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Z:\In Progress Files\Gaurav Sharma\Ostro reviewed\"/>
    </mc:Choice>
  </mc:AlternateContent>
  <xr:revisionPtr revIDLastSave="0" documentId="13_ncr:1_{67852422-F6DA-4C8B-9E84-5172DDDFA6A2}" xr6:coauthVersionLast="47" xr6:coauthVersionMax="47" xr10:uidLastSave="{00000000-0000-0000-0000-000000000000}"/>
  <bookViews>
    <workbookView xWindow="-120" yWindow="-120" windowWidth="21840" windowHeight="13140" activeTab="5" xr2:uid="{00000000-000D-0000-FFFF-FFFF00000000}"/>
  </bookViews>
  <sheets>
    <sheet name="MONTHLY_INDEX" sheetId="3" r:id="rId1"/>
    <sheet name="Final" sheetId="1" r:id="rId2"/>
    <sheet name="Summary" sheetId="5" r:id="rId3"/>
    <sheet name="Sheet2" sheetId="2" r:id="rId4"/>
    <sheet name="Sheet3" sheetId="4" r:id="rId5"/>
    <sheet name="Lease Hold Land working" sheetId="6" r:id="rId6"/>
  </sheets>
  <definedNames>
    <definedName name="_xlnm._FilterDatabase" localSheetId="1" hidden="1">Final!$A$2:$BM$3787</definedName>
    <definedName name="_xlnm._FilterDatabase" localSheetId="3" hidden="1">Sheet2!$A$1:$X$1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7" i="6" l="1"/>
  <c r="D32" i="6"/>
  <c r="C34" i="6"/>
  <c r="C33" i="6"/>
  <c r="C30" i="6"/>
  <c r="I18" i="6" l="1"/>
  <c r="B16" i="6"/>
  <c r="B12" i="6"/>
  <c r="B13" i="6" s="1"/>
  <c r="B18" i="6" s="1"/>
  <c r="BO13" i="1"/>
  <c r="BO12" i="1"/>
  <c r="BO9" i="1"/>
  <c r="BK3661" i="1"/>
  <c r="BK3660" i="1"/>
  <c r="BK3659" i="1"/>
  <c r="BK3658" i="1"/>
  <c r="BK3657" i="1"/>
  <c r="BK3656" i="1"/>
  <c r="BK3655" i="1"/>
  <c r="BK3654" i="1"/>
  <c r="BK3653" i="1"/>
  <c r="BK3652" i="1"/>
  <c r="BK3651" i="1"/>
  <c r="BK3650" i="1"/>
  <c r="BK3649" i="1"/>
  <c r="BK3648" i="1"/>
  <c r="BK3647" i="1"/>
  <c r="BK3646" i="1"/>
  <c r="BK3645" i="1"/>
  <c r="BK3644" i="1"/>
  <c r="BK3643" i="1"/>
  <c r="BK3642" i="1"/>
  <c r="BK3641" i="1"/>
  <c r="BK3640" i="1"/>
  <c r="BK3639" i="1"/>
  <c r="BK3638" i="1"/>
  <c r="BK3637" i="1"/>
  <c r="BK3636" i="1"/>
  <c r="BK3635" i="1"/>
  <c r="BK3634" i="1"/>
  <c r="BK3633" i="1"/>
  <c r="BK3632" i="1"/>
  <c r="BK3631" i="1"/>
  <c r="BK3630" i="1"/>
  <c r="BK3629" i="1"/>
  <c r="BK3628" i="1"/>
  <c r="BK3627" i="1"/>
  <c r="BK3626" i="1"/>
  <c r="BK3625" i="1"/>
  <c r="BK3624" i="1"/>
  <c r="BK3623" i="1"/>
  <c r="BK3622" i="1"/>
  <c r="BK3621" i="1"/>
  <c r="BK3620" i="1"/>
  <c r="BK3619" i="1"/>
  <c r="BK3618" i="1"/>
  <c r="BK3617" i="1"/>
  <c r="BK3616" i="1"/>
  <c r="BK3615" i="1"/>
  <c r="BK3614" i="1"/>
  <c r="BK3613" i="1"/>
  <c r="BK3612" i="1"/>
  <c r="BK3611" i="1"/>
  <c r="BK3610" i="1"/>
  <c r="BK3609" i="1"/>
  <c r="BK3608" i="1"/>
  <c r="BK3607" i="1"/>
  <c r="BK3606" i="1"/>
  <c r="BK3605" i="1"/>
  <c r="BK3604" i="1"/>
  <c r="BK3603" i="1"/>
  <c r="BK3602" i="1"/>
  <c r="BK3601" i="1"/>
  <c r="BK3600" i="1"/>
  <c r="BK3599" i="1"/>
  <c r="BK3598" i="1"/>
  <c r="BK3597" i="1"/>
  <c r="BK3596" i="1"/>
  <c r="BK3595" i="1"/>
  <c r="BK3594" i="1"/>
  <c r="BK3593" i="1"/>
  <c r="BK3592" i="1"/>
  <c r="BK3591" i="1"/>
  <c r="BK3590" i="1"/>
  <c r="BK3589" i="1"/>
  <c r="BK3588" i="1"/>
  <c r="BK3587" i="1"/>
  <c r="BK3586" i="1"/>
  <c r="BK3585" i="1"/>
  <c r="BK3584" i="1"/>
  <c r="BK3583" i="1"/>
  <c r="BK3582" i="1"/>
  <c r="BK3581" i="1"/>
  <c r="BK3580" i="1"/>
  <c r="BK3579" i="1"/>
  <c r="BK3578" i="1"/>
  <c r="BK3577" i="1"/>
  <c r="BK3576" i="1"/>
  <c r="BK3575" i="1"/>
  <c r="BK3574" i="1"/>
  <c r="BK3573" i="1"/>
  <c r="BK3572" i="1"/>
  <c r="BK3571" i="1"/>
  <c r="BK3570" i="1"/>
  <c r="BK3569" i="1"/>
  <c r="BK3568" i="1"/>
  <c r="BK3567" i="1"/>
  <c r="BK3566" i="1"/>
  <c r="BK3565" i="1"/>
  <c r="BK3564" i="1"/>
  <c r="BK3563" i="1"/>
  <c r="BK3562" i="1"/>
  <c r="BK3561" i="1"/>
  <c r="BK3560" i="1"/>
  <c r="BK3559" i="1"/>
  <c r="BK3558" i="1"/>
  <c r="BK3557" i="1"/>
  <c r="BK3556" i="1"/>
  <c r="BK3555" i="1"/>
  <c r="BK3554" i="1"/>
  <c r="BK3553" i="1"/>
  <c r="BK3552" i="1"/>
  <c r="BK3551" i="1"/>
  <c r="BK3550" i="1"/>
  <c r="BK3549" i="1"/>
  <c r="BK3548" i="1"/>
  <c r="BK3547" i="1"/>
  <c r="BK3546" i="1"/>
  <c r="BK3545" i="1"/>
  <c r="BK3544" i="1"/>
  <c r="BK3543" i="1"/>
  <c r="BK3542" i="1"/>
  <c r="BK3541" i="1"/>
  <c r="BK3540" i="1"/>
  <c r="BK3539" i="1"/>
  <c r="BK3538" i="1"/>
  <c r="BK3537" i="1"/>
  <c r="BK3536" i="1"/>
  <c r="BK3535" i="1"/>
  <c r="BK3534" i="1"/>
  <c r="BK3533" i="1"/>
  <c r="BK3532" i="1"/>
  <c r="BK3531" i="1"/>
  <c r="BK3530" i="1"/>
  <c r="BK3529" i="1"/>
  <c r="BK3528" i="1"/>
  <c r="BK3527" i="1"/>
  <c r="BK3526" i="1"/>
  <c r="BK3525" i="1"/>
  <c r="BK3524" i="1"/>
  <c r="BK3523" i="1"/>
  <c r="BK3522" i="1"/>
  <c r="BK3521" i="1"/>
  <c r="BK3520" i="1"/>
  <c r="BK3519" i="1"/>
  <c r="BK3518" i="1"/>
  <c r="BK3517" i="1"/>
  <c r="BK3516" i="1"/>
  <c r="BK3515" i="1"/>
  <c r="BK3514" i="1"/>
  <c r="BK3513" i="1"/>
  <c r="BK3512" i="1"/>
  <c r="BK3511" i="1"/>
  <c r="BK3510" i="1"/>
  <c r="BK3509" i="1"/>
  <c r="BK3508" i="1"/>
  <c r="BK3507" i="1"/>
  <c r="BK3506" i="1"/>
  <c r="BK3505" i="1"/>
  <c r="BK3504" i="1"/>
  <c r="BK3503" i="1"/>
  <c r="BK3502" i="1"/>
  <c r="BK3501" i="1"/>
  <c r="BK3500" i="1"/>
  <c r="BK3499" i="1"/>
  <c r="BK3498" i="1"/>
  <c r="BK3497" i="1"/>
  <c r="BK3496" i="1"/>
  <c r="BK3495" i="1"/>
  <c r="BK3494" i="1"/>
  <c r="BK3493" i="1"/>
  <c r="BK3492" i="1"/>
  <c r="BK3491" i="1"/>
  <c r="BK3490" i="1"/>
  <c r="BK3489" i="1"/>
  <c r="BK3488" i="1"/>
  <c r="BK3487" i="1"/>
  <c r="BK3486" i="1"/>
  <c r="BK3485" i="1"/>
  <c r="BK3484" i="1"/>
  <c r="BK3483" i="1"/>
  <c r="BK3482" i="1"/>
  <c r="BK3481" i="1"/>
  <c r="BK3480" i="1"/>
  <c r="BK3479" i="1"/>
  <c r="BK3478" i="1"/>
  <c r="BK3477" i="1"/>
  <c r="BK3476" i="1"/>
  <c r="BK3475" i="1"/>
  <c r="BK3474" i="1"/>
  <c r="BK3473" i="1"/>
  <c r="BK3472" i="1"/>
  <c r="BK3471" i="1"/>
  <c r="BK3470" i="1"/>
  <c r="BK3469" i="1"/>
  <c r="BK3468" i="1"/>
  <c r="BK3467" i="1"/>
  <c r="BK3466" i="1"/>
  <c r="BK3465" i="1"/>
  <c r="BK3464" i="1"/>
  <c r="BK3463" i="1"/>
  <c r="BK3462" i="1"/>
  <c r="BK3461" i="1"/>
  <c r="BK3460" i="1"/>
  <c r="BK3459" i="1"/>
  <c r="BK3458" i="1"/>
  <c r="BK3457" i="1"/>
  <c r="BK3456" i="1"/>
  <c r="BK3455" i="1"/>
  <c r="BK3454" i="1"/>
  <c r="BK3453" i="1"/>
  <c r="BK3452" i="1"/>
  <c r="BK3451" i="1"/>
  <c r="BK3450" i="1"/>
  <c r="BK3449" i="1"/>
  <c r="BK3448" i="1"/>
  <c r="BK3447" i="1"/>
  <c r="BK3446" i="1"/>
  <c r="BK3445" i="1"/>
  <c r="BK3444" i="1"/>
  <c r="BK3443" i="1"/>
  <c r="BK3442" i="1"/>
  <c r="BK3441" i="1"/>
  <c r="BK3440" i="1"/>
  <c r="BK3439" i="1"/>
  <c r="BK3438" i="1"/>
  <c r="BK3437" i="1"/>
  <c r="BK3436" i="1"/>
  <c r="BK3435" i="1"/>
  <c r="BK3434" i="1"/>
  <c r="BK3433" i="1"/>
  <c r="BK3432" i="1"/>
  <c r="BK3431" i="1"/>
  <c r="BK3430" i="1"/>
  <c r="BK3429" i="1"/>
  <c r="BK3428" i="1"/>
  <c r="BK3427" i="1"/>
  <c r="BK3426" i="1"/>
  <c r="BK3425" i="1"/>
  <c r="BK3424" i="1"/>
  <c r="BK3423" i="1"/>
  <c r="BK3422" i="1"/>
  <c r="BK3421" i="1"/>
  <c r="BK3420" i="1"/>
  <c r="BK3419" i="1"/>
  <c r="BK3418" i="1"/>
  <c r="BK3417" i="1"/>
  <c r="BK3416" i="1"/>
  <c r="BK3415" i="1"/>
  <c r="BK3414" i="1"/>
  <c r="BK3413" i="1"/>
  <c r="BK3412" i="1"/>
  <c r="BK3411" i="1"/>
  <c r="BK3410" i="1"/>
  <c r="BK3409" i="1"/>
  <c r="BK3407" i="1"/>
  <c r="BK3406" i="1"/>
  <c r="BK3405" i="1"/>
  <c r="BK3404" i="1"/>
  <c r="BK3403" i="1"/>
  <c r="BK3402" i="1"/>
  <c r="BK3401" i="1"/>
  <c r="BK3400" i="1"/>
  <c r="BK3390" i="1"/>
  <c r="BK3389" i="1"/>
  <c r="BK3388" i="1"/>
  <c r="BK3386" i="1"/>
  <c r="BK3385" i="1"/>
  <c r="BK3384" i="1"/>
  <c r="BK3383" i="1"/>
  <c r="BK3382" i="1"/>
  <c r="BK3380" i="1"/>
  <c r="BK3379" i="1"/>
  <c r="BK3378" i="1"/>
  <c r="BK3359" i="1"/>
  <c r="BK3358" i="1"/>
  <c r="BK3357" i="1"/>
  <c r="BK3356" i="1"/>
  <c r="BK3355" i="1"/>
  <c r="BK3353" i="1"/>
  <c r="BK3352" i="1"/>
  <c r="BK3351" i="1"/>
  <c r="BK3332" i="1"/>
  <c r="BK3331" i="1"/>
  <c r="BK3330" i="1"/>
  <c r="BK3329" i="1"/>
  <c r="BK3328" i="1"/>
  <c r="BK3326" i="1"/>
  <c r="BK3325" i="1"/>
  <c r="BK3324" i="1"/>
  <c r="BK3305" i="1"/>
  <c r="BK3304" i="1"/>
  <c r="BK3303" i="1"/>
  <c r="BK3302" i="1"/>
  <c r="BK3301" i="1"/>
  <c r="BK3299" i="1"/>
  <c r="BK3298" i="1"/>
  <c r="BK3297" i="1"/>
  <c r="BK3278" i="1"/>
  <c r="BK3277" i="1"/>
  <c r="BK3276" i="1"/>
  <c r="BK3275" i="1"/>
  <c r="BK3274" i="1"/>
  <c r="BK3272" i="1"/>
  <c r="BK3271" i="1"/>
  <c r="BK3270" i="1"/>
  <c r="BK3251" i="1"/>
  <c r="BK3250" i="1"/>
  <c r="BK3249" i="1"/>
  <c r="BK3248" i="1"/>
  <c r="BK3247" i="1"/>
  <c r="BK3245" i="1"/>
  <c r="BK3244" i="1"/>
  <c r="BK3243" i="1"/>
  <c r="BK3224" i="1"/>
  <c r="BK3223" i="1"/>
  <c r="BK3222" i="1"/>
  <c r="BK3221" i="1"/>
  <c r="BK3220" i="1"/>
  <c r="BK3218" i="1"/>
  <c r="BK3217" i="1"/>
  <c r="BK3216" i="1"/>
  <c r="BK3197" i="1"/>
  <c r="BK3196" i="1"/>
  <c r="BK3195" i="1"/>
  <c r="BK3194" i="1"/>
  <c r="BK3193" i="1"/>
  <c r="BK3191" i="1"/>
  <c r="BK3190" i="1"/>
  <c r="BK3189" i="1"/>
  <c r="BK3170" i="1"/>
  <c r="BK3169" i="1"/>
  <c r="BK3168" i="1"/>
  <c r="BK3167" i="1"/>
  <c r="BK3166" i="1"/>
  <c r="BK3164" i="1"/>
  <c r="BK3163" i="1"/>
  <c r="BK3162" i="1"/>
  <c r="BK3143" i="1"/>
  <c r="BK3142" i="1"/>
  <c r="BK3141" i="1"/>
  <c r="BK3140" i="1"/>
  <c r="BK3139" i="1"/>
  <c r="BK3137" i="1"/>
  <c r="BK3136" i="1"/>
  <c r="BK3135" i="1"/>
  <c r="BK3116" i="1"/>
  <c r="BK3115" i="1"/>
  <c r="BK3114" i="1"/>
  <c r="BK3113" i="1"/>
  <c r="BK3112" i="1"/>
  <c r="BK3110" i="1"/>
  <c r="BK3109" i="1"/>
  <c r="BK3108" i="1"/>
  <c r="BK3089" i="1"/>
  <c r="BK3088" i="1"/>
  <c r="BK3087" i="1"/>
  <c r="BK3086" i="1"/>
  <c r="BK3085" i="1"/>
  <c r="BK3083" i="1"/>
  <c r="BK3082" i="1"/>
  <c r="BK3081" i="1"/>
  <c r="BK3062" i="1"/>
  <c r="BK3061" i="1"/>
  <c r="BK3060" i="1"/>
  <c r="BK3059" i="1"/>
  <c r="BK3058" i="1"/>
  <c r="BK3056" i="1"/>
  <c r="BK3055" i="1"/>
  <c r="BK3054" i="1"/>
  <c r="BK3035" i="1"/>
  <c r="BK3034" i="1"/>
  <c r="BK3033" i="1"/>
  <c r="BK3032" i="1"/>
  <c r="BK3031" i="1"/>
  <c r="BK3029" i="1"/>
  <c r="BK3028" i="1"/>
  <c r="BK3027" i="1"/>
  <c r="BK3008" i="1"/>
  <c r="BK3007" i="1"/>
  <c r="BK3006" i="1"/>
  <c r="BK3005" i="1"/>
  <c r="BK3004" i="1"/>
  <c r="BK3002" i="1"/>
  <c r="BK3001" i="1"/>
  <c r="BK3000" i="1"/>
  <c r="BK2981" i="1"/>
  <c r="BK2980" i="1"/>
  <c r="BK2979" i="1"/>
  <c r="BK2978" i="1"/>
  <c r="BK2977" i="1"/>
  <c r="BK2975" i="1"/>
  <c r="BK2974" i="1"/>
  <c r="BK2973" i="1"/>
  <c r="BK2954" i="1"/>
  <c r="BK2953" i="1"/>
  <c r="BK2952" i="1"/>
  <c r="BK2951" i="1"/>
  <c r="BK2950" i="1"/>
  <c r="BK2948" i="1"/>
  <c r="BK2947" i="1"/>
  <c r="BK2946" i="1"/>
  <c r="BK2927" i="1"/>
  <c r="BK2926" i="1"/>
  <c r="BK2925" i="1"/>
  <c r="BK2924" i="1"/>
  <c r="BK2923" i="1"/>
  <c r="BK2921" i="1"/>
  <c r="BK2920" i="1"/>
  <c r="BK2919" i="1"/>
  <c r="BK2900" i="1"/>
  <c r="BK2899" i="1"/>
  <c r="BK2898" i="1"/>
  <c r="BK2897" i="1"/>
  <c r="BK2896" i="1"/>
  <c r="BK2894" i="1"/>
  <c r="BK2893" i="1"/>
  <c r="BK2892" i="1"/>
  <c r="BK2873" i="1"/>
  <c r="BK2872" i="1"/>
  <c r="BK2871" i="1"/>
  <c r="BK2870" i="1"/>
  <c r="BK2869" i="1"/>
  <c r="BK2867" i="1"/>
  <c r="BK2866" i="1"/>
  <c r="BK2865" i="1"/>
  <c r="BK2846" i="1"/>
  <c r="BK2845" i="1"/>
  <c r="BK2844" i="1"/>
  <c r="BK2843" i="1"/>
  <c r="BK2842" i="1"/>
  <c r="BK2840" i="1"/>
  <c r="BK2839" i="1"/>
  <c r="BK2838" i="1"/>
  <c r="BK2819" i="1"/>
  <c r="BK2818" i="1"/>
  <c r="BK2817" i="1"/>
  <c r="BK2816" i="1"/>
  <c r="BK2815" i="1"/>
  <c r="BK2813" i="1"/>
  <c r="BK2812" i="1"/>
  <c r="BK2811" i="1"/>
  <c r="BK2792" i="1"/>
  <c r="BK2791" i="1"/>
  <c r="BK2790" i="1"/>
  <c r="BK2789" i="1"/>
  <c r="BK2788" i="1"/>
  <c r="BK2786" i="1"/>
  <c r="BK2785" i="1"/>
  <c r="BK2784" i="1"/>
  <c r="BK2765" i="1"/>
  <c r="BK2764" i="1"/>
  <c r="BK2763" i="1"/>
  <c r="BK2762" i="1"/>
  <c r="BK2761" i="1"/>
  <c r="BK2759" i="1"/>
  <c r="BK2758" i="1"/>
  <c r="BK2757" i="1"/>
  <c r="BK2738" i="1"/>
  <c r="BK2737" i="1"/>
  <c r="BK2736" i="1"/>
  <c r="BK2735" i="1"/>
  <c r="BK2734" i="1"/>
  <c r="BK2732" i="1"/>
  <c r="BK2731" i="1"/>
  <c r="BK2730" i="1"/>
  <c r="BK2711" i="1"/>
  <c r="BK2710" i="1"/>
  <c r="BK2709" i="1"/>
  <c r="BK2708" i="1"/>
  <c r="BK2707" i="1"/>
  <c r="BK2705" i="1"/>
  <c r="BK2704" i="1"/>
  <c r="BK2703" i="1"/>
  <c r="BK2684" i="1"/>
  <c r="BK2683" i="1"/>
  <c r="BK2682" i="1"/>
  <c r="BK2681" i="1"/>
  <c r="BK2680" i="1"/>
  <c r="BK2678" i="1"/>
  <c r="BK2677" i="1"/>
  <c r="BK2676" i="1"/>
  <c r="BK2657" i="1"/>
  <c r="BK2656" i="1"/>
  <c r="BK2655" i="1"/>
  <c r="BK2654" i="1"/>
  <c r="BK2653" i="1"/>
  <c r="BK2651" i="1"/>
  <c r="BK2650" i="1"/>
  <c r="BK2649" i="1"/>
  <c r="BK2630" i="1"/>
  <c r="BK2629" i="1"/>
  <c r="BK2628" i="1"/>
  <c r="BK2627" i="1"/>
  <c r="BK2626" i="1"/>
  <c r="BK2624" i="1"/>
  <c r="BK2623" i="1"/>
  <c r="BK2622" i="1"/>
  <c r="BK2603" i="1"/>
  <c r="BK2602" i="1"/>
  <c r="BK2601" i="1"/>
  <c r="BK2600" i="1"/>
  <c r="BK2599" i="1"/>
  <c r="BK2597" i="1"/>
  <c r="BK2596" i="1"/>
  <c r="BK2595" i="1"/>
  <c r="BK2576" i="1"/>
  <c r="BK2575" i="1"/>
  <c r="BK2574" i="1"/>
  <c r="BK2573" i="1"/>
  <c r="BK2572" i="1"/>
  <c r="BK2570" i="1"/>
  <c r="BK2569" i="1"/>
  <c r="BK2568" i="1"/>
  <c r="BK2549" i="1"/>
  <c r="BK2548" i="1"/>
  <c r="BK2547" i="1"/>
  <c r="BK2546" i="1"/>
  <c r="BK2545" i="1"/>
  <c r="BK2543" i="1"/>
  <c r="BK2542" i="1"/>
  <c r="BK2541" i="1"/>
  <c r="BK2522" i="1"/>
  <c r="BK2521" i="1"/>
  <c r="BK2520" i="1"/>
  <c r="BK2519" i="1"/>
  <c r="BK2518" i="1"/>
  <c r="BK2516" i="1"/>
  <c r="BK2515" i="1"/>
  <c r="BK2514" i="1"/>
  <c r="BK2495" i="1"/>
  <c r="BK2494" i="1"/>
  <c r="BK2493" i="1"/>
  <c r="BK2492" i="1"/>
  <c r="BK2491" i="1"/>
  <c r="BK2489" i="1"/>
  <c r="BK2488" i="1"/>
  <c r="BK2487" i="1"/>
  <c r="BK2468" i="1"/>
  <c r="BK2467" i="1"/>
  <c r="BK2466" i="1"/>
  <c r="BK2465" i="1"/>
  <c r="BK2464" i="1"/>
  <c r="BK2462" i="1"/>
  <c r="BK2461" i="1"/>
  <c r="BK2460" i="1"/>
  <c r="BK2441" i="1"/>
  <c r="BK2440" i="1"/>
  <c r="BK2439" i="1"/>
  <c r="BK2438" i="1"/>
  <c r="BK2437" i="1"/>
  <c r="BK2435" i="1"/>
  <c r="BK2434" i="1"/>
  <c r="BK2433" i="1"/>
  <c r="BK2414" i="1"/>
  <c r="BK2413" i="1"/>
  <c r="BK2412" i="1"/>
  <c r="BK2411" i="1"/>
  <c r="BK2410" i="1"/>
  <c r="BK2408" i="1"/>
  <c r="BK2407" i="1"/>
  <c r="BK2406" i="1"/>
  <c r="BK2387" i="1"/>
  <c r="BK2386" i="1"/>
  <c r="BK2385" i="1"/>
  <c r="BK2384" i="1"/>
  <c r="BK2383" i="1"/>
  <c r="BK2381" i="1"/>
  <c r="BK2380" i="1"/>
  <c r="BK2379" i="1"/>
  <c r="BK2360" i="1"/>
  <c r="BK2359" i="1"/>
  <c r="BK2358" i="1"/>
  <c r="BK2357" i="1"/>
  <c r="BK2356" i="1"/>
  <c r="BK2354" i="1"/>
  <c r="BK2353" i="1"/>
  <c r="BK2352" i="1"/>
  <c r="BK2333" i="1"/>
  <c r="BK2332" i="1"/>
  <c r="BK2331" i="1"/>
  <c r="BK2330" i="1"/>
  <c r="BK2329" i="1"/>
  <c r="BK2327" i="1"/>
  <c r="BK2326" i="1"/>
  <c r="BK2325" i="1"/>
  <c r="BK2306" i="1"/>
  <c r="BK2305" i="1"/>
  <c r="BK2304" i="1"/>
  <c r="BK2303" i="1"/>
  <c r="BK2302" i="1"/>
  <c r="BK2300" i="1"/>
  <c r="BK2299" i="1"/>
  <c r="BK2298" i="1"/>
  <c r="BK2279" i="1"/>
  <c r="BK2278" i="1"/>
  <c r="BK2277" i="1"/>
  <c r="BK2276" i="1"/>
  <c r="BK2275" i="1"/>
  <c r="BK2273" i="1"/>
  <c r="BK2272" i="1"/>
  <c r="BK2271" i="1"/>
  <c r="BK2252" i="1"/>
  <c r="BK2251" i="1"/>
  <c r="BK2250" i="1"/>
  <c r="BK2249" i="1"/>
  <c r="BK2248" i="1"/>
  <c r="BK2246" i="1"/>
  <c r="BK2245" i="1"/>
  <c r="BK2244" i="1"/>
  <c r="BK2225" i="1"/>
  <c r="BK2224" i="1"/>
  <c r="BK2223" i="1"/>
  <c r="BK2222" i="1"/>
  <c r="BK2221" i="1"/>
  <c r="BK2219" i="1"/>
  <c r="BK2218" i="1"/>
  <c r="BK2217" i="1"/>
  <c r="BK2198" i="1"/>
  <c r="BK2197" i="1"/>
  <c r="BK2196" i="1"/>
  <c r="BK2195" i="1"/>
  <c r="BK2194" i="1"/>
  <c r="BK2192" i="1"/>
  <c r="BK2191" i="1"/>
  <c r="BK2190" i="1"/>
  <c r="BK2171" i="1"/>
  <c r="BK2170" i="1"/>
  <c r="BK2169" i="1"/>
  <c r="BK2168" i="1"/>
  <c r="BK2167" i="1"/>
  <c r="BK2165" i="1"/>
  <c r="BK2164" i="1"/>
  <c r="BK2163" i="1"/>
  <c r="BK2144" i="1"/>
  <c r="BK2143" i="1"/>
  <c r="BK2142" i="1"/>
  <c r="BK2141" i="1"/>
  <c r="BK2140" i="1"/>
  <c r="BK2138" i="1"/>
  <c r="BK2137" i="1"/>
  <c r="BK2136" i="1"/>
  <c r="BK2117" i="1"/>
  <c r="BK2116" i="1"/>
  <c r="BK2115" i="1"/>
  <c r="BK2114" i="1"/>
  <c r="BK2113" i="1"/>
  <c r="BK2111" i="1"/>
  <c r="BK2110" i="1"/>
  <c r="BK2109" i="1"/>
  <c r="BK2090" i="1"/>
  <c r="BK2089" i="1"/>
  <c r="BK2088" i="1"/>
  <c r="BK2087" i="1"/>
  <c r="BK2086" i="1"/>
  <c r="BK2084" i="1"/>
  <c r="BK2083" i="1"/>
  <c r="BK2082" i="1"/>
  <c r="BK2063" i="1"/>
  <c r="BK2062" i="1"/>
  <c r="BK2061" i="1"/>
  <c r="BK2060" i="1"/>
  <c r="BK2059" i="1"/>
  <c r="BK2057" i="1"/>
  <c r="BK2056" i="1"/>
  <c r="BK2055" i="1"/>
  <c r="BK2036" i="1"/>
  <c r="BK2035" i="1"/>
  <c r="BK2034" i="1"/>
  <c r="BK2033" i="1"/>
  <c r="BK2032" i="1"/>
  <c r="BK2030" i="1"/>
  <c r="BK2029" i="1"/>
  <c r="BK2028" i="1"/>
  <c r="BK2009" i="1"/>
  <c r="BK2008" i="1"/>
  <c r="BK2007" i="1"/>
  <c r="BK2006" i="1"/>
  <c r="BK2005" i="1"/>
  <c r="BK2003" i="1"/>
  <c r="BK2002" i="1"/>
  <c r="BK2001" i="1"/>
  <c r="BK1982" i="1"/>
  <c r="BK1981" i="1"/>
  <c r="BK1980" i="1"/>
  <c r="BK1979" i="1"/>
  <c r="BK1978" i="1"/>
  <c r="BK1976" i="1"/>
  <c r="BK1975" i="1"/>
  <c r="BK1974" i="1"/>
  <c r="BK1955" i="1"/>
  <c r="BK1954" i="1"/>
  <c r="BK1953" i="1"/>
  <c r="BK1952" i="1"/>
  <c r="BK1951" i="1"/>
  <c r="BK1949" i="1"/>
  <c r="BK1948" i="1"/>
  <c r="BK1947" i="1"/>
  <c r="BK1928" i="1"/>
  <c r="BK1927" i="1"/>
  <c r="BK1926" i="1"/>
  <c r="BK1925" i="1"/>
  <c r="BK1924" i="1"/>
  <c r="BK1922" i="1"/>
  <c r="BK1921" i="1"/>
  <c r="BK1920" i="1"/>
  <c r="BK1901" i="1"/>
  <c r="BK1900" i="1"/>
  <c r="BK1899" i="1"/>
  <c r="BK1898" i="1"/>
  <c r="BK1897" i="1"/>
  <c r="BK1895" i="1"/>
  <c r="BK1894" i="1"/>
  <c r="BK1893" i="1"/>
  <c r="BK1874" i="1"/>
  <c r="BK1873" i="1"/>
  <c r="BK1872" i="1"/>
  <c r="BK1871" i="1"/>
  <c r="BK1870" i="1"/>
  <c r="BK1868" i="1"/>
  <c r="BK1867" i="1"/>
  <c r="BK1866" i="1"/>
  <c r="BK1847" i="1"/>
  <c r="BK1846" i="1"/>
  <c r="BK1845" i="1"/>
  <c r="BK1844" i="1"/>
  <c r="BK1843" i="1"/>
  <c r="BK1841" i="1"/>
  <c r="BK1840" i="1"/>
  <c r="BK1839" i="1"/>
  <c r="BK1820" i="1"/>
  <c r="BK1819" i="1"/>
  <c r="BK1818" i="1"/>
  <c r="BK1817" i="1"/>
  <c r="BK1816" i="1"/>
  <c r="BK1814" i="1"/>
  <c r="BK1813" i="1"/>
  <c r="BK1812" i="1"/>
  <c r="BK1793" i="1"/>
  <c r="BK1792" i="1"/>
  <c r="BK1791" i="1"/>
  <c r="BK1790" i="1"/>
  <c r="BK1789" i="1"/>
  <c r="BK1787" i="1"/>
  <c r="BK1786" i="1"/>
  <c r="BK1785" i="1"/>
  <c r="BK1766" i="1"/>
  <c r="BK1765" i="1"/>
  <c r="BK1764" i="1"/>
  <c r="BK1763" i="1"/>
  <c r="BK1762" i="1"/>
  <c r="BK1760" i="1"/>
  <c r="BK1759" i="1"/>
  <c r="BK1758" i="1"/>
  <c r="BK1739" i="1"/>
  <c r="BK1738" i="1"/>
  <c r="BK1737" i="1"/>
  <c r="BK1736" i="1"/>
  <c r="BK1735" i="1"/>
  <c r="BK1733" i="1"/>
  <c r="BK1732" i="1"/>
  <c r="BK1731" i="1"/>
  <c r="BK1712" i="1"/>
  <c r="BK1711" i="1"/>
  <c r="BK1710" i="1"/>
  <c r="BK1709" i="1"/>
  <c r="BK1708" i="1"/>
  <c r="BK1706" i="1"/>
  <c r="BK1705" i="1"/>
  <c r="BK1704" i="1"/>
  <c r="BK1685" i="1"/>
  <c r="BK1684" i="1"/>
  <c r="BK1683" i="1"/>
  <c r="BK1682" i="1"/>
  <c r="BK1681" i="1"/>
  <c r="BK1679" i="1"/>
  <c r="BK1678" i="1"/>
  <c r="BK1677" i="1"/>
  <c r="BK1658" i="1"/>
  <c r="BK1657" i="1"/>
  <c r="BK1656" i="1"/>
  <c r="BK1655" i="1"/>
  <c r="BK1654" i="1"/>
  <c r="BK1652" i="1"/>
  <c r="BK1651" i="1"/>
  <c r="BK1650" i="1"/>
  <c r="BK1631" i="1"/>
  <c r="BK1630" i="1"/>
  <c r="BK1629" i="1"/>
  <c r="BK1628" i="1"/>
  <c r="BK1627" i="1"/>
  <c r="BK1625" i="1"/>
  <c r="BK1624" i="1"/>
  <c r="BK1623" i="1"/>
  <c r="BK1604" i="1"/>
  <c r="BK1603" i="1"/>
  <c r="BK1602" i="1"/>
  <c r="BK1601" i="1"/>
  <c r="BK1600" i="1"/>
  <c r="BK1598" i="1"/>
  <c r="BK1597" i="1"/>
  <c r="BK1596" i="1"/>
  <c r="BK1577" i="1"/>
  <c r="BK1576" i="1"/>
  <c r="BK1575" i="1"/>
  <c r="BK1574" i="1"/>
  <c r="BK1573" i="1"/>
  <c r="BK1571" i="1"/>
  <c r="BK1570" i="1"/>
  <c r="BK1569" i="1"/>
  <c r="BK1550" i="1"/>
  <c r="BK1549" i="1"/>
  <c r="BK1548" i="1"/>
  <c r="BK1547" i="1"/>
  <c r="BK1546" i="1"/>
  <c r="BK1544" i="1"/>
  <c r="BK1543" i="1"/>
  <c r="BK1542" i="1"/>
  <c r="BK1523" i="1"/>
  <c r="BK1522" i="1"/>
  <c r="BK1521" i="1"/>
  <c r="BK1520" i="1"/>
  <c r="BK1519" i="1"/>
  <c r="BK1517" i="1"/>
  <c r="BK1516" i="1"/>
  <c r="BK1515" i="1"/>
  <c r="BK1496" i="1"/>
  <c r="BK1495" i="1"/>
  <c r="BK1494" i="1"/>
  <c r="BK1493" i="1"/>
  <c r="BK1492" i="1"/>
  <c r="BK1490" i="1"/>
  <c r="BK1489" i="1"/>
  <c r="BK1488" i="1"/>
  <c r="BK1469" i="1"/>
  <c r="BK1468" i="1"/>
  <c r="BK1467" i="1"/>
  <c r="BK1466" i="1"/>
  <c r="BK1465" i="1"/>
  <c r="BK1463" i="1"/>
  <c r="BK1462" i="1"/>
  <c r="BK1461" i="1"/>
  <c r="BK1442" i="1"/>
  <c r="BK1441" i="1"/>
  <c r="BK1440" i="1"/>
  <c r="BK1439" i="1"/>
  <c r="BK1438" i="1"/>
  <c r="BK1436" i="1"/>
  <c r="BK1435" i="1"/>
  <c r="BK1434" i="1"/>
  <c r="BK1415" i="1"/>
  <c r="BK1414" i="1"/>
  <c r="BK1413" i="1"/>
  <c r="BK1412" i="1"/>
  <c r="BK1411" i="1"/>
  <c r="BK1409" i="1"/>
  <c r="BK1408" i="1"/>
  <c r="BK1407" i="1"/>
  <c r="BK1388" i="1"/>
  <c r="BK1387" i="1"/>
  <c r="BK1386" i="1"/>
  <c r="BK1385" i="1"/>
  <c r="BK1384" i="1"/>
  <c r="BK1382" i="1"/>
  <c r="BK1381" i="1"/>
  <c r="BK1380" i="1"/>
  <c r="BK1361" i="1"/>
  <c r="BK1360" i="1"/>
  <c r="BK1359" i="1"/>
  <c r="BK1358" i="1"/>
  <c r="BK1357" i="1"/>
  <c r="BK1355" i="1"/>
  <c r="BK1354" i="1"/>
  <c r="BK1353" i="1"/>
  <c r="BK1334" i="1"/>
  <c r="BK1333" i="1"/>
  <c r="BK1332" i="1"/>
  <c r="BK1331" i="1"/>
  <c r="BK1330" i="1"/>
  <c r="BK1328" i="1"/>
  <c r="BK1327" i="1"/>
  <c r="BK1326" i="1"/>
  <c r="BK1307" i="1"/>
  <c r="BK1306" i="1"/>
  <c r="BK1305" i="1"/>
  <c r="BK1304" i="1"/>
  <c r="BK1303" i="1"/>
  <c r="BK1301" i="1"/>
  <c r="BK1300" i="1"/>
  <c r="BK1299" i="1"/>
  <c r="BK1280" i="1"/>
  <c r="BK1279" i="1"/>
  <c r="BK1278" i="1"/>
  <c r="BK1277" i="1"/>
  <c r="BK1276" i="1"/>
  <c r="BK1274" i="1"/>
  <c r="BK1273" i="1"/>
  <c r="BK1272" i="1"/>
  <c r="BK1253" i="1"/>
  <c r="BK1252" i="1"/>
  <c r="BK1251" i="1"/>
  <c r="BK1250" i="1"/>
  <c r="BK1249" i="1"/>
  <c r="BK1247" i="1"/>
  <c r="BK1246" i="1"/>
  <c r="BK1245" i="1"/>
  <c r="BK1226" i="1"/>
  <c r="BK1225" i="1"/>
  <c r="BK1224" i="1"/>
  <c r="BK1223" i="1"/>
  <c r="BK1222" i="1"/>
  <c r="BK1220" i="1"/>
  <c r="BK1219" i="1"/>
  <c r="BK1218" i="1"/>
  <c r="BK1199" i="1"/>
  <c r="BK1198" i="1"/>
  <c r="BK1197" i="1"/>
  <c r="BK1196" i="1"/>
  <c r="BK1195" i="1"/>
  <c r="BK1193" i="1"/>
  <c r="BK1192" i="1"/>
  <c r="BK1191" i="1"/>
  <c r="BK1172" i="1"/>
  <c r="BK1171" i="1"/>
  <c r="BK1170" i="1"/>
  <c r="BK1169" i="1"/>
  <c r="BK1168" i="1"/>
  <c r="BK1166" i="1"/>
  <c r="BK1165" i="1"/>
  <c r="BK1164" i="1"/>
  <c r="BK1145" i="1"/>
  <c r="BK1144" i="1"/>
  <c r="BK1143" i="1"/>
  <c r="BK1142" i="1"/>
  <c r="BK1141" i="1"/>
  <c r="BK1139" i="1"/>
  <c r="BK1138" i="1"/>
  <c r="BK1137" i="1"/>
  <c r="BK1118" i="1"/>
  <c r="BK1117" i="1"/>
  <c r="BK1116" i="1"/>
  <c r="BK1115" i="1"/>
  <c r="BK1114" i="1"/>
  <c r="BK1112" i="1"/>
  <c r="BK1111" i="1"/>
  <c r="BK1110" i="1"/>
  <c r="BK1091" i="1"/>
  <c r="BK1090" i="1"/>
  <c r="BK1089" i="1"/>
  <c r="BK1088" i="1"/>
  <c r="BK1087" i="1"/>
  <c r="BK1085" i="1"/>
  <c r="BK1084" i="1"/>
  <c r="BK1083" i="1"/>
  <c r="BK1064" i="1"/>
  <c r="BK1063" i="1"/>
  <c r="BK1062" i="1"/>
  <c r="BK1061" i="1"/>
  <c r="BK1060" i="1"/>
  <c r="BK1058" i="1"/>
  <c r="BK1057" i="1"/>
  <c r="BK1056" i="1"/>
  <c r="BK1037" i="1"/>
  <c r="BK1036" i="1"/>
  <c r="BK1035" i="1"/>
  <c r="BK1034" i="1"/>
  <c r="BK1033" i="1"/>
  <c r="BK1031" i="1"/>
  <c r="BK1030" i="1"/>
  <c r="BK1029" i="1"/>
  <c r="BK1010" i="1"/>
  <c r="BK1009" i="1"/>
  <c r="BK1008" i="1"/>
  <c r="BK1007" i="1"/>
  <c r="BK1006" i="1"/>
  <c r="BK1004" i="1"/>
  <c r="BK1003" i="1"/>
  <c r="BK1002" i="1"/>
  <c r="BK983" i="1"/>
  <c r="BK982" i="1"/>
  <c r="BK981" i="1"/>
  <c r="BK980" i="1"/>
  <c r="BK979" i="1"/>
  <c r="BK977" i="1"/>
  <c r="BK976" i="1"/>
  <c r="BK975" i="1"/>
  <c r="BK956" i="1"/>
  <c r="BK955" i="1"/>
  <c r="BK954" i="1"/>
  <c r="BK953" i="1"/>
  <c r="BK952" i="1"/>
  <c r="BK950" i="1"/>
  <c r="BK949" i="1"/>
  <c r="BK948" i="1"/>
  <c r="BK929" i="1"/>
  <c r="BK928" i="1"/>
  <c r="BK927" i="1"/>
  <c r="BK926" i="1"/>
  <c r="BK925" i="1"/>
  <c r="BK923" i="1"/>
  <c r="BK922" i="1"/>
  <c r="BK921" i="1"/>
  <c r="BK902" i="1"/>
  <c r="BK901" i="1"/>
  <c r="BK900" i="1"/>
  <c r="BK899" i="1"/>
  <c r="BK898" i="1"/>
  <c r="BK896" i="1"/>
  <c r="BK895" i="1"/>
  <c r="BK894" i="1"/>
  <c r="BK875" i="1"/>
  <c r="BK874" i="1"/>
  <c r="BK873" i="1"/>
  <c r="BK872" i="1"/>
  <c r="BK871" i="1"/>
  <c r="BK869" i="1"/>
  <c r="BK868" i="1"/>
  <c r="BK867" i="1"/>
  <c r="BK848" i="1"/>
  <c r="BK847" i="1"/>
  <c r="BK846" i="1"/>
  <c r="BK845" i="1"/>
  <c r="BK844" i="1"/>
  <c r="BK842" i="1"/>
  <c r="BK841" i="1"/>
  <c r="BK840" i="1"/>
  <c r="BK821" i="1"/>
  <c r="BK820" i="1"/>
  <c r="BK819" i="1"/>
  <c r="BK818" i="1"/>
  <c r="BK817" i="1"/>
  <c r="BK815" i="1"/>
  <c r="BK814" i="1"/>
  <c r="BK813" i="1"/>
  <c r="BK794" i="1"/>
  <c r="BK793" i="1"/>
  <c r="BK792" i="1"/>
  <c r="BK791" i="1"/>
  <c r="BK790" i="1"/>
  <c r="BK788" i="1"/>
  <c r="BK787" i="1"/>
  <c r="BK786" i="1"/>
  <c r="BK767" i="1"/>
  <c r="BK766" i="1"/>
  <c r="BK765" i="1"/>
  <c r="BK764" i="1"/>
  <c r="BK763" i="1"/>
  <c r="BK761" i="1"/>
  <c r="BK760" i="1"/>
  <c r="BK759" i="1"/>
  <c r="BK740" i="1"/>
  <c r="BK739" i="1"/>
  <c r="BK738" i="1"/>
  <c r="BK737" i="1"/>
  <c r="BK736" i="1"/>
  <c r="BK734" i="1"/>
  <c r="BK733" i="1"/>
  <c r="BK732" i="1"/>
  <c r="BK713" i="1"/>
  <c r="BK712" i="1"/>
  <c r="BK711" i="1"/>
  <c r="BK710" i="1"/>
  <c r="BK709" i="1"/>
  <c r="BK707" i="1"/>
  <c r="BK706" i="1"/>
  <c r="BK705" i="1"/>
  <c r="BK686" i="1"/>
  <c r="BK685" i="1"/>
  <c r="BK684" i="1"/>
  <c r="BK683" i="1"/>
  <c r="BK682" i="1"/>
  <c r="BK680" i="1"/>
  <c r="BK679" i="1"/>
  <c r="BK678" i="1"/>
  <c r="BK659" i="1"/>
  <c r="BK658" i="1"/>
  <c r="BK657" i="1"/>
  <c r="BK656" i="1"/>
  <c r="BK655" i="1"/>
  <c r="BK653" i="1"/>
  <c r="BK652" i="1"/>
  <c r="BK651" i="1"/>
  <c r="BK632" i="1"/>
  <c r="BK631" i="1"/>
  <c r="BK630" i="1"/>
  <c r="BK629" i="1"/>
  <c r="BK628" i="1"/>
  <c r="BK626" i="1"/>
  <c r="BK625" i="1"/>
  <c r="BK624" i="1"/>
  <c r="BK605" i="1"/>
  <c r="BK604" i="1"/>
  <c r="BK603" i="1"/>
  <c r="BK602" i="1"/>
  <c r="BK601" i="1"/>
  <c r="BK599" i="1"/>
  <c r="BK598" i="1"/>
  <c r="BK597" i="1"/>
  <c r="BK578" i="1"/>
  <c r="BK577" i="1"/>
  <c r="BK576" i="1"/>
  <c r="BK575" i="1"/>
  <c r="BK574" i="1"/>
  <c r="BK572" i="1"/>
  <c r="BK571" i="1"/>
  <c r="BK570" i="1"/>
  <c r="BK551" i="1"/>
  <c r="BK550" i="1"/>
  <c r="BK549" i="1"/>
  <c r="BK548" i="1"/>
  <c r="BK547" i="1"/>
  <c r="BK545" i="1"/>
  <c r="BK544" i="1"/>
  <c r="BK543" i="1"/>
  <c r="BK524" i="1"/>
  <c r="BK523" i="1"/>
  <c r="BK522" i="1"/>
  <c r="BK521" i="1"/>
  <c r="BK520" i="1"/>
  <c r="BK518" i="1"/>
  <c r="BK517" i="1"/>
  <c r="BK516" i="1"/>
  <c r="BK497" i="1"/>
  <c r="BK496" i="1"/>
  <c r="BK495" i="1"/>
  <c r="BK494" i="1"/>
  <c r="BK493" i="1"/>
  <c r="BK491" i="1"/>
  <c r="BK490" i="1"/>
  <c r="BK489" i="1"/>
  <c r="BK470" i="1"/>
  <c r="BK469" i="1"/>
  <c r="BK468" i="1"/>
  <c r="BK467" i="1"/>
  <c r="BK466" i="1"/>
  <c r="BK464" i="1"/>
  <c r="BK463" i="1"/>
  <c r="BK462" i="1"/>
  <c r="BK443" i="1"/>
  <c r="BK442" i="1"/>
  <c r="BK441" i="1"/>
  <c r="BK440" i="1"/>
  <c r="BK439" i="1"/>
  <c r="BK437" i="1"/>
  <c r="BK436" i="1"/>
  <c r="BK435" i="1"/>
  <c r="BK416" i="1"/>
  <c r="BK415" i="1"/>
  <c r="BK414" i="1"/>
  <c r="BK413" i="1"/>
  <c r="BK412" i="1"/>
  <c r="BK410" i="1"/>
  <c r="BK409" i="1"/>
  <c r="BK408" i="1"/>
  <c r="BK389" i="1"/>
  <c r="BK388" i="1"/>
  <c r="BK387" i="1"/>
  <c r="BK386" i="1"/>
  <c r="BK385" i="1"/>
  <c r="BK383" i="1"/>
  <c r="BK382" i="1"/>
  <c r="BK381" i="1"/>
  <c r="BK362" i="1"/>
  <c r="BK361" i="1"/>
  <c r="BK360" i="1"/>
  <c r="BK359" i="1"/>
  <c r="BK358" i="1"/>
  <c r="BK356" i="1"/>
  <c r="BK355" i="1"/>
  <c r="BK354" i="1"/>
  <c r="BK335" i="1"/>
  <c r="BK334" i="1"/>
  <c r="BK333" i="1"/>
  <c r="BK332" i="1"/>
  <c r="BK331" i="1"/>
  <c r="BK329" i="1"/>
  <c r="BK328" i="1"/>
  <c r="BK327" i="1"/>
  <c r="BK308" i="1"/>
  <c r="BK307" i="1"/>
  <c r="BK306" i="1"/>
  <c r="BK305" i="1"/>
  <c r="BK304" i="1"/>
  <c r="BK302" i="1"/>
  <c r="BK301" i="1"/>
  <c r="BK300" i="1"/>
  <c r="BK281" i="1"/>
  <c r="BK280" i="1"/>
  <c r="BK279" i="1"/>
  <c r="BK278" i="1"/>
  <c r="BK277" i="1"/>
  <c r="BK275" i="1"/>
  <c r="BK274" i="1"/>
  <c r="BK273" i="1"/>
  <c r="BK254" i="1"/>
  <c r="BK253" i="1"/>
  <c r="BK252" i="1"/>
  <c r="BK251" i="1"/>
  <c r="BK250" i="1"/>
  <c r="BK248" i="1"/>
  <c r="BK247" i="1"/>
  <c r="BK246" i="1"/>
  <c r="BK227" i="1"/>
  <c r="BK226" i="1"/>
  <c r="BK225" i="1"/>
  <c r="BK224" i="1"/>
  <c r="BK223" i="1"/>
  <c r="BK221" i="1"/>
  <c r="BK220" i="1"/>
  <c r="BK219" i="1"/>
  <c r="BK200" i="1"/>
  <c r="BK199" i="1"/>
  <c r="BK198" i="1"/>
  <c r="BK197" i="1"/>
  <c r="BK196" i="1"/>
  <c r="BK194" i="1"/>
  <c r="BK193" i="1"/>
  <c r="BK192" i="1"/>
  <c r="BK173" i="1"/>
  <c r="BK172" i="1"/>
  <c r="BK171" i="1"/>
  <c r="BK170" i="1"/>
  <c r="BK169" i="1"/>
  <c r="BK167" i="1"/>
  <c r="BK166" i="1"/>
  <c r="BK165" i="1"/>
  <c r="BK146" i="1"/>
  <c r="BK145" i="1"/>
  <c r="BK144" i="1"/>
  <c r="BK143" i="1"/>
  <c r="BK142" i="1"/>
  <c r="BK140" i="1"/>
  <c r="BK139" i="1"/>
  <c r="BK138" i="1"/>
  <c r="BK119" i="1"/>
  <c r="BK118" i="1"/>
  <c r="BK117" i="1"/>
  <c r="BK116" i="1"/>
  <c r="BK115" i="1"/>
  <c r="BK113" i="1"/>
  <c r="BK112" i="1"/>
  <c r="BK111" i="1"/>
  <c r="BK92" i="1"/>
  <c r="BK91" i="1"/>
  <c r="BK90" i="1"/>
  <c r="BK89" i="1"/>
  <c r="BK88" i="1"/>
  <c r="BK86" i="1"/>
  <c r="BK85" i="1"/>
  <c r="BK84" i="1"/>
  <c r="BK65" i="1"/>
  <c r="BK64" i="1"/>
  <c r="BK63" i="1"/>
  <c r="BK62" i="1"/>
  <c r="BK61" i="1"/>
  <c r="BK59" i="1"/>
  <c r="BK58" i="1"/>
  <c r="BK57" i="1"/>
  <c r="BK38" i="1"/>
  <c r="BK37" i="1"/>
  <c r="BK36" i="1"/>
  <c r="BK35" i="1"/>
  <c r="BK34" i="1"/>
  <c r="BK32" i="1"/>
  <c r="BK31" i="1"/>
  <c r="BK30" i="1"/>
  <c r="BI3661" i="1" l="1"/>
  <c r="BI3660" i="1"/>
  <c r="BI3659" i="1"/>
  <c r="BI3658" i="1"/>
  <c r="BI3657" i="1"/>
  <c r="BI3656" i="1"/>
  <c r="BI3655" i="1"/>
  <c r="BI3654" i="1"/>
  <c r="BI3653" i="1"/>
  <c r="BI3652" i="1"/>
  <c r="BI3651" i="1"/>
  <c r="BI3650" i="1"/>
  <c r="BI3649" i="1"/>
  <c r="BI3648" i="1"/>
  <c r="BI3647" i="1"/>
  <c r="BI3646" i="1"/>
  <c r="BI3645" i="1"/>
  <c r="BI3644" i="1"/>
  <c r="BI3643" i="1"/>
  <c r="BI3642" i="1"/>
  <c r="BI3641" i="1"/>
  <c r="BI3640" i="1"/>
  <c r="BI3639" i="1"/>
  <c r="BI3638" i="1"/>
  <c r="BI3637" i="1"/>
  <c r="BI3636" i="1"/>
  <c r="BI3635" i="1"/>
  <c r="BI3634" i="1"/>
  <c r="BI3633" i="1"/>
  <c r="BI3632" i="1"/>
  <c r="BI3631" i="1"/>
  <c r="BI3630" i="1"/>
  <c r="BI3629" i="1"/>
  <c r="BI3628" i="1"/>
  <c r="BI3627" i="1"/>
  <c r="BI3626" i="1"/>
  <c r="BI3625" i="1"/>
  <c r="BI3624" i="1"/>
  <c r="BI3623" i="1"/>
  <c r="BI3622" i="1"/>
  <c r="BI3621" i="1"/>
  <c r="BI3620" i="1"/>
  <c r="BI3619" i="1"/>
  <c r="BI3618" i="1"/>
  <c r="BI3617" i="1"/>
  <c r="BI3616" i="1"/>
  <c r="BI3615" i="1"/>
  <c r="BI3614" i="1"/>
  <c r="BI3613" i="1"/>
  <c r="BI3612" i="1"/>
  <c r="BI3611" i="1"/>
  <c r="BI3610" i="1"/>
  <c r="BI3609" i="1"/>
  <c r="BI3608" i="1"/>
  <c r="BI3607" i="1"/>
  <c r="BI3606" i="1"/>
  <c r="BI3605" i="1"/>
  <c r="BI3604" i="1"/>
  <c r="BI3603" i="1"/>
  <c r="BI3602" i="1"/>
  <c r="BI3601" i="1"/>
  <c r="BI3600" i="1"/>
  <c r="BI3599" i="1"/>
  <c r="BI3598" i="1"/>
  <c r="BI3597" i="1"/>
  <c r="BI3596" i="1"/>
  <c r="BI3595" i="1"/>
  <c r="BI3594" i="1"/>
  <c r="BI3593" i="1"/>
  <c r="BI3592" i="1"/>
  <c r="BI3591" i="1"/>
  <c r="BI3590" i="1"/>
  <c r="BI3589" i="1"/>
  <c r="BI3588" i="1"/>
  <c r="BI3587" i="1"/>
  <c r="BI3586" i="1"/>
  <c r="BI3585" i="1"/>
  <c r="BI3584" i="1"/>
  <c r="BI3583" i="1"/>
  <c r="BI3582" i="1"/>
  <c r="BI3581" i="1"/>
  <c r="BI3580" i="1"/>
  <c r="BI3579" i="1"/>
  <c r="BI3578" i="1"/>
  <c r="BI3577" i="1"/>
  <c r="BI3576" i="1"/>
  <c r="BI3575" i="1"/>
  <c r="BI3574" i="1"/>
  <c r="BI3573" i="1"/>
  <c r="BI3572" i="1"/>
  <c r="BI3571" i="1"/>
  <c r="BI3570" i="1"/>
  <c r="BI3569" i="1"/>
  <c r="BI3568" i="1"/>
  <c r="BI3567" i="1"/>
  <c r="BI3566" i="1"/>
  <c r="BI3565" i="1"/>
  <c r="BI3564" i="1"/>
  <c r="BI3563" i="1"/>
  <c r="BI3562" i="1"/>
  <c r="BI3561" i="1"/>
  <c r="BI3560" i="1"/>
  <c r="BI3559" i="1"/>
  <c r="BI3558" i="1"/>
  <c r="BI3557" i="1"/>
  <c r="BI3556" i="1"/>
  <c r="BI3555" i="1"/>
  <c r="BI3554" i="1"/>
  <c r="BI3553" i="1"/>
  <c r="BI3552" i="1"/>
  <c r="BI3551" i="1"/>
  <c r="BI3550" i="1"/>
  <c r="BI3549" i="1"/>
  <c r="BI3548" i="1"/>
  <c r="BI3547" i="1"/>
  <c r="BI3546" i="1"/>
  <c r="BI3545" i="1"/>
  <c r="BI3544" i="1"/>
  <c r="BI3543" i="1"/>
  <c r="BI3542" i="1"/>
  <c r="BI3541" i="1"/>
  <c r="BI3540" i="1"/>
  <c r="BI3539" i="1"/>
  <c r="BI3538" i="1"/>
  <c r="BI3537" i="1"/>
  <c r="BI3536" i="1"/>
  <c r="BI3535" i="1"/>
  <c r="BI3534" i="1"/>
  <c r="BI3533" i="1"/>
  <c r="BI3532" i="1"/>
  <c r="BI3531" i="1"/>
  <c r="BI3530" i="1"/>
  <c r="BI3529" i="1"/>
  <c r="BI3528" i="1"/>
  <c r="BI3527" i="1"/>
  <c r="BI3526" i="1"/>
  <c r="BI3525" i="1"/>
  <c r="BI3524" i="1"/>
  <c r="BI3523" i="1"/>
  <c r="BI3522" i="1"/>
  <c r="BI3521" i="1"/>
  <c r="BI3520" i="1"/>
  <c r="BI3519" i="1"/>
  <c r="BI3518" i="1"/>
  <c r="BI3517" i="1"/>
  <c r="BI3516" i="1"/>
  <c r="BI3515" i="1"/>
  <c r="BI3514" i="1"/>
  <c r="BI3513" i="1"/>
  <c r="BI3512" i="1"/>
  <c r="BI3511" i="1"/>
  <c r="BI3510" i="1"/>
  <c r="BI3509" i="1"/>
  <c r="BI3508" i="1"/>
  <c r="BI3507" i="1"/>
  <c r="BI3506" i="1"/>
  <c r="BI3505" i="1"/>
  <c r="BI3504" i="1"/>
  <c r="BI3503" i="1"/>
  <c r="BI3502" i="1"/>
  <c r="BI3501" i="1"/>
  <c r="BI3500" i="1"/>
  <c r="BI3499" i="1"/>
  <c r="BI3498" i="1"/>
  <c r="BI3497" i="1"/>
  <c r="BI3496" i="1"/>
  <c r="BI3495" i="1"/>
  <c r="BI3494" i="1"/>
  <c r="BI3493" i="1"/>
  <c r="BI3492" i="1"/>
  <c r="BI3491" i="1"/>
  <c r="BI3490" i="1"/>
  <c r="BI3489" i="1"/>
  <c r="BI3488" i="1"/>
  <c r="BI3487" i="1"/>
  <c r="BI3486" i="1"/>
  <c r="BI3485" i="1"/>
  <c r="BI3484" i="1"/>
  <c r="BI3483" i="1"/>
  <c r="BI3482" i="1"/>
  <c r="BI3481" i="1"/>
  <c r="BI3480" i="1"/>
  <c r="BI3479" i="1"/>
  <c r="BI3478" i="1"/>
  <c r="BI3477" i="1"/>
  <c r="BI3476" i="1"/>
  <c r="BI3475" i="1"/>
  <c r="BI3474" i="1"/>
  <c r="BI3473" i="1"/>
  <c r="BI3472" i="1"/>
  <c r="BI3471" i="1"/>
  <c r="BI3470" i="1"/>
  <c r="BI3469" i="1"/>
  <c r="BI3468" i="1"/>
  <c r="BI3467" i="1"/>
  <c r="BI3466" i="1"/>
  <c r="BI3465" i="1"/>
  <c r="BI3464" i="1"/>
  <c r="BI3463" i="1"/>
  <c r="BI3462" i="1"/>
  <c r="BI3461" i="1"/>
  <c r="BI3460" i="1"/>
  <c r="BI3459" i="1"/>
  <c r="BI3458" i="1"/>
  <c r="BI3457" i="1"/>
  <c r="BI3456" i="1"/>
  <c r="BI3455" i="1"/>
  <c r="BI3454" i="1"/>
  <c r="BI3453" i="1"/>
  <c r="BI3452" i="1"/>
  <c r="BI3451" i="1"/>
  <c r="BI3450" i="1"/>
  <c r="BI3449" i="1"/>
  <c r="BI3448" i="1"/>
  <c r="BI3447" i="1"/>
  <c r="BI3446" i="1"/>
  <c r="BI3445" i="1"/>
  <c r="BI3444" i="1"/>
  <c r="BI3443" i="1"/>
  <c r="BI3442" i="1"/>
  <c r="BI3441" i="1"/>
  <c r="BI3440" i="1"/>
  <c r="BI3439" i="1"/>
  <c r="BI3438" i="1"/>
  <c r="BI3437" i="1"/>
  <c r="BI3436" i="1"/>
  <c r="BI3435" i="1"/>
  <c r="BI3434" i="1"/>
  <c r="BI3433" i="1"/>
  <c r="BI3432" i="1"/>
  <c r="BI3431" i="1"/>
  <c r="BI3430" i="1"/>
  <c r="BI3429" i="1"/>
  <c r="BI3428" i="1"/>
  <c r="BI3427" i="1"/>
  <c r="BI3426" i="1"/>
  <c r="BI3425" i="1"/>
  <c r="BI3424" i="1"/>
  <c r="BI3423" i="1"/>
  <c r="BI3422" i="1"/>
  <c r="BI3421" i="1"/>
  <c r="BI3420" i="1"/>
  <c r="BI3419" i="1"/>
  <c r="BI3418" i="1"/>
  <c r="BI3417" i="1"/>
  <c r="BI3416" i="1"/>
  <c r="BI3415" i="1"/>
  <c r="BI3414" i="1"/>
  <c r="BI3413" i="1"/>
  <c r="BI3412" i="1"/>
  <c r="BI3411" i="1"/>
  <c r="BI3410" i="1"/>
  <c r="BI3409" i="1"/>
  <c r="BI3407" i="1"/>
  <c r="BI3406" i="1"/>
  <c r="BI3390" i="1"/>
  <c r="BI3389" i="1"/>
  <c r="BI3388" i="1"/>
  <c r="BI3386" i="1"/>
  <c r="BI3385" i="1"/>
  <c r="BI3384" i="1"/>
  <c r="BI3383" i="1"/>
  <c r="BI3382" i="1"/>
  <c r="BI3380" i="1"/>
  <c r="BI3379" i="1"/>
  <c r="BI3378" i="1"/>
  <c r="BI3359" i="1"/>
  <c r="BI3358" i="1"/>
  <c r="BI3357" i="1"/>
  <c r="BI3356" i="1"/>
  <c r="BI3355" i="1"/>
  <c r="BI3353" i="1"/>
  <c r="BI3352" i="1"/>
  <c r="BI3351" i="1"/>
  <c r="BI3332" i="1"/>
  <c r="BI3331" i="1"/>
  <c r="BI3330" i="1"/>
  <c r="BI3329" i="1"/>
  <c r="BI3328" i="1"/>
  <c r="BI3326" i="1"/>
  <c r="BI3325" i="1"/>
  <c r="BI3324" i="1"/>
  <c r="BI3305" i="1"/>
  <c r="BI3304" i="1"/>
  <c r="BI3303" i="1"/>
  <c r="BI3302" i="1"/>
  <c r="BI3301" i="1"/>
  <c r="BI3299" i="1"/>
  <c r="BI3298" i="1"/>
  <c r="BI3297" i="1"/>
  <c r="BI3278" i="1"/>
  <c r="BI3277" i="1"/>
  <c r="BI3276" i="1"/>
  <c r="BI3275" i="1"/>
  <c r="BI3274" i="1"/>
  <c r="BI3272" i="1"/>
  <c r="BI3271" i="1"/>
  <c r="BI3270" i="1"/>
  <c r="BI3251" i="1"/>
  <c r="BI3250" i="1"/>
  <c r="BI3249" i="1"/>
  <c r="BI3248" i="1"/>
  <c r="BI3247" i="1"/>
  <c r="BI3245" i="1"/>
  <c r="BI3244" i="1"/>
  <c r="BI3243" i="1"/>
  <c r="BI3224" i="1"/>
  <c r="BI3223" i="1"/>
  <c r="BI3222" i="1"/>
  <c r="BI3221" i="1"/>
  <c r="BI3220" i="1"/>
  <c r="BI3218" i="1"/>
  <c r="BI3217" i="1"/>
  <c r="BI3216" i="1"/>
  <c r="BI3197" i="1"/>
  <c r="BI3196" i="1"/>
  <c r="BI3195" i="1"/>
  <c r="BI3194" i="1"/>
  <c r="BI3193" i="1"/>
  <c r="BI3191" i="1"/>
  <c r="BI3190" i="1"/>
  <c r="BI3189" i="1"/>
  <c r="BI3170" i="1"/>
  <c r="BI3169" i="1"/>
  <c r="BI3168" i="1"/>
  <c r="BI3167" i="1"/>
  <c r="BI3166" i="1"/>
  <c r="BI3164" i="1"/>
  <c r="BI3163" i="1"/>
  <c r="BI3162" i="1"/>
  <c r="BI3143" i="1"/>
  <c r="BI3142" i="1"/>
  <c r="BI3141" i="1"/>
  <c r="BI3140" i="1"/>
  <c r="BI3139" i="1"/>
  <c r="BI3137" i="1"/>
  <c r="BI3136" i="1"/>
  <c r="BI3135" i="1"/>
  <c r="BI3116" i="1"/>
  <c r="BI3115" i="1"/>
  <c r="BI3114" i="1"/>
  <c r="BI3113" i="1"/>
  <c r="BI3112" i="1"/>
  <c r="BI3110" i="1"/>
  <c r="BI3109" i="1"/>
  <c r="BI3108" i="1"/>
  <c r="BI3089" i="1"/>
  <c r="BI3088" i="1"/>
  <c r="BI3087" i="1"/>
  <c r="BI3086" i="1"/>
  <c r="BI3085" i="1"/>
  <c r="BI3083" i="1"/>
  <c r="BI3082" i="1"/>
  <c r="BI3081" i="1"/>
  <c r="BI3062" i="1"/>
  <c r="BI3061" i="1"/>
  <c r="BI3060" i="1"/>
  <c r="BI3059" i="1"/>
  <c r="BI3058" i="1"/>
  <c r="BI3056" i="1"/>
  <c r="BI3055" i="1"/>
  <c r="BI3054" i="1"/>
  <c r="BI3035" i="1"/>
  <c r="BI3034" i="1"/>
  <c r="BI3033" i="1"/>
  <c r="BI3032" i="1"/>
  <c r="BI3031" i="1"/>
  <c r="BI3029" i="1"/>
  <c r="BI3028" i="1"/>
  <c r="BI3027" i="1"/>
  <c r="BI3008" i="1"/>
  <c r="BI3007" i="1"/>
  <c r="BI3006" i="1"/>
  <c r="BI3005" i="1"/>
  <c r="BI3004" i="1"/>
  <c r="BI3002" i="1"/>
  <c r="BI3001" i="1"/>
  <c r="BI3000" i="1"/>
  <c r="BI2981" i="1"/>
  <c r="BI2980" i="1"/>
  <c r="BI2979" i="1"/>
  <c r="BI2978" i="1"/>
  <c r="BI2977" i="1"/>
  <c r="BI2975" i="1"/>
  <c r="BI2974" i="1"/>
  <c r="BI2973" i="1"/>
  <c r="BI2954" i="1"/>
  <c r="BI2953" i="1"/>
  <c r="BI2952" i="1"/>
  <c r="BI2951" i="1"/>
  <c r="BI2950" i="1"/>
  <c r="BI2948" i="1"/>
  <c r="BI2947" i="1"/>
  <c r="BI2946" i="1"/>
  <c r="BI2927" i="1"/>
  <c r="BI2926" i="1"/>
  <c r="BI2925" i="1"/>
  <c r="BI2924" i="1"/>
  <c r="BI2923" i="1"/>
  <c r="BI2921" i="1"/>
  <c r="BI2920" i="1"/>
  <c r="BI2919" i="1"/>
  <c r="BI2900" i="1"/>
  <c r="BI2899" i="1"/>
  <c r="BI2898" i="1"/>
  <c r="BI2897" i="1"/>
  <c r="BI2896" i="1"/>
  <c r="BI2894" i="1"/>
  <c r="BI2893" i="1"/>
  <c r="BI2892" i="1"/>
  <c r="BI2873" i="1"/>
  <c r="BI2872" i="1"/>
  <c r="BI2871" i="1"/>
  <c r="BI2870" i="1"/>
  <c r="BI2869" i="1"/>
  <c r="BI2867" i="1"/>
  <c r="BI2866" i="1"/>
  <c r="BI2865" i="1"/>
  <c r="BI2846" i="1"/>
  <c r="BI2845" i="1"/>
  <c r="BI2844" i="1"/>
  <c r="BI2843" i="1"/>
  <c r="BI2842" i="1"/>
  <c r="BI2840" i="1"/>
  <c r="BI2839" i="1"/>
  <c r="BI2838" i="1"/>
  <c r="BI2819" i="1"/>
  <c r="BI2818" i="1"/>
  <c r="BI2817" i="1"/>
  <c r="BI2816" i="1"/>
  <c r="BI2815" i="1"/>
  <c r="BI2813" i="1"/>
  <c r="BI2812" i="1"/>
  <c r="BI2811" i="1"/>
  <c r="BI2792" i="1"/>
  <c r="BI2791" i="1"/>
  <c r="BI2790" i="1"/>
  <c r="BI2789" i="1"/>
  <c r="BI2788" i="1"/>
  <c r="BI2786" i="1"/>
  <c r="BI2785" i="1"/>
  <c r="BI2784" i="1"/>
  <c r="BI2765" i="1"/>
  <c r="BI2764" i="1"/>
  <c r="BI2763" i="1"/>
  <c r="BI2762" i="1"/>
  <c r="BI2761" i="1"/>
  <c r="BI2759" i="1"/>
  <c r="BI2758" i="1"/>
  <c r="BI2757" i="1"/>
  <c r="BI2738" i="1"/>
  <c r="BI2737" i="1"/>
  <c r="BI2736" i="1"/>
  <c r="BI2735" i="1"/>
  <c r="BI2734" i="1"/>
  <c r="BI2732" i="1"/>
  <c r="BI2731" i="1"/>
  <c r="BI2730" i="1"/>
  <c r="BI2711" i="1"/>
  <c r="BI2710" i="1"/>
  <c r="BI2709" i="1"/>
  <c r="BI2708" i="1"/>
  <c r="BI2707" i="1"/>
  <c r="BI2705" i="1"/>
  <c r="BI2704" i="1"/>
  <c r="BI2703" i="1"/>
  <c r="BI2684" i="1"/>
  <c r="BI2683" i="1"/>
  <c r="BI2682" i="1"/>
  <c r="BI2681" i="1"/>
  <c r="BI2680" i="1"/>
  <c r="BI2678" i="1"/>
  <c r="BI2677" i="1"/>
  <c r="BI2676" i="1"/>
  <c r="BI2657" i="1"/>
  <c r="BI2656" i="1"/>
  <c r="BI2655" i="1"/>
  <c r="BI2654" i="1"/>
  <c r="BI2653" i="1"/>
  <c r="BI2651" i="1"/>
  <c r="BI2650" i="1"/>
  <c r="BI2649" i="1"/>
  <c r="BI2630" i="1"/>
  <c r="BI2629" i="1"/>
  <c r="BI2628" i="1"/>
  <c r="BI2627" i="1"/>
  <c r="BI2626" i="1"/>
  <c r="BI2624" i="1"/>
  <c r="BI2623" i="1"/>
  <c r="BI2622" i="1"/>
  <c r="BI2603" i="1"/>
  <c r="BI2602" i="1"/>
  <c r="BI2601" i="1"/>
  <c r="BI2600" i="1"/>
  <c r="BI2599" i="1"/>
  <c r="BI2597" i="1"/>
  <c r="BI2596" i="1"/>
  <c r="BI2595" i="1"/>
  <c r="BI2576" i="1"/>
  <c r="BI2575" i="1"/>
  <c r="BI2574" i="1"/>
  <c r="BI2573" i="1"/>
  <c r="BI2572" i="1"/>
  <c r="BI2570" i="1"/>
  <c r="BI2569" i="1"/>
  <c r="BI2568" i="1"/>
  <c r="BI2549" i="1"/>
  <c r="BI2548" i="1"/>
  <c r="BI2547" i="1"/>
  <c r="BI2546" i="1"/>
  <c r="BI2545" i="1"/>
  <c r="BI2543" i="1"/>
  <c r="BI2542" i="1"/>
  <c r="BI2541" i="1"/>
  <c r="BI2522" i="1"/>
  <c r="BI2521" i="1"/>
  <c r="BI2520" i="1"/>
  <c r="BI2519" i="1"/>
  <c r="BI2518" i="1"/>
  <c r="BI2516" i="1"/>
  <c r="BI2515" i="1"/>
  <c r="BI2514" i="1"/>
  <c r="BI2495" i="1"/>
  <c r="BI2494" i="1"/>
  <c r="BI2493" i="1"/>
  <c r="BI2492" i="1"/>
  <c r="BI2491" i="1"/>
  <c r="BI2489" i="1"/>
  <c r="BI2488" i="1"/>
  <c r="BI2487" i="1"/>
  <c r="BI2468" i="1"/>
  <c r="BI2467" i="1"/>
  <c r="BI2466" i="1"/>
  <c r="BI2465" i="1"/>
  <c r="BI2464" i="1"/>
  <c r="BI2462" i="1"/>
  <c r="BI2461" i="1"/>
  <c r="BI2460" i="1"/>
  <c r="BI2441" i="1"/>
  <c r="BI2440" i="1"/>
  <c r="BI2439" i="1"/>
  <c r="BI2438" i="1"/>
  <c r="BI2437" i="1"/>
  <c r="BI2435" i="1"/>
  <c r="BI2434" i="1"/>
  <c r="BI2433" i="1"/>
  <c r="BI2414" i="1"/>
  <c r="BI2413" i="1"/>
  <c r="BI2412" i="1"/>
  <c r="BI2411" i="1"/>
  <c r="BI2410" i="1"/>
  <c r="BI2408" i="1"/>
  <c r="BI2407" i="1"/>
  <c r="BI2406" i="1"/>
  <c r="BI2387" i="1"/>
  <c r="BI2386" i="1"/>
  <c r="BI2385" i="1"/>
  <c r="BI2384" i="1"/>
  <c r="BI2383" i="1"/>
  <c r="BI2381" i="1"/>
  <c r="BI2380" i="1"/>
  <c r="BI2379" i="1"/>
  <c r="BI2360" i="1"/>
  <c r="BI2359" i="1"/>
  <c r="BI2358" i="1"/>
  <c r="BI2357" i="1"/>
  <c r="BI2356" i="1"/>
  <c r="BI2354" i="1"/>
  <c r="BI2353" i="1"/>
  <c r="BI2352" i="1"/>
  <c r="BI2333" i="1"/>
  <c r="BI2332" i="1"/>
  <c r="BI2331" i="1"/>
  <c r="BI2330" i="1"/>
  <c r="BI2329" i="1"/>
  <c r="BI2327" i="1"/>
  <c r="BI2326" i="1"/>
  <c r="BI2325" i="1"/>
  <c r="BI2306" i="1"/>
  <c r="BI2305" i="1"/>
  <c r="BI2304" i="1"/>
  <c r="BI2303" i="1"/>
  <c r="BI2302" i="1"/>
  <c r="BI2300" i="1"/>
  <c r="BI2299" i="1"/>
  <c r="BI2298" i="1"/>
  <c r="BI2279" i="1"/>
  <c r="BI2278" i="1"/>
  <c r="BI2277" i="1"/>
  <c r="BI2276" i="1"/>
  <c r="BI2275" i="1"/>
  <c r="BI2273" i="1"/>
  <c r="BI2272" i="1"/>
  <c r="BI2271" i="1"/>
  <c r="BI2252" i="1"/>
  <c r="BI2251" i="1"/>
  <c r="BI2250" i="1"/>
  <c r="BI2249" i="1"/>
  <c r="BI2248" i="1"/>
  <c r="BI2246" i="1"/>
  <c r="BI2245" i="1"/>
  <c r="BI2244" i="1"/>
  <c r="BI2225" i="1"/>
  <c r="BI2224" i="1"/>
  <c r="BI2223" i="1"/>
  <c r="BI2222" i="1"/>
  <c r="BI2221" i="1"/>
  <c r="BI2219" i="1"/>
  <c r="BI2218" i="1"/>
  <c r="BI2217" i="1"/>
  <c r="BI2198" i="1"/>
  <c r="BI2197" i="1"/>
  <c r="BI2196" i="1"/>
  <c r="BI2195" i="1"/>
  <c r="BI2194" i="1"/>
  <c r="BI2192" i="1"/>
  <c r="BI2191" i="1"/>
  <c r="BI2190" i="1"/>
  <c r="BI2171" i="1"/>
  <c r="BI2170" i="1"/>
  <c r="BI2169" i="1"/>
  <c r="BI2168" i="1"/>
  <c r="BI2167" i="1"/>
  <c r="BI2165" i="1"/>
  <c r="BI2164" i="1"/>
  <c r="BI2163" i="1"/>
  <c r="BI2144" i="1"/>
  <c r="BI2143" i="1"/>
  <c r="BI2142" i="1"/>
  <c r="BI2141" i="1"/>
  <c r="BI2140" i="1"/>
  <c r="BI2138" i="1"/>
  <c r="BI2137" i="1"/>
  <c r="BI2136" i="1"/>
  <c r="BI2117" i="1"/>
  <c r="BI2116" i="1"/>
  <c r="BI2115" i="1"/>
  <c r="BI2114" i="1"/>
  <c r="BI2113" i="1"/>
  <c r="BI2111" i="1"/>
  <c r="BI2110" i="1"/>
  <c r="BI2109" i="1"/>
  <c r="BI2090" i="1"/>
  <c r="BI2089" i="1"/>
  <c r="BI2088" i="1"/>
  <c r="BI2087" i="1"/>
  <c r="BI2086" i="1"/>
  <c r="BI2084" i="1"/>
  <c r="BI2083" i="1"/>
  <c r="BI2082" i="1"/>
  <c r="BI2063" i="1"/>
  <c r="BI2062" i="1"/>
  <c r="BI2061" i="1"/>
  <c r="BI2060" i="1"/>
  <c r="BI2059" i="1"/>
  <c r="BI2057" i="1"/>
  <c r="BI2056" i="1"/>
  <c r="BI2055" i="1"/>
  <c r="BI2036" i="1"/>
  <c r="BI2035" i="1"/>
  <c r="BI2034" i="1"/>
  <c r="BI2033" i="1"/>
  <c r="BI2032" i="1"/>
  <c r="BI2030" i="1"/>
  <c r="BI2029" i="1"/>
  <c r="BI2028" i="1"/>
  <c r="BI2009" i="1"/>
  <c r="BI2008" i="1"/>
  <c r="BI2007" i="1"/>
  <c r="BI2006" i="1"/>
  <c r="BI2005" i="1"/>
  <c r="BI2003" i="1"/>
  <c r="BI2002" i="1"/>
  <c r="BI2001" i="1"/>
  <c r="BI1982" i="1"/>
  <c r="BI1981" i="1"/>
  <c r="BI1980" i="1"/>
  <c r="BI1979" i="1"/>
  <c r="BI1978" i="1"/>
  <c r="BI1976" i="1"/>
  <c r="BI1975" i="1"/>
  <c r="BI1974" i="1"/>
  <c r="BI1955" i="1"/>
  <c r="BI1954" i="1"/>
  <c r="BI1953" i="1"/>
  <c r="BI1952" i="1"/>
  <c r="BI1951" i="1"/>
  <c r="BI1949" i="1"/>
  <c r="BI1948" i="1"/>
  <c r="BI1947" i="1"/>
  <c r="BI1928" i="1"/>
  <c r="BI1927" i="1"/>
  <c r="BI1926" i="1"/>
  <c r="BI1925" i="1"/>
  <c r="BI1924" i="1"/>
  <c r="BI1922" i="1"/>
  <c r="BI1921" i="1"/>
  <c r="BI1920" i="1"/>
  <c r="BI1901" i="1"/>
  <c r="BI1900" i="1"/>
  <c r="BI1899" i="1"/>
  <c r="BI1898" i="1"/>
  <c r="BI1897" i="1"/>
  <c r="BI1895" i="1"/>
  <c r="BI1894" i="1"/>
  <c r="BI1893" i="1"/>
  <c r="BI1874" i="1"/>
  <c r="BI1873" i="1"/>
  <c r="BI1872" i="1"/>
  <c r="BI1871" i="1"/>
  <c r="BI1870" i="1"/>
  <c r="BI1868" i="1"/>
  <c r="BI1867" i="1"/>
  <c r="BI1866" i="1"/>
  <c r="BI1847" i="1"/>
  <c r="BI1846" i="1"/>
  <c r="BI1845" i="1"/>
  <c r="BI1844" i="1"/>
  <c r="BI1843" i="1"/>
  <c r="BI1841" i="1"/>
  <c r="BI1840" i="1"/>
  <c r="BI1839" i="1"/>
  <c r="BI1820" i="1"/>
  <c r="BI1819" i="1"/>
  <c r="BI1818" i="1"/>
  <c r="BI1817" i="1"/>
  <c r="BI1816" i="1"/>
  <c r="BI1814" i="1"/>
  <c r="BI1813" i="1"/>
  <c r="BI1812" i="1"/>
  <c r="BI1793" i="1"/>
  <c r="BI1792" i="1"/>
  <c r="BI1791" i="1"/>
  <c r="BI1790" i="1"/>
  <c r="BI1789" i="1"/>
  <c r="BI1787" i="1"/>
  <c r="BI1786" i="1"/>
  <c r="BI1785" i="1"/>
  <c r="BI1766" i="1"/>
  <c r="BI1765" i="1"/>
  <c r="BI1764" i="1"/>
  <c r="BI1763" i="1"/>
  <c r="BI1762" i="1"/>
  <c r="BI1760" i="1"/>
  <c r="BI1759" i="1"/>
  <c r="BI1758" i="1"/>
  <c r="BI1739" i="1"/>
  <c r="BI1738" i="1"/>
  <c r="BI1737" i="1"/>
  <c r="BI1736" i="1"/>
  <c r="BI1735" i="1"/>
  <c r="BI1733" i="1"/>
  <c r="BI1732" i="1"/>
  <c r="BI1731" i="1"/>
  <c r="BI1712" i="1"/>
  <c r="BI1711" i="1"/>
  <c r="BI1710" i="1"/>
  <c r="BI1709" i="1"/>
  <c r="BI1708" i="1"/>
  <c r="BI1706" i="1"/>
  <c r="BI1705" i="1"/>
  <c r="BI1704" i="1"/>
  <c r="BI1685" i="1"/>
  <c r="BI1684" i="1"/>
  <c r="BI1683" i="1"/>
  <c r="BI1682" i="1"/>
  <c r="BI1681" i="1"/>
  <c r="BI1679" i="1"/>
  <c r="BI1678" i="1"/>
  <c r="BI1677" i="1"/>
  <c r="BI1658" i="1"/>
  <c r="BI1657" i="1"/>
  <c r="BI1656" i="1"/>
  <c r="BI1655" i="1"/>
  <c r="BI1654" i="1"/>
  <c r="BI1652" i="1"/>
  <c r="BI1651" i="1"/>
  <c r="BI1650" i="1"/>
  <c r="BI1631" i="1"/>
  <c r="BI1630" i="1"/>
  <c r="BI1629" i="1"/>
  <c r="BI1628" i="1"/>
  <c r="BI1627" i="1"/>
  <c r="BI1625" i="1"/>
  <c r="BI1624" i="1"/>
  <c r="BI1623" i="1"/>
  <c r="BI1604" i="1"/>
  <c r="BI1603" i="1"/>
  <c r="BI1602" i="1"/>
  <c r="BI1601" i="1"/>
  <c r="BI1600" i="1"/>
  <c r="BI1598" i="1"/>
  <c r="BI1597" i="1"/>
  <c r="BI1596" i="1"/>
  <c r="BI1577" i="1"/>
  <c r="BI1576" i="1"/>
  <c r="BI1575" i="1"/>
  <c r="BI1574" i="1"/>
  <c r="BI1573" i="1"/>
  <c r="BI1571" i="1"/>
  <c r="BI1570" i="1"/>
  <c r="BI1569" i="1"/>
  <c r="BI1550" i="1"/>
  <c r="BI1549" i="1"/>
  <c r="BI1548" i="1"/>
  <c r="BI1547" i="1"/>
  <c r="BI1546" i="1"/>
  <c r="BI1544" i="1"/>
  <c r="BI1543" i="1"/>
  <c r="BI1542" i="1"/>
  <c r="BI1523" i="1"/>
  <c r="BI1522" i="1"/>
  <c r="BI1521" i="1"/>
  <c r="BI1520" i="1"/>
  <c r="BI1519" i="1"/>
  <c r="BI1517" i="1"/>
  <c r="BI1516" i="1"/>
  <c r="BI1515" i="1"/>
  <c r="BI1496" i="1"/>
  <c r="BI1495" i="1"/>
  <c r="BI1494" i="1"/>
  <c r="BI1493" i="1"/>
  <c r="BI1492" i="1"/>
  <c r="BI1490" i="1"/>
  <c r="BI1489" i="1"/>
  <c r="BI1488" i="1"/>
  <c r="BI1469" i="1"/>
  <c r="BI1468" i="1"/>
  <c r="BI1467" i="1"/>
  <c r="BI1466" i="1"/>
  <c r="BI1465" i="1"/>
  <c r="BI1463" i="1"/>
  <c r="BI1462" i="1"/>
  <c r="BI1461" i="1"/>
  <c r="BI1442" i="1"/>
  <c r="BI1441" i="1"/>
  <c r="BI1440" i="1"/>
  <c r="BI1439" i="1"/>
  <c r="BI1438" i="1"/>
  <c r="BI1436" i="1"/>
  <c r="BI1435" i="1"/>
  <c r="BI1434" i="1"/>
  <c r="BI1415" i="1"/>
  <c r="BI1414" i="1"/>
  <c r="BI1413" i="1"/>
  <c r="BI1412" i="1"/>
  <c r="BI1411" i="1"/>
  <c r="BI1409" i="1"/>
  <c r="BI1408" i="1"/>
  <c r="BI1407" i="1"/>
  <c r="BI1388" i="1"/>
  <c r="BI1387" i="1"/>
  <c r="BI1386" i="1"/>
  <c r="BI1385" i="1"/>
  <c r="BI1384" i="1"/>
  <c r="BI1382" i="1"/>
  <c r="BI1381" i="1"/>
  <c r="BI1380" i="1"/>
  <c r="BI1361" i="1"/>
  <c r="BI1360" i="1"/>
  <c r="BI1359" i="1"/>
  <c r="BI1358" i="1"/>
  <c r="BI1357" i="1"/>
  <c r="BI1355" i="1"/>
  <c r="BI1354" i="1"/>
  <c r="BI1353" i="1"/>
  <c r="BI1334" i="1"/>
  <c r="BI1333" i="1"/>
  <c r="BI1332" i="1"/>
  <c r="BI1331" i="1"/>
  <c r="BI1330" i="1"/>
  <c r="BI1328" i="1"/>
  <c r="BI1327" i="1"/>
  <c r="BI1326" i="1"/>
  <c r="BI1307" i="1"/>
  <c r="BI1306" i="1"/>
  <c r="BI1305" i="1"/>
  <c r="BI1304" i="1"/>
  <c r="BI1303" i="1"/>
  <c r="BI1301" i="1"/>
  <c r="BI1300" i="1"/>
  <c r="BI1299" i="1"/>
  <c r="BI1280" i="1"/>
  <c r="BI1279" i="1"/>
  <c r="BI1278" i="1"/>
  <c r="BI1277" i="1"/>
  <c r="BI1276" i="1"/>
  <c r="BI1274" i="1"/>
  <c r="BI1273" i="1"/>
  <c r="BI1272" i="1"/>
  <c r="BI1253" i="1"/>
  <c r="BI1252" i="1"/>
  <c r="BI1251" i="1"/>
  <c r="BI1250" i="1"/>
  <c r="BI1249" i="1"/>
  <c r="BI1247" i="1"/>
  <c r="BI1246" i="1"/>
  <c r="BI1245" i="1"/>
  <c r="BI1226" i="1"/>
  <c r="BI1225" i="1"/>
  <c r="BI1224" i="1"/>
  <c r="BI1223" i="1"/>
  <c r="BI1222" i="1"/>
  <c r="BI1220" i="1"/>
  <c r="BI1219" i="1"/>
  <c r="BI1218" i="1"/>
  <c r="BI1199" i="1"/>
  <c r="BI1198" i="1"/>
  <c r="BI1197" i="1"/>
  <c r="BI1196" i="1"/>
  <c r="BI1195" i="1"/>
  <c r="BI1193" i="1"/>
  <c r="BI1192" i="1"/>
  <c r="BI1191" i="1"/>
  <c r="BI1172" i="1"/>
  <c r="BI1171" i="1"/>
  <c r="BI1170" i="1"/>
  <c r="BI1169" i="1"/>
  <c r="BI1168" i="1"/>
  <c r="BI1166" i="1"/>
  <c r="BI1165" i="1"/>
  <c r="BI1164" i="1"/>
  <c r="BI1145" i="1"/>
  <c r="BI1144" i="1"/>
  <c r="BI1143" i="1"/>
  <c r="BI1142" i="1"/>
  <c r="BI1141" i="1"/>
  <c r="BI1139" i="1"/>
  <c r="BI1138" i="1"/>
  <c r="BI1137" i="1"/>
  <c r="BI1118" i="1"/>
  <c r="BI1117" i="1"/>
  <c r="BI1116" i="1"/>
  <c r="BI1115" i="1"/>
  <c r="BI1114" i="1"/>
  <c r="BI1112" i="1"/>
  <c r="BI1111" i="1"/>
  <c r="BI1110" i="1"/>
  <c r="BI1091" i="1"/>
  <c r="BI1090" i="1"/>
  <c r="BI1089" i="1"/>
  <c r="BI1088" i="1"/>
  <c r="BI1087" i="1"/>
  <c r="BI1085" i="1"/>
  <c r="BI1084" i="1"/>
  <c r="BI1083" i="1"/>
  <c r="BI1064" i="1"/>
  <c r="BI1063" i="1"/>
  <c r="BI1062" i="1"/>
  <c r="BI1061" i="1"/>
  <c r="BI1060" i="1"/>
  <c r="BI1058" i="1"/>
  <c r="BI1057" i="1"/>
  <c r="BI1056" i="1"/>
  <c r="BI1037" i="1"/>
  <c r="BI1036" i="1"/>
  <c r="BI1035" i="1"/>
  <c r="BI1034" i="1"/>
  <c r="BI1033" i="1"/>
  <c r="BI1031" i="1"/>
  <c r="BI1030" i="1"/>
  <c r="BI1029" i="1"/>
  <c r="BI1010" i="1"/>
  <c r="BI1009" i="1"/>
  <c r="BI1008" i="1"/>
  <c r="BI1007" i="1"/>
  <c r="BI1006" i="1"/>
  <c r="BI1004" i="1"/>
  <c r="BI1003" i="1"/>
  <c r="BI1002" i="1"/>
  <c r="BI983" i="1"/>
  <c r="BI982" i="1"/>
  <c r="BI981" i="1"/>
  <c r="BI980" i="1"/>
  <c r="BI979" i="1"/>
  <c r="BI977" i="1"/>
  <c r="BI976" i="1"/>
  <c r="BI975" i="1"/>
  <c r="BI956" i="1"/>
  <c r="BI955" i="1"/>
  <c r="BI954" i="1"/>
  <c r="BI953" i="1"/>
  <c r="BI952" i="1"/>
  <c r="BI950" i="1"/>
  <c r="BI949" i="1"/>
  <c r="BI948" i="1"/>
  <c r="BI929" i="1"/>
  <c r="BI928" i="1"/>
  <c r="BI927" i="1"/>
  <c r="BI926" i="1"/>
  <c r="BI925" i="1"/>
  <c r="BI923" i="1"/>
  <c r="BI922" i="1"/>
  <c r="BI921" i="1"/>
  <c r="BI902" i="1"/>
  <c r="BI901" i="1"/>
  <c r="BI900" i="1"/>
  <c r="BI899" i="1"/>
  <c r="BI898" i="1"/>
  <c r="BI896" i="1"/>
  <c r="BI895" i="1"/>
  <c r="BI894" i="1"/>
  <c r="BI875" i="1"/>
  <c r="BI874" i="1"/>
  <c r="BI873" i="1"/>
  <c r="BI872" i="1"/>
  <c r="BI871" i="1"/>
  <c r="BI869" i="1"/>
  <c r="BI868" i="1"/>
  <c r="BI867" i="1"/>
  <c r="BI848" i="1"/>
  <c r="BI847" i="1"/>
  <c r="BI846" i="1"/>
  <c r="BI845" i="1"/>
  <c r="BI844" i="1"/>
  <c r="BI842" i="1"/>
  <c r="BI841" i="1"/>
  <c r="BI840" i="1"/>
  <c r="BI821" i="1"/>
  <c r="BI820" i="1"/>
  <c r="BI819" i="1"/>
  <c r="BI818" i="1"/>
  <c r="BI817" i="1"/>
  <c r="BI815" i="1"/>
  <c r="BI814" i="1"/>
  <c r="BI813" i="1"/>
  <c r="BI794" i="1"/>
  <c r="BI793" i="1"/>
  <c r="BI792" i="1"/>
  <c r="BI791" i="1"/>
  <c r="BI790" i="1"/>
  <c r="BI788" i="1"/>
  <c r="BI787" i="1"/>
  <c r="BI786" i="1"/>
  <c r="BI767" i="1"/>
  <c r="BI766" i="1"/>
  <c r="BI765" i="1"/>
  <c r="BI764" i="1"/>
  <c r="BI763" i="1"/>
  <c r="BI761" i="1"/>
  <c r="BI760" i="1"/>
  <c r="BI759" i="1"/>
  <c r="BI740" i="1"/>
  <c r="BI739" i="1"/>
  <c r="BI738" i="1"/>
  <c r="BI737" i="1"/>
  <c r="BI736" i="1"/>
  <c r="BI734" i="1"/>
  <c r="BI733" i="1"/>
  <c r="BI732" i="1"/>
  <c r="BI713" i="1"/>
  <c r="BI712" i="1"/>
  <c r="BI711" i="1"/>
  <c r="BI710" i="1"/>
  <c r="BI709" i="1"/>
  <c r="BI707" i="1"/>
  <c r="BI706" i="1"/>
  <c r="BI705" i="1"/>
  <c r="BI686" i="1"/>
  <c r="BI685" i="1"/>
  <c r="BI684" i="1"/>
  <c r="BI683" i="1"/>
  <c r="BI682" i="1"/>
  <c r="BI680" i="1"/>
  <c r="BI679" i="1"/>
  <c r="BI678" i="1"/>
  <c r="BI659" i="1"/>
  <c r="BI658" i="1"/>
  <c r="BI657" i="1"/>
  <c r="BI656" i="1"/>
  <c r="BI655" i="1"/>
  <c r="BI653" i="1"/>
  <c r="BI652" i="1"/>
  <c r="BI651" i="1"/>
  <c r="BI632" i="1"/>
  <c r="BI631" i="1"/>
  <c r="BI630" i="1"/>
  <c r="BI629" i="1"/>
  <c r="BI628" i="1"/>
  <c r="BI626" i="1"/>
  <c r="BI625" i="1"/>
  <c r="BI624" i="1"/>
  <c r="BI605" i="1"/>
  <c r="BI604" i="1"/>
  <c r="BI603" i="1"/>
  <c r="BI602" i="1"/>
  <c r="BI601" i="1"/>
  <c r="BI599" i="1"/>
  <c r="BI598" i="1"/>
  <c r="BI597" i="1"/>
  <c r="BI578" i="1"/>
  <c r="BI577" i="1"/>
  <c r="BI576" i="1"/>
  <c r="BI575" i="1"/>
  <c r="BI574" i="1"/>
  <c r="BI572" i="1"/>
  <c r="BI571" i="1"/>
  <c r="BI570" i="1"/>
  <c r="BI551" i="1"/>
  <c r="BI550" i="1"/>
  <c r="BI549" i="1"/>
  <c r="BI548" i="1"/>
  <c r="BI547" i="1"/>
  <c r="BI545" i="1"/>
  <c r="BI544" i="1"/>
  <c r="BI543" i="1"/>
  <c r="BI524" i="1"/>
  <c r="BI523" i="1"/>
  <c r="BI522" i="1"/>
  <c r="BI521" i="1"/>
  <c r="BI520" i="1"/>
  <c r="BI518" i="1"/>
  <c r="BI517" i="1"/>
  <c r="BI516" i="1"/>
  <c r="BI497" i="1"/>
  <c r="BI496" i="1"/>
  <c r="BI495" i="1"/>
  <c r="BI494" i="1"/>
  <c r="BI493" i="1"/>
  <c r="BI491" i="1"/>
  <c r="BI490" i="1"/>
  <c r="BI489" i="1"/>
  <c r="BI470" i="1"/>
  <c r="BI469" i="1"/>
  <c r="BI468" i="1"/>
  <c r="BI467" i="1"/>
  <c r="BI466" i="1"/>
  <c r="BI464" i="1"/>
  <c r="BI463" i="1"/>
  <c r="BI462" i="1"/>
  <c r="BI443" i="1"/>
  <c r="BI442" i="1"/>
  <c r="BI441" i="1"/>
  <c r="BI440" i="1"/>
  <c r="BI439" i="1"/>
  <c r="BI437" i="1"/>
  <c r="BI436" i="1"/>
  <c r="BI435" i="1"/>
  <c r="BI416" i="1"/>
  <c r="BI415" i="1"/>
  <c r="BI414" i="1"/>
  <c r="BI413" i="1"/>
  <c r="BI412" i="1"/>
  <c r="BI410" i="1"/>
  <c r="BI409" i="1"/>
  <c r="BI408" i="1"/>
  <c r="BI389" i="1"/>
  <c r="BI388" i="1"/>
  <c r="BI387" i="1"/>
  <c r="BI386" i="1"/>
  <c r="BI385" i="1"/>
  <c r="BI383" i="1"/>
  <c r="BI382" i="1"/>
  <c r="BI381" i="1"/>
  <c r="BI362" i="1"/>
  <c r="BI361" i="1"/>
  <c r="BI360" i="1"/>
  <c r="BI359" i="1"/>
  <c r="BI358" i="1"/>
  <c r="BI356" i="1"/>
  <c r="BI355" i="1"/>
  <c r="BI354" i="1"/>
  <c r="BI335" i="1"/>
  <c r="BI334" i="1"/>
  <c r="BI333" i="1"/>
  <c r="BI332" i="1"/>
  <c r="BI331" i="1"/>
  <c r="BI329" i="1"/>
  <c r="BI328" i="1"/>
  <c r="BI327" i="1"/>
  <c r="BI308" i="1"/>
  <c r="BI307" i="1"/>
  <c r="BI306" i="1"/>
  <c r="BI305" i="1"/>
  <c r="BI304" i="1"/>
  <c r="BI302" i="1"/>
  <c r="BI301" i="1"/>
  <c r="BI300" i="1"/>
  <c r="BI281" i="1"/>
  <c r="BI280" i="1"/>
  <c r="BI279" i="1"/>
  <c r="BI278" i="1"/>
  <c r="BI277" i="1"/>
  <c r="BI275" i="1"/>
  <c r="BI274" i="1"/>
  <c r="BI273" i="1"/>
  <c r="BI254" i="1"/>
  <c r="BI253" i="1"/>
  <c r="BI252" i="1"/>
  <c r="BI251" i="1"/>
  <c r="BI250" i="1"/>
  <c r="BI248" i="1"/>
  <c r="BI247" i="1"/>
  <c r="BI246" i="1"/>
  <c r="BI227" i="1"/>
  <c r="BI226" i="1"/>
  <c r="BI225" i="1"/>
  <c r="BI224" i="1"/>
  <c r="BI223" i="1"/>
  <c r="BI221" i="1"/>
  <c r="BI220" i="1"/>
  <c r="BI219" i="1"/>
  <c r="BI200" i="1"/>
  <c r="BI199" i="1"/>
  <c r="BI198" i="1"/>
  <c r="BI197" i="1"/>
  <c r="BI196" i="1"/>
  <c r="BI194" i="1"/>
  <c r="BI193" i="1"/>
  <c r="BI192" i="1"/>
  <c r="BI173" i="1"/>
  <c r="BI172" i="1"/>
  <c r="BI171" i="1"/>
  <c r="BI170" i="1"/>
  <c r="BI169" i="1"/>
  <c r="BI167" i="1"/>
  <c r="BI166" i="1"/>
  <c r="BI165" i="1"/>
  <c r="BI146" i="1"/>
  <c r="BI145" i="1"/>
  <c r="BI144" i="1"/>
  <c r="BI143" i="1"/>
  <c r="BI142" i="1"/>
  <c r="BI140" i="1"/>
  <c r="BI139" i="1"/>
  <c r="BI138" i="1"/>
  <c r="BI119" i="1"/>
  <c r="BI118" i="1"/>
  <c r="BI117" i="1"/>
  <c r="BI116" i="1"/>
  <c r="BI115" i="1"/>
  <c r="BI113" i="1"/>
  <c r="BI112" i="1"/>
  <c r="BI111" i="1"/>
  <c r="BI92" i="1"/>
  <c r="BI91" i="1"/>
  <c r="BI90" i="1"/>
  <c r="BI89" i="1"/>
  <c r="BI88" i="1"/>
  <c r="BI86" i="1"/>
  <c r="BI85" i="1"/>
  <c r="BI84" i="1"/>
  <c r="BI65" i="1"/>
  <c r="BI64" i="1"/>
  <c r="BI63" i="1"/>
  <c r="BI62" i="1"/>
  <c r="BI61" i="1"/>
  <c r="BI59" i="1"/>
  <c r="BI58" i="1"/>
  <c r="BI57" i="1"/>
  <c r="BI38" i="1"/>
  <c r="BI37" i="1"/>
  <c r="BI36" i="1"/>
  <c r="BI35" i="1"/>
  <c r="BI34" i="1"/>
  <c r="BI32" i="1"/>
  <c r="BI31" i="1"/>
  <c r="BI30" i="1"/>
  <c r="BM3661" i="1"/>
  <c r="BM3660" i="1"/>
  <c r="BM3659" i="1"/>
  <c r="BM3658" i="1"/>
  <c r="BM3657" i="1"/>
  <c r="BM3656" i="1"/>
  <c r="BM3655" i="1"/>
  <c r="BM3654" i="1"/>
  <c r="BM3653" i="1"/>
  <c r="BM3652" i="1"/>
  <c r="BM3651" i="1"/>
  <c r="BM3650" i="1"/>
  <c r="BM3649" i="1"/>
  <c r="BM3648" i="1"/>
  <c r="BM3647" i="1"/>
  <c r="BM3646" i="1"/>
  <c r="BM3645" i="1"/>
  <c r="BM3644" i="1"/>
  <c r="BM3643" i="1"/>
  <c r="BM3642" i="1"/>
  <c r="BM3641" i="1"/>
  <c r="BM3640" i="1"/>
  <c r="BM3639" i="1"/>
  <c r="BM3638" i="1"/>
  <c r="BM3637" i="1"/>
  <c r="BM3636" i="1"/>
  <c r="BM3635" i="1"/>
  <c r="BM3634" i="1"/>
  <c r="BM3633" i="1"/>
  <c r="BM3632" i="1"/>
  <c r="BM3631" i="1"/>
  <c r="BM3630" i="1"/>
  <c r="BM3629" i="1"/>
  <c r="BM3628" i="1"/>
  <c r="BM3627" i="1"/>
  <c r="BM3626" i="1"/>
  <c r="BM3625" i="1"/>
  <c r="BM3624" i="1"/>
  <c r="BM3623" i="1"/>
  <c r="BM3622" i="1"/>
  <c r="BM3621" i="1"/>
  <c r="BM3620" i="1"/>
  <c r="BM3619" i="1"/>
  <c r="BM3618" i="1"/>
  <c r="BM3617" i="1"/>
  <c r="BM3616" i="1"/>
  <c r="BM3615" i="1"/>
  <c r="BM3614" i="1"/>
  <c r="BM3613" i="1"/>
  <c r="BM3612" i="1"/>
  <c r="BM3611" i="1"/>
  <c r="BM3610" i="1"/>
  <c r="BM3609" i="1"/>
  <c r="BM3608" i="1"/>
  <c r="BM3607" i="1"/>
  <c r="BM3606" i="1"/>
  <c r="BM3605" i="1"/>
  <c r="BM3604" i="1"/>
  <c r="BM3603" i="1"/>
  <c r="BM3602" i="1"/>
  <c r="BM3601" i="1"/>
  <c r="BM3600" i="1"/>
  <c r="BM3599" i="1"/>
  <c r="BM3598" i="1"/>
  <c r="BM3597" i="1"/>
  <c r="BM3596" i="1"/>
  <c r="BM3595" i="1"/>
  <c r="BM3594" i="1"/>
  <c r="BM3593" i="1"/>
  <c r="BM3592" i="1"/>
  <c r="BM3591" i="1"/>
  <c r="BM3590" i="1"/>
  <c r="BM3589" i="1"/>
  <c r="BM3588" i="1"/>
  <c r="BM3587" i="1"/>
  <c r="BM3586" i="1"/>
  <c r="BM3585" i="1"/>
  <c r="BM3584" i="1"/>
  <c r="BM3583" i="1"/>
  <c r="BM3582" i="1"/>
  <c r="BM3581" i="1"/>
  <c r="BM3580" i="1"/>
  <c r="BM3579" i="1"/>
  <c r="BM3578" i="1"/>
  <c r="BM3577" i="1"/>
  <c r="BM3576" i="1"/>
  <c r="BM3575" i="1"/>
  <c r="BM3574" i="1"/>
  <c r="BM3573" i="1"/>
  <c r="BM3572" i="1"/>
  <c r="BM3571" i="1"/>
  <c r="BM3570" i="1"/>
  <c r="BM3569" i="1"/>
  <c r="BM3568" i="1"/>
  <c r="BM3567" i="1"/>
  <c r="BM3566" i="1"/>
  <c r="BM3565" i="1"/>
  <c r="BM3564" i="1"/>
  <c r="BM3563" i="1"/>
  <c r="BM3562" i="1"/>
  <c r="BM3561" i="1"/>
  <c r="BM3560" i="1"/>
  <c r="BM3559" i="1"/>
  <c r="BM3558" i="1"/>
  <c r="BM3557" i="1"/>
  <c r="BM3556" i="1"/>
  <c r="BM3555" i="1"/>
  <c r="BM3554" i="1"/>
  <c r="BM3553" i="1"/>
  <c r="BM3552" i="1"/>
  <c r="BM3551" i="1"/>
  <c r="BM3550" i="1"/>
  <c r="BM3549" i="1"/>
  <c r="BM3548" i="1"/>
  <c r="BM3547" i="1"/>
  <c r="BM3546" i="1"/>
  <c r="BM3545" i="1"/>
  <c r="BM3544" i="1"/>
  <c r="BM3543" i="1"/>
  <c r="BM3542" i="1"/>
  <c r="BM3541" i="1"/>
  <c r="BM3540" i="1"/>
  <c r="BM3539" i="1"/>
  <c r="BM3538" i="1"/>
  <c r="BM3537" i="1"/>
  <c r="BM3536" i="1"/>
  <c r="BM3535" i="1"/>
  <c r="BM3534" i="1"/>
  <c r="BM3533" i="1"/>
  <c r="BM3532" i="1"/>
  <c r="BM3531" i="1"/>
  <c r="BM3530" i="1"/>
  <c r="BM3529" i="1"/>
  <c r="BM3528" i="1"/>
  <c r="BM3527" i="1"/>
  <c r="BM3526" i="1"/>
  <c r="BM3525" i="1"/>
  <c r="BM3524" i="1"/>
  <c r="BM3523" i="1"/>
  <c r="BM3522" i="1"/>
  <c r="BM3521" i="1"/>
  <c r="BM3520" i="1"/>
  <c r="BM3519" i="1"/>
  <c r="BM3518" i="1"/>
  <c r="BM3517" i="1"/>
  <c r="BM3516" i="1"/>
  <c r="BM3515" i="1"/>
  <c r="BM3514" i="1"/>
  <c r="BM3513" i="1"/>
  <c r="BM3512" i="1"/>
  <c r="BM3511" i="1"/>
  <c r="BM3510" i="1"/>
  <c r="BM3509" i="1"/>
  <c r="BM3508" i="1"/>
  <c r="BM3507" i="1"/>
  <c r="BM3506" i="1"/>
  <c r="BM3505" i="1"/>
  <c r="BM3504" i="1"/>
  <c r="BM3503" i="1"/>
  <c r="BM3502" i="1"/>
  <c r="BM3501" i="1"/>
  <c r="BM3500" i="1"/>
  <c r="BM3499" i="1"/>
  <c r="BM3498" i="1"/>
  <c r="BM3497" i="1"/>
  <c r="BM3496" i="1"/>
  <c r="BM3495" i="1"/>
  <c r="BM3494" i="1"/>
  <c r="BM3493" i="1"/>
  <c r="BM3492" i="1"/>
  <c r="BM3491" i="1"/>
  <c r="BM3490" i="1"/>
  <c r="BM3489" i="1"/>
  <c r="BM3488" i="1"/>
  <c r="BM3487" i="1"/>
  <c r="BM3486" i="1"/>
  <c r="BM3485" i="1"/>
  <c r="BM3484" i="1"/>
  <c r="BM3483" i="1"/>
  <c r="BM3482" i="1"/>
  <c r="BM3481" i="1"/>
  <c r="BM3480" i="1"/>
  <c r="BM3479" i="1"/>
  <c r="BM3478" i="1"/>
  <c r="BM3477" i="1"/>
  <c r="BM3476" i="1"/>
  <c r="BM3475" i="1"/>
  <c r="BM3474" i="1"/>
  <c r="BM3473" i="1"/>
  <c r="BM3472" i="1"/>
  <c r="BM3471" i="1"/>
  <c r="BM3470" i="1"/>
  <c r="BM3469" i="1"/>
  <c r="BM3468" i="1"/>
  <c r="BM3467" i="1"/>
  <c r="BM3466" i="1"/>
  <c r="BM3465" i="1"/>
  <c r="BM3464" i="1"/>
  <c r="BM3463" i="1"/>
  <c r="BM3462" i="1"/>
  <c r="BM3461" i="1"/>
  <c r="BM3460" i="1"/>
  <c r="BM3459" i="1"/>
  <c r="BM3458" i="1"/>
  <c r="BM3457" i="1"/>
  <c r="BM3456" i="1"/>
  <c r="BM3455" i="1"/>
  <c r="BM3454" i="1"/>
  <c r="BM3453" i="1"/>
  <c r="BM3452" i="1"/>
  <c r="BM3451" i="1"/>
  <c r="BM3450" i="1"/>
  <c r="BM3449" i="1"/>
  <c r="BM3448" i="1"/>
  <c r="BM3447" i="1"/>
  <c r="BM3446" i="1"/>
  <c r="BM3445" i="1"/>
  <c r="BM3444" i="1"/>
  <c r="BM3443" i="1"/>
  <c r="BM3442" i="1"/>
  <c r="BM3441" i="1"/>
  <c r="BM3440" i="1"/>
  <c r="BM3439" i="1"/>
  <c r="BM3438" i="1"/>
  <c r="BM3437" i="1"/>
  <c r="BM3436" i="1"/>
  <c r="BM3435" i="1"/>
  <c r="BM3434" i="1"/>
  <c r="BM3433" i="1"/>
  <c r="BM3432" i="1"/>
  <c r="BM3431" i="1"/>
  <c r="BM3430" i="1"/>
  <c r="BM3429" i="1"/>
  <c r="BM3428" i="1"/>
  <c r="BM3427" i="1"/>
  <c r="BM3426" i="1"/>
  <c r="BM3425" i="1"/>
  <c r="BM3424" i="1"/>
  <c r="BM3423" i="1"/>
  <c r="BM3422" i="1"/>
  <c r="BM3421" i="1"/>
  <c r="BM3420" i="1"/>
  <c r="BM3419" i="1"/>
  <c r="BM3418" i="1"/>
  <c r="BM3417" i="1"/>
  <c r="BM3416" i="1"/>
  <c r="BM3415" i="1"/>
  <c r="BM3414" i="1"/>
  <c r="BM3413" i="1"/>
  <c r="BM3412" i="1"/>
  <c r="BM3411" i="1"/>
  <c r="BM3410" i="1"/>
  <c r="BM3409" i="1"/>
  <c r="BM3407" i="1"/>
  <c r="BM3406" i="1"/>
  <c r="BM3390" i="1"/>
  <c r="BM3389" i="1"/>
  <c r="BM3388" i="1"/>
  <c r="BM3386" i="1"/>
  <c r="BM3385" i="1"/>
  <c r="BM3384" i="1"/>
  <c r="BM3383" i="1"/>
  <c r="BM3382" i="1"/>
  <c r="BM3380" i="1"/>
  <c r="BM3379" i="1"/>
  <c r="BM3378" i="1"/>
  <c r="BM3359" i="1"/>
  <c r="BM3358" i="1"/>
  <c r="BM3357" i="1"/>
  <c r="BM3356" i="1"/>
  <c r="BM3355" i="1"/>
  <c r="BM3353" i="1"/>
  <c r="BM3352" i="1"/>
  <c r="BM3351" i="1"/>
  <c r="BM3332" i="1"/>
  <c r="BM3331" i="1"/>
  <c r="BM3330" i="1"/>
  <c r="BM3329" i="1"/>
  <c r="BM3328" i="1"/>
  <c r="BM3326" i="1"/>
  <c r="BM3325" i="1"/>
  <c r="BM3324" i="1"/>
  <c r="BM3305" i="1"/>
  <c r="BM3304" i="1"/>
  <c r="BM3303" i="1"/>
  <c r="BM3302" i="1"/>
  <c r="BM3301" i="1"/>
  <c r="BM3299" i="1"/>
  <c r="BM3298" i="1"/>
  <c r="BM3297" i="1"/>
  <c r="BM3278" i="1"/>
  <c r="BM3277" i="1"/>
  <c r="BM3276" i="1"/>
  <c r="BM3275" i="1"/>
  <c r="BM3274" i="1"/>
  <c r="BM3272" i="1"/>
  <c r="BM3271" i="1"/>
  <c r="BM3270" i="1"/>
  <c r="BM3251" i="1"/>
  <c r="BM3250" i="1"/>
  <c r="BM3249" i="1"/>
  <c r="BM3248" i="1"/>
  <c r="BM3247" i="1"/>
  <c r="BM3245" i="1"/>
  <c r="BM3244" i="1"/>
  <c r="BM3243" i="1"/>
  <c r="BM3224" i="1"/>
  <c r="BM3223" i="1"/>
  <c r="BM3222" i="1"/>
  <c r="BM3221" i="1"/>
  <c r="BM3220" i="1"/>
  <c r="BM3218" i="1"/>
  <c r="BM3217" i="1"/>
  <c r="BM3216" i="1"/>
  <c r="BM3197" i="1"/>
  <c r="BM3196" i="1"/>
  <c r="BM3195" i="1"/>
  <c r="BM3194" i="1"/>
  <c r="BM3193" i="1"/>
  <c r="BM3191" i="1"/>
  <c r="BM3190" i="1"/>
  <c r="BM3189" i="1"/>
  <c r="BM3170" i="1"/>
  <c r="BM3169" i="1"/>
  <c r="BM3168" i="1"/>
  <c r="BM3167" i="1"/>
  <c r="BM3166" i="1"/>
  <c r="BM3164" i="1"/>
  <c r="BM3163" i="1"/>
  <c r="BM3162" i="1"/>
  <c r="BM3143" i="1"/>
  <c r="BM3142" i="1"/>
  <c r="BM3141" i="1"/>
  <c r="BM3140" i="1"/>
  <c r="BM3139" i="1"/>
  <c r="BM3137" i="1"/>
  <c r="BM3136" i="1"/>
  <c r="BM3135" i="1"/>
  <c r="BM3116" i="1"/>
  <c r="BM3115" i="1"/>
  <c r="BM3114" i="1"/>
  <c r="BM3113" i="1"/>
  <c r="BM3112" i="1"/>
  <c r="BM3110" i="1"/>
  <c r="BM3109" i="1"/>
  <c r="BM3108" i="1"/>
  <c r="BM3089" i="1"/>
  <c r="BM3088" i="1"/>
  <c r="BM3087" i="1"/>
  <c r="BM3086" i="1"/>
  <c r="BM3085" i="1"/>
  <c r="BM3083" i="1"/>
  <c r="BM3082" i="1"/>
  <c r="BM3081" i="1"/>
  <c r="BM3062" i="1"/>
  <c r="BM3061" i="1"/>
  <c r="BM3060" i="1"/>
  <c r="BM3059" i="1"/>
  <c r="BM3058" i="1"/>
  <c r="BM3056" i="1"/>
  <c r="BM3055" i="1"/>
  <c r="BM3054" i="1"/>
  <c r="BM3035" i="1"/>
  <c r="BM3034" i="1"/>
  <c r="BM3033" i="1"/>
  <c r="BM3032" i="1"/>
  <c r="BM3031" i="1"/>
  <c r="BM3029" i="1"/>
  <c r="BM3028" i="1"/>
  <c r="BM3027" i="1"/>
  <c r="BM3008" i="1"/>
  <c r="BM3007" i="1"/>
  <c r="BM3006" i="1"/>
  <c r="BM3005" i="1"/>
  <c r="BM3004" i="1"/>
  <c r="BM3002" i="1"/>
  <c r="BM3001" i="1"/>
  <c r="BM3000" i="1"/>
  <c r="BM2981" i="1"/>
  <c r="BM2980" i="1"/>
  <c r="BM2979" i="1"/>
  <c r="BM2978" i="1"/>
  <c r="BM2977" i="1"/>
  <c r="BM2975" i="1"/>
  <c r="BM2974" i="1"/>
  <c r="BM2973" i="1"/>
  <c r="BM2954" i="1"/>
  <c r="BM2953" i="1"/>
  <c r="BM2952" i="1"/>
  <c r="BM2951" i="1"/>
  <c r="BM2950" i="1"/>
  <c r="BM2948" i="1"/>
  <c r="BM2947" i="1"/>
  <c r="BM2946" i="1"/>
  <c r="BM2927" i="1"/>
  <c r="BM2926" i="1"/>
  <c r="BM2925" i="1"/>
  <c r="BM2924" i="1"/>
  <c r="BM2923" i="1"/>
  <c r="BM2921" i="1"/>
  <c r="BM2920" i="1"/>
  <c r="BM2919" i="1"/>
  <c r="BM2900" i="1"/>
  <c r="BM2899" i="1"/>
  <c r="BM2898" i="1"/>
  <c r="BM2897" i="1"/>
  <c r="BM2896" i="1"/>
  <c r="BM2894" i="1"/>
  <c r="BM2893" i="1"/>
  <c r="BM2892" i="1"/>
  <c r="BM2873" i="1"/>
  <c r="BM2872" i="1"/>
  <c r="BM2871" i="1"/>
  <c r="BM2870" i="1"/>
  <c r="BM2869" i="1"/>
  <c r="BM2867" i="1"/>
  <c r="BM2866" i="1"/>
  <c r="BM2865" i="1"/>
  <c r="BM2846" i="1"/>
  <c r="BM2845" i="1"/>
  <c r="BM2844" i="1"/>
  <c r="BM2843" i="1"/>
  <c r="BM2842" i="1"/>
  <c r="BM2840" i="1"/>
  <c r="BM2839" i="1"/>
  <c r="BM2838" i="1"/>
  <c r="BM2819" i="1"/>
  <c r="BM2818" i="1"/>
  <c r="BM2817" i="1"/>
  <c r="BM2816" i="1"/>
  <c r="BM2815" i="1"/>
  <c r="BM2813" i="1"/>
  <c r="BM2812" i="1"/>
  <c r="BM2811" i="1"/>
  <c r="BM2792" i="1"/>
  <c r="BM2791" i="1"/>
  <c r="BM2790" i="1"/>
  <c r="BM2789" i="1"/>
  <c r="BM2788" i="1"/>
  <c r="BM2786" i="1"/>
  <c r="BM2785" i="1"/>
  <c r="BM2784" i="1"/>
  <c r="BM2765" i="1"/>
  <c r="BM2764" i="1"/>
  <c r="BM2763" i="1"/>
  <c r="BM2762" i="1"/>
  <c r="BM2761" i="1"/>
  <c r="BM2759" i="1"/>
  <c r="BM2758" i="1"/>
  <c r="BM2757" i="1"/>
  <c r="BM2738" i="1"/>
  <c r="BM2737" i="1"/>
  <c r="BM2736" i="1"/>
  <c r="BM2735" i="1"/>
  <c r="BM2734" i="1"/>
  <c r="BM2732" i="1"/>
  <c r="BM2731" i="1"/>
  <c r="BM2730" i="1"/>
  <c r="BM2711" i="1"/>
  <c r="BM2710" i="1"/>
  <c r="BM2709" i="1"/>
  <c r="BM2708" i="1"/>
  <c r="BM2707" i="1"/>
  <c r="BM2705" i="1"/>
  <c r="BM2704" i="1"/>
  <c r="BM2703" i="1"/>
  <c r="BM2684" i="1"/>
  <c r="BM2683" i="1"/>
  <c r="BM2682" i="1"/>
  <c r="BM2681" i="1"/>
  <c r="BM2680" i="1"/>
  <c r="BM2678" i="1"/>
  <c r="BM2677" i="1"/>
  <c r="BM2676" i="1"/>
  <c r="BM2657" i="1"/>
  <c r="BM2656" i="1"/>
  <c r="BM2655" i="1"/>
  <c r="BM2654" i="1"/>
  <c r="BM2653" i="1"/>
  <c r="BM2651" i="1"/>
  <c r="BM2650" i="1"/>
  <c r="BM2649" i="1"/>
  <c r="BM2630" i="1"/>
  <c r="BM2629" i="1"/>
  <c r="BM2628" i="1"/>
  <c r="BM2627" i="1"/>
  <c r="BM2626" i="1"/>
  <c r="BM2624" i="1"/>
  <c r="BM2623" i="1"/>
  <c r="BM2622" i="1"/>
  <c r="BM2603" i="1"/>
  <c r="BM2602" i="1"/>
  <c r="BM2601" i="1"/>
  <c r="BM2600" i="1"/>
  <c r="BM2599" i="1"/>
  <c r="BM2597" i="1"/>
  <c r="BM2596" i="1"/>
  <c r="BM2595" i="1"/>
  <c r="BM2576" i="1"/>
  <c r="BM2575" i="1"/>
  <c r="BM2574" i="1"/>
  <c r="BM2573" i="1"/>
  <c r="BM2572" i="1"/>
  <c r="BM2570" i="1"/>
  <c r="BM2569" i="1"/>
  <c r="BM2568" i="1"/>
  <c r="BM2549" i="1"/>
  <c r="BM2548" i="1"/>
  <c r="BM2547" i="1"/>
  <c r="BM2546" i="1"/>
  <c r="BM2545" i="1"/>
  <c r="BM2543" i="1"/>
  <c r="BM2542" i="1"/>
  <c r="BM2541" i="1"/>
  <c r="BM2522" i="1"/>
  <c r="BM2521" i="1"/>
  <c r="BM2520" i="1"/>
  <c r="BM2519" i="1"/>
  <c r="BM2518" i="1"/>
  <c r="BM2516" i="1"/>
  <c r="BM2515" i="1"/>
  <c r="BM2514" i="1"/>
  <c r="BM2495" i="1"/>
  <c r="BM2494" i="1"/>
  <c r="BM2493" i="1"/>
  <c r="BM2492" i="1"/>
  <c r="BM2491" i="1"/>
  <c r="BM2489" i="1"/>
  <c r="BM2488" i="1"/>
  <c r="BM2487" i="1"/>
  <c r="BM2468" i="1"/>
  <c r="BM2467" i="1"/>
  <c r="BM2466" i="1"/>
  <c r="BM2465" i="1"/>
  <c r="BM2464" i="1"/>
  <c r="BM2462" i="1"/>
  <c r="BM2461" i="1"/>
  <c r="BM2460" i="1"/>
  <c r="BM2441" i="1"/>
  <c r="BM2440" i="1"/>
  <c r="BM2439" i="1"/>
  <c r="BM2438" i="1"/>
  <c r="BM2437" i="1"/>
  <c r="BM2435" i="1"/>
  <c r="BM2434" i="1"/>
  <c r="BM2433" i="1"/>
  <c r="BM2414" i="1"/>
  <c r="BM2413" i="1"/>
  <c r="BM2412" i="1"/>
  <c r="BM2411" i="1"/>
  <c r="BM2410" i="1"/>
  <c r="BM2408" i="1"/>
  <c r="BM2407" i="1"/>
  <c r="BM2406" i="1"/>
  <c r="BM2387" i="1"/>
  <c r="BM2386" i="1"/>
  <c r="BM2385" i="1"/>
  <c r="BM2384" i="1"/>
  <c r="BM2383" i="1"/>
  <c r="BM2381" i="1"/>
  <c r="BM2380" i="1"/>
  <c r="BM2379" i="1"/>
  <c r="BM2360" i="1"/>
  <c r="BM2359" i="1"/>
  <c r="BM2358" i="1"/>
  <c r="BM2357" i="1"/>
  <c r="BM2356" i="1"/>
  <c r="BM2354" i="1"/>
  <c r="BM2353" i="1"/>
  <c r="BM2352" i="1"/>
  <c r="BM2333" i="1"/>
  <c r="BM2332" i="1"/>
  <c r="BM2331" i="1"/>
  <c r="BM2330" i="1"/>
  <c r="BM2329" i="1"/>
  <c r="BM2327" i="1"/>
  <c r="BM2326" i="1"/>
  <c r="BM2325" i="1"/>
  <c r="BM2306" i="1"/>
  <c r="BM2305" i="1"/>
  <c r="BM2304" i="1"/>
  <c r="BM2303" i="1"/>
  <c r="BM2302" i="1"/>
  <c r="BM2300" i="1"/>
  <c r="BM2299" i="1"/>
  <c r="BM2298" i="1"/>
  <c r="BM2279" i="1"/>
  <c r="BM2278" i="1"/>
  <c r="BM2277" i="1"/>
  <c r="BM2276" i="1"/>
  <c r="BM2275" i="1"/>
  <c r="BM2273" i="1"/>
  <c r="BM2272" i="1"/>
  <c r="BM2271" i="1"/>
  <c r="BM2252" i="1"/>
  <c r="BM2251" i="1"/>
  <c r="BM2250" i="1"/>
  <c r="BM2249" i="1"/>
  <c r="BM2248" i="1"/>
  <c r="BM2246" i="1"/>
  <c r="BM2245" i="1"/>
  <c r="BM2244" i="1"/>
  <c r="BM2225" i="1"/>
  <c r="BM2224" i="1"/>
  <c r="BM2223" i="1"/>
  <c r="BM2222" i="1"/>
  <c r="BM2221" i="1"/>
  <c r="BM2219" i="1"/>
  <c r="BM2218" i="1"/>
  <c r="BM2217" i="1"/>
  <c r="BM2198" i="1"/>
  <c r="BM2197" i="1"/>
  <c r="BM2196" i="1"/>
  <c r="BM2195" i="1"/>
  <c r="BM2194" i="1"/>
  <c r="BM2192" i="1"/>
  <c r="BM2191" i="1"/>
  <c r="BM2190" i="1"/>
  <c r="BM2171" i="1"/>
  <c r="BM2170" i="1"/>
  <c r="BM2169" i="1"/>
  <c r="BM2168" i="1"/>
  <c r="BM2167" i="1"/>
  <c r="BM2165" i="1"/>
  <c r="BM2164" i="1"/>
  <c r="BM2163" i="1"/>
  <c r="BM2144" i="1"/>
  <c r="BM2143" i="1"/>
  <c r="BM2142" i="1"/>
  <c r="BM2141" i="1"/>
  <c r="BM2140" i="1"/>
  <c r="BM2138" i="1"/>
  <c r="BM2137" i="1"/>
  <c r="BM2136" i="1"/>
  <c r="BM2117" i="1"/>
  <c r="BM2116" i="1"/>
  <c r="BM2115" i="1"/>
  <c r="BM2114" i="1"/>
  <c r="BM2113" i="1"/>
  <c r="BM2111" i="1"/>
  <c r="BM2110" i="1"/>
  <c r="BM2109" i="1"/>
  <c r="BM2090" i="1"/>
  <c r="BM2089" i="1"/>
  <c r="BM2088" i="1"/>
  <c r="BM2087" i="1"/>
  <c r="BM2086" i="1"/>
  <c r="BM2084" i="1"/>
  <c r="BM2083" i="1"/>
  <c r="BM2082" i="1"/>
  <c r="BM2063" i="1"/>
  <c r="BM2062" i="1"/>
  <c r="BM2061" i="1"/>
  <c r="BM2060" i="1"/>
  <c r="BM2059" i="1"/>
  <c r="BM2057" i="1"/>
  <c r="BM2056" i="1"/>
  <c r="BM2055" i="1"/>
  <c r="BM2036" i="1"/>
  <c r="BM2035" i="1"/>
  <c r="BM2034" i="1"/>
  <c r="BM2033" i="1"/>
  <c r="BM2032" i="1"/>
  <c r="BM2030" i="1"/>
  <c r="BM2029" i="1"/>
  <c r="BM2028" i="1"/>
  <c r="BM2009" i="1"/>
  <c r="BM2008" i="1"/>
  <c r="BM2007" i="1"/>
  <c r="BM2006" i="1"/>
  <c r="BM2005" i="1"/>
  <c r="BM2003" i="1"/>
  <c r="BM2002" i="1"/>
  <c r="BM2001" i="1"/>
  <c r="BM1982" i="1"/>
  <c r="BM1981" i="1"/>
  <c r="BM1980" i="1"/>
  <c r="BM1979" i="1"/>
  <c r="BM1978" i="1"/>
  <c r="BM1976" i="1"/>
  <c r="BM1975" i="1"/>
  <c r="BM1974" i="1"/>
  <c r="BM1955" i="1"/>
  <c r="BM1954" i="1"/>
  <c r="BM1953" i="1"/>
  <c r="BM1952" i="1"/>
  <c r="BM1951" i="1"/>
  <c r="BM1949" i="1"/>
  <c r="BM1948" i="1"/>
  <c r="BM1947" i="1"/>
  <c r="BM1928" i="1"/>
  <c r="BM1927" i="1"/>
  <c r="BM1926" i="1"/>
  <c r="BM1925" i="1"/>
  <c r="BM1924" i="1"/>
  <c r="BM1922" i="1"/>
  <c r="BM1921" i="1"/>
  <c r="BM1920" i="1"/>
  <c r="BM1901" i="1"/>
  <c r="BM1900" i="1"/>
  <c r="BM1899" i="1"/>
  <c r="BM1898" i="1"/>
  <c r="BM1897" i="1"/>
  <c r="BM1895" i="1"/>
  <c r="BM1894" i="1"/>
  <c r="BM1893" i="1"/>
  <c r="BM1874" i="1"/>
  <c r="BM1873" i="1"/>
  <c r="BM1872" i="1"/>
  <c r="BM1871" i="1"/>
  <c r="BM1870" i="1"/>
  <c r="BM1868" i="1"/>
  <c r="BM1867" i="1"/>
  <c r="BM1866" i="1"/>
  <c r="BM1847" i="1"/>
  <c r="BM1846" i="1"/>
  <c r="BM1845" i="1"/>
  <c r="BM1844" i="1"/>
  <c r="BM1843" i="1"/>
  <c r="BM1841" i="1"/>
  <c r="BM1840" i="1"/>
  <c r="BM1839" i="1"/>
  <c r="BM1820" i="1"/>
  <c r="BM1819" i="1"/>
  <c r="BM1818" i="1"/>
  <c r="BM1817" i="1"/>
  <c r="BM1816" i="1"/>
  <c r="BM1814" i="1"/>
  <c r="BM1813" i="1"/>
  <c r="BM1812" i="1"/>
  <c r="BM1793" i="1"/>
  <c r="BM1792" i="1"/>
  <c r="BM1791" i="1"/>
  <c r="BM1790" i="1"/>
  <c r="BM1789" i="1"/>
  <c r="BM1787" i="1"/>
  <c r="BM1786" i="1"/>
  <c r="BM1785" i="1"/>
  <c r="BM1766" i="1"/>
  <c r="BM1765" i="1"/>
  <c r="BM1764" i="1"/>
  <c r="BM1763" i="1"/>
  <c r="BM1762" i="1"/>
  <c r="BM1760" i="1"/>
  <c r="BM1759" i="1"/>
  <c r="BM1758" i="1"/>
  <c r="BM1739" i="1"/>
  <c r="BM1738" i="1"/>
  <c r="BM1737" i="1"/>
  <c r="BM1736" i="1"/>
  <c r="BM1735" i="1"/>
  <c r="BM1733" i="1"/>
  <c r="BM1732" i="1"/>
  <c r="BM1731" i="1"/>
  <c r="BM1712" i="1"/>
  <c r="BM1711" i="1"/>
  <c r="BM1710" i="1"/>
  <c r="BM1709" i="1"/>
  <c r="BM1708" i="1"/>
  <c r="BM1706" i="1"/>
  <c r="BM1705" i="1"/>
  <c r="BM1704" i="1"/>
  <c r="BM1685" i="1"/>
  <c r="BM1684" i="1"/>
  <c r="BM1683" i="1"/>
  <c r="BM1682" i="1"/>
  <c r="BM1681" i="1"/>
  <c r="BM1679" i="1"/>
  <c r="BM1678" i="1"/>
  <c r="BM1677" i="1"/>
  <c r="BM1658" i="1"/>
  <c r="BM1657" i="1"/>
  <c r="BM1656" i="1"/>
  <c r="BM1655" i="1"/>
  <c r="BM1654" i="1"/>
  <c r="BM1652" i="1"/>
  <c r="BM1651" i="1"/>
  <c r="BM1650" i="1"/>
  <c r="BM1631" i="1"/>
  <c r="BM1630" i="1"/>
  <c r="BM1629" i="1"/>
  <c r="BM1628" i="1"/>
  <c r="BM1627" i="1"/>
  <c r="BM1625" i="1"/>
  <c r="BM1624" i="1"/>
  <c r="BM1623" i="1"/>
  <c r="BM1604" i="1"/>
  <c r="BM1603" i="1"/>
  <c r="BM1602" i="1"/>
  <c r="BM1601" i="1"/>
  <c r="BM1600" i="1"/>
  <c r="BM1598" i="1"/>
  <c r="BM1597" i="1"/>
  <c r="BM1596" i="1"/>
  <c r="BM1577" i="1"/>
  <c r="BM1576" i="1"/>
  <c r="BM1575" i="1"/>
  <c r="BM1574" i="1"/>
  <c r="BM1573" i="1"/>
  <c r="BM1571" i="1"/>
  <c r="BM1570" i="1"/>
  <c r="BM1569" i="1"/>
  <c r="BM1550" i="1"/>
  <c r="BM1549" i="1"/>
  <c r="BM1548" i="1"/>
  <c r="BM1547" i="1"/>
  <c r="BM1546" i="1"/>
  <c r="BM1544" i="1"/>
  <c r="BM1543" i="1"/>
  <c r="BM1542" i="1"/>
  <c r="BM1523" i="1"/>
  <c r="BM1522" i="1"/>
  <c r="BM1521" i="1"/>
  <c r="BM1520" i="1"/>
  <c r="BM1519" i="1"/>
  <c r="BM1517" i="1"/>
  <c r="BM1516" i="1"/>
  <c r="BM1515" i="1"/>
  <c r="BM1496" i="1"/>
  <c r="BM1495" i="1"/>
  <c r="BM1494" i="1"/>
  <c r="BM1493" i="1"/>
  <c r="BM1492" i="1"/>
  <c r="BM1490" i="1"/>
  <c r="BM1489" i="1"/>
  <c r="BM1488" i="1"/>
  <c r="BM1469" i="1"/>
  <c r="BM1468" i="1"/>
  <c r="BM1467" i="1"/>
  <c r="BM1466" i="1"/>
  <c r="BM1465" i="1"/>
  <c r="BM1463" i="1"/>
  <c r="BM1462" i="1"/>
  <c r="BM1461" i="1"/>
  <c r="BM1442" i="1"/>
  <c r="BM1441" i="1"/>
  <c r="BM1440" i="1"/>
  <c r="BM1439" i="1"/>
  <c r="BM1438" i="1"/>
  <c r="BM1436" i="1"/>
  <c r="BM1435" i="1"/>
  <c r="BM1434" i="1"/>
  <c r="BM1415" i="1"/>
  <c r="BM1414" i="1"/>
  <c r="BM1413" i="1"/>
  <c r="BM1412" i="1"/>
  <c r="BM1411" i="1"/>
  <c r="BM1409" i="1"/>
  <c r="BM1408" i="1"/>
  <c r="BM1407" i="1"/>
  <c r="BM1388" i="1"/>
  <c r="BM1387" i="1"/>
  <c r="BM1386" i="1"/>
  <c r="BM1385" i="1"/>
  <c r="BM1384" i="1"/>
  <c r="BM1382" i="1"/>
  <c r="BM1381" i="1"/>
  <c r="BM1380" i="1"/>
  <c r="BM1361" i="1"/>
  <c r="BM1360" i="1"/>
  <c r="BM1359" i="1"/>
  <c r="BM1358" i="1"/>
  <c r="BM1357" i="1"/>
  <c r="BM1355" i="1"/>
  <c r="BM1354" i="1"/>
  <c r="BM1353" i="1"/>
  <c r="BM1334" i="1"/>
  <c r="BM1333" i="1"/>
  <c r="BM1332" i="1"/>
  <c r="BM1331" i="1"/>
  <c r="BM1330" i="1"/>
  <c r="BM1328" i="1"/>
  <c r="BM1327" i="1"/>
  <c r="BM1326" i="1"/>
  <c r="BM1307" i="1"/>
  <c r="BM1306" i="1"/>
  <c r="BM1305" i="1"/>
  <c r="BM1304" i="1"/>
  <c r="BM1303" i="1"/>
  <c r="BM1301" i="1"/>
  <c r="BM1300" i="1"/>
  <c r="BM1299" i="1"/>
  <c r="BM1280" i="1"/>
  <c r="BM1279" i="1"/>
  <c r="BM1278" i="1"/>
  <c r="BM1277" i="1"/>
  <c r="BM1276" i="1"/>
  <c r="BM1274" i="1"/>
  <c r="BM1273" i="1"/>
  <c r="BM1272" i="1"/>
  <c r="BM1253" i="1"/>
  <c r="BM1252" i="1"/>
  <c r="BM1251" i="1"/>
  <c r="BM1250" i="1"/>
  <c r="BM1249" i="1"/>
  <c r="BM1247" i="1"/>
  <c r="BM1246" i="1"/>
  <c r="BM1245" i="1"/>
  <c r="BM1226" i="1"/>
  <c r="BM1225" i="1"/>
  <c r="BM1224" i="1"/>
  <c r="BM1223" i="1"/>
  <c r="BM1222" i="1"/>
  <c r="BM1220" i="1"/>
  <c r="BM1219" i="1"/>
  <c r="BM1218" i="1"/>
  <c r="BM1199" i="1"/>
  <c r="BM1198" i="1"/>
  <c r="BM1197" i="1"/>
  <c r="BM1196" i="1"/>
  <c r="BM1195" i="1"/>
  <c r="BM1193" i="1"/>
  <c r="BM1192" i="1"/>
  <c r="BM1191" i="1"/>
  <c r="BM1172" i="1"/>
  <c r="BM1171" i="1"/>
  <c r="BM1170" i="1"/>
  <c r="BM1169" i="1"/>
  <c r="BM1168" i="1"/>
  <c r="BM1166" i="1"/>
  <c r="BM1165" i="1"/>
  <c r="BM1164" i="1"/>
  <c r="BM1145" i="1"/>
  <c r="BM1144" i="1"/>
  <c r="BM1143" i="1"/>
  <c r="BM1142" i="1"/>
  <c r="BM1141" i="1"/>
  <c r="BM1139" i="1"/>
  <c r="BM1138" i="1"/>
  <c r="BM1137" i="1"/>
  <c r="BM1118" i="1"/>
  <c r="BM1117" i="1"/>
  <c r="BM1116" i="1"/>
  <c r="BM1115" i="1"/>
  <c r="BM1114" i="1"/>
  <c r="BM1112" i="1"/>
  <c r="BM1111" i="1"/>
  <c r="BM1110" i="1"/>
  <c r="BM1091" i="1"/>
  <c r="BM1090" i="1"/>
  <c r="BM1089" i="1"/>
  <c r="BM1088" i="1"/>
  <c r="BM1087" i="1"/>
  <c r="BM1085" i="1"/>
  <c r="BM1084" i="1"/>
  <c r="BM1083" i="1"/>
  <c r="BM1064" i="1"/>
  <c r="BM1063" i="1"/>
  <c r="BM1062" i="1"/>
  <c r="BM1061" i="1"/>
  <c r="BM1060" i="1"/>
  <c r="BM1058" i="1"/>
  <c r="BM1057" i="1"/>
  <c r="BM1056" i="1"/>
  <c r="BM1037" i="1"/>
  <c r="BM1036" i="1"/>
  <c r="BM1035" i="1"/>
  <c r="BM1034" i="1"/>
  <c r="BM1033" i="1"/>
  <c r="BM1031" i="1"/>
  <c r="BM1030" i="1"/>
  <c r="BM1029" i="1"/>
  <c r="BM1010" i="1"/>
  <c r="BM1009" i="1"/>
  <c r="BM1008" i="1"/>
  <c r="BM1007" i="1"/>
  <c r="BM1006" i="1"/>
  <c r="BM1004" i="1"/>
  <c r="BM1003" i="1"/>
  <c r="BM1002" i="1"/>
  <c r="BM983" i="1"/>
  <c r="BM982" i="1"/>
  <c r="BM981" i="1"/>
  <c r="BM980" i="1"/>
  <c r="BM979" i="1"/>
  <c r="BM977" i="1"/>
  <c r="BM976" i="1"/>
  <c r="BM975" i="1"/>
  <c r="BM956" i="1"/>
  <c r="BM955" i="1"/>
  <c r="BM954" i="1"/>
  <c r="BM953" i="1"/>
  <c r="BM952" i="1"/>
  <c r="BM950" i="1"/>
  <c r="BM949" i="1"/>
  <c r="BM948" i="1"/>
  <c r="BM929" i="1"/>
  <c r="BM928" i="1"/>
  <c r="BM927" i="1"/>
  <c r="BM926" i="1"/>
  <c r="BM925" i="1"/>
  <c r="BM923" i="1"/>
  <c r="BM922" i="1"/>
  <c r="BM921" i="1"/>
  <c r="BM902" i="1"/>
  <c r="BM901" i="1"/>
  <c r="BM900" i="1"/>
  <c r="BM899" i="1"/>
  <c r="BM898" i="1"/>
  <c r="BM896" i="1"/>
  <c r="BM895" i="1"/>
  <c r="BM894" i="1"/>
  <c r="BM875" i="1"/>
  <c r="BM874" i="1"/>
  <c r="BM873" i="1"/>
  <c r="BM872" i="1"/>
  <c r="BM871" i="1"/>
  <c r="BM869" i="1"/>
  <c r="BM868" i="1"/>
  <c r="BM867" i="1"/>
  <c r="BM848" i="1"/>
  <c r="BM847" i="1"/>
  <c r="BM846" i="1"/>
  <c r="BM845" i="1"/>
  <c r="BM844" i="1"/>
  <c r="BM842" i="1"/>
  <c r="BM841" i="1"/>
  <c r="BM840" i="1"/>
  <c r="BM821" i="1"/>
  <c r="BM820" i="1"/>
  <c r="BM819" i="1"/>
  <c r="BM818" i="1"/>
  <c r="BM817" i="1"/>
  <c r="BM815" i="1"/>
  <c r="BM814" i="1"/>
  <c r="BM813" i="1"/>
  <c r="BM794" i="1"/>
  <c r="BM793" i="1"/>
  <c r="BM792" i="1"/>
  <c r="BM791" i="1"/>
  <c r="BM790" i="1"/>
  <c r="BM788" i="1"/>
  <c r="BM787" i="1"/>
  <c r="BM786" i="1"/>
  <c r="BM767" i="1"/>
  <c r="BM766" i="1"/>
  <c r="BM765" i="1"/>
  <c r="BM764" i="1"/>
  <c r="BM763" i="1"/>
  <c r="BM761" i="1"/>
  <c r="BM760" i="1"/>
  <c r="BM759" i="1"/>
  <c r="BM740" i="1"/>
  <c r="BM739" i="1"/>
  <c r="BM738" i="1"/>
  <c r="BM737" i="1"/>
  <c r="BM736" i="1"/>
  <c r="BM734" i="1"/>
  <c r="BM733" i="1"/>
  <c r="BM732" i="1"/>
  <c r="BM713" i="1"/>
  <c r="BM712" i="1"/>
  <c r="BM711" i="1"/>
  <c r="BM710" i="1"/>
  <c r="BM709" i="1"/>
  <c r="BM707" i="1"/>
  <c r="BM706" i="1"/>
  <c r="BM705" i="1"/>
  <c r="BM686" i="1"/>
  <c r="BM685" i="1"/>
  <c r="BM684" i="1"/>
  <c r="BM683" i="1"/>
  <c r="BM682" i="1"/>
  <c r="BM680" i="1"/>
  <c r="BM679" i="1"/>
  <c r="BM678" i="1"/>
  <c r="BM659" i="1"/>
  <c r="BM658" i="1"/>
  <c r="BM657" i="1"/>
  <c r="BM656" i="1"/>
  <c r="BM655" i="1"/>
  <c r="BM653" i="1"/>
  <c r="BM652" i="1"/>
  <c r="BM651" i="1"/>
  <c r="BM632" i="1"/>
  <c r="BM631" i="1"/>
  <c r="BM630" i="1"/>
  <c r="BM629" i="1"/>
  <c r="BM628" i="1"/>
  <c r="BM626" i="1"/>
  <c r="BM625" i="1"/>
  <c r="BM624" i="1"/>
  <c r="BM605" i="1"/>
  <c r="BM604" i="1"/>
  <c r="BM603" i="1"/>
  <c r="BM602" i="1"/>
  <c r="BM601" i="1"/>
  <c r="BM599" i="1"/>
  <c r="BM598" i="1"/>
  <c r="BM597" i="1"/>
  <c r="BM578" i="1"/>
  <c r="BM577" i="1"/>
  <c r="BM576" i="1"/>
  <c r="BM575" i="1"/>
  <c r="BM574" i="1"/>
  <c r="BM572" i="1"/>
  <c r="BM571" i="1"/>
  <c r="BM570" i="1"/>
  <c r="BM551" i="1"/>
  <c r="BM550" i="1"/>
  <c r="BM549" i="1"/>
  <c r="BM548" i="1"/>
  <c r="BM547" i="1"/>
  <c r="BM545" i="1"/>
  <c r="BM544" i="1"/>
  <c r="BM543" i="1"/>
  <c r="BM524" i="1"/>
  <c r="BM523" i="1"/>
  <c r="BM522" i="1"/>
  <c r="BM521" i="1"/>
  <c r="BM520" i="1"/>
  <c r="BM518" i="1"/>
  <c r="BM517" i="1"/>
  <c r="BM516" i="1"/>
  <c r="BM497" i="1"/>
  <c r="BM496" i="1"/>
  <c r="BM495" i="1"/>
  <c r="BM494" i="1"/>
  <c r="BM493" i="1"/>
  <c r="BM491" i="1"/>
  <c r="BM490" i="1"/>
  <c r="BM489" i="1"/>
  <c r="BM470" i="1"/>
  <c r="BM469" i="1"/>
  <c r="BM468" i="1"/>
  <c r="BM467" i="1"/>
  <c r="BM466" i="1"/>
  <c r="BM464" i="1"/>
  <c r="BM463" i="1"/>
  <c r="BM462" i="1"/>
  <c r="BM443" i="1"/>
  <c r="BM442" i="1"/>
  <c r="BM441" i="1"/>
  <c r="BM440" i="1"/>
  <c r="BM439" i="1"/>
  <c r="BM437" i="1"/>
  <c r="BM436" i="1"/>
  <c r="BM435" i="1"/>
  <c r="BM416" i="1"/>
  <c r="BM415" i="1"/>
  <c r="BM414" i="1"/>
  <c r="BM413" i="1"/>
  <c r="BM412" i="1"/>
  <c r="BM410" i="1"/>
  <c r="BM409" i="1"/>
  <c r="BM408" i="1"/>
  <c r="BM389" i="1"/>
  <c r="BM388" i="1"/>
  <c r="BM387" i="1"/>
  <c r="BM386" i="1"/>
  <c r="BM385" i="1"/>
  <c r="BM383" i="1"/>
  <c r="BM382" i="1"/>
  <c r="BM381" i="1"/>
  <c r="BM362" i="1"/>
  <c r="BM361" i="1"/>
  <c r="BM360" i="1"/>
  <c r="BM359" i="1"/>
  <c r="BM358" i="1"/>
  <c r="BM356" i="1"/>
  <c r="BM355" i="1"/>
  <c r="BM354" i="1"/>
  <c r="BM335" i="1"/>
  <c r="BM334" i="1"/>
  <c r="BM333" i="1"/>
  <c r="BM332" i="1"/>
  <c r="BM331" i="1"/>
  <c r="BM329" i="1"/>
  <c r="BM328" i="1"/>
  <c r="BM327" i="1"/>
  <c r="BM308" i="1"/>
  <c r="BM307" i="1"/>
  <c r="BM306" i="1"/>
  <c r="BM305" i="1"/>
  <c r="BM304" i="1"/>
  <c r="BM302" i="1"/>
  <c r="BM301" i="1"/>
  <c r="BM300" i="1"/>
  <c r="BM281" i="1"/>
  <c r="BM280" i="1"/>
  <c r="BM279" i="1"/>
  <c r="BM278" i="1"/>
  <c r="BM277" i="1"/>
  <c r="BM275" i="1"/>
  <c r="BM274" i="1"/>
  <c r="BM273" i="1"/>
  <c r="BM254" i="1"/>
  <c r="BM253" i="1"/>
  <c r="BM252" i="1"/>
  <c r="BM251" i="1"/>
  <c r="BM250" i="1"/>
  <c r="BM248" i="1"/>
  <c r="BM247" i="1"/>
  <c r="BM246" i="1"/>
  <c r="BM227" i="1"/>
  <c r="BM226" i="1"/>
  <c r="BM225" i="1"/>
  <c r="BM224" i="1"/>
  <c r="BM223" i="1"/>
  <c r="BM221" i="1"/>
  <c r="BM220" i="1"/>
  <c r="BM219" i="1"/>
  <c r="BM200" i="1"/>
  <c r="BM199" i="1"/>
  <c r="BM198" i="1"/>
  <c r="BM197" i="1"/>
  <c r="BM196" i="1"/>
  <c r="BM194" i="1"/>
  <c r="BM193" i="1"/>
  <c r="BM192" i="1"/>
  <c r="BM173" i="1"/>
  <c r="BM172" i="1"/>
  <c r="BM171" i="1"/>
  <c r="BM170" i="1"/>
  <c r="BM169" i="1"/>
  <c r="BM167" i="1"/>
  <c r="BM166" i="1"/>
  <c r="BM165" i="1"/>
  <c r="BM146" i="1"/>
  <c r="BM145" i="1"/>
  <c r="BM144" i="1"/>
  <c r="BM143" i="1"/>
  <c r="BM142" i="1"/>
  <c r="BM140" i="1"/>
  <c r="BM139" i="1"/>
  <c r="BM138" i="1"/>
  <c r="BM119" i="1"/>
  <c r="BM118" i="1"/>
  <c r="BM117" i="1"/>
  <c r="BM116" i="1"/>
  <c r="BM115" i="1"/>
  <c r="BM113" i="1"/>
  <c r="BM112" i="1"/>
  <c r="BM111" i="1"/>
  <c r="BM92" i="1"/>
  <c r="BM91" i="1"/>
  <c r="BM90" i="1"/>
  <c r="BM89" i="1"/>
  <c r="BM88" i="1"/>
  <c r="BM86" i="1"/>
  <c r="BM85" i="1"/>
  <c r="BM84" i="1"/>
  <c r="BM65" i="1"/>
  <c r="BM64" i="1"/>
  <c r="BM63" i="1"/>
  <c r="BM62" i="1"/>
  <c r="BM61" i="1"/>
  <c r="BM59" i="1"/>
  <c r="BM58" i="1"/>
  <c r="BM57" i="1"/>
  <c r="BM38" i="1"/>
  <c r="BM37" i="1"/>
  <c r="BM36" i="1"/>
  <c r="BM35" i="1"/>
  <c r="BM34" i="1"/>
  <c r="BM32" i="1"/>
  <c r="BM31" i="1"/>
  <c r="BM30" i="1"/>
  <c r="Y1" i="1"/>
  <c r="AR1" i="1"/>
  <c r="AB2400" i="2"/>
  <c r="AB2399" i="2"/>
  <c r="C23" i="4"/>
  <c r="Z2401" i="2"/>
  <c r="D19" i="4"/>
  <c r="X2401" i="2" l="1"/>
  <c r="V2401" i="2"/>
  <c r="U2401" i="2"/>
  <c r="T2401" i="2"/>
  <c r="L2401" i="2"/>
  <c r="BM4" i="1"/>
  <c r="BM3" i="1"/>
  <c r="BF3408" i="1" l="1"/>
  <c r="BF3405" i="1"/>
  <c r="BF3404" i="1"/>
  <c r="BF3403" i="1"/>
  <c r="BF3402" i="1"/>
  <c r="BF3401" i="1"/>
  <c r="BF3400" i="1"/>
  <c r="BF3399" i="1"/>
  <c r="BF3398" i="1"/>
  <c r="BF3397" i="1"/>
  <c r="BF3396" i="1"/>
  <c r="BF3395" i="1"/>
  <c r="BF3394" i="1"/>
  <c r="BF3393" i="1"/>
  <c r="BF3392" i="1"/>
  <c r="BF3391" i="1"/>
  <c r="BF3390" i="1"/>
  <c r="BF3389" i="1"/>
  <c r="BF3388" i="1"/>
  <c r="BF3387" i="1"/>
  <c r="BF3381" i="1"/>
  <c r="BF3377" i="1"/>
  <c r="BF3376" i="1"/>
  <c r="BF3375" i="1"/>
  <c r="BF3374" i="1"/>
  <c r="BF3373" i="1"/>
  <c r="BF3372" i="1"/>
  <c r="BF3371" i="1"/>
  <c r="BF3370" i="1"/>
  <c r="BF3369" i="1"/>
  <c r="BF3368" i="1"/>
  <c r="BF3367" i="1"/>
  <c r="BF3366" i="1"/>
  <c r="BF3365" i="1"/>
  <c r="BF3364" i="1"/>
  <c r="BF3363" i="1"/>
  <c r="BF3362" i="1"/>
  <c r="BF3361" i="1"/>
  <c r="BF3360" i="1"/>
  <c r="BF3354" i="1"/>
  <c r="BF3350" i="1"/>
  <c r="BF3349" i="1"/>
  <c r="BF3348" i="1"/>
  <c r="BF3347" i="1"/>
  <c r="BF3346" i="1"/>
  <c r="BF3345" i="1"/>
  <c r="BF3344" i="1"/>
  <c r="BF3343" i="1"/>
  <c r="BF3342" i="1"/>
  <c r="BF3341" i="1"/>
  <c r="BF3340" i="1"/>
  <c r="BF3339" i="1"/>
  <c r="BF3338" i="1"/>
  <c r="BF3337" i="1"/>
  <c r="BF3336" i="1"/>
  <c r="BF3335" i="1"/>
  <c r="BF3334" i="1"/>
  <c r="BF3333" i="1"/>
  <c r="BF3327" i="1"/>
  <c r="BF3323" i="1"/>
  <c r="BF3322" i="1"/>
  <c r="BF3321" i="1"/>
  <c r="BF3320" i="1"/>
  <c r="BF3319" i="1"/>
  <c r="BF3318" i="1"/>
  <c r="BF3317" i="1"/>
  <c r="BF3316" i="1"/>
  <c r="BF3315" i="1"/>
  <c r="BF3314" i="1"/>
  <c r="BF3313" i="1"/>
  <c r="BF3312" i="1"/>
  <c r="BF3311" i="1"/>
  <c r="BF3310" i="1"/>
  <c r="BF3309" i="1"/>
  <c r="BF3308" i="1"/>
  <c r="BF3307" i="1"/>
  <c r="BF3306" i="1"/>
  <c r="BF3300" i="1"/>
  <c r="BF3296" i="1"/>
  <c r="BF3295" i="1"/>
  <c r="BF3294" i="1"/>
  <c r="BF3293" i="1"/>
  <c r="BF3292" i="1"/>
  <c r="BF3291" i="1"/>
  <c r="BF3290" i="1"/>
  <c r="BF3289" i="1"/>
  <c r="BF3288" i="1"/>
  <c r="BF3287" i="1"/>
  <c r="BF3286" i="1"/>
  <c r="BF3285" i="1"/>
  <c r="BF3284" i="1"/>
  <c r="BF3283" i="1"/>
  <c r="BF3282" i="1"/>
  <c r="BF3281" i="1"/>
  <c r="BF3280" i="1"/>
  <c r="BF3279" i="1"/>
  <c r="BF3273" i="1"/>
  <c r="BF3269" i="1"/>
  <c r="BF3268" i="1"/>
  <c r="BF3267" i="1"/>
  <c r="BF3266" i="1"/>
  <c r="BF3265" i="1"/>
  <c r="BF3264" i="1"/>
  <c r="BF3263" i="1"/>
  <c r="BF3262" i="1"/>
  <c r="BF3261" i="1"/>
  <c r="BF3260" i="1"/>
  <c r="BF3259" i="1"/>
  <c r="BF3258" i="1"/>
  <c r="BF3257" i="1"/>
  <c r="BF3256" i="1"/>
  <c r="BF3255" i="1"/>
  <c r="BF3254" i="1"/>
  <c r="BF3253" i="1"/>
  <c r="BF3252" i="1"/>
  <c r="BF3246" i="1"/>
  <c r="BF3242" i="1"/>
  <c r="BF3241" i="1"/>
  <c r="BF3240" i="1"/>
  <c r="BF3239" i="1"/>
  <c r="BF3238" i="1"/>
  <c r="BF3237" i="1"/>
  <c r="BF3236" i="1"/>
  <c r="BF3235" i="1"/>
  <c r="BF3234" i="1"/>
  <c r="BF3233" i="1"/>
  <c r="BF3232" i="1"/>
  <c r="BF3231" i="1"/>
  <c r="BF3230" i="1"/>
  <c r="BF3229" i="1"/>
  <c r="BF3228" i="1"/>
  <c r="BF3227" i="1"/>
  <c r="BF3226" i="1"/>
  <c r="BF3225" i="1"/>
  <c r="BF3219" i="1"/>
  <c r="BF3215" i="1"/>
  <c r="BF3214" i="1"/>
  <c r="BF3213" i="1"/>
  <c r="BF3212" i="1"/>
  <c r="BF3211" i="1"/>
  <c r="BF3210" i="1"/>
  <c r="BF3209" i="1"/>
  <c r="BF3208" i="1"/>
  <c r="BF3207" i="1"/>
  <c r="BF3206" i="1"/>
  <c r="BF3205" i="1"/>
  <c r="BF3204" i="1"/>
  <c r="BF3203" i="1"/>
  <c r="BF3202" i="1"/>
  <c r="BF3201" i="1"/>
  <c r="BF3200" i="1"/>
  <c r="BF3199" i="1"/>
  <c r="BF3198" i="1"/>
  <c r="BF3192" i="1"/>
  <c r="BF3188" i="1"/>
  <c r="BF3187" i="1"/>
  <c r="BF3186" i="1"/>
  <c r="BF3185" i="1"/>
  <c r="BF3184" i="1"/>
  <c r="BF3183" i="1"/>
  <c r="BF3182" i="1"/>
  <c r="BF3181" i="1"/>
  <c r="BF3180" i="1"/>
  <c r="BF3179" i="1"/>
  <c r="BF3178" i="1"/>
  <c r="BF3177" i="1"/>
  <c r="BF3176" i="1"/>
  <c r="BF3175" i="1"/>
  <c r="BF3174" i="1"/>
  <c r="BF3173" i="1"/>
  <c r="BF3172" i="1"/>
  <c r="BF3171" i="1"/>
  <c r="BF3165" i="1"/>
  <c r="BF3161" i="1"/>
  <c r="BF3160" i="1"/>
  <c r="BF3159" i="1"/>
  <c r="BF3158" i="1"/>
  <c r="BF3157" i="1"/>
  <c r="BF3156" i="1"/>
  <c r="BF3155" i="1"/>
  <c r="BF3154" i="1"/>
  <c r="BF3153" i="1"/>
  <c r="BF3152" i="1"/>
  <c r="BF3151" i="1"/>
  <c r="BF3150" i="1"/>
  <c r="BF3149" i="1"/>
  <c r="BF3148" i="1"/>
  <c r="BF3147" i="1"/>
  <c r="BF3146" i="1"/>
  <c r="BF3145" i="1"/>
  <c r="BF3144" i="1"/>
  <c r="BF3138" i="1"/>
  <c r="BF3134" i="1"/>
  <c r="BF3133" i="1"/>
  <c r="BF3132" i="1"/>
  <c r="BF3131" i="1"/>
  <c r="BF3130" i="1"/>
  <c r="BF3129" i="1"/>
  <c r="BF3128" i="1"/>
  <c r="BF3127" i="1"/>
  <c r="BF3126" i="1"/>
  <c r="BF3125" i="1"/>
  <c r="BF3124" i="1"/>
  <c r="BF3123" i="1"/>
  <c r="BF3122" i="1"/>
  <c r="BF3121" i="1"/>
  <c r="BF3120" i="1"/>
  <c r="BF3119" i="1"/>
  <c r="BF3118" i="1"/>
  <c r="BF3117" i="1"/>
  <c r="BF3111" i="1"/>
  <c r="BF3107" i="1"/>
  <c r="BF3106" i="1"/>
  <c r="BF3105" i="1"/>
  <c r="BF3104" i="1"/>
  <c r="BF3103" i="1"/>
  <c r="BF3102" i="1"/>
  <c r="BF3101" i="1"/>
  <c r="BF3100" i="1"/>
  <c r="BF3099" i="1"/>
  <c r="BF3098" i="1"/>
  <c r="BF3097" i="1"/>
  <c r="BF3096" i="1"/>
  <c r="BF3095" i="1"/>
  <c r="BF3094" i="1"/>
  <c r="BF3093" i="1"/>
  <c r="BF3092" i="1"/>
  <c r="BF3091" i="1"/>
  <c r="BF3090" i="1"/>
  <c r="BF3084" i="1"/>
  <c r="BF3080" i="1"/>
  <c r="BF3079" i="1"/>
  <c r="BF3078" i="1"/>
  <c r="BF3077" i="1"/>
  <c r="BF3076" i="1"/>
  <c r="BF3075" i="1"/>
  <c r="BF3074" i="1"/>
  <c r="BF3073" i="1"/>
  <c r="BF3072" i="1"/>
  <c r="BF3071" i="1"/>
  <c r="BF3070" i="1"/>
  <c r="BF3069" i="1"/>
  <c r="BF3068" i="1"/>
  <c r="BF3067" i="1"/>
  <c r="BF3066" i="1"/>
  <c r="BF3065" i="1"/>
  <c r="BF3064" i="1"/>
  <c r="BF3063" i="1"/>
  <c r="BF3057" i="1"/>
  <c r="BF3053" i="1"/>
  <c r="BF3052" i="1"/>
  <c r="BF3051" i="1"/>
  <c r="BF3050" i="1"/>
  <c r="BF3049" i="1"/>
  <c r="BF3048" i="1"/>
  <c r="BF3047" i="1"/>
  <c r="BF3046" i="1"/>
  <c r="BF3045" i="1"/>
  <c r="BF3044" i="1"/>
  <c r="BF3043" i="1"/>
  <c r="BF3042" i="1"/>
  <c r="BF3041" i="1"/>
  <c r="BF3040" i="1"/>
  <c r="BF3039" i="1"/>
  <c r="BF3038" i="1"/>
  <c r="BF3037" i="1"/>
  <c r="BF3036" i="1"/>
  <c r="BF3030" i="1"/>
  <c r="BF3026" i="1"/>
  <c r="BF3025" i="1"/>
  <c r="BF3024" i="1"/>
  <c r="BF3023" i="1"/>
  <c r="BF3022" i="1"/>
  <c r="BF3021" i="1"/>
  <c r="BF3020" i="1"/>
  <c r="BF3019" i="1"/>
  <c r="BF3018" i="1"/>
  <c r="BF3017" i="1"/>
  <c r="BF3016" i="1"/>
  <c r="BF3015" i="1"/>
  <c r="BF3014" i="1"/>
  <c r="BF3013" i="1"/>
  <c r="BF3012" i="1"/>
  <c r="BF3011" i="1"/>
  <c r="BF3010" i="1"/>
  <c r="BF3009" i="1"/>
  <c r="BF3003" i="1"/>
  <c r="BF2999" i="1"/>
  <c r="BF2998" i="1"/>
  <c r="BF2997" i="1"/>
  <c r="BF2996" i="1"/>
  <c r="BF2995" i="1"/>
  <c r="BF2994" i="1"/>
  <c r="BF2993" i="1"/>
  <c r="BF2992" i="1"/>
  <c r="BF2991" i="1"/>
  <c r="BF2990" i="1"/>
  <c r="BF2989" i="1"/>
  <c r="BF2988" i="1"/>
  <c r="BF2987" i="1"/>
  <c r="BF2986" i="1"/>
  <c r="BF2985" i="1"/>
  <c r="BF2984" i="1"/>
  <c r="BF2983" i="1"/>
  <c r="BF2982" i="1"/>
  <c r="BF2976" i="1"/>
  <c r="BF2972" i="1"/>
  <c r="BF2971" i="1"/>
  <c r="BF2970" i="1"/>
  <c r="BF2969" i="1"/>
  <c r="BF2968" i="1"/>
  <c r="BF2967" i="1"/>
  <c r="BF2966" i="1"/>
  <c r="BF2965" i="1"/>
  <c r="BF2964" i="1"/>
  <c r="BF2963" i="1"/>
  <c r="BF2962" i="1"/>
  <c r="BF2961" i="1"/>
  <c r="BF2960" i="1"/>
  <c r="BF2959" i="1"/>
  <c r="BF2958" i="1"/>
  <c r="BF2957" i="1"/>
  <c r="BF2956" i="1"/>
  <c r="BF2955" i="1"/>
  <c r="BF2949" i="1"/>
  <c r="BF2945" i="1"/>
  <c r="BF2944" i="1"/>
  <c r="BF2943" i="1"/>
  <c r="BF2942" i="1"/>
  <c r="BF2941" i="1"/>
  <c r="BF2940" i="1"/>
  <c r="BF2939" i="1"/>
  <c r="BF2938" i="1"/>
  <c r="BF2937" i="1"/>
  <c r="BF2936" i="1"/>
  <c r="BF2935" i="1"/>
  <c r="BF2934" i="1"/>
  <c r="BF2933" i="1"/>
  <c r="BF2932" i="1"/>
  <c r="BF2931" i="1"/>
  <c r="BF2930" i="1"/>
  <c r="BF2929" i="1"/>
  <c r="BF2928" i="1"/>
  <c r="BF2922" i="1"/>
  <c r="BF2918" i="1"/>
  <c r="BF2917" i="1"/>
  <c r="BF2916" i="1"/>
  <c r="BF2915" i="1"/>
  <c r="BF2914" i="1"/>
  <c r="BF2913" i="1"/>
  <c r="BF2912" i="1"/>
  <c r="BF2911" i="1"/>
  <c r="BF2910" i="1"/>
  <c r="BF2909" i="1"/>
  <c r="BF2908" i="1"/>
  <c r="BF2907" i="1"/>
  <c r="BF2906" i="1"/>
  <c r="BF2905" i="1"/>
  <c r="BF2904" i="1"/>
  <c r="BF2903" i="1"/>
  <c r="BF2902" i="1"/>
  <c r="BF2901" i="1"/>
  <c r="BF2895" i="1"/>
  <c r="BF2891" i="1"/>
  <c r="BF2890" i="1"/>
  <c r="BF2889" i="1"/>
  <c r="BF2888" i="1"/>
  <c r="BF2887" i="1"/>
  <c r="BF2886" i="1"/>
  <c r="BF2885" i="1"/>
  <c r="BF2884" i="1"/>
  <c r="BF2883" i="1"/>
  <c r="BF2882" i="1"/>
  <c r="BF2881" i="1"/>
  <c r="BF2880" i="1"/>
  <c r="BF2879" i="1"/>
  <c r="BF2878" i="1"/>
  <c r="BF2877" i="1"/>
  <c r="BF2876" i="1"/>
  <c r="BF2875" i="1"/>
  <c r="BF2874" i="1"/>
  <c r="BF2868" i="1"/>
  <c r="BF2864" i="1"/>
  <c r="BF2863" i="1"/>
  <c r="BF2862" i="1"/>
  <c r="BF2861" i="1"/>
  <c r="BF2860" i="1"/>
  <c r="BF2859" i="1"/>
  <c r="BF2858" i="1"/>
  <c r="BF2857" i="1"/>
  <c r="BF2856" i="1"/>
  <c r="BF2855" i="1"/>
  <c r="BF2854" i="1"/>
  <c r="BF2853" i="1"/>
  <c r="BF2852" i="1"/>
  <c r="BF2851" i="1"/>
  <c r="BF2850" i="1"/>
  <c r="BF2849" i="1"/>
  <c r="BF2848" i="1"/>
  <c r="BF2847" i="1"/>
  <c r="BF2841" i="1"/>
  <c r="BF2837" i="1"/>
  <c r="BF2836" i="1"/>
  <c r="BF2835" i="1"/>
  <c r="BF2834" i="1"/>
  <c r="BF2833" i="1"/>
  <c r="BF2832" i="1"/>
  <c r="BF2831" i="1"/>
  <c r="BF2830" i="1"/>
  <c r="BF2829" i="1"/>
  <c r="BF2828" i="1"/>
  <c r="BF2827" i="1"/>
  <c r="BF2826" i="1"/>
  <c r="BF2825" i="1"/>
  <c r="BF2824" i="1"/>
  <c r="BF2823" i="1"/>
  <c r="BF2822" i="1"/>
  <c r="BF2821" i="1"/>
  <c r="BF2820" i="1"/>
  <c r="BF2814" i="1"/>
  <c r="BF2810" i="1"/>
  <c r="BF2809" i="1"/>
  <c r="BF2808" i="1"/>
  <c r="BF2807" i="1"/>
  <c r="BF2806" i="1"/>
  <c r="BF2805" i="1"/>
  <c r="BF2804" i="1"/>
  <c r="BF2803" i="1"/>
  <c r="BF2802" i="1"/>
  <c r="BF2801" i="1"/>
  <c r="BF2800" i="1"/>
  <c r="BF2799" i="1"/>
  <c r="BF2798" i="1"/>
  <c r="BF2797" i="1"/>
  <c r="BF2796" i="1"/>
  <c r="BF2795" i="1"/>
  <c r="BF2794" i="1"/>
  <c r="BF2793" i="1"/>
  <c r="BF2787" i="1"/>
  <c r="BF2783" i="1"/>
  <c r="BF2782" i="1"/>
  <c r="BF2781" i="1"/>
  <c r="BF2780" i="1"/>
  <c r="BF2779" i="1"/>
  <c r="BF2778" i="1"/>
  <c r="BF2777" i="1"/>
  <c r="BF2776" i="1"/>
  <c r="BF2775" i="1"/>
  <c r="BF2774" i="1"/>
  <c r="BF2773" i="1"/>
  <c r="BF2772" i="1"/>
  <c r="BF2771" i="1"/>
  <c r="BF2770" i="1"/>
  <c r="BF2769" i="1"/>
  <c r="BF2768" i="1"/>
  <c r="BF2767" i="1"/>
  <c r="BF2766" i="1"/>
  <c r="BF2760" i="1"/>
  <c r="BF2756" i="1"/>
  <c r="BF2755" i="1"/>
  <c r="BF2754" i="1"/>
  <c r="BF2753" i="1"/>
  <c r="BF2752" i="1"/>
  <c r="BF2751" i="1"/>
  <c r="BF2750" i="1"/>
  <c r="BF2749" i="1"/>
  <c r="BF2748" i="1"/>
  <c r="BF2747" i="1"/>
  <c r="BF2746" i="1"/>
  <c r="BF2745" i="1"/>
  <c r="BF2744" i="1"/>
  <c r="BF2743" i="1"/>
  <c r="BF2742" i="1"/>
  <c r="BF2741" i="1"/>
  <c r="BF2740" i="1"/>
  <c r="BF2739" i="1"/>
  <c r="BF2733" i="1"/>
  <c r="BF2729" i="1"/>
  <c r="BF2728" i="1"/>
  <c r="BF2727" i="1"/>
  <c r="BF2726" i="1"/>
  <c r="BF2725" i="1"/>
  <c r="BF2724" i="1"/>
  <c r="BF2723" i="1"/>
  <c r="BF2722" i="1"/>
  <c r="BF2721" i="1"/>
  <c r="BF2720" i="1"/>
  <c r="BF2719" i="1"/>
  <c r="BF2718" i="1"/>
  <c r="BF2717" i="1"/>
  <c r="BF2716" i="1"/>
  <c r="BF2715" i="1"/>
  <c r="BF2714" i="1"/>
  <c r="BF2713" i="1"/>
  <c r="BF2712" i="1"/>
  <c r="BF2706" i="1"/>
  <c r="BF2702" i="1"/>
  <c r="BF2701" i="1"/>
  <c r="BF2700" i="1"/>
  <c r="BF2699" i="1"/>
  <c r="BF2698" i="1"/>
  <c r="BF2697" i="1"/>
  <c r="BF2696" i="1"/>
  <c r="BF2695" i="1"/>
  <c r="BF2694" i="1"/>
  <c r="BF2693" i="1"/>
  <c r="BF2692" i="1"/>
  <c r="BF2691" i="1"/>
  <c r="BF2690" i="1"/>
  <c r="BF2689" i="1"/>
  <c r="BF2688" i="1"/>
  <c r="BF2687" i="1"/>
  <c r="BF2686" i="1"/>
  <c r="BF2685" i="1"/>
  <c r="BF2679" i="1"/>
  <c r="BF2675" i="1"/>
  <c r="BF2674" i="1"/>
  <c r="BF2673" i="1"/>
  <c r="BF2672" i="1"/>
  <c r="BF2671" i="1"/>
  <c r="BF2670" i="1"/>
  <c r="BF2669" i="1"/>
  <c r="BF2668" i="1"/>
  <c r="BF2667" i="1"/>
  <c r="BF2666" i="1"/>
  <c r="BF2665" i="1"/>
  <c r="BF2664" i="1"/>
  <c r="BF2663" i="1"/>
  <c r="BF2662" i="1"/>
  <c r="BF2661" i="1"/>
  <c r="BF2660" i="1"/>
  <c r="BF2659" i="1"/>
  <c r="BF2658" i="1"/>
  <c r="BF2652" i="1"/>
  <c r="BF2648" i="1"/>
  <c r="BF2647" i="1"/>
  <c r="BF2646" i="1"/>
  <c r="BF2645" i="1"/>
  <c r="BF2644" i="1"/>
  <c r="BF2643" i="1"/>
  <c r="BF2642" i="1"/>
  <c r="BF2641" i="1"/>
  <c r="BF2640" i="1"/>
  <c r="BF2639" i="1"/>
  <c r="BF2638" i="1"/>
  <c r="BF2637" i="1"/>
  <c r="BF2636" i="1"/>
  <c r="BF2635" i="1"/>
  <c r="BF2634" i="1"/>
  <c r="BF2633" i="1"/>
  <c r="BF2632" i="1"/>
  <c r="BF2631" i="1"/>
  <c r="BF2625" i="1"/>
  <c r="BF2621" i="1"/>
  <c r="BF2620" i="1"/>
  <c r="BF2619" i="1"/>
  <c r="BF2618" i="1"/>
  <c r="BF2617" i="1"/>
  <c r="BF2616" i="1"/>
  <c r="BF2615" i="1"/>
  <c r="BF2614" i="1"/>
  <c r="BF2613" i="1"/>
  <c r="BF2612" i="1"/>
  <c r="BF2611" i="1"/>
  <c r="BF2610" i="1"/>
  <c r="BF2609" i="1"/>
  <c r="BF2608" i="1"/>
  <c r="BF2607" i="1"/>
  <c r="BF2606" i="1"/>
  <c r="BF2605" i="1"/>
  <c r="BF2604" i="1"/>
  <c r="BF2598" i="1"/>
  <c r="BF2594" i="1"/>
  <c r="BF2593" i="1"/>
  <c r="BF2592" i="1"/>
  <c r="BF2591" i="1"/>
  <c r="BF2590" i="1"/>
  <c r="BF2589" i="1"/>
  <c r="BF2588" i="1"/>
  <c r="BF2587" i="1"/>
  <c r="BF2586" i="1"/>
  <c r="BF2585" i="1"/>
  <c r="BF2584" i="1"/>
  <c r="BF2583" i="1"/>
  <c r="BF2582" i="1"/>
  <c r="BF2581" i="1"/>
  <c r="BF2580" i="1"/>
  <c r="BF2579" i="1"/>
  <c r="BF2578" i="1"/>
  <c r="BF2577" i="1"/>
  <c r="BF2571" i="1"/>
  <c r="BF2567" i="1"/>
  <c r="BF2566" i="1"/>
  <c r="BF2565" i="1"/>
  <c r="BF2564" i="1"/>
  <c r="BF2563" i="1"/>
  <c r="BF2562" i="1"/>
  <c r="BF2561" i="1"/>
  <c r="BF2560" i="1"/>
  <c r="BF2559" i="1"/>
  <c r="BF2558" i="1"/>
  <c r="BF2557" i="1"/>
  <c r="BF2556" i="1"/>
  <c r="BF2555" i="1"/>
  <c r="BF2554" i="1"/>
  <c r="BF2553" i="1"/>
  <c r="BF2552" i="1"/>
  <c r="BF2551" i="1"/>
  <c r="BF2550" i="1"/>
  <c r="BF2544" i="1"/>
  <c r="BF2540" i="1"/>
  <c r="BF2539" i="1"/>
  <c r="BF2538" i="1"/>
  <c r="BF2537" i="1"/>
  <c r="BF2536" i="1"/>
  <c r="BF2535" i="1"/>
  <c r="BF2534" i="1"/>
  <c r="BF2533" i="1"/>
  <c r="BF2532" i="1"/>
  <c r="BF2531" i="1"/>
  <c r="BF2530" i="1"/>
  <c r="BF2529" i="1"/>
  <c r="BF2528" i="1"/>
  <c r="BF2527" i="1"/>
  <c r="BF2526" i="1"/>
  <c r="BF2525" i="1"/>
  <c r="BF2524" i="1"/>
  <c r="BF2523" i="1"/>
  <c r="BF2517" i="1"/>
  <c r="BF2513" i="1"/>
  <c r="BF2512" i="1"/>
  <c r="BF2511" i="1"/>
  <c r="BF2510" i="1"/>
  <c r="BF2509" i="1"/>
  <c r="BF2508" i="1"/>
  <c r="BF2507" i="1"/>
  <c r="BF2506" i="1"/>
  <c r="BF2505" i="1"/>
  <c r="BF2504" i="1"/>
  <c r="BF2503" i="1"/>
  <c r="BF2502" i="1"/>
  <c r="BF2501" i="1"/>
  <c r="BF2500" i="1"/>
  <c r="BF2499" i="1"/>
  <c r="BF2498" i="1"/>
  <c r="BF2497" i="1"/>
  <c r="BF2496" i="1"/>
  <c r="BF2490" i="1"/>
  <c r="BF2486" i="1"/>
  <c r="BF2485" i="1"/>
  <c r="BF2484" i="1"/>
  <c r="BF2483" i="1"/>
  <c r="BF2482" i="1"/>
  <c r="BF2481" i="1"/>
  <c r="BF2480" i="1"/>
  <c r="BF2479" i="1"/>
  <c r="BF2478" i="1"/>
  <c r="BF2477" i="1"/>
  <c r="BF2476" i="1"/>
  <c r="BF2475" i="1"/>
  <c r="BF2474" i="1"/>
  <c r="BF2473" i="1"/>
  <c r="BF2472" i="1"/>
  <c r="BF2471" i="1"/>
  <c r="BF2470" i="1"/>
  <c r="BF2469" i="1"/>
  <c r="BF2463" i="1"/>
  <c r="BF2459" i="1"/>
  <c r="BF2458" i="1"/>
  <c r="BF2457" i="1"/>
  <c r="BF2456" i="1"/>
  <c r="BF2455" i="1"/>
  <c r="BF2454" i="1"/>
  <c r="BF2453" i="1"/>
  <c r="BF2452" i="1"/>
  <c r="BF2451" i="1"/>
  <c r="BF2450" i="1"/>
  <c r="BF2449" i="1"/>
  <c r="BF2448" i="1"/>
  <c r="BF2447" i="1"/>
  <c r="BF2446" i="1"/>
  <c r="BF2445" i="1"/>
  <c r="BF2444" i="1"/>
  <c r="BF2443" i="1"/>
  <c r="BF2442" i="1"/>
  <c r="BF2436" i="1"/>
  <c r="BF2432" i="1"/>
  <c r="BF2431" i="1"/>
  <c r="BF2430" i="1"/>
  <c r="BF2429" i="1"/>
  <c r="BF2428" i="1"/>
  <c r="BF2427" i="1"/>
  <c r="BF2426" i="1"/>
  <c r="BF2425" i="1"/>
  <c r="BF2424" i="1"/>
  <c r="BF2423" i="1"/>
  <c r="BF2422" i="1"/>
  <c r="BF2421" i="1"/>
  <c r="BF2420" i="1"/>
  <c r="BF2419" i="1"/>
  <c r="BF2418" i="1"/>
  <c r="BF2417" i="1"/>
  <c r="BF2416" i="1"/>
  <c r="BF2415" i="1"/>
  <c r="BF2409" i="1"/>
  <c r="BF2405" i="1"/>
  <c r="BF2404" i="1"/>
  <c r="BF2403" i="1"/>
  <c r="BF2402" i="1"/>
  <c r="BF2401" i="1"/>
  <c r="BF2400" i="1"/>
  <c r="BF2399" i="1"/>
  <c r="BF2398" i="1"/>
  <c r="BF2397" i="1"/>
  <c r="BF2396" i="1"/>
  <c r="BF2395" i="1"/>
  <c r="BF2394" i="1"/>
  <c r="BF2393" i="1"/>
  <c r="BF2392" i="1"/>
  <c r="BF2391" i="1"/>
  <c r="BF2390" i="1"/>
  <c r="BF2389" i="1"/>
  <c r="BF2388" i="1"/>
  <c r="BF2382" i="1"/>
  <c r="BF2378" i="1"/>
  <c r="BF2377" i="1"/>
  <c r="BF2376" i="1"/>
  <c r="BF2375" i="1"/>
  <c r="BF2374" i="1"/>
  <c r="BF2373" i="1"/>
  <c r="BF2372" i="1"/>
  <c r="BF2371" i="1"/>
  <c r="BF2370" i="1"/>
  <c r="BF2369" i="1"/>
  <c r="BF2368" i="1"/>
  <c r="BF2367" i="1"/>
  <c r="BF2366" i="1"/>
  <c r="BF2365" i="1"/>
  <c r="BF2364" i="1"/>
  <c r="BF2363" i="1"/>
  <c r="BF2362" i="1"/>
  <c r="BF2361" i="1"/>
  <c r="BF2355" i="1"/>
  <c r="BF2351" i="1"/>
  <c r="BF2350" i="1"/>
  <c r="BF2349" i="1"/>
  <c r="BF2348" i="1"/>
  <c r="BF2347" i="1"/>
  <c r="BF2346" i="1"/>
  <c r="BF2345" i="1"/>
  <c r="BF2344" i="1"/>
  <c r="BF2343" i="1"/>
  <c r="BF2342" i="1"/>
  <c r="BF2341" i="1"/>
  <c r="BF2340" i="1"/>
  <c r="BF2339" i="1"/>
  <c r="BF2338" i="1"/>
  <c r="BF2337" i="1"/>
  <c r="BF2336" i="1"/>
  <c r="BF2335" i="1"/>
  <c r="BF2334" i="1"/>
  <c r="BF2328" i="1"/>
  <c r="BF2324" i="1"/>
  <c r="BF2323" i="1"/>
  <c r="BF2322" i="1"/>
  <c r="BF2321" i="1"/>
  <c r="BF2320" i="1"/>
  <c r="BF2319" i="1"/>
  <c r="BF2318" i="1"/>
  <c r="BF2317" i="1"/>
  <c r="BF2316" i="1"/>
  <c r="BF2315" i="1"/>
  <c r="BF2314" i="1"/>
  <c r="BF2313" i="1"/>
  <c r="BF2312" i="1"/>
  <c r="BF2311" i="1"/>
  <c r="BF2310" i="1"/>
  <c r="BF2309" i="1"/>
  <c r="BF2308" i="1"/>
  <c r="BF2307" i="1"/>
  <c r="BF2301" i="1"/>
  <c r="BF2297" i="1"/>
  <c r="BF2296" i="1"/>
  <c r="BF2295" i="1"/>
  <c r="BF2294" i="1"/>
  <c r="BF2293" i="1"/>
  <c r="BF2292" i="1"/>
  <c r="BF2291" i="1"/>
  <c r="BF2290" i="1"/>
  <c r="BF2289" i="1"/>
  <c r="BF2288" i="1"/>
  <c r="BF2287" i="1"/>
  <c r="BF2286" i="1"/>
  <c r="BF2285" i="1"/>
  <c r="BF2284" i="1"/>
  <c r="BF2283" i="1"/>
  <c r="BF2282" i="1"/>
  <c r="BF2281" i="1"/>
  <c r="BF2280" i="1"/>
  <c r="BF2274" i="1"/>
  <c r="BF2270" i="1"/>
  <c r="BF2269" i="1"/>
  <c r="BF2268" i="1"/>
  <c r="BF2267" i="1"/>
  <c r="BF2266" i="1"/>
  <c r="BF2265" i="1"/>
  <c r="BF2264" i="1"/>
  <c r="BF2263" i="1"/>
  <c r="BF2262" i="1"/>
  <c r="BF2261" i="1"/>
  <c r="BF2260" i="1"/>
  <c r="BF2259" i="1"/>
  <c r="BF2258" i="1"/>
  <c r="BF2257" i="1"/>
  <c r="BF2256" i="1"/>
  <c r="BF2255" i="1"/>
  <c r="BF2254" i="1"/>
  <c r="BF2253" i="1"/>
  <c r="BF2247" i="1"/>
  <c r="BF2243" i="1"/>
  <c r="BF2242" i="1"/>
  <c r="BF2241" i="1"/>
  <c r="BF2240" i="1"/>
  <c r="BF2239" i="1"/>
  <c r="BF2238" i="1"/>
  <c r="BF2237" i="1"/>
  <c r="BF2236" i="1"/>
  <c r="BF2235" i="1"/>
  <c r="BF2234" i="1"/>
  <c r="BF2233" i="1"/>
  <c r="BF2232" i="1"/>
  <c r="BF2231" i="1"/>
  <c r="BF2230" i="1"/>
  <c r="BF2229" i="1"/>
  <c r="BF2228" i="1"/>
  <c r="BF2227" i="1"/>
  <c r="BF2226" i="1"/>
  <c r="BF2220" i="1"/>
  <c r="BF2216" i="1"/>
  <c r="BF2215" i="1"/>
  <c r="BF2214" i="1"/>
  <c r="BF2213" i="1"/>
  <c r="BF2212" i="1"/>
  <c r="BF2211" i="1"/>
  <c r="BF2210" i="1"/>
  <c r="BF2209" i="1"/>
  <c r="BF2208" i="1"/>
  <c r="BF2207" i="1"/>
  <c r="BF2206" i="1"/>
  <c r="BF2205" i="1"/>
  <c r="BF2204" i="1"/>
  <c r="BF2203" i="1"/>
  <c r="BF2202" i="1"/>
  <c r="BF2201" i="1"/>
  <c r="BF2200" i="1"/>
  <c r="BF2199" i="1"/>
  <c r="BF2193" i="1"/>
  <c r="BF2189" i="1"/>
  <c r="BF2188" i="1"/>
  <c r="BF2187" i="1"/>
  <c r="BF2186" i="1"/>
  <c r="BF2185" i="1"/>
  <c r="BF2184" i="1"/>
  <c r="BF2183" i="1"/>
  <c r="BF2182" i="1"/>
  <c r="BF2181" i="1"/>
  <c r="BF2180" i="1"/>
  <c r="BF2179" i="1"/>
  <c r="BF2178" i="1"/>
  <c r="BF2177" i="1"/>
  <c r="BF2176" i="1"/>
  <c r="BF2175" i="1"/>
  <c r="BF2174" i="1"/>
  <c r="BF2173" i="1"/>
  <c r="BF2172" i="1"/>
  <c r="BF2166" i="1"/>
  <c r="BF2162" i="1"/>
  <c r="BF2161" i="1"/>
  <c r="BF2160" i="1"/>
  <c r="BF2159" i="1"/>
  <c r="BF2158" i="1"/>
  <c r="BF2157" i="1"/>
  <c r="BF2156" i="1"/>
  <c r="BF2155" i="1"/>
  <c r="BF2154" i="1"/>
  <c r="BF2153" i="1"/>
  <c r="BF2152" i="1"/>
  <c r="BF2151" i="1"/>
  <c r="BF2150" i="1"/>
  <c r="BF2149" i="1"/>
  <c r="BF2148" i="1"/>
  <c r="BF2147" i="1"/>
  <c r="BF2146" i="1"/>
  <c r="BF2145" i="1"/>
  <c r="BF2139" i="1"/>
  <c r="BF2135" i="1"/>
  <c r="BF2134" i="1"/>
  <c r="BF2133" i="1"/>
  <c r="BF2132" i="1"/>
  <c r="BF2131" i="1"/>
  <c r="BF2130" i="1"/>
  <c r="BF2129" i="1"/>
  <c r="BF2128" i="1"/>
  <c r="BF2127" i="1"/>
  <c r="BF2126" i="1"/>
  <c r="BF2125" i="1"/>
  <c r="BF2124" i="1"/>
  <c r="BF2123" i="1"/>
  <c r="BF2122" i="1"/>
  <c r="BF2121" i="1"/>
  <c r="BF2120" i="1"/>
  <c r="BF2119" i="1"/>
  <c r="BF2118" i="1"/>
  <c r="BF2112" i="1"/>
  <c r="BF2108" i="1"/>
  <c r="BF2107" i="1"/>
  <c r="BF2106" i="1"/>
  <c r="BF2105" i="1"/>
  <c r="BF2104" i="1"/>
  <c r="BF2103" i="1"/>
  <c r="BF2102" i="1"/>
  <c r="BF2101" i="1"/>
  <c r="BF2100" i="1"/>
  <c r="BF2099" i="1"/>
  <c r="BF2098" i="1"/>
  <c r="BF2097" i="1"/>
  <c r="BF2096" i="1"/>
  <c r="BF2095" i="1"/>
  <c r="BF2094" i="1"/>
  <c r="BF2093" i="1"/>
  <c r="BF2092" i="1"/>
  <c r="BF2091" i="1"/>
  <c r="BF2085" i="1"/>
  <c r="BF2081" i="1"/>
  <c r="BF2080" i="1"/>
  <c r="BF2079" i="1"/>
  <c r="BF2078" i="1"/>
  <c r="BF2077" i="1"/>
  <c r="BF2076" i="1"/>
  <c r="BF2075" i="1"/>
  <c r="BF2074" i="1"/>
  <c r="BF2073" i="1"/>
  <c r="BF2072" i="1"/>
  <c r="BF2071" i="1"/>
  <c r="BF2070" i="1"/>
  <c r="BF2069" i="1"/>
  <c r="BF2068" i="1"/>
  <c r="BF2067" i="1"/>
  <c r="BF2066" i="1"/>
  <c r="BF2065" i="1"/>
  <c r="BF2064" i="1"/>
  <c r="BF2058" i="1"/>
  <c r="BF2054" i="1"/>
  <c r="BF2053" i="1"/>
  <c r="BF2052" i="1"/>
  <c r="BF2051" i="1"/>
  <c r="BF2050" i="1"/>
  <c r="BF2049" i="1"/>
  <c r="BF2048" i="1"/>
  <c r="BF2047" i="1"/>
  <c r="BF2046" i="1"/>
  <c r="BF2045" i="1"/>
  <c r="BF2044" i="1"/>
  <c r="BF2043" i="1"/>
  <c r="BF2042" i="1"/>
  <c r="BF2041" i="1"/>
  <c r="BF2040" i="1"/>
  <c r="BF2039" i="1"/>
  <c r="BF2038" i="1"/>
  <c r="BF2037" i="1"/>
  <c r="BF2031" i="1"/>
  <c r="BF2027" i="1"/>
  <c r="BF2026" i="1"/>
  <c r="BF2025" i="1"/>
  <c r="BF2024" i="1"/>
  <c r="BF2023" i="1"/>
  <c r="BF2022" i="1"/>
  <c r="BF2021" i="1"/>
  <c r="BF2020" i="1"/>
  <c r="BF2019" i="1"/>
  <c r="BF2018" i="1"/>
  <c r="BF2017" i="1"/>
  <c r="BF2016" i="1"/>
  <c r="BF2015" i="1"/>
  <c r="BF2014" i="1"/>
  <c r="BF2013" i="1"/>
  <c r="BF2012" i="1"/>
  <c r="BF2011" i="1"/>
  <c r="BF2010" i="1"/>
  <c r="BF2004" i="1"/>
  <c r="BF2000" i="1"/>
  <c r="BF1999" i="1"/>
  <c r="BF1998" i="1"/>
  <c r="BF1997" i="1"/>
  <c r="BF1996" i="1"/>
  <c r="BF1995" i="1"/>
  <c r="BF1994" i="1"/>
  <c r="BF1993" i="1"/>
  <c r="BF1992" i="1"/>
  <c r="BF1991" i="1"/>
  <c r="BF1990" i="1"/>
  <c r="BF1989" i="1"/>
  <c r="BF1988" i="1"/>
  <c r="BF1987" i="1"/>
  <c r="BF1986" i="1"/>
  <c r="BF1985" i="1"/>
  <c r="BF1984" i="1"/>
  <c r="BF1983" i="1"/>
  <c r="BF1977" i="1"/>
  <c r="BF1973" i="1"/>
  <c r="BF1972" i="1"/>
  <c r="BF1971" i="1"/>
  <c r="BF1970" i="1"/>
  <c r="BF1969" i="1"/>
  <c r="BF1968" i="1"/>
  <c r="BF1967" i="1"/>
  <c r="BF1966" i="1"/>
  <c r="BF1965" i="1"/>
  <c r="BF1964" i="1"/>
  <c r="BF1963" i="1"/>
  <c r="BF1962" i="1"/>
  <c r="BF1961" i="1"/>
  <c r="BF1960" i="1"/>
  <c r="BF1959" i="1"/>
  <c r="BF1958" i="1"/>
  <c r="BF1957" i="1"/>
  <c r="BF1956" i="1"/>
  <c r="BF1950" i="1"/>
  <c r="BF1946" i="1"/>
  <c r="BF1945" i="1"/>
  <c r="BF1944" i="1"/>
  <c r="BF1943" i="1"/>
  <c r="BF1942" i="1"/>
  <c r="BF1941" i="1"/>
  <c r="BF1940" i="1"/>
  <c r="BF1939" i="1"/>
  <c r="BF1938" i="1"/>
  <c r="BF1937" i="1"/>
  <c r="BF1936" i="1"/>
  <c r="BF1935" i="1"/>
  <c r="BF1934" i="1"/>
  <c r="BF1933" i="1"/>
  <c r="BF1932" i="1"/>
  <c r="BF1931" i="1"/>
  <c r="BF1930" i="1"/>
  <c r="BF1929" i="1"/>
  <c r="BF1923" i="1"/>
  <c r="BF1919" i="1"/>
  <c r="BF1918" i="1"/>
  <c r="BF1917" i="1"/>
  <c r="BF1916" i="1"/>
  <c r="BF1915" i="1"/>
  <c r="BF1914" i="1"/>
  <c r="BF1913" i="1"/>
  <c r="BF1912" i="1"/>
  <c r="BF1911" i="1"/>
  <c r="BF1910" i="1"/>
  <c r="BF1909" i="1"/>
  <c r="BF1908" i="1"/>
  <c r="BF1907" i="1"/>
  <c r="BF1906" i="1"/>
  <c r="BF1905" i="1"/>
  <c r="BF1904" i="1"/>
  <c r="BF1903" i="1"/>
  <c r="BF1902" i="1"/>
  <c r="BF1896" i="1"/>
  <c r="BF1892" i="1"/>
  <c r="BF1891" i="1"/>
  <c r="BF1890" i="1"/>
  <c r="BF1889" i="1"/>
  <c r="BF1888" i="1"/>
  <c r="BF1887" i="1"/>
  <c r="BF1886" i="1"/>
  <c r="BF1885" i="1"/>
  <c r="BF1884" i="1"/>
  <c r="BF1883" i="1"/>
  <c r="BF1882" i="1"/>
  <c r="BF1881" i="1"/>
  <c r="BF1880" i="1"/>
  <c r="BF1879" i="1"/>
  <c r="BF1878" i="1"/>
  <c r="BF1877" i="1"/>
  <c r="BF1876" i="1"/>
  <c r="BF1875" i="1"/>
  <c r="BF1869" i="1"/>
  <c r="BF1865" i="1"/>
  <c r="BF1864" i="1"/>
  <c r="BF1863" i="1"/>
  <c r="BF1862" i="1"/>
  <c r="BF1861" i="1"/>
  <c r="BF1860" i="1"/>
  <c r="BF1859" i="1"/>
  <c r="BF1858" i="1"/>
  <c r="BF1857" i="1"/>
  <c r="BF1856" i="1"/>
  <c r="BF1855" i="1"/>
  <c r="BF1854" i="1"/>
  <c r="BF1853" i="1"/>
  <c r="BF1852" i="1"/>
  <c r="BF1851" i="1"/>
  <c r="BF1850" i="1"/>
  <c r="BF1849" i="1"/>
  <c r="BF1848" i="1"/>
  <c r="BF1842" i="1"/>
  <c r="BF1838" i="1"/>
  <c r="BF1837" i="1"/>
  <c r="BF1836" i="1"/>
  <c r="BF1835" i="1"/>
  <c r="BF1834" i="1"/>
  <c r="BF1833" i="1"/>
  <c r="BF1832" i="1"/>
  <c r="BF1831" i="1"/>
  <c r="BF1830" i="1"/>
  <c r="BF1829" i="1"/>
  <c r="BF1828" i="1"/>
  <c r="BF1827" i="1"/>
  <c r="BF1826" i="1"/>
  <c r="BF1825" i="1"/>
  <c r="BF1824" i="1"/>
  <c r="BF1823" i="1"/>
  <c r="BF1822" i="1"/>
  <c r="BF1821" i="1"/>
  <c r="BF1815" i="1"/>
  <c r="BF1811" i="1"/>
  <c r="BF1810" i="1"/>
  <c r="BF1809" i="1"/>
  <c r="BF1808" i="1"/>
  <c r="BF1807" i="1"/>
  <c r="BF1806" i="1"/>
  <c r="BF1805" i="1"/>
  <c r="BF1804" i="1"/>
  <c r="BF1803" i="1"/>
  <c r="BF1802" i="1"/>
  <c r="BF1801" i="1"/>
  <c r="BF1800" i="1"/>
  <c r="BF1799" i="1"/>
  <c r="BF1798" i="1"/>
  <c r="BF1797" i="1"/>
  <c r="BF1796" i="1"/>
  <c r="BF1795" i="1"/>
  <c r="BF1794" i="1"/>
  <c r="BF1788" i="1"/>
  <c r="BF1784" i="1"/>
  <c r="BF1783" i="1"/>
  <c r="BF1782" i="1"/>
  <c r="BF1781" i="1"/>
  <c r="BF1780" i="1"/>
  <c r="BF1779" i="1"/>
  <c r="BF1778" i="1"/>
  <c r="BF1777" i="1"/>
  <c r="BF1776" i="1"/>
  <c r="BF1775" i="1"/>
  <c r="BF1774" i="1"/>
  <c r="BF1773" i="1"/>
  <c r="BF1772" i="1"/>
  <c r="BF1771" i="1"/>
  <c r="BF1770" i="1"/>
  <c r="BF1769" i="1"/>
  <c r="BF1768" i="1"/>
  <c r="BF1767" i="1"/>
  <c r="BF1761" i="1"/>
  <c r="BF1757" i="1"/>
  <c r="BF1756" i="1"/>
  <c r="BF1755" i="1"/>
  <c r="BF1754" i="1"/>
  <c r="BF1753" i="1"/>
  <c r="BF1752" i="1"/>
  <c r="BF1751" i="1"/>
  <c r="BF1750" i="1"/>
  <c r="BF1749" i="1"/>
  <c r="BF1748" i="1"/>
  <c r="BF1747" i="1"/>
  <c r="BF1746" i="1"/>
  <c r="BF1745" i="1"/>
  <c r="BF1744" i="1"/>
  <c r="BF1743" i="1"/>
  <c r="BF1742" i="1"/>
  <c r="BF1741" i="1"/>
  <c r="BF1740" i="1"/>
  <c r="BF1734" i="1"/>
  <c r="BF1730" i="1"/>
  <c r="BF1729" i="1"/>
  <c r="BF1728" i="1"/>
  <c r="BF1727" i="1"/>
  <c r="BF1726" i="1"/>
  <c r="BF1725" i="1"/>
  <c r="BF1724" i="1"/>
  <c r="BF1723" i="1"/>
  <c r="BF1722" i="1"/>
  <c r="BF1721" i="1"/>
  <c r="BF1720" i="1"/>
  <c r="BF1719" i="1"/>
  <c r="BF1718" i="1"/>
  <c r="BF1717" i="1"/>
  <c r="BF1716" i="1"/>
  <c r="BF1715" i="1"/>
  <c r="BF1714" i="1"/>
  <c r="BF1713" i="1"/>
  <c r="BF1707" i="1"/>
  <c r="BF1703" i="1"/>
  <c r="BF1702" i="1"/>
  <c r="BF1701" i="1"/>
  <c r="BF1700" i="1"/>
  <c r="BF1699" i="1"/>
  <c r="BF1698" i="1"/>
  <c r="BF1697" i="1"/>
  <c r="BF1696" i="1"/>
  <c r="BF1695" i="1"/>
  <c r="BF1694" i="1"/>
  <c r="BF1693" i="1"/>
  <c r="BF1692" i="1"/>
  <c r="BF1691" i="1"/>
  <c r="BF1690" i="1"/>
  <c r="BF1689" i="1"/>
  <c r="BF1688" i="1"/>
  <c r="BF1687" i="1"/>
  <c r="BF1686" i="1"/>
  <c r="BF1680" i="1"/>
  <c r="BF1676" i="1"/>
  <c r="BF1675" i="1"/>
  <c r="BF1674" i="1"/>
  <c r="BF1673" i="1"/>
  <c r="BF1672" i="1"/>
  <c r="BF1671" i="1"/>
  <c r="BF1670" i="1"/>
  <c r="BF1669" i="1"/>
  <c r="BF1668" i="1"/>
  <c r="BF1667" i="1"/>
  <c r="BF1666" i="1"/>
  <c r="BF1665" i="1"/>
  <c r="BF1664" i="1"/>
  <c r="BF1663" i="1"/>
  <c r="BF1662" i="1"/>
  <c r="BF1661" i="1"/>
  <c r="BF1660" i="1"/>
  <c r="BF1659" i="1"/>
  <c r="BF1653" i="1"/>
  <c r="BF1649" i="1"/>
  <c r="BF1648" i="1"/>
  <c r="BF1647" i="1"/>
  <c r="BF1646" i="1"/>
  <c r="BF1645" i="1"/>
  <c r="BF1644" i="1"/>
  <c r="BF1643" i="1"/>
  <c r="BF1642" i="1"/>
  <c r="BF1641" i="1"/>
  <c r="BF1640" i="1"/>
  <c r="BF1639" i="1"/>
  <c r="BF1638" i="1"/>
  <c r="BF1637" i="1"/>
  <c r="BF1636" i="1"/>
  <c r="BF1635" i="1"/>
  <c r="BF1634" i="1"/>
  <c r="BF1633" i="1"/>
  <c r="BF1632" i="1"/>
  <c r="BF1626" i="1"/>
  <c r="BF1622" i="1"/>
  <c r="BF1621" i="1"/>
  <c r="BF1620" i="1"/>
  <c r="BF1619" i="1"/>
  <c r="BF1618" i="1"/>
  <c r="BF1617" i="1"/>
  <c r="BF1616" i="1"/>
  <c r="BF1615" i="1"/>
  <c r="BF1614" i="1"/>
  <c r="BF1613" i="1"/>
  <c r="BF1612" i="1"/>
  <c r="BF1611" i="1"/>
  <c r="BF1610" i="1"/>
  <c r="BF1609" i="1"/>
  <c r="BF1608" i="1"/>
  <c r="BF1607" i="1"/>
  <c r="BF1606" i="1"/>
  <c r="BF1605" i="1"/>
  <c r="BF1599" i="1"/>
  <c r="BF1595" i="1"/>
  <c r="BF1594" i="1"/>
  <c r="BF1593" i="1"/>
  <c r="BF1592" i="1"/>
  <c r="BF1591" i="1"/>
  <c r="BF1590" i="1"/>
  <c r="BF1589" i="1"/>
  <c r="BF1588" i="1"/>
  <c r="BF1587" i="1"/>
  <c r="BF1586" i="1"/>
  <c r="BF1585" i="1"/>
  <c r="BF1584" i="1"/>
  <c r="BF1583" i="1"/>
  <c r="BF1582" i="1"/>
  <c r="BF1581" i="1"/>
  <c r="BF1580" i="1"/>
  <c r="BF1579" i="1"/>
  <c r="BF1578" i="1"/>
  <c r="BF1572" i="1"/>
  <c r="BF1568" i="1"/>
  <c r="BF1567" i="1"/>
  <c r="BF1566" i="1"/>
  <c r="BF1565" i="1"/>
  <c r="BF1564" i="1"/>
  <c r="BF1563" i="1"/>
  <c r="BF1562" i="1"/>
  <c r="BF1561" i="1"/>
  <c r="BF1560" i="1"/>
  <c r="BF1559" i="1"/>
  <c r="BF1558" i="1"/>
  <c r="BF1557" i="1"/>
  <c r="BF1556" i="1"/>
  <c r="BF1555" i="1"/>
  <c r="BF1554" i="1"/>
  <c r="BF1553" i="1"/>
  <c r="BF1552" i="1"/>
  <c r="BF1551" i="1"/>
  <c r="BF1545" i="1"/>
  <c r="BF1541" i="1"/>
  <c r="BF1540" i="1"/>
  <c r="BF1539" i="1"/>
  <c r="BF1538" i="1"/>
  <c r="BF1537" i="1"/>
  <c r="BF1536" i="1"/>
  <c r="BF1535" i="1"/>
  <c r="BF1534" i="1"/>
  <c r="BF1533" i="1"/>
  <c r="BF1532" i="1"/>
  <c r="BF1531" i="1"/>
  <c r="BF1530" i="1"/>
  <c r="BF1529" i="1"/>
  <c r="BF1528" i="1"/>
  <c r="BF1527" i="1"/>
  <c r="BF1526" i="1"/>
  <c r="BF1525" i="1"/>
  <c r="BF1524" i="1"/>
  <c r="BF1518" i="1"/>
  <c r="BF1514" i="1"/>
  <c r="BF1513" i="1"/>
  <c r="BF1512" i="1"/>
  <c r="BF1511" i="1"/>
  <c r="BF1510" i="1"/>
  <c r="BF1509" i="1"/>
  <c r="BF1508" i="1"/>
  <c r="BF1507" i="1"/>
  <c r="BF1506" i="1"/>
  <c r="BF1505" i="1"/>
  <c r="BF1504" i="1"/>
  <c r="BF1503" i="1"/>
  <c r="BF1502" i="1"/>
  <c r="BF1501" i="1"/>
  <c r="BF1500" i="1"/>
  <c r="BF1499" i="1"/>
  <c r="BF1498" i="1"/>
  <c r="BF1497" i="1"/>
  <c r="BF1491" i="1"/>
  <c r="BF1487" i="1"/>
  <c r="BF1486" i="1"/>
  <c r="BF1485" i="1"/>
  <c r="BF1484" i="1"/>
  <c r="BF1483" i="1"/>
  <c r="BF1482" i="1"/>
  <c r="BF1481" i="1"/>
  <c r="BF1480" i="1"/>
  <c r="BF1479" i="1"/>
  <c r="BF1478" i="1"/>
  <c r="BF1477" i="1"/>
  <c r="BF1476" i="1"/>
  <c r="BF1475" i="1"/>
  <c r="BF1474" i="1"/>
  <c r="BF1473" i="1"/>
  <c r="BF1472" i="1"/>
  <c r="BF1471" i="1"/>
  <c r="BF1470" i="1"/>
  <c r="BF1464" i="1"/>
  <c r="BF1460" i="1"/>
  <c r="BF1459" i="1"/>
  <c r="BF1458" i="1"/>
  <c r="BF1457" i="1"/>
  <c r="BF1456" i="1"/>
  <c r="BF1455" i="1"/>
  <c r="BF1454" i="1"/>
  <c r="BF1453" i="1"/>
  <c r="BF1452" i="1"/>
  <c r="BF1451" i="1"/>
  <c r="BF1450" i="1"/>
  <c r="BF1449" i="1"/>
  <c r="BF1448" i="1"/>
  <c r="BF1447" i="1"/>
  <c r="BF1446" i="1"/>
  <c r="BF1445" i="1"/>
  <c r="BF1444" i="1"/>
  <c r="BF1443" i="1"/>
  <c r="BF1437" i="1"/>
  <c r="BF1433" i="1"/>
  <c r="BF1432" i="1"/>
  <c r="BF1431" i="1"/>
  <c r="BF1430" i="1"/>
  <c r="BF1429" i="1"/>
  <c r="BF1428" i="1"/>
  <c r="BF1427" i="1"/>
  <c r="BF1426" i="1"/>
  <c r="BF1425" i="1"/>
  <c r="BF1424" i="1"/>
  <c r="BF1423" i="1"/>
  <c r="BF1422" i="1"/>
  <c r="BF1421" i="1"/>
  <c r="BF1420" i="1"/>
  <c r="BF1419" i="1"/>
  <c r="BF1418" i="1"/>
  <c r="BF1417" i="1"/>
  <c r="BF1416" i="1"/>
  <c r="BF1410" i="1"/>
  <c r="BF1406" i="1"/>
  <c r="BF1405" i="1"/>
  <c r="BF1404" i="1"/>
  <c r="BF1403" i="1"/>
  <c r="BF1402" i="1"/>
  <c r="BF1401" i="1"/>
  <c r="BF1400" i="1"/>
  <c r="BF1399" i="1"/>
  <c r="BF1398" i="1"/>
  <c r="BF1397" i="1"/>
  <c r="BF1396" i="1"/>
  <c r="BF1395" i="1"/>
  <c r="BF1394" i="1"/>
  <c r="BF1393" i="1"/>
  <c r="BF1392" i="1"/>
  <c r="BF1391" i="1"/>
  <c r="BF1390" i="1"/>
  <c r="BF1389" i="1"/>
  <c r="BF1383" i="1"/>
  <c r="BF1379" i="1"/>
  <c r="BF1378" i="1"/>
  <c r="BF1377" i="1"/>
  <c r="BF1376" i="1"/>
  <c r="BF1375" i="1"/>
  <c r="BF1374" i="1"/>
  <c r="BF1373" i="1"/>
  <c r="BF1372" i="1"/>
  <c r="BF1371" i="1"/>
  <c r="BF1370" i="1"/>
  <c r="BF1369" i="1"/>
  <c r="BF1368" i="1"/>
  <c r="BF1367" i="1"/>
  <c r="BF1366" i="1"/>
  <c r="BF1365" i="1"/>
  <c r="BF1364" i="1"/>
  <c r="BF1363" i="1"/>
  <c r="BF1362" i="1"/>
  <c r="BF1356" i="1"/>
  <c r="BF1352" i="1"/>
  <c r="BF1351" i="1"/>
  <c r="BF1350" i="1"/>
  <c r="BF1349" i="1"/>
  <c r="BF1348" i="1"/>
  <c r="BF1347" i="1"/>
  <c r="BF1346" i="1"/>
  <c r="BF1345" i="1"/>
  <c r="BF1344" i="1"/>
  <c r="BF1343" i="1"/>
  <c r="BF1342" i="1"/>
  <c r="BF1341" i="1"/>
  <c r="BF1340" i="1"/>
  <c r="BF1339" i="1"/>
  <c r="BF1338" i="1"/>
  <c r="BF1337" i="1"/>
  <c r="BF1336" i="1"/>
  <c r="BF1335" i="1"/>
  <c r="BF1329" i="1"/>
  <c r="BF1325" i="1"/>
  <c r="BF1324" i="1"/>
  <c r="BF1323" i="1"/>
  <c r="BF1322" i="1"/>
  <c r="BF1321" i="1"/>
  <c r="BF1320" i="1"/>
  <c r="BF1319" i="1"/>
  <c r="BF1318" i="1"/>
  <c r="BF1317" i="1"/>
  <c r="BF1316" i="1"/>
  <c r="BF1315" i="1"/>
  <c r="BF1314" i="1"/>
  <c r="BF1313" i="1"/>
  <c r="BF1312" i="1"/>
  <c r="BF1311" i="1"/>
  <c r="BF1310" i="1"/>
  <c r="BF1309" i="1"/>
  <c r="BF1308" i="1"/>
  <c r="BF1302" i="1"/>
  <c r="BF1298" i="1"/>
  <c r="BF1297" i="1"/>
  <c r="BF1296" i="1"/>
  <c r="BF1295" i="1"/>
  <c r="BF1294" i="1"/>
  <c r="BF1293" i="1"/>
  <c r="BF1292" i="1"/>
  <c r="BF1291" i="1"/>
  <c r="BF1290" i="1"/>
  <c r="BF1289" i="1"/>
  <c r="BF1288" i="1"/>
  <c r="BF1287" i="1"/>
  <c r="BF1286" i="1"/>
  <c r="BF1285" i="1"/>
  <c r="BF1284" i="1"/>
  <c r="BF1283" i="1"/>
  <c r="BF1282" i="1"/>
  <c r="BF1281" i="1"/>
  <c r="BF1275" i="1"/>
  <c r="BF1271" i="1"/>
  <c r="BF1270" i="1"/>
  <c r="BF1269" i="1"/>
  <c r="BF1268" i="1"/>
  <c r="BF1267" i="1"/>
  <c r="BF1266" i="1"/>
  <c r="BF1265" i="1"/>
  <c r="BF1264" i="1"/>
  <c r="BF1263" i="1"/>
  <c r="BF1262" i="1"/>
  <c r="BF1261" i="1"/>
  <c r="BF1260" i="1"/>
  <c r="BF1259" i="1"/>
  <c r="BF1258" i="1"/>
  <c r="BF1257" i="1"/>
  <c r="BF1256" i="1"/>
  <c r="BF1255" i="1"/>
  <c r="BF1254" i="1"/>
  <c r="BF1248" i="1"/>
  <c r="BF1244" i="1"/>
  <c r="BF1243" i="1"/>
  <c r="BF1242" i="1"/>
  <c r="BF1241" i="1"/>
  <c r="BF1240" i="1"/>
  <c r="BF1239" i="1"/>
  <c r="BF1238" i="1"/>
  <c r="BF1237" i="1"/>
  <c r="BF1236" i="1"/>
  <c r="BF1235" i="1"/>
  <c r="BF1234" i="1"/>
  <c r="BF1233" i="1"/>
  <c r="BF1232" i="1"/>
  <c r="BF1231" i="1"/>
  <c r="BF1230" i="1"/>
  <c r="BF1229" i="1"/>
  <c r="BF1228" i="1"/>
  <c r="BF1227" i="1"/>
  <c r="BF1221" i="1"/>
  <c r="BF1217" i="1"/>
  <c r="BF1216" i="1"/>
  <c r="BF1215" i="1"/>
  <c r="BF1214" i="1"/>
  <c r="BF1213" i="1"/>
  <c r="BF1212" i="1"/>
  <c r="BF1211" i="1"/>
  <c r="BF1210" i="1"/>
  <c r="BF1209" i="1"/>
  <c r="BF1208" i="1"/>
  <c r="BF1207" i="1"/>
  <c r="BF1206" i="1"/>
  <c r="BF1205" i="1"/>
  <c r="BF1204" i="1"/>
  <c r="BF1203" i="1"/>
  <c r="BF1202" i="1"/>
  <c r="BF1201" i="1"/>
  <c r="BF1200" i="1"/>
  <c r="BF1194" i="1"/>
  <c r="BF1190" i="1"/>
  <c r="BF1189" i="1"/>
  <c r="BF1188" i="1"/>
  <c r="BF1187" i="1"/>
  <c r="BF1186" i="1"/>
  <c r="BF1185" i="1"/>
  <c r="BF1184" i="1"/>
  <c r="BF1183" i="1"/>
  <c r="BF1182" i="1"/>
  <c r="BF1181" i="1"/>
  <c r="BF1180" i="1"/>
  <c r="BF1179" i="1"/>
  <c r="BF1178" i="1"/>
  <c r="BF1177" i="1"/>
  <c r="BF1176" i="1"/>
  <c r="BF1175" i="1"/>
  <c r="BF1174" i="1"/>
  <c r="BF1173" i="1"/>
  <c r="BF1167" i="1"/>
  <c r="BF1163" i="1"/>
  <c r="BF1162" i="1"/>
  <c r="BF1161" i="1"/>
  <c r="BF1160" i="1"/>
  <c r="BF1159" i="1"/>
  <c r="BF1158" i="1"/>
  <c r="BF1157" i="1"/>
  <c r="BF1156" i="1"/>
  <c r="BF1155" i="1"/>
  <c r="BF1154" i="1"/>
  <c r="BF1153" i="1"/>
  <c r="BF1152" i="1"/>
  <c r="BF1151" i="1"/>
  <c r="BF1150" i="1"/>
  <c r="BF1149" i="1"/>
  <c r="BF1148" i="1"/>
  <c r="BF1147" i="1"/>
  <c r="BF1146" i="1"/>
  <c r="BF1140" i="1"/>
  <c r="BF1136" i="1"/>
  <c r="BF1135" i="1"/>
  <c r="BF1134" i="1"/>
  <c r="BF1133" i="1"/>
  <c r="BF1132" i="1"/>
  <c r="BF1131" i="1"/>
  <c r="BF1130" i="1"/>
  <c r="BF1129" i="1"/>
  <c r="BF1128" i="1"/>
  <c r="BF1127" i="1"/>
  <c r="BF1126" i="1"/>
  <c r="BF1125" i="1"/>
  <c r="BF1124" i="1"/>
  <c r="BF1123" i="1"/>
  <c r="BF1122" i="1"/>
  <c r="BF1121" i="1"/>
  <c r="BF1120" i="1"/>
  <c r="BF1119" i="1"/>
  <c r="BF1113" i="1"/>
  <c r="BF1109" i="1"/>
  <c r="BF1108" i="1"/>
  <c r="BF1107" i="1"/>
  <c r="BF1106" i="1"/>
  <c r="BF1105" i="1"/>
  <c r="BF1104" i="1"/>
  <c r="BF1103" i="1"/>
  <c r="BF1102" i="1"/>
  <c r="BF1101" i="1"/>
  <c r="BF1100" i="1"/>
  <c r="BF1099" i="1"/>
  <c r="BF1098" i="1"/>
  <c r="BF1097" i="1"/>
  <c r="BF1096" i="1"/>
  <c r="BF1095" i="1"/>
  <c r="BF1094" i="1"/>
  <c r="BF1093" i="1"/>
  <c r="BF1092" i="1"/>
  <c r="BF1086" i="1"/>
  <c r="BF1082" i="1"/>
  <c r="BF1081" i="1"/>
  <c r="BF1080" i="1"/>
  <c r="BF1079" i="1"/>
  <c r="BF1078" i="1"/>
  <c r="BF1077" i="1"/>
  <c r="BF1076" i="1"/>
  <c r="BF1075" i="1"/>
  <c r="BF1074" i="1"/>
  <c r="BF1073" i="1"/>
  <c r="BF1072" i="1"/>
  <c r="BF1071" i="1"/>
  <c r="BF1070" i="1"/>
  <c r="BF1069" i="1"/>
  <c r="BF1068" i="1"/>
  <c r="BF1067" i="1"/>
  <c r="BF1066" i="1"/>
  <c r="BF1065" i="1"/>
  <c r="BF1059" i="1"/>
  <c r="BF1055" i="1"/>
  <c r="BF1054" i="1"/>
  <c r="BF1053" i="1"/>
  <c r="BF1052" i="1"/>
  <c r="BF1051" i="1"/>
  <c r="BF1050" i="1"/>
  <c r="BF1049" i="1"/>
  <c r="BF1048" i="1"/>
  <c r="BF1047" i="1"/>
  <c r="BF1046" i="1"/>
  <c r="BF1045" i="1"/>
  <c r="BF1044" i="1"/>
  <c r="BF1043" i="1"/>
  <c r="BF1042" i="1"/>
  <c r="BF1041" i="1"/>
  <c r="BF1040" i="1"/>
  <c r="BF1039" i="1"/>
  <c r="BF1038" i="1"/>
  <c r="BF1032" i="1"/>
  <c r="BF1028" i="1"/>
  <c r="BF1027" i="1"/>
  <c r="BF1026" i="1"/>
  <c r="BF1025" i="1"/>
  <c r="BF1024" i="1"/>
  <c r="BF1023" i="1"/>
  <c r="BF1022" i="1"/>
  <c r="BF1021" i="1"/>
  <c r="BF1020" i="1"/>
  <c r="BF1019" i="1"/>
  <c r="BF1018" i="1"/>
  <c r="BF1017" i="1"/>
  <c r="BF1016" i="1"/>
  <c r="BF1015" i="1"/>
  <c r="BF1014" i="1"/>
  <c r="BF1013" i="1"/>
  <c r="BF1012" i="1"/>
  <c r="BF1011" i="1"/>
  <c r="BF1005" i="1"/>
  <c r="BF1001" i="1"/>
  <c r="BF1000" i="1"/>
  <c r="BF999" i="1"/>
  <c r="BF998" i="1"/>
  <c r="BF997" i="1"/>
  <c r="BF996" i="1"/>
  <c r="BF995" i="1"/>
  <c r="BF994" i="1"/>
  <c r="BF993" i="1"/>
  <c r="BF992" i="1"/>
  <c r="BF991" i="1"/>
  <c r="BF990" i="1"/>
  <c r="BF989" i="1"/>
  <c r="BF988" i="1"/>
  <c r="BF987" i="1"/>
  <c r="BF986" i="1"/>
  <c r="BF985" i="1"/>
  <c r="BF984" i="1"/>
  <c r="BF978" i="1"/>
  <c r="BF974" i="1"/>
  <c r="BF973" i="1"/>
  <c r="BF972" i="1"/>
  <c r="BF971" i="1"/>
  <c r="BF970" i="1"/>
  <c r="BF969" i="1"/>
  <c r="BF968" i="1"/>
  <c r="BF967" i="1"/>
  <c r="BF966" i="1"/>
  <c r="BF965" i="1"/>
  <c r="BF964" i="1"/>
  <c r="BF963" i="1"/>
  <c r="BF962" i="1"/>
  <c r="BF961" i="1"/>
  <c r="BF960" i="1"/>
  <c r="BF959" i="1"/>
  <c r="BF958" i="1"/>
  <c r="BF957" i="1"/>
  <c r="BF951" i="1"/>
  <c r="BF947" i="1"/>
  <c r="BF946" i="1"/>
  <c r="BF945" i="1"/>
  <c r="BF944" i="1"/>
  <c r="BF943" i="1"/>
  <c r="BF942" i="1"/>
  <c r="BF941" i="1"/>
  <c r="BF940" i="1"/>
  <c r="BF939" i="1"/>
  <c r="BF938" i="1"/>
  <c r="BF937" i="1"/>
  <c r="BF936" i="1"/>
  <c r="BF935" i="1"/>
  <c r="BF934" i="1"/>
  <c r="BF933" i="1"/>
  <c r="BF932" i="1"/>
  <c r="BF931" i="1"/>
  <c r="BF930" i="1"/>
  <c r="BF924" i="1"/>
  <c r="BF920" i="1"/>
  <c r="BF919" i="1"/>
  <c r="BF918" i="1"/>
  <c r="BF917" i="1"/>
  <c r="BF916" i="1"/>
  <c r="BF915" i="1"/>
  <c r="BF914" i="1"/>
  <c r="BF913" i="1"/>
  <c r="BF912" i="1"/>
  <c r="BF911" i="1"/>
  <c r="BF910" i="1"/>
  <c r="BF909" i="1"/>
  <c r="BF908" i="1"/>
  <c r="BF907" i="1"/>
  <c r="BF906" i="1"/>
  <c r="BF905" i="1"/>
  <c r="BF904" i="1"/>
  <c r="BF903" i="1"/>
  <c r="BF897" i="1"/>
  <c r="BF893" i="1"/>
  <c r="BF892" i="1"/>
  <c r="BF891" i="1"/>
  <c r="BF890" i="1"/>
  <c r="BF889" i="1"/>
  <c r="BF888" i="1"/>
  <c r="BF887" i="1"/>
  <c r="BF886" i="1"/>
  <c r="BF885" i="1"/>
  <c r="BF884" i="1"/>
  <c r="BF883" i="1"/>
  <c r="BF882" i="1"/>
  <c r="BF881" i="1"/>
  <c r="BF880" i="1"/>
  <c r="BF879" i="1"/>
  <c r="BF878" i="1"/>
  <c r="BF877" i="1"/>
  <c r="BF876" i="1"/>
  <c r="BF870" i="1"/>
  <c r="BF866" i="1"/>
  <c r="BF865" i="1"/>
  <c r="BF864" i="1"/>
  <c r="BF863" i="1"/>
  <c r="BF862" i="1"/>
  <c r="BF861" i="1"/>
  <c r="BF860" i="1"/>
  <c r="BF859" i="1"/>
  <c r="BF858" i="1"/>
  <c r="BF857" i="1"/>
  <c r="BF856" i="1"/>
  <c r="BF855" i="1"/>
  <c r="BF854" i="1"/>
  <c r="BF853" i="1"/>
  <c r="BF852" i="1"/>
  <c r="BF851" i="1"/>
  <c r="BF850" i="1"/>
  <c r="BF849" i="1"/>
  <c r="BF843" i="1"/>
  <c r="BF839" i="1"/>
  <c r="BF838" i="1"/>
  <c r="BF837" i="1"/>
  <c r="BF836" i="1"/>
  <c r="BF835" i="1"/>
  <c r="BF834" i="1"/>
  <c r="BF833" i="1"/>
  <c r="BF832" i="1"/>
  <c r="BF831" i="1"/>
  <c r="BF830" i="1"/>
  <c r="BF829" i="1"/>
  <c r="BF828" i="1"/>
  <c r="BF827" i="1"/>
  <c r="BF826" i="1"/>
  <c r="BF825" i="1"/>
  <c r="BF824" i="1"/>
  <c r="BF823" i="1"/>
  <c r="BF822" i="1"/>
  <c r="BF816" i="1"/>
  <c r="BF812" i="1"/>
  <c r="BF811" i="1"/>
  <c r="BF810" i="1"/>
  <c r="BF809" i="1"/>
  <c r="BF808" i="1"/>
  <c r="BF807" i="1"/>
  <c r="BF806" i="1"/>
  <c r="BF805" i="1"/>
  <c r="BF804" i="1"/>
  <c r="BF803" i="1"/>
  <c r="BF802" i="1"/>
  <c r="BF801" i="1"/>
  <c r="BF800" i="1"/>
  <c r="BF799" i="1"/>
  <c r="BF798" i="1"/>
  <c r="BF797" i="1"/>
  <c r="BF796" i="1"/>
  <c r="BF795" i="1"/>
  <c r="BF789" i="1"/>
  <c r="BF785" i="1"/>
  <c r="BF784" i="1"/>
  <c r="BF783" i="1"/>
  <c r="BF782" i="1"/>
  <c r="BF781" i="1"/>
  <c r="BF780" i="1"/>
  <c r="BF779" i="1"/>
  <c r="BF778" i="1"/>
  <c r="BF777" i="1"/>
  <c r="BF776" i="1"/>
  <c r="BF775" i="1"/>
  <c r="BF774" i="1"/>
  <c r="BF773" i="1"/>
  <c r="BF772" i="1"/>
  <c r="BF771" i="1"/>
  <c r="BF770" i="1"/>
  <c r="BF769" i="1"/>
  <c r="BF768" i="1"/>
  <c r="BF762" i="1"/>
  <c r="BF758" i="1"/>
  <c r="BF757" i="1"/>
  <c r="BF756" i="1"/>
  <c r="BF755" i="1"/>
  <c r="BF754" i="1"/>
  <c r="BF753" i="1"/>
  <c r="BF752" i="1"/>
  <c r="BF751" i="1"/>
  <c r="BF750" i="1"/>
  <c r="BF749" i="1"/>
  <c r="BF748" i="1"/>
  <c r="BF747" i="1"/>
  <c r="BF746" i="1"/>
  <c r="BF745" i="1"/>
  <c r="BF744" i="1"/>
  <c r="BF743" i="1"/>
  <c r="BF742" i="1"/>
  <c r="BF741" i="1"/>
  <c r="BF735" i="1"/>
  <c r="BF731" i="1"/>
  <c r="BF730" i="1"/>
  <c r="BF729" i="1"/>
  <c r="BF728" i="1"/>
  <c r="BF727" i="1"/>
  <c r="BF726" i="1"/>
  <c r="BF725" i="1"/>
  <c r="BF724" i="1"/>
  <c r="BF723" i="1"/>
  <c r="BF722" i="1"/>
  <c r="BF721" i="1"/>
  <c r="BF720" i="1"/>
  <c r="BF719" i="1"/>
  <c r="BF718" i="1"/>
  <c r="BF717" i="1"/>
  <c r="BF716" i="1"/>
  <c r="BF715" i="1"/>
  <c r="BF714" i="1"/>
  <c r="BF708" i="1"/>
  <c r="BF704" i="1"/>
  <c r="BF703" i="1"/>
  <c r="BF702" i="1"/>
  <c r="BF701" i="1"/>
  <c r="BF700" i="1"/>
  <c r="BF699" i="1"/>
  <c r="BF698" i="1"/>
  <c r="BF697" i="1"/>
  <c r="BF696" i="1"/>
  <c r="BF695" i="1"/>
  <c r="BF694" i="1"/>
  <c r="BF693" i="1"/>
  <c r="BF692" i="1"/>
  <c r="BF691" i="1"/>
  <c r="BF690" i="1"/>
  <c r="BF689" i="1"/>
  <c r="BF688" i="1"/>
  <c r="BF687" i="1"/>
  <c r="BF681" i="1"/>
  <c r="BF677" i="1"/>
  <c r="BF676" i="1"/>
  <c r="BF675" i="1"/>
  <c r="BF674" i="1"/>
  <c r="BF673" i="1"/>
  <c r="BF672" i="1"/>
  <c r="BF671" i="1"/>
  <c r="BF670" i="1"/>
  <c r="BF669" i="1"/>
  <c r="BF668" i="1"/>
  <c r="BF667" i="1"/>
  <c r="BF666" i="1"/>
  <c r="BF665" i="1"/>
  <c r="BF664" i="1"/>
  <c r="BF663" i="1"/>
  <c r="BF662" i="1"/>
  <c r="BF661" i="1"/>
  <c r="BF660" i="1"/>
  <c r="BF654" i="1"/>
  <c r="BF650" i="1"/>
  <c r="BF649" i="1"/>
  <c r="BF648" i="1"/>
  <c r="BF647" i="1"/>
  <c r="BF646" i="1"/>
  <c r="BF645" i="1"/>
  <c r="BF644" i="1"/>
  <c r="BF643" i="1"/>
  <c r="BF642" i="1"/>
  <c r="BF641" i="1"/>
  <c r="BF640" i="1"/>
  <c r="BF639" i="1"/>
  <c r="BF638" i="1"/>
  <c r="BF637" i="1"/>
  <c r="BF636" i="1"/>
  <c r="BF635" i="1"/>
  <c r="BF634" i="1"/>
  <c r="BF633" i="1"/>
  <c r="BF627" i="1"/>
  <c r="BF623" i="1"/>
  <c r="BF622" i="1"/>
  <c r="BF621" i="1"/>
  <c r="BF620" i="1"/>
  <c r="BF619" i="1"/>
  <c r="BF618" i="1"/>
  <c r="BF617" i="1"/>
  <c r="BF616" i="1"/>
  <c r="BF615" i="1"/>
  <c r="BF614" i="1"/>
  <c r="BF613" i="1"/>
  <c r="BF612" i="1"/>
  <c r="BF611" i="1"/>
  <c r="BF610" i="1"/>
  <c r="BF609" i="1"/>
  <c r="BF608" i="1"/>
  <c r="BF607" i="1"/>
  <c r="BF606" i="1"/>
  <c r="BF600" i="1"/>
  <c r="BF596" i="1"/>
  <c r="BF595" i="1"/>
  <c r="BF594" i="1"/>
  <c r="BF593" i="1"/>
  <c r="BF592" i="1"/>
  <c r="BF591" i="1"/>
  <c r="BF590" i="1"/>
  <c r="BF589" i="1"/>
  <c r="BF588" i="1"/>
  <c r="BF587" i="1"/>
  <c r="BF586" i="1"/>
  <c r="BF585" i="1"/>
  <c r="BF584" i="1"/>
  <c r="BF583" i="1"/>
  <c r="BF582" i="1"/>
  <c r="BF581" i="1"/>
  <c r="BF580" i="1"/>
  <c r="BF579" i="1"/>
  <c r="BF573" i="1"/>
  <c r="BF569" i="1"/>
  <c r="BF568" i="1"/>
  <c r="BF567" i="1"/>
  <c r="BF566" i="1"/>
  <c r="BF565" i="1"/>
  <c r="BF564" i="1"/>
  <c r="BF563" i="1"/>
  <c r="BF562" i="1"/>
  <c r="BF561" i="1"/>
  <c r="BF560" i="1"/>
  <c r="BF559" i="1"/>
  <c r="BF558" i="1"/>
  <c r="BF557" i="1"/>
  <c r="BF556" i="1"/>
  <c r="BF555" i="1"/>
  <c r="BF554" i="1"/>
  <c r="BF553" i="1"/>
  <c r="BF552" i="1"/>
  <c r="BF546" i="1"/>
  <c r="BF542" i="1"/>
  <c r="BF541" i="1"/>
  <c r="BF540" i="1"/>
  <c r="BF539" i="1"/>
  <c r="BF538" i="1"/>
  <c r="BF537" i="1"/>
  <c r="BF536" i="1"/>
  <c r="BF535" i="1"/>
  <c r="BF534" i="1"/>
  <c r="BF533" i="1"/>
  <c r="BF532" i="1"/>
  <c r="BF531" i="1"/>
  <c r="BF530" i="1"/>
  <c r="BF529" i="1"/>
  <c r="BF528" i="1"/>
  <c r="BF527" i="1"/>
  <c r="BF526" i="1"/>
  <c r="BF525" i="1"/>
  <c r="BF519" i="1"/>
  <c r="BF515" i="1"/>
  <c r="BF514" i="1"/>
  <c r="BF513" i="1"/>
  <c r="BF512" i="1"/>
  <c r="BF511" i="1"/>
  <c r="BF510" i="1"/>
  <c r="BF509" i="1"/>
  <c r="BF508" i="1"/>
  <c r="BF507" i="1"/>
  <c r="BF506" i="1"/>
  <c r="BF505" i="1"/>
  <c r="BF504" i="1"/>
  <c r="BF503" i="1"/>
  <c r="BF502" i="1"/>
  <c r="BF501" i="1"/>
  <c r="BF500" i="1"/>
  <c r="BF499" i="1"/>
  <c r="BF498" i="1"/>
  <c r="BF492" i="1"/>
  <c r="BF488" i="1"/>
  <c r="BF487" i="1"/>
  <c r="BF486" i="1"/>
  <c r="BF485" i="1"/>
  <c r="BF484" i="1"/>
  <c r="BF483" i="1"/>
  <c r="BF482" i="1"/>
  <c r="BF481" i="1"/>
  <c r="BF480" i="1"/>
  <c r="BF479" i="1"/>
  <c r="BF478" i="1"/>
  <c r="BF477" i="1"/>
  <c r="BF476" i="1"/>
  <c r="BF475" i="1"/>
  <c r="BF474" i="1"/>
  <c r="BF473" i="1"/>
  <c r="BF472" i="1"/>
  <c r="BF471" i="1"/>
  <c r="BF465" i="1"/>
  <c r="BF461" i="1"/>
  <c r="BF460" i="1"/>
  <c r="BF459" i="1"/>
  <c r="BF458" i="1"/>
  <c r="BF457" i="1"/>
  <c r="BF456" i="1"/>
  <c r="BF455" i="1"/>
  <c r="BF454" i="1"/>
  <c r="BF453" i="1"/>
  <c r="BF452" i="1"/>
  <c r="BF451" i="1"/>
  <c r="BF450" i="1"/>
  <c r="BF449" i="1"/>
  <c r="BF448" i="1"/>
  <c r="BF447" i="1"/>
  <c r="BF446" i="1"/>
  <c r="BF445" i="1"/>
  <c r="BF444" i="1"/>
  <c r="BF438" i="1"/>
  <c r="BF434" i="1"/>
  <c r="BF433" i="1"/>
  <c r="BF432" i="1"/>
  <c r="BF431" i="1"/>
  <c r="BF430" i="1"/>
  <c r="BF429" i="1"/>
  <c r="BF428" i="1"/>
  <c r="BF427" i="1"/>
  <c r="BF426" i="1"/>
  <c r="BF425" i="1"/>
  <c r="BF424" i="1"/>
  <c r="BF423" i="1"/>
  <c r="BF422" i="1"/>
  <c r="BF421" i="1"/>
  <c r="BF420" i="1"/>
  <c r="BF419" i="1"/>
  <c r="BF418" i="1"/>
  <c r="BF417" i="1"/>
  <c r="BF411" i="1"/>
  <c r="BF407" i="1"/>
  <c r="BF406" i="1"/>
  <c r="BF405" i="1"/>
  <c r="BF404" i="1"/>
  <c r="BF403" i="1"/>
  <c r="BF402" i="1"/>
  <c r="BF401" i="1"/>
  <c r="BF400" i="1"/>
  <c r="BF399" i="1"/>
  <c r="BF398" i="1"/>
  <c r="BF397" i="1"/>
  <c r="BF396" i="1"/>
  <c r="BF395" i="1"/>
  <c r="BF394" i="1"/>
  <c r="BF393" i="1"/>
  <c r="BF392" i="1"/>
  <c r="BF391" i="1"/>
  <c r="BF390" i="1"/>
  <c r="BF384" i="1"/>
  <c r="BF380" i="1"/>
  <c r="BF379" i="1"/>
  <c r="BF378" i="1"/>
  <c r="BF377" i="1"/>
  <c r="BF376" i="1"/>
  <c r="BF375" i="1"/>
  <c r="BF374" i="1"/>
  <c r="BF373" i="1"/>
  <c r="BF372" i="1"/>
  <c r="BF371" i="1"/>
  <c r="BF370" i="1"/>
  <c r="BF369" i="1"/>
  <c r="BF368" i="1"/>
  <c r="BF367" i="1"/>
  <c r="BF366" i="1"/>
  <c r="BF365" i="1"/>
  <c r="BF364" i="1"/>
  <c r="BF363" i="1"/>
  <c r="BF357" i="1"/>
  <c r="BF353" i="1"/>
  <c r="BF352" i="1"/>
  <c r="BF351" i="1"/>
  <c r="BF350" i="1"/>
  <c r="BF349" i="1"/>
  <c r="BF348" i="1"/>
  <c r="BF347" i="1"/>
  <c r="BF346" i="1"/>
  <c r="BF345" i="1"/>
  <c r="BF344" i="1"/>
  <c r="BF343" i="1"/>
  <c r="BF342" i="1"/>
  <c r="BF341" i="1"/>
  <c r="BF340" i="1"/>
  <c r="BF339" i="1"/>
  <c r="BF338" i="1"/>
  <c r="BF337" i="1"/>
  <c r="BF336" i="1"/>
  <c r="BF330" i="1"/>
  <c r="BF326" i="1"/>
  <c r="BF325" i="1"/>
  <c r="BF324" i="1"/>
  <c r="BF323" i="1"/>
  <c r="BF322" i="1"/>
  <c r="BF321" i="1"/>
  <c r="BF320" i="1"/>
  <c r="BF319" i="1"/>
  <c r="BF318" i="1"/>
  <c r="BF317" i="1"/>
  <c r="BF316" i="1"/>
  <c r="BF315" i="1"/>
  <c r="BF314" i="1"/>
  <c r="BF313" i="1"/>
  <c r="BF312" i="1"/>
  <c r="BF311" i="1"/>
  <c r="BF310" i="1"/>
  <c r="BF309" i="1"/>
  <c r="BF303" i="1"/>
  <c r="BF299" i="1"/>
  <c r="BF298" i="1"/>
  <c r="BF297" i="1"/>
  <c r="BF296" i="1"/>
  <c r="BF295" i="1"/>
  <c r="BF294" i="1"/>
  <c r="BF293" i="1"/>
  <c r="BF292" i="1"/>
  <c r="BF291" i="1"/>
  <c r="BF290" i="1"/>
  <c r="BF289" i="1"/>
  <c r="BF288" i="1"/>
  <c r="BF287" i="1"/>
  <c r="BF286" i="1"/>
  <c r="BF285" i="1"/>
  <c r="BF284" i="1"/>
  <c r="BF283" i="1"/>
  <c r="BF282" i="1"/>
  <c r="BF276" i="1"/>
  <c r="BF272" i="1"/>
  <c r="BF271" i="1"/>
  <c r="BF270" i="1"/>
  <c r="BF269" i="1"/>
  <c r="BF268" i="1"/>
  <c r="BF267" i="1"/>
  <c r="BF266" i="1"/>
  <c r="BF265" i="1"/>
  <c r="BF264" i="1"/>
  <c r="BF263" i="1"/>
  <c r="BF262" i="1"/>
  <c r="BF261" i="1"/>
  <c r="BF260" i="1"/>
  <c r="BF259" i="1"/>
  <c r="BF258" i="1"/>
  <c r="BF257" i="1"/>
  <c r="BF256" i="1"/>
  <c r="BF255" i="1"/>
  <c r="BF249" i="1"/>
  <c r="BF245" i="1"/>
  <c r="BF244" i="1"/>
  <c r="BF243" i="1"/>
  <c r="BF242" i="1"/>
  <c r="BF241" i="1"/>
  <c r="BF240" i="1"/>
  <c r="BF239" i="1"/>
  <c r="BF238" i="1"/>
  <c r="BF237" i="1"/>
  <c r="BF236" i="1"/>
  <c r="BF235" i="1"/>
  <c r="BF234" i="1"/>
  <c r="BF233" i="1"/>
  <c r="BF232" i="1"/>
  <c r="BF231" i="1"/>
  <c r="BF230" i="1"/>
  <c r="BF229" i="1"/>
  <c r="BF228" i="1"/>
  <c r="BF222" i="1"/>
  <c r="BF218" i="1"/>
  <c r="BF217" i="1"/>
  <c r="BF216" i="1"/>
  <c r="BF215" i="1"/>
  <c r="BF214" i="1"/>
  <c r="BF213" i="1"/>
  <c r="BF212" i="1"/>
  <c r="BF211" i="1"/>
  <c r="BF210" i="1"/>
  <c r="BF209" i="1"/>
  <c r="BF208" i="1"/>
  <c r="BF207" i="1"/>
  <c r="BF206" i="1"/>
  <c r="BF205" i="1"/>
  <c r="BF204" i="1"/>
  <c r="BF203" i="1"/>
  <c r="BF202" i="1"/>
  <c r="BF201" i="1"/>
  <c r="BF195" i="1"/>
  <c r="BF191" i="1"/>
  <c r="BF190" i="1"/>
  <c r="BF189" i="1"/>
  <c r="BF188" i="1"/>
  <c r="BF187" i="1"/>
  <c r="BF186" i="1"/>
  <c r="BF185" i="1"/>
  <c r="BF184" i="1"/>
  <c r="BF183" i="1"/>
  <c r="BF182" i="1"/>
  <c r="BF181" i="1"/>
  <c r="BF180" i="1"/>
  <c r="BF179" i="1"/>
  <c r="BF178" i="1"/>
  <c r="BF177" i="1"/>
  <c r="BF176" i="1"/>
  <c r="BF175" i="1"/>
  <c r="BF174" i="1"/>
  <c r="BF168" i="1"/>
  <c r="BF164" i="1"/>
  <c r="BF163" i="1"/>
  <c r="BF162" i="1"/>
  <c r="BF161" i="1"/>
  <c r="BF160" i="1"/>
  <c r="BF159" i="1"/>
  <c r="BF158" i="1"/>
  <c r="BF157" i="1"/>
  <c r="BF156" i="1"/>
  <c r="BF155" i="1"/>
  <c r="BF154" i="1"/>
  <c r="BF153" i="1"/>
  <c r="BF152" i="1"/>
  <c r="BF151" i="1"/>
  <c r="BF150" i="1"/>
  <c r="BF149" i="1"/>
  <c r="BF148" i="1"/>
  <c r="BF147" i="1"/>
  <c r="BF141" i="1"/>
  <c r="BF137" i="1"/>
  <c r="BF136" i="1"/>
  <c r="BF135" i="1"/>
  <c r="BF134" i="1"/>
  <c r="BF133" i="1"/>
  <c r="BF132" i="1"/>
  <c r="BF131" i="1"/>
  <c r="BF130" i="1"/>
  <c r="BF129" i="1"/>
  <c r="BF128" i="1"/>
  <c r="BF127" i="1"/>
  <c r="BF126" i="1"/>
  <c r="BF125" i="1"/>
  <c r="BF124" i="1"/>
  <c r="BF123" i="1"/>
  <c r="BF122" i="1"/>
  <c r="BF121" i="1"/>
  <c r="BF120" i="1"/>
  <c r="BF114" i="1"/>
  <c r="BF110" i="1"/>
  <c r="BF109" i="1"/>
  <c r="BF108" i="1"/>
  <c r="BF107" i="1"/>
  <c r="BF106" i="1"/>
  <c r="BF105" i="1"/>
  <c r="BF104" i="1"/>
  <c r="BF103" i="1"/>
  <c r="BF102" i="1"/>
  <c r="BF101" i="1"/>
  <c r="BF100" i="1"/>
  <c r="BF99" i="1"/>
  <c r="BF98" i="1"/>
  <c r="BF97" i="1"/>
  <c r="BF96" i="1"/>
  <c r="BF95" i="1"/>
  <c r="BF94" i="1"/>
  <c r="BF93" i="1"/>
  <c r="BF87" i="1"/>
  <c r="BF83" i="1"/>
  <c r="BF82" i="1"/>
  <c r="BF81" i="1"/>
  <c r="BF80" i="1"/>
  <c r="BF79" i="1"/>
  <c r="BF78" i="1"/>
  <c r="BF77" i="1"/>
  <c r="BF76" i="1"/>
  <c r="BF75" i="1"/>
  <c r="BF74" i="1"/>
  <c r="BF73" i="1"/>
  <c r="BF72" i="1"/>
  <c r="BF71" i="1"/>
  <c r="BF70" i="1"/>
  <c r="BF69" i="1"/>
  <c r="BF68" i="1"/>
  <c r="BF67" i="1"/>
  <c r="BF66" i="1"/>
  <c r="BF60" i="1"/>
  <c r="BF56" i="1"/>
  <c r="BF55" i="1"/>
  <c r="BF54" i="1"/>
  <c r="BF53" i="1"/>
  <c r="BF52" i="1"/>
  <c r="BF51" i="1"/>
  <c r="BF50" i="1"/>
  <c r="BF49" i="1"/>
  <c r="BF48" i="1"/>
  <c r="BF47" i="1"/>
  <c r="BF46" i="1"/>
  <c r="BF45" i="1"/>
  <c r="BF44" i="1"/>
  <c r="BF43" i="1"/>
  <c r="BF42" i="1"/>
  <c r="BF41" i="1"/>
  <c r="BF40" i="1"/>
  <c r="BF39" i="1"/>
  <c r="BF33" i="1"/>
  <c r="BF29" i="1"/>
  <c r="BF28" i="1"/>
  <c r="BF27" i="1"/>
  <c r="BF26" i="1"/>
  <c r="BF25" i="1"/>
  <c r="BF24" i="1"/>
  <c r="BF23" i="1"/>
  <c r="BF22" i="1"/>
  <c r="BF21" i="1"/>
  <c r="BF20" i="1"/>
  <c r="BF19" i="1"/>
  <c r="BF18" i="1"/>
  <c r="BF17" i="1"/>
  <c r="BF16" i="1"/>
  <c r="BF15" i="1"/>
  <c r="BF14" i="1"/>
  <c r="BF13" i="1"/>
  <c r="BF12" i="1"/>
  <c r="BF11" i="1"/>
  <c r="BF10" i="1"/>
  <c r="BF9" i="1"/>
  <c r="BF8" i="1"/>
  <c r="BF7" i="1"/>
  <c r="BF6" i="1"/>
  <c r="BF5" i="1"/>
  <c r="BC3408" i="1" l="1"/>
  <c r="BG3408" i="1" s="1"/>
  <c r="BC3405" i="1"/>
  <c r="BG3405" i="1" s="1"/>
  <c r="BC3404" i="1"/>
  <c r="BG3404" i="1" s="1"/>
  <c r="BC3403" i="1"/>
  <c r="BG3403" i="1" s="1"/>
  <c r="BC3402" i="1"/>
  <c r="BG3402" i="1" s="1"/>
  <c r="BC3401" i="1"/>
  <c r="BG3401" i="1" s="1"/>
  <c r="BC3400" i="1"/>
  <c r="BG3400" i="1" s="1"/>
  <c r="BC3399" i="1"/>
  <c r="BG3399" i="1" s="1"/>
  <c r="BC3398" i="1"/>
  <c r="BG3398" i="1" s="1"/>
  <c r="BC3397" i="1"/>
  <c r="BG3397" i="1" s="1"/>
  <c r="BC3396" i="1"/>
  <c r="BG3396" i="1" s="1"/>
  <c r="BC3395" i="1"/>
  <c r="BG3395" i="1" s="1"/>
  <c r="BC3394" i="1"/>
  <c r="BG3394" i="1" s="1"/>
  <c r="BC3393" i="1"/>
  <c r="BG3393" i="1" s="1"/>
  <c r="BC3392" i="1"/>
  <c r="BG3392" i="1" s="1"/>
  <c r="BC3391" i="1"/>
  <c r="BG3391" i="1" s="1"/>
  <c r="BC3390" i="1"/>
  <c r="BG3390" i="1" s="1"/>
  <c r="BC3389" i="1"/>
  <c r="BG3389" i="1" s="1"/>
  <c r="BC3388" i="1"/>
  <c r="BG3388" i="1" s="1"/>
  <c r="BC3387" i="1"/>
  <c r="BG3387" i="1" s="1"/>
  <c r="BC3381" i="1"/>
  <c r="BG3381" i="1" s="1"/>
  <c r="BC3377" i="1"/>
  <c r="BG3377" i="1" s="1"/>
  <c r="BC3376" i="1"/>
  <c r="BG3376" i="1" s="1"/>
  <c r="BC3375" i="1"/>
  <c r="BG3375" i="1" s="1"/>
  <c r="BC3374" i="1"/>
  <c r="BG3374" i="1" s="1"/>
  <c r="BC3373" i="1"/>
  <c r="BG3373" i="1" s="1"/>
  <c r="BC3372" i="1"/>
  <c r="BG3372" i="1" s="1"/>
  <c r="BC3371" i="1"/>
  <c r="BG3371" i="1" s="1"/>
  <c r="BC3370" i="1"/>
  <c r="BG3370" i="1" s="1"/>
  <c r="BC3369" i="1"/>
  <c r="BG3369" i="1" s="1"/>
  <c r="BC3368" i="1"/>
  <c r="BG3368" i="1" s="1"/>
  <c r="BC3367" i="1"/>
  <c r="BG3367" i="1" s="1"/>
  <c r="BC3366" i="1"/>
  <c r="BG3366" i="1" s="1"/>
  <c r="BC3365" i="1"/>
  <c r="BG3365" i="1" s="1"/>
  <c r="BC3364" i="1"/>
  <c r="BG3364" i="1" s="1"/>
  <c r="BC3363" i="1"/>
  <c r="BG3363" i="1" s="1"/>
  <c r="BC3362" i="1"/>
  <c r="BG3362" i="1" s="1"/>
  <c r="BC3361" i="1"/>
  <c r="BG3361" i="1" s="1"/>
  <c r="BC3360" i="1"/>
  <c r="BG3360" i="1" s="1"/>
  <c r="BC3354" i="1"/>
  <c r="BG3354" i="1" s="1"/>
  <c r="BC3350" i="1"/>
  <c r="BG3350" i="1" s="1"/>
  <c r="BC3349" i="1"/>
  <c r="BG3349" i="1" s="1"/>
  <c r="BC3348" i="1"/>
  <c r="BG3348" i="1" s="1"/>
  <c r="BC3347" i="1"/>
  <c r="BG3347" i="1" s="1"/>
  <c r="BC3346" i="1"/>
  <c r="BG3346" i="1" s="1"/>
  <c r="BC3345" i="1"/>
  <c r="BG3345" i="1" s="1"/>
  <c r="BC3344" i="1"/>
  <c r="BG3344" i="1" s="1"/>
  <c r="BC3343" i="1"/>
  <c r="BG3343" i="1" s="1"/>
  <c r="BC3342" i="1"/>
  <c r="BG3342" i="1" s="1"/>
  <c r="BC3341" i="1"/>
  <c r="BG3341" i="1" s="1"/>
  <c r="BC3340" i="1"/>
  <c r="BG3340" i="1" s="1"/>
  <c r="BC3339" i="1"/>
  <c r="BG3339" i="1" s="1"/>
  <c r="BC3338" i="1"/>
  <c r="BG3338" i="1" s="1"/>
  <c r="BC3337" i="1"/>
  <c r="BG3337" i="1" s="1"/>
  <c r="BC3336" i="1"/>
  <c r="BG3336" i="1" s="1"/>
  <c r="BC3335" i="1"/>
  <c r="BG3335" i="1" s="1"/>
  <c r="BC3334" i="1"/>
  <c r="BG3334" i="1" s="1"/>
  <c r="BC3333" i="1"/>
  <c r="BG3333" i="1" s="1"/>
  <c r="BC3327" i="1"/>
  <c r="BG3327" i="1" s="1"/>
  <c r="BC3323" i="1"/>
  <c r="BG3323" i="1" s="1"/>
  <c r="BC3322" i="1"/>
  <c r="BG3322" i="1" s="1"/>
  <c r="BC3321" i="1"/>
  <c r="BG3321" i="1" s="1"/>
  <c r="BC3320" i="1"/>
  <c r="BG3320" i="1" s="1"/>
  <c r="BC3319" i="1"/>
  <c r="BG3319" i="1" s="1"/>
  <c r="BC3318" i="1"/>
  <c r="BG3318" i="1" s="1"/>
  <c r="BC3317" i="1"/>
  <c r="BG3317" i="1" s="1"/>
  <c r="BC3316" i="1"/>
  <c r="BG3316" i="1" s="1"/>
  <c r="BC3315" i="1"/>
  <c r="BG3315" i="1" s="1"/>
  <c r="BC3314" i="1"/>
  <c r="BG3314" i="1" s="1"/>
  <c r="BC3313" i="1"/>
  <c r="BG3313" i="1" s="1"/>
  <c r="BC3312" i="1"/>
  <c r="BG3312" i="1" s="1"/>
  <c r="BC3311" i="1"/>
  <c r="BG3311" i="1" s="1"/>
  <c r="BC3310" i="1"/>
  <c r="BG3310" i="1" s="1"/>
  <c r="BC3309" i="1"/>
  <c r="BG3309" i="1" s="1"/>
  <c r="BC3308" i="1"/>
  <c r="BG3308" i="1" s="1"/>
  <c r="BC3307" i="1"/>
  <c r="BG3307" i="1" s="1"/>
  <c r="BC3306" i="1"/>
  <c r="BG3306" i="1" s="1"/>
  <c r="BC3300" i="1"/>
  <c r="BG3300" i="1" s="1"/>
  <c r="BC3296" i="1"/>
  <c r="BG3296" i="1" s="1"/>
  <c r="BC3295" i="1"/>
  <c r="BG3295" i="1" s="1"/>
  <c r="BC3294" i="1"/>
  <c r="BG3294" i="1" s="1"/>
  <c r="BC3293" i="1"/>
  <c r="BG3293" i="1" s="1"/>
  <c r="BC3292" i="1"/>
  <c r="BG3292" i="1" s="1"/>
  <c r="BC3291" i="1"/>
  <c r="BG3291" i="1" s="1"/>
  <c r="BC3290" i="1"/>
  <c r="BG3290" i="1" s="1"/>
  <c r="BC3289" i="1"/>
  <c r="BG3289" i="1" s="1"/>
  <c r="BC3288" i="1"/>
  <c r="BG3288" i="1" s="1"/>
  <c r="BC3287" i="1"/>
  <c r="BG3287" i="1" s="1"/>
  <c r="BC3286" i="1"/>
  <c r="BG3286" i="1" s="1"/>
  <c r="BC3285" i="1"/>
  <c r="BG3285" i="1" s="1"/>
  <c r="BC3284" i="1"/>
  <c r="BG3284" i="1" s="1"/>
  <c r="BC3283" i="1"/>
  <c r="BG3283" i="1" s="1"/>
  <c r="BC3282" i="1"/>
  <c r="BG3282" i="1" s="1"/>
  <c r="BC3281" i="1"/>
  <c r="BG3281" i="1" s="1"/>
  <c r="BC3280" i="1"/>
  <c r="BG3280" i="1" s="1"/>
  <c r="BC3279" i="1"/>
  <c r="BG3279" i="1" s="1"/>
  <c r="BC3273" i="1"/>
  <c r="BG3273" i="1" s="1"/>
  <c r="BC3269" i="1"/>
  <c r="BG3269" i="1" s="1"/>
  <c r="BC3268" i="1"/>
  <c r="BG3268" i="1" s="1"/>
  <c r="BC3267" i="1"/>
  <c r="BG3267" i="1" s="1"/>
  <c r="BC3266" i="1"/>
  <c r="BG3266" i="1" s="1"/>
  <c r="BC3265" i="1"/>
  <c r="BG3265" i="1" s="1"/>
  <c r="BC3264" i="1"/>
  <c r="BG3264" i="1" s="1"/>
  <c r="BC3263" i="1"/>
  <c r="BG3263" i="1" s="1"/>
  <c r="BC3262" i="1"/>
  <c r="BG3262" i="1" s="1"/>
  <c r="BC3261" i="1"/>
  <c r="BG3261" i="1" s="1"/>
  <c r="BC3260" i="1"/>
  <c r="BG3260" i="1" s="1"/>
  <c r="BC3259" i="1"/>
  <c r="BG3259" i="1" s="1"/>
  <c r="BC3258" i="1"/>
  <c r="BG3258" i="1" s="1"/>
  <c r="BC3257" i="1"/>
  <c r="BG3257" i="1" s="1"/>
  <c r="BC3256" i="1"/>
  <c r="BG3256" i="1" s="1"/>
  <c r="BC3255" i="1"/>
  <c r="BG3255" i="1" s="1"/>
  <c r="BC3254" i="1"/>
  <c r="BG3254" i="1" s="1"/>
  <c r="BC3253" i="1"/>
  <c r="BG3253" i="1" s="1"/>
  <c r="BC3252" i="1"/>
  <c r="BG3252" i="1" s="1"/>
  <c r="BC3246" i="1"/>
  <c r="BG3246" i="1" s="1"/>
  <c r="BC3242" i="1"/>
  <c r="BG3242" i="1" s="1"/>
  <c r="BC3241" i="1"/>
  <c r="BG3241" i="1" s="1"/>
  <c r="BC3240" i="1"/>
  <c r="BG3240" i="1" s="1"/>
  <c r="BC3239" i="1"/>
  <c r="BG3239" i="1" s="1"/>
  <c r="BC3238" i="1"/>
  <c r="BG3238" i="1" s="1"/>
  <c r="BC3237" i="1"/>
  <c r="BG3237" i="1" s="1"/>
  <c r="BC3236" i="1"/>
  <c r="BG3236" i="1" s="1"/>
  <c r="BC3235" i="1"/>
  <c r="BG3235" i="1" s="1"/>
  <c r="BC3234" i="1"/>
  <c r="BG3234" i="1" s="1"/>
  <c r="BC3233" i="1"/>
  <c r="BG3233" i="1" s="1"/>
  <c r="BC3232" i="1"/>
  <c r="BG3232" i="1" s="1"/>
  <c r="BC3231" i="1"/>
  <c r="BG3231" i="1" s="1"/>
  <c r="BC3230" i="1"/>
  <c r="BG3230" i="1" s="1"/>
  <c r="BC3229" i="1"/>
  <c r="BG3229" i="1" s="1"/>
  <c r="BC3228" i="1"/>
  <c r="BG3228" i="1" s="1"/>
  <c r="BC3227" i="1"/>
  <c r="BG3227" i="1" s="1"/>
  <c r="BC3226" i="1"/>
  <c r="BG3226" i="1" s="1"/>
  <c r="BC3225" i="1"/>
  <c r="BG3225" i="1" s="1"/>
  <c r="BC3219" i="1"/>
  <c r="BG3219" i="1" s="1"/>
  <c r="BC3215" i="1"/>
  <c r="BG3215" i="1" s="1"/>
  <c r="BC3214" i="1"/>
  <c r="BG3214" i="1" s="1"/>
  <c r="BC3213" i="1"/>
  <c r="BG3213" i="1" s="1"/>
  <c r="BC3212" i="1"/>
  <c r="BG3212" i="1" s="1"/>
  <c r="BC3211" i="1"/>
  <c r="BG3211" i="1" s="1"/>
  <c r="BC3210" i="1"/>
  <c r="BG3210" i="1" s="1"/>
  <c r="BC3209" i="1"/>
  <c r="BG3209" i="1" s="1"/>
  <c r="BC3208" i="1"/>
  <c r="BG3208" i="1" s="1"/>
  <c r="BC3207" i="1"/>
  <c r="BG3207" i="1" s="1"/>
  <c r="BC3206" i="1"/>
  <c r="BG3206" i="1" s="1"/>
  <c r="BC3205" i="1"/>
  <c r="BG3205" i="1" s="1"/>
  <c r="BC3204" i="1"/>
  <c r="BG3204" i="1" s="1"/>
  <c r="BC3203" i="1"/>
  <c r="BG3203" i="1" s="1"/>
  <c r="BC3202" i="1"/>
  <c r="BG3202" i="1" s="1"/>
  <c r="BC3201" i="1"/>
  <c r="BG3201" i="1" s="1"/>
  <c r="BC3200" i="1"/>
  <c r="BG3200" i="1" s="1"/>
  <c r="BC3199" i="1"/>
  <c r="BG3199" i="1" s="1"/>
  <c r="BC3198" i="1"/>
  <c r="BG3198" i="1" s="1"/>
  <c r="BC3192" i="1"/>
  <c r="BG3192" i="1" s="1"/>
  <c r="BC3188" i="1"/>
  <c r="BG3188" i="1" s="1"/>
  <c r="BC3187" i="1"/>
  <c r="BG3187" i="1" s="1"/>
  <c r="BC3186" i="1"/>
  <c r="BG3186" i="1" s="1"/>
  <c r="BC3185" i="1"/>
  <c r="BG3185" i="1" s="1"/>
  <c r="BC3184" i="1"/>
  <c r="BG3184" i="1" s="1"/>
  <c r="BC3183" i="1"/>
  <c r="BG3183" i="1" s="1"/>
  <c r="BC3182" i="1"/>
  <c r="BG3182" i="1" s="1"/>
  <c r="BC3181" i="1"/>
  <c r="BG3181" i="1" s="1"/>
  <c r="BC3180" i="1"/>
  <c r="BG3180" i="1" s="1"/>
  <c r="BC3179" i="1"/>
  <c r="BG3179" i="1" s="1"/>
  <c r="BC3178" i="1"/>
  <c r="BG3178" i="1" s="1"/>
  <c r="BC3177" i="1"/>
  <c r="BG3177" i="1" s="1"/>
  <c r="BC3176" i="1"/>
  <c r="BG3176" i="1" s="1"/>
  <c r="BC3175" i="1"/>
  <c r="BG3175" i="1" s="1"/>
  <c r="BC3174" i="1"/>
  <c r="BG3174" i="1" s="1"/>
  <c r="BC3173" i="1"/>
  <c r="BG3173" i="1" s="1"/>
  <c r="BC3172" i="1"/>
  <c r="BG3172" i="1" s="1"/>
  <c r="BC3171" i="1"/>
  <c r="BG3171" i="1" s="1"/>
  <c r="BC3165" i="1"/>
  <c r="BG3165" i="1" s="1"/>
  <c r="BC3161" i="1"/>
  <c r="BG3161" i="1" s="1"/>
  <c r="BC3160" i="1"/>
  <c r="BG3160" i="1" s="1"/>
  <c r="BC3159" i="1"/>
  <c r="BG3159" i="1" s="1"/>
  <c r="BC3158" i="1"/>
  <c r="BG3158" i="1" s="1"/>
  <c r="BC3157" i="1"/>
  <c r="BG3157" i="1" s="1"/>
  <c r="BC3156" i="1"/>
  <c r="BG3156" i="1" s="1"/>
  <c r="BC3155" i="1"/>
  <c r="BG3155" i="1" s="1"/>
  <c r="BC3154" i="1"/>
  <c r="BG3154" i="1" s="1"/>
  <c r="BC3153" i="1"/>
  <c r="BG3153" i="1" s="1"/>
  <c r="BC3152" i="1"/>
  <c r="BG3152" i="1" s="1"/>
  <c r="BC3151" i="1"/>
  <c r="BG3151" i="1" s="1"/>
  <c r="BC3150" i="1"/>
  <c r="BG3150" i="1" s="1"/>
  <c r="BC3149" i="1"/>
  <c r="BG3149" i="1" s="1"/>
  <c r="BC3148" i="1"/>
  <c r="BG3148" i="1" s="1"/>
  <c r="BC3147" i="1"/>
  <c r="BG3147" i="1" s="1"/>
  <c r="BC3146" i="1"/>
  <c r="BG3146" i="1" s="1"/>
  <c r="BC3145" i="1"/>
  <c r="BG3145" i="1" s="1"/>
  <c r="BC3144" i="1"/>
  <c r="BG3144" i="1" s="1"/>
  <c r="BC3138" i="1"/>
  <c r="BG3138" i="1" s="1"/>
  <c r="BC3134" i="1"/>
  <c r="BG3134" i="1" s="1"/>
  <c r="BC3133" i="1"/>
  <c r="BG3133" i="1" s="1"/>
  <c r="BC3132" i="1"/>
  <c r="BG3132" i="1" s="1"/>
  <c r="BC3131" i="1"/>
  <c r="BG3131" i="1" s="1"/>
  <c r="BC3130" i="1"/>
  <c r="BG3130" i="1" s="1"/>
  <c r="BC3129" i="1"/>
  <c r="BG3129" i="1" s="1"/>
  <c r="BC3128" i="1"/>
  <c r="BG3128" i="1" s="1"/>
  <c r="BC3127" i="1"/>
  <c r="BG3127" i="1" s="1"/>
  <c r="BC3126" i="1"/>
  <c r="BG3126" i="1" s="1"/>
  <c r="BC3125" i="1"/>
  <c r="BG3125" i="1" s="1"/>
  <c r="BC3124" i="1"/>
  <c r="BG3124" i="1" s="1"/>
  <c r="BC3123" i="1"/>
  <c r="BG3123" i="1" s="1"/>
  <c r="BC3122" i="1"/>
  <c r="BG3122" i="1" s="1"/>
  <c r="BC3121" i="1"/>
  <c r="BG3121" i="1" s="1"/>
  <c r="BC3120" i="1"/>
  <c r="BG3120" i="1" s="1"/>
  <c r="BC3119" i="1"/>
  <c r="BG3119" i="1" s="1"/>
  <c r="BC3118" i="1"/>
  <c r="BG3118" i="1" s="1"/>
  <c r="BC3117" i="1"/>
  <c r="BG3117" i="1" s="1"/>
  <c r="BC3111" i="1"/>
  <c r="BG3111" i="1" s="1"/>
  <c r="BC3107" i="1"/>
  <c r="BG3107" i="1" s="1"/>
  <c r="BC3106" i="1"/>
  <c r="BG3106" i="1" s="1"/>
  <c r="BC3105" i="1"/>
  <c r="BG3105" i="1" s="1"/>
  <c r="BC3104" i="1"/>
  <c r="BG3104" i="1" s="1"/>
  <c r="BC3103" i="1"/>
  <c r="BG3103" i="1" s="1"/>
  <c r="BC3102" i="1"/>
  <c r="BG3102" i="1" s="1"/>
  <c r="BC3101" i="1"/>
  <c r="BG3101" i="1" s="1"/>
  <c r="BC3100" i="1"/>
  <c r="BG3100" i="1" s="1"/>
  <c r="BC3099" i="1"/>
  <c r="BG3099" i="1" s="1"/>
  <c r="BC3098" i="1"/>
  <c r="BG3098" i="1" s="1"/>
  <c r="BC3097" i="1"/>
  <c r="BG3097" i="1" s="1"/>
  <c r="BC3096" i="1"/>
  <c r="BG3096" i="1" s="1"/>
  <c r="BC3095" i="1"/>
  <c r="BG3095" i="1" s="1"/>
  <c r="BC3094" i="1"/>
  <c r="BG3094" i="1" s="1"/>
  <c r="BC3093" i="1"/>
  <c r="BG3093" i="1" s="1"/>
  <c r="BC3092" i="1"/>
  <c r="BG3092" i="1" s="1"/>
  <c r="BC3091" i="1"/>
  <c r="BG3091" i="1" s="1"/>
  <c r="BC3090" i="1"/>
  <c r="BG3090" i="1" s="1"/>
  <c r="BC3084" i="1"/>
  <c r="BG3084" i="1" s="1"/>
  <c r="BC3080" i="1"/>
  <c r="BG3080" i="1" s="1"/>
  <c r="BC3079" i="1"/>
  <c r="BG3079" i="1" s="1"/>
  <c r="BC3078" i="1"/>
  <c r="BG3078" i="1" s="1"/>
  <c r="BC3077" i="1"/>
  <c r="BG3077" i="1" s="1"/>
  <c r="BC3076" i="1"/>
  <c r="BG3076" i="1" s="1"/>
  <c r="BC3075" i="1"/>
  <c r="BG3075" i="1" s="1"/>
  <c r="BC3074" i="1"/>
  <c r="BG3074" i="1" s="1"/>
  <c r="BC3073" i="1"/>
  <c r="BG3073" i="1" s="1"/>
  <c r="BC3072" i="1"/>
  <c r="BG3072" i="1" s="1"/>
  <c r="BC3071" i="1"/>
  <c r="BG3071" i="1" s="1"/>
  <c r="BC3070" i="1"/>
  <c r="BG3070" i="1" s="1"/>
  <c r="BC3069" i="1"/>
  <c r="BG3069" i="1" s="1"/>
  <c r="BC3068" i="1"/>
  <c r="BG3068" i="1" s="1"/>
  <c r="BC3067" i="1"/>
  <c r="BG3067" i="1" s="1"/>
  <c r="BC3066" i="1"/>
  <c r="BG3066" i="1" s="1"/>
  <c r="BC3065" i="1"/>
  <c r="BG3065" i="1" s="1"/>
  <c r="BC3064" i="1"/>
  <c r="BG3064" i="1" s="1"/>
  <c r="BC3063" i="1"/>
  <c r="BG3063" i="1" s="1"/>
  <c r="BC3057" i="1"/>
  <c r="BG3057" i="1" s="1"/>
  <c r="BC3053" i="1"/>
  <c r="BG3053" i="1" s="1"/>
  <c r="BC3052" i="1"/>
  <c r="BG3052" i="1" s="1"/>
  <c r="BC3051" i="1"/>
  <c r="BG3051" i="1" s="1"/>
  <c r="BC3050" i="1"/>
  <c r="BG3050" i="1" s="1"/>
  <c r="BC3049" i="1"/>
  <c r="BG3049" i="1" s="1"/>
  <c r="BC3048" i="1"/>
  <c r="BG3048" i="1" s="1"/>
  <c r="BC3047" i="1"/>
  <c r="BG3047" i="1" s="1"/>
  <c r="BC3046" i="1"/>
  <c r="BG3046" i="1" s="1"/>
  <c r="BC3045" i="1"/>
  <c r="BG3045" i="1" s="1"/>
  <c r="BC3044" i="1"/>
  <c r="BG3044" i="1" s="1"/>
  <c r="BC3043" i="1"/>
  <c r="BG3043" i="1" s="1"/>
  <c r="BC3042" i="1"/>
  <c r="BG3042" i="1" s="1"/>
  <c r="BC3041" i="1"/>
  <c r="BG3041" i="1" s="1"/>
  <c r="BC3040" i="1"/>
  <c r="BG3040" i="1" s="1"/>
  <c r="BC3039" i="1"/>
  <c r="BG3039" i="1" s="1"/>
  <c r="BC3038" i="1"/>
  <c r="BG3038" i="1" s="1"/>
  <c r="BC3037" i="1"/>
  <c r="BG3037" i="1" s="1"/>
  <c r="BC3036" i="1"/>
  <c r="BG3036" i="1" s="1"/>
  <c r="BC3030" i="1"/>
  <c r="BG3030" i="1" s="1"/>
  <c r="BC3026" i="1"/>
  <c r="BG3026" i="1" s="1"/>
  <c r="BC3025" i="1"/>
  <c r="BG3025" i="1" s="1"/>
  <c r="BC3024" i="1"/>
  <c r="BG3024" i="1" s="1"/>
  <c r="BC3023" i="1"/>
  <c r="BG3023" i="1" s="1"/>
  <c r="BC3022" i="1"/>
  <c r="BG3022" i="1" s="1"/>
  <c r="BC3021" i="1"/>
  <c r="BG3021" i="1" s="1"/>
  <c r="BC3020" i="1"/>
  <c r="BG3020" i="1" s="1"/>
  <c r="BC3019" i="1"/>
  <c r="BG3019" i="1" s="1"/>
  <c r="BC3018" i="1"/>
  <c r="BG3018" i="1" s="1"/>
  <c r="BC3017" i="1"/>
  <c r="BG3017" i="1" s="1"/>
  <c r="BC3016" i="1"/>
  <c r="BG3016" i="1" s="1"/>
  <c r="BC3015" i="1"/>
  <c r="BG3015" i="1" s="1"/>
  <c r="BC3014" i="1"/>
  <c r="BG3014" i="1" s="1"/>
  <c r="BC3013" i="1"/>
  <c r="BG3013" i="1" s="1"/>
  <c r="BC3012" i="1"/>
  <c r="BG3012" i="1" s="1"/>
  <c r="BC3011" i="1"/>
  <c r="BG3011" i="1" s="1"/>
  <c r="BC3010" i="1"/>
  <c r="BG3010" i="1" s="1"/>
  <c r="BC3009" i="1"/>
  <c r="BG3009" i="1" s="1"/>
  <c r="BC3003" i="1"/>
  <c r="BG3003" i="1" s="1"/>
  <c r="BC2999" i="1"/>
  <c r="BG2999" i="1" s="1"/>
  <c r="BC2998" i="1"/>
  <c r="BG2998" i="1" s="1"/>
  <c r="BC2997" i="1"/>
  <c r="BG2997" i="1" s="1"/>
  <c r="BC2996" i="1"/>
  <c r="BG2996" i="1" s="1"/>
  <c r="BC2995" i="1"/>
  <c r="BG2995" i="1" s="1"/>
  <c r="BC2994" i="1"/>
  <c r="BG2994" i="1" s="1"/>
  <c r="BC2993" i="1"/>
  <c r="BG2993" i="1" s="1"/>
  <c r="BC2992" i="1"/>
  <c r="BG2992" i="1" s="1"/>
  <c r="BC2991" i="1"/>
  <c r="BG2991" i="1" s="1"/>
  <c r="BC2990" i="1"/>
  <c r="BG2990" i="1" s="1"/>
  <c r="BC2989" i="1"/>
  <c r="BG2989" i="1" s="1"/>
  <c r="BC2988" i="1"/>
  <c r="BG2988" i="1" s="1"/>
  <c r="BC2987" i="1"/>
  <c r="BG2987" i="1" s="1"/>
  <c r="BC2986" i="1"/>
  <c r="BG2986" i="1" s="1"/>
  <c r="BC2985" i="1"/>
  <c r="BG2985" i="1" s="1"/>
  <c r="BC2984" i="1"/>
  <c r="BG2984" i="1" s="1"/>
  <c r="BC2983" i="1"/>
  <c r="BG2983" i="1" s="1"/>
  <c r="BC2982" i="1"/>
  <c r="BG2982" i="1" s="1"/>
  <c r="BC2976" i="1"/>
  <c r="BG2976" i="1" s="1"/>
  <c r="BC2972" i="1"/>
  <c r="BG2972" i="1" s="1"/>
  <c r="BC2971" i="1"/>
  <c r="BG2971" i="1" s="1"/>
  <c r="BC2970" i="1"/>
  <c r="BG2970" i="1" s="1"/>
  <c r="BC2969" i="1"/>
  <c r="BG2969" i="1" s="1"/>
  <c r="BC2968" i="1"/>
  <c r="BG2968" i="1" s="1"/>
  <c r="BC2967" i="1"/>
  <c r="BG2967" i="1" s="1"/>
  <c r="BC2966" i="1"/>
  <c r="BG2966" i="1" s="1"/>
  <c r="BC2965" i="1"/>
  <c r="BG2965" i="1" s="1"/>
  <c r="BC2964" i="1"/>
  <c r="BG2964" i="1" s="1"/>
  <c r="BC2963" i="1"/>
  <c r="BG2963" i="1" s="1"/>
  <c r="BC2962" i="1"/>
  <c r="BG2962" i="1" s="1"/>
  <c r="BC2961" i="1"/>
  <c r="BG2961" i="1" s="1"/>
  <c r="BC2960" i="1"/>
  <c r="BG2960" i="1" s="1"/>
  <c r="BC2959" i="1"/>
  <c r="BG2959" i="1" s="1"/>
  <c r="BC2958" i="1"/>
  <c r="BG2958" i="1" s="1"/>
  <c r="BC2957" i="1"/>
  <c r="BG2957" i="1" s="1"/>
  <c r="BC2956" i="1"/>
  <c r="BG2956" i="1" s="1"/>
  <c r="BC2955" i="1"/>
  <c r="BG2955" i="1" s="1"/>
  <c r="BC2949" i="1"/>
  <c r="BG2949" i="1" s="1"/>
  <c r="BC2945" i="1"/>
  <c r="BG2945" i="1" s="1"/>
  <c r="BC2944" i="1"/>
  <c r="BG2944" i="1" s="1"/>
  <c r="BC2943" i="1"/>
  <c r="BG2943" i="1" s="1"/>
  <c r="BC2942" i="1"/>
  <c r="BG2942" i="1" s="1"/>
  <c r="BC2941" i="1"/>
  <c r="BG2941" i="1" s="1"/>
  <c r="BC2940" i="1"/>
  <c r="BG2940" i="1" s="1"/>
  <c r="BC2939" i="1"/>
  <c r="BG2939" i="1" s="1"/>
  <c r="BC2938" i="1"/>
  <c r="BG2938" i="1" s="1"/>
  <c r="BC2937" i="1"/>
  <c r="BG2937" i="1" s="1"/>
  <c r="BC2936" i="1"/>
  <c r="BG2936" i="1" s="1"/>
  <c r="BC2935" i="1"/>
  <c r="BG2935" i="1" s="1"/>
  <c r="BC2934" i="1"/>
  <c r="BG2934" i="1" s="1"/>
  <c r="BC2933" i="1"/>
  <c r="BG2933" i="1" s="1"/>
  <c r="BC2932" i="1"/>
  <c r="BG2932" i="1" s="1"/>
  <c r="BC2931" i="1"/>
  <c r="BG2931" i="1" s="1"/>
  <c r="BC2930" i="1"/>
  <c r="BG2930" i="1" s="1"/>
  <c r="BC2929" i="1"/>
  <c r="BG2929" i="1" s="1"/>
  <c r="BC2928" i="1"/>
  <c r="BG2928" i="1" s="1"/>
  <c r="BC2922" i="1"/>
  <c r="BG2922" i="1" s="1"/>
  <c r="BC2918" i="1"/>
  <c r="BG2918" i="1" s="1"/>
  <c r="BC2917" i="1"/>
  <c r="BG2917" i="1" s="1"/>
  <c r="BC2916" i="1"/>
  <c r="BG2916" i="1" s="1"/>
  <c r="BC2915" i="1"/>
  <c r="BG2915" i="1" s="1"/>
  <c r="BC2914" i="1"/>
  <c r="BG2914" i="1" s="1"/>
  <c r="BC2913" i="1"/>
  <c r="BG2913" i="1" s="1"/>
  <c r="BC2912" i="1"/>
  <c r="BG2912" i="1" s="1"/>
  <c r="BC2911" i="1"/>
  <c r="BG2911" i="1" s="1"/>
  <c r="BC2910" i="1"/>
  <c r="BG2910" i="1" s="1"/>
  <c r="BC2909" i="1"/>
  <c r="BG2909" i="1" s="1"/>
  <c r="BC2908" i="1"/>
  <c r="BG2908" i="1" s="1"/>
  <c r="BC2907" i="1"/>
  <c r="BG2907" i="1" s="1"/>
  <c r="BC2906" i="1"/>
  <c r="BG2906" i="1" s="1"/>
  <c r="BC2905" i="1"/>
  <c r="BG2905" i="1" s="1"/>
  <c r="BC2904" i="1"/>
  <c r="BG2904" i="1" s="1"/>
  <c r="BC2903" i="1"/>
  <c r="BG2903" i="1" s="1"/>
  <c r="BC2902" i="1"/>
  <c r="BG2902" i="1" s="1"/>
  <c r="BC2901" i="1"/>
  <c r="BG2901" i="1" s="1"/>
  <c r="BC2895" i="1"/>
  <c r="BG2895" i="1" s="1"/>
  <c r="BC2891" i="1"/>
  <c r="BG2891" i="1" s="1"/>
  <c r="BC2890" i="1"/>
  <c r="BG2890" i="1" s="1"/>
  <c r="BC2889" i="1"/>
  <c r="BG2889" i="1" s="1"/>
  <c r="BC2888" i="1"/>
  <c r="BG2888" i="1" s="1"/>
  <c r="BC2887" i="1"/>
  <c r="BG2887" i="1" s="1"/>
  <c r="BC2886" i="1"/>
  <c r="BG2886" i="1" s="1"/>
  <c r="BC2885" i="1"/>
  <c r="BG2885" i="1" s="1"/>
  <c r="BC2884" i="1"/>
  <c r="BG2884" i="1" s="1"/>
  <c r="BC2883" i="1"/>
  <c r="BG2883" i="1" s="1"/>
  <c r="BC2882" i="1"/>
  <c r="BG2882" i="1" s="1"/>
  <c r="BC2881" i="1"/>
  <c r="BG2881" i="1" s="1"/>
  <c r="BC2880" i="1"/>
  <c r="BG2880" i="1" s="1"/>
  <c r="BC2879" i="1"/>
  <c r="BG2879" i="1" s="1"/>
  <c r="BC2878" i="1"/>
  <c r="BG2878" i="1" s="1"/>
  <c r="BC2877" i="1"/>
  <c r="BG2877" i="1" s="1"/>
  <c r="BC2876" i="1"/>
  <c r="BG2876" i="1" s="1"/>
  <c r="BC2875" i="1"/>
  <c r="BG2875" i="1" s="1"/>
  <c r="BC2874" i="1"/>
  <c r="BG2874" i="1" s="1"/>
  <c r="BC2868" i="1"/>
  <c r="BG2868" i="1" s="1"/>
  <c r="BC2864" i="1"/>
  <c r="BG2864" i="1" s="1"/>
  <c r="BC2863" i="1"/>
  <c r="BG2863" i="1" s="1"/>
  <c r="BC2862" i="1"/>
  <c r="BG2862" i="1" s="1"/>
  <c r="BC2861" i="1"/>
  <c r="BG2861" i="1" s="1"/>
  <c r="BC2860" i="1"/>
  <c r="BG2860" i="1" s="1"/>
  <c r="BC2859" i="1"/>
  <c r="BG2859" i="1" s="1"/>
  <c r="BC2858" i="1"/>
  <c r="BG2858" i="1" s="1"/>
  <c r="BC2857" i="1"/>
  <c r="BG2857" i="1" s="1"/>
  <c r="BC2856" i="1"/>
  <c r="BG2856" i="1" s="1"/>
  <c r="BC2855" i="1"/>
  <c r="BG2855" i="1" s="1"/>
  <c r="BC2854" i="1"/>
  <c r="BG2854" i="1" s="1"/>
  <c r="BC2853" i="1"/>
  <c r="BG2853" i="1" s="1"/>
  <c r="BC2852" i="1"/>
  <c r="BG2852" i="1" s="1"/>
  <c r="BC2851" i="1"/>
  <c r="BG2851" i="1" s="1"/>
  <c r="BC2850" i="1"/>
  <c r="BG2850" i="1" s="1"/>
  <c r="BC2849" i="1"/>
  <c r="BG2849" i="1" s="1"/>
  <c r="BC2848" i="1"/>
  <c r="BG2848" i="1" s="1"/>
  <c r="BC2847" i="1"/>
  <c r="BG2847" i="1" s="1"/>
  <c r="BC2841" i="1"/>
  <c r="BG2841" i="1" s="1"/>
  <c r="BC2837" i="1"/>
  <c r="BG2837" i="1" s="1"/>
  <c r="BC2836" i="1"/>
  <c r="BG2836" i="1" s="1"/>
  <c r="BC2835" i="1"/>
  <c r="BG2835" i="1" s="1"/>
  <c r="BC2834" i="1"/>
  <c r="BG2834" i="1" s="1"/>
  <c r="BC2833" i="1"/>
  <c r="BG2833" i="1" s="1"/>
  <c r="BC2832" i="1"/>
  <c r="BG2832" i="1" s="1"/>
  <c r="BC2831" i="1"/>
  <c r="BG2831" i="1" s="1"/>
  <c r="BC2830" i="1"/>
  <c r="BG2830" i="1" s="1"/>
  <c r="BC2829" i="1"/>
  <c r="BG2829" i="1" s="1"/>
  <c r="BC2828" i="1"/>
  <c r="BG2828" i="1" s="1"/>
  <c r="BC2827" i="1"/>
  <c r="BG2827" i="1" s="1"/>
  <c r="BC2826" i="1"/>
  <c r="BG2826" i="1" s="1"/>
  <c r="BC2825" i="1"/>
  <c r="BG2825" i="1" s="1"/>
  <c r="BC2824" i="1"/>
  <c r="BG2824" i="1" s="1"/>
  <c r="BC2823" i="1"/>
  <c r="BG2823" i="1" s="1"/>
  <c r="BC2822" i="1"/>
  <c r="BG2822" i="1" s="1"/>
  <c r="BC2821" i="1"/>
  <c r="BG2821" i="1" s="1"/>
  <c r="BC2820" i="1"/>
  <c r="BG2820" i="1" s="1"/>
  <c r="BC2814" i="1"/>
  <c r="BG2814" i="1" s="1"/>
  <c r="BC2810" i="1"/>
  <c r="BG2810" i="1" s="1"/>
  <c r="BC2809" i="1"/>
  <c r="BG2809" i="1" s="1"/>
  <c r="BC2808" i="1"/>
  <c r="BG2808" i="1" s="1"/>
  <c r="BC2807" i="1"/>
  <c r="BG2807" i="1" s="1"/>
  <c r="BC2806" i="1"/>
  <c r="BG2806" i="1" s="1"/>
  <c r="BC2805" i="1"/>
  <c r="BG2805" i="1" s="1"/>
  <c r="BC2804" i="1"/>
  <c r="BG2804" i="1" s="1"/>
  <c r="BC2803" i="1"/>
  <c r="BG2803" i="1" s="1"/>
  <c r="BC2802" i="1"/>
  <c r="BG2802" i="1" s="1"/>
  <c r="BC2801" i="1"/>
  <c r="BG2801" i="1" s="1"/>
  <c r="BC2800" i="1"/>
  <c r="BG2800" i="1" s="1"/>
  <c r="BC2799" i="1"/>
  <c r="BG2799" i="1" s="1"/>
  <c r="BC2798" i="1"/>
  <c r="BG2798" i="1" s="1"/>
  <c r="BC2797" i="1"/>
  <c r="BG2797" i="1" s="1"/>
  <c r="BC2796" i="1"/>
  <c r="BG2796" i="1" s="1"/>
  <c r="BC2795" i="1"/>
  <c r="BG2795" i="1" s="1"/>
  <c r="BC2794" i="1"/>
  <c r="BG2794" i="1" s="1"/>
  <c r="BC2793" i="1"/>
  <c r="BG2793" i="1" s="1"/>
  <c r="BC2787" i="1"/>
  <c r="BG2787" i="1" s="1"/>
  <c r="BC2783" i="1"/>
  <c r="BG2783" i="1" s="1"/>
  <c r="BC2782" i="1"/>
  <c r="BG2782" i="1" s="1"/>
  <c r="BC2781" i="1"/>
  <c r="BG2781" i="1" s="1"/>
  <c r="BC2780" i="1"/>
  <c r="BG2780" i="1" s="1"/>
  <c r="BC2779" i="1"/>
  <c r="BG2779" i="1" s="1"/>
  <c r="BC2778" i="1"/>
  <c r="BG2778" i="1" s="1"/>
  <c r="BC2777" i="1"/>
  <c r="BG2777" i="1" s="1"/>
  <c r="BC2776" i="1"/>
  <c r="BG2776" i="1" s="1"/>
  <c r="BC2775" i="1"/>
  <c r="BG2775" i="1" s="1"/>
  <c r="BC2774" i="1"/>
  <c r="BG2774" i="1" s="1"/>
  <c r="BC2773" i="1"/>
  <c r="BG2773" i="1" s="1"/>
  <c r="BC2772" i="1"/>
  <c r="BG2772" i="1" s="1"/>
  <c r="BC2771" i="1"/>
  <c r="BG2771" i="1" s="1"/>
  <c r="BC2770" i="1"/>
  <c r="BG2770" i="1" s="1"/>
  <c r="BC2769" i="1"/>
  <c r="BG2769" i="1" s="1"/>
  <c r="BC2768" i="1"/>
  <c r="BG2768" i="1" s="1"/>
  <c r="BC2767" i="1"/>
  <c r="BG2767" i="1" s="1"/>
  <c r="BC2766" i="1"/>
  <c r="BG2766" i="1" s="1"/>
  <c r="BC2760" i="1"/>
  <c r="BG2760" i="1" s="1"/>
  <c r="BC2756" i="1"/>
  <c r="BG2756" i="1" s="1"/>
  <c r="BC2755" i="1"/>
  <c r="BG2755" i="1" s="1"/>
  <c r="BC2754" i="1"/>
  <c r="BG2754" i="1" s="1"/>
  <c r="BC2753" i="1"/>
  <c r="BG2753" i="1" s="1"/>
  <c r="BC2752" i="1"/>
  <c r="BG2752" i="1" s="1"/>
  <c r="BC2751" i="1"/>
  <c r="BG2751" i="1" s="1"/>
  <c r="BC2750" i="1"/>
  <c r="BG2750" i="1" s="1"/>
  <c r="BC2749" i="1"/>
  <c r="BG2749" i="1" s="1"/>
  <c r="BC2748" i="1"/>
  <c r="BG2748" i="1" s="1"/>
  <c r="BC2747" i="1"/>
  <c r="BG2747" i="1" s="1"/>
  <c r="BC2746" i="1"/>
  <c r="BG2746" i="1" s="1"/>
  <c r="BC2745" i="1"/>
  <c r="BG2745" i="1" s="1"/>
  <c r="BC2744" i="1"/>
  <c r="BG2744" i="1" s="1"/>
  <c r="BC2743" i="1"/>
  <c r="BG2743" i="1" s="1"/>
  <c r="BC2742" i="1"/>
  <c r="BG2742" i="1" s="1"/>
  <c r="BC2741" i="1"/>
  <c r="BG2741" i="1" s="1"/>
  <c r="BC2740" i="1"/>
  <c r="BG2740" i="1" s="1"/>
  <c r="BC2739" i="1"/>
  <c r="BG2739" i="1" s="1"/>
  <c r="BC2733" i="1"/>
  <c r="BG2733" i="1" s="1"/>
  <c r="BC2729" i="1"/>
  <c r="BG2729" i="1" s="1"/>
  <c r="BC2728" i="1"/>
  <c r="BG2728" i="1" s="1"/>
  <c r="BC2727" i="1"/>
  <c r="BG2727" i="1" s="1"/>
  <c r="BC2726" i="1"/>
  <c r="BG2726" i="1" s="1"/>
  <c r="BC2725" i="1"/>
  <c r="BG2725" i="1" s="1"/>
  <c r="BC2724" i="1"/>
  <c r="BG2724" i="1" s="1"/>
  <c r="BC2723" i="1"/>
  <c r="BG2723" i="1" s="1"/>
  <c r="BC2722" i="1"/>
  <c r="BG2722" i="1" s="1"/>
  <c r="BC2721" i="1"/>
  <c r="BG2721" i="1" s="1"/>
  <c r="BC2720" i="1"/>
  <c r="BG2720" i="1" s="1"/>
  <c r="BC2719" i="1"/>
  <c r="BG2719" i="1" s="1"/>
  <c r="BC2718" i="1"/>
  <c r="BG2718" i="1" s="1"/>
  <c r="BC2717" i="1"/>
  <c r="BG2717" i="1" s="1"/>
  <c r="BC2716" i="1"/>
  <c r="BG2716" i="1" s="1"/>
  <c r="BC2715" i="1"/>
  <c r="BG2715" i="1" s="1"/>
  <c r="BC2714" i="1"/>
  <c r="BG2714" i="1" s="1"/>
  <c r="BC2713" i="1"/>
  <c r="BG2713" i="1" s="1"/>
  <c r="BC2712" i="1"/>
  <c r="BG2712" i="1" s="1"/>
  <c r="BC2706" i="1"/>
  <c r="BG2706" i="1" s="1"/>
  <c r="BC2702" i="1"/>
  <c r="BG2702" i="1" s="1"/>
  <c r="BC2701" i="1"/>
  <c r="BG2701" i="1" s="1"/>
  <c r="BC2700" i="1"/>
  <c r="BG2700" i="1" s="1"/>
  <c r="BC2699" i="1"/>
  <c r="BG2699" i="1" s="1"/>
  <c r="BC2698" i="1"/>
  <c r="BG2698" i="1" s="1"/>
  <c r="BC2697" i="1"/>
  <c r="BG2697" i="1" s="1"/>
  <c r="BC2696" i="1"/>
  <c r="BG2696" i="1" s="1"/>
  <c r="BC2695" i="1"/>
  <c r="BG2695" i="1" s="1"/>
  <c r="BC2694" i="1"/>
  <c r="BG2694" i="1" s="1"/>
  <c r="BC2693" i="1"/>
  <c r="BG2693" i="1" s="1"/>
  <c r="BC2692" i="1"/>
  <c r="BG2692" i="1" s="1"/>
  <c r="BC2691" i="1"/>
  <c r="BG2691" i="1" s="1"/>
  <c r="BC2690" i="1"/>
  <c r="BG2690" i="1" s="1"/>
  <c r="BC2689" i="1"/>
  <c r="BG2689" i="1" s="1"/>
  <c r="BC2688" i="1"/>
  <c r="BG2688" i="1" s="1"/>
  <c r="BC2687" i="1"/>
  <c r="BG2687" i="1" s="1"/>
  <c r="BC2686" i="1"/>
  <c r="BG2686" i="1" s="1"/>
  <c r="BC2685" i="1"/>
  <c r="BG2685" i="1" s="1"/>
  <c r="BC2679" i="1"/>
  <c r="BG2679" i="1" s="1"/>
  <c r="BC2675" i="1"/>
  <c r="BG2675" i="1" s="1"/>
  <c r="BC2674" i="1"/>
  <c r="BG2674" i="1" s="1"/>
  <c r="BC2673" i="1"/>
  <c r="BG2673" i="1" s="1"/>
  <c r="BC2672" i="1"/>
  <c r="BG2672" i="1" s="1"/>
  <c r="BC2671" i="1"/>
  <c r="BG2671" i="1" s="1"/>
  <c r="BC2670" i="1"/>
  <c r="BG2670" i="1" s="1"/>
  <c r="BC2669" i="1"/>
  <c r="BG2669" i="1" s="1"/>
  <c r="BC2668" i="1"/>
  <c r="BG2668" i="1" s="1"/>
  <c r="BC2667" i="1"/>
  <c r="BG2667" i="1" s="1"/>
  <c r="BC2666" i="1"/>
  <c r="BG2666" i="1" s="1"/>
  <c r="BC2665" i="1"/>
  <c r="BG2665" i="1" s="1"/>
  <c r="BC2664" i="1"/>
  <c r="BG2664" i="1" s="1"/>
  <c r="BC2663" i="1"/>
  <c r="BG2663" i="1" s="1"/>
  <c r="BC2662" i="1"/>
  <c r="BG2662" i="1" s="1"/>
  <c r="BC2661" i="1"/>
  <c r="BG2661" i="1" s="1"/>
  <c r="BC2660" i="1"/>
  <c r="BG2660" i="1" s="1"/>
  <c r="BC2659" i="1"/>
  <c r="BG2659" i="1" s="1"/>
  <c r="BC2658" i="1"/>
  <c r="BG2658" i="1" s="1"/>
  <c r="BC2652" i="1"/>
  <c r="BG2652" i="1" s="1"/>
  <c r="BC2648" i="1"/>
  <c r="BG2648" i="1" s="1"/>
  <c r="BC2647" i="1"/>
  <c r="BG2647" i="1" s="1"/>
  <c r="BC2646" i="1"/>
  <c r="BG2646" i="1" s="1"/>
  <c r="BC2645" i="1"/>
  <c r="BG2645" i="1" s="1"/>
  <c r="BC2644" i="1"/>
  <c r="BG2644" i="1" s="1"/>
  <c r="BC2643" i="1"/>
  <c r="BG2643" i="1" s="1"/>
  <c r="BC2642" i="1"/>
  <c r="BG2642" i="1" s="1"/>
  <c r="BC2641" i="1"/>
  <c r="BG2641" i="1" s="1"/>
  <c r="BC2640" i="1"/>
  <c r="BG2640" i="1" s="1"/>
  <c r="BC2639" i="1"/>
  <c r="BG2639" i="1" s="1"/>
  <c r="BC2638" i="1"/>
  <c r="BG2638" i="1" s="1"/>
  <c r="BC2637" i="1"/>
  <c r="BG2637" i="1" s="1"/>
  <c r="BC2636" i="1"/>
  <c r="BG2636" i="1" s="1"/>
  <c r="BC2635" i="1"/>
  <c r="BG2635" i="1" s="1"/>
  <c r="BC2634" i="1"/>
  <c r="BG2634" i="1" s="1"/>
  <c r="BC2633" i="1"/>
  <c r="BG2633" i="1" s="1"/>
  <c r="BC2632" i="1"/>
  <c r="BG2632" i="1" s="1"/>
  <c r="BC2631" i="1"/>
  <c r="BG2631" i="1" s="1"/>
  <c r="BC2625" i="1"/>
  <c r="BG2625" i="1" s="1"/>
  <c r="BC2621" i="1"/>
  <c r="BG2621" i="1" s="1"/>
  <c r="BC2620" i="1"/>
  <c r="BG2620" i="1" s="1"/>
  <c r="BC2619" i="1"/>
  <c r="BG2619" i="1" s="1"/>
  <c r="BC2618" i="1"/>
  <c r="BG2618" i="1" s="1"/>
  <c r="BC2617" i="1"/>
  <c r="BG2617" i="1" s="1"/>
  <c r="BC2616" i="1"/>
  <c r="BG2616" i="1" s="1"/>
  <c r="BC2615" i="1"/>
  <c r="BG2615" i="1" s="1"/>
  <c r="BC2614" i="1"/>
  <c r="BG2614" i="1" s="1"/>
  <c r="BC2613" i="1"/>
  <c r="BG2613" i="1" s="1"/>
  <c r="BC2612" i="1"/>
  <c r="BG2612" i="1" s="1"/>
  <c r="BC2611" i="1"/>
  <c r="BG2611" i="1" s="1"/>
  <c r="BC2610" i="1"/>
  <c r="BG2610" i="1" s="1"/>
  <c r="BC2609" i="1"/>
  <c r="BG2609" i="1" s="1"/>
  <c r="BC2608" i="1"/>
  <c r="BG2608" i="1" s="1"/>
  <c r="BC2607" i="1"/>
  <c r="BG2607" i="1" s="1"/>
  <c r="BC2606" i="1"/>
  <c r="BG2606" i="1" s="1"/>
  <c r="BC2605" i="1"/>
  <c r="BG2605" i="1" s="1"/>
  <c r="BC2604" i="1"/>
  <c r="BG2604" i="1" s="1"/>
  <c r="BC2598" i="1"/>
  <c r="BG2598" i="1" s="1"/>
  <c r="BC2594" i="1"/>
  <c r="BG2594" i="1" s="1"/>
  <c r="BC2593" i="1"/>
  <c r="BG2593" i="1" s="1"/>
  <c r="BC2592" i="1"/>
  <c r="BG2592" i="1" s="1"/>
  <c r="BC2591" i="1"/>
  <c r="BG2591" i="1" s="1"/>
  <c r="BC2590" i="1"/>
  <c r="BG2590" i="1" s="1"/>
  <c r="BC2589" i="1"/>
  <c r="BG2589" i="1" s="1"/>
  <c r="BC2588" i="1"/>
  <c r="BG2588" i="1" s="1"/>
  <c r="BC2587" i="1"/>
  <c r="BG2587" i="1" s="1"/>
  <c r="BC2586" i="1"/>
  <c r="BG2586" i="1" s="1"/>
  <c r="BC2585" i="1"/>
  <c r="BG2585" i="1" s="1"/>
  <c r="BC2584" i="1"/>
  <c r="BG2584" i="1" s="1"/>
  <c r="BC2583" i="1"/>
  <c r="BG2583" i="1" s="1"/>
  <c r="BC2582" i="1"/>
  <c r="BG2582" i="1" s="1"/>
  <c r="BC2581" i="1"/>
  <c r="BG2581" i="1" s="1"/>
  <c r="BC2580" i="1"/>
  <c r="BG2580" i="1" s="1"/>
  <c r="BC2579" i="1"/>
  <c r="BG2579" i="1" s="1"/>
  <c r="BC2578" i="1"/>
  <c r="BG2578" i="1" s="1"/>
  <c r="BC2577" i="1"/>
  <c r="BG2577" i="1" s="1"/>
  <c r="BC2571" i="1"/>
  <c r="BG2571" i="1" s="1"/>
  <c r="BC2567" i="1"/>
  <c r="BG2567" i="1" s="1"/>
  <c r="BC2566" i="1"/>
  <c r="BG2566" i="1" s="1"/>
  <c r="BC2565" i="1"/>
  <c r="BG2565" i="1" s="1"/>
  <c r="BC2564" i="1"/>
  <c r="BG2564" i="1" s="1"/>
  <c r="BC2563" i="1"/>
  <c r="BG2563" i="1" s="1"/>
  <c r="BC2562" i="1"/>
  <c r="BG2562" i="1" s="1"/>
  <c r="BC2561" i="1"/>
  <c r="BG2561" i="1" s="1"/>
  <c r="BC2560" i="1"/>
  <c r="BG2560" i="1" s="1"/>
  <c r="BC2559" i="1"/>
  <c r="BG2559" i="1" s="1"/>
  <c r="BC2558" i="1"/>
  <c r="BG2558" i="1" s="1"/>
  <c r="BC2557" i="1"/>
  <c r="BG2557" i="1" s="1"/>
  <c r="BC2556" i="1"/>
  <c r="BG2556" i="1" s="1"/>
  <c r="BC2555" i="1"/>
  <c r="BG2555" i="1" s="1"/>
  <c r="BC2554" i="1"/>
  <c r="BG2554" i="1" s="1"/>
  <c r="BC2553" i="1"/>
  <c r="BG2553" i="1" s="1"/>
  <c r="BC2552" i="1"/>
  <c r="BG2552" i="1" s="1"/>
  <c r="BC2551" i="1"/>
  <c r="BG2551" i="1" s="1"/>
  <c r="BC2550" i="1"/>
  <c r="BG2550" i="1" s="1"/>
  <c r="BC2544" i="1"/>
  <c r="BG2544" i="1" s="1"/>
  <c r="BC2540" i="1"/>
  <c r="BG2540" i="1" s="1"/>
  <c r="BC2539" i="1"/>
  <c r="BG2539" i="1" s="1"/>
  <c r="BC2538" i="1"/>
  <c r="BG2538" i="1" s="1"/>
  <c r="BC2537" i="1"/>
  <c r="BG2537" i="1" s="1"/>
  <c r="BC2536" i="1"/>
  <c r="BG2536" i="1" s="1"/>
  <c r="BC2535" i="1"/>
  <c r="BG2535" i="1" s="1"/>
  <c r="BC2534" i="1"/>
  <c r="BG2534" i="1" s="1"/>
  <c r="BC2533" i="1"/>
  <c r="BG2533" i="1" s="1"/>
  <c r="BC2532" i="1"/>
  <c r="BG2532" i="1" s="1"/>
  <c r="BC2531" i="1"/>
  <c r="BG2531" i="1" s="1"/>
  <c r="BC2530" i="1"/>
  <c r="BG2530" i="1" s="1"/>
  <c r="BC2529" i="1"/>
  <c r="BG2529" i="1" s="1"/>
  <c r="BC2528" i="1"/>
  <c r="BG2528" i="1" s="1"/>
  <c r="BC2527" i="1"/>
  <c r="BG2527" i="1" s="1"/>
  <c r="BC2526" i="1"/>
  <c r="BG2526" i="1" s="1"/>
  <c r="BC2525" i="1"/>
  <c r="BG2525" i="1" s="1"/>
  <c r="BC2524" i="1"/>
  <c r="BG2524" i="1" s="1"/>
  <c r="BC2523" i="1"/>
  <c r="BG2523" i="1" s="1"/>
  <c r="BC2517" i="1"/>
  <c r="BG2517" i="1" s="1"/>
  <c r="BC2513" i="1"/>
  <c r="BG2513" i="1" s="1"/>
  <c r="BC2512" i="1"/>
  <c r="BG2512" i="1" s="1"/>
  <c r="BC2511" i="1"/>
  <c r="BG2511" i="1" s="1"/>
  <c r="BC2510" i="1"/>
  <c r="BG2510" i="1" s="1"/>
  <c r="BC2509" i="1"/>
  <c r="BG2509" i="1" s="1"/>
  <c r="BC2508" i="1"/>
  <c r="BG2508" i="1" s="1"/>
  <c r="BC2507" i="1"/>
  <c r="BG2507" i="1" s="1"/>
  <c r="BC2506" i="1"/>
  <c r="BG2506" i="1" s="1"/>
  <c r="BC2505" i="1"/>
  <c r="BG2505" i="1" s="1"/>
  <c r="BC2504" i="1"/>
  <c r="BG2504" i="1" s="1"/>
  <c r="BC2503" i="1"/>
  <c r="BG2503" i="1" s="1"/>
  <c r="BC2502" i="1"/>
  <c r="BG2502" i="1" s="1"/>
  <c r="BC2501" i="1"/>
  <c r="BG2501" i="1" s="1"/>
  <c r="BC2500" i="1"/>
  <c r="BG2500" i="1" s="1"/>
  <c r="BC2499" i="1"/>
  <c r="BG2499" i="1" s="1"/>
  <c r="BC2498" i="1"/>
  <c r="BG2498" i="1" s="1"/>
  <c r="BC2497" i="1"/>
  <c r="BG2497" i="1" s="1"/>
  <c r="BC2496" i="1"/>
  <c r="BG2496" i="1" s="1"/>
  <c r="BC2490" i="1"/>
  <c r="BG2490" i="1" s="1"/>
  <c r="BC2486" i="1"/>
  <c r="BG2486" i="1" s="1"/>
  <c r="BC2485" i="1"/>
  <c r="BG2485" i="1" s="1"/>
  <c r="BC2484" i="1"/>
  <c r="BG2484" i="1" s="1"/>
  <c r="BC2483" i="1"/>
  <c r="BG2483" i="1" s="1"/>
  <c r="BC2482" i="1"/>
  <c r="BG2482" i="1" s="1"/>
  <c r="BC2481" i="1"/>
  <c r="BG2481" i="1" s="1"/>
  <c r="BC2480" i="1"/>
  <c r="BG2480" i="1" s="1"/>
  <c r="BC2479" i="1"/>
  <c r="BG2479" i="1" s="1"/>
  <c r="BC2478" i="1"/>
  <c r="BG2478" i="1" s="1"/>
  <c r="BC2477" i="1"/>
  <c r="BG2477" i="1" s="1"/>
  <c r="BC2476" i="1"/>
  <c r="BG2476" i="1" s="1"/>
  <c r="BC2475" i="1"/>
  <c r="BG2475" i="1" s="1"/>
  <c r="BC2474" i="1"/>
  <c r="BG2474" i="1" s="1"/>
  <c r="BC2473" i="1"/>
  <c r="BG2473" i="1" s="1"/>
  <c r="BC2472" i="1"/>
  <c r="BG2472" i="1" s="1"/>
  <c r="BC2471" i="1"/>
  <c r="BG2471" i="1" s="1"/>
  <c r="BC2470" i="1"/>
  <c r="BG2470" i="1" s="1"/>
  <c r="BC2469" i="1"/>
  <c r="BG2469" i="1" s="1"/>
  <c r="BC2463" i="1"/>
  <c r="BG2463" i="1" s="1"/>
  <c r="BC2459" i="1"/>
  <c r="BG2459" i="1" s="1"/>
  <c r="BC2458" i="1"/>
  <c r="BG2458" i="1" s="1"/>
  <c r="BC2457" i="1"/>
  <c r="BG2457" i="1" s="1"/>
  <c r="BC2456" i="1"/>
  <c r="BG2456" i="1" s="1"/>
  <c r="BC2455" i="1"/>
  <c r="BG2455" i="1" s="1"/>
  <c r="BC2454" i="1"/>
  <c r="BG2454" i="1" s="1"/>
  <c r="BC2453" i="1"/>
  <c r="BG2453" i="1" s="1"/>
  <c r="BC2452" i="1"/>
  <c r="BG2452" i="1" s="1"/>
  <c r="BC2451" i="1"/>
  <c r="BG2451" i="1" s="1"/>
  <c r="BC2450" i="1"/>
  <c r="BG2450" i="1" s="1"/>
  <c r="BC2449" i="1"/>
  <c r="BG2449" i="1" s="1"/>
  <c r="BC2448" i="1"/>
  <c r="BG2448" i="1" s="1"/>
  <c r="BC2447" i="1"/>
  <c r="BG2447" i="1" s="1"/>
  <c r="BC2446" i="1"/>
  <c r="BG2446" i="1" s="1"/>
  <c r="BC2445" i="1"/>
  <c r="BG2445" i="1" s="1"/>
  <c r="BC2444" i="1"/>
  <c r="BG2444" i="1" s="1"/>
  <c r="BC2443" i="1"/>
  <c r="BG2443" i="1" s="1"/>
  <c r="BC2442" i="1"/>
  <c r="BG2442" i="1" s="1"/>
  <c r="BC2436" i="1"/>
  <c r="BG2436" i="1" s="1"/>
  <c r="BC2432" i="1"/>
  <c r="BG2432" i="1" s="1"/>
  <c r="BC2431" i="1"/>
  <c r="BG2431" i="1" s="1"/>
  <c r="BC2430" i="1"/>
  <c r="BG2430" i="1" s="1"/>
  <c r="BC2429" i="1"/>
  <c r="BG2429" i="1" s="1"/>
  <c r="BC2428" i="1"/>
  <c r="BG2428" i="1" s="1"/>
  <c r="BC2427" i="1"/>
  <c r="BG2427" i="1" s="1"/>
  <c r="BC2426" i="1"/>
  <c r="BG2426" i="1" s="1"/>
  <c r="BC2425" i="1"/>
  <c r="BG2425" i="1" s="1"/>
  <c r="BC2424" i="1"/>
  <c r="BG2424" i="1" s="1"/>
  <c r="BC2423" i="1"/>
  <c r="BG2423" i="1" s="1"/>
  <c r="BC2422" i="1"/>
  <c r="BG2422" i="1" s="1"/>
  <c r="BC2421" i="1"/>
  <c r="BG2421" i="1" s="1"/>
  <c r="BC2420" i="1"/>
  <c r="BG2420" i="1" s="1"/>
  <c r="BC2419" i="1"/>
  <c r="BG2419" i="1" s="1"/>
  <c r="BC2418" i="1"/>
  <c r="BG2418" i="1" s="1"/>
  <c r="BC2417" i="1"/>
  <c r="BG2417" i="1" s="1"/>
  <c r="BC2416" i="1"/>
  <c r="BG2416" i="1" s="1"/>
  <c r="BC2415" i="1"/>
  <c r="BG2415" i="1" s="1"/>
  <c r="BC2409" i="1"/>
  <c r="BG2409" i="1" s="1"/>
  <c r="BC2405" i="1"/>
  <c r="BG2405" i="1" s="1"/>
  <c r="BC2404" i="1"/>
  <c r="BG2404" i="1" s="1"/>
  <c r="BC2403" i="1"/>
  <c r="BG2403" i="1" s="1"/>
  <c r="BC2402" i="1"/>
  <c r="BG2402" i="1" s="1"/>
  <c r="BC2401" i="1"/>
  <c r="BG2401" i="1" s="1"/>
  <c r="BC2400" i="1"/>
  <c r="BG2400" i="1" s="1"/>
  <c r="BC2399" i="1"/>
  <c r="BG2399" i="1" s="1"/>
  <c r="BC2398" i="1"/>
  <c r="BG2398" i="1" s="1"/>
  <c r="BC2397" i="1"/>
  <c r="BG2397" i="1" s="1"/>
  <c r="BC2396" i="1"/>
  <c r="BG2396" i="1" s="1"/>
  <c r="BC2395" i="1"/>
  <c r="BG2395" i="1" s="1"/>
  <c r="BC2394" i="1"/>
  <c r="BG2394" i="1" s="1"/>
  <c r="BC2393" i="1"/>
  <c r="BG2393" i="1" s="1"/>
  <c r="BC2392" i="1"/>
  <c r="BG2392" i="1" s="1"/>
  <c r="BC2391" i="1"/>
  <c r="BG2391" i="1" s="1"/>
  <c r="BC2390" i="1"/>
  <c r="BG2390" i="1" s="1"/>
  <c r="BC2389" i="1"/>
  <c r="BG2389" i="1" s="1"/>
  <c r="BC2388" i="1"/>
  <c r="BG2388" i="1" s="1"/>
  <c r="BC2382" i="1"/>
  <c r="BG2382" i="1" s="1"/>
  <c r="BC2378" i="1"/>
  <c r="BG2378" i="1" s="1"/>
  <c r="BC2377" i="1"/>
  <c r="BG2377" i="1" s="1"/>
  <c r="BC2376" i="1"/>
  <c r="BG2376" i="1" s="1"/>
  <c r="BC2375" i="1"/>
  <c r="BG2375" i="1" s="1"/>
  <c r="BC2374" i="1"/>
  <c r="BG2374" i="1" s="1"/>
  <c r="BC2373" i="1"/>
  <c r="BG2373" i="1" s="1"/>
  <c r="BC2372" i="1"/>
  <c r="BG2372" i="1" s="1"/>
  <c r="BC2371" i="1"/>
  <c r="BG2371" i="1" s="1"/>
  <c r="BC2370" i="1"/>
  <c r="BG2370" i="1" s="1"/>
  <c r="BC2369" i="1"/>
  <c r="BG2369" i="1" s="1"/>
  <c r="BC2368" i="1"/>
  <c r="BG2368" i="1" s="1"/>
  <c r="BC2367" i="1"/>
  <c r="BG2367" i="1" s="1"/>
  <c r="BC2366" i="1"/>
  <c r="BG2366" i="1" s="1"/>
  <c r="BC2365" i="1"/>
  <c r="BG2365" i="1" s="1"/>
  <c r="BC2364" i="1"/>
  <c r="BG2364" i="1" s="1"/>
  <c r="BC2363" i="1"/>
  <c r="BG2363" i="1" s="1"/>
  <c r="BC2362" i="1"/>
  <c r="BG2362" i="1" s="1"/>
  <c r="BC2361" i="1"/>
  <c r="BG2361" i="1" s="1"/>
  <c r="BC2355" i="1"/>
  <c r="BG2355" i="1" s="1"/>
  <c r="BC2351" i="1"/>
  <c r="BG2351" i="1" s="1"/>
  <c r="BC2350" i="1"/>
  <c r="BG2350" i="1" s="1"/>
  <c r="BC2349" i="1"/>
  <c r="BG2349" i="1" s="1"/>
  <c r="BC2348" i="1"/>
  <c r="BG2348" i="1" s="1"/>
  <c r="BC2347" i="1"/>
  <c r="BG2347" i="1" s="1"/>
  <c r="BC2346" i="1"/>
  <c r="BG2346" i="1" s="1"/>
  <c r="BC2345" i="1"/>
  <c r="BG2345" i="1" s="1"/>
  <c r="BC2344" i="1"/>
  <c r="BG2344" i="1" s="1"/>
  <c r="BC2343" i="1"/>
  <c r="BG2343" i="1" s="1"/>
  <c r="BC2342" i="1"/>
  <c r="BG2342" i="1" s="1"/>
  <c r="BC2341" i="1"/>
  <c r="BG2341" i="1" s="1"/>
  <c r="BC2340" i="1"/>
  <c r="BG2340" i="1" s="1"/>
  <c r="BC2339" i="1"/>
  <c r="BG2339" i="1" s="1"/>
  <c r="BC2338" i="1"/>
  <c r="BG2338" i="1" s="1"/>
  <c r="BC2337" i="1"/>
  <c r="BG2337" i="1" s="1"/>
  <c r="BC2336" i="1"/>
  <c r="BG2336" i="1" s="1"/>
  <c r="BC2335" i="1"/>
  <c r="BG2335" i="1" s="1"/>
  <c r="BC2334" i="1"/>
  <c r="BG2334" i="1" s="1"/>
  <c r="BC2328" i="1"/>
  <c r="BG2328" i="1" s="1"/>
  <c r="BC2324" i="1"/>
  <c r="BG2324" i="1" s="1"/>
  <c r="BC2323" i="1"/>
  <c r="BG2323" i="1" s="1"/>
  <c r="BC2322" i="1"/>
  <c r="BG2322" i="1" s="1"/>
  <c r="BC2321" i="1"/>
  <c r="BG2321" i="1" s="1"/>
  <c r="BC2320" i="1"/>
  <c r="BG2320" i="1" s="1"/>
  <c r="BC2319" i="1"/>
  <c r="BG2319" i="1" s="1"/>
  <c r="BC2318" i="1"/>
  <c r="BG2318" i="1" s="1"/>
  <c r="BC2317" i="1"/>
  <c r="BG2317" i="1" s="1"/>
  <c r="BC2316" i="1"/>
  <c r="BG2316" i="1" s="1"/>
  <c r="BC2315" i="1"/>
  <c r="BG2315" i="1" s="1"/>
  <c r="BC2314" i="1"/>
  <c r="BG2314" i="1" s="1"/>
  <c r="BC2313" i="1"/>
  <c r="BG2313" i="1" s="1"/>
  <c r="BC2312" i="1"/>
  <c r="BG2312" i="1" s="1"/>
  <c r="BC2311" i="1"/>
  <c r="BG2311" i="1" s="1"/>
  <c r="BC2310" i="1"/>
  <c r="BG2310" i="1" s="1"/>
  <c r="BC2309" i="1"/>
  <c r="BG2309" i="1" s="1"/>
  <c r="BC2308" i="1"/>
  <c r="BG2308" i="1" s="1"/>
  <c r="BC2307" i="1"/>
  <c r="BG2307" i="1" s="1"/>
  <c r="BC2301" i="1"/>
  <c r="BG2301" i="1" s="1"/>
  <c r="BC2297" i="1"/>
  <c r="BG2297" i="1" s="1"/>
  <c r="BC2296" i="1"/>
  <c r="BG2296" i="1" s="1"/>
  <c r="BC2295" i="1"/>
  <c r="BG2295" i="1" s="1"/>
  <c r="BC2294" i="1"/>
  <c r="BG2294" i="1" s="1"/>
  <c r="BC2293" i="1"/>
  <c r="BG2293" i="1" s="1"/>
  <c r="BC2292" i="1"/>
  <c r="BG2292" i="1" s="1"/>
  <c r="BC2291" i="1"/>
  <c r="BG2291" i="1" s="1"/>
  <c r="BC2290" i="1"/>
  <c r="BG2290" i="1" s="1"/>
  <c r="BC2289" i="1"/>
  <c r="BG2289" i="1" s="1"/>
  <c r="BC2288" i="1"/>
  <c r="BG2288" i="1" s="1"/>
  <c r="BC2287" i="1"/>
  <c r="BG2287" i="1" s="1"/>
  <c r="BC2286" i="1"/>
  <c r="BG2286" i="1" s="1"/>
  <c r="BC2285" i="1"/>
  <c r="BG2285" i="1" s="1"/>
  <c r="BC2284" i="1"/>
  <c r="BG2284" i="1" s="1"/>
  <c r="BC2283" i="1"/>
  <c r="BG2283" i="1" s="1"/>
  <c r="BC2282" i="1"/>
  <c r="BG2282" i="1" s="1"/>
  <c r="BC2281" i="1"/>
  <c r="BG2281" i="1" s="1"/>
  <c r="BC2280" i="1"/>
  <c r="BG2280" i="1" s="1"/>
  <c r="BC2274" i="1"/>
  <c r="BG2274" i="1" s="1"/>
  <c r="BC2270" i="1"/>
  <c r="BG2270" i="1" s="1"/>
  <c r="BC2269" i="1"/>
  <c r="BG2269" i="1" s="1"/>
  <c r="BC2268" i="1"/>
  <c r="BG2268" i="1" s="1"/>
  <c r="BC2267" i="1"/>
  <c r="BG2267" i="1" s="1"/>
  <c r="BC2266" i="1"/>
  <c r="BG2266" i="1" s="1"/>
  <c r="BC2265" i="1"/>
  <c r="BG2265" i="1" s="1"/>
  <c r="BC2264" i="1"/>
  <c r="BG2264" i="1" s="1"/>
  <c r="BC2263" i="1"/>
  <c r="BG2263" i="1" s="1"/>
  <c r="BC2262" i="1"/>
  <c r="BG2262" i="1" s="1"/>
  <c r="BC2261" i="1"/>
  <c r="BG2261" i="1" s="1"/>
  <c r="BC2260" i="1"/>
  <c r="BG2260" i="1" s="1"/>
  <c r="BC2259" i="1"/>
  <c r="BG2259" i="1" s="1"/>
  <c r="BC2258" i="1"/>
  <c r="BG2258" i="1" s="1"/>
  <c r="BC2257" i="1"/>
  <c r="BG2257" i="1" s="1"/>
  <c r="BC2256" i="1"/>
  <c r="BG2256" i="1" s="1"/>
  <c r="BC2255" i="1"/>
  <c r="BG2255" i="1" s="1"/>
  <c r="BC2254" i="1"/>
  <c r="BG2254" i="1" s="1"/>
  <c r="BC2253" i="1"/>
  <c r="BG2253" i="1" s="1"/>
  <c r="BC2247" i="1"/>
  <c r="BG2247" i="1" s="1"/>
  <c r="BC2243" i="1"/>
  <c r="BG2243" i="1" s="1"/>
  <c r="BC2242" i="1"/>
  <c r="BG2242" i="1" s="1"/>
  <c r="BC2241" i="1"/>
  <c r="BG2241" i="1" s="1"/>
  <c r="BC2240" i="1"/>
  <c r="BG2240" i="1" s="1"/>
  <c r="BC2239" i="1"/>
  <c r="BG2239" i="1" s="1"/>
  <c r="BC2238" i="1"/>
  <c r="BG2238" i="1" s="1"/>
  <c r="BC2237" i="1"/>
  <c r="BG2237" i="1" s="1"/>
  <c r="BC2236" i="1"/>
  <c r="BG2236" i="1" s="1"/>
  <c r="BC2235" i="1"/>
  <c r="BG2235" i="1" s="1"/>
  <c r="BC2234" i="1"/>
  <c r="BG2234" i="1" s="1"/>
  <c r="BC2233" i="1"/>
  <c r="BG2233" i="1" s="1"/>
  <c r="BC2232" i="1"/>
  <c r="BG2232" i="1" s="1"/>
  <c r="BC2231" i="1"/>
  <c r="BG2231" i="1" s="1"/>
  <c r="BC2230" i="1"/>
  <c r="BG2230" i="1" s="1"/>
  <c r="BC2229" i="1"/>
  <c r="BG2229" i="1" s="1"/>
  <c r="BC2228" i="1"/>
  <c r="BG2228" i="1" s="1"/>
  <c r="BC2227" i="1"/>
  <c r="BG2227" i="1" s="1"/>
  <c r="BC2226" i="1"/>
  <c r="BG2226" i="1" s="1"/>
  <c r="BC2220" i="1"/>
  <c r="BG2220" i="1" s="1"/>
  <c r="BC2216" i="1"/>
  <c r="BG2216" i="1" s="1"/>
  <c r="BC2215" i="1"/>
  <c r="BG2215" i="1" s="1"/>
  <c r="BC2214" i="1"/>
  <c r="BG2214" i="1" s="1"/>
  <c r="BC2213" i="1"/>
  <c r="BG2213" i="1" s="1"/>
  <c r="BC2212" i="1"/>
  <c r="BG2212" i="1" s="1"/>
  <c r="BC2211" i="1"/>
  <c r="BG2211" i="1" s="1"/>
  <c r="BC2210" i="1"/>
  <c r="BG2210" i="1" s="1"/>
  <c r="BC2209" i="1"/>
  <c r="BG2209" i="1" s="1"/>
  <c r="BC2208" i="1"/>
  <c r="BG2208" i="1" s="1"/>
  <c r="BC2207" i="1"/>
  <c r="BG2207" i="1" s="1"/>
  <c r="BC2206" i="1"/>
  <c r="BG2206" i="1" s="1"/>
  <c r="BC2205" i="1"/>
  <c r="BG2205" i="1" s="1"/>
  <c r="BC2204" i="1"/>
  <c r="BG2204" i="1" s="1"/>
  <c r="BC2203" i="1"/>
  <c r="BG2203" i="1" s="1"/>
  <c r="BC2202" i="1"/>
  <c r="BG2202" i="1" s="1"/>
  <c r="BC2201" i="1"/>
  <c r="BG2201" i="1" s="1"/>
  <c r="BC2200" i="1"/>
  <c r="BG2200" i="1" s="1"/>
  <c r="BC2199" i="1"/>
  <c r="BG2199" i="1" s="1"/>
  <c r="BC2193" i="1"/>
  <c r="BG2193" i="1" s="1"/>
  <c r="BC2189" i="1"/>
  <c r="BG2189" i="1" s="1"/>
  <c r="BC2188" i="1"/>
  <c r="BG2188" i="1" s="1"/>
  <c r="BC2187" i="1"/>
  <c r="BG2187" i="1" s="1"/>
  <c r="BC2186" i="1"/>
  <c r="BG2186" i="1" s="1"/>
  <c r="BC2185" i="1"/>
  <c r="BG2185" i="1" s="1"/>
  <c r="BC2184" i="1"/>
  <c r="BG2184" i="1" s="1"/>
  <c r="BC2183" i="1"/>
  <c r="BG2183" i="1" s="1"/>
  <c r="BC2182" i="1"/>
  <c r="BG2182" i="1" s="1"/>
  <c r="BC2181" i="1"/>
  <c r="BG2181" i="1" s="1"/>
  <c r="BC2180" i="1"/>
  <c r="BG2180" i="1" s="1"/>
  <c r="BC2179" i="1"/>
  <c r="BG2179" i="1" s="1"/>
  <c r="BC2178" i="1"/>
  <c r="BG2178" i="1" s="1"/>
  <c r="BC2177" i="1"/>
  <c r="BG2177" i="1" s="1"/>
  <c r="BC2176" i="1"/>
  <c r="BG2176" i="1" s="1"/>
  <c r="BC2175" i="1"/>
  <c r="BG2175" i="1" s="1"/>
  <c r="BC2174" i="1"/>
  <c r="BG2174" i="1" s="1"/>
  <c r="BC2173" i="1"/>
  <c r="BG2173" i="1" s="1"/>
  <c r="BC2172" i="1"/>
  <c r="BG2172" i="1" s="1"/>
  <c r="BC2166" i="1"/>
  <c r="BG2166" i="1" s="1"/>
  <c r="BC2162" i="1"/>
  <c r="BG2162" i="1" s="1"/>
  <c r="BC2161" i="1"/>
  <c r="BG2161" i="1" s="1"/>
  <c r="BC2160" i="1"/>
  <c r="BG2160" i="1" s="1"/>
  <c r="BC2159" i="1"/>
  <c r="BG2159" i="1" s="1"/>
  <c r="BC2158" i="1"/>
  <c r="BG2158" i="1" s="1"/>
  <c r="BC2157" i="1"/>
  <c r="BG2157" i="1" s="1"/>
  <c r="BC2156" i="1"/>
  <c r="BG2156" i="1" s="1"/>
  <c r="BC2155" i="1"/>
  <c r="BG2155" i="1" s="1"/>
  <c r="BC2154" i="1"/>
  <c r="BG2154" i="1" s="1"/>
  <c r="BC2153" i="1"/>
  <c r="BG2153" i="1" s="1"/>
  <c r="BC2152" i="1"/>
  <c r="BG2152" i="1" s="1"/>
  <c r="BC2151" i="1"/>
  <c r="BG2151" i="1" s="1"/>
  <c r="BC2150" i="1"/>
  <c r="BG2150" i="1" s="1"/>
  <c r="BC2149" i="1"/>
  <c r="BG2149" i="1" s="1"/>
  <c r="BC2148" i="1"/>
  <c r="BG2148" i="1" s="1"/>
  <c r="BC2147" i="1"/>
  <c r="BG2147" i="1" s="1"/>
  <c r="BC2146" i="1"/>
  <c r="BG2146" i="1" s="1"/>
  <c r="BC2145" i="1"/>
  <c r="BG2145" i="1" s="1"/>
  <c r="BC2139" i="1"/>
  <c r="BG2139" i="1" s="1"/>
  <c r="BC2135" i="1"/>
  <c r="BG2135" i="1" s="1"/>
  <c r="BC2134" i="1"/>
  <c r="BG2134" i="1" s="1"/>
  <c r="BC2133" i="1"/>
  <c r="BG2133" i="1" s="1"/>
  <c r="BC2132" i="1"/>
  <c r="BG2132" i="1" s="1"/>
  <c r="BC2131" i="1"/>
  <c r="BG2131" i="1" s="1"/>
  <c r="BC2130" i="1"/>
  <c r="BG2130" i="1" s="1"/>
  <c r="BC2129" i="1"/>
  <c r="BG2129" i="1" s="1"/>
  <c r="BC2128" i="1"/>
  <c r="BG2128" i="1" s="1"/>
  <c r="BC2127" i="1"/>
  <c r="BG2127" i="1" s="1"/>
  <c r="BC2126" i="1"/>
  <c r="BG2126" i="1" s="1"/>
  <c r="BC2125" i="1"/>
  <c r="BG2125" i="1" s="1"/>
  <c r="BC2124" i="1"/>
  <c r="BG2124" i="1" s="1"/>
  <c r="BC2123" i="1"/>
  <c r="BG2123" i="1" s="1"/>
  <c r="BC2122" i="1"/>
  <c r="BG2122" i="1" s="1"/>
  <c r="BC2121" i="1"/>
  <c r="BG2121" i="1" s="1"/>
  <c r="BC2120" i="1"/>
  <c r="BG2120" i="1" s="1"/>
  <c r="BC2119" i="1"/>
  <c r="BG2119" i="1" s="1"/>
  <c r="BC2118" i="1"/>
  <c r="BG2118" i="1" s="1"/>
  <c r="BC2112" i="1"/>
  <c r="BG2112" i="1" s="1"/>
  <c r="BC2108" i="1"/>
  <c r="BG2108" i="1" s="1"/>
  <c r="BC2107" i="1"/>
  <c r="BG2107" i="1" s="1"/>
  <c r="BC2106" i="1"/>
  <c r="BG2106" i="1" s="1"/>
  <c r="BC2105" i="1"/>
  <c r="BG2105" i="1" s="1"/>
  <c r="BC2104" i="1"/>
  <c r="BG2104" i="1" s="1"/>
  <c r="BC2103" i="1"/>
  <c r="BG2103" i="1" s="1"/>
  <c r="BC2102" i="1"/>
  <c r="BG2102" i="1" s="1"/>
  <c r="BC2101" i="1"/>
  <c r="BG2101" i="1" s="1"/>
  <c r="BC2100" i="1"/>
  <c r="BG2100" i="1" s="1"/>
  <c r="BC2099" i="1"/>
  <c r="BG2099" i="1" s="1"/>
  <c r="BC2098" i="1"/>
  <c r="BG2098" i="1" s="1"/>
  <c r="BC2097" i="1"/>
  <c r="BG2097" i="1" s="1"/>
  <c r="BC2096" i="1"/>
  <c r="BG2096" i="1" s="1"/>
  <c r="BC2095" i="1"/>
  <c r="BG2095" i="1" s="1"/>
  <c r="BC2094" i="1"/>
  <c r="BG2094" i="1" s="1"/>
  <c r="BC2093" i="1"/>
  <c r="BG2093" i="1" s="1"/>
  <c r="BC2092" i="1"/>
  <c r="BG2092" i="1" s="1"/>
  <c r="BC2091" i="1"/>
  <c r="BG2091" i="1" s="1"/>
  <c r="BC2085" i="1"/>
  <c r="BG2085" i="1" s="1"/>
  <c r="BC2081" i="1"/>
  <c r="BG2081" i="1" s="1"/>
  <c r="BC2080" i="1"/>
  <c r="BG2080" i="1" s="1"/>
  <c r="BC2079" i="1"/>
  <c r="BG2079" i="1" s="1"/>
  <c r="BC2078" i="1"/>
  <c r="BG2078" i="1" s="1"/>
  <c r="BC2077" i="1"/>
  <c r="BG2077" i="1" s="1"/>
  <c r="BC2076" i="1"/>
  <c r="BG2076" i="1" s="1"/>
  <c r="BC2075" i="1"/>
  <c r="BG2075" i="1" s="1"/>
  <c r="BC2074" i="1"/>
  <c r="BG2074" i="1" s="1"/>
  <c r="BC2073" i="1"/>
  <c r="BG2073" i="1" s="1"/>
  <c r="BC2072" i="1"/>
  <c r="BG2072" i="1" s="1"/>
  <c r="BC2071" i="1"/>
  <c r="BG2071" i="1" s="1"/>
  <c r="BC2070" i="1"/>
  <c r="BG2070" i="1" s="1"/>
  <c r="BC2069" i="1"/>
  <c r="BG2069" i="1" s="1"/>
  <c r="BC2068" i="1"/>
  <c r="BG2068" i="1" s="1"/>
  <c r="BC2067" i="1"/>
  <c r="BG2067" i="1" s="1"/>
  <c r="BC2066" i="1"/>
  <c r="BG2066" i="1" s="1"/>
  <c r="BC2065" i="1"/>
  <c r="BG2065" i="1" s="1"/>
  <c r="BC2064" i="1"/>
  <c r="BG2064" i="1" s="1"/>
  <c r="BC2058" i="1"/>
  <c r="BG2058" i="1" s="1"/>
  <c r="BC2054" i="1"/>
  <c r="BG2054" i="1" s="1"/>
  <c r="BC2053" i="1"/>
  <c r="BG2053" i="1" s="1"/>
  <c r="BC2052" i="1"/>
  <c r="BG2052" i="1" s="1"/>
  <c r="BC2051" i="1"/>
  <c r="BG2051" i="1" s="1"/>
  <c r="BC2050" i="1"/>
  <c r="BG2050" i="1" s="1"/>
  <c r="BC2049" i="1"/>
  <c r="BG2049" i="1" s="1"/>
  <c r="BC2048" i="1"/>
  <c r="BG2048" i="1" s="1"/>
  <c r="BC2047" i="1"/>
  <c r="BG2047" i="1" s="1"/>
  <c r="BC2046" i="1"/>
  <c r="BG2046" i="1" s="1"/>
  <c r="BC2045" i="1"/>
  <c r="BG2045" i="1" s="1"/>
  <c r="BC2044" i="1"/>
  <c r="BG2044" i="1" s="1"/>
  <c r="BC2043" i="1"/>
  <c r="BG2043" i="1" s="1"/>
  <c r="BC2042" i="1"/>
  <c r="BG2042" i="1" s="1"/>
  <c r="BC2041" i="1"/>
  <c r="BG2041" i="1" s="1"/>
  <c r="BC2040" i="1"/>
  <c r="BG2040" i="1" s="1"/>
  <c r="BC2039" i="1"/>
  <c r="BG2039" i="1" s="1"/>
  <c r="BC2038" i="1"/>
  <c r="BG2038" i="1" s="1"/>
  <c r="BC2037" i="1"/>
  <c r="BG2037" i="1" s="1"/>
  <c r="BC2031" i="1"/>
  <c r="BG2031" i="1" s="1"/>
  <c r="BC2027" i="1"/>
  <c r="BG2027" i="1" s="1"/>
  <c r="BC2026" i="1"/>
  <c r="BG2026" i="1" s="1"/>
  <c r="BC2025" i="1"/>
  <c r="BG2025" i="1" s="1"/>
  <c r="BC2024" i="1"/>
  <c r="BG2024" i="1" s="1"/>
  <c r="BC2023" i="1"/>
  <c r="BG2023" i="1" s="1"/>
  <c r="BC2022" i="1"/>
  <c r="BG2022" i="1" s="1"/>
  <c r="BC2021" i="1"/>
  <c r="BG2021" i="1" s="1"/>
  <c r="BC2020" i="1"/>
  <c r="BG2020" i="1" s="1"/>
  <c r="BC2019" i="1"/>
  <c r="BG2019" i="1" s="1"/>
  <c r="BC2018" i="1"/>
  <c r="BG2018" i="1" s="1"/>
  <c r="BC2017" i="1"/>
  <c r="BG2017" i="1" s="1"/>
  <c r="BC2016" i="1"/>
  <c r="BG2016" i="1" s="1"/>
  <c r="BC2015" i="1"/>
  <c r="BG2015" i="1" s="1"/>
  <c r="BC2014" i="1"/>
  <c r="BG2014" i="1" s="1"/>
  <c r="BC2013" i="1"/>
  <c r="BG2013" i="1" s="1"/>
  <c r="BC2012" i="1"/>
  <c r="BG2012" i="1" s="1"/>
  <c r="BC2011" i="1"/>
  <c r="BG2011" i="1" s="1"/>
  <c r="BC2010" i="1"/>
  <c r="BG2010" i="1" s="1"/>
  <c r="BC2004" i="1"/>
  <c r="BG2004" i="1" s="1"/>
  <c r="BC2000" i="1"/>
  <c r="BG2000" i="1" s="1"/>
  <c r="BC1999" i="1"/>
  <c r="BG1999" i="1" s="1"/>
  <c r="BC1998" i="1"/>
  <c r="BG1998" i="1" s="1"/>
  <c r="BC1997" i="1"/>
  <c r="BG1997" i="1" s="1"/>
  <c r="BC1996" i="1"/>
  <c r="BG1996" i="1" s="1"/>
  <c r="BC1995" i="1"/>
  <c r="BG1995" i="1" s="1"/>
  <c r="BC1994" i="1"/>
  <c r="BG1994" i="1" s="1"/>
  <c r="BC1993" i="1"/>
  <c r="BG1993" i="1" s="1"/>
  <c r="BC1992" i="1"/>
  <c r="BG1992" i="1" s="1"/>
  <c r="BC1991" i="1"/>
  <c r="BG1991" i="1" s="1"/>
  <c r="BC1990" i="1"/>
  <c r="BG1990" i="1" s="1"/>
  <c r="BC1989" i="1"/>
  <c r="BG1989" i="1" s="1"/>
  <c r="BC1988" i="1"/>
  <c r="BG1988" i="1" s="1"/>
  <c r="BC1987" i="1"/>
  <c r="BG1987" i="1" s="1"/>
  <c r="BC1986" i="1"/>
  <c r="BG1986" i="1" s="1"/>
  <c r="BC1985" i="1"/>
  <c r="BG1985" i="1" s="1"/>
  <c r="BC1984" i="1"/>
  <c r="BG1984" i="1" s="1"/>
  <c r="BC1983" i="1"/>
  <c r="BG1983" i="1" s="1"/>
  <c r="BC1977" i="1"/>
  <c r="BG1977" i="1" s="1"/>
  <c r="BC1973" i="1"/>
  <c r="BG1973" i="1" s="1"/>
  <c r="BC1972" i="1"/>
  <c r="BG1972" i="1" s="1"/>
  <c r="BC1971" i="1"/>
  <c r="BG1971" i="1" s="1"/>
  <c r="BC1970" i="1"/>
  <c r="BG1970" i="1" s="1"/>
  <c r="BC1969" i="1"/>
  <c r="BG1969" i="1" s="1"/>
  <c r="BC1968" i="1"/>
  <c r="BG1968" i="1" s="1"/>
  <c r="BC1967" i="1"/>
  <c r="BG1967" i="1" s="1"/>
  <c r="BC1966" i="1"/>
  <c r="BG1966" i="1" s="1"/>
  <c r="BC1965" i="1"/>
  <c r="BG1965" i="1" s="1"/>
  <c r="BC1964" i="1"/>
  <c r="BG1964" i="1" s="1"/>
  <c r="BC1963" i="1"/>
  <c r="BG1963" i="1" s="1"/>
  <c r="BC1962" i="1"/>
  <c r="BG1962" i="1" s="1"/>
  <c r="BC1961" i="1"/>
  <c r="BG1961" i="1" s="1"/>
  <c r="BC1960" i="1"/>
  <c r="BG1960" i="1" s="1"/>
  <c r="BC1959" i="1"/>
  <c r="BG1959" i="1" s="1"/>
  <c r="BC1958" i="1"/>
  <c r="BG1958" i="1" s="1"/>
  <c r="BC1957" i="1"/>
  <c r="BG1957" i="1" s="1"/>
  <c r="BC1956" i="1"/>
  <c r="BG1956" i="1" s="1"/>
  <c r="BC1950" i="1"/>
  <c r="BG1950" i="1" s="1"/>
  <c r="BC1946" i="1"/>
  <c r="BG1946" i="1" s="1"/>
  <c r="BC1945" i="1"/>
  <c r="BG1945" i="1" s="1"/>
  <c r="BC1944" i="1"/>
  <c r="BG1944" i="1" s="1"/>
  <c r="BC1943" i="1"/>
  <c r="BG1943" i="1" s="1"/>
  <c r="BC1942" i="1"/>
  <c r="BG1942" i="1" s="1"/>
  <c r="BC1941" i="1"/>
  <c r="BG1941" i="1" s="1"/>
  <c r="BC1940" i="1"/>
  <c r="BG1940" i="1" s="1"/>
  <c r="BC1939" i="1"/>
  <c r="BG1939" i="1" s="1"/>
  <c r="BC1938" i="1"/>
  <c r="BG1938" i="1" s="1"/>
  <c r="BC1937" i="1"/>
  <c r="BG1937" i="1" s="1"/>
  <c r="BC1936" i="1"/>
  <c r="BG1936" i="1" s="1"/>
  <c r="BC1935" i="1"/>
  <c r="BG1935" i="1" s="1"/>
  <c r="BC1934" i="1"/>
  <c r="BG1934" i="1" s="1"/>
  <c r="BC1933" i="1"/>
  <c r="BG1933" i="1" s="1"/>
  <c r="BC1932" i="1"/>
  <c r="BG1932" i="1" s="1"/>
  <c r="BC1931" i="1"/>
  <c r="BG1931" i="1" s="1"/>
  <c r="BC1930" i="1"/>
  <c r="BG1930" i="1" s="1"/>
  <c r="BC1929" i="1"/>
  <c r="BG1929" i="1" s="1"/>
  <c r="BC1923" i="1"/>
  <c r="BG1923" i="1" s="1"/>
  <c r="BC1919" i="1"/>
  <c r="BG1919" i="1" s="1"/>
  <c r="BC1918" i="1"/>
  <c r="BG1918" i="1" s="1"/>
  <c r="BC1917" i="1"/>
  <c r="BG1917" i="1" s="1"/>
  <c r="BC1916" i="1"/>
  <c r="BG1916" i="1" s="1"/>
  <c r="BC1915" i="1"/>
  <c r="BG1915" i="1" s="1"/>
  <c r="BC1914" i="1"/>
  <c r="BG1914" i="1" s="1"/>
  <c r="BC1913" i="1"/>
  <c r="BG1913" i="1" s="1"/>
  <c r="BC1912" i="1"/>
  <c r="BG1912" i="1" s="1"/>
  <c r="BC1911" i="1"/>
  <c r="BG1911" i="1" s="1"/>
  <c r="BC1910" i="1"/>
  <c r="BG1910" i="1" s="1"/>
  <c r="BC1909" i="1"/>
  <c r="BG1909" i="1" s="1"/>
  <c r="BC1908" i="1"/>
  <c r="BG1908" i="1" s="1"/>
  <c r="BC1907" i="1"/>
  <c r="BG1907" i="1" s="1"/>
  <c r="BC1906" i="1"/>
  <c r="BG1906" i="1" s="1"/>
  <c r="BC1905" i="1"/>
  <c r="BG1905" i="1" s="1"/>
  <c r="BC1904" i="1"/>
  <c r="BG1904" i="1" s="1"/>
  <c r="BC1903" i="1"/>
  <c r="BG1903" i="1" s="1"/>
  <c r="BC1902" i="1"/>
  <c r="BG1902" i="1" s="1"/>
  <c r="BC1896" i="1"/>
  <c r="BG1896" i="1" s="1"/>
  <c r="BC1892" i="1"/>
  <c r="BG1892" i="1" s="1"/>
  <c r="BC1891" i="1"/>
  <c r="BG1891" i="1" s="1"/>
  <c r="BC1890" i="1"/>
  <c r="BG1890" i="1" s="1"/>
  <c r="BC1889" i="1"/>
  <c r="BG1889" i="1" s="1"/>
  <c r="BC1888" i="1"/>
  <c r="BG1888" i="1" s="1"/>
  <c r="BC1887" i="1"/>
  <c r="BG1887" i="1" s="1"/>
  <c r="BC1886" i="1"/>
  <c r="BG1886" i="1" s="1"/>
  <c r="BC1885" i="1"/>
  <c r="BG1885" i="1" s="1"/>
  <c r="BC1884" i="1"/>
  <c r="BG1884" i="1" s="1"/>
  <c r="BC1883" i="1"/>
  <c r="BG1883" i="1" s="1"/>
  <c r="BC1882" i="1"/>
  <c r="BG1882" i="1" s="1"/>
  <c r="BC1881" i="1"/>
  <c r="BG1881" i="1" s="1"/>
  <c r="BC1880" i="1"/>
  <c r="BG1880" i="1" s="1"/>
  <c r="BC1879" i="1"/>
  <c r="BG1879" i="1" s="1"/>
  <c r="BC1878" i="1"/>
  <c r="BG1878" i="1" s="1"/>
  <c r="BC1877" i="1"/>
  <c r="BG1877" i="1" s="1"/>
  <c r="BC1876" i="1"/>
  <c r="BG1876" i="1" s="1"/>
  <c r="BC1875" i="1"/>
  <c r="BG1875" i="1" s="1"/>
  <c r="BC1869" i="1"/>
  <c r="BG1869" i="1" s="1"/>
  <c r="BC1865" i="1"/>
  <c r="BG1865" i="1" s="1"/>
  <c r="BC1864" i="1"/>
  <c r="BG1864" i="1" s="1"/>
  <c r="BC1863" i="1"/>
  <c r="BG1863" i="1" s="1"/>
  <c r="BC1862" i="1"/>
  <c r="BG1862" i="1" s="1"/>
  <c r="BC1861" i="1"/>
  <c r="BG1861" i="1" s="1"/>
  <c r="BC1860" i="1"/>
  <c r="BG1860" i="1" s="1"/>
  <c r="BC1859" i="1"/>
  <c r="BG1859" i="1" s="1"/>
  <c r="BC1858" i="1"/>
  <c r="BG1858" i="1" s="1"/>
  <c r="BC1857" i="1"/>
  <c r="BG1857" i="1" s="1"/>
  <c r="BC1856" i="1"/>
  <c r="BG1856" i="1" s="1"/>
  <c r="BC1855" i="1"/>
  <c r="BG1855" i="1" s="1"/>
  <c r="BC1854" i="1"/>
  <c r="BG1854" i="1" s="1"/>
  <c r="BC1853" i="1"/>
  <c r="BG1853" i="1" s="1"/>
  <c r="BC1852" i="1"/>
  <c r="BG1852" i="1" s="1"/>
  <c r="BC1851" i="1"/>
  <c r="BG1851" i="1" s="1"/>
  <c r="BC1850" i="1"/>
  <c r="BG1850" i="1" s="1"/>
  <c r="BC1849" i="1"/>
  <c r="BG1849" i="1" s="1"/>
  <c r="BC1848" i="1"/>
  <c r="BG1848" i="1" s="1"/>
  <c r="BC1842" i="1"/>
  <c r="BG1842" i="1" s="1"/>
  <c r="BC1838" i="1"/>
  <c r="BG1838" i="1" s="1"/>
  <c r="BC1837" i="1"/>
  <c r="BG1837" i="1" s="1"/>
  <c r="BC1836" i="1"/>
  <c r="BG1836" i="1" s="1"/>
  <c r="BC1835" i="1"/>
  <c r="BG1835" i="1" s="1"/>
  <c r="BC1834" i="1"/>
  <c r="BG1834" i="1" s="1"/>
  <c r="BC1833" i="1"/>
  <c r="BG1833" i="1" s="1"/>
  <c r="BC1832" i="1"/>
  <c r="BG1832" i="1" s="1"/>
  <c r="BC1831" i="1"/>
  <c r="BG1831" i="1" s="1"/>
  <c r="BC1830" i="1"/>
  <c r="BG1830" i="1" s="1"/>
  <c r="BC1829" i="1"/>
  <c r="BG1829" i="1" s="1"/>
  <c r="BC1828" i="1"/>
  <c r="BG1828" i="1" s="1"/>
  <c r="BC1827" i="1"/>
  <c r="BG1827" i="1" s="1"/>
  <c r="BC1826" i="1"/>
  <c r="BG1826" i="1" s="1"/>
  <c r="BC1825" i="1"/>
  <c r="BG1825" i="1" s="1"/>
  <c r="BC1824" i="1"/>
  <c r="BG1824" i="1" s="1"/>
  <c r="BC1823" i="1"/>
  <c r="BG1823" i="1" s="1"/>
  <c r="BC1822" i="1"/>
  <c r="BG1822" i="1" s="1"/>
  <c r="BC1821" i="1"/>
  <c r="BG1821" i="1" s="1"/>
  <c r="BC1815" i="1"/>
  <c r="BG1815" i="1" s="1"/>
  <c r="BC1811" i="1"/>
  <c r="BG1811" i="1" s="1"/>
  <c r="BC1810" i="1"/>
  <c r="BG1810" i="1" s="1"/>
  <c r="BC1809" i="1"/>
  <c r="BG1809" i="1" s="1"/>
  <c r="BC1808" i="1"/>
  <c r="BG1808" i="1" s="1"/>
  <c r="BC1807" i="1"/>
  <c r="BG1807" i="1" s="1"/>
  <c r="BC1806" i="1"/>
  <c r="BG1806" i="1" s="1"/>
  <c r="BC1805" i="1"/>
  <c r="BG1805" i="1" s="1"/>
  <c r="BC1804" i="1"/>
  <c r="BG1804" i="1" s="1"/>
  <c r="BC1803" i="1"/>
  <c r="BG1803" i="1" s="1"/>
  <c r="BC1802" i="1"/>
  <c r="BG1802" i="1" s="1"/>
  <c r="BC1801" i="1"/>
  <c r="BG1801" i="1" s="1"/>
  <c r="BC1800" i="1"/>
  <c r="BG1800" i="1" s="1"/>
  <c r="BC1799" i="1"/>
  <c r="BG1799" i="1" s="1"/>
  <c r="BC1798" i="1"/>
  <c r="BG1798" i="1" s="1"/>
  <c r="BC1797" i="1"/>
  <c r="BG1797" i="1" s="1"/>
  <c r="BC1796" i="1"/>
  <c r="BG1796" i="1" s="1"/>
  <c r="BC1795" i="1"/>
  <c r="BG1795" i="1" s="1"/>
  <c r="BC1794" i="1"/>
  <c r="BG1794" i="1" s="1"/>
  <c r="BC1788" i="1"/>
  <c r="BG1788" i="1" s="1"/>
  <c r="BC1784" i="1"/>
  <c r="BG1784" i="1" s="1"/>
  <c r="BC1783" i="1"/>
  <c r="BG1783" i="1" s="1"/>
  <c r="BC1782" i="1"/>
  <c r="BG1782" i="1" s="1"/>
  <c r="BC1781" i="1"/>
  <c r="BG1781" i="1" s="1"/>
  <c r="BC1780" i="1"/>
  <c r="BG1780" i="1" s="1"/>
  <c r="BC1779" i="1"/>
  <c r="BG1779" i="1" s="1"/>
  <c r="BC1778" i="1"/>
  <c r="BG1778" i="1" s="1"/>
  <c r="BC1777" i="1"/>
  <c r="BG1777" i="1" s="1"/>
  <c r="BC1776" i="1"/>
  <c r="BG1776" i="1" s="1"/>
  <c r="BC1775" i="1"/>
  <c r="BG1775" i="1" s="1"/>
  <c r="BC1774" i="1"/>
  <c r="BG1774" i="1" s="1"/>
  <c r="BC1773" i="1"/>
  <c r="BG1773" i="1" s="1"/>
  <c r="BC1772" i="1"/>
  <c r="BG1772" i="1" s="1"/>
  <c r="BC1771" i="1"/>
  <c r="BG1771" i="1" s="1"/>
  <c r="BC1770" i="1"/>
  <c r="BG1770" i="1" s="1"/>
  <c r="BC1769" i="1"/>
  <c r="BG1769" i="1" s="1"/>
  <c r="BC1768" i="1"/>
  <c r="BG1768" i="1" s="1"/>
  <c r="BC1767" i="1"/>
  <c r="BG1767" i="1" s="1"/>
  <c r="BC1761" i="1"/>
  <c r="BG1761" i="1" s="1"/>
  <c r="BC1757" i="1"/>
  <c r="BG1757" i="1" s="1"/>
  <c r="BC1756" i="1"/>
  <c r="BG1756" i="1" s="1"/>
  <c r="BC1755" i="1"/>
  <c r="BG1755" i="1" s="1"/>
  <c r="BC1754" i="1"/>
  <c r="BG1754" i="1" s="1"/>
  <c r="BC1753" i="1"/>
  <c r="BG1753" i="1" s="1"/>
  <c r="BC1752" i="1"/>
  <c r="BG1752" i="1" s="1"/>
  <c r="BC1751" i="1"/>
  <c r="BG1751" i="1" s="1"/>
  <c r="BC1750" i="1"/>
  <c r="BG1750" i="1" s="1"/>
  <c r="BC1749" i="1"/>
  <c r="BG1749" i="1" s="1"/>
  <c r="BC1748" i="1"/>
  <c r="BG1748" i="1" s="1"/>
  <c r="BC1747" i="1"/>
  <c r="BG1747" i="1" s="1"/>
  <c r="BC1746" i="1"/>
  <c r="BG1746" i="1" s="1"/>
  <c r="BC1745" i="1"/>
  <c r="BG1745" i="1" s="1"/>
  <c r="BC1744" i="1"/>
  <c r="BG1744" i="1" s="1"/>
  <c r="BC1743" i="1"/>
  <c r="BG1743" i="1" s="1"/>
  <c r="BC1742" i="1"/>
  <c r="BG1742" i="1" s="1"/>
  <c r="BC1741" i="1"/>
  <c r="BG1741" i="1" s="1"/>
  <c r="BC1740" i="1"/>
  <c r="BG1740" i="1" s="1"/>
  <c r="BC1734" i="1"/>
  <c r="BG1734" i="1" s="1"/>
  <c r="BC1730" i="1"/>
  <c r="BG1730" i="1" s="1"/>
  <c r="BC1729" i="1"/>
  <c r="BG1729" i="1" s="1"/>
  <c r="BC1728" i="1"/>
  <c r="BG1728" i="1" s="1"/>
  <c r="BC1727" i="1"/>
  <c r="BG1727" i="1" s="1"/>
  <c r="BC1726" i="1"/>
  <c r="BG1726" i="1" s="1"/>
  <c r="BC1725" i="1"/>
  <c r="BG1725" i="1" s="1"/>
  <c r="BC1724" i="1"/>
  <c r="BG1724" i="1" s="1"/>
  <c r="BC1723" i="1"/>
  <c r="BG1723" i="1" s="1"/>
  <c r="BC1722" i="1"/>
  <c r="BG1722" i="1" s="1"/>
  <c r="BC1721" i="1"/>
  <c r="BG1721" i="1" s="1"/>
  <c r="BC1720" i="1"/>
  <c r="BG1720" i="1" s="1"/>
  <c r="BC1719" i="1"/>
  <c r="BG1719" i="1" s="1"/>
  <c r="BC1718" i="1"/>
  <c r="BG1718" i="1" s="1"/>
  <c r="BC1717" i="1"/>
  <c r="BG1717" i="1" s="1"/>
  <c r="BC1716" i="1"/>
  <c r="BG1716" i="1" s="1"/>
  <c r="BC1715" i="1"/>
  <c r="BG1715" i="1" s="1"/>
  <c r="BC1714" i="1"/>
  <c r="BG1714" i="1" s="1"/>
  <c r="BC1713" i="1"/>
  <c r="BG1713" i="1" s="1"/>
  <c r="BC1707" i="1"/>
  <c r="BG1707" i="1" s="1"/>
  <c r="BC1703" i="1"/>
  <c r="BG1703" i="1" s="1"/>
  <c r="BC1702" i="1"/>
  <c r="BG1702" i="1" s="1"/>
  <c r="BC1701" i="1"/>
  <c r="BG1701" i="1" s="1"/>
  <c r="BC1700" i="1"/>
  <c r="BG1700" i="1" s="1"/>
  <c r="BC1699" i="1"/>
  <c r="BG1699" i="1" s="1"/>
  <c r="BC1698" i="1"/>
  <c r="BG1698" i="1" s="1"/>
  <c r="BC1697" i="1"/>
  <c r="BG1697" i="1" s="1"/>
  <c r="BC1696" i="1"/>
  <c r="BG1696" i="1" s="1"/>
  <c r="BC1695" i="1"/>
  <c r="BG1695" i="1" s="1"/>
  <c r="BC1694" i="1"/>
  <c r="BG1694" i="1" s="1"/>
  <c r="BC1693" i="1"/>
  <c r="BG1693" i="1" s="1"/>
  <c r="BC1692" i="1"/>
  <c r="BG1692" i="1" s="1"/>
  <c r="BC1691" i="1"/>
  <c r="BG1691" i="1" s="1"/>
  <c r="BC1690" i="1"/>
  <c r="BG1690" i="1" s="1"/>
  <c r="BC1689" i="1"/>
  <c r="BG1689" i="1" s="1"/>
  <c r="BC1688" i="1"/>
  <c r="BG1688" i="1" s="1"/>
  <c r="BC1687" i="1"/>
  <c r="BG1687" i="1" s="1"/>
  <c r="BC1686" i="1"/>
  <c r="BG1686" i="1" s="1"/>
  <c r="BC1680" i="1"/>
  <c r="BG1680" i="1" s="1"/>
  <c r="BC1676" i="1"/>
  <c r="BG1676" i="1" s="1"/>
  <c r="BC1675" i="1"/>
  <c r="BG1675" i="1" s="1"/>
  <c r="BC1674" i="1"/>
  <c r="BG1674" i="1" s="1"/>
  <c r="BC1673" i="1"/>
  <c r="BG1673" i="1" s="1"/>
  <c r="BC1672" i="1"/>
  <c r="BG1672" i="1" s="1"/>
  <c r="BC1671" i="1"/>
  <c r="BG1671" i="1" s="1"/>
  <c r="BC1670" i="1"/>
  <c r="BG1670" i="1" s="1"/>
  <c r="BC1669" i="1"/>
  <c r="BG1669" i="1" s="1"/>
  <c r="BC1668" i="1"/>
  <c r="BG1668" i="1" s="1"/>
  <c r="BC1667" i="1"/>
  <c r="BG1667" i="1" s="1"/>
  <c r="BC1666" i="1"/>
  <c r="BG1666" i="1" s="1"/>
  <c r="BC1665" i="1"/>
  <c r="BG1665" i="1" s="1"/>
  <c r="BC1664" i="1"/>
  <c r="BG1664" i="1" s="1"/>
  <c r="BC1663" i="1"/>
  <c r="BG1663" i="1" s="1"/>
  <c r="BC1662" i="1"/>
  <c r="BG1662" i="1" s="1"/>
  <c r="BC1661" i="1"/>
  <c r="BG1661" i="1" s="1"/>
  <c r="BC1660" i="1"/>
  <c r="BG1660" i="1" s="1"/>
  <c r="BC1659" i="1"/>
  <c r="BG1659" i="1" s="1"/>
  <c r="BC1653" i="1"/>
  <c r="BG1653" i="1" s="1"/>
  <c r="BC1649" i="1"/>
  <c r="BG1649" i="1" s="1"/>
  <c r="BC1648" i="1"/>
  <c r="BG1648" i="1" s="1"/>
  <c r="BC1647" i="1"/>
  <c r="BG1647" i="1" s="1"/>
  <c r="BC1646" i="1"/>
  <c r="BG1646" i="1" s="1"/>
  <c r="BC1645" i="1"/>
  <c r="BG1645" i="1" s="1"/>
  <c r="BC1644" i="1"/>
  <c r="BG1644" i="1" s="1"/>
  <c r="BC1643" i="1"/>
  <c r="BG1643" i="1" s="1"/>
  <c r="BC1642" i="1"/>
  <c r="BG1642" i="1" s="1"/>
  <c r="BC1641" i="1"/>
  <c r="BG1641" i="1" s="1"/>
  <c r="BC1640" i="1"/>
  <c r="BG1640" i="1" s="1"/>
  <c r="BC1639" i="1"/>
  <c r="BG1639" i="1" s="1"/>
  <c r="BC1638" i="1"/>
  <c r="BG1638" i="1" s="1"/>
  <c r="BC1637" i="1"/>
  <c r="BG1637" i="1" s="1"/>
  <c r="BC1636" i="1"/>
  <c r="BG1636" i="1" s="1"/>
  <c r="BC1635" i="1"/>
  <c r="BG1635" i="1" s="1"/>
  <c r="BC1634" i="1"/>
  <c r="BG1634" i="1" s="1"/>
  <c r="BC1633" i="1"/>
  <c r="BG1633" i="1" s="1"/>
  <c r="BC1632" i="1"/>
  <c r="BG1632" i="1" s="1"/>
  <c r="BC1626" i="1"/>
  <c r="BG1626" i="1" s="1"/>
  <c r="BC1622" i="1"/>
  <c r="BG1622" i="1" s="1"/>
  <c r="BC1621" i="1"/>
  <c r="BG1621" i="1" s="1"/>
  <c r="BC1620" i="1"/>
  <c r="BG1620" i="1" s="1"/>
  <c r="BC1619" i="1"/>
  <c r="BG1619" i="1" s="1"/>
  <c r="BC1618" i="1"/>
  <c r="BG1618" i="1" s="1"/>
  <c r="BC1617" i="1"/>
  <c r="BG1617" i="1" s="1"/>
  <c r="BC1616" i="1"/>
  <c r="BG1616" i="1" s="1"/>
  <c r="BC1615" i="1"/>
  <c r="BG1615" i="1" s="1"/>
  <c r="BC1614" i="1"/>
  <c r="BG1614" i="1" s="1"/>
  <c r="BC1613" i="1"/>
  <c r="BG1613" i="1" s="1"/>
  <c r="BC1612" i="1"/>
  <c r="BG1612" i="1" s="1"/>
  <c r="BC1611" i="1"/>
  <c r="BG1611" i="1" s="1"/>
  <c r="BC1610" i="1"/>
  <c r="BG1610" i="1" s="1"/>
  <c r="BC1609" i="1"/>
  <c r="BG1609" i="1" s="1"/>
  <c r="BC1608" i="1"/>
  <c r="BG1608" i="1" s="1"/>
  <c r="BC1607" i="1"/>
  <c r="BG1607" i="1" s="1"/>
  <c r="BC1606" i="1"/>
  <c r="BG1606" i="1" s="1"/>
  <c r="BC1605" i="1"/>
  <c r="BG1605" i="1" s="1"/>
  <c r="BC1599" i="1"/>
  <c r="BG1599" i="1" s="1"/>
  <c r="BC1595" i="1"/>
  <c r="BG1595" i="1" s="1"/>
  <c r="BC1594" i="1"/>
  <c r="BG1594" i="1" s="1"/>
  <c r="BC1593" i="1"/>
  <c r="BG1593" i="1" s="1"/>
  <c r="BC1592" i="1"/>
  <c r="BG1592" i="1" s="1"/>
  <c r="BC1591" i="1"/>
  <c r="BG1591" i="1" s="1"/>
  <c r="BC1590" i="1"/>
  <c r="BG1590" i="1" s="1"/>
  <c r="BC1589" i="1"/>
  <c r="BG1589" i="1" s="1"/>
  <c r="BC1588" i="1"/>
  <c r="BG1588" i="1" s="1"/>
  <c r="BC1587" i="1"/>
  <c r="BG1587" i="1" s="1"/>
  <c r="BC1586" i="1"/>
  <c r="BG1586" i="1" s="1"/>
  <c r="BC1585" i="1"/>
  <c r="BG1585" i="1" s="1"/>
  <c r="BC1584" i="1"/>
  <c r="BG1584" i="1" s="1"/>
  <c r="BC1583" i="1"/>
  <c r="BG1583" i="1" s="1"/>
  <c r="BC1582" i="1"/>
  <c r="BG1582" i="1" s="1"/>
  <c r="BC1581" i="1"/>
  <c r="BG1581" i="1" s="1"/>
  <c r="BC1580" i="1"/>
  <c r="BG1580" i="1" s="1"/>
  <c r="BC1579" i="1"/>
  <c r="BG1579" i="1" s="1"/>
  <c r="BC1578" i="1"/>
  <c r="BG1578" i="1" s="1"/>
  <c r="BC1572" i="1"/>
  <c r="BG1572" i="1" s="1"/>
  <c r="BC1568" i="1"/>
  <c r="BG1568" i="1" s="1"/>
  <c r="BC1567" i="1"/>
  <c r="BG1567" i="1" s="1"/>
  <c r="BC1566" i="1"/>
  <c r="BG1566" i="1" s="1"/>
  <c r="BC1565" i="1"/>
  <c r="BG1565" i="1" s="1"/>
  <c r="BC1564" i="1"/>
  <c r="BG1564" i="1" s="1"/>
  <c r="BC1563" i="1"/>
  <c r="BG1563" i="1" s="1"/>
  <c r="BC1562" i="1"/>
  <c r="BG1562" i="1" s="1"/>
  <c r="BC1561" i="1"/>
  <c r="BG1561" i="1" s="1"/>
  <c r="BC1560" i="1"/>
  <c r="BG1560" i="1" s="1"/>
  <c r="BC1559" i="1"/>
  <c r="BG1559" i="1" s="1"/>
  <c r="BC1558" i="1"/>
  <c r="BG1558" i="1" s="1"/>
  <c r="BC1557" i="1"/>
  <c r="BG1557" i="1" s="1"/>
  <c r="BC1556" i="1"/>
  <c r="BG1556" i="1" s="1"/>
  <c r="BC1555" i="1"/>
  <c r="BG1555" i="1" s="1"/>
  <c r="BC1554" i="1"/>
  <c r="BG1554" i="1" s="1"/>
  <c r="BC1553" i="1"/>
  <c r="BG1553" i="1" s="1"/>
  <c r="BC1552" i="1"/>
  <c r="BG1552" i="1" s="1"/>
  <c r="BC1551" i="1"/>
  <c r="BG1551" i="1" s="1"/>
  <c r="BC1545" i="1"/>
  <c r="BG1545" i="1" s="1"/>
  <c r="BC1541" i="1"/>
  <c r="BG1541" i="1" s="1"/>
  <c r="BC1540" i="1"/>
  <c r="BG1540" i="1" s="1"/>
  <c r="BC1539" i="1"/>
  <c r="BG1539" i="1" s="1"/>
  <c r="BC1538" i="1"/>
  <c r="BG1538" i="1" s="1"/>
  <c r="BC1537" i="1"/>
  <c r="BG1537" i="1" s="1"/>
  <c r="BC1536" i="1"/>
  <c r="BG1536" i="1" s="1"/>
  <c r="BC1535" i="1"/>
  <c r="BG1535" i="1" s="1"/>
  <c r="BC1534" i="1"/>
  <c r="BG1534" i="1" s="1"/>
  <c r="BC1533" i="1"/>
  <c r="BG1533" i="1" s="1"/>
  <c r="BC1532" i="1"/>
  <c r="BG1532" i="1" s="1"/>
  <c r="BC1531" i="1"/>
  <c r="BG1531" i="1" s="1"/>
  <c r="BC1530" i="1"/>
  <c r="BG1530" i="1" s="1"/>
  <c r="BC1529" i="1"/>
  <c r="BG1529" i="1" s="1"/>
  <c r="BC1528" i="1"/>
  <c r="BG1528" i="1" s="1"/>
  <c r="BC1527" i="1"/>
  <c r="BG1527" i="1" s="1"/>
  <c r="BC1526" i="1"/>
  <c r="BG1526" i="1" s="1"/>
  <c r="BC1525" i="1"/>
  <c r="BG1525" i="1" s="1"/>
  <c r="BC1524" i="1"/>
  <c r="BG1524" i="1" s="1"/>
  <c r="BC1518" i="1"/>
  <c r="BG1518" i="1" s="1"/>
  <c r="BC1514" i="1"/>
  <c r="BG1514" i="1" s="1"/>
  <c r="BC1513" i="1"/>
  <c r="BG1513" i="1" s="1"/>
  <c r="BC1512" i="1"/>
  <c r="BG1512" i="1" s="1"/>
  <c r="BC1511" i="1"/>
  <c r="BG1511" i="1" s="1"/>
  <c r="BC1510" i="1"/>
  <c r="BG1510" i="1" s="1"/>
  <c r="BC1509" i="1"/>
  <c r="BG1509" i="1" s="1"/>
  <c r="BC1508" i="1"/>
  <c r="BG1508" i="1" s="1"/>
  <c r="BC1507" i="1"/>
  <c r="BG1507" i="1" s="1"/>
  <c r="BC1506" i="1"/>
  <c r="BG1506" i="1" s="1"/>
  <c r="BC1505" i="1"/>
  <c r="BG1505" i="1" s="1"/>
  <c r="BC1504" i="1"/>
  <c r="BG1504" i="1" s="1"/>
  <c r="BC1503" i="1"/>
  <c r="BG1503" i="1" s="1"/>
  <c r="BC1502" i="1"/>
  <c r="BG1502" i="1" s="1"/>
  <c r="BC1501" i="1"/>
  <c r="BG1501" i="1" s="1"/>
  <c r="BC1500" i="1"/>
  <c r="BG1500" i="1" s="1"/>
  <c r="BC1499" i="1"/>
  <c r="BG1499" i="1" s="1"/>
  <c r="BC1498" i="1"/>
  <c r="BG1498" i="1" s="1"/>
  <c r="BC1497" i="1"/>
  <c r="BG1497" i="1" s="1"/>
  <c r="BC1491" i="1"/>
  <c r="BG1491" i="1" s="1"/>
  <c r="BC1487" i="1"/>
  <c r="BG1487" i="1" s="1"/>
  <c r="BC1486" i="1"/>
  <c r="BG1486" i="1" s="1"/>
  <c r="BC1485" i="1"/>
  <c r="BG1485" i="1" s="1"/>
  <c r="BC1484" i="1"/>
  <c r="BG1484" i="1" s="1"/>
  <c r="BC1483" i="1"/>
  <c r="BG1483" i="1" s="1"/>
  <c r="BC1482" i="1"/>
  <c r="BG1482" i="1" s="1"/>
  <c r="BC1481" i="1"/>
  <c r="BG1481" i="1" s="1"/>
  <c r="BC1480" i="1"/>
  <c r="BG1480" i="1" s="1"/>
  <c r="BC1479" i="1"/>
  <c r="BG1479" i="1" s="1"/>
  <c r="BC1478" i="1"/>
  <c r="BG1478" i="1" s="1"/>
  <c r="BC1477" i="1"/>
  <c r="BG1477" i="1" s="1"/>
  <c r="BC1476" i="1"/>
  <c r="BG1476" i="1" s="1"/>
  <c r="BC1475" i="1"/>
  <c r="BG1475" i="1" s="1"/>
  <c r="BC1474" i="1"/>
  <c r="BG1474" i="1" s="1"/>
  <c r="BC1473" i="1"/>
  <c r="BG1473" i="1" s="1"/>
  <c r="BC1472" i="1"/>
  <c r="BG1472" i="1" s="1"/>
  <c r="BC1471" i="1"/>
  <c r="BG1471" i="1" s="1"/>
  <c r="BC1470" i="1"/>
  <c r="BG1470" i="1" s="1"/>
  <c r="BC1464" i="1"/>
  <c r="BG1464" i="1" s="1"/>
  <c r="BC1460" i="1"/>
  <c r="BG1460" i="1" s="1"/>
  <c r="BC1459" i="1"/>
  <c r="BG1459" i="1" s="1"/>
  <c r="BC1458" i="1"/>
  <c r="BG1458" i="1" s="1"/>
  <c r="BC1457" i="1"/>
  <c r="BG1457" i="1" s="1"/>
  <c r="BC1456" i="1"/>
  <c r="BG1456" i="1" s="1"/>
  <c r="BC1455" i="1"/>
  <c r="BG1455" i="1" s="1"/>
  <c r="BC1454" i="1"/>
  <c r="BG1454" i="1" s="1"/>
  <c r="BC1453" i="1"/>
  <c r="BG1453" i="1" s="1"/>
  <c r="BC1452" i="1"/>
  <c r="BG1452" i="1" s="1"/>
  <c r="BC1451" i="1"/>
  <c r="BG1451" i="1" s="1"/>
  <c r="BC1450" i="1"/>
  <c r="BG1450" i="1" s="1"/>
  <c r="BC1449" i="1"/>
  <c r="BG1449" i="1" s="1"/>
  <c r="BC1448" i="1"/>
  <c r="BG1448" i="1" s="1"/>
  <c r="BC1447" i="1"/>
  <c r="BG1447" i="1" s="1"/>
  <c r="BC1446" i="1"/>
  <c r="BG1446" i="1" s="1"/>
  <c r="BC1445" i="1"/>
  <c r="BG1445" i="1" s="1"/>
  <c r="BC1444" i="1"/>
  <c r="BG1444" i="1" s="1"/>
  <c r="BC1443" i="1"/>
  <c r="BG1443" i="1" s="1"/>
  <c r="BC1437" i="1"/>
  <c r="BG1437" i="1" s="1"/>
  <c r="BC1433" i="1"/>
  <c r="BG1433" i="1" s="1"/>
  <c r="BC1432" i="1"/>
  <c r="BG1432" i="1" s="1"/>
  <c r="BC1431" i="1"/>
  <c r="BG1431" i="1" s="1"/>
  <c r="BC1430" i="1"/>
  <c r="BG1430" i="1" s="1"/>
  <c r="BC1429" i="1"/>
  <c r="BG1429" i="1" s="1"/>
  <c r="BC1428" i="1"/>
  <c r="BG1428" i="1" s="1"/>
  <c r="BC1427" i="1"/>
  <c r="BG1427" i="1" s="1"/>
  <c r="BC1426" i="1"/>
  <c r="BG1426" i="1" s="1"/>
  <c r="BC1425" i="1"/>
  <c r="BG1425" i="1" s="1"/>
  <c r="BC1424" i="1"/>
  <c r="BG1424" i="1" s="1"/>
  <c r="BC1423" i="1"/>
  <c r="BG1423" i="1" s="1"/>
  <c r="BC1422" i="1"/>
  <c r="BG1422" i="1" s="1"/>
  <c r="BC1421" i="1"/>
  <c r="BG1421" i="1" s="1"/>
  <c r="BC1420" i="1"/>
  <c r="BG1420" i="1" s="1"/>
  <c r="BC1419" i="1"/>
  <c r="BG1419" i="1" s="1"/>
  <c r="BC1418" i="1"/>
  <c r="BG1418" i="1" s="1"/>
  <c r="BC1417" i="1"/>
  <c r="BG1417" i="1" s="1"/>
  <c r="BC1416" i="1"/>
  <c r="BG1416" i="1" s="1"/>
  <c r="BC1410" i="1"/>
  <c r="BG1410" i="1" s="1"/>
  <c r="BC1406" i="1"/>
  <c r="BG1406" i="1" s="1"/>
  <c r="BC1405" i="1"/>
  <c r="BG1405" i="1" s="1"/>
  <c r="BC1404" i="1"/>
  <c r="BG1404" i="1" s="1"/>
  <c r="BC1403" i="1"/>
  <c r="BG1403" i="1" s="1"/>
  <c r="BC1402" i="1"/>
  <c r="BG1402" i="1" s="1"/>
  <c r="BC1401" i="1"/>
  <c r="BG1401" i="1" s="1"/>
  <c r="BC1400" i="1"/>
  <c r="BG1400" i="1" s="1"/>
  <c r="BC1399" i="1"/>
  <c r="BG1399" i="1" s="1"/>
  <c r="BC1398" i="1"/>
  <c r="BG1398" i="1" s="1"/>
  <c r="BC1397" i="1"/>
  <c r="BG1397" i="1" s="1"/>
  <c r="BC1396" i="1"/>
  <c r="BG1396" i="1" s="1"/>
  <c r="BC1395" i="1"/>
  <c r="BG1395" i="1" s="1"/>
  <c r="BC1394" i="1"/>
  <c r="BG1394" i="1" s="1"/>
  <c r="BC1393" i="1"/>
  <c r="BG1393" i="1" s="1"/>
  <c r="BC1392" i="1"/>
  <c r="BG1392" i="1" s="1"/>
  <c r="BC1391" i="1"/>
  <c r="BG1391" i="1" s="1"/>
  <c r="BC1390" i="1"/>
  <c r="BG1390" i="1" s="1"/>
  <c r="BC1389" i="1"/>
  <c r="BG1389" i="1" s="1"/>
  <c r="BC1383" i="1"/>
  <c r="BG1383" i="1" s="1"/>
  <c r="BC1379" i="1"/>
  <c r="BG1379" i="1" s="1"/>
  <c r="BC1378" i="1"/>
  <c r="BG1378" i="1" s="1"/>
  <c r="BC1377" i="1"/>
  <c r="BG1377" i="1" s="1"/>
  <c r="BC1376" i="1"/>
  <c r="BG1376" i="1" s="1"/>
  <c r="BC1375" i="1"/>
  <c r="BG1375" i="1" s="1"/>
  <c r="BC1374" i="1"/>
  <c r="BG1374" i="1" s="1"/>
  <c r="BC1373" i="1"/>
  <c r="BG1373" i="1" s="1"/>
  <c r="BC1372" i="1"/>
  <c r="BG1372" i="1" s="1"/>
  <c r="BC1371" i="1"/>
  <c r="BG1371" i="1" s="1"/>
  <c r="BC1370" i="1"/>
  <c r="BG1370" i="1" s="1"/>
  <c r="BC1369" i="1"/>
  <c r="BG1369" i="1" s="1"/>
  <c r="BC1368" i="1"/>
  <c r="BG1368" i="1" s="1"/>
  <c r="BC1367" i="1"/>
  <c r="BG1367" i="1" s="1"/>
  <c r="BC1366" i="1"/>
  <c r="BG1366" i="1" s="1"/>
  <c r="BC1365" i="1"/>
  <c r="BG1365" i="1" s="1"/>
  <c r="BC1364" i="1"/>
  <c r="BG1364" i="1" s="1"/>
  <c r="BC1363" i="1"/>
  <c r="BG1363" i="1" s="1"/>
  <c r="BC1362" i="1"/>
  <c r="BG1362" i="1" s="1"/>
  <c r="BC1356" i="1"/>
  <c r="BG1356" i="1" s="1"/>
  <c r="BC1352" i="1"/>
  <c r="BG1352" i="1" s="1"/>
  <c r="BC1351" i="1"/>
  <c r="BG1351" i="1" s="1"/>
  <c r="BC1350" i="1"/>
  <c r="BG1350" i="1" s="1"/>
  <c r="BC1349" i="1"/>
  <c r="BG1349" i="1" s="1"/>
  <c r="BC1348" i="1"/>
  <c r="BG1348" i="1" s="1"/>
  <c r="BC1347" i="1"/>
  <c r="BG1347" i="1" s="1"/>
  <c r="BC1346" i="1"/>
  <c r="BG1346" i="1" s="1"/>
  <c r="BC1345" i="1"/>
  <c r="BG1345" i="1" s="1"/>
  <c r="BC1344" i="1"/>
  <c r="BG1344" i="1" s="1"/>
  <c r="BC1343" i="1"/>
  <c r="BG1343" i="1" s="1"/>
  <c r="BC1342" i="1"/>
  <c r="BG1342" i="1" s="1"/>
  <c r="BC1341" i="1"/>
  <c r="BG1341" i="1" s="1"/>
  <c r="BC1340" i="1"/>
  <c r="BG1340" i="1" s="1"/>
  <c r="BC1339" i="1"/>
  <c r="BG1339" i="1" s="1"/>
  <c r="BC1338" i="1"/>
  <c r="BG1338" i="1" s="1"/>
  <c r="BC1337" i="1"/>
  <c r="BG1337" i="1" s="1"/>
  <c r="BC1336" i="1"/>
  <c r="BG1336" i="1" s="1"/>
  <c r="BC1335" i="1"/>
  <c r="BG1335" i="1" s="1"/>
  <c r="BC1329" i="1"/>
  <c r="BG1329" i="1" s="1"/>
  <c r="BC1325" i="1"/>
  <c r="BG1325" i="1" s="1"/>
  <c r="BC1324" i="1"/>
  <c r="BG1324" i="1" s="1"/>
  <c r="BC1323" i="1"/>
  <c r="BG1323" i="1" s="1"/>
  <c r="BC1322" i="1"/>
  <c r="BG1322" i="1" s="1"/>
  <c r="BC1321" i="1"/>
  <c r="BG1321" i="1" s="1"/>
  <c r="BC1320" i="1"/>
  <c r="BG1320" i="1" s="1"/>
  <c r="BC1319" i="1"/>
  <c r="BG1319" i="1" s="1"/>
  <c r="BC1318" i="1"/>
  <c r="BG1318" i="1" s="1"/>
  <c r="BC1317" i="1"/>
  <c r="BG1317" i="1" s="1"/>
  <c r="BC1316" i="1"/>
  <c r="BG1316" i="1" s="1"/>
  <c r="BC1315" i="1"/>
  <c r="BG1315" i="1" s="1"/>
  <c r="BC1314" i="1"/>
  <c r="BG1314" i="1" s="1"/>
  <c r="BC1313" i="1"/>
  <c r="BG1313" i="1" s="1"/>
  <c r="BC1312" i="1"/>
  <c r="BG1312" i="1" s="1"/>
  <c r="BC1311" i="1"/>
  <c r="BG1311" i="1" s="1"/>
  <c r="BC1310" i="1"/>
  <c r="BG1310" i="1" s="1"/>
  <c r="BC1309" i="1"/>
  <c r="BG1309" i="1" s="1"/>
  <c r="BC1308" i="1"/>
  <c r="BG1308" i="1" s="1"/>
  <c r="BC1302" i="1"/>
  <c r="BG1302" i="1" s="1"/>
  <c r="BC1298" i="1"/>
  <c r="BG1298" i="1" s="1"/>
  <c r="BC1297" i="1"/>
  <c r="BG1297" i="1" s="1"/>
  <c r="BC1296" i="1"/>
  <c r="BG1296" i="1" s="1"/>
  <c r="BC1295" i="1"/>
  <c r="BG1295" i="1" s="1"/>
  <c r="BC1294" i="1"/>
  <c r="BG1294" i="1" s="1"/>
  <c r="BC1293" i="1"/>
  <c r="BG1293" i="1" s="1"/>
  <c r="BC1292" i="1"/>
  <c r="BG1292" i="1" s="1"/>
  <c r="BC1291" i="1"/>
  <c r="BG1291" i="1" s="1"/>
  <c r="BC1290" i="1"/>
  <c r="BG1290" i="1" s="1"/>
  <c r="BC1289" i="1"/>
  <c r="BG1289" i="1" s="1"/>
  <c r="BC1288" i="1"/>
  <c r="BG1288" i="1" s="1"/>
  <c r="BC1287" i="1"/>
  <c r="BG1287" i="1" s="1"/>
  <c r="BC1286" i="1"/>
  <c r="BG1286" i="1" s="1"/>
  <c r="BC1285" i="1"/>
  <c r="BG1285" i="1" s="1"/>
  <c r="BC1284" i="1"/>
  <c r="BG1284" i="1" s="1"/>
  <c r="BC1283" i="1"/>
  <c r="BG1283" i="1" s="1"/>
  <c r="BC1282" i="1"/>
  <c r="BG1282" i="1" s="1"/>
  <c r="BC1281" i="1"/>
  <c r="BG1281" i="1" s="1"/>
  <c r="BC1275" i="1"/>
  <c r="BG1275" i="1" s="1"/>
  <c r="BC1271" i="1"/>
  <c r="BG1271" i="1" s="1"/>
  <c r="BC1270" i="1"/>
  <c r="BG1270" i="1" s="1"/>
  <c r="BC1269" i="1"/>
  <c r="BG1269" i="1" s="1"/>
  <c r="BC1268" i="1"/>
  <c r="BG1268" i="1" s="1"/>
  <c r="BC1267" i="1"/>
  <c r="BG1267" i="1" s="1"/>
  <c r="BC1266" i="1"/>
  <c r="BG1266" i="1" s="1"/>
  <c r="BC1265" i="1"/>
  <c r="BG1265" i="1" s="1"/>
  <c r="BC1264" i="1"/>
  <c r="BG1264" i="1" s="1"/>
  <c r="BC1263" i="1"/>
  <c r="BG1263" i="1" s="1"/>
  <c r="BC1262" i="1"/>
  <c r="BG1262" i="1" s="1"/>
  <c r="BC1261" i="1"/>
  <c r="BG1261" i="1" s="1"/>
  <c r="BC1260" i="1"/>
  <c r="BG1260" i="1" s="1"/>
  <c r="BC1259" i="1"/>
  <c r="BG1259" i="1" s="1"/>
  <c r="BC1258" i="1"/>
  <c r="BG1258" i="1" s="1"/>
  <c r="BC1257" i="1"/>
  <c r="BG1257" i="1" s="1"/>
  <c r="BC1256" i="1"/>
  <c r="BG1256" i="1" s="1"/>
  <c r="BC1255" i="1"/>
  <c r="BG1255" i="1" s="1"/>
  <c r="BC1254" i="1"/>
  <c r="BG1254" i="1" s="1"/>
  <c r="BC1248" i="1"/>
  <c r="BG1248" i="1" s="1"/>
  <c r="BC1244" i="1"/>
  <c r="BG1244" i="1" s="1"/>
  <c r="BC1243" i="1"/>
  <c r="BG1243" i="1" s="1"/>
  <c r="BC1242" i="1"/>
  <c r="BG1242" i="1" s="1"/>
  <c r="BC1241" i="1"/>
  <c r="BG1241" i="1" s="1"/>
  <c r="BC1240" i="1"/>
  <c r="BG1240" i="1" s="1"/>
  <c r="BC1239" i="1"/>
  <c r="BG1239" i="1" s="1"/>
  <c r="BC1238" i="1"/>
  <c r="BG1238" i="1" s="1"/>
  <c r="BC1237" i="1"/>
  <c r="BG1237" i="1" s="1"/>
  <c r="BC1236" i="1"/>
  <c r="BG1236" i="1" s="1"/>
  <c r="BC1235" i="1"/>
  <c r="BG1235" i="1" s="1"/>
  <c r="BC1234" i="1"/>
  <c r="BG1234" i="1" s="1"/>
  <c r="BC1233" i="1"/>
  <c r="BG1233" i="1" s="1"/>
  <c r="BC1232" i="1"/>
  <c r="BG1232" i="1" s="1"/>
  <c r="BC1231" i="1"/>
  <c r="BG1231" i="1" s="1"/>
  <c r="BC1230" i="1"/>
  <c r="BG1230" i="1" s="1"/>
  <c r="BC1229" i="1"/>
  <c r="BG1229" i="1" s="1"/>
  <c r="BC1228" i="1"/>
  <c r="BG1228" i="1" s="1"/>
  <c r="BC1227" i="1"/>
  <c r="BG1227" i="1" s="1"/>
  <c r="BC1221" i="1"/>
  <c r="BG1221" i="1" s="1"/>
  <c r="BC1217" i="1"/>
  <c r="BG1217" i="1" s="1"/>
  <c r="BC1216" i="1"/>
  <c r="BG1216" i="1" s="1"/>
  <c r="BC1215" i="1"/>
  <c r="BG1215" i="1" s="1"/>
  <c r="BC1214" i="1"/>
  <c r="BG1214" i="1" s="1"/>
  <c r="BC1213" i="1"/>
  <c r="BG1213" i="1" s="1"/>
  <c r="BC1212" i="1"/>
  <c r="BG1212" i="1" s="1"/>
  <c r="BC1211" i="1"/>
  <c r="BG1211" i="1" s="1"/>
  <c r="BC1210" i="1"/>
  <c r="BG1210" i="1" s="1"/>
  <c r="BC1209" i="1"/>
  <c r="BG1209" i="1" s="1"/>
  <c r="BC1208" i="1"/>
  <c r="BG1208" i="1" s="1"/>
  <c r="BC1207" i="1"/>
  <c r="BG1207" i="1" s="1"/>
  <c r="BC1206" i="1"/>
  <c r="BG1206" i="1" s="1"/>
  <c r="BC1205" i="1"/>
  <c r="BG1205" i="1" s="1"/>
  <c r="BC1204" i="1"/>
  <c r="BG1204" i="1" s="1"/>
  <c r="BC1203" i="1"/>
  <c r="BG1203" i="1" s="1"/>
  <c r="BC1202" i="1"/>
  <c r="BG1202" i="1" s="1"/>
  <c r="BC1201" i="1"/>
  <c r="BG1201" i="1" s="1"/>
  <c r="BC1200" i="1"/>
  <c r="BG1200" i="1" s="1"/>
  <c r="BC1194" i="1"/>
  <c r="BG1194" i="1" s="1"/>
  <c r="BC1190" i="1"/>
  <c r="BG1190" i="1" s="1"/>
  <c r="BC1189" i="1"/>
  <c r="BG1189" i="1" s="1"/>
  <c r="BC1188" i="1"/>
  <c r="BG1188" i="1" s="1"/>
  <c r="BC1187" i="1"/>
  <c r="BG1187" i="1" s="1"/>
  <c r="BC1186" i="1"/>
  <c r="BG1186" i="1" s="1"/>
  <c r="BC1185" i="1"/>
  <c r="BG1185" i="1" s="1"/>
  <c r="BC1184" i="1"/>
  <c r="BG1184" i="1" s="1"/>
  <c r="BC1183" i="1"/>
  <c r="BG1183" i="1" s="1"/>
  <c r="BC1182" i="1"/>
  <c r="BG1182" i="1" s="1"/>
  <c r="BC1181" i="1"/>
  <c r="BG1181" i="1" s="1"/>
  <c r="BC1180" i="1"/>
  <c r="BG1180" i="1" s="1"/>
  <c r="BC1179" i="1"/>
  <c r="BG1179" i="1" s="1"/>
  <c r="BC1178" i="1"/>
  <c r="BG1178" i="1" s="1"/>
  <c r="BC1177" i="1"/>
  <c r="BG1177" i="1" s="1"/>
  <c r="BC1176" i="1"/>
  <c r="BG1176" i="1" s="1"/>
  <c r="BC1175" i="1"/>
  <c r="BG1175" i="1" s="1"/>
  <c r="BC1174" i="1"/>
  <c r="BG1174" i="1" s="1"/>
  <c r="BC1173" i="1"/>
  <c r="BG1173" i="1" s="1"/>
  <c r="BC1167" i="1"/>
  <c r="BG1167" i="1" s="1"/>
  <c r="BC1163" i="1"/>
  <c r="BG1163" i="1" s="1"/>
  <c r="BC1162" i="1"/>
  <c r="BG1162" i="1" s="1"/>
  <c r="BC1161" i="1"/>
  <c r="BG1161" i="1" s="1"/>
  <c r="BC1160" i="1"/>
  <c r="BG1160" i="1" s="1"/>
  <c r="BC1159" i="1"/>
  <c r="BG1159" i="1" s="1"/>
  <c r="BC1158" i="1"/>
  <c r="BG1158" i="1" s="1"/>
  <c r="BC1157" i="1"/>
  <c r="BG1157" i="1" s="1"/>
  <c r="BC1156" i="1"/>
  <c r="BG1156" i="1" s="1"/>
  <c r="BC1155" i="1"/>
  <c r="BG1155" i="1" s="1"/>
  <c r="BC1154" i="1"/>
  <c r="BG1154" i="1" s="1"/>
  <c r="BC1153" i="1"/>
  <c r="BG1153" i="1" s="1"/>
  <c r="BC1152" i="1"/>
  <c r="BG1152" i="1" s="1"/>
  <c r="BC1151" i="1"/>
  <c r="BG1151" i="1" s="1"/>
  <c r="BC1150" i="1"/>
  <c r="BG1150" i="1" s="1"/>
  <c r="BC1149" i="1"/>
  <c r="BG1149" i="1" s="1"/>
  <c r="BC1148" i="1"/>
  <c r="BG1148" i="1" s="1"/>
  <c r="BC1147" i="1"/>
  <c r="BG1147" i="1" s="1"/>
  <c r="BC1146" i="1"/>
  <c r="BG1146" i="1" s="1"/>
  <c r="BC1140" i="1"/>
  <c r="BG1140" i="1" s="1"/>
  <c r="BC1136" i="1"/>
  <c r="BG1136" i="1" s="1"/>
  <c r="BC1135" i="1"/>
  <c r="BG1135" i="1" s="1"/>
  <c r="BC1134" i="1"/>
  <c r="BG1134" i="1" s="1"/>
  <c r="BC1133" i="1"/>
  <c r="BG1133" i="1" s="1"/>
  <c r="BC1132" i="1"/>
  <c r="BG1132" i="1" s="1"/>
  <c r="BC1131" i="1"/>
  <c r="BG1131" i="1" s="1"/>
  <c r="BC1130" i="1"/>
  <c r="BG1130" i="1" s="1"/>
  <c r="BC1129" i="1"/>
  <c r="BG1129" i="1" s="1"/>
  <c r="BC1128" i="1"/>
  <c r="BG1128" i="1" s="1"/>
  <c r="BC1127" i="1"/>
  <c r="BG1127" i="1" s="1"/>
  <c r="BC1126" i="1"/>
  <c r="BG1126" i="1" s="1"/>
  <c r="BC1125" i="1"/>
  <c r="BG1125" i="1" s="1"/>
  <c r="BC1124" i="1"/>
  <c r="BG1124" i="1" s="1"/>
  <c r="BC1123" i="1"/>
  <c r="BG1123" i="1" s="1"/>
  <c r="BC1122" i="1"/>
  <c r="BG1122" i="1" s="1"/>
  <c r="BC1121" i="1"/>
  <c r="BG1121" i="1" s="1"/>
  <c r="BC1120" i="1"/>
  <c r="BG1120" i="1" s="1"/>
  <c r="BC1119" i="1"/>
  <c r="BG1119" i="1" s="1"/>
  <c r="BC1113" i="1"/>
  <c r="BG1113" i="1" s="1"/>
  <c r="BC1109" i="1"/>
  <c r="BG1109" i="1" s="1"/>
  <c r="BC1108" i="1"/>
  <c r="BG1108" i="1" s="1"/>
  <c r="BC1107" i="1"/>
  <c r="BG1107" i="1" s="1"/>
  <c r="BC1106" i="1"/>
  <c r="BG1106" i="1" s="1"/>
  <c r="BC1105" i="1"/>
  <c r="BG1105" i="1" s="1"/>
  <c r="BC1104" i="1"/>
  <c r="BG1104" i="1" s="1"/>
  <c r="BC1103" i="1"/>
  <c r="BG1103" i="1" s="1"/>
  <c r="BC1102" i="1"/>
  <c r="BG1102" i="1" s="1"/>
  <c r="BC1101" i="1"/>
  <c r="BG1101" i="1" s="1"/>
  <c r="BC1100" i="1"/>
  <c r="BG1100" i="1" s="1"/>
  <c r="BC1099" i="1"/>
  <c r="BG1099" i="1" s="1"/>
  <c r="BC1098" i="1"/>
  <c r="BG1098" i="1" s="1"/>
  <c r="BC1097" i="1"/>
  <c r="BG1097" i="1" s="1"/>
  <c r="BC1096" i="1"/>
  <c r="BG1096" i="1" s="1"/>
  <c r="BC1095" i="1"/>
  <c r="BG1095" i="1" s="1"/>
  <c r="BC1094" i="1"/>
  <c r="BG1094" i="1" s="1"/>
  <c r="BC1093" i="1"/>
  <c r="BG1093" i="1" s="1"/>
  <c r="BC1092" i="1"/>
  <c r="BG1092" i="1" s="1"/>
  <c r="BC1086" i="1"/>
  <c r="BG1086" i="1" s="1"/>
  <c r="BC1082" i="1"/>
  <c r="BG1082" i="1" s="1"/>
  <c r="BC1081" i="1"/>
  <c r="BG1081" i="1" s="1"/>
  <c r="BC1080" i="1"/>
  <c r="BG1080" i="1" s="1"/>
  <c r="BC1079" i="1"/>
  <c r="BG1079" i="1" s="1"/>
  <c r="BC1078" i="1"/>
  <c r="BG1078" i="1" s="1"/>
  <c r="BC1077" i="1"/>
  <c r="BG1077" i="1" s="1"/>
  <c r="BC1076" i="1"/>
  <c r="BG1076" i="1" s="1"/>
  <c r="BC1075" i="1"/>
  <c r="BG1075" i="1" s="1"/>
  <c r="BC1074" i="1"/>
  <c r="BG1074" i="1" s="1"/>
  <c r="BC1073" i="1"/>
  <c r="BG1073" i="1" s="1"/>
  <c r="BC1072" i="1"/>
  <c r="BG1072" i="1" s="1"/>
  <c r="BC1071" i="1"/>
  <c r="BG1071" i="1" s="1"/>
  <c r="BC1070" i="1"/>
  <c r="BG1070" i="1" s="1"/>
  <c r="BC1069" i="1"/>
  <c r="BG1069" i="1" s="1"/>
  <c r="BC1068" i="1"/>
  <c r="BG1068" i="1" s="1"/>
  <c r="BC1067" i="1"/>
  <c r="BG1067" i="1" s="1"/>
  <c r="BC1066" i="1"/>
  <c r="BG1066" i="1" s="1"/>
  <c r="BC1065" i="1"/>
  <c r="BG1065" i="1" s="1"/>
  <c r="BC1059" i="1"/>
  <c r="BG1059" i="1" s="1"/>
  <c r="BC1055" i="1"/>
  <c r="BG1055" i="1" s="1"/>
  <c r="BC1054" i="1"/>
  <c r="BG1054" i="1" s="1"/>
  <c r="BC1053" i="1"/>
  <c r="BG1053" i="1" s="1"/>
  <c r="BC1052" i="1"/>
  <c r="BG1052" i="1" s="1"/>
  <c r="BC1051" i="1"/>
  <c r="BG1051" i="1" s="1"/>
  <c r="BC1050" i="1"/>
  <c r="BG1050" i="1" s="1"/>
  <c r="BC1049" i="1"/>
  <c r="BG1049" i="1" s="1"/>
  <c r="BC1048" i="1"/>
  <c r="BG1048" i="1" s="1"/>
  <c r="BC1047" i="1"/>
  <c r="BG1047" i="1" s="1"/>
  <c r="BC1046" i="1"/>
  <c r="BG1046" i="1" s="1"/>
  <c r="BC1045" i="1"/>
  <c r="BG1045" i="1" s="1"/>
  <c r="BC1044" i="1"/>
  <c r="BG1044" i="1" s="1"/>
  <c r="BC1043" i="1"/>
  <c r="BG1043" i="1" s="1"/>
  <c r="BC1042" i="1"/>
  <c r="BG1042" i="1" s="1"/>
  <c r="BC1041" i="1"/>
  <c r="BG1041" i="1" s="1"/>
  <c r="BC1040" i="1"/>
  <c r="BG1040" i="1" s="1"/>
  <c r="BC1039" i="1"/>
  <c r="BG1039" i="1" s="1"/>
  <c r="BC1038" i="1"/>
  <c r="BG1038" i="1" s="1"/>
  <c r="BC1032" i="1"/>
  <c r="BG1032" i="1" s="1"/>
  <c r="BC1028" i="1"/>
  <c r="BG1028" i="1" s="1"/>
  <c r="BC1027" i="1"/>
  <c r="BG1027" i="1" s="1"/>
  <c r="BC1026" i="1"/>
  <c r="BG1026" i="1" s="1"/>
  <c r="BC1025" i="1"/>
  <c r="BG1025" i="1" s="1"/>
  <c r="BC1024" i="1"/>
  <c r="BG1024" i="1" s="1"/>
  <c r="BC1023" i="1"/>
  <c r="BG1023" i="1" s="1"/>
  <c r="BC1022" i="1"/>
  <c r="BG1022" i="1" s="1"/>
  <c r="BC1021" i="1"/>
  <c r="BG1021" i="1" s="1"/>
  <c r="BC1020" i="1"/>
  <c r="BG1020" i="1" s="1"/>
  <c r="BC1019" i="1"/>
  <c r="BG1019" i="1" s="1"/>
  <c r="BC1018" i="1"/>
  <c r="BG1018" i="1" s="1"/>
  <c r="BC1017" i="1"/>
  <c r="BG1017" i="1" s="1"/>
  <c r="BC1016" i="1"/>
  <c r="BG1016" i="1" s="1"/>
  <c r="BC1015" i="1"/>
  <c r="BG1015" i="1" s="1"/>
  <c r="BC1014" i="1"/>
  <c r="BG1014" i="1" s="1"/>
  <c r="BC1013" i="1"/>
  <c r="BG1013" i="1" s="1"/>
  <c r="BC1012" i="1"/>
  <c r="BG1012" i="1" s="1"/>
  <c r="BC1011" i="1"/>
  <c r="BG1011" i="1" s="1"/>
  <c r="BC1005" i="1"/>
  <c r="BG1005" i="1" s="1"/>
  <c r="BC1001" i="1"/>
  <c r="BG1001" i="1" s="1"/>
  <c r="BC1000" i="1"/>
  <c r="BG1000" i="1" s="1"/>
  <c r="BC999" i="1"/>
  <c r="BG999" i="1" s="1"/>
  <c r="BC998" i="1"/>
  <c r="BG998" i="1" s="1"/>
  <c r="BC997" i="1"/>
  <c r="BG997" i="1" s="1"/>
  <c r="BC996" i="1"/>
  <c r="BG996" i="1" s="1"/>
  <c r="BC995" i="1"/>
  <c r="BG995" i="1" s="1"/>
  <c r="BC994" i="1"/>
  <c r="BG994" i="1" s="1"/>
  <c r="BC993" i="1"/>
  <c r="BG993" i="1" s="1"/>
  <c r="BC992" i="1"/>
  <c r="BG992" i="1" s="1"/>
  <c r="BC991" i="1"/>
  <c r="BG991" i="1" s="1"/>
  <c r="BC990" i="1"/>
  <c r="BG990" i="1" s="1"/>
  <c r="BC989" i="1"/>
  <c r="BG989" i="1" s="1"/>
  <c r="BC988" i="1"/>
  <c r="BG988" i="1" s="1"/>
  <c r="BC987" i="1"/>
  <c r="BG987" i="1" s="1"/>
  <c r="BC986" i="1"/>
  <c r="BG986" i="1" s="1"/>
  <c r="BC985" i="1"/>
  <c r="BG985" i="1" s="1"/>
  <c r="BC984" i="1"/>
  <c r="BG984" i="1" s="1"/>
  <c r="BC978" i="1"/>
  <c r="BG978" i="1" s="1"/>
  <c r="BC974" i="1"/>
  <c r="BG974" i="1" s="1"/>
  <c r="BC973" i="1"/>
  <c r="BG973" i="1" s="1"/>
  <c r="BC972" i="1"/>
  <c r="BG972" i="1" s="1"/>
  <c r="BC971" i="1"/>
  <c r="BG971" i="1" s="1"/>
  <c r="BC970" i="1"/>
  <c r="BG970" i="1" s="1"/>
  <c r="BC969" i="1"/>
  <c r="BG969" i="1" s="1"/>
  <c r="BC968" i="1"/>
  <c r="BG968" i="1" s="1"/>
  <c r="BC967" i="1"/>
  <c r="BG967" i="1" s="1"/>
  <c r="BC966" i="1"/>
  <c r="BG966" i="1" s="1"/>
  <c r="BC965" i="1"/>
  <c r="BG965" i="1" s="1"/>
  <c r="BC964" i="1"/>
  <c r="BG964" i="1" s="1"/>
  <c r="BC963" i="1"/>
  <c r="BG963" i="1" s="1"/>
  <c r="BC962" i="1"/>
  <c r="BG962" i="1" s="1"/>
  <c r="BC961" i="1"/>
  <c r="BG961" i="1" s="1"/>
  <c r="BC960" i="1"/>
  <c r="BG960" i="1" s="1"/>
  <c r="BC959" i="1"/>
  <c r="BG959" i="1" s="1"/>
  <c r="BC958" i="1"/>
  <c r="BG958" i="1" s="1"/>
  <c r="BC957" i="1"/>
  <c r="BG957" i="1" s="1"/>
  <c r="BC951" i="1"/>
  <c r="BG951" i="1" s="1"/>
  <c r="BC947" i="1"/>
  <c r="BG947" i="1" s="1"/>
  <c r="BC946" i="1"/>
  <c r="BG946" i="1" s="1"/>
  <c r="BC945" i="1"/>
  <c r="BG945" i="1" s="1"/>
  <c r="BC944" i="1"/>
  <c r="BG944" i="1" s="1"/>
  <c r="BC943" i="1"/>
  <c r="BG943" i="1" s="1"/>
  <c r="BC942" i="1"/>
  <c r="BG942" i="1" s="1"/>
  <c r="BC941" i="1"/>
  <c r="BG941" i="1" s="1"/>
  <c r="BC940" i="1"/>
  <c r="BG940" i="1" s="1"/>
  <c r="BC939" i="1"/>
  <c r="BG939" i="1" s="1"/>
  <c r="BC938" i="1"/>
  <c r="BG938" i="1" s="1"/>
  <c r="BC937" i="1"/>
  <c r="BG937" i="1" s="1"/>
  <c r="BC936" i="1"/>
  <c r="BG936" i="1" s="1"/>
  <c r="BC935" i="1"/>
  <c r="BG935" i="1" s="1"/>
  <c r="BC934" i="1"/>
  <c r="BG934" i="1" s="1"/>
  <c r="BC933" i="1"/>
  <c r="BG933" i="1" s="1"/>
  <c r="BC932" i="1"/>
  <c r="BG932" i="1" s="1"/>
  <c r="BC931" i="1"/>
  <c r="BG931" i="1" s="1"/>
  <c r="BC930" i="1"/>
  <c r="BG930" i="1" s="1"/>
  <c r="BC924" i="1"/>
  <c r="BG924" i="1" s="1"/>
  <c r="BC920" i="1"/>
  <c r="BG920" i="1" s="1"/>
  <c r="BC919" i="1"/>
  <c r="BG919" i="1" s="1"/>
  <c r="BC918" i="1"/>
  <c r="BG918" i="1" s="1"/>
  <c r="BC917" i="1"/>
  <c r="BG917" i="1" s="1"/>
  <c r="BC916" i="1"/>
  <c r="BG916" i="1" s="1"/>
  <c r="BC915" i="1"/>
  <c r="BG915" i="1" s="1"/>
  <c r="BC914" i="1"/>
  <c r="BG914" i="1" s="1"/>
  <c r="BC913" i="1"/>
  <c r="BG913" i="1" s="1"/>
  <c r="BC912" i="1"/>
  <c r="BG912" i="1" s="1"/>
  <c r="BC911" i="1"/>
  <c r="BG911" i="1" s="1"/>
  <c r="BC910" i="1"/>
  <c r="BG910" i="1" s="1"/>
  <c r="BC909" i="1"/>
  <c r="BG909" i="1" s="1"/>
  <c r="BC908" i="1"/>
  <c r="BG908" i="1" s="1"/>
  <c r="BC907" i="1"/>
  <c r="BG907" i="1" s="1"/>
  <c r="BC906" i="1"/>
  <c r="BG906" i="1" s="1"/>
  <c r="BC905" i="1"/>
  <c r="BG905" i="1" s="1"/>
  <c r="BC904" i="1"/>
  <c r="BG904" i="1" s="1"/>
  <c r="BC903" i="1"/>
  <c r="BG903" i="1" s="1"/>
  <c r="BC897" i="1"/>
  <c r="BG897" i="1" s="1"/>
  <c r="BC893" i="1"/>
  <c r="BG893" i="1" s="1"/>
  <c r="BC892" i="1"/>
  <c r="BG892" i="1" s="1"/>
  <c r="BC891" i="1"/>
  <c r="BG891" i="1" s="1"/>
  <c r="BC890" i="1"/>
  <c r="BG890" i="1" s="1"/>
  <c r="BC889" i="1"/>
  <c r="BG889" i="1" s="1"/>
  <c r="BC888" i="1"/>
  <c r="BG888" i="1" s="1"/>
  <c r="BC887" i="1"/>
  <c r="BG887" i="1" s="1"/>
  <c r="BC886" i="1"/>
  <c r="BG886" i="1" s="1"/>
  <c r="BC885" i="1"/>
  <c r="BG885" i="1" s="1"/>
  <c r="BC884" i="1"/>
  <c r="BG884" i="1" s="1"/>
  <c r="BC883" i="1"/>
  <c r="BG883" i="1" s="1"/>
  <c r="BC882" i="1"/>
  <c r="BG882" i="1" s="1"/>
  <c r="BC881" i="1"/>
  <c r="BG881" i="1" s="1"/>
  <c r="BC880" i="1"/>
  <c r="BG880" i="1" s="1"/>
  <c r="BC879" i="1"/>
  <c r="BG879" i="1" s="1"/>
  <c r="BC878" i="1"/>
  <c r="BG878" i="1" s="1"/>
  <c r="BC877" i="1"/>
  <c r="BG877" i="1" s="1"/>
  <c r="BC876" i="1"/>
  <c r="BG876" i="1" s="1"/>
  <c r="BC870" i="1"/>
  <c r="BG870" i="1" s="1"/>
  <c r="BC866" i="1"/>
  <c r="BG866" i="1" s="1"/>
  <c r="BC865" i="1"/>
  <c r="BG865" i="1" s="1"/>
  <c r="BC864" i="1"/>
  <c r="BG864" i="1" s="1"/>
  <c r="BC863" i="1"/>
  <c r="BG863" i="1" s="1"/>
  <c r="BC862" i="1"/>
  <c r="BG862" i="1" s="1"/>
  <c r="BC861" i="1"/>
  <c r="BG861" i="1" s="1"/>
  <c r="BC860" i="1"/>
  <c r="BG860" i="1" s="1"/>
  <c r="BC859" i="1"/>
  <c r="BG859" i="1" s="1"/>
  <c r="BC858" i="1"/>
  <c r="BG858" i="1" s="1"/>
  <c r="BC857" i="1"/>
  <c r="BG857" i="1" s="1"/>
  <c r="BC856" i="1"/>
  <c r="BG856" i="1" s="1"/>
  <c r="BC855" i="1"/>
  <c r="BG855" i="1" s="1"/>
  <c r="BC854" i="1"/>
  <c r="BG854" i="1" s="1"/>
  <c r="BC853" i="1"/>
  <c r="BG853" i="1" s="1"/>
  <c r="BC852" i="1"/>
  <c r="BG852" i="1" s="1"/>
  <c r="BC851" i="1"/>
  <c r="BG851" i="1" s="1"/>
  <c r="BC850" i="1"/>
  <c r="BG850" i="1" s="1"/>
  <c r="BC849" i="1"/>
  <c r="BG849" i="1" s="1"/>
  <c r="BC843" i="1"/>
  <c r="BG843" i="1" s="1"/>
  <c r="BC839" i="1"/>
  <c r="BG839" i="1" s="1"/>
  <c r="BC838" i="1"/>
  <c r="BG838" i="1" s="1"/>
  <c r="BC837" i="1"/>
  <c r="BG837" i="1" s="1"/>
  <c r="BC836" i="1"/>
  <c r="BG836" i="1" s="1"/>
  <c r="BC835" i="1"/>
  <c r="BG835" i="1" s="1"/>
  <c r="BC834" i="1"/>
  <c r="BG834" i="1" s="1"/>
  <c r="BC833" i="1"/>
  <c r="BG833" i="1" s="1"/>
  <c r="BC832" i="1"/>
  <c r="BG832" i="1" s="1"/>
  <c r="BC831" i="1"/>
  <c r="BG831" i="1" s="1"/>
  <c r="BC830" i="1"/>
  <c r="BG830" i="1" s="1"/>
  <c r="BC829" i="1"/>
  <c r="BG829" i="1" s="1"/>
  <c r="BC828" i="1"/>
  <c r="BG828" i="1" s="1"/>
  <c r="BC827" i="1"/>
  <c r="BG827" i="1" s="1"/>
  <c r="BC826" i="1"/>
  <c r="BG826" i="1" s="1"/>
  <c r="BC825" i="1"/>
  <c r="BG825" i="1" s="1"/>
  <c r="BC824" i="1"/>
  <c r="BG824" i="1" s="1"/>
  <c r="BC823" i="1"/>
  <c r="BG823" i="1" s="1"/>
  <c r="BC822" i="1"/>
  <c r="BG822" i="1" s="1"/>
  <c r="BC816" i="1"/>
  <c r="BG816" i="1" s="1"/>
  <c r="BC812" i="1"/>
  <c r="BG812" i="1" s="1"/>
  <c r="BC811" i="1"/>
  <c r="BG811" i="1" s="1"/>
  <c r="BC810" i="1"/>
  <c r="BG810" i="1" s="1"/>
  <c r="BC809" i="1"/>
  <c r="BG809" i="1" s="1"/>
  <c r="BC808" i="1"/>
  <c r="BG808" i="1" s="1"/>
  <c r="BC807" i="1"/>
  <c r="BG807" i="1" s="1"/>
  <c r="BC806" i="1"/>
  <c r="BG806" i="1" s="1"/>
  <c r="BC805" i="1"/>
  <c r="BG805" i="1" s="1"/>
  <c r="BC804" i="1"/>
  <c r="BG804" i="1" s="1"/>
  <c r="BC803" i="1"/>
  <c r="BG803" i="1" s="1"/>
  <c r="BC802" i="1"/>
  <c r="BG802" i="1" s="1"/>
  <c r="BC801" i="1"/>
  <c r="BG801" i="1" s="1"/>
  <c r="BC800" i="1"/>
  <c r="BG800" i="1" s="1"/>
  <c r="BC799" i="1"/>
  <c r="BG799" i="1" s="1"/>
  <c r="BC798" i="1"/>
  <c r="BG798" i="1" s="1"/>
  <c r="BC797" i="1"/>
  <c r="BG797" i="1" s="1"/>
  <c r="BC796" i="1"/>
  <c r="BG796" i="1" s="1"/>
  <c r="BC795" i="1"/>
  <c r="BG795" i="1" s="1"/>
  <c r="BC789" i="1"/>
  <c r="BG789" i="1" s="1"/>
  <c r="BC785" i="1"/>
  <c r="BG785" i="1" s="1"/>
  <c r="BC784" i="1"/>
  <c r="BG784" i="1" s="1"/>
  <c r="BC783" i="1"/>
  <c r="BG783" i="1" s="1"/>
  <c r="BC782" i="1"/>
  <c r="BG782" i="1" s="1"/>
  <c r="BC781" i="1"/>
  <c r="BG781" i="1" s="1"/>
  <c r="BC780" i="1"/>
  <c r="BG780" i="1" s="1"/>
  <c r="BC779" i="1"/>
  <c r="BG779" i="1" s="1"/>
  <c r="BC778" i="1"/>
  <c r="BG778" i="1" s="1"/>
  <c r="BC777" i="1"/>
  <c r="BG777" i="1" s="1"/>
  <c r="BC776" i="1"/>
  <c r="BG776" i="1" s="1"/>
  <c r="BC775" i="1"/>
  <c r="BG775" i="1" s="1"/>
  <c r="BC774" i="1"/>
  <c r="BG774" i="1" s="1"/>
  <c r="BC773" i="1"/>
  <c r="BG773" i="1" s="1"/>
  <c r="BC772" i="1"/>
  <c r="BG772" i="1" s="1"/>
  <c r="BC771" i="1"/>
  <c r="BG771" i="1" s="1"/>
  <c r="BC770" i="1"/>
  <c r="BG770" i="1" s="1"/>
  <c r="BC769" i="1"/>
  <c r="BG769" i="1" s="1"/>
  <c r="BC768" i="1"/>
  <c r="BG768" i="1" s="1"/>
  <c r="BC762" i="1"/>
  <c r="BG762" i="1" s="1"/>
  <c r="BC758" i="1"/>
  <c r="BG758" i="1" s="1"/>
  <c r="BC757" i="1"/>
  <c r="BG757" i="1" s="1"/>
  <c r="BC756" i="1"/>
  <c r="BG756" i="1" s="1"/>
  <c r="BC755" i="1"/>
  <c r="BG755" i="1" s="1"/>
  <c r="BC754" i="1"/>
  <c r="BG754" i="1" s="1"/>
  <c r="BC753" i="1"/>
  <c r="BG753" i="1" s="1"/>
  <c r="BC752" i="1"/>
  <c r="BG752" i="1" s="1"/>
  <c r="BC751" i="1"/>
  <c r="BG751" i="1" s="1"/>
  <c r="BC750" i="1"/>
  <c r="BG750" i="1" s="1"/>
  <c r="BC749" i="1"/>
  <c r="BG749" i="1" s="1"/>
  <c r="BC748" i="1"/>
  <c r="BG748" i="1" s="1"/>
  <c r="BC747" i="1"/>
  <c r="BG747" i="1" s="1"/>
  <c r="BC746" i="1"/>
  <c r="BG746" i="1" s="1"/>
  <c r="BC745" i="1"/>
  <c r="BG745" i="1" s="1"/>
  <c r="BC744" i="1"/>
  <c r="BG744" i="1" s="1"/>
  <c r="BC743" i="1"/>
  <c r="BG743" i="1" s="1"/>
  <c r="BC742" i="1"/>
  <c r="BG742" i="1" s="1"/>
  <c r="BC741" i="1"/>
  <c r="BG741" i="1" s="1"/>
  <c r="BC735" i="1"/>
  <c r="BG735" i="1" s="1"/>
  <c r="BC731" i="1"/>
  <c r="BG731" i="1" s="1"/>
  <c r="BC730" i="1"/>
  <c r="BG730" i="1" s="1"/>
  <c r="BC729" i="1"/>
  <c r="BG729" i="1" s="1"/>
  <c r="BC728" i="1"/>
  <c r="BG728" i="1" s="1"/>
  <c r="BC727" i="1"/>
  <c r="BG727" i="1" s="1"/>
  <c r="BC726" i="1"/>
  <c r="BG726" i="1" s="1"/>
  <c r="BC725" i="1"/>
  <c r="BG725" i="1" s="1"/>
  <c r="BC724" i="1"/>
  <c r="BG724" i="1" s="1"/>
  <c r="BC723" i="1"/>
  <c r="BG723" i="1" s="1"/>
  <c r="BC722" i="1"/>
  <c r="BG722" i="1" s="1"/>
  <c r="BC721" i="1"/>
  <c r="BG721" i="1" s="1"/>
  <c r="BC720" i="1"/>
  <c r="BG720" i="1" s="1"/>
  <c r="BC719" i="1"/>
  <c r="BG719" i="1" s="1"/>
  <c r="BC718" i="1"/>
  <c r="BG718" i="1" s="1"/>
  <c r="BC717" i="1"/>
  <c r="BG717" i="1" s="1"/>
  <c r="BC716" i="1"/>
  <c r="BG716" i="1" s="1"/>
  <c r="BC715" i="1"/>
  <c r="BG715" i="1" s="1"/>
  <c r="BC714" i="1"/>
  <c r="BG714" i="1" s="1"/>
  <c r="BC708" i="1"/>
  <c r="BG708" i="1" s="1"/>
  <c r="BC704" i="1"/>
  <c r="BG704" i="1" s="1"/>
  <c r="BC703" i="1"/>
  <c r="BG703" i="1" s="1"/>
  <c r="BC702" i="1"/>
  <c r="BG702" i="1" s="1"/>
  <c r="BC701" i="1"/>
  <c r="BG701" i="1" s="1"/>
  <c r="BC700" i="1"/>
  <c r="BG700" i="1" s="1"/>
  <c r="BC699" i="1"/>
  <c r="BG699" i="1" s="1"/>
  <c r="BC698" i="1"/>
  <c r="BG698" i="1" s="1"/>
  <c r="BC697" i="1"/>
  <c r="BG697" i="1" s="1"/>
  <c r="BC696" i="1"/>
  <c r="BG696" i="1" s="1"/>
  <c r="BC695" i="1"/>
  <c r="BG695" i="1" s="1"/>
  <c r="BC694" i="1"/>
  <c r="BG694" i="1" s="1"/>
  <c r="BC693" i="1"/>
  <c r="BG693" i="1" s="1"/>
  <c r="BC692" i="1"/>
  <c r="BG692" i="1" s="1"/>
  <c r="BC691" i="1"/>
  <c r="BG691" i="1" s="1"/>
  <c r="BC690" i="1"/>
  <c r="BG690" i="1" s="1"/>
  <c r="BC689" i="1"/>
  <c r="BG689" i="1" s="1"/>
  <c r="BC688" i="1"/>
  <c r="BG688" i="1" s="1"/>
  <c r="BC687" i="1"/>
  <c r="BG687" i="1" s="1"/>
  <c r="BC681" i="1"/>
  <c r="BG681" i="1" s="1"/>
  <c r="BC677" i="1"/>
  <c r="BG677" i="1" s="1"/>
  <c r="BC676" i="1"/>
  <c r="BG676" i="1" s="1"/>
  <c r="BC675" i="1"/>
  <c r="BG675" i="1" s="1"/>
  <c r="BC674" i="1"/>
  <c r="BG674" i="1" s="1"/>
  <c r="BC673" i="1"/>
  <c r="BG673" i="1" s="1"/>
  <c r="BC672" i="1"/>
  <c r="BG672" i="1" s="1"/>
  <c r="BC671" i="1"/>
  <c r="BG671" i="1" s="1"/>
  <c r="BC670" i="1"/>
  <c r="BG670" i="1" s="1"/>
  <c r="BC669" i="1"/>
  <c r="BG669" i="1" s="1"/>
  <c r="BC668" i="1"/>
  <c r="BG668" i="1" s="1"/>
  <c r="BC667" i="1"/>
  <c r="BG667" i="1" s="1"/>
  <c r="BC666" i="1"/>
  <c r="BG666" i="1" s="1"/>
  <c r="BC665" i="1"/>
  <c r="BG665" i="1" s="1"/>
  <c r="BC664" i="1"/>
  <c r="BG664" i="1" s="1"/>
  <c r="BC663" i="1"/>
  <c r="BG663" i="1" s="1"/>
  <c r="BC662" i="1"/>
  <c r="BG662" i="1" s="1"/>
  <c r="BC661" i="1"/>
  <c r="BG661" i="1" s="1"/>
  <c r="BC660" i="1"/>
  <c r="BG660" i="1" s="1"/>
  <c r="BC654" i="1"/>
  <c r="BG654" i="1" s="1"/>
  <c r="BC650" i="1"/>
  <c r="BG650" i="1" s="1"/>
  <c r="BC649" i="1"/>
  <c r="BG649" i="1" s="1"/>
  <c r="BC648" i="1"/>
  <c r="BG648" i="1" s="1"/>
  <c r="BC647" i="1"/>
  <c r="BG647" i="1" s="1"/>
  <c r="BC646" i="1"/>
  <c r="BG646" i="1" s="1"/>
  <c r="BC645" i="1"/>
  <c r="BG645" i="1" s="1"/>
  <c r="BC644" i="1"/>
  <c r="BG644" i="1" s="1"/>
  <c r="BC643" i="1"/>
  <c r="BG643" i="1" s="1"/>
  <c r="BC642" i="1"/>
  <c r="BG642" i="1" s="1"/>
  <c r="BC641" i="1"/>
  <c r="BG641" i="1" s="1"/>
  <c r="BC640" i="1"/>
  <c r="BG640" i="1" s="1"/>
  <c r="BC639" i="1"/>
  <c r="BG639" i="1" s="1"/>
  <c r="BC638" i="1"/>
  <c r="BG638" i="1" s="1"/>
  <c r="BC637" i="1"/>
  <c r="BG637" i="1" s="1"/>
  <c r="BC636" i="1"/>
  <c r="BG636" i="1" s="1"/>
  <c r="BC635" i="1"/>
  <c r="BG635" i="1" s="1"/>
  <c r="BC634" i="1"/>
  <c r="BG634" i="1" s="1"/>
  <c r="BC633" i="1"/>
  <c r="BG633" i="1" s="1"/>
  <c r="BC627" i="1"/>
  <c r="BG627" i="1" s="1"/>
  <c r="BC623" i="1"/>
  <c r="BG623" i="1" s="1"/>
  <c r="BC622" i="1"/>
  <c r="BG622" i="1" s="1"/>
  <c r="BC621" i="1"/>
  <c r="BG621" i="1" s="1"/>
  <c r="BC620" i="1"/>
  <c r="BG620" i="1" s="1"/>
  <c r="BC619" i="1"/>
  <c r="BG619" i="1" s="1"/>
  <c r="BC618" i="1"/>
  <c r="BG618" i="1" s="1"/>
  <c r="BC617" i="1"/>
  <c r="BG617" i="1" s="1"/>
  <c r="BC616" i="1"/>
  <c r="BG616" i="1" s="1"/>
  <c r="BC615" i="1"/>
  <c r="BG615" i="1" s="1"/>
  <c r="BC614" i="1"/>
  <c r="BG614" i="1" s="1"/>
  <c r="BC613" i="1"/>
  <c r="BG613" i="1" s="1"/>
  <c r="BC612" i="1"/>
  <c r="BG612" i="1" s="1"/>
  <c r="BC611" i="1"/>
  <c r="BG611" i="1" s="1"/>
  <c r="BC610" i="1"/>
  <c r="BG610" i="1" s="1"/>
  <c r="BC609" i="1"/>
  <c r="BG609" i="1" s="1"/>
  <c r="BC608" i="1"/>
  <c r="BG608" i="1" s="1"/>
  <c r="BC607" i="1"/>
  <c r="BG607" i="1" s="1"/>
  <c r="BC606" i="1"/>
  <c r="BG606" i="1" s="1"/>
  <c r="BC600" i="1"/>
  <c r="BG600" i="1" s="1"/>
  <c r="BC596" i="1"/>
  <c r="BG596" i="1" s="1"/>
  <c r="BC595" i="1"/>
  <c r="BG595" i="1" s="1"/>
  <c r="BC594" i="1"/>
  <c r="BG594" i="1" s="1"/>
  <c r="BC593" i="1"/>
  <c r="BG593" i="1" s="1"/>
  <c r="BC592" i="1"/>
  <c r="BG592" i="1" s="1"/>
  <c r="BC591" i="1"/>
  <c r="BG591" i="1" s="1"/>
  <c r="BC590" i="1"/>
  <c r="BG590" i="1" s="1"/>
  <c r="BC589" i="1"/>
  <c r="BG589" i="1" s="1"/>
  <c r="BC588" i="1"/>
  <c r="BG588" i="1" s="1"/>
  <c r="BC587" i="1"/>
  <c r="BG587" i="1" s="1"/>
  <c r="BC586" i="1"/>
  <c r="BG586" i="1" s="1"/>
  <c r="BC585" i="1"/>
  <c r="BG585" i="1" s="1"/>
  <c r="BC584" i="1"/>
  <c r="BG584" i="1" s="1"/>
  <c r="BC583" i="1"/>
  <c r="BG583" i="1" s="1"/>
  <c r="BC582" i="1"/>
  <c r="BG582" i="1" s="1"/>
  <c r="BC581" i="1"/>
  <c r="BG581" i="1" s="1"/>
  <c r="BC580" i="1"/>
  <c r="BG580" i="1" s="1"/>
  <c r="BC579" i="1"/>
  <c r="BG579" i="1" s="1"/>
  <c r="BC573" i="1"/>
  <c r="BG573" i="1" s="1"/>
  <c r="BC569" i="1"/>
  <c r="BG569" i="1" s="1"/>
  <c r="BC568" i="1"/>
  <c r="BG568" i="1" s="1"/>
  <c r="BC567" i="1"/>
  <c r="BG567" i="1" s="1"/>
  <c r="BC566" i="1"/>
  <c r="BG566" i="1" s="1"/>
  <c r="BC565" i="1"/>
  <c r="BG565" i="1" s="1"/>
  <c r="BC564" i="1"/>
  <c r="BG564" i="1" s="1"/>
  <c r="BC563" i="1"/>
  <c r="BG563" i="1" s="1"/>
  <c r="BC562" i="1"/>
  <c r="BG562" i="1" s="1"/>
  <c r="BC561" i="1"/>
  <c r="BG561" i="1" s="1"/>
  <c r="BC560" i="1"/>
  <c r="BG560" i="1" s="1"/>
  <c r="BC559" i="1"/>
  <c r="BG559" i="1" s="1"/>
  <c r="BC558" i="1"/>
  <c r="BG558" i="1" s="1"/>
  <c r="BC557" i="1"/>
  <c r="BG557" i="1" s="1"/>
  <c r="BC556" i="1"/>
  <c r="BG556" i="1" s="1"/>
  <c r="BC555" i="1"/>
  <c r="BG555" i="1" s="1"/>
  <c r="BC554" i="1"/>
  <c r="BG554" i="1" s="1"/>
  <c r="BC553" i="1"/>
  <c r="BG553" i="1" s="1"/>
  <c r="BC552" i="1"/>
  <c r="BG552" i="1" s="1"/>
  <c r="BC546" i="1"/>
  <c r="BG546" i="1" s="1"/>
  <c r="BC542" i="1"/>
  <c r="BG542" i="1" s="1"/>
  <c r="BC541" i="1"/>
  <c r="BG541" i="1" s="1"/>
  <c r="BC540" i="1"/>
  <c r="BG540" i="1" s="1"/>
  <c r="BC539" i="1"/>
  <c r="BG539" i="1" s="1"/>
  <c r="BC538" i="1"/>
  <c r="BG538" i="1" s="1"/>
  <c r="BC537" i="1"/>
  <c r="BG537" i="1" s="1"/>
  <c r="BC536" i="1"/>
  <c r="BG536" i="1" s="1"/>
  <c r="BC535" i="1"/>
  <c r="BG535" i="1" s="1"/>
  <c r="BC534" i="1"/>
  <c r="BG534" i="1" s="1"/>
  <c r="BC533" i="1"/>
  <c r="BG533" i="1" s="1"/>
  <c r="BC532" i="1"/>
  <c r="BG532" i="1" s="1"/>
  <c r="BC531" i="1"/>
  <c r="BG531" i="1" s="1"/>
  <c r="BC530" i="1"/>
  <c r="BG530" i="1" s="1"/>
  <c r="BC529" i="1"/>
  <c r="BG529" i="1" s="1"/>
  <c r="BC528" i="1"/>
  <c r="BG528" i="1" s="1"/>
  <c r="BC527" i="1"/>
  <c r="BG527" i="1" s="1"/>
  <c r="BC526" i="1"/>
  <c r="BG526" i="1" s="1"/>
  <c r="BC525" i="1"/>
  <c r="BG525" i="1" s="1"/>
  <c r="BC519" i="1"/>
  <c r="BG519" i="1" s="1"/>
  <c r="BC515" i="1"/>
  <c r="BG515" i="1" s="1"/>
  <c r="BC514" i="1"/>
  <c r="BG514" i="1" s="1"/>
  <c r="BC513" i="1"/>
  <c r="BG513" i="1" s="1"/>
  <c r="BC512" i="1"/>
  <c r="BG512" i="1" s="1"/>
  <c r="BC511" i="1"/>
  <c r="BG511" i="1" s="1"/>
  <c r="BC510" i="1"/>
  <c r="BG510" i="1" s="1"/>
  <c r="BC509" i="1"/>
  <c r="BG509" i="1" s="1"/>
  <c r="BC508" i="1"/>
  <c r="BG508" i="1" s="1"/>
  <c r="BC507" i="1"/>
  <c r="BG507" i="1" s="1"/>
  <c r="BC506" i="1"/>
  <c r="BG506" i="1" s="1"/>
  <c r="BC505" i="1"/>
  <c r="BG505" i="1" s="1"/>
  <c r="BC504" i="1"/>
  <c r="BG504" i="1" s="1"/>
  <c r="BC503" i="1"/>
  <c r="BG503" i="1" s="1"/>
  <c r="BC502" i="1"/>
  <c r="BG502" i="1" s="1"/>
  <c r="BC501" i="1"/>
  <c r="BG501" i="1" s="1"/>
  <c r="BC500" i="1"/>
  <c r="BG500" i="1" s="1"/>
  <c r="BC499" i="1"/>
  <c r="BG499" i="1" s="1"/>
  <c r="BC498" i="1"/>
  <c r="BG498" i="1" s="1"/>
  <c r="BC492" i="1"/>
  <c r="BG492" i="1" s="1"/>
  <c r="BC488" i="1"/>
  <c r="BG488" i="1" s="1"/>
  <c r="BC487" i="1"/>
  <c r="BG487" i="1" s="1"/>
  <c r="BC486" i="1"/>
  <c r="BG486" i="1" s="1"/>
  <c r="BC485" i="1"/>
  <c r="BG485" i="1" s="1"/>
  <c r="BC484" i="1"/>
  <c r="BG484" i="1" s="1"/>
  <c r="BC483" i="1"/>
  <c r="BG483" i="1" s="1"/>
  <c r="BC482" i="1"/>
  <c r="BG482" i="1" s="1"/>
  <c r="BC481" i="1"/>
  <c r="BG481" i="1" s="1"/>
  <c r="BC480" i="1"/>
  <c r="BG480" i="1" s="1"/>
  <c r="BC479" i="1"/>
  <c r="BG479" i="1" s="1"/>
  <c r="BC478" i="1"/>
  <c r="BG478" i="1" s="1"/>
  <c r="BC477" i="1"/>
  <c r="BG477" i="1" s="1"/>
  <c r="BC476" i="1"/>
  <c r="BG476" i="1" s="1"/>
  <c r="BC475" i="1"/>
  <c r="BG475" i="1" s="1"/>
  <c r="BC474" i="1"/>
  <c r="BG474" i="1" s="1"/>
  <c r="BC473" i="1"/>
  <c r="BG473" i="1" s="1"/>
  <c r="BC472" i="1"/>
  <c r="BG472" i="1" s="1"/>
  <c r="BC471" i="1"/>
  <c r="BG471" i="1" s="1"/>
  <c r="BC465" i="1"/>
  <c r="BG465" i="1" s="1"/>
  <c r="BC461" i="1"/>
  <c r="BG461" i="1" s="1"/>
  <c r="BC460" i="1"/>
  <c r="BG460" i="1" s="1"/>
  <c r="BC459" i="1"/>
  <c r="BG459" i="1" s="1"/>
  <c r="BC458" i="1"/>
  <c r="BG458" i="1" s="1"/>
  <c r="BC457" i="1"/>
  <c r="BG457" i="1" s="1"/>
  <c r="BC456" i="1"/>
  <c r="BG456" i="1" s="1"/>
  <c r="BC455" i="1"/>
  <c r="BG455" i="1" s="1"/>
  <c r="BC454" i="1"/>
  <c r="BG454" i="1" s="1"/>
  <c r="BC453" i="1"/>
  <c r="BG453" i="1" s="1"/>
  <c r="BC452" i="1"/>
  <c r="BG452" i="1" s="1"/>
  <c r="BC451" i="1"/>
  <c r="BG451" i="1" s="1"/>
  <c r="BC450" i="1"/>
  <c r="BG450" i="1" s="1"/>
  <c r="BC449" i="1"/>
  <c r="BG449" i="1" s="1"/>
  <c r="BC448" i="1"/>
  <c r="BG448" i="1" s="1"/>
  <c r="BC447" i="1"/>
  <c r="BG447" i="1" s="1"/>
  <c r="BC446" i="1"/>
  <c r="BG446" i="1" s="1"/>
  <c r="BC445" i="1"/>
  <c r="BG445" i="1" s="1"/>
  <c r="BC444" i="1"/>
  <c r="BG444" i="1" s="1"/>
  <c r="BC438" i="1"/>
  <c r="BG438" i="1" s="1"/>
  <c r="BC434" i="1"/>
  <c r="BG434" i="1" s="1"/>
  <c r="BC433" i="1"/>
  <c r="BG433" i="1" s="1"/>
  <c r="BC432" i="1"/>
  <c r="BG432" i="1" s="1"/>
  <c r="BC431" i="1"/>
  <c r="BG431" i="1" s="1"/>
  <c r="BC430" i="1"/>
  <c r="BG430" i="1" s="1"/>
  <c r="BC429" i="1"/>
  <c r="BG429" i="1" s="1"/>
  <c r="BC428" i="1"/>
  <c r="BG428" i="1" s="1"/>
  <c r="BC427" i="1"/>
  <c r="BG427" i="1" s="1"/>
  <c r="BC426" i="1"/>
  <c r="BG426" i="1" s="1"/>
  <c r="BC425" i="1"/>
  <c r="BG425" i="1" s="1"/>
  <c r="BC424" i="1"/>
  <c r="BG424" i="1" s="1"/>
  <c r="BC423" i="1"/>
  <c r="BG423" i="1" s="1"/>
  <c r="BC422" i="1"/>
  <c r="BG422" i="1" s="1"/>
  <c r="BC421" i="1"/>
  <c r="BG421" i="1" s="1"/>
  <c r="BC420" i="1"/>
  <c r="BG420" i="1" s="1"/>
  <c r="BC419" i="1"/>
  <c r="BG419" i="1" s="1"/>
  <c r="BC418" i="1"/>
  <c r="BG418" i="1" s="1"/>
  <c r="BC417" i="1"/>
  <c r="BG417" i="1" s="1"/>
  <c r="BC411" i="1"/>
  <c r="BG411" i="1" s="1"/>
  <c r="BC407" i="1"/>
  <c r="BG407" i="1" s="1"/>
  <c r="BC406" i="1"/>
  <c r="BG406" i="1" s="1"/>
  <c r="BC405" i="1"/>
  <c r="BG405" i="1" s="1"/>
  <c r="BC404" i="1"/>
  <c r="BG404" i="1" s="1"/>
  <c r="BC403" i="1"/>
  <c r="BG403" i="1" s="1"/>
  <c r="BC402" i="1"/>
  <c r="BG402" i="1" s="1"/>
  <c r="BC401" i="1"/>
  <c r="BG401" i="1" s="1"/>
  <c r="BC400" i="1"/>
  <c r="BG400" i="1" s="1"/>
  <c r="BC399" i="1"/>
  <c r="BG399" i="1" s="1"/>
  <c r="BC398" i="1"/>
  <c r="BG398" i="1" s="1"/>
  <c r="BC397" i="1"/>
  <c r="BG397" i="1" s="1"/>
  <c r="BC396" i="1"/>
  <c r="BG396" i="1" s="1"/>
  <c r="BC395" i="1"/>
  <c r="BG395" i="1" s="1"/>
  <c r="BC394" i="1"/>
  <c r="BG394" i="1" s="1"/>
  <c r="BC393" i="1"/>
  <c r="BG393" i="1" s="1"/>
  <c r="BC392" i="1"/>
  <c r="BG392" i="1" s="1"/>
  <c r="BC391" i="1"/>
  <c r="BG391" i="1" s="1"/>
  <c r="BC390" i="1"/>
  <c r="BG390" i="1" s="1"/>
  <c r="BC384" i="1"/>
  <c r="BG384" i="1" s="1"/>
  <c r="BC380" i="1"/>
  <c r="BG380" i="1" s="1"/>
  <c r="BC379" i="1"/>
  <c r="BG379" i="1" s="1"/>
  <c r="BC378" i="1"/>
  <c r="BG378" i="1" s="1"/>
  <c r="BC377" i="1"/>
  <c r="BG377" i="1" s="1"/>
  <c r="BC376" i="1"/>
  <c r="BG376" i="1" s="1"/>
  <c r="BC375" i="1"/>
  <c r="BG375" i="1" s="1"/>
  <c r="BC374" i="1"/>
  <c r="BG374" i="1" s="1"/>
  <c r="BC373" i="1"/>
  <c r="BG373" i="1" s="1"/>
  <c r="BC372" i="1"/>
  <c r="BG372" i="1" s="1"/>
  <c r="BC371" i="1"/>
  <c r="BG371" i="1" s="1"/>
  <c r="BC370" i="1"/>
  <c r="BG370" i="1" s="1"/>
  <c r="BC369" i="1"/>
  <c r="BG369" i="1" s="1"/>
  <c r="BC368" i="1"/>
  <c r="BG368" i="1" s="1"/>
  <c r="BC367" i="1"/>
  <c r="BG367" i="1" s="1"/>
  <c r="BC366" i="1"/>
  <c r="BG366" i="1" s="1"/>
  <c r="BC365" i="1"/>
  <c r="BG365" i="1" s="1"/>
  <c r="BC364" i="1"/>
  <c r="BG364" i="1" s="1"/>
  <c r="BC363" i="1"/>
  <c r="BG363" i="1" s="1"/>
  <c r="BC357" i="1"/>
  <c r="BG357" i="1" s="1"/>
  <c r="BC353" i="1"/>
  <c r="BG353" i="1" s="1"/>
  <c r="BC352" i="1"/>
  <c r="BG352" i="1" s="1"/>
  <c r="BC351" i="1"/>
  <c r="BG351" i="1" s="1"/>
  <c r="BC350" i="1"/>
  <c r="BG350" i="1" s="1"/>
  <c r="BC349" i="1"/>
  <c r="BG349" i="1" s="1"/>
  <c r="BC348" i="1"/>
  <c r="BG348" i="1" s="1"/>
  <c r="BC347" i="1"/>
  <c r="BG347" i="1" s="1"/>
  <c r="BC346" i="1"/>
  <c r="BG346" i="1" s="1"/>
  <c r="BC345" i="1"/>
  <c r="BG345" i="1" s="1"/>
  <c r="BC344" i="1"/>
  <c r="BG344" i="1" s="1"/>
  <c r="BC343" i="1"/>
  <c r="BG343" i="1" s="1"/>
  <c r="BC342" i="1"/>
  <c r="BG342" i="1" s="1"/>
  <c r="BC341" i="1"/>
  <c r="BG341" i="1" s="1"/>
  <c r="BC340" i="1"/>
  <c r="BG340" i="1" s="1"/>
  <c r="BC339" i="1"/>
  <c r="BG339" i="1" s="1"/>
  <c r="BC338" i="1"/>
  <c r="BG338" i="1" s="1"/>
  <c r="BC337" i="1"/>
  <c r="BG337" i="1" s="1"/>
  <c r="BC336" i="1"/>
  <c r="BG336" i="1" s="1"/>
  <c r="BC330" i="1"/>
  <c r="BG330" i="1" s="1"/>
  <c r="BC326" i="1"/>
  <c r="BG326" i="1" s="1"/>
  <c r="BC325" i="1"/>
  <c r="BG325" i="1" s="1"/>
  <c r="BC324" i="1"/>
  <c r="BG324" i="1" s="1"/>
  <c r="BC323" i="1"/>
  <c r="BG323" i="1" s="1"/>
  <c r="BC322" i="1"/>
  <c r="BG322" i="1" s="1"/>
  <c r="BC321" i="1"/>
  <c r="BG321" i="1" s="1"/>
  <c r="BC320" i="1"/>
  <c r="BG320" i="1" s="1"/>
  <c r="BC319" i="1"/>
  <c r="BG319" i="1" s="1"/>
  <c r="BC318" i="1"/>
  <c r="BG318" i="1" s="1"/>
  <c r="BC317" i="1"/>
  <c r="BG317" i="1" s="1"/>
  <c r="BC316" i="1"/>
  <c r="BG316" i="1" s="1"/>
  <c r="BC315" i="1"/>
  <c r="BG315" i="1" s="1"/>
  <c r="BC314" i="1"/>
  <c r="BG314" i="1" s="1"/>
  <c r="BC313" i="1"/>
  <c r="BG313" i="1" s="1"/>
  <c r="BC312" i="1"/>
  <c r="BG312" i="1" s="1"/>
  <c r="BC311" i="1"/>
  <c r="BG311" i="1" s="1"/>
  <c r="BC310" i="1"/>
  <c r="BG310" i="1" s="1"/>
  <c r="BC309" i="1"/>
  <c r="BG309" i="1" s="1"/>
  <c r="BC303" i="1"/>
  <c r="BG303" i="1" s="1"/>
  <c r="BC299" i="1"/>
  <c r="BG299" i="1" s="1"/>
  <c r="BC298" i="1"/>
  <c r="BG298" i="1" s="1"/>
  <c r="BC297" i="1"/>
  <c r="BG297" i="1" s="1"/>
  <c r="BC296" i="1"/>
  <c r="BG296" i="1" s="1"/>
  <c r="BC295" i="1"/>
  <c r="BG295" i="1" s="1"/>
  <c r="BC294" i="1"/>
  <c r="BG294" i="1" s="1"/>
  <c r="BC293" i="1"/>
  <c r="BG293" i="1" s="1"/>
  <c r="BC292" i="1"/>
  <c r="BG292" i="1" s="1"/>
  <c r="BC291" i="1"/>
  <c r="BG291" i="1" s="1"/>
  <c r="BC290" i="1"/>
  <c r="BG290" i="1" s="1"/>
  <c r="BC289" i="1"/>
  <c r="BG289" i="1" s="1"/>
  <c r="BC288" i="1"/>
  <c r="BG288" i="1" s="1"/>
  <c r="BC287" i="1"/>
  <c r="BG287" i="1" s="1"/>
  <c r="BC286" i="1"/>
  <c r="BG286" i="1" s="1"/>
  <c r="BC285" i="1"/>
  <c r="BG285" i="1" s="1"/>
  <c r="BC284" i="1"/>
  <c r="BG284" i="1" s="1"/>
  <c r="BC283" i="1"/>
  <c r="BG283" i="1" s="1"/>
  <c r="BC282" i="1"/>
  <c r="BG282" i="1" s="1"/>
  <c r="BC276" i="1"/>
  <c r="BG276" i="1" s="1"/>
  <c r="BC272" i="1"/>
  <c r="BG272" i="1" s="1"/>
  <c r="BC271" i="1"/>
  <c r="BG271" i="1" s="1"/>
  <c r="BC270" i="1"/>
  <c r="BG270" i="1" s="1"/>
  <c r="BC269" i="1"/>
  <c r="BG269" i="1" s="1"/>
  <c r="BC268" i="1"/>
  <c r="BG268" i="1" s="1"/>
  <c r="BC267" i="1"/>
  <c r="BG267" i="1" s="1"/>
  <c r="BC266" i="1"/>
  <c r="BG266" i="1" s="1"/>
  <c r="BC265" i="1"/>
  <c r="BG265" i="1" s="1"/>
  <c r="BC264" i="1"/>
  <c r="BG264" i="1" s="1"/>
  <c r="BC263" i="1"/>
  <c r="BG263" i="1" s="1"/>
  <c r="BC262" i="1"/>
  <c r="BG262" i="1" s="1"/>
  <c r="BC261" i="1"/>
  <c r="BG261" i="1" s="1"/>
  <c r="BC260" i="1"/>
  <c r="BG260" i="1" s="1"/>
  <c r="BC259" i="1"/>
  <c r="BG259" i="1" s="1"/>
  <c r="BC258" i="1"/>
  <c r="BG258" i="1" s="1"/>
  <c r="BC257" i="1"/>
  <c r="BG257" i="1" s="1"/>
  <c r="BC256" i="1"/>
  <c r="BG256" i="1" s="1"/>
  <c r="BC255" i="1"/>
  <c r="BG255" i="1" s="1"/>
  <c r="BC249" i="1"/>
  <c r="BG249" i="1" s="1"/>
  <c r="BC245" i="1"/>
  <c r="BG245" i="1" s="1"/>
  <c r="BC244" i="1"/>
  <c r="BG244" i="1" s="1"/>
  <c r="BC243" i="1"/>
  <c r="BG243" i="1" s="1"/>
  <c r="BC242" i="1"/>
  <c r="BG242" i="1" s="1"/>
  <c r="BC241" i="1"/>
  <c r="BG241" i="1" s="1"/>
  <c r="BC240" i="1"/>
  <c r="BG240" i="1" s="1"/>
  <c r="BC239" i="1"/>
  <c r="BG239" i="1" s="1"/>
  <c r="BC238" i="1"/>
  <c r="BG238" i="1" s="1"/>
  <c r="BC237" i="1"/>
  <c r="BG237" i="1" s="1"/>
  <c r="BC236" i="1"/>
  <c r="BG236" i="1" s="1"/>
  <c r="BC235" i="1"/>
  <c r="BG235" i="1" s="1"/>
  <c r="BC234" i="1"/>
  <c r="BG234" i="1" s="1"/>
  <c r="BC233" i="1"/>
  <c r="BG233" i="1" s="1"/>
  <c r="BC232" i="1"/>
  <c r="BG232" i="1" s="1"/>
  <c r="BC231" i="1"/>
  <c r="BG231" i="1" s="1"/>
  <c r="BC230" i="1"/>
  <c r="BG230" i="1" s="1"/>
  <c r="BC229" i="1"/>
  <c r="BG229" i="1" s="1"/>
  <c r="BC228" i="1"/>
  <c r="BG228" i="1" s="1"/>
  <c r="BC222" i="1"/>
  <c r="BG222" i="1" s="1"/>
  <c r="BC218" i="1"/>
  <c r="BG218" i="1" s="1"/>
  <c r="BC217" i="1"/>
  <c r="BG217" i="1" s="1"/>
  <c r="BC216" i="1"/>
  <c r="BG216" i="1" s="1"/>
  <c r="BC215" i="1"/>
  <c r="BG215" i="1" s="1"/>
  <c r="BC214" i="1"/>
  <c r="BG214" i="1" s="1"/>
  <c r="BC213" i="1"/>
  <c r="BG213" i="1" s="1"/>
  <c r="BC212" i="1"/>
  <c r="BG212" i="1" s="1"/>
  <c r="BC211" i="1"/>
  <c r="BG211" i="1" s="1"/>
  <c r="BC210" i="1"/>
  <c r="BG210" i="1" s="1"/>
  <c r="BC209" i="1"/>
  <c r="BG209" i="1" s="1"/>
  <c r="BC208" i="1"/>
  <c r="BG208" i="1" s="1"/>
  <c r="BC207" i="1"/>
  <c r="BG207" i="1" s="1"/>
  <c r="BC206" i="1"/>
  <c r="BG206" i="1" s="1"/>
  <c r="BC205" i="1"/>
  <c r="BG205" i="1" s="1"/>
  <c r="BC204" i="1"/>
  <c r="BG204" i="1" s="1"/>
  <c r="BC203" i="1"/>
  <c r="BG203" i="1" s="1"/>
  <c r="BC202" i="1"/>
  <c r="BG202" i="1" s="1"/>
  <c r="BC201" i="1"/>
  <c r="BG201" i="1" s="1"/>
  <c r="BC195" i="1"/>
  <c r="BG195" i="1" s="1"/>
  <c r="BC191" i="1"/>
  <c r="BG191" i="1" s="1"/>
  <c r="BC190" i="1"/>
  <c r="BG190" i="1" s="1"/>
  <c r="BC189" i="1"/>
  <c r="BG189" i="1" s="1"/>
  <c r="BC188" i="1"/>
  <c r="BG188" i="1" s="1"/>
  <c r="BC187" i="1"/>
  <c r="BG187" i="1" s="1"/>
  <c r="BC186" i="1"/>
  <c r="BG186" i="1" s="1"/>
  <c r="BC185" i="1"/>
  <c r="BG185" i="1" s="1"/>
  <c r="BC184" i="1"/>
  <c r="BG184" i="1" s="1"/>
  <c r="BC183" i="1"/>
  <c r="BG183" i="1" s="1"/>
  <c r="BC182" i="1"/>
  <c r="BG182" i="1" s="1"/>
  <c r="BC181" i="1"/>
  <c r="BG181" i="1" s="1"/>
  <c r="BC180" i="1"/>
  <c r="BG180" i="1" s="1"/>
  <c r="BC179" i="1"/>
  <c r="BG179" i="1" s="1"/>
  <c r="BC178" i="1"/>
  <c r="BG178" i="1" s="1"/>
  <c r="BC177" i="1"/>
  <c r="BG177" i="1" s="1"/>
  <c r="BC176" i="1"/>
  <c r="BG176" i="1" s="1"/>
  <c r="BC175" i="1"/>
  <c r="BG175" i="1" s="1"/>
  <c r="BC174" i="1"/>
  <c r="BG174" i="1" s="1"/>
  <c r="BC168" i="1"/>
  <c r="BG168" i="1" s="1"/>
  <c r="BC164" i="1"/>
  <c r="BG164" i="1" s="1"/>
  <c r="BC163" i="1"/>
  <c r="BG163" i="1" s="1"/>
  <c r="BC162" i="1"/>
  <c r="BG162" i="1" s="1"/>
  <c r="BC161" i="1"/>
  <c r="BG161" i="1" s="1"/>
  <c r="BC160" i="1"/>
  <c r="BG160" i="1" s="1"/>
  <c r="BC159" i="1"/>
  <c r="BG159" i="1" s="1"/>
  <c r="BC158" i="1"/>
  <c r="BG158" i="1" s="1"/>
  <c r="BC157" i="1"/>
  <c r="BG157" i="1" s="1"/>
  <c r="BC156" i="1"/>
  <c r="BG156" i="1" s="1"/>
  <c r="BC155" i="1"/>
  <c r="BG155" i="1" s="1"/>
  <c r="BC154" i="1"/>
  <c r="BG154" i="1" s="1"/>
  <c r="BC153" i="1"/>
  <c r="BG153" i="1" s="1"/>
  <c r="BC152" i="1"/>
  <c r="BG152" i="1" s="1"/>
  <c r="BC151" i="1"/>
  <c r="BG151" i="1" s="1"/>
  <c r="BC150" i="1"/>
  <c r="BG150" i="1" s="1"/>
  <c r="BC149" i="1"/>
  <c r="BG149" i="1" s="1"/>
  <c r="BC148" i="1"/>
  <c r="BG148" i="1" s="1"/>
  <c r="BC147" i="1"/>
  <c r="BG147" i="1" s="1"/>
  <c r="BC141" i="1"/>
  <c r="BG141" i="1" s="1"/>
  <c r="BC137" i="1"/>
  <c r="BG137" i="1" s="1"/>
  <c r="BC136" i="1"/>
  <c r="BG136" i="1" s="1"/>
  <c r="BC135" i="1"/>
  <c r="BG135" i="1" s="1"/>
  <c r="BC134" i="1"/>
  <c r="BG134" i="1" s="1"/>
  <c r="BC133" i="1"/>
  <c r="BG133" i="1" s="1"/>
  <c r="BC132" i="1"/>
  <c r="BG132" i="1" s="1"/>
  <c r="BC131" i="1"/>
  <c r="BG131" i="1" s="1"/>
  <c r="BC130" i="1"/>
  <c r="BG130" i="1" s="1"/>
  <c r="BC129" i="1"/>
  <c r="BG129" i="1" s="1"/>
  <c r="BC128" i="1"/>
  <c r="BG128" i="1" s="1"/>
  <c r="BC127" i="1"/>
  <c r="BG127" i="1" s="1"/>
  <c r="BC126" i="1"/>
  <c r="BG126" i="1" s="1"/>
  <c r="BC125" i="1"/>
  <c r="BG125" i="1" s="1"/>
  <c r="BC124" i="1"/>
  <c r="BG124" i="1" s="1"/>
  <c r="BC123" i="1"/>
  <c r="BG123" i="1" s="1"/>
  <c r="BC122" i="1"/>
  <c r="BG122" i="1" s="1"/>
  <c r="BC121" i="1"/>
  <c r="BG121" i="1" s="1"/>
  <c r="BC120" i="1"/>
  <c r="BG120" i="1" s="1"/>
  <c r="BC114" i="1"/>
  <c r="BG114" i="1" s="1"/>
  <c r="BC110" i="1"/>
  <c r="BG110" i="1" s="1"/>
  <c r="BC109" i="1"/>
  <c r="BG109" i="1" s="1"/>
  <c r="BC108" i="1"/>
  <c r="BG108" i="1" s="1"/>
  <c r="BC107" i="1"/>
  <c r="BG107" i="1" s="1"/>
  <c r="BC106" i="1"/>
  <c r="BG106" i="1" s="1"/>
  <c r="BC105" i="1"/>
  <c r="BG105" i="1" s="1"/>
  <c r="BC104" i="1"/>
  <c r="BG104" i="1" s="1"/>
  <c r="BC103" i="1"/>
  <c r="BG103" i="1" s="1"/>
  <c r="BC102" i="1"/>
  <c r="BG102" i="1" s="1"/>
  <c r="BC101" i="1"/>
  <c r="BG101" i="1" s="1"/>
  <c r="BC100" i="1"/>
  <c r="BG100" i="1" s="1"/>
  <c r="BC99" i="1"/>
  <c r="BG99" i="1" s="1"/>
  <c r="BC98" i="1"/>
  <c r="BG98" i="1" s="1"/>
  <c r="BC97" i="1"/>
  <c r="BG97" i="1" s="1"/>
  <c r="BC96" i="1"/>
  <c r="BG96" i="1" s="1"/>
  <c r="BC95" i="1"/>
  <c r="BG95" i="1" s="1"/>
  <c r="BC94" i="1"/>
  <c r="BG94" i="1" s="1"/>
  <c r="BC93" i="1"/>
  <c r="BG93" i="1" s="1"/>
  <c r="BC87" i="1"/>
  <c r="BG87" i="1" s="1"/>
  <c r="BC83" i="1"/>
  <c r="BG83" i="1" s="1"/>
  <c r="BC82" i="1"/>
  <c r="BG82" i="1" s="1"/>
  <c r="BC81" i="1"/>
  <c r="BG81" i="1" s="1"/>
  <c r="BC80" i="1"/>
  <c r="BG80" i="1" s="1"/>
  <c r="BC79" i="1"/>
  <c r="BG79" i="1" s="1"/>
  <c r="BC78" i="1"/>
  <c r="BG78" i="1" s="1"/>
  <c r="BC77" i="1"/>
  <c r="BG77" i="1" s="1"/>
  <c r="BC76" i="1"/>
  <c r="BG76" i="1" s="1"/>
  <c r="BC75" i="1"/>
  <c r="BG75" i="1" s="1"/>
  <c r="BC74" i="1"/>
  <c r="BG74" i="1" s="1"/>
  <c r="BC73" i="1"/>
  <c r="BG73" i="1" s="1"/>
  <c r="BC72" i="1"/>
  <c r="BG72" i="1" s="1"/>
  <c r="BC71" i="1"/>
  <c r="BG71" i="1" s="1"/>
  <c r="BC70" i="1"/>
  <c r="BG70" i="1" s="1"/>
  <c r="BC69" i="1"/>
  <c r="BG69" i="1" s="1"/>
  <c r="BC68" i="1"/>
  <c r="BG68" i="1" s="1"/>
  <c r="BC67" i="1"/>
  <c r="BG67" i="1" s="1"/>
  <c r="BC66" i="1"/>
  <c r="BG66" i="1" s="1"/>
  <c r="BC60" i="1"/>
  <c r="BG60" i="1" s="1"/>
  <c r="BC56" i="1"/>
  <c r="BG56" i="1" s="1"/>
  <c r="BC55" i="1"/>
  <c r="BG55" i="1" s="1"/>
  <c r="BC54" i="1"/>
  <c r="BG54" i="1" s="1"/>
  <c r="BC53" i="1"/>
  <c r="BG53" i="1" s="1"/>
  <c r="BC52" i="1"/>
  <c r="BG52" i="1" s="1"/>
  <c r="BC51" i="1"/>
  <c r="BG51" i="1" s="1"/>
  <c r="BC50" i="1"/>
  <c r="BG50" i="1" s="1"/>
  <c r="BC49" i="1"/>
  <c r="BG49" i="1" s="1"/>
  <c r="BC48" i="1"/>
  <c r="BG48" i="1" s="1"/>
  <c r="BC47" i="1"/>
  <c r="BG47" i="1" s="1"/>
  <c r="BC46" i="1"/>
  <c r="BG46" i="1" s="1"/>
  <c r="BC45" i="1"/>
  <c r="BG45" i="1" s="1"/>
  <c r="BC44" i="1"/>
  <c r="BG44" i="1" s="1"/>
  <c r="BC43" i="1"/>
  <c r="BG43" i="1" s="1"/>
  <c r="BC42" i="1"/>
  <c r="BG42" i="1" s="1"/>
  <c r="BC41" i="1"/>
  <c r="BG41" i="1" s="1"/>
  <c r="BC40" i="1"/>
  <c r="BG40" i="1" s="1"/>
  <c r="BC39" i="1"/>
  <c r="BG39" i="1" s="1"/>
  <c r="BC33" i="1"/>
  <c r="BG33" i="1" s="1"/>
  <c r="BC29" i="1"/>
  <c r="BG29" i="1" s="1"/>
  <c r="BC28" i="1"/>
  <c r="BG28" i="1" s="1"/>
  <c r="BC27" i="1"/>
  <c r="BG27" i="1" s="1"/>
  <c r="BC26" i="1"/>
  <c r="BG26" i="1" s="1"/>
  <c r="BC25" i="1"/>
  <c r="BG25" i="1" s="1"/>
  <c r="BC24" i="1"/>
  <c r="BG24" i="1" s="1"/>
  <c r="BC23" i="1"/>
  <c r="BG23" i="1" s="1"/>
  <c r="BC22" i="1"/>
  <c r="BG22" i="1" s="1"/>
  <c r="BC21" i="1"/>
  <c r="BG21" i="1" s="1"/>
  <c r="BC20" i="1"/>
  <c r="BG20" i="1" s="1"/>
  <c r="BC19" i="1"/>
  <c r="BG19" i="1" s="1"/>
  <c r="BC18" i="1"/>
  <c r="BG18" i="1" s="1"/>
  <c r="BC17" i="1"/>
  <c r="BG17" i="1" s="1"/>
  <c r="BC16" i="1"/>
  <c r="BG16" i="1" s="1"/>
  <c r="BC15" i="1"/>
  <c r="BG15" i="1" s="1"/>
  <c r="BC14" i="1"/>
  <c r="BG14" i="1" s="1"/>
  <c r="BC13" i="1"/>
  <c r="BG13" i="1" s="1"/>
  <c r="BC12" i="1"/>
  <c r="BG12" i="1" s="1"/>
  <c r="BC11" i="1"/>
  <c r="BG11" i="1" s="1"/>
  <c r="BC10" i="1"/>
  <c r="BG10" i="1" s="1"/>
  <c r="BC9" i="1"/>
  <c r="BG9" i="1" s="1"/>
  <c r="BC8" i="1"/>
  <c r="BG8" i="1" s="1"/>
  <c r="BC7" i="1"/>
  <c r="BG7" i="1" s="1"/>
  <c r="BC6" i="1"/>
  <c r="BG6" i="1" s="1"/>
  <c r="BC5" i="1"/>
  <c r="BG5" i="1" s="1"/>
  <c r="G1"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122" i="1"/>
  <c r="BA123" i="1"/>
  <c r="BA124" i="1"/>
  <c r="BA125" i="1"/>
  <c r="BA126" i="1"/>
  <c r="BA127" i="1"/>
  <c r="BA128" i="1"/>
  <c r="BA129" i="1"/>
  <c r="BA130" i="1"/>
  <c r="BA131" i="1"/>
  <c r="BA132" i="1"/>
  <c r="BA133" i="1"/>
  <c r="BA134" i="1"/>
  <c r="BA135" i="1"/>
  <c r="BA136" i="1"/>
  <c r="BA137" i="1"/>
  <c r="BA138" i="1"/>
  <c r="BA139" i="1"/>
  <c r="BA140" i="1"/>
  <c r="BA141" i="1"/>
  <c r="BA142" i="1"/>
  <c r="BA143" i="1"/>
  <c r="BA144" i="1"/>
  <c r="BA145" i="1"/>
  <c r="BA146" i="1"/>
  <c r="BA147" i="1"/>
  <c r="BA148" i="1"/>
  <c r="BA149" i="1"/>
  <c r="BA150" i="1"/>
  <c r="BA151" i="1"/>
  <c r="BA152" i="1"/>
  <c r="BA153" i="1"/>
  <c r="BA154" i="1"/>
  <c r="BA155" i="1"/>
  <c r="BA156" i="1"/>
  <c r="BA157" i="1"/>
  <c r="BA158" i="1"/>
  <c r="BA159" i="1"/>
  <c r="BA160" i="1"/>
  <c r="BA161" i="1"/>
  <c r="BA162" i="1"/>
  <c r="BA163" i="1"/>
  <c r="BA164" i="1"/>
  <c r="BA165" i="1"/>
  <c r="BA166" i="1"/>
  <c r="BA167" i="1"/>
  <c r="BA168" i="1"/>
  <c r="BA169" i="1"/>
  <c r="BA170" i="1"/>
  <c r="BA171" i="1"/>
  <c r="BA172" i="1"/>
  <c r="BA173" i="1"/>
  <c r="BA174" i="1"/>
  <c r="BA175" i="1"/>
  <c r="BA176" i="1"/>
  <c r="BA177" i="1"/>
  <c r="BA178" i="1"/>
  <c r="BA179" i="1"/>
  <c r="BA180" i="1"/>
  <c r="BA181" i="1"/>
  <c r="BA182" i="1"/>
  <c r="BA183" i="1"/>
  <c r="BA184" i="1"/>
  <c r="BA185" i="1"/>
  <c r="BA186" i="1"/>
  <c r="BA187" i="1"/>
  <c r="BA188" i="1"/>
  <c r="BA189" i="1"/>
  <c r="BA190" i="1"/>
  <c r="BA191" i="1"/>
  <c r="BA192" i="1"/>
  <c r="BA193" i="1"/>
  <c r="BA194" i="1"/>
  <c r="BA195" i="1"/>
  <c r="BA196" i="1"/>
  <c r="BA197" i="1"/>
  <c r="BA198" i="1"/>
  <c r="BA199" i="1"/>
  <c r="BA200" i="1"/>
  <c r="BA201" i="1"/>
  <c r="BA202" i="1"/>
  <c r="BA203" i="1"/>
  <c r="BA204" i="1"/>
  <c r="BA205" i="1"/>
  <c r="BA206" i="1"/>
  <c r="BA207" i="1"/>
  <c r="BA208" i="1"/>
  <c r="BA209" i="1"/>
  <c r="BA210" i="1"/>
  <c r="BA211" i="1"/>
  <c r="BA212" i="1"/>
  <c r="BA213" i="1"/>
  <c r="BA214" i="1"/>
  <c r="BA215" i="1"/>
  <c r="BA216" i="1"/>
  <c r="BA217" i="1"/>
  <c r="BA218" i="1"/>
  <c r="BA219" i="1"/>
  <c r="BA220" i="1"/>
  <c r="BA221" i="1"/>
  <c r="BA222" i="1"/>
  <c r="BA223" i="1"/>
  <c r="BA224" i="1"/>
  <c r="BA225" i="1"/>
  <c r="BA226" i="1"/>
  <c r="BA227" i="1"/>
  <c r="BA228" i="1"/>
  <c r="BA229" i="1"/>
  <c r="BA230" i="1"/>
  <c r="BA231" i="1"/>
  <c r="BA232" i="1"/>
  <c r="BA233" i="1"/>
  <c r="BA234" i="1"/>
  <c r="BA235" i="1"/>
  <c r="BA236" i="1"/>
  <c r="BA237" i="1"/>
  <c r="BA238" i="1"/>
  <c r="BA239" i="1"/>
  <c r="BA240" i="1"/>
  <c r="BA241" i="1"/>
  <c r="BA242" i="1"/>
  <c r="BA243" i="1"/>
  <c r="BA244" i="1"/>
  <c r="BA245" i="1"/>
  <c r="BA246" i="1"/>
  <c r="BA247" i="1"/>
  <c r="BA248" i="1"/>
  <c r="BA249" i="1"/>
  <c r="BA250" i="1"/>
  <c r="BA251" i="1"/>
  <c r="BA252" i="1"/>
  <c r="BA253" i="1"/>
  <c r="BA254" i="1"/>
  <c r="BA255" i="1"/>
  <c r="BA256" i="1"/>
  <c r="BA257" i="1"/>
  <c r="BA258" i="1"/>
  <c r="BA259" i="1"/>
  <c r="BA260" i="1"/>
  <c r="BA261" i="1"/>
  <c r="BA262" i="1"/>
  <c r="BA263" i="1"/>
  <c r="BA264" i="1"/>
  <c r="BA265" i="1"/>
  <c r="BA266" i="1"/>
  <c r="BA267" i="1"/>
  <c r="BA268" i="1"/>
  <c r="BA269" i="1"/>
  <c r="BA270" i="1"/>
  <c r="BA271" i="1"/>
  <c r="BA272" i="1"/>
  <c r="BA273" i="1"/>
  <c r="BA274" i="1"/>
  <c r="BA275" i="1"/>
  <c r="BA276" i="1"/>
  <c r="BA277" i="1"/>
  <c r="BA278" i="1"/>
  <c r="BA279" i="1"/>
  <c r="BA280" i="1"/>
  <c r="BA281" i="1"/>
  <c r="BA282" i="1"/>
  <c r="BA283" i="1"/>
  <c r="BA284" i="1"/>
  <c r="BA285" i="1"/>
  <c r="BA286" i="1"/>
  <c r="BA287" i="1"/>
  <c r="BA288" i="1"/>
  <c r="BA289" i="1"/>
  <c r="BA290" i="1"/>
  <c r="BA291" i="1"/>
  <c r="BA292" i="1"/>
  <c r="BA293" i="1"/>
  <c r="BA294" i="1"/>
  <c r="BA295" i="1"/>
  <c r="BA296" i="1"/>
  <c r="BA297" i="1"/>
  <c r="BA298" i="1"/>
  <c r="BA299" i="1"/>
  <c r="BA300" i="1"/>
  <c r="BA301" i="1"/>
  <c r="BA302" i="1"/>
  <c r="BA303" i="1"/>
  <c r="BA304" i="1"/>
  <c r="BA305" i="1"/>
  <c r="BA306" i="1"/>
  <c r="BA307" i="1"/>
  <c r="BA308" i="1"/>
  <c r="BA309" i="1"/>
  <c r="BA310" i="1"/>
  <c r="BA311" i="1"/>
  <c r="BA312" i="1"/>
  <c r="BA313" i="1"/>
  <c r="BA314" i="1"/>
  <c r="BA315" i="1"/>
  <c r="BA316" i="1"/>
  <c r="BA317" i="1"/>
  <c r="BA318" i="1"/>
  <c r="BA319" i="1"/>
  <c r="BA320" i="1"/>
  <c r="BA321" i="1"/>
  <c r="BA322" i="1"/>
  <c r="BA323" i="1"/>
  <c r="BA324" i="1"/>
  <c r="BA325" i="1"/>
  <c r="BA326" i="1"/>
  <c r="BA327" i="1"/>
  <c r="BA328" i="1"/>
  <c r="BA329" i="1"/>
  <c r="BA330" i="1"/>
  <c r="BA331" i="1"/>
  <c r="BA332" i="1"/>
  <c r="BA333" i="1"/>
  <c r="BA334" i="1"/>
  <c r="BA335" i="1"/>
  <c r="BA336" i="1"/>
  <c r="BA337" i="1"/>
  <c r="BA338" i="1"/>
  <c r="BA339" i="1"/>
  <c r="BA340" i="1"/>
  <c r="BA341" i="1"/>
  <c r="BA342" i="1"/>
  <c r="BA343" i="1"/>
  <c r="BA344" i="1"/>
  <c r="BA345" i="1"/>
  <c r="BA346" i="1"/>
  <c r="BA347" i="1"/>
  <c r="BA348" i="1"/>
  <c r="BA349" i="1"/>
  <c r="BA350" i="1"/>
  <c r="BA351" i="1"/>
  <c r="BA352" i="1"/>
  <c r="BA353" i="1"/>
  <c r="BA354" i="1"/>
  <c r="BA355" i="1"/>
  <c r="BA356" i="1"/>
  <c r="BA357" i="1"/>
  <c r="BA358" i="1"/>
  <c r="BA359" i="1"/>
  <c r="BA360" i="1"/>
  <c r="BA361" i="1"/>
  <c r="BA362" i="1"/>
  <c r="BA363" i="1"/>
  <c r="BA364" i="1"/>
  <c r="BA365" i="1"/>
  <c r="BA366" i="1"/>
  <c r="BA367" i="1"/>
  <c r="BA368" i="1"/>
  <c r="BA369" i="1"/>
  <c r="BA370" i="1"/>
  <c r="BA371" i="1"/>
  <c r="BA372" i="1"/>
  <c r="BA373" i="1"/>
  <c r="BA374" i="1"/>
  <c r="BA375" i="1"/>
  <c r="BA376" i="1"/>
  <c r="BA377" i="1"/>
  <c r="BA378" i="1"/>
  <c r="BA379" i="1"/>
  <c r="BA380" i="1"/>
  <c r="BA381" i="1"/>
  <c r="BA382" i="1"/>
  <c r="BA383" i="1"/>
  <c r="BA384" i="1"/>
  <c r="BA385" i="1"/>
  <c r="BA386" i="1"/>
  <c r="BA387" i="1"/>
  <c r="BA388" i="1"/>
  <c r="BA389" i="1"/>
  <c r="BA390" i="1"/>
  <c r="BA391" i="1"/>
  <c r="BA392" i="1"/>
  <c r="BA393" i="1"/>
  <c r="BA394" i="1"/>
  <c r="BA395" i="1"/>
  <c r="BA396" i="1"/>
  <c r="BA397" i="1"/>
  <c r="BA398" i="1"/>
  <c r="BA399" i="1"/>
  <c r="BA400" i="1"/>
  <c r="BA401" i="1"/>
  <c r="BA402" i="1"/>
  <c r="BA403" i="1"/>
  <c r="BA404" i="1"/>
  <c r="BA405" i="1"/>
  <c r="BA406" i="1"/>
  <c r="BA407" i="1"/>
  <c r="BA408" i="1"/>
  <c r="BA409" i="1"/>
  <c r="BA410" i="1"/>
  <c r="BA411" i="1"/>
  <c r="BA412" i="1"/>
  <c r="BA413" i="1"/>
  <c r="BA414" i="1"/>
  <c r="BA415" i="1"/>
  <c r="BA416" i="1"/>
  <c r="BA417" i="1"/>
  <c r="BA418" i="1"/>
  <c r="BA419" i="1"/>
  <c r="BA420" i="1"/>
  <c r="BA421" i="1"/>
  <c r="BA422" i="1"/>
  <c r="BA423" i="1"/>
  <c r="BA424" i="1"/>
  <c r="BA425" i="1"/>
  <c r="BA426" i="1"/>
  <c r="BA427" i="1"/>
  <c r="BA428" i="1"/>
  <c r="BA429" i="1"/>
  <c r="BA430" i="1"/>
  <c r="BA431" i="1"/>
  <c r="BA432" i="1"/>
  <c r="BA433" i="1"/>
  <c r="BA434" i="1"/>
  <c r="BA435" i="1"/>
  <c r="BA436" i="1"/>
  <c r="BA437" i="1"/>
  <c r="BA438" i="1"/>
  <c r="BA439" i="1"/>
  <c r="BA440" i="1"/>
  <c r="BA441" i="1"/>
  <c r="BA442" i="1"/>
  <c r="BA443" i="1"/>
  <c r="BA444" i="1"/>
  <c r="BA445" i="1"/>
  <c r="BA446" i="1"/>
  <c r="BA447" i="1"/>
  <c r="BA448" i="1"/>
  <c r="BA449" i="1"/>
  <c r="BA450" i="1"/>
  <c r="BA451" i="1"/>
  <c r="BA452" i="1"/>
  <c r="BA453" i="1"/>
  <c r="BA454" i="1"/>
  <c r="BA455" i="1"/>
  <c r="BA456" i="1"/>
  <c r="BA457" i="1"/>
  <c r="BA458" i="1"/>
  <c r="BA459" i="1"/>
  <c r="BA460" i="1"/>
  <c r="BA461" i="1"/>
  <c r="BA462" i="1"/>
  <c r="BA463" i="1"/>
  <c r="BA464" i="1"/>
  <c r="BA465" i="1"/>
  <c r="BA466" i="1"/>
  <c r="BA467" i="1"/>
  <c r="BA468" i="1"/>
  <c r="BA469" i="1"/>
  <c r="BA470" i="1"/>
  <c r="BA471" i="1"/>
  <c r="BA472" i="1"/>
  <c r="BA473" i="1"/>
  <c r="BA474" i="1"/>
  <c r="BA475" i="1"/>
  <c r="BA476" i="1"/>
  <c r="BA477" i="1"/>
  <c r="BA478" i="1"/>
  <c r="BA479" i="1"/>
  <c r="BA480" i="1"/>
  <c r="BA481" i="1"/>
  <c r="BA482" i="1"/>
  <c r="BA483" i="1"/>
  <c r="BA484" i="1"/>
  <c r="BA485" i="1"/>
  <c r="BA486" i="1"/>
  <c r="BA487" i="1"/>
  <c r="BA488" i="1"/>
  <c r="BA489" i="1"/>
  <c r="BA490" i="1"/>
  <c r="BA491" i="1"/>
  <c r="BA492" i="1"/>
  <c r="BA493" i="1"/>
  <c r="BA494" i="1"/>
  <c r="BA495" i="1"/>
  <c r="BA496" i="1"/>
  <c r="BA497" i="1"/>
  <c r="BA498" i="1"/>
  <c r="BA499" i="1"/>
  <c r="BA500" i="1"/>
  <c r="BA501" i="1"/>
  <c r="BA502" i="1"/>
  <c r="BA503" i="1"/>
  <c r="BA504" i="1"/>
  <c r="BA505" i="1"/>
  <c r="BA506" i="1"/>
  <c r="BA507" i="1"/>
  <c r="BA508" i="1"/>
  <c r="BA509" i="1"/>
  <c r="BA510" i="1"/>
  <c r="BA511" i="1"/>
  <c r="BA512" i="1"/>
  <c r="BA513" i="1"/>
  <c r="BA514" i="1"/>
  <c r="BA515" i="1"/>
  <c r="BA516" i="1"/>
  <c r="BA517" i="1"/>
  <c r="BA518" i="1"/>
  <c r="BA519" i="1"/>
  <c r="BA520" i="1"/>
  <c r="BA521" i="1"/>
  <c r="BA522" i="1"/>
  <c r="BA523" i="1"/>
  <c r="BA524" i="1"/>
  <c r="BA525" i="1"/>
  <c r="BA526" i="1"/>
  <c r="BA527" i="1"/>
  <c r="BA528" i="1"/>
  <c r="BA529" i="1"/>
  <c r="BA530" i="1"/>
  <c r="BA531" i="1"/>
  <c r="BA532" i="1"/>
  <c r="BA533" i="1"/>
  <c r="BA534" i="1"/>
  <c r="BA535" i="1"/>
  <c r="BA536" i="1"/>
  <c r="BA537" i="1"/>
  <c r="BA538" i="1"/>
  <c r="BA539" i="1"/>
  <c r="BA540" i="1"/>
  <c r="BA541" i="1"/>
  <c r="BA542" i="1"/>
  <c r="BA543" i="1"/>
  <c r="BA544" i="1"/>
  <c r="BA545" i="1"/>
  <c r="BA546" i="1"/>
  <c r="BA547" i="1"/>
  <c r="BA548" i="1"/>
  <c r="BA549" i="1"/>
  <c r="BA550" i="1"/>
  <c r="BA551" i="1"/>
  <c r="BA552" i="1"/>
  <c r="BA553" i="1"/>
  <c r="BA554" i="1"/>
  <c r="BA555" i="1"/>
  <c r="BA556" i="1"/>
  <c r="BA557" i="1"/>
  <c r="BA558" i="1"/>
  <c r="BA559" i="1"/>
  <c r="BA560" i="1"/>
  <c r="BA561" i="1"/>
  <c r="BA562" i="1"/>
  <c r="BA563" i="1"/>
  <c r="BA564" i="1"/>
  <c r="BA565" i="1"/>
  <c r="BA566" i="1"/>
  <c r="BA567" i="1"/>
  <c r="BA568" i="1"/>
  <c r="BA569" i="1"/>
  <c r="BA570" i="1"/>
  <c r="BA571" i="1"/>
  <c r="BA572" i="1"/>
  <c r="BA573" i="1"/>
  <c r="BA574" i="1"/>
  <c r="BA575" i="1"/>
  <c r="BA576" i="1"/>
  <c r="BA577" i="1"/>
  <c r="BA578" i="1"/>
  <c r="BA579" i="1"/>
  <c r="BA580" i="1"/>
  <c r="BA581" i="1"/>
  <c r="BA582" i="1"/>
  <c r="BA583" i="1"/>
  <c r="BA584" i="1"/>
  <c r="BA585" i="1"/>
  <c r="BA586" i="1"/>
  <c r="BA587" i="1"/>
  <c r="BA588" i="1"/>
  <c r="BA589" i="1"/>
  <c r="BA590" i="1"/>
  <c r="BA591" i="1"/>
  <c r="BA592" i="1"/>
  <c r="BA593" i="1"/>
  <c r="BA594" i="1"/>
  <c r="BA595" i="1"/>
  <c r="BA596" i="1"/>
  <c r="BA597" i="1"/>
  <c r="BA598" i="1"/>
  <c r="BA599" i="1"/>
  <c r="BA600" i="1"/>
  <c r="BA601" i="1"/>
  <c r="BA602" i="1"/>
  <c r="BA603" i="1"/>
  <c r="BA604" i="1"/>
  <c r="BA605" i="1"/>
  <c r="BA606" i="1"/>
  <c r="BA607" i="1"/>
  <c r="BA608" i="1"/>
  <c r="BA609" i="1"/>
  <c r="BA610" i="1"/>
  <c r="BA611" i="1"/>
  <c r="BA612" i="1"/>
  <c r="BA613" i="1"/>
  <c r="BA614" i="1"/>
  <c r="BA615" i="1"/>
  <c r="BA616" i="1"/>
  <c r="BA617" i="1"/>
  <c r="BA618" i="1"/>
  <c r="BA619" i="1"/>
  <c r="BA620" i="1"/>
  <c r="BA621" i="1"/>
  <c r="BA622" i="1"/>
  <c r="BA623" i="1"/>
  <c r="BA624" i="1"/>
  <c r="BA625" i="1"/>
  <c r="BA626" i="1"/>
  <c r="BA627" i="1"/>
  <c r="BA628" i="1"/>
  <c r="BA629" i="1"/>
  <c r="BA630" i="1"/>
  <c r="BA631" i="1"/>
  <c r="BA632" i="1"/>
  <c r="BA633" i="1"/>
  <c r="BA634" i="1"/>
  <c r="BA635" i="1"/>
  <c r="BA636" i="1"/>
  <c r="BA637" i="1"/>
  <c r="BA638" i="1"/>
  <c r="BA639" i="1"/>
  <c r="BA640" i="1"/>
  <c r="BA641" i="1"/>
  <c r="BA642" i="1"/>
  <c r="BA643" i="1"/>
  <c r="BA644" i="1"/>
  <c r="BA645" i="1"/>
  <c r="BA646" i="1"/>
  <c r="BA647" i="1"/>
  <c r="BA648" i="1"/>
  <c r="BA649" i="1"/>
  <c r="BA650" i="1"/>
  <c r="BA651" i="1"/>
  <c r="BA652" i="1"/>
  <c r="BA653" i="1"/>
  <c r="BA654" i="1"/>
  <c r="BA655" i="1"/>
  <c r="BA656" i="1"/>
  <c r="BA657" i="1"/>
  <c r="BA658" i="1"/>
  <c r="BA659" i="1"/>
  <c r="BA660" i="1"/>
  <c r="BA661" i="1"/>
  <c r="BA662" i="1"/>
  <c r="BA663" i="1"/>
  <c r="BA664" i="1"/>
  <c r="BA665" i="1"/>
  <c r="BA666" i="1"/>
  <c r="BA667" i="1"/>
  <c r="BA668" i="1"/>
  <c r="BA669" i="1"/>
  <c r="BA670" i="1"/>
  <c r="BA671" i="1"/>
  <c r="BA672" i="1"/>
  <c r="BA673" i="1"/>
  <c r="BA674" i="1"/>
  <c r="BA675" i="1"/>
  <c r="BA676" i="1"/>
  <c r="BA677" i="1"/>
  <c r="BA678" i="1"/>
  <c r="BA679" i="1"/>
  <c r="BA680" i="1"/>
  <c r="BA681" i="1"/>
  <c r="BA682" i="1"/>
  <c r="BA683" i="1"/>
  <c r="BA684" i="1"/>
  <c r="BA685" i="1"/>
  <c r="BA686" i="1"/>
  <c r="BA687" i="1"/>
  <c r="BA688" i="1"/>
  <c r="BA689" i="1"/>
  <c r="BA690" i="1"/>
  <c r="BA691" i="1"/>
  <c r="BA692" i="1"/>
  <c r="BA693" i="1"/>
  <c r="BA694" i="1"/>
  <c r="BA695" i="1"/>
  <c r="BA696" i="1"/>
  <c r="BA697" i="1"/>
  <c r="BA698" i="1"/>
  <c r="BA699" i="1"/>
  <c r="BA700" i="1"/>
  <c r="BA701" i="1"/>
  <c r="BA702" i="1"/>
  <c r="BA703" i="1"/>
  <c r="BA704" i="1"/>
  <c r="BA705" i="1"/>
  <c r="BA706" i="1"/>
  <c r="BA707" i="1"/>
  <c r="BA708" i="1"/>
  <c r="BA709" i="1"/>
  <c r="BA710" i="1"/>
  <c r="BA711" i="1"/>
  <c r="BA712" i="1"/>
  <c r="BA713" i="1"/>
  <c r="BA714" i="1"/>
  <c r="BA715" i="1"/>
  <c r="BA716" i="1"/>
  <c r="BA717" i="1"/>
  <c r="BA718" i="1"/>
  <c r="BA719" i="1"/>
  <c r="BA720" i="1"/>
  <c r="BA721" i="1"/>
  <c r="BA722" i="1"/>
  <c r="BA723" i="1"/>
  <c r="BA724" i="1"/>
  <c r="BA725" i="1"/>
  <c r="BA726" i="1"/>
  <c r="BA727" i="1"/>
  <c r="BA728" i="1"/>
  <c r="BA729" i="1"/>
  <c r="BA730" i="1"/>
  <c r="BA731" i="1"/>
  <c r="BA732" i="1"/>
  <c r="BA733" i="1"/>
  <c r="BA734" i="1"/>
  <c r="BA735" i="1"/>
  <c r="BA736" i="1"/>
  <c r="BA737" i="1"/>
  <c r="BA738" i="1"/>
  <c r="BA739" i="1"/>
  <c r="BA740" i="1"/>
  <c r="BA741" i="1"/>
  <c r="BA742" i="1"/>
  <c r="BA743" i="1"/>
  <c r="BA744" i="1"/>
  <c r="BA745" i="1"/>
  <c r="BA746" i="1"/>
  <c r="BA747" i="1"/>
  <c r="BA748" i="1"/>
  <c r="BA749" i="1"/>
  <c r="BA750" i="1"/>
  <c r="BA751" i="1"/>
  <c r="BA752" i="1"/>
  <c r="BA753" i="1"/>
  <c r="BA754" i="1"/>
  <c r="BA755" i="1"/>
  <c r="BA756" i="1"/>
  <c r="BA757" i="1"/>
  <c r="BA758" i="1"/>
  <c r="BA759" i="1"/>
  <c r="BA760" i="1"/>
  <c r="BA761" i="1"/>
  <c r="BA762" i="1"/>
  <c r="BA763" i="1"/>
  <c r="BA764" i="1"/>
  <c r="BA765" i="1"/>
  <c r="BA766" i="1"/>
  <c r="BA767" i="1"/>
  <c r="BA768" i="1"/>
  <c r="BA769" i="1"/>
  <c r="BA770" i="1"/>
  <c r="BA771" i="1"/>
  <c r="BA772" i="1"/>
  <c r="BA773" i="1"/>
  <c r="BA774" i="1"/>
  <c r="BA775" i="1"/>
  <c r="BA776" i="1"/>
  <c r="BA777" i="1"/>
  <c r="BA778" i="1"/>
  <c r="BA779" i="1"/>
  <c r="BA780" i="1"/>
  <c r="BA781" i="1"/>
  <c r="BA782" i="1"/>
  <c r="BA783" i="1"/>
  <c r="BA784" i="1"/>
  <c r="BA785" i="1"/>
  <c r="BA786" i="1"/>
  <c r="BA787" i="1"/>
  <c r="BA788" i="1"/>
  <c r="BA789" i="1"/>
  <c r="BA790" i="1"/>
  <c r="BA791" i="1"/>
  <c r="BA792" i="1"/>
  <c r="BA793" i="1"/>
  <c r="BA794" i="1"/>
  <c r="BA795" i="1"/>
  <c r="BA796" i="1"/>
  <c r="BA797" i="1"/>
  <c r="BA798" i="1"/>
  <c r="BA799" i="1"/>
  <c r="BA800" i="1"/>
  <c r="BA801" i="1"/>
  <c r="BA802" i="1"/>
  <c r="BA803" i="1"/>
  <c r="BA804" i="1"/>
  <c r="BA805" i="1"/>
  <c r="BA806" i="1"/>
  <c r="BA807" i="1"/>
  <c r="BA808" i="1"/>
  <c r="BA809" i="1"/>
  <c r="BA810" i="1"/>
  <c r="BA811" i="1"/>
  <c r="BA812" i="1"/>
  <c r="BA813" i="1"/>
  <c r="BA814" i="1"/>
  <c r="BA815" i="1"/>
  <c r="BA816" i="1"/>
  <c r="BA817" i="1"/>
  <c r="BA818" i="1"/>
  <c r="BA819" i="1"/>
  <c r="BA820" i="1"/>
  <c r="BA821" i="1"/>
  <c r="BA822" i="1"/>
  <c r="BA823" i="1"/>
  <c r="BA824" i="1"/>
  <c r="BA825" i="1"/>
  <c r="BA826" i="1"/>
  <c r="BA827" i="1"/>
  <c r="BA828" i="1"/>
  <c r="BA829" i="1"/>
  <c r="BA830" i="1"/>
  <c r="BA831" i="1"/>
  <c r="BA832" i="1"/>
  <c r="BA833" i="1"/>
  <c r="BA834" i="1"/>
  <c r="BA835" i="1"/>
  <c r="BA836" i="1"/>
  <c r="BA837" i="1"/>
  <c r="BA838" i="1"/>
  <c r="BA839" i="1"/>
  <c r="BA840" i="1"/>
  <c r="BA841" i="1"/>
  <c r="BA842" i="1"/>
  <c r="BA843" i="1"/>
  <c r="BA844" i="1"/>
  <c r="BA845" i="1"/>
  <c r="BA846" i="1"/>
  <c r="BA847" i="1"/>
  <c r="BA848" i="1"/>
  <c r="BA849" i="1"/>
  <c r="BA850" i="1"/>
  <c r="BA851" i="1"/>
  <c r="BA852" i="1"/>
  <c r="BA853" i="1"/>
  <c r="BA854" i="1"/>
  <c r="BA855" i="1"/>
  <c r="BA856" i="1"/>
  <c r="BA857" i="1"/>
  <c r="BA858" i="1"/>
  <c r="BA859" i="1"/>
  <c r="BA860" i="1"/>
  <c r="BA861" i="1"/>
  <c r="BA862" i="1"/>
  <c r="BA863" i="1"/>
  <c r="BA864" i="1"/>
  <c r="BA865" i="1"/>
  <c r="BA866" i="1"/>
  <c r="BA867" i="1"/>
  <c r="BA868" i="1"/>
  <c r="BA869" i="1"/>
  <c r="BA870" i="1"/>
  <c r="BA871" i="1"/>
  <c r="BA872" i="1"/>
  <c r="BA873" i="1"/>
  <c r="BA874" i="1"/>
  <c r="BA875" i="1"/>
  <c r="BA876" i="1"/>
  <c r="BA877" i="1"/>
  <c r="BA878" i="1"/>
  <c r="BA879" i="1"/>
  <c r="BA880" i="1"/>
  <c r="BA881" i="1"/>
  <c r="BA882" i="1"/>
  <c r="BA883" i="1"/>
  <c r="BA884" i="1"/>
  <c r="BA885" i="1"/>
  <c r="BA886" i="1"/>
  <c r="BA887" i="1"/>
  <c r="BA888" i="1"/>
  <c r="BA889" i="1"/>
  <c r="BA890" i="1"/>
  <c r="BA891" i="1"/>
  <c r="BA892" i="1"/>
  <c r="BA893" i="1"/>
  <c r="BA894" i="1"/>
  <c r="BA895" i="1"/>
  <c r="BA896" i="1"/>
  <c r="BA897" i="1"/>
  <c r="BA898" i="1"/>
  <c r="BA899" i="1"/>
  <c r="BA900" i="1"/>
  <c r="BA901" i="1"/>
  <c r="BA902" i="1"/>
  <c r="BA903" i="1"/>
  <c r="BA904" i="1"/>
  <c r="BA905" i="1"/>
  <c r="BA906" i="1"/>
  <c r="BA907" i="1"/>
  <c r="BA908" i="1"/>
  <c r="BA909" i="1"/>
  <c r="BA910" i="1"/>
  <c r="BA911" i="1"/>
  <c r="BA912" i="1"/>
  <c r="BA913" i="1"/>
  <c r="BA914" i="1"/>
  <c r="BA915" i="1"/>
  <c r="BA916" i="1"/>
  <c r="BA917" i="1"/>
  <c r="BA918" i="1"/>
  <c r="BA919" i="1"/>
  <c r="BA920" i="1"/>
  <c r="BA921" i="1"/>
  <c r="BA922" i="1"/>
  <c r="BA923" i="1"/>
  <c r="BA924" i="1"/>
  <c r="BA925" i="1"/>
  <c r="BA926" i="1"/>
  <c r="BA927" i="1"/>
  <c r="BA928" i="1"/>
  <c r="BA929" i="1"/>
  <c r="BA930" i="1"/>
  <c r="BA931" i="1"/>
  <c r="BA932" i="1"/>
  <c r="BA933" i="1"/>
  <c r="BA934" i="1"/>
  <c r="BA935" i="1"/>
  <c r="BA936" i="1"/>
  <c r="BA937" i="1"/>
  <c r="BA938" i="1"/>
  <c r="BA939" i="1"/>
  <c r="BA940" i="1"/>
  <c r="BA941" i="1"/>
  <c r="BA942" i="1"/>
  <c r="BA943" i="1"/>
  <c r="BA944" i="1"/>
  <c r="BA945" i="1"/>
  <c r="BA946" i="1"/>
  <c r="BA947" i="1"/>
  <c r="BA948" i="1"/>
  <c r="BA949" i="1"/>
  <c r="BA950" i="1"/>
  <c r="BA951" i="1"/>
  <c r="BA952" i="1"/>
  <c r="BA953" i="1"/>
  <c r="BA954" i="1"/>
  <c r="BA955" i="1"/>
  <c r="BA956" i="1"/>
  <c r="BA957" i="1"/>
  <c r="BA958" i="1"/>
  <c r="BA959" i="1"/>
  <c r="BA960" i="1"/>
  <c r="BA961" i="1"/>
  <c r="BA962" i="1"/>
  <c r="BA963" i="1"/>
  <c r="BA964" i="1"/>
  <c r="BA965" i="1"/>
  <c r="BA966" i="1"/>
  <c r="BA967" i="1"/>
  <c r="BA968" i="1"/>
  <c r="BA969" i="1"/>
  <c r="BA970" i="1"/>
  <c r="BA971" i="1"/>
  <c r="BA972" i="1"/>
  <c r="BA973" i="1"/>
  <c r="BA974" i="1"/>
  <c r="BA975" i="1"/>
  <c r="BA976" i="1"/>
  <c r="BA977" i="1"/>
  <c r="BA978" i="1"/>
  <c r="BA979" i="1"/>
  <c r="BA980" i="1"/>
  <c r="BA981" i="1"/>
  <c r="BA982" i="1"/>
  <c r="BA983" i="1"/>
  <c r="BA984" i="1"/>
  <c r="BA985" i="1"/>
  <c r="BA986" i="1"/>
  <c r="BA987" i="1"/>
  <c r="BA988" i="1"/>
  <c r="BA989" i="1"/>
  <c r="BA990" i="1"/>
  <c r="BA991" i="1"/>
  <c r="BA992" i="1"/>
  <c r="BA993" i="1"/>
  <c r="BA994" i="1"/>
  <c r="BA995" i="1"/>
  <c r="BA996" i="1"/>
  <c r="BA997" i="1"/>
  <c r="BA998" i="1"/>
  <c r="BA999" i="1"/>
  <c r="BA1000" i="1"/>
  <c r="BA1001" i="1"/>
  <c r="BA1002" i="1"/>
  <c r="BA1003" i="1"/>
  <c r="BA1004" i="1"/>
  <c r="BA1005" i="1"/>
  <c r="BA1006" i="1"/>
  <c r="BA1007" i="1"/>
  <c r="BA1008" i="1"/>
  <c r="BA1009" i="1"/>
  <c r="BA1010" i="1"/>
  <c r="BA1011" i="1"/>
  <c r="BA1012" i="1"/>
  <c r="BA1013" i="1"/>
  <c r="BA1014" i="1"/>
  <c r="BA1015" i="1"/>
  <c r="BA1016" i="1"/>
  <c r="BA1017" i="1"/>
  <c r="BA1018" i="1"/>
  <c r="BA1019" i="1"/>
  <c r="BA1020" i="1"/>
  <c r="BA1021" i="1"/>
  <c r="BA1022" i="1"/>
  <c r="BA1023" i="1"/>
  <c r="BA1024" i="1"/>
  <c r="BA1025" i="1"/>
  <c r="BA1026" i="1"/>
  <c r="BA1027" i="1"/>
  <c r="BA1028" i="1"/>
  <c r="BA1029" i="1"/>
  <c r="BA1030" i="1"/>
  <c r="BA1031" i="1"/>
  <c r="BA1032" i="1"/>
  <c r="BA1033" i="1"/>
  <c r="BA1034" i="1"/>
  <c r="BA1035" i="1"/>
  <c r="BA1036" i="1"/>
  <c r="BA1037" i="1"/>
  <c r="BA1038" i="1"/>
  <c r="BA1039" i="1"/>
  <c r="BA1040" i="1"/>
  <c r="BA1041" i="1"/>
  <c r="BA1042" i="1"/>
  <c r="BA1043" i="1"/>
  <c r="BA1044" i="1"/>
  <c r="BA1045" i="1"/>
  <c r="BA1046" i="1"/>
  <c r="BA1047" i="1"/>
  <c r="BA1048" i="1"/>
  <c r="BA1049" i="1"/>
  <c r="BA1050" i="1"/>
  <c r="BA1051" i="1"/>
  <c r="BA1052" i="1"/>
  <c r="BA1053" i="1"/>
  <c r="BA1054" i="1"/>
  <c r="BA1055" i="1"/>
  <c r="BA1056" i="1"/>
  <c r="BA1057" i="1"/>
  <c r="BA1058" i="1"/>
  <c r="BA1059" i="1"/>
  <c r="BA1060" i="1"/>
  <c r="BA1061" i="1"/>
  <c r="BA1062" i="1"/>
  <c r="BA1063" i="1"/>
  <c r="BA1064" i="1"/>
  <c r="BA1065" i="1"/>
  <c r="BA1066" i="1"/>
  <c r="BA1067" i="1"/>
  <c r="BA1068" i="1"/>
  <c r="BA1069" i="1"/>
  <c r="BA1070" i="1"/>
  <c r="BA1071" i="1"/>
  <c r="BA1072" i="1"/>
  <c r="BA1073" i="1"/>
  <c r="BA1074" i="1"/>
  <c r="BA1075" i="1"/>
  <c r="BA1076" i="1"/>
  <c r="BA1077" i="1"/>
  <c r="BA1078" i="1"/>
  <c r="BA1079" i="1"/>
  <c r="BA1080" i="1"/>
  <c r="BA1081" i="1"/>
  <c r="BA1082" i="1"/>
  <c r="BA1083" i="1"/>
  <c r="BA1084" i="1"/>
  <c r="BA1085" i="1"/>
  <c r="BA1086" i="1"/>
  <c r="BA1087" i="1"/>
  <c r="BA1088" i="1"/>
  <c r="BA1089" i="1"/>
  <c r="BA1090" i="1"/>
  <c r="BA1091" i="1"/>
  <c r="BA1092" i="1"/>
  <c r="BA1093" i="1"/>
  <c r="BA1094" i="1"/>
  <c r="BA1095" i="1"/>
  <c r="BA1096" i="1"/>
  <c r="BA1097" i="1"/>
  <c r="BA1098" i="1"/>
  <c r="BA1099" i="1"/>
  <c r="BA1100" i="1"/>
  <c r="BA1101" i="1"/>
  <c r="BA1102" i="1"/>
  <c r="BA1103" i="1"/>
  <c r="BA1104" i="1"/>
  <c r="BA1105" i="1"/>
  <c r="BA1106" i="1"/>
  <c r="BA1107" i="1"/>
  <c r="BA1108" i="1"/>
  <c r="BA1109" i="1"/>
  <c r="BA1110" i="1"/>
  <c r="BA1111" i="1"/>
  <c r="BA1112" i="1"/>
  <c r="BA1113" i="1"/>
  <c r="BA1114" i="1"/>
  <c r="BA1115" i="1"/>
  <c r="BA1116" i="1"/>
  <c r="BA1117" i="1"/>
  <c r="BA1118" i="1"/>
  <c r="BA1119" i="1"/>
  <c r="BA1120" i="1"/>
  <c r="BA1121" i="1"/>
  <c r="BA1122" i="1"/>
  <c r="BA1123" i="1"/>
  <c r="BA1124" i="1"/>
  <c r="BA1125" i="1"/>
  <c r="BA1126" i="1"/>
  <c r="BA1127" i="1"/>
  <c r="BA1128" i="1"/>
  <c r="BA1129" i="1"/>
  <c r="BA1130" i="1"/>
  <c r="BA1131" i="1"/>
  <c r="BA1132" i="1"/>
  <c r="BA1133" i="1"/>
  <c r="BA1134" i="1"/>
  <c r="BA1135" i="1"/>
  <c r="BA1136" i="1"/>
  <c r="BA1137" i="1"/>
  <c r="BA1138" i="1"/>
  <c r="BA1139" i="1"/>
  <c r="BA1140" i="1"/>
  <c r="BA1141" i="1"/>
  <c r="BA1142" i="1"/>
  <c r="BA1143" i="1"/>
  <c r="BA1144" i="1"/>
  <c r="BA1145" i="1"/>
  <c r="BA1146" i="1"/>
  <c r="BA1147" i="1"/>
  <c r="BA1148" i="1"/>
  <c r="BA1149" i="1"/>
  <c r="BA1150" i="1"/>
  <c r="BA1151" i="1"/>
  <c r="BA1152" i="1"/>
  <c r="BA1153" i="1"/>
  <c r="BA1154" i="1"/>
  <c r="BA1155" i="1"/>
  <c r="BA1156" i="1"/>
  <c r="BA1157" i="1"/>
  <c r="BA1158" i="1"/>
  <c r="BA1159" i="1"/>
  <c r="BA1160" i="1"/>
  <c r="BA1161" i="1"/>
  <c r="BA1162" i="1"/>
  <c r="BA1163" i="1"/>
  <c r="BA1164" i="1"/>
  <c r="BA1165" i="1"/>
  <c r="BA1166" i="1"/>
  <c r="BA1167" i="1"/>
  <c r="BA1168" i="1"/>
  <c r="BA1169" i="1"/>
  <c r="BA1170" i="1"/>
  <c r="BA1171" i="1"/>
  <c r="BA1172" i="1"/>
  <c r="BA1173" i="1"/>
  <c r="BA1174" i="1"/>
  <c r="BA1175" i="1"/>
  <c r="BA1176" i="1"/>
  <c r="BA1177" i="1"/>
  <c r="BA1178" i="1"/>
  <c r="BA1179" i="1"/>
  <c r="BA1180" i="1"/>
  <c r="BA1181" i="1"/>
  <c r="BA1182" i="1"/>
  <c r="BA1183" i="1"/>
  <c r="BA1184" i="1"/>
  <c r="BA1185" i="1"/>
  <c r="BA1186" i="1"/>
  <c r="BA1187" i="1"/>
  <c r="BA1188" i="1"/>
  <c r="BA1189" i="1"/>
  <c r="BA1190" i="1"/>
  <c r="BA1191" i="1"/>
  <c r="BA1192" i="1"/>
  <c r="BA1193" i="1"/>
  <c r="BA1194" i="1"/>
  <c r="BA1195" i="1"/>
  <c r="BA1196" i="1"/>
  <c r="BA1197" i="1"/>
  <c r="BA1198" i="1"/>
  <c r="BA1199" i="1"/>
  <c r="BA1200" i="1"/>
  <c r="BA1201" i="1"/>
  <c r="BA1202" i="1"/>
  <c r="BA1203" i="1"/>
  <c r="BA1204" i="1"/>
  <c r="BA1205" i="1"/>
  <c r="BA1206" i="1"/>
  <c r="BA1207" i="1"/>
  <c r="BA1208" i="1"/>
  <c r="BA1209" i="1"/>
  <c r="BA1210" i="1"/>
  <c r="BA1211" i="1"/>
  <c r="BA1212" i="1"/>
  <c r="BA1213" i="1"/>
  <c r="BA1214" i="1"/>
  <c r="BA1215" i="1"/>
  <c r="BA1216" i="1"/>
  <c r="BA1217" i="1"/>
  <c r="BA1218" i="1"/>
  <c r="BA1219" i="1"/>
  <c r="BA1220" i="1"/>
  <c r="BA1221" i="1"/>
  <c r="BA1222" i="1"/>
  <c r="BA1223" i="1"/>
  <c r="BA1224" i="1"/>
  <c r="BA1225" i="1"/>
  <c r="BA1226" i="1"/>
  <c r="BA1227" i="1"/>
  <c r="BA1228" i="1"/>
  <c r="BA1229" i="1"/>
  <c r="BA1230" i="1"/>
  <c r="BA1231" i="1"/>
  <c r="BA1232" i="1"/>
  <c r="BA1233" i="1"/>
  <c r="BA1234" i="1"/>
  <c r="BA1235" i="1"/>
  <c r="BA1236" i="1"/>
  <c r="BA1237" i="1"/>
  <c r="BA1238" i="1"/>
  <c r="BA1239" i="1"/>
  <c r="BA1240" i="1"/>
  <c r="BA1241" i="1"/>
  <c r="BA1242" i="1"/>
  <c r="BA1243" i="1"/>
  <c r="BA1244" i="1"/>
  <c r="BA1245" i="1"/>
  <c r="BA1246" i="1"/>
  <c r="BA1247" i="1"/>
  <c r="BA1248" i="1"/>
  <c r="BA1249" i="1"/>
  <c r="BA1250" i="1"/>
  <c r="BA1251" i="1"/>
  <c r="BA1252" i="1"/>
  <c r="BA1253" i="1"/>
  <c r="BA1254" i="1"/>
  <c r="BA1255" i="1"/>
  <c r="BA1256" i="1"/>
  <c r="BA1257" i="1"/>
  <c r="BA1258" i="1"/>
  <c r="BA1259" i="1"/>
  <c r="BA1260" i="1"/>
  <c r="BA1261" i="1"/>
  <c r="BA1262" i="1"/>
  <c r="BA1263" i="1"/>
  <c r="BA1264" i="1"/>
  <c r="BA1265" i="1"/>
  <c r="BA1266" i="1"/>
  <c r="BA1267" i="1"/>
  <c r="BA1268" i="1"/>
  <c r="BA1269" i="1"/>
  <c r="BA1270" i="1"/>
  <c r="BA1271" i="1"/>
  <c r="BA1272" i="1"/>
  <c r="BA1273" i="1"/>
  <c r="BA1274" i="1"/>
  <c r="BA1275" i="1"/>
  <c r="BA1276" i="1"/>
  <c r="BA1277" i="1"/>
  <c r="BA1278" i="1"/>
  <c r="BA1279" i="1"/>
  <c r="BA1280" i="1"/>
  <c r="BA1281" i="1"/>
  <c r="BA1282" i="1"/>
  <c r="BA1283" i="1"/>
  <c r="BA1284" i="1"/>
  <c r="BA1285" i="1"/>
  <c r="BA1286" i="1"/>
  <c r="BA1287" i="1"/>
  <c r="BA1288" i="1"/>
  <c r="BA1289" i="1"/>
  <c r="BA1290" i="1"/>
  <c r="BA1291" i="1"/>
  <c r="BA1292" i="1"/>
  <c r="BA1293" i="1"/>
  <c r="BA1294" i="1"/>
  <c r="BA1295" i="1"/>
  <c r="BA1296" i="1"/>
  <c r="BA1297" i="1"/>
  <c r="BA1298" i="1"/>
  <c r="BA1299" i="1"/>
  <c r="BA1300" i="1"/>
  <c r="BA1301" i="1"/>
  <c r="BA1302" i="1"/>
  <c r="BA1303" i="1"/>
  <c r="BA1304" i="1"/>
  <c r="BA1305" i="1"/>
  <c r="BA1306" i="1"/>
  <c r="BA1307" i="1"/>
  <c r="BA1308" i="1"/>
  <c r="BA1309" i="1"/>
  <c r="BA1310" i="1"/>
  <c r="BA1311" i="1"/>
  <c r="BA1312" i="1"/>
  <c r="BA1313" i="1"/>
  <c r="BA1314" i="1"/>
  <c r="BA1315" i="1"/>
  <c r="BA1316" i="1"/>
  <c r="BA1317" i="1"/>
  <c r="BA1318" i="1"/>
  <c r="BA1319" i="1"/>
  <c r="BA1320" i="1"/>
  <c r="BA1321" i="1"/>
  <c r="BA1322" i="1"/>
  <c r="BA1323" i="1"/>
  <c r="BA1324" i="1"/>
  <c r="BA1325" i="1"/>
  <c r="BA1326" i="1"/>
  <c r="BA1327" i="1"/>
  <c r="BA1328" i="1"/>
  <c r="BA1329" i="1"/>
  <c r="BA1330" i="1"/>
  <c r="BA1331" i="1"/>
  <c r="BA1332" i="1"/>
  <c r="BA1333" i="1"/>
  <c r="BA1334" i="1"/>
  <c r="BA1335" i="1"/>
  <c r="BA1336" i="1"/>
  <c r="BA1337" i="1"/>
  <c r="BA1338" i="1"/>
  <c r="BA1339" i="1"/>
  <c r="BA1340" i="1"/>
  <c r="BA1341" i="1"/>
  <c r="BA1342" i="1"/>
  <c r="BA1343" i="1"/>
  <c r="BA1344" i="1"/>
  <c r="BA1345" i="1"/>
  <c r="BA1346" i="1"/>
  <c r="BA1347" i="1"/>
  <c r="BA1348" i="1"/>
  <c r="BA1349" i="1"/>
  <c r="BA1350" i="1"/>
  <c r="BA1351" i="1"/>
  <c r="BA1352" i="1"/>
  <c r="BA1353" i="1"/>
  <c r="BA1354" i="1"/>
  <c r="BA1355" i="1"/>
  <c r="BA1356" i="1"/>
  <c r="BA1357" i="1"/>
  <c r="BA1358" i="1"/>
  <c r="BA1359" i="1"/>
  <c r="BA1360" i="1"/>
  <c r="BA1361" i="1"/>
  <c r="BA1362" i="1"/>
  <c r="BA1363" i="1"/>
  <c r="BA1364" i="1"/>
  <c r="BA1365" i="1"/>
  <c r="BA1366" i="1"/>
  <c r="BA1367" i="1"/>
  <c r="BA1368" i="1"/>
  <c r="BA1369" i="1"/>
  <c r="BA1370" i="1"/>
  <c r="BA1371" i="1"/>
  <c r="BA1372" i="1"/>
  <c r="BA1373" i="1"/>
  <c r="BA1374" i="1"/>
  <c r="BA1375" i="1"/>
  <c r="BA1376" i="1"/>
  <c r="BA1377" i="1"/>
  <c r="BA1378" i="1"/>
  <c r="BA1379" i="1"/>
  <c r="BA1380" i="1"/>
  <c r="BA1381" i="1"/>
  <c r="BA1382" i="1"/>
  <c r="BA1383" i="1"/>
  <c r="BA1384" i="1"/>
  <c r="BA1385" i="1"/>
  <c r="BA1386" i="1"/>
  <c r="BA1387" i="1"/>
  <c r="BA1388" i="1"/>
  <c r="BA1389" i="1"/>
  <c r="BA1390" i="1"/>
  <c r="BA1391" i="1"/>
  <c r="BA1392" i="1"/>
  <c r="BA1393" i="1"/>
  <c r="BA1394" i="1"/>
  <c r="BA1395" i="1"/>
  <c r="BA1396" i="1"/>
  <c r="BA1397" i="1"/>
  <c r="BA1398" i="1"/>
  <c r="BA1399" i="1"/>
  <c r="BA1400" i="1"/>
  <c r="BA1401" i="1"/>
  <c r="BA1402" i="1"/>
  <c r="BA1403" i="1"/>
  <c r="BA1404" i="1"/>
  <c r="BA1405" i="1"/>
  <c r="BA1406" i="1"/>
  <c r="BA1407" i="1"/>
  <c r="BA1408" i="1"/>
  <c r="BA1409" i="1"/>
  <c r="BA1410" i="1"/>
  <c r="BA1411" i="1"/>
  <c r="BA1412" i="1"/>
  <c r="BA1413" i="1"/>
  <c r="BA1414" i="1"/>
  <c r="BA1415" i="1"/>
  <c r="BA1416" i="1"/>
  <c r="BA1417" i="1"/>
  <c r="BA1418" i="1"/>
  <c r="BA1419" i="1"/>
  <c r="BA1420" i="1"/>
  <c r="BA1421" i="1"/>
  <c r="BA1422" i="1"/>
  <c r="BA1423" i="1"/>
  <c r="BA1424" i="1"/>
  <c r="BA1425" i="1"/>
  <c r="BA1426" i="1"/>
  <c r="BA1427" i="1"/>
  <c r="BA1428" i="1"/>
  <c r="BA1429" i="1"/>
  <c r="BA1430" i="1"/>
  <c r="BA1431" i="1"/>
  <c r="BA1432" i="1"/>
  <c r="BA1433" i="1"/>
  <c r="BA1434" i="1"/>
  <c r="BA1435" i="1"/>
  <c r="BA1436" i="1"/>
  <c r="BA1437" i="1"/>
  <c r="BA1438" i="1"/>
  <c r="BA1439" i="1"/>
  <c r="BA1440" i="1"/>
  <c r="BA1441" i="1"/>
  <c r="BA1442" i="1"/>
  <c r="BA1443" i="1"/>
  <c r="BA1444" i="1"/>
  <c r="BA1445" i="1"/>
  <c r="BA1446" i="1"/>
  <c r="BA1447" i="1"/>
  <c r="BA1448" i="1"/>
  <c r="BA1449" i="1"/>
  <c r="BA1450" i="1"/>
  <c r="BA1451" i="1"/>
  <c r="BA1452" i="1"/>
  <c r="BA1453" i="1"/>
  <c r="BA1454" i="1"/>
  <c r="BA1455" i="1"/>
  <c r="BA1456" i="1"/>
  <c r="BA1457" i="1"/>
  <c r="BA1458" i="1"/>
  <c r="BA1459" i="1"/>
  <c r="BA1460" i="1"/>
  <c r="BA1461" i="1"/>
  <c r="BA1462" i="1"/>
  <c r="BA1463" i="1"/>
  <c r="BA1464" i="1"/>
  <c r="BA1465" i="1"/>
  <c r="BA1466" i="1"/>
  <c r="BA1467" i="1"/>
  <c r="BA1468" i="1"/>
  <c r="BA1469" i="1"/>
  <c r="BA1470" i="1"/>
  <c r="BA1471" i="1"/>
  <c r="BA1472" i="1"/>
  <c r="BA1473" i="1"/>
  <c r="BA1474" i="1"/>
  <c r="BA1475" i="1"/>
  <c r="BA1476" i="1"/>
  <c r="BA1477" i="1"/>
  <c r="BA1478" i="1"/>
  <c r="BA1479" i="1"/>
  <c r="BA1480" i="1"/>
  <c r="BA1481" i="1"/>
  <c r="BA1482" i="1"/>
  <c r="BA1483" i="1"/>
  <c r="BA1484" i="1"/>
  <c r="BA1485" i="1"/>
  <c r="BA1486" i="1"/>
  <c r="BA1487" i="1"/>
  <c r="BA1488" i="1"/>
  <c r="BA1489" i="1"/>
  <c r="BA1490" i="1"/>
  <c r="BA1491" i="1"/>
  <c r="BA1492" i="1"/>
  <c r="BA1493" i="1"/>
  <c r="BA1494" i="1"/>
  <c r="BA1495" i="1"/>
  <c r="BA1496" i="1"/>
  <c r="BA1497" i="1"/>
  <c r="BA1498" i="1"/>
  <c r="BA1499" i="1"/>
  <c r="BA1500" i="1"/>
  <c r="BA1501" i="1"/>
  <c r="BA1502" i="1"/>
  <c r="BA1503" i="1"/>
  <c r="BA1504" i="1"/>
  <c r="BA1505" i="1"/>
  <c r="BA1506" i="1"/>
  <c r="BA1507" i="1"/>
  <c r="BA1508" i="1"/>
  <c r="BA1509" i="1"/>
  <c r="BA1510" i="1"/>
  <c r="BA1511" i="1"/>
  <c r="BA1512" i="1"/>
  <c r="BA1513" i="1"/>
  <c r="BA1514" i="1"/>
  <c r="BA1515" i="1"/>
  <c r="BA1516" i="1"/>
  <c r="BA1517" i="1"/>
  <c r="BA1518" i="1"/>
  <c r="BA1519" i="1"/>
  <c r="BA1520" i="1"/>
  <c r="BA1521" i="1"/>
  <c r="BA1522" i="1"/>
  <c r="BA1523" i="1"/>
  <c r="BA1524" i="1"/>
  <c r="BA1525" i="1"/>
  <c r="BA1526" i="1"/>
  <c r="BA1527" i="1"/>
  <c r="BA1528" i="1"/>
  <c r="BA1529" i="1"/>
  <c r="BA1530" i="1"/>
  <c r="BA1531" i="1"/>
  <c r="BA1532" i="1"/>
  <c r="BA1533" i="1"/>
  <c r="BA1534" i="1"/>
  <c r="BA1535" i="1"/>
  <c r="BA1536" i="1"/>
  <c r="BA1537" i="1"/>
  <c r="BA1538" i="1"/>
  <c r="BA1539" i="1"/>
  <c r="BA1540" i="1"/>
  <c r="BA1541" i="1"/>
  <c r="BA1542" i="1"/>
  <c r="BA1543" i="1"/>
  <c r="BA1544" i="1"/>
  <c r="BA1545" i="1"/>
  <c r="BA1546" i="1"/>
  <c r="BA1547" i="1"/>
  <c r="BA1548" i="1"/>
  <c r="BA1549" i="1"/>
  <c r="BA1550" i="1"/>
  <c r="BA1551" i="1"/>
  <c r="BA1552" i="1"/>
  <c r="BA1553" i="1"/>
  <c r="BA1554" i="1"/>
  <c r="BA1555" i="1"/>
  <c r="BA1556" i="1"/>
  <c r="BA1557" i="1"/>
  <c r="BA1558" i="1"/>
  <c r="BA1559" i="1"/>
  <c r="BA1560" i="1"/>
  <c r="BA1561" i="1"/>
  <c r="BA1562" i="1"/>
  <c r="BA1563" i="1"/>
  <c r="BA1564" i="1"/>
  <c r="BA1565" i="1"/>
  <c r="BA1566" i="1"/>
  <c r="BA1567" i="1"/>
  <c r="BA1568" i="1"/>
  <c r="BA1569" i="1"/>
  <c r="BA1570" i="1"/>
  <c r="BA1571" i="1"/>
  <c r="BA1572" i="1"/>
  <c r="BA1573" i="1"/>
  <c r="BA1574" i="1"/>
  <c r="BA1575" i="1"/>
  <c r="BA1576" i="1"/>
  <c r="BA1577" i="1"/>
  <c r="BA1578" i="1"/>
  <c r="BA1579" i="1"/>
  <c r="BA1580" i="1"/>
  <c r="BA1581" i="1"/>
  <c r="BA1582" i="1"/>
  <c r="BA1583" i="1"/>
  <c r="BA1584" i="1"/>
  <c r="BA1585" i="1"/>
  <c r="BA1586" i="1"/>
  <c r="BA1587" i="1"/>
  <c r="BA1588" i="1"/>
  <c r="BA1589" i="1"/>
  <c r="BA1590" i="1"/>
  <c r="BA1591" i="1"/>
  <c r="BA1592" i="1"/>
  <c r="BA1593" i="1"/>
  <c r="BA1594" i="1"/>
  <c r="BA1595" i="1"/>
  <c r="BA1596" i="1"/>
  <c r="BA1597" i="1"/>
  <c r="BA1598" i="1"/>
  <c r="BA1599" i="1"/>
  <c r="BA1600" i="1"/>
  <c r="BA1601" i="1"/>
  <c r="BA1602" i="1"/>
  <c r="BA1603" i="1"/>
  <c r="BA1604" i="1"/>
  <c r="BA1605" i="1"/>
  <c r="BA1606" i="1"/>
  <c r="BA1607" i="1"/>
  <c r="BA1608" i="1"/>
  <c r="BA1609" i="1"/>
  <c r="BA1610" i="1"/>
  <c r="BA1611" i="1"/>
  <c r="BA1612" i="1"/>
  <c r="BA1613" i="1"/>
  <c r="BA1614" i="1"/>
  <c r="BA1615" i="1"/>
  <c r="BA1616" i="1"/>
  <c r="BA1617" i="1"/>
  <c r="BA1618" i="1"/>
  <c r="BA1619" i="1"/>
  <c r="BA1620" i="1"/>
  <c r="BA1621" i="1"/>
  <c r="BA1622" i="1"/>
  <c r="BA1623" i="1"/>
  <c r="BA1624" i="1"/>
  <c r="BA1625" i="1"/>
  <c r="BA1626" i="1"/>
  <c r="BA1627" i="1"/>
  <c r="BA1628" i="1"/>
  <c r="BA1629" i="1"/>
  <c r="BA1630" i="1"/>
  <c r="BA1631" i="1"/>
  <c r="BA1632" i="1"/>
  <c r="BA1633" i="1"/>
  <c r="BA1634" i="1"/>
  <c r="BA1635" i="1"/>
  <c r="BA1636" i="1"/>
  <c r="BA1637" i="1"/>
  <c r="BA1638" i="1"/>
  <c r="BA1639" i="1"/>
  <c r="BA1640" i="1"/>
  <c r="BA1641" i="1"/>
  <c r="BA1642" i="1"/>
  <c r="BA1643" i="1"/>
  <c r="BA1644" i="1"/>
  <c r="BA1645" i="1"/>
  <c r="BA1646" i="1"/>
  <c r="BA1647" i="1"/>
  <c r="BA1648" i="1"/>
  <c r="BA1649" i="1"/>
  <c r="BA1650" i="1"/>
  <c r="BA1651" i="1"/>
  <c r="BA1652" i="1"/>
  <c r="BA1653" i="1"/>
  <c r="BA1654" i="1"/>
  <c r="BA1655" i="1"/>
  <c r="BA1656" i="1"/>
  <c r="BA1657" i="1"/>
  <c r="BA1658" i="1"/>
  <c r="BA1659" i="1"/>
  <c r="BA1660" i="1"/>
  <c r="BA1661" i="1"/>
  <c r="BA1662" i="1"/>
  <c r="BA1663" i="1"/>
  <c r="BA1664" i="1"/>
  <c r="BA1665" i="1"/>
  <c r="BA1666" i="1"/>
  <c r="BA1667" i="1"/>
  <c r="BA1668" i="1"/>
  <c r="BA1669" i="1"/>
  <c r="BA1670" i="1"/>
  <c r="BA1671" i="1"/>
  <c r="BA1672" i="1"/>
  <c r="BA1673" i="1"/>
  <c r="BA1674" i="1"/>
  <c r="BA1675" i="1"/>
  <c r="BA1676" i="1"/>
  <c r="BA1677" i="1"/>
  <c r="BA1678" i="1"/>
  <c r="BA1679" i="1"/>
  <c r="BA1680" i="1"/>
  <c r="BA1681" i="1"/>
  <c r="BA1682" i="1"/>
  <c r="BA1683" i="1"/>
  <c r="BA1684" i="1"/>
  <c r="BA1685" i="1"/>
  <c r="BA1686" i="1"/>
  <c r="BA1687" i="1"/>
  <c r="BA1688" i="1"/>
  <c r="BA1689" i="1"/>
  <c r="BA1690" i="1"/>
  <c r="BA1691" i="1"/>
  <c r="BA1692" i="1"/>
  <c r="BA1693" i="1"/>
  <c r="BA1694" i="1"/>
  <c r="BA1695" i="1"/>
  <c r="BA1696" i="1"/>
  <c r="BA1697" i="1"/>
  <c r="BA1698" i="1"/>
  <c r="BA1699" i="1"/>
  <c r="BA1700" i="1"/>
  <c r="BA1701" i="1"/>
  <c r="BA1702" i="1"/>
  <c r="BA1703" i="1"/>
  <c r="BA1704" i="1"/>
  <c r="BA1705" i="1"/>
  <c r="BA1706" i="1"/>
  <c r="BA1707" i="1"/>
  <c r="BA1708" i="1"/>
  <c r="BA1709" i="1"/>
  <c r="BA1710" i="1"/>
  <c r="BA1711" i="1"/>
  <c r="BA1712" i="1"/>
  <c r="BA1713" i="1"/>
  <c r="BA1714" i="1"/>
  <c r="BA1715" i="1"/>
  <c r="BA1716" i="1"/>
  <c r="BA1717" i="1"/>
  <c r="BA1718" i="1"/>
  <c r="BA1719" i="1"/>
  <c r="BA1720" i="1"/>
  <c r="BA1721" i="1"/>
  <c r="BA1722" i="1"/>
  <c r="BA1723" i="1"/>
  <c r="BA1724" i="1"/>
  <c r="BA1725" i="1"/>
  <c r="BA1726" i="1"/>
  <c r="BA1727" i="1"/>
  <c r="BA1728" i="1"/>
  <c r="BA1729" i="1"/>
  <c r="BA1730" i="1"/>
  <c r="BA1731" i="1"/>
  <c r="BA1732" i="1"/>
  <c r="BA1733" i="1"/>
  <c r="BA1734" i="1"/>
  <c r="BA1735" i="1"/>
  <c r="BA1736" i="1"/>
  <c r="BA1737" i="1"/>
  <c r="BA1738" i="1"/>
  <c r="BA1739" i="1"/>
  <c r="BA1740" i="1"/>
  <c r="BA1741" i="1"/>
  <c r="BA1742" i="1"/>
  <c r="BA1743" i="1"/>
  <c r="BA1744" i="1"/>
  <c r="BA1745" i="1"/>
  <c r="BA1746" i="1"/>
  <c r="BA1747" i="1"/>
  <c r="BA1748" i="1"/>
  <c r="BA1749" i="1"/>
  <c r="BA1750" i="1"/>
  <c r="BA1751" i="1"/>
  <c r="BA1752" i="1"/>
  <c r="BA1753" i="1"/>
  <c r="BA1754" i="1"/>
  <c r="BA1755" i="1"/>
  <c r="BA1756" i="1"/>
  <c r="BA1757" i="1"/>
  <c r="BA1758" i="1"/>
  <c r="BA1759" i="1"/>
  <c r="BA1760" i="1"/>
  <c r="BA1761" i="1"/>
  <c r="BA1762" i="1"/>
  <c r="BA1763" i="1"/>
  <c r="BA1764" i="1"/>
  <c r="BA1765" i="1"/>
  <c r="BA1766" i="1"/>
  <c r="BA1767" i="1"/>
  <c r="BA1768" i="1"/>
  <c r="BA1769" i="1"/>
  <c r="BA1770" i="1"/>
  <c r="BA1771" i="1"/>
  <c r="BA1772" i="1"/>
  <c r="BA1773" i="1"/>
  <c r="BA1774" i="1"/>
  <c r="BA1775" i="1"/>
  <c r="BA1776" i="1"/>
  <c r="BA1777" i="1"/>
  <c r="BA1778" i="1"/>
  <c r="BA1779" i="1"/>
  <c r="BA1780" i="1"/>
  <c r="BA1781" i="1"/>
  <c r="BA1782" i="1"/>
  <c r="BA1783" i="1"/>
  <c r="BA1784" i="1"/>
  <c r="BA1785" i="1"/>
  <c r="BA1786" i="1"/>
  <c r="BA1787" i="1"/>
  <c r="BA1788" i="1"/>
  <c r="BA1789" i="1"/>
  <c r="BA1790" i="1"/>
  <c r="BA1791" i="1"/>
  <c r="BA1792" i="1"/>
  <c r="BA1793" i="1"/>
  <c r="BA1794" i="1"/>
  <c r="BA1795" i="1"/>
  <c r="BA1796" i="1"/>
  <c r="BA1797" i="1"/>
  <c r="BA1798" i="1"/>
  <c r="BA1799" i="1"/>
  <c r="BA1800" i="1"/>
  <c r="BA1801" i="1"/>
  <c r="BA1802" i="1"/>
  <c r="BA1803" i="1"/>
  <c r="BA1804" i="1"/>
  <c r="BA1805" i="1"/>
  <c r="BA1806" i="1"/>
  <c r="BA1807" i="1"/>
  <c r="BA1808" i="1"/>
  <c r="BA1809" i="1"/>
  <c r="BA1810" i="1"/>
  <c r="BA1811" i="1"/>
  <c r="BA1812" i="1"/>
  <c r="BA1813" i="1"/>
  <c r="BA1814" i="1"/>
  <c r="BA1815" i="1"/>
  <c r="BA1816" i="1"/>
  <c r="BA1817" i="1"/>
  <c r="BA1818" i="1"/>
  <c r="BA1819" i="1"/>
  <c r="BA1820" i="1"/>
  <c r="BA1821" i="1"/>
  <c r="BA1822" i="1"/>
  <c r="BA1823" i="1"/>
  <c r="BA1824" i="1"/>
  <c r="BA1825" i="1"/>
  <c r="BA1826" i="1"/>
  <c r="BA1827" i="1"/>
  <c r="BA1828" i="1"/>
  <c r="BA1829" i="1"/>
  <c r="BA1830" i="1"/>
  <c r="BA1831" i="1"/>
  <c r="BA1832" i="1"/>
  <c r="BA1833" i="1"/>
  <c r="BA1834" i="1"/>
  <c r="BA1835" i="1"/>
  <c r="BA1836" i="1"/>
  <c r="BA1837" i="1"/>
  <c r="BA1838" i="1"/>
  <c r="BA1839" i="1"/>
  <c r="BA1840" i="1"/>
  <c r="BA1841" i="1"/>
  <c r="BA1842" i="1"/>
  <c r="BA1843" i="1"/>
  <c r="BA1844" i="1"/>
  <c r="BA1845" i="1"/>
  <c r="BA1846" i="1"/>
  <c r="BA1847" i="1"/>
  <c r="BA1848" i="1"/>
  <c r="BA1849" i="1"/>
  <c r="BA1850" i="1"/>
  <c r="BA1851" i="1"/>
  <c r="BA1852" i="1"/>
  <c r="BA1853" i="1"/>
  <c r="BA1854" i="1"/>
  <c r="BA1855" i="1"/>
  <c r="BA1856" i="1"/>
  <c r="BA1857" i="1"/>
  <c r="BA1858" i="1"/>
  <c r="BA1859" i="1"/>
  <c r="BA1860" i="1"/>
  <c r="BA1861" i="1"/>
  <c r="BA1862" i="1"/>
  <c r="BA1863" i="1"/>
  <c r="BA1864" i="1"/>
  <c r="BA1865" i="1"/>
  <c r="BA1866" i="1"/>
  <c r="BA1867" i="1"/>
  <c r="BA1868" i="1"/>
  <c r="BA1869" i="1"/>
  <c r="BA1870" i="1"/>
  <c r="BA1871" i="1"/>
  <c r="BA1872" i="1"/>
  <c r="BA1873" i="1"/>
  <c r="BA1874" i="1"/>
  <c r="BA1875" i="1"/>
  <c r="BA1876" i="1"/>
  <c r="BA1877" i="1"/>
  <c r="BA1878" i="1"/>
  <c r="BA1879" i="1"/>
  <c r="BA1880" i="1"/>
  <c r="BA1881" i="1"/>
  <c r="BA1882" i="1"/>
  <c r="BA1883" i="1"/>
  <c r="BA1884" i="1"/>
  <c r="BA1885" i="1"/>
  <c r="BA1886" i="1"/>
  <c r="BA1887" i="1"/>
  <c r="BA1888" i="1"/>
  <c r="BA1889" i="1"/>
  <c r="BA1890" i="1"/>
  <c r="BA1891" i="1"/>
  <c r="BA1892" i="1"/>
  <c r="BA1893" i="1"/>
  <c r="BA1894" i="1"/>
  <c r="BA1895" i="1"/>
  <c r="BA1896" i="1"/>
  <c r="BA1897" i="1"/>
  <c r="BA1898" i="1"/>
  <c r="BA1899" i="1"/>
  <c r="BA1900" i="1"/>
  <c r="BA1901" i="1"/>
  <c r="BA1902" i="1"/>
  <c r="BA1903" i="1"/>
  <c r="BA1904" i="1"/>
  <c r="BA1905" i="1"/>
  <c r="BA1906" i="1"/>
  <c r="BA1907" i="1"/>
  <c r="BA1908" i="1"/>
  <c r="BA1909" i="1"/>
  <c r="BA1910" i="1"/>
  <c r="BA1911" i="1"/>
  <c r="BA1912" i="1"/>
  <c r="BA1913" i="1"/>
  <c r="BA1914" i="1"/>
  <c r="BA1915" i="1"/>
  <c r="BA1916" i="1"/>
  <c r="BA1917" i="1"/>
  <c r="BA1918" i="1"/>
  <c r="BA1919" i="1"/>
  <c r="BA1920" i="1"/>
  <c r="BA1921" i="1"/>
  <c r="BA1922" i="1"/>
  <c r="BA1923" i="1"/>
  <c r="BA1924" i="1"/>
  <c r="BA1925" i="1"/>
  <c r="BA1926" i="1"/>
  <c r="BA1927" i="1"/>
  <c r="BA1928" i="1"/>
  <c r="BA1929" i="1"/>
  <c r="BA1930" i="1"/>
  <c r="BA1931" i="1"/>
  <c r="BA1932" i="1"/>
  <c r="BA1933" i="1"/>
  <c r="BA1934" i="1"/>
  <c r="BA1935" i="1"/>
  <c r="BA1936" i="1"/>
  <c r="BA1937" i="1"/>
  <c r="BA1938" i="1"/>
  <c r="BA1939" i="1"/>
  <c r="BA1940" i="1"/>
  <c r="BA1941" i="1"/>
  <c r="BA1942" i="1"/>
  <c r="BA1943" i="1"/>
  <c r="BA1944" i="1"/>
  <c r="BA1945" i="1"/>
  <c r="BA1946" i="1"/>
  <c r="BA1947" i="1"/>
  <c r="BA1948" i="1"/>
  <c r="BA1949" i="1"/>
  <c r="BA1950" i="1"/>
  <c r="BA1951" i="1"/>
  <c r="BA1952" i="1"/>
  <c r="BA1953" i="1"/>
  <c r="BA1954" i="1"/>
  <c r="BA1955" i="1"/>
  <c r="BA1956" i="1"/>
  <c r="BA1957" i="1"/>
  <c r="BA1958" i="1"/>
  <c r="BA1959" i="1"/>
  <c r="BA1960" i="1"/>
  <c r="BA1961" i="1"/>
  <c r="BA1962" i="1"/>
  <c r="BA1963" i="1"/>
  <c r="BA1964" i="1"/>
  <c r="BA1965" i="1"/>
  <c r="BA1966" i="1"/>
  <c r="BA1967" i="1"/>
  <c r="BA1968" i="1"/>
  <c r="BA1969" i="1"/>
  <c r="BA1970" i="1"/>
  <c r="BA1971" i="1"/>
  <c r="BA1972" i="1"/>
  <c r="BA1973" i="1"/>
  <c r="BA1974" i="1"/>
  <c r="BA1975" i="1"/>
  <c r="BA1976" i="1"/>
  <c r="BA1977" i="1"/>
  <c r="BA1978" i="1"/>
  <c r="BA1979" i="1"/>
  <c r="BA1980" i="1"/>
  <c r="BA1981" i="1"/>
  <c r="BA1982" i="1"/>
  <c r="BA1983" i="1"/>
  <c r="BA1984" i="1"/>
  <c r="BA1985" i="1"/>
  <c r="BA1986" i="1"/>
  <c r="BA1987" i="1"/>
  <c r="BA1988" i="1"/>
  <c r="BA1989" i="1"/>
  <c r="BA1990" i="1"/>
  <c r="BA1991" i="1"/>
  <c r="BA1992" i="1"/>
  <c r="BA1993" i="1"/>
  <c r="BA1994" i="1"/>
  <c r="BA1995" i="1"/>
  <c r="BA1996" i="1"/>
  <c r="BA1997" i="1"/>
  <c r="BA1998" i="1"/>
  <c r="BA1999" i="1"/>
  <c r="BA2000" i="1"/>
  <c r="BA2001" i="1"/>
  <c r="BA2002" i="1"/>
  <c r="BA2003" i="1"/>
  <c r="BA2004" i="1"/>
  <c r="BA2005" i="1"/>
  <c r="BA2006" i="1"/>
  <c r="BA2007" i="1"/>
  <c r="BA2008" i="1"/>
  <c r="BA2009" i="1"/>
  <c r="BA2010" i="1"/>
  <c r="BA2011" i="1"/>
  <c r="BA2012" i="1"/>
  <c r="BA2013" i="1"/>
  <c r="BA2014" i="1"/>
  <c r="BA2015" i="1"/>
  <c r="BA2016" i="1"/>
  <c r="BA2017" i="1"/>
  <c r="BA2018" i="1"/>
  <c r="BA2019" i="1"/>
  <c r="BA2020" i="1"/>
  <c r="BA2021" i="1"/>
  <c r="BA2022" i="1"/>
  <c r="BA2023" i="1"/>
  <c r="BA2024" i="1"/>
  <c r="BA2025" i="1"/>
  <c r="BA2026" i="1"/>
  <c r="BA2027" i="1"/>
  <c r="BA2028" i="1"/>
  <c r="BA2029" i="1"/>
  <c r="BA2030" i="1"/>
  <c r="BA2031" i="1"/>
  <c r="BA2032" i="1"/>
  <c r="BA2033" i="1"/>
  <c r="BA2034" i="1"/>
  <c r="BA2035" i="1"/>
  <c r="BA2036" i="1"/>
  <c r="BA2037" i="1"/>
  <c r="BA2038" i="1"/>
  <c r="BA2039" i="1"/>
  <c r="BA2040" i="1"/>
  <c r="BA2041" i="1"/>
  <c r="BA2042" i="1"/>
  <c r="BA2043" i="1"/>
  <c r="BA2044" i="1"/>
  <c r="BA2045" i="1"/>
  <c r="BA2046" i="1"/>
  <c r="BA2047" i="1"/>
  <c r="BA2048" i="1"/>
  <c r="BA2049" i="1"/>
  <c r="BA2050" i="1"/>
  <c r="BA2051" i="1"/>
  <c r="BA2052" i="1"/>
  <c r="BA2053" i="1"/>
  <c r="BA2054" i="1"/>
  <c r="BA2055" i="1"/>
  <c r="BA2056" i="1"/>
  <c r="BA2057" i="1"/>
  <c r="BA2058" i="1"/>
  <c r="BA2059" i="1"/>
  <c r="BA2060" i="1"/>
  <c r="BA2061" i="1"/>
  <c r="BA2062" i="1"/>
  <c r="BA2063" i="1"/>
  <c r="BA2064" i="1"/>
  <c r="BA2065" i="1"/>
  <c r="BA2066" i="1"/>
  <c r="BA2067" i="1"/>
  <c r="BA2068" i="1"/>
  <c r="BA2069" i="1"/>
  <c r="BA2070" i="1"/>
  <c r="BA2071" i="1"/>
  <c r="BA2072" i="1"/>
  <c r="BA2073" i="1"/>
  <c r="BA2074" i="1"/>
  <c r="BA2075" i="1"/>
  <c r="BA2076" i="1"/>
  <c r="BA2077" i="1"/>
  <c r="BA2078" i="1"/>
  <c r="BA2079" i="1"/>
  <c r="BA2080" i="1"/>
  <c r="BA2081" i="1"/>
  <c r="BA2082" i="1"/>
  <c r="BA2083" i="1"/>
  <c r="BA2084" i="1"/>
  <c r="BA2085" i="1"/>
  <c r="BA2086" i="1"/>
  <c r="BA2087" i="1"/>
  <c r="BA2088" i="1"/>
  <c r="BA2089" i="1"/>
  <c r="BA2090" i="1"/>
  <c r="BA2091" i="1"/>
  <c r="BA2092" i="1"/>
  <c r="BA2093" i="1"/>
  <c r="BA2094" i="1"/>
  <c r="BA2095" i="1"/>
  <c r="BA2096" i="1"/>
  <c r="BA2097" i="1"/>
  <c r="BA2098" i="1"/>
  <c r="BA2099" i="1"/>
  <c r="BA2100" i="1"/>
  <c r="BA2101" i="1"/>
  <c r="BA2102" i="1"/>
  <c r="BA2103" i="1"/>
  <c r="BA2104" i="1"/>
  <c r="BA2105" i="1"/>
  <c r="BA2106" i="1"/>
  <c r="BA2107" i="1"/>
  <c r="BA2108" i="1"/>
  <c r="BA2109" i="1"/>
  <c r="BA2110" i="1"/>
  <c r="BA2111" i="1"/>
  <c r="BA2112" i="1"/>
  <c r="BA2113" i="1"/>
  <c r="BA2114" i="1"/>
  <c r="BA2115" i="1"/>
  <c r="BA2116" i="1"/>
  <c r="BA2117" i="1"/>
  <c r="BA2118" i="1"/>
  <c r="BA2119" i="1"/>
  <c r="BA2120" i="1"/>
  <c r="BA2121" i="1"/>
  <c r="BA2122" i="1"/>
  <c r="BA2123" i="1"/>
  <c r="BA2124" i="1"/>
  <c r="BA2125" i="1"/>
  <c r="BA2126" i="1"/>
  <c r="BA2127" i="1"/>
  <c r="BA2128" i="1"/>
  <c r="BA2129" i="1"/>
  <c r="BA2130" i="1"/>
  <c r="BA2131" i="1"/>
  <c r="BA2132" i="1"/>
  <c r="BA2133" i="1"/>
  <c r="BA2134" i="1"/>
  <c r="BA2135" i="1"/>
  <c r="BA2136" i="1"/>
  <c r="BA2137" i="1"/>
  <c r="BA2138" i="1"/>
  <c r="BA2139" i="1"/>
  <c r="BA2140" i="1"/>
  <c r="BA2141" i="1"/>
  <c r="BA2142" i="1"/>
  <c r="BA2143" i="1"/>
  <c r="BA2144" i="1"/>
  <c r="BA2145" i="1"/>
  <c r="BA2146" i="1"/>
  <c r="BA2147" i="1"/>
  <c r="BA2148" i="1"/>
  <c r="BA2149" i="1"/>
  <c r="BA2150" i="1"/>
  <c r="BA2151" i="1"/>
  <c r="BA2152" i="1"/>
  <c r="BA2153" i="1"/>
  <c r="BA2154" i="1"/>
  <c r="BA2155" i="1"/>
  <c r="BA2156" i="1"/>
  <c r="BA2157" i="1"/>
  <c r="BA2158" i="1"/>
  <c r="BA2159" i="1"/>
  <c r="BA2160" i="1"/>
  <c r="BA2161" i="1"/>
  <c r="BA2162" i="1"/>
  <c r="BA2163" i="1"/>
  <c r="BA2164" i="1"/>
  <c r="BA2165" i="1"/>
  <c r="BA2166" i="1"/>
  <c r="BA2167" i="1"/>
  <c r="BA2168" i="1"/>
  <c r="BA2169" i="1"/>
  <c r="BA2170" i="1"/>
  <c r="BA2171" i="1"/>
  <c r="BA2172" i="1"/>
  <c r="BA2173" i="1"/>
  <c r="BA2174" i="1"/>
  <c r="BA2175" i="1"/>
  <c r="BA2176" i="1"/>
  <c r="BA2177" i="1"/>
  <c r="BA2178" i="1"/>
  <c r="BA2179" i="1"/>
  <c r="BA2180" i="1"/>
  <c r="BA2181" i="1"/>
  <c r="BA2182" i="1"/>
  <c r="BA2183" i="1"/>
  <c r="BA2184" i="1"/>
  <c r="BA2185" i="1"/>
  <c r="BA2186" i="1"/>
  <c r="BA2187" i="1"/>
  <c r="BA2188" i="1"/>
  <c r="BA2189" i="1"/>
  <c r="BA2190" i="1"/>
  <c r="BA2191" i="1"/>
  <c r="BA2192" i="1"/>
  <c r="BA2193" i="1"/>
  <c r="BA2194" i="1"/>
  <c r="BA2195" i="1"/>
  <c r="BA2196" i="1"/>
  <c r="BA2197" i="1"/>
  <c r="BA2198" i="1"/>
  <c r="BA2199" i="1"/>
  <c r="BA2200" i="1"/>
  <c r="BA2201" i="1"/>
  <c r="BA2202" i="1"/>
  <c r="BA2203" i="1"/>
  <c r="BA2204" i="1"/>
  <c r="BA2205" i="1"/>
  <c r="BA2206" i="1"/>
  <c r="BA2207" i="1"/>
  <c r="BA2208" i="1"/>
  <c r="BA2209" i="1"/>
  <c r="BA2210" i="1"/>
  <c r="BA2211" i="1"/>
  <c r="BA2212" i="1"/>
  <c r="BA2213" i="1"/>
  <c r="BA2214" i="1"/>
  <c r="BA2215" i="1"/>
  <c r="BA2216" i="1"/>
  <c r="BA2217" i="1"/>
  <c r="BA2218" i="1"/>
  <c r="BA2219" i="1"/>
  <c r="BA2220" i="1"/>
  <c r="BA2221" i="1"/>
  <c r="BA2222" i="1"/>
  <c r="BA2223" i="1"/>
  <c r="BA2224" i="1"/>
  <c r="BA2225" i="1"/>
  <c r="BA2226" i="1"/>
  <c r="BA2227" i="1"/>
  <c r="BA2228" i="1"/>
  <c r="BA2229" i="1"/>
  <c r="BA2230" i="1"/>
  <c r="BA2231" i="1"/>
  <c r="BA2232" i="1"/>
  <c r="BA2233" i="1"/>
  <c r="BA2234" i="1"/>
  <c r="BA2235" i="1"/>
  <c r="BA2236" i="1"/>
  <c r="BA2237" i="1"/>
  <c r="BA2238" i="1"/>
  <c r="BA2239" i="1"/>
  <c r="BA2240" i="1"/>
  <c r="BA2241" i="1"/>
  <c r="BA2242" i="1"/>
  <c r="BA2243" i="1"/>
  <c r="BA2244" i="1"/>
  <c r="BA2245" i="1"/>
  <c r="BA2246" i="1"/>
  <c r="BA2247" i="1"/>
  <c r="BA2248" i="1"/>
  <c r="BA2249" i="1"/>
  <c r="BA2250" i="1"/>
  <c r="BA2251" i="1"/>
  <c r="BA2252" i="1"/>
  <c r="BA2253" i="1"/>
  <c r="BA2254" i="1"/>
  <c r="BA2255" i="1"/>
  <c r="BA2256" i="1"/>
  <c r="BA2257" i="1"/>
  <c r="BA2258" i="1"/>
  <c r="BA2259" i="1"/>
  <c r="BA2260" i="1"/>
  <c r="BA2261" i="1"/>
  <c r="BA2262" i="1"/>
  <c r="BA2263" i="1"/>
  <c r="BA2264" i="1"/>
  <c r="BA2265" i="1"/>
  <c r="BA2266" i="1"/>
  <c r="BA2267" i="1"/>
  <c r="BA2268" i="1"/>
  <c r="BA2269" i="1"/>
  <c r="BA2270" i="1"/>
  <c r="BA2271" i="1"/>
  <c r="BA2272" i="1"/>
  <c r="BA2273" i="1"/>
  <c r="BA2274" i="1"/>
  <c r="BA2275" i="1"/>
  <c r="BA2276" i="1"/>
  <c r="BA2277" i="1"/>
  <c r="BA2278" i="1"/>
  <c r="BA2279" i="1"/>
  <c r="BA2280" i="1"/>
  <c r="BA2281" i="1"/>
  <c r="BA2282" i="1"/>
  <c r="BA2283" i="1"/>
  <c r="BA2284" i="1"/>
  <c r="BA2285" i="1"/>
  <c r="BA2286" i="1"/>
  <c r="BA2287" i="1"/>
  <c r="BA2288" i="1"/>
  <c r="BA2289" i="1"/>
  <c r="BA2290" i="1"/>
  <c r="BA2291" i="1"/>
  <c r="BA2292" i="1"/>
  <c r="BA2293" i="1"/>
  <c r="BA2294" i="1"/>
  <c r="BA2295" i="1"/>
  <c r="BA2296" i="1"/>
  <c r="BA2297" i="1"/>
  <c r="BA2298" i="1"/>
  <c r="BA2299" i="1"/>
  <c r="BA2300" i="1"/>
  <c r="BA2301" i="1"/>
  <c r="BA2302" i="1"/>
  <c r="BA2303" i="1"/>
  <c r="BA2304" i="1"/>
  <c r="BA2305" i="1"/>
  <c r="BA2306" i="1"/>
  <c r="BA2307" i="1"/>
  <c r="BA2308" i="1"/>
  <c r="BA2309" i="1"/>
  <c r="BA2310" i="1"/>
  <c r="BA2311" i="1"/>
  <c r="BA2312" i="1"/>
  <c r="BA2313" i="1"/>
  <c r="BA2314" i="1"/>
  <c r="BA2315" i="1"/>
  <c r="BA2316" i="1"/>
  <c r="BA2317" i="1"/>
  <c r="BA2318" i="1"/>
  <c r="BA2319" i="1"/>
  <c r="BA2320" i="1"/>
  <c r="BA2321" i="1"/>
  <c r="BA2322" i="1"/>
  <c r="BA2323" i="1"/>
  <c r="BA2324" i="1"/>
  <c r="BA2325" i="1"/>
  <c r="BA2326" i="1"/>
  <c r="BA2327" i="1"/>
  <c r="BA2328" i="1"/>
  <c r="BA2329" i="1"/>
  <c r="BA2330" i="1"/>
  <c r="BA2331" i="1"/>
  <c r="BA2332" i="1"/>
  <c r="BA2333" i="1"/>
  <c r="BA2334" i="1"/>
  <c r="BA2335" i="1"/>
  <c r="BA2336" i="1"/>
  <c r="BA2337" i="1"/>
  <c r="BA2338" i="1"/>
  <c r="BA2339" i="1"/>
  <c r="BA2340" i="1"/>
  <c r="BA2341" i="1"/>
  <c r="BA2342" i="1"/>
  <c r="BA2343" i="1"/>
  <c r="BA2344" i="1"/>
  <c r="BA2345" i="1"/>
  <c r="BA2346" i="1"/>
  <c r="BA2347" i="1"/>
  <c r="BA2348" i="1"/>
  <c r="BA2349" i="1"/>
  <c r="BA2350" i="1"/>
  <c r="BA2351" i="1"/>
  <c r="BA2352" i="1"/>
  <c r="BA2353" i="1"/>
  <c r="BA2354" i="1"/>
  <c r="BA2355" i="1"/>
  <c r="BA2356" i="1"/>
  <c r="BA2357" i="1"/>
  <c r="BA2358" i="1"/>
  <c r="BA2359" i="1"/>
  <c r="BA2360" i="1"/>
  <c r="BA2361" i="1"/>
  <c r="BA2362" i="1"/>
  <c r="BA2363" i="1"/>
  <c r="BA2364" i="1"/>
  <c r="BA2365" i="1"/>
  <c r="BA2366" i="1"/>
  <c r="BA2367" i="1"/>
  <c r="BA2368" i="1"/>
  <c r="BA2369" i="1"/>
  <c r="BA2370" i="1"/>
  <c r="BA2371" i="1"/>
  <c r="BA2372" i="1"/>
  <c r="BA2373" i="1"/>
  <c r="BA2374" i="1"/>
  <c r="BA2375" i="1"/>
  <c r="BA2376" i="1"/>
  <c r="BA2377" i="1"/>
  <c r="BA2378" i="1"/>
  <c r="BA2379" i="1"/>
  <c r="BA2380" i="1"/>
  <c r="BA2381" i="1"/>
  <c r="BA2382" i="1"/>
  <c r="BA2383" i="1"/>
  <c r="BA2384" i="1"/>
  <c r="BA2385" i="1"/>
  <c r="BA2386" i="1"/>
  <c r="BA2387" i="1"/>
  <c r="BA2388" i="1"/>
  <c r="BA2389" i="1"/>
  <c r="BA2390" i="1"/>
  <c r="BA2391" i="1"/>
  <c r="BA2392" i="1"/>
  <c r="BA2393" i="1"/>
  <c r="BA2394" i="1"/>
  <c r="BA2395" i="1"/>
  <c r="BA2396" i="1"/>
  <c r="BA2397" i="1"/>
  <c r="BA2398" i="1"/>
  <c r="BA2399" i="1"/>
  <c r="BA2400" i="1"/>
  <c r="BA2401" i="1"/>
  <c r="BA2402" i="1"/>
  <c r="BA2403" i="1"/>
  <c r="BA2404" i="1"/>
  <c r="BA2405" i="1"/>
  <c r="BA2406" i="1"/>
  <c r="BA2407" i="1"/>
  <c r="BA2408" i="1"/>
  <c r="BA2409" i="1"/>
  <c r="BA2410" i="1"/>
  <c r="BA2411" i="1"/>
  <c r="BA2412" i="1"/>
  <c r="BA2413" i="1"/>
  <c r="BA2414" i="1"/>
  <c r="BA2415" i="1"/>
  <c r="BA2416" i="1"/>
  <c r="BA2417" i="1"/>
  <c r="BA2418" i="1"/>
  <c r="BA2419" i="1"/>
  <c r="BA2420" i="1"/>
  <c r="BA2421" i="1"/>
  <c r="BA2422" i="1"/>
  <c r="BA2423" i="1"/>
  <c r="BA2424" i="1"/>
  <c r="BA2425" i="1"/>
  <c r="BA2426" i="1"/>
  <c r="BA2427" i="1"/>
  <c r="BA2428" i="1"/>
  <c r="BA2429" i="1"/>
  <c r="BA2430" i="1"/>
  <c r="BA2431" i="1"/>
  <c r="BA2432" i="1"/>
  <c r="BA2433" i="1"/>
  <c r="BA2434" i="1"/>
  <c r="BA2435" i="1"/>
  <c r="BA2436" i="1"/>
  <c r="BA2437" i="1"/>
  <c r="BA2438" i="1"/>
  <c r="BA2439" i="1"/>
  <c r="BA2440" i="1"/>
  <c r="BA2441" i="1"/>
  <c r="BA2442" i="1"/>
  <c r="BA2443" i="1"/>
  <c r="BA2444" i="1"/>
  <c r="BA2445" i="1"/>
  <c r="BA2446" i="1"/>
  <c r="BA2447" i="1"/>
  <c r="BA2448" i="1"/>
  <c r="BA2449" i="1"/>
  <c r="BA2450" i="1"/>
  <c r="BA2451" i="1"/>
  <c r="BA2452" i="1"/>
  <c r="BA2453" i="1"/>
  <c r="BA2454" i="1"/>
  <c r="BA2455" i="1"/>
  <c r="BA2456" i="1"/>
  <c r="BA2457" i="1"/>
  <c r="BA2458" i="1"/>
  <c r="BA2459" i="1"/>
  <c r="BA2460" i="1"/>
  <c r="BA2461" i="1"/>
  <c r="BA2462" i="1"/>
  <c r="BA2463" i="1"/>
  <c r="BA2464" i="1"/>
  <c r="BA2465" i="1"/>
  <c r="BA2466" i="1"/>
  <c r="BA2467" i="1"/>
  <c r="BA2468" i="1"/>
  <c r="BA2469" i="1"/>
  <c r="BA2470" i="1"/>
  <c r="BA2471" i="1"/>
  <c r="BA2472" i="1"/>
  <c r="BA2473" i="1"/>
  <c r="BA2474" i="1"/>
  <c r="BA2475" i="1"/>
  <c r="BA2476" i="1"/>
  <c r="BA2477" i="1"/>
  <c r="BA2478" i="1"/>
  <c r="BA2479" i="1"/>
  <c r="BA2480" i="1"/>
  <c r="BA2481" i="1"/>
  <c r="BA2482" i="1"/>
  <c r="BA2483" i="1"/>
  <c r="BA2484" i="1"/>
  <c r="BA2485" i="1"/>
  <c r="BA2486" i="1"/>
  <c r="BA2487" i="1"/>
  <c r="BA2488" i="1"/>
  <c r="BA2489" i="1"/>
  <c r="BA2490" i="1"/>
  <c r="BA2491" i="1"/>
  <c r="BA2492" i="1"/>
  <c r="BA2493" i="1"/>
  <c r="BA2494" i="1"/>
  <c r="BA2495" i="1"/>
  <c r="BA2496" i="1"/>
  <c r="BA2497" i="1"/>
  <c r="BA2498" i="1"/>
  <c r="BA2499" i="1"/>
  <c r="BA2500" i="1"/>
  <c r="BA2501" i="1"/>
  <c r="BA2502" i="1"/>
  <c r="BA2503" i="1"/>
  <c r="BA2504" i="1"/>
  <c r="BA2505" i="1"/>
  <c r="BA2506" i="1"/>
  <c r="BA2507" i="1"/>
  <c r="BA2508" i="1"/>
  <c r="BA2509" i="1"/>
  <c r="BA2510" i="1"/>
  <c r="BA2511" i="1"/>
  <c r="BA2512" i="1"/>
  <c r="BA2513" i="1"/>
  <c r="BA2514" i="1"/>
  <c r="BA2515" i="1"/>
  <c r="BA2516" i="1"/>
  <c r="BA2517" i="1"/>
  <c r="BA2518" i="1"/>
  <c r="BA2519" i="1"/>
  <c r="BA2520" i="1"/>
  <c r="BA2521" i="1"/>
  <c r="BA2522" i="1"/>
  <c r="BA2523" i="1"/>
  <c r="BA2524" i="1"/>
  <c r="BA2525" i="1"/>
  <c r="BA2526" i="1"/>
  <c r="BA2527" i="1"/>
  <c r="BA2528" i="1"/>
  <c r="BA2529" i="1"/>
  <c r="BA2530" i="1"/>
  <c r="BA2531" i="1"/>
  <c r="BA2532" i="1"/>
  <c r="BA2533" i="1"/>
  <c r="BA2534" i="1"/>
  <c r="BA2535" i="1"/>
  <c r="BA2536" i="1"/>
  <c r="BA2537" i="1"/>
  <c r="BA2538" i="1"/>
  <c r="BA2539" i="1"/>
  <c r="BA2540" i="1"/>
  <c r="BA2541" i="1"/>
  <c r="BA2542" i="1"/>
  <c r="BA2543" i="1"/>
  <c r="BA2544" i="1"/>
  <c r="BA2545" i="1"/>
  <c r="BA2546" i="1"/>
  <c r="BA2547" i="1"/>
  <c r="BA2548" i="1"/>
  <c r="BA2549" i="1"/>
  <c r="BA2550" i="1"/>
  <c r="BA2551" i="1"/>
  <c r="BA2552" i="1"/>
  <c r="BA2553" i="1"/>
  <c r="BA2554" i="1"/>
  <c r="BA2555" i="1"/>
  <c r="BA2556" i="1"/>
  <c r="BA2557" i="1"/>
  <c r="BA2558" i="1"/>
  <c r="BA2559" i="1"/>
  <c r="BA2560" i="1"/>
  <c r="BA2561" i="1"/>
  <c r="BA2562" i="1"/>
  <c r="BA2563" i="1"/>
  <c r="BA2564" i="1"/>
  <c r="BA2565" i="1"/>
  <c r="BA2566" i="1"/>
  <c r="BA2567" i="1"/>
  <c r="BA2568" i="1"/>
  <c r="BA2569" i="1"/>
  <c r="BA2570" i="1"/>
  <c r="BA2571" i="1"/>
  <c r="BA2572" i="1"/>
  <c r="BA2573" i="1"/>
  <c r="BA2574" i="1"/>
  <c r="BA2575" i="1"/>
  <c r="BA2576" i="1"/>
  <c r="BA2577" i="1"/>
  <c r="BA2578" i="1"/>
  <c r="BA2579" i="1"/>
  <c r="BA2580" i="1"/>
  <c r="BA2581" i="1"/>
  <c r="BA2582" i="1"/>
  <c r="BA2583" i="1"/>
  <c r="BA2584" i="1"/>
  <c r="BA2585" i="1"/>
  <c r="BA2586" i="1"/>
  <c r="BA2587" i="1"/>
  <c r="BA2588" i="1"/>
  <c r="BA2589" i="1"/>
  <c r="BA2590" i="1"/>
  <c r="BA2591" i="1"/>
  <c r="BA2592" i="1"/>
  <c r="BA2593" i="1"/>
  <c r="BA2594" i="1"/>
  <c r="BA2595" i="1"/>
  <c r="BA2596" i="1"/>
  <c r="BA2597" i="1"/>
  <c r="BA2598" i="1"/>
  <c r="BA2599" i="1"/>
  <c r="BA2600" i="1"/>
  <c r="BA2601" i="1"/>
  <c r="BA2602" i="1"/>
  <c r="BA2603" i="1"/>
  <c r="BA2604" i="1"/>
  <c r="BA2605" i="1"/>
  <c r="BA2606" i="1"/>
  <c r="BA2607" i="1"/>
  <c r="BA2608" i="1"/>
  <c r="BA2609" i="1"/>
  <c r="BA2610" i="1"/>
  <c r="BA2611" i="1"/>
  <c r="BA2612" i="1"/>
  <c r="BA2613" i="1"/>
  <c r="BA2614" i="1"/>
  <c r="BA2615" i="1"/>
  <c r="BA2616" i="1"/>
  <c r="BA2617" i="1"/>
  <c r="BA2618" i="1"/>
  <c r="BA2619" i="1"/>
  <c r="BA2620" i="1"/>
  <c r="BA2621" i="1"/>
  <c r="BA2622" i="1"/>
  <c r="BA2623" i="1"/>
  <c r="BA2624" i="1"/>
  <c r="BA2625" i="1"/>
  <c r="BA2626" i="1"/>
  <c r="BA2627" i="1"/>
  <c r="BA2628" i="1"/>
  <c r="BA2629" i="1"/>
  <c r="BA2630" i="1"/>
  <c r="BA2631" i="1"/>
  <c r="BA2632" i="1"/>
  <c r="BA2633" i="1"/>
  <c r="BA2634" i="1"/>
  <c r="BA2635" i="1"/>
  <c r="BA2636" i="1"/>
  <c r="BA2637" i="1"/>
  <c r="BA2638" i="1"/>
  <c r="BA2639" i="1"/>
  <c r="BA2640" i="1"/>
  <c r="BA2641" i="1"/>
  <c r="BA2642" i="1"/>
  <c r="BA2643" i="1"/>
  <c r="BA2644" i="1"/>
  <c r="BA2645" i="1"/>
  <c r="BA2646" i="1"/>
  <c r="BA2647" i="1"/>
  <c r="BA2648" i="1"/>
  <c r="BA2649" i="1"/>
  <c r="BA2650" i="1"/>
  <c r="BA2651" i="1"/>
  <c r="BA2652" i="1"/>
  <c r="BA2653" i="1"/>
  <c r="BA2654" i="1"/>
  <c r="BA2655" i="1"/>
  <c r="BA2656" i="1"/>
  <c r="BA2657" i="1"/>
  <c r="BA2658" i="1"/>
  <c r="BA2659" i="1"/>
  <c r="BA2660" i="1"/>
  <c r="BA2661" i="1"/>
  <c r="BA2662" i="1"/>
  <c r="BA2663" i="1"/>
  <c r="BA2664" i="1"/>
  <c r="BA2665" i="1"/>
  <c r="BA2666" i="1"/>
  <c r="BA2667" i="1"/>
  <c r="BA2668" i="1"/>
  <c r="BA2669" i="1"/>
  <c r="BA2670" i="1"/>
  <c r="BA2671" i="1"/>
  <c r="BA2672" i="1"/>
  <c r="BA2673" i="1"/>
  <c r="BA2674" i="1"/>
  <c r="BA2675" i="1"/>
  <c r="BA2676" i="1"/>
  <c r="BA2677" i="1"/>
  <c r="BA2678" i="1"/>
  <c r="BA2679" i="1"/>
  <c r="BA2680" i="1"/>
  <c r="BA2681" i="1"/>
  <c r="BA2682" i="1"/>
  <c r="BA2683" i="1"/>
  <c r="BA2684" i="1"/>
  <c r="BA2685" i="1"/>
  <c r="BA2686" i="1"/>
  <c r="BA2687" i="1"/>
  <c r="BA2688" i="1"/>
  <c r="BA2689" i="1"/>
  <c r="BA2690" i="1"/>
  <c r="BA2691" i="1"/>
  <c r="BA2692" i="1"/>
  <c r="BA2693" i="1"/>
  <c r="BA2694" i="1"/>
  <c r="BA2695" i="1"/>
  <c r="BA2696" i="1"/>
  <c r="BA2697" i="1"/>
  <c r="BA2698" i="1"/>
  <c r="BA2699" i="1"/>
  <c r="BA2700" i="1"/>
  <c r="BA2701" i="1"/>
  <c r="BA2702" i="1"/>
  <c r="BA2703" i="1"/>
  <c r="BA2704" i="1"/>
  <c r="BA2705" i="1"/>
  <c r="BA2706" i="1"/>
  <c r="BA2707" i="1"/>
  <c r="BA2708" i="1"/>
  <c r="BA2709" i="1"/>
  <c r="BA2710" i="1"/>
  <c r="BA2711" i="1"/>
  <c r="BA2712" i="1"/>
  <c r="BA2713" i="1"/>
  <c r="BA2714" i="1"/>
  <c r="BA2715" i="1"/>
  <c r="BA2716" i="1"/>
  <c r="BA2717" i="1"/>
  <c r="BA2718" i="1"/>
  <c r="BA2719" i="1"/>
  <c r="BA2720" i="1"/>
  <c r="BA2721" i="1"/>
  <c r="BA2722" i="1"/>
  <c r="BA2723" i="1"/>
  <c r="BA2724" i="1"/>
  <c r="BA2725" i="1"/>
  <c r="BA2726" i="1"/>
  <c r="BA2727" i="1"/>
  <c r="BA2728" i="1"/>
  <c r="BA2729" i="1"/>
  <c r="BA2730" i="1"/>
  <c r="BA2731" i="1"/>
  <c r="BA2732" i="1"/>
  <c r="BA2733" i="1"/>
  <c r="BA2734" i="1"/>
  <c r="BA2735" i="1"/>
  <c r="BA2736" i="1"/>
  <c r="BA2737" i="1"/>
  <c r="BA2738" i="1"/>
  <c r="BA2739" i="1"/>
  <c r="BA2740" i="1"/>
  <c r="BA2741" i="1"/>
  <c r="BA2742" i="1"/>
  <c r="BA2743" i="1"/>
  <c r="BA2744" i="1"/>
  <c r="BA2745" i="1"/>
  <c r="BA2746" i="1"/>
  <c r="BA2747" i="1"/>
  <c r="BA2748" i="1"/>
  <c r="BA2749" i="1"/>
  <c r="BA2750" i="1"/>
  <c r="BA2751" i="1"/>
  <c r="BA2752" i="1"/>
  <c r="BA2753" i="1"/>
  <c r="BA2754" i="1"/>
  <c r="BA2755" i="1"/>
  <c r="BA2756" i="1"/>
  <c r="BA2757" i="1"/>
  <c r="BA2758" i="1"/>
  <c r="BA2759" i="1"/>
  <c r="BA2760" i="1"/>
  <c r="BA2761" i="1"/>
  <c r="BA2762" i="1"/>
  <c r="BA2763" i="1"/>
  <c r="BA2764" i="1"/>
  <c r="BA2765" i="1"/>
  <c r="BA2766" i="1"/>
  <c r="BA2767" i="1"/>
  <c r="BA2768" i="1"/>
  <c r="BA2769" i="1"/>
  <c r="BA2770" i="1"/>
  <c r="BA2771" i="1"/>
  <c r="BA2772" i="1"/>
  <c r="BA2773" i="1"/>
  <c r="BA2774" i="1"/>
  <c r="BA2775" i="1"/>
  <c r="BA2776" i="1"/>
  <c r="BA2777" i="1"/>
  <c r="BA2778" i="1"/>
  <c r="BA2779" i="1"/>
  <c r="BA2780" i="1"/>
  <c r="BA2781" i="1"/>
  <c r="BA2782" i="1"/>
  <c r="BA2783" i="1"/>
  <c r="BA2784" i="1"/>
  <c r="BA2785" i="1"/>
  <c r="BA2786" i="1"/>
  <c r="BA2787" i="1"/>
  <c r="BA2788" i="1"/>
  <c r="BA2789" i="1"/>
  <c r="BA2790" i="1"/>
  <c r="BA2791" i="1"/>
  <c r="BA2792" i="1"/>
  <c r="BA2793" i="1"/>
  <c r="BA2794" i="1"/>
  <c r="BA2795" i="1"/>
  <c r="BA2796" i="1"/>
  <c r="BA2797" i="1"/>
  <c r="BA2798" i="1"/>
  <c r="BA2799" i="1"/>
  <c r="BA2800" i="1"/>
  <c r="BA2801" i="1"/>
  <c r="BA2802" i="1"/>
  <c r="BA2803" i="1"/>
  <c r="BA2804" i="1"/>
  <c r="BA2805" i="1"/>
  <c r="BA2806" i="1"/>
  <c r="BA2807" i="1"/>
  <c r="BA2808" i="1"/>
  <c r="BA2809" i="1"/>
  <c r="BA2810" i="1"/>
  <c r="BA2811" i="1"/>
  <c r="BA2812" i="1"/>
  <c r="BA2813" i="1"/>
  <c r="BA2814" i="1"/>
  <c r="BA2815" i="1"/>
  <c r="BA2816" i="1"/>
  <c r="BA2817" i="1"/>
  <c r="BA2818" i="1"/>
  <c r="BA2819" i="1"/>
  <c r="BA2820" i="1"/>
  <c r="BA2821" i="1"/>
  <c r="BA2822" i="1"/>
  <c r="BA2823" i="1"/>
  <c r="BA2824" i="1"/>
  <c r="BA2825" i="1"/>
  <c r="BA2826" i="1"/>
  <c r="BA2827" i="1"/>
  <c r="BA2828" i="1"/>
  <c r="BA2829" i="1"/>
  <c r="BA2830" i="1"/>
  <c r="BA2831" i="1"/>
  <c r="BA2832" i="1"/>
  <c r="BA2833" i="1"/>
  <c r="BA2834" i="1"/>
  <c r="BA2835" i="1"/>
  <c r="BA2836" i="1"/>
  <c r="BA2837" i="1"/>
  <c r="BA2838" i="1"/>
  <c r="BA2839" i="1"/>
  <c r="BA2840" i="1"/>
  <c r="BA2841" i="1"/>
  <c r="BA2842" i="1"/>
  <c r="BA2843" i="1"/>
  <c r="BA2844" i="1"/>
  <c r="BA2845" i="1"/>
  <c r="BA2846" i="1"/>
  <c r="BA2847" i="1"/>
  <c r="BA2848" i="1"/>
  <c r="BA2849" i="1"/>
  <c r="BA2850" i="1"/>
  <c r="BA2851" i="1"/>
  <c r="BA2852" i="1"/>
  <c r="BA2853" i="1"/>
  <c r="BA2854" i="1"/>
  <c r="BA2855" i="1"/>
  <c r="BA2856" i="1"/>
  <c r="BA2857" i="1"/>
  <c r="BA2858" i="1"/>
  <c r="BA2859" i="1"/>
  <c r="BA2860" i="1"/>
  <c r="BA2861" i="1"/>
  <c r="BA2862" i="1"/>
  <c r="BA2863" i="1"/>
  <c r="BA2864" i="1"/>
  <c r="BA2865" i="1"/>
  <c r="BA2866" i="1"/>
  <c r="BA2867" i="1"/>
  <c r="BA2868" i="1"/>
  <c r="BA2869" i="1"/>
  <c r="BA2870" i="1"/>
  <c r="BA2871" i="1"/>
  <c r="BA2872" i="1"/>
  <c r="BA2873" i="1"/>
  <c r="BA2874" i="1"/>
  <c r="BA2875" i="1"/>
  <c r="BA2876" i="1"/>
  <c r="BA2877" i="1"/>
  <c r="BA2878" i="1"/>
  <c r="BA2879" i="1"/>
  <c r="BA2880" i="1"/>
  <c r="BA2881" i="1"/>
  <c r="BA2882" i="1"/>
  <c r="BA2883" i="1"/>
  <c r="BA2884" i="1"/>
  <c r="BA2885" i="1"/>
  <c r="BA2886" i="1"/>
  <c r="BA2887" i="1"/>
  <c r="BA2888" i="1"/>
  <c r="BA2889" i="1"/>
  <c r="BA2890" i="1"/>
  <c r="BA2891" i="1"/>
  <c r="BA2892" i="1"/>
  <c r="BA2893" i="1"/>
  <c r="BA2894" i="1"/>
  <c r="BA2895" i="1"/>
  <c r="BA2896" i="1"/>
  <c r="BA2897" i="1"/>
  <c r="BA2898" i="1"/>
  <c r="BA2899" i="1"/>
  <c r="BA2900" i="1"/>
  <c r="BA2901" i="1"/>
  <c r="BA2902" i="1"/>
  <c r="BA2903" i="1"/>
  <c r="BA2904" i="1"/>
  <c r="BA2905" i="1"/>
  <c r="BA2906" i="1"/>
  <c r="BA2907" i="1"/>
  <c r="BA2908" i="1"/>
  <c r="BA2909" i="1"/>
  <c r="BA2910" i="1"/>
  <c r="BA2911" i="1"/>
  <c r="BA2912" i="1"/>
  <c r="BA2913" i="1"/>
  <c r="BA2914" i="1"/>
  <c r="BA2915" i="1"/>
  <c r="BA2916" i="1"/>
  <c r="BA2917" i="1"/>
  <c r="BA2918" i="1"/>
  <c r="BA2919" i="1"/>
  <c r="BA2920" i="1"/>
  <c r="BA2921" i="1"/>
  <c r="BA2922" i="1"/>
  <c r="BA2923" i="1"/>
  <c r="BA2924" i="1"/>
  <c r="BA2925" i="1"/>
  <c r="BA2926" i="1"/>
  <c r="BA2927" i="1"/>
  <c r="BA2928" i="1"/>
  <c r="BA2929" i="1"/>
  <c r="BA2930" i="1"/>
  <c r="BA2931" i="1"/>
  <c r="BA2932" i="1"/>
  <c r="BA2933" i="1"/>
  <c r="BA2934" i="1"/>
  <c r="BA2935" i="1"/>
  <c r="BA2936" i="1"/>
  <c r="BA2937" i="1"/>
  <c r="BA2938" i="1"/>
  <c r="BA2939" i="1"/>
  <c r="BA2940" i="1"/>
  <c r="BA2941" i="1"/>
  <c r="BA2942" i="1"/>
  <c r="BA2943" i="1"/>
  <c r="BA2944" i="1"/>
  <c r="BA2945" i="1"/>
  <c r="BA2946" i="1"/>
  <c r="BA2947" i="1"/>
  <c r="BA2948" i="1"/>
  <c r="BA2949" i="1"/>
  <c r="BA2950" i="1"/>
  <c r="BA2951" i="1"/>
  <c r="BA2952" i="1"/>
  <c r="BA2953" i="1"/>
  <c r="BA2954" i="1"/>
  <c r="BA2955" i="1"/>
  <c r="BA2956" i="1"/>
  <c r="BA2957" i="1"/>
  <c r="BA2958" i="1"/>
  <c r="BA2959" i="1"/>
  <c r="BA2960" i="1"/>
  <c r="BA2961" i="1"/>
  <c r="BA2962" i="1"/>
  <c r="BA2963" i="1"/>
  <c r="BA2964" i="1"/>
  <c r="BA2965" i="1"/>
  <c r="BA2966" i="1"/>
  <c r="BA2967" i="1"/>
  <c r="BA2968" i="1"/>
  <c r="BA2969" i="1"/>
  <c r="BA2970" i="1"/>
  <c r="BA2971" i="1"/>
  <c r="BA2972" i="1"/>
  <c r="BA2973" i="1"/>
  <c r="BA2974" i="1"/>
  <c r="BA2975" i="1"/>
  <c r="BA2976" i="1"/>
  <c r="BA2977" i="1"/>
  <c r="BA2978" i="1"/>
  <c r="BA2979" i="1"/>
  <c r="BA2980" i="1"/>
  <c r="BA2981" i="1"/>
  <c r="BA2982" i="1"/>
  <c r="BA2983" i="1"/>
  <c r="BA2984" i="1"/>
  <c r="BA2985" i="1"/>
  <c r="BA2986" i="1"/>
  <c r="BA2987" i="1"/>
  <c r="BA2988" i="1"/>
  <c r="BA2989" i="1"/>
  <c r="BA2990" i="1"/>
  <c r="BA2991" i="1"/>
  <c r="BA2992" i="1"/>
  <c r="BA2993" i="1"/>
  <c r="BA2994" i="1"/>
  <c r="BA2995" i="1"/>
  <c r="BA2996" i="1"/>
  <c r="BA2997" i="1"/>
  <c r="BA2998" i="1"/>
  <c r="BA2999" i="1"/>
  <c r="BA3000" i="1"/>
  <c r="BA3001" i="1"/>
  <c r="BA3002" i="1"/>
  <c r="BA3003" i="1"/>
  <c r="BA3004" i="1"/>
  <c r="BA3005" i="1"/>
  <c r="BA3006" i="1"/>
  <c r="BA3007" i="1"/>
  <c r="BA3008" i="1"/>
  <c r="BA3009" i="1"/>
  <c r="BA3010" i="1"/>
  <c r="BA3011" i="1"/>
  <c r="BA3012" i="1"/>
  <c r="BA3013" i="1"/>
  <c r="BA3014" i="1"/>
  <c r="BA3015" i="1"/>
  <c r="BA3016" i="1"/>
  <c r="BA3017" i="1"/>
  <c r="BA3018" i="1"/>
  <c r="BA3019" i="1"/>
  <c r="BA3020" i="1"/>
  <c r="BA3021" i="1"/>
  <c r="BA3022" i="1"/>
  <c r="BA3023" i="1"/>
  <c r="BA3024" i="1"/>
  <c r="BA3025" i="1"/>
  <c r="BA3026" i="1"/>
  <c r="BA3027" i="1"/>
  <c r="BA3028" i="1"/>
  <c r="BA3029" i="1"/>
  <c r="BA3030" i="1"/>
  <c r="BA3031" i="1"/>
  <c r="BA3032" i="1"/>
  <c r="BA3033" i="1"/>
  <c r="BA3034" i="1"/>
  <c r="BA3035" i="1"/>
  <c r="BA3036" i="1"/>
  <c r="BA3037" i="1"/>
  <c r="BA3038" i="1"/>
  <c r="BA3039" i="1"/>
  <c r="BA3040" i="1"/>
  <c r="BA3041" i="1"/>
  <c r="BA3042" i="1"/>
  <c r="BA3043" i="1"/>
  <c r="BA3044" i="1"/>
  <c r="BA3045" i="1"/>
  <c r="BA3046" i="1"/>
  <c r="BA3047" i="1"/>
  <c r="BA3048" i="1"/>
  <c r="BA3049" i="1"/>
  <c r="BA3050" i="1"/>
  <c r="BA3051" i="1"/>
  <c r="BA3052" i="1"/>
  <c r="BA3053" i="1"/>
  <c r="BA3054" i="1"/>
  <c r="BA3055" i="1"/>
  <c r="BA3056" i="1"/>
  <c r="BA3057" i="1"/>
  <c r="BA3058" i="1"/>
  <c r="BA3059" i="1"/>
  <c r="BA3060" i="1"/>
  <c r="BA3061" i="1"/>
  <c r="BA3062" i="1"/>
  <c r="BA3063" i="1"/>
  <c r="BA3064" i="1"/>
  <c r="BA3065" i="1"/>
  <c r="BA3066" i="1"/>
  <c r="BA3067" i="1"/>
  <c r="BA3068" i="1"/>
  <c r="BA3069" i="1"/>
  <c r="BA3070" i="1"/>
  <c r="BA3071" i="1"/>
  <c r="BA3072" i="1"/>
  <c r="BA3073" i="1"/>
  <c r="BA3074" i="1"/>
  <c r="BA3075" i="1"/>
  <c r="BA3076" i="1"/>
  <c r="BA3077" i="1"/>
  <c r="BA3078" i="1"/>
  <c r="BA3079" i="1"/>
  <c r="BA3080" i="1"/>
  <c r="BA3081" i="1"/>
  <c r="BA3082" i="1"/>
  <c r="BA3083" i="1"/>
  <c r="BA3084" i="1"/>
  <c r="BA3085" i="1"/>
  <c r="BA3086" i="1"/>
  <c r="BA3087" i="1"/>
  <c r="BA3088" i="1"/>
  <c r="BA3089" i="1"/>
  <c r="BA3090" i="1"/>
  <c r="BA3091" i="1"/>
  <c r="BA3092" i="1"/>
  <c r="BA3093" i="1"/>
  <c r="BA3094" i="1"/>
  <c r="BA3095" i="1"/>
  <c r="BA3096" i="1"/>
  <c r="BA3097" i="1"/>
  <c r="BA3098" i="1"/>
  <c r="BA3099" i="1"/>
  <c r="BA3100" i="1"/>
  <c r="BA3101" i="1"/>
  <c r="BA3102" i="1"/>
  <c r="BA3103" i="1"/>
  <c r="BA3104" i="1"/>
  <c r="BA3105" i="1"/>
  <c r="BA3106" i="1"/>
  <c r="BA3107" i="1"/>
  <c r="BA3108" i="1"/>
  <c r="BA3109" i="1"/>
  <c r="BA3110" i="1"/>
  <c r="BA3111" i="1"/>
  <c r="BA3112" i="1"/>
  <c r="BA3113" i="1"/>
  <c r="BA3114" i="1"/>
  <c r="BA3115" i="1"/>
  <c r="BA3116" i="1"/>
  <c r="BA3117" i="1"/>
  <c r="BA3118" i="1"/>
  <c r="BA3119" i="1"/>
  <c r="BA3120" i="1"/>
  <c r="BA3121" i="1"/>
  <c r="BA3122" i="1"/>
  <c r="BA3123" i="1"/>
  <c r="BA3124" i="1"/>
  <c r="BA3125" i="1"/>
  <c r="BA3126" i="1"/>
  <c r="BA3127" i="1"/>
  <c r="BA3128" i="1"/>
  <c r="BA3129" i="1"/>
  <c r="BA3130" i="1"/>
  <c r="BA3131" i="1"/>
  <c r="BA3132" i="1"/>
  <c r="BA3133" i="1"/>
  <c r="BA3134" i="1"/>
  <c r="BA3135" i="1"/>
  <c r="BA3136" i="1"/>
  <c r="BA3137" i="1"/>
  <c r="BA3138" i="1"/>
  <c r="BA3139" i="1"/>
  <c r="BA3140" i="1"/>
  <c r="BA3141" i="1"/>
  <c r="BA3142" i="1"/>
  <c r="BA3143" i="1"/>
  <c r="BA3144" i="1"/>
  <c r="BA3145" i="1"/>
  <c r="BA3146" i="1"/>
  <c r="BA3147" i="1"/>
  <c r="BA3148" i="1"/>
  <c r="BA3149" i="1"/>
  <c r="BA3150" i="1"/>
  <c r="BA3151" i="1"/>
  <c r="BA3152" i="1"/>
  <c r="BA3153" i="1"/>
  <c r="BA3154" i="1"/>
  <c r="BA3155" i="1"/>
  <c r="BA3156" i="1"/>
  <c r="BA3157" i="1"/>
  <c r="BA3158" i="1"/>
  <c r="BA3159" i="1"/>
  <c r="BA3160" i="1"/>
  <c r="BA3161" i="1"/>
  <c r="BA3162" i="1"/>
  <c r="BA3163" i="1"/>
  <c r="BA3164" i="1"/>
  <c r="BA3165" i="1"/>
  <c r="BA3166" i="1"/>
  <c r="BA3167" i="1"/>
  <c r="BA3168" i="1"/>
  <c r="BA3169" i="1"/>
  <c r="BA3170" i="1"/>
  <c r="BA3171" i="1"/>
  <c r="BA3172" i="1"/>
  <c r="BA3173" i="1"/>
  <c r="BA3174" i="1"/>
  <c r="BA3175" i="1"/>
  <c r="BA3176" i="1"/>
  <c r="BA3177" i="1"/>
  <c r="BA3178" i="1"/>
  <c r="BA3179" i="1"/>
  <c r="BA3180" i="1"/>
  <c r="BA3181" i="1"/>
  <c r="BA3182" i="1"/>
  <c r="BA3183" i="1"/>
  <c r="BA3184" i="1"/>
  <c r="BA3185" i="1"/>
  <c r="BA3186" i="1"/>
  <c r="BA3187" i="1"/>
  <c r="BA3188" i="1"/>
  <c r="BA3189" i="1"/>
  <c r="BA3190" i="1"/>
  <c r="BA3191" i="1"/>
  <c r="BA3192" i="1"/>
  <c r="BA3193" i="1"/>
  <c r="BA3194" i="1"/>
  <c r="BA3195" i="1"/>
  <c r="BA3196" i="1"/>
  <c r="BA3197" i="1"/>
  <c r="BA3198" i="1"/>
  <c r="BA3199" i="1"/>
  <c r="BA3200" i="1"/>
  <c r="BA3201" i="1"/>
  <c r="BA3202" i="1"/>
  <c r="BA3203" i="1"/>
  <c r="BA3204" i="1"/>
  <c r="BA3205" i="1"/>
  <c r="BA3206" i="1"/>
  <c r="BA3207" i="1"/>
  <c r="BA3208" i="1"/>
  <c r="BA3209" i="1"/>
  <c r="BA3210" i="1"/>
  <c r="BA3211" i="1"/>
  <c r="BA3212" i="1"/>
  <c r="BA3213" i="1"/>
  <c r="BA3214" i="1"/>
  <c r="BA3215" i="1"/>
  <c r="BA3216" i="1"/>
  <c r="BA3217" i="1"/>
  <c r="BA3218" i="1"/>
  <c r="BA3219" i="1"/>
  <c r="BA3220" i="1"/>
  <c r="BA3221" i="1"/>
  <c r="BA3222" i="1"/>
  <c r="BA3223" i="1"/>
  <c r="BA3224" i="1"/>
  <c r="BA3225" i="1"/>
  <c r="BA3226" i="1"/>
  <c r="BA3227" i="1"/>
  <c r="BA3228" i="1"/>
  <c r="BA3229" i="1"/>
  <c r="BA3230" i="1"/>
  <c r="BA3231" i="1"/>
  <c r="BA3232" i="1"/>
  <c r="BA3233" i="1"/>
  <c r="BA3234" i="1"/>
  <c r="BA3235" i="1"/>
  <c r="BA3236" i="1"/>
  <c r="BA3237" i="1"/>
  <c r="BA3238" i="1"/>
  <c r="BA3239" i="1"/>
  <c r="BA3240" i="1"/>
  <c r="BA3241" i="1"/>
  <c r="BA3242" i="1"/>
  <c r="BA3243" i="1"/>
  <c r="BA3244" i="1"/>
  <c r="BA3245" i="1"/>
  <c r="BA3246" i="1"/>
  <c r="BA3247" i="1"/>
  <c r="BA3248" i="1"/>
  <c r="BA3249" i="1"/>
  <c r="BA3250" i="1"/>
  <c r="BA3251" i="1"/>
  <c r="BA3252" i="1"/>
  <c r="BA3253" i="1"/>
  <c r="BA3254" i="1"/>
  <c r="BA3255" i="1"/>
  <c r="BA3256" i="1"/>
  <c r="BA3257" i="1"/>
  <c r="BA3258" i="1"/>
  <c r="BA3259" i="1"/>
  <c r="BA3260" i="1"/>
  <c r="BA3261" i="1"/>
  <c r="BA3262" i="1"/>
  <c r="BA3263" i="1"/>
  <c r="BA3264" i="1"/>
  <c r="BA3265" i="1"/>
  <c r="BA3266" i="1"/>
  <c r="BA3267" i="1"/>
  <c r="BA3268" i="1"/>
  <c r="BA3269" i="1"/>
  <c r="BA3270" i="1"/>
  <c r="BA3271" i="1"/>
  <c r="BA3272" i="1"/>
  <c r="BA3273" i="1"/>
  <c r="BA3274" i="1"/>
  <c r="BA3275" i="1"/>
  <c r="BA3276" i="1"/>
  <c r="BA3277" i="1"/>
  <c r="BA3278" i="1"/>
  <c r="BA3279" i="1"/>
  <c r="BA3280" i="1"/>
  <c r="BA3281" i="1"/>
  <c r="BA3282" i="1"/>
  <c r="BA3283" i="1"/>
  <c r="BA3284" i="1"/>
  <c r="BA3285" i="1"/>
  <c r="BA3286" i="1"/>
  <c r="BA3287" i="1"/>
  <c r="BA3288" i="1"/>
  <c r="BA3289" i="1"/>
  <c r="BA3290" i="1"/>
  <c r="BA3291" i="1"/>
  <c r="BA3292" i="1"/>
  <c r="BA3293" i="1"/>
  <c r="BA3294" i="1"/>
  <c r="BA3295" i="1"/>
  <c r="BA3296" i="1"/>
  <c r="BA3297" i="1"/>
  <c r="BA3298" i="1"/>
  <c r="BA3299" i="1"/>
  <c r="BA3300" i="1"/>
  <c r="BA3301" i="1"/>
  <c r="BA3302" i="1"/>
  <c r="BA3303" i="1"/>
  <c r="BA3304" i="1"/>
  <c r="BA3305" i="1"/>
  <c r="BA3306" i="1"/>
  <c r="BA3307" i="1"/>
  <c r="BA3308" i="1"/>
  <c r="BA3309" i="1"/>
  <c r="BA3310" i="1"/>
  <c r="BA3311" i="1"/>
  <c r="BA3312" i="1"/>
  <c r="BA3313" i="1"/>
  <c r="BA3314" i="1"/>
  <c r="BA3315" i="1"/>
  <c r="BA3316" i="1"/>
  <c r="BA3317" i="1"/>
  <c r="BA3318" i="1"/>
  <c r="BA3319" i="1"/>
  <c r="BA3320" i="1"/>
  <c r="BA3321" i="1"/>
  <c r="BA3322" i="1"/>
  <c r="BA3323" i="1"/>
  <c r="BA3324" i="1"/>
  <c r="BA3325" i="1"/>
  <c r="BA3326" i="1"/>
  <c r="BA3327" i="1"/>
  <c r="BA3328" i="1"/>
  <c r="BA3329" i="1"/>
  <c r="BA3330" i="1"/>
  <c r="BA3331" i="1"/>
  <c r="BA3332" i="1"/>
  <c r="BA3333" i="1"/>
  <c r="BA3334" i="1"/>
  <c r="BA3335" i="1"/>
  <c r="BA3336" i="1"/>
  <c r="BA3337" i="1"/>
  <c r="BA3338" i="1"/>
  <c r="BA3339" i="1"/>
  <c r="BA3340" i="1"/>
  <c r="BA3341" i="1"/>
  <c r="BA3342" i="1"/>
  <c r="BA3343" i="1"/>
  <c r="BA3344" i="1"/>
  <c r="BA3345" i="1"/>
  <c r="BA3346" i="1"/>
  <c r="BA3347" i="1"/>
  <c r="BA3348" i="1"/>
  <c r="BA3349" i="1"/>
  <c r="BA3350" i="1"/>
  <c r="BA3351" i="1"/>
  <c r="BA3352" i="1"/>
  <c r="BA3353" i="1"/>
  <c r="BA3354" i="1"/>
  <c r="BA3355" i="1"/>
  <c r="BA3356" i="1"/>
  <c r="BA3357" i="1"/>
  <c r="BA3358" i="1"/>
  <c r="BA3359" i="1"/>
  <c r="BA3360" i="1"/>
  <c r="BA3361" i="1"/>
  <c r="BA3362" i="1"/>
  <c r="BA3363" i="1"/>
  <c r="BA3364" i="1"/>
  <c r="BA3365" i="1"/>
  <c r="BA3366" i="1"/>
  <c r="BA3367" i="1"/>
  <c r="BA3368" i="1"/>
  <c r="BA3369" i="1"/>
  <c r="BA3370" i="1"/>
  <c r="BA3371" i="1"/>
  <c r="BA3372" i="1"/>
  <c r="BA3373" i="1"/>
  <c r="BA3374" i="1"/>
  <c r="BA3375" i="1"/>
  <c r="BA3376" i="1"/>
  <c r="BA3377" i="1"/>
  <c r="BA3378" i="1"/>
  <c r="BA3379" i="1"/>
  <c r="BA3380" i="1"/>
  <c r="BA3381" i="1"/>
  <c r="BA3382" i="1"/>
  <c r="BA3383" i="1"/>
  <c r="BA3384" i="1"/>
  <c r="BA3385" i="1"/>
  <c r="BA3386" i="1"/>
  <c r="BA3387" i="1"/>
  <c r="BA3388" i="1"/>
  <c r="BA3389" i="1"/>
  <c r="BA3390" i="1"/>
  <c r="BA3391" i="1"/>
  <c r="BA3392" i="1"/>
  <c r="BA3393" i="1"/>
  <c r="BA3394" i="1"/>
  <c r="BA3395" i="1"/>
  <c r="BA3396" i="1"/>
  <c r="BA3397" i="1"/>
  <c r="BA3398" i="1"/>
  <c r="BA3399" i="1"/>
  <c r="BA3400" i="1"/>
  <c r="BA3401" i="1"/>
  <c r="BA3402" i="1"/>
  <c r="BA3403" i="1"/>
  <c r="BA3404" i="1"/>
  <c r="BA3405" i="1"/>
  <c r="BA3406" i="1"/>
  <c r="BA3407" i="1"/>
  <c r="BA3408" i="1"/>
  <c r="BA3409" i="1"/>
  <c r="BA3410" i="1"/>
  <c r="BA3411" i="1"/>
  <c r="BA3412" i="1"/>
  <c r="BA3413" i="1"/>
  <c r="BA3414" i="1"/>
  <c r="BA3415" i="1"/>
  <c r="BA3416" i="1"/>
  <c r="BA3417" i="1"/>
  <c r="BA3418" i="1"/>
  <c r="BA3419" i="1"/>
  <c r="BA3420" i="1"/>
  <c r="BA3421" i="1"/>
  <c r="BA3422" i="1"/>
  <c r="BA3423" i="1"/>
  <c r="BA3424" i="1"/>
  <c r="BA3425" i="1"/>
  <c r="BA3426" i="1"/>
  <c r="BA3427" i="1"/>
  <c r="BA3428" i="1"/>
  <c r="BA3429" i="1"/>
  <c r="BA3430" i="1"/>
  <c r="BA3431" i="1"/>
  <c r="BA3432" i="1"/>
  <c r="BA3433" i="1"/>
  <c r="BA3434" i="1"/>
  <c r="BA3435" i="1"/>
  <c r="BA3436" i="1"/>
  <c r="BA3437" i="1"/>
  <c r="BA3438" i="1"/>
  <c r="BA3439" i="1"/>
  <c r="BA3440" i="1"/>
  <c r="BA3441" i="1"/>
  <c r="BA3442" i="1"/>
  <c r="BA3443" i="1"/>
  <c r="BA3444" i="1"/>
  <c r="BA3445" i="1"/>
  <c r="BA3446" i="1"/>
  <c r="BA3447" i="1"/>
  <c r="BA3448" i="1"/>
  <c r="BA3449" i="1"/>
  <c r="BA3450" i="1"/>
  <c r="BA3451" i="1"/>
  <c r="BA3452" i="1"/>
  <c r="BA3453" i="1"/>
  <c r="BA3454" i="1"/>
  <c r="BA3455" i="1"/>
  <c r="BA3456" i="1"/>
  <c r="BA3457" i="1"/>
  <c r="BA3458" i="1"/>
  <c r="BA3459" i="1"/>
  <c r="BA3460" i="1"/>
  <c r="BA3461" i="1"/>
  <c r="BA3462" i="1"/>
  <c r="BA3463" i="1"/>
  <c r="BA3464" i="1"/>
  <c r="BA3465" i="1"/>
  <c r="BA3466" i="1"/>
  <c r="BA3467" i="1"/>
  <c r="BA3468" i="1"/>
  <c r="BA3469" i="1"/>
  <c r="BA3470" i="1"/>
  <c r="BA3471" i="1"/>
  <c r="BA3472" i="1"/>
  <c r="BA3473" i="1"/>
  <c r="BA3474" i="1"/>
  <c r="BA3475" i="1"/>
  <c r="BA3476" i="1"/>
  <c r="BA3477" i="1"/>
  <c r="BA3478" i="1"/>
  <c r="BA3479" i="1"/>
  <c r="BA3480" i="1"/>
  <c r="BA3481" i="1"/>
  <c r="BA3482" i="1"/>
  <c r="BA3483" i="1"/>
  <c r="BA3484" i="1"/>
  <c r="BA3485" i="1"/>
  <c r="BA3486" i="1"/>
  <c r="BA3487" i="1"/>
  <c r="BA3488" i="1"/>
  <c r="BA3489" i="1"/>
  <c r="BA3490" i="1"/>
  <c r="BA3491" i="1"/>
  <c r="BA3492" i="1"/>
  <c r="BA3493" i="1"/>
  <c r="BA3494" i="1"/>
  <c r="BA3495" i="1"/>
  <c r="BA3496" i="1"/>
  <c r="BA3497" i="1"/>
  <c r="BA3498" i="1"/>
  <c r="BA3499" i="1"/>
  <c r="BA3500" i="1"/>
  <c r="BA3501" i="1"/>
  <c r="BA3502" i="1"/>
  <c r="BA3503" i="1"/>
  <c r="BA3504" i="1"/>
  <c r="BA3505" i="1"/>
  <c r="BA3506" i="1"/>
  <c r="BA3507" i="1"/>
  <c r="BA3508" i="1"/>
  <c r="BA3509" i="1"/>
  <c r="BA3510" i="1"/>
  <c r="BA3511" i="1"/>
  <c r="BA3512" i="1"/>
  <c r="BA3513" i="1"/>
  <c r="BA3514" i="1"/>
  <c r="BA3515" i="1"/>
  <c r="BA3516" i="1"/>
  <c r="BA3517" i="1"/>
  <c r="BA3518" i="1"/>
  <c r="BA3519" i="1"/>
  <c r="BA3520" i="1"/>
  <c r="BA3521" i="1"/>
  <c r="BA3522" i="1"/>
  <c r="BA3523" i="1"/>
  <c r="BA3524" i="1"/>
  <c r="BA3525" i="1"/>
  <c r="BA3526" i="1"/>
  <c r="BA3527" i="1"/>
  <c r="BA3528" i="1"/>
  <c r="BA3529" i="1"/>
  <c r="BA3530" i="1"/>
  <c r="BA3531" i="1"/>
  <c r="BA3532" i="1"/>
  <c r="BA3533" i="1"/>
  <c r="BA3534" i="1"/>
  <c r="BA3535" i="1"/>
  <c r="BA3536" i="1"/>
  <c r="BA3537" i="1"/>
  <c r="BA3538" i="1"/>
  <c r="BA3539" i="1"/>
  <c r="BA3540" i="1"/>
  <c r="BA3541" i="1"/>
  <c r="BA3542" i="1"/>
  <c r="BA3543" i="1"/>
  <c r="BA3544" i="1"/>
  <c r="BA3545" i="1"/>
  <c r="BA3546" i="1"/>
  <c r="BA3547" i="1"/>
  <c r="BA3548" i="1"/>
  <c r="BA3549" i="1"/>
  <c r="BA3550" i="1"/>
  <c r="BA3551" i="1"/>
  <c r="BA3552" i="1"/>
  <c r="BA3553" i="1"/>
  <c r="BA3554" i="1"/>
  <c r="BA3555" i="1"/>
  <c r="BA3556" i="1"/>
  <c r="BA3557" i="1"/>
  <c r="BA3558" i="1"/>
  <c r="BA3559" i="1"/>
  <c r="BA3560" i="1"/>
  <c r="BA3561" i="1"/>
  <c r="BA3562" i="1"/>
  <c r="BA3563" i="1"/>
  <c r="BA3564" i="1"/>
  <c r="BA3565" i="1"/>
  <c r="BA3566" i="1"/>
  <c r="BA3567" i="1"/>
  <c r="BA3568" i="1"/>
  <c r="BA3569" i="1"/>
  <c r="BA3570" i="1"/>
  <c r="BA3571" i="1"/>
  <c r="BA3572" i="1"/>
  <c r="BA3573" i="1"/>
  <c r="BA3574" i="1"/>
  <c r="BA3575" i="1"/>
  <c r="BA3576" i="1"/>
  <c r="BA3577" i="1"/>
  <c r="BA3578" i="1"/>
  <c r="BA3579" i="1"/>
  <c r="BA3580" i="1"/>
  <c r="BA3581" i="1"/>
  <c r="BA3582" i="1"/>
  <c r="BA3583" i="1"/>
  <c r="BA3584" i="1"/>
  <c r="BA3585" i="1"/>
  <c r="BA3586" i="1"/>
  <c r="BA3587" i="1"/>
  <c r="BA3588" i="1"/>
  <c r="BA3589" i="1"/>
  <c r="BA3590" i="1"/>
  <c r="BA3591" i="1"/>
  <c r="BA3592" i="1"/>
  <c r="BA3593" i="1"/>
  <c r="BA3594" i="1"/>
  <c r="BA3595" i="1"/>
  <c r="BA3596" i="1"/>
  <c r="BA3597" i="1"/>
  <c r="BA3598" i="1"/>
  <c r="BA3599" i="1"/>
  <c r="BA3600" i="1"/>
  <c r="BA3601" i="1"/>
  <c r="BA3602" i="1"/>
  <c r="BA3603" i="1"/>
  <c r="BA3604" i="1"/>
  <c r="BA3605" i="1"/>
  <c r="BA3606" i="1"/>
  <c r="BA3607" i="1"/>
  <c r="BA3608" i="1"/>
  <c r="BA3609" i="1"/>
  <c r="BA3610" i="1"/>
  <c r="BA3611" i="1"/>
  <c r="BA3612" i="1"/>
  <c r="BA3613" i="1"/>
  <c r="BA3614" i="1"/>
  <c r="BA3615" i="1"/>
  <c r="BA3616" i="1"/>
  <c r="BA3617" i="1"/>
  <c r="BA3618" i="1"/>
  <c r="BA3619" i="1"/>
  <c r="BA3620" i="1"/>
  <c r="BA3621" i="1"/>
  <c r="BA3622" i="1"/>
  <c r="BA3623" i="1"/>
  <c r="BA3624" i="1"/>
  <c r="BA3625" i="1"/>
  <c r="BA3626" i="1"/>
  <c r="BA3627" i="1"/>
  <c r="BA3628" i="1"/>
  <c r="BA3629" i="1"/>
  <c r="BA3630" i="1"/>
  <c r="BA3631" i="1"/>
  <c r="BA3632" i="1"/>
  <c r="BA3633" i="1"/>
  <c r="BA3634" i="1"/>
  <c r="BA3635" i="1"/>
  <c r="BA3636" i="1"/>
  <c r="BA3637" i="1"/>
  <c r="BA3638" i="1"/>
  <c r="BA3639" i="1"/>
  <c r="BA3640" i="1"/>
  <c r="BA3641" i="1"/>
  <c r="BA3642" i="1"/>
  <c r="BA3643" i="1"/>
  <c r="BA3644" i="1"/>
  <c r="BA3645" i="1"/>
  <c r="BA3646" i="1"/>
  <c r="BA3647" i="1"/>
  <c r="BA3648" i="1"/>
  <c r="BA3649" i="1"/>
  <c r="BA3650" i="1"/>
  <c r="BA3651" i="1"/>
  <c r="BA3652" i="1"/>
  <c r="BA3653" i="1"/>
  <c r="BA3654" i="1"/>
  <c r="BA3655" i="1"/>
  <c r="BA3656" i="1"/>
  <c r="BA3657" i="1"/>
  <c r="BA3658" i="1"/>
  <c r="BA3659" i="1"/>
  <c r="BA3660" i="1"/>
  <c r="BA3661" i="1"/>
  <c r="BA3662" i="1"/>
  <c r="BA3663" i="1"/>
  <c r="BA3664" i="1"/>
  <c r="BA3665" i="1"/>
  <c r="BA3666" i="1"/>
  <c r="BA3667" i="1"/>
  <c r="BA3668" i="1"/>
  <c r="BA3669" i="1"/>
  <c r="BA3670" i="1"/>
  <c r="BA3671" i="1"/>
  <c r="BA3672" i="1"/>
  <c r="BA3673" i="1"/>
  <c r="BA3674" i="1"/>
  <c r="BA3675" i="1"/>
  <c r="BA3676" i="1"/>
  <c r="BA3677" i="1"/>
  <c r="BA3678" i="1"/>
  <c r="BA3679" i="1"/>
  <c r="BA3680" i="1"/>
  <c r="BA3681" i="1"/>
  <c r="BA3682" i="1"/>
  <c r="BA3683" i="1"/>
  <c r="BA3684" i="1"/>
  <c r="BA3685" i="1"/>
  <c r="BA3686" i="1"/>
  <c r="BA3687" i="1"/>
  <c r="BA3688" i="1"/>
  <c r="BA3689" i="1"/>
  <c r="BA3690" i="1"/>
  <c r="BA3691" i="1"/>
  <c r="BA3692" i="1"/>
  <c r="BA3693" i="1"/>
  <c r="BA3694" i="1"/>
  <c r="BA3695" i="1"/>
  <c r="BA3696" i="1"/>
  <c r="BA3697" i="1"/>
  <c r="BA3698" i="1"/>
  <c r="BA3699" i="1"/>
  <c r="BA3700" i="1"/>
  <c r="BA3701" i="1"/>
  <c r="BA3702" i="1"/>
  <c r="BA3703" i="1"/>
  <c r="BA3704" i="1"/>
  <c r="BA3705" i="1"/>
  <c r="BA3706" i="1"/>
  <c r="BA3707" i="1"/>
  <c r="BA3708" i="1"/>
  <c r="BA3709" i="1"/>
  <c r="BA3710" i="1"/>
  <c r="BA3711" i="1"/>
  <c r="BA3712" i="1"/>
  <c r="BA3713" i="1"/>
  <c r="BA3714" i="1"/>
  <c r="BA3715" i="1"/>
  <c r="BA3716" i="1"/>
  <c r="BA3717" i="1"/>
  <c r="BA3718" i="1"/>
  <c r="BA3719" i="1"/>
  <c r="BA3720" i="1"/>
  <c r="BA3721" i="1"/>
  <c r="BA3722" i="1"/>
  <c r="BA3723" i="1"/>
  <c r="BA3724" i="1"/>
  <c r="BA3725" i="1"/>
  <c r="BA3726" i="1"/>
  <c r="BA3727" i="1"/>
  <c r="BA3728" i="1"/>
  <c r="BA3729" i="1"/>
  <c r="BA3730" i="1"/>
  <c r="BA3731" i="1"/>
  <c r="BA3732" i="1"/>
  <c r="BA3733" i="1"/>
  <c r="BA3734" i="1"/>
  <c r="BA3735" i="1"/>
  <c r="BA3736" i="1"/>
  <c r="BA3737" i="1"/>
  <c r="BA3738" i="1"/>
  <c r="BA3739" i="1"/>
  <c r="BA3740" i="1"/>
  <c r="BA3741" i="1"/>
  <c r="BA3742" i="1"/>
  <c r="BA3743" i="1"/>
  <c r="BA3744" i="1"/>
  <c r="BA3745" i="1"/>
  <c r="BA3746" i="1"/>
  <c r="BA3747" i="1"/>
  <c r="BA3748" i="1"/>
  <c r="BA3749" i="1"/>
  <c r="BA3750" i="1"/>
  <c r="BA3751" i="1"/>
  <c r="BA3752" i="1"/>
  <c r="BA3753" i="1"/>
  <c r="BA3754" i="1"/>
  <c r="BA3755" i="1"/>
  <c r="BA3756" i="1"/>
  <c r="BA3757" i="1"/>
  <c r="BA3758" i="1"/>
  <c r="BA3759" i="1"/>
  <c r="BA3760" i="1"/>
  <c r="BA3761" i="1"/>
  <c r="BA3762" i="1"/>
  <c r="BA3763" i="1"/>
  <c r="BA3764" i="1"/>
  <c r="BA3765" i="1"/>
  <c r="BA3766" i="1"/>
  <c r="BA3767" i="1"/>
  <c r="BA3768" i="1"/>
  <c r="BA3769" i="1"/>
  <c r="BA3770" i="1"/>
  <c r="BA3771" i="1"/>
  <c r="BA3772" i="1"/>
  <c r="BA3773" i="1"/>
  <c r="BA3774" i="1"/>
  <c r="BA3775" i="1"/>
  <c r="BA3776" i="1"/>
  <c r="BA3777" i="1"/>
  <c r="BA3778" i="1"/>
  <c r="BA3779" i="1"/>
  <c r="BA3780" i="1"/>
  <c r="BA3781" i="1"/>
  <c r="BA3782" i="1"/>
  <c r="BA3783" i="1"/>
  <c r="BA3784" i="1"/>
  <c r="BA3785" i="1"/>
  <c r="BA3786" i="1"/>
  <c r="BA3787" i="1"/>
  <c r="BA3" i="1"/>
  <c r="AZ4" i="1"/>
  <c r="AZ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141" i="1"/>
  <c r="AZ142" i="1"/>
  <c r="AZ143" i="1"/>
  <c r="AZ144" i="1"/>
  <c r="AZ145" i="1"/>
  <c r="AZ146" i="1"/>
  <c r="AZ147"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5" i="1"/>
  <c r="AZ186" i="1"/>
  <c r="AZ187" i="1"/>
  <c r="AZ188" i="1"/>
  <c r="AZ189" i="1"/>
  <c r="AZ190" i="1"/>
  <c r="AZ191" i="1"/>
  <c r="AZ192" i="1"/>
  <c r="AZ193" i="1"/>
  <c r="AZ194" i="1"/>
  <c r="AZ195" i="1"/>
  <c r="AZ196" i="1"/>
  <c r="AZ197" i="1"/>
  <c r="AZ198" i="1"/>
  <c r="AZ199" i="1"/>
  <c r="AZ200" i="1"/>
  <c r="AZ201" i="1"/>
  <c r="AZ202" i="1"/>
  <c r="AZ203" i="1"/>
  <c r="AZ204" i="1"/>
  <c r="AZ205" i="1"/>
  <c r="AZ206" i="1"/>
  <c r="AZ207" i="1"/>
  <c r="AZ208" i="1"/>
  <c r="AZ209" i="1"/>
  <c r="AZ210" i="1"/>
  <c r="AZ211" i="1"/>
  <c r="AZ212" i="1"/>
  <c r="AZ213" i="1"/>
  <c r="AZ214" i="1"/>
  <c r="AZ215" i="1"/>
  <c r="AZ216" i="1"/>
  <c r="AZ217" i="1"/>
  <c r="AZ218" i="1"/>
  <c r="AZ219" i="1"/>
  <c r="AZ220" i="1"/>
  <c r="AZ221" i="1"/>
  <c r="AZ222" i="1"/>
  <c r="AZ223" i="1"/>
  <c r="AZ224" i="1"/>
  <c r="AZ225" i="1"/>
  <c r="AZ226" i="1"/>
  <c r="AZ227" i="1"/>
  <c r="AZ228" i="1"/>
  <c r="AZ229" i="1"/>
  <c r="AZ230" i="1"/>
  <c r="AZ231" i="1"/>
  <c r="AZ232" i="1"/>
  <c r="AZ233" i="1"/>
  <c r="AZ234" i="1"/>
  <c r="AZ235" i="1"/>
  <c r="AZ236" i="1"/>
  <c r="AZ237" i="1"/>
  <c r="AZ238" i="1"/>
  <c r="AZ239" i="1"/>
  <c r="AZ240" i="1"/>
  <c r="AZ241" i="1"/>
  <c r="AZ242" i="1"/>
  <c r="AZ243" i="1"/>
  <c r="AZ244" i="1"/>
  <c r="AZ245" i="1"/>
  <c r="AZ246" i="1"/>
  <c r="AZ247" i="1"/>
  <c r="AZ248" i="1"/>
  <c r="AZ249" i="1"/>
  <c r="AZ250" i="1"/>
  <c r="AZ251" i="1"/>
  <c r="AZ252" i="1"/>
  <c r="AZ253" i="1"/>
  <c r="AZ254" i="1"/>
  <c r="AZ255" i="1"/>
  <c r="AZ256" i="1"/>
  <c r="AZ257" i="1"/>
  <c r="AZ258" i="1"/>
  <c r="AZ259" i="1"/>
  <c r="AZ260" i="1"/>
  <c r="AZ261" i="1"/>
  <c r="AZ262" i="1"/>
  <c r="AZ263" i="1"/>
  <c r="AZ264" i="1"/>
  <c r="AZ265" i="1"/>
  <c r="AZ266" i="1"/>
  <c r="AZ267" i="1"/>
  <c r="AZ268" i="1"/>
  <c r="AZ269" i="1"/>
  <c r="AZ270" i="1"/>
  <c r="AZ271" i="1"/>
  <c r="AZ272" i="1"/>
  <c r="AZ273" i="1"/>
  <c r="AZ274" i="1"/>
  <c r="AZ275" i="1"/>
  <c r="AZ276" i="1"/>
  <c r="AZ277" i="1"/>
  <c r="AZ278" i="1"/>
  <c r="AZ279" i="1"/>
  <c r="AZ280" i="1"/>
  <c r="AZ281" i="1"/>
  <c r="AZ282" i="1"/>
  <c r="AZ283" i="1"/>
  <c r="AZ284" i="1"/>
  <c r="AZ285" i="1"/>
  <c r="AZ286" i="1"/>
  <c r="AZ287" i="1"/>
  <c r="AZ288" i="1"/>
  <c r="AZ289" i="1"/>
  <c r="AZ290" i="1"/>
  <c r="AZ291" i="1"/>
  <c r="AZ292" i="1"/>
  <c r="AZ293" i="1"/>
  <c r="AZ294" i="1"/>
  <c r="AZ295" i="1"/>
  <c r="AZ296" i="1"/>
  <c r="AZ297" i="1"/>
  <c r="AZ298" i="1"/>
  <c r="AZ299" i="1"/>
  <c r="AZ300" i="1"/>
  <c r="AZ301" i="1"/>
  <c r="AZ302" i="1"/>
  <c r="AZ303" i="1"/>
  <c r="AZ304" i="1"/>
  <c r="AZ305" i="1"/>
  <c r="AZ306" i="1"/>
  <c r="AZ307" i="1"/>
  <c r="AZ308" i="1"/>
  <c r="AZ309" i="1"/>
  <c r="AZ310" i="1"/>
  <c r="AZ311" i="1"/>
  <c r="AZ312" i="1"/>
  <c r="AZ313" i="1"/>
  <c r="AZ314" i="1"/>
  <c r="AZ315" i="1"/>
  <c r="AZ316" i="1"/>
  <c r="AZ317" i="1"/>
  <c r="AZ318" i="1"/>
  <c r="AZ319" i="1"/>
  <c r="AZ320" i="1"/>
  <c r="AZ321" i="1"/>
  <c r="AZ322" i="1"/>
  <c r="AZ323" i="1"/>
  <c r="AZ324" i="1"/>
  <c r="AZ325" i="1"/>
  <c r="AZ326" i="1"/>
  <c r="AZ327" i="1"/>
  <c r="AZ328" i="1"/>
  <c r="AZ329" i="1"/>
  <c r="AZ330" i="1"/>
  <c r="AZ331" i="1"/>
  <c r="AZ332" i="1"/>
  <c r="AZ333" i="1"/>
  <c r="AZ334" i="1"/>
  <c r="AZ335" i="1"/>
  <c r="AZ336" i="1"/>
  <c r="AZ337" i="1"/>
  <c r="AZ338" i="1"/>
  <c r="AZ339" i="1"/>
  <c r="AZ340" i="1"/>
  <c r="AZ341" i="1"/>
  <c r="AZ342" i="1"/>
  <c r="AZ343" i="1"/>
  <c r="AZ344" i="1"/>
  <c r="AZ345" i="1"/>
  <c r="AZ346" i="1"/>
  <c r="AZ347" i="1"/>
  <c r="AZ348" i="1"/>
  <c r="AZ349" i="1"/>
  <c r="AZ350" i="1"/>
  <c r="AZ351" i="1"/>
  <c r="AZ352" i="1"/>
  <c r="AZ353" i="1"/>
  <c r="AZ354" i="1"/>
  <c r="AZ355" i="1"/>
  <c r="AZ356" i="1"/>
  <c r="AZ357" i="1"/>
  <c r="AZ358" i="1"/>
  <c r="AZ359" i="1"/>
  <c r="AZ360" i="1"/>
  <c r="AZ361" i="1"/>
  <c r="AZ362" i="1"/>
  <c r="AZ363" i="1"/>
  <c r="AZ364" i="1"/>
  <c r="AZ365" i="1"/>
  <c r="AZ366" i="1"/>
  <c r="AZ367" i="1"/>
  <c r="AZ368" i="1"/>
  <c r="AZ369" i="1"/>
  <c r="AZ370" i="1"/>
  <c r="AZ371" i="1"/>
  <c r="AZ372" i="1"/>
  <c r="AZ373" i="1"/>
  <c r="AZ374" i="1"/>
  <c r="AZ375" i="1"/>
  <c r="AZ376" i="1"/>
  <c r="AZ377" i="1"/>
  <c r="AZ378" i="1"/>
  <c r="AZ379" i="1"/>
  <c r="AZ380" i="1"/>
  <c r="AZ381" i="1"/>
  <c r="AZ382" i="1"/>
  <c r="AZ383" i="1"/>
  <c r="AZ384" i="1"/>
  <c r="AZ385" i="1"/>
  <c r="AZ386" i="1"/>
  <c r="AZ387" i="1"/>
  <c r="AZ388" i="1"/>
  <c r="AZ389" i="1"/>
  <c r="AZ390" i="1"/>
  <c r="AZ391" i="1"/>
  <c r="AZ392" i="1"/>
  <c r="AZ393" i="1"/>
  <c r="AZ394" i="1"/>
  <c r="AZ395" i="1"/>
  <c r="AZ396" i="1"/>
  <c r="AZ397" i="1"/>
  <c r="AZ398" i="1"/>
  <c r="AZ399" i="1"/>
  <c r="AZ400" i="1"/>
  <c r="AZ401" i="1"/>
  <c r="AZ402" i="1"/>
  <c r="AZ403" i="1"/>
  <c r="AZ404" i="1"/>
  <c r="AZ405" i="1"/>
  <c r="AZ406" i="1"/>
  <c r="AZ407" i="1"/>
  <c r="AZ408" i="1"/>
  <c r="AZ409" i="1"/>
  <c r="AZ410" i="1"/>
  <c r="AZ411" i="1"/>
  <c r="AZ412" i="1"/>
  <c r="AZ413" i="1"/>
  <c r="AZ414" i="1"/>
  <c r="AZ415" i="1"/>
  <c r="AZ416" i="1"/>
  <c r="AZ417" i="1"/>
  <c r="AZ418" i="1"/>
  <c r="AZ419" i="1"/>
  <c r="AZ420" i="1"/>
  <c r="AZ421" i="1"/>
  <c r="AZ422" i="1"/>
  <c r="AZ423" i="1"/>
  <c r="AZ424" i="1"/>
  <c r="AZ425" i="1"/>
  <c r="AZ426" i="1"/>
  <c r="AZ427" i="1"/>
  <c r="AZ428" i="1"/>
  <c r="AZ429" i="1"/>
  <c r="AZ430" i="1"/>
  <c r="AZ431" i="1"/>
  <c r="AZ432" i="1"/>
  <c r="AZ433" i="1"/>
  <c r="AZ434" i="1"/>
  <c r="AZ435" i="1"/>
  <c r="AZ436" i="1"/>
  <c r="AZ437" i="1"/>
  <c r="AZ438" i="1"/>
  <c r="AZ439" i="1"/>
  <c r="AZ440" i="1"/>
  <c r="AZ441" i="1"/>
  <c r="AZ442" i="1"/>
  <c r="AZ443" i="1"/>
  <c r="AZ444" i="1"/>
  <c r="AZ445" i="1"/>
  <c r="AZ446" i="1"/>
  <c r="AZ447" i="1"/>
  <c r="AZ448" i="1"/>
  <c r="AZ449" i="1"/>
  <c r="AZ450" i="1"/>
  <c r="AZ451" i="1"/>
  <c r="AZ452" i="1"/>
  <c r="AZ453" i="1"/>
  <c r="AZ454" i="1"/>
  <c r="AZ455" i="1"/>
  <c r="AZ456" i="1"/>
  <c r="AZ457" i="1"/>
  <c r="AZ458" i="1"/>
  <c r="AZ459" i="1"/>
  <c r="AZ460" i="1"/>
  <c r="AZ461" i="1"/>
  <c r="AZ462" i="1"/>
  <c r="AZ463" i="1"/>
  <c r="AZ464" i="1"/>
  <c r="AZ465" i="1"/>
  <c r="AZ466" i="1"/>
  <c r="AZ467" i="1"/>
  <c r="AZ468" i="1"/>
  <c r="AZ469" i="1"/>
  <c r="AZ470" i="1"/>
  <c r="AZ471" i="1"/>
  <c r="AZ472" i="1"/>
  <c r="AZ473" i="1"/>
  <c r="AZ474" i="1"/>
  <c r="AZ475" i="1"/>
  <c r="AZ476" i="1"/>
  <c r="AZ477" i="1"/>
  <c r="AZ478" i="1"/>
  <c r="AZ479" i="1"/>
  <c r="AZ480" i="1"/>
  <c r="AZ481" i="1"/>
  <c r="AZ482" i="1"/>
  <c r="AZ483" i="1"/>
  <c r="AZ484" i="1"/>
  <c r="AZ485" i="1"/>
  <c r="AZ486" i="1"/>
  <c r="AZ487" i="1"/>
  <c r="AZ488" i="1"/>
  <c r="AZ489" i="1"/>
  <c r="AZ490" i="1"/>
  <c r="AZ491" i="1"/>
  <c r="AZ492" i="1"/>
  <c r="AZ493" i="1"/>
  <c r="AZ494" i="1"/>
  <c r="AZ495" i="1"/>
  <c r="AZ496" i="1"/>
  <c r="AZ497" i="1"/>
  <c r="AZ498" i="1"/>
  <c r="AZ499" i="1"/>
  <c r="AZ500" i="1"/>
  <c r="AZ501" i="1"/>
  <c r="AZ502" i="1"/>
  <c r="AZ503" i="1"/>
  <c r="AZ504" i="1"/>
  <c r="AZ505" i="1"/>
  <c r="AZ506" i="1"/>
  <c r="AZ507" i="1"/>
  <c r="AZ508" i="1"/>
  <c r="AZ509" i="1"/>
  <c r="AZ510" i="1"/>
  <c r="AZ511" i="1"/>
  <c r="AZ512" i="1"/>
  <c r="AZ513" i="1"/>
  <c r="AZ514" i="1"/>
  <c r="AZ515" i="1"/>
  <c r="AZ516" i="1"/>
  <c r="AZ517" i="1"/>
  <c r="AZ518" i="1"/>
  <c r="AZ519" i="1"/>
  <c r="AZ520" i="1"/>
  <c r="AZ521" i="1"/>
  <c r="AZ522" i="1"/>
  <c r="AZ523" i="1"/>
  <c r="AZ524" i="1"/>
  <c r="AZ525" i="1"/>
  <c r="AZ526" i="1"/>
  <c r="AZ527" i="1"/>
  <c r="AZ528" i="1"/>
  <c r="AZ529" i="1"/>
  <c r="AZ530" i="1"/>
  <c r="AZ531" i="1"/>
  <c r="AZ532" i="1"/>
  <c r="AZ533" i="1"/>
  <c r="AZ534" i="1"/>
  <c r="AZ535" i="1"/>
  <c r="AZ536" i="1"/>
  <c r="AZ537" i="1"/>
  <c r="AZ538" i="1"/>
  <c r="AZ539" i="1"/>
  <c r="AZ540" i="1"/>
  <c r="AZ541" i="1"/>
  <c r="AZ542" i="1"/>
  <c r="AZ543" i="1"/>
  <c r="AZ544" i="1"/>
  <c r="AZ545" i="1"/>
  <c r="AZ546" i="1"/>
  <c r="AZ547" i="1"/>
  <c r="AZ548" i="1"/>
  <c r="AZ549" i="1"/>
  <c r="AZ550" i="1"/>
  <c r="AZ551" i="1"/>
  <c r="AZ552" i="1"/>
  <c r="AZ553" i="1"/>
  <c r="AZ554" i="1"/>
  <c r="AZ555" i="1"/>
  <c r="AZ556" i="1"/>
  <c r="AZ557" i="1"/>
  <c r="AZ558" i="1"/>
  <c r="AZ559" i="1"/>
  <c r="AZ560" i="1"/>
  <c r="AZ561" i="1"/>
  <c r="AZ562" i="1"/>
  <c r="AZ563" i="1"/>
  <c r="AZ564" i="1"/>
  <c r="AZ565" i="1"/>
  <c r="AZ566" i="1"/>
  <c r="AZ567" i="1"/>
  <c r="AZ568" i="1"/>
  <c r="AZ569" i="1"/>
  <c r="AZ570" i="1"/>
  <c r="AZ571" i="1"/>
  <c r="AZ572" i="1"/>
  <c r="AZ573" i="1"/>
  <c r="AZ574" i="1"/>
  <c r="AZ575" i="1"/>
  <c r="AZ576" i="1"/>
  <c r="AZ577" i="1"/>
  <c r="AZ578" i="1"/>
  <c r="AZ579" i="1"/>
  <c r="AZ580" i="1"/>
  <c r="AZ581" i="1"/>
  <c r="AZ582" i="1"/>
  <c r="AZ583" i="1"/>
  <c r="AZ584" i="1"/>
  <c r="AZ585" i="1"/>
  <c r="AZ586" i="1"/>
  <c r="AZ587" i="1"/>
  <c r="AZ588" i="1"/>
  <c r="AZ589" i="1"/>
  <c r="AZ590" i="1"/>
  <c r="AZ591" i="1"/>
  <c r="AZ592" i="1"/>
  <c r="AZ593" i="1"/>
  <c r="AZ594" i="1"/>
  <c r="AZ595" i="1"/>
  <c r="AZ596" i="1"/>
  <c r="AZ597" i="1"/>
  <c r="AZ598" i="1"/>
  <c r="AZ599" i="1"/>
  <c r="AZ600" i="1"/>
  <c r="AZ601" i="1"/>
  <c r="AZ602" i="1"/>
  <c r="AZ603" i="1"/>
  <c r="AZ604" i="1"/>
  <c r="AZ605" i="1"/>
  <c r="AZ606" i="1"/>
  <c r="AZ607" i="1"/>
  <c r="AZ608" i="1"/>
  <c r="AZ609" i="1"/>
  <c r="AZ610" i="1"/>
  <c r="AZ611" i="1"/>
  <c r="AZ612" i="1"/>
  <c r="AZ613" i="1"/>
  <c r="AZ614" i="1"/>
  <c r="AZ615" i="1"/>
  <c r="AZ616" i="1"/>
  <c r="AZ617" i="1"/>
  <c r="AZ618" i="1"/>
  <c r="AZ619" i="1"/>
  <c r="AZ620" i="1"/>
  <c r="AZ621" i="1"/>
  <c r="AZ622" i="1"/>
  <c r="AZ623" i="1"/>
  <c r="AZ624" i="1"/>
  <c r="AZ625" i="1"/>
  <c r="AZ626" i="1"/>
  <c r="AZ627" i="1"/>
  <c r="AZ628" i="1"/>
  <c r="AZ629" i="1"/>
  <c r="AZ630" i="1"/>
  <c r="AZ631" i="1"/>
  <c r="AZ632" i="1"/>
  <c r="AZ633" i="1"/>
  <c r="AZ634" i="1"/>
  <c r="AZ635" i="1"/>
  <c r="AZ636" i="1"/>
  <c r="AZ637" i="1"/>
  <c r="AZ638" i="1"/>
  <c r="AZ639" i="1"/>
  <c r="AZ640" i="1"/>
  <c r="AZ641" i="1"/>
  <c r="AZ642" i="1"/>
  <c r="AZ643" i="1"/>
  <c r="AZ644" i="1"/>
  <c r="AZ645" i="1"/>
  <c r="AZ646" i="1"/>
  <c r="AZ647" i="1"/>
  <c r="AZ648" i="1"/>
  <c r="AZ649" i="1"/>
  <c r="AZ650" i="1"/>
  <c r="AZ651" i="1"/>
  <c r="AZ652" i="1"/>
  <c r="AZ653" i="1"/>
  <c r="AZ654" i="1"/>
  <c r="AZ655" i="1"/>
  <c r="AZ656" i="1"/>
  <c r="AZ657" i="1"/>
  <c r="AZ658" i="1"/>
  <c r="AZ659" i="1"/>
  <c r="AZ660" i="1"/>
  <c r="AZ661" i="1"/>
  <c r="AZ662" i="1"/>
  <c r="AZ663" i="1"/>
  <c r="AZ664" i="1"/>
  <c r="AZ665" i="1"/>
  <c r="AZ666" i="1"/>
  <c r="AZ667" i="1"/>
  <c r="AZ668" i="1"/>
  <c r="AZ669" i="1"/>
  <c r="AZ670" i="1"/>
  <c r="AZ671" i="1"/>
  <c r="AZ672" i="1"/>
  <c r="AZ673" i="1"/>
  <c r="AZ674" i="1"/>
  <c r="AZ675" i="1"/>
  <c r="AZ676" i="1"/>
  <c r="AZ677" i="1"/>
  <c r="AZ678" i="1"/>
  <c r="AZ679" i="1"/>
  <c r="AZ680" i="1"/>
  <c r="AZ681" i="1"/>
  <c r="AZ682" i="1"/>
  <c r="AZ683" i="1"/>
  <c r="AZ684" i="1"/>
  <c r="AZ685" i="1"/>
  <c r="AZ686" i="1"/>
  <c r="AZ687" i="1"/>
  <c r="AZ688" i="1"/>
  <c r="AZ689" i="1"/>
  <c r="AZ690" i="1"/>
  <c r="AZ691" i="1"/>
  <c r="AZ692" i="1"/>
  <c r="AZ693" i="1"/>
  <c r="AZ694" i="1"/>
  <c r="AZ695" i="1"/>
  <c r="AZ696" i="1"/>
  <c r="AZ697" i="1"/>
  <c r="AZ698" i="1"/>
  <c r="AZ699" i="1"/>
  <c r="AZ700" i="1"/>
  <c r="AZ701" i="1"/>
  <c r="AZ702" i="1"/>
  <c r="AZ703" i="1"/>
  <c r="AZ704" i="1"/>
  <c r="AZ705" i="1"/>
  <c r="AZ706" i="1"/>
  <c r="AZ707" i="1"/>
  <c r="AZ708" i="1"/>
  <c r="AZ709" i="1"/>
  <c r="AZ710" i="1"/>
  <c r="AZ711" i="1"/>
  <c r="AZ712" i="1"/>
  <c r="AZ713" i="1"/>
  <c r="AZ714" i="1"/>
  <c r="AZ715" i="1"/>
  <c r="AZ716" i="1"/>
  <c r="AZ717" i="1"/>
  <c r="AZ718" i="1"/>
  <c r="AZ719" i="1"/>
  <c r="AZ720" i="1"/>
  <c r="AZ721" i="1"/>
  <c r="AZ722" i="1"/>
  <c r="AZ723" i="1"/>
  <c r="AZ724" i="1"/>
  <c r="AZ725" i="1"/>
  <c r="AZ726" i="1"/>
  <c r="AZ727" i="1"/>
  <c r="AZ728" i="1"/>
  <c r="AZ729" i="1"/>
  <c r="AZ730" i="1"/>
  <c r="AZ731" i="1"/>
  <c r="AZ732" i="1"/>
  <c r="AZ733" i="1"/>
  <c r="AZ734" i="1"/>
  <c r="AZ735" i="1"/>
  <c r="AZ736" i="1"/>
  <c r="AZ737" i="1"/>
  <c r="AZ738" i="1"/>
  <c r="AZ739" i="1"/>
  <c r="AZ740" i="1"/>
  <c r="AZ741" i="1"/>
  <c r="AZ742" i="1"/>
  <c r="AZ743" i="1"/>
  <c r="AZ744" i="1"/>
  <c r="AZ745" i="1"/>
  <c r="AZ746" i="1"/>
  <c r="AZ747" i="1"/>
  <c r="AZ748" i="1"/>
  <c r="AZ749" i="1"/>
  <c r="AZ750" i="1"/>
  <c r="AZ751" i="1"/>
  <c r="AZ752" i="1"/>
  <c r="AZ753" i="1"/>
  <c r="AZ754" i="1"/>
  <c r="AZ755" i="1"/>
  <c r="AZ756" i="1"/>
  <c r="AZ757" i="1"/>
  <c r="AZ758" i="1"/>
  <c r="AZ759" i="1"/>
  <c r="AZ760" i="1"/>
  <c r="AZ761" i="1"/>
  <c r="AZ762" i="1"/>
  <c r="AZ763" i="1"/>
  <c r="AZ764" i="1"/>
  <c r="AZ765" i="1"/>
  <c r="AZ766" i="1"/>
  <c r="AZ767" i="1"/>
  <c r="AZ768" i="1"/>
  <c r="AZ769" i="1"/>
  <c r="AZ770" i="1"/>
  <c r="AZ771" i="1"/>
  <c r="AZ772" i="1"/>
  <c r="AZ773" i="1"/>
  <c r="AZ774" i="1"/>
  <c r="AZ775" i="1"/>
  <c r="AZ776" i="1"/>
  <c r="AZ777" i="1"/>
  <c r="AZ778" i="1"/>
  <c r="AZ779" i="1"/>
  <c r="AZ780" i="1"/>
  <c r="AZ781" i="1"/>
  <c r="AZ782" i="1"/>
  <c r="AZ783" i="1"/>
  <c r="AZ784" i="1"/>
  <c r="AZ785" i="1"/>
  <c r="AZ786" i="1"/>
  <c r="AZ787" i="1"/>
  <c r="AZ788" i="1"/>
  <c r="AZ789" i="1"/>
  <c r="AZ790" i="1"/>
  <c r="AZ791" i="1"/>
  <c r="AZ792" i="1"/>
  <c r="AZ793" i="1"/>
  <c r="AZ794" i="1"/>
  <c r="AZ795" i="1"/>
  <c r="AZ796" i="1"/>
  <c r="AZ797" i="1"/>
  <c r="AZ798" i="1"/>
  <c r="AZ799" i="1"/>
  <c r="AZ800" i="1"/>
  <c r="AZ801" i="1"/>
  <c r="AZ802" i="1"/>
  <c r="AZ803" i="1"/>
  <c r="AZ804" i="1"/>
  <c r="AZ805" i="1"/>
  <c r="AZ806" i="1"/>
  <c r="AZ807" i="1"/>
  <c r="AZ808" i="1"/>
  <c r="AZ809" i="1"/>
  <c r="AZ810" i="1"/>
  <c r="AZ811" i="1"/>
  <c r="AZ812" i="1"/>
  <c r="AZ813" i="1"/>
  <c r="AZ814" i="1"/>
  <c r="AZ815" i="1"/>
  <c r="AZ816" i="1"/>
  <c r="AZ817" i="1"/>
  <c r="AZ818" i="1"/>
  <c r="AZ819" i="1"/>
  <c r="AZ820" i="1"/>
  <c r="AZ821" i="1"/>
  <c r="AZ822" i="1"/>
  <c r="AZ823" i="1"/>
  <c r="AZ824" i="1"/>
  <c r="AZ825" i="1"/>
  <c r="AZ826" i="1"/>
  <c r="AZ827" i="1"/>
  <c r="AZ828" i="1"/>
  <c r="AZ829" i="1"/>
  <c r="AZ830" i="1"/>
  <c r="AZ831" i="1"/>
  <c r="AZ832" i="1"/>
  <c r="AZ833" i="1"/>
  <c r="AZ834" i="1"/>
  <c r="AZ835" i="1"/>
  <c r="AZ836" i="1"/>
  <c r="AZ837" i="1"/>
  <c r="AZ838" i="1"/>
  <c r="AZ839" i="1"/>
  <c r="AZ840" i="1"/>
  <c r="AZ841" i="1"/>
  <c r="AZ842" i="1"/>
  <c r="AZ843" i="1"/>
  <c r="AZ844" i="1"/>
  <c r="AZ845" i="1"/>
  <c r="AZ846" i="1"/>
  <c r="AZ847" i="1"/>
  <c r="AZ848" i="1"/>
  <c r="AZ849" i="1"/>
  <c r="AZ850" i="1"/>
  <c r="AZ851" i="1"/>
  <c r="AZ852" i="1"/>
  <c r="AZ853" i="1"/>
  <c r="AZ854" i="1"/>
  <c r="AZ855" i="1"/>
  <c r="AZ856" i="1"/>
  <c r="AZ857" i="1"/>
  <c r="AZ858" i="1"/>
  <c r="AZ859" i="1"/>
  <c r="AZ860" i="1"/>
  <c r="AZ861" i="1"/>
  <c r="AZ862" i="1"/>
  <c r="AZ863" i="1"/>
  <c r="AZ864" i="1"/>
  <c r="AZ865" i="1"/>
  <c r="AZ866" i="1"/>
  <c r="AZ867" i="1"/>
  <c r="AZ868" i="1"/>
  <c r="AZ869" i="1"/>
  <c r="AZ870" i="1"/>
  <c r="AZ871" i="1"/>
  <c r="AZ872" i="1"/>
  <c r="AZ873" i="1"/>
  <c r="AZ874" i="1"/>
  <c r="AZ875" i="1"/>
  <c r="AZ876" i="1"/>
  <c r="AZ877" i="1"/>
  <c r="AZ878" i="1"/>
  <c r="AZ879" i="1"/>
  <c r="AZ880" i="1"/>
  <c r="AZ881" i="1"/>
  <c r="AZ882" i="1"/>
  <c r="AZ883" i="1"/>
  <c r="AZ884" i="1"/>
  <c r="AZ885" i="1"/>
  <c r="AZ886" i="1"/>
  <c r="AZ887" i="1"/>
  <c r="AZ888" i="1"/>
  <c r="AZ889" i="1"/>
  <c r="AZ890" i="1"/>
  <c r="AZ891" i="1"/>
  <c r="AZ892" i="1"/>
  <c r="AZ893" i="1"/>
  <c r="AZ894" i="1"/>
  <c r="AZ895"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59"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AZ1011" i="1"/>
  <c r="AZ1012" i="1"/>
  <c r="AZ1013" i="1"/>
  <c r="AZ1014" i="1"/>
  <c r="AZ1015" i="1"/>
  <c r="AZ1016" i="1"/>
  <c r="AZ1017" i="1"/>
  <c r="AZ1018" i="1"/>
  <c r="AZ1019" i="1"/>
  <c r="AZ1020" i="1"/>
  <c r="AZ1021" i="1"/>
  <c r="AZ1022" i="1"/>
  <c r="AZ1023" i="1"/>
  <c r="AZ1024" i="1"/>
  <c r="AZ1025" i="1"/>
  <c r="AZ1026" i="1"/>
  <c r="AZ1027" i="1"/>
  <c r="AZ1028" i="1"/>
  <c r="AZ1029" i="1"/>
  <c r="AZ1030" i="1"/>
  <c r="AZ1031" i="1"/>
  <c r="AZ1032" i="1"/>
  <c r="AZ1033" i="1"/>
  <c r="AZ1034" i="1"/>
  <c r="AZ1035" i="1"/>
  <c r="AZ1036" i="1"/>
  <c r="AZ1037" i="1"/>
  <c r="AZ1038" i="1"/>
  <c r="AZ1039" i="1"/>
  <c r="AZ1040" i="1"/>
  <c r="AZ1041" i="1"/>
  <c r="AZ1042" i="1"/>
  <c r="AZ1043" i="1"/>
  <c r="AZ1044" i="1"/>
  <c r="AZ1045" i="1"/>
  <c r="AZ1046" i="1"/>
  <c r="AZ1047" i="1"/>
  <c r="AZ1048" i="1"/>
  <c r="AZ1049" i="1"/>
  <c r="AZ1050" i="1"/>
  <c r="AZ1051" i="1"/>
  <c r="AZ1052" i="1"/>
  <c r="AZ1053" i="1"/>
  <c r="AZ1054" i="1"/>
  <c r="AZ1055" i="1"/>
  <c r="AZ1056" i="1"/>
  <c r="AZ1057" i="1"/>
  <c r="AZ1058" i="1"/>
  <c r="AZ1059" i="1"/>
  <c r="AZ1060" i="1"/>
  <c r="AZ1061" i="1"/>
  <c r="AZ1062" i="1"/>
  <c r="AZ1063" i="1"/>
  <c r="AZ1064" i="1"/>
  <c r="AZ1065" i="1"/>
  <c r="AZ1066" i="1"/>
  <c r="AZ1067" i="1"/>
  <c r="AZ1068" i="1"/>
  <c r="AZ1069" i="1"/>
  <c r="AZ1070" i="1"/>
  <c r="AZ1071" i="1"/>
  <c r="AZ1072" i="1"/>
  <c r="AZ1073" i="1"/>
  <c r="AZ1074" i="1"/>
  <c r="AZ1075" i="1"/>
  <c r="AZ1076" i="1"/>
  <c r="AZ1077" i="1"/>
  <c r="AZ1078" i="1"/>
  <c r="AZ1079" i="1"/>
  <c r="AZ1080" i="1"/>
  <c r="AZ1081" i="1"/>
  <c r="AZ1082" i="1"/>
  <c r="AZ1083" i="1"/>
  <c r="AZ1084" i="1"/>
  <c r="AZ1085" i="1"/>
  <c r="AZ1086" i="1"/>
  <c r="AZ1087" i="1"/>
  <c r="AZ1088" i="1"/>
  <c r="AZ1089" i="1"/>
  <c r="AZ1090" i="1"/>
  <c r="AZ1091" i="1"/>
  <c r="AZ1092" i="1"/>
  <c r="AZ1093" i="1"/>
  <c r="AZ1094" i="1"/>
  <c r="AZ1095" i="1"/>
  <c r="AZ1096" i="1"/>
  <c r="AZ1097" i="1"/>
  <c r="AZ1098" i="1"/>
  <c r="AZ1099" i="1"/>
  <c r="AZ1100" i="1"/>
  <c r="AZ1101" i="1"/>
  <c r="AZ1102" i="1"/>
  <c r="AZ1103" i="1"/>
  <c r="AZ1104" i="1"/>
  <c r="AZ1105" i="1"/>
  <c r="AZ1106" i="1"/>
  <c r="AZ1107" i="1"/>
  <c r="AZ1108" i="1"/>
  <c r="AZ1109" i="1"/>
  <c r="AZ1110" i="1"/>
  <c r="AZ1111" i="1"/>
  <c r="AZ1112" i="1"/>
  <c r="AZ1113" i="1"/>
  <c r="AZ1114" i="1"/>
  <c r="AZ1115" i="1"/>
  <c r="AZ1116" i="1"/>
  <c r="AZ1117" i="1"/>
  <c r="AZ1118" i="1"/>
  <c r="AZ1119" i="1"/>
  <c r="AZ1120" i="1"/>
  <c r="AZ1121" i="1"/>
  <c r="AZ1122" i="1"/>
  <c r="AZ1123" i="1"/>
  <c r="AZ1124" i="1"/>
  <c r="AZ1125" i="1"/>
  <c r="AZ1126" i="1"/>
  <c r="AZ1127" i="1"/>
  <c r="AZ1128" i="1"/>
  <c r="AZ1129" i="1"/>
  <c r="AZ1130" i="1"/>
  <c r="AZ1131" i="1"/>
  <c r="AZ1132" i="1"/>
  <c r="AZ1133" i="1"/>
  <c r="AZ1134" i="1"/>
  <c r="AZ1135" i="1"/>
  <c r="AZ1136" i="1"/>
  <c r="AZ1137" i="1"/>
  <c r="AZ1138" i="1"/>
  <c r="AZ1139" i="1"/>
  <c r="AZ1140" i="1"/>
  <c r="AZ1141" i="1"/>
  <c r="AZ1142" i="1"/>
  <c r="AZ1143" i="1"/>
  <c r="AZ1144" i="1"/>
  <c r="AZ1145" i="1"/>
  <c r="AZ1146" i="1"/>
  <c r="AZ1147" i="1"/>
  <c r="AZ1148" i="1"/>
  <c r="AZ1149" i="1"/>
  <c r="AZ1150" i="1"/>
  <c r="AZ1151" i="1"/>
  <c r="AZ1152" i="1"/>
  <c r="AZ1153" i="1"/>
  <c r="AZ1154" i="1"/>
  <c r="AZ1155" i="1"/>
  <c r="AZ1156" i="1"/>
  <c r="AZ1157" i="1"/>
  <c r="AZ1158" i="1"/>
  <c r="AZ1159" i="1"/>
  <c r="AZ1160" i="1"/>
  <c r="AZ1161" i="1"/>
  <c r="AZ1162" i="1"/>
  <c r="AZ1163" i="1"/>
  <c r="AZ1164" i="1"/>
  <c r="AZ1165" i="1"/>
  <c r="AZ1166" i="1"/>
  <c r="AZ1167" i="1"/>
  <c r="AZ1168" i="1"/>
  <c r="AZ1169" i="1"/>
  <c r="AZ1170" i="1"/>
  <c r="AZ1171" i="1"/>
  <c r="AZ1172" i="1"/>
  <c r="AZ1173" i="1"/>
  <c r="AZ1174" i="1"/>
  <c r="AZ1175" i="1"/>
  <c r="AZ1176" i="1"/>
  <c r="AZ1177" i="1"/>
  <c r="AZ1178" i="1"/>
  <c r="AZ1179" i="1"/>
  <c r="AZ1180" i="1"/>
  <c r="AZ1181" i="1"/>
  <c r="AZ1182" i="1"/>
  <c r="AZ1183" i="1"/>
  <c r="AZ1184" i="1"/>
  <c r="AZ1185" i="1"/>
  <c r="AZ1186" i="1"/>
  <c r="AZ1187" i="1"/>
  <c r="AZ1188" i="1"/>
  <c r="AZ1189" i="1"/>
  <c r="AZ1190" i="1"/>
  <c r="AZ1191" i="1"/>
  <c r="AZ1192" i="1"/>
  <c r="AZ1193" i="1"/>
  <c r="AZ1194" i="1"/>
  <c r="AZ1195" i="1"/>
  <c r="AZ1196" i="1"/>
  <c r="AZ1197" i="1"/>
  <c r="AZ1198" i="1"/>
  <c r="AZ1199" i="1"/>
  <c r="AZ1200" i="1"/>
  <c r="AZ1201" i="1"/>
  <c r="AZ1202" i="1"/>
  <c r="AZ1203" i="1"/>
  <c r="AZ1204" i="1"/>
  <c r="AZ1205" i="1"/>
  <c r="AZ1206" i="1"/>
  <c r="AZ1207" i="1"/>
  <c r="AZ1208" i="1"/>
  <c r="AZ1209" i="1"/>
  <c r="AZ1210" i="1"/>
  <c r="AZ1211" i="1"/>
  <c r="AZ1212" i="1"/>
  <c r="AZ1213" i="1"/>
  <c r="AZ1214" i="1"/>
  <c r="AZ1215" i="1"/>
  <c r="AZ1216" i="1"/>
  <c r="AZ1217" i="1"/>
  <c r="AZ1218" i="1"/>
  <c r="AZ1219" i="1"/>
  <c r="AZ1220" i="1"/>
  <c r="AZ1221" i="1"/>
  <c r="AZ1222" i="1"/>
  <c r="AZ1223" i="1"/>
  <c r="AZ1224" i="1"/>
  <c r="AZ1225" i="1"/>
  <c r="AZ1226" i="1"/>
  <c r="AZ1227" i="1"/>
  <c r="AZ1228" i="1"/>
  <c r="AZ1229" i="1"/>
  <c r="AZ1230" i="1"/>
  <c r="AZ1231" i="1"/>
  <c r="AZ1232" i="1"/>
  <c r="AZ1233" i="1"/>
  <c r="AZ1234" i="1"/>
  <c r="AZ1235" i="1"/>
  <c r="AZ1236" i="1"/>
  <c r="AZ1237" i="1"/>
  <c r="AZ1238" i="1"/>
  <c r="AZ1239" i="1"/>
  <c r="AZ1240" i="1"/>
  <c r="AZ1241" i="1"/>
  <c r="AZ1242" i="1"/>
  <c r="AZ1243" i="1"/>
  <c r="AZ1244" i="1"/>
  <c r="AZ1245" i="1"/>
  <c r="AZ1246" i="1"/>
  <c r="AZ1247" i="1"/>
  <c r="AZ1248" i="1"/>
  <c r="AZ1249" i="1"/>
  <c r="AZ1250" i="1"/>
  <c r="AZ1251" i="1"/>
  <c r="AZ1252" i="1"/>
  <c r="AZ1253" i="1"/>
  <c r="AZ1254" i="1"/>
  <c r="AZ1255" i="1"/>
  <c r="AZ1256" i="1"/>
  <c r="AZ1257" i="1"/>
  <c r="AZ1258" i="1"/>
  <c r="AZ1259" i="1"/>
  <c r="AZ1260" i="1"/>
  <c r="AZ1261" i="1"/>
  <c r="AZ1262" i="1"/>
  <c r="AZ1263" i="1"/>
  <c r="AZ1264" i="1"/>
  <c r="AZ1265" i="1"/>
  <c r="AZ1266" i="1"/>
  <c r="AZ1267" i="1"/>
  <c r="AZ1268" i="1"/>
  <c r="AZ1269" i="1"/>
  <c r="AZ1270" i="1"/>
  <c r="AZ1271" i="1"/>
  <c r="AZ1272" i="1"/>
  <c r="AZ1273" i="1"/>
  <c r="AZ1274" i="1"/>
  <c r="AZ1275" i="1"/>
  <c r="AZ1276" i="1"/>
  <c r="AZ1277" i="1"/>
  <c r="AZ1278" i="1"/>
  <c r="AZ1279" i="1"/>
  <c r="AZ1280" i="1"/>
  <c r="AZ1281" i="1"/>
  <c r="AZ1282" i="1"/>
  <c r="AZ1283" i="1"/>
  <c r="AZ1284" i="1"/>
  <c r="AZ1285" i="1"/>
  <c r="AZ1286" i="1"/>
  <c r="AZ1287" i="1"/>
  <c r="AZ1288" i="1"/>
  <c r="AZ1289" i="1"/>
  <c r="AZ1290" i="1"/>
  <c r="AZ1291" i="1"/>
  <c r="AZ1292" i="1"/>
  <c r="AZ1293" i="1"/>
  <c r="AZ1294" i="1"/>
  <c r="AZ1295" i="1"/>
  <c r="AZ1296" i="1"/>
  <c r="AZ1297" i="1"/>
  <c r="AZ1298" i="1"/>
  <c r="AZ1299" i="1"/>
  <c r="AZ1300" i="1"/>
  <c r="AZ1301" i="1"/>
  <c r="AZ1302" i="1"/>
  <c r="AZ1303" i="1"/>
  <c r="AZ1304" i="1"/>
  <c r="AZ1305" i="1"/>
  <c r="AZ1306" i="1"/>
  <c r="AZ1307" i="1"/>
  <c r="AZ1308" i="1"/>
  <c r="AZ1309" i="1"/>
  <c r="AZ1310" i="1"/>
  <c r="AZ1311" i="1"/>
  <c r="AZ1312" i="1"/>
  <c r="AZ1313" i="1"/>
  <c r="AZ1314" i="1"/>
  <c r="AZ1315" i="1"/>
  <c r="AZ1316" i="1"/>
  <c r="AZ1317" i="1"/>
  <c r="AZ1318" i="1"/>
  <c r="AZ1319" i="1"/>
  <c r="AZ1320" i="1"/>
  <c r="AZ1321" i="1"/>
  <c r="AZ1322" i="1"/>
  <c r="AZ1323" i="1"/>
  <c r="AZ1324" i="1"/>
  <c r="AZ1325" i="1"/>
  <c r="AZ1326" i="1"/>
  <c r="AZ1327" i="1"/>
  <c r="AZ1328" i="1"/>
  <c r="AZ1329" i="1"/>
  <c r="AZ1330" i="1"/>
  <c r="AZ1331" i="1"/>
  <c r="AZ1332" i="1"/>
  <c r="AZ1333" i="1"/>
  <c r="AZ1334" i="1"/>
  <c r="AZ1335" i="1"/>
  <c r="AZ1336" i="1"/>
  <c r="AZ1337" i="1"/>
  <c r="AZ1338" i="1"/>
  <c r="AZ1339" i="1"/>
  <c r="AZ1340" i="1"/>
  <c r="AZ1341" i="1"/>
  <c r="AZ1342" i="1"/>
  <c r="AZ1343" i="1"/>
  <c r="AZ1344" i="1"/>
  <c r="AZ1345" i="1"/>
  <c r="AZ1346" i="1"/>
  <c r="AZ1347" i="1"/>
  <c r="AZ1348" i="1"/>
  <c r="AZ1349" i="1"/>
  <c r="AZ1350" i="1"/>
  <c r="AZ1351" i="1"/>
  <c r="AZ1352" i="1"/>
  <c r="AZ1353" i="1"/>
  <c r="AZ1354" i="1"/>
  <c r="AZ1355" i="1"/>
  <c r="AZ1356" i="1"/>
  <c r="AZ1357" i="1"/>
  <c r="AZ1358" i="1"/>
  <c r="AZ1359" i="1"/>
  <c r="AZ1360" i="1"/>
  <c r="AZ1361" i="1"/>
  <c r="AZ1362" i="1"/>
  <c r="AZ1363" i="1"/>
  <c r="AZ1364" i="1"/>
  <c r="AZ1365" i="1"/>
  <c r="AZ1366" i="1"/>
  <c r="AZ1367" i="1"/>
  <c r="AZ1368" i="1"/>
  <c r="AZ1369" i="1"/>
  <c r="AZ1370" i="1"/>
  <c r="AZ1371" i="1"/>
  <c r="AZ1372" i="1"/>
  <c r="AZ1373" i="1"/>
  <c r="AZ1374" i="1"/>
  <c r="AZ1375" i="1"/>
  <c r="AZ1376" i="1"/>
  <c r="AZ1377" i="1"/>
  <c r="AZ1378" i="1"/>
  <c r="AZ1379" i="1"/>
  <c r="AZ1380" i="1"/>
  <c r="AZ1381" i="1"/>
  <c r="AZ1382" i="1"/>
  <c r="AZ1383" i="1"/>
  <c r="AZ1384" i="1"/>
  <c r="AZ1385" i="1"/>
  <c r="AZ1386" i="1"/>
  <c r="AZ1387" i="1"/>
  <c r="AZ1388" i="1"/>
  <c r="AZ1389" i="1"/>
  <c r="AZ1390" i="1"/>
  <c r="AZ1391" i="1"/>
  <c r="AZ1392" i="1"/>
  <c r="AZ1393" i="1"/>
  <c r="AZ1394" i="1"/>
  <c r="AZ1395" i="1"/>
  <c r="AZ1396" i="1"/>
  <c r="AZ1397" i="1"/>
  <c r="AZ1398" i="1"/>
  <c r="AZ1399" i="1"/>
  <c r="AZ1400" i="1"/>
  <c r="AZ1401" i="1"/>
  <c r="AZ1402" i="1"/>
  <c r="AZ1403" i="1"/>
  <c r="AZ1404" i="1"/>
  <c r="AZ1405" i="1"/>
  <c r="AZ1406" i="1"/>
  <c r="AZ1407" i="1"/>
  <c r="AZ1408" i="1"/>
  <c r="AZ1409" i="1"/>
  <c r="AZ1410" i="1"/>
  <c r="AZ1411" i="1"/>
  <c r="AZ1412" i="1"/>
  <c r="AZ1413" i="1"/>
  <c r="AZ1414" i="1"/>
  <c r="AZ1415" i="1"/>
  <c r="AZ1416" i="1"/>
  <c r="AZ1417" i="1"/>
  <c r="AZ1418" i="1"/>
  <c r="AZ1419" i="1"/>
  <c r="AZ1420" i="1"/>
  <c r="AZ1421" i="1"/>
  <c r="AZ1422" i="1"/>
  <c r="AZ1423" i="1"/>
  <c r="AZ1424" i="1"/>
  <c r="AZ1425" i="1"/>
  <c r="AZ1426" i="1"/>
  <c r="AZ1427" i="1"/>
  <c r="AZ1428" i="1"/>
  <c r="AZ1429" i="1"/>
  <c r="AZ1430" i="1"/>
  <c r="AZ1431" i="1"/>
  <c r="AZ1432" i="1"/>
  <c r="AZ1433" i="1"/>
  <c r="AZ1434" i="1"/>
  <c r="AZ1435" i="1"/>
  <c r="AZ1436" i="1"/>
  <c r="AZ1437" i="1"/>
  <c r="AZ1438" i="1"/>
  <c r="AZ1439" i="1"/>
  <c r="AZ1440" i="1"/>
  <c r="AZ1441" i="1"/>
  <c r="AZ1442" i="1"/>
  <c r="AZ1443" i="1"/>
  <c r="AZ1444" i="1"/>
  <c r="AZ1445" i="1"/>
  <c r="AZ1446" i="1"/>
  <c r="AZ1447" i="1"/>
  <c r="AZ1448" i="1"/>
  <c r="AZ1449" i="1"/>
  <c r="AZ1450" i="1"/>
  <c r="AZ1451" i="1"/>
  <c r="AZ1452" i="1"/>
  <c r="AZ1453" i="1"/>
  <c r="AZ1454" i="1"/>
  <c r="AZ1455" i="1"/>
  <c r="AZ1456" i="1"/>
  <c r="AZ1457" i="1"/>
  <c r="AZ1458" i="1"/>
  <c r="AZ1459" i="1"/>
  <c r="AZ1460" i="1"/>
  <c r="AZ1461" i="1"/>
  <c r="AZ1462" i="1"/>
  <c r="AZ1463" i="1"/>
  <c r="AZ1464" i="1"/>
  <c r="AZ1465" i="1"/>
  <c r="AZ1466" i="1"/>
  <c r="AZ1467" i="1"/>
  <c r="AZ1468" i="1"/>
  <c r="AZ1469" i="1"/>
  <c r="AZ1470" i="1"/>
  <c r="AZ1471" i="1"/>
  <c r="AZ1472" i="1"/>
  <c r="AZ1473" i="1"/>
  <c r="AZ1474" i="1"/>
  <c r="AZ1475" i="1"/>
  <c r="AZ1476" i="1"/>
  <c r="AZ1477" i="1"/>
  <c r="AZ1478" i="1"/>
  <c r="AZ1479" i="1"/>
  <c r="AZ1480" i="1"/>
  <c r="AZ1481" i="1"/>
  <c r="AZ1482" i="1"/>
  <c r="AZ1483" i="1"/>
  <c r="AZ1484" i="1"/>
  <c r="AZ1485" i="1"/>
  <c r="AZ1486" i="1"/>
  <c r="AZ1487" i="1"/>
  <c r="AZ1488" i="1"/>
  <c r="AZ1489" i="1"/>
  <c r="AZ1490" i="1"/>
  <c r="AZ1491" i="1"/>
  <c r="AZ1492" i="1"/>
  <c r="AZ1493" i="1"/>
  <c r="AZ1494" i="1"/>
  <c r="AZ1495" i="1"/>
  <c r="AZ1496" i="1"/>
  <c r="AZ1497" i="1"/>
  <c r="AZ1498" i="1"/>
  <c r="AZ1499" i="1"/>
  <c r="AZ1500" i="1"/>
  <c r="AZ1501" i="1"/>
  <c r="AZ1502" i="1"/>
  <c r="AZ1503" i="1"/>
  <c r="AZ1504" i="1"/>
  <c r="AZ1505" i="1"/>
  <c r="AZ1506" i="1"/>
  <c r="AZ1507" i="1"/>
  <c r="AZ1508" i="1"/>
  <c r="AZ1509" i="1"/>
  <c r="AZ1510" i="1"/>
  <c r="AZ1511" i="1"/>
  <c r="AZ1512" i="1"/>
  <c r="AZ1513" i="1"/>
  <c r="AZ1514" i="1"/>
  <c r="AZ1515" i="1"/>
  <c r="AZ1516" i="1"/>
  <c r="AZ1517" i="1"/>
  <c r="AZ1518" i="1"/>
  <c r="AZ1519" i="1"/>
  <c r="AZ1520" i="1"/>
  <c r="AZ1521" i="1"/>
  <c r="AZ1522" i="1"/>
  <c r="AZ1523" i="1"/>
  <c r="AZ1524" i="1"/>
  <c r="AZ1525" i="1"/>
  <c r="AZ1526" i="1"/>
  <c r="AZ1527" i="1"/>
  <c r="AZ1528" i="1"/>
  <c r="AZ1529" i="1"/>
  <c r="AZ1530" i="1"/>
  <c r="AZ1531" i="1"/>
  <c r="AZ1532" i="1"/>
  <c r="AZ1533" i="1"/>
  <c r="AZ1534" i="1"/>
  <c r="AZ1535" i="1"/>
  <c r="AZ1536" i="1"/>
  <c r="AZ1537" i="1"/>
  <c r="AZ1538" i="1"/>
  <c r="AZ1539" i="1"/>
  <c r="AZ1540" i="1"/>
  <c r="AZ1541" i="1"/>
  <c r="AZ1542" i="1"/>
  <c r="AZ1543" i="1"/>
  <c r="AZ1544" i="1"/>
  <c r="AZ1545" i="1"/>
  <c r="AZ1546" i="1"/>
  <c r="AZ1547" i="1"/>
  <c r="AZ1548" i="1"/>
  <c r="AZ1549" i="1"/>
  <c r="AZ1550" i="1"/>
  <c r="AZ1551" i="1"/>
  <c r="AZ1552" i="1"/>
  <c r="AZ1553" i="1"/>
  <c r="AZ1554" i="1"/>
  <c r="AZ1555" i="1"/>
  <c r="AZ1556" i="1"/>
  <c r="AZ1557" i="1"/>
  <c r="AZ1558" i="1"/>
  <c r="AZ1559" i="1"/>
  <c r="AZ1560" i="1"/>
  <c r="AZ1561" i="1"/>
  <c r="AZ1562" i="1"/>
  <c r="AZ1563" i="1"/>
  <c r="AZ1564" i="1"/>
  <c r="AZ1565" i="1"/>
  <c r="AZ1566" i="1"/>
  <c r="AZ1567" i="1"/>
  <c r="AZ1568" i="1"/>
  <c r="AZ1569" i="1"/>
  <c r="AZ1570" i="1"/>
  <c r="AZ1571" i="1"/>
  <c r="AZ1572" i="1"/>
  <c r="AZ1573" i="1"/>
  <c r="AZ1574" i="1"/>
  <c r="AZ1575" i="1"/>
  <c r="AZ1576" i="1"/>
  <c r="AZ1577" i="1"/>
  <c r="AZ1578" i="1"/>
  <c r="AZ1579" i="1"/>
  <c r="AZ1580" i="1"/>
  <c r="AZ1581" i="1"/>
  <c r="AZ1582" i="1"/>
  <c r="AZ1583" i="1"/>
  <c r="AZ1584" i="1"/>
  <c r="AZ1585" i="1"/>
  <c r="AZ1586" i="1"/>
  <c r="AZ1587" i="1"/>
  <c r="AZ1588" i="1"/>
  <c r="AZ1589" i="1"/>
  <c r="AZ1590" i="1"/>
  <c r="AZ1591" i="1"/>
  <c r="AZ1592" i="1"/>
  <c r="AZ1593" i="1"/>
  <c r="AZ1594" i="1"/>
  <c r="AZ1595" i="1"/>
  <c r="AZ1596" i="1"/>
  <c r="AZ1597" i="1"/>
  <c r="AZ1598" i="1"/>
  <c r="AZ1599" i="1"/>
  <c r="AZ1600" i="1"/>
  <c r="AZ1601" i="1"/>
  <c r="AZ1602" i="1"/>
  <c r="AZ1603" i="1"/>
  <c r="AZ1604" i="1"/>
  <c r="AZ1605" i="1"/>
  <c r="AZ1606" i="1"/>
  <c r="AZ1607" i="1"/>
  <c r="AZ1608" i="1"/>
  <c r="AZ1609" i="1"/>
  <c r="AZ1610" i="1"/>
  <c r="AZ1611" i="1"/>
  <c r="AZ1612" i="1"/>
  <c r="AZ1613" i="1"/>
  <c r="AZ1614" i="1"/>
  <c r="AZ1615" i="1"/>
  <c r="AZ1616" i="1"/>
  <c r="AZ1617" i="1"/>
  <c r="AZ1618" i="1"/>
  <c r="AZ1619" i="1"/>
  <c r="AZ1620" i="1"/>
  <c r="AZ1621" i="1"/>
  <c r="AZ1622" i="1"/>
  <c r="AZ1623" i="1"/>
  <c r="AZ1624" i="1"/>
  <c r="AZ1625" i="1"/>
  <c r="AZ1626" i="1"/>
  <c r="AZ1627" i="1"/>
  <c r="AZ1628" i="1"/>
  <c r="AZ1629" i="1"/>
  <c r="AZ1630" i="1"/>
  <c r="AZ1631" i="1"/>
  <c r="AZ1632" i="1"/>
  <c r="AZ1633" i="1"/>
  <c r="AZ1634" i="1"/>
  <c r="AZ1635" i="1"/>
  <c r="AZ1636" i="1"/>
  <c r="AZ1637" i="1"/>
  <c r="AZ1638" i="1"/>
  <c r="AZ1639" i="1"/>
  <c r="AZ1640" i="1"/>
  <c r="AZ1641" i="1"/>
  <c r="AZ1642" i="1"/>
  <c r="AZ1643" i="1"/>
  <c r="AZ1644" i="1"/>
  <c r="AZ1645" i="1"/>
  <c r="AZ1646" i="1"/>
  <c r="AZ1647" i="1"/>
  <c r="AZ1648" i="1"/>
  <c r="AZ1649" i="1"/>
  <c r="AZ1650" i="1"/>
  <c r="AZ1651" i="1"/>
  <c r="AZ1652" i="1"/>
  <c r="AZ1653" i="1"/>
  <c r="AZ1654" i="1"/>
  <c r="AZ1655" i="1"/>
  <c r="AZ1656" i="1"/>
  <c r="AZ1657" i="1"/>
  <c r="AZ1658" i="1"/>
  <c r="AZ1659" i="1"/>
  <c r="AZ1660" i="1"/>
  <c r="AZ1661" i="1"/>
  <c r="AZ1662" i="1"/>
  <c r="AZ1663" i="1"/>
  <c r="AZ1664" i="1"/>
  <c r="AZ1665" i="1"/>
  <c r="AZ1666" i="1"/>
  <c r="AZ1667" i="1"/>
  <c r="AZ1668" i="1"/>
  <c r="AZ1669" i="1"/>
  <c r="AZ1670" i="1"/>
  <c r="AZ1671" i="1"/>
  <c r="AZ1672" i="1"/>
  <c r="AZ1673" i="1"/>
  <c r="AZ1674" i="1"/>
  <c r="AZ1675" i="1"/>
  <c r="AZ1676" i="1"/>
  <c r="AZ1677" i="1"/>
  <c r="AZ1678" i="1"/>
  <c r="AZ1679" i="1"/>
  <c r="AZ1680" i="1"/>
  <c r="AZ1681" i="1"/>
  <c r="AZ1682" i="1"/>
  <c r="AZ1683" i="1"/>
  <c r="AZ1684" i="1"/>
  <c r="AZ1685" i="1"/>
  <c r="AZ1686" i="1"/>
  <c r="AZ1687" i="1"/>
  <c r="AZ1688" i="1"/>
  <c r="AZ1689" i="1"/>
  <c r="AZ1690" i="1"/>
  <c r="AZ1691" i="1"/>
  <c r="AZ1692" i="1"/>
  <c r="AZ1693" i="1"/>
  <c r="AZ1694" i="1"/>
  <c r="AZ1695" i="1"/>
  <c r="AZ1696" i="1"/>
  <c r="AZ1697" i="1"/>
  <c r="AZ1698" i="1"/>
  <c r="AZ1699" i="1"/>
  <c r="AZ1700" i="1"/>
  <c r="AZ1701" i="1"/>
  <c r="AZ1702" i="1"/>
  <c r="AZ1703" i="1"/>
  <c r="AZ1704" i="1"/>
  <c r="AZ1705" i="1"/>
  <c r="AZ1706" i="1"/>
  <c r="AZ1707" i="1"/>
  <c r="AZ1708" i="1"/>
  <c r="AZ1709" i="1"/>
  <c r="AZ1710" i="1"/>
  <c r="AZ1711" i="1"/>
  <c r="AZ1712" i="1"/>
  <c r="AZ1713" i="1"/>
  <c r="AZ1714" i="1"/>
  <c r="AZ1715" i="1"/>
  <c r="AZ1716" i="1"/>
  <c r="AZ1717" i="1"/>
  <c r="AZ1718" i="1"/>
  <c r="AZ1719" i="1"/>
  <c r="AZ1720" i="1"/>
  <c r="AZ1721" i="1"/>
  <c r="AZ1722" i="1"/>
  <c r="AZ1723" i="1"/>
  <c r="AZ1724" i="1"/>
  <c r="AZ1725" i="1"/>
  <c r="AZ1726" i="1"/>
  <c r="AZ1727" i="1"/>
  <c r="AZ1728" i="1"/>
  <c r="AZ1729" i="1"/>
  <c r="AZ1730" i="1"/>
  <c r="AZ1731" i="1"/>
  <c r="AZ1732" i="1"/>
  <c r="AZ1733" i="1"/>
  <c r="AZ1734" i="1"/>
  <c r="AZ1735" i="1"/>
  <c r="AZ1736" i="1"/>
  <c r="AZ1737" i="1"/>
  <c r="AZ1738" i="1"/>
  <c r="AZ1739" i="1"/>
  <c r="AZ1740" i="1"/>
  <c r="AZ1741" i="1"/>
  <c r="AZ1742" i="1"/>
  <c r="AZ1743" i="1"/>
  <c r="AZ1744" i="1"/>
  <c r="AZ1745" i="1"/>
  <c r="AZ1746" i="1"/>
  <c r="AZ1747" i="1"/>
  <c r="AZ1748" i="1"/>
  <c r="AZ1749" i="1"/>
  <c r="AZ1750" i="1"/>
  <c r="AZ1751" i="1"/>
  <c r="AZ1752" i="1"/>
  <c r="AZ1753" i="1"/>
  <c r="AZ1754" i="1"/>
  <c r="AZ1755" i="1"/>
  <c r="AZ1756" i="1"/>
  <c r="AZ1757" i="1"/>
  <c r="AZ1758" i="1"/>
  <c r="AZ1759" i="1"/>
  <c r="AZ1760" i="1"/>
  <c r="AZ1761" i="1"/>
  <c r="AZ1762" i="1"/>
  <c r="AZ1763" i="1"/>
  <c r="AZ1764" i="1"/>
  <c r="AZ1765" i="1"/>
  <c r="AZ1766" i="1"/>
  <c r="AZ1767" i="1"/>
  <c r="AZ1768" i="1"/>
  <c r="AZ1769" i="1"/>
  <c r="AZ1770" i="1"/>
  <c r="AZ1771" i="1"/>
  <c r="AZ1772" i="1"/>
  <c r="AZ1773" i="1"/>
  <c r="AZ1774" i="1"/>
  <c r="AZ1775" i="1"/>
  <c r="AZ1776" i="1"/>
  <c r="AZ1777" i="1"/>
  <c r="AZ1778" i="1"/>
  <c r="AZ1779" i="1"/>
  <c r="AZ1780" i="1"/>
  <c r="AZ1781" i="1"/>
  <c r="AZ1782" i="1"/>
  <c r="AZ1783" i="1"/>
  <c r="AZ1784" i="1"/>
  <c r="AZ1785" i="1"/>
  <c r="AZ1786" i="1"/>
  <c r="AZ1787" i="1"/>
  <c r="AZ1788" i="1"/>
  <c r="AZ1789" i="1"/>
  <c r="AZ1790" i="1"/>
  <c r="AZ1791" i="1"/>
  <c r="AZ1792" i="1"/>
  <c r="AZ1793" i="1"/>
  <c r="AZ1794" i="1"/>
  <c r="AZ1795" i="1"/>
  <c r="AZ1796" i="1"/>
  <c r="AZ1797" i="1"/>
  <c r="AZ1798" i="1"/>
  <c r="AZ1799" i="1"/>
  <c r="AZ1800" i="1"/>
  <c r="AZ1801" i="1"/>
  <c r="AZ1802" i="1"/>
  <c r="AZ1803" i="1"/>
  <c r="AZ1804" i="1"/>
  <c r="AZ1805" i="1"/>
  <c r="AZ1806" i="1"/>
  <c r="AZ1807" i="1"/>
  <c r="AZ1808" i="1"/>
  <c r="AZ1809" i="1"/>
  <c r="AZ1810" i="1"/>
  <c r="AZ1811" i="1"/>
  <c r="AZ1812" i="1"/>
  <c r="AZ1813" i="1"/>
  <c r="AZ1814" i="1"/>
  <c r="AZ1815" i="1"/>
  <c r="AZ1816" i="1"/>
  <c r="AZ1817" i="1"/>
  <c r="AZ1818" i="1"/>
  <c r="AZ1819" i="1"/>
  <c r="AZ1820" i="1"/>
  <c r="AZ1821" i="1"/>
  <c r="AZ1822" i="1"/>
  <c r="AZ1823" i="1"/>
  <c r="AZ1824" i="1"/>
  <c r="AZ1825" i="1"/>
  <c r="AZ1826" i="1"/>
  <c r="AZ1827" i="1"/>
  <c r="AZ1828" i="1"/>
  <c r="AZ1829" i="1"/>
  <c r="AZ1830" i="1"/>
  <c r="AZ1831" i="1"/>
  <c r="AZ1832" i="1"/>
  <c r="AZ1833" i="1"/>
  <c r="AZ1834" i="1"/>
  <c r="AZ1835" i="1"/>
  <c r="AZ1836" i="1"/>
  <c r="AZ1837" i="1"/>
  <c r="AZ1838" i="1"/>
  <c r="AZ1839" i="1"/>
  <c r="AZ1840" i="1"/>
  <c r="AZ1841" i="1"/>
  <c r="AZ1842" i="1"/>
  <c r="AZ1843" i="1"/>
  <c r="AZ1844" i="1"/>
  <c r="AZ1845" i="1"/>
  <c r="AZ1846" i="1"/>
  <c r="AZ1847" i="1"/>
  <c r="AZ1848" i="1"/>
  <c r="AZ1849" i="1"/>
  <c r="AZ1850" i="1"/>
  <c r="AZ1851" i="1"/>
  <c r="AZ1852" i="1"/>
  <c r="AZ1853" i="1"/>
  <c r="AZ1854" i="1"/>
  <c r="AZ1855" i="1"/>
  <c r="AZ1856" i="1"/>
  <c r="AZ1857" i="1"/>
  <c r="AZ1858" i="1"/>
  <c r="AZ1859" i="1"/>
  <c r="AZ1860" i="1"/>
  <c r="AZ1861" i="1"/>
  <c r="AZ1862" i="1"/>
  <c r="AZ1863" i="1"/>
  <c r="AZ1864" i="1"/>
  <c r="AZ1865" i="1"/>
  <c r="AZ1866" i="1"/>
  <c r="AZ1867" i="1"/>
  <c r="AZ1868" i="1"/>
  <c r="AZ1869" i="1"/>
  <c r="AZ1870" i="1"/>
  <c r="AZ1871" i="1"/>
  <c r="AZ1872" i="1"/>
  <c r="AZ1873" i="1"/>
  <c r="AZ1874" i="1"/>
  <c r="AZ1875" i="1"/>
  <c r="AZ1876" i="1"/>
  <c r="AZ1877" i="1"/>
  <c r="AZ1878" i="1"/>
  <c r="AZ1879" i="1"/>
  <c r="AZ1880" i="1"/>
  <c r="AZ1881" i="1"/>
  <c r="AZ1882" i="1"/>
  <c r="AZ1883" i="1"/>
  <c r="AZ1884" i="1"/>
  <c r="AZ1885" i="1"/>
  <c r="AZ1886" i="1"/>
  <c r="AZ1887" i="1"/>
  <c r="AZ1888" i="1"/>
  <c r="AZ1889" i="1"/>
  <c r="AZ1890" i="1"/>
  <c r="AZ1891" i="1"/>
  <c r="AZ1892" i="1"/>
  <c r="AZ1893" i="1"/>
  <c r="AZ1894" i="1"/>
  <c r="AZ1895" i="1"/>
  <c r="AZ1896" i="1"/>
  <c r="AZ1897" i="1"/>
  <c r="AZ1898" i="1"/>
  <c r="AZ1899" i="1"/>
  <c r="AZ1900" i="1"/>
  <c r="AZ1901" i="1"/>
  <c r="AZ1902" i="1"/>
  <c r="AZ1903" i="1"/>
  <c r="AZ1904" i="1"/>
  <c r="AZ1905" i="1"/>
  <c r="AZ1906" i="1"/>
  <c r="AZ1907" i="1"/>
  <c r="AZ1908" i="1"/>
  <c r="AZ1909" i="1"/>
  <c r="AZ1910" i="1"/>
  <c r="AZ1911" i="1"/>
  <c r="AZ1912" i="1"/>
  <c r="AZ1913" i="1"/>
  <c r="AZ1914" i="1"/>
  <c r="AZ1915" i="1"/>
  <c r="AZ1916" i="1"/>
  <c r="AZ1917" i="1"/>
  <c r="AZ1918" i="1"/>
  <c r="AZ1919" i="1"/>
  <c r="AZ1920" i="1"/>
  <c r="AZ1921" i="1"/>
  <c r="AZ1922" i="1"/>
  <c r="AZ1923" i="1"/>
  <c r="AZ1924" i="1"/>
  <c r="AZ1925" i="1"/>
  <c r="AZ1926" i="1"/>
  <c r="AZ1927" i="1"/>
  <c r="AZ1928" i="1"/>
  <c r="AZ1929" i="1"/>
  <c r="AZ1930" i="1"/>
  <c r="AZ1931" i="1"/>
  <c r="AZ1932" i="1"/>
  <c r="AZ1933" i="1"/>
  <c r="AZ1934" i="1"/>
  <c r="AZ1935" i="1"/>
  <c r="AZ1936" i="1"/>
  <c r="AZ1937" i="1"/>
  <c r="AZ1938" i="1"/>
  <c r="AZ1939" i="1"/>
  <c r="AZ1940" i="1"/>
  <c r="AZ1941" i="1"/>
  <c r="AZ1942" i="1"/>
  <c r="AZ1943" i="1"/>
  <c r="AZ1944" i="1"/>
  <c r="AZ1945" i="1"/>
  <c r="AZ1946" i="1"/>
  <c r="AZ1947" i="1"/>
  <c r="AZ1948" i="1"/>
  <c r="AZ1949" i="1"/>
  <c r="AZ1950" i="1"/>
  <c r="AZ1951" i="1"/>
  <c r="AZ1952" i="1"/>
  <c r="AZ1953" i="1"/>
  <c r="AZ1954" i="1"/>
  <c r="AZ1955" i="1"/>
  <c r="AZ1956" i="1"/>
  <c r="AZ1957" i="1"/>
  <c r="AZ1958" i="1"/>
  <c r="AZ1959" i="1"/>
  <c r="AZ1960" i="1"/>
  <c r="AZ1961" i="1"/>
  <c r="AZ1962" i="1"/>
  <c r="AZ1963" i="1"/>
  <c r="AZ1964" i="1"/>
  <c r="AZ1965" i="1"/>
  <c r="AZ1966" i="1"/>
  <c r="AZ1967" i="1"/>
  <c r="AZ1968" i="1"/>
  <c r="AZ1969" i="1"/>
  <c r="AZ1970" i="1"/>
  <c r="AZ1971" i="1"/>
  <c r="AZ1972" i="1"/>
  <c r="AZ1973" i="1"/>
  <c r="AZ1974" i="1"/>
  <c r="AZ1975" i="1"/>
  <c r="AZ1976" i="1"/>
  <c r="AZ1977" i="1"/>
  <c r="AZ1978" i="1"/>
  <c r="AZ1979" i="1"/>
  <c r="AZ1980" i="1"/>
  <c r="AZ1981" i="1"/>
  <c r="AZ1982" i="1"/>
  <c r="AZ1983" i="1"/>
  <c r="AZ1984" i="1"/>
  <c r="AZ1985" i="1"/>
  <c r="AZ1986" i="1"/>
  <c r="AZ1987" i="1"/>
  <c r="AZ1988" i="1"/>
  <c r="AZ1989" i="1"/>
  <c r="AZ1990" i="1"/>
  <c r="AZ1991" i="1"/>
  <c r="AZ1992" i="1"/>
  <c r="AZ1993" i="1"/>
  <c r="AZ1994" i="1"/>
  <c r="AZ1995" i="1"/>
  <c r="AZ1996" i="1"/>
  <c r="AZ1997" i="1"/>
  <c r="AZ1998" i="1"/>
  <c r="AZ1999" i="1"/>
  <c r="AZ2000" i="1"/>
  <c r="AZ2001" i="1"/>
  <c r="AZ2002" i="1"/>
  <c r="AZ2003" i="1"/>
  <c r="AZ2004" i="1"/>
  <c r="AZ2005" i="1"/>
  <c r="AZ2006" i="1"/>
  <c r="AZ2007" i="1"/>
  <c r="AZ2008" i="1"/>
  <c r="AZ2009" i="1"/>
  <c r="AZ2010" i="1"/>
  <c r="AZ2011" i="1"/>
  <c r="AZ2012" i="1"/>
  <c r="AZ2013" i="1"/>
  <c r="AZ2014" i="1"/>
  <c r="AZ2015" i="1"/>
  <c r="AZ2016" i="1"/>
  <c r="AZ2017" i="1"/>
  <c r="AZ2018" i="1"/>
  <c r="AZ2019" i="1"/>
  <c r="AZ2020" i="1"/>
  <c r="AZ2021" i="1"/>
  <c r="AZ2022" i="1"/>
  <c r="AZ2023" i="1"/>
  <c r="AZ2024" i="1"/>
  <c r="AZ2025" i="1"/>
  <c r="AZ2026" i="1"/>
  <c r="AZ2027" i="1"/>
  <c r="AZ2028" i="1"/>
  <c r="AZ2029" i="1"/>
  <c r="AZ2030" i="1"/>
  <c r="AZ2031" i="1"/>
  <c r="AZ2032" i="1"/>
  <c r="AZ2033" i="1"/>
  <c r="AZ2034" i="1"/>
  <c r="AZ2035" i="1"/>
  <c r="AZ2036" i="1"/>
  <c r="AZ2037" i="1"/>
  <c r="AZ2038" i="1"/>
  <c r="AZ2039" i="1"/>
  <c r="AZ2040" i="1"/>
  <c r="AZ2041" i="1"/>
  <c r="AZ2042" i="1"/>
  <c r="AZ2043" i="1"/>
  <c r="AZ2044" i="1"/>
  <c r="AZ2045" i="1"/>
  <c r="AZ2046" i="1"/>
  <c r="AZ2047" i="1"/>
  <c r="AZ2048" i="1"/>
  <c r="AZ2049" i="1"/>
  <c r="AZ2050" i="1"/>
  <c r="AZ2051" i="1"/>
  <c r="AZ2052" i="1"/>
  <c r="AZ2053" i="1"/>
  <c r="AZ2054" i="1"/>
  <c r="AZ2055" i="1"/>
  <c r="AZ2056" i="1"/>
  <c r="AZ2057" i="1"/>
  <c r="AZ2058" i="1"/>
  <c r="AZ2059" i="1"/>
  <c r="AZ2060" i="1"/>
  <c r="AZ2061" i="1"/>
  <c r="AZ2062" i="1"/>
  <c r="AZ2063" i="1"/>
  <c r="AZ2064" i="1"/>
  <c r="AZ2065" i="1"/>
  <c r="AZ2066" i="1"/>
  <c r="AZ2067" i="1"/>
  <c r="AZ2068" i="1"/>
  <c r="AZ2069" i="1"/>
  <c r="AZ2070" i="1"/>
  <c r="AZ2071" i="1"/>
  <c r="AZ2072" i="1"/>
  <c r="AZ2073" i="1"/>
  <c r="AZ2074" i="1"/>
  <c r="AZ2075" i="1"/>
  <c r="AZ2076" i="1"/>
  <c r="AZ2077" i="1"/>
  <c r="AZ2078" i="1"/>
  <c r="AZ2079" i="1"/>
  <c r="AZ2080" i="1"/>
  <c r="AZ2081" i="1"/>
  <c r="AZ2082" i="1"/>
  <c r="AZ2083" i="1"/>
  <c r="AZ2084" i="1"/>
  <c r="AZ2085" i="1"/>
  <c r="AZ2086" i="1"/>
  <c r="AZ2087" i="1"/>
  <c r="AZ2088" i="1"/>
  <c r="AZ2089" i="1"/>
  <c r="AZ2090" i="1"/>
  <c r="AZ2091" i="1"/>
  <c r="AZ2092" i="1"/>
  <c r="AZ2093" i="1"/>
  <c r="AZ2094" i="1"/>
  <c r="AZ2095" i="1"/>
  <c r="AZ2096" i="1"/>
  <c r="AZ2097" i="1"/>
  <c r="AZ2098" i="1"/>
  <c r="AZ2099" i="1"/>
  <c r="AZ2100" i="1"/>
  <c r="AZ2101" i="1"/>
  <c r="AZ2102" i="1"/>
  <c r="AZ2103" i="1"/>
  <c r="AZ2104" i="1"/>
  <c r="AZ2105" i="1"/>
  <c r="AZ2106" i="1"/>
  <c r="AZ2107" i="1"/>
  <c r="AZ2108" i="1"/>
  <c r="AZ2109" i="1"/>
  <c r="AZ2110" i="1"/>
  <c r="AZ2111" i="1"/>
  <c r="AZ2112" i="1"/>
  <c r="AZ2113" i="1"/>
  <c r="AZ2114" i="1"/>
  <c r="AZ2115" i="1"/>
  <c r="AZ2116" i="1"/>
  <c r="AZ2117" i="1"/>
  <c r="AZ2118" i="1"/>
  <c r="AZ2119" i="1"/>
  <c r="AZ2120" i="1"/>
  <c r="AZ2121" i="1"/>
  <c r="AZ2122" i="1"/>
  <c r="AZ2123" i="1"/>
  <c r="AZ2124" i="1"/>
  <c r="AZ2125" i="1"/>
  <c r="AZ2126" i="1"/>
  <c r="AZ2127" i="1"/>
  <c r="AZ2128" i="1"/>
  <c r="AZ2129" i="1"/>
  <c r="AZ2130" i="1"/>
  <c r="AZ2131" i="1"/>
  <c r="AZ2132" i="1"/>
  <c r="AZ2133" i="1"/>
  <c r="AZ2134" i="1"/>
  <c r="AZ2135" i="1"/>
  <c r="AZ2136" i="1"/>
  <c r="AZ2137" i="1"/>
  <c r="AZ2138" i="1"/>
  <c r="AZ2139" i="1"/>
  <c r="AZ2140" i="1"/>
  <c r="AZ2141" i="1"/>
  <c r="AZ2142" i="1"/>
  <c r="AZ2143" i="1"/>
  <c r="AZ2144" i="1"/>
  <c r="AZ2145" i="1"/>
  <c r="AZ2146" i="1"/>
  <c r="AZ2147" i="1"/>
  <c r="AZ2148" i="1"/>
  <c r="AZ2149" i="1"/>
  <c r="AZ2150" i="1"/>
  <c r="AZ2151" i="1"/>
  <c r="AZ2152" i="1"/>
  <c r="AZ2153" i="1"/>
  <c r="AZ2154" i="1"/>
  <c r="AZ2155" i="1"/>
  <c r="AZ2156" i="1"/>
  <c r="AZ2157" i="1"/>
  <c r="AZ2158" i="1"/>
  <c r="AZ2159" i="1"/>
  <c r="AZ2160" i="1"/>
  <c r="AZ2161" i="1"/>
  <c r="AZ2162" i="1"/>
  <c r="AZ2163" i="1"/>
  <c r="AZ2164" i="1"/>
  <c r="AZ2165" i="1"/>
  <c r="AZ2166" i="1"/>
  <c r="AZ2167" i="1"/>
  <c r="AZ2168" i="1"/>
  <c r="AZ2169" i="1"/>
  <c r="AZ2170" i="1"/>
  <c r="AZ2171" i="1"/>
  <c r="AZ2172" i="1"/>
  <c r="AZ2173" i="1"/>
  <c r="AZ2174" i="1"/>
  <c r="AZ2175" i="1"/>
  <c r="AZ2176" i="1"/>
  <c r="AZ2177" i="1"/>
  <c r="AZ2178" i="1"/>
  <c r="AZ2179" i="1"/>
  <c r="AZ2180" i="1"/>
  <c r="AZ2181" i="1"/>
  <c r="AZ2182" i="1"/>
  <c r="AZ2183" i="1"/>
  <c r="AZ2184" i="1"/>
  <c r="AZ2185" i="1"/>
  <c r="AZ2186" i="1"/>
  <c r="AZ2187" i="1"/>
  <c r="AZ2188" i="1"/>
  <c r="AZ2189" i="1"/>
  <c r="AZ2190" i="1"/>
  <c r="AZ2191" i="1"/>
  <c r="AZ2192" i="1"/>
  <c r="AZ2193" i="1"/>
  <c r="AZ2194" i="1"/>
  <c r="AZ2195" i="1"/>
  <c r="AZ2196" i="1"/>
  <c r="AZ2197" i="1"/>
  <c r="AZ2198" i="1"/>
  <c r="AZ2199" i="1"/>
  <c r="AZ2200" i="1"/>
  <c r="AZ2201" i="1"/>
  <c r="AZ2202" i="1"/>
  <c r="AZ2203" i="1"/>
  <c r="AZ2204" i="1"/>
  <c r="AZ2205" i="1"/>
  <c r="AZ2206" i="1"/>
  <c r="AZ2207" i="1"/>
  <c r="AZ2208" i="1"/>
  <c r="AZ2209" i="1"/>
  <c r="AZ2210" i="1"/>
  <c r="AZ2211" i="1"/>
  <c r="AZ2212" i="1"/>
  <c r="AZ2213" i="1"/>
  <c r="AZ2214" i="1"/>
  <c r="AZ2215" i="1"/>
  <c r="AZ2216" i="1"/>
  <c r="AZ2217" i="1"/>
  <c r="AZ2218" i="1"/>
  <c r="AZ2219" i="1"/>
  <c r="AZ2220" i="1"/>
  <c r="AZ2221" i="1"/>
  <c r="AZ2222" i="1"/>
  <c r="AZ2223" i="1"/>
  <c r="AZ2224" i="1"/>
  <c r="AZ2225" i="1"/>
  <c r="AZ2226" i="1"/>
  <c r="AZ2227" i="1"/>
  <c r="AZ2228" i="1"/>
  <c r="AZ2229" i="1"/>
  <c r="AZ2230" i="1"/>
  <c r="AZ2231" i="1"/>
  <c r="AZ2232" i="1"/>
  <c r="AZ2233" i="1"/>
  <c r="AZ2234" i="1"/>
  <c r="AZ2235" i="1"/>
  <c r="AZ2236" i="1"/>
  <c r="AZ2237" i="1"/>
  <c r="AZ2238" i="1"/>
  <c r="AZ2239" i="1"/>
  <c r="AZ2240" i="1"/>
  <c r="AZ2241" i="1"/>
  <c r="AZ2242" i="1"/>
  <c r="AZ2243" i="1"/>
  <c r="AZ2244" i="1"/>
  <c r="AZ2245" i="1"/>
  <c r="AZ2246" i="1"/>
  <c r="AZ2247" i="1"/>
  <c r="AZ2248" i="1"/>
  <c r="AZ2249" i="1"/>
  <c r="AZ2250" i="1"/>
  <c r="AZ2251" i="1"/>
  <c r="AZ2252" i="1"/>
  <c r="AZ2253" i="1"/>
  <c r="AZ2254" i="1"/>
  <c r="AZ2255" i="1"/>
  <c r="AZ2256" i="1"/>
  <c r="AZ2257" i="1"/>
  <c r="AZ2258" i="1"/>
  <c r="AZ2259" i="1"/>
  <c r="AZ2260" i="1"/>
  <c r="AZ2261" i="1"/>
  <c r="AZ2262" i="1"/>
  <c r="AZ2263" i="1"/>
  <c r="AZ2264" i="1"/>
  <c r="AZ2265" i="1"/>
  <c r="AZ2266" i="1"/>
  <c r="AZ2267" i="1"/>
  <c r="AZ2268" i="1"/>
  <c r="AZ2269" i="1"/>
  <c r="AZ2270" i="1"/>
  <c r="AZ2271" i="1"/>
  <c r="AZ2272" i="1"/>
  <c r="AZ2273" i="1"/>
  <c r="AZ2274" i="1"/>
  <c r="AZ2275" i="1"/>
  <c r="AZ2276" i="1"/>
  <c r="AZ2277" i="1"/>
  <c r="AZ2278" i="1"/>
  <c r="AZ2279" i="1"/>
  <c r="AZ2280" i="1"/>
  <c r="AZ2281" i="1"/>
  <c r="AZ2282" i="1"/>
  <c r="AZ2283" i="1"/>
  <c r="AZ2284" i="1"/>
  <c r="AZ2285" i="1"/>
  <c r="AZ2286" i="1"/>
  <c r="AZ2287" i="1"/>
  <c r="AZ2288" i="1"/>
  <c r="AZ2289" i="1"/>
  <c r="AZ2290" i="1"/>
  <c r="AZ2291" i="1"/>
  <c r="AZ2292" i="1"/>
  <c r="AZ2293" i="1"/>
  <c r="AZ2294" i="1"/>
  <c r="AZ2295" i="1"/>
  <c r="AZ2296" i="1"/>
  <c r="AZ2297" i="1"/>
  <c r="AZ2298" i="1"/>
  <c r="AZ2299" i="1"/>
  <c r="AZ2300" i="1"/>
  <c r="AZ2301" i="1"/>
  <c r="AZ2302" i="1"/>
  <c r="AZ2303" i="1"/>
  <c r="AZ2304" i="1"/>
  <c r="AZ2305" i="1"/>
  <c r="AZ2306" i="1"/>
  <c r="AZ2307" i="1"/>
  <c r="AZ2308" i="1"/>
  <c r="AZ2309" i="1"/>
  <c r="AZ2310" i="1"/>
  <c r="AZ2311" i="1"/>
  <c r="AZ2312" i="1"/>
  <c r="AZ2313" i="1"/>
  <c r="AZ2314" i="1"/>
  <c r="AZ2315" i="1"/>
  <c r="AZ2316" i="1"/>
  <c r="AZ2317" i="1"/>
  <c r="AZ2318" i="1"/>
  <c r="AZ2319" i="1"/>
  <c r="AZ2320" i="1"/>
  <c r="AZ2321" i="1"/>
  <c r="AZ2322" i="1"/>
  <c r="AZ2323" i="1"/>
  <c r="AZ2324" i="1"/>
  <c r="AZ2325" i="1"/>
  <c r="AZ2326" i="1"/>
  <c r="AZ2327" i="1"/>
  <c r="AZ2328" i="1"/>
  <c r="AZ2329" i="1"/>
  <c r="AZ2330" i="1"/>
  <c r="AZ2331" i="1"/>
  <c r="AZ2332" i="1"/>
  <c r="AZ2333" i="1"/>
  <c r="AZ2334" i="1"/>
  <c r="AZ2335" i="1"/>
  <c r="AZ2336" i="1"/>
  <c r="AZ2337" i="1"/>
  <c r="AZ2338" i="1"/>
  <c r="AZ2339" i="1"/>
  <c r="AZ2340" i="1"/>
  <c r="AZ2341" i="1"/>
  <c r="AZ2342" i="1"/>
  <c r="AZ2343" i="1"/>
  <c r="AZ2344" i="1"/>
  <c r="AZ2345" i="1"/>
  <c r="AZ2346" i="1"/>
  <c r="AZ2347" i="1"/>
  <c r="AZ2348" i="1"/>
  <c r="AZ2349" i="1"/>
  <c r="AZ2350" i="1"/>
  <c r="AZ2351" i="1"/>
  <c r="AZ2352" i="1"/>
  <c r="AZ2353" i="1"/>
  <c r="AZ2354" i="1"/>
  <c r="AZ2355" i="1"/>
  <c r="AZ2356" i="1"/>
  <c r="AZ2357" i="1"/>
  <c r="AZ2358" i="1"/>
  <c r="AZ2359" i="1"/>
  <c r="AZ2360" i="1"/>
  <c r="AZ2361" i="1"/>
  <c r="AZ2362" i="1"/>
  <c r="AZ2363" i="1"/>
  <c r="AZ2364" i="1"/>
  <c r="AZ2365" i="1"/>
  <c r="AZ2366" i="1"/>
  <c r="AZ2367" i="1"/>
  <c r="AZ2368" i="1"/>
  <c r="AZ2369" i="1"/>
  <c r="AZ2370" i="1"/>
  <c r="AZ2371" i="1"/>
  <c r="AZ2372" i="1"/>
  <c r="AZ2373" i="1"/>
  <c r="AZ2374" i="1"/>
  <c r="AZ2375" i="1"/>
  <c r="AZ2376" i="1"/>
  <c r="AZ2377" i="1"/>
  <c r="AZ2378" i="1"/>
  <c r="AZ2379" i="1"/>
  <c r="AZ2380" i="1"/>
  <c r="AZ2381" i="1"/>
  <c r="AZ2382" i="1"/>
  <c r="AZ2383" i="1"/>
  <c r="AZ2384" i="1"/>
  <c r="AZ2385" i="1"/>
  <c r="AZ2386" i="1"/>
  <c r="AZ2387" i="1"/>
  <c r="AZ2388" i="1"/>
  <c r="AZ2389" i="1"/>
  <c r="AZ2390" i="1"/>
  <c r="AZ2391" i="1"/>
  <c r="AZ2392" i="1"/>
  <c r="AZ2393" i="1"/>
  <c r="AZ2394" i="1"/>
  <c r="AZ2395" i="1"/>
  <c r="AZ2396" i="1"/>
  <c r="AZ2397" i="1"/>
  <c r="AZ2398" i="1"/>
  <c r="AZ2399" i="1"/>
  <c r="AZ2400" i="1"/>
  <c r="AZ2401" i="1"/>
  <c r="AZ2402" i="1"/>
  <c r="AZ2403" i="1"/>
  <c r="AZ2404" i="1"/>
  <c r="AZ2405" i="1"/>
  <c r="AZ2406" i="1"/>
  <c r="AZ2407" i="1"/>
  <c r="AZ2408" i="1"/>
  <c r="AZ2409" i="1"/>
  <c r="AZ2410" i="1"/>
  <c r="AZ2411" i="1"/>
  <c r="AZ2412" i="1"/>
  <c r="AZ2413" i="1"/>
  <c r="AZ2414" i="1"/>
  <c r="AZ2415" i="1"/>
  <c r="AZ2416" i="1"/>
  <c r="AZ2417" i="1"/>
  <c r="AZ2418" i="1"/>
  <c r="AZ2419" i="1"/>
  <c r="AZ2420" i="1"/>
  <c r="AZ2421" i="1"/>
  <c r="AZ2422" i="1"/>
  <c r="AZ2423" i="1"/>
  <c r="AZ2424" i="1"/>
  <c r="AZ2425" i="1"/>
  <c r="AZ2426" i="1"/>
  <c r="AZ2427" i="1"/>
  <c r="AZ2428" i="1"/>
  <c r="AZ2429" i="1"/>
  <c r="AZ2430" i="1"/>
  <c r="AZ2431" i="1"/>
  <c r="AZ2432" i="1"/>
  <c r="AZ2433" i="1"/>
  <c r="AZ2434" i="1"/>
  <c r="AZ2435" i="1"/>
  <c r="AZ2436" i="1"/>
  <c r="AZ2437" i="1"/>
  <c r="AZ2438" i="1"/>
  <c r="AZ2439" i="1"/>
  <c r="AZ2440" i="1"/>
  <c r="AZ2441" i="1"/>
  <c r="AZ2442" i="1"/>
  <c r="AZ2443" i="1"/>
  <c r="AZ2444" i="1"/>
  <c r="AZ2445" i="1"/>
  <c r="AZ2446" i="1"/>
  <c r="AZ2447" i="1"/>
  <c r="AZ2448" i="1"/>
  <c r="AZ2449" i="1"/>
  <c r="AZ2450" i="1"/>
  <c r="AZ2451" i="1"/>
  <c r="AZ2452" i="1"/>
  <c r="AZ2453" i="1"/>
  <c r="AZ2454" i="1"/>
  <c r="AZ2455" i="1"/>
  <c r="AZ2456" i="1"/>
  <c r="AZ2457" i="1"/>
  <c r="AZ2458" i="1"/>
  <c r="AZ2459" i="1"/>
  <c r="AZ2460" i="1"/>
  <c r="AZ2461" i="1"/>
  <c r="AZ2462" i="1"/>
  <c r="AZ2463" i="1"/>
  <c r="AZ2464" i="1"/>
  <c r="AZ2465" i="1"/>
  <c r="AZ2466" i="1"/>
  <c r="AZ2467" i="1"/>
  <c r="AZ2468" i="1"/>
  <c r="AZ2469" i="1"/>
  <c r="AZ2470" i="1"/>
  <c r="AZ2471" i="1"/>
  <c r="AZ2472" i="1"/>
  <c r="AZ2473" i="1"/>
  <c r="AZ2474" i="1"/>
  <c r="AZ2475" i="1"/>
  <c r="AZ2476" i="1"/>
  <c r="AZ2477" i="1"/>
  <c r="AZ2478" i="1"/>
  <c r="AZ2479" i="1"/>
  <c r="AZ2480" i="1"/>
  <c r="AZ2481" i="1"/>
  <c r="AZ2482" i="1"/>
  <c r="AZ2483" i="1"/>
  <c r="AZ2484" i="1"/>
  <c r="AZ2485" i="1"/>
  <c r="AZ2486" i="1"/>
  <c r="AZ2487" i="1"/>
  <c r="AZ2488" i="1"/>
  <c r="AZ2489" i="1"/>
  <c r="AZ2490" i="1"/>
  <c r="AZ2491" i="1"/>
  <c r="AZ2492" i="1"/>
  <c r="AZ2493" i="1"/>
  <c r="AZ2494" i="1"/>
  <c r="AZ2495" i="1"/>
  <c r="AZ2496" i="1"/>
  <c r="AZ2497" i="1"/>
  <c r="AZ2498" i="1"/>
  <c r="AZ2499" i="1"/>
  <c r="AZ2500" i="1"/>
  <c r="AZ2501" i="1"/>
  <c r="AZ2502" i="1"/>
  <c r="AZ2503" i="1"/>
  <c r="AZ2504" i="1"/>
  <c r="AZ2505" i="1"/>
  <c r="AZ2506" i="1"/>
  <c r="AZ2507" i="1"/>
  <c r="AZ2508" i="1"/>
  <c r="AZ2509" i="1"/>
  <c r="AZ2510" i="1"/>
  <c r="AZ2511" i="1"/>
  <c r="AZ2512" i="1"/>
  <c r="AZ2513" i="1"/>
  <c r="AZ2514" i="1"/>
  <c r="AZ2515" i="1"/>
  <c r="AZ2516" i="1"/>
  <c r="AZ2517" i="1"/>
  <c r="AZ2518" i="1"/>
  <c r="AZ2519" i="1"/>
  <c r="AZ2520" i="1"/>
  <c r="AZ2521" i="1"/>
  <c r="AZ2522" i="1"/>
  <c r="AZ2523" i="1"/>
  <c r="AZ2524" i="1"/>
  <c r="AZ2525" i="1"/>
  <c r="AZ2526" i="1"/>
  <c r="AZ2527" i="1"/>
  <c r="AZ2528" i="1"/>
  <c r="AZ2529" i="1"/>
  <c r="AZ2530" i="1"/>
  <c r="AZ2531" i="1"/>
  <c r="AZ2532" i="1"/>
  <c r="AZ2533" i="1"/>
  <c r="AZ2534" i="1"/>
  <c r="AZ2535" i="1"/>
  <c r="AZ2536" i="1"/>
  <c r="AZ2537" i="1"/>
  <c r="AZ2538" i="1"/>
  <c r="AZ2539" i="1"/>
  <c r="AZ2540" i="1"/>
  <c r="AZ2541" i="1"/>
  <c r="AZ2542" i="1"/>
  <c r="AZ2543" i="1"/>
  <c r="AZ2544" i="1"/>
  <c r="AZ2545" i="1"/>
  <c r="AZ2546" i="1"/>
  <c r="AZ2547" i="1"/>
  <c r="AZ2548" i="1"/>
  <c r="AZ2549" i="1"/>
  <c r="AZ2550" i="1"/>
  <c r="AZ2551" i="1"/>
  <c r="AZ2552" i="1"/>
  <c r="AZ2553" i="1"/>
  <c r="AZ2554" i="1"/>
  <c r="AZ2555" i="1"/>
  <c r="AZ2556" i="1"/>
  <c r="AZ2557" i="1"/>
  <c r="AZ2558" i="1"/>
  <c r="AZ2559" i="1"/>
  <c r="AZ2560" i="1"/>
  <c r="AZ2561" i="1"/>
  <c r="AZ2562" i="1"/>
  <c r="AZ2563" i="1"/>
  <c r="AZ2564" i="1"/>
  <c r="AZ2565" i="1"/>
  <c r="AZ2566" i="1"/>
  <c r="AZ2567" i="1"/>
  <c r="AZ2568" i="1"/>
  <c r="AZ2569" i="1"/>
  <c r="AZ2570" i="1"/>
  <c r="AZ2571" i="1"/>
  <c r="AZ2572" i="1"/>
  <c r="AZ2573" i="1"/>
  <c r="AZ2574" i="1"/>
  <c r="AZ2575" i="1"/>
  <c r="AZ2576" i="1"/>
  <c r="AZ2577" i="1"/>
  <c r="AZ2578" i="1"/>
  <c r="AZ2579" i="1"/>
  <c r="AZ2580" i="1"/>
  <c r="AZ2581" i="1"/>
  <c r="AZ2582" i="1"/>
  <c r="AZ2583" i="1"/>
  <c r="AZ2584" i="1"/>
  <c r="AZ2585" i="1"/>
  <c r="AZ2586" i="1"/>
  <c r="AZ2587" i="1"/>
  <c r="AZ2588" i="1"/>
  <c r="AZ2589" i="1"/>
  <c r="AZ2590" i="1"/>
  <c r="AZ2591" i="1"/>
  <c r="AZ2592" i="1"/>
  <c r="AZ2593" i="1"/>
  <c r="AZ2594" i="1"/>
  <c r="AZ2595" i="1"/>
  <c r="AZ2596" i="1"/>
  <c r="AZ2597" i="1"/>
  <c r="AZ2598" i="1"/>
  <c r="AZ2599" i="1"/>
  <c r="AZ2600" i="1"/>
  <c r="AZ2601" i="1"/>
  <c r="AZ2602" i="1"/>
  <c r="AZ2603" i="1"/>
  <c r="AZ2604" i="1"/>
  <c r="AZ2605" i="1"/>
  <c r="AZ2606" i="1"/>
  <c r="AZ2607" i="1"/>
  <c r="AZ2608" i="1"/>
  <c r="AZ2609" i="1"/>
  <c r="AZ2610" i="1"/>
  <c r="AZ2611" i="1"/>
  <c r="AZ2612" i="1"/>
  <c r="AZ2613" i="1"/>
  <c r="AZ2614" i="1"/>
  <c r="AZ2615" i="1"/>
  <c r="AZ2616" i="1"/>
  <c r="AZ2617" i="1"/>
  <c r="AZ2618" i="1"/>
  <c r="AZ2619" i="1"/>
  <c r="AZ2620" i="1"/>
  <c r="AZ2621" i="1"/>
  <c r="AZ2622" i="1"/>
  <c r="AZ2623" i="1"/>
  <c r="AZ2624" i="1"/>
  <c r="AZ2625" i="1"/>
  <c r="AZ2626" i="1"/>
  <c r="AZ2627" i="1"/>
  <c r="AZ2628" i="1"/>
  <c r="AZ2629" i="1"/>
  <c r="AZ2630" i="1"/>
  <c r="AZ2631" i="1"/>
  <c r="AZ2632" i="1"/>
  <c r="AZ2633" i="1"/>
  <c r="AZ2634" i="1"/>
  <c r="AZ2635" i="1"/>
  <c r="AZ2636" i="1"/>
  <c r="AZ2637" i="1"/>
  <c r="AZ2638" i="1"/>
  <c r="AZ2639" i="1"/>
  <c r="AZ2640" i="1"/>
  <c r="AZ2641" i="1"/>
  <c r="AZ2642" i="1"/>
  <c r="AZ2643" i="1"/>
  <c r="AZ2644" i="1"/>
  <c r="AZ2645" i="1"/>
  <c r="AZ2646" i="1"/>
  <c r="AZ2647" i="1"/>
  <c r="AZ2648" i="1"/>
  <c r="AZ2649" i="1"/>
  <c r="AZ2650" i="1"/>
  <c r="AZ2651" i="1"/>
  <c r="AZ2652" i="1"/>
  <c r="AZ2653" i="1"/>
  <c r="AZ2654" i="1"/>
  <c r="AZ2655" i="1"/>
  <c r="AZ2656" i="1"/>
  <c r="AZ2657" i="1"/>
  <c r="AZ2658" i="1"/>
  <c r="AZ2659" i="1"/>
  <c r="AZ2660" i="1"/>
  <c r="AZ2661" i="1"/>
  <c r="AZ2662" i="1"/>
  <c r="AZ2663" i="1"/>
  <c r="AZ2664" i="1"/>
  <c r="AZ2665" i="1"/>
  <c r="AZ2666" i="1"/>
  <c r="AZ2667" i="1"/>
  <c r="AZ2668" i="1"/>
  <c r="AZ2669" i="1"/>
  <c r="AZ2670" i="1"/>
  <c r="AZ2671" i="1"/>
  <c r="AZ2672" i="1"/>
  <c r="AZ2673" i="1"/>
  <c r="AZ2674" i="1"/>
  <c r="AZ2675" i="1"/>
  <c r="AZ2676" i="1"/>
  <c r="AZ2677" i="1"/>
  <c r="AZ2678" i="1"/>
  <c r="AZ2679" i="1"/>
  <c r="AZ2680" i="1"/>
  <c r="AZ2681" i="1"/>
  <c r="AZ2682" i="1"/>
  <c r="AZ2683" i="1"/>
  <c r="AZ2684" i="1"/>
  <c r="AZ2685" i="1"/>
  <c r="AZ2686" i="1"/>
  <c r="AZ2687" i="1"/>
  <c r="AZ2688" i="1"/>
  <c r="AZ2689" i="1"/>
  <c r="AZ2690" i="1"/>
  <c r="AZ2691" i="1"/>
  <c r="AZ2692" i="1"/>
  <c r="AZ2693" i="1"/>
  <c r="AZ2694" i="1"/>
  <c r="AZ2695" i="1"/>
  <c r="AZ2696" i="1"/>
  <c r="AZ2697" i="1"/>
  <c r="AZ2698" i="1"/>
  <c r="AZ2699" i="1"/>
  <c r="AZ2700" i="1"/>
  <c r="AZ2701" i="1"/>
  <c r="AZ2702" i="1"/>
  <c r="AZ2703" i="1"/>
  <c r="AZ2704" i="1"/>
  <c r="AZ2705" i="1"/>
  <c r="AZ2706" i="1"/>
  <c r="AZ2707" i="1"/>
  <c r="AZ2708" i="1"/>
  <c r="AZ2709" i="1"/>
  <c r="AZ2710" i="1"/>
  <c r="AZ2711" i="1"/>
  <c r="AZ2712" i="1"/>
  <c r="AZ2713" i="1"/>
  <c r="AZ2714" i="1"/>
  <c r="AZ2715" i="1"/>
  <c r="AZ2716" i="1"/>
  <c r="AZ2717" i="1"/>
  <c r="AZ2718" i="1"/>
  <c r="AZ2719" i="1"/>
  <c r="AZ2720" i="1"/>
  <c r="AZ2721" i="1"/>
  <c r="AZ2722" i="1"/>
  <c r="AZ2723" i="1"/>
  <c r="AZ2724" i="1"/>
  <c r="AZ2725" i="1"/>
  <c r="AZ2726" i="1"/>
  <c r="AZ2727" i="1"/>
  <c r="AZ2728" i="1"/>
  <c r="AZ2729" i="1"/>
  <c r="AZ2730" i="1"/>
  <c r="AZ2731" i="1"/>
  <c r="AZ2732" i="1"/>
  <c r="AZ2733" i="1"/>
  <c r="AZ2734" i="1"/>
  <c r="AZ2735" i="1"/>
  <c r="AZ2736" i="1"/>
  <c r="AZ2737" i="1"/>
  <c r="AZ2738" i="1"/>
  <c r="AZ2739" i="1"/>
  <c r="AZ2740" i="1"/>
  <c r="AZ2741" i="1"/>
  <c r="AZ2742" i="1"/>
  <c r="AZ2743" i="1"/>
  <c r="AZ2744" i="1"/>
  <c r="AZ2745" i="1"/>
  <c r="AZ2746" i="1"/>
  <c r="AZ2747" i="1"/>
  <c r="AZ2748" i="1"/>
  <c r="AZ2749" i="1"/>
  <c r="AZ2750" i="1"/>
  <c r="AZ2751" i="1"/>
  <c r="AZ2752" i="1"/>
  <c r="AZ2753" i="1"/>
  <c r="AZ2754" i="1"/>
  <c r="AZ2755" i="1"/>
  <c r="AZ2756" i="1"/>
  <c r="AZ2757" i="1"/>
  <c r="AZ2758" i="1"/>
  <c r="AZ2759" i="1"/>
  <c r="AZ2760" i="1"/>
  <c r="AZ2761" i="1"/>
  <c r="AZ2762" i="1"/>
  <c r="AZ2763" i="1"/>
  <c r="AZ2764" i="1"/>
  <c r="AZ2765" i="1"/>
  <c r="AZ2766" i="1"/>
  <c r="AZ2767" i="1"/>
  <c r="AZ2768" i="1"/>
  <c r="AZ2769" i="1"/>
  <c r="AZ2770" i="1"/>
  <c r="AZ2771" i="1"/>
  <c r="AZ2772" i="1"/>
  <c r="AZ2773" i="1"/>
  <c r="AZ2774" i="1"/>
  <c r="AZ2775" i="1"/>
  <c r="AZ2776" i="1"/>
  <c r="AZ2777" i="1"/>
  <c r="AZ2778" i="1"/>
  <c r="AZ2779" i="1"/>
  <c r="AZ2780" i="1"/>
  <c r="AZ2781" i="1"/>
  <c r="AZ2782" i="1"/>
  <c r="AZ2783" i="1"/>
  <c r="AZ2784" i="1"/>
  <c r="AZ2785" i="1"/>
  <c r="AZ2786" i="1"/>
  <c r="AZ2787" i="1"/>
  <c r="AZ2788" i="1"/>
  <c r="AZ2789" i="1"/>
  <c r="AZ2790" i="1"/>
  <c r="AZ2791" i="1"/>
  <c r="AZ2792" i="1"/>
  <c r="AZ2793" i="1"/>
  <c r="AZ2794" i="1"/>
  <c r="AZ2795" i="1"/>
  <c r="AZ2796" i="1"/>
  <c r="AZ2797" i="1"/>
  <c r="AZ2798" i="1"/>
  <c r="AZ2799" i="1"/>
  <c r="AZ2800" i="1"/>
  <c r="AZ2801" i="1"/>
  <c r="AZ2802" i="1"/>
  <c r="AZ2803" i="1"/>
  <c r="AZ2804" i="1"/>
  <c r="AZ2805" i="1"/>
  <c r="AZ2806" i="1"/>
  <c r="AZ2807" i="1"/>
  <c r="AZ2808" i="1"/>
  <c r="AZ2809" i="1"/>
  <c r="AZ2810" i="1"/>
  <c r="AZ2811" i="1"/>
  <c r="AZ2812" i="1"/>
  <c r="AZ2813" i="1"/>
  <c r="AZ2814" i="1"/>
  <c r="AZ2815" i="1"/>
  <c r="AZ2816" i="1"/>
  <c r="AZ2817" i="1"/>
  <c r="AZ2818" i="1"/>
  <c r="AZ2819" i="1"/>
  <c r="AZ2820" i="1"/>
  <c r="AZ2821" i="1"/>
  <c r="AZ2822" i="1"/>
  <c r="AZ2823" i="1"/>
  <c r="AZ2824" i="1"/>
  <c r="AZ2825" i="1"/>
  <c r="AZ2826" i="1"/>
  <c r="AZ2827" i="1"/>
  <c r="AZ2828" i="1"/>
  <c r="AZ2829" i="1"/>
  <c r="AZ2830" i="1"/>
  <c r="AZ2831" i="1"/>
  <c r="AZ2832" i="1"/>
  <c r="AZ2833" i="1"/>
  <c r="AZ2834" i="1"/>
  <c r="AZ2835" i="1"/>
  <c r="AZ2836" i="1"/>
  <c r="AZ2837" i="1"/>
  <c r="AZ2838" i="1"/>
  <c r="AZ2839" i="1"/>
  <c r="AZ2840" i="1"/>
  <c r="AZ2841" i="1"/>
  <c r="AZ2842" i="1"/>
  <c r="AZ2843" i="1"/>
  <c r="AZ2844" i="1"/>
  <c r="AZ2845" i="1"/>
  <c r="AZ2846" i="1"/>
  <c r="AZ2847" i="1"/>
  <c r="AZ2848" i="1"/>
  <c r="AZ2849" i="1"/>
  <c r="AZ2850" i="1"/>
  <c r="AZ2851" i="1"/>
  <c r="AZ2852" i="1"/>
  <c r="AZ2853" i="1"/>
  <c r="AZ2854" i="1"/>
  <c r="AZ2855" i="1"/>
  <c r="AZ2856" i="1"/>
  <c r="AZ2857" i="1"/>
  <c r="AZ2858" i="1"/>
  <c r="AZ2859" i="1"/>
  <c r="AZ2860" i="1"/>
  <c r="AZ2861" i="1"/>
  <c r="AZ2862" i="1"/>
  <c r="AZ2863" i="1"/>
  <c r="AZ2864" i="1"/>
  <c r="AZ2865" i="1"/>
  <c r="AZ2866" i="1"/>
  <c r="AZ2867" i="1"/>
  <c r="AZ2868" i="1"/>
  <c r="AZ2869" i="1"/>
  <c r="AZ2870" i="1"/>
  <c r="AZ2871" i="1"/>
  <c r="AZ2872" i="1"/>
  <c r="AZ2873" i="1"/>
  <c r="AZ2874" i="1"/>
  <c r="AZ2875" i="1"/>
  <c r="AZ2876" i="1"/>
  <c r="AZ2877" i="1"/>
  <c r="AZ2878" i="1"/>
  <c r="AZ2879" i="1"/>
  <c r="AZ2880" i="1"/>
  <c r="AZ2881" i="1"/>
  <c r="AZ2882" i="1"/>
  <c r="AZ2883" i="1"/>
  <c r="AZ2884" i="1"/>
  <c r="AZ2885" i="1"/>
  <c r="AZ2886" i="1"/>
  <c r="AZ2887" i="1"/>
  <c r="AZ2888" i="1"/>
  <c r="AZ2889" i="1"/>
  <c r="AZ2890" i="1"/>
  <c r="AZ2891" i="1"/>
  <c r="AZ2892" i="1"/>
  <c r="AZ2893" i="1"/>
  <c r="AZ2894" i="1"/>
  <c r="AZ2895" i="1"/>
  <c r="AZ2896" i="1"/>
  <c r="AZ2897" i="1"/>
  <c r="AZ2898" i="1"/>
  <c r="AZ2899" i="1"/>
  <c r="AZ2900" i="1"/>
  <c r="AZ2901" i="1"/>
  <c r="AZ2902" i="1"/>
  <c r="AZ2903" i="1"/>
  <c r="AZ2904" i="1"/>
  <c r="AZ2905" i="1"/>
  <c r="AZ2906" i="1"/>
  <c r="AZ2907" i="1"/>
  <c r="AZ2908" i="1"/>
  <c r="AZ2909" i="1"/>
  <c r="AZ2910" i="1"/>
  <c r="AZ2911" i="1"/>
  <c r="AZ2912" i="1"/>
  <c r="AZ2913" i="1"/>
  <c r="AZ2914" i="1"/>
  <c r="AZ2915" i="1"/>
  <c r="AZ2916" i="1"/>
  <c r="AZ2917" i="1"/>
  <c r="AZ2918" i="1"/>
  <c r="AZ2919" i="1"/>
  <c r="AZ2920" i="1"/>
  <c r="AZ2921" i="1"/>
  <c r="AZ2922" i="1"/>
  <c r="AZ2923" i="1"/>
  <c r="AZ2924" i="1"/>
  <c r="AZ2925" i="1"/>
  <c r="AZ2926" i="1"/>
  <c r="AZ2927" i="1"/>
  <c r="AZ2928" i="1"/>
  <c r="AZ2929" i="1"/>
  <c r="AZ2930" i="1"/>
  <c r="AZ2931" i="1"/>
  <c r="AZ2932" i="1"/>
  <c r="AZ2933" i="1"/>
  <c r="AZ2934" i="1"/>
  <c r="AZ2935" i="1"/>
  <c r="AZ2936" i="1"/>
  <c r="AZ2937" i="1"/>
  <c r="AZ2938" i="1"/>
  <c r="AZ2939" i="1"/>
  <c r="AZ2940" i="1"/>
  <c r="AZ2941" i="1"/>
  <c r="AZ2942" i="1"/>
  <c r="AZ2943" i="1"/>
  <c r="AZ2944" i="1"/>
  <c r="AZ2945" i="1"/>
  <c r="AZ2946" i="1"/>
  <c r="AZ2947" i="1"/>
  <c r="AZ2948" i="1"/>
  <c r="AZ2949" i="1"/>
  <c r="AZ2950" i="1"/>
  <c r="AZ2951" i="1"/>
  <c r="AZ2952" i="1"/>
  <c r="AZ2953" i="1"/>
  <c r="AZ2954" i="1"/>
  <c r="AZ2955" i="1"/>
  <c r="AZ2956" i="1"/>
  <c r="AZ2957" i="1"/>
  <c r="AZ2958" i="1"/>
  <c r="AZ2959" i="1"/>
  <c r="AZ2960" i="1"/>
  <c r="AZ2961" i="1"/>
  <c r="AZ2962" i="1"/>
  <c r="AZ2963" i="1"/>
  <c r="AZ2964" i="1"/>
  <c r="AZ2965" i="1"/>
  <c r="AZ2966" i="1"/>
  <c r="AZ2967" i="1"/>
  <c r="AZ2968" i="1"/>
  <c r="AZ2969" i="1"/>
  <c r="AZ2970" i="1"/>
  <c r="AZ2971" i="1"/>
  <c r="AZ2972" i="1"/>
  <c r="AZ2973" i="1"/>
  <c r="AZ2974" i="1"/>
  <c r="AZ2975" i="1"/>
  <c r="AZ2976" i="1"/>
  <c r="AZ2977" i="1"/>
  <c r="AZ2978" i="1"/>
  <c r="AZ2979" i="1"/>
  <c r="AZ2980" i="1"/>
  <c r="AZ2981" i="1"/>
  <c r="AZ2982" i="1"/>
  <c r="AZ2983" i="1"/>
  <c r="AZ2984" i="1"/>
  <c r="AZ2985" i="1"/>
  <c r="AZ2986" i="1"/>
  <c r="AZ2987" i="1"/>
  <c r="AZ2988" i="1"/>
  <c r="AZ2989" i="1"/>
  <c r="AZ2990" i="1"/>
  <c r="AZ2991" i="1"/>
  <c r="AZ2992" i="1"/>
  <c r="AZ2993" i="1"/>
  <c r="AZ2994" i="1"/>
  <c r="AZ2995" i="1"/>
  <c r="AZ2996" i="1"/>
  <c r="AZ2997" i="1"/>
  <c r="AZ2998" i="1"/>
  <c r="AZ2999" i="1"/>
  <c r="AZ3000" i="1"/>
  <c r="AZ3001" i="1"/>
  <c r="AZ3002" i="1"/>
  <c r="AZ3003" i="1"/>
  <c r="AZ3004" i="1"/>
  <c r="AZ3005" i="1"/>
  <c r="AZ3006" i="1"/>
  <c r="AZ3007" i="1"/>
  <c r="AZ3008" i="1"/>
  <c r="AZ3009" i="1"/>
  <c r="AZ3010" i="1"/>
  <c r="AZ3011" i="1"/>
  <c r="AZ3012" i="1"/>
  <c r="AZ3013" i="1"/>
  <c r="AZ3014" i="1"/>
  <c r="AZ3015" i="1"/>
  <c r="AZ3016" i="1"/>
  <c r="AZ3017" i="1"/>
  <c r="AZ3018" i="1"/>
  <c r="AZ3019" i="1"/>
  <c r="AZ3020" i="1"/>
  <c r="AZ3021" i="1"/>
  <c r="AZ3022" i="1"/>
  <c r="AZ3023" i="1"/>
  <c r="AZ3024" i="1"/>
  <c r="AZ3025" i="1"/>
  <c r="AZ3026" i="1"/>
  <c r="AZ3027" i="1"/>
  <c r="AZ3028" i="1"/>
  <c r="AZ3029" i="1"/>
  <c r="AZ3030" i="1"/>
  <c r="AZ3031" i="1"/>
  <c r="AZ3032" i="1"/>
  <c r="AZ3033" i="1"/>
  <c r="AZ3034" i="1"/>
  <c r="AZ3035" i="1"/>
  <c r="AZ3036" i="1"/>
  <c r="AZ3037" i="1"/>
  <c r="AZ3038" i="1"/>
  <c r="AZ3039" i="1"/>
  <c r="AZ3040" i="1"/>
  <c r="AZ3041" i="1"/>
  <c r="AZ3042" i="1"/>
  <c r="AZ3043" i="1"/>
  <c r="AZ3044" i="1"/>
  <c r="AZ3045" i="1"/>
  <c r="AZ3046" i="1"/>
  <c r="AZ3047" i="1"/>
  <c r="AZ3048" i="1"/>
  <c r="AZ3049" i="1"/>
  <c r="AZ3050" i="1"/>
  <c r="AZ3051" i="1"/>
  <c r="AZ3052" i="1"/>
  <c r="AZ3053" i="1"/>
  <c r="AZ3054" i="1"/>
  <c r="AZ3055" i="1"/>
  <c r="AZ3056" i="1"/>
  <c r="AZ3057" i="1"/>
  <c r="AZ3058" i="1"/>
  <c r="AZ3059" i="1"/>
  <c r="AZ3060" i="1"/>
  <c r="AZ3061" i="1"/>
  <c r="AZ3062" i="1"/>
  <c r="AZ3063" i="1"/>
  <c r="AZ3064" i="1"/>
  <c r="AZ3065" i="1"/>
  <c r="AZ3066" i="1"/>
  <c r="AZ3067" i="1"/>
  <c r="AZ3068" i="1"/>
  <c r="AZ3069" i="1"/>
  <c r="AZ3070" i="1"/>
  <c r="AZ3071" i="1"/>
  <c r="AZ3072" i="1"/>
  <c r="AZ3073" i="1"/>
  <c r="AZ3074" i="1"/>
  <c r="AZ3075" i="1"/>
  <c r="AZ3076" i="1"/>
  <c r="AZ3077" i="1"/>
  <c r="AZ3078" i="1"/>
  <c r="AZ3079" i="1"/>
  <c r="AZ3080" i="1"/>
  <c r="AZ3081" i="1"/>
  <c r="AZ3082" i="1"/>
  <c r="AZ3083" i="1"/>
  <c r="AZ3084" i="1"/>
  <c r="AZ3085" i="1"/>
  <c r="AZ3086" i="1"/>
  <c r="AZ3087" i="1"/>
  <c r="AZ3088" i="1"/>
  <c r="AZ3089" i="1"/>
  <c r="AZ3090" i="1"/>
  <c r="AZ3091" i="1"/>
  <c r="AZ3092" i="1"/>
  <c r="AZ3093" i="1"/>
  <c r="AZ3094" i="1"/>
  <c r="AZ3095" i="1"/>
  <c r="AZ3096" i="1"/>
  <c r="AZ3097" i="1"/>
  <c r="AZ3098" i="1"/>
  <c r="AZ3099" i="1"/>
  <c r="AZ3100" i="1"/>
  <c r="AZ3101" i="1"/>
  <c r="AZ3102" i="1"/>
  <c r="AZ3103" i="1"/>
  <c r="AZ3104" i="1"/>
  <c r="AZ3105" i="1"/>
  <c r="AZ3106" i="1"/>
  <c r="AZ3107" i="1"/>
  <c r="AZ3108" i="1"/>
  <c r="AZ3109" i="1"/>
  <c r="AZ3110" i="1"/>
  <c r="AZ3111" i="1"/>
  <c r="AZ3112" i="1"/>
  <c r="AZ3113" i="1"/>
  <c r="AZ3114" i="1"/>
  <c r="AZ3115" i="1"/>
  <c r="AZ3116" i="1"/>
  <c r="AZ3117" i="1"/>
  <c r="AZ3118" i="1"/>
  <c r="AZ3119" i="1"/>
  <c r="AZ3120" i="1"/>
  <c r="AZ3121" i="1"/>
  <c r="AZ3122" i="1"/>
  <c r="AZ3123" i="1"/>
  <c r="AZ3124" i="1"/>
  <c r="AZ3125" i="1"/>
  <c r="AZ3126" i="1"/>
  <c r="AZ3127" i="1"/>
  <c r="AZ3128" i="1"/>
  <c r="AZ3129" i="1"/>
  <c r="AZ3130" i="1"/>
  <c r="AZ3131" i="1"/>
  <c r="AZ3132" i="1"/>
  <c r="AZ3133" i="1"/>
  <c r="AZ3134" i="1"/>
  <c r="AZ3135" i="1"/>
  <c r="AZ3136" i="1"/>
  <c r="AZ3137" i="1"/>
  <c r="AZ3138" i="1"/>
  <c r="AZ3139" i="1"/>
  <c r="AZ3140" i="1"/>
  <c r="AZ3141" i="1"/>
  <c r="AZ3142" i="1"/>
  <c r="AZ3143" i="1"/>
  <c r="AZ3144" i="1"/>
  <c r="AZ3145" i="1"/>
  <c r="AZ3146" i="1"/>
  <c r="AZ3147" i="1"/>
  <c r="AZ3148" i="1"/>
  <c r="AZ3149" i="1"/>
  <c r="AZ3150" i="1"/>
  <c r="AZ3151" i="1"/>
  <c r="AZ3152" i="1"/>
  <c r="AZ3153" i="1"/>
  <c r="AZ3154" i="1"/>
  <c r="AZ3155" i="1"/>
  <c r="AZ3156" i="1"/>
  <c r="AZ3157" i="1"/>
  <c r="AZ3158" i="1"/>
  <c r="AZ3159" i="1"/>
  <c r="AZ3160" i="1"/>
  <c r="AZ3161" i="1"/>
  <c r="AZ3162" i="1"/>
  <c r="AZ3163" i="1"/>
  <c r="AZ3164" i="1"/>
  <c r="AZ3165" i="1"/>
  <c r="AZ3166" i="1"/>
  <c r="AZ3167" i="1"/>
  <c r="AZ3168" i="1"/>
  <c r="AZ3169" i="1"/>
  <c r="AZ3170" i="1"/>
  <c r="AZ3171" i="1"/>
  <c r="AZ3172" i="1"/>
  <c r="AZ3173" i="1"/>
  <c r="AZ3174" i="1"/>
  <c r="AZ3175" i="1"/>
  <c r="AZ3176" i="1"/>
  <c r="AZ3177" i="1"/>
  <c r="AZ3178" i="1"/>
  <c r="AZ3179" i="1"/>
  <c r="AZ3180" i="1"/>
  <c r="AZ3181" i="1"/>
  <c r="AZ3182" i="1"/>
  <c r="AZ3183" i="1"/>
  <c r="AZ3184" i="1"/>
  <c r="AZ3185" i="1"/>
  <c r="AZ3186" i="1"/>
  <c r="AZ3187" i="1"/>
  <c r="AZ3188" i="1"/>
  <c r="AZ3189" i="1"/>
  <c r="AZ3190" i="1"/>
  <c r="AZ3191" i="1"/>
  <c r="AZ3192" i="1"/>
  <c r="AZ3193" i="1"/>
  <c r="AZ3194" i="1"/>
  <c r="AZ3195" i="1"/>
  <c r="AZ3196" i="1"/>
  <c r="AZ3197" i="1"/>
  <c r="AZ3198" i="1"/>
  <c r="AZ3199" i="1"/>
  <c r="AZ3200" i="1"/>
  <c r="AZ3201" i="1"/>
  <c r="AZ3202" i="1"/>
  <c r="AZ3203" i="1"/>
  <c r="AZ3204" i="1"/>
  <c r="AZ3205" i="1"/>
  <c r="AZ3206" i="1"/>
  <c r="AZ3207" i="1"/>
  <c r="AZ3208" i="1"/>
  <c r="AZ3209" i="1"/>
  <c r="AZ3210" i="1"/>
  <c r="AZ3211" i="1"/>
  <c r="AZ3212" i="1"/>
  <c r="AZ3213" i="1"/>
  <c r="AZ3214" i="1"/>
  <c r="AZ3215" i="1"/>
  <c r="AZ3216" i="1"/>
  <c r="AZ3217" i="1"/>
  <c r="AZ3218" i="1"/>
  <c r="AZ3219" i="1"/>
  <c r="AZ3220" i="1"/>
  <c r="AZ3221" i="1"/>
  <c r="AZ3222" i="1"/>
  <c r="AZ3223" i="1"/>
  <c r="AZ3224" i="1"/>
  <c r="AZ3225" i="1"/>
  <c r="AZ3226" i="1"/>
  <c r="AZ3227" i="1"/>
  <c r="AZ3228" i="1"/>
  <c r="AZ3229" i="1"/>
  <c r="AZ3230" i="1"/>
  <c r="AZ3231" i="1"/>
  <c r="AZ3232" i="1"/>
  <c r="AZ3233" i="1"/>
  <c r="AZ3234" i="1"/>
  <c r="AZ3235" i="1"/>
  <c r="AZ3236" i="1"/>
  <c r="AZ3237" i="1"/>
  <c r="AZ3238" i="1"/>
  <c r="AZ3239" i="1"/>
  <c r="AZ3240" i="1"/>
  <c r="AZ3241" i="1"/>
  <c r="AZ3242" i="1"/>
  <c r="AZ3243" i="1"/>
  <c r="AZ3244" i="1"/>
  <c r="AZ3245" i="1"/>
  <c r="AZ3246" i="1"/>
  <c r="AZ3247" i="1"/>
  <c r="AZ3248" i="1"/>
  <c r="AZ3249" i="1"/>
  <c r="AZ3250" i="1"/>
  <c r="AZ3251" i="1"/>
  <c r="AZ3252" i="1"/>
  <c r="AZ3253" i="1"/>
  <c r="AZ3254" i="1"/>
  <c r="AZ3255" i="1"/>
  <c r="AZ3256" i="1"/>
  <c r="AZ3257" i="1"/>
  <c r="AZ3258" i="1"/>
  <c r="AZ3259" i="1"/>
  <c r="AZ3260" i="1"/>
  <c r="AZ3261" i="1"/>
  <c r="AZ3262" i="1"/>
  <c r="AZ3263" i="1"/>
  <c r="AZ3264" i="1"/>
  <c r="AZ3265" i="1"/>
  <c r="AZ3266" i="1"/>
  <c r="AZ3267" i="1"/>
  <c r="AZ3268" i="1"/>
  <c r="AZ3269" i="1"/>
  <c r="AZ3270" i="1"/>
  <c r="AZ3271" i="1"/>
  <c r="AZ3272" i="1"/>
  <c r="AZ3273" i="1"/>
  <c r="AZ3274" i="1"/>
  <c r="AZ3275" i="1"/>
  <c r="AZ3276" i="1"/>
  <c r="AZ3277" i="1"/>
  <c r="AZ3278" i="1"/>
  <c r="AZ3279" i="1"/>
  <c r="AZ3280" i="1"/>
  <c r="AZ3281" i="1"/>
  <c r="AZ3282" i="1"/>
  <c r="AZ3283" i="1"/>
  <c r="AZ3284" i="1"/>
  <c r="AZ3285" i="1"/>
  <c r="AZ3286" i="1"/>
  <c r="AZ3287" i="1"/>
  <c r="AZ3288" i="1"/>
  <c r="AZ3289" i="1"/>
  <c r="AZ3290" i="1"/>
  <c r="AZ3291" i="1"/>
  <c r="AZ3292" i="1"/>
  <c r="AZ3293" i="1"/>
  <c r="AZ3294" i="1"/>
  <c r="AZ3295" i="1"/>
  <c r="AZ3296" i="1"/>
  <c r="AZ3297" i="1"/>
  <c r="AZ3298" i="1"/>
  <c r="AZ3299" i="1"/>
  <c r="AZ3300" i="1"/>
  <c r="AZ3301" i="1"/>
  <c r="AZ3302" i="1"/>
  <c r="AZ3303" i="1"/>
  <c r="AZ3304" i="1"/>
  <c r="AZ3305" i="1"/>
  <c r="AZ3306" i="1"/>
  <c r="AZ3307" i="1"/>
  <c r="AZ3308" i="1"/>
  <c r="AZ3309" i="1"/>
  <c r="AZ3310" i="1"/>
  <c r="AZ3311" i="1"/>
  <c r="AZ3312" i="1"/>
  <c r="AZ3313" i="1"/>
  <c r="AZ3314" i="1"/>
  <c r="AZ3315" i="1"/>
  <c r="AZ3316" i="1"/>
  <c r="AZ3317" i="1"/>
  <c r="AZ3318" i="1"/>
  <c r="AZ3319" i="1"/>
  <c r="AZ3320" i="1"/>
  <c r="AZ3321" i="1"/>
  <c r="AZ3322" i="1"/>
  <c r="AZ3323" i="1"/>
  <c r="AZ3324" i="1"/>
  <c r="AZ3325" i="1"/>
  <c r="AZ3326" i="1"/>
  <c r="AZ3327" i="1"/>
  <c r="AZ3328" i="1"/>
  <c r="AZ3329" i="1"/>
  <c r="AZ3330" i="1"/>
  <c r="AZ3331" i="1"/>
  <c r="AZ3332" i="1"/>
  <c r="AZ3333" i="1"/>
  <c r="AZ3334" i="1"/>
  <c r="AZ3335" i="1"/>
  <c r="AZ3336" i="1"/>
  <c r="AZ3337" i="1"/>
  <c r="AZ3338" i="1"/>
  <c r="AZ3339" i="1"/>
  <c r="AZ3340" i="1"/>
  <c r="AZ3341" i="1"/>
  <c r="AZ3342" i="1"/>
  <c r="AZ3343" i="1"/>
  <c r="AZ3344" i="1"/>
  <c r="AZ3345" i="1"/>
  <c r="AZ3346" i="1"/>
  <c r="AZ3347" i="1"/>
  <c r="AZ3348" i="1"/>
  <c r="AZ3349" i="1"/>
  <c r="AZ3350" i="1"/>
  <c r="AZ3351" i="1"/>
  <c r="AZ3352" i="1"/>
  <c r="AZ3353" i="1"/>
  <c r="AZ3354" i="1"/>
  <c r="AZ3355" i="1"/>
  <c r="AZ3356" i="1"/>
  <c r="AZ3357" i="1"/>
  <c r="AZ3358" i="1"/>
  <c r="AZ3359" i="1"/>
  <c r="AZ3360" i="1"/>
  <c r="AZ3361" i="1"/>
  <c r="AZ3362" i="1"/>
  <c r="AZ3363" i="1"/>
  <c r="AZ3364" i="1"/>
  <c r="AZ3365" i="1"/>
  <c r="AZ3366" i="1"/>
  <c r="AZ3367" i="1"/>
  <c r="AZ3368" i="1"/>
  <c r="AZ3369" i="1"/>
  <c r="AZ3370" i="1"/>
  <c r="AZ3371" i="1"/>
  <c r="AZ3372" i="1"/>
  <c r="AZ3373" i="1"/>
  <c r="AZ3374" i="1"/>
  <c r="AZ3375" i="1"/>
  <c r="AZ3376" i="1"/>
  <c r="AZ3377" i="1"/>
  <c r="AZ3378" i="1"/>
  <c r="AZ3379" i="1"/>
  <c r="AZ3380" i="1"/>
  <c r="AZ3381" i="1"/>
  <c r="AZ3382" i="1"/>
  <c r="AZ3383" i="1"/>
  <c r="AZ3384" i="1"/>
  <c r="AZ3385" i="1"/>
  <c r="AZ3386" i="1"/>
  <c r="AZ3387" i="1"/>
  <c r="AZ3388" i="1"/>
  <c r="AZ3389" i="1"/>
  <c r="AZ3390" i="1"/>
  <c r="AZ3391" i="1"/>
  <c r="AZ3392" i="1"/>
  <c r="AZ3393" i="1"/>
  <c r="AZ3394" i="1"/>
  <c r="AZ3395" i="1"/>
  <c r="AZ3396" i="1"/>
  <c r="AZ3397" i="1"/>
  <c r="AZ3398" i="1"/>
  <c r="AZ3399" i="1"/>
  <c r="AZ3400" i="1"/>
  <c r="AZ3401" i="1"/>
  <c r="AZ3402" i="1"/>
  <c r="AZ3403" i="1"/>
  <c r="AZ3404" i="1"/>
  <c r="AZ3405" i="1"/>
  <c r="AZ3406" i="1"/>
  <c r="AZ3407" i="1"/>
  <c r="AZ3408" i="1"/>
  <c r="AZ3409" i="1"/>
  <c r="AZ3410" i="1"/>
  <c r="AZ3411" i="1"/>
  <c r="AZ3412" i="1"/>
  <c r="AZ3413" i="1"/>
  <c r="AZ3414" i="1"/>
  <c r="AZ3415" i="1"/>
  <c r="AZ3416" i="1"/>
  <c r="AZ3417" i="1"/>
  <c r="AZ3418" i="1"/>
  <c r="AZ3419" i="1"/>
  <c r="AZ3420" i="1"/>
  <c r="AZ3421" i="1"/>
  <c r="AZ3422" i="1"/>
  <c r="AZ3423" i="1"/>
  <c r="AZ3424" i="1"/>
  <c r="AZ3425" i="1"/>
  <c r="AZ3426" i="1"/>
  <c r="AZ3427" i="1"/>
  <c r="AZ3428" i="1"/>
  <c r="AZ3429" i="1"/>
  <c r="AZ3430" i="1"/>
  <c r="AZ3431" i="1"/>
  <c r="AZ3432" i="1"/>
  <c r="AZ3433" i="1"/>
  <c r="AZ3434" i="1"/>
  <c r="AZ3435" i="1"/>
  <c r="AZ3436" i="1"/>
  <c r="AZ3437" i="1"/>
  <c r="AZ3438" i="1"/>
  <c r="AZ3439" i="1"/>
  <c r="AZ3440" i="1"/>
  <c r="AZ3441" i="1"/>
  <c r="AZ3442" i="1"/>
  <c r="AZ3443" i="1"/>
  <c r="AZ3444" i="1"/>
  <c r="AZ3445" i="1"/>
  <c r="AZ3446" i="1"/>
  <c r="AZ3447" i="1"/>
  <c r="AZ3448" i="1"/>
  <c r="AZ3449" i="1"/>
  <c r="AZ3450" i="1"/>
  <c r="AZ3451" i="1"/>
  <c r="AZ3452" i="1"/>
  <c r="AZ3453" i="1"/>
  <c r="AZ3454" i="1"/>
  <c r="AZ3455" i="1"/>
  <c r="AZ3456" i="1"/>
  <c r="AZ3457" i="1"/>
  <c r="AZ3458" i="1"/>
  <c r="AZ3459" i="1"/>
  <c r="AZ3460" i="1"/>
  <c r="AZ3461" i="1"/>
  <c r="AZ3462" i="1"/>
  <c r="AZ3463" i="1"/>
  <c r="AZ3464" i="1"/>
  <c r="AZ3465" i="1"/>
  <c r="AZ3466" i="1"/>
  <c r="AZ3467" i="1"/>
  <c r="AZ3468" i="1"/>
  <c r="AZ3469" i="1"/>
  <c r="AZ3470" i="1"/>
  <c r="AZ3471" i="1"/>
  <c r="AZ3472" i="1"/>
  <c r="AZ3473" i="1"/>
  <c r="AZ3474" i="1"/>
  <c r="AZ3475" i="1"/>
  <c r="AZ3476" i="1"/>
  <c r="AZ3477" i="1"/>
  <c r="AZ3478" i="1"/>
  <c r="AZ3479" i="1"/>
  <c r="AZ3480" i="1"/>
  <c r="AZ3481" i="1"/>
  <c r="AZ3482" i="1"/>
  <c r="AZ3483" i="1"/>
  <c r="AZ3484" i="1"/>
  <c r="AZ3485" i="1"/>
  <c r="AZ3486" i="1"/>
  <c r="AZ3487" i="1"/>
  <c r="AZ3488" i="1"/>
  <c r="AZ3489" i="1"/>
  <c r="AZ3490" i="1"/>
  <c r="AZ3491" i="1"/>
  <c r="AZ3492" i="1"/>
  <c r="AZ3493" i="1"/>
  <c r="AZ3494" i="1"/>
  <c r="AZ3495" i="1"/>
  <c r="AZ3496" i="1"/>
  <c r="AZ3497" i="1"/>
  <c r="AZ3498" i="1"/>
  <c r="AZ3499" i="1"/>
  <c r="AZ3500" i="1"/>
  <c r="AZ3501" i="1"/>
  <c r="AZ3502" i="1"/>
  <c r="AZ3503" i="1"/>
  <c r="AZ3504" i="1"/>
  <c r="AZ3505" i="1"/>
  <c r="AZ3506" i="1"/>
  <c r="AZ3507" i="1"/>
  <c r="AZ3508" i="1"/>
  <c r="AZ3509" i="1"/>
  <c r="AZ3510" i="1"/>
  <c r="AZ3511" i="1"/>
  <c r="AZ3512" i="1"/>
  <c r="AZ3513" i="1"/>
  <c r="AZ3514" i="1"/>
  <c r="AZ3515" i="1"/>
  <c r="AZ3516" i="1"/>
  <c r="AZ3517" i="1"/>
  <c r="AZ3518" i="1"/>
  <c r="AZ3519" i="1"/>
  <c r="AZ3520" i="1"/>
  <c r="AZ3521" i="1"/>
  <c r="AZ3522" i="1"/>
  <c r="AZ3523" i="1"/>
  <c r="AZ3524" i="1"/>
  <c r="AZ3525" i="1"/>
  <c r="AZ3526" i="1"/>
  <c r="AZ3527" i="1"/>
  <c r="AZ3528" i="1"/>
  <c r="AZ3529" i="1"/>
  <c r="AZ3530" i="1"/>
  <c r="AZ3531" i="1"/>
  <c r="AZ3532" i="1"/>
  <c r="AZ3533" i="1"/>
  <c r="AZ3534" i="1"/>
  <c r="AZ3535" i="1"/>
  <c r="AZ3536" i="1"/>
  <c r="AZ3537" i="1"/>
  <c r="AZ3538" i="1"/>
  <c r="AZ3539" i="1"/>
  <c r="AZ3540" i="1"/>
  <c r="AZ3541" i="1"/>
  <c r="AZ3542" i="1"/>
  <c r="AZ3543" i="1"/>
  <c r="AZ3544" i="1"/>
  <c r="AZ3545" i="1"/>
  <c r="AZ3546" i="1"/>
  <c r="AZ3547" i="1"/>
  <c r="AZ3548" i="1"/>
  <c r="AZ3549" i="1"/>
  <c r="AZ3550" i="1"/>
  <c r="AZ3551" i="1"/>
  <c r="AZ3552" i="1"/>
  <c r="AZ3553" i="1"/>
  <c r="AZ3554" i="1"/>
  <c r="AZ3555" i="1"/>
  <c r="AZ3556" i="1"/>
  <c r="AZ3557" i="1"/>
  <c r="AZ3558" i="1"/>
  <c r="AZ3559" i="1"/>
  <c r="AZ3560" i="1"/>
  <c r="AZ3561" i="1"/>
  <c r="AZ3562" i="1"/>
  <c r="AZ3563" i="1"/>
  <c r="AZ3564" i="1"/>
  <c r="AZ3565" i="1"/>
  <c r="AZ3566" i="1"/>
  <c r="AZ3567" i="1"/>
  <c r="AZ3568" i="1"/>
  <c r="AZ3569" i="1"/>
  <c r="AZ3570" i="1"/>
  <c r="AZ3571" i="1"/>
  <c r="AZ3572" i="1"/>
  <c r="AZ3573" i="1"/>
  <c r="AZ3574" i="1"/>
  <c r="AZ3575" i="1"/>
  <c r="AZ3576" i="1"/>
  <c r="AZ3577" i="1"/>
  <c r="AZ3578" i="1"/>
  <c r="AZ3579" i="1"/>
  <c r="AZ3580" i="1"/>
  <c r="AZ3581" i="1"/>
  <c r="AZ3582" i="1"/>
  <c r="AZ3583" i="1"/>
  <c r="AZ3584" i="1"/>
  <c r="AZ3585" i="1"/>
  <c r="AZ3586" i="1"/>
  <c r="AZ3587" i="1"/>
  <c r="AZ3588" i="1"/>
  <c r="AZ3589" i="1"/>
  <c r="AZ3590" i="1"/>
  <c r="AZ3591" i="1"/>
  <c r="AZ3592" i="1"/>
  <c r="AZ3593" i="1"/>
  <c r="AZ3594" i="1"/>
  <c r="AZ3595" i="1"/>
  <c r="AZ3596" i="1"/>
  <c r="AZ3597" i="1"/>
  <c r="AZ3598" i="1"/>
  <c r="AZ3599" i="1"/>
  <c r="AZ3600" i="1"/>
  <c r="AZ3601" i="1"/>
  <c r="AZ3602" i="1"/>
  <c r="AZ3603" i="1"/>
  <c r="AZ3604" i="1"/>
  <c r="AZ3605" i="1"/>
  <c r="AZ3606" i="1"/>
  <c r="AZ3607" i="1"/>
  <c r="AZ3608" i="1"/>
  <c r="AZ3609" i="1"/>
  <c r="AZ3610" i="1"/>
  <c r="AZ3611" i="1"/>
  <c r="AZ3612" i="1"/>
  <c r="AZ3613" i="1"/>
  <c r="AZ3614" i="1"/>
  <c r="AZ3615" i="1"/>
  <c r="AZ3616" i="1"/>
  <c r="AZ3617" i="1"/>
  <c r="AZ3618" i="1"/>
  <c r="AZ3619" i="1"/>
  <c r="AZ3620" i="1"/>
  <c r="AZ3621" i="1"/>
  <c r="AZ3622" i="1"/>
  <c r="AZ3623" i="1"/>
  <c r="AZ3624" i="1"/>
  <c r="AZ3625" i="1"/>
  <c r="AZ3626" i="1"/>
  <c r="AZ3627" i="1"/>
  <c r="AZ3628" i="1"/>
  <c r="AZ3629" i="1"/>
  <c r="AZ3630" i="1"/>
  <c r="AZ3631" i="1"/>
  <c r="AZ3632" i="1"/>
  <c r="AZ3633" i="1"/>
  <c r="AZ3634" i="1"/>
  <c r="AZ3635" i="1"/>
  <c r="AZ3636" i="1"/>
  <c r="AZ3637" i="1"/>
  <c r="AZ3638" i="1"/>
  <c r="AZ3639" i="1"/>
  <c r="AZ3640" i="1"/>
  <c r="AZ3641" i="1"/>
  <c r="AZ3642" i="1"/>
  <c r="AZ3643" i="1"/>
  <c r="AZ3644" i="1"/>
  <c r="AZ3645" i="1"/>
  <c r="AZ3646" i="1"/>
  <c r="AZ3647" i="1"/>
  <c r="AZ3648" i="1"/>
  <c r="AZ3649" i="1"/>
  <c r="AZ3650" i="1"/>
  <c r="AZ3651" i="1"/>
  <c r="AZ3652" i="1"/>
  <c r="AZ3653" i="1"/>
  <c r="AZ3654" i="1"/>
  <c r="AZ3655" i="1"/>
  <c r="AZ3656" i="1"/>
  <c r="AZ3657" i="1"/>
  <c r="AZ3658" i="1"/>
  <c r="AZ3659" i="1"/>
  <c r="AZ3660" i="1"/>
  <c r="AZ3661" i="1"/>
  <c r="AZ3662" i="1"/>
  <c r="AZ3663" i="1"/>
  <c r="AZ3664" i="1"/>
  <c r="AZ3665" i="1"/>
  <c r="AZ3666" i="1"/>
  <c r="AZ3667" i="1"/>
  <c r="AZ3668" i="1"/>
  <c r="AZ3669" i="1"/>
  <c r="AZ3670" i="1"/>
  <c r="AZ3671" i="1"/>
  <c r="AZ3672" i="1"/>
  <c r="AZ3673" i="1"/>
  <c r="AZ3674" i="1"/>
  <c r="AZ3675" i="1"/>
  <c r="AZ3676" i="1"/>
  <c r="AZ3677" i="1"/>
  <c r="AZ3678" i="1"/>
  <c r="AZ3679" i="1"/>
  <c r="AZ3680" i="1"/>
  <c r="AZ3681" i="1"/>
  <c r="AZ3682" i="1"/>
  <c r="AZ3683" i="1"/>
  <c r="AZ3684" i="1"/>
  <c r="AZ3685" i="1"/>
  <c r="AZ3686" i="1"/>
  <c r="AZ3687" i="1"/>
  <c r="AZ3688" i="1"/>
  <c r="AZ3689" i="1"/>
  <c r="AZ3690" i="1"/>
  <c r="AZ3691" i="1"/>
  <c r="AZ3692" i="1"/>
  <c r="AZ3693" i="1"/>
  <c r="AZ3694" i="1"/>
  <c r="AZ3695" i="1"/>
  <c r="AZ3696" i="1"/>
  <c r="AZ3697" i="1"/>
  <c r="AZ3698" i="1"/>
  <c r="AZ3699" i="1"/>
  <c r="AZ3700" i="1"/>
  <c r="AZ3701" i="1"/>
  <c r="AZ3702" i="1"/>
  <c r="AZ3703" i="1"/>
  <c r="AZ3704" i="1"/>
  <c r="AZ3705" i="1"/>
  <c r="AZ3706" i="1"/>
  <c r="AZ3707" i="1"/>
  <c r="AZ3708" i="1"/>
  <c r="AZ3709" i="1"/>
  <c r="AZ3710" i="1"/>
  <c r="AZ3711" i="1"/>
  <c r="AZ3712" i="1"/>
  <c r="AZ3713" i="1"/>
  <c r="AZ3714" i="1"/>
  <c r="AZ3715" i="1"/>
  <c r="AZ3716" i="1"/>
  <c r="AZ3717" i="1"/>
  <c r="AZ3718" i="1"/>
  <c r="AZ3719" i="1"/>
  <c r="AZ3720" i="1"/>
  <c r="AZ3721" i="1"/>
  <c r="AZ3722" i="1"/>
  <c r="AZ3723" i="1"/>
  <c r="AZ3724" i="1"/>
  <c r="AZ3725" i="1"/>
  <c r="AZ3726" i="1"/>
  <c r="AZ3727" i="1"/>
  <c r="AZ3728" i="1"/>
  <c r="AZ3729" i="1"/>
  <c r="AZ3730" i="1"/>
  <c r="AZ3731" i="1"/>
  <c r="AZ3732" i="1"/>
  <c r="AZ3733" i="1"/>
  <c r="AZ3734" i="1"/>
  <c r="AZ3735" i="1"/>
  <c r="AZ3736" i="1"/>
  <c r="AZ3737" i="1"/>
  <c r="AZ3738" i="1"/>
  <c r="AZ3739" i="1"/>
  <c r="AZ3740" i="1"/>
  <c r="AZ3741" i="1"/>
  <c r="AZ3742" i="1"/>
  <c r="AZ3743" i="1"/>
  <c r="AZ3744" i="1"/>
  <c r="AZ3745" i="1"/>
  <c r="AZ3746" i="1"/>
  <c r="AZ3747" i="1"/>
  <c r="AZ3748" i="1"/>
  <c r="AZ3749" i="1"/>
  <c r="AZ3750" i="1"/>
  <c r="AZ3751" i="1"/>
  <c r="AZ3752" i="1"/>
  <c r="AZ3753" i="1"/>
  <c r="AZ3754" i="1"/>
  <c r="AZ3755" i="1"/>
  <c r="AZ3756" i="1"/>
  <c r="AZ3757" i="1"/>
  <c r="AZ3758" i="1"/>
  <c r="AZ3759" i="1"/>
  <c r="AZ3760" i="1"/>
  <c r="AZ3761" i="1"/>
  <c r="AZ3762" i="1"/>
  <c r="AZ3763" i="1"/>
  <c r="AZ3764" i="1"/>
  <c r="AZ3765" i="1"/>
  <c r="AZ3766" i="1"/>
  <c r="AZ3767" i="1"/>
  <c r="AZ3768" i="1"/>
  <c r="AZ3769" i="1"/>
  <c r="AZ3770" i="1"/>
  <c r="AZ3771" i="1"/>
  <c r="AZ3772" i="1"/>
  <c r="AZ3773" i="1"/>
  <c r="AZ3774" i="1"/>
  <c r="AZ3775" i="1"/>
  <c r="AZ3776" i="1"/>
  <c r="AZ3777" i="1"/>
  <c r="AZ3778" i="1"/>
  <c r="AZ3779" i="1"/>
  <c r="AZ3780" i="1"/>
  <c r="AZ3781" i="1"/>
  <c r="AZ3782" i="1"/>
  <c r="AZ3783" i="1"/>
  <c r="AZ3784" i="1"/>
  <c r="AZ3785" i="1"/>
  <c r="AZ3786" i="1"/>
  <c r="AZ3787" i="1"/>
  <c r="AZ3" i="1"/>
  <c r="AT4" i="1"/>
  <c r="AT5" i="1"/>
  <c r="AW5" i="1" s="1"/>
  <c r="AT6" i="1"/>
  <c r="AT7" i="1"/>
  <c r="AW7" i="1" s="1"/>
  <c r="AT8" i="1"/>
  <c r="AU8" i="1" s="1"/>
  <c r="BD8" i="1" s="1"/>
  <c r="AT9" i="1"/>
  <c r="AW9" i="1" s="1"/>
  <c r="AT10" i="1"/>
  <c r="AT11" i="1"/>
  <c r="AW11" i="1" s="1"/>
  <c r="AT12" i="1"/>
  <c r="AT13" i="1"/>
  <c r="AW13" i="1" s="1"/>
  <c r="AT14" i="1"/>
  <c r="AU14" i="1" s="1"/>
  <c r="BD14" i="1" s="1"/>
  <c r="AT15" i="1"/>
  <c r="AT16" i="1"/>
  <c r="AT17" i="1"/>
  <c r="AW17" i="1" s="1"/>
  <c r="AT18" i="1"/>
  <c r="AT19" i="1"/>
  <c r="AU19" i="1" s="1"/>
  <c r="BD19" i="1" s="1"/>
  <c r="AT20" i="1"/>
  <c r="AT21" i="1"/>
  <c r="AW21" i="1" s="1"/>
  <c r="AT22" i="1"/>
  <c r="AT23" i="1"/>
  <c r="AW23" i="1" s="1"/>
  <c r="AT24" i="1"/>
  <c r="AU24" i="1" s="1"/>
  <c r="BD24" i="1" s="1"/>
  <c r="AT25" i="1"/>
  <c r="AW25" i="1" s="1"/>
  <c r="AT26" i="1"/>
  <c r="AT27" i="1"/>
  <c r="AW27" i="1" s="1"/>
  <c r="AT28" i="1"/>
  <c r="AT29" i="1"/>
  <c r="AW29" i="1" s="1"/>
  <c r="AT30" i="1"/>
  <c r="AU30" i="1" s="1"/>
  <c r="AT31" i="1"/>
  <c r="AT32" i="1"/>
  <c r="AT33" i="1"/>
  <c r="AW33" i="1" s="1"/>
  <c r="AT34" i="1"/>
  <c r="AT35" i="1"/>
  <c r="AW35" i="1" s="1"/>
  <c r="AT36" i="1"/>
  <c r="AT37" i="1"/>
  <c r="AW37" i="1" s="1"/>
  <c r="AT38" i="1"/>
  <c r="AT39" i="1"/>
  <c r="AW39" i="1" s="1"/>
  <c r="AT40" i="1"/>
  <c r="AU40" i="1" s="1"/>
  <c r="BD40" i="1" s="1"/>
  <c r="AT41" i="1"/>
  <c r="AW41" i="1" s="1"/>
  <c r="AT42" i="1"/>
  <c r="AT43" i="1"/>
  <c r="AW43" i="1" s="1"/>
  <c r="AT44" i="1"/>
  <c r="AT45" i="1"/>
  <c r="AW45" i="1" s="1"/>
  <c r="AT46" i="1"/>
  <c r="AU46" i="1" s="1"/>
  <c r="BD46" i="1" s="1"/>
  <c r="AT47" i="1"/>
  <c r="AT48" i="1"/>
  <c r="AT49" i="1"/>
  <c r="AW49" i="1" s="1"/>
  <c r="AT50" i="1"/>
  <c r="AT51" i="1"/>
  <c r="AT52" i="1"/>
  <c r="AT53" i="1"/>
  <c r="AW53" i="1" s="1"/>
  <c r="AT54" i="1"/>
  <c r="AT55" i="1"/>
  <c r="AW55" i="1" s="1"/>
  <c r="AT56" i="1"/>
  <c r="AU56" i="1" s="1"/>
  <c r="BD56" i="1" s="1"/>
  <c r="AT57" i="1"/>
  <c r="AW57" i="1" s="1"/>
  <c r="AT58" i="1"/>
  <c r="AT59" i="1"/>
  <c r="AW59" i="1" s="1"/>
  <c r="AT60" i="1"/>
  <c r="AT61" i="1"/>
  <c r="AW61" i="1" s="1"/>
  <c r="AT62" i="1"/>
  <c r="AU62" i="1" s="1"/>
  <c r="AT63" i="1"/>
  <c r="AT64" i="1"/>
  <c r="AT65" i="1"/>
  <c r="AW65" i="1" s="1"/>
  <c r="AT66" i="1"/>
  <c r="AT67" i="1"/>
  <c r="AU67" i="1" s="1"/>
  <c r="BD67" i="1" s="1"/>
  <c r="AT68" i="1"/>
  <c r="AT69" i="1"/>
  <c r="AW69" i="1" s="1"/>
  <c r="AT70" i="1"/>
  <c r="AT71" i="1"/>
  <c r="AW71" i="1" s="1"/>
  <c r="AT72" i="1"/>
  <c r="AU72" i="1" s="1"/>
  <c r="BD72" i="1" s="1"/>
  <c r="AT73" i="1"/>
  <c r="AW73" i="1" s="1"/>
  <c r="AT74" i="1"/>
  <c r="AT75" i="1"/>
  <c r="AW75" i="1" s="1"/>
  <c r="AT76" i="1"/>
  <c r="AT77" i="1"/>
  <c r="AW77" i="1" s="1"/>
  <c r="AT78" i="1"/>
  <c r="AU78" i="1" s="1"/>
  <c r="BD78" i="1" s="1"/>
  <c r="AT79" i="1"/>
  <c r="AT80" i="1"/>
  <c r="AT81" i="1"/>
  <c r="AW81" i="1" s="1"/>
  <c r="AT82" i="1"/>
  <c r="AT83" i="1"/>
  <c r="AU83" i="1" s="1"/>
  <c r="BD83" i="1" s="1"/>
  <c r="AT84" i="1"/>
  <c r="AT85" i="1"/>
  <c r="AW85" i="1" s="1"/>
  <c r="AT86" i="1"/>
  <c r="AT87" i="1"/>
  <c r="AW87" i="1" s="1"/>
  <c r="AT88" i="1"/>
  <c r="AU88" i="1" s="1"/>
  <c r="AT89" i="1"/>
  <c r="AW89" i="1" s="1"/>
  <c r="AT90" i="1"/>
  <c r="AT91" i="1"/>
  <c r="AW91" i="1" s="1"/>
  <c r="AT92" i="1"/>
  <c r="AT93" i="1"/>
  <c r="AW93" i="1" s="1"/>
  <c r="AT94" i="1"/>
  <c r="AT95" i="1"/>
  <c r="AT96" i="1"/>
  <c r="AT97" i="1"/>
  <c r="AW97" i="1" s="1"/>
  <c r="AT98" i="1"/>
  <c r="AT99" i="1"/>
  <c r="AW99" i="1" s="1"/>
  <c r="AT100" i="1"/>
  <c r="AT101" i="1"/>
  <c r="AW101" i="1" s="1"/>
  <c r="AT102" i="1"/>
  <c r="AT103" i="1"/>
  <c r="AW103" i="1" s="1"/>
  <c r="AT104" i="1"/>
  <c r="AU104" i="1" s="1"/>
  <c r="BD104" i="1" s="1"/>
  <c r="AT105" i="1"/>
  <c r="AW105" i="1" s="1"/>
  <c r="AT106" i="1"/>
  <c r="AT107" i="1"/>
  <c r="AW107" i="1" s="1"/>
  <c r="AT108" i="1"/>
  <c r="AT109" i="1"/>
  <c r="AW109" i="1" s="1"/>
  <c r="AT110" i="1"/>
  <c r="AU110" i="1" s="1"/>
  <c r="BD110" i="1" s="1"/>
  <c r="AT111" i="1"/>
  <c r="AT112" i="1"/>
  <c r="AT113" i="1"/>
  <c r="AW113" i="1" s="1"/>
  <c r="AT114" i="1"/>
  <c r="AT115" i="1"/>
  <c r="AT116" i="1"/>
  <c r="AT117" i="1"/>
  <c r="AW117" i="1" s="1"/>
  <c r="AT118" i="1"/>
  <c r="AT119" i="1"/>
  <c r="AW119" i="1" s="1"/>
  <c r="AT120" i="1"/>
  <c r="AU120" i="1" s="1"/>
  <c r="BD120" i="1" s="1"/>
  <c r="AT121" i="1"/>
  <c r="AW121" i="1" s="1"/>
  <c r="AT122" i="1"/>
  <c r="AT123" i="1"/>
  <c r="AW123" i="1" s="1"/>
  <c r="AT124" i="1"/>
  <c r="AT125" i="1"/>
  <c r="AW125" i="1" s="1"/>
  <c r="AT126" i="1"/>
  <c r="AU126" i="1" s="1"/>
  <c r="BD126" i="1" s="1"/>
  <c r="AT127" i="1"/>
  <c r="AT128" i="1"/>
  <c r="AT129" i="1"/>
  <c r="AW129" i="1" s="1"/>
  <c r="AT130" i="1"/>
  <c r="AT131" i="1"/>
  <c r="AU131" i="1" s="1"/>
  <c r="BD131" i="1" s="1"/>
  <c r="AT132" i="1"/>
  <c r="AT133" i="1"/>
  <c r="AW133" i="1" s="1"/>
  <c r="AT134" i="1"/>
  <c r="AT135" i="1"/>
  <c r="AW135" i="1" s="1"/>
  <c r="AT136" i="1"/>
  <c r="AU136" i="1" s="1"/>
  <c r="BD136" i="1" s="1"/>
  <c r="AT137" i="1"/>
  <c r="AT138" i="1"/>
  <c r="AT139" i="1"/>
  <c r="AW139" i="1" s="1"/>
  <c r="AT140" i="1"/>
  <c r="AT141" i="1"/>
  <c r="AT142" i="1"/>
  <c r="AU142" i="1" s="1"/>
  <c r="AT143" i="1"/>
  <c r="AT144" i="1"/>
  <c r="AT145" i="1"/>
  <c r="AT146" i="1"/>
  <c r="AT147" i="1"/>
  <c r="AU147" i="1" s="1"/>
  <c r="BD147" i="1" s="1"/>
  <c r="AT148" i="1"/>
  <c r="AT149" i="1"/>
  <c r="AT150" i="1"/>
  <c r="AT151" i="1"/>
  <c r="AW151" i="1" s="1"/>
  <c r="AT152" i="1"/>
  <c r="AU152" i="1" s="1"/>
  <c r="BD152" i="1" s="1"/>
  <c r="AT153" i="1"/>
  <c r="AT154" i="1"/>
  <c r="AT155" i="1"/>
  <c r="AW155" i="1" s="1"/>
  <c r="AT156" i="1"/>
  <c r="AT157" i="1"/>
  <c r="AT158" i="1"/>
  <c r="AU158" i="1" s="1"/>
  <c r="BD158" i="1" s="1"/>
  <c r="AT159" i="1"/>
  <c r="AT160" i="1"/>
  <c r="AT161" i="1"/>
  <c r="AT162" i="1"/>
  <c r="AT163" i="1"/>
  <c r="AW163" i="1" s="1"/>
  <c r="AT164" i="1"/>
  <c r="AT165" i="1"/>
  <c r="AT166" i="1"/>
  <c r="AT167" i="1"/>
  <c r="AW167" i="1" s="1"/>
  <c r="AT168" i="1"/>
  <c r="AU168" i="1" s="1"/>
  <c r="BD168" i="1" s="1"/>
  <c r="AT169" i="1"/>
  <c r="AT170" i="1"/>
  <c r="AT171" i="1"/>
  <c r="AW171" i="1" s="1"/>
  <c r="AT172" i="1"/>
  <c r="AT173" i="1"/>
  <c r="AT174" i="1"/>
  <c r="AT175" i="1"/>
  <c r="AT176" i="1"/>
  <c r="AT177" i="1"/>
  <c r="AT178" i="1"/>
  <c r="AT179" i="1"/>
  <c r="AT180" i="1"/>
  <c r="AT181" i="1"/>
  <c r="AT182" i="1"/>
  <c r="AT183" i="1"/>
  <c r="AW183" i="1" s="1"/>
  <c r="AT184" i="1"/>
  <c r="AU184" i="1" s="1"/>
  <c r="BD184" i="1" s="1"/>
  <c r="AT185" i="1"/>
  <c r="AT186" i="1"/>
  <c r="AT187" i="1"/>
  <c r="AW187" i="1" s="1"/>
  <c r="AT188" i="1"/>
  <c r="AT189" i="1"/>
  <c r="AT190" i="1"/>
  <c r="AU190" i="1" s="1"/>
  <c r="BD190" i="1" s="1"/>
  <c r="AT191" i="1"/>
  <c r="AT192" i="1"/>
  <c r="AT193" i="1"/>
  <c r="AT194" i="1"/>
  <c r="AT195" i="1"/>
  <c r="AU195" i="1" s="1"/>
  <c r="BD195" i="1" s="1"/>
  <c r="AT196" i="1"/>
  <c r="AT197" i="1"/>
  <c r="AT198" i="1"/>
  <c r="AT199" i="1"/>
  <c r="AW199" i="1" s="1"/>
  <c r="AT200" i="1"/>
  <c r="AU200" i="1" s="1"/>
  <c r="AT201" i="1"/>
  <c r="AT202" i="1"/>
  <c r="AT203" i="1"/>
  <c r="AW203" i="1" s="1"/>
  <c r="AT204" i="1"/>
  <c r="AT205" i="1"/>
  <c r="AT206" i="1"/>
  <c r="AU206" i="1" s="1"/>
  <c r="BD206" i="1" s="1"/>
  <c r="AT207" i="1"/>
  <c r="AT208" i="1"/>
  <c r="AT209" i="1"/>
  <c r="AT210" i="1"/>
  <c r="AT211" i="1"/>
  <c r="AU211" i="1" s="1"/>
  <c r="BD211" i="1" s="1"/>
  <c r="AT212" i="1"/>
  <c r="AT213" i="1"/>
  <c r="AT214" i="1"/>
  <c r="AT215" i="1"/>
  <c r="AW215" i="1" s="1"/>
  <c r="AT216" i="1"/>
  <c r="AU216" i="1" s="1"/>
  <c r="BD216" i="1" s="1"/>
  <c r="AT217" i="1"/>
  <c r="AT218" i="1"/>
  <c r="AT219" i="1"/>
  <c r="AW219" i="1" s="1"/>
  <c r="AT220" i="1"/>
  <c r="AT221" i="1"/>
  <c r="AT222" i="1"/>
  <c r="AU222" i="1" s="1"/>
  <c r="BD222" i="1" s="1"/>
  <c r="AT223" i="1"/>
  <c r="AT224" i="1"/>
  <c r="AT225" i="1"/>
  <c r="AT226" i="1"/>
  <c r="AT227" i="1"/>
  <c r="AW227" i="1" s="1"/>
  <c r="AT228" i="1"/>
  <c r="AT229" i="1"/>
  <c r="AT230" i="1"/>
  <c r="AT231" i="1"/>
  <c r="AW231" i="1" s="1"/>
  <c r="AT232" i="1"/>
  <c r="AU232" i="1" s="1"/>
  <c r="BD232" i="1" s="1"/>
  <c r="AT233" i="1"/>
  <c r="AT234" i="1"/>
  <c r="AT235" i="1"/>
  <c r="AW235" i="1" s="1"/>
  <c r="AT236" i="1"/>
  <c r="AT237" i="1"/>
  <c r="AT238" i="1"/>
  <c r="AU238" i="1" s="1"/>
  <c r="BD238" i="1" s="1"/>
  <c r="AT239" i="1"/>
  <c r="AT240" i="1"/>
  <c r="AT241" i="1"/>
  <c r="AT242" i="1"/>
  <c r="AT243" i="1"/>
  <c r="AT244" i="1"/>
  <c r="AT245" i="1"/>
  <c r="AT246" i="1"/>
  <c r="AT247" i="1"/>
  <c r="AW247" i="1" s="1"/>
  <c r="AT248" i="1"/>
  <c r="AU248" i="1" s="1"/>
  <c r="AT249" i="1"/>
  <c r="AT250" i="1"/>
  <c r="AT251" i="1"/>
  <c r="AW251" i="1" s="1"/>
  <c r="AT252" i="1"/>
  <c r="AT253" i="1"/>
  <c r="AT254" i="1"/>
  <c r="AU254" i="1" s="1"/>
  <c r="AT255" i="1"/>
  <c r="AT256" i="1"/>
  <c r="AT257" i="1"/>
  <c r="AT258" i="1"/>
  <c r="AT259" i="1"/>
  <c r="AU259" i="1" s="1"/>
  <c r="BD259" i="1" s="1"/>
  <c r="AT260" i="1"/>
  <c r="AT261" i="1"/>
  <c r="AT262" i="1"/>
  <c r="AT263" i="1"/>
  <c r="AW263" i="1" s="1"/>
  <c r="AT264" i="1"/>
  <c r="AU264" i="1" s="1"/>
  <c r="BD264" i="1" s="1"/>
  <c r="AT265" i="1"/>
  <c r="AT266" i="1"/>
  <c r="AT267" i="1"/>
  <c r="AW267" i="1" s="1"/>
  <c r="AT268" i="1"/>
  <c r="AT269" i="1"/>
  <c r="AT270" i="1"/>
  <c r="AU270" i="1" s="1"/>
  <c r="BD270" i="1" s="1"/>
  <c r="AT271" i="1"/>
  <c r="AT272" i="1"/>
  <c r="AT273" i="1"/>
  <c r="AT274" i="1"/>
  <c r="AT275" i="1"/>
  <c r="AU275" i="1" s="1"/>
  <c r="AT276" i="1"/>
  <c r="AT277" i="1"/>
  <c r="AT278" i="1"/>
  <c r="AT279" i="1"/>
  <c r="AW279" i="1" s="1"/>
  <c r="AT280" i="1"/>
  <c r="AU280" i="1" s="1"/>
  <c r="AT281" i="1"/>
  <c r="AT282" i="1"/>
  <c r="AT283" i="1"/>
  <c r="AW283" i="1" s="1"/>
  <c r="AT284" i="1"/>
  <c r="AT285" i="1"/>
  <c r="AT286" i="1"/>
  <c r="AU286" i="1" s="1"/>
  <c r="BD286" i="1" s="1"/>
  <c r="AT287" i="1"/>
  <c r="AT288" i="1"/>
  <c r="AT289" i="1"/>
  <c r="AT290" i="1"/>
  <c r="AT291" i="1"/>
  <c r="AW291" i="1" s="1"/>
  <c r="AT292" i="1"/>
  <c r="AT293" i="1"/>
  <c r="AT294" i="1"/>
  <c r="AT295" i="1"/>
  <c r="AW295" i="1" s="1"/>
  <c r="AT296" i="1"/>
  <c r="AU296" i="1" s="1"/>
  <c r="BD296" i="1" s="1"/>
  <c r="AT297" i="1"/>
  <c r="AT298" i="1"/>
  <c r="AT299" i="1"/>
  <c r="AW299" i="1" s="1"/>
  <c r="AT300" i="1"/>
  <c r="AT301" i="1"/>
  <c r="AT302" i="1"/>
  <c r="AU302" i="1" s="1"/>
  <c r="AT303" i="1"/>
  <c r="AT304" i="1"/>
  <c r="AT305" i="1"/>
  <c r="AT306" i="1"/>
  <c r="AT307" i="1"/>
  <c r="AT308" i="1"/>
  <c r="AT309" i="1"/>
  <c r="AT310" i="1"/>
  <c r="AT311" i="1"/>
  <c r="AW311" i="1" s="1"/>
  <c r="AT312" i="1"/>
  <c r="AU312" i="1" s="1"/>
  <c r="BD312" i="1" s="1"/>
  <c r="AT313" i="1"/>
  <c r="AT314" i="1"/>
  <c r="AT315" i="1"/>
  <c r="AW315" i="1" s="1"/>
  <c r="AT316" i="1"/>
  <c r="AT317" i="1"/>
  <c r="AT318" i="1"/>
  <c r="AU318" i="1" s="1"/>
  <c r="BD318" i="1" s="1"/>
  <c r="AT319" i="1"/>
  <c r="AT320" i="1"/>
  <c r="AT321" i="1"/>
  <c r="AT322" i="1"/>
  <c r="AT323" i="1"/>
  <c r="AU323" i="1" s="1"/>
  <c r="BD323" i="1" s="1"/>
  <c r="AT324" i="1"/>
  <c r="AT325" i="1"/>
  <c r="AT326" i="1"/>
  <c r="AT327" i="1"/>
  <c r="AW327" i="1" s="1"/>
  <c r="AT328" i="1"/>
  <c r="AU328" i="1" s="1"/>
  <c r="AT329" i="1"/>
  <c r="AT330" i="1"/>
  <c r="AT331" i="1"/>
  <c r="AW331" i="1" s="1"/>
  <c r="AT332" i="1"/>
  <c r="AT333" i="1"/>
  <c r="AT334" i="1"/>
  <c r="AU334" i="1" s="1"/>
  <c r="AT335" i="1"/>
  <c r="AT336" i="1"/>
  <c r="AT337" i="1"/>
  <c r="AT338" i="1"/>
  <c r="AT339" i="1"/>
  <c r="AU339" i="1" s="1"/>
  <c r="BD339" i="1" s="1"/>
  <c r="AT340" i="1"/>
  <c r="AT341" i="1"/>
  <c r="AT342" i="1"/>
  <c r="AT343" i="1"/>
  <c r="AW343" i="1" s="1"/>
  <c r="AT344" i="1"/>
  <c r="AU344" i="1" s="1"/>
  <c r="BD344" i="1" s="1"/>
  <c r="AT345" i="1"/>
  <c r="AT346" i="1"/>
  <c r="AT347" i="1"/>
  <c r="AW347" i="1" s="1"/>
  <c r="AT348" i="1"/>
  <c r="AT349" i="1"/>
  <c r="AT350" i="1"/>
  <c r="AT351" i="1"/>
  <c r="AT352" i="1"/>
  <c r="AT353" i="1"/>
  <c r="AT354" i="1"/>
  <c r="AT355" i="1"/>
  <c r="AW355" i="1" s="1"/>
  <c r="AT356" i="1"/>
  <c r="AT357" i="1"/>
  <c r="AT358" i="1"/>
  <c r="AT359" i="1"/>
  <c r="AW359" i="1" s="1"/>
  <c r="AT360" i="1"/>
  <c r="AU360" i="1" s="1"/>
  <c r="AT361" i="1"/>
  <c r="AT362" i="1"/>
  <c r="AT363" i="1"/>
  <c r="AW363" i="1" s="1"/>
  <c r="AT364" i="1"/>
  <c r="AT365" i="1"/>
  <c r="AT366" i="1"/>
  <c r="AU366" i="1" s="1"/>
  <c r="BD366" i="1" s="1"/>
  <c r="AT367" i="1"/>
  <c r="AT368" i="1"/>
  <c r="AT369" i="1"/>
  <c r="AT370" i="1"/>
  <c r="AT371" i="1"/>
  <c r="AT372" i="1"/>
  <c r="AT373" i="1"/>
  <c r="AT374" i="1"/>
  <c r="AT375" i="1"/>
  <c r="AW375" i="1" s="1"/>
  <c r="AT376" i="1"/>
  <c r="AU376" i="1" s="1"/>
  <c r="BD376" i="1" s="1"/>
  <c r="AT377" i="1"/>
  <c r="AT378" i="1"/>
  <c r="AT379" i="1"/>
  <c r="AW379" i="1" s="1"/>
  <c r="AT380" i="1"/>
  <c r="AT381" i="1"/>
  <c r="AT382" i="1"/>
  <c r="AU382" i="1" s="1"/>
  <c r="AT383" i="1"/>
  <c r="AT384" i="1"/>
  <c r="AT385" i="1"/>
  <c r="AT386" i="1"/>
  <c r="AT387" i="1"/>
  <c r="AU387" i="1" s="1"/>
  <c r="AT388" i="1"/>
  <c r="AT389" i="1"/>
  <c r="AT390" i="1"/>
  <c r="AT391" i="1"/>
  <c r="AW391" i="1" s="1"/>
  <c r="AT392" i="1"/>
  <c r="AU392" i="1" s="1"/>
  <c r="BD392" i="1" s="1"/>
  <c r="AT393" i="1"/>
  <c r="AT394" i="1"/>
  <c r="AT395" i="1"/>
  <c r="AW395" i="1" s="1"/>
  <c r="AT396" i="1"/>
  <c r="AT397" i="1"/>
  <c r="AT398" i="1"/>
  <c r="AU398" i="1" s="1"/>
  <c r="BD398" i="1" s="1"/>
  <c r="AT399" i="1"/>
  <c r="AT400" i="1"/>
  <c r="AT401" i="1"/>
  <c r="AT402" i="1"/>
  <c r="AT403" i="1"/>
  <c r="AU403" i="1" s="1"/>
  <c r="BD403" i="1" s="1"/>
  <c r="AT404" i="1"/>
  <c r="AT405" i="1"/>
  <c r="AT406" i="1"/>
  <c r="AT407" i="1"/>
  <c r="AW407" i="1" s="1"/>
  <c r="AT408" i="1"/>
  <c r="AU408" i="1" s="1"/>
  <c r="AT409" i="1"/>
  <c r="AT410" i="1"/>
  <c r="AT411" i="1"/>
  <c r="AW411" i="1" s="1"/>
  <c r="AT412" i="1"/>
  <c r="AT413" i="1"/>
  <c r="AT414" i="1"/>
  <c r="AU414" i="1" s="1"/>
  <c r="AT415" i="1"/>
  <c r="AT416" i="1"/>
  <c r="AT417" i="1"/>
  <c r="AT418" i="1"/>
  <c r="AT419" i="1"/>
  <c r="AW419" i="1" s="1"/>
  <c r="AT420" i="1"/>
  <c r="AT421" i="1"/>
  <c r="AT422" i="1"/>
  <c r="AT423" i="1"/>
  <c r="AW423" i="1" s="1"/>
  <c r="AT424" i="1"/>
  <c r="AU424" i="1" s="1"/>
  <c r="BD424" i="1" s="1"/>
  <c r="AT425" i="1"/>
  <c r="AT426" i="1"/>
  <c r="AT427" i="1"/>
  <c r="AW427" i="1" s="1"/>
  <c r="AT428" i="1"/>
  <c r="AT429" i="1"/>
  <c r="AT430" i="1"/>
  <c r="AT431" i="1"/>
  <c r="AT432" i="1"/>
  <c r="AT433" i="1"/>
  <c r="AT434" i="1"/>
  <c r="AT435" i="1"/>
  <c r="AT436" i="1"/>
  <c r="AT437" i="1"/>
  <c r="AT438" i="1"/>
  <c r="AT439" i="1"/>
  <c r="AW439" i="1" s="1"/>
  <c r="AT440" i="1"/>
  <c r="AU440" i="1" s="1"/>
  <c r="AT441" i="1"/>
  <c r="AT442" i="1"/>
  <c r="AT443" i="1"/>
  <c r="AW443" i="1" s="1"/>
  <c r="AT444" i="1"/>
  <c r="AT445" i="1"/>
  <c r="AT446" i="1"/>
  <c r="AU446" i="1" s="1"/>
  <c r="BD446" i="1" s="1"/>
  <c r="AT447" i="1"/>
  <c r="AT448" i="1"/>
  <c r="AT449" i="1"/>
  <c r="AT450" i="1"/>
  <c r="AT451" i="1"/>
  <c r="AU451" i="1" s="1"/>
  <c r="BD451" i="1" s="1"/>
  <c r="AT452" i="1"/>
  <c r="AT453" i="1"/>
  <c r="AT454" i="1"/>
  <c r="AT455" i="1"/>
  <c r="AW455" i="1" s="1"/>
  <c r="AT456" i="1"/>
  <c r="AU456" i="1" s="1"/>
  <c r="BD456" i="1" s="1"/>
  <c r="AT457" i="1"/>
  <c r="AT458" i="1"/>
  <c r="AT459" i="1"/>
  <c r="AW459" i="1" s="1"/>
  <c r="AT460" i="1"/>
  <c r="AT461" i="1"/>
  <c r="AT462" i="1"/>
  <c r="AU462" i="1" s="1"/>
  <c r="AT463" i="1"/>
  <c r="AT464" i="1"/>
  <c r="AT465" i="1"/>
  <c r="AT466" i="1"/>
  <c r="AT467" i="1"/>
  <c r="AU467" i="1" s="1"/>
  <c r="AT468" i="1"/>
  <c r="AT469" i="1"/>
  <c r="AT470" i="1"/>
  <c r="AT471" i="1"/>
  <c r="AW471" i="1" s="1"/>
  <c r="AT472" i="1"/>
  <c r="AU472" i="1" s="1"/>
  <c r="BD472" i="1" s="1"/>
  <c r="AT473" i="1"/>
  <c r="AT474" i="1"/>
  <c r="AT475" i="1"/>
  <c r="AW475" i="1" s="1"/>
  <c r="AT476" i="1"/>
  <c r="AT477" i="1"/>
  <c r="AT478" i="1"/>
  <c r="AU478" i="1" s="1"/>
  <c r="BD478" i="1" s="1"/>
  <c r="AT479" i="1"/>
  <c r="AT480" i="1"/>
  <c r="AT481" i="1"/>
  <c r="AT482" i="1"/>
  <c r="AT483" i="1"/>
  <c r="AW483" i="1" s="1"/>
  <c r="AT484" i="1"/>
  <c r="AT485" i="1"/>
  <c r="AT486" i="1"/>
  <c r="AT487" i="1"/>
  <c r="AW487" i="1" s="1"/>
  <c r="AT488" i="1"/>
  <c r="AU488" i="1" s="1"/>
  <c r="BD488" i="1" s="1"/>
  <c r="AT489" i="1"/>
  <c r="AT490" i="1"/>
  <c r="AT491" i="1"/>
  <c r="AW491" i="1" s="1"/>
  <c r="AT492" i="1"/>
  <c r="AT493" i="1"/>
  <c r="AT494" i="1"/>
  <c r="AU494" i="1" s="1"/>
  <c r="AT495" i="1"/>
  <c r="AT496" i="1"/>
  <c r="AT497" i="1"/>
  <c r="AT498" i="1"/>
  <c r="AT499" i="1"/>
  <c r="AT500" i="1"/>
  <c r="AT501" i="1"/>
  <c r="AT502" i="1"/>
  <c r="AT503" i="1"/>
  <c r="AW503" i="1" s="1"/>
  <c r="AT504" i="1"/>
  <c r="AU504" i="1" s="1"/>
  <c r="BD504" i="1" s="1"/>
  <c r="AT505" i="1"/>
  <c r="AT506" i="1"/>
  <c r="AT507" i="1"/>
  <c r="AW507" i="1" s="1"/>
  <c r="AT508" i="1"/>
  <c r="AT509" i="1"/>
  <c r="AT510" i="1"/>
  <c r="AU510" i="1" s="1"/>
  <c r="BD510" i="1" s="1"/>
  <c r="AT511" i="1"/>
  <c r="AT512" i="1"/>
  <c r="AT513" i="1"/>
  <c r="AT514" i="1"/>
  <c r="AT515" i="1"/>
  <c r="AU515" i="1" s="1"/>
  <c r="BD515" i="1" s="1"/>
  <c r="AT516" i="1"/>
  <c r="AT517" i="1"/>
  <c r="AT518" i="1"/>
  <c r="AT519" i="1"/>
  <c r="AW519" i="1" s="1"/>
  <c r="AT520" i="1"/>
  <c r="AU520" i="1" s="1"/>
  <c r="AT521" i="1"/>
  <c r="AT522" i="1"/>
  <c r="AT523" i="1"/>
  <c r="AW523" i="1" s="1"/>
  <c r="AT524" i="1"/>
  <c r="AT525" i="1"/>
  <c r="AT526" i="1"/>
  <c r="AU526" i="1" s="1"/>
  <c r="BD526" i="1" s="1"/>
  <c r="AT527" i="1"/>
  <c r="AT528" i="1"/>
  <c r="AT529" i="1"/>
  <c r="AT530" i="1"/>
  <c r="AT531" i="1"/>
  <c r="AU531" i="1" s="1"/>
  <c r="BD531" i="1" s="1"/>
  <c r="AT532" i="1"/>
  <c r="AT533" i="1"/>
  <c r="AT534" i="1"/>
  <c r="AT535" i="1"/>
  <c r="AW535" i="1" s="1"/>
  <c r="AT536" i="1"/>
  <c r="AU536" i="1" s="1"/>
  <c r="BD536" i="1" s="1"/>
  <c r="AT537" i="1"/>
  <c r="AT538" i="1"/>
  <c r="AT539" i="1"/>
  <c r="AW539" i="1" s="1"/>
  <c r="AT540" i="1"/>
  <c r="AT541" i="1"/>
  <c r="AT542" i="1"/>
  <c r="AU542" i="1" s="1"/>
  <c r="BD542" i="1" s="1"/>
  <c r="AT543" i="1"/>
  <c r="AT544" i="1"/>
  <c r="AT545" i="1"/>
  <c r="AT546" i="1"/>
  <c r="AT547" i="1"/>
  <c r="AW547" i="1" s="1"/>
  <c r="AT548" i="1"/>
  <c r="AT549" i="1"/>
  <c r="AT550" i="1"/>
  <c r="AT551" i="1"/>
  <c r="AW551" i="1" s="1"/>
  <c r="AT552" i="1"/>
  <c r="AU552" i="1" s="1"/>
  <c r="BD552" i="1" s="1"/>
  <c r="AT553" i="1"/>
  <c r="AT554" i="1"/>
  <c r="AT555" i="1"/>
  <c r="AW555" i="1" s="1"/>
  <c r="AT556" i="1"/>
  <c r="AT557" i="1"/>
  <c r="AT558" i="1"/>
  <c r="AU558" i="1" s="1"/>
  <c r="BD558" i="1" s="1"/>
  <c r="AT559" i="1"/>
  <c r="AT560" i="1"/>
  <c r="AT561" i="1"/>
  <c r="AT562" i="1"/>
  <c r="AT563" i="1"/>
  <c r="AT564" i="1"/>
  <c r="AT565" i="1"/>
  <c r="AT566" i="1"/>
  <c r="AT567" i="1"/>
  <c r="AW567" i="1" s="1"/>
  <c r="AT568" i="1"/>
  <c r="AU568" i="1" s="1"/>
  <c r="BD568" i="1" s="1"/>
  <c r="AT569" i="1"/>
  <c r="AT570" i="1"/>
  <c r="AT571" i="1"/>
  <c r="AW571" i="1" s="1"/>
  <c r="AT572" i="1"/>
  <c r="AT573" i="1"/>
  <c r="AT574" i="1"/>
  <c r="AU574" i="1" s="1"/>
  <c r="AT575" i="1"/>
  <c r="AT576" i="1"/>
  <c r="AT577" i="1"/>
  <c r="AT578" i="1"/>
  <c r="AT579" i="1"/>
  <c r="AU579" i="1" s="1"/>
  <c r="BD579" i="1" s="1"/>
  <c r="AT580" i="1"/>
  <c r="AT581" i="1"/>
  <c r="AT582" i="1"/>
  <c r="AT583" i="1"/>
  <c r="AW583" i="1" s="1"/>
  <c r="AT584" i="1"/>
  <c r="AU584" i="1" s="1"/>
  <c r="BD584" i="1" s="1"/>
  <c r="AT585" i="1"/>
  <c r="AT586" i="1"/>
  <c r="AT587" i="1"/>
  <c r="AW587" i="1" s="1"/>
  <c r="AT588" i="1"/>
  <c r="AT589" i="1"/>
  <c r="AT590" i="1"/>
  <c r="AU590" i="1" s="1"/>
  <c r="BD590" i="1" s="1"/>
  <c r="AT591" i="1"/>
  <c r="AT592" i="1"/>
  <c r="AT593" i="1"/>
  <c r="AT594" i="1"/>
  <c r="AT595" i="1"/>
  <c r="AU595" i="1" s="1"/>
  <c r="BD595" i="1" s="1"/>
  <c r="AT596" i="1"/>
  <c r="AT597" i="1"/>
  <c r="AT598" i="1"/>
  <c r="AT599" i="1"/>
  <c r="AW599" i="1" s="1"/>
  <c r="AT600" i="1"/>
  <c r="AU600" i="1" s="1"/>
  <c r="BD600" i="1" s="1"/>
  <c r="AT601" i="1"/>
  <c r="AT602" i="1"/>
  <c r="AT603" i="1"/>
  <c r="AW603" i="1" s="1"/>
  <c r="AT604" i="1"/>
  <c r="AT605" i="1"/>
  <c r="AT606" i="1"/>
  <c r="AT607" i="1"/>
  <c r="AT608" i="1"/>
  <c r="AT609" i="1"/>
  <c r="AT610" i="1"/>
  <c r="AT611" i="1"/>
  <c r="AW611" i="1" s="1"/>
  <c r="AT612" i="1"/>
  <c r="AT613" i="1"/>
  <c r="AT614" i="1"/>
  <c r="AT615" i="1"/>
  <c r="AW615" i="1" s="1"/>
  <c r="AT616" i="1"/>
  <c r="AU616" i="1" s="1"/>
  <c r="BD616" i="1" s="1"/>
  <c r="AT617" i="1"/>
  <c r="AT618" i="1"/>
  <c r="AT619" i="1"/>
  <c r="AW619" i="1" s="1"/>
  <c r="AT620" i="1"/>
  <c r="AT621" i="1"/>
  <c r="AT622" i="1"/>
  <c r="AU622" i="1" s="1"/>
  <c r="BD622" i="1" s="1"/>
  <c r="AT623" i="1"/>
  <c r="AT624" i="1"/>
  <c r="AT625" i="1"/>
  <c r="AT626" i="1"/>
  <c r="AT627" i="1"/>
  <c r="AT628" i="1"/>
  <c r="AT629" i="1"/>
  <c r="AT630" i="1"/>
  <c r="AT631" i="1"/>
  <c r="AW631" i="1" s="1"/>
  <c r="AT632" i="1"/>
  <c r="AU632" i="1" s="1"/>
  <c r="AT633" i="1"/>
  <c r="AT634" i="1"/>
  <c r="AT635" i="1"/>
  <c r="AW635" i="1" s="1"/>
  <c r="AT636" i="1"/>
  <c r="AT637" i="1"/>
  <c r="AT638" i="1"/>
  <c r="AU638" i="1" s="1"/>
  <c r="BD638" i="1" s="1"/>
  <c r="AT639" i="1"/>
  <c r="AT640" i="1"/>
  <c r="AT641" i="1"/>
  <c r="AT642" i="1"/>
  <c r="AT643" i="1"/>
  <c r="AU643" i="1" s="1"/>
  <c r="BD643" i="1" s="1"/>
  <c r="AT644" i="1"/>
  <c r="AT645" i="1"/>
  <c r="AT646" i="1"/>
  <c r="AT647" i="1"/>
  <c r="AW647" i="1" s="1"/>
  <c r="AT648" i="1"/>
  <c r="AU648" i="1" s="1"/>
  <c r="BD648" i="1" s="1"/>
  <c r="AT649" i="1"/>
  <c r="AT650" i="1"/>
  <c r="AT651" i="1"/>
  <c r="AW651" i="1" s="1"/>
  <c r="AT652" i="1"/>
  <c r="AT653" i="1"/>
  <c r="AT654" i="1"/>
  <c r="AU654" i="1" s="1"/>
  <c r="BD654" i="1" s="1"/>
  <c r="AT655" i="1"/>
  <c r="AT656" i="1"/>
  <c r="AT657" i="1"/>
  <c r="AT658" i="1"/>
  <c r="AT659" i="1"/>
  <c r="AU659" i="1" s="1"/>
  <c r="AT660" i="1"/>
  <c r="AT661" i="1"/>
  <c r="AT662" i="1"/>
  <c r="AT663" i="1"/>
  <c r="AW663" i="1" s="1"/>
  <c r="AT664" i="1"/>
  <c r="AU664" i="1" s="1"/>
  <c r="BD664" i="1" s="1"/>
  <c r="AT665" i="1"/>
  <c r="AT666" i="1"/>
  <c r="AT667" i="1"/>
  <c r="AW667" i="1" s="1"/>
  <c r="AT668" i="1"/>
  <c r="AT669" i="1"/>
  <c r="AT670" i="1"/>
  <c r="AU670" i="1" s="1"/>
  <c r="BD670" i="1" s="1"/>
  <c r="AT671" i="1"/>
  <c r="AT672" i="1"/>
  <c r="AT673" i="1"/>
  <c r="AT674" i="1"/>
  <c r="AT675" i="1"/>
  <c r="AW675" i="1" s="1"/>
  <c r="AT676" i="1"/>
  <c r="AT677" i="1"/>
  <c r="AT678" i="1"/>
  <c r="AT679" i="1"/>
  <c r="AW679" i="1" s="1"/>
  <c r="AT680" i="1"/>
  <c r="AU680" i="1" s="1"/>
  <c r="AT681" i="1"/>
  <c r="AT682" i="1"/>
  <c r="AT683" i="1"/>
  <c r="AW683" i="1" s="1"/>
  <c r="AT684" i="1"/>
  <c r="AT685" i="1"/>
  <c r="AT686" i="1"/>
  <c r="AT687" i="1"/>
  <c r="AT688" i="1"/>
  <c r="AT689" i="1"/>
  <c r="AT690" i="1"/>
  <c r="AT691" i="1"/>
  <c r="AT692" i="1"/>
  <c r="AT693" i="1"/>
  <c r="AT694" i="1"/>
  <c r="AT695" i="1"/>
  <c r="AW695" i="1" s="1"/>
  <c r="AT696" i="1"/>
  <c r="AU696" i="1" s="1"/>
  <c r="BD696" i="1" s="1"/>
  <c r="AT697" i="1"/>
  <c r="AT698" i="1"/>
  <c r="AT699" i="1"/>
  <c r="AW699" i="1" s="1"/>
  <c r="AT700" i="1"/>
  <c r="AT701" i="1"/>
  <c r="AT702" i="1"/>
  <c r="AU702" i="1" s="1"/>
  <c r="BD702" i="1" s="1"/>
  <c r="AT703" i="1"/>
  <c r="AT704" i="1"/>
  <c r="AT705" i="1"/>
  <c r="AT706" i="1"/>
  <c r="AT707" i="1"/>
  <c r="AU707" i="1" s="1"/>
  <c r="AT708" i="1"/>
  <c r="AT709" i="1"/>
  <c r="AT710" i="1"/>
  <c r="AT711" i="1"/>
  <c r="AW711" i="1" s="1"/>
  <c r="AT712" i="1"/>
  <c r="AU712" i="1" s="1"/>
  <c r="AT713" i="1"/>
  <c r="AT714" i="1"/>
  <c r="AT715" i="1"/>
  <c r="AW715" i="1" s="1"/>
  <c r="AT716" i="1"/>
  <c r="AT717" i="1"/>
  <c r="AT718" i="1"/>
  <c r="AU718" i="1" s="1"/>
  <c r="BD718" i="1" s="1"/>
  <c r="AT719" i="1"/>
  <c r="AT720" i="1"/>
  <c r="AT721" i="1"/>
  <c r="AT722" i="1"/>
  <c r="AT723" i="1"/>
  <c r="AU723" i="1" s="1"/>
  <c r="BD723" i="1" s="1"/>
  <c r="AT724" i="1"/>
  <c r="AT725" i="1"/>
  <c r="AT726" i="1"/>
  <c r="AT727" i="1"/>
  <c r="AW727" i="1" s="1"/>
  <c r="AT728" i="1"/>
  <c r="AU728" i="1" s="1"/>
  <c r="BD728" i="1" s="1"/>
  <c r="AT729" i="1"/>
  <c r="AT730" i="1"/>
  <c r="AT731" i="1"/>
  <c r="AW731" i="1" s="1"/>
  <c r="AT732" i="1"/>
  <c r="AT733" i="1"/>
  <c r="AT734" i="1"/>
  <c r="AU734" i="1" s="1"/>
  <c r="AT735" i="1"/>
  <c r="AT736" i="1"/>
  <c r="AT737" i="1"/>
  <c r="AT738" i="1"/>
  <c r="AT739" i="1"/>
  <c r="AW739" i="1" s="1"/>
  <c r="AT740" i="1"/>
  <c r="AT741" i="1"/>
  <c r="AT742" i="1"/>
  <c r="AT743" i="1"/>
  <c r="AW743" i="1" s="1"/>
  <c r="AT744" i="1"/>
  <c r="AU744" i="1" s="1"/>
  <c r="BD744" i="1" s="1"/>
  <c r="AT745" i="1"/>
  <c r="AT746" i="1"/>
  <c r="AT747" i="1"/>
  <c r="AW747" i="1" s="1"/>
  <c r="AT748" i="1"/>
  <c r="AT749" i="1"/>
  <c r="AT750" i="1"/>
  <c r="AU750" i="1" s="1"/>
  <c r="BD750" i="1" s="1"/>
  <c r="AT751" i="1"/>
  <c r="AT752" i="1"/>
  <c r="AT753" i="1"/>
  <c r="AT754" i="1"/>
  <c r="AT755" i="1"/>
  <c r="AT756" i="1"/>
  <c r="AT757" i="1"/>
  <c r="AT758" i="1"/>
  <c r="AT759" i="1"/>
  <c r="AW759" i="1" s="1"/>
  <c r="AT760" i="1"/>
  <c r="AU760" i="1" s="1"/>
  <c r="AT761" i="1"/>
  <c r="AT762" i="1"/>
  <c r="AT763" i="1"/>
  <c r="AW763" i="1" s="1"/>
  <c r="AT764" i="1"/>
  <c r="AT765" i="1"/>
  <c r="AT766" i="1"/>
  <c r="AU766" i="1" s="1"/>
  <c r="AT767" i="1"/>
  <c r="AT768" i="1"/>
  <c r="AT769" i="1"/>
  <c r="AT770" i="1"/>
  <c r="AT771" i="1"/>
  <c r="AU771" i="1" s="1"/>
  <c r="BD771" i="1" s="1"/>
  <c r="AT772" i="1"/>
  <c r="AT773" i="1"/>
  <c r="AT774" i="1"/>
  <c r="AT775" i="1"/>
  <c r="AW775" i="1" s="1"/>
  <c r="AT776" i="1"/>
  <c r="AU776" i="1" s="1"/>
  <c r="BD776" i="1" s="1"/>
  <c r="AT777" i="1"/>
  <c r="AT778" i="1"/>
  <c r="AT779" i="1"/>
  <c r="AW779" i="1" s="1"/>
  <c r="AT780" i="1"/>
  <c r="AT781" i="1"/>
  <c r="AT782" i="1"/>
  <c r="AU782" i="1" s="1"/>
  <c r="BD782" i="1" s="1"/>
  <c r="AT783" i="1"/>
  <c r="AT784" i="1"/>
  <c r="AT785" i="1"/>
  <c r="AT786" i="1"/>
  <c r="AT787" i="1"/>
  <c r="AU787" i="1" s="1"/>
  <c r="AT788" i="1"/>
  <c r="AT789" i="1"/>
  <c r="AT790" i="1"/>
  <c r="AT791" i="1"/>
  <c r="AW791" i="1" s="1"/>
  <c r="AT792" i="1"/>
  <c r="AU792" i="1" s="1"/>
  <c r="AT793" i="1"/>
  <c r="AT794" i="1"/>
  <c r="AT795" i="1"/>
  <c r="AW795" i="1" s="1"/>
  <c r="AT796" i="1"/>
  <c r="AT797" i="1"/>
  <c r="AT798" i="1"/>
  <c r="AU798" i="1" s="1"/>
  <c r="BD798" i="1" s="1"/>
  <c r="AT799" i="1"/>
  <c r="AT800" i="1"/>
  <c r="AT801" i="1"/>
  <c r="AT802" i="1"/>
  <c r="AT803" i="1"/>
  <c r="AW803" i="1" s="1"/>
  <c r="AT804" i="1"/>
  <c r="AT805" i="1"/>
  <c r="AT806" i="1"/>
  <c r="AT807" i="1"/>
  <c r="AW807" i="1" s="1"/>
  <c r="AT808" i="1"/>
  <c r="AU808" i="1" s="1"/>
  <c r="BD808" i="1" s="1"/>
  <c r="AT809" i="1"/>
  <c r="AT810" i="1"/>
  <c r="AT811" i="1"/>
  <c r="AW811" i="1" s="1"/>
  <c r="AT812" i="1"/>
  <c r="AT813" i="1"/>
  <c r="AT814" i="1"/>
  <c r="AU814" i="1" s="1"/>
  <c r="AT815" i="1"/>
  <c r="AT816" i="1"/>
  <c r="AT817" i="1"/>
  <c r="AT818" i="1"/>
  <c r="AT819" i="1"/>
  <c r="AT820" i="1"/>
  <c r="AT821" i="1"/>
  <c r="AT822" i="1"/>
  <c r="AT823" i="1"/>
  <c r="AW823" i="1" s="1"/>
  <c r="AT824" i="1"/>
  <c r="AU824" i="1" s="1"/>
  <c r="BD824" i="1" s="1"/>
  <c r="AT825" i="1"/>
  <c r="AT826" i="1"/>
  <c r="AT827" i="1"/>
  <c r="AW827" i="1" s="1"/>
  <c r="AT828" i="1"/>
  <c r="AT829" i="1"/>
  <c r="AT830" i="1"/>
  <c r="AU830" i="1" s="1"/>
  <c r="BD830" i="1" s="1"/>
  <c r="AT831" i="1"/>
  <c r="AT832" i="1"/>
  <c r="AT833" i="1"/>
  <c r="AT834" i="1"/>
  <c r="AT835" i="1"/>
  <c r="AU835" i="1" s="1"/>
  <c r="BD835" i="1" s="1"/>
  <c r="AT836" i="1"/>
  <c r="AT837" i="1"/>
  <c r="AT838" i="1"/>
  <c r="AT839" i="1"/>
  <c r="AW839" i="1" s="1"/>
  <c r="AT840" i="1"/>
  <c r="AU840" i="1" s="1"/>
  <c r="AT841" i="1"/>
  <c r="AT842" i="1"/>
  <c r="AT843" i="1"/>
  <c r="AW843" i="1" s="1"/>
  <c r="AT844" i="1"/>
  <c r="AT845" i="1"/>
  <c r="AT846" i="1"/>
  <c r="AU846" i="1" s="1"/>
  <c r="AT847" i="1"/>
  <c r="AT848" i="1"/>
  <c r="AT849" i="1"/>
  <c r="AT850" i="1"/>
  <c r="AT851" i="1"/>
  <c r="AU851" i="1" s="1"/>
  <c r="BD851" i="1" s="1"/>
  <c r="AT852" i="1"/>
  <c r="AT853" i="1"/>
  <c r="AT854" i="1"/>
  <c r="AT855" i="1"/>
  <c r="AW855" i="1" s="1"/>
  <c r="AT856" i="1"/>
  <c r="AU856" i="1" s="1"/>
  <c r="BD856" i="1" s="1"/>
  <c r="AT857" i="1"/>
  <c r="AT858" i="1"/>
  <c r="AT859" i="1"/>
  <c r="AW859" i="1" s="1"/>
  <c r="AT860" i="1"/>
  <c r="AT861" i="1"/>
  <c r="AT862" i="1"/>
  <c r="AT863" i="1"/>
  <c r="AT864" i="1"/>
  <c r="AT865" i="1"/>
  <c r="AT866" i="1"/>
  <c r="AT867" i="1"/>
  <c r="AW867" i="1" s="1"/>
  <c r="AT868" i="1"/>
  <c r="AT869" i="1"/>
  <c r="AT870" i="1"/>
  <c r="AT871" i="1"/>
  <c r="AW871" i="1" s="1"/>
  <c r="AT872" i="1"/>
  <c r="AU872" i="1" s="1"/>
  <c r="AT873" i="1"/>
  <c r="AT874" i="1"/>
  <c r="AT875" i="1"/>
  <c r="AW875" i="1" s="1"/>
  <c r="AT876" i="1"/>
  <c r="AT877" i="1"/>
  <c r="AT878" i="1"/>
  <c r="AU878" i="1" s="1"/>
  <c r="BD878" i="1" s="1"/>
  <c r="AT879" i="1"/>
  <c r="AW879" i="1" s="1"/>
  <c r="AT880" i="1"/>
  <c r="AT881" i="1"/>
  <c r="AT882" i="1"/>
  <c r="AT883" i="1"/>
  <c r="AT884" i="1"/>
  <c r="AT885" i="1"/>
  <c r="AT886" i="1"/>
  <c r="AT887" i="1"/>
  <c r="AW887" i="1" s="1"/>
  <c r="AT888" i="1"/>
  <c r="AU888" i="1" s="1"/>
  <c r="BD888" i="1" s="1"/>
  <c r="AT889" i="1"/>
  <c r="AT890" i="1"/>
  <c r="AT891" i="1"/>
  <c r="AW891" i="1" s="1"/>
  <c r="AT892" i="1"/>
  <c r="AT893" i="1"/>
  <c r="AT894" i="1"/>
  <c r="AU894" i="1" s="1"/>
  <c r="AT895" i="1"/>
  <c r="AT896" i="1"/>
  <c r="AT897" i="1"/>
  <c r="AT898" i="1"/>
  <c r="AT899" i="1"/>
  <c r="AU899" i="1" s="1"/>
  <c r="AT900" i="1"/>
  <c r="AT901" i="1"/>
  <c r="AT902" i="1"/>
  <c r="AT903" i="1"/>
  <c r="AW903" i="1" s="1"/>
  <c r="AT904" i="1"/>
  <c r="AU904" i="1" s="1"/>
  <c r="BD904" i="1" s="1"/>
  <c r="AT905" i="1"/>
  <c r="AT906" i="1"/>
  <c r="AT907" i="1"/>
  <c r="AW907" i="1" s="1"/>
  <c r="AT908" i="1"/>
  <c r="AT909" i="1"/>
  <c r="AT910" i="1"/>
  <c r="AU910" i="1" s="1"/>
  <c r="BD910" i="1" s="1"/>
  <c r="AT911" i="1"/>
  <c r="AT912" i="1"/>
  <c r="AT913" i="1"/>
  <c r="AT914" i="1"/>
  <c r="AT915" i="1"/>
  <c r="AU915" i="1" s="1"/>
  <c r="BD915" i="1" s="1"/>
  <c r="AT916" i="1"/>
  <c r="AT917" i="1"/>
  <c r="AT918" i="1"/>
  <c r="AT919" i="1"/>
  <c r="AW919" i="1" s="1"/>
  <c r="AT920" i="1"/>
  <c r="AU920" i="1" s="1"/>
  <c r="BD920" i="1" s="1"/>
  <c r="AT921" i="1"/>
  <c r="AT922" i="1"/>
  <c r="AT923" i="1"/>
  <c r="AW923" i="1" s="1"/>
  <c r="AT924" i="1"/>
  <c r="AT925" i="1"/>
  <c r="AT926" i="1"/>
  <c r="AU926" i="1" s="1"/>
  <c r="AT927" i="1"/>
  <c r="AT928" i="1"/>
  <c r="AT929" i="1"/>
  <c r="AT930" i="1"/>
  <c r="AT931" i="1"/>
  <c r="AW931" i="1" s="1"/>
  <c r="AT932" i="1"/>
  <c r="AT933" i="1"/>
  <c r="AT934" i="1"/>
  <c r="AT935" i="1"/>
  <c r="AW935" i="1" s="1"/>
  <c r="AT936" i="1"/>
  <c r="AU936" i="1" s="1"/>
  <c r="BD936" i="1" s="1"/>
  <c r="AT937" i="1"/>
  <c r="AT938" i="1"/>
  <c r="AT939" i="1"/>
  <c r="AW939" i="1" s="1"/>
  <c r="AT940" i="1"/>
  <c r="AT941" i="1"/>
  <c r="AT942" i="1"/>
  <c r="AT943" i="1"/>
  <c r="AT944" i="1"/>
  <c r="AT945" i="1"/>
  <c r="AT946" i="1"/>
  <c r="AT947" i="1"/>
  <c r="AT948" i="1"/>
  <c r="AT949" i="1"/>
  <c r="AT950" i="1"/>
  <c r="AT951" i="1"/>
  <c r="AW951" i="1" s="1"/>
  <c r="AT952" i="1"/>
  <c r="AU952" i="1" s="1"/>
  <c r="AT953" i="1"/>
  <c r="AT954" i="1"/>
  <c r="AT955" i="1"/>
  <c r="AW955" i="1" s="1"/>
  <c r="AT956" i="1"/>
  <c r="AT957" i="1"/>
  <c r="AT958" i="1"/>
  <c r="AU958" i="1" s="1"/>
  <c r="BD958" i="1" s="1"/>
  <c r="AT959" i="1"/>
  <c r="AW959" i="1" s="1"/>
  <c r="AT960" i="1"/>
  <c r="AT961" i="1"/>
  <c r="AT962" i="1"/>
  <c r="AT963" i="1"/>
  <c r="AU963" i="1" s="1"/>
  <c r="BD963" i="1" s="1"/>
  <c r="AT964" i="1"/>
  <c r="AT965" i="1"/>
  <c r="AT966" i="1"/>
  <c r="AT967" i="1"/>
  <c r="AW967" i="1" s="1"/>
  <c r="AT968" i="1"/>
  <c r="AU968" i="1" s="1"/>
  <c r="BD968" i="1" s="1"/>
  <c r="AT969" i="1"/>
  <c r="AT970" i="1"/>
  <c r="AT971" i="1"/>
  <c r="AW971" i="1" s="1"/>
  <c r="AT972" i="1"/>
  <c r="AT973" i="1"/>
  <c r="AT974" i="1"/>
  <c r="AU974" i="1" s="1"/>
  <c r="BD974" i="1" s="1"/>
  <c r="AT975" i="1"/>
  <c r="AT976" i="1"/>
  <c r="AT977" i="1"/>
  <c r="AT978" i="1"/>
  <c r="AT979" i="1"/>
  <c r="AU979" i="1" s="1"/>
  <c r="AT980" i="1"/>
  <c r="AT981" i="1"/>
  <c r="AT982" i="1"/>
  <c r="AT983" i="1"/>
  <c r="AW983" i="1" s="1"/>
  <c r="AT984" i="1"/>
  <c r="AU984" i="1" s="1"/>
  <c r="BD984" i="1" s="1"/>
  <c r="AT985" i="1"/>
  <c r="AT986" i="1"/>
  <c r="AT987" i="1"/>
  <c r="AW987" i="1" s="1"/>
  <c r="AT988" i="1"/>
  <c r="AT989" i="1"/>
  <c r="AT990" i="1"/>
  <c r="AU990" i="1" s="1"/>
  <c r="BD990" i="1" s="1"/>
  <c r="AT991" i="1"/>
  <c r="AT992" i="1"/>
  <c r="AT993" i="1"/>
  <c r="AT994" i="1"/>
  <c r="AT995" i="1"/>
  <c r="AT996" i="1"/>
  <c r="AT997" i="1"/>
  <c r="AT998" i="1"/>
  <c r="AT999" i="1"/>
  <c r="AW999" i="1" s="1"/>
  <c r="AT1000" i="1"/>
  <c r="AU1000" i="1" s="1"/>
  <c r="BD1000" i="1" s="1"/>
  <c r="AT1001" i="1"/>
  <c r="AT1002" i="1"/>
  <c r="AT1003" i="1"/>
  <c r="AW1003" i="1" s="1"/>
  <c r="AT1004" i="1"/>
  <c r="AT1005" i="1"/>
  <c r="AT1006" i="1"/>
  <c r="AU1006" i="1" s="1"/>
  <c r="AT1007" i="1"/>
  <c r="AT1008" i="1"/>
  <c r="AT1009" i="1"/>
  <c r="AT1010" i="1"/>
  <c r="AT1011" i="1"/>
  <c r="AW1011" i="1" s="1"/>
  <c r="AT1012" i="1"/>
  <c r="AT1013" i="1"/>
  <c r="AT1014" i="1"/>
  <c r="AT1015" i="1"/>
  <c r="AW1015" i="1" s="1"/>
  <c r="AT1016" i="1"/>
  <c r="AU1016" i="1" s="1"/>
  <c r="BD1016" i="1" s="1"/>
  <c r="AT1017" i="1"/>
  <c r="AT1018" i="1"/>
  <c r="AT1019" i="1"/>
  <c r="AW1019" i="1" s="1"/>
  <c r="AT1020" i="1"/>
  <c r="AT1021" i="1"/>
  <c r="AT1022" i="1"/>
  <c r="AU1022" i="1" s="1"/>
  <c r="BD1022" i="1" s="1"/>
  <c r="AT1023" i="1"/>
  <c r="AT1024" i="1"/>
  <c r="AT1025" i="1"/>
  <c r="AT1026" i="1"/>
  <c r="AT1027" i="1"/>
  <c r="AT1028" i="1"/>
  <c r="AT1029" i="1"/>
  <c r="AT1030" i="1"/>
  <c r="AT1031" i="1"/>
  <c r="AW1031" i="1" s="1"/>
  <c r="AT1032" i="1"/>
  <c r="AU1032" i="1" s="1"/>
  <c r="BD1032" i="1" s="1"/>
  <c r="AT1033" i="1"/>
  <c r="AT1034" i="1"/>
  <c r="AT1035" i="1"/>
  <c r="AW1035" i="1" s="1"/>
  <c r="AT1036" i="1"/>
  <c r="AW1036" i="1" s="1"/>
  <c r="AT1037" i="1"/>
  <c r="AT1038" i="1"/>
  <c r="AU1038" i="1" s="1"/>
  <c r="BD1038" i="1" s="1"/>
  <c r="AT1039" i="1"/>
  <c r="AT1040" i="1"/>
  <c r="AW1040" i="1" s="1"/>
  <c r="AT1041" i="1"/>
  <c r="AT1042" i="1"/>
  <c r="AT1043" i="1"/>
  <c r="AW1043" i="1" s="1"/>
  <c r="AT1044" i="1"/>
  <c r="AW1044" i="1" s="1"/>
  <c r="AT1045" i="1"/>
  <c r="AT1046" i="1"/>
  <c r="AT1047" i="1"/>
  <c r="AT1048" i="1"/>
  <c r="AU1048" i="1" s="1"/>
  <c r="BD1048" i="1" s="1"/>
  <c r="AT1049" i="1"/>
  <c r="AT1050" i="1"/>
  <c r="AT1051" i="1"/>
  <c r="AW1051" i="1" s="1"/>
  <c r="AT1052" i="1"/>
  <c r="AW1052" i="1" s="1"/>
  <c r="AT1053" i="1"/>
  <c r="AT1054" i="1"/>
  <c r="AU1054" i="1" s="1"/>
  <c r="BD1054" i="1" s="1"/>
  <c r="AT1055" i="1"/>
  <c r="AT1056" i="1"/>
  <c r="AW1056" i="1" s="1"/>
  <c r="AT1057" i="1"/>
  <c r="AT1058" i="1"/>
  <c r="AT1059" i="1"/>
  <c r="AW1059" i="1" s="1"/>
  <c r="AT1060" i="1"/>
  <c r="AW1060" i="1" s="1"/>
  <c r="AT1061" i="1"/>
  <c r="AT1062" i="1"/>
  <c r="AT1063" i="1"/>
  <c r="AW1063" i="1" s="1"/>
  <c r="AT1064" i="1"/>
  <c r="AW1064" i="1" s="1"/>
  <c r="AT1065" i="1"/>
  <c r="AT1066" i="1"/>
  <c r="AT1067" i="1"/>
  <c r="AW1067" i="1" s="1"/>
  <c r="AT1068" i="1"/>
  <c r="AW1068" i="1" s="1"/>
  <c r="AT1069" i="1"/>
  <c r="AT1070" i="1"/>
  <c r="AU1070" i="1" s="1"/>
  <c r="BD1070" i="1" s="1"/>
  <c r="AT1071" i="1"/>
  <c r="AT1072" i="1"/>
  <c r="AW1072" i="1" s="1"/>
  <c r="AT1073" i="1"/>
  <c r="AT1074" i="1"/>
  <c r="AT1075" i="1"/>
  <c r="AT1076" i="1"/>
  <c r="AW1076" i="1" s="1"/>
  <c r="AT1077" i="1"/>
  <c r="AT1078" i="1"/>
  <c r="AT1079" i="1"/>
  <c r="AT1080" i="1"/>
  <c r="AW1080" i="1" s="1"/>
  <c r="AT1081" i="1"/>
  <c r="AT1082" i="1"/>
  <c r="AT1083" i="1"/>
  <c r="AW1083" i="1" s="1"/>
  <c r="AT1084" i="1"/>
  <c r="AW1084" i="1" s="1"/>
  <c r="AT1085" i="1"/>
  <c r="AT1086" i="1"/>
  <c r="AU1086" i="1" s="1"/>
  <c r="BD1086" i="1" s="1"/>
  <c r="AT1087" i="1"/>
  <c r="AT1088" i="1"/>
  <c r="AW1088" i="1" s="1"/>
  <c r="AT1089" i="1"/>
  <c r="AT1090" i="1"/>
  <c r="AT1091" i="1"/>
  <c r="AW1091" i="1" s="1"/>
  <c r="AT1092" i="1"/>
  <c r="AW1092" i="1" s="1"/>
  <c r="AT1093" i="1"/>
  <c r="AT1094" i="1"/>
  <c r="AT1095" i="1"/>
  <c r="AT1096" i="1"/>
  <c r="AU1096" i="1" s="1"/>
  <c r="BD1096" i="1" s="1"/>
  <c r="AT1097" i="1"/>
  <c r="AT1098" i="1"/>
  <c r="AT1099" i="1"/>
  <c r="AW1099" i="1" s="1"/>
  <c r="AT1100" i="1"/>
  <c r="AW1100" i="1" s="1"/>
  <c r="AT1101" i="1"/>
  <c r="AT1102" i="1"/>
  <c r="AU1102" i="1" s="1"/>
  <c r="BD1102" i="1" s="1"/>
  <c r="AT1103" i="1"/>
  <c r="AW1103" i="1" s="1"/>
  <c r="AT1104" i="1"/>
  <c r="AW1104" i="1" s="1"/>
  <c r="AT1105" i="1"/>
  <c r="AT1106" i="1"/>
  <c r="AT1107" i="1"/>
  <c r="AW1107" i="1" s="1"/>
  <c r="AT1108" i="1"/>
  <c r="AW1108" i="1" s="1"/>
  <c r="AT1109" i="1"/>
  <c r="AT1110" i="1"/>
  <c r="AT1111" i="1"/>
  <c r="AT1112" i="1"/>
  <c r="AU1112" i="1" s="1"/>
  <c r="AT1113" i="1"/>
  <c r="AT1114" i="1"/>
  <c r="AT1115" i="1"/>
  <c r="AW1115" i="1" s="1"/>
  <c r="AT1116" i="1"/>
  <c r="AW1116" i="1" s="1"/>
  <c r="AT1117" i="1"/>
  <c r="AT1118" i="1"/>
  <c r="AT1119" i="1"/>
  <c r="AT1120" i="1"/>
  <c r="AW1120" i="1" s="1"/>
  <c r="AT1121" i="1"/>
  <c r="AT1122" i="1"/>
  <c r="AT1123" i="1"/>
  <c r="AW1123" i="1" s="1"/>
  <c r="AT1124" i="1"/>
  <c r="AW1124" i="1" s="1"/>
  <c r="AT1125" i="1"/>
  <c r="AT1126" i="1"/>
  <c r="AT1127" i="1"/>
  <c r="AT1128" i="1"/>
  <c r="AW1128" i="1" s="1"/>
  <c r="AT1129" i="1"/>
  <c r="AT1130" i="1"/>
  <c r="AT1131" i="1"/>
  <c r="AW1131" i="1" s="1"/>
  <c r="AT1132" i="1"/>
  <c r="AW1132" i="1" s="1"/>
  <c r="AT1133" i="1"/>
  <c r="AT1134" i="1"/>
  <c r="AU1134" i="1" s="1"/>
  <c r="BD1134" i="1" s="1"/>
  <c r="AT1135" i="1"/>
  <c r="AT1136" i="1"/>
  <c r="AW1136" i="1" s="1"/>
  <c r="AT1137" i="1"/>
  <c r="AT1138" i="1"/>
  <c r="AT1139" i="1"/>
  <c r="AT1140" i="1"/>
  <c r="AW1140" i="1" s="1"/>
  <c r="AT1141" i="1"/>
  <c r="AT1142" i="1"/>
  <c r="AT1143" i="1"/>
  <c r="AW1143" i="1" s="1"/>
  <c r="AT1144" i="1"/>
  <c r="AW1144" i="1" s="1"/>
  <c r="AT1145" i="1"/>
  <c r="AT1146" i="1"/>
  <c r="AT1147" i="1"/>
  <c r="AW1147" i="1" s="1"/>
  <c r="AT1148" i="1"/>
  <c r="AW1148" i="1" s="1"/>
  <c r="AT1149" i="1"/>
  <c r="AT1150" i="1"/>
  <c r="AU1150" i="1" s="1"/>
  <c r="BD1150" i="1" s="1"/>
  <c r="AT1151" i="1"/>
  <c r="AT1152" i="1"/>
  <c r="AW1152" i="1" s="1"/>
  <c r="AT1153" i="1"/>
  <c r="AT1154" i="1"/>
  <c r="AT1155" i="1"/>
  <c r="AU1155" i="1" s="1"/>
  <c r="BD1155" i="1" s="1"/>
  <c r="AT1156" i="1"/>
  <c r="AW1156" i="1" s="1"/>
  <c r="AT1157" i="1"/>
  <c r="AT1158" i="1"/>
  <c r="AT1159" i="1"/>
  <c r="AT1160" i="1"/>
  <c r="AU1160" i="1" s="1"/>
  <c r="BD1160" i="1" s="1"/>
  <c r="AT1161" i="1"/>
  <c r="AT1162" i="1"/>
  <c r="AT1163" i="1"/>
  <c r="AW1163" i="1" s="1"/>
  <c r="AT1164" i="1"/>
  <c r="AW1164" i="1" s="1"/>
  <c r="AT1165" i="1"/>
  <c r="AT1166" i="1"/>
  <c r="AU1166" i="1" s="1"/>
  <c r="AT1167" i="1"/>
  <c r="AT1168" i="1"/>
  <c r="AW1168" i="1" s="1"/>
  <c r="AT1169" i="1"/>
  <c r="AT1170" i="1"/>
  <c r="AT1171" i="1"/>
  <c r="AW1171" i="1" s="1"/>
  <c r="AT1172" i="1"/>
  <c r="AW1172" i="1" s="1"/>
  <c r="AT1173" i="1"/>
  <c r="AT1174" i="1"/>
  <c r="AT1175" i="1"/>
  <c r="AT1176" i="1"/>
  <c r="AU1176" i="1" s="1"/>
  <c r="BD1176" i="1" s="1"/>
  <c r="AT1177" i="1"/>
  <c r="AT1178" i="1"/>
  <c r="AT1179" i="1"/>
  <c r="AW1179" i="1" s="1"/>
  <c r="AT1180" i="1"/>
  <c r="AW1180" i="1" s="1"/>
  <c r="AT1181" i="1"/>
  <c r="AT1182" i="1"/>
  <c r="AU1182" i="1" s="1"/>
  <c r="BD1182" i="1" s="1"/>
  <c r="AT1183" i="1"/>
  <c r="AT1184" i="1"/>
  <c r="AW1184" i="1" s="1"/>
  <c r="AT1185" i="1"/>
  <c r="AT1186" i="1"/>
  <c r="AT1187" i="1"/>
  <c r="AW1187" i="1" s="1"/>
  <c r="AT1188" i="1"/>
  <c r="AW1188" i="1" s="1"/>
  <c r="AT1189" i="1"/>
  <c r="AT1190" i="1"/>
  <c r="AT1191" i="1"/>
  <c r="AW1191" i="1" s="1"/>
  <c r="AT1192" i="1"/>
  <c r="AW1192" i="1" s="1"/>
  <c r="AT1193" i="1"/>
  <c r="AT1194" i="1"/>
  <c r="AT1195" i="1"/>
  <c r="AW1195" i="1" s="1"/>
  <c r="AT1196" i="1"/>
  <c r="AW1196" i="1" s="1"/>
  <c r="AT1197" i="1"/>
  <c r="AT1198" i="1"/>
  <c r="AT1199" i="1"/>
  <c r="AT1200" i="1"/>
  <c r="AW1200" i="1" s="1"/>
  <c r="AT1201" i="1"/>
  <c r="AT1202" i="1"/>
  <c r="AT1203" i="1"/>
  <c r="AT1204" i="1"/>
  <c r="AW1204" i="1" s="1"/>
  <c r="AT1205" i="1"/>
  <c r="AT1206" i="1"/>
  <c r="AT1207" i="1"/>
  <c r="AT1208" i="1"/>
  <c r="AW1208" i="1" s="1"/>
  <c r="AT1209" i="1"/>
  <c r="AT1210" i="1"/>
  <c r="AT1211" i="1"/>
  <c r="AW1211" i="1" s="1"/>
  <c r="AT1212" i="1"/>
  <c r="AW1212" i="1" s="1"/>
  <c r="AT1213" i="1"/>
  <c r="AT1214" i="1"/>
  <c r="AU1214" i="1" s="1"/>
  <c r="BD1214" i="1" s="1"/>
  <c r="AT1215" i="1"/>
  <c r="AT1216" i="1"/>
  <c r="AW1216" i="1" s="1"/>
  <c r="AT1217" i="1"/>
  <c r="AT1218" i="1"/>
  <c r="AT1219" i="1"/>
  <c r="AW1219" i="1" s="1"/>
  <c r="AT1220" i="1"/>
  <c r="AW1220" i="1" s="1"/>
  <c r="AT1221" i="1"/>
  <c r="AT1222" i="1"/>
  <c r="AT1223" i="1"/>
  <c r="AT1224" i="1"/>
  <c r="AU1224" i="1" s="1"/>
  <c r="AT1225" i="1"/>
  <c r="AT1226" i="1"/>
  <c r="AT1227" i="1"/>
  <c r="AW1227" i="1" s="1"/>
  <c r="AT1228" i="1"/>
  <c r="AW1228" i="1" s="1"/>
  <c r="AT1229" i="1"/>
  <c r="AT1230" i="1"/>
  <c r="AU1230" i="1" s="1"/>
  <c r="BD1230" i="1" s="1"/>
  <c r="AT1231" i="1"/>
  <c r="AW1231" i="1" s="1"/>
  <c r="AT1232" i="1"/>
  <c r="AW1232" i="1" s="1"/>
  <c r="AT1233" i="1"/>
  <c r="AT1234" i="1"/>
  <c r="AT1235" i="1"/>
  <c r="AW1235" i="1" s="1"/>
  <c r="AT1236" i="1"/>
  <c r="AW1236" i="1" s="1"/>
  <c r="AT1237" i="1"/>
  <c r="AT1238" i="1"/>
  <c r="AT1239" i="1"/>
  <c r="AT1240" i="1"/>
  <c r="AU1240" i="1" s="1"/>
  <c r="BD1240" i="1" s="1"/>
  <c r="AT1241" i="1"/>
  <c r="AT1242" i="1"/>
  <c r="AT1243" i="1"/>
  <c r="AW1243" i="1" s="1"/>
  <c r="AT1244" i="1"/>
  <c r="AW1244" i="1" s="1"/>
  <c r="AT1245" i="1"/>
  <c r="AT1246" i="1"/>
  <c r="AU1246" i="1" s="1"/>
  <c r="AT1247" i="1"/>
  <c r="AT1248" i="1"/>
  <c r="AW1248" i="1" s="1"/>
  <c r="AT1249" i="1"/>
  <c r="AT1250" i="1"/>
  <c r="AT1251" i="1"/>
  <c r="AW1251" i="1" s="1"/>
  <c r="AT1252" i="1"/>
  <c r="AW1252" i="1" s="1"/>
  <c r="AT1253" i="1"/>
  <c r="AT1254" i="1"/>
  <c r="AT1255" i="1"/>
  <c r="AT1256" i="1"/>
  <c r="AW1256" i="1" s="1"/>
  <c r="AT1257" i="1"/>
  <c r="AT1258" i="1"/>
  <c r="AT1259" i="1"/>
  <c r="AW1259" i="1" s="1"/>
  <c r="AT1260" i="1"/>
  <c r="AW1260" i="1" s="1"/>
  <c r="AT1261" i="1"/>
  <c r="AT1262" i="1"/>
  <c r="AU1262" i="1" s="1"/>
  <c r="BD1262" i="1" s="1"/>
  <c r="AT1263" i="1"/>
  <c r="AT1264" i="1"/>
  <c r="AW1264" i="1" s="1"/>
  <c r="AT1265" i="1"/>
  <c r="AT1266" i="1"/>
  <c r="AT1267" i="1"/>
  <c r="AT1268" i="1"/>
  <c r="AW1268" i="1" s="1"/>
  <c r="AT1269" i="1"/>
  <c r="AT1270" i="1"/>
  <c r="AT1271" i="1"/>
  <c r="AW1271" i="1" s="1"/>
  <c r="AT1272" i="1"/>
  <c r="AW1272" i="1" s="1"/>
  <c r="AT1273" i="1"/>
  <c r="AT1274" i="1"/>
  <c r="AT1275" i="1"/>
  <c r="AW1275" i="1" s="1"/>
  <c r="AT1276" i="1"/>
  <c r="AW1276" i="1" s="1"/>
  <c r="AT1277" i="1"/>
  <c r="AT1278" i="1"/>
  <c r="AU1278" i="1" s="1"/>
  <c r="AT1279" i="1"/>
  <c r="AT1280" i="1"/>
  <c r="AW1280" i="1" s="1"/>
  <c r="AT1281" i="1"/>
  <c r="AT1282" i="1"/>
  <c r="AT1283" i="1"/>
  <c r="AW1283" i="1" s="1"/>
  <c r="AT1284" i="1"/>
  <c r="AW1284" i="1" s="1"/>
  <c r="AT1285" i="1"/>
  <c r="AT1286" i="1"/>
  <c r="AT1287" i="1"/>
  <c r="AT1288" i="1"/>
  <c r="AU1288" i="1" s="1"/>
  <c r="BD1288" i="1" s="1"/>
  <c r="AT1289" i="1"/>
  <c r="AT1290" i="1"/>
  <c r="AT1291" i="1"/>
  <c r="AW1291" i="1" s="1"/>
  <c r="AT1292" i="1"/>
  <c r="AW1292" i="1" s="1"/>
  <c r="AT1293" i="1"/>
  <c r="AT1294" i="1"/>
  <c r="AU1294" i="1" s="1"/>
  <c r="BD1294" i="1" s="1"/>
  <c r="AT1295" i="1"/>
  <c r="AT1296" i="1"/>
  <c r="AW1296" i="1" s="1"/>
  <c r="AT1297" i="1"/>
  <c r="AT1298" i="1"/>
  <c r="AT1299" i="1"/>
  <c r="AW1299" i="1" s="1"/>
  <c r="AT1300" i="1"/>
  <c r="AW1300" i="1" s="1"/>
  <c r="AT1301" i="1"/>
  <c r="AT1302" i="1"/>
  <c r="AT1303" i="1"/>
  <c r="AT1304" i="1"/>
  <c r="AU1304" i="1" s="1"/>
  <c r="AT1305" i="1"/>
  <c r="AT1306" i="1"/>
  <c r="AT1307" i="1"/>
  <c r="AW1307" i="1" s="1"/>
  <c r="AT1308" i="1"/>
  <c r="AW1308" i="1" s="1"/>
  <c r="AT1309" i="1"/>
  <c r="AT1310" i="1"/>
  <c r="AU1310" i="1" s="1"/>
  <c r="BD1310" i="1" s="1"/>
  <c r="AT1311" i="1"/>
  <c r="AT1312" i="1"/>
  <c r="AW1312" i="1" s="1"/>
  <c r="AT1313" i="1"/>
  <c r="AT1314" i="1"/>
  <c r="AT1315" i="1"/>
  <c r="AW1315" i="1" s="1"/>
  <c r="AT1316" i="1"/>
  <c r="AW1316" i="1" s="1"/>
  <c r="AT1317" i="1"/>
  <c r="AT1318" i="1"/>
  <c r="AT1319" i="1"/>
  <c r="AW1319" i="1" s="1"/>
  <c r="AT1320" i="1"/>
  <c r="AW1320" i="1" s="1"/>
  <c r="AT1321" i="1"/>
  <c r="AT1322" i="1"/>
  <c r="AT1323" i="1"/>
  <c r="AW1323" i="1" s="1"/>
  <c r="AT1324" i="1"/>
  <c r="AW1324" i="1" s="1"/>
  <c r="AT1325" i="1"/>
  <c r="AT1326" i="1"/>
  <c r="AU1326" i="1" s="1"/>
  <c r="AT1327" i="1"/>
  <c r="AT1328" i="1"/>
  <c r="AW1328" i="1" s="1"/>
  <c r="AT1329" i="1"/>
  <c r="AT1330" i="1"/>
  <c r="AT1331" i="1"/>
  <c r="AT1332" i="1"/>
  <c r="AW1332" i="1" s="1"/>
  <c r="AT1333" i="1"/>
  <c r="AT1334" i="1"/>
  <c r="AT1335" i="1"/>
  <c r="AT1336" i="1"/>
  <c r="AW1336" i="1" s="1"/>
  <c r="AT1337" i="1"/>
  <c r="AT1338" i="1"/>
  <c r="AT1339" i="1"/>
  <c r="AW1339" i="1" s="1"/>
  <c r="AT1340" i="1"/>
  <c r="AW1340" i="1" s="1"/>
  <c r="AT1341" i="1"/>
  <c r="AT1342" i="1"/>
  <c r="AU1342" i="1" s="1"/>
  <c r="BD1342" i="1" s="1"/>
  <c r="AT1343" i="1"/>
  <c r="AT1344" i="1"/>
  <c r="AW1344" i="1" s="1"/>
  <c r="AT1345" i="1"/>
  <c r="AT1346" i="1"/>
  <c r="AT1347" i="1"/>
  <c r="AU1347" i="1" s="1"/>
  <c r="BD1347" i="1" s="1"/>
  <c r="AT1348" i="1"/>
  <c r="AW1348" i="1" s="1"/>
  <c r="AT1349" i="1"/>
  <c r="AT1350" i="1"/>
  <c r="AT1351" i="1"/>
  <c r="AT1352" i="1"/>
  <c r="AU1352" i="1" s="1"/>
  <c r="BD1352" i="1" s="1"/>
  <c r="AT1353" i="1"/>
  <c r="AT1354" i="1"/>
  <c r="AT1355" i="1"/>
  <c r="AW1355" i="1" s="1"/>
  <c r="AT1356" i="1"/>
  <c r="AW1356" i="1" s="1"/>
  <c r="AT1357" i="1"/>
  <c r="AT1358" i="1"/>
  <c r="AU1358" i="1" s="1"/>
  <c r="AT1359" i="1"/>
  <c r="AW1359" i="1" s="1"/>
  <c r="AT1360" i="1"/>
  <c r="AW1360" i="1" s="1"/>
  <c r="AT1361" i="1"/>
  <c r="AT1362" i="1"/>
  <c r="AT1363" i="1"/>
  <c r="AW1363" i="1" s="1"/>
  <c r="AT1364" i="1"/>
  <c r="AW1364" i="1" s="1"/>
  <c r="AT1365" i="1"/>
  <c r="AT1366" i="1"/>
  <c r="AT1367" i="1"/>
  <c r="AT1368" i="1"/>
  <c r="AU1368" i="1" s="1"/>
  <c r="BD1368" i="1" s="1"/>
  <c r="AT1369" i="1"/>
  <c r="AT1370" i="1"/>
  <c r="AT1371" i="1"/>
  <c r="AW1371" i="1" s="1"/>
  <c r="AT1372" i="1"/>
  <c r="AW1372" i="1" s="1"/>
  <c r="AT1373" i="1"/>
  <c r="AT1374" i="1"/>
  <c r="AT1375" i="1"/>
  <c r="AT1376" i="1"/>
  <c r="AW1376" i="1" s="1"/>
  <c r="AT1377" i="1"/>
  <c r="AT1378" i="1"/>
  <c r="AT1379" i="1"/>
  <c r="AW1379" i="1" s="1"/>
  <c r="AT1380" i="1"/>
  <c r="AW1380" i="1" s="1"/>
  <c r="AT1381" i="1"/>
  <c r="AT1382" i="1"/>
  <c r="AT1383" i="1"/>
  <c r="AT1384" i="1"/>
  <c r="AW1384" i="1" s="1"/>
  <c r="AT1385" i="1"/>
  <c r="AT1386" i="1"/>
  <c r="AT1387" i="1"/>
  <c r="AW1387" i="1" s="1"/>
  <c r="AT1388" i="1"/>
  <c r="AW1388" i="1" s="1"/>
  <c r="AT1389" i="1"/>
  <c r="AT1390" i="1"/>
  <c r="AU1390" i="1" s="1"/>
  <c r="BD1390" i="1" s="1"/>
  <c r="AT1391" i="1"/>
  <c r="AT1392" i="1"/>
  <c r="AW1392" i="1" s="1"/>
  <c r="AT1393" i="1"/>
  <c r="AT1394" i="1"/>
  <c r="AT1395" i="1"/>
  <c r="AT1396" i="1"/>
  <c r="AW1396" i="1" s="1"/>
  <c r="AT1397" i="1"/>
  <c r="AT1398" i="1"/>
  <c r="AT1399" i="1"/>
  <c r="AW1399" i="1" s="1"/>
  <c r="AT1400" i="1"/>
  <c r="AW1400" i="1" s="1"/>
  <c r="AT1401" i="1"/>
  <c r="AT1402" i="1"/>
  <c r="AT1403" i="1"/>
  <c r="AW1403" i="1" s="1"/>
  <c r="AT1404" i="1"/>
  <c r="AW1404" i="1" s="1"/>
  <c r="AT1405" i="1"/>
  <c r="AT1406" i="1"/>
  <c r="AU1406" i="1" s="1"/>
  <c r="BD1406" i="1" s="1"/>
  <c r="AT1407" i="1"/>
  <c r="AT1408" i="1"/>
  <c r="AW1408" i="1" s="1"/>
  <c r="AT1409" i="1"/>
  <c r="AT1410" i="1"/>
  <c r="AT1411" i="1"/>
  <c r="AW1411" i="1" s="1"/>
  <c r="AT1412" i="1"/>
  <c r="AW1412" i="1" s="1"/>
  <c r="AT1413" i="1"/>
  <c r="AT1414" i="1"/>
  <c r="AT1415" i="1"/>
  <c r="AT1416" i="1"/>
  <c r="AU1416" i="1" s="1"/>
  <c r="BD1416" i="1" s="1"/>
  <c r="AT1417" i="1"/>
  <c r="AT1418" i="1"/>
  <c r="AT1419" i="1"/>
  <c r="AW1419" i="1" s="1"/>
  <c r="AT1420" i="1"/>
  <c r="AW1420" i="1" s="1"/>
  <c r="AT1421" i="1"/>
  <c r="AT1422" i="1"/>
  <c r="AU1422" i="1" s="1"/>
  <c r="BD1422" i="1" s="1"/>
  <c r="AT1423" i="1"/>
  <c r="AT1424" i="1"/>
  <c r="AW1424" i="1" s="1"/>
  <c r="AT1425" i="1"/>
  <c r="AT1426" i="1"/>
  <c r="AT1427" i="1"/>
  <c r="AW1427" i="1" s="1"/>
  <c r="AT1428" i="1"/>
  <c r="AW1428" i="1" s="1"/>
  <c r="AT1429" i="1"/>
  <c r="AT1430" i="1"/>
  <c r="AT1431" i="1"/>
  <c r="AT1432" i="1"/>
  <c r="AU1432" i="1" s="1"/>
  <c r="BD1432" i="1" s="1"/>
  <c r="AT1433" i="1"/>
  <c r="AT1434" i="1"/>
  <c r="AT1435" i="1"/>
  <c r="AW1435" i="1" s="1"/>
  <c r="AT1436" i="1"/>
  <c r="AW1436" i="1" s="1"/>
  <c r="AT1437" i="1"/>
  <c r="AT1438" i="1"/>
  <c r="AU1438" i="1" s="1"/>
  <c r="AT1439" i="1"/>
  <c r="AT1440" i="1"/>
  <c r="AW1440" i="1" s="1"/>
  <c r="AT1441" i="1"/>
  <c r="AT1442" i="1"/>
  <c r="AT1443" i="1"/>
  <c r="AW1443" i="1" s="1"/>
  <c r="AT1444" i="1"/>
  <c r="AW1444" i="1" s="1"/>
  <c r="AT1445" i="1"/>
  <c r="AT1446" i="1"/>
  <c r="AT1447" i="1"/>
  <c r="AW1447" i="1" s="1"/>
  <c r="AT1448" i="1"/>
  <c r="AW1448" i="1" s="1"/>
  <c r="AT1449" i="1"/>
  <c r="AT1450" i="1"/>
  <c r="AT1451" i="1"/>
  <c r="AW1451" i="1" s="1"/>
  <c r="AT1452" i="1"/>
  <c r="AW1452" i="1" s="1"/>
  <c r="AT1453" i="1"/>
  <c r="AT1454" i="1"/>
  <c r="AT1455" i="1"/>
  <c r="AT1456" i="1"/>
  <c r="AW1456" i="1" s="1"/>
  <c r="AT1457" i="1"/>
  <c r="AT1458" i="1"/>
  <c r="AT1459" i="1"/>
  <c r="AT1460" i="1"/>
  <c r="AW1460" i="1" s="1"/>
  <c r="AT1461" i="1"/>
  <c r="AT1462" i="1"/>
  <c r="AT1463" i="1"/>
  <c r="AT1464" i="1"/>
  <c r="AW1464" i="1" s="1"/>
  <c r="AT1465" i="1"/>
  <c r="AT1466" i="1"/>
  <c r="AT1467" i="1"/>
  <c r="AW1467" i="1" s="1"/>
  <c r="AT1468" i="1"/>
  <c r="AW1468" i="1" s="1"/>
  <c r="AT1469" i="1"/>
  <c r="AT1470" i="1"/>
  <c r="AU1470" i="1" s="1"/>
  <c r="BD1470" i="1" s="1"/>
  <c r="AT1471" i="1"/>
  <c r="AT1472" i="1"/>
  <c r="AW1472" i="1" s="1"/>
  <c r="AT1473" i="1"/>
  <c r="AT1474" i="1"/>
  <c r="AT1475" i="1"/>
  <c r="AW1475" i="1" s="1"/>
  <c r="AT1476" i="1"/>
  <c r="AW1476" i="1" s="1"/>
  <c r="AT1477" i="1"/>
  <c r="AT1478" i="1"/>
  <c r="AT1479" i="1"/>
  <c r="AT1480" i="1"/>
  <c r="AU1480" i="1" s="1"/>
  <c r="BD1480" i="1" s="1"/>
  <c r="AT1481" i="1"/>
  <c r="AT1482" i="1"/>
  <c r="AT1483" i="1"/>
  <c r="AW1483" i="1" s="1"/>
  <c r="AT1484" i="1"/>
  <c r="AW1484" i="1" s="1"/>
  <c r="AT1485" i="1"/>
  <c r="AT1486" i="1"/>
  <c r="AU1486" i="1" s="1"/>
  <c r="BD1486" i="1" s="1"/>
  <c r="AT1487" i="1"/>
  <c r="AW1487" i="1" s="1"/>
  <c r="AT1488" i="1"/>
  <c r="AW1488" i="1" s="1"/>
  <c r="AT1489" i="1"/>
  <c r="AT1490" i="1"/>
  <c r="AT1491" i="1"/>
  <c r="AW1491" i="1" s="1"/>
  <c r="AT1492" i="1"/>
  <c r="AW1492" i="1" s="1"/>
  <c r="AT1493" i="1"/>
  <c r="AT1494" i="1"/>
  <c r="AT1495" i="1"/>
  <c r="AT1496" i="1"/>
  <c r="AU1496" i="1" s="1"/>
  <c r="AT1497" i="1"/>
  <c r="AT1498" i="1"/>
  <c r="AT1499" i="1"/>
  <c r="AW1499" i="1" s="1"/>
  <c r="AT1500" i="1"/>
  <c r="AW1500" i="1" s="1"/>
  <c r="AT1501" i="1"/>
  <c r="AT1502" i="1"/>
  <c r="AU1502" i="1" s="1"/>
  <c r="BD1502" i="1" s="1"/>
  <c r="AT1503" i="1"/>
  <c r="AT1504" i="1"/>
  <c r="AW1504" i="1" s="1"/>
  <c r="AT1505" i="1"/>
  <c r="AT1506" i="1"/>
  <c r="AT1507" i="1"/>
  <c r="AW1507" i="1" s="1"/>
  <c r="AT1508" i="1"/>
  <c r="AW1508" i="1" s="1"/>
  <c r="AT1509" i="1"/>
  <c r="AT1510" i="1"/>
  <c r="AT1511" i="1"/>
  <c r="AT1512" i="1"/>
  <c r="AW1512" i="1" s="1"/>
  <c r="AT1513" i="1"/>
  <c r="AT1514" i="1"/>
  <c r="AT1515" i="1"/>
  <c r="AW1515" i="1" s="1"/>
  <c r="AT1516" i="1"/>
  <c r="AW1516" i="1" s="1"/>
  <c r="AT1517" i="1"/>
  <c r="AT1518" i="1"/>
  <c r="AU1518" i="1" s="1"/>
  <c r="BD1518" i="1" s="1"/>
  <c r="AT1519" i="1"/>
  <c r="AT1520" i="1"/>
  <c r="AW1520" i="1" s="1"/>
  <c r="AT1521" i="1"/>
  <c r="AT1522" i="1"/>
  <c r="AT1523" i="1"/>
  <c r="AT1524" i="1"/>
  <c r="AW1524" i="1" s="1"/>
  <c r="AT1525" i="1"/>
  <c r="AT1526" i="1"/>
  <c r="AT1527" i="1"/>
  <c r="AW1527" i="1" s="1"/>
  <c r="AT1528" i="1"/>
  <c r="AW1528" i="1" s="1"/>
  <c r="AT1529" i="1"/>
  <c r="AT1530" i="1"/>
  <c r="AT1531" i="1"/>
  <c r="AW1531" i="1" s="1"/>
  <c r="AT1532" i="1"/>
  <c r="AW1532" i="1" s="1"/>
  <c r="AT1533" i="1"/>
  <c r="AT1534" i="1"/>
  <c r="AU1534" i="1" s="1"/>
  <c r="BD1534" i="1" s="1"/>
  <c r="AT1535" i="1"/>
  <c r="AT1536" i="1"/>
  <c r="AW1536" i="1" s="1"/>
  <c r="AT1537" i="1"/>
  <c r="AT1538" i="1"/>
  <c r="AT1539" i="1"/>
  <c r="AW1539" i="1" s="1"/>
  <c r="AT1540" i="1"/>
  <c r="AW1540" i="1" s="1"/>
  <c r="AT1541" i="1"/>
  <c r="AT1542" i="1"/>
  <c r="AT1543" i="1"/>
  <c r="AT1544" i="1"/>
  <c r="AU1544" i="1" s="1"/>
  <c r="AT1545" i="1"/>
  <c r="AT1546" i="1"/>
  <c r="AT1547" i="1"/>
  <c r="AW1547" i="1" s="1"/>
  <c r="AT1548" i="1"/>
  <c r="AW1548" i="1" s="1"/>
  <c r="AT1549" i="1"/>
  <c r="AT1550" i="1"/>
  <c r="AU1550" i="1" s="1"/>
  <c r="AT1551" i="1"/>
  <c r="AT1552" i="1"/>
  <c r="AW1552" i="1" s="1"/>
  <c r="AT1553" i="1"/>
  <c r="AT1554" i="1"/>
  <c r="AT1555" i="1"/>
  <c r="AW1555" i="1" s="1"/>
  <c r="AT1556" i="1"/>
  <c r="AW1556" i="1" s="1"/>
  <c r="AT1557" i="1"/>
  <c r="AT1558" i="1"/>
  <c r="AT1559" i="1"/>
  <c r="AT1560" i="1"/>
  <c r="AU1560" i="1" s="1"/>
  <c r="BD1560" i="1" s="1"/>
  <c r="AT1561" i="1"/>
  <c r="AT1562" i="1"/>
  <c r="AT1563" i="1"/>
  <c r="AW1563" i="1" s="1"/>
  <c r="AT1564" i="1"/>
  <c r="AW1564" i="1" s="1"/>
  <c r="AT1565" i="1"/>
  <c r="AT1566" i="1"/>
  <c r="AU1566" i="1" s="1"/>
  <c r="BD1566" i="1" s="1"/>
  <c r="AT1567" i="1"/>
  <c r="AT1568" i="1"/>
  <c r="AW1568" i="1" s="1"/>
  <c r="AT1569" i="1"/>
  <c r="AT1570" i="1"/>
  <c r="AT1571" i="1"/>
  <c r="AW1571" i="1" s="1"/>
  <c r="AT1572" i="1"/>
  <c r="AW1572" i="1" s="1"/>
  <c r="AT1573" i="1"/>
  <c r="AT1574" i="1"/>
  <c r="AT1575" i="1"/>
  <c r="AW1575" i="1" s="1"/>
  <c r="AT1576" i="1"/>
  <c r="AW1576" i="1" s="1"/>
  <c r="AT1577" i="1"/>
  <c r="AT1578" i="1"/>
  <c r="AT1579" i="1"/>
  <c r="AW1579" i="1" s="1"/>
  <c r="AT1580" i="1"/>
  <c r="AW1580" i="1" s="1"/>
  <c r="AT1581" i="1"/>
  <c r="AT1582" i="1"/>
  <c r="AU1582" i="1" s="1"/>
  <c r="BD1582" i="1" s="1"/>
  <c r="AT1583" i="1"/>
  <c r="AT1584" i="1"/>
  <c r="AW1584" i="1" s="1"/>
  <c r="AT1585" i="1"/>
  <c r="AT1586" i="1"/>
  <c r="AT1587" i="1"/>
  <c r="AT1588" i="1"/>
  <c r="AW1588" i="1" s="1"/>
  <c r="AT1589" i="1"/>
  <c r="AT1590" i="1"/>
  <c r="AT1591" i="1"/>
  <c r="AT1592" i="1"/>
  <c r="AW1592" i="1" s="1"/>
  <c r="AT1593" i="1"/>
  <c r="AT1594" i="1"/>
  <c r="AT1595" i="1"/>
  <c r="AW1595" i="1" s="1"/>
  <c r="AT1596" i="1"/>
  <c r="AW1596" i="1" s="1"/>
  <c r="AT1597" i="1"/>
  <c r="AT1598" i="1"/>
  <c r="AU1598" i="1" s="1"/>
  <c r="AT1599" i="1"/>
  <c r="AT1600" i="1"/>
  <c r="AW1600" i="1" s="1"/>
  <c r="AT1601" i="1"/>
  <c r="AT1602" i="1"/>
  <c r="AT1603" i="1"/>
  <c r="AU1603" i="1" s="1"/>
  <c r="AT1604" i="1"/>
  <c r="AW1604" i="1" s="1"/>
  <c r="AT1605" i="1"/>
  <c r="AT1606" i="1"/>
  <c r="AT1607" i="1"/>
  <c r="AT1608" i="1"/>
  <c r="AU1608" i="1" s="1"/>
  <c r="BD1608" i="1" s="1"/>
  <c r="AT1609" i="1"/>
  <c r="AT1610" i="1"/>
  <c r="AT1611" i="1"/>
  <c r="AW1611" i="1" s="1"/>
  <c r="AT1612" i="1"/>
  <c r="AW1612" i="1" s="1"/>
  <c r="AT1613" i="1"/>
  <c r="AT1614" i="1"/>
  <c r="AU1614" i="1" s="1"/>
  <c r="BD1614" i="1" s="1"/>
  <c r="AT1615" i="1"/>
  <c r="AW1615" i="1" s="1"/>
  <c r="AT1616" i="1"/>
  <c r="AW1616" i="1" s="1"/>
  <c r="AT1617" i="1"/>
  <c r="AT1618" i="1"/>
  <c r="AT1619" i="1"/>
  <c r="AW1619" i="1" s="1"/>
  <c r="AT1620" i="1"/>
  <c r="AW1620" i="1" s="1"/>
  <c r="AT1621" i="1"/>
  <c r="AT1622" i="1"/>
  <c r="AT1623" i="1"/>
  <c r="AT1624" i="1"/>
  <c r="AU1624" i="1" s="1"/>
  <c r="AT1625" i="1"/>
  <c r="AT1626" i="1"/>
  <c r="AT1627" i="1"/>
  <c r="AW1627" i="1" s="1"/>
  <c r="AT1628" i="1"/>
  <c r="AW1628" i="1" s="1"/>
  <c r="AT1629" i="1"/>
  <c r="AT1630" i="1"/>
  <c r="AT1631" i="1"/>
  <c r="AT1632" i="1"/>
  <c r="AW1632" i="1" s="1"/>
  <c r="AT1633" i="1"/>
  <c r="AT1634" i="1"/>
  <c r="AT1635" i="1"/>
  <c r="AW1635" i="1" s="1"/>
  <c r="AT1636" i="1"/>
  <c r="AW1636" i="1" s="1"/>
  <c r="AT1637" i="1"/>
  <c r="AT1638" i="1"/>
  <c r="AT1639" i="1"/>
  <c r="AT1640" i="1"/>
  <c r="AW1640" i="1" s="1"/>
  <c r="AT1641" i="1"/>
  <c r="AT1642" i="1"/>
  <c r="AT1643" i="1"/>
  <c r="AW1643" i="1" s="1"/>
  <c r="AT1644" i="1"/>
  <c r="AW1644" i="1" s="1"/>
  <c r="AT1645" i="1"/>
  <c r="AT1646" i="1"/>
  <c r="AU1646" i="1" s="1"/>
  <c r="BD1646" i="1" s="1"/>
  <c r="AT1647" i="1"/>
  <c r="AT1648" i="1"/>
  <c r="AW1648" i="1" s="1"/>
  <c r="AT1649" i="1"/>
  <c r="AT1650" i="1"/>
  <c r="AT1651" i="1"/>
  <c r="AT1652" i="1"/>
  <c r="AW1652" i="1" s="1"/>
  <c r="AT1653" i="1"/>
  <c r="AT1654" i="1"/>
  <c r="AT1655" i="1"/>
  <c r="AW1655" i="1" s="1"/>
  <c r="AT1656" i="1"/>
  <c r="AW1656" i="1" s="1"/>
  <c r="AT1657" i="1"/>
  <c r="AT1658" i="1"/>
  <c r="AT1659" i="1"/>
  <c r="AW1659" i="1" s="1"/>
  <c r="AT1660" i="1"/>
  <c r="AW1660" i="1" s="1"/>
  <c r="AT1661" i="1"/>
  <c r="AT1662" i="1"/>
  <c r="AU1662" i="1" s="1"/>
  <c r="BD1662" i="1" s="1"/>
  <c r="AT1663" i="1"/>
  <c r="AT1664" i="1"/>
  <c r="AW1664" i="1" s="1"/>
  <c r="AT1665" i="1"/>
  <c r="AT1666" i="1"/>
  <c r="AT1667" i="1"/>
  <c r="AW1667" i="1" s="1"/>
  <c r="AT1668" i="1"/>
  <c r="AW1668" i="1" s="1"/>
  <c r="AT1669" i="1"/>
  <c r="AT1670" i="1"/>
  <c r="AT1671" i="1"/>
  <c r="AT1672" i="1"/>
  <c r="AU1672" i="1" s="1"/>
  <c r="BD1672" i="1" s="1"/>
  <c r="AT1673" i="1"/>
  <c r="AT1674" i="1"/>
  <c r="AT1675" i="1"/>
  <c r="AW1675" i="1" s="1"/>
  <c r="AT1676" i="1"/>
  <c r="AW1676" i="1" s="1"/>
  <c r="AT1677" i="1"/>
  <c r="AT1678" i="1"/>
  <c r="AT1679" i="1"/>
  <c r="AT1680" i="1"/>
  <c r="AW1680" i="1" s="1"/>
  <c r="AT1681" i="1"/>
  <c r="AT1682" i="1"/>
  <c r="AT1683" i="1"/>
  <c r="AW1683" i="1" s="1"/>
  <c r="AT1684" i="1"/>
  <c r="AW1684" i="1" s="1"/>
  <c r="AT1685" i="1"/>
  <c r="AT1686" i="1"/>
  <c r="AT1687" i="1"/>
  <c r="AT1688" i="1"/>
  <c r="AU1688" i="1" s="1"/>
  <c r="BD1688" i="1" s="1"/>
  <c r="AT1689" i="1"/>
  <c r="AT1690" i="1"/>
  <c r="AT1691" i="1"/>
  <c r="AW1691" i="1" s="1"/>
  <c r="AT1692" i="1"/>
  <c r="AW1692" i="1" s="1"/>
  <c r="AT1693" i="1"/>
  <c r="AT1694" i="1"/>
  <c r="AT1695" i="1"/>
  <c r="AT1696" i="1"/>
  <c r="AW1696" i="1" s="1"/>
  <c r="AT1697" i="1"/>
  <c r="AT1698" i="1"/>
  <c r="AT1699" i="1"/>
  <c r="AW1699" i="1" s="1"/>
  <c r="AT1700" i="1"/>
  <c r="AW1700" i="1" s="1"/>
  <c r="AT1701" i="1"/>
  <c r="AT1702" i="1"/>
  <c r="AT1703" i="1"/>
  <c r="AW1703" i="1" s="1"/>
  <c r="AT1704" i="1"/>
  <c r="AU1704" i="1" s="1"/>
  <c r="AT1705" i="1"/>
  <c r="AT1706" i="1"/>
  <c r="AT1707" i="1"/>
  <c r="AW1707" i="1" s="1"/>
  <c r="AT1708" i="1"/>
  <c r="AW1708" i="1" s="1"/>
  <c r="AT1709" i="1"/>
  <c r="AT1710" i="1"/>
  <c r="AT1711" i="1"/>
  <c r="AT1712" i="1"/>
  <c r="AW1712" i="1" s="1"/>
  <c r="AT1713" i="1"/>
  <c r="AT1714" i="1"/>
  <c r="AT1715" i="1"/>
  <c r="AW1715" i="1" s="1"/>
  <c r="AT1716" i="1"/>
  <c r="AU1716" i="1" s="1"/>
  <c r="BD1716" i="1" s="1"/>
  <c r="AT1717" i="1"/>
  <c r="AT1718" i="1"/>
  <c r="AT1719" i="1"/>
  <c r="AT1720" i="1"/>
  <c r="AU1720" i="1" s="1"/>
  <c r="BD1720" i="1" s="1"/>
  <c r="AT1721" i="1"/>
  <c r="AT1722" i="1"/>
  <c r="AT1723" i="1"/>
  <c r="AW1723" i="1" s="1"/>
  <c r="AT1724" i="1"/>
  <c r="AW1724" i="1" s="1"/>
  <c r="AT1725" i="1"/>
  <c r="AT1726" i="1"/>
  <c r="AT1727" i="1"/>
  <c r="AT1728" i="1"/>
  <c r="AW1728" i="1" s="1"/>
  <c r="AT1729" i="1"/>
  <c r="AT1730" i="1"/>
  <c r="AT1731" i="1"/>
  <c r="AW1731" i="1" s="1"/>
  <c r="AT1732" i="1"/>
  <c r="AW1732" i="1" s="1"/>
  <c r="AT1733" i="1"/>
  <c r="AT1734" i="1"/>
  <c r="AT1735" i="1"/>
  <c r="AT1736" i="1"/>
  <c r="AU1736" i="1" s="1"/>
  <c r="AT1737" i="1"/>
  <c r="AT1738" i="1"/>
  <c r="AT1739" i="1"/>
  <c r="AW1739" i="1" s="1"/>
  <c r="AT1740" i="1"/>
  <c r="AW1740" i="1" s="1"/>
  <c r="AT1741" i="1"/>
  <c r="AT1742" i="1"/>
  <c r="AT1743" i="1"/>
  <c r="AW1743" i="1" s="1"/>
  <c r="AT1744" i="1"/>
  <c r="AW1744" i="1" s="1"/>
  <c r="AT1745" i="1"/>
  <c r="AT1746" i="1"/>
  <c r="AT1747" i="1"/>
  <c r="AW1747" i="1" s="1"/>
  <c r="AT1748" i="1"/>
  <c r="AW1748" i="1" s="1"/>
  <c r="AT1749" i="1"/>
  <c r="AT1750" i="1"/>
  <c r="AT1751" i="1"/>
  <c r="AT1752" i="1"/>
  <c r="AU1752" i="1" s="1"/>
  <c r="BD1752" i="1" s="1"/>
  <c r="AT1753" i="1"/>
  <c r="AT1754" i="1"/>
  <c r="AT1755" i="1"/>
  <c r="AW1755" i="1" s="1"/>
  <c r="AT1756" i="1"/>
  <c r="AW1756" i="1" s="1"/>
  <c r="AT1757" i="1"/>
  <c r="AT1758" i="1"/>
  <c r="AT1759" i="1"/>
  <c r="AT1760" i="1"/>
  <c r="AW1760" i="1" s="1"/>
  <c r="AT1761" i="1"/>
  <c r="AT1762" i="1"/>
  <c r="AT1763" i="1"/>
  <c r="AW1763" i="1" s="1"/>
  <c r="AT1764" i="1"/>
  <c r="AW1764" i="1" s="1"/>
  <c r="AT1765" i="1"/>
  <c r="AT1766" i="1"/>
  <c r="AT1767" i="1"/>
  <c r="AT1768" i="1"/>
  <c r="AU1768" i="1" s="1"/>
  <c r="BD1768" i="1" s="1"/>
  <c r="AT1769" i="1"/>
  <c r="AT1770" i="1"/>
  <c r="AT1771" i="1"/>
  <c r="AW1771" i="1" s="1"/>
  <c r="AT1772" i="1"/>
  <c r="AW1772" i="1" s="1"/>
  <c r="AT1773" i="1"/>
  <c r="AT1774" i="1"/>
  <c r="AT1775" i="1"/>
  <c r="AT1776" i="1"/>
  <c r="AW1776" i="1" s="1"/>
  <c r="AT1777" i="1"/>
  <c r="AW1777" i="1" s="1"/>
  <c r="AT1778" i="1"/>
  <c r="AT1779" i="1"/>
  <c r="AW1779" i="1" s="1"/>
  <c r="AT1780" i="1"/>
  <c r="AT1781" i="1"/>
  <c r="AW1781" i="1" s="1"/>
  <c r="AT1782" i="1"/>
  <c r="AT1783" i="1"/>
  <c r="AW1783" i="1" s="1"/>
  <c r="AT1784" i="1"/>
  <c r="AW1784" i="1" s="1"/>
  <c r="AT1785" i="1"/>
  <c r="AW1785" i="1" s="1"/>
  <c r="AT1786" i="1"/>
  <c r="AT1787" i="1"/>
  <c r="AW1787" i="1" s="1"/>
  <c r="AT1788" i="1"/>
  <c r="AW1788" i="1" s="1"/>
  <c r="AT1789" i="1"/>
  <c r="AW1789" i="1" s="1"/>
  <c r="AT1790" i="1"/>
  <c r="AT1791" i="1"/>
  <c r="AT1792" i="1"/>
  <c r="AW1792" i="1" s="1"/>
  <c r="AT1793" i="1"/>
  <c r="AW1793" i="1" s="1"/>
  <c r="AT1794" i="1"/>
  <c r="AT1795" i="1"/>
  <c r="AT1796" i="1"/>
  <c r="AW1796" i="1" s="1"/>
  <c r="AT1797" i="1"/>
  <c r="AW1797" i="1" s="1"/>
  <c r="AT1798" i="1"/>
  <c r="AT1799" i="1"/>
  <c r="AW1799" i="1" s="1"/>
  <c r="AT1800" i="1"/>
  <c r="AW1800" i="1" s="1"/>
  <c r="AT1801" i="1"/>
  <c r="AW1801" i="1" s="1"/>
  <c r="AT1802" i="1"/>
  <c r="AT1803" i="1"/>
  <c r="AW1803" i="1" s="1"/>
  <c r="AT1804" i="1"/>
  <c r="AW1804" i="1" s="1"/>
  <c r="AT1805" i="1"/>
  <c r="AW1805" i="1" s="1"/>
  <c r="AT1806" i="1"/>
  <c r="AT1807" i="1"/>
  <c r="AT1808" i="1"/>
  <c r="AW1808" i="1" s="1"/>
  <c r="AT1809" i="1"/>
  <c r="AW1809" i="1" s="1"/>
  <c r="AT1810" i="1"/>
  <c r="AT1811" i="1"/>
  <c r="AW1811" i="1" s="1"/>
  <c r="AT1812" i="1"/>
  <c r="AW1812" i="1" s="1"/>
  <c r="AT1813" i="1"/>
  <c r="AW1813" i="1" s="1"/>
  <c r="AT1814" i="1"/>
  <c r="AT1815" i="1"/>
  <c r="AW1815" i="1" s="1"/>
  <c r="AT1816" i="1"/>
  <c r="AW1816" i="1" s="1"/>
  <c r="AT1817" i="1"/>
  <c r="AW1817" i="1" s="1"/>
  <c r="AT1818" i="1"/>
  <c r="AT1819" i="1"/>
  <c r="AW1819" i="1" s="1"/>
  <c r="AT1820" i="1"/>
  <c r="AW1820" i="1" s="1"/>
  <c r="AT1821" i="1"/>
  <c r="AW1821" i="1" s="1"/>
  <c r="AT1822" i="1"/>
  <c r="AT1823" i="1"/>
  <c r="AT1824" i="1"/>
  <c r="AW1824" i="1" s="1"/>
  <c r="AT1825" i="1"/>
  <c r="AW1825" i="1" s="1"/>
  <c r="AT1826" i="1"/>
  <c r="AT1827" i="1"/>
  <c r="AT1828" i="1"/>
  <c r="AW1828" i="1" s="1"/>
  <c r="AT1829" i="1"/>
  <c r="AW1829" i="1" s="1"/>
  <c r="AT1830" i="1"/>
  <c r="AT1831" i="1"/>
  <c r="AW1831" i="1" s="1"/>
  <c r="AT1832" i="1"/>
  <c r="AW1832" i="1" s="1"/>
  <c r="AT1833" i="1"/>
  <c r="AW1833" i="1" s="1"/>
  <c r="AT1834" i="1"/>
  <c r="AT1835" i="1"/>
  <c r="AW1835" i="1" s="1"/>
  <c r="AT1836" i="1"/>
  <c r="AW1836" i="1" s="1"/>
  <c r="AT1837" i="1"/>
  <c r="AW1837" i="1" s="1"/>
  <c r="AT1838" i="1"/>
  <c r="AT1839" i="1"/>
  <c r="AW1839" i="1" s="1"/>
  <c r="AT1840" i="1"/>
  <c r="AW1840" i="1" s="1"/>
  <c r="AT1841" i="1"/>
  <c r="AW1841" i="1" s="1"/>
  <c r="AT1842" i="1"/>
  <c r="AT1843" i="1"/>
  <c r="AT1844" i="1"/>
  <c r="AT1845" i="1"/>
  <c r="AW1845" i="1" s="1"/>
  <c r="AT1846" i="1"/>
  <c r="AT1847" i="1"/>
  <c r="AW1847" i="1" s="1"/>
  <c r="AT1848" i="1"/>
  <c r="AW1848" i="1" s="1"/>
  <c r="AT1849" i="1"/>
  <c r="AW1849" i="1" s="1"/>
  <c r="AT1850" i="1"/>
  <c r="AT1851" i="1"/>
  <c r="AW1851" i="1" s="1"/>
  <c r="AT1852" i="1"/>
  <c r="AW1852" i="1" s="1"/>
  <c r="AT1853" i="1"/>
  <c r="AW1853" i="1" s="1"/>
  <c r="AT1854" i="1"/>
  <c r="AT1855" i="1"/>
  <c r="AT1856" i="1"/>
  <c r="AW1856" i="1" s="1"/>
  <c r="AT1857" i="1"/>
  <c r="AW1857" i="1" s="1"/>
  <c r="AT1858" i="1"/>
  <c r="AT1859" i="1"/>
  <c r="AT1860" i="1"/>
  <c r="AW1860" i="1" s="1"/>
  <c r="AT1861" i="1"/>
  <c r="AW1861" i="1" s="1"/>
  <c r="AT1862" i="1"/>
  <c r="AT1863" i="1"/>
  <c r="AW1863" i="1" s="1"/>
  <c r="AT1864" i="1"/>
  <c r="AW1864" i="1" s="1"/>
  <c r="AT1865" i="1"/>
  <c r="AW1865" i="1" s="1"/>
  <c r="AT1866" i="1"/>
  <c r="AT1867" i="1"/>
  <c r="AW1867" i="1" s="1"/>
  <c r="AT1868" i="1"/>
  <c r="AW1868" i="1" s="1"/>
  <c r="AT1869" i="1"/>
  <c r="AW1869" i="1" s="1"/>
  <c r="AT1870" i="1"/>
  <c r="AT1871" i="1"/>
  <c r="AT1872" i="1"/>
  <c r="AW1872" i="1" s="1"/>
  <c r="AT1873" i="1"/>
  <c r="AW1873" i="1" s="1"/>
  <c r="AT1874" i="1"/>
  <c r="AT1875" i="1"/>
  <c r="AT1876" i="1"/>
  <c r="AW1876" i="1" s="1"/>
  <c r="AT1877" i="1"/>
  <c r="AW1877" i="1" s="1"/>
  <c r="AT1878" i="1"/>
  <c r="AT1879" i="1"/>
  <c r="AW1879" i="1" s="1"/>
  <c r="AT1880" i="1"/>
  <c r="AW1880" i="1" s="1"/>
  <c r="AT1881" i="1"/>
  <c r="AW1881" i="1" s="1"/>
  <c r="AT1882" i="1"/>
  <c r="AT1883" i="1"/>
  <c r="AW1883" i="1" s="1"/>
  <c r="AT1884" i="1"/>
  <c r="AW1884" i="1" s="1"/>
  <c r="AT1885" i="1"/>
  <c r="AW1885" i="1" s="1"/>
  <c r="AT1886" i="1"/>
  <c r="AT1887" i="1"/>
  <c r="AT1888" i="1"/>
  <c r="AW1888" i="1" s="1"/>
  <c r="AT1889" i="1"/>
  <c r="AW1889" i="1" s="1"/>
  <c r="AT1890" i="1"/>
  <c r="AT1891" i="1"/>
  <c r="AT1892" i="1"/>
  <c r="AW1892" i="1" s="1"/>
  <c r="AT1893" i="1"/>
  <c r="AW1893" i="1" s="1"/>
  <c r="AT1894" i="1"/>
  <c r="AT1895" i="1"/>
  <c r="AW1895" i="1" s="1"/>
  <c r="AT1896" i="1"/>
  <c r="AU1896" i="1" s="1"/>
  <c r="BD1896" i="1" s="1"/>
  <c r="AT1897" i="1"/>
  <c r="AW1897" i="1" s="1"/>
  <c r="AT1898" i="1"/>
  <c r="AT1899" i="1"/>
  <c r="AW1899" i="1" s="1"/>
  <c r="AT1900" i="1"/>
  <c r="AW1900" i="1" s="1"/>
  <c r="AT1901" i="1"/>
  <c r="AW1901" i="1" s="1"/>
  <c r="AT1902" i="1"/>
  <c r="AT1903" i="1"/>
  <c r="AT1904" i="1"/>
  <c r="AW1904" i="1" s="1"/>
  <c r="AT1905" i="1"/>
  <c r="AW1905" i="1" s="1"/>
  <c r="AT1906" i="1"/>
  <c r="AT1907" i="1"/>
  <c r="AT1908" i="1"/>
  <c r="AT1909" i="1"/>
  <c r="AW1909" i="1" s="1"/>
  <c r="AT1910" i="1"/>
  <c r="AT1911" i="1"/>
  <c r="AW1911" i="1" s="1"/>
  <c r="AT1912" i="1"/>
  <c r="AW1912" i="1" s="1"/>
  <c r="AT1913" i="1"/>
  <c r="AW1913" i="1" s="1"/>
  <c r="AT1914" i="1"/>
  <c r="AT1915" i="1"/>
  <c r="AW1915" i="1" s="1"/>
  <c r="AT1916" i="1"/>
  <c r="AW1916" i="1" s="1"/>
  <c r="AT1917" i="1"/>
  <c r="AW1917" i="1" s="1"/>
  <c r="AT1918" i="1"/>
  <c r="AT1919" i="1"/>
  <c r="AT1920" i="1"/>
  <c r="AW1920" i="1" s="1"/>
  <c r="AT1921" i="1"/>
  <c r="AW1921" i="1" s="1"/>
  <c r="AT1922" i="1"/>
  <c r="AT1923" i="1"/>
  <c r="AW1923" i="1" s="1"/>
  <c r="AT1924" i="1"/>
  <c r="AW1924" i="1" s="1"/>
  <c r="AT1925" i="1"/>
  <c r="AW1925" i="1" s="1"/>
  <c r="AT1926" i="1"/>
  <c r="AT1927" i="1"/>
  <c r="AW1927" i="1" s="1"/>
  <c r="AT1928" i="1"/>
  <c r="AU1928" i="1" s="1"/>
  <c r="AT1929" i="1"/>
  <c r="AW1929" i="1" s="1"/>
  <c r="AT1930" i="1"/>
  <c r="AT1931" i="1"/>
  <c r="AW1931" i="1" s="1"/>
  <c r="AT1932" i="1"/>
  <c r="AW1932" i="1" s="1"/>
  <c r="AT1933" i="1"/>
  <c r="AW1933" i="1" s="1"/>
  <c r="AT1934" i="1"/>
  <c r="AT1935" i="1"/>
  <c r="AT1936" i="1"/>
  <c r="AW1936" i="1" s="1"/>
  <c r="AT1937" i="1"/>
  <c r="AW1937" i="1" s="1"/>
  <c r="AT1938" i="1"/>
  <c r="AT1939" i="1"/>
  <c r="AT1940" i="1"/>
  <c r="AW1940" i="1" s="1"/>
  <c r="AT1941" i="1"/>
  <c r="AW1941" i="1" s="1"/>
  <c r="AT1942" i="1"/>
  <c r="AT1943" i="1"/>
  <c r="AW1943" i="1" s="1"/>
  <c r="AT1944" i="1"/>
  <c r="AW1944" i="1" s="1"/>
  <c r="AT1945" i="1"/>
  <c r="AW1945" i="1" s="1"/>
  <c r="AT1946" i="1"/>
  <c r="AT1947" i="1"/>
  <c r="AW1947" i="1" s="1"/>
  <c r="AT1948" i="1"/>
  <c r="AW1948" i="1" s="1"/>
  <c r="AT1949" i="1"/>
  <c r="AW1949" i="1" s="1"/>
  <c r="AT1950" i="1"/>
  <c r="AT1951" i="1"/>
  <c r="AW1951" i="1" s="1"/>
  <c r="AT1952" i="1"/>
  <c r="AW1952" i="1" s="1"/>
  <c r="AT1953" i="1"/>
  <c r="AW1953" i="1" s="1"/>
  <c r="AT1954" i="1"/>
  <c r="AT1955" i="1"/>
  <c r="AT1956" i="1"/>
  <c r="AW1956" i="1" s="1"/>
  <c r="AT1957" i="1"/>
  <c r="AW1957" i="1" s="1"/>
  <c r="AT1958" i="1"/>
  <c r="AT1959" i="1"/>
  <c r="AW1959" i="1" s="1"/>
  <c r="AT1960" i="1"/>
  <c r="AW1960" i="1" s="1"/>
  <c r="AT1961" i="1"/>
  <c r="AW1961" i="1" s="1"/>
  <c r="AT1962" i="1"/>
  <c r="AT1963" i="1"/>
  <c r="AW1963" i="1" s="1"/>
  <c r="AT1964" i="1"/>
  <c r="AW1964" i="1" s="1"/>
  <c r="AT1965" i="1"/>
  <c r="AW1965" i="1" s="1"/>
  <c r="AT1966" i="1"/>
  <c r="AT1967" i="1"/>
  <c r="AT1968" i="1"/>
  <c r="AW1968" i="1" s="1"/>
  <c r="AT1969" i="1"/>
  <c r="AW1969" i="1" s="1"/>
  <c r="AT1970" i="1"/>
  <c r="AT1971" i="1"/>
  <c r="AT1972" i="1"/>
  <c r="AT1973" i="1"/>
  <c r="AW1973" i="1" s="1"/>
  <c r="AT1974" i="1"/>
  <c r="AT1975" i="1"/>
  <c r="AW1975" i="1" s="1"/>
  <c r="AT1976" i="1"/>
  <c r="AW1976" i="1" s="1"/>
  <c r="AT1977" i="1"/>
  <c r="AW1977" i="1" s="1"/>
  <c r="AT1978" i="1"/>
  <c r="AT1979" i="1"/>
  <c r="AW1979" i="1" s="1"/>
  <c r="AT1980" i="1"/>
  <c r="AW1980" i="1" s="1"/>
  <c r="AT1981" i="1"/>
  <c r="AW1981" i="1" s="1"/>
  <c r="AT1982" i="1"/>
  <c r="AT1983" i="1"/>
  <c r="AW1983" i="1" s="1"/>
  <c r="AT1984" i="1"/>
  <c r="AW1984" i="1" s="1"/>
  <c r="AT1985" i="1"/>
  <c r="AW1985" i="1" s="1"/>
  <c r="AT1986" i="1"/>
  <c r="AT1987" i="1"/>
  <c r="AT1988" i="1"/>
  <c r="AW1988" i="1" s="1"/>
  <c r="AT1989" i="1"/>
  <c r="AW1989" i="1" s="1"/>
  <c r="AT1990" i="1"/>
  <c r="AT1991" i="1"/>
  <c r="AW1991" i="1" s="1"/>
  <c r="AT1992" i="1"/>
  <c r="AW1992" i="1" s="1"/>
  <c r="AT1993" i="1"/>
  <c r="AW1993" i="1" s="1"/>
  <c r="AT1994" i="1"/>
  <c r="AT1995" i="1"/>
  <c r="AW1995" i="1" s="1"/>
  <c r="AT1996" i="1"/>
  <c r="AW1996" i="1" s="1"/>
  <c r="AT1997" i="1"/>
  <c r="AW1997" i="1" s="1"/>
  <c r="AT1998" i="1"/>
  <c r="AT1999" i="1"/>
  <c r="AT2000" i="1"/>
  <c r="AW2000" i="1" s="1"/>
  <c r="AT2001" i="1"/>
  <c r="AW2001" i="1" s="1"/>
  <c r="AT2002" i="1"/>
  <c r="AT2003" i="1"/>
  <c r="AT2004" i="1"/>
  <c r="AW2004" i="1" s="1"/>
  <c r="AT2005" i="1"/>
  <c r="AW2005" i="1" s="1"/>
  <c r="AT2006" i="1"/>
  <c r="AT2007" i="1"/>
  <c r="AW2007" i="1" s="1"/>
  <c r="AT2008" i="1"/>
  <c r="AW2008" i="1" s="1"/>
  <c r="AT2009" i="1"/>
  <c r="AW2009" i="1" s="1"/>
  <c r="AT2010" i="1"/>
  <c r="AT2011" i="1"/>
  <c r="AW2011" i="1" s="1"/>
  <c r="AT2012" i="1"/>
  <c r="AW2012" i="1" s="1"/>
  <c r="AT2013" i="1"/>
  <c r="AW2013" i="1" s="1"/>
  <c r="AT2014" i="1"/>
  <c r="AT2015" i="1"/>
  <c r="AT2016" i="1"/>
  <c r="AW2016" i="1" s="1"/>
  <c r="AT2017" i="1"/>
  <c r="AW2017" i="1" s="1"/>
  <c r="AT2018" i="1"/>
  <c r="AT2019" i="1"/>
  <c r="AT2020" i="1"/>
  <c r="AW2020" i="1" s="1"/>
  <c r="AT2021" i="1"/>
  <c r="AW2021" i="1" s="1"/>
  <c r="AT2022" i="1"/>
  <c r="AT2023" i="1"/>
  <c r="AW2023" i="1" s="1"/>
  <c r="AT2024" i="1"/>
  <c r="AU2024" i="1" s="1"/>
  <c r="BD2024" i="1" s="1"/>
  <c r="AT2025" i="1"/>
  <c r="AW2025" i="1" s="1"/>
  <c r="AT2026" i="1"/>
  <c r="AT2027" i="1"/>
  <c r="AW2027" i="1" s="1"/>
  <c r="AT2028" i="1"/>
  <c r="AW2028" i="1" s="1"/>
  <c r="AT2029" i="1"/>
  <c r="AW2029" i="1" s="1"/>
  <c r="AT2030" i="1"/>
  <c r="AT2031" i="1"/>
  <c r="AT2032" i="1"/>
  <c r="AW2032" i="1" s="1"/>
  <c r="AT2033" i="1"/>
  <c r="AW2033" i="1" s="1"/>
  <c r="AT2034" i="1"/>
  <c r="AT2035" i="1"/>
  <c r="AW2035" i="1" s="1"/>
  <c r="AT2036" i="1"/>
  <c r="AT2037" i="1"/>
  <c r="AW2037" i="1" s="1"/>
  <c r="AT2038" i="1"/>
  <c r="AT2039" i="1"/>
  <c r="AW2039" i="1" s="1"/>
  <c r="AT2040" i="1"/>
  <c r="AW2040" i="1" s="1"/>
  <c r="AT2041" i="1"/>
  <c r="AW2041" i="1" s="1"/>
  <c r="AT2042" i="1"/>
  <c r="AT2043" i="1"/>
  <c r="AW2043" i="1" s="1"/>
  <c r="AT2044" i="1"/>
  <c r="AW2044" i="1" s="1"/>
  <c r="AT2045" i="1"/>
  <c r="AW2045" i="1" s="1"/>
  <c r="AT2046" i="1"/>
  <c r="AT2047" i="1"/>
  <c r="AT2048" i="1"/>
  <c r="AW2048" i="1" s="1"/>
  <c r="AT2049" i="1"/>
  <c r="AW2049" i="1" s="1"/>
  <c r="AT2050" i="1"/>
  <c r="AT2051" i="1"/>
  <c r="AT2052" i="1"/>
  <c r="AW2052" i="1" s="1"/>
  <c r="AT2053" i="1"/>
  <c r="AW2053" i="1" s="1"/>
  <c r="AT2054" i="1"/>
  <c r="AT2055" i="1"/>
  <c r="AW2055" i="1" s="1"/>
  <c r="AT2056" i="1"/>
  <c r="AW2056" i="1" s="1"/>
  <c r="AT2057" i="1"/>
  <c r="AW2057" i="1" s="1"/>
  <c r="AT2058" i="1"/>
  <c r="AT2059" i="1"/>
  <c r="AW2059" i="1" s="1"/>
  <c r="AT2060" i="1"/>
  <c r="AW2060" i="1" s="1"/>
  <c r="AT2061" i="1"/>
  <c r="AW2061" i="1" s="1"/>
  <c r="AT2062" i="1"/>
  <c r="AT2063" i="1"/>
  <c r="AT2064" i="1"/>
  <c r="AW2064" i="1" s="1"/>
  <c r="AT2065" i="1"/>
  <c r="AW2065" i="1" s="1"/>
  <c r="AT2066" i="1"/>
  <c r="AT2067" i="1"/>
  <c r="AW2067" i="1" s="1"/>
  <c r="AT2068" i="1"/>
  <c r="AW2068" i="1" s="1"/>
  <c r="AT2069" i="1"/>
  <c r="AW2069" i="1" s="1"/>
  <c r="AT2070" i="1"/>
  <c r="AT2071" i="1"/>
  <c r="AW2071" i="1" s="1"/>
  <c r="AT2072" i="1"/>
  <c r="AW2072" i="1" s="1"/>
  <c r="AT2073" i="1"/>
  <c r="AW2073" i="1" s="1"/>
  <c r="AT2074" i="1"/>
  <c r="AT2075" i="1"/>
  <c r="AW2075" i="1" s="1"/>
  <c r="AT2076" i="1"/>
  <c r="AW2076" i="1" s="1"/>
  <c r="AT2077" i="1"/>
  <c r="AW2077" i="1" s="1"/>
  <c r="AT2078" i="1"/>
  <c r="AT2079" i="1"/>
  <c r="AT2080" i="1"/>
  <c r="AW2080" i="1" s="1"/>
  <c r="AT2081" i="1"/>
  <c r="AW2081" i="1" s="1"/>
  <c r="AT2082" i="1"/>
  <c r="AT2083" i="1"/>
  <c r="AT2084" i="1"/>
  <c r="AW2084" i="1" s="1"/>
  <c r="AT2085" i="1"/>
  <c r="AW2085" i="1" s="1"/>
  <c r="AT2086" i="1"/>
  <c r="AT2087" i="1"/>
  <c r="AW2087" i="1" s="1"/>
  <c r="AT2088" i="1"/>
  <c r="AW2088" i="1" s="1"/>
  <c r="AT2089" i="1"/>
  <c r="AW2089" i="1" s="1"/>
  <c r="AT2090" i="1"/>
  <c r="AT2091" i="1"/>
  <c r="AW2091" i="1" s="1"/>
  <c r="AT2092" i="1"/>
  <c r="AW2092" i="1" s="1"/>
  <c r="AT2093" i="1"/>
  <c r="AW2093" i="1" s="1"/>
  <c r="AT2094" i="1"/>
  <c r="AT2095" i="1"/>
  <c r="AW2095" i="1" s="1"/>
  <c r="AT2096" i="1"/>
  <c r="AW2096" i="1" s="1"/>
  <c r="AT2097" i="1"/>
  <c r="AW2097" i="1" s="1"/>
  <c r="AT2098" i="1"/>
  <c r="AT2099" i="1"/>
  <c r="AT2100" i="1"/>
  <c r="AT2101" i="1"/>
  <c r="AW2101" i="1" s="1"/>
  <c r="AT2102" i="1"/>
  <c r="AT2103" i="1"/>
  <c r="AW2103" i="1" s="1"/>
  <c r="AT2104" i="1"/>
  <c r="AW2104" i="1" s="1"/>
  <c r="AT2105" i="1"/>
  <c r="AW2105" i="1" s="1"/>
  <c r="AT2106" i="1"/>
  <c r="AT2107" i="1"/>
  <c r="AW2107" i="1" s="1"/>
  <c r="AT2108" i="1"/>
  <c r="AW2108" i="1" s="1"/>
  <c r="AT2109" i="1"/>
  <c r="AW2109" i="1" s="1"/>
  <c r="AT2110" i="1"/>
  <c r="AT2111" i="1"/>
  <c r="AT2112" i="1"/>
  <c r="AW2112" i="1" s="1"/>
  <c r="AT2113" i="1"/>
  <c r="AW2113" i="1" s="1"/>
  <c r="AT2114" i="1"/>
  <c r="AT2115" i="1"/>
  <c r="AT2116" i="1"/>
  <c r="AW2116" i="1" s="1"/>
  <c r="AT2117" i="1"/>
  <c r="AW2117" i="1" s="1"/>
  <c r="AT2118" i="1"/>
  <c r="AT2119" i="1"/>
  <c r="AW2119" i="1" s="1"/>
  <c r="AT2120" i="1"/>
  <c r="AW2120" i="1" s="1"/>
  <c r="AT2121" i="1"/>
  <c r="AW2121" i="1" s="1"/>
  <c r="AT2122" i="1"/>
  <c r="AT2123" i="1"/>
  <c r="AW2123" i="1" s="1"/>
  <c r="AT2124" i="1"/>
  <c r="AW2124" i="1" s="1"/>
  <c r="AT2125" i="1"/>
  <c r="AW2125" i="1" s="1"/>
  <c r="AT2126" i="1"/>
  <c r="AT2127" i="1"/>
  <c r="AT2128" i="1"/>
  <c r="AW2128" i="1" s="1"/>
  <c r="AT2129" i="1"/>
  <c r="AW2129" i="1" s="1"/>
  <c r="AT2130" i="1"/>
  <c r="AT2131" i="1"/>
  <c r="AT2132" i="1"/>
  <c r="AW2132" i="1" s="1"/>
  <c r="AT2133" i="1"/>
  <c r="AW2133" i="1" s="1"/>
  <c r="AT2134" i="1"/>
  <c r="AT2135" i="1"/>
  <c r="AW2135" i="1" s="1"/>
  <c r="AT2136" i="1"/>
  <c r="AU2136" i="1" s="1"/>
  <c r="AT2137" i="1"/>
  <c r="AW2137" i="1" s="1"/>
  <c r="AT2138" i="1"/>
  <c r="AT2139" i="1"/>
  <c r="AW2139" i="1" s="1"/>
  <c r="AT2140" i="1"/>
  <c r="AW2140" i="1" s="1"/>
  <c r="AT2141" i="1"/>
  <c r="AW2141" i="1" s="1"/>
  <c r="AT2142" i="1"/>
  <c r="AT2143" i="1"/>
  <c r="AT2144" i="1"/>
  <c r="AW2144" i="1" s="1"/>
  <c r="AT2145" i="1"/>
  <c r="AW2145" i="1" s="1"/>
  <c r="AT2146" i="1"/>
  <c r="AT2147" i="1"/>
  <c r="AT2148" i="1"/>
  <c r="AW2148" i="1" s="1"/>
  <c r="AT2149" i="1"/>
  <c r="AW2149" i="1" s="1"/>
  <c r="AT2150" i="1"/>
  <c r="AT2151" i="1"/>
  <c r="AW2151" i="1" s="1"/>
  <c r="AT2152" i="1"/>
  <c r="AW2152" i="1" s="1"/>
  <c r="AT2153" i="1"/>
  <c r="AW2153" i="1" s="1"/>
  <c r="AT2154" i="1"/>
  <c r="AT2155" i="1"/>
  <c r="AW2155" i="1" s="1"/>
  <c r="AT2156" i="1"/>
  <c r="AW2156" i="1" s="1"/>
  <c r="AT2157" i="1"/>
  <c r="AW2157" i="1" s="1"/>
  <c r="AT2158" i="1"/>
  <c r="AT2159" i="1"/>
  <c r="AT2160" i="1"/>
  <c r="AW2160" i="1" s="1"/>
  <c r="AT2161" i="1"/>
  <c r="AW2161" i="1" s="1"/>
  <c r="AT2162" i="1"/>
  <c r="AT2163" i="1"/>
  <c r="AT2164" i="1"/>
  <c r="AT2165" i="1"/>
  <c r="AW2165" i="1" s="1"/>
  <c r="AT2166" i="1"/>
  <c r="AT2167" i="1"/>
  <c r="AW2167" i="1" s="1"/>
  <c r="AT2168" i="1"/>
  <c r="AW2168" i="1" s="1"/>
  <c r="AT2169" i="1"/>
  <c r="AW2169" i="1" s="1"/>
  <c r="AT2170" i="1"/>
  <c r="AT2171" i="1"/>
  <c r="AW2171" i="1" s="1"/>
  <c r="AT2172" i="1"/>
  <c r="AW2172" i="1" s="1"/>
  <c r="AT2173" i="1"/>
  <c r="AW2173" i="1" s="1"/>
  <c r="AT2174" i="1"/>
  <c r="AT2175" i="1"/>
  <c r="AT2176" i="1"/>
  <c r="AW2176" i="1" s="1"/>
  <c r="AT2177" i="1"/>
  <c r="AW2177" i="1" s="1"/>
  <c r="AT2178" i="1"/>
  <c r="AT2179" i="1"/>
  <c r="AW2179" i="1" s="1"/>
  <c r="AT2180" i="1"/>
  <c r="AW2180" i="1" s="1"/>
  <c r="AT2181" i="1"/>
  <c r="AW2181" i="1" s="1"/>
  <c r="AT2182" i="1"/>
  <c r="AT2183" i="1"/>
  <c r="AW2183" i="1" s="1"/>
  <c r="AT2184" i="1"/>
  <c r="AW2184" i="1" s="1"/>
  <c r="AT2185" i="1"/>
  <c r="AW2185" i="1" s="1"/>
  <c r="AT2186" i="1"/>
  <c r="AT2187" i="1"/>
  <c r="AW2187" i="1" s="1"/>
  <c r="AT2188" i="1"/>
  <c r="AW2188" i="1" s="1"/>
  <c r="AT2189" i="1"/>
  <c r="AW2189" i="1" s="1"/>
  <c r="AT2190" i="1"/>
  <c r="AT2191" i="1"/>
  <c r="AT2192" i="1"/>
  <c r="AW2192" i="1" s="1"/>
  <c r="AT2193" i="1"/>
  <c r="AW2193" i="1" s="1"/>
  <c r="AT2194" i="1"/>
  <c r="AT2195" i="1"/>
  <c r="AT2196" i="1"/>
  <c r="AW2196" i="1" s="1"/>
  <c r="AT2197" i="1"/>
  <c r="AW2197" i="1" s="1"/>
  <c r="AT2198" i="1"/>
  <c r="AT2199" i="1"/>
  <c r="AW2199" i="1" s="1"/>
  <c r="AT2200" i="1"/>
  <c r="AW2200" i="1" s="1"/>
  <c r="AT2201" i="1"/>
  <c r="AW2201" i="1" s="1"/>
  <c r="AT2202" i="1"/>
  <c r="AT2203" i="1"/>
  <c r="AW2203" i="1" s="1"/>
  <c r="AT2204" i="1"/>
  <c r="AW2204" i="1" s="1"/>
  <c r="AT2205" i="1"/>
  <c r="AW2205" i="1" s="1"/>
  <c r="AT2206" i="1"/>
  <c r="AT2207" i="1"/>
  <c r="AW2207" i="1" s="1"/>
  <c r="AT2208" i="1"/>
  <c r="AW2208" i="1" s="1"/>
  <c r="AT2209" i="1"/>
  <c r="AW2209" i="1" s="1"/>
  <c r="AT2210" i="1"/>
  <c r="AT2211" i="1"/>
  <c r="AT2212" i="1"/>
  <c r="AW2212" i="1" s="1"/>
  <c r="AT2213" i="1"/>
  <c r="AW2213" i="1" s="1"/>
  <c r="AT2214" i="1"/>
  <c r="AT2215" i="1"/>
  <c r="AW2215" i="1" s="1"/>
  <c r="AT2216" i="1"/>
  <c r="AW2216" i="1" s="1"/>
  <c r="AT2217" i="1"/>
  <c r="AW2217" i="1" s="1"/>
  <c r="AT2218" i="1"/>
  <c r="AT2219" i="1"/>
  <c r="AW2219" i="1" s="1"/>
  <c r="AT2220" i="1"/>
  <c r="AW2220" i="1" s="1"/>
  <c r="AT2221" i="1"/>
  <c r="AW2221" i="1" s="1"/>
  <c r="AT2222" i="1"/>
  <c r="AT2223" i="1"/>
  <c r="AT2224" i="1"/>
  <c r="AW2224" i="1" s="1"/>
  <c r="AT2225" i="1"/>
  <c r="AW2225" i="1" s="1"/>
  <c r="AT2226" i="1"/>
  <c r="AT2227" i="1"/>
  <c r="AT2228" i="1"/>
  <c r="AT2229" i="1"/>
  <c r="AW2229" i="1" s="1"/>
  <c r="AT2230" i="1"/>
  <c r="AT2231" i="1"/>
  <c r="AW2231" i="1" s="1"/>
  <c r="AT2232" i="1"/>
  <c r="AU2232" i="1" s="1"/>
  <c r="BD2232" i="1" s="1"/>
  <c r="AT2233" i="1"/>
  <c r="AW2233" i="1" s="1"/>
  <c r="AT2234" i="1"/>
  <c r="AT2235" i="1"/>
  <c r="AW2235" i="1" s="1"/>
  <c r="AT2236" i="1"/>
  <c r="AW2236" i="1" s="1"/>
  <c r="AT2237" i="1"/>
  <c r="AW2237" i="1" s="1"/>
  <c r="AT2238" i="1"/>
  <c r="AT2239" i="1"/>
  <c r="AW2239" i="1" s="1"/>
  <c r="AT2240" i="1"/>
  <c r="AW2240" i="1" s="1"/>
  <c r="AT2241" i="1"/>
  <c r="AW2241" i="1" s="1"/>
  <c r="AT2242" i="1"/>
  <c r="AT2243" i="1"/>
  <c r="AT2244" i="1"/>
  <c r="AW2244" i="1" s="1"/>
  <c r="AT2245" i="1"/>
  <c r="AW2245" i="1" s="1"/>
  <c r="AT2246" i="1"/>
  <c r="AT2247" i="1"/>
  <c r="AW2247" i="1" s="1"/>
  <c r="AT2248" i="1"/>
  <c r="AW2248" i="1" s="1"/>
  <c r="AT2249" i="1"/>
  <c r="AW2249" i="1" s="1"/>
  <c r="AT2250" i="1"/>
  <c r="AT2251" i="1"/>
  <c r="AW2251" i="1" s="1"/>
  <c r="AT2252" i="1"/>
  <c r="AW2252" i="1" s="1"/>
  <c r="AT2253" i="1"/>
  <c r="AW2253" i="1" s="1"/>
  <c r="AT2254" i="1"/>
  <c r="AT2255" i="1"/>
  <c r="AT2256" i="1"/>
  <c r="AW2256" i="1" s="1"/>
  <c r="AT2257" i="1"/>
  <c r="AW2257" i="1" s="1"/>
  <c r="AT2258" i="1"/>
  <c r="AT2259" i="1"/>
  <c r="AT2260" i="1"/>
  <c r="AW2260" i="1" s="1"/>
  <c r="AT2261" i="1"/>
  <c r="AW2261" i="1" s="1"/>
  <c r="AT2262" i="1"/>
  <c r="AT2263" i="1"/>
  <c r="AW2263" i="1" s="1"/>
  <c r="AT2264" i="1"/>
  <c r="AU2264" i="1" s="1"/>
  <c r="BD2264" i="1" s="1"/>
  <c r="AT2265" i="1"/>
  <c r="AW2265" i="1" s="1"/>
  <c r="AT2266" i="1"/>
  <c r="AT2267" i="1"/>
  <c r="AW2267" i="1" s="1"/>
  <c r="AT2268" i="1"/>
  <c r="AW2268" i="1" s="1"/>
  <c r="AT2269" i="1"/>
  <c r="AW2269" i="1" s="1"/>
  <c r="AT2270" i="1"/>
  <c r="AT2271" i="1"/>
  <c r="AT2272" i="1"/>
  <c r="AW2272" i="1" s="1"/>
  <c r="AT2273" i="1"/>
  <c r="AW2273" i="1" s="1"/>
  <c r="AT2274" i="1"/>
  <c r="AT2275" i="1"/>
  <c r="AT2276" i="1"/>
  <c r="AW2276" i="1" s="1"/>
  <c r="AT2277" i="1"/>
  <c r="AW2277" i="1" s="1"/>
  <c r="AT2278" i="1"/>
  <c r="AT2279" i="1"/>
  <c r="AW2279" i="1" s="1"/>
  <c r="AT2280" i="1"/>
  <c r="AW2280" i="1" s="1"/>
  <c r="AT2281" i="1"/>
  <c r="AW2281" i="1" s="1"/>
  <c r="AT2282" i="1"/>
  <c r="AT2283" i="1"/>
  <c r="AW2283" i="1" s="1"/>
  <c r="AT2284" i="1"/>
  <c r="AW2284" i="1" s="1"/>
  <c r="AT2285" i="1"/>
  <c r="AW2285" i="1" s="1"/>
  <c r="AT2286" i="1"/>
  <c r="AT2287" i="1"/>
  <c r="AT2288" i="1"/>
  <c r="AW2288" i="1" s="1"/>
  <c r="AT2289" i="1"/>
  <c r="AW2289" i="1" s="1"/>
  <c r="AT2290" i="1"/>
  <c r="AT2291" i="1"/>
  <c r="AW2291" i="1" s="1"/>
  <c r="AT2292" i="1"/>
  <c r="AT2293" i="1"/>
  <c r="AW2293" i="1" s="1"/>
  <c r="AT2294" i="1"/>
  <c r="AT2295" i="1"/>
  <c r="AW2295" i="1" s="1"/>
  <c r="AT2296" i="1"/>
  <c r="AU2296" i="1" s="1"/>
  <c r="BD2296" i="1" s="1"/>
  <c r="AT2297" i="1"/>
  <c r="AW2297" i="1" s="1"/>
  <c r="AT2298" i="1"/>
  <c r="AT2299" i="1"/>
  <c r="AW2299" i="1" s="1"/>
  <c r="AT2300" i="1"/>
  <c r="AW2300" i="1" s="1"/>
  <c r="AT2301" i="1"/>
  <c r="AW2301" i="1" s="1"/>
  <c r="AT2302" i="1"/>
  <c r="AT2303" i="1"/>
  <c r="AT2304" i="1"/>
  <c r="AW2304" i="1" s="1"/>
  <c r="AT2305" i="1"/>
  <c r="AW2305" i="1" s="1"/>
  <c r="AT2306" i="1"/>
  <c r="AT2307" i="1"/>
  <c r="AT2308" i="1"/>
  <c r="AW2308" i="1" s="1"/>
  <c r="AT2309" i="1"/>
  <c r="AW2309" i="1" s="1"/>
  <c r="AT2310" i="1"/>
  <c r="AT2311" i="1"/>
  <c r="AW2311" i="1" s="1"/>
  <c r="AT2312" i="1"/>
  <c r="AW2312" i="1" s="1"/>
  <c r="AT2313" i="1"/>
  <c r="AW2313" i="1" s="1"/>
  <c r="AT2314" i="1"/>
  <c r="AT2315" i="1"/>
  <c r="AW2315" i="1" s="1"/>
  <c r="AT2316" i="1"/>
  <c r="AW2316" i="1" s="1"/>
  <c r="AT2317" i="1"/>
  <c r="AW2317" i="1" s="1"/>
  <c r="AT2318" i="1"/>
  <c r="AT2319" i="1"/>
  <c r="AT2320" i="1"/>
  <c r="AW2320" i="1" s="1"/>
  <c r="AT2321" i="1"/>
  <c r="AW2321" i="1" s="1"/>
  <c r="AT2322" i="1"/>
  <c r="AT2323" i="1"/>
  <c r="AW2323" i="1" s="1"/>
  <c r="AT2324" i="1"/>
  <c r="AW2324" i="1" s="1"/>
  <c r="AT2325" i="1"/>
  <c r="AW2325" i="1" s="1"/>
  <c r="AT2326" i="1"/>
  <c r="AT2327" i="1"/>
  <c r="AW2327" i="1" s="1"/>
  <c r="AT2328" i="1"/>
  <c r="AW2328" i="1" s="1"/>
  <c r="AT2329" i="1"/>
  <c r="AW2329" i="1" s="1"/>
  <c r="AT2330" i="1"/>
  <c r="AT2331" i="1"/>
  <c r="AW2331" i="1" s="1"/>
  <c r="AT2332" i="1"/>
  <c r="AW2332" i="1" s="1"/>
  <c r="AT2333" i="1"/>
  <c r="AW2333" i="1" s="1"/>
  <c r="AT2334" i="1"/>
  <c r="AT2335" i="1"/>
  <c r="AT2336" i="1"/>
  <c r="AW2336" i="1" s="1"/>
  <c r="AT2337" i="1"/>
  <c r="AW2337" i="1" s="1"/>
  <c r="AT2338" i="1"/>
  <c r="AT2339" i="1"/>
  <c r="AT2340" i="1"/>
  <c r="AW2340" i="1" s="1"/>
  <c r="AT2341" i="1"/>
  <c r="AW2341" i="1" s="1"/>
  <c r="AT2342" i="1"/>
  <c r="AT2343" i="1"/>
  <c r="AW2343" i="1" s="1"/>
  <c r="AT2344" i="1"/>
  <c r="AW2344" i="1" s="1"/>
  <c r="AT2345" i="1"/>
  <c r="AW2345" i="1" s="1"/>
  <c r="AT2346" i="1"/>
  <c r="AT2347" i="1"/>
  <c r="AW2347" i="1" s="1"/>
  <c r="AT2348" i="1"/>
  <c r="AW2348" i="1" s="1"/>
  <c r="AT2349" i="1"/>
  <c r="AW2349" i="1" s="1"/>
  <c r="AT2350" i="1"/>
  <c r="AT2351" i="1"/>
  <c r="AW2351" i="1" s="1"/>
  <c r="AT2352" i="1"/>
  <c r="AW2352" i="1" s="1"/>
  <c r="AT2353" i="1"/>
  <c r="AW2353" i="1" s="1"/>
  <c r="AT2354" i="1"/>
  <c r="AT2355" i="1"/>
  <c r="AT2356" i="1"/>
  <c r="AT2357" i="1"/>
  <c r="AW2357" i="1" s="1"/>
  <c r="AT2358" i="1"/>
  <c r="AT2359" i="1"/>
  <c r="AW2359" i="1" s="1"/>
  <c r="AT2360" i="1"/>
  <c r="AW2360" i="1" s="1"/>
  <c r="AT2361" i="1"/>
  <c r="AW2361" i="1" s="1"/>
  <c r="AT2362" i="1"/>
  <c r="AT2363" i="1"/>
  <c r="AW2363" i="1" s="1"/>
  <c r="AT2364" i="1"/>
  <c r="AW2364" i="1" s="1"/>
  <c r="AT2365" i="1"/>
  <c r="AW2365" i="1" s="1"/>
  <c r="AT2366" i="1"/>
  <c r="AT2367" i="1"/>
  <c r="AT2368" i="1"/>
  <c r="AW2368" i="1" s="1"/>
  <c r="AT2369" i="1"/>
  <c r="AW2369" i="1" s="1"/>
  <c r="AT2370" i="1"/>
  <c r="AT2371" i="1"/>
  <c r="AT2372" i="1"/>
  <c r="AW2372" i="1" s="1"/>
  <c r="AT2373" i="1"/>
  <c r="AW2373" i="1" s="1"/>
  <c r="AT2374" i="1"/>
  <c r="AT2375" i="1"/>
  <c r="AW2375" i="1" s="1"/>
  <c r="AT2376" i="1"/>
  <c r="AW2376" i="1" s="1"/>
  <c r="AT2377" i="1"/>
  <c r="AW2377" i="1" s="1"/>
  <c r="AT2378" i="1"/>
  <c r="AT2379" i="1"/>
  <c r="AW2379" i="1" s="1"/>
  <c r="AT2380" i="1"/>
  <c r="AW2380" i="1" s="1"/>
  <c r="AT2381" i="1"/>
  <c r="AW2381" i="1" s="1"/>
  <c r="AT2382" i="1"/>
  <c r="AT2383" i="1"/>
  <c r="AT2384" i="1"/>
  <c r="AW2384" i="1" s="1"/>
  <c r="AT2385" i="1"/>
  <c r="AW2385" i="1" s="1"/>
  <c r="AT2386" i="1"/>
  <c r="AT2387" i="1"/>
  <c r="AT2388" i="1"/>
  <c r="AW2388" i="1" s="1"/>
  <c r="AT2389" i="1"/>
  <c r="AW2389" i="1" s="1"/>
  <c r="AT2390" i="1"/>
  <c r="AT2391" i="1"/>
  <c r="AW2391" i="1" s="1"/>
  <c r="AT2392" i="1"/>
  <c r="AU2392" i="1" s="1"/>
  <c r="BD2392" i="1" s="1"/>
  <c r="AT2393" i="1"/>
  <c r="AW2393" i="1" s="1"/>
  <c r="AT2394" i="1"/>
  <c r="AT2395" i="1"/>
  <c r="AW2395" i="1" s="1"/>
  <c r="AT2396" i="1"/>
  <c r="AW2396" i="1" s="1"/>
  <c r="AT2397" i="1"/>
  <c r="AW2397" i="1" s="1"/>
  <c r="AT2398" i="1"/>
  <c r="AT2399" i="1"/>
  <c r="AT2400" i="1"/>
  <c r="AW2400" i="1" s="1"/>
  <c r="AT2401" i="1"/>
  <c r="AW2401" i="1" s="1"/>
  <c r="AT2402" i="1"/>
  <c r="AT2403" i="1"/>
  <c r="AT2404" i="1"/>
  <c r="AW2404" i="1" s="1"/>
  <c r="AT2405" i="1"/>
  <c r="AW2405" i="1" s="1"/>
  <c r="AT2406" i="1"/>
  <c r="AT2407" i="1"/>
  <c r="AW2407" i="1" s="1"/>
  <c r="AT2408" i="1"/>
  <c r="AW2408" i="1" s="1"/>
  <c r="AT2409" i="1"/>
  <c r="AW2409" i="1" s="1"/>
  <c r="AT2410" i="1"/>
  <c r="AT2411" i="1"/>
  <c r="AW2411" i="1" s="1"/>
  <c r="AT2412" i="1"/>
  <c r="AW2412" i="1" s="1"/>
  <c r="AT2413" i="1"/>
  <c r="AW2413" i="1" s="1"/>
  <c r="AT2414" i="1"/>
  <c r="AT2415" i="1"/>
  <c r="AT2416" i="1"/>
  <c r="AW2416" i="1" s="1"/>
  <c r="AT2417" i="1"/>
  <c r="AW2417" i="1" s="1"/>
  <c r="AT2418" i="1"/>
  <c r="AT2419" i="1"/>
  <c r="AT2420" i="1"/>
  <c r="AT2421" i="1"/>
  <c r="AW2421" i="1" s="1"/>
  <c r="AT2422" i="1"/>
  <c r="AT2423" i="1"/>
  <c r="AW2423" i="1" s="1"/>
  <c r="AT2424" i="1"/>
  <c r="AU2424" i="1" s="1"/>
  <c r="BD2424" i="1" s="1"/>
  <c r="AT2425" i="1"/>
  <c r="AW2425" i="1" s="1"/>
  <c r="AT2426" i="1"/>
  <c r="AT2427" i="1"/>
  <c r="AW2427" i="1" s="1"/>
  <c r="AT2428" i="1"/>
  <c r="AW2428" i="1" s="1"/>
  <c r="AT2429" i="1"/>
  <c r="AW2429" i="1" s="1"/>
  <c r="AT2430" i="1"/>
  <c r="AT2431" i="1"/>
  <c r="AT2432" i="1"/>
  <c r="AW2432" i="1" s="1"/>
  <c r="AT2433" i="1"/>
  <c r="AW2433" i="1" s="1"/>
  <c r="AT2434" i="1"/>
  <c r="AT2435" i="1"/>
  <c r="AW2435" i="1" s="1"/>
  <c r="AT2436" i="1"/>
  <c r="AW2436" i="1" s="1"/>
  <c r="AT2437" i="1"/>
  <c r="AW2437" i="1" s="1"/>
  <c r="AT2438" i="1"/>
  <c r="AT2439" i="1"/>
  <c r="AW2439" i="1" s="1"/>
  <c r="AT2440" i="1"/>
  <c r="AW2440" i="1" s="1"/>
  <c r="AT2441" i="1"/>
  <c r="AW2441" i="1" s="1"/>
  <c r="AT2442" i="1"/>
  <c r="AT2443" i="1"/>
  <c r="AW2443" i="1" s="1"/>
  <c r="AT2444" i="1"/>
  <c r="AW2444" i="1" s="1"/>
  <c r="AT2445" i="1"/>
  <c r="AW2445" i="1" s="1"/>
  <c r="AT2446" i="1"/>
  <c r="AT2447" i="1"/>
  <c r="AT2448" i="1"/>
  <c r="AW2448" i="1" s="1"/>
  <c r="AT2449" i="1"/>
  <c r="AW2449" i="1" s="1"/>
  <c r="AT2450" i="1"/>
  <c r="AT2451" i="1"/>
  <c r="AT2452" i="1"/>
  <c r="AW2452" i="1" s="1"/>
  <c r="AT2453" i="1"/>
  <c r="AW2453" i="1" s="1"/>
  <c r="AT2454" i="1"/>
  <c r="AT2455" i="1"/>
  <c r="AW2455" i="1" s="1"/>
  <c r="AT2456" i="1"/>
  <c r="AW2456" i="1" s="1"/>
  <c r="AT2457" i="1"/>
  <c r="AW2457" i="1" s="1"/>
  <c r="AT2458" i="1"/>
  <c r="AT2459" i="1"/>
  <c r="AW2459" i="1" s="1"/>
  <c r="AT2460" i="1"/>
  <c r="AW2460" i="1" s="1"/>
  <c r="AT2461" i="1"/>
  <c r="AW2461" i="1" s="1"/>
  <c r="AT2462" i="1"/>
  <c r="AT2463" i="1"/>
  <c r="AW2463" i="1" s="1"/>
  <c r="AT2464" i="1"/>
  <c r="AW2464" i="1" s="1"/>
  <c r="AT2465" i="1"/>
  <c r="AW2465" i="1" s="1"/>
  <c r="AT2466" i="1"/>
  <c r="AT2467" i="1"/>
  <c r="AT2468" i="1"/>
  <c r="AW2468" i="1" s="1"/>
  <c r="AT2469" i="1"/>
  <c r="AW2469" i="1" s="1"/>
  <c r="AT2470" i="1"/>
  <c r="AT2471" i="1"/>
  <c r="AW2471" i="1" s="1"/>
  <c r="AT2472" i="1"/>
  <c r="AU2472" i="1" s="1"/>
  <c r="BD2472" i="1" s="1"/>
  <c r="AT2473" i="1"/>
  <c r="AW2473" i="1" s="1"/>
  <c r="AT2474" i="1"/>
  <c r="AT2475" i="1"/>
  <c r="AW2475" i="1" s="1"/>
  <c r="AT2476" i="1"/>
  <c r="AW2476" i="1" s="1"/>
  <c r="AT2477" i="1"/>
  <c r="AW2477" i="1" s="1"/>
  <c r="AT2478" i="1"/>
  <c r="AT2479" i="1"/>
  <c r="AT2480" i="1"/>
  <c r="AW2480" i="1" s="1"/>
  <c r="AT2481" i="1"/>
  <c r="AW2481" i="1" s="1"/>
  <c r="AT2482" i="1"/>
  <c r="AT2483" i="1"/>
  <c r="AT2484" i="1"/>
  <c r="AT2485" i="1"/>
  <c r="AW2485" i="1" s="1"/>
  <c r="AT2486" i="1"/>
  <c r="AT2487" i="1"/>
  <c r="AW2487" i="1" s="1"/>
  <c r="AT2488" i="1"/>
  <c r="AW2488" i="1" s="1"/>
  <c r="AT2489" i="1"/>
  <c r="AW2489" i="1" s="1"/>
  <c r="AT2490" i="1"/>
  <c r="AT2491" i="1"/>
  <c r="AW2491" i="1" s="1"/>
  <c r="AT2492" i="1"/>
  <c r="AW2492" i="1" s="1"/>
  <c r="AT2493" i="1"/>
  <c r="AW2493" i="1" s="1"/>
  <c r="AT2494" i="1"/>
  <c r="AT2495" i="1"/>
  <c r="AW2495" i="1" s="1"/>
  <c r="AT2496" i="1"/>
  <c r="AW2496" i="1" s="1"/>
  <c r="AT2497" i="1"/>
  <c r="AW2497" i="1" s="1"/>
  <c r="AT2498" i="1"/>
  <c r="AT2499" i="1"/>
  <c r="AT2500" i="1"/>
  <c r="AW2500" i="1" s="1"/>
  <c r="AT2501" i="1"/>
  <c r="AW2501" i="1" s="1"/>
  <c r="AT2502" i="1"/>
  <c r="AT2503" i="1"/>
  <c r="AW2503" i="1" s="1"/>
  <c r="AT2504" i="1"/>
  <c r="AU2504" i="1" s="1"/>
  <c r="BD2504" i="1" s="1"/>
  <c r="AT2505" i="1"/>
  <c r="AW2505" i="1" s="1"/>
  <c r="AT2506" i="1"/>
  <c r="AT2507" i="1"/>
  <c r="AW2507" i="1" s="1"/>
  <c r="AT2508" i="1"/>
  <c r="AW2508" i="1" s="1"/>
  <c r="AT2509" i="1"/>
  <c r="AW2509" i="1" s="1"/>
  <c r="AT2510" i="1"/>
  <c r="AT2511" i="1"/>
  <c r="AT2512" i="1"/>
  <c r="AW2512" i="1" s="1"/>
  <c r="AT2513" i="1"/>
  <c r="AW2513" i="1" s="1"/>
  <c r="AT2514" i="1"/>
  <c r="AT2515" i="1"/>
  <c r="AT2516" i="1"/>
  <c r="AW2516" i="1" s="1"/>
  <c r="AT2517" i="1"/>
  <c r="AW2517" i="1" s="1"/>
  <c r="AT2518" i="1"/>
  <c r="AT2519" i="1"/>
  <c r="AW2519" i="1" s="1"/>
  <c r="AT2520" i="1"/>
  <c r="AW2520" i="1" s="1"/>
  <c r="AT2521" i="1"/>
  <c r="AW2521" i="1" s="1"/>
  <c r="AT2522" i="1"/>
  <c r="AT2523" i="1"/>
  <c r="AW2523" i="1" s="1"/>
  <c r="AT2524" i="1"/>
  <c r="AW2524" i="1" s="1"/>
  <c r="AT2525" i="1"/>
  <c r="AW2525" i="1" s="1"/>
  <c r="AT2526" i="1"/>
  <c r="AT2527" i="1"/>
  <c r="AT2528" i="1"/>
  <c r="AW2528" i="1" s="1"/>
  <c r="AT2529" i="1"/>
  <c r="AW2529" i="1" s="1"/>
  <c r="AT2530" i="1"/>
  <c r="AT2531" i="1"/>
  <c r="AT2532" i="1"/>
  <c r="AW2532" i="1" s="1"/>
  <c r="AT2533" i="1"/>
  <c r="AW2533" i="1" s="1"/>
  <c r="AT2534" i="1"/>
  <c r="AT2535" i="1"/>
  <c r="AW2535" i="1" s="1"/>
  <c r="AT2536" i="1"/>
  <c r="AW2536" i="1" s="1"/>
  <c r="AT2537" i="1"/>
  <c r="AW2537" i="1" s="1"/>
  <c r="AT2538" i="1"/>
  <c r="AT2539" i="1"/>
  <c r="AW2539" i="1" s="1"/>
  <c r="AT2540" i="1"/>
  <c r="AW2540" i="1" s="1"/>
  <c r="AT2541" i="1"/>
  <c r="AW2541" i="1" s="1"/>
  <c r="AT2542" i="1"/>
  <c r="AT2543" i="1"/>
  <c r="AT2544" i="1"/>
  <c r="AW2544" i="1" s="1"/>
  <c r="AT2545" i="1"/>
  <c r="AW2545" i="1" s="1"/>
  <c r="AT2546" i="1"/>
  <c r="AT2547" i="1"/>
  <c r="AW2547" i="1" s="1"/>
  <c r="AT2548" i="1"/>
  <c r="AT2549" i="1"/>
  <c r="AW2549" i="1" s="1"/>
  <c r="AT2550" i="1"/>
  <c r="AT2551" i="1"/>
  <c r="AW2551" i="1" s="1"/>
  <c r="AT2552" i="1"/>
  <c r="AU2552" i="1" s="1"/>
  <c r="BD2552" i="1" s="1"/>
  <c r="AT2553" i="1"/>
  <c r="AW2553" i="1" s="1"/>
  <c r="AT2554" i="1"/>
  <c r="AT2555" i="1"/>
  <c r="AW2555" i="1" s="1"/>
  <c r="AT2556" i="1"/>
  <c r="AW2556" i="1" s="1"/>
  <c r="AT2557" i="1"/>
  <c r="AW2557" i="1" s="1"/>
  <c r="AT2558" i="1"/>
  <c r="AT2559" i="1"/>
  <c r="AT2560" i="1"/>
  <c r="AW2560" i="1" s="1"/>
  <c r="AT2561" i="1"/>
  <c r="AW2561" i="1" s="1"/>
  <c r="AT2562" i="1"/>
  <c r="AT2563" i="1"/>
  <c r="AT2564" i="1"/>
  <c r="AW2564" i="1" s="1"/>
  <c r="AT2565" i="1"/>
  <c r="AW2565" i="1" s="1"/>
  <c r="AT2566" i="1"/>
  <c r="AT2567" i="1"/>
  <c r="AW2567" i="1" s="1"/>
  <c r="AT2568" i="1"/>
  <c r="AW2568" i="1" s="1"/>
  <c r="AT2569" i="1"/>
  <c r="AW2569" i="1" s="1"/>
  <c r="AT2570" i="1"/>
  <c r="AT2571" i="1"/>
  <c r="AW2571" i="1" s="1"/>
  <c r="AT2572" i="1"/>
  <c r="AW2572" i="1" s="1"/>
  <c r="AT2573" i="1"/>
  <c r="AW2573" i="1" s="1"/>
  <c r="AT2574" i="1"/>
  <c r="AT2575" i="1"/>
  <c r="AT2576" i="1"/>
  <c r="AW2576" i="1" s="1"/>
  <c r="AT2577" i="1"/>
  <c r="AW2577" i="1" s="1"/>
  <c r="AT2578" i="1"/>
  <c r="AT2579" i="1"/>
  <c r="AW2579" i="1" s="1"/>
  <c r="AT2580" i="1"/>
  <c r="AW2580" i="1" s="1"/>
  <c r="AT2581" i="1"/>
  <c r="AW2581" i="1" s="1"/>
  <c r="AT2582" i="1"/>
  <c r="AT2583" i="1"/>
  <c r="AW2583" i="1" s="1"/>
  <c r="AT2584" i="1"/>
  <c r="AW2584" i="1" s="1"/>
  <c r="AT2585" i="1"/>
  <c r="AW2585" i="1" s="1"/>
  <c r="AT2586" i="1"/>
  <c r="AT2587" i="1"/>
  <c r="AW2587" i="1" s="1"/>
  <c r="AT2588" i="1"/>
  <c r="AW2588" i="1" s="1"/>
  <c r="AT2589" i="1"/>
  <c r="AW2589" i="1" s="1"/>
  <c r="AT2590" i="1"/>
  <c r="AT2591" i="1"/>
  <c r="AT2592" i="1"/>
  <c r="AW2592" i="1" s="1"/>
  <c r="AT2593" i="1"/>
  <c r="AW2593" i="1" s="1"/>
  <c r="AT2594" i="1"/>
  <c r="AT2595" i="1"/>
  <c r="AT2596" i="1"/>
  <c r="AW2596" i="1" s="1"/>
  <c r="AT2597" i="1"/>
  <c r="AW2597" i="1" s="1"/>
  <c r="AT2598" i="1"/>
  <c r="AT2599" i="1"/>
  <c r="AW2599" i="1" s="1"/>
  <c r="AT2600" i="1"/>
  <c r="AW2600" i="1" s="1"/>
  <c r="AT2601" i="1"/>
  <c r="AW2601" i="1" s="1"/>
  <c r="AT2602" i="1"/>
  <c r="AT2603" i="1"/>
  <c r="AW2603" i="1" s="1"/>
  <c r="AT2604" i="1"/>
  <c r="AW2604" i="1" s="1"/>
  <c r="AT2605" i="1"/>
  <c r="AW2605" i="1" s="1"/>
  <c r="AT2606" i="1"/>
  <c r="AT2607" i="1"/>
  <c r="AW2607" i="1" s="1"/>
  <c r="AT2608" i="1"/>
  <c r="AW2608" i="1" s="1"/>
  <c r="AT2609" i="1"/>
  <c r="AW2609" i="1" s="1"/>
  <c r="AT2610" i="1"/>
  <c r="AT2611" i="1"/>
  <c r="AT2612" i="1"/>
  <c r="AT2613" i="1"/>
  <c r="AW2613" i="1" s="1"/>
  <c r="AT2614" i="1"/>
  <c r="AT2615" i="1"/>
  <c r="AW2615" i="1" s="1"/>
  <c r="AT2616" i="1"/>
  <c r="AW2616" i="1" s="1"/>
  <c r="AT2617" i="1"/>
  <c r="AW2617" i="1" s="1"/>
  <c r="AT2618" i="1"/>
  <c r="AT2619" i="1"/>
  <c r="AW2619" i="1" s="1"/>
  <c r="AT2620" i="1"/>
  <c r="AW2620" i="1" s="1"/>
  <c r="AT2621" i="1"/>
  <c r="AW2621" i="1" s="1"/>
  <c r="AT2622" i="1"/>
  <c r="AT2623" i="1"/>
  <c r="AT2624" i="1"/>
  <c r="AW2624" i="1" s="1"/>
  <c r="AT2625" i="1"/>
  <c r="AW2625" i="1" s="1"/>
  <c r="AT2626" i="1"/>
  <c r="AT2627" i="1"/>
  <c r="AT2628" i="1"/>
  <c r="AW2628" i="1" s="1"/>
  <c r="AT2629" i="1"/>
  <c r="AW2629" i="1" s="1"/>
  <c r="AT2630" i="1"/>
  <c r="AT2631" i="1"/>
  <c r="AW2631" i="1" s="1"/>
  <c r="AT2632" i="1"/>
  <c r="AW2632" i="1" s="1"/>
  <c r="AT2633" i="1"/>
  <c r="AW2633" i="1" s="1"/>
  <c r="AT2634" i="1"/>
  <c r="AT2635" i="1"/>
  <c r="AW2635" i="1" s="1"/>
  <c r="AT2636" i="1"/>
  <c r="AW2636" i="1" s="1"/>
  <c r="AT2637" i="1"/>
  <c r="AW2637" i="1" s="1"/>
  <c r="AT2638" i="1"/>
  <c r="AT2639" i="1"/>
  <c r="AT2640" i="1"/>
  <c r="AW2640" i="1" s="1"/>
  <c r="AT2641" i="1"/>
  <c r="AW2641" i="1" s="1"/>
  <c r="AT2642" i="1"/>
  <c r="AT2643" i="1"/>
  <c r="AT2644" i="1"/>
  <c r="AW2644" i="1" s="1"/>
  <c r="AT2645" i="1"/>
  <c r="AW2645" i="1" s="1"/>
  <c r="AT2646" i="1"/>
  <c r="AT2647" i="1"/>
  <c r="AW2647" i="1" s="1"/>
  <c r="AT2648" i="1"/>
  <c r="AW2648" i="1" s="1"/>
  <c r="AT2649" i="1"/>
  <c r="AW2649" i="1" s="1"/>
  <c r="AT2650" i="1"/>
  <c r="AT2651" i="1"/>
  <c r="AW2651" i="1" s="1"/>
  <c r="AT2652" i="1"/>
  <c r="AW2652" i="1" s="1"/>
  <c r="AT2653" i="1"/>
  <c r="AW2653" i="1" s="1"/>
  <c r="AT2654" i="1"/>
  <c r="AT2655" i="1"/>
  <c r="AT2656" i="1"/>
  <c r="AW2656" i="1" s="1"/>
  <c r="AT2657" i="1"/>
  <c r="AW2657" i="1" s="1"/>
  <c r="AT2658" i="1"/>
  <c r="AT2659" i="1"/>
  <c r="AT2660" i="1"/>
  <c r="AW2660" i="1" s="1"/>
  <c r="AT2661" i="1"/>
  <c r="AW2661" i="1" s="1"/>
  <c r="AT2662" i="1"/>
  <c r="AT2663" i="1"/>
  <c r="AW2663" i="1" s="1"/>
  <c r="AT2664" i="1"/>
  <c r="AW2664" i="1" s="1"/>
  <c r="AT2665" i="1"/>
  <c r="AW2665" i="1" s="1"/>
  <c r="AT2666" i="1"/>
  <c r="AT2667" i="1"/>
  <c r="AW2667" i="1" s="1"/>
  <c r="AT2668" i="1"/>
  <c r="AW2668" i="1" s="1"/>
  <c r="AT2669" i="1"/>
  <c r="AW2669" i="1" s="1"/>
  <c r="AT2670" i="1"/>
  <c r="AT2671" i="1"/>
  <c r="AT2672" i="1"/>
  <c r="AW2672" i="1" s="1"/>
  <c r="AT2673" i="1"/>
  <c r="AW2673" i="1" s="1"/>
  <c r="AT2674" i="1"/>
  <c r="AT2675" i="1"/>
  <c r="AT2676" i="1"/>
  <c r="AT2677" i="1"/>
  <c r="AW2677" i="1" s="1"/>
  <c r="AT2678" i="1"/>
  <c r="AT2679" i="1"/>
  <c r="AW2679" i="1" s="1"/>
  <c r="AT2680" i="1"/>
  <c r="AU2680" i="1" s="1"/>
  <c r="AT2681" i="1"/>
  <c r="AW2681" i="1" s="1"/>
  <c r="AT2682" i="1"/>
  <c r="AT2683" i="1"/>
  <c r="AW2683" i="1" s="1"/>
  <c r="AT2684" i="1"/>
  <c r="AW2684" i="1" s="1"/>
  <c r="AT2685" i="1"/>
  <c r="AW2685" i="1" s="1"/>
  <c r="AT2686" i="1"/>
  <c r="AT2687" i="1"/>
  <c r="AT2688" i="1"/>
  <c r="AW2688" i="1" s="1"/>
  <c r="AT2689" i="1"/>
  <c r="AW2689" i="1" s="1"/>
  <c r="AT2690" i="1"/>
  <c r="AT2691" i="1"/>
  <c r="AW2691" i="1" s="1"/>
  <c r="AT2692" i="1"/>
  <c r="AW2692" i="1" s="1"/>
  <c r="AT2693" i="1"/>
  <c r="AW2693" i="1" s="1"/>
  <c r="AT2694" i="1"/>
  <c r="AT2695" i="1"/>
  <c r="AW2695" i="1" s="1"/>
  <c r="AT2696" i="1"/>
  <c r="AW2696" i="1" s="1"/>
  <c r="AT2697" i="1"/>
  <c r="AW2697" i="1" s="1"/>
  <c r="AT2698" i="1"/>
  <c r="AT2699" i="1"/>
  <c r="AW2699" i="1" s="1"/>
  <c r="AT2700" i="1"/>
  <c r="AW2700" i="1" s="1"/>
  <c r="AT2701" i="1"/>
  <c r="AW2701" i="1" s="1"/>
  <c r="AT2702" i="1"/>
  <c r="AT2703" i="1"/>
  <c r="AT2704" i="1"/>
  <c r="AW2704" i="1" s="1"/>
  <c r="AT2705" i="1"/>
  <c r="AW2705" i="1" s="1"/>
  <c r="AT2706" i="1"/>
  <c r="AT2707" i="1"/>
  <c r="AT2708" i="1"/>
  <c r="AW2708" i="1" s="1"/>
  <c r="AT2709" i="1"/>
  <c r="AW2709" i="1" s="1"/>
  <c r="AT2710" i="1"/>
  <c r="AT2711" i="1"/>
  <c r="AW2711" i="1" s="1"/>
  <c r="AT2712" i="1"/>
  <c r="AW2712" i="1" s="1"/>
  <c r="AT2713" i="1"/>
  <c r="AW2713" i="1" s="1"/>
  <c r="AT2714" i="1"/>
  <c r="AT2715" i="1"/>
  <c r="AW2715" i="1" s="1"/>
  <c r="AT2716" i="1"/>
  <c r="AW2716" i="1" s="1"/>
  <c r="AT2717" i="1"/>
  <c r="AW2717" i="1" s="1"/>
  <c r="AT2718" i="1"/>
  <c r="AT2719" i="1"/>
  <c r="AW2719" i="1" s="1"/>
  <c r="AT2720" i="1"/>
  <c r="AW2720" i="1" s="1"/>
  <c r="AT2721" i="1"/>
  <c r="AW2721" i="1" s="1"/>
  <c r="AT2722" i="1"/>
  <c r="AT2723" i="1"/>
  <c r="AT2724" i="1"/>
  <c r="AW2724" i="1" s="1"/>
  <c r="AT2725" i="1"/>
  <c r="AW2725" i="1" s="1"/>
  <c r="AT2726" i="1"/>
  <c r="AT2727" i="1"/>
  <c r="AW2727" i="1" s="1"/>
  <c r="AT2728" i="1"/>
  <c r="AW2728" i="1" s="1"/>
  <c r="AT2729" i="1"/>
  <c r="AW2729" i="1" s="1"/>
  <c r="AT2730" i="1"/>
  <c r="AT2731" i="1"/>
  <c r="AW2731" i="1" s="1"/>
  <c r="AT2732" i="1"/>
  <c r="AW2732" i="1" s="1"/>
  <c r="AT2733" i="1"/>
  <c r="AW2733" i="1" s="1"/>
  <c r="AT2734" i="1"/>
  <c r="AT2735" i="1"/>
  <c r="AT2736" i="1"/>
  <c r="AW2736" i="1" s="1"/>
  <c r="AT2737" i="1"/>
  <c r="AW2737" i="1" s="1"/>
  <c r="AT2738" i="1"/>
  <c r="AT2739" i="1"/>
  <c r="AT2740" i="1"/>
  <c r="AT2741" i="1"/>
  <c r="AW2741" i="1" s="1"/>
  <c r="AT2742" i="1"/>
  <c r="AT2743" i="1"/>
  <c r="AW2743" i="1" s="1"/>
  <c r="AT2744" i="1"/>
  <c r="AW2744" i="1" s="1"/>
  <c r="AT2745" i="1"/>
  <c r="AW2745" i="1" s="1"/>
  <c r="AT2746" i="1"/>
  <c r="AT2747" i="1"/>
  <c r="AW2747" i="1" s="1"/>
  <c r="AT2748" i="1"/>
  <c r="AW2748" i="1" s="1"/>
  <c r="AT2749" i="1"/>
  <c r="AW2749" i="1" s="1"/>
  <c r="AT2750" i="1"/>
  <c r="AT2751" i="1"/>
  <c r="AW2751" i="1" s="1"/>
  <c r="AT2752" i="1"/>
  <c r="AW2752" i="1" s="1"/>
  <c r="AT2753" i="1"/>
  <c r="AW2753" i="1" s="1"/>
  <c r="AT2754" i="1"/>
  <c r="AT2755" i="1"/>
  <c r="AT2756" i="1"/>
  <c r="AW2756" i="1" s="1"/>
  <c r="AT2757" i="1"/>
  <c r="AW2757" i="1" s="1"/>
  <c r="AT2758" i="1"/>
  <c r="AT2759" i="1"/>
  <c r="AW2759" i="1" s="1"/>
  <c r="AT2760" i="1"/>
  <c r="AU2760" i="1" s="1"/>
  <c r="BD2760" i="1" s="1"/>
  <c r="AT2761" i="1"/>
  <c r="AW2761" i="1" s="1"/>
  <c r="AT2762" i="1"/>
  <c r="AT2763" i="1"/>
  <c r="AW2763" i="1" s="1"/>
  <c r="AT2764" i="1"/>
  <c r="AW2764" i="1" s="1"/>
  <c r="AT2765" i="1"/>
  <c r="AW2765" i="1" s="1"/>
  <c r="AT2766" i="1"/>
  <c r="AT2767" i="1"/>
  <c r="AT2768" i="1"/>
  <c r="AW2768" i="1" s="1"/>
  <c r="AT2769" i="1"/>
  <c r="AW2769" i="1" s="1"/>
  <c r="AT2770" i="1"/>
  <c r="AT2771" i="1"/>
  <c r="AT2772" i="1"/>
  <c r="AW2772" i="1" s="1"/>
  <c r="AT2773" i="1"/>
  <c r="AW2773" i="1" s="1"/>
  <c r="AT2774" i="1"/>
  <c r="AT2775" i="1"/>
  <c r="AW2775" i="1" s="1"/>
  <c r="AT2776" i="1"/>
  <c r="AW2776" i="1" s="1"/>
  <c r="AT2777" i="1"/>
  <c r="AW2777" i="1" s="1"/>
  <c r="AT2778" i="1"/>
  <c r="AT2779" i="1"/>
  <c r="AW2779" i="1" s="1"/>
  <c r="AT2780" i="1"/>
  <c r="AW2780" i="1" s="1"/>
  <c r="AT2781" i="1"/>
  <c r="AW2781" i="1" s="1"/>
  <c r="AT2782" i="1"/>
  <c r="AT2783" i="1"/>
  <c r="AT2784" i="1"/>
  <c r="AW2784" i="1" s="1"/>
  <c r="AT2785" i="1"/>
  <c r="AW2785" i="1" s="1"/>
  <c r="AT2786" i="1"/>
  <c r="AT2787" i="1"/>
  <c r="AT2788" i="1"/>
  <c r="AW2788" i="1" s="1"/>
  <c r="AT2789" i="1"/>
  <c r="AW2789" i="1" s="1"/>
  <c r="AT2790" i="1"/>
  <c r="AT2791" i="1"/>
  <c r="AW2791" i="1" s="1"/>
  <c r="AT2792" i="1"/>
  <c r="AW2792" i="1" s="1"/>
  <c r="AT2793" i="1"/>
  <c r="AW2793" i="1" s="1"/>
  <c r="AT2794" i="1"/>
  <c r="AT2795" i="1"/>
  <c r="AW2795" i="1" s="1"/>
  <c r="AT2796" i="1"/>
  <c r="AW2796" i="1" s="1"/>
  <c r="AT2797" i="1"/>
  <c r="AW2797" i="1" s="1"/>
  <c r="AT2798" i="1"/>
  <c r="AT2799" i="1"/>
  <c r="AT2800" i="1"/>
  <c r="AW2800" i="1" s="1"/>
  <c r="AT2801" i="1"/>
  <c r="AW2801" i="1" s="1"/>
  <c r="AT2802" i="1"/>
  <c r="AT2803" i="1"/>
  <c r="AW2803" i="1" s="1"/>
  <c r="AT2804" i="1"/>
  <c r="AT2805" i="1"/>
  <c r="AW2805" i="1" s="1"/>
  <c r="AT2806" i="1"/>
  <c r="AT2807" i="1"/>
  <c r="AW2807" i="1" s="1"/>
  <c r="AT2808" i="1"/>
  <c r="AW2808" i="1" s="1"/>
  <c r="AT2809" i="1"/>
  <c r="AW2809" i="1" s="1"/>
  <c r="AT2810" i="1"/>
  <c r="AT2811" i="1"/>
  <c r="AW2811" i="1" s="1"/>
  <c r="AT2812" i="1"/>
  <c r="AW2812" i="1" s="1"/>
  <c r="AT2813" i="1"/>
  <c r="AW2813" i="1" s="1"/>
  <c r="AT2814" i="1"/>
  <c r="AT2815" i="1"/>
  <c r="AT2816" i="1"/>
  <c r="AW2816" i="1" s="1"/>
  <c r="AT2817" i="1"/>
  <c r="AW2817" i="1" s="1"/>
  <c r="AT2818" i="1"/>
  <c r="AT2819" i="1"/>
  <c r="AT2820" i="1"/>
  <c r="AW2820" i="1" s="1"/>
  <c r="AT2821" i="1"/>
  <c r="AW2821" i="1" s="1"/>
  <c r="AT2822" i="1"/>
  <c r="AT2823" i="1"/>
  <c r="AW2823" i="1" s="1"/>
  <c r="AT2824" i="1"/>
  <c r="AW2824" i="1" s="1"/>
  <c r="AT2825" i="1"/>
  <c r="AW2825" i="1" s="1"/>
  <c r="AT2826" i="1"/>
  <c r="AT2827" i="1"/>
  <c r="AW2827" i="1" s="1"/>
  <c r="AT2828" i="1"/>
  <c r="AW2828" i="1" s="1"/>
  <c r="AT2829" i="1"/>
  <c r="AW2829" i="1" s="1"/>
  <c r="AT2830" i="1"/>
  <c r="AT2831" i="1"/>
  <c r="AT2832" i="1"/>
  <c r="AW2832" i="1" s="1"/>
  <c r="AT2833" i="1"/>
  <c r="AW2833" i="1" s="1"/>
  <c r="AT2834" i="1"/>
  <c r="AT2835" i="1"/>
  <c r="AW2835" i="1" s="1"/>
  <c r="AT2836" i="1"/>
  <c r="AW2836" i="1" s="1"/>
  <c r="AT2837" i="1"/>
  <c r="AW2837" i="1" s="1"/>
  <c r="AT2838" i="1"/>
  <c r="AT2839" i="1"/>
  <c r="AW2839" i="1" s="1"/>
  <c r="AT2840" i="1"/>
  <c r="AU2840" i="1" s="1"/>
  <c r="AT2841" i="1"/>
  <c r="AW2841" i="1" s="1"/>
  <c r="AT2842" i="1"/>
  <c r="AT2843" i="1"/>
  <c r="AW2843" i="1" s="1"/>
  <c r="AT2844" i="1"/>
  <c r="AW2844" i="1" s="1"/>
  <c r="AT2845" i="1"/>
  <c r="AW2845" i="1" s="1"/>
  <c r="AT2846" i="1"/>
  <c r="AT2847" i="1"/>
  <c r="AT2848" i="1"/>
  <c r="AW2848" i="1" s="1"/>
  <c r="AT2849" i="1"/>
  <c r="AW2849" i="1" s="1"/>
  <c r="AT2850" i="1"/>
  <c r="AT2851" i="1"/>
  <c r="AT2852" i="1"/>
  <c r="AW2852" i="1" s="1"/>
  <c r="AT2853" i="1"/>
  <c r="AW2853" i="1" s="1"/>
  <c r="AT2854" i="1"/>
  <c r="AT2855" i="1"/>
  <c r="AW2855" i="1" s="1"/>
  <c r="AT2856" i="1"/>
  <c r="AW2856" i="1" s="1"/>
  <c r="AT2857" i="1"/>
  <c r="AW2857" i="1" s="1"/>
  <c r="AT2858" i="1"/>
  <c r="AT2859" i="1"/>
  <c r="AW2859" i="1" s="1"/>
  <c r="AT2860" i="1"/>
  <c r="AW2860" i="1" s="1"/>
  <c r="AT2861" i="1"/>
  <c r="AW2861" i="1" s="1"/>
  <c r="AT2862" i="1"/>
  <c r="AT2863" i="1"/>
  <c r="AW2863" i="1" s="1"/>
  <c r="AT2864" i="1"/>
  <c r="AW2864" i="1" s="1"/>
  <c r="AT2865" i="1"/>
  <c r="AW2865" i="1" s="1"/>
  <c r="AT2866" i="1"/>
  <c r="AT2867" i="1"/>
  <c r="AT2868" i="1"/>
  <c r="AT2869" i="1"/>
  <c r="AW2869" i="1" s="1"/>
  <c r="AT2870" i="1"/>
  <c r="AT2871" i="1"/>
  <c r="AW2871" i="1" s="1"/>
  <c r="AT2872" i="1"/>
  <c r="AU2872" i="1" s="1"/>
  <c r="AT2873" i="1"/>
  <c r="AW2873" i="1" s="1"/>
  <c r="AT2874" i="1"/>
  <c r="AT2875" i="1"/>
  <c r="AW2875" i="1" s="1"/>
  <c r="AT2876" i="1"/>
  <c r="AW2876" i="1" s="1"/>
  <c r="AT2877" i="1"/>
  <c r="AW2877" i="1" s="1"/>
  <c r="AT2878" i="1"/>
  <c r="AT2879" i="1"/>
  <c r="AT2880" i="1"/>
  <c r="AW2880" i="1" s="1"/>
  <c r="AT2881" i="1"/>
  <c r="AW2881" i="1" s="1"/>
  <c r="AT2882" i="1"/>
  <c r="AT2883" i="1"/>
  <c r="AT2884" i="1"/>
  <c r="AW2884" i="1" s="1"/>
  <c r="AT2885" i="1"/>
  <c r="AW2885" i="1" s="1"/>
  <c r="AT2886" i="1"/>
  <c r="AT2887" i="1"/>
  <c r="AW2887" i="1" s="1"/>
  <c r="AT2888" i="1"/>
  <c r="AW2888" i="1" s="1"/>
  <c r="AT2889" i="1"/>
  <c r="AW2889" i="1" s="1"/>
  <c r="AT2890" i="1"/>
  <c r="AT2891" i="1"/>
  <c r="AW2891" i="1" s="1"/>
  <c r="AT2892" i="1"/>
  <c r="AW2892" i="1" s="1"/>
  <c r="AT2893" i="1"/>
  <c r="AW2893" i="1" s="1"/>
  <c r="AT2894" i="1"/>
  <c r="AT2895" i="1"/>
  <c r="AT2896" i="1"/>
  <c r="AW2896" i="1" s="1"/>
  <c r="AT2897" i="1"/>
  <c r="AW2897" i="1" s="1"/>
  <c r="AT2898" i="1"/>
  <c r="AT2899" i="1"/>
  <c r="AT2900" i="1"/>
  <c r="AW2900" i="1" s="1"/>
  <c r="AT2901" i="1"/>
  <c r="AW2901" i="1" s="1"/>
  <c r="AT2902" i="1"/>
  <c r="AT2903" i="1"/>
  <c r="AW2903" i="1" s="1"/>
  <c r="AT2904" i="1"/>
  <c r="AU2904" i="1" s="1"/>
  <c r="BD2904" i="1" s="1"/>
  <c r="AT2905" i="1"/>
  <c r="AW2905" i="1" s="1"/>
  <c r="AT2906" i="1"/>
  <c r="AT2907" i="1"/>
  <c r="AW2907" i="1" s="1"/>
  <c r="AT2908" i="1"/>
  <c r="AW2908" i="1" s="1"/>
  <c r="AT2909" i="1"/>
  <c r="AW2909" i="1" s="1"/>
  <c r="AT2910" i="1"/>
  <c r="AT2911" i="1"/>
  <c r="AT2912" i="1"/>
  <c r="AW2912" i="1" s="1"/>
  <c r="AT2913" i="1"/>
  <c r="AW2913" i="1" s="1"/>
  <c r="AT2914" i="1"/>
  <c r="AT2915" i="1"/>
  <c r="AT2916" i="1"/>
  <c r="AW2916" i="1" s="1"/>
  <c r="AT2917" i="1"/>
  <c r="AW2917" i="1" s="1"/>
  <c r="AT2918" i="1"/>
  <c r="AT2919" i="1"/>
  <c r="AW2919" i="1" s="1"/>
  <c r="AT2920" i="1"/>
  <c r="AW2920" i="1" s="1"/>
  <c r="AT2921" i="1"/>
  <c r="AW2921" i="1" s="1"/>
  <c r="AT2922" i="1"/>
  <c r="AT2923" i="1"/>
  <c r="AW2923" i="1" s="1"/>
  <c r="AT2924" i="1"/>
  <c r="AW2924" i="1" s="1"/>
  <c r="AT2925" i="1"/>
  <c r="AW2925" i="1" s="1"/>
  <c r="AT2926" i="1"/>
  <c r="AT2927" i="1"/>
  <c r="AT2928" i="1"/>
  <c r="AW2928" i="1" s="1"/>
  <c r="AT2929" i="1"/>
  <c r="AW2929" i="1" s="1"/>
  <c r="AT2930" i="1"/>
  <c r="AT2931" i="1"/>
  <c r="AT2932" i="1"/>
  <c r="AT2933" i="1"/>
  <c r="AW2933" i="1" s="1"/>
  <c r="AT2934" i="1"/>
  <c r="AT2935" i="1"/>
  <c r="AW2935" i="1" s="1"/>
  <c r="AT2936" i="1"/>
  <c r="AU2936" i="1" s="1"/>
  <c r="BD2936" i="1" s="1"/>
  <c r="AT2937" i="1"/>
  <c r="AW2937" i="1" s="1"/>
  <c r="AT2938" i="1"/>
  <c r="AT2939" i="1"/>
  <c r="AW2939" i="1" s="1"/>
  <c r="AT2940" i="1"/>
  <c r="AW2940" i="1" s="1"/>
  <c r="AT2941" i="1"/>
  <c r="AW2941" i="1" s="1"/>
  <c r="AT2942" i="1"/>
  <c r="AT2943" i="1"/>
  <c r="AT2944" i="1"/>
  <c r="AW2944" i="1" s="1"/>
  <c r="AT2945" i="1"/>
  <c r="AW2945" i="1" s="1"/>
  <c r="AT2946" i="1"/>
  <c r="AT2947" i="1"/>
  <c r="AW2947" i="1" s="1"/>
  <c r="AT2948" i="1"/>
  <c r="AW2948" i="1" s="1"/>
  <c r="AT2949" i="1"/>
  <c r="AW2949" i="1" s="1"/>
  <c r="AT2950" i="1"/>
  <c r="AT2951" i="1"/>
  <c r="AW2951" i="1" s="1"/>
  <c r="AT2952" i="1"/>
  <c r="AW2952" i="1" s="1"/>
  <c r="AT2953" i="1"/>
  <c r="AW2953" i="1" s="1"/>
  <c r="AT2954" i="1"/>
  <c r="AT2955" i="1"/>
  <c r="AW2955" i="1" s="1"/>
  <c r="AT2956" i="1"/>
  <c r="AW2956" i="1" s="1"/>
  <c r="AT2957" i="1"/>
  <c r="AW2957" i="1" s="1"/>
  <c r="AT2958" i="1"/>
  <c r="AT2959" i="1"/>
  <c r="AT2960" i="1"/>
  <c r="AW2960" i="1" s="1"/>
  <c r="AT2961" i="1"/>
  <c r="AW2961" i="1" s="1"/>
  <c r="AT2962" i="1"/>
  <c r="AT2963" i="1"/>
  <c r="AT2964" i="1"/>
  <c r="AW2964" i="1" s="1"/>
  <c r="AT2965" i="1"/>
  <c r="AW2965" i="1" s="1"/>
  <c r="AT2966" i="1"/>
  <c r="AT2967" i="1"/>
  <c r="AW2967" i="1" s="1"/>
  <c r="AT2968" i="1"/>
  <c r="AU2968" i="1" s="1"/>
  <c r="BD2968" i="1" s="1"/>
  <c r="AT2969" i="1"/>
  <c r="AW2969" i="1" s="1"/>
  <c r="AT2970" i="1"/>
  <c r="AT2971" i="1"/>
  <c r="AW2971" i="1" s="1"/>
  <c r="AT2972" i="1"/>
  <c r="AW2972" i="1" s="1"/>
  <c r="AT2973" i="1"/>
  <c r="AW2973" i="1" s="1"/>
  <c r="AT2974" i="1"/>
  <c r="AT2975" i="1"/>
  <c r="AW2975" i="1" s="1"/>
  <c r="AT2976" i="1"/>
  <c r="AW2976" i="1" s="1"/>
  <c r="AT2977" i="1"/>
  <c r="AW2977" i="1" s="1"/>
  <c r="AT2978" i="1"/>
  <c r="AT2979" i="1"/>
  <c r="AT2980" i="1"/>
  <c r="AW2980" i="1" s="1"/>
  <c r="AT2981" i="1"/>
  <c r="AW2981" i="1" s="1"/>
  <c r="AT2982" i="1"/>
  <c r="AT2983" i="1"/>
  <c r="AW2983" i="1" s="1"/>
  <c r="AT2984" i="1"/>
  <c r="AW2984" i="1" s="1"/>
  <c r="AT2985" i="1"/>
  <c r="AW2985" i="1" s="1"/>
  <c r="AT2986" i="1"/>
  <c r="AT2987" i="1"/>
  <c r="AW2987" i="1" s="1"/>
  <c r="AT2988" i="1"/>
  <c r="AW2988" i="1" s="1"/>
  <c r="AT2989" i="1"/>
  <c r="AW2989" i="1" s="1"/>
  <c r="AT2990" i="1"/>
  <c r="AT2991" i="1"/>
  <c r="AT2992" i="1"/>
  <c r="AW2992" i="1" s="1"/>
  <c r="AT2993" i="1"/>
  <c r="AW2993" i="1" s="1"/>
  <c r="AT2994" i="1"/>
  <c r="AT2995" i="1"/>
  <c r="AT2996" i="1"/>
  <c r="AT2997" i="1"/>
  <c r="AW2997" i="1" s="1"/>
  <c r="AT2998" i="1"/>
  <c r="AT2999" i="1"/>
  <c r="AW2999" i="1" s="1"/>
  <c r="AT3000" i="1"/>
  <c r="AW3000" i="1" s="1"/>
  <c r="AT3001" i="1"/>
  <c r="AW3001" i="1" s="1"/>
  <c r="AT3002" i="1"/>
  <c r="AT3003" i="1"/>
  <c r="AW3003" i="1" s="1"/>
  <c r="AT3004" i="1"/>
  <c r="AW3004" i="1" s="1"/>
  <c r="AT3005" i="1"/>
  <c r="AW3005" i="1" s="1"/>
  <c r="AT3006" i="1"/>
  <c r="AT3007" i="1"/>
  <c r="AW3007" i="1" s="1"/>
  <c r="AT3008" i="1"/>
  <c r="AW3008" i="1" s="1"/>
  <c r="AT3009" i="1"/>
  <c r="AW3009" i="1" s="1"/>
  <c r="AT3010" i="1"/>
  <c r="AT3011" i="1"/>
  <c r="AT3012" i="1"/>
  <c r="AW3012" i="1" s="1"/>
  <c r="AT3013" i="1"/>
  <c r="AW3013" i="1" s="1"/>
  <c r="AT3014" i="1"/>
  <c r="AT3015" i="1"/>
  <c r="AW3015" i="1" s="1"/>
  <c r="AT3016" i="1"/>
  <c r="AU3016" i="1" s="1"/>
  <c r="BD3016" i="1" s="1"/>
  <c r="AT3017" i="1"/>
  <c r="AW3017" i="1" s="1"/>
  <c r="AT3018" i="1"/>
  <c r="AT3019" i="1"/>
  <c r="AW3019" i="1" s="1"/>
  <c r="AT3020" i="1"/>
  <c r="AW3020" i="1" s="1"/>
  <c r="AT3021" i="1"/>
  <c r="AW3021" i="1" s="1"/>
  <c r="AT3022" i="1"/>
  <c r="AT3023" i="1"/>
  <c r="AT3024" i="1"/>
  <c r="AW3024" i="1" s="1"/>
  <c r="AT3025" i="1"/>
  <c r="AW3025" i="1" s="1"/>
  <c r="AT3026" i="1"/>
  <c r="AT3027" i="1"/>
  <c r="AT3028" i="1"/>
  <c r="AW3028" i="1" s="1"/>
  <c r="AT3029" i="1"/>
  <c r="AW3029" i="1" s="1"/>
  <c r="AT3030" i="1"/>
  <c r="AT3031" i="1"/>
  <c r="AW3031" i="1" s="1"/>
  <c r="AT3032" i="1"/>
  <c r="AW3032" i="1" s="1"/>
  <c r="AT3033" i="1"/>
  <c r="AW3033" i="1" s="1"/>
  <c r="AT3034" i="1"/>
  <c r="AT3035" i="1"/>
  <c r="AW3035" i="1" s="1"/>
  <c r="AT3036" i="1"/>
  <c r="AW3036" i="1" s="1"/>
  <c r="AT3037" i="1"/>
  <c r="AW3037" i="1" s="1"/>
  <c r="AT3038" i="1"/>
  <c r="AT3039" i="1"/>
  <c r="AT3040" i="1"/>
  <c r="AW3040" i="1" s="1"/>
  <c r="AT3041" i="1"/>
  <c r="AW3041" i="1" s="1"/>
  <c r="AT3042" i="1"/>
  <c r="AT3043" i="1"/>
  <c r="AT3044" i="1"/>
  <c r="AW3044" i="1" s="1"/>
  <c r="AT3045" i="1"/>
  <c r="AW3045" i="1" s="1"/>
  <c r="AT3046" i="1"/>
  <c r="AT3047" i="1"/>
  <c r="AW3047" i="1" s="1"/>
  <c r="AT3048" i="1"/>
  <c r="AW3048" i="1" s="1"/>
  <c r="AT3049" i="1"/>
  <c r="AW3049" i="1" s="1"/>
  <c r="AT3050" i="1"/>
  <c r="AT3051" i="1"/>
  <c r="AW3051" i="1" s="1"/>
  <c r="AT3052" i="1"/>
  <c r="AW3052" i="1" s="1"/>
  <c r="AT3053" i="1"/>
  <c r="AW3053" i="1" s="1"/>
  <c r="AT3054" i="1"/>
  <c r="AT3055" i="1"/>
  <c r="AT3056" i="1"/>
  <c r="AW3056" i="1" s="1"/>
  <c r="AT3057" i="1"/>
  <c r="AW3057" i="1" s="1"/>
  <c r="AT3058" i="1"/>
  <c r="AT3059" i="1"/>
  <c r="AW3059" i="1" s="1"/>
  <c r="AT3060" i="1"/>
  <c r="AT3061" i="1"/>
  <c r="AW3061" i="1" s="1"/>
  <c r="AT3062" i="1"/>
  <c r="AT3063" i="1"/>
  <c r="AW3063" i="1" s="1"/>
  <c r="AT3064" i="1"/>
  <c r="AW3064" i="1" s="1"/>
  <c r="AT3065" i="1"/>
  <c r="AW3065" i="1" s="1"/>
  <c r="AT3066" i="1"/>
  <c r="AT3067" i="1"/>
  <c r="AW3067" i="1" s="1"/>
  <c r="AT3068" i="1"/>
  <c r="AW3068" i="1" s="1"/>
  <c r="AT3069" i="1"/>
  <c r="AW3069" i="1" s="1"/>
  <c r="AT3070" i="1"/>
  <c r="AT3071" i="1"/>
  <c r="AT3072" i="1"/>
  <c r="AW3072" i="1" s="1"/>
  <c r="AT3073" i="1"/>
  <c r="AW3073" i="1" s="1"/>
  <c r="AT3074" i="1"/>
  <c r="AT3075" i="1"/>
  <c r="AT3076" i="1"/>
  <c r="AW3076" i="1" s="1"/>
  <c r="AT3077" i="1"/>
  <c r="AW3077" i="1" s="1"/>
  <c r="AT3078" i="1"/>
  <c r="AT3079" i="1"/>
  <c r="AW3079" i="1" s="1"/>
  <c r="AT3080" i="1"/>
  <c r="AU3080" i="1" s="1"/>
  <c r="BD3080" i="1" s="1"/>
  <c r="AT3081" i="1"/>
  <c r="AW3081" i="1" s="1"/>
  <c r="AT3082" i="1"/>
  <c r="AT3083" i="1"/>
  <c r="AW3083" i="1" s="1"/>
  <c r="AT3084" i="1"/>
  <c r="AW3084" i="1" s="1"/>
  <c r="AT3085" i="1"/>
  <c r="AW3085" i="1" s="1"/>
  <c r="AT3086" i="1"/>
  <c r="AT3087" i="1"/>
  <c r="AT3088" i="1"/>
  <c r="AW3088" i="1" s="1"/>
  <c r="AT3089" i="1"/>
  <c r="AW3089" i="1" s="1"/>
  <c r="AT3090" i="1"/>
  <c r="AT3091" i="1"/>
  <c r="AW3091" i="1" s="1"/>
  <c r="AT3092" i="1"/>
  <c r="AW3092" i="1" s="1"/>
  <c r="AT3093" i="1"/>
  <c r="AW3093" i="1" s="1"/>
  <c r="AT3094" i="1"/>
  <c r="AT3095" i="1"/>
  <c r="AW3095" i="1" s="1"/>
  <c r="AT3096" i="1"/>
  <c r="AW3096" i="1" s="1"/>
  <c r="AT3097" i="1"/>
  <c r="AW3097" i="1" s="1"/>
  <c r="AT3098" i="1"/>
  <c r="AT3099" i="1"/>
  <c r="AW3099" i="1" s="1"/>
  <c r="AT3100" i="1"/>
  <c r="AW3100" i="1" s="1"/>
  <c r="AT3101" i="1"/>
  <c r="AW3101" i="1" s="1"/>
  <c r="AT3102" i="1"/>
  <c r="AT3103" i="1"/>
  <c r="AT3104" i="1"/>
  <c r="AW3104" i="1" s="1"/>
  <c r="AT3105" i="1"/>
  <c r="AW3105" i="1" s="1"/>
  <c r="AT3106" i="1"/>
  <c r="AT3107" i="1"/>
  <c r="AT3108" i="1"/>
  <c r="AW3108" i="1" s="1"/>
  <c r="AT3109" i="1"/>
  <c r="AW3109" i="1" s="1"/>
  <c r="AT3110" i="1"/>
  <c r="AT3111" i="1"/>
  <c r="AW3111" i="1" s="1"/>
  <c r="AT3112" i="1"/>
  <c r="AU3112" i="1" s="1"/>
  <c r="AT3113" i="1"/>
  <c r="AW3113" i="1" s="1"/>
  <c r="AT3114" i="1"/>
  <c r="AT3115" i="1"/>
  <c r="AW3115" i="1" s="1"/>
  <c r="AT3116" i="1"/>
  <c r="AW3116" i="1" s="1"/>
  <c r="AT3117" i="1"/>
  <c r="AW3117" i="1" s="1"/>
  <c r="AT3118" i="1"/>
  <c r="AT3119" i="1"/>
  <c r="AW3119" i="1" s="1"/>
  <c r="AT3120" i="1"/>
  <c r="AW3120" i="1" s="1"/>
  <c r="AT3121" i="1"/>
  <c r="AW3121" i="1" s="1"/>
  <c r="AT3122" i="1"/>
  <c r="AT3123" i="1"/>
  <c r="AT3124" i="1"/>
  <c r="AT3125" i="1"/>
  <c r="AW3125" i="1" s="1"/>
  <c r="AT3126" i="1"/>
  <c r="AT3127" i="1"/>
  <c r="AW3127" i="1" s="1"/>
  <c r="AT3128" i="1"/>
  <c r="AW3128" i="1" s="1"/>
  <c r="AT3129" i="1"/>
  <c r="AW3129" i="1" s="1"/>
  <c r="AT3130" i="1"/>
  <c r="AT3131" i="1"/>
  <c r="AW3131" i="1" s="1"/>
  <c r="AT3132" i="1"/>
  <c r="AW3132" i="1" s="1"/>
  <c r="AT3133" i="1"/>
  <c r="AW3133" i="1" s="1"/>
  <c r="AT3134" i="1"/>
  <c r="AT3135" i="1"/>
  <c r="AT3136" i="1"/>
  <c r="AW3136" i="1" s="1"/>
  <c r="AT3137" i="1"/>
  <c r="AW3137" i="1" s="1"/>
  <c r="AT3138" i="1"/>
  <c r="AT3139" i="1"/>
  <c r="AT3140" i="1"/>
  <c r="AW3140" i="1" s="1"/>
  <c r="AT3141" i="1"/>
  <c r="AW3141" i="1" s="1"/>
  <c r="AT3142" i="1"/>
  <c r="AT3143" i="1"/>
  <c r="AW3143" i="1" s="1"/>
  <c r="AT3144" i="1"/>
  <c r="AU3144" i="1" s="1"/>
  <c r="BD3144" i="1" s="1"/>
  <c r="AT3145" i="1"/>
  <c r="AW3145" i="1" s="1"/>
  <c r="AT3146" i="1"/>
  <c r="AT3147" i="1"/>
  <c r="AW3147" i="1" s="1"/>
  <c r="AT3148" i="1"/>
  <c r="AW3148" i="1" s="1"/>
  <c r="AT3149" i="1"/>
  <c r="AW3149" i="1" s="1"/>
  <c r="AT3150" i="1"/>
  <c r="AT3151" i="1"/>
  <c r="AT3152" i="1"/>
  <c r="AW3152" i="1" s="1"/>
  <c r="AT3153" i="1"/>
  <c r="AW3153" i="1" s="1"/>
  <c r="AT3154" i="1"/>
  <c r="AT3155" i="1"/>
  <c r="AT3156" i="1"/>
  <c r="AW3156" i="1" s="1"/>
  <c r="AT3157" i="1"/>
  <c r="AW3157" i="1" s="1"/>
  <c r="AT3158" i="1"/>
  <c r="AT3159" i="1"/>
  <c r="AW3159" i="1" s="1"/>
  <c r="AT3160" i="1"/>
  <c r="AW3160" i="1" s="1"/>
  <c r="AT3161" i="1"/>
  <c r="AW3161" i="1" s="1"/>
  <c r="AT3162" i="1"/>
  <c r="AT3163" i="1"/>
  <c r="AW3163" i="1" s="1"/>
  <c r="AT3164" i="1"/>
  <c r="AW3164" i="1" s="1"/>
  <c r="AT3165" i="1"/>
  <c r="AW3165" i="1" s="1"/>
  <c r="AT3166" i="1"/>
  <c r="AT3167" i="1"/>
  <c r="AW3167" i="1" s="1"/>
  <c r="AT3168" i="1"/>
  <c r="AW3168" i="1" s="1"/>
  <c r="AT3169" i="1"/>
  <c r="AW3169" i="1" s="1"/>
  <c r="AT3170" i="1"/>
  <c r="AT3171" i="1"/>
  <c r="AT3172" i="1"/>
  <c r="AW3172" i="1" s="1"/>
  <c r="AT3173" i="1"/>
  <c r="AW3173" i="1" s="1"/>
  <c r="AT3174" i="1"/>
  <c r="AT3175" i="1"/>
  <c r="AW3175" i="1" s="1"/>
  <c r="AT3176" i="1"/>
  <c r="AW3176" i="1" s="1"/>
  <c r="AT3177" i="1"/>
  <c r="AW3177" i="1" s="1"/>
  <c r="AT3178" i="1"/>
  <c r="AT3179" i="1"/>
  <c r="AW3179" i="1" s="1"/>
  <c r="AT3180" i="1"/>
  <c r="AW3180" i="1" s="1"/>
  <c r="AT3181" i="1"/>
  <c r="AW3181" i="1" s="1"/>
  <c r="AT3182" i="1"/>
  <c r="AT3183" i="1"/>
  <c r="AT3184" i="1"/>
  <c r="AW3184" i="1" s="1"/>
  <c r="AT3185" i="1"/>
  <c r="AW3185" i="1" s="1"/>
  <c r="AT3186" i="1"/>
  <c r="AT3187" i="1"/>
  <c r="AW3187" i="1" s="1"/>
  <c r="AT3188" i="1"/>
  <c r="AW3188" i="1" s="1"/>
  <c r="AT3189" i="1"/>
  <c r="AW3189" i="1" s="1"/>
  <c r="AT3190" i="1"/>
  <c r="AT3191" i="1"/>
  <c r="AW3191" i="1" s="1"/>
  <c r="AT3192" i="1"/>
  <c r="AW3192" i="1" s="1"/>
  <c r="AT3193" i="1"/>
  <c r="AW3193" i="1" s="1"/>
  <c r="AT3194" i="1"/>
  <c r="AT3195" i="1"/>
  <c r="AW3195" i="1" s="1"/>
  <c r="AT3196" i="1"/>
  <c r="AW3196" i="1" s="1"/>
  <c r="AT3197" i="1"/>
  <c r="AW3197" i="1" s="1"/>
  <c r="AT3198" i="1"/>
  <c r="AT3199" i="1"/>
  <c r="AT3200" i="1"/>
  <c r="AW3200" i="1" s="1"/>
  <c r="AT3201" i="1"/>
  <c r="AW3201" i="1" s="1"/>
  <c r="AT3202" i="1"/>
  <c r="AT3203" i="1"/>
  <c r="AT3204" i="1"/>
  <c r="AW3204" i="1" s="1"/>
  <c r="AT3205" i="1"/>
  <c r="AW3205" i="1" s="1"/>
  <c r="AT3206" i="1"/>
  <c r="AT3207" i="1"/>
  <c r="AW3207" i="1" s="1"/>
  <c r="AT3208" i="1"/>
  <c r="AW3208" i="1" s="1"/>
  <c r="AT3209" i="1"/>
  <c r="AW3209" i="1" s="1"/>
  <c r="AT3210" i="1"/>
  <c r="AT3211" i="1"/>
  <c r="AW3211" i="1" s="1"/>
  <c r="AT3212" i="1"/>
  <c r="AW3212" i="1" s="1"/>
  <c r="AT3213" i="1"/>
  <c r="AW3213" i="1" s="1"/>
  <c r="AT3214" i="1"/>
  <c r="AT3215" i="1"/>
  <c r="AT3216" i="1"/>
  <c r="AW3216" i="1" s="1"/>
  <c r="AT3217" i="1"/>
  <c r="AW3217" i="1" s="1"/>
  <c r="AT3218" i="1"/>
  <c r="AT3219" i="1"/>
  <c r="AT3220" i="1"/>
  <c r="AW3220" i="1" s="1"/>
  <c r="AT3221" i="1"/>
  <c r="AW3221" i="1" s="1"/>
  <c r="AT3222" i="1"/>
  <c r="AT3223" i="1"/>
  <c r="AW3223" i="1" s="1"/>
  <c r="AT3224" i="1"/>
  <c r="AW3224" i="1" s="1"/>
  <c r="AT3225" i="1"/>
  <c r="AW3225" i="1" s="1"/>
  <c r="AT3226" i="1"/>
  <c r="AT3227" i="1"/>
  <c r="AW3227" i="1" s="1"/>
  <c r="AT3228" i="1"/>
  <c r="AW3228" i="1" s="1"/>
  <c r="AT3229" i="1"/>
  <c r="AW3229" i="1" s="1"/>
  <c r="AT3230" i="1"/>
  <c r="AT3231" i="1"/>
  <c r="AW3231" i="1" s="1"/>
  <c r="AT3232" i="1"/>
  <c r="AW3232" i="1" s="1"/>
  <c r="AT3233" i="1"/>
  <c r="AW3233" i="1" s="1"/>
  <c r="AT3234" i="1"/>
  <c r="AT3235" i="1"/>
  <c r="AT3236" i="1"/>
  <c r="AW3236" i="1" s="1"/>
  <c r="AT3237" i="1"/>
  <c r="AW3237" i="1" s="1"/>
  <c r="AT3238" i="1"/>
  <c r="AT3239" i="1"/>
  <c r="AW3239" i="1" s="1"/>
  <c r="AT3240" i="1"/>
  <c r="AW3240" i="1" s="1"/>
  <c r="AT3241" i="1"/>
  <c r="AW3241" i="1" s="1"/>
  <c r="AT3242" i="1"/>
  <c r="AT3243" i="1"/>
  <c r="AW3243" i="1" s="1"/>
  <c r="AT3244" i="1"/>
  <c r="AW3244" i="1" s="1"/>
  <c r="AT3245" i="1"/>
  <c r="AW3245" i="1" s="1"/>
  <c r="AT3246" i="1"/>
  <c r="AT3247" i="1"/>
  <c r="AT3248" i="1"/>
  <c r="AW3248" i="1" s="1"/>
  <c r="AT3249" i="1"/>
  <c r="AW3249" i="1" s="1"/>
  <c r="AT3250" i="1"/>
  <c r="AT3251" i="1"/>
  <c r="AW3251" i="1" s="1"/>
  <c r="AT3252" i="1"/>
  <c r="AW3252" i="1" s="1"/>
  <c r="AT3253" i="1"/>
  <c r="AW3253" i="1" s="1"/>
  <c r="AT3254" i="1"/>
  <c r="AT3255" i="1"/>
  <c r="AW3255" i="1" s="1"/>
  <c r="AT3256" i="1"/>
  <c r="AW3256" i="1" s="1"/>
  <c r="AT3257" i="1"/>
  <c r="AW3257" i="1" s="1"/>
  <c r="AT3258" i="1"/>
  <c r="AT3259" i="1"/>
  <c r="AW3259" i="1" s="1"/>
  <c r="AT3260" i="1"/>
  <c r="AW3260" i="1" s="1"/>
  <c r="AT3261" i="1"/>
  <c r="AW3261" i="1" s="1"/>
  <c r="AT3262" i="1"/>
  <c r="AT3263" i="1"/>
  <c r="AT3264" i="1"/>
  <c r="AW3264" i="1" s="1"/>
  <c r="AT3265" i="1"/>
  <c r="AW3265" i="1" s="1"/>
  <c r="AT3266" i="1"/>
  <c r="AT3267" i="1"/>
  <c r="AT3268" i="1"/>
  <c r="AW3268" i="1" s="1"/>
  <c r="AT3269" i="1"/>
  <c r="AW3269" i="1" s="1"/>
  <c r="AT3270" i="1"/>
  <c r="AT3271" i="1"/>
  <c r="AW3271" i="1" s="1"/>
  <c r="AT3272" i="1"/>
  <c r="AU3272" i="1" s="1"/>
  <c r="AT3273" i="1"/>
  <c r="AW3273" i="1" s="1"/>
  <c r="AT3274" i="1"/>
  <c r="AT3275" i="1"/>
  <c r="AW3275" i="1" s="1"/>
  <c r="AT3276" i="1"/>
  <c r="AW3276" i="1" s="1"/>
  <c r="AT3277" i="1"/>
  <c r="AW3277" i="1" s="1"/>
  <c r="AT3278" i="1"/>
  <c r="AT3279" i="1"/>
  <c r="AT3280" i="1"/>
  <c r="AW3280" i="1" s="1"/>
  <c r="AT3281" i="1"/>
  <c r="AW3281" i="1" s="1"/>
  <c r="AT3282" i="1"/>
  <c r="AT3283" i="1"/>
  <c r="AT3284" i="1"/>
  <c r="AW3284" i="1" s="1"/>
  <c r="AT3285" i="1"/>
  <c r="AW3285" i="1" s="1"/>
  <c r="AT3286" i="1"/>
  <c r="AT3287" i="1"/>
  <c r="AW3287" i="1" s="1"/>
  <c r="AT3288" i="1"/>
  <c r="AW3288" i="1" s="1"/>
  <c r="AT3289" i="1"/>
  <c r="AW3289" i="1" s="1"/>
  <c r="AT3290" i="1"/>
  <c r="AT3291" i="1"/>
  <c r="AW3291" i="1" s="1"/>
  <c r="AT3292" i="1"/>
  <c r="AW3292" i="1" s="1"/>
  <c r="AT3293" i="1"/>
  <c r="AW3293" i="1" s="1"/>
  <c r="AT3294" i="1"/>
  <c r="AT3295" i="1"/>
  <c r="AW3295" i="1" s="1"/>
  <c r="AT3296" i="1"/>
  <c r="AW3296" i="1" s="1"/>
  <c r="AT3297" i="1"/>
  <c r="AW3297" i="1" s="1"/>
  <c r="AT3298" i="1"/>
  <c r="AT3299" i="1"/>
  <c r="AT3300" i="1"/>
  <c r="AW3300" i="1" s="1"/>
  <c r="AT3301" i="1"/>
  <c r="AW3301" i="1" s="1"/>
  <c r="AT3302" i="1"/>
  <c r="AT3303" i="1"/>
  <c r="AW3303" i="1" s="1"/>
  <c r="AT3304" i="1"/>
  <c r="AW3304" i="1" s="1"/>
  <c r="AT3305" i="1"/>
  <c r="AW3305" i="1" s="1"/>
  <c r="AT3306" i="1"/>
  <c r="AT3307" i="1"/>
  <c r="AW3307" i="1" s="1"/>
  <c r="AT3308" i="1"/>
  <c r="AW3308" i="1" s="1"/>
  <c r="AT3309" i="1"/>
  <c r="AW3309" i="1" s="1"/>
  <c r="AT3310" i="1"/>
  <c r="AT3311" i="1"/>
  <c r="AT3312" i="1"/>
  <c r="AW3312" i="1" s="1"/>
  <c r="AT3313" i="1"/>
  <c r="AW3313" i="1" s="1"/>
  <c r="AT3314" i="1"/>
  <c r="AT3315" i="1"/>
  <c r="AW3315" i="1" s="1"/>
  <c r="AT3316" i="1"/>
  <c r="AW3316" i="1" s="1"/>
  <c r="AT3317" i="1"/>
  <c r="AW3317" i="1" s="1"/>
  <c r="AT3318" i="1"/>
  <c r="AT3319" i="1"/>
  <c r="AW3319" i="1" s="1"/>
  <c r="AT3320" i="1"/>
  <c r="AW3320" i="1" s="1"/>
  <c r="AT3321" i="1"/>
  <c r="AW3321" i="1" s="1"/>
  <c r="AT3322" i="1"/>
  <c r="AT3323" i="1"/>
  <c r="AW3323" i="1" s="1"/>
  <c r="AT3324" i="1"/>
  <c r="AW3324" i="1" s="1"/>
  <c r="AT3325" i="1"/>
  <c r="AW3325" i="1" s="1"/>
  <c r="AT3326" i="1"/>
  <c r="AT3327" i="1"/>
  <c r="AT3328" i="1"/>
  <c r="AW3328" i="1" s="1"/>
  <c r="AT3329" i="1"/>
  <c r="AW3329" i="1" s="1"/>
  <c r="AT3330" i="1"/>
  <c r="AT3331" i="1"/>
  <c r="AT3332" i="1"/>
  <c r="AW3332" i="1" s="1"/>
  <c r="AT3333" i="1"/>
  <c r="AW3333" i="1" s="1"/>
  <c r="AT3334" i="1"/>
  <c r="AT3335" i="1"/>
  <c r="AW3335" i="1" s="1"/>
  <c r="AT3336" i="1"/>
  <c r="AW3336" i="1" s="1"/>
  <c r="AT3337" i="1"/>
  <c r="AW3337" i="1" s="1"/>
  <c r="AT3338" i="1"/>
  <c r="AT3339" i="1"/>
  <c r="AW3339" i="1" s="1"/>
  <c r="AT3340" i="1"/>
  <c r="AW3340" i="1" s="1"/>
  <c r="AT3341" i="1"/>
  <c r="AW3341" i="1" s="1"/>
  <c r="AT3342" i="1"/>
  <c r="AT3343" i="1"/>
  <c r="AT3344" i="1"/>
  <c r="AW3344" i="1" s="1"/>
  <c r="AT3345" i="1"/>
  <c r="AW3345" i="1" s="1"/>
  <c r="AT3346" i="1"/>
  <c r="AT3347" i="1"/>
  <c r="AT3348" i="1"/>
  <c r="AW3348" i="1" s="1"/>
  <c r="AT3349" i="1"/>
  <c r="AW3349" i="1" s="1"/>
  <c r="AT3350" i="1"/>
  <c r="AT3351" i="1"/>
  <c r="AW3351" i="1" s="1"/>
  <c r="AT3352" i="1"/>
  <c r="AU3352" i="1" s="1"/>
  <c r="AT3353" i="1"/>
  <c r="AW3353" i="1" s="1"/>
  <c r="AT3354" i="1"/>
  <c r="AT3355" i="1"/>
  <c r="AW3355" i="1" s="1"/>
  <c r="AT3356" i="1"/>
  <c r="AW3356" i="1" s="1"/>
  <c r="AT3357" i="1"/>
  <c r="AW3357" i="1" s="1"/>
  <c r="AT3358" i="1"/>
  <c r="AT3359" i="1"/>
  <c r="AW3359" i="1" s="1"/>
  <c r="AT3360" i="1"/>
  <c r="AW3360" i="1" s="1"/>
  <c r="AT3361" i="1"/>
  <c r="AW3361" i="1" s="1"/>
  <c r="AT3362" i="1"/>
  <c r="AT3363" i="1"/>
  <c r="AT3364" i="1"/>
  <c r="AW3364" i="1" s="1"/>
  <c r="AT3365" i="1"/>
  <c r="AW3365" i="1" s="1"/>
  <c r="AT3366" i="1"/>
  <c r="AT3367" i="1"/>
  <c r="AW3367" i="1" s="1"/>
  <c r="AT3368" i="1"/>
  <c r="AW3368" i="1" s="1"/>
  <c r="AT3369" i="1"/>
  <c r="AW3369" i="1" s="1"/>
  <c r="AT3370" i="1"/>
  <c r="AT3371" i="1"/>
  <c r="AW3371" i="1" s="1"/>
  <c r="AT3372" i="1"/>
  <c r="AW3372" i="1" s="1"/>
  <c r="AT3373" i="1"/>
  <c r="AW3373" i="1" s="1"/>
  <c r="AT3374" i="1"/>
  <c r="AT3375" i="1"/>
  <c r="AT3376" i="1"/>
  <c r="AW3376" i="1" s="1"/>
  <c r="AT3377" i="1"/>
  <c r="AW3377" i="1" s="1"/>
  <c r="AT3378" i="1"/>
  <c r="AT3379" i="1"/>
  <c r="AW3379" i="1" s="1"/>
  <c r="AT3380" i="1"/>
  <c r="AW3380" i="1" s="1"/>
  <c r="AT3381" i="1"/>
  <c r="AW3381" i="1" s="1"/>
  <c r="AT3382" i="1"/>
  <c r="AT3383" i="1"/>
  <c r="AW3383" i="1" s="1"/>
  <c r="AT3384" i="1"/>
  <c r="AU3384" i="1" s="1"/>
  <c r="AT3385" i="1"/>
  <c r="AW3385" i="1" s="1"/>
  <c r="AT3386" i="1"/>
  <c r="AT3387" i="1"/>
  <c r="AW3387" i="1" s="1"/>
  <c r="AT3388" i="1"/>
  <c r="AW3388" i="1" s="1"/>
  <c r="AT3389" i="1"/>
  <c r="AW3389" i="1" s="1"/>
  <c r="AT3390" i="1"/>
  <c r="AT3391" i="1"/>
  <c r="AT3392" i="1"/>
  <c r="AW3392" i="1" s="1"/>
  <c r="AT3393" i="1"/>
  <c r="AW3393" i="1" s="1"/>
  <c r="AT3394" i="1"/>
  <c r="AT3395" i="1"/>
  <c r="AT3396" i="1"/>
  <c r="AW3396" i="1" s="1"/>
  <c r="AT3397" i="1"/>
  <c r="AW3397" i="1" s="1"/>
  <c r="AT3398" i="1"/>
  <c r="AT3399" i="1"/>
  <c r="AW3399" i="1" s="1"/>
  <c r="AT3400" i="1"/>
  <c r="AW3400" i="1" s="1"/>
  <c r="AT3401" i="1"/>
  <c r="AW3401" i="1" s="1"/>
  <c r="AT3402" i="1"/>
  <c r="AT3403" i="1"/>
  <c r="AW3403" i="1" s="1"/>
  <c r="AT3404" i="1"/>
  <c r="AW3404" i="1" s="1"/>
  <c r="AT3405" i="1"/>
  <c r="AW3405" i="1" s="1"/>
  <c r="AT3406" i="1"/>
  <c r="AT3407" i="1"/>
  <c r="AT3408" i="1"/>
  <c r="AW3408" i="1" s="1"/>
  <c r="AT3409" i="1"/>
  <c r="AW3409" i="1" s="1"/>
  <c r="AT3410" i="1"/>
  <c r="AT3411" i="1"/>
  <c r="AT3412" i="1"/>
  <c r="AW3412" i="1" s="1"/>
  <c r="AT3413" i="1"/>
  <c r="AW3413" i="1" s="1"/>
  <c r="AT3414" i="1"/>
  <c r="AT3415" i="1"/>
  <c r="AW3415" i="1" s="1"/>
  <c r="AT3416" i="1"/>
  <c r="AW3416" i="1" s="1"/>
  <c r="AT3417" i="1"/>
  <c r="AW3417" i="1" s="1"/>
  <c r="AT3418" i="1"/>
  <c r="AT3419" i="1"/>
  <c r="AW3419" i="1" s="1"/>
  <c r="AT3420" i="1"/>
  <c r="AW3420" i="1" s="1"/>
  <c r="AT3421" i="1"/>
  <c r="AW3421" i="1" s="1"/>
  <c r="AT3422" i="1"/>
  <c r="AT3423" i="1"/>
  <c r="AW3423" i="1" s="1"/>
  <c r="AT3424" i="1"/>
  <c r="AW3424" i="1" s="1"/>
  <c r="AT3425" i="1"/>
  <c r="AW3425" i="1" s="1"/>
  <c r="AT3426" i="1"/>
  <c r="AT3427" i="1"/>
  <c r="AT3428" i="1"/>
  <c r="AW3428" i="1" s="1"/>
  <c r="AT3429" i="1"/>
  <c r="AW3429" i="1" s="1"/>
  <c r="AT3430" i="1"/>
  <c r="AT3431" i="1"/>
  <c r="AW3431" i="1" s="1"/>
  <c r="AT3432" i="1"/>
  <c r="AW3432" i="1" s="1"/>
  <c r="AT3433" i="1"/>
  <c r="AW3433" i="1" s="1"/>
  <c r="AT3434" i="1"/>
  <c r="AT3435" i="1"/>
  <c r="AW3435" i="1" s="1"/>
  <c r="AT3436" i="1"/>
  <c r="AW3436" i="1" s="1"/>
  <c r="AT3437" i="1"/>
  <c r="AW3437" i="1" s="1"/>
  <c r="AT3438" i="1"/>
  <c r="AT3439" i="1"/>
  <c r="AT3440" i="1"/>
  <c r="AW3440" i="1" s="1"/>
  <c r="AT3441" i="1"/>
  <c r="AW3441" i="1" s="1"/>
  <c r="AT3442" i="1"/>
  <c r="AT3443" i="1"/>
  <c r="AW3443" i="1" s="1"/>
  <c r="AT3444" i="1"/>
  <c r="AW3444" i="1" s="1"/>
  <c r="AT3445" i="1"/>
  <c r="AW3445" i="1" s="1"/>
  <c r="AT3446" i="1"/>
  <c r="AT3447" i="1"/>
  <c r="AW3447" i="1" s="1"/>
  <c r="AT3448" i="1"/>
  <c r="AW3448" i="1" s="1"/>
  <c r="AT3449" i="1"/>
  <c r="AW3449" i="1" s="1"/>
  <c r="AT3450" i="1"/>
  <c r="AT3451" i="1"/>
  <c r="AW3451" i="1" s="1"/>
  <c r="AT3452" i="1"/>
  <c r="AW3452" i="1" s="1"/>
  <c r="AT3453" i="1"/>
  <c r="AW3453" i="1" s="1"/>
  <c r="AT3454" i="1"/>
  <c r="AT3455" i="1"/>
  <c r="AT3456" i="1"/>
  <c r="AW3456" i="1" s="1"/>
  <c r="AT3457" i="1"/>
  <c r="AW3457" i="1" s="1"/>
  <c r="AT3458" i="1"/>
  <c r="AT3459" i="1"/>
  <c r="AT3460" i="1"/>
  <c r="AW3460" i="1" s="1"/>
  <c r="AT3461" i="1"/>
  <c r="AW3461" i="1" s="1"/>
  <c r="AT3462" i="1"/>
  <c r="AT3463" i="1"/>
  <c r="AW3463" i="1" s="1"/>
  <c r="AT3464" i="1"/>
  <c r="AW3464" i="1" s="1"/>
  <c r="AT3465" i="1"/>
  <c r="AW3465" i="1" s="1"/>
  <c r="AT3466" i="1"/>
  <c r="AT3467" i="1"/>
  <c r="AW3467" i="1" s="1"/>
  <c r="AT3468" i="1"/>
  <c r="AW3468" i="1" s="1"/>
  <c r="AT3469" i="1"/>
  <c r="AW3469" i="1" s="1"/>
  <c r="AT3470" i="1"/>
  <c r="AT3471" i="1"/>
  <c r="AT3472" i="1"/>
  <c r="AW3472" i="1" s="1"/>
  <c r="AT3473" i="1"/>
  <c r="AW3473" i="1" s="1"/>
  <c r="AT3474" i="1"/>
  <c r="AT3475" i="1"/>
  <c r="AT3476" i="1"/>
  <c r="AW3476" i="1" s="1"/>
  <c r="AT3477" i="1"/>
  <c r="AW3477" i="1" s="1"/>
  <c r="AT3478" i="1"/>
  <c r="AT3479" i="1"/>
  <c r="AW3479" i="1" s="1"/>
  <c r="AT3480" i="1"/>
  <c r="AW3480" i="1" s="1"/>
  <c r="AT3481" i="1"/>
  <c r="AW3481" i="1" s="1"/>
  <c r="AT3482" i="1"/>
  <c r="AT3483" i="1"/>
  <c r="AW3483" i="1" s="1"/>
  <c r="AT3484" i="1"/>
  <c r="AW3484" i="1" s="1"/>
  <c r="AT3485" i="1"/>
  <c r="AW3485" i="1" s="1"/>
  <c r="AT3486" i="1"/>
  <c r="AT3487" i="1"/>
  <c r="AW3487" i="1" s="1"/>
  <c r="AT3488" i="1"/>
  <c r="AW3488" i="1" s="1"/>
  <c r="AT3489" i="1"/>
  <c r="AW3489" i="1" s="1"/>
  <c r="AT3490" i="1"/>
  <c r="AT3491" i="1"/>
  <c r="AT3492" i="1"/>
  <c r="AW3492" i="1" s="1"/>
  <c r="AT3493" i="1"/>
  <c r="AW3493" i="1" s="1"/>
  <c r="AT3494" i="1"/>
  <c r="AT3495" i="1"/>
  <c r="AW3495" i="1" s="1"/>
  <c r="AT3496" i="1"/>
  <c r="AW3496" i="1" s="1"/>
  <c r="AT3497" i="1"/>
  <c r="AW3497" i="1" s="1"/>
  <c r="AT3498" i="1"/>
  <c r="AT3499" i="1"/>
  <c r="AW3499" i="1" s="1"/>
  <c r="AT3500" i="1"/>
  <c r="AW3500" i="1" s="1"/>
  <c r="AT3501" i="1"/>
  <c r="AW3501" i="1" s="1"/>
  <c r="AT3502" i="1"/>
  <c r="AT3503" i="1"/>
  <c r="AT3504" i="1"/>
  <c r="AW3504" i="1" s="1"/>
  <c r="AT3505" i="1"/>
  <c r="AW3505" i="1" s="1"/>
  <c r="AT3506" i="1"/>
  <c r="AT3507" i="1"/>
  <c r="AW3507" i="1" s="1"/>
  <c r="AT3508" i="1"/>
  <c r="AW3508" i="1" s="1"/>
  <c r="AT3509" i="1"/>
  <c r="AW3509" i="1" s="1"/>
  <c r="AT3510" i="1"/>
  <c r="AT3511" i="1"/>
  <c r="AW3511" i="1" s="1"/>
  <c r="AT3512" i="1"/>
  <c r="AU3512" i="1" s="1"/>
  <c r="AT3513" i="1"/>
  <c r="AW3513" i="1" s="1"/>
  <c r="AT3514" i="1"/>
  <c r="AT3515" i="1"/>
  <c r="AW3515" i="1" s="1"/>
  <c r="AT3516" i="1"/>
  <c r="AW3516" i="1" s="1"/>
  <c r="AT3517" i="1"/>
  <c r="AW3517" i="1" s="1"/>
  <c r="AT3518" i="1"/>
  <c r="AT3519" i="1"/>
  <c r="AT3520" i="1"/>
  <c r="AW3520" i="1" s="1"/>
  <c r="AT3521" i="1"/>
  <c r="AW3521" i="1" s="1"/>
  <c r="AT3522" i="1"/>
  <c r="AT3523" i="1"/>
  <c r="AT3524" i="1"/>
  <c r="AW3524" i="1" s="1"/>
  <c r="AT3525" i="1"/>
  <c r="AW3525" i="1" s="1"/>
  <c r="AT3526" i="1"/>
  <c r="AT3527" i="1"/>
  <c r="AW3527" i="1" s="1"/>
  <c r="AT3528" i="1"/>
  <c r="AW3528" i="1" s="1"/>
  <c r="AT3529" i="1"/>
  <c r="AW3529" i="1" s="1"/>
  <c r="AT3530" i="1"/>
  <c r="AT3531" i="1"/>
  <c r="AW3531" i="1" s="1"/>
  <c r="AT3532" i="1"/>
  <c r="AW3532" i="1" s="1"/>
  <c r="AT3533" i="1"/>
  <c r="AW3533" i="1" s="1"/>
  <c r="AT3534" i="1"/>
  <c r="AT3535" i="1"/>
  <c r="AT3536" i="1"/>
  <c r="AW3536" i="1" s="1"/>
  <c r="AT3537" i="1"/>
  <c r="AW3537" i="1" s="1"/>
  <c r="AT3538" i="1"/>
  <c r="AT3539" i="1"/>
  <c r="AT3540" i="1"/>
  <c r="AW3540" i="1" s="1"/>
  <c r="AT3541" i="1"/>
  <c r="AW3541" i="1" s="1"/>
  <c r="AT3542" i="1"/>
  <c r="AT3543" i="1"/>
  <c r="AW3543" i="1" s="1"/>
  <c r="AT3544" i="1"/>
  <c r="AU3544" i="1" s="1"/>
  <c r="AT3545" i="1"/>
  <c r="AW3545" i="1" s="1"/>
  <c r="AT3546" i="1"/>
  <c r="AT3547" i="1"/>
  <c r="AW3547" i="1" s="1"/>
  <c r="AT3548" i="1"/>
  <c r="AW3548" i="1" s="1"/>
  <c r="AT3549" i="1"/>
  <c r="AW3549" i="1" s="1"/>
  <c r="AT3550" i="1"/>
  <c r="AT3551" i="1"/>
  <c r="AW3551" i="1" s="1"/>
  <c r="AT3552" i="1"/>
  <c r="AW3552" i="1" s="1"/>
  <c r="AT3553" i="1"/>
  <c r="AW3553" i="1" s="1"/>
  <c r="AT3554" i="1"/>
  <c r="AT3555" i="1"/>
  <c r="AT3556" i="1"/>
  <c r="AW3556" i="1" s="1"/>
  <c r="AT3557" i="1"/>
  <c r="AW3557" i="1" s="1"/>
  <c r="AT3558" i="1"/>
  <c r="AT3559" i="1"/>
  <c r="AW3559" i="1" s="1"/>
  <c r="AT3560" i="1"/>
  <c r="AW3560" i="1" s="1"/>
  <c r="AT3561" i="1"/>
  <c r="AW3561" i="1" s="1"/>
  <c r="AT3562" i="1"/>
  <c r="AT3563" i="1"/>
  <c r="AW3563" i="1" s="1"/>
  <c r="AT3564" i="1"/>
  <c r="AW3564" i="1" s="1"/>
  <c r="AT3565" i="1"/>
  <c r="AW3565" i="1" s="1"/>
  <c r="AT3566" i="1"/>
  <c r="AT3567" i="1"/>
  <c r="AT3568" i="1"/>
  <c r="AW3568" i="1" s="1"/>
  <c r="AT3569" i="1"/>
  <c r="AW3569" i="1" s="1"/>
  <c r="AT3570" i="1"/>
  <c r="AT3571" i="1"/>
  <c r="AW3571" i="1" s="1"/>
  <c r="AT3572" i="1"/>
  <c r="AW3572" i="1" s="1"/>
  <c r="AT3573" i="1"/>
  <c r="AW3573" i="1" s="1"/>
  <c r="AT3574" i="1"/>
  <c r="AT3575" i="1"/>
  <c r="AW3575" i="1" s="1"/>
  <c r="AT3576" i="1"/>
  <c r="AU3576" i="1" s="1"/>
  <c r="AT3577" i="1"/>
  <c r="AW3577" i="1" s="1"/>
  <c r="AT3578" i="1"/>
  <c r="AT3579" i="1"/>
  <c r="AW3579" i="1" s="1"/>
  <c r="AT3580" i="1"/>
  <c r="AW3580" i="1" s="1"/>
  <c r="AT3581" i="1"/>
  <c r="AW3581" i="1" s="1"/>
  <c r="AT3582" i="1"/>
  <c r="AT3583" i="1"/>
  <c r="AT3584" i="1"/>
  <c r="AW3584" i="1" s="1"/>
  <c r="AT3585" i="1"/>
  <c r="AW3585" i="1" s="1"/>
  <c r="AT3586" i="1"/>
  <c r="AT3587" i="1"/>
  <c r="AT3588" i="1"/>
  <c r="AW3588" i="1" s="1"/>
  <c r="AT3589" i="1"/>
  <c r="AW3589" i="1" s="1"/>
  <c r="AT3590" i="1"/>
  <c r="AT3591" i="1"/>
  <c r="AW3591" i="1" s="1"/>
  <c r="AT3592" i="1"/>
  <c r="AW3592" i="1" s="1"/>
  <c r="AT3593" i="1"/>
  <c r="AW3593" i="1" s="1"/>
  <c r="AT3594" i="1"/>
  <c r="AT3595" i="1"/>
  <c r="AW3595" i="1" s="1"/>
  <c r="AT3596" i="1"/>
  <c r="AW3596" i="1" s="1"/>
  <c r="AT3597" i="1"/>
  <c r="AW3597" i="1" s="1"/>
  <c r="AT3598" i="1"/>
  <c r="AT3599" i="1"/>
  <c r="AT3600" i="1"/>
  <c r="AW3600" i="1" s="1"/>
  <c r="AT3601" i="1"/>
  <c r="AW3601" i="1" s="1"/>
  <c r="AT3602" i="1"/>
  <c r="AT3603" i="1"/>
  <c r="AT3604" i="1"/>
  <c r="AW3604" i="1" s="1"/>
  <c r="AT3605" i="1"/>
  <c r="AW3605" i="1" s="1"/>
  <c r="AT3606" i="1"/>
  <c r="AT3607" i="1"/>
  <c r="AW3607" i="1" s="1"/>
  <c r="AT3608" i="1"/>
  <c r="AU3608" i="1" s="1"/>
  <c r="AT3609" i="1"/>
  <c r="AW3609" i="1" s="1"/>
  <c r="AT3610" i="1"/>
  <c r="AT3611" i="1"/>
  <c r="AW3611" i="1" s="1"/>
  <c r="AT3612" i="1"/>
  <c r="AW3612" i="1" s="1"/>
  <c r="AT3613" i="1"/>
  <c r="AW3613" i="1" s="1"/>
  <c r="AT3614" i="1"/>
  <c r="AT3615" i="1"/>
  <c r="AW3615" i="1" s="1"/>
  <c r="AT3616" i="1"/>
  <c r="AW3616" i="1" s="1"/>
  <c r="AT3617" i="1"/>
  <c r="AW3617" i="1" s="1"/>
  <c r="AT3618" i="1"/>
  <c r="AT3619" i="1"/>
  <c r="AT3620" i="1"/>
  <c r="AW3620" i="1" s="1"/>
  <c r="AT3621" i="1"/>
  <c r="AW3621" i="1" s="1"/>
  <c r="AT3622" i="1"/>
  <c r="AT3623" i="1"/>
  <c r="AW3623" i="1" s="1"/>
  <c r="AT3624" i="1"/>
  <c r="AW3624" i="1" s="1"/>
  <c r="AT3625" i="1"/>
  <c r="AW3625" i="1" s="1"/>
  <c r="AT3626" i="1"/>
  <c r="AT3627" i="1"/>
  <c r="AW3627" i="1" s="1"/>
  <c r="AT3628" i="1"/>
  <c r="AW3628" i="1" s="1"/>
  <c r="AT3629" i="1"/>
  <c r="AW3629" i="1" s="1"/>
  <c r="AT3630" i="1"/>
  <c r="AT3631" i="1"/>
  <c r="AT3632" i="1"/>
  <c r="AW3632" i="1" s="1"/>
  <c r="AT3633" i="1"/>
  <c r="AW3633" i="1" s="1"/>
  <c r="AT3634" i="1"/>
  <c r="AT3635" i="1"/>
  <c r="AW3635" i="1" s="1"/>
  <c r="AT3636" i="1"/>
  <c r="AW3636" i="1" s="1"/>
  <c r="AT3637" i="1"/>
  <c r="AW3637" i="1" s="1"/>
  <c r="AT3638" i="1"/>
  <c r="AT3639" i="1"/>
  <c r="AW3639" i="1" s="1"/>
  <c r="AT3640" i="1"/>
  <c r="AW3640" i="1" s="1"/>
  <c r="AT3641" i="1"/>
  <c r="AW3641" i="1" s="1"/>
  <c r="AT3642" i="1"/>
  <c r="AT3643" i="1"/>
  <c r="AW3643" i="1" s="1"/>
  <c r="AT3644" i="1"/>
  <c r="AW3644" i="1" s="1"/>
  <c r="AT3645" i="1"/>
  <c r="AW3645" i="1" s="1"/>
  <c r="AT3646" i="1"/>
  <c r="AT3647" i="1"/>
  <c r="AT3648" i="1"/>
  <c r="AW3648" i="1" s="1"/>
  <c r="AT3649" i="1"/>
  <c r="AW3649" i="1" s="1"/>
  <c r="AT3650" i="1"/>
  <c r="AT3651" i="1"/>
  <c r="AT3652" i="1"/>
  <c r="AW3652" i="1" s="1"/>
  <c r="AT3653" i="1"/>
  <c r="AW3653" i="1" s="1"/>
  <c r="AT3654" i="1"/>
  <c r="AT3655" i="1"/>
  <c r="AW3655" i="1" s="1"/>
  <c r="AT3656" i="1"/>
  <c r="AW3656" i="1" s="1"/>
  <c r="AT3657" i="1"/>
  <c r="AW3657" i="1" s="1"/>
  <c r="AT3658" i="1"/>
  <c r="AT3659" i="1"/>
  <c r="AW3659" i="1" s="1"/>
  <c r="AT3660" i="1"/>
  <c r="AW3660" i="1" s="1"/>
  <c r="AT3661" i="1"/>
  <c r="AW3661" i="1" s="1"/>
  <c r="AT3662" i="1"/>
  <c r="AT3663" i="1"/>
  <c r="AT3664" i="1"/>
  <c r="AW3664" i="1" s="1"/>
  <c r="AT3665" i="1"/>
  <c r="AW3665" i="1" s="1"/>
  <c r="AT3666" i="1"/>
  <c r="AT3667" i="1"/>
  <c r="AT3668" i="1"/>
  <c r="AW3668" i="1" s="1"/>
  <c r="AT3669" i="1"/>
  <c r="AW3669" i="1" s="1"/>
  <c r="AT3670" i="1"/>
  <c r="AT3671" i="1"/>
  <c r="AW3671" i="1" s="1"/>
  <c r="AT3672" i="1"/>
  <c r="AW3672" i="1" s="1"/>
  <c r="AT3673" i="1"/>
  <c r="AW3673" i="1" s="1"/>
  <c r="AT3674" i="1"/>
  <c r="AT3675" i="1"/>
  <c r="AW3675" i="1" s="1"/>
  <c r="AT3676" i="1"/>
  <c r="AW3676" i="1" s="1"/>
  <c r="AT3677" i="1"/>
  <c r="AW3677" i="1" s="1"/>
  <c r="AT3678" i="1"/>
  <c r="AT3679" i="1"/>
  <c r="AW3679" i="1" s="1"/>
  <c r="AT3680" i="1"/>
  <c r="AW3680" i="1" s="1"/>
  <c r="AT3681" i="1"/>
  <c r="AW3681" i="1" s="1"/>
  <c r="AT3682" i="1"/>
  <c r="AT3683" i="1"/>
  <c r="AT3684" i="1"/>
  <c r="AW3684" i="1" s="1"/>
  <c r="AT3685" i="1"/>
  <c r="AW3685" i="1" s="1"/>
  <c r="AT3686" i="1"/>
  <c r="AT3687" i="1"/>
  <c r="AW3687" i="1" s="1"/>
  <c r="AT3688" i="1"/>
  <c r="AW3688" i="1" s="1"/>
  <c r="AT3689" i="1"/>
  <c r="AW3689" i="1" s="1"/>
  <c r="AT3690" i="1"/>
  <c r="AT3691" i="1"/>
  <c r="AW3691" i="1" s="1"/>
  <c r="AT3692" i="1"/>
  <c r="AW3692" i="1" s="1"/>
  <c r="AT3693" i="1"/>
  <c r="AW3693" i="1" s="1"/>
  <c r="AT3694" i="1"/>
  <c r="AT3695" i="1"/>
  <c r="AT3696" i="1"/>
  <c r="AW3696" i="1" s="1"/>
  <c r="AT3697" i="1"/>
  <c r="AW3697" i="1" s="1"/>
  <c r="AT3698" i="1"/>
  <c r="AT3699" i="1"/>
  <c r="AW3699" i="1" s="1"/>
  <c r="AT3700" i="1"/>
  <c r="AW3700" i="1" s="1"/>
  <c r="AT3701" i="1"/>
  <c r="AW3701" i="1" s="1"/>
  <c r="AT3702" i="1"/>
  <c r="AT3703" i="1"/>
  <c r="AW3703" i="1" s="1"/>
  <c r="AT3704" i="1"/>
  <c r="AW3704" i="1" s="1"/>
  <c r="AT3705" i="1"/>
  <c r="AW3705" i="1" s="1"/>
  <c r="AT3706" i="1"/>
  <c r="AT3707" i="1"/>
  <c r="AW3707" i="1" s="1"/>
  <c r="AT3708" i="1"/>
  <c r="AW3708" i="1" s="1"/>
  <c r="AT3709" i="1"/>
  <c r="AW3709" i="1" s="1"/>
  <c r="AT3710" i="1"/>
  <c r="AT3711" i="1"/>
  <c r="AT3712" i="1"/>
  <c r="AW3712" i="1" s="1"/>
  <c r="AT3713" i="1"/>
  <c r="AW3713" i="1" s="1"/>
  <c r="AT3714" i="1"/>
  <c r="AT3715" i="1"/>
  <c r="AT3716" i="1"/>
  <c r="AW3716" i="1" s="1"/>
  <c r="AT3717" i="1"/>
  <c r="AW3717" i="1" s="1"/>
  <c r="AT3718" i="1"/>
  <c r="AT3719" i="1"/>
  <c r="AW3719" i="1" s="1"/>
  <c r="AT3720" i="1"/>
  <c r="AU3720" i="1" s="1"/>
  <c r="AT3721" i="1"/>
  <c r="AW3721" i="1" s="1"/>
  <c r="AT3722" i="1"/>
  <c r="AT3723" i="1"/>
  <c r="AW3723" i="1" s="1"/>
  <c r="AT3724" i="1"/>
  <c r="AW3724" i="1" s="1"/>
  <c r="AT3725" i="1"/>
  <c r="AW3725" i="1" s="1"/>
  <c r="AT3726" i="1"/>
  <c r="AT3727" i="1"/>
  <c r="AT3728" i="1"/>
  <c r="AW3728" i="1" s="1"/>
  <c r="AT3729" i="1"/>
  <c r="AW3729" i="1" s="1"/>
  <c r="AT3730" i="1"/>
  <c r="AT3731" i="1"/>
  <c r="AT3732" i="1"/>
  <c r="AW3732" i="1" s="1"/>
  <c r="AT3733" i="1"/>
  <c r="AW3733" i="1" s="1"/>
  <c r="AT3734" i="1"/>
  <c r="AT3735" i="1"/>
  <c r="AW3735" i="1" s="1"/>
  <c r="AT3736" i="1"/>
  <c r="AW3736" i="1" s="1"/>
  <c r="AT3737" i="1"/>
  <c r="AW3737" i="1" s="1"/>
  <c r="AT3738" i="1"/>
  <c r="AT3739" i="1"/>
  <c r="AW3739" i="1" s="1"/>
  <c r="AT3740" i="1"/>
  <c r="AW3740" i="1" s="1"/>
  <c r="AT3741" i="1"/>
  <c r="AW3741" i="1" s="1"/>
  <c r="AT3742" i="1"/>
  <c r="AT3743" i="1"/>
  <c r="AW3743" i="1" s="1"/>
  <c r="AT3744" i="1"/>
  <c r="AW3744" i="1" s="1"/>
  <c r="AT3745" i="1"/>
  <c r="AW3745" i="1" s="1"/>
  <c r="AT3746" i="1"/>
  <c r="AT3747" i="1"/>
  <c r="AT3748" i="1"/>
  <c r="AW3748" i="1" s="1"/>
  <c r="AT3749" i="1"/>
  <c r="AW3749" i="1" s="1"/>
  <c r="AT3750" i="1"/>
  <c r="AT3751" i="1"/>
  <c r="AW3751" i="1" s="1"/>
  <c r="AT3752" i="1"/>
  <c r="AU3752" i="1" s="1"/>
  <c r="AT3753" i="1"/>
  <c r="AW3753" i="1" s="1"/>
  <c r="AT3754" i="1"/>
  <c r="AT3755" i="1"/>
  <c r="AW3755" i="1" s="1"/>
  <c r="AT3756" i="1"/>
  <c r="AW3756" i="1" s="1"/>
  <c r="AT3757" i="1"/>
  <c r="AW3757" i="1" s="1"/>
  <c r="AT3758" i="1"/>
  <c r="AT3759" i="1"/>
  <c r="AT3760" i="1"/>
  <c r="AW3760" i="1" s="1"/>
  <c r="AT3761" i="1"/>
  <c r="AW3761" i="1" s="1"/>
  <c r="AT3762" i="1"/>
  <c r="AT3763" i="1"/>
  <c r="AW3763" i="1" s="1"/>
  <c r="AT3764" i="1"/>
  <c r="AW3764" i="1" s="1"/>
  <c r="AT3765" i="1"/>
  <c r="AW3765" i="1" s="1"/>
  <c r="AT3766" i="1"/>
  <c r="AT3767" i="1"/>
  <c r="AW3767" i="1" s="1"/>
  <c r="AT3768" i="1"/>
  <c r="AW3768" i="1" s="1"/>
  <c r="AT3769" i="1"/>
  <c r="AW3769" i="1" s="1"/>
  <c r="AT3770" i="1"/>
  <c r="AT3771" i="1"/>
  <c r="AW3771" i="1" s="1"/>
  <c r="AT3772" i="1"/>
  <c r="AW3772" i="1" s="1"/>
  <c r="AT3773" i="1"/>
  <c r="AW3773" i="1" s="1"/>
  <c r="AT3774" i="1"/>
  <c r="AT3775" i="1"/>
  <c r="AT3776" i="1"/>
  <c r="AW3776" i="1" s="1"/>
  <c r="AT3777" i="1"/>
  <c r="AW3777" i="1" s="1"/>
  <c r="AT3778" i="1"/>
  <c r="AT3779" i="1"/>
  <c r="AT3780" i="1"/>
  <c r="AW3780" i="1" s="1"/>
  <c r="AT3781" i="1"/>
  <c r="AW3781" i="1" s="1"/>
  <c r="AT3782" i="1"/>
  <c r="AT3783" i="1"/>
  <c r="AW3783" i="1" s="1"/>
  <c r="AT3784" i="1"/>
  <c r="AU3784" i="1" s="1"/>
  <c r="AT3785" i="1"/>
  <c r="AW3785" i="1" s="1"/>
  <c r="AT3786" i="1"/>
  <c r="AT3787" i="1"/>
  <c r="AW3787" i="1" s="1"/>
  <c r="AT3" i="1"/>
  <c r="AW3" i="1" s="1"/>
  <c r="BA1" i="1" l="1"/>
  <c r="BE510" i="1"/>
  <c r="BH510" i="1" s="1"/>
  <c r="BI510" i="1" s="1"/>
  <c r="BE526" i="1"/>
  <c r="BH526" i="1" s="1"/>
  <c r="BI526" i="1" s="1"/>
  <c r="BE542" i="1"/>
  <c r="BH542" i="1" s="1"/>
  <c r="BI542" i="1" s="1"/>
  <c r="BE558" i="1"/>
  <c r="BH558" i="1" s="1"/>
  <c r="BI558" i="1" s="1"/>
  <c r="BE590" i="1"/>
  <c r="BH590" i="1" s="1"/>
  <c r="BI590" i="1" s="1"/>
  <c r="BE622" i="1"/>
  <c r="BH622" i="1" s="1"/>
  <c r="BI622" i="1" s="1"/>
  <c r="BE638" i="1"/>
  <c r="BH638" i="1" s="1"/>
  <c r="BI638" i="1" s="1"/>
  <c r="BE670" i="1"/>
  <c r="BH670" i="1" s="1"/>
  <c r="BI670" i="1" s="1"/>
  <c r="BE702" i="1"/>
  <c r="BH702" i="1" s="1"/>
  <c r="BI702" i="1" s="1"/>
  <c r="BE718" i="1"/>
  <c r="BH718" i="1" s="1"/>
  <c r="BI718" i="1" s="1"/>
  <c r="BE750" i="1"/>
  <c r="BH750" i="1" s="1"/>
  <c r="BI750" i="1" s="1"/>
  <c r="BE782" i="1"/>
  <c r="BH782" i="1" s="1"/>
  <c r="BI782" i="1" s="1"/>
  <c r="BE798" i="1"/>
  <c r="BH798" i="1" s="1"/>
  <c r="BI798" i="1" s="1"/>
  <c r="BE830" i="1"/>
  <c r="BH830" i="1" s="1"/>
  <c r="BI830" i="1" s="1"/>
  <c r="BE878" i="1"/>
  <c r="BH878" i="1" s="1"/>
  <c r="BI878" i="1" s="1"/>
  <c r="BE910" i="1"/>
  <c r="BH910" i="1" s="1"/>
  <c r="BI910" i="1" s="1"/>
  <c r="BE958" i="1"/>
  <c r="BH958" i="1" s="1"/>
  <c r="BI958" i="1" s="1"/>
  <c r="BE974" i="1"/>
  <c r="BH974" i="1" s="1"/>
  <c r="BI974" i="1" s="1"/>
  <c r="BE990" i="1"/>
  <c r="BH990" i="1" s="1"/>
  <c r="BI990" i="1" s="1"/>
  <c r="BE1022" i="1"/>
  <c r="BH1022" i="1" s="1"/>
  <c r="BI1022" i="1" s="1"/>
  <c r="BE1038" i="1"/>
  <c r="BH1038" i="1" s="1"/>
  <c r="BI1038" i="1" s="1"/>
  <c r="BE1054" i="1"/>
  <c r="BH1054" i="1" s="1"/>
  <c r="BI1054" i="1" s="1"/>
  <c r="BE1070" i="1"/>
  <c r="BH1070" i="1" s="1"/>
  <c r="BI1070" i="1" s="1"/>
  <c r="BE1102" i="1"/>
  <c r="BH1102" i="1" s="1"/>
  <c r="BI1102" i="1" s="1"/>
  <c r="BE1134" i="1"/>
  <c r="BH1134" i="1" s="1"/>
  <c r="BI1134" i="1" s="1"/>
  <c r="BE1150" i="1"/>
  <c r="BH1150" i="1" s="1"/>
  <c r="BI1150" i="1" s="1"/>
  <c r="BE1182" i="1"/>
  <c r="BH1182" i="1" s="1"/>
  <c r="BI1182" i="1" s="1"/>
  <c r="BE1214" i="1"/>
  <c r="BH1214" i="1" s="1"/>
  <c r="BI1214" i="1" s="1"/>
  <c r="BE1230" i="1"/>
  <c r="BH1230" i="1" s="1"/>
  <c r="BI1230" i="1" s="1"/>
  <c r="BE1262" i="1"/>
  <c r="BH1262" i="1" s="1"/>
  <c r="BI1262" i="1" s="1"/>
  <c r="BE1294" i="1"/>
  <c r="BH1294" i="1" s="1"/>
  <c r="BI1294" i="1" s="1"/>
  <c r="BE1310" i="1"/>
  <c r="BH1310" i="1" s="1"/>
  <c r="BI1310" i="1" s="1"/>
  <c r="BE1342" i="1"/>
  <c r="BH1342" i="1" s="1"/>
  <c r="BI1342" i="1" s="1"/>
  <c r="BE1390" i="1"/>
  <c r="BH1390" i="1" s="1"/>
  <c r="BI1390" i="1" s="1"/>
  <c r="BE1406" i="1"/>
  <c r="BH1406" i="1" s="1"/>
  <c r="BI1406" i="1" s="1"/>
  <c r="BE1422" i="1"/>
  <c r="BH1422" i="1" s="1"/>
  <c r="BI1422" i="1" s="1"/>
  <c r="BE1470" i="1"/>
  <c r="BH1470" i="1" s="1"/>
  <c r="BI1470" i="1" s="1"/>
  <c r="BE1486" i="1"/>
  <c r="BH1486" i="1" s="1"/>
  <c r="BI1486" i="1" s="1"/>
  <c r="BE1502" i="1"/>
  <c r="BH1502" i="1" s="1"/>
  <c r="BI1502" i="1" s="1"/>
  <c r="BE1534" i="1"/>
  <c r="BH1534" i="1" s="1"/>
  <c r="BI1534" i="1" s="1"/>
  <c r="BE1566" i="1"/>
  <c r="BH1566" i="1" s="1"/>
  <c r="BI1566" i="1" s="1"/>
  <c r="BE1582" i="1"/>
  <c r="BH1582" i="1" s="1"/>
  <c r="BI1582" i="1" s="1"/>
  <c r="BE1614" i="1"/>
  <c r="BH1614" i="1" s="1"/>
  <c r="BI1614" i="1" s="1"/>
  <c r="BE1646" i="1"/>
  <c r="BH1646" i="1" s="1"/>
  <c r="BI1646" i="1" s="1"/>
  <c r="BE1662" i="1"/>
  <c r="BH1662" i="1" s="1"/>
  <c r="BI1662" i="1" s="1"/>
  <c r="BE168" i="1"/>
  <c r="BH168" i="1" s="1"/>
  <c r="BI168" i="1" s="1"/>
  <c r="BE14" i="1"/>
  <c r="BH14" i="1" s="1"/>
  <c r="BI14" i="1" s="1"/>
  <c r="BE46" i="1"/>
  <c r="BH46" i="1" s="1"/>
  <c r="BI46" i="1" s="1"/>
  <c r="BE78" i="1"/>
  <c r="BH78" i="1" s="1"/>
  <c r="BI78" i="1" s="1"/>
  <c r="BE110" i="1"/>
  <c r="BH110" i="1" s="1"/>
  <c r="BI110" i="1" s="1"/>
  <c r="BE126" i="1"/>
  <c r="BH126" i="1" s="1"/>
  <c r="BI126" i="1" s="1"/>
  <c r="BE158" i="1"/>
  <c r="BH158" i="1" s="1"/>
  <c r="BI158" i="1" s="1"/>
  <c r="BE190" i="1"/>
  <c r="BH190" i="1" s="1"/>
  <c r="BI190" i="1" s="1"/>
  <c r="BE206" i="1"/>
  <c r="BH206" i="1" s="1"/>
  <c r="BI206" i="1" s="1"/>
  <c r="BE238" i="1"/>
  <c r="BH238" i="1" s="1"/>
  <c r="BI238" i="1" s="1"/>
  <c r="BE270" i="1"/>
  <c r="BH270" i="1" s="1"/>
  <c r="BI270" i="1" s="1"/>
  <c r="BE286" i="1"/>
  <c r="BH286" i="1" s="1"/>
  <c r="BI286" i="1" s="1"/>
  <c r="BE318" i="1"/>
  <c r="BH318" i="1" s="1"/>
  <c r="BI318" i="1" s="1"/>
  <c r="BE366" i="1"/>
  <c r="BH366" i="1" s="1"/>
  <c r="BI366" i="1" s="1"/>
  <c r="BE398" i="1"/>
  <c r="BH398" i="1" s="1"/>
  <c r="BI398" i="1" s="1"/>
  <c r="BE446" i="1"/>
  <c r="BH446" i="1" s="1"/>
  <c r="BI446" i="1" s="1"/>
  <c r="BE478" i="1"/>
  <c r="BH478" i="1" s="1"/>
  <c r="BI478" i="1" s="1"/>
  <c r="BE19" i="1"/>
  <c r="BH19" i="1" s="1"/>
  <c r="BI19" i="1" s="1"/>
  <c r="BE67" i="1"/>
  <c r="BH67" i="1" s="1"/>
  <c r="BI67" i="1" s="1"/>
  <c r="BE83" i="1"/>
  <c r="BH83" i="1" s="1"/>
  <c r="BI83" i="1" s="1"/>
  <c r="BE131" i="1"/>
  <c r="BH131" i="1" s="1"/>
  <c r="BI131" i="1" s="1"/>
  <c r="BE147" i="1"/>
  <c r="BH147" i="1" s="1"/>
  <c r="BI147" i="1" s="1"/>
  <c r="BE211" i="1"/>
  <c r="BH211" i="1" s="1"/>
  <c r="BI211" i="1" s="1"/>
  <c r="BE222" i="1"/>
  <c r="BH222" i="1" s="1"/>
  <c r="BI222" i="1" s="1"/>
  <c r="BE259" i="1"/>
  <c r="BH259" i="1" s="1"/>
  <c r="BI259" i="1" s="1"/>
  <c r="BE323" i="1"/>
  <c r="BH323" i="1" s="1"/>
  <c r="BI323" i="1" s="1"/>
  <c r="BE339" i="1"/>
  <c r="BH339" i="1" s="1"/>
  <c r="BI339" i="1" s="1"/>
  <c r="BE403" i="1"/>
  <c r="BH403" i="1" s="1"/>
  <c r="BI403" i="1" s="1"/>
  <c r="BE451" i="1"/>
  <c r="BH451" i="1" s="1"/>
  <c r="BI451" i="1" s="1"/>
  <c r="BE515" i="1"/>
  <c r="BH515" i="1" s="1"/>
  <c r="BI515" i="1" s="1"/>
  <c r="BE531" i="1"/>
  <c r="BH531" i="1" s="1"/>
  <c r="BI531" i="1" s="1"/>
  <c r="BE579" i="1"/>
  <c r="BH579" i="1" s="1"/>
  <c r="BI579" i="1" s="1"/>
  <c r="BE595" i="1"/>
  <c r="BH595" i="1" s="1"/>
  <c r="BI595" i="1" s="1"/>
  <c r="BE643" i="1"/>
  <c r="BH643" i="1" s="1"/>
  <c r="BI643" i="1" s="1"/>
  <c r="BE654" i="1"/>
  <c r="BH654" i="1" s="1"/>
  <c r="BI654" i="1" s="1"/>
  <c r="BE723" i="1"/>
  <c r="BH723" i="1" s="1"/>
  <c r="BI723" i="1" s="1"/>
  <c r="BE771" i="1"/>
  <c r="BH771" i="1" s="1"/>
  <c r="BI771" i="1" s="1"/>
  <c r="BE835" i="1"/>
  <c r="BH835" i="1" s="1"/>
  <c r="BI835" i="1" s="1"/>
  <c r="BE851" i="1"/>
  <c r="BH851" i="1" s="1"/>
  <c r="BI851" i="1" s="1"/>
  <c r="BE915" i="1"/>
  <c r="BH915" i="1" s="1"/>
  <c r="BI915" i="1" s="1"/>
  <c r="BE963" i="1"/>
  <c r="BH963" i="1" s="1"/>
  <c r="BI963" i="1" s="1"/>
  <c r="BE8" i="1"/>
  <c r="BH8" i="1" s="1"/>
  <c r="BI8" i="1" s="1"/>
  <c r="BE24" i="1"/>
  <c r="BH24" i="1" s="1"/>
  <c r="BI24" i="1" s="1"/>
  <c r="BE40" i="1"/>
  <c r="BH40" i="1" s="1"/>
  <c r="BI40" i="1" s="1"/>
  <c r="BE56" i="1"/>
  <c r="BH56" i="1" s="1"/>
  <c r="BI56" i="1" s="1"/>
  <c r="BE72" i="1"/>
  <c r="BH72" i="1" s="1"/>
  <c r="BI72" i="1" s="1"/>
  <c r="BE104" i="1"/>
  <c r="BH104" i="1" s="1"/>
  <c r="BI104" i="1" s="1"/>
  <c r="BE120" i="1"/>
  <c r="BH120" i="1" s="1"/>
  <c r="BI120" i="1" s="1"/>
  <c r="BE136" i="1"/>
  <c r="BH136" i="1" s="1"/>
  <c r="BI136" i="1" s="1"/>
  <c r="BE152" i="1"/>
  <c r="BH152" i="1" s="1"/>
  <c r="BI152" i="1" s="1"/>
  <c r="BE184" i="1"/>
  <c r="BH184" i="1" s="1"/>
  <c r="BI184" i="1" s="1"/>
  <c r="BE195" i="1"/>
  <c r="BH195" i="1" s="1"/>
  <c r="BI195" i="1" s="1"/>
  <c r="BE216" i="1"/>
  <c r="BH216" i="1" s="1"/>
  <c r="BI216" i="1" s="1"/>
  <c r="BE232" i="1"/>
  <c r="BH232" i="1" s="1"/>
  <c r="BI232" i="1" s="1"/>
  <c r="BE264" i="1"/>
  <c r="BH264" i="1" s="1"/>
  <c r="BI264" i="1" s="1"/>
  <c r="BE296" i="1"/>
  <c r="BH296" i="1" s="1"/>
  <c r="BI296" i="1" s="1"/>
  <c r="BE312" i="1"/>
  <c r="BH312" i="1" s="1"/>
  <c r="BI312" i="1" s="1"/>
  <c r="BE344" i="1"/>
  <c r="BH344" i="1" s="1"/>
  <c r="BI344" i="1" s="1"/>
  <c r="BE376" i="1"/>
  <c r="BH376" i="1" s="1"/>
  <c r="BI376" i="1" s="1"/>
  <c r="BE392" i="1"/>
  <c r="BH392" i="1" s="1"/>
  <c r="BI392" i="1" s="1"/>
  <c r="BE424" i="1"/>
  <c r="BH424" i="1" s="1"/>
  <c r="BI424" i="1" s="1"/>
  <c r="BE456" i="1"/>
  <c r="BH456" i="1" s="1"/>
  <c r="BI456" i="1" s="1"/>
  <c r="BE472" i="1"/>
  <c r="BH472" i="1" s="1"/>
  <c r="BI472" i="1" s="1"/>
  <c r="BE488" i="1"/>
  <c r="BH488" i="1" s="1"/>
  <c r="BI488" i="1" s="1"/>
  <c r="BE504" i="1"/>
  <c r="BH504" i="1" s="1"/>
  <c r="BI504" i="1" s="1"/>
  <c r="BE536" i="1"/>
  <c r="BH536" i="1" s="1"/>
  <c r="BI536" i="1" s="1"/>
  <c r="BE552" i="1"/>
  <c r="BH552" i="1" s="1"/>
  <c r="BI552" i="1" s="1"/>
  <c r="BE568" i="1"/>
  <c r="BH568" i="1" s="1"/>
  <c r="BI568" i="1" s="1"/>
  <c r="BE584" i="1"/>
  <c r="BH584" i="1" s="1"/>
  <c r="BI584" i="1" s="1"/>
  <c r="BE616" i="1"/>
  <c r="BH616" i="1" s="1"/>
  <c r="BI616" i="1" s="1"/>
  <c r="BE648" i="1"/>
  <c r="BH648" i="1" s="1"/>
  <c r="BI648" i="1" s="1"/>
  <c r="BE664" i="1"/>
  <c r="BH664" i="1" s="1"/>
  <c r="BI664" i="1" s="1"/>
  <c r="BE696" i="1"/>
  <c r="BH696" i="1" s="1"/>
  <c r="BI696" i="1" s="1"/>
  <c r="BE728" i="1"/>
  <c r="BH728" i="1" s="1"/>
  <c r="BI728" i="1" s="1"/>
  <c r="BE744" i="1"/>
  <c r="BH744" i="1" s="1"/>
  <c r="BI744" i="1" s="1"/>
  <c r="BE776" i="1"/>
  <c r="BH776" i="1" s="1"/>
  <c r="BI776" i="1" s="1"/>
  <c r="BE808" i="1"/>
  <c r="BH808" i="1" s="1"/>
  <c r="BI808" i="1" s="1"/>
  <c r="BE824" i="1"/>
  <c r="BH824" i="1" s="1"/>
  <c r="BI824" i="1" s="1"/>
  <c r="BE856" i="1"/>
  <c r="BH856" i="1" s="1"/>
  <c r="BI856" i="1" s="1"/>
  <c r="BE888" i="1"/>
  <c r="BH888" i="1" s="1"/>
  <c r="BI888" i="1" s="1"/>
  <c r="BE904" i="1"/>
  <c r="BH904" i="1" s="1"/>
  <c r="BI904" i="1" s="1"/>
  <c r="BE920" i="1"/>
  <c r="BH920" i="1" s="1"/>
  <c r="BI920" i="1" s="1"/>
  <c r="BE936" i="1"/>
  <c r="BH936" i="1" s="1"/>
  <c r="BI936" i="1" s="1"/>
  <c r="BE968" i="1"/>
  <c r="BH968" i="1" s="1"/>
  <c r="BI968" i="1" s="1"/>
  <c r="BE984" i="1"/>
  <c r="BH984" i="1" s="1"/>
  <c r="BI984" i="1" s="1"/>
  <c r="BE1000" i="1"/>
  <c r="BH1000" i="1" s="1"/>
  <c r="BI1000" i="1" s="1"/>
  <c r="BE1016" i="1"/>
  <c r="BH1016" i="1" s="1"/>
  <c r="BI1016" i="1" s="1"/>
  <c r="BE1048" i="1"/>
  <c r="BH1048" i="1" s="1"/>
  <c r="BI1048" i="1" s="1"/>
  <c r="BE1096" i="1"/>
  <c r="BH1096" i="1" s="1"/>
  <c r="BI1096" i="1" s="1"/>
  <c r="BE1160" i="1"/>
  <c r="BH1160" i="1" s="1"/>
  <c r="BI1160" i="1" s="1"/>
  <c r="BE1176" i="1"/>
  <c r="BH1176" i="1" s="1"/>
  <c r="BI1176" i="1" s="1"/>
  <c r="BE1240" i="1"/>
  <c r="BH1240" i="1" s="1"/>
  <c r="BI1240" i="1" s="1"/>
  <c r="BE1288" i="1"/>
  <c r="BH1288" i="1" s="1"/>
  <c r="BI1288" i="1" s="1"/>
  <c r="BE1352" i="1"/>
  <c r="BH1352" i="1" s="1"/>
  <c r="BI1352" i="1" s="1"/>
  <c r="BE1368" i="1"/>
  <c r="BH1368" i="1" s="1"/>
  <c r="BI1368" i="1" s="1"/>
  <c r="BE1416" i="1"/>
  <c r="BH1416" i="1" s="1"/>
  <c r="BI1416" i="1" s="1"/>
  <c r="BE1432" i="1"/>
  <c r="BH1432" i="1" s="1"/>
  <c r="BI1432" i="1" s="1"/>
  <c r="BE1480" i="1"/>
  <c r="BH1480" i="1" s="1"/>
  <c r="BI1480" i="1" s="1"/>
  <c r="BE1560" i="1"/>
  <c r="BH1560" i="1" s="1"/>
  <c r="BI1560" i="1" s="1"/>
  <c r="BE1608" i="1"/>
  <c r="BH1608" i="1" s="1"/>
  <c r="BI1608" i="1" s="1"/>
  <c r="BE1672" i="1"/>
  <c r="BH1672" i="1" s="1"/>
  <c r="BI1672" i="1" s="1"/>
  <c r="BE1688" i="1"/>
  <c r="BH1688" i="1" s="1"/>
  <c r="BI1688" i="1" s="1"/>
  <c r="BE1716" i="1"/>
  <c r="BH1716" i="1" s="1"/>
  <c r="BI1716" i="1" s="1"/>
  <c r="BE1720" i="1"/>
  <c r="BH1720" i="1" s="1"/>
  <c r="BI1720" i="1" s="1"/>
  <c r="BE1752" i="1"/>
  <c r="BH1752" i="1" s="1"/>
  <c r="BI1752" i="1" s="1"/>
  <c r="BE1768" i="1"/>
  <c r="BH1768" i="1" s="1"/>
  <c r="BI1768" i="1" s="1"/>
  <c r="BE2024" i="1"/>
  <c r="BH2024" i="1" s="1"/>
  <c r="BI2024" i="1" s="1"/>
  <c r="BE2232" i="1"/>
  <c r="BH2232" i="1" s="1"/>
  <c r="BI2232" i="1" s="1"/>
  <c r="BE2264" i="1"/>
  <c r="BH2264" i="1" s="1"/>
  <c r="BI2264" i="1" s="1"/>
  <c r="BE2296" i="1"/>
  <c r="BH2296" i="1" s="1"/>
  <c r="BI2296" i="1" s="1"/>
  <c r="BE2392" i="1"/>
  <c r="BH2392" i="1" s="1"/>
  <c r="BI2392" i="1" s="1"/>
  <c r="BE2424" i="1"/>
  <c r="BH2424" i="1" s="1"/>
  <c r="BI2424" i="1" s="1"/>
  <c r="BE2472" i="1"/>
  <c r="BH2472" i="1" s="1"/>
  <c r="BI2472" i="1" s="1"/>
  <c r="BE2504" i="1"/>
  <c r="BH2504" i="1" s="1"/>
  <c r="BI2504" i="1" s="1"/>
  <c r="BE2552" i="1"/>
  <c r="BH2552" i="1" s="1"/>
  <c r="BI2552" i="1" s="1"/>
  <c r="BE2904" i="1"/>
  <c r="BH2904" i="1" s="1"/>
  <c r="BI2904" i="1" s="1"/>
  <c r="BE2936" i="1"/>
  <c r="BH2936" i="1" s="1"/>
  <c r="BI2936" i="1" s="1"/>
  <c r="BE2968" i="1"/>
  <c r="BH2968" i="1" s="1"/>
  <c r="BI2968" i="1" s="1"/>
  <c r="BE3016" i="1"/>
  <c r="BH3016" i="1" s="1"/>
  <c r="BI3016" i="1" s="1"/>
  <c r="BE3080" i="1"/>
  <c r="BH3080" i="1" s="1"/>
  <c r="BI3080" i="1" s="1"/>
  <c r="BE3144" i="1"/>
  <c r="BH3144" i="1" s="1"/>
  <c r="BI3144" i="1" s="1"/>
  <c r="BE600" i="1"/>
  <c r="BH600" i="1" s="1"/>
  <c r="BI600" i="1" s="1"/>
  <c r="BE1032" i="1"/>
  <c r="BH1032" i="1" s="1"/>
  <c r="BI1032" i="1" s="1"/>
  <c r="BE1896" i="1"/>
  <c r="BH1896" i="1" s="1"/>
  <c r="BI1896" i="1" s="1"/>
  <c r="BE2760" i="1"/>
  <c r="BH2760" i="1" s="1"/>
  <c r="BI2760" i="1" s="1"/>
  <c r="BE1086" i="1"/>
  <c r="BH1086" i="1" s="1"/>
  <c r="BI1086" i="1" s="1"/>
  <c r="BE1155" i="1"/>
  <c r="BH1155" i="1" s="1"/>
  <c r="BI1155" i="1" s="1"/>
  <c r="BE1347" i="1"/>
  <c r="BH1347" i="1" s="1"/>
  <c r="BI1347" i="1" s="1"/>
  <c r="BE1518" i="1"/>
  <c r="BH1518" i="1" s="1"/>
  <c r="BI1518" i="1" s="1"/>
  <c r="AU2067" i="1"/>
  <c r="BD2067" i="1" s="1"/>
  <c r="BE2067" i="1" s="1"/>
  <c r="BH2067" i="1" s="1"/>
  <c r="BI2067" i="1" s="1"/>
  <c r="BJ2067" i="1" s="1"/>
  <c r="BK2067" i="1" s="1"/>
  <c r="AU2835" i="1"/>
  <c r="BD2835" i="1" s="1"/>
  <c r="BE2835" i="1" s="1"/>
  <c r="BH2835" i="1" s="1"/>
  <c r="BI2835" i="1" s="1"/>
  <c r="BJ2835" i="1" s="1"/>
  <c r="BK2835" i="1" s="1"/>
  <c r="AU1359" i="1"/>
  <c r="AU3091" i="1"/>
  <c r="BD3091" i="1" s="1"/>
  <c r="BE3091" i="1" s="1"/>
  <c r="BH3091" i="1" s="1"/>
  <c r="BI3091" i="1" s="1"/>
  <c r="AU2579" i="1"/>
  <c r="BD2579" i="1" s="1"/>
  <c r="BE2579" i="1" s="1"/>
  <c r="BH2579" i="1" s="1"/>
  <c r="BI2579" i="1" s="1"/>
  <c r="BJ2579" i="1" s="1"/>
  <c r="BK2579" i="1" s="1"/>
  <c r="AW1006" i="1"/>
  <c r="AU2323" i="1"/>
  <c r="BD2323" i="1" s="1"/>
  <c r="BE2323" i="1" s="1"/>
  <c r="BH2323" i="1" s="1"/>
  <c r="BI2323" i="1" s="1"/>
  <c r="AU1860" i="1"/>
  <c r="BD1860" i="1" s="1"/>
  <c r="BE1860" i="1" s="1"/>
  <c r="BH1860" i="1" s="1"/>
  <c r="BI1860" i="1" s="1"/>
  <c r="BJ1860" i="1" s="1"/>
  <c r="BK1860" i="1" s="1"/>
  <c r="AU3716" i="1"/>
  <c r="AU3204" i="1"/>
  <c r="BD3204" i="1" s="1"/>
  <c r="BE3204" i="1" s="1"/>
  <c r="BH3204" i="1" s="1"/>
  <c r="BI3204" i="1" s="1"/>
  <c r="BJ3204" i="1" s="1"/>
  <c r="BK3204" i="1" s="1"/>
  <c r="AU2708" i="1"/>
  <c r="AU2196" i="1"/>
  <c r="AU1811" i="1"/>
  <c r="BD1811" i="1" s="1"/>
  <c r="BE1811" i="1" s="1"/>
  <c r="BH1811" i="1" s="1"/>
  <c r="BI1811" i="1" s="1"/>
  <c r="BJ1811" i="1" s="1"/>
  <c r="BK1811" i="1" s="1"/>
  <c r="AW670" i="1"/>
  <c r="AU3332" i="1"/>
  <c r="AU3588" i="1"/>
  <c r="AW222" i="1"/>
  <c r="AU3460" i="1"/>
  <c r="AU2964" i="1"/>
  <c r="BD2964" i="1" s="1"/>
  <c r="BE2964" i="1" s="1"/>
  <c r="BH2964" i="1" s="1"/>
  <c r="BI2964" i="1" s="1"/>
  <c r="BJ2964" i="1" s="1"/>
  <c r="BK2964" i="1" s="1"/>
  <c r="AU2452" i="1"/>
  <c r="BD2452" i="1" s="1"/>
  <c r="BE2452" i="1" s="1"/>
  <c r="BH2452" i="1" s="1"/>
  <c r="BI2452" i="1" s="1"/>
  <c r="BJ2452" i="1" s="1"/>
  <c r="BK2452" i="1" s="1"/>
  <c r="AU1940" i="1"/>
  <c r="BD1940" i="1" s="1"/>
  <c r="BE1940" i="1" s="1"/>
  <c r="BH1940" i="1" s="1"/>
  <c r="BI1940" i="1" s="1"/>
  <c r="BJ1940" i="1" s="1"/>
  <c r="BK1940" i="1" s="1"/>
  <c r="AW1246" i="1"/>
  <c r="AU3668" i="1"/>
  <c r="AU3540" i="1"/>
  <c r="AU3412" i="1"/>
  <c r="AU3284" i="1"/>
  <c r="BD3284" i="1" s="1"/>
  <c r="BE3284" i="1" s="1"/>
  <c r="BH3284" i="1" s="1"/>
  <c r="BI3284" i="1" s="1"/>
  <c r="BJ3284" i="1" s="1"/>
  <c r="BK3284" i="1" s="1"/>
  <c r="AU3156" i="1"/>
  <c r="BD3156" i="1" s="1"/>
  <c r="BE3156" i="1" s="1"/>
  <c r="BH3156" i="1" s="1"/>
  <c r="BI3156" i="1" s="1"/>
  <c r="BJ3156" i="1" s="1"/>
  <c r="BK3156" i="1" s="1"/>
  <c r="AU3076" i="1"/>
  <c r="BD3076" i="1" s="1"/>
  <c r="BE3076" i="1" s="1"/>
  <c r="BH3076" i="1" s="1"/>
  <c r="BI3076" i="1" s="1"/>
  <c r="AU2916" i="1"/>
  <c r="BD2916" i="1" s="1"/>
  <c r="BE2916" i="1" s="1"/>
  <c r="BH2916" i="1" s="1"/>
  <c r="BI2916" i="1" s="1"/>
  <c r="BJ2916" i="1" s="1"/>
  <c r="BK2916" i="1" s="1"/>
  <c r="AU2820" i="1"/>
  <c r="BD2820" i="1" s="1"/>
  <c r="BE2820" i="1" s="1"/>
  <c r="BH2820" i="1" s="1"/>
  <c r="BI2820" i="1" s="1"/>
  <c r="BJ2820" i="1" s="1"/>
  <c r="BK2820" i="1" s="1"/>
  <c r="AU2660" i="1"/>
  <c r="BD2660" i="1" s="1"/>
  <c r="BE2660" i="1" s="1"/>
  <c r="BH2660" i="1" s="1"/>
  <c r="BI2660" i="1" s="1"/>
  <c r="AU2564" i="1"/>
  <c r="BD2564" i="1" s="1"/>
  <c r="BE2564" i="1" s="1"/>
  <c r="BH2564" i="1" s="1"/>
  <c r="BI2564" i="1" s="1"/>
  <c r="AU2404" i="1"/>
  <c r="BD2404" i="1" s="1"/>
  <c r="BE2404" i="1" s="1"/>
  <c r="BH2404" i="1" s="1"/>
  <c r="BI2404" i="1" s="1"/>
  <c r="BJ2404" i="1" s="1"/>
  <c r="BK2404" i="1" s="1"/>
  <c r="AU2308" i="1"/>
  <c r="BD2308" i="1" s="1"/>
  <c r="BE2308" i="1" s="1"/>
  <c r="BH2308" i="1" s="1"/>
  <c r="BI2308" i="1" s="1"/>
  <c r="BJ2308" i="1" s="1"/>
  <c r="BK2308" i="1" s="1"/>
  <c r="AU2148" i="1"/>
  <c r="BD2148" i="1" s="1"/>
  <c r="BE2148" i="1" s="1"/>
  <c r="BH2148" i="1" s="1"/>
  <c r="BI2148" i="1" s="1"/>
  <c r="AU2052" i="1"/>
  <c r="BD2052" i="1" s="1"/>
  <c r="BE2052" i="1" s="1"/>
  <c r="BH2052" i="1" s="1"/>
  <c r="BI2052" i="1" s="1"/>
  <c r="AU1892" i="1"/>
  <c r="BD1892" i="1" s="1"/>
  <c r="BE1892" i="1" s="1"/>
  <c r="BH1892" i="1" s="1"/>
  <c r="BI1892" i="1" s="1"/>
  <c r="BJ1892" i="1" s="1"/>
  <c r="BK1892" i="1" s="1"/>
  <c r="AU1796" i="1"/>
  <c r="BD1796" i="1" s="1"/>
  <c r="BE1796" i="1" s="1"/>
  <c r="BH1796" i="1" s="1"/>
  <c r="BI1796" i="1" s="1"/>
  <c r="AU1191" i="1"/>
  <c r="AW1134" i="1"/>
  <c r="AW558" i="1"/>
  <c r="AU3780" i="1"/>
  <c r="AU3652" i="1"/>
  <c r="AU3524" i="1"/>
  <c r="AU3396" i="1"/>
  <c r="BD3396" i="1" s="1"/>
  <c r="BE3396" i="1" s="1"/>
  <c r="BH3396" i="1" s="1"/>
  <c r="BI3396" i="1" s="1"/>
  <c r="BJ3396" i="1" s="1"/>
  <c r="BK3396" i="1" s="1"/>
  <c r="AU3268" i="1"/>
  <c r="BD3268" i="1" s="1"/>
  <c r="BE3268" i="1" s="1"/>
  <c r="BH3268" i="1" s="1"/>
  <c r="BI3268" i="1" s="1"/>
  <c r="BJ3268" i="1" s="1"/>
  <c r="BK3268" i="1" s="1"/>
  <c r="AU3140" i="1"/>
  <c r="AU3028" i="1"/>
  <c r="AU2884" i="1"/>
  <c r="BD2884" i="1" s="1"/>
  <c r="BE2884" i="1" s="1"/>
  <c r="BH2884" i="1" s="1"/>
  <c r="BI2884" i="1" s="1"/>
  <c r="BJ2884" i="1" s="1"/>
  <c r="BK2884" i="1" s="1"/>
  <c r="AU2772" i="1"/>
  <c r="BD2772" i="1" s="1"/>
  <c r="BE2772" i="1" s="1"/>
  <c r="BH2772" i="1" s="1"/>
  <c r="BI2772" i="1" s="1"/>
  <c r="BJ2772" i="1" s="1"/>
  <c r="BK2772" i="1" s="1"/>
  <c r="AU2628" i="1"/>
  <c r="AU2516" i="1"/>
  <c r="AU2372" i="1"/>
  <c r="BD2372" i="1" s="1"/>
  <c r="BE2372" i="1" s="1"/>
  <c r="BH2372" i="1" s="1"/>
  <c r="BI2372" i="1" s="1"/>
  <c r="BJ2372" i="1" s="1"/>
  <c r="BK2372" i="1" s="1"/>
  <c r="AU2260" i="1"/>
  <c r="BD2260" i="1" s="1"/>
  <c r="BE2260" i="1" s="1"/>
  <c r="BH2260" i="1" s="1"/>
  <c r="BI2260" i="1" s="1"/>
  <c r="BJ2260" i="1" s="1"/>
  <c r="BK2260" i="1" s="1"/>
  <c r="AU2116" i="1"/>
  <c r="AU2004" i="1"/>
  <c r="BD2004" i="1" s="1"/>
  <c r="BE2004" i="1" s="1"/>
  <c r="BH2004" i="1" s="1"/>
  <c r="BI2004" i="1" s="1"/>
  <c r="AU1703" i="1"/>
  <c r="BD1703" i="1" s="1"/>
  <c r="BE1703" i="1" s="1"/>
  <c r="BH1703" i="1" s="1"/>
  <c r="BI1703" i="1" s="1"/>
  <c r="AU1011" i="1"/>
  <c r="BD1011" i="1" s="1"/>
  <c r="BE1011" i="1" s="1"/>
  <c r="BH1011" i="1" s="1"/>
  <c r="BI1011" i="1" s="1"/>
  <c r="BJ1011" i="1" s="1"/>
  <c r="BK1011" i="1" s="1"/>
  <c r="AU3732" i="1"/>
  <c r="AU3604" i="1"/>
  <c r="AU3476" i="1"/>
  <c r="AU3348" i="1"/>
  <c r="BD3348" i="1" s="1"/>
  <c r="BE3348" i="1" s="1"/>
  <c r="BH3348" i="1" s="1"/>
  <c r="BI3348" i="1" s="1"/>
  <c r="BJ3348" i="1" s="1"/>
  <c r="BK3348" i="1" s="1"/>
  <c r="AU3220" i="1"/>
  <c r="AU3108" i="1"/>
  <c r="AU3007" i="1"/>
  <c r="AU2852" i="1"/>
  <c r="BD2852" i="1" s="1"/>
  <c r="BE2852" i="1" s="1"/>
  <c r="BH2852" i="1" s="1"/>
  <c r="BI2852" i="1" s="1"/>
  <c r="BJ2852" i="1" s="1"/>
  <c r="BK2852" i="1" s="1"/>
  <c r="AU2751" i="1"/>
  <c r="BD2751" i="1" s="1"/>
  <c r="BE2751" i="1" s="1"/>
  <c r="BH2751" i="1" s="1"/>
  <c r="BI2751" i="1" s="1"/>
  <c r="BJ2751" i="1" s="1"/>
  <c r="BK2751" i="1" s="1"/>
  <c r="AU2596" i="1"/>
  <c r="AU2495" i="1"/>
  <c r="AU2340" i="1"/>
  <c r="BD2340" i="1" s="1"/>
  <c r="BE2340" i="1" s="1"/>
  <c r="BH2340" i="1" s="1"/>
  <c r="BI2340" i="1" s="1"/>
  <c r="BJ2340" i="1" s="1"/>
  <c r="BK2340" i="1" s="1"/>
  <c r="AU2239" i="1"/>
  <c r="BD2239" i="1" s="1"/>
  <c r="BE2239" i="1" s="1"/>
  <c r="BH2239" i="1" s="1"/>
  <c r="BI2239" i="1" s="1"/>
  <c r="BJ2239" i="1" s="1"/>
  <c r="BK2239" i="1" s="1"/>
  <c r="AU2084" i="1"/>
  <c r="AU1983" i="1"/>
  <c r="BD1983" i="1" s="1"/>
  <c r="BE1983" i="1" s="1"/>
  <c r="BH1983" i="1" s="1"/>
  <c r="BI1983" i="1" s="1"/>
  <c r="BJ1983" i="1" s="1"/>
  <c r="BK1983" i="1" s="1"/>
  <c r="AU1828" i="1"/>
  <c r="BD1828" i="1" s="1"/>
  <c r="BE1828" i="1" s="1"/>
  <c r="BH1828" i="1" s="1"/>
  <c r="BI1828" i="1" s="1"/>
  <c r="BJ1828" i="1" s="1"/>
  <c r="BK1828" i="1" s="1"/>
  <c r="AU1527" i="1"/>
  <c r="BD1527" i="1" s="1"/>
  <c r="BE1527" i="1" s="1"/>
  <c r="BH1527" i="1" s="1"/>
  <c r="BI1527" i="1" s="1"/>
  <c r="BJ1527" i="1" s="1"/>
  <c r="BK1527" i="1" s="1"/>
  <c r="AW1582" i="1"/>
  <c r="AW798" i="1"/>
  <c r="BJ798" i="1" s="1"/>
  <c r="BK798" i="1" s="1"/>
  <c r="AW110" i="1"/>
  <c r="AW2127" i="1"/>
  <c r="AU2127" i="1"/>
  <c r="BD2127" i="1" s="1"/>
  <c r="BE2127" i="1" s="1"/>
  <c r="BH2127" i="1" s="1"/>
  <c r="BI2127" i="1" s="1"/>
  <c r="AW2115" i="1"/>
  <c r="AU2115" i="1"/>
  <c r="AW2099" i="1"/>
  <c r="AU2099" i="1"/>
  <c r="BD2099" i="1" s="1"/>
  <c r="BE2099" i="1" s="1"/>
  <c r="BH2099" i="1" s="1"/>
  <c r="BI2099" i="1" s="1"/>
  <c r="AW2063" i="1"/>
  <c r="AU2063" i="1"/>
  <c r="AW2015" i="1"/>
  <c r="AU2015" i="1"/>
  <c r="BD2015" i="1" s="1"/>
  <c r="BE2015" i="1" s="1"/>
  <c r="BH2015" i="1" s="1"/>
  <c r="BI2015" i="1" s="1"/>
  <c r="AW1999" i="1"/>
  <c r="AU1999" i="1"/>
  <c r="BD1999" i="1" s="1"/>
  <c r="BE1999" i="1" s="1"/>
  <c r="BH1999" i="1" s="1"/>
  <c r="BI1999" i="1" s="1"/>
  <c r="AW1967" i="1"/>
  <c r="AU1967" i="1"/>
  <c r="BD1967" i="1" s="1"/>
  <c r="BE1967" i="1" s="1"/>
  <c r="BH1967" i="1" s="1"/>
  <c r="BI1967" i="1" s="1"/>
  <c r="AW1903" i="1"/>
  <c r="AU1903" i="1"/>
  <c r="BD1903" i="1" s="1"/>
  <c r="BE1903" i="1" s="1"/>
  <c r="BH1903" i="1" s="1"/>
  <c r="BI1903" i="1" s="1"/>
  <c r="AW1887" i="1"/>
  <c r="AU1887" i="1"/>
  <c r="BD1887" i="1" s="1"/>
  <c r="BE1887" i="1" s="1"/>
  <c r="BH1887" i="1" s="1"/>
  <c r="BI1887" i="1" s="1"/>
  <c r="AW1767" i="1"/>
  <c r="AU1767" i="1"/>
  <c r="BD1767" i="1" s="1"/>
  <c r="BE1767" i="1" s="1"/>
  <c r="BH1767" i="1" s="1"/>
  <c r="BI1767" i="1" s="1"/>
  <c r="AW1719" i="1"/>
  <c r="AU1719" i="1"/>
  <c r="BD1719" i="1" s="1"/>
  <c r="BE1719" i="1" s="1"/>
  <c r="BH1719" i="1" s="1"/>
  <c r="BI1719" i="1" s="1"/>
  <c r="AW1663" i="1"/>
  <c r="AU1663" i="1"/>
  <c r="BD1663" i="1" s="1"/>
  <c r="BE1663" i="1" s="1"/>
  <c r="BH1663" i="1" s="1"/>
  <c r="BI1663" i="1" s="1"/>
  <c r="AW1623" i="1"/>
  <c r="AU1623" i="1"/>
  <c r="AU1587" i="1"/>
  <c r="BD1587" i="1" s="1"/>
  <c r="BE1587" i="1" s="1"/>
  <c r="BH1587" i="1" s="1"/>
  <c r="BI1587" i="1" s="1"/>
  <c r="AW1587" i="1"/>
  <c r="AW1567" i="1"/>
  <c r="AU1567" i="1"/>
  <c r="BD1567" i="1" s="1"/>
  <c r="BE1567" i="1" s="1"/>
  <c r="BH1567" i="1" s="1"/>
  <c r="BI1567" i="1" s="1"/>
  <c r="AW1559" i="1"/>
  <c r="AU1559" i="1"/>
  <c r="BD1559" i="1" s="1"/>
  <c r="BE1559" i="1" s="1"/>
  <c r="BH1559" i="1" s="1"/>
  <c r="BI1559" i="1" s="1"/>
  <c r="AW1551" i="1"/>
  <c r="AU1551" i="1"/>
  <c r="BD1551" i="1" s="1"/>
  <c r="BE1551" i="1" s="1"/>
  <c r="BH1551" i="1" s="1"/>
  <c r="BI1551" i="1" s="1"/>
  <c r="AW1479" i="1"/>
  <c r="AU1479" i="1"/>
  <c r="BD1479" i="1" s="1"/>
  <c r="BE1479" i="1" s="1"/>
  <c r="BH1479" i="1" s="1"/>
  <c r="BI1479" i="1" s="1"/>
  <c r="AW1471" i="1"/>
  <c r="AU1471" i="1"/>
  <c r="BD1471" i="1" s="1"/>
  <c r="BE1471" i="1" s="1"/>
  <c r="BH1471" i="1" s="1"/>
  <c r="BI1471" i="1" s="1"/>
  <c r="AW1295" i="1"/>
  <c r="AU1295" i="1"/>
  <c r="BD1295" i="1" s="1"/>
  <c r="BE1295" i="1" s="1"/>
  <c r="BH1295" i="1" s="1"/>
  <c r="BI1295" i="1" s="1"/>
  <c r="AW1039" i="1"/>
  <c r="AU1039" i="1"/>
  <c r="BD1039" i="1" s="1"/>
  <c r="BE1039" i="1" s="1"/>
  <c r="BH1039" i="1" s="1"/>
  <c r="BI1039" i="1" s="1"/>
  <c r="AW991" i="1"/>
  <c r="AU991" i="1"/>
  <c r="BD991" i="1" s="1"/>
  <c r="BE991" i="1" s="1"/>
  <c r="BH991" i="1" s="1"/>
  <c r="BI991" i="1" s="1"/>
  <c r="AU947" i="1"/>
  <c r="BD947" i="1" s="1"/>
  <c r="BE947" i="1" s="1"/>
  <c r="BH947" i="1" s="1"/>
  <c r="BI947" i="1" s="1"/>
  <c r="AW947" i="1"/>
  <c r="AW927" i="1"/>
  <c r="AU927" i="1"/>
  <c r="AW831" i="1"/>
  <c r="AU831" i="1"/>
  <c r="BD831" i="1" s="1"/>
  <c r="BE831" i="1" s="1"/>
  <c r="BH831" i="1" s="1"/>
  <c r="BI831" i="1" s="1"/>
  <c r="AU819" i="1"/>
  <c r="AW819" i="1"/>
  <c r="AW703" i="1"/>
  <c r="AU703" i="1"/>
  <c r="BD703" i="1" s="1"/>
  <c r="BE703" i="1" s="1"/>
  <c r="BH703" i="1" s="1"/>
  <c r="BI703" i="1" s="1"/>
  <c r="AW687" i="1"/>
  <c r="AU687" i="1"/>
  <c r="BD687" i="1" s="1"/>
  <c r="BE687" i="1" s="1"/>
  <c r="BH687" i="1" s="1"/>
  <c r="BI687" i="1" s="1"/>
  <c r="AW671" i="1"/>
  <c r="AU671" i="1"/>
  <c r="BD671" i="1" s="1"/>
  <c r="BE671" i="1" s="1"/>
  <c r="BH671" i="1" s="1"/>
  <c r="BI671" i="1" s="1"/>
  <c r="AW639" i="1"/>
  <c r="AU639" i="1"/>
  <c r="BD639" i="1" s="1"/>
  <c r="BE639" i="1" s="1"/>
  <c r="BH639" i="1" s="1"/>
  <c r="BI639" i="1" s="1"/>
  <c r="AW575" i="1"/>
  <c r="AU575" i="1"/>
  <c r="AW431" i="1"/>
  <c r="AU431" i="1"/>
  <c r="BD431" i="1" s="1"/>
  <c r="BE431" i="1" s="1"/>
  <c r="BH431" i="1" s="1"/>
  <c r="BI431" i="1" s="1"/>
  <c r="AW351" i="1"/>
  <c r="AU351" i="1"/>
  <c r="BD351" i="1" s="1"/>
  <c r="BE351" i="1" s="1"/>
  <c r="BH351" i="1" s="1"/>
  <c r="BI351" i="1" s="1"/>
  <c r="AW319" i="1"/>
  <c r="AU319" i="1"/>
  <c r="BD319" i="1" s="1"/>
  <c r="BE319" i="1" s="1"/>
  <c r="BH319" i="1" s="1"/>
  <c r="BI319" i="1" s="1"/>
  <c r="AU307" i="1"/>
  <c r="AW307" i="1"/>
  <c r="AW191" i="1"/>
  <c r="AU191" i="1"/>
  <c r="BD191" i="1" s="1"/>
  <c r="BE191" i="1" s="1"/>
  <c r="BH191" i="1" s="1"/>
  <c r="BI191" i="1" s="1"/>
  <c r="AW127" i="1"/>
  <c r="AU127" i="1"/>
  <c r="BD127" i="1" s="1"/>
  <c r="BE127" i="1" s="1"/>
  <c r="BH127" i="1" s="1"/>
  <c r="BI127" i="1" s="1"/>
  <c r="AW15" i="1"/>
  <c r="AU15" i="1"/>
  <c r="BD15" i="1" s="1"/>
  <c r="BE15" i="1" s="1"/>
  <c r="BH15" i="1" s="1"/>
  <c r="BI15" i="1" s="1"/>
  <c r="AU2975" i="1"/>
  <c r="AU2463" i="1"/>
  <c r="BD2463" i="1" s="1"/>
  <c r="BE2463" i="1" s="1"/>
  <c r="BH2463" i="1" s="1"/>
  <c r="BI2463" i="1" s="1"/>
  <c r="AU2207" i="1"/>
  <c r="BD2207" i="1" s="1"/>
  <c r="BE2207" i="1" s="1"/>
  <c r="BH2207" i="1" s="1"/>
  <c r="BI2207" i="1" s="1"/>
  <c r="BJ2207" i="1" s="1"/>
  <c r="BK2207" i="1" s="1"/>
  <c r="AU1951" i="1"/>
  <c r="AU1487" i="1"/>
  <c r="BD1487" i="1" s="1"/>
  <c r="BE1487" i="1" s="1"/>
  <c r="BH1487" i="1" s="1"/>
  <c r="BI1487" i="1" s="1"/>
  <c r="BJ1487" i="1" s="1"/>
  <c r="BK1487" i="1" s="1"/>
  <c r="AU1319" i="1"/>
  <c r="BD1319" i="1" s="1"/>
  <c r="BE1319" i="1" s="1"/>
  <c r="BH1319" i="1" s="1"/>
  <c r="BI1319" i="1" s="1"/>
  <c r="AU1143" i="1"/>
  <c r="AU959" i="1"/>
  <c r="BD959" i="1" s="1"/>
  <c r="BE959" i="1" s="1"/>
  <c r="BH959" i="1" s="1"/>
  <c r="BI959" i="1" s="1"/>
  <c r="BJ959" i="1" s="1"/>
  <c r="BK959" i="1" s="1"/>
  <c r="AW3775" i="1"/>
  <c r="AU3775" i="1"/>
  <c r="AW3727" i="1"/>
  <c r="AU3727" i="1"/>
  <c r="AW3715" i="1"/>
  <c r="AU3715" i="1"/>
  <c r="AW3711" i="1"/>
  <c r="AU3711" i="1"/>
  <c r="AW3663" i="1"/>
  <c r="AU3663" i="1"/>
  <c r="AW3647" i="1"/>
  <c r="AU3647" i="1"/>
  <c r="AW3631" i="1"/>
  <c r="AU3631" i="1"/>
  <c r="AW3603" i="1"/>
  <c r="AU3603" i="1"/>
  <c r="AW3587" i="1"/>
  <c r="AU3587" i="1"/>
  <c r="AW3555" i="1"/>
  <c r="AU3555" i="1"/>
  <c r="AW3539" i="1"/>
  <c r="AU3539" i="1"/>
  <c r="AW3491" i="1"/>
  <c r="AU3491" i="1"/>
  <c r="AW3475" i="1"/>
  <c r="AU3475" i="1"/>
  <c r="AW3427" i="1"/>
  <c r="AU3427" i="1"/>
  <c r="AW3411" i="1"/>
  <c r="AU3411" i="1"/>
  <c r="AW3395" i="1"/>
  <c r="AU3395" i="1"/>
  <c r="BD3395" i="1" s="1"/>
  <c r="BE3395" i="1" s="1"/>
  <c r="BH3395" i="1" s="1"/>
  <c r="BI3395" i="1" s="1"/>
  <c r="AW3391" i="1"/>
  <c r="AU3391" i="1"/>
  <c r="BD3391" i="1" s="1"/>
  <c r="BE3391" i="1" s="1"/>
  <c r="BH3391" i="1" s="1"/>
  <c r="BI3391" i="1" s="1"/>
  <c r="AW3375" i="1"/>
  <c r="AU3375" i="1"/>
  <c r="BD3375" i="1" s="1"/>
  <c r="BE3375" i="1" s="1"/>
  <c r="BH3375" i="1" s="1"/>
  <c r="BI3375" i="1" s="1"/>
  <c r="AW3343" i="1"/>
  <c r="AU3343" i="1"/>
  <c r="BD3343" i="1" s="1"/>
  <c r="BE3343" i="1" s="1"/>
  <c r="BH3343" i="1" s="1"/>
  <c r="BI3343" i="1" s="1"/>
  <c r="AW3331" i="1"/>
  <c r="AU3331" i="1"/>
  <c r="AW3327" i="1"/>
  <c r="AU3327" i="1"/>
  <c r="BD3327" i="1" s="1"/>
  <c r="BE3327" i="1" s="1"/>
  <c r="BH3327" i="1" s="1"/>
  <c r="BI3327" i="1" s="1"/>
  <c r="AW3299" i="1"/>
  <c r="AU3299" i="1"/>
  <c r="AW3283" i="1"/>
  <c r="AU3283" i="1"/>
  <c r="BD3283" i="1" s="1"/>
  <c r="BE3283" i="1" s="1"/>
  <c r="BH3283" i="1" s="1"/>
  <c r="BI3283" i="1" s="1"/>
  <c r="AW3247" i="1"/>
  <c r="AU3247" i="1"/>
  <c r="AW3219" i="1"/>
  <c r="AU3219" i="1"/>
  <c r="BD3219" i="1" s="1"/>
  <c r="BE3219" i="1" s="1"/>
  <c r="BH3219" i="1" s="1"/>
  <c r="BI3219" i="1" s="1"/>
  <c r="AW3203" i="1"/>
  <c r="AU3203" i="1"/>
  <c r="BD3203" i="1" s="1"/>
  <c r="BE3203" i="1" s="1"/>
  <c r="BH3203" i="1" s="1"/>
  <c r="BI3203" i="1" s="1"/>
  <c r="AW3171" i="1"/>
  <c r="AU3171" i="1"/>
  <c r="BD3171" i="1" s="1"/>
  <c r="BE3171" i="1" s="1"/>
  <c r="BH3171" i="1" s="1"/>
  <c r="BI3171" i="1" s="1"/>
  <c r="AW3155" i="1"/>
  <c r="AU3155" i="1"/>
  <c r="BD3155" i="1" s="1"/>
  <c r="BE3155" i="1" s="1"/>
  <c r="BH3155" i="1" s="1"/>
  <c r="BI3155" i="1" s="1"/>
  <c r="AW3151" i="1"/>
  <c r="AU3151" i="1"/>
  <c r="BD3151" i="1" s="1"/>
  <c r="BE3151" i="1" s="1"/>
  <c r="BH3151" i="1" s="1"/>
  <c r="BI3151" i="1" s="1"/>
  <c r="AW3135" i="1"/>
  <c r="AU3135" i="1"/>
  <c r="AW3103" i="1"/>
  <c r="AU3103" i="1"/>
  <c r="BD3103" i="1" s="1"/>
  <c r="BE3103" i="1" s="1"/>
  <c r="BH3103" i="1" s="1"/>
  <c r="BI3103" i="1" s="1"/>
  <c r="AW3071" i="1"/>
  <c r="AU3071" i="1"/>
  <c r="BD3071" i="1" s="1"/>
  <c r="BE3071" i="1" s="1"/>
  <c r="BH3071" i="1" s="1"/>
  <c r="BI3071" i="1" s="1"/>
  <c r="AW3055" i="1"/>
  <c r="AU3055" i="1"/>
  <c r="AW3043" i="1"/>
  <c r="AU3043" i="1"/>
  <c r="BD3043" i="1" s="1"/>
  <c r="BE3043" i="1" s="1"/>
  <c r="BH3043" i="1" s="1"/>
  <c r="BI3043" i="1" s="1"/>
  <c r="AW3027" i="1"/>
  <c r="AU3027" i="1"/>
  <c r="AW2991" i="1"/>
  <c r="AU2991" i="1"/>
  <c r="BD2991" i="1" s="1"/>
  <c r="BE2991" i="1" s="1"/>
  <c r="BH2991" i="1" s="1"/>
  <c r="BI2991" i="1" s="1"/>
  <c r="AW2979" i="1"/>
  <c r="AU2979" i="1"/>
  <c r="AW2959" i="1"/>
  <c r="AU2959" i="1"/>
  <c r="BD2959" i="1" s="1"/>
  <c r="BE2959" i="1" s="1"/>
  <c r="BH2959" i="1" s="1"/>
  <c r="BI2959" i="1" s="1"/>
  <c r="AW2943" i="1"/>
  <c r="AU2943" i="1"/>
  <c r="BD2943" i="1" s="1"/>
  <c r="BE2943" i="1" s="1"/>
  <c r="BH2943" i="1" s="1"/>
  <c r="BI2943" i="1" s="1"/>
  <c r="AW2927" i="1"/>
  <c r="AU2927" i="1"/>
  <c r="AW2911" i="1"/>
  <c r="AU2911" i="1"/>
  <c r="BD2911" i="1" s="1"/>
  <c r="BE2911" i="1" s="1"/>
  <c r="BH2911" i="1" s="1"/>
  <c r="BI2911" i="1" s="1"/>
  <c r="AW2899" i="1"/>
  <c r="AU2899" i="1"/>
  <c r="AW2883" i="1"/>
  <c r="AU2883" i="1"/>
  <c r="BD2883" i="1" s="1"/>
  <c r="BE2883" i="1" s="1"/>
  <c r="BH2883" i="1" s="1"/>
  <c r="BI2883" i="1" s="1"/>
  <c r="AW2787" i="1"/>
  <c r="AU2787" i="1"/>
  <c r="BD2787" i="1" s="1"/>
  <c r="BE2787" i="1" s="1"/>
  <c r="BH2787" i="1" s="1"/>
  <c r="BI2787" i="1" s="1"/>
  <c r="AW2771" i="1"/>
  <c r="AU2771" i="1"/>
  <c r="BD2771" i="1" s="1"/>
  <c r="BE2771" i="1" s="1"/>
  <c r="BH2771" i="1" s="1"/>
  <c r="BI2771" i="1" s="1"/>
  <c r="AW2755" i="1"/>
  <c r="AU2755" i="1"/>
  <c r="BD2755" i="1" s="1"/>
  <c r="BE2755" i="1" s="1"/>
  <c r="BH2755" i="1" s="1"/>
  <c r="BI2755" i="1" s="1"/>
  <c r="AW2739" i="1"/>
  <c r="AU2739" i="1"/>
  <c r="BD2739" i="1" s="1"/>
  <c r="BE2739" i="1" s="1"/>
  <c r="BH2739" i="1" s="1"/>
  <c r="BI2739" i="1" s="1"/>
  <c r="AW2723" i="1"/>
  <c r="AU2723" i="1"/>
  <c r="BD2723" i="1" s="1"/>
  <c r="BE2723" i="1" s="1"/>
  <c r="BH2723" i="1" s="1"/>
  <c r="BI2723" i="1" s="1"/>
  <c r="AW2707" i="1"/>
  <c r="AU2707" i="1"/>
  <c r="AW2703" i="1"/>
  <c r="AU2703" i="1"/>
  <c r="AW2687" i="1"/>
  <c r="AU2687" i="1"/>
  <c r="BD2687" i="1" s="1"/>
  <c r="BE2687" i="1" s="1"/>
  <c r="BH2687" i="1" s="1"/>
  <c r="BI2687" i="1" s="1"/>
  <c r="AW2671" i="1"/>
  <c r="AU2671" i="1"/>
  <c r="BD2671" i="1" s="1"/>
  <c r="BE2671" i="1" s="1"/>
  <c r="BH2671" i="1" s="1"/>
  <c r="BI2671" i="1" s="1"/>
  <c r="AW2655" i="1"/>
  <c r="AU2655" i="1"/>
  <c r="AW2639" i="1"/>
  <c r="AU2639" i="1"/>
  <c r="BD2639" i="1" s="1"/>
  <c r="BE2639" i="1" s="1"/>
  <c r="BH2639" i="1" s="1"/>
  <c r="BI2639" i="1" s="1"/>
  <c r="AW2623" i="1"/>
  <c r="AU2623" i="1"/>
  <c r="AW2611" i="1"/>
  <c r="AU2611" i="1"/>
  <c r="BD2611" i="1" s="1"/>
  <c r="BE2611" i="1" s="1"/>
  <c r="BH2611" i="1" s="1"/>
  <c r="BI2611" i="1" s="1"/>
  <c r="AW2575" i="1"/>
  <c r="AU2575" i="1"/>
  <c r="AW2559" i="1"/>
  <c r="AU2559" i="1"/>
  <c r="BD2559" i="1" s="1"/>
  <c r="BE2559" i="1" s="1"/>
  <c r="BH2559" i="1" s="1"/>
  <c r="BI2559" i="1" s="1"/>
  <c r="AW2543" i="1"/>
  <c r="AU2543" i="1"/>
  <c r="AW2527" i="1"/>
  <c r="AU2527" i="1"/>
  <c r="BD2527" i="1" s="1"/>
  <c r="BE2527" i="1" s="1"/>
  <c r="BH2527" i="1" s="1"/>
  <c r="BI2527" i="1" s="1"/>
  <c r="AW2515" i="1"/>
  <c r="AU2515" i="1"/>
  <c r="AW2479" i="1"/>
  <c r="AU2479" i="1"/>
  <c r="BD2479" i="1" s="1"/>
  <c r="BE2479" i="1" s="1"/>
  <c r="BH2479" i="1" s="1"/>
  <c r="BI2479" i="1" s="1"/>
  <c r="AW2467" i="1"/>
  <c r="AU2467" i="1"/>
  <c r="AW2451" i="1"/>
  <c r="AU2451" i="1"/>
  <c r="BD2451" i="1" s="1"/>
  <c r="BE2451" i="1" s="1"/>
  <c r="BH2451" i="1" s="1"/>
  <c r="BI2451" i="1" s="1"/>
  <c r="AW2419" i="1"/>
  <c r="AU2419" i="1"/>
  <c r="BD2419" i="1" s="1"/>
  <c r="BE2419" i="1" s="1"/>
  <c r="BH2419" i="1" s="1"/>
  <c r="BI2419" i="1" s="1"/>
  <c r="AW2399" i="1"/>
  <c r="AU2399" i="1"/>
  <c r="BD2399" i="1" s="1"/>
  <c r="BE2399" i="1" s="1"/>
  <c r="BH2399" i="1" s="1"/>
  <c r="BI2399" i="1" s="1"/>
  <c r="AW2383" i="1"/>
  <c r="AU2383" i="1"/>
  <c r="AW2367" i="1"/>
  <c r="AU2367" i="1"/>
  <c r="BD2367" i="1" s="1"/>
  <c r="BE2367" i="1" s="1"/>
  <c r="BH2367" i="1" s="1"/>
  <c r="BI2367" i="1" s="1"/>
  <c r="AW2339" i="1"/>
  <c r="AU2339" i="1"/>
  <c r="BD2339" i="1" s="1"/>
  <c r="BE2339" i="1" s="1"/>
  <c r="BH2339" i="1" s="1"/>
  <c r="BI2339" i="1" s="1"/>
  <c r="AW2335" i="1"/>
  <c r="AU2335" i="1"/>
  <c r="BD2335" i="1" s="1"/>
  <c r="BE2335" i="1" s="1"/>
  <c r="BH2335" i="1" s="1"/>
  <c r="BI2335" i="1" s="1"/>
  <c r="AW2307" i="1"/>
  <c r="AU2307" i="1"/>
  <c r="BD2307" i="1" s="1"/>
  <c r="BE2307" i="1" s="1"/>
  <c r="BH2307" i="1" s="1"/>
  <c r="BI2307" i="1" s="1"/>
  <c r="AW2275" i="1"/>
  <c r="AU2275" i="1"/>
  <c r="AW2259" i="1"/>
  <c r="AU2259" i="1"/>
  <c r="BD2259" i="1" s="1"/>
  <c r="BE2259" i="1" s="1"/>
  <c r="BH2259" i="1" s="1"/>
  <c r="BI2259" i="1" s="1"/>
  <c r="AW2243" i="1"/>
  <c r="AU2243" i="1"/>
  <c r="BD2243" i="1" s="1"/>
  <c r="BE2243" i="1" s="1"/>
  <c r="BH2243" i="1" s="1"/>
  <c r="BI2243" i="1" s="1"/>
  <c r="AW2227" i="1"/>
  <c r="AU2227" i="1"/>
  <c r="BD2227" i="1" s="1"/>
  <c r="BE2227" i="1" s="1"/>
  <c r="BH2227" i="1" s="1"/>
  <c r="BI2227" i="1" s="1"/>
  <c r="AW2211" i="1"/>
  <c r="AU2211" i="1"/>
  <c r="BD2211" i="1" s="1"/>
  <c r="BE2211" i="1" s="1"/>
  <c r="BH2211" i="1" s="1"/>
  <c r="BI2211" i="1" s="1"/>
  <c r="AW2191" i="1"/>
  <c r="AU2191" i="1"/>
  <c r="AW2175" i="1"/>
  <c r="AU2175" i="1"/>
  <c r="BD2175" i="1" s="1"/>
  <c r="BE2175" i="1" s="1"/>
  <c r="BH2175" i="1" s="1"/>
  <c r="BI2175" i="1" s="1"/>
  <c r="AW2159" i="1"/>
  <c r="AU2159" i="1"/>
  <c r="BD2159" i="1" s="1"/>
  <c r="BE2159" i="1" s="1"/>
  <c r="BH2159" i="1" s="1"/>
  <c r="BI2159" i="1" s="1"/>
  <c r="AW2147" i="1"/>
  <c r="AU2147" i="1"/>
  <c r="BD2147" i="1" s="1"/>
  <c r="BE2147" i="1" s="1"/>
  <c r="BH2147" i="1" s="1"/>
  <c r="BI2147" i="1" s="1"/>
  <c r="AW2111" i="1"/>
  <c r="AU2111" i="1"/>
  <c r="AW2083" i="1"/>
  <c r="AU2083" i="1"/>
  <c r="AW2051" i="1"/>
  <c r="AU2051" i="1"/>
  <c r="BD2051" i="1" s="1"/>
  <c r="BE2051" i="1" s="1"/>
  <c r="BH2051" i="1" s="1"/>
  <c r="BI2051" i="1" s="1"/>
  <c r="AW2003" i="1"/>
  <c r="AU2003" i="1"/>
  <c r="AW1987" i="1"/>
  <c r="AU1987" i="1"/>
  <c r="BD1987" i="1" s="1"/>
  <c r="BE1987" i="1" s="1"/>
  <c r="BH1987" i="1" s="1"/>
  <c r="BI1987" i="1" s="1"/>
  <c r="AW1955" i="1"/>
  <c r="AU1955" i="1"/>
  <c r="AW1935" i="1"/>
  <c r="AU1935" i="1"/>
  <c r="BD1935" i="1" s="1"/>
  <c r="BE1935" i="1" s="1"/>
  <c r="BH1935" i="1" s="1"/>
  <c r="BI1935" i="1" s="1"/>
  <c r="AW1919" i="1"/>
  <c r="AU1919" i="1"/>
  <c r="BD1919" i="1" s="1"/>
  <c r="BE1919" i="1" s="1"/>
  <c r="BH1919" i="1" s="1"/>
  <c r="BI1919" i="1" s="1"/>
  <c r="AW1891" i="1"/>
  <c r="AU1891" i="1"/>
  <c r="BD1891" i="1" s="1"/>
  <c r="BE1891" i="1" s="1"/>
  <c r="BH1891" i="1" s="1"/>
  <c r="BI1891" i="1" s="1"/>
  <c r="AW1875" i="1"/>
  <c r="AU1875" i="1"/>
  <c r="BD1875" i="1" s="1"/>
  <c r="BE1875" i="1" s="1"/>
  <c r="BH1875" i="1" s="1"/>
  <c r="BI1875" i="1" s="1"/>
  <c r="AW1871" i="1"/>
  <c r="AU1871" i="1"/>
  <c r="AW1859" i="1"/>
  <c r="AU1859" i="1"/>
  <c r="BD1859" i="1" s="1"/>
  <c r="BE1859" i="1" s="1"/>
  <c r="BH1859" i="1" s="1"/>
  <c r="BI1859" i="1" s="1"/>
  <c r="AW1855" i="1"/>
  <c r="AU1855" i="1"/>
  <c r="BD1855" i="1" s="1"/>
  <c r="BE1855" i="1" s="1"/>
  <c r="BH1855" i="1" s="1"/>
  <c r="BI1855" i="1" s="1"/>
  <c r="AW1843" i="1"/>
  <c r="AU1843" i="1"/>
  <c r="AW1823" i="1"/>
  <c r="AU1823" i="1"/>
  <c r="BD1823" i="1" s="1"/>
  <c r="BE1823" i="1" s="1"/>
  <c r="BH1823" i="1" s="1"/>
  <c r="BI1823" i="1" s="1"/>
  <c r="AW1775" i="1"/>
  <c r="AU1775" i="1"/>
  <c r="BD1775" i="1" s="1"/>
  <c r="BE1775" i="1" s="1"/>
  <c r="BH1775" i="1" s="1"/>
  <c r="BI1775" i="1" s="1"/>
  <c r="AW1759" i="1"/>
  <c r="AU1759" i="1"/>
  <c r="AW1751" i="1"/>
  <c r="AU1751" i="1"/>
  <c r="BD1751" i="1" s="1"/>
  <c r="BE1751" i="1" s="1"/>
  <c r="BH1751" i="1" s="1"/>
  <c r="BI1751" i="1" s="1"/>
  <c r="AW1711" i="1"/>
  <c r="AU1711" i="1"/>
  <c r="AW1695" i="1"/>
  <c r="AU1695" i="1"/>
  <c r="BD1695" i="1" s="1"/>
  <c r="BE1695" i="1" s="1"/>
  <c r="BH1695" i="1" s="1"/>
  <c r="BI1695" i="1" s="1"/>
  <c r="AW1647" i="1"/>
  <c r="AU1647" i="1"/>
  <c r="BD1647" i="1" s="1"/>
  <c r="BE1647" i="1" s="1"/>
  <c r="BH1647" i="1" s="1"/>
  <c r="BI1647" i="1" s="1"/>
  <c r="AW1607" i="1"/>
  <c r="AU1607" i="1"/>
  <c r="BD1607" i="1" s="1"/>
  <c r="BE1607" i="1" s="1"/>
  <c r="BH1607" i="1" s="1"/>
  <c r="BI1607" i="1" s="1"/>
  <c r="AW1543" i="1"/>
  <c r="AU1543" i="1"/>
  <c r="AW1535" i="1"/>
  <c r="AU1535" i="1"/>
  <c r="BD1535" i="1" s="1"/>
  <c r="BE1535" i="1" s="1"/>
  <c r="BH1535" i="1" s="1"/>
  <c r="BI1535" i="1" s="1"/>
  <c r="AU1523" i="1"/>
  <c r="AW1523" i="1"/>
  <c r="AW1519" i="1"/>
  <c r="AU1519" i="1"/>
  <c r="AW1511" i="1"/>
  <c r="AU1511" i="1"/>
  <c r="BD1511" i="1" s="1"/>
  <c r="BE1511" i="1" s="1"/>
  <c r="BH1511" i="1" s="1"/>
  <c r="BI1511" i="1" s="1"/>
  <c r="AW1503" i="1"/>
  <c r="AU1503" i="1"/>
  <c r="BD1503" i="1" s="1"/>
  <c r="BE1503" i="1" s="1"/>
  <c r="BH1503" i="1" s="1"/>
  <c r="BI1503" i="1" s="1"/>
  <c r="AW1495" i="1"/>
  <c r="AU1495" i="1"/>
  <c r="AU1459" i="1"/>
  <c r="BD1459" i="1" s="1"/>
  <c r="BE1459" i="1" s="1"/>
  <c r="BH1459" i="1" s="1"/>
  <c r="BI1459" i="1" s="1"/>
  <c r="AW1459" i="1"/>
  <c r="AW1415" i="1"/>
  <c r="AU1415" i="1"/>
  <c r="AW1407" i="1"/>
  <c r="AU1407" i="1"/>
  <c r="AU1395" i="1"/>
  <c r="BD1395" i="1" s="1"/>
  <c r="BE1395" i="1" s="1"/>
  <c r="BH1395" i="1" s="1"/>
  <c r="BI1395" i="1" s="1"/>
  <c r="AW1395" i="1"/>
  <c r="AW1391" i="1"/>
  <c r="AU1391" i="1"/>
  <c r="BD1391" i="1" s="1"/>
  <c r="BE1391" i="1" s="1"/>
  <c r="BH1391" i="1" s="1"/>
  <c r="BI1391" i="1" s="1"/>
  <c r="AW1375" i="1"/>
  <c r="AU1375" i="1"/>
  <c r="BD1375" i="1" s="1"/>
  <c r="BE1375" i="1" s="1"/>
  <c r="BH1375" i="1" s="1"/>
  <c r="BI1375" i="1" s="1"/>
  <c r="AU1331" i="1"/>
  <c r="AW1331" i="1"/>
  <c r="AW1311" i="1"/>
  <c r="AU1311" i="1"/>
  <c r="BD1311" i="1" s="1"/>
  <c r="BE1311" i="1" s="1"/>
  <c r="BH1311" i="1" s="1"/>
  <c r="BI1311" i="1" s="1"/>
  <c r="AW1303" i="1"/>
  <c r="AU1303" i="1"/>
  <c r="AW1287" i="1"/>
  <c r="AU1287" i="1"/>
  <c r="BD1287" i="1" s="1"/>
  <c r="BE1287" i="1" s="1"/>
  <c r="BH1287" i="1" s="1"/>
  <c r="BI1287" i="1" s="1"/>
  <c r="AW1279" i="1"/>
  <c r="AU1279" i="1"/>
  <c r="AU1267" i="1"/>
  <c r="BD1267" i="1" s="1"/>
  <c r="BE1267" i="1" s="1"/>
  <c r="BH1267" i="1" s="1"/>
  <c r="BI1267" i="1" s="1"/>
  <c r="AW1267" i="1"/>
  <c r="AW1263" i="1"/>
  <c r="AU1263" i="1"/>
  <c r="BD1263" i="1" s="1"/>
  <c r="BE1263" i="1" s="1"/>
  <c r="BH1263" i="1" s="1"/>
  <c r="BI1263" i="1" s="1"/>
  <c r="AW1255" i="1"/>
  <c r="AU1255" i="1"/>
  <c r="BD1255" i="1" s="1"/>
  <c r="BE1255" i="1" s="1"/>
  <c r="BH1255" i="1" s="1"/>
  <c r="BI1255" i="1" s="1"/>
  <c r="AW1247" i="1"/>
  <c r="AU1247" i="1"/>
  <c r="AW1239" i="1"/>
  <c r="AU1239" i="1"/>
  <c r="BD1239" i="1" s="1"/>
  <c r="BE1239" i="1" s="1"/>
  <c r="BH1239" i="1" s="1"/>
  <c r="BI1239" i="1" s="1"/>
  <c r="AW1223" i="1"/>
  <c r="AU1223" i="1"/>
  <c r="AW1215" i="1"/>
  <c r="AU1215" i="1"/>
  <c r="BD1215" i="1" s="1"/>
  <c r="BE1215" i="1" s="1"/>
  <c r="BH1215" i="1" s="1"/>
  <c r="BI1215" i="1" s="1"/>
  <c r="AU1203" i="1"/>
  <c r="BD1203" i="1" s="1"/>
  <c r="BE1203" i="1" s="1"/>
  <c r="BH1203" i="1" s="1"/>
  <c r="BI1203" i="1" s="1"/>
  <c r="AW1203" i="1"/>
  <c r="AW1199" i="1"/>
  <c r="AU1199" i="1"/>
  <c r="AW1167" i="1"/>
  <c r="AU1167" i="1"/>
  <c r="BD1167" i="1" s="1"/>
  <c r="BE1167" i="1" s="1"/>
  <c r="BH1167" i="1" s="1"/>
  <c r="BI1167" i="1" s="1"/>
  <c r="AW1159" i="1"/>
  <c r="AU1159" i="1"/>
  <c r="BD1159" i="1" s="1"/>
  <c r="BE1159" i="1" s="1"/>
  <c r="BH1159" i="1" s="1"/>
  <c r="BI1159" i="1" s="1"/>
  <c r="AU1139" i="1"/>
  <c r="AW1139" i="1"/>
  <c r="AW1119" i="1"/>
  <c r="AU1119" i="1"/>
  <c r="BD1119" i="1" s="1"/>
  <c r="BE1119" i="1" s="1"/>
  <c r="BH1119" i="1" s="1"/>
  <c r="BI1119" i="1" s="1"/>
  <c r="AW1111" i="1"/>
  <c r="AU1111" i="1"/>
  <c r="AU1075" i="1"/>
  <c r="BD1075" i="1" s="1"/>
  <c r="BE1075" i="1" s="1"/>
  <c r="BH1075" i="1" s="1"/>
  <c r="BI1075" i="1" s="1"/>
  <c r="AW1075" i="1"/>
  <c r="AW1055" i="1"/>
  <c r="AU1055" i="1"/>
  <c r="BD1055" i="1" s="1"/>
  <c r="BE1055" i="1" s="1"/>
  <c r="BH1055" i="1" s="1"/>
  <c r="BI1055" i="1" s="1"/>
  <c r="AW1047" i="1"/>
  <c r="AU1047" i="1"/>
  <c r="BD1047" i="1" s="1"/>
  <c r="BE1047" i="1" s="1"/>
  <c r="BH1047" i="1" s="1"/>
  <c r="BI1047" i="1" s="1"/>
  <c r="AW1027" i="1"/>
  <c r="AU1027" i="1"/>
  <c r="BD1027" i="1" s="1"/>
  <c r="BE1027" i="1" s="1"/>
  <c r="BH1027" i="1" s="1"/>
  <c r="BI1027" i="1" s="1"/>
  <c r="AW1007" i="1"/>
  <c r="AU1007" i="1"/>
  <c r="AW975" i="1"/>
  <c r="AU975" i="1"/>
  <c r="AW943" i="1"/>
  <c r="AU943" i="1"/>
  <c r="BD943" i="1" s="1"/>
  <c r="BE943" i="1" s="1"/>
  <c r="BH943" i="1" s="1"/>
  <c r="BI943" i="1" s="1"/>
  <c r="AW911" i="1"/>
  <c r="AU911" i="1"/>
  <c r="BD911" i="1" s="1"/>
  <c r="BE911" i="1" s="1"/>
  <c r="BH911" i="1" s="1"/>
  <c r="BI911" i="1" s="1"/>
  <c r="AW847" i="1"/>
  <c r="AU847" i="1"/>
  <c r="AW735" i="1"/>
  <c r="AU735" i="1"/>
  <c r="BD735" i="1" s="1"/>
  <c r="BE735" i="1" s="1"/>
  <c r="BH735" i="1" s="1"/>
  <c r="BI735" i="1" s="1"/>
  <c r="AW719" i="1"/>
  <c r="AU719" i="1"/>
  <c r="BD719" i="1" s="1"/>
  <c r="BE719" i="1" s="1"/>
  <c r="BH719" i="1" s="1"/>
  <c r="BI719" i="1" s="1"/>
  <c r="AU691" i="1"/>
  <c r="BD691" i="1" s="1"/>
  <c r="BE691" i="1" s="1"/>
  <c r="BH691" i="1" s="1"/>
  <c r="BI691" i="1" s="1"/>
  <c r="AW691" i="1"/>
  <c r="AW623" i="1"/>
  <c r="AU623" i="1"/>
  <c r="BD623" i="1" s="1"/>
  <c r="BE623" i="1" s="1"/>
  <c r="BH623" i="1" s="1"/>
  <c r="BI623" i="1" s="1"/>
  <c r="AW607" i="1"/>
  <c r="AU607" i="1"/>
  <c r="BD607" i="1" s="1"/>
  <c r="BE607" i="1" s="1"/>
  <c r="BH607" i="1" s="1"/>
  <c r="BI607" i="1" s="1"/>
  <c r="AW591" i="1"/>
  <c r="AU591" i="1"/>
  <c r="BD591" i="1" s="1"/>
  <c r="BE591" i="1" s="1"/>
  <c r="BH591" i="1" s="1"/>
  <c r="BI591" i="1" s="1"/>
  <c r="AU563" i="1"/>
  <c r="BD563" i="1" s="1"/>
  <c r="BE563" i="1" s="1"/>
  <c r="BH563" i="1" s="1"/>
  <c r="BI563" i="1" s="1"/>
  <c r="AW563" i="1"/>
  <c r="AW559" i="1"/>
  <c r="AU559" i="1"/>
  <c r="BD559" i="1" s="1"/>
  <c r="BE559" i="1" s="1"/>
  <c r="BH559" i="1" s="1"/>
  <c r="BI559" i="1" s="1"/>
  <c r="AW543" i="1"/>
  <c r="AU543" i="1"/>
  <c r="AW527" i="1"/>
  <c r="AU527" i="1"/>
  <c r="BD527" i="1" s="1"/>
  <c r="BE527" i="1" s="1"/>
  <c r="BH527" i="1" s="1"/>
  <c r="BI527" i="1" s="1"/>
  <c r="AU499" i="1"/>
  <c r="BD499" i="1" s="1"/>
  <c r="BE499" i="1" s="1"/>
  <c r="BH499" i="1" s="1"/>
  <c r="BI499" i="1" s="1"/>
  <c r="AW499" i="1"/>
  <c r="AW495" i="1"/>
  <c r="AU495" i="1"/>
  <c r="AW479" i="1"/>
  <c r="AU479" i="1"/>
  <c r="BD479" i="1" s="1"/>
  <c r="BE479" i="1" s="1"/>
  <c r="BH479" i="1" s="1"/>
  <c r="BI479" i="1" s="1"/>
  <c r="AW447" i="1"/>
  <c r="AU447" i="1"/>
  <c r="BD447" i="1" s="1"/>
  <c r="BE447" i="1" s="1"/>
  <c r="BH447" i="1" s="1"/>
  <c r="BI447" i="1" s="1"/>
  <c r="AU435" i="1"/>
  <c r="AW435" i="1"/>
  <c r="AW399" i="1"/>
  <c r="AU399" i="1"/>
  <c r="BD399" i="1" s="1"/>
  <c r="BE399" i="1" s="1"/>
  <c r="BH399" i="1" s="1"/>
  <c r="BI399" i="1" s="1"/>
  <c r="AW367" i="1"/>
  <c r="AU367" i="1"/>
  <c r="BD367" i="1" s="1"/>
  <c r="BE367" i="1" s="1"/>
  <c r="BH367" i="1" s="1"/>
  <c r="BI367" i="1" s="1"/>
  <c r="AW335" i="1"/>
  <c r="AU335" i="1"/>
  <c r="AW271" i="1"/>
  <c r="AU271" i="1"/>
  <c r="BD271" i="1" s="1"/>
  <c r="BE271" i="1" s="1"/>
  <c r="BH271" i="1" s="1"/>
  <c r="BI271" i="1" s="1"/>
  <c r="AW239" i="1"/>
  <c r="AU239" i="1"/>
  <c r="BD239" i="1" s="1"/>
  <c r="BE239" i="1" s="1"/>
  <c r="BH239" i="1" s="1"/>
  <c r="BI239" i="1" s="1"/>
  <c r="AW223" i="1"/>
  <c r="AU223" i="1"/>
  <c r="AW175" i="1"/>
  <c r="AU175" i="1"/>
  <c r="BD175" i="1" s="1"/>
  <c r="BE175" i="1" s="1"/>
  <c r="BH175" i="1" s="1"/>
  <c r="BI175" i="1" s="1"/>
  <c r="AW159" i="1"/>
  <c r="AU159" i="1"/>
  <c r="BD159" i="1" s="1"/>
  <c r="BE159" i="1" s="1"/>
  <c r="BH159" i="1" s="1"/>
  <c r="BI159" i="1" s="1"/>
  <c r="AW79" i="1"/>
  <c r="AU79" i="1"/>
  <c r="BD79" i="1" s="1"/>
  <c r="BE79" i="1" s="1"/>
  <c r="BH79" i="1" s="1"/>
  <c r="BI79" i="1" s="1"/>
  <c r="AW63" i="1"/>
  <c r="AU63" i="1"/>
  <c r="AU51" i="1"/>
  <c r="BD51" i="1" s="1"/>
  <c r="BE51" i="1" s="1"/>
  <c r="BH51" i="1" s="1"/>
  <c r="BI51" i="1" s="1"/>
  <c r="AW51" i="1"/>
  <c r="AU2719" i="1"/>
  <c r="BD2719" i="1" s="1"/>
  <c r="BE2719" i="1" s="1"/>
  <c r="BH2719" i="1" s="1"/>
  <c r="BI2719" i="1" s="1"/>
  <c r="BJ2719" i="1" s="1"/>
  <c r="BK2719" i="1" s="1"/>
  <c r="AU1655" i="1"/>
  <c r="AU3763" i="1"/>
  <c r="AU3699" i="1"/>
  <c r="AU3635" i="1"/>
  <c r="AU3571" i="1"/>
  <c r="AU3507" i="1"/>
  <c r="AU3443" i="1"/>
  <c r="AU3379" i="1"/>
  <c r="AU3315" i="1"/>
  <c r="BD3315" i="1" s="1"/>
  <c r="BE3315" i="1" s="1"/>
  <c r="BH3315" i="1" s="1"/>
  <c r="BI3315" i="1" s="1"/>
  <c r="BJ3315" i="1" s="1"/>
  <c r="BK3315" i="1" s="1"/>
  <c r="AU3251" i="1"/>
  <c r="AU3187" i="1"/>
  <c r="BD3187" i="1" s="1"/>
  <c r="BE3187" i="1" s="1"/>
  <c r="BH3187" i="1" s="1"/>
  <c r="BI3187" i="1" s="1"/>
  <c r="AU3119" i="1"/>
  <c r="BD3119" i="1" s="1"/>
  <c r="BE3119" i="1" s="1"/>
  <c r="BH3119" i="1" s="1"/>
  <c r="BI3119" i="1" s="1"/>
  <c r="BJ3119" i="1" s="1"/>
  <c r="BK3119" i="1" s="1"/>
  <c r="AU3059" i="1"/>
  <c r="AU2863" i="1"/>
  <c r="BD2863" i="1" s="1"/>
  <c r="BE2863" i="1" s="1"/>
  <c r="BH2863" i="1" s="1"/>
  <c r="BI2863" i="1" s="1"/>
  <c r="BJ2863" i="1" s="1"/>
  <c r="BK2863" i="1" s="1"/>
  <c r="AU2803" i="1"/>
  <c r="BD2803" i="1" s="1"/>
  <c r="BE2803" i="1" s="1"/>
  <c r="BH2803" i="1" s="1"/>
  <c r="BI2803" i="1" s="1"/>
  <c r="BJ2803" i="1" s="1"/>
  <c r="BK2803" i="1" s="1"/>
  <c r="AU2607" i="1"/>
  <c r="BD2607" i="1" s="1"/>
  <c r="BE2607" i="1" s="1"/>
  <c r="BH2607" i="1" s="1"/>
  <c r="BI2607" i="1" s="1"/>
  <c r="BJ2607" i="1" s="1"/>
  <c r="BK2607" i="1" s="1"/>
  <c r="AU2547" i="1"/>
  <c r="AU2351" i="1"/>
  <c r="BD2351" i="1" s="1"/>
  <c r="BE2351" i="1" s="1"/>
  <c r="BH2351" i="1" s="1"/>
  <c r="BI2351" i="1" s="1"/>
  <c r="AU2291" i="1"/>
  <c r="BD2291" i="1" s="1"/>
  <c r="BE2291" i="1" s="1"/>
  <c r="BH2291" i="1" s="1"/>
  <c r="BI2291" i="1" s="1"/>
  <c r="AU2095" i="1"/>
  <c r="BD2095" i="1" s="1"/>
  <c r="BE2095" i="1" s="1"/>
  <c r="BH2095" i="1" s="1"/>
  <c r="BI2095" i="1" s="1"/>
  <c r="BJ2095" i="1" s="1"/>
  <c r="BK2095" i="1" s="1"/>
  <c r="AU2035" i="1"/>
  <c r="AU1839" i="1"/>
  <c r="AU1779" i="1"/>
  <c r="BD1779" i="1" s="1"/>
  <c r="BE1779" i="1" s="1"/>
  <c r="BH1779" i="1" s="1"/>
  <c r="BI1779" i="1" s="1"/>
  <c r="AU1615" i="1"/>
  <c r="BD1615" i="1" s="1"/>
  <c r="BE1615" i="1" s="1"/>
  <c r="BH1615" i="1" s="1"/>
  <c r="BI1615" i="1" s="1"/>
  <c r="BJ1615" i="1" s="1"/>
  <c r="BK1615" i="1" s="1"/>
  <c r="AU1447" i="1"/>
  <c r="BD1447" i="1" s="1"/>
  <c r="BE1447" i="1" s="1"/>
  <c r="BH1447" i="1" s="1"/>
  <c r="BI1447" i="1" s="1"/>
  <c r="BJ1447" i="1" s="1"/>
  <c r="BK1447" i="1" s="1"/>
  <c r="AU1271" i="1"/>
  <c r="BD1271" i="1" s="1"/>
  <c r="BE1271" i="1" s="1"/>
  <c r="BH1271" i="1" s="1"/>
  <c r="BI1271" i="1" s="1"/>
  <c r="AU1103" i="1"/>
  <c r="BD1103" i="1" s="1"/>
  <c r="BE1103" i="1" s="1"/>
  <c r="BH1103" i="1" s="1"/>
  <c r="BI1103" i="1" s="1"/>
  <c r="AU879" i="1"/>
  <c r="BD879" i="1" s="1"/>
  <c r="BE879" i="1" s="1"/>
  <c r="BH879" i="1" s="1"/>
  <c r="BI879" i="1" s="1"/>
  <c r="BJ879" i="1" s="1"/>
  <c r="BK879" i="1" s="1"/>
  <c r="AW3779" i="1"/>
  <c r="AU3779" i="1"/>
  <c r="AW3759" i="1"/>
  <c r="AU3759" i="1"/>
  <c r="AW3747" i="1"/>
  <c r="AU3747" i="1"/>
  <c r="AW3731" i="1"/>
  <c r="AU3731" i="1"/>
  <c r="AW3695" i="1"/>
  <c r="AU3695" i="1"/>
  <c r="AW3683" i="1"/>
  <c r="AU3683" i="1"/>
  <c r="AW3667" i="1"/>
  <c r="AU3667" i="1"/>
  <c r="AW3651" i="1"/>
  <c r="AU3651" i="1"/>
  <c r="AW3619" i="1"/>
  <c r="AU3619" i="1"/>
  <c r="AW3599" i="1"/>
  <c r="AU3599" i="1"/>
  <c r="AW3583" i="1"/>
  <c r="AU3583" i="1"/>
  <c r="AW3567" i="1"/>
  <c r="AU3567" i="1"/>
  <c r="AW3535" i="1"/>
  <c r="AU3535" i="1"/>
  <c r="AW3523" i="1"/>
  <c r="AU3523" i="1"/>
  <c r="AW3519" i="1"/>
  <c r="AU3519" i="1"/>
  <c r="AW3503" i="1"/>
  <c r="AU3503" i="1"/>
  <c r="AW3471" i="1"/>
  <c r="AU3471" i="1"/>
  <c r="AW3459" i="1"/>
  <c r="AU3459" i="1"/>
  <c r="AW3455" i="1"/>
  <c r="AU3455" i="1"/>
  <c r="AW3439" i="1"/>
  <c r="AU3439" i="1"/>
  <c r="AW3407" i="1"/>
  <c r="AU3407" i="1"/>
  <c r="AW3363" i="1"/>
  <c r="AU3363" i="1"/>
  <c r="BD3363" i="1" s="1"/>
  <c r="BE3363" i="1" s="1"/>
  <c r="BH3363" i="1" s="1"/>
  <c r="BI3363" i="1" s="1"/>
  <c r="AW3347" i="1"/>
  <c r="AU3347" i="1"/>
  <c r="BD3347" i="1" s="1"/>
  <c r="BE3347" i="1" s="1"/>
  <c r="BH3347" i="1" s="1"/>
  <c r="BI3347" i="1" s="1"/>
  <c r="AW3311" i="1"/>
  <c r="AU3311" i="1"/>
  <c r="BD3311" i="1" s="1"/>
  <c r="BE3311" i="1" s="1"/>
  <c r="BH3311" i="1" s="1"/>
  <c r="BI3311" i="1" s="1"/>
  <c r="AW3279" i="1"/>
  <c r="AU3279" i="1"/>
  <c r="BD3279" i="1" s="1"/>
  <c r="BE3279" i="1" s="1"/>
  <c r="BH3279" i="1" s="1"/>
  <c r="BI3279" i="1" s="1"/>
  <c r="AW3267" i="1"/>
  <c r="AU3267" i="1"/>
  <c r="BD3267" i="1" s="1"/>
  <c r="BE3267" i="1" s="1"/>
  <c r="BH3267" i="1" s="1"/>
  <c r="BI3267" i="1" s="1"/>
  <c r="AW3263" i="1"/>
  <c r="AU3263" i="1"/>
  <c r="BD3263" i="1" s="1"/>
  <c r="BE3263" i="1" s="1"/>
  <c r="BH3263" i="1" s="1"/>
  <c r="BI3263" i="1" s="1"/>
  <c r="AW3235" i="1"/>
  <c r="AU3235" i="1"/>
  <c r="BD3235" i="1" s="1"/>
  <c r="BE3235" i="1" s="1"/>
  <c r="BH3235" i="1" s="1"/>
  <c r="BI3235" i="1" s="1"/>
  <c r="AW3215" i="1"/>
  <c r="AU3215" i="1"/>
  <c r="BD3215" i="1" s="1"/>
  <c r="BE3215" i="1" s="1"/>
  <c r="BH3215" i="1" s="1"/>
  <c r="BI3215" i="1" s="1"/>
  <c r="AW3199" i="1"/>
  <c r="AU3199" i="1"/>
  <c r="BD3199" i="1" s="1"/>
  <c r="BE3199" i="1" s="1"/>
  <c r="BH3199" i="1" s="1"/>
  <c r="BI3199" i="1" s="1"/>
  <c r="AW3183" i="1"/>
  <c r="AU3183" i="1"/>
  <c r="BD3183" i="1" s="1"/>
  <c r="BE3183" i="1" s="1"/>
  <c r="BH3183" i="1" s="1"/>
  <c r="BI3183" i="1" s="1"/>
  <c r="AW3139" i="1"/>
  <c r="AU3139" i="1"/>
  <c r="AW3123" i="1"/>
  <c r="AU3123" i="1"/>
  <c r="BD3123" i="1" s="1"/>
  <c r="BE3123" i="1" s="1"/>
  <c r="BH3123" i="1" s="1"/>
  <c r="BI3123" i="1" s="1"/>
  <c r="AW3107" i="1"/>
  <c r="AU3107" i="1"/>
  <c r="BD3107" i="1" s="1"/>
  <c r="BE3107" i="1" s="1"/>
  <c r="BH3107" i="1" s="1"/>
  <c r="BI3107" i="1" s="1"/>
  <c r="AW3087" i="1"/>
  <c r="AU3087" i="1"/>
  <c r="AW3075" i="1"/>
  <c r="AU3075" i="1"/>
  <c r="BD3075" i="1" s="1"/>
  <c r="BE3075" i="1" s="1"/>
  <c r="BH3075" i="1" s="1"/>
  <c r="BI3075" i="1" s="1"/>
  <c r="AW3039" i="1"/>
  <c r="AU3039" i="1"/>
  <c r="BD3039" i="1" s="1"/>
  <c r="BE3039" i="1" s="1"/>
  <c r="BH3039" i="1" s="1"/>
  <c r="BI3039" i="1" s="1"/>
  <c r="AW3023" i="1"/>
  <c r="AU3023" i="1"/>
  <c r="BD3023" i="1" s="1"/>
  <c r="BE3023" i="1" s="1"/>
  <c r="BH3023" i="1" s="1"/>
  <c r="BI3023" i="1" s="1"/>
  <c r="AW3011" i="1"/>
  <c r="AU3011" i="1"/>
  <c r="BD3011" i="1" s="1"/>
  <c r="BE3011" i="1" s="1"/>
  <c r="BH3011" i="1" s="1"/>
  <c r="BI3011" i="1" s="1"/>
  <c r="AW2995" i="1"/>
  <c r="AU2995" i="1"/>
  <c r="BD2995" i="1" s="1"/>
  <c r="BE2995" i="1" s="1"/>
  <c r="BH2995" i="1" s="1"/>
  <c r="BI2995" i="1" s="1"/>
  <c r="AW2963" i="1"/>
  <c r="AU2963" i="1"/>
  <c r="BD2963" i="1" s="1"/>
  <c r="BE2963" i="1" s="1"/>
  <c r="BH2963" i="1" s="1"/>
  <c r="BI2963" i="1" s="1"/>
  <c r="AW2931" i="1"/>
  <c r="AU2931" i="1"/>
  <c r="BD2931" i="1" s="1"/>
  <c r="BE2931" i="1" s="1"/>
  <c r="BH2931" i="1" s="1"/>
  <c r="BI2931" i="1" s="1"/>
  <c r="AW2915" i="1"/>
  <c r="AU2915" i="1"/>
  <c r="BD2915" i="1" s="1"/>
  <c r="BE2915" i="1" s="1"/>
  <c r="BH2915" i="1" s="1"/>
  <c r="BI2915" i="1" s="1"/>
  <c r="AW2895" i="1"/>
  <c r="AU2895" i="1"/>
  <c r="BD2895" i="1" s="1"/>
  <c r="BE2895" i="1" s="1"/>
  <c r="BH2895" i="1" s="1"/>
  <c r="BI2895" i="1" s="1"/>
  <c r="AW2879" i="1"/>
  <c r="AU2879" i="1"/>
  <c r="BD2879" i="1" s="1"/>
  <c r="BE2879" i="1" s="1"/>
  <c r="BH2879" i="1" s="1"/>
  <c r="BI2879" i="1" s="1"/>
  <c r="AW2867" i="1"/>
  <c r="AU2867" i="1"/>
  <c r="AW2851" i="1"/>
  <c r="AU2851" i="1"/>
  <c r="BD2851" i="1" s="1"/>
  <c r="BE2851" i="1" s="1"/>
  <c r="BH2851" i="1" s="1"/>
  <c r="BI2851" i="1" s="1"/>
  <c r="AW2847" i="1"/>
  <c r="AU2847" i="1"/>
  <c r="BD2847" i="1" s="1"/>
  <c r="BE2847" i="1" s="1"/>
  <c r="BH2847" i="1" s="1"/>
  <c r="BI2847" i="1" s="1"/>
  <c r="AW2831" i="1"/>
  <c r="AU2831" i="1"/>
  <c r="BD2831" i="1" s="1"/>
  <c r="BE2831" i="1" s="1"/>
  <c r="BH2831" i="1" s="1"/>
  <c r="BI2831" i="1" s="1"/>
  <c r="AW2819" i="1"/>
  <c r="AU2819" i="1"/>
  <c r="AW2815" i="1"/>
  <c r="AU2815" i="1"/>
  <c r="AW2799" i="1"/>
  <c r="AU2799" i="1"/>
  <c r="BD2799" i="1" s="1"/>
  <c r="BE2799" i="1" s="1"/>
  <c r="BH2799" i="1" s="1"/>
  <c r="BI2799" i="1" s="1"/>
  <c r="AW2783" i="1"/>
  <c r="AU2783" i="1"/>
  <c r="BD2783" i="1" s="1"/>
  <c r="BE2783" i="1" s="1"/>
  <c r="BH2783" i="1" s="1"/>
  <c r="BI2783" i="1" s="1"/>
  <c r="AW2767" i="1"/>
  <c r="AU2767" i="1"/>
  <c r="BD2767" i="1" s="1"/>
  <c r="BE2767" i="1" s="1"/>
  <c r="BH2767" i="1" s="1"/>
  <c r="BI2767" i="1" s="1"/>
  <c r="AW2735" i="1"/>
  <c r="AU2735" i="1"/>
  <c r="AW2675" i="1"/>
  <c r="AU2675" i="1"/>
  <c r="BD2675" i="1" s="1"/>
  <c r="BE2675" i="1" s="1"/>
  <c r="BH2675" i="1" s="1"/>
  <c r="BI2675" i="1" s="1"/>
  <c r="AW2659" i="1"/>
  <c r="AU2659" i="1"/>
  <c r="BD2659" i="1" s="1"/>
  <c r="BE2659" i="1" s="1"/>
  <c r="BH2659" i="1" s="1"/>
  <c r="BI2659" i="1" s="1"/>
  <c r="AW2643" i="1"/>
  <c r="AU2643" i="1"/>
  <c r="BD2643" i="1" s="1"/>
  <c r="BE2643" i="1" s="1"/>
  <c r="BH2643" i="1" s="1"/>
  <c r="BI2643" i="1" s="1"/>
  <c r="AW2627" i="1"/>
  <c r="AU2627" i="1"/>
  <c r="AW2595" i="1"/>
  <c r="AU2595" i="1"/>
  <c r="AW2591" i="1"/>
  <c r="AU2591" i="1"/>
  <c r="BD2591" i="1" s="1"/>
  <c r="BE2591" i="1" s="1"/>
  <c r="BH2591" i="1" s="1"/>
  <c r="BI2591" i="1" s="1"/>
  <c r="AW2563" i="1"/>
  <c r="AU2563" i="1"/>
  <c r="BD2563" i="1" s="1"/>
  <c r="BE2563" i="1" s="1"/>
  <c r="BH2563" i="1" s="1"/>
  <c r="BI2563" i="1" s="1"/>
  <c r="AW2531" i="1"/>
  <c r="AU2531" i="1"/>
  <c r="BD2531" i="1" s="1"/>
  <c r="BE2531" i="1" s="1"/>
  <c r="BH2531" i="1" s="1"/>
  <c r="BI2531" i="1" s="1"/>
  <c r="AW2511" i="1"/>
  <c r="AU2511" i="1"/>
  <c r="BD2511" i="1" s="1"/>
  <c r="BE2511" i="1" s="1"/>
  <c r="BH2511" i="1" s="1"/>
  <c r="BI2511" i="1" s="1"/>
  <c r="AW2499" i="1"/>
  <c r="AU2499" i="1"/>
  <c r="BD2499" i="1" s="1"/>
  <c r="BE2499" i="1" s="1"/>
  <c r="BH2499" i="1" s="1"/>
  <c r="BI2499" i="1" s="1"/>
  <c r="AW2483" i="1"/>
  <c r="AU2483" i="1"/>
  <c r="BD2483" i="1" s="1"/>
  <c r="BE2483" i="1" s="1"/>
  <c r="BH2483" i="1" s="1"/>
  <c r="BI2483" i="1" s="1"/>
  <c r="AW2447" i="1"/>
  <c r="AU2447" i="1"/>
  <c r="BD2447" i="1" s="1"/>
  <c r="BE2447" i="1" s="1"/>
  <c r="BH2447" i="1" s="1"/>
  <c r="BI2447" i="1" s="1"/>
  <c r="AW2431" i="1"/>
  <c r="AU2431" i="1"/>
  <c r="BD2431" i="1" s="1"/>
  <c r="BE2431" i="1" s="1"/>
  <c r="BH2431" i="1" s="1"/>
  <c r="BI2431" i="1" s="1"/>
  <c r="AW2415" i="1"/>
  <c r="AU2415" i="1"/>
  <c r="BD2415" i="1" s="1"/>
  <c r="BE2415" i="1" s="1"/>
  <c r="BH2415" i="1" s="1"/>
  <c r="BI2415" i="1" s="1"/>
  <c r="AW2403" i="1"/>
  <c r="AU2403" i="1"/>
  <c r="BD2403" i="1" s="1"/>
  <c r="BE2403" i="1" s="1"/>
  <c r="BH2403" i="1" s="1"/>
  <c r="BI2403" i="1" s="1"/>
  <c r="AW2387" i="1"/>
  <c r="AU2387" i="1"/>
  <c r="AW2371" i="1"/>
  <c r="AU2371" i="1"/>
  <c r="BD2371" i="1" s="1"/>
  <c r="BE2371" i="1" s="1"/>
  <c r="BH2371" i="1" s="1"/>
  <c r="BI2371" i="1" s="1"/>
  <c r="AW2355" i="1"/>
  <c r="AU2355" i="1"/>
  <c r="BD2355" i="1" s="1"/>
  <c r="BE2355" i="1" s="1"/>
  <c r="BH2355" i="1" s="1"/>
  <c r="BI2355" i="1" s="1"/>
  <c r="AW2319" i="1"/>
  <c r="AU2319" i="1"/>
  <c r="BD2319" i="1" s="1"/>
  <c r="BE2319" i="1" s="1"/>
  <c r="BH2319" i="1" s="1"/>
  <c r="BI2319" i="1" s="1"/>
  <c r="AW2303" i="1"/>
  <c r="AU2303" i="1"/>
  <c r="AW2287" i="1"/>
  <c r="AU2287" i="1"/>
  <c r="BD2287" i="1" s="1"/>
  <c r="BE2287" i="1" s="1"/>
  <c r="BH2287" i="1" s="1"/>
  <c r="BI2287" i="1" s="1"/>
  <c r="AW2271" i="1"/>
  <c r="AU2271" i="1"/>
  <c r="AW2255" i="1"/>
  <c r="AU2255" i="1"/>
  <c r="BD2255" i="1" s="1"/>
  <c r="BE2255" i="1" s="1"/>
  <c r="BH2255" i="1" s="1"/>
  <c r="BI2255" i="1" s="1"/>
  <c r="AW2223" i="1"/>
  <c r="AU2223" i="1"/>
  <c r="AW2195" i="1"/>
  <c r="AU2195" i="1"/>
  <c r="AW2163" i="1"/>
  <c r="AU2163" i="1"/>
  <c r="AW2143" i="1"/>
  <c r="AU2143" i="1"/>
  <c r="AW2131" i="1"/>
  <c r="AU2131" i="1"/>
  <c r="BD2131" i="1" s="1"/>
  <c r="BE2131" i="1" s="1"/>
  <c r="BH2131" i="1" s="1"/>
  <c r="BI2131" i="1" s="1"/>
  <c r="AW2079" i="1"/>
  <c r="AU2079" i="1"/>
  <c r="BD2079" i="1" s="1"/>
  <c r="BE2079" i="1" s="1"/>
  <c r="BH2079" i="1" s="1"/>
  <c r="BI2079" i="1" s="1"/>
  <c r="AW2047" i="1"/>
  <c r="AU2047" i="1"/>
  <c r="BD2047" i="1" s="1"/>
  <c r="BE2047" i="1" s="1"/>
  <c r="BH2047" i="1" s="1"/>
  <c r="BI2047" i="1" s="1"/>
  <c r="AW2031" i="1"/>
  <c r="AU2031" i="1"/>
  <c r="BD2031" i="1" s="1"/>
  <c r="BE2031" i="1" s="1"/>
  <c r="BH2031" i="1" s="1"/>
  <c r="BI2031" i="1" s="1"/>
  <c r="AW2019" i="1"/>
  <c r="AU2019" i="1"/>
  <c r="BD2019" i="1" s="1"/>
  <c r="BE2019" i="1" s="1"/>
  <c r="BH2019" i="1" s="1"/>
  <c r="BI2019" i="1" s="1"/>
  <c r="AW1971" i="1"/>
  <c r="AU1971" i="1"/>
  <c r="BD1971" i="1" s="1"/>
  <c r="BE1971" i="1" s="1"/>
  <c r="BH1971" i="1" s="1"/>
  <c r="BI1971" i="1" s="1"/>
  <c r="AW1939" i="1"/>
  <c r="AU1939" i="1"/>
  <c r="BD1939" i="1" s="1"/>
  <c r="BE1939" i="1" s="1"/>
  <c r="BH1939" i="1" s="1"/>
  <c r="BI1939" i="1" s="1"/>
  <c r="AW1907" i="1"/>
  <c r="AU1907" i="1"/>
  <c r="BD1907" i="1" s="1"/>
  <c r="BE1907" i="1" s="1"/>
  <c r="BH1907" i="1" s="1"/>
  <c r="BI1907" i="1" s="1"/>
  <c r="AW1827" i="1"/>
  <c r="AU1827" i="1"/>
  <c r="BD1827" i="1" s="1"/>
  <c r="BE1827" i="1" s="1"/>
  <c r="BH1827" i="1" s="1"/>
  <c r="BI1827" i="1" s="1"/>
  <c r="AW1807" i="1"/>
  <c r="AU1807" i="1"/>
  <c r="BD1807" i="1" s="1"/>
  <c r="BE1807" i="1" s="1"/>
  <c r="BH1807" i="1" s="1"/>
  <c r="BI1807" i="1" s="1"/>
  <c r="AW1795" i="1"/>
  <c r="AU1795" i="1"/>
  <c r="BD1795" i="1" s="1"/>
  <c r="BE1795" i="1" s="1"/>
  <c r="BH1795" i="1" s="1"/>
  <c r="BI1795" i="1" s="1"/>
  <c r="AW1791" i="1"/>
  <c r="AU1791" i="1"/>
  <c r="AW1735" i="1"/>
  <c r="AU1735" i="1"/>
  <c r="AW1727" i="1"/>
  <c r="AU1727" i="1"/>
  <c r="BD1727" i="1" s="1"/>
  <c r="BE1727" i="1" s="1"/>
  <c r="BH1727" i="1" s="1"/>
  <c r="BI1727" i="1" s="1"/>
  <c r="AW1687" i="1"/>
  <c r="AU1687" i="1"/>
  <c r="BD1687" i="1" s="1"/>
  <c r="BE1687" i="1" s="1"/>
  <c r="BH1687" i="1" s="1"/>
  <c r="BI1687" i="1" s="1"/>
  <c r="AW1679" i="1"/>
  <c r="AU1679" i="1"/>
  <c r="AW1671" i="1"/>
  <c r="AU1671" i="1"/>
  <c r="BD1671" i="1" s="1"/>
  <c r="BE1671" i="1" s="1"/>
  <c r="BH1671" i="1" s="1"/>
  <c r="BI1671" i="1" s="1"/>
  <c r="AU1651" i="1"/>
  <c r="AW1651" i="1"/>
  <c r="AW1639" i="1"/>
  <c r="AU1639" i="1"/>
  <c r="BD1639" i="1" s="1"/>
  <c r="BE1639" i="1" s="1"/>
  <c r="BH1639" i="1" s="1"/>
  <c r="BI1639" i="1" s="1"/>
  <c r="AW1631" i="1"/>
  <c r="AU1631" i="1"/>
  <c r="AW1599" i="1"/>
  <c r="AU1599" i="1"/>
  <c r="BD1599" i="1" s="1"/>
  <c r="BE1599" i="1" s="1"/>
  <c r="BH1599" i="1" s="1"/>
  <c r="BI1599" i="1" s="1"/>
  <c r="AW1591" i="1"/>
  <c r="AU1591" i="1"/>
  <c r="BD1591" i="1" s="1"/>
  <c r="BE1591" i="1" s="1"/>
  <c r="BH1591" i="1" s="1"/>
  <c r="BI1591" i="1" s="1"/>
  <c r="AW1583" i="1"/>
  <c r="AU1583" i="1"/>
  <c r="BD1583" i="1" s="1"/>
  <c r="BE1583" i="1" s="1"/>
  <c r="BH1583" i="1" s="1"/>
  <c r="BI1583" i="1" s="1"/>
  <c r="AW1463" i="1"/>
  <c r="AU1463" i="1"/>
  <c r="AW1455" i="1"/>
  <c r="AU1455" i="1"/>
  <c r="BD1455" i="1" s="1"/>
  <c r="BE1455" i="1" s="1"/>
  <c r="BH1455" i="1" s="1"/>
  <c r="BI1455" i="1" s="1"/>
  <c r="AW1439" i="1"/>
  <c r="AU1439" i="1"/>
  <c r="AW1431" i="1"/>
  <c r="AU1431" i="1"/>
  <c r="BD1431" i="1" s="1"/>
  <c r="BE1431" i="1" s="1"/>
  <c r="BH1431" i="1" s="1"/>
  <c r="BI1431" i="1" s="1"/>
  <c r="AW1423" i="1"/>
  <c r="AU1423" i="1"/>
  <c r="BD1423" i="1" s="1"/>
  <c r="BE1423" i="1" s="1"/>
  <c r="BH1423" i="1" s="1"/>
  <c r="BI1423" i="1" s="1"/>
  <c r="AW1383" i="1"/>
  <c r="AU1383" i="1"/>
  <c r="BD1383" i="1" s="1"/>
  <c r="BE1383" i="1" s="1"/>
  <c r="BH1383" i="1" s="1"/>
  <c r="BI1383" i="1" s="1"/>
  <c r="AW1367" i="1"/>
  <c r="AU1367" i="1"/>
  <c r="BD1367" i="1" s="1"/>
  <c r="BE1367" i="1" s="1"/>
  <c r="BH1367" i="1" s="1"/>
  <c r="BI1367" i="1" s="1"/>
  <c r="AW1351" i="1"/>
  <c r="AU1351" i="1"/>
  <c r="BD1351" i="1" s="1"/>
  <c r="BE1351" i="1" s="1"/>
  <c r="BH1351" i="1" s="1"/>
  <c r="BI1351" i="1" s="1"/>
  <c r="AW1343" i="1"/>
  <c r="AU1343" i="1"/>
  <c r="BD1343" i="1" s="1"/>
  <c r="BE1343" i="1" s="1"/>
  <c r="BH1343" i="1" s="1"/>
  <c r="BI1343" i="1" s="1"/>
  <c r="AW1335" i="1"/>
  <c r="AU1335" i="1"/>
  <c r="BD1335" i="1" s="1"/>
  <c r="BE1335" i="1" s="1"/>
  <c r="BH1335" i="1" s="1"/>
  <c r="BI1335" i="1" s="1"/>
  <c r="AW1327" i="1"/>
  <c r="AU1327" i="1"/>
  <c r="AW1207" i="1"/>
  <c r="AU1207" i="1"/>
  <c r="BD1207" i="1" s="1"/>
  <c r="BE1207" i="1" s="1"/>
  <c r="BH1207" i="1" s="1"/>
  <c r="BI1207" i="1" s="1"/>
  <c r="AW1183" i="1"/>
  <c r="AU1183" i="1"/>
  <c r="BD1183" i="1" s="1"/>
  <c r="BE1183" i="1" s="1"/>
  <c r="BH1183" i="1" s="1"/>
  <c r="BI1183" i="1" s="1"/>
  <c r="AW1175" i="1"/>
  <c r="AU1175" i="1"/>
  <c r="BD1175" i="1" s="1"/>
  <c r="BE1175" i="1" s="1"/>
  <c r="BH1175" i="1" s="1"/>
  <c r="BI1175" i="1" s="1"/>
  <c r="AW1151" i="1"/>
  <c r="AU1151" i="1"/>
  <c r="BD1151" i="1" s="1"/>
  <c r="BE1151" i="1" s="1"/>
  <c r="BH1151" i="1" s="1"/>
  <c r="BI1151" i="1" s="1"/>
  <c r="AW1135" i="1"/>
  <c r="AU1135" i="1"/>
  <c r="BD1135" i="1" s="1"/>
  <c r="BE1135" i="1" s="1"/>
  <c r="BH1135" i="1" s="1"/>
  <c r="BI1135" i="1" s="1"/>
  <c r="AW1127" i="1"/>
  <c r="AU1127" i="1"/>
  <c r="BD1127" i="1" s="1"/>
  <c r="BE1127" i="1" s="1"/>
  <c r="BH1127" i="1" s="1"/>
  <c r="BI1127" i="1" s="1"/>
  <c r="AW1095" i="1"/>
  <c r="AU1095" i="1"/>
  <c r="BD1095" i="1" s="1"/>
  <c r="BE1095" i="1" s="1"/>
  <c r="BH1095" i="1" s="1"/>
  <c r="BI1095" i="1" s="1"/>
  <c r="AW1087" i="1"/>
  <c r="AU1087" i="1"/>
  <c r="AW1079" i="1"/>
  <c r="AU1079" i="1"/>
  <c r="BD1079" i="1" s="1"/>
  <c r="BE1079" i="1" s="1"/>
  <c r="BH1079" i="1" s="1"/>
  <c r="BI1079" i="1" s="1"/>
  <c r="AW1071" i="1"/>
  <c r="AU1071" i="1"/>
  <c r="BD1071" i="1" s="1"/>
  <c r="BE1071" i="1" s="1"/>
  <c r="BH1071" i="1" s="1"/>
  <c r="BI1071" i="1" s="1"/>
  <c r="AW1023" i="1"/>
  <c r="AU1023" i="1"/>
  <c r="BD1023" i="1" s="1"/>
  <c r="BE1023" i="1" s="1"/>
  <c r="BH1023" i="1" s="1"/>
  <c r="BI1023" i="1" s="1"/>
  <c r="AW995" i="1"/>
  <c r="AU995" i="1"/>
  <c r="BD995" i="1" s="1"/>
  <c r="BE995" i="1" s="1"/>
  <c r="BH995" i="1" s="1"/>
  <c r="BI995" i="1" s="1"/>
  <c r="AW895" i="1"/>
  <c r="AU895" i="1"/>
  <c r="AU883" i="1"/>
  <c r="BD883" i="1" s="1"/>
  <c r="BE883" i="1" s="1"/>
  <c r="BH883" i="1" s="1"/>
  <c r="BI883" i="1" s="1"/>
  <c r="AW883" i="1"/>
  <c r="AW863" i="1"/>
  <c r="AU863" i="1"/>
  <c r="BD863" i="1" s="1"/>
  <c r="BE863" i="1" s="1"/>
  <c r="BH863" i="1" s="1"/>
  <c r="BI863" i="1" s="1"/>
  <c r="AW815" i="1"/>
  <c r="AU815" i="1"/>
  <c r="AW799" i="1"/>
  <c r="AU799" i="1"/>
  <c r="BD799" i="1" s="1"/>
  <c r="BE799" i="1" s="1"/>
  <c r="BH799" i="1" s="1"/>
  <c r="BI799" i="1" s="1"/>
  <c r="AW783" i="1"/>
  <c r="AU783" i="1"/>
  <c r="BD783" i="1" s="1"/>
  <c r="BE783" i="1" s="1"/>
  <c r="BH783" i="1" s="1"/>
  <c r="BI783" i="1" s="1"/>
  <c r="AW767" i="1"/>
  <c r="AU767" i="1"/>
  <c r="AU755" i="1"/>
  <c r="BD755" i="1" s="1"/>
  <c r="BE755" i="1" s="1"/>
  <c r="BH755" i="1" s="1"/>
  <c r="BI755" i="1" s="1"/>
  <c r="AW755" i="1"/>
  <c r="AW751" i="1"/>
  <c r="AU751" i="1"/>
  <c r="BD751" i="1" s="1"/>
  <c r="BE751" i="1" s="1"/>
  <c r="BH751" i="1" s="1"/>
  <c r="BI751" i="1" s="1"/>
  <c r="AW655" i="1"/>
  <c r="AU655" i="1"/>
  <c r="AU627" i="1"/>
  <c r="BD627" i="1" s="1"/>
  <c r="BE627" i="1" s="1"/>
  <c r="BH627" i="1" s="1"/>
  <c r="BI627" i="1" s="1"/>
  <c r="AW627" i="1"/>
  <c r="AW511" i="1"/>
  <c r="AU511" i="1"/>
  <c r="BD511" i="1" s="1"/>
  <c r="BE511" i="1" s="1"/>
  <c r="BH511" i="1" s="1"/>
  <c r="BI511" i="1" s="1"/>
  <c r="AW463" i="1"/>
  <c r="AU463" i="1"/>
  <c r="AW415" i="1"/>
  <c r="AU415" i="1"/>
  <c r="AW383" i="1"/>
  <c r="AU383" i="1"/>
  <c r="AU371" i="1"/>
  <c r="BD371" i="1" s="1"/>
  <c r="BE371" i="1" s="1"/>
  <c r="BH371" i="1" s="1"/>
  <c r="BI371" i="1" s="1"/>
  <c r="AW371" i="1"/>
  <c r="AW303" i="1"/>
  <c r="AU303" i="1"/>
  <c r="BD303" i="1" s="1"/>
  <c r="BE303" i="1" s="1"/>
  <c r="BH303" i="1" s="1"/>
  <c r="BI303" i="1" s="1"/>
  <c r="AW287" i="1"/>
  <c r="AU287" i="1"/>
  <c r="BD287" i="1" s="1"/>
  <c r="BE287" i="1" s="1"/>
  <c r="BH287" i="1" s="1"/>
  <c r="BI287" i="1" s="1"/>
  <c r="AW255" i="1"/>
  <c r="AU255" i="1"/>
  <c r="BD255" i="1" s="1"/>
  <c r="BE255" i="1" s="1"/>
  <c r="BH255" i="1" s="1"/>
  <c r="BI255" i="1" s="1"/>
  <c r="AU243" i="1"/>
  <c r="BD243" i="1" s="1"/>
  <c r="BE243" i="1" s="1"/>
  <c r="BH243" i="1" s="1"/>
  <c r="BI243" i="1" s="1"/>
  <c r="AW243" i="1"/>
  <c r="AW207" i="1"/>
  <c r="AU207" i="1"/>
  <c r="BD207" i="1" s="1"/>
  <c r="BE207" i="1" s="1"/>
  <c r="BH207" i="1" s="1"/>
  <c r="BI207" i="1" s="1"/>
  <c r="AU179" i="1"/>
  <c r="BD179" i="1" s="1"/>
  <c r="BE179" i="1" s="1"/>
  <c r="BH179" i="1" s="1"/>
  <c r="BI179" i="1" s="1"/>
  <c r="AW179" i="1"/>
  <c r="AW143" i="1"/>
  <c r="AU143" i="1"/>
  <c r="AU115" i="1"/>
  <c r="AW115" i="1"/>
  <c r="AW111" i="1"/>
  <c r="AU111" i="1"/>
  <c r="AW95" i="1"/>
  <c r="AU95" i="1"/>
  <c r="BD95" i="1" s="1"/>
  <c r="BE95" i="1" s="1"/>
  <c r="BH95" i="1" s="1"/>
  <c r="BI95" i="1" s="1"/>
  <c r="AW47" i="1"/>
  <c r="AU47" i="1"/>
  <c r="BD47" i="1" s="1"/>
  <c r="BE47" i="1" s="1"/>
  <c r="BH47" i="1" s="1"/>
  <c r="BI47" i="1" s="1"/>
  <c r="AW31" i="1"/>
  <c r="AU31" i="1"/>
  <c r="AU3743" i="1"/>
  <c r="AU3679" i="1"/>
  <c r="AU3615" i="1"/>
  <c r="AU3551" i="1"/>
  <c r="AU3487" i="1"/>
  <c r="AU3423" i="1"/>
  <c r="AU3359" i="1"/>
  <c r="AU3295" i="1"/>
  <c r="BD3295" i="1" s="1"/>
  <c r="BE3295" i="1" s="1"/>
  <c r="BH3295" i="1" s="1"/>
  <c r="BI3295" i="1" s="1"/>
  <c r="BJ3295" i="1" s="1"/>
  <c r="BK3295" i="1" s="1"/>
  <c r="AU3231" i="1"/>
  <c r="BD3231" i="1" s="1"/>
  <c r="BE3231" i="1" s="1"/>
  <c r="BH3231" i="1" s="1"/>
  <c r="BI3231" i="1" s="1"/>
  <c r="BJ3231" i="1" s="1"/>
  <c r="BK3231" i="1" s="1"/>
  <c r="AU3167" i="1"/>
  <c r="AU2947" i="1"/>
  <c r="AU2691" i="1"/>
  <c r="BD2691" i="1" s="1"/>
  <c r="BE2691" i="1" s="1"/>
  <c r="BH2691" i="1" s="1"/>
  <c r="BI2691" i="1" s="1"/>
  <c r="BJ2691" i="1" s="1"/>
  <c r="BK2691" i="1" s="1"/>
  <c r="AU2435" i="1"/>
  <c r="AU2179" i="1"/>
  <c r="BD2179" i="1" s="1"/>
  <c r="BE2179" i="1" s="1"/>
  <c r="BH2179" i="1" s="1"/>
  <c r="BI2179" i="1" s="1"/>
  <c r="AU1923" i="1"/>
  <c r="BD1923" i="1" s="1"/>
  <c r="BE1923" i="1" s="1"/>
  <c r="BH1923" i="1" s="1"/>
  <c r="BI1923" i="1" s="1"/>
  <c r="AU1743" i="1"/>
  <c r="BD1743" i="1" s="1"/>
  <c r="BE1743" i="1" s="1"/>
  <c r="BH1743" i="1" s="1"/>
  <c r="BI1743" i="1" s="1"/>
  <c r="BJ1743" i="1" s="1"/>
  <c r="BK1743" i="1" s="1"/>
  <c r="AU1575" i="1"/>
  <c r="AU1399" i="1"/>
  <c r="BD1399" i="1" s="1"/>
  <c r="BE1399" i="1" s="1"/>
  <c r="BH1399" i="1" s="1"/>
  <c r="BI1399" i="1" s="1"/>
  <c r="BJ1399" i="1" s="1"/>
  <c r="BK1399" i="1" s="1"/>
  <c r="AU1231" i="1"/>
  <c r="BD1231" i="1" s="1"/>
  <c r="BE1231" i="1" s="1"/>
  <c r="BH1231" i="1" s="1"/>
  <c r="BI1231" i="1" s="1"/>
  <c r="AU1063" i="1"/>
  <c r="AU1630" i="1"/>
  <c r="AW1630" i="1"/>
  <c r="AU1374" i="1"/>
  <c r="BD1374" i="1" s="1"/>
  <c r="BE1374" i="1" s="1"/>
  <c r="BH1374" i="1" s="1"/>
  <c r="BI1374" i="1" s="1"/>
  <c r="AW1374" i="1"/>
  <c r="AU862" i="1"/>
  <c r="BD862" i="1" s="1"/>
  <c r="BE862" i="1" s="1"/>
  <c r="BH862" i="1" s="1"/>
  <c r="BI862" i="1" s="1"/>
  <c r="AW862" i="1"/>
  <c r="AU174" i="1"/>
  <c r="BD174" i="1" s="1"/>
  <c r="BE174" i="1" s="1"/>
  <c r="BH174" i="1" s="1"/>
  <c r="BI174" i="1" s="1"/>
  <c r="AW174" i="1"/>
  <c r="AW1438" i="1"/>
  <c r="AW990" i="1"/>
  <c r="AW750" i="1"/>
  <c r="AW542" i="1"/>
  <c r="BJ542" i="1" s="1"/>
  <c r="BK542" i="1" s="1"/>
  <c r="AW302" i="1"/>
  <c r="AU1454" i="1"/>
  <c r="BD1454" i="1" s="1"/>
  <c r="BE1454" i="1" s="1"/>
  <c r="BH1454" i="1" s="1"/>
  <c r="BI1454" i="1" s="1"/>
  <c r="AW1454" i="1"/>
  <c r="AU942" i="1"/>
  <c r="BD942" i="1" s="1"/>
  <c r="BE942" i="1" s="1"/>
  <c r="BH942" i="1" s="1"/>
  <c r="BI942" i="1" s="1"/>
  <c r="AW942" i="1"/>
  <c r="AW1566" i="1"/>
  <c r="BJ1566" i="1" s="1"/>
  <c r="BK1566" i="1" s="1"/>
  <c r="AW1326" i="1"/>
  <c r="AW878" i="1"/>
  <c r="AW414" i="1"/>
  <c r="AU3748" i="1"/>
  <c r="AU3684" i="1"/>
  <c r="AU3620" i="1"/>
  <c r="AU3556" i="1"/>
  <c r="AU3492" i="1"/>
  <c r="AU3428" i="1"/>
  <c r="AU3364" i="1"/>
  <c r="BD3364" i="1" s="1"/>
  <c r="BE3364" i="1" s="1"/>
  <c r="BH3364" i="1" s="1"/>
  <c r="BI3364" i="1" s="1"/>
  <c r="BJ3364" i="1" s="1"/>
  <c r="BK3364" i="1" s="1"/>
  <c r="AU3300" i="1"/>
  <c r="BD3300" i="1" s="1"/>
  <c r="BE3300" i="1" s="1"/>
  <c r="BH3300" i="1" s="1"/>
  <c r="BI3300" i="1" s="1"/>
  <c r="BJ3300" i="1" s="1"/>
  <c r="BK3300" i="1" s="1"/>
  <c r="AU3236" i="1"/>
  <c r="BD3236" i="1" s="1"/>
  <c r="BE3236" i="1" s="1"/>
  <c r="BH3236" i="1" s="1"/>
  <c r="BI3236" i="1" s="1"/>
  <c r="AU3172" i="1"/>
  <c r="BD3172" i="1" s="1"/>
  <c r="BE3172" i="1" s="1"/>
  <c r="BH3172" i="1" s="1"/>
  <c r="BI3172" i="1" s="1"/>
  <c r="BJ3172" i="1" s="1"/>
  <c r="BK3172" i="1" s="1"/>
  <c r="AU3044" i="1"/>
  <c r="BD3044" i="1" s="1"/>
  <c r="BE3044" i="1" s="1"/>
  <c r="BH3044" i="1" s="1"/>
  <c r="BI3044" i="1" s="1"/>
  <c r="BJ3044" i="1" s="1"/>
  <c r="BK3044" i="1" s="1"/>
  <c r="AU3012" i="1"/>
  <c r="BD3012" i="1" s="1"/>
  <c r="BE3012" i="1" s="1"/>
  <c r="BH3012" i="1" s="1"/>
  <c r="BI3012" i="1" s="1"/>
  <c r="BJ3012" i="1" s="1"/>
  <c r="BK3012" i="1" s="1"/>
  <c r="AU2900" i="1"/>
  <c r="AU2788" i="1"/>
  <c r="AU2756" i="1"/>
  <c r="BD2756" i="1" s="1"/>
  <c r="BE2756" i="1" s="1"/>
  <c r="BH2756" i="1" s="1"/>
  <c r="BI2756" i="1" s="1"/>
  <c r="BJ2756" i="1" s="1"/>
  <c r="BK2756" i="1" s="1"/>
  <c r="AU2644" i="1"/>
  <c r="BD2644" i="1" s="1"/>
  <c r="BE2644" i="1" s="1"/>
  <c r="BH2644" i="1" s="1"/>
  <c r="BI2644" i="1" s="1"/>
  <c r="BJ2644" i="1" s="1"/>
  <c r="BK2644" i="1" s="1"/>
  <c r="AU2532" i="1"/>
  <c r="BD2532" i="1" s="1"/>
  <c r="BE2532" i="1" s="1"/>
  <c r="BH2532" i="1" s="1"/>
  <c r="BI2532" i="1" s="1"/>
  <c r="BJ2532" i="1" s="1"/>
  <c r="BK2532" i="1" s="1"/>
  <c r="AU2500" i="1"/>
  <c r="BD2500" i="1" s="1"/>
  <c r="BE2500" i="1" s="1"/>
  <c r="BH2500" i="1" s="1"/>
  <c r="BI2500" i="1" s="1"/>
  <c r="AU2388" i="1"/>
  <c r="BD2388" i="1" s="1"/>
  <c r="BE2388" i="1" s="1"/>
  <c r="BH2388" i="1" s="1"/>
  <c r="BI2388" i="1" s="1"/>
  <c r="BJ2388" i="1" s="1"/>
  <c r="BK2388" i="1" s="1"/>
  <c r="AU2276" i="1"/>
  <c r="AU2244" i="1"/>
  <c r="AU2132" i="1"/>
  <c r="BD2132" i="1" s="1"/>
  <c r="BE2132" i="1" s="1"/>
  <c r="BH2132" i="1" s="1"/>
  <c r="BI2132" i="1" s="1"/>
  <c r="AU2020" i="1"/>
  <c r="BD2020" i="1" s="1"/>
  <c r="BE2020" i="1" s="1"/>
  <c r="BH2020" i="1" s="1"/>
  <c r="BI2020" i="1" s="1"/>
  <c r="BJ2020" i="1" s="1"/>
  <c r="BK2020" i="1" s="1"/>
  <c r="AU1988" i="1"/>
  <c r="BD1988" i="1" s="1"/>
  <c r="BE1988" i="1" s="1"/>
  <c r="BH1988" i="1" s="1"/>
  <c r="BI1988" i="1" s="1"/>
  <c r="BJ1988" i="1" s="1"/>
  <c r="BK1988" i="1" s="1"/>
  <c r="AU1876" i="1"/>
  <c r="BD1876" i="1" s="1"/>
  <c r="BE1876" i="1" s="1"/>
  <c r="BH1876" i="1" s="1"/>
  <c r="BI1876" i="1" s="1"/>
  <c r="AW1646" i="1"/>
  <c r="AW1518" i="1"/>
  <c r="AW1310" i="1"/>
  <c r="BJ1310" i="1" s="1"/>
  <c r="BK1310" i="1" s="1"/>
  <c r="AW1182" i="1"/>
  <c r="AW1070" i="1"/>
  <c r="AW734" i="1"/>
  <c r="AW622" i="1"/>
  <c r="AW494" i="1"/>
  <c r="AW286" i="1"/>
  <c r="AW158" i="1"/>
  <c r="BJ158" i="1" s="1"/>
  <c r="BK158" i="1" s="1"/>
  <c r="AW46" i="1"/>
  <c r="BJ46" i="1" s="1"/>
  <c r="BK46" i="1" s="1"/>
  <c r="AU1198" i="1"/>
  <c r="AW1198" i="1"/>
  <c r="AU1118" i="1"/>
  <c r="AW1118" i="1"/>
  <c r="AU686" i="1"/>
  <c r="AW686" i="1"/>
  <c r="AU606" i="1"/>
  <c r="BD606" i="1" s="1"/>
  <c r="BE606" i="1" s="1"/>
  <c r="BH606" i="1" s="1"/>
  <c r="BI606" i="1" s="1"/>
  <c r="AW606" i="1"/>
  <c r="AU430" i="1"/>
  <c r="BD430" i="1" s="1"/>
  <c r="BE430" i="1" s="1"/>
  <c r="BH430" i="1" s="1"/>
  <c r="BI430" i="1" s="1"/>
  <c r="AW430" i="1"/>
  <c r="AU350" i="1"/>
  <c r="BD350" i="1" s="1"/>
  <c r="BE350" i="1" s="1"/>
  <c r="BH350" i="1" s="1"/>
  <c r="BI350" i="1" s="1"/>
  <c r="AW350" i="1"/>
  <c r="AU94" i="1"/>
  <c r="BD94" i="1" s="1"/>
  <c r="BE94" i="1" s="1"/>
  <c r="BH94" i="1" s="1"/>
  <c r="BI94" i="1" s="1"/>
  <c r="AW94" i="1"/>
  <c r="AW3124" i="1"/>
  <c r="AU3124" i="1"/>
  <c r="BD3124" i="1" s="1"/>
  <c r="BE3124" i="1" s="1"/>
  <c r="BH3124" i="1" s="1"/>
  <c r="BI3124" i="1" s="1"/>
  <c r="AW3060" i="1"/>
  <c r="AU3060" i="1"/>
  <c r="AW2996" i="1"/>
  <c r="AU2996" i="1"/>
  <c r="BD2996" i="1" s="1"/>
  <c r="BE2996" i="1" s="1"/>
  <c r="BH2996" i="1" s="1"/>
  <c r="BI2996" i="1" s="1"/>
  <c r="AW2932" i="1"/>
  <c r="AU2932" i="1"/>
  <c r="BD2932" i="1" s="1"/>
  <c r="BE2932" i="1" s="1"/>
  <c r="BH2932" i="1" s="1"/>
  <c r="BI2932" i="1" s="1"/>
  <c r="AW2868" i="1"/>
  <c r="AU2868" i="1"/>
  <c r="BD2868" i="1" s="1"/>
  <c r="BE2868" i="1" s="1"/>
  <c r="BH2868" i="1" s="1"/>
  <c r="BI2868" i="1" s="1"/>
  <c r="AW2804" i="1"/>
  <c r="AU2804" i="1"/>
  <c r="BD2804" i="1" s="1"/>
  <c r="BE2804" i="1" s="1"/>
  <c r="BH2804" i="1" s="1"/>
  <c r="BI2804" i="1" s="1"/>
  <c r="AW2740" i="1"/>
  <c r="AU2740" i="1"/>
  <c r="BD2740" i="1" s="1"/>
  <c r="BE2740" i="1" s="1"/>
  <c r="BH2740" i="1" s="1"/>
  <c r="BI2740" i="1" s="1"/>
  <c r="AW2676" i="1"/>
  <c r="AU2676" i="1"/>
  <c r="AW2612" i="1"/>
  <c r="AU2612" i="1"/>
  <c r="BD2612" i="1" s="1"/>
  <c r="BE2612" i="1" s="1"/>
  <c r="BH2612" i="1" s="1"/>
  <c r="BI2612" i="1" s="1"/>
  <c r="AW2548" i="1"/>
  <c r="AU2548" i="1"/>
  <c r="AW2484" i="1"/>
  <c r="AU2484" i="1"/>
  <c r="BD2484" i="1" s="1"/>
  <c r="BE2484" i="1" s="1"/>
  <c r="BH2484" i="1" s="1"/>
  <c r="BI2484" i="1" s="1"/>
  <c r="AW2420" i="1"/>
  <c r="AU2420" i="1"/>
  <c r="BD2420" i="1" s="1"/>
  <c r="BE2420" i="1" s="1"/>
  <c r="BH2420" i="1" s="1"/>
  <c r="BI2420" i="1" s="1"/>
  <c r="AW2356" i="1"/>
  <c r="AU2356" i="1"/>
  <c r="AW2292" i="1"/>
  <c r="AU2292" i="1"/>
  <c r="BD2292" i="1" s="1"/>
  <c r="BE2292" i="1" s="1"/>
  <c r="BH2292" i="1" s="1"/>
  <c r="BI2292" i="1" s="1"/>
  <c r="AW2228" i="1"/>
  <c r="AU2228" i="1"/>
  <c r="BD2228" i="1" s="1"/>
  <c r="BE2228" i="1" s="1"/>
  <c r="BH2228" i="1" s="1"/>
  <c r="BI2228" i="1" s="1"/>
  <c r="AW2164" i="1"/>
  <c r="AU2164" i="1"/>
  <c r="AW2100" i="1"/>
  <c r="AU2100" i="1"/>
  <c r="BD2100" i="1" s="1"/>
  <c r="BE2100" i="1" s="1"/>
  <c r="BH2100" i="1" s="1"/>
  <c r="BI2100" i="1" s="1"/>
  <c r="AW2036" i="1"/>
  <c r="AU2036" i="1"/>
  <c r="AW1972" i="1"/>
  <c r="AU1972" i="1"/>
  <c r="BD1972" i="1" s="1"/>
  <c r="BE1972" i="1" s="1"/>
  <c r="BH1972" i="1" s="1"/>
  <c r="BI1972" i="1" s="1"/>
  <c r="AW1908" i="1"/>
  <c r="AU1908" i="1"/>
  <c r="BD1908" i="1" s="1"/>
  <c r="BE1908" i="1" s="1"/>
  <c r="BH1908" i="1" s="1"/>
  <c r="BI1908" i="1" s="1"/>
  <c r="AW1844" i="1"/>
  <c r="AU1844" i="1"/>
  <c r="AW1780" i="1"/>
  <c r="AU1780" i="1"/>
  <c r="BD1780" i="1" s="1"/>
  <c r="BE1780" i="1" s="1"/>
  <c r="BH1780" i="1" s="1"/>
  <c r="BI1780" i="1" s="1"/>
  <c r="AU3764" i="1"/>
  <c r="AU3700" i="1"/>
  <c r="AU3636" i="1"/>
  <c r="AU3572" i="1"/>
  <c r="AU3508" i="1"/>
  <c r="AU3444" i="1"/>
  <c r="AU3380" i="1"/>
  <c r="AU3316" i="1"/>
  <c r="BD3316" i="1" s="1"/>
  <c r="BE3316" i="1" s="1"/>
  <c r="BH3316" i="1" s="1"/>
  <c r="BI3316" i="1" s="1"/>
  <c r="AU3252" i="1"/>
  <c r="BD3252" i="1" s="1"/>
  <c r="BE3252" i="1" s="1"/>
  <c r="BH3252" i="1" s="1"/>
  <c r="BI3252" i="1" s="1"/>
  <c r="BJ3252" i="1" s="1"/>
  <c r="BK3252" i="1" s="1"/>
  <c r="AU3188" i="1"/>
  <c r="BD3188" i="1" s="1"/>
  <c r="BE3188" i="1" s="1"/>
  <c r="BH3188" i="1" s="1"/>
  <c r="BI3188" i="1" s="1"/>
  <c r="BJ3188" i="1" s="1"/>
  <c r="BK3188" i="1" s="1"/>
  <c r="AU3092" i="1"/>
  <c r="BD3092" i="1" s="1"/>
  <c r="BE3092" i="1" s="1"/>
  <c r="BH3092" i="1" s="1"/>
  <c r="BI3092" i="1" s="1"/>
  <c r="AU2980" i="1"/>
  <c r="AU2948" i="1"/>
  <c r="AU2836" i="1"/>
  <c r="BD2836" i="1" s="1"/>
  <c r="BE2836" i="1" s="1"/>
  <c r="BH2836" i="1" s="1"/>
  <c r="BI2836" i="1" s="1"/>
  <c r="BJ2836" i="1" s="1"/>
  <c r="BK2836" i="1" s="1"/>
  <c r="AU2724" i="1"/>
  <c r="BD2724" i="1" s="1"/>
  <c r="BE2724" i="1" s="1"/>
  <c r="BH2724" i="1" s="1"/>
  <c r="BI2724" i="1" s="1"/>
  <c r="BJ2724" i="1" s="1"/>
  <c r="BK2724" i="1" s="1"/>
  <c r="AU2692" i="1"/>
  <c r="BD2692" i="1" s="1"/>
  <c r="BE2692" i="1" s="1"/>
  <c r="BH2692" i="1" s="1"/>
  <c r="BI2692" i="1" s="1"/>
  <c r="AU2580" i="1"/>
  <c r="BD2580" i="1" s="1"/>
  <c r="BE2580" i="1" s="1"/>
  <c r="BH2580" i="1" s="1"/>
  <c r="BI2580" i="1" s="1"/>
  <c r="BJ2580" i="1" s="1"/>
  <c r="BK2580" i="1" s="1"/>
  <c r="AU2468" i="1"/>
  <c r="AU2436" i="1"/>
  <c r="BD2436" i="1" s="1"/>
  <c r="BE2436" i="1" s="1"/>
  <c r="BH2436" i="1" s="1"/>
  <c r="BI2436" i="1" s="1"/>
  <c r="BJ2436" i="1" s="1"/>
  <c r="BK2436" i="1" s="1"/>
  <c r="AU2324" i="1"/>
  <c r="BD2324" i="1" s="1"/>
  <c r="BE2324" i="1" s="1"/>
  <c r="BH2324" i="1" s="1"/>
  <c r="BI2324" i="1" s="1"/>
  <c r="BJ2324" i="1" s="1"/>
  <c r="BK2324" i="1" s="1"/>
  <c r="AU2212" i="1"/>
  <c r="BD2212" i="1" s="1"/>
  <c r="BE2212" i="1" s="1"/>
  <c r="BH2212" i="1" s="1"/>
  <c r="BI2212" i="1" s="1"/>
  <c r="BJ2212" i="1" s="1"/>
  <c r="BK2212" i="1" s="1"/>
  <c r="AU2180" i="1"/>
  <c r="BD2180" i="1" s="1"/>
  <c r="BE2180" i="1" s="1"/>
  <c r="BH2180" i="1" s="1"/>
  <c r="BI2180" i="1" s="1"/>
  <c r="BJ2180" i="1" s="1"/>
  <c r="BK2180" i="1" s="1"/>
  <c r="AU2068" i="1"/>
  <c r="BD2068" i="1" s="1"/>
  <c r="BE2068" i="1" s="1"/>
  <c r="BH2068" i="1" s="1"/>
  <c r="BI2068" i="1" s="1"/>
  <c r="AU1956" i="1"/>
  <c r="BD1956" i="1" s="1"/>
  <c r="BE1956" i="1" s="1"/>
  <c r="BH1956" i="1" s="1"/>
  <c r="BI1956" i="1" s="1"/>
  <c r="BJ1956" i="1" s="1"/>
  <c r="BK1956" i="1" s="1"/>
  <c r="AU1924" i="1"/>
  <c r="AU1812" i="1"/>
  <c r="AW1502" i="1"/>
  <c r="AW1390" i="1"/>
  <c r="BJ1390" i="1" s="1"/>
  <c r="BK1390" i="1" s="1"/>
  <c r="AW1262" i="1"/>
  <c r="AW1054" i="1"/>
  <c r="AW926" i="1"/>
  <c r="AW814" i="1"/>
  <c r="AW478" i="1"/>
  <c r="AW366" i="1"/>
  <c r="AW238" i="1"/>
  <c r="AW30" i="1"/>
  <c r="AW1773" i="1"/>
  <c r="AU1773" i="1"/>
  <c r="BD1773" i="1" s="1"/>
  <c r="BE1773" i="1" s="1"/>
  <c r="BH1773" i="1" s="1"/>
  <c r="BI1773" i="1" s="1"/>
  <c r="AW1761" i="1"/>
  <c r="AU1761" i="1"/>
  <c r="BD1761" i="1" s="1"/>
  <c r="BE1761" i="1" s="1"/>
  <c r="BH1761" i="1" s="1"/>
  <c r="BI1761" i="1" s="1"/>
  <c r="AW1753" i="1"/>
  <c r="AU1753" i="1"/>
  <c r="BD1753" i="1" s="1"/>
  <c r="BE1753" i="1" s="1"/>
  <c r="BH1753" i="1" s="1"/>
  <c r="BI1753" i="1" s="1"/>
  <c r="AW1737" i="1"/>
  <c r="AU1737" i="1"/>
  <c r="AW1729" i="1"/>
  <c r="AU1729" i="1"/>
  <c r="BD1729" i="1" s="1"/>
  <c r="BE1729" i="1" s="1"/>
  <c r="BH1729" i="1" s="1"/>
  <c r="BI1729" i="1" s="1"/>
  <c r="AW1717" i="1"/>
  <c r="AU1717" i="1"/>
  <c r="BD1717" i="1" s="1"/>
  <c r="BE1717" i="1" s="1"/>
  <c r="BH1717" i="1" s="1"/>
  <c r="BI1717" i="1" s="1"/>
  <c r="AW1701" i="1"/>
  <c r="AU1701" i="1"/>
  <c r="BD1701" i="1" s="1"/>
  <c r="BE1701" i="1" s="1"/>
  <c r="BH1701" i="1" s="1"/>
  <c r="BI1701" i="1" s="1"/>
  <c r="AW1689" i="1"/>
  <c r="AU1689" i="1"/>
  <c r="BD1689" i="1" s="1"/>
  <c r="BE1689" i="1" s="1"/>
  <c r="BH1689" i="1" s="1"/>
  <c r="BI1689" i="1" s="1"/>
  <c r="AW1681" i="1"/>
  <c r="AU1681" i="1"/>
  <c r="AW1665" i="1"/>
  <c r="AU1665" i="1"/>
  <c r="BD1665" i="1" s="1"/>
  <c r="BE1665" i="1" s="1"/>
  <c r="BH1665" i="1" s="1"/>
  <c r="BI1665" i="1" s="1"/>
  <c r="AW1653" i="1"/>
  <c r="AU1653" i="1"/>
  <c r="BD1653" i="1" s="1"/>
  <c r="BE1653" i="1" s="1"/>
  <c r="BH1653" i="1" s="1"/>
  <c r="BI1653" i="1" s="1"/>
  <c r="AW1641" i="1"/>
  <c r="AU1641" i="1"/>
  <c r="BD1641" i="1" s="1"/>
  <c r="BE1641" i="1" s="1"/>
  <c r="BH1641" i="1" s="1"/>
  <c r="BI1641" i="1" s="1"/>
  <c r="AW1629" i="1"/>
  <c r="AU1629" i="1"/>
  <c r="AW1625" i="1"/>
  <c r="AU1625" i="1"/>
  <c r="AW1613" i="1"/>
  <c r="AU1613" i="1"/>
  <c r="BD1613" i="1" s="1"/>
  <c r="BE1613" i="1" s="1"/>
  <c r="BH1613" i="1" s="1"/>
  <c r="BI1613" i="1" s="1"/>
  <c r="AW1605" i="1"/>
  <c r="AU1605" i="1"/>
  <c r="BD1605" i="1" s="1"/>
  <c r="BE1605" i="1" s="1"/>
  <c r="BH1605" i="1" s="1"/>
  <c r="BI1605" i="1" s="1"/>
  <c r="AW1593" i="1"/>
  <c r="AU1593" i="1"/>
  <c r="BD1593" i="1" s="1"/>
  <c r="BE1593" i="1" s="1"/>
  <c r="BH1593" i="1" s="1"/>
  <c r="BI1593" i="1" s="1"/>
  <c r="AW1585" i="1"/>
  <c r="AU1585" i="1"/>
  <c r="BD1585" i="1" s="1"/>
  <c r="BE1585" i="1" s="1"/>
  <c r="BH1585" i="1" s="1"/>
  <c r="BI1585" i="1" s="1"/>
  <c r="AW1573" i="1"/>
  <c r="AU1573" i="1"/>
  <c r="AW1565" i="1"/>
  <c r="AU1565" i="1"/>
  <c r="BD1565" i="1" s="1"/>
  <c r="BE1565" i="1" s="1"/>
  <c r="BH1565" i="1" s="1"/>
  <c r="BI1565" i="1" s="1"/>
  <c r="AW1553" i="1"/>
  <c r="AU1553" i="1"/>
  <c r="BD1553" i="1" s="1"/>
  <c r="BE1553" i="1" s="1"/>
  <c r="BH1553" i="1" s="1"/>
  <c r="BI1553" i="1" s="1"/>
  <c r="AW1541" i="1"/>
  <c r="AU1541" i="1"/>
  <c r="BD1541" i="1" s="1"/>
  <c r="BE1541" i="1" s="1"/>
  <c r="BH1541" i="1" s="1"/>
  <c r="BI1541" i="1" s="1"/>
  <c r="AW1533" i="1"/>
  <c r="AU1533" i="1"/>
  <c r="BD1533" i="1" s="1"/>
  <c r="BE1533" i="1" s="1"/>
  <c r="BH1533" i="1" s="1"/>
  <c r="BI1533" i="1" s="1"/>
  <c r="AW1517" i="1"/>
  <c r="AU1517" i="1"/>
  <c r="AW1505" i="1"/>
  <c r="AU1505" i="1"/>
  <c r="BD1505" i="1" s="1"/>
  <c r="BE1505" i="1" s="1"/>
  <c r="BH1505" i="1" s="1"/>
  <c r="BI1505" i="1" s="1"/>
  <c r="AW1493" i="1"/>
  <c r="AU1493" i="1"/>
  <c r="AW1481" i="1"/>
  <c r="AU1481" i="1"/>
  <c r="BD1481" i="1" s="1"/>
  <c r="BE1481" i="1" s="1"/>
  <c r="BH1481" i="1" s="1"/>
  <c r="BI1481" i="1" s="1"/>
  <c r="AW1469" i="1"/>
  <c r="AU1469" i="1"/>
  <c r="AW1457" i="1"/>
  <c r="AU1457" i="1"/>
  <c r="BD1457" i="1" s="1"/>
  <c r="BE1457" i="1" s="1"/>
  <c r="BH1457" i="1" s="1"/>
  <c r="BI1457" i="1" s="1"/>
  <c r="AW1449" i="1"/>
  <c r="AU1449" i="1"/>
  <c r="BD1449" i="1" s="1"/>
  <c r="BE1449" i="1" s="1"/>
  <c r="BH1449" i="1" s="1"/>
  <c r="BI1449" i="1" s="1"/>
  <c r="AW1441" i="1"/>
  <c r="AU1441" i="1"/>
  <c r="AW1429" i="1"/>
  <c r="AU1429" i="1"/>
  <c r="BD1429" i="1" s="1"/>
  <c r="BE1429" i="1" s="1"/>
  <c r="BH1429" i="1" s="1"/>
  <c r="BI1429" i="1" s="1"/>
  <c r="AW1417" i="1"/>
  <c r="AU1417" i="1"/>
  <c r="BD1417" i="1" s="1"/>
  <c r="BE1417" i="1" s="1"/>
  <c r="BH1417" i="1" s="1"/>
  <c r="BI1417" i="1" s="1"/>
  <c r="AW1409" i="1"/>
  <c r="AU1409" i="1"/>
  <c r="AW1397" i="1"/>
  <c r="AU1397" i="1"/>
  <c r="BD1397" i="1" s="1"/>
  <c r="BE1397" i="1" s="1"/>
  <c r="BH1397" i="1" s="1"/>
  <c r="BI1397" i="1" s="1"/>
  <c r="AW1385" i="1"/>
  <c r="AU1385" i="1"/>
  <c r="AW1377" i="1"/>
  <c r="AU1377" i="1"/>
  <c r="BD1377" i="1" s="1"/>
  <c r="BE1377" i="1" s="1"/>
  <c r="BH1377" i="1" s="1"/>
  <c r="BI1377" i="1" s="1"/>
  <c r="AW1373" i="1"/>
  <c r="AU1373" i="1"/>
  <c r="BD1373" i="1" s="1"/>
  <c r="BE1373" i="1" s="1"/>
  <c r="BH1373" i="1" s="1"/>
  <c r="BI1373" i="1" s="1"/>
  <c r="AW1361" i="1"/>
  <c r="AU1361" i="1"/>
  <c r="AW1349" i="1"/>
  <c r="AU1349" i="1"/>
  <c r="BD1349" i="1" s="1"/>
  <c r="BE1349" i="1" s="1"/>
  <c r="BH1349" i="1" s="1"/>
  <c r="BI1349" i="1" s="1"/>
  <c r="AW1341" i="1"/>
  <c r="AU1341" i="1"/>
  <c r="BD1341" i="1" s="1"/>
  <c r="BE1341" i="1" s="1"/>
  <c r="BH1341" i="1" s="1"/>
  <c r="BI1341" i="1" s="1"/>
  <c r="AW1329" i="1"/>
  <c r="AU1329" i="1"/>
  <c r="BD1329" i="1" s="1"/>
  <c r="BE1329" i="1" s="1"/>
  <c r="BH1329" i="1" s="1"/>
  <c r="BI1329" i="1" s="1"/>
  <c r="AW1317" i="1"/>
  <c r="AU1317" i="1"/>
  <c r="BD1317" i="1" s="1"/>
  <c r="BE1317" i="1" s="1"/>
  <c r="BH1317" i="1" s="1"/>
  <c r="BI1317" i="1" s="1"/>
  <c r="AW1309" i="1"/>
  <c r="AU1309" i="1"/>
  <c r="BD1309" i="1" s="1"/>
  <c r="BE1309" i="1" s="1"/>
  <c r="BH1309" i="1" s="1"/>
  <c r="BI1309" i="1" s="1"/>
  <c r="AW1297" i="1"/>
  <c r="AU1297" i="1"/>
  <c r="BD1297" i="1" s="1"/>
  <c r="BE1297" i="1" s="1"/>
  <c r="BH1297" i="1" s="1"/>
  <c r="BI1297" i="1" s="1"/>
  <c r="AW1285" i="1"/>
  <c r="AU1285" i="1"/>
  <c r="BD1285" i="1" s="1"/>
  <c r="BE1285" i="1" s="1"/>
  <c r="BH1285" i="1" s="1"/>
  <c r="BI1285" i="1" s="1"/>
  <c r="AW1277" i="1"/>
  <c r="AU1277" i="1"/>
  <c r="AW1265" i="1"/>
  <c r="AU1265" i="1"/>
  <c r="BD1265" i="1" s="1"/>
  <c r="BE1265" i="1" s="1"/>
  <c r="BH1265" i="1" s="1"/>
  <c r="BI1265" i="1" s="1"/>
  <c r="AW1257" i="1"/>
  <c r="AU1257" i="1"/>
  <c r="BD1257" i="1" s="1"/>
  <c r="BE1257" i="1" s="1"/>
  <c r="BH1257" i="1" s="1"/>
  <c r="BI1257" i="1" s="1"/>
  <c r="AW1245" i="1"/>
  <c r="AU1245" i="1"/>
  <c r="AW1233" i="1"/>
  <c r="AU1233" i="1"/>
  <c r="BD1233" i="1" s="1"/>
  <c r="BE1233" i="1" s="1"/>
  <c r="BH1233" i="1" s="1"/>
  <c r="BI1233" i="1" s="1"/>
  <c r="AW1221" i="1"/>
  <c r="AU1221" i="1"/>
  <c r="BD1221" i="1" s="1"/>
  <c r="BE1221" i="1" s="1"/>
  <c r="BH1221" i="1" s="1"/>
  <c r="BI1221" i="1" s="1"/>
  <c r="AW1209" i="1"/>
  <c r="AU1209" i="1"/>
  <c r="BD1209" i="1" s="1"/>
  <c r="BE1209" i="1" s="1"/>
  <c r="BH1209" i="1" s="1"/>
  <c r="BI1209" i="1" s="1"/>
  <c r="AW1201" i="1"/>
  <c r="AU1201" i="1"/>
  <c r="BD1201" i="1" s="1"/>
  <c r="BE1201" i="1" s="1"/>
  <c r="BH1201" i="1" s="1"/>
  <c r="BI1201" i="1" s="1"/>
  <c r="AW1189" i="1"/>
  <c r="AU1189" i="1"/>
  <c r="BD1189" i="1" s="1"/>
  <c r="BE1189" i="1" s="1"/>
  <c r="BH1189" i="1" s="1"/>
  <c r="BI1189" i="1" s="1"/>
  <c r="AW1181" i="1"/>
  <c r="AU1181" i="1"/>
  <c r="BD1181" i="1" s="1"/>
  <c r="BE1181" i="1" s="1"/>
  <c r="BH1181" i="1" s="1"/>
  <c r="BI1181" i="1" s="1"/>
  <c r="AW1169" i="1"/>
  <c r="AU1169" i="1"/>
  <c r="AW1157" i="1"/>
  <c r="AU1157" i="1"/>
  <c r="BD1157" i="1" s="1"/>
  <c r="BE1157" i="1" s="1"/>
  <c r="BH1157" i="1" s="1"/>
  <c r="BI1157" i="1" s="1"/>
  <c r="AW1145" i="1"/>
  <c r="AU1145" i="1"/>
  <c r="AW1133" i="1"/>
  <c r="AU1133" i="1"/>
  <c r="BD1133" i="1" s="1"/>
  <c r="BE1133" i="1" s="1"/>
  <c r="BH1133" i="1" s="1"/>
  <c r="BI1133" i="1" s="1"/>
  <c r="AW1125" i="1"/>
  <c r="AU1125" i="1"/>
  <c r="BD1125" i="1" s="1"/>
  <c r="BE1125" i="1" s="1"/>
  <c r="BH1125" i="1" s="1"/>
  <c r="BI1125" i="1" s="1"/>
  <c r="AW1113" i="1"/>
  <c r="AU1113" i="1"/>
  <c r="BD1113" i="1" s="1"/>
  <c r="BE1113" i="1" s="1"/>
  <c r="BH1113" i="1" s="1"/>
  <c r="BI1113" i="1" s="1"/>
  <c r="AW1109" i="1"/>
  <c r="AU1109" i="1"/>
  <c r="BD1109" i="1" s="1"/>
  <c r="BE1109" i="1" s="1"/>
  <c r="BH1109" i="1" s="1"/>
  <c r="BI1109" i="1" s="1"/>
  <c r="AW1101" i="1"/>
  <c r="AU1101" i="1"/>
  <c r="BD1101" i="1" s="1"/>
  <c r="BE1101" i="1" s="1"/>
  <c r="BH1101" i="1" s="1"/>
  <c r="BI1101" i="1" s="1"/>
  <c r="AW1089" i="1"/>
  <c r="AU1089" i="1"/>
  <c r="AW1073" i="1"/>
  <c r="AU1073" i="1"/>
  <c r="BD1073" i="1" s="1"/>
  <c r="BE1073" i="1" s="1"/>
  <c r="BH1073" i="1" s="1"/>
  <c r="BI1073" i="1" s="1"/>
  <c r="AW1069" i="1"/>
  <c r="AU1069" i="1"/>
  <c r="BD1069" i="1" s="1"/>
  <c r="BE1069" i="1" s="1"/>
  <c r="BH1069" i="1" s="1"/>
  <c r="BI1069" i="1" s="1"/>
  <c r="AW1057" i="1"/>
  <c r="AU1057" i="1"/>
  <c r="AW1045" i="1"/>
  <c r="AU1045" i="1"/>
  <c r="BD1045" i="1" s="1"/>
  <c r="BE1045" i="1" s="1"/>
  <c r="BH1045" i="1" s="1"/>
  <c r="BI1045" i="1" s="1"/>
  <c r="AW1037" i="1"/>
  <c r="AU1037" i="1"/>
  <c r="AW1025" i="1"/>
  <c r="AU1025" i="1"/>
  <c r="BD1025" i="1" s="1"/>
  <c r="BE1025" i="1" s="1"/>
  <c r="BH1025" i="1" s="1"/>
  <c r="BI1025" i="1" s="1"/>
  <c r="AW1009" i="1"/>
  <c r="AU1009" i="1"/>
  <c r="AW1001" i="1"/>
  <c r="AU1001" i="1"/>
  <c r="BD1001" i="1" s="1"/>
  <c r="BE1001" i="1" s="1"/>
  <c r="BH1001" i="1" s="1"/>
  <c r="BI1001" i="1" s="1"/>
  <c r="AW989" i="1"/>
  <c r="AU989" i="1"/>
  <c r="BD989" i="1" s="1"/>
  <c r="BE989" i="1" s="1"/>
  <c r="BH989" i="1" s="1"/>
  <c r="BI989" i="1" s="1"/>
  <c r="AW977" i="1"/>
  <c r="AU977" i="1"/>
  <c r="AW965" i="1"/>
  <c r="AU965" i="1"/>
  <c r="BD965" i="1" s="1"/>
  <c r="BE965" i="1" s="1"/>
  <c r="BH965" i="1" s="1"/>
  <c r="BI965" i="1" s="1"/>
  <c r="AW953" i="1"/>
  <c r="AU953" i="1"/>
  <c r="AW945" i="1"/>
  <c r="AU945" i="1"/>
  <c r="BD945" i="1" s="1"/>
  <c r="BE945" i="1" s="1"/>
  <c r="BH945" i="1" s="1"/>
  <c r="BI945" i="1" s="1"/>
  <c r="AW937" i="1"/>
  <c r="AU937" i="1"/>
  <c r="BD937" i="1" s="1"/>
  <c r="BE937" i="1" s="1"/>
  <c r="BH937" i="1" s="1"/>
  <c r="BI937" i="1" s="1"/>
  <c r="AW921" i="1"/>
  <c r="AU921" i="1"/>
  <c r="AW909" i="1"/>
  <c r="AU909" i="1"/>
  <c r="BD909" i="1" s="1"/>
  <c r="BE909" i="1" s="1"/>
  <c r="BH909" i="1" s="1"/>
  <c r="BI909" i="1" s="1"/>
  <c r="AW897" i="1"/>
  <c r="AU897" i="1"/>
  <c r="BD897" i="1" s="1"/>
  <c r="BE897" i="1" s="1"/>
  <c r="BH897" i="1" s="1"/>
  <c r="BI897" i="1" s="1"/>
  <c r="AW885" i="1"/>
  <c r="AU885" i="1"/>
  <c r="BD885" i="1" s="1"/>
  <c r="BE885" i="1" s="1"/>
  <c r="BH885" i="1" s="1"/>
  <c r="BI885" i="1" s="1"/>
  <c r="AW873" i="1"/>
  <c r="AU873" i="1"/>
  <c r="AW853" i="1"/>
  <c r="AU853" i="1"/>
  <c r="BD853" i="1" s="1"/>
  <c r="BE853" i="1" s="1"/>
  <c r="BH853" i="1" s="1"/>
  <c r="BI853" i="1" s="1"/>
  <c r="AW837" i="1"/>
  <c r="AU837" i="1"/>
  <c r="BD837" i="1" s="1"/>
  <c r="BE837" i="1" s="1"/>
  <c r="BH837" i="1" s="1"/>
  <c r="BI837" i="1" s="1"/>
  <c r="AW825" i="1"/>
  <c r="AU825" i="1"/>
  <c r="BD825" i="1" s="1"/>
  <c r="BE825" i="1" s="1"/>
  <c r="BH825" i="1" s="1"/>
  <c r="BI825" i="1" s="1"/>
  <c r="AW817" i="1"/>
  <c r="AU817" i="1"/>
  <c r="AW809" i="1"/>
  <c r="AU809" i="1"/>
  <c r="BD809" i="1" s="1"/>
  <c r="BE809" i="1" s="1"/>
  <c r="BH809" i="1" s="1"/>
  <c r="BI809" i="1" s="1"/>
  <c r="AW797" i="1"/>
  <c r="AU797" i="1"/>
  <c r="BD797" i="1" s="1"/>
  <c r="BE797" i="1" s="1"/>
  <c r="BH797" i="1" s="1"/>
  <c r="BI797" i="1" s="1"/>
  <c r="AW789" i="1"/>
  <c r="AU789" i="1"/>
  <c r="BD789" i="1" s="1"/>
  <c r="BE789" i="1" s="1"/>
  <c r="BH789" i="1" s="1"/>
  <c r="BI789" i="1" s="1"/>
  <c r="AW773" i="1"/>
  <c r="AU773" i="1"/>
  <c r="BD773" i="1" s="1"/>
  <c r="BE773" i="1" s="1"/>
  <c r="BH773" i="1" s="1"/>
  <c r="BI773" i="1" s="1"/>
  <c r="AW761" i="1"/>
  <c r="AU761" i="1"/>
  <c r="AW753" i="1"/>
  <c r="AU753" i="1"/>
  <c r="BD753" i="1" s="1"/>
  <c r="BE753" i="1" s="1"/>
  <c r="BH753" i="1" s="1"/>
  <c r="BI753" i="1" s="1"/>
  <c r="AW741" i="1"/>
  <c r="AU741" i="1"/>
  <c r="BD741" i="1" s="1"/>
  <c r="BE741" i="1" s="1"/>
  <c r="BH741" i="1" s="1"/>
  <c r="BI741" i="1" s="1"/>
  <c r="AW725" i="1"/>
  <c r="AU725" i="1"/>
  <c r="BD725" i="1" s="1"/>
  <c r="BE725" i="1" s="1"/>
  <c r="BH725" i="1" s="1"/>
  <c r="BI725" i="1" s="1"/>
  <c r="AW713" i="1"/>
  <c r="AU713" i="1"/>
  <c r="AW705" i="1"/>
  <c r="AU705" i="1"/>
  <c r="AW693" i="1"/>
  <c r="AU693" i="1"/>
  <c r="BD693" i="1" s="1"/>
  <c r="BE693" i="1" s="1"/>
  <c r="BH693" i="1" s="1"/>
  <c r="BI693" i="1" s="1"/>
  <c r="AW685" i="1"/>
  <c r="AU685" i="1"/>
  <c r="AW669" i="1"/>
  <c r="AU669" i="1"/>
  <c r="BD669" i="1" s="1"/>
  <c r="BE669" i="1" s="1"/>
  <c r="BH669" i="1" s="1"/>
  <c r="BI669" i="1" s="1"/>
  <c r="AW657" i="1"/>
  <c r="AU657" i="1"/>
  <c r="AW645" i="1"/>
  <c r="AU645" i="1"/>
  <c r="BD645" i="1" s="1"/>
  <c r="BE645" i="1" s="1"/>
  <c r="BH645" i="1" s="1"/>
  <c r="BI645" i="1" s="1"/>
  <c r="AW637" i="1"/>
  <c r="AU637" i="1"/>
  <c r="BD637" i="1" s="1"/>
  <c r="BE637" i="1" s="1"/>
  <c r="BH637" i="1" s="1"/>
  <c r="BI637" i="1" s="1"/>
  <c r="AW625" i="1"/>
  <c r="AU625" i="1"/>
  <c r="AW617" i="1"/>
  <c r="AU617" i="1"/>
  <c r="BD617" i="1" s="1"/>
  <c r="BE617" i="1" s="1"/>
  <c r="BH617" i="1" s="1"/>
  <c r="BI617" i="1" s="1"/>
  <c r="AW605" i="1"/>
  <c r="AU605" i="1"/>
  <c r="AW593" i="1"/>
  <c r="AU593" i="1"/>
  <c r="BD593" i="1" s="1"/>
  <c r="BE593" i="1" s="1"/>
  <c r="BH593" i="1" s="1"/>
  <c r="BI593" i="1" s="1"/>
  <c r="AW589" i="1"/>
  <c r="AU589" i="1"/>
  <c r="BD589" i="1" s="1"/>
  <c r="BE589" i="1" s="1"/>
  <c r="BH589" i="1" s="1"/>
  <c r="BI589" i="1" s="1"/>
  <c r="AW577" i="1"/>
  <c r="AU577" i="1"/>
  <c r="AW565" i="1"/>
  <c r="AU565" i="1"/>
  <c r="BD565" i="1" s="1"/>
  <c r="BE565" i="1" s="1"/>
  <c r="BH565" i="1" s="1"/>
  <c r="BI565" i="1" s="1"/>
  <c r="AW557" i="1"/>
  <c r="AU557" i="1"/>
  <c r="BD557" i="1" s="1"/>
  <c r="BE557" i="1" s="1"/>
  <c r="BH557" i="1" s="1"/>
  <c r="BI557" i="1" s="1"/>
  <c r="AW545" i="1"/>
  <c r="AU545" i="1"/>
  <c r="AW533" i="1"/>
  <c r="AU533" i="1"/>
  <c r="BD533" i="1" s="1"/>
  <c r="BE533" i="1" s="1"/>
  <c r="BH533" i="1" s="1"/>
  <c r="BI533" i="1" s="1"/>
  <c r="AW521" i="1"/>
  <c r="AU521" i="1"/>
  <c r="AW509" i="1"/>
  <c r="AU509" i="1"/>
  <c r="BD509" i="1" s="1"/>
  <c r="BE509" i="1" s="1"/>
  <c r="BH509" i="1" s="1"/>
  <c r="BI509" i="1" s="1"/>
  <c r="AW497" i="1"/>
  <c r="AU497" i="1"/>
  <c r="AW489" i="1"/>
  <c r="AU489" i="1"/>
  <c r="AW477" i="1"/>
  <c r="AU477" i="1"/>
  <c r="BD477" i="1" s="1"/>
  <c r="BE477" i="1" s="1"/>
  <c r="BH477" i="1" s="1"/>
  <c r="BI477" i="1" s="1"/>
  <c r="AW465" i="1"/>
  <c r="AU465" i="1"/>
  <c r="BD465" i="1" s="1"/>
  <c r="BE465" i="1" s="1"/>
  <c r="BH465" i="1" s="1"/>
  <c r="BI465" i="1" s="1"/>
  <c r="AW461" i="1"/>
  <c r="AU461" i="1"/>
  <c r="BD461" i="1" s="1"/>
  <c r="BE461" i="1" s="1"/>
  <c r="BH461" i="1" s="1"/>
  <c r="BI461" i="1" s="1"/>
  <c r="AW449" i="1"/>
  <c r="AU449" i="1"/>
  <c r="BD449" i="1" s="1"/>
  <c r="BE449" i="1" s="1"/>
  <c r="BH449" i="1" s="1"/>
  <c r="BI449" i="1" s="1"/>
  <c r="AW437" i="1"/>
  <c r="AU437" i="1"/>
  <c r="AW425" i="1"/>
  <c r="AU425" i="1"/>
  <c r="BD425" i="1" s="1"/>
  <c r="BE425" i="1" s="1"/>
  <c r="BH425" i="1" s="1"/>
  <c r="BI425" i="1" s="1"/>
  <c r="AW413" i="1"/>
  <c r="AU413" i="1"/>
  <c r="AW401" i="1"/>
  <c r="AU401" i="1"/>
  <c r="BD401" i="1" s="1"/>
  <c r="BE401" i="1" s="1"/>
  <c r="BH401" i="1" s="1"/>
  <c r="BI401" i="1" s="1"/>
  <c r="AW393" i="1"/>
  <c r="AU393" i="1"/>
  <c r="BD393" i="1" s="1"/>
  <c r="BE393" i="1" s="1"/>
  <c r="BH393" i="1" s="1"/>
  <c r="BI393" i="1" s="1"/>
  <c r="AW381" i="1"/>
  <c r="AU381" i="1"/>
  <c r="AW369" i="1"/>
  <c r="AU369" i="1"/>
  <c r="BD369" i="1" s="1"/>
  <c r="BE369" i="1" s="1"/>
  <c r="BH369" i="1" s="1"/>
  <c r="BI369" i="1" s="1"/>
  <c r="AW357" i="1"/>
  <c r="AU357" i="1"/>
  <c r="BD357" i="1" s="1"/>
  <c r="BE357" i="1" s="1"/>
  <c r="BH357" i="1" s="1"/>
  <c r="BI357" i="1" s="1"/>
  <c r="AW345" i="1"/>
  <c r="AU345" i="1"/>
  <c r="BD345" i="1" s="1"/>
  <c r="BE345" i="1" s="1"/>
  <c r="BH345" i="1" s="1"/>
  <c r="BI345" i="1" s="1"/>
  <c r="AW333" i="1"/>
  <c r="AU333" i="1"/>
  <c r="AW321" i="1"/>
  <c r="AU321" i="1"/>
  <c r="BD321" i="1" s="1"/>
  <c r="BE321" i="1" s="1"/>
  <c r="BH321" i="1" s="1"/>
  <c r="BI321" i="1" s="1"/>
  <c r="AW313" i="1"/>
  <c r="AU313" i="1"/>
  <c r="BD313" i="1" s="1"/>
  <c r="BE313" i="1" s="1"/>
  <c r="BH313" i="1" s="1"/>
  <c r="BI313" i="1" s="1"/>
  <c r="AW301" i="1"/>
  <c r="AU301" i="1"/>
  <c r="AW289" i="1"/>
  <c r="AU289" i="1"/>
  <c r="BD289" i="1" s="1"/>
  <c r="BE289" i="1" s="1"/>
  <c r="BH289" i="1" s="1"/>
  <c r="BI289" i="1" s="1"/>
  <c r="AW277" i="1"/>
  <c r="AU277" i="1"/>
  <c r="AW261" i="1"/>
  <c r="AU261" i="1"/>
  <c r="BD261" i="1" s="1"/>
  <c r="BE261" i="1" s="1"/>
  <c r="BH261" i="1" s="1"/>
  <c r="BI261" i="1" s="1"/>
  <c r="AW253" i="1"/>
  <c r="AU253" i="1"/>
  <c r="AW241" i="1"/>
  <c r="AU241" i="1"/>
  <c r="BD241" i="1" s="1"/>
  <c r="BE241" i="1" s="1"/>
  <c r="BH241" i="1" s="1"/>
  <c r="BI241" i="1" s="1"/>
  <c r="AW233" i="1"/>
  <c r="AU233" i="1"/>
  <c r="BD233" i="1" s="1"/>
  <c r="BE233" i="1" s="1"/>
  <c r="BH233" i="1" s="1"/>
  <c r="BI233" i="1" s="1"/>
  <c r="AW221" i="1"/>
  <c r="AU221" i="1"/>
  <c r="AW213" i="1"/>
  <c r="AU213" i="1"/>
  <c r="BD213" i="1" s="1"/>
  <c r="BE213" i="1" s="1"/>
  <c r="BH213" i="1" s="1"/>
  <c r="BI213" i="1" s="1"/>
  <c r="AW205" i="1"/>
  <c r="AU205" i="1"/>
  <c r="BD205" i="1" s="1"/>
  <c r="BE205" i="1" s="1"/>
  <c r="BH205" i="1" s="1"/>
  <c r="BI205" i="1" s="1"/>
  <c r="AW193" i="1"/>
  <c r="AU193" i="1"/>
  <c r="AW181" i="1"/>
  <c r="AU181" i="1"/>
  <c r="BD181" i="1" s="1"/>
  <c r="BE181" i="1" s="1"/>
  <c r="BH181" i="1" s="1"/>
  <c r="BI181" i="1" s="1"/>
  <c r="AW173" i="1"/>
  <c r="AU173" i="1"/>
  <c r="AW161" i="1"/>
  <c r="AU161" i="1"/>
  <c r="BD161" i="1" s="1"/>
  <c r="BE161" i="1" s="1"/>
  <c r="BH161" i="1" s="1"/>
  <c r="BI161" i="1" s="1"/>
  <c r="AW149" i="1"/>
  <c r="AU149" i="1"/>
  <c r="BD149" i="1" s="1"/>
  <c r="BE149" i="1" s="1"/>
  <c r="BH149" i="1" s="1"/>
  <c r="BI149" i="1" s="1"/>
  <c r="AW141" i="1"/>
  <c r="AU141" i="1"/>
  <c r="BD141" i="1" s="1"/>
  <c r="BE141" i="1" s="1"/>
  <c r="BH141" i="1" s="1"/>
  <c r="BI141" i="1" s="1"/>
  <c r="AU3785" i="1"/>
  <c r="AU3721" i="1"/>
  <c r="AU2153" i="1"/>
  <c r="BD2153" i="1" s="1"/>
  <c r="BE2153" i="1" s="1"/>
  <c r="BH2153" i="1" s="1"/>
  <c r="BI2153" i="1" s="1"/>
  <c r="BJ2153" i="1" s="1"/>
  <c r="BK2153" i="1" s="1"/>
  <c r="AW1028" i="1"/>
  <c r="AU1028" i="1"/>
  <c r="BD1028" i="1" s="1"/>
  <c r="BE1028" i="1" s="1"/>
  <c r="BH1028" i="1" s="1"/>
  <c r="BI1028" i="1" s="1"/>
  <c r="AU1024" i="1"/>
  <c r="BD1024" i="1" s="1"/>
  <c r="BE1024" i="1" s="1"/>
  <c r="BH1024" i="1" s="1"/>
  <c r="BI1024" i="1" s="1"/>
  <c r="AW1024" i="1"/>
  <c r="AU1020" i="1"/>
  <c r="BD1020" i="1" s="1"/>
  <c r="BE1020" i="1" s="1"/>
  <c r="BH1020" i="1" s="1"/>
  <c r="BI1020" i="1" s="1"/>
  <c r="AW1020" i="1"/>
  <c r="AW980" i="1"/>
  <c r="AU980" i="1"/>
  <c r="AU976" i="1"/>
  <c r="AW976" i="1"/>
  <c r="AU972" i="1"/>
  <c r="BD972" i="1" s="1"/>
  <c r="BE972" i="1" s="1"/>
  <c r="BH972" i="1" s="1"/>
  <c r="BI972" i="1" s="1"/>
  <c r="AW972" i="1"/>
  <c r="AW948" i="1"/>
  <c r="AU948" i="1"/>
  <c r="AU944" i="1"/>
  <c r="BD944" i="1" s="1"/>
  <c r="BE944" i="1" s="1"/>
  <c r="BH944" i="1" s="1"/>
  <c r="BI944" i="1" s="1"/>
  <c r="AW944" i="1"/>
  <c r="AU940" i="1"/>
  <c r="BD940" i="1" s="1"/>
  <c r="BE940" i="1" s="1"/>
  <c r="BH940" i="1" s="1"/>
  <c r="BI940" i="1" s="1"/>
  <c r="AW940" i="1"/>
  <c r="AW900" i="1"/>
  <c r="AU900" i="1"/>
  <c r="AU896" i="1"/>
  <c r="AW896" i="1"/>
  <c r="AU892" i="1"/>
  <c r="BD892" i="1" s="1"/>
  <c r="BE892" i="1" s="1"/>
  <c r="BH892" i="1" s="1"/>
  <c r="BI892" i="1" s="1"/>
  <c r="AW892" i="1"/>
  <c r="AW884" i="1"/>
  <c r="AU884" i="1"/>
  <c r="BD884" i="1" s="1"/>
  <c r="BE884" i="1" s="1"/>
  <c r="BH884" i="1" s="1"/>
  <c r="BI884" i="1" s="1"/>
  <c r="AW868" i="1"/>
  <c r="AU868" i="1"/>
  <c r="AU864" i="1"/>
  <c r="BD864" i="1" s="1"/>
  <c r="BE864" i="1" s="1"/>
  <c r="BH864" i="1" s="1"/>
  <c r="BI864" i="1" s="1"/>
  <c r="AW864" i="1"/>
  <c r="AU860" i="1"/>
  <c r="BD860" i="1" s="1"/>
  <c r="BE860" i="1" s="1"/>
  <c r="BH860" i="1" s="1"/>
  <c r="BI860" i="1" s="1"/>
  <c r="AW860" i="1"/>
  <c r="AW836" i="1"/>
  <c r="AU836" i="1"/>
  <c r="BD836" i="1" s="1"/>
  <c r="BE836" i="1" s="1"/>
  <c r="BH836" i="1" s="1"/>
  <c r="BI836" i="1" s="1"/>
  <c r="AU832" i="1"/>
  <c r="BD832" i="1" s="1"/>
  <c r="BE832" i="1" s="1"/>
  <c r="BH832" i="1" s="1"/>
  <c r="BI832" i="1" s="1"/>
  <c r="AW832" i="1"/>
  <c r="AU828" i="1"/>
  <c r="BD828" i="1" s="1"/>
  <c r="BE828" i="1" s="1"/>
  <c r="BH828" i="1" s="1"/>
  <c r="BI828" i="1" s="1"/>
  <c r="AW828" i="1"/>
  <c r="AW804" i="1"/>
  <c r="AU804" i="1"/>
  <c r="BD804" i="1" s="1"/>
  <c r="BE804" i="1" s="1"/>
  <c r="BH804" i="1" s="1"/>
  <c r="BI804" i="1" s="1"/>
  <c r="AU800" i="1"/>
  <c r="BD800" i="1" s="1"/>
  <c r="BE800" i="1" s="1"/>
  <c r="BH800" i="1" s="1"/>
  <c r="BI800" i="1" s="1"/>
  <c r="AW800" i="1"/>
  <c r="AU796" i="1"/>
  <c r="BD796" i="1" s="1"/>
  <c r="BE796" i="1" s="1"/>
  <c r="BH796" i="1" s="1"/>
  <c r="BI796" i="1" s="1"/>
  <c r="AW796" i="1"/>
  <c r="AW788" i="1"/>
  <c r="AU788" i="1"/>
  <c r="AU784" i="1"/>
  <c r="BD784" i="1" s="1"/>
  <c r="BE784" i="1" s="1"/>
  <c r="BH784" i="1" s="1"/>
  <c r="BI784" i="1" s="1"/>
  <c r="AW784" i="1"/>
  <c r="AU780" i="1"/>
  <c r="BD780" i="1" s="1"/>
  <c r="BE780" i="1" s="1"/>
  <c r="BH780" i="1" s="1"/>
  <c r="BI780" i="1" s="1"/>
  <c r="AW780" i="1"/>
  <c r="AW740" i="1"/>
  <c r="AU740" i="1"/>
  <c r="AU736" i="1"/>
  <c r="AW736" i="1"/>
  <c r="AU732" i="1"/>
  <c r="AW732" i="1"/>
  <c r="AW724" i="1"/>
  <c r="AU724" i="1"/>
  <c r="BD724" i="1" s="1"/>
  <c r="BE724" i="1" s="1"/>
  <c r="BH724" i="1" s="1"/>
  <c r="BI724" i="1" s="1"/>
  <c r="AW708" i="1"/>
  <c r="AU708" i="1"/>
  <c r="BD708" i="1" s="1"/>
  <c r="BE708" i="1" s="1"/>
  <c r="BH708" i="1" s="1"/>
  <c r="BI708" i="1" s="1"/>
  <c r="AU704" i="1"/>
  <c r="BD704" i="1" s="1"/>
  <c r="BE704" i="1" s="1"/>
  <c r="BH704" i="1" s="1"/>
  <c r="BI704" i="1" s="1"/>
  <c r="AW704" i="1"/>
  <c r="AU700" i="1"/>
  <c r="BD700" i="1" s="1"/>
  <c r="BE700" i="1" s="1"/>
  <c r="BH700" i="1" s="1"/>
  <c r="BI700" i="1" s="1"/>
  <c r="AW700" i="1"/>
  <c r="AW676" i="1"/>
  <c r="AU676" i="1"/>
  <c r="BD676" i="1" s="1"/>
  <c r="BE676" i="1" s="1"/>
  <c r="BH676" i="1" s="1"/>
  <c r="BI676" i="1" s="1"/>
  <c r="AU672" i="1"/>
  <c r="BD672" i="1" s="1"/>
  <c r="BE672" i="1" s="1"/>
  <c r="BH672" i="1" s="1"/>
  <c r="BI672" i="1" s="1"/>
  <c r="AW672" i="1"/>
  <c r="AU668" i="1"/>
  <c r="BD668" i="1" s="1"/>
  <c r="BE668" i="1" s="1"/>
  <c r="BH668" i="1" s="1"/>
  <c r="BI668" i="1" s="1"/>
  <c r="AW668" i="1"/>
  <c r="AW644" i="1"/>
  <c r="AU644" i="1"/>
  <c r="BD644" i="1" s="1"/>
  <c r="BE644" i="1" s="1"/>
  <c r="BH644" i="1" s="1"/>
  <c r="BI644" i="1" s="1"/>
  <c r="AU640" i="1"/>
  <c r="BD640" i="1" s="1"/>
  <c r="BE640" i="1" s="1"/>
  <c r="BH640" i="1" s="1"/>
  <c r="BI640" i="1" s="1"/>
  <c r="AW640" i="1"/>
  <c r="AU636" i="1"/>
  <c r="BD636" i="1" s="1"/>
  <c r="BE636" i="1" s="1"/>
  <c r="BH636" i="1" s="1"/>
  <c r="BI636" i="1" s="1"/>
  <c r="AW636" i="1"/>
  <c r="AW612" i="1"/>
  <c r="AU612" i="1"/>
  <c r="BD612" i="1" s="1"/>
  <c r="BE612" i="1" s="1"/>
  <c r="BH612" i="1" s="1"/>
  <c r="BI612" i="1" s="1"/>
  <c r="AU608" i="1"/>
  <c r="BD608" i="1" s="1"/>
  <c r="BE608" i="1" s="1"/>
  <c r="BH608" i="1" s="1"/>
  <c r="BI608" i="1" s="1"/>
  <c r="AW608" i="1"/>
  <c r="AU604" i="1"/>
  <c r="AW604" i="1"/>
  <c r="AW564" i="1"/>
  <c r="AU564" i="1"/>
  <c r="BD564" i="1" s="1"/>
  <c r="BE564" i="1" s="1"/>
  <c r="BH564" i="1" s="1"/>
  <c r="BI564" i="1" s="1"/>
  <c r="AU560" i="1"/>
  <c r="BD560" i="1" s="1"/>
  <c r="BE560" i="1" s="1"/>
  <c r="BH560" i="1" s="1"/>
  <c r="BI560" i="1" s="1"/>
  <c r="AW560" i="1"/>
  <c r="AU556" i="1"/>
  <c r="BD556" i="1" s="1"/>
  <c r="BE556" i="1" s="1"/>
  <c r="BH556" i="1" s="1"/>
  <c r="BI556" i="1" s="1"/>
  <c r="AW556" i="1"/>
  <c r="AW532" i="1"/>
  <c r="AU532" i="1"/>
  <c r="BD532" i="1" s="1"/>
  <c r="BE532" i="1" s="1"/>
  <c r="BH532" i="1" s="1"/>
  <c r="BI532" i="1" s="1"/>
  <c r="AU528" i="1"/>
  <c r="BD528" i="1" s="1"/>
  <c r="BE528" i="1" s="1"/>
  <c r="BH528" i="1" s="1"/>
  <c r="BI528" i="1" s="1"/>
  <c r="AW528" i="1"/>
  <c r="AU524" i="1"/>
  <c r="AW524" i="1"/>
  <c r="AU496" i="1"/>
  <c r="AW496" i="1"/>
  <c r="AU492" i="1"/>
  <c r="BD492" i="1" s="1"/>
  <c r="BE492" i="1" s="1"/>
  <c r="BH492" i="1" s="1"/>
  <c r="BI492" i="1" s="1"/>
  <c r="AW492" i="1"/>
  <c r="AW340" i="1"/>
  <c r="AU340" i="1"/>
  <c r="BD340" i="1" s="1"/>
  <c r="BE340" i="1" s="1"/>
  <c r="BH340" i="1" s="1"/>
  <c r="BI340" i="1" s="1"/>
  <c r="AU336" i="1"/>
  <c r="BD336" i="1" s="1"/>
  <c r="BE336" i="1" s="1"/>
  <c r="BH336" i="1" s="1"/>
  <c r="BI336" i="1" s="1"/>
  <c r="AW336" i="1"/>
  <c r="AU332" i="1"/>
  <c r="AW332" i="1"/>
  <c r="AU304" i="1"/>
  <c r="AW304" i="1"/>
  <c r="AW292" i="1"/>
  <c r="AU292" i="1"/>
  <c r="BD292" i="1" s="1"/>
  <c r="BE292" i="1" s="1"/>
  <c r="BH292" i="1" s="1"/>
  <c r="BI292" i="1" s="1"/>
  <c r="AU288" i="1"/>
  <c r="BD288" i="1" s="1"/>
  <c r="BE288" i="1" s="1"/>
  <c r="BH288" i="1" s="1"/>
  <c r="BI288" i="1" s="1"/>
  <c r="AW288" i="1"/>
  <c r="AU284" i="1"/>
  <c r="BD284" i="1" s="1"/>
  <c r="BE284" i="1" s="1"/>
  <c r="BH284" i="1" s="1"/>
  <c r="BI284" i="1" s="1"/>
  <c r="AW284" i="1"/>
  <c r="AU256" i="1"/>
  <c r="BD256" i="1" s="1"/>
  <c r="BE256" i="1" s="1"/>
  <c r="BH256" i="1" s="1"/>
  <c r="BI256" i="1" s="1"/>
  <c r="AW256" i="1"/>
  <c r="AW244" i="1"/>
  <c r="AU244" i="1"/>
  <c r="BD244" i="1" s="1"/>
  <c r="BE244" i="1" s="1"/>
  <c r="BH244" i="1" s="1"/>
  <c r="BI244" i="1" s="1"/>
  <c r="AU240" i="1"/>
  <c r="BD240" i="1" s="1"/>
  <c r="BE240" i="1" s="1"/>
  <c r="BH240" i="1" s="1"/>
  <c r="BI240" i="1" s="1"/>
  <c r="AW240" i="1"/>
  <c r="AU236" i="1"/>
  <c r="BD236" i="1" s="1"/>
  <c r="BE236" i="1" s="1"/>
  <c r="BH236" i="1" s="1"/>
  <c r="BI236" i="1" s="1"/>
  <c r="AW236" i="1"/>
  <c r="AW228" i="1"/>
  <c r="AU228" i="1"/>
  <c r="BD228" i="1" s="1"/>
  <c r="BE228" i="1" s="1"/>
  <c r="BH228" i="1" s="1"/>
  <c r="BI228" i="1" s="1"/>
  <c r="AW212" i="1"/>
  <c r="AU212" i="1"/>
  <c r="BD212" i="1" s="1"/>
  <c r="BE212" i="1" s="1"/>
  <c r="BH212" i="1" s="1"/>
  <c r="BI212" i="1" s="1"/>
  <c r="AU208" i="1"/>
  <c r="BD208" i="1" s="1"/>
  <c r="BE208" i="1" s="1"/>
  <c r="BH208" i="1" s="1"/>
  <c r="BI208" i="1" s="1"/>
  <c r="AW208" i="1"/>
  <c r="AU204" i="1"/>
  <c r="BD204" i="1" s="1"/>
  <c r="BE204" i="1" s="1"/>
  <c r="BH204" i="1" s="1"/>
  <c r="BI204" i="1" s="1"/>
  <c r="AW204" i="1"/>
  <c r="AW180" i="1"/>
  <c r="AU180" i="1"/>
  <c r="BD180" i="1" s="1"/>
  <c r="BE180" i="1" s="1"/>
  <c r="BH180" i="1" s="1"/>
  <c r="BI180" i="1" s="1"/>
  <c r="AU176" i="1"/>
  <c r="BD176" i="1" s="1"/>
  <c r="BE176" i="1" s="1"/>
  <c r="BH176" i="1" s="1"/>
  <c r="BI176" i="1" s="1"/>
  <c r="AW176" i="1"/>
  <c r="AU172" i="1"/>
  <c r="AW172" i="1"/>
  <c r="AW132" i="1"/>
  <c r="AU132" i="1"/>
  <c r="BD132" i="1" s="1"/>
  <c r="BE132" i="1" s="1"/>
  <c r="BH132" i="1" s="1"/>
  <c r="BI132" i="1" s="1"/>
  <c r="AU128" i="1"/>
  <c r="BD128" i="1" s="1"/>
  <c r="BE128" i="1" s="1"/>
  <c r="BH128" i="1" s="1"/>
  <c r="BI128" i="1" s="1"/>
  <c r="AW128" i="1"/>
  <c r="AU124" i="1"/>
  <c r="BD124" i="1" s="1"/>
  <c r="BE124" i="1" s="1"/>
  <c r="BH124" i="1" s="1"/>
  <c r="BI124" i="1" s="1"/>
  <c r="AW124" i="1"/>
  <c r="AW100" i="1"/>
  <c r="AU100" i="1"/>
  <c r="BD100" i="1" s="1"/>
  <c r="BE100" i="1" s="1"/>
  <c r="BH100" i="1" s="1"/>
  <c r="BI100" i="1" s="1"/>
  <c r="AU96" i="1"/>
  <c r="BD96" i="1" s="1"/>
  <c r="BE96" i="1" s="1"/>
  <c r="BH96" i="1" s="1"/>
  <c r="BI96" i="1" s="1"/>
  <c r="AW96" i="1"/>
  <c r="AU92" i="1"/>
  <c r="AW92" i="1"/>
  <c r="AW68" i="1"/>
  <c r="AU68" i="1"/>
  <c r="BD68" i="1" s="1"/>
  <c r="BE68" i="1" s="1"/>
  <c r="BH68" i="1" s="1"/>
  <c r="BI68" i="1" s="1"/>
  <c r="AU64" i="1"/>
  <c r="AW64" i="1"/>
  <c r="AU60" i="1"/>
  <c r="BD60" i="1" s="1"/>
  <c r="BE60" i="1" s="1"/>
  <c r="BH60" i="1" s="1"/>
  <c r="BI60" i="1" s="1"/>
  <c r="AW60" i="1"/>
  <c r="AW20" i="1"/>
  <c r="AU20" i="1"/>
  <c r="BD20" i="1" s="1"/>
  <c r="BE20" i="1" s="1"/>
  <c r="BH20" i="1" s="1"/>
  <c r="BI20" i="1" s="1"/>
  <c r="AU16" i="1"/>
  <c r="BD16" i="1" s="1"/>
  <c r="BE16" i="1" s="1"/>
  <c r="BH16" i="1" s="1"/>
  <c r="BI16" i="1" s="1"/>
  <c r="AW16" i="1"/>
  <c r="AU12" i="1"/>
  <c r="BD12" i="1" s="1"/>
  <c r="BE12" i="1" s="1"/>
  <c r="BH12" i="1" s="1"/>
  <c r="BI12" i="1" s="1"/>
  <c r="AW12" i="1"/>
  <c r="AW4" i="1"/>
  <c r="AU4" i="1"/>
  <c r="AU3773" i="1"/>
  <c r="AU3768" i="1"/>
  <c r="AU3757" i="1"/>
  <c r="AU3741" i="1"/>
  <c r="AU3736" i="1"/>
  <c r="AU3725" i="1"/>
  <c r="AU3709" i="1"/>
  <c r="AU3704" i="1"/>
  <c r="AU3677" i="1"/>
  <c r="AU3672" i="1"/>
  <c r="AU3640" i="1"/>
  <c r="AU3629" i="1"/>
  <c r="AU3624" i="1"/>
  <c r="AU3613" i="1"/>
  <c r="AU3597" i="1"/>
  <c r="AU3592" i="1"/>
  <c r="AU3565" i="1"/>
  <c r="AU3560" i="1"/>
  <c r="AU3533" i="1"/>
  <c r="AU3528" i="1"/>
  <c r="AU3485" i="1"/>
  <c r="AU3480" i="1"/>
  <c r="AU3453" i="1"/>
  <c r="AU3448" i="1"/>
  <c r="AU3405" i="1"/>
  <c r="BD3405" i="1" s="1"/>
  <c r="BE3405" i="1" s="1"/>
  <c r="BH3405" i="1" s="1"/>
  <c r="BI3405" i="1" s="1"/>
  <c r="AU3400" i="1"/>
  <c r="BD3400" i="1" s="1"/>
  <c r="BE3400" i="1" s="1"/>
  <c r="BH3400" i="1" s="1"/>
  <c r="BI3400" i="1" s="1"/>
  <c r="AU3373" i="1"/>
  <c r="BD3373" i="1" s="1"/>
  <c r="BE3373" i="1" s="1"/>
  <c r="BH3373" i="1" s="1"/>
  <c r="BI3373" i="1" s="1"/>
  <c r="BJ3373" i="1" s="1"/>
  <c r="BK3373" i="1" s="1"/>
  <c r="AU3368" i="1"/>
  <c r="BD3368" i="1" s="1"/>
  <c r="BE3368" i="1" s="1"/>
  <c r="BH3368" i="1" s="1"/>
  <c r="BI3368" i="1" s="1"/>
  <c r="BJ3368" i="1" s="1"/>
  <c r="BK3368" i="1" s="1"/>
  <c r="AU3341" i="1"/>
  <c r="BD3341" i="1" s="1"/>
  <c r="BE3341" i="1" s="1"/>
  <c r="BH3341" i="1" s="1"/>
  <c r="BI3341" i="1" s="1"/>
  <c r="BJ3341" i="1" s="1"/>
  <c r="BK3341" i="1" s="1"/>
  <c r="AU3336" i="1"/>
  <c r="BD3336" i="1" s="1"/>
  <c r="BE3336" i="1" s="1"/>
  <c r="BH3336" i="1" s="1"/>
  <c r="BI3336" i="1" s="1"/>
  <c r="BJ3336" i="1" s="1"/>
  <c r="BK3336" i="1" s="1"/>
  <c r="AU3309" i="1"/>
  <c r="BD3309" i="1" s="1"/>
  <c r="BE3309" i="1" s="1"/>
  <c r="BH3309" i="1" s="1"/>
  <c r="BI3309" i="1" s="1"/>
  <c r="BJ3309" i="1" s="1"/>
  <c r="BK3309" i="1" s="1"/>
  <c r="AU3304" i="1"/>
  <c r="AU3277" i="1"/>
  <c r="AU3261" i="1"/>
  <c r="BD3261" i="1" s="1"/>
  <c r="BE3261" i="1" s="1"/>
  <c r="BH3261" i="1" s="1"/>
  <c r="BI3261" i="1" s="1"/>
  <c r="BJ3261" i="1" s="1"/>
  <c r="BK3261" i="1" s="1"/>
  <c r="AU3256" i="1"/>
  <c r="BD3256" i="1" s="1"/>
  <c r="BE3256" i="1" s="1"/>
  <c r="BH3256" i="1" s="1"/>
  <c r="BI3256" i="1" s="1"/>
  <c r="AU3245" i="1"/>
  <c r="AU3229" i="1"/>
  <c r="BD3229" i="1" s="1"/>
  <c r="BE3229" i="1" s="1"/>
  <c r="BH3229" i="1" s="1"/>
  <c r="BI3229" i="1" s="1"/>
  <c r="BJ3229" i="1" s="1"/>
  <c r="BK3229" i="1" s="1"/>
  <c r="AU3224" i="1"/>
  <c r="AU3213" i="1"/>
  <c r="BD3213" i="1" s="1"/>
  <c r="BE3213" i="1" s="1"/>
  <c r="BH3213" i="1" s="1"/>
  <c r="BI3213" i="1" s="1"/>
  <c r="BJ3213" i="1" s="1"/>
  <c r="BK3213" i="1" s="1"/>
  <c r="AU3197" i="1"/>
  <c r="AU3192" i="1"/>
  <c r="BD3192" i="1" s="1"/>
  <c r="BE3192" i="1" s="1"/>
  <c r="BH3192" i="1" s="1"/>
  <c r="BI3192" i="1" s="1"/>
  <c r="BJ3192" i="1" s="1"/>
  <c r="BK3192" i="1" s="1"/>
  <c r="AU3181" i="1"/>
  <c r="BD3181" i="1" s="1"/>
  <c r="BE3181" i="1" s="1"/>
  <c r="BH3181" i="1" s="1"/>
  <c r="BI3181" i="1" s="1"/>
  <c r="BJ3181" i="1" s="1"/>
  <c r="BK3181" i="1" s="1"/>
  <c r="AU3165" i="1"/>
  <c r="BD3165" i="1" s="1"/>
  <c r="BE3165" i="1" s="1"/>
  <c r="BH3165" i="1" s="1"/>
  <c r="BI3165" i="1" s="1"/>
  <c r="BJ3165" i="1" s="1"/>
  <c r="BK3165" i="1" s="1"/>
  <c r="AU3160" i="1"/>
  <c r="BD3160" i="1" s="1"/>
  <c r="BE3160" i="1" s="1"/>
  <c r="BH3160" i="1" s="1"/>
  <c r="BI3160" i="1" s="1"/>
  <c r="BJ3160" i="1" s="1"/>
  <c r="BK3160" i="1" s="1"/>
  <c r="AU3149" i="1"/>
  <c r="BD3149" i="1" s="1"/>
  <c r="BE3149" i="1" s="1"/>
  <c r="BH3149" i="1" s="1"/>
  <c r="BI3149" i="1" s="1"/>
  <c r="BJ3149" i="1" s="1"/>
  <c r="BK3149" i="1" s="1"/>
  <c r="AU3133" i="1"/>
  <c r="BD3133" i="1" s="1"/>
  <c r="BE3133" i="1" s="1"/>
  <c r="BH3133" i="1" s="1"/>
  <c r="BI3133" i="1" s="1"/>
  <c r="BJ3133" i="1" s="1"/>
  <c r="BK3133" i="1" s="1"/>
  <c r="AU3128" i="1"/>
  <c r="BD3128" i="1" s="1"/>
  <c r="BE3128" i="1" s="1"/>
  <c r="BH3128" i="1" s="1"/>
  <c r="BI3128" i="1" s="1"/>
  <c r="AU3117" i="1"/>
  <c r="BD3117" i="1" s="1"/>
  <c r="BE3117" i="1" s="1"/>
  <c r="BH3117" i="1" s="1"/>
  <c r="BI3117" i="1" s="1"/>
  <c r="BJ3117" i="1" s="1"/>
  <c r="BK3117" i="1" s="1"/>
  <c r="AU3101" i="1"/>
  <c r="BD3101" i="1" s="1"/>
  <c r="BE3101" i="1" s="1"/>
  <c r="BH3101" i="1" s="1"/>
  <c r="BI3101" i="1" s="1"/>
  <c r="BJ3101" i="1" s="1"/>
  <c r="BK3101" i="1" s="1"/>
  <c r="AU3096" i="1"/>
  <c r="BD3096" i="1" s="1"/>
  <c r="BE3096" i="1" s="1"/>
  <c r="BH3096" i="1" s="1"/>
  <c r="BI3096" i="1" s="1"/>
  <c r="BJ3096" i="1" s="1"/>
  <c r="BK3096" i="1" s="1"/>
  <c r="AU3085" i="1"/>
  <c r="AU3069" i="1"/>
  <c r="BD3069" i="1" s="1"/>
  <c r="BE3069" i="1" s="1"/>
  <c r="BH3069" i="1" s="1"/>
  <c r="BI3069" i="1" s="1"/>
  <c r="BJ3069" i="1" s="1"/>
  <c r="BK3069" i="1" s="1"/>
  <c r="AU3064" i="1"/>
  <c r="BD3064" i="1" s="1"/>
  <c r="BE3064" i="1" s="1"/>
  <c r="BH3064" i="1" s="1"/>
  <c r="BI3064" i="1" s="1"/>
  <c r="BJ3064" i="1" s="1"/>
  <c r="BK3064" i="1" s="1"/>
  <c r="AU3037" i="1"/>
  <c r="BD3037" i="1" s="1"/>
  <c r="BE3037" i="1" s="1"/>
  <c r="BH3037" i="1" s="1"/>
  <c r="BI3037" i="1" s="1"/>
  <c r="BJ3037" i="1" s="1"/>
  <c r="BK3037" i="1" s="1"/>
  <c r="AU3032" i="1"/>
  <c r="AU2989" i="1"/>
  <c r="BD2989" i="1" s="1"/>
  <c r="BE2989" i="1" s="1"/>
  <c r="BH2989" i="1" s="1"/>
  <c r="BI2989" i="1" s="1"/>
  <c r="BJ2989" i="1" s="1"/>
  <c r="BK2989" i="1" s="1"/>
  <c r="AU2984" i="1"/>
  <c r="BD2984" i="1" s="1"/>
  <c r="BE2984" i="1" s="1"/>
  <c r="BH2984" i="1" s="1"/>
  <c r="BI2984" i="1" s="1"/>
  <c r="BJ2984" i="1" s="1"/>
  <c r="BK2984" i="1" s="1"/>
  <c r="AU2973" i="1"/>
  <c r="AU2957" i="1"/>
  <c r="BD2957" i="1" s="1"/>
  <c r="BE2957" i="1" s="1"/>
  <c r="BH2957" i="1" s="1"/>
  <c r="BI2957" i="1" s="1"/>
  <c r="AU2952" i="1"/>
  <c r="AU2941" i="1"/>
  <c r="BD2941" i="1" s="1"/>
  <c r="BE2941" i="1" s="1"/>
  <c r="BH2941" i="1" s="1"/>
  <c r="BI2941" i="1" s="1"/>
  <c r="BJ2941" i="1" s="1"/>
  <c r="BK2941" i="1" s="1"/>
  <c r="AU2925" i="1"/>
  <c r="AU2920" i="1"/>
  <c r="AU2909" i="1"/>
  <c r="BD2909" i="1" s="1"/>
  <c r="BE2909" i="1" s="1"/>
  <c r="BH2909" i="1" s="1"/>
  <c r="BI2909" i="1" s="1"/>
  <c r="BJ2909" i="1" s="1"/>
  <c r="BK2909" i="1" s="1"/>
  <c r="AU2893" i="1"/>
  <c r="AU2888" i="1"/>
  <c r="BD2888" i="1" s="1"/>
  <c r="BE2888" i="1" s="1"/>
  <c r="BH2888" i="1" s="1"/>
  <c r="BI2888" i="1" s="1"/>
  <c r="BJ2888" i="1" s="1"/>
  <c r="BK2888" i="1" s="1"/>
  <c r="AU2861" i="1"/>
  <c r="BD2861" i="1" s="1"/>
  <c r="BE2861" i="1" s="1"/>
  <c r="BH2861" i="1" s="1"/>
  <c r="BI2861" i="1" s="1"/>
  <c r="BJ2861" i="1" s="1"/>
  <c r="BK2861" i="1" s="1"/>
  <c r="AU2856" i="1"/>
  <c r="BD2856" i="1" s="1"/>
  <c r="BE2856" i="1" s="1"/>
  <c r="BH2856" i="1" s="1"/>
  <c r="BI2856" i="1" s="1"/>
  <c r="BJ2856" i="1" s="1"/>
  <c r="BK2856" i="1" s="1"/>
  <c r="AU2813" i="1"/>
  <c r="AU2808" i="1"/>
  <c r="BD2808" i="1" s="1"/>
  <c r="BE2808" i="1" s="1"/>
  <c r="BH2808" i="1" s="1"/>
  <c r="BI2808" i="1" s="1"/>
  <c r="BJ2808" i="1" s="1"/>
  <c r="BK2808" i="1" s="1"/>
  <c r="AU2781" i="1"/>
  <c r="BD2781" i="1" s="1"/>
  <c r="BE2781" i="1" s="1"/>
  <c r="BH2781" i="1" s="1"/>
  <c r="BI2781" i="1" s="1"/>
  <c r="BJ2781" i="1" s="1"/>
  <c r="BK2781" i="1" s="1"/>
  <c r="AU2776" i="1"/>
  <c r="BD2776" i="1" s="1"/>
  <c r="BE2776" i="1" s="1"/>
  <c r="BH2776" i="1" s="1"/>
  <c r="BI2776" i="1" s="1"/>
  <c r="BJ2776" i="1" s="1"/>
  <c r="BK2776" i="1" s="1"/>
  <c r="AU2733" i="1"/>
  <c r="BD2733" i="1" s="1"/>
  <c r="BE2733" i="1" s="1"/>
  <c r="BH2733" i="1" s="1"/>
  <c r="BI2733" i="1" s="1"/>
  <c r="BJ2733" i="1" s="1"/>
  <c r="BK2733" i="1" s="1"/>
  <c r="AU2728" i="1"/>
  <c r="BD2728" i="1" s="1"/>
  <c r="BE2728" i="1" s="1"/>
  <c r="BH2728" i="1" s="1"/>
  <c r="BI2728" i="1" s="1"/>
  <c r="BJ2728" i="1" s="1"/>
  <c r="BK2728" i="1" s="1"/>
  <c r="AU2701" i="1"/>
  <c r="BD2701" i="1" s="1"/>
  <c r="BE2701" i="1" s="1"/>
  <c r="BH2701" i="1" s="1"/>
  <c r="BI2701" i="1" s="1"/>
  <c r="BJ2701" i="1" s="1"/>
  <c r="BK2701" i="1" s="1"/>
  <c r="AU2696" i="1"/>
  <c r="BD2696" i="1" s="1"/>
  <c r="BE2696" i="1" s="1"/>
  <c r="BH2696" i="1" s="1"/>
  <c r="BI2696" i="1" s="1"/>
  <c r="BJ2696" i="1" s="1"/>
  <c r="BK2696" i="1" s="1"/>
  <c r="AU2653" i="1"/>
  <c r="AU2648" i="1"/>
  <c r="BD2648" i="1" s="1"/>
  <c r="BE2648" i="1" s="1"/>
  <c r="BH2648" i="1" s="1"/>
  <c r="BI2648" i="1" s="1"/>
  <c r="BJ2648" i="1" s="1"/>
  <c r="BK2648" i="1" s="1"/>
  <c r="AU2637" i="1"/>
  <c r="BD2637" i="1" s="1"/>
  <c r="BE2637" i="1" s="1"/>
  <c r="BH2637" i="1" s="1"/>
  <c r="BI2637" i="1" s="1"/>
  <c r="BJ2637" i="1" s="1"/>
  <c r="BK2637" i="1" s="1"/>
  <c r="AU2621" i="1"/>
  <c r="BD2621" i="1" s="1"/>
  <c r="BE2621" i="1" s="1"/>
  <c r="BH2621" i="1" s="1"/>
  <c r="BI2621" i="1" s="1"/>
  <c r="BJ2621" i="1" s="1"/>
  <c r="BK2621" i="1" s="1"/>
  <c r="AU2616" i="1"/>
  <c r="BD2616" i="1" s="1"/>
  <c r="BE2616" i="1" s="1"/>
  <c r="BH2616" i="1" s="1"/>
  <c r="BI2616" i="1" s="1"/>
  <c r="BJ2616" i="1" s="1"/>
  <c r="BK2616" i="1" s="1"/>
  <c r="AU2589" i="1"/>
  <c r="BD2589" i="1" s="1"/>
  <c r="BE2589" i="1" s="1"/>
  <c r="BH2589" i="1" s="1"/>
  <c r="BI2589" i="1" s="1"/>
  <c r="BJ2589" i="1" s="1"/>
  <c r="BK2589" i="1" s="1"/>
  <c r="AU2584" i="1"/>
  <c r="BD2584" i="1" s="1"/>
  <c r="BE2584" i="1" s="1"/>
  <c r="BH2584" i="1" s="1"/>
  <c r="BI2584" i="1" s="1"/>
  <c r="AU2541" i="1"/>
  <c r="AU2536" i="1"/>
  <c r="BD2536" i="1" s="1"/>
  <c r="BE2536" i="1" s="1"/>
  <c r="BH2536" i="1" s="1"/>
  <c r="BI2536" i="1" s="1"/>
  <c r="BJ2536" i="1" s="1"/>
  <c r="BK2536" i="1" s="1"/>
  <c r="AU2493" i="1"/>
  <c r="AU2488" i="1"/>
  <c r="AU2461" i="1"/>
  <c r="AU2456" i="1"/>
  <c r="BD2456" i="1" s="1"/>
  <c r="BE2456" i="1" s="1"/>
  <c r="BH2456" i="1" s="1"/>
  <c r="BI2456" i="1" s="1"/>
  <c r="BJ2456" i="1" s="1"/>
  <c r="BK2456" i="1" s="1"/>
  <c r="AU2413" i="1"/>
  <c r="AU2408" i="1"/>
  <c r="AU2365" i="1"/>
  <c r="BD2365" i="1" s="1"/>
  <c r="BE2365" i="1" s="1"/>
  <c r="BH2365" i="1" s="1"/>
  <c r="BI2365" i="1" s="1"/>
  <c r="BJ2365" i="1" s="1"/>
  <c r="BK2365" i="1" s="1"/>
  <c r="AU2360" i="1"/>
  <c r="AU2333" i="1"/>
  <c r="AU2328" i="1"/>
  <c r="BD2328" i="1" s="1"/>
  <c r="BE2328" i="1" s="1"/>
  <c r="BH2328" i="1" s="1"/>
  <c r="BI2328" i="1" s="1"/>
  <c r="BJ2328" i="1" s="1"/>
  <c r="BK2328" i="1" s="1"/>
  <c r="AU2285" i="1"/>
  <c r="BD2285" i="1" s="1"/>
  <c r="BE2285" i="1" s="1"/>
  <c r="BH2285" i="1" s="1"/>
  <c r="BI2285" i="1" s="1"/>
  <c r="BJ2285" i="1" s="1"/>
  <c r="BK2285" i="1" s="1"/>
  <c r="AU2280" i="1"/>
  <c r="BD2280" i="1" s="1"/>
  <c r="BE2280" i="1" s="1"/>
  <c r="BH2280" i="1" s="1"/>
  <c r="BI2280" i="1" s="1"/>
  <c r="BJ2280" i="1" s="1"/>
  <c r="BK2280" i="1" s="1"/>
  <c r="AU2253" i="1"/>
  <c r="BD2253" i="1" s="1"/>
  <c r="BE2253" i="1" s="1"/>
  <c r="BH2253" i="1" s="1"/>
  <c r="BI2253" i="1" s="1"/>
  <c r="BJ2253" i="1" s="1"/>
  <c r="BK2253" i="1" s="1"/>
  <c r="AU2248" i="1"/>
  <c r="AU2221" i="1"/>
  <c r="AU2216" i="1"/>
  <c r="BD2216" i="1" s="1"/>
  <c r="BE2216" i="1" s="1"/>
  <c r="BH2216" i="1" s="1"/>
  <c r="BI2216" i="1" s="1"/>
  <c r="BJ2216" i="1" s="1"/>
  <c r="BK2216" i="1" s="1"/>
  <c r="AU2189" i="1"/>
  <c r="BD2189" i="1" s="1"/>
  <c r="BE2189" i="1" s="1"/>
  <c r="BH2189" i="1" s="1"/>
  <c r="BI2189" i="1" s="1"/>
  <c r="BJ2189" i="1" s="1"/>
  <c r="BK2189" i="1" s="1"/>
  <c r="AU2184" i="1"/>
  <c r="BD2184" i="1" s="1"/>
  <c r="BE2184" i="1" s="1"/>
  <c r="BH2184" i="1" s="1"/>
  <c r="BI2184" i="1" s="1"/>
  <c r="BJ2184" i="1" s="1"/>
  <c r="BK2184" i="1" s="1"/>
  <c r="AU2157" i="1"/>
  <c r="BD2157" i="1" s="1"/>
  <c r="BE2157" i="1" s="1"/>
  <c r="BH2157" i="1" s="1"/>
  <c r="BI2157" i="1" s="1"/>
  <c r="BJ2157" i="1" s="1"/>
  <c r="BK2157" i="1" s="1"/>
  <c r="AU2152" i="1"/>
  <c r="BD2152" i="1" s="1"/>
  <c r="BE2152" i="1" s="1"/>
  <c r="BH2152" i="1" s="1"/>
  <c r="BI2152" i="1" s="1"/>
  <c r="AU2125" i="1"/>
  <c r="BD2125" i="1" s="1"/>
  <c r="BE2125" i="1" s="1"/>
  <c r="BH2125" i="1" s="1"/>
  <c r="BI2125" i="1" s="1"/>
  <c r="BJ2125" i="1" s="1"/>
  <c r="BK2125" i="1" s="1"/>
  <c r="AU2109" i="1"/>
  <c r="AU2104" i="1"/>
  <c r="BD2104" i="1" s="1"/>
  <c r="BE2104" i="1" s="1"/>
  <c r="BH2104" i="1" s="1"/>
  <c r="BI2104" i="1" s="1"/>
  <c r="BJ2104" i="1" s="1"/>
  <c r="BK2104" i="1" s="1"/>
  <c r="AU2077" i="1"/>
  <c r="BD2077" i="1" s="1"/>
  <c r="BE2077" i="1" s="1"/>
  <c r="BH2077" i="1" s="1"/>
  <c r="BI2077" i="1" s="1"/>
  <c r="BJ2077" i="1" s="1"/>
  <c r="BK2077" i="1" s="1"/>
  <c r="AU2072" i="1"/>
  <c r="BD2072" i="1" s="1"/>
  <c r="BE2072" i="1" s="1"/>
  <c r="BH2072" i="1" s="1"/>
  <c r="BI2072" i="1" s="1"/>
  <c r="BJ2072" i="1" s="1"/>
  <c r="BK2072" i="1" s="1"/>
  <c r="AU2045" i="1"/>
  <c r="BD2045" i="1" s="1"/>
  <c r="BE2045" i="1" s="1"/>
  <c r="BH2045" i="1" s="1"/>
  <c r="BI2045" i="1" s="1"/>
  <c r="BJ2045" i="1" s="1"/>
  <c r="BK2045" i="1" s="1"/>
  <c r="AU2040" i="1"/>
  <c r="BD2040" i="1" s="1"/>
  <c r="BE2040" i="1" s="1"/>
  <c r="BH2040" i="1" s="1"/>
  <c r="BI2040" i="1" s="1"/>
  <c r="BJ2040" i="1" s="1"/>
  <c r="BK2040" i="1" s="1"/>
  <c r="AU1997" i="1"/>
  <c r="BD1997" i="1" s="1"/>
  <c r="BE1997" i="1" s="1"/>
  <c r="BH1997" i="1" s="1"/>
  <c r="BI1997" i="1" s="1"/>
  <c r="BJ1997" i="1" s="1"/>
  <c r="BK1997" i="1" s="1"/>
  <c r="AU1992" i="1"/>
  <c r="BD1992" i="1" s="1"/>
  <c r="BE1992" i="1" s="1"/>
  <c r="BH1992" i="1" s="1"/>
  <c r="BI1992" i="1" s="1"/>
  <c r="BJ1992" i="1" s="1"/>
  <c r="BK1992" i="1" s="1"/>
  <c r="AU1965" i="1"/>
  <c r="BD1965" i="1" s="1"/>
  <c r="BE1965" i="1" s="1"/>
  <c r="BH1965" i="1" s="1"/>
  <c r="BI1965" i="1" s="1"/>
  <c r="BJ1965" i="1" s="1"/>
  <c r="BK1965" i="1" s="1"/>
  <c r="AU1960" i="1"/>
  <c r="BD1960" i="1" s="1"/>
  <c r="BE1960" i="1" s="1"/>
  <c r="BH1960" i="1" s="1"/>
  <c r="BI1960" i="1" s="1"/>
  <c r="AU1917" i="1"/>
  <c r="BD1917" i="1" s="1"/>
  <c r="BE1917" i="1" s="1"/>
  <c r="BH1917" i="1" s="1"/>
  <c r="BI1917" i="1" s="1"/>
  <c r="BJ1917" i="1" s="1"/>
  <c r="BK1917" i="1" s="1"/>
  <c r="AU1912" i="1"/>
  <c r="BD1912" i="1" s="1"/>
  <c r="BE1912" i="1" s="1"/>
  <c r="BH1912" i="1" s="1"/>
  <c r="BI1912" i="1" s="1"/>
  <c r="BJ1912" i="1" s="1"/>
  <c r="BK1912" i="1" s="1"/>
  <c r="AU1869" i="1"/>
  <c r="BD1869" i="1" s="1"/>
  <c r="BE1869" i="1" s="1"/>
  <c r="BH1869" i="1" s="1"/>
  <c r="BI1869" i="1" s="1"/>
  <c r="BJ1869" i="1" s="1"/>
  <c r="BK1869" i="1" s="1"/>
  <c r="AU1864" i="1"/>
  <c r="BD1864" i="1" s="1"/>
  <c r="BE1864" i="1" s="1"/>
  <c r="BH1864" i="1" s="1"/>
  <c r="BI1864" i="1" s="1"/>
  <c r="AU1837" i="1"/>
  <c r="BD1837" i="1" s="1"/>
  <c r="BE1837" i="1" s="1"/>
  <c r="BH1837" i="1" s="1"/>
  <c r="BI1837" i="1" s="1"/>
  <c r="BJ1837" i="1" s="1"/>
  <c r="BK1837" i="1" s="1"/>
  <c r="AU1832" i="1"/>
  <c r="BD1832" i="1" s="1"/>
  <c r="BE1832" i="1" s="1"/>
  <c r="BH1832" i="1" s="1"/>
  <c r="BI1832" i="1" s="1"/>
  <c r="BJ1832" i="1" s="1"/>
  <c r="BK1832" i="1" s="1"/>
  <c r="AU1805" i="1"/>
  <c r="BD1805" i="1" s="1"/>
  <c r="BE1805" i="1" s="1"/>
  <c r="BH1805" i="1" s="1"/>
  <c r="BI1805" i="1" s="1"/>
  <c r="BJ1805" i="1" s="1"/>
  <c r="BK1805" i="1" s="1"/>
  <c r="AU1800" i="1"/>
  <c r="BD1800" i="1" s="1"/>
  <c r="BE1800" i="1" s="1"/>
  <c r="BH1800" i="1" s="1"/>
  <c r="BI1800" i="1" s="1"/>
  <c r="BJ1800" i="1" s="1"/>
  <c r="BK1800" i="1" s="1"/>
  <c r="AU1764" i="1"/>
  <c r="AU1748" i="1"/>
  <c r="BD1748" i="1" s="1"/>
  <c r="BE1748" i="1" s="1"/>
  <c r="BH1748" i="1" s="1"/>
  <c r="BI1748" i="1" s="1"/>
  <c r="BJ1748" i="1" s="1"/>
  <c r="BK1748" i="1" s="1"/>
  <c r="AU1732" i="1"/>
  <c r="AU1708" i="1"/>
  <c r="AU1700" i="1"/>
  <c r="BD1700" i="1" s="1"/>
  <c r="BE1700" i="1" s="1"/>
  <c r="BH1700" i="1" s="1"/>
  <c r="BI1700" i="1" s="1"/>
  <c r="AU1684" i="1"/>
  <c r="AU1668" i="1"/>
  <c r="BD1668" i="1" s="1"/>
  <c r="BE1668" i="1" s="1"/>
  <c r="BH1668" i="1" s="1"/>
  <c r="BI1668" i="1" s="1"/>
  <c r="BJ1668" i="1" s="1"/>
  <c r="BK1668" i="1" s="1"/>
  <c r="AU1652" i="1"/>
  <c r="AU1636" i="1"/>
  <c r="BD1636" i="1" s="1"/>
  <c r="BE1636" i="1" s="1"/>
  <c r="BH1636" i="1" s="1"/>
  <c r="BI1636" i="1" s="1"/>
  <c r="BJ1636" i="1" s="1"/>
  <c r="BK1636" i="1" s="1"/>
  <c r="AU1620" i="1"/>
  <c r="BD1620" i="1" s="1"/>
  <c r="BE1620" i="1" s="1"/>
  <c r="BH1620" i="1" s="1"/>
  <c r="BI1620" i="1" s="1"/>
  <c r="BJ1620" i="1" s="1"/>
  <c r="BK1620" i="1" s="1"/>
  <c r="AU1604" i="1"/>
  <c r="AU1596" i="1"/>
  <c r="AU1580" i="1"/>
  <c r="BD1580" i="1" s="1"/>
  <c r="BE1580" i="1" s="1"/>
  <c r="BH1580" i="1" s="1"/>
  <c r="BI1580" i="1" s="1"/>
  <c r="BJ1580" i="1" s="1"/>
  <c r="BK1580" i="1" s="1"/>
  <c r="AU1564" i="1"/>
  <c r="BD1564" i="1" s="1"/>
  <c r="BE1564" i="1" s="1"/>
  <c r="BH1564" i="1" s="1"/>
  <c r="BI1564" i="1" s="1"/>
  <c r="BJ1564" i="1" s="1"/>
  <c r="BK1564" i="1" s="1"/>
  <c r="AU1540" i="1"/>
  <c r="BD1540" i="1" s="1"/>
  <c r="BE1540" i="1" s="1"/>
  <c r="BH1540" i="1" s="1"/>
  <c r="BI1540" i="1" s="1"/>
  <c r="BJ1540" i="1" s="1"/>
  <c r="BK1540" i="1" s="1"/>
  <c r="AU1532" i="1"/>
  <c r="BD1532" i="1" s="1"/>
  <c r="BE1532" i="1" s="1"/>
  <c r="BH1532" i="1" s="1"/>
  <c r="BI1532" i="1" s="1"/>
  <c r="BJ1532" i="1" s="1"/>
  <c r="BK1532" i="1" s="1"/>
  <c r="AU1516" i="1"/>
  <c r="AU1492" i="1"/>
  <c r="AU1476" i="1"/>
  <c r="BD1476" i="1" s="1"/>
  <c r="BE1476" i="1" s="1"/>
  <c r="BH1476" i="1" s="1"/>
  <c r="BI1476" i="1" s="1"/>
  <c r="AU1460" i="1"/>
  <c r="BD1460" i="1" s="1"/>
  <c r="BE1460" i="1" s="1"/>
  <c r="BH1460" i="1" s="1"/>
  <c r="BI1460" i="1" s="1"/>
  <c r="AU1444" i="1"/>
  <c r="BD1444" i="1" s="1"/>
  <c r="BE1444" i="1" s="1"/>
  <c r="BH1444" i="1" s="1"/>
  <c r="BI1444" i="1" s="1"/>
  <c r="AU1428" i="1"/>
  <c r="BD1428" i="1" s="1"/>
  <c r="BE1428" i="1" s="1"/>
  <c r="BH1428" i="1" s="1"/>
  <c r="BI1428" i="1" s="1"/>
  <c r="BJ1428" i="1" s="1"/>
  <c r="BK1428" i="1" s="1"/>
  <c r="AU1420" i="1"/>
  <c r="BD1420" i="1" s="1"/>
  <c r="BE1420" i="1" s="1"/>
  <c r="BH1420" i="1" s="1"/>
  <c r="BI1420" i="1" s="1"/>
  <c r="BJ1420" i="1" s="1"/>
  <c r="BK1420" i="1" s="1"/>
  <c r="AU1404" i="1"/>
  <c r="BD1404" i="1" s="1"/>
  <c r="BE1404" i="1" s="1"/>
  <c r="BH1404" i="1" s="1"/>
  <c r="BI1404" i="1" s="1"/>
  <c r="AU1388" i="1"/>
  <c r="AU1372" i="1"/>
  <c r="BD1372" i="1" s="1"/>
  <c r="BE1372" i="1" s="1"/>
  <c r="BH1372" i="1" s="1"/>
  <c r="BI1372" i="1" s="1"/>
  <c r="BJ1372" i="1" s="1"/>
  <c r="BK1372" i="1" s="1"/>
  <c r="AU1348" i="1"/>
  <c r="BD1348" i="1" s="1"/>
  <c r="BE1348" i="1" s="1"/>
  <c r="BH1348" i="1" s="1"/>
  <c r="BI1348" i="1" s="1"/>
  <c r="BJ1348" i="1" s="1"/>
  <c r="BK1348" i="1" s="1"/>
  <c r="AU1332" i="1"/>
  <c r="AU1324" i="1"/>
  <c r="BD1324" i="1" s="1"/>
  <c r="BE1324" i="1" s="1"/>
  <c r="BH1324" i="1" s="1"/>
  <c r="BI1324" i="1" s="1"/>
  <c r="BJ1324" i="1" s="1"/>
  <c r="BK1324" i="1" s="1"/>
  <c r="AU1308" i="1"/>
  <c r="BD1308" i="1" s="1"/>
  <c r="BE1308" i="1" s="1"/>
  <c r="BH1308" i="1" s="1"/>
  <c r="BI1308" i="1" s="1"/>
  <c r="BJ1308" i="1" s="1"/>
  <c r="BK1308" i="1" s="1"/>
  <c r="AU1292" i="1"/>
  <c r="BD1292" i="1" s="1"/>
  <c r="BE1292" i="1" s="1"/>
  <c r="BH1292" i="1" s="1"/>
  <c r="BI1292" i="1" s="1"/>
  <c r="BJ1292" i="1" s="1"/>
  <c r="BK1292" i="1" s="1"/>
  <c r="AU1276" i="1"/>
  <c r="AU1260" i="1"/>
  <c r="BD1260" i="1" s="1"/>
  <c r="BE1260" i="1" s="1"/>
  <c r="BH1260" i="1" s="1"/>
  <c r="BI1260" i="1" s="1"/>
  <c r="BJ1260" i="1" s="1"/>
  <c r="BK1260" i="1" s="1"/>
  <c r="AU1236" i="1"/>
  <c r="BD1236" i="1" s="1"/>
  <c r="BE1236" i="1" s="1"/>
  <c r="BH1236" i="1" s="1"/>
  <c r="BI1236" i="1" s="1"/>
  <c r="BJ1236" i="1" s="1"/>
  <c r="BK1236" i="1" s="1"/>
  <c r="AU1220" i="1"/>
  <c r="AU1204" i="1"/>
  <c r="BD1204" i="1" s="1"/>
  <c r="BE1204" i="1" s="1"/>
  <c r="BH1204" i="1" s="1"/>
  <c r="BI1204" i="1" s="1"/>
  <c r="BJ1204" i="1" s="1"/>
  <c r="BK1204" i="1" s="1"/>
  <c r="AU1188" i="1"/>
  <c r="BD1188" i="1" s="1"/>
  <c r="BE1188" i="1" s="1"/>
  <c r="BH1188" i="1" s="1"/>
  <c r="BI1188" i="1" s="1"/>
  <c r="BJ1188" i="1" s="1"/>
  <c r="BK1188" i="1" s="1"/>
  <c r="AU1164" i="1"/>
  <c r="AU1148" i="1"/>
  <c r="BD1148" i="1" s="1"/>
  <c r="BE1148" i="1" s="1"/>
  <c r="BH1148" i="1" s="1"/>
  <c r="BI1148" i="1" s="1"/>
  <c r="BJ1148" i="1" s="1"/>
  <c r="BK1148" i="1" s="1"/>
  <c r="AU1132" i="1"/>
  <c r="BD1132" i="1" s="1"/>
  <c r="BE1132" i="1" s="1"/>
  <c r="BH1132" i="1" s="1"/>
  <c r="BI1132" i="1" s="1"/>
  <c r="AU1116" i="1"/>
  <c r="AU1100" i="1"/>
  <c r="BD1100" i="1" s="1"/>
  <c r="BE1100" i="1" s="1"/>
  <c r="BH1100" i="1" s="1"/>
  <c r="BI1100" i="1" s="1"/>
  <c r="BJ1100" i="1" s="1"/>
  <c r="BK1100" i="1" s="1"/>
  <c r="AU1084" i="1"/>
  <c r="AU1068" i="1"/>
  <c r="BD1068" i="1" s="1"/>
  <c r="BE1068" i="1" s="1"/>
  <c r="BH1068" i="1" s="1"/>
  <c r="BI1068" i="1" s="1"/>
  <c r="BJ1068" i="1" s="1"/>
  <c r="BK1068" i="1" s="1"/>
  <c r="AU1060" i="1"/>
  <c r="AU1044" i="1"/>
  <c r="BD1044" i="1" s="1"/>
  <c r="BE1044" i="1" s="1"/>
  <c r="BH1044" i="1" s="1"/>
  <c r="BI1044" i="1" s="1"/>
  <c r="BJ1044" i="1" s="1"/>
  <c r="BK1044" i="1" s="1"/>
  <c r="AU1036" i="1"/>
  <c r="AW3784" i="1"/>
  <c r="AW3752" i="1"/>
  <c r="AW3720" i="1"/>
  <c r="AW3608" i="1"/>
  <c r="AW3576" i="1"/>
  <c r="AW3544" i="1"/>
  <c r="AW3512" i="1"/>
  <c r="AW3384" i="1"/>
  <c r="AW3352" i="1"/>
  <c r="AW3272" i="1"/>
  <c r="AW3144" i="1"/>
  <c r="AW3112" i="1"/>
  <c r="AW3080" i="1"/>
  <c r="AW3016" i="1"/>
  <c r="AW2968" i="1"/>
  <c r="AW2936" i="1"/>
  <c r="AW2904" i="1"/>
  <c r="AW2872" i="1"/>
  <c r="AW2840" i="1"/>
  <c r="AW2760" i="1"/>
  <c r="AW2680" i="1"/>
  <c r="AW2552" i="1"/>
  <c r="AW2504" i="1"/>
  <c r="AW2472" i="1"/>
  <c r="AW2424" i="1"/>
  <c r="AW2392" i="1"/>
  <c r="AW2296" i="1"/>
  <c r="AW2264" i="1"/>
  <c r="AW2232" i="1"/>
  <c r="AW2136" i="1"/>
  <c r="AW2024" i="1"/>
  <c r="AW1928" i="1"/>
  <c r="AW1896" i="1"/>
  <c r="AW1768" i="1"/>
  <c r="AW1752" i="1"/>
  <c r="AW1720" i="1"/>
  <c r="BJ1720" i="1" s="1"/>
  <c r="BK1720" i="1" s="1"/>
  <c r="AW1688" i="1"/>
  <c r="AW1608" i="1"/>
  <c r="AW1480" i="1"/>
  <c r="AW1352" i="1"/>
  <c r="AW1224" i="1"/>
  <c r="AW1096" i="1"/>
  <c r="BJ1096" i="1" s="1"/>
  <c r="BK1096" i="1" s="1"/>
  <c r="AW1032" i="1"/>
  <c r="BJ1032" i="1" s="1"/>
  <c r="BK1032" i="1" s="1"/>
  <c r="AW904" i="1"/>
  <c r="AW648" i="1"/>
  <c r="AW520" i="1"/>
  <c r="AW456" i="1"/>
  <c r="AW328" i="1"/>
  <c r="AW264" i="1"/>
  <c r="AW200" i="1"/>
  <c r="AW8" i="1"/>
  <c r="AU3783" i="1"/>
  <c r="AU3772" i="1"/>
  <c r="AU3761" i="1"/>
  <c r="AU3751" i="1"/>
  <c r="AU3735" i="1"/>
  <c r="AU3719" i="1"/>
  <c r="AU3708" i="1"/>
  <c r="AU3697" i="1"/>
  <c r="AU3692" i="1"/>
  <c r="AU3681" i="1"/>
  <c r="AU3671" i="1"/>
  <c r="AU3655" i="1"/>
  <c r="AU3644" i="1"/>
  <c r="AU3633" i="1"/>
  <c r="AU3623" i="1"/>
  <c r="AU3607" i="1"/>
  <c r="AU3596" i="1"/>
  <c r="AU3585" i="1"/>
  <c r="AU3575" i="1"/>
  <c r="AU3564" i="1"/>
  <c r="AU3559" i="1"/>
  <c r="AU3548" i="1"/>
  <c r="AU3537" i="1"/>
  <c r="AU3527" i="1"/>
  <c r="AU3516" i="1"/>
  <c r="AU3505" i="1"/>
  <c r="AU3495" i="1"/>
  <c r="AU3484" i="1"/>
  <c r="AU3473" i="1"/>
  <c r="AU3463" i="1"/>
  <c r="AU3452" i="1"/>
  <c r="AU3441" i="1"/>
  <c r="AU3431" i="1"/>
  <c r="AU3420" i="1"/>
  <c r="AU3409" i="1"/>
  <c r="AU3404" i="1"/>
  <c r="BD3404" i="1" s="1"/>
  <c r="BE3404" i="1" s="1"/>
  <c r="BH3404" i="1" s="1"/>
  <c r="BI3404" i="1" s="1"/>
  <c r="AU3393" i="1"/>
  <c r="BD3393" i="1" s="1"/>
  <c r="BE3393" i="1" s="1"/>
  <c r="BH3393" i="1" s="1"/>
  <c r="BI3393" i="1" s="1"/>
  <c r="BJ3393" i="1" s="1"/>
  <c r="BK3393" i="1" s="1"/>
  <c r="AU3383" i="1"/>
  <c r="AU3372" i="1"/>
  <c r="BD3372" i="1" s="1"/>
  <c r="BE3372" i="1" s="1"/>
  <c r="BH3372" i="1" s="1"/>
  <c r="BI3372" i="1" s="1"/>
  <c r="BJ3372" i="1" s="1"/>
  <c r="BK3372" i="1" s="1"/>
  <c r="AU3361" i="1"/>
  <c r="BD3361" i="1" s="1"/>
  <c r="BE3361" i="1" s="1"/>
  <c r="BH3361" i="1" s="1"/>
  <c r="BI3361" i="1" s="1"/>
  <c r="BJ3361" i="1" s="1"/>
  <c r="BK3361" i="1" s="1"/>
  <c r="AU3345" i="1"/>
  <c r="BD3345" i="1" s="1"/>
  <c r="BE3345" i="1" s="1"/>
  <c r="BH3345" i="1" s="1"/>
  <c r="BI3345" i="1" s="1"/>
  <c r="BJ3345" i="1" s="1"/>
  <c r="BK3345" i="1" s="1"/>
  <c r="AU3340" i="1"/>
  <c r="BD3340" i="1" s="1"/>
  <c r="BE3340" i="1" s="1"/>
  <c r="BH3340" i="1" s="1"/>
  <c r="BI3340" i="1" s="1"/>
  <c r="AU3329" i="1"/>
  <c r="AU3319" i="1"/>
  <c r="BD3319" i="1" s="1"/>
  <c r="BE3319" i="1" s="1"/>
  <c r="BH3319" i="1" s="1"/>
  <c r="BI3319" i="1" s="1"/>
  <c r="BJ3319" i="1" s="1"/>
  <c r="BK3319" i="1" s="1"/>
  <c r="AU3308" i="1"/>
  <c r="BD3308" i="1" s="1"/>
  <c r="BE3308" i="1" s="1"/>
  <c r="BH3308" i="1" s="1"/>
  <c r="BI3308" i="1" s="1"/>
  <c r="BJ3308" i="1" s="1"/>
  <c r="BK3308" i="1" s="1"/>
  <c r="AU3297" i="1"/>
  <c r="AU3287" i="1"/>
  <c r="BD3287" i="1" s="1"/>
  <c r="BE3287" i="1" s="1"/>
  <c r="BH3287" i="1" s="1"/>
  <c r="BI3287" i="1" s="1"/>
  <c r="BJ3287" i="1" s="1"/>
  <c r="BK3287" i="1" s="1"/>
  <c r="AU3271" i="1"/>
  <c r="AU3260" i="1"/>
  <c r="BD3260" i="1" s="1"/>
  <c r="BE3260" i="1" s="1"/>
  <c r="BH3260" i="1" s="1"/>
  <c r="BI3260" i="1" s="1"/>
  <c r="BJ3260" i="1" s="1"/>
  <c r="BK3260" i="1" s="1"/>
  <c r="AU3249" i="1"/>
  <c r="AU3239" i="1"/>
  <c r="BD3239" i="1" s="1"/>
  <c r="BE3239" i="1" s="1"/>
  <c r="BH3239" i="1" s="1"/>
  <c r="BI3239" i="1" s="1"/>
  <c r="BJ3239" i="1" s="1"/>
  <c r="BK3239" i="1" s="1"/>
  <c r="AU3228" i="1"/>
  <c r="BD3228" i="1" s="1"/>
  <c r="BE3228" i="1" s="1"/>
  <c r="BH3228" i="1" s="1"/>
  <c r="BI3228" i="1" s="1"/>
  <c r="BJ3228" i="1" s="1"/>
  <c r="BK3228" i="1" s="1"/>
  <c r="AU3207" i="1"/>
  <c r="BD3207" i="1" s="1"/>
  <c r="BE3207" i="1" s="1"/>
  <c r="BH3207" i="1" s="1"/>
  <c r="BI3207" i="1" s="1"/>
  <c r="BJ3207" i="1" s="1"/>
  <c r="BK3207" i="1" s="1"/>
  <c r="AU3196" i="1"/>
  <c r="AU3185" i="1"/>
  <c r="BD3185" i="1" s="1"/>
  <c r="BE3185" i="1" s="1"/>
  <c r="BH3185" i="1" s="1"/>
  <c r="BI3185" i="1" s="1"/>
  <c r="BJ3185" i="1" s="1"/>
  <c r="BK3185" i="1" s="1"/>
  <c r="AU3175" i="1"/>
  <c r="BD3175" i="1" s="1"/>
  <c r="BE3175" i="1" s="1"/>
  <c r="BH3175" i="1" s="1"/>
  <c r="BI3175" i="1" s="1"/>
  <c r="BJ3175" i="1" s="1"/>
  <c r="BK3175" i="1" s="1"/>
  <c r="AU3164" i="1"/>
  <c r="AU3153" i="1"/>
  <c r="BD3153" i="1" s="1"/>
  <c r="BE3153" i="1" s="1"/>
  <c r="BH3153" i="1" s="1"/>
  <c r="BI3153" i="1" s="1"/>
  <c r="BJ3153" i="1" s="1"/>
  <c r="BK3153" i="1" s="1"/>
  <c r="AU3143" i="1"/>
  <c r="AU3132" i="1"/>
  <c r="BD3132" i="1" s="1"/>
  <c r="BE3132" i="1" s="1"/>
  <c r="BH3132" i="1" s="1"/>
  <c r="BI3132" i="1" s="1"/>
  <c r="BJ3132" i="1" s="1"/>
  <c r="BK3132" i="1" s="1"/>
  <c r="AU3121" i="1"/>
  <c r="BD3121" i="1" s="1"/>
  <c r="BE3121" i="1" s="1"/>
  <c r="BH3121" i="1" s="1"/>
  <c r="BI3121" i="1" s="1"/>
  <c r="BJ3121" i="1" s="1"/>
  <c r="BK3121" i="1" s="1"/>
  <c r="AU3111" i="1"/>
  <c r="BD3111" i="1" s="1"/>
  <c r="BE3111" i="1" s="1"/>
  <c r="BH3111" i="1" s="1"/>
  <c r="BI3111" i="1" s="1"/>
  <c r="AU3100" i="1"/>
  <c r="BD3100" i="1" s="1"/>
  <c r="BE3100" i="1" s="1"/>
  <c r="BH3100" i="1" s="1"/>
  <c r="BI3100" i="1" s="1"/>
  <c r="BJ3100" i="1" s="1"/>
  <c r="BK3100" i="1" s="1"/>
  <c r="AU3089" i="1"/>
  <c r="AU3084" i="1"/>
  <c r="BD3084" i="1" s="1"/>
  <c r="BE3084" i="1" s="1"/>
  <c r="BH3084" i="1" s="1"/>
  <c r="BI3084" i="1" s="1"/>
  <c r="BJ3084" i="1" s="1"/>
  <c r="BK3084" i="1" s="1"/>
  <c r="AU3073" i="1"/>
  <c r="BD3073" i="1" s="1"/>
  <c r="BE3073" i="1" s="1"/>
  <c r="BH3073" i="1" s="1"/>
  <c r="BI3073" i="1" s="1"/>
  <c r="BJ3073" i="1" s="1"/>
  <c r="BK3073" i="1" s="1"/>
  <c r="AU3063" i="1"/>
  <c r="BD3063" i="1" s="1"/>
  <c r="BE3063" i="1" s="1"/>
  <c r="BH3063" i="1" s="1"/>
  <c r="BI3063" i="1" s="1"/>
  <c r="BJ3063" i="1" s="1"/>
  <c r="BK3063" i="1" s="1"/>
  <c r="AU3052" i="1"/>
  <c r="BD3052" i="1" s="1"/>
  <c r="BE3052" i="1" s="1"/>
  <c r="BH3052" i="1" s="1"/>
  <c r="BI3052" i="1" s="1"/>
  <c r="BJ3052" i="1" s="1"/>
  <c r="BK3052" i="1" s="1"/>
  <c r="AU3041" i="1"/>
  <c r="BD3041" i="1" s="1"/>
  <c r="BE3041" i="1" s="1"/>
  <c r="BH3041" i="1" s="1"/>
  <c r="BI3041" i="1" s="1"/>
  <c r="BJ3041" i="1" s="1"/>
  <c r="BK3041" i="1" s="1"/>
  <c r="AU3031" i="1"/>
  <c r="AU3015" i="1"/>
  <c r="BD3015" i="1" s="1"/>
  <c r="BE3015" i="1" s="1"/>
  <c r="BH3015" i="1" s="1"/>
  <c r="BI3015" i="1" s="1"/>
  <c r="BJ3015" i="1" s="1"/>
  <c r="BK3015" i="1" s="1"/>
  <c r="AU3004" i="1"/>
  <c r="AU2993" i="1"/>
  <c r="BD2993" i="1" s="1"/>
  <c r="BE2993" i="1" s="1"/>
  <c r="BH2993" i="1" s="1"/>
  <c r="BI2993" i="1" s="1"/>
  <c r="BJ2993" i="1" s="1"/>
  <c r="BK2993" i="1" s="1"/>
  <c r="AU2983" i="1"/>
  <c r="BD2983" i="1" s="1"/>
  <c r="BE2983" i="1" s="1"/>
  <c r="BH2983" i="1" s="1"/>
  <c r="BI2983" i="1" s="1"/>
  <c r="BJ2983" i="1" s="1"/>
  <c r="BK2983" i="1" s="1"/>
  <c r="AU2972" i="1"/>
  <c r="BD2972" i="1" s="1"/>
  <c r="BE2972" i="1" s="1"/>
  <c r="BH2972" i="1" s="1"/>
  <c r="BI2972" i="1" s="1"/>
  <c r="AU2961" i="1"/>
  <c r="BD2961" i="1" s="1"/>
  <c r="BE2961" i="1" s="1"/>
  <c r="BH2961" i="1" s="1"/>
  <c r="BI2961" i="1" s="1"/>
  <c r="BJ2961" i="1" s="1"/>
  <c r="BK2961" i="1" s="1"/>
  <c r="AU2951" i="1"/>
  <c r="AU2940" i="1"/>
  <c r="BD2940" i="1" s="1"/>
  <c r="BE2940" i="1" s="1"/>
  <c r="BH2940" i="1" s="1"/>
  <c r="BI2940" i="1" s="1"/>
  <c r="AU2929" i="1"/>
  <c r="BD2929" i="1" s="1"/>
  <c r="BE2929" i="1" s="1"/>
  <c r="BH2929" i="1" s="1"/>
  <c r="BI2929" i="1" s="1"/>
  <c r="BJ2929" i="1" s="1"/>
  <c r="BK2929" i="1" s="1"/>
  <c r="AU2919" i="1"/>
  <c r="AU2908" i="1"/>
  <c r="BD2908" i="1" s="1"/>
  <c r="BE2908" i="1" s="1"/>
  <c r="BH2908" i="1" s="1"/>
  <c r="BI2908" i="1" s="1"/>
  <c r="BJ2908" i="1" s="1"/>
  <c r="BK2908" i="1" s="1"/>
  <c r="AU2897" i="1"/>
  <c r="AU2887" i="1"/>
  <c r="BD2887" i="1" s="1"/>
  <c r="BE2887" i="1" s="1"/>
  <c r="BH2887" i="1" s="1"/>
  <c r="BI2887" i="1" s="1"/>
  <c r="BJ2887" i="1" s="1"/>
  <c r="BK2887" i="1" s="1"/>
  <c r="AU2871" i="1"/>
  <c r="AU2860" i="1"/>
  <c r="BD2860" i="1" s="1"/>
  <c r="BE2860" i="1" s="1"/>
  <c r="BH2860" i="1" s="1"/>
  <c r="BI2860" i="1" s="1"/>
  <c r="BJ2860" i="1" s="1"/>
  <c r="BK2860" i="1" s="1"/>
  <c r="AU2849" i="1"/>
  <c r="BD2849" i="1" s="1"/>
  <c r="BE2849" i="1" s="1"/>
  <c r="BH2849" i="1" s="1"/>
  <c r="BI2849" i="1" s="1"/>
  <c r="BJ2849" i="1" s="1"/>
  <c r="BK2849" i="1" s="1"/>
  <c r="AU2839" i="1"/>
  <c r="AU2828" i="1"/>
  <c r="BD2828" i="1" s="1"/>
  <c r="BE2828" i="1" s="1"/>
  <c r="BH2828" i="1" s="1"/>
  <c r="BI2828" i="1" s="1"/>
  <c r="BJ2828" i="1" s="1"/>
  <c r="BK2828" i="1" s="1"/>
  <c r="AU2817" i="1"/>
  <c r="AU2807" i="1"/>
  <c r="BD2807" i="1" s="1"/>
  <c r="BE2807" i="1" s="1"/>
  <c r="BH2807" i="1" s="1"/>
  <c r="BI2807" i="1" s="1"/>
  <c r="BJ2807" i="1" s="1"/>
  <c r="BK2807" i="1" s="1"/>
  <c r="AU2796" i="1"/>
  <c r="BD2796" i="1" s="1"/>
  <c r="BE2796" i="1" s="1"/>
  <c r="BH2796" i="1" s="1"/>
  <c r="BI2796" i="1" s="1"/>
  <c r="BJ2796" i="1" s="1"/>
  <c r="BK2796" i="1" s="1"/>
  <c r="AU2785" i="1"/>
  <c r="AU2775" i="1"/>
  <c r="BD2775" i="1" s="1"/>
  <c r="BE2775" i="1" s="1"/>
  <c r="BH2775" i="1" s="1"/>
  <c r="BI2775" i="1" s="1"/>
  <c r="AU2759" i="1"/>
  <c r="AU2748" i="1"/>
  <c r="BD2748" i="1" s="1"/>
  <c r="BE2748" i="1" s="1"/>
  <c r="BH2748" i="1" s="1"/>
  <c r="BI2748" i="1" s="1"/>
  <c r="BJ2748" i="1" s="1"/>
  <c r="BK2748" i="1" s="1"/>
  <c r="AU2737" i="1"/>
  <c r="AU2727" i="1"/>
  <c r="BD2727" i="1" s="1"/>
  <c r="BE2727" i="1" s="1"/>
  <c r="BH2727" i="1" s="1"/>
  <c r="BI2727" i="1" s="1"/>
  <c r="BJ2727" i="1" s="1"/>
  <c r="BK2727" i="1" s="1"/>
  <c r="AU2716" i="1"/>
  <c r="BD2716" i="1" s="1"/>
  <c r="BE2716" i="1" s="1"/>
  <c r="BH2716" i="1" s="1"/>
  <c r="BI2716" i="1" s="1"/>
  <c r="BJ2716" i="1" s="1"/>
  <c r="BK2716" i="1" s="1"/>
  <c r="AU2705" i="1"/>
  <c r="AU2695" i="1"/>
  <c r="BD2695" i="1" s="1"/>
  <c r="BE2695" i="1" s="1"/>
  <c r="BH2695" i="1" s="1"/>
  <c r="BI2695" i="1" s="1"/>
  <c r="BJ2695" i="1" s="1"/>
  <c r="BK2695" i="1" s="1"/>
  <c r="AU2684" i="1"/>
  <c r="AU2673" i="1"/>
  <c r="BD2673" i="1" s="1"/>
  <c r="BE2673" i="1" s="1"/>
  <c r="BH2673" i="1" s="1"/>
  <c r="BI2673" i="1" s="1"/>
  <c r="BJ2673" i="1" s="1"/>
  <c r="BK2673" i="1" s="1"/>
  <c r="AU2668" i="1"/>
  <c r="BD2668" i="1" s="1"/>
  <c r="BE2668" i="1" s="1"/>
  <c r="BH2668" i="1" s="1"/>
  <c r="BI2668" i="1" s="1"/>
  <c r="BJ2668" i="1" s="1"/>
  <c r="BK2668" i="1" s="1"/>
  <c r="AU2657" i="1"/>
  <c r="AU2647" i="1"/>
  <c r="BD2647" i="1" s="1"/>
  <c r="BE2647" i="1" s="1"/>
  <c r="BH2647" i="1" s="1"/>
  <c r="BI2647" i="1" s="1"/>
  <c r="BJ2647" i="1" s="1"/>
  <c r="BK2647" i="1" s="1"/>
  <c r="AU2631" i="1"/>
  <c r="BD2631" i="1" s="1"/>
  <c r="BE2631" i="1" s="1"/>
  <c r="BH2631" i="1" s="1"/>
  <c r="BI2631" i="1" s="1"/>
  <c r="BJ2631" i="1" s="1"/>
  <c r="BK2631" i="1" s="1"/>
  <c r="AU2620" i="1"/>
  <c r="BD2620" i="1" s="1"/>
  <c r="BE2620" i="1" s="1"/>
  <c r="BH2620" i="1" s="1"/>
  <c r="BI2620" i="1" s="1"/>
  <c r="BJ2620" i="1" s="1"/>
  <c r="BK2620" i="1" s="1"/>
  <c r="AU2609" i="1"/>
  <c r="BD2609" i="1" s="1"/>
  <c r="BE2609" i="1" s="1"/>
  <c r="BH2609" i="1" s="1"/>
  <c r="BI2609" i="1" s="1"/>
  <c r="BJ2609" i="1" s="1"/>
  <c r="BK2609" i="1" s="1"/>
  <c r="AU2599" i="1"/>
  <c r="AU2588" i="1"/>
  <c r="BD2588" i="1" s="1"/>
  <c r="BE2588" i="1" s="1"/>
  <c r="BH2588" i="1" s="1"/>
  <c r="BI2588" i="1" s="1"/>
  <c r="BJ2588" i="1" s="1"/>
  <c r="BK2588" i="1" s="1"/>
  <c r="AU2577" i="1"/>
  <c r="BD2577" i="1" s="1"/>
  <c r="BE2577" i="1" s="1"/>
  <c r="BH2577" i="1" s="1"/>
  <c r="BI2577" i="1" s="1"/>
  <c r="BJ2577" i="1" s="1"/>
  <c r="BK2577" i="1" s="1"/>
  <c r="AU2567" i="1"/>
  <c r="BD2567" i="1" s="1"/>
  <c r="BE2567" i="1" s="1"/>
  <c r="BH2567" i="1" s="1"/>
  <c r="BI2567" i="1" s="1"/>
  <c r="BJ2567" i="1" s="1"/>
  <c r="BK2567" i="1" s="1"/>
  <c r="AU2556" i="1"/>
  <c r="BD2556" i="1" s="1"/>
  <c r="BE2556" i="1" s="1"/>
  <c r="BH2556" i="1" s="1"/>
  <c r="BI2556" i="1" s="1"/>
  <c r="BJ2556" i="1" s="1"/>
  <c r="BK2556" i="1" s="1"/>
  <c r="AU2545" i="1"/>
  <c r="AU2535" i="1"/>
  <c r="BD2535" i="1" s="1"/>
  <c r="BE2535" i="1" s="1"/>
  <c r="BH2535" i="1" s="1"/>
  <c r="BI2535" i="1" s="1"/>
  <c r="BJ2535" i="1" s="1"/>
  <c r="BK2535" i="1" s="1"/>
  <c r="AU2524" i="1"/>
  <c r="BD2524" i="1" s="1"/>
  <c r="BE2524" i="1" s="1"/>
  <c r="BH2524" i="1" s="1"/>
  <c r="BI2524" i="1" s="1"/>
  <c r="BJ2524" i="1" s="1"/>
  <c r="BK2524" i="1" s="1"/>
  <c r="AU2513" i="1"/>
  <c r="BD2513" i="1" s="1"/>
  <c r="BE2513" i="1" s="1"/>
  <c r="BH2513" i="1" s="1"/>
  <c r="BI2513" i="1" s="1"/>
  <c r="BJ2513" i="1" s="1"/>
  <c r="BK2513" i="1" s="1"/>
  <c r="AU2503" i="1"/>
  <c r="BD2503" i="1" s="1"/>
  <c r="BE2503" i="1" s="1"/>
  <c r="BH2503" i="1" s="1"/>
  <c r="BI2503" i="1" s="1"/>
  <c r="BJ2503" i="1" s="1"/>
  <c r="BK2503" i="1" s="1"/>
  <c r="AU2492" i="1"/>
  <c r="AU2481" i="1"/>
  <c r="BD2481" i="1" s="1"/>
  <c r="BE2481" i="1" s="1"/>
  <c r="BH2481" i="1" s="1"/>
  <c r="BI2481" i="1" s="1"/>
  <c r="BJ2481" i="1" s="1"/>
  <c r="BK2481" i="1" s="1"/>
  <c r="AU2471" i="1"/>
  <c r="BD2471" i="1" s="1"/>
  <c r="BE2471" i="1" s="1"/>
  <c r="BH2471" i="1" s="1"/>
  <c r="BI2471" i="1" s="1"/>
  <c r="BJ2471" i="1" s="1"/>
  <c r="BK2471" i="1" s="1"/>
  <c r="AU2455" i="1"/>
  <c r="BD2455" i="1" s="1"/>
  <c r="BE2455" i="1" s="1"/>
  <c r="BH2455" i="1" s="1"/>
  <c r="BI2455" i="1" s="1"/>
  <c r="AU2449" i="1"/>
  <c r="BD2449" i="1" s="1"/>
  <c r="BE2449" i="1" s="1"/>
  <c r="BH2449" i="1" s="1"/>
  <c r="BI2449" i="1" s="1"/>
  <c r="BJ2449" i="1" s="1"/>
  <c r="BK2449" i="1" s="1"/>
  <c r="AU2439" i="1"/>
  <c r="AU2428" i="1"/>
  <c r="BD2428" i="1" s="1"/>
  <c r="BE2428" i="1" s="1"/>
  <c r="BH2428" i="1" s="1"/>
  <c r="BI2428" i="1" s="1"/>
  <c r="BJ2428" i="1" s="1"/>
  <c r="BK2428" i="1" s="1"/>
  <c r="AU2417" i="1"/>
  <c r="BD2417" i="1" s="1"/>
  <c r="BE2417" i="1" s="1"/>
  <c r="BH2417" i="1" s="1"/>
  <c r="BI2417" i="1" s="1"/>
  <c r="BJ2417" i="1" s="1"/>
  <c r="BK2417" i="1" s="1"/>
  <c r="AU2401" i="1"/>
  <c r="BD2401" i="1" s="1"/>
  <c r="BE2401" i="1" s="1"/>
  <c r="BH2401" i="1" s="1"/>
  <c r="BI2401" i="1" s="1"/>
  <c r="BJ2401" i="1" s="1"/>
  <c r="BK2401" i="1" s="1"/>
  <c r="AU2391" i="1"/>
  <c r="BD2391" i="1" s="1"/>
  <c r="BE2391" i="1" s="1"/>
  <c r="BH2391" i="1" s="1"/>
  <c r="BI2391" i="1" s="1"/>
  <c r="BJ2391" i="1" s="1"/>
  <c r="BK2391" i="1" s="1"/>
  <c r="AU2380" i="1"/>
  <c r="AU2369" i="1"/>
  <c r="BD2369" i="1" s="1"/>
  <c r="BE2369" i="1" s="1"/>
  <c r="BH2369" i="1" s="1"/>
  <c r="BI2369" i="1" s="1"/>
  <c r="BJ2369" i="1" s="1"/>
  <c r="BK2369" i="1" s="1"/>
  <c r="AU2359" i="1"/>
  <c r="AU2348" i="1"/>
  <c r="BD2348" i="1" s="1"/>
  <c r="BE2348" i="1" s="1"/>
  <c r="BH2348" i="1" s="1"/>
  <c r="BI2348" i="1" s="1"/>
  <c r="BJ2348" i="1" s="1"/>
  <c r="BK2348" i="1" s="1"/>
  <c r="AU2337" i="1"/>
  <c r="BD2337" i="1" s="1"/>
  <c r="BE2337" i="1" s="1"/>
  <c r="BH2337" i="1" s="1"/>
  <c r="BI2337" i="1" s="1"/>
  <c r="BJ2337" i="1" s="1"/>
  <c r="BK2337" i="1" s="1"/>
  <c r="AU2332" i="1"/>
  <c r="AU2321" i="1"/>
  <c r="BD2321" i="1" s="1"/>
  <c r="BE2321" i="1" s="1"/>
  <c r="BH2321" i="1" s="1"/>
  <c r="BI2321" i="1" s="1"/>
  <c r="BJ2321" i="1" s="1"/>
  <c r="BK2321" i="1" s="1"/>
  <c r="AU2311" i="1"/>
  <c r="BD2311" i="1" s="1"/>
  <c r="BE2311" i="1" s="1"/>
  <c r="BH2311" i="1" s="1"/>
  <c r="BI2311" i="1" s="1"/>
  <c r="BJ2311" i="1" s="1"/>
  <c r="BK2311" i="1" s="1"/>
  <c r="AU2295" i="1"/>
  <c r="BD2295" i="1" s="1"/>
  <c r="BE2295" i="1" s="1"/>
  <c r="BH2295" i="1" s="1"/>
  <c r="BI2295" i="1" s="1"/>
  <c r="BJ2295" i="1" s="1"/>
  <c r="BK2295" i="1" s="1"/>
  <c r="AU2284" i="1"/>
  <c r="BD2284" i="1" s="1"/>
  <c r="BE2284" i="1" s="1"/>
  <c r="BH2284" i="1" s="1"/>
  <c r="BI2284" i="1" s="1"/>
  <c r="BJ2284" i="1" s="1"/>
  <c r="BK2284" i="1" s="1"/>
  <c r="AU2279" i="1"/>
  <c r="AU2268" i="1"/>
  <c r="BD2268" i="1" s="1"/>
  <c r="BE2268" i="1" s="1"/>
  <c r="BH2268" i="1" s="1"/>
  <c r="BI2268" i="1" s="1"/>
  <c r="BJ2268" i="1" s="1"/>
  <c r="BK2268" i="1" s="1"/>
  <c r="AU2257" i="1"/>
  <c r="BD2257" i="1" s="1"/>
  <c r="BE2257" i="1" s="1"/>
  <c r="BH2257" i="1" s="1"/>
  <c r="BI2257" i="1" s="1"/>
  <c r="BJ2257" i="1" s="1"/>
  <c r="BK2257" i="1" s="1"/>
  <c r="AU2247" i="1"/>
  <c r="BD2247" i="1" s="1"/>
  <c r="BE2247" i="1" s="1"/>
  <c r="BH2247" i="1" s="1"/>
  <c r="BI2247" i="1" s="1"/>
  <c r="BJ2247" i="1" s="1"/>
  <c r="BK2247" i="1" s="1"/>
  <c r="AU2236" i="1"/>
  <c r="BD2236" i="1" s="1"/>
  <c r="BE2236" i="1" s="1"/>
  <c r="BH2236" i="1" s="1"/>
  <c r="BI2236" i="1" s="1"/>
  <c r="BJ2236" i="1" s="1"/>
  <c r="BK2236" i="1" s="1"/>
  <c r="AU2225" i="1"/>
  <c r="AU2215" i="1"/>
  <c r="BD2215" i="1" s="1"/>
  <c r="BE2215" i="1" s="1"/>
  <c r="BH2215" i="1" s="1"/>
  <c r="BI2215" i="1" s="1"/>
  <c r="BJ2215" i="1" s="1"/>
  <c r="BK2215" i="1" s="1"/>
  <c r="AU2204" i="1"/>
  <c r="BD2204" i="1" s="1"/>
  <c r="BE2204" i="1" s="1"/>
  <c r="BH2204" i="1" s="1"/>
  <c r="BI2204" i="1" s="1"/>
  <c r="BJ2204" i="1" s="1"/>
  <c r="BK2204" i="1" s="1"/>
  <c r="AU2193" i="1"/>
  <c r="BD2193" i="1" s="1"/>
  <c r="BE2193" i="1" s="1"/>
  <c r="BH2193" i="1" s="1"/>
  <c r="BI2193" i="1" s="1"/>
  <c r="BJ2193" i="1" s="1"/>
  <c r="BK2193" i="1" s="1"/>
  <c r="AU2183" i="1"/>
  <c r="BD2183" i="1" s="1"/>
  <c r="BE2183" i="1" s="1"/>
  <c r="BH2183" i="1" s="1"/>
  <c r="BI2183" i="1" s="1"/>
  <c r="BJ2183" i="1" s="1"/>
  <c r="BK2183" i="1" s="1"/>
  <c r="AU2172" i="1"/>
  <c r="BD2172" i="1" s="1"/>
  <c r="BE2172" i="1" s="1"/>
  <c r="BH2172" i="1" s="1"/>
  <c r="BI2172" i="1" s="1"/>
  <c r="BJ2172" i="1" s="1"/>
  <c r="BK2172" i="1" s="1"/>
  <c r="AU2161" i="1"/>
  <c r="BD2161" i="1" s="1"/>
  <c r="BE2161" i="1" s="1"/>
  <c r="BH2161" i="1" s="1"/>
  <c r="BI2161" i="1" s="1"/>
  <c r="BJ2161" i="1" s="1"/>
  <c r="BK2161" i="1" s="1"/>
  <c r="AU2151" i="1"/>
  <c r="BD2151" i="1" s="1"/>
  <c r="BE2151" i="1" s="1"/>
  <c r="BH2151" i="1" s="1"/>
  <c r="BI2151" i="1" s="1"/>
  <c r="BJ2151" i="1" s="1"/>
  <c r="BK2151" i="1" s="1"/>
  <c r="AU2140" i="1"/>
  <c r="AU2129" i="1"/>
  <c r="BD2129" i="1" s="1"/>
  <c r="BE2129" i="1" s="1"/>
  <c r="BH2129" i="1" s="1"/>
  <c r="BI2129" i="1" s="1"/>
  <c r="BJ2129" i="1" s="1"/>
  <c r="BK2129" i="1" s="1"/>
  <c r="AU2119" i="1"/>
  <c r="BD2119" i="1" s="1"/>
  <c r="BE2119" i="1" s="1"/>
  <c r="BH2119" i="1" s="1"/>
  <c r="BI2119" i="1" s="1"/>
  <c r="BJ2119" i="1" s="1"/>
  <c r="BK2119" i="1" s="1"/>
  <c r="AU2108" i="1"/>
  <c r="BD2108" i="1" s="1"/>
  <c r="BE2108" i="1" s="1"/>
  <c r="BH2108" i="1" s="1"/>
  <c r="BI2108" i="1" s="1"/>
  <c r="BJ2108" i="1" s="1"/>
  <c r="BK2108" i="1" s="1"/>
  <c r="AU2097" i="1"/>
  <c r="BD2097" i="1" s="1"/>
  <c r="BE2097" i="1" s="1"/>
  <c r="BH2097" i="1" s="1"/>
  <c r="BI2097" i="1" s="1"/>
  <c r="BJ2097" i="1" s="1"/>
  <c r="BK2097" i="1" s="1"/>
  <c r="AU2087" i="1"/>
  <c r="AU2076" i="1"/>
  <c r="BD2076" i="1" s="1"/>
  <c r="BE2076" i="1" s="1"/>
  <c r="BH2076" i="1" s="1"/>
  <c r="BI2076" i="1" s="1"/>
  <c r="BJ2076" i="1" s="1"/>
  <c r="BK2076" i="1" s="1"/>
  <c r="AU2065" i="1"/>
  <c r="BD2065" i="1" s="1"/>
  <c r="BE2065" i="1" s="1"/>
  <c r="BH2065" i="1" s="1"/>
  <c r="BI2065" i="1" s="1"/>
  <c r="BJ2065" i="1" s="1"/>
  <c r="BK2065" i="1" s="1"/>
  <c r="AU2060" i="1"/>
  <c r="AU2049" i="1"/>
  <c r="BD2049" i="1" s="1"/>
  <c r="BE2049" i="1" s="1"/>
  <c r="BH2049" i="1" s="1"/>
  <c r="BI2049" i="1" s="1"/>
  <c r="BJ2049" i="1" s="1"/>
  <c r="BK2049" i="1" s="1"/>
  <c r="AU2039" i="1"/>
  <c r="BD2039" i="1" s="1"/>
  <c r="BE2039" i="1" s="1"/>
  <c r="BH2039" i="1" s="1"/>
  <c r="BI2039" i="1" s="1"/>
  <c r="AU2028" i="1"/>
  <c r="AU2017" i="1"/>
  <c r="BD2017" i="1" s="1"/>
  <c r="BE2017" i="1" s="1"/>
  <c r="BH2017" i="1" s="1"/>
  <c r="BI2017" i="1" s="1"/>
  <c r="BJ2017" i="1" s="1"/>
  <c r="BK2017" i="1" s="1"/>
  <c r="AU2007" i="1"/>
  <c r="AU1991" i="1"/>
  <c r="BD1991" i="1" s="1"/>
  <c r="BE1991" i="1" s="1"/>
  <c r="BH1991" i="1" s="1"/>
  <c r="BI1991" i="1" s="1"/>
  <c r="BJ1991" i="1" s="1"/>
  <c r="BK1991" i="1" s="1"/>
  <c r="AU1980" i="1"/>
  <c r="AU1975" i="1"/>
  <c r="AU1964" i="1"/>
  <c r="BD1964" i="1" s="1"/>
  <c r="BE1964" i="1" s="1"/>
  <c r="BH1964" i="1" s="1"/>
  <c r="BI1964" i="1" s="1"/>
  <c r="BJ1964" i="1" s="1"/>
  <c r="BK1964" i="1" s="1"/>
  <c r="AU1953" i="1"/>
  <c r="AU1943" i="1"/>
  <c r="BD1943" i="1" s="1"/>
  <c r="BE1943" i="1" s="1"/>
  <c r="BH1943" i="1" s="1"/>
  <c r="BI1943" i="1" s="1"/>
  <c r="BJ1943" i="1" s="1"/>
  <c r="BK1943" i="1" s="1"/>
  <c r="AU1932" i="1"/>
  <c r="BD1932" i="1" s="1"/>
  <c r="BE1932" i="1" s="1"/>
  <c r="BH1932" i="1" s="1"/>
  <c r="BI1932" i="1" s="1"/>
  <c r="BJ1932" i="1" s="1"/>
  <c r="BK1932" i="1" s="1"/>
  <c r="AU1921" i="1"/>
  <c r="AU1911" i="1"/>
  <c r="BD1911" i="1" s="1"/>
  <c r="BE1911" i="1" s="1"/>
  <c r="BH1911" i="1" s="1"/>
  <c r="BI1911" i="1" s="1"/>
  <c r="AU1900" i="1"/>
  <c r="AU1889" i="1"/>
  <c r="BD1889" i="1" s="1"/>
  <c r="BE1889" i="1" s="1"/>
  <c r="BH1889" i="1" s="1"/>
  <c r="BI1889" i="1" s="1"/>
  <c r="BJ1889" i="1" s="1"/>
  <c r="BK1889" i="1" s="1"/>
  <c r="AU1884" i="1"/>
  <c r="BD1884" i="1" s="1"/>
  <c r="BE1884" i="1" s="1"/>
  <c r="BH1884" i="1" s="1"/>
  <c r="BI1884" i="1" s="1"/>
  <c r="BJ1884" i="1" s="1"/>
  <c r="BK1884" i="1" s="1"/>
  <c r="AU1873" i="1"/>
  <c r="AU1863" i="1"/>
  <c r="BD1863" i="1" s="1"/>
  <c r="BE1863" i="1" s="1"/>
  <c r="BH1863" i="1" s="1"/>
  <c r="BI1863" i="1" s="1"/>
  <c r="BJ1863" i="1" s="1"/>
  <c r="BK1863" i="1" s="1"/>
  <c r="AU1852" i="1"/>
  <c r="BD1852" i="1" s="1"/>
  <c r="BE1852" i="1" s="1"/>
  <c r="BH1852" i="1" s="1"/>
  <c r="BI1852" i="1" s="1"/>
  <c r="BJ1852" i="1" s="1"/>
  <c r="BK1852" i="1" s="1"/>
  <c r="AU1841" i="1"/>
  <c r="AU1831" i="1"/>
  <c r="BD1831" i="1" s="1"/>
  <c r="BE1831" i="1" s="1"/>
  <c r="BH1831" i="1" s="1"/>
  <c r="BI1831" i="1" s="1"/>
  <c r="BJ1831" i="1" s="1"/>
  <c r="BK1831" i="1" s="1"/>
  <c r="AU1820" i="1"/>
  <c r="AU1809" i="1"/>
  <c r="BD1809" i="1" s="1"/>
  <c r="BE1809" i="1" s="1"/>
  <c r="BH1809" i="1" s="1"/>
  <c r="BI1809" i="1" s="1"/>
  <c r="BJ1809" i="1" s="1"/>
  <c r="BK1809" i="1" s="1"/>
  <c r="AU1804" i="1"/>
  <c r="BD1804" i="1" s="1"/>
  <c r="BE1804" i="1" s="1"/>
  <c r="BH1804" i="1" s="1"/>
  <c r="BI1804" i="1" s="1"/>
  <c r="BJ1804" i="1" s="1"/>
  <c r="BK1804" i="1" s="1"/>
  <c r="AU1793" i="1"/>
  <c r="AU1783" i="1"/>
  <c r="BD1783" i="1" s="1"/>
  <c r="BE1783" i="1" s="1"/>
  <c r="BH1783" i="1" s="1"/>
  <c r="BI1783" i="1" s="1"/>
  <c r="BJ1783" i="1" s="1"/>
  <c r="BK1783" i="1" s="1"/>
  <c r="AU1771" i="1"/>
  <c r="BD1771" i="1" s="1"/>
  <c r="BE1771" i="1" s="1"/>
  <c r="BH1771" i="1" s="1"/>
  <c r="BI1771" i="1" s="1"/>
  <c r="BJ1771" i="1" s="1"/>
  <c r="BK1771" i="1" s="1"/>
  <c r="AU1755" i="1"/>
  <c r="BD1755" i="1" s="1"/>
  <c r="BE1755" i="1" s="1"/>
  <c r="BH1755" i="1" s="1"/>
  <c r="BI1755" i="1" s="1"/>
  <c r="BJ1755" i="1" s="1"/>
  <c r="BK1755" i="1" s="1"/>
  <c r="AU1739" i="1"/>
  <c r="AU1731" i="1"/>
  <c r="AU1715" i="1"/>
  <c r="BD1715" i="1" s="1"/>
  <c r="BE1715" i="1" s="1"/>
  <c r="BH1715" i="1" s="1"/>
  <c r="BI1715" i="1" s="1"/>
  <c r="BJ1715" i="1" s="1"/>
  <c r="BK1715" i="1" s="1"/>
  <c r="AU1699" i="1"/>
  <c r="BD1699" i="1" s="1"/>
  <c r="BE1699" i="1" s="1"/>
  <c r="BH1699" i="1" s="1"/>
  <c r="BI1699" i="1" s="1"/>
  <c r="BJ1699" i="1" s="1"/>
  <c r="BK1699" i="1" s="1"/>
  <c r="AU1683" i="1"/>
  <c r="AU1667" i="1"/>
  <c r="BD1667" i="1" s="1"/>
  <c r="BE1667" i="1" s="1"/>
  <c r="BH1667" i="1" s="1"/>
  <c r="BI1667" i="1" s="1"/>
  <c r="BJ1667" i="1" s="1"/>
  <c r="BK1667" i="1" s="1"/>
  <c r="AU1635" i="1"/>
  <c r="BD1635" i="1" s="1"/>
  <c r="BE1635" i="1" s="1"/>
  <c r="BH1635" i="1" s="1"/>
  <c r="BI1635" i="1" s="1"/>
  <c r="BJ1635" i="1" s="1"/>
  <c r="BK1635" i="1" s="1"/>
  <c r="AU1619" i="1"/>
  <c r="BD1619" i="1" s="1"/>
  <c r="BE1619" i="1" s="1"/>
  <c r="BH1619" i="1" s="1"/>
  <c r="BI1619" i="1" s="1"/>
  <c r="BJ1619" i="1" s="1"/>
  <c r="BK1619" i="1" s="1"/>
  <c r="AU1595" i="1"/>
  <c r="BD1595" i="1" s="1"/>
  <c r="BE1595" i="1" s="1"/>
  <c r="BH1595" i="1" s="1"/>
  <c r="BI1595" i="1" s="1"/>
  <c r="BJ1595" i="1" s="1"/>
  <c r="BK1595" i="1" s="1"/>
  <c r="AU1571" i="1"/>
  <c r="AU1555" i="1"/>
  <c r="BD1555" i="1" s="1"/>
  <c r="BE1555" i="1" s="1"/>
  <c r="BH1555" i="1" s="1"/>
  <c r="BI1555" i="1" s="1"/>
  <c r="BJ1555" i="1" s="1"/>
  <c r="BK1555" i="1" s="1"/>
  <c r="AU1539" i="1"/>
  <c r="BD1539" i="1" s="1"/>
  <c r="BE1539" i="1" s="1"/>
  <c r="BH1539" i="1" s="1"/>
  <c r="BI1539" i="1" s="1"/>
  <c r="BJ1539" i="1" s="1"/>
  <c r="BK1539" i="1" s="1"/>
  <c r="AU1499" i="1"/>
  <c r="BD1499" i="1" s="1"/>
  <c r="BE1499" i="1" s="1"/>
  <c r="BH1499" i="1" s="1"/>
  <c r="BI1499" i="1" s="1"/>
  <c r="BJ1499" i="1" s="1"/>
  <c r="BK1499" i="1" s="1"/>
  <c r="AU1483" i="1"/>
  <c r="BD1483" i="1" s="1"/>
  <c r="BE1483" i="1" s="1"/>
  <c r="BH1483" i="1" s="1"/>
  <c r="BI1483" i="1" s="1"/>
  <c r="BJ1483" i="1" s="1"/>
  <c r="BK1483" i="1" s="1"/>
  <c r="AU1475" i="1"/>
  <c r="BD1475" i="1" s="1"/>
  <c r="BE1475" i="1" s="1"/>
  <c r="BH1475" i="1" s="1"/>
  <c r="BI1475" i="1" s="1"/>
  <c r="BJ1475" i="1" s="1"/>
  <c r="BK1475" i="1" s="1"/>
  <c r="AU1443" i="1"/>
  <c r="BD1443" i="1" s="1"/>
  <c r="BE1443" i="1" s="1"/>
  <c r="BH1443" i="1" s="1"/>
  <c r="BI1443" i="1" s="1"/>
  <c r="AU1427" i="1"/>
  <c r="BD1427" i="1" s="1"/>
  <c r="BE1427" i="1" s="1"/>
  <c r="BH1427" i="1" s="1"/>
  <c r="BI1427" i="1" s="1"/>
  <c r="AU1411" i="1"/>
  <c r="AU1387" i="1"/>
  <c r="AU1371" i="1"/>
  <c r="BD1371" i="1" s="1"/>
  <c r="BE1371" i="1" s="1"/>
  <c r="BH1371" i="1" s="1"/>
  <c r="BI1371" i="1" s="1"/>
  <c r="BJ1371" i="1" s="1"/>
  <c r="BK1371" i="1" s="1"/>
  <c r="AU1355" i="1"/>
  <c r="AU1339" i="1"/>
  <c r="BD1339" i="1" s="1"/>
  <c r="BE1339" i="1" s="1"/>
  <c r="BH1339" i="1" s="1"/>
  <c r="BI1339" i="1" s="1"/>
  <c r="BJ1339" i="1" s="1"/>
  <c r="BK1339" i="1" s="1"/>
  <c r="AU1323" i="1"/>
  <c r="BD1323" i="1" s="1"/>
  <c r="BE1323" i="1" s="1"/>
  <c r="BH1323" i="1" s="1"/>
  <c r="BI1323" i="1" s="1"/>
  <c r="BJ1323" i="1" s="1"/>
  <c r="BK1323" i="1" s="1"/>
  <c r="AU1307" i="1"/>
  <c r="AU1291" i="1"/>
  <c r="BD1291" i="1" s="1"/>
  <c r="BE1291" i="1" s="1"/>
  <c r="BH1291" i="1" s="1"/>
  <c r="BI1291" i="1" s="1"/>
  <c r="AU1275" i="1"/>
  <c r="BD1275" i="1" s="1"/>
  <c r="BE1275" i="1" s="1"/>
  <c r="BH1275" i="1" s="1"/>
  <c r="BI1275" i="1" s="1"/>
  <c r="BJ1275" i="1" s="1"/>
  <c r="BK1275" i="1" s="1"/>
  <c r="AU1259" i="1"/>
  <c r="BD1259" i="1" s="1"/>
  <c r="BE1259" i="1" s="1"/>
  <c r="BH1259" i="1" s="1"/>
  <c r="BI1259" i="1" s="1"/>
  <c r="BJ1259" i="1" s="1"/>
  <c r="BK1259" i="1" s="1"/>
  <c r="AU1243" i="1"/>
  <c r="BD1243" i="1" s="1"/>
  <c r="BE1243" i="1" s="1"/>
  <c r="BH1243" i="1" s="1"/>
  <c r="BI1243" i="1" s="1"/>
  <c r="BJ1243" i="1" s="1"/>
  <c r="BK1243" i="1" s="1"/>
  <c r="AU1235" i="1"/>
  <c r="BD1235" i="1" s="1"/>
  <c r="BE1235" i="1" s="1"/>
  <c r="BH1235" i="1" s="1"/>
  <c r="BI1235" i="1" s="1"/>
  <c r="AU1219" i="1"/>
  <c r="AU1195" i="1"/>
  <c r="AU1179" i="1"/>
  <c r="BD1179" i="1" s="1"/>
  <c r="BE1179" i="1" s="1"/>
  <c r="BH1179" i="1" s="1"/>
  <c r="BI1179" i="1" s="1"/>
  <c r="BJ1179" i="1" s="1"/>
  <c r="BK1179" i="1" s="1"/>
  <c r="AU1163" i="1"/>
  <c r="BD1163" i="1" s="1"/>
  <c r="BE1163" i="1" s="1"/>
  <c r="BH1163" i="1" s="1"/>
  <c r="BI1163" i="1" s="1"/>
  <c r="BJ1163" i="1" s="1"/>
  <c r="BK1163" i="1" s="1"/>
  <c r="AU1147" i="1"/>
  <c r="BD1147" i="1" s="1"/>
  <c r="BE1147" i="1" s="1"/>
  <c r="BH1147" i="1" s="1"/>
  <c r="BI1147" i="1" s="1"/>
  <c r="AU1131" i="1"/>
  <c r="BD1131" i="1" s="1"/>
  <c r="BE1131" i="1" s="1"/>
  <c r="BH1131" i="1" s="1"/>
  <c r="BI1131" i="1" s="1"/>
  <c r="BJ1131" i="1" s="1"/>
  <c r="BK1131" i="1" s="1"/>
  <c r="AU1115" i="1"/>
  <c r="AU1107" i="1"/>
  <c r="BD1107" i="1" s="1"/>
  <c r="BE1107" i="1" s="1"/>
  <c r="BH1107" i="1" s="1"/>
  <c r="BI1107" i="1" s="1"/>
  <c r="BJ1107" i="1" s="1"/>
  <c r="BK1107" i="1" s="1"/>
  <c r="AU1091" i="1"/>
  <c r="AU1083" i="1"/>
  <c r="AU1067" i="1"/>
  <c r="BD1067" i="1" s="1"/>
  <c r="BE1067" i="1" s="1"/>
  <c r="BH1067" i="1" s="1"/>
  <c r="BI1067" i="1" s="1"/>
  <c r="BJ1067" i="1" s="1"/>
  <c r="BK1067" i="1" s="1"/>
  <c r="AU1051" i="1"/>
  <c r="BD1051" i="1" s="1"/>
  <c r="BE1051" i="1" s="1"/>
  <c r="BH1051" i="1" s="1"/>
  <c r="BI1051" i="1" s="1"/>
  <c r="BJ1051" i="1" s="1"/>
  <c r="BK1051" i="1" s="1"/>
  <c r="AU1035" i="1"/>
  <c r="AU1003" i="1"/>
  <c r="AU971" i="1"/>
  <c r="BD971" i="1" s="1"/>
  <c r="BE971" i="1" s="1"/>
  <c r="BH971" i="1" s="1"/>
  <c r="BI971" i="1" s="1"/>
  <c r="BJ971" i="1" s="1"/>
  <c r="BK971" i="1" s="1"/>
  <c r="AU939" i="1"/>
  <c r="BD939" i="1" s="1"/>
  <c r="BE939" i="1" s="1"/>
  <c r="BH939" i="1" s="1"/>
  <c r="BI939" i="1" s="1"/>
  <c r="BJ939" i="1" s="1"/>
  <c r="BK939" i="1" s="1"/>
  <c r="AU907" i="1"/>
  <c r="BD907" i="1" s="1"/>
  <c r="BE907" i="1" s="1"/>
  <c r="BH907" i="1" s="1"/>
  <c r="BI907" i="1" s="1"/>
  <c r="BJ907" i="1" s="1"/>
  <c r="BK907" i="1" s="1"/>
  <c r="AU875" i="1"/>
  <c r="AU859" i="1"/>
  <c r="BD859" i="1" s="1"/>
  <c r="BE859" i="1" s="1"/>
  <c r="BH859" i="1" s="1"/>
  <c r="BI859" i="1" s="1"/>
  <c r="BJ859" i="1" s="1"/>
  <c r="BK859" i="1" s="1"/>
  <c r="AU827" i="1"/>
  <c r="BD827" i="1" s="1"/>
  <c r="BE827" i="1" s="1"/>
  <c r="BH827" i="1" s="1"/>
  <c r="BI827" i="1" s="1"/>
  <c r="BJ827" i="1" s="1"/>
  <c r="BK827" i="1" s="1"/>
  <c r="AU779" i="1"/>
  <c r="BD779" i="1" s="1"/>
  <c r="BE779" i="1" s="1"/>
  <c r="BH779" i="1" s="1"/>
  <c r="BI779" i="1" s="1"/>
  <c r="AU763" i="1"/>
  <c r="AU715" i="1"/>
  <c r="BD715" i="1" s="1"/>
  <c r="BE715" i="1" s="1"/>
  <c r="BH715" i="1" s="1"/>
  <c r="BI715" i="1" s="1"/>
  <c r="BJ715" i="1" s="1"/>
  <c r="BK715" i="1" s="1"/>
  <c r="AU699" i="1"/>
  <c r="BD699" i="1" s="1"/>
  <c r="BE699" i="1" s="1"/>
  <c r="BH699" i="1" s="1"/>
  <c r="BI699" i="1" s="1"/>
  <c r="BJ699" i="1" s="1"/>
  <c r="BK699" i="1" s="1"/>
  <c r="AU651" i="1"/>
  <c r="AU619" i="1"/>
  <c r="BD619" i="1" s="1"/>
  <c r="BE619" i="1" s="1"/>
  <c r="BH619" i="1" s="1"/>
  <c r="BI619" i="1" s="1"/>
  <c r="BJ619" i="1" s="1"/>
  <c r="BK619" i="1" s="1"/>
  <c r="AU587" i="1"/>
  <c r="BD587" i="1" s="1"/>
  <c r="BE587" i="1" s="1"/>
  <c r="BH587" i="1" s="1"/>
  <c r="BI587" i="1" s="1"/>
  <c r="BJ587" i="1" s="1"/>
  <c r="BK587" i="1" s="1"/>
  <c r="AU555" i="1"/>
  <c r="BD555" i="1" s="1"/>
  <c r="BE555" i="1" s="1"/>
  <c r="BH555" i="1" s="1"/>
  <c r="BI555" i="1" s="1"/>
  <c r="AU523" i="1"/>
  <c r="AU491" i="1"/>
  <c r="AU459" i="1"/>
  <c r="BD459" i="1" s="1"/>
  <c r="BE459" i="1" s="1"/>
  <c r="BH459" i="1" s="1"/>
  <c r="BI459" i="1" s="1"/>
  <c r="AU427" i="1"/>
  <c r="BD427" i="1" s="1"/>
  <c r="BE427" i="1" s="1"/>
  <c r="BH427" i="1" s="1"/>
  <c r="BI427" i="1" s="1"/>
  <c r="BJ427" i="1" s="1"/>
  <c r="BK427" i="1" s="1"/>
  <c r="AU395" i="1"/>
  <c r="BD395" i="1" s="1"/>
  <c r="BE395" i="1" s="1"/>
  <c r="BH395" i="1" s="1"/>
  <c r="BI395" i="1" s="1"/>
  <c r="BJ395" i="1" s="1"/>
  <c r="BK395" i="1" s="1"/>
  <c r="AU363" i="1"/>
  <c r="BD363" i="1" s="1"/>
  <c r="BE363" i="1" s="1"/>
  <c r="BH363" i="1" s="1"/>
  <c r="BI363" i="1" s="1"/>
  <c r="BJ363" i="1" s="1"/>
  <c r="BK363" i="1" s="1"/>
  <c r="AU331" i="1"/>
  <c r="AU299" i="1"/>
  <c r="BD299" i="1" s="1"/>
  <c r="BE299" i="1" s="1"/>
  <c r="BH299" i="1" s="1"/>
  <c r="BI299" i="1" s="1"/>
  <c r="BJ299" i="1" s="1"/>
  <c r="BK299" i="1" s="1"/>
  <c r="AU267" i="1"/>
  <c r="BD267" i="1" s="1"/>
  <c r="BE267" i="1" s="1"/>
  <c r="BH267" i="1" s="1"/>
  <c r="BI267" i="1" s="1"/>
  <c r="BJ267" i="1" s="1"/>
  <c r="BK267" i="1" s="1"/>
  <c r="AU235" i="1"/>
  <c r="BD235" i="1" s="1"/>
  <c r="BE235" i="1" s="1"/>
  <c r="BH235" i="1" s="1"/>
  <c r="BI235" i="1" s="1"/>
  <c r="BJ235" i="1" s="1"/>
  <c r="BK235" i="1" s="1"/>
  <c r="AU203" i="1"/>
  <c r="BD203" i="1" s="1"/>
  <c r="BE203" i="1" s="1"/>
  <c r="BH203" i="1" s="1"/>
  <c r="BI203" i="1" s="1"/>
  <c r="BJ203" i="1" s="1"/>
  <c r="BK203" i="1" s="1"/>
  <c r="AU171" i="1"/>
  <c r="AU139" i="1"/>
  <c r="AU107" i="1"/>
  <c r="BD107" i="1" s="1"/>
  <c r="BE107" i="1" s="1"/>
  <c r="BH107" i="1" s="1"/>
  <c r="BI107" i="1" s="1"/>
  <c r="BJ107" i="1" s="1"/>
  <c r="BK107" i="1" s="1"/>
  <c r="AU75" i="1"/>
  <c r="BD75" i="1" s="1"/>
  <c r="BE75" i="1" s="1"/>
  <c r="BH75" i="1" s="1"/>
  <c r="BI75" i="1" s="1"/>
  <c r="AU43" i="1"/>
  <c r="BD43" i="1" s="1"/>
  <c r="BE43" i="1" s="1"/>
  <c r="BH43" i="1" s="1"/>
  <c r="BI43" i="1" s="1"/>
  <c r="BJ43" i="1" s="1"/>
  <c r="BK43" i="1" s="1"/>
  <c r="AU27" i="1"/>
  <c r="BD27" i="1" s="1"/>
  <c r="BE27" i="1" s="1"/>
  <c r="BH27" i="1" s="1"/>
  <c r="BI27" i="1" s="1"/>
  <c r="BJ27" i="1" s="1"/>
  <c r="BK27" i="1" s="1"/>
  <c r="AW1716" i="1"/>
  <c r="BJ1716" i="1" s="1"/>
  <c r="BK1716" i="1" s="1"/>
  <c r="AW1603" i="1"/>
  <c r="AW1560" i="1"/>
  <c r="AW1368" i="1"/>
  <c r="AW1347" i="1"/>
  <c r="AW1304" i="1"/>
  <c r="AW1155" i="1"/>
  <c r="AW1048" i="1"/>
  <c r="AW899" i="1"/>
  <c r="AW856" i="1"/>
  <c r="AW835" i="1"/>
  <c r="AW771" i="1"/>
  <c r="AW643" i="1"/>
  <c r="BJ643" i="1" s="1"/>
  <c r="BK643" i="1" s="1"/>
  <c r="AW515" i="1"/>
  <c r="AW472" i="1"/>
  <c r="AW451" i="1"/>
  <c r="AW408" i="1"/>
  <c r="AW344" i="1"/>
  <c r="AW323" i="1"/>
  <c r="AW280" i="1"/>
  <c r="AW259" i="1"/>
  <c r="AW131" i="1"/>
  <c r="AW88" i="1"/>
  <c r="AW67" i="1"/>
  <c r="AW24" i="1"/>
  <c r="BJ24" i="1" s="1"/>
  <c r="BK24" i="1" s="1"/>
  <c r="BJ2957" i="1"/>
  <c r="BK2957" i="1" s="1"/>
  <c r="AW1769" i="1"/>
  <c r="AU1769" i="1"/>
  <c r="BD1769" i="1" s="1"/>
  <c r="BE1769" i="1" s="1"/>
  <c r="BH1769" i="1" s="1"/>
  <c r="BI1769" i="1" s="1"/>
  <c r="AW1757" i="1"/>
  <c r="AU1757" i="1"/>
  <c r="BD1757" i="1" s="1"/>
  <c r="BE1757" i="1" s="1"/>
  <c r="BH1757" i="1" s="1"/>
  <c r="BI1757" i="1" s="1"/>
  <c r="AW1749" i="1"/>
  <c r="AU1749" i="1"/>
  <c r="BD1749" i="1" s="1"/>
  <c r="BE1749" i="1" s="1"/>
  <c r="BH1749" i="1" s="1"/>
  <c r="BI1749" i="1" s="1"/>
  <c r="AW1741" i="1"/>
  <c r="AU1741" i="1"/>
  <c r="BD1741" i="1" s="1"/>
  <c r="BE1741" i="1" s="1"/>
  <c r="BH1741" i="1" s="1"/>
  <c r="BI1741" i="1" s="1"/>
  <c r="AW1725" i="1"/>
  <c r="AU1725" i="1"/>
  <c r="BD1725" i="1" s="1"/>
  <c r="BE1725" i="1" s="1"/>
  <c r="BH1725" i="1" s="1"/>
  <c r="BI1725" i="1" s="1"/>
  <c r="AW1713" i="1"/>
  <c r="AU1713" i="1"/>
  <c r="BD1713" i="1" s="1"/>
  <c r="BE1713" i="1" s="1"/>
  <c r="BH1713" i="1" s="1"/>
  <c r="BI1713" i="1" s="1"/>
  <c r="AW1705" i="1"/>
  <c r="AU1705" i="1"/>
  <c r="AW1693" i="1"/>
  <c r="AU1693" i="1"/>
  <c r="BD1693" i="1" s="1"/>
  <c r="BE1693" i="1" s="1"/>
  <c r="BH1693" i="1" s="1"/>
  <c r="BI1693" i="1" s="1"/>
  <c r="AW1677" i="1"/>
  <c r="AU1677" i="1"/>
  <c r="AW1669" i="1"/>
  <c r="AU1669" i="1"/>
  <c r="BD1669" i="1" s="1"/>
  <c r="BE1669" i="1" s="1"/>
  <c r="BH1669" i="1" s="1"/>
  <c r="BI1669" i="1" s="1"/>
  <c r="AW1657" i="1"/>
  <c r="AU1657" i="1"/>
  <c r="AW1645" i="1"/>
  <c r="AU1645" i="1"/>
  <c r="BD1645" i="1" s="1"/>
  <c r="BE1645" i="1" s="1"/>
  <c r="BH1645" i="1" s="1"/>
  <c r="BI1645" i="1" s="1"/>
  <c r="AW1633" i="1"/>
  <c r="AU1633" i="1"/>
  <c r="BD1633" i="1" s="1"/>
  <c r="BE1633" i="1" s="1"/>
  <c r="BH1633" i="1" s="1"/>
  <c r="BI1633" i="1" s="1"/>
  <c r="AW1621" i="1"/>
  <c r="AU1621" i="1"/>
  <c r="BD1621" i="1" s="1"/>
  <c r="BE1621" i="1" s="1"/>
  <c r="BH1621" i="1" s="1"/>
  <c r="BI1621" i="1" s="1"/>
  <c r="AW1609" i="1"/>
  <c r="AU1609" i="1"/>
  <c r="BD1609" i="1" s="1"/>
  <c r="BE1609" i="1" s="1"/>
  <c r="BH1609" i="1" s="1"/>
  <c r="BI1609" i="1" s="1"/>
  <c r="AW1597" i="1"/>
  <c r="AU1597" i="1"/>
  <c r="AW1581" i="1"/>
  <c r="AU1581" i="1"/>
  <c r="BD1581" i="1" s="1"/>
  <c r="BE1581" i="1" s="1"/>
  <c r="BH1581" i="1" s="1"/>
  <c r="BI1581" i="1" s="1"/>
  <c r="AW1569" i="1"/>
  <c r="AU1569" i="1"/>
  <c r="AW1557" i="1"/>
  <c r="AU1557" i="1"/>
  <c r="BD1557" i="1" s="1"/>
  <c r="BE1557" i="1" s="1"/>
  <c r="BH1557" i="1" s="1"/>
  <c r="BI1557" i="1" s="1"/>
  <c r="AW1545" i="1"/>
  <c r="AU1545" i="1"/>
  <c r="BD1545" i="1" s="1"/>
  <c r="BE1545" i="1" s="1"/>
  <c r="BH1545" i="1" s="1"/>
  <c r="BI1545" i="1" s="1"/>
  <c r="AW1529" i="1"/>
  <c r="AU1529" i="1"/>
  <c r="BD1529" i="1" s="1"/>
  <c r="BE1529" i="1" s="1"/>
  <c r="BH1529" i="1" s="1"/>
  <c r="BI1529" i="1" s="1"/>
  <c r="AW1521" i="1"/>
  <c r="AU1521" i="1"/>
  <c r="AW1509" i="1"/>
  <c r="AU1509" i="1"/>
  <c r="BD1509" i="1" s="1"/>
  <c r="BE1509" i="1" s="1"/>
  <c r="BH1509" i="1" s="1"/>
  <c r="BI1509" i="1" s="1"/>
  <c r="AW1501" i="1"/>
  <c r="AU1501" i="1"/>
  <c r="BD1501" i="1" s="1"/>
  <c r="BE1501" i="1" s="1"/>
  <c r="BH1501" i="1" s="1"/>
  <c r="BI1501" i="1" s="1"/>
  <c r="AW1489" i="1"/>
  <c r="AU1489" i="1"/>
  <c r="AW1485" i="1"/>
  <c r="AU1485" i="1"/>
  <c r="BD1485" i="1" s="1"/>
  <c r="BE1485" i="1" s="1"/>
  <c r="BH1485" i="1" s="1"/>
  <c r="BI1485" i="1" s="1"/>
  <c r="AW1473" i="1"/>
  <c r="AU1473" i="1"/>
  <c r="BD1473" i="1" s="1"/>
  <c r="BE1473" i="1" s="1"/>
  <c r="BH1473" i="1" s="1"/>
  <c r="BI1473" i="1" s="1"/>
  <c r="AW1461" i="1"/>
  <c r="AU1461" i="1"/>
  <c r="AW1445" i="1"/>
  <c r="AU1445" i="1"/>
  <c r="BD1445" i="1" s="1"/>
  <c r="BE1445" i="1" s="1"/>
  <c r="BH1445" i="1" s="1"/>
  <c r="BI1445" i="1" s="1"/>
  <c r="AW1437" i="1"/>
  <c r="AU1437" i="1"/>
  <c r="BD1437" i="1" s="1"/>
  <c r="BE1437" i="1" s="1"/>
  <c r="BH1437" i="1" s="1"/>
  <c r="BI1437" i="1" s="1"/>
  <c r="AW1425" i="1"/>
  <c r="AU1425" i="1"/>
  <c r="BD1425" i="1" s="1"/>
  <c r="BE1425" i="1" s="1"/>
  <c r="BH1425" i="1" s="1"/>
  <c r="BI1425" i="1" s="1"/>
  <c r="AW1413" i="1"/>
  <c r="AU1413" i="1"/>
  <c r="AW1401" i="1"/>
  <c r="AU1401" i="1"/>
  <c r="BD1401" i="1" s="1"/>
  <c r="BE1401" i="1" s="1"/>
  <c r="BH1401" i="1" s="1"/>
  <c r="BI1401" i="1" s="1"/>
  <c r="AW1393" i="1"/>
  <c r="AU1393" i="1"/>
  <c r="BD1393" i="1" s="1"/>
  <c r="BE1393" i="1" s="1"/>
  <c r="BH1393" i="1" s="1"/>
  <c r="BI1393" i="1" s="1"/>
  <c r="AW1381" i="1"/>
  <c r="AU1381" i="1"/>
  <c r="AW1369" i="1"/>
  <c r="AU1369" i="1"/>
  <c r="BD1369" i="1" s="1"/>
  <c r="BE1369" i="1" s="1"/>
  <c r="BH1369" i="1" s="1"/>
  <c r="BI1369" i="1" s="1"/>
  <c r="AW1357" i="1"/>
  <c r="AU1357" i="1"/>
  <c r="AW1353" i="1"/>
  <c r="AU1353" i="1"/>
  <c r="AW1337" i="1"/>
  <c r="AU1337" i="1"/>
  <c r="BD1337" i="1" s="1"/>
  <c r="BE1337" i="1" s="1"/>
  <c r="BH1337" i="1" s="1"/>
  <c r="BI1337" i="1" s="1"/>
  <c r="AW1325" i="1"/>
  <c r="AU1325" i="1"/>
  <c r="BD1325" i="1" s="1"/>
  <c r="BE1325" i="1" s="1"/>
  <c r="BH1325" i="1" s="1"/>
  <c r="BI1325" i="1" s="1"/>
  <c r="AW1313" i="1"/>
  <c r="AU1313" i="1"/>
  <c r="BD1313" i="1" s="1"/>
  <c r="BE1313" i="1" s="1"/>
  <c r="BH1313" i="1" s="1"/>
  <c r="BI1313" i="1" s="1"/>
  <c r="AW1305" i="1"/>
  <c r="AU1305" i="1"/>
  <c r="AW1293" i="1"/>
  <c r="AU1293" i="1"/>
  <c r="BD1293" i="1" s="1"/>
  <c r="BE1293" i="1" s="1"/>
  <c r="BH1293" i="1" s="1"/>
  <c r="BI1293" i="1" s="1"/>
  <c r="AW1281" i="1"/>
  <c r="AU1281" i="1"/>
  <c r="BD1281" i="1" s="1"/>
  <c r="BE1281" i="1" s="1"/>
  <c r="BH1281" i="1" s="1"/>
  <c r="BI1281" i="1" s="1"/>
  <c r="AW1273" i="1"/>
  <c r="AU1273" i="1"/>
  <c r="AW1261" i="1"/>
  <c r="AU1261" i="1"/>
  <c r="BD1261" i="1" s="1"/>
  <c r="BE1261" i="1" s="1"/>
  <c r="BH1261" i="1" s="1"/>
  <c r="BI1261" i="1" s="1"/>
  <c r="AW1249" i="1"/>
  <c r="AU1249" i="1"/>
  <c r="AW1237" i="1"/>
  <c r="AU1237" i="1"/>
  <c r="BD1237" i="1" s="1"/>
  <c r="BE1237" i="1" s="1"/>
  <c r="BH1237" i="1" s="1"/>
  <c r="BI1237" i="1" s="1"/>
  <c r="AW1225" i="1"/>
  <c r="AU1225" i="1"/>
  <c r="AW1217" i="1"/>
  <c r="AU1217" i="1"/>
  <c r="BD1217" i="1" s="1"/>
  <c r="BE1217" i="1" s="1"/>
  <c r="BH1217" i="1" s="1"/>
  <c r="BI1217" i="1" s="1"/>
  <c r="AW1205" i="1"/>
  <c r="AU1205" i="1"/>
  <c r="BD1205" i="1" s="1"/>
  <c r="BE1205" i="1" s="1"/>
  <c r="BH1205" i="1" s="1"/>
  <c r="BI1205" i="1" s="1"/>
  <c r="AW1193" i="1"/>
  <c r="AU1193" i="1"/>
  <c r="AW1185" i="1"/>
  <c r="AU1185" i="1"/>
  <c r="BD1185" i="1" s="1"/>
  <c r="BE1185" i="1" s="1"/>
  <c r="BH1185" i="1" s="1"/>
  <c r="BI1185" i="1" s="1"/>
  <c r="AW1173" i="1"/>
  <c r="AU1173" i="1"/>
  <c r="BD1173" i="1" s="1"/>
  <c r="BE1173" i="1" s="1"/>
  <c r="BH1173" i="1" s="1"/>
  <c r="BI1173" i="1" s="1"/>
  <c r="AW1165" i="1"/>
  <c r="AU1165" i="1"/>
  <c r="AW1153" i="1"/>
  <c r="AU1153" i="1"/>
  <c r="BD1153" i="1" s="1"/>
  <c r="BE1153" i="1" s="1"/>
  <c r="BH1153" i="1" s="1"/>
  <c r="BI1153" i="1" s="1"/>
  <c r="AW1141" i="1"/>
  <c r="AU1141" i="1"/>
  <c r="AW1129" i="1"/>
  <c r="AU1129" i="1"/>
  <c r="BD1129" i="1" s="1"/>
  <c r="BE1129" i="1" s="1"/>
  <c r="BH1129" i="1" s="1"/>
  <c r="BI1129" i="1" s="1"/>
  <c r="AW1117" i="1"/>
  <c r="AU1117" i="1"/>
  <c r="AW1105" i="1"/>
  <c r="AU1105" i="1"/>
  <c r="BD1105" i="1" s="1"/>
  <c r="BE1105" i="1" s="1"/>
  <c r="BH1105" i="1" s="1"/>
  <c r="BI1105" i="1" s="1"/>
  <c r="AW1093" i="1"/>
  <c r="AU1093" i="1"/>
  <c r="BD1093" i="1" s="1"/>
  <c r="BE1093" i="1" s="1"/>
  <c r="BH1093" i="1" s="1"/>
  <c r="BI1093" i="1" s="1"/>
  <c r="AW1085" i="1"/>
  <c r="AU1085" i="1"/>
  <c r="AW1077" i="1"/>
  <c r="AU1077" i="1"/>
  <c r="BD1077" i="1" s="1"/>
  <c r="BE1077" i="1" s="1"/>
  <c r="BH1077" i="1" s="1"/>
  <c r="BI1077" i="1" s="1"/>
  <c r="AW1061" i="1"/>
  <c r="AU1061" i="1"/>
  <c r="AW1053" i="1"/>
  <c r="AU1053" i="1"/>
  <c r="BD1053" i="1" s="1"/>
  <c r="BE1053" i="1" s="1"/>
  <c r="BH1053" i="1" s="1"/>
  <c r="BI1053" i="1" s="1"/>
  <c r="AW1041" i="1"/>
  <c r="AU1041" i="1"/>
  <c r="BD1041" i="1" s="1"/>
  <c r="BE1041" i="1" s="1"/>
  <c r="BH1041" i="1" s="1"/>
  <c r="BI1041" i="1" s="1"/>
  <c r="AW1029" i="1"/>
  <c r="AU1029" i="1"/>
  <c r="AW1021" i="1"/>
  <c r="AU1021" i="1"/>
  <c r="BD1021" i="1" s="1"/>
  <c r="BE1021" i="1" s="1"/>
  <c r="BH1021" i="1" s="1"/>
  <c r="BI1021" i="1" s="1"/>
  <c r="AW1013" i="1"/>
  <c r="AU1013" i="1"/>
  <c r="BD1013" i="1" s="1"/>
  <c r="BE1013" i="1" s="1"/>
  <c r="BH1013" i="1" s="1"/>
  <c r="BI1013" i="1" s="1"/>
  <c r="AW1005" i="1"/>
  <c r="AU1005" i="1"/>
  <c r="BD1005" i="1" s="1"/>
  <c r="BE1005" i="1" s="1"/>
  <c r="BH1005" i="1" s="1"/>
  <c r="BI1005" i="1" s="1"/>
  <c r="AW993" i="1"/>
  <c r="AU993" i="1"/>
  <c r="BD993" i="1" s="1"/>
  <c r="BE993" i="1" s="1"/>
  <c r="BH993" i="1" s="1"/>
  <c r="BI993" i="1" s="1"/>
  <c r="AW985" i="1"/>
  <c r="AU985" i="1"/>
  <c r="BD985" i="1" s="1"/>
  <c r="BE985" i="1" s="1"/>
  <c r="BH985" i="1" s="1"/>
  <c r="BI985" i="1" s="1"/>
  <c r="AW969" i="1"/>
  <c r="AU969" i="1"/>
  <c r="BD969" i="1" s="1"/>
  <c r="BE969" i="1" s="1"/>
  <c r="BH969" i="1" s="1"/>
  <c r="BI969" i="1" s="1"/>
  <c r="AW957" i="1"/>
  <c r="AU957" i="1"/>
  <c r="BD957" i="1" s="1"/>
  <c r="BE957" i="1" s="1"/>
  <c r="BH957" i="1" s="1"/>
  <c r="BI957" i="1" s="1"/>
  <c r="AW949" i="1"/>
  <c r="AU949" i="1"/>
  <c r="AW933" i="1"/>
  <c r="AU933" i="1"/>
  <c r="BD933" i="1" s="1"/>
  <c r="BE933" i="1" s="1"/>
  <c r="BH933" i="1" s="1"/>
  <c r="BI933" i="1" s="1"/>
  <c r="AW925" i="1"/>
  <c r="AU925" i="1"/>
  <c r="AW913" i="1"/>
  <c r="AU913" i="1"/>
  <c r="BD913" i="1" s="1"/>
  <c r="BE913" i="1" s="1"/>
  <c r="BH913" i="1" s="1"/>
  <c r="BI913" i="1" s="1"/>
  <c r="AW901" i="1"/>
  <c r="AU901" i="1"/>
  <c r="AW889" i="1"/>
  <c r="AU889" i="1"/>
  <c r="BD889" i="1" s="1"/>
  <c r="BE889" i="1" s="1"/>
  <c r="BH889" i="1" s="1"/>
  <c r="BI889" i="1" s="1"/>
  <c r="AW877" i="1"/>
  <c r="AU877" i="1"/>
  <c r="BD877" i="1" s="1"/>
  <c r="BE877" i="1" s="1"/>
  <c r="BH877" i="1" s="1"/>
  <c r="BI877" i="1" s="1"/>
  <c r="AW865" i="1"/>
  <c r="AU865" i="1"/>
  <c r="BD865" i="1" s="1"/>
  <c r="BE865" i="1" s="1"/>
  <c r="BH865" i="1" s="1"/>
  <c r="BI865" i="1" s="1"/>
  <c r="AW861" i="1"/>
  <c r="AU861" i="1"/>
  <c r="BD861" i="1" s="1"/>
  <c r="BE861" i="1" s="1"/>
  <c r="BH861" i="1" s="1"/>
  <c r="BI861" i="1" s="1"/>
  <c r="AW849" i="1"/>
  <c r="AU849" i="1"/>
  <c r="BD849" i="1" s="1"/>
  <c r="BE849" i="1" s="1"/>
  <c r="BH849" i="1" s="1"/>
  <c r="BI849" i="1" s="1"/>
  <c r="AW841" i="1"/>
  <c r="AU841" i="1"/>
  <c r="AW833" i="1"/>
  <c r="AU833" i="1"/>
  <c r="BD833" i="1" s="1"/>
  <c r="BE833" i="1" s="1"/>
  <c r="BH833" i="1" s="1"/>
  <c r="BI833" i="1" s="1"/>
  <c r="AW821" i="1"/>
  <c r="AU821" i="1"/>
  <c r="AW813" i="1"/>
  <c r="AU813" i="1"/>
  <c r="AW801" i="1"/>
  <c r="AU801" i="1"/>
  <c r="BD801" i="1" s="1"/>
  <c r="BE801" i="1" s="1"/>
  <c r="BH801" i="1" s="1"/>
  <c r="BI801" i="1" s="1"/>
  <c r="AW793" i="1"/>
  <c r="AU793" i="1"/>
  <c r="AW785" i="1"/>
  <c r="AU785" i="1"/>
  <c r="BD785" i="1" s="1"/>
  <c r="BE785" i="1" s="1"/>
  <c r="BH785" i="1" s="1"/>
  <c r="BI785" i="1" s="1"/>
  <c r="AW781" i="1"/>
  <c r="AU781" i="1"/>
  <c r="BD781" i="1" s="1"/>
  <c r="BE781" i="1" s="1"/>
  <c r="BH781" i="1" s="1"/>
  <c r="BI781" i="1" s="1"/>
  <c r="AW777" i="1"/>
  <c r="AU777" i="1"/>
  <c r="BD777" i="1" s="1"/>
  <c r="BE777" i="1" s="1"/>
  <c r="BH777" i="1" s="1"/>
  <c r="BI777" i="1" s="1"/>
  <c r="AW769" i="1"/>
  <c r="AU769" i="1"/>
  <c r="BD769" i="1" s="1"/>
  <c r="BE769" i="1" s="1"/>
  <c r="BH769" i="1" s="1"/>
  <c r="BI769" i="1" s="1"/>
  <c r="AW765" i="1"/>
  <c r="AU765" i="1"/>
  <c r="AW749" i="1"/>
  <c r="AU749" i="1"/>
  <c r="BD749" i="1" s="1"/>
  <c r="BE749" i="1" s="1"/>
  <c r="BH749" i="1" s="1"/>
  <c r="BI749" i="1" s="1"/>
  <c r="AW745" i="1"/>
  <c r="AU745" i="1"/>
  <c r="BD745" i="1" s="1"/>
  <c r="BE745" i="1" s="1"/>
  <c r="BH745" i="1" s="1"/>
  <c r="BI745" i="1" s="1"/>
  <c r="AW733" i="1"/>
  <c r="AU733" i="1"/>
  <c r="AW729" i="1"/>
  <c r="AU729" i="1"/>
  <c r="BD729" i="1" s="1"/>
  <c r="BE729" i="1" s="1"/>
  <c r="BH729" i="1" s="1"/>
  <c r="BI729" i="1" s="1"/>
  <c r="AW717" i="1"/>
  <c r="AU717" i="1"/>
  <c r="BD717" i="1" s="1"/>
  <c r="BE717" i="1" s="1"/>
  <c r="BH717" i="1" s="1"/>
  <c r="BI717" i="1" s="1"/>
  <c r="AW701" i="1"/>
  <c r="AU701" i="1"/>
  <c r="BD701" i="1" s="1"/>
  <c r="BE701" i="1" s="1"/>
  <c r="BH701" i="1" s="1"/>
  <c r="BI701" i="1" s="1"/>
  <c r="AW689" i="1"/>
  <c r="AU689" i="1"/>
  <c r="BD689" i="1" s="1"/>
  <c r="BE689" i="1" s="1"/>
  <c r="BH689" i="1" s="1"/>
  <c r="BI689" i="1" s="1"/>
  <c r="AW681" i="1"/>
  <c r="AU681" i="1"/>
  <c r="BD681" i="1" s="1"/>
  <c r="BE681" i="1" s="1"/>
  <c r="BH681" i="1" s="1"/>
  <c r="BI681" i="1" s="1"/>
  <c r="AW673" i="1"/>
  <c r="AU673" i="1"/>
  <c r="BD673" i="1" s="1"/>
  <c r="BE673" i="1" s="1"/>
  <c r="BH673" i="1" s="1"/>
  <c r="BI673" i="1" s="1"/>
  <c r="AW665" i="1"/>
  <c r="AU665" i="1"/>
  <c r="BD665" i="1" s="1"/>
  <c r="BE665" i="1" s="1"/>
  <c r="BH665" i="1" s="1"/>
  <c r="BI665" i="1" s="1"/>
  <c r="AW653" i="1"/>
  <c r="AU653" i="1"/>
  <c r="AW641" i="1"/>
  <c r="AU641" i="1"/>
  <c r="BD641" i="1" s="1"/>
  <c r="BE641" i="1" s="1"/>
  <c r="BH641" i="1" s="1"/>
  <c r="BI641" i="1" s="1"/>
  <c r="AW629" i="1"/>
  <c r="AU629" i="1"/>
  <c r="AW621" i="1"/>
  <c r="AU621" i="1"/>
  <c r="BD621" i="1" s="1"/>
  <c r="BE621" i="1" s="1"/>
  <c r="BH621" i="1" s="1"/>
  <c r="BI621" i="1" s="1"/>
  <c r="AW609" i="1"/>
  <c r="AU609" i="1"/>
  <c r="BD609" i="1" s="1"/>
  <c r="BE609" i="1" s="1"/>
  <c r="BH609" i="1" s="1"/>
  <c r="BI609" i="1" s="1"/>
  <c r="AW597" i="1"/>
  <c r="AU597" i="1"/>
  <c r="AW585" i="1"/>
  <c r="AU585" i="1"/>
  <c r="BD585" i="1" s="1"/>
  <c r="BE585" i="1" s="1"/>
  <c r="BH585" i="1" s="1"/>
  <c r="BI585" i="1" s="1"/>
  <c r="AW573" i="1"/>
  <c r="AU573" i="1"/>
  <c r="BD573" i="1" s="1"/>
  <c r="BE573" i="1" s="1"/>
  <c r="BH573" i="1" s="1"/>
  <c r="BI573" i="1" s="1"/>
  <c r="AW561" i="1"/>
  <c r="AU561" i="1"/>
  <c r="BD561" i="1" s="1"/>
  <c r="BE561" i="1" s="1"/>
  <c r="BH561" i="1" s="1"/>
  <c r="BI561" i="1" s="1"/>
  <c r="AW549" i="1"/>
  <c r="AU549" i="1"/>
  <c r="AW537" i="1"/>
  <c r="AU537" i="1"/>
  <c r="BD537" i="1" s="1"/>
  <c r="BE537" i="1" s="1"/>
  <c r="BH537" i="1" s="1"/>
  <c r="BI537" i="1" s="1"/>
  <c r="AW529" i="1"/>
  <c r="AU529" i="1"/>
  <c r="BD529" i="1" s="1"/>
  <c r="BE529" i="1" s="1"/>
  <c r="BH529" i="1" s="1"/>
  <c r="BI529" i="1" s="1"/>
  <c r="AW517" i="1"/>
  <c r="AU517" i="1"/>
  <c r="AW501" i="1"/>
  <c r="AU501" i="1"/>
  <c r="BD501" i="1" s="1"/>
  <c r="BE501" i="1" s="1"/>
  <c r="BH501" i="1" s="1"/>
  <c r="BI501" i="1" s="1"/>
  <c r="AW493" i="1"/>
  <c r="AU493" i="1"/>
  <c r="AW481" i="1"/>
  <c r="AU481" i="1"/>
  <c r="BD481" i="1" s="1"/>
  <c r="BE481" i="1" s="1"/>
  <c r="BH481" i="1" s="1"/>
  <c r="BI481" i="1" s="1"/>
  <c r="AW469" i="1"/>
  <c r="AU469" i="1"/>
  <c r="AW457" i="1"/>
  <c r="AU457" i="1"/>
  <c r="BD457" i="1" s="1"/>
  <c r="BE457" i="1" s="1"/>
  <c r="BH457" i="1" s="1"/>
  <c r="BI457" i="1" s="1"/>
  <c r="AW445" i="1"/>
  <c r="AU445" i="1"/>
  <c r="BD445" i="1" s="1"/>
  <c r="BE445" i="1" s="1"/>
  <c r="BH445" i="1" s="1"/>
  <c r="BI445" i="1" s="1"/>
  <c r="AW433" i="1"/>
  <c r="AU433" i="1"/>
  <c r="BD433" i="1" s="1"/>
  <c r="BE433" i="1" s="1"/>
  <c r="BH433" i="1" s="1"/>
  <c r="BI433" i="1" s="1"/>
  <c r="AW429" i="1"/>
  <c r="AU429" i="1"/>
  <c r="BD429" i="1" s="1"/>
  <c r="BE429" i="1" s="1"/>
  <c r="BH429" i="1" s="1"/>
  <c r="BI429" i="1" s="1"/>
  <c r="AW417" i="1"/>
  <c r="AU417" i="1"/>
  <c r="BD417" i="1" s="1"/>
  <c r="BE417" i="1" s="1"/>
  <c r="BH417" i="1" s="1"/>
  <c r="BI417" i="1" s="1"/>
  <c r="AW405" i="1"/>
  <c r="AU405" i="1"/>
  <c r="BD405" i="1" s="1"/>
  <c r="BE405" i="1" s="1"/>
  <c r="BH405" i="1" s="1"/>
  <c r="BI405" i="1" s="1"/>
  <c r="AW389" i="1"/>
  <c r="AU389" i="1"/>
  <c r="AW377" i="1"/>
  <c r="AU377" i="1"/>
  <c r="BD377" i="1" s="1"/>
  <c r="BE377" i="1" s="1"/>
  <c r="BH377" i="1" s="1"/>
  <c r="BI377" i="1" s="1"/>
  <c r="AW365" i="1"/>
  <c r="AU365" i="1"/>
  <c r="BD365" i="1" s="1"/>
  <c r="BE365" i="1" s="1"/>
  <c r="BH365" i="1" s="1"/>
  <c r="BI365" i="1" s="1"/>
  <c r="AW353" i="1"/>
  <c r="AU353" i="1"/>
  <c r="BD353" i="1" s="1"/>
  <c r="BE353" i="1" s="1"/>
  <c r="BH353" i="1" s="1"/>
  <c r="BI353" i="1" s="1"/>
  <c r="AW349" i="1"/>
  <c r="AU349" i="1"/>
  <c r="BD349" i="1" s="1"/>
  <c r="BE349" i="1" s="1"/>
  <c r="BH349" i="1" s="1"/>
  <c r="BI349" i="1" s="1"/>
  <c r="AW337" i="1"/>
  <c r="AU337" i="1"/>
  <c r="BD337" i="1" s="1"/>
  <c r="BE337" i="1" s="1"/>
  <c r="BH337" i="1" s="1"/>
  <c r="BI337" i="1" s="1"/>
  <c r="AW325" i="1"/>
  <c r="AU325" i="1"/>
  <c r="BD325" i="1" s="1"/>
  <c r="BE325" i="1" s="1"/>
  <c r="BH325" i="1" s="1"/>
  <c r="BI325" i="1" s="1"/>
  <c r="AW317" i="1"/>
  <c r="AU317" i="1"/>
  <c r="BD317" i="1" s="1"/>
  <c r="BE317" i="1" s="1"/>
  <c r="BH317" i="1" s="1"/>
  <c r="BI317" i="1" s="1"/>
  <c r="AW305" i="1"/>
  <c r="AU305" i="1"/>
  <c r="AW293" i="1"/>
  <c r="AU293" i="1"/>
  <c r="BD293" i="1" s="1"/>
  <c r="BE293" i="1" s="1"/>
  <c r="BH293" i="1" s="1"/>
  <c r="BI293" i="1" s="1"/>
  <c r="AW285" i="1"/>
  <c r="AU285" i="1"/>
  <c r="BD285" i="1" s="1"/>
  <c r="BE285" i="1" s="1"/>
  <c r="BH285" i="1" s="1"/>
  <c r="BI285" i="1" s="1"/>
  <c r="AW273" i="1"/>
  <c r="AU273" i="1"/>
  <c r="AW265" i="1"/>
  <c r="AU265" i="1"/>
  <c r="BD265" i="1" s="1"/>
  <c r="BE265" i="1" s="1"/>
  <c r="BH265" i="1" s="1"/>
  <c r="BI265" i="1" s="1"/>
  <c r="AW257" i="1"/>
  <c r="AU257" i="1"/>
  <c r="BD257" i="1" s="1"/>
  <c r="BE257" i="1" s="1"/>
  <c r="BH257" i="1" s="1"/>
  <c r="BI257" i="1" s="1"/>
  <c r="AW245" i="1"/>
  <c r="AU245" i="1"/>
  <c r="BD245" i="1" s="1"/>
  <c r="BE245" i="1" s="1"/>
  <c r="BH245" i="1" s="1"/>
  <c r="BI245" i="1" s="1"/>
  <c r="AW237" i="1"/>
  <c r="AU237" i="1"/>
  <c r="BD237" i="1" s="1"/>
  <c r="BE237" i="1" s="1"/>
  <c r="BH237" i="1" s="1"/>
  <c r="BI237" i="1" s="1"/>
  <c r="AW225" i="1"/>
  <c r="AU225" i="1"/>
  <c r="AW217" i="1"/>
  <c r="AU217" i="1"/>
  <c r="BD217" i="1" s="1"/>
  <c r="BE217" i="1" s="1"/>
  <c r="BH217" i="1" s="1"/>
  <c r="BI217" i="1" s="1"/>
  <c r="AW209" i="1"/>
  <c r="AU209" i="1"/>
  <c r="BD209" i="1" s="1"/>
  <c r="BE209" i="1" s="1"/>
  <c r="BH209" i="1" s="1"/>
  <c r="BI209" i="1" s="1"/>
  <c r="AW197" i="1"/>
  <c r="AU197" i="1"/>
  <c r="AW189" i="1"/>
  <c r="AU189" i="1"/>
  <c r="BD189" i="1" s="1"/>
  <c r="BE189" i="1" s="1"/>
  <c r="BH189" i="1" s="1"/>
  <c r="BI189" i="1" s="1"/>
  <c r="AW177" i="1"/>
  <c r="AU177" i="1"/>
  <c r="BD177" i="1" s="1"/>
  <c r="BE177" i="1" s="1"/>
  <c r="BH177" i="1" s="1"/>
  <c r="BI177" i="1" s="1"/>
  <c r="AW169" i="1"/>
  <c r="AU169" i="1"/>
  <c r="AW157" i="1"/>
  <c r="AU157" i="1"/>
  <c r="BD157" i="1" s="1"/>
  <c r="BE157" i="1" s="1"/>
  <c r="BH157" i="1" s="1"/>
  <c r="BI157" i="1" s="1"/>
  <c r="AW145" i="1"/>
  <c r="AU145" i="1"/>
  <c r="AU3753" i="1"/>
  <c r="AU3673" i="1"/>
  <c r="AU3657" i="1"/>
  <c r="AU3625" i="1"/>
  <c r="AU3609" i="1"/>
  <c r="AU3593" i="1"/>
  <c r="AU3577" i="1"/>
  <c r="AU3561" i="1"/>
  <c r="AU3545" i="1"/>
  <c r="AU3529" i="1"/>
  <c r="AU3513" i="1"/>
  <c r="AU3449" i="1"/>
  <c r="AU3433" i="1"/>
  <c r="AU3417" i="1"/>
  <c r="AU3289" i="1"/>
  <c r="BD3289" i="1" s="1"/>
  <c r="BE3289" i="1" s="1"/>
  <c r="BH3289" i="1" s="1"/>
  <c r="BI3289" i="1" s="1"/>
  <c r="BJ3289" i="1" s="1"/>
  <c r="BK3289" i="1" s="1"/>
  <c r="AU3273" i="1"/>
  <c r="BD3273" i="1" s="1"/>
  <c r="BE3273" i="1" s="1"/>
  <c r="BH3273" i="1" s="1"/>
  <c r="BI3273" i="1" s="1"/>
  <c r="BJ3273" i="1" s="1"/>
  <c r="BK3273" i="1" s="1"/>
  <c r="AU3257" i="1"/>
  <c r="BD3257" i="1" s="1"/>
  <c r="BE3257" i="1" s="1"/>
  <c r="BH3257" i="1" s="1"/>
  <c r="BI3257" i="1" s="1"/>
  <c r="BJ3257" i="1" s="1"/>
  <c r="BK3257" i="1" s="1"/>
  <c r="AU3145" i="1"/>
  <c r="BD3145" i="1" s="1"/>
  <c r="BE3145" i="1" s="1"/>
  <c r="BH3145" i="1" s="1"/>
  <c r="BI3145" i="1" s="1"/>
  <c r="BJ3145" i="1" s="1"/>
  <c r="BK3145" i="1" s="1"/>
  <c r="AU3129" i="1"/>
  <c r="BD3129" i="1" s="1"/>
  <c r="BE3129" i="1" s="1"/>
  <c r="BH3129" i="1" s="1"/>
  <c r="BI3129" i="1" s="1"/>
  <c r="BJ3129" i="1" s="1"/>
  <c r="BK3129" i="1" s="1"/>
  <c r="AU2969" i="1"/>
  <c r="BD2969" i="1" s="1"/>
  <c r="BE2969" i="1" s="1"/>
  <c r="BH2969" i="1" s="1"/>
  <c r="BI2969" i="1" s="1"/>
  <c r="BJ2969" i="1" s="1"/>
  <c r="BK2969" i="1" s="1"/>
  <c r="AU2953" i="1"/>
  <c r="AU2793" i="1"/>
  <c r="BD2793" i="1" s="1"/>
  <c r="BE2793" i="1" s="1"/>
  <c r="BH2793" i="1" s="1"/>
  <c r="BI2793" i="1" s="1"/>
  <c r="BJ2793" i="1" s="1"/>
  <c r="BK2793" i="1" s="1"/>
  <c r="AU2777" i="1"/>
  <c r="BD2777" i="1" s="1"/>
  <c r="BE2777" i="1" s="1"/>
  <c r="BH2777" i="1" s="1"/>
  <c r="BI2777" i="1" s="1"/>
  <c r="BJ2777" i="1" s="1"/>
  <c r="BK2777" i="1" s="1"/>
  <c r="AU2617" i="1"/>
  <c r="BD2617" i="1" s="1"/>
  <c r="BE2617" i="1" s="1"/>
  <c r="BH2617" i="1" s="1"/>
  <c r="BI2617" i="1" s="1"/>
  <c r="BJ2617" i="1" s="1"/>
  <c r="BK2617" i="1" s="1"/>
  <c r="AU2569" i="1"/>
  <c r="AU2553" i="1"/>
  <c r="BD2553" i="1" s="1"/>
  <c r="BE2553" i="1" s="1"/>
  <c r="BH2553" i="1" s="1"/>
  <c r="BI2553" i="1" s="1"/>
  <c r="BJ2553" i="1" s="1"/>
  <c r="BK2553" i="1" s="1"/>
  <c r="AU2361" i="1"/>
  <c r="BD2361" i="1" s="1"/>
  <c r="BE2361" i="1" s="1"/>
  <c r="BH2361" i="1" s="1"/>
  <c r="BI2361" i="1" s="1"/>
  <c r="BJ2361" i="1" s="1"/>
  <c r="BK2361" i="1" s="1"/>
  <c r="AU2345" i="1"/>
  <c r="BD2345" i="1" s="1"/>
  <c r="BE2345" i="1" s="1"/>
  <c r="BH2345" i="1" s="1"/>
  <c r="BI2345" i="1" s="1"/>
  <c r="BJ2345" i="1" s="1"/>
  <c r="BK2345" i="1" s="1"/>
  <c r="AW1012" i="1"/>
  <c r="AU1012" i="1"/>
  <c r="BD1012" i="1" s="1"/>
  <c r="BE1012" i="1" s="1"/>
  <c r="BH1012" i="1" s="1"/>
  <c r="BI1012" i="1" s="1"/>
  <c r="AU1008" i="1"/>
  <c r="AW1008" i="1"/>
  <c r="AU1004" i="1"/>
  <c r="AW1004" i="1"/>
  <c r="AW996" i="1"/>
  <c r="AU996" i="1"/>
  <c r="BD996" i="1" s="1"/>
  <c r="BE996" i="1" s="1"/>
  <c r="BH996" i="1" s="1"/>
  <c r="BI996" i="1" s="1"/>
  <c r="AU992" i="1"/>
  <c r="BD992" i="1" s="1"/>
  <c r="BE992" i="1" s="1"/>
  <c r="BH992" i="1" s="1"/>
  <c r="BI992" i="1" s="1"/>
  <c r="AW992" i="1"/>
  <c r="AU988" i="1"/>
  <c r="BD988" i="1" s="1"/>
  <c r="BE988" i="1" s="1"/>
  <c r="BH988" i="1" s="1"/>
  <c r="BI988" i="1" s="1"/>
  <c r="AW988" i="1"/>
  <c r="AW964" i="1"/>
  <c r="AU964" i="1"/>
  <c r="BD964" i="1" s="1"/>
  <c r="BE964" i="1" s="1"/>
  <c r="BH964" i="1" s="1"/>
  <c r="BI964" i="1" s="1"/>
  <c r="AU960" i="1"/>
  <c r="BD960" i="1" s="1"/>
  <c r="BE960" i="1" s="1"/>
  <c r="BH960" i="1" s="1"/>
  <c r="BI960" i="1" s="1"/>
  <c r="AW960" i="1"/>
  <c r="AU956" i="1"/>
  <c r="AW956" i="1"/>
  <c r="AW932" i="1"/>
  <c r="AU932" i="1"/>
  <c r="BD932" i="1" s="1"/>
  <c r="BE932" i="1" s="1"/>
  <c r="BH932" i="1" s="1"/>
  <c r="BI932" i="1" s="1"/>
  <c r="AU928" i="1"/>
  <c r="AW928" i="1"/>
  <c r="AU924" i="1"/>
  <c r="BD924" i="1" s="1"/>
  <c r="BE924" i="1" s="1"/>
  <c r="BH924" i="1" s="1"/>
  <c r="BI924" i="1" s="1"/>
  <c r="AW924" i="1"/>
  <c r="AW916" i="1"/>
  <c r="AU916" i="1"/>
  <c r="BD916" i="1" s="1"/>
  <c r="BE916" i="1" s="1"/>
  <c r="BH916" i="1" s="1"/>
  <c r="BI916" i="1" s="1"/>
  <c r="AU912" i="1"/>
  <c r="BD912" i="1" s="1"/>
  <c r="BE912" i="1" s="1"/>
  <c r="BH912" i="1" s="1"/>
  <c r="BI912" i="1" s="1"/>
  <c r="AW912" i="1"/>
  <c r="AU908" i="1"/>
  <c r="BD908" i="1" s="1"/>
  <c r="BE908" i="1" s="1"/>
  <c r="BH908" i="1" s="1"/>
  <c r="BI908" i="1" s="1"/>
  <c r="AW908" i="1"/>
  <c r="AU880" i="1"/>
  <c r="BD880" i="1" s="1"/>
  <c r="BE880" i="1" s="1"/>
  <c r="BH880" i="1" s="1"/>
  <c r="BI880" i="1" s="1"/>
  <c r="AW880" i="1"/>
  <c r="AU876" i="1"/>
  <c r="BD876" i="1" s="1"/>
  <c r="BE876" i="1" s="1"/>
  <c r="BH876" i="1" s="1"/>
  <c r="BI876" i="1" s="1"/>
  <c r="AW876" i="1"/>
  <c r="AW852" i="1"/>
  <c r="AU852" i="1"/>
  <c r="BD852" i="1" s="1"/>
  <c r="BE852" i="1" s="1"/>
  <c r="BH852" i="1" s="1"/>
  <c r="BI852" i="1" s="1"/>
  <c r="AU848" i="1"/>
  <c r="AW848" i="1"/>
  <c r="AU844" i="1"/>
  <c r="AW844" i="1"/>
  <c r="AW820" i="1"/>
  <c r="AU820" i="1"/>
  <c r="AU816" i="1"/>
  <c r="BD816" i="1" s="1"/>
  <c r="BE816" i="1" s="1"/>
  <c r="BH816" i="1" s="1"/>
  <c r="BI816" i="1" s="1"/>
  <c r="AW816" i="1"/>
  <c r="AU812" i="1"/>
  <c r="BD812" i="1" s="1"/>
  <c r="BE812" i="1" s="1"/>
  <c r="BH812" i="1" s="1"/>
  <c r="BI812" i="1" s="1"/>
  <c r="AW812" i="1"/>
  <c r="AW772" i="1"/>
  <c r="AU772" i="1"/>
  <c r="BD772" i="1" s="1"/>
  <c r="BE772" i="1" s="1"/>
  <c r="BH772" i="1" s="1"/>
  <c r="BI772" i="1" s="1"/>
  <c r="AU768" i="1"/>
  <c r="BD768" i="1" s="1"/>
  <c r="BE768" i="1" s="1"/>
  <c r="BH768" i="1" s="1"/>
  <c r="BI768" i="1" s="1"/>
  <c r="AW768" i="1"/>
  <c r="AU764" i="1"/>
  <c r="AW764" i="1"/>
  <c r="AW756" i="1"/>
  <c r="AU756" i="1"/>
  <c r="BD756" i="1" s="1"/>
  <c r="BE756" i="1" s="1"/>
  <c r="BH756" i="1" s="1"/>
  <c r="BI756" i="1" s="1"/>
  <c r="AU752" i="1"/>
  <c r="BD752" i="1" s="1"/>
  <c r="BE752" i="1" s="1"/>
  <c r="BH752" i="1" s="1"/>
  <c r="BI752" i="1" s="1"/>
  <c r="AW752" i="1"/>
  <c r="AU748" i="1"/>
  <c r="BD748" i="1" s="1"/>
  <c r="BE748" i="1" s="1"/>
  <c r="BH748" i="1" s="1"/>
  <c r="BI748" i="1" s="1"/>
  <c r="AW748" i="1"/>
  <c r="AU720" i="1"/>
  <c r="BD720" i="1" s="1"/>
  <c r="BE720" i="1" s="1"/>
  <c r="BH720" i="1" s="1"/>
  <c r="BI720" i="1" s="1"/>
  <c r="AW720" i="1"/>
  <c r="AU716" i="1"/>
  <c r="BD716" i="1" s="1"/>
  <c r="BE716" i="1" s="1"/>
  <c r="BH716" i="1" s="1"/>
  <c r="BI716" i="1" s="1"/>
  <c r="AW716" i="1"/>
  <c r="AW692" i="1"/>
  <c r="AU692" i="1"/>
  <c r="BD692" i="1" s="1"/>
  <c r="BE692" i="1" s="1"/>
  <c r="BH692" i="1" s="1"/>
  <c r="BI692" i="1" s="1"/>
  <c r="AU688" i="1"/>
  <c r="BD688" i="1" s="1"/>
  <c r="BE688" i="1" s="1"/>
  <c r="BH688" i="1" s="1"/>
  <c r="BI688" i="1" s="1"/>
  <c r="AW688" i="1"/>
  <c r="AU684" i="1"/>
  <c r="AW684" i="1"/>
  <c r="AW660" i="1"/>
  <c r="AU660" i="1"/>
  <c r="BD660" i="1" s="1"/>
  <c r="BE660" i="1" s="1"/>
  <c r="BH660" i="1" s="1"/>
  <c r="BI660" i="1" s="1"/>
  <c r="AU656" i="1"/>
  <c r="AW656" i="1"/>
  <c r="AU652" i="1"/>
  <c r="AW652" i="1"/>
  <c r="AW628" i="1"/>
  <c r="AU628" i="1"/>
  <c r="AU624" i="1"/>
  <c r="AW624" i="1"/>
  <c r="AU620" i="1"/>
  <c r="BD620" i="1" s="1"/>
  <c r="BE620" i="1" s="1"/>
  <c r="BH620" i="1" s="1"/>
  <c r="BI620" i="1" s="1"/>
  <c r="AW620" i="1"/>
  <c r="AW596" i="1"/>
  <c r="AU596" i="1"/>
  <c r="BD596" i="1" s="1"/>
  <c r="BE596" i="1" s="1"/>
  <c r="BH596" i="1" s="1"/>
  <c r="BI596" i="1" s="1"/>
  <c r="AU592" i="1"/>
  <c r="BD592" i="1" s="1"/>
  <c r="BE592" i="1" s="1"/>
  <c r="BH592" i="1" s="1"/>
  <c r="BI592" i="1" s="1"/>
  <c r="AW592" i="1"/>
  <c r="AU588" i="1"/>
  <c r="BD588" i="1" s="1"/>
  <c r="BE588" i="1" s="1"/>
  <c r="BH588" i="1" s="1"/>
  <c r="BI588" i="1" s="1"/>
  <c r="AW588" i="1"/>
  <c r="AW580" i="1"/>
  <c r="AU580" i="1"/>
  <c r="BD580" i="1" s="1"/>
  <c r="BE580" i="1" s="1"/>
  <c r="BH580" i="1" s="1"/>
  <c r="BI580" i="1" s="1"/>
  <c r="AU576" i="1"/>
  <c r="AW576" i="1"/>
  <c r="AU572" i="1"/>
  <c r="AW572" i="1"/>
  <c r="AW548" i="1"/>
  <c r="AU548" i="1"/>
  <c r="AU544" i="1"/>
  <c r="AW544" i="1"/>
  <c r="AU540" i="1"/>
  <c r="BD540" i="1" s="1"/>
  <c r="BE540" i="1" s="1"/>
  <c r="BH540" i="1" s="1"/>
  <c r="BI540" i="1" s="1"/>
  <c r="AW540" i="1"/>
  <c r="AW516" i="1"/>
  <c r="AU516" i="1"/>
  <c r="AU512" i="1"/>
  <c r="BD512" i="1" s="1"/>
  <c r="BE512" i="1" s="1"/>
  <c r="BH512" i="1" s="1"/>
  <c r="BI512" i="1" s="1"/>
  <c r="AW512" i="1"/>
  <c r="AU508" i="1"/>
  <c r="BD508" i="1" s="1"/>
  <c r="BE508" i="1" s="1"/>
  <c r="BH508" i="1" s="1"/>
  <c r="BI508" i="1" s="1"/>
  <c r="AW508" i="1"/>
  <c r="AW500" i="1"/>
  <c r="AU500" i="1"/>
  <c r="BD500" i="1" s="1"/>
  <c r="BE500" i="1" s="1"/>
  <c r="BH500" i="1" s="1"/>
  <c r="BI500" i="1" s="1"/>
  <c r="AW484" i="1"/>
  <c r="AU484" i="1"/>
  <c r="BD484" i="1" s="1"/>
  <c r="BE484" i="1" s="1"/>
  <c r="BH484" i="1" s="1"/>
  <c r="BI484" i="1" s="1"/>
  <c r="AU480" i="1"/>
  <c r="BD480" i="1" s="1"/>
  <c r="BE480" i="1" s="1"/>
  <c r="BH480" i="1" s="1"/>
  <c r="BI480" i="1" s="1"/>
  <c r="AW480" i="1"/>
  <c r="AU476" i="1"/>
  <c r="BD476" i="1" s="1"/>
  <c r="BE476" i="1" s="1"/>
  <c r="BH476" i="1" s="1"/>
  <c r="BI476" i="1" s="1"/>
  <c r="AW476" i="1"/>
  <c r="AW468" i="1"/>
  <c r="AU468" i="1"/>
  <c r="AU464" i="1"/>
  <c r="AW464" i="1"/>
  <c r="AU460" i="1"/>
  <c r="BD460" i="1" s="1"/>
  <c r="BE460" i="1" s="1"/>
  <c r="BH460" i="1" s="1"/>
  <c r="BI460" i="1" s="1"/>
  <c r="AW460" i="1"/>
  <c r="AW452" i="1"/>
  <c r="AU452" i="1"/>
  <c r="BD452" i="1" s="1"/>
  <c r="BE452" i="1" s="1"/>
  <c r="BH452" i="1" s="1"/>
  <c r="BI452" i="1" s="1"/>
  <c r="AU448" i="1"/>
  <c r="BD448" i="1" s="1"/>
  <c r="BE448" i="1" s="1"/>
  <c r="BH448" i="1" s="1"/>
  <c r="BI448" i="1" s="1"/>
  <c r="AW448" i="1"/>
  <c r="AU444" i="1"/>
  <c r="BD444" i="1" s="1"/>
  <c r="BE444" i="1" s="1"/>
  <c r="BH444" i="1" s="1"/>
  <c r="BI444" i="1" s="1"/>
  <c r="AW444" i="1"/>
  <c r="AW436" i="1"/>
  <c r="AU436" i="1"/>
  <c r="AU432" i="1"/>
  <c r="BD432" i="1" s="1"/>
  <c r="BE432" i="1" s="1"/>
  <c r="BH432" i="1" s="1"/>
  <c r="BI432" i="1" s="1"/>
  <c r="AW432" i="1"/>
  <c r="AU428" i="1"/>
  <c r="BD428" i="1" s="1"/>
  <c r="BE428" i="1" s="1"/>
  <c r="BH428" i="1" s="1"/>
  <c r="BI428" i="1" s="1"/>
  <c r="AW428" i="1"/>
  <c r="AW420" i="1"/>
  <c r="AU420" i="1"/>
  <c r="BD420" i="1" s="1"/>
  <c r="BE420" i="1" s="1"/>
  <c r="BH420" i="1" s="1"/>
  <c r="BI420" i="1" s="1"/>
  <c r="AU416" i="1"/>
  <c r="AW416" i="1"/>
  <c r="AU412" i="1"/>
  <c r="AW412" i="1"/>
  <c r="AW404" i="1"/>
  <c r="AU404" i="1"/>
  <c r="BD404" i="1" s="1"/>
  <c r="BE404" i="1" s="1"/>
  <c r="BH404" i="1" s="1"/>
  <c r="BI404" i="1" s="1"/>
  <c r="AU400" i="1"/>
  <c r="BD400" i="1" s="1"/>
  <c r="BE400" i="1" s="1"/>
  <c r="BH400" i="1" s="1"/>
  <c r="BI400" i="1" s="1"/>
  <c r="AW400" i="1"/>
  <c r="AU396" i="1"/>
  <c r="BD396" i="1" s="1"/>
  <c r="BE396" i="1" s="1"/>
  <c r="BH396" i="1" s="1"/>
  <c r="BI396" i="1" s="1"/>
  <c r="AW396" i="1"/>
  <c r="AW388" i="1"/>
  <c r="AU388" i="1"/>
  <c r="AU384" i="1"/>
  <c r="BD384" i="1" s="1"/>
  <c r="BE384" i="1" s="1"/>
  <c r="BH384" i="1" s="1"/>
  <c r="BI384" i="1" s="1"/>
  <c r="AW384" i="1"/>
  <c r="AU380" i="1"/>
  <c r="BD380" i="1" s="1"/>
  <c r="BE380" i="1" s="1"/>
  <c r="BH380" i="1" s="1"/>
  <c r="BI380" i="1" s="1"/>
  <c r="AW380" i="1"/>
  <c r="AW372" i="1"/>
  <c r="AU372" i="1"/>
  <c r="BD372" i="1" s="1"/>
  <c r="BE372" i="1" s="1"/>
  <c r="BH372" i="1" s="1"/>
  <c r="BI372" i="1" s="1"/>
  <c r="AU368" i="1"/>
  <c r="BD368" i="1" s="1"/>
  <c r="BE368" i="1" s="1"/>
  <c r="BH368" i="1" s="1"/>
  <c r="BI368" i="1" s="1"/>
  <c r="AW368" i="1"/>
  <c r="AU364" i="1"/>
  <c r="BD364" i="1" s="1"/>
  <c r="BE364" i="1" s="1"/>
  <c r="BH364" i="1" s="1"/>
  <c r="BI364" i="1" s="1"/>
  <c r="AW364" i="1"/>
  <c r="AW356" i="1"/>
  <c r="AU356" i="1"/>
  <c r="AU352" i="1"/>
  <c r="BD352" i="1" s="1"/>
  <c r="BE352" i="1" s="1"/>
  <c r="BH352" i="1" s="1"/>
  <c r="BI352" i="1" s="1"/>
  <c r="AW352" i="1"/>
  <c r="AU348" i="1"/>
  <c r="BD348" i="1" s="1"/>
  <c r="BE348" i="1" s="1"/>
  <c r="BH348" i="1" s="1"/>
  <c r="BI348" i="1" s="1"/>
  <c r="AW348" i="1"/>
  <c r="AW324" i="1"/>
  <c r="AU324" i="1"/>
  <c r="BD324" i="1" s="1"/>
  <c r="BE324" i="1" s="1"/>
  <c r="BH324" i="1" s="1"/>
  <c r="BI324" i="1" s="1"/>
  <c r="AU320" i="1"/>
  <c r="BD320" i="1" s="1"/>
  <c r="BE320" i="1" s="1"/>
  <c r="BH320" i="1" s="1"/>
  <c r="BI320" i="1" s="1"/>
  <c r="AW320" i="1"/>
  <c r="AU316" i="1"/>
  <c r="BD316" i="1" s="1"/>
  <c r="BE316" i="1" s="1"/>
  <c r="BH316" i="1" s="1"/>
  <c r="BI316" i="1" s="1"/>
  <c r="AW316" i="1"/>
  <c r="AW308" i="1"/>
  <c r="AU308" i="1"/>
  <c r="AU300" i="1"/>
  <c r="AW300" i="1"/>
  <c r="AW276" i="1"/>
  <c r="AU276" i="1"/>
  <c r="BD276" i="1" s="1"/>
  <c r="BE276" i="1" s="1"/>
  <c r="BH276" i="1" s="1"/>
  <c r="BI276" i="1" s="1"/>
  <c r="AU272" i="1"/>
  <c r="BD272" i="1" s="1"/>
  <c r="BE272" i="1" s="1"/>
  <c r="BH272" i="1" s="1"/>
  <c r="BI272" i="1" s="1"/>
  <c r="AW272" i="1"/>
  <c r="AU268" i="1"/>
  <c r="BD268" i="1" s="1"/>
  <c r="BE268" i="1" s="1"/>
  <c r="BH268" i="1" s="1"/>
  <c r="BI268" i="1" s="1"/>
  <c r="AW268" i="1"/>
  <c r="AW260" i="1"/>
  <c r="AU260" i="1"/>
  <c r="BD260" i="1" s="1"/>
  <c r="BE260" i="1" s="1"/>
  <c r="BH260" i="1" s="1"/>
  <c r="BI260" i="1" s="1"/>
  <c r="AU252" i="1"/>
  <c r="AW252" i="1"/>
  <c r="AU224" i="1"/>
  <c r="AW224" i="1"/>
  <c r="AU220" i="1"/>
  <c r="AW220" i="1"/>
  <c r="AW196" i="1"/>
  <c r="AU196" i="1"/>
  <c r="AU192" i="1"/>
  <c r="AW192" i="1"/>
  <c r="AU188" i="1"/>
  <c r="BD188" i="1" s="1"/>
  <c r="BE188" i="1" s="1"/>
  <c r="BH188" i="1" s="1"/>
  <c r="BI188" i="1" s="1"/>
  <c r="AW188" i="1"/>
  <c r="AW164" i="1"/>
  <c r="AU164" i="1"/>
  <c r="BD164" i="1" s="1"/>
  <c r="BE164" i="1" s="1"/>
  <c r="BH164" i="1" s="1"/>
  <c r="BI164" i="1" s="1"/>
  <c r="AU160" i="1"/>
  <c r="BD160" i="1" s="1"/>
  <c r="BE160" i="1" s="1"/>
  <c r="BH160" i="1" s="1"/>
  <c r="BI160" i="1" s="1"/>
  <c r="AW160" i="1"/>
  <c r="AU156" i="1"/>
  <c r="BD156" i="1" s="1"/>
  <c r="BE156" i="1" s="1"/>
  <c r="BH156" i="1" s="1"/>
  <c r="BI156" i="1" s="1"/>
  <c r="AW156" i="1"/>
  <c r="AW148" i="1"/>
  <c r="AU148" i="1"/>
  <c r="BD148" i="1" s="1"/>
  <c r="BE148" i="1" s="1"/>
  <c r="BH148" i="1" s="1"/>
  <c r="BI148" i="1" s="1"/>
  <c r="AU144" i="1"/>
  <c r="AW144" i="1"/>
  <c r="AU140" i="1"/>
  <c r="AW140" i="1"/>
  <c r="AW116" i="1"/>
  <c r="AU116" i="1"/>
  <c r="AU112" i="1"/>
  <c r="AW112" i="1"/>
  <c r="AU108" i="1"/>
  <c r="BD108" i="1" s="1"/>
  <c r="BE108" i="1" s="1"/>
  <c r="BH108" i="1" s="1"/>
  <c r="BI108" i="1" s="1"/>
  <c r="AW108" i="1"/>
  <c r="AW84" i="1"/>
  <c r="AU84" i="1"/>
  <c r="AU80" i="1"/>
  <c r="BD80" i="1" s="1"/>
  <c r="BE80" i="1" s="1"/>
  <c r="BH80" i="1" s="1"/>
  <c r="BI80" i="1" s="1"/>
  <c r="AW80" i="1"/>
  <c r="AU76" i="1"/>
  <c r="BD76" i="1" s="1"/>
  <c r="BE76" i="1" s="1"/>
  <c r="BH76" i="1" s="1"/>
  <c r="BI76" i="1" s="1"/>
  <c r="AW76" i="1"/>
  <c r="AW52" i="1"/>
  <c r="AU52" i="1"/>
  <c r="BD52" i="1" s="1"/>
  <c r="BE52" i="1" s="1"/>
  <c r="BH52" i="1" s="1"/>
  <c r="BI52" i="1" s="1"/>
  <c r="AU48" i="1"/>
  <c r="BD48" i="1" s="1"/>
  <c r="BE48" i="1" s="1"/>
  <c r="BH48" i="1" s="1"/>
  <c r="BI48" i="1" s="1"/>
  <c r="AW48" i="1"/>
  <c r="AU44" i="1"/>
  <c r="BD44" i="1" s="1"/>
  <c r="BE44" i="1" s="1"/>
  <c r="BH44" i="1" s="1"/>
  <c r="BI44" i="1" s="1"/>
  <c r="AW44" i="1"/>
  <c r="AW36" i="1"/>
  <c r="AU36" i="1"/>
  <c r="AU32" i="1"/>
  <c r="AW32" i="1"/>
  <c r="AU28" i="1"/>
  <c r="BD28" i="1" s="1"/>
  <c r="BE28" i="1" s="1"/>
  <c r="BH28" i="1" s="1"/>
  <c r="BI28" i="1" s="1"/>
  <c r="AW28" i="1"/>
  <c r="AU3693" i="1"/>
  <c r="AU3688" i="1"/>
  <c r="AU3661" i="1"/>
  <c r="AU3656" i="1"/>
  <c r="AU3645" i="1"/>
  <c r="AU3581" i="1"/>
  <c r="AU3549" i="1"/>
  <c r="AU3517" i="1"/>
  <c r="AU3501" i="1"/>
  <c r="AU3496" i="1"/>
  <c r="AU3469" i="1"/>
  <c r="AU3464" i="1"/>
  <c r="AU3437" i="1"/>
  <c r="AU3432" i="1"/>
  <c r="AU3421" i="1"/>
  <c r="AU3416" i="1"/>
  <c r="AU3389" i="1"/>
  <c r="BD3389" i="1" s="1"/>
  <c r="BE3389" i="1" s="1"/>
  <c r="BH3389" i="1" s="1"/>
  <c r="AU3357" i="1"/>
  <c r="AU3325" i="1"/>
  <c r="AU3320" i="1"/>
  <c r="BD3320" i="1" s="1"/>
  <c r="BE3320" i="1" s="1"/>
  <c r="BH3320" i="1" s="1"/>
  <c r="BI3320" i="1" s="1"/>
  <c r="BJ3320" i="1" s="1"/>
  <c r="BK3320" i="1" s="1"/>
  <c r="AU3293" i="1"/>
  <c r="BD3293" i="1" s="1"/>
  <c r="BE3293" i="1" s="1"/>
  <c r="BH3293" i="1" s="1"/>
  <c r="BI3293" i="1" s="1"/>
  <c r="BJ3293" i="1" s="1"/>
  <c r="BK3293" i="1" s="1"/>
  <c r="AU3288" i="1"/>
  <c r="BD3288" i="1" s="1"/>
  <c r="BE3288" i="1" s="1"/>
  <c r="BH3288" i="1" s="1"/>
  <c r="BI3288" i="1" s="1"/>
  <c r="BJ3288" i="1" s="1"/>
  <c r="BK3288" i="1" s="1"/>
  <c r="AU3240" i="1"/>
  <c r="BD3240" i="1" s="1"/>
  <c r="BE3240" i="1" s="1"/>
  <c r="BH3240" i="1" s="1"/>
  <c r="BI3240" i="1" s="1"/>
  <c r="BJ3240" i="1" s="1"/>
  <c r="BK3240" i="1" s="1"/>
  <c r="AU3208" i="1"/>
  <c r="BD3208" i="1" s="1"/>
  <c r="BE3208" i="1" s="1"/>
  <c r="BH3208" i="1" s="1"/>
  <c r="BI3208" i="1" s="1"/>
  <c r="BJ3208" i="1" s="1"/>
  <c r="BK3208" i="1" s="1"/>
  <c r="AU3176" i="1"/>
  <c r="BD3176" i="1" s="1"/>
  <c r="BE3176" i="1" s="1"/>
  <c r="BH3176" i="1" s="1"/>
  <c r="BI3176" i="1" s="1"/>
  <c r="BJ3176" i="1" s="1"/>
  <c r="BK3176" i="1" s="1"/>
  <c r="AU3053" i="1"/>
  <c r="BD3053" i="1" s="1"/>
  <c r="BE3053" i="1" s="1"/>
  <c r="BH3053" i="1" s="1"/>
  <c r="BI3053" i="1" s="1"/>
  <c r="BJ3053" i="1" s="1"/>
  <c r="BK3053" i="1" s="1"/>
  <c r="AU3048" i="1"/>
  <c r="BD3048" i="1" s="1"/>
  <c r="BE3048" i="1" s="1"/>
  <c r="BH3048" i="1" s="1"/>
  <c r="BI3048" i="1" s="1"/>
  <c r="BJ3048" i="1" s="1"/>
  <c r="BK3048" i="1" s="1"/>
  <c r="AU3021" i="1"/>
  <c r="BD3021" i="1" s="1"/>
  <c r="BE3021" i="1" s="1"/>
  <c r="BH3021" i="1" s="1"/>
  <c r="BI3021" i="1" s="1"/>
  <c r="BJ3021" i="1" s="1"/>
  <c r="BK3021" i="1" s="1"/>
  <c r="AU3005" i="1"/>
  <c r="AU3000" i="1"/>
  <c r="AU2877" i="1"/>
  <c r="BD2877" i="1" s="1"/>
  <c r="BE2877" i="1" s="1"/>
  <c r="BH2877" i="1" s="1"/>
  <c r="BI2877" i="1" s="1"/>
  <c r="BJ2877" i="1" s="1"/>
  <c r="BK2877" i="1" s="1"/>
  <c r="AU2845" i="1"/>
  <c r="AU2829" i="1"/>
  <c r="BD2829" i="1" s="1"/>
  <c r="BE2829" i="1" s="1"/>
  <c r="BH2829" i="1" s="1"/>
  <c r="BI2829" i="1" s="1"/>
  <c r="BJ2829" i="1" s="1"/>
  <c r="BK2829" i="1" s="1"/>
  <c r="AU2824" i="1"/>
  <c r="BD2824" i="1" s="1"/>
  <c r="BE2824" i="1" s="1"/>
  <c r="BH2824" i="1" s="1"/>
  <c r="BI2824" i="1" s="1"/>
  <c r="BJ2824" i="1" s="1"/>
  <c r="BK2824" i="1" s="1"/>
  <c r="AU2797" i="1"/>
  <c r="BD2797" i="1" s="1"/>
  <c r="BE2797" i="1" s="1"/>
  <c r="BH2797" i="1" s="1"/>
  <c r="BI2797" i="1" s="1"/>
  <c r="BJ2797" i="1" s="1"/>
  <c r="BK2797" i="1" s="1"/>
  <c r="AU2792" i="1"/>
  <c r="AU2765" i="1"/>
  <c r="AU2749" i="1"/>
  <c r="BD2749" i="1" s="1"/>
  <c r="BE2749" i="1" s="1"/>
  <c r="BH2749" i="1" s="1"/>
  <c r="BI2749" i="1" s="1"/>
  <c r="BJ2749" i="1" s="1"/>
  <c r="BK2749" i="1" s="1"/>
  <c r="AU2744" i="1"/>
  <c r="BD2744" i="1" s="1"/>
  <c r="BE2744" i="1" s="1"/>
  <c r="BH2744" i="1" s="1"/>
  <c r="BI2744" i="1" s="1"/>
  <c r="BJ2744" i="1" s="1"/>
  <c r="BK2744" i="1" s="1"/>
  <c r="AU2717" i="1"/>
  <c r="BD2717" i="1" s="1"/>
  <c r="BE2717" i="1" s="1"/>
  <c r="BH2717" i="1" s="1"/>
  <c r="BI2717" i="1" s="1"/>
  <c r="BJ2717" i="1" s="1"/>
  <c r="BK2717" i="1" s="1"/>
  <c r="AU2712" i="1"/>
  <c r="BD2712" i="1" s="1"/>
  <c r="BE2712" i="1" s="1"/>
  <c r="BH2712" i="1" s="1"/>
  <c r="BI2712" i="1" s="1"/>
  <c r="BJ2712" i="1" s="1"/>
  <c r="BK2712" i="1" s="1"/>
  <c r="AU2685" i="1"/>
  <c r="BD2685" i="1" s="1"/>
  <c r="BE2685" i="1" s="1"/>
  <c r="BH2685" i="1" s="1"/>
  <c r="BI2685" i="1" s="1"/>
  <c r="BJ2685" i="1" s="1"/>
  <c r="BK2685" i="1" s="1"/>
  <c r="AU2669" i="1"/>
  <c r="BD2669" i="1" s="1"/>
  <c r="BE2669" i="1" s="1"/>
  <c r="BH2669" i="1" s="1"/>
  <c r="BI2669" i="1" s="1"/>
  <c r="BJ2669" i="1" s="1"/>
  <c r="BK2669" i="1" s="1"/>
  <c r="AU2664" i="1"/>
  <c r="BD2664" i="1" s="1"/>
  <c r="BE2664" i="1" s="1"/>
  <c r="BH2664" i="1" s="1"/>
  <c r="BI2664" i="1" s="1"/>
  <c r="BJ2664" i="1" s="1"/>
  <c r="BK2664" i="1" s="1"/>
  <c r="AU2632" i="1"/>
  <c r="BD2632" i="1" s="1"/>
  <c r="BE2632" i="1" s="1"/>
  <c r="BH2632" i="1" s="1"/>
  <c r="BI2632" i="1" s="1"/>
  <c r="BJ2632" i="1" s="1"/>
  <c r="BK2632" i="1" s="1"/>
  <c r="AU2605" i="1"/>
  <c r="BD2605" i="1" s="1"/>
  <c r="BE2605" i="1" s="1"/>
  <c r="BH2605" i="1" s="1"/>
  <c r="BI2605" i="1" s="1"/>
  <c r="BJ2605" i="1" s="1"/>
  <c r="BK2605" i="1" s="1"/>
  <c r="AU2600" i="1"/>
  <c r="AU2573" i="1"/>
  <c r="AU2568" i="1"/>
  <c r="AU2557" i="1"/>
  <c r="BD2557" i="1" s="1"/>
  <c r="BE2557" i="1" s="1"/>
  <c r="BH2557" i="1" s="1"/>
  <c r="BI2557" i="1" s="1"/>
  <c r="BJ2557" i="1" s="1"/>
  <c r="BK2557" i="1" s="1"/>
  <c r="AU2525" i="1"/>
  <c r="BD2525" i="1" s="1"/>
  <c r="BE2525" i="1" s="1"/>
  <c r="BH2525" i="1" s="1"/>
  <c r="BI2525" i="1" s="1"/>
  <c r="BJ2525" i="1" s="1"/>
  <c r="BK2525" i="1" s="1"/>
  <c r="AU2520" i="1"/>
  <c r="AU2509" i="1"/>
  <c r="BD2509" i="1" s="1"/>
  <c r="BE2509" i="1" s="1"/>
  <c r="BH2509" i="1" s="1"/>
  <c r="BI2509" i="1" s="1"/>
  <c r="BJ2509" i="1" s="1"/>
  <c r="BK2509" i="1" s="1"/>
  <c r="AU2477" i="1"/>
  <c r="BD2477" i="1" s="1"/>
  <c r="BE2477" i="1" s="1"/>
  <c r="BH2477" i="1" s="1"/>
  <c r="BI2477" i="1" s="1"/>
  <c r="BJ2477" i="1" s="1"/>
  <c r="BK2477" i="1" s="1"/>
  <c r="AU2445" i="1"/>
  <c r="BD2445" i="1" s="1"/>
  <c r="BE2445" i="1" s="1"/>
  <c r="BH2445" i="1" s="1"/>
  <c r="BI2445" i="1" s="1"/>
  <c r="BJ2445" i="1" s="1"/>
  <c r="BK2445" i="1" s="1"/>
  <c r="AU2440" i="1"/>
  <c r="AU2429" i="1"/>
  <c r="BD2429" i="1" s="1"/>
  <c r="BE2429" i="1" s="1"/>
  <c r="BH2429" i="1" s="1"/>
  <c r="BI2429" i="1" s="1"/>
  <c r="BJ2429" i="1" s="1"/>
  <c r="BK2429" i="1" s="1"/>
  <c r="AU2397" i="1"/>
  <c r="BD2397" i="1" s="1"/>
  <c r="BE2397" i="1" s="1"/>
  <c r="BH2397" i="1" s="1"/>
  <c r="BI2397" i="1" s="1"/>
  <c r="BJ2397" i="1" s="1"/>
  <c r="BK2397" i="1" s="1"/>
  <c r="AU2381" i="1"/>
  <c r="AU2376" i="1"/>
  <c r="BD2376" i="1" s="1"/>
  <c r="BE2376" i="1" s="1"/>
  <c r="BH2376" i="1" s="1"/>
  <c r="BI2376" i="1" s="1"/>
  <c r="BJ2376" i="1" s="1"/>
  <c r="BK2376" i="1" s="1"/>
  <c r="AU2349" i="1"/>
  <c r="BD2349" i="1" s="1"/>
  <c r="BE2349" i="1" s="1"/>
  <c r="BH2349" i="1" s="1"/>
  <c r="BI2349" i="1" s="1"/>
  <c r="BJ2349" i="1" s="1"/>
  <c r="BK2349" i="1" s="1"/>
  <c r="AU2344" i="1"/>
  <c r="BD2344" i="1" s="1"/>
  <c r="BE2344" i="1" s="1"/>
  <c r="BH2344" i="1" s="1"/>
  <c r="BI2344" i="1" s="1"/>
  <c r="BJ2344" i="1" s="1"/>
  <c r="BK2344" i="1" s="1"/>
  <c r="AU2317" i="1"/>
  <c r="BD2317" i="1" s="1"/>
  <c r="BE2317" i="1" s="1"/>
  <c r="BH2317" i="1" s="1"/>
  <c r="BI2317" i="1" s="1"/>
  <c r="BJ2317" i="1" s="1"/>
  <c r="BK2317" i="1" s="1"/>
  <c r="AU2312" i="1"/>
  <c r="BD2312" i="1" s="1"/>
  <c r="BE2312" i="1" s="1"/>
  <c r="BH2312" i="1" s="1"/>
  <c r="BI2312" i="1" s="1"/>
  <c r="BJ2312" i="1" s="1"/>
  <c r="BK2312" i="1" s="1"/>
  <c r="AU2301" i="1"/>
  <c r="BD2301" i="1" s="1"/>
  <c r="BE2301" i="1" s="1"/>
  <c r="BH2301" i="1" s="1"/>
  <c r="BI2301" i="1" s="1"/>
  <c r="BJ2301" i="1" s="1"/>
  <c r="BK2301" i="1" s="1"/>
  <c r="AU2269" i="1"/>
  <c r="BD2269" i="1" s="1"/>
  <c r="BE2269" i="1" s="1"/>
  <c r="BH2269" i="1" s="1"/>
  <c r="BI2269" i="1" s="1"/>
  <c r="BJ2269" i="1" s="1"/>
  <c r="BK2269" i="1" s="1"/>
  <c r="AU2237" i="1"/>
  <c r="BD2237" i="1" s="1"/>
  <c r="BE2237" i="1" s="1"/>
  <c r="BH2237" i="1" s="1"/>
  <c r="BI2237" i="1" s="1"/>
  <c r="BJ2237" i="1" s="1"/>
  <c r="BK2237" i="1" s="1"/>
  <c r="AU2205" i="1"/>
  <c r="BD2205" i="1" s="1"/>
  <c r="BE2205" i="1" s="1"/>
  <c r="BH2205" i="1" s="1"/>
  <c r="BI2205" i="1" s="1"/>
  <c r="BJ2205" i="1" s="1"/>
  <c r="BK2205" i="1" s="1"/>
  <c r="AU2200" i="1"/>
  <c r="BD2200" i="1" s="1"/>
  <c r="BE2200" i="1" s="1"/>
  <c r="BH2200" i="1" s="1"/>
  <c r="BI2200" i="1" s="1"/>
  <c r="BJ2200" i="1" s="1"/>
  <c r="BK2200" i="1" s="1"/>
  <c r="AU2173" i="1"/>
  <c r="BD2173" i="1" s="1"/>
  <c r="BE2173" i="1" s="1"/>
  <c r="BH2173" i="1" s="1"/>
  <c r="BI2173" i="1" s="1"/>
  <c r="BJ2173" i="1" s="1"/>
  <c r="BK2173" i="1" s="1"/>
  <c r="AU2168" i="1"/>
  <c r="AU2141" i="1"/>
  <c r="AU2120" i="1"/>
  <c r="BD2120" i="1" s="1"/>
  <c r="BE2120" i="1" s="1"/>
  <c r="BH2120" i="1" s="1"/>
  <c r="BI2120" i="1" s="1"/>
  <c r="BJ2120" i="1" s="1"/>
  <c r="BK2120" i="1" s="1"/>
  <c r="AU2093" i="1"/>
  <c r="BD2093" i="1" s="1"/>
  <c r="BE2093" i="1" s="1"/>
  <c r="BH2093" i="1" s="1"/>
  <c r="BI2093" i="1" s="1"/>
  <c r="BJ2093" i="1" s="1"/>
  <c r="BK2093" i="1" s="1"/>
  <c r="AU2088" i="1"/>
  <c r="AU2061" i="1"/>
  <c r="AU2056" i="1"/>
  <c r="AU2029" i="1"/>
  <c r="AU2013" i="1"/>
  <c r="BD2013" i="1" s="1"/>
  <c r="BE2013" i="1" s="1"/>
  <c r="BH2013" i="1" s="1"/>
  <c r="BI2013" i="1" s="1"/>
  <c r="BJ2013" i="1" s="1"/>
  <c r="BK2013" i="1" s="1"/>
  <c r="AU2008" i="1"/>
  <c r="AU1981" i="1"/>
  <c r="AU1976" i="1"/>
  <c r="AU1949" i="1"/>
  <c r="AU1944" i="1"/>
  <c r="BD1944" i="1" s="1"/>
  <c r="BE1944" i="1" s="1"/>
  <c r="BH1944" i="1" s="1"/>
  <c r="BI1944" i="1" s="1"/>
  <c r="BJ1944" i="1" s="1"/>
  <c r="BK1944" i="1" s="1"/>
  <c r="AU1933" i="1"/>
  <c r="BD1933" i="1" s="1"/>
  <c r="BE1933" i="1" s="1"/>
  <c r="BH1933" i="1" s="1"/>
  <c r="BI1933" i="1" s="1"/>
  <c r="BJ1933" i="1" s="1"/>
  <c r="BK1933" i="1" s="1"/>
  <c r="AU1901" i="1"/>
  <c r="AU1885" i="1"/>
  <c r="BD1885" i="1" s="1"/>
  <c r="BE1885" i="1" s="1"/>
  <c r="BH1885" i="1" s="1"/>
  <c r="BI1885" i="1" s="1"/>
  <c r="BJ1885" i="1" s="1"/>
  <c r="BK1885" i="1" s="1"/>
  <c r="AU1880" i="1"/>
  <c r="BD1880" i="1" s="1"/>
  <c r="BE1880" i="1" s="1"/>
  <c r="BH1880" i="1" s="1"/>
  <c r="BI1880" i="1" s="1"/>
  <c r="BJ1880" i="1" s="1"/>
  <c r="BK1880" i="1" s="1"/>
  <c r="AU1853" i="1"/>
  <c r="BD1853" i="1" s="1"/>
  <c r="BE1853" i="1" s="1"/>
  <c r="BH1853" i="1" s="1"/>
  <c r="BI1853" i="1" s="1"/>
  <c r="BJ1853" i="1" s="1"/>
  <c r="BK1853" i="1" s="1"/>
  <c r="AU1848" i="1"/>
  <c r="BD1848" i="1" s="1"/>
  <c r="BE1848" i="1" s="1"/>
  <c r="BH1848" i="1" s="1"/>
  <c r="BI1848" i="1" s="1"/>
  <c r="BJ1848" i="1" s="1"/>
  <c r="BK1848" i="1" s="1"/>
  <c r="AU1821" i="1"/>
  <c r="BD1821" i="1" s="1"/>
  <c r="BE1821" i="1" s="1"/>
  <c r="BH1821" i="1" s="1"/>
  <c r="BI1821" i="1" s="1"/>
  <c r="BJ1821" i="1" s="1"/>
  <c r="BK1821" i="1" s="1"/>
  <c r="AU1816" i="1"/>
  <c r="AU1789" i="1"/>
  <c r="AU1784" i="1"/>
  <c r="BD1784" i="1" s="1"/>
  <c r="BE1784" i="1" s="1"/>
  <c r="BH1784" i="1" s="1"/>
  <c r="BI1784" i="1" s="1"/>
  <c r="BJ1784" i="1" s="1"/>
  <c r="BK1784" i="1" s="1"/>
  <c r="AU1772" i="1"/>
  <c r="BD1772" i="1" s="1"/>
  <c r="BE1772" i="1" s="1"/>
  <c r="BH1772" i="1" s="1"/>
  <c r="BI1772" i="1" s="1"/>
  <c r="BJ1772" i="1" s="1"/>
  <c r="BK1772" i="1" s="1"/>
  <c r="AU1756" i="1"/>
  <c r="BD1756" i="1" s="1"/>
  <c r="BE1756" i="1" s="1"/>
  <c r="BH1756" i="1" s="1"/>
  <c r="BI1756" i="1" s="1"/>
  <c r="BJ1756" i="1" s="1"/>
  <c r="BK1756" i="1" s="1"/>
  <c r="AU1740" i="1"/>
  <c r="BD1740" i="1" s="1"/>
  <c r="BE1740" i="1" s="1"/>
  <c r="BH1740" i="1" s="1"/>
  <c r="BI1740" i="1" s="1"/>
  <c r="AU1724" i="1"/>
  <c r="BD1724" i="1" s="1"/>
  <c r="BE1724" i="1" s="1"/>
  <c r="BH1724" i="1" s="1"/>
  <c r="BI1724" i="1" s="1"/>
  <c r="BJ1724" i="1" s="1"/>
  <c r="BK1724" i="1" s="1"/>
  <c r="AU1692" i="1"/>
  <c r="BD1692" i="1" s="1"/>
  <c r="BE1692" i="1" s="1"/>
  <c r="BH1692" i="1" s="1"/>
  <c r="BI1692" i="1" s="1"/>
  <c r="BJ1692" i="1" s="1"/>
  <c r="BK1692" i="1" s="1"/>
  <c r="AU1676" i="1"/>
  <c r="BD1676" i="1" s="1"/>
  <c r="BE1676" i="1" s="1"/>
  <c r="BH1676" i="1" s="1"/>
  <c r="BI1676" i="1" s="1"/>
  <c r="BJ1676" i="1" s="1"/>
  <c r="BK1676" i="1" s="1"/>
  <c r="AU1660" i="1"/>
  <c r="BD1660" i="1" s="1"/>
  <c r="BE1660" i="1" s="1"/>
  <c r="BH1660" i="1" s="1"/>
  <c r="BI1660" i="1" s="1"/>
  <c r="AU1644" i="1"/>
  <c r="BD1644" i="1" s="1"/>
  <c r="BE1644" i="1" s="1"/>
  <c r="BH1644" i="1" s="1"/>
  <c r="BI1644" i="1" s="1"/>
  <c r="BJ1644" i="1" s="1"/>
  <c r="BK1644" i="1" s="1"/>
  <c r="AU1628" i="1"/>
  <c r="AU1612" i="1"/>
  <c r="BD1612" i="1" s="1"/>
  <c r="BE1612" i="1" s="1"/>
  <c r="BH1612" i="1" s="1"/>
  <c r="BI1612" i="1" s="1"/>
  <c r="BJ1612" i="1" s="1"/>
  <c r="BK1612" i="1" s="1"/>
  <c r="AU1588" i="1"/>
  <c r="BD1588" i="1" s="1"/>
  <c r="BE1588" i="1" s="1"/>
  <c r="BH1588" i="1" s="1"/>
  <c r="BI1588" i="1" s="1"/>
  <c r="BJ1588" i="1" s="1"/>
  <c r="BK1588" i="1" s="1"/>
  <c r="AU1572" i="1"/>
  <c r="BD1572" i="1" s="1"/>
  <c r="BE1572" i="1" s="1"/>
  <c r="BH1572" i="1" s="1"/>
  <c r="BI1572" i="1" s="1"/>
  <c r="BJ1572" i="1" s="1"/>
  <c r="BK1572" i="1" s="1"/>
  <c r="AU1556" i="1"/>
  <c r="BD1556" i="1" s="1"/>
  <c r="BE1556" i="1" s="1"/>
  <c r="BH1556" i="1" s="1"/>
  <c r="BI1556" i="1" s="1"/>
  <c r="BJ1556" i="1" s="1"/>
  <c r="BK1556" i="1" s="1"/>
  <c r="AU1548" i="1"/>
  <c r="AU1524" i="1"/>
  <c r="BD1524" i="1" s="1"/>
  <c r="BE1524" i="1" s="1"/>
  <c r="BH1524" i="1" s="1"/>
  <c r="BI1524" i="1" s="1"/>
  <c r="BJ1524" i="1" s="1"/>
  <c r="BK1524" i="1" s="1"/>
  <c r="AU1508" i="1"/>
  <c r="BD1508" i="1" s="1"/>
  <c r="BE1508" i="1" s="1"/>
  <c r="BH1508" i="1" s="1"/>
  <c r="BI1508" i="1" s="1"/>
  <c r="BJ1508" i="1" s="1"/>
  <c r="BK1508" i="1" s="1"/>
  <c r="AU1500" i="1"/>
  <c r="BD1500" i="1" s="1"/>
  <c r="BE1500" i="1" s="1"/>
  <c r="BH1500" i="1" s="1"/>
  <c r="BI1500" i="1" s="1"/>
  <c r="BJ1500" i="1" s="1"/>
  <c r="BK1500" i="1" s="1"/>
  <c r="AU1484" i="1"/>
  <c r="BD1484" i="1" s="1"/>
  <c r="BE1484" i="1" s="1"/>
  <c r="BH1484" i="1" s="1"/>
  <c r="BI1484" i="1" s="1"/>
  <c r="BJ1484" i="1" s="1"/>
  <c r="BK1484" i="1" s="1"/>
  <c r="AU1468" i="1"/>
  <c r="AU1452" i="1"/>
  <c r="BD1452" i="1" s="1"/>
  <c r="BE1452" i="1" s="1"/>
  <c r="BH1452" i="1" s="1"/>
  <c r="BI1452" i="1" s="1"/>
  <c r="BJ1452" i="1" s="1"/>
  <c r="BK1452" i="1" s="1"/>
  <c r="AU1436" i="1"/>
  <c r="AU1412" i="1"/>
  <c r="AU1396" i="1"/>
  <c r="BD1396" i="1" s="1"/>
  <c r="BE1396" i="1" s="1"/>
  <c r="BH1396" i="1" s="1"/>
  <c r="BI1396" i="1" s="1"/>
  <c r="BJ1396" i="1" s="1"/>
  <c r="BK1396" i="1" s="1"/>
  <c r="AU1380" i="1"/>
  <c r="AU1364" i="1"/>
  <c r="BD1364" i="1" s="1"/>
  <c r="BE1364" i="1" s="1"/>
  <c r="BH1364" i="1" s="1"/>
  <c r="BI1364" i="1" s="1"/>
  <c r="BJ1364" i="1" s="1"/>
  <c r="BK1364" i="1" s="1"/>
  <c r="AU1356" i="1"/>
  <c r="BD1356" i="1" s="1"/>
  <c r="BE1356" i="1" s="1"/>
  <c r="BH1356" i="1" s="1"/>
  <c r="BI1356" i="1" s="1"/>
  <c r="BJ1356" i="1" s="1"/>
  <c r="BK1356" i="1" s="1"/>
  <c r="AU1340" i="1"/>
  <c r="BD1340" i="1" s="1"/>
  <c r="BE1340" i="1" s="1"/>
  <c r="BH1340" i="1" s="1"/>
  <c r="BI1340" i="1" s="1"/>
  <c r="BJ1340" i="1" s="1"/>
  <c r="BK1340" i="1" s="1"/>
  <c r="AU1316" i="1"/>
  <c r="BD1316" i="1" s="1"/>
  <c r="BE1316" i="1" s="1"/>
  <c r="BH1316" i="1" s="1"/>
  <c r="BI1316" i="1" s="1"/>
  <c r="AU1300" i="1"/>
  <c r="AU1284" i="1"/>
  <c r="BD1284" i="1" s="1"/>
  <c r="BE1284" i="1" s="1"/>
  <c r="BH1284" i="1" s="1"/>
  <c r="BI1284" i="1" s="1"/>
  <c r="BJ1284" i="1" s="1"/>
  <c r="BK1284" i="1" s="1"/>
  <c r="AU1268" i="1"/>
  <c r="BD1268" i="1" s="1"/>
  <c r="BE1268" i="1" s="1"/>
  <c r="BH1268" i="1" s="1"/>
  <c r="BI1268" i="1" s="1"/>
  <c r="BJ1268" i="1" s="1"/>
  <c r="BK1268" i="1" s="1"/>
  <c r="AU1252" i="1"/>
  <c r="AU1244" i="1"/>
  <c r="BD1244" i="1" s="1"/>
  <c r="BE1244" i="1" s="1"/>
  <c r="BH1244" i="1" s="1"/>
  <c r="BI1244" i="1" s="1"/>
  <c r="BJ1244" i="1" s="1"/>
  <c r="BK1244" i="1" s="1"/>
  <c r="AU1228" i="1"/>
  <c r="BD1228" i="1" s="1"/>
  <c r="BE1228" i="1" s="1"/>
  <c r="BH1228" i="1" s="1"/>
  <c r="BI1228" i="1" s="1"/>
  <c r="BJ1228" i="1" s="1"/>
  <c r="BK1228" i="1" s="1"/>
  <c r="AU1212" i="1"/>
  <c r="BD1212" i="1" s="1"/>
  <c r="BE1212" i="1" s="1"/>
  <c r="BH1212" i="1" s="1"/>
  <c r="BI1212" i="1" s="1"/>
  <c r="BJ1212" i="1" s="1"/>
  <c r="BK1212" i="1" s="1"/>
  <c r="AU1196" i="1"/>
  <c r="AU1180" i="1"/>
  <c r="BD1180" i="1" s="1"/>
  <c r="BE1180" i="1" s="1"/>
  <c r="BH1180" i="1" s="1"/>
  <c r="BI1180" i="1" s="1"/>
  <c r="BJ1180" i="1" s="1"/>
  <c r="BK1180" i="1" s="1"/>
  <c r="AU1172" i="1"/>
  <c r="AU1156" i="1"/>
  <c r="BD1156" i="1" s="1"/>
  <c r="BE1156" i="1" s="1"/>
  <c r="BH1156" i="1" s="1"/>
  <c r="BI1156" i="1" s="1"/>
  <c r="BJ1156" i="1" s="1"/>
  <c r="BK1156" i="1" s="1"/>
  <c r="AU1140" i="1"/>
  <c r="BD1140" i="1" s="1"/>
  <c r="BE1140" i="1" s="1"/>
  <c r="BH1140" i="1" s="1"/>
  <c r="BI1140" i="1" s="1"/>
  <c r="BJ1140" i="1" s="1"/>
  <c r="BK1140" i="1" s="1"/>
  <c r="AU1124" i="1"/>
  <c r="BD1124" i="1" s="1"/>
  <c r="BE1124" i="1" s="1"/>
  <c r="BH1124" i="1" s="1"/>
  <c r="BI1124" i="1" s="1"/>
  <c r="BJ1124" i="1" s="1"/>
  <c r="BK1124" i="1" s="1"/>
  <c r="AU1108" i="1"/>
  <c r="BD1108" i="1" s="1"/>
  <c r="BE1108" i="1" s="1"/>
  <c r="BH1108" i="1" s="1"/>
  <c r="BI1108" i="1" s="1"/>
  <c r="BJ1108" i="1" s="1"/>
  <c r="BK1108" i="1" s="1"/>
  <c r="AU1092" i="1"/>
  <c r="BD1092" i="1" s="1"/>
  <c r="BE1092" i="1" s="1"/>
  <c r="BH1092" i="1" s="1"/>
  <c r="BI1092" i="1" s="1"/>
  <c r="AU1076" i="1"/>
  <c r="BD1076" i="1" s="1"/>
  <c r="BE1076" i="1" s="1"/>
  <c r="BH1076" i="1" s="1"/>
  <c r="BI1076" i="1" s="1"/>
  <c r="BJ1076" i="1" s="1"/>
  <c r="BK1076" i="1" s="1"/>
  <c r="AU1052" i="1"/>
  <c r="BD1052" i="1" s="1"/>
  <c r="BE1052" i="1" s="1"/>
  <c r="BH1052" i="1" s="1"/>
  <c r="BI1052" i="1" s="1"/>
  <c r="BJ1052" i="1" s="1"/>
  <c r="BK1052" i="1" s="1"/>
  <c r="AW1736" i="1"/>
  <c r="AW1704" i="1"/>
  <c r="AW1672" i="1"/>
  <c r="BJ1672" i="1" s="1"/>
  <c r="BK1672" i="1" s="1"/>
  <c r="AW1544" i="1"/>
  <c r="AW1416" i="1"/>
  <c r="AW1288" i="1"/>
  <c r="AW1160" i="1"/>
  <c r="AW968" i="1"/>
  <c r="AW840" i="1"/>
  <c r="AW776" i="1"/>
  <c r="AW712" i="1"/>
  <c r="AW584" i="1"/>
  <c r="AW392" i="1"/>
  <c r="AW136" i="1"/>
  <c r="AW72" i="1"/>
  <c r="AU3" i="1"/>
  <c r="AU3777" i="1"/>
  <c r="AU3767" i="1"/>
  <c r="AU3756" i="1"/>
  <c r="AU3745" i="1"/>
  <c r="AU3740" i="1"/>
  <c r="AU3729" i="1"/>
  <c r="AU3724" i="1"/>
  <c r="AU3713" i="1"/>
  <c r="AU3703" i="1"/>
  <c r="AU3687" i="1"/>
  <c r="AU3676" i="1"/>
  <c r="AU3665" i="1"/>
  <c r="AU3660" i="1"/>
  <c r="AU3649" i="1"/>
  <c r="AU3639" i="1"/>
  <c r="AU3628" i="1"/>
  <c r="AU3617" i="1"/>
  <c r="AU3612" i="1"/>
  <c r="AU3601" i="1"/>
  <c r="AU3591" i="1"/>
  <c r="AU3580" i="1"/>
  <c r="AU3569" i="1"/>
  <c r="AU3553" i="1"/>
  <c r="AU3543" i="1"/>
  <c r="AU3532" i="1"/>
  <c r="AU3521" i="1"/>
  <c r="AU3511" i="1"/>
  <c r="AU3500" i="1"/>
  <c r="AU3489" i="1"/>
  <c r="AU3479" i="1"/>
  <c r="AU3468" i="1"/>
  <c r="AU3457" i="1"/>
  <c r="AU3447" i="1"/>
  <c r="AU3436" i="1"/>
  <c r="AU3425" i="1"/>
  <c r="AU3415" i="1"/>
  <c r="AU3399" i="1"/>
  <c r="BD3399" i="1" s="1"/>
  <c r="BE3399" i="1" s="1"/>
  <c r="BH3399" i="1" s="1"/>
  <c r="BI3399" i="1" s="1"/>
  <c r="BJ3399" i="1" s="1"/>
  <c r="BK3399" i="1" s="1"/>
  <c r="AU3388" i="1"/>
  <c r="BD3388" i="1" s="1"/>
  <c r="BE3388" i="1" s="1"/>
  <c r="BH3388" i="1" s="1"/>
  <c r="AU3377" i="1"/>
  <c r="BD3377" i="1" s="1"/>
  <c r="BE3377" i="1" s="1"/>
  <c r="BH3377" i="1" s="1"/>
  <c r="BI3377" i="1" s="1"/>
  <c r="BJ3377" i="1" s="1"/>
  <c r="BK3377" i="1" s="1"/>
  <c r="AU3367" i="1"/>
  <c r="BD3367" i="1" s="1"/>
  <c r="BE3367" i="1" s="1"/>
  <c r="BH3367" i="1" s="1"/>
  <c r="BI3367" i="1" s="1"/>
  <c r="BJ3367" i="1" s="1"/>
  <c r="BK3367" i="1" s="1"/>
  <c r="AU3356" i="1"/>
  <c r="AU3351" i="1"/>
  <c r="AU3335" i="1"/>
  <c r="BD3335" i="1" s="1"/>
  <c r="BE3335" i="1" s="1"/>
  <c r="BH3335" i="1" s="1"/>
  <c r="BI3335" i="1" s="1"/>
  <c r="BJ3335" i="1" s="1"/>
  <c r="BK3335" i="1" s="1"/>
  <c r="AU3324" i="1"/>
  <c r="AU3313" i="1"/>
  <c r="BD3313" i="1" s="1"/>
  <c r="BE3313" i="1" s="1"/>
  <c r="BH3313" i="1" s="1"/>
  <c r="BI3313" i="1" s="1"/>
  <c r="BJ3313" i="1" s="1"/>
  <c r="BK3313" i="1" s="1"/>
  <c r="AU3303" i="1"/>
  <c r="AU3292" i="1"/>
  <c r="BD3292" i="1" s="1"/>
  <c r="BE3292" i="1" s="1"/>
  <c r="BH3292" i="1" s="1"/>
  <c r="BI3292" i="1" s="1"/>
  <c r="BJ3292" i="1" s="1"/>
  <c r="BK3292" i="1" s="1"/>
  <c r="AU3281" i="1"/>
  <c r="BD3281" i="1" s="1"/>
  <c r="BE3281" i="1" s="1"/>
  <c r="BH3281" i="1" s="1"/>
  <c r="BI3281" i="1" s="1"/>
  <c r="BJ3281" i="1" s="1"/>
  <c r="BK3281" i="1" s="1"/>
  <c r="AU3276" i="1"/>
  <c r="AU3265" i="1"/>
  <c r="BD3265" i="1" s="1"/>
  <c r="BE3265" i="1" s="1"/>
  <c r="BH3265" i="1" s="1"/>
  <c r="BI3265" i="1" s="1"/>
  <c r="BJ3265" i="1" s="1"/>
  <c r="BK3265" i="1" s="1"/>
  <c r="AU3255" i="1"/>
  <c r="BD3255" i="1" s="1"/>
  <c r="BE3255" i="1" s="1"/>
  <c r="BH3255" i="1" s="1"/>
  <c r="BI3255" i="1" s="1"/>
  <c r="BJ3255" i="1" s="1"/>
  <c r="BK3255" i="1" s="1"/>
  <c r="AU3244" i="1"/>
  <c r="AU3233" i="1"/>
  <c r="BD3233" i="1" s="1"/>
  <c r="BE3233" i="1" s="1"/>
  <c r="BH3233" i="1" s="1"/>
  <c r="BI3233" i="1" s="1"/>
  <c r="BJ3233" i="1" s="1"/>
  <c r="BK3233" i="1" s="1"/>
  <c r="AU3223" i="1"/>
  <c r="AU3217" i="1"/>
  <c r="AU3212" i="1"/>
  <c r="BD3212" i="1" s="1"/>
  <c r="BE3212" i="1" s="1"/>
  <c r="BH3212" i="1" s="1"/>
  <c r="BI3212" i="1" s="1"/>
  <c r="BJ3212" i="1" s="1"/>
  <c r="BK3212" i="1" s="1"/>
  <c r="AU3201" i="1"/>
  <c r="BD3201" i="1" s="1"/>
  <c r="BE3201" i="1" s="1"/>
  <c r="BH3201" i="1" s="1"/>
  <c r="BI3201" i="1" s="1"/>
  <c r="BJ3201" i="1" s="1"/>
  <c r="BK3201" i="1" s="1"/>
  <c r="AU3191" i="1"/>
  <c r="AU3180" i="1"/>
  <c r="BD3180" i="1" s="1"/>
  <c r="BE3180" i="1" s="1"/>
  <c r="BH3180" i="1" s="1"/>
  <c r="BI3180" i="1" s="1"/>
  <c r="BJ3180" i="1" s="1"/>
  <c r="BK3180" i="1" s="1"/>
  <c r="AU3169" i="1"/>
  <c r="AU3159" i="1"/>
  <c r="BD3159" i="1" s="1"/>
  <c r="BE3159" i="1" s="1"/>
  <c r="BH3159" i="1" s="1"/>
  <c r="BI3159" i="1" s="1"/>
  <c r="BJ3159" i="1" s="1"/>
  <c r="BK3159" i="1" s="1"/>
  <c r="AU3148" i="1"/>
  <c r="BD3148" i="1" s="1"/>
  <c r="BE3148" i="1" s="1"/>
  <c r="BH3148" i="1" s="1"/>
  <c r="BI3148" i="1" s="1"/>
  <c r="BJ3148" i="1" s="1"/>
  <c r="BK3148" i="1" s="1"/>
  <c r="AU3137" i="1"/>
  <c r="AU3127" i="1"/>
  <c r="BD3127" i="1" s="1"/>
  <c r="BE3127" i="1" s="1"/>
  <c r="BH3127" i="1" s="1"/>
  <c r="BI3127" i="1" s="1"/>
  <c r="BJ3127" i="1" s="1"/>
  <c r="BK3127" i="1" s="1"/>
  <c r="AU3116" i="1"/>
  <c r="AU3105" i="1"/>
  <c r="BD3105" i="1" s="1"/>
  <c r="BE3105" i="1" s="1"/>
  <c r="BH3105" i="1" s="1"/>
  <c r="BI3105" i="1" s="1"/>
  <c r="BJ3105" i="1" s="1"/>
  <c r="BK3105" i="1" s="1"/>
  <c r="AU3095" i="1"/>
  <c r="BD3095" i="1" s="1"/>
  <c r="BE3095" i="1" s="1"/>
  <c r="BH3095" i="1" s="1"/>
  <c r="BI3095" i="1" s="1"/>
  <c r="BJ3095" i="1" s="1"/>
  <c r="BK3095" i="1" s="1"/>
  <c r="AU3079" i="1"/>
  <c r="BD3079" i="1" s="1"/>
  <c r="BE3079" i="1" s="1"/>
  <c r="BH3079" i="1" s="1"/>
  <c r="BI3079" i="1" s="1"/>
  <c r="BJ3079" i="1" s="1"/>
  <c r="BK3079" i="1" s="1"/>
  <c r="AU3068" i="1"/>
  <c r="BD3068" i="1" s="1"/>
  <c r="BE3068" i="1" s="1"/>
  <c r="BH3068" i="1" s="1"/>
  <c r="BI3068" i="1" s="1"/>
  <c r="BJ3068" i="1" s="1"/>
  <c r="BK3068" i="1" s="1"/>
  <c r="AU3057" i="1"/>
  <c r="BD3057" i="1" s="1"/>
  <c r="BE3057" i="1" s="1"/>
  <c r="BH3057" i="1" s="1"/>
  <c r="BI3057" i="1" s="1"/>
  <c r="BJ3057" i="1" s="1"/>
  <c r="BK3057" i="1" s="1"/>
  <c r="AU3047" i="1"/>
  <c r="BD3047" i="1" s="1"/>
  <c r="BE3047" i="1" s="1"/>
  <c r="BH3047" i="1" s="1"/>
  <c r="BI3047" i="1" s="1"/>
  <c r="BJ3047" i="1" s="1"/>
  <c r="BK3047" i="1" s="1"/>
  <c r="AU3036" i="1"/>
  <c r="BD3036" i="1" s="1"/>
  <c r="BE3036" i="1" s="1"/>
  <c r="BH3036" i="1" s="1"/>
  <c r="BI3036" i="1" s="1"/>
  <c r="BJ3036" i="1" s="1"/>
  <c r="BK3036" i="1" s="1"/>
  <c r="AU3025" i="1"/>
  <c r="BD3025" i="1" s="1"/>
  <c r="BE3025" i="1" s="1"/>
  <c r="BH3025" i="1" s="1"/>
  <c r="BI3025" i="1" s="1"/>
  <c r="BJ3025" i="1" s="1"/>
  <c r="BK3025" i="1" s="1"/>
  <c r="AU3020" i="1"/>
  <c r="BD3020" i="1" s="1"/>
  <c r="BE3020" i="1" s="1"/>
  <c r="BH3020" i="1" s="1"/>
  <c r="BI3020" i="1" s="1"/>
  <c r="BJ3020" i="1" s="1"/>
  <c r="BK3020" i="1" s="1"/>
  <c r="AU3009" i="1"/>
  <c r="BD3009" i="1" s="1"/>
  <c r="BE3009" i="1" s="1"/>
  <c r="BH3009" i="1" s="1"/>
  <c r="BI3009" i="1" s="1"/>
  <c r="BJ3009" i="1" s="1"/>
  <c r="BK3009" i="1" s="1"/>
  <c r="AU2999" i="1"/>
  <c r="BD2999" i="1" s="1"/>
  <c r="BE2999" i="1" s="1"/>
  <c r="BH2999" i="1" s="1"/>
  <c r="BI2999" i="1" s="1"/>
  <c r="BJ2999" i="1" s="1"/>
  <c r="BK2999" i="1" s="1"/>
  <c r="AU2988" i="1"/>
  <c r="BD2988" i="1" s="1"/>
  <c r="BE2988" i="1" s="1"/>
  <c r="BH2988" i="1" s="1"/>
  <c r="BI2988" i="1" s="1"/>
  <c r="BJ2988" i="1" s="1"/>
  <c r="BK2988" i="1" s="1"/>
  <c r="AU2977" i="1"/>
  <c r="AU2967" i="1"/>
  <c r="BD2967" i="1" s="1"/>
  <c r="BE2967" i="1" s="1"/>
  <c r="BH2967" i="1" s="1"/>
  <c r="BI2967" i="1" s="1"/>
  <c r="BJ2967" i="1" s="1"/>
  <c r="BK2967" i="1" s="1"/>
  <c r="AU2956" i="1"/>
  <c r="BD2956" i="1" s="1"/>
  <c r="BE2956" i="1" s="1"/>
  <c r="BH2956" i="1" s="1"/>
  <c r="BI2956" i="1" s="1"/>
  <c r="BJ2956" i="1" s="1"/>
  <c r="BK2956" i="1" s="1"/>
  <c r="AU2945" i="1"/>
  <c r="BD2945" i="1" s="1"/>
  <c r="BE2945" i="1" s="1"/>
  <c r="BH2945" i="1" s="1"/>
  <c r="BI2945" i="1" s="1"/>
  <c r="BJ2945" i="1" s="1"/>
  <c r="BK2945" i="1" s="1"/>
  <c r="AU2935" i="1"/>
  <c r="BD2935" i="1" s="1"/>
  <c r="BE2935" i="1" s="1"/>
  <c r="BH2935" i="1" s="1"/>
  <c r="BI2935" i="1" s="1"/>
  <c r="BJ2935" i="1" s="1"/>
  <c r="BK2935" i="1" s="1"/>
  <c r="AU2924" i="1"/>
  <c r="AU2913" i="1"/>
  <c r="BD2913" i="1" s="1"/>
  <c r="BE2913" i="1" s="1"/>
  <c r="BH2913" i="1" s="1"/>
  <c r="BI2913" i="1" s="1"/>
  <c r="BJ2913" i="1" s="1"/>
  <c r="BK2913" i="1" s="1"/>
  <c r="AU2903" i="1"/>
  <c r="BD2903" i="1" s="1"/>
  <c r="BE2903" i="1" s="1"/>
  <c r="BH2903" i="1" s="1"/>
  <c r="BI2903" i="1" s="1"/>
  <c r="BJ2903" i="1" s="1"/>
  <c r="BK2903" i="1" s="1"/>
  <c r="AU2892" i="1"/>
  <c r="AU2881" i="1"/>
  <c r="BD2881" i="1" s="1"/>
  <c r="BE2881" i="1" s="1"/>
  <c r="BH2881" i="1" s="1"/>
  <c r="BI2881" i="1" s="1"/>
  <c r="BJ2881" i="1" s="1"/>
  <c r="BK2881" i="1" s="1"/>
  <c r="AU2876" i="1"/>
  <c r="BD2876" i="1" s="1"/>
  <c r="BE2876" i="1" s="1"/>
  <c r="BH2876" i="1" s="1"/>
  <c r="BI2876" i="1" s="1"/>
  <c r="BJ2876" i="1" s="1"/>
  <c r="BK2876" i="1" s="1"/>
  <c r="AU2865" i="1"/>
  <c r="AU2855" i="1"/>
  <c r="BD2855" i="1" s="1"/>
  <c r="BE2855" i="1" s="1"/>
  <c r="BH2855" i="1" s="1"/>
  <c r="BI2855" i="1" s="1"/>
  <c r="BJ2855" i="1" s="1"/>
  <c r="BK2855" i="1" s="1"/>
  <c r="AU2844" i="1"/>
  <c r="AU2833" i="1"/>
  <c r="BD2833" i="1" s="1"/>
  <c r="BE2833" i="1" s="1"/>
  <c r="BH2833" i="1" s="1"/>
  <c r="BI2833" i="1" s="1"/>
  <c r="BJ2833" i="1" s="1"/>
  <c r="BK2833" i="1" s="1"/>
  <c r="AU2823" i="1"/>
  <c r="BD2823" i="1" s="1"/>
  <c r="BE2823" i="1" s="1"/>
  <c r="BH2823" i="1" s="1"/>
  <c r="BI2823" i="1" s="1"/>
  <c r="BJ2823" i="1" s="1"/>
  <c r="BK2823" i="1" s="1"/>
  <c r="AU2812" i="1"/>
  <c r="AU2801" i="1"/>
  <c r="BD2801" i="1" s="1"/>
  <c r="BE2801" i="1" s="1"/>
  <c r="BH2801" i="1" s="1"/>
  <c r="BI2801" i="1" s="1"/>
  <c r="BJ2801" i="1" s="1"/>
  <c r="BK2801" i="1" s="1"/>
  <c r="AU2791" i="1"/>
  <c r="AU2780" i="1"/>
  <c r="BD2780" i="1" s="1"/>
  <c r="BE2780" i="1" s="1"/>
  <c r="BH2780" i="1" s="1"/>
  <c r="BI2780" i="1" s="1"/>
  <c r="BJ2780" i="1" s="1"/>
  <c r="BK2780" i="1" s="1"/>
  <c r="AU2769" i="1"/>
  <c r="BD2769" i="1" s="1"/>
  <c r="BE2769" i="1" s="1"/>
  <c r="BH2769" i="1" s="1"/>
  <c r="BI2769" i="1" s="1"/>
  <c r="BJ2769" i="1" s="1"/>
  <c r="BK2769" i="1" s="1"/>
  <c r="AU2764" i="1"/>
  <c r="AU2753" i="1"/>
  <c r="BD2753" i="1" s="1"/>
  <c r="BE2753" i="1" s="1"/>
  <c r="BH2753" i="1" s="1"/>
  <c r="BI2753" i="1" s="1"/>
  <c r="BJ2753" i="1" s="1"/>
  <c r="BK2753" i="1" s="1"/>
  <c r="AU2743" i="1"/>
  <c r="BD2743" i="1" s="1"/>
  <c r="BE2743" i="1" s="1"/>
  <c r="BH2743" i="1" s="1"/>
  <c r="BI2743" i="1" s="1"/>
  <c r="BJ2743" i="1" s="1"/>
  <c r="BK2743" i="1" s="1"/>
  <c r="AU2732" i="1"/>
  <c r="AU2721" i="1"/>
  <c r="BD2721" i="1" s="1"/>
  <c r="BE2721" i="1" s="1"/>
  <c r="BH2721" i="1" s="1"/>
  <c r="BI2721" i="1" s="1"/>
  <c r="BJ2721" i="1" s="1"/>
  <c r="BK2721" i="1" s="1"/>
  <c r="AU2711" i="1"/>
  <c r="AU2700" i="1"/>
  <c r="BD2700" i="1" s="1"/>
  <c r="BE2700" i="1" s="1"/>
  <c r="BH2700" i="1" s="1"/>
  <c r="BI2700" i="1" s="1"/>
  <c r="BJ2700" i="1" s="1"/>
  <c r="BK2700" i="1" s="1"/>
  <c r="AU2689" i="1"/>
  <c r="BD2689" i="1" s="1"/>
  <c r="BE2689" i="1" s="1"/>
  <c r="BH2689" i="1" s="1"/>
  <c r="BI2689" i="1" s="1"/>
  <c r="BJ2689" i="1" s="1"/>
  <c r="BK2689" i="1" s="1"/>
  <c r="AU2679" i="1"/>
  <c r="BD2679" i="1" s="1"/>
  <c r="BE2679" i="1" s="1"/>
  <c r="BH2679" i="1" s="1"/>
  <c r="BI2679" i="1" s="1"/>
  <c r="BJ2679" i="1" s="1"/>
  <c r="BK2679" i="1" s="1"/>
  <c r="AU2663" i="1"/>
  <c r="BD2663" i="1" s="1"/>
  <c r="BE2663" i="1" s="1"/>
  <c r="BH2663" i="1" s="1"/>
  <c r="BI2663" i="1" s="1"/>
  <c r="BJ2663" i="1" s="1"/>
  <c r="BK2663" i="1" s="1"/>
  <c r="AU2652" i="1"/>
  <c r="BD2652" i="1" s="1"/>
  <c r="BE2652" i="1" s="1"/>
  <c r="BH2652" i="1" s="1"/>
  <c r="BI2652" i="1" s="1"/>
  <c r="BJ2652" i="1" s="1"/>
  <c r="BK2652" i="1" s="1"/>
  <c r="AU2641" i="1"/>
  <c r="BD2641" i="1" s="1"/>
  <c r="BE2641" i="1" s="1"/>
  <c r="BH2641" i="1" s="1"/>
  <c r="BI2641" i="1" s="1"/>
  <c r="BJ2641" i="1" s="1"/>
  <c r="BK2641" i="1" s="1"/>
  <c r="AU2636" i="1"/>
  <c r="BD2636" i="1" s="1"/>
  <c r="BE2636" i="1" s="1"/>
  <c r="BH2636" i="1" s="1"/>
  <c r="BI2636" i="1" s="1"/>
  <c r="BJ2636" i="1" s="1"/>
  <c r="BK2636" i="1" s="1"/>
  <c r="AU2625" i="1"/>
  <c r="BD2625" i="1" s="1"/>
  <c r="BE2625" i="1" s="1"/>
  <c r="BH2625" i="1" s="1"/>
  <c r="BI2625" i="1" s="1"/>
  <c r="BJ2625" i="1" s="1"/>
  <c r="BK2625" i="1" s="1"/>
  <c r="AU2615" i="1"/>
  <c r="BD2615" i="1" s="1"/>
  <c r="BE2615" i="1" s="1"/>
  <c r="BH2615" i="1" s="1"/>
  <c r="BI2615" i="1" s="1"/>
  <c r="BJ2615" i="1" s="1"/>
  <c r="BK2615" i="1" s="1"/>
  <c r="AU2604" i="1"/>
  <c r="BD2604" i="1" s="1"/>
  <c r="BE2604" i="1" s="1"/>
  <c r="BH2604" i="1" s="1"/>
  <c r="BI2604" i="1" s="1"/>
  <c r="BJ2604" i="1" s="1"/>
  <c r="BK2604" i="1" s="1"/>
  <c r="AU2593" i="1"/>
  <c r="BD2593" i="1" s="1"/>
  <c r="BE2593" i="1" s="1"/>
  <c r="BH2593" i="1" s="1"/>
  <c r="BI2593" i="1" s="1"/>
  <c r="BJ2593" i="1" s="1"/>
  <c r="BK2593" i="1" s="1"/>
  <c r="AU2583" i="1"/>
  <c r="BD2583" i="1" s="1"/>
  <c r="BE2583" i="1" s="1"/>
  <c r="BH2583" i="1" s="1"/>
  <c r="BI2583" i="1" s="1"/>
  <c r="BJ2583" i="1" s="1"/>
  <c r="BK2583" i="1" s="1"/>
  <c r="AU2572" i="1"/>
  <c r="AU2561" i="1"/>
  <c r="BD2561" i="1" s="1"/>
  <c r="BE2561" i="1" s="1"/>
  <c r="BH2561" i="1" s="1"/>
  <c r="BI2561" i="1" s="1"/>
  <c r="BJ2561" i="1" s="1"/>
  <c r="BK2561" i="1" s="1"/>
  <c r="AU2551" i="1"/>
  <c r="BD2551" i="1" s="1"/>
  <c r="BE2551" i="1" s="1"/>
  <c r="BH2551" i="1" s="1"/>
  <c r="BI2551" i="1" s="1"/>
  <c r="BJ2551" i="1" s="1"/>
  <c r="BK2551" i="1" s="1"/>
  <c r="AU2540" i="1"/>
  <c r="BD2540" i="1" s="1"/>
  <c r="BE2540" i="1" s="1"/>
  <c r="BH2540" i="1" s="1"/>
  <c r="BI2540" i="1" s="1"/>
  <c r="BJ2540" i="1" s="1"/>
  <c r="BK2540" i="1" s="1"/>
  <c r="AU2529" i="1"/>
  <c r="BD2529" i="1" s="1"/>
  <c r="BE2529" i="1" s="1"/>
  <c r="BH2529" i="1" s="1"/>
  <c r="BI2529" i="1" s="1"/>
  <c r="BJ2529" i="1" s="1"/>
  <c r="BK2529" i="1" s="1"/>
  <c r="AU2519" i="1"/>
  <c r="AU2508" i="1"/>
  <c r="BD2508" i="1" s="1"/>
  <c r="BE2508" i="1" s="1"/>
  <c r="BH2508" i="1" s="1"/>
  <c r="BI2508" i="1" s="1"/>
  <c r="BJ2508" i="1" s="1"/>
  <c r="BK2508" i="1" s="1"/>
  <c r="AU2497" i="1"/>
  <c r="BD2497" i="1" s="1"/>
  <c r="BE2497" i="1" s="1"/>
  <c r="BH2497" i="1" s="1"/>
  <c r="BI2497" i="1" s="1"/>
  <c r="BJ2497" i="1" s="1"/>
  <c r="BK2497" i="1" s="1"/>
  <c r="AU2487" i="1"/>
  <c r="AU2476" i="1"/>
  <c r="BD2476" i="1" s="1"/>
  <c r="BE2476" i="1" s="1"/>
  <c r="BH2476" i="1" s="1"/>
  <c r="BI2476" i="1" s="1"/>
  <c r="BJ2476" i="1" s="1"/>
  <c r="BK2476" i="1" s="1"/>
  <c r="AU2465" i="1"/>
  <c r="AU2460" i="1"/>
  <c r="AU2444" i="1"/>
  <c r="BD2444" i="1" s="1"/>
  <c r="BE2444" i="1" s="1"/>
  <c r="BH2444" i="1" s="1"/>
  <c r="BI2444" i="1" s="1"/>
  <c r="BJ2444" i="1" s="1"/>
  <c r="BK2444" i="1" s="1"/>
  <c r="AU2433" i="1"/>
  <c r="AU2423" i="1"/>
  <c r="BD2423" i="1" s="1"/>
  <c r="BE2423" i="1" s="1"/>
  <c r="BH2423" i="1" s="1"/>
  <c r="BI2423" i="1" s="1"/>
  <c r="BJ2423" i="1" s="1"/>
  <c r="BK2423" i="1" s="1"/>
  <c r="AU2412" i="1"/>
  <c r="AU2407" i="1"/>
  <c r="AU2396" i="1"/>
  <c r="BD2396" i="1" s="1"/>
  <c r="BE2396" i="1" s="1"/>
  <c r="BH2396" i="1" s="1"/>
  <c r="BI2396" i="1" s="1"/>
  <c r="BJ2396" i="1" s="1"/>
  <c r="BK2396" i="1" s="1"/>
  <c r="AU2385" i="1"/>
  <c r="AU2375" i="1"/>
  <c r="BD2375" i="1" s="1"/>
  <c r="BE2375" i="1" s="1"/>
  <c r="BH2375" i="1" s="1"/>
  <c r="BI2375" i="1" s="1"/>
  <c r="BJ2375" i="1" s="1"/>
  <c r="BK2375" i="1" s="1"/>
  <c r="AU2364" i="1"/>
  <c r="BD2364" i="1" s="1"/>
  <c r="BE2364" i="1" s="1"/>
  <c r="BH2364" i="1" s="1"/>
  <c r="BI2364" i="1" s="1"/>
  <c r="BJ2364" i="1" s="1"/>
  <c r="BK2364" i="1" s="1"/>
  <c r="AU2353" i="1"/>
  <c r="AU2343" i="1"/>
  <c r="BD2343" i="1" s="1"/>
  <c r="BE2343" i="1" s="1"/>
  <c r="BH2343" i="1" s="1"/>
  <c r="BI2343" i="1" s="1"/>
  <c r="BJ2343" i="1" s="1"/>
  <c r="BK2343" i="1" s="1"/>
  <c r="AU2327" i="1"/>
  <c r="AU2316" i="1"/>
  <c r="BD2316" i="1" s="1"/>
  <c r="BE2316" i="1" s="1"/>
  <c r="BH2316" i="1" s="1"/>
  <c r="BI2316" i="1" s="1"/>
  <c r="BJ2316" i="1" s="1"/>
  <c r="BK2316" i="1" s="1"/>
  <c r="AU2305" i="1"/>
  <c r="AU2300" i="1"/>
  <c r="AU2289" i="1"/>
  <c r="BD2289" i="1" s="1"/>
  <c r="BE2289" i="1" s="1"/>
  <c r="BH2289" i="1" s="1"/>
  <c r="BI2289" i="1" s="1"/>
  <c r="BJ2289" i="1" s="1"/>
  <c r="BK2289" i="1" s="1"/>
  <c r="AU2273" i="1"/>
  <c r="AU2263" i="1"/>
  <c r="BD2263" i="1" s="1"/>
  <c r="BE2263" i="1" s="1"/>
  <c r="BH2263" i="1" s="1"/>
  <c r="BI2263" i="1" s="1"/>
  <c r="BJ2263" i="1" s="1"/>
  <c r="BK2263" i="1" s="1"/>
  <c r="AU2252" i="1"/>
  <c r="AU2241" i="1"/>
  <c r="BD2241" i="1" s="1"/>
  <c r="BE2241" i="1" s="1"/>
  <c r="BH2241" i="1" s="1"/>
  <c r="BI2241" i="1" s="1"/>
  <c r="BJ2241" i="1" s="1"/>
  <c r="BK2241" i="1" s="1"/>
  <c r="AU2231" i="1"/>
  <c r="BD2231" i="1" s="1"/>
  <c r="BE2231" i="1" s="1"/>
  <c r="BH2231" i="1" s="1"/>
  <c r="BI2231" i="1" s="1"/>
  <c r="BJ2231" i="1" s="1"/>
  <c r="BK2231" i="1" s="1"/>
  <c r="AU2220" i="1"/>
  <c r="BD2220" i="1" s="1"/>
  <c r="BE2220" i="1" s="1"/>
  <c r="BH2220" i="1" s="1"/>
  <c r="BI2220" i="1" s="1"/>
  <c r="BJ2220" i="1" s="1"/>
  <c r="BK2220" i="1" s="1"/>
  <c r="AU2209" i="1"/>
  <c r="BD2209" i="1" s="1"/>
  <c r="BE2209" i="1" s="1"/>
  <c r="BH2209" i="1" s="1"/>
  <c r="BI2209" i="1" s="1"/>
  <c r="BJ2209" i="1" s="1"/>
  <c r="BK2209" i="1" s="1"/>
  <c r="AU2199" i="1"/>
  <c r="BD2199" i="1" s="1"/>
  <c r="BE2199" i="1" s="1"/>
  <c r="BH2199" i="1" s="1"/>
  <c r="BI2199" i="1" s="1"/>
  <c r="BJ2199" i="1" s="1"/>
  <c r="BK2199" i="1" s="1"/>
  <c r="AU2188" i="1"/>
  <c r="BD2188" i="1" s="1"/>
  <c r="BE2188" i="1" s="1"/>
  <c r="BH2188" i="1" s="1"/>
  <c r="BI2188" i="1" s="1"/>
  <c r="BJ2188" i="1" s="1"/>
  <c r="BK2188" i="1" s="1"/>
  <c r="AU2177" i="1"/>
  <c r="BD2177" i="1" s="1"/>
  <c r="BE2177" i="1" s="1"/>
  <c r="BH2177" i="1" s="1"/>
  <c r="BI2177" i="1" s="1"/>
  <c r="BJ2177" i="1" s="1"/>
  <c r="BK2177" i="1" s="1"/>
  <c r="AU2167" i="1"/>
  <c r="AU2156" i="1"/>
  <c r="BD2156" i="1" s="1"/>
  <c r="BE2156" i="1" s="1"/>
  <c r="BH2156" i="1" s="1"/>
  <c r="BI2156" i="1" s="1"/>
  <c r="BJ2156" i="1" s="1"/>
  <c r="BK2156" i="1" s="1"/>
  <c r="AU2145" i="1"/>
  <c r="BD2145" i="1" s="1"/>
  <c r="BE2145" i="1" s="1"/>
  <c r="BH2145" i="1" s="1"/>
  <c r="BI2145" i="1" s="1"/>
  <c r="BJ2145" i="1" s="1"/>
  <c r="BK2145" i="1" s="1"/>
  <c r="AU2135" i="1"/>
  <c r="BD2135" i="1" s="1"/>
  <c r="BE2135" i="1" s="1"/>
  <c r="BH2135" i="1" s="1"/>
  <c r="BI2135" i="1" s="1"/>
  <c r="BJ2135" i="1" s="1"/>
  <c r="BK2135" i="1" s="1"/>
  <c r="AU2124" i="1"/>
  <c r="BD2124" i="1" s="1"/>
  <c r="BE2124" i="1" s="1"/>
  <c r="BH2124" i="1" s="1"/>
  <c r="BI2124" i="1" s="1"/>
  <c r="BJ2124" i="1" s="1"/>
  <c r="BK2124" i="1" s="1"/>
  <c r="AU2113" i="1"/>
  <c r="AU2103" i="1"/>
  <c r="BD2103" i="1" s="1"/>
  <c r="BE2103" i="1" s="1"/>
  <c r="BH2103" i="1" s="1"/>
  <c r="BI2103" i="1" s="1"/>
  <c r="BJ2103" i="1" s="1"/>
  <c r="BK2103" i="1" s="1"/>
  <c r="AU2092" i="1"/>
  <c r="BD2092" i="1" s="1"/>
  <c r="BE2092" i="1" s="1"/>
  <c r="BH2092" i="1" s="1"/>
  <c r="BI2092" i="1" s="1"/>
  <c r="BJ2092" i="1" s="1"/>
  <c r="BK2092" i="1" s="1"/>
  <c r="AU2081" i="1"/>
  <c r="BD2081" i="1" s="1"/>
  <c r="BE2081" i="1" s="1"/>
  <c r="BH2081" i="1" s="1"/>
  <c r="BI2081" i="1" s="1"/>
  <c r="BJ2081" i="1" s="1"/>
  <c r="BK2081" i="1" s="1"/>
  <c r="AU2071" i="1"/>
  <c r="BD2071" i="1" s="1"/>
  <c r="BE2071" i="1" s="1"/>
  <c r="BH2071" i="1" s="1"/>
  <c r="BI2071" i="1" s="1"/>
  <c r="BJ2071" i="1" s="1"/>
  <c r="BK2071" i="1" s="1"/>
  <c r="AU2055" i="1"/>
  <c r="AU2044" i="1"/>
  <c r="BD2044" i="1" s="1"/>
  <c r="BE2044" i="1" s="1"/>
  <c r="BH2044" i="1" s="1"/>
  <c r="BI2044" i="1" s="1"/>
  <c r="BJ2044" i="1" s="1"/>
  <c r="BK2044" i="1" s="1"/>
  <c r="AU2033" i="1"/>
  <c r="AU2023" i="1"/>
  <c r="BD2023" i="1" s="1"/>
  <c r="BE2023" i="1" s="1"/>
  <c r="BH2023" i="1" s="1"/>
  <c r="BI2023" i="1" s="1"/>
  <c r="BJ2023" i="1" s="1"/>
  <c r="BK2023" i="1" s="1"/>
  <c r="AU2012" i="1"/>
  <c r="BD2012" i="1" s="1"/>
  <c r="BE2012" i="1" s="1"/>
  <c r="BH2012" i="1" s="1"/>
  <c r="BI2012" i="1" s="1"/>
  <c r="BJ2012" i="1" s="1"/>
  <c r="BK2012" i="1" s="1"/>
  <c r="AU2001" i="1"/>
  <c r="AU1996" i="1"/>
  <c r="BD1996" i="1" s="1"/>
  <c r="BE1996" i="1" s="1"/>
  <c r="BH1996" i="1" s="1"/>
  <c r="BI1996" i="1" s="1"/>
  <c r="BJ1996" i="1" s="1"/>
  <c r="BK1996" i="1" s="1"/>
  <c r="AU1985" i="1"/>
  <c r="BD1985" i="1" s="1"/>
  <c r="BE1985" i="1" s="1"/>
  <c r="BH1985" i="1" s="1"/>
  <c r="BI1985" i="1" s="1"/>
  <c r="BJ1985" i="1" s="1"/>
  <c r="BK1985" i="1" s="1"/>
  <c r="AU1969" i="1"/>
  <c r="BD1969" i="1" s="1"/>
  <c r="BE1969" i="1" s="1"/>
  <c r="BH1969" i="1" s="1"/>
  <c r="BI1969" i="1" s="1"/>
  <c r="BJ1969" i="1" s="1"/>
  <c r="BK1969" i="1" s="1"/>
  <c r="AU1959" i="1"/>
  <c r="BD1959" i="1" s="1"/>
  <c r="BE1959" i="1" s="1"/>
  <c r="BH1959" i="1" s="1"/>
  <c r="BI1959" i="1" s="1"/>
  <c r="BJ1959" i="1" s="1"/>
  <c r="BK1959" i="1" s="1"/>
  <c r="AU1948" i="1"/>
  <c r="AU1937" i="1"/>
  <c r="BD1937" i="1" s="1"/>
  <c r="BE1937" i="1" s="1"/>
  <c r="BH1937" i="1" s="1"/>
  <c r="BI1937" i="1" s="1"/>
  <c r="BJ1937" i="1" s="1"/>
  <c r="BK1937" i="1" s="1"/>
  <c r="AU1927" i="1"/>
  <c r="AU1916" i="1"/>
  <c r="BD1916" i="1" s="1"/>
  <c r="BE1916" i="1" s="1"/>
  <c r="BH1916" i="1" s="1"/>
  <c r="BI1916" i="1" s="1"/>
  <c r="BJ1916" i="1" s="1"/>
  <c r="BK1916" i="1" s="1"/>
  <c r="AU1905" i="1"/>
  <c r="BD1905" i="1" s="1"/>
  <c r="BE1905" i="1" s="1"/>
  <c r="BH1905" i="1" s="1"/>
  <c r="BI1905" i="1" s="1"/>
  <c r="BJ1905" i="1" s="1"/>
  <c r="BK1905" i="1" s="1"/>
  <c r="AU1895" i="1"/>
  <c r="AU1879" i="1"/>
  <c r="BD1879" i="1" s="1"/>
  <c r="BE1879" i="1" s="1"/>
  <c r="BH1879" i="1" s="1"/>
  <c r="BI1879" i="1" s="1"/>
  <c r="BJ1879" i="1" s="1"/>
  <c r="BK1879" i="1" s="1"/>
  <c r="AU1868" i="1"/>
  <c r="AU1857" i="1"/>
  <c r="BD1857" i="1" s="1"/>
  <c r="BE1857" i="1" s="1"/>
  <c r="BH1857" i="1" s="1"/>
  <c r="BI1857" i="1" s="1"/>
  <c r="BJ1857" i="1" s="1"/>
  <c r="BK1857" i="1" s="1"/>
  <c r="AU1847" i="1"/>
  <c r="AU1836" i="1"/>
  <c r="BD1836" i="1" s="1"/>
  <c r="BE1836" i="1" s="1"/>
  <c r="BH1836" i="1" s="1"/>
  <c r="BI1836" i="1" s="1"/>
  <c r="BJ1836" i="1" s="1"/>
  <c r="BK1836" i="1" s="1"/>
  <c r="AU1825" i="1"/>
  <c r="BD1825" i="1" s="1"/>
  <c r="BE1825" i="1" s="1"/>
  <c r="BH1825" i="1" s="1"/>
  <c r="BI1825" i="1" s="1"/>
  <c r="BJ1825" i="1" s="1"/>
  <c r="BK1825" i="1" s="1"/>
  <c r="AU1815" i="1"/>
  <c r="BD1815" i="1" s="1"/>
  <c r="BE1815" i="1" s="1"/>
  <c r="BH1815" i="1" s="1"/>
  <c r="BI1815" i="1" s="1"/>
  <c r="BJ1815" i="1" s="1"/>
  <c r="BK1815" i="1" s="1"/>
  <c r="AU1799" i="1"/>
  <c r="BD1799" i="1" s="1"/>
  <c r="BE1799" i="1" s="1"/>
  <c r="BH1799" i="1" s="1"/>
  <c r="BI1799" i="1" s="1"/>
  <c r="BJ1799" i="1" s="1"/>
  <c r="BK1799" i="1" s="1"/>
  <c r="AU1788" i="1"/>
  <c r="BD1788" i="1" s="1"/>
  <c r="BE1788" i="1" s="1"/>
  <c r="BH1788" i="1" s="1"/>
  <c r="BI1788" i="1" s="1"/>
  <c r="BJ1788" i="1" s="1"/>
  <c r="BK1788" i="1" s="1"/>
  <c r="AU1777" i="1"/>
  <c r="BD1777" i="1" s="1"/>
  <c r="BE1777" i="1" s="1"/>
  <c r="BH1777" i="1" s="1"/>
  <c r="BI1777" i="1" s="1"/>
  <c r="BJ1777" i="1" s="1"/>
  <c r="BK1777" i="1" s="1"/>
  <c r="AU1763" i="1"/>
  <c r="AU1747" i="1"/>
  <c r="BD1747" i="1" s="1"/>
  <c r="BE1747" i="1" s="1"/>
  <c r="BH1747" i="1" s="1"/>
  <c r="BI1747" i="1" s="1"/>
  <c r="BJ1747" i="1" s="1"/>
  <c r="BK1747" i="1" s="1"/>
  <c r="AU1723" i="1"/>
  <c r="BD1723" i="1" s="1"/>
  <c r="BE1723" i="1" s="1"/>
  <c r="BH1723" i="1" s="1"/>
  <c r="BI1723" i="1" s="1"/>
  <c r="BJ1723" i="1" s="1"/>
  <c r="BK1723" i="1" s="1"/>
  <c r="AU1707" i="1"/>
  <c r="BD1707" i="1" s="1"/>
  <c r="BE1707" i="1" s="1"/>
  <c r="BH1707" i="1" s="1"/>
  <c r="BI1707" i="1" s="1"/>
  <c r="BJ1707" i="1" s="1"/>
  <c r="BK1707" i="1" s="1"/>
  <c r="AU1691" i="1"/>
  <c r="BD1691" i="1" s="1"/>
  <c r="BE1691" i="1" s="1"/>
  <c r="BH1691" i="1" s="1"/>
  <c r="BI1691" i="1" s="1"/>
  <c r="BJ1691" i="1" s="1"/>
  <c r="BK1691" i="1" s="1"/>
  <c r="AU1675" i="1"/>
  <c r="BD1675" i="1" s="1"/>
  <c r="BE1675" i="1" s="1"/>
  <c r="BH1675" i="1" s="1"/>
  <c r="BI1675" i="1" s="1"/>
  <c r="BJ1675" i="1" s="1"/>
  <c r="BK1675" i="1" s="1"/>
  <c r="AU1659" i="1"/>
  <c r="BD1659" i="1" s="1"/>
  <c r="BE1659" i="1" s="1"/>
  <c r="BH1659" i="1" s="1"/>
  <c r="BI1659" i="1" s="1"/>
  <c r="BJ1659" i="1" s="1"/>
  <c r="BK1659" i="1" s="1"/>
  <c r="AU1643" i="1"/>
  <c r="BD1643" i="1" s="1"/>
  <c r="BE1643" i="1" s="1"/>
  <c r="BH1643" i="1" s="1"/>
  <c r="BI1643" i="1" s="1"/>
  <c r="BJ1643" i="1" s="1"/>
  <c r="BK1643" i="1" s="1"/>
  <c r="AU1627" i="1"/>
  <c r="AU1611" i="1"/>
  <c r="BD1611" i="1" s="1"/>
  <c r="BE1611" i="1" s="1"/>
  <c r="BH1611" i="1" s="1"/>
  <c r="BI1611" i="1" s="1"/>
  <c r="BJ1611" i="1" s="1"/>
  <c r="BK1611" i="1" s="1"/>
  <c r="AU1579" i="1"/>
  <c r="BD1579" i="1" s="1"/>
  <c r="BE1579" i="1" s="1"/>
  <c r="BH1579" i="1" s="1"/>
  <c r="BI1579" i="1" s="1"/>
  <c r="BJ1579" i="1" s="1"/>
  <c r="BK1579" i="1" s="1"/>
  <c r="AU1563" i="1"/>
  <c r="BD1563" i="1" s="1"/>
  <c r="BE1563" i="1" s="1"/>
  <c r="BH1563" i="1" s="1"/>
  <c r="BI1563" i="1" s="1"/>
  <c r="BJ1563" i="1" s="1"/>
  <c r="BK1563" i="1" s="1"/>
  <c r="AU1547" i="1"/>
  <c r="AU1531" i="1"/>
  <c r="BD1531" i="1" s="1"/>
  <c r="BE1531" i="1" s="1"/>
  <c r="BH1531" i="1" s="1"/>
  <c r="BI1531" i="1" s="1"/>
  <c r="BJ1531" i="1" s="1"/>
  <c r="BK1531" i="1" s="1"/>
  <c r="AU1515" i="1"/>
  <c r="AU1507" i="1"/>
  <c r="BD1507" i="1" s="1"/>
  <c r="BE1507" i="1" s="1"/>
  <c r="BH1507" i="1" s="1"/>
  <c r="BI1507" i="1" s="1"/>
  <c r="BJ1507" i="1" s="1"/>
  <c r="BK1507" i="1" s="1"/>
  <c r="AU1491" i="1"/>
  <c r="BD1491" i="1" s="1"/>
  <c r="BE1491" i="1" s="1"/>
  <c r="BH1491" i="1" s="1"/>
  <c r="BI1491" i="1" s="1"/>
  <c r="BJ1491" i="1" s="1"/>
  <c r="BK1491" i="1" s="1"/>
  <c r="AU1467" i="1"/>
  <c r="AU1451" i="1"/>
  <c r="BD1451" i="1" s="1"/>
  <c r="BE1451" i="1" s="1"/>
  <c r="BH1451" i="1" s="1"/>
  <c r="BI1451" i="1" s="1"/>
  <c r="BJ1451" i="1" s="1"/>
  <c r="BK1451" i="1" s="1"/>
  <c r="AU1435" i="1"/>
  <c r="AU1419" i="1"/>
  <c r="BD1419" i="1" s="1"/>
  <c r="BE1419" i="1" s="1"/>
  <c r="BH1419" i="1" s="1"/>
  <c r="BI1419" i="1" s="1"/>
  <c r="BJ1419" i="1" s="1"/>
  <c r="BK1419" i="1" s="1"/>
  <c r="AU1403" i="1"/>
  <c r="BD1403" i="1" s="1"/>
  <c r="BE1403" i="1" s="1"/>
  <c r="BH1403" i="1" s="1"/>
  <c r="BI1403" i="1" s="1"/>
  <c r="BJ1403" i="1" s="1"/>
  <c r="BK1403" i="1" s="1"/>
  <c r="AU1379" i="1"/>
  <c r="BD1379" i="1" s="1"/>
  <c r="BE1379" i="1" s="1"/>
  <c r="BH1379" i="1" s="1"/>
  <c r="BI1379" i="1" s="1"/>
  <c r="BJ1379" i="1" s="1"/>
  <c r="BK1379" i="1" s="1"/>
  <c r="AU1363" i="1"/>
  <c r="BD1363" i="1" s="1"/>
  <c r="BE1363" i="1" s="1"/>
  <c r="BH1363" i="1" s="1"/>
  <c r="BI1363" i="1" s="1"/>
  <c r="BJ1363" i="1" s="1"/>
  <c r="BK1363" i="1" s="1"/>
  <c r="AU1315" i="1"/>
  <c r="BD1315" i="1" s="1"/>
  <c r="BE1315" i="1" s="1"/>
  <c r="BH1315" i="1" s="1"/>
  <c r="BI1315" i="1" s="1"/>
  <c r="BJ1315" i="1" s="1"/>
  <c r="BK1315" i="1" s="1"/>
  <c r="AU1299" i="1"/>
  <c r="AU1283" i="1"/>
  <c r="BD1283" i="1" s="1"/>
  <c r="BE1283" i="1" s="1"/>
  <c r="BH1283" i="1" s="1"/>
  <c r="BI1283" i="1" s="1"/>
  <c r="BJ1283" i="1" s="1"/>
  <c r="BK1283" i="1" s="1"/>
  <c r="AU1251" i="1"/>
  <c r="AU1227" i="1"/>
  <c r="BD1227" i="1" s="1"/>
  <c r="BE1227" i="1" s="1"/>
  <c r="BH1227" i="1" s="1"/>
  <c r="BI1227" i="1" s="1"/>
  <c r="BJ1227" i="1" s="1"/>
  <c r="BK1227" i="1" s="1"/>
  <c r="AU1211" i="1"/>
  <c r="BD1211" i="1" s="1"/>
  <c r="BE1211" i="1" s="1"/>
  <c r="BH1211" i="1" s="1"/>
  <c r="BI1211" i="1" s="1"/>
  <c r="BJ1211" i="1" s="1"/>
  <c r="BK1211" i="1" s="1"/>
  <c r="AU1187" i="1"/>
  <c r="BD1187" i="1" s="1"/>
  <c r="BE1187" i="1" s="1"/>
  <c r="BH1187" i="1" s="1"/>
  <c r="BI1187" i="1" s="1"/>
  <c r="BJ1187" i="1" s="1"/>
  <c r="BK1187" i="1" s="1"/>
  <c r="AU1171" i="1"/>
  <c r="AU1123" i="1"/>
  <c r="BD1123" i="1" s="1"/>
  <c r="BE1123" i="1" s="1"/>
  <c r="BH1123" i="1" s="1"/>
  <c r="BI1123" i="1" s="1"/>
  <c r="BJ1123" i="1" s="1"/>
  <c r="BK1123" i="1" s="1"/>
  <c r="AU1099" i="1"/>
  <c r="BD1099" i="1" s="1"/>
  <c r="BE1099" i="1" s="1"/>
  <c r="BH1099" i="1" s="1"/>
  <c r="BI1099" i="1" s="1"/>
  <c r="BJ1099" i="1" s="1"/>
  <c r="BK1099" i="1" s="1"/>
  <c r="AU1059" i="1"/>
  <c r="BD1059" i="1" s="1"/>
  <c r="BE1059" i="1" s="1"/>
  <c r="BH1059" i="1" s="1"/>
  <c r="BI1059" i="1" s="1"/>
  <c r="BJ1059" i="1" s="1"/>
  <c r="BK1059" i="1" s="1"/>
  <c r="AU1043" i="1"/>
  <c r="BD1043" i="1" s="1"/>
  <c r="BE1043" i="1" s="1"/>
  <c r="BH1043" i="1" s="1"/>
  <c r="BI1043" i="1" s="1"/>
  <c r="BJ1043" i="1" s="1"/>
  <c r="BK1043" i="1" s="1"/>
  <c r="AU1019" i="1"/>
  <c r="BD1019" i="1" s="1"/>
  <c r="BE1019" i="1" s="1"/>
  <c r="BH1019" i="1" s="1"/>
  <c r="BI1019" i="1" s="1"/>
  <c r="BJ1019" i="1" s="1"/>
  <c r="BK1019" i="1" s="1"/>
  <c r="AU987" i="1"/>
  <c r="BD987" i="1" s="1"/>
  <c r="BE987" i="1" s="1"/>
  <c r="BH987" i="1" s="1"/>
  <c r="BI987" i="1" s="1"/>
  <c r="BJ987" i="1" s="1"/>
  <c r="BK987" i="1" s="1"/>
  <c r="AU955" i="1"/>
  <c r="AU923" i="1"/>
  <c r="AU891" i="1"/>
  <c r="BD891" i="1" s="1"/>
  <c r="BE891" i="1" s="1"/>
  <c r="BH891" i="1" s="1"/>
  <c r="BI891" i="1" s="1"/>
  <c r="BJ891" i="1" s="1"/>
  <c r="BK891" i="1" s="1"/>
  <c r="AU843" i="1"/>
  <c r="BD843" i="1" s="1"/>
  <c r="BE843" i="1" s="1"/>
  <c r="BH843" i="1" s="1"/>
  <c r="BI843" i="1" s="1"/>
  <c r="BJ843" i="1" s="1"/>
  <c r="BK843" i="1" s="1"/>
  <c r="AU811" i="1"/>
  <c r="BD811" i="1" s="1"/>
  <c r="BE811" i="1" s="1"/>
  <c r="BH811" i="1" s="1"/>
  <c r="BI811" i="1" s="1"/>
  <c r="BJ811" i="1" s="1"/>
  <c r="BK811" i="1" s="1"/>
  <c r="AU795" i="1"/>
  <c r="BD795" i="1" s="1"/>
  <c r="BE795" i="1" s="1"/>
  <c r="BH795" i="1" s="1"/>
  <c r="BI795" i="1" s="1"/>
  <c r="BJ795" i="1" s="1"/>
  <c r="BK795" i="1" s="1"/>
  <c r="AU747" i="1"/>
  <c r="BD747" i="1" s="1"/>
  <c r="BE747" i="1" s="1"/>
  <c r="BH747" i="1" s="1"/>
  <c r="BI747" i="1" s="1"/>
  <c r="BJ747" i="1" s="1"/>
  <c r="BK747" i="1" s="1"/>
  <c r="AU731" i="1"/>
  <c r="BD731" i="1" s="1"/>
  <c r="BE731" i="1" s="1"/>
  <c r="BH731" i="1" s="1"/>
  <c r="BI731" i="1" s="1"/>
  <c r="BJ731" i="1" s="1"/>
  <c r="BK731" i="1" s="1"/>
  <c r="AU683" i="1"/>
  <c r="AU667" i="1"/>
  <c r="BD667" i="1" s="1"/>
  <c r="BE667" i="1" s="1"/>
  <c r="BH667" i="1" s="1"/>
  <c r="BI667" i="1" s="1"/>
  <c r="BJ667" i="1" s="1"/>
  <c r="BK667" i="1" s="1"/>
  <c r="AU635" i="1"/>
  <c r="BD635" i="1" s="1"/>
  <c r="BE635" i="1" s="1"/>
  <c r="BH635" i="1" s="1"/>
  <c r="BI635" i="1" s="1"/>
  <c r="BJ635" i="1" s="1"/>
  <c r="BK635" i="1" s="1"/>
  <c r="AU603" i="1"/>
  <c r="AU571" i="1"/>
  <c r="AU539" i="1"/>
  <c r="BD539" i="1" s="1"/>
  <c r="BE539" i="1" s="1"/>
  <c r="BH539" i="1" s="1"/>
  <c r="BI539" i="1" s="1"/>
  <c r="AU507" i="1"/>
  <c r="BD507" i="1" s="1"/>
  <c r="BE507" i="1" s="1"/>
  <c r="BH507" i="1" s="1"/>
  <c r="BI507" i="1" s="1"/>
  <c r="BJ507" i="1" s="1"/>
  <c r="BK507" i="1" s="1"/>
  <c r="AU475" i="1"/>
  <c r="BD475" i="1" s="1"/>
  <c r="BE475" i="1" s="1"/>
  <c r="BH475" i="1" s="1"/>
  <c r="BI475" i="1" s="1"/>
  <c r="BJ475" i="1" s="1"/>
  <c r="BK475" i="1" s="1"/>
  <c r="AU443" i="1"/>
  <c r="AU411" i="1"/>
  <c r="BD411" i="1" s="1"/>
  <c r="BE411" i="1" s="1"/>
  <c r="BH411" i="1" s="1"/>
  <c r="BI411" i="1" s="1"/>
  <c r="BJ411" i="1" s="1"/>
  <c r="BK411" i="1" s="1"/>
  <c r="AU379" i="1"/>
  <c r="BD379" i="1" s="1"/>
  <c r="BE379" i="1" s="1"/>
  <c r="BH379" i="1" s="1"/>
  <c r="BI379" i="1" s="1"/>
  <c r="BJ379" i="1" s="1"/>
  <c r="BK379" i="1" s="1"/>
  <c r="AU347" i="1"/>
  <c r="BD347" i="1" s="1"/>
  <c r="BE347" i="1" s="1"/>
  <c r="BH347" i="1" s="1"/>
  <c r="BI347" i="1" s="1"/>
  <c r="BJ347" i="1" s="1"/>
  <c r="BK347" i="1" s="1"/>
  <c r="AU315" i="1"/>
  <c r="BD315" i="1" s="1"/>
  <c r="BE315" i="1" s="1"/>
  <c r="BH315" i="1" s="1"/>
  <c r="BI315" i="1" s="1"/>
  <c r="BJ315" i="1" s="1"/>
  <c r="BK315" i="1" s="1"/>
  <c r="AU283" i="1"/>
  <c r="BD283" i="1" s="1"/>
  <c r="BE283" i="1" s="1"/>
  <c r="BH283" i="1" s="1"/>
  <c r="BI283" i="1" s="1"/>
  <c r="BJ283" i="1" s="1"/>
  <c r="BK283" i="1" s="1"/>
  <c r="AU251" i="1"/>
  <c r="AU219" i="1"/>
  <c r="AU187" i="1"/>
  <c r="BD187" i="1" s="1"/>
  <c r="BE187" i="1" s="1"/>
  <c r="BH187" i="1" s="1"/>
  <c r="BI187" i="1" s="1"/>
  <c r="BJ187" i="1" s="1"/>
  <c r="BK187" i="1" s="1"/>
  <c r="AU155" i="1"/>
  <c r="BD155" i="1" s="1"/>
  <c r="BE155" i="1" s="1"/>
  <c r="BH155" i="1" s="1"/>
  <c r="BI155" i="1" s="1"/>
  <c r="BJ155" i="1" s="1"/>
  <c r="BK155" i="1" s="1"/>
  <c r="AU123" i="1"/>
  <c r="BD123" i="1" s="1"/>
  <c r="BE123" i="1" s="1"/>
  <c r="BH123" i="1" s="1"/>
  <c r="BI123" i="1" s="1"/>
  <c r="BJ123" i="1" s="1"/>
  <c r="BK123" i="1" s="1"/>
  <c r="AU91" i="1"/>
  <c r="AU59" i="1"/>
  <c r="AU11" i="1"/>
  <c r="BD11" i="1" s="1"/>
  <c r="BE11" i="1" s="1"/>
  <c r="BH11" i="1" s="1"/>
  <c r="BI11" i="1" s="1"/>
  <c r="BJ11" i="1" s="1"/>
  <c r="BK11" i="1" s="1"/>
  <c r="AW1624" i="1"/>
  <c r="AW1496" i="1"/>
  <c r="AW1432" i="1"/>
  <c r="AW1240" i="1"/>
  <c r="AW1176" i="1"/>
  <c r="AW1112" i="1"/>
  <c r="AW984" i="1"/>
  <c r="AW963" i="1"/>
  <c r="AW920" i="1"/>
  <c r="AW792" i="1"/>
  <c r="AW728" i="1"/>
  <c r="AW707" i="1"/>
  <c r="AW664" i="1"/>
  <c r="AW600" i="1"/>
  <c r="BJ600" i="1" s="1"/>
  <c r="BK600" i="1" s="1"/>
  <c r="AW579" i="1"/>
  <c r="AW536" i="1"/>
  <c r="AW387" i="1"/>
  <c r="AW216" i="1"/>
  <c r="AW195" i="1"/>
  <c r="AW152" i="1"/>
  <c r="AW3786" i="1"/>
  <c r="AU3786" i="1"/>
  <c r="AW3782" i="1"/>
  <c r="AU3782" i="1"/>
  <c r="AW3778" i="1"/>
  <c r="AU3778" i="1"/>
  <c r="AW3774" i="1"/>
  <c r="AU3774" i="1"/>
  <c r="AW3770" i="1"/>
  <c r="AU3770" i="1"/>
  <c r="AW3766" i="1"/>
  <c r="AU3766" i="1"/>
  <c r="AW3762" i="1"/>
  <c r="AU3762" i="1"/>
  <c r="AW3758" i="1"/>
  <c r="AU3758" i="1"/>
  <c r="AW3754" i="1"/>
  <c r="AU3754" i="1"/>
  <c r="AW3750" i="1"/>
  <c r="AU3750" i="1"/>
  <c r="AW3746" i="1"/>
  <c r="AU3746" i="1"/>
  <c r="AW3742" i="1"/>
  <c r="AU3742" i="1"/>
  <c r="AW3738" i="1"/>
  <c r="AU3738" i="1"/>
  <c r="AW3734" i="1"/>
  <c r="AU3734" i="1"/>
  <c r="AW3730" i="1"/>
  <c r="AU3730" i="1"/>
  <c r="AW3726" i="1"/>
  <c r="AU3726" i="1"/>
  <c r="AW3722" i="1"/>
  <c r="AU3722" i="1"/>
  <c r="AW3718" i="1"/>
  <c r="AU3718" i="1"/>
  <c r="AW3714" i="1"/>
  <c r="AU3714" i="1"/>
  <c r="AW3710" i="1"/>
  <c r="AU3710" i="1"/>
  <c r="AW3706" i="1"/>
  <c r="AU3706" i="1"/>
  <c r="AW3702" i="1"/>
  <c r="AU3702" i="1"/>
  <c r="AW3698" i="1"/>
  <c r="AU3698" i="1"/>
  <c r="AW3694" i="1"/>
  <c r="AU3694" i="1"/>
  <c r="AW3690" i="1"/>
  <c r="AU3690" i="1"/>
  <c r="AW3686" i="1"/>
  <c r="AU3686" i="1"/>
  <c r="AW3682" i="1"/>
  <c r="AU3682" i="1"/>
  <c r="AW3678" i="1"/>
  <c r="AU3678" i="1"/>
  <c r="AW3674" i="1"/>
  <c r="AU3674" i="1"/>
  <c r="AW3670" i="1"/>
  <c r="AU3670" i="1"/>
  <c r="AW3666" i="1"/>
  <c r="AU3666" i="1"/>
  <c r="AW3662" i="1"/>
  <c r="AU3662" i="1"/>
  <c r="AW3658" i="1"/>
  <c r="AU3658" i="1"/>
  <c r="AW3654" i="1"/>
  <c r="AU3654" i="1"/>
  <c r="AW3650" i="1"/>
  <c r="AU3650" i="1"/>
  <c r="AW3646" i="1"/>
  <c r="AU3646" i="1"/>
  <c r="AW3642" i="1"/>
  <c r="AU3642" i="1"/>
  <c r="AW3638" i="1"/>
  <c r="AU3638" i="1"/>
  <c r="AW3634" i="1"/>
  <c r="AU3634" i="1"/>
  <c r="AW3630" i="1"/>
  <c r="AU3630" i="1"/>
  <c r="AW3626" i="1"/>
  <c r="AU3626" i="1"/>
  <c r="AW3622" i="1"/>
  <c r="AU3622" i="1"/>
  <c r="AW3618" i="1"/>
  <c r="AU3618" i="1"/>
  <c r="AW3614" i="1"/>
  <c r="AU3614" i="1"/>
  <c r="AW3610" i="1"/>
  <c r="AU3610" i="1"/>
  <c r="AW3606" i="1"/>
  <c r="AU3606" i="1"/>
  <c r="AW3602" i="1"/>
  <c r="AU3602" i="1"/>
  <c r="AW3598" i="1"/>
  <c r="AU3598" i="1"/>
  <c r="AW3594" i="1"/>
  <c r="AU3594" i="1"/>
  <c r="AW3590" i="1"/>
  <c r="AU3590" i="1"/>
  <c r="AW3586" i="1"/>
  <c r="AU3586" i="1"/>
  <c r="AW3582" i="1"/>
  <c r="AU3582" i="1"/>
  <c r="AW3578" i="1"/>
  <c r="AU3578" i="1"/>
  <c r="AW3574" i="1"/>
  <c r="AU3574" i="1"/>
  <c r="AW3570" i="1"/>
  <c r="AU3570" i="1"/>
  <c r="AW3566" i="1"/>
  <c r="AU3566" i="1"/>
  <c r="AW3562" i="1"/>
  <c r="AU3562" i="1"/>
  <c r="AW3558" i="1"/>
  <c r="AU3558" i="1"/>
  <c r="AW3554" i="1"/>
  <c r="AU3554" i="1"/>
  <c r="AW3550" i="1"/>
  <c r="AU3550" i="1"/>
  <c r="AW3546" i="1"/>
  <c r="AU3546" i="1"/>
  <c r="AW3542" i="1"/>
  <c r="AU3542" i="1"/>
  <c r="AW3538" i="1"/>
  <c r="AU3538" i="1"/>
  <c r="AW3534" i="1"/>
  <c r="AU3534" i="1"/>
  <c r="AW3530" i="1"/>
  <c r="AU3530" i="1"/>
  <c r="AW3526" i="1"/>
  <c r="AU3526" i="1"/>
  <c r="AW3522" i="1"/>
  <c r="AU3522" i="1"/>
  <c r="AW3518" i="1"/>
  <c r="AU3518" i="1"/>
  <c r="AW3514" i="1"/>
  <c r="AU3514" i="1"/>
  <c r="AW3510" i="1"/>
  <c r="AU3510" i="1"/>
  <c r="AW3506" i="1"/>
  <c r="AU3506" i="1"/>
  <c r="AW3502" i="1"/>
  <c r="AU3502" i="1"/>
  <c r="AW3498" i="1"/>
  <c r="AU3498" i="1"/>
  <c r="AW3494" i="1"/>
  <c r="AU3494" i="1"/>
  <c r="AW3490" i="1"/>
  <c r="AU3490" i="1"/>
  <c r="AW3486" i="1"/>
  <c r="AU3486" i="1"/>
  <c r="AW3482" i="1"/>
  <c r="AU3482" i="1"/>
  <c r="AW3478" i="1"/>
  <c r="AU3478" i="1"/>
  <c r="AW3474" i="1"/>
  <c r="AU3474" i="1"/>
  <c r="AW3470" i="1"/>
  <c r="AU3470" i="1"/>
  <c r="AW3466" i="1"/>
  <c r="AU3466" i="1"/>
  <c r="AW3462" i="1"/>
  <c r="AU3462" i="1"/>
  <c r="AW3458" i="1"/>
  <c r="AU3458" i="1"/>
  <c r="AW3454" i="1"/>
  <c r="AU3454" i="1"/>
  <c r="AW3450" i="1"/>
  <c r="AU3450" i="1"/>
  <c r="AW3446" i="1"/>
  <c r="AU3446" i="1"/>
  <c r="AW3442" i="1"/>
  <c r="AU3442" i="1"/>
  <c r="AW3438" i="1"/>
  <c r="AU3438" i="1"/>
  <c r="AW3434" i="1"/>
  <c r="AU3434" i="1"/>
  <c r="AW3430" i="1"/>
  <c r="AU3430" i="1"/>
  <c r="AW3426" i="1"/>
  <c r="AU3426" i="1"/>
  <c r="AW3422" i="1"/>
  <c r="AU3422" i="1"/>
  <c r="AW3418" i="1"/>
  <c r="AU3418" i="1"/>
  <c r="AW3414" i="1"/>
  <c r="AU3414" i="1"/>
  <c r="AW3410" i="1"/>
  <c r="AU3410" i="1"/>
  <c r="AW3406" i="1"/>
  <c r="AU3406" i="1"/>
  <c r="AW3402" i="1"/>
  <c r="AU3402" i="1"/>
  <c r="BD3402" i="1" s="1"/>
  <c r="BE3402" i="1" s="1"/>
  <c r="BH3402" i="1" s="1"/>
  <c r="BI3402" i="1" s="1"/>
  <c r="AW3398" i="1"/>
  <c r="AU3398" i="1"/>
  <c r="BD3398" i="1" s="1"/>
  <c r="BE3398" i="1" s="1"/>
  <c r="BH3398" i="1" s="1"/>
  <c r="BI3398" i="1" s="1"/>
  <c r="AW3394" i="1"/>
  <c r="AU3394" i="1"/>
  <c r="BD3394" i="1" s="1"/>
  <c r="BE3394" i="1" s="1"/>
  <c r="BH3394" i="1" s="1"/>
  <c r="BI3394" i="1" s="1"/>
  <c r="AW3390" i="1"/>
  <c r="AU3390" i="1"/>
  <c r="BD3390" i="1" s="1"/>
  <c r="BE3390" i="1" s="1"/>
  <c r="BH3390" i="1" s="1"/>
  <c r="AW3386" i="1"/>
  <c r="AU3386" i="1"/>
  <c r="AW3382" i="1"/>
  <c r="AU3382" i="1"/>
  <c r="AW3378" i="1"/>
  <c r="AU3378" i="1"/>
  <c r="AW3374" i="1"/>
  <c r="AU3374" i="1"/>
  <c r="BD3374" i="1" s="1"/>
  <c r="BE3374" i="1" s="1"/>
  <c r="BH3374" i="1" s="1"/>
  <c r="BI3374" i="1" s="1"/>
  <c r="AW3370" i="1"/>
  <c r="AU3370" i="1"/>
  <c r="BD3370" i="1" s="1"/>
  <c r="BE3370" i="1" s="1"/>
  <c r="BH3370" i="1" s="1"/>
  <c r="BI3370" i="1" s="1"/>
  <c r="AW3366" i="1"/>
  <c r="AU3366" i="1"/>
  <c r="BD3366" i="1" s="1"/>
  <c r="BE3366" i="1" s="1"/>
  <c r="BH3366" i="1" s="1"/>
  <c r="BI3366" i="1" s="1"/>
  <c r="AW3362" i="1"/>
  <c r="AU3362" i="1"/>
  <c r="BD3362" i="1" s="1"/>
  <c r="BE3362" i="1" s="1"/>
  <c r="BH3362" i="1" s="1"/>
  <c r="BI3362" i="1" s="1"/>
  <c r="AW3358" i="1"/>
  <c r="AU3358" i="1"/>
  <c r="AW3354" i="1"/>
  <c r="AU3354" i="1"/>
  <c r="BD3354" i="1" s="1"/>
  <c r="BE3354" i="1" s="1"/>
  <c r="BH3354" i="1" s="1"/>
  <c r="BI3354" i="1" s="1"/>
  <c r="AW3350" i="1"/>
  <c r="AU3350" i="1"/>
  <c r="BD3350" i="1" s="1"/>
  <c r="BE3350" i="1" s="1"/>
  <c r="BH3350" i="1" s="1"/>
  <c r="BI3350" i="1" s="1"/>
  <c r="AW3346" i="1"/>
  <c r="AU3346" i="1"/>
  <c r="BD3346" i="1" s="1"/>
  <c r="BE3346" i="1" s="1"/>
  <c r="BH3346" i="1" s="1"/>
  <c r="BI3346" i="1" s="1"/>
  <c r="AW3342" i="1"/>
  <c r="AU3342" i="1"/>
  <c r="BD3342" i="1" s="1"/>
  <c r="BE3342" i="1" s="1"/>
  <c r="BH3342" i="1" s="1"/>
  <c r="BI3342" i="1" s="1"/>
  <c r="AW3338" i="1"/>
  <c r="AU3338" i="1"/>
  <c r="BD3338" i="1" s="1"/>
  <c r="BE3338" i="1" s="1"/>
  <c r="BH3338" i="1" s="1"/>
  <c r="BI3338" i="1" s="1"/>
  <c r="AW3334" i="1"/>
  <c r="AU3334" i="1"/>
  <c r="BD3334" i="1" s="1"/>
  <c r="BE3334" i="1" s="1"/>
  <c r="BH3334" i="1" s="1"/>
  <c r="BI3334" i="1" s="1"/>
  <c r="AW3330" i="1"/>
  <c r="AU3330" i="1"/>
  <c r="AW3326" i="1"/>
  <c r="AU3326" i="1"/>
  <c r="AW3322" i="1"/>
  <c r="AU3322" i="1"/>
  <c r="BD3322" i="1" s="1"/>
  <c r="BE3322" i="1" s="1"/>
  <c r="BH3322" i="1" s="1"/>
  <c r="BI3322" i="1" s="1"/>
  <c r="AW3318" i="1"/>
  <c r="AU3318" i="1"/>
  <c r="BD3318" i="1" s="1"/>
  <c r="BE3318" i="1" s="1"/>
  <c r="BH3318" i="1" s="1"/>
  <c r="BI3318" i="1" s="1"/>
  <c r="AW3314" i="1"/>
  <c r="AU3314" i="1"/>
  <c r="BD3314" i="1" s="1"/>
  <c r="BE3314" i="1" s="1"/>
  <c r="BH3314" i="1" s="1"/>
  <c r="BI3314" i="1" s="1"/>
  <c r="AW3310" i="1"/>
  <c r="AU3310" i="1"/>
  <c r="BD3310" i="1" s="1"/>
  <c r="BE3310" i="1" s="1"/>
  <c r="BH3310" i="1" s="1"/>
  <c r="BI3310" i="1" s="1"/>
  <c r="AW3306" i="1"/>
  <c r="AU3306" i="1"/>
  <c r="BD3306" i="1" s="1"/>
  <c r="BE3306" i="1" s="1"/>
  <c r="BH3306" i="1" s="1"/>
  <c r="BI3306" i="1" s="1"/>
  <c r="AW3302" i="1"/>
  <c r="AU3302" i="1"/>
  <c r="AW3298" i="1"/>
  <c r="AU3298" i="1"/>
  <c r="AW3294" i="1"/>
  <c r="AU3294" i="1"/>
  <c r="BD3294" i="1" s="1"/>
  <c r="BE3294" i="1" s="1"/>
  <c r="BH3294" i="1" s="1"/>
  <c r="BI3294" i="1" s="1"/>
  <c r="AW3290" i="1"/>
  <c r="AU3290" i="1"/>
  <c r="BD3290" i="1" s="1"/>
  <c r="BE3290" i="1" s="1"/>
  <c r="BH3290" i="1" s="1"/>
  <c r="BI3290" i="1" s="1"/>
  <c r="AW3286" i="1"/>
  <c r="AU3286" i="1"/>
  <c r="BD3286" i="1" s="1"/>
  <c r="BE3286" i="1" s="1"/>
  <c r="BH3286" i="1" s="1"/>
  <c r="BI3286" i="1" s="1"/>
  <c r="AW3282" i="1"/>
  <c r="AU3282" i="1"/>
  <c r="BD3282" i="1" s="1"/>
  <c r="BE3282" i="1" s="1"/>
  <c r="BH3282" i="1" s="1"/>
  <c r="BI3282" i="1" s="1"/>
  <c r="AW3278" i="1"/>
  <c r="AU3278" i="1"/>
  <c r="AW3274" i="1"/>
  <c r="AU3274" i="1"/>
  <c r="AW3270" i="1"/>
  <c r="AU3270" i="1"/>
  <c r="AW3266" i="1"/>
  <c r="AU3266" i="1"/>
  <c r="BD3266" i="1" s="1"/>
  <c r="BE3266" i="1" s="1"/>
  <c r="BH3266" i="1" s="1"/>
  <c r="BI3266" i="1" s="1"/>
  <c r="AW3262" i="1"/>
  <c r="AU3262" i="1"/>
  <c r="BD3262" i="1" s="1"/>
  <c r="BE3262" i="1" s="1"/>
  <c r="BH3262" i="1" s="1"/>
  <c r="BI3262" i="1" s="1"/>
  <c r="AW3258" i="1"/>
  <c r="AU3258" i="1"/>
  <c r="BD3258" i="1" s="1"/>
  <c r="BE3258" i="1" s="1"/>
  <c r="BH3258" i="1" s="1"/>
  <c r="BI3258" i="1" s="1"/>
  <c r="AW3254" i="1"/>
  <c r="AU3254" i="1"/>
  <c r="BD3254" i="1" s="1"/>
  <c r="BE3254" i="1" s="1"/>
  <c r="BH3254" i="1" s="1"/>
  <c r="BI3254" i="1" s="1"/>
  <c r="AW3250" i="1"/>
  <c r="AU3250" i="1"/>
  <c r="AW3246" i="1"/>
  <c r="AU3246" i="1"/>
  <c r="BD3246" i="1" s="1"/>
  <c r="BE3246" i="1" s="1"/>
  <c r="BH3246" i="1" s="1"/>
  <c r="BI3246" i="1" s="1"/>
  <c r="AW3242" i="1"/>
  <c r="AU3242" i="1"/>
  <c r="BD3242" i="1" s="1"/>
  <c r="BE3242" i="1" s="1"/>
  <c r="BH3242" i="1" s="1"/>
  <c r="BI3242" i="1" s="1"/>
  <c r="AW3238" i="1"/>
  <c r="AU3238" i="1"/>
  <c r="BD3238" i="1" s="1"/>
  <c r="BE3238" i="1" s="1"/>
  <c r="BH3238" i="1" s="1"/>
  <c r="BI3238" i="1" s="1"/>
  <c r="AW3234" i="1"/>
  <c r="AU3234" i="1"/>
  <c r="BD3234" i="1" s="1"/>
  <c r="BE3234" i="1" s="1"/>
  <c r="BH3234" i="1" s="1"/>
  <c r="BI3234" i="1" s="1"/>
  <c r="AW3230" i="1"/>
  <c r="AU3230" i="1"/>
  <c r="BD3230" i="1" s="1"/>
  <c r="BE3230" i="1" s="1"/>
  <c r="BH3230" i="1" s="1"/>
  <c r="BI3230" i="1" s="1"/>
  <c r="AW3226" i="1"/>
  <c r="AU3226" i="1"/>
  <c r="BD3226" i="1" s="1"/>
  <c r="BE3226" i="1" s="1"/>
  <c r="BH3226" i="1" s="1"/>
  <c r="BI3226" i="1" s="1"/>
  <c r="AW3222" i="1"/>
  <c r="AU3222" i="1"/>
  <c r="AW3218" i="1"/>
  <c r="AU3218" i="1"/>
  <c r="AW3214" i="1"/>
  <c r="AU3214" i="1"/>
  <c r="BD3214" i="1" s="1"/>
  <c r="BE3214" i="1" s="1"/>
  <c r="BH3214" i="1" s="1"/>
  <c r="BI3214" i="1" s="1"/>
  <c r="AW3210" i="1"/>
  <c r="AU3210" i="1"/>
  <c r="BD3210" i="1" s="1"/>
  <c r="BE3210" i="1" s="1"/>
  <c r="BH3210" i="1" s="1"/>
  <c r="BI3210" i="1" s="1"/>
  <c r="AW3206" i="1"/>
  <c r="AU3206" i="1"/>
  <c r="BD3206" i="1" s="1"/>
  <c r="BE3206" i="1" s="1"/>
  <c r="BH3206" i="1" s="1"/>
  <c r="BI3206" i="1" s="1"/>
  <c r="AW3202" i="1"/>
  <c r="AU3202" i="1"/>
  <c r="BD3202" i="1" s="1"/>
  <c r="BE3202" i="1" s="1"/>
  <c r="BH3202" i="1" s="1"/>
  <c r="BI3202" i="1" s="1"/>
  <c r="AW3198" i="1"/>
  <c r="AU3198" i="1"/>
  <c r="BD3198" i="1" s="1"/>
  <c r="BE3198" i="1" s="1"/>
  <c r="BH3198" i="1" s="1"/>
  <c r="BI3198" i="1" s="1"/>
  <c r="AW3194" i="1"/>
  <c r="AU3194" i="1"/>
  <c r="AW3190" i="1"/>
  <c r="AU3190" i="1"/>
  <c r="AW3186" i="1"/>
  <c r="AU3186" i="1"/>
  <c r="BD3186" i="1" s="1"/>
  <c r="BE3186" i="1" s="1"/>
  <c r="BH3186" i="1" s="1"/>
  <c r="BI3186" i="1" s="1"/>
  <c r="AW3182" i="1"/>
  <c r="AU3182" i="1"/>
  <c r="BD3182" i="1" s="1"/>
  <c r="BE3182" i="1" s="1"/>
  <c r="BH3182" i="1" s="1"/>
  <c r="BI3182" i="1" s="1"/>
  <c r="AW3178" i="1"/>
  <c r="AU3178" i="1"/>
  <c r="BD3178" i="1" s="1"/>
  <c r="BE3178" i="1" s="1"/>
  <c r="BH3178" i="1" s="1"/>
  <c r="BI3178" i="1" s="1"/>
  <c r="AW3174" i="1"/>
  <c r="AU3174" i="1"/>
  <c r="BD3174" i="1" s="1"/>
  <c r="BE3174" i="1" s="1"/>
  <c r="BH3174" i="1" s="1"/>
  <c r="BI3174" i="1" s="1"/>
  <c r="AW3170" i="1"/>
  <c r="AU3170" i="1"/>
  <c r="AW3166" i="1"/>
  <c r="AU3166" i="1"/>
  <c r="AW3162" i="1"/>
  <c r="AU3162" i="1"/>
  <c r="AW3158" i="1"/>
  <c r="AU3158" i="1"/>
  <c r="BD3158" i="1" s="1"/>
  <c r="BE3158" i="1" s="1"/>
  <c r="BH3158" i="1" s="1"/>
  <c r="BI3158" i="1" s="1"/>
  <c r="AW3154" i="1"/>
  <c r="AU3154" i="1"/>
  <c r="BD3154" i="1" s="1"/>
  <c r="BE3154" i="1" s="1"/>
  <c r="BH3154" i="1" s="1"/>
  <c r="BI3154" i="1" s="1"/>
  <c r="AW3150" i="1"/>
  <c r="AU3150" i="1"/>
  <c r="BD3150" i="1" s="1"/>
  <c r="BE3150" i="1" s="1"/>
  <c r="BH3150" i="1" s="1"/>
  <c r="BI3150" i="1" s="1"/>
  <c r="AW3146" i="1"/>
  <c r="AU3146" i="1"/>
  <c r="BD3146" i="1" s="1"/>
  <c r="BE3146" i="1" s="1"/>
  <c r="BH3146" i="1" s="1"/>
  <c r="BI3146" i="1" s="1"/>
  <c r="AW3142" i="1"/>
  <c r="AU3142" i="1"/>
  <c r="AW3138" i="1"/>
  <c r="AU3138" i="1"/>
  <c r="BD3138" i="1" s="1"/>
  <c r="BE3138" i="1" s="1"/>
  <c r="BH3138" i="1" s="1"/>
  <c r="BI3138" i="1" s="1"/>
  <c r="AW3134" i="1"/>
  <c r="AU3134" i="1"/>
  <c r="BD3134" i="1" s="1"/>
  <c r="BE3134" i="1" s="1"/>
  <c r="BH3134" i="1" s="1"/>
  <c r="BI3134" i="1" s="1"/>
  <c r="AW3130" i="1"/>
  <c r="AU3130" i="1"/>
  <c r="BD3130" i="1" s="1"/>
  <c r="BE3130" i="1" s="1"/>
  <c r="BH3130" i="1" s="1"/>
  <c r="BI3130" i="1" s="1"/>
  <c r="AW3126" i="1"/>
  <c r="AU3126" i="1"/>
  <c r="BD3126" i="1" s="1"/>
  <c r="BE3126" i="1" s="1"/>
  <c r="BH3126" i="1" s="1"/>
  <c r="BI3126" i="1" s="1"/>
  <c r="AW3122" i="1"/>
  <c r="AU3122" i="1"/>
  <c r="BD3122" i="1" s="1"/>
  <c r="BE3122" i="1" s="1"/>
  <c r="BH3122" i="1" s="1"/>
  <c r="BI3122" i="1" s="1"/>
  <c r="AW3118" i="1"/>
  <c r="AU3118" i="1"/>
  <c r="BD3118" i="1" s="1"/>
  <c r="BE3118" i="1" s="1"/>
  <c r="BH3118" i="1" s="1"/>
  <c r="BI3118" i="1" s="1"/>
  <c r="AW3114" i="1"/>
  <c r="AU3114" i="1"/>
  <c r="AW3110" i="1"/>
  <c r="AU3110" i="1"/>
  <c r="AW3106" i="1"/>
  <c r="AU3106" i="1"/>
  <c r="BD3106" i="1" s="1"/>
  <c r="BE3106" i="1" s="1"/>
  <c r="BH3106" i="1" s="1"/>
  <c r="BI3106" i="1" s="1"/>
  <c r="AW3102" i="1"/>
  <c r="AU3102" i="1"/>
  <c r="BD3102" i="1" s="1"/>
  <c r="BE3102" i="1" s="1"/>
  <c r="BH3102" i="1" s="1"/>
  <c r="BI3102" i="1" s="1"/>
  <c r="AW3098" i="1"/>
  <c r="AU3098" i="1"/>
  <c r="BD3098" i="1" s="1"/>
  <c r="BE3098" i="1" s="1"/>
  <c r="BH3098" i="1" s="1"/>
  <c r="BI3098" i="1" s="1"/>
  <c r="AW3094" i="1"/>
  <c r="AU3094" i="1"/>
  <c r="BD3094" i="1" s="1"/>
  <c r="BE3094" i="1" s="1"/>
  <c r="BH3094" i="1" s="1"/>
  <c r="BI3094" i="1" s="1"/>
  <c r="AW3090" i="1"/>
  <c r="AU3090" i="1"/>
  <c r="BD3090" i="1" s="1"/>
  <c r="BE3090" i="1" s="1"/>
  <c r="BH3090" i="1" s="1"/>
  <c r="BI3090" i="1" s="1"/>
  <c r="AW3086" i="1"/>
  <c r="AU3086" i="1"/>
  <c r="AW3082" i="1"/>
  <c r="AU3082" i="1"/>
  <c r="AW3078" i="1"/>
  <c r="AU3078" i="1"/>
  <c r="BD3078" i="1" s="1"/>
  <c r="BE3078" i="1" s="1"/>
  <c r="BH3078" i="1" s="1"/>
  <c r="BI3078" i="1" s="1"/>
  <c r="AW3074" i="1"/>
  <c r="AU3074" i="1"/>
  <c r="BD3074" i="1" s="1"/>
  <c r="BE3074" i="1" s="1"/>
  <c r="BH3074" i="1" s="1"/>
  <c r="BI3074" i="1" s="1"/>
  <c r="AW3070" i="1"/>
  <c r="AU3070" i="1"/>
  <c r="BD3070" i="1" s="1"/>
  <c r="BE3070" i="1" s="1"/>
  <c r="BH3070" i="1" s="1"/>
  <c r="BI3070" i="1" s="1"/>
  <c r="AW3066" i="1"/>
  <c r="AU3066" i="1"/>
  <c r="BD3066" i="1" s="1"/>
  <c r="BE3066" i="1" s="1"/>
  <c r="BH3066" i="1" s="1"/>
  <c r="BI3066" i="1" s="1"/>
  <c r="AW3062" i="1"/>
  <c r="AU3062" i="1"/>
  <c r="AW3058" i="1"/>
  <c r="AU3058" i="1"/>
  <c r="AW3054" i="1"/>
  <c r="AU3054" i="1"/>
  <c r="AW3050" i="1"/>
  <c r="AU3050" i="1"/>
  <c r="BD3050" i="1" s="1"/>
  <c r="BE3050" i="1" s="1"/>
  <c r="BH3050" i="1" s="1"/>
  <c r="BI3050" i="1" s="1"/>
  <c r="AW3046" i="1"/>
  <c r="AU3046" i="1"/>
  <c r="BD3046" i="1" s="1"/>
  <c r="BE3046" i="1" s="1"/>
  <c r="BH3046" i="1" s="1"/>
  <c r="BI3046" i="1" s="1"/>
  <c r="AW3042" i="1"/>
  <c r="AU3042" i="1"/>
  <c r="BD3042" i="1" s="1"/>
  <c r="BE3042" i="1" s="1"/>
  <c r="BH3042" i="1" s="1"/>
  <c r="BI3042" i="1" s="1"/>
  <c r="AW3038" i="1"/>
  <c r="AU3038" i="1"/>
  <c r="BD3038" i="1" s="1"/>
  <c r="BE3038" i="1" s="1"/>
  <c r="BH3038" i="1" s="1"/>
  <c r="BI3038" i="1" s="1"/>
  <c r="AW3034" i="1"/>
  <c r="AU3034" i="1"/>
  <c r="AW3030" i="1"/>
  <c r="AU3030" i="1"/>
  <c r="BD3030" i="1" s="1"/>
  <c r="BE3030" i="1" s="1"/>
  <c r="BH3030" i="1" s="1"/>
  <c r="BI3030" i="1" s="1"/>
  <c r="AW3026" i="1"/>
  <c r="AU3026" i="1"/>
  <c r="BD3026" i="1" s="1"/>
  <c r="BE3026" i="1" s="1"/>
  <c r="BH3026" i="1" s="1"/>
  <c r="BI3026" i="1" s="1"/>
  <c r="AW3022" i="1"/>
  <c r="AU3022" i="1"/>
  <c r="BD3022" i="1" s="1"/>
  <c r="BE3022" i="1" s="1"/>
  <c r="BH3022" i="1" s="1"/>
  <c r="BI3022" i="1" s="1"/>
  <c r="AW3018" i="1"/>
  <c r="AU3018" i="1"/>
  <c r="BD3018" i="1" s="1"/>
  <c r="BE3018" i="1" s="1"/>
  <c r="BH3018" i="1" s="1"/>
  <c r="BI3018" i="1" s="1"/>
  <c r="AW3014" i="1"/>
  <c r="AU3014" i="1"/>
  <c r="BD3014" i="1" s="1"/>
  <c r="BE3014" i="1" s="1"/>
  <c r="BH3014" i="1" s="1"/>
  <c r="BI3014" i="1" s="1"/>
  <c r="AW3010" i="1"/>
  <c r="AU3010" i="1"/>
  <c r="BD3010" i="1" s="1"/>
  <c r="BE3010" i="1" s="1"/>
  <c r="BH3010" i="1" s="1"/>
  <c r="BI3010" i="1" s="1"/>
  <c r="AW3006" i="1"/>
  <c r="AU3006" i="1"/>
  <c r="AW3002" i="1"/>
  <c r="AU3002" i="1"/>
  <c r="AW2998" i="1"/>
  <c r="AU2998" i="1"/>
  <c r="BD2998" i="1" s="1"/>
  <c r="BE2998" i="1" s="1"/>
  <c r="BH2998" i="1" s="1"/>
  <c r="BI2998" i="1" s="1"/>
  <c r="AW2994" i="1"/>
  <c r="AU2994" i="1"/>
  <c r="BD2994" i="1" s="1"/>
  <c r="BE2994" i="1" s="1"/>
  <c r="BH2994" i="1" s="1"/>
  <c r="BI2994" i="1" s="1"/>
  <c r="AW2990" i="1"/>
  <c r="AU2990" i="1"/>
  <c r="BD2990" i="1" s="1"/>
  <c r="BE2990" i="1" s="1"/>
  <c r="BH2990" i="1" s="1"/>
  <c r="BI2990" i="1" s="1"/>
  <c r="AW2986" i="1"/>
  <c r="AU2986" i="1"/>
  <c r="BD2986" i="1" s="1"/>
  <c r="BE2986" i="1" s="1"/>
  <c r="BH2986" i="1" s="1"/>
  <c r="BI2986" i="1" s="1"/>
  <c r="AW2982" i="1"/>
  <c r="AU2982" i="1"/>
  <c r="BD2982" i="1" s="1"/>
  <c r="BE2982" i="1" s="1"/>
  <c r="BH2982" i="1" s="1"/>
  <c r="BI2982" i="1" s="1"/>
  <c r="AW2978" i="1"/>
  <c r="AU2978" i="1"/>
  <c r="AW2974" i="1"/>
  <c r="AU2974" i="1"/>
  <c r="AW2970" i="1"/>
  <c r="AU2970" i="1"/>
  <c r="BD2970" i="1" s="1"/>
  <c r="BE2970" i="1" s="1"/>
  <c r="BH2970" i="1" s="1"/>
  <c r="BI2970" i="1" s="1"/>
  <c r="AW2966" i="1"/>
  <c r="AU2966" i="1"/>
  <c r="BD2966" i="1" s="1"/>
  <c r="BE2966" i="1" s="1"/>
  <c r="BH2966" i="1" s="1"/>
  <c r="BI2966" i="1" s="1"/>
  <c r="AW2962" i="1"/>
  <c r="AU2962" i="1"/>
  <c r="BD2962" i="1" s="1"/>
  <c r="BE2962" i="1" s="1"/>
  <c r="BH2962" i="1" s="1"/>
  <c r="BI2962" i="1" s="1"/>
  <c r="AW2958" i="1"/>
  <c r="AU2958" i="1"/>
  <c r="BD2958" i="1" s="1"/>
  <c r="BE2958" i="1" s="1"/>
  <c r="BH2958" i="1" s="1"/>
  <c r="BI2958" i="1" s="1"/>
  <c r="AW2954" i="1"/>
  <c r="AU2954" i="1"/>
  <c r="AW2950" i="1"/>
  <c r="AU2950" i="1"/>
  <c r="AW2946" i="1"/>
  <c r="AU2946" i="1"/>
  <c r="AW2942" i="1"/>
  <c r="AU2942" i="1"/>
  <c r="BD2942" i="1" s="1"/>
  <c r="BE2942" i="1" s="1"/>
  <c r="BH2942" i="1" s="1"/>
  <c r="BI2942" i="1" s="1"/>
  <c r="AW2938" i="1"/>
  <c r="AU2938" i="1"/>
  <c r="BD2938" i="1" s="1"/>
  <c r="BE2938" i="1" s="1"/>
  <c r="BH2938" i="1" s="1"/>
  <c r="BI2938" i="1" s="1"/>
  <c r="AW2934" i="1"/>
  <c r="AU2934" i="1"/>
  <c r="BD2934" i="1" s="1"/>
  <c r="BE2934" i="1" s="1"/>
  <c r="BH2934" i="1" s="1"/>
  <c r="BI2934" i="1" s="1"/>
  <c r="AW2930" i="1"/>
  <c r="AU2930" i="1"/>
  <c r="BD2930" i="1" s="1"/>
  <c r="BE2930" i="1" s="1"/>
  <c r="BH2930" i="1" s="1"/>
  <c r="BI2930" i="1" s="1"/>
  <c r="AW2926" i="1"/>
  <c r="AU2926" i="1"/>
  <c r="AW2922" i="1"/>
  <c r="AU2922" i="1"/>
  <c r="BD2922" i="1" s="1"/>
  <c r="BE2922" i="1" s="1"/>
  <c r="BH2922" i="1" s="1"/>
  <c r="BI2922" i="1" s="1"/>
  <c r="AW2918" i="1"/>
  <c r="AU2918" i="1"/>
  <c r="BD2918" i="1" s="1"/>
  <c r="BE2918" i="1" s="1"/>
  <c r="BH2918" i="1" s="1"/>
  <c r="BI2918" i="1" s="1"/>
  <c r="AW2914" i="1"/>
  <c r="AU2914" i="1"/>
  <c r="BD2914" i="1" s="1"/>
  <c r="BE2914" i="1" s="1"/>
  <c r="BH2914" i="1" s="1"/>
  <c r="BI2914" i="1" s="1"/>
  <c r="AW2910" i="1"/>
  <c r="AU2910" i="1"/>
  <c r="BD2910" i="1" s="1"/>
  <c r="BE2910" i="1" s="1"/>
  <c r="BH2910" i="1" s="1"/>
  <c r="BI2910" i="1" s="1"/>
  <c r="AW2906" i="1"/>
  <c r="AU2906" i="1"/>
  <c r="BD2906" i="1" s="1"/>
  <c r="BE2906" i="1" s="1"/>
  <c r="BH2906" i="1" s="1"/>
  <c r="BI2906" i="1" s="1"/>
  <c r="AW2902" i="1"/>
  <c r="AU2902" i="1"/>
  <c r="BD2902" i="1" s="1"/>
  <c r="BE2902" i="1" s="1"/>
  <c r="BH2902" i="1" s="1"/>
  <c r="BI2902" i="1" s="1"/>
  <c r="AW2898" i="1"/>
  <c r="AU2898" i="1"/>
  <c r="AW2894" i="1"/>
  <c r="AU2894" i="1"/>
  <c r="AW2890" i="1"/>
  <c r="AU2890" i="1"/>
  <c r="BD2890" i="1" s="1"/>
  <c r="BE2890" i="1" s="1"/>
  <c r="BH2890" i="1" s="1"/>
  <c r="BI2890" i="1" s="1"/>
  <c r="AW2886" i="1"/>
  <c r="AU2886" i="1"/>
  <c r="BD2886" i="1" s="1"/>
  <c r="BE2886" i="1" s="1"/>
  <c r="BH2886" i="1" s="1"/>
  <c r="BI2886" i="1" s="1"/>
  <c r="AW2882" i="1"/>
  <c r="AU2882" i="1"/>
  <c r="BD2882" i="1" s="1"/>
  <c r="BE2882" i="1" s="1"/>
  <c r="BH2882" i="1" s="1"/>
  <c r="BI2882" i="1" s="1"/>
  <c r="AW2878" i="1"/>
  <c r="AU2878" i="1"/>
  <c r="BD2878" i="1" s="1"/>
  <c r="BE2878" i="1" s="1"/>
  <c r="BH2878" i="1" s="1"/>
  <c r="BI2878" i="1" s="1"/>
  <c r="AW2874" i="1"/>
  <c r="AU2874" i="1"/>
  <c r="BD2874" i="1" s="1"/>
  <c r="BE2874" i="1" s="1"/>
  <c r="BH2874" i="1" s="1"/>
  <c r="BI2874" i="1" s="1"/>
  <c r="AW2870" i="1"/>
  <c r="AU2870" i="1"/>
  <c r="AW2866" i="1"/>
  <c r="AU2866" i="1"/>
  <c r="AW2862" i="1"/>
  <c r="AU2862" i="1"/>
  <c r="BD2862" i="1" s="1"/>
  <c r="BE2862" i="1" s="1"/>
  <c r="BH2862" i="1" s="1"/>
  <c r="BI2862" i="1" s="1"/>
  <c r="AW2858" i="1"/>
  <c r="AU2858" i="1"/>
  <c r="BD2858" i="1" s="1"/>
  <c r="BE2858" i="1" s="1"/>
  <c r="BH2858" i="1" s="1"/>
  <c r="BI2858" i="1" s="1"/>
  <c r="AW2854" i="1"/>
  <c r="AU2854" i="1"/>
  <c r="BD2854" i="1" s="1"/>
  <c r="BE2854" i="1" s="1"/>
  <c r="BH2854" i="1" s="1"/>
  <c r="BI2854" i="1" s="1"/>
  <c r="AW2850" i="1"/>
  <c r="AU2850" i="1"/>
  <c r="BD2850" i="1" s="1"/>
  <c r="BE2850" i="1" s="1"/>
  <c r="BH2850" i="1" s="1"/>
  <c r="BI2850" i="1" s="1"/>
  <c r="AW2846" i="1"/>
  <c r="AU2846" i="1"/>
  <c r="AW2842" i="1"/>
  <c r="AU2842" i="1"/>
  <c r="AW2838" i="1"/>
  <c r="AU2838" i="1"/>
  <c r="AW2834" i="1"/>
  <c r="AU2834" i="1"/>
  <c r="BD2834" i="1" s="1"/>
  <c r="BE2834" i="1" s="1"/>
  <c r="BH2834" i="1" s="1"/>
  <c r="BI2834" i="1" s="1"/>
  <c r="AW2830" i="1"/>
  <c r="AU2830" i="1"/>
  <c r="BD2830" i="1" s="1"/>
  <c r="BE2830" i="1" s="1"/>
  <c r="BH2830" i="1" s="1"/>
  <c r="BI2830" i="1" s="1"/>
  <c r="AW2826" i="1"/>
  <c r="AU2826" i="1"/>
  <c r="BD2826" i="1" s="1"/>
  <c r="BE2826" i="1" s="1"/>
  <c r="BH2826" i="1" s="1"/>
  <c r="BI2826" i="1" s="1"/>
  <c r="AW2822" i="1"/>
  <c r="AU2822" i="1"/>
  <c r="BD2822" i="1" s="1"/>
  <c r="BE2822" i="1" s="1"/>
  <c r="BH2822" i="1" s="1"/>
  <c r="BI2822" i="1" s="1"/>
  <c r="AW2818" i="1"/>
  <c r="AU2818" i="1"/>
  <c r="AW2814" i="1"/>
  <c r="AU2814" i="1"/>
  <c r="BD2814" i="1" s="1"/>
  <c r="BE2814" i="1" s="1"/>
  <c r="BH2814" i="1" s="1"/>
  <c r="BI2814" i="1" s="1"/>
  <c r="AW2810" i="1"/>
  <c r="AU2810" i="1"/>
  <c r="BD2810" i="1" s="1"/>
  <c r="BE2810" i="1" s="1"/>
  <c r="BH2810" i="1" s="1"/>
  <c r="BI2810" i="1" s="1"/>
  <c r="AW2806" i="1"/>
  <c r="AU2806" i="1"/>
  <c r="BD2806" i="1" s="1"/>
  <c r="BE2806" i="1" s="1"/>
  <c r="BH2806" i="1" s="1"/>
  <c r="BI2806" i="1" s="1"/>
  <c r="AW2802" i="1"/>
  <c r="AU2802" i="1"/>
  <c r="BD2802" i="1" s="1"/>
  <c r="BE2802" i="1" s="1"/>
  <c r="BH2802" i="1" s="1"/>
  <c r="BI2802" i="1" s="1"/>
  <c r="AW2798" i="1"/>
  <c r="AU2798" i="1"/>
  <c r="BD2798" i="1" s="1"/>
  <c r="BE2798" i="1" s="1"/>
  <c r="BH2798" i="1" s="1"/>
  <c r="BI2798" i="1" s="1"/>
  <c r="AW2794" i="1"/>
  <c r="AU2794" i="1"/>
  <c r="BD2794" i="1" s="1"/>
  <c r="BE2794" i="1" s="1"/>
  <c r="BH2794" i="1" s="1"/>
  <c r="BI2794" i="1" s="1"/>
  <c r="AW2790" i="1"/>
  <c r="AU2790" i="1"/>
  <c r="AW2786" i="1"/>
  <c r="AU2786" i="1"/>
  <c r="AW2782" i="1"/>
  <c r="AU2782" i="1"/>
  <c r="BD2782" i="1" s="1"/>
  <c r="BE2782" i="1" s="1"/>
  <c r="BH2782" i="1" s="1"/>
  <c r="BI2782" i="1" s="1"/>
  <c r="AW2778" i="1"/>
  <c r="AU2778" i="1"/>
  <c r="BD2778" i="1" s="1"/>
  <c r="BE2778" i="1" s="1"/>
  <c r="BH2778" i="1" s="1"/>
  <c r="BI2778" i="1" s="1"/>
  <c r="AW2774" i="1"/>
  <c r="AU2774" i="1"/>
  <c r="BD2774" i="1" s="1"/>
  <c r="BE2774" i="1" s="1"/>
  <c r="BH2774" i="1" s="1"/>
  <c r="BI2774" i="1" s="1"/>
  <c r="AW2770" i="1"/>
  <c r="AU2770" i="1"/>
  <c r="BD2770" i="1" s="1"/>
  <c r="BE2770" i="1" s="1"/>
  <c r="BH2770" i="1" s="1"/>
  <c r="BI2770" i="1" s="1"/>
  <c r="AW2766" i="1"/>
  <c r="AU2766" i="1"/>
  <c r="BD2766" i="1" s="1"/>
  <c r="BE2766" i="1" s="1"/>
  <c r="BH2766" i="1" s="1"/>
  <c r="BI2766" i="1" s="1"/>
  <c r="AW2762" i="1"/>
  <c r="AU2762" i="1"/>
  <c r="AW2758" i="1"/>
  <c r="AU2758" i="1"/>
  <c r="AW2754" i="1"/>
  <c r="AU2754" i="1"/>
  <c r="BD2754" i="1" s="1"/>
  <c r="BE2754" i="1" s="1"/>
  <c r="BH2754" i="1" s="1"/>
  <c r="BI2754" i="1" s="1"/>
  <c r="AW2750" i="1"/>
  <c r="AU2750" i="1"/>
  <c r="BD2750" i="1" s="1"/>
  <c r="BE2750" i="1" s="1"/>
  <c r="BH2750" i="1" s="1"/>
  <c r="BI2750" i="1" s="1"/>
  <c r="AW2746" i="1"/>
  <c r="AU2746" i="1"/>
  <c r="BD2746" i="1" s="1"/>
  <c r="BE2746" i="1" s="1"/>
  <c r="BH2746" i="1" s="1"/>
  <c r="BI2746" i="1" s="1"/>
  <c r="AW2742" i="1"/>
  <c r="AU2742" i="1"/>
  <c r="BD2742" i="1" s="1"/>
  <c r="BE2742" i="1" s="1"/>
  <c r="BH2742" i="1" s="1"/>
  <c r="BI2742" i="1" s="1"/>
  <c r="AW2738" i="1"/>
  <c r="AU2738" i="1"/>
  <c r="AW2734" i="1"/>
  <c r="AU2734" i="1"/>
  <c r="AW2730" i="1"/>
  <c r="AU2730" i="1"/>
  <c r="AW2726" i="1"/>
  <c r="AU2726" i="1"/>
  <c r="BD2726" i="1" s="1"/>
  <c r="BE2726" i="1" s="1"/>
  <c r="BH2726" i="1" s="1"/>
  <c r="BI2726" i="1" s="1"/>
  <c r="AW2722" i="1"/>
  <c r="AU2722" i="1"/>
  <c r="BD2722" i="1" s="1"/>
  <c r="BE2722" i="1" s="1"/>
  <c r="BH2722" i="1" s="1"/>
  <c r="BI2722" i="1" s="1"/>
  <c r="AW2718" i="1"/>
  <c r="AU2718" i="1"/>
  <c r="BD2718" i="1" s="1"/>
  <c r="BE2718" i="1" s="1"/>
  <c r="BH2718" i="1" s="1"/>
  <c r="BI2718" i="1" s="1"/>
  <c r="AW2714" i="1"/>
  <c r="AU2714" i="1"/>
  <c r="BD2714" i="1" s="1"/>
  <c r="BE2714" i="1" s="1"/>
  <c r="BH2714" i="1" s="1"/>
  <c r="BI2714" i="1" s="1"/>
  <c r="AW2710" i="1"/>
  <c r="AU2710" i="1"/>
  <c r="AW2706" i="1"/>
  <c r="AU2706" i="1"/>
  <c r="BD2706" i="1" s="1"/>
  <c r="BE2706" i="1" s="1"/>
  <c r="BH2706" i="1" s="1"/>
  <c r="BI2706" i="1" s="1"/>
  <c r="AW2702" i="1"/>
  <c r="AU2702" i="1"/>
  <c r="BD2702" i="1" s="1"/>
  <c r="BE2702" i="1" s="1"/>
  <c r="BH2702" i="1" s="1"/>
  <c r="BI2702" i="1" s="1"/>
  <c r="AW2698" i="1"/>
  <c r="AU2698" i="1"/>
  <c r="BD2698" i="1" s="1"/>
  <c r="BE2698" i="1" s="1"/>
  <c r="BH2698" i="1" s="1"/>
  <c r="BI2698" i="1" s="1"/>
  <c r="AW2694" i="1"/>
  <c r="AU2694" i="1"/>
  <c r="BD2694" i="1" s="1"/>
  <c r="BE2694" i="1" s="1"/>
  <c r="BH2694" i="1" s="1"/>
  <c r="BI2694" i="1" s="1"/>
  <c r="AW2690" i="1"/>
  <c r="AU2690" i="1"/>
  <c r="BD2690" i="1" s="1"/>
  <c r="BE2690" i="1" s="1"/>
  <c r="BH2690" i="1" s="1"/>
  <c r="BI2690" i="1" s="1"/>
  <c r="AW2686" i="1"/>
  <c r="AU2686" i="1"/>
  <c r="BD2686" i="1" s="1"/>
  <c r="BE2686" i="1" s="1"/>
  <c r="BH2686" i="1" s="1"/>
  <c r="BI2686" i="1" s="1"/>
  <c r="AW2682" i="1"/>
  <c r="AU2682" i="1"/>
  <c r="AW2678" i="1"/>
  <c r="AU2678" i="1"/>
  <c r="AW2674" i="1"/>
  <c r="AU2674" i="1"/>
  <c r="BD2674" i="1" s="1"/>
  <c r="BE2674" i="1" s="1"/>
  <c r="BH2674" i="1" s="1"/>
  <c r="BI2674" i="1" s="1"/>
  <c r="AW2670" i="1"/>
  <c r="AU2670" i="1"/>
  <c r="BD2670" i="1" s="1"/>
  <c r="BE2670" i="1" s="1"/>
  <c r="BH2670" i="1" s="1"/>
  <c r="BI2670" i="1" s="1"/>
  <c r="AW2666" i="1"/>
  <c r="AU2666" i="1"/>
  <c r="BD2666" i="1" s="1"/>
  <c r="BE2666" i="1" s="1"/>
  <c r="BH2666" i="1" s="1"/>
  <c r="BI2666" i="1" s="1"/>
  <c r="AW2662" i="1"/>
  <c r="AU2662" i="1"/>
  <c r="BD2662" i="1" s="1"/>
  <c r="BE2662" i="1" s="1"/>
  <c r="BH2662" i="1" s="1"/>
  <c r="BI2662" i="1" s="1"/>
  <c r="AW2658" i="1"/>
  <c r="AU2658" i="1"/>
  <c r="BD2658" i="1" s="1"/>
  <c r="BE2658" i="1" s="1"/>
  <c r="BH2658" i="1" s="1"/>
  <c r="BI2658" i="1" s="1"/>
  <c r="AW2654" i="1"/>
  <c r="AU2654" i="1"/>
  <c r="AW2650" i="1"/>
  <c r="AU2650" i="1"/>
  <c r="AW2646" i="1"/>
  <c r="AU2646" i="1"/>
  <c r="BD2646" i="1" s="1"/>
  <c r="BE2646" i="1" s="1"/>
  <c r="BH2646" i="1" s="1"/>
  <c r="BI2646" i="1" s="1"/>
  <c r="AW2642" i="1"/>
  <c r="AU2642" i="1"/>
  <c r="BD2642" i="1" s="1"/>
  <c r="BE2642" i="1" s="1"/>
  <c r="BH2642" i="1" s="1"/>
  <c r="BI2642" i="1" s="1"/>
  <c r="AW2638" i="1"/>
  <c r="AU2638" i="1"/>
  <c r="BD2638" i="1" s="1"/>
  <c r="BE2638" i="1" s="1"/>
  <c r="BH2638" i="1" s="1"/>
  <c r="BI2638" i="1" s="1"/>
  <c r="AW2634" i="1"/>
  <c r="AU2634" i="1"/>
  <c r="BD2634" i="1" s="1"/>
  <c r="BE2634" i="1" s="1"/>
  <c r="BH2634" i="1" s="1"/>
  <c r="BI2634" i="1" s="1"/>
  <c r="AW2630" i="1"/>
  <c r="AU2630" i="1"/>
  <c r="AW2626" i="1"/>
  <c r="AU2626" i="1"/>
  <c r="AW2622" i="1"/>
  <c r="AU2622" i="1"/>
  <c r="AW2618" i="1"/>
  <c r="AU2618" i="1"/>
  <c r="BD2618" i="1" s="1"/>
  <c r="BE2618" i="1" s="1"/>
  <c r="BH2618" i="1" s="1"/>
  <c r="BI2618" i="1" s="1"/>
  <c r="AW2614" i="1"/>
  <c r="AU2614" i="1"/>
  <c r="BD2614" i="1" s="1"/>
  <c r="BE2614" i="1" s="1"/>
  <c r="BH2614" i="1" s="1"/>
  <c r="BI2614" i="1" s="1"/>
  <c r="AW2610" i="1"/>
  <c r="AU2610" i="1"/>
  <c r="BD2610" i="1" s="1"/>
  <c r="BE2610" i="1" s="1"/>
  <c r="BH2610" i="1" s="1"/>
  <c r="BI2610" i="1" s="1"/>
  <c r="AW2606" i="1"/>
  <c r="AU2606" i="1"/>
  <c r="BD2606" i="1" s="1"/>
  <c r="BE2606" i="1" s="1"/>
  <c r="BH2606" i="1" s="1"/>
  <c r="BI2606" i="1" s="1"/>
  <c r="AW2602" i="1"/>
  <c r="AU2602" i="1"/>
  <c r="AW2598" i="1"/>
  <c r="AU2598" i="1"/>
  <c r="BD2598" i="1" s="1"/>
  <c r="BE2598" i="1" s="1"/>
  <c r="BH2598" i="1" s="1"/>
  <c r="BI2598" i="1" s="1"/>
  <c r="AW2594" i="1"/>
  <c r="AU2594" i="1"/>
  <c r="BD2594" i="1" s="1"/>
  <c r="BE2594" i="1" s="1"/>
  <c r="BH2594" i="1" s="1"/>
  <c r="BI2594" i="1" s="1"/>
  <c r="AW2590" i="1"/>
  <c r="AU2590" i="1"/>
  <c r="BD2590" i="1" s="1"/>
  <c r="BE2590" i="1" s="1"/>
  <c r="BH2590" i="1" s="1"/>
  <c r="BI2590" i="1" s="1"/>
  <c r="AW2586" i="1"/>
  <c r="AU2586" i="1"/>
  <c r="BD2586" i="1" s="1"/>
  <c r="BE2586" i="1" s="1"/>
  <c r="BH2586" i="1" s="1"/>
  <c r="BI2586" i="1" s="1"/>
  <c r="AW2582" i="1"/>
  <c r="AU2582" i="1"/>
  <c r="BD2582" i="1" s="1"/>
  <c r="BE2582" i="1" s="1"/>
  <c r="BH2582" i="1" s="1"/>
  <c r="BI2582" i="1" s="1"/>
  <c r="AW2578" i="1"/>
  <c r="AU2578" i="1"/>
  <c r="BD2578" i="1" s="1"/>
  <c r="BE2578" i="1" s="1"/>
  <c r="BH2578" i="1" s="1"/>
  <c r="BI2578" i="1" s="1"/>
  <c r="AW2574" i="1"/>
  <c r="AU2574" i="1"/>
  <c r="AW2570" i="1"/>
  <c r="AU2570" i="1"/>
  <c r="AW2566" i="1"/>
  <c r="AU2566" i="1"/>
  <c r="BD2566" i="1" s="1"/>
  <c r="BE2566" i="1" s="1"/>
  <c r="BH2566" i="1" s="1"/>
  <c r="BI2566" i="1" s="1"/>
  <c r="AW2562" i="1"/>
  <c r="AU2562" i="1"/>
  <c r="BD2562" i="1" s="1"/>
  <c r="BE2562" i="1" s="1"/>
  <c r="BH2562" i="1" s="1"/>
  <c r="BI2562" i="1" s="1"/>
  <c r="AW2558" i="1"/>
  <c r="AU2558" i="1"/>
  <c r="BD2558" i="1" s="1"/>
  <c r="BE2558" i="1" s="1"/>
  <c r="BH2558" i="1" s="1"/>
  <c r="BI2558" i="1" s="1"/>
  <c r="AW2554" i="1"/>
  <c r="AU2554" i="1"/>
  <c r="BD2554" i="1" s="1"/>
  <c r="BE2554" i="1" s="1"/>
  <c r="BH2554" i="1" s="1"/>
  <c r="BI2554" i="1" s="1"/>
  <c r="AW2550" i="1"/>
  <c r="AU2550" i="1"/>
  <c r="BD2550" i="1" s="1"/>
  <c r="BE2550" i="1" s="1"/>
  <c r="BH2550" i="1" s="1"/>
  <c r="BI2550" i="1" s="1"/>
  <c r="AW2546" i="1"/>
  <c r="AU2546" i="1"/>
  <c r="AW2542" i="1"/>
  <c r="AU2542" i="1"/>
  <c r="AW2538" i="1"/>
  <c r="AU2538" i="1"/>
  <c r="BD2538" i="1" s="1"/>
  <c r="BE2538" i="1" s="1"/>
  <c r="BH2538" i="1" s="1"/>
  <c r="BI2538" i="1" s="1"/>
  <c r="AW2534" i="1"/>
  <c r="AU2534" i="1"/>
  <c r="BD2534" i="1" s="1"/>
  <c r="BE2534" i="1" s="1"/>
  <c r="BH2534" i="1" s="1"/>
  <c r="BI2534" i="1" s="1"/>
  <c r="AW2530" i="1"/>
  <c r="AU2530" i="1"/>
  <c r="BD2530" i="1" s="1"/>
  <c r="BE2530" i="1" s="1"/>
  <c r="BH2530" i="1" s="1"/>
  <c r="BI2530" i="1" s="1"/>
  <c r="AW2526" i="1"/>
  <c r="AU2526" i="1"/>
  <c r="BD2526" i="1" s="1"/>
  <c r="BE2526" i="1" s="1"/>
  <c r="BH2526" i="1" s="1"/>
  <c r="BI2526" i="1" s="1"/>
  <c r="AW2522" i="1"/>
  <c r="AU2522" i="1"/>
  <c r="AW2518" i="1"/>
  <c r="AU2518" i="1"/>
  <c r="AW2514" i="1"/>
  <c r="AU2514" i="1"/>
  <c r="AW2510" i="1"/>
  <c r="AU2510" i="1"/>
  <c r="BD2510" i="1" s="1"/>
  <c r="BE2510" i="1" s="1"/>
  <c r="BH2510" i="1" s="1"/>
  <c r="BI2510" i="1" s="1"/>
  <c r="AW2506" i="1"/>
  <c r="AU2506" i="1"/>
  <c r="BD2506" i="1" s="1"/>
  <c r="BE2506" i="1" s="1"/>
  <c r="BH2506" i="1" s="1"/>
  <c r="BI2506" i="1" s="1"/>
  <c r="AW2502" i="1"/>
  <c r="AU2502" i="1"/>
  <c r="BD2502" i="1" s="1"/>
  <c r="BE2502" i="1" s="1"/>
  <c r="BH2502" i="1" s="1"/>
  <c r="BI2502" i="1" s="1"/>
  <c r="AW2498" i="1"/>
  <c r="AU2498" i="1"/>
  <c r="BD2498" i="1" s="1"/>
  <c r="BE2498" i="1" s="1"/>
  <c r="BH2498" i="1" s="1"/>
  <c r="BI2498" i="1" s="1"/>
  <c r="AW2494" i="1"/>
  <c r="AU2494" i="1"/>
  <c r="AW2490" i="1"/>
  <c r="AU2490" i="1"/>
  <c r="BD2490" i="1" s="1"/>
  <c r="BE2490" i="1" s="1"/>
  <c r="BH2490" i="1" s="1"/>
  <c r="BI2490" i="1" s="1"/>
  <c r="AW2486" i="1"/>
  <c r="AU2486" i="1"/>
  <c r="BD2486" i="1" s="1"/>
  <c r="BE2486" i="1" s="1"/>
  <c r="BH2486" i="1" s="1"/>
  <c r="BI2486" i="1" s="1"/>
  <c r="AW2482" i="1"/>
  <c r="AU2482" i="1"/>
  <c r="BD2482" i="1" s="1"/>
  <c r="BE2482" i="1" s="1"/>
  <c r="BH2482" i="1" s="1"/>
  <c r="BI2482" i="1" s="1"/>
  <c r="AW2478" i="1"/>
  <c r="AU2478" i="1"/>
  <c r="BD2478" i="1" s="1"/>
  <c r="BE2478" i="1" s="1"/>
  <c r="BH2478" i="1" s="1"/>
  <c r="BI2478" i="1" s="1"/>
  <c r="AW2474" i="1"/>
  <c r="AU2474" i="1"/>
  <c r="BD2474" i="1" s="1"/>
  <c r="BE2474" i="1" s="1"/>
  <c r="BH2474" i="1" s="1"/>
  <c r="BI2474" i="1" s="1"/>
  <c r="AW2470" i="1"/>
  <c r="AU2470" i="1"/>
  <c r="BD2470" i="1" s="1"/>
  <c r="BE2470" i="1" s="1"/>
  <c r="BH2470" i="1" s="1"/>
  <c r="BI2470" i="1" s="1"/>
  <c r="AW2466" i="1"/>
  <c r="AU2466" i="1"/>
  <c r="AW2462" i="1"/>
  <c r="AU2462" i="1"/>
  <c r="AW2458" i="1"/>
  <c r="AU2458" i="1"/>
  <c r="BD2458" i="1" s="1"/>
  <c r="BE2458" i="1" s="1"/>
  <c r="BH2458" i="1" s="1"/>
  <c r="BI2458" i="1" s="1"/>
  <c r="AW2454" i="1"/>
  <c r="AU2454" i="1"/>
  <c r="BD2454" i="1" s="1"/>
  <c r="BE2454" i="1" s="1"/>
  <c r="BH2454" i="1" s="1"/>
  <c r="BI2454" i="1" s="1"/>
  <c r="AW2450" i="1"/>
  <c r="AU2450" i="1"/>
  <c r="BD2450" i="1" s="1"/>
  <c r="BE2450" i="1" s="1"/>
  <c r="BH2450" i="1" s="1"/>
  <c r="BI2450" i="1" s="1"/>
  <c r="AW2446" i="1"/>
  <c r="AU2446" i="1"/>
  <c r="BD2446" i="1" s="1"/>
  <c r="BE2446" i="1" s="1"/>
  <c r="BH2446" i="1" s="1"/>
  <c r="BI2446" i="1" s="1"/>
  <c r="AW2442" i="1"/>
  <c r="AU2442" i="1"/>
  <c r="BD2442" i="1" s="1"/>
  <c r="BE2442" i="1" s="1"/>
  <c r="BH2442" i="1" s="1"/>
  <c r="BI2442" i="1" s="1"/>
  <c r="AW2438" i="1"/>
  <c r="AU2438" i="1"/>
  <c r="AW2434" i="1"/>
  <c r="AU2434" i="1"/>
  <c r="AW2430" i="1"/>
  <c r="AU2430" i="1"/>
  <c r="BD2430" i="1" s="1"/>
  <c r="BE2430" i="1" s="1"/>
  <c r="BH2430" i="1" s="1"/>
  <c r="BI2430" i="1" s="1"/>
  <c r="AW2426" i="1"/>
  <c r="AU2426" i="1"/>
  <c r="BD2426" i="1" s="1"/>
  <c r="BE2426" i="1" s="1"/>
  <c r="BH2426" i="1" s="1"/>
  <c r="BI2426" i="1" s="1"/>
  <c r="AW2422" i="1"/>
  <c r="AU2422" i="1"/>
  <c r="BD2422" i="1" s="1"/>
  <c r="BE2422" i="1" s="1"/>
  <c r="BH2422" i="1" s="1"/>
  <c r="BI2422" i="1" s="1"/>
  <c r="AW2418" i="1"/>
  <c r="AU2418" i="1"/>
  <c r="BD2418" i="1" s="1"/>
  <c r="BE2418" i="1" s="1"/>
  <c r="BH2418" i="1" s="1"/>
  <c r="BI2418" i="1" s="1"/>
  <c r="AW2414" i="1"/>
  <c r="AU2414" i="1"/>
  <c r="AW2410" i="1"/>
  <c r="AU2410" i="1"/>
  <c r="AW2406" i="1"/>
  <c r="AU2406" i="1"/>
  <c r="AW2402" i="1"/>
  <c r="AU2402" i="1"/>
  <c r="BD2402" i="1" s="1"/>
  <c r="BE2402" i="1" s="1"/>
  <c r="BH2402" i="1" s="1"/>
  <c r="BI2402" i="1" s="1"/>
  <c r="AW2398" i="1"/>
  <c r="AU2398" i="1"/>
  <c r="BD2398" i="1" s="1"/>
  <c r="BE2398" i="1" s="1"/>
  <c r="BH2398" i="1" s="1"/>
  <c r="BI2398" i="1" s="1"/>
  <c r="AW2394" i="1"/>
  <c r="AU2394" i="1"/>
  <c r="BD2394" i="1" s="1"/>
  <c r="BE2394" i="1" s="1"/>
  <c r="BH2394" i="1" s="1"/>
  <c r="BI2394" i="1" s="1"/>
  <c r="AW2390" i="1"/>
  <c r="AU2390" i="1"/>
  <c r="BD2390" i="1" s="1"/>
  <c r="BE2390" i="1" s="1"/>
  <c r="BH2390" i="1" s="1"/>
  <c r="BI2390" i="1" s="1"/>
  <c r="AW2386" i="1"/>
  <c r="AU2386" i="1"/>
  <c r="AW2382" i="1"/>
  <c r="AU2382" i="1"/>
  <c r="BD2382" i="1" s="1"/>
  <c r="BE2382" i="1" s="1"/>
  <c r="BH2382" i="1" s="1"/>
  <c r="BI2382" i="1" s="1"/>
  <c r="AW2378" i="1"/>
  <c r="AU2378" i="1"/>
  <c r="BD2378" i="1" s="1"/>
  <c r="BE2378" i="1" s="1"/>
  <c r="BH2378" i="1" s="1"/>
  <c r="BI2378" i="1" s="1"/>
  <c r="AW2374" i="1"/>
  <c r="AU2374" i="1"/>
  <c r="BD2374" i="1" s="1"/>
  <c r="BE2374" i="1" s="1"/>
  <c r="BH2374" i="1" s="1"/>
  <c r="BI2374" i="1" s="1"/>
  <c r="AW2370" i="1"/>
  <c r="AU2370" i="1"/>
  <c r="BD2370" i="1" s="1"/>
  <c r="BE2370" i="1" s="1"/>
  <c r="BH2370" i="1" s="1"/>
  <c r="BI2370" i="1" s="1"/>
  <c r="AW2366" i="1"/>
  <c r="AU2366" i="1"/>
  <c r="BD2366" i="1" s="1"/>
  <c r="BE2366" i="1" s="1"/>
  <c r="BH2366" i="1" s="1"/>
  <c r="BI2366" i="1" s="1"/>
  <c r="AW2362" i="1"/>
  <c r="AU2362" i="1"/>
  <c r="BD2362" i="1" s="1"/>
  <c r="BE2362" i="1" s="1"/>
  <c r="BH2362" i="1" s="1"/>
  <c r="BI2362" i="1" s="1"/>
  <c r="AW2358" i="1"/>
  <c r="AU2358" i="1"/>
  <c r="AW2354" i="1"/>
  <c r="AU2354" i="1"/>
  <c r="AW2350" i="1"/>
  <c r="AU2350" i="1"/>
  <c r="BD2350" i="1" s="1"/>
  <c r="BE2350" i="1" s="1"/>
  <c r="BH2350" i="1" s="1"/>
  <c r="BI2350" i="1" s="1"/>
  <c r="AW2346" i="1"/>
  <c r="AU2346" i="1"/>
  <c r="BD2346" i="1" s="1"/>
  <c r="BE2346" i="1" s="1"/>
  <c r="BH2346" i="1" s="1"/>
  <c r="BI2346" i="1" s="1"/>
  <c r="AW2342" i="1"/>
  <c r="AU2342" i="1"/>
  <c r="BD2342" i="1" s="1"/>
  <c r="BE2342" i="1" s="1"/>
  <c r="BH2342" i="1" s="1"/>
  <c r="BI2342" i="1" s="1"/>
  <c r="AW2338" i="1"/>
  <c r="AU2338" i="1"/>
  <c r="BD2338" i="1" s="1"/>
  <c r="BE2338" i="1" s="1"/>
  <c r="BH2338" i="1" s="1"/>
  <c r="BI2338" i="1" s="1"/>
  <c r="AW2334" i="1"/>
  <c r="AU2334" i="1"/>
  <c r="BD2334" i="1" s="1"/>
  <c r="BE2334" i="1" s="1"/>
  <c r="BH2334" i="1" s="1"/>
  <c r="BI2334" i="1" s="1"/>
  <c r="AW2330" i="1"/>
  <c r="AU2330" i="1"/>
  <c r="AW2326" i="1"/>
  <c r="AU2326" i="1"/>
  <c r="AW2322" i="1"/>
  <c r="AU2322" i="1"/>
  <c r="BD2322" i="1" s="1"/>
  <c r="BE2322" i="1" s="1"/>
  <c r="BH2322" i="1" s="1"/>
  <c r="BI2322" i="1" s="1"/>
  <c r="AW2318" i="1"/>
  <c r="AU2318" i="1"/>
  <c r="BD2318" i="1" s="1"/>
  <c r="BE2318" i="1" s="1"/>
  <c r="BH2318" i="1" s="1"/>
  <c r="BI2318" i="1" s="1"/>
  <c r="AW2314" i="1"/>
  <c r="AU2314" i="1"/>
  <c r="BD2314" i="1" s="1"/>
  <c r="BE2314" i="1" s="1"/>
  <c r="BH2314" i="1" s="1"/>
  <c r="BI2314" i="1" s="1"/>
  <c r="AW2310" i="1"/>
  <c r="AU2310" i="1"/>
  <c r="BD2310" i="1" s="1"/>
  <c r="BE2310" i="1" s="1"/>
  <c r="BH2310" i="1" s="1"/>
  <c r="BI2310" i="1" s="1"/>
  <c r="AW2306" i="1"/>
  <c r="AU2306" i="1"/>
  <c r="AW2302" i="1"/>
  <c r="AU2302" i="1"/>
  <c r="AW2298" i="1"/>
  <c r="AU2298" i="1"/>
  <c r="AW2294" i="1"/>
  <c r="AU2294" i="1"/>
  <c r="BD2294" i="1" s="1"/>
  <c r="BE2294" i="1" s="1"/>
  <c r="BH2294" i="1" s="1"/>
  <c r="BI2294" i="1" s="1"/>
  <c r="AW2290" i="1"/>
  <c r="AU2290" i="1"/>
  <c r="BD2290" i="1" s="1"/>
  <c r="BE2290" i="1" s="1"/>
  <c r="BH2290" i="1" s="1"/>
  <c r="BI2290" i="1" s="1"/>
  <c r="AW2286" i="1"/>
  <c r="AU2286" i="1"/>
  <c r="BD2286" i="1" s="1"/>
  <c r="BE2286" i="1" s="1"/>
  <c r="BH2286" i="1" s="1"/>
  <c r="BI2286" i="1" s="1"/>
  <c r="AW2282" i="1"/>
  <c r="AU2282" i="1"/>
  <c r="BD2282" i="1" s="1"/>
  <c r="BE2282" i="1" s="1"/>
  <c r="BH2282" i="1" s="1"/>
  <c r="BI2282" i="1" s="1"/>
  <c r="AW2278" i="1"/>
  <c r="AU2278" i="1"/>
  <c r="AW2274" i="1"/>
  <c r="AU2274" i="1"/>
  <c r="BD2274" i="1" s="1"/>
  <c r="BE2274" i="1" s="1"/>
  <c r="BH2274" i="1" s="1"/>
  <c r="BI2274" i="1" s="1"/>
  <c r="AW2270" i="1"/>
  <c r="AU2270" i="1"/>
  <c r="BD2270" i="1" s="1"/>
  <c r="BE2270" i="1" s="1"/>
  <c r="BH2270" i="1" s="1"/>
  <c r="BI2270" i="1" s="1"/>
  <c r="AW2266" i="1"/>
  <c r="AU2266" i="1"/>
  <c r="BD2266" i="1" s="1"/>
  <c r="BE2266" i="1" s="1"/>
  <c r="BH2266" i="1" s="1"/>
  <c r="BI2266" i="1" s="1"/>
  <c r="AW2262" i="1"/>
  <c r="AU2262" i="1"/>
  <c r="BD2262" i="1" s="1"/>
  <c r="BE2262" i="1" s="1"/>
  <c r="BH2262" i="1" s="1"/>
  <c r="BI2262" i="1" s="1"/>
  <c r="AW2258" i="1"/>
  <c r="AU2258" i="1"/>
  <c r="BD2258" i="1" s="1"/>
  <c r="BE2258" i="1" s="1"/>
  <c r="BH2258" i="1" s="1"/>
  <c r="BI2258" i="1" s="1"/>
  <c r="AW2254" i="1"/>
  <c r="AU2254" i="1"/>
  <c r="BD2254" i="1" s="1"/>
  <c r="BE2254" i="1" s="1"/>
  <c r="BH2254" i="1" s="1"/>
  <c r="BI2254" i="1" s="1"/>
  <c r="AW2250" i="1"/>
  <c r="AU2250" i="1"/>
  <c r="AW2246" i="1"/>
  <c r="AU2246" i="1"/>
  <c r="AW2242" i="1"/>
  <c r="AU2242" i="1"/>
  <c r="BD2242" i="1" s="1"/>
  <c r="BE2242" i="1" s="1"/>
  <c r="BH2242" i="1" s="1"/>
  <c r="BI2242" i="1" s="1"/>
  <c r="AW2238" i="1"/>
  <c r="AU2238" i="1"/>
  <c r="BD2238" i="1" s="1"/>
  <c r="BE2238" i="1" s="1"/>
  <c r="BH2238" i="1" s="1"/>
  <c r="BI2238" i="1" s="1"/>
  <c r="AW2234" i="1"/>
  <c r="AU2234" i="1"/>
  <c r="BD2234" i="1" s="1"/>
  <c r="BE2234" i="1" s="1"/>
  <c r="BH2234" i="1" s="1"/>
  <c r="BI2234" i="1" s="1"/>
  <c r="AW2230" i="1"/>
  <c r="AU2230" i="1"/>
  <c r="BD2230" i="1" s="1"/>
  <c r="BE2230" i="1" s="1"/>
  <c r="BH2230" i="1" s="1"/>
  <c r="BI2230" i="1" s="1"/>
  <c r="AW2226" i="1"/>
  <c r="AU2226" i="1"/>
  <c r="BD2226" i="1" s="1"/>
  <c r="BE2226" i="1" s="1"/>
  <c r="BH2226" i="1" s="1"/>
  <c r="BI2226" i="1" s="1"/>
  <c r="AW2222" i="1"/>
  <c r="AU2222" i="1"/>
  <c r="AW2218" i="1"/>
  <c r="AU2218" i="1"/>
  <c r="AW2214" i="1"/>
  <c r="AU2214" i="1"/>
  <c r="BD2214" i="1" s="1"/>
  <c r="BE2214" i="1" s="1"/>
  <c r="BH2214" i="1" s="1"/>
  <c r="BI2214" i="1" s="1"/>
  <c r="AW2210" i="1"/>
  <c r="AU2210" i="1"/>
  <c r="BD2210" i="1" s="1"/>
  <c r="BE2210" i="1" s="1"/>
  <c r="BH2210" i="1" s="1"/>
  <c r="BI2210" i="1" s="1"/>
  <c r="AW2206" i="1"/>
  <c r="AU2206" i="1"/>
  <c r="BD2206" i="1" s="1"/>
  <c r="BE2206" i="1" s="1"/>
  <c r="BH2206" i="1" s="1"/>
  <c r="BI2206" i="1" s="1"/>
  <c r="AW2202" i="1"/>
  <c r="AU2202" i="1"/>
  <c r="BD2202" i="1" s="1"/>
  <c r="BE2202" i="1" s="1"/>
  <c r="BH2202" i="1" s="1"/>
  <c r="BI2202" i="1" s="1"/>
  <c r="AW2198" i="1"/>
  <c r="AU2198" i="1"/>
  <c r="AW2194" i="1"/>
  <c r="AU2194" i="1"/>
  <c r="AW2190" i="1"/>
  <c r="AU2190" i="1"/>
  <c r="AW2186" i="1"/>
  <c r="AU2186" i="1"/>
  <c r="BD2186" i="1" s="1"/>
  <c r="BE2186" i="1" s="1"/>
  <c r="BH2186" i="1" s="1"/>
  <c r="BI2186" i="1" s="1"/>
  <c r="AW2182" i="1"/>
  <c r="AU2182" i="1"/>
  <c r="BD2182" i="1" s="1"/>
  <c r="BE2182" i="1" s="1"/>
  <c r="BH2182" i="1" s="1"/>
  <c r="BI2182" i="1" s="1"/>
  <c r="AW2178" i="1"/>
  <c r="AU2178" i="1"/>
  <c r="BD2178" i="1" s="1"/>
  <c r="BE2178" i="1" s="1"/>
  <c r="BH2178" i="1" s="1"/>
  <c r="BI2178" i="1" s="1"/>
  <c r="AW2174" i="1"/>
  <c r="AU2174" i="1"/>
  <c r="BD2174" i="1" s="1"/>
  <c r="BE2174" i="1" s="1"/>
  <c r="BH2174" i="1" s="1"/>
  <c r="BI2174" i="1" s="1"/>
  <c r="AW2170" i="1"/>
  <c r="AU2170" i="1"/>
  <c r="AW2166" i="1"/>
  <c r="AU2166" i="1"/>
  <c r="BD2166" i="1" s="1"/>
  <c r="BE2166" i="1" s="1"/>
  <c r="BH2166" i="1" s="1"/>
  <c r="BI2166" i="1" s="1"/>
  <c r="AW2162" i="1"/>
  <c r="AU2162" i="1"/>
  <c r="BD2162" i="1" s="1"/>
  <c r="BE2162" i="1" s="1"/>
  <c r="BH2162" i="1" s="1"/>
  <c r="BI2162" i="1" s="1"/>
  <c r="AW2158" i="1"/>
  <c r="AU2158" i="1"/>
  <c r="BD2158" i="1" s="1"/>
  <c r="BE2158" i="1" s="1"/>
  <c r="BH2158" i="1" s="1"/>
  <c r="BI2158" i="1" s="1"/>
  <c r="AW2154" i="1"/>
  <c r="AU2154" i="1"/>
  <c r="BD2154" i="1" s="1"/>
  <c r="BE2154" i="1" s="1"/>
  <c r="BH2154" i="1" s="1"/>
  <c r="BI2154" i="1" s="1"/>
  <c r="AW2150" i="1"/>
  <c r="AU2150" i="1"/>
  <c r="BD2150" i="1" s="1"/>
  <c r="BE2150" i="1" s="1"/>
  <c r="BH2150" i="1" s="1"/>
  <c r="BI2150" i="1" s="1"/>
  <c r="AW2146" i="1"/>
  <c r="AU2146" i="1"/>
  <c r="BD2146" i="1" s="1"/>
  <c r="BE2146" i="1" s="1"/>
  <c r="BH2146" i="1" s="1"/>
  <c r="BI2146" i="1" s="1"/>
  <c r="AW2142" i="1"/>
  <c r="AU2142" i="1"/>
  <c r="AW2138" i="1"/>
  <c r="AU2138" i="1"/>
  <c r="AW2134" i="1"/>
  <c r="AU2134" i="1"/>
  <c r="BD2134" i="1" s="1"/>
  <c r="BE2134" i="1" s="1"/>
  <c r="BH2134" i="1" s="1"/>
  <c r="BI2134" i="1" s="1"/>
  <c r="AW2130" i="1"/>
  <c r="AU2130" i="1"/>
  <c r="BD2130" i="1" s="1"/>
  <c r="BE2130" i="1" s="1"/>
  <c r="BH2130" i="1" s="1"/>
  <c r="BI2130" i="1" s="1"/>
  <c r="AW2126" i="1"/>
  <c r="AU2126" i="1"/>
  <c r="BD2126" i="1" s="1"/>
  <c r="BE2126" i="1" s="1"/>
  <c r="BH2126" i="1" s="1"/>
  <c r="BI2126" i="1" s="1"/>
  <c r="AW2122" i="1"/>
  <c r="AU2122" i="1"/>
  <c r="BD2122" i="1" s="1"/>
  <c r="BE2122" i="1" s="1"/>
  <c r="BH2122" i="1" s="1"/>
  <c r="BI2122" i="1" s="1"/>
  <c r="AW2118" i="1"/>
  <c r="AU2118" i="1"/>
  <c r="BD2118" i="1" s="1"/>
  <c r="BE2118" i="1" s="1"/>
  <c r="BH2118" i="1" s="1"/>
  <c r="BI2118" i="1" s="1"/>
  <c r="AW2114" i="1"/>
  <c r="AU2114" i="1"/>
  <c r="AW2110" i="1"/>
  <c r="AU2110" i="1"/>
  <c r="AW2106" i="1"/>
  <c r="AU2106" i="1"/>
  <c r="BD2106" i="1" s="1"/>
  <c r="BE2106" i="1" s="1"/>
  <c r="BH2106" i="1" s="1"/>
  <c r="BI2106" i="1" s="1"/>
  <c r="AW2102" i="1"/>
  <c r="AU2102" i="1"/>
  <c r="BD2102" i="1" s="1"/>
  <c r="BE2102" i="1" s="1"/>
  <c r="BH2102" i="1" s="1"/>
  <c r="BI2102" i="1" s="1"/>
  <c r="AW2098" i="1"/>
  <c r="AU2098" i="1"/>
  <c r="BD2098" i="1" s="1"/>
  <c r="BE2098" i="1" s="1"/>
  <c r="BH2098" i="1" s="1"/>
  <c r="BI2098" i="1" s="1"/>
  <c r="AW2094" i="1"/>
  <c r="AU2094" i="1"/>
  <c r="BD2094" i="1" s="1"/>
  <c r="BE2094" i="1" s="1"/>
  <c r="BH2094" i="1" s="1"/>
  <c r="BI2094" i="1" s="1"/>
  <c r="AW2090" i="1"/>
  <c r="AU2090" i="1"/>
  <c r="AW2086" i="1"/>
  <c r="AU2086" i="1"/>
  <c r="AW2082" i="1"/>
  <c r="AU2082" i="1"/>
  <c r="AW2078" i="1"/>
  <c r="AU2078" i="1"/>
  <c r="BD2078" i="1" s="1"/>
  <c r="BE2078" i="1" s="1"/>
  <c r="BH2078" i="1" s="1"/>
  <c r="BI2078" i="1" s="1"/>
  <c r="AW2074" i="1"/>
  <c r="AU2074" i="1"/>
  <c r="BD2074" i="1" s="1"/>
  <c r="BE2074" i="1" s="1"/>
  <c r="BH2074" i="1" s="1"/>
  <c r="BI2074" i="1" s="1"/>
  <c r="AW2070" i="1"/>
  <c r="AU2070" i="1"/>
  <c r="BD2070" i="1" s="1"/>
  <c r="BE2070" i="1" s="1"/>
  <c r="BH2070" i="1" s="1"/>
  <c r="BI2070" i="1" s="1"/>
  <c r="AW2066" i="1"/>
  <c r="AU2066" i="1"/>
  <c r="BD2066" i="1" s="1"/>
  <c r="BE2066" i="1" s="1"/>
  <c r="BH2066" i="1" s="1"/>
  <c r="BI2066" i="1" s="1"/>
  <c r="AW2062" i="1"/>
  <c r="AU2062" i="1"/>
  <c r="AW2058" i="1"/>
  <c r="AU2058" i="1"/>
  <c r="BD2058" i="1" s="1"/>
  <c r="BE2058" i="1" s="1"/>
  <c r="BH2058" i="1" s="1"/>
  <c r="BI2058" i="1" s="1"/>
  <c r="AW2054" i="1"/>
  <c r="AU2054" i="1"/>
  <c r="BD2054" i="1" s="1"/>
  <c r="BE2054" i="1" s="1"/>
  <c r="BH2054" i="1" s="1"/>
  <c r="BI2054" i="1" s="1"/>
  <c r="AW2050" i="1"/>
  <c r="AU2050" i="1"/>
  <c r="BD2050" i="1" s="1"/>
  <c r="BE2050" i="1" s="1"/>
  <c r="BH2050" i="1" s="1"/>
  <c r="BI2050" i="1" s="1"/>
  <c r="AW2046" i="1"/>
  <c r="AU2046" i="1"/>
  <c r="BD2046" i="1" s="1"/>
  <c r="BE2046" i="1" s="1"/>
  <c r="BH2046" i="1" s="1"/>
  <c r="BI2046" i="1" s="1"/>
  <c r="AW2042" i="1"/>
  <c r="AU2042" i="1"/>
  <c r="BD2042" i="1" s="1"/>
  <c r="BE2042" i="1" s="1"/>
  <c r="BH2042" i="1" s="1"/>
  <c r="BI2042" i="1" s="1"/>
  <c r="AW2038" i="1"/>
  <c r="AU2038" i="1"/>
  <c r="BD2038" i="1" s="1"/>
  <c r="BE2038" i="1" s="1"/>
  <c r="BH2038" i="1" s="1"/>
  <c r="BI2038" i="1" s="1"/>
  <c r="AW2034" i="1"/>
  <c r="AU2034" i="1"/>
  <c r="AW2030" i="1"/>
  <c r="AU2030" i="1"/>
  <c r="AW2026" i="1"/>
  <c r="AU2026" i="1"/>
  <c r="BD2026" i="1" s="1"/>
  <c r="BE2026" i="1" s="1"/>
  <c r="BH2026" i="1" s="1"/>
  <c r="BI2026" i="1" s="1"/>
  <c r="AW2022" i="1"/>
  <c r="AU2022" i="1"/>
  <c r="BD2022" i="1" s="1"/>
  <c r="BE2022" i="1" s="1"/>
  <c r="BH2022" i="1" s="1"/>
  <c r="BI2022" i="1" s="1"/>
  <c r="AW2018" i="1"/>
  <c r="AU2018" i="1"/>
  <c r="BD2018" i="1" s="1"/>
  <c r="BE2018" i="1" s="1"/>
  <c r="BH2018" i="1" s="1"/>
  <c r="BI2018" i="1" s="1"/>
  <c r="AW2014" i="1"/>
  <c r="AU2014" i="1"/>
  <c r="BD2014" i="1" s="1"/>
  <c r="BE2014" i="1" s="1"/>
  <c r="BH2014" i="1" s="1"/>
  <c r="BI2014" i="1" s="1"/>
  <c r="AW2010" i="1"/>
  <c r="AU2010" i="1"/>
  <c r="BD2010" i="1" s="1"/>
  <c r="BE2010" i="1" s="1"/>
  <c r="BH2010" i="1" s="1"/>
  <c r="BI2010" i="1" s="1"/>
  <c r="AW2006" i="1"/>
  <c r="AU2006" i="1"/>
  <c r="AW2002" i="1"/>
  <c r="AU2002" i="1"/>
  <c r="AW1998" i="1"/>
  <c r="AU1998" i="1"/>
  <c r="BD1998" i="1" s="1"/>
  <c r="BE1998" i="1" s="1"/>
  <c r="BH1998" i="1" s="1"/>
  <c r="BI1998" i="1" s="1"/>
  <c r="AW1994" i="1"/>
  <c r="AU1994" i="1"/>
  <c r="BD1994" i="1" s="1"/>
  <c r="BE1994" i="1" s="1"/>
  <c r="BH1994" i="1" s="1"/>
  <c r="BI1994" i="1" s="1"/>
  <c r="AW1990" i="1"/>
  <c r="AU1990" i="1"/>
  <c r="BD1990" i="1" s="1"/>
  <c r="BE1990" i="1" s="1"/>
  <c r="BH1990" i="1" s="1"/>
  <c r="BI1990" i="1" s="1"/>
  <c r="AW1986" i="1"/>
  <c r="AU1986" i="1"/>
  <c r="BD1986" i="1" s="1"/>
  <c r="BE1986" i="1" s="1"/>
  <c r="BH1986" i="1" s="1"/>
  <c r="BI1986" i="1" s="1"/>
  <c r="AW1982" i="1"/>
  <c r="AU1982" i="1"/>
  <c r="AW1978" i="1"/>
  <c r="AU1978" i="1"/>
  <c r="AW1974" i="1"/>
  <c r="AU1974" i="1"/>
  <c r="AW1970" i="1"/>
  <c r="AU1970" i="1"/>
  <c r="BD1970" i="1" s="1"/>
  <c r="BE1970" i="1" s="1"/>
  <c r="BH1970" i="1" s="1"/>
  <c r="BI1970" i="1" s="1"/>
  <c r="AW1966" i="1"/>
  <c r="AU1966" i="1"/>
  <c r="BD1966" i="1" s="1"/>
  <c r="BE1966" i="1" s="1"/>
  <c r="BH1966" i="1" s="1"/>
  <c r="BI1966" i="1" s="1"/>
  <c r="AW1962" i="1"/>
  <c r="AU1962" i="1"/>
  <c r="BD1962" i="1" s="1"/>
  <c r="BE1962" i="1" s="1"/>
  <c r="BH1962" i="1" s="1"/>
  <c r="BI1962" i="1" s="1"/>
  <c r="AW1958" i="1"/>
  <c r="AU1958" i="1"/>
  <c r="BD1958" i="1" s="1"/>
  <c r="BE1958" i="1" s="1"/>
  <c r="BH1958" i="1" s="1"/>
  <c r="BI1958" i="1" s="1"/>
  <c r="AW1954" i="1"/>
  <c r="AU1954" i="1"/>
  <c r="AW1950" i="1"/>
  <c r="AU1950" i="1"/>
  <c r="BD1950" i="1" s="1"/>
  <c r="BE1950" i="1" s="1"/>
  <c r="BH1950" i="1" s="1"/>
  <c r="BI1950" i="1" s="1"/>
  <c r="AW1946" i="1"/>
  <c r="AU1946" i="1"/>
  <c r="BD1946" i="1" s="1"/>
  <c r="BE1946" i="1" s="1"/>
  <c r="BH1946" i="1" s="1"/>
  <c r="BI1946" i="1" s="1"/>
  <c r="AW1942" i="1"/>
  <c r="AU1942" i="1"/>
  <c r="BD1942" i="1" s="1"/>
  <c r="BE1942" i="1" s="1"/>
  <c r="BH1942" i="1" s="1"/>
  <c r="BI1942" i="1" s="1"/>
  <c r="AW1938" i="1"/>
  <c r="AU1938" i="1"/>
  <c r="BD1938" i="1" s="1"/>
  <c r="BE1938" i="1" s="1"/>
  <c r="BH1938" i="1" s="1"/>
  <c r="BI1938" i="1" s="1"/>
  <c r="AW1934" i="1"/>
  <c r="AU1934" i="1"/>
  <c r="BD1934" i="1" s="1"/>
  <c r="BE1934" i="1" s="1"/>
  <c r="BH1934" i="1" s="1"/>
  <c r="BI1934" i="1" s="1"/>
  <c r="AW1930" i="1"/>
  <c r="AU1930" i="1"/>
  <c r="BD1930" i="1" s="1"/>
  <c r="BE1930" i="1" s="1"/>
  <c r="BH1930" i="1" s="1"/>
  <c r="BI1930" i="1" s="1"/>
  <c r="AW1926" i="1"/>
  <c r="AU1926" i="1"/>
  <c r="AW1922" i="1"/>
  <c r="AU1922" i="1"/>
  <c r="AW1918" i="1"/>
  <c r="AU1918" i="1"/>
  <c r="BD1918" i="1" s="1"/>
  <c r="BE1918" i="1" s="1"/>
  <c r="BH1918" i="1" s="1"/>
  <c r="BI1918" i="1" s="1"/>
  <c r="AW1914" i="1"/>
  <c r="AU1914" i="1"/>
  <c r="BD1914" i="1" s="1"/>
  <c r="BE1914" i="1" s="1"/>
  <c r="BH1914" i="1" s="1"/>
  <c r="BI1914" i="1" s="1"/>
  <c r="AW1910" i="1"/>
  <c r="AU1910" i="1"/>
  <c r="BD1910" i="1" s="1"/>
  <c r="BE1910" i="1" s="1"/>
  <c r="BH1910" i="1" s="1"/>
  <c r="BI1910" i="1" s="1"/>
  <c r="AW1906" i="1"/>
  <c r="AU1906" i="1"/>
  <c r="BD1906" i="1" s="1"/>
  <c r="BE1906" i="1" s="1"/>
  <c r="BH1906" i="1" s="1"/>
  <c r="BI1906" i="1" s="1"/>
  <c r="AW1902" i="1"/>
  <c r="AU1902" i="1"/>
  <c r="BD1902" i="1" s="1"/>
  <c r="BE1902" i="1" s="1"/>
  <c r="BH1902" i="1" s="1"/>
  <c r="BI1902" i="1" s="1"/>
  <c r="AW1898" i="1"/>
  <c r="AU1898" i="1"/>
  <c r="AW1894" i="1"/>
  <c r="AU1894" i="1"/>
  <c r="AW1890" i="1"/>
  <c r="AU1890" i="1"/>
  <c r="BD1890" i="1" s="1"/>
  <c r="BE1890" i="1" s="1"/>
  <c r="BH1890" i="1" s="1"/>
  <c r="BI1890" i="1" s="1"/>
  <c r="AW1886" i="1"/>
  <c r="AU1886" i="1"/>
  <c r="BD1886" i="1" s="1"/>
  <c r="BE1886" i="1" s="1"/>
  <c r="BH1886" i="1" s="1"/>
  <c r="BI1886" i="1" s="1"/>
  <c r="AW1882" i="1"/>
  <c r="AU1882" i="1"/>
  <c r="BD1882" i="1" s="1"/>
  <c r="BE1882" i="1" s="1"/>
  <c r="BH1882" i="1" s="1"/>
  <c r="BI1882" i="1" s="1"/>
  <c r="AW1878" i="1"/>
  <c r="AU1878" i="1"/>
  <c r="BD1878" i="1" s="1"/>
  <c r="BE1878" i="1" s="1"/>
  <c r="BH1878" i="1" s="1"/>
  <c r="BI1878" i="1" s="1"/>
  <c r="AW1874" i="1"/>
  <c r="AU1874" i="1"/>
  <c r="AW1870" i="1"/>
  <c r="AU1870" i="1"/>
  <c r="AW1866" i="1"/>
  <c r="AU1866" i="1"/>
  <c r="AW1862" i="1"/>
  <c r="AU1862" i="1"/>
  <c r="BD1862" i="1" s="1"/>
  <c r="BE1862" i="1" s="1"/>
  <c r="BH1862" i="1" s="1"/>
  <c r="BI1862" i="1" s="1"/>
  <c r="AW1858" i="1"/>
  <c r="AU1858" i="1"/>
  <c r="BD1858" i="1" s="1"/>
  <c r="BE1858" i="1" s="1"/>
  <c r="BH1858" i="1" s="1"/>
  <c r="BI1858" i="1" s="1"/>
  <c r="AW1854" i="1"/>
  <c r="AU1854" i="1"/>
  <c r="BD1854" i="1" s="1"/>
  <c r="BE1854" i="1" s="1"/>
  <c r="BH1854" i="1" s="1"/>
  <c r="BI1854" i="1" s="1"/>
  <c r="AW1850" i="1"/>
  <c r="AU1850" i="1"/>
  <c r="BD1850" i="1" s="1"/>
  <c r="BE1850" i="1" s="1"/>
  <c r="BH1850" i="1" s="1"/>
  <c r="BI1850" i="1" s="1"/>
  <c r="AW1846" i="1"/>
  <c r="AU1846" i="1"/>
  <c r="AW1842" i="1"/>
  <c r="AU1842" i="1"/>
  <c r="BD1842" i="1" s="1"/>
  <c r="BE1842" i="1" s="1"/>
  <c r="BH1842" i="1" s="1"/>
  <c r="BI1842" i="1" s="1"/>
  <c r="AW1838" i="1"/>
  <c r="AU1838" i="1"/>
  <c r="BD1838" i="1" s="1"/>
  <c r="BE1838" i="1" s="1"/>
  <c r="BH1838" i="1" s="1"/>
  <c r="BI1838" i="1" s="1"/>
  <c r="AW1834" i="1"/>
  <c r="AU1834" i="1"/>
  <c r="BD1834" i="1" s="1"/>
  <c r="BE1834" i="1" s="1"/>
  <c r="BH1834" i="1" s="1"/>
  <c r="BI1834" i="1" s="1"/>
  <c r="AW1830" i="1"/>
  <c r="AU1830" i="1"/>
  <c r="BD1830" i="1" s="1"/>
  <c r="BE1830" i="1" s="1"/>
  <c r="BH1830" i="1" s="1"/>
  <c r="BI1830" i="1" s="1"/>
  <c r="AW1826" i="1"/>
  <c r="AU1826" i="1"/>
  <c r="BD1826" i="1" s="1"/>
  <c r="BE1826" i="1" s="1"/>
  <c r="BH1826" i="1" s="1"/>
  <c r="BI1826" i="1" s="1"/>
  <c r="AW1822" i="1"/>
  <c r="AU1822" i="1"/>
  <c r="BD1822" i="1" s="1"/>
  <c r="BE1822" i="1" s="1"/>
  <c r="BH1822" i="1" s="1"/>
  <c r="BI1822" i="1" s="1"/>
  <c r="AW1818" i="1"/>
  <c r="AU1818" i="1"/>
  <c r="AW1814" i="1"/>
  <c r="AU1814" i="1"/>
  <c r="AW1810" i="1"/>
  <c r="AU1810" i="1"/>
  <c r="BD1810" i="1" s="1"/>
  <c r="BE1810" i="1" s="1"/>
  <c r="BH1810" i="1" s="1"/>
  <c r="BI1810" i="1" s="1"/>
  <c r="AW1806" i="1"/>
  <c r="AU1806" i="1"/>
  <c r="BD1806" i="1" s="1"/>
  <c r="BE1806" i="1" s="1"/>
  <c r="BH1806" i="1" s="1"/>
  <c r="BI1806" i="1" s="1"/>
  <c r="AW1802" i="1"/>
  <c r="AU1802" i="1"/>
  <c r="BD1802" i="1" s="1"/>
  <c r="BE1802" i="1" s="1"/>
  <c r="BH1802" i="1" s="1"/>
  <c r="BI1802" i="1" s="1"/>
  <c r="AW1798" i="1"/>
  <c r="AU1798" i="1"/>
  <c r="BD1798" i="1" s="1"/>
  <c r="BE1798" i="1" s="1"/>
  <c r="BH1798" i="1" s="1"/>
  <c r="BI1798" i="1" s="1"/>
  <c r="AW1794" i="1"/>
  <c r="AU1794" i="1"/>
  <c r="BD1794" i="1" s="1"/>
  <c r="BE1794" i="1" s="1"/>
  <c r="BH1794" i="1" s="1"/>
  <c r="BI1794" i="1" s="1"/>
  <c r="AW1790" i="1"/>
  <c r="AU1790" i="1"/>
  <c r="AW1786" i="1"/>
  <c r="AU1786" i="1"/>
  <c r="AW1782" i="1"/>
  <c r="AU1782" i="1"/>
  <c r="BD1782" i="1" s="1"/>
  <c r="BE1782" i="1" s="1"/>
  <c r="BH1782" i="1" s="1"/>
  <c r="BI1782" i="1" s="1"/>
  <c r="AW1778" i="1"/>
  <c r="AU1778" i="1"/>
  <c r="BD1778" i="1" s="1"/>
  <c r="BE1778" i="1" s="1"/>
  <c r="BH1778" i="1" s="1"/>
  <c r="BI1778" i="1" s="1"/>
  <c r="AW1774" i="1"/>
  <c r="AU1774" i="1"/>
  <c r="BD1774" i="1" s="1"/>
  <c r="BE1774" i="1" s="1"/>
  <c r="BH1774" i="1" s="1"/>
  <c r="BI1774" i="1" s="1"/>
  <c r="AW1770" i="1"/>
  <c r="AU1770" i="1"/>
  <c r="BD1770" i="1" s="1"/>
  <c r="BE1770" i="1" s="1"/>
  <c r="BH1770" i="1" s="1"/>
  <c r="BI1770" i="1" s="1"/>
  <c r="AW1766" i="1"/>
  <c r="AU1766" i="1"/>
  <c r="AW1762" i="1"/>
  <c r="AU1762" i="1"/>
  <c r="AW1758" i="1"/>
  <c r="AU1758" i="1"/>
  <c r="AW1754" i="1"/>
  <c r="AU1754" i="1"/>
  <c r="BD1754" i="1" s="1"/>
  <c r="BE1754" i="1" s="1"/>
  <c r="BH1754" i="1" s="1"/>
  <c r="BI1754" i="1" s="1"/>
  <c r="AW1750" i="1"/>
  <c r="AU1750" i="1"/>
  <c r="BD1750" i="1" s="1"/>
  <c r="BE1750" i="1" s="1"/>
  <c r="BH1750" i="1" s="1"/>
  <c r="BI1750" i="1" s="1"/>
  <c r="AW1746" i="1"/>
  <c r="AU1746" i="1"/>
  <c r="BD1746" i="1" s="1"/>
  <c r="BE1746" i="1" s="1"/>
  <c r="BH1746" i="1" s="1"/>
  <c r="BI1746" i="1" s="1"/>
  <c r="AW1742" i="1"/>
  <c r="AU1742" i="1"/>
  <c r="BD1742" i="1" s="1"/>
  <c r="BE1742" i="1" s="1"/>
  <c r="BH1742" i="1" s="1"/>
  <c r="BI1742" i="1" s="1"/>
  <c r="AW1738" i="1"/>
  <c r="AU1738" i="1"/>
  <c r="AW1734" i="1"/>
  <c r="AU1734" i="1"/>
  <c r="BD1734" i="1" s="1"/>
  <c r="BE1734" i="1" s="1"/>
  <c r="BH1734" i="1" s="1"/>
  <c r="BI1734" i="1" s="1"/>
  <c r="AW1730" i="1"/>
  <c r="AU1730" i="1"/>
  <c r="BD1730" i="1" s="1"/>
  <c r="BE1730" i="1" s="1"/>
  <c r="BH1730" i="1" s="1"/>
  <c r="BI1730" i="1" s="1"/>
  <c r="AW1726" i="1"/>
  <c r="AU1726" i="1"/>
  <c r="BD1726" i="1" s="1"/>
  <c r="BE1726" i="1" s="1"/>
  <c r="BH1726" i="1" s="1"/>
  <c r="BI1726" i="1" s="1"/>
  <c r="AW1722" i="1"/>
  <c r="AU1722" i="1"/>
  <c r="BD1722" i="1" s="1"/>
  <c r="BE1722" i="1" s="1"/>
  <c r="BH1722" i="1" s="1"/>
  <c r="BI1722" i="1" s="1"/>
  <c r="AW1718" i="1"/>
  <c r="AU1718" i="1"/>
  <c r="BD1718" i="1" s="1"/>
  <c r="BE1718" i="1" s="1"/>
  <c r="BH1718" i="1" s="1"/>
  <c r="BI1718" i="1" s="1"/>
  <c r="AW1714" i="1"/>
  <c r="AU1714" i="1"/>
  <c r="BD1714" i="1" s="1"/>
  <c r="BE1714" i="1" s="1"/>
  <c r="BH1714" i="1" s="1"/>
  <c r="BI1714" i="1" s="1"/>
  <c r="AW1710" i="1"/>
  <c r="AU1710" i="1"/>
  <c r="AW1706" i="1"/>
  <c r="AU1706" i="1"/>
  <c r="AW1702" i="1"/>
  <c r="AU1702" i="1"/>
  <c r="BD1702" i="1" s="1"/>
  <c r="BE1702" i="1" s="1"/>
  <c r="BH1702" i="1" s="1"/>
  <c r="BI1702" i="1" s="1"/>
  <c r="AW1698" i="1"/>
  <c r="AU1698" i="1"/>
  <c r="BD1698" i="1" s="1"/>
  <c r="BE1698" i="1" s="1"/>
  <c r="BH1698" i="1" s="1"/>
  <c r="BI1698" i="1" s="1"/>
  <c r="AW1694" i="1"/>
  <c r="AU1694" i="1"/>
  <c r="BD1694" i="1" s="1"/>
  <c r="BE1694" i="1" s="1"/>
  <c r="BH1694" i="1" s="1"/>
  <c r="BI1694" i="1" s="1"/>
  <c r="AW1690" i="1"/>
  <c r="AU1690" i="1"/>
  <c r="BD1690" i="1" s="1"/>
  <c r="BE1690" i="1" s="1"/>
  <c r="BH1690" i="1" s="1"/>
  <c r="BI1690" i="1" s="1"/>
  <c r="AW1686" i="1"/>
  <c r="AU1686" i="1"/>
  <c r="BD1686" i="1" s="1"/>
  <c r="BE1686" i="1" s="1"/>
  <c r="BH1686" i="1" s="1"/>
  <c r="BI1686" i="1" s="1"/>
  <c r="AW1682" i="1"/>
  <c r="AU1682" i="1"/>
  <c r="AW1678" i="1"/>
  <c r="AU1678" i="1"/>
  <c r="AW1674" i="1"/>
  <c r="AU1674" i="1"/>
  <c r="BD1674" i="1" s="1"/>
  <c r="BE1674" i="1" s="1"/>
  <c r="BH1674" i="1" s="1"/>
  <c r="BI1674" i="1" s="1"/>
  <c r="AW1670" i="1"/>
  <c r="AU1670" i="1"/>
  <c r="BD1670" i="1" s="1"/>
  <c r="BE1670" i="1" s="1"/>
  <c r="BH1670" i="1" s="1"/>
  <c r="BI1670" i="1" s="1"/>
  <c r="AW1666" i="1"/>
  <c r="AU1666" i="1"/>
  <c r="BD1666" i="1" s="1"/>
  <c r="BE1666" i="1" s="1"/>
  <c r="BH1666" i="1" s="1"/>
  <c r="BI1666" i="1" s="1"/>
  <c r="AW1658" i="1"/>
  <c r="AU1658" i="1"/>
  <c r="AW1654" i="1"/>
  <c r="AU1654" i="1"/>
  <c r="AW1650" i="1"/>
  <c r="AU1650" i="1"/>
  <c r="AW1642" i="1"/>
  <c r="AU1642" i="1"/>
  <c r="BD1642" i="1" s="1"/>
  <c r="BE1642" i="1" s="1"/>
  <c r="BH1642" i="1" s="1"/>
  <c r="BI1642" i="1" s="1"/>
  <c r="AW1638" i="1"/>
  <c r="AU1638" i="1"/>
  <c r="BD1638" i="1" s="1"/>
  <c r="BE1638" i="1" s="1"/>
  <c r="BH1638" i="1" s="1"/>
  <c r="BI1638" i="1" s="1"/>
  <c r="AW1634" i="1"/>
  <c r="AU1634" i="1"/>
  <c r="BD1634" i="1" s="1"/>
  <c r="BE1634" i="1" s="1"/>
  <c r="BH1634" i="1" s="1"/>
  <c r="BI1634" i="1" s="1"/>
  <c r="AW1626" i="1"/>
  <c r="AU1626" i="1"/>
  <c r="BD1626" i="1" s="1"/>
  <c r="BE1626" i="1" s="1"/>
  <c r="BH1626" i="1" s="1"/>
  <c r="BI1626" i="1" s="1"/>
  <c r="AW1622" i="1"/>
  <c r="AU1622" i="1"/>
  <c r="BD1622" i="1" s="1"/>
  <c r="BE1622" i="1" s="1"/>
  <c r="BH1622" i="1" s="1"/>
  <c r="BI1622" i="1" s="1"/>
  <c r="AW1618" i="1"/>
  <c r="AU1618" i="1"/>
  <c r="BD1618" i="1" s="1"/>
  <c r="BE1618" i="1" s="1"/>
  <c r="BH1618" i="1" s="1"/>
  <c r="BI1618" i="1" s="1"/>
  <c r="AW1610" i="1"/>
  <c r="AU1610" i="1"/>
  <c r="BD1610" i="1" s="1"/>
  <c r="BE1610" i="1" s="1"/>
  <c r="BH1610" i="1" s="1"/>
  <c r="BI1610" i="1" s="1"/>
  <c r="AW1606" i="1"/>
  <c r="AU1606" i="1"/>
  <c r="BD1606" i="1" s="1"/>
  <c r="BE1606" i="1" s="1"/>
  <c r="BH1606" i="1" s="1"/>
  <c r="BI1606" i="1" s="1"/>
  <c r="AW1602" i="1"/>
  <c r="AU1602" i="1"/>
  <c r="AW1594" i="1"/>
  <c r="AU1594" i="1"/>
  <c r="BD1594" i="1" s="1"/>
  <c r="BE1594" i="1" s="1"/>
  <c r="BH1594" i="1" s="1"/>
  <c r="BI1594" i="1" s="1"/>
  <c r="AW1590" i="1"/>
  <c r="AU1590" i="1"/>
  <c r="BD1590" i="1" s="1"/>
  <c r="BE1590" i="1" s="1"/>
  <c r="BH1590" i="1" s="1"/>
  <c r="BI1590" i="1" s="1"/>
  <c r="AW1586" i="1"/>
  <c r="AU1586" i="1"/>
  <c r="BD1586" i="1" s="1"/>
  <c r="BE1586" i="1" s="1"/>
  <c r="BH1586" i="1" s="1"/>
  <c r="BI1586" i="1" s="1"/>
  <c r="AW1578" i="1"/>
  <c r="AU1578" i="1"/>
  <c r="BD1578" i="1" s="1"/>
  <c r="BE1578" i="1" s="1"/>
  <c r="BH1578" i="1" s="1"/>
  <c r="BI1578" i="1" s="1"/>
  <c r="AW1574" i="1"/>
  <c r="AU1574" i="1"/>
  <c r="AW1570" i="1"/>
  <c r="AU1570" i="1"/>
  <c r="AW1562" i="1"/>
  <c r="AU1562" i="1"/>
  <c r="BD1562" i="1" s="1"/>
  <c r="BE1562" i="1" s="1"/>
  <c r="BH1562" i="1" s="1"/>
  <c r="BI1562" i="1" s="1"/>
  <c r="AW1558" i="1"/>
  <c r="AU1558" i="1"/>
  <c r="BD1558" i="1" s="1"/>
  <c r="BE1558" i="1" s="1"/>
  <c r="BH1558" i="1" s="1"/>
  <c r="BI1558" i="1" s="1"/>
  <c r="AW1554" i="1"/>
  <c r="AU1554" i="1"/>
  <c r="BD1554" i="1" s="1"/>
  <c r="BE1554" i="1" s="1"/>
  <c r="BH1554" i="1" s="1"/>
  <c r="BI1554" i="1" s="1"/>
  <c r="AW1546" i="1"/>
  <c r="AU1546" i="1"/>
  <c r="AW1542" i="1"/>
  <c r="AU1542" i="1"/>
  <c r="AW1538" i="1"/>
  <c r="AU1538" i="1"/>
  <c r="BD1538" i="1" s="1"/>
  <c r="BE1538" i="1" s="1"/>
  <c r="BH1538" i="1" s="1"/>
  <c r="BI1538" i="1" s="1"/>
  <c r="AW1530" i="1"/>
  <c r="AU1530" i="1"/>
  <c r="BD1530" i="1" s="1"/>
  <c r="BE1530" i="1" s="1"/>
  <c r="BH1530" i="1" s="1"/>
  <c r="BI1530" i="1" s="1"/>
  <c r="AW1526" i="1"/>
  <c r="AU1526" i="1"/>
  <c r="BD1526" i="1" s="1"/>
  <c r="BE1526" i="1" s="1"/>
  <c r="BH1526" i="1" s="1"/>
  <c r="BI1526" i="1" s="1"/>
  <c r="AW1522" i="1"/>
  <c r="AU1522" i="1"/>
  <c r="AW1514" i="1"/>
  <c r="AU1514" i="1"/>
  <c r="BD1514" i="1" s="1"/>
  <c r="BE1514" i="1" s="1"/>
  <c r="BH1514" i="1" s="1"/>
  <c r="BI1514" i="1" s="1"/>
  <c r="AW1510" i="1"/>
  <c r="AU1510" i="1"/>
  <c r="BD1510" i="1" s="1"/>
  <c r="BE1510" i="1" s="1"/>
  <c r="BH1510" i="1" s="1"/>
  <c r="BI1510" i="1" s="1"/>
  <c r="AW1506" i="1"/>
  <c r="AU1506" i="1"/>
  <c r="BD1506" i="1" s="1"/>
  <c r="BE1506" i="1" s="1"/>
  <c r="BH1506" i="1" s="1"/>
  <c r="BI1506" i="1" s="1"/>
  <c r="AW1498" i="1"/>
  <c r="AU1498" i="1"/>
  <c r="BD1498" i="1" s="1"/>
  <c r="BE1498" i="1" s="1"/>
  <c r="BH1498" i="1" s="1"/>
  <c r="BI1498" i="1" s="1"/>
  <c r="AW1494" i="1"/>
  <c r="AU1494" i="1"/>
  <c r="AW1490" i="1"/>
  <c r="AU1490" i="1"/>
  <c r="AW1482" i="1"/>
  <c r="AU1482" i="1"/>
  <c r="BD1482" i="1" s="1"/>
  <c r="BE1482" i="1" s="1"/>
  <c r="BH1482" i="1" s="1"/>
  <c r="BI1482" i="1" s="1"/>
  <c r="AW1478" i="1"/>
  <c r="AU1478" i="1"/>
  <c r="BD1478" i="1" s="1"/>
  <c r="BE1478" i="1" s="1"/>
  <c r="BH1478" i="1" s="1"/>
  <c r="BI1478" i="1" s="1"/>
  <c r="AW1474" i="1"/>
  <c r="AU1474" i="1"/>
  <c r="BD1474" i="1" s="1"/>
  <c r="BE1474" i="1" s="1"/>
  <c r="BH1474" i="1" s="1"/>
  <c r="BI1474" i="1" s="1"/>
  <c r="AW1466" i="1"/>
  <c r="AU1466" i="1"/>
  <c r="AW1462" i="1"/>
  <c r="AU1462" i="1"/>
  <c r="AW1458" i="1"/>
  <c r="AU1458" i="1"/>
  <c r="BD1458" i="1" s="1"/>
  <c r="BE1458" i="1" s="1"/>
  <c r="BH1458" i="1" s="1"/>
  <c r="BI1458" i="1" s="1"/>
  <c r="AW1450" i="1"/>
  <c r="AU1450" i="1"/>
  <c r="BD1450" i="1" s="1"/>
  <c r="BE1450" i="1" s="1"/>
  <c r="BH1450" i="1" s="1"/>
  <c r="BI1450" i="1" s="1"/>
  <c r="AW1446" i="1"/>
  <c r="AU1446" i="1"/>
  <c r="BD1446" i="1" s="1"/>
  <c r="BE1446" i="1" s="1"/>
  <c r="BH1446" i="1" s="1"/>
  <c r="BI1446" i="1" s="1"/>
  <c r="AW1442" i="1"/>
  <c r="AU1442" i="1"/>
  <c r="AW1434" i="1"/>
  <c r="AU1434" i="1"/>
  <c r="AW1430" i="1"/>
  <c r="AU1430" i="1"/>
  <c r="BD1430" i="1" s="1"/>
  <c r="BE1430" i="1" s="1"/>
  <c r="BH1430" i="1" s="1"/>
  <c r="BI1430" i="1" s="1"/>
  <c r="AW1426" i="1"/>
  <c r="AU1426" i="1"/>
  <c r="BD1426" i="1" s="1"/>
  <c r="BE1426" i="1" s="1"/>
  <c r="BH1426" i="1" s="1"/>
  <c r="BI1426" i="1" s="1"/>
  <c r="AW1418" i="1"/>
  <c r="AU1418" i="1"/>
  <c r="BD1418" i="1" s="1"/>
  <c r="BE1418" i="1" s="1"/>
  <c r="BH1418" i="1" s="1"/>
  <c r="BI1418" i="1" s="1"/>
  <c r="AW1414" i="1"/>
  <c r="AU1414" i="1"/>
  <c r="AW1410" i="1"/>
  <c r="AU1410" i="1"/>
  <c r="BD1410" i="1" s="1"/>
  <c r="BE1410" i="1" s="1"/>
  <c r="BH1410" i="1" s="1"/>
  <c r="BI1410" i="1" s="1"/>
  <c r="AW1402" i="1"/>
  <c r="AU1402" i="1"/>
  <c r="BD1402" i="1" s="1"/>
  <c r="BE1402" i="1" s="1"/>
  <c r="BH1402" i="1" s="1"/>
  <c r="BI1402" i="1" s="1"/>
  <c r="AW1398" i="1"/>
  <c r="AU1398" i="1"/>
  <c r="BD1398" i="1" s="1"/>
  <c r="BE1398" i="1" s="1"/>
  <c r="BH1398" i="1" s="1"/>
  <c r="BI1398" i="1" s="1"/>
  <c r="AW1394" i="1"/>
  <c r="AU1394" i="1"/>
  <c r="BD1394" i="1" s="1"/>
  <c r="BE1394" i="1" s="1"/>
  <c r="BH1394" i="1" s="1"/>
  <c r="BI1394" i="1" s="1"/>
  <c r="AW1386" i="1"/>
  <c r="AU1386" i="1"/>
  <c r="AW1382" i="1"/>
  <c r="AU1382" i="1"/>
  <c r="AW1378" i="1"/>
  <c r="AU1378" i="1"/>
  <c r="BD1378" i="1" s="1"/>
  <c r="BE1378" i="1" s="1"/>
  <c r="BH1378" i="1" s="1"/>
  <c r="BI1378" i="1" s="1"/>
  <c r="AW1370" i="1"/>
  <c r="AU1370" i="1"/>
  <c r="BD1370" i="1" s="1"/>
  <c r="BE1370" i="1" s="1"/>
  <c r="BH1370" i="1" s="1"/>
  <c r="BI1370" i="1" s="1"/>
  <c r="AW1366" i="1"/>
  <c r="AU1366" i="1"/>
  <c r="BD1366" i="1" s="1"/>
  <c r="BE1366" i="1" s="1"/>
  <c r="BH1366" i="1" s="1"/>
  <c r="BI1366" i="1" s="1"/>
  <c r="AW1362" i="1"/>
  <c r="AU1362" i="1"/>
  <c r="BD1362" i="1" s="1"/>
  <c r="BE1362" i="1" s="1"/>
  <c r="BH1362" i="1" s="1"/>
  <c r="BI1362" i="1" s="1"/>
  <c r="AW1354" i="1"/>
  <c r="AU1354" i="1"/>
  <c r="AW1350" i="1"/>
  <c r="AU1350" i="1"/>
  <c r="BD1350" i="1" s="1"/>
  <c r="BE1350" i="1" s="1"/>
  <c r="BH1350" i="1" s="1"/>
  <c r="BI1350" i="1" s="1"/>
  <c r="AW1346" i="1"/>
  <c r="AU1346" i="1"/>
  <c r="BD1346" i="1" s="1"/>
  <c r="BE1346" i="1" s="1"/>
  <c r="BH1346" i="1" s="1"/>
  <c r="BI1346" i="1" s="1"/>
  <c r="AW1338" i="1"/>
  <c r="AU1338" i="1"/>
  <c r="BD1338" i="1" s="1"/>
  <c r="BE1338" i="1" s="1"/>
  <c r="BH1338" i="1" s="1"/>
  <c r="BI1338" i="1" s="1"/>
  <c r="AW1334" i="1"/>
  <c r="AU1334" i="1"/>
  <c r="AW1330" i="1"/>
  <c r="AU1330" i="1"/>
  <c r="AW1322" i="1"/>
  <c r="AU1322" i="1"/>
  <c r="BD1322" i="1" s="1"/>
  <c r="BE1322" i="1" s="1"/>
  <c r="BH1322" i="1" s="1"/>
  <c r="BI1322" i="1" s="1"/>
  <c r="AW1318" i="1"/>
  <c r="AU1318" i="1"/>
  <c r="BD1318" i="1" s="1"/>
  <c r="BE1318" i="1" s="1"/>
  <c r="BH1318" i="1" s="1"/>
  <c r="BI1318" i="1" s="1"/>
  <c r="AW1314" i="1"/>
  <c r="AU1314" i="1"/>
  <c r="BD1314" i="1" s="1"/>
  <c r="BE1314" i="1" s="1"/>
  <c r="BH1314" i="1" s="1"/>
  <c r="BI1314" i="1" s="1"/>
  <c r="AW1306" i="1"/>
  <c r="AU1306" i="1"/>
  <c r="AW1302" i="1"/>
  <c r="AU1302" i="1"/>
  <c r="BD1302" i="1" s="1"/>
  <c r="BE1302" i="1" s="1"/>
  <c r="BH1302" i="1" s="1"/>
  <c r="BI1302" i="1" s="1"/>
  <c r="AW1298" i="1"/>
  <c r="AU1298" i="1"/>
  <c r="BD1298" i="1" s="1"/>
  <c r="BE1298" i="1" s="1"/>
  <c r="BH1298" i="1" s="1"/>
  <c r="BI1298" i="1" s="1"/>
  <c r="AW1290" i="1"/>
  <c r="AU1290" i="1"/>
  <c r="BD1290" i="1" s="1"/>
  <c r="BE1290" i="1" s="1"/>
  <c r="BH1290" i="1" s="1"/>
  <c r="BI1290" i="1" s="1"/>
  <c r="AW1286" i="1"/>
  <c r="AU1286" i="1"/>
  <c r="BD1286" i="1" s="1"/>
  <c r="BE1286" i="1" s="1"/>
  <c r="BH1286" i="1" s="1"/>
  <c r="BI1286" i="1" s="1"/>
  <c r="AW1282" i="1"/>
  <c r="AU1282" i="1"/>
  <c r="BD1282" i="1" s="1"/>
  <c r="BE1282" i="1" s="1"/>
  <c r="BH1282" i="1" s="1"/>
  <c r="BI1282" i="1" s="1"/>
  <c r="AW1274" i="1"/>
  <c r="AU1274" i="1"/>
  <c r="AW1270" i="1"/>
  <c r="AU1270" i="1"/>
  <c r="BD1270" i="1" s="1"/>
  <c r="BE1270" i="1" s="1"/>
  <c r="BH1270" i="1" s="1"/>
  <c r="BI1270" i="1" s="1"/>
  <c r="AW1266" i="1"/>
  <c r="AU1266" i="1"/>
  <c r="BD1266" i="1" s="1"/>
  <c r="BE1266" i="1" s="1"/>
  <c r="BH1266" i="1" s="1"/>
  <c r="BI1266" i="1" s="1"/>
  <c r="AW1258" i="1"/>
  <c r="AU1258" i="1"/>
  <c r="BD1258" i="1" s="1"/>
  <c r="BE1258" i="1" s="1"/>
  <c r="BH1258" i="1" s="1"/>
  <c r="BI1258" i="1" s="1"/>
  <c r="AW1254" i="1"/>
  <c r="AU1254" i="1"/>
  <c r="BD1254" i="1" s="1"/>
  <c r="BE1254" i="1" s="1"/>
  <c r="BH1254" i="1" s="1"/>
  <c r="BI1254" i="1" s="1"/>
  <c r="AW1250" i="1"/>
  <c r="AU1250" i="1"/>
  <c r="AW1242" i="1"/>
  <c r="AU1242" i="1"/>
  <c r="BD1242" i="1" s="1"/>
  <c r="BE1242" i="1" s="1"/>
  <c r="BH1242" i="1" s="1"/>
  <c r="BI1242" i="1" s="1"/>
  <c r="AW1238" i="1"/>
  <c r="AU1238" i="1"/>
  <c r="BD1238" i="1" s="1"/>
  <c r="BE1238" i="1" s="1"/>
  <c r="BH1238" i="1" s="1"/>
  <c r="BI1238" i="1" s="1"/>
  <c r="AW1234" i="1"/>
  <c r="AU1234" i="1"/>
  <c r="BD1234" i="1" s="1"/>
  <c r="BE1234" i="1" s="1"/>
  <c r="BH1234" i="1" s="1"/>
  <c r="BI1234" i="1" s="1"/>
  <c r="AW1226" i="1"/>
  <c r="AU1226" i="1"/>
  <c r="AW1222" i="1"/>
  <c r="AU1222" i="1"/>
  <c r="AW1218" i="1"/>
  <c r="AU1218" i="1"/>
  <c r="AW1210" i="1"/>
  <c r="AU1210" i="1"/>
  <c r="BD1210" i="1" s="1"/>
  <c r="BE1210" i="1" s="1"/>
  <c r="BH1210" i="1" s="1"/>
  <c r="BI1210" i="1" s="1"/>
  <c r="AW1206" i="1"/>
  <c r="AU1206" i="1"/>
  <c r="BD1206" i="1" s="1"/>
  <c r="BE1206" i="1" s="1"/>
  <c r="BH1206" i="1" s="1"/>
  <c r="BI1206" i="1" s="1"/>
  <c r="AW1202" i="1"/>
  <c r="AU1202" i="1"/>
  <c r="BD1202" i="1" s="1"/>
  <c r="BE1202" i="1" s="1"/>
  <c r="BH1202" i="1" s="1"/>
  <c r="BI1202" i="1" s="1"/>
  <c r="AW1194" i="1"/>
  <c r="AU1194" i="1"/>
  <c r="BD1194" i="1" s="1"/>
  <c r="BE1194" i="1" s="1"/>
  <c r="BH1194" i="1" s="1"/>
  <c r="BI1194" i="1" s="1"/>
  <c r="AW1190" i="1"/>
  <c r="AU1190" i="1"/>
  <c r="BD1190" i="1" s="1"/>
  <c r="BE1190" i="1" s="1"/>
  <c r="BH1190" i="1" s="1"/>
  <c r="BI1190" i="1" s="1"/>
  <c r="AW1186" i="1"/>
  <c r="AU1186" i="1"/>
  <c r="BD1186" i="1" s="1"/>
  <c r="BE1186" i="1" s="1"/>
  <c r="BH1186" i="1" s="1"/>
  <c r="BI1186" i="1" s="1"/>
  <c r="AW1178" i="1"/>
  <c r="AU1178" i="1"/>
  <c r="BD1178" i="1" s="1"/>
  <c r="BE1178" i="1" s="1"/>
  <c r="BH1178" i="1" s="1"/>
  <c r="BI1178" i="1" s="1"/>
  <c r="AW1174" i="1"/>
  <c r="AU1174" i="1"/>
  <c r="BD1174" i="1" s="1"/>
  <c r="BE1174" i="1" s="1"/>
  <c r="BH1174" i="1" s="1"/>
  <c r="BI1174" i="1" s="1"/>
  <c r="AW1170" i="1"/>
  <c r="AU1170" i="1"/>
  <c r="AW1162" i="1"/>
  <c r="AU1162" i="1"/>
  <c r="BD1162" i="1" s="1"/>
  <c r="BE1162" i="1" s="1"/>
  <c r="BH1162" i="1" s="1"/>
  <c r="BI1162" i="1" s="1"/>
  <c r="AW1158" i="1"/>
  <c r="AU1158" i="1"/>
  <c r="BD1158" i="1" s="1"/>
  <c r="BE1158" i="1" s="1"/>
  <c r="BH1158" i="1" s="1"/>
  <c r="BI1158" i="1" s="1"/>
  <c r="AW1154" i="1"/>
  <c r="AU1154" i="1"/>
  <c r="BD1154" i="1" s="1"/>
  <c r="BE1154" i="1" s="1"/>
  <c r="BH1154" i="1" s="1"/>
  <c r="BI1154" i="1" s="1"/>
  <c r="AW1146" i="1"/>
  <c r="AU1146" i="1"/>
  <c r="BD1146" i="1" s="1"/>
  <c r="BE1146" i="1" s="1"/>
  <c r="BH1146" i="1" s="1"/>
  <c r="BI1146" i="1" s="1"/>
  <c r="AW1142" i="1"/>
  <c r="AU1142" i="1"/>
  <c r="AW1138" i="1"/>
  <c r="AU1138" i="1"/>
  <c r="AW1130" i="1"/>
  <c r="AU1130" i="1"/>
  <c r="BD1130" i="1" s="1"/>
  <c r="BE1130" i="1" s="1"/>
  <c r="BH1130" i="1" s="1"/>
  <c r="BI1130" i="1" s="1"/>
  <c r="AW1126" i="1"/>
  <c r="AU1126" i="1"/>
  <c r="BD1126" i="1" s="1"/>
  <c r="BE1126" i="1" s="1"/>
  <c r="BH1126" i="1" s="1"/>
  <c r="BI1126" i="1" s="1"/>
  <c r="AW1122" i="1"/>
  <c r="AU1122" i="1"/>
  <c r="BD1122" i="1" s="1"/>
  <c r="BE1122" i="1" s="1"/>
  <c r="BH1122" i="1" s="1"/>
  <c r="BI1122" i="1" s="1"/>
  <c r="AW1114" i="1"/>
  <c r="AU1114" i="1"/>
  <c r="AW1110" i="1"/>
  <c r="AU1110" i="1"/>
  <c r="AW1106" i="1"/>
  <c r="AU1106" i="1"/>
  <c r="BD1106" i="1" s="1"/>
  <c r="BE1106" i="1" s="1"/>
  <c r="BH1106" i="1" s="1"/>
  <c r="BI1106" i="1" s="1"/>
  <c r="AW1098" i="1"/>
  <c r="AU1098" i="1"/>
  <c r="BD1098" i="1" s="1"/>
  <c r="BE1098" i="1" s="1"/>
  <c r="BH1098" i="1" s="1"/>
  <c r="BI1098" i="1" s="1"/>
  <c r="AW1094" i="1"/>
  <c r="AU1094" i="1"/>
  <c r="BD1094" i="1" s="1"/>
  <c r="BE1094" i="1" s="1"/>
  <c r="BH1094" i="1" s="1"/>
  <c r="BI1094" i="1" s="1"/>
  <c r="AW1090" i="1"/>
  <c r="AU1090" i="1"/>
  <c r="AW1082" i="1"/>
  <c r="AU1082" i="1"/>
  <c r="BD1082" i="1" s="1"/>
  <c r="BE1082" i="1" s="1"/>
  <c r="BH1082" i="1" s="1"/>
  <c r="BI1082" i="1" s="1"/>
  <c r="AW1078" i="1"/>
  <c r="AU1078" i="1"/>
  <c r="BD1078" i="1" s="1"/>
  <c r="BE1078" i="1" s="1"/>
  <c r="BH1078" i="1" s="1"/>
  <c r="BI1078" i="1" s="1"/>
  <c r="AW1074" i="1"/>
  <c r="AU1074" i="1"/>
  <c r="BD1074" i="1" s="1"/>
  <c r="BE1074" i="1" s="1"/>
  <c r="BH1074" i="1" s="1"/>
  <c r="BI1074" i="1" s="1"/>
  <c r="AW1066" i="1"/>
  <c r="AU1066" i="1"/>
  <c r="BD1066" i="1" s="1"/>
  <c r="BE1066" i="1" s="1"/>
  <c r="BH1066" i="1" s="1"/>
  <c r="BI1066" i="1" s="1"/>
  <c r="AW1062" i="1"/>
  <c r="AU1062" i="1"/>
  <c r="AW1058" i="1"/>
  <c r="AU1058" i="1"/>
  <c r="AW1050" i="1"/>
  <c r="AU1050" i="1"/>
  <c r="BD1050" i="1" s="1"/>
  <c r="BE1050" i="1" s="1"/>
  <c r="BH1050" i="1" s="1"/>
  <c r="BI1050" i="1" s="1"/>
  <c r="AW1046" i="1"/>
  <c r="AU1046" i="1"/>
  <c r="BD1046" i="1" s="1"/>
  <c r="BE1046" i="1" s="1"/>
  <c r="BH1046" i="1" s="1"/>
  <c r="BI1046" i="1" s="1"/>
  <c r="AW1042" i="1"/>
  <c r="AU1042" i="1"/>
  <c r="BD1042" i="1" s="1"/>
  <c r="BE1042" i="1" s="1"/>
  <c r="BH1042" i="1" s="1"/>
  <c r="BI1042" i="1" s="1"/>
  <c r="AW1034" i="1"/>
  <c r="AU1034" i="1"/>
  <c r="AW1030" i="1"/>
  <c r="AU1030" i="1"/>
  <c r="AW1026" i="1"/>
  <c r="AU1026" i="1"/>
  <c r="BD1026" i="1" s="1"/>
  <c r="BE1026" i="1" s="1"/>
  <c r="BH1026" i="1" s="1"/>
  <c r="BI1026" i="1" s="1"/>
  <c r="AW1018" i="1"/>
  <c r="AU1018" i="1"/>
  <c r="BD1018" i="1" s="1"/>
  <c r="BE1018" i="1" s="1"/>
  <c r="BH1018" i="1" s="1"/>
  <c r="BI1018" i="1" s="1"/>
  <c r="AW1014" i="1"/>
  <c r="AU1014" i="1"/>
  <c r="BD1014" i="1" s="1"/>
  <c r="BE1014" i="1" s="1"/>
  <c r="BH1014" i="1" s="1"/>
  <c r="BI1014" i="1" s="1"/>
  <c r="AW1010" i="1"/>
  <c r="AU1010" i="1"/>
  <c r="AW1002" i="1"/>
  <c r="AU1002" i="1"/>
  <c r="AW998" i="1"/>
  <c r="AU998" i="1"/>
  <c r="BD998" i="1" s="1"/>
  <c r="BE998" i="1" s="1"/>
  <c r="BH998" i="1" s="1"/>
  <c r="BI998" i="1" s="1"/>
  <c r="AW994" i="1"/>
  <c r="AU994" i="1"/>
  <c r="BD994" i="1" s="1"/>
  <c r="BE994" i="1" s="1"/>
  <c r="BH994" i="1" s="1"/>
  <c r="BI994" i="1" s="1"/>
  <c r="AW986" i="1"/>
  <c r="AU986" i="1"/>
  <c r="BD986" i="1" s="1"/>
  <c r="BE986" i="1" s="1"/>
  <c r="BH986" i="1" s="1"/>
  <c r="BI986" i="1" s="1"/>
  <c r="AW982" i="1"/>
  <c r="AU982" i="1"/>
  <c r="AW978" i="1"/>
  <c r="AU978" i="1"/>
  <c r="BD978" i="1" s="1"/>
  <c r="BE978" i="1" s="1"/>
  <c r="BH978" i="1" s="1"/>
  <c r="BI978" i="1" s="1"/>
  <c r="AW970" i="1"/>
  <c r="AU970" i="1"/>
  <c r="BD970" i="1" s="1"/>
  <c r="BE970" i="1" s="1"/>
  <c r="BH970" i="1" s="1"/>
  <c r="BI970" i="1" s="1"/>
  <c r="AW966" i="1"/>
  <c r="AU966" i="1"/>
  <c r="BD966" i="1" s="1"/>
  <c r="BE966" i="1" s="1"/>
  <c r="BH966" i="1" s="1"/>
  <c r="BI966" i="1" s="1"/>
  <c r="AW962" i="1"/>
  <c r="AU962" i="1"/>
  <c r="BD962" i="1" s="1"/>
  <c r="BE962" i="1" s="1"/>
  <c r="BH962" i="1" s="1"/>
  <c r="BI962" i="1" s="1"/>
  <c r="AW954" i="1"/>
  <c r="AU954" i="1"/>
  <c r="AW950" i="1"/>
  <c r="AU950" i="1"/>
  <c r="AW946" i="1"/>
  <c r="AU946" i="1"/>
  <c r="BD946" i="1" s="1"/>
  <c r="BE946" i="1" s="1"/>
  <c r="BH946" i="1" s="1"/>
  <c r="BI946" i="1" s="1"/>
  <c r="AW938" i="1"/>
  <c r="AU938" i="1"/>
  <c r="BD938" i="1" s="1"/>
  <c r="BE938" i="1" s="1"/>
  <c r="BH938" i="1" s="1"/>
  <c r="BI938" i="1" s="1"/>
  <c r="AW934" i="1"/>
  <c r="AU934" i="1"/>
  <c r="BD934" i="1" s="1"/>
  <c r="BE934" i="1" s="1"/>
  <c r="BH934" i="1" s="1"/>
  <c r="BI934" i="1" s="1"/>
  <c r="AW930" i="1"/>
  <c r="AU930" i="1"/>
  <c r="BD930" i="1" s="1"/>
  <c r="BE930" i="1" s="1"/>
  <c r="BH930" i="1" s="1"/>
  <c r="BI930" i="1" s="1"/>
  <c r="AW922" i="1"/>
  <c r="AU922" i="1"/>
  <c r="AW918" i="1"/>
  <c r="AU918" i="1"/>
  <c r="BD918" i="1" s="1"/>
  <c r="BE918" i="1" s="1"/>
  <c r="BH918" i="1" s="1"/>
  <c r="BI918" i="1" s="1"/>
  <c r="AW914" i="1"/>
  <c r="AU914" i="1"/>
  <c r="BD914" i="1" s="1"/>
  <c r="BE914" i="1" s="1"/>
  <c r="BH914" i="1" s="1"/>
  <c r="BI914" i="1" s="1"/>
  <c r="AW906" i="1"/>
  <c r="AU906" i="1"/>
  <c r="BD906" i="1" s="1"/>
  <c r="BE906" i="1" s="1"/>
  <c r="BH906" i="1" s="1"/>
  <c r="BI906" i="1" s="1"/>
  <c r="AW902" i="1"/>
  <c r="AU902" i="1"/>
  <c r="AW898" i="1"/>
  <c r="AU898" i="1"/>
  <c r="AW890" i="1"/>
  <c r="AU890" i="1"/>
  <c r="BD890" i="1" s="1"/>
  <c r="BE890" i="1" s="1"/>
  <c r="BH890" i="1" s="1"/>
  <c r="BI890" i="1" s="1"/>
  <c r="AW886" i="1"/>
  <c r="AU886" i="1"/>
  <c r="BD886" i="1" s="1"/>
  <c r="BE886" i="1" s="1"/>
  <c r="BH886" i="1" s="1"/>
  <c r="BI886" i="1" s="1"/>
  <c r="AW882" i="1"/>
  <c r="AU882" i="1"/>
  <c r="BD882" i="1" s="1"/>
  <c r="BE882" i="1" s="1"/>
  <c r="BH882" i="1" s="1"/>
  <c r="BI882" i="1" s="1"/>
  <c r="AW874" i="1"/>
  <c r="AU874" i="1"/>
  <c r="AW870" i="1"/>
  <c r="AU870" i="1"/>
  <c r="BD870" i="1" s="1"/>
  <c r="BE870" i="1" s="1"/>
  <c r="BH870" i="1" s="1"/>
  <c r="BI870" i="1" s="1"/>
  <c r="AW866" i="1"/>
  <c r="AU866" i="1"/>
  <c r="BD866" i="1" s="1"/>
  <c r="BE866" i="1" s="1"/>
  <c r="BH866" i="1" s="1"/>
  <c r="BI866" i="1" s="1"/>
  <c r="AW858" i="1"/>
  <c r="AU858" i="1"/>
  <c r="BD858" i="1" s="1"/>
  <c r="BE858" i="1" s="1"/>
  <c r="BH858" i="1" s="1"/>
  <c r="BI858" i="1" s="1"/>
  <c r="AW854" i="1"/>
  <c r="AU854" i="1"/>
  <c r="BD854" i="1" s="1"/>
  <c r="BE854" i="1" s="1"/>
  <c r="BH854" i="1" s="1"/>
  <c r="BI854" i="1" s="1"/>
  <c r="AW850" i="1"/>
  <c r="AU850" i="1"/>
  <c r="BD850" i="1" s="1"/>
  <c r="BE850" i="1" s="1"/>
  <c r="BH850" i="1" s="1"/>
  <c r="BI850" i="1" s="1"/>
  <c r="AW842" i="1"/>
  <c r="AU842" i="1"/>
  <c r="AW838" i="1"/>
  <c r="AU838" i="1"/>
  <c r="BD838" i="1" s="1"/>
  <c r="BE838" i="1" s="1"/>
  <c r="BH838" i="1" s="1"/>
  <c r="BI838" i="1" s="1"/>
  <c r="AW834" i="1"/>
  <c r="AU834" i="1"/>
  <c r="BD834" i="1" s="1"/>
  <c r="BE834" i="1" s="1"/>
  <c r="BH834" i="1" s="1"/>
  <c r="BI834" i="1" s="1"/>
  <c r="AW826" i="1"/>
  <c r="AU826" i="1"/>
  <c r="BD826" i="1" s="1"/>
  <c r="BE826" i="1" s="1"/>
  <c r="BH826" i="1" s="1"/>
  <c r="BI826" i="1" s="1"/>
  <c r="AW822" i="1"/>
  <c r="AU822" i="1"/>
  <c r="BD822" i="1" s="1"/>
  <c r="BE822" i="1" s="1"/>
  <c r="BH822" i="1" s="1"/>
  <c r="BI822" i="1" s="1"/>
  <c r="AW818" i="1"/>
  <c r="AU818" i="1"/>
  <c r="AW810" i="1"/>
  <c r="AU810" i="1"/>
  <c r="BD810" i="1" s="1"/>
  <c r="BE810" i="1" s="1"/>
  <c r="BH810" i="1" s="1"/>
  <c r="BI810" i="1" s="1"/>
  <c r="AW806" i="1"/>
  <c r="AU806" i="1"/>
  <c r="BD806" i="1" s="1"/>
  <c r="BE806" i="1" s="1"/>
  <c r="BH806" i="1" s="1"/>
  <c r="BI806" i="1" s="1"/>
  <c r="AW802" i="1"/>
  <c r="AU802" i="1"/>
  <c r="BD802" i="1" s="1"/>
  <c r="BE802" i="1" s="1"/>
  <c r="BH802" i="1" s="1"/>
  <c r="BI802" i="1" s="1"/>
  <c r="AW794" i="1"/>
  <c r="AU794" i="1"/>
  <c r="AW790" i="1"/>
  <c r="AU790" i="1"/>
  <c r="AW786" i="1"/>
  <c r="AU786" i="1"/>
  <c r="AW778" i="1"/>
  <c r="AU778" i="1"/>
  <c r="BD778" i="1" s="1"/>
  <c r="BE778" i="1" s="1"/>
  <c r="BH778" i="1" s="1"/>
  <c r="BI778" i="1" s="1"/>
  <c r="AW774" i="1"/>
  <c r="AU774" i="1"/>
  <c r="BD774" i="1" s="1"/>
  <c r="BE774" i="1" s="1"/>
  <c r="BH774" i="1" s="1"/>
  <c r="BI774" i="1" s="1"/>
  <c r="AW770" i="1"/>
  <c r="AU770" i="1"/>
  <c r="BD770" i="1" s="1"/>
  <c r="BE770" i="1" s="1"/>
  <c r="BH770" i="1" s="1"/>
  <c r="BI770" i="1" s="1"/>
  <c r="AW762" i="1"/>
  <c r="AU762" i="1"/>
  <c r="BD762" i="1" s="1"/>
  <c r="BE762" i="1" s="1"/>
  <c r="BH762" i="1" s="1"/>
  <c r="BI762" i="1" s="1"/>
  <c r="AW758" i="1"/>
  <c r="AU758" i="1"/>
  <c r="BD758" i="1" s="1"/>
  <c r="BE758" i="1" s="1"/>
  <c r="BH758" i="1" s="1"/>
  <c r="BI758" i="1" s="1"/>
  <c r="AW754" i="1"/>
  <c r="AU754" i="1"/>
  <c r="BD754" i="1" s="1"/>
  <c r="BE754" i="1" s="1"/>
  <c r="BH754" i="1" s="1"/>
  <c r="BI754" i="1" s="1"/>
  <c r="AW746" i="1"/>
  <c r="AU746" i="1"/>
  <c r="BD746" i="1" s="1"/>
  <c r="BE746" i="1" s="1"/>
  <c r="BH746" i="1" s="1"/>
  <c r="BI746" i="1" s="1"/>
  <c r="AW742" i="1"/>
  <c r="AU742" i="1"/>
  <c r="BD742" i="1" s="1"/>
  <c r="BE742" i="1" s="1"/>
  <c r="BH742" i="1" s="1"/>
  <c r="BI742" i="1" s="1"/>
  <c r="AW738" i="1"/>
  <c r="AU738" i="1"/>
  <c r="AW730" i="1"/>
  <c r="AU730" i="1"/>
  <c r="BD730" i="1" s="1"/>
  <c r="BE730" i="1" s="1"/>
  <c r="BH730" i="1" s="1"/>
  <c r="BI730" i="1" s="1"/>
  <c r="AW726" i="1"/>
  <c r="AU726" i="1"/>
  <c r="BD726" i="1" s="1"/>
  <c r="BE726" i="1" s="1"/>
  <c r="BH726" i="1" s="1"/>
  <c r="BI726" i="1" s="1"/>
  <c r="AW722" i="1"/>
  <c r="AU722" i="1"/>
  <c r="BD722" i="1" s="1"/>
  <c r="BE722" i="1" s="1"/>
  <c r="BH722" i="1" s="1"/>
  <c r="BI722" i="1" s="1"/>
  <c r="AW714" i="1"/>
  <c r="AU714" i="1"/>
  <c r="BD714" i="1" s="1"/>
  <c r="BE714" i="1" s="1"/>
  <c r="BH714" i="1" s="1"/>
  <c r="BI714" i="1" s="1"/>
  <c r="AW710" i="1"/>
  <c r="AU710" i="1"/>
  <c r="AW706" i="1"/>
  <c r="AU706" i="1"/>
  <c r="AW698" i="1"/>
  <c r="AU698" i="1"/>
  <c r="BD698" i="1" s="1"/>
  <c r="BE698" i="1" s="1"/>
  <c r="BH698" i="1" s="1"/>
  <c r="BI698" i="1" s="1"/>
  <c r="AW694" i="1"/>
  <c r="AU694" i="1"/>
  <c r="BD694" i="1" s="1"/>
  <c r="BE694" i="1" s="1"/>
  <c r="BH694" i="1" s="1"/>
  <c r="BI694" i="1" s="1"/>
  <c r="AW690" i="1"/>
  <c r="AU690" i="1"/>
  <c r="BD690" i="1" s="1"/>
  <c r="BE690" i="1" s="1"/>
  <c r="BH690" i="1" s="1"/>
  <c r="BI690" i="1" s="1"/>
  <c r="AW682" i="1"/>
  <c r="AU682" i="1"/>
  <c r="AW678" i="1"/>
  <c r="AU678" i="1"/>
  <c r="AW674" i="1"/>
  <c r="AU674" i="1"/>
  <c r="BD674" i="1" s="1"/>
  <c r="BE674" i="1" s="1"/>
  <c r="BH674" i="1" s="1"/>
  <c r="BI674" i="1" s="1"/>
  <c r="AW666" i="1"/>
  <c r="AU666" i="1"/>
  <c r="BD666" i="1" s="1"/>
  <c r="BE666" i="1" s="1"/>
  <c r="BH666" i="1" s="1"/>
  <c r="BI666" i="1" s="1"/>
  <c r="AW662" i="1"/>
  <c r="AU662" i="1"/>
  <c r="BD662" i="1" s="1"/>
  <c r="BE662" i="1" s="1"/>
  <c r="BH662" i="1" s="1"/>
  <c r="BI662" i="1" s="1"/>
  <c r="AW658" i="1"/>
  <c r="AU658" i="1"/>
  <c r="AW650" i="1"/>
  <c r="AU650" i="1"/>
  <c r="BD650" i="1" s="1"/>
  <c r="BE650" i="1" s="1"/>
  <c r="BH650" i="1" s="1"/>
  <c r="BI650" i="1" s="1"/>
  <c r="AW646" i="1"/>
  <c r="AU646" i="1"/>
  <c r="BD646" i="1" s="1"/>
  <c r="BE646" i="1" s="1"/>
  <c r="BH646" i="1" s="1"/>
  <c r="BI646" i="1" s="1"/>
  <c r="AW642" i="1"/>
  <c r="AU642" i="1"/>
  <c r="BD642" i="1" s="1"/>
  <c r="BE642" i="1" s="1"/>
  <c r="BH642" i="1" s="1"/>
  <c r="BI642" i="1" s="1"/>
  <c r="AW634" i="1"/>
  <c r="AU634" i="1"/>
  <c r="BD634" i="1" s="1"/>
  <c r="BE634" i="1" s="1"/>
  <c r="BH634" i="1" s="1"/>
  <c r="BI634" i="1" s="1"/>
  <c r="AW630" i="1"/>
  <c r="AU630" i="1"/>
  <c r="AW626" i="1"/>
  <c r="AU626" i="1"/>
  <c r="AW618" i="1"/>
  <c r="AU618" i="1"/>
  <c r="BD618" i="1" s="1"/>
  <c r="BE618" i="1" s="1"/>
  <c r="BH618" i="1" s="1"/>
  <c r="BI618" i="1" s="1"/>
  <c r="AW614" i="1"/>
  <c r="AU614" i="1"/>
  <c r="BD614" i="1" s="1"/>
  <c r="BE614" i="1" s="1"/>
  <c r="BH614" i="1" s="1"/>
  <c r="BI614" i="1" s="1"/>
  <c r="AW610" i="1"/>
  <c r="AU610" i="1"/>
  <c r="BD610" i="1" s="1"/>
  <c r="BE610" i="1" s="1"/>
  <c r="BH610" i="1" s="1"/>
  <c r="BI610" i="1" s="1"/>
  <c r="AW602" i="1"/>
  <c r="AU602" i="1"/>
  <c r="AW598" i="1"/>
  <c r="AU598" i="1"/>
  <c r="AW594" i="1"/>
  <c r="AU594" i="1"/>
  <c r="BD594" i="1" s="1"/>
  <c r="BE594" i="1" s="1"/>
  <c r="BH594" i="1" s="1"/>
  <c r="BI594" i="1" s="1"/>
  <c r="AW586" i="1"/>
  <c r="AU586" i="1"/>
  <c r="BD586" i="1" s="1"/>
  <c r="BE586" i="1" s="1"/>
  <c r="BH586" i="1" s="1"/>
  <c r="BI586" i="1" s="1"/>
  <c r="AW582" i="1"/>
  <c r="AU582" i="1"/>
  <c r="BD582" i="1" s="1"/>
  <c r="BE582" i="1" s="1"/>
  <c r="BH582" i="1" s="1"/>
  <c r="BI582" i="1" s="1"/>
  <c r="AW578" i="1"/>
  <c r="AU578" i="1"/>
  <c r="AW570" i="1"/>
  <c r="AU570" i="1"/>
  <c r="AW566" i="1"/>
  <c r="AU566" i="1"/>
  <c r="BD566" i="1" s="1"/>
  <c r="BE566" i="1" s="1"/>
  <c r="BH566" i="1" s="1"/>
  <c r="BI566" i="1" s="1"/>
  <c r="AW562" i="1"/>
  <c r="AU562" i="1"/>
  <c r="BD562" i="1" s="1"/>
  <c r="BE562" i="1" s="1"/>
  <c r="BH562" i="1" s="1"/>
  <c r="BI562" i="1" s="1"/>
  <c r="AW554" i="1"/>
  <c r="AU554" i="1"/>
  <c r="BD554" i="1" s="1"/>
  <c r="BE554" i="1" s="1"/>
  <c r="BH554" i="1" s="1"/>
  <c r="BI554" i="1" s="1"/>
  <c r="AW550" i="1"/>
  <c r="AU550" i="1"/>
  <c r="AW546" i="1"/>
  <c r="AU546" i="1"/>
  <c r="BD546" i="1" s="1"/>
  <c r="BE546" i="1" s="1"/>
  <c r="BH546" i="1" s="1"/>
  <c r="BI546" i="1" s="1"/>
  <c r="AW538" i="1"/>
  <c r="AU538" i="1"/>
  <c r="BD538" i="1" s="1"/>
  <c r="BE538" i="1" s="1"/>
  <c r="BH538" i="1" s="1"/>
  <c r="BI538" i="1" s="1"/>
  <c r="AW534" i="1"/>
  <c r="AU534" i="1"/>
  <c r="BD534" i="1" s="1"/>
  <c r="BE534" i="1" s="1"/>
  <c r="BH534" i="1" s="1"/>
  <c r="BI534" i="1" s="1"/>
  <c r="AW530" i="1"/>
  <c r="AU530" i="1"/>
  <c r="BD530" i="1" s="1"/>
  <c r="BE530" i="1" s="1"/>
  <c r="BH530" i="1" s="1"/>
  <c r="BI530" i="1" s="1"/>
  <c r="AW522" i="1"/>
  <c r="AU522" i="1"/>
  <c r="AW518" i="1"/>
  <c r="AU518" i="1"/>
  <c r="AW514" i="1"/>
  <c r="AU514" i="1"/>
  <c r="BD514" i="1" s="1"/>
  <c r="BE514" i="1" s="1"/>
  <c r="BH514" i="1" s="1"/>
  <c r="BI514" i="1" s="1"/>
  <c r="AW506" i="1"/>
  <c r="AU506" i="1"/>
  <c r="BD506" i="1" s="1"/>
  <c r="BE506" i="1" s="1"/>
  <c r="BH506" i="1" s="1"/>
  <c r="BI506" i="1" s="1"/>
  <c r="AW502" i="1"/>
  <c r="AU502" i="1"/>
  <c r="BD502" i="1" s="1"/>
  <c r="BE502" i="1" s="1"/>
  <c r="BH502" i="1" s="1"/>
  <c r="BI502" i="1" s="1"/>
  <c r="AW498" i="1"/>
  <c r="AU498" i="1"/>
  <c r="BD498" i="1" s="1"/>
  <c r="BE498" i="1" s="1"/>
  <c r="BH498" i="1" s="1"/>
  <c r="BI498" i="1" s="1"/>
  <c r="AW490" i="1"/>
  <c r="AU490" i="1"/>
  <c r="AW486" i="1"/>
  <c r="AU486" i="1"/>
  <c r="BD486" i="1" s="1"/>
  <c r="BE486" i="1" s="1"/>
  <c r="BH486" i="1" s="1"/>
  <c r="BI486" i="1" s="1"/>
  <c r="AW482" i="1"/>
  <c r="AU482" i="1"/>
  <c r="BD482" i="1" s="1"/>
  <c r="BE482" i="1" s="1"/>
  <c r="BH482" i="1" s="1"/>
  <c r="BI482" i="1" s="1"/>
  <c r="AW474" i="1"/>
  <c r="AU474" i="1"/>
  <c r="BD474" i="1" s="1"/>
  <c r="BE474" i="1" s="1"/>
  <c r="BH474" i="1" s="1"/>
  <c r="BI474" i="1" s="1"/>
  <c r="AW470" i="1"/>
  <c r="AU470" i="1"/>
  <c r="AW466" i="1"/>
  <c r="AU466" i="1"/>
  <c r="AW458" i="1"/>
  <c r="AU458" i="1"/>
  <c r="BD458" i="1" s="1"/>
  <c r="BE458" i="1" s="1"/>
  <c r="BH458" i="1" s="1"/>
  <c r="BI458" i="1" s="1"/>
  <c r="AW454" i="1"/>
  <c r="AU454" i="1"/>
  <c r="BD454" i="1" s="1"/>
  <c r="BE454" i="1" s="1"/>
  <c r="BH454" i="1" s="1"/>
  <c r="BI454" i="1" s="1"/>
  <c r="AW450" i="1"/>
  <c r="AU450" i="1"/>
  <c r="BD450" i="1" s="1"/>
  <c r="BE450" i="1" s="1"/>
  <c r="BH450" i="1" s="1"/>
  <c r="BI450" i="1" s="1"/>
  <c r="AW442" i="1"/>
  <c r="AU442" i="1"/>
  <c r="AW438" i="1"/>
  <c r="AU438" i="1"/>
  <c r="BD438" i="1" s="1"/>
  <c r="BE438" i="1" s="1"/>
  <c r="BH438" i="1" s="1"/>
  <c r="BI438" i="1" s="1"/>
  <c r="AW434" i="1"/>
  <c r="AU434" i="1"/>
  <c r="BD434" i="1" s="1"/>
  <c r="BE434" i="1" s="1"/>
  <c r="BH434" i="1" s="1"/>
  <c r="BI434" i="1" s="1"/>
  <c r="AW426" i="1"/>
  <c r="AU426" i="1"/>
  <c r="BD426" i="1" s="1"/>
  <c r="BE426" i="1" s="1"/>
  <c r="BH426" i="1" s="1"/>
  <c r="BI426" i="1" s="1"/>
  <c r="AW422" i="1"/>
  <c r="AU422" i="1"/>
  <c r="BD422" i="1" s="1"/>
  <c r="BE422" i="1" s="1"/>
  <c r="BH422" i="1" s="1"/>
  <c r="BI422" i="1" s="1"/>
  <c r="AW418" i="1"/>
  <c r="AU418" i="1"/>
  <c r="BD418" i="1" s="1"/>
  <c r="BE418" i="1" s="1"/>
  <c r="BH418" i="1" s="1"/>
  <c r="BI418" i="1" s="1"/>
  <c r="AW410" i="1"/>
  <c r="AU410" i="1"/>
  <c r="AW406" i="1"/>
  <c r="AU406" i="1"/>
  <c r="BD406" i="1" s="1"/>
  <c r="BE406" i="1" s="1"/>
  <c r="BH406" i="1" s="1"/>
  <c r="BI406" i="1" s="1"/>
  <c r="AW402" i="1"/>
  <c r="AU402" i="1"/>
  <c r="BD402" i="1" s="1"/>
  <c r="BE402" i="1" s="1"/>
  <c r="BH402" i="1" s="1"/>
  <c r="BI402" i="1" s="1"/>
  <c r="AW394" i="1"/>
  <c r="AU394" i="1"/>
  <c r="BD394" i="1" s="1"/>
  <c r="BE394" i="1" s="1"/>
  <c r="BH394" i="1" s="1"/>
  <c r="BI394" i="1" s="1"/>
  <c r="AW390" i="1"/>
  <c r="AU390" i="1"/>
  <c r="BD390" i="1" s="1"/>
  <c r="BE390" i="1" s="1"/>
  <c r="BH390" i="1" s="1"/>
  <c r="BI390" i="1" s="1"/>
  <c r="AW386" i="1"/>
  <c r="AU386" i="1"/>
  <c r="AW378" i="1"/>
  <c r="AU378" i="1"/>
  <c r="BD378" i="1" s="1"/>
  <c r="BE378" i="1" s="1"/>
  <c r="BH378" i="1" s="1"/>
  <c r="BI378" i="1" s="1"/>
  <c r="AW374" i="1"/>
  <c r="AU374" i="1"/>
  <c r="BD374" i="1" s="1"/>
  <c r="BE374" i="1" s="1"/>
  <c r="BH374" i="1" s="1"/>
  <c r="BI374" i="1" s="1"/>
  <c r="AW370" i="1"/>
  <c r="AU370" i="1"/>
  <c r="BD370" i="1" s="1"/>
  <c r="BE370" i="1" s="1"/>
  <c r="BH370" i="1" s="1"/>
  <c r="BI370" i="1" s="1"/>
  <c r="AW362" i="1"/>
  <c r="AU362" i="1"/>
  <c r="AW358" i="1"/>
  <c r="AU358" i="1"/>
  <c r="AW354" i="1"/>
  <c r="AU354" i="1"/>
  <c r="AW346" i="1"/>
  <c r="AU346" i="1"/>
  <c r="BD346" i="1" s="1"/>
  <c r="BE346" i="1" s="1"/>
  <c r="BH346" i="1" s="1"/>
  <c r="BI346" i="1" s="1"/>
  <c r="AW342" i="1"/>
  <c r="AU342" i="1"/>
  <c r="BD342" i="1" s="1"/>
  <c r="BE342" i="1" s="1"/>
  <c r="BH342" i="1" s="1"/>
  <c r="BI342" i="1" s="1"/>
  <c r="AW338" i="1"/>
  <c r="AU338" i="1"/>
  <c r="BD338" i="1" s="1"/>
  <c r="BE338" i="1" s="1"/>
  <c r="BH338" i="1" s="1"/>
  <c r="BI338" i="1" s="1"/>
  <c r="AW330" i="1"/>
  <c r="AU330" i="1"/>
  <c r="BD330" i="1" s="1"/>
  <c r="BE330" i="1" s="1"/>
  <c r="BH330" i="1" s="1"/>
  <c r="BI330" i="1" s="1"/>
  <c r="AW326" i="1"/>
  <c r="AU326" i="1"/>
  <c r="BD326" i="1" s="1"/>
  <c r="BE326" i="1" s="1"/>
  <c r="BH326" i="1" s="1"/>
  <c r="BI326" i="1" s="1"/>
  <c r="AW322" i="1"/>
  <c r="AU322" i="1"/>
  <c r="BD322" i="1" s="1"/>
  <c r="BE322" i="1" s="1"/>
  <c r="BH322" i="1" s="1"/>
  <c r="BI322" i="1" s="1"/>
  <c r="AW314" i="1"/>
  <c r="AU314" i="1"/>
  <c r="BD314" i="1" s="1"/>
  <c r="BE314" i="1" s="1"/>
  <c r="BH314" i="1" s="1"/>
  <c r="BI314" i="1" s="1"/>
  <c r="AW310" i="1"/>
  <c r="AU310" i="1"/>
  <c r="BD310" i="1" s="1"/>
  <c r="BE310" i="1" s="1"/>
  <c r="BH310" i="1" s="1"/>
  <c r="BI310" i="1" s="1"/>
  <c r="AW306" i="1"/>
  <c r="AU306" i="1"/>
  <c r="AW298" i="1"/>
  <c r="AU298" i="1"/>
  <c r="BD298" i="1" s="1"/>
  <c r="BE298" i="1" s="1"/>
  <c r="BH298" i="1" s="1"/>
  <c r="BI298" i="1" s="1"/>
  <c r="AW294" i="1"/>
  <c r="AU294" i="1"/>
  <c r="BD294" i="1" s="1"/>
  <c r="BE294" i="1" s="1"/>
  <c r="BH294" i="1" s="1"/>
  <c r="BI294" i="1" s="1"/>
  <c r="AW290" i="1"/>
  <c r="AU290" i="1"/>
  <c r="BD290" i="1" s="1"/>
  <c r="BE290" i="1" s="1"/>
  <c r="BH290" i="1" s="1"/>
  <c r="BI290" i="1" s="1"/>
  <c r="AW282" i="1"/>
  <c r="AU282" i="1"/>
  <c r="BD282" i="1" s="1"/>
  <c r="BE282" i="1" s="1"/>
  <c r="BH282" i="1" s="1"/>
  <c r="BI282" i="1" s="1"/>
  <c r="AW278" i="1"/>
  <c r="AU278" i="1"/>
  <c r="AW274" i="1"/>
  <c r="AU274" i="1"/>
  <c r="AW266" i="1"/>
  <c r="AU266" i="1"/>
  <c r="BD266" i="1" s="1"/>
  <c r="BE266" i="1" s="1"/>
  <c r="BH266" i="1" s="1"/>
  <c r="BI266" i="1" s="1"/>
  <c r="AW262" i="1"/>
  <c r="AU262" i="1"/>
  <c r="BD262" i="1" s="1"/>
  <c r="BE262" i="1" s="1"/>
  <c r="BH262" i="1" s="1"/>
  <c r="BI262" i="1" s="1"/>
  <c r="AW258" i="1"/>
  <c r="AU258" i="1"/>
  <c r="BD258" i="1" s="1"/>
  <c r="BE258" i="1" s="1"/>
  <c r="BH258" i="1" s="1"/>
  <c r="BI258" i="1" s="1"/>
  <c r="AW250" i="1"/>
  <c r="AU250" i="1"/>
  <c r="AW246" i="1"/>
  <c r="AU246" i="1"/>
  <c r="AW242" i="1"/>
  <c r="AU242" i="1"/>
  <c r="BD242" i="1" s="1"/>
  <c r="BE242" i="1" s="1"/>
  <c r="BH242" i="1" s="1"/>
  <c r="BI242" i="1" s="1"/>
  <c r="AW234" i="1"/>
  <c r="AU234" i="1"/>
  <c r="BD234" i="1" s="1"/>
  <c r="BE234" i="1" s="1"/>
  <c r="BH234" i="1" s="1"/>
  <c r="BI234" i="1" s="1"/>
  <c r="AW230" i="1"/>
  <c r="AU230" i="1"/>
  <c r="BD230" i="1" s="1"/>
  <c r="BE230" i="1" s="1"/>
  <c r="BH230" i="1" s="1"/>
  <c r="BI230" i="1" s="1"/>
  <c r="AW226" i="1"/>
  <c r="AU226" i="1"/>
  <c r="AW218" i="1"/>
  <c r="AU218" i="1"/>
  <c r="BD218" i="1" s="1"/>
  <c r="BE218" i="1" s="1"/>
  <c r="BH218" i="1" s="1"/>
  <c r="BI218" i="1" s="1"/>
  <c r="AW214" i="1"/>
  <c r="AU214" i="1"/>
  <c r="BD214" i="1" s="1"/>
  <c r="BE214" i="1" s="1"/>
  <c r="BH214" i="1" s="1"/>
  <c r="BI214" i="1" s="1"/>
  <c r="AW210" i="1"/>
  <c r="AU210" i="1"/>
  <c r="BD210" i="1" s="1"/>
  <c r="BE210" i="1" s="1"/>
  <c r="BH210" i="1" s="1"/>
  <c r="BI210" i="1" s="1"/>
  <c r="AW202" i="1"/>
  <c r="AU202" i="1"/>
  <c r="BD202" i="1" s="1"/>
  <c r="BE202" i="1" s="1"/>
  <c r="BH202" i="1" s="1"/>
  <c r="BI202" i="1" s="1"/>
  <c r="AW198" i="1"/>
  <c r="AU198" i="1"/>
  <c r="AW194" i="1"/>
  <c r="AU194" i="1"/>
  <c r="AW186" i="1"/>
  <c r="AU186" i="1"/>
  <c r="BD186" i="1" s="1"/>
  <c r="BE186" i="1" s="1"/>
  <c r="BH186" i="1" s="1"/>
  <c r="BI186" i="1" s="1"/>
  <c r="AW182" i="1"/>
  <c r="AU182" i="1"/>
  <c r="BD182" i="1" s="1"/>
  <c r="BE182" i="1" s="1"/>
  <c r="BH182" i="1" s="1"/>
  <c r="BI182" i="1" s="1"/>
  <c r="AW178" i="1"/>
  <c r="AU178" i="1"/>
  <c r="BD178" i="1" s="1"/>
  <c r="BE178" i="1" s="1"/>
  <c r="BH178" i="1" s="1"/>
  <c r="BI178" i="1" s="1"/>
  <c r="AW170" i="1"/>
  <c r="AU170" i="1"/>
  <c r="AW166" i="1"/>
  <c r="AU166" i="1"/>
  <c r="AW162" i="1"/>
  <c r="AU162" i="1"/>
  <c r="BD162" i="1" s="1"/>
  <c r="BE162" i="1" s="1"/>
  <c r="BH162" i="1" s="1"/>
  <c r="BI162" i="1" s="1"/>
  <c r="AW154" i="1"/>
  <c r="AU154" i="1"/>
  <c r="BD154" i="1" s="1"/>
  <c r="BE154" i="1" s="1"/>
  <c r="BH154" i="1" s="1"/>
  <c r="BI154" i="1" s="1"/>
  <c r="AW150" i="1"/>
  <c r="AU150" i="1"/>
  <c r="BD150" i="1" s="1"/>
  <c r="BE150" i="1" s="1"/>
  <c r="BH150" i="1" s="1"/>
  <c r="BI150" i="1" s="1"/>
  <c r="AW146" i="1"/>
  <c r="AU146" i="1"/>
  <c r="AW138" i="1"/>
  <c r="AU138" i="1"/>
  <c r="AW134" i="1"/>
  <c r="AU134" i="1"/>
  <c r="BD134" i="1" s="1"/>
  <c r="BE134" i="1" s="1"/>
  <c r="BH134" i="1" s="1"/>
  <c r="BI134" i="1" s="1"/>
  <c r="AW130" i="1"/>
  <c r="AU130" i="1"/>
  <c r="BD130" i="1" s="1"/>
  <c r="BE130" i="1" s="1"/>
  <c r="BH130" i="1" s="1"/>
  <c r="BI130" i="1" s="1"/>
  <c r="AW122" i="1"/>
  <c r="AU122" i="1"/>
  <c r="BD122" i="1" s="1"/>
  <c r="BE122" i="1" s="1"/>
  <c r="BH122" i="1" s="1"/>
  <c r="BI122" i="1" s="1"/>
  <c r="AW118" i="1"/>
  <c r="AU118" i="1"/>
  <c r="AW114" i="1"/>
  <c r="AU114" i="1"/>
  <c r="BD114" i="1" s="1"/>
  <c r="BE114" i="1" s="1"/>
  <c r="BH114" i="1" s="1"/>
  <c r="BI114" i="1" s="1"/>
  <c r="AW106" i="1"/>
  <c r="AU106" i="1"/>
  <c r="BD106" i="1" s="1"/>
  <c r="BE106" i="1" s="1"/>
  <c r="BH106" i="1" s="1"/>
  <c r="BI106" i="1" s="1"/>
  <c r="AW102" i="1"/>
  <c r="AU102" i="1"/>
  <c r="BD102" i="1" s="1"/>
  <c r="BE102" i="1" s="1"/>
  <c r="BH102" i="1" s="1"/>
  <c r="BI102" i="1" s="1"/>
  <c r="AW98" i="1"/>
  <c r="AU98" i="1"/>
  <c r="BD98" i="1" s="1"/>
  <c r="BE98" i="1" s="1"/>
  <c r="BH98" i="1" s="1"/>
  <c r="BI98" i="1" s="1"/>
  <c r="AW90" i="1"/>
  <c r="AU90" i="1"/>
  <c r="AW86" i="1"/>
  <c r="AU86" i="1"/>
  <c r="AW82" i="1"/>
  <c r="AU82" i="1"/>
  <c r="BD82" i="1" s="1"/>
  <c r="BE82" i="1" s="1"/>
  <c r="BH82" i="1" s="1"/>
  <c r="BI82" i="1" s="1"/>
  <c r="AW74" i="1"/>
  <c r="AU74" i="1"/>
  <c r="BD74" i="1" s="1"/>
  <c r="BE74" i="1" s="1"/>
  <c r="BH74" i="1" s="1"/>
  <c r="BI74" i="1" s="1"/>
  <c r="AW70" i="1"/>
  <c r="AU70" i="1"/>
  <c r="BD70" i="1" s="1"/>
  <c r="BE70" i="1" s="1"/>
  <c r="BH70" i="1" s="1"/>
  <c r="BI70" i="1" s="1"/>
  <c r="AW66" i="1"/>
  <c r="AU66" i="1"/>
  <c r="BD66" i="1" s="1"/>
  <c r="BE66" i="1" s="1"/>
  <c r="BH66" i="1" s="1"/>
  <c r="BI66" i="1" s="1"/>
  <c r="AW58" i="1"/>
  <c r="AU58" i="1"/>
  <c r="AW54" i="1"/>
  <c r="AU54" i="1"/>
  <c r="BD54" i="1" s="1"/>
  <c r="BE54" i="1" s="1"/>
  <c r="BH54" i="1" s="1"/>
  <c r="BI54" i="1" s="1"/>
  <c r="AW50" i="1"/>
  <c r="AU50" i="1"/>
  <c r="BD50" i="1" s="1"/>
  <c r="BE50" i="1" s="1"/>
  <c r="BH50" i="1" s="1"/>
  <c r="BI50" i="1" s="1"/>
  <c r="AW42" i="1"/>
  <c r="AU42" i="1"/>
  <c r="BD42" i="1" s="1"/>
  <c r="BE42" i="1" s="1"/>
  <c r="BH42" i="1" s="1"/>
  <c r="BI42" i="1" s="1"/>
  <c r="AW38" i="1"/>
  <c r="AU38" i="1"/>
  <c r="AW34" i="1"/>
  <c r="AU34" i="1"/>
  <c r="AW26" i="1"/>
  <c r="AU26" i="1"/>
  <c r="BD26" i="1" s="1"/>
  <c r="BE26" i="1" s="1"/>
  <c r="BH26" i="1" s="1"/>
  <c r="BI26" i="1" s="1"/>
  <c r="AW22" i="1"/>
  <c r="AU22" i="1"/>
  <c r="BD22" i="1" s="1"/>
  <c r="BE22" i="1" s="1"/>
  <c r="BH22" i="1" s="1"/>
  <c r="BI22" i="1" s="1"/>
  <c r="AW18" i="1"/>
  <c r="AU18" i="1"/>
  <c r="BD18" i="1" s="1"/>
  <c r="BE18" i="1" s="1"/>
  <c r="BH18" i="1" s="1"/>
  <c r="BI18" i="1" s="1"/>
  <c r="AW10" i="1"/>
  <c r="AU10" i="1"/>
  <c r="BD10" i="1" s="1"/>
  <c r="BE10" i="1" s="1"/>
  <c r="BH10" i="1" s="1"/>
  <c r="BI10" i="1" s="1"/>
  <c r="AW6" i="1"/>
  <c r="AU6" i="1"/>
  <c r="BD6" i="1" s="1"/>
  <c r="BE6" i="1" s="1"/>
  <c r="BH6" i="1" s="1"/>
  <c r="BI6" i="1" s="1"/>
  <c r="AU3787" i="1"/>
  <c r="AU3781" i="1"/>
  <c r="AU3776" i="1"/>
  <c r="AU3771" i="1"/>
  <c r="AU3765" i="1"/>
  <c r="AU3760" i="1"/>
  <c r="AU3755" i="1"/>
  <c r="AU3749" i="1"/>
  <c r="AU3744" i="1"/>
  <c r="AU3739" i="1"/>
  <c r="AU3733" i="1"/>
  <c r="AU3728" i="1"/>
  <c r="AU3723" i="1"/>
  <c r="AU3717" i="1"/>
  <c r="AU3712" i="1"/>
  <c r="AU3707" i="1"/>
  <c r="AU3701" i="1"/>
  <c r="AU3696" i="1"/>
  <c r="AU3691" i="1"/>
  <c r="AU3685" i="1"/>
  <c r="AU3680" i="1"/>
  <c r="AU3675" i="1"/>
  <c r="AU3669" i="1"/>
  <c r="AU3664" i="1"/>
  <c r="AU3659" i="1"/>
  <c r="AU3653" i="1"/>
  <c r="AU3648" i="1"/>
  <c r="AU3643" i="1"/>
  <c r="AU3637" i="1"/>
  <c r="AU3632" i="1"/>
  <c r="AU3627" i="1"/>
  <c r="AU3621" i="1"/>
  <c r="AU3616" i="1"/>
  <c r="AU3611" i="1"/>
  <c r="AU3605" i="1"/>
  <c r="AU3600" i="1"/>
  <c r="AU3595" i="1"/>
  <c r="AU3589" i="1"/>
  <c r="AU3584" i="1"/>
  <c r="AU3579" i="1"/>
  <c r="AU3573" i="1"/>
  <c r="AU3568" i="1"/>
  <c r="AU3563" i="1"/>
  <c r="AU3557" i="1"/>
  <c r="AU3552" i="1"/>
  <c r="AU3547" i="1"/>
  <c r="AU3541" i="1"/>
  <c r="AU3536" i="1"/>
  <c r="AU3531" i="1"/>
  <c r="AU3525" i="1"/>
  <c r="AU3520" i="1"/>
  <c r="AU3515" i="1"/>
  <c r="AU3509" i="1"/>
  <c r="AU3504" i="1"/>
  <c r="AU3499" i="1"/>
  <c r="AU3493" i="1"/>
  <c r="AU3488" i="1"/>
  <c r="AU3483" i="1"/>
  <c r="AU3477" i="1"/>
  <c r="AU3472" i="1"/>
  <c r="AU3467" i="1"/>
  <c r="AU3461" i="1"/>
  <c r="AU3456" i="1"/>
  <c r="AU3451" i="1"/>
  <c r="AU3445" i="1"/>
  <c r="AU3440" i="1"/>
  <c r="AU3435" i="1"/>
  <c r="AU3429" i="1"/>
  <c r="AU3424" i="1"/>
  <c r="AU3419" i="1"/>
  <c r="AU3413" i="1"/>
  <c r="AU3408" i="1"/>
  <c r="BD3408" i="1" s="1"/>
  <c r="BE3408" i="1" s="1"/>
  <c r="BH3408" i="1" s="1"/>
  <c r="BI3408" i="1" s="1"/>
  <c r="BJ3408" i="1" s="1"/>
  <c r="BK3408" i="1" s="1"/>
  <c r="AU3403" i="1"/>
  <c r="BD3403" i="1" s="1"/>
  <c r="BE3403" i="1" s="1"/>
  <c r="BH3403" i="1" s="1"/>
  <c r="BI3403" i="1" s="1"/>
  <c r="AU3397" i="1"/>
  <c r="BD3397" i="1" s="1"/>
  <c r="BE3397" i="1" s="1"/>
  <c r="BH3397" i="1" s="1"/>
  <c r="BI3397" i="1" s="1"/>
  <c r="BJ3397" i="1" s="1"/>
  <c r="BK3397" i="1" s="1"/>
  <c r="AU3392" i="1"/>
  <c r="BD3392" i="1" s="1"/>
  <c r="BE3392" i="1" s="1"/>
  <c r="BH3392" i="1" s="1"/>
  <c r="BI3392" i="1" s="1"/>
  <c r="BJ3392" i="1" s="1"/>
  <c r="BK3392" i="1" s="1"/>
  <c r="AU3387" i="1"/>
  <c r="BD3387" i="1" s="1"/>
  <c r="BE3387" i="1" s="1"/>
  <c r="BH3387" i="1" s="1"/>
  <c r="BI3387" i="1" s="1"/>
  <c r="BJ3387" i="1" s="1"/>
  <c r="BK3387" i="1" s="1"/>
  <c r="AU3381" i="1"/>
  <c r="BD3381" i="1" s="1"/>
  <c r="BE3381" i="1" s="1"/>
  <c r="BH3381" i="1" s="1"/>
  <c r="BI3381" i="1" s="1"/>
  <c r="BJ3381" i="1" s="1"/>
  <c r="BK3381" i="1" s="1"/>
  <c r="AU3376" i="1"/>
  <c r="BD3376" i="1" s="1"/>
  <c r="BE3376" i="1" s="1"/>
  <c r="BH3376" i="1" s="1"/>
  <c r="BI3376" i="1" s="1"/>
  <c r="BJ3376" i="1" s="1"/>
  <c r="BK3376" i="1" s="1"/>
  <c r="AU3371" i="1"/>
  <c r="BD3371" i="1" s="1"/>
  <c r="BE3371" i="1" s="1"/>
  <c r="BH3371" i="1" s="1"/>
  <c r="BI3371" i="1" s="1"/>
  <c r="BJ3371" i="1" s="1"/>
  <c r="BK3371" i="1" s="1"/>
  <c r="AU3365" i="1"/>
  <c r="BD3365" i="1" s="1"/>
  <c r="BE3365" i="1" s="1"/>
  <c r="BH3365" i="1" s="1"/>
  <c r="BI3365" i="1" s="1"/>
  <c r="BJ3365" i="1" s="1"/>
  <c r="BK3365" i="1" s="1"/>
  <c r="AU3360" i="1"/>
  <c r="BD3360" i="1" s="1"/>
  <c r="BE3360" i="1" s="1"/>
  <c r="BH3360" i="1" s="1"/>
  <c r="BI3360" i="1" s="1"/>
  <c r="BJ3360" i="1" s="1"/>
  <c r="BK3360" i="1" s="1"/>
  <c r="AU3355" i="1"/>
  <c r="AU3349" i="1"/>
  <c r="BD3349" i="1" s="1"/>
  <c r="BE3349" i="1" s="1"/>
  <c r="BH3349" i="1" s="1"/>
  <c r="BI3349" i="1" s="1"/>
  <c r="BJ3349" i="1" s="1"/>
  <c r="BK3349" i="1" s="1"/>
  <c r="AU3344" i="1"/>
  <c r="BD3344" i="1" s="1"/>
  <c r="BE3344" i="1" s="1"/>
  <c r="BH3344" i="1" s="1"/>
  <c r="BI3344" i="1" s="1"/>
  <c r="BJ3344" i="1" s="1"/>
  <c r="BK3344" i="1" s="1"/>
  <c r="AU3339" i="1"/>
  <c r="BD3339" i="1" s="1"/>
  <c r="BE3339" i="1" s="1"/>
  <c r="BH3339" i="1" s="1"/>
  <c r="BI3339" i="1" s="1"/>
  <c r="BJ3339" i="1" s="1"/>
  <c r="BK3339" i="1" s="1"/>
  <c r="AU3333" i="1"/>
  <c r="BD3333" i="1" s="1"/>
  <c r="BE3333" i="1" s="1"/>
  <c r="BH3333" i="1" s="1"/>
  <c r="BI3333" i="1" s="1"/>
  <c r="BJ3333" i="1" s="1"/>
  <c r="BK3333" i="1" s="1"/>
  <c r="AU3328" i="1"/>
  <c r="AU3323" i="1"/>
  <c r="BD3323" i="1" s="1"/>
  <c r="BE3323" i="1" s="1"/>
  <c r="BH3323" i="1" s="1"/>
  <c r="BI3323" i="1" s="1"/>
  <c r="BJ3323" i="1" s="1"/>
  <c r="BK3323" i="1" s="1"/>
  <c r="AU3317" i="1"/>
  <c r="BD3317" i="1" s="1"/>
  <c r="BE3317" i="1" s="1"/>
  <c r="BH3317" i="1" s="1"/>
  <c r="BI3317" i="1" s="1"/>
  <c r="BJ3317" i="1" s="1"/>
  <c r="BK3317" i="1" s="1"/>
  <c r="AU3312" i="1"/>
  <c r="BD3312" i="1" s="1"/>
  <c r="BE3312" i="1" s="1"/>
  <c r="BH3312" i="1" s="1"/>
  <c r="BI3312" i="1" s="1"/>
  <c r="BJ3312" i="1" s="1"/>
  <c r="BK3312" i="1" s="1"/>
  <c r="AU3307" i="1"/>
  <c r="BD3307" i="1" s="1"/>
  <c r="BE3307" i="1" s="1"/>
  <c r="BH3307" i="1" s="1"/>
  <c r="BI3307" i="1" s="1"/>
  <c r="BJ3307" i="1" s="1"/>
  <c r="BK3307" i="1" s="1"/>
  <c r="AU3301" i="1"/>
  <c r="AU3296" i="1"/>
  <c r="BD3296" i="1" s="1"/>
  <c r="BE3296" i="1" s="1"/>
  <c r="BH3296" i="1" s="1"/>
  <c r="BI3296" i="1" s="1"/>
  <c r="BJ3296" i="1" s="1"/>
  <c r="BK3296" i="1" s="1"/>
  <c r="AU3291" i="1"/>
  <c r="BD3291" i="1" s="1"/>
  <c r="BE3291" i="1" s="1"/>
  <c r="BH3291" i="1" s="1"/>
  <c r="BI3291" i="1" s="1"/>
  <c r="BJ3291" i="1" s="1"/>
  <c r="BK3291" i="1" s="1"/>
  <c r="AU3285" i="1"/>
  <c r="BD3285" i="1" s="1"/>
  <c r="BE3285" i="1" s="1"/>
  <c r="BH3285" i="1" s="1"/>
  <c r="BI3285" i="1" s="1"/>
  <c r="BJ3285" i="1" s="1"/>
  <c r="BK3285" i="1" s="1"/>
  <c r="AU3280" i="1"/>
  <c r="BD3280" i="1" s="1"/>
  <c r="BE3280" i="1" s="1"/>
  <c r="BH3280" i="1" s="1"/>
  <c r="BI3280" i="1" s="1"/>
  <c r="BJ3280" i="1" s="1"/>
  <c r="BK3280" i="1" s="1"/>
  <c r="AU3275" i="1"/>
  <c r="AU3269" i="1"/>
  <c r="BD3269" i="1" s="1"/>
  <c r="BE3269" i="1" s="1"/>
  <c r="BH3269" i="1" s="1"/>
  <c r="BI3269" i="1" s="1"/>
  <c r="BJ3269" i="1" s="1"/>
  <c r="BK3269" i="1" s="1"/>
  <c r="AU3264" i="1"/>
  <c r="BD3264" i="1" s="1"/>
  <c r="BE3264" i="1" s="1"/>
  <c r="BH3264" i="1" s="1"/>
  <c r="BI3264" i="1" s="1"/>
  <c r="BJ3264" i="1" s="1"/>
  <c r="BK3264" i="1" s="1"/>
  <c r="AU3259" i="1"/>
  <c r="BD3259" i="1" s="1"/>
  <c r="BE3259" i="1" s="1"/>
  <c r="BH3259" i="1" s="1"/>
  <c r="BI3259" i="1" s="1"/>
  <c r="BJ3259" i="1" s="1"/>
  <c r="BK3259" i="1" s="1"/>
  <c r="AU3253" i="1"/>
  <c r="BD3253" i="1" s="1"/>
  <c r="BE3253" i="1" s="1"/>
  <c r="BH3253" i="1" s="1"/>
  <c r="BI3253" i="1" s="1"/>
  <c r="BJ3253" i="1" s="1"/>
  <c r="BK3253" i="1" s="1"/>
  <c r="AU3248" i="1"/>
  <c r="AU3243" i="1"/>
  <c r="AU3237" i="1"/>
  <c r="BD3237" i="1" s="1"/>
  <c r="BE3237" i="1" s="1"/>
  <c r="BH3237" i="1" s="1"/>
  <c r="BI3237" i="1" s="1"/>
  <c r="BJ3237" i="1" s="1"/>
  <c r="BK3237" i="1" s="1"/>
  <c r="AU3232" i="1"/>
  <c r="BD3232" i="1" s="1"/>
  <c r="BE3232" i="1" s="1"/>
  <c r="BH3232" i="1" s="1"/>
  <c r="BI3232" i="1" s="1"/>
  <c r="BJ3232" i="1" s="1"/>
  <c r="BK3232" i="1" s="1"/>
  <c r="AU3227" i="1"/>
  <c r="BD3227" i="1" s="1"/>
  <c r="BE3227" i="1" s="1"/>
  <c r="BH3227" i="1" s="1"/>
  <c r="BI3227" i="1" s="1"/>
  <c r="BJ3227" i="1" s="1"/>
  <c r="BK3227" i="1" s="1"/>
  <c r="AU3221" i="1"/>
  <c r="AU3216" i="1"/>
  <c r="AU3211" i="1"/>
  <c r="BD3211" i="1" s="1"/>
  <c r="BE3211" i="1" s="1"/>
  <c r="BH3211" i="1" s="1"/>
  <c r="BI3211" i="1" s="1"/>
  <c r="BJ3211" i="1" s="1"/>
  <c r="BK3211" i="1" s="1"/>
  <c r="AU3205" i="1"/>
  <c r="BD3205" i="1" s="1"/>
  <c r="BE3205" i="1" s="1"/>
  <c r="BH3205" i="1" s="1"/>
  <c r="BI3205" i="1" s="1"/>
  <c r="BJ3205" i="1" s="1"/>
  <c r="BK3205" i="1" s="1"/>
  <c r="AU3200" i="1"/>
  <c r="BD3200" i="1" s="1"/>
  <c r="BE3200" i="1" s="1"/>
  <c r="BH3200" i="1" s="1"/>
  <c r="BI3200" i="1" s="1"/>
  <c r="BJ3200" i="1" s="1"/>
  <c r="BK3200" i="1" s="1"/>
  <c r="AU3195" i="1"/>
  <c r="AU3189" i="1"/>
  <c r="AU3184" i="1"/>
  <c r="BD3184" i="1" s="1"/>
  <c r="BE3184" i="1" s="1"/>
  <c r="BH3184" i="1" s="1"/>
  <c r="BI3184" i="1" s="1"/>
  <c r="BJ3184" i="1" s="1"/>
  <c r="BK3184" i="1" s="1"/>
  <c r="AU3179" i="1"/>
  <c r="BD3179" i="1" s="1"/>
  <c r="BE3179" i="1" s="1"/>
  <c r="BH3179" i="1" s="1"/>
  <c r="BI3179" i="1" s="1"/>
  <c r="BJ3179" i="1" s="1"/>
  <c r="BK3179" i="1" s="1"/>
  <c r="AU3173" i="1"/>
  <c r="BD3173" i="1" s="1"/>
  <c r="BE3173" i="1" s="1"/>
  <c r="BH3173" i="1" s="1"/>
  <c r="BI3173" i="1" s="1"/>
  <c r="BJ3173" i="1" s="1"/>
  <c r="BK3173" i="1" s="1"/>
  <c r="AU3168" i="1"/>
  <c r="AU3163" i="1"/>
  <c r="AU3157" i="1"/>
  <c r="BD3157" i="1" s="1"/>
  <c r="BE3157" i="1" s="1"/>
  <c r="BH3157" i="1" s="1"/>
  <c r="BI3157" i="1" s="1"/>
  <c r="BJ3157" i="1" s="1"/>
  <c r="BK3157" i="1" s="1"/>
  <c r="AU3152" i="1"/>
  <c r="BD3152" i="1" s="1"/>
  <c r="BE3152" i="1" s="1"/>
  <c r="BH3152" i="1" s="1"/>
  <c r="BI3152" i="1" s="1"/>
  <c r="BJ3152" i="1" s="1"/>
  <c r="BK3152" i="1" s="1"/>
  <c r="AU3147" i="1"/>
  <c r="BD3147" i="1" s="1"/>
  <c r="BE3147" i="1" s="1"/>
  <c r="BH3147" i="1" s="1"/>
  <c r="BI3147" i="1" s="1"/>
  <c r="BJ3147" i="1" s="1"/>
  <c r="BK3147" i="1" s="1"/>
  <c r="AU3141" i="1"/>
  <c r="AU3136" i="1"/>
  <c r="AU3131" i="1"/>
  <c r="BD3131" i="1" s="1"/>
  <c r="BE3131" i="1" s="1"/>
  <c r="BH3131" i="1" s="1"/>
  <c r="BI3131" i="1" s="1"/>
  <c r="BJ3131" i="1" s="1"/>
  <c r="BK3131" i="1" s="1"/>
  <c r="AU3125" i="1"/>
  <c r="BD3125" i="1" s="1"/>
  <c r="BE3125" i="1" s="1"/>
  <c r="BH3125" i="1" s="1"/>
  <c r="BI3125" i="1" s="1"/>
  <c r="BJ3125" i="1" s="1"/>
  <c r="BK3125" i="1" s="1"/>
  <c r="AU3120" i="1"/>
  <c r="BD3120" i="1" s="1"/>
  <c r="BE3120" i="1" s="1"/>
  <c r="BH3120" i="1" s="1"/>
  <c r="BI3120" i="1" s="1"/>
  <c r="BJ3120" i="1" s="1"/>
  <c r="BK3120" i="1" s="1"/>
  <c r="AU3115" i="1"/>
  <c r="AU3109" i="1"/>
  <c r="AU3104" i="1"/>
  <c r="BD3104" i="1" s="1"/>
  <c r="BE3104" i="1" s="1"/>
  <c r="BH3104" i="1" s="1"/>
  <c r="BI3104" i="1" s="1"/>
  <c r="BJ3104" i="1" s="1"/>
  <c r="BK3104" i="1" s="1"/>
  <c r="AU3099" i="1"/>
  <c r="BD3099" i="1" s="1"/>
  <c r="BE3099" i="1" s="1"/>
  <c r="BH3099" i="1" s="1"/>
  <c r="BI3099" i="1" s="1"/>
  <c r="BJ3099" i="1" s="1"/>
  <c r="BK3099" i="1" s="1"/>
  <c r="AU3093" i="1"/>
  <c r="BD3093" i="1" s="1"/>
  <c r="BE3093" i="1" s="1"/>
  <c r="BH3093" i="1" s="1"/>
  <c r="BI3093" i="1" s="1"/>
  <c r="BJ3093" i="1" s="1"/>
  <c r="BK3093" i="1" s="1"/>
  <c r="AU3088" i="1"/>
  <c r="AU3083" i="1"/>
  <c r="AU3077" i="1"/>
  <c r="BD3077" i="1" s="1"/>
  <c r="BE3077" i="1" s="1"/>
  <c r="BH3077" i="1" s="1"/>
  <c r="BI3077" i="1" s="1"/>
  <c r="BJ3077" i="1" s="1"/>
  <c r="BK3077" i="1" s="1"/>
  <c r="AU3072" i="1"/>
  <c r="BD3072" i="1" s="1"/>
  <c r="BE3072" i="1" s="1"/>
  <c r="BH3072" i="1" s="1"/>
  <c r="BI3072" i="1" s="1"/>
  <c r="BJ3072" i="1" s="1"/>
  <c r="BK3072" i="1" s="1"/>
  <c r="AU3067" i="1"/>
  <c r="BD3067" i="1" s="1"/>
  <c r="BE3067" i="1" s="1"/>
  <c r="BH3067" i="1" s="1"/>
  <c r="BI3067" i="1" s="1"/>
  <c r="BJ3067" i="1" s="1"/>
  <c r="BK3067" i="1" s="1"/>
  <c r="AU3061" i="1"/>
  <c r="AU3056" i="1"/>
  <c r="AU3051" i="1"/>
  <c r="BD3051" i="1" s="1"/>
  <c r="BE3051" i="1" s="1"/>
  <c r="BH3051" i="1" s="1"/>
  <c r="BI3051" i="1" s="1"/>
  <c r="BJ3051" i="1" s="1"/>
  <c r="BK3051" i="1" s="1"/>
  <c r="AU3045" i="1"/>
  <c r="BD3045" i="1" s="1"/>
  <c r="BE3045" i="1" s="1"/>
  <c r="BH3045" i="1" s="1"/>
  <c r="BI3045" i="1" s="1"/>
  <c r="BJ3045" i="1" s="1"/>
  <c r="BK3045" i="1" s="1"/>
  <c r="AU3040" i="1"/>
  <c r="BD3040" i="1" s="1"/>
  <c r="BE3040" i="1" s="1"/>
  <c r="BH3040" i="1" s="1"/>
  <c r="BI3040" i="1" s="1"/>
  <c r="BJ3040" i="1" s="1"/>
  <c r="BK3040" i="1" s="1"/>
  <c r="AU3035" i="1"/>
  <c r="AU3029" i="1"/>
  <c r="AU3024" i="1"/>
  <c r="BD3024" i="1" s="1"/>
  <c r="BE3024" i="1" s="1"/>
  <c r="BH3024" i="1" s="1"/>
  <c r="BI3024" i="1" s="1"/>
  <c r="BJ3024" i="1" s="1"/>
  <c r="BK3024" i="1" s="1"/>
  <c r="AU3019" i="1"/>
  <c r="BD3019" i="1" s="1"/>
  <c r="BE3019" i="1" s="1"/>
  <c r="BH3019" i="1" s="1"/>
  <c r="BI3019" i="1" s="1"/>
  <c r="BJ3019" i="1" s="1"/>
  <c r="BK3019" i="1" s="1"/>
  <c r="AU3013" i="1"/>
  <c r="BD3013" i="1" s="1"/>
  <c r="BE3013" i="1" s="1"/>
  <c r="BH3013" i="1" s="1"/>
  <c r="BI3013" i="1" s="1"/>
  <c r="BJ3013" i="1" s="1"/>
  <c r="BK3013" i="1" s="1"/>
  <c r="AU3008" i="1"/>
  <c r="AU3003" i="1"/>
  <c r="BD3003" i="1" s="1"/>
  <c r="BE3003" i="1" s="1"/>
  <c r="BH3003" i="1" s="1"/>
  <c r="BI3003" i="1" s="1"/>
  <c r="BJ3003" i="1" s="1"/>
  <c r="BK3003" i="1" s="1"/>
  <c r="AU2997" i="1"/>
  <c r="BD2997" i="1" s="1"/>
  <c r="BE2997" i="1" s="1"/>
  <c r="BH2997" i="1" s="1"/>
  <c r="BI2997" i="1" s="1"/>
  <c r="BJ2997" i="1" s="1"/>
  <c r="BK2997" i="1" s="1"/>
  <c r="AU2992" i="1"/>
  <c r="BD2992" i="1" s="1"/>
  <c r="BE2992" i="1" s="1"/>
  <c r="BH2992" i="1" s="1"/>
  <c r="BI2992" i="1" s="1"/>
  <c r="BJ2992" i="1" s="1"/>
  <c r="BK2992" i="1" s="1"/>
  <c r="AU2987" i="1"/>
  <c r="BD2987" i="1" s="1"/>
  <c r="BE2987" i="1" s="1"/>
  <c r="BH2987" i="1" s="1"/>
  <c r="BI2987" i="1" s="1"/>
  <c r="BJ2987" i="1" s="1"/>
  <c r="BK2987" i="1" s="1"/>
  <c r="AU2981" i="1"/>
  <c r="AU2976" i="1"/>
  <c r="BD2976" i="1" s="1"/>
  <c r="BE2976" i="1" s="1"/>
  <c r="BH2976" i="1" s="1"/>
  <c r="BI2976" i="1" s="1"/>
  <c r="BJ2976" i="1" s="1"/>
  <c r="BK2976" i="1" s="1"/>
  <c r="AU2971" i="1"/>
  <c r="BD2971" i="1" s="1"/>
  <c r="BE2971" i="1" s="1"/>
  <c r="BH2971" i="1" s="1"/>
  <c r="BI2971" i="1" s="1"/>
  <c r="BJ2971" i="1" s="1"/>
  <c r="BK2971" i="1" s="1"/>
  <c r="AU2965" i="1"/>
  <c r="BD2965" i="1" s="1"/>
  <c r="BE2965" i="1" s="1"/>
  <c r="BH2965" i="1" s="1"/>
  <c r="BI2965" i="1" s="1"/>
  <c r="BJ2965" i="1" s="1"/>
  <c r="BK2965" i="1" s="1"/>
  <c r="AU2960" i="1"/>
  <c r="BD2960" i="1" s="1"/>
  <c r="BE2960" i="1" s="1"/>
  <c r="BH2960" i="1" s="1"/>
  <c r="BI2960" i="1" s="1"/>
  <c r="BJ2960" i="1" s="1"/>
  <c r="BK2960" i="1" s="1"/>
  <c r="AU2955" i="1"/>
  <c r="BD2955" i="1" s="1"/>
  <c r="BE2955" i="1" s="1"/>
  <c r="BH2955" i="1" s="1"/>
  <c r="BI2955" i="1" s="1"/>
  <c r="BJ2955" i="1" s="1"/>
  <c r="BK2955" i="1" s="1"/>
  <c r="AU2949" i="1"/>
  <c r="BD2949" i="1" s="1"/>
  <c r="BE2949" i="1" s="1"/>
  <c r="BH2949" i="1" s="1"/>
  <c r="BI2949" i="1" s="1"/>
  <c r="BJ2949" i="1" s="1"/>
  <c r="BK2949" i="1" s="1"/>
  <c r="AU2944" i="1"/>
  <c r="BD2944" i="1" s="1"/>
  <c r="BE2944" i="1" s="1"/>
  <c r="BH2944" i="1" s="1"/>
  <c r="BI2944" i="1" s="1"/>
  <c r="BJ2944" i="1" s="1"/>
  <c r="BK2944" i="1" s="1"/>
  <c r="AU2939" i="1"/>
  <c r="BD2939" i="1" s="1"/>
  <c r="BE2939" i="1" s="1"/>
  <c r="BH2939" i="1" s="1"/>
  <c r="BI2939" i="1" s="1"/>
  <c r="BJ2939" i="1" s="1"/>
  <c r="BK2939" i="1" s="1"/>
  <c r="AU2933" i="1"/>
  <c r="BD2933" i="1" s="1"/>
  <c r="BE2933" i="1" s="1"/>
  <c r="BH2933" i="1" s="1"/>
  <c r="BI2933" i="1" s="1"/>
  <c r="BJ2933" i="1" s="1"/>
  <c r="BK2933" i="1" s="1"/>
  <c r="AU2928" i="1"/>
  <c r="BD2928" i="1" s="1"/>
  <c r="BE2928" i="1" s="1"/>
  <c r="BH2928" i="1" s="1"/>
  <c r="BI2928" i="1" s="1"/>
  <c r="BJ2928" i="1" s="1"/>
  <c r="BK2928" i="1" s="1"/>
  <c r="AU2923" i="1"/>
  <c r="AU2917" i="1"/>
  <c r="BD2917" i="1" s="1"/>
  <c r="BE2917" i="1" s="1"/>
  <c r="BH2917" i="1" s="1"/>
  <c r="BI2917" i="1" s="1"/>
  <c r="BJ2917" i="1" s="1"/>
  <c r="BK2917" i="1" s="1"/>
  <c r="AU2912" i="1"/>
  <c r="BD2912" i="1" s="1"/>
  <c r="BE2912" i="1" s="1"/>
  <c r="BH2912" i="1" s="1"/>
  <c r="BI2912" i="1" s="1"/>
  <c r="BJ2912" i="1" s="1"/>
  <c r="BK2912" i="1" s="1"/>
  <c r="AU2907" i="1"/>
  <c r="BD2907" i="1" s="1"/>
  <c r="BE2907" i="1" s="1"/>
  <c r="BH2907" i="1" s="1"/>
  <c r="BI2907" i="1" s="1"/>
  <c r="BJ2907" i="1" s="1"/>
  <c r="BK2907" i="1" s="1"/>
  <c r="AU2901" i="1"/>
  <c r="BD2901" i="1" s="1"/>
  <c r="BE2901" i="1" s="1"/>
  <c r="BH2901" i="1" s="1"/>
  <c r="BI2901" i="1" s="1"/>
  <c r="BJ2901" i="1" s="1"/>
  <c r="BK2901" i="1" s="1"/>
  <c r="AU2896" i="1"/>
  <c r="AU2891" i="1"/>
  <c r="BD2891" i="1" s="1"/>
  <c r="BE2891" i="1" s="1"/>
  <c r="BH2891" i="1" s="1"/>
  <c r="BI2891" i="1" s="1"/>
  <c r="BJ2891" i="1" s="1"/>
  <c r="BK2891" i="1" s="1"/>
  <c r="AU2885" i="1"/>
  <c r="BD2885" i="1" s="1"/>
  <c r="BE2885" i="1" s="1"/>
  <c r="BH2885" i="1" s="1"/>
  <c r="BI2885" i="1" s="1"/>
  <c r="BJ2885" i="1" s="1"/>
  <c r="BK2885" i="1" s="1"/>
  <c r="AU2880" i="1"/>
  <c r="BD2880" i="1" s="1"/>
  <c r="BE2880" i="1" s="1"/>
  <c r="BH2880" i="1" s="1"/>
  <c r="BI2880" i="1" s="1"/>
  <c r="BJ2880" i="1" s="1"/>
  <c r="BK2880" i="1" s="1"/>
  <c r="AU2875" i="1"/>
  <c r="BD2875" i="1" s="1"/>
  <c r="BE2875" i="1" s="1"/>
  <c r="BH2875" i="1" s="1"/>
  <c r="BI2875" i="1" s="1"/>
  <c r="BJ2875" i="1" s="1"/>
  <c r="BK2875" i="1" s="1"/>
  <c r="AU2869" i="1"/>
  <c r="AU2864" i="1"/>
  <c r="BD2864" i="1" s="1"/>
  <c r="BE2864" i="1" s="1"/>
  <c r="BH2864" i="1" s="1"/>
  <c r="BI2864" i="1" s="1"/>
  <c r="BJ2864" i="1" s="1"/>
  <c r="BK2864" i="1" s="1"/>
  <c r="AU2859" i="1"/>
  <c r="BD2859" i="1" s="1"/>
  <c r="BE2859" i="1" s="1"/>
  <c r="BH2859" i="1" s="1"/>
  <c r="BI2859" i="1" s="1"/>
  <c r="BJ2859" i="1" s="1"/>
  <c r="BK2859" i="1" s="1"/>
  <c r="AU2853" i="1"/>
  <c r="BD2853" i="1" s="1"/>
  <c r="BE2853" i="1" s="1"/>
  <c r="BH2853" i="1" s="1"/>
  <c r="BI2853" i="1" s="1"/>
  <c r="BJ2853" i="1" s="1"/>
  <c r="BK2853" i="1" s="1"/>
  <c r="AU2848" i="1"/>
  <c r="BD2848" i="1" s="1"/>
  <c r="BE2848" i="1" s="1"/>
  <c r="BH2848" i="1" s="1"/>
  <c r="BI2848" i="1" s="1"/>
  <c r="BJ2848" i="1" s="1"/>
  <c r="BK2848" i="1" s="1"/>
  <c r="AU2843" i="1"/>
  <c r="AU2837" i="1"/>
  <c r="BD2837" i="1" s="1"/>
  <c r="BE2837" i="1" s="1"/>
  <c r="BH2837" i="1" s="1"/>
  <c r="BI2837" i="1" s="1"/>
  <c r="BJ2837" i="1" s="1"/>
  <c r="BK2837" i="1" s="1"/>
  <c r="AU2832" i="1"/>
  <c r="BD2832" i="1" s="1"/>
  <c r="BE2832" i="1" s="1"/>
  <c r="BH2832" i="1" s="1"/>
  <c r="BI2832" i="1" s="1"/>
  <c r="BJ2832" i="1" s="1"/>
  <c r="BK2832" i="1" s="1"/>
  <c r="AU2827" i="1"/>
  <c r="BD2827" i="1" s="1"/>
  <c r="BE2827" i="1" s="1"/>
  <c r="BH2827" i="1" s="1"/>
  <c r="BI2827" i="1" s="1"/>
  <c r="BJ2827" i="1" s="1"/>
  <c r="BK2827" i="1" s="1"/>
  <c r="AU2821" i="1"/>
  <c r="BD2821" i="1" s="1"/>
  <c r="BE2821" i="1" s="1"/>
  <c r="BH2821" i="1" s="1"/>
  <c r="BI2821" i="1" s="1"/>
  <c r="BJ2821" i="1" s="1"/>
  <c r="BK2821" i="1" s="1"/>
  <c r="AU2816" i="1"/>
  <c r="AU2811" i="1"/>
  <c r="AU2805" i="1"/>
  <c r="BD2805" i="1" s="1"/>
  <c r="BE2805" i="1" s="1"/>
  <c r="BH2805" i="1" s="1"/>
  <c r="BI2805" i="1" s="1"/>
  <c r="BJ2805" i="1" s="1"/>
  <c r="BK2805" i="1" s="1"/>
  <c r="AU2800" i="1"/>
  <c r="BD2800" i="1" s="1"/>
  <c r="BE2800" i="1" s="1"/>
  <c r="BH2800" i="1" s="1"/>
  <c r="BI2800" i="1" s="1"/>
  <c r="BJ2800" i="1" s="1"/>
  <c r="BK2800" i="1" s="1"/>
  <c r="AU2795" i="1"/>
  <c r="BD2795" i="1" s="1"/>
  <c r="BE2795" i="1" s="1"/>
  <c r="BH2795" i="1" s="1"/>
  <c r="BI2795" i="1" s="1"/>
  <c r="BJ2795" i="1" s="1"/>
  <c r="BK2795" i="1" s="1"/>
  <c r="AU2789" i="1"/>
  <c r="AU2784" i="1"/>
  <c r="AU2779" i="1"/>
  <c r="BD2779" i="1" s="1"/>
  <c r="BE2779" i="1" s="1"/>
  <c r="BH2779" i="1" s="1"/>
  <c r="BI2779" i="1" s="1"/>
  <c r="BJ2779" i="1" s="1"/>
  <c r="BK2779" i="1" s="1"/>
  <c r="AU2773" i="1"/>
  <c r="BD2773" i="1" s="1"/>
  <c r="BE2773" i="1" s="1"/>
  <c r="BH2773" i="1" s="1"/>
  <c r="BI2773" i="1" s="1"/>
  <c r="BJ2773" i="1" s="1"/>
  <c r="BK2773" i="1" s="1"/>
  <c r="AU2768" i="1"/>
  <c r="BD2768" i="1" s="1"/>
  <c r="BE2768" i="1" s="1"/>
  <c r="BH2768" i="1" s="1"/>
  <c r="BI2768" i="1" s="1"/>
  <c r="BJ2768" i="1" s="1"/>
  <c r="BK2768" i="1" s="1"/>
  <c r="AU2763" i="1"/>
  <c r="AU2757" i="1"/>
  <c r="AU2752" i="1"/>
  <c r="BD2752" i="1" s="1"/>
  <c r="BE2752" i="1" s="1"/>
  <c r="BH2752" i="1" s="1"/>
  <c r="BI2752" i="1" s="1"/>
  <c r="BJ2752" i="1" s="1"/>
  <c r="BK2752" i="1" s="1"/>
  <c r="AU2747" i="1"/>
  <c r="BD2747" i="1" s="1"/>
  <c r="BE2747" i="1" s="1"/>
  <c r="BH2747" i="1" s="1"/>
  <c r="BI2747" i="1" s="1"/>
  <c r="BJ2747" i="1" s="1"/>
  <c r="BK2747" i="1" s="1"/>
  <c r="AU2741" i="1"/>
  <c r="BD2741" i="1" s="1"/>
  <c r="BE2741" i="1" s="1"/>
  <c r="BH2741" i="1" s="1"/>
  <c r="BI2741" i="1" s="1"/>
  <c r="BJ2741" i="1" s="1"/>
  <c r="BK2741" i="1" s="1"/>
  <c r="AU2736" i="1"/>
  <c r="AU2731" i="1"/>
  <c r="AU2725" i="1"/>
  <c r="BD2725" i="1" s="1"/>
  <c r="BE2725" i="1" s="1"/>
  <c r="BH2725" i="1" s="1"/>
  <c r="BI2725" i="1" s="1"/>
  <c r="BJ2725" i="1" s="1"/>
  <c r="BK2725" i="1" s="1"/>
  <c r="AU2720" i="1"/>
  <c r="BD2720" i="1" s="1"/>
  <c r="BE2720" i="1" s="1"/>
  <c r="BH2720" i="1" s="1"/>
  <c r="BI2720" i="1" s="1"/>
  <c r="BJ2720" i="1" s="1"/>
  <c r="BK2720" i="1" s="1"/>
  <c r="AU2715" i="1"/>
  <c r="BD2715" i="1" s="1"/>
  <c r="BE2715" i="1" s="1"/>
  <c r="BH2715" i="1" s="1"/>
  <c r="BI2715" i="1" s="1"/>
  <c r="BJ2715" i="1" s="1"/>
  <c r="BK2715" i="1" s="1"/>
  <c r="AU2709" i="1"/>
  <c r="AU2704" i="1"/>
  <c r="AU2699" i="1"/>
  <c r="BD2699" i="1" s="1"/>
  <c r="BE2699" i="1" s="1"/>
  <c r="BH2699" i="1" s="1"/>
  <c r="BI2699" i="1" s="1"/>
  <c r="BJ2699" i="1" s="1"/>
  <c r="BK2699" i="1" s="1"/>
  <c r="AU2693" i="1"/>
  <c r="BD2693" i="1" s="1"/>
  <c r="BE2693" i="1" s="1"/>
  <c r="BH2693" i="1" s="1"/>
  <c r="BI2693" i="1" s="1"/>
  <c r="BJ2693" i="1" s="1"/>
  <c r="BK2693" i="1" s="1"/>
  <c r="AU2688" i="1"/>
  <c r="BD2688" i="1" s="1"/>
  <c r="BE2688" i="1" s="1"/>
  <c r="BH2688" i="1" s="1"/>
  <c r="BI2688" i="1" s="1"/>
  <c r="BJ2688" i="1" s="1"/>
  <c r="BK2688" i="1" s="1"/>
  <c r="AU2683" i="1"/>
  <c r="AU2677" i="1"/>
  <c r="AU2672" i="1"/>
  <c r="BD2672" i="1" s="1"/>
  <c r="BE2672" i="1" s="1"/>
  <c r="BH2672" i="1" s="1"/>
  <c r="BI2672" i="1" s="1"/>
  <c r="BJ2672" i="1" s="1"/>
  <c r="BK2672" i="1" s="1"/>
  <c r="AU2667" i="1"/>
  <c r="BD2667" i="1" s="1"/>
  <c r="BE2667" i="1" s="1"/>
  <c r="BH2667" i="1" s="1"/>
  <c r="BI2667" i="1" s="1"/>
  <c r="BJ2667" i="1" s="1"/>
  <c r="BK2667" i="1" s="1"/>
  <c r="AU2661" i="1"/>
  <c r="BD2661" i="1" s="1"/>
  <c r="BE2661" i="1" s="1"/>
  <c r="BH2661" i="1" s="1"/>
  <c r="BI2661" i="1" s="1"/>
  <c r="BJ2661" i="1" s="1"/>
  <c r="BK2661" i="1" s="1"/>
  <c r="AU2656" i="1"/>
  <c r="AU2651" i="1"/>
  <c r="AU2645" i="1"/>
  <c r="BD2645" i="1" s="1"/>
  <c r="BE2645" i="1" s="1"/>
  <c r="BH2645" i="1" s="1"/>
  <c r="BI2645" i="1" s="1"/>
  <c r="BJ2645" i="1" s="1"/>
  <c r="BK2645" i="1" s="1"/>
  <c r="AU2640" i="1"/>
  <c r="BD2640" i="1" s="1"/>
  <c r="BE2640" i="1" s="1"/>
  <c r="BH2640" i="1" s="1"/>
  <c r="BI2640" i="1" s="1"/>
  <c r="BJ2640" i="1" s="1"/>
  <c r="BK2640" i="1" s="1"/>
  <c r="AU2635" i="1"/>
  <c r="BD2635" i="1" s="1"/>
  <c r="BE2635" i="1" s="1"/>
  <c r="BH2635" i="1" s="1"/>
  <c r="BI2635" i="1" s="1"/>
  <c r="BJ2635" i="1" s="1"/>
  <c r="BK2635" i="1" s="1"/>
  <c r="AU2629" i="1"/>
  <c r="AU2624" i="1"/>
  <c r="AU2619" i="1"/>
  <c r="BD2619" i="1" s="1"/>
  <c r="BE2619" i="1" s="1"/>
  <c r="BH2619" i="1" s="1"/>
  <c r="BI2619" i="1" s="1"/>
  <c r="BJ2619" i="1" s="1"/>
  <c r="BK2619" i="1" s="1"/>
  <c r="AU2613" i="1"/>
  <c r="BD2613" i="1" s="1"/>
  <c r="BE2613" i="1" s="1"/>
  <c r="BH2613" i="1" s="1"/>
  <c r="BI2613" i="1" s="1"/>
  <c r="BJ2613" i="1" s="1"/>
  <c r="BK2613" i="1" s="1"/>
  <c r="AU2608" i="1"/>
  <c r="BD2608" i="1" s="1"/>
  <c r="BE2608" i="1" s="1"/>
  <c r="BH2608" i="1" s="1"/>
  <c r="BI2608" i="1" s="1"/>
  <c r="BJ2608" i="1" s="1"/>
  <c r="BK2608" i="1" s="1"/>
  <c r="AU2603" i="1"/>
  <c r="AU2597" i="1"/>
  <c r="AU2592" i="1"/>
  <c r="BD2592" i="1" s="1"/>
  <c r="BE2592" i="1" s="1"/>
  <c r="BH2592" i="1" s="1"/>
  <c r="BI2592" i="1" s="1"/>
  <c r="BJ2592" i="1" s="1"/>
  <c r="BK2592" i="1" s="1"/>
  <c r="AU2587" i="1"/>
  <c r="BD2587" i="1" s="1"/>
  <c r="BE2587" i="1" s="1"/>
  <c r="BH2587" i="1" s="1"/>
  <c r="BI2587" i="1" s="1"/>
  <c r="BJ2587" i="1" s="1"/>
  <c r="BK2587" i="1" s="1"/>
  <c r="AU2581" i="1"/>
  <c r="BD2581" i="1" s="1"/>
  <c r="BE2581" i="1" s="1"/>
  <c r="BH2581" i="1" s="1"/>
  <c r="BI2581" i="1" s="1"/>
  <c r="BJ2581" i="1" s="1"/>
  <c r="BK2581" i="1" s="1"/>
  <c r="AU2576" i="1"/>
  <c r="AU2571" i="1"/>
  <c r="BD2571" i="1" s="1"/>
  <c r="BE2571" i="1" s="1"/>
  <c r="BH2571" i="1" s="1"/>
  <c r="BI2571" i="1" s="1"/>
  <c r="BJ2571" i="1" s="1"/>
  <c r="BK2571" i="1" s="1"/>
  <c r="AU2565" i="1"/>
  <c r="BD2565" i="1" s="1"/>
  <c r="BE2565" i="1" s="1"/>
  <c r="BH2565" i="1" s="1"/>
  <c r="BI2565" i="1" s="1"/>
  <c r="BJ2565" i="1" s="1"/>
  <c r="BK2565" i="1" s="1"/>
  <c r="AU2560" i="1"/>
  <c r="BD2560" i="1" s="1"/>
  <c r="BE2560" i="1" s="1"/>
  <c r="BH2560" i="1" s="1"/>
  <c r="BI2560" i="1" s="1"/>
  <c r="BJ2560" i="1" s="1"/>
  <c r="BK2560" i="1" s="1"/>
  <c r="AU2555" i="1"/>
  <c r="BD2555" i="1" s="1"/>
  <c r="BE2555" i="1" s="1"/>
  <c r="BH2555" i="1" s="1"/>
  <c r="BI2555" i="1" s="1"/>
  <c r="BJ2555" i="1" s="1"/>
  <c r="BK2555" i="1" s="1"/>
  <c r="AU2549" i="1"/>
  <c r="AU2544" i="1"/>
  <c r="BD2544" i="1" s="1"/>
  <c r="BE2544" i="1" s="1"/>
  <c r="BH2544" i="1" s="1"/>
  <c r="BI2544" i="1" s="1"/>
  <c r="BJ2544" i="1" s="1"/>
  <c r="BK2544" i="1" s="1"/>
  <c r="AU2539" i="1"/>
  <c r="BD2539" i="1" s="1"/>
  <c r="BE2539" i="1" s="1"/>
  <c r="BH2539" i="1" s="1"/>
  <c r="BI2539" i="1" s="1"/>
  <c r="BJ2539" i="1" s="1"/>
  <c r="BK2539" i="1" s="1"/>
  <c r="AU2533" i="1"/>
  <c r="BD2533" i="1" s="1"/>
  <c r="BE2533" i="1" s="1"/>
  <c r="BH2533" i="1" s="1"/>
  <c r="BI2533" i="1" s="1"/>
  <c r="BJ2533" i="1" s="1"/>
  <c r="BK2533" i="1" s="1"/>
  <c r="AU2528" i="1"/>
  <c r="BD2528" i="1" s="1"/>
  <c r="BE2528" i="1" s="1"/>
  <c r="BH2528" i="1" s="1"/>
  <c r="BI2528" i="1" s="1"/>
  <c r="BJ2528" i="1" s="1"/>
  <c r="BK2528" i="1" s="1"/>
  <c r="AU2523" i="1"/>
  <c r="BD2523" i="1" s="1"/>
  <c r="BE2523" i="1" s="1"/>
  <c r="BH2523" i="1" s="1"/>
  <c r="BI2523" i="1" s="1"/>
  <c r="BJ2523" i="1" s="1"/>
  <c r="BK2523" i="1" s="1"/>
  <c r="AU2517" i="1"/>
  <c r="BD2517" i="1" s="1"/>
  <c r="BE2517" i="1" s="1"/>
  <c r="BH2517" i="1" s="1"/>
  <c r="BI2517" i="1" s="1"/>
  <c r="BJ2517" i="1" s="1"/>
  <c r="BK2517" i="1" s="1"/>
  <c r="AU2512" i="1"/>
  <c r="BD2512" i="1" s="1"/>
  <c r="BE2512" i="1" s="1"/>
  <c r="BH2512" i="1" s="1"/>
  <c r="BI2512" i="1" s="1"/>
  <c r="BJ2512" i="1" s="1"/>
  <c r="BK2512" i="1" s="1"/>
  <c r="AU2507" i="1"/>
  <c r="BD2507" i="1" s="1"/>
  <c r="BE2507" i="1" s="1"/>
  <c r="BH2507" i="1" s="1"/>
  <c r="BI2507" i="1" s="1"/>
  <c r="BJ2507" i="1" s="1"/>
  <c r="BK2507" i="1" s="1"/>
  <c r="AU2501" i="1"/>
  <c r="BD2501" i="1" s="1"/>
  <c r="BE2501" i="1" s="1"/>
  <c r="BH2501" i="1" s="1"/>
  <c r="BI2501" i="1" s="1"/>
  <c r="BJ2501" i="1" s="1"/>
  <c r="BK2501" i="1" s="1"/>
  <c r="AU2496" i="1"/>
  <c r="BD2496" i="1" s="1"/>
  <c r="BE2496" i="1" s="1"/>
  <c r="BH2496" i="1" s="1"/>
  <c r="BI2496" i="1" s="1"/>
  <c r="BJ2496" i="1" s="1"/>
  <c r="BK2496" i="1" s="1"/>
  <c r="AU2491" i="1"/>
  <c r="AU2485" i="1"/>
  <c r="BD2485" i="1" s="1"/>
  <c r="BE2485" i="1" s="1"/>
  <c r="BH2485" i="1" s="1"/>
  <c r="BI2485" i="1" s="1"/>
  <c r="BJ2485" i="1" s="1"/>
  <c r="BK2485" i="1" s="1"/>
  <c r="AU2480" i="1"/>
  <c r="BD2480" i="1" s="1"/>
  <c r="BE2480" i="1" s="1"/>
  <c r="BH2480" i="1" s="1"/>
  <c r="BI2480" i="1" s="1"/>
  <c r="BJ2480" i="1" s="1"/>
  <c r="BK2480" i="1" s="1"/>
  <c r="AU2475" i="1"/>
  <c r="BD2475" i="1" s="1"/>
  <c r="BE2475" i="1" s="1"/>
  <c r="BH2475" i="1" s="1"/>
  <c r="BI2475" i="1" s="1"/>
  <c r="BJ2475" i="1" s="1"/>
  <c r="BK2475" i="1" s="1"/>
  <c r="AU2469" i="1"/>
  <c r="BD2469" i="1" s="1"/>
  <c r="BE2469" i="1" s="1"/>
  <c r="BH2469" i="1" s="1"/>
  <c r="BI2469" i="1" s="1"/>
  <c r="BJ2469" i="1" s="1"/>
  <c r="BK2469" i="1" s="1"/>
  <c r="AU2464" i="1"/>
  <c r="AU2459" i="1"/>
  <c r="BD2459" i="1" s="1"/>
  <c r="BE2459" i="1" s="1"/>
  <c r="BH2459" i="1" s="1"/>
  <c r="BI2459" i="1" s="1"/>
  <c r="BJ2459" i="1" s="1"/>
  <c r="BK2459" i="1" s="1"/>
  <c r="AU2453" i="1"/>
  <c r="BD2453" i="1" s="1"/>
  <c r="BE2453" i="1" s="1"/>
  <c r="BH2453" i="1" s="1"/>
  <c r="BI2453" i="1" s="1"/>
  <c r="BJ2453" i="1" s="1"/>
  <c r="BK2453" i="1" s="1"/>
  <c r="AU2448" i="1"/>
  <c r="BD2448" i="1" s="1"/>
  <c r="BE2448" i="1" s="1"/>
  <c r="BH2448" i="1" s="1"/>
  <c r="BI2448" i="1" s="1"/>
  <c r="BJ2448" i="1" s="1"/>
  <c r="BK2448" i="1" s="1"/>
  <c r="AU2443" i="1"/>
  <c r="BD2443" i="1" s="1"/>
  <c r="BE2443" i="1" s="1"/>
  <c r="BH2443" i="1" s="1"/>
  <c r="BI2443" i="1" s="1"/>
  <c r="BJ2443" i="1" s="1"/>
  <c r="BK2443" i="1" s="1"/>
  <c r="AU2437" i="1"/>
  <c r="AU2432" i="1"/>
  <c r="BD2432" i="1" s="1"/>
  <c r="BE2432" i="1" s="1"/>
  <c r="BH2432" i="1" s="1"/>
  <c r="BI2432" i="1" s="1"/>
  <c r="BJ2432" i="1" s="1"/>
  <c r="BK2432" i="1" s="1"/>
  <c r="AU2427" i="1"/>
  <c r="BD2427" i="1" s="1"/>
  <c r="BE2427" i="1" s="1"/>
  <c r="BH2427" i="1" s="1"/>
  <c r="BI2427" i="1" s="1"/>
  <c r="BJ2427" i="1" s="1"/>
  <c r="BK2427" i="1" s="1"/>
  <c r="AU2421" i="1"/>
  <c r="BD2421" i="1" s="1"/>
  <c r="BE2421" i="1" s="1"/>
  <c r="BH2421" i="1" s="1"/>
  <c r="BI2421" i="1" s="1"/>
  <c r="BJ2421" i="1" s="1"/>
  <c r="BK2421" i="1" s="1"/>
  <c r="AU2416" i="1"/>
  <c r="BD2416" i="1" s="1"/>
  <c r="BE2416" i="1" s="1"/>
  <c r="BH2416" i="1" s="1"/>
  <c r="BI2416" i="1" s="1"/>
  <c r="BJ2416" i="1" s="1"/>
  <c r="BK2416" i="1" s="1"/>
  <c r="AU2411" i="1"/>
  <c r="AU2405" i="1"/>
  <c r="BD2405" i="1" s="1"/>
  <c r="BE2405" i="1" s="1"/>
  <c r="BH2405" i="1" s="1"/>
  <c r="BI2405" i="1" s="1"/>
  <c r="BJ2405" i="1" s="1"/>
  <c r="BK2405" i="1" s="1"/>
  <c r="AU2400" i="1"/>
  <c r="BD2400" i="1" s="1"/>
  <c r="BE2400" i="1" s="1"/>
  <c r="BH2400" i="1" s="1"/>
  <c r="BI2400" i="1" s="1"/>
  <c r="BJ2400" i="1" s="1"/>
  <c r="BK2400" i="1" s="1"/>
  <c r="AU2395" i="1"/>
  <c r="BD2395" i="1" s="1"/>
  <c r="BE2395" i="1" s="1"/>
  <c r="BH2395" i="1" s="1"/>
  <c r="BI2395" i="1" s="1"/>
  <c r="BJ2395" i="1" s="1"/>
  <c r="BK2395" i="1" s="1"/>
  <c r="AU2389" i="1"/>
  <c r="BD2389" i="1" s="1"/>
  <c r="BE2389" i="1" s="1"/>
  <c r="BH2389" i="1" s="1"/>
  <c r="BI2389" i="1" s="1"/>
  <c r="BJ2389" i="1" s="1"/>
  <c r="BK2389" i="1" s="1"/>
  <c r="AU2384" i="1"/>
  <c r="AU2379" i="1"/>
  <c r="AU2373" i="1"/>
  <c r="BD2373" i="1" s="1"/>
  <c r="BE2373" i="1" s="1"/>
  <c r="BH2373" i="1" s="1"/>
  <c r="BI2373" i="1" s="1"/>
  <c r="BJ2373" i="1" s="1"/>
  <c r="BK2373" i="1" s="1"/>
  <c r="AU2368" i="1"/>
  <c r="BD2368" i="1" s="1"/>
  <c r="BE2368" i="1" s="1"/>
  <c r="BH2368" i="1" s="1"/>
  <c r="BI2368" i="1" s="1"/>
  <c r="BJ2368" i="1" s="1"/>
  <c r="BK2368" i="1" s="1"/>
  <c r="AU2363" i="1"/>
  <c r="BD2363" i="1" s="1"/>
  <c r="BE2363" i="1" s="1"/>
  <c r="BH2363" i="1" s="1"/>
  <c r="BI2363" i="1" s="1"/>
  <c r="BJ2363" i="1" s="1"/>
  <c r="BK2363" i="1" s="1"/>
  <c r="AU2357" i="1"/>
  <c r="AU2352" i="1"/>
  <c r="AU2347" i="1"/>
  <c r="BD2347" i="1" s="1"/>
  <c r="BE2347" i="1" s="1"/>
  <c r="BH2347" i="1" s="1"/>
  <c r="BI2347" i="1" s="1"/>
  <c r="BJ2347" i="1" s="1"/>
  <c r="BK2347" i="1" s="1"/>
  <c r="AU2341" i="1"/>
  <c r="BD2341" i="1" s="1"/>
  <c r="BE2341" i="1" s="1"/>
  <c r="BH2341" i="1" s="1"/>
  <c r="BI2341" i="1" s="1"/>
  <c r="BJ2341" i="1" s="1"/>
  <c r="BK2341" i="1" s="1"/>
  <c r="AU2336" i="1"/>
  <c r="BD2336" i="1" s="1"/>
  <c r="BE2336" i="1" s="1"/>
  <c r="BH2336" i="1" s="1"/>
  <c r="BI2336" i="1" s="1"/>
  <c r="BJ2336" i="1" s="1"/>
  <c r="BK2336" i="1" s="1"/>
  <c r="AU2331" i="1"/>
  <c r="AU2325" i="1"/>
  <c r="AU2320" i="1"/>
  <c r="BD2320" i="1" s="1"/>
  <c r="BE2320" i="1" s="1"/>
  <c r="BH2320" i="1" s="1"/>
  <c r="BI2320" i="1" s="1"/>
  <c r="BJ2320" i="1" s="1"/>
  <c r="BK2320" i="1" s="1"/>
  <c r="AU2315" i="1"/>
  <c r="BD2315" i="1" s="1"/>
  <c r="BE2315" i="1" s="1"/>
  <c r="BH2315" i="1" s="1"/>
  <c r="BI2315" i="1" s="1"/>
  <c r="BJ2315" i="1" s="1"/>
  <c r="BK2315" i="1" s="1"/>
  <c r="AU2309" i="1"/>
  <c r="BD2309" i="1" s="1"/>
  <c r="BE2309" i="1" s="1"/>
  <c r="BH2309" i="1" s="1"/>
  <c r="BI2309" i="1" s="1"/>
  <c r="BJ2309" i="1" s="1"/>
  <c r="BK2309" i="1" s="1"/>
  <c r="AU2304" i="1"/>
  <c r="AU2299" i="1"/>
  <c r="AU2293" i="1"/>
  <c r="BD2293" i="1" s="1"/>
  <c r="BE2293" i="1" s="1"/>
  <c r="BH2293" i="1" s="1"/>
  <c r="BI2293" i="1" s="1"/>
  <c r="BJ2293" i="1" s="1"/>
  <c r="BK2293" i="1" s="1"/>
  <c r="AU2288" i="1"/>
  <c r="BD2288" i="1" s="1"/>
  <c r="BE2288" i="1" s="1"/>
  <c r="BH2288" i="1" s="1"/>
  <c r="BI2288" i="1" s="1"/>
  <c r="BJ2288" i="1" s="1"/>
  <c r="BK2288" i="1" s="1"/>
  <c r="AU2283" i="1"/>
  <c r="BD2283" i="1" s="1"/>
  <c r="BE2283" i="1" s="1"/>
  <c r="BH2283" i="1" s="1"/>
  <c r="BI2283" i="1" s="1"/>
  <c r="BJ2283" i="1" s="1"/>
  <c r="BK2283" i="1" s="1"/>
  <c r="AU2277" i="1"/>
  <c r="AU2272" i="1"/>
  <c r="AU2267" i="1"/>
  <c r="BD2267" i="1" s="1"/>
  <c r="BE2267" i="1" s="1"/>
  <c r="BH2267" i="1" s="1"/>
  <c r="BI2267" i="1" s="1"/>
  <c r="BJ2267" i="1" s="1"/>
  <c r="BK2267" i="1" s="1"/>
  <c r="AU2261" i="1"/>
  <c r="BD2261" i="1" s="1"/>
  <c r="BE2261" i="1" s="1"/>
  <c r="BH2261" i="1" s="1"/>
  <c r="BI2261" i="1" s="1"/>
  <c r="BJ2261" i="1" s="1"/>
  <c r="BK2261" i="1" s="1"/>
  <c r="AU2256" i="1"/>
  <c r="BD2256" i="1" s="1"/>
  <c r="BE2256" i="1" s="1"/>
  <c r="BH2256" i="1" s="1"/>
  <c r="BI2256" i="1" s="1"/>
  <c r="BJ2256" i="1" s="1"/>
  <c r="BK2256" i="1" s="1"/>
  <c r="AU2251" i="1"/>
  <c r="AU2245" i="1"/>
  <c r="AU2240" i="1"/>
  <c r="BD2240" i="1" s="1"/>
  <c r="BE2240" i="1" s="1"/>
  <c r="BH2240" i="1" s="1"/>
  <c r="BI2240" i="1" s="1"/>
  <c r="BJ2240" i="1" s="1"/>
  <c r="BK2240" i="1" s="1"/>
  <c r="AU2235" i="1"/>
  <c r="BD2235" i="1" s="1"/>
  <c r="BE2235" i="1" s="1"/>
  <c r="BH2235" i="1" s="1"/>
  <c r="BI2235" i="1" s="1"/>
  <c r="BJ2235" i="1" s="1"/>
  <c r="BK2235" i="1" s="1"/>
  <c r="AU2229" i="1"/>
  <c r="BD2229" i="1" s="1"/>
  <c r="BE2229" i="1" s="1"/>
  <c r="BH2229" i="1" s="1"/>
  <c r="BI2229" i="1" s="1"/>
  <c r="BJ2229" i="1" s="1"/>
  <c r="BK2229" i="1" s="1"/>
  <c r="AU2224" i="1"/>
  <c r="AU2219" i="1"/>
  <c r="AU2213" i="1"/>
  <c r="BD2213" i="1" s="1"/>
  <c r="BE2213" i="1" s="1"/>
  <c r="BH2213" i="1" s="1"/>
  <c r="BI2213" i="1" s="1"/>
  <c r="BJ2213" i="1" s="1"/>
  <c r="BK2213" i="1" s="1"/>
  <c r="AU2208" i="1"/>
  <c r="BD2208" i="1" s="1"/>
  <c r="BE2208" i="1" s="1"/>
  <c r="BH2208" i="1" s="1"/>
  <c r="BI2208" i="1" s="1"/>
  <c r="BJ2208" i="1" s="1"/>
  <c r="BK2208" i="1" s="1"/>
  <c r="AU2203" i="1"/>
  <c r="BD2203" i="1" s="1"/>
  <c r="BE2203" i="1" s="1"/>
  <c r="BH2203" i="1" s="1"/>
  <c r="BI2203" i="1" s="1"/>
  <c r="BJ2203" i="1" s="1"/>
  <c r="BK2203" i="1" s="1"/>
  <c r="AU2197" i="1"/>
  <c r="AU2192" i="1"/>
  <c r="AU2187" i="1"/>
  <c r="BD2187" i="1" s="1"/>
  <c r="BE2187" i="1" s="1"/>
  <c r="BH2187" i="1" s="1"/>
  <c r="BI2187" i="1" s="1"/>
  <c r="BJ2187" i="1" s="1"/>
  <c r="BK2187" i="1" s="1"/>
  <c r="AU2181" i="1"/>
  <c r="BD2181" i="1" s="1"/>
  <c r="BE2181" i="1" s="1"/>
  <c r="BH2181" i="1" s="1"/>
  <c r="BI2181" i="1" s="1"/>
  <c r="BJ2181" i="1" s="1"/>
  <c r="BK2181" i="1" s="1"/>
  <c r="AU2176" i="1"/>
  <c r="BD2176" i="1" s="1"/>
  <c r="BE2176" i="1" s="1"/>
  <c r="BH2176" i="1" s="1"/>
  <c r="BI2176" i="1" s="1"/>
  <c r="BJ2176" i="1" s="1"/>
  <c r="BK2176" i="1" s="1"/>
  <c r="AU2171" i="1"/>
  <c r="AU2165" i="1"/>
  <c r="AU2160" i="1"/>
  <c r="BD2160" i="1" s="1"/>
  <c r="BE2160" i="1" s="1"/>
  <c r="BH2160" i="1" s="1"/>
  <c r="BI2160" i="1" s="1"/>
  <c r="BJ2160" i="1" s="1"/>
  <c r="BK2160" i="1" s="1"/>
  <c r="AU2155" i="1"/>
  <c r="BD2155" i="1" s="1"/>
  <c r="BE2155" i="1" s="1"/>
  <c r="BH2155" i="1" s="1"/>
  <c r="BI2155" i="1" s="1"/>
  <c r="BJ2155" i="1" s="1"/>
  <c r="BK2155" i="1" s="1"/>
  <c r="AU2149" i="1"/>
  <c r="BD2149" i="1" s="1"/>
  <c r="BE2149" i="1" s="1"/>
  <c r="BH2149" i="1" s="1"/>
  <c r="BI2149" i="1" s="1"/>
  <c r="BJ2149" i="1" s="1"/>
  <c r="BK2149" i="1" s="1"/>
  <c r="AU2144" i="1"/>
  <c r="AU2139" i="1"/>
  <c r="BD2139" i="1" s="1"/>
  <c r="BE2139" i="1" s="1"/>
  <c r="BH2139" i="1" s="1"/>
  <c r="BI2139" i="1" s="1"/>
  <c r="BJ2139" i="1" s="1"/>
  <c r="BK2139" i="1" s="1"/>
  <c r="AU2133" i="1"/>
  <c r="BD2133" i="1" s="1"/>
  <c r="BE2133" i="1" s="1"/>
  <c r="BH2133" i="1" s="1"/>
  <c r="BI2133" i="1" s="1"/>
  <c r="BJ2133" i="1" s="1"/>
  <c r="BK2133" i="1" s="1"/>
  <c r="AU2128" i="1"/>
  <c r="BD2128" i="1" s="1"/>
  <c r="BE2128" i="1" s="1"/>
  <c r="BH2128" i="1" s="1"/>
  <c r="BI2128" i="1" s="1"/>
  <c r="BJ2128" i="1" s="1"/>
  <c r="BK2128" i="1" s="1"/>
  <c r="AU2123" i="1"/>
  <c r="BD2123" i="1" s="1"/>
  <c r="BE2123" i="1" s="1"/>
  <c r="BH2123" i="1" s="1"/>
  <c r="BI2123" i="1" s="1"/>
  <c r="BJ2123" i="1" s="1"/>
  <c r="BK2123" i="1" s="1"/>
  <c r="AU2117" i="1"/>
  <c r="AU2112" i="1"/>
  <c r="BD2112" i="1" s="1"/>
  <c r="BE2112" i="1" s="1"/>
  <c r="BH2112" i="1" s="1"/>
  <c r="BI2112" i="1" s="1"/>
  <c r="BJ2112" i="1" s="1"/>
  <c r="BK2112" i="1" s="1"/>
  <c r="AU2107" i="1"/>
  <c r="BD2107" i="1" s="1"/>
  <c r="BE2107" i="1" s="1"/>
  <c r="BH2107" i="1" s="1"/>
  <c r="BI2107" i="1" s="1"/>
  <c r="BJ2107" i="1" s="1"/>
  <c r="BK2107" i="1" s="1"/>
  <c r="AU2101" i="1"/>
  <c r="BD2101" i="1" s="1"/>
  <c r="BE2101" i="1" s="1"/>
  <c r="BH2101" i="1" s="1"/>
  <c r="BI2101" i="1" s="1"/>
  <c r="BJ2101" i="1" s="1"/>
  <c r="BK2101" i="1" s="1"/>
  <c r="AU2096" i="1"/>
  <c r="BD2096" i="1" s="1"/>
  <c r="BE2096" i="1" s="1"/>
  <c r="BH2096" i="1" s="1"/>
  <c r="BI2096" i="1" s="1"/>
  <c r="BJ2096" i="1" s="1"/>
  <c r="BK2096" i="1" s="1"/>
  <c r="AU2091" i="1"/>
  <c r="BD2091" i="1" s="1"/>
  <c r="BE2091" i="1" s="1"/>
  <c r="BH2091" i="1" s="1"/>
  <c r="BI2091" i="1" s="1"/>
  <c r="BJ2091" i="1" s="1"/>
  <c r="BK2091" i="1" s="1"/>
  <c r="AU2085" i="1"/>
  <c r="BD2085" i="1" s="1"/>
  <c r="BE2085" i="1" s="1"/>
  <c r="BH2085" i="1" s="1"/>
  <c r="BI2085" i="1" s="1"/>
  <c r="BJ2085" i="1" s="1"/>
  <c r="BK2085" i="1" s="1"/>
  <c r="AU2080" i="1"/>
  <c r="BD2080" i="1" s="1"/>
  <c r="BE2080" i="1" s="1"/>
  <c r="BH2080" i="1" s="1"/>
  <c r="BI2080" i="1" s="1"/>
  <c r="BJ2080" i="1" s="1"/>
  <c r="BK2080" i="1" s="1"/>
  <c r="AU2075" i="1"/>
  <c r="BD2075" i="1" s="1"/>
  <c r="BE2075" i="1" s="1"/>
  <c r="BH2075" i="1" s="1"/>
  <c r="BI2075" i="1" s="1"/>
  <c r="BJ2075" i="1" s="1"/>
  <c r="BK2075" i="1" s="1"/>
  <c r="AU2069" i="1"/>
  <c r="BD2069" i="1" s="1"/>
  <c r="BE2069" i="1" s="1"/>
  <c r="BH2069" i="1" s="1"/>
  <c r="BI2069" i="1" s="1"/>
  <c r="BJ2069" i="1" s="1"/>
  <c r="BK2069" i="1" s="1"/>
  <c r="AU2064" i="1"/>
  <c r="BD2064" i="1" s="1"/>
  <c r="BE2064" i="1" s="1"/>
  <c r="BH2064" i="1" s="1"/>
  <c r="BI2064" i="1" s="1"/>
  <c r="BJ2064" i="1" s="1"/>
  <c r="BK2064" i="1" s="1"/>
  <c r="AU2059" i="1"/>
  <c r="AU2053" i="1"/>
  <c r="BD2053" i="1" s="1"/>
  <c r="BE2053" i="1" s="1"/>
  <c r="BH2053" i="1" s="1"/>
  <c r="BI2053" i="1" s="1"/>
  <c r="BJ2053" i="1" s="1"/>
  <c r="BK2053" i="1" s="1"/>
  <c r="AU2048" i="1"/>
  <c r="BD2048" i="1" s="1"/>
  <c r="BE2048" i="1" s="1"/>
  <c r="BH2048" i="1" s="1"/>
  <c r="BI2048" i="1" s="1"/>
  <c r="BJ2048" i="1" s="1"/>
  <c r="BK2048" i="1" s="1"/>
  <c r="AU2043" i="1"/>
  <c r="BD2043" i="1" s="1"/>
  <c r="BE2043" i="1" s="1"/>
  <c r="BH2043" i="1" s="1"/>
  <c r="BI2043" i="1" s="1"/>
  <c r="BJ2043" i="1" s="1"/>
  <c r="BK2043" i="1" s="1"/>
  <c r="AU2037" i="1"/>
  <c r="BD2037" i="1" s="1"/>
  <c r="BE2037" i="1" s="1"/>
  <c r="BH2037" i="1" s="1"/>
  <c r="BI2037" i="1" s="1"/>
  <c r="BJ2037" i="1" s="1"/>
  <c r="BK2037" i="1" s="1"/>
  <c r="AU2032" i="1"/>
  <c r="AU2027" i="1"/>
  <c r="BD2027" i="1" s="1"/>
  <c r="BE2027" i="1" s="1"/>
  <c r="BH2027" i="1" s="1"/>
  <c r="BI2027" i="1" s="1"/>
  <c r="BJ2027" i="1" s="1"/>
  <c r="BK2027" i="1" s="1"/>
  <c r="AU2021" i="1"/>
  <c r="BD2021" i="1" s="1"/>
  <c r="BE2021" i="1" s="1"/>
  <c r="BH2021" i="1" s="1"/>
  <c r="BI2021" i="1" s="1"/>
  <c r="BJ2021" i="1" s="1"/>
  <c r="BK2021" i="1" s="1"/>
  <c r="AU2016" i="1"/>
  <c r="BD2016" i="1" s="1"/>
  <c r="BE2016" i="1" s="1"/>
  <c r="BH2016" i="1" s="1"/>
  <c r="BI2016" i="1" s="1"/>
  <c r="BJ2016" i="1" s="1"/>
  <c r="BK2016" i="1" s="1"/>
  <c r="AU2011" i="1"/>
  <c r="BD2011" i="1" s="1"/>
  <c r="BE2011" i="1" s="1"/>
  <c r="BH2011" i="1" s="1"/>
  <c r="BI2011" i="1" s="1"/>
  <c r="BJ2011" i="1" s="1"/>
  <c r="BK2011" i="1" s="1"/>
  <c r="AU2005" i="1"/>
  <c r="AU2000" i="1"/>
  <c r="BD2000" i="1" s="1"/>
  <c r="BE2000" i="1" s="1"/>
  <c r="BH2000" i="1" s="1"/>
  <c r="BI2000" i="1" s="1"/>
  <c r="BJ2000" i="1" s="1"/>
  <c r="BK2000" i="1" s="1"/>
  <c r="AU1995" i="1"/>
  <c r="BD1995" i="1" s="1"/>
  <c r="BE1995" i="1" s="1"/>
  <c r="BH1995" i="1" s="1"/>
  <c r="BI1995" i="1" s="1"/>
  <c r="BJ1995" i="1" s="1"/>
  <c r="BK1995" i="1" s="1"/>
  <c r="AU1989" i="1"/>
  <c r="BD1989" i="1" s="1"/>
  <c r="BE1989" i="1" s="1"/>
  <c r="BH1989" i="1" s="1"/>
  <c r="BI1989" i="1" s="1"/>
  <c r="BJ1989" i="1" s="1"/>
  <c r="BK1989" i="1" s="1"/>
  <c r="AU1984" i="1"/>
  <c r="BD1984" i="1" s="1"/>
  <c r="BE1984" i="1" s="1"/>
  <c r="BH1984" i="1" s="1"/>
  <c r="BI1984" i="1" s="1"/>
  <c r="BJ1984" i="1" s="1"/>
  <c r="BK1984" i="1" s="1"/>
  <c r="AU1979" i="1"/>
  <c r="AU1973" i="1"/>
  <c r="BD1973" i="1" s="1"/>
  <c r="BE1973" i="1" s="1"/>
  <c r="BH1973" i="1" s="1"/>
  <c r="BI1973" i="1" s="1"/>
  <c r="BJ1973" i="1" s="1"/>
  <c r="BK1973" i="1" s="1"/>
  <c r="AU1968" i="1"/>
  <c r="BD1968" i="1" s="1"/>
  <c r="BE1968" i="1" s="1"/>
  <c r="BH1968" i="1" s="1"/>
  <c r="BI1968" i="1" s="1"/>
  <c r="BJ1968" i="1" s="1"/>
  <c r="BK1968" i="1" s="1"/>
  <c r="AU1963" i="1"/>
  <c r="BD1963" i="1" s="1"/>
  <c r="BE1963" i="1" s="1"/>
  <c r="BH1963" i="1" s="1"/>
  <c r="BI1963" i="1" s="1"/>
  <c r="BJ1963" i="1" s="1"/>
  <c r="BK1963" i="1" s="1"/>
  <c r="AU1957" i="1"/>
  <c r="BD1957" i="1" s="1"/>
  <c r="BE1957" i="1" s="1"/>
  <c r="BH1957" i="1" s="1"/>
  <c r="BI1957" i="1" s="1"/>
  <c r="BJ1957" i="1" s="1"/>
  <c r="BK1957" i="1" s="1"/>
  <c r="AU1952" i="1"/>
  <c r="AU1947" i="1"/>
  <c r="AU1941" i="1"/>
  <c r="BD1941" i="1" s="1"/>
  <c r="BE1941" i="1" s="1"/>
  <c r="BH1941" i="1" s="1"/>
  <c r="BI1941" i="1" s="1"/>
  <c r="BJ1941" i="1" s="1"/>
  <c r="BK1941" i="1" s="1"/>
  <c r="AU1936" i="1"/>
  <c r="BD1936" i="1" s="1"/>
  <c r="BE1936" i="1" s="1"/>
  <c r="BH1936" i="1" s="1"/>
  <c r="BI1936" i="1" s="1"/>
  <c r="BJ1936" i="1" s="1"/>
  <c r="BK1936" i="1" s="1"/>
  <c r="AU1931" i="1"/>
  <c r="BD1931" i="1" s="1"/>
  <c r="BE1931" i="1" s="1"/>
  <c r="BH1931" i="1" s="1"/>
  <c r="BI1931" i="1" s="1"/>
  <c r="BJ1931" i="1" s="1"/>
  <c r="BK1931" i="1" s="1"/>
  <c r="AU1925" i="1"/>
  <c r="AU1920" i="1"/>
  <c r="AU1915" i="1"/>
  <c r="BD1915" i="1" s="1"/>
  <c r="BE1915" i="1" s="1"/>
  <c r="BH1915" i="1" s="1"/>
  <c r="BI1915" i="1" s="1"/>
  <c r="BJ1915" i="1" s="1"/>
  <c r="BK1915" i="1" s="1"/>
  <c r="AU1909" i="1"/>
  <c r="BD1909" i="1" s="1"/>
  <c r="BE1909" i="1" s="1"/>
  <c r="BH1909" i="1" s="1"/>
  <c r="BI1909" i="1" s="1"/>
  <c r="BJ1909" i="1" s="1"/>
  <c r="BK1909" i="1" s="1"/>
  <c r="AU1904" i="1"/>
  <c r="BD1904" i="1" s="1"/>
  <c r="BE1904" i="1" s="1"/>
  <c r="BH1904" i="1" s="1"/>
  <c r="BI1904" i="1" s="1"/>
  <c r="BJ1904" i="1" s="1"/>
  <c r="BK1904" i="1" s="1"/>
  <c r="AU1899" i="1"/>
  <c r="AU1893" i="1"/>
  <c r="AU1888" i="1"/>
  <c r="BD1888" i="1" s="1"/>
  <c r="BE1888" i="1" s="1"/>
  <c r="BH1888" i="1" s="1"/>
  <c r="BI1888" i="1" s="1"/>
  <c r="BJ1888" i="1" s="1"/>
  <c r="BK1888" i="1" s="1"/>
  <c r="AU1883" i="1"/>
  <c r="BD1883" i="1" s="1"/>
  <c r="BE1883" i="1" s="1"/>
  <c r="BH1883" i="1" s="1"/>
  <c r="BI1883" i="1" s="1"/>
  <c r="BJ1883" i="1" s="1"/>
  <c r="BK1883" i="1" s="1"/>
  <c r="AU1877" i="1"/>
  <c r="BD1877" i="1" s="1"/>
  <c r="BE1877" i="1" s="1"/>
  <c r="BH1877" i="1" s="1"/>
  <c r="BI1877" i="1" s="1"/>
  <c r="BJ1877" i="1" s="1"/>
  <c r="BK1877" i="1" s="1"/>
  <c r="AU1872" i="1"/>
  <c r="AU1867" i="1"/>
  <c r="AU1861" i="1"/>
  <c r="BD1861" i="1" s="1"/>
  <c r="BE1861" i="1" s="1"/>
  <c r="BH1861" i="1" s="1"/>
  <c r="BI1861" i="1" s="1"/>
  <c r="BJ1861" i="1" s="1"/>
  <c r="BK1861" i="1" s="1"/>
  <c r="AU1856" i="1"/>
  <c r="BD1856" i="1" s="1"/>
  <c r="BE1856" i="1" s="1"/>
  <c r="BH1856" i="1" s="1"/>
  <c r="BI1856" i="1" s="1"/>
  <c r="BJ1856" i="1" s="1"/>
  <c r="BK1856" i="1" s="1"/>
  <c r="AU1851" i="1"/>
  <c r="BD1851" i="1" s="1"/>
  <c r="BE1851" i="1" s="1"/>
  <c r="BH1851" i="1" s="1"/>
  <c r="BI1851" i="1" s="1"/>
  <c r="BJ1851" i="1" s="1"/>
  <c r="BK1851" i="1" s="1"/>
  <c r="AU1845" i="1"/>
  <c r="AU1840" i="1"/>
  <c r="AU1835" i="1"/>
  <c r="BD1835" i="1" s="1"/>
  <c r="BE1835" i="1" s="1"/>
  <c r="BH1835" i="1" s="1"/>
  <c r="BI1835" i="1" s="1"/>
  <c r="BJ1835" i="1" s="1"/>
  <c r="BK1835" i="1" s="1"/>
  <c r="AU1829" i="1"/>
  <c r="BD1829" i="1" s="1"/>
  <c r="BE1829" i="1" s="1"/>
  <c r="BH1829" i="1" s="1"/>
  <c r="BI1829" i="1" s="1"/>
  <c r="BJ1829" i="1" s="1"/>
  <c r="BK1829" i="1" s="1"/>
  <c r="AU1824" i="1"/>
  <c r="BD1824" i="1" s="1"/>
  <c r="BE1824" i="1" s="1"/>
  <c r="BH1824" i="1" s="1"/>
  <c r="BI1824" i="1" s="1"/>
  <c r="BJ1824" i="1" s="1"/>
  <c r="BK1824" i="1" s="1"/>
  <c r="AU1819" i="1"/>
  <c r="AU1813" i="1"/>
  <c r="AU1808" i="1"/>
  <c r="BD1808" i="1" s="1"/>
  <c r="BE1808" i="1" s="1"/>
  <c r="BH1808" i="1" s="1"/>
  <c r="BI1808" i="1" s="1"/>
  <c r="BJ1808" i="1" s="1"/>
  <c r="BK1808" i="1" s="1"/>
  <c r="AU1803" i="1"/>
  <c r="BD1803" i="1" s="1"/>
  <c r="BE1803" i="1" s="1"/>
  <c r="BH1803" i="1" s="1"/>
  <c r="BI1803" i="1" s="1"/>
  <c r="BJ1803" i="1" s="1"/>
  <c r="BK1803" i="1" s="1"/>
  <c r="AU1797" i="1"/>
  <c r="BD1797" i="1" s="1"/>
  <c r="BE1797" i="1" s="1"/>
  <c r="BH1797" i="1" s="1"/>
  <c r="BI1797" i="1" s="1"/>
  <c r="BJ1797" i="1" s="1"/>
  <c r="BK1797" i="1" s="1"/>
  <c r="AU1792" i="1"/>
  <c r="AU1787" i="1"/>
  <c r="AU1781" i="1"/>
  <c r="BD1781" i="1" s="1"/>
  <c r="BE1781" i="1" s="1"/>
  <c r="BH1781" i="1" s="1"/>
  <c r="BI1781" i="1" s="1"/>
  <c r="BJ1781" i="1" s="1"/>
  <c r="BK1781" i="1" s="1"/>
  <c r="AU1776" i="1"/>
  <c r="BD1776" i="1" s="1"/>
  <c r="BE1776" i="1" s="1"/>
  <c r="BH1776" i="1" s="1"/>
  <c r="BI1776" i="1" s="1"/>
  <c r="BJ1776" i="1" s="1"/>
  <c r="BK1776" i="1" s="1"/>
  <c r="AU1760" i="1"/>
  <c r="AU1744" i="1"/>
  <c r="BD1744" i="1" s="1"/>
  <c r="BE1744" i="1" s="1"/>
  <c r="BH1744" i="1" s="1"/>
  <c r="BI1744" i="1" s="1"/>
  <c r="BJ1744" i="1" s="1"/>
  <c r="BK1744" i="1" s="1"/>
  <c r="AU1728" i="1"/>
  <c r="BD1728" i="1" s="1"/>
  <c r="BE1728" i="1" s="1"/>
  <c r="BH1728" i="1" s="1"/>
  <c r="BI1728" i="1" s="1"/>
  <c r="BJ1728" i="1" s="1"/>
  <c r="BK1728" i="1" s="1"/>
  <c r="AU1712" i="1"/>
  <c r="AU1696" i="1"/>
  <c r="BD1696" i="1" s="1"/>
  <c r="BE1696" i="1" s="1"/>
  <c r="BH1696" i="1" s="1"/>
  <c r="BI1696" i="1" s="1"/>
  <c r="BJ1696" i="1" s="1"/>
  <c r="BK1696" i="1" s="1"/>
  <c r="AU1680" i="1"/>
  <c r="BD1680" i="1" s="1"/>
  <c r="BE1680" i="1" s="1"/>
  <c r="BH1680" i="1" s="1"/>
  <c r="BI1680" i="1" s="1"/>
  <c r="BJ1680" i="1" s="1"/>
  <c r="BK1680" i="1" s="1"/>
  <c r="AU1664" i="1"/>
  <c r="BD1664" i="1" s="1"/>
  <c r="BE1664" i="1" s="1"/>
  <c r="BH1664" i="1" s="1"/>
  <c r="BI1664" i="1" s="1"/>
  <c r="BJ1664" i="1" s="1"/>
  <c r="BK1664" i="1" s="1"/>
  <c r="AU1656" i="1"/>
  <c r="AU1648" i="1"/>
  <c r="BD1648" i="1" s="1"/>
  <c r="BE1648" i="1" s="1"/>
  <c r="BH1648" i="1" s="1"/>
  <c r="BI1648" i="1" s="1"/>
  <c r="BJ1648" i="1" s="1"/>
  <c r="BK1648" i="1" s="1"/>
  <c r="AU1640" i="1"/>
  <c r="BD1640" i="1" s="1"/>
  <c r="BE1640" i="1" s="1"/>
  <c r="BH1640" i="1" s="1"/>
  <c r="BI1640" i="1" s="1"/>
  <c r="BJ1640" i="1" s="1"/>
  <c r="BK1640" i="1" s="1"/>
  <c r="AU1632" i="1"/>
  <c r="BD1632" i="1" s="1"/>
  <c r="BE1632" i="1" s="1"/>
  <c r="BH1632" i="1" s="1"/>
  <c r="BI1632" i="1" s="1"/>
  <c r="BJ1632" i="1" s="1"/>
  <c r="BK1632" i="1" s="1"/>
  <c r="AU1616" i="1"/>
  <c r="BD1616" i="1" s="1"/>
  <c r="BE1616" i="1" s="1"/>
  <c r="BH1616" i="1" s="1"/>
  <c r="BI1616" i="1" s="1"/>
  <c r="BJ1616" i="1" s="1"/>
  <c r="BK1616" i="1" s="1"/>
  <c r="AU1600" i="1"/>
  <c r="AU1592" i="1"/>
  <c r="BD1592" i="1" s="1"/>
  <c r="BE1592" i="1" s="1"/>
  <c r="BH1592" i="1" s="1"/>
  <c r="BI1592" i="1" s="1"/>
  <c r="BJ1592" i="1" s="1"/>
  <c r="BK1592" i="1" s="1"/>
  <c r="AU1584" i="1"/>
  <c r="BD1584" i="1" s="1"/>
  <c r="BE1584" i="1" s="1"/>
  <c r="BH1584" i="1" s="1"/>
  <c r="BI1584" i="1" s="1"/>
  <c r="BJ1584" i="1" s="1"/>
  <c r="BK1584" i="1" s="1"/>
  <c r="AU1576" i="1"/>
  <c r="AU1568" i="1"/>
  <c r="BD1568" i="1" s="1"/>
  <c r="BE1568" i="1" s="1"/>
  <c r="BH1568" i="1" s="1"/>
  <c r="BI1568" i="1" s="1"/>
  <c r="BJ1568" i="1" s="1"/>
  <c r="BK1568" i="1" s="1"/>
  <c r="AU1552" i="1"/>
  <c r="BD1552" i="1" s="1"/>
  <c r="BE1552" i="1" s="1"/>
  <c r="BH1552" i="1" s="1"/>
  <c r="BI1552" i="1" s="1"/>
  <c r="BJ1552" i="1" s="1"/>
  <c r="BK1552" i="1" s="1"/>
  <c r="AU1536" i="1"/>
  <c r="BD1536" i="1" s="1"/>
  <c r="BE1536" i="1" s="1"/>
  <c r="BH1536" i="1" s="1"/>
  <c r="BI1536" i="1" s="1"/>
  <c r="BJ1536" i="1" s="1"/>
  <c r="BK1536" i="1" s="1"/>
  <c r="AU1528" i="1"/>
  <c r="BD1528" i="1" s="1"/>
  <c r="BE1528" i="1" s="1"/>
  <c r="BH1528" i="1" s="1"/>
  <c r="BI1528" i="1" s="1"/>
  <c r="BJ1528" i="1" s="1"/>
  <c r="BK1528" i="1" s="1"/>
  <c r="AU1520" i="1"/>
  <c r="AU1512" i="1"/>
  <c r="BD1512" i="1" s="1"/>
  <c r="BE1512" i="1" s="1"/>
  <c r="BH1512" i="1" s="1"/>
  <c r="BI1512" i="1" s="1"/>
  <c r="BJ1512" i="1" s="1"/>
  <c r="BK1512" i="1" s="1"/>
  <c r="AU1504" i="1"/>
  <c r="BD1504" i="1" s="1"/>
  <c r="BE1504" i="1" s="1"/>
  <c r="BH1504" i="1" s="1"/>
  <c r="BI1504" i="1" s="1"/>
  <c r="BJ1504" i="1" s="1"/>
  <c r="BK1504" i="1" s="1"/>
  <c r="AU1488" i="1"/>
  <c r="AU1472" i="1"/>
  <c r="BD1472" i="1" s="1"/>
  <c r="BE1472" i="1" s="1"/>
  <c r="BH1472" i="1" s="1"/>
  <c r="BI1472" i="1" s="1"/>
  <c r="BJ1472" i="1" s="1"/>
  <c r="BK1472" i="1" s="1"/>
  <c r="AU1464" i="1"/>
  <c r="BD1464" i="1" s="1"/>
  <c r="BE1464" i="1" s="1"/>
  <c r="BH1464" i="1" s="1"/>
  <c r="BI1464" i="1" s="1"/>
  <c r="BJ1464" i="1" s="1"/>
  <c r="BK1464" i="1" s="1"/>
  <c r="AU1456" i="1"/>
  <c r="BD1456" i="1" s="1"/>
  <c r="BE1456" i="1" s="1"/>
  <c r="BH1456" i="1" s="1"/>
  <c r="BI1456" i="1" s="1"/>
  <c r="BJ1456" i="1" s="1"/>
  <c r="BK1456" i="1" s="1"/>
  <c r="AU1448" i="1"/>
  <c r="BD1448" i="1" s="1"/>
  <c r="BE1448" i="1" s="1"/>
  <c r="BH1448" i="1" s="1"/>
  <c r="BI1448" i="1" s="1"/>
  <c r="BJ1448" i="1" s="1"/>
  <c r="BK1448" i="1" s="1"/>
  <c r="AU1440" i="1"/>
  <c r="AU1424" i="1"/>
  <c r="BD1424" i="1" s="1"/>
  <c r="BE1424" i="1" s="1"/>
  <c r="BH1424" i="1" s="1"/>
  <c r="BI1424" i="1" s="1"/>
  <c r="BJ1424" i="1" s="1"/>
  <c r="BK1424" i="1" s="1"/>
  <c r="AU1408" i="1"/>
  <c r="AU1400" i="1"/>
  <c r="BD1400" i="1" s="1"/>
  <c r="BE1400" i="1" s="1"/>
  <c r="BH1400" i="1" s="1"/>
  <c r="BI1400" i="1" s="1"/>
  <c r="BJ1400" i="1" s="1"/>
  <c r="BK1400" i="1" s="1"/>
  <c r="AU1392" i="1"/>
  <c r="BD1392" i="1" s="1"/>
  <c r="BE1392" i="1" s="1"/>
  <c r="BH1392" i="1" s="1"/>
  <c r="BI1392" i="1" s="1"/>
  <c r="BJ1392" i="1" s="1"/>
  <c r="BK1392" i="1" s="1"/>
  <c r="AU1384" i="1"/>
  <c r="AU1376" i="1"/>
  <c r="BD1376" i="1" s="1"/>
  <c r="BE1376" i="1" s="1"/>
  <c r="BH1376" i="1" s="1"/>
  <c r="BI1376" i="1" s="1"/>
  <c r="BJ1376" i="1" s="1"/>
  <c r="BK1376" i="1" s="1"/>
  <c r="AU1360" i="1"/>
  <c r="AU1344" i="1"/>
  <c r="BD1344" i="1" s="1"/>
  <c r="BE1344" i="1" s="1"/>
  <c r="BH1344" i="1" s="1"/>
  <c r="BI1344" i="1" s="1"/>
  <c r="BJ1344" i="1" s="1"/>
  <c r="BK1344" i="1" s="1"/>
  <c r="AU1336" i="1"/>
  <c r="BD1336" i="1" s="1"/>
  <c r="BE1336" i="1" s="1"/>
  <c r="BH1336" i="1" s="1"/>
  <c r="BI1336" i="1" s="1"/>
  <c r="BJ1336" i="1" s="1"/>
  <c r="BK1336" i="1" s="1"/>
  <c r="AU1328" i="1"/>
  <c r="AU1320" i="1"/>
  <c r="BD1320" i="1" s="1"/>
  <c r="BE1320" i="1" s="1"/>
  <c r="BH1320" i="1" s="1"/>
  <c r="BI1320" i="1" s="1"/>
  <c r="BJ1320" i="1" s="1"/>
  <c r="BK1320" i="1" s="1"/>
  <c r="AU1312" i="1"/>
  <c r="BD1312" i="1" s="1"/>
  <c r="BE1312" i="1" s="1"/>
  <c r="BH1312" i="1" s="1"/>
  <c r="BI1312" i="1" s="1"/>
  <c r="BJ1312" i="1" s="1"/>
  <c r="BK1312" i="1" s="1"/>
  <c r="AU1296" i="1"/>
  <c r="BD1296" i="1" s="1"/>
  <c r="BE1296" i="1" s="1"/>
  <c r="BH1296" i="1" s="1"/>
  <c r="BI1296" i="1" s="1"/>
  <c r="BJ1296" i="1" s="1"/>
  <c r="BK1296" i="1" s="1"/>
  <c r="AU1280" i="1"/>
  <c r="AU1272" i="1"/>
  <c r="AU1264" i="1"/>
  <c r="BD1264" i="1" s="1"/>
  <c r="BE1264" i="1" s="1"/>
  <c r="BH1264" i="1" s="1"/>
  <c r="BI1264" i="1" s="1"/>
  <c r="BJ1264" i="1" s="1"/>
  <c r="BK1264" i="1" s="1"/>
  <c r="AU1256" i="1"/>
  <c r="BD1256" i="1" s="1"/>
  <c r="BE1256" i="1" s="1"/>
  <c r="BH1256" i="1" s="1"/>
  <c r="BI1256" i="1" s="1"/>
  <c r="BJ1256" i="1" s="1"/>
  <c r="BK1256" i="1" s="1"/>
  <c r="AU1248" i="1"/>
  <c r="BD1248" i="1" s="1"/>
  <c r="BE1248" i="1" s="1"/>
  <c r="BH1248" i="1" s="1"/>
  <c r="BI1248" i="1" s="1"/>
  <c r="BJ1248" i="1" s="1"/>
  <c r="BK1248" i="1" s="1"/>
  <c r="AU1232" i="1"/>
  <c r="BD1232" i="1" s="1"/>
  <c r="BE1232" i="1" s="1"/>
  <c r="BH1232" i="1" s="1"/>
  <c r="BI1232" i="1" s="1"/>
  <c r="BJ1232" i="1" s="1"/>
  <c r="BK1232" i="1" s="1"/>
  <c r="AU1216" i="1"/>
  <c r="BD1216" i="1" s="1"/>
  <c r="BE1216" i="1" s="1"/>
  <c r="BH1216" i="1" s="1"/>
  <c r="BI1216" i="1" s="1"/>
  <c r="BJ1216" i="1" s="1"/>
  <c r="BK1216" i="1" s="1"/>
  <c r="AU1208" i="1"/>
  <c r="BD1208" i="1" s="1"/>
  <c r="BE1208" i="1" s="1"/>
  <c r="BH1208" i="1" s="1"/>
  <c r="BI1208" i="1" s="1"/>
  <c r="BJ1208" i="1" s="1"/>
  <c r="BK1208" i="1" s="1"/>
  <c r="AU1200" i="1"/>
  <c r="BD1200" i="1" s="1"/>
  <c r="BE1200" i="1" s="1"/>
  <c r="BH1200" i="1" s="1"/>
  <c r="BI1200" i="1" s="1"/>
  <c r="BJ1200" i="1" s="1"/>
  <c r="BK1200" i="1" s="1"/>
  <c r="AU1192" i="1"/>
  <c r="AU1184" i="1"/>
  <c r="BD1184" i="1" s="1"/>
  <c r="BE1184" i="1" s="1"/>
  <c r="BH1184" i="1" s="1"/>
  <c r="BI1184" i="1" s="1"/>
  <c r="BJ1184" i="1" s="1"/>
  <c r="BK1184" i="1" s="1"/>
  <c r="AU1168" i="1"/>
  <c r="AU1152" i="1"/>
  <c r="BD1152" i="1" s="1"/>
  <c r="BE1152" i="1" s="1"/>
  <c r="BH1152" i="1" s="1"/>
  <c r="BI1152" i="1" s="1"/>
  <c r="BJ1152" i="1" s="1"/>
  <c r="BK1152" i="1" s="1"/>
  <c r="AU1144" i="1"/>
  <c r="AU1136" i="1"/>
  <c r="BD1136" i="1" s="1"/>
  <c r="BE1136" i="1" s="1"/>
  <c r="BH1136" i="1" s="1"/>
  <c r="BI1136" i="1" s="1"/>
  <c r="BJ1136" i="1" s="1"/>
  <c r="BK1136" i="1" s="1"/>
  <c r="AU1128" i="1"/>
  <c r="BD1128" i="1" s="1"/>
  <c r="BE1128" i="1" s="1"/>
  <c r="BH1128" i="1" s="1"/>
  <c r="BI1128" i="1" s="1"/>
  <c r="BJ1128" i="1" s="1"/>
  <c r="BK1128" i="1" s="1"/>
  <c r="AU1120" i="1"/>
  <c r="BD1120" i="1" s="1"/>
  <c r="BE1120" i="1" s="1"/>
  <c r="BH1120" i="1" s="1"/>
  <c r="BI1120" i="1" s="1"/>
  <c r="BJ1120" i="1" s="1"/>
  <c r="BK1120" i="1" s="1"/>
  <c r="AU1104" i="1"/>
  <c r="BD1104" i="1" s="1"/>
  <c r="BE1104" i="1" s="1"/>
  <c r="BH1104" i="1" s="1"/>
  <c r="BI1104" i="1" s="1"/>
  <c r="BJ1104" i="1" s="1"/>
  <c r="BK1104" i="1" s="1"/>
  <c r="AU1088" i="1"/>
  <c r="AU1080" i="1"/>
  <c r="BD1080" i="1" s="1"/>
  <c r="BE1080" i="1" s="1"/>
  <c r="BH1080" i="1" s="1"/>
  <c r="BI1080" i="1" s="1"/>
  <c r="BJ1080" i="1" s="1"/>
  <c r="BK1080" i="1" s="1"/>
  <c r="AU1072" i="1"/>
  <c r="BD1072" i="1" s="1"/>
  <c r="BE1072" i="1" s="1"/>
  <c r="BH1072" i="1" s="1"/>
  <c r="BI1072" i="1" s="1"/>
  <c r="BJ1072" i="1" s="1"/>
  <c r="BK1072" i="1" s="1"/>
  <c r="AU1064" i="1"/>
  <c r="AU1056" i="1"/>
  <c r="AU1040" i="1"/>
  <c r="BD1040" i="1" s="1"/>
  <c r="BE1040" i="1" s="1"/>
  <c r="BH1040" i="1" s="1"/>
  <c r="BI1040" i="1" s="1"/>
  <c r="BJ1040" i="1" s="1"/>
  <c r="BK1040" i="1" s="1"/>
  <c r="AU1031" i="1"/>
  <c r="AU1015" i="1"/>
  <c r="BD1015" i="1" s="1"/>
  <c r="BE1015" i="1" s="1"/>
  <c r="BH1015" i="1" s="1"/>
  <c r="BI1015" i="1" s="1"/>
  <c r="BJ1015" i="1" s="1"/>
  <c r="BK1015" i="1" s="1"/>
  <c r="AU999" i="1"/>
  <c r="BD999" i="1" s="1"/>
  <c r="BE999" i="1" s="1"/>
  <c r="BH999" i="1" s="1"/>
  <c r="BI999" i="1" s="1"/>
  <c r="BJ999" i="1" s="1"/>
  <c r="BK999" i="1" s="1"/>
  <c r="AU983" i="1"/>
  <c r="AU967" i="1"/>
  <c r="BD967" i="1" s="1"/>
  <c r="BE967" i="1" s="1"/>
  <c r="BH967" i="1" s="1"/>
  <c r="BI967" i="1" s="1"/>
  <c r="BJ967" i="1" s="1"/>
  <c r="BK967" i="1" s="1"/>
  <c r="AU951" i="1"/>
  <c r="BD951" i="1" s="1"/>
  <c r="BE951" i="1" s="1"/>
  <c r="BH951" i="1" s="1"/>
  <c r="BI951" i="1" s="1"/>
  <c r="BJ951" i="1" s="1"/>
  <c r="BK951" i="1" s="1"/>
  <c r="AU935" i="1"/>
  <c r="BD935" i="1" s="1"/>
  <c r="BE935" i="1" s="1"/>
  <c r="BH935" i="1" s="1"/>
  <c r="BI935" i="1" s="1"/>
  <c r="BJ935" i="1" s="1"/>
  <c r="BK935" i="1" s="1"/>
  <c r="AU919" i="1"/>
  <c r="BD919" i="1" s="1"/>
  <c r="BE919" i="1" s="1"/>
  <c r="BH919" i="1" s="1"/>
  <c r="BI919" i="1" s="1"/>
  <c r="BJ919" i="1" s="1"/>
  <c r="BK919" i="1" s="1"/>
  <c r="AU903" i="1"/>
  <c r="BD903" i="1" s="1"/>
  <c r="BE903" i="1" s="1"/>
  <c r="BH903" i="1" s="1"/>
  <c r="BI903" i="1" s="1"/>
  <c r="BJ903" i="1" s="1"/>
  <c r="BK903" i="1" s="1"/>
  <c r="AU887" i="1"/>
  <c r="BD887" i="1" s="1"/>
  <c r="BE887" i="1" s="1"/>
  <c r="BH887" i="1" s="1"/>
  <c r="BI887" i="1" s="1"/>
  <c r="BJ887" i="1" s="1"/>
  <c r="BK887" i="1" s="1"/>
  <c r="AU871" i="1"/>
  <c r="AU855" i="1"/>
  <c r="BD855" i="1" s="1"/>
  <c r="BE855" i="1" s="1"/>
  <c r="BH855" i="1" s="1"/>
  <c r="BI855" i="1" s="1"/>
  <c r="BJ855" i="1" s="1"/>
  <c r="BK855" i="1" s="1"/>
  <c r="AU839" i="1"/>
  <c r="BD839" i="1" s="1"/>
  <c r="BE839" i="1" s="1"/>
  <c r="BH839" i="1" s="1"/>
  <c r="BI839" i="1" s="1"/>
  <c r="BJ839" i="1" s="1"/>
  <c r="BK839" i="1" s="1"/>
  <c r="AU823" i="1"/>
  <c r="BD823" i="1" s="1"/>
  <c r="BE823" i="1" s="1"/>
  <c r="BH823" i="1" s="1"/>
  <c r="BI823" i="1" s="1"/>
  <c r="BJ823" i="1" s="1"/>
  <c r="BK823" i="1" s="1"/>
  <c r="AU807" i="1"/>
  <c r="BD807" i="1" s="1"/>
  <c r="BE807" i="1" s="1"/>
  <c r="BH807" i="1" s="1"/>
  <c r="BI807" i="1" s="1"/>
  <c r="BJ807" i="1" s="1"/>
  <c r="BK807" i="1" s="1"/>
  <c r="AU791" i="1"/>
  <c r="AU775" i="1"/>
  <c r="BD775" i="1" s="1"/>
  <c r="BE775" i="1" s="1"/>
  <c r="BH775" i="1" s="1"/>
  <c r="BI775" i="1" s="1"/>
  <c r="BJ775" i="1" s="1"/>
  <c r="BK775" i="1" s="1"/>
  <c r="AU759" i="1"/>
  <c r="AU743" i="1"/>
  <c r="BD743" i="1" s="1"/>
  <c r="BE743" i="1" s="1"/>
  <c r="BH743" i="1" s="1"/>
  <c r="BI743" i="1" s="1"/>
  <c r="BJ743" i="1" s="1"/>
  <c r="BK743" i="1" s="1"/>
  <c r="AU727" i="1"/>
  <c r="BD727" i="1" s="1"/>
  <c r="BE727" i="1" s="1"/>
  <c r="BH727" i="1" s="1"/>
  <c r="BI727" i="1" s="1"/>
  <c r="BJ727" i="1" s="1"/>
  <c r="BK727" i="1" s="1"/>
  <c r="AU711" i="1"/>
  <c r="AU695" i="1"/>
  <c r="BD695" i="1" s="1"/>
  <c r="BE695" i="1" s="1"/>
  <c r="BH695" i="1" s="1"/>
  <c r="BI695" i="1" s="1"/>
  <c r="BJ695" i="1" s="1"/>
  <c r="BK695" i="1" s="1"/>
  <c r="AU679" i="1"/>
  <c r="AU663" i="1"/>
  <c r="BD663" i="1" s="1"/>
  <c r="BE663" i="1" s="1"/>
  <c r="BH663" i="1" s="1"/>
  <c r="BI663" i="1" s="1"/>
  <c r="BJ663" i="1" s="1"/>
  <c r="BK663" i="1" s="1"/>
  <c r="AU647" i="1"/>
  <c r="BD647" i="1" s="1"/>
  <c r="BE647" i="1" s="1"/>
  <c r="BH647" i="1" s="1"/>
  <c r="BI647" i="1" s="1"/>
  <c r="BJ647" i="1" s="1"/>
  <c r="BK647" i="1" s="1"/>
  <c r="AU631" i="1"/>
  <c r="AU615" i="1"/>
  <c r="BD615" i="1" s="1"/>
  <c r="BE615" i="1" s="1"/>
  <c r="BH615" i="1" s="1"/>
  <c r="BI615" i="1" s="1"/>
  <c r="BJ615" i="1" s="1"/>
  <c r="BK615" i="1" s="1"/>
  <c r="AU599" i="1"/>
  <c r="AU583" i="1"/>
  <c r="BD583" i="1" s="1"/>
  <c r="BE583" i="1" s="1"/>
  <c r="BH583" i="1" s="1"/>
  <c r="BI583" i="1" s="1"/>
  <c r="BJ583" i="1" s="1"/>
  <c r="BK583" i="1" s="1"/>
  <c r="AU567" i="1"/>
  <c r="BD567" i="1" s="1"/>
  <c r="BE567" i="1" s="1"/>
  <c r="BH567" i="1" s="1"/>
  <c r="BI567" i="1" s="1"/>
  <c r="BJ567" i="1" s="1"/>
  <c r="BK567" i="1" s="1"/>
  <c r="AU551" i="1"/>
  <c r="AU535" i="1"/>
  <c r="BD535" i="1" s="1"/>
  <c r="BE535" i="1" s="1"/>
  <c r="BH535" i="1" s="1"/>
  <c r="BI535" i="1" s="1"/>
  <c r="BJ535" i="1" s="1"/>
  <c r="BK535" i="1" s="1"/>
  <c r="AU519" i="1"/>
  <c r="BD519" i="1" s="1"/>
  <c r="BE519" i="1" s="1"/>
  <c r="BH519" i="1" s="1"/>
  <c r="BI519" i="1" s="1"/>
  <c r="BJ519" i="1" s="1"/>
  <c r="BK519" i="1" s="1"/>
  <c r="AU503" i="1"/>
  <c r="BD503" i="1" s="1"/>
  <c r="BE503" i="1" s="1"/>
  <c r="BH503" i="1" s="1"/>
  <c r="BI503" i="1" s="1"/>
  <c r="BJ503" i="1" s="1"/>
  <c r="BK503" i="1" s="1"/>
  <c r="AU487" i="1"/>
  <c r="BD487" i="1" s="1"/>
  <c r="BE487" i="1" s="1"/>
  <c r="BH487" i="1" s="1"/>
  <c r="BI487" i="1" s="1"/>
  <c r="BJ487" i="1" s="1"/>
  <c r="BK487" i="1" s="1"/>
  <c r="AU471" i="1"/>
  <c r="BD471" i="1" s="1"/>
  <c r="BE471" i="1" s="1"/>
  <c r="BH471" i="1" s="1"/>
  <c r="BI471" i="1" s="1"/>
  <c r="BJ471" i="1" s="1"/>
  <c r="BK471" i="1" s="1"/>
  <c r="AU455" i="1"/>
  <c r="BD455" i="1" s="1"/>
  <c r="BE455" i="1" s="1"/>
  <c r="BH455" i="1" s="1"/>
  <c r="BI455" i="1" s="1"/>
  <c r="BJ455" i="1" s="1"/>
  <c r="BK455" i="1" s="1"/>
  <c r="AU439" i="1"/>
  <c r="AU423" i="1"/>
  <c r="BD423" i="1" s="1"/>
  <c r="BE423" i="1" s="1"/>
  <c r="BH423" i="1" s="1"/>
  <c r="BI423" i="1" s="1"/>
  <c r="BJ423" i="1" s="1"/>
  <c r="BK423" i="1" s="1"/>
  <c r="AU407" i="1"/>
  <c r="BD407" i="1" s="1"/>
  <c r="BE407" i="1" s="1"/>
  <c r="BH407" i="1" s="1"/>
  <c r="BI407" i="1" s="1"/>
  <c r="BJ407" i="1" s="1"/>
  <c r="BK407" i="1" s="1"/>
  <c r="AU391" i="1"/>
  <c r="BD391" i="1" s="1"/>
  <c r="BE391" i="1" s="1"/>
  <c r="BH391" i="1" s="1"/>
  <c r="BI391" i="1" s="1"/>
  <c r="BJ391" i="1" s="1"/>
  <c r="BK391" i="1" s="1"/>
  <c r="AU375" i="1"/>
  <c r="BD375" i="1" s="1"/>
  <c r="BE375" i="1" s="1"/>
  <c r="BH375" i="1" s="1"/>
  <c r="BI375" i="1" s="1"/>
  <c r="BJ375" i="1" s="1"/>
  <c r="BK375" i="1" s="1"/>
  <c r="AU359" i="1"/>
  <c r="AU343" i="1"/>
  <c r="BD343" i="1" s="1"/>
  <c r="BE343" i="1" s="1"/>
  <c r="BH343" i="1" s="1"/>
  <c r="BI343" i="1" s="1"/>
  <c r="BJ343" i="1" s="1"/>
  <c r="BK343" i="1" s="1"/>
  <c r="AU327" i="1"/>
  <c r="AU311" i="1"/>
  <c r="BD311" i="1" s="1"/>
  <c r="BE311" i="1" s="1"/>
  <c r="BH311" i="1" s="1"/>
  <c r="BI311" i="1" s="1"/>
  <c r="BJ311" i="1" s="1"/>
  <c r="BK311" i="1" s="1"/>
  <c r="AU295" i="1"/>
  <c r="BD295" i="1" s="1"/>
  <c r="BE295" i="1" s="1"/>
  <c r="BH295" i="1" s="1"/>
  <c r="BI295" i="1" s="1"/>
  <c r="BJ295" i="1" s="1"/>
  <c r="BK295" i="1" s="1"/>
  <c r="AU279" i="1"/>
  <c r="AU263" i="1"/>
  <c r="BD263" i="1" s="1"/>
  <c r="BE263" i="1" s="1"/>
  <c r="BH263" i="1" s="1"/>
  <c r="BI263" i="1" s="1"/>
  <c r="BJ263" i="1" s="1"/>
  <c r="BK263" i="1" s="1"/>
  <c r="AU247" i="1"/>
  <c r="AU231" i="1"/>
  <c r="BD231" i="1" s="1"/>
  <c r="BE231" i="1" s="1"/>
  <c r="BH231" i="1" s="1"/>
  <c r="BI231" i="1" s="1"/>
  <c r="BJ231" i="1" s="1"/>
  <c r="BK231" i="1" s="1"/>
  <c r="AU215" i="1"/>
  <c r="BD215" i="1" s="1"/>
  <c r="BE215" i="1" s="1"/>
  <c r="BH215" i="1" s="1"/>
  <c r="BI215" i="1" s="1"/>
  <c r="BJ215" i="1" s="1"/>
  <c r="BK215" i="1" s="1"/>
  <c r="AU199" i="1"/>
  <c r="AU183" i="1"/>
  <c r="BD183" i="1" s="1"/>
  <c r="BE183" i="1" s="1"/>
  <c r="BH183" i="1" s="1"/>
  <c r="BI183" i="1" s="1"/>
  <c r="BJ183" i="1" s="1"/>
  <c r="BK183" i="1" s="1"/>
  <c r="AU167" i="1"/>
  <c r="AU151" i="1"/>
  <c r="BD151" i="1" s="1"/>
  <c r="BE151" i="1" s="1"/>
  <c r="BH151" i="1" s="1"/>
  <c r="BI151" i="1" s="1"/>
  <c r="BJ151" i="1" s="1"/>
  <c r="BK151" i="1" s="1"/>
  <c r="AU135" i="1"/>
  <c r="BD135" i="1" s="1"/>
  <c r="BE135" i="1" s="1"/>
  <c r="BH135" i="1" s="1"/>
  <c r="BI135" i="1" s="1"/>
  <c r="BJ135" i="1" s="1"/>
  <c r="BK135" i="1" s="1"/>
  <c r="AU119" i="1"/>
  <c r="AU103" i="1"/>
  <c r="BD103" i="1" s="1"/>
  <c r="BE103" i="1" s="1"/>
  <c r="BH103" i="1" s="1"/>
  <c r="BI103" i="1" s="1"/>
  <c r="BJ103" i="1" s="1"/>
  <c r="BK103" i="1" s="1"/>
  <c r="AU87" i="1"/>
  <c r="BD87" i="1" s="1"/>
  <c r="BE87" i="1" s="1"/>
  <c r="BH87" i="1" s="1"/>
  <c r="BI87" i="1" s="1"/>
  <c r="BJ87" i="1" s="1"/>
  <c r="BK87" i="1" s="1"/>
  <c r="AU71" i="1"/>
  <c r="BD71" i="1" s="1"/>
  <c r="BE71" i="1" s="1"/>
  <c r="BH71" i="1" s="1"/>
  <c r="BI71" i="1" s="1"/>
  <c r="BJ71" i="1" s="1"/>
  <c r="BK71" i="1" s="1"/>
  <c r="AU55" i="1"/>
  <c r="BD55" i="1" s="1"/>
  <c r="BE55" i="1" s="1"/>
  <c r="BH55" i="1" s="1"/>
  <c r="BI55" i="1" s="1"/>
  <c r="BJ55" i="1" s="1"/>
  <c r="BK55" i="1" s="1"/>
  <c r="AU39" i="1"/>
  <c r="BD39" i="1" s="1"/>
  <c r="BE39" i="1" s="1"/>
  <c r="BH39" i="1" s="1"/>
  <c r="BI39" i="1" s="1"/>
  <c r="BJ39" i="1" s="1"/>
  <c r="BK39" i="1" s="1"/>
  <c r="AU23" i="1"/>
  <c r="BD23" i="1" s="1"/>
  <c r="BE23" i="1" s="1"/>
  <c r="BH23" i="1" s="1"/>
  <c r="BI23" i="1" s="1"/>
  <c r="BJ23" i="1" s="1"/>
  <c r="BK23" i="1" s="1"/>
  <c r="AU7" i="1"/>
  <c r="BD7" i="1" s="1"/>
  <c r="BE7" i="1" s="1"/>
  <c r="BH7" i="1" s="1"/>
  <c r="BI7" i="1" s="1"/>
  <c r="BJ7" i="1" s="1"/>
  <c r="BK7" i="1" s="1"/>
  <c r="AW1662" i="1"/>
  <c r="AW1598" i="1"/>
  <c r="AW1534" i="1"/>
  <c r="AW1470" i="1"/>
  <c r="BJ1470" i="1" s="1"/>
  <c r="BK1470" i="1" s="1"/>
  <c r="AW1406" i="1"/>
  <c r="BJ1406" i="1" s="1"/>
  <c r="BK1406" i="1" s="1"/>
  <c r="AW1342" i="1"/>
  <c r="BJ1342" i="1" s="1"/>
  <c r="BK1342" i="1" s="1"/>
  <c r="AW1278" i="1"/>
  <c r="AW1214" i="1"/>
  <c r="AW1150" i="1"/>
  <c r="BJ1150" i="1" s="1"/>
  <c r="BK1150" i="1" s="1"/>
  <c r="AW1086" i="1"/>
  <c r="AW1022" i="1"/>
  <c r="AW1000" i="1"/>
  <c r="AW979" i="1"/>
  <c r="AW958" i="1"/>
  <c r="BJ958" i="1" s="1"/>
  <c r="BK958" i="1" s="1"/>
  <c r="AW936" i="1"/>
  <c r="AW915" i="1"/>
  <c r="BJ915" i="1" s="1"/>
  <c r="BK915" i="1" s="1"/>
  <c r="AW894" i="1"/>
  <c r="AW872" i="1"/>
  <c r="AW851" i="1"/>
  <c r="AW830" i="1"/>
  <c r="BJ830" i="1" s="1"/>
  <c r="BK830" i="1" s="1"/>
  <c r="AW808" i="1"/>
  <c r="BJ808" i="1" s="1"/>
  <c r="BK808" i="1" s="1"/>
  <c r="AW787" i="1"/>
  <c r="AW766" i="1"/>
  <c r="AW744" i="1"/>
  <c r="AW723" i="1"/>
  <c r="AW702" i="1"/>
  <c r="BJ702" i="1" s="1"/>
  <c r="BK702" i="1" s="1"/>
  <c r="AW680" i="1"/>
  <c r="AW659" i="1"/>
  <c r="AW638" i="1"/>
  <c r="BJ638" i="1" s="1"/>
  <c r="BK638" i="1" s="1"/>
  <c r="AW616" i="1"/>
  <c r="AW595" i="1"/>
  <c r="AW574" i="1"/>
  <c r="AW552" i="1"/>
  <c r="AW531" i="1"/>
  <c r="AW510" i="1"/>
  <c r="AW488" i="1"/>
  <c r="BJ488" i="1" s="1"/>
  <c r="BK488" i="1" s="1"/>
  <c r="AW467" i="1"/>
  <c r="AW446" i="1"/>
  <c r="BJ446" i="1" s="1"/>
  <c r="BK446" i="1" s="1"/>
  <c r="AW424" i="1"/>
  <c r="AW403" i="1"/>
  <c r="BJ403" i="1" s="1"/>
  <c r="BK403" i="1" s="1"/>
  <c r="AW382" i="1"/>
  <c r="AW360" i="1"/>
  <c r="AW339" i="1"/>
  <c r="AW318" i="1"/>
  <c r="BJ318" i="1" s="1"/>
  <c r="BK318" i="1" s="1"/>
  <c r="AW296" i="1"/>
  <c r="AW275" i="1"/>
  <c r="AW254" i="1"/>
  <c r="AW232" i="1"/>
  <c r="AW211" i="1"/>
  <c r="AW190" i="1"/>
  <c r="BJ190" i="1" s="1"/>
  <c r="BK190" i="1" s="1"/>
  <c r="AW168" i="1"/>
  <c r="AW147" i="1"/>
  <c r="AW126" i="1"/>
  <c r="BJ126" i="1" s="1"/>
  <c r="BK126" i="1" s="1"/>
  <c r="AW104" i="1"/>
  <c r="AW83" i="1"/>
  <c r="AW62" i="1"/>
  <c r="AW40" i="1"/>
  <c r="AW19" i="1"/>
  <c r="AW1765" i="1"/>
  <c r="AU1765" i="1"/>
  <c r="AW1745" i="1"/>
  <c r="AU1745" i="1"/>
  <c r="BD1745" i="1" s="1"/>
  <c r="BE1745" i="1" s="1"/>
  <c r="BH1745" i="1" s="1"/>
  <c r="BI1745" i="1" s="1"/>
  <c r="AW1733" i="1"/>
  <c r="AU1733" i="1"/>
  <c r="AW1721" i="1"/>
  <c r="AU1721" i="1"/>
  <c r="BD1721" i="1" s="1"/>
  <c r="BE1721" i="1" s="1"/>
  <c r="BH1721" i="1" s="1"/>
  <c r="BI1721" i="1" s="1"/>
  <c r="AW1709" i="1"/>
  <c r="AU1709" i="1"/>
  <c r="AW1697" i="1"/>
  <c r="AU1697" i="1"/>
  <c r="BD1697" i="1" s="1"/>
  <c r="BE1697" i="1" s="1"/>
  <c r="BH1697" i="1" s="1"/>
  <c r="BI1697" i="1" s="1"/>
  <c r="AW1685" i="1"/>
  <c r="AU1685" i="1"/>
  <c r="AW1673" i="1"/>
  <c r="AU1673" i="1"/>
  <c r="BD1673" i="1" s="1"/>
  <c r="BE1673" i="1" s="1"/>
  <c r="BH1673" i="1" s="1"/>
  <c r="BI1673" i="1" s="1"/>
  <c r="AW1661" i="1"/>
  <c r="AU1661" i="1"/>
  <c r="BD1661" i="1" s="1"/>
  <c r="BE1661" i="1" s="1"/>
  <c r="BH1661" i="1" s="1"/>
  <c r="BI1661" i="1" s="1"/>
  <c r="AW1649" i="1"/>
  <c r="AU1649" i="1"/>
  <c r="BD1649" i="1" s="1"/>
  <c r="BE1649" i="1" s="1"/>
  <c r="BH1649" i="1" s="1"/>
  <c r="BI1649" i="1" s="1"/>
  <c r="AW1637" i="1"/>
  <c r="AU1637" i="1"/>
  <c r="BD1637" i="1" s="1"/>
  <c r="BE1637" i="1" s="1"/>
  <c r="BH1637" i="1" s="1"/>
  <c r="BI1637" i="1" s="1"/>
  <c r="AW1617" i="1"/>
  <c r="AU1617" i="1"/>
  <c r="BD1617" i="1" s="1"/>
  <c r="BE1617" i="1" s="1"/>
  <c r="BH1617" i="1" s="1"/>
  <c r="BI1617" i="1" s="1"/>
  <c r="AW1601" i="1"/>
  <c r="AU1601" i="1"/>
  <c r="AW1589" i="1"/>
  <c r="AU1589" i="1"/>
  <c r="BD1589" i="1" s="1"/>
  <c r="BE1589" i="1" s="1"/>
  <c r="BH1589" i="1" s="1"/>
  <c r="BI1589" i="1" s="1"/>
  <c r="AW1577" i="1"/>
  <c r="AU1577" i="1"/>
  <c r="AW1561" i="1"/>
  <c r="AU1561" i="1"/>
  <c r="BD1561" i="1" s="1"/>
  <c r="BE1561" i="1" s="1"/>
  <c r="BH1561" i="1" s="1"/>
  <c r="BI1561" i="1" s="1"/>
  <c r="AW1549" i="1"/>
  <c r="AU1549" i="1"/>
  <c r="AW1537" i="1"/>
  <c r="AU1537" i="1"/>
  <c r="BD1537" i="1" s="1"/>
  <c r="BE1537" i="1" s="1"/>
  <c r="BH1537" i="1" s="1"/>
  <c r="BI1537" i="1" s="1"/>
  <c r="AW1525" i="1"/>
  <c r="AU1525" i="1"/>
  <c r="BD1525" i="1" s="1"/>
  <c r="BE1525" i="1" s="1"/>
  <c r="BH1525" i="1" s="1"/>
  <c r="BI1525" i="1" s="1"/>
  <c r="AW1513" i="1"/>
  <c r="AU1513" i="1"/>
  <c r="BD1513" i="1" s="1"/>
  <c r="BE1513" i="1" s="1"/>
  <c r="BH1513" i="1" s="1"/>
  <c r="BI1513" i="1" s="1"/>
  <c r="AW1497" i="1"/>
  <c r="AU1497" i="1"/>
  <c r="BD1497" i="1" s="1"/>
  <c r="BE1497" i="1" s="1"/>
  <c r="BH1497" i="1" s="1"/>
  <c r="BI1497" i="1" s="1"/>
  <c r="AW1477" i="1"/>
  <c r="AU1477" i="1"/>
  <c r="BD1477" i="1" s="1"/>
  <c r="BE1477" i="1" s="1"/>
  <c r="BH1477" i="1" s="1"/>
  <c r="BI1477" i="1" s="1"/>
  <c r="AW1465" i="1"/>
  <c r="AU1465" i="1"/>
  <c r="AW1453" i="1"/>
  <c r="AU1453" i="1"/>
  <c r="BD1453" i="1" s="1"/>
  <c r="BE1453" i="1" s="1"/>
  <c r="BH1453" i="1" s="1"/>
  <c r="BI1453" i="1" s="1"/>
  <c r="AW1433" i="1"/>
  <c r="AU1433" i="1"/>
  <c r="BD1433" i="1" s="1"/>
  <c r="BE1433" i="1" s="1"/>
  <c r="BH1433" i="1" s="1"/>
  <c r="BI1433" i="1" s="1"/>
  <c r="AW1421" i="1"/>
  <c r="AU1421" i="1"/>
  <c r="BD1421" i="1" s="1"/>
  <c r="BE1421" i="1" s="1"/>
  <c r="BH1421" i="1" s="1"/>
  <c r="BI1421" i="1" s="1"/>
  <c r="AW1405" i="1"/>
  <c r="AU1405" i="1"/>
  <c r="BD1405" i="1" s="1"/>
  <c r="BE1405" i="1" s="1"/>
  <c r="BH1405" i="1" s="1"/>
  <c r="BI1405" i="1" s="1"/>
  <c r="AW1389" i="1"/>
  <c r="AU1389" i="1"/>
  <c r="BD1389" i="1" s="1"/>
  <c r="BE1389" i="1" s="1"/>
  <c r="BH1389" i="1" s="1"/>
  <c r="BI1389" i="1" s="1"/>
  <c r="AW1365" i="1"/>
  <c r="AU1365" i="1"/>
  <c r="BD1365" i="1" s="1"/>
  <c r="BE1365" i="1" s="1"/>
  <c r="BH1365" i="1" s="1"/>
  <c r="BI1365" i="1" s="1"/>
  <c r="AW1345" i="1"/>
  <c r="AU1345" i="1"/>
  <c r="BD1345" i="1" s="1"/>
  <c r="BE1345" i="1" s="1"/>
  <c r="BH1345" i="1" s="1"/>
  <c r="BI1345" i="1" s="1"/>
  <c r="AW1333" i="1"/>
  <c r="AU1333" i="1"/>
  <c r="AW1321" i="1"/>
  <c r="AU1321" i="1"/>
  <c r="BD1321" i="1" s="1"/>
  <c r="BE1321" i="1" s="1"/>
  <c r="BH1321" i="1" s="1"/>
  <c r="BI1321" i="1" s="1"/>
  <c r="AW1301" i="1"/>
  <c r="AU1301" i="1"/>
  <c r="AW1289" i="1"/>
  <c r="AU1289" i="1"/>
  <c r="BD1289" i="1" s="1"/>
  <c r="BE1289" i="1" s="1"/>
  <c r="BH1289" i="1" s="1"/>
  <c r="BI1289" i="1" s="1"/>
  <c r="AW1269" i="1"/>
  <c r="AU1269" i="1"/>
  <c r="BD1269" i="1" s="1"/>
  <c r="BE1269" i="1" s="1"/>
  <c r="BH1269" i="1" s="1"/>
  <c r="BI1269" i="1" s="1"/>
  <c r="AW1253" i="1"/>
  <c r="AU1253" i="1"/>
  <c r="AW1241" i="1"/>
  <c r="AU1241" i="1"/>
  <c r="BD1241" i="1" s="1"/>
  <c r="BE1241" i="1" s="1"/>
  <c r="BH1241" i="1" s="1"/>
  <c r="BI1241" i="1" s="1"/>
  <c r="AW1229" i="1"/>
  <c r="AU1229" i="1"/>
  <c r="BD1229" i="1" s="1"/>
  <c r="BE1229" i="1" s="1"/>
  <c r="BH1229" i="1" s="1"/>
  <c r="BI1229" i="1" s="1"/>
  <c r="AW1213" i="1"/>
  <c r="AU1213" i="1"/>
  <c r="BD1213" i="1" s="1"/>
  <c r="BE1213" i="1" s="1"/>
  <c r="BH1213" i="1" s="1"/>
  <c r="BI1213" i="1" s="1"/>
  <c r="AW1197" i="1"/>
  <c r="AU1197" i="1"/>
  <c r="AW1177" i="1"/>
  <c r="AU1177" i="1"/>
  <c r="BD1177" i="1" s="1"/>
  <c r="BE1177" i="1" s="1"/>
  <c r="BH1177" i="1" s="1"/>
  <c r="BI1177" i="1" s="1"/>
  <c r="AW1161" i="1"/>
  <c r="AU1161" i="1"/>
  <c r="BD1161" i="1" s="1"/>
  <c r="BE1161" i="1" s="1"/>
  <c r="BH1161" i="1" s="1"/>
  <c r="BI1161" i="1" s="1"/>
  <c r="AW1149" i="1"/>
  <c r="AU1149" i="1"/>
  <c r="BD1149" i="1" s="1"/>
  <c r="BE1149" i="1" s="1"/>
  <c r="BH1149" i="1" s="1"/>
  <c r="BI1149" i="1" s="1"/>
  <c r="AW1137" i="1"/>
  <c r="AU1137" i="1"/>
  <c r="AW1121" i="1"/>
  <c r="AU1121" i="1"/>
  <c r="BD1121" i="1" s="1"/>
  <c r="BE1121" i="1" s="1"/>
  <c r="BH1121" i="1" s="1"/>
  <c r="BI1121" i="1" s="1"/>
  <c r="AW1097" i="1"/>
  <c r="AU1097" i="1"/>
  <c r="BD1097" i="1" s="1"/>
  <c r="BE1097" i="1" s="1"/>
  <c r="BH1097" i="1" s="1"/>
  <c r="BI1097" i="1" s="1"/>
  <c r="AW1081" i="1"/>
  <c r="AU1081" i="1"/>
  <c r="BD1081" i="1" s="1"/>
  <c r="BE1081" i="1" s="1"/>
  <c r="BH1081" i="1" s="1"/>
  <c r="BI1081" i="1" s="1"/>
  <c r="AW1065" i="1"/>
  <c r="AU1065" i="1"/>
  <c r="BD1065" i="1" s="1"/>
  <c r="BE1065" i="1" s="1"/>
  <c r="BH1065" i="1" s="1"/>
  <c r="BI1065" i="1" s="1"/>
  <c r="AW1049" i="1"/>
  <c r="AU1049" i="1"/>
  <c r="BD1049" i="1" s="1"/>
  <c r="BE1049" i="1" s="1"/>
  <c r="BH1049" i="1" s="1"/>
  <c r="BI1049" i="1" s="1"/>
  <c r="AW1033" i="1"/>
  <c r="AU1033" i="1"/>
  <c r="AW1017" i="1"/>
  <c r="AU1017" i="1"/>
  <c r="BD1017" i="1" s="1"/>
  <c r="BE1017" i="1" s="1"/>
  <c r="BH1017" i="1" s="1"/>
  <c r="BI1017" i="1" s="1"/>
  <c r="AW997" i="1"/>
  <c r="AU997" i="1"/>
  <c r="BD997" i="1" s="1"/>
  <c r="BE997" i="1" s="1"/>
  <c r="BH997" i="1" s="1"/>
  <c r="BI997" i="1" s="1"/>
  <c r="AW981" i="1"/>
  <c r="AU981" i="1"/>
  <c r="AW973" i="1"/>
  <c r="AU973" i="1"/>
  <c r="BD973" i="1" s="1"/>
  <c r="BE973" i="1" s="1"/>
  <c r="BH973" i="1" s="1"/>
  <c r="BI973" i="1" s="1"/>
  <c r="AW961" i="1"/>
  <c r="AU961" i="1"/>
  <c r="BD961" i="1" s="1"/>
  <c r="BE961" i="1" s="1"/>
  <c r="BH961" i="1" s="1"/>
  <c r="BI961" i="1" s="1"/>
  <c r="AW941" i="1"/>
  <c r="AU941" i="1"/>
  <c r="BD941" i="1" s="1"/>
  <c r="BE941" i="1" s="1"/>
  <c r="BH941" i="1" s="1"/>
  <c r="BI941" i="1" s="1"/>
  <c r="AW929" i="1"/>
  <c r="AU929" i="1"/>
  <c r="AW917" i="1"/>
  <c r="AU917" i="1"/>
  <c r="BD917" i="1" s="1"/>
  <c r="BE917" i="1" s="1"/>
  <c r="BH917" i="1" s="1"/>
  <c r="BI917" i="1" s="1"/>
  <c r="AW905" i="1"/>
  <c r="AU905" i="1"/>
  <c r="BD905" i="1" s="1"/>
  <c r="BE905" i="1" s="1"/>
  <c r="BH905" i="1" s="1"/>
  <c r="BI905" i="1" s="1"/>
  <c r="AW893" i="1"/>
  <c r="AU893" i="1"/>
  <c r="BD893" i="1" s="1"/>
  <c r="BE893" i="1" s="1"/>
  <c r="BH893" i="1" s="1"/>
  <c r="BI893" i="1" s="1"/>
  <c r="AW881" i="1"/>
  <c r="AU881" i="1"/>
  <c r="BD881" i="1" s="1"/>
  <c r="BE881" i="1" s="1"/>
  <c r="BH881" i="1" s="1"/>
  <c r="BI881" i="1" s="1"/>
  <c r="AW869" i="1"/>
  <c r="AU869" i="1"/>
  <c r="AW857" i="1"/>
  <c r="AU857" i="1"/>
  <c r="BD857" i="1" s="1"/>
  <c r="BE857" i="1" s="1"/>
  <c r="BH857" i="1" s="1"/>
  <c r="BI857" i="1" s="1"/>
  <c r="AW845" i="1"/>
  <c r="AU845" i="1"/>
  <c r="AW829" i="1"/>
  <c r="AU829" i="1"/>
  <c r="BD829" i="1" s="1"/>
  <c r="BE829" i="1" s="1"/>
  <c r="BH829" i="1" s="1"/>
  <c r="BI829" i="1" s="1"/>
  <c r="AW805" i="1"/>
  <c r="AU805" i="1"/>
  <c r="BD805" i="1" s="1"/>
  <c r="BE805" i="1" s="1"/>
  <c r="BH805" i="1" s="1"/>
  <c r="BI805" i="1" s="1"/>
  <c r="AW757" i="1"/>
  <c r="AU757" i="1"/>
  <c r="BD757" i="1" s="1"/>
  <c r="BE757" i="1" s="1"/>
  <c r="BH757" i="1" s="1"/>
  <c r="BI757" i="1" s="1"/>
  <c r="AW737" i="1"/>
  <c r="AU737" i="1"/>
  <c r="AW721" i="1"/>
  <c r="AU721" i="1"/>
  <c r="BD721" i="1" s="1"/>
  <c r="BE721" i="1" s="1"/>
  <c r="BH721" i="1" s="1"/>
  <c r="BI721" i="1" s="1"/>
  <c r="AW709" i="1"/>
  <c r="AU709" i="1"/>
  <c r="AW697" i="1"/>
  <c r="AU697" i="1"/>
  <c r="BD697" i="1" s="1"/>
  <c r="BE697" i="1" s="1"/>
  <c r="BH697" i="1" s="1"/>
  <c r="BI697" i="1" s="1"/>
  <c r="AW677" i="1"/>
  <c r="AU677" i="1"/>
  <c r="BD677" i="1" s="1"/>
  <c r="BE677" i="1" s="1"/>
  <c r="BH677" i="1" s="1"/>
  <c r="BI677" i="1" s="1"/>
  <c r="AW661" i="1"/>
  <c r="AU661" i="1"/>
  <c r="BD661" i="1" s="1"/>
  <c r="BE661" i="1" s="1"/>
  <c r="BH661" i="1" s="1"/>
  <c r="BI661" i="1" s="1"/>
  <c r="AW649" i="1"/>
  <c r="AU649" i="1"/>
  <c r="BD649" i="1" s="1"/>
  <c r="BE649" i="1" s="1"/>
  <c r="BH649" i="1" s="1"/>
  <c r="BI649" i="1" s="1"/>
  <c r="AW633" i="1"/>
  <c r="AU633" i="1"/>
  <c r="BD633" i="1" s="1"/>
  <c r="BE633" i="1" s="1"/>
  <c r="BH633" i="1" s="1"/>
  <c r="BI633" i="1" s="1"/>
  <c r="AW613" i="1"/>
  <c r="AU613" i="1"/>
  <c r="BD613" i="1" s="1"/>
  <c r="BE613" i="1" s="1"/>
  <c r="BH613" i="1" s="1"/>
  <c r="BI613" i="1" s="1"/>
  <c r="AW601" i="1"/>
  <c r="AU601" i="1"/>
  <c r="AW581" i="1"/>
  <c r="AU581" i="1"/>
  <c r="BD581" i="1" s="1"/>
  <c r="BE581" i="1" s="1"/>
  <c r="BH581" i="1" s="1"/>
  <c r="BI581" i="1" s="1"/>
  <c r="AW569" i="1"/>
  <c r="AU569" i="1"/>
  <c r="BD569" i="1" s="1"/>
  <c r="BE569" i="1" s="1"/>
  <c r="BH569" i="1" s="1"/>
  <c r="BI569" i="1" s="1"/>
  <c r="AW553" i="1"/>
  <c r="AU553" i="1"/>
  <c r="BD553" i="1" s="1"/>
  <c r="BE553" i="1" s="1"/>
  <c r="BH553" i="1" s="1"/>
  <c r="BI553" i="1" s="1"/>
  <c r="AW541" i="1"/>
  <c r="AU541" i="1"/>
  <c r="BD541" i="1" s="1"/>
  <c r="BE541" i="1" s="1"/>
  <c r="BH541" i="1" s="1"/>
  <c r="BI541" i="1" s="1"/>
  <c r="AW525" i="1"/>
  <c r="AU525" i="1"/>
  <c r="BD525" i="1" s="1"/>
  <c r="BE525" i="1" s="1"/>
  <c r="BH525" i="1" s="1"/>
  <c r="BI525" i="1" s="1"/>
  <c r="AW513" i="1"/>
  <c r="AU513" i="1"/>
  <c r="BD513" i="1" s="1"/>
  <c r="BE513" i="1" s="1"/>
  <c r="BH513" i="1" s="1"/>
  <c r="BI513" i="1" s="1"/>
  <c r="AW505" i="1"/>
  <c r="AU505" i="1"/>
  <c r="BD505" i="1" s="1"/>
  <c r="BE505" i="1" s="1"/>
  <c r="BH505" i="1" s="1"/>
  <c r="BI505" i="1" s="1"/>
  <c r="AW485" i="1"/>
  <c r="AU485" i="1"/>
  <c r="BD485" i="1" s="1"/>
  <c r="BE485" i="1" s="1"/>
  <c r="BH485" i="1" s="1"/>
  <c r="BI485" i="1" s="1"/>
  <c r="AW473" i="1"/>
  <c r="AU473" i="1"/>
  <c r="BD473" i="1" s="1"/>
  <c r="BE473" i="1" s="1"/>
  <c r="BH473" i="1" s="1"/>
  <c r="BI473" i="1" s="1"/>
  <c r="AW453" i="1"/>
  <c r="AU453" i="1"/>
  <c r="BD453" i="1" s="1"/>
  <c r="BE453" i="1" s="1"/>
  <c r="BH453" i="1" s="1"/>
  <c r="BI453" i="1" s="1"/>
  <c r="AW441" i="1"/>
  <c r="AU441" i="1"/>
  <c r="AW421" i="1"/>
  <c r="AU421" i="1"/>
  <c r="BD421" i="1" s="1"/>
  <c r="BE421" i="1" s="1"/>
  <c r="BH421" i="1" s="1"/>
  <c r="BI421" i="1" s="1"/>
  <c r="AW409" i="1"/>
  <c r="AU409" i="1"/>
  <c r="AW397" i="1"/>
  <c r="AU397" i="1"/>
  <c r="BD397" i="1" s="1"/>
  <c r="BE397" i="1" s="1"/>
  <c r="BH397" i="1" s="1"/>
  <c r="BI397" i="1" s="1"/>
  <c r="AW385" i="1"/>
  <c r="AU385" i="1"/>
  <c r="AW373" i="1"/>
  <c r="AU373" i="1"/>
  <c r="BD373" i="1" s="1"/>
  <c r="BE373" i="1" s="1"/>
  <c r="BH373" i="1" s="1"/>
  <c r="BI373" i="1" s="1"/>
  <c r="AW361" i="1"/>
  <c r="AU361" i="1"/>
  <c r="AW341" i="1"/>
  <c r="AU341" i="1"/>
  <c r="BD341" i="1" s="1"/>
  <c r="BE341" i="1" s="1"/>
  <c r="BH341" i="1" s="1"/>
  <c r="BI341" i="1" s="1"/>
  <c r="AW329" i="1"/>
  <c r="AU329" i="1"/>
  <c r="AW309" i="1"/>
  <c r="AU309" i="1"/>
  <c r="BD309" i="1" s="1"/>
  <c r="BE309" i="1" s="1"/>
  <c r="BH309" i="1" s="1"/>
  <c r="BI309" i="1" s="1"/>
  <c r="AW297" i="1"/>
  <c r="AU297" i="1"/>
  <c r="BD297" i="1" s="1"/>
  <c r="BE297" i="1" s="1"/>
  <c r="BH297" i="1" s="1"/>
  <c r="BI297" i="1" s="1"/>
  <c r="AW281" i="1"/>
  <c r="AU281" i="1"/>
  <c r="AW269" i="1"/>
  <c r="AU269" i="1"/>
  <c r="BD269" i="1" s="1"/>
  <c r="BE269" i="1" s="1"/>
  <c r="BH269" i="1" s="1"/>
  <c r="BI269" i="1" s="1"/>
  <c r="AW249" i="1"/>
  <c r="AU249" i="1"/>
  <c r="BD249" i="1" s="1"/>
  <c r="BE249" i="1" s="1"/>
  <c r="BH249" i="1" s="1"/>
  <c r="BI249" i="1" s="1"/>
  <c r="AW229" i="1"/>
  <c r="AU229" i="1"/>
  <c r="BD229" i="1" s="1"/>
  <c r="BE229" i="1" s="1"/>
  <c r="BH229" i="1" s="1"/>
  <c r="BI229" i="1" s="1"/>
  <c r="AW201" i="1"/>
  <c r="AU201" i="1"/>
  <c r="BD201" i="1" s="1"/>
  <c r="BE201" i="1" s="1"/>
  <c r="BH201" i="1" s="1"/>
  <c r="BI201" i="1" s="1"/>
  <c r="AW185" i="1"/>
  <c r="AU185" i="1"/>
  <c r="BD185" i="1" s="1"/>
  <c r="BE185" i="1" s="1"/>
  <c r="BH185" i="1" s="1"/>
  <c r="BI185" i="1" s="1"/>
  <c r="AW165" i="1"/>
  <c r="AU165" i="1"/>
  <c r="AW153" i="1"/>
  <c r="AU153" i="1"/>
  <c r="BD153" i="1" s="1"/>
  <c r="BE153" i="1" s="1"/>
  <c r="BH153" i="1" s="1"/>
  <c r="BI153" i="1" s="1"/>
  <c r="AW137" i="1"/>
  <c r="AU137" i="1"/>
  <c r="BD137" i="1" s="1"/>
  <c r="BE137" i="1" s="1"/>
  <c r="BH137" i="1" s="1"/>
  <c r="BI137" i="1" s="1"/>
  <c r="AU3769" i="1"/>
  <c r="AU3737" i="1"/>
  <c r="AU3705" i="1"/>
  <c r="AU3689" i="1"/>
  <c r="AU3641" i="1"/>
  <c r="AU3497" i="1"/>
  <c r="AU3481" i="1"/>
  <c r="AU3465" i="1"/>
  <c r="AU3401" i="1"/>
  <c r="BD3401" i="1" s="1"/>
  <c r="BE3401" i="1" s="1"/>
  <c r="BH3401" i="1" s="1"/>
  <c r="BI3401" i="1" s="1"/>
  <c r="AU3385" i="1"/>
  <c r="AU3369" i="1"/>
  <c r="BD3369" i="1" s="1"/>
  <c r="BE3369" i="1" s="1"/>
  <c r="BH3369" i="1" s="1"/>
  <c r="BI3369" i="1" s="1"/>
  <c r="BJ3369" i="1" s="1"/>
  <c r="BK3369" i="1" s="1"/>
  <c r="AU3353" i="1"/>
  <c r="AU3337" i="1"/>
  <c r="BD3337" i="1" s="1"/>
  <c r="BE3337" i="1" s="1"/>
  <c r="BH3337" i="1" s="1"/>
  <c r="BI3337" i="1" s="1"/>
  <c r="BJ3337" i="1" s="1"/>
  <c r="BK3337" i="1" s="1"/>
  <c r="AU3321" i="1"/>
  <c r="BD3321" i="1" s="1"/>
  <c r="BE3321" i="1" s="1"/>
  <c r="BH3321" i="1" s="1"/>
  <c r="BI3321" i="1" s="1"/>
  <c r="BJ3321" i="1" s="1"/>
  <c r="BK3321" i="1" s="1"/>
  <c r="AU3305" i="1"/>
  <c r="AU3241" i="1"/>
  <c r="BD3241" i="1" s="1"/>
  <c r="BE3241" i="1" s="1"/>
  <c r="BH3241" i="1" s="1"/>
  <c r="BI3241" i="1" s="1"/>
  <c r="BJ3241" i="1" s="1"/>
  <c r="BK3241" i="1" s="1"/>
  <c r="AU3225" i="1"/>
  <c r="BD3225" i="1" s="1"/>
  <c r="BE3225" i="1" s="1"/>
  <c r="BH3225" i="1" s="1"/>
  <c r="BI3225" i="1" s="1"/>
  <c r="BJ3225" i="1" s="1"/>
  <c r="BK3225" i="1" s="1"/>
  <c r="AU3209" i="1"/>
  <c r="BD3209" i="1" s="1"/>
  <c r="BE3209" i="1" s="1"/>
  <c r="BH3209" i="1" s="1"/>
  <c r="BI3209" i="1" s="1"/>
  <c r="BJ3209" i="1" s="1"/>
  <c r="BK3209" i="1" s="1"/>
  <c r="AU3193" i="1"/>
  <c r="AU3177" i="1"/>
  <c r="BD3177" i="1" s="1"/>
  <c r="BE3177" i="1" s="1"/>
  <c r="BH3177" i="1" s="1"/>
  <c r="BI3177" i="1" s="1"/>
  <c r="BJ3177" i="1" s="1"/>
  <c r="BK3177" i="1" s="1"/>
  <c r="AU3161" i="1"/>
  <c r="BD3161" i="1" s="1"/>
  <c r="BE3161" i="1" s="1"/>
  <c r="BH3161" i="1" s="1"/>
  <c r="BI3161" i="1" s="1"/>
  <c r="BJ3161" i="1" s="1"/>
  <c r="BK3161" i="1" s="1"/>
  <c r="AU3113" i="1"/>
  <c r="AU3097" i="1"/>
  <c r="BD3097" i="1" s="1"/>
  <c r="BE3097" i="1" s="1"/>
  <c r="BH3097" i="1" s="1"/>
  <c r="BI3097" i="1" s="1"/>
  <c r="BJ3097" i="1" s="1"/>
  <c r="BK3097" i="1" s="1"/>
  <c r="AU3081" i="1"/>
  <c r="AU3065" i="1"/>
  <c r="BD3065" i="1" s="1"/>
  <c r="BE3065" i="1" s="1"/>
  <c r="BH3065" i="1" s="1"/>
  <c r="BI3065" i="1" s="1"/>
  <c r="BJ3065" i="1" s="1"/>
  <c r="BK3065" i="1" s="1"/>
  <c r="AU3049" i="1"/>
  <c r="BD3049" i="1" s="1"/>
  <c r="BE3049" i="1" s="1"/>
  <c r="BH3049" i="1" s="1"/>
  <c r="BI3049" i="1" s="1"/>
  <c r="BJ3049" i="1" s="1"/>
  <c r="BK3049" i="1" s="1"/>
  <c r="AU3033" i="1"/>
  <c r="AU3017" i="1"/>
  <c r="BD3017" i="1" s="1"/>
  <c r="BE3017" i="1" s="1"/>
  <c r="BH3017" i="1" s="1"/>
  <c r="BI3017" i="1" s="1"/>
  <c r="BJ3017" i="1" s="1"/>
  <c r="BK3017" i="1" s="1"/>
  <c r="AU3001" i="1"/>
  <c r="AU2985" i="1"/>
  <c r="BD2985" i="1" s="1"/>
  <c r="BE2985" i="1" s="1"/>
  <c r="BH2985" i="1" s="1"/>
  <c r="BI2985" i="1" s="1"/>
  <c r="BJ2985" i="1" s="1"/>
  <c r="BK2985" i="1" s="1"/>
  <c r="AU2937" i="1"/>
  <c r="BD2937" i="1" s="1"/>
  <c r="BE2937" i="1" s="1"/>
  <c r="BH2937" i="1" s="1"/>
  <c r="BI2937" i="1" s="1"/>
  <c r="BJ2937" i="1" s="1"/>
  <c r="BK2937" i="1" s="1"/>
  <c r="AU2921" i="1"/>
  <c r="AU2905" i="1"/>
  <c r="BD2905" i="1" s="1"/>
  <c r="BE2905" i="1" s="1"/>
  <c r="BH2905" i="1" s="1"/>
  <c r="BI2905" i="1" s="1"/>
  <c r="BJ2905" i="1" s="1"/>
  <c r="BK2905" i="1" s="1"/>
  <c r="AU2889" i="1"/>
  <c r="BD2889" i="1" s="1"/>
  <c r="BE2889" i="1" s="1"/>
  <c r="BH2889" i="1" s="1"/>
  <c r="BI2889" i="1" s="1"/>
  <c r="BJ2889" i="1" s="1"/>
  <c r="BK2889" i="1" s="1"/>
  <c r="AU2873" i="1"/>
  <c r="AU2857" i="1"/>
  <c r="BD2857" i="1" s="1"/>
  <c r="BE2857" i="1" s="1"/>
  <c r="BH2857" i="1" s="1"/>
  <c r="BI2857" i="1" s="1"/>
  <c r="BJ2857" i="1" s="1"/>
  <c r="BK2857" i="1" s="1"/>
  <c r="AU2841" i="1"/>
  <c r="BD2841" i="1" s="1"/>
  <c r="BE2841" i="1" s="1"/>
  <c r="BH2841" i="1" s="1"/>
  <c r="BI2841" i="1" s="1"/>
  <c r="BJ2841" i="1" s="1"/>
  <c r="BK2841" i="1" s="1"/>
  <c r="AU2825" i="1"/>
  <c r="BD2825" i="1" s="1"/>
  <c r="BE2825" i="1" s="1"/>
  <c r="BH2825" i="1" s="1"/>
  <c r="BI2825" i="1" s="1"/>
  <c r="BJ2825" i="1" s="1"/>
  <c r="BK2825" i="1" s="1"/>
  <c r="AU2809" i="1"/>
  <c r="BD2809" i="1" s="1"/>
  <c r="BE2809" i="1" s="1"/>
  <c r="BH2809" i="1" s="1"/>
  <c r="BI2809" i="1" s="1"/>
  <c r="BJ2809" i="1" s="1"/>
  <c r="BK2809" i="1" s="1"/>
  <c r="AU2761" i="1"/>
  <c r="AU2745" i="1"/>
  <c r="BD2745" i="1" s="1"/>
  <c r="BE2745" i="1" s="1"/>
  <c r="BH2745" i="1" s="1"/>
  <c r="BI2745" i="1" s="1"/>
  <c r="BJ2745" i="1" s="1"/>
  <c r="BK2745" i="1" s="1"/>
  <c r="AU2729" i="1"/>
  <c r="BD2729" i="1" s="1"/>
  <c r="BE2729" i="1" s="1"/>
  <c r="BH2729" i="1" s="1"/>
  <c r="BI2729" i="1" s="1"/>
  <c r="BJ2729" i="1" s="1"/>
  <c r="BK2729" i="1" s="1"/>
  <c r="AU2713" i="1"/>
  <c r="BD2713" i="1" s="1"/>
  <c r="BE2713" i="1" s="1"/>
  <c r="BH2713" i="1" s="1"/>
  <c r="BI2713" i="1" s="1"/>
  <c r="BJ2713" i="1" s="1"/>
  <c r="BK2713" i="1" s="1"/>
  <c r="AU2697" i="1"/>
  <c r="BD2697" i="1" s="1"/>
  <c r="BE2697" i="1" s="1"/>
  <c r="BH2697" i="1" s="1"/>
  <c r="BI2697" i="1" s="1"/>
  <c r="BJ2697" i="1" s="1"/>
  <c r="BK2697" i="1" s="1"/>
  <c r="AU2681" i="1"/>
  <c r="AU2665" i="1"/>
  <c r="BD2665" i="1" s="1"/>
  <c r="BE2665" i="1" s="1"/>
  <c r="BH2665" i="1" s="1"/>
  <c r="BI2665" i="1" s="1"/>
  <c r="BJ2665" i="1" s="1"/>
  <c r="BK2665" i="1" s="1"/>
  <c r="AU2649" i="1"/>
  <c r="AU2633" i="1"/>
  <c r="BD2633" i="1" s="1"/>
  <c r="BE2633" i="1" s="1"/>
  <c r="BH2633" i="1" s="1"/>
  <c r="BI2633" i="1" s="1"/>
  <c r="BJ2633" i="1" s="1"/>
  <c r="BK2633" i="1" s="1"/>
  <c r="AU2601" i="1"/>
  <c r="AU2585" i="1"/>
  <c r="BD2585" i="1" s="1"/>
  <c r="BE2585" i="1" s="1"/>
  <c r="BH2585" i="1" s="1"/>
  <c r="BI2585" i="1" s="1"/>
  <c r="BJ2585" i="1" s="1"/>
  <c r="BK2585" i="1" s="1"/>
  <c r="AU2537" i="1"/>
  <c r="BD2537" i="1" s="1"/>
  <c r="BE2537" i="1" s="1"/>
  <c r="BH2537" i="1" s="1"/>
  <c r="BI2537" i="1" s="1"/>
  <c r="BJ2537" i="1" s="1"/>
  <c r="BK2537" i="1" s="1"/>
  <c r="AU2521" i="1"/>
  <c r="AU2505" i="1"/>
  <c r="BD2505" i="1" s="1"/>
  <c r="BE2505" i="1" s="1"/>
  <c r="BH2505" i="1" s="1"/>
  <c r="BI2505" i="1" s="1"/>
  <c r="BJ2505" i="1" s="1"/>
  <c r="BK2505" i="1" s="1"/>
  <c r="AU2489" i="1"/>
  <c r="AU2473" i="1"/>
  <c r="BD2473" i="1" s="1"/>
  <c r="BE2473" i="1" s="1"/>
  <c r="BH2473" i="1" s="1"/>
  <c r="BI2473" i="1" s="1"/>
  <c r="BJ2473" i="1" s="1"/>
  <c r="BK2473" i="1" s="1"/>
  <c r="AU2457" i="1"/>
  <c r="BD2457" i="1" s="1"/>
  <c r="BE2457" i="1" s="1"/>
  <c r="BH2457" i="1" s="1"/>
  <c r="BI2457" i="1" s="1"/>
  <c r="BJ2457" i="1" s="1"/>
  <c r="BK2457" i="1" s="1"/>
  <c r="AU2441" i="1"/>
  <c r="AU2425" i="1"/>
  <c r="BD2425" i="1" s="1"/>
  <c r="BE2425" i="1" s="1"/>
  <c r="BH2425" i="1" s="1"/>
  <c r="BI2425" i="1" s="1"/>
  <c r="BJ2425" i="1" s="1"/>
  <c r="BK2425" i="1" s="1"/>
  <c r="AU2409" i="1"/>
  <c r="BD2409" i="1" s="1"/>
  <c r="BE2409" i="1" s="1"/>
  <c r="BH2409" i="1" s="1"/>
  <c r="BI2409" i="1" s="1"/>
  <c r="BJ2409" i="1" s="1"/>
  <c r="BK2409" i="1" s="1"/>
  <c r="AU2393" i="1"/>
  <c r="BD2393" i="1" s="1"/>
  <c r="BE2393" i="1" s="1"/>
  <c r="BH2393" i="1" s="1"/>
  <c r="BI2393" i="1" s="1"/>
  <c r="BJ2393" i="1" s="1"/>
  <c r="BK2393" i="1" s="1"/>
  <c r="AU2377" i="1"/>
  <c r="BD2377" i="1" s="1"/>
  <c r="BE2377" i="1" s="1"/>
  <c r="BH2377" i="1" s="1"/>
  <c r="BI2377" i="1" s="1"/>
  <c r="BJ2377" i="1" s="1"/>
  <c r="BK2377" i="1" s="1"/>
  <c r="AU2329" i="1"/>
  <c r="AU2313" i="1"/>
  <c r="BD2313" i="1" s="1"/>
  <c r="BE2313" i="1" s="1"/>
  <c r="BH2313" i="1" s="1"/>
  <c r="BI2313" i="1" s="1"/>
  <c r="BJ2313" i="1" s="1"/>
  <c r="BK2313" i="1" s="1"/>
  <c r="AU2297" i="1"/>
  <c r="BD2297" i="1" s="1"/>
  <c r="BE2297" i="1" s="1"/>
  <c r="BH2297" i="1" s="1"/>
  <c r="BI2297" i="1" s="1"/>
  <c r="BJ2297" i="1" s="1"/>
  <c r="BK2297" i="1" s="1"/>
  <c r="AU2281" i="1"/>
  <c r="BD2281" i="1" s="1"/>
  <c r="BE2281" i="1" s="1"/>
  <c r="BH2281" i="1" s="1"/>
  <c r="BI2281" i="1" s="1"/>
  <c r="BJ2281" i="1" s="1"/>
  <c r="BK2281" i="1" s="1"/>
  <c r="AU2265" i="1"/>
  <c r="BD2265" i="1" s="1"/>
  <c r="BE2265" i="1" s="1"/>
  <c r="BH2265" i="1" s="1"/>
  <c r="BI2265" i="1" s="1"/>
  <c r="BJ2265" i="1" s="1"/>
  <c r="BK2265" i="1" s="1"/>
  <c r="AU2249" i="1"/>
  <c r="AU2233" i="1"/>
  <c r="BD2233" i="1" s="1"/>
  <c r="BE2233" i="1" s="1"/>
  <c r="BH2233" i="1" s="1"/>
  <c r="BI2233" i="1" s="1"/>
  <c r="BJ2233" i="1" s="1"/>
  <c r="BK2233" i="1" s="1"/>
  <c r="AU2217" i="1"/>
  <c r="AU2201" i="1"/>
  <c r="BD2201" i="1" s="1"/>
  <c r="BE2201" i="1" s="1"/>
  <c r="BH2201" i="1" s="1"/>
  <c r="BI2201" i="1" s="1"/>
  <c r="BJ2201" i="1" s="1"/>
  <c r="BK2201" i="1" s="1"/>
  <c r="AU2185" i="1"/>
  <c r="BD2185" i="1" s="1"/>
  <c r="BE2185" i="1" s="1"/>
  <c r="BH2185" i="1" s="1"/>
  <c r="BI2185" i="1" s="1"/>
  <c r="BJ2185" i="1" s="1"/>
  <c r="BK2185" i="1" s="1"/>
  <c r="AU2169" i="1"/>
  <c r="AU2137" i="1"/>
  <c r="AU2121" i="1"/>
  <c r="BD2121" i="1" s="1"/>
  <c r="BE2121" i="1" s="1"/>
  <c r="BH2121" i="1" s="1"/>
  <c r="BI2121" i="1" s="1"/>
  <c r="BJ2121" i="1" s="1"/>
  <c r="BK2121" i="1" s="1"/>
  <c r="AU2105" i="1"/>
  <c r="BD2105" i="1" s="1"/>
  <c r="BE2105" i="1" s="1"/>
  <c r="BH2105" i="1" s="1"/>
  <c r="BI2105" i="1" s="1"/>
  <c r="BJ2105" i="1" s="1"/>
  <c r="BK2105" i="1" s="1"/>
  <c r="AU2089" i="1"/>
  <c r="AU2073" i="1"/>
  <c r="BD2073" i="1" s="1"/>
  <c r="BE2073" i="1" s="1"/>
  <c r="BH2073" i="1" s="1"/>
  <c r="BI2073" i="1" s="1"/>
  <c r="BJ2073" i="1" s="1"/>
  <c r="BK2073" i="1" s="1"/>
  <c r="AU2057" i="1"/>
  <c r="AU2041" i="1"/>
  <c r="BD2041" i="1" s="1"/>
  <c r="BE2041" i="1" s="1"/>
  <c r="BH2041" i="1" s="1"/>
  <c r="BI2041" i="1" s="1"/>
  <c r="BJ2041" i="1" s="1"/>
  <c r="BK2041" i="1" s="1"/>
  <c r="AU2025" i="1"/>
  <c r="BD2025" i="1" s="1"/>
  <c r="BE2025" i="1" s="1"/>
  <c r="BH2025" i="1" s="1"/>
  <c r="BI2025" i="1" s="1"/>
  <c r="BJ2025" i="1" s="1"/>
  <c r="BK2025" i="1" s="1"/>
  <c r="AU2009" i="1"/>
  <c r="AU1993" i="1"/>
  <c r="BD1993" i="1" s="1"/>
  <c r="BE1993" i="1" s="1"/>
  <c r="BH1993" i="1" s="1"/>
  <c r="BI1993" i="1" s="1"/>
  <c r="BJ1993" i="1" s="1"/>
  <c r="BK1993" i="1" s="1"/>
  <c r="AU1977" i="1"/>
  <c r="BD1977" i="1" s="1"/>
  <c r="BE1977" i="1" s="1"/>
  <c r="BH1977" i="1" s="1"/>
  <c r="BI1977" i="1" s="1"/>
  <c r="BJ1977" i="1" s="1"/>
  <c r="BK1977" i="1" s="1"/>
  <c r="AU1961" i="1"/>
  <c r="BD1961" i="1" s="1"/>
  <c r="BE1961" i="1" s="1"/>
  <c r="BH1961" i="1" s="1"/>
  <c r="BI1961" i="1" s="1"/>
  <c r="BJ1961" i="1" s="1"/>
  <c r="BK1961" i="1" s="1"/>
  <c r="AU1945" i="1"/>
  <c r="BD1945" i="1" s="1"/>
  <c r="BE1945" i="1" s="1"/>
  <c r="BH1945" i="1" s="1"/>
  <c r="BI1945" i="1" s="1"/>
  <c r="BJ1945" i="1" s="1"/>
  <c r="BK1945" i="1" s="1"/>
  <c r="AU1929" i="1"/>
  <c r="BD1929" i="1" s="1"/>
  <c r="BE1929" i="1" s="1"/>
  <c r="BH1929" i="1" s="1"/>
  <c r="BI1929" i="1" s="1"/>
  <c r="BJ1929" i="1" s="1"/>
  <c r="BK1929" i="1" s="1"/>
  <c r="AU1913" i="1"/>
  <c r="BD1913" i="1" s="1"/>
  <c r="BE1913" i="1" s="1"/>
  <c r="BH1913" i="1" s="1"/>
  <c r="BI1913" i="1" s="1"/>
  <c r="BJ1913" i="1" s="1"/>
  <c r="BK1913" i="1" s="1"/>
  <c r="AU1897" i="1"/>
  <c r="AU1881" i="1"/>
  <c r="BD1881" i="1" s="1"/>
  <c r="BE1881" i="1" s="1"/>
  <c r="BH1881" i="1" s="1"/>
  <c r="BI1881" i="1" s="1"/>
  <c r="BJ1881" i="1" s="1"/>
  <c r="BK1881" i="1" s="1"/>
  <c r="AU1865" i="1"/>
  <c r="BD1865" i="1" s="1"/>
  <c r="BE1865" i="1" s="1"/>
  <c r="BH1865" i="1" s="1"/>
  <c r="BI1865" i="1" s="1"/>
  <c r="BJ1865" i="1" s="1"/>
  <c r="BK1865" i="1" s="1"/>
  <c r="AU1849" i="1"/>
  <c r="BD1849" i="1" s="1"/>
  <c r="BE1849" i="1" s="1"/>
  <c r="BH1849" i="1" s="1"/>
  <c r="BI1849" i="1" s="1"/>
  <c r="BJ1849" i="1" s="1"/>
  <c r="BK1849" i="1" s="1"/>
  <c r="AU1833" i="1"/>
  <c r="BD1833" i="1" s="1"/>
  <c r="BE1833" i="1" s="1"/>
  <c r="BH1833" i="1" s="1"/>
  <c r="BI1833" i="1" s="1"/>
  <c r="BJ1833" i="1" s="1"/>
  <c r="BK1833" i="1" s="1"/>
  <c r="AU1817" i="1"/>
  <c r="AU1801" i="1"/>
  <c r="BD1801" i="1" s="1"/>
  <c r="BE1801" i="1" s="1"/>
  <c r="BH1801" i="1" s="1"/>
  <c r="BI1801" i="1" s="1"/>
  <c r="BJ1801" i="1" s="1"/>
  <c r="BK1801" i="1" s="1"/>
  <c r="AU1785" i="1"/>
  <c r="AU931" i="1"/>
  <c r="BD931" i="1" s="1"/>
  <c r="BE931" i="1" s="1"/>
  <c r="BH931" i="1" s="1"/>
  <c r="BI931" i="1" s="1"/>
  <c r="BJ931" i="1" s="1"/>
  <c r="BK931" i="1" s="1"/>
  <c r="AU867" i="1"/>
  <c r="AU803" i="1"/>
  <c r="BD803" i="1" s="1"/>
  <c r="BE803" i="1" s="1"/>
  <c r="BH803" i="1" s="1"/>
  <c r="BI803" i="1" s="1"/>
  <c r="BJ803" i="1" s="1"/>
  <c r="BK803" i="1" s="1"/>
  <c r="AU739" i="1"/>
  <c r="AU675" i="1"/>
  <c r="BD675" i="1" s="1"/>
  <c r="BE675" i="1" s="1"/>
  <c r="BH675" i="1" s="1"/>
  <c r="BI675" i="1" s="1"/>
  <c r="BJ675" i="1" s="1"/>
  <c r="BK675" i="1" s="1"/>
  <c r="AU611" i="1"/>
  <c r="BD611" i="1" s="1"/>
  <c r="BE611" i="1" s="1"/>
  <c r="BH611" i="1" s="1"/>
  <c r="BI611" i="1" s="1"/>
  <c r="BJ611" i="1" s="1"/>
  <c r="BK611" i="1" s="1"/>
  <c r="AU547" i="1"/>
  <c r="AU483" i="1"/>
  <c r="BD483" i="1" s="1"/>
  <c r="BE483" i="1" s="1"/>
  <c r="BH483" i="1" s="1"/>
  <c r="BI483" i="1" s="1"/>
  <c r="BJ483" i="1" s="1"/>
  <c r="BK483" i="1" s="1"/>
  <c r="AU419" i="1"/>
  <c r="BD419" i="1" s="1"/>
  <c r="BE419" i="1" s="1"/>
  <c r="BH419" i="1" s="1"/>
  <c r="BI419" i="1" s="1"/>
  <c r="BJ419" i="1" s="1"/>
  <c r="BK419" i="1" s="1"/>
  <c r="AU355" i="1"/>
  <c r="AU291" i="1"/>
  <c r="BD291" i="1" s="1"/>
  <c r="BE291" i="1" s="1"/>
  <c r="BH291" i="1" s="1"/>
  <c r="BI291" i="1" s="1"/>
  <c r="BJ291" i="1" s="1"/>
  <c r="BK291" i="1" s="1"/>
  <c r="AU227" i="1"/>
  <c r="AU163" i="1"/>
  <c r="BD163" i="1" s="1"/>
  <c r="BE163" i="1" s="1"/>
  <c r="BH163" i="1" s="1"/>
  <c r="BI163" i="1" s="1"/>
  <c r="BJ163" i="1" s="1"/>
  <c r="BK163" i="1" s="1"/>
  <c r="AU99" i="1"/>
  <c r="BD99" i="1" s="1"/>
  <c r="BE99" i="1" s="1"/>
  <c r="BH99" i="1" s="1"/>
  <c r="BI99" i="1" s="1"/>
  <c r="BJ99" i="1" s="1"/>
  <c r="BK99" i="1" s="1"/>
  <c r="AU35" i="1"/>
  <c r="AW1614" i="1"/>
  <c r="AW1550" i="1"/>
  <c r="AW1486" i="1"/>
  <c r="BJ1486" i="1" s="1"/>
  <c r="BK1486" i="1" s="1"/>
  <c r="AW1422" i="1"/>
  <c r="AW1358" i="1"/>
  <c r="AW1294" i="1"/>
  <c r="AW1230" i="1"/>
  <c r="BJ1230" i="1" s="1"/>
  <c r="BK1230" i="1" s="1"/>
  <c r="AW1166" i="1"/>
  <c r="AW1102" i="1"/>
  <c r="AW1038" i="1"/>
  <c r="BJ1038" i="1" s="1"/>
  <c r="BK1038" i="1" s="1"/>
  <c r="AW1016" i="1"/>
  <c r="AW974" i="1"/>
  <c r="BJ974" i="1" s="1"/>
  <c r="BK974" i="1" s="1"/>
  <c r="AW952" i="1"/>
  <c r="AW910" i="1"/>
  <c r="AW888" i="1"/>
  <c r="BJ888" i="1" s="1"/>
  <c r="BK888" i="1" s="1"/>
  <c r="AW846" i="1"/>
  <c r="AW824" i="1"/>
  <c r="AW782" i="1"/>
  <c r="AW760" i="1"/>
  <c r="AW718" i="1"/>
  <c r="BJ718" i="1" s="1"/>
  <c r="BK718" i="1" s="1"/>
  <c r="AW696" i="1"/>
  <c r="AW654" i="1"/>
  <c r="AW632" i="1"/>
  <c r="AW590" i="1"/>
  <c r="BJ590" i="1" s="1"/>
  <c r="BK590" i="1" s="1"/>
  <c r="AW568" i="1"/>
  <c r="AW526" i="1"/>
  <c r="BJ526" i="1" s="1"/>
  <c r="BK526" i="1" s="1"/>
  <c r="AW504" i="1"/>
  <c r="BJ504" i="1" s="1"/>
  <c r="BK504" i="1" s="1"/>
  <c r="AW462" i="1"/>
  <c r="AW440" i="1"/>
  <c r="AW398" i="1"/>
  <c r="AW376" i="1"/>
  <c r="AW334" i="1"/>
  <c r="AW312" i="1"/>
  <c r="AW270" i="1"/>
  <c r="AW248" i="1"/>
  <c r="AW206" i="1"/>
  <c r="BJ206" i="1" s="1"/>
  <c r="BK206" i="1" s="1"/>
  <c r="AW184" i="1"/>
  <c r="AW142" i="1"/>
  <c r="AW120" i="1"/>
  <c r="BJ120" i="1" s="1"/>
  <c r="BK120" i="1" s="1"/>
  <c r="AW78" i="1"/>
  <c r="BJ78" i="1" s="1"/>
  <c r="BK78" i="1" s="1"/>
  <c r="AW56" i="1"/>
  <c r="AW14" i="1"/>
  <c r="BJ1703" i="1"/>
  <c r="BK1703" i="1" s="1"/>
  <c r="BJ1319" i="1"/>
  <c r="BK1319" i="1" s="1"/>
  <c r="BJ3340" i="1"/>
  <c r="BK3340" i="1" s="1"/>
  <c r="BJ3316" i="1"/>
  <c r="BK3316" i="1" s="1"/>
  <c r="BJ3256" i="1"/>
  <c r="BK3256" i="1" s="1"/>
  <c r="BJ3236" i="1"/>
  <c r="BK3236" i="1" s="1"/>
  <c r="BJ3128" i="1"/>
  <c r="BK3128" i="1" s="1"/>
  <c r="BJ3092" i="1"/>
  <c r="BK3092" i="1" s="1"/>
  <c r="BJ3076" i="1"/>
  <c r="BK3076" i="1" s="1"/>
  <c r="BJ2972" i="1"/>
  <c r="BK2972" i="1" s="1"/>
  <c r="BJ2940" i="1"/>
  <c r="BK2940" i="1" s="1"/>
  <c r="BJ2692" i="1"/>
  <c r="BK2692" i="1" s="1"/>
  <c r="BJ2660" i="1"/>
  <c r="BK2660" i="1" s="1"/>
  <c r="BJ2584" i="1"/>
  <c r="BK2584" i="1" s="1"/>
  <c r="BJ2564" i="1"/>
  <c r="BK2564" i="1" s="1"/>
  <c r="BJ2500" i="1"/>
  <c r="BK2500" i="1" s="1"/>
  <c r="BJ2152" i="1"/>
  <c r="BK2152" i="1" s="1"/>
  <c r="BJ2148" i="1"/>
  <c r="BK2148" i="1" s="1"/>
  <c r="BJ2132" i="1"/>
  <c r="BK2132" i="1" s="1"/>
  <c r="BJ2068" i="1"/>
  <c r="BK2068" i="1" s="1"/>
  <c r="BJ2052" i="1"/>
  <c r="BK2052" i="1" s="1"/>
  <c r="BJ2004" i="1"/>
  <c r="BK2004" i="1" s="1"/>
  <c r="BJ1960" i="1"/>
  <c r="BK1960" i="1" s="1"/>
  <c r="AU133" i="1"/>
  <c r="BD133" i="1" s="1"/>
  <c r="BE133" i="1" s="1"/>
  <c r="BH133" i="1" s="1"/>
  <c r="BI133" i="1" s="1"/>
  <c r="BJ133" i="1" s="1"/>
  <c r="BK133" i="1" s="1"/>
  <c r="AU129" i="1"/>
  <c r="BD129" i="1" s="1"/>
  <c r="BE129" i="1" s="1"/>
  <c r="BH129" i="1" s="1"/>
  <c r="BI129" i="1" s="1"/>
  <c r="BJ129" i="1" s="1"/>
  <c r="BK129" i="1" s="1"/>
  <c r="AU125" i="1"/>
  <c r="BD125" i="1" s="1"/>
  <c r="BE125" i="1" s="1"/>
  <c r="BH125" i="1" s="1"/>
  <c r="BI125" i="1" s="1"/>
  <c r="BJ125" i="1" s="1"/>
  <c r="BK125" i="1" s="1"/>
  <c r="AU121" i="1"/>
  <c r="BD121" i="1" s="1"/>
  <c r="BE121" i="1" s="1"/>
  <c r="BH121" i="1" s="1"/>
  <c r="BI121" i="1" s="1"/>
  <c r="BJ121" i="1" s="1"/>
  <c r="BK121" i="1" s="1"/>
  <c r="AU117" i="1"/>
  <c r="AU113" i="1"/>
  <c r="AU109" i="1"/>
  <c r="BD109" i="1" s="1"/>
  <c r="BE109" i="1" s="1"/>
  <c r="BH109" i="1" s="1"/>
  <c r="BI109" i="1" s="1"/>
  <c r="BJ109" i="1" s="1"/>
  <c r="BK109" i="1" s="1"/>
  <c r="AU105" i="1"/>
  <c r="BD105" i="1" s="1"/>
  <c r="BE105" i="1" s="1"/>
  <c r="BH105" i="1" s="1"/>
  <c r="BI105" i="1" s="1"/>
  <c r="BJ105" i="1" s="1"/>
  <c r="BK105" i="1" s="1"/>
  <c r="AU101" i="1"/>
  <c r="BD101" i="1" s="1"/>
  <c r="BE101" i="1" s="1"/>
  <c r="BH101" i="1" s="1"/>
  <c r="BI101" i="1" s="1"/>
  <c r="BJ101" i="1" s="1"/>
  <c r="BK101" i="1" s="1"/>
  <c r="AU97" i="1"/>
  <c r="BD97" i="1" s="1"/>
  <c r="BE97" i="1" s="1"/>
  <c r="BH97" i="1" s="1"/>
  <c r="BI97" i="1" s="1"/>
  <c r="BJ97" i="1" s="1"/>
  <c r="BK97" i="1" s="1"/>
  <c r="AU93" i="1"/>
  <c r="BD93" i="1" s="1"/>
  <c r="BE93" i="1" s="1"/>
  <c r="BH93" i="1" s="1"/>
  <c r="BI93" i="1" s="1"/>
  <c r="BJ93" i="1" s="1"/>
  <c r="BK93" i="1" s="1"/>
  <c r="AU89" i="1"/>
  <c r="AU85" i="1"/>
  <c r="AU81" i="1"/>
  <c r="BD81" i="1" s="1"/>
  <c r="BE81" i="1" s="1"/>
  <c r="BH81" i="1" s="1"/>
  <c r="BI81" i="1" s="1"/>
  <c r="BJ81" i="1" s="1"/>
  <c r="BK81" i="1" s="1"/>
  <c r="AU77" i="1"/>
  <c r="BD77" i="1" s="1"/>
  <c r="BE77" i="1" s="1"/>
  <c r="BH77" i="1" s="1"/>
  <c r="BI77" i="1" s="1"/>
  <c r="BJ77" i="1" s="1"/>
  <c r="BK77" i="1" s="1"/>
  <c r="AU73" i="1"/>
  <c r="BD73" i="1" s="1"/>
  <c r="BE73" i="1" s="1"/>
  <c r="BH73" i="1" s="1"/>
  <c r="BI73" i="1" s="1"/>
  <c r="BJ73" i="1" s="1"/>
  <c r="BK73" i="1" s="1"/>
  <c r="AU69" i="1"/>
  <c r="BD69" i="1" s="1"/>
  <c r="BE69" i="1" s="1"/>
  <c r="BH69" i="1" s="1"/>
  <c r="BI69" i="1" s="1"/>
  <c r="BJ69" i="1" s="1"/>
  <c r="BK69" i="1" s="1"/>
  <c r="AU65" i="1"/>
  <c r="AU61" i="1"/>
  <c r="AU57" i="1"/>
  <c r="AU53" i="1"/>
  <c r="BD53" i="1" s="1"/>
  <c r="BE53" i="1" s="1"/>
  <c r="BH53" i="1" s="1"/>
  <c r="BI53" i="1" s="1"/>
  <c r="BJ53" i="1" s="1"/>
  <c r="BK53" i="1" s="1"/>
  <c r="AU49" i="1"/>
  <c r="BD49" i="1" s="1"/>
  <c r="BE49" i="1" s="1"/>
  <c r="BH49" i="1" s="1"/>
  <c r="BI49" i="1" s="1"/>
  <c r="BJ49" i="1" s="1"/>
  <c r="BK49" i="1" s="1"/>
  <c r="AU45" i="1"/>
  <c r="BD45" i="1" s="1"/>
  <c r="BE45" i="1" s="1"/>
  <c r="BH45" i="1" s="1"/>
  <c r="BI45" i="1" s="1"/>
  <c r="BJ45" i="1" s="1"/>
  <c r="BK45" i="1" s="1"/>
  <c r="AU41" i="1"/>
  <c r="BD41" i="1" s="1"/>
  <c r="BE41" i="1" s="1"/>
  <c r="BH41" i="1" s="1"/>
  <c r="BI41" i="1" s="1"/>
  <c r="BJ41" i="1" s="1"/>
  <c r="BK41" i="1" s="1"/>
  <c r="AU37" i="1"/>
  <c r="AU33" i="1"/>
  <c r="BD33" i="1" s="1"/>
  <c r="BE33" i="1" s="1"/>
  <c r="BH33" i="1" s="1"/>
  <c r="BI33" i="1" s="1"/>
  <c r="BJ33" i="1" s="1"/>
  <c r="BK33" i="1" s="1"/>
  <c r="AU29" i="1"/>
  <c r="BD29" i="1" s="1"/>
  <c r="BE29" i="1" s="1"/>
  <c r="BH29" i="1" s="1"/>
  <c r="BI29" i="1" s="1"/>
  <c r="BJ29" i="1" s="1"/>
  <c r="BK29" i="1" s="1"/>
  <c r="AU25" i="1"/>
  <c r="BD25" i="1" s="1"/>
  <c r="BE25" i="1" s="1"/>
  <c r="BH25" i="1" s="1"/>
  <c r="BI25" i="1" s="1"/>
  <c r="BJ25" i="1" s="1"/>
  <c r="BK25" i="1" s="1"/>
  <c r="AU21" i="1"/>
  <c r="BD21" i="1" s="1"/>
  <c r="BE21" i="1" s="1"/>
  <c r="BH21" i="1" s="1"/>
  <c r="BI21" i="1" s="1"/>
  <c r="BJ21" i="1" s="1"/>
  <c r="BK21" i="1" s="1"/>
  <c r="AU17" i="1"/>
  <c r="BD17" i="1" s="1"/>
  <c r="BE17" i="1" s="1"/>
  <c r="BH17" i="1" s="1"/>
  <c r="BI17" i="1" s="1"/>
  <c r="BJ17" i="1" s="1"/>
  <c r="BK17" i="1" s="1"/>
  <c r="AU13" i="1"/>
  <c r="BD13" i="1" s="1"/>
  <c r="BE13" i="1" s="1"/>
  <c r="BH13" i="1" s="1"/>
  <c r="BI13" i="1" s="1"/>
  <c r="BJ13" i="1" s="1"/>
  <c r="BK13" i="1" s="1"/>
  <c r="AU9" i="1"/>
  <c r="BD9" i="1" s="1"/>
  <c r="BE9" i="1" s="1"/>
  <c r="BH9" i="1" s="1"/>
  <c r="BI9" i="1" s="1"/>
  <c r="BJ9" i="1" s="1"/>
  <c r="BK9" i="1" s="1"/>
  <c r="AU5" i="1"/>
  <c r="BD5" i="1" s="1"/>
  <c r="BE5" i="1" s="1"/>
  <c r="BH5" i="1" s="1"/>
  <c r="BI5" i="1" s="1"/>
  <c r="BJ3187" i="1"/>
  <c r="BK3187" i="1" s="1"/>
  <c r="BJ3111" i="1"/>
  <c r="BK3111" i="1" s="1"/>
  <c r="BJ3091" i="1"/>
  <c r="BK3091" i="1" s="1"/>
  <c r="BJ3043" i="1"/>
  <c r="BK3043" i="1" s="1"/>
  <c r="BJ2775" i="1"/>
  <c r="BK2775" i="1" s="1"/>
  <c r="BJ2463" i="1"/>
  <c r="BK2463" i="1" s="1"/>
  <c r="BJ2455" i="1"/>
  <c r="BK2455" i="1" s="1"/>
  <c r="BJ2351" i="1"/>
  <c r="BK2351" i="1" s="1"/>
  <c r="BJ2323" i="1"/>
  <c r="BK2323" i="1" s="1"/>
  <c r="BJ2291" i="1"/>
  <c r="BK2291" i="1" s="1"/>
  <c r="BJ2179" i="1"/>
  <c r="BK2179" i="1" s="1"/>
  <c r="BJ2039" i="1"/>
  <c r="BK2039" i="1" s="1"/>
  <c r="BJ1923" i="1"/>
  <c r="BK1923" i="1" s="1"/>
  <c r="BJ1911" i="1"/>
  <c r="BK1911" i="1" s="1"/>
  <c r="BJ1779" i="1"/>
  <c r="BK1779" i="1" s="1"/>
  <c r="BJ1443" i="1"/>
  <c r="BK1443" i="1" s="1"/>
  <c r="BJ1427" i="1"/>
  <c r="BK1427" i="1" s="1"/>
  <c r="BJ1291" i="1"/>
  <c r="BK1291" i="1" s="1"/>
  <c r="BJ1235" i="1"/>
  <c r="BK1235" i="1" s="1"/>
  <c r="BJ1147" i="1"/>
  <c r="BK1147" i="1" s="1"/>
  <c r="BJ779" i="1"/>
  <c r="BK779" i="1" s="1"/>
  <c r="BJ1271" i="1"/>
  <c r="BK1271" i="1" s="1"/>
  <c r="BJ670" i="1"/>
  <c r="BK670" i="1" s="1"/>
  <c r="BJ1231" i="1"/>
  <c r="BK1231" i="1" s="1"/>
  <c r="BJ1103" i="1"/>
  <c r="BK1103" i="1" s="1"/>
  <c r="BJ1876" i="1"/>
  <c r="BK1876" i="1" s="1"/>
  <c r="BJ1864" i="1"/>
  <c r="BK1864" i="1" s="1"/>
  <c r="BJ1796" i="1"/>
  <c r="BK1796" i="1" s="1"/>
  <c r="BJ1740" i="1"/>
  <c r="BK1740" i="1" s="1"/>
  <c r="BJ1700" i="1"/>
  <c r="BK1700" i="1" s="1"/>
  <c r="BJ1660" i="1"/>
  <c r="BK1660" i="1" s="1"/>
  <c r="BJ1476" i="1"/>
  <c r="BK1476" i="1" s="1"/>
  <c r="BJ1460" i="1"/>
  <c r="BK1460" i="1" s="1"/>
  <c r="BJ1444" i="1"/>
  <c r="BK1444" i="1" s="1"/>
  <c r="BJ1404" i="1"/>
  <c r="BK1404" i="1" s="1"/>
  <c r="BJ1316" i="1"/>
  <c r="BK1316" i="1" s="1"/>
  <c r="BJ1132" i="1"/>
  <c r="BK1132" i="1" s="1"/>
  <c r="BJ1092" i="1"/>
  <c r="BK1092" i="1" s="1"/>
  <c r="BJ555" i="1"/>
  <c r="BK555" i="1" s="1"/>
  <c r="BJ539" i="1"/>
  <c r="BK539" i="1" s="1"/>
  <c r="BJ459" i="1"/>
  <c r="BK459" i="1" s="1"/>
  <c r="BJ75" i="1"/>
  <c r="BK75" i="1" s="1"/>
  <c r="BJ1518" i="1" l="1"/>
  <c r="BK1518" i="1" s="1"/>
  <c r="BM1518" i="1" s="1"/>
  <c r="BJ222" i="1"/>
  <c r="BK222" i="1" s="1"/>
  <c r="BJ1335" i="1"/>
  <c r="BK1335" i="1" s="1"/>
  <c r="BJ3401" i="1"/>
  <c r="BJ3404" i="1"/>
  <c r="BJ3400" i="1"/>
  <c r="BJ3403" i="1"/>
  <c r="BJ3405" i="1"/>
  <c r="BM2423" i="1"/>
  <c r="BM3292" i="1"/>
  <c r="BM1783" i="1"/>
  <c r="BM2236" i="1"/>
  <c r="BM2535" i="1"/>
  <c r="BM3063" i="1"/>
  <c r="BM3100" i="1"/>
  <c r="BM3372" i="1"/>
  <c r="BM1324" i="1"/>
  <c r="BM1636" i="1"/>
  <c r="BM2253" i="1"/>
  <c r="BM2589" i="1"/>
  <c r="BM2648" i="1"/>
  <c r="BM2728" i="1"/>
  <c r="BM2808" i="1"/>
  <c r="BM2888" i="1"/>
  <c r="BM3037" i="1"/>
  <c r="BM3096" i="1"/>
  <c r="BM3133" i="1"/>
  <c r="BM3181" i="1"/>
  <c r="BM3261" i="1"/>
  <c r="BM3336" i="1"/>
  <c r="BM3400" i="1"/>
  <c r="BM2212" i="1"/>
  <c r="BM2580" i="1"/>
  <c r="BM3252" i="1"/>
  <c r="BM158" i="1"/>
  <c r="BM2020" i="1"/>
  <c r="BM2388" i="1"/>
  <c r="BM2756" i="1"/>
  <c r="BM3044" i="1"/>
  <c r="BM3364" i="1"/>
  <c r="BM542" i="1"/>
  <c r="BM1743" i="1"/>
  <c r="BM2691" i="1"/>
  <c r="BM3295" i="1"/>
  <c r="BM879" i="1"/>
  <c r="BM1615" i="1"/>
  <c r="BM2095" i="1"/>
  <c r="BM2719" i="1"/>
  <c r="BM2207" i="1"/>
  <c r="BM1983" i="1"/>
  <c r="BM2372" i="1"/>
  <c r="BM2884" i="1"/>
  <c r="BM3396" i="1"/>
  <c r="BM1892" i="1"/>
  <c r="BM2916" i="1"/>
  <c r="BM1940" i="1"/>
  <c r="BM222" i="1"/>
  <c r="BM1811" i="1"/>
  <c r="BM2579" i="1"/>
  <c r="BM1132" i="1"/>
  <c r="BM1660" i="1"/>
  <c r="BM1427" i="1"/>
  <c r="BM2455" i="1"/>
  <c r="BM9" i="1"/>
  <c r="BM105" i="1"/>
  <c r="BM2132" i="1"/>
  <c r="BM2972" i="1"/>
  <c r="BM1703" i="1"/>
  <c r="BM504" i="1"/>
  <c r="BM99" i="1"/>
  <c r="BM2073" i="1"/>
  <c r="BM2505" i="1"/>
  <c r="BM2745" i="1"/>
  <c r="BM3065" i="1"/>
  <c r="BM3337" i="1"/>
  <c r="BM126" i="1"/>
  <c r="BM808" i="1"/>
  <c r="BM1150" i="1"/>
  <c r="BM1406" i="1"/>
  <c r="BM375" i="1"/>
  <c r="BM695" i="1"/>
  <c r="BM887" i="1"/>
  <c r="BM1104" i="1"/>
  <c r="BM1320" i="1"/>
  <c r="BM1448" i="1"/>
  <c r="BM1616" i="1"/>
  <c r="BM1861" i="1"/>
  <c r="BM1989" i="1"/>
  <c r="BM2053" i="1"/>
  <c r="BM2139" i="1"/>
  <c r="BM2203" i="1"/>
  <c r="BM2309" i="1"/>
  <c r="BM2373" i="1"/>
  <c r="BM2480" i="1"/>
  <c r="BM2544" i="1"/>
  <c r="BM2608" i="1"/>
  <c r="BM2715" i="1"/>
  <c r="BM2800" i="1"/>
  <c r="BM2864" i="1"/>
  <c r="BM2928" i="1"/>
  <c r="BM2992" i="1"/>
  <c r="BM3099" i="1"/>
  <c r="BM3205" i="1"/>
  <c r="BM3312" i="1"/>
  <c r="BM3397" i="1"/>
  <c r="BM347" i="1"/>
  <c r="BM987" i="1"/>
  <c r="BM1403" i="1"/>
  <c r="BM1675" i="1"/>
  <c r="BM1937" i="1"/>
  <c r="BM2071" i="1"/>
  <c r="BM2241" i="1"/>
  <c r="BM2497" i="1"/>
  <c r="BM2625" i="1"/>
  <c r="BM2913" i="1"/>
  <c r="BM3036" i="1"/>
  <c r="BM3212" i="1"/>
  <c r="BM1180" i="1"/>
  <c r="BM1500" i="1"/>
  <c r="BM1772" i="1"/>
  <c r="BM2013" i="1"/>
  <c r="BM2317" i="1"/>
  <c r="BM2669" i="1"/>
  <c r="BM2877" i="1"/>
  <c r="BM3257" i="1"/>
  <c r="BM1716" i="1"/>
  <c r="BM363" i="1"/>
  <c r="BM1259" i="1"/>
  <c r="BM1555" i="1"/>
  <c r="BM1771" i="1"/>
  <c r="BM1889" i="1"/>
  <c r="BM2097" i="1"/>
  <c r="BM2348" i="1"/>
  <c r="BM2567" i="1"/>
  <c r="BM2828" i="1"/>
  <c r="BM3175" i="1"/>
  <c r="BM3319" i="1"/>
  <c r="BM1236" i="1"/>
  <c r="BM1428" i="1"/>
  <c r="BM1620" i="1"/>
  <c r="BM1992" i="1"/>
  <c r="BM2072" i="1"/>
  <c r="BM1460" i="1"/>
  <c r="BM798" i="1"/>
  <c r="BM2039" i="1"/>
  <c r="BM2463" i="1"/>
  <c r="BM3119" i="1"/>
  <c r="BM45" i="1"/>
  <c r="BM109" i="1"/>
  <c r="BM2148" i="1"/>
  <c r="BM3076" i="1"/>
  <c r="BM526" i="1"/>
  <c r="BM1038" i="1"/>
  <c r="BM931" i="1"/>
  <c r="BM2025" i="1"/>
  <c r="BM2297" i="1"/>
  <c r="BM2633" i="1"/>
  <c r="BM3017" i="1"/>
  <c r="BM1376" i="1"/>
  <c r="BM1504" i="1"/>
  <c r="BM1664" i="1"/>
  <c r="BM1803" i="1"/>
  <c r="BM1931" i="1"/>
  <c r="BM1995" i="1"/>
  <c r="BM2123" i="1"/>
  <c r="BM2229" i="1"/>
  <c r="BM2315" i="1"/>
  <c r="BM2485" i="1"/>
  <c r="BM1837" i="1"/>
  <c r="BM1917" i="1"/>
  <c r="BM1997" i="1"/>
  <c r="BM2077" i="1"/>
  <c r="BM2216" i="1"/>
  <c r="BM2280" i="1"/>
  <c r="BM2456" i="1"/>
  <c r="BM2536" i="1"/>
  <c r="BM2616" i="1"/>
  <c r="BM2733" i="1"/>
  <c r="BM2941" i="1"/>
  <c r="BM2984" i="1"/>
  <c r="BM3064" i="1"/>
  <c r="BM3101" i="1"/>
  <c r="BM3149" i="1"/>
  <c r="BM3192" i="1"/>
  <c r="BM3229" i="1"/>
  <c r="BM3341" i="1"/>
  <c r="BM3405" i="1"/>
  <c r="BM1390" i="1"/>
  <c r="BM1956" i="1"/>
  <c r="BM2324" i="1"/>
  <c r="BM3172" i="1"/>
  <c r="BM2803" i="1"/>
  <c r="BM2452" i="1"/>
  <c r="BM1860" i="1"/>
  <c r="BM459" i="1"/>
  <c r="BM670" i="1"/>
  <c r="BM1923" i="1"/>
  <c r="BM2775" i="1"/>
  <c r="BM41" i="1"/>
  <c r="BM121" i="1"/>
  <c r="BM2404" i="1"/>
  <c r="BM3316" i="1"/>
  <c r="BM888" i="1"/>
  <c r="BM1230" i="1"/>
  <c r="BM1486" i="1"/>
  <c r="BM1945" i="1"/>
  <c r="BM2281" i="1"/>
  <c r="BM2905" i="1"/>
  <c r="BM3225" i="1"/>
  <c r="BM183" i="1"/>
  <c r="BM567" i="1"/>
  <c r="BM1015" i="1"/>
  <c r="BM1232" i="1"/>
  <c r="BM1528" i="1"/>
  <c r="BM1797" i="1"/>
  <c r="BM1883" i="1"/>
  <c r="BM1968" i="1"/>
  <c r="BM2075" i="1"/>
  <c r="BM2181" i="1"/>
  <c r="BM2288" i="1"/>
  <c r="BM2416" i="1"/>
  <c r="BM2501" i="1"/>
  <c r="BM2587" i="1"/>
  <c r="BM2672" i="1"/>
  <c r="BM2779" i="1"/>
  <c r="BM2907" i="1"/>
  <c r="BM2971" i="1"/>
  <c r="BM3077" i="1"/>
  <c r="BM3184" i="1"/>
  <c r="BM3269" i="1"/>
  <c r="BM3333" i="1"/>
  <c r="BM600" i="1"/>
  <c r="BM475" i="1"/>
  <c r="BM843" i="1"/>
  <c r="BM1211" i="1"/>
  <c r="BM1531" i="1"/>
  <c r="BM1747" i="1"/>
  <c r="BM2023" i="1"/>
  <c r="BM2199" i="1"/>
  <c r="BM2375" i="1"/>
  <c r="BM2583" i="1"/>
  <c r="BM2753" i="1"/>
  <c r="BM2876" i="1"/>
  <c r="BM2999" i="1"/>
  <c r="BM3127" i="1"/>
  <c r="BM3281" i="1"/>
  <c r="BM1052" i="1"/>
  <c r="BM1244" i="1"/>
  <c r="BM1692" i="1"/>
  <c r="BM1821" i="1"/>
  <c r="BM2237" i="1"/>
  <c r="BM2445" i="1"/>
  <c r="BM2797" i="1"/>
  <c r="BM3240" i="1"/>
  <c r="BM24" i="1"/>
  <c r="BM643" i="1"/>
  <c r="BM235" i="1"/>
  <c r="BM1131" i="1"/>
  <c r="BM1475" i="1"/>
  <c r="BM1715" i="1"/>
  <c r="BM1852" i="1"/>
  <c r="BM2017" i="1"/>
  <c r="BM2183" i="1"/>
  <c r="BM2311" i="1"/>
  <c r="BM2481" i="1"/>
  <c r="BM2609" i="1"/>
  <c r="BM3052" i="1"/>
  <c r="BM3228" i="1"/>
  <c r="BM3361" i="1"/>
  <c r="BM1044" i="1"/>
  <c r="BM1372" i="1"/>
  <c r="BM1748" i="1"/>
  <c r="BM1912" i="1"/>
  <c r="BM2125" i="1"/>
  <c r="BM539" i="1"/>
  <c r="BM1876" i="1"/>
  <c r="BM1443" i="1"/>
  <c r="BM2323" i="1"/>
  <c r="BM3043" i="1"/>
  <c r="BM29" i="1"/>
  <c r="BM93" i="1"/>
  <c r="BM2004" i="1"/>
  <c r="BM2500" i="1"/>
  <c r="BM3236" i="1"/>
  <c r="BM419" i="1"/>
  <c r="BM1833" i="1"/>
  <c r="BM2233" i="1"/>
  <c r="BM2457" i="1"/>
  <c r="BM2697" i="1"/>
  <c r="BM3241" i="1"/>
  <c r="BM318" i="1"/>
  <c r="BM488" i="1"/>
  <c r="BM830" i="1"/>
  <c r="BM915" i="1"/>
  <c r="BM1470" i="1"/>
  <c r="BM71" i="1"/>
  <c r="BM263" i="1"/>
  <c r="BM519" i="1"/>
  <c r="BM647" i="1"/>
  <c r="BM775" i="1"/>
  <c r="BM903" i="1"/>
  <c r="BM1072" i="1"/>
  <c r="BM1152" i="1"/>
  <c r="BM1248" i="1"/>
  <c r="BM1456" i="1"/>
  <c r="BM1584" i="1"/>
  <c r="BM1728" i="1"/>
  <c r="BM1824" i="1"/>
  <c r="BM1909" i="1"/>
  <c r="BM2037" i="1"/>
  <c r="BM2080" i="1"/>
  <c r="BM2187" i="1"/>
  <c r="BM2336" i="1"/>
  <c r="BM2421" i="1"/>
  <c r="BM2507" i="1"/>
  <c r="BM2571" i="1"/>
  <c r="BM2613" i="1"/>
  <c r="BM2699" i="1"/>
  <c r="BM2741" i="1"/>
  <c r="BM2805" i="1"/>
  <c r="BM2848" i="1"/>
  <c r="BM2891" i="1"/>
  <c r="BM2933" i="1"/>
  <c r="BM2997" i="1"/>
  <c r="BM3040" i="1"/>
  <c r="BM3125" i="1"/>
  <c r="BM3211" i="1"/>
  <c r="BM3253" i="1"/>
  <c r="BM3317" i="1"/>
  <c r="BM3339" i="1"/>
  <c r="BM3403" i="1"/>
  <c r="BM123" i="1"/>
  <c r="BM507" i="1"/>
  <c r="BM747" i="1"/>
  <c r="BM1019" i="1"/>
  <c r="BM1227" i="1"/>
  <c r="BM1419" i="1"/>
  <c r="BM1691" i="1"/>
  <c r="BM1857" i="1"/>
  <c r="BM1996" i="1"/>
  <c r="BM2124" i="1"/>
  <c r="BM2343" i="1"/>
  <c r="BM2508" i="1"/>
  <c r="BM2593" i="1"/>
  <c r="BM2679" i="1"/>
  <c r="BM2801" i="1"/>
  <c r="BM2967" i="1"/>
  <c r="BM3047" i="1"/>
  <c r="BM3180" i="1"/>
  <c r="BM3255" i="1"/>
  <c r="BM3335" i="1"/>
  <c r="BM1076" i="1"/>
  <c r="BM1508" i="1"/>
  <c r="BM1644" i="1"/>
  <c r="BM1784" i="1"/>
  <c r="BM2093" i="1"/>
  <c r="BM2269" i="1"/>
  <c r="BM2397" i="1"/>
  <c r="BM2557" i="1"/>
  <c r="BM2685" i="1"/>
  <c r="BM2749" i="1"/>
  <c r="BM3288" i="1"/>
  <c r="BM2345" i="1"/>
  <c r="BM2969" i="1"/>
  <c r="BM27" i="1"/>
  <c r="BM395" i="1"/>
  <c r="BM1339" i="1"/>
  <c r="BM1667" i="1"/>
  <c r="BM1863" i="1"/>
  <c r="BM2065" i="1"/>
  <c r="BM2108" i="1"/>
  <c r="BM2193" i="1"/>
  <c r="BM2321" i="1"/>
  <c r="BM2401" i="1"/>
  <c r="BM2668" i="1"/>
  <c r="BM2796" i="1"/>
  <c r="BM2887" i="1"/>
  <c r="BM3185" i="1"/>
  <c r="BM3287" i="1"/>
  <c r="BM555" i="1"/>
  <c r="BM1476" i="1"/>
  <c r="BM1740" i="1"/>
  <c r="BM1103" i="1"/>
  <c r="BM1271" i="1"/>
  <c r="BM1235" i="1"/>
  <c r="BM1779" i="1"/>
  <c r="BM2067" i="1"/>
  <c r="BM2351" i="1"/>
  <c r="BM3187" i="1"/>
  <c r="BM17" i="1"/>
  <c r="BM33" i="1"/>
  <c r="BM49" i="1"/>
  <c r="BM81" i="1"/>
  <c r="BM97" i="1"/>
  <c r="BM129" i="1"/>
  <c r="BM2052" i="1"/>
  <c r="BM2152" i="1"/>
  <c r="BM2564" i="1"/>
  <c r="BM2692" i="1"/>
  <c r="BM3092" i="1"/>
  <c r="BM3256" i="1"/>
  <c r="BM483" i="1"/>
  <c r="BM1849" i="1"/>
  <c r="BM1913" i="1"/>
  <c r="BM1977" i="1"/>
  <c r="BM2041" i="1"/>
  <c r="BM2105" i="1"/>
  <c r="BM2185" i="1"/>
  <c r="BM2313" i="1"/>
  <c r="BM2409" i="1"/>
  <c r="BM2473" i="1"/>
  <c r="BM2537" i="1"/>
  <c r="BM2713" i="1"/>
  <c r="BM2809" i="1"/>
  <c r="BM2937" i="1"/>
  <c r="BM3097" i="1"/>
  <c r="BM3369" i="1"/>
  <c r="BM23" i="1"/>
  <c r="BM87" i="1"/>
  <c r="BM151" i="1"/>
  <c r="BM215" i="1"/>
  <c r="BM343" i="1"/>
  <c r="BM407" i="1"/>
  <c r="BM471" i="1"/>
  <c r="BM535" i="1"/>
  <c r="BM663" i="1"/>
  <c r="BM727" i="1"/>
  <c r="BM855" i="1"/>
  <c r="BM919" i="1"/>
  <c r="BM1040" i="1"/>
  <c r="BM1080" i="1"/>
  <c r="BM1128" i="1"/>
  <c r="BM1208" i="1"/>
  <c r="BM1256" i="1"/>
  <c r="BM1296" i="1"/>
  <c r="BM1336" i="1"/>
  <c r="BM1424" i="1"/>
  <c r="BM1464" i="1"/>
  <c r="BM1512" i="1"/>
  <c r="BM1552" i="1"/>
  <c r="BM1592" i="1"/>
  <c r="BM1640" i="1"/>
  <c r="BM1680" i="1"/>
  <c r="BM1744" i="1"/>
  <c r="BM1808" i="1"/>
  <c r="BM1829" i="1"/>
  <c r="BM1851" i="1"/>
  <c r="BM1915" i="1"/>
  <c r="BM1936" i="1"/>
  <c r="BM1957" i="1"/>
  <c r="BM2000" i="1"/>
  <c r="BM2021" i="1"/>
  <c r="BM2043" i="1"/>
  <c r="BM2064" i="1"/>
  <c r="BM2085" i="1"/>
  <c r="BM2107" i="1"/>
  <c r="BM2128" i="1"/>
  <c r="BM2149" i="1"/>
  <c r="BM2213" i="1"/>
  <c r="BM2235" i="1"/>
  <c r="BM2256" i="1"/>
  <c r="BM2320" i="1"/>
  <c r="BM2341" i="1"/>
  <c r="BM2363" i="1"/>
  <c r="BM2405" i="1"/>
  <c r="BM2427" i="1"/>
  <c r="BM2448" i="1"/>
  <c r="BM2469" i="1"/>
  <c r="BM2512" i="1"/>
  <c r="BM2533" i="1"/>
  <c r="BM2555" i="1"/>
  <c r="BM2619" i="1"/>
  <c r="BM2640" i="1"/>
  <c r="BM2661" i="1"/>
  <c r="BM2725" i="1"/>
  <c r="BM2747" i="1"/>
  <c r="BM2768" i="1"/>
  <c r="BM2832" i="1"/>
  <c r="BM2853" i="1"/>
  <c r="BM2875" i="1"/>
  <c r="BM2917" i="1"/>
  <c r="BM2939" i="1"/>
  <c r="BM2960" i="1"/>
  <c r="BM3003" i="1"/>
  <c r="BM3024" i="1"/>
  <c r="BM3045" i="1"/>
  <c r="BM3067" i="1"/>
  <c r="BM3131" i="1"/>
  <c r="BM3152" i="1"/>
  <c r="BM3173" i="1"/>
  <c r="BM3237" i="1"/>
  <c r="BM3259" i="1"/>
  <c r="BM3280" i="1"/>
  <c r="BM3323" i="1"/>
  <c r="BM3344" i="1"/>
  <c r="BM3365" i="1"/>
  <c r="BM3387" i="1"/>
  <c r="BM3408" i="1"/>
  <c r="BM11" i="1"/>
  <c r="BM155" i="1"/>
  <c r="BM283" i="1"/>
  <c r="BM411" i="1"/>
  <c r="BM667" i="1"/>
  <c r="BM795" i="1"/>
  <c r="BM1043" i="1"/>
  <c r="BM1363" i="1"/>
  <c r="BM1507" i="1"/>
  <c r="BM1563" i="1"/>
  <c r="BM1643" i="1"/>
  <c r="BM1707" i="1"/>
  <c r="BM1777" i="1"/>
  <c r="BM1825" i="1"/>
  <c r="BM1916" i="1"/>
  <c r="BM1959" i="1"/>
  <c r="BM2044" i="1"/>
  <c r="BM2092" i="1"/>
  <c r="BM2135" i="1"/>
  <c r="BM2177" i="1"/>
  <c r="BM2220" i="1"/>
  <c r="BM2263" i="1"/>
  <c r="BM2396" i="1"/>
  <c r="BM2476" i="1"/>
  <c r="BM2561" i="1"/>
  <c r="BM2604" i="1"/>
  <c r="BM2641" i="1"/>
  <c r="BM2689" i="1"/>
  <c r="BM2769" i="1"/>
  <c r="BM2855" i="1"/>
  <c r="BM2935" i="1"/>
  <c r="BM3020" i="1"/>
  <c r="BM3057" i="1"/>
  <c r="BM3105" i="1"/>
  <c r="BM3148" i="1"/>
  <c r="BM3265" i="1"/>
  <c r="BM1156" i="1"/>
  <c r="BM1212" i="1"/>
  <c r="BM1268" i="1"/>
  <c r="BM1340" i="1"/>
  <c r="BM1396" i="1"/>
  <c r="BM1524" i="1"/>
  <c r="BM1588" i="1"/>
  <c r="BM1853" i="1"/>
  <c r="BM1933" i="1"/>
  <c r="BM2120" i="1"/>
  <c r="BM2200" i="1"/>
  <c r="BM2301" i="1"/>
  <c r="BM2349" i="1"/>
  <c r="BM2429" i="1"/>
  <c r="BM2509" i="1"/>
  <c r="BM2632" i="1"/>
  <c r="BM2712" i="1"/>
  <c r="BM2829" i="1"/>
  <c r="BM3176" i="1"/>
  <c r="BM3293" i="1"/>
  <c r="BM2361" i="1"/>
  <c r="BM2777" i="1"/>
  <c r="BM3129" i="1"/>
  <c r="BM3289" i="1"/>
  <c r="BM43" i="1"/>
  <c r="BM299" i="1"/>
  <c r="BM427" i="1"/>
  <c r="BM699" i="1"/>
  <c r="BM827" i="1"/>
  <c r="BM939" i="1"/>
  <c r="BM1051" i="1"/>
  <c r="BM1107" i="1"/>
  <c r="BM1163" i="1"/>
  <c r="BM1499" i="1"/>
  <c r="BM1595" i="1"/>
  <c r="BM1831" i="1"/>
  <c r="BM1991" i="1"/>
  <c r="BM2076" i="1"/>
  <c r="BM2119" i="1"/>
  <c r="BM2161" i="1"/>
  <c r="BM2204" i="1"/>
  <c r="BM2247" i="1"/>
  <c r="BM2284" i="1"/>
  <c r="BM2369" i="1"/>
  <c r="BM2417" i="1"/>
  <c r="BM2503" i="1"/>
  <c r="BM2588" i="1"/>
  <c r="BM2631" i="1"/>
  <c r="BM2673" i="1"/>
  <c r="BM2716" i="1"/>
  <c r="BM2807" i="1"/>
  <c r="BM2849" i="1"/>
  <c r="BM2983" i="1"/>
  <c r="BM3073" i="1"/>
  <c r="BM3153" i="1"/>
  <c r="BM1068" i="1"/>
  <c r="BM1204" i="1"/>
  <c r="BM1532" i="1"/>
  <c r="BM1800" i="1"/>
  <c r="BM2040" i="1"/>
  <c r="BM2104" i="1"/>
  <c r="BM2157" i="1"/>
  <c r="BM2285" i="1"/>
  <c r="BM2365" i="1"/>
  <c r="BM2621" i="1"/>
  <c r="BM2696" i="1"/>
  <c r="BM2776" i="1"/>
  <c r="BM2856" i="1"/>
  <c r="BM2909" i="1"/>
  <c r="BM2989" i="1"/>
  <c r="BM3069" i="1"/>
  <c r="BM3117" i="1"/>
  <c r="BM3160" i="1"/>
  <c r="BM3368" i="1"/>
  <c r="BM2153" i="1"/>
  <c r="BM2436" i="1"/>
  <c r="BM2724" i="1"/>
  <c r="BM2532" i="1"/>
  <c r="BM1566" i="1"/>
  <c r="BM1399" i="1"/>
  <c r="BM2863" i="1"/>
  <c r="BM1487" i="1"/>
  <c r="BM1527" i="1"/>
  <c r="BM2239" i="1"/>
  <c r="BM2751" i="1"/>
  <c r="BM3156" i="1"/>
  <c r="BM2964" i="1"/>
  <c r="BM1444" i="1"/>
  <c r="BM1864" i="1"/>
  <c r="BM779" i="1"/>
  <c r="BM2291" i="1"/>
  <c r="BM3111" i="1"/>
  <c r="BM25" i="1"/>
  <c r="BM73" i="1"/>
  <c r="BM1960" i="1"/>
  <c r="BM2636" i="1"/>
  <c r="BM3128" i="1"/>
  <c r="BM120" i="1"/>
  <c r="BM611" i="1"/>
  <c r="BM1881" i="1"/>
  <c r="BM2377" i="1"/>
  <c r="BM2841" i="1"/>
  <c r="BM3161" i="1"/>
  <c r="BM3401" i="1"/>
  <c r="BM638" i="1"/>
  <c r="BM55" i="1"/>
  <c r="BM311" i="1"/>
  <c r="BM503" i="1"/>
  <c r="BM823" i="1"/>
  <c r="BM951" i="1"/>
  <c r="BM1400" i="1"/>
  <c r="BM1776" i="1"/>
  <c r="BM1904" i="1"/>
  <c r="BM2011" i="1"/>
  <c r="BM2096" i="1"/>
  <c r="BM2160" i="1"/>
  <c r="BM2267" i="1"/>
  <c r="BM2395" i="1"/>
  <c r="BM2459" i="1"/>
  <c r="BM2523" i="1"/>
  <c r="BM2565" i="1"/>
  <c r="BM2693" i="1"/>
  <c r="BM2821" i="1"/>
  <c r="BM2885" i="1"/>
  <c r="BM2949" i="1"/>
  <c r="BM3013" i="1"/>
  <c r="BM3120" i="1"/>
  <c r="BM3227" i="1"/>
  <c r="BM3291" i="1"/>
  <c r="BM3376" i="1"/>
  <c r="BM731" i="1"/>
  <c r="BM1099" i="1"/>
  <c r="BM1611" i="1"/>
  <c r="BM1799" i="1"/>
  <c r="BM1985" i="1"/>
  <c r="BM2156" i="1"/>
  <c r="BM2289" i="1"/>
  <c r="BM2540" i="1"/>
  <c r="BM2663" i="1"/>
  <c r="BM2833" i="1"/>
  <c r="BM2956" i="1"/>
  <c r="BM3079" i="1"/>
  <c r="BM3367" i="1"/>
  <c r="BM1124" i="1"/>
  <c r="BM1364" i="1"/>
  <c r="BM1556" i="1"/>
  <c r="BM1885" i="1"/>
  <c r="BM2525" i="1"/>
  <c r="BM2744" i="1"/>
  <c r="BM3048" i="1"/>
  <c r="BM107" i="1"/>
  <c r="BM619" i="1"/>
  <c r="BM1323" i="1"/>
  <c r="BM1635" i="1"/>
  <c r="BM1809" i="1"/>
  <c r="BM1932" i="1"/>
  <c r="BM2268" i="1"/>
  <c r="BM2391" i="1"/>
  <c r="BM2524" i="1"/>
  <c r="BM2695" i="1"/>
  <c r="BM2961" i="1"/>
  <c r="BM3132" i="1"/>
  <c r="BM3404" i="1"/>
  <c r="BM1032" i="1"/>
  <c r="BM1100" i="1"/>
  <c r="BM1308" i="1"/>
  <c r="BM1564" i="1"/>
  <c r="BM1832" i="1"/>
  <c r="BM2189" i="1"/>
  <c r="BM1316" i="1"/>
  <c r="BM1700" i="1"/>
  <c r="BM1147" i="1"/>
  <c r="BM13" i="1"/>
  <c r="BM77" i="1"/>
  <c r="BM125" i="1"/>
  <c r="BM2660" i="1"/>
  <c r="BM3340" i="1"/>
  <c r="BM163" i="1"/>
  <c r="BM675" i="1"/>
  <c r="BM1961" i="1"/>
  <c r="BM2393" i="1"/>
  <c r="BM2857" i="1"/>
  <c r="BM3177" i="1"/>
  <c r="BM403" i="1"/>
  <c r="BM7" i="1"/>
  <c r="BM135" i="1"/>
  <c r="BM391" i="1"/>
  <c r="BM455" i="1"/>
  <c r="BM583" i="1"/>
  <c r="BM839" i="1"/>
  <c r="BM967" i="1"/>
  <c r="BM1120" i="1"/>
  <c r="BM1200" i="1"/>
  <c r="BM1536" i="1"/>
  <c r="BM1632" i="1"/>
  <c r="BM1781" i="1"/>
  <c r="BM1888" i="1"/>
  <c r="BM1973" i="1"/>
  <c r="BM2016" i="1"/>
  <c r="BM2101" i="1"/>
  <c r="BM2208" i="1"/>
  <c r="BM2293" i="1"/>
  <c r="BM2400" i="1"/>
  <c r="BM2443" i="1"/>
  <c r="BM2528" i="1"/>
  <c r="BM2592" i="1"/>
  <c r="BM2635" i="1"/>
  <c r="BM2720" i="1"/>
  <c r="BM2827" i="1"/>
  <c r="BM2912" i="1"/>
  <c r="BM2955" i="1"/>
  <c r="BM2976" i="1"/>
  <c r="BM3019" i="1"/>
  <c r="BM3104" i="1"/>
  <c r="BM3147" i="1"/>
  <c r="BM3232" i="1"/>
  <c r="BM3296" i="1"/>
  <c r="BM3360" i="1"/>
  <c r="BM3381" i="1"/>
  <c r="BM379" i="1"/>
  <c r="BM635" i="1"/>
  <c r="BM891" i="1"/>
  <c r="BM1123" i="1"/>
  <c r="BM1315" i="1"/>
  <c r="BM1491" i="1"/>
  <c r="BM1815" i="1"/>
  <c r="BM1905" i="1"/>
  <c r="BM2081" i="1"/>
  <c r="BM2209" i="1"/>
  <c r="BM2551" i="1"/>
  <c r="BM2721" i="1"/>
  <c r="BM2881" i="1"/>
  <c r="BM3009" i="1"/>
  <c r="BM3095" i="1"/>
  <c r="BM3377" i="1"/>
  <c r="BM1672" i="1"/>
  <c r="BM1140" i="1"/>
  <c r="BM1452" i="1"/>
  <c r="BM1572" i="1"/>
  <c r="BM1724" i="1"/>
  <c r="BM1848" i="1"/>
  <c r="BM2173" i="1"/>
  <c r="BM2344" i="1"/>
  <c r="BM2477" i="1"/>
  <c r="BM2605" i="1"/>
  <c r="BM2824" i="1"/>
  <c r="BM3053" i="1"/>
  <c r="BM2617" i="1"/>
  <c r="BM3273" i="1"/>
  <c r="BM267" i="1"/>
  <c r="BM907" i="1"/>
  <c r="BM1275" i="1"/>
  <c r="BM1483" i="1"/>
  <c r="BM1943" i="1"/>
  <c r="BM2151" i="1"/>
  <c r="BM2449" i="1"/>
  <c r="BM2577" i="1"/>
  <c r="BM2620" i="1"/>
  <c r="BM2748" i="1"/>
  <c r="BM2929" i="1"/>
  <c r="BM3015" i="1"/>
  <c r="BM3239" i="1"/>
  <c r="BM1096" i="1"/>
  <c r="BM1188" i="1"/>
  <c r="BM1260" i="1"/>
  <c r="BM1580" i="1"/>
  <c r="BM75" i="1"/>
  <c r="BM1092" i="1"/>
  <c r="BM1404" i="1"/>
  <c r="BM1796" i="1"/>
  <c r="BM1231" i="1"/>
  <c r="BM1291" i="1"/>
  <c r="BM1911" i="1"/>
  <c r="BM2179" i="1"/>
  <c r="BM2607" i="1"/>
  <c r="BM3091" i="1"/>
  <c r="BM21" i="1"/>
  <c r="BM53" i="1"/>
  <c r="BM69" i="1"/>
  <c r="BM101" i="1"/>
  <c r="BM133" i="1"/>
  <c r="BM2068" i="1"/>
  <c r="BM2584" i="1"/>
  <c r="BM2940" i="1"/>
  <c r="BM1319" i="1"/>
  <c r="BM78" i="1"/>
  <c r="BM206" i="1"/>
  <c r="BM590" i="1"/>
  <c r="BM718" i="1"/>
  <c r="BM974" i="1"/>
  <c r="BM291" i="1"/>
  <c r="BM803" i="1"/>
  <c r="BM1801" i="1"/>
  <c r="BM1865" i="1"/>
  <c r="BM1929" i="1"/>
  <c r="BM1993" i="1"/>
  <c r="BM2121" i="1"/>
  <c r="BM2201" i="1"/>
  <c r="BM2265" i="1"/>
  <c r="BM2425" i="1"/>
  <c r="BM2585" i="1"/>
  <c r="BM2665" i="1"/>
  <c r="BM2729" i="1"/>
  <c r="BM2825" i="1"/>
  <c r="BM2889" i="1"/>
  <c r="BM2985" i="1"/>
  <c r="BM3049" i="1"/>
  <c r="BM3209" i="1"/>
  <c r="BM3321" i="1"/>
  <c r="BM190" i="1"/>
  <c r="BM446" i="1"/>
  <c r="BM702" i="1"/>
  <c r="BM958" i="1"/>
  <c r="BM1342" i="1"/>
  <c r="BM39" i="1"/>
  <c r="BM103" i="1"/>
  <c r="BM231" i="1"/>
  <c r="BM295" i="1"/>
  <c r="BM423" i="1"/>
  <c r="BM487" i="1"/>
  <c r="BM615" i="1"/>
  <c r="BM743" i="1"/>
  <c r="BM807" i="1"/>
  <c r="BM935" i="1"/>
  <c r="BM999" i="1"/>
  <c r="BM1136" i="1"/>
  <c r="BM1184" i="1"/>
  <c r="BM1216" i="1"/>
  <c r="BM1264" i="1"/>
  <c r="BM1312" i="1"/>
  <c r="BM1344" i="1"/>
  <c r="BM1392" i="1"/>
  <c r="BM1472" i="1"/>
  <c r="BM1568" i="1"/>
  <c r="BM1648" i="1"/>
  <c r="BM1696" i="1"/>
  <c r="BM1835" i="1"/>
  <c r="BM1856" i="1"/>
  <c r="BM1877" i="1"/>
  <c r="BM1941" i="1"/>
  <c r="BM1963" i="1"/>
  <c r="BM1984" i="1"/>
  <c r="BM2027" i="1"/>
  <c r="BM2048" i="1"/>
  <c r="BM2069" i="1"/>
  <c r="BM2091" i="1"/>
  <c r="BM2112" i="1"/>
  <c r="BM2133" i="1"/>
  <c r="BM2155" i="1"/>
  <c r="BM2176" i="1"/>
  <c r="BM2240" i="1"/>
  <c r="BM2261" i="1"/>
  <c r="BM2283" i="1"/>
  <c r="BM2347" i="1"/>
  <c r="BM2368" i="1"/>
  <c r="BM2389" i="1"/>
  <c r="BM2432" i="1"/>
  <c r="BM2453" i="1"/>
  <c r="BM2475" i="1"/>
  <c r="BM2496" i="1"/>
  <c r="BM2517" i="1"/>
  <c r="BM2539" i="1"/>
  <c r="BM2560" i="1"/>
  <c r="BM2581" i="1"/>
  <c r="BM2645" i="1"/>
  <c r="BM2667" i="1"/>
  <c r="BM2688" i="1"/>
  <c r="BM2752" i="1"/>
  <c r="BM2773" i="1"/>
  <c r="BM2795" i="1"/>
  <c r="BM2837" i="1"/>
  <c r="BM2859" i="1"/>
  <c r="BM2880" i="1"/>
  <c r="BM2901" i="1"/>
  <c r="BM2944" i="1"/>
  <c r="BM2965" i="1"/>
  <c r="BM2987" i="1"/>
  <c r="BM3051" i="1"/>
  <c r="BM3072" i="1"/>
  <c r="BM3093" i="1"/>
  <c r="BM3157" i="1"/>
  <c r="BM3179" i="1"/>
  <c r="BM3200" i="1"/>
  <c r="BM3264" i="1"/>
  <c r="BM3285" i="1"/>
  <c r="BM3307" i="1"/>
  <c r="BM3349" i="1"/>
  <c r="BM3371" i="1"/>
  <c r="BM3392" i="1"/>
  <c r="BM187" i="1"/>
  <c r="BM315" i="1"/>
  <c r="BM811" i="1"/>
  <c r="BM1059" i="1"/>
  <c r="BM1187" i="1"/>
  <c r="BM1283" i="1"/>
  <c r="BM1379" i="1"/>
  <c r="BM1451" i="1"/>
  <c r="BM1579" i="1"/>
  <c r="BM1659" i="1"/>
  <c r="BM1723" i="1"/>
  <c r="BM1788" i="1"/>
  <c r="BM1836" i="1"/>
  <c r="BM1879" i="1"/>
  <c r="BM1969" i="1"/>
  <c r="BM2012" i="1"/>
  <c r="BM2103" i="1"/>
  <c r="BM2145" i="1"/>
  <c r="BM2188" i="1"/>
  <c r="BM2231" i="1"/>
  <c r="BM2316" i="1"/>
  <c r="BM2364" i="1"/>
  <c r="BM2444" i="1"/>
  <c r="BM2529" i="1"/>
  <c r="BM2615" i="1"/>
  <c r="BM2652" i="1"/>
  <c r="BM2700" i="1"/>
  <c r="BM2743" i="1"/>
  <c r="BM2780" i="1"/>
  <c r="BM2823" i="1"/>
  <c r="BM2903" i="1"/>
  <c r="BM2945" i="1"/>
  <c r="BM2988" i="1"/>
  <c r="BM3025" i="1"/>
  <c r="BM3068" i="1"/>
  <c r="BM3159" i="1"/>
  <c r="BM3201" i="1"/>
  <c r="BM3233" i="1"/>
  <c r="BM3313" i="1"/>
  <c r="BM3399" i="1"/>
  <c r="BM1108" i="1"/>
  <c r="BM1228" i="1"/>
  <c r="BM1284" i="1"/>
  <c r="BM1356" i="1"/>
  <c r="BM1484" i="1"/>
  <c r="BM1612" i="1"/>
  <c r="BM1676" i="1"/>
  <c r="BM1756" i="1"/>
  <c r="BM1880" i="1"/>
  <c r="BM1944" i="1"/>
  <c r="BM2205" i="1"/>
  <c r="BM2312" i="1"/>
  <c r="BM2376" i="1"/>
  <c r="BM2664" i="1"/>
  <c r="BM2717" i="1"/>
  <c r="BM3021" i="1"/>
  <c r="BM3208" i="1"/>
  <c r="BM3320" i="1"/>
  <c r="BM2553" i="1"/>
  <c r="BM2793" i="1"/>
  <c r="BM3145" i="1"/>
  <c r="BM2957" i="1"/>
  <c r="BM203" i="1"/>
  <c r="BM587" i="1"/>
  <c r="BM715" i="1"/>
  <c r="BM859" i="1"/>
  <c r="BM971" i="1"/>
  <c r="BM1067" i="1"/>
  <c r="BM1179" i="1"/>
  <c r="BM1243" i="1"/>
  <c r="BM1371" i="1"/>
  <c r="BM1539" i="1"/>
  <c r="BM1619" i="1"/>
  <c r="BM1699" i="1"/>
  <c r="BM1755" i="1"/>
  <c r="BM1804" i="1"/>
  <c r="BM1884" i="1"/>
  <c r="BM1964" i="1"/>
  <c r="BM2049" i="1"/>
  <c r="BM2129" i="1"/>
  <c r="BM2172" i="1"/>
  <c r="BM2215" i="1"/>
  <c r="BM2257" i="1"/>
  <c r="BM2295" i="1"/>
  <c r="BM2337" i="1"/>
  <c r="BM2428" i="1"/>
  <c r="BM2471" i="1"/>
  <c r="BM2513" i="1"/>
  <c r="BM2556" i="1"/>
  <c r="BM2647" i="1"/>
  <c r="BM2727" i="1"/>
  <c r="BM2860" i="1"/>
  <c r="BM2908" i="1"/>
  <c r="BM2993" i="1"/>
  <c r="BM3041" i="1"/>
  <c r="BM3084" i="1"/>
  <c r="BM3121" i="1"/>
  <c r="BM3207" i="1"/>
  <c r="BM3260" i="1"/>
  <c r="BM3308" i="1"/>
  <c r="BM3345" i="1"/>
  <c r="BM3393" i="1"/>
  <c r="BM1720" i="1"/>
  <c r="BM1148" i="1"/>
  <c r="BM1292" i="1"/>
  <c r="BM1348" i="1"/>
  <c r="BM1420" i="1"/>
  <c r="BM1540" i="1"/>
  <c r="BM1668" i="1"/>
  <c r="BM1805" i="1"/>
  <c r="BM1869" i="1"/>
  <c r="BM1965" i="1"/>
  <c r="BM2045" i="1"/>
  <c r="BM2184" i="1"/>
  <c r="BM2328" i="1"/>
  <c r="BM2637" i="1"/>
  <c r="BM2701" i="1"/>
  <c r="BM2781" i="1"/>
  <c r="BM2861" i="1"/>
  <c r="BM3165" i="1"/>
  <c r="BM3213" i="1"/>
  <c r="BM3309" i="1"/>
  <c r="BM3373" i="1"/>
  <c r="BM2180" i="1"/>
  <c r="BM2836" i="1"/>
  <c r="BM3188" i="1"/>
  <c r="BM46" i="1"/>
  <c r="BM1310" i="1"/>
  <c r="BM1988" i="1"/>
  <c r="BM2644" i="1"/>
  <c r="BM3012" i="1"/>
  <c r="BM3300" i="1"/>
  <c r="BM3231" i="1"/>
  <c r="BM1335" i="1"/>
  <c r="BM1447" i="1"/>
  <c r="BM3315" i="1"/>
  <c r="BM959" i="1"/>
  <c r="BM1828" i="1"/>
  <c r="BM2340" i="1"/>
  <c r="BM2852" i="1"/>
  <c r="BM3348" i="1"/>
  <c r="BM1011" i="1"/>
  <c r="BM2260" i="1"/>
  <c r="BM2772" i="1"/>
  <c r="BM3268" i="1"/>
  <c r="BM2308" i="1"/>
  <c r="BM2820" i="1"/>
  <c r="BM3284" i="1"/>
  <c r="BM3204" i="1"/>
  <c r="BM2835" i="1"/>
  <c r="BI1" i="1"/>
  <c r="BH1" i="1" s="1"/>
  <c r="BJ191" i="1"/>
  <c r="BK191" i="1" s="1"/>
  <c r="BJ14" i="1"/>
  <c r="BK14" i="1" s="1"/>
  <c r="BJ147" i="1"/>
  <c r="BK147" i="1" s="1"/>
  <c r="BJ920" i="1"/>
  <c r="BK920" i="1" s="1"/>
  <c r="BJ72" i="1"/>
  <c r="BK72" i="1" s="1"/>
  <c r="BJ1160" i="1"/>
  <c r="BK1160" i="1" s="1"/>
  <c r="BJ1768" i="1"/>
  <c r="BK1768" i="1" s="1"/>
  <c r="BJ878" i="1"/>
  <c r="BK878" i="1" s="1"/>
  <c r="BJ1294" i="1"/>
  <c r="BK1294" i="1" s="1"/>
  <c r="BJ824" i="1"/>
  <c r="BK824" i="1" s="1"/>
  <c r="BJ1614" i="1"/>
  <c r="BK1614" i="1" s="1"/>
  <c r="BJ152" i="1"/>
  <c r="BK152" i="1" s="1"/>
  <c r="BJ536" i="1"/>
  <c r="BK536" i="1" s="1"/>
  <c r="BJ323" i="1"/>
  <c r="BK323" i="1" s="1"/>
  <c r="BJ835" i="1"/>
  <c r="BK835" i="1" s="1"/>
  <c r="BJ232" i="1"/>
  <c r="BK232" i="1" s="1"/>
  <c r="BJ1000" i="1"/>
  <c r="BK1000" i="1" s="1"/>
  <c r="BJ19" i="1"/>
  <c r="BK19" i="1" s="1"/>
  <c r="BJ616" i="1"/>
  <c r="BK616" i="1" s="1"/>
  <c r="BJ1086" i="1"/>
  <c r="BK1086" i="1" s="1"/>
  <c r="BJ728" i="1"/>
  <c r="BK728" i="1" s="1"/>
  <c r="BJ344" i="1"/>
  <c r="BK344" i="1" s="1"/>
  <c r="BJ515" i="1"/>
  <c r="BK515" i="1" s="1"/>
  <c r="BJ5" i="1"/>
  <c r="BJ1688" i="1"/>
  <c r="BK1688" i="1" s="1"/>
  <c r="BJ1070" i="1"/>
  <c r="BK1070" i="1" s="1"/>
  <c r="BJ750" i="1"/>
  <c r="BK750" i="1" s="1"/>
  <c r="BJ1352" i="1"/>
  <c r="BK1352" i="1" s="1"/>
  <c r="BJ8" i="1"/>
  <c r="BK8" i="1" s="1"/>
  <c r="BJ456" i="1"/>
  <c r="BK456" i="1" s="1"/>
  <c r="BJ1480" i="1"/>
  <c r="BK1480" i="1" s="1"/>
  <c r="BJ2296" i="1"/>
  <c r="BK2296" i="1" s="1"/>
  <c r="BJ2504" i="1"/>
  <c r="BK2504" i="1" s="1"/>
  <c r="BJ2968" i="1"/>
  <c r="BK2968" i="1" s="1"/>
  <c r="BJ366" i="1"/>
  <c r="BK366" i="1" s="1"/>
  <c r="BJ271" i="1"/>
  <c r="BK271" i="1" s="1"/>
  <c r="BJ367" i="1"/>
  <c r="BK367" i="1" s="1"/>
  <c r="BJ499" i="1"/>
  <c r="BK499" i="1" s="1"/>
  <c r="BJ563" i="1"/>
  <c r="BK563" i="1" s="1"/>
  <c r="BJ607" i="1"/>
  <c r="BK607" i="1" s="1"/>
  <c r="BJ691" i="1"/>
  <c r="BK691" i="1" s="1"/>
  <c r="BJ735" i="1"/>
  <c r="BK735" i="1" s="1"/>
  <c r="BJ911" i="1"/>
  <c r="BK911" i="1" s="1"/>
  <c r="BJ1027" i="1"/>
  <c r="BK1027" i="1" s="1"/>
  <c r="BJ1055" i="1"/>
  <c r="BK1055" i="1" s="1"/>
  <c r="BJ1167" i="1"/>
  <c r="BK1167" i="1" s="1"/>
  <c r="BJ1203" i="1"/>
  <c r="BK1203" i="1" s="1"/>
  <c r="BJ1263" i="1"/>
  <c r="BK1263" i="1" s="1"/>
  <c r="BJ1391" i="1"/>
  <c r="BK1391" i="1" s="1"/>
  <c r="BJ1459" i="1"/>
  <c r="BK1459" i="1" s="1"/>
  <c r="BJ1503" i="1"/>
  <c r="BK1503" i="1" s="1"/>
  <c r="BJ1535" i="1"/>
  <c r="BK1535" i="1" s="1"/>
  <c r="BJ1607" i="1"/>
  <c r="BK1607" i="1" s="1"/>
  <c r="BJ1695" i="1"/>
  <c r="BK1695" i="1" s="1"/>
  <c r="BJ1751" i="1"/>
  <c r="BK1751" i="1" s="1"/>
  <c r="BJ1775" i="1"/>
  <c r="BK1775" i="1" s="1"/>
  <c r="BJ1859" i="1"/>
  <c r="BK1859" i="1" s="1"/>
  <c r="BJ1875" i="1"/>
  <c r="BK1875" i="1" s="1"/>
  <c r="BJ1919" i="1"/>
  <c r="BK1919" i="1" s="1"/>
  <c r="BJ2147" i="1"/>
  <c r="BK2147" i="1" s="1"/>
  <c r="BJ2175" i="1"/>
  <c r="BK2175" i="1" s="1"/>
  <c r="BJ2211" i="1"/>
  <c r="BK2211" i="1" s="1"/>
  <c r="BJ2243" i="1"/>
  <c r="BK2243" i="1" s="1"/>
  <c r="BJ2335" i="1"/>
  <c r="BK2335" i="1" s="1"/>
  <c r="BJ2367" i="1"/>
  <c r="BK2367" i="1" s="1"/>
  <c r="BJ2399" i="1"/>
  <c r="BK2399" i="1" s="1"/>
  <c r="BJ2451" i="1"/>
  <c r="BK2451" i="1" s="1"/>
  <c r="BJ2479" i="1"/>
  <c r="BK2479" i="1" s="1"/>
  <c r="BJ2527" i="1"/>
  <c r="BK2527" i="1" s="1"/>
  <c r="BJ2559" i="1"/>
  <c r="BK2559" i="1" s="1"/>
  <c r="BJ2611" i="1"/>
  <c r="BK2611" i="1" s="1"/>
  <c r="BJ2639" i="1"/>
  <c r="BK2639" i="1" s="1"/>
  <c r="BJ2671" i="1"/>
  <c r="BK2671" i="1" s="1"/>
  <c r="BJ2723" i="1"/>
  <c r="BK2723" i="1" s="1"/>
  <c r="BJ2755" i="1"/>
  <c r="BK2755" i="1" s="1"/>
  <c r="BJ2787" i="1"/>
  <c r="BK2787" i="1" s="1"/>
  <c r="BJ2959" i="1"/>
  <c r="BK2959" i="1" s="1"/>
  <c r="BJ2991" i="1"/>
  <c r="BK2991" i="1" s="1"/>
  <c r="BJ3071" i="1"/>
  <c r="BK3071" i="1" s="1"/>
  <c r="BJ3155" i="1"/>
  <c r="BK3155" i="1" s="1"/>
  <c r="BJ3203" i="1"/>
  <c r="BK3203" i="1" s="1"/>
  <c r="BJ3375" i="1"/>
  <c r="BK3375" i="1" s="1"/>
  <c r="BJ3395" i="1"/>
  <c r="BK3395" i="1" s="1"/>
  <c r="BJ15" i="1"/>
  <c r="BK15" i="1" s="1"/>
  <c r="BJ319" i="1"/>
  <c r="BK319" i="1" s="1"/>
  <c r="BJ431" i="1"/>
  <c r="BK431" i="1" s="1"/>
  <c r="BJ639" i="1"/>
  <c r="BK639" i="1" s="1"/>
  <c r="BJ687" i="1"/>
  <c r="BK687" i="1" s="1"/>
  <c r="BJ991" i="1"/>
  <c r="BK991" i="1" s="1"/>
  <c r="BJ1559" i="1"/>
  <c r="BK1559" i="1" s="1"/>
  <c r="BJ1767" i="1"/>
  <c r="BK1767" i="1" s="1"/>
  <c r="BJ1903" i="1"/>
  <c r="BK1903" i="1" s="1"/>
  <c r="BJ376" i="1"/>
  <c r="BK376" i="1" s="1"/>
  <c r="BJ1016" i="1"/>
  <c r="BK1016" i="1" s="1"/>
  <c r="BJ211" i="1"/>
  <c r="BK211" i="1" s="1"/>
  <c r="BJ552" i="1"/>
  <c r="BK552" i="1" s="1"/>
  <c r="BJ984" i="1"/>
  <c r="BK984" i="1" s="1"/>
  <c r="BJ1432" i="1"/>
  <c r="BK1432" i="1" s="1"/>
  <c r="BJ259" i="1"/>
  <c r="BK259" i="1" s="1"/>
  <c r="BJ1752" i="1"/>
  <c r="BK1752" i="1" s="1"/>
  <c r="BJ3144" i="1"/>
  <c r="BK3144" i="1" s="1"/>
  <c r="BJ1054" i="1"/>
  <c r="BK1054" i="1" s="1"/>
  <c r="BJ622" i="1"/>
  <c r="BK622" i="1" s="1"/>
  <c r="BJ1999" i="1"/>
  <c r="BK1999" i="1" s="1"/>
  <c r="BJ216" i="1"/>
  <c r="BK216" i="1" s="1"/>
  <c r="BJ584" i="1"/>
  <c r="BK584" i="1" s="1"/>
  <c r="BJ451" i="1"/>
  <c r="BK451" i="1" s="1"/>
  <c r="BJ771" i="1"/>
  <c r="BK771" i="1" s="1"/>
  <c r="BJ56" i="1"/>
  <c r="BK56" i="1" s="1"/>
  <c r="BJ312" i="1"/>
  <c r="BK312" i="1" s="1"/>
  <c r="BJ696" i="1"/>
  <c r="BK696" i="1" s="1"/>
  <c r="BJ168" i="1"/>
  <c r="BK168" i="1" s="1"/>
  <c r="BJ424" i="1"/>
  <c r="BK424" i="1" s="1"/>
  <c r="BJ595" i="1"/>
  <c r="BK595" i="1" s="1"/>
  <c r="BJ963" i="1"/>
  <c r="BK963" i="1" s="1"/>
  <c r="BJ136" i="1"/>
  <c r="BK136" i="1" s="1"/>
  <c r="BJ1288" i="1"/>
  <c r="BK1288" i="1" s="1"/>
  <c r="BJ131" i="1"/>
  <c r="BK131" i="1" s="1"/>
  <c r="BJ904" i="1"/>
  <c r="BK904" i="1" s="1"/>
  <c r="BJ2264" i="1"/>
  <c r="BK2264" i="1" s="1"/>
  <c r="BJ2472" i="1"/>
  <c r="BK2472" i="1" s="1"/>
  <c r="BJ2760" i="1"/>
  <c r="BK2760" i="1" s="1"/>
  <c r="BJ2936" i="1"/>
  <c r="BK2936" i="1" s="1"/>
  <c r="BJ184" i="1"/>
  <c r="BK184" i="1" s="1"/>
  <c r="BJ1102" i="1"/>
  <c r="BK1102" i="1" s="1"/>
  <c r="BJ339" i="1"/>
  <c r="BK339" i="1" s="1"/>
  <c r="BJ851" i="1"/>
  <c r="BK851" i="1" s="1"/>
  <c r="BJ936" i="1"/>
  <c r="BK936" i="1" s="1"/>
  <c r="BJ1022" i="1"/>
  <c r="BK1022" i="1" s="1"/>
  <c r="BJ1908" i="1"/>
  <c r="BK1908" i="1" s="1"/>
  <c r="BJ2804" i="1"/>
  <c r="BK2804" i="1" s="1"/>
  <c r="BJ1135" i="1"/>
  <c r="BK1135" i="1" s="1"/>
  <c r="BJ1511" i="1"/>
  <c r="BK1511" i="1" s="1"/>
  <c r="BJ40" i="1"/>
  <c r="BK40" i="1" s="1"/>
  <c r="BJ296" i="1"/>
  <c r="BK296" i="1" s="1"/>
  <c r="BJ723" i="1"/>
  <c r="BK723" i="1" s="1"/>
  <c r="BJ1662" i="1"/>
  <c r="BK1662" i="1" s="1"/>
  <c r="BJ664" i="1"/>
  <c r="BK664" i="1" s="1"/>
  <c r="BJ568" i="1"/>
  <c r="BK568" i="1" s="1"/>
  <c r="BJ83" i="1"/>
  <c r="BK83" i="1" s="1"/>
  <c r="BJ510" i="1"/>
  <c r="BK510" i="1" s="1"/>
  <c r="BJ1240" i="1"/>
  <c r="BK1240" i="1" s="1"/>
  <c r="BJ776" i="1"/>
  <c r="BK776" i="1" s="1"/>
  <c r="BJ1347" i="1"/>
  <c r="BK1347" i="1" s="1"/>
  <c r="BJ1533" i="1"/>
  <c r="BK1533" i="1" s="1"/>
  <c r="BJ1553" i="1"/>
  <c r="BK1553" i="1" s="1"/>
  <c r="BJ1593" i="1"/>
  <c r="BK1593" i="1" s="1"/>
  <c r="BJ1613" i="1"/>
  <c r="BK1613" i="1" s="1"/>
  <c r="BJ1653" i="1"/>
  <c r="BK1653" i="1" s="1"/>
  <c r="BJ1701" i="1"/>
  <c r="BK1701" i="1" s="1"/>
  <c r="BJ1729" i="1"/>
  <c r="BK1729" i="1" s="1"/>
  <c r="BJ1753" i="1"/>
  <c r="BK1753" i="1" s="1"/>
  <c r="BJ1773" i="1"/>
  <c r="BK1773" i="1" s="1"/>
  <c r="BJ1972" i="1"/>
  <c r="BK1972" i="1" s="1"/>
  <c r="BJ3124" i="1"/>
  <c r="BK3124" i="1" s="1"/>
  <c r="BJ350" i="1"/>
  <c r="BK350" i="1" s="1"/>
  <c r="BJ606" i="1"/>
  <c r="BK606" i="1" s="1"/>
  <c r="BJ942" i="1"/>
  <c r="BK942" i="1" s="1"/>
  <c r="BJ47" i="1"/>
  <c r="BK47" i="1" s="1"/>
  <c r="BJ207" i="1"/>
  <c r="BK207" i="1" s="1"/>
  <c r="BJ255" i="1"/>
  <c r="BK255" i="1" s="1"/>
  <c r="BJ303" i="1"/>
  <c r="BK303" i="1" s="1"/>
  <c r="BJ751" i="1"/>
  <c r="BK751" i="1" s="1"/>
  <c r="BJ799" i="1"/>
  <c r="BK799" i="1" s="1"/>
  <c r="BJ863" i="1"/>
  <c r="BK863" i="1" s="1"/>
  <c r="BJ1023" i="1"/>
  <c r="BK1023" i="1" s="1"/>
  <c r="BJ1079" i="1"/>
  <c r="BK1079" i="1" s="1"/>
  <c r="BJ1095" i="1"/>
  <c r="BK1095" i="1" s="1"/>
  <c r="BJ1175" i="1"/>
  <c r="BK1175" i="1" s="1"/>
  <c r="BJ1207" i="1"/>
  <c r="BK1207" i="1" s="1"/>
  <c r="BJ1351" i="1"/>
  <c r="BK1351" i="1" s="1"/>
  <c r="BJ1383" i="1"/>
  <c r="BK1383" i="1" s="1"/>
  <c r="BJ1431" i="1"/>
  <c r="BK1431" i="1" s="1"/>
  <c r="BJ1455" i="1"/>
  <c r="BK1455" i="1" s="1"/>
  <c r="BJ1583" i="1"/>
  <c r="BK1583" i="1" s="1"/>
  <c r="BJ1599" i="1"/>
  <c r="BK1599" i="1" s="1"/>
  <c r="BJ1639" i="1"/>
  <c r="BK1639" i="1" s="1"/>
  <c r="BJ1671" i="1"/>
  <c r="BK1671" i="1" s="1"/>
  <c r="BJ1687" i="1"/>
  <c r="BK1687" i="1" s="1"/>
  <c r="BJ1795" i="1"/>
  <c r="BK1795" i="1" s="1"/>
  <c r="BJ1827" i="1"/>
  <c r="BK1827" i="1" s="1"/>
  <c r="BJ1939" i="1"/>
  <c r="BK1939" i="1" s="1"/>
  <c r="BJ2019" i="1"/>
  <c r="BK2019" i="1" s="1"/>
  <c r="BJ2047" i="1"/>
  <c r="BK2047" i="1" s="1"/>
  <c r="BJ2131" i="1"/>
  <c r="BK2131" i="1" s="1"/>
  <c r="BJ2355" i="1"/>
  <c r="BK2355" i="1" s="1"/>
  <c r="BJ2415" i="1"/>
  <c r="BK2415" i="1" s="1"/>
  <c r="BJ2447" i="1"/>
  <c r="BK2447" i="1" s="1"/>
  <c r="BJ2499" i="1"/>
  <c r="BK2499" i="1" s="1"/>
  <c r="BJ2531" i="1"/>
  <c r="BK2531" i="1" s="1"/>
  <c r="BJ2591" i="1"/>
  <c r="BK2591" i="1" s="1"/>
  <c r="BJ2659" i="1"/>
  <c r="BK2659" i="1" s="1"/>
  <c r="BJ2783" i="1"/>
  <c r="BK2783" i="1" s="1"/>
  <c r="BJ2831" i="1"/>
  <c r="BK2831" i="1" s="1"/>
  <c r="BJ2851" i="1"/>
  <c r="BK2851" i="1" s="1"/>
  <c r="BJ2879" i="1"/>
  <c r="BK2879" i="1" s="1"/>
  <c r="BJ2915" i="1"/>
  <c r="BK2915" i="1" s="1"/>
  <c r="BJ2963" i="1"/>
  <c r="BK2963" i="1" s="1"/>
  <c r="BJ3011" i="1"/>
  <c r="BK3011" i="1" s="1"/>
  <c r="BJ3039" i="1"/>
  <c r="BK3039" i="1" s="1"/>
  <c r="BJ3123" i="1"/>
  <c r="BK3123" i="1" s="1"/>
  <c r="BJ3183" i="1"/>
  <c r="BK3183" i="1" s="1"/>
  <c r="BJ3215" i="1"/>
  <c r="BK3215" i="1" s="1"/>
  <c r="BJ3263" i="1"/>
  <c r="BK3263" i="1" s="1"/>
  <c r="BJ3279" i="1"/>
  <c r="BK3279" i="1" s="1"/>
  <c r="BJ3347" i="1"/>
  <c r="BK3347" i="1" s="1"/>
  <c r="BJ195" i="1"/>
  <c r="BK195" i="1" s="1"/>
  <c r="BJ579" i="1"/>
  <c r="BK579" i="1" s="1"/>
  <c r="BJ392" i="1"/>
  <c r="BK392" i="1" s="1"/>
  <c r="BJ1416" i="1"/>
  <c r="BK1416" i="1" s="1"/>
  <c r="BJ1048" i="1"/>
  <c r="BK1048" i="1" s="1"/>
  <c r="BJ1608" i="1"/>
  <c r="BK1608" i="1" s="1"/>
  <c r="BJ968" i="1"/>
  <c r="BK968" i="1" s="1"/>
  <c r="BJ1896" i="1"/>
  <c r="BK1896" i="1" s="1"/>
  <c r="BJ2232" i="1"/>
  <c r="BK2232" i="1" s="1"/>
  <c r="BJ2424" i="1"/>
  <c r="BK2424" i="1" s="1"/>
  <c r="BJ2904" i="1"/>
  <c r="BK2904" i="1" s="1"/>
  <c r="BJ3080" i="1"/>
  <c r="BK3080" i="1" s="1"/>
  <c r="BJ286" i="1"/>
  <c r="BK286" i="1" s="1"/>
  <c r="BJ1075" i="1"/>
  <c r="BK1075" i="1" s="1"/>
  <c r="BJ1267" i="1"/>
  <c r="BK1267" i="1" s="1"/>
  <c r="BJ1395" i="1"/>
  <c r="BK1395" i="1" s="1"/>
  <c r="BJ178" i="1"/>
  <c r="BK178" i="1" s="1"/>
  <c r="BJ1295" i="1"/>
  <c r="BK1295" i="1" s="1"/>
  <c r="BJ1479" i="1"/>
  <c r="BK1479" i="1" s="1"/>
  <c r="BJ1587" i="1"/>
  <c r="BK1587" i="1" s="1"/>
  <c r="BJ1663" i="1"/>
  <c r="BK1663" i="1" s="1"/>
  <c r="BJ594" i="1"/>
  <c r="BK594" i="1" s="1"/>
  <c r="BJ946" i="1"/>
  <c r="BK946" i="1" s="1"/>
  <c r="BJ1266" i="1"/>
  <c r="BK1266" i="1" s="1"/>
  <c r="BJ1750" i="1"/>
  <c r="BK1750" i="1" s="1"/>
  <c r="BJ28" i="1"/>
  <c r="BK28" i="1" s="1"/>
  <c r="BJ51" i="1"/>
  <c r="BK51" i="1" s="1"/>
  <c r="BJ2024" i="1"/>
  <c r="BK2024" i="1" s="1"/>
  <c r="BJ370" i="1"/>
  <c r="BK370" i="1" s="1"/>
  <c r="BJ153" i="1"/>
  <c r="BK153" i="1" s="1"/>
  <c r="BJ185" i="1"/>
  <c r="BK185" i="1" s="1"/>
  <c r="BJ229" i="1"/>
  <c r="BK229" i="1" s="1"/>
  <c r="BJ269" i="1"/>
  <c r="BK269" i="1" s="1"/>
  <c r="BJ297" i="1"/>
  <c r="BK297" i="1" s="1"/>
  <c r="BJ473" i="1"/>
  <c r="BK473" i="1" s="1"/>
  <c r="BJ505" i="1"/>
  <c r="BK505" i="1" s="1"/>
  <c r="BJ525" i="1"/>
  <c r="BK525" i="1" s="1"/>
  <c r="BJ553" i="1"/>
  <c r="BK553" i="1" s="1"/>
  <c r="BJ581" i="1"/>
  <c r="BK581" i="1" s="1"/>
  <c r="BJ613" i="1"/>
  <c r="BK613" i="1" s="1"/>
  <c r="BJ649" i="1"/>
  <c r="BK649" i="1" s="1"/>
  <c r="BJ677" i="1"/>
  <c r="BK677" i="1" s="1"/>
  <c r="BJ805" i="1"/>
  <c r="BK805" i="1" s="1"/>
  <c r="BJ893" i="1"/>
  <c r="BK893" i="1" s="1"/>
  <c r="BJ917" i="1"/>
  <c r="BK917" i="1" s="1"/>
  <c r="BJ941" i="1"/>
  <c r="BK941" i="1" s="1"/>
  <c r="BJ973" i="1"/>
  <c r="BK973" i="1" s="1"/>
  <c r="BJ997" i="1"/>
  <c r="BK997" i="1" s="1"/>
  <c r="BJ1065" i="1"/>
  <c r="BK1065" i="1" s="1"/>
  <c r="BJ1097" i="1"/>
  <c r="BK1097" i="1" s="1"/>
  <c r="BJ1161" i="1"/>
  <c r="BK1161" i="1" s="1"/>
  <c r="BJ1229" i="1"/>
  <c r="BK1229" i="1" s="1"/>
  <c r="BJ1289" i="1"/>
  <c r="BK1289" i="1" s="1"/>
  <c r="BJ1321" i="1"/>
  <c r="BK1321" i="1" s="1"/>
  <c r="BJ1345" i="1"/>
  <c r="BK1345" i="1" s="1"/>
  <c r="BJ1389" i="1"/>
  <c r="BK1389" i="1" s="1"/>
  <c r="BJ1421" i="1"/>
  <c r="BK1421" i="1" s="1"/>
  <c r="BJ1453" i="1"/>
  <c r="BK1453" i="1" s="1"/>
  <c r="BJ1477" i="1"/>
  <c r="BK1477" i="1" s="1"/>
  <c r="BJ1513" i="1"/>
  <c r="BK1513" i="1" s="1"/>
  <c r="BJ1537" i="1"/>
  <c r="BK1537" i="1" s="1"/>
  <c r="BJ1561" i="1"/>
  <c r="BK1561" i="1" s="1"/>
  <c r="BJ1589" i="1"/>
  <c r="BK1589" i="1" s="1"/>
  <c r="BJ1617" i="1"/>
  <c r="BK1617" i="1" s="1"/>
  <c r="BJ1649" i="1"/>
  <c r="BK1649" i="1" s="1"/>
  <c r="BJ1673" i="1"/>
  <c r="BK1673" i="1" s="1"/>
  <c r="BJ1697" i="1"/>
  <c r="BK1697" i="1" s="1"/>
  <c r="BJ1721" i="1"/>
  <c r="BK1721" i="1" s="1"/>
  <c r="BJ1745" i="1"/>
  <c r="BK1745" i="1" s="1"/>
  <c r="BJ148" i="1"/>
  <c r="BK148" i="1" s="1"/>
  <c r="BJ188" i="1"/>
  <c r="BK188" i="1" s="1"/>
  <c r="BJ260" i="1"/>
  <c r="BK260" i="1" s="1"/>
  <c r="BJ272" i="1"/>
  <c r="BK272" i="1" s="1"/>
  <c r="BJ324" i="1"/>
  <c r="BK324" i="1" s="1"/>
  <c r="BJ364" i="1"/>
  <c r="BK364" i="1" s="1"/>
  <c r="BJ372" i="1"/>
  <c r="BK372" i="1" s="1"/>
  <c r="BJ404" i="1"/>
  <c r="BK404" i="1" s="1"/>
  <c r="BJ480" i="1"/>
  <c r="BK480" i="1" s="1"/>
  <c r="BJ500" i="1"/>
  <c r="BK500" i="1" s="1"/>
  <c r="BJ540" i="1"/>
  <c r="BK540" i="1" s="1"/>
  <c r="BJ596" i="1"/>
  <c r="BK596" i="1" s="1"/>
  <c r="BJ660" i="1"/>
  <c r="BK660" i="1" s="1"/>
  <c r="BJ716" i="1"/>
  <c r="BK716" i="1" s="1"/>
  <c r="BJ756" i="1"/>
  <c r="BK756" i="1" s="1"/>
  <c r="BJ916" i="1"/>
  <c r="BK916" i="1" s="1"/>
  <c r="BJ964" i="1"/>
  <c r="BK964" i="1" s="1"/>
  <c r="BJ1012" i="1"/>
  <c r="BK1012" i="1" s="1"/>
  <c r="BJ157" i="1"/>
  <c r="BK157" i="1" s="1"/>
  <c r="BJ177" i="1"/>
  <c r="BK177" i="1" s="1"/>
  <c r="BJ217" i="1"/>
  <c r="BK217" i="1" s="1"/>
  <c r="BJ237" i="1"/>
  <c r="BK237" i="1" s="1"/>
  <c r="BJ257" i="1"/>
  <c r="BK257" i="1" s="1"/>
  <c r="BJ293" i="1"/>
  <c r="BK293" i="1" s="1"/>
  <c r="BJ317" i="1"/>
  <c r="BK317" i="1" s="1"/>
  <c r="BJ337" i="1"/>
  <c r="BK337" i="1" s="1"/>
  <c r="BJ353" i="1"/>
  <c r="BK353" i="1" s="1"/>
  <c r="BJ377" i="1"/>
  <c r="BK377" i="1" s="1"/>
  <c r="BJ405" i="1"/>
  <c r="BK405" i="1" s="1"/>
  <c r="BJ429" i="1"/>
  <c r="BK429" i="1" s="1"/>
  <c r="BJ445" i="1"/>
  <c r="BK445" i="1" s="1"/>
  <c r="BJ537" i="1"/>
  <c r="BK537" i="1" s="1"/>
  <c r="BJ561" i="1"/>
  <c r="BK561" i="1" s="1"/>
  <c r="BJ585" i="1"/>
  <c r="BK585" i="1" s="1"/>
  <c r="BJ609" i="1"/>
  <c r="BK609" i="1" s="1"/>
  <c r="BJ673" i="1"/>
  <c r="BK673" i="1" s="1"/>
  <c r="BJ689" i="1"/>
  <c r="BK689" i="1" s="1"/>
  <c r="BJ717" i="1"/>
  <c r="BK717" i="1" s="1"/>
  <c r="BJ749" i="1"/>
  <c r="BK749" i="1" s="1"/>
  <c r="BJ769" i="1"/>
  <c r="BK769" i="1" s="1"/>
  <c r="BJ781" i="1"/>
  <c r="BK781" i="1" s="1"/>
  <c r="BJ833" i="1"/>
  <c r="BK833" i="1" s="1"/>
  <c r="BJ849" i="1"/>
  <c r="BK849" i="1" s="1"/>
  <c r="BJ865" i="1"/>
  <c r="BK865" i="1" s="1"/>
  <c r="BJ889" i="1"/>
  <c r="BK889" i="1" s="1"/>
  <c r="BJ913" i="1"/>
  <c r="BK913" i="1" s="1"/>
  <c r="BJ933" i="1"/>
  <c r="BK933" i="1" s="1"/>
  <c r="BJ957" i="1"/>
  <c r="BK957" i="1" s="1"/>
  <c r="BJ985" i="1"/>
  <c r="BK985" i="1" s="1"/>
  <c r="BJ1005" i="1"/>
  <c r="BK1005" i="1" s="1"/>
  <c r="BJ1021" i="1"/>
  <c r="BK1021" i="1" s="1"/>
  <c r="BJ1041" i="1"/>
  <c r="BK1041" i="1" s="1"/>
  <c r="BJ1105" i="1"/>
  <c r="BK1105" i="1" s="1"/>
  <c r="BJ1129" i="1"/>
  <c r="BK1129" i="1" s="1"/>
  <c r="BJ1153" i="1"/>
  <c r="BK1153" i="1" s="1"/>
  <c r="BJ1173" i="1"/>
  <c r="BK1173" i="1" s="1"/>
  <c r="BJ1217" i="1"/>
  <c r="BK1217" i="1" s="1"/>
  <c r="BJ1237" i="1"/>
  <c r="BK1237" i="1" s="1"/>
  <c r="BJ1261" i="1"/>
  <c r="BK1261" i="1" s="1"/>
  <c r="BJ1281" i="1"/>
  <c r="BK1281" i="1" s="1"/>
  <c r="BJ1325" i="1"/>
  <c r="BK1325" i="1" s="1"/>
  <c r="BJ1369" i="1"/>
  <c r="BK1369" i="1" s="1"/>
  <c r="BJ1393" i="1"/>
  <c r="BK1393" i="1" s="1"/>
  <c r="BJ1437" i="1"/>
  <c r="BK1437" i="1" s="1"/>
  <c r="BJ1485" i="1"/>
  <c r="BK1485" i="1" s="1"/>
  <c r="BJ1501" i="1"/>
  <c r="BK1501" i="1" s="1"/>
  <c r="BJ1545" i="1"/>
  <c r="BK1545" i="1" s="1"/>
  <c r="BJ1621" i="1"/>
  <c r="BK1621" i="1" s="1"/>
  <c r="BJ1645" i="1"/>
  <c r="BK1645" i="1" s="1"/>
  <c r="BJ1669" i="1"/>
  <c r="BK1669" i="1" s="1"/>
  <c r="BJ1693" i="1"/>
  <c r="BK1693" i="1" s="1"/>
  <c r="BJ1713" i="1"/>
  <c r="BK1713" i="1" s="1"/>
  <c r="BJ1741" i="1"/>
  <c r="BK1741" i="1" s="1"/>
  <c r="BJ1757" i="1"/>
  <c r="BK1757" i="1" s="1"/>
  <c r="BJ270" i="1"/>
  <c r="BK270" i="1" s="1"/>
  <c r="BJ398" i="1"/>
  <c r="BK398" i="1" s="1"/>
  <c r="BJ654" i="1"/>
  <c r="BK654" i="1" s="1"/>
  <c r="BJ782" i="1"/>
  <c r="BK782" i="1" s="1"/>
  <c r="BJ910" i="1"/>
  <c r="BK910" i="1" s="1"/>
  <c r="BJ744" i="1"/>
  <c r="BK744" i="1" s="1"/>
  <c r="BJ1214" i="1"/>
  <c r="BK1214" i="1" s="1"/>
  <c r="BJ1176" i="1"/>
  <c r="BK1176" i="1" s="1"/>
  <c r="BJ16" i="1"/>
  <c r="BK16" i="1" s="1"/>
  <c r="BJ60" i="1"/>
  <c r="BK60" i="1" s="1"/>
  <c r="BJ96" i="1"/>
  <c r="BK96" i="1" s="1"/>
  <c r="BJ124" i="1"/>
  <c r="BK124" i="1" s="1"/>
  <c r="BJ176" i="1"/>
  <c r="BK176" i="1" s="1"/>
  <c r="BJ204" i="1"/>
  <c r="BK204" i="1" s="1"/>
  <c r="BJ236" i="1"/>
  <c r="BK236" i="1" s="1"/>
  <c r="BJ284" i="1"/>
  <c r="BK284" i="1" s="1"/>
  <c r="BJ528" i="1"/>
  <c r="BK528" i="1" s="1"/>
  <c r="BJ94" i="1"/>
  <c r="BK94" i="1" s="1"/>
  <c r="BJ430" i="1"/>
  <c r="BK430" i="1" s="1"/>
  <c r="BJ1454" i="1"/>
  <c r="BK1454" i="1" s="1"/>
  <c r="BJ947" i="1"/>
  <c r="BK947" i="1" s="1"/>
  <c r="BJ850" i="1"/>
  <c r="BK850" i="1" s="1"/>
  <c r="BJ1042" i="1"/>
  <c r="BK1042" i="1" s="1"/>
  <c r="BJ1394" i="1"/>
  <c r="BK1394" i="1" s="1"/>
  <c r="BJ661" i="1"/>
  <c r="BK661" i="1" s="1"/>
  <c r="BJ721" i="1"/>
  <c r="BK721" i="1" s="1"/>
  <c r="BJ829" i="1"/>
  <c r="BK829" i="1" s="1"/>
  <c r="BJ857" i="1"/>
  <c r="BK857" i="1" s="1"/>
  <c r="BJ905" i="1"/>
  <c r="BK905" i="1" s="1"/>
  <c r="BJ1049" i="1"/>
  <c r="BK1049" i="1" s="1"/>
  <c r="BJ1081" i="1"/>
  <c r="BK1081" i="1" s="1"/>
  <c r="BJ1149" i="1"/>
  <c r="BK1149" i="1" s="1"/>
  <c r="BJ1213" i="1"/>
  <c r="BK1213" i="1" s="1"/>
  <c r="BJ1269" i="1"/>
  <c r="BK1269" i="1" s="1"/>
  <c r="BJ1405" i="1"/>
  <c r="BK1405" i="1" s="1"/>
  <c r="BJ1433" i="1"/>
  <c r="BK1433" i="1" s="1"/>
  <c r="BJ1497" i="1"/>
  <c r="BK1497" i="1" s="1"/>
  <c r="BJ1525" i="1"/>
  <c r="BK1525" i="1" s="1"/>
  <c r="BJ1637" i="1"/>
  <c r="BK1637" i="1" s="1"/>
  <c r="BJ633" i="1"/>
  <c r="BK633" i="1" s="1"/>
  <c r="BJ697" i="1"/>
  <c r="BK697" i="1" s="1"/>
  <c r="BJ757" i="1"/>
  <c r="BK757" i="1" s="1"/>
  <c r="BJ881" i="1"/>
  <c r="BK881" i="1" s="1"/>
  <c r="BJ961" i="1"/>
  <c r="BK961" i="1" s="1"/>
  <c r="BJ1017" i="1"/>
  <c r="BK1017" i="1" s="1"/>
  <c r="BJ1121" i="1"/>
  <c r="BK1121" i="1" s="1"/>
  <c r="BJ1177" i="1"/>
  <c r="BK1177" i="1" s="1"/>
  <c r="BJ1241" i="1"/>
  <c r="BK1241" i="1" s="1"/>
  <c r="BJ1365" i="1"/>
  <c r="BK1365" i="1" s="1"/>
  <c r="BJ1661" i="1"/>
  <c r="BK1661" i="1" s="1"/>
  <c r="BJ67" i="1"/>
  <c r="BK67" i="1" s="1"/>
  <c r="BJ1368" i="1"/>
  <c r="BK1368" i="1" s="1"/>
  <c r="BJ2392" i="1"/>
  <c r="BK2392" i="1" s="1"/>
  <c r="BJ2552" i="1"/>
  <c r="BK2552" i="1" s="1"/>
  <c r="BJ3016" i="1"/>
  <c r="BK3016" i="1" s="1"/>
  <c r="BJ472" i="1"/>
  <c r="BK472" i="1" s="1"/>
  <c r="BJ1155" i="1"/>
  <c r="BK1155" i="1" s="1"/>
  <c r="BJ1560" i="1"/>
  <c r="BK1560" i="1" s="1"/>
  <c r="BJ264" i="1"/>
  <c r="BK264" i="1" s="1"/>
  <c r="BJ648" i="1"/>
  <c r="BK648" i="1" s="1"/>
  <c r="BJ141" i="1"/>
  <c r="BK141" i="1" s="1"/>
  <c r="BJ161" i="1"/>
  <c r="BK161" i="1" s="1"/>
  <c r="BJ181" i="1"/>
  <c r="BK181" i="1" s="1"/>
  <c r="BJ205" i="1"/>
  <c r="BK205" i="1" s="1"/>
  <c r="BJ241" i="1"/>
  <c r="BK241" i="1" s="1"/>
  <c r="BJ261" i="1"/>
  <c r="BK261" i="1" s="1"/>
  <c r="BJ289" i="1"/>
  <c r="BK289" i="1" s="1"/>
  <c r="BJ313" i="1"/>
  <c r="BK313" i="1" s="1"/>
  <c r="BJ357" i="1"/>
  <c r="BK357" i="1" s="1"/>
  <c r="BJ401" i="1"/>
  <c r="BK401" i="1" s="1"/>
  <c r="BJ425" i="1"/>
  <c r="BK425" i="1" s="1"/>
  <c r="BJ449" i="1"/>
  <c r="BK449" i="1" s="1"/>
  <c r="BJ1422" i="1"/>
  <c r="BK1422" i="1" s="1"/>
  <c r="BJ104" i="1"/>
  <c r="BK104" i="1" s="1"/>
  <c r="BJ531" i="1"/>
  <c r="BK531" i="1" s="1"/>
  <c r="BJ856" i="1"/>
  <c r="BK856" i="1" s="1"/>
  <c r="BJ465" i="1"/>
  <c r="BK465" i="1" s="1"/>
  <c r="BJ509" i="1"/>
  <c r="BK509" i="1" s="1"/>
  <c r="BJ533" i="1"/>
  <c r="BK533" i="1" s="1"/>
  <c r="BJ557" i="1"/>
  <c r="BK557" i="1" s="1"/>
  <c r="BJ593" i="1"/>
  <c r="BK593" i="1" s="1"/>
  <c r="BJ617" i="1"/>
  <c r="BK617" i="1" s="1"/>
  <c r="BJ637" i="1"/>
  <c r="BK637" i="1" s="1"/>
  <c r="BJ725" i="1"/>
  <c r="BK725" i="1" s="1"/>
  <c r="BJ753" i="1"/>
  <c r="BK753" i="1" s="1"/>
  <c r="BJ773" i="1"/>
  <c r="BK773" i="1" s="1"/>
  <c r="BJ797" i="1"/>
  <c r="BK797" i="1" s="1"/>
  <c r="BJ837" i="1"/>
  <c r="BK837" i="1" s="1"/>
  <c r="BJ897" i="1"/>
  <c r="BK897" i="1" s="1"/>
  <c r="BJ945" i="1"/>
  <c r="BK945" i="1" s="1"/>
  <c r="BJ965" i="1"/>
  <c r="BK965" i="1" s="1"/>
  <c r="BJ989" i="1"/>
  <c r="BK989" i="1" s="1"/>
  <c r="BJ1073" i="1"/>
  <c r="BK1073" i="1" s="1"/>
  <c r="BJ1101" i="1"/>
  <c r="BK1101" i="1" s="1"/>
  <c r="BJ1113" i="1"/>
  <c r="BK1113" i="1" s="1"/>
  <c r="BJ1133" i="1"/>
  <c r="BK1133" i="1" s="1"/>
  <c r="BJ1157" i="1"/>
  <c r="BK1157" i="1" s="1"/>
  <c r="BJ1181" i="1"/>
  <c r="BK1181" i="1" s="1"/>
  <c r="BJ1201" i="1"/>
  <c r="BK1201" i="1" s="1"/>
  <c r="BJ1221" i="1"/>
  <c r="BK1221" i="1" s="1"/>
  <c r="BJ1265" i="1"/>
  <c r="BK1265" i="1" s="1"/>
  <c r="BJ1285" i="1"/>
  <c r="BK1285" i="1" s="1"/>
  <c r="BJ1309" i="1"/>
  <c r="BK1309" i="1" s="1"/>
  <c r="BJ1329" i="1"/>
  <c r="BK1329" i="1" s="1"/>
  <c r="BJ1349" i="1"/>
  <c r="BK1349" i="1" s="1"/>
  <c r="BJ1373" i="1"/>
  <c r="BK1373" i="1" s="1"/>
  <c r="BJ1429" i="1"/>
  <c r="BK1429" i="1" s="1"/>
  <c r="BJ1449" i="1"/>
  <c r="BK1449" i="1" s="1"/>
  <c r="BJ1541" i="1"/>
  <c r="BK1541" i="1" s="1"/>
  <c r="BJ1565" i="1"/>
  <c r="BK1565" i="1" s="1"/>
  <c r="BJ1585" i="1"/>
  <c r="BK1585" i="1" s="1"/>
  <c r="BJ1605" i="1"/>
  <c r="BK1605" i="1" s="1"/>
  <c r="BJ1641" i="1"/>
  <c r="BK1641" i="1" s="1"/>
  <c r="BJ1665" i="1"/>
  <c r="BK1665" i="1" s="1"/>
  <c r="BJ1689" i="1"/>
  <c r="BK1689" i="1" s="1"/>
  <c r="BJ1717" i="1"/>
  <c r="BK1717" i="1" s="1"/>
  <c r="BJ1761" i="1"/>
  <c r="BK1761" i="1" s="1"/>
  <c r="BJ95" i="1"/>
  <c r="BK95" i="1" s="1"/>
  <c r="BJ287" i="1"/>
  <c r="BK287" i="1" s="1"/>
  <c r="BJ511" i="1"/>
  <c r="BK511" i="1" s="1"/>
  <c r="BJ783" i="1"/>
  <c r="BK783" i="1" s="1"/>
  <c r="BJ995" i="1"/>
  <c r="BK995" i="1" s="1"/>
  <c r="BJ1071" i="1"/>
  <c r="BK1071" i="1" s="1"/>
  <c r="BJ1127" i="1"/>
  <c r="BK1127" i="1" s="1"/>
  <c r="BJ1151" i="1"/>
  <c r="BK1151" i="1" s="1"/>
  <c r="BJ1183" i="1"/>
  <c r="BK1183" i="1" s="1"/>
  <c r="BJ1343" i="1"/>
  <c r="BK1343" i="1" s="1"/>
  <c r="BJ1367" i="1"/>
  <c r="BK1367" i="1" s="1"/>
  <c r="BJ1423" i="1"/>
  <c r="BK1423" i="1" s="1"/>
  <c r="BJ1591" i="1"/>
  <c r="BK1591" i="1" s="1"/>
  <c r="BJ1727" i="1"/>
  <c r="BK1727" i="1" s="1"/>
  <c r="BJ1807" i="1"/>
  <c r="BK1807" i="1" s="1"/>
  <c r="BJ1907" i="1"/>
  <c r="BK1907" i="1" s="1"/>
  <c r="BJ1971" i="1"/>
  <c r="BK1971" i="1" s="1"/>
  <c r="BJ2031" i="1"/>
  <c r="BK2031" i="1" s="1"/>
  <c r="BJ2079" i="1"/>
  <c r="BK2079" i="1" s="1"/>
  <c r="BJ2255" i="1"/>
  <c r="BK2255" i="1" s="1"/>
  <c r="BJ2287" i="1"/>
  <c r="BK2287" i="1" s="1"/>
  <c r="BJ2319" i="1"/>
  <c r="BK2319" i="1" s="1"/>
  <c r="BJ2371" i="1"/>
  <c r="BK2371" i="1" s="1"/>
  <c r="BJ2403" i="1"/>
  <c r="BK2403" i="1" s="1"/>
  <c r="BJ2431" i="1"/>
  <c r="BK2431" i="1" s="1"/>
  <c r="BJ2483" i="1"/>
  <c r="BK2483" i="1" s="1"/>
  <c r="BJ2511" i="1"/>
  <c r="BK2511" i="1" s="1"/>
  <c r="BJ2563" i="1"/>
  <c r="BK2563" i="1" s="1"/>
  <c r="BJ2643" i="1"/>
  <c r="BK2643" i="1" s="1"/>
  <c r="BJ2675" i="1"/>
  <c r="BK2675" i="1" s="1"/>
  <c r="BJ2767" i="1"/>
  <c r="BK2767" i="1" s="1"/>
  <c r="BJ2799" i="1"/>
  <c r="BK2799" i="1" s="1"/>
  <c r="BJ2847" i="1"/>
  <c r="BK2847" i="1" s="1"/>
  <c r="BJ2895" i="1"/>
  <c r="BK2895" i="1" s="1"/>
  <c r="BJ2931" i="1"/>
  <c r="BK2931" i="1" s="1"/>
  <c r="BJ2995" i="1"/>
  <c r="BK2995" i="1" s="1"/>
  <c r="BJ3023" i="1"/>
  <c r="BK3023" i="1" s="1"/>
  <c r="BJ3075" i="1"/>
  <c r="BK3075" i="1" s="1"/>
  <c r="BJ3107" i="1"/>
  <c r="BK3107" i="1" s="1"/>
  <c r="BJ3199" i="1"/>
  <c r="BK3199" i="1" s="1"/>
  <c r="BJ3235" i="1"/>
  <c r="BK3235" i="1" s="1"/>
  <c r="BJ3267" i="1"/>
  <c r="BK3267" i="1" s="1"/>
  <c r="BJ3311" i="1"/>
  <c r="BK3311" i="1" s="1"/>
  <c r="BJ3363" i="1"/>
  <c r="BK3363" i="1" s="1"/>
  <c r="BJ238" i="1"/>
  <c r="BK238" i="1" s="1"/>
  <c r="BJ1502" i="1"/>
  <c r="BK1502" i="1" s="1"/>
  <c r="BJ1182" i="1"/>
  <c r="BK1182" i="1" s="1"/>
  <c r="BJ990" i="1"/>
  <c r="BK990" i="1" s="1"/>
  <c r="BJ82" i="1"/>
  <c r="BK82" i="1" s="1"/>
  <c r="BJ498" i="1"/>
  <c r="BK498" i="1" s="1"/>
  <c r="BJ722" i="1"/>
  <c r="BK722" i="1" s="1"/>
  <c r="BJ1534" i="1"/>
  <c r="BK1534" i="1" s="1"/>
  <c r="BJ1646" i="1"/>
  <c r="BK1646" i="1" s="1"/>
  <c r="BJ564" i="1"/>
  <c r="BK564" i="1" s="1"/>
  <c r="BJ644" i="1"/>
  <c r="BK644" i="1" s="1"/>
  <c r="BJ708" i="1"/>
  <c r="BK708" i="1" s="1"/>
  <c r="BJ804" i="1"/>
  <c r="BK804" i="1" s="1"/>
  <c r="BJ44" i="1"/>
  <c r="BK44" i="1" s="1"/>
  <c r="BJ80" i="1"/>
  <c r="BK80" i="1" s="1"/>
  <c r="BJ108" i="1"/>
  <c r="BK108" i="1" s="1"/>
  <c r="BJ156" i="1"/>
  <c r="BK156" i="1" s="1"/>
  <c r="BJ268" i="1"/>
  <c r="BK268" i="1" s="1"/>
  <c r="BJ320" i="1"/>
  <c r="BK320" i="1" s="1"/>
  <c r="BJ348" i="1"/>
  <c r="BK348" i="1" s="1"/>
  <c r="BJ368" i="1"/>
  <c r="BK368" i="1" s="1"/>
  <c r="BJ380" i="1"/>
  <c r="BK380" i="1" s="1"/>
  <c r="BJ400" i="1"/>
  <c r="BK400" i="1" s="1"/>
  <c r="BJ432" i="1"/>
  <c r="BK432" i="1" s="1"/>
  <c r="BJ444" i="1"/>
  <c r="BK444" i="1" s="1"/>
  <c r="BJ476" i="1"/>
  <c r="BK476" i="1" s="1"/>
  <c r="BJ508" i="1"/>
  <c r="BK508" i="1" s="1"/>
  <c r="BJ592" i="1"/>
  <c r="BK592" i="1" s="1"/>
  <c r="BJ620" i="1"/>
  <c r="BK620" i="1" s="1"/>
  <c r="BJ720" i="1"/>
  <c r="BK720" i="1" s="1"/>
  <c r="BJ752" i="1"/>
  <c r="BK752" i="1" s="1"/>
  <c r="BJ816" i="1"/>
  <c r="BK816" i="1" s="1"/>
  <c r="BJ880" i="1"/>
  <c r="BK880" i="1" s="1"/>
  <c r="BJ912" i="1"/>
  <c r="BK912" i="1" s="1"/>
  <c r="BJ924" i="1"/>
  <c r="BK924" i="1" s="1"/>
  <c r="BJ960" i="1"/>
  <c r="BK960" i="1" s="1"/>
  <c r="BJ988" i="1"/>
  <c r="BK988" i="1" s="1"/>
  <c r="BJ20" i="1"/>
  <c r="BK20" i="1" s="1"/>
  <c r="BJ100" i="1"/>
  <c r="BK100" i="1" s="1"/>
  <c r="BJ180" i="1"/>
  <c r="BK180" i="1" s="1"/>
  <c r="BJ228" i="1"/>
  <c r="BK228" i="1" s="1"/>
  <c r="BJ532" i="1"/>
  <c r="BK532" i="1" s="1"/>
  <c r="BJ612" i="1"/>
  <c r="BK612" i="1" s="1"/>
  <c r="BJ676" i="1"/>
  <c r="BK676" i="1" s="1"/>
  <c r="BJ724" i="1"/>
  <c r="BK724" i="1" s="1"/>
  <c r="BJ836" i="1"/>
  <c r="BK836" i="1" s="1"/>
  <c r="BJ884" i="1"/>
  <c r="BK884" i="1" s="1"/>
  <c r="BJ1028" i="1"/>
  <c r="BK1028" i="1" s="1"/>
  <c r="BJ478" i="1"/>
  <c r="BK478" i="1" s="1"/>
  <c r="BJ1262" i="1"/>
  <c r="BK1262" i="1" s="1"/>
  <c r="BJ556" i="1"/>
  <c r="BK556" i="1" s="1"/>
  <c r="BJ608" i="1"/>
  <c r="BK608" i="1" s="1"/>
  <c r="BJ636" i="1"/>
  <c r="BK636" i="1" s="1"/>
  <c r="BJ672" i="1"/>
  <c r="BK672" i="1" s="1"/>
  <c r="BJ700" i="1"/>
  <c r="BK700" i="1" s="1"/>
  <c r="BJ784" i="1"/>
  <c r="BK784" i="1" s="1"/>
  <c r="BJ796" i="1"/>
  <c r="BK796" i="1" s="1"/>
  <c r="BJ832" i="1"/>
  <c r="BK832" i="1" s="1"/>
  <c r="BJ860" i="1"/>
  <c r="BK860" i="1" s="1"/>
  <c r="BJ892" i="1"/>
  <c r="BK892" i="1" s="1"/>
  <c r="BJ944" i="1"/>
  <c r="BK944" i="1" s="1"/>
  <c r="BJ972" i="1"/>
  <c r="BK972" i="1" s="1"/>
  <c r="BJ1024" i="1"/>
  <c r="BK1024" i="1" s="1"/>
  <c r="BJ10" i="1"/>
  <c r="BK10" i="1" s="1"/>
  <c r="BJ22" i="1"/>
  <c r="BK22" i="1" s="1"/>
  <c r="BJ42" i="1"/>
  <c r="BK42" i="1" s="1"/>
  <c r="BJ54" i="1"/>
  <c r="BK54" i="1" s="1"/>
  <c r="BJ66" i="1"/>
  <c r="BK66" i="1" s="1"/>
  <c r="BJ74" i="1"/>
  <c r="BK74" i="1" s="1"/>
  <c r="BJ98" i="1"/>
  <c r="BK98" i="1" s="1"/>
  <c r="BJ106" i="1"/>
  <c r="BK106" i="1" s="1"/>
  <c r="BJ130" i="1"/>
  <c r="BK130" i="1" s="1"/>
  <c r="BJ150" i="1"/>
  <c r="BK150" i="1" s="1"/>
  <c r="BJ162" i="1"/>
  <c r="BK162" i="1" s="1"/>
  <c r="BJ182" i="1"/>
  <c r="BK182" i="1" s="1"/>
  <c r="BJ202" i="1"/>
  <c r="BK202" i="1" s="1"/>
  <c r="BJ214" i="1"/>
  <c r="BK214" i="1" s="1"/>
  <c r="BJ234" i="1"/>
  <c r="BK234" i="1" s="1"/>
  <c r="BJ258" i="1"/>
  <c r="BK258" i="1" s="1"/>
  <c r="BJ266" i="1"/>
  <c r="BK266" i="1" s="1"/>
  <c r="BJ290" i="1"/>
  <c r="BK290" i="1" s="1"/>
  <c r="BJ298" i="1"/>
  <c r="BK298" i="1" s="1"/>
  <c r="BJ310" i="1"/>
  <c r="BK310" i="1" s="1"/>
  <c r="BJ322" i="1"/>
  <c r="BK322" i="1" s="1"/>
  <c r="BJ330" i="1"/>
  <c r="BK330" i="1" s="1"/>
  <c r="BJ342" i="1"/>
  <c r="BK342" i="1" s="1"/>
  <c r="BJ374" i="1"/>
  <c r="BK374" i="1" s="1"/>
  <c r="BJ394" i="1"/>
  <c r="BK394" i="1" s="1"/>
  <c r="BJ406" i="1"/>
  <c r="BK406" i="1" s="1"/>
  <c r="BJ418" i="1"/>
  <c r="BK418" i="1" s="1"/>
  <c r="BJ426" i="1"/>
  <c r="BK426" i="1" s="1"/>
  <c r="BJ438" i="1"/>
  <c r="BK438" i="1" s="1"/>
  <c r="BJ450" i="1"/>
  <c r="BK450" i="1" s="1"/>
  <c r="BJ458" i="1"/>
  <c r="BK458" i="1" s="1"/>
  <c r="BJ482" i="1"/>
  <c r="BK482" i="1" s="1"/>
  <c r="BJ502" i="1"/>
  <c r="BK502" i="1" s="1"/>
  <c r="BJ514" i="1"/>
  <c r="BK514" i="1" s="1"/>
  <c r="BJ534" i="1"/>
  <c r="BK534" i="1" s="1"/>
  <c r="BJ546" i="1"/>
  <c r="BK546" i="1" s="1"/>
  <c r="BJ554" i="1"/>
  <c r="BK554" i="1" s="1"/>
  <c r="BJ566" i="1"/>
  <c r="BK566" i="1" s="1"/>
  <c r="BJ586" i="1"/>
  <c r="BK586" i="1" s="1"/>
  <c r="BJ610" i="1"/>
  <c r="BK610" i="1" s="1"/>
  <c r="BJ618" i="1"/>
  <c r="BK618" i="1" s="1"/>
  <c r="BJ642" i="1"/>
  <c r="BK642" i="1" s="1"/>
  <c r="BJ650" i="1"/>
  <c r="BK650" i="1" s="1"/>
  <c r="BJ662" i="1"/>
  <c r="BK662" i="1" s="1"/>
  <c r="BJ674" i="1"/>
  <c r="BK674" i="1" s="1"/>
  <c r="BJ694" i="1"/>
  <c r="BK694" i="1" s="1"/>
  <c r="BJ714" i="1"/>
  <c r="BK714" i="1" s="1"/>
  <c r="BJ726" i="1"/>
  <c r="BK726" i="1" s="1"/>
  <c r="BJ746" i="1"/>
  <c r="BK746" i="1" s="1"/>
  <c r="BJ758" i="1"/>
  <c r="BK758" i="1" s="1"/>
  <c r="BJ770" i="1"/>
  <c r="BK770" i="1" s="1"/>
  <c r="BJ778" i="1"/>
  <c r="BK778" i="1" s="1"/>
  <c r="BJ802" i="1"/>
  <c r="BK802" i="1" s="1"/>
  <c r="BJ810" i="1"/>
  <c r="BK810" i="1" s="1"/>
  <c r="BJ822" i="1"/>
  <c r="BK822" i="1" s="1"/>
  <c r="BJ834" i="1"/>
  <c r="BK834" i="1" s="1"/>
  <c r="BJ854" i="1"/>
  <c r="BK854" i="1" s="1"/>
  <c r="BJ866" i="1"/>
  <c r="BK866" i="1" s="1"/>
  <c r="BJ886" i="1"/>
  <c r="BK886" i="1" s="1"/>
  <c r="BJ906" i="1"/>
  <c r="BK906" i="1" s="1"/>
  <c r="BJ918" i="1"/>
  <c r="BK918" i="1" s="1"/>
  <c r="BJ930" i="1"/>
  <c r="BK930" i="1" s="1"/>
  <c r="BJ938" i="1"/>
  <c r="BK938" i="1" s="1"/>
  <c r="BJ962" i="1"/>
  <c r="BK962" i="1" s="1"/>
  <c r="BJ970" i="1"/>
  <c r="BK970" i="1" s="1"/>
  <c r="BJ994" i="1"/>
  <c r="BK994" i="1" s="1"/>
  <c r="BJ1014" i="1"/>
  <c r="BK1014" i="1" s="1"/>
  <c r="BJ1026" i="1"/>
  <c r="BK1026" i="1" s="1"/>
  <c r="BJ1046" i="1"/>
  <c r="BK1046" i="1" s="1"/>
  <c r="BJ1066" i="1"/>
  <c r="BK1066" i="1" s="1"/>
  <c r="BJ1078" i="1"/>
  <c r="BK1078" i="1" s="1"/>
  <c r="BJ1098" i="1"/>
  <c r="BK1098" i="1" s="1"/>
  <c r="BJ1122" i="1"/>
  <c r="BK1122" i="1" s="1"/>
  <c r="BJ1130" i="1"/>
  <c r="BK1130" i="1" s="1"/>
  <c r="BJ1154" i="1"/>
  <c r="BK1154" i="1" s="1"/>
  <c r="BJ1162" i="1"/>
  <c r="BK1162" i="1" s="1"/>
  <c r="BJ1174" i="1"/>
  <c r="BK1174" i="1" s="1"/>
  <c r="BJ1186" i="1"/>
  <c r="BK1186" i="1" s="1"/>
  <c r="BJ1194" i="1"/>
  <c r="BK1194" i="1" s="1"/>
  <c r="BJ1206" i="1"/>
  <c r="BK1206" i="1" s="1"/>
  <c r="BJ1238" i="1"/>
  <c r="BK1238" i="1" s="1"/>
  <c r="BJ1258" i="1"/>
  <c r="BK1258" i="1" s="1"/>
  <c r="BJ1270" i="1"/>
  <c r="BK1270" i="1" s="1"/>
  <c r="BJ1282" i="1"/>
  <c r="BK1282" i="1" s="1"/>
  <c r="BJ1290" i="1"/>
  <c r="BK1290" i="1" s="1"/>
  <c r="BJ1302" i="1"/>
  <c r="BK1302" i="1" s="1"/>
  <c r="BJ1314" i="1"/>
  <c r="BK1314" i="1" s="1"/>
  <c r="BJ1322" i="1"/>
  <c r="BK1322" i="1" s="1"/>
  <c r="BJ1346" i="1"/>
  <c r="BK1346" i="1" s="1"/>
  <c r="BJ1366" i="1"/>
  <c r="BK1366" i="1" s="1"/>
  <c r="BJ1378" i="1"/>
  <c r="BK1378" i="1" s="1"/>
  <c r="BJ1398" i="1"/>
  <c r="BK1398" i="1" s="1"/>
  <c r="BJ1410" i="1"/>
  <c r="BK1410" i="1" s="1"/>
  <c r="BJ1418" i="1"/>
  <c r="BK1418" i="1" s="1"/>
  <c r="BJ1430" i="1"/>
  <c r="BK1430" i="1" s="1"/>
  <c r="BJ1450" i="1"/>
  <c r="BK1450" i="1" s="1"/>
  <c r="BJ1474" i="1"/>
  <c r="BK1474" i="1" s="1"/>
  <c r="BJ1482" i="1"/>
  <c r="BK1482" i="1" s="1"/>
  <c r="BJ1506" i="1"/>
  <c r="BK1506" i="1" s="1"/>
  <c r="BJ1514" i="1"/>
  <c r="BK1514" i="1" s="1"/>
  <c r="BJ1526" i="1"/>
  <c r="BK1526" i="1" s="1"/>
  <c r="BJ1538" i="1"/>
  <c r="BK1538" i="1" s="1"/>
  <c r="BJ1558" i="1"/>
  <c r="BK1558" i="1" s="1"/>
  <c r="BJ1578" i="1"/>
  <c r="BK1578" i="1" s="1"/>
  <c r="BJ1590" i="1"/>
  <c r="BK1590" i="1" s="1"/>
  <c r="BJ1610" i="1"/>
  <c r="BK1610" i="1" s="1"/>
  <c r="BJ1622" i="1"/>
  <c r="BK1622" i="1" s="1"/>
  <c r="BJ1634" i="1"/>
  <c r="BK1634" i="1" s="1"/>
  <c r="BJ1642" i="1"/>
  <c r="BK1642" i="1" s="1"/>
  <c r="BJ1666" i="1"/>
  <c r="BK1666" i="1" s="1"/>
  <c r="BJ1674" i="1"/>
  <c r="BK1674" i="1" s="1"/>
  <c r="BJ1690" i="1"/>
  <c r="BK1690" i="1" s="1"/>
  <c r="BJ1698" i="1"/>
  <c r="BK1698" i="1" s="1"/>
  <c r="BJ1714" i="1"/>
  <c r="BK1714" i="1" s="1"/>
  <c r="BJ1722" i="1"/>
  <c r="BK1722" i="1" s="1"/>
  <c r="BJ1730" i="1"/>
  <c r="BK1730" i="1" s="1"/>
  <c r="BJ1746" i="1"/>
  <c r="BK1746" i="1" s="1"/>
  <c r="BJ1754" i="1"/>
  <c r="BK1754" i="1" s="1"/>
  <c r="BJ1770" i="1"/>
  <c r="BK1770" i="1" s="1"/>
  <c r="BJ1778" i="1"/>
  <c r="BK1778" i="1" s="1"/>
  <c r="BJ1794" i="1"/>
  <c r="BK1794" i="1" s="1"/>
  <c r="BJ1802" i="1"/>
  <c r="BK1802" i="1" s="1"/>
  <c r="BJ1810" i="1"/>
  <c r="BK1810" i="1" s="1"/>
  <c r="BJ1826" i="1"/>
  <c r="BK1826" i="1" s="1"/>
  <c r="BJ1834" i="1"/>
  <c r="BK1834" i="1" s="1"/>
  <c r="BJ1842" i="1"/>
  <c r="BK1842" i="1" s="1"/>
  <c r="BJ1850" i="1"/>
  <c r="BK1850" i="1" s="1"/>
  <c r="BJ1858" i="1"/>
  <c r="BK1858" i="1" s="1"/>
  <c r="BJ1882" i="1"/>
  <c r="BK1882" i="1" s="1"/>
  <c r="BJ1890" i="1"/>
  <c r="BK1890" i="1" s="1"/>
  <c r="BJ1906" i="1"/>
  <c r="BK1906" i="1" s="1"/>
  <c r="BJ1914" i="1"/>
  <c r="BK1914" i="1" s="1"/>
  <c r="BJ1930" i="1"/>
  <c r="BK1930" i="1" s="1"/>
  <c r="BJ1938" i="1"/>
  <c r="BK1938" i="1" s="1"/>
  <c r="BJ1946" i="1"/>
  <c r="BK1946" i="1" s="1"/>
  <c r="BJ1962" i="1"/>
  <c r="BK1962" i="1" s="1"/>
  <c r="BJ1970" i="1"/>
  <c r="BK1970" i="1" s="1"/>
  <c r="BJ1986" i="1"/>
  <c r="BK1986" i="1" s="1"/>
  <c r="BJ1994" i="1"/>
  <c r="BK1994" i="1" s="1"/>
  <c r="BJ2010" i="1"/>
  <c r="BK2010" i="1" s="1"/>
  <c r="BJ2018" i="1"/>
  <c r="BK2018" i="1" s="1"/>
  <c r="BJ2026" i="1"/>
  <c r="BK2026" i="1" s="1"/>
  <c r="BJ2042" i="1"/>
  <c r="BK2042" i="1" s="1"/>
  <c r="BJ2050" i="1"/>
  <c r="BK2050" i="1" s="1"/>
  <c r="BJ2058" i="1"/>
  <c r="BK2058" i="1" s="1"/>
  <c r="BJ2066" i="1"/>
  <c r="BK2066" i="1" s="1"/>
  <c r="BJ2074" i="1"/>
  <c r="BK2074" i="1" s="1"/>
  <c r="BJ2098" i="1"/>
  <c r="BK2098" i="1" s="1"/>
  <c r="BJ2106" i="1"/>
  <c r="BK2106" i="1" s="1"/>
  <c r="BJ2122" i="1"/>
  <c r="BK2122" i="1" s="1"/>
  <c r="BJ2130" i="1"/>
  <c r="BK2130" i="1" s="1"/>
  <c r="BJ2146" i="1"/>
  <c r="BK2146" i="1" s="1"/>
  <c r="BJ2154" i="1"/>
  <c r="BK2154" i="1" s="1"/>
  <c r="BJ2162" i="1"/>
  <c r="BK2162" i="1" s="1"/>
  <c r="BJ2178" i="1"/>
  <c r="BK2178" i="1" s="1"/>
  <c r="BJ2186" i="1"/>
  <c r="BK2186" i="1" s="1"/>
  <c r="BJ2202" i="1"/>
  <c r="BK2202" i="1" s="1"/>
  <c r="BJ2210" i="1"/>
  <c r="BK2210" i="1" s="1"/>
  <c r="BJ2226" i="1"/>
  <c r="BK2226" i="1" s="1"/>
  <c r="BJ2234" i="1"/>
  <c r="BK2234" i="1" s="1"/>
  <c r="BJ2242" i="1"/>
  <c r="BK2242" i="1" s="1"/>
  <c r="BJ2258" i="1"/>
  <c r="BK2258" i="1" s="1"/>
  <c r="BJ2266" i="1"/>
  <c r="BK2266" i="1" s="1"/>
  <c r="BJ2274" i="1"/>
  <c r="BK2274" i="1" s="1"/>
  <c r="BJ2282" i="1"/>
  <c r="BK2282" i="1" s="1"/>
  <c r="BJ2290" i="1"/>
  <c r="BK2290" i="1" s="1"/>
  <c r="BJ2314" i="1"/>
  <c r="BK2314" i="1" s="1"/>
  <c r="BJ2322" i="1"/>
  <c r="BK2322" i="1" s="1"/>
  <c r="BJ2338" i="1"/>
  <c r="BK2338" i="1" s="1"/>
  <c r="BJ2346" i="1"/>
  <c r="BK2346" i="1" s="1"/>
  <c r="BJ2362" i="1"/>
  <c r="BK2362" i="1" s="1"/>
  <c r="BJ2370" i="1"/>
  <c r="BK2370" i="1" s="1"/>
  <c r="BJ2378" i="1"/>
  <c r="BK2378" i="1" s="1"/>
  <c r="BJ2394" i="1"/>
  <c r="BK2394" i="1" s="1"/>
  <c r="BJ2402" i="1"/>
  <c r="BK2402" i="1" s="1"/>
  <c r="BJ2418" i="1"/>
  <c r="BK2418" i="1" s="1"/>
  <c r="BJ2426" i="1"/>
  <c r="BK2426" i="1" s="1"/>
  <c r="BJ2442" i="1"/>
  <c r="BK2442" i="1" s="1"/>
  <c r="BJ2450" i="1"/>
  <c r="BK2450" i="1" s="1"/>
  <c r="BJ2458" i="1"/>
  <c r="BK2458" i="1" s="1"/>
  <c r="BJ2474" i="1"/>
  <c r="BK2474" i="1" s="1"/>
  <c r="BJ2482" i="1"/>
  <c r="BK2482" i="1" s="1"/>
  <c r="BJ2490" i="1"/>
  <c r="BK2490" i="1" s="1"/>
  <c r="BJ2498" i="1"/>
  <c r="BK2498" i="1" s="1"/>
  <c r="BJ2506" i="1"/>
  <c r="BK2506" i="1" s="1"/>
  <c r="BJ2530" i="1"/>
  <c r="BK2530" i="1" s="1"/>
  <c r="BJ2538" i="1"/>
  <c r="BK2538" i="1" s="1"/>
  <c r="BJ2554" i="1"/>
  <c r="BK2554" i="1" s="1"/>
  <c r="BJ2562" i="1"/>
  <c r="BK2562" i="1" s="1"/>
  <c r="BJ2578" i="1"/>
  <c r="BK2578" i="1" s="1"/>
  <c r="BJ2586" i="1"/>
  <c r="BK2586" i="1" s="1"/>
  <c r="BJ2594" i="1"/>
  <c r="BK2594" i="1" s="1"/>
  <c r="BJ2610" i="1"/>
  <c r="BK2610" i="1" s="1"/>
  <c r="BJ2618" i="1"/>
  <c r="BK2618" i="1" s="1"/>
  <c r="BJ2634" i="1"/>
  <c r="BK2634" i="1" s="1"/>
  <c r="BJ2642" i="1"/>
  <c r="BK2642" i="1" s="1"/>
  <c r="BJ2658" i="1"/>
  <c r="BK2658" i="1" s="1"/>
  <c r="BJ2666" i="1"/>
  <c r="BK2666" i="1" s="1"/>
  <c r="BJ2674" i="1"/>
  <c r="BK2674" i="1" s="1"/>
  <c r="BJ2690" i="1"/>
  <c r="BK2690" i="1" s="1"/>
  <c r="BJ2698" i="1"/>
  <c r="BK2698" i="1" s="1"/>
  <c r="BJ2706" i="1"/>
  <c r="BK2706" i="1" s="1"/>
  <c r="BJ2714" i="1"/>
  <c r="BK2714" i="1" s="1"/>
  <c r="BJ2722" i="1"/>
  <c r="BK2722" i="1" s="1"/>
  <c r="BJ2746" i="1"/>
  <c r="BK2746" i="1" s="1"/>
  <c r="BJ2754" i="1"/>
  <c r="BK2754" i="1" s="1"/>
  <c r="BJ2770" i="1"/>
  <c r="BK2770" i="1" s="1"/>
  <c r="BJ2778" i="1"/>
  <c r="BK2778" i="1" s="1"/>
  <c r="BJ2794" i="1"/>
  <c r="BK2794" i="1" s="1"/>
  <c r="BJ2802" i="1"/>
  <c r="BK2802" i="1" s="1"/>
  <c r="BJ2810" i="1"/>
  <c r="BK2810" i="1" s="1"/>
  <c r="BJ2826" i="1"/>
  <c r="BK2826" i="1" s="1"/>
  <c r="BJ2834" i="1"/>
  <c r="BK2834" i="1" s="1"/>
  <c r="BJ2850" i="1"/>
  <c r="BK2850" i="1" s="1"/>
  <c r="BJ2858" i="1"/>
  <c r="BK2858" i="1" s="1"/>
  <c r="BJ2874" i="1"/>
  <c r="BK2874" i="1" s="1"/>
  <c r="BJ2882" i="1"/>
  <c r="BK2882" i="1" s="1"/>
  <c r="BJ2890" i="1"/>
  <c r="BK2890" i="1" s="1"/>
  <c r="BJ2906" i="1"/>
  <c r="BK2906" i="1" s="1"/>
  <c r="BJ2914" i="1"/>
  <c r="BK2914" i="1" s="1"/>
  <c r="BJ2922" i="1"/>
  <c r="BK2922" i="1" s="1"/>
  <c r="BJ2930" i="1"/>
  <c r="BK2930" i="1" s="1"/>
  <c r="BJ2938" i="1"/>
  <c r="BK2938" i="1" s="1"/>
  <c r="BJ2962" i="1"/>
  <c r="BK2962" i="1" s="1"/>
  <c r="BJ2970" i="1"/>
  <c r="BK2970" i="1" s="1"/>
  <c r="BJ2986" i="1"/>
  <c r="BK2986" i="1" s="1"/>
  <c r="BJ2994" i="1"/>
  <c r="BK2994" i="1" s="1"/>
  <c r="BJ3010" i="1"/>
  <c r="BK3010" i="1" s="1"/>
  <c r="BJ3018" i="1"/>
  <c r="BK3018" i="1" s="1"/>
  <c r="BJ3026" i="1"/>
  <c r="BK3026" i="1" s="1"/>
  <c r="BJ3042" i="1"/>
  <c r="BK3042" i="1" s="1"/>
  <c r="BJ3050" i="1"/>
  <c r="BK3050" i="1" s="1"/>
  <c r="BJ3066" i="1"/>
  <c r="BK3066" i="1" s="1"/>
  <c r="BJ3074" i="1"/>
  <c r="BK3074" i="1" s="1"/>
  <c r="BJ3090" i="1"/>
  <c r="BK3090" i="1" s="1"/>
  <c r="BJ3098" i="1"/>
  <c r="BK3098" i="1" s="1"/>
  <c r="BJ3106" i="1"/>
  <c r="BK3106" i="1" s="1"/>
  <c r="BJ3122" i="1"/>
  <c r="BK3122" i="1" s="1"/>
  <c r="BJ3130" i="1"/>
  <c r="BK3130" i="1" s="1"/>
  <c r="BJ3138" i="1"/>
  <c r="BK3138" i="1" s="1"/>
  <c r="BJ3146" i="1"/>
  <c r="BK3146" i="1" s="1"/>
  <c r="BJ3154" i="1"/>
  <c r="BK3154" i="1" s="1"/>
  <c r="BJ3178" i="1"/>
  <c r="BK3178" i="1" s="1"/>
  <c r="BJ3186" i="1"/>
  <c r="BK3186" i="1" s="1"/>
  <c r="BJ3202" i="1"/>
  <c r="BK3202" i="1" s="1"/>
  <c r="BJ3210" i="1"/>
  <c r="BK3210" i="1" s="1"/>
  <c r="BJ3226" i="1"/>
  <c r="BK3226" i="1" s="1"/>
  <c r="BJ3234" i="1"/>
  <c r="BK3234" i="1" s="1"/>
  <c r="BJ3242" i="1"/>
  <c r="BK3242" i="1" s="1"/>
  <c r="BJ3258" i="1"/>
  <c r="BK3258" i="1" s="1"/>
  <c r="BJ3266" i="1"/>
  <c r="BK3266" i="1" s="1"/>
  <c r="BJ3282" i="1"/>
  <c r="BK3282" i="1" s="1"/>
  <c r="BJ3290" i="1"/>
  <c r="BK3290" i="1" s="1"/>
  <c r="BJ3306" i="1"/>
  <c r="BK3306" i="1" s="1"/>
  <c r="BJ3314" i="1"/>
  <c r="BK3314" i="1" s="1"/>
  <c r="BJ3322" i="1"/>
  <c r="BK3322" i="1" s="1"/>
  <c r="BJ3338" i="1"/>
  <c r="BK3338" i="1" s="1"/>
  <c r="BJ3346" i="1"/>
  <c r="BK3346" i="1" s="1"/>
  <c r="BJ3354" i="1"/>
  <c r="BK3354" i="1" s="1"/>
  <c r="BJ3362" i="1"/>
  <c r="BK3362" i="1" s="1"/>
  <c r="BJ3370" i="1"/>
  <c r="BK3370" i="1" s="1"/>
  <c r="BJ3394" i="1"/>
  <c r="BK3394" i="1" s="1"/>
  <c r="BJ3402" i="1"/>
  <c r="BJ68" i="1"/>
  <c r="BK68" i="1" s="1"/>
  <c r="BJ132" i="1"/>
  <c r="BK132" i="1" s="1"/>
  <c r="BJ212" i="1"/>
  <c r="BK212" i="1" s="1"/>
  <c r="BJ244" i="1"/>
  <c r="BK244" i="1" s="1"/>
  <c r="BJ292" i="1"/>
  <c r="BK292" i="1" s="1"/>
  <c r="BJ340" i="1"/>
  <c r="BK340" i="1" s="1"/>
  <c r="BJ1780" i="1"/>
  <c r="BK1780" i="1" s="1"/>
  <c r="BJ2292" i="1"/>
  <c r="BK2292" i="1" s="1"/>
  <c r="BJ2420" i="1"/>
  <c r="BK2420" i="1" s="1"/>
  <c r="BJ2932" i="1"/>
  <c r="BK2932" i="1" s="1"/>
  <c r="BJ862" i="1"/>
  <c r="BK862" i="1" s="1"/>
  <c r="BJ627" i="1"/>
  <c r="BK627" i="1" s="1"/>
  <c r="BJ79" i="1"/>
  <c r="BK79" i="1" s="1"/>
  <c r="BJ175" i="1"/>
  <c r="BK175" i="1" s="1"/>
  <c r="BJ239" i="1"/>
  <c r="BK239" i="1" s="1"/>
  <c r="BJ399" i="1"/>
  <c r="BK399" i="1" s="1"/>
  <c r="BJ447" i="1"/>
  <c r="BK447" i="1" s="1"/>
  <c r="BJ527" i="1"/>
  <c r="BK527" i="1" s="1"/>
  <c r="BJ559" i="1"/>
  <c r="BK559" i="1" s="1"/>
  <c r="BJ591" i="1"/>
  <c r="BK591" i="1" s="1"/>
  <c r="BJ623" i="1"/>
  <c r="BK623" i="1" s="1"/>
  <c r="BJ719" i="1"/>
  <c r="BK719" i="1" s="1"/>
  <c r="BJ943" i="1"/>
  <c r="BK943" i="1" s="1"/>
  <c r="BJ1047" i="1"/>
  <c r="BK1047" i="1" s="1"/>
  <c r="BJ1119" i="1"/>
  <c r="BK1119" i="1" s="1"/>
  <c r="BJ1159" i="1"/>
  <c r="BK1159" i="1" s="1"/>
  <c r="BJ1215" i="1"/>
  <c r="BK1215" i="1" s="1"/>
  <c r="BJ1239" i="1"/>
  <c r="BK1239" i="1" s="1"/>
  <c r="BJ1255" i="1"/>
  <c r="BK1255" i="1" s="1"/>
  <c r="BJ1287" i="1"/>
  <c r="BK1287" i="1" s="1"/>
  <c r="BJ1311" i="1"/>
  <c r="BK1311" i="1" s="1"/>
  <c r="BJ1375" i="1"/>
  <c r="BK1375" i="1" s="1"/>
  <c r="BJ1647" i="1"/>
  <c r="BK1647" i="1" s="1"/>
  <c r="BJ1823" i="1"/>
  <c r="BK1823" i="1" s="1"/>
  <c r="BJ1855" i="1"/>
  <c r="BK1855" i="1" s="1"/>
  <c r="BJ1891" i="1"/>
  <c r="BK1891" i="1" s="1"/>
  <c r="BJ1935" i="1"/>
  <c r="BK1935" i="1" s="1"/>
  <c r="BJ1987" i="1"/>
  <c r="BK1987" i="1" s="1"/>
  <c r="BJ2051" i="1"/>
  <c r="BK2051" i="1" s="1"/>
  <c r="BJ2159" i="1"/>
  <c r="BK2159" i="1" s="1"/>
  <c r="BJ2227" i="1"/>
  <c r="BK2227" i="1" s="1"/>
  <c r="BJ2259" i="1"/>
  <c r="BK2259" i="1" s="1"/>
  <c r="BJ2307" i="1"/>
  <c r="BK2307" i="1" s="1"/>
  <c r="BJ2339" i="1"/>
  <c r="BK2339" i="1" s="1"/>
  <c r="BJ2419" i="1"/>
  <c r="BK2419" i="1" s="1"/>
  <c r="BJ2687" i="1"/>
  <c r="BK2687" i="1" s="1"/>
  <c r="BJ2739" i="1"/>
  <c r="BK2739" i="1" s="1"/>
  <c r="BJ2771" i="1"/>
  <c r="BK2771" i="1" s="1"/>
  <c r="BJ2883" i="1"/>
  <c r="BK2883" i="1" s="1"/>
  <c r="BJ137" i="1"/>
  <c r="BK137" i="1" s="1"/>
  <c r="BJ373" i="1"/>
  <c r="BK373" i="1" s="1"/>
  <c r="BJ453" i="1"/>
  <c r="BK453" i="1" s="1"/>
  <c r="BJ513" i="1"/>
  <c r="BK513" i="1" s="1"/>
  <c r="BJ569" i="1"/>
  <c r="BK569" i="1" s="1"/>
  <c r="BJ52" i="1"/>
  <c r="BK52" i="1" s="1"/>
  <c r="BJ164" i="1"/>
  <c r="BK164" i="1" s="1"/>
  <c r="BJ276" i="1"/>
  <c r="BK276" i="1" s="1"/>
  <c r="BJ420" i="1"/>
  <c r="BK420" i="1" s="1"/>
  <c r="BJ452" i="1"/>
  <c r="BK452" i="1" s="1"/>
  <c r="BJ484" i="1"/>
  <c r="BK484" i="1" s="1"/>
  <c r="BJ580" i="1"/>
  <c r="BK580" i="1" s="1"/>
  <c r="BJ692" i="1"/>
  <c r="BK692" i="1" s="1"/>
  <c r="BJ772" i="1"/>
  <c r="BK772" i="1" s="1"/>
  <c r="BJ852" i="1"/>
  <c r="BK852" i="1" s="1"/>
  <c r="BJ932" i="1"/>
  <c r="BK932" i="1" s="1"/>
  <c r="BJ996" i="1"/>
  <c r="BK996" i="1" s="1"/>
  <c r="BJ189" i="1"/>
  <c r="BK189" i="1" s="1"/>
  <c r="BJ209" i="1"/>
  <c r="BK209" i="1" s="1"/>
  <c r="BJ245" i="1"/>
  <c r="BK245" i="1" s="1"/>
  <c r="BJ265" i="1"/>
  <c r="BK265" i="1" s="1"/>
  <c r="BJ285" i="1"/>
  <c r="BK285" i="1" s="1"/>
  <c r="BJ325" i="1"/>
  <c r="BK325" i="1" s="1"/>
  <c r="BJ349" i="1"/>
  <c r="BK349" i="1" s="1"/>
  <c r="BJ365" i="1"/>
  <c r="BK365" i="1" s="1"/>
  <c r="BJ417" i="1"/>
  <c r="BK417" i="1" s="1"/>
  <c r="BJ433" i="1"/>
  <c r="BK433" i="1" s="1"/>
  <c r="BJ457" i="1"/>
  <c r="BK457" i="1" s="1"/>
  <c r="BJ481" i="1"/>
  <c r="BK481" i="1" s="1"/>
  <c r="BJ501" i="1"/>
  <c r="BK501" i="1" s="1"/>
  <c r="BJ529" i="1"/>
  <c r="BK529" i="1" s="1"/>
  <c r="BJ573" i="1"/>
  <c r="BK573" i="1" s="1"/>
  <c r="BJ621" i="1"/>
  <c r="BK621" i="1" s="1"/>
  <c r="BJ641" i="1"/>
  <c r="BK641" i="1" s="1"/>
  <c r="BJ665" i="1"/>
  <c r="BK665" i="1" s="1"/>
  <c r="BJ681" i="1"/>
  <c r="BK681" i="1" s="1"/>
  <c r="BJ701" i="1"/>
  <c r="BK701" i="1" s="1"/>
  <c r="BJ729" i="1"/>
  <c r="BK729" i="1" s="1"/>
  <c r="BJ745" i="1"/>
  <c r="BK745" i="1" s="1"/>
  <c r="BJ777" i="1"/>
  <c r="BK777" i="1" s="1"/>
  <c r="BJ785" i="1"/>
  <c r="BK785" i="1" s="1"/>
  <c r="BJ801" i="1"/>
  <c r="BK801" i="1" s="1"/>
  <c r="BJ861" i="1"/>
  <c r="BK861" i="1" s="1"/>
  <c r="BJ877" i="1"/>
  <c r="BK877" i="1" s="1"/>
  <c r="BJ969" i="1"/>
  <c r="BK969" i="1" s="1"/>
  <c r="BJ993" i="1"/>
  <c r="BK993" i="1" s="1"/>
  <c r="BJ1013" i="1"/>
  <c r="BK1013" i="1" s="1"/>
  <c r="BJ1053" i="1"/>
  <c r="BK1053" i="1" s="1"/>
  <c r="BJ1077" i="1"/>
  <c r="BK1077" i="1" s="1"/>
  <c r="BJ1093" i="1"/>
  <c r="BK1093" i="1" s="1"/>
  <c r="BJ1185" i="1"/>
  <c r="BK1185" i="1" s="1"/>
  <c r="BJ1205" i="1"/>
  <c r="BK1205" i="1" s="1"/>
  <c r="BJ1293" i="1"/>
  <c r="BK1293" i="1" s="1"/>
  <c r="BJ1313" i="1"/>
  <c r="BK1313" i="1" s="1"/>
  <c r="BJ1337" i="1"/>
  <c r="BK1337" i="1" s="1"/>
  <c r="BJ1401" i="1"/>
  <c r="BK1401" i="1" s="1"/>
  <c r="BJ1425" i="1"/>
  <c r="BK1425" i="1" s="1"/>
  <c r="BJ1445" i="1"/>
  <c r="BK1445" i="1" s="1"/>
  <c r="BJ1473" i="1"/>
  <c r="BK1473" i="1" s="1"/>
  <c r="BJ1509" i="1"/>
  <c r="BK1509" i="1" s="1"/>
  <c r="BJ1529" i="1"/>
  <c r="BK1529" i="1" s="1"/>
  <c r="BJ1557" i="1"/>
  <c r="BK1557" i="1" s="1"/>
  <c r="BJ1581" i="1"/>
  <c r="BK1581" i="1" s="1"/>
  <c r="BJ1609" i="1"/>
  <c r="BK1609" i="1" s="1"/>
  <c r="BJ1633" i="1"/>
  <c r="BK1633" i="1" s="1"/>
  <c r="BJ1725" i="1"/>
  <c r="BK1725" i="1" s="1"/>
  <c r="BJ1749" i="1"/>
  <c r="BK1749" i="1" s="1"/>
  <c r="BJ1769" i="1"/>
  <c r="BK1769" i="1" s="1"/>
  <c r="BJ12" i="1"/>
  <c r="BK12" i="1" s="1"/>
  <c r="BJ128" i="1"/>
  <c r="BK128" i="1" s="1"/>
  <c r="BJ208" i="1"/>
  <c r="BK208" i="1" s="1"/>
  <c r="BJ240" i="1"/>
  <c r="BK240" i="1" s="1"/>
  <c r="BJ256" i="1"/>
  <c r="BK256" i="1" s="1"/>
  <c r="BJ288" i="1"/>
  <c r="BK288" i="1" s="1"/>
  <c r="BJ336" i="1"/>
  <c r="BK336" i="1" s="1"/>
  <c r="BJ492" i="1"/>
  <c r="BK492" i="1" s="1"/>
  <c r="BJ560" i="1"/>
  <c r="BK560" i="1" s="1"/>
  <c r="BJ640" i="1"/>
  <c r="BK640" i="1" s="1"/>
  <c r="BJ668" i="1"/>
  <c r="BK668" i="1" s="1"/>
  <c r="BJ704" i="1"/>
  <c r="BK704" i="1" s="1"/>
  <c r="BJ780" i="1"/>
  <c r="BK780" i="1" s="1"/>
  <c r="BJ800" i="1"/>
  <c r="BK800" i="1" s="1"/>
  <c r="BJ828" i="1"/>
  <c r="BK828" i="1" s="1"/>
  <c r="BJ864" i="1"/>
  <c r="BK864" i="1" s="1"/>
  <c r="BJ940" i="1"/>
  <c r="BK940" i="1" s="1"/>
  <c r="BJ1020" i="1"/>
  <c r="BK1020" i="1" s="1"/>
  <c r="BJ149" i="1"/>
  <c r="BK149" i="1" s="1"/>
  <c r="BJ213" i="1"/>
  <c r="BK213" i="1" s="1"/>
  <c r="BJ233" i="1"/>
  <c r="BK233" i="1" s="1"/>
  <c r="BJ321" i="1"/>
  <c r="BK321" i="1" s="1"/>
  <c r="BJ345" i="1"/>
  <c r="BK345" i="1" s="1"/>
  <c r="BJ369" i="1"/>
  <c r="BK369" i="1" s="1"/>
  <c r="BJ393" i="1"/>
  <c r="BK393" i="1" s="1"/>
  <c r="BJ461" i="1"/>
  <c r="BK461" i="1" s="1"/>
  <c r="BJ477" i="1"/>
  <c r="BK477" i="1" s="1"/>
  <c r="BJ565" i="1"/>
  <c r="BK565" i="1" s="1"/>
  <c r="BJ589" i="1"/>
  <c r="BK589" i="1" s="1"/>
  <c r="BJ645" i="1"/>
  <c r="BK645" i="1" s="1"/>
  <c r="BJ669" i="1"/>
  <c r="BK669" i="1" s="1"/>
  <c r="BJ693" i="1"/>
  <c r="BK693" i="1" s="1"/>
  <c r="BJ741" i="1"/>
  <c r="BK741" i="1" s="1"/>
  <c r="BJ789" i="1"/>
  <c r="BK789" i="1" s="1"/>
  <c r="BJ809" i="1"/>
  <c r="BK809" i="1" s="1"/>
  <c r="BJ825" i="1"/>
  <c r="BK825" i="1" s="1"/>
  <c r="BJ853" i="1"/>
  <c r="BK853" i="1" s="1"/>
  <c r="BJ885" i="1"/>
  <c r="BK885" i="1" s="1"/>
  <c r="BJ909" i="1"/>
  <c r="BK909" i="1" s="1"/>
  <c r="BJ937" i="1"/>
  <c r="BK937" i="1" s="1"/>
  <c r="BJ1001" i="1"/>
  <c r="BK1001" i="1" s="1"/>
  <c r="BJ1025" i="1"/>
  <c r="BK1025" i="1" s="1"/>
  <c r="BJ1045" i="1"/>
  <c r="BK1045" i="1" s="1"/>
  <c r="BJ1069" i="1"/>
  <c r="BK1069" i="1" s="1"/>
  <c r="BJ1109" i="1"/>
  <c r="BK1109" i="1" s="1"/>
  <c r="BJ1125" i="1"/>
  <c r="BK1125" i="1" s="1"/>
  <c r="BJ1189" i="1"/>
  <c r="BK1189" i="1" s="1"/>
  <c r="BJ1209" i="1"/>
  <c r="BK1209" i="1" s="1"/>
  <c r="BJ1233" i="1"/>
  <c r="BK1233" i="1" s="1"/>
  <c r="BJ1257" i="1"/>
  <c r="BK1257" i="1" s="1"/>
  <c r="BJ1297" i="1"/>
  <c r="BK1297" i="1" s="1"/>
  <c r="BJ1317" i="1"/>
  <c r="BK1317" i="1" s="1"/>
  <c r="BJ1341" i="1"/>
  <c r="BK1341" i="1" s="1"/>
  <c r="BJ1377" i="1"/>
  <c r="BK1377" i="1" s="1"/>
  <c r="BJ1397" i="1"/>
  <c r="BK1397" i="1" s="1"/>
  <c r="BJ1417" i="1"/>
  <c r="BK1417" i="1" s="1"/>
  <c r="BJ1457" i="1"/>
  <c r="BK1457" i="1" s="1"/>
  <c r="BJ1481" i="1"/>
  <c r="BK1481" i="1" s="1"/>
  <c r="BJ1505" i="1"/>
  <c r="BK1505" i="1" s="1"/>
  <c r="BJ201" i="1"/>
  <c r="BK201" i="1" s="1"/>
  <c r="BJ249" i="1"/>
  <c r="BK249" i="1" s="1"/>
  <c r="BJ309" i="1"/>
  <c r="BK309" i="1" s="1"/>
  <c r="BJ341" i="1"/>
  <c r="BK341" i="1" s="1"/>
  <c r="BJ397" i="1"/>
  <c r="BK397" i="1" s="1"/>
  <c r="BJ421" i="1"/>
  <c r="BK421" i="1" s="1"/>
  <c r="BJ485" i="1"/>
  <c r="BK485" i="1" s="1"/>
  <c r="BJ541" i="1"/>
  <c r="BK541" i="1" s="1"/>
  <c r="BJ6" i="1"/>
  <c r="BK6" i="1" s="1"/>
  <c r="BJ18" i="1"/>
  <c r="BK18" i="1" s="1"/>
  <c r="BJ26" i="1"/>
  <c r="BK26" i="1" s="1"/>
  <c r="BJ50" i="1"/>
  <c r="BK50" i="1" s="1"/>
  <c r="BJ70" i="1"/>
  <c r="BK70" i="1" s="1"/>
  <c r="BJ102" i="1"/>
  <c r="BK102" i="1" s="1"/>
  <c r="BJ114" i="1"/>
  <c r="BK114" i="1" s="1"/>
  <c r="BJ122" i="1"/>
  <c r="BK122" i="1" s="1"/>
  <c r="BJ134" i="1"/>
  <c r="BK134" i="1" s="1"/>
  <c r="BJ154" i="1"/>
  <c r="BK154" i="1" s="1"/>
  <c r="BJ186" i="1"/>
  <c r="BK186" i="1" s="1"/>
  <c r="BJ210" i="1"/>
  <c r="BK210" i="1" s="1"/>
  <c r="BJ218" i="1"/>
  <c r="BK218" i="1" s="1"/>
  <c r="BJ230" i="1"/>
  <c r="BK230" i="1" s="1"/>
  <c r="BJ242" i="1"/>
  <c r="BK242" i="1" s="1"/>
  <c r="BJ262" i="1"/>
  <c r="BK262" i="1" s="1"/>
  <c r="BJ282" i="1"/>
  <c r="BK282" i="1" s="1"/>
  <c r="BJ294" i="1"/>
  <c r="BK294" i="1" s="1"/>
  <c r="BJ314" i="1"/>
  <c r="BK314" i="1" s="1"/>
  <c r="BJ326" i="1"/>
  <c r="BK326" i="1" s="1"/>
  <c r="BJ338" i="1"/>
  <c r="BK338" i="1" s="1"/>
  <c r="BJ346" i="1"/>
  <c r="BK346" i="1" s="1"/>
  <c r="BJ378" i="1"/>
  <c r="BK378" i="1" s="1"/>
  <c r="BJ390" i="1"/>
  <c r="BK390" i="1" s="1"/>
  <c r="BJ402" i="1"/>
  <c r="BK402" i="1" s="1"/>
  <c r="BJ422" i="1"/>
  <c r="BK422" i="1" s="1"/>
  <c r="BJ434" i="1"/>
  <c r="BK434" i="1" s="1"/>
  <c r="BJ454" i="1"/>
  <c r="BK454" i="1" s="1"/>
  <c r="BJ474" i="1"/>
  <c r="BK474" i="1" s="1"/>
  <c r="BJ486" i="1"/>
  <c r="BK486" i="1" s="1"/>
  <c r="BJ506" i="1"/>
  <c r="BK506" i="1" s="1"/>
  <c r="BJ530" i="1"/>
  <c r="BK530" i="1" s="1"/>
  <c r="BJ538" i="1"/>
  <c r="BK538" i="1" s="1"/>
  <c r="BJ562" i="1"/>
  <c r="BK562" i="1" s="1"/>
  <c r="BJ582" i="1"/>
  <c r="BK582" i="1" s="1"/>
  <c r="BJ614" i="1"/>
  <c r="BK614" i="1" s="1"/>
  <c r="BJ634" i="1"/>
  <c r="BK634" i="1" s="1"/>
  <c r="BJ646" i="1"/>
  <c r="BK646" i="1" s="1"/>
  <c r="BJ666" i="1"/>
  <c r="BK666" i="1" s="1"/>
  <c r="BJ690" i="1"/>
  <c r="BK690" i="1" s="1"/>
  <c r="BJ698" i="1"/>
  <c r="BK698" i="1" s="1"/>
  <c r="BJ730" i="1"/>
  <c r="BK730" i="1" s="1"/>
  <c r="BJ742" i="1"/>
  <c r="BK742" i="1" s="1"/>
  <c r="BJ754" i="1"/>
  <c r="BK754" i="1" s="1"/>
  <c r="BJ762" i="1"/>
  <c r="BK762" i="1" s="1"/>
  <c r="BJ774" i="1"/>
  <c r="BK774" i="1" s="1"/>
  <c r="BJ806" i="1"/>
  <c r="BK806" i="1" s="1"/>
  <c r="BJ826" i="1"/>
  <c r="BK826" i="1" s="1"/>
  <c r="BJ838" i="1"/>
  <c r="BK838" i="1" s="1"/>
  <c r="BJ858" i="1"/>
  <c r="BK858" i="1" s="1"/>
  <c r="BJ870" i="1"/>
  <c r="BK870" i="1" s="1"/>
  <c r="BJ882" i="1"/>
  <c r="BK882" i="1" s="1"/>
  <c r="BJ890" i="1"/>
  <c r="BK890" i="1" s="1"/>
  <c r="BJ914" i="1"/>
  <c r="BK914" i="1" s="1"/>
  <c r="BJ934" i="1"/>
  <c r="BK934" i="1" s="1"/>
  <c r="BJ966" i="1"/>
  <c r="BK966" i="1" s="1"/>
  <c r="BJ978" i="1"/>
  <c r="BK978" i="1" s="1"/>
  <c r="BJ986" i="1"/>
  <c r="BK986" i="1" s="1"/>
  <c r="BJ998" i="1"/>
  <c r="BK998" i="1" s="1"/>
  <c r="BJ1018" i="1"/>
  <c r="BK1018" i="1" s="1"/>
  <c r="BJ1050" i="1"/>
  <c r="BK1050" i="1" s="1"/>
  <c r="BJ1074" i="1"/>
  <c r="BK1074" i="1" s="1"/>
  <c r="BJ1082" i="1"/>
  <c r="BK1082" i="1" s="1"/>
  <c r="BJ1094" i="1"/>
  <c r="BK1094" i="1" s="1"/>
  <c r="BJ1106" i="1"/>
  <c r="BK1106" i="1" s="1"/>
  <c r="BJ1126" i="1"/>
  <c r="BK1126" i="1" s="1"/>
  <c r="BJ1146" i="1"/>
  <c r="BK1146" i="1" s="1"/>
  <c r="BJ1158" i="1"/>
  <c r="BK1158" i="1" s="1"/>
  <c r="BJ1178" i="1"/>
  <c r="BK1178" i="1" s="1"/>
  <c r="BJ1190" i="1"/>
  <c r="BK1190" i="1" s="1"/>
  <c r="BJ1202" i="1"/>
  <c r="BK1202" i="1" s="1"/>
  <c r="BJ1210" i="1"/>
  <c r="BK1210" i="1" s="1"/>
  <c r="BJ1234" i="1"/>
  <c r="BK1234" i="1" s="1"/>
  <c r="BJ1242" i="1"/>
  <c r="BK1242" i="1" s="1"/>
  <c r="BJ1254" i="1"/>
  <c r="BK1254" i="1" s="1"/>
  <c r="BJ1286" i="1"/>
  <c r="BK1286" i="1" s="1"/>
  <c r="BJ1298" i="1"/>
  <c r="BK1298" i="1" s="1"/>
  <c r="BJ1318" i="1"/>
  <c r="BK1318" i="1" s="1"/>
  <c r="BJ1338" i="1"/>
  <c r="BK1338" i="1" s="1"/>
  <c r="BJ1350" i="1"/>
  <c r="BK1350" i="1" s="1"/>
  <c r="BJ1362" i="1"/>
  <c r="BK1362" i="1" s="1"/>
  <c r="BJ1370" i="1"/>
  <c r="BK1370" i="1" s="1"/>
  <c r="BJ1402" i="1"/>
  <c r="BK1402" i="1" s="1"/>
  <c r="BJ1426" i="1"/>
  <c r="BK1426" i="1" s="1"/>
  <c r="BJ1446" i="1"/>
  <c r="BK1446" i="1" s="1"/>
  <c r="BJ1458" i="1"/>
  <c r="BK1458" i="1" s="1"/>
  <c r="BJ1478" i="1"/>
  <c r="BK1478" i="1" s="1"/>
  <c r="BJ1498" i="1"/>
  <c r="BK1498" i="1" s="1"/>
  <c r="BJ1510" i="1"/>
  <c r="BK1510" i="1" s="1"/>
  <c r="BJ1530" i="1"/>
  <c r="BK1530" i="1" s="1"/>
  <c r="BJ1554" i="1"/>
  <c r="BK1554" i="1" s="1"/>
  <c r="BJ1562" i="1"/>
  <c r="BK1562" i="1" s="1"/>
  <c r="BJ1586" i="1"/>
  <c r="BK1586" i="1" s="1"/>
  <c r="BJ1594" i="1"/>
  <c r="BK1594" i="1" s="1"/>
  <c r="BJ1606" i="1"/>
  <c r="BK1606" i="1" s="1"/>
  <c r="BJ1618" i="1"/>
  <c r="BK1618" i="1" s="1"/>
  <c r="BJ1626" i="1"/>
  <c r="BK1626" i="1" s="1"/>
  <c r="BJ1638" i="1"/>
  <c r="BK1638" i="1" s="1"/>
  <c r="BJ1670" i="1"/>
  <c r="BK1670" i="1" s="1"/>
  <c r="BJ1686" i="1"/>
  <c r="BK1686" i="1" s="1"/>
  <c r="BJ1694" i="1"/>
  <c r="BK1694" i="1" s="1"/>
  <c r="BJ1702" i="1"/>
  <c r="BK1702" i="1" s="1"/>
  <c r="BJ1718" i="1"/>
  <c r="BK1718" i="1" s="1"/>
  <c r="BJ1726" i="1"/>
  <c r="BK1726" i="1" s="1"/>
  <c r="BJ1734" i="1"/>
  <c r="BK1734" i="1" s="1"/>
  <c r="BJ1742" i="1"/>
  <c r="BK1742" i="1" s="1"/>
  <c r="BJ1774" i="1"/>
  <c r="BK1774" i="1" s="1"/>
  <c r="BJ1782" i="1"/>
  <c r="BK1782" i="1" s="1"/>
  <c r="BJ1798" i="1"/>
  <c r="BK1798" i="1" s="1"/>
  <c r="BJ1806" i="1"/>
  <c r="BK1806" i="1" s="1"/>
  <c r="BJ1822" i="1"/>
  <c r="BK1822" i="1" s="1"/>
  <c r="BJ1830" i="1"/>
  <c r="BK1830" i="1" s="1"/>
  <c r="BJ1838" i="1"/>
  <c r="BK1838" i="1" s="1"/>
  <c r="BJ1854" i="1"/>
  <c r="BK1854" i="1" s="1"/>
  <c r="BJ1862" i="1"/>
  <c r="BK1862" i="1" s="1"/>
  <c r="BJ1878" i="1"/>
  <c r="BK1878" i="1" s="1"/>
  <c r="BJ1886" i="1"/>
  <c r="BK1886" i="1" s="1"/>
  <c r="BJ1902" i="1"/>
  <c r="BK1902" i="1" s="1"/>
  <c r="BJ1910" i="1"/>
  <c r="BK1910" i="1" s="1"/>
  <c r="BJ1918" i="1"/>
  <c r="BK1918" i="1" s="1"/>
  <c r="BJ1934" i="1"/>
  <c r="BK1934" i="1" s="1"/>
  <c r="BJ1942" i="1"/>
  <c r="BK1942" i="1" s="1"/>
  <c r="BJ1950" i="1"/>
  <c r="BK1950" i="1" s="1"/>
  <c r="BJ1958" i="1"/>
  <c r="BK1958" i="1" s="1"/>
  <c r="BJ1966" i="1"/>
  <c r="BK1966" i="1" s="1"/>
  <c r="BJ1990" i="1"/>
  <c r="BK1990" i="1" s="1"/>
  <c r="BJ1998" i="1"/>
  <c r="BK1998" i="1" s="1"/>
  <c r="BJ2014" i="1"/>
  <c r="BK2014" i="1" s="1"/>
  <c r="BJ2022" i="1"/>
  <c r="BK2022" i="1" s="1"/>
  <c r="BJ2038" i="1"/>
  <c r="BK2038" i="1" s="1"/>
  <c r="BJ2046" i="1"/>
  <c r="BK2046" i="1" s="1"/>
  <c r="BJ2054" i="1"/>
  <c r="BK2054" i="1" s="1"/>
  <c r="BJ2070" i="1"/>
  <c r="BK2070" i="1" s="1"/>
  <c r="BJ2078" i="1"/>
  <c r="BK2078" i="1" s="1"/>
  <c r="BJ2094" i="1"/>
  <c r="BK2094" i="1" s="1"/>
  <c r="BJ2102" i="1"/>
  <c r="BK2102" i="1" s="1"/>
  <c r="BJ2118" i="1"/>
  <c r="BK2118" i="1" s="1"/>
  <c r="BJ2126" i="1"/>
  <c r="BK2126" i="1" s="1"/>
  <c r="BJ2134" i="1"/>
  <c r="BK2134" i="1" s="1"/>
  <c r="BJ2150" i="1"/>
  <c r="BK2150" i="1" s="1"/>
  <c r="BJ2158" i="1"/>
  <c r="BK2158" i="1" s="1"/>
  <c r="BJ2166" i="1"/>
  <c r="BK2166" i="1" s="1"/>
  <c r="BJ2174" i="1"/>
  <c r="BK2174" i="1" s="1"/>
  <c r="BJ2182" i="1"/>
  <c r="BK2182" i="1" s="1"/>
  <c r="BJ2206" i="1"/>
  <c r="BK2206" i="1" s="1"/>
  <c r="BJ2214" i="1"/>
  <c r="BK2214" i="1" s="1"/>
  <c r="BJ2230" i="1"/>
  <c r="BK2230" i="1" s="1"/>
  <c r="BJ2238" i="1"/>
  <c r="BK2238" i="1" s="1"/>
  <c r="BJ2254" i="1"/>
  <c r="BK2254" i="1" s="1"/>
  <c r="BJ2262" i="1"/>
  <c r="BK2262" i="1" s="1"/>
  <c r="BJ2270" i="1"/>
  <c r="BK2270" i="1" s="1"/>
  <c r="BJ2286" i="1"/>
  <c r="BK2286" i="1" s="1"/>
  <c r="BJ2294" i="1"/>
  <c r="BK2294" i="1" s="1"/>
  <c r="BJ2310" i="1"/>
  <c r="BK2310" i="1" s="1"/>
  <c r="BJ2318" i="1"/>
  <c r="BK2318" i="1" s="1"/>
  <c r="BJ2334" i="1"/>
  <c r="BK2334" i="1" s="1"/>
  <c r="BJ2342" i="1"/>
  <c r="BK2342" i="1" s="1"/>
  <c r="BJ2350" i="1"/>
  <c r="BK2350" i="1" s="1"/>
  <c r="BJ2366" i="1"/>
  <c r="BK2366" i="1" s="1"/>
  <c r="BJ2374" i="1"/>
  <c r="BK2374" i="1" s="1"/>
  <c r="BJ2382" i="1"/>
  <c r="BK2382" i="1" s="1"/>
  <c r="BJ2390" i="1"/>
  <c r="BK2390" i="1" s="1"/>
  <c r="BJ2398" i="1"/>
  <c r="BK2398" i="1" s="1"/>
  <c r="BJ2422" i="1"/>
  <c r="BK2422" i="1" s="1"/>
  <c r="BJ2430" i="1"/>
  <c r="BK2430" i="1" s="1"/>
  <c r="BJ2446" i="1"/>
  <c r="BK2446" i="1" s="1"/>
  <c r="BJ2454" i="1"/>
  <c r="BK2454" i="1" s="1"/>
  <c r="BJ2470" i="1"/>
  <c r="BK2470" i="1" s="1"/>
  <c r="BJ2478" i="1"/>
  <c r="BK2478" i="1" s="1"/>
  <c r="BJ2486" i="1"/>
  <c r="BK2486" i="1" s="1"/>
  <c r="BJ2502" i="1"/>
  <c r="BK2502" i="1" s="1"/>
  <c r="BJ2510" i="1"/>
  <c r="BK2510" i="1" s="1"/>
  <c r="BJ2526" i="1"/>
  <c r="BK2526" i="1" s="1"/>
  <c r="BJ2534" i="1"/>
  <c r="BK2534" i="1" s="1"/>
  <c r="BJ2550" i="1"/>
  <c r="BK2550" i="1" s="1"/>
  <c r="BJ2558" i="1"/>
  <c r="BK2558" i="1" s="1"/>
  <c r="BJ2566" i="1"/>
  <c r="BK2566" i="1" s="1"/>
  <c r="BJ2582" i="1"/>
  <c r="BK2582" i="1" s="1"/>
  <c r="BJ2590" i="1"/>
  <c r="BK2590" i="1" s="1"/>
  <c r="BJ2598" i="1"/>
  <c r="BK2598" i="1" s="1"/>
  <c r="BJ2606" i="1"/>
  <c r="BK2606" i="1" s="1"/>
  <c r="BJ2614" i="1"/>
  <c r="BK2614" i="1" s="1"/>
  <c r="BJ2638" i="1"/>
  <c r="BK2638" i="1" s="1"/>
  <c r="BJ2646" i="1"/>
  <c r="BK2646" i="1" s="1"/>
  <c r="BJ2662" i="1"/>
  <c r="BK2662" i="1" s="1"/>
  <c r="BJ2670" i="1"/>
  <c r="BK2670" i="1" s="1"/>
  <c r="BJ2686" i="1"/>
  <c r="BK2686" i="1" s="1"/>
  <c r="BJ2694" i="1"/>
  <c r="BK2694" i="1" s="1"/>
  <c r="BJ2702" i="1"/>
  <c r="BK2702" i="1" s="1"/>
  <c r="BJ2718" i="1"/>
  <c r="BK2718" i="1" s="1"/>
  <c r="BJ2726" i="1"/>
  <c r="BK2726" i="1" s="1"/>
  <c r="BJ2742" i="1"/>
  <c r="BK2742" i="1" s="1"/>
  <c r="BJ2750" i="1"/>
  <c r="BK2750" i="1" s="1"/>
  <c r="BJ2766" i="1"/>
  <c r="BK2766" i="1" s="1"/>
  <c r="BJ2774" i="1"/>
  <c r="BK2774" i="1" s="1"/>
  <c r="BJ2782" i="1"/>
  <c r="BK2782" i="1" s="1"/>
  <c r="BJ2798" i="1"/>
  <c r="BK2798" i="1" s="1"/>
  <c r="BJ2806" i="1"/>
  <c r="BK2806" i="1" s="1"/>
  <c r="BJ2814" i="1"/>
  <c r="BK2814" i="1" s="1"/>
  <c r="BJ2822" i="1"/>
  <c r="BK2822" i="1" s="1"/>
  <c r="BJ2830" i="1"/>
  <c r="BK2830" i="1" s="1"/>
  <c r="BJ2854" i="1"/>
  <c r="BK2854" i="1" s="1"/>
  <c r="BJ2862" i="1"/>
  <c r="BK2862" i="1" s="1"/>
  <c r="BJ2878" i="1"/>
  <c r="BK2878" i="1" s="1"/>
  <c r="BJ2886" i="1"/>
  <c r="BK2886" i="1" s="1"/>
  <c r="BJ2902" i="1"/>
  <c r="BK2902" i="1" s="1"/>
  <c r="BJ2910" i="1"/>
  <c r="BK2910" i="1" s="1"/>
  <c r="BJ2918" i="1"/>
  <c r="BK2918" i="1" s="1"/>
  <c r="BJ2934" i="1"/>
  <c r="BK2934" i="1" s="1"/>
  <c r="BJ2942" i="1"/>
  <c r="BK2942" i="1" s="1"/>
  <c r="BJ2958" i="1"/>
  <c r="BK2958" i="1" s="1"/>
  <c r="BJ2966" i="1"/>
  <c r="BK2966" i="1" s="1"/>
  <c r="BJ2982" i="1"/>
  <c r="BK2982" i="1" s="1"/>
  <c r="BJ2990" i="1"/>
  <c r="BK2990" i="1" s="1"/>
  <c r="BJ2998" i="1"/>
  <c r="BK2998" i="1" s="1"/>
  <c r="BJ3014" i="1"/>
  <c r="BK3014" i="1" s="1"/>
  <c r="BJ3022" i="1"/>
  <c r="BK3022" i="1" s="1"/>
  <c r="BJ3030" i="1"/>
  <c r="BK3030" i="1" s="1"/>
  <c r="BJ3038" i="1"/>
  <c r="BK3038" i="1" s="1"/>
  <c r="BJ3046" i="1"/>
  <c r="BK3046" i="1" s="1"/>
  <c r="BJ3070" i="1"/>
  <c r="BK3070" i="1" s="1"/>
  <c r="BJ3078" i="1"/>
  <c r="BK3078" i="1" s="1"/>
  <c r="BJ3094" i="1"/>
  <c r="BK3094" i="1" s="1"/>
  <c r="BJ3102" i="1"/>
  <c r="BK3102" i="1" s="1"/>
  <c r="BJ3118" i="1"/>
  <c r="BK3118" i="1" s="1"/>
  <c r="BJ3126" i="1"/>
  <c r="BK3126" i="1" s="1"/>
  <c r="BJ3134" i="1"/>
  <c r="BK3134" i="1" s="1"/>
  <c r="BJ3150" i="1"/>
  <c r="BK3150" i="1" s="1"/>
  <c r="BJ3158" i="1"/>
  <c r="BK3158" i="1" s="1"/>
  <c r="BJ3174" i="1"/>
  <c r="BK3174" i="1" s="1"/>
  <c r="BJ3182" i="1"/>
  <c r="BK3182" i="1" s="1"/>
  <c r="BJ3198" i="1"/>
  <c r="BK3198" i="1" s="1"/>
  <c r="BJ3206" i="1"/>
  <c r="BK3206" i="1" s="1"/>
  <c r="BJ3214" i="1"/>
  <c r="BK3214" i="1" s="1"/>
  <c r="BJ3230" i="1"/>
  <c r="BK3230" i="1" s="1"/>
  <c r="BJ3238" i="1"/>
  <c r="BK3238" i="1" s="1"/>
  <c r="BJ3246" i="1"/>
  <c r="BK3246" i="1" s="1"/>
  <c r="BJ3254" i="1"/>
  <c r="BK3254" i="1" s="1"/>
  <c r="BJ3262" i="1"/>
  <c r="BK3262" i="1" s="1"/>
  <c r="BJ3286" i="1"/>
  <c r="BK3286" i="1" s="1"/>
  <c r="BJ3294" i="1"/>
  <c r="BK3294" i="1" s="1"/>
  <c r="BJ3310" i="1"/>
  <c r="BK3310" i="1" s="1"/>
  <c r="BJ3318" i="1"/>
  <c r="BK3318" i="1" s="1"/>
  <c r="BJ3334" i="1"/>
  <c r="BK3334" i="1" s="1"/>
  <c r="BJ3342" i="1"/>
  <c r="BK3342" i="1" s="1"/>
  <c r="BJ3350" i="1"/>
  <c r="BK3350" i="1" s="1"/>
  <c r="BJ3366" i="1"/>
  <c r="BK3366" i="1" s="1"/>
  <c r="BJ3374" i="1"/>
  <c r="BK3374" i="1" s="1"/>
  <c r="BJ3398" i="1"/>
  <c r="BK3398" i="1" s="1"/>
  <c r="BJ48" i="1"/>
  <c r="BK48" i="1" s="1"/>
  <c r="BJ76" i="1"/>
  <c r="BK76" i="1" s="1"/>
  <c r="BJ160" i="1"/>
  <c r="BK160" i="1" s="1"/>
  <c r="BJ316" i="1"/>
  <c r="BK316" i="1" s="1"/>
  <c r="BJ352" i="1"/>
  <c r="BK352" i="1" s="1"/>
  <c r="BJ384" i="1"/>
  <c r="BK384" i="1" s="1"/>
  <c r="BJ396" i="1"/>
  <c r="BK396" i="1" s="1"/>
  <c r="BJ428" i="1"/>
  <c r="BK428" i="1" s="1"/>
  <c r="BJ448" i="1"/>
  <c r="BK448" i="1" s="1"/>
  <c r="BJ460" i="1"/>
  <c r="BK460" i="1" s="1"/>
  <c r="BJ512" i="1"/>
  <c r="BK512" i="1" s="1"/>
  <c r="BJ588" i="1"/>
  <c r="BK588" i="1" s="1"/>
  <c r="BJ688" i="1"/>
  <c r="BK688" i="1" s="1"/>
  <c r="BJ748" i="1"/>
  <c r="BK748" i="1" s="1"/>
  <c r="BJ768" i="1"/>
  <c r="BK768" i="1" s="1"/>
  <c r="BJ812" i="1"/>
  <c r="BK812" i="1" s="1"/>
  <c r="BJ876" i="1"/>
  <c r="BK876" i="1" s="1"/>
  <c r="BJ908" i="1"/>
  <c r="BK908" i="1" s="1"/>
  <c r="BJ992" i="1"/>
  <c r="BK992" i="1" s="1"/>
  <c r="BJ2100" i="1"/>
  <c r="BK2100" i="1" s="1"/>
  <c r="BJ2228" i="1"/>
  <c r="BK2228" i="1" s="1"/>
  <c r="BJ2484" i="1"/>
  <c r="BK2484" i="1" s="1"/>
  <c r="BJ2612" i="1"/>
  <c r="BK2612" i="1" s="1"/>
  <c r="BJ2740" i="1"/>
  <c r="BK2740" i="1" s="1"/>
  <c r="BJ2868" i="1"/>
  <c r="BK2868" i="1" s="1"/>
  <c r="BJ2996" i="1"/>
  <c r="BK2996" i="1" s="1"/>
  <c r="BJ174" i="1"/>
  <c r="BK174" i="1" s="1"/>
  <c r="BJ1374" i="1"/>
  <c r="BK1374" i="1" s="1"/>
  <c r="BJ179" i="1"/>
  <c r="BK179" i="1" s="1"/>
  <c r="BJ243" i="1"/>
  <c r="BK243" i="1" s="1"/>
  <c r="BJ371" i="1"/>
  <c r="BK371" i="1" s="1"/>
  <c r="BJ755" i="1"/>
  <c r="BK755" i="1" s="1"/>
  <c r="BJ883" i="1"/>
  <c r="BK883" i="1" s="1"/>
  <c r="BJ159" i="1"/>
  <c r="BK159" i="1" s="1"/>
  <c r="BJ479" i="1"/>
  <c r="BK479" i="1" s="1"/>
  <c r="BJ110" i="1"/>
  <c r="BK110" i="1" s="1"/>
  <c r="BJ558" i="1"/>
  <c r="BK558" i="1" s="1"/>
  <c r="BJ1582" i="1"/>
  <c r="BK1582" i="1" s="1"/>
  <c r="BJ1134" i="1"/>
  <c r="BK1134" i="1" s="1"/>
  <c r="BJ2911" i="1"/>
  <c r="BK2911" i="1" s="1"/>
  <c r="BJ2943" i="1"/>
  <c r="BK2943" i="1" s="1"/>
  <c r="BJ3103" i="1"/>
  <c r="BK3103" i="1" s="1"/>
  <c r="BJ3151" i="1"/>
  <c r="BK3151" i="1" s="1"/>
  <c r="BJ3171" i="1"/>
  <c r="BK3171" i="1" s="1"/>
  <c r="BJ3219" i="1"/>
  <c r="BK3219" i="1" s="1"/>
  <c r="BJ3283" i="1"/>
  <c r="BK3283" i="1" s="1"/>
  <c r="BJ3327" i="1"/>
  <c r="BK3327" i="1" s="1"/>
  <c r="BJ3343" i="1"/>
  <c r="BK3343" i="1" s="1"/>
  <c r="BJ3391" i="1"/>
  <c r="BK3391" i="1" s="1"/>
  <c r="BJ127" i="1"/>
  <c r="BK127" i="1" s="1"/>
  <c r="BJ351" i="1"/>
  <c r="BK351" i="1" s="1"/>
  <c r="BJ671" i="1"/>
  <c r="BK671" i="1" s="1"/>
  <c r="BJ703" i="1"/>
  <c r="BK703" i="1" s="1"/>
  <c r="BJ831" i="1"/>
  <c r="BK831" i="1" s="1"/>
  <c r="BJ1039" i="1"/>
  <c r="BK1039" i="1" s="1"/>
  <c r="BJ1471" i="1"/>
  <c r="BK1471" i="1" s="1"/>
  <c r="BJ1551" i="1"/>
  <c r="BK1551" i="1" s="1"/>
  <c r="BJ1567" i="1"/>
  <c r="BK1567" i="1" s="1"/>
  <c r="BJ1719" i="1"/>
  <c r="BK1719" i="1" s="1"/>
  <c r="BJ1887" i="1"/>
  <c r="BK1887" i="1" s="1"/>
  <c r="BJ1967" i="1"/>
  <c r="BK1967" i="1" s="1"/>
  <c r="BJ2015" i="1"/>
  <c r="BK2015" i="1" s="1"/>
  <c r="BJ2099" i="1"/>
  <c r="BK2099" i="1" s="1"/>
  <c r="BJ2127" i="1"/>
  <c r="BK2127" i="1" s="1"/>
  <c r="BM127" i="1" l="1"/>
  <c r="BM3103" i="1"/>
  <c r="BM243" i="1"/>
  <c r="BM748" i="1"/>
  <c r="BM76" i="1"/>
  <c r="BM3230" i="1"/>
  <c r="BM3094" i="1"/>
  <c r="BM2910" i="1"/>
  <c r="BM2502" i="1"/>
  <c r="BM434" i="1"/>
  <c r="BM1421" i="1"/>
  <c r="BM917" i="1"/>
  <c r="BM1750" i="1"/>
  <c r="BM286" i="1"/>
  <c r="BM195" i="1"/>
  <c r="BM2851" i="1"/>
  <c r="BM2019" i="1"/>
  <c r="BM1079" i="1"/>
  <c r="BM3124" i="1"/>
  <c r="BM776" i="1"/>
  <c r="BM851" i="1"/>
  <c r="BM696" i="1"/>
  <c r="BM259" i="1"/>
  <c r="BM3395" i="1"/>
  <c r="BM2243" i="1"/>
  <c r="BM911" i="1"/>
  <c r="BM750" i="1"/>
  <c r="BM616" i="1"/>
  <c r="BM147" i="1"/>
  <c r="BM589" i="1"/>
  <c r="BM393" i="1"/>
  <c r="BM233" i="1"/>
  <c r="BM940" i="1"/>
  <c r="BM780" i="1"/>
  <c r="BM560" i="1"/>
  <c r="BM256" i="1"/>
  <c r="BM12" i="1"/>
  <c r="BM1633" i="1"/>
  <c r="BM1529" i="1"/>
  <c r="BM1425" i="1"/>
  <c r="BM1293" i="1"/>
  <c r="BM1077" i="1"/>
  <c r="BM969" i="1"/>
  <c r="BM785" i="1"/>
  <c r="BM701" i="1"/>
  <c r="BM621" i="1"/>
  <c r="BM481" i="1"/>
  <c r="BM365" i="1"/>
  <c r="BM265" i="1"/>
  <c r="BM996" i="1"/>
  <c r="BM692" i="1"/>
  <c r="BM420" i="1"/>
  <c r="BM569" i="1"/>
  <c r="BM137" i="1"/>
  <c r="BM2687" i="1"/>
  <c r="BM2259" i="1"/>
  <c r="BM1987" i="1"/>
  <c r="BM1823" i="1"/>
  <c r="BM1287" i="1"/>
  <c r="BM1159" i="1"/>
  <c r="BM719" i="1"/>
  <c r="BM527" i="1"/>
  <c r="BM175" i="1"/>
  <c r="BM2932" i="1"/>
  <c r="BM340" i="1"/>
  <c r="BM132" i="1"/>
  <c r="BM3370" i="1"/>
  <c r="BM3338" i="1"/>
  <c r="BM3290" i="1"/>
  <c r="BM3242" i="1"/>
  <c r="BM3202" i="1"/>
  <c r="BM3146" i="1"/>
  <c r="BM3106" i="1"/>
  <c r="BM3066" i="1"/>
  <c r="BM3018" i="1"/>
  <c r="BM2970" i="1"/>
  <c r="BM2922" i="1"/>
  <c r="BM2882" i="1"/>
  <c r="BM2834" i="1"/>
  <c r="BM2794" i="1"/>
  <c r="BM2746" i="1"/>
  <c r="BM2698" i="1"/>
  <c r="BM2658" i="1"/>
  <c r="BM2610" i="1"/>
  <c r="BM2562" i="1"/>
  <c r="BM2506" i="1"/>
  <c r="BM2474" i="1"/>
  <c r="BM2426" i="1"/>
  <c r="BM2378" i="1"/>
  <c r="BM2338" i="1"/>
  <c r="BM2282" i="1"/>
  <c r="BM2242" i="1"/>
  <c r="BM2202" i="1"/>
  <c r="BM2154" i="1"/>
  <c r="BM2106" i="1"/>
  <c r="BM2058" i="1"/>
  <c r="BM2018" i="1"/>
  <c r="BM1970" i="1"/>
  <c r="BM1930" i="1"/>
  <c r="BM1882" i="1"/>
  <c r="BM1834" i="1"/>
  <c r="BM1794" i="1"/>
  <c r="BM1746" i="1"/>
  <c r="BM1698" i="1"/>
  <c r="BM1642" i="1"/>
  <c r="BM1590" i="1"/>
  <c r="BM1526" i="1"/>
  <c r="BM1474" i="1"/>
  <c r="BM1410" i="1"/>
  <c r="BM1346" i="1"/>
  <c r="BM1290" i="1"/>
  <c r="BM1238" i="1"/>
  <c r="BM1174" i="1"/>
  <c r="BM1122" i="1"/>
  <c r="BM1046" i="1"/>
  <c r="BM970" i="1"/>
  <c r="BM918" i="1"/>
  <c r="BM854" i="1"/>
  <c r="BM802" i="1"/>
  <c r="BM746" i="1"/>
  <c r="BM674" i="1"/>
  <c r="BM618" i="1"/>
  <c r="BM554" i="1"/>
  <c r="BM502" i="1"/>
  <c r="BM438" i="1"/>
  <c r="BM394" i="1"/>
  <c r="BM322" i="1"/>
  <c r="BM266" i="1"/>
  <c r="BM202" i="1"/>
  <c r="BM130" i="1"/>
  <c r="BM66" i="1"/>
  <c r="BM10" i="1"/>
  <c r="BM892" i="1"/>
  <c r="BM784" i="1"/>
  <c r="BM608" i="1"/>
  <c r="BM1028" i="1"/>
  <c r="BM676" i="1"/>
  <c r="BM180" i="1"/>
  <c r="BM960" i="1"/>
  <c r="BM816" i="1"/>
  <c r="BM592" i="1"/>
  <c r="BM432" i="1"/>
  <c r="BM348" i="1"/>
  <c r="BM108" i="1"/>
  <c r="BM708" i="1"/>
  <c r="BM1534" i="1"/>
  <c r="BM990" i="1"/>
  <c r="BM3363" i="1"/>
  <c r="BM3199" i="1"/>
  <c r="BM2995" i="1"/>
  <c r="BM2799" i="1"/>
  <c r="BM2563" i="1"/>
  <c r="BM2403" i="1"/>
  <c r="BM2255" i="1"/>
  <c r="BM1907" i="1"/>
  <c r="BM1423" i="1"/>
  <c r="BM1151" i="1"/>
  <c r="BM783" i="1"/>
  <c r="BM1761" i="1"/>
  <c r="BM1641" i="1"/>
  <c r="BM1541" i="1"/>
  <c r="BM1349" i="1"/>
  <c r="BM1265" i="1"/>
  <c r="BM1157" i="1"/>
  <c r="BM1073" i="1"/>
  <c r="BM897" i="1"/>
  <c r="BM753" i="1"/>
  <c r="BM593" i="1"/>
  <c r="BM465" i="1"/>
  <c r="BM1422" i="1"/>
  <c r="BM357" i="1"/>
  <c r="BM241" i="1"/>
  <c r="BM141" i="1"/>
  <c r="BM1155" i="1"/>
  <c r="BM2392" i="1"/>
  <c r="BM1365" i="1"/>
  <c r="BM1017" i="1"/>
  <c r="BM697" i="1"/>
  <c r="BM1497" i="1"/>
  <c r="BM1213" i="1"/>
  <c r="BM905" i="1"/>
  <c r="BM661" i="1"/>
  <c r="BM947" i="1"/>
  <c r="BM528" i="1"/>
  <c r="BM176" i="1"/>
  <c r="BM16" i="1"/>
  <c r="BM910" i="1"/>
  <c r="BM270" i="1"/>
  <c r="BM1693" i="1"/>
  <c r="BM1545" i="1"/>
  <c r="BM1393" i="1"/>
  <c r="BM1261" i="1"/>
  <c r="BM1153" i="1"/>
  <c r="BM1021" i="1"/>
  <c r="BM933" i="1"/>
  <c r="BM849" i="1"/>
  <c r="BM749" i="1"/>
  <c r="BM609" i="1"/>
  <c r="BM445" i="1"/>
  <c r="BM353" i="1"/>
  <c r="BM257" i="1"/>
  <c r="BM157" i="1"/>
  <c r="BM756" i="1"/>
  <c r="BM540" i="1"/>
  <c r="BM372" i="1"/>
  <c r="BM260" i="1"/>
  <c r="BM1721" i="1"/>
  <c r="BM1617" i="1"/>
  <c r="BM1513" i="1"/>
  <c r="BM1389" i="1"/>
  <c r="BM1229" i="1"/>
  <c r="BM997" i="1"/>
  <c r="BM893" i="1"/>
  <c r="BM613" i="1"/>
  <c r="BM505" i="1"/>
  <c r="BM229" i="1"/>
  <c r="BM2024" i="1"/>
  <c r="BM1266" i="1"/>
  <c r="BM1587" i="1"/>
  <c r="BM1395" i="1"/>
  <c r="BM3080" i="1"/>
  <c r="BM1896" i="1"/>
  <c r="BM1416" i="1"/>
  <c r="BM3347" i="1"/>
  <c r="BM3183" i="1"/>
  <c r="BM2963" i="1"/>
  <c r="BM2831" i="1"/>
  <c r="BM2531" i="1"/>
  <c r="BM2355" i="1"/>
  <c r="BM1939" i="1"/>
  <c r="BM1671" i="1"/>
  <c r="BM1455" i="1"/>
  <c r="BM1207" i="1"/>
  <c r="BM1023" i="1"/>
  <c r="BM303" i="1"/>
  <c r="BM942" i="1"/>
  <c r="BM1972" i="1"/>
  <c r="BM1701" i="1"/>
  <c r="BM1553" i="1"/>
  <c r="BM1240" i="1"/>
  <c r="BM664" i="1"/>
  <c r="BM40" i="1"/>
  <c r="BM1908" i="1"/>
  <c r="BM339" i="1"/>
  <c r="BM2760" i="1"/>
  <c r="BM131" i="1"/>
  <c r="BM595" i="1"/>
  <c r="BM312" i="1"/>
  <c r="BM584" i="1"/>
  <c r="BM1054" i="1"/>
  <c r="BM1432" i="1"/>
  <c r="BM1016" i="1"/>
  <c r="BM1559" i="1"/>
  <c r="BM431" i="1"/>
  <c r="BM3375" i="1"/>
  <c r="BM2991" i="1"/>
  <c r="BM2723" i="1"/>
  <c r="BM2559" i="1"/>
  <c r="BM2399" i="1"/>
  <c r="BM2211" i="1"/>
  <c r="BM1875" i="1"/>
  <c r="BM1695" i="1"/>
  <c r="BM1459" i="1"/>
  <c r="BM1167" i="1"/>
  <c r="BM735" i="1"/>
  <c r="BM499" i="1"/>
  <c r="BM2968" i="1"/>
  <c r="BM456" i="1"/>
  <c r="BM1070" i="1"/>
  <c r="BM344" i="1"/>
  <c r="BM19" i="1"/>
  <c r="BM323" i="1"/>
  <c r="BM824" i="1"/>
  <c r="BM1160" i="1"/>
  <c r="BM14" i="1"/>
  <c r="BM2015" i="1"/>
  <c r="BM831" i="1"/>
  <c r="BM1582" i="1"/>
  <c r="BM2996" i="1"/>
  <c r="BM908" i="1"/>
  <c r="BM384" i="1"/>
  <c r="BM3318" i="1"/>
  <c r="BM3182" i="1"/>
  <c r="BM3038" i="1"/>
  <c r="BM2958" i="1"/>
  <c r="BM2814" i="1"/>
  <c r="BM2726" i="1"/>
  <c r="BM2638" i="1"/>
  <c r="BM2550" i="1"/>
  <c r="BM2398" i="1"/>
  <c r="BM2318" i="1"/>
  <c r="BM2230" i="1"/>
  <c r="BM2134" i="1"/>
  <c r="BM2046" i="1"/>
  <c r="BM1950" i="1"/>
  <c r="BM1862" i="1"/>
  <c r="BM1774" i="1"/>
  <c r="BM1670" i="1"/>
  <c r="BM1554" i="1"/>
  <c r="BM1402" i="1"/>
  <c r="BM1254" i="1"/>
  <c r="BM1146" i="1"/>
  <c r="BM998" i="1"/>
  <c r="BM870" i="1"/>
  <c r="BM742" i="1"/>
  <c r="BM582" i="1"/>
  <c r="BM378" i="1"/>
  <c r="BM242" i="1"/>
  <c r="BM26" i="1"/>
  <c r="BM485" i="1"/>
  <c r="BM1377" i="1"/>
  <c r="BM1125" i="1"/>
  <c r="BM885" i="1"/>
  <c r="BM645" i="1"/>
  <c r="BM321" i="1"/>
  <c r="BM800" i="1"/>
  <c r="BM288" i="1"/>
  <c r="BM1725" i="1"/>
  <c r="BM1445" i="1"/>
  <c r="BM1093" i="1"/>
  <c r="BM801" i="1"/>
  <c r="BM641" i="1"/>
  <c r="BM417" i="1"/>
  <c r="BM189" i="1"/>
  <c r="BM52" i="1"/>
  <c r="BM2739" i="1"/>
  <c r="BM2051" i="1"/>
  <c r="BM1215" i="1"/>
  <c r="BM559" i="1"/>
  <c r="BM862" i="1"/>
  <c r="BM212" i="1"/>
  <c r="BM3346" i="1"/>
  <c r="BM3258" i="1"/>
  <c r="BM3154" i="1"/>
  <c r="BM3074" i="1"/>
  <c r="BM2986" i="1"/>
  <c r="BM2890" i="1"/>
  <c r="BM2802" i="1"/>
  <c r="BM2706" i="1"/>
  <c r="BM2618" i="1"/>
  <c r="BM2530" i="1"/>
  <c r="BM2442" i="1"/>
  <c r="BM2394" i="1"/>
  <c r="BM2290" i="1"/>
  <c r="BM2162" i="1"/>
  <c r="BM2026" i="1"/>
  <c r="BM1938" i="1"/>
  <c r="BM1842" i="1"/>
  <c r="BM1754" i="1"/>
  <c r="BM1666" i="1"/>
  <c r="BM1538" i="1"/>
  <c r="BM1418" i="1"/>
  <c r="BM1302" i="1"/>
  <c r="BM1186" i="1"/>
  <c r="BM1066" i="1"/>
  <c r="BM930" i="1"/>
  <c r="BM810" i="1"/>
  <c r="BM694" i="1"/>
  <c r="BM566" i="1"/>
  <c r="BM450" i="1"/>
  <c r="BM330" i="1"/>
  <c r="BM214" i="1"/>
  <c r="BM74" i="1"/>
  <c r="BM944" i="1"/>
  <c r="BM478" i="1"/>
  <c r="BM228" i="1"/>
  <c r="BM988" i="1"/>
  <c r="BM444" i="1"/>
  <c r="BM368" i="1"/>
  <c r="BM804" i="1"/>
  <c r="BM82" i="1"/>
  <c r="BM3235" i="1"/>
  <c r="BM2847" i="1"/>
  <c r="BM2287" i="1"/>
  <c r="BM1591" i="1"/>
  <c r="BM995" i="1"/>
  <c r="BM95" i="1"/>
  <c r="BM1565" i="1"/>
  <c r="BM1181" i="1"/>
  <c r="BM945" i="1"/>
  <c r="BM509" i="1"/>
  <c r="BM401" i="1"/>
  <c r="BM1560" i="1"/>
  <c r="BM2552" i="1"/>
  <c r="BM757" i="1"/>
  <c r="BM1269" i="1"/>
  <c r="BM721" i="1"/>
  <c r="BM94" i="1"/>
  <c r="BM60" i="1"/>
  <c r="BM1713" i="1"/>
  <c r="BM1437" i="1"/>
  <c r="BM1173" i="1"/>
  <c r="BM957" i="1"/>
  <c r="BM673" i="1"/>
  <c r="BM377" i="1"/>
  <c r="BM177" i="1"/>
  <c r="BM596" i="1"/>
  <c r="BM1745" i="1"/>
  <c r="BM1537" i="1"/>
  <c r="BM1065" i="1"/>
  <c r="BM649" i="1"/>
  <c r="BM269" i="1"/>
  <c r="BM178" i="1"/>
  <c r="BM1048" i="1"/>
  <c r="BM3011" i="1"/>
  <c r="BM2591" i="1"/>
  <c r="BM1687" i="1"/>
  <c r="BM1351" i="1"/>
  <c r="BM751" i="1"/>
  <c r="BM1593" i="1"/>
  <c r="BM296" i="1"/>
  <c r="BM904" i="1"/>
  <c r="BM451" i="1"/>
  <c r="BM211" i="1"/>
  <c r="BM639" i="1"/>
  <c r="BM2755" i="1"/>
  <c r="BM2451" i="1"/>
  <c r="BM1751" i="1"/>
  <c r="BM1203" i="1"/>
  <c r="BM366" i="1"/>
  <c r="BM835" i="1"/>
  <c r="BM1768" i="1"/>
  <c r="BM1551" i="1"/>
  <c r="BM3391" i="1"/>
  <c r="BM2943" i="1"/>
  <c r="BM883" i="1"/>
  <c r="BM2868" i="1"/>
  <c r="BM876" i="1"/>
  <c r="BM688" i="1"/>
  <c r="BM48" i="1"/>
  <c r="BM3310" i="1"/>
  <c r="BM3214" i="1"/>
  <c r="BM3126" i="1"/>
  <c r="BM3030" i="1"/>
  <c r="BM2942" i="1"/>
  <c r="BM2854" i="1"/>
  <c r="BM2766" i="1"/>
  <c r="BM2670" i="1"/>
  <c r="BM2582" i="1"/>
  <c r="BM2486" i="1"/>
  <c r="BM2390" i="1"/>
  <c r="BM2310" i="1"/>
  <c r="BM2214" i="1"/>
  <c r="BM2126" i="1"/>
  <c r="BM2038" i="1"/>
  <c r="BM1942" i="1"/>
  <c r="BM1854" i="1"/>
  <c r="BM1742" i="1"/>
  <c r="BM1638" i="1"/>
  <c r="BM1530" i="1"/>
  <c r="BM1370" i="1"/>
  <c r="BM1242" i="1"/>
  <c r="BM1126" i="1"/>
  <c r="BM986" i="1"/>
  <c r="BM858" i="1"/>
  <c r="BM730" i="1"/>
  <c r="BM562" i="1"/>
  <c r="BM346" i="1"/>
  <c r="BM230" i="1"/>
  <c r="BM102" i="1"/>
  <c r="BM421" i="1"/>
  <c r="BM1457" i="1"/>
  <c r="BM1233" i="1"/>
  <c r="BM1109" i="1"/>
  <c r="BM741" i="1"/>
  <c r="BM1887" i="1"/>
  <c r="BM671" i="1"/>
  <c r="BM3171" i="1"/>
  <c r="BM110" i="1"/>
  <c r="BM1374" i="1"/>
  <c r="BM2100" i="1"/>
  <c r="BM588" i="1"/>
  <c r="BM428" i="1"/>
  <c r="BM3398" i="1"/>
  <c r="BM3294" i="1"/>
  <c r="BM3206" i="1"/>
  <c r="BM3118" i="1"/>
  <c r="BM3022" i="1"/>
  <c r="BM2934" i="1"/>
  <c r="BM2830" i="1"/>
  <c r="BM2702" i="1"/>
  <c r="BM2606" i="1"/>
  <c r="BM2566" i="1"/>
  <c r="BM2478" i="1"/>
  <c r="BM2382" i="1"/>
  <c r="BM2294" i="1"/>
  <c r="BM2206" i="1"/>
  <c r="BM2118" i="1"/>
  <c r="BM2022" i="1"/>
  <c r="BM1934" i="1"/>
  <c r="BM1838" i="1"/>
  <c r="BM1734" i="1"/>
  <c r="BM1626" i="1"/>
  <c r="BM1510" i="1"/>
  <c r="BM1362" i="1"/>
  <c r="BM1234" i="1"/>
  <c r="BM1106" i="1"/>
  <c r="BM978" i="1"/>
  <c r="BM838" i="1"/>
  <c r="BM698" i="1"/>
  <c r="BM538" i="1"/>
  <c r="BM474" i="1"/>
  <c r="BM338" i="1"/>
  <c r="BM218" i="1"/>
  <c r="BM70" i="1"/>
  <c r="BM201" i="1"/>
  <c r="BM1317" i="1"/>
  <c r="BM1069" i="1"/>
  <c r="BM825" i="1"/>
  <c r="BM565" i="1"/>
  <c r="BM213" i="1"/>
  <c r="BM704" i="1"/>
  <c r="BM1769" i="1"/>
  <c r="BM1609" i="1"/>
  <c r="BM1401" i="1"/>
  <c r="BM1053" i="1"/>
  <c r="BM777" i="1"/>
  <c r="BM573" i="1"/>
  <c r="BM349" i="1"/>
  <c r="BM932" i="1"/>
  <c r="BM276" i="1"/>
  <c r="BM2883" i="1"/>
  <c r="BM2419" i="1"/>
  <c r="BM1935" i="1"/>
  <c r="BM1255" i="1"/>
  <c r="BM447" i="1"/>
  <c r="BM79" i="1"/>
  <c r="BM292" i="1"/>
  <c r="BM3362" i="1"/>
  <c r="BM3322" i="1"/>
  <c r="BM3282" i="1"/>
  <c r="BM3234" i="1"/>
  <c r="BM3186" i="1"/>
  <c r="BM3138" i="1"/>
  <c r="BM3098" i="1"/>
  <c r="BM3050" i="1"/>
  <c r="BM3010" i="1"/>
  <c r="BM2962" i="1"/>
  <c r="BM2914" i="1"/>
  <c r="BM2874" i="1"/>
  <c r="BM2778" i="1"/>
  <c r="BM2722" i="1"/>
  <c r="BM2690" i="1"/>
  <c r="BM2642" i="1"/>
  <c r="BM2594" i="1"/>
  <c r="BM2554" i="1"/>
  <c r="BM2498" i="1"/>
  <c r="BM2458" i="1"/>
  <c r="BM2418" i="1"/>
  <c r="BM2370" i="1"/>
  <c r="BM2322" i="1"/>
  <c r="BM2274" i="1"/>
  <c r="BM2234" i="1"/>
  <c r="BM2186" i="1"/>
  <c r="BM2146" i="1"/>
  <c r="BM2098" i="1"/>
  <c r="BM2050" i="1"/>
  <c r="BM2010" i="1"/>
  <c r="BM1962" i="1"/>
  <c r="BM1914" i="1"/>
  <c r="BM1858" i="1"/>
  <c r="BM1826" i="1"/>
  <c r="BM1778" i="1"/>
  <c r="BM1730" i="1"/>
  <c r="BM1690" i="1"/>
  <c r="BM1634" i="1"/>
  <c r="BM1578" i="1"/>
  <c r="BM1514" i="1"/>
  <c r="BM1450" i="1"/>
  <c r="BM1398" i="1"/>
  <c r="BM1322" i="1"/>
  <c r="BM1282" i="1"/>
  <c r="BM1206" i="1"/>
  <c r="BM1162" i="1"/>
  <c r="BM1098" i="1"/>
  <c r="BM1026" i="1"/>
  <c r="BM962" i="1"/>
  <c r="BM906" i="1"/>
  <c r="BM834" i="1"/>
  <c r="BM778" i="1"/>
  <c r="BM726" i="1"/>
  <c r="BM662" i="1"/>
  <c r="BM610" i="1"/>
  <c r="BM546" i="1"/>
  <c r="BM482" i="1"/>
  <c r="BM426" i="1"/>
  <c r="BM374" i="1"/>
  <c r="BM310" i="1"/>
  <c r="BM258" i="1"/>
  <c r="BM182" i="1"/>
  <c r="BM106" i="1"/>
  <c r="BM54" i="1"/>
  <c r="BM1024" i="1"/>
  <c r="BM860" i="1"/>
  <c r="BM700" i="1"/>
  <c r="BM556" i="1"/>
  <c r="BM884" i="1"/>
  <c r="BM612" i="1"/>
  <c r="BM100" i="1"/>
  <c r="BM924" i="1"/>
  <c r="BM752" i="1"/>
  <c r="BM508" i="1"/>
  <c r="BM400" i="1"/>
  <c r="BM320" i="1"/>
  <c r="BM80" i="1"/>
  <c r="BM644" i="1"/>
  <c r="BM722" i="1"/>
  <c r="BM1182" i="1"/>
  <c r="BM3311" i="1"/>
  <c r="BM3107" i="1"/>
  <c r="BM2931" i="1"/>
  <c r="BM2767" i="1"/>
  <c r="BM2511" i="1"/>
  <c r="BM2371" i="1"/>
  <c r="BM2079" i="1"/>
  <c r="BM1807" i="1"/>
  <c r="BM1367" i="1"/>
  <c r="BM1127" i="1"/>
  <c r="BM511" i="1"/>
  <c r="BM1717" i="1"/>
  <c r="BM1605" i="1"/>
  <c r="BM1449" i="1"/>
  <c r="BM1329" i="1"/>
  <c r="BM1221" i="1"/>
  <c r="BM1133" i="1"/>
  <c r="BM989" i="1"/>
  <c r="BM837" i="1"/>
  <c r="BM725" i="1"/>
  <c r="BM557" i="1"/>
  <c r="BM856" i="1"/>
  <c r="BM449" i="1"/>
  <c r="BM313" i="1"/>
  <c r="BM205" i="1"/>
  <c r="BM648" i="1"/>
  <c r="BM472" i="1"/>
  <c r="BM1368" i="1"/>
  <c r="BM1241" i="1"/>
  <c r="BM961" i="1"/>
  <c r="BM633" i="1"/>
  <c r="BM1433" i="1"/>
  <c r="BM1149" i="1"/>
  <c r="BM857" i="1"/>
  <c r="BM1394" i="1"/>
  <c r="BM1454" i="1"/>
  <c r="BM284" i="1"/>
  <c r="BM124" i="1"/>
  <c r="BM1176" i="1"/>
  <c r="BM782" i="1"/>
  <c r="BM1757" i="1"/>
  <c r="BM1669" i="1"/>
  <c r="BM1501" i="1"/>
  <c r="BM1369" i="1"/>
  <c r="BM1237" i="1"/>
  <c r="BM1129" i="1"/>
  <c r="BM1005" i="1"/>
  <c r="BM913" i="1"/>
  <c r="BM833" i="1"/>
  <c r="BM717" i="1"/>
  <c r="BM585" i="1"/>
  <c r="BM429" i="1"/>
  <c r="BM337" i="1"/>
  <c r="BM237" i="1"/>
  <c r="BM1012" i="1"/>
  <c r="BM716" i="1"/>
  <c r="BM500" i="1"/>
  <c r="BM364" i="1"/>
  <c r="BM188" i="1"/>
  <c r="BM1697" i="1"/>
  <c r="BM1589" i="1"/>
  <c r="BM1477" i="1"/>
  <c r="BM1345" i="1"/>
  <c r="BM1161" i="1"/>
  <c r="BM973" i="1"/>
  <c r="BM805" i="1"/>
  <c r="BM581" i="1"/>
  <c r="BM473" i="1"/>
  <c r="BM185" i="1"/>
  <c r="BM51" i="1"/>
  <c r="BM946" i="1"/>
  <c r="BM1479" i="1"/>
  <c r="BM1267" i="1"/>
  <c r="BM2904" i="1"/>
  <c r="BM968" i="1"/>
  <c r="BM392" i="1"/>
  <c r="BM3279" i="1"/>
  <c r="BM3123" i="1"/>
  <c r="BM2915" i="1"/>
  <c r="BM2783" i="1"/>
  <c r="BM2499" i="1"/>
  <c r="BM2131" i="1"/>
  <c r="BM1827" i="1"/>
  <c r="BM1639" i="1"/>
  <c r="BM1431" i="1"/>
  <c r="BM1175" i="1"/>
  <c r="BM863" i="1"/>
  <c r="BM255" i="1"/>
  <c r="BM606" i="1"/>
  <c r="BM1773" i="1"/>
  <c r="BM1653" i="1"/>
  <c r="BM1533" i="1"/>
  <c r="BM510" i="1"/>
  <c r="BM1662" i="1"/>
  <c r="BM1511" i="1"/>
  <c r="BM1022" i="1"/>
  <c r="BM1102" i="1"/>
  <c r="BM2472" i="1"/>
  <c r="BM1288" i="1"/>
  <c r="BM424" i="1"/>
  <c r="BM56" i="1"/>
  <c r="BM216" i="1"/>
  <c r="BM3144" i="1"/>
  <c r="BM984" i="1"/>
  <c r="BM376" i="1"/>
  <c r="BM991" i="1"/>
  <c r="BM319" i="1"/>
  <c r="BM3203" i="1"/>
  <c r="BM2959" i="1"/>
  <c r="BM2671" i="1"/>
  <c r="BM2527" i="1"/>
  <c r="BM2367" i="1"/>
  <c r="BM2175" i="1"/>
  <c r="BM1859" i="1"/>
  <c r="BM1607" i="1"/>
  <c r="BM1391" i="1"/>
  <c r="BM1055" i="1"/>
  <c r="BM691" i="1"/>
  <c r="BM367" i="1"/>
  <c r="BM2504" i="1"/>
  <c r="BM8" i="1"/>
  <c r="BM1688" i="1"/>
  <c r="BM728" i="1"/>
  <c r="BM1000" i="1"/>
  <c r="BM536" i="1"/>
  <c r="BM1294" i="1"/>
  <c r="BM72" i="1"/>
  <c r="BM191" i="1"/>
  <c r="BM1567" i="1"/>
  <c r="BM3283" i="1"/>
  <c r="BM159" i="1"/>
  <c r="BM2484" i="1"/>
  <c r="BM460" i="1"/>
  <c r="BM3366" i="1"/>
  <c r="BM3262" i="1"/>
  <c r="BM3134" i="1"/>
  <c r="BM2998" i="1"/>
  <c r="BM2862" i="1"/>
  <c r="BM2774" i="1"/>
  <c r="BM2686" i="1"/>
  <c r="BM2590" i="1"/>
  <c r="BM2454" i="1"/>
  <c r="BM2366" i="1"/>
  <c r="BM2270" i="1"/>
  <c r="BM2174" i="1"/>
  <c r="BM2094" i="1"/>
  <c r="BM1998" i="1"/>
  <c r="BM1910" i="1"/>
  <c r="BM1822" i="1"/>
  <c r="BM1718" i="1"/>
  <c r="BM1606" i="1"/>
  <c r="BM1478" i="1"/>
  <c r="BM1338" i="1"/>
  <c r="BM1202" i="1"/>
  <c r="BM1082" i="1"/>
  <c r="BM934" i="1"/>
  <c r="BM806" i="1"/>
  <c r="BM666" i="1"/>
  <c r="BM506" i="1"/>
  <c r="BM314" i="1"/>
  <c r="BM186" i="1"/>
  <c r="BM114" i="1"/>
  <c r="BM309" i="1"/>
  <c r="BM1481" i="1"/>
  <c r="BM1257" i="1"/>
  <c r="BM1025" i="1"/>
  <c r="BM789" i="1"/>
  <c r="BM461" i="1"/>
  <c r="BM1020" i="1"/>
  <c r="BM640" i="1"/>
  <c r="BM128" i="1"/>
  <c r="BM1557" i="1"/>
  <c r="BM1313" i="1"/>
  <c r="BM993" i="1"/>
  <c r="BM729" i="1"/>
  <c r="BM501" i="1"/>
  <c r="BM285" i="1"/>
  <c r="BM772" i="1"/>
  <c r="BM452" i="1"/>
  <c r="BM373" i="1"/>
  <c r="BM2307" i="1"/>
  <c r="BM1855" i="1"/>
  <c r="BM1311" i="1"/>
  <c r="BM943" i="1"/>
  <c r="BM239" i="1"/>
  <c r="BM1780" i="1"/>
  <c r="BM3394" i="1"/>
  <c r="BM3306" i="1"/>
  <c r="BM3210" i="1"/>
  <c r="BM3122" i="1"/>
  <c r="BM3026" i="1"/>
  <c r="BM2930" i="1"/>
  <c r="BM2850" i="1"/>
  <c r="BM2754" i="1"/>
  <c r="BM2666" i="1"/>
  <c r="BM2578" i="1"/>
  <c r="BM2482" i="1"/>
  <c r="BM2346" i="1"/>
  <c r="BM2258" i="1"/>
  <c r="BM2210" i="1"/>
  <c r="BM2122" i="1"/>
  <c r="BM2066" i="1"/>
  <c r="BM1986" i="1"/>
  <c r="BM1890" i="1"/>
  <c r="BM1802" i="1"/>
  <c r="BM1714" i="1"/>
  <c r="BM1610" i="1"/>
  <c r="BM1482" i="1"/>
  <c r="BM1366" i="1"/>
  <c r="BM1258" i="1"/>
  <c r="BM1130" i="1"/>
  <c r="BM994" i="1"/>
  <c r="BM866" i="1"/>
  <c r="BM758" i="1"/>
  <c r="BM642" i="1"/>
  <c r="BM514" i="1"/>
  <c r="BM406" i="1"/>
  <c r="BM290" i="1"/>
  <c r="BM150" i="1"/>
  <c r="BM22" i="1"/>
  <c r="BM796" i="1"/>
  <c r="BM636" i="1"/>
  <c r="BM724" i="1"/>
  <c r="BM880" i="1"/>
  <c r="BM620" i="1"/>
  <c r="BM156" i="1"/>
  <c r="BM1646" i="1"/>
  <c r="BM238" i="1"/>
  <c r="BM3023" i="1"/>
  <c r="BM2643" i="1"/>
  <c r="BM2431" i="1"/>
  <c r="BM1971" i="1"/>
  <c r="BM1183" i="1"/>
  <c r="BM1665" i="1"/>
  <c r="BM1373" i="1"/>
  <c r="BM1285" i="1"/>
  <c r="BM1101" i="1"/>
  <c r="BM773" i="1"/>
  <c r="BM617" i="1"/>
  <c r="BM104" i="1"/>
  <c r="BM261" i="1"/>
  <c r="BM161" i="1"/>
  <c r="BM1661" i="1"/>
  <c r="BM1121" i="1"/>
  <c r="BM1525" i="1"/>
  <c r="BM1049" i="1"/>
  <c r="BM850" i="1"/>
  <c r="BM204" i="1"/>
  <c r="BM744" i="1"/>
  <c r="BM398" i="1"/>
  <c r="BM1621" i="1"/>
  <c r="BM1281" i="1"/>
  <c r="BM1041" i="1"/>
  <c r="BM865" i="1"/>
  <c r="BM769" i="1"/>
  <c r="BM537" i="1"/>
  <c r="BM293" i="1"/>
  <c r="BM916" i="1"/>
  <c r="BM404" i="1"/>
  <c r="BM272" i="1"/>
  <c r="BM1649" i="1"/>
  <c r="BM1289" i="1"/>
  <c r="BM525" i="1"/>
  <c r="BM370" i="1"/>
  <c r="BM1663" i="1"/>
  <c r="BM2232" i="1"/>
  <c r="BM3215" i="1"/>
  <c r="BM2415" i="1"/>
  <c r="BM1583" i="1"/>
  <c r="BM47" i="1"/>
  <c r="BM1729" i="1"/>
  <c r="BM568" i="1"/>
  <c r="BM2804" i="1"/>
  <c r="BM2936" i="1"/>
  <c r="BM963" i="1"/>
  <c r="BM622" i="1"/>
  <c r="BM1767" i="1"/>
  <c r="BM3071" i="1"/>
  <c r="BM2611" i="1"/>
  <c r="BM1919" i="1"/>
  <c r="BM1503" i="1"/>
  <c r="BM563" i="1"/>
  <c r="BM1480" i="1"/>
  <c r="BM515" i="1"/>
  <c r="BM1614" i="1"/>
  <c r="BM1967" i="1"/>
  <c r="BM703" i="1"/>
  <c r="BM3219" i="1"/>
  <c r="BM558" i="1"/>
  <c r="BM179" i="1"/>
  <c r="BM2228" i="1"/>
  <c r="BM448" i="1"/>
  <c r="BM352" i="1"/>
  <c r="BM3350" i="1"/>
  <c r="BM3254" i="1"/>
  <c r="BM3174" i="1"/>
  <c r="BM3078" i="1"/>
  <c r="BM2990" i="1"/>
  <c r="BM2902" i="1"/>
  <c r="BM2806" i="1"/>
  <c r="BM2718" i="1"/>
  <c r="BM2614" i="1"/>
  <c r="BM2534" i="1"/>
  <c r="BM2446" i="1"/>
  <c r="BM2350" i="1"/>
  <c r="BM2262" i="1"/>
  <c r="BM2166" i="1"/>
  <c r="BM2078" i="1"/>
  <c r="BM1990" i="1"/>
  <c r="BM1902" i="1"/>
  <c r="BM1806" i="1"/>
  <c r="BM1702" i="1"/>
  <c r="BM1594" i="1"/>
  <c r="BM1458" i="1"/>
  <c r="BM1318" i="1"/>
  <c r="BM1190" i="1"/>
  <c r="BM1074" i="1"/>
  <c r="BM914" i="1"/>
  <c r="BM774" i="1"/>
  <c r="BM646" i="1"/>
  <c r="BM486" i="1"/>
  <c r="BM422" i="1"/>
  <c r="BM294" i="1"/>
  <c r="BM154" i="1"/>
  <c r="BM18" i="1"/>
  <c r="BM249" i="1"/>
  <c r="BM1341" i="1"/>
  <c r="BM1001" i="1"/>
  <c r="BM853" i="1"/>
  <c r="BM2127" i="1"/>
  <c r="BM1471" i="1"/>
  <c r="BM3343" i="1"/>
  <c r="BM2911" i="1"/>
  <c r="BM755" i="1"/>
  <c r="BM2740" i="1"/>
  <c r="BM812" i="1"/>
  <c r="BM316" i="1"/>
  <c r="BM3342" i="1"/>
  <c r="BM3246" i="1"/>
  <c r="BM3158" i="1"/>
  <c r="BM3070" i="1"/>
  <c r="BM2982" i="1"/>
  <c r="BM2886" i="1"/>
  <c r="BM2798" i="1"/>
  <c r="BM2750" i="1"/>
  <c r="BM2662" i="1"/>
  <c r="BM2526" i="1"/>
  <c r="BM2430" i="1"/>
  <c r="BM2342" i="1"/>
  <c r="BM2254" i="1"/>
  <c r="BM2158" i="1"/>
  <c r="BM2070" i="1"/>
  <c r="BM1966" i="1"/>
  <c r="BM1886" i="1"/>
  <c r="BM1798" i="1"/>
  <c r="BM1694" i="1"/>
  <c r="BM1586" i="1"/>
  <c r="BM1446" i="1"/>
  <c r="BM1298" i="1"/>
  <c r="BM1178" i="1"/>
  <c r="BM1050" i="1"/>
  <c r="BM890" i="1"/>
  <c r="BM762" i="1"/>
  <c r="BM634" i="1"/>
  <c r="BM402" i="1"/>
  <c r="BM282" i="1"/>
  <c r="BM134" i="1"/>
  <c r="BM6" i="1"/>
  <c r="BM397" i="1"/>
  <c r="BM1417" i="1"/>
  <c r="BM1209" i="1"/>
  <c r="BM937" i="1"/>
  <c r="BM693" i="1"/>
  <c r="BM369" i="1"/>
  <c r="BM864" i="1"/>
  <c r="BM492" i="1"/>
  <c r="BM240" i="1"/>
  <c r="BM1509" i="1"/>
  <c r="BM1205" i="1"/>
  <c r="BM877" i="1"/>
  <c r="BM681" i="1"/>
  <c r="BM457" i="1"/>
  <c r="BM245" i="1"/>
  <c r="BM580" i="1"/>
  <c r="BM513" i="1"/>
  <c r="BM2227" i="1"/>
  <c r="BM1647" i="1"/>
  <c r="BM1119" i="1"/>
  <c r="BM623" i="1"/>
  <c r="BM2420" i="1"/>
  <c r="BM68" i="1"/>
  <c r="BM2826" i="1"/>
  <c r="BM2099" i="1"/>
  <c r="BM1719" i="1"/>
  <c r="BM1039" i="1"/>
  <c r="BM351" i="1"/>
  <c r="BM3327" i="1"/>
  <c r="BM3151" i="1"/>
  <c r="BM1134" i="1"/>
  <c r="BM479" i="1"/>
  <c r="BM371" i="1"/>
  <c r="BM174" i="1"/>
  <c r="BM2612" i="1"/>
  <c r="BM992" i="1"/>
  <c r="BM768" i="1"/>
  <c r="BM512" i="1"/>
  <c r="BM396" i="1"/>
  <c r="BM160" i="1"/>
  <c r="BM3374" i="1"/>
  <c r="BM3334" i="1"/>
  <c r="BM3286" i="1"/>
  <c r="BM3238" i="1"/>
  <c r="BM3198" i="1"/>
  <c r="BM3150" i="1"/>
  <c r="BM3102" i="1"/>
  <c r="BM3046" i="1"/>
  <c r="BM3014" i="1"/>
  <c r="BM2966" i="1"/>
  <c r="BM2918" i="1"/>
  <c r="BM2878" i="1"/>
  <c r="BM2822" i="1"/>
  <c r="BM2782" i="1"/>
  <c r="BM2742" i="1"/>
  <c r="BM2694" i="1"/>
  <c r="BM2646" i="1"/>
  <c r="BM2598" i="1"/>
  <c r="BM2558" i="1"/>
  <c r="BM2510" i="1"/>
  <c r="BM2470" i="1"/>
  <c r="BM2422" i="1"/>
  <c r="BM2374" i="1"/>
  <c r="BM2334" i="1"/>
  <c r="BM2286" i="1"/>
  <c r="BM2238" i="1"/>
  <c r="BM2182" i="1"/>
  <c r="BM2150" i="1"/>
  <c r="BM2102" i="1"/>
  <c r="BM2054" i="1"/>
  <c r="BM2014" i="1"/>
  <c r="BM1958" i="1"/>
  <c r="BM1918" i="1"/>
  <c r="BM1878" i="1"/>
  <c r="BM1830" i="1"/>
  <c r="BM1782" i="1"/>
  <c r="BM1726" i="1"/>
  <c r="BM1686" i="1"/>
  <c r="BM1618" i="1"/>
  <c r="BM1562" i="1"/>
  <c r="BM1498" i="1"/>
  <c r="BM1426" i="1"/>
  <c r="BM1350" i="1"/>
  <c r="BM1286" i="1"/>
  <c r="BM1210" i="1"/>
  <c r="BM1158" i="1"/>
  <c r="BM1094" i="1"/>
  <c r="BM1018" i="1"/>
  <c r="BM966" i="1"/>
  <c r="BM882" i="1"/>
  <c r="BM826" i="1"/>
  <c r="BM754" i="1"/>
  <c r="BM690" i="1"/>
  <c r="BM614" i="1"/>
  <c r="BM530" i="1"/>
  <c r="BM454" i="1"/>
  <c r="BM390" i="1"/>
  <c r="BM326" i="1"/>
  <c r="BM262" i="1"/>
  <c r="BM210" i="1"/>
  <c r="BM122" i="1"/>
  <c r="BM50" i="1"/>
  <c r="BM541" i="1"/>
  <c r="BM341" i="1"/>
  <c r="BM1505" i="1"/>
  <c r="BM1397" i="1"/>
  <c r="BM1297" i="1"/>
  <c r="BM1189" i="1"/>
  <c r="BM1045" i="1"/>
  <c r="BM909" i="1"/>
  <c r="BM809" i="1"/>
  <c r="BM669" i="1"/>
  <c r="BM477" i="1"/>
  <c r="BM345" i="1"/>
  <c r="BM149" i="1"/>
  <c r="BM828" i="1"/>
  <c r="BM668" i="1"/>
  <c r="BM336" i="1"/>
  <c r="BM208" i="1"/>
  <c r="BM1749" i="1"/>
  <c r="BM1581" i="1"/>
  <c r="BM1473" i="1"/>
  <c r="BM1337" i="1"/>
  <c r="BM1185" i="1"/>
  <c r="BM1013" i="1"/>
  <c r="BM861" i="1"/>
  <c r="BM745" i="1"/>
  <c r="BM665" i="1"/>
  <c r="BM529" i="1"/>
  <c r="BM433" i="1"/>
  <c r="BM325" i="1"/>
  <c r="BM209" i="1"/>
  <c r="BM852" i="1"/>
  <c r="BM484" i="1"/>
  <c r="BM164" i="1"/>
  <c r="BM453" i="1"/>
  <c r="BM2771" i="1"/>
  <c r="BM2339" i="1"/>
  <c r="BM2159" i="1"/>
  <c r="BM1891" i="1"/>
  <c r="BM1375" i="1"/>
  <c r="BM1239" i="1"/>
  <c r="BM1047" i="1"/>
  <c r="BM591" i="1"/>
  <c r="BM399" i="1"/>
  <c r="BM627" i="1"/>
  <c r="BM2292" i="1"/>
  <c r="BM244" i="1"/>
  <c r="BM3402" i="1"/>
  <c r="BM3354" i="1"/>
  <c r="BM3314" i="1"/>
  <c r="BM3266" i="1"/>
  <c r="BM3226" i="1"/>
  <c r="BM3178" i="1"/>
  <c r="BM3130" i="1"/>
  <c r="BM3090" i="1"/>
  <c r="BM3042" i="1"/>
  <c r="BM2994" i="1"/>
  <c r="BM2938" i="1"/>
  <c r="BM2906" i="1"/>
  <c r="BM2858" i="1"/>
  <c r="BM2810" i="1"/>
  <c r="BM2770" i="1"/>
  <c r="BM2714" i="1"/>
  <c r="BM2674" i="1"/>
  <c r="BM2634" i="1"/>
  <c r="BM2586" i="1"/>
  <c r="BM2538" i="1"/>
  <c r="BM2490" i="1"/>
  <c r="BM2450" i="1"/>
  <c r="BM2402" i="1"/>
  <c r="BM2362" i="1"/>
  <c r="BM2314" i="1"/>
  <c r="BM2266" i="1"/>
  <c r="BM2226" i="1"/>
  <c r="BM2178" i="1"/>
  <c r="BM2130" i="1"/>
  <c r="BM2074" i="1"/>
  <c r="BM2042" i="1"/>
  <c r="BM1994" i="1"/>
  <c r="BM1946" i="1"/>
  <c r="BM1906" i="1"/>
  <c r="BM1850" i="1"/>
  <c r="BM1810" i="1"/>
  <c r="BM1770" i="1"/>
  <c r="BM1722" i="1"/>
  <c r="BM1674" i="1"/>
  <c r="BM1622" i="1"/>
  <c r="BM1558" i="1"/>
  <c r="BM1506" i="1"/>
  <c r="BM1430" i="1"/>
  <c r="BM1378" i="1"/>
  <c r="BM1314" i="1"/>
  <c r="BM1270" i="1"/>
  <c r="BM1194" i="1"/>
  <c r="BM1154" i="1"/>
  <c r="BM1078" i="1"/>
  <c r="BM1014" i="1"/>
  <c r="BM938" i="1"/>
  <c r="BM886" i="1"/>
  <c r="BM822" i="1"/>
  <c r="BM770" i="1"/>
  <c r="BM714" i="1"/>
  <c r="BM650" i="1"/>
  <c r="BM586" i="1"/>
  <c r="BM534" i="1"/>
  <c r="BM458" i="1"/>
  <c r="BM418" i="1"/>
  <c r="BM342" i="1"/>
  <c r="BM298" i="1"/>
  <c r="BM234" i="1"/>
  <c r="BM162" i="1"/>
  <c r="BM98" i="1"/>
  <c r="BM42" i="1"/>
  <c r="BM972" i="1"/>
  <c r="BM832" i="1"/>
  <c r="BM672" i="1"/>
  <c r="BM1262" i="1"/>
  <c r="BM836" i="1"/>
  <c r="BM532" i="1"/>
  <c r="BM20" i="1"/>
  <c r="BM912" i="1"/>
  <c r="BM720" i="1"/>
  <c r="BM476" i="1"/>
  <c r="BM380" i="1"/>
  <c r="BM268" i="1"/>
  <c r="BM44" i="1"/>
  <c r="BM564" i="1"/>
  <c r="BM498" i="1"/>
  <c r="BM1502" i="1"/>
  <c r="BM3267" i="1"/>
  <c r="BM3075" i="1"/>
  <c r="BM2895" i="1"/>
  <c r="BM2675" i="1"/>
  <c r="BM2483" i="1"/>
  <c r="BM2319" i="1"/>
  <c r="BM2031" i="1"/>
  <c r="BM1727" i="1"/>
  <c r="BM1343" i="1"/>
  <c r="BM1071" i="1"/>
  <c r="BM287" i="1"/>
  <c r="BM1689" i="1"/>
  <c r="BM1585" i="1"/>
  <c r="BM1429" i="1"/>
  <c r="BM1309" i="1"/>
  <c r="BM1201" i="1"/>
  <c r="BM1113" i="1"/>
  <c r="BM965" i="1"/>
  <c r="BM797" i="1"/>
  <c r="BM637" i="1"/>
  <c r="BM533" i="1"/>
  <c r="BM531" i="1"/>
  <c r="BM425" i="1"/>
  <c r="BM289" i="1"/>
  <c r="BM181" i="1"/>
  <c r="BM264" i="1"/>
  <c r="BM3016" i="1"/>
  <c r="BM67" i="1"/>
  <c r="BM1177" i="1"/>
  <c r="BM881" i="1"/>
  <c r="BM1637" i="1"/>
  <c r="BM1405" i="1"/>
  <c r="BM1081" i="1"/>
  <c r="BM829" i="1"/>
  <c r="BM1042" i="1"/>
  <c r="BM430" i="1"/>
  <c r="BM236" i="1"/>
  <c r="BM96" i="1"/>
  <c r="BM1214" i="1"/>
  <c r="BM654" i="1"/>
  <c r="BM1741" i="1"/>
  <c r="BM1645" i="1"/>
  <c r="BM1485" i="1"/>
  <c r="BM1325" i="1"/>
  <c r="BM1217" i="1"/>
  <c r="BM1105" i="1"/>
  <c r="BM985" i="1"/>
  <c r="BM889" i="1"/>
  <c r="BM781" i="1"/>
  <c r="BM689" i="1"/>
  <c r="BM561" i="1"/>
  <c r="BM405" i="1"/>
  <c r="BM317" i="1"/>
  <c r="BM217" i="1"/>
  <c r="BM964" i="1"/>
  <c r="BM660" i="1"/>
  <c r="BM480" i="1"/>
  <c r="BM324" i="1"/>
  <c r="BM148" i="1"/>
  <c r="BM1673" i="1"/>
  <c r="BM1561" i="1"/>
  <c r="BM1453" i="1"/>
  <c r="BM1321" i="1"/>
  <c r="BM1097" i="1"/>
  <c r="BM941" i="1"/>
  <c r="BM677" i="1"/>
  <c r="BM553" i="1"/>
  <c r="BM297" i="1"/>
  <c r="BM153" i="1"/>
  <c r="BM28" i="1"/>
  <c r="BM594" i="1"/>
  <c r="BM1295" i="1"/>
  <c r="BM1075" i="1"/>
  <c r="BM2424" i="1"/>
  <c r="BM1608" i="1"/>
  <c r="BM579" i="1"/>
  <c r="BM3263" i="1"/>
  <c r="BM3039" i="1"/>
  <c r="BM2879" i="1"/>
  <c r="BM2659" i="1"/>
  <c r="BM2447" i="1"/>
  <c r="BM2047" i="1"/>
  <c r="BM1795" i="1"/>
  <c r="BM1599" i="1"/>
  <c r="BM1383" i="1"/>
  <c r="BM1095" i="1"/>
  <c r="BM799" i="1"/>
  <c r="BM207" i="1"/>
  <c r="BM350" i="1"/>
  <c r="BM1753" i="1"/>
  <c r="BM1613" i="1"/>
  <c r="BM1347" i="1"/>
  <c r="BM83" i="1"/>
  <c r="BM723" i="1"/>
  <c r="BM1135" i="1"/>
  <c r="BM936" i="1"/>
  <c r="BM184" i="1"/>
  <c r="BM2264" i="1"/>
  <c r="BM136" i="1"/>
  <c r="BM168" i="1"/>
  <c r="BM771" i="1"/>
  <c r="BM1999" i="1"/>
  <c r="BM1752" i="1"/>
  <c r="BM552" i="1"/>
  <c r="BM1903" i="1"/>
  <c r="BM687" i="1"/>
  <c r="BM15" i="1"/>
  <c r="BM3155" i="1"/>
  <c r="BM2787" i="1"/>
  <c r="BM2639" i="1"/>
  <c r="BM2479" i="1"/>
  <c r="BM2335" i="1"/>
  <c r="BM2147" i="1"/>
  <c r="BM1775" i="1"/>
  <c r="BM1535" i="1"/>
  <c r="BM1263" i="1"/>
  <c r="BM1027" i="1"/>
  <c r="BM607" i="1"/>
  <c r="BM271" i="1"/>
  <c r="BM2296" i="1"/>
  <c r="BM1352" i="1"/>
  <c r="BM1086" i="1"/>
  <c r="BM232" i="1"/>
  <c r="BM152" i="1"/>
  <c r="BM878" i="1"/>
  <c r="BM920" i="1"/>
  <c r="BJ1" i="1"/>
  <c r="BK5" i="1"/>
  <c r="BK1" i="1" l="1"/>
  <c r="BM5" i="1"/>
  <c r="BM1" i="1" l="1"/>
  <c r="BN1" i="1" s="1"/>
</calcChain>
</file>

<file path=xl/sharedStrings.xml><?xml version="1.0" encoding="utf-8"?>
<sst xmlns="http://schemas.openxmlformats.org/spreadsheetml/2006/main" count="96375" uniqueCount="2393">
  <si>
    <t>Co Code</t>
  </si>
  <si>
    <t>Asset Class</t>
  </si>
  <si>
    <t>Asset Class Name</t>
  </si>
  <si>
    <t>Asset No</t>
  </si>
  <si>
    <t>Category</t>
  </si>
  <si>
    <t>Asset Description</t>
  </si>
  <si>
    <t>Sub Asset</t>
  </si>
  <si>
    <t>Serial No.</t>
  </si>
  <si>
    <t>Cost Centre</t>
  </si>
  <si>
    <t>Profit Centre</t>
  </si>
  <si>
    <t>Project Name</t>
  </si>
  <si>
    <t>LVA</t>
  </si>
  <si>
    <t>Asset Sub Category</t>
  </si>
  <si>
    <t>Asset Sub Cat. Desc.</t>
  </si>
  <si>
    <t>Department Category</t>
  </si>
  <si>
    <t>Department Cat. Desc.</t>
  </si>
  <si>
    <t>Asset Location</t>
  </si>
  <si>
    <t>Asset Location Desc</t>
  </si>
  <si>
    <t>Asset Capitalization Date</t>
  </si>
  <si>
    <t>Depreciation Date</t>
  </si>
  <si>
    <t>Voucher</t>
  </si>
  <si>
    <t>Quantity</t>
  </si>
  <si>
    <t>UOM</t>
  </si>
  <si>
    <t>Opening Gross Value</t>
  </si>
  <si>
    <t>Opening Accum. dep</t>
  </si>
  <si>
    <t>Addition</t>
  </si>
  <si>
    <t>Deletion</t>
  </si>
  <si>
    <t>Transfer</t>
  </si>
  <si>
    <t>Closing Gross Value</t>
  </si>
  <si>
    <t>depri. Days</t>
  </si>
  <si>
    <t>Depreciation Key</t>
  </si>
  <si>
    <t>Depreciation Rate</t>
  </si>
  <si>
    <t>Useful Life in Years</t>
  </si>
  <si>
    <t>Prd (Useful Life in period)</t>
  </si>
  <si>
    <t>Useful Life in Periods</t>
  </si>
  <si>
    <t>Depreciation for the Year</t>
  </si>
  <si>
    <t>Dep On Retirement</t>
  </si>
  <si>
    <t>Dep. On Transfer</t>
  </si>
  <si>
    <t>Unplanned Depre</t>
  </si>
  <si>
    <t>Total Acc.Depre</t>
  </si>
  <si>
    <t>Accu Dep.</t>
  </si>
  <si>
    <t>Asset Scrap Value</t>
  </si>
  <si>
    <t>WDV</t>
  </si>
  <si>
    <t>Tagable/NonTagable</t>
  </si>
  <si>
    <t>1740</t>
  </si>
  <si>
    <t>Freehold Land -Wind</t>
  </si>
  <si>
    <t>Land</t>
  </si>
  <si>
    <t>Land (Extra Land purchase)</t>
  </si>
  <si>
    <t>FA00018</t>
  </si>
  <si>
    <t>17406001PW</t>
  </si>
  <si>
    <t>KUTCH (OKWPL)  250 M</t>
  </si>
  <si>
    <t>NO</t>
  </si>
  <si>
    <t/>
  </si>
  <si>
    <t>EA</t>
  </si>
  <si>
    <t>0000</t>
  </si>
  <si>
    <t>No depreciation</t>
  </si>
  <si>
    <t>50</t>
  </si>
  <si>
    <t>0</t>
  </si>
  <si>
    <t>Land for Boundary wall</t>
  </si>
  <si>
    <t>LAND FOR BOUNDARY</t>
  </si>
  <si>
    <t>Plant &amp; Machinery</t>
  </si>
  <si>
    <t>Windmast</t>
  </si>
  <si>
    <t>Wind Mast Dwarka South</t>
  </si>
  <si>
    <t>FA00003</t>
  </si>
  <si>
    <t>P009</t>
  </si>
  <si>
    <t>Plant &amp; Machinery Wind</t>
  </si>
  <si>
    <t>PW</t>
  </si>
  <si>
    <t>Wind</t>
  </si>
  <si>
    <t>GJ00</t>
  </si>
  <si>
    <t>Gujarat</t>
  </si>
  <si>
    <t>ZR03</t>
  </si>
  <si>
    <t>Renew Dep upto 95% as per Useful Life CERC</t>
  </si>
  <si>
    <t>18</t>
  </si>
  <si>
    <t>00000002</t>
  </si>
  <si>
    <t>Wind Mast Barbariya</t>
  </si>
  <si>
    <t>FA00006</t>
  </si>
  <si>
    <t>Wind Mast Jadura</t>
  </si>
  <si>
    <t>FA00007</t>
  </si>
  <si>
    <t>Wind Mast Dwarka East</t>
  </si>
  <si>
    <t>FA00010</t>
  </si>
  <si>
    <t>Wind Mast Dwarka North</t>
  </si>
  <si>
    <t>FA00012</t>
  </si>
  <si>
    <t>Wind Mast Dhrasan Vel</t>
  </si>
  <si>
    <t>FA00002</t>
  </si>
  <si>
    <t>Wind Mast Bheraiya</t>
  </si>
  <si>
    <t>FA00009</t>
  </si>
  <si>
    <t>Anchor Bolts</t>
  </si>
  <si>
    <t>GJ05</t>
  </si>
  <si>
    <t>Gujarat-Bhuvad / Kutch</t>
  </si>
  <si>
    <t>30</t>
  </si>
  <si>
    <t>Anchor Base &amp; Template</t>
  </si>
  <si>
    <t>Anchor Accessories</t>
  </si>
  <si>
    <t>Tower</t>
  </si>
  <si>
    <t>Service Lift</t>
  </si>
  <si>
    <t>Site Pack - Bolt &amp; acce</t>
  </si>
  <si>
    <t>Site Pack - Stair Case</t>
  </si>
  <si>
    <t>Nacelle Accessories</t>
  </si>
  <si>
    <t>Switchgear</t>
  </si>
  <si>
    <t>Cooler Top</t>
  </si>
  <si>
    <t>Accessories</t>
  </si>
  <si>
    <t>Cable Drum</t>
  </si>
  <si>
    <t>Hub</t>
  </si>
  <si>
    <t>Blade</t>
  </si>
  <si>
    <t>Ground Controller</t>
  </si>
  <si>
    <t>UPS</t>
  </si>
  <si>
    <t>Light Control</t>
  </si>
  <si>
    <t>SCADA</t>
  </si>
  <si>
    <t>E &amp; C</t>
  </si>
  <si>
    <t>Foundation</t>
  </si>
  <si>
    <t>Civil Work</t>
  </si>
  <si>
    <t>Substation &amp; Grid Infrastructure</t>
  </si>
  <si>
    <t>Third Party Inspection</t>
  </si>
  <si>
    <t>Soft cost</t>
  </si>
  <si>
    <t>Preoperative Expense</t>
  </si>
  <si>
    <t>IDC cost</t>
  </si>
  <si>
    <t>PSS Land</t>
  </si>
  <si>
    <t>Cross Charge (Shared Service)</t>
  </si>
  <si>
    <t>OSTRO KUTCH - 4989</t>
  </si>
  <si>
    <t>OSTRO KUTCH - 4990</t>
  </si>
  <si>
    <t>OSTRO KUTCH - 4991</t>
  </si>
  <si>
    <t>OSTRO KUTCH - 4992</t>
  </si>
  <si>
    <t>OSTRO KUTCH - 4993</t>
  </si>
  <si>
    <t>OSTRO KUTCH - 4994</t>
  </si>
  <si>
    <t>OSTRO KUTCH - 4995</t>
  </si>
  <si>
    <t>OSTRO KUTCH - 4996</t>
  </si>
  <si>
    <t>OSTRO KUTCH - 4997</t>
  </si>
  <si>
    <t>OSTRO KUTCH - 4998</t>
  </si>
  <si>
    <t>OSTRO KUTCH - 4999</t>
  </si>
  <si>
    <t>OSTRO KUTCH - 5000</t>
  </si>
  <si>
    <t>OSTRO KUTCH - 5001</t>
  </si>
  <si>
    <t>OSTRO KUTCH - 5002</t>
  </si>
  <si>
    <t>OSTRO KUTCH - 5003</t>
  </si>
  <si>
    <t>OSTRO KUTCH - 5004</t>
  </si>
  <si>
    <t>OSTRO KUTCH - 5005</t>
  </si>
  <si>
    <t>OSTRO KUTCH - 5006</t>
  </si>
  <si>
    <t>OSTRO KUTCH - 5007</t>
  </si>
  <si>
    <t>OSTRO KUTCH - 5008</t>
  </si>
  <si>
    <t>OSTRO KUTCH - 5009</t>
  </si>
  <si>
    <t>OSTRO KUTCH - 5010</t>
  </si>
  <si>
    <t>OSTRO KUTCH - 5011</t>
  </si>
  <si>
    <t>OSTRO KUTCH - 5012</t>
  </si>
  <si>
    <t>OSTRO KUTCH - 5013</t>
  </si>
  <si>
    <t>OSTRO KUTCH - 5014</t>
  </si>
  <si>
    <t>OSTRO KUTCH - 5015</t>
  </si>
  <si>
    <t>OSTRO KUTCH - 5016</t>
  </si>
  <si>
    <t>OSTRO KUTCH - 5017</t>
  </si>
  <si>
    <t>OSTRO KUTCH - 5018</t>
  </si>
  <si>
    <t>OSTRO KUTCH - 5019</t>
  </si>
  <si>
    <t>OSTRO KUTCH - 5020</t>
  </si>
  <si>
    <t>OSTRO KUTCH - 5022</t>
  </si>
  <si>
    <t>OSTRO KUTCH - 5023</t>
  </si>
  <si>
    <t>OSTRO KUTCH - 5024</t>
  </si>
  <si>
    <t>OSTRO KUTCH - 5025</t>
  </si>
  <si>
    <t>OSTRO KUTCH - 5026</t>
  </si>
  <si>
    <t>OSTRO KUTCH - 5027</t>
  </si>
  <si>
    <t>OSTRO KUTCH - 5028</t>
  </si>
  <si>
    <t>OSTRO KUTCH - 5029</t>
  </si>
  <si>
    <t>OSTRO KUTCH - 5030</t>
  </si>
  <si>
    <t>OSTRO KUTCH - 5031</t>
  </si>
  <si>
    <t>OSTRO KUTCH - 5032</t>
  </si>
  <si>
    <t>OSTRO KUTCH - 5033</t>
  </si>
  <si>
    <t>OSTRO KUTCH - 5034</t>
  </si>
  <si>
    <t>OSTRO KUTCH - 5035</t>
  </si>
  <si>
    <t>OSTRO KUTCH - 5036</t>
  </si>
  <si>
    <t>OSTRO KUTCH - 5038</t>
  </si>
  <si>
    <t>OSTRO KUTCH - 5039</t>
  </si>
  <si>
    <t>OSTRO KUTCH - 5040</t>
  </si>
  <si>
    <t>OSTRO KUTCH - 5041</t>
  </si>
  <si>
    <t>OSTRO KUTCH - 5042</t>
  </si>
  <si>
    <t>OSTRO KUTCH - 5043</t>
  </si>
  <si>
    <t>OSTRO KUTCH - 5044</t>
  </si>
  <si>
    <t>OSTRO KUTCH - 5045</t>
  </si>
  <si>
    <t>OSTRO KUTCH - 5046</t>
  </si>
  <si>
    <t>OSTRO KUTCH - 5047</t>
  </si>
  <si>
    <t>OSTRO KUTCH - 5049</t>
  </si>
  <si>
    <t>OSTRO KUTCH - 5050</t>
  </si>
  <si>
    <t>OSTRO KUTCH - 5051</t>
  </si>
  <si>
    <t>OSTRO KUTCH - 5052</t>
  </si>
  <si>
    <t>OSTRO KUTCH - 5053</t>
  </si>
  <si>
    <t>OSTRO KUTCH - 5054</t>
  </si>
  <si>
    <t>BHO-116</t>
  </si>
  <si>
    <t>PSS land</t>
  </si>
  <si>
    <t>BHO-118</t>
  </si>
  <si>
    <t>BHO-122</t>
  </si>
  <si>
    <t>BHO-123</t>
  </si>
  <si>
    <t>BHO-124</t>
  </si>
  <si>
    <t>BHO-125</t>
  </si>
  <si>
    <t>BHO-126</t>
  </si>
  <si>
    <t>BHO-076</t>
  </si>
  <si>
    <t>BHO-099</t>
  </si>
  <si>
    <t>BHO-066</t>
  </si>
  <si>
    <t>VADA21</t>
  </si>
  <si>
    <t>BHE-21</t>
  </si>
  <si>
    <t>BHE-22</t>
  </si>
  <si>
    <t>BHE-23</t>
  </si>
  <si>
    <t>BHO-197</t>
  </si>
  <si>
    <t>BHO-198</t>
  </si>
  <si>
    <t>KUT-18</t>
  </si>
  <si>
    <t>BHO-165</t>
  </si>
  <si>
    <t>BHO-169</t>
  </si>
  <si>
    <t>KUT-30</t>
  </si>
  <si>
    <t>KUT-31</t>
  </si>
  <si>
    <t>KUT-43</t>
  </si>
  <si>
    <t>KUT-44</t>
  </si>
  <si>
    <t>KUT-46</t>
  </si>
  <si>
    <t>KUT-48</t>
  </si>
  <si>
    <t>BHA-01</t>
  </si>
  <si>
    <t>BHA-16</t>
  </si>
  <si>
    <t>BHA-33</t>
  </si>
  <si>
    <t>BHA-27</t>
  </si>
  <si>
    <t>BHA-84</t>
  </si>
  <si>
    <t>BHA-85</t>
  </si>
  <si>
    <t>BHA-86</t>
  </si>
  <si>
    <t>BHA-44</t>
  </si>
  <si>
    <t>BHA-46</t>
  </si>
  <si>
    <t>BHA-47</t>
  </si>
  <si>
    <t>BHA-59</t>
  </si>
  <si>
    <t>BHA-61</t>
  </si>
  <si>
    <t>BHA-37</t>
  </si>
  <si>
    <t>BHA-38</t>
  </si>
  <si>
    <t>BHA-36</t>
  </si>
  <si>
    <t>BHA-120</t>
  </si>
  <si>
    <t>BHA-121</t>
  </si>
  <si>
    <t>BHA-199</t>
  </si>
  <si>
    <t>CHUBDAK-02</t>
  </si>
  <si>
    <t>KUT-41</t>
  </si>
  <si>
    <t>KUT-42</t>
  </si>
  <si>
    <t>KUT-45</t>
  </si>
  <si>
    <t>BHA-193</t>
  </si>
  <si>
    <t>BHA-194</t>
  </si>
  <si>
    <t>KUT-63</t>
  </si>
  <si>
    <t>WINDMILL LOC 114</t>
  </si>
  <si>
    <t>WINDMILL LOC 115</t>
  </si>
  <si>
    <t>WINDMILL LOC 116</t>
  </si>
  <si>
    <t>WINDMILL LOC 117</t>
  </si>
  <si>
    <t>WINDMILL LOC 118</t>
  </si>
  <si>
    <t>WINDMILL LOC 119</t>
  </si>
  <si>
    <t>WINDMILL LOC 120</t>
  </si>
  <si>
    <t>WINDMILL LOC 122</t>
  </si>
  <si>
    <t>WINDMILL LOC 123</t>
  </si>
  <si>
    <t>WINDMILL LOC 124</t>
  </si>
  <si>
    <t>WINDMILL LOC 125</t>
  </si>
  <si>
    <t>Furniture and Fixtur</t>
  </si>
  <si>
    <t>Other Asset</t>
  </si>
  <si>
    <t>Safety Signage</t>
  </si>
  <si>
    <t>17406001AD</t>
  </si>
  <si>
    <t>S003</t>
  </si>
  <si>
    <t>Signage</t>
  </si>
  <si>
    <t>ADMN</t>
  </si>
  <si>
    <t>Admin</t>
  </si>
  <si>
    <t>ZR00</t>
  </si>
  <si>
    <t>ReNew: Depreciation from useful life-IFRS</t>
  </si>
  <si>
    <t>3</t>
  </si>
  <si>
    <t>Steel Cupboard</t>
  </si>
  <si>
    <t>17406001OM</t>
  </si>
  <si>
    <t>A004</t>
  </si>
  <si>
    <t>Almirah</t>
  </si>
  <si>
    <t>O&amp;M</t>
  </si>
  <si>
    <t>O &amp; M</t>
  </si>
  <si>
    <t>1100000032</t>
  </si>
  <si>
    <t>10</t>
  </si>
  <si>
    <t>00000001</t>
  </si>
  <si>
    <t>Office Equipments</t>
  </si>
  <si>
    <t>43Inch LED Screen</t>
  </si>
  <si>
    <t>17406001IT</t>
  </si>
  <si>
    <t>T004</t>
  </si>
  <si>
    <t>Television</t>
  </si>
  <si>
    <t>IT</t>
  </si>
  <si>
    <t>5</t>
  </si>
  <si>
    <t>UPS 3 KVA</t>
  </si>
  <si>
    <t>U001</t>
  </si>
  <si>
    <t>Printer</t>
  </si>
  <si>
    <t>CNBKM9TFJ6</t>
  </si>
  <si>
    <t>P006</t>
  </si>
  <si>
    <t>Camera - Nikon Coolpix P1000 125X Zoom.</t>
  </si>
  <si>
    <t>000000000011004241</t>
  </si>
  <si>
    <t>C005</t>
  </si>
  <si>
    <t>Camera</t>
  </si>
  <si>
    <t>Air Conditioner</t>
  </si>
  <si>
    <t>A002</t>
  </si>
  <si>
    <t>Cisco Router</t>
  </si>
  <si>
    <t>R005</t>
  </si>
  <si>
    <t>Router</t>
  </si>
  <si>
    <t>Computers &amp; other IT</t>
  </si>
  <si>
    <t>Multifunction Printer</t>
  </si>
  <si>
    <t>FA00017</t>
  </si>
  <si>
    <t>Dell Desktop (T 3620)</t>
  </si>
  <si>
    <t>CT2GGP2</t>
  </si>
  <si>
    <t>D002</t>
  </si>
  <si>
    <t>Desktop</t>
  </si>
  <si>
    <t>Dell Desktop</t>
  </si>
  <si>
    <t>CT3JGP2</t>
  </si>
  <si>
    <t>CT3NGP2</t>
  </si>
  <si>
    <t>Dell Monitor</t>
  </si>
  <si>
    <t>QDC0085T0YHB</t>
  </si>
  <si>
    <t>T007</t>
  </si>
  <si>
    <t>TFT</t>
  </si>
  <si>
    <t>QDC0085T100B</t>
  </si>
  <si>
    <t>QDC0085U0A8B</t>
  </si>
  <si>
    <t>Dell Sonic Firewall</t>
  </si>
  <si>
    <t>18B169C3F9B4</t>
  </si>
  <si>
    <t>F006</t>
  </si>
  <si>
    <t>Firewall</t>
  </si>
  <si>
    <t>Dell Sonicwall - TZ SOHO 3YR</t>
  </si>
  <si>
    <t>18B169AC5240</t>
  </si>
  <si>
    <t>Dell Power Edge T130 Server-OPC Hardware( SCADA)</t>
  </si>
  <si>
    <t>6BJM423</t>
  </si>
  <si>
    <t>S002</t>
  </si>
  <si>
    <t>Server</t>
  </si>
  <si>
    <t>6</t>
  </si>
  <si>
    <t>Intangible asset Sft</t>
  </si>
  <si>
    <t>MicroSoft Office 2016</t>
  </si>
  <si>
    <t>S005</t>
  </si>
  <si>
    <t>Software</t>
  </si>
  <si>
    <t>P &amp; M Profit on CC</t>
  </si>
  <si>
    <t>Profit on Cross charge-BHO-116</t>
  </si>
  <si>
    <t>Profit on Cross charge-BHO-118</t>
  </si>
  <si>
    <t>Profit on Cross charge-BHO-122</t>
  </si>
  <si>
    <t>Profit on Cross charge-BHO-123</t>
  </si>
  <si>
    <t>KA00</t>
  </si>
  <si>
    <t>Karnataka</t>
  </si>
  <si>
    <t>Profit on Cross charge-BHO-124</t>
  </si>
  <si>
    <t>Profit on Cross charge-BHO-125</t>
  </si>
  <si>
    <t>Profit on Cross charge-BHO-126</t>
  </si>
  <si>
    <t>Profit on Cross charge-BHO-076</t>
  </si>
  <si>
    <t>Profit on Cross charge-BHO-099</t>
  </si>
  <si>
    <t>Profit on Cross charge-BHO-066</t>
  </si>
  <si>
    <t>Profit on Cross charge-VADA21</t>
  </si>
  <si>
    <t>Profit on Cross charge-BHE-21</t>
  </si>
  <si>
    <t>Profit on Cross charge-BHE-22</t>
  </si>
  <si>
    <t>Profit on Cross charge-BHE-23</t>
  </si>
  <si>
    <t>Profit on Cross charge-BHO-197</t>
  </si>
  <si>
    <t>Profit on Cross charge-BHO-198</t>
  </si>
  <si>
    <t>Profit on Cross charge-KUT-18</t>
  </si>
  <si>
    <t>Profit on Cross charge-BHO-165</t>
  </si>
  <si>
    <t>Profit on Cross charge-BHO-169</t>
  </si>
  <si>
    <t>Profit on Cross charge-KUT-30</t>
  </si>
  <si>
    <t>Profit on Cross charge-KUT-31</t>
  </si>
  <si>
    <t>Profit on Cross charge-KUT-43</t>
  </si>
  <si>
    <t>Profit on Cross charge-KUT-44</t>
  </si>
  <si>
    <t>Profit on Cross charge-KUT-46</t>
  </si>
  <si>
    <t>Profit on Cross charge-KUT-48</t>
  </si>
  <si>
    <t>Profit on Cross charge-Ostro Kutch - 4989</t>
  </si>
  <si>
    <t>KUTCH-4989</t>
  </si>
  <si>
    <t>Profit on Cross charge-Ostro Kutch - 4990</t>
  </si>
  <si>
    <t>Profit on Cross charge-Ostro Kutch - 4991</t>
  </si>
  <si>
    <t>Profit on Cross charge-Ostro Kutch - 4992</t>
  </si>
  <si>
    <t>Profit on Cross charge-Ostro Kutch - 4993</t>
  </si>
  <si>
    <t>Profit on Cross charge-Ostro Kutch - 4994</t>
  </si>
  <si>
    <t>Profit on Cross charge-Ostro Kutch - 4995</t>
  </si>
  <si>
    <t>Profit on Cross charge-Ostro Kutch - 4996</t>
  </si>
  <si>
    <t>Profit on Cross charge-Ostro Kutch - 4997</t>
  </si>
  <si>
    <t>Profit on Cross charge-Ostro Kutch - 4998</t>
  </si>
  <si>
    <t>Profit on Cross charge-Ostro Kutch - 4999</t>
  </si>
  <si>
    <t>Profit on Cross charge-Ostro Kutch - 5000</t>
  </si>
  <si>
    <t>Profit on Cross charge-Ostro Kutch - 5001</t>
  </si>
  <si>
    <t>Profit on Cross charge-Ostro Kutch - 5002</t>
  </si>
  <si>
    <t>Profit on Cross charge-Ostro Kutch - 5003</t>
  </si>
  <si>
    <t>Profit on Cross charge-Ostro Kutch - 5004</t>
  </si>
  <si>
    <t>Profit on Cross charge-Ostro Kutch - 5005</t>
  </si>
  <si>
    <t>Profit on Cross charge-Ostro Kutch - 5006</t>
  </si>
  <si>
    <t>Profit on Cross charge-Ostro Kutch - 5007</t>
  </si>
  <si>
    <t>Profit on Cross charge-Ostro Kutch - 5008</t>
  </si>
  <si>
    <t>Profit on Cross charge-Ostro Kutch - 5009</t>
  </si>
  <si>
    <t>Profit on Cross charge-Ostro Kutch - 5010</t>
  </si>
  <si>
    <t>Profit on Cross charge-Ostro Kutch - 5011</t>
  </si>
  <si>
    <t>Profit on Cross charge-Ostro Kutch - 5012</t>
  </si>
  <si>
    <t>Profit on Cross charge-Ostro Kutch - 5013</t>
  </si>
  <si>
    <t>Profit on Cross charge-Ostro Kutch - 5014</t>
  </si>
  <si>
    <t>Profit on Cross charge-Ostro Kutch - 5015</t>
  </si>
  <si>
    <t>Profit on Cross charge-Ostro Kutch - 5016</t>
  </si>
  <si>
    <t>Profit on Cross charge-Ostro Kutch - 5017</t>
  </si>
  <si>
    <t>Profit on Cross charge-Ostro Kutch - 5018</t>
  </si>
  <si>
    <t>Profit on Cross charge-Ostro Kutch - 5019</t>
  </si>
  <si>
    <t>Profit on Cross charge-Ostro Kutch - 5020</t>
  </si>
  <si>
    <t>Profit on Cross charge-Ostro Kutch - 5022</t>
  </si>
  <si>
    <t>Profit on Cross charge-Ostro Kutch - 5023</t>
  </si>
  <si>
    <t>Profit on Cross charge-Ostro Kutch - 5024</t>
  </si>
  <si>
    <t>Profit on Cross charge-Ostro Kutch - 5025</t>
  </si>
  <si>
    <t>Profit on Cross charge-Ostro Kutch - 5026</t>
  </si>
  <si>
    <t>Profit on Cross charge-Ostro Kutch - 5027</t>
  </si>
  <si>
    <t>Profit on Cross charge-Ostro Kutch - 5028</t>
  </si>
  <si>
    <t>Profit on Cross charge-Ostro Kutch - 5029</t>
  </si>
  <si>
    <t>Profit on Cross charge-Ostro Kutch - 5030</t>
  </si>
  <si>
    <t>Profit on Cross charge-Ostro Kutch - 5031</t>
  </si>
  <si>
    <t>Profit on Cross charge-Ostro Kutch - 5032</t>
  </si>
  <si>
    <t>Profit on Cross charge-Ostro Kutch - 5033</t>
  </si>
  <si>
    <t>Profit on Cross charge-Ostro Kutch - 5034</t>
  </si>
  <si>
    <t>Profit on Cross charge-Ostro Kutch - 5035</t>
  </si>
  <si>
    <t>Profit on Cross charge-Ostro Kutch - 5036</t>
  </si>
  <si>
    <t>Profit on Cross charge-Ostro Kutch - 5038</t>
  </si>
  <si>
    <t>Profit on Cross charge-Ostro Kutch - 5039</t>
  </si>
  <si>
    <t>Profit on Cross charge-Ostro Kutch - 5040</t>
  </si>
  <si>
    <t>Profit on Cross charge-Ostro Kutch - 5041</t>
  </si>
  <si>
    <t>Profit on Cross charge-Ostro Kutch - 5042</t>
  </si>
  <si>
    <t>Profit on Cross charge-Ostro Kutch - 5043</t>
  </si>
  <si>
    <t>Profit on Cross charge-Ostro Kutch - 5044</t>
  </si>
  <si>
    <t>Profit on Cross charge-Ostro Kutch - 5045</t>
  </si>
  <si>
    <t>Profit on Cross charge-Ostro Kutch - 5046</t>
  </si>
  <si>
    <t>Profit on Cross charge-Ostro Kutch - 5047</t>
  </si>
  <si>
    <t>Profit on Cross charge-Ostro Kutch - 5049</t>
  </si>
  <si>
    <t>Profit on Cross charge-Ostro Kutch - 5050</t>
  </si>
  <si>
    <t>Profit on Cross charge-Ostro Kutch - 5051</t>
  </si>
  <si>
    <t>Profit on Cross charge-Ostro Kutch - 5052</t>
  </si>
  <si>
    <t>Profit on Cross charge-Ostro Kutch - 5053</t>
  </si>
  <si>
    <t>Profit on Cross charge-Ostro Kutch - 5054</t>
  </si>
  <si>
    <t>Profit on Cross Charge BHA-01</t>
  </si>
  <si>
    <t>Profit on Cross Charge BHA-16</t>
  </si>
  <si>
    <t>Profit on Cross Charge BHA-33</t>
  </si>
  <si>
    <t>Profit on Cross Charge BHA-27</t>
  </si>
  <si>
    <t>Profit on Cross Charge BHA-84</t>
  </si>
  <si>
    <t>Profit on Cross Charge BHA-85</t>
  </si>
  <si>
    <t>Profit on Cross Charge BHA-86</t>
  </si>
  <si>
    <t>Profit on Cross Charge BHA-44</t>
  </si>
  <si>
    <t>Profit on Cross Charge BHA-46</t>
  </si>
  <si>
    <t>Profit on Cross Charge BHA-47</t>
  </si>
  <si>
    <t>Profit on Cross Charge BHA-59</t>
  </si>
  <si>
    <t>Profit on Cross Charge BHA-61</t>
  </si>
  <si>
    <t>Profit on Cross Charge BHA-37</t>
  </si>
  <si>
    <t>Profit on Cross Charge BHA-38</t>
  </si>
  <si>
    <t>Profit on Cross Charge BHA-36</t>
  </si>
  <si>
    <t>Profit on Cross Charge BHA-120</t>
  </si>
  <si>
    <t>Profit on Cross Charge BHA-121</t>
  </si>
  <si>
    <t>Profit on Cross Charge BHA-199</t>
  </si>
  <si>
    <t>Profit on Cross Charge Chubdak-02</t>
  </si>
  <si>
    <t>Profit on Cross Charge KUT-41</t>
  </si>
  <si>
    <t>Profit on Cross Charge KUT-42</t>
  </si>
  <si>
    <t>Profit on Cross Charge KUT-45</t>
  </si>
  <si>
    <t>Profit on Cross Charge BHA-193</t>
  </si>
  <si>
    <t>Profit on Cross Charge BHA-194</t>
  </si>
  <si>
    <t>Profit on Cross Charge KUT-63</t>
  </si>
  <si>
    <t>P &amp; M Profit on CC-114</t>
  </si>
  <si>
    <t>P &amp; M Profit on CC-115</t>
  </si>
  <si>
    <t>P &amp; M Profit on CC-116</t>
  </si>
  <si>
    <t>P &amp; M Profit on CC-117</t>
  </si>
  <si>
    <t>P &amp; M Profit on CC-118</t>
  </si>
  <si>
    <t>P &amp; M Profit on CC-119</t>
  </si>
  <si>
    <t>P &amp; M Profit on CC-120</t>
  </si>
  <si>
    <t>P &amp; M Profit on CC-121</t>
  </si>
  <si>
    <t>P &amp; M Profit on CC-122</t>
  </si>
  <si>
    <t>P &amp; M Profit on CC-123</t>
  </si>
  <si>
    <t>P &amp; M Profit on CC-124</t>
  </si>
  <si>
    <t>P &amp; M Profit on CC-125</t>
  </si>
  <si>
    <t>P &amp; M Profit on USL</t>
  </si>
  <si>
    <t>USL Interest Kutch - 4989</t>
  </si>
  <si>
    <t>USL Interest Kutch - 4990</t>
  </si>
  <si>
    <t>USL Interest Kutch - 4991</t>
  </si>
  <si>
    <t>USL Interest Kutch - 4992</t>
  </si>
  <si>
    <t>USL Interest Kutch - 4993</t>
  </si>
  <si>
    <t>USL Interest Kutch - 4994</t>
  </si>
  <si>
    <t>USL Interest Kutch - 4995</t>
  </si>
  <si>
    <t>USL Interest Kutch - 4996</t>
  </si>
  <si>
    <t>USL Interest Kutch - 4997</t>
  </si>
  <si>
    <t>USL Interest Kutch - 4998</t>
  </si>
  <si>
    <t>USL Interest Kutch - 4999</t>
  </si>
  <si>
    <t>USL Interest Kutch - 5000</t>
  </si>
  <si>
    <t>USL Interest Kutch - 5001</t>
  </si>
  <si>
    <t>USL Interest Kutch - 5002</t>
  </si>
  <si>
    <t>USL Interest Kutch - 5003</t>
  </si>
  <si>
    <t>USL Interest Kutch - 5004</t>
  </si>
  <si>
    <t>USL Interest Kutch - 5005</t>
  </si>
  <si>
    <t>USL Interest Kutch - 5006</t>
  </si>
  <si>
    <t>USL Interest Kutch - 5007</t>
  </si>
  <si>
    <t>USL Interest Kutch - 5008</t>
  </si>
  <si>
    <t>USL Interest Kutch - 5009</t>
  </si>
  <si>
    <t>USL Interest Kutch - 5010</t>
  </si>
  <si>
    <t>USL Interest Kutch - 5011</t>
  </si>
  <si>
    <t>USL Interest Kutch - 5012</t>
  </si>
  <si>
    <t>USL Interest Kutch - 5013</t>
  </si>
  <si>
    <t>USL Interest Kutch - 5014</t>
  </si>
  <si>
    <t>USL Interest Kutch - 5015</t>
  </si>
  <si>
    <t>USL Interest Kutch - 5016</t>
  </si>
  <si>
    <t>USL Interest Kutch - 5017</t>
  </si>
  <si>
    <t>USL Interest Kutch - 5018</t>
  </si>
  <si>
    <t>USL Interest Kutch - 5019</t>
  </si>
  <si>
    <t>USL Interest Kutch - 5020</t>
  </si>
  <si>
    <t>USL Interest Kutch - 5022</t>
  </si>
  <si>
    <t>USL Interest Kutch - 5023</t>
  </si>
  <si>
    <t>USL Interest Kutch - 5024</t>
  </si>
  <si>
    <t>USL Interest Kutch - 5025</t>
  </si>
  <si>
    <t>USL Interest Kutch - 5026</t>
  </si>
  <si>
    <t>USL Interest Kutch - 5027</t>
  </si>
  <si>
    <t>USL Interest Kutch - 5028</t>
  </si>
  <si>
    <t>USL Interest Kutch - 5029</t>
  </si>
  <si>
    <t>USL Interest Kutch - 5030</t>
  </si>
  <si>
    <t>USL Interest Kutch - 5031</t>
  </si>
  <si>
    <t>USL Interest Kutch - 5032</t>
  </si>
  <si>
    <t>USL Interest Kutch - 5033</t>
  </si>
  <si>
    <t>USL Interest Kutch - 5034</t>
  </si>
  <si>
    <t>USL Interest Kutch - 5035</t>
  </si>
  <si>
    <t>USL Interest Kutch - 5036</t>
  </si>
  <si>
    <t>USL Interest Kutch - 5038</t>
  </si>
  <si>
    <t>USL Interest Kutch - 5039</t>
  </si>
  <si>
    <t>USL Interest Kutch - 5040</t>
  </si>
  <si>
    <t>USL Interest Kutch - 5041</t>
  </si>
  <si>
    <t>USL Interest Kutch - 5042</t>
  </si>
  <si>
    <t>USL Interest Kutch - 5043</t>
  </si>
  <si>
    <t>USL Interest Kutch - 5044</t>
  </si>
  <si>
    <t>USL Interest Kutch - 5045</t>
  </si>
  <si>
    <t>USL Interest Kutch - 5046</t>
  </si>
  <si>
    <t>USL Interest Kutch - 5047</t>
  </si>
  <si>
    <t>USL Interest Kutch - 5049</t>
  </si>
  <si>
    <t>USL Interest Kutch - 5050</t>
  </si>
  <si>
    <t>USL Interest Kutch - 5051</t>
  </si>
  <si>
    <t>USL Interest Kutch - 5052</t>
  </si>
  <si>
    <t>USL Interest Kutch - 5053</t>
  </si>
  <si>
    <t>USL Interest Kutch - 5054</t>
  </si>
  <si>
    <t>USL Interest Kutch-BHO-116</t>
  </si>
  <si>
    <t>USL Interest Kutch-BHO-118</t>
  </si>
  <si>
    <t>USL Interest Kutch-BHO-122</t>
  </si>
  <si>
    <t>USL Interest Kutch-BHO-123</t>
  </si>
  <si>
    <t>USL Interest Kutch-BHO-124</t>
  </si>
  <si>
    <t>USL Interest Kutch-BHO-125</t>
  </si>
  <si>
    <t>USL Interest Kutch-BHO-126</t>
  </si>
  <si>
    <t>USL Interest Kutch-BHO-076</t>
  </si>
  <si>
    <t>USL Interest Kutch-BHO-099</t>
  </si>
  <si>
    <t>USL Interest Kutch-BHO-066</t>
  </si>
  <si>
    <t>USL Interest Kutch-VADA21</t>
  </si>
  <si>
    <t>USL Interest Kutch-BHE-21</t>
  </si>
  <si>
    <t>USL Interest Kutch-BHE-22</t>
  </si>
  <si>
    <t>USL Interest Kutch-BHE-23</t>
  </si>
  <si>
    <t>USL Interest Kutch-BHO-197</t>
  </si>
  <si>
    <t>USL Interest Kutch-BHO-198</t>
  </si>
  <si>
    <t>USL Interest Kutch-KUT-18</t>
  </si>
  <si>
    <t>USL Interest Kutch-BHO-165</t>
  </si>
  <si>
    <t>USL Interest Kutch-BHO-169</t>
  </si>
  <si>
    <t>USL Interest Kutch-KUT-30</t>
  </si>
  <si>
    <t>USL Interest Kutch-KUT-31</t>
  </si>
  <si>
    <t>USL Interest Kutch-KUT-43</t>
  </si>
  <si>
    <t>USL Interest Kutch-KUT-44</t>
  </si>
  <si>
    <t>USL Interest Kutch-KUT-46</t>
  </si>
  <si>
    <t>USL Interest Kutch-KUT-48</t>
  </si>
  <si>
    <t>USL Interest Kutch BHA-01</t>
  </si>
  <si>
    <t>USL Interest Kutch BHA-16</t>
  </si>
  <si>
    <t>USL Interest Kutch BHA-33</t>
  </si>
  <si>
    <t>USL Interest Kutch BHA-27</t>
  </si>
  <si>
    <t>USL Interest Kutch BHA-84</t>
  </si>
  <si>
    <t>USL Interest Kutch BHA-85</t>
  </si>
  <si>
    <t>USL Interest Kutch BHA-86</t>
  </si>
  <si>
    <t>USL Interest Kutch BHA-44</t>
  </si>
  <si>
    <t>USL Interest Kutch BHA-46</t>
  </si>
  <si>
    <t>USL Interest Kutch BHA-47</t>
  </si>
  <si>
    <t>USL Interest Kutch BHA-59</t>
  </si>
  <si>
    <t>USL Interest Kutch BHA-61</t>
  </si>
  <si>
    <t>USL Interest Kutch BHA-37</t>
  </si>
  <si>
    <t>USL Interest Kutch BHA-38</t>
  </si>
  <si>
    <t>USL Interest Kutch BHA-36</t>
  </si>
  <si>
    <t>USL Interest Kutch BHA-120</t>
  </si>
  <si>
    <t>USL Interest Kutch BHA-121</t>
  </si>
  <si>
    <t>USL Interest Kutch BHA-199</t>
  </si>
  <si>
    <t>USL Interest Kutch Chubdak-02</t>
  </si>
  <si>
    <t>USL Interest Kutch KUT-41</t>
  </si>
  <si>
    <t>USL Interest Kutch KUT-42</t>
  </si>
  <si>
    <t>USL Interest Kutch KUT-45</t>
  </si>
  <si>
    <t>USL Interest Kutch BHA-193</t>
  </si>
  <si>
    <t>USL Interest Kutch BHA-194</t>
  </si>
  <si>
    <t>USL Interest KutchKUT-63</t>
  </si>
  <si>
    <t>P &amp; M Profit on USL-114</t>
  </si>
  <si>
    <t>P &amp; M Profit on USL-115</t>
  </si>
  <si>
    <t>P &amp; M Profit on USL-116</t>
  </si>
  <si>
    <t>P &amp; M Profit on USL-117</t>
  </si>
  <si>
    <t>P &amp; M Profit on USL-118</t>
  </si>
  <si>
    <t>P &amp; M Profit on USL-119</t>
  </si>
  <si>
    <t>P &amp; M Profit on USL-120</t>
  </si>
  <si>
    <t>P &amp; M Profit on USL-121</t>
  </si>
  <si>
    <t>P &amp; M Profit on USL-122</t>
  </si>
  <si>
    <t>P &amp; M Profit on USL-123</t>
  </si>
  <si>
    <t>P &amp; M Profit on USL-124</t>
  </si>
  <si>
    <t>P &amp; M Profit on USL-125</t>
  </si>
  <si>
    <t>Plant &amp; MachineryARO</t>
  </si>
  <si>
    <t>ARO Cost</t>
  </si>
  <si>
    <t>ROU - Lease Land</t>
  </si>
  <si>
    <t>ROU Asset</t>
  </si>
  <si>
    <t>ROU-KUTCH (OKWPL)  250 M</t>
  </si>
  <si>
    <t>20</t>
  </si>
  <si>
    <t>Sr. No.</t>
  </si>
  <si>
    <t>Capitalized on</t>
  </si>
  <si>
    <t>Round off Date</t>
  </si>
  <si>
    <t>Date of Valuation</t>
  </si>
  <si>
    <t>Life Consumed</t>
  </si>
  <si>
    <t>Estimated economic life of the asset</t>
  </si>
  <si>
    <t>Salvage Value</t>
  </si>
  <si>
    <t>Depriciation Factor</t>
  </si>
  <si>
    <t>Cost of Capitalisation</t>
  </si>
  <si>
    <t>Row</t>
  </si>
  <si>
    <t>Column</t>
  </si>
  <si>
    <t>Index</t>
  </si>
  <si>
    <t>% Inflation</t>
  </si>
  <si>
    <t>Estimated reproduction cost of the asset</t>
  </si>
  <si>
    <t>Depriciation</t>
  </si>
  <si>
    <t>Depriciated Value</t>
  </si>
  <si>
    <t>Obselence Factor</t>
  </si>
  <si>
    <t>Current Depriciated Market Value</t>
  </si>
  <si>
    <t>-</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</si>
  <si>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</si>
  <si>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</si>
  <si>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</si>
  <si>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</si>
  <si>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</si>
  <si>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</si>
  <si>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</si>
  <si>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</si>
  <si>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</si>
  <si>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</si>
  <si>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</si>
  <si>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</si>
  <si>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</si>
  <si>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</si>
  <si>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</si>
  <si>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</si>
  <si>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</si>
  <si>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</si>
  <si>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</si>
  <si>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</si>
  <si>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</si>
  <si>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</si>
  <si>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</si>
  <si>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</si>
  <si>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</si>
  <si>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</si>
  <si>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</si>
  <si>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</si>
  <si>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</si>
  <si>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</si>
  <si>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</si>
  <si>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</si>
  <si>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</si>
  <si>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</si>
  <si>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</si>
  <si>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</si>
  <si>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</si>
  <si>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</si>
  <si>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</si>
  <si>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</si>
  <si>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</si>
  <si>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</si>
  <si>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</si>
  <si>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</si>
  <si>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</si>
  <si>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</si>
  <si>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</si>
  <si>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</si>
  <si>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</si>
  <si>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</si>
  <si>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</si>
  <si>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</si>
  <si>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</si>
  <si>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</si>
  <si>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</si>
  <si>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</si>
  <si>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</si>
  <si>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</si>
  <si>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</si>
  <si>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</si>
  <si>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</si>
  <si>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</si>
  <si>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</si>
  <si>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</si>
  <si>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</si>
  <si>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</si>
  <si>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</si>
  <si>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</si>
  <si>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</si>
  <si>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</si>
  <si>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</si>
  <si>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</si>
  <si>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</si>
  <si>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</si>
  <si>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</si>
  <si>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</si>
  <si>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</si>
  <si>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</si>
  <si>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</si>
  <si>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</si>
  <si>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</si>
  <si>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</si>
  <si>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</si>
  <si>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</si>
  <si>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</si>
  <si>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</si>
  <si>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</si>
  <si>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</si>
  <si>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</si>
  <si>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</si>
  <si>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</si>
  <si>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</si>
  <si>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</si>
  <si>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</si>
  <si>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</si>
  <si>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</si>
  <si>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</si>
  <si>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</si>
  <si>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</si>
  <si>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</si>
  <si>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</si>
  <si>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</si>
  <si>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</si>
  <si>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</si>
  <si>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</si>
  <si>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</si>
  <si>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</si>
  <si>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</si>
  <si>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</si>
  <si>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</si>
  <si>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</si>
  <si>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</si>
  <si>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</si>
  <si>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</si>
  <si>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</si>
  <si>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</si>
  <si>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</si>
  <si>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</si>
  <si>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</si>
  <si>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</si>
  <si>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</si>
  <si>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</si>
  <si>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</si>
  <si>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</si>
  <si>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</si>
  <si>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</si>
  <si>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</si>
  <si>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</si>
  <si>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</si>
  <si>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</si>
  <si>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</si>
  <si>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</si>
  <si>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</si>
  <si>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</si>
  <si>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</si>
  <si>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</si>
  <si>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</si>
  <si>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</si>
  <si>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</si>
  <si>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</si>
  <si>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</si>
  <si>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</si>
  <si>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</si>
  <si>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</si>
  <si>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</si>
  <si>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</si>
  <si>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</si>
  <si>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</si>
  <si>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</si>
  <si>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</si>
  <si>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</si>
  <si>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</si>
  <si>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</si>
  <si>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</si>
  <si>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</si>
  <si>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</si>
  <si>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</si>
  <si>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</si>
  <si>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</si>
  <si>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</si>
  <si>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</si>
  <si>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</si>
  <si>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</si>
  <si>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</si>
  <si>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</si>
  <si>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</si>
  <si>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</si>
  <si>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</si>
  <si>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</si>
  <si>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</si>
  <si>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</si>
  <si>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</si>
  <si>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</si>
  <si>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</si>
  <si>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</si>
  <si>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</si>
  <si>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</si>
  <si>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</si>
  <si>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</si>
  <si>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</si>
  <si>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</si>
  <si>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</si>
  <si>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</si>
  <si>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</si>
  <si>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</si>
  <si>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</si>
  <si>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</si>
  <si>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</si>
  <si>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</si>
  <si>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</si>
  <si>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</si>
  <si>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</si>
  <si>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</si>
  <si>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</si>
  <si>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</si>
  <si>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</si>
  <si>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</si>
  <si>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</si>
  <si>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</si>
  <si>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</si>
  <si>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</si>
  <si>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</si>
  <si>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</si>
  <si>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</si>
  <si>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</si>
  <si>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</si>
  <si>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</si>
  <si>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</si>
  <si>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</si>
  <si>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</si>
  <si>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</si>
  <si>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</si>
  <si>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</si>
  <si>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</si>
  <si>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</si>
  <si>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</si>
  <si>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</si>
  <si>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</si>
  <si>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</si>
  <si>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</si>
  <si>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</si>
  <si>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</si>
  <si>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</si>
  <si>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</si>
  <si>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</si>
  <si>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</si>
  <si>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</si>
  <si>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</si>
  <si>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</si>
  <si>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</si>
  <si>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</si>
  <si>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</si>
  <si>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</si>
  <si>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</si>
  <si>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</si>
  <si>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</si>
  <si>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</si>
  <si>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</si>
  <si>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</si>
  <si>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</si>
  <si>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</si>
  <si>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</si>
  <si>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</si>
  <si>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</si>
  <si>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</si>
  <si>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</si>
  <si>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</si>
  <si>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</si>
  <si>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</si>
  <si>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</si>
  <si>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</si>
  <si>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</si>
  <si>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</si>
  <si>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</si>
  <si>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</si>
  <si>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</si>
  <si>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</si>
  <si>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</si>
  <si>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</si>
  <si>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</si>
  <si>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</si>
  <si>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</si>
  <si>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</si>
  <si>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</si>
  <si>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</si>
  <si>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</si>
  <si>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</si>
  <si>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</si>
  <si>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</si>
  <si>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</si>
  <si>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</si>
  <si>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</si>
  <si>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</si>
  <si>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</si>
  <si>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</si>
  <si>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</si>
  <si>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</si>
  <si>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</si>
  <si>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</si>
  <si>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</si>
  <si>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</si>
  <si>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</si>
  <si>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</si>
  <si>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</si>
  <si>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</si>
  <si>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</si>
  <si>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</si>
  <si>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</si>
  <si>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</si>
  <si>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</si>
  <si>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</si>
  <si>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</si>
  <si>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</si>
  <si>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</si>
  <si>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</si>
  <si>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</si>
  <si>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</si>
  <si>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</si>
  <si>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</si>
  <si>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</si>
  <si>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</si>
  <si>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</si>
  <si>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</si>
  <si>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</si>
  <si>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</si>
  <si>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</si>
  <si>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</si>
  <si>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</si>
  <si>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</si>
  <si>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</si>
  <si>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</si>
  <si>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</si>
  <si>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</si>
  <si>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</si>
  <si>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</si>
  <si>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</si>
  <si>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</si>
  <si>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</si>
  <si>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</si>
  <si>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</si>
  <si>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</si>
  <si>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</si>
  <si>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</si>
  <si>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</si>
  <si>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</si>
  <si>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</si>
  <si>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</si>
  <si>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</si>
  <si>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</si>
  <si>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</si>
  <si>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</si>
  <si>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</si>
  <si>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</si>
  <si>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</si>
  <si>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</si>
  <si>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</si>
  <si>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</si>
  <si>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</si>
  <si>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</si>
  <si>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</si>
  <si>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</si>
  <si>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</si>
  <si>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</si>
  <si>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</si>
  <si>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</si>
  <si>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</si>
  <si>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</si>
  <si>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</si>
  <si>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</si>
  <si>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</si>
  <si>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</si>
  <si>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</si>
  <si>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</si>
  <si>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</si>
  <si>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</si>
  <si>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</si>
  <si>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</si>
  <si>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</si>
  <si>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</si>
  <si>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</si>
  <si>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</si>
  <si>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</si>
  <si>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</si>
  <si>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</si>
  <si>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</si>
  <si>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</si>
  <si>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</si>
  <si>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</si>
  <si>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</si>
  <si>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</si>
  <si>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</si>
  <si>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</si>
  <si>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</si>
  <si>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</si>
  <si>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</si>
  <si>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</si>
  <si>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</si>
  <si>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</si>
  <si>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</si>
  <si>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</si>
  <si>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</si>
  <si>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</si>
  <si>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</si>
  <si>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</si>
  <si>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</si>
  <si>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</si>
  <si>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</si>
  <si>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</si>
  <si>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</si>
  <si>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</si>
  <si>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</si>
  <si>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</si>
  <si>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</si>
  <si>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</si>
  <si>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</si>
  <si>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</si>
  <si>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</si>
  <si>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</si>
  <si>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</si>
  <si>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</si>
  <si>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</si>
  <si>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</si>
  <si>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</si>
  <si>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</si>
  <si>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</si>
  <si>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</si>
  <si>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</si>
  <si>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</si>
  <si>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</si>
  <si>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</si>
  <si>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</si>
  <si>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</si>
  <si>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</si>
  <si>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</si>
  <si>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</si>
  <si>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</si>
  <si>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</si>
  <si>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</si>
  <si>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</si>
  <si>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</si>
  <si>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</si>
  <si>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</si>
  <si>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</si>
  <si>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</si>
  <si>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</si>
  <si>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</si>
  <si>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</si>
  <si>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</si>
  <si>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</si>
  <si>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</si>
  <si>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</si>
  <si>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</si>
  <si>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</si>
  <si>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</si>
  <si>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</si>
  <si>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</si>
  <si>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</si>
  <si>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</si>
  <si>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</si>
  <si>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</si>
  <si>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</si>
  <si>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</si>
  <si>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</si>
  <si>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</si>
  <si>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</si>
  <si>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</si>
  <si>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</si>
  <si>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</si>
  <si>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</si>
  <si>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</si>
  <si>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</si>
  <si>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</si>
  <si>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</si>
  <si>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</si>
  <si>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</si>
  <si>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</si>
  <si>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</si>
  <si>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</si>
  <si>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</si>
  <si>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</si>
  <si>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</si>
  <si>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</si>
  <si>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</si>
  <si>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</si>
  <si>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</si>
  <si>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</si>
  <si>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</si>
  <si>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</si>
  <si>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</si>
  <si>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</si>
  <si>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</si>
  <si>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</si>
  <si>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</si>
  <si>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</si>
  <si>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</si>
  <si>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</si>
  <si>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</si>
  <si>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</si>
  <si>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</si>
  <si>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</si>
  <si>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</si>
  <si>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</si>
  <si>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</si>
  <si>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</si>
  <si>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</si>
  <si>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</si>
  <si>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</si>
  <si>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</si>
  <si>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</si>
  <si>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</si>
  <si>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</si>
  <si>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</si>
  <si>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</si>
  <si>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</si>
  <si>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</si>
  <si>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</si>
  <si>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</si>
  <si>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</si>
  <si>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</si>
  <si>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</si>
  <si>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</si>
  <si>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</si>
  <si>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</si>
  <si>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</si>
  <si>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</si>
  <si>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</si>
  <si>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</si>
  <si>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</si>
  <si>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</si>
  <si>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</si>
  <si>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</si>
  <si>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</si>
  <si>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</si>
  <si>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</si>
  <si>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</si>
  <si>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</si>
  <si>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</si>
  <si>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</si>
  <si>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</si>
  <si>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</si>
  <si>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</si>
  <si>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</si>
  <si>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</si>
  <si>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</si>
  <si>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</si>
  <si>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</si>
  <si>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</si>
  <si>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</si>
  <si>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</si>
  <si>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</si>
  <si>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</si>
  <si>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</si>
  <si>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</si>
  <si>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</si>
  <si>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</si>
  <si>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</si>
  <si>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</si>
  <si>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</si>
  <si>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</si>
  <si>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</si>
  <si>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</si>
  <si>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</si>
  <si>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</si>
  <si>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</si>
  <si>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</si>
  <si>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</si>
  <si>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</si>
  <si>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</si>
  <si>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</si>
  <si>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</si>
  <si>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</si>
  <si>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</si>
  <si>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</si>
  <si>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</si>
  <si>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</si>
  <si>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</si>
  <si>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</si>
  <si>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</si>
  <si>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</si>
  <si>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</si>
  <si>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</si>
  <si>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</si>
  <si>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</si>
  <si>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</si>
  <si>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</si>
  <si>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</si>
  <si>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</si>
  <si>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</si>
  <si>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</si>
  <si>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</si>
  <si>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</si>
  <si>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</si>
  <si>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</si>
  <si>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</si>
  <si>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</si>
  <si>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</si>
  <si>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</si>
  <si>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</si>
  <si>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</si>
  <si>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</si>
  <si>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</si>
  <si>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</si>
  <si>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</si>
  <si>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</si>
  <si>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</si>
  <si>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</si>
  <si>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</si>
  <si>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</si>
  <si>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</si>
  <si>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</si>
  <si>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</si>
  <si>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</si>
  <si>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</si>
  <si>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</si>
  <si>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</si>
  <si>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</si>
  <si>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</si>
  <si>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</si>
  <si>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</si>
  <si>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</si>
  <si>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</si>
  <si>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</si>
  <si>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</si>
  <si>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</si>
  <si>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</si>
  <si>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</si>
  <si>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</si>
  <si>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</si>
  <si>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</si>
  <si>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</si>
  <si>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</si>
  <si>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</si>
  <si>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</si>
  <si>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</si>
  <si>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</si>
  <si>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</si>
  <si>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</si>
  <si>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</si>
  <si>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</si>
  <si>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</si>
  <si>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</si>
  <si>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</si>
  <si>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</si>
  <si>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</si>
  <si>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</si>
  <si>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</si>
  <si>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</si>
  <si>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</si>
  <si>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</si>
  <si>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</si>
  <si>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</si>
  <si>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</si>
  <si>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</si>
  <si>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</si>
  <si>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</si>
  <si>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</si>
  <si>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</si>
  <si>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</si>
  <si>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</si>
  <si>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</si>
  <si>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</si>
  <si>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</si>
  <si>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</si>
  <si>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</si>
  <si>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</si>
  <si>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</si>
  <si>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</si>
  <si>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</si>
  <si>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</si>
  <si>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</si>
  <si>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</si>
  <si>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</si>
  <si>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</si>
  <si>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</si>
  <si>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</si>
  <si>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</si>
  <si>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</si>
  <si>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</si>
  <si>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</si>
  <si>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</si>
  <si>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</si>
  <si>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</si>
  <si>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</si>
  <si>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</si>
  <si>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</si>
  <si>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</si>
  <si>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</si>
  <si>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</si>
  <si>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</si>
  <si>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</si>
  <si>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</si>
  <si>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</si>
  <si>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</si>
  <si>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</si>
  <si>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</si>
  <si>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</si>
  <si>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</si>
  <si>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</si>
  <si>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</si>
  <si>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</si>
  <si>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</si>
  <si>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</si>
  <si>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</si>
  <si>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</si>
  <si>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</si>
  <si>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</si>
  <si>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</si>
  <si>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</si>
  <si>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</si>
  <si>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</si>
  <si>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</si>
  <si>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</si>
  <si>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</si>
  <si>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</si>
  <si>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</si>
  <si>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</si>
  <si>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</si>
  <si>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</si>
  <si>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</si>
  <si>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</si>
  <si>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</si>
  <si>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</si>
  <si>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</si>
  <si>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</si>
  <si>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</si>
  <si>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</si>
  <si>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</si>
  <si>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</si>
  <si>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</si>
  <si>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</si>
  <si>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</si>
  <si>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</si>
  <si>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</si>
  <si>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</si>
  <si>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</si>
  <si>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</si>
  <si>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</si>
  <si>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</si>
  <si>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</si>
  <si>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</si>
  <si>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</si>
  <si>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</si>
  <si>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</si>
  <si>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</si>
  <si>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</si>
  <si>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</si>
  <si>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</si>
  <si>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</si>
  <si>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</si>
  <si>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</si>
  <si>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</si>
  <si>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</si>
  <si>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</si>
  <si>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</si>
  <si>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</si>
  <si>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</si>
  <si>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</si>
  <si>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</si>
  <si>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</si>
  <si>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</si>
  <si>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</si>
  <si>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</si>
  <si>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</si>
  <si>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</si>
  <si>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</si>
  <si>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</si>
  <si>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</si>
  <si>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</si>
  <si>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</si>
  <si>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</si>
  <si>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</si>
  <si>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</si>
  <si>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</si>
  <si>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</si>
  <si>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</si>
  <si>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</si>
  <si>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</si>
  <si>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</si>
  <si>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</si>
  <si>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</si>
  <si>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</si>
  <si>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</si>
  <si>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</si>
  <si>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</si>
  <si>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</si>
  <si>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</si>
  <si>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</si>
  <si>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</si>
  <si>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</si>
  <si>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</si>
  <si>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</si>
  <si>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</si>
  <si>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</si>
  <si>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</si>
  <si>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</si>
  <si>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</si>
  <si>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</si>
  <si>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</si>
  <si>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</si>
  <si>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</si>
  <si>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</si>
  <si>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</si>
  <si>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</si>
  <si>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</si>
  <si>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</si>
  <si>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</si>
  <si>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</si>
  <si>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</si>
  <si>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</si>
  <si>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</si>
  <si>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</si>
  <si>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</si>
  <si>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</si>
  <si>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</si>
  <si>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</si>
  <si>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</si>
  <si>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</si>
  <si>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</si>
  <si>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</si>
  <si>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</si>
  <si>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</si>
  <si>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</si>
  <si>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</si>
  <si>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</si>
  <si>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</si>
  <si>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</si>
  <si>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</si>
  <si>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</si>
  <si>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</si>
  <si>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</si>
  <si>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</si>
  <si>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</si>
  <si>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</si>
  <si>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</si>
  <si>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</si>
  <si>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</si>
  <si>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</si>
  <si>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</si>
  <si>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</si>
  <si>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</si>
  <si>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</si>
  <si>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</si>
  <si>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</si>
  <si>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</si>
  <si>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</si>
  <si>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</si>
  <si>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</si>
  <si>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</si>
  <si>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</si>
  <si>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</si>
  <si>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</si>
  <si>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</si>
  <si>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</si>
  <si>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</si>
  <si>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</si>
  <si>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</si>
  <si>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</si>
  <si>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</si>
  <si>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</si>
  <si>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</si>
  <si>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</si>
  <si>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</si>
  <si>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</si>
  <si>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</si>
  <si>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</si>
  <si>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</si>
  <si>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</si>
  <si>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</si>
  <si>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</si>
  <si>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</si>
  <si>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</si>
  <si>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</si>
  <si>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</si>
  <si>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</si>
  <si>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</si>
  <si>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</si>
  <si>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</si>
  <si>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</si>
  <si>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</si>
  <si>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</si>
  <si>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</si>
  <si>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</si>
  <si>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</si>
  <si>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</si>
  <si>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</si>
  <si>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</si>
  <si>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</si>
  <si>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</si>
  <si>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</si>
  <si>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</si>
  <si>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</si>
  <si>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</si>
  <si>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</si>
  <si>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</si>
  <si>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</si>
  <si>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</si>
  <si>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</si>
  <si>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</si>
  <si>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</si>
  <si>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</si>
  <si>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</si>
  <si>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</si>
  <si>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</si>
  <si>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</si>
  <si>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</si>
  <si>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</si>
  <si>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</si>
  <si>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</si>
  <si>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</si>
  <si>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</si>
  <si>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</si>
  <si>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</si>
  <si>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</si>
  <si>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</si>
  <si>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</si>
  <si>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</si>
  <si>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</si>
  <si>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</si>
  <si>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</si>
  <si>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</si>
  <si>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</si>
  <si>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</si>
  <si>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</si>
  <si>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</si>
  <si>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</si>
  <si>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</si>
  <si>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</si>
  <si>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</si>
  <si>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</si>
  <si>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</si>
  <si>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</si>
  <si>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</si>
  <si>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</si>
  <si>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</si>
  <si>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</si>
  <si>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</si>
  <si>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</si>
  <si>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</si>
  <si>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</si>
  <si>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</si>
  <si>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</si>
  <si>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</si>
  <si>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</si>
  <si>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</si>
  <si>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</si>
  <si>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</si>
  <si>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</si>
  <si>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</si>
  <si>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</si>
  <si>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</si>
  <si>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</si>
  <si>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</si>
  <si>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</si>
  <si>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</si>
  <si>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</si>
  <si>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</si>
  <si>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</si>
  <si>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</si>
  <si>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</si>
  <si>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</si>
  <si>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</si>
  <si>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</si>
  <si>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</si>
  <si>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</si>
  <si>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</si>
  <si>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</si>
  <si>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</si>
  <si>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</si>
  <si>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</si>
  <si>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</si>
  <si>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</si>
  <si>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</si>
  <si>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</si>
  <si>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</si>
  <si>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</si>
  <si>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</si>
  <si>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</si>
  <si>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</si>
  <si>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</si>
  <si>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</si>
  <si>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</si>
  <si>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</si>
  <si>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</si>
  <si>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</si>
  <si>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</si>
  <si>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</si>
  <si>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</si>
  <si>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</si>
  <si>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</si>
  <si>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</si>
  <si>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</si>
  <si>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</si>
  <si>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</si>
  <si>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</si>
  <si>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</si>
  <si>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</si>
  <si>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</si>
  <si>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</si>
  <si>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</si>
  <si>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</si>
  <si>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</si>
  <si>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</si>
  <si>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</si>
  <si>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</si>
  <si>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</si>
  <si>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</si>
  <si>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</si>
  <si>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</si>
  <si>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</si>
  <si>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</si>
  <si>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</si>
  <si>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</si>
  <si>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</si>
  <si>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</si>
  <si>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</si>
  <si>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</si>
  <si>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</si>
  <si>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</si>
  <si>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</si>
  <si>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</si>
  <si>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</si>
  <si>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</si>
  <si>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</si>
  <si>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</si>
  <si>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</si>
  <si>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</si>
  <si>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</si>
  <si>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</si>
  <si>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</si>
  <si>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</si>
  <si>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</si>
  <si>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</si>
  <si>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</si>
  <si>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</si>
  <si>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</si>
  <si>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</si>
  <si>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</si>
  <si>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</si>
  <si>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</si>
  <si>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</si>
  <si>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</si>
  <si>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</si>
  <si>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</si>
  <si>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</si>
  <si>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</si>
  <si>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</si>
  <si>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</si>
  <si>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</si>
  <si>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</si>
  <si>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</si>
  <si>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</si>
  <si>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</si>
  <si>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</si>
  <si>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</si>
  <si>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</si>
  <si>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</si>
  <si>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</si>
  <si>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</si>
  <si>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</si>
  <si>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</si>
  <si>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</si>
  <si>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</si>
  <si>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</si>
  <si>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</si>
  <si>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</si>
  <si>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</si>
  <si>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</si>
  <si>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</si>
  <si>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</si>
  <si>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</si>
  <si>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</si>
  <si>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</si>
  <si>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</si>
  <si>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</si>
  <si>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</si>
  <si>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</si>
  <si>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</si>
  <si>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</si>
  <si>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</si>
  <si>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</si>
  <si>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</si>
  <si>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</si>
  <si>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</si>
  <si>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</si>
  <si>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</si>
  <si>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</si>
  <si>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</si>
  <si>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</si>
  <si>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</si>
  <si>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</si>
  <si>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</si>
  <si>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</si>
  <si>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</si>
  <si>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</si>
  <si>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</si>
  <si>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</si>
  <si>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</si>
  <si>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</si>
  <si>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</si>
  <si>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</si>
  <si>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</si>
  <si>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</si>
  <si>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</si>
  <si>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</si>
  <si>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</si>
  <si>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</si>
  <si>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</si>
  <si>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</si>
  <si>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</si>
  <si>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</si>
  <si>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</si>
  <si>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</si>
  <si>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</si>
  <si>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</si>
  <si>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</si>
  <si>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</si>
  <si>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</si>
  <si>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</si>
  <si>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</si>
  <si>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</si>
  <si>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</si>
  <si>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</si>
  <si>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</si>
  <si>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</si>
  <si>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</si>
  <si>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</si>
  <si>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</si>
  <si>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</si>
  <si>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</si>
  <si>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</si>
  <si>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</si>
  <si>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</si>
  <si>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</si>
  <si>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</si>
  <si>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</si>
  <si>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</si>
  <si>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</si>
  <si>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</si>
  <si>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</si>
  <si>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</si>
  <si>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</si>
  <si>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</si>
  <si>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</si>
  <si>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</si>
  <si>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</si>
  <si>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</si>
  <si>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</si>
  <si>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</si>
  <si>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</si>
  <si>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</si>
  <si>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</si>
  <si>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</si>
  <si>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</si>
  <si>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</si>
  <si>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</si>
  <si>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</si>
  <si>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</si>
  <si>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</si>
  <si>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</si>
  <si>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</si>
  <si>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</si>
  <si>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</si>
  <si>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</si>
  <si>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</si>
  <si>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</si>
  <si>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</si>
  <si>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</si>
  <si>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</si>
  <si>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</si>
  <si>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</si>
  <si>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</si>
  <si>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</si>
  <si>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</si>
  <si>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</si>
  <si>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</si>
  <si>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</si>
  <si>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</si>
  <si>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</si>
  <si>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</si>
  <si>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</si>
  <si>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</si>
  <si>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</si>
  <si>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</si>
  <si>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</si>
  <si>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</si>
  <si>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</si>
  <si>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</si>
  <si>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</si>
  <si>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</si>
  <si>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</si>
  <si>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</si>
  <si>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</si>
  <si>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</si>
  <si>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</si>
  <si>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</si>
  <si>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</si>
  <si>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</si>
  <si>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</si>
  <si>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</si>
  <si>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</si>
  <si>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</si>
  <si>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</si>
  <si>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</si>
  <si>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</si>
  <si>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</si>
  <si>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</si>
  <si>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</si>
  <si>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</si>
  <si>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</si>
  <si>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</si>
  <si>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</si>
  <si>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</si>
  <si>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</si>
  <si>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</si>
  <si>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</si>
  <si>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</si>
  <si>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</si>
  <si>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</si>
  <si>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</si>
  <si>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</si>
  <si>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</si>
  <si>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</si>
  <si>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</si>
  <si>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</si>
  <si>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</si>
  <si>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</si>
  <si>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</si>
  <si>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</si>
  <si>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</si>
  <si>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</si>
  <si>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</si>
  <si>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</si>
  <si>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</si>
  <si>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</si>
  <si>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</si>
  <si>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</si>
  <si>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</si>
  <si>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</si>
  <si>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</si>
  <si>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</si>
  <si>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</si>
  <si>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</si>
  <si>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</si>
  <si>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</si>
  <si>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</si>
  <si>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</si>
  <si>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</si>
  <si>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</si>
  <si>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</si>
  <si>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</si>
  <si>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</si>
  <si>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</si>
  <si>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</si>
  <si>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</si>
  <si>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</si>
  <si>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</si>
  <si>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</si>
  <si>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</si>
  <si>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</si>
  <si>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</si>
  <si>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</si>
  <si>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</si>
  <si>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</si>
  <si>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</si>
  <si>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</si>
  <si>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</si>
  <si>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</si>
  <si>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</si>
  <si>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</si>
  <si>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</si>
  <si>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</si>
  <si>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</si>
  <si>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</si>
  <si>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</si>
  <si>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</si>
  <si>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</si>
  <si>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</si>
  <si>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</si>
  <si>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</si>
  <si>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</si>
  <si>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</si>
  <si>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</si>
  <si>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</si>
  <si>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</si>
  <si>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</si>
  <si>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</si>
  <si>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</si>
  <si>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</si>
  <si>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</si>
  <si>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</si>
  <si>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</si>
  <si>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</si>
  <si>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</si>
  <si>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</si>
  <si>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</si>
  <si>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</si>
  <si>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</si>
  <si>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</si>
  <si>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</si>
  <si>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</si>
  <si>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</si>
  <si>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</si>
  <si>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</si>
  <si>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</si>
  <si>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</si>
  <si>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</si>
  <si>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</si>
  <si>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</si>
  <si>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</si>
  <si>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</si>
  <si>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</si>
  <si>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</si>
  <si>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</si>
  <si>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</si>
  <si>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</si>
  <si>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</si>
  <si>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</si>
  <si>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</si>
  <si>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</si>
  <si>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</si>
  <si>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</si>
  <si>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</si>
  <si>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</si>
  <si>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</si>
  <si>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</si>
  <si>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</si>
  <si>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</si>
  <si>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</si>
  <si>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</si>
  <si>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</si>
  <si>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</si>
  <si>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</si>
  <si>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</si>
  <si>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</si>
  <si>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</si>
  <si>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</si>
  <si>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</si>
  <si>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</si>
  <si>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</si>
  <si>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</si>
  <si>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</si>
  <si>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</si>
  <si>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</si>
  <si>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</si>
  <si>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</si>
  <si>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</si>
  <si>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</si>
  <si>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</si>
  <si>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</si>
  <si>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</si>
  <si>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</si>
  <si>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</si>
  <si>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</si>
  <si>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</si>
  <si>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</si>
  <si>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</si>
  <si>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</si>
  <si>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</si>
  <si>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</si>
  <si>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</si>
  <si>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</si>
  <si>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</si>
  <si>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</si>
  <si>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</si>
  <si>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</si>
  <si>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</si>
  <si>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</si>
  <si>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</si>
  <si>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</si>
  <si>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</si>
  <si>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</si>
  <si>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</si>
  <si>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</si>
  <si>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</si>
  <si>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</si>
  <si>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</si>
  <si>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</si>
  <si>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</si>
  <si>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</si>
  <si>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</si>
  <si>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</si>
  <si>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</si>
  <si>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</si>
  <si>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</si>
  <si>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</si>
  <si>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</si>
  <si>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</si>
  <si>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</si>
  <si>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</si>
  <si>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</si>
  <si>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</si>
  <si>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</si>
  <si>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</si>
  <si>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</si>
  <si>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</si>
  <si>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</si>
  <si>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</si>
  <si>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</si>
  <si>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</si>
  <si>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</si>
  <si>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</si>
  <si>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</si>
  <si>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</si>
  <si>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</si>
  <si>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</si>
  <si>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</si>
  <si>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</si>
  <si>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</si>
  <si>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</si>
  <si>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</si>
  <si>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</si>
  <si>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</si>
  <si>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</si>
  <si>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</si>
  <si>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</si>
  <si>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</si>
  <si>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</si>
  <si>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</si>
  <si>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</si>
  <si>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</si>
  <si>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</si>
  <si>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</si>
  <si>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</si>
  <si>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</si>
  <si>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</si>
  <si>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</si>
  <si>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</si>
  <si>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</si>
  <si>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</si>
  <si>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</si>
  <si>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</si>
  <si>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</si>
  <si>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</si>
  <si>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</si>
  <si>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</si>
  <si>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</si>
  <si>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</si>
  <si>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</si>
  <si>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</si>
  <si>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</si>
  <si>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</si>
  <si>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</si>
  <si>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</si>
  <si>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</si>
  <si>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</si>
  <si>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</si>
  <si>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</si>
  <si>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</si>
  <si>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</si>
  <si>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</si>
  <si>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</si>
  <si>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</si>
  <si>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</si>
  <si>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</si>
  <si>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</si>
  <si>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</si>
  <si>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</si>
  <si>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</si>
  <si>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</si>
  <si>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</si>
  <si>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</si>
  <si>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</si>
  <si>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</si>
  <si>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</si>
  <si>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</si>
  <si>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</si>
  <si>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</si>
  <si>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</si>
  <si>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</si>
  <si>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</si>
  <si>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</si>
  <si>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</si>
  <si>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</si>
  <si>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</si>
  <si>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</si>
  <si>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</si>
  <si>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</si>
  <si>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</si>
  <si>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</si>
  <si>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</si>
  <si>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</si>
  <si>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</si>
  <si>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</si>
  <si>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</si>
  <si>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</si>
  <si>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</si>
  <si>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</si>
  <si>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</si>
  <si>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</si>
  <si>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</si>
  <si>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</si>
  <si>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</si>
  <si>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</si>
  <si>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</si>
  <si>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</si>
  <si>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</si>
  <si>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</si>
  <si>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</si>
  <si>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</si>
  <si>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</si>
  <si>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</si>
  <si>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</si>
  <si>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</si>
  <si>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</si>
  <si>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</si>
  <si>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</si>
  <si>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</si>
  <si>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</si>
  <si>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</si>
  <si>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</si>
  <si>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</si>
  <si>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</si>
  <si>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</si>
  <si>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</si>
  <si>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</si>
  <si>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</si>
  <si>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</si>
  <si>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</si>
  <si>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</si>
  <si>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</si>
  <si>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</si>
  <si>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</si>
  <si>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</si>
  <si>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</si>
  <si>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</si>
  <si>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</si>
  <si>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</si>
  <si>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</si>
  <si>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</si>
  <si>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</si>
  <si>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</si>
  <si>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</si>
  <si>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</si>
  <si>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</si>
  <si>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</si>
  <si>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</si>
  <si>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</si>
  <si>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</si>
  <si>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</si>
  <si>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</si>
  <si>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</si>
  <si>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</si>
  <si>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</si>
  <si>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</si>
  <si>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</si>
  <si>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</si>
  <si>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</si>
  <si>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</si>
  <si>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</si>
  <si>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</si>
  <si>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</si>
  <si>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</si>
  <si>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</si>
  <si>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</si>
  <si>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</si>
  <si>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</si>
  <si>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</si>
  <si>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</si>
  <si>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</si>
  <si>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</si>
  <si>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</si>
  <si>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</si>
  <si>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</si>
  <si>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</si>
  <si>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</si>
  <si>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</si>
  <si>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</si>
  <si>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</si>
  <si>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</si>
  <si>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</si>
  <si>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</si>
  <si>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</si>
  <si>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</si>
  <si>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</si>
  <si>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</si>
  <si>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</si>
  <si>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</si>
  <si>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</si>
  <si>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</si>
  <si>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</si>
  <si>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</si>
  <si>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</si>
  <si>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</si>
  <si>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</si>
  <si>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</si>
  <si>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</si>
  <si>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</si>
  <si>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</si>
  <si>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</si>
  <si>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</si>
  <si>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</si>
  <si>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</si>
  <si>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</si>
  <si>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</si>
  <si>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</si>
  <si>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</si>
  <si>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</si>
  <si>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</si>
  <si>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</si>
  <si>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</si>
  <si>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</si>
  <si>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</si>
  <si>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</si>
  <si>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</si>
  <si>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</si>
  <si>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</si>
  <si>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</si>
  <si>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</si>
  <si>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</si>
  <si>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</si>
  <si>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</si>
  <si>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</si>
  <si>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</si>
  <si>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</si>
  <si>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</si>
  <si>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</si>
  <si>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</si>
  <si>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</si>
  <si>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</si>
  <si>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</si>
  <si>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</si>
  <si>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</si>
  <si>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</si>
  <si>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</si>
  <si>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</si>
  <si>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</si>
  <si>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</si>
  <si>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</si>
  <si>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</si>
  <si>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</si>
  <si>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</si>
  <si>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</si>
  <si>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</si>
  <si>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</si>
  <si>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</si>
  <si>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</si>
  <si>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</si>
  <si>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</si>
  <si>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</si>
  <si>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</si>
  <si>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</si>
  <si>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</si>
  <si>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</si>
  <si>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</si>
  <si>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</si>
  <si>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</si>
  <si>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</si>
  <si>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</si>
  <si>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</si>
  <si>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</si>
  <si>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</si>
  <si>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</si>
  <si>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</si>
  <si>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</si>
  <si>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</si>
  <si>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</si>
  <si>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</si>
  <si>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</si>
  <si>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</si>
  <si>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</si>
  <si>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</si>
  <si>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</si>
  <si>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</si>
  <si>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</si>
  <si>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</si>
  <si>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</si>
  <si>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</si>
  <si>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</si>
  <si>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</si>
  <si>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</si>
  <si>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</si>
  <si>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</si>
  <si>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</si>
  <si>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</si>
  <si>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</si>
  <si>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</si>
  <si>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</si>
  <si>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</si>
  <si>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</si>
  <si>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</si>
  <si>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</si>
  <si>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</si>
  <si>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</si>
  <si>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</si>
  <si>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</si>
  <si>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</si>
  <si>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</si>
  <si>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</si>
  <si>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</si>
  <si>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</si>
  <si>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</si>
  <si>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</si>
  <si>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</si>
  <si>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</si>
  <si>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</si>
  <si>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</si>
  <si>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</si>
  <si>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</si>
  <si>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</si>
  <si>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</si>
  <si>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</si>
  <si>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</si>
  <si>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</si>
  <si>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</si>
  <si>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</si>
  <si>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</si>
  <si>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</si>
  <si>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</si>
  <si>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</si>
  <si>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</si>
  <si>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</si>
  <si>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</si>
  <si>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</si>
  <si>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</si>
  <si>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</si>
  <si>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</si>
  <si>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</si>
  <si>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</si>
  <si>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</si>
  <si>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</si>
  <si>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</si>
  <si>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</si>
  <si>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</si>
  <si>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</si>
  <si>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</si>
  <si>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</si>
  <si>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</si>
  <si>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</si>
  <si>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</si>
  <si>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</si>
  <si>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</si>
  <si>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</si>
  <si>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</si>
  <si>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</si>
  <si>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</si>
  <si>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</si>
  <si>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</si>
  <si>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</si>
  <si>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</si>
  <si>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</si>
  <si>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</si>
  <si>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</si>
  <si>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</si>
  <si>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</si>
  <si>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</si>
  <si>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</si>
  <si>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</si>
  <si>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</si>
  <si>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</si>
  <si>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</si>
  <si>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</si>
  <si>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</si>
  <si>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</si>
  <si>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</si>
  <si>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</si>
  <si>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</si>
  <si>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</si>
  <si>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</si>
  <si>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</si>
  <si>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</si>
  <si>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</si>
  <si>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Date of Capitalisation</t>
  </si>
  <si>
    <t>Total</t>
  </si>
  <si>
    <t>State</t>
  </si>
  <si>
    <t>Total Capacity (MW)</t>
  </si>
  <si>
    <t>Tamil Nadu</t>
  </si>
  <si>
    <t>Maharashtra</t>
  </si>
  <si>
    <t>Rajasthan</t>
  </si>
  <si>
    <t>Andhra Pradesh</t>
  </si>
  <si>
    <t>Madhya Pradesh</t>
  </si>
  <si>
    <t>Telangana</t>
  </si>
  <si>
    <t>Kerala</t>
  </si>
  <si>
    <t>Others</t>
  </si>
  <si>
    <t>1. For evaluating useful life of assets, chart of Companies Act-2013 and generally accepted market standards are referred in this assessment to reach the final economical life of a particular asset.</t>
  </si>
  <si>
    <t>2. During the site visit conducted by our engineering team on 18/08/2022  M/s. Ostro Kutch Wind Preivate Limited was physically inspected by our team. As per the information available in the public domain, we have taken the useful life of the assets as 25 years.</t>
  </si>
  <si>
    <t>3. For the machinery and equipments, Rate of Inflation has been assessed with the help of price indices. Price indices have been referred from the Office of Economic Advisor (Government of India). Further Inflation in respective commodity has been evaluated and applied to the respective capitalization cost to reach its Gross current reproduction Cost.</t>
  </si>
  <si>
    <t>Current Depreciated Market Value</t>
  </si>
  <si>
    <t>Depreciated Value</t>
  </si>
  <si>
    <t>Depreciation</t>
  </si>
  <si>
    <t>Sr.No</t>
  </si>
  <si>
    <t>Particulars</t>
  </si>
  <si>
    <r>
      <t>Total Acquisition &amp; Production Cost</t>
    </r>
    <r>
      <rPr>
        <b/>
        <sz val="12"/>
        <color rgb="FFFF0000"/>
        <rFont val="Calibri"/>
        <family val="2"/>
        <scheme val="minor"/>
      </rPr>
      <t xml:space="preserve"> 
</t>
    </r>
    <r>
      <rPr>
        <i/>
        <sz val="10"/>
        <color theme="1"/>
        <rFont val="Calibri"/>
        <family val="2"/>
        <scheme val="minor"/>
      </rPr>
      <t>(INR)</t>
    </r>
  </si>
  <si>
    <r>
      <t xml:space="preserve">Total Book Value 
</t>
    </r>
    <r>
      <rPr>
        <i/>
        <sz val="10"/>
        <color theme="1"/>
        <rFont val="Calibri"/>
        <family val="2"/>
        <scheme val="minor"/>
      </rPr>
      <t>(INR)</t>
    </r>
  </si>
  <si>
    <r>
      <t xml:space="preserve">Total Gross Current Replacement Cost
</t>
    </r>
    <r>
      <rPr>
        <i/>
        <sz val="10"/>
        <color theme="1"/>
        <rFont val="Calibri"/>
        <family val="2"/>
        <scheme val="minor"/>
      </rPr>
      <t>(INR)</t>
    </r>
  </si>
  <si>
    <r>
      <t xml:space="preserve">Total Fair Market Value 
</t>
    </r>
    <r>
      <rPr>
        <i/>
        <sz val="10"/>
        <color theme="1"/>
        <rFont val="Calibri"/>
        <family val="2"/>
        <scheme val="minor"/>
      </rPr>
      <t>(INR)</t>
    </r>
  </si>
  <si>
    <t>Plant &amp; Machinery and other equipments</t>
  </si>
  <si>
    <t>Important Note-</t>
  </si>
  <si>
    <t>2. For evaluating useful life of assets, chart of Companies Act-2013 and generally accepted market standards are referred in this assessment to reach the final economical life of a particular asset.</t>
  </si>
  <si>
    <t>5.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</si>
  <si>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6. Final valuation includes Design, erection, procurement, installation &amp; commissioning charges as well.</t>
  </si>
  <si>
    <t>8. Overall physical condition of the Plant and machinery is good and as the plant is considerably new, there is no maintenance issue found at the time of site inspection.</t>
  </si>
  <si>
    <r>
      <t xml:space="preserve"> VALUATION SUMMARY | PLANT &amp; MACHINERY &amp; OTHER EQUIPMENTS
M/S OSTRO KUTCH WIND PRIVATE LIMITED
</t>
    </r>
    <r>
      <rPr>
        <sz val="10"/>
        <color theme="0"/>
        <rFont val="Arial"/>
        <family val="2"/>
      </rPr>
      <t>(SITUATED IN NARANPAR RAVRI, TALUKA- BHUJ, DISTRICT KUTCH, GUJARAT)</t>
    </r>
  </si>
  <si>
    <t>1. Asset like Plant &amp; Machinery and other related equipments pertaining to M/s. Ostro Kutch Wind Private Limited located at Survey No.106, Paiki 1, situated in Naranpar Ravri, Taluka- Bhuj, District Kutch, Gujarat are considered in this section of valuation report.</t>
  </si>
  <si>
    <t>4. Main Machinery of this Plant are specific purpose machines used for the power generation are Wind Turbine Generators, Transformers, Transmission Lines, etc.</t>
  </si>
  <si>
    <t xml:space="preserve">3. During the site visit conducted by our engineering team on 18/08/2022, the plant was physically inspected by our team. Different sections set up inside the M/s. Ostro Kutch Wind Private Limited were visually inspected. As per the information available in the public domain, such plants have a useful life of 25 years. </t>
  </si>
  <si>
    <t>7. The plant was fully-operational at the time of site inspection.</t>
  </si>
  <si>
    <t>Land Area</t>
  </si>
  <si>
    <t>Lease Period</t>
  </si>
  <si>
    <t>Lease Start Date</t>
  </si>
  <si>
    <t>Lease End Date</t>
  </si>
  <si>
    <t>Lease Exhausted</t>
  </si>
  <si>
    <t>Lease Remaining</t>
  </si>
  <si>
    <t>Lease Rent</t>
  </si>
  <si>
    <t>Hectare</t>
  </si>
  <si>
    <t>Years</t>
  </si>
  <si>
    <t>Net Anuual Rent / Income</t>
  </si>
  <si>
    <t>INR</t>
  </si>
  <si>
    <t>Years Purchase</t>
  </si>
  <si>
    <t>per Hectare per year</t>
  </si>
  <si>
    <t>Capital Value</t>
  </si>
  <si>
    <t>Net Anuual Rent / Income x Years Purchase</t>
  </si>
  <si>
    <t>Annual Rent x Land Area</t>
  </si>
  <si>
    <t>(1-1/(1+Interest Rate)^(Lease Remaining))/Interest Rate)</t>
  </si>
  <si>
    <t>Interest Rate</t>
  </si>
  <si>
    <t>Formula used for calculation</t>
  </si>
  <si>
    <t>Description</t>
  </si>
  <si>
    <t xml:space="preserve">Methodolgy Used </t>
  </si>
  <si>
    <t>Income Approach</t>
  </si>
  <si>
    <t>Working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</si>
</sst>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0.000"/>
    <numFmt numFmtId="165" formatCode="0.00000"/>
    <numFmt numFmtId="166" formatCode="_ * #,##0_ ;_ * \-#,##0_ ;_ * &quot;-&quot;??_ ;_ @_ "/>
    <numFmt numFmtId="167" formatCode="0.0"/>
    <numFmt numFmtId="168" formatCode="_ &quot;₹&quot;\ * #,##0_ ;_ &quot;₹&quot;\ * \-#,##0_ ;_ &quot;₹&quot;\ * &quot;-&quot;??_ ;_ @_ "/>
  </numFmts>
  <fonts count="40">
    <font>
      <sz val="11"/>
      <color theme="1"/>
      <name val="Calibri"/>
      <family val="2"/>
      <scheme val="minor"/>
    </font>
    <font>
      <sz val="11"/>
      <color theme="1"/>
      <name val="Calibri"/>
      <family val="2"/>
      <scheme val="minor"/>
    </font>
    <font>
      <b/>
      <sz val="11"/>
      <color theme="0"/>
      <name val="Calibri"/>
      <family val="2"/>
      <scheme val="minor"/>
    </font>
    <font>
      <sz val="10"/>
      <color indexed="8"/>
      <name val="Arial"/>
      <family val="2"/>
    </font>
    <font>
      <sz val="11"/>
      <color theme="0"/>
      <name val="Calibri"/>
      <family val="2"/>
      <scheme val="minor"/>
    </font>
    <font>
      <u/>
      <sz val="11"/>
      <color theme="10"/>
      <name val="Calibri"/>
      <family val="2"/>
      <scheme val="minor"/>
    </font>
    <font>
      <b/>
      <sz val="11"/>
      <color theme="0"/>
      <name val="Arial"/>
      <family val="2"/>
    </font>
    <font>
      <sz val="11"/>
      <name val="Arial"/>
      <family val="2"/>
    </font>
    <font>
      <b/>
      <sz val="11"/>
      <name val="Arial"/>
      <family val="2"/>
    </font>
    <font>
      <sz val="11"/>
      <name val="Calibri"/>
      <family val="2"/>
      <scheme val="minor"/>
    </font>
    <font>
      <sz val="10"/>
      <name val="Arial"/>
      <family val="2"/>
    </font>
    <font>
      <sz val="11"/>
      <color indexed="8"/>
      <name val="Calibri"/>
      <family val="2"/>
    </font>
    <font>
      <sz val="11"/>
      <color theme="1"/>
      <name val="Calibri"/>
      <family val="2"/>
    </font>
    <font>
      <sz val="10"/>
      <color theme="1"/>
      <name val="Swis721 Md BT"/>
      <family val="2"/>
    </font>
    <font>
      <sz val="11"/>
      <color theme="1"/>
      <name val="Arial"/>
      <family val="2"/>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0"/>
      <name val="Arial"/>
      <family val="2"/>
    </font>
    <font>
      <sz val="10"/>
      <name val="Arial"/>
    </font>
    <font>
      <b/>
      <sz val="14"/>
      <color theme="0"/>
      <name val="Calibri"/>
      <family val="2"/>
      <scheme val="minor"/>
    </font>
    <font>
      <i/>
      <sz val="10"/>
      <color theme="1"/>
      <name val="Calibri"/>
      <family val="2"/>
      <scheme val="minor"/>
    </font>
    <font>
      <sz val="10"/>
      <color theme="0"/>
      <name val="Arial"/>
      <family val="2"/>
    </font>
    <font>
      <b/>
      <sz val="12"/>
      <color rgb="FFFF0000"/>
      <name val="Calibri"/>
      <family val="2"/>
      <scheme val="minor"/>
    </font>
    <font>
      <i/>
      <sz val="11"/>
      <color theme="1"/>
      <name val="Calibri"/>
      <family val="2"/>
      <scheme val="minor"/>
    </font>
    <font>
      <b/>
      <i/>
      <sz val="9"/>
      <color theme="1"/>
      <name val="Arial"/>
      <family val="2"/>
    </font>
    <font>
      <sz val="11"/>
      <color theme="1"/>
      <name val="Calibri"/>
    </font>
    <font>
      <sz val="11"/>
      <color rgb="FF9C6500"/>
      <name val="Calibri"/>
      <family val="2"/>
      <scheme val="minor"/>
    </font>
    <font>
      <b/>
      <sz val="18"/>
      <color theme="3"/>
      <name val="Calibri Light"/>
      <family val="2"/>
      <scheme val="major"/>
    </font>
    <font>
      <b/>
      <sz val="11"/>
      <color theme="1"/>
      <name val="Arial"/>
      <family val="2"/>
    </font>
  </fonts>
  <fills count="38">
    <fill>
      <patternFill patternType="none"/>
    </fill>
    <fill>
      <patternFill patternType="gray125"/>
    </fill>
    <fill>
      <patternFill patternType="solid">
        <fgColor theme="8" tint="-0.249977111117893"/>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79998168889431442"/>
        <bgColor indexed="64"/>
      </patternFill>
    </fill>
    <fill>
      <patternFill patternType="solid">
        <fgColor theme="4"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 fillId="0" borderId="0"/>
    <xf numFmtId="9" fontId="11" fillId="0" borderId="0" applyFont="0" applyFill="0" applyBorder="0" applyAlignment="0" applyProtection="0"/>
    <xf numFmtId="0" fontId="10" fillId="0" borderId="0"/>
    <xf numFmtId="0" fontId="10" fillId="0" borderId="0"/>
    <xf numFmtId="0" fontId="1"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0" fontId="10" fillId="0" borderId="0"/>
    <xf numFmtId="0" fontId="1" fillId="0" borderId="0"/>
    <xf numFmtId="43" fontId="12" fillId="0" borderId="0" applyFont="0" applyFill="0" applyBorder="0" applyAlignment="0" applyProtection="0"/>
    <xf numFmtId="43" fontId="13" fillId="0" borderId="0" applyFont="0" applyFill="0" applyBorder="0" applyAlignment="0" applyProtection="0"/>
    <xf numFmtId="0" fontId="12" fillId="0" borderId="0"/>
    <xf numFmtId="9" fontId="13" fillId="0" borderId="0" applyFont="0" applyFill="0" applyBorder="0" applyAlignment="0" applyProtection="0"/>
    <xf numFmtId="0" fontId="1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7" borderId="10" applyNumberFormat="0" applyAlignment="0" applyProtection="0"/>
    <xf numFmtId="0" fontId="22" fillId="8" borderId="11" applyNumberFormat="0" applyAlignment="0" applyProtection="0"/>
    <xf numFmtId="0" fontId="23" fillId="8" borderId="10" applyNumberFormat="0" applyAlignment="0" applyProtection="0"/>
    <xf numFmtId="0" fontId="24" fillId="0" borderId="12" applyNumberFormat="0" applyFill="0" applyAlignment="0" applyProtection="0"/>
    <xf numFmtId="0" fontId="2" fillId="9" borderId="13"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5"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4" fontId="10" fillId="0" borderId="0" applyFont="0" applyFill="0" applyBorder="0" applyAlignment="0" applyProtection="0"/>
    <xf numFmtId="0" fontId="29" fillId="0" borderId="0"/>
    <xf numFmtId="43" fontId="12" fillId="0" borderId="0" applyFont="0" applyFill="0" applyBorder="0" applyAlignment="0" applyProtection="0"/>
    <xf numFmtId="0" fontId="36" fillId="0" borderId="0"/>
    <xf numFmtId="43" fontId="12" fillId="0" borderId="0" applyFont="0" applyFill="0" applyBorder="0" applyAlignment="0" applyProtection="0"/>
    <xf numFmtId="0" fontId="1" fillId="0" borderId="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37" fillId="6" borderId="0" applyNumberFormat="0" applyBorder="0" applyAlignment="0" applyProtection="0"/>
    <xf numFmtId="0" fontId="11" fillId="10" borderId="14" applyNumberFormat="0" applyFont="0" applyAlignment="0" applyProtection="0"/>
    <xf numFmtId="0" fontId="11" fillId="10" borderId="14" applyNumberFormat="0" applyFont="0" applyAlignment="0" applyProtection="0"/>
    <xf numFmtId="0" fontId="38" fillId="0" borderId="0" applyNumberFormat="0" applyFill="0" applyBorder="0" applyAlignment="0" applyProtection="0"/>
  </cellStyleXfs>
  <cellXfs count="96">
    <xf numFmtId="0" fontId="0" fillId="0" borderId="0" xfId="0"/>
    <xf numFmtId="0" fontId="0" fillId="0" borderId="0" xfId="0" applyAlignment="1">
      <alignment vertical="top"/>
    </xf>
    <xf numFmtId="14" fontId="0" fillId="0" borderId="0" xfId="0" applyNumberFormat="1" applyAlignment="1">
      <alignment horizontal="right" vertical="top"/>
    </xf>
    <xf numFmtId="164" fontId="0" fillId="0" borderId="0" xfId="0" applyNumberFormat="1" applyAlignment="1">
      <alignment horizontal="right" vertical="top"/>
    </xf>
    <xf numFmtId="4" fontId="0" fillId="0" borderId="0" xfId="0" applyNumberFormat="1" applyAlignment="1">
      <alignment horizontal="right" vertical="top"/>
    </xf>
    <xf numFmtId="3" fontId="0" fillId="0" borderId="0" xfId="0" applyNumberFormat="1" applyAlignment="1">
      <alignment horizontal="right"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xf>
    <xf numFmtId="14" fontId="0" fillId="0" borderId="0" xfId="0" applyNumberFormat="1"/>
    <xf numFmtId="165" fontId="0" fillId="0" borderId="0" xfId="0" applyNumberFormat="1"/>
    <xf numFmtId="2" fontId="0" fillId="0" borderId="0" xfId="0" applyNumberFormat="1"/>
    <xf numFmtId="9" fontId="0" fillId="0" borderId="0" xfId="0" applyNumberFormat="1"/>
    <xf numFmtId="3" fontId="0" fillId="0" borderId="0" xfId="0" applyNumberFormat="1"/>
    <xf numFmtId="166" fontId="0" fillId="0" borderId="0" xfId="1" applyNumberFormat="1" applyFont="1"/>
    <xf numFmtId="166" fontId="0" fillId="0" borderId="0" xfId="0" applyNumberFormat="1"/>
    <xf numFmtId="0" fontId="0" fillId="0" borderId="0" xfId="0" applyAlignment="1">
      <alignment horizontal="right"/>
    </xf>
    <xf numFmtId="49" fontId="3" fillId="0" borderId="0" xfId="0" applyNumberFormat="1" applyFont="1"/>
    <xf numFmtId="165" fontId="3" fillId="0" borderId="0" xfId="0" applyNumberFormat="1" applyFont="1"/>
    <xf numFmtId="167" fontId="3" fillId="0" borderId="0" xfId="0" applyNumberFormat="1" applyFont="1"/>
    <xf numFmtId="49" fontId="0" fillId="0" borderId="0" xfId="0" applyNumberFormat="1"/>
    <xf numFmtId="167" fontId="0" fillId="0" borderId="0" xfId="0" applyNumberFormat="1"/>
    <xf numFmtId="14" fontId="3" fillId="0" borderId="0" xfId="0" applyNumberFormat="1" applyFont="1"/>
    <xf numFmtId="9" fontId="0" fillId="0" borderId="0" xfId="2" applyFont="1"/>
    <xf numFmtId="0" fontId="0" fillId="0" borderId="1" xfId="0" applyBorder="1" applyAlignment="1">
      <alignment horizontal="center"/>
    </xf>
    <xf numFmtId="0" fontId="0" fillId="0" borderId="1" xfId="0" applyBorder="1" applyAlignment="1">
      <alignment vertical="top"/>
    </xf>
    <xf numFmtId="14" fontId="0" fillId="0" borderId="1" xfId="0" applyNumberFormat="1" applyBorder="1" applyAlignment="1">
      <alignment horizontal="right" vertical="top"/>
    </xf>
    <xf numFmtId="14" fontId="0" fillId="0" borderId="1" xfId="0" applyNumberFormat="1" applyBorder="1"/>
    <xf numFmtId="2" fontId="0" fillId="0" borderId="1" xfId="0" applyNumberFormat="1" applyBorder="1"/>
    <xf numFmtId="0" fontId="0" fillId="0" borderId="1" xfId="0" applyBorder="1"/>
    <xf numFmtId="9" fontId="0" fillId="0" borderId="1" xfId="0" applyNumberFormat="1" applyBorder="1"/>
    <xf numFmtId="3" fontId="0" fillId="0" borderId="1" xfId="0" applyNumberFormat="1" applyBorder="1"/>
    <xf numFmtId="49" fontId="3" fillId="0" borderId="1" xfId="0" applyNumberFormat="1" applyFont="1" applyBorder="1"/>
    <xf numFmtId="9" fontId="0" fillId="0" borderId="1" xfId="2" applyFont="1" applyBorder="1"/>
    <xf numFmtId="166" fontId="0" fillId="0" borderId="1" xfId="1" applyNumberFormat="1" applyFont="1" applyBorder="1"/>
    <xf numFmtId="166" fontId="0" fillId="0" borderId="1" xfId="0" applyNumberFormat="1" applyBorder="1"/>
    <xf numFmtId="0" fontId="4" fillId="2" borderId="1" xfId="0" applyFont="1" applyFill="1" applyBorder="1"/>
    <xf numFmtId="3" fontId="2" fillId="2" borderId="1" xfId="0" applyNumberFormat="1" applyFont="1" applyFill="1" applyBorder="1"/>
    <xf numFmtId="0" fontId="2" fillId="2" borderId="1" xfId="0" applyFont="1" applyFill="1" applyBorder="1"/>
    <xf numFmtId="166" fontId="2" fillId="2" borderId="1" xfId="0" applyNumberFormat="1" applyFont="1" applyFill="1" applyBorder="1"/>
    <xf numFmtId="166" fontId="2" fillId="2" borderId="1" xfId="1" applyNumberFormat="1" applyFont="1" applyFill="1" applyBorder="1"/>
    <xf numFmtId="43" fontId="0" fillId="0" borderId="0" xfId="0" applyNumberFormat="1"/>
    <xf numFmtId="0" fontId="6" fillId="2" borderId="1" xfId="0" applyFont="1" applyFill="1" applyBorder="1" applyAlignment="1">
      <alignment horizontal="center" vertical="center" wrapText="1"/>
    </xf>
    <xf numFmtId="0" fontId="9" fillId="0" borderId="1" xfId="3"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43" fontId="8" fillId="0" borderId="1" xfId="1" applyFont="1" applyFill="1" applyBorder="1" applyAlignment="1">
      <alignment horizontal="center" vertical="center" wrapText="1"/>
    </xf>
    <xf numFmtId="3" fontId="14" fillId="0" borderId="6" xfId="0" applyNumberFormat="1" applyFont="1" applyBorder="1" applyAlignment="1">
      <alignment horizontal="center" vertical="center" wrapText="1"/>
    </xf>
    <xf numFmtId="3" fontId="14" fillId="0" borderId="5" xfId="0" applyNumberFormat="1" applyFont="1" applyBorder="1" applyAlignment="1">
      <alignment horizontal="center" vertical="center" wrapText="1"/>
    </xf>
    <xf numFmtId="166" fontId="0" fillId="0" borderId="0" xfId="0" applyNumberFormat="1" applyAlignment="1">
      <alignment horizontal="right"/>
    </xf>
    <xf numFmtId="0" fontId="15" fillId="3" borderId="1" xfId="0" applyFont="1" applyFill="1" applyBorder="1" applyAlignment="1">
      <alignment horizontal="center" vertical="center" wrapText="1"/>
    </xf>
    <xf numFmtId="9" fontId="0" fillId="0" borderId="0" xfId="0" applyNumberFormat="1" applyAlignment="1">
      <alignment horizontal="center"/>
    </xf>
    <xf numFmtId="166" fontId="14" fillId="0" borderId="0" xfId="1" applyNumberFormat="1" applyFont="1"/>
    <xf numFmtId="0" fontId="27" fillId="36" borderId="1" xfId="59" applyFont="1" applyFill="1" applyBorder="1" applyAlignment="1">
      <alignment horizontal="center" vertical="center" wrapText="1"/>
    </xf>
    <xf numFmtId="0" fontId="27" fillId="36" borderId="19" xfId="59" applyFont="1" applyFill="1" applyBorder="1" applyAlignment="1">
      <alignment horizontal="center" vertical="center" wrapText="1"/>
    </xf>
    <xf numFmtId="0" fontId="27" fillId="36" borderId="20" xfId="59" applyFont="1" applyFill="1" applyBorder="1" applyAlignment="1">
      <alignment horizontal="center" vertical="center" wrapText="1"/>
    </xf>
    <xf numFmtId="0" fontId="29" fillId="0" borderId="19" xfId="59" applyBorder="1" applyAlignment="1">
      <alignment horizontal="center" vertical="center"/>
    </xf>
    <xf numFmtId="0" fontId="34" fillId="0" borderId="1" xfId="59" applyFont="1" applyBorder="1" applyAlignment="1">
      <alignment horizontal="left" vertical="center"/>
    </xf>
    <xf numFmtId="168" fontId="28" fillId="0" borderId="1" xfId="59" applyNumberFormat="1" applyFont="1" applyBorder="1" applyAlignment="1">
      <alignment horizontal="center" vertical="center"/>
    </xf>
    <xf numFmtId="168" fontId="28" fillId="0" borderId="20" xfId="59" applyNumberFormat="1" applyFont="1" applyBorder="1" applyAlignment="1">
      <alignment horizontal="center" vertical="center"/>
    </xf>
    <xf numFmtId="0" fontId="27" fillId="0" borderId="1" xfId="0" applyFont="1" applyBorder="1"/>
    <xf numFmtId="0" fontId="2" fillId="37" borderId="1" xfId="0" applyFont="1" applyFill="1" applyBorder="1" applyAlignment="1">
      <alignment horizontal="center"/>
    </xf>
    <xf numFmtId="0" fontId="15" fillId="0" borderId="1" xfId="0" applyFont="1" applyFill="1" applyBorder="1" applyAlignment="1">
      <alignment horizontal="left"/>
    </xf>
    <xf numFmtId="166" fontId="2" fillId="37" borderId="1" xfId="1" applyNumberFormat="1" applyFont="1" applyFill="1" applyBorder="1" applyAlignment="1">
      <alignment horizontal="center"/>
    </xf>
    <xf numFmtId="3" fontId="14" fillId="0" borderId="0" xfId="0" applyNumberFormat="1" applyFont="1"/>
    <xf numFmtId="3" fontId="27" fillId="0" borderId="0" xfId="0" applyNumberFormat="1" applyFont="1"/>
    <xf numFmtId="3" fontId="39" fillId="0" borderId="0" xfId="0" applyNumberFormat="1" applyFont="1"/>
    <xf numFmtId="0" fontId="30" fillId="35" borderId="16" xfId="59" applyFont="1" applyFill="1" applyBorder="1" applyAlignment="1">
      <alignment horizontal="center" vertical="center" wrapText="1"/>
    </xf>
    <xf numFmtId="0" fontId="30" fillId="35" borderId="17" xfId="59" applyFont="1" applyFill="1" applyBorder="1" applyAlignment="1">
      <alignment horizontal="center" vertical="center"/>
    </xf>
    <xf numFmtId="0" fontId="30" fillId="35" borderId="18" xfId="59" applyFont="1" applyFill="1" applyBorder="1" applyAlignment="1">
      <alignment horizontal="center" vertical="center"/>
    </xf>
    <xf numFmtId="0" fontId="27" fillId="0" borderId="19" xfId="59" applyFont="1" applyBorder="1" applyAlignment="1">
      <alignment horizontal="center" vertical="center"/>
    </xf>
    <xf numFmtId="0" fontId="27" fillId="0" borderId="1" xfId="59" applyFont="1" applyBorder="1" applyAlignment="1">
      <alignment horizontal="center" vertical="center"/>
    </xf>
    <xf numFmtId="0" fontId="27" fillId="0" borderId="20" xfId="59" applyFont="1" applyBorder="1" applyAlignment="1">
      <alignment horizontal="center" vertical="center"/>
    </xf>
    <xf numFmtId="0" fontId="35" fillId="0" borderId="19" xfId="59" applyFont="1" applyBorder="1" applyAlignment="1">
      <alignment horizontal="left" vertical="center"/>
    </xf>
    <xf numFmtId="0" fontId="35" fillId="0" borderId="1" xfId="59" applyFont="1" applyBorder="1" applyAlignment="1">
      <alignment horizontal="left" vertical="center"/>
    </xf>
    <xf numFmtId="0" fontId="35" fillId="0" borderId="20" xfId="59" applyFont="1" applyBorder="1" applyAlignment="1">
      <alignment horizontal="left" vertical="center"/>
    </xf>
    <xf numFmtId="0" fontId="31" fillId="0" borderId="19" xfId="59" applyFont="1" applyBorder="1" applyAlignment="1">
      <alignment horizontal="left" vertical="center" wrapText="1"/>
    </xf>
    <xf numFmtId="0" fontId="31" fillId="0" borderId="1" xfId="59" applyFont="1" applyBorder="1" applyAlignment="1">
      <alignment horizontal="left" vertical="center" wrapText="1"/>
    </xf>
    <xf numFmtId="0" fontId="31" fillId="0" borderId="20" xfId="59" applyFont="1" applyBorder="1" applyAlignment="1">
      <alignment horizontal="left" vertical="center" wrapText="1"/>
    </xf>
    <xf numFmtId="0" fontId="31" fillId="0" borderId="24" xfId="59" applyFont="1" applyBorder="1" applyAlignment="1">
      <alignment horizontal="left" vertical="center" wrapText="1"/>
    </xf>
    <xf numFmtId="0" fontId="31" fillId="0" borderId="3" xfId="59" applyFont="1" applyBorder="1" applyAlignment="1">
      <alignment horizontal="left" vertical="center" wrapText="1"/>
    </xf>
    <xf numFmtId="0" fontId="31" fillId="0" borderId="25" xfId="59" applyFont="1" applyBorder="1" applyAlignment="1">
      <alignment horizontal="left" vertical="center" wrapText="1"/>
    </xf>
    <xf numFmtId="0" fontId="31" fillId="0" borderId="21" xfId="59" applyFont="1" applyBorder="1" applyAlignment="1">
      <alignment horizontal="left" vertical="center" wrapText="1"/>
    </xf>
    <xf numFmtId="0" fontId="31" fillId="0" borderId="22" xfId="59" applyFont="1" applyBorder="1" applyAlignment="1">
      <alignment horizontal="left" vertical="center" wrapText="1"/>
    </xf>
    <xf numFmtId="0" fontId="31" fillId="0" borderId="23" xfId="59" applyFont="1" applyBorder="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0" borderId="1" xfId="0" applyBorder="1" applyAlignment="1">
      <alignment horizontal="left" vertical="top" wrapText="1"/>
    </xf>
    <xf numFmtId="0" fontId="2" fillId="37" borderId="2" xfId="0" applyFont="1" applyFill="1" applyBorder="1" applyAlignment="1">
      <alignment horizontal="center"/>
    </xf>
    <xf numFmtId="0" fontId="2" fillId="37" borderId="3" xfId="0" applyFont="1" applyFill="1" applyBorder="1" applyAlignment="1">
      <alignment horizontal="center"/>
    </xf>
    <xf numFmtId="0" fontId="2" fillId="37" borderId="4" xfId="0" applyFont="1" applyFill="1" applyBorder="1" applyAlignment="1">
      <alignment horizontal="center"/>
    </xf>
    <xf numFmtId="0" fontId="0" fillId="0" borderId="0" xfId="0" applyAlignment="1">
      <alignment horizontal="center"/>
    </xf>
    <xf numFmtId="0" fontId="15" fillId="0" borderId="1" xfId="0" applyFont="1" applyFill="1" applyBorder="1" applyAlignment="1">
      <alignment horizontal="center"/>
    </xf>
    <xf numFmtId="0" fontId="27" fillId="0" borderId="1" xfId="0" applyFont="1" applyBorder="1" applyAlignment="1">
      <alignment horizontal="center"/>
    </xf>
  </cellXfs>
  <cellStyles count="74">
    <cellStyle name="20% - Accent1" xfId="41" builtinId="30" customBuiltin="1"/>
    <cellStyle name="20% - Accent2" xfId="44" builtinId="34" customBuiltin="1"/>
    <cellStyle name="20% - Accent3" xfId="47" builtinId="38" customBuiltin="1"/>
    <cellStyle name="20% - Accent4" xfId="50" builtinId="42" customBuiltin="1"/>
    <cellStyle name="20% - Accent5" xfId="53" builtinId="46" customBuiltin="1"/>
    <cellStyle name="20% - Accent6" xfId="56" builtinId="50" customBuiltin="1"/>
    <cellStyle name="40% - Accent1" xfId="42" builtinId="31" customBuiltin="1"/>
    <cellStyle name="40% - Accent2" xfId="45" builtinId="35" customBuiltin="1"/>
    <cellStyle name="40% - Accent3" xfId="48" builtinId="39" customBuiltin="1"/>
    <cellStyle name="40% - Accent4" xfId="51" builtinId="43" customBuiltin="1"/>
    <cellStyle name="40% - Accent5" xfId="54" builtinId="47" customBuiltin="1"/>
    <cellStyle name="40% - Accent6" xfId="57" builtinId="51" customBuiltin="1"/>
    <cellStyle name="60% - Accent1 2" xfId="64" xr:uid="{76901785-75F1-42D2-84D2-D77174C18119}"/>
    <cellStyle name="60% - Accent2 2" xfId="65" xr:uid="{F0CA2023-4197-48CF-B1B2-9408AD46214F}"/>
    <cellStyle name="60% - Accent3 2" xfId="66" xr:uid="{F8C70B00-1F2B-431F-80C1-4FD9C7AF7F7E}"/>
    <cellStyle name="60% - Accent4 2" xfId="67" xr:uid="{4C39D648-24DC-47A6-A7E7-09750416ED16}"/>
    <cellStyle name="60% - Accent5 2" xfId="68" xr:uid="{94D276A0-840B-4DD8-B8CE-8F9382BAE5B8}"/>
    <cellStyle name="60% - Accent6 2" xfId="69" xr:uid="{50B476EB-3095-4EC4-9F87-57A8DBE727EF}"/>
    <cellStyle name="Accent1" xfId="40" builtinId="29" customBuiltin="1"/>
    <cellStyle name="Accent2" xfId="43" builtinId="33" customBuiltin="1"/>
    <cellStyle name="Accent3" xfId="46" builtinId="37" customBuiltin="1"/>
    <cellStyle name="Accent4" xfId="49" builtinId="41" customBuiltin="1"/>
    <cellStyle name="Accent5" xfId="52" builtinId="45" customBuiltin="1"/>
    <cellStyle name="Accent6" xfId="55" builtinId="49" customBuiltin="1"/>
    <cellStyle name="Bad" xfId="31" builtinId="27" customBuiltin="1"/>
    <cellStyle name="Calculation" xfId="34" builtinId="22" customBuiltin="1"/>
    <cellStyle name="Check Cell" xfId="36" builtinId="23" customBuiltin="1"/>
    <cellStyle name="Comma" xfId="1" builtinId="3"/>
    <cellStyle name="Comma 2" xfId="13" xr:uid="{00000000-0005-0000-0000-000001000000}"/>
    <cellStyle name="Comma 2 2" xfId="18" xr:uid="{00000000-0005-0000-0000-000002000000}"/>
    <cellStyle name="Comma 2 2 2" xfId="62" xr:uid="{032B7110-3723-4E73-AF09-3C7FF8C107E2}"/>
    <cellStyle name="Comma 2 3" xfId="60" xr:uid="{273B26F8-BB68-4025-A12F-C25CEE3011B4}"/>
    <cellStyle name="Comma 3" xfId="19" xr:uid="{00000000-0005-0000-0000-000003000000}"/>
    <cellStyle name="Comma 4" xfId="24" xr:uid="{00000000-0005-0000-0000-000004000000}"/>
    <cellStyle name="Comma 5" xfId="5" xr:uid="{00000000-0005-0000-0000-000005000000}"/>
    <cellStyle name="Currency 2" xfId="6" xr:uid="{00000000-0005-0000-0000-000006000000}"/>
    <cellStyle name="Currency 3" xfId="58" xr:uid="{7C7B2F56-5937-4905-BBFE-5EFD4B49C241}"/>
    <cellStyle name="Explanatory Text" xfId="38" builtinId="53" customBuiltin="1"/>
    <cellStyle name="Good" xfId="30" builtinId="26" customBuiltin="1"/>
    <cellStyle name="Heading 1" xfId="26" builtinId="16" customBuiltin="1"/>
    <cellStyle name="Heading 2" xfId="27" builtinId="17" customBuiltin="1"/>
    <cellStyle name="Heading 3" xfId="28" builtinId="18" customBuiltin="1"/>
    <cellStyle name="Heading 4" xfId="29" builtinId="19" customBuiltin="1"/>
    <cellStyle name="Hyperlink" xfId="3" builtinId="8"/>
    <cellStyle name="Input" xfId="32" builtinId="20" customBuiltin="1"/>
    <cellStyle name="Linked Cell" xfId="35" builtinId="24" customBuiltin="1"/>
    <cellStyle name="Neutral 2" xfId="70" xr:uid="{96698E60-7132-44C5-B4F3-B8A7DD4B61EE}"/>
    <cellStyle name="Normal" xfId="0" builtinId="0"/>
    <cellStyle name="Normal 2" xfId="8" xr:uid="{00000000-0005-0000-0000-000009000000}"/>
    <cellStyle name="Normal 2 2" xfId="10" xr:uid="{00000000-0005-0000-0000-00000A000000}"/>
    <cellStyle name="Normal 2 3" xfId="14" xr:uid="{00000000-0005-0000-0000-00000B000000}"/>
    <cellStyle name="Normal 2 3 2" xfId="61" xr:uid="{BFC6EFCA-FF8B-4307-84AB-9E0C0B4256C7}"/>
    <cellStyle name="Normal 23" xfId="20" xr:uid="{00000000-0005-0000-0000-00000C000000}"/>
    <cellStyle name="Normal 3" xfId="11" xr:uid="{00000000-0005-0000-0000-00000D000000}"/>
    <cellStyle name="Normal 3 2" xfId="59" xr:uid="{6C9C15B4-0490-42C4-AE95-CF1D0FD2DFA2}"/>
    <cellStyle name="Normal 4" xfId="17" xr:uid="{00000000-0005-0000-0000-00000E000000}"/>
    <cellStyle name="Normal 4 2" xfId="16" xr:uid="{00000000-0005-0000-0000-00000F000000}"/>
    <cellStyle name="Normal 5" xfId="22" xr:uid="{00000000-0005-0000-0000-000010000000}"/>
    <cellStyle name="Normal 5 2" xfId="63" xr:uid="{AF2023AD-8349-4612-B7D2-DFDB4DB1C232}"/>
    <cellStyle name="Normal 6" xfId="23" xr:uid="{00000000-0005-0000-0000-000011000000}"/>
    <cellStyle name="Normal 7" xfId="4" xr:uid="{00000000-0005-0000-0000-000012000000}"/>
    <cellStyle name="Normal 8" xfId="12" xr:uid="{00000000-0005-0000-0000-000013000000}"/>
    <cellStyle name="Note 2" xfId="71" xr:uid="{C6DCF391-0664-43CF-B66C-B0988FB8A318}"/>
    <cellStyle name="Note 2 2" xfId="72" xr:uid="{EC5482F0-840B-4611-A165-9850BC87BD72}"/>
    <cellStyle name="Output" xfId="33" builtinId="21" customBuiltin="1"/>
    <cellStyle name="Percent" xfId="2" builtinId="5"/>
    <cellStyle name="Percent 2" xfId="9" xr:uid="{00000000-0005-0000-0000-000015000000}"/>
    <cellStyle name="Percent 2 2" xfId="15" xr:uid="{00000000-0005-0000-0000-000016000000}"/>
    <cellStyle name="Percent 3" xfId="21" xr:uid="{00000000-0005-0000-0000-000017000000}"/>
    <cellStyle name="Percent 4" xfId="25" xr:uid="{00000000-0005-0000-0000-000018000000}"/>
    <cellStyle name="Percent 5" xfId="7" xr:uid="{00000000-0005-0000-0000-000019000000}"/>
    <cellStyle name="Title 2" xfId="73" xr:uid="{BB877BC0-375E-4BB5-AA18-08F9929A1F02}"/>
    <cellStyle name="Total" xfId="39" builtinId="25" customBuiltin="1"/>
    <cellStyle name="Warning Text" xfId="3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en.wikipedia.org/wiki/Telangana" TargetMode="External"/><Relationship Id="rId3" Type="http://schemas.openxmlformats.org/officeDocument/2006/relationships/hyperlink" Target="https://en.wikipedia.org/wiki/Maharashtra" TargetMode="External"/><Relationship Id="rId7" Type="http://schemas.openxmlformats.org/officeDocument/2006/relationships/hyperlink" Target="https://en.wikipedia.org/wiki/Madhya_Pradesh" TargetMode="External"/><Relationship Id="rId2" Type="http://schemas.openxmlformats.org/officeDocument/2006/relationships/hyperlink" Target="https://en.wikipedia.org/wiki/Gujarat" TargetMode="External"/><Relationship Id="rId1" Type="http://schemas.openxmlformats.org/officeDocument/2006/relationships/hyperlink" Target="https://en.wikipedia.org/wiki/Tamil_Nadu" TargetMode="External"/><Relationship Id="rId6" Type="http://schemas.openxmlformats.org/officeDocument/2006/relationships/hyperlink" Target="https://en.wikipedia.org/wiki/Power_sector_of_Andhra_Pradesh" TargetMode="External"/><Relationship Id="rId5" Type="http://schemas.openxmlformats.org/officeDocument/2006/relationships/hyperlink" Target="https://en.wikipedia.org/wiki/Rajasthan" TargetMode="External"/><Relationship Id="rId4" Type="http://schemas.openxmlformats.org/officeDocument/2006/relationships/hyperlink" Target="https://en.wikipedia.org/wiki/Karnataka" TargetMode="External"/><Relationship Id="rId9" Type="http://schemas.openxmlformats.org/officeDocument/2006/relationships/hyperlink" Target="https://en.wikipedia.org/wiki/Keral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870"/>
  <sheetViews>
    <sheetView topLeftCell="A660" zoomScaleNormal="100" workbookViewId="0">
      <selection activeCell="A674" sqref="A674"/>
    </sheetView>
  </sheetViews>
  <sheetFormatPr defaultRowHeight="15"/>
  <cols>
    <col min="1" max="1" width="97.28515625" style="20" bestFit="1" customWidth="1"/>
    <col min="2" max="2" width="12.85546875" style="20" bestFit="1" customWidth="1"/>
    <col min="3" max="3" width="10.85546875" style="10" bestFit="1" customWidth="1"/>
    <col min="4" max="10" width="11.42578125" style="21" bestFit="1" customWidth="1"/>
    <col min="11" max="64" width="11.42578125" style="19" bestFit="1" customWidth="1"/>
    <col min="65" max="65" width="11" style="19" customWidth="1"/>
    <col min="66" max="66" width="11.42578125" style="19" bestFit="1" customWidth="1"/>
    <col min="67" max="77" width="11" style="19" bestFit="1" customWidth="1"/>
    <col min="78" max="96" width="11.42578125" style="19" bestFit="1" customWidth="1"/>
    <col min="97" max="98" width="11" style="19" bestFit="1" customWidth="1"/>
    <col min="99" max="122" width="11.42578125" style="19" bestFit="1" customWidth="1"/>
    <col min="123" max="127" width="11" style="19" bestFit="1" customWidth="1"/>
    <col min="257" max="257" width="25.85546875" customWidth="1"/>
    <col min="258" max="258" width="12.85546875" bestFit="1" customWidth="1"/>
    <col min="259" max="259" width="10.85546875" bestFit="1" customWidth="1"/>
    <col min="260" max="320" width="11.42578125" bestFit="1" customWidth="1"/>
    <col min="321" max="321" width="11" customWidth="1"/>
    <col min="322" max="322" width="11.42578125" bestFit="1" customWidth="1"/>
    <col min="323" max="333" width="11" bestFit="1" customWidth="1"/>
    <col min="334" max="352" width="11.42578125" bestFit="1" customWidth="1"/>
    <col min="353" max="354" width="11" bestFit="1" customWidth="1"/>
    <col min="355" max="378" width="11.42578125" bestFit="1" customWidth="1"/>
    <col min="379" max="383" width="11" bestFit="1" customWidth="1"/>
    <col min="513" max="513" width="25.85546875" customWidth="1"/>
    <col min="514" max="514" width="12.85546875" bestFit="1" customWidth="1"/>
    <col min="515" max="515" width="10.85546875" bestFit="1" customWidth="1"/>
    <col min="516" max="576" width="11.42578125" bestFit="1" customWidth="1"/>
    <col min="577" max="577" width="11" customWidth="1"/>
    <col min="578" max="578" width="11.42578125" bestFit="1" customWidth="1"/>
    <col min="579" max="589" width="11" bestFit="1" customWidth="1"/>
    <col min="590" max="608" width="11.42578125" bestFit="1" customWidth="1"/>
    <col min="609" max="610" width="11" bestFit="1" customWidth="1"/>
    <col min="611" max="634" width="11.42578125" bestFit="1" customWidth="1"/>
    <col min="635" max="639" width="11" bestFit="1" customWidth="1"/>
    <col min="769" max="769" width="25.85546875" customWidth="1"/>
    <col min="770" max="770" width="12.85546875" bestFit="1" customWidth="1"/>
    <col min="771" max="771" width="10.85546875" bestFit="1" customWidth="1"/>
    <col min="772" max="832" width="11.42578125" bestFit="1" customWidth="1"/>
    <col min="833" max="833" width="11" customWidth="1"/>
    <col min="834" max="834" width="11.42578125" bestFit="1" customWidth="1"/>
    <col min="835" max="845" width="11" bestFit="1" customWidth="1"/>
    <col min="846" max="864" width="11.42578125" bestFit="1" customWidth="1"/>
    <col min="865" max="866" width="11" bestFit="1" customWidth="1"/>
    <col min="867" max="890" width="11.42578125" bestFit="1" customWidth="1"/>
    <col min="891" max="895" width="11" bestFit="1" customWidth="1"/>
    <col min="1025" max="1025" width="25.85546875" customWidth="1"/>
    <col min="1026" max="1026" width="12.85546875" bestFit="1" customWidth="1"/>
    <col min="1027" max="1027" width="10.85546875" bestFit="1" customWidth="1"/>
    <col min="1028" max="1088" width="11.42578125" bestFit="1" customWidth="1"/>
    <col min="1089" max="1089" width="11" customWidth="1"/>
    <col min="1090" max="1090" width="11.42578125" bestFit="1" customWidth="1"/>
    <col min="1091" max="1101" width="11" bestFit="1" customWidth="1"/>
    <col min="1102" max="1120" width="11.42578125" bestFit="1" customWidth="1"/>
    <col min="1121" max="1122" width="11" bestFit="1" customWidth="1"/>
    <col min="1123" max="1146" width="11.42578125" bestFit="1" customWidth="1"/>
    <col min="1147" max="1151" width="11" bestFit="1" customWidth="1"/>
    <col min="1281" max="1281" width="25.85546875" customWidth="1"/>
    <col min="1282" max="1282" width="12.85546875" bestFit="1" customWidth="1"/>
    <col min="1283" max="1283" width="10.85546875" bestFit="1" customWidth="1"/>
    <col min="1284" max="1344" width="11.42578125" bestFit="1" customWidth="1"/>
    <col min="1345" max="1345" width="11" customWidth="1"/>
    <col min="1346" max="1346" width="11.42578125" bestFit="1" customWidth="1"/>
    <col min="1347" max="1357" width="11" bestFit="1" customWidth="1"/>
    <col min="1358" max="1376" width="11.42578125" bestFit="1" customWidth="1"/>
    <col min="1377" max="1378" width="11" bestFit="1" customWidth="1"/>
    <col min="1379" max="1402" width="11.42578125" bestFit="1" customWidth="1"/>
    <col min="1403" max="1407" width="11" bestFit="1" customWidth="1"/>
    <col min="1537" max="1537" width="25.85546875" customWidth="1"/>
    <col min="1538" max="1538" width="12.85546875" bestFit="1" customWidth="1"/>
    <col min="1539" max="1539" width="10.85546875" bestFit="1" customWidth="1"/>
    <col min="1540" max="1600" width="11.42578125" bestFit="1" customWidth="1"/>
    <col min="1601" max="1601" width="11" customWidth="1"/>
    <col min="1602" max="1602" width="11.42578125" bestFit="1" customWidth="1"/>
    <col min="1603" max="1613" width="11" bestFit="1" customWidth="1"/>
    <col min="1614" max="1632" width="11.42578125" bestFit="1" customWidth="1"/>
    <col min="1633" max="1634" width="11" bestFit="1" customWidth="1"/>
    <col min="1635" max="1658" width="11.42578125" bestFit="1" customWidth="1"/>
    <col min="1659" max="1663" width="11" bestFit="1" customWidth="1"/>
    <col min="1793" max="1793" width="25.85546875" customWidth="1"/>
    <col min="1794" max="1794" width="12.85546875" bestFit="1" customWidth="1"/>
    <col min="1795" max="1795" width="10.85546875" bestFit="1" customWidth="1"/>
    <col min="1796" max="1856" width="11.42578125" bestFit="1" customWidth="1"/>
    <col min="1857" max="1857" width="11" customWidth="1"/>
    <col min="1858" max="1858" width="11.42578125" bestFit="1" customWidth="1"/>
    <col min="1859" max="1869" width="11" bestFit="1" customWidth="1"/>
    <col min="1870" max="1888" width="11.42578125" bestFit="1" customWidth="1"/>
    <col min="1889" max="1890" width="11" bestFit="1" customWidth="1"/>
    <col min="1891" max="1914" width="11.42578125" bestFit="1" customWidth="1"/>
    <col min="1915" max="1919" width="11" bestFit="1" customWidth="1"/>
    <col min="2049" max="2049" width="25.85546875" customWidth="1"/>
    <col min="2050" max="2050" width="12.85546875" bestFit="1" customWidth="1"/>
    <col min="2051" max="2051" width="10.85546875" bestFit="1" customWidth="1"/>
    <col min="2052" max="2112" width="11.42578125" bestFit="1" customWidth="1"/>
    <col min="2113" max="2113" width="11" customWidth="1"/>
    <col min="2114" max="2114" width="11.42578125" bestFit="1" customWidth="1"/>
    <col min="2115" max="2125" width="11" bestFit="1" customWidth="1"/>
    <col min="2126" max="2144" width="11.42578125" bestFit="1" customWidth="1"/>
    <col min="2145" max="2146" width="11" bestFit="1" customWidth="1"/>
    <col min="2147" max="2170" width="11.42578125" bestFit="1" customWidth="1"/>
    <col min="2171" max="2175" width="11" bestFit="1" customWidth="1"/>
    <col min="2305" max="2305" width="25.85546875" customWidth="1"/>
    <col min="2306" max="2306" width="12.85546875" bestFit="1" customWidth="1"/>
    <col min="2307" max="2307" width="10.85546875" bestFit="1" customWidth="1"/>
    <col min="2308" max="2368" width="11.42578125" bestFit="1" customWidth="1"/>
    <col min="2369" max="2369" width="11" customWidth="1"/>
    <col min="2370" max="2370" width="11.42578125" bestFit="1" customWidth="1"/>
    <col min="2371" max="2381" width="11" bestFit="1" customWidth="1"/>
    <col min="2382" max="2400" width="11.42578125" bestFit="1" customWidth="1"/>
    <col min="2401" max="2402" width="11" bestFit="1" customWidth="1"/>
    <col min="2403" max="2426" width="11.42578125" bestFit="1" customWidth="1"/>
    <col min="2427" max="2431" width="11" bestFit="1" customWidth="1"/>
    <col min="2561" max="2561" width="25.85546875" customWidth="1"/>
    <col min="2562" max="2562" width="12.85546875" bestFit="1" customWidth="1"/>
    <col min="2563" max="2563" width="10.85546875" bestFit="1" customWidth="1"/>
    <col min="2564" max="2624" width="11.42578125" bestFit="1" customWidth="1"/>
    <col min="2625" max="2625" width="11" customWidth="1"/>
    <col min="2626" max="2626" width="11.42578125" bestFit="1" customWidth="1"/>
    <col min="2627" max="2637" width="11" bestFit="1" customWidth="1"/>
    <col min="2638" max="2656" width="11.42578125" bestFit="1" customWidth="1"/>
    <col min="2657" max="2658" width="11" bestFit="1" customWidth="1"/>
    <col min="2659" max="2682" width="11.42578125" bestFit="1" customWidth="1"/>
    <col min="2683" max="2687" width="11" bestFit="1" customWidth="1"/>
    <col min="2817" max="2817" width="25.85546875" customWidth="1"/>
    <col min="2818" max="2818" width="12.85546875" bestFit="1" customWidth="1"/>
    <col min="2819" max="2819" width="10.85546875" bestFit="1" customWidth="1"/>
    <col min="2820" max="2880" width="11.42578125" bestFit="1" customWidth="1"/>
    <col min="2881" max="2881" width="11" customWidth="1"/>
    <col min="2882" max="2882" width="11.42578125" bestFit="1" customWidth="1"/>
    <col min="2883" max="2893" width="11" bestFit="1" customWidth="1"/>
    <col min="2894" max="2912" width="11.42578125" bestFit="1" customWidth="1"/>
    <col min="2913" max="2914" width="11" bestFit="1" customWidth="1"/>
    <col min="2915" max="2938" width="11.42578125" bestFit="1" customWidth="1"/>
    <col min="2939" max="2943" width="11" bestFit="1" customWidth="1"/>
    <col min="3073" max="3073" width="25.85546875" customWidth="1"/>
    <col min="3074" max="3074" width="12.85546875" bestFit="1" customWidth="1"/>
    <col min="3075" max="3075" width="10.85546875" bestFit="1" customWidth="1"/>
    <col min="3076" max="3136" width="11.42578125" bestFit="1" customWidth="1"/>
    <col min="3137" max="3137" width="11" customWidth="1"/>
    <col min="3138" max="3138" width="11.42578125" bestFit="1" customWidth="1"/>
    <col min="3139" max="3149" width="11" bestFit="1" customWidth="1"/>
    <col min="3150" max="3168" width="11.42578125" bestFit="1" customWidth="1"/>
    <col min="3169" max="3170" width="11" bestFit="1" customWidth="1"/>
    <col min="3171" max="3194" width="11.42578125" bestFit="1" customWidth="1"/>
    <col min="3195" max="3199" width="11" bestFit="1" customWidth="1"/>
    <col min="3329" max="3329" width="25.85546875" customWidth="1"/>
    <col min="3330" max="3330" width="12.85546875" bestFit="1" customWidth="1"/>
    <col min="3331" max="3331" width="10.85546875" bestFit="1" customWidth="1"/>
    <col min="3332" max="3392" width="11.42578125" bestFit="1" customWidth="1"/>
    <col min="3393" max="3393" width="11" customWidth="1"/>
    <col min="3394" max="3394" width="11.42578125" bestFit="1" customWidth="1"/>
    <col min="3395" max="3405" width="11" bestFit="1" customWidth="1"/>
    <col min="3406" max="3424" width="11.42578125" bestFit="1" customWidth="1"/>
    <col min="3425" max="3426" width="11" bestFit="1" customWidth="1"/>
    <col min="3427" max="3450" width="11.42578125" bestFit="1" customWidth="1"/>
    <col min="3451" max="3455" width="11" bestFit="1" customWidth="1"/>
    <col min="3585" max="3585" width="25.85546875" customWidth="1"/>
    <col min="3586" max="3586" width="12.85546875" bestFit="1" customWidth="1"/>
    <col min="3587" max="3587" width="10.85546875" bestFit="1" customWidth="1"/>
    <col min="3588" max="3648" width="11.42578125" bestFit="1" customWidth="1"/>
    <col min="3649" max="3649" width="11" customWidth="1"/>
    <col min="3650" max="3650" width="11.42578125" bestFit="1" customWidth="1"/>
    <col min="3651" max="3661" width="11" bestFit="1" customWidth="1"/>
    <col min="3662" max="3680" width="11.42578125" bestFit="1" customWidth="1"/>
    <col min="3681" max="3682" width="11" bestFit="1" customWidth="1"/>
    <col min="3683" max="3706" width="11.42578125" bestFit="1" customWidth="1"/>
    <col min="3707" max="3711" width="11" bestFit="1" customWidth="1"/>
    <col min="3841" max="3841" width="25.85546875" customWidth="1"/>
    <col min="3842" max="3842" width="12.85546875" bestFit="1" customWidth="1"/>
    <col min="3843" max="3843" width="10.85546875" bestFit="1" customWidth="1"/>
    <col min="3844" max="3904" width="11.42578125" bestFit="1" customWidth="1"/>
    <col min="3905" max="3905" width="11" customWidth="1"/>
    <col min="3906" max="3906" width="11.42578125" bestFit="1" customWidth="1"/>
    <col min="3907" max="3917" width="11" bestFit="1" customWidth="1"/>
    <col min="3918" max="3936" width="11.42578125" bestFit="1" customWidth="1"/>
    <col min="3937" max="3938" width="11" bestFit="1" customWidth="1"/>
    <col min="3939" max="3962" width="11.42578125" bestFit="1" customWidth="1"/>
    <col min="3963" max="3967" width="11" bestFit="1" customWidth="1"/>
    <col min="4097" max="4097" width="25.85546875" customWidth="1"/>
    <col min="4098" max="4098" width="12.85546875" bestFit="1" customWidth="1"/>
    <col min="4099" max="4099" width="10.85546875" bestFit="1" customWidth="1"/>
    <col min="4100" max="4160" width="11.42578125" bestFit="1" customWidth="1"/>
    <col min="4161" max="4161" width="11" customWidth="1"/>
    <col min="4162" max="4162" width="11.42578125" bestFit="1" customWidth="1"/>
    <col min="4163" max="4173" width="11" bestFit="1" customWidth="1"/>
    <col min="4174" max="4192" width="11.42578125" bestFit="1" customWidth="1"/>
    <col min="4193" max="4194" width="11" bestFit="1" customWidth="1"/>
    <col min="4195" max="4218" width="11.42578125" bestFit="1" customWidth="1"/>
    <col min="4219" max="4223" width="11" bestFit="1" customWidth="1"/>
    <col min="4353" max="4353" width="25.85546875" customWidth="1"/>
    <col min="4354" max="4354" width="12.85546875" bestFit="1" customWidth="1"/>
    <col min="4355" max="4355" width="10.85546875" bestFit="1" customWidth="1"/>
    <col min="4356" max="4416" width="11.42578125" bestFit="1" customWidth="1"/>
    <col min="4417" max="4417" width="11" customWidth="1"/>
    <col min="4418" max="4418" width="11.42578125" bestFit="1" customWidth="1"/>
    <col min="4419" max="4429" width="11" bestFit="1" customWidth="1"/>
    <col min="4430" max="4448" width="11.42578125" bestFit="1" customWidth="1"/>
    <col min="4449" max="4450" width="11" bestFit="1" customWidth="1"/>
    <col min="4451" max="4474" width="11.42578125" bestFit="1" customWidth="1"/>
    <col min="4475" max="4479" width="11" bestFit="1" customWidth="1"/>
    <col min="4609" max="4609" width="25.85546875" customWidth="1"/>
    <col min="4610" max="4610" width="12.85546875" bestFit="1" customWidth="1"/>
    <col min="4611" max="4611" width="10.85546875" bestFit="1" customWidth="1"/>
    <col min="4612" max="4672" width="11.42578125" bestFit="1" customWidth="1"/>
    <col min="4673" max="4673" width="11" customWidth="1"/>
    <col min="4674" max="4674" width="11.42578125" bestFit="1" customWidth="1"/>
    <col min="4675" max="4685" width="11" bestFit="1" customWidth="1"/>
    <col min="4686" max="4704" width="11.42578125" bestFit="1" customWidth="1"/>
    <col min="4705" max="4706" width="11" bestFit="1" customWidth="1"/>
    <col min="4707" max="4730" width="11.42578125" bestFit="1" customWidth="1"/>
    <col min="4731" max="4735" width="11" bestFit="1" customWidth="1"/>
    <col min="4865" max="4865" width="25.85546875" customWidth="1"/>
    <col min="4866" max="4866" width="12.85546875" bestFit="1" customWidth="1"/>
    <col min="4867" max="4867" width="10.85546875" bestFit="1" customWidth="1"/>
    <col min="4868" max="4928" width="11.42578125" bestFit="1" customWidth="1"/>
    <col min="4929" max="4929" width="11" customWidth="1"/>
    <col min="4930" max="4930" width="11.42578125" bestFit="1" customWidth="1"/>
    <col min="4931" max="4941" width="11" bestFit="1" customWidth="1"/>
    <col min="4942" max="4960" width="11.42578125" bestFit="1" customWidth="1"/>
    <col min="4961" max="4962" width="11" bestFit="1" customWidth="1"/>
    <col min="4963" max="4986" width="11.42578125" bestFit="1" customWidth="1"/>
    <col min="4987" max="4991" width="11" bestFit="1" customWidth="1"/>
    <col min="5121" max="5121" width="25.85546875" customWidth="1"/>
    <col min="5122" max="5122" width="12.85546875" bestFit="1" customWidth="1"/>
    <col min="5123" max="5123" width="10.85546875" bestFit="1" customWidth="1"/>
    <col min="5124" max="5184" width="11.42578125" bestFit="1" customWidth="1"/>
    <col min="5185" max="5185" width="11" customWidth="1"/>
    <col min="5186" max="5186" width="11.42578125" bestFit="1" customWidth="1"/>
    <col min="5187" max="5197" width="11" bestFit="1" customWidth="1"/>
    <col min="5198" max="5216" width="11.42578125" bestFit="1" customWidth="1"/>
    <col min="5217" max="5218" width="11" bestFit="1" customWidth="1"/>
    <col min="5219" max="5242" width="11.42578125" bestFit="1" customWidth="1"/>
    <col min="5243" max="5247" width="11" bestFit="1" customWidth="1"/>
    <col min="5377" max="5377" width="25.85546875" customWidth="1"/>
    <col min="5378" max="5378" width="12.85546875" bestFit="1" customWidth="1"/>
    <col min="5379" max="5379" width="10.85546875" bestFit="1" customWidth="1"/>
    <col min="5380" max="5440" width="11.42578125" bestFit="1" customWidth="1"/>
    <col min="5441" max="5441" width="11" customWidth="1"/>
    <col min="5442" max="5442" width="11.42578125" bestFit="1" customWidth="1"/>
    <col min="5443" max="5453" width="11" bestFit="1" customWidth="1"/>
    <col min="5454" max="5472" width="11.42578125" bestFit="1" customWidth="1"/>
    <col min="5473" max="5474" width="11" bestFit="1" customWidth="1"/>
    <col min="5475" max="5498" width="11.42578125" bestFit="1" customWidth="1"/>
    <col min="5499" max="5503" width="11" bestFit="1" customWidth="1"/>
    <col min="5633" max="5633" width="25.85546875" customWidth="1"/>
    <col min="5634" max="5634" width="12.85546875" bestFit="1" customWidth="1"/>
    <col min="5635" max="5635" width="10.85546875" bestFit="1" customWidth="1"/>
    <col min="5636" max="5696" width="11.42578125" bestFit="1" customWidth="1"/>
    <col min="5697" max="5697" width="11" customWidth="1"/>
    <col min="5698" max="5698" width="11.42578125" bestFit="1" customWidth="1"/>
    <col min="5699" max="5709" width="11" bestFit="1" customWidth="1"/>
    <col min="5710" max="5728" width="11.42578125" bestFit="1" customWidth="1"/>
    <col min="5729" max="5730" width="11" bestFit="1" customWidth="1"/>
    <col min="5731" max="5754" width="11.42578125" bestFit="1" customWidth="1"/>
    <col min="5755" max="5759" width="11" bestFit="1" customWidth="1"/>
    <col min="5889" max="5889" width="25.85546875" customWidth="1"/>
    <col min="5890" max="5890" width="12.85546875" bestFit="1" customWidth="1"/>
    <col min="5891" max="5891" width="10.85546875" bestFit="1" customWidth="1"/>
    <col min="5892" max="5952" width="11.42578125" bestFit="1" customWidth="1"/>
    <col min="5953" max="5953" width="11" customWidth="1"/>
    <col min="5954" max="5954" width="11.42578125" bestFit="1" customWidth="1"/>
    <col min="5955" max="5965" width="11" bestFit="1" customWidth="1"/>
    <col min="5966" max="5984" width="11.42578125" bestFit="1" customWidth="1"/>
    <col min="5985" max="5986" width="11" bestFit="1" customWidth="1"/>
    <col min="5987" max="6010" width="11.42578125" bestFit="1" customWidth="1"/>
    <col min="6011" max="6015" width="11" bestFit="1" customWidth="1"/>
    <col min="6145" max="6145" width="25.85546875" customWidth="1"/>
    <col min="6146" max="6146" width="12.85546875" bestFit="1" customWidth="1"/>
    <col min="6147" max="6147" width="10.85546875" bestFit="1" customWidth="1"/>
    <col min="6148" max="6208" width="11.42578125" bestFit="1" customWidth="1"/>
    <col min="6209" max="6209" width="11" customWidth="1"/>
    <col min="6210" max="6210" width="11.42578125" bestFit="1" customWidth="1"/>
    <col min="6211" max="6221" width="11" bestFit="1" customWidth="1"/>
    <col min="6222" max="6240" width="11.42578125" bestFit="1" customWidth="1"/>
    <col min="6241" max="6242" width="11" bestFit="1" customWidth="1"/>
    <col min="6243" max="6266" width="11.42578125" bestFit="1" customWidth="1"/>
    <col min="6267" max="6271" width="11" bestFit="1" customWidth="1"/>
    <col min="6401" max="6401" width="25.85546875" customWidth="1"/>
    <col min="6402" max="6402" width="12.85546875" bestFit="1" customWidth="1"/>
    <col min="6403" max="6403" width="10.85546875" bestFit="1" customWidth="1"/>
    <col min="6404" max="6464" width="11.42578125" bestFit="1" customWidth="1"/>
    <col min="6465" max="6465" width="11" customWidth="1"/>
    <col min="6466" max="6466" width="11.42578125" bestFit="1" customWidth="1"/>
    <col min="6467" max="6477" width="11" bestFit="1" customWidth="1"/>
    <col min="6478" max="6496" width="11.42578125" bestFit="1" customWidth="1"/>
    <col min="6497" max="6498" width="11" bestFit="1" customWidth="1"/>
    <col min="6499" max="6522" width="11.42578125" bestFit="1" customWidth="1"/>
    <col min="6523" max="6527" width="11" bestFit="1" customWidth="1"/>
    <col min="6657" max="6657" width="25.85546875" customWidth="1"/>
    <col min="6658" max="6658" width="12.85546875" bestFit="1" customWidth="1"/>
    <col min="6659" max="6659" width="10.85546875" bestFit="1" customWidth="1"/>
    <col min="6660" max="6720" width="11.42578125" bestFit="1" customWidth="1"/>
    <col min="6721" max="6721" width="11" customWidth="1"/>
    <col min="6722" max="6722" width="11.42578125" bestFit="1" customWidth="1"/>
    <col min="6723" max="6733" width="11" bestFit="1" customWidth="1"/>
    <col min="6734" max="6752" width="11.42578125" bestFit="1" customWidth="1"/>
    <col min="6753" max="6754" width="11" bestFit="1" customWidth="1"/>
    <col min="6755" max="6778" width="11.42578125" bestFit="1" customWidth="1"/>
    <col min="6779" max="6783" width="11" bestFit="1" customWidth="1"/>
    <col min="6913" max="6913" width="25.85546875" customWidth="1"/>
    <col min="6914" max="6914" width="12.85546875" bestFit="1" customWidth="1"/>
    <col min="6915" max="6915" width="10.85546875" bestFit="1" customWidth="1"/>
    <col min="6916" max="6976" width="11.42578125" bestFit="1" customWidth="1"/>
    <col min="6977" max="6977" width="11" customWidth="1"/>
    <col min="6978" max="6978" width="11.42578125" bestFit="1" customWidth="1"/>
    <col min="6979" max="6989" width="11" bestFit="1" customWidth="1"/>
    <col min="6990" max="7008" width="11.42578125" bestFit="1" customWidth="1"/>
    <col min="7009" max="7010" width="11" bestFit="1" customWidth="1"/>
    <col min="7011" max="7034" width="11.42578125" bestFit="1" customWidth="1"/>
    <col min="7035" max="7039" width="11" bestFit="1" customWidth="1"/>
    <col min="7169" max="7169" width="25.85546875" customWidth="1"/>
    <col min="7170" max="7170" width="12.85546875" bestFit="1" customWidth="1"/>
    <col min="7171" max="7171" width="10.85546875" bestFit="1" customWidth="1"/>
    <col min="7172" max="7232" width="11.42578125" bestFit="1" customWidth="1"/>
    <col min="7233" max="7233" width="11" customWidth="1"/>
    <col min="7234" max="7234" width="11.42578125" bestFit="1" customWidth="1"/>
    <col min="7235" max="7245" width="11" bestFit="1" customWidth="1"/>
    <col min="7246" max="7264" width="11.42578125" bestFit="1" customWidth="1"/>
    <col min="7265" max="7266" width="11" bestFit="1" customWidth="1"/>
    <col min="7267" max="7290" width="11.42578125" bestFit="1" customWidth="1"/>
    <col min="7291" max="7295" width="11" bestFit="1" customWidth="1"/>
    <col min="7425" max="7425" width="25.85546875" customWidth="1"/>
    <col min="7426" max="7426" width="12.85546875" bestFit="1" customWidth="1"/>
    <col min="7427" max="7427" width="10.85546875" bestFit="1" customWidth="1"/>
    <col min="7428" max="7488" width="11.42578125" bestFit="1" customWidth="1"/>
    <col min="7489" max="7489" width="11" customWidth="1"/>
    <col min="7490" max="7490" width="11.42578125" bestFit="1" customWidth="1"/>
    <col min="7491" max="7501" width="11" bestFit="1" customWidth="1"/>
    <col min="7502" max="7520" width="11.42578125" bestFit="1" customWidth="1"/>
    <col min="7521" max="7522" width="11" bestFit="1" customWidth="1"/>
    <col min="7523" max="7546" width="11.42578125" bestFit="1" customWidth="1"/>
    <col min="7547" max="7551" width="11" bestFit="1" customWidth="1"/>
    <col min="7681" max="7681" width="25.85546875" customWidth="1"/>
    <col min="7682" max="7682" width="12.85546875" bestFit="1" customWidth="1"/>
    <col min="7683" max="7683" width="10.85546875" bestFit="1" customWidth="1"/>
    <col min="7684" max="7744" width="11.42578125" bestFit="1" customWidth="1"/>
    <col min="7745" max="7745" width="11" customWidth="1"/>
    <col min="7746" max="7746" width="11.42578125" bestFit="1" customWidth="1"/>
    <col min="7747" max="7757" width="11" bestFit="1" customWidth="1"/>
    <col min="7758" max="7776" width="11.42578125" bestFit="1" customWidth="1"/>
    <col min="7777" max="7778" width="11" bestFit="1" customWidth="1"/>
    <col min="7779" max="7802" width="11.42578125" bestFit="1" customWidth="1"/>
    <col min="7803" max="7807" width="11" bestFit="1" customWidth="1"/>
    <col min="7937" max="7937" width="25.85546875" customWidth="1"/>
    <col min="7938" max="7938" width="12.85546875" bestFit="1" customWidth="1"/>
    <col min="7939" max="7939" width="10.85546875" bestFit="1" customWidth="1"/>
    <col min="7940" max="8000" width="11.42578125" bestFit="1" customWidth="1"/>
    <col min="8001" max="8001" width="11" customWidth="1"/>
    <col min="8002" max="8002" width="11.42578125" bestFit="1" customWidth="1"/>
    <col min="8003" max="8013" width="11" bestFit="1" customWidth="1"/>
    <col min="8014" max="8032" width="11.42578125" bestFit="1" customWidth="1"/>
    <col min="8033" max="8034" width="11" bestFit="1" customWidth="1"/>
    <col min="8035" max="8058" width="11.42578125" bestFit="1" customWidth="1"/>
    <col min="8059" max="8063" width="11" bestFit="1" customWidth="1"/>
    <col min="8193" max="8193" width="25.85546875" customWidth="1"/>
    <col min="8194" max="8194" width="12.85546875" bestFit="1" customWidth="1"/>
    <col min="8195" max="8195" width="10.85546875" bestFit="1" customWidth="1"/>
    <col min="8196" max="8256" width="11.42578125" bestFit="1" customWidth="1"/>
    <col min="8257" max="8257" width="11" customWidth="1"/>
    <col min="8258" max="8258" width="11.42578125" bestFit="1" customWidth="1"/>
    <col min="8259" max="8269" width="11" bestFit="1" customWidth="1"/>
    <col min="8270" max="8288" width="11.42578125" bestFit="1" customWidth="1"/>
    <col min="8289" max="8290" width="11" bestFit="1" customWidth="1"/>
    <col min="8291" max="8314" width="11.42578125" bestFit="1" customWidth="1"/>
    <col min="8315" max="8319" width="11" bestFit="1" customWidth="1"/>
    <col min="8449" max="8449" width="25.85546875" customWidth="1"/>
    <col min="8450" max="8450" width="12.85546875" bestFit="1" customWidth="1"/>
    <col min="8451" max="8451" width="10.85546875" bestFit="1" customWidth="1"/>
    <col min="8452" max="8512" width="11.42578125" bestFit="1" customWidth="1"/>
    <col min="8513" max="8513" width="11" customWidth="1"/>
    <col min="8514" max="8514" width="11.42578125" bestFit="1" customWidth="1"/>
    <col min="8515" max="8525" width="11" bestFit="1" customWidth="1"/>
    <col min="8526" max="8544" width="11.42578125" bestFit="1" customWidth="1"/>
    <col min="8545" max="8546" width="11" bestFit="1" customWidth="1"/>
    <col min="8547" max="8570" width="11.42578125" bestFit="1" customWidth="1"/>
    <col min="8571" max="8575" width="11" bestFit="1" customWidth="1"/>
    <col min="8705" max="8705" width="25.85546875" customWidth="1"/>
    <col min="8706" max="8706" width="12.85546875" bestFit="1" customWidth="1"/>
    <col min="8707" max="8707" width="10.85546875" bestFit="1" customWidth="1"/>
    <col min="8708" max="8768" width="11.42578125" bestFit="1" customWidth="1"/>
    <col min="8769" max="8769" width="11" customWidth="1"/>
    <col min="8770" max="8770" width="11.42578125" bestFit="1" customWidth="1"/>
    <col min="8771" max="8781" width="11" bestFit="1" customWidth="1"/>
    <col min="8782" max="8800" width="11.42578125" bestFit="1" customWidth="1"/>
    <col min="8801" max="8802" width="11" bestFit="1" customWidth="1"/>
    <col min="8803" max="8826" width="11.42578125" bestFit="1" customWidth="1"/>
    <col min="8827" max="8831" width="11" bestFit="1" customWidth="1"/>
    <col min="8961" max="8961" width="25.85546875" customWidth="1"/>
    <col min="8962" max="8962" width="12.85546875" bestFit="1" customWidth="1"/>
    <col min="8963" max="8963" width="10.85546875" bestFit="1" customWidth="1"/>
    <col min="8964" max="9024" width="11.42578125" bestFit="1" customWidth="1"/>
    <col min="9025" max="9025" width="11" customWidth="1"/>
    <col min="9026" max="9026" width="11.42578125" bestFit="1" customWidth="1"/>
    <col min="9027" max="9037" width="11" bestFit="1" customWidth="1"/>
    <col min="9038" max="9056" width="11.42578125" bestFit="1" customWidth="1"/>
    <col min="9057" max="9058" width="11" bestFit="1" customWidth="1"/>
    <col min="9059" max="9082" width="11.42578125" bestFit="1" customWidth="1"/>
    <col min="9083" max="9087" width="11" bestFit="1" customWidth="1"/>
    <col min="9217" max="9217" width="25.85546875" customWidth="1"/>
    <col min="9218" max="9218" width="12.85546875" bestFit="1" customWidth="1"/>
    <col min="9219" max="9219" width="10.85546875" bestFit="1" customWidth="1"/>
    <col min="9220" max="9280" width="11.42578125" bestFit="1" customWidth="1"/>
    <col min="9281" max="9281" width="11" customWidth="1"/>
    <col min="9282" max="9282" width="11.42578125" bestFit="1" customWidth="1"/>
    <col min="9283" max="9293" width="11" bestFit="1" customWidth="1"/>
    <col min="9294" max="9312" width="11.42578125" bestFit="1" customWidth="1"/>
    <col min="9313" max="9314" width="11" bestFit="1" customWidth="1"/>
    <col min="9315" max="9338" width="11.42578125" bestFit="1" customWidth="1"/>
    <col min="9339" max="9343" width="11" bestFit="1" customWidth="1"/>
    <col min="9473" max="9473" width="25.85546875" customWidth="1"/>
    <col min="9474" max="9474" width="12.85546875" bestFit="1" customWidth="1"/>
    <col min="9475" max="9475" width="10.85546875" bestFit="1" customWidth="1"/>
    <col min="9476" max="9536" width="11.42578125" bestFit="1" customWidth="1"/>
    <col min="9537" max="9537" width="11" customWidth="1"/>
    <col min="9538" max="9538" width="11.42578125" bestFit="1" customWidth="1"/>
    <col min="9539" max="9549" width="11" bestFit="1" customWidth="1"/>
    <col min="9550" max="9568" width="11.42578125" bestFit="1" customWidth="1"/>
    <col min="9569" max="9570" width="11" bestFit="1" customWidth="1"/>
    <col min="9571" max="9594" width="11.42578125" bestFit="1" customWidth="1"/>
    <col min="9595" max="9599" width="11" bestFit="1" customWidth="1"/>
    <col min="9729" max="9729" width="25.85546875" customWidth="1"/>
    <col min="9730" max="9730" width="12.85546875" bestFit="1" customWidth="1"/>
    <col min="9731" max="9731" width="10.85546875" bestFit="1" customWidth="1"/>
    <col min="9732" max="9792" width="11.42578125" bestFit="1" customWidth="1"/>
    <col min="9793" max="9793" width="11" customWidth="1"/>
    <col min="9794" max="9794" width="11.42578125" bestFit="1" customWidth="1"/>
    <col min="9795" max="9805" width="11" bestFit="1" customWidth="1"/>
    <col min="9806" max="9824" width="11.42578125" bestFit="1" customWidth="1"/>
    <col min="9825" max="9826" width="11" bestFit="1" customWidth="1"/>
    <col min="9827" max="9850" width="11.42578125" bestFit="1" customWidth="1"/>
    <col min="9851" max="9855" width="11" bestFit="1" customWidth="1"/>
    <col min="9985" max="9985" width="25.85546875" customWidth="1"/>
    <col min="9986" max="9986" width="12.85546875" bestFit="1" customWidth="1"/>
    <col min="9987" max="9987" width="10.85546875" bestFit="1" customWidth="1"/>
    <col min="9988" max="10048" width="11.42578125" bestFit="1" customWidth="1"/>
    <col min="10049" max="10049" width="11" customWidth="1"/>
    <col min="10050" max="10050" width="11.42578125" bestFit="1" customWidth="1"/>
    <col min="10051" max="10061" width="11" bestFit="1" customWidth="1"/>
    <col min="10062" max="10080" width="11.42578125" bestFit="1" customWidth="1"/>
    <col min="10081" max="10082" width="11" bestFit="1" customWidth="1"/>
    <col min="10083" max="10106" width="11.42578125" bestFit="1" customWidth="1"/>
    <col min="10107" max="10111" width="11" bestFit="1" customWidth="1"/>
    <col min="10241" max="10241" width="25.85546875" customWidth="1"/>
    <col min="10242" max="10242" width="12.85546875" bestFit="1" customWidth="1"/>
    <col min="10243" max="10243" width="10.85546875" bestFit="1" customWidth="1"/>
    <col min="10244" max="10304" width="11.42578125" bestFit="1" customWidth="1"/>
    <col min="10305" max="10305" width="11" customWidth="1"/>
    <col min="10306" max="10306" width="11.42578125" bestFit="1" customWidth="1"/>
    <col min="10307" max="10317" width="11" bestFit="1" customWidth="1"/>
    <col min="10318" max="10336" width="11.42578125" bestFit="1" customWidth="1"/>
    <col min="10337" max="10338" width="11" bestFit="1" customWidth="1"/>
    <col min="10339" max="10362" width="11.42578125" bestFit="1" customWidth="1"/>
    <col min="10363" max="10367" width="11" bestFit="1" customWidth="1"/>
    <col min="10497" max="10497" width="25.85546875" customWidth="1"/>
    <col min="10498" max="10498" width="12.85546875" bestFit="1" customWidth="1"/>
    <col min="10499" max="10499" width="10.85546875" bestFit="1" customWidth="1"/>
    <col min="10500" max="10560" width="11.42578125" bestFit="1" customWidth="1"/>
    <col min="10561" max="10561" width="11" customWidth="1"/>
    <col min="10562" max="10562" width="11.42578125" bestFit="1" customWidth="1"/>
    <col min="10563" max="10573" width="11" bestFit="1" customWidth="1"/>
    <col min="10574" max="10592" width="11.42578125" bestFit="1" customWidth="1"/>
    <col min="10593" max="10594" width="11" bestFit="1" customWidth="1"/>
    <col min="10595" max="10618" width="11.42578125" bestFit="1" customWidth="1"/>
    <col min="10619" max="10623" width="11" bestFit="1" customWidth="1"/>
    <col min="10753" max="10753" width="25.85546875" customWidth="1"/>
    <col min="10754" max="10754" width="12.85546875" bestFit="1" customWidth="1"/>
    <col min="10755" max="10755" width="10.85546875" bestFit="1" customWidth="1"/>
    <col min="10756" max="10816" width="11.42578125" bestFit="1" customWidth="1"/>
    <col min="10817" max="10817" width="11" customWidth="1"/>
    <col min="10818" max="10818" width="11.42578125" bestFit="1" customWidth="1"/>
    <col min="10819" max="10829" width="11" bestFit="1" customWidth="1"/>
    <col min="10830" max="10848" width="11.42578125" bestFit="1" customWidth="1"/>
    <col min="10849" max="10850" width="11" bestFit="1" customWidth="1"/>
    <col min="10851" max="10874" width="11.42578125" bestFit="1" customWidth="1"/>
    <col min="10875" max="10879" width="11" bestFit="1" customWidth="1"/>
    <col min="11009" max="11009" width="25.85546875" customWidth="1"/>
    <col min="11010" max="11010" width="12.85546875" bestFit="1" customWidth="1"/>
    <col min="11011" max="11011" width="10.85546875" bestFit="1" customWidth="1"/>
    <col min="11012" max="11072" width="11.42578125" bestFit="1" customWidth="1"/>
    <col min="11073" max="11073" width="11" customWidth="1"/>
    <col min="11074" max="11074" width="11.42578125" bestFit="1" customWidth="1"/>
    <col min="11075" max="11085" width="11" bestFit="1" customWidth="1"/>
    <col min="11086" max="11104" width="11.42578125" bestFit="1" customWidth="1"/>
    <col min="11105" max="11106" width="11" bestFit="1" customWidth="1"/>
    <col min="11107" max="11130" width="11.42578125" bestFit="1" customWidth="1"/>
    <col min="11131" max="11135" width="11" bestFit="1" customWidth="1"/>
    <col min="11265" max="11265" width="25.85546875" customWidth="1"/>
    <col min="11266" max="11266" width="12.85546875" bestFit="1" customWidth="1"/>
    <col min="11267" max="11267" width="10.85546875" bestFit="1" customWidth="1"/>
    <col min="11268" max="11328" width="11.42578125" bestFit="1" customWidth="1"/>
    <col min="11329" max="11329" width="11" customWidth="1"/>
    <col min="11330" max="11330" width="11.42578125" bestFit="1" customWidth="1"/>
    <col min="11331" max="11341" width="11" bestFit="1" customWidth="1"/>
    <col min="11342" max="11360" width="11.42578125" bestFit="1" customWidth="1"/>
    <col min="11361" max="11362" width="11" bestFit="1" customWidth="1"/>
    <col min="11363" max="11386" width="11.42578125" bestFit="1" customWidth="1"/>
    <col min="11387" max="11391" width="11" bestFit="1" customWidth="1"/>
    <col min="11521" max="11521" width="25.85546875" customWidth="1"/>
    <col min="11522" max="11522" width="12.85546875" bestFit="1" customWidth="1"/>
    <col min="11523" max="11523" width="10.85546875" bestFit="1" customWidth="1"/>
    <col min="11524" max="11584" width="11.42578125" bestFit="1" customWidth="1"/>
    <col min="11585" max="11585" width="11" customWidth="1"/>
    <col min="11586" max="11586" width="11.42578125" bestFit="1" customWidth="1"/>
    <col min="11587" max="11597" width="11" bestFit="1" customWidth="1"/>
    <col min="11598" max="11616" width="11.42578125" bestFit="1" customWidth="1"/>
    <col min="11617" max="11618" width="11" bestFit="1" customWidth="1"/>
    <col min="11619" max="11642" width="11.42578125" bestFit="1" customWidth="1"/>
    <col min="11643" max="11647" width="11" bestFit="1" customWidth="1"/>
    <col min="11777" max="11777" width="25.85546875" customWidth="1"/>
    <col min="11778" max="11778" width="12.85546875" bestFit="1" customWidth="1"/>
    <col min="11779" max="11779" width="10.85546875" bestFit="1" customWidth="1"/>
    <col min="11780" max="11840" width="11.42578125" bestFit="1" customWidth="1"/>
    <col min="11841" max="11841" width="11" customWidth="1"/>
    <col min="11842" max="11842" width="11.42578125" bestFit="1" customWidth="1"/>
    <col min="11843" max="11853" width="11" bestFit="1" customWidth="1"/>
    <col min="11854" max="11872" width="11.42578125" bestFit="1" customWidth="1"/>
    <col min="11873" max="11874" width="11" bestFit="1" customWidth="1"/>
    <col min="11875" max="11898" width="11.42578125" bestFit="1" customWidth="1"/>
    <col min="11899" max="11903" width="11" bestFit="1" customWidth="1"/>
    <col min="12033" max="12033" width="25.85546875" customWidth="1"/>
    <col min="12034" max="12034" width="12.85546875" bestFit="1" customWidth="1"/>
    <col min="12035" max="12035" width="10.85546875" bestFit="1" customWidth="1"/>
    <col min="12036" max="12096" width="11.42578125" bestFit="1" customWidth="1"/>
    <col min="12097" max="12097" width="11" customWidth="1"/>
    <col min="12098" max="12098" width="11.42578125" bestFit="1" customWidth="1"/>
    <col min="12099" max="12109" width="11" bestFit="1" customWidth="1"/>
    <col min="12110" max="12128" width="11.42578125" bestFit="1" customWidth="1"/>
    <col min="12129" max="12130" width="11" bestFit="1" customWidth="1"/>
    <col min="12131" max="12154" width="11.42578125" bestFit="1" customWidth="1"/>
    <col min="12155" max="12159" width="11" bestFit="1" customWidth="1"/>
    <col min="12289" max="12289" width="25.85546875" customWidth="1"/>
    <col min="12290" max="12290" width="12.85546875" bestFit="1" customWidth="1"/>
    <col min="12291" max="12291" width="10.85546875" bestFit="1" customWidth="1"/>
    <col min="12292" max="12352" width="11.42578125" bestFit="1" customWidth="1"/>
    <col min="12353" max="12353" width="11" customWidth="1"/>
    <col min="12354" max="12354" width="11.42578125" bestFit="1" customWidth="1"/>
    <col min="12355" max="12365" width="11" bestFit="1" customWidth="1"/>
    <col min="12366" max="12384" width="11.42578125" bestFit="1" customWidth="1"/>
    <col min="12385" max="12386" width="11" bestFit="1" customWidth="1"/>
    <col min="12387" max="12410" width="11.42578125" bestFit="1" customWidth="1"/>
    <col min="12411" max="12415" width="11" bestFit="1" customWidth="1"/>
    <col min="12545" max="12545" width="25.85546875" customWidth="1"/>
    <col min="12546" max="12546" width="12.85546875" bestFit="1" customWidth="1"/>
    <col min="12547" max="12547" width="10.85546875" bestFit="1" customWidth="1"/>
    <col min="12548" max="12608" width="11.42578125" bestFit="1" customWidth="1"/>
    <col min="12609" max="12609" width="11" customWidth="1"/>
    <col min="12610" max="12610" width="11.42578125" bestFit="1" customWidth="1"/>
    <col min="12611" max="12621" width="11" bestFit="1" customWidth="1"/>
    <col min="12622" max="12640" width="11.42578125" bestFit="1" customWidth="1"/>
    <col min="12641" max="12642" width="11" bestFit="1" customWidth="1"/>
    <col min="12643" max="12666" width="11.42578125" bestFit="1" customWidth="1"/>
    <col min="12667" max="12671" width="11" bestFit="1" customWidth="1"/>
    <col min="12801" max="12801" width="25.85546875" customWidth="1"/>
    <col min="12802" max="12802" width="12.85546875" bestFit="1" customWidth="1"/>
    <col min="12803" max="12803" width="10.85546875" bestFit="1" customWidth="1"/>
    <col min="12804" max="12864" width="11.42578125" bestFit="1" customWidth="1"/>
    <col min="12865" max="12865" width="11" customWidth="1"/>
    <col min="12866" max="12866" width="11.42578125" bestFit="1" customWidth="1"/>
    <col min="12867" max="12877" width="11" bestFit="1" customWidth="1"/>
    <col min="12878" max="12896" width="11.42578125" bestFit="1" customWidth="1"/>
    <col min="12897" max="12898" width="11" bestFit="1" customWidth="1"/>
    <col min="12899" max="12922" width="11.42578125" bestFit="1" customWidth="1"/>
    <col min="12923" max="12927" width="11" bestFit="1" customWidth="1"/>
    <col min="13057" max="13057" width="25.85546875" customWidth="1"/>
    <col min="13058" max="13058" width="12.85546875" bestFit="1" customWidth="1"/>
    <col min="13059" max="13059" width="10.85546875" bestFit="1" customWidth="1"/>
    <col min="13060" max="13120" width="11.42578125" bestFit="1" customWidth="1"/>
    <col min="13121" max="13121" width="11" customWidth="1"/>
    <col min="13122" max="13122" width="11.42578125" bestFit="1" customWidth="1"/>
    <col min="13123" max="13133" width="11" bestFit="1" customWidth="1"/>
    <col min="13134" max="13152" width="11.42578125" bestFit="1" customWidth="1"/>
    <col min="13153" max="13154" width="11" bestFit="1" customWidth="1"/>
    <col min="13155" max="13178" width="11.42578125" bestFit="1" customWidth="1"/>
    <col min="13179" max="13183" width="11" bestFit="1" customWidth="1"/>
    <col min="13313" max="13313" width="25.85546875" customWidth="1"/>
    <col min="13314" max="13314" width="12.85546875" bestFit="1" customWidth="1"/>
    <col min="13315" max="13315" width="10.85546875" bestFit="1" customWidth="1"/>
    <col min="13316" max="13376" width="11.42578125" bestFit="1" customWidth="1"/>
    <col min="13377" max="13377" width="11" customWidth="1"/>
    <col min="13378" max="13378" width="11.42578125" bestFit="1" customWidth="1"/>
    <col min="13379" max="13389" width="11" bestFit="1" customWidth="1"/>
    <col min="13390" max="13408" width="11.42578125" bestFit="1" customWidth="1"/>
    <col min="13409" max="13410" width="11" bestFit="1" customWidth="1"/>
    <col min="13411" max="13434" width="11.42578125" bestFit="1" customWidth="1"/>
    <col min="13435" max="13439" width="11" bestFit="1" customWidth="1"/>
    <col min="13569" max="13569" width="25.85546875" customWidth="1"/>
    <col min="13570" max="13570" width="12.85546875" bestFit="1" customWidth="1"/>
    <col min="13571" max="13571" width="10.85546875" bestFit="1" customWidth="1"/>
    <col min="13572" max="13632" width="11.42578125" bestFit="1" customWidth="1"/>
    <col min="13633" max="13633" width="11" customWidth="1"/>
    <col min="13634" max="13634" width="11.42578125" bestFit="1" customWidth="1"/>
    <col min="13635" max="13645" width="11" bestFit="1" customWidth="1"/>
    <col min="13646" max="13664" width="11.42578125" bestFit="1" customWidth="1"/>
    <col min="13665" max="13666" width="11" bestFit="1" customWidth="1"/>
    <col min="13667" max="13690" width="11.42578125" bestFit="1" customWidth="1"/>
    <col min="13691" max="13695" width="11" bestFit="1" customWidth="1"/>
    <col min="13825" max="13825" width="25.85546875" customWidth="1"/>
    <col min="13826" max="13826" width="12.85546875" bestFit="1" customWidth="1"/>
    <col min="13827" max="13827" width="10.85546875" bestFit="1" customWidth="1"/>
    <col min="13828" max="13888" width="11.42578125" bestFit="1" customWidth="1"/>
    <col min="13889" max="13889" width="11" customWidth="1"/>
    <col min="13890" max="13890" width="11.42578125" bestFit="1" customWidth="1"/>
    <col min="13891" max="13901" width="11" bestFit="1" customWidth="1"/>
    <col min="13902" max="13920" width="11.42578125" bestFit="1" customWidth="1"/>
    <col min="13921" max="13922" width="11" bestFit="1" customWidth="1"/>
    <col min="13923" max="13946" width="11.42578125" bestFit="1" customWidth="1"/>
    <col min="13947" max="13951" width="11" bestFit="1" customWidth="1"/>
    <col min="14081" max="14081" width="25.85546875" customWidth="1"/>
    <col min="14082" max="14082" width="12.85546875" bestFit="1" customWidth="1"/>
    <col min="14083" max="14083" width="10.85546875" bestFit="1" customWidth="1"/>
    <col min="14084" max="14144" width="11.42578125" bestFit="1" customWidth="1"/>
    <col min="14145" max="14145" width="11" customWidth="1"/>
    <col min="14146" max="14146" width="11.42578125" bestFit="1" customWidth="1"/>
    <col min="14147" max="14157" width="11" bestFit="1" customWidth="1"/>
    <col min="14158" max="14176" width="11.42578125" bestFit="1" customWidth="1"/>
    <col min="14177" max="14178" width="11" bestFit="1" customWidth="1"/>
    <col min="14179" max="14202" width="11.42578125" bestFit="1" customWidth="1"/>
    <col min="14203" max="14207" width="11" bestFit="1" customWidth="1"/>
    <col min="14337" max="14337" width="25.85546875" customWidth="1"/>
    <col min="14338" max="14338" width="12.85546875" bestFit="1" customWidth="1"/>
    <col min="14339" max="14339" width="10.85546875" bestFit="1" customWidth="1"/>
    <col min="14340" max="14400" width="11.42578125" bestFit="1" customWidth="1"/>
    <col min="14401" max="14401" width="11" customWidth="1"/>
    <col min="14402" max="14402" width="11.42578125" bestFit="1" customWidth="1"/>
    <col min="14403" max="14413" width="11" bestFit="1" customWidth="1"/>
    <col min="14414" max="14432" width="11.42578125" bestFit="1" customWidth="1"/>
    <col min="14433" max="14434" width="11" bestFit="1" customWidth="1"/>
    <col min="14435" max="14458" width="11.42578125" bestFit="1" customWidth="1"/>
    <col min="14459" max="14463" width="11" bestFit="1" customWidth="1"/>
    <col min="14593" max="14593" width="25.85546875" customWidth="1"/>
    <col min="14594" max="14594" width="12.85546875" bestFit="1" customWidth="1"/>
    <col min="14595" max="14595" width="10.85546875" bestFit="1" customWidth="1"/>
    <col min="14596" max="14656" width="11.42578125" bestFit="1" customWidth="1"/>
    <col min="14657" max="14657" width="11" customWidth="1"/>
    <col min="14658" max="14658" width="11.42578125" bestFit="1" customWidth="1"/>
    <col min="14659" max="14669" width="11" bestFit="1" customWidth="1"/>
    <col min="14670" max="14688" width="11.42578125" bestFit="1" customWidth="1"/>
    <col min="14689" max="14690" width="11" bestFit="1" customWidth="1"/>
    <col min="14691" max="14714" width="11.42578125" bestFit="1" customWidth="1"/>
    <col min="14715" max="14719" width="11" bestFit="1" customWidth="1"/>
    <col min="14849" max="14849" width="25.85546875" customWidth="1"/>
    <col min="14850" max="14850" width="12.85546875" bestFit="1" customWidth="1"/>
    <col min="14851" max="14851" width="10.85546875" bestFit="1" customWidth="1"/>
    <col min="14852" max="14912" width="11.42578125" bestFit="1" customWidth="1"/>
    <col min="14913" max="14913" width="11" customWidth="1"/>
    <col min="14914" max="14914" width="11.42578125" bestFit="1" customWidth="1"/>
    <col min="14915" max="14925" width="11" bestFit="1" customWidth="1"/>
    <col min="14926" max="14944" width="11.42578125" bestFit="1" customWidth="1"/>
    <col min="14945" max="14946" width="11" bestFit="1" customWidth="1"/>
    <col min="14947" max="14970" width="11.42578125" bestFit="1" customWidth="1"/>
    <col min="14971" max="14975" width="11" bestFit="1" customWidth="1"/>
    <col min="15105" max="15105" width="25.85546875" customWidth="1"/>
    <col min="15106" max="15106" width="12.85546875" bestFit="1" customWidth="1"/>
    <col min="15107" max="15107" width="10.85546875" bestFit="1" customWidth="1"/>
    <col min="15108" max="15168" width="11.42578125" bestFit="1" customWidth="1"/>
    <col min="15169" max="15169" width="11" customWidth="1"/>
    <col min="15170" max="15170" width="11.42578125" bestFit="1" customWidth="1"/>
    <col min="15171" max="15181" width="11" bestFit="1" customWidth="1"/>
    <col min="15182" max="15200" width="11.42578125" bestFit="1" customWidth="1"/>
    <col min="15201" max="15202" width="11" bestFit="1" customWidth="1"/>
    <col min="15203" max="15226" width="11.42578125" bestFit="1" customWidth="1"/>
    <col min="15227" max="15231" width="11" bestFit="1" customWidth="1"/>
    <col min="15361" max="15361" width="25.85546875" customWidth="1"/>
    <col min="15362" max="15362" width="12.85546875" bestFit="1" customWidth="1"/>
    <col min="15363" max="15363" width="10.85546875" bestFit="1" customWidth="1"/>
    <col min="15364" max="15424" width="11.42578125" bestFit="1" customWidth="1"/>
    <col min="15425" max="15425" width="11" customWidth="1"/>
    <col min="15426" max="15426" width="11.42578125" bestFit="1" customWidth="1"/>
    <col min="15427" max="15437" width="11" bestFit="1" customWidth="1"/>
    <col min="15438" max="15456" width="11.42578125" bestFit="1" customWidth="1"/>
    <col min="15457" max="15458" width="11" bestFit="1" customWidth="1"/>
    <col min="15459" max="15482" width="11.42578125" bestFit="1" customWidth="1"/>
    <col min="15483" max="15487" width="11" bestFit="1" customWidth="1"/>
    <col min="15617" max="15617" width="25.85546875" customWidth="1"/>
    <col min="15618" max="15618" width="12.85546875" bestFit="1" customWidth="1"/>
    <col min="15619" max="15619" width="10.85546875" bestFit="1" customWidth="1"/>
    <col min="15620" max="15680" width="11.42578125" bestFit="1" customWidth="1"/>
    <col min="15681" max="15681" width="11" customWidth="1"/>
    <col min="15682" max="15682" width="11.42578125" bestFit="1" customWidth="1"/>
    <col min="15683" max="15693" width="11" bestFit="1" customWidth="1"/>
    <col min="15694" max="15712" width="11.42578125" bestFit="1" customWidth="1"/>
    <col min="15713" max="15714" width="11" bestFit="1" customWidth="1"/>
    <col min="15715" max="15738" width="11.42578125" bestFit="1" customWidth="1"/>
    <col min="15739" max="15743" width="11" bestFit="1" customWidth="1"/>
    <col min="15873" max="15873" width="25.85546875" customWidth="1"/>
    <col min="15874" max="15874" width="12.85546875" bestFit="1" customWidth="1"/>
    <col min="15875" max="15875" width="10.85546875" bestFit="1" customWidth="1"/>
    <col min="15876" max="15936" width="11.42578125" bestFit="1" customWidth="1"/>
    <col min="15937" max="15937" width="11" customWidth="1"/>
    <col min="15938" max="15938" width="11.42578125" bestFit="1" customWidth="1"/>
    <col min="15939" max="15949" width="11" bestFit="1" customWidth="1"/>
    <col min="15950" max="15968" width="11.42578125" bestFit="1" customWidth="1"/>
    <col min="15969" max="15970" width="11" bestFit="1" customWidth="1"/>
    <col min="15971" max="15994" width="11.42578125" bestFit="1" customWidth="1"/>
    <col min="15995" max="15999" width="11" bestFit="1" customWidth="1"/>
    <col min="16129" max="16129" width="25.85546875" customWidth="1"/>
    <col min="16130" max="16130" width="12.85546875" bestFit="1" customWidth="1"/>
    <col min="16131" max="16131" width="10.85546875" bestFit="1" customWidth="1"/>
    <col min="16132" max="16192" width="11.42578125" bestFit="1" customWidth="1"/>
    <col min="16193" max="16193" width="11" customWidth="1"/>
    <col min="16194" max="16194" width="11.42578125" bestFit="1" customWidth="1"/>
    <col min="16195" max="16205" width="11" bestFit="1" customWidth="1"/>
    <col min="16206" max="16224" width="11.42578125" bestFit="1" customWidth="1"/>
    <col min="16225" max="16226" width="11" bestFit="1" customWidth="1"/>
    <col min="16227" max="16250" width="11.42578125" bestFit="1" customWidth="1"/>
    <col min="16251" max="16255" width="11" bestFit="1" customWidth="1"/>
  </cols>
  <sheetData>
    <row r="1" spans="1:127">
      <c r="A1" s="17" t="s">
        <v>594</v>
      </c>
      <c r="B1" s="17" t="s">
        <v>595</v>
      </c>
      <c r="C1" s="18" t="s">
        <v>596</v>
      </c>
      <c r="D1" s="22">
        <v>41000</v>
      </c>
      <c r="E1" s="22">
        <v>41030</v>
      </c>
      <c r="F1" s="22">
        <v>41061</v>
      </c>
      <c r="G1" s="22">
        <v>41091</v>
      </c>
      <c r="H1" s="22">
        <v>41122</v>
      </c>
      <c r="I1" s="22">
        <v>41153</v>
      </c>
      <c r="J1" s="22">
        <v>41183</v>
      </c>
      <c r="K1" s="22">
        <v>41214</v>
      </c>
      <c r="L1" s="22">
        <v>41244</v>
      </c>
      <c r="M1" s="22">
        <v>41275</v>
      </c>
      <c r="N1" s="22">
        <v>41306</v>
      </c>
      <c r="O1" s="22">
        <v>41334</v>
      </c>
      <c r="P1" s="22">
        <v>41365</v>
      </c>
      <c r="Q1" s="22">
        <v>41395</v>
      </c>
      <c r="R1" s="22">
        <v>41426</v>
      </c>
      <c r="S1" s="22">
        <v>41456</v>
      </c>
      <c r="T1" s="22">
        <v>41487</v>
      </c>
      <c r="U1" s="22">
        <v>41518</v>
      </c>
      <c r="V1" s="22">
        <v>41548</v>
      </c>
      <c r="W1" s="22">
        <v>41579</v>
      </c>
      <c r="X1" s="22">
        <v>41609</v>
      </c>
      <c r="Y1" s="22">
        <v>41640</v>
      </c>
      <c r="Z1" s="22">
        <v>41671</v>
      </c>
      <c r="AA1" s="22">
        <v>41699</v>
      </c>
      <c r="AB1" s="22">
        <v>41730</v>
      </c>
      <c r="AC1" s="22">
        <v>41760</v>
      </c>
      <c r="AD1" s="22">
        <v>41791</v>
      </c>
      <c r="AE1" s="22">
        <v>41821</v>
      </c>
      <c r="AF1" s="22">
        <v>41852</v>
      </c>
      <c r="AG1" s="22">
        <v>41883</v>
      </c>
      <c r="AH1" s="22">
        <v>41913</v>
      </c>
      <c r="AI1" s="22">
        <v>41944</v>
      </c>
      <c r="AJ1" s="22">
        <v>41974</v>
      </c>
      <c r="AK1" s="22">
        <v>42005</v>
      </c>
      <c r="AL1" s="22">
        <v>42036</v>
      </c>
      <c r="AM1" s="22">
        <v>42064</v>
      </c>
      <c r="AN1" s="22">
        <v>42095</v>
      </c>
      <c r="AO1" s="22">
        <v>42125</v>
      </c>
      <c r="AP1" s="22">
        <v>42156</v>
      </c>
      <c r="AQ1" s="22">
        <v>42186</v>
      </c>
      <c r="AR1" s="22">
        <v>42217</v>
      </c>
      <c r="AS1" s="22">
        <v>42248</v>
      </c>
      <c r="AT1" s="22">
        <v>42278</v>
      </c>
      <c r="AU1" s="22">
        <v>42309</v>
      </c>
      <c r="AV1" s="22">
        <v>42339</v>
      </c>
      <c r="AW1" s="22">
        <v>42370</v>
      </c>
      <c r="AX1" s="22">
        <v>42401</v>
      </c>
      <c r="AY1" s="22">
        <v>42430</v>
      </c>
      <c r="AZ1" s="22">
        <v>42461</v>
      </c>
      <c r="BA1" s="22">
        <v>42491</v>
      </c>
      <c r="BB1" s="22">
        <v>42522</v>
      </c>
      <c r="BC1" s="22">
        <v>42552</v>
      </c>
      <c r="BD1" s="22">
        <v>42583</v>
      </c>
      <c r="BE1" s="22">
        <v>42614</v>
      </c>
      <c r="BF1" s="22">
        <v>42644</v>
      </c>
      <c r="BG1" s="22">
        <v>42675</v>
      </c>
      <c r="BH1" s="22">
        <v>42705</v>
      </c>
      <c r="BI1" s="22">
        <v>42736</v>
      </c>
      <c r="BJ1" s="22">
        <v>42767</v>
      </c>
      <c r="BK1" s="22">
        <v>42795</v>
      </c>
      <c r="BL1" s="22">
        <v>42826</v>
      </c>
      <c r="BM1" s="22">
        <v>42856</v>
      </c>
      <c r="BN1" s="22">
        <v>42887</v>
      </c>
      <c r="BO1" s="22">
        <v>42917</v>
      </c>
      <c r="BP1" s="22">
        <v>42948</v>
      </c>
      <c r="BQ1" s="22">
        <v>42979</v>
      </c>
      <c r="BR1" s="22">
        <v>43009</v>
      </c>
      <c r="BS1" s="22">
        <v>43040</v>
      </c>
      <c r="BT1" s="22">
        <v>43070</v>
      </c>
      <c r="BU1" s="22">
        <v>43101</v>
      </c>
      <c r="BV1" s="22">
        <v>43132</v>
      </c>
      <c r="BW1" s="22">
        <v>43160</v>
      </c>
      <c r="BX1" s="22">
        <v>43191</v>
      </c>
      <c r="BY1" s="22">
        <v>43221</v>
      </c>
      <c r="BZ1" s="22">
        <v>43252</v>
      </c>
      <c r="CA1" s="22">
        <v>43282</v>
      </c>
      <c r="CB1" s="22">
        <v>43313</v>
      </c>
      <c r="CC1" s="22">
        <v>43344</v>
      </c>
      <c r="CD1" s="22">
        <v>43374</v>
      </c>
      <c r="CE1" s="22">
        <v>43405</v>
      </c>
      <c r="CF1" s="22">
        <v>43435</v>
      </c>
      <c r="CG1" s="22">
        <v>43466</v>
      </c>
      <c r="CH1" s="22">
        <v>43497</v>
      </c>
      <c r="CI1" s="22">
        <v>43525</v>
      </c>
      <c r="CJ1" s="22">
        <v>43556</v>
      </c>
      <c r="CK1" s="22">
        <v>43586</v>
      </c>
      <c r="CL1" s="22">
        <v>43617</v>
      </c>
      <c r="CM1" s="22">
        <v>43647</v>
      </c>
      <c r="CN1" s="22">
        <v>43678</v>
      </c>
      <c r="CO1" s="22">
        <v>43709</v>
      </c>
      <c r="CP1" s="22">
        <v>43739</v>
      </c>
      <c r="CQ1" s="22">
        <v>43770</v>
      </c>
      <c r="CR1" s="22">
        <v>43800</v>
      </c>
      <c r="CS1" s="22">
        <v>43831</v>
      </c>
      <c r="CT1" s="22">
        <v>43862</v>
      </c>
      <c r="CU1" s="22">
        <v>43891</v>
      </c>
      <c r="CV1" s="22">
        <v>43922</v>
      </c>
      <c r="CW1" s="22">
        <v>43952</v>
      </c>
      <c r="CX1" s="22">
        <v>43983</v>
      </c>
      <c r="CY1" s="22">
        <v>44013</v>
      </c>
      <c r="CZ1" s="22">
        <v>44044</v>
      </c>
      <c r="DA1" s="22">
        <v>44075</v>
      </c>
      <c r="DB1" s="22">
        <v>44105</v>
      </c>
      <c r="DC1" s="22">
        <v>44136</v>
      </c>
      <c r="DD1" s="22">
        <v>44166</v>
      </c>
      <c r="DE1" s="22">
        <v>44197</v>
      </c>
      <c r="DF1" s="22">
        <v>44228</v>
      </c>
      <c r="DG1" s="22">
        <v>44256</v>
      </c>
      <c r="DH1" s="22">
        <v>44287</v>
      </c>
      <c r="DI1" s="22">
        <v>44317</v>
      </c>
      <c r="DJ1" s="22">
        <v>44348</v>
      </c>
      <c r="DK1" s="22">
        <v>44378</v>
      </c>
      <c r="DL1" s="22">
        <v>44409</v>
      </c>
      <c r="DM1" s="22">
        <v>44440</v>
      </c>
      <c r="DN1" s="22">
        <v>44470</v>
      </c>
      <c r="DO1" s="22">
        <v>44501</v>
      </c>
      <c r="DP1" s="22">
        <v>44531</v>
      </c>
      <c r="DQ1" s="22">
        <v>44562</v>
      </c>
      <c r="DR1" s="22">
        <v>44593</v>
      </c>
      <c r="DS1" s="22">
        <v>44621</v>
      </c>
      <c r="DT1" s="22">
        <v>44652</v>
      </c>
      <c r="DU1" s="22">
        <v>44682</v>
      </c>
      <c r="DV1" s="22">
        <v>44713</v>
      </c>
      <c r="DW1" s="22">
        <v>44743</v>
      </c>
    </row>
    <row r="2" spans="1:127">
      <c r="A2" s="17" t="s">
        <v>597</v>
      </c>
      <c r="B2" s="17" t="s">
        <v>598</v>
      </c>
      <c r="C2" s="18">
        <v>100</v>
      </c>
      <c r="D2" s="19">
        <v>104.7</v>
      </c>
      <c r="E2" s="19">
        <v>105.3</v>
      </c>
      <c r="F2" s="19">
        <v>105.3</v>
      </c>
      <c r="G2" s="19">
        <v>106.2</v>
      </c>
      <c r="H2" s="19">
        <v>106.9</v>
      </c>
      <c r="I2" s="19">
        <v>107.6</v>
      </c>
      <c r="J2" s="19">
        <v>107.4</v>
      </c>
      <c r="K2" s="19">
        <v>107.3</v>
      </c>
      <c r="L2" s="19">
        <v>107.1</v>
      </c>
      <c r="M2" s="19">
        <v>108</v>
      </c>
      <c r="N2" s="19">
        <v>108.4</v>
      </c>
      <c r="O2" s="19">
        <v>108.6</v>
      </c>
      <c r="P2" s="19">
        <v>108.6</v>
      </c>
      <c r="Q2" s="19">
        <v>108.6</v>
      </c>
      <c r="R2" s="19">
        <v>110.1</v>
      </c>
      <c r="S2" s="19">
        <v>111.2</v>
      </c>
      <c r="T2" s="19">
        <v>112.9</v>
      </c>
      <c r="U2" s="19">
        <v>114.3</v>
      </c>
      <c r="V2" s="19">
        <v>114.6</v>
      </c>
      <c r="W2" s="19">
        <v>114.3</v>
      </c>
      <c r="X2" s="19">
        <v>113.4</v>
      </c>
      <c r="Y2" s="19">
        <v>113.6</v>
      </c>
      <c r="Z2" s="19">
        <v>113.6</v>
      </c>
      <c r="AA2" s="19">
        <v>114.3</v>
      </c>
      <c r="AB2" s="19">
        <v>114.1</v>
      </c>
      <c r="AC2" s="19">
        <v>114.8</v>
      </c>
      <c r="AD2" s="19">
        <v>115.2</v>
      </c>
      <c r="AE2" s="19">
        <v>116.7</v>
      </c>
      <c r="AF2" s="19">
        <v>117.2</v>
      </c>
      <c r="AG2" s="19">
        <v>116.4</v>
      </c>
      <c r="AH2" s="19">
        <v>115.6</v>
      </c>
      <c r="AI2" s="19">
        <v>114.1</v>
      </c>
      <c r="AJ2" s="19">
        <v>112.1</v>
      </c>
      <c r="AK2" s="19">
        <v>110.8</v>
      </c>
      <c r="AL2" s="19">
        <v>109.6</v>
      </c>
      <c r="AM2" s="19">
        <v>109.9</v>
      </c>
      <c r="AN2" s="19">
        <v>110.2</v>
      </c>
      <c r="AO2" s="19">
        <v>111.4</v>
      </c>
      <c r="AP2" s="19">
        <v>111.8</v>
      </c>
      <c r="AQ2" s="19">
        <v>111.1</v>
      </c>
      <c r="AR2" s="19">
        <v>110</v>
      </c>
      <c r="AS2" s="19">
        <v>109.9</v>
      </c>
      <c r="AT2" s="19">
        <v>110.1</v>
      </c>
      <c r="AU2" s="19">
        <v>109.9</v>
      </c>
      <c r="AV2" s="19">
        <v>109.4</v>
      </c>
      <c r="AW2" s="19">
        <v>108</v>
      </c>
      <c r="AX2" s="19">
        <v>107.1</v>
      </c>
      <c r="AY2" s="19">
        <v>107.7</v>
      </c>
      <c r="AZ2" s="19">
        <v>109</v>
      </c>
      <c r="BA2" s="19">
        <v>110.4</v>
      </c>
      <c r="BB2" s="19">
        <v>111.7</v>
      </c>
      <c r="BC2" s="19">
        <v>111.8</v>
      </c>
      <c r="BD2" s="19">
        <v>111.2</v>
      </c>
      <c r="BE2" s="19">
        <v>111.4</v>
      </c>
      <c r="BF2" s="19">
        <v>111.5</v>
      </c>
      <c r="BG2" s="19">
        <v>111.9</v>
      </c>
      <c r="BH2" s="19">
        <v>111.7</v>
      </c>
      <c r="BI2" s="19">
        <v>112.6</v>
      </c>
      <c r="BJ2" s="19">
        <v>113</v>
      </c>
      <c r="BK2" s="19">
        <v>113.2</v>
      </c>
      <c r="BL2" s="19">
        <v>113.2</v>
      </c>
      <c r="BM2" s="19">
        <v>112.9</v>
      </c>
      <c r="BN2" s="19">
        <v>112.7</v>
      </c>
      <c r="BO2" s="19">
        <v>113.9</v>
      </c>
      <c r="BP2" s="19">
        <v>114.8</v>
      </c>
      <c r="BQ2" s="19">
        <v>114.9</v>
      </c>
      <c r="BR2" s="19">
        <v>115.6</v>
      </c>
      <c r="BS2" s="19">
        <v>116.4</v>
      </c>
      <c r="BT2" s="19">
        <v>115.7</v>
      </c>
      <c r="BU2" s="19">
        <v>116</v>
      </c>
      <c r="BV2" s="19">
        <v>116.1</v>
      </c>
      <c r="BW2" s="19">
        <v>116.3</v>
      </c>
      <c r="BX2" s="19">
        <v>117.3</v>
      </c>
      <c r="BY2" s="19">
        <v>118.3</v>
      </c>
      <c r="BZ2" s="19">
        <v>119.1</v>
      </c>
      <c r="CA2" s="19">
        <v>119.9</v>
      </c>
      <c r="CB2" s="19">
        <v>120.1</v>
      </c>
      <c r="CC2" s="19">
        <v>120.9</v>
      </c>
      <c r="CD2" s="19">
        <v>122</v>
      </c>
      <c r="CE2" s="19">
        <v>121.6</v>
      </c>
      <c r="CF2" s="19">
        <v>119.7</v>
      </c>
      <c r="CG2" s="19">
        <v>119.2</v>
      </c>
      <c r="CH2" s="19">
        <v>119.5</v>
      </c>
      <c r="CI2" s="19">
        <v>119.9</v>
      </c>
      <c r="CJ2" s="19">
        <v>121.1</v>
      </c>
      <c r="CK2" s="19">
        <v>121.6</v>
      </c>
      <c r="CL2" s="19">
        <v>121.5</v>
      </c>
      <c r="CM2" s="19">
        <v>121.3</v>
      </c>
      <c r="CN2" s="19">
        <v>121.5</v>
      </c>
      <c r="CO2" s="19">
        <v>121.3</v>
      </c>
      <c r="CP2" s="19">
        <v>122</v>
      </c>
      <c r="CQ2" s="19">
        <v>122.3</v>
      </c>
      <c r="CR2" s="19">
        <v>123</v>
      </c>
      <c r="CS2" s="19">
        <v>123.4</v>
      </c>
      <c r="CT2" s="19">
        <v>122.2</v>
      </c>
      <c r="CU2" s="19">
        <v>120.4</v>
      </c>
      <c r="CV2" s="19">
        <v>119.2</v>
      </c>
      <c r="CW2" s="19">
        <v>117.5</v>
      </c>
      <c r="CX2" s="19">
        <v>119.3</v>
      </c>
      <c r="CY2" s="19">
        <v>121</v>
      </c>
      <c r="CZ2" s="19">
        <v>122</v>
      </c>
      <c r="DA2" s="19">
        <v>122.9</v>
      </c>
      <c r="DB2" s="19">
        <v>123.6</v>
      </c>
      <c r="DC2" s="19">
        <v>125.1</v>
      </c>
      <c r="DD2" s="19">
        <v>125.4</v>
      </c>
      <c r="DE2" s="19">
        <v>126.5</v>
      </c>
      <c r="DF2" s="19">
        <v>128.1</v>
      </c>
      <c r="DG2" s="19">
        <v>129.9</v>
      </c>
      <c r="DH2" s="19">
        <v>132</v>
      </c>
      <c r="DI2" s="19">
        <v>132.9</v>
      </c>
      <c r="DJ2" s="19">
        <v>133.69999999999999</v>
      </c>
      <c r="DK2" s="19">
        <v>135</v>
      </c>
      <c r="DL2" s="19">
        <v>136.19999999999999</v>
      </c>
      <c r="DM2" s="19">
        <v>137.4</v>
      </c>
      <c r="DN2" s="19">
        <v>140.69999999999999</v>
      </c>
      <c r="DO2" s="19">
        <v>143.69999999999999</v>
      </c>
      <c r="DP2" s="19">
        <v>143.30000000000001</v>
      </c>
      <c r="DQ2" s="19">
        <v>143.80000000000001</v>
      </c>
      <c r="DR2" s="19">
        <v>145.30000000000001</v>
      </c>
      <c r="DS2" s="19">
        <v>148.9</v>
      </c>
      <c r="DT2" s="19">
        <v>152.30000000000001</v>
      </c>
      <c r="DU2" s="19">
        <v>155</v>
      </c>
      <c r="DV2" s="19">
        <v>154</v>
      </c>
      <c r="DW2" s="19">
        <v>153.80000000000001</v>
      </c>
    </row>
    <row r="3" spans="1:127">
      <c r="A3" s="17" t="s">
        <v>599</v>
      </c>
      <c r="B3" s="17" t="s">
        <v>600</v>
      </c>
      <c r="C3" s="18">
        <v>22.617560000000001</v>
      </c>
      <c r="D3" s="19">
        <v>107.1</v>
      </c>
      <c r="E3" s="19">
        <v>107.5</v>
      </c>
      <c r="F3" s="19">
        <v>107.9</v>
      </c>
      <c r="G3" s="19">
        <v>111.4</v>
      </c>
      <c r="H3" s="19">
        <v>112.7</v>
      </c>
      <c r="I3" s="19">
        <v>112</v>
      </c>
      <c r="J3" s="19">
        <v>111</v>
      </c>
      <c r="K3" s="19">
        <v>112.2</v>
      </c>
      <c r="L3" s="19">
        <v>111.9</v>
      </c>
      <c r="M3" s="19">
        <v>113.8</v>
      </c>
      <c r="N3" s="19">
        <v>115.2</v>
      </c>
      <c r="O3" s="19">
        <v>114.6</v>
      </c>
      <c r="P3" s="19">
        <v>114.6</v>
      </c>
      <c r="Q3" s="19">
        <v>116.8</v>
      </c>
      <c r="R3" s="19">
        <v>120.5</v>
      </c>
      <c r="S3" s="19">
        <v>121.7</v>
      </c>
      <c r="T3" s="19">
        <v>125.6</v>
      </c>
      <c r="U3" s="19">
        <v>126</v>
      </c>
      <c r="V3" s="19">
        <v>128.4</v>
      </c>
      <c r="W3" s="19">
        <v>128.4</v>
      </c>
      <c r="X3" s="19">
        <v>123.3</v>
      </c>
      <c r="Y3" s="19">
        <v>121.2</v>
      </c>
      <c r="Z3" s="19">
        <v>121.1</v>
      </c>
      <c r="AA3" s="19">
        <v>121.4</v>
      </c>
      <c r="AB3" s="19">
        <v>121.5</v>
      </c>
      <c r="AC3" s="19">
        <v>124</v>
      </c>
      <c r="AD3" s="19">
        <v>125.7</v>
      </c>
      <c r="AE3" s="19">
        <v>130.1</v>
      </c>
      <c r="AF3" s="19">
        <v>131.5</v>
      </c>
      <c r="AG3" s="19">
        <v>129.4</v>
      </c>
      <c r="AH3" s="19">
        <v>127.3</v>
      </c>
      <c r="AI3" s="19">
        <v>126.5</v>
      </c>
      <c r="AJ3" s="19">
        <v>123.1</v>
      </c>
      <c r="AK3" s="19">
        <v>120.8</v>
      </c>
      <c r="AL3" s="19">
        <v>120.7</v>
      </c>
      <c r="AM3" s="19">
        <v>120.1</v>
      </c>
      <c r="AN3" s="19">
        <v>121.5</v>
      </c>
      <c r="AO3" s="19">
        <v>123.4</v>
      </c>
      <c r="AP3" s="19">
        <v>124.9</v>
      </c>
      <c r="AQ3" s="19">
        <v>124.3</v>
      </c>
      <c r="AR3" s="19">
        <v>125.4</v>
      </c>
      <c r="AS3" s="19">
        <v>125.9</v>
      </c>
      <c r="AT3" s="19">
        <v>126.4</v>
      </c>
      <c r="AU3" s="19">
        <v>127.1</v>
      </c>
      <c r="AV3" s="19">
        <v>126.7</v>
      </c>
      <c r="AW3" s="19">
        <v>124.3</v>
      </c>
      <c r="AX3" s="19">
        <v>122.1</v>
      </c>
      <c r="AY3" s="19">
        <v>123</v>
      </c>
      <c r="AZ3" s="19">
        <v>126.1</v>
      </c>
      <c r="BA3" s="19">
        <v>128.80000000000001</v>
      </c>
      <c r="BB3" s="19">
        <v>132</v>
      </c>
      <c r="BC3" s="19">
        <v>131.80000000000001</v>
      </c>
      <c r="BD3" s="19">
        <v>131.4</v>
      </c>
      <c r="BE3" s="19">
        <v>130.6</v>
      </c>
      <c r="BF3" s="19">
        <v>129.1</v>
      </c>
      <c r="BG3" s="19">
        <v>128.80000000000001</v>
      </c>
      <c r="BH3" s="19">
        <v>126.8</v>
      </c>
      <c r="BI3" s="19">
        <v>126.7</v>
      </c>
      <c r="BJ3" s="19">
        <v>127</v>
      </c>
      <c r="BK3" s="19">
        <v>127.1</v>
      </c>
      <c r="BL3" s="19">
        <v>127.4</v>
      </c>
      <c r="BM3" s="19">
        <v>126.6</v>
      </c>
      <c r="BN3" s="19">
        <v>126.5</v>
      </c>
      <c r="BO3" s="19">
        <v>132.6</v>
      </c>
      <c r="BP3" s="19">
        <v>135.30000000000001</v>
      </c>
      <c r="BQ3" s="19">
        <v>131.5</v>
      </c>
      <c r="BR3" s="19">
        <v>133.9</v>
      </c>
      <c r="BS3" s="19">
        <v>136</v>
      </c>
      <c r="BT3" s="19">
        <v>131.69999999999999</v>
      </c>
      <c r="BU3" s="19">
        <v>129.9</v>
      </c>
      <c r="BV3" s="19">
        <v>128</v>
      </c>
      <c r="BW3" s="19">
        <v>128.19999999999999</v>
      </c>
      <c r="BX3" s="19">
        <v>130.69999999999999</v>
      </c>
      <c r="BY3" s="19">
        <v>131.4</v>
      </c>
      <c r="BZ3" s="19">
        <v>132.5</v>
      </c>
      <c r="CA3" s="19">
        <v>135.30000000000001</v>
      </c>
      <c r="CB3" s="19">
        <v>135.19999999999999</v>
      </c>
      <c r="CC3" s="19">
        <v>135.5</v>
      </c>
      <c r="CD3" s="19">
        <v>137.19999999999999</v>
      </c>
      <c r="CE3" s="19">
        <v>136.80000000000001</v>
      </c>
      <c r="CF3" s="19">
        <v>133.5</v>
      </c>
      <c r="CG3" s="19">
        <v>133.80000000000001</v>
      </c>
      <c r="CH3" s="19">
        <v>134.1</v>
      </c>
      <c r="CI3" s="19">
        <v>134.5</v>
      </c>
      <c r="CJ3" s="19">
        <v>139.30000000000001</v>
      </c>
      <c r="CK3" s="19">
        <v>140.30000000000001</v>
      </c>
      <c r="CL3" s="19">
        <v>141</v>
      </c>
      <c r="CM3" s="19">
        <v>142.80000000000001</v>
      </c>
      <c r="CN3" s="19">
        <v>144</v>
      </c>
      <c r="CO3" s="19">
        <v>143</v>
      </c>
      <c r="CP3" s="19">
        <v>145.5</v>
      </c>
      <c r="CQ3" s="19">
        <v>147.19999999999999</v>
      </c>
      <c r="CR3" s="19">
        <v>148.9</v>
      </c>
      <c r="CS3" s="19">
        <v>147.19999999999999</v>
      </c>
      <c r="CT3" s="19">
        <v>142.80000000000001</v>
      </c>
      <c r="CU3" s="19">
        <v>137.4</v>
      </c>
      <c r="CV3" s="19">
        <v>137.80000000000001</v>
      </c>
      <c r="CW3" s="19">
        <v>137.30000000000001</v>
      </c>
      <c r="CX3" s="19">
        <v>140.9</v>
      </c>
      <c r="CY3" s="19">
        <v>145.1</v>
      </c>
      <c r="CZ3" s="19">
        <v>146.69999999999999</v>
      </c>
      <c r="DA3" s="19">
        <v>148.80000000000001</v>
      </c>
      <c r="DB3" s="19">
        <v>151.80000000000001</v>
      </c>
      <c r="DC3" s="19">
        <v>152.80000000000001</v>
      </c>
      <c r="DD3" s="19">
        <v>148</v>
      </c>
      <c r="DE3" s="19">
        <v>144.9</v>
      </c>
      <c r="DF3" s="19">
        <v>147.1</v>
      </c>
      <c r="DG3" s="19">
        <v>147.4</v>
      </c>
      <c r="DH3" s="19">
        <v>151.5</v>
      </c>
      <c r="DI3" s="19">
        <v>150.19999999999999</v>
      </c>
      <c r="DJ3" s="19">
        <v>153</v>
      </c>
      <c r="DK3" s="19">
        <v>154.30000000000001</v>
      </c>
      <c r="DL3" s="19">
        <v>155.4</v>
      </c>
      <c r="DM3" s="19">
        <v>157.69999999999999</v>
      </c>
      <c r="DN3" s="19">
        <v>163</v>
      </c>
      <c r="DO3" s="19">
        <v>168.4</v>
      </c>
      <c r="DP3" s="19">
        <v>168.4</v>
      </c>
      <c r="DQ3" s="19">
        <v>167.5</v>
      </c>
      <c r="DR3" s="19">
        <v>167.5</v>
      </c>
      <c r="DS3" s="19">
        <v>170.9</v>
      </c>
      <c r="DT3" s="19">
        <v>174.5</v>
      </c>
      <c r="DU3" s="19">
        <v>178.5</v>
      </c>
      <c r="DV3" s="19">
        <v>182.4</v>
      </c>
      <c r="DW3" s="19">
        <v>177.5</v>
      </c>
    </row>
    <row r="4" spans="1:127">
      <c r="A4" s="17" t="s">
        <v>601</v>
      </c>
      <c r="B4" s="17" t="s">
        <v>602</v>
      </c>
      <c r="C4" s="18">
        <v>15.255850000000001</v>
      </c>
      <c r="D4" s="19">
        <v>106.2</v>
      </c>
      <c r="E4" s="19">
        <v>106.7</v>
      </c>
      <c r="F4" s="19">
        <v>109.3</v>
      </c>
      <c r="G4" s="19">
        <v>111.3</v>
      </c>
      <c r="H4" s="19">
        <v>111.2</v>
      </c>
      <c r="I4" s="19">
        <v>111.3</v>
      </c>
      <c r="J4" s="19">
        <v>111</v>
      </c>
      <c r="K4" s="19">
        <v>112</v>
      </c>
      <c r="L4" s="19">
        <v>110.8</v>
      </c>
      <c r="M4" s="19">
        <v>113.2</v>
      </c>
      <c r="N4" s="19">
        <v>113.9</v>
      </c>
      <c r="O4" s="19">
        <v>113.5</v>
      </c>
      <c r="P4" s="19">
        <v>114.7</v>
      </c>
      <c r="Q4" s="19">
        <v>117.8</v>
      </c>
      <c r="R4" s="19">
        <v>122.2</v>
      </c>
      <c r="S4" s="19">
        <v>123.6</v>
      </c>
      <c r="T4" s="19">
        <v>128.19999999999999</v>
      </c>
      <c r="U4" s="19">
        <v>128.5</v>
      </c>
      <c r="V4" s="19">
        <v>132.6</v>
      </c>
      <c r="W4" s="19">
        <v>133.19999999999999</v>
      </c>
      <c r="X4" s="19">
        <v>125.6</v>
      </c>
      <c r="Y4" s="19">
        <v>122.7</v>
      </c>
      <c r="Z4" s="19">
        <v>122.2</v>
      </c>
      <c r="AA4" s="19">
        <v>122.9</v>
      </c>
      <c r="AB4" s="19">
        <v>123.1</v>
      </c>
      <c r="AC4" s="19">
        <v>126.3</v>
      </c>
      <c r="AD4" s="19">
        <v>129.69999999999999</v>
      </c>
      <c r="AE4" s="19">
        <v>136.30000000000001</v>
      </c>
      <c r="AF4" s="19">
        <v>138.5</v>
      </c>
      <c r="AG4" s="19">
        <v>136</v>
      </c>
      <c r="AH4" s="19">
        <v>134.80000000000001</v>
      </c>
      <c r="AI4" s="19">
        <v>134.5</v>
      </c>
      <c r="AJ4" s="19">
        <v>131</v>
      </c>
      <c r="AK4" s="19">
        <v>130.1</v>
      </c>
      <c r="AL4" s="19">
        <v>129.1</v>
      </c>
      <c r="AM4" s="19">
        <v>128.69999999999999</v>
      </c>
      <c r="AN4" s="19">
        <v>130.69999999999999</v>
      </c>
      <c r="AO4" s="19">
        <v>131.9</v>
      </c>
      <c r="AP4" s="19">
        <v>133.6</v>
      </c>
      <c r="AQ4" s="19">
        <v>133.80000000000001</v>
      </c>
      <c r="AR4" s="19">
        <v>135.9</v>
      </c>
      <c r="AS4" s="19">
        <v>136.19999999999999</v>
      </c>
      <c r="AT4" s="19">
        <v>137.80000000000001</v>
      </c>
      <c r="AU4" s="19">
        <v>138.6</v>
      </c>
      <c r="AV4" s="19">
        <v>137.5</v>
      </c>
      <c r="AW4" s="19">
        <v>136.1</v>
      </c>
      <c r="AX4" s="19">
        <v>133.19999999999999</v>
      </c>
      <c r="AY4" s="19">
        <v>133.4</v>
      </c>
      <c r="AZ4" s="19">
        <v>137.80000000000001</v>
      </c>
      <c r="BA4" s="19">
        <v>140.9</v>
      </c>
      <c r="BB4" s="19">
        <v>144</v>
      </c>
      <c r="BC4" s="19">
        <v>144.5</v>
      </c>
      <c r="BD4" s="19">
        <v>142.6</v>
      </c>
      <c r="BE4" s="19">
        <v>141.9</v>
      </c>
      <c r="BF4" s="19">
        <v>141.9</v>
      </c>
      <c r="BG4" s="19">
        <v>142</v>
      </c>
      <c r="BH4" s="19">
        <v>137.6</v>
      </c>
      <c r="BI4" s="19">
        <v>136.5</v>
      </c>
      <c r="BJ4" s="19">
        <v>136.6</v>
      </c>
      <c r="BK4" s="19">
        <v>137.6</v>
      </c>
      <c r="BL4" s="19">
        <v>138.6</v>
      </c>
      <c r="BM4" s="19">
        <v>137.9</v>
      </c>
      <c r="BN4" s="19">
        <v>139.19999999999999</v>
      </c>
      <c r="BO4" s="19">
        <v>147.9</v>
      </c>
      <c r="BP4" s="19">
        <v>150.9</v>
      </c>
      <c r="BQ4" s="19">
        <v>144.80000000000001</v>
      </c>
      <c r="BR4" s="19">
        <v>148</v>
      </c>
      <c r="BS4" s="19">
        <v>151.1</v>
      </c>
      <c r="BT4" s="19">
        <v>144.1</v>
      </c>
      <c r="BU4" s="19">
        <v>140.80000000000001</v>
      </c>
      <c r="BV4" s="19">
        <v>137.9</v>
      </c>
      <c r="BW4" s="19">
        <v>137.30000000000001</v>
      </c>
      <c r="BX4" s="19">
        <v>139.80000000000001</v>
      </c>
      <c r="BY4" s="19">
        <v>140.30000000000001</v>
      </c>
      <c r="BZ4" s="19">
        <v>141.80000000000001</v>
      </c>
      <c r="CA4" s="19">
        <v>144.80000000000001</v>
      </c>
      <c r="CB4" s="19">
        <v>144.80000000000001</v>
      </c>
      <c r="CC4" s="19">
        <v>144.5</v>
      </c>
      <c r="CD4" s="19">
        <v>145.9</v>
      </c>
      <c r="CE4" s="19">
        <v>146.19999999999999</v>
      </c>
      <c r="CF4" s="19">
        <v>143.5</v>
      </c>
      <c r="CG4" s="19">
        <v>144.19999999999999</v>
      </c>
      <c r="CH4" s="19">
        <v>143.69999999999999</v>
      </c>
      <c r="CI4" s="19">
        <v>144.5</v>
      </c>
      <c r="CJ4" s="19">
        <v>148.80000000000001</v>
      </c>
      <c r="CK4" s="19">
        <v>150.6</v>
      </c>
      <c r="CL4" s="19">
        <v>152.19999999999999</v>
      </c>
      <c r="CM4" s="19">
        <v>154.30000000000001</v>
      </c>
      <c r="CN4" s="19">
        <v>156.1</v>
      </c>
      <c r="CO4" s="19">
        <v>155.4</v>
      </c>
      <c r="CP4" s="19">
        <v>160.19999999999999</v>
      </c>
      <c r="CQ4" s="19">
        <v>162.6</v>
      </c>
      <c r="CR4" s="19">
        <v>162.6</v>
      </c>
      <c r="CS4" s="19">
        <v>160.5</v>
      </c>
      <c r="CT4" s="19">
        <v>154.69999999999999</v>
      </c>
      <c r="CU4" s="19">
        <v>151.19999999999999</v>
      </c>
      <c r="CV4" s="19">
        <v>154.5</v>
      </c>
      <c r="CW4" s="19">
        <v>153.1</v>
      </c>
      <c r="CX4" s="19">
        <v>155.4</v>
      </c>
      <c r="CY4" s="19">
        <v>161.30000000000001</v>
      </c>
      <c r="CZ4" s="19">
        <v>163</v>
      </c>
      <c r="DA4" s="19">
        <v>168.4</v>
      </c>
      <c r="DB4" s="19">
        <v>171.5</v>
      </c>
      <c r="DC4" s="19">
        <v>170.1</v>
      </c>
      <c r="DD4" s="19">
        <v>161.1</v>
      </c>
      <c r="DE4" s="19">
        <v>155.80000000000001</v>
      </c>
      <c r="DF4" s="19">
        <v>157.5</v>
      </c>
      <c r="DG4" s="19">
        <v>156.4</v>
      </c>
      <c r="DH4" s="19">
        <v>161.6</v>
      </c>
      <c r="DI4" s="19">
        <v>159.6</v>
      </c>
      <c r="DJ4" s="19">
        <v>160.5</v>
      </c>
      <c r="DK4" s="19">
        <v>161.5</v>
      </c>
      <c r="DL4" s="19">
        <v>161.69999999999999</v>
      </c>
      <c r="DM4" s="19">
        <v>164.1</v>
      </c>
      <c r="DN4" s="19">
        <v>171.6</v>
      </c>
      <c r="DO4" s="19">
        <v>178.3</v>
      </c>
      <c r="DP4" s="19">
        <v>176.7</v>
      </c>
      <c r="DQ4" s="19">
        <v>172</v>
      </c>
      <c r="DR4" s="19">
        <v>170.4</v>
      </c>
      <c r="DS4" s="19">
        <v>169.6</v>
      </c>
      <c r="DT4" s="19">
        <v>175.3</v>
      </c>
      <c r="DU4" s="19">
        <v>178.4</v>
      </c>
      <c r="DV4" s="19">
        <v>183.6</v>
      </c>
      <c r="DW4" s="19">
        <v>178.9</v>
      </c>
    </row>
    <row r="5" spans="1:127">
      <c r="A5" s="17" t="s">
        <v>603</v>
      </c>
      <c r="B5" s="17" t="s">
        <v>604</v>
      </c>
      <c r="C5" s="18">
        <v>3.46238</v>
      </c>
      <c r="D5" s="19">
        <v>104.8</v>
      </c>
      <c r="E5" s="19">
        <v>106</v>
      </c>
      <c r="F5" s="19">
        <v>107.4</v>
      </c>
      <c r="G5" s="19">
        <v>111.5</v>
      </c>
      <c r="H5" s="19">
        <v>117.4</v>
      </c>
      <c r="I5" s="19">
        <v>119.4</v>
      </c>
      <c r="J5" s="19">
        <v>118.4</v>
      </c>
      <c r="K5" s="19">
        <v>119.3</v>
      </c>
      <c r="L5" s="19">
        <v>119.1</v>
      </c>
      <c r="M5" s="19">
        <v>119.2</v>
      </c>
      <c r="N5" s="19">
        <v>119.6</v>
      </c>
      <c r="O5" s="19">
        <v>119.6</v>
      </c>
      <c r="P5" s="19">
        <v>119.9</v>
      </c>
      <c r="Q5" s="19">
        <v>120</v>
      </c>
      <c r="R5" s="19">
        <v>122.2</v>
      </c>
      <c r="S5" s="19">
        <v>124</v>
      </c>
      <c r="T5" s="19">
        <v>124.8</v>
      </c>
      <c r="U5" s="19">
        <v>125.4</v>
      </c>
      <c r="V5" s="19">
        <v>125.5</v>
      </c>
      <c r="W5" s="19">
        <v>126.3</v>
      </c>
      <c r="X5" s="19">
        <v>126.2</v>
      </c>
      <c r="Y5" s="19">
        <v>126.3</v>
      </c>
      <c r="Z5" s="19">
        <v>126.4</v>
      </c>
      <c r="AA5" s="19">
        <v>126.8</v>
      </c>
      <c r="AB5" s="19">
        <v>126.3</v>
      </c>
      <c r="AC5" s="19">
        <v>126.7</v>
      </c>
      <c r="AD5" s="19">
        <v>126.8</v>
      </c>
      <c r="AE5" s="19">
        <v>129</v>
      </c>
      <c r="AF5" s="19">
        <v>129.80000000000001</v>
      </c>
      <c r="AG5" s="19">
        <v>129.4</v>
      </c>
      <c r="AH5" s="19">
        <v>129.1</v>
      </c>
      <c r="AI5" s="19">
        <v>128.5</v>
      </c>
      <c r="AJ5" s="19">
        <v>127.9</v>
      </c>
      <c r="AK5" s="19">
        <v>129.1</v>
      </c>
      <c r="AL5" s="19">
        <v>129.4</v>
      </c>
      <c r="AM5" s="19">
        <v>129</v>
      </c>
      <c r="AN5" s="19">
        <v>129.5</v>
      </c>
      <c r="AO5" s="19">
        <v>131.69999999999999</v>
      </c>
      <c r="AP5" s="19">
        <v>132.9</v>
      </c>
      <c r="AQ5" s="19">
        <v>133.69999999999999</v>
      </c>
      <c r="AR5" s="19">
        <v>135.30000000000001</v>
      </c>
      <c r="AS5" s="19">
        <v>137</v>
      </c>
      <c r="AT5" s="19">
        <v>140.30000000000001</v>
      </c>
      <c r="AU5" s="19">
        <v>141.19999999999999</v>
      </c>
      <c r="AV5" s="19">
        <v>141.80000000000001</v>
      </c>
      <c r="AW5" s="19">
        <v>142.30000000000001</v>
      </c>
      <c r="AX5" s="19">
        <v>141.19999999999999</v>
      </c>
      <c r="AY5" s="19">
        <v>140.80000000000001</v>
      </c>
      <c r="AZ5" s="19">
        <v>143.5</v>
      </c>
      <c r="BA5" s="19">
        <v>147</v>
      </c>
      <c r="BB5" s="19">
        <v>150.6</v>
      </c>
      <c r="BC5" s="19">
        <v>154.80000000000001</v>
      </c>
      <c r="BD5" s="19">
        <v>153.6</v>
      </c>
      <c r="BE5" s="19">
        <v>153</v>
      </c>
      <c r="BF5" s="19">
        <v>155.19999999999999</v>
      </c>
      <c r="BG5" s="19">
        <v>158.19999999999999</v>
      </c>
      <c r="BH5" s="19">
        <v>157.5</v>
      </c>
      <c r="BI5" s="19">
        <v>153</v>
      </c>
      <c r="BJ5" s="19">
        <v>150.19999999999999</v>
      </c>
      <c r="BK5" s="19">
        <v>146.80000000000001</v>
      </c>
      <c r="BL5" s="19">
        <v>146.6</v>
      </c>
      <c r="BM5" s="19">
        <v>144.80000000000001</v>
      </c>
      <c r="BN5" s="19">
        <v>143.5</v>
      </c>
      <c r="BO5" s="19">
        <v>143.19999999999999</v>
      </c>
      <c r="BP5" s="19">
        <v>143</v>
      </c>
      <c r="BQ5" s="19">
        <v>144</v>
      </c>
      <c r="BR5" s="19">
        <v>143.1</v>
      </c>
      <c r="BS5" s="19">
        <v>141.69999999999999</v>
      </c>
      <c r="BT5" s="19">
        <v>140.6</v>
      </c>
      <c r="BU5" s="19">
        <v>140.4</v>
      </c>
      <c r="BV5" s="19">
        <v>139.9</v>
      </c>
      <c r="BW5" s="19">
        <v>140.5</v>
      </c>
      <c r="BX5" s="19">
        <v>140.4</v>
      </c>
      <c r="BY5" s="19">
        <v>140.80000000000001</v>
      </c>
      <c r="BZ5" s="19">
        <v>141</v>
      </c>
      <c r="CA5" s="19">
        <v>142.6</v>
      </c>
      <c r="CB5" s="19">
        <v>145.1</v>
      </c>
      <c r="CC5" s="19">
        <v>145.4</v>
      </c>
      <c r="CD5" s="19">
        <v>146.69999999999999</v>
      </c>
      <c r="CE5" s="19">
        <v>148.6</v>
      </c>
      <c r="CF5" s="19">
        <v>150.4</v>
      </c>
      <c r="CG5" s="19">
        <v>151.80000000000001</v>
      </c>
      <c r="CH5" s="19">
        <v>153.80000000000001</v>
      </c>
      <c r="CI5" s="19">
        <v>153.4</v>
      </c>
      <c r="CJ5" s="19">
        <v>153.5</v>
      </c>
      <c r="CK5" s="19">
        <v>154.30000000000001</v>
      </c>
      <c r="CL5" s="19">
        <v>155.4</v>
      </c>
      <c r="CM5" s="19">
        <v>157.5</v>
      </c>
      <c r="CN5" s="19">
        <v>159.19999999999999</v>
      </c>
      <c r="CO5" s="19">
        <v>160.1</v>
      </c>
      <c r="CP5" s="19">
        <v>160.80000000000001</v>
      </c>
      <c r="CQ5" s="19">
        <v>162.5</v>
      </c>
      <c r="CR5" s="19">
        <v>163.5</v>
      </c>
      <c r="CS5" s="19">
        <v>165</v>
      </c>
      <c r="CT5" s="19">
        <v>163.4</v>
      </c>
      <c r="CU5" s="19">
        <v>159.80000000000001</v>
      </c>
      <c r="CV5" s="19">
        <v>161.80000000000001</v>
      </c>
      <c r="CW5" s="19">
        <v>162.1</v>
      </c>
      <c r="CX5" s="19">
        <v>161.6</v>
      </c>
      <c r="CY5" s="19">
        <v>161.1</v>
      </c>
      <c r="CZ5" s="19">
        <v>159.69999999999999</v>
      </c>
      <c r="DA5" s="19">
        <v>158.6</v>
      </c>
      <c r="DB5" s="19">
        <v>158.1</v>
      </c>
      <c r="DC5" s="19">
        <v>158.80000000000001</v>
      </c>
      <c r="DD5" s="19">
        <v>157.4</v>
      </c>
      <c r="DE5" s="19">
        <v>157.19999999999999</v>
      </c>
      <c r="DF5" s="19">
        <v>157.4</v>
      </c>
      <c r="DG5" s="19">
        <v>158.1</v>
      </c>
      <c r="DH5" s="19">
        <v>161</v>
      </c>
      <c r="DI5" s="19">
        <v>162.19999999999999</v>
      </c>
      <c r="DJ5" s="19">
        <v>161.30000000000001</v>
      </c>
      <c r="DK5" s="19">
        <v>159.69999999999999</v>
      </c>
      <c r="DL5" s="19">
        <v>161.1</v>
      </c>
      <c r="DM5" s="19">
        <v>163</v>
      </c>
      <c r="DN5" s="19">
        <v>163.69999999999999</v>
      </c>
      <c r="DO5" s="19">
        <v>164.7</v>
      </c>
      <c r="DP5" s="19">
        <v>165.1</v>
      </c>
      <c r="DQ5" s="19">
        <v>165.5</v>
      </c>
      <c r="DR5" s="19">
        <v>165.9</v>
      </c>
      <c r="DS5" s="19">
        <v>169.1</v>
      </c>
      <c r="DT5" s="19">
        <v>171.2</v>
      </c>
      <c r="DU5" s="19">
        <v>171.7</v>
      </c>
      <c r="DV5" s="19">
        <v>170.7</v>
      </c>
      <c r="DW5" s="19">
        <v>172.6</v>
      </c>
    </row>
    <row r="6" spans="1:127">
      <c r="A6" s="17" t="s">
        <v>605</v>
      </c>
      <c r="B6" s="17" t="s">
        <v>606</v>
      </c>
      <c r="C6" s="18">
        <v>2.8237800000000002</v>
      </c>
      <c r="D6" s="19">
        <v>104.6</v>
      </c>
      <c r="E6" s="19">
        <v>104.8</v>
      </c>
      <c r="F6" s="19">
        <v>105.9</v>
      </c>
      <c r="G6" s="19">
        <v>108.8</v>
      </c>
      <c r="H6" s="19">
        <v>114.8</v>
      </c>
      <c r="I6" s="19">
        <v>117.2</v>
      </c>
      <c r="J6" s="19">
        <v>116.5</v>
      </c>
      <c r="K6" s="19">
        <v>117.8</v>
      </c>
      <c r="L6" s="19">
        <v>118.4</v>
      </c>
      <c r="M6" s="19">
        <v>119</v>
      </c>
      <c r="N6" s="19">
        <v>120.4</v>
      </c>
      <c r="O6" s="19">
        <v>120.6</v>
      </c>
      <c r="P6" s="19">
        <v>120.5</v>
      </c>
      <c r="Q6" s="19">
        <v>120.7</v>
      </c>
      <c r="R6" s="19">
        <v>123.7</v>
      </c>
      <c r="S6" s="19">
        <v>126.2</v>
      </c>
      <c r="T6" s="19">
        <v>127.5</v>
      </c>
      <c r="U6" s="19">
        <v>127.9</v>
      </c>
      <c r="V6" s="19">
        <v>127.6</v>
      </c>
      <c r="W6" s="19">
        <v>128.6</v>
      </c>
      <c r="X6" s="19">
        <v>128.69999999999999</v>
      </c>
      <c r="Y6" s="19">
        <v>129.30000000000001</v>
      </c>
      <c r="Z6" s="19">
        <v>129.4</v>
      </c>
      <c r="AA6" s="19">
        <v>129.5</v>
      </c>
      <c r="AB6" s="19">
        <v>128.6</v>
      </c>
      <c r="AC6" s="19">
        <v>128.69999999999999</v>
      </c>
      <c r="AD6" s="19">
        <v>129.19999999999999</v>
      </c>
      <c r="AE6" s="19">
        <v>131.5</v>
      </c>
      <c r="AF6" s="19">
        <v>131.80000000000001</v>
      </c>
      <c r="AG6" s="19">
        <v>131.30000000000001</v>
      </c>
      <c r="AH6" s="19">
        <v>131</v>
      </c>
      <c r="AI6" s="19">
        <v>130.19999999999999</v>
      </c>
      <c r="AJ6" s="19">
        <v>129.1</v>
      </c>
      <c r="AK6" s="19">
        <v>129.4</v>
      </c>
      <c r="AL6" s="19">
        <v>129.5</v>
      </c>
      <c r="AM6" s="19">
        <v>128.6</v>
      </c>
      <c r="AN6" s="19">
        <v>128.5</v>
      </c>
      <c r="AO6" s="19">
        <v>128.9</v>
      </c>
      <c r="AP6" s="19">
        <v>127.8</v>
      </c>
      <c r="AQ6" s="19">
        <v>128.5</v>
      </c>
      <c r="AR6" s="19">
        <v>129.4</v>
      </c>
      <c r="AS6" s="19">
        <v>130.30000000000001</v>
      </c>
      <c r="AT6" s="19">
        <v>131.80000000000001</v>
      </c>
      <c r="AU6" s="19">
        <v>132.4</v>
      </c>
      <c r="AV6" s="19">
        <v>133.5</v>
      </c>
      <c r="AW6" s="19">
        <v>134.9</v>
      </c>
      <c r="AX6" s="19">
        <v>134.80000000000001</v>
      </c>
      <c r="AY6" s="19">
        <v>134.9</v>
      </c>
      <c r="AZ6" s="19">
        <v>135.19999999999999</v>
      </c>
      <c r="BA6" s="19">
        <v>137.5</v>
      </c>
      <c r="BB6" s="19">
        <v>139.9</v>
      </c>
      <c r="BC6" s="19">
        <v>141.80000000000001</v>
      </c>
      <c r="BD6" s="19">
        <v>142.19999999999999</v>
      </c>
      <c r="BE6" s="19">
        <v>142.6</v>
      </c>
      <c r="BF6" s="19">
        <v>142.69999999999999</v>
      </c>
      <c r="BG6" s="19">
        <v>145.5</v>
      </c>
      <c r="BH6" s="19">
        <v>146.69999999999999</v>
      </c>
      <c r="BI6" s="19">
        <v>146.30000000000001</v>
      </c>
      <c r="BJ6" s="19">
        <v>147</v>
      </c>
      <c r="BK6" s="19">
        <v>145.19999999999999</v>
      </c>
      <c r="BL6" s="19">
        <v>144.5</v>
      </c>
      <c r="BM6" s="19">
        <v>143.19999999999999</v>
      </c>
      <c r="BN6" s="19">
        <v>142.6</v>
      </c>
      <c r="BO6" s="19">
        <v>142.6</v>
      </c>
      <c r="BP6" s="19">
        <v>142.5</v>
      </c>
      <c r="BQ6" s="19">
        <v>142.5</v>
      </c>
      <c r="BR6" s="19">
        <v>142.6</v>
      </c>
      <c r="BS6" s="19">
        <v>142.4</v>
      </c>
      <c r="BT6" s="19">
        <v>142.30000000000001</v>
      </c>
      <c r="BU6" s="19">
        <v>143.4</v>
      </c>
      <c r="BV6" s="19">
        <v>143.5</v>
      </c>
      <c r="BW6" s="19">
        <v>144.6</v>
      </c>
      <c r="BX6" s="19">
        <v>144.80000000000001</v>
      </c>
      <c r="BY6" s="19">
        <v>145.6</v>
      </c>
      <c r="BZ6" s="19">
        <v>146.30000000000001</v>
      </c>
      <c r="CA6" s="19">
        <v>147.6</v>
      </c>
      <c r="CB6" s="19">
        <v>149.69999999999999</v>
      </c>
      <c r="CC6" s="19">
        <v>150.4</v>
      </c>
      <c r="CD6" s="19">
        <v>151.5</v>
      </c>
      <c r="CE6" s="19">
        <v>152.6</v>
      </c>
      <c r="CF6" s="19">
        <v>153.69999999999999</v>
      </c>
      <c r="CG6" s="19">
        <v>155.30000000000001</v>
      </c>
      <c r="CH6" s="19">
        <v>157.5</v>
      </c>
      <c r="CI6" s="19">
        <v>157.5</v>
      </c>
      <c r="CJ6" s="19">
        <v>157</v>
      </c>
      <c r="CK6" s="19">
        <v>157.1</v>
      </c>
      <c r="CL6" s="19">
        <v>157.9</v>
      </c>
      <c r="CM6" s="19">
        <v>160.4</v>
      </c>
      <c r="CN6" s="19">
        <v>162.4</v>
      </c>
      <c r="CO6" s="19">
        <v>163.5</v>
      </c>
      <c r="CP6" s="19">
        <v>164.1</v>
      </c>
      <c r="CQ6" s="19">
        <v>164.8</v>
      </c>
      <c r="CR6" s="19">
        <v>165.7</v>
      </c>
      <c r="CS6" s="19">
        <v>167.5</v>
      </c>
      <c r="CT6" s="19">
        <v>165.7</v>
      </c>
      <c r="CU6" s="19">
        <v>161.69999999999999</v>
      </c>
      <c r="CV6" s="19">
        <v>162.69999999999999</v>
      </c>
      <c r="CW6" s="19">
        <v>162.69999999999999</v>
      </c>
      <c r="CX6" s="19">
        <v>162.19999999999999</v>
      </c>
      <c r="CY6" s="19">
        <v>161.5</v>
      </c>
      <c r="CZ6" s="19">
        <v>159.80000000000001</v>
      </c>
      <c r="DA6" s="19">
        <v>157.4</v>
      </c>
      <c r="DB6" s="19">
        <v>155.5</v>
      </c>
      <c r="DC6" s="19">
        <v>155.69999999999999</v>
      </c>
      <c r="DD6" s="19">
        <v>154.9</v>
      </c>
      <c r="DE6" s="19">
        <v>155.1</v>
      </c>
      <c r="DF6" s="19">
        <v>154.80000000000001</v>
      </c>
      <c r="DG6" s="19">
        <v>155.1</v>
      </c>
      <c r="DH6" s="19">
        <v>157.69999999999999</v>
      </c>
      <c r="DI6" s="19">
        <v>158.5</v>
      </c>
      <c r="DJ6" s="19">
        <v>157.69999999999999</v>
      </c>
      <c r="DK6" s="19">
        <v>156.80000000000001</v>
      </c>
      <c r="DL6" s="19">
        <v>158</v>
      </c>
      <c r="DM6" s="19">
        <v>159.5</v>
      </c>
      <c r="DN6" s="19">
        <v>160.4</v>
      </c>
      <c r="DO6" s="19">
        <v>161.9</v>
      </c>
      <c r="DP6" s="19">
        <v>162.9</v>
      </c>
      <c r="DQ6" s="19">
        <v>163.6</v>
      </c>
      <c r="DR6" s="19">
        <v>164.2</v>
      </c>
      <c r="DS6" s="19">
        <v>167.7</v>
      </c>
      <c r="DT6" s="19">
        <v>170.4</v>
      </c>
      <c r="DU6" s="19">
        <v>171.3</v>
      </c>
      <c r="DV6" s="19">
        <v>170.3</v>
      </c>
      <c r="DW6" s="19">
        <v>172.1</v>
      </c>
    </row>
    <row r="7" spans="1:127">
      <c r="A7" s="17" t="s">
        <v>607</v>
      </c>
      <c r="B7" s="17" t="s">
        <v>608</v>
      </c>
      <c r="C7" s="18">
        <v>1.43052</v>
      </c>
      <c r="D7" s="19">
        <v>104.2</v>
      </c>
      <c r="E7" s="19">
        <v>104.2</v>
      </c>
      <c r="F7" s="19">
        <v>107</v>
      </c>
      <c r="G7" s="19">
        <v>111</v>
      </c>
      <c r="H7" s="19">
        <v>114</v>
      </c>
      <c r="I7" s="19">
        <v>116.1</v>
      </c>
      <c r="J7" s="19">
        <v>116.6</v>
      </c>
      <c r="K7" s="19">
        <v>116.3</v>
      </c>
      <c r="L7" s="19">
        <v>115.9</v>
      </c>
      <c r="M7" s="19">
        <v>116.7</v>
      </c>
      <c r="N7" s="19">
        <v>117.9</v>
      </c>
      <c r="O7" s="19">
        <v>118.7</v>
      </c>
      <c r="P7" s="19">
        <v>120.4</v>
      </c>
      <c r="Q7" s="19">
        <v>121.9</v>
      </c>
      <c r="R7" s="19">
        <v>124.9</v>
      </c>
      <c r="S7" s="19">
        <v>129.4</v>
      </c>
      <c r="T7" s="19">
        <v>132</v>
      </c>
      <c r="U7" s="19">
        <v>131.30000000000001</v>
      </c>
      <c r="V7" s="19">
        <v>131</v>
      </c>
      <c r="W7" s="19">
        <v>131.30000000000001</v>
      </c>
      <c r="X7" s="19">
        <v>130.6</v>
      </c>
      <c r="Y7" s="19">
        <v>131.1</v>
      </c>
      <c r="Z7" s="19">
        <v>132.30000000000001</v>
      </c>
      <c r="AA7" s="19">
        <v>132.6</v>
      </c>
      <c r="AB7" s="19">
        <v>133.69999999999999</v>
      </c>
      <c r="AC7" s="19">
        <v>136</v>
      </c>
      <c r="AD7" s="19">
        <v>137.19999999999999</v>
      </c>
      <c r="AE7" s="19">
        <v>139.6</v>
      </c>
      <c r="AF7" s="19">
        <v>140.5</v>
      </c>
      <c r="AG7" s="19">
        <v>140.5</v>
      </c>
      <c r="AH7" s="19">
        <v>140</v>
      </c>
      <c r="AI7" s="19">
        <v>138</v>
      </c>
      <c r="AJ7" s="19">
        <v>134.6</v>
      </c>
      <c r="AK7" s="19">
        <v>133.5</v>
      </c>
      <c r="AL7" s="19">
        <v>134.1</v>
      </c>
      <c r="AM7" s="19">
        <v>132</v>
      </c>
      <c r="AN7" s="19">
        <v>132.6</v>
      </c>
      <c r="AO7" s="19">
        <v>134.19999999999999</v>
      </c>
      <c r="AP7" s="19">
        <v>133.6</v>
      </c>
      <c r="AQ7" s="19">
        <v>133.4</v>
      </c>
      <c r="AR7" s="19">
        <v>133.9</v>
      </c>
      <c r="AS7" s="19">
        <v>135.19999999999999</v>
      </c>
      <c r="AT7" s="19">
        <v>135.80000000000001</v>
      </c>
      <c r="AU7" s="19">
        <v>135.6</v>
      </c>
      <c r="AV7" s="19">
        <v>135.4</v>
      </c>
      <c r="AW7" s="19">
        <v>135.80000000000001</v>
      </c>
      <c r="AX7" s="19">
        <v>135.30000000000001</v>
      </c>
      <c r="AY7" s="19">
        <v>135.19999999999999</v>
      </c>
      <c r="AZ7" s="19">
        <v>136.30000000000001</v>
      </c>
      <c r="BA7" s="19">
        <v>139.1</v>
      </c>
      <c r="BB7" s="19">
        <v>142.19999999999999</v>
      </c>
      <c r="BC7" s="19">
        <v>144.19999999999999</v>
      </c>
      <c r="BD7" s="19">
        <v>144.6</v>
      </c>
      <c r="BE7" s="19">
        <v>144.69999999999999</v>
      </c>
      <c r="BF7" s="19">
        <v>145.1</v>
      </c>
      <c r="BG7" s="19">
        <v>145</v>
      </c>
      <c r="BH7" s="19">
        <v>144.19999999999999</v>
      </c>
      <c r="BI7" s="19">
        <v>143.80000000000001</v>
      </c>
      <c r="BJ7" s="19">
        <v>146.4</v>
      </c>
      <c r="BK7" s="19">
        <v>147.69999999999999</v>
      </c>
      <c r="BL7" s="19">
        <v>147.6</v>
      </c>
      <c r="BM7" s="19">
        <v>148</v>
      </c>
      <c r="BN7" s="19">
        <v>148.4</v>
      </c>
      <c r="BO7" s="19">
        <v>149.1</v>
      </c>
      <c r="BP7" s="19">
        <v>148.5</v>
      </c>
      <c r="BQ7" s="19">
        <v>148.80000000000001</v>
      </c>
      <c r="BR7" s="19">
        <v>149.6</v>
      </c>
      <c r="BS7" s="19">
        <v>149.19999999999999</v>
      </c>
      <c r="BT7" s="19">
        <v>148.80000000000001</v>
      </c>
      <c r="BU7" s="19">
        <v>150.4</v>
      </c>
      <c r="BV7" s="19">
        <v>151.4</v>
      </c>
      <c r="BW7" s="19">
        <v>152.6</v>
      </c>
      <c r="BX7" s="19">
        <v>153.30000000000001</v>
      </c>
      <c r="BY7" s="19">
        <v>154.19999999999999</v>
      </c>
      <c r="BZ7" s="19">
        <v>153.9</v>
      </c>
      <c r="CA7" s="19">
        <v>155</v>
      </c>
      <c r="CB7" s="19">
        <v>155.6</v>
      </c>
      <c r="CC7" s="19">
        <v>155.69999999999999</v>
      </c>
      <c r="CD7" s="19">
        <v>155.69999999999999</v>
      </c>
      <c r="CE7" s="19">
        <v>155.5</v>
      </c>
      <c r="CF7" s="19">
        <v>155.69999999999999</v>
      </c>
      <c r="CG7" s="19">
        <v>155.80000000000001</v>
      </c>
      <c r="CH7" s="19">
        <v>156.5</v>
      </c>
      <c r="CI7" s="19">
        <v>156.6</v>
      </c>
      <c r="CJ7" s="19">
        <v>157</v>
      </c>
      <c r="CK7" s="19">
        <v>157.6</v>
      </c>
      <c r="CL7" s="19">
        <v>158.4</v>
      </c>
      <c r="CM7" s="19">
        <v>159.9</v>
      </c>
      <c r="CN7" s="19">
        <v>160.80000000000001</v>
      </c>
      <c r="CO7" s="19">
        <v>161.9</v>
      </c>
      <c r="CP7" s="19">
        <v>162.69999999999999</v>
      </c>
      <c r="CQ7" s="19">
        <v>162.1</v>
      </c>
      <c r="CR7" s="19">
        <v>162</v>
      </c>
      <c r="CS7" s="19">
        <v>162.30000000000001</v>
      </c>
      <c r="CT7" s="19">
        <v>162.30000000000001</v>
      </c>
      <c r="CU7" s="19">
        <v>159.30000000000001</v>
      </c>
      <c r="CV7" s="19">
        <v>162.69999999999999</v>
      </c>
      <c r="CW7" s="19">
        <v>163.1</v>
      </c>
      <c r="CX7" s="19">
        <v>165.6</v>
      </c>
      <c r="CY7" s="19">
        <v>165.8</v>
      </c>
      <c r="CZ7" s="19">
        <v>165.4</v>
      </c>
      <c r="DA7" s="19">
        <v>165</v>
      </c>
      <c r="DB7" s="19">
        <v>163.69999999999999</v>
      </c>
      <c r="DC7" s="19">
        <v>163.1</v>
      </c>
      <c r="DD7" s="19">
        <v>162.19999999999999</v>
      </c>
      <c r="DE7" s="19">
        <v>162</v>
      </c>
      <c r="DF7" s="19">
        <v>161.69999999999999</v>
      </c>
      <c r="DG7" s="19">
        <v>161.5</v>
      </c>
      <c r="DH7" s="19">
        <v>162</v>
      </c>
      <c r="DI7" s="19">
        <v>162.19999999999999</v>
      </c>
      <c r="DJ7" s="19">
        <v>161.69999999999999</v>
      </c>
      <c r="DK7" s="19">
        <v>161.19999999999999</v>
      </c>
      <c r="DL7" s="19">
        <v>161.80000000000001</v>
      </c>
      <c r="DM7" s="19">
        <v>162.30000000000001</v>
      </c>
      <c r="DN7" s="19">
        <v>162.80000000000001</v>
      </c>
      <c r="DO7" s="19">
        <v>162.80000000000001</v>
      </c>
      <c r="DP7" s="19">
        <v>162.6</v>
      </c>
      <c r="DQ7" s="19">
        <v>162.9</v>
      </c>
      <c r="DR7" s="19">
        <v>161.69999999999999</v>
      </c>
      <c r="DS7" s="19">
        <v>163.1</v>
      </c>
      <c r="DT7" s="19">
        <v>164.4</v>
      </c>
      <c r="DU7" s="19">
        <v>165.1</v>
      </c>
      <c r="DV7" s="19">
        <v>165.5</v>
      </c>
      <c r="DW7" s="19">
        <v>166.2</v>
      </c>
    </row>
    <row r="8" spans="1:127">
      <c r="A8" s="17" t="s">
        <v>609</v>
      </c>
      <c r="B8" s="17" t="s">
        <v>610</v>
      </c>
      <c r="C8" s="18">
        <v>1.02823</v>
      </c>
      <c r="D8" s="19">
        <v>104.6</v>
      </c>
      <c r="E8" s="19">
        <v>105.4</v>
      </c>
      <c r="F8" s="19">
        <v>104.4</v>
      </c>
      <c r="G8" s="19">
        <v>105.8</v>
      </c>
      <c r="H8" s="19">
        <v>116</v>
      </c>
      <c r="I8" s="19">
        <v>119.4</v>
      </c>
      <c r="J8" s="19">
        <v>117.4</v>
      </c>
      <c r="K8" s="19">
        <v>120.7</v>
      </c>
      <c r="L8" s="19">
        <v>121.7</v>
      </c>
      <c r="M8" s="19">
        <v>121.6</v>
      </c>
      <c r="N8" s="19">
        <v>123.6</v>
      </c>
      <c r="O8" s="19">
        <v>122.8</v>
      </c>
      <c r="P8" s="19">
        <v>120.1</v>
      </c>
      <c r="Q8" s="19">
        <v>118.9</v>
      </c>
      <c r="R8" s="19">
        <v>121.9</v>
      </c>
      <c r="S8" s="19">
        <v>122.3</v>
      </c>
      <c r="T8" s="19">
        <v>123.1</v>
      </c>
      <c r="U8" s="19">
        <v>124.6</v>
      </c>
      <c r="V8" s="19">
        <v>125.7</v>
      </c>
      <c r="W8" s="19">
        <v>127.6</v>
      </c>
      <c r="X8" s="19">
        <v>128.6</v>
      </c>
      <c r="Y8" s="19">
        <v>130</v>
      </c>
      <c r="Z8" s="19">
        <v>128.80000000000001</v>
      </c>
      <c r="AA8" s="19">
        <v>127.5</v>
      </c>
      <c r="AB8" s="19">
        <v>123.5</v>
      </c>
      <c r="AC8" s="19">
        <v>120.9</v>
      </c>
      <c r="AD8" s="19">
        <v>120.4</v>
      </c>
      <c r="AE8" s="19">
        <v>121.9</v>
      </c>
      <c r="AF8" s="19">
        <v>122.5</v>
      </c>
      <c r="AG8" s="19">
        <v>121.8</v>
      </c>
      <c r="AH8" s="19">
        <v>122.3</v>
      </c>
      <c r="AI8" s="19">
        <v>123.7</v>
      </c>
      <c r="AJ8" s="19">
        <v>125.8</v>
      </c>
      <c r="AK8" s="19">
        <v>126.3</v>
      </c>
      <c r="AL8" s="19">
        <v>125.9</v>
      </c>
      <c r="AM8" s="19">
        <v>125.9</v>
      </c>
      <c r="AN8" s="19">
        <v>125.1</v>
      </c>
      <c r="AO8" s="19">
        <v>124.1</v>
      </c>
      <c r="AP8" s="19">
        <v>122.3</v>
      </c>
      <c r="AQ8" s="19">
        <v>124.8</v>
      </c>
      <c r="AR8" s="19">
        <v>126.1</v>
      </c>
      <c r="AS8" s="19">
        <v>126.2</v>
      </c>
      <c r="AT8" s="19">
        <v>128.5</v>
      </c>
      <c r="AU8" s="19">
        <v>129.9</v>
      </c>
      <c r="AV8" s="19">
        <v>131.9</v>
      </c>
      <c r="AW8" s="19">
        <v>134.1</v>
      </c>
      <c r="AX8" s="19">
        <v>134.1</v>
      </c>
      <c r="AY8" s="19">
        <v>134.1</v>
      </c>
      <c r="AZ8" s="19">
        <v>132.9</v>
      </c>
      <c r="BA8" s="19">
        <v>134.5</v>
      </c>
      <c r="BB8" s="19">
        <v>136.5</v>
      </c>
      <c r="BC8" s="19">
        <v>137.9</v>
      </c>
      <c r="BD8" s="19">
        <v>139.1</v>
      </c>
      <c r="BE8" s="19">
        <v>140</v>
      </c>
      <c r="BF8" s="19">
        <v>140.80000000000001</v>
      </c>
      <c r="BG8" s="19">
        <v>147.9</v>
      </c>
      <c r="BH8" s="19">
        <v>152.30000000000001</v>
      </c>
      <c r="BI8" s="19">
        <v>151.30000000000001</v>
      </c>
      <c r="BJ8" s="19">
        <v>149.30000000000001</v>
      </c>
      <c r="BK8" s="19">
        <v>142.9</v>
      </c>
      <c r="BL8" s="19">
        <v>141</v>
      </c>
      <c r="BM8" s="19">
        <v>137.5</v>
      </c>
      <c r="BN8" s="19">
        <v>136.1</v>
      </c>
      <c r="BO8" s="19">
        <v>136.30000000000001</v>
      </c>
      <c r="BP8" s="19">
        <v>137.1</v>
      </c>
      <c r="BQ8" s="19">
        <v>137.6</v>
      </c>
      <c r="BR8" s="19">
        <v>138</v>
      </c>
      <c r="BS8" s="19">
        <v>139.4</v>
      </c>
      <c r="BT8" s="19">
        <v>139.4</v>
      </c>
      <c r="BU8" s="19">
        <v>140.80000000000001</v>
      </c>
      <c r="BV8" s="19">
        <v>140</v>
      </c>
      <c r="BW8" s="19">
        <v>141.19999999999999</v>
      </c>
      <c r="BX8" s="19">
        <v>140.9</v>
      </c>
      <c r="BY8" s="19">
        <v>141.69999999999999</v>
      </c>
      <c r="BZ8" s="19">
        <v>143.1</v>
      </c>
      <c r="CA8" s="19">
        <v>145</v>
      </c>
      <c r="CB8" s="19">
        <v>148.6</v>
      </c>
      <c r="CC8" s="19">
        <v>149.80000000000001</v>
      </c>
      <c r="CD8" s="19">
        <v>151.1</v>
      </c>
      <c r="CE8" s="19">
        <v>152.19999999999999</v>
      </c>
      <c r="CF8" s="19">
        <v>152.80000000000001</v>
      </c>
      <c r="CG8" s="19">
        <v>154.80000000000001</v>
      </c>
      <c r="CH8" s="19">
        <v>157.19999999999999</v>
      </c>
      <c r="CI8" s="19">
        <v>155.5</v>
      </c>
      <c r="CJ8" s="19">
        <v>151.5</v>
      </c>
      <c r="CK8" s="19">
        <v>150.69999999999999</v>
      </c>
      <c r="CL8" s="19">
        <v>150.80000000000001</v>
      </c>
      <c r="CM8" s="19">
        <v>153.4</v>
      </c>
      <c r="CN8" s="19">
        <v>156.5</v>
      </c>
      <c r="CO8" s="19">
        <v>158.30000000000001</v>
      </c>
      <c r="CP8" s="19">
        <v>160.4</v>
      </c>
      <c r="CQ8" s="19">
        <v>164.5</v>
      </c>
      <c r="CR8" s="19">
        <v>165.7</v>
      </c>
      <c r="CS8" s="19">
        <v>168.7</v>
      </c>
      <c r="CT8" s="19">
        <v>167.3</v>
      </c>
      <c r="CU8" s="19">
        <v>162.9</v>
      </c>
      <c r="CV8" s="19">
        <v>161.19999999999999</v>
      </c>
      <c r="CW8" s="19">
        <v>161.5</v>
      </c>
      <c r="CX8" s="19">
        <v>158.5</v>
      </c>
      <c r="CY8" s="19">
        <v>157.30000000000001</v>
      </c>
      <c r="CZ8" s="19">
        <v>154.19999999999999</v>
      </c>
      <c r="DA8" s="19">
        <v>150</v>
      </c>
      <c r="DB8" s="19">
        <v>147.4</v>
      </c>
      <c r="DC8" s="19">
        <v>147.9</v>
      </c>
      <c r="DD8" s="19">
        <v>147.30000000000001</v>
      </c>
      <c r="DE8" s="19">
        <v>149.1</v>
      </c>
      <c r="DF8" s="19">
        <v>149.6</v>
      </c>
      <c r="DG8" s="19">
        <v>150.30000000000001</v>
      </c>
      <c r="DH8" s="19">
        <v>156.1</v>
      </c>
      <c r="DI8" s="19">
        <v>157.4</v>
      </c>
      <c r="DJ8" s="19">
        <v>155.69999999999999</v>
      </c>
      <c r="DK8" s="19">
        <v>152.80000000000001</v>
      </c>
      <c r="DL8" s="19">
        <v>153.9</v>
      </c>
      <c r="DM8" s="19">
        <v>156.6</v>
      </c>
      <c r="DN8" s="19">
        <v>159.4</v>
      </c>
      <c r="DO8" s="19">
        <v>162.9</v>
      </c>
      <c r="DP8" s="19">
        <v>164.1</v>
      </c>
      <c r="DQ8" s="19">
        <v>164.6</v>
      </c>
      <c r="DR8" s="19">
        <v>166.1</v>
      </c>
      <c r="DS8" s="19">
        <v>171.4</v>
      </c>
      <c r="DT8" s="19">
        <v>173.3</v>
      </c>
      <c r="DU8" s="19">
        <v>174.1</v>
      </c>
      <c r="DV8" s="19">
        <v>171.8</v>
      </c>
      <c r="DW8" s="19">
        <v>173.6</v>
      </c>
    </row>
    <row r="9" spans="1:127">
      <c r="A9" s="17" t="s">
        <v>611</v>
      </c>
      <c r="B9" s="17" t="s">
        <v>612</v>
      </c>
      <c r="C9" s="18">
        <v>6.7640000000000006E-2</v>
      </c>
      <c r="D9" s="19">
        <v>98.3</v>
      </c>
      <c r="E9" s="19">
        <v>98.2</v>
      </c>
      <c r="F9" s="19">
        <v>97</v>
      </c>
      <c r="G9" s="19">
        <v>93.7</v>
      </c>
      <c r="H9" s="19">
        <v>96.2</v>
      </c>
      <c r="I9" s="19">
        <v>97.2</v>
      </c>
      <c r="J9" s="19">
        <v>95.5</v>
      </c>
      <c r="K9" s="19">
        <v>95.6</v>
      </c>
      <c r="L9" s="19">
        <v>95</v>
      </c>
      <c r="M9" s="19">
        <v>95.2</v>
      </c>
      <c r="N9" s="19">
        <v>97.9</v>
      </c>
      <c r="O9" s="19">
        <v>101.9</v>
      </c>
      <c r="P9" s="19">
        <v>101.7</v>
      </c>
      <c r="Q9" s="19">
        <v>99.5</v>
      </c>
      <c r="R9" s="19">
        <v>97.7</v>
      </c>
      <c r="S9" s="19">
        <v>99.5</v>
      </c>
      <c r="T9" s="19">
        <v>94.5</v>
      </c>
      <c r="U9" s="19">
        <v>98</v>
      </c>
      <c r="V9" s="19">
        <v>98.4</v>
      </c>
      <c r="W9" s="19">
        <v>99.5</v>
      </c>
      <c r="X9" s="19">
        <v>100.8</v>
      </c>
      <c r="Y9" s="19">
        <v>100.8</v>
      </c>
      <c r="Z9" s="19">
        <v>103</v>
      </c>
      <c r="AA9" s="19">
        <v>111.3</v>
      </c>
      <c r="AB9" s="19">
        <v>115.7</v>
      </c>
      <c r="AC9" s="19">
        <v>112.8</v>
      </c>
      <c r="AD9" s="19">
        <v>113.9</v>
      </c>
      <c r="AE9" s="19">
        <v>120.7</v>
      </c>
      <c r="AF9" s="19">
        <v>116.1</v>
      </c>
      <c r="AG9" s="19">
        <v>115</v>
      </c>
      <c r="AH9" s="19">
        <v>117</v>
      </c>
      <c r="AI9" s="19">
        <v>115.3</v>
      </c>
      <c r="AJ9" s="19">
        <v>110.3</v>
      </c>
      <c r="AK9" s="19">
        <v>119.2</v>
      </c>
      <c r="AL9" s="19">
        <v>119.6</v>
      </c>
      <c r="AM9" s="19">
        <v>114.4</v>
      </c>
      <c r="AN9" s="19">
        <v>111.3</v>
      </c>
      <c r="AO9" s="19">
        <v>117.4</v>
      </c>
      <c r="AP9" s="19">
        <v>115.7</v>
      </c>
      <c r="AQ9" s="19">
        <v>110.7</v>
      </c>
      <c r="AR9" s="19">
        <v>108.4</v>
      </c>
      <c r="AS9" s="19">
        <v>108.4</v>
      </c>
      <c r="AT9" s="19">
        <v>114.4</v>
      </c>
      <c r="AU9" s="19">
        <v>113.4</v>
      </c>
      <c r="AV9" s="19">
        <v>119.2</v>
      </c>
      <c r="AW9" s="19">
        <v>115.4</v>
      </c>
      <c r="AX9" s="19">
        <v>116.1</v>
      </c>
      <c r="AY9" s="19">
        <v>115.8</v>
      </c>
      <c r="AZ9" s="19">
        <v>115.5</v>
      </c>
      <c r="BA9" s="19">
        <v>118.7</v>
      </c>
      <c r="BB9" s="19">
        <v>120.9</v>
      </c>
      <c r="BC9" s="19">
        <v>120.1</v>
      </c>
      <c r="BD9" s="19">
        <v>121.4</v>
      </c>
      <c r="BE9" s="19">
        <v>124</v>
      </c>
      <c r="BF9" s="19">
        <v>121.9</v>
      </c>
      <c r="BG9" s="19">
        <v>123.2</v>
      </c>
      <c r="BH9" s="19">
        <v>127.8</v>
      </c>
      <c r="BI9" s="19">
        <v>132.30000000000001</v>
      </c>
      <c r="BJ9" s="19">
        <v>136</v>
      </c>
      <c r="BK9" s="19">
        <v>132.1</v>
      </c>
      <c r="BL9" s="19">
        <v>131.6</v>
      </c>
      <c r="BM9" s="19">
        <v>130.5</v>
      </c>
      <c r="BN9" s="19">
        <v>126.9</v>
      </c>
      <c r="BO9" s="19">
        <v>126.3</v>
      </c>
      <c r="BP9" s="19">
        <v>124.5</v>
      </c>
      <c r="BQ9" s="19">
        <v>126.1</v>
      </c>
      <c r="BR9" s="19">
        <v>123.3</v>
      </c>
      <c r="BS9" s="19">
        <v>118.5</v>
      </c>
      <c r="BT9" s="19">
        <v>121.3</v>
      </c>
      <c r="BU9" s="19">
        <v>118.3</v>
      </c>
      <c r="BV9" s="19">
        <v>115.9</v>
      </c>
      <c r="BW9" s="19">
        <v>118.1</v>
      </c>
      <c r="BX9" s="19">
        <v>118</v>
      </c>
      <c r="BY9" s="19">
        <v>117</v>
      </c>
      <c r="BZ9" s="19">
        <v>119.3</v>
      </c>
      <c r="CA9" s="19">
        <v>119.6</v>
      </c>
      <c r="CB9" s="19">
        <v>121.9</v>
      </c>
      <c r="CC9" s="19">
        <v>121.4</v>
      </c>
      <c r="CD9" s="19">
        <v>125.8</v>
      </c>
      <c r="CE9" s="19">
        <v>137.69999999999999</v>
      </c>
      <c r="CF9" s="19">
        <v>142.30000000000001</v>
      </c>
      <c r="CG9" s="19">
        <v>143</v>
      </c>
      <c r="CH9" s="19">
        <v>146.6</v>
      </c>
      <c r="CI9" s="19">
        <v>150.4</v>
      </c>
      <c r="CJ9" s="19">
        <v>150.9</v>
      </c>
      <c r="CK9" s="19">
        <v>151.1</v>
      </c>
      <c r="CL9" s="19">
        <v>151.19999999999999</v>
      </c>
      <c r="CM9" s="19">
        <v>157.6</v>
      </c>
      <c r="CN9" s="19">
        <v>163.6</v>
      </c>
      <c r="CO9" s="19">
        <v>160</v>
      </c>
      <c r="CP9" s="19">
        <v>159.6</v>
      </c>
      <c r="CQ9" s="19">
        <v>165</v>
      </c>
      <c r="CR9" s="19">
        <v>173.2</v>
      </c>
      <c r="CS9" s="19">
        <v>177.1</v>
      </c>
      <c r="CT9" s="19">
        <v>165.6</v>
      </c>
      <c r="CU9" s="19">
        <v>158.19999999999999</v>
      </c>
      <c r="CV9" s="19">
        <v>159.1</v>
      </c>
      <c r="CW9" s="19">
        <v>164.7</v>
      </c>
      <c r="CX9" s="19">
        <v>161.30000000000001</v>
      </c>
      <c r="CY9" s="19">
        <v>157.5</v>
      </c>
      <c r="CZ9" s="19">
        <v>154.30000000000001</v>
      </c>
      <c r="DA9" s="19">
        <v>148</v>
      </c>
      <c r="DB9" s="19">
        <v>147.80000000000001</v>
      </c>
      <c r="DC9" s="19">
        <v>155.19999999999999</v>
      </c>
      <c r="DD9" s="19">
        <v>154.6</v>
      </c>
      <c r="DE9" s="19">
        <v>151.9</v>
      </c>
      <c r="DF9" s="19">
        <v>148.69999999999999</v>
      </c>
      <c r="DG9" s="19">
        <v>149</v>
      </c>
      <c r="DH9" s="19">
        <v>150.5</v>
      </c>
      <c r="DI9" s="19">
        <v>148.80000000000001</v>
      </c>
      <c r="DJ9" s="19">
        <v>144.69999999999999</v>
      </c>
      <c r="DK9" s="19">
        <v>142.6</v>
      </c>
      <c r="DL9" s="19">
        <v>140.30000000000001</v>
      </c>
      <c r="DM9" s="19">
        <v>138.4</v>
      </c>
      <c r="DN9" s="19">
        <v>136.80000000000001</v>
      </c>
      <c r="DO9" s="19">
        <v>135.4</v>
      </c>
      <c r="DP9" s="19">
        <v>136.4</v>
      </c>
      <c r="DQ9" s="19">
        <v>142.69999999999999</v>
      </c>
      <c r="DR9" s="19">
        <v>148.9</v>
      </c>
      <c r="DS9" s="19">
        <v>153.9</v>
      </c>
      <c r="DT9" s="19">
        <v>161.9</v>
      </c>
      <c r="DU9" s="19">
        <v>162.69999999999999</v>
      </c>
      <c r="DV9" s="19">
        <v>161.69999999999999</v>
      </c>
      <c r="DW9" s="19">
        <v>167</v>
      </c>
    </row>
    <row r="10" spans="1:127">
      <c r="A10" s="17" t="s">
        <v>613</v>
      </c>
      <c r="B10" s="17" t="s">
        <v>614</v>
      </c>
      <c r="C10" s="18">
        <v>8.6370000000000002E-2</v>
      </c>
      <c r="D10" s="19">
        <v>107.7</v>
      </c>
      <c r="E10" s="19">
        <v>109.3</v>
      </c>
      <c r="F10" s="19">
        <v>107</v>
      </c>
      <c r="G10" s="19">
        <v>113.9</v>
      </c>
      <c r="H10" s="19">
        <v>120.7</v>
      </c>
      <c r="I10" s="19">
        <v>121.7</v>
      </c>
      <c r="J10" s="19">
        <v>114.8</v>
      </c>
      <c r="K10" s="19">
        <v>120.4</v>
      </c>
      <c r="L10" s="19">
        <v>127.7</v>
      </c>
      <c r="M10" s="19">
        <v>131.6</v>
      </c>
      <c r="N10" s="19">
        <v>132.69999999999999</v>
      </c>
      <c r="O10" s="19">
        <v>132.5</v>
      </c>
      <c r="P10" s="19">
        <v>136.4</v>
      </c>
      <c r="Q10" s="19">
        <v>137.6</v>
      </c>
      <c r="R10" s="19">
        <v>136.9</v>
      </c>
      <c r="S10" s="19">
        <v>135.30000000000001</v>
      </c>
      <c r="T10" s="19">
        <v>131</v>
      </c>
      <c r="U10" s="19">
        <v>130.9</v>
      </c>
      <c r="V10" s="19">
        <v>129.69999999999999</v>
      </c>
      <c r="W10" s="19">
        <v>129.5</v>
      </c>
      <c r="X10" s="19">
        <v>131.1</v>
      </c>
      <c r="Y10" s="19">
        <v>132.30000000000001</v>
      </c>
      <c r="Z10" s="19">
        <v>131.5</v>
      </c>
      <c r="AA10" s="19">
        <v>133.6</v>
      </c>
      <c r="AB10" s="19">
        <v>134.4</v>
      </c>
      <c r="AC10" s="19">
        <v>134.6</v>
      </c>
      <c r="AD10" s="19">
        <v>132.5</v>
      </c>
      <c r="AE10" s="19">
        <v>134.4</v>
      </c>
      <c r="AF10" s="19">
        <v>133.19999999999999</v>
      </c>
      <c r="AG10" s="19">
        <v>133.9</v>
      </c>
      <c r="AH10" s="19">
        <v>129.30000000000001</v>
      </c>
      <c r="AI10" s="19">
        <v>125.6</v>
      </c>
      <c r="AJ10" s="19">
        <v>123.9</v>
      </c>
      <c r="AK10" s="19">
        <v>125</v>
      </c>
      <c r="AL10" s="19">
        <v>123.2</v>
      </c>
      <c r="AM10" s="19">
        <v>124.8</v>
      </c>
      <c r="AN10" s="19">
        <v>127.3</v>
      </c>
      <c r="AO10" s="19">
        <v>126.7</v>
      </c>
      <c r="AP10" s="19">
        <v>125.2</v>
      </c>
      <c r="AQ10" s="19">
        <v>124.3</v>
      </c>
      <c r="AR10" s="19">
        <v>127.4</v>
      </c>
      <c r="AS10" s="19">
        <v>132.19999999999999</v>
      </c>
      <c r="AT10" s="19">
        <v>132.69999999999999</v>
      </c>
      <c r="AU10" s="19">
        <v>135.30000000000001</v>
      </c>
      <c r="AV10" s="19">
        <v>139.19999999999999</v>
      </c>
      <c r="AW10" s="19">
        <v>142.9</v>
      </c>
      <c r="AX10" s="19">
        <v>144.19999999999999</v>
      </c>
      <c r="AY10" s="19">
        <v>147.69999999999999</v>
      </c>
      <c r="AZ10" s="19">
        <v>155.80000000000001</v>
      </c>
      <c r="BA10" s="19">
        <v>162.6</v>
      </c>
      <c r="BB10" s="19">
        <v>158.69999999999999</v>
      </c>
      <c r="BC10" s="19">
        <v>159.6</v>
      </c>
      <c r="BD10" s="19">
        <v>159.30000000000001</v>
      </c>
      <c r="BE10" s="19">
        <v>155.1</v>
      </c>
      <c r="BF10" s="19">
        <v>148.1</v>
      </c>
      <c r="BG10" s="19">
        <v>151</v>
      </c>
      <c r="BH10" s="19">
        <v>154.69999999999999</v>
      </c>
      <c r="BI10" s="19">
        <v>151.9</v>
      </c>
      <c r="BJ10" s="19">
        <v>151.30000000000001</v>
      </c>
      <c r="BK10" s="19">
        <v>152.6</v>
      </c>
      <c r="BL10" s="19">
        <v>153.80000000000001</v>
      </c>
      <c r="BM10" s="19">
        <v>153.19999999999999</v>
      </c>
      <c r="BN10" s="19">
        <v>149.69999999999999</v>
      </c>
      <c r="BO10" s="19">
        <v>145.4</v>
      </c>
      <c r="BP10" s="19">
        <v>143.80000000000001</v>
      </c>
      <c r="BQ10" s="19">
        <v>139.4</v>
      </c>
      <c r="BR10" s="19">
        <v>132.9</v>
      </c>
      <c r="BS10" s="19">
        <v>130.19999999999999</v>
      </c>
      <c r="BT10" s="19">
        <v>133.9</v>
      </c>
      <c r="BU10" s="19">
        <v>131.69999999999999</v>
      </c>
      <c r="BV10" s="19">
        <v>127.9</v>
      </c>
      <c r="BW10" s="19">
        <v>126.8</v>
      </c>
      <c r="BX10" s="19">
        <v>127</v>
      </c>
      <c r="BY10" s="19">
        <v>128.1</v>
      </c>
      <c r="BZ10" s="19">
        <v>129.5</v>
      </c>
      <c r="CA10" s="19">
        <v>132.9</v>
      </c>
      <c r="CB10" s="19">
        <v>138.19999999999999</v>
      </c>
      <c r="CC10" s="19">
        <v>141.69999999999999</v>
      </c>
      <c r="CD10" s="19">
        <v>148.6</v>
      </c>
      <c r="CE10" s="19">
        <v>161.69999999999999</v>
      </c>
      <c r="CF10" s="19">
        <v>165.1</v>
      </c>
      <c r="CG10" s="19">
        <v>171.2</v>
      </c>
      <c r="CH10" s="19">
        <v>178.3</v>
      </c>
      <c r="CI10" s="19">
        <v>182</v>
      </c>
      <c r="CJ10" s="19">
        <v>188</v>
      </c>
      <c r="CK10" s="19">
        <v>194.7</v>
      </c>
      <c r="CL10" s="19">
        <v>195.3</v>
      </c>
      <c r="CM10" s="19">
        <v>199.6</v>
      </c>
      <c r="CN10" s="19">
        <v>200.4</v>
      </c>
      <c r="CO10" s="19">
        <v>195.9</v>
      </c>
      <c r="CP10" s="19">
        <v>184.9</v>
      </c>
      <c r="CQ10" s="19">
        <v>188.4</v>
      </c>
      <c r="CR10" s="19">
        <v>194.7</v>
      </c>
      <c r="CS10" s="19">
        <v>201.6</v>
      </c>
      <c r="CT10" s="19">
        <v>193.7</v>
      </c>
      <c r="CU10" s="19">
        <v>187.5</v>
      </c>
      <c r="CV10" s="19">
        <v>188.9</v>
      </c>
      <c r="CW10" s="19">
        <v>185</v>
      </c>
      <c r="CX10" s="19">
        <v>176.1</v>
      </c>
      <c r="CY10" s="19">
        <v>167.3</v>
      </c>
      <c r="CZ10" s="19">
        <v>161.1</v>
      </c>
      <c r="DA10" s="19">
        <v>155.69999999999999</v>
      </c>
      <c r="DB10" s="19">
        <v>155.4</v>
      </c>
      <c r="DC10" s="19">
        <v>154.19999999999999</v>
      </c>
      <c r="DD10" s="19">
        <v>150</v>
      </c>
      <c r="DE10" s="19">
        <v>148.30000000000001</v>
      </c>
      <c r="DF10" s="19">
        <v>145.69999999999999</v>
      </c>
      <c r="DG10" s="19">
        <v>146.9</v>
      </c>
      <c r="DH10" s="19">
        <v>146.6</v>
      </c>
      <c r="DI10" s="19">
        <v>149.1</v>
      </c>
      <c r="DJ10" s="19">
        <v>150.1</v>
      </c>
      <c r="DK10" s="19">
        <v>153.9</v>
      </c>
      <c r="DL10" s="19">
        <v>161.1</v>
      </c>
      <c r="DM10" s="19">
        <v>166.4</v>
      </c>
      <c r="DN10" s="19">
        <v>164.8</v>
      </c>
      <c r="DO10" s="19">
        <v>172.6</v>
      </c>
      <c r="DP10" s="19">
        <v>183.4</v>
      </c>
      <c r="DQ10" s="19">
        <v>183.2</v>
      </c>
      <c r="DR10" s="19">
        <v>187.7</v>
      </c>
      <c r="DS10" s="19">
        <v>196.4</v>
      </c>
      <c r="DT10" s="19">
        <v>205.4</v>
      </c>
      <c r="DU10" s="19">
        <v>209.3</v>
      </c>
      <c r="DV10" s="19">
        <v>207</v>
      </c>
      <c r="DW10" s="19">
        <v>208</v>
      </c>
    </row>
    <row r="11" spans="1:127">
      <c r="A11" s="17" t="s">
        <v>615</v>
      </c>
      <c r="B11" s="17" t="s">
        <v>616</v>
      </c>
      <c r="C11" s="18">
        <v>0.18926999999999999</v>
      </c>
      <c r="D11" s="19">
        <v>107.9</v>
      </c>
      <c r="E11" s="19">
        <v>105.5</v>
      </c>
      <c r="F11" s="19">
        <v>107.2</v>
      </c>
      <c r="G11" s="19">
        <v>111.3</v>
      </c>
      <c r="H11" s="19">
        <v>117.8</v>
      </c>
      <c r="I11" s="19">
        <v>117.3</v>
      </c>
      <c r="J11" s="19">
        <v>117.8</v>
      </c>
      <c r="K11" s="19">
        <v>117.9</v>
      </c>
      <c r="L11" s="19">
        <v>121.2</v>
      </c>
      <c r="M11" s="19">
        <v>123.4</v>
      </c>
      <c r="N11" s="19">
        <v>122.9</v>
      </c>
      <c r="O11" s="19">
        <v>121.8</v>
      </c>
      <c r="P11" s="19">
        <v>121.4</v>
      </c>
      <c r="Q11" s="19">
        <v>120.6</v>
      </c>
      <c r="R11" s="19">
        <v>126.1</v>
      </c>
      <c r="S11" s="19">
        <v>127.6</v>
      </c>
      <c r="T11" s="19">
        <v>126.5</v>
      </c>
      <c r="U11" s="19">
        <v>128.9</v>
      </c>
      <c r="V11" s="19">
        <v>121.2</v>
      </c>
      <c r="W11" s="19">
        <v>122.1</v>
      </c>
      <c r="X11" s="19">
        <v>123</v>
      </c>
      <c r="Y11" s="19">
        <v>120.1</v>
      </c>
      <c r="Z11" s="19">
        <v>118.9</v>
      </c>
      <c r="AA11" s="19">
        <v>121</v>
      </c>
      <c r="AB11" s="19">
        <v>119.2</v>
      </c>
      <c r="AC11" s="19">
        <v>118.3</v>
      </c>
      <c r="AD11" s="19">
        <v>119.8</v>
      </c>
      <c r="AE11" s="19">
        <v>124.6</v>
      </c>
      <c r="AF11" s="19">
        <v>121.7</v>
      </c>
      <c r="AG11" s="19">
        <v>117.4</v>
      </c>
      <c r="AH11" s="19">
        <v>114.2</v>
      </c>
      <c r="AI11" s="19">
        <v>113</v>
      </c>
      <c r="AJ11" s="19">
        <v>113.7</v>
      </c>
      <c r="AK11" s="19">
        <v>118.6</v>
      </c>
      <c r="AL11" s="19">
        <v>119.3</v>
      </c>
      <c r="AM11" s="19">
        <v>122.4</v>
      </c>
      <c r="AN11" s="19">
        <v>121.4</v>
      </c>
      <c r="AO11" s="19">
        <v>118.9</v>
      </c>
      <c r="AP11" s="19">
        <v>118.3</v>
      </c>
      <c r="AQ11" s="19">
        <v>119.9</v>
      </c>
      <c r="AR11" s="19">
        <v>120.4</v>
      </c>
      <c r="AS11" s="19">
        <v>121.9</v>
      </c>
      <c r="AT11" s="19">
        <v>123.5</v>
      </c>
      <c r="AU11" s="19">
        <v>126.6</v>
      </c>
      <c r="AV11" s="19">
        <v>129.19999999999999</v>
      </c>
      <c r="AW11" s="19">
        <v>133.80000000000001</v>
      </c>
      <c r="AX11" s="19">
        <v>135.9</v>
      </c>
      <c r="AY11" s="19">
        <v>135.80000000000001</v>
      </c>
      <c r="AZ11" s="19">
        <v>135.19999999999999</v>
      </c>
      <c r="BA11" s="19">
        <v>135.19999999999999</v>
      </c>
      <c r="BB11" s="19">
        <v>136.6</v>
      </c>
      <c r="BC11" s="19">
        <v>142.19999999999999</v>
      </c>
      <c r="BD11" s="19">
        <v>139.30000000000001</v>
      </c>
      <c r="BE11" s="19">
        <v>139.80000000000001</v>
      </c>
      <c r="BF11" s="19">
        <v>138.6</v>
      </c>
      <c r="BG11" s="19">
        <v>137.69999999999999</v>
      </c>
      <c r="BH11" s="19">
        <v>134</v>
      </c>
      <c r="BI11" s="19">
        <v>134.6</v>
      </c>
      <c r="BJ11" s="19">
        <v>135.6</v>
      </c>
      <c r="BK11" s="19">
        <v>135.19999999999999</v>
      </c>
      <c r="BL11" s="19">
        <v>135.5</v>
      </c>
      <c r="BM11" s="19">
        <v>134.19999999999999</v>
      </c>
      <c r="BN11" s="19">
        <v>132.6</v>
      </c>
      <c r="BO11" s="19">
        <v>129.19999999999999</v>
      </c>
      <c r="BP11" s="19">
        <v>127.7</v>
      </c>
      <c r="BQ11" s="19">
        <v>125.1</v>
      </c>
      <c r="BR11" s="19">
        <v>123.7</v>
      </c>
      <c r="BS11" s="19">
        <v>119.1</v>
      </c>
      <c r="BT11" s="19">
        <v>117.9</v>
      </c>
      <c r="BU11" s="19">
        <v>116.4</v>
      </c>
      <c r="BV11" s="19">
        <v>117.3</v>
      </c>
      <c r="BW11" s="19">
        <v>117.3</v>
      </c>
      <c r="BX11" s="19">
        <v>118</v>
      </c>
      <c r="BY11" s="19">
        <v>117.6</v>
      </c>
      <c r="BZ11" s="19">
        <v>121.5</v>
      </c>
      <c r="CA11" s="19">
        <v>121.6</v>
      </c>
      <c r="CB11" s="19">
        <v>123.2</v>
      </c>
      <c r="CC11" s="19">
        <v>125.7</v>
      </c>
      <c r="CD11" s="19">
        <v>129.30000000000001</v>
      </c>
      <c r="CE11" s="19">
        <v>131.9</v>
      </c>
      <c r="CF11" s="19">
        <v>139.19999999999999</v>
      </c>
      <c r="CG11" s="19">
        <v>147.9</v>
      </c>
      <c r="CH11" s="19">
        <v>158.9</v>
      </c>
      <c r="CI11" s="19">
        <v>163.69999999999999</v>
      </c>
      <c r="CJ11" s="19">
        <v>171.3</v>
      </c>
      <c r="CK11" s="19">
        <v>171.3</v>
      </c>
      <c r="CL11" s="19">
        <v>174</v>
      </c>
      <c r="CM11" s="19">
        <v>181.5</v>
      </c>
      <c r="CN11" s="19">
        <v>184.8</v>
      </c>
      <c r="CO11" s="19">
        <v>185.8</v>
      </c>
      <c r="CP11" s="19">
        <v>183.6</v>
      </c>
      <c r="CQ11" s="19">
        <v>172.4</v>
      </c>
      <c r="CR11" s="19">
        <v>175.6</v>
      </c>
      <c r="CS11" s="19">
        <v>178.8</v>
      </c>
      <c r="CT11" s="19">
        <v>167</v>
      </c>
      <c r="CU11" s="19">
        <v>158.5</v>
      </c>
      <c r="CV11" s="19">
        <v>155.4</v>
      </c>
      <c r="CW11" s="19">
        <v>152</v>
      </c>
      <c r="CX11" s="19">
        <v>148.4</v>
      </c>
      <c r="CY11" s="19">
        <v>147.6</v>
      </c>
      <c r="CZ11" s="19">
        <v>146.9</v>
      </c>
      <c r="DA11" s="19">
        <v>142.5</v>
      </c>
      <c r="DB11" s="19">
        <v>137.9</v>
      </c>
      <c r="DC11" s="19">
        <v>139.80000000000001</v>
      </c>
      <c r="DD11" s="19">
        <v>140.5</v>
      </c>
      <c r="DE11" s="19">
        <v>137.4</v>
      </c>
      <c r="DF11" s="19">
        <v>135.4</v>
      </c>
      <c r="DG11" s="19">
        <v>135.69999999999999</v>
      </c>
      <c r="DH11" s="19">
        <v>139.9</v>
      </c>
      <c r="DI11" s="19">
        <v>141.5</v>
      </c>
      <c r="DJ11" s="19">
        <v>142.6</v>
      </c>
      <c r="DK11" s="19">
        <v>147.6</v>
      </c>
      <c r="DL11" s="19">
        <v>153.6</v>
      </c>
      <c r="DM11" s="19">
        <v>154.80000000000001</v>
      </c>
      <c r="DN11" s="19">
        <v>151.6</v>
      </c>
      <c r="DO11" s="19">
        <v>150.4</v>
      </c>
      <c r="DP11" s="19">
        <v>154.19999999999999</v>
      </c>
      <c r="DQ11" s="19">
        <v>157.4</v>
      </c>
      <c r="DR11" s="19">
        <v>162.4</v>
      </c>
      <c r="DS11" s="19">
        <v>169.5</v>
      </c>
      <c r="DT11" s="19">
        <v>181.1</v>
      </c>
      <c r="DU11" s="19">
        <v>182.3</v>
      </c>
      <c r="DV11" s="19">
        <v>178.3</v>
      </c>
      <c r="DW11" s="19">
        <v>186.1</v>
      </c>
    </row>
    <row r="12" spans="1:127">
      <c r="A12" s="17" t="s">
        <v>617</v>
      </c>
      <c r="B12" s="17" t="s">
        <v>618</v>
      </c>
      <c r="C12" s="18">
        <v>1.4370000000000001E-2</v>
      </c>
      <c r="D12" s="19">
        <v>117.1</v>
      </c>
      <c r="E12" s="19">
        <v>118</v>
      </c>
      <c r="F12" s="19">
        <v>111.2</v>
      </c>
      <c r="G12" s="19">
        <v>113.2</v>
      </c>
      <c r="H12" s="19">
        <v>113.8</v>
      </c>
      <c r="I12" s="19">
        <v>111.8</v>
      </c>
      <c r="J12" s="19">
        <v>110.5</v>
      </c>
      <c r="K12" s="19">
        <v>113.9</v>
      </c>
      <c r="L12" s="19">
        <v>119</v>
      </c>
      <c r="M12" s="19">
        <v>119.4</v>
      </c>
      <c r="N12" s="19">
        <v>120.2</v>
      </c>
      <c r="O12" s="19">
        <v>119.5</v>
      </c>
      <c r="P12" s="19">
        <v>116.5</v>
      </c>
      <c r="Q12" s="19">
        <v>114.7</v>
      </c>
      <c r="R12" s="19">
        <v>115.8</v>
      </c>
      <c r="S12" s="19">
        <v>115.8</v>
      </c>
      <c r="T12" s="19">
        <v>116.3</v>
      </c>
      <c r="U12" s="19">
        <v>118</v>
      </c>
      <c r="V12" s="19">
        <v>118.6</v>
      </c>
      <c r="W12" s="19">
        <v>120.1</v>
      </c>
      <c r="X12" s="19">
        <v>123.3</v>
      </c>
      <c r="Y12" s="19">
        <v>123.9</v>
      </c>
      <c r="Z12" s="19">
        <v>123.5</v>
      </c>
      <c r="AA12" s="19">
        <v>124.1</v>
      </c>
      <c r="AB12" s="19">
        <v>119.2</v>
      </c>
      <c r="AC12" s="19">
        <v>120.7</v>
      </c>
      <c r="AD12" s="19">
        <v>118.2</v>
      </c>
      <c r="AE12" s="19">
        <v>120.1</v>
      </c>
      <c r="AF12" s="19">
        <v>124.2</v>
      </c>
      <c r="AG12" s="19">
        <v>127.1</v>
      </c>
      <c r="AH12" s="19">
        <v>129.80000000000001</v>
      </c>
      <c r="AI12" s="19">
        <v>128.4</v>
      </c>
      <c r="AJ12" s="19">
        <v>131</v>
      </c>
      <c r="AK12" s="19">
        <v>135.4</v>
      </c>
      <c r="AL12" s="19">
        <v>134.69999999999999</v>
      </c>
      <c r="AM12" s="19">
        <v>132.6</v>
      </c>
      <c r="AN12" s="19">
        <v>120.1</v>
      </c>
      <c r="AO12" s="19">
        <v>122.7</v>
      </c>
      <c r="AP12" s="19">
        <v>120.7</v>
      </c>
      <c r="AQ12" s="19">
        <v>121.9</v>
      </c>
      <c r="AR12" s="19">
        <v>122.6</v>
      </c>
      <c r="AS12" s="19">
        <v>124.3</v>
      </c>
      <c r="AT12" s="19">
        <v>128.5</v>
      </c>
      <c r="AU12" s="19">
        <v>133.1</v>
      </c>
      <c r="AV12" s="19">
        <v>136.1</v>
      </c>
      <c r="AW12" s="19">
        <v>138.5</v>
      </c>
      <c r="AX12" s="19">
        <v>141.6</v>
      </c>
      <c r="AY12" s="19">
        <v>139.4</v>
      </c>
      <c r="AZ12" s="19">
        <v>143.4</v>
      </c>
      <c r="BA12" s="19">
        <v>148.69999999999999</v>
      </c>
      <c r="BB12" s="19">
        <v>151.80000000000001</v>
      </c>
      <c r="BC12" s="19">
        <v>154.19999999999999</v>
      </c>
      <c r="BD12" s="19">
        <v>155.5</v>
      </c>
      <c r="BE12" s="19">
        <v>154</v>
      </c>
      <c r="BF12" s="19">
        <v>153.6</v>
      </c>
      <c r="BG12" s="19">
        <v>159.5</v>
      </c>
      <c r="BH12" s="19">
        <v>161.19999999999999</v>
      </c>
      <c r="BI12" s="19">
        <v>161.6</v>
      </c>
      <c r="BJ12" s="19">
        <v>161.9</v>
      </c>
      <c r="BK12" s="19">
        <v>156.9</v>
      </c>
      <c r="BL12" s="19">
        <v>144.5</v>
      </c>
      <c r="BM12" s="19">
        <v>137.69999999999999</v>
      </c>
      <c r="BN12" s="19">
        <v>138.1</v>
      </c>
      <c r="BO12" s="19">
        <v>139.30000000000001</v>
      </c>
      <c r="BP12" s="19">
        <v>139.1</v>
      </c>
      <c r="BQ12" s="19">
        <v>140.30000000000001</v>
      </c>
      <c r="BR12" s="19">
        <v>141.19999999999999</v>
      </c>
      <c r="BS12" s="19">
        <v>140.4</v>
      </c>
      <c r="BT12" s="19">
        <v>142.9</v>
      </c>
      <c r="BU12" s="19">
        <v>141.6</v>
      </c>
      <c r="BV12" s="19">
        <v>141</v>
      </c>
      <c r="BW12" s="19">
        <v>140.80000000000001</v>
      </c>
      <c r="BX12" s="19">
        <v>138.9</v>
      </c>
      <c r="BY12" s="19">
        <v>139.80000000000001</v>
      </c>
      <c r="BZ12" s="19">
        <v>141.69999999999999</v>
      </c>
      <c r="CA12" s="19">
        <v>141</v>
      </c>
      <c r="CB12" s="19">
        <v>145</v>
      </c>
      <c r="CC12" s="19">
        <v>146.69999999999999</v>
      </c>
      <c r="CD12" s="19">
        <v>150.19999999999999</v>
      </c>
      <c r="CE12" s="19">
        <v>153.5</v>
      </c>
      <c r="CF12" s="19">
        <v>154.80000000000001</v>
      </c>
      <c r="CG12" s="19">
        <v>159.19999999999999</v>
      </c>
      <c r="CH12" s="19">
        <v>163.4</v>
      </c>
      <c r="CI12" s="19">
        <v>163.9</v>
      </c>
      <c r="CJ12" s="19">
        <v>159</v>
      </c>
      <c r="CK12" s="19">
        <v>160.9</v>
      </c>
      <c r="CL12" s="19">
        <v>167</v>
      </c>
      <c r="CM12" s="19">
        <v>169</v>
      </c>
      <c r="CN12" s="19">
        <v>173.4</v>
      </c>
      <c r="CO12" s="19">
        <v>175.4</v>
      </c>
      <c r="CP12" s="19">
        <v>174.4</v>
      </c>
      <c r="CQ12" s="19">
        <v>174.9</v>
      </c>
      <c r="CR12" s="19">
        <v>176.8</v>
      </c>
      <c r="CS12" s="19">
        <v>180.4</v>
      </c>
      <c r="CT12" s="19">
        <v>181.7</v>
      </c>
      <c r="CU12" s="19">
        <v>182.3</v>
      </c>
      <c r="CV12" s="19">
        <v>177.8</v>
      </c>
      <c r="CW12" s="19">
        <v>166.3</v>
      </c>
      <c r="CX12" s="19">
        <v>157.4</v>
      </c>
      <c r="CY12" s="19">
        <v>153.1</v>
      </c>
      <c r="CZ12" s="19">
        <v>150.30000000000001</v>
      </c>
      <c r="DA12" s="19">
        <v>149.1</v>
      </c>
      <c r="DB12" s="19">
        <v>148.6</v>
      </c>
      <c r="DC12" s="19">
        <v>149.4</v>
      </c>
      <c r="DD12" s="19">
        <v>152</v>
      </c>
      <c r="DE12" s="19">
        <v>151.6</v>
      </c>
      <c r="DF12" s="19">
        <v>149.1</v>
      </c>
      <c r="DG12" s="19">
        <v>150</v>
      </c>
      <c r="DH12" s="19">
        <v>150</v>
      </c>
      <c r="DI12" s="19">
        <v>154.6</v>
      </c>
      <c r="DJ12" s="19">
        <v>156</v>
      </c>
      <c r="DK12" s="19">
        <v>156.69999999999999</v>
      </c>
      <c r="DL12" s="19">
        <v>160</v>
      </c>
      <c r="DM12" s="19">
        <v>166.4</v>
      </c>
      <c r="DN12" s="19">
        <v>170.7</v>
      </c>
      <c r="DO12" s="19">
        <v>174.8</v>
      </c>
      <c r="DP12" s="19">
        <v>179.9</v>
      </c>
      <c r="DQ12" s="19">
        <v>183.6</v>
      </c>
      <c r="DR12" s="19">
        <v>188.4</v>
      </c>
      <c r="DS12" s="19">
        <v>187</v>
      </c>
      <c r="DT12" s="19">
        <v>219.3</v>
      </c>
      <c r="DU12" s="19">
        <v>233.4</v>
      </c>
      <c r="DV12" s="19">
        <v>234.9</v>
      </c>
      <c r="DW12" s="19">
        <v>235</v>
      </c>
    </row>
    <row r="13" spans="1:127">
      <c r="A13" s="17" t="s">
        <v>619</v>
      </c>
      <c r="B13" s="17" t="s">
        <v>620</v>
      </c>
      <c r="C13" s="18">
        <v>7.3800000000000003E-3</v>
      </c>
      <c r="D13" s="19">
        <v>107.2</v>
      </c>
      <c r="E13" s="19">
        <v>110.3</v>
      </c>
      <c r="F13" s="19">
        <v>108.9</v>
      </c>
      <c r="G13" s="19">
        <v>115.6</v>
      </c>
      <c r="H13" s="19">
        <v>126.4</v>
      </c>
      <c r="I13" s="19">
        <v>134.1</v>
      </c>
      <c r="J13" s="19">
        <v>149.5</v>
      </c>
      <c r="K13" s="19">
        <v>161.5</v>
      </c>
      <c r="L13" s="19">
        <v>162.1</v>
      </c>
      <c r="M13" s="19">
        <v>159.69999999999999</v>
      </c>
      <c r="N13" s="19">
        <v>170.2</v>
      </c>
      <c r="O13" s="19">
        <v>173.8</v>
      </c>
      <c r="P13" s="19">
        <v>173.1</v>
      </c>
      <c r="Q13" s="19">
        <v>172.9</v>
      </c>
      <c r="R13" s="19">
        <v>170.4</v>
      </c>
      <c r="S13" s="19">
        <v>174.2</v>
      </c>
      <c r="T13" s="19">
        <v>174.5</v>
      </c>
      <c r="U13" s="19">
        <v>169.9</v>
      </c>
      <c r="V13" s="19">
        <v>166.7</v>
      </c>
      <c r="W13" s="19">
        <v>167.2</v>
      </c>
      <c r="X13" s="19">
        <v>164.3</v>
      </c>
      <c r="Y13" s="19">
        <v>156.6</v>
      </c>
      <c r="Z13" s="19">
        <v>158.1</v>
      </c>
      <c r="AA13" s="19">
        <v>162.5</v>
      </c>
      <c r="AB13" s="19">
        <v>163.19999999999999</v>
      </c>
      <c r="AC13" s="19">
        <v>159.19999999999999</v>
      </c>
      <c r="AD13" s="19">
        <v>157.6</v>
      </c>
      <c r="AE13" s="19">
        <v>159.6</v>
      </c>
      <c r="AF13" s="19">
        <v>163.69999999999999</v>
      </c>
      <c r="AG13" s="19">
        <v>163</v>
      </c>
      <c r="AH13" s="19">
        <v>161.69999999999999</v>
      </c>
      <c r="AI13" s="19">
        <v>154.4</v>
      </c>
      <c r="AJ13" s="19">
        <v>160.6</v>
      </c>
      <c r="AK13" s="19">
        <v>160.6</v>
      </c>
      <c r="AL13" s="19">
        <v>161.1</v>
      </c>
      <c r="AM13" s="19">
        <v>166.7</v>
      </c>
      <c r="AN13" s="19">
        <v>164.2</v>
      </c>
      <c r="AO13" s="19">
        <v>159.5</v>
      </c>
      <c r="AP13" s="19">
        <v>158.69999999999999</v>
      </c>
      <c r="AQ13" s="19">
        <v>156.1</v>
      </c>
      <c r="AR13" s="19">
        <v>159.1</v>
      </c>
      <c r="AS13" s="19">
        <v>161.5</v>
      </c>
      <c r="AT13" s="19">
        <v>159.5</v>
      </c>
      <c r="AU13" s="19">
        <v>157</v>
      </c>
      <c r="AV13" s="19">
        <v>158.1</v>
      </c>
      <c r="AW13" s="19">
        <v>164.3</v>
      </c>
      <c r="AX13" s="19">
        <v>166.9</v>
      </c>
      <c r="AY13" s="19">
        <v>167.3</v>
      </c>
      <c r="AZ13" s="19">
        <v>174.1</v>
      </c>
      <c r="BA13" s="19">
        <v>177</v>
      </c>
      <c r="BB13" s="19">
        <v>169.3</v>
      </c>
      <c r="BC13" s="19">
        <v>169.3</v>
      </c>
      <c r="BD13" s="19">
        <v>167.1</v>
      </c>
      <c r="BE13" s="19">
        <v>167.3</v>
      </c>
      <c r="BF13" s="19">
        <v>178.1</v>
      </c>
      <c r="BG13" s="19">
        <v>209</v>
      </c>
      <c r="BH13" s="19">
        <v>228.6</v>
      </c>
      <c r="BI13" s="19">
        <v>242.6</v>
      </c>
      <c r="BJ13" s="19">
        <v>242.9</v>
      </c>
      <c r="BK13" s="19">
        <v>258</v>
      </c>
      <c r="BL13" s="19">
        <v>252.8</v>
      </c>
      <c r="BM13" s="19">
        <v>245</v>
      </c>
      <c r="BN13" s="19">
        <v>237.5</v>
      </c>
      <c r="BO13" s="19">
        <v>247</v>
      </c>
      <c r="BP13" s="19">
        <v>261.89999999999998</v>
      </c>
      <c r="BQ13" s="19">
        <v>252.5</v>
      </c>
      <c r="BR13" s="19">
        <v>233.7</v>
      </c>
      <c r="BS13" s="19">
        <v>217.3</v>
      </c>
      <c r="BT13" s="19">
        <v>217.6</v>
      </c>
      <c r="BU13" s="19">
        <v>207.9</v>
      </c>
      <c r="BV13" s="19">
        <v>214.9</v>
      </c>
      <c r="BW13" s="19">
        <v>220.8</v>
      </c>
      <c r="BX13" s="19">
        <v>213.5</v>
      </c>
      <c r="BY13" s="19">
        <v>211.2</v>
      </c>
      <c r="BZ13" s="19">
        <v>208.3</v>
      </c>
      <c r="CA13" s="19">
        <v>206.6</v>
      </c>
      <c r="CB13" s="19">
        <v>216.2</v>
      </c>
      <c r="CC13" s="19">
        <v>213</v>
      </c>
      <c r="CD13" s="19">
        <v>214.1</v>
      </c>
      <c r="CE13" s="19">
        <v>211.4</v>
      </c>
      <c r="CF13" s="19">
        <v>212.9</v>
      </c>
      <c r="CG13" s="19">
        <v>223.4</v>
      </c>
      <c r="CH13" s="19">
        <v>224.9</v>
      </c>
      <c r="CI13" s="19">
        <v>221.4</v>
      </c>
      <c r="CJ13" s="19">
        <v>221.7</v>
      </c>
      <c r="CK13" s="19">
        <v>223.1</v>
      </c>
      <c r="CL13" s="19">
        <v>220.3</v>
      </c>
      <c r="CM13" s="19">
        <v>221.4</v>
      </c>
      <c r="CN13" s="19">
        <v>228.9</v>
      </c>
      <c r="CO13" s="19">
        <v>233.1</v>
      </c>
      <c r="CP13" s="19">
        <v>226.9</v>
      </c>
      <c r="CQ13" s="19">
        <v>220.9</v>
      </c>
      <c r="CR13" s="19">
        <v>213.5</v>
      </c>
      <c r="CS13" s="19">
        <v>213.8</v>
      </c>
      <c r="CT13" s="19">
        <v>211.9</v>
      </c>
      <c r="CU13" s="19">
        <v>215</v>
      </c>
      <c r="CV13" s="19">
        <v>224.5</v>
      </c>
      <c r="CW13" s="19">
        <v>229.6</v>
      </c>
      <c r="CX13" s="19">
        <v>228.2</v>
      </c>
      <c r="CY13" s="19">
        <v>232.7</v>
      </c>
      <c r="CZ13" s="19">
        <v>231.9</v>
      </c>
      <c r="DA13" s="19">
        <v>225.1</v>
      </c>
      <c r="DB13" s="19">
        <v>223.9</v>
      </c>
      <c r="DC13" s="19">
        <v>228.4</v>
      </c>
      <c r="DD13" s="19">
        <v>230.1</v>
      </c>
      <c r="DE13" s="19">
        <v>226.2</v>
      </c>
      <c r="DF13" s="19">
        <v>226.8</v>
      </c>
      <c r="DG13" s="19">
        <v>232</v>
      </c>
      <c r="DH13" s="19">
        <v>231.8</v>
      </c>
      <c r="DI13" s="19">
        <v>233.7</v>
      </c>
      <c r="DJ13" s="19">
        <v>235.2</v>
      </c>
      <c r="DK13" s="19">
        <v>233.1</v>
      </c>
      <c r="DL13" s="19">
        <v>230.1</v>
      </c>
      <c r="DM13" s="19">
        <v>227.8</v>
      </c>
      <c r="DN13" s="19">
        <v>227.1</v>
      </c>
      <c r="DO13" s="19">
        <v>229.3</v>
      </c>
      <c r="DP13" s="19">
        <v>229.6</v>
      </c>
      <c r="DQ13" s="19">
        <v>232.2</v>
      </c>
      <c r="DR13" s="19">
        <v>235.4</v>
      </c>
      <c r="DS13" s="19">
        <v>234.9</v>
      </c>
      <c r="DT13" s="19">
        <v>233.4</v>
      </c>
      <c r="DU13" s="19">
        <v>231.1</v>
      </c>
      <c r="DV13" s="19">
        <v>225.9</v>
      </c>
      <c r="DW13" s="19">
        <v>219.6</v>
      </c>
    </row>
    <row r="14" spans="1:127">
      <c r="A14" s="17" t="s">
        <v>621</v>
      </c>
      <c r="B14" s="17" t="s">
        <v>622</v>
      </c>
      <c r="C14" s="18">
        <v>0.63859999999999995</v>
      </c>
      <c r="D14" s="19">
        <v>105.4</v>
      </c>
      <c r="E14" s="19">
        <v>111.4</v>
      </c>
      <c r="F14" s="19">
        <v>114</v>
      </c>
      <c r="G14" s="19">
        <v>123.4</v>
      </c>
      <c r="H14" s="19">
        <v>128.80000000000001</v>
      </c>
      <c r="I14" s="19">
        <v>129.30000000000001</v>
      </c>
      <c r="J14" s="19">
        <v>127.2</v>
      </c>
      <c r="K14" s="19">
        <v>126.3</v>
      </c>
      <c r="L14" s="19">
        <v>122.5</v>
      </c>
      <c r="M14" s="19">
        <v>120</v>
      </c>
      <c r="N14" s="19">
        <v>116.2</v>
      </c>
      <c r="O14" s="19">
        <v>115.2</v>
      </c>
      <c r="P14" s="19">
        <v>117.2</v>
      </c>
      <c r="Q14" s="19">
        <v>116.6</v>
      </c>
      <c r="R14" s="19">
        <v>115.8</v>
      </c>
      <c r="S14" s="19">
        <v>114.2</v>
      </c>
      <c r="T14" s="19">
        <v>112.8</v>
      </c>
      <c r="U14" s="19">
        <v>114.4</v>
      </c>
      <c r="V14" s="19">
        <v>115.9</v>
      </c>
      <c r="W14" s="19">
        <v>116.3</v>
      </c>
      <c r="X14" s="19">
        <v>115.2</v>
      </c>
      <c r="Y14" s="19">
        <v>112.8</v>
      </c>
      <c r="Z14" s="19">
        <v>112.9</v>
      </c>
      <c r="AA14" s="19">
        <v>114.9</v>
      </c>
      <c r="AB14" s="19">
        <v>116.1</v>
      </c>
      <c r="AC14" s="19">
        <v>117.7</v>
      </c>
      <c r="AD14" s="19">
        <v>116.4</v>
      </c>
      <c r="AE14" s="19">
        <v>117.9</v>
      </c>
      <c r="AF14" s="19">
        <v>120.7</v>
      </c>
      <c r="AG14" s="19">
        <v>120.7</v>
      </c>
      <c r="AH14" s="19">
        <v>120.8</v>
      </c>
      <c r="AI14" s="19">
        <v>121</v>
      </c>
      <c r="AJ14" s="19">
        <v>122.3</v>
      </c>
      <c r="AK14" s="19">
        <v>127.7</v>
      </c>
      <c r="AL14" s="19">
        <v>128.80000000000001</v>
      </c>
      <c r="AM14" s="19">
        <v>130.80000000000001</v>
      </c>
      <c r="AN14" s="19">
        <v>134.30000000000001</v>
      </c>
      <c r="AO14" s="19">
        <v>144.1</v>
      </c>
      <c r="AP14" s="19">
        <v>155.4</v>
      </c>
      <c r="AQ14" s="19">
        <v>156.5</v>
      </c>
      <c r="AR14" s="19">
        <v>161.6</v>
      </c>
      <c r="AS14" s="19">
        <v>166.7</v>
      </c>
      <c r="AT14" s="19">
        <v>178.2</v>
      </c>
      <c r="AU14" s="19">
        <v>180.3</v>
      </c>
      <c r="AV14" s="19">
        <v>178.8</v>
      </c>
      <c r="AW14" s="19">
        <v>175.3</v>
      </c>
      <c r="AX14" s="19">
        <v>169.2</v>
      </c>
      <c r="AY14" s="19">
        <v>167</v>
      </c>
      <c r="AZ14" s="19">
        <v>180.4</v>
      </c>
      <c r="BA14" s="19">
        <v>189.1</v>
      </c>
      <c r="BB14" s="19">
        <v>197.9</v>
      </c>
      <c r="BC14" s="19">
        <v>212.2</v>
      </c>
      <c r="BD14" s="19">
        <v>203.9</v>
      </c>
      <c r="BE14" s="19">
        <v>198.7</v>
      </c>
      <c r="BF14" s="19">
        <v>210.6</v>
      </c>
      <c r="BG14" s="19">
        <v>214.5</v>
      </c>
      <c r="BH14" s="19">
        <v>205.2</v>
      </c>
      <c r="BI14" s="19">
        <v>182.7</v>
      </c>
      <c r="BJ14" s="19">
        <v>164.4</v>
      </c>
      <c r="BK14" s="19">
        <v>154</v>
      </c>
      <c r="BL14" s="19">
        <v>155.80000000000001</v>
      </c>
      <c r="BM14" s="19">
        <v>151.9</v>
      </c>
      <c r="BN14" s="19">
        <v>147.30000000000001</v>
      </c>
      <c r="BO14" s="19">
        <v>145.6</v>
      </c>
      <c r="BP14" s="19">
        <v>145.19999999999999</v>
      </c>
      <c r="BQ14" s="19">
        <v>150.5</v>
      </c>
      <c r="BR14" s="19">
        <v>145.1</v>
      </c>
      <c r="BS14" s="19">
        <v>138.30000000000001</v>
      </c>
      <c r="BT14" s="19">
        <v>133</v>
      </c>
      <c r="BU14" s="19">
        <v>127.1</v>
      </c>
      <c r="BV14" s="19">
        <v>124.1</v>
      </c>
      <c r="BW14" s="19">
        <v>122.3</v>
      </c>
      <c r="BX14" s="19">
        <v>120.8</v>
      </c>
      <c r="BY14" s="19">
        <v>119.8</v>
      </c>
      <c r="BZ14" s="19">
        <v>117.5</v>
      </c>
      <c r="CA14" s="19">
        <v>120.5</v>
      </c>
      <c r="CB14" s="19">
        <v>124.7</v>
      </c>
      <c r="CC14" s="19">
        <v>123.2</v>
      </c>
      <c r="CD14" s="19">
        <v>125.5</v>
      </c>
      <c r="CE14" s="19">
        <v>130.80000000000001</v>
      </c>
      <c r="CF14" s="19">
        <v>135.80000000000001</v>
      </c>
      <c r="CG14" s="19">
        <v>136.6</v>
      </c>
      <c r="CH14" s="19">
        <v>137.5</v>
      </c>
      <c r="CI14" s="19">
        <v>135.30000000000001</v>
      </c>
      <c r="CJ14" s="19">
        <v>138.1</v>
      </c>
      <c r="CK14" s="19">
        <v>141.9</v>
      </c>
      <c r="CL14" s="19">
        <v>144.6</v>
      </c>
      <c r="CM14" s="19">
        <v>144.6</v>
      </c>
      <c r="CN14" s="19">
        <v>145.1</v>
      </c>
      <c r="CO14" s="19">
        <v>145.30000000000001</v>
      </c>
      <c r="CP14" s="19">
        <v>146.30000000000001</v>
      </c>
      <c r="CQ14" s="19">
        <v>152.6</v>
      </c>
      <c r="CR14" s="19">
        <v>153.69999999999999</v>
      </c>
      <c r="CS14" s="19">
        <v>154.1</v>
      </c>
      <c r="CT14" s="19">
        <v>153.19999999999999</v>
      </c>
      <c r="CU14" s="19">
        <v>151.4</v>
      </c>
      <c r="CV14" s="19">
        <v>158.30000000000001</v>
      </c>
      <c r="CW14" s="19">
        <v>159.69999999999999</v>
      </c>
      <c r="CX14" s="19">
        <v>159.19999999999999</v>
      </c>
      <c r="CY14" s="19">
        <v>159.4</v>
      </c>
      <c r="CZ14" s="19">
        <v>159.4</v>
      </c>
      <c r="DA14" s="19">
        <v>163.5</v>
      </c>
      <c r="DB14" s="19">
        <v>169.8</v>
      </c>
      <c r="DC14" s="19">
        <v>172.5</v>
      </c>
      <c r="DD14" s="19">
        <v>168.6</v>
      </c>
      <c r="DE14" s="19">
        <v>166.3</v>
      </c>
      <c r="DF14" s="19">
        <v>168.9</v>
      </c>
      <c r="DG14" s="19">
        <v>171.3</v>
      </c>
      <c r="DH14" s="19">
        <v>175.3</v>
      </c>
      <c r="DI14" s="19">
        <v>179</v>
      </c>
      <c r="DJ14" s="19">
        <v>177.6</v>
      </c>
      <c r="DK14" s="19">
        <v>172.8</v>
      </c>
      <c r="DL14" s="19">
        <v>174.5</v>
      </c>
      <c r="DM14" s="19">
        <v>178.7</v>
      </c>
      <c r="DN14" s="19">
        <v>178.3</v>
      </c>
      <c r="DO14" s="19">
        <v>177.4</v>
      </c>
      <c r="DP14" s="19">
        <v>175.2</v>
      </c>
      <c r="DQ14" s="19">
        <v>174</v>
      </c>
      <c r="DR14" s="19">
        <v>173.5</v>
      </c>
      <c r="DS14" s="19">
        <v>175.1</v>
      </c>
      <c r="DT14" s="19">
        <v>174.7</v>
      </c>
      <c r="DU14" s="19">
        <v>173.5</v>
      </c>
      <c r="DV14" s="19">
        <v>172.6</v>
      </c>
      <c r="DW14" s="19">
        <v>175.1</v>
      </c>
    </row>
    <row r="15" spans="1:127">
      <c r="A15" s="17" t="s">
        <v>623</v>
      </c>
      <c r="B15" s="17" t="s">
        <v>624</v>
      </c>
      <c r="C15" s="18">
        <v>0.26377</v>
      </c>
      <c r="D15" s="19">
        <v>116.1</v>
      </c>
      <c r="E15" s="19">
        <v>127.5</v>
      </c>
      <c r="F15" s="19">
        <v>130.69999999999999</v>
      </c>
      <c r="G15" s="19">
        <v>143.69999999999999</v>
      </c>
      <c r="H15" s="19">
        <v>149.9</v>
      </c>
      <c r="I15" s="19">
        <v>148.9</v>
      </c>
      <c r="J15" s="19">
        <v>145.5</v>
      </c>
      <c r="K15" s="19">
        <v>146</v>
      </c>
      <c r="L15" s="19">
        <v>139.4</v>
      </c>
      <c r="M15" s="19">
        <v>134</v>
      </c>
      <c r="N15" s="19">
        <v>124.1</v>
      </c>
      <c r="O15" s="19">
        <v>117.5</v>
      </c>
      <c r="P15" s="19">
        <v>118.8</v>
      </c>
      <c r="Q15" s="19">
        <v>117</v>
      </c>
      <c r="R15" s="19">
        <v>113.6</v>
      </c>
      <c r="S15" s="19">
        <v>110</v>
      </c>
      <c r="T15" s="19">
        <v>107.9</v>
      </c>
      <c r="U15" s="19">
        <v>109.3</v>
      </c>
      <c r="V15" s="19">
        <v>111</v>
      </c>
      <c r="W15" s="19">
        <v>108.8</v>
      </c>
      <c r="X15" s="19">
        <v>107.3</v>
      </c>
      <c r="Y15" s="19">
        <v>103.6</v>
      </c>
      <c r="Z15" s="19">
        <v>101.7</v>
      </c>
      <c r="AA15" s="19">
        <v>103.5</v>
      </c>
      <c r="AB15" s="19">
        <v>102.8</v>
      </c>
      <c r="AC15" s="19">
        <v>103.1</v>
      </c>
      <c r="AD15" s="19">
        <v>99.6</v>
      </c>
      <c r="AE15" s="19">
        <v>97.8</v>
      </c>
      <c r="AF15" s="19">
        <v>100.4</v>
      </c>
      <c r="AG15" s="19">
        <v>100.2</v>
      </c>
      <c r="AH15" s="19">
        <v>100.8</v>
      </c>
      <c r="AI15" s="19">
        <v>100.5</v>
      </c>
      <c r="AJ15" s="19">
        <v>102.6</v>
      </c>
      <c r="AK15" s="19">
        <v>107.5</v>
      </c>
      <c r="AL15" s="19">
        <v>109.4</v>
      </c>
      <c r="AM15" s="19">
        <v>110.9</v>
      </c>
      <c r="AN15" s="19">
        <v>115.3</v>
      </c>
      <c r="AO15" s="19">
        <v>126.4</v>
      </c>
      <c r="AP15" s="19">
        <v>135</v>
      </c>
      <c r="AQ15" s="19">
        <v>137.9</v>
      </c>
      <c r="AR15" s="19">
        <v>142.30000000000001</v>
      </c>
      <c r="AS15" s="19">
        <v>146.30000000000001</v>
      </c>
      <c r="AT15" s="19">
        <v>153</v>
      </c>
      <c r="AU15" s="19">
        <v>154.80000000000001</v>
      </c>
      <c r="AV15" s="19">
        <v>153.80000000000001</v>
      </c>
      <c r="AW15" s="19">
        <v>149.5</v>
      </c>
      <c r="AX15" s="19">
        <v>145.80000000000001</v>
      </c>
      <c r="AY15" s="19">
        <v>143.80000000000001</v>
      </c>
      <c r="AZ15" s="19">
        <v>159.1</v>
      </c>
      <c r="BA15" s="19">
        <v>172.8</v>
      </c>
      <c r="BB15" s="19">
        <v>188.5</v>
      </c>
      <c r="BC15" s="19">
        <v>227.1</v>
      </c>
      <c r="BD15" s="19">
        <v>225.7</v>
      </c>
      <c r="BE15" s="19">
        <v>227.4</v>
      </c>
      <c r="BF15" s="19">
        <v>262.3</v>
      </c>
      <c r="BG15" s="19">
        <v>278.89999999999998</v>
      </c>
      <c r="BH15" s="19">
        <v>270.3</v>
      </c>
      <c r="BI15" s="19">
        <v>235.9</v>
      </c>
      <c r="BJ15" s="19">
        <v>200.4</v>
      </c>
      <c r="BK15" s="19">
        <v>181.9</v>
      </c>
      <c r="BL15" s="19">
        <v>183.4</v>
      </c>
      <c r="BM15" s="19">
        <v>179.3</v>
      </c>
      <c r="BN15" s="19">
        <v>174</v>
      </c>
      <c r="BO15" s="19">
        <v>176</v>
      </c>
      <c r="BP15" s="19">
        <v>176.7</v>
      </c>
      <c r="BQ15" s="19">
        <v>186.9</v>
      </c>
      <c r="BR15" s="19">
        <v>177.9</v>
      </c>
      <c r="BS15" s="19">
        <v>165</v>
      </c>
      <c r="BT15" s="19">
        <v>152.9</v>
      </c>
      <c r="BU15" s="19">
        <v>140.80000000000001</v>
      </c>
      <c r="BV15" s="19">
        <v>134.69999999999999</v>
      </c>
      <c r="BW15" s="19">
        <v>130.30000000000001</v>
      </c>
      <c r="BX15" s="19">
        <v>127</v>
      </c>
      <c r="BY15" s="19">
        <v>124.3</v>
      </c>
      <c r="BZ15" s="19">
        <v>121.6</v>
      </c>
      <c r="CA15" s="19">
        <v>128.30000000000001</v>
      </c>
      <c r="CB15" s="19">
        <v>135.69999999999999</v>
      </c>
      <c r="CC15" s="19">
        <v>132.5</v>
      </c>
      <c r="CD15" s="19">
        <v>135.69999999999999</v>
      </c>
      <c r="CE15" s="19">
        <v>140.80000000000001</v>
      </c>
      <c r="CF15" s="19">
        <v>146.69999999999999</v>
      </c>
      <c r="CG15" s="19">
        <v>147.4</v>
      </c>
      <c r="CH15" s="19">
        <v>146.5</v>
      </c>
      <c r="CI15" s="19">
        <v>141.5</v>
      </c>
      <c r="CJ15" s="19">
        <v>144.1</v>
      </c>
      <c r="CK15" s="19">
        <v>146.19999999999999</v>
      </c>
      <c r="CL15" s="19">
        <v>146.5</v>
      </c>
      <c r="CM15" s="19">
        <v>145.9</v>
      </c>
      <c r="CN15" s="19">
        <v>145.1</v>
      </c>
      <c r="CO15" s="19">
        <v>145.5</v>
      </c>
      <c r="CP15" s="19">
        <v>146.6</v>
      </c>
      <c r="CQ15" s="19">
        <v>148.30000000000001</v>
      </c>
      <c r="CR15" s="19">
        <v>146.30000000000001</v>
      </c>
      <c r="CS15" s="19">
        <v>145.6</v>
      </c>
      <c r="CT15" s="19">
        <v>142</v>
      </c>
      <c r="CU15" s="19">
        <v>138.5</v>
      </c>
      <c r="CV15" s="19">
        <v>146.69999999999999</v>
      </c>
      <c r="CW15" s="19">
        <v>144.80000000000001</v>
      </c>
      <c r="CX15" s="19">
        <v>143.80000000000001</v>
      </c>
      <c r="CY15" s="19">
        <v>144.30000000000001</v>
      </c>
      <c r="CZ15" s="19">
        <v>144.80000000000001</v>
      </c>
      <c r="DA15" s="19">
        <v>154.80000000000001</v>
      </c>
      <c r="DB15" s="19">
        <v>163.6</v>
      </c>
      <c r="DC15" s="19">
        <v>164.3</v>
      </c>
      <c r="DD15" s="19">
        <v>159.80000000000001</v>
      </c>
      <c r="DE15" s="19">
        <v>155.6</v>
      </c>
      <c r="DF15" s="19">
        <v>156.30000000000001</v>
      </c>
      <c r="DG15" s="19">
        <v>159.6</v>
      </c>
      <c r="DH15" s="19">
        <v>165.1</v>
      </c>
      <c r="DI15" s="19">
        <v>171.5</v>
      </c>
      <c r="DJ15" s="19">
        <v>169.5</v>
      </c>
      <c r="DK15" s="19">
        <v>165</v>
      </c>
      <c r="DL15" s="19">
        <v>167.6</v>
      </c>
      <c r="DM15" s="19">
        <v>172.6</v>
      </c>
      <c r="DN15" s="19">
        <v>170.9</v>
      </c>
      <c r="DO15" s="19">
        <v>168.8</v>
      </c>
      <c r="DP15" s="19">
        <v>166</v>
      </c>
      <c r="DQ15" s="19">
        <v>165.4</v>
      </c>
      <c r="DR15" s="19">
        <v>163.4</v>
      </c>
      <c r="DS15" s="19">
        <v>165.9</v>
      </c>
      <c r="DT15" s="19">
        <v>164.8</v>
      </c>
      <c r="DU15" s="19">
        <v>162</v>
      </c>
      <c r="DV15" s="19">
        <v>161.30000000000001</v>
      </c>
      <c r="DW15" s="19">
        <v>163.19999999999999</v>
      </c>
    </row>
    <row r="16" spans="1:127">
      <c r="A16" s="17" t="s">
        <v>625</v>
      </c>
      <c r="B16" s="17" t="s">
        <v>626</v>
      </c>
      <c r="C16" s="18">
        <v>0.12914</v>
      </c>
      <c r="D16" s="19">
        <v>97.1</v>
      </c>
      <c r="E16" s="19">
        <v>99.7</v>
      </c>
      <c r="F16" s="19">
        <v>101.6</v>
      </c>
      <c r="G16" s="19">
        <v>108.6</v>
      </c>
      <c r="H16" s="19">
        <v>115.6</v>
      </c>
      <c r="I16" s="19">
        <v>118.6</v>
      </c>
      <c r="J16" s="19">
        <v>116.3</v>
      </c>
      <c r="K16" s="19">
        <v>114.4</v>
      </c>
      <c r="L16" s="19">
        <v>110.2</v>
      </c>
      <c r="M16" s="19">
        <v>109.1</v>
      </c>
      <c r="N16" s="19">
        <v>110.6</v>
      </c>
      <c r="O16" s="19">
        <v>116.3</v>
      </c>
      <c r="P16" s="19">
        <v>118.1</v>
      </c>
      <c r="Q16" s="19">
        <v>118.2</v>
      </c>
      <c r="R16" s="19">
        <v>117.7</v>
      </c>
      <c r="S16" s="19">
        <v>116.5</v>
      </c>
      <c r="T16" s="19">
        <v>116.7</v>
      </c>
      <c r="U16" s="19">
        <v>117.2</v>
      </c>
      <c r="V16" s="19">
        <v>118.4</v>
      </c>
      <c r="W16" s="19">
        <v>119</v>
      </c>
      <c r="X16" s="19">
        <v>118.4</v>
      </c>
      <c r="Y16" s="19">
        <v>118.1</v>
      </c>
      <c r="Z16" s="19">
        <v>118.4</v>
      </c>
      <c r="AA16" s="19">
        <v>119</v>
      </c>
      <c r="AB16" s="19">
        <v>120.6</v>
      </c>
      <c r="AC16" s="19">
        <v>121</v>
      </c>
      <c r="AD16" s="19">
        <v>120.1</v>
      </c>
      <c r="AE16" s="19">
        <v>122.2</v>
      </c>
      <c r="AF16" s="19">
        <v>126.8</v>
      </c>
      <c r="AG16" s="19">
        <v>126.5</v>
      </c>
      <c r="AH16" s="19">
        <v>126.3</v>
      </c>
      <c r="AI16" s="19">
        <v>127.7</v>
      </c>
      <c r="AJ16" s="19">
        <v>128.19999999999999</v>
      </c>
      <c r="AK16" s="19">
        <v>134.30000000000001</v>
      </c>
      <c r="AL16" s="19">
        <v>139.1</v>
      </c>
      <c r="AM16" s="19">
        <v>144.80000000000001</v>
      </c>
      <c r="AN16" s="19">
        <v>148.4</v>
      </c>
      <c r="AO16" s="19">
        <v>157.30000000000001</v>
      </c>
      <c r="AP16" s="19">
        <v>173.7</v>
      </c>
      <c r="AQ16" s="19">
        <v>174.8</v>
      </c>
      <c r="AR16" s="19">
        <v>185.5</v>
      </c>
      <c r="AS16" s="19">
        <v>196.9</v>
      </c>
      <c r="AT16" s="19">
        <v>219</v>
      </c>
      <c r="AU16" s="19">
        <v>217.1</v>
      </c>
      <c r="AV16" s="19">
        <v>222.8</v>
      </c>
      <c r="AW16" s="19">
        <v>215.8</v>
      </c>
      <c r="AX16" s="19">
        <v>205.5</v>
      </c>
      <c r="AY16" s="19">
        <v>201.2</v>
      </c>
      <c r="AZ16" s="19">
        <v>217.5</v>
      </c>
      <c r="BA16" s="19">
        <v>216.8</v>
      </c>
      <c r="BB16" s="19">
        <v>217.2</v>
      </c>
      <c r="BC16" s="19">
        <v>215.1</v>
      </c>
      <c r="BD16" s="19">
        <v>195</v>
      </c>
      <c r="BE16" s="19">
        <v>184.6</v>
      </c>
      <c r="BF16" s="19">
        <v>182.4</v>
      </c>
      <c r="BG16" s="19">
        <v>178.9</v>
      </c>
      <c r="BH16" s="19">
        <v>166</v>
      </c>
      <c r="BI16" s="19">
        <v>140.69999999999999</v>
      </c>
      <c r="BJ16" s="19">
        <v>133.1</v>
      </c>
      <c r="BK16" s="19">
        <v>126</v>
      </c>
      <c r="BL16" s="19">
        <v>127.2</v>
      </c>
      <c r="BM16" s="19">
        <v>121.6</v>
      </c>
      <c r="BN16" s="19">
        <v>118.3</v>
      </c>
      <c r="BO16" s="19">
        <v>114.1</v>
      </c>
      <c r="BP16" s="19">
        <v>115.4</v>
      </c>
      <c r="BQ16" s="19">
        <v>118.4</v>
      </c>
      <c r="BR16" s="19">
        <v>113.8</v>
      </c>
      <c r="BS16" s="19">
        <v>111.6</v>
      </c>
      <c r="BT16" s="19">
        <v>112.6</v>
      </c>
      <c r="BU16" s="19">
        <v>114.9</v>
      </c>
      <c r="BV16" s="19">
        <v>116.5</v>
      </c>
      <c r="BW16" s="19">
        <v>116.6</v>
      </c>
      <c r="BX16" s="19">
        <v>115.3</v>
      </c>
      <c r="BY16" s="19">
        <v>115.9</v>
      </c>
      <c r="BZ16" s="19">
        <v>113.2</v>
      </c>
      <c r="CA16" s="19">
        <v>111.2</v>
      </c>
      <c r="CB16" s="19">
        <v>110.8</v>
      </c>
      <c r="CC16" s="19">
        <v>110.8</v>
      </c>
      <c r="CD16" s="19">
        <v>109.4</v>
      </c>
      <c r="CE16" s="19">
        <v>114</v>
      </c>
      <c r="CF16" s="19">
        <v>123.9</v>
      </c>
      <c r="CG16" s="19">
        <v>127.8</v>
      </c>
      <c r="CH16" s="19">
        <v>133.6</v>
      </c>
      <c r="CI16" s="19">
        <v>132.4</v>
      </c>
      <c r="CJ16" s="19">
        <v>136.80000000000001</v>
      </c>
      <c r="CK16" s="19">
        <v>143.69999999999999</v>
      </c>
      <c r="CL16" s="19">
        <v>149.5</v>
      </c>
      <c r="CM16" s="19">
        <v>150.19999999999999</v>
      </c>
      <c r="CN16" s="19">
        <v>153</v>
      </c>
      <c r="CO16" s="19">
        <v>150.5</v>
      </c>
      <c r="CP16" s="19">
        <v>150.4</v>
      </c>
      <c r="CQ16" s="19">
        <v>153.6</v>
      </c>
      <c r="CR16" s="19">
        <v>154.6</v>
      </c>
      <c r="CS16" s="19">
        <v>152</v>
      </c>
      <c r="CT16" s="19">
        <v>152.80000000000001</v>
      </c>
      <c r="CU16" s="19">
        <v>150.9</v>
      </c>
      <c r="CV16" s="19">
        <v>155.69999999999999</v>
      </c>
      <c r="CW16" s="19">
        <v>157</v>
      </c>
      <c r="CX16" s="19">
        <v>158.6</v>
      </c>
      <c r="CY16" s="19">
        <v>160.1</v>
      </c>
      <c r="CZ16" s="19">
        <v>160.9</v>
      </c>
      <c r="DA16" s="19">
        <v>165.8</v>
      </c>
      <c r="DB16" s="19">
        <v>173.6</v>
      </c>
      <c r="DC16" s="19">
        <v>174.5</v>
      </c>
      <c r="DD16" s="19">
        <v>169.1</v>
      </c>
      <c r="DE16" s="19">
        <v>166.8</v>
      </c>
      <c r="DF16" s="19">
        <v>173.2</v>
      </c>
      <c r="DG16" s="19">
        <v>175</v>
      </c>
      <c r="DH16" s="19">
        <v>177.4</v>
      </c>
      <c r="DI16" s="19">
        <v>179.7</v>
      </c>
      <c r="DJ16" s="19">
        <v>178.8</v>
      </c>
      <c r="DK16" s="19">
        <v>174.4</v>
      </c>
      <c r="DL16" s="19">
        <v>177.4</v>
      </c>
      <c r="DM16" s="19">
        <v>179.9</v>
      </c>
      <c r="DN16" s="19">
        <v>180.8</v>
      </c>
      <c r="DO16" s="19">
        <v>176.2</v>
      </c>
      <c r="DP16" s="19">
        <v>176.5</v>
      </c>
      <c r="DQ16" s="19">
        <v>175.8</v>
      </c>
      <c r="DR16" s="19">
        <v>176.4</v>
      </c>
      <c r="DS16" s="19">
        <v>177.9</v>
      </c>
      <c r="DT16" s="19">
        <v>176.1</v>
      </c>
      <c r="DU16" s="19">
        <v>175.7</v>
      </c>
      <c r="DV16" s="19">
        <v>174.2</v>
      </c>
      <c r="DW16" s="19">
        <v>180.3</v>
      </c>
    </row>
    <row r="17" spans="1:127">
      <c r="A17" s="17" t="s">
        <v>627</v>
      </c>
      <c r="B17" s="17" t="s">
        <v>628</v>
      </c>
      <c r="C17" s="18">
        <v>7.0879999999999999E-2</v>
      </c>
      <c r="D17" s="19">
        <v>96.3</v>
      </c>
      <c r="E17" s="19">
        <v>96</v>
      </c>
      <c r="F17" s="19">
        <v>96.6</v>
      </c>
      <c r="G17" s="19">
        <v>103.6</v>
      </c>
      <c r="H17" s="19">
        <v>108.7</v>
      </c>
      <c r="I17" s="19">
        <v>108.4</v>
      </c>
      <c r="J17" s="19">
        <v>112.2</v>
      </c>
      <c r="K17" s="19">
        <v>113.5</v>
      </c>
      <c r="L17" s="19">
        <v>115.4</v>
      </c>
      <c r="M17" s="19">
        <v>116.9</v>
      </c>
      <c r="N17" s="19">
        <v>117.1</v>
      </c>
      <c r="O17" s="19">
        <v>118.3</v>
      </c>
      <c r="P17" s="19">
        <v>120</v>
      </c>
      <c r="Q17" s="19">
        <v>118.9</v>
      </c>
      <c r="R17" s="19">
        <v>119</v>
      </c>
      <c r="S17" s="19">
        <v>118</v>
      </c>
      <c r="T17" s="19">
        <v>113.9</v>
      </c>
      <c r="U17" s="19">
        <v>117.5</v>
      </c>
      <c r="V17" s="19">
        <v>122.9</v>
      </c>
      <c r="W17" s="19">
        <v>126.4</v>
      </c>
      <c r="X17" s="19">
        <v>126.7</v>
      </c>
      <c r="Y17" s="19">
        <v>126.5</v>
      </c>
      <c r="Z17" s="19">
        <v>129.30000000000001</v>
      </c>
      <c r="AA17" s="19">
        <v>132.6</v>
      </c>
      <c r="AB17" s="19">
        <v>135.5</v>
      </c>
      <c r="AC17" s="19">
        <v>137.80000000000001</v>
      </c>
      <c r="AD17" s="19">
        <v>136.80000000000001</v>
      </c>
      <c r="AE17" s="19">
        <v>142.5</v>
      </c>
      <c r="AF17" s="19">
        <v>142.19999999999999</v>
      </c>
      <c r="AG17" s="19">
        <v>141.19999999999999</v>
      </c>
      <c r="AH17" s="19">
        <v>144.6</v>
      </c>
      <c r="AI17" s="19">
        <v>148.5</v>
      </c>
      <c r="AJ17" s="19">
        <v>153.9</v>
      </c>
      <c r="AK17" s="19">
        <v>159.1</v>
      </c>
      <c r="AL17" s="19">
        <v>155.69999999999999</v>
      </c>
      <c r="AM17" s="19">
        <v>150.69999999999999</v>
      </c>
      <c r="AN17" s="19">
        <v>151.4</v>
      </c>
      <c r="AO17" s="19">
        <v>155.69999999999999</v>
      </c>
      <c r="AP17" s="19">
        <v>170.2</v>
      </c>
      <c r="AQ17" s="19">
        <v>165.3</v>
      </c>
      <c r="AR17" s="19">
        <v>164.8</v>
      </c>
      <c r="AS17" s="19">
        <v>167.5</v>
      </c>
      <c r="AT17" s="19">
        <v>173.5</v>
      </c>
      <c r="AU17" s="19">
        <v>178.1</v>
      </c>
      <c r="AV17" s="19">
        <v>168.8</v>
      </c>
      <c r="AW17" s="19">
        <v>167.1</v>
      </c>
      <c r="AX17" s="19">
        <v>161</v>
      </c>
      <c r="AY17" s="19">
        <v>158.69999999999999</v>
      </c>
      <c r="AZ17" s="19">
        <v>162.19999999999999</v>
      </c>
      <c r="BA17" s="19">
        <v>161.9</v>
      </c>
      <c r="BB17" s="19">
        <v>155.4</v>
      </c>
      <c r="BC17" s="19">
        <v>150.4</v>
      </c>
      <c r="BD17" s="19">
        <v>143.5</v>
      </c>
      <c r="BE17" s="19">
        <v>134.69999999999999</v>
      </c>
      <c r="BF17" s="19">
        <v>131.6</v>
      </c>
      <c r="BG17" s="19">
        <v>127.4</v>
      </c>
      <c r="BH17" s="19">
        <v>122.7</v>
      </c>
      <c r="BI17" s="19">
        <v>119.7</v>
      </c>
      <c r="BJ17" s="19">
        <v>116.9</v>
      </c>
      <c r="BK17" s="19">
        <v>115.4</v>
      </c>
      <c r="BL17" s="19">
        <v>120.8</v>
      </c>
      <c r="BM17" s="19">
        <v>120.1</v>
      </c>
      <c r="BN17" s="19">
        <v>116.8</v>
      </c>
      <c r="BO17" s="19">
        <v>113</v>
      </c>
      <c r="BP17" s="19">
        <v>112.6</v>
      </c>
      <c r="BQ17" s="19">
        <v>112.9</v>
      </c>
      <c r="BR17" s="19">
        <v>111.5</v>
      </c>
      <c r="BS17" s="19">
        <v>109.8</v>
      </c>
      <c r="BT17" s="19">
        <v>110.7</v>
      </c>
      <c r="BU17" s="19">
        <v>112.2</v>
      </c>
      <c r="BV17" s="19">
        <v>113</v>
      </c>
      <c r="BW17" s="19">
        <v>114.1</v>
      </c>
      <c r="BX17" s="19">
        <v>111.5</v>
      </c>
      <c r="BY17" s="19">
        <v>113</v>
      </c>
      <c r="BZ17" s="19">
        <v>112.4</v>
      </c>
      <c r="CA17" s="19">
        <v>115</v>
      </c>
      <c r="CB17" s="19">
        <v>118.9</v>
      </c>
      <c r="CC17" s="19">
        <v>119.8</v>
      </c>
      <c r="CD17" s="19">
        <v>118.1</v>
      </c>
      <c r="CE17" s="19">
        <v>121.6</v>
      </c>
      <c r="CF17" s="19">
        <v>123</v>
      </c>
      <c r="CG17" s="19">
        <v>125.8</v>
      </c>
      <c r="CH17" s="19">
        <v>128.19999999999999</v>
      </c>
      <c r="CI17" s="19">
        <v>127.8</v>
      </c>
      <c r="CJ17" s="19">
        <v>128.19999999999999</v>
      </c>
      <c r="CK17" s="19">
        <v>130.9</v>
      </c>
      <c r="CL17" s="19">
        <v>135.6</v>
      </c>
      <c r="CM17" s="19">
        <v>137.1</v>
      </c>
      <c r="CN17" s="19">
        <v>137.19999999999999</v>
      </c>
      <c r="CO17" s="19">
        <v>138.69999999999999</v>
      </c>
      <c r="CP17" s="19">
        <v>139.69999999999999</v>
      </c>
      <c r="CQ17" s="19">
        <v>146.69999999999999</v>
      </c>
      <c r="CR17" s="19">
        <v>149.6</v>
      </c>
      <c r="CS17" s="19">
        <v>151.30000000000001</v>
      </c>
      <c r="CT17" s="19">
        <v>156.6</v>
      </c>
      <c r="CU17" s="19">
        <v>162</v>
      </c>
      <c r="CV17" s="19">
        <v>174.2</v>
      </c>
      <c r="CW17" s="19">
        <v>179.7</v>
      </c>
      <c r="CX17" s="19">
        <v>176.1</v>
      </c>
      <c r="CY17" s="19">
        <v>173.6</v>
      </c>
      <c r="CZ17" s="19">
        <v>170.4</v>
      </c>
      <c r="DA17" s="19">
        <v>164.3</v>
      </c>
      <c r="DB17" s="19">
        <v>162.6</v>
      </c>
      <c r="DC17" s="19">
        <v>165.1</v>
      </c>
      <c r="DD17" s="19">
        <v>168.5</v>
      </c>
      <c r="DE17" s="19">
        <v>166.7</v>
      </c>
      <c r="DF17" s="19">
        <v>169.7</v>
      </c>
      <c r="DG17" s="19">
        <v>169.2</v>
      </c>
      <c r="DH17" s="19">
        <v>169.7</v>
      </c>
      <c r="DI17" s="19">
        <v>169.6</v>
      </c>
      <c r="DJ17" s="19">
        <v>167.4</v>
      </c>
      <c r="DK17" s="19">
        <v>163.5</v>
      </c>
      <c r="DL17" s="19">
        <v>162.5</v>
      </c>
      <c r="DM17" s="19">
        <v>164.9</v>
      </c>
      <c r="DN17" s="19">
        <v>166.3</v>
      </c>
      <c r="DO17" s="19">
        <v>164.7</v>
      </c>
      <c r="DP17" s="19">
        <v>165.1</v>
      </c>
      <c r="DQ17" s="19">
        <v>164.1</v>
      </c>
      <c r="DR17" s="19">
        <v>166.1</v>
      </c>
      <c r="DS17" s="19">
        <v>168.8</v>
      </c>
      <c r="DT17" s="19">
        <v>167.7</v>
      </c>
      <c r="DU17" s="19">
        <v>166.3</v>
      </c>
      <c r="DV17" s="19">
        <v>165.1</v>
      </c>
      <c r="DW17" s="19">
        <v>166.2</v>
      </c>
    </row>
    <row r="18" spans="1:127">
      <c r="A18" s="17" t="s">
        <v>629</v>
      </c>
      <c r="B18" s="17" t="s">
        <v>630</v>
      </c>
      <c r="C18" s="18">
        <v>5.2990000000000002E-2</v>
      </c>
      <c r="D18" s="19">
        <v>102.5</v>
      </c>
      <c r="E18" s="19">
        <v>107.4</v>
      </c>
      <c r="F18" s="19">
        <v>109.7</v>
      </c>
      <c r="G18" s="19">
        <v>115.2</v>
      </c>
      <c r="H18" s="19">
        <v>119.2</v>
      </c>
      <c r="I18" s="19">
        <v>119</v>
      </c>
      <c r="J18" s="19">
        <v>118.6</v>
      </c>
      <c r="K18" s="19">
        <v>118.1</v>
      </c>
      <c r="L18" s="19">
        <v>117.4</v>
      </c>
      <c r="M18" s="19">
        <v>119.8</v>
      </c>
      <c r="N18" s="19">
        <v>120.1</v>
      </c>
      <c r="O18" s="19">
        <v>119.5</v>
      </c>
      <c r="P18" s="19">
        <v>126.1</v>
      </c>
      <c r="Q18" s="19">
        <v>127.1</v>
      </c>
      <c r="R18" s="19">
        <v>130.6</v>
      </c>
      <c r="S18" s="19">
        <v>131.5</v>
      </c>
      <c r="T18" s="19">
        <v>132.19999999999999</v>
      </c>
      <c r="U18" s="19">
        <v>132.69999999999999</v>
      </c>
      <c r="V18" s="19">
        <v>130.9</v>
      </c>
      <c r="W18" s="19">
        <v>134.1</v>
      </c>
      <c r="X18" s="19">
        <v>135.6</v>
      </c>
      <c r="Y18" s="19">
        <v>136.4</v>
      </c>
      <c r="Z18" s="19">
        <v>136.6</v>
      </c>
      <c r="AA18" s="19">
        <v>140.80000000000001</v>
      </c>
      <c r="AB18" s="19">
        <v>143.30000000000001</v>
      </c>
      <c r="AC18" s="19">
        <v>145.5</v>
      </c>
      <c r="AD18" s="19">
        <v>146.19999999999999</v>
      </c>
      <c r="AE18" s="19">
        <v>147.9</v>
      </c>
      <c r="AF18" s="19">
        <v>150.19999999999999</v>
      </c>
      <c r="AG18" s="19">
        <v>152.6</v>
      </c>
      <c r="AH18" s="19">
        <v>152.1</v>
      </c>
      <c r="AI18" s="19">
        <v>153.9</v>
      </c>
      <c r="AJ18" s="19">
        <v>157.5</v>
      </c>
      <c r="AK18" s="19">
        <v>166.8</v>
      </c>
      <c r="AL18" s="19">
        <v>166.2</v>
      </c>
      <c r="AM18" s="19">
        <v>164.9</v>
      </c>
      <c r="AN18" s="19">
        <v>165.1</v>
      </c>
      <c r="AO18" s="19">
        <v>177</v>
      </c>
      <c r="AP18" s="19">
        <v>186.3</v>
      </c>
      <c r="AQ18" s="19">
        <v>188.4</v>
      </c>
      <c r="AR18" s="19">
        <v>195.6</v>
      </c>
      <c r="AS18" s="19">
        <v>195.1</v>
      </c>
      <c r="AT18" s="19">
        <v>197</v>
      </c>
      <c r="AU18" s="19">
        <v>198.8</v>
      </c>
      <c r="AV18" s="19">
        <v>195.5</v>
      </c>
      <c r="AW18" s="19">
        <v>190.5</v>
      </c>
      <c r="AX18" s="19">
        <v>184</v>
      </c>
      <c r="AY18" s="19">
        <v>182.3</v>
      </c>
      <c r="AZ18" s="19">
        <v>186.8</v>
      </c>
      <c r="BA18" s="19">
        <v>190.2</v>
      </c>
      <c r="BB18" s="19">
        <v>191</v>
      </c>
      <c r="BC18" s="19">
        <v>190.7</v>
      </c>
      <c r="BD18" s="19">
        <v>185.6</v>
      </c>
      <c r="BE18" s="19">
        <v>182</v>
      </c>
      <c r="BF18" s="19">
        <v>179.2</v>
      </c>
      <c r="BG18" s="19">
        <v>176.8</v>
      </c>
      <c r="BH18" s="19">
        <v>169.6</v>
      </c>
      <c r="BI18" s="19">
        <v>161.1</v>
      </c>
      <c r="BJ18" s="19">
        <v>156.19999999999999</v>
      </c>
      <c r="BK18" s="19">
        <v>154</v>
      </c>
      <c r="BL18" s="19">
        <v>155.30000000000001</v>
      </c>
      <c r="BM18" s="19">
        <v>148.5</v>
      </c>
      <c r="BN18" s="19">
        <v>144.5</v>
      </c>
      <c r="BO18" s="19">
        <v>137.5</v>
      </c>
      <c r="BP18" s="19">
        <v>136</v>
      </c>
      <c r="BQ18" s="19">
        <v>138.30000000000001</v>
      </c>
      <c r="BR18" s="19">
        <v>133.80000000000001</v>
      </c>
      <c r="BS18" s="19">
        <v>130.9</v>
      </c>
      <c r="BT18" s="19">
        <v>130.30000000000001</v>
      </c>
      <c r="BU18" s="19">
        <v>126.7</v>
      </c>
      <c r="BV18" s="19">
        <v>122.1</v>
      </c>
      <c r="BW18" s="19">
        <v>120.6</v>
      </c>
      <c r="BX18" s="19">
        <v>120.8</v>
      </c>
      <c r="BY18" s="19">
        <v>120.7</v>
      </c>
      <c r="BZ18" s="19">
        <v>117.8</v>
      </c>
      <c r="CA18" s="19">
        <v>117.9</v>
      </c>
      <c r="CB18" s="19">
        <v>121</v>
      </c>
      <c r="CC18" s="19">
        <v>121.8</v>
      </c>
      <c r="CD18" s="19">
        <v>121.7</v>
      </c>
      <c r="CE18" s="19">
        <v>121.2</v>
      </c>
      <c r="CF18" s="19">
        <v>124.6</v>
      </c>
      <c r="CG18" s="19">
        <v>127.5</v>
      </c>
      <c r="CH18" s="19">
        <v>129.5</v>
      </c>
      <c r="CI18" s="19">
        <v>130.1</v>
      </c>
      <c r="CJ18" s="19">
        <v>131.80000000000001</v>
      </c>
      <c r="CK18" s="19">
        <v>134.9</v>
      </c>
      <c r="CL18" s="19">
        <v>137.1</v>
      </c>
      <c r="CM18" s="19">
        <v>137.5</v>
      </c>
      <c r="CN18" s="19">
        <v>137.30000000000001</v>
      </c>
      <c r="CO18" s="19">
        <v>137.30000000000001</v>
      </c>
      <c r="CP18" s="19">
        <v>137</v>
      </c>
      <c r="CQ18" s="19">
        <v>140.5</v>
      </c>
      <c r="CR18" s="19">
        <v>143.19999999999999</v>
      </c>
      <c r="CS18" s="19">
        <v>147.9</v>
      </c>
      <c r="CT18" s="19">
        <v>147.1</v>
      </c>
      <c r="CU18" s="19">
        <v>146</v>
      </c>
      <c r="CV18" s="19">
        <v>149.69999999999999</v>
      </c>
      <c r="CW18" s="19">
        <v>150.80000000000001</v>
      </c>
      <c r="CX18" s="19">
        <v>155.1</v>
      </c>
      <c r="CY18" s="19">
        <v>157.5</v>
      </c>
      <c r="CZ18" s="19">
        <v>158</v>
      </c>
      <c r="DA18" s="19">
        <v>159</v>
      </c>
      <c r="DB18" s="19">
        <v>162.80000000000001</v>
      </c>
      <c r="DC18" s="19">
        <v>166.3</v>
      </c>
      <c r="DD18" s="19">
        <v>163.80000000000001</v>
      </c>
      <c r="DE18" s="19">
        <v>165.4</v>
      </c>
      <c r="DF18" s="19">
        <v>166.3</v>
      </c>
      <c r="DG18" s="19">
        <v>168.4</v>
      </c>
      <c r="DH18" s="19">
        <v>171.9</v>
      </c>
      <c r="DI18" s="19">
        <v>176.1</v>
      </c>
      <c r="DJ18" s="19">
        <v>179.6</v>
      </c>
      <c r="DK18" s="19">
        <v>179.9</v>
      </c>
      <c r="DL18" s="19">
        <v>184</v>
      </c>
      <c r="DM18" s="19">
        <v>197.3</v>
      </c>
      <c r="DN18" s="19">
        <v>203.3</v>
      </c>
      <c r="DO18" s="19">
        <v>203.4</v>
      </c>
      <c r="DP18" s="19">
        <v>201.7</v>
      </c>
      <c r="DQ18" s="19">
        <v>202.9</v>
      </c>
      <c r="DR18" s="19">
        <v>204.9</v>
      </c>
      <c r="DS18" s="19">
        <v>205.5</v>
      </c>
      <c r="DT18" s="19">
        <v>202.8</v>
      </c>
      <c r="DU18" s="19">
        <v>202.5</v>
      </c>
      <c r="DV18" s="19">
        <v>200.6</v>
      </c>
      <c r="DW18" s="19">
        <v>202.1</v>
      </c>
    </row>
    <row r="19" spans="1:127">
      <c r="A19" s="17" t="s">
        <v>631</v>
      </c>
      <c r="B19" s="17" t="s">
        <v>632</v>
      </c>
      <c r="C19" s="18">
        <v>9.1649999999999995E-2</v>
      </c>
      <c r="D19" s="19">
        <v>90.7</v>
      </c>
      <c r="E19" s="19">
        <v>90.8</v>
      </c>
      <c r="F19" s="19">
        <v>92.1</v>
      </c>
      <c r="G19" s="19">
        <v>97.9</v>
      </c>
      <c r="H19" s="19">
        <v>102.3</v>
      </c>
      <c r="I19" s="19">
        <v>102.3</v>
      </c>
      <c r="J19" s="19">
        <v>99.3</v>
      </c>
      <c r="K19" s="19">
        <v>97.5</v>
      </c>
      <c r="L19" s="19">
        <v>97.2</v>
      </c>
      <c r="M19" s="19">
        <v>96.5</v>
      </c>
      <c r="N19" s="19">
        <v>96.3</v>
      </c>
      <c r="O19" s="19">
        <v>96.5</v>
      </c>
      <c r="P19" s="19">
        <v>96.2</v>
      </c>
      <c r="Q19" s="19">
        <v>96.3</v>
      </c>
      <c r="R19" s="19">
        <v>95.2</v>
      </c>
      <c r="S19" s="19">
        <v>96.6</v>
      </c>
      <c r="T19" s="19">
        <v>96.3</v>
      </c>
      <c r="U19" s="19">
        <v>97.1</v>
      </c>
      <c r="V19" s="19">
        <v>97.9</v>
      </c>
      <c r="W19" s="19">
        <v>103.1</v>
      </c>
      <c r="X19" s="19">
        <v>103.7</v>
      </c>
      <c r="Y19" s="19">
        <v>105.7</v>
      </c>
      <c r="Z19" s="19">
        <v>108.5</v>
      </c>
      <c r="AA19" s="19">
        <v>108.3</v>
      </c>
      <c r="AB19" s="19">
        <v>109.7</v>
      </c>
      <c r="AC19" s="19">
        <v>115.1</v>
      </c>
      <c r="AD19" s="19">
        <v>116.5</v>
      </c>
      <c r="AE19" s="19">
        <v>122.3</v>
      </c>
      <c r="AF19" s="19">
        <v>127</v>
      </c>
      <c r="AG19" s="19">
        <v>128</v>
      </c>
      <c r="AH19" s="19">
        <v>124.3</v>
      </c>
      <c r="AI19" s="19">
        <v>124</v>
      </c>
      <c r="AJ19" s="19">
        <v>124.7</v>
      </c>
      <c r="AK19" s="19">
        <v>131.6</v>
      </c>
      <c r="AL19" s="19">
        <v>132.1</v>
      </c>
      <c r="AM19" s="19">
        <v>133.69999999999999</v>
      </c>
      <c r="AN19" s="19">
        <v>138.80000000000001</v>
      </c>
      <c r="AO19" s="19">
        <v>149.69999999999999</v>
      </c>
      <c r="AP19" s="19">
        <v>160.4</v>
      </c>
      <c r="AQ19" s="19">
        <v>162.80000000000001</v>
      </c>
      <c r="AR19" s="19">
        <v>167.7</v>
      </c>
      <c r="AS19" s="19">
        <v>171.8</v>
      </c>
      <c r="AT19" s="19">
        <v>196.9</v>
      </c>
      <c r="AU19" s="19">
        <v>204.7</v>
      </c>
      <c r="AV19" s="19">
        <v>203.4</v>
      </c>
      <c r="AW19" s="19">
        <v>206.1</v>
      </c>
      <c r="AX19" s="19">
        <v>199.3</v>
      </c>
      <c r="AY19" s="19">
        <v>198.2</v>
      </c>
      <c r="AZ19" s="19">
        <v>213</v>
      </c>
      <c r="BA19" s="19">
        <v>231</v>
      </c>
      <c r="BB19" s="19">
        <v>247.6</v>
      </c>
      <c r="BC19" s="19">
        <v>243.7</v>
      </c>
      <c r="BD19" s="19">
        <v>229.3</v>
      </c>
      <c r="BE19" s="19">
        <v>211.6</v>
      </c>
      <c r="BF19" s="19">
        <v>199</v>
      </c>
      <c r="BG19" s="19">
        <v>188.4</v>
      </c>
      <c r="BH19" s="19">
        <v>178.4</v>
      </c>
      <c r="BI19" s="19">
        <v>167.6</v>
      </c>
      <c r="BJ19" s="19">
        <v>158.1</v>
      </c>
      <c r="BK19" s="19">
        <v>151.1</v>
      </c>
      <c r="BL19" s="19">
        <v>149.5</v>
      </c>
      <c r="BM19" s="19">
        <v>145.69999999999999</v>
      </c>
      <c r="BN19" s="19">
        <v>140.80000000000001</v>
      </c>
      <c r="BO19" s="19">
        <v>134.1</v>
      </c>
      <c r="BP19" s="19">
        <v>127.2</v>
      </c>
      <c r="BQ19" s="19">
        <v>129.1</v>
      </c>
      <c r="BR19" s="19">
        <v>127.7</v>
      </c>
      <c r="BS19" s="19">
        <v>123.7</v>
      </c>
      <c r="BT19" s="19">
        <v>121</v>
      </c>
      <c r="BU19" s="19">
        <v>114.8</v>
      </c>
      <c r="BV19" s="19">
        <v>112.6</v>
      </c>
      <c r="BW19" s="19">
        <v>112.1</v>
      </c>
      <c r="BX19" s="19">
        <v>110.5</v>
      </c>
      <c r="BY19" s="19">
        <v>108.4</v>
      </c>
      <c r="BZ19" s="19">
        <v>105.9</v>
      </c>
      <c r="CA19" s="19">
        <v>106.9</v>
      </c>
      <c r="CB19" s="19">
        <v>109.8</v>
      </c>
      <c r="CC19" s="19">
        <v>107.6</v>
      </c>
      <c r="CD19" s="19">
        <v>111</v>
      </c>
      <c r="CE19" s="19">
        <v>118.6</v>
      </c>
      <c r="CF19" s="19">
        <v>123.3</v>
      </c>
      <c r="CG19" s="19">
        <v>123.5</v>
      </c>
      <c r="CH19" s="19">
        <v>124.5</v>
      </c>
      <c r="CI19" s="19">
        <v>122.1</v>
      </c>
      <c r="CJ19" s="19">
        <v>123.5</v>
      </c>
      <c r="CK19" s="19">
        <v>128.5</v>
      </c>
      <c r="CL19" s="19">
        <v>132.1</v>
      </c>
      <c r="CM19" s="19">
        <v>131.5</v>
      </c>
      <c r="CN19" s="19">
        <v>131.80000000000001</v>
      </c>
      <c r="CO19" s="19">
        <v>133</v>
      </c>
      <c r="CP19" s="19">
        <v>136.1</v>
      </c>
      <c r="CQ19" s="19">
        <v>162.1</v>
      </c>
      <c r="CR19" s="19">
        <v>177</v>
      </c>
      <c r="CS19" s="19">
        <v>180.9</v>
      </c>
      <c r="CT19" s="19">
        <v>179.6</v>
      </c>
      <c r="CU19" s="19">
        <v>176.9</v>
      </c>
      <c r="CV19" s="19">
        <v>180.6</v>
      </c>
      <c r="CW19" s="19">
        <v>187.7</v>
      </c>
      <c r="CX19" s="19">
        <v>184</v>
      </c>
      <c r="CY19" s="19">
        <v>181.7</v>
      </c>
      <c r="CZ19" s="19">
        <v>180.9</v>
      </c>
      <c r="DA19" s="19">
        <v>177.6</v>
      </c>
      <c r="DB19" s="19">
        <v>181.5</v>
      </c>
      <c r="DC19" s="19">
        <v>188.1</v>
      </c>
      <c r="DD19" s="19">
        <v>191</v>
      </c>
      <c r="DE19" s="19">
        <v>194</v>
      </c>
      <c r="DF19" s="19">
        <v>196.6</v>
      </c>
      <c r="DG19" s="19">
        <v>196.7</v>
      </c>
      <c r="DH19" s="19">
        <v>195.3</v>
      </c>
      <c r="DI19" s="19">
        <v>196.2</v>
      </c>
      <c r="DJ19" s="19">
        <v>194.2</v>
      </c>
      <c r="DK19" s="19">
        <v>182.9</v>
      </c>
      <c r="DL19" s="19">
        <v>179.9</v>
      </c>
      <c r="DM19" s="19">
        <v>181.5</v>
      </c>
      <c r="DN19" s="19">
        <v>179.5</v>
      </c>
      <c r="DO19" s="19">
        <v>179.7</v>
      </c>
      <c r="DP19" s="19">
        <v>181</v>
      </c>
      <c r="DQ19" s="19">
        <v>178</v>
      </c>
      <c r="DR19" s="19">
        <v>175.9</v>
      </c>
      <c r="DS19" s="19">
        <v>176.7</v>
      </c>
      <c r="DT19" s="19">
        <v>176.3</v>
      </c>
      <c r="DU19" s="19">
        <v>174.3</v>
      </c>
      <c r="DV19" s="19">
        <v>175.3</v>
      </c>
      <c r="DW19" s="19">
        <v>177.4</v>
      </c>
    </row>
    <row r="20" spans="1:127">
      <c r="A20" s="17" t="s">
        <v>633</v>
      </c>
      <c r="B20" s="17" t="s">
        <v>634</v>
      </c>
      <c r="C20" s="18">
        <v>2.444E-2</v>
      </c>
      <c r="D20" s="19">
        <v>113.2</v>
      </c>
      <c r="E20" s="19">
        <v>123.1</v>
      </c>
      <c r="F20" s="19">
        <v>134.30000000000001</v>
      </c>
      <c r="G20" s="19">
        <v>147.4</v>
      </c>
      <c r="H20" s="19">
        <v>143.30000000000001</v>
      </c>
      <c r="I20" s="19">
        <v>153.80000000000001</v>
      </c>
      <c r="J20" s="19">
        <v>146.6</v>
      </c>
      <c r="K20" s="19">
        <v>131.80000000000001</v>
      </c>
      <c r="L20" s="19">
        <v>124.8</v>
      </c>
      <c r="M20" s="19">
        <v>118.4</v>
      </c>
      <c r="N20" s="19">
        <v>113</v>
      </c>
      <c r="O20" s="19">
        <v>123.2</v>
      </c>
      <c r="P20" s="19">
        <v>136.19999999999999</v>
      </c>
      <c r="Q20" s="19">
        <v>139.69999999999999</v>
      </c>
      <c r="R20" s="19">
        <v>153.1</v>
      </c>
      <c r="S20" s="19">
        <v>151.69999999999999</v>
      </c>
      <c r="T20" s="19">
        <v>147.4</v>
      </c>
      <c r="U20" s="19">
        <v>157.1</v>
      </c>
      <c r="V20" s="19">
        <v>157</v>
      </c>
      <c r="W20" s="19">
        <v>150.19999999999999</v>
      </c>
      <c r="X20" s="19">
        <v>131.9</v>
      </c>
      <c r="Y20" s="19">
        <v>103.4</v>
      </c>
      <c r="Z20" s="19">
        <v>105.8</v>
      </c>
      <c r="AA20" s="19">
        <v>116.7</v>
      </c>
      <c r="AB20" s="19">
        <v>129.9</v>
      </c>
      <c r="AC20" s="19">
        <v>135.6</v>
      </c>
      <c r="AD20" s="19">
        <v>139.80000000000001</v>
      </c>
      <c r="AE20" s="19">
        <v>145.69999999999999</v>
      </c>
      <c r="AF20" s="19">
        <v>147.19999999999999</v>
      </c>
      <c r="AG20" s="19">
        <v>146.4</v>
      </c>
      <c r="AH20" s="19">
        <v>147.30000000000001</v>
      </c>
      <c r="AI20" s="19">
        <v>136.5</v>
      </c>
      <c r="AJ20" s="19">
        <v>119.1</v>
      </c>
      <c r="AK20" s="19">
        <v>113.6</v>
      </c>
      <c r="AL20" s="19">
        <v>106.5</v>
      </c>
      <c r="AM20" s="19">
        <v>124.7</v>
      </c>
      <c r="AN20" s="19">
        <v>126.1</v>
      </c>
      <c r="AO20" s="19">
        <v>136.9</v>
      </c>
      <c r="AP20" s="19">
        <v>150</v>
      </c>
      <c r="AQ20" s="19">
        <v>142.1</v>
      </c>
      <c r="AR20" s="19">
        <v>139.69999999999999</v>
      </c>
      <c r="AS20" s="19">
        <v>148.19999999999999</v>
      </c>
      <c r="AT20" s="19">
        <v>142.69999999999999</v>
      </c>
      <c r="AU20" s="19">
        <v>140.30000000000001</v>
      </c>
      <c r="AV20" s="19">
        <v>122.8</v>
      </c>
      <c r="AW20" s="19">
        <v>120.5</v>
      </c>
      <c r="AX20" s="19">
        <v>112.4</v>
      </c>
      <c r="AY20" s="19">
        <v>112.4</v>
      </c>
      <c r="AZ20" s="19">
        <v>136.6</v>
      </c>
      <c r="BA20" s="19">
        <v>146.30000000000001</v>
      </c>
      <c r="BB20" s="19">
        <v>158.19999999999999</v>
      </c>
      <c r="BC20" s="19">
        <v>156.6</v>
      </c>
      <c r="BD20" s="19">
        <v>147.4</v>
      </c>
      <c r="BE20" s="19">
        <v>147.4</v>
      </c>
      <c r="BF20" s="19">
        <v>153.69999999999999</v>
      </c>
      <c r="BG20" s="19">
        <v>152.19999999999999</v>
      </c>
      <c r="BH20" s="19">
        <v>134.69999999999999</v>
      </c>
      <c r="BI20" s="19">
        <v>120.2</v>
      </c>
      <c r="BJ20" s="19">
        <v>119.7</v>
      </c>
      <c r="BK20" s="19">
        <v>122.2</v>
      </c>
      <c r="BL20" s="19">
        <v>133.30000000000001</v>
      </c>
      <c r="BM20" s="19">
        <v>136.1</v>
      </c>
      <c r="BN20" s="19">
        <v>130.19999999999999</v>
      </c>
      <c r="BO20" s="19">
        <v>137.6</v>
      </c>
      <c r="BP20" s="19">
        <v>141.4</v>
      </c>
      <c r="BQ20" s="19">
        <v>142.30000000000001</v>
      </c>
      <c r="BR20" s="19">
        <v>142.4</v>
      </c>
      <c r="BS20" s="19">
        <v>141.19999999999999</v>
      </c>
      <c r="BT20" s="19">
        <v>137.80000000000001</v>
      </c>
      <c r="BU20" s="19">
        <v>130</v>
      </c>
      <c r="BV20" s="19">
        <v>127.3</v>
      </c>
      <c r="BW20" s="19">
        <v>129</v>
      </c>
      <c r="BX20" s="19">
        <v>145.5</v>
      </c>
      <c r="BY20" s="19">
        <v>149.9</v>
      </c>
      <c r="BZ20" s="19">
        <v>150.5</v>
      </c>
      <c r="CA20" s="19">
        <v>154</v>
      </c>
      <c r="CB20" s="19">
        <v>158.4</v>
      </c>
      <c r="CC20" s="19">
        <v>157.6</v>
      </c>
      <c r="CD20" s="19">
        <v>183</v>
      </c>
      <c r="CE20" s="19">
        <v>203.9</v>
      </c>
      <c r="CF20" s="19">
        <v>189.9</v>
      </c>
      <c r="CG20" s="19">
        <v>167.7</v>
      </c>
      <c r="CH20" s="19">
        <v>155.69999999999999</v>
      </c>
      <c r="CI20" s="19">
        <v>168.2</v>
      </c>
      <c r="CJ20" s="19">
        <v>179</v>
      </c>
      <c r="CK20" s="19">
        <v>185.1</v>
      </c>
      <c r="CL20" s="19">
        <v>189.9</v>
      </c>
      <c r="CM20" s="19">
        <v>190.7</v>
      </c>
      <c r="CN20" s="19">
        <v>194.9</v>
      </c>
      <c r="CO20" s="19">
        <v>199.9</v>
      </c>
      <c r="CP20" s="19">
        <v>200.6</v>
      </c>
      <c r="CQ20" s="19">
        <v>202.4</v>
      </c>
      <c r="CR20" s="19">
        <v>177.4</v>
      </c>
      <c r="CS20" s="19">
        <v>182.4</v>
      </c>
      <c r="CT20" s="19">
        <v>182.3</v>
      </c>
      <c r="CU20" s="19">
        <v>180.1</v>
      </c>
      <c r="CV20" s="19">
        <v>187.8</v>
      </c>
      <c r="CW20" s="19">
        <v>194.9</v>
      </c>
      <c r="CX20" s="19">
        <v>199.6</v>
      </c>
      <c r="CY20" s="19">
        <v>200</v>
      </c>
      <c r="CZ20" s="19">
        <v>202.4</v>
      </c>
      <c r="DA20" s="19">
        <v>205.1</v>
      </c>
      <c r="DB20" s="19">
        <v>213.5</v>
      </c>
      <c r="DC20" s="19">
        <v>230.2</v>
      </c>
      <c r="DD20" s="19">
        <v>187.1</v>
      </c>
      <c r="DE20" s="19">
        <v>172.9</v>
      </c>
      <c r="DF20" s="19">
        <v>178.6</v>
      </c>
      <c r="DG20" s="19">
        <v>188.7</v>
      </c>
      <c r="DH20" s="19">
        <v>217.7</v>
      </c>
      <c r="DI20" s="19">
        <v>219</v>
      </c>
      <c r="DJ20" s="19">
        <v>216.5</v>
      </c>
      <c r="DK20" s="19">
        <v>214</v>
      </c>
      <c r="DL20" s="19">
        <v>217.6</v>
      </c>
      <c r="DM20" s="19">
        <v>219</v>
      </c>
      <c r="DN20" s="19">
        <v>209.7</v>
      </c>
      <c r="DO20" s="19">
        <v>237</v>
      </c>
      <c r="DP20" s="19">
        <v>199.2</v>
      </c>
      <c r="DQ20" s="19">
        <v>191.4</v>
      </c>
      <c r="DR20" s="19">
        <v>195.1</v>
      </c>
      <c r="DS20" s="19">
        <v>187.9</v>
      </c>
      <c r="DT20" s="19">
        <v>209.6</v>
      </c>
      <c r="DU20" s="19">
        <v>223.5</v>
      </c>
      <c r="DV20" s="19">
        <v>220.6</v>
      </c>
      <c r="DW20" s="19">
        <v>218.3</v>
      </c>
    </row>
    <row r="21" spans="1:127">
      <c r="A21" s="17" t="s">
        <v>635</v>
      </c>
      <c r="B21" s="17" t="s">
        <v>636</v>
      </c>
      <c r="C21" s="18">
        <v>5.7299999999999999E-3</v>
      </c>
      <c r="D21" s="19">
        <v>134.69999999999999</v>
      </c>
      <c r="E21" s="19">
        <v>138.69999999999999</v>
      </c>
      <c r="F21" s="19">
        <v>146.9</v>
      </c>
      <c r="G21" s="19">
        <v>151.19999999999999</v>
      </c>
      <c r="H21" s="19">
        <v>153.9</v>
      </c>
      <c r="I21" s="19">
        <v>151.19999999999999</v>
      </c>
      <c r="J21" s="19">
        <v>153.9</v>
      </c>
      <c r="K21" s="19">
        <v>157.6</v>
      </c>
      <c r="L21" s="19">
        <v>148.4</v>
      </c>
      <c r="M21" s="19">
        <v>149.19999999999999</v>
      </c>
      <c r="N21" s="19">
        <v>161.4</v>
      </c>
      <c r="O21" s="19">
        <v>164.8</v>
      </c>
      <c r="P21" s="19">
        <v>166.1</v>
      </c>
      <c r="Q21" s="19">
        <v>166.7</v>
      </c>
      <c r="R21" s="19">
        <v>167.2</v>
      </c>
      <c r="S21" s="19">
        <v>171.6</v>
      </c>
      <c r="T21" s="19">
        <v>174.9</v>
      </c>
      <c r="U21" s="19">
        <v>174.6</v>
      </c>
      <c r="V21" s="19">
        <v>175.9</v>
      </c>
      <c r="W21" s="19">
        <v>180.5</v>
      </c>
      <c r="X21" s="19">
        <v>185.8</v>
      </c>
      <c r="Y21" s="19">
        <v>186.6</v>
      </c>
      <c r="Z21" s="19">
        <v>183.8</v>
      </c>
      <c r="AA21" s="19">
        <v>183.2</v>
      </c>
      <c r="AB21" s="19">
        <v>180.2</v>
      </c>
      <c r="AC21" s="19">
        <v>172.6</v>
      </c>
      <c r="AD21" s="19">
        <v>172.5</v>
      </c>
      <c r="AE21" s="19">
        <v>173</v>
      </c>
      <c r="AF21" s="19">
        <v>166.9</v>
      </c>
      <c r="AG21" s="19">
        <v>162.69999999999999</v>
      </c>
      <c r="AH21" s="19">
        <v>162</v>
      </c>
      <c r="AI21" s="19">
        <v>159.9</v>
      </c>
      <c r="AJ21" s="19">
        <v>157.69999999999999</v>
      </c>
      <c r="AK21" s="19">
        <v>157.80000000000001</v>
      </c>
      <c r="AL21" s="19">
        <v>156.19999999999999</v>
      </c>
      <c r="AM21" s="19">
        <v>155</v>
      </c>
      <c r="AN21" s="19">
        <v>157.19999999999999</v>
      </c>
      <c r="AO21" s="19">
        <v>156.69999999999999</v>
      </c>
      <c r="AP21" s="19">
        <v>157</v>
      </c>
      <c r="AQ21" s="19">
        <v>155</v>
      </c>
      <c r="AR21" s="19">
        <v>155</v>
      </c>
      <c r="AS21" s="19">
        <v>155</v>
      </c>
      <c r="AT21" s="19">
        <v>155</v>
      </c>
      <c r="AU21" s="19">
        <v>155</v>
      </c>
      <c r="AV21" s="19">
        <v>155</v>
      </c>
      <c r="AW21" s="19">
        <v>155</v>
      </c>
      <c r="AX21" s="19">
        <v>155</v>
      </c>
      <c r="AY21" s="19">
        <v>155</v>
      </c>
      <c r="AZ21" s="19">
        <v>153.80000000000001</v>
      </c>
      <c r="BA21" s="19">
        <v>158.30000000000001</v>
      </c>
      <c r="BB21" s="19">
        <v>158.4</v>
      </c>
      <c r="BC21" s="19">
        <v>159.5</v>
      </c>
      <c r="BD21" s="19">
        <v>153.9</v>
      </c>
      <c r="BE21" s="19">
        <v>153.80000000000001</v>
      </c>
      <c r="BF21" s="19">
        <v>157.69999999999999</v>
      </c>
      <c r="BG21" s="19">
        <v>160.4</v>
      </c>
      <c r="BH21" s="19">
        <v>166.1</v>
      </c>
      <c r="BI21" s="19">
        <v>165.5</v>
      </c>
      <c r="BJ21" s="19">
        <v>165.1</v>
      </c>
      <c r="BK21" s="19">
        <v>163</v>
      </c>
      <c r="BL21" s="19">
        <v>162.19999999999999</v>
      </c>
      <c r="BM21" s="19">
        <v>160</v>
      </c>
      <c r="BN21" s="19">
        <v>157.5</v>
      </c>
      <c r="BO21" s="19">
        <v>157.9</v>
      </c>
      <c r="BP21" s="19">
        <v>157.30000000000001</v>
      </c>
      <c r="BQ21" s="19">
        <v>157.80000000000001</v>
      </c>
      <c r="BR21" s="19">
        <v>156.1</v>
      </c>
      <c r="BS21" s="19">
        <v>151.30000000000001</v>
      </c>
      <c r="BT21" s="19">
        <v>144.9</v>
      </c>
      <c r="BU21" s="19">
        <v>141.19999999999999</v>
      </c>
      <c r="BV21" s="19">
        <v>137</v>
      </c>
      <c r="BW21" s="19">
        <v>134.1</v>
      </c>
      <c r="BX21" s="19">
        <v>132.6</v>
      </c>
      <c r="BY21" s="19">
        <v>132.5</v>
      </c>
      <c r="BZ21" s="19">
        <v>132.19999999999999</v>
      </c>
      <c r="CA21" s="19">
        <v>132.30000000000001</v>
      </c>
      <c r="CB21" s="19">
        <v>133.19999999999999</v>
      </c>
      <c r="CC21" s="19">
        <v>132.80000000000001</v>
      </c>
      <c r="CD21" s="19">
        <v>132.19999999999999</v>
      </c>
      <c r="CE21" s="19">
        <v>133</v>
      </c>
      <c r="CF21" s="19">
        <v>134.80000000000001</v>
      </c>
      <c r="CG21" s="19">
        <v>133.6</v>
      </c>
      <c r="CH21" s="19">
        <v>133</v>
      </c>
      <c r="CI21" s="19">
        <v>131.19999999999999</v>
      </c>
      <c r="CJ21" s="19">
        <v>131.9</v>
      </c>
      <c r="CK21" s="19">
        <v>132.19999999999999</v>
      </c>
      <c r="CL21" s="19">
        <v>133</v>
      </c>
      <c r="CM21" s="19">
        <v>132.9</v>
      </c>
      <c r="CN21" s="19">
        <v>134.30000000000001</v>
      </c>
      <c r="CO21" s="19">
        <v>135.9</v>
      </c>
      <c r="CP21" s="19">
        <v>137.69999999999999</v>
      </c>
      <c r="CQ21" s="19">
        <v>142.5</v>
      </c>
      <c r="CR21" s="19">
        <v>141.30000000000001</v>
      </c>
      <c r="CS21" s="19">
        <v>141.80000000000001</v>
      </c>
      <c r="CT21" s="19">
        <v>142.69999999999999</v>
      </c>
      <c r="CU21" s="19">
        <v>142.19999999999999</v>
      </c>
      <c r="CV21" s="19">
        <v>142.19999999999999</v>
      </c>
      <c r="CW21" s="19">
        <v>142.9</v>
      </c>
      <c r="CX21" s="19">
        <v>145.5</v>
      </c>
      <c r="CY21" s="19">
        <v>145.9</v>
      </c>
      <c r="CZ21" s="19">
        <v>145.5</v>
      </c>
      <c r="DA21" s="19">
        <v>147.80000000000001</v>
      </c>
      <c r="DB21" s="19">
        <v>153.4</v>
      </c>
      <c r="DC21" s="19">
        <v>155.6</v>
      </c>
      <c r="DD21" s="19">
        <v>167.4</v>
      </c>
      <c r="DE21" s="19">
        <v>179.5</v>
      </c>
      <c r="DF21" s="19">
        <v>183.7</v>
      </c>
      <c r="DG21" s="19">
        <v>197.2</v>
      </c>
      <c r="DH21" s="19">
        <v>199.8</v>
      </c>
      <c r="DI21" s="19">
        <v>200</v>
      </c>
      <c r="DJ21" s="19">
        <v>201.9</v>
      </c>
      <c r="DK21" s="19">
        <v>206.1</v>
      </c>
      <c r="DL21" s="19">
        <v>217.4</v>
      </c>
      <c r="DM21" s="19">
        <v>220.3</v>
      </c>
      <c r="DN21" s="19">
        <v>224</v>
      </c>
      <c r="DO21" s="19">
        <v>227.2</v>
      </c>
      <c r="DP21" s="19">
        <v>250.3</v>
      </c>
      <c r="DQ21" s="19">
        <v>248.7</v>
      </c>
      <c r="DR21" s="19">
        <v>244.9</v>
      </c>
      <c r="DS21" s="19">
        <v>246.7</v>
      </c>
      <c r="DT21" s="19">
        <v>246.3</v>
      </c>
      <c r="DU21" s="19">
        <v>246.8</v>
      </c>
      <c r="DV21" s="19">
        <v>245</v>
      </c>
      <c r="DW21" s="19">
        <v>250.4</v>
      </c>
    </row>
    <row r="22" spans="1:127">
      <c r="A22" s="17" t="s">
        <v>637</v>
      </c>
      <c r="B22" s="17" t="s">
        <v>638</v>
      </c>
      <c r="C22" s="18">
        <v>3.4750800000000002</v>
      </c>
      <c r="D22" s="19">
        <v>114.8</v>
      </c>
      <c r="E22" s="19">
        <v>113.7</v>
      </c>
      <c r="F22" s="19">
        <v>120.5</v>
      </c>
      <c r="G22" s="19">
        <v>123.8</v>
      </c>
      <c r="H22" s="19">
        <v>117.2</v>
      </c>
      <c r="I22" s="19">
        <v>112.7</v>
      </c>
      <c r="J22" s="19">
        <v>112.7</v>
      </c>
      <c r="K22" s="19">
        <v>116.5</v>
      </c>
      <c r="L22" s="19">
        <v>109.8</v>
      </c>
      <c r="M22" s="19">
        <v>113.6</v>
      </c>
      <c r="N22" s="19">
        <v>111.8</v>
      </c>
      <c r="O22" s="19">
        <v>111.7</v>
      </c>
      <c r="P22" s="19">
        <v>115.6</v>
      </c>
      <c r="Q22" s="19">
        <v>125.2</v>
      </c>
      <c r="R22" s="19">
        <v>137.5</v>
      </c>
      <c r="S22" s="19">
        <v>143.5</v>
      </c>
      <c r="T22" s="19">
        <v>160.6</v>
      </c>
      <c r="U22" s="19">
        <v>161.6</v>
      </c>
      <c r="V22" s="19">
        <v>175.6</v>
      </c>
      <c r="W22" s="19">
        <v>173.4</v>
      </c>
      <c r="X22" s="19">
        <v>136.6</v>
      </c>
      <c r="Y22" s="19">
        <v>118.7</v>
      </c>
      <c r="Z22" s="19">
        <v>116.1</v>
      </c>
      <c r="AA22" s="19">
        <v>120.5</v>
      </c>
      <c r="AB22" s="19">
        <v>124.6</v>
      </c>
      <c r="AC22" s="19">
        <v>129.6</v>
      </c>
      <c r="AD22" s="19">
        <v>140.69999999999999</v>
      </c>
      <c r="AE22" s="19">
        <v>167.8</v>
      </c>
      <c r="AF22" s="19">
        <v>175.1</v>
      </c>
      <c r="AG22" s="19">
        <v>165.5</v>
      </c>
      <c r="AH22" s="19">
        <v>158.6</v>
      </c>
      <c r="AI22" s="19">
        <v>155.4</v>
      </c>
      <c r="AJ22" s="19">
        <v>143.6</v>
      </c>
      <c r="AK22" s="19">
        <v>136.5</v>
      </c>
      <c r="AL22" s="19">
        <v>130.69999999999999</v>
      </c>
      <c r="AM22" s="19">
        <v>130.1</v>
      </c>
      <c r="AN22" s="19">
        <v>131.9</v>
      </c>
      <c r="AO22" s="19">
        <v>132</v>
      </c>
      <c r="AP22" s="19">
        <v>138.80000000000001</v>
      </c>
      <c r="AQ22" s="19">
        <v>139.69999999999999</v>
      </c>
      <c r="AR22" s="19">
        <v>149.4</v>
      </c>
      <c r="AS22" s="19">
        <v>149.30000000000001</v>
      </c>
      <c r="AT22" s="19">
        <v>152.1</v>
      </c>
      <c r="AU22" s="19">
        <v>152.80000000000001</v>
      </c>
      <c r="AV22" s="19">
        <v>142.69999999999999</v>
      </c>
      <c r="AW22" s="19">
        <v>134</v>
      </c>
      <c r="AX22" s="19">
        <v>123.5</v>
      </c>
      <c r="AY22" s="19">
        <v>124.7</v>
      </c>
      <c r="AZ22" s="19">
        <v>136.6</v>
      </c>
      <c r="BA22" s="19">
        <v>144.6</v>
      </c>
      <c r="BB22" s="19">
        <v>157</v>
      </c>
      <c r="BC22" s="19">
        <v>155.4</v>
      </c>
      <c r="BD22" s="19">
        <v>149.80000000000001</v>
      </c>
      <c r="BE22" s="19">
        <v>148.69999999999999</v>
      </c>
      <c r="BF22" s="19">
        <v>145.5</v>
      </c>
      <c r="BG22" s="19">
        <v>139.9</v>
      </c>
      <c r="BH22" s="19">
        <v>120.5</v>
      </c>
      <c r="BI22" s="19">
        <v>117.5</v>
      </c>
      <c r="BJ22" s="19">
        <v>120.6</v>
      </c>
      <c r="BK22" s="19">
        <v>128</v>
      </c>
      <c r="BL22" s="19">
        <v>130.80000000000001</v>
      </c>
      <c r="BM22" s="19">
        <v>129.1</v>
      </c>
      <c r="BN22" s="19">
        <v>137.30000000000001</v>
      </c>
      <c r="BO22" s="19">
        <v>176.8</v>
      </c>
      <c r="BP22" s="19">
        <v>191.4</v>
      </c>
      <c r="BQ22" s="19">
        <v>162.80000000000001</v>
      </c>
      <c r="BR22" s="19">
        <v>177.1</v>
      </c>
      <c r="BS22" s="19">
        <v>190.2</v>
      </c>
      <c r="BT22" s="19">
        <v>162.1</v>
      </c>
      <c r="BU22" s="19">
        <v>146.80000000000001</v>
      </c>
      <c r="BV22" s="19">
        <v>134.1</v>
      </c>
      <c r="BW22" s="19">
        <v>132.30000000000001</v>
      </c>
      <c r="BX22" s="19">
        <v>142.9</v>
      </c>
      <c r="BY22" s="19">
        <v>141.1</v>
      </c>
      <c r="BZ22" s="19">
        <v>145.9</v>
      </c>
      <c r="CA22" s="19">
        <v>156.1</v>
      </c>
      <c r="CB22" s="19">
        <v>155.80000000000001</v>
      </c>
      <c r="CC22" s="19">
        <v>154</v>
      </c>
      <c r="CD22" s="19">
        <v>157.80000000000001</v>
      </c>
      <c r="CE22" s="19">
        <v>155.6</v>
      </c>
      <c r="CF22" s="19">
        <v>140.4</v>
      </c>
      <c r="CG22" s="19">
        <v>140.5</v>
      </c>
      <c r="CH22" s="19">
        <v>136.1</v>
      </c>
      <c r="CI22" s="19">
        <v>141.80000000000001</v>
      </c>
      <c r="CJ22" s="19">
        <v>158.5</v>
      </c>
      <c r="CK22" s="19">
        <v>163.69999999999999</v>
      </c>
      <c r="CL22" s="19">
        <v>166.8</v>
      </c>
      <c r="CM22" s="19">
        <v>175.5</v>
      </c>
      <c r="CN22" s="19">
        <v>180.1</v>
      </c>
      <c r="CO22" s="19">
        <v>175.2</v>
      </c>
      <c r="CP22" s="19">
        <v>194.2</v>
      </c>
      <c r="CQ22" s="19">
        <v>199.5</v>
      </c>
      <c r="CR22" s="19">
        <v>195.6</v>
      </c>
      <c r="CS22" s="19">
        <v>180.9</v>
      </c>
      <c r="CT22" s="19">
        <v>157.19999999999999</v>
      </c>
      <c r="CU22" s="19">
        <v>148.69999999999999</v>
      </c>
      <c r="CV22" s="19">
        <v>161.4</v>
      </c>
      <c r="CW22" s="19">
        <v>152.80000000000001</v>
      </c>
      <c r="CX22" s="19">
        <v>159.30000000000001</v>
      </c>
      <c r="CY22" s="19">
        <v>181.8</v>
      </c>
      <c r="CZ22" s="19">
        <v>187.6</v>
      </c>
      <c r="DA22" s="19">
        <v>211.1</v>
      </c>
      <c r="DB22" s="19">
        <v>223.9</v>
      </c>
      <c r="DC22" s="19">
        <v>218.8</v>
      </c>
      <c r="DD22" s="19">
        <v>180.7</v>
      </c>
      <c r="DE22" s="19">
        <v>158.30000000000001</v>
      </c>
      <c r="DF22" s="19">
        <v>160.5</v>
      </c>
      <c r="DG22" s="19">
        <v>154.6</v>
      </c>
      <c r="DH22" s="19">
        <v>170.1</v>
      </c>
      <c r="DI22" s="19">
        <v>159.4</v>
      </c>
      <c r="DJ22" s="19">
        <v>163.5</v>
      </c>
      <c r="DK22" s="19">
        <v>170.1</v>
      </c>
      <c r="DL22" s="19">
        <v>171.5</v>
      </c>
      <c r="DM22" s="19">
        <v>174</v>
      </c>
      <c r="DN22" s="19">
        <v>208.2</v>
      </c>
      <c r="DO22" s="19">
        <v>234.4</v>
      </c>
      <c r="DP22" s="19">
        <v>226.9</v>
      </c>
      <c r="DQ22" s="19">
        <v>201.8</v>
      </c>
      <c r="DR22" s="19">
        <v>192.1</v>
      </c>
      <c r="DS22" s="19">
        <v>179</v>
      </c>
      <c r="DT22" s="19">
        <v>198</v>
      </c>
      <c r="DU22" s="19">
        <v>208.4</v>
      </c>
      <c r="DV22" s="19">
        <v>229.1</v>
      </c>
      <c r="DW22" s="19">
        <v>208.7</v>
      </c>
    </row>
    <row r="23" spans="1:127">
      <c r="A23" s="17" t="s">
        <v>639</v>
      </c>
      <c r="B23" s="17" t="s">
        <v>640</v>
      </c>
      <c r="C23" s="18">
        <v>1.8744799999999999</v>
      </c>
      <c r="D23" s="19">
        <v>125.6</v>
      </c>
      <c r="E23" s="19">
        <v>123.2</v>
      </c>
      <c r="F23" s="19">
        <v>137</v>
      </c>
      <c r="G23" s="19">
        <v>141.4</v>
      </c>
      <c r="H23" s="19">
        <v>128.9</v>
      </c>
      <c r="I23" s="19">
        <v>120</v>
      </c>
      <c r="J23" s="19">
        <v>119.4</v>
      </c>
      <c r="K23" s="19">
        <v>124.8</v>
      </c>
      <c r="L23" s="19">
        <v>114.3</v>
      </c>
      <c r="M23" s="19">
        <v>117.5</v>
      </c>
      <c r="N23" s="19">
        <v>115.2</v>
      </c>
      <c r="O23" s="19">
        <v>114.5</v>
      </c>
      <c r="P23" s="19">
        <v>123.3</v>
      </c>
      <c r="Q23" s="19">
        <v>140.80000000000001</v>
      </c>
      <c r="R23" s="19">
        <v>164.2</v>
      </c>
      <c r="S23" s="19">
        <v>177</v>
      </c>
      <c r="T23" s="19">
        <v>206.2</v>
      </c>
      <c r="U23" s="19">
        <v>197.8</v>
      </c>
      <c r="V23" s="19">
        <v>222.4</v>
      </c>
      <c r="W23" s="19">
        <v>220.9</v>
      </c>
      <c r="X23" s="19">
        <v>156.4</v>
      </c>
      <c r="Y23" s="19">
        <v>121.8</v>
      </c>
      <c r="Z23" s="19">
        <v>114.6</v>
      </c>
      <c r="AA23" s="19">
        <v>117.2</v>
      </c>
      <c r="AB23" s="19">
        <v>124</v>
      </c>
      <c r="AC23" s="19">
        <v>132.1</v>
      </c>
      <c r="AD23" s="19">
        <v>152.5</v>
      </c>
      <c r="AE23" s="19">
        <v>199.6</v>
      </c>
      <c r="AF23" s="19">
        <v>211.5</v>
      </c>
      <c r="AG23" s="19">
        <v>187.9</v>
      </c>
      <c r="AH23" s="19">
        <v>175.3</v>
      </c>
      <c r="AI23" s="19">
        <v>175.7</v>
      </c>
      <c r="AJ23" s="19">
        <v>157.5</v>
      </c>
      <c r="AK23" s="19">
        <v>142</v>
      </c>
      <c r="AL23" s="19">
        <v>128.5</v>
      </c>
      <c r="AM23" s="19">
        <v>125.9</v>
      </c>
      <c r="AN23" s="19">
        <v>129.19999999999999</v>
      </c>
      <c r="AO23" s="19">
        <v>132.80000000000001</v>
      </c>
      <c r="AP23" s="19">
        <v>145</v>
      </c>
      <c r="AQ23" s="19">
        <v>146.9</v>
      </c>
      <c r="AR23" s="19">
        <v>163.9</v>
      </c>
      <c r="AS23" s="19">
        <v>160.6</v>
      </c>
      <c r="AT23" s="19">
        <v>166.4</v>
      </c>
      <c r="AU23" s="19">
        <v>173.3</v>
      </c>
      <c r="AV23" s="19">
        <v>155.5</v>
      </c>
      <c r="AW23" s="19">
        <v>138.80000000000001</v>
      </c>
      <c r="AX23" s="19">
        <v>117.5</v>
      </c>
      <c r="AY23" s="19">
        <v>119</v>
      </c>
      <c r="AZ23" s="19">
        <v>134.80000000000001</v>
      </c>
      <c r="BA23" s="19">
        <v>151.30000000000001</v>
      </c>
      <c r="BB23" s="19">
        <v>172</v>
      </c>
      <c r="BC23" s="19">
        <v>165.4</v>
      </c>
      <c r="BD23" s="19">
        <v>151.19999999999999</v>
      </c>
      <c r="BE23" s="19">
        <v>144.69999999999999</v>
      </c>
      <c r="BF23" s="19">
        <v>146.69999999999999</v>
      </c>
      <c r="BG23" s="19">
        <v>143.30000000000001</v>
      </c>
      <c r="BH23" s="19">
        <v>113.7</v>
      </c>
      <c r="BI23" s="19">
        <v>106.2</v>
      </c>
      <c r="BJ23" s="19">
        <v>108.1</v>
      </c>
      <c r="BK23" s="19">
        <v>118.4</v>
      </c>
      <c r="BL23" s="19">
        <v>124</v>
      </c>
      <c r="BM23" s="19">
        <v>123.5</v>
      </c>
      <c r="BN23" s="19">
        <v>135.5</v>
      </c>
      <c r="BO23" s="19">
        <v>201.8</v>
      </c>
      <c r="BP23" s="19">
        <v>219</v>
      </c>
      <c r="BQ23" s="19">
        <v>167</v>
      </c>
      <c r="BR23" s="19">
        <v>200.5</v>
      </c>
      <c r="BS23" s="19">
        <v>229.1</v>
      </c>
      <c r="BT23" s="19">
        <v>177.8</v>
      </c>
      <c r="BU23" s="19">
        <v>149.5</v>
      </c>
      <c r="BV23" s="19">
        <v>124.6</v>
      </c>
      <c r="BW23" s="19">
        <v>115.2</v>
      </c>
      <c r="BX23" s="19">
        <v>123.5</v>
      </c>
      <c r="BY23" s="19">
        <v>127.9</v>
      </c>
      <c r="BZ23" s="19">
        <v>147</v>
      </c>
      <c r="CA23" s="19">
        <v>174.4</v>
      </c>
      <c r="CB23" s="19">
        <v>175.2</v>
      </c>
      <c r="CC23" s="19">
        <v>160.1</v>
      </c>
      <c r="CD23" s="19">
        <v>163.69999999999999</v>
      </c>
      <c r="CE23" s="19">
        <v>167.9</v>
      </c>
      <c r="CF23" s="19">
        <v>143.5</v>
      </c>
      <c r="CG23" s="19">
        <v>143.4</v>
      </c>
      <c r="CH23" s="19">
        <v>132.80000000000001</v>
      </c>
      <c r="CI23" s="19">
        <v>142.9</v>
      </c>
      <c r="CJ23" s="19">
        <v>162.19999999999999</v>
      </c>
      <c r="CK23" s="19">
        <v>174.7</v>
      </c>
      <c r="CL23" s="19">
        <v>183.5</v>
      </c>
      <c r="CM23" s="19">
        <v>192.7</v>
      </c>
      <c r="CN23" s="19">
        <v>197.8</v>
      </c>
      <c r="CO23" s="19">
        <v>191</v>
      </c>
      <c r="CP23" s="19">
        <v>227.5</v>
      </c>
      <c r="CQ23" s="19">
        <v>244.3</v>
      </c>
      <c r="CR23" s="19">
        <v>243.2</v>
      </c>
      <c r="CS23" s="19">
        <v>216.1</v>
      </c>
      <c r="CT23" s="19">
        <v>172.6</v>
      </c>
      <c r="CU23" s="19">
        <v>158.1</v>
      </c>
      <c r="CV23" s="19">
        <v>167.3</v>
      </c>
      <c r="CW23" s="19">
        <v>153.30000000000001</v>
      </c>
      <c r="CX23" s="19">
        <v>166.6</v>
      </c>
      <c r="CY23" s="19">
        <v>208.5</v>
      </c>
      <c r="CZ23" s="19">
        <v>212.1</v>
      </c>
      <c r="DA23" s="19">
        <v>263.8</v>
      </c>
      <c r="DB23" s="19">
        <v>288.3</v>
      </c>
      <c r="DC23" s="19">
        <v>281.60000000000002</v>
      </c>
      <c r="DD23" s="19">
        <v>213.9</v>
      </c>
      <c r="DE23" s="19">
        <v>170.6</v>
      </c>
      <c r="DF23" s="19">
        <v>167.5</v>
      </c>
      <c r="DG23" s="19">
        <v>149.9</v>
      </c>
      <c r="DH23" s="19">
        <v>152.30000000000001</v>
      </c>
      <c r="DI23" s="19">
        <v>142.30000000000001</v>
      </c>
      <c r="DJ23" s="19">
        <v>165.3</v>
      </c>
      <c r="DK23" s="19">
        <v>191.2</v>
      </c>
      <c r="DL23" s="19">
        <v>185.3</v>
      </c>
      <c r="DM23" s="19">
        <v>178.5</v>
      </c>
      <c r="DN23" s="19">
        <v>238</v>
      </c>
      <c r="DO23" s="19">
        <v>291.3</v>
      </c>
      <c r="DP23" s="19">
        <v>281.2</v>
      </c>
      <c r="DQ23" s="19">
        <v>236</v>
      </c>
      <c r="DR23" s="19">
        <v>212.7</v>
      </c>
      <c r="DS23" s="19">
        <v>180</v>
      </c>
      <c r="DT23" s="19">
        <v>186.7</v>
      </c>
      <c r="DU23" s="19">
        <v>224.2</v>
      </c>
      <c r="DV23" s="19">
        <v>259.10000000000002</v>
      </c>
      <c r="DW23" s="19">
        <v>226.1</v>
      </c>
    </row>
    <row r="24" spans="1:127">
      <c r="A24" s="17" t="s">
        <v>641</v>
      </c>
      <c r="B24" s="17" t="s">
        <v>642</v>
      </c>
      <c r="C24" s="18">
        <v>0.27737000000000001</v>
      </c>
      <c r="D24" s="19">
        <v>142.4</v>
      </c>
      <c r="E24" s="19">
        <v>155.9</v>
      </c>
      <c r="F24" s="19">
        <v>186.5</v>
      </c>
      <c r="G24" s="19">
        <v>194.6</v>
      </c>
      <c r="H24" s="19">
        <v>198</v>
      </c>
      <c r="I24" s="19">
        <v>189.4</v>
      </c>
      <c r="J24" s="19">
        <v>172.9</v>
      </c>
      <c r="K24" s="19">
        <v>171.1</v>
      </c>
      <c r="L24" s="19">
        <v>147.9</v>
      </c>
      <c r="M24" s="19">
        <v>142.30000000000001</v>
      </c>
      <c r="N24" s="19">
        <v>129.80000000000001</v>
      </c>
      <c r="O24" s="19">
        <v>124.1</v>
      </c>
      <c r="P24" s="19">
        <v>148.9</v>
      </c>
      <c r="Q24" s="19">
        <v>168.5</v>
      </c>
      <c r="R24" s="19">
        <v>176.9</v>
      </c>
      <c r="S24" s="19">
        <v>181.1</v>
      </c>
      <c r="T24" s="19">
        <v>170.8</v>
      </c>
      <c r="U24" s="19">
        <v>162.4</v>
      </c>
      <c r="V24" s="19">
        <v>187.9</v>
      </c>
      <c r="W24" s="19">
        <v>249.9</v>
      </c>
      <c r="X24" s="19">
        <v>213.8</v>
      </c>
      <c r="Y24" s="19">
        <v>155.6</v>
      </c>
      <c r="Z24" s="19">
        <v>144.30000000000001</v>
      </c>
      <c r="AA24" s="19">
        <v>158.30000000000001</v>
      </c>
      <c r="AB24" s="19">
        <v>188.9</v>
      </c>
      <c r="AC24" s="19">
        <v>224</v>
      </c>
      <c r="AD24" s="19">
        <v>248.5</v>
      </c>
      <c r="AE24" s="19">
        <v>265.89999999999998</v>
      </c>
      <c r="AF24" s="19">
        <v>289.89999999999998</v>
      </c>
      <c r="AG24" s="19">
        <v>310.7</v>
      </c>
      <c r="AH24" s="19">
        <v>315.39999999999998</v>
      </c>
      <c r="AI24" s="19">
        <v>320.2</v>
      </c>
      <c r="AJ24" s="19">
        <v>201.1</v>
      </c>
      <c r="AK24" s="19">
        <v>137.5</v>
      </c>
      <c r="AL24" s="19">
        <v>116.2</v>
      </c>
      <c r="AM24" s="19">
        <v>109.2</v>
      </c>
      <c r="AN24" s="19">
        <v>100.5</v>
      </c>
      <c r="AO24" s="19">
        <v>105.5</v>
      </c>
      <c r="AP24" s="19">
        <v>118.4</v>
      </c>
      <c r="AQ24" s="19">
        <v>130.6</v>
      </c>
      <c r="AR24" s="19">
        <v>132</v>
      </c>
      <c r="AS24" s="19">
        <v>131.19999999999999</v>
      </c>
      <c r="AT24" s="19">
        <v>138.19999999999999</v>
      </c>
      <c r="AU24" s="19">
        <v>152.19999999999999</v>
      </c>
      <c r="AV24" s="19">
        <v>137.19999999999999</v>
      </c>
      <c r="AW24" s="19">
        <v>123</v>
      </c>
      <c r="AX24" s="19">
        <v>127.6</v>
      </c>
      <c r="AY24" s="19">
        <v>133.19999999999999</v>
      </c>
      <c r="AZ24" s="19">
        <v>167.7</v>
      </c>
      <c r="BA24" s="19">
        <v>194.1</v>
      </c>
      <c r="BB24" s="19">
        <v>214.3</v>
      </c>
      <c r="BC24" s="19">
        <v>230.4</v>
      </c>
      <c r="BD24" s="19">
        <v>235.5</v>
      </c>
      <c r="BE24" s="19">
        <v>229.8</v>
      </c>
      <c r="BF24" s="19">
        <v>214.7</v>
      </c>
      <c r="BG24" s="19">
        <v>201.8</v>
      </c>
      <c r="BH24" s="19">
        <v>128.5</v>
      </c>
      <c r="BI24" s="19">
        <v>102.5</v>
      </c>
      <c r="BJ24" s="19">
        <v>96.8</v>
      </c>
      <c r="BK24" s="19">
        <v>91.1</v>
      </c>
      <c r="BL24" s="19">
        <v>99.5</v>
      </c>
      <c r="BM24" s="19">
        <v>109</v>
      </c>
      <c r="BN24" s="19">
        <v>112.5</v>
      </c>
      <c r="BO24" s="19">
        <v>132.6</v>
      </c>
      <c r="BP24" s="19">
        <v>132</v>
      </c>
      <c r="BQ24" s="19">
        <v>122.3</v>
      </c>
      <c r="BR24" s="19">
        <v>119.6</v>
      </c>
      <c r="BS24" s="19">
        <v>119.6</v>
      </c>
      <c r="BT24" s="19">
        <v>117.7</v>
      </c>
      <c r="BU24" s="19">
        <v>111.4</v>
      </c>
      <c r="BV24" s="19">
        <v>108.1</v>
      </c>
      <c r="BW24" s="19">
        <v>130.5</v>
      </c>
      <c r="BX24" s="19">
        <v>170.8</v>
      </c>
      <c r="BY24" s="19">
        <v>205.5</v>
      </c>
      <c r="BZ24" s="19">
        <v>224.6</v>
      </c>
      <c r="CA24" s="19">
        <v>232.3</v>
      </c>
      <c r="CB24" s="19">
        <v>226</v>
      </c>
      <c r="CC24" s="19">
        <v>220</v>
      </c>
      <c r="CD24" s="19">
        <v>232.6</v>
      </c>
      <c r="CE24" s="19">
        <v>225.5</v>
      </c>
      <c r="CF24" s="19">
        <v>167</v>
      </c>
      <c r="CG24" s="19">
        <v>141.4</v>
      </c>
      <c r="CH24" s="19">
        <v>131.4</v>
      </c>
      <c r="CI24" s="19">
        <v>133.80000000000001</v>
      </c>
      <c r="CJ24" s="19">
        <v>143.1</v>
      </c>
      <c r="CK24" s="19">
        <v>157.9</v>
      </c>
      <c r="CL24" s="19">
        <v>170.1</v>
      </c>
      <c r="CM24" s="19">
        <v>176.2</v>
      </c>
      <c r="CN24" s="19">
        <v>175.7</v>
      </c>
      <c r="CO24" s="19">
        <v>170.4</v>
      </c>
      <c r="CP24" s="19">
        <v>187</v>
      </c>
      <c r="CQ24" s="19">
        <v>206.3</v>
      </c>
      <c r="CR24" s="19">
        <v>250.6</v>
      </c>
      <c r="CS24" s="19">
        <v>262.3</v>
      </c>
      <c r="CT24" s="19">
        <v>211.2</v>
      </c>
      <c r="CU24" s="19">
        <v>215.9</v>
      </c>
      <c r="CV24" s="19">
        <v>231.9</v>
      </c>
      <c r="CW24" s="19">
        <v>240.9</v>
      </c>
      <c r="CX24" s="19">
        <v>265.7</v>
      </c>
      <c r="CY24" s="19">
        <v>297.89999999999998</v>
      </c>
      <c r="CZ24" s="19">
        <v>322.3</v>
      </c>
      <c r="DA24" s="19">
        <v>372.6</v>
      </c>
      <c r="DB24" s="19">
        <v>410</v>
      </c>
      <c r="DC24" s="19">
        <v>491.1</v>
      </c>
      <c r="DD24" s="19">
        <v>364.4</v>
      </c>
      <c r="DE24" s="19">
        <v>200.7</v>
      </c>
      <c r="DF24" s="19">
        <v>147.5</v>
      </c>
      <c r="DG24" s="19">
        <v>143.80000000000001</v>
      </c>
      <c r="DH24" s="19">
        <v>162.30000000000001</v>
      </c>
      <c r="DI24" s="19">
        <v>178</v>
      </c>
      <c r="DJ24" s="19">
        <v>183.1</v>
      </c>
      <c r="DK24" s="19">
        <v>188.6</v>
      </c>
      <c r="DL24" s="19">
        <v>201.8</v>
      </c>
      <c r="DM24" s="19">
        <v>190.2</v>
      </c>
      <c r="DN24" s="19">
        <v>204.6</v>
      </c>
      <c r="DO24" s="19">
        <v>254.5</v>
      </c>
      <c r="DP24" s="19">
        <v>209.6</v>
      </c>
      <c r="DQ24" s="19">
        <v>171.7</v>
      </c>
      <c r="DR24" s="19">
        <v>170.6</v>
      </c>
      <c r="DS24" s="19">
        <v>181.7</v>
      </c>
      <c r="DT24" s="19">
        <v>194.5</v>
      </c>
      <c r="DU24" s="19">
        <v>232</v>
      </c>
      <c r="DV24" s="19">
        <v>255.2</v>
      </c>
      <c r="DW24" s="19">
        <v>289.5</v>
      </c>
    </row>
    <row r="25" spans="1:127">
      <c r="A25" s="17" t="s">
        <v>643</v>
      </c>
      <c r="B25" s="17" t="s">
        <v>644</v>
      </c>
      <c r="C25" s="18">
        <v>2.051E-2</v>
      </c>
      <c r="D25" s="19">
        <v>106.9</v>
      </c>
      <c r="E25" s="19">
        <v>107.8</v>
      </c>
      <c r="F25" s="19">
        <v>103.8</v>
      </c>
      <c r="G25" s="19">
        <v>107.9</v>
      </c>
      <c r="H25" s="19">
        <v>107</v>
      </c>
      <c r="I25" s="19">
        <v>111.9</v>
      </c>
      <c r="J25" s="19">
        <v>113.6</v>
      </c>
      <c r="K25" s="19">
        <v>116.7</v>
      </c>
      <c r="L25" s="19">
        <v>93.7</v>
      </c>
      <c r="M25" s="19">
        <v>78.099999999999994</v>
      </c>
      <c r="N25" s="19">
        <v>77.7</v>
      </c>
      <c r="O25" s="19">
        <v>77.599999999999994</v>
      </c>
      <c r="P25" s="19">
        <v>77.5</v>
      </c>
      <c r="Q25" s="19">
        <v>77.2</v>
      </c>
      <c r="R25" s="19">
        <v>77.2</v>
      </c>
      <c r="S25" s="19">
        <v>77.2</v>
      </c>
      <c r="T25" s="19">
        <v>83</v>
      </c>
      <c r="U25" s="19">
        <v>112.1</v>
      </c>
      <c r="V25" s="19">
        <v>144</v>
      </c>
      <c r="W25" s="19">
        <v>190.6</v>
      </c>
      <c r="X25" s="19">
        <v>120.9</v>
      </c>
      <c r="Y25" s="19">
        <v>99.9</v>
      </c>
      <c r="Z25" s="19">
        <v>99.9</v>
      </c>
      <c r="AA25" s="19">
        <v>96.7</v>
      </c>
      <c r="AB25" s="19">
        <v>93.3</v>
      </c>
      <c r="AC25" s="19">
        <v>89.1</v>
      </c>
      <c r="AD25" s="19">
        <v>103.4</v>
      </c>
      <c r="AE25" s="19">
        <v>171.3</v>
      </c>
      <c r="AF25" s="19">
        <v>174.3</v>
      </c>
      <c r="AG25" s="19">
        <v>157.69999999999999</v>
      </c>
      <c r="AH25" s="19">
        <v>156.6</v>
      </c>
      <c r="AI25" s="19">
        <v>131.80000000000001</v>
      </c>
      <c r="AJ25" s="19">
        <v>122.9</v>
      </c>
      <c r="AK25" s="19">
        <v>71.599999999999994</v>
      </c>
      <c r="AL25" s="19">
        <v>71</v>
      </c>
      <c r="AM25" s="19">
        <v>71</v>
      </c>
      <c r="AN25" s="19">
        <v>71</v>
      </c>
      <c r="AO25" s="19">
        <v>71</v>
      </c>
      <c r="AP25" s="19">
        <v>71</v>
      </c>
      <c r="AQ25" s="19">
        <v>71</v>
      </c>
      <c r="AR25" s="19">
        <v>71</v>
      </c>
      <c r="AS25" s="19">
        <v>71</v>
      </c>
      <c r="AT25" s="19">
        <v>71</v>
      </c>
      <c r="AU25" s="19">
        <v>71</v>
      </c>
      <c r="AV25" s="19">
        <v>71</v>
      </c>
      <c r="AW25" s="19">
        <v>71</v>
      </c>
      <c r="AX25" s="19">
        <v>71</v>
      </c>
      <c r="AY25" s="19">
        <v>71</v>
      </c>
      <c r="AZ25" s="19">
        <v>71</v>
      </c>
      <c r="BA25" s="19">
        <v>71</v>
      </c>
      <c r="BB25" s="19">
        <v>71</v>
      </c>
      <c r="BC25" s="19">
        <v>71</v>
      </c>
      <c r="BD25" s="19">
        <v>71</v>
      </c>
      <c r="BE25" s="19">
        <v>71</v>
      </c>
      <c r="BF25" s="19">
        <v>71</v>
      </c>
      <c r="BG25" s="19">
        <v>71</v>
      </c>
      <c r="BH25" s="19">
        <v>71</v>
      </c>
      <c r="BI25" s="19">
        <v>71</v>
      </c>
      <c r="BJ25" s="19">
        <v>71</v>
      </c>
      <c r="BK25" s="19">
        <v>71</v>
      </c>
      <c r="BL25" s="19">
        <v>71</v>
      </c>
      <c r="BM25" s="19">
        <v>71</v>
      </c>
      <c r="BN25" s="19">
        <v>71</v>
      </c>
      <c r="BO25" s="19">
        <v>71</v>
      </c>
      <c r="BP25" s="19">
        <v>71</v>
      </c>
      <c r="BQ25" s="19">
        <v>71</v>
      </c>
      <c r="BR25" s="19">
        <v>71</v>
      </c>
      <c r="BS25" s="19">
        <v>71</v>
      </c>
      <c r="BT25" s="19">
        <v>71</v>
      </c>
      <c r="BU25" s="19">
        <v>71</v>
      </c>
      <c r="BV25" s="19">
        <v>71</v>
      </c>
      <c r="BW25" s="19">
        <v>71</v>
      </c>
      <c r="BX25" s="19">
        <v>71</v>
      </c>
      <c r="BY25" s="19">
        <v>71</v>
      </c>
      <c r="BZ25" s="19">
        <v>71</v>
      </c>
      <c r="CA25" s="19">
        <v>71</v>
      </c>
      <c r="CB25" s="19">
        <v>71</v>
      </c>
      <c r="CC25" s="19">
        <v>71</v>
      </c>
      <c r="CD25" s="19">
        <v>71</v>
      </c>
      <c r="CE25" s="19">
        <v>71</v>
      </c>
      <c r="CF25" s="19">
        <v>71</v>
      </c>
      <c r="CG25" s="19">
        <v>61.4</v>
      </c>
      <c r="CH25" s="19">
        <v>64.2</v>
      </c>
      <c r="CI25" s="19">
        <v>69.8</v>
      </c>
      <c r="CJ25" s="19">
        <v>68.099999999999994</v>
      </c>
      <c r="CK25" s="19">
        <v>68.099999999999994</v>
      </c>
      <c r="CL25" s="19">
        <v>68.099999999999994</v>
      </c>
      <c r="CM25" s="19">
        <v>68.099999999999994</v>
      </c>
      <c r="CN25" s="19">
        <v>68.099999999999994</v>
      </c>
      <c r="CO25" s="19">
        <v>68.099999999999994</v>
      </c>
      <c r="CP25" s="19">
        <v>68.099999999999994</v>
      </c>
      <c r="CQ25" s="19">
        <v>74.7</v>
      </c>
      <c r="CR25" s="19">
        <v>65.7</v>
      </c>
      <c r="CS25" s="19">
        <v>70.8</v>
      </c>
      <c r="CT25" s="19">
        <v>69.099999999999994</v>
      </c>
      <c r="CU25" s="19">
        <v>66.099999999999994</v>
      </c>
      <c r="CV25" s="19">
        <v>68.099999999999994</v>
      </c>
      <c r="CW25" s="19">
        <v>68.099999999999994</v>
      </c>
      <c r="CX25" s="19">
        <v>68.099999999999994</v>
      </c>
      <c r="CY25" s="19">
        <v>68.099999999999994</v>
      </c>
      <c r="CZ25" s="19">
        <v>68.099999999999994</v>
      </c>
      <c r="DA25" s="19">
        <v>68.099999999999994</v>
      </c>
      <c r="DB25" s="19">
        <v>68.099999999999994</v>
      </c>
      <c r="DC25" s="19">
        <v>73.900000000000006</v>
      </c>
      <c r="DD25" s="19">
        <v>80.3</v>
      </c>
      <c r="DE25" s="19">
        <v>67.099999999999994</v>
      </c>
      <c r="DF25" s="19">
        <v>69.7</v>
      </c>
      <c r="DG25" s="19">
        <v>71.3</v>
      </c>
      <c r="DH25" s="19">
        <v>77.900000000000006</v>
      </c>
      <c r="DI25" s="19">
        <v>77.900000000000006</v>
      </c>
      <c r="DJ25" s="19">
        <v>76.5</v>
      </c>
      <c r="DK25" s="19">
        <v>77.900000000000006</v>
      </c>
      <c r="DL25" s="19">
        <v>77.900000000000006</v>
      </c>
      <c r="DM25" s="19">
        <v>77.900000000000006</v>
      </c>
      <c r="DN25" s="19">
        <v>77.900000000000006</v>
      </c>
      <c r="DO25" s="19">
        <v>83.8</v>
      </c>
      <c r="DP25" s="19">
        <v>98</v>
      </c>
      <c r="DQ25" s="19">
        <v>86.1</v>
      </c>
      <c r="DR25" s="19">
        <v>83.5</v>
      </c>
      <c r="DS25" s="19">
        <v>96</v>
      </c>
      <c r="DT25" s="19">
        <v>106.2</v>
      </c>
      <c r="DU25" s="19">
        <v>106.9</v>
      </c>
      <c r="DV25" s="19">
        <v>106.9</v>
      </c>
      <c r="DW25" s="19">
        <v>106.9</v>
      </c>
    </row>
    <row r="26" spans="1:127">
      <c r="A26" s="17" t="s">
        <v>645</v>
      </c>
      <c r="B26" s="17" t="s">
        <v>646</v>
      </c>
      <c r="C26" s="18">
        <v>0.16445000000000001</v>
      </c>
      <c r="D26" s="19">
        <v>72.8</v>
      </c>
      <c r="E26" s="19">
        <v>72</v>
      </c>
      <c r="F26" s="19">
        <v>80.099999999999994</v>
      </c>
      <c r="G26" s="19">
        <v>94.1</v>
      </c>
      <c r="H26" s="19">
        <v>105.6</v>
      </c>
      <c r="I26" s="19">
        <v>104.5</v>
      </c>
      <c r="J26" s="19">
        <v>111.8</v>
      </c>
      <c r="K26" s="19">
        <v>145.19999999999999</v>
      </c>
      <c r="L26" s="19">
        <v>161.6</v>
      </c>
      <c r="M26" s="19">
        <v>190</v>
      </c>
      <c r="N26" s="19">
        <v>216.2</v>
      </c>
      <c r="O26" s="19">
        <v>159.1</v>
      </c>
      <c r="P26" s="19">
        <v>145.19999999999999</v>
      </c>
      <c r="Q26" s="19">
        <v>141.69999999999999</v>
      </c>
      <c r="R26" s="19">
        <v>190.8</v>
      </c>
      <c r="S26" s="19">
        <v>279</v>
      </c>
      <c r="T26" s="19">
        <v>441.3</v>
      </c>
      <c r="U26" s="19">
        <v>491</v>
      </c>
      <c r="V26" s="19">
        <v>530.9</v>
      </c>
      <c r="W26" s="19">
        <v>392.7</v>
      </c>
      <c r="X26" s="19">
        <v>210.1</v>
      </c>
      <c r="Y26" s="19">
        <v>163.30000000000001</v>
      </c>
      <c r="Z26" s="19">
        <v>133.1</v>
      </c>
      <c r="AA26" s="19">
        <v>126.8</v>
      </c>
      <c r="AB26" s="19">
        <v>130.69999999999999</v>
      </c>
      <c r="AC26" s="19">
        <v>139.5</v>
      </c>
      <c r="AD26" s="19">
        <v>185</v>
      </c>
      <c r="AE26" s="19">
        <v>243.4</v>
      </c>
      <c r="AF26" s="19">
        <v>232</v>
      </c>
      <c r="AG26" s="19">
        <v>206.1</v>
      </c>
      <c r="AH26" s="19">
        <v>201.8</v>
      </c>
      <c r="AI26" s="19">
        <v>204.4</v>
      </c>
      <c r="AJ26" s="19">
        <v>208.7</v>
      </c>
      <c r="AK26" s="19">
        <v>193.5</v>
      </c>
      <c r="AL26" s="19">
        <v>198</v>
      </c>
      <c r="AM26" s="19">
        <v>185</v>
      </c>
      <c r="AN26" s="19">
        <v>171.8</v>
      </c>
      <c r="AO26" s="19">
        <v>179.9</v>
      </c>
      <c r="AP26" s="19">
        <v>204.2</v>
      </c>
      <c r="AQ26" s="19">
        <v>275.5</v>
      </c>
      <c r="AR26" s="19">
        <v>440.2</v>
      </c>
      <c r="AS26" s="19">
        <v>460.3</v>
      </c>
      <c r="AT26" s="19">
        <v>369.4</v>
      </c>
      <c r="AU26" s="19">
        <v>269.89999999999998</v>
      </c>
      <c r="AV26" s="19">
        <v>209.5</v>
      </c>
      <c r="AW26" s="19">
        <v>184.3</v>
      </c>
      <c r="AX26" s="19">
        <v>144.9</v>
      </c>
      <c r="AY26" s="19">
        <v>133.19999999999999</v>
      </c>
      <c r="AZ26" s="19">
        <v>123.5</v>
      </c>
      <c r="BA26" s="19">
        <v>117.4</v>
      </c>
      <c r="BB26" s="19">
        <v>123.5</v>
      </c>
      <c r="BC26" s="19">
        <v>129.5</v>
      </c>
      <c r="BD26" s="19">
        <v>117</v>
      </c>
      <c r="BE26" s="19">
        <v>107.8</v>
      </c>
      <c r="BF26" s="19">
        <v>104.3</v>
      </c>
      <c r="BG26" s="19">
        <v>120.6</v>
      </c>
      <c r="BH26" s="19">
        <v>122.2</v>
      </c>
      <c r="BI26" s="19">
        <v>117.8</v>
      </c>
      <c r="BJ26" s="19">
        <v>114.5</v>
      </c>
      <c r="BK26" s="19">
        <v>110.6</v>
      </c>
      <c r="BL26" s="19">
        <v>107.9</v>
      </c>
      <c r="BM26" s="19">
        <v>102.3</v>
      </c>
      <c r="BN26" s="19">
        <v>111.8</v>
      </c>
      <c r="BO26" s="19">
        <v>117.2</v>
      </c>
      <c r="BP26" s="19">
        <v>220.5</v>
      </c>
      <c r="BQ26" s="19">
        <v>193.8</v>
      </c>
      <c r="BR26" s="19">
        <v>237.6</v>
      </c>
      <c r="BS26" s="19">
        <v>335.5</v>
      </c>
      <c r="BT26" s="19">
        <v>363</v>
      </c>
      <c r="BU26" s="19">
        <v>346.2</v>
      </c>
      <c r="BV26" s="19">
        <v>250.7</v>
      </c>
      <c r="BW26" s="19">
        <v>157.30000000000001</v>
      </c>
      <c r="BX26" s="19">
        <v>122.6</v>
      </c>
      <c r="BY26" s="19">
        <v>115.8</v>
      </c>
      <c r="BZ26" s="19">
        <v>135.30000000000001</v>
      </c>
      <c r="CA26" s="19">
        <v>169</v>
      </c>
      <c r="CB26" s="19">
        <v>163.30000000000001</v>
      </c>
      <c r="CC26" s="19">
        <v>147.80000000000001</v>
      </c>
      <c r="CD26" s="19">
        <v>162.30000000000001</v>
      </c>
      <c r="CE26" s="19">
        <v>175.8</v>
      </c>
      <c r="CF26" s="19">
        <v>131.30000000000001</v>
      </c>
      <c r="CG26" s="19">
        <v>119.1</v>
      </c>
      <c r="CH26" s="19">
        <v>105.3</v>
      </c>
      <c r="CI26" s="19">
        <v>108</v>
      </c>
      <c r="CJ26" s="19">
        <v>118.6</v>
      </c>
      <c r="CK26" s="19">
        <v>134.19999999999999</v>
      </c>
      <c r="CL26" s="19">
        <v>157.80000000000001</v>
      </c>
      <c r="CM26" s="19">
        <v>181.9</v>
      </c>
      <c r="CN26" s="19">
        <v>217.2</v>
      </c>
      <c r="CO26" s="19">
        <v>328.7</v>
      </c>
      <c r="CP26" s="19">
        <v>356.8</v>
      </c>
      <c r="CQ26" s="19">
        <v>478.7</v>
      </c>
      <c r="CR26" s="19">
        <v>729.8</v>
      </c>
      <c r="CS26" s="19">
        <v>468.5</v>
      </c>
      <c r="CT26" s="19">
        <v>276.2</v>
      </c>
      <c r="CU26" s="19">
        <v>229.3</v>
      </c>
      <c r="CV26" s="19">
        <v>204.4</v>
      </c>
      <c r="CW26" s="19">
        <v>142</v>
      </c>
      <c r="CX26" s="19">
        <v>133.69999999999999</v>
      </c>
      <c r="CY26" s="19">
        <v>135.4</v>
      </c>
      <c r="CZ26" s="19">
        <v>142.4</v>
      </c>
      <c r="DA26" s="19">
        <v>224.7</v>
      </c>
      <c r="DB26" s="19">
        <v>387.1</v>
      </c>
      <c r="DC26" s="19">
        <v>442.3</v>
      </c>
      <c r="DD26" s="19">
        <v>330.7</v>
      </c>
      <c r="DE26" s="19">
        <v>316</v>
      </c>
      <c r="DF26" s="19">
        <v>362.6</v>
      </c>
      <c r="DG26" s="19">
        <v>241.1</v>
      </c>
      <c r="DH26" s="19">
        <v>164.1</v>
      </c>
      <c r="DI26" s="19">
        <v>175</v>
      </c>
      <c r="DJ26" s="19">
        <v>219.7</v>
      </c>
      <c r="DK26" s="19">
        <v>232.9</v>
      </c>
      <c r="DL26" s="19">
        <v>231.8</v>
      </c>
      <c r="DM26" s="19">
        <v>220.4</v>
      </c>
      <c r="DN26" s="19">
        <v>293.10000000000002</v>
      </c>
      <c r="DO26" s="19">
        <v>290.2</v>
      </c>
      <c r="DP26" s="19">
        <v>267.60000000000002</v>
      </c>
      <c r="DQ26" s="19">
        <v>265.5</v>
      </c>
      <c r="DR26" s="19">
        <v>266.8</v>
      </c>
      <c r="DS26" s="19">
        <v>218.6</v>
      </c>
      <c r="DT26" s="19">
        <v>157.5</v>
      </c>
      <c r="DU26" s="19">
        <v>139.30000000000001</v>
      </c>
      <c r="DV26" s="19">
        <v>150.4</v>
      </c>
      <c r="DW26" s="19">
        <v>172.5</v>
      </c>
    </row>
    <row r="27" spans="1:127">
      <c r="A27" s="17" t="s">
        <v>647</v>
      </c>
      <c r="B27" s="17" t="s">
        <v>648</v>
      </c>
      <c r="C27" s="18">
        <v>7.213E-2</v>
      </c>
      <c r="D27" s="19">
        <v>87.5</v>
      </c>
      <c r="E27" s="19">
        <v>89.2</v>
      </c>
      <c r="F27" s="19">
        <v>87</v>
      </c>
      <c r="G27" s="19">
        <v>83.6</v>
      </c>
      <c r="H27" s="19">
        <v>80.3</v>
      </c>
      <c r="I27" s="19">
        <v>93.7</v>
      </c>
      <c r="J27" s="19">
        <v>101.9</v>
      </c>
      <c r="K27" s="19">
        <v>94.7</v>
      </c>
      <c r="L27" s="19">
        <v>101.9</v>
      </c>
      <c r="M27" s="19">
        <v>116.8</v>
      </c>
      <c r="N27" s="19">
        <v>143.69999999999999</v>
      </c>
      <c r="O27" s="19">
        <v>157.1</v>
      </c>
      <c r="P27" s="19">
        <v>162.6</v>
      </c>
      <c r="Q27" s="19">
        <v>155.1</v>
      </c>
      <c r="R27" s="19">
        <v>146.6</v>
      </c>
      <c r="S27" s="19">
        <v>150.30000000000001</v>
      </c>
      <c r="T27" s="19">
        <v>175.9</v>
      </c>
      <c r="U27" s="19">
        <v>188.6</v>
      </c>
      <c r="V27" s="19">
        <v>198.2</v>
      </c>
      <c r="W27" s="19">
        <v>196.2</v>
      </c>
      <c r="X27" s="19">
        <v>209.9</v>
      </c>
      <c r="Y27" s="19">
        <v>216</v>
      </c>
      <c r="Z27" s="19">
        <v>220.4</v>
      </c>
      <c r="AA27" s="19">
        <v>199.1</v>
      </c>
      <c r="AB27" s="19">
        <v>191.6</v>
      </c>
      <c r="AC27" s="19">
        <v>171.3</v>
      </c>
      <c r="AD27" s="19">
        <v>151.4</v>
      </c>
      <c r="AE27" s="19">
        <v>140.1</v>
      </c>
      <c r="AF27" s="19">
        <v>134.30000000000001</v>
      </c>
      <c r="AG27" s="19">
        <v>129.9</v>
      </c>
      <c r="AH27" s="19">
        <v>129.4</v>
      </c>
      <c r="AI27" s="19">
        <v>126.5</v>
      </c>
      <c r="AJ27" s="19">
        <v>123.4</v>
      </c>
      <c r="AK27" s="19">
        <v>111.3</v>
      </c>
      <c r="AL27" s="19">
        <v>107.6</v>
      </c>
      <c r="AM27" s="19">
        <v>114.6</v>
      </c>
      <c r="AN27" s="19">
        <v>115.2</v>
      </c>
      <c r="AO27" s="19">
        <v>114</v>
      </c>
      <c r="AP27" s="19">
        <v>112.1</v>
      </c>
      <c r="AQ27" s="19">
        <v>108.5</v>
      </c>
      <c r="AR27" s="19">
        <v>104.8</v>
      </c>
      <c r="AS27" s="19">
        <v>109.2</v>
      </c>
      <c r="AT27" s="19">
        <v>110.7</v>
      </c>
      <c r="AU27" s="19">
        <v>107.5</v>
      </c>
      <c r="AV27" s="19">
        <v>106.6</v>
      </c>
      <c r="AW27" s="19">
        <v>103.2</v>
      </c>
      <c r="AX27" s="19">
        <v>107.1</v>
      </c>
      <c r="AY27" s="19">
        <v>110.4</v>
      </c>
      <c r="AZ27" s="19">
        <v>124.1</v>
      </c>
      <c r="BA27" s="19">
        <v>130.19999999999999</v>
      </c>
      <c r="BB27" s="19">
        <v>132.19999999999999</v>
      </c>
      <c r="BC27" s="19">
        <v>140.9</v>
      </c>
      <c r="BD27" s="19">
        <v>171.7</v>
      </c>
      <c r="BE27" s="19">
        <v>181.6</v>
      </c>
      <c r="BF27" s="19">
        <v>186.8</v>
      </c>
      <c r="BG27" s="19">
        <v>194.6</v>
      </c>
      <c r="BH27" s="19">
        <v>199</v>
      </c>
      <c r="BI27" s="19">
        <v>196.7</v>
      </c>
      <c r="BJ27" s="19">
        <v>197.5</v>
      </c>
      <c r="BK27" s="19">
        <v>207.8</v>
      </c>
      <c r="BL27" s="19">
        <v>205.1</v>
      </c>
      <c r="BM27" s="19">
        <v>206.7</v>
      </c>
      <c r="BN27" s="19">
        <v>197.4</v>
      </c>
      <c r="BO27" s="19">
        <v>199.4</v>
      </c>
      <c r="BP27" s="19">
        <v>194.7</v>
      </c>
      <c r="BQ27" s="19">
        <v>185.9</v>
      </c>
      <c r="BR27" s="19">
        <v>177.6</v>
      </c>
      <c r="BS27" s="19">
        <v>163.4</v>
      </c>
      <c r="BT27" s="19">
        <v>156.1</v>
      </c>
      <c r="BU27" s="19">
        <v>147.1</v>
      </c>
      <c r="BV27" s="19">
        <v>141.5</v>
      </c>
      <c r="BW27" s="19">
        <v>148.80000000000001</v>
      </c>
      <c r="BX27" s="19">
        <v>151.5</v>
      </c>
      <c r="BY27" s="19">
        <v>135.80000000000001</v>
      </c>
      <c r="BZ27" s="19">
        <v>124.8</v>
      </c>
      <c r="CA27" s="19">
        <v>123.4</v>
      </c>
      <c r="CB27" s="19">
        <v>123.2</v>
      </c>
      <c r="CC27" s="19">
        <v>131.5</v>
      </c>
      <c r="CD27" s="19">
        <v>133.5</v>
      </c>
      <c r="CE27" s="19">
        <v>132.4</v>
      </c>
      <c r="CF27" s="19">
        <v>137.9</v>
      </c>
      <c r="CG27" s="19">
        <v>144.30000000000001</v>
      </c>
      <c r="CH27" s="19">
        <v>140.19999999999999</v>
      </c>
      <c r="CI27" s="19">
        <v>145.6</v>
      </c>
      <c r="CJ27" s="19">
        <v>152.4</v>
      </c>
      <c r="CK27" s="19">
        <v>155.5</v>
      </c>
      <c r="CL27" s="19">
        <v>156.5</v>
      </c>
      <c r="CM27" s="19">
        <v>155.19999999999999</v>
      </c>
      <c r="CN27" s="19">
        <v>155.69999999999999</v>
      </c>
      <c r="CO27" s="19">
        <v>156.5</v>
      </c>
      <c r="CP27" s="19">
        <v>153</v>
      </c>
      <c r="CQ27" s="19">
        <v>166.5</v>
      </c>
      <c r="CR27" s="19">
        <v>175.4</v>
      </c>
      <c r="CS27" s="19">
        <v>181.2</v>
      </c>
      <c r="CT27" s="19">
        <v>186.1</v>
      </c>
      <c r="CU27" s="19">
        <v>188.6</v>
      </c>
      <c r="CV27" s="19">
        <v>198.9</v>
      </c>
      <c r="CW27" s="19">
        <v>188.6</v>
      </c>
      <c r="CX27" s="19">
        <v>179.4</v>
      </c>
      <c r="CY27" s="19">
        <v>166.1</v>
      </c>
      <c r="CZ27" s="19">
        <v>162.80000000000001</v>
      </c>
      <c r="DA27" s="19">
        <v>163</v>
      </c>
      <c r="DB27" s="19">
        <v>163.30000000000001</v>
      </c>
      <c r="DC27" s="19">
        <v>156.19999999999999</v>
      </c>
      <c r="DD27" s="19">
        <v>150</v>
      </c>
      <c r="DE27" s="19">
        <v>152.80000000000001</v>
      </c>
      <c r="DF27" s="19">
        <v>154.30000000000001</v>
      </c>
      <c r="DG27" s="19">
        <v>151.4</v>
      </c>
      <c r="DH27" s="19">
        <v>154.4</v>
      </c>
      <c r="DI27" s="19">
        <v>154.30000000000001</v>
      </c>
      <c r="DJ27" s="19">
        <v>149.9</v>
      </c>
      <c r="DK27" s="19">
        <v>149.30000000000001</v>
      </c>
      <c r="DL27" s="19">
        <v>146.80000000000001</v>
      </c>
      <c r="DM27" s="19">
        <v>143.5</v>
      </c>
      <c r="DN27" s="19">
        <v>142.5</v>
      </c>
      <c r="DO27" s="19">
        <v>151.9</v>
      </c>
      <c r="DP27" s="19">
        <v>168.9</v>
      </c>
      <c r="DQ27" s="19">
        <v>180.7</v>
      </c>
      <c r="DR27" s="19">
        <v>181.1</v>
      </c>
      <c r="DS27" s="19">
        <v>196.3</v>
      </c>
      <c r="DT27" s="19">
        <v>211.1</v>
      </c>
      <c r="DU27" s="19">
        <v>214.5</v>
      </c>
      <c r="DV27" s="19">
        <v>223</v>
      </c>
      <c r="DW27" s="19">
        <v>242.5</v>
      </c>
    </row>
    <row r="28" spans="1:127">
      <c r="A28" s="17" t="s">
        <v>649</v>
      </c>
      <c r="B28" s="17" t="s">
        <v>650</v>
      </c>
      <c r="C28" s="18">
        <v>2.1239999999999998E-2</v>
      </c>
      <c r="D28" s="19">
        <v>74.2</v>
      </c>
      <c r="E28" s="19">
        <v>75.400000000000006</v>
      </c>
      <c r="F28" s="19">
        <v>97.4</v>
      </c>
      <c r="G28" s="19">
        <v>102.7</v>
      </c>
      <c r="H28" s="19">
        <v>107.8</v>
      </c>
      <c r="I28" s="19">
        <v>117.3</v>
      </c>
      <c r="J28" s="19">
        <v>123.6</v>
      </c>
      <c r="K28" s="19">
        <v>128.6</v>
      </c>
      <c r="L28" s="19">
        <v>134.9</v>
      </c>
      <c r="M28" s="19">
        <v>149.80000000000001</v>
      </c>
      <c r="N28" s="19">
        <v>155</v>
      </c>
      <c r="O28" s="19">
        <v>189.5</v>
      </c>
      <c r="P28" s="19">
        <v>237.4</v>
      </c>
      <c r="Q28" s="19">
        <v>296.10000000000002</v>
      </c>
      <c r="R28" s="19">
        <v>340.6</v>
      </c>
      <c r="S28" s="19">
        <v>368.5</v>
      </c>
      <c r="T28" s="19">
        <v>326.7</v>
      </c>
      <c r="U28" s="19">
        <v>258.39999999999998</v>
      </c>
      <c r="V28" s="19">
        <v>238</v>
      </c>
      <c r="W28" s="19">
        <v>220.3</v>
      </c>
      <c r="X28" s="19">
        <v>235.6</v>
      </c>
      <c r="Y28" s="19">
        <v>265.5</v>
      </c>
      <c r="Z28" s="19">
        <v>275.60000000000002</v>
      </c>
      <c r="AA28" s="19">
        <v>299.89999999999998</v>
      </c>
      <c r="AB28" s="19">
        <v>351.5</v>
      </c>
      <c r="AC28" s="19">
        <v>362.5</v>
      </c>
      <c r="AD28" s="19">
        <v>353.4</v>
      </c>
      <c r="AE28" s="19">
        <v>360.3</v>
      </c>
      <c r="AF28" s="19">
        <v>313.5</v>
      </c>
      <c r="AG28" s="19">
        <v>240.4</v>
      </c>
      <c r="AH28" s="19">
        <v>224.4</v>
      </c>
      <c r="AI28" s="19">
        <v>190.7</v>
      </c>
      <c r="AJ28" s="19">
        <v>182.6</v>
      </c>
      <c r="AK28" s="19">
        <v>199</v>
      </c>
      <c r="AL28" s="19">
        <v>213</v>
      </c>
      <c r="AM28" s="19">
        <v>203.4</v>
      </c>
      <c r="AN28" s="19">
        <v>202.8</v>
      </c>
      <c r="AO28" s="19">
        <v>220.4</v>
      </c>
      <c r="AP28" s="19">
        <v>271.2</v>
      </c>
      <c r="AQ28" s="19">
        <v>245.2</v>
      </c>
      <c r="AR28" s="19">
        <v>195</v>
      </c>
      <c r="AS28" s="19">
        <v>187.6</v>
      </c>
      <c r="AT28" s="19">
        <v>176</v>
      </c>
      <c r="AU28" s="19">
        <v>151.30000000000001</v>
      </c>
      <c r="AV28" s="19">
        <v>148.30000000000001</v>
      </c>
      <c r="AW28" s="19">
        <v>147.69999999999999</v>
      </c>
      <c r="AX28" s="19">
        <v>137</v>
      </c>
      <c r="AY28" s="19">
        <v>134.6</v>
      </c>
      <c r="AZ28" s="19">
        <v>130.1</v>
      </c>
      <c r="BA28" s="19">
        <v>152.1</v>
      </c>
      <c r="BB28" s="19">
        <v>160.69999999999999</v>
      </c>
      <c r="BC28" s="19">
        <v>152.5</v>
      </c>
      <c r="BD28" s="19">
        <v>169.6</v>
      </c>
      <c r="BE28" s="19">
        <v>170.1</v>
      </c>
      <c r="BF28" s="19">
        <v>161.9</v>
      </c>
      <c r="BG28" s="19">
        <v>139</v>
      </c>
      <c r="BH28" s="19">
        <v>129.30000000000001</v>
      </c>
      <c r="BI28" s="19">
        <v>119.6</v>
      </c>
      <c r="BJ28" s="19">
        <v>108</v>
      </c>
      <c r="BK28" s="19">
        <v>110</v>
      </c>
      <c r="BL28" s="19">
        <v>113.1</v>
      </c>
      <c r="BM28" s="19">
        <v>115.9</v>
      </c>
      <c r="BN28" s="19">
        <v>126.7</v>
      </c>
      <c r="BO28" s="19">
        <v>138.9</v>
      </c>
      <c r="BP28" s="19">
        <v>151.69999999999999</v>
      </c>
      <c r="BQ28" s="19">
        <v>158.19999999999999</v>
      </c>
      <c r="BR28" s="19">
        <v>149.4</v>
      </c>
      <c r="BS28" s="19">
        <v>129.1</v>
      </c>
      <c r="BT28" s="19">
        <v>123.5</v>
      </c>
      <c r="BU28" s="19">
        <v>121.1</v>
      </c>
      <c r="BV28" s="19">
        <v>120.5</v>
      </c>
      <c r="BW28" s="19">
        <v>124.2</v>
      </c>
      <c r="BX28" s="19">
        <v>135.6</v>
      </c>
      <c r="BY28" s="19">
        <v>193.2</v>
      </c>
      <c r="BZ28" s="19">
        <v>193.8</v>
      </c>
      <c r="CA28" s="19">
        <v>200.9</v>
      </c>
      <c r="CB28" s="19">
        <v>217.1</v>
      </c>
      <c r="CC28" s="19">
        <v>213.4</v>
      </c>
      <c r="CD28" s="19">
        <v>235</v>
      </c>
      <c r="CE28" s="19">
        <v>228.6</v>
      </c>
      <c r="CF28" s="19">
        <v>218.3</v>
      </c>
      <c r="CG28" s="19">
        <v>237.6</v>
      </c>
      <c r="CH28" s="19">
        <v>252.5</v>
      </c>
      <c r="CI28" s="19">
        <v>264.39999999999998</v>
      </c>
      <c r="CJ28" s="19">
        <v>285.5</v>
      </c>
      <c r="CK28" s="19">
        <v>299</v>
      </c>
      <c r="CL28" s="19">
        <v>336.1</v>
      </c>
      <c r="CM28" s="19">
        <v>414.5</v>
      </c>
      <c r="CN28" s="19">
        <v>440.6</v>
      </c>
      <c r="CO28" s="19">
        <v>378.7</v>
      </c>
      <c r="CP28" s="19">
        <v>346.6</v>
      </c>
      <c r="CQ28" s="19">
        <v>307.7</v>
      </c>
      <c r="CR28" s="19">
        <v>248.2</v>
      </c>
      <c r="CS28" s="19">
        <v>238.5</v>
      </c>
      <c r="CT28" s="19">
        <v>218.8</v>
      </c>
      <c r="CU28" s="19">
        <v>213.1</v>
      </c>
      <c r="CV28" s="19">
        <v>231.3</v>
      </c>
      <c r="CW28" s="19">
        <v>232.8</v>
      </c>
      <c r="CX28" s="19">
        <v>252.1</v>
      </c>
      <c r="CY28" s="19">
        <v>256.10000000000002</v>
      </c>
      <c r="CZ28" s="19">
        <v>258.8</v>
      </c>
      <c r="DA28" s="19">
        <v>225.5</v>
      </c>
      <c r="DB28" s="19">
        <v>201.8</v>
      </c>
      <c r="DC28" s="19">
        <v>156.5</v>
      </c>
      <c r="DD28" s="19">
        <v>130.9</v>
      </c>
      <c r="DE28" s="19">
        <v>127.8</v>
      </c>
      <c r="DF28" s="19">
        <v>109.1</v>
      </c>
      <c r="DG28" s="19">
        <v>113.4</v>
      </c>
      <c r="DH28" s="19">
        <v>119.6</v>
      </c>
      <c r="DI28" s="19">
        <v>125.4</v>
      </c>
      <c r="DJ28" s="19">
        <v>148.69999999999999</v>
      </c>
      <c r="DK28" s="19">
        <v>168</v>
      </c>
      <c r="DL28" s="19">
        <v>153.5</v>
      </c>
      <c r="DM28" s="19">
        <v>156</v>
      </c>
      <c r="DN28" s="19">
        <v>158.5</v>
      </c>
      <c r="DO28" s="19">
        <v>155.19999999999999</v>
      </c>
      <c r="DP28" s="19">
        <v>129.80000000000001</v>
      </c>
      <c r="DQ28" s="19">
        <v>110.6</v>
      </c>
      <c r="DR28" s="19">
        <v>107.6</v>
      </c>
      <c r="DS28" s="19">
        <v>129.19999999999999</v>
      </c>
      <c r="DT28" s="19">
        <v>132.69999999999999</v>
      </c>
      <c r="DU28" s="19">
        <v>134.69999999999999</v>
      </c>
      <c r="DV28" s="19">
        <v>137.4</v>
      </c>
      <c r="DW28" s="19">
        <v>157.4</v>
      </c>
    </row>
    <row r="29" spans="1:127">
      <c r="A29" s="17" t="s">
        <v>651</v>
      </c>
      <c r="B29" s="17" t="s">
        <v>652</v>
      </c>
      <c r="C29" s="18">
        <v>0.13653999999999999</v>
      </c>
      <c r="D29" s="19">
        <v>112.2</v>
      </c>
      <c r="E29" s="19">
        <v>0</v>
      </c>
      <c r="F29" s="19">
        <v>0</v>
      </c>
      <c r="G29" s="19">
        <v>0</v>
      </c>
      <c r="H29" s="19">
        <v>0</v>
      </c>
      <c r="I29" s="19">
        <v>0</v>
      </c>
      <c r="J29" s="19">
        <v>0</v>
      </c>
      <c r="K29" s="19">
        <v>185.2</v>
      </c>
      <c r="L29" s="19">
        <v>122.5</v>
      </c>
      <c r="M29" s="19">
        <v>113.1</v>
      </c>
      <c r="N29" s="19">
        <v>101.1</v>
      </c>
      <c r="O29" s="19">
        <v>103.3</v>
      </c>
      <c r="P29" s="19">
        <v>116.7</v>
      </c>
      <c r="Q29" s="19">
        <v>0</v>
      </c>
      <c r="R29" s="19">
        <v>0</v>
      </c>
      <c r="S29" s="19">
        <v>0</v>
      </c>
      <c r="T29" s="19">
        <v>0</v>
      </c>
      <c r="U29" s="19">
        <v>0</v>
      </c>
      <c r="V29" s="19">
        <v>0</v>
      </c>
      <c r="W29" s="19">
        <v>236.2</v>
      </c>
      <c r="X29" s="19">
        <v>169.5</v>
      </c>
      <c r="Y29" s="19">
        <v>109.2</v>
      </c>
      <c r="Z29" s="19">
        <v>102.7</v>
      </c>
      <c r="AA29" s="19">
        <v>128.9</v>
      </c>
      <c r="AB29" s="19">
        <v>140.30000000000001</v>
      </c>
      <c r="AC29" s="19">
        <v>0</v>
      </c>
      <c r="AD29" s="19">
        <v>0</v>
      </c>
      <c r="AE29" s="19">
        <v>0</v>
      </c>
      <c r="AF29" s="19">
        <v>0</v>
      </c>
      <c r="AG29" s="19">
        <v>0</v>
      </c>
      <c r="AH29" s="19">
        <v>0</v>
      </c>
      <c r="AI29" s="19">
        <v>212.8</v>
      </c>
      <c r="AJ29" s="19">
        <v>162.1</v>
      </c>
      <c r="AK29" s="19">
        <v>171.7</v>
      </c>
      <c r="AL29" s="19">
        <v>158.9</v>
      </c>
      <c r="AM29" s="19">
        <v>174.2</v>
      </c>
      <c r="AN29" s="19">
        <v>186.7</v>
      </c>
      <c r="AO29" s="19">
        <v>0</v>
      </c>
      <c r="AP29" s="19">
        <v>0</v>
      </c>
      <c r="AQ29" s="19">
        <v>0</v>
      </c>
      <c r="AR29" s="19">
        <v>0</v>
      </c>
      <c r="AS29" s="19">
        <v>0</v>
      </c>
      <c r="AT29" s="19">
        <v>0</v>
      </c>
      <c r="AU29" s="19">
        <v>242</v>
      </c>
      <c r="AV29" s="19">
        <v>174.1</v>
      </c>
      <c r="AW29" s="19">
        <v>148.19999999999999</v>
      </c>
      <c r="AX29" s="19">
        <v>125.3</v>
      </c>
      <c r="AY29" s="19">
        <v>142.69999999999999</v>
      </c>
      <c r="AZ29" s="19">
        <v>189.8</v>
      </c>
      <c r="BA29" s="19">
        <v>0</v>
      </c>
      <c r="BB29" s="19">
        <v>0</v>
      </c>
      <c r="BC29" s="19">
        <v>0</v>
      </c>
      <c r="BD29" s="19">
        <v>0</v>
      </c>
      <c r="BE29" s="19">
        <v>0</v>
      </c>
      <c r="BF29" s="19">
        <v>0</v>
      </c>
      <c r="BG29" s="19">
        <v>263.5</v>
      </c>
      <c r="BH29" s="19">
        <v>147.6</v>
      </c>
      <c r="BI29" s="19">
        <v>102.8</v>
      </c>
      <c r="BJ29" s="19">
        <v>101.1</v>
      </c>
      <c r="BK29" s="19">
        <v>121.2</v>
      </c>
      <c r="BL29" s="19">
        <v>161.9</v>
      </c>
      <c r="BM29" s="19">
        <v>0</v>
      </c>
      <c r="BN29" s="19">
        <v>0</v>
      </c>
      <c r="BO29" s="19">
        <v>0</v>
      </c>
      <c r="BP29" s="19">
        <v>0</v>
      </c>
      <c r="BQ29" s="19">
        <v>0</v>
      </c>
      <c r="BR29" s="19">
        <v>0</v>
      </c>
      <c r="BS29" s="19">
        <v>191.1</v>
      </c>
      <c r="BT29" s="19">
        <v>137.19999999999999</v>
      </c>
      <c r="BU29" s="19">
        <v>119.5</v>
      </c>
      <c r="BV29" s="19">
        <v>100.9</v>
      </c>
      <c r="BW29" s="19">
        <v>99.3</v>
      </c>
      <c r="BX29" s="19">
        <v>156.1</v>
      </c>
      <c r="BY29" s="19">
        <v>0</v>
      </c>
      <c r="BZ29" s="19">
        <v>0</v>
      </c>
      <c r="CA29" s="19">
        <v>0</v>
      </c>
      <c r="CB29" s="19">
        <v>0</v>
      </c>
      <c r="CC29" s="19">
        <v>0</v>
      </c>
      <c r="CD29" s="19">
        <v>0</v>
      </c>
      <c r="CE29" s="19">
        <v>327.8</v>
      </c>
      <c r="CF29" s="19">
        <v>220.9</v>
      </c>
      <c r="CG29" s="19">
        <v>135</v>
      </c>
      <c r="CH29" s="19">
        <v>107.5</v>
      </c>
      <c r="CI29" s="19">
        <v>126.3</v>
      </c>
      <c r="CJ29" s="19">
        <v>193.9</v>
      </c>
      <c r="CK29" s="19">
        <v>0</v>
      </c>
      <c r="CL29" s="19">
        <v>0</v>
      </c>
      <c r="CM29" s="19">
        <v>0</v>
      </c>
      <c r="CN29" s="19">
        <v>0</v>
      </c>
      <c r="CO29" s="19">
        <v>0</v>
      </c>
      <c r="CP29" s="19">
        <v>0</v>
      </c>
      <c r="CQ29" s="19">
        <v>309.2</v>
      </c>
      <c r="CR29" s="19">
        <v>154.4</v>
      </c>
      <c r="CS29" s="19">
        <v>151.30000000000001</v>
      </c>
      <c r="CT29" s="19">
        <v>147.30000000000001</v>
      </c>
      <c r="CU29" s="19">
        <v>129.4</v>
      </c>
      <c r="CV29" s="19">
        <v>156.4</v>
      </c>
      <c r="CW29" s="19">
        <v>0</v>
      </c>
      <c r="CX29" s="19">
        <v>0</v>
      </c>
      <c r="CY29" s="19">
        <v>0</v>
      </c>
      <c r="CZ29" s="19">
        <v>0</v>
      </c>
      <c r="DA29" s="19">
        <v>0</v>
      </c>
      <c r="DB29" s="19">
        <v>0</v>
      </c>
      <c r="DC29" s="19">
        <v>253.1</v>
      </c>
      <c r="DD29" s="19">
        <v>164</v>
      </c>
      <c r="DE29" s="19">
        <v>106.5</v>
      </c>
      <c r="DF29" s="19">
        <v>115.4</v>
      </c>
      <c r="DG29" s="19">
        <v>151.30000000000001</v>
      </c>
      <c r="DH29" s="19">
        <v>251.9</v>
      </c>
      <c r="DI29" s="19">
        <v>0</v>
      </c>
      <c r="DJ29" s="19">
        <v>0</v>
      </c>
      <c r="DK29" s="19">
        <v>0</v>
      </c>
      <c r="DL29" s="19">
        <v>0</v>
      </c>
      <c r="DM29" s="19">
        <v>0</v>
      </c>
      <c r="DN29" s="19">
        <v>0</v>
      </c>
      <c r="DO29" s="19">
        <v>335.4</v>
      </c>
      <c r="DP29" s="19">
        <v>192.9</v>
      </c>
      <c r="DQ29" s="19">
        <v>152</v>
      </c>
      <c r="DR29" s="19">
        <v>158.69999999999999</v>
      </c>
      <c r="DS29" s="19">
        <v>159.6</v>
      </c>
      <c r="DT29" s="19">
        <v>216.1</v>
      </c>
      <c r="DU29" s="19">
        <v>0</v>
      </c>
      <c r="DV29" s="19">
        <v>0</v>
      </c>
      <c r="DW29" s="19">
        <v>0</v>
      </c>
    </row>
    <row r="30" spans="1:127">
      <c r="A30" s="17" t="s">
        <v>653</v>
      </c>
      <c r="B30" s="17" t="s">
        <v>654</v>
      </c>
      <c r="C30" s="18">
        <v>0.28445999999999999</v>
      </c>
      <c r="D30" s="19">
        <v>129.30000000000001</v>
      </c>
      <c r="E30" s="19">
        <v>138.30000000000001</v>
      </c>
      <c r="F30" s="19">
        <v>144.80000000000001</v>
      </c>
      <c r="G30" s="19">
        <v>182.3</v>
      </c>
      <c r="H30" s="19">
        <v>147.19999999999999</v>
      </c>
      <c r="I30" s="19">
        <v>107</v>
      </c>
      <c r="J30" s="19">
        <v>105.5</v>
      </c>
      <c r="K30" s="19">
        <v>111.4</v>
      </c>
      <c r="L30" s="19">
        <v>86.6</v>
      </c>
      <c r="M30" s="19">
        <v>88.3</v>
      </c>
      <c r="N30" s="19">
        <v>73.7</v>
      </c>
      <c r="O30" s="19">
        <v>84.1</v>
      </c>
      <c r="P30" s="19">
        <v>106.9</v>
      </c>
      <c r="Q30" s="19">
        <v>162.9</v>
      </c>
      <c r="R30" s="19">
        <v>186.1</v>
      </c>
      <c r="S30" s="19">
        <v>158.30000000000001</v>
      </c>
      <c r="T30" s="19">
        <v>184.8</v>
      </c>
      <c r="U30" s="19">
        <v>206.4</v>
      </c>
      <c r="V30" s="19">
        <v>269.5</v>
      </c>
      <c r="W30" s="19">
        <v>258.8</v>
      </c>
      <c r="X30" s="19">
        <v>151</v>
      </c>
      <c r="Y30" s="19">
        <v>79.5</v>
      </c>
      <c r="Z30" s="19">
        <v>79.599999999999994</v>
      </c>
      <c r="AA30" s="19">
        <v>82.1</v>
      </c>
      <c r="AB30" s="19">
        <v>102.4</v>
      </c>
      <c r="AC30" s="19">
        <v>101.1</v>
      </c>
      <c r="AD30" s="19">
        <v>108.3</v>
      </c>
      <c r="AE30" s="19">
        <v>248.3</v>
      </c>
      <c r="AF30" s="19">
        <v>325.10000000000002</v>
      </c>
      <c r="AG30" s="19">
        <v>213.9</v>
      </c>
      <c r="AH30" s="19">
        <v>168.4</v>
      </c>
      <c r="AI30" s="19">
        <v>139.1</v>
      </c>
      <c r="AJ30" s="19">
        <v>147.19999999999999</v>
      </c>
      <c r="AK30" s="19">
        <v>131.30000000000001</v>
      </c>
      <c r="AL30" s="19">
        <v>119.2</v>
      </c>
      <c r="AM30" s="19">
        <v>122.7</v>
      </c>
      <c r="AN30" s="19">
        <v>166.7</v>
      </c>
      <c r="AO30" s="19">
        <v>168.7</v>
      </c>
      <c r="AP30" s="19">
        <v>196</v>
      </c>
      <c r="AQ30" s="19">
        <v>164.1</v>
      </c>
      <c r="AR30" s="19">
        <v>149.30000000000001</v>
      </c>
      <c r="AS30" s="19">
        <v>164.4</v>
      </c>
      <c r="AT30" s="19">
        <v>220.9</v>
      </c>
      <c r="AU30" s="19">
        <v>293.89999999999998</v>
      </c>
      <c r="AV30" s="19">
        <v>211.3</v>
      </c>
      <c r="AW30" s="19">
        <v>144.80000000000001</v>
      </c>
      <c r="AX30" s="19">
        <v>103.6</v>
      </c>
      <c r="AY30" s="19">
        <v>99.4</v>
      </c>
      <c r="AZ30" s="19">
        <v>142.69999999999999</v>
      </c>
      <c r="BA30" s="19">
        <v>179</v>
      </c>
      <c r="BB30" s="19">
        <v>209.4</v>
      </c>
      <c r="BC30" s="19">
        <v>147.5</v>
      </c>
      <c r="BD30" s="19">
        <v>114.9</v>
      </c>
      <c r="BE30" s="19">
        <v>116.6</v>
      </c>
      <c r="BF30" s="19">
        <v>132.30000000000001</v>
      </c>
      <c r="BG30" s="19">
        <v>114.4</v>
      </c>
      <c r="BH30" s="19">
        <v>95.3</v>
      </c>
      <c r="BI30" s="19">
        <v>91.4</v>
      </c>
      <c r="BJ30" s="19">
        <v>110.1</v>
      </c>
      <c r="BK30" s="19">
        <v>126.1</v>
      </c>
      <c r="BL30" s="19">
        <v>118.8</v>
      </c>
      <c r="BM30" s="19">
        <v>98.6</v>
      </c>
      <c r="BN30" s="19">
        <v>147.80000000000001</v>
      </c>
      <c r="BO30" s="19">
        <v>456.6</v>
      </c>
      <c r="BP30" s="19">
        <v>413.3</v>
      </c>
      <c r="BQ30" s="19">
        <v>219.3</v>
      </c>
      <c r="BR30" s="19">
        <v>260.3</v>
      </c>
      <c r="BS30" s="19">
        <v>422.6</v>
      </c>
      <c r="BT30" s="19">
        <v>224.5</v>
      </c>
      <c r="BU30" s="19">
        <v>119.7</v>
      </c>
      <c r="BV30" s="19">
        <v>95.5</v>
      </c>
      <c r="BW30" s="19">
        <v>92.7</v>
      </c>
      <c r="BX30" s="19">
        <v>111.2</v>
      </c>
      <c r="BY30" s="19">
        <v>104.6</v>
      </c>
      <c r="BZ30" s="19">
        <v>147.19999999999999</v>
      </c>
      <c r="CA30" s="19">
        <v>232.3</v>
      </c>
      <c r="CB30" s="19">
        <v>190.4</v>
      </c>
      <c r="CC30" s="19">
        <v>140.19999999999999</v>
      </c>
      <c r="CD30" s="19">
        <v>141</v>
      </c>
      <c r="CE30" s="19">
        <v>144.1</v>
      </c>
      <c r="CF30" s="19">
        <v>139.69999999999999</v>
      </c>
      <c r="CG30" s="19">
        <v>167.5</v>
      </c>
      <c r="CH30" s="19">
        <v>133.4</v>
      </c>
      <c r="CI30" s="19">
        <v>161.80000000000001</v>
      </c>
      <c r="CJ30" s="19">
        <v>208.8</v>
      </c>
      <c r="CK30" s="19">
        <v>287.2</v>
      </c>
      <c r="CL30" s="19">
        <v>318.89999999999998</v>
      </c>
      <c r="CM30" s="19">
        <v>326.3</v>
      </c>
      <c r="CN30" s="19">
        <v>299.3</v>
      </c>
      <c r="CO30" s="19">
        <v>217.8</v>
      </c>
      <c r="CP30" s="19">
        <v>341.9</v>
      </c>
      <c r="CQ30" s="19">
        <v>302.7</v>
      </c>
      <c r="CR30" s="19">
        <v>191.5</v>
      </c>
      <c r="CS30" s="19">
        <v>200</v>
      </c>
      <c r="CT30" s="19">
        <v>158.4</v>
      </c>
      <c r="CU30" s="19">
        <v>135.69999999999999</v>
      </c>
      <c r="CV30" s="19">
        <v>146.69999999999999</v>
      </c>
      <c r="CW30" s="19">
        <v>125.8</v>
      </c>
      <c r="CX30" s="19">
        <v>173.5</v>
      </c>
      <c r="CY30" s="19">
        <v>388.4</v>
      </c>
      <c r="CZ30" s="19">
        <v>345.3</v>
      </c>
      <c r="DA30" s="19">
        <v>434</v>
      </c>
      <c r="DB30" s="19">
        <v>389.9</v>
      </c>
      <c r="DC30" s="19">
        <v>339.6</v>
      </c>
      <c r="DD30" s="19">
        <v>268.5</v>
      </c>
      <c r="DE30" s="19">
        <v>175.7</v>
      </c>
      <c r="DF30" s="19">
        <v>163.4</v>
      </c>
      <c r="DG30" s="19">
        <v>142.1</v>
      </c>
      <c r="DH30" s="19">
        <v>147.19999999999999</v>
      </c>
      <c r="DI30" s="19">
        <v>132.19999999999999</v>
      </c>
      <c r="DJ30" s="19">
        <v>145.19999999999999</v>
      </c>
      <c r="DK30" s="19">
        <v>228.5</v>
      </c>
      <c r="DL30" s="19">
        <v>235.7</v>
      </c>
      <c r="DM30" s="19">
        <v>214.3</v>
      </c>
      <c r="DN30" s="19">
        <v>415.3</v>
      </c>
      <c r="DO30" s="19">
        <v>560.9</v>
      </c>
      <c r="DP30" s="19">
        <v>520.1</v>
      </c>
      <c r="DQ30" s="19">
        <v>272.8</v>
      </c>
      <c r="DR30" s="19">
        <v>194.1</v>
      </c>
      <c r="DS30" s="19">
        <v>162.1</v>
      </c>
      <c r="DT30" s="19">
        <v>204</v>
      </c>
      <c r="DU30" s="19">
        <v>421.9</v>
      </c>
      <c r="DV30" s="19">
        <v>553.29999999999995</v>
      </c>
      <c r="DW30" s="19">
        <v>301.8</v>
      </c>
    </row>
    <row r="31" spans="1:127">
      <c r="A31" s="17" t="s">
        <v>655</v>
      </c>
      <c r="B31" s="17" t="s">
        <v>656</v>
      </c>
      <c r="C31" s="18">
        <v>0.16697000000000001</v>
      </c>
      <c r="D31" s="19">
        <v>119.1</v>
      </c>
      <c r="E31" s="19">
        <v>0</v>
      </c>
      <c r="F31" s="19">
        <v>0</v>
      </c>
      <c r="G31" s="19">
        <v>0</v>
      </c>
      <c r="H31" s="19">
        <v>0</v>
      </c>
      <c r="I31" s="19">
        <v>134.6</v>
      </c>
      <c r="J31" s="19">
        <v>129.4</v>
      </c>
      <c r="K31" s="19">
        <v>101.7</v>
      </c>
      <c r="L31" s="19">
        <v>92.6</v>
      </c>
      <c r="M31" s="19">
        <v>103.1</v>
      </c>
      <c r="N31" s="19">
        <v>99.6</v>
      </c>
      <c r="O31" s="19">
        <v>103.6</v>
      </c>
      <c r="P31" s="19">
        <v>109</v>
      </c>
      <c r="Q31" s="19">
        <v>0</v>
      </c>
      <c r="R31" s="19">
        <v>0</v>
      </c>
      <c r="S31" s="19">
        <v>0</v>
      </c>
      <c r="T31" s="19">
        <v>0</v>
      </c>
      <c r="U31" s="19">
        <v>146.4</v>
      </c>
      <c r="V31" s="19">
        <v>162.9</v>
      </c>
      <c r="W31" s="19">
        <v>178.3</v>
      </c>
      <c r="X31" s="19">
        <v>119</v>
      </c>
      <c r="Y31" s="19">
        <v>99.6</v>
      </c>
      <c r="Z31" s="19">
        <v>91.7</v>
      </c>
      <c r="AA31" s="19">
        <v>97.9</v>
      </c>
      <c r="AB31" s="19">
        <v>105.8</v>
      </c>
      <c r="AC31" s="19">
        <v>0</v>
      </c>
      <c r="AD31" s="19">
        <v>0</v>
      </c>
      <c r="AE31" s="19">
        <v>0</v>
      </c>
      <c r="AF31" s="19">
        <v>0</v>
      </c>
      <c r="AG31" s="19">
        <v>162</v>
      </c>
      <c r="AH31" s="19">
        <v>148.30000000000001</v>
      </c>
      <c r="AI31" s="19">
        <v>129.69999999999999</v>
      </c>
      <c r="AJ31" s="19">
        <v>119.7</v>
      </c>
      <c r="AK31" s="19">
        <v>110.7</v>
      </c>
      <c r="AL31" s="19">
        <v>102</v>
      </c>
      <c r="AM31" s="19">
        <v>102.7</v>
      </c>
      <c r="AN31" s="19">
        <v>101.6</v>
      </c>
      <c r="AO31" s="19">
        <v>0</v>
      </c>
      <c r="AP31" s="19">
        <v>0</v>
      </c>
      <c r="AQ31" s="19">
        <v>0</v>
      </c>
      <c r="AR31" s="19">
        <v>0</v>
      </c>
      <c r="AS31" s="19">
        <v>123.6</v>
      </c>
      <c r="AT31" s="19">
        <v>121</v>
      </c>
      <c r="AU31" s="19">
        <v>122</v>
      </c>
      <c r="AV31" s="19">
        <v>126.1</v>
      </c>
      <c r="AW31" s="19">
        <v>111.9</v>
      </c>
      <c r="AX31" s="19">
        <v>93.5</v>
      </c>
      <c r="AY31" s="19">
        <v>87.5</v>
      </c>
      <c r="AZ31" s="19">
        <v>90.4</v>
      </c>
      <c r="BA31" s="19">
        <v>0</v>
      </c>
      <c r="BB31" s="19">
        <v>0</v>
      </c>
      <c r="BC31" s="19">
        <v>0</v>
      </c>
      <c r="BD31" s="19">
        <v>0</v>
      </c>
      <c r="BE31" s="19">
        <v>154.1</v>
      </c>
      <c r="BF31" s="19">
        <v>171.3</v>
      </c>
      <c r="BG31" s="19">
        <v>145.4</v>
      </c>
      <c r="BH31" s="19">
        <v>110.4</v>
      </c>
      <c r="BI31" s="19">
        <v>88</v>
      </c>
      <c r="BJ31" s="19">
        <v>80.8</v>
      </c>
      <c r="BK31" s="19">
        <v>104.8</v>
      </c>
      <c r="BL31" s="19">
        <v>115.2</v>
      </c>
      <c r="BM31" s="19">
        <v>0</v>
      </c>
      <c r="BN31" s="19">
        <v>0</v>
      </c>
      <c r="BO31" s="19">
        <v>0</v>
      </c>
      <c r="BP31" s="19">
        <v>0</v>
      </c>
      <c r="BQ31" s="19">
        <v>118.8</v>
      </c>
      <c r="BR31" s="19">
        <v>142.19999999999999</v>
      </c>
      <c r="BS31" s="19">
        <v>141.5</v>
      </c>
      <c r="BT31" s="19">
        <v>106.2</v>
      </c>
      <c r="BU31" s="19">
        <v>92</v>
      </c>
      <c r="BV31" s="19">
        <v>76.599999999999994</v>
      </c>
      <c r="BW31" s="19">
        <v>68.5</v>
      </c>
      <c r="BX31" s="19">
        <v>80.8</v>
      </c>
      <c r="BY31" s="19">
        <v>0</v>
      </c>
      <c r="BZ31" s="19">
        <v>0</v>
      </c>
      <c r="CA31" s="19">
        <v>0</v>
      </c>
      <c r="CB31" s="19">
        <v>0</v>
      </c>
      <c r="CC31" s="19">
        <v>174.9</v>
      </c>
      <c r="CD31" s="19">
        <v>178.5</v>
      </c>
      <c r="CE31" s="19">
        <v>161</v>
      </c>
      <c r="CF31" s="19">
        <v>132.30000000000001</v>
      </c>
      <c r="CG31" s="19">
        <v>130.5</v>
      </c>
      <c r="CH31" s="19">
        <v>114</v>
      </c>
      <c r="CI31" s="19">
        <v>149.19999999999999</v>
      </c>
      <c r="CJ31" s="19">
        <v>178.9</v>
      </c>
      <c r="CK31" s="19">
        <v>0</v>
      </c>
      <c r="CL31" s="19">
        <v>0</v>
      </c>
      <c r="CM31" s="19">
        <v>0</v>
      </c>
      <c r="CN31" s="19">
        <v>0</v>
      </c>
      <c r="CO31" s="19">
        <v>191.1</v>
      </c>
      <c r="CP31" s="19">
        <v>227.7</v>
      </c>
      <c r="CQ31" s="19">
        <v>246.1</v>
      </c>
      <c r="CR31" s="19">
        <v>196.6</v>
      </c>
      <c r="CS31" s="19">
        <v>198.3</v>
      </c>
      <c r="CT31" s="19">
        <v>154.69999999999999</v>
      </c>
      <c r="CU31" s="19">
        <v>142.9</v>
      </c>
      <c r="CV31" s="19">
        <v>160.69999999999999</v>
      </c>
      <c r="CW31" s="19">
        <v>0</v>
      </c>
      <c r="CX31" s="19">
        <v>0</v>
      </c>
      <c r="CY31" s="19">
        <v>0</v>
      </c>
      <c r="CZ31" s="19">
        <v>0</v>
      </c>
      <c r="DA31" s="19">
        <v>226.4</v>
      </c>
      <c r="DB31" s="19">
        <v>239.6</v>
      </c>
      <c r="DC31" s="19">
        <v>215.1</v>
      </c>
      <c r="DD31" s="19">
        <v>162.19999999999999</v>
      </c>
      <c r="DE31" s="19">
        <v>141.1</v>
      </c>
      <c r="DF31" s="19">
        <v>137.30000000000001</v>
      </c>
      <c r="DG31" s="19">
        <v>139.1</v>
      </c>
      <c r="DH31" s="19">
        <v>159.69999999999999</v>
      </c>
      <c r="DI31" s="19">
        <v>0</v>
      </c>
      <c r="DJ31" s="19">
        <v>0</v>
      </c>
      <c r="DK31" s="19">
        <v>0</v>
      </c>
      <c r="DL31" s="19">
        <v>0</v>
      </c>
      <c r="DM31" s="19">
        <v>231.2</v>
      </c>
      <c r="DN31" s="19">
        <v>250.1</v>
      </c>
      <c r="DO31" s="19">
        <v>293.10000000000002</v>
      </c>
      <c r="DP31" s="19">
        <v>282</v>
      </c>
      <c r="DQ31" s="19">
        <v>245.7</v>
      </c>
      <c r="DR31" s="19">
        <v>208.7</v>
      </c>
      <c r="DS31" s="19">
        <v>184.5</v>
      </c>
      <c r="DT31" s="19">
        <v>209.2</v>
      </c>
      <c r="DU31" s="19">
        <v>0</v>
      </c>
      <c r="DV31" s="19">
        <v>0</v>
      </c>
      <c r="DW31" s="19">
        <v>0</v>
      </c>
    </row>
    <row r="32" spans="1:127">
      <c r="A32" s="17" t="s">
        <v>657</v>
      </c>
      <c r="B32" s="17" t="s">
        <v>658</v>
      </c>
      <c r="C32" s="18">
        <v>0.24124999999999999</v>
      </c>
      <c r="D32" s="19">
        <v>122.4</v>
      </c>
      <c r="E32" s="19">
        <v>108.3</v>
      </c>
      <c r="F32" s="19">
        <v>132.19999999999999</v>
      </c>
      <c r="G32" s="19">
        <v>112.4</v>
      </c>
      <c r="H32" s="19">
        <v>109.9</v>
      </c>
      <c r="I32" s="19">
        <v>110.4</v>
      </c>
      <c r="J32" s="19">
        <v>107.2</v>
      </c>
      <c r="K32" s="19">
        <v>103.2</v>
      </c>
      <c r="L32" s="19">
        <v>98.2</v>
      </c>
      <c r="M32" s="19">
        <v>103.2</v>
      </c>
      <c r="N32" s="19">
        <v>102.8</v>
      </c>
      <c r="O32" s="19">
        <v>112.4</v>
      </c>
      <c r="P32" s="19">
        <v>115.3</v>
      </c>
      <c r="Q32" s="19">
        <v>141.4</v>
      </c>
      <c r="R32" s="19">
        <v>170.7</v>
      </c>
      <c r="S32" s="19">
        <v>182.1</v>
      </c>
      <c r="T32" s="19">
        <v>198.4</v>
      </c>
      <c r="U32" s="19">
        <v>145.19999999999999</v>
      </c>
      <c r="V32" s="19">
        <v>179.6</v>
      </c>
      <c r="W32" s="19">
        <v>145.19999999999999</v>
      </c>
      <c r="X32" s="19">
        <v>88.6</v>
      </c>
      <c r="Y32" s="19">
        <v>80.599999999999994</v>
      </c>
      <c r="Z32" s="19">
        <v>79</v>
      </c>
      <c r="AA32" s="19">
        <v>88.6</v>
      </c>
      <c r="AB32" s="19">
        <v>86.3</v>
      </c>
      <c r="AC32" s="19">
        <v>99.2</v>
      </c>
      <c r="AD32" s="19">
        <v>120.6</v>
      </c>
      <c r="AE32" s="19">
        <v>154.1</v>
      </c>
      <c r="AF32" s="19">
        <v>137.80000000000001</v>
      </c>
      <c r="AG32" s="19">
        <v>140.9</v>
      </c>
      <c r="AH32" s="19">
        <v>119.4</v>
      </c>
      <c r="AI32" s="19">
        <v>135.30000000000001</v>
      </c>
      <c r="AJ32" s="19">
        <v>132.30000000000001</v>
      </c>
      <c r="AK32" s="19">
        <v>122.9</v>
      </c>
      <c r="AL32" s="19">
        <v>109.7</v>
      </c>
      <c r="AM32" s="19">
        <v>109.9</v>
      </c>
      <c r="AN32" s="19">
        <v>105.8</v>
      </c>
      <c r="AO32" s="19">
        <v>124.4</v>
      </c>
      <c r="AP32" s="19">
        <v>127.1</v>
      </c>
      <c r="AQ32" s="19">
        <v>107.4</v>
      </c>
      <c r="AR32" s="19">
        <v>122</v>
      </c>
      <c r="AS32" s="19">
        <v>101.6</v>
      </c>
      <c r="AT32" s="19">
        <v>125.4</v>
      </c>
      <c r="AU32" s="19">
        <v>110.8</v>
      </c>
      <c r="AV32" s="19">
        <v>157.9</v>
      </c>
      <c r="AW32" s="19">
        <v>157</v>
      </c>
      <c r="AX32" s="19">
        <v>106.5</v>
      </c>
      <c r="AY32" s="19">
        <v>130.19999999999999</v>
      </c>
      <c r="AZ32" s="19">
        <v>128.80000000000001</v>
      </c>
      <c r="BA32" s="19">
        <v>133.80000000000001</v>
      </c>
      <c r="BB32" s="19">
        <v>158</v>
      </c>
      <c r="BC32" s="19">
        <v>164.7</v>
      </c>
      <c r="BD32" s="19">
        <v>162.9</v>
      </c>
      <c r="BE32" s="19">
        <v>138.6</v>
      </c>
      <c r="BF32" s="19">
        <v>130</v>
      </c>
      <c r="BG32" s="19">
        <v>96.1</v>
      </c>
      <c r="BH32" s="19">
        <v>78.599999999999994</v>
      </c>
      <c r="BI32" s="19">
        <v>94.4</v>
      </c>
      <c r="BJ32" s="19">
        <v>99.6</v>
      </c>
      <c r="BK32" s="19">
        <v>124</v>
      </c>
      <c r="BL32" s="19">
        <v>130.6</v>
      </c>
      <c r="BM32" s="19">
        <v>137.19999999999999</v>
      </c>
      <c r="BN32" s="19">
        <v>153.1</v>
      </c>
      <c r="BO32" s="19">
        <v>199.5</v>
      </c>
      <c r="BP32" s="19">
        <v>259.5</v>
      </c>
      <c r="BQ32" s="19">
        <v>198.5</v>
      </c>
      <c r="BR32" s="19">
        <v>227.3</v>
      </c>
      <c r="BS32" s="19">
        <v>216.3</v>
      </c>
      <c r="BT32" s="19">
        <v>156.30000000000001</v>
      </c>
      <c r="BU32" s="19">
        <v>170.9</v>
      </c>
      <c r="BV32" s="19">
        <v>143.30000000000001</v>
      </c>
      <c r="BW32" s="19">
        <v>137.9</v>
      </c>
      <c r="BX32" s="19">
        <v>135.6</v>
      </c>
      <c r="BY32" s="19">
        <v>133.5</v>
      </c>
      <c r="BZ32" s="19">
        <v>157.9</v>
      </c>
      <c r="CA32" s="19">
        <v>160.30000000000001</v>
      </c>
      <c r="CB32" s="19">
        <v>205.6</v>
      </c>
      <c r="CC32" s="19">
        <v>185.2</v>
      </c>
      <c r="CD32" s="19">
        <v>175.8</v>
      </c>
      <c r="CE32" s="19">
        <v>139.4</v>
      </c>
      <c r="CF32" s="19">
        <v>138.4</v>
      </c>
      <c r="CG32" s="19">
        <v>164.5</v>
      </c>
      <c r="CH32" s="19">
        <v>162.6</v>
      </c>
      <c r="CI32" s="19">
        <v>161.4</v>
      </c>
      <c r="CJ32" s="19">
        <v>172.5</v>
      </c>
      <c r="CK32" s="19">
        <v>166.4</v>
      </c>
      <c r="CL32" s="19">
        <v>164.5</v>
      </c>
      <c r="CM32" s="19">
        <v>160.5</v>
      </c>
      <c r="CN32" s="19">
        <v>194.3</v>
      </c>
      <c r="CO32" s="19">
        <v>203.5</v>
      </c>
      <c r="CP32" s="19">
        <v>227.2</v>
      </c>
      <c r="CQ32" s="19">
        <v>190</v>
      </c>
      <c r="CR32" s="19">
        <v>190</v>
      </c>
      <c r="CS32" s="19">
        <v>167.7</v>
      </c>
      <c r="CT32" s="19">
        <v>158.80000000000001</v>
      </c>
      <c r="CU32" s="19">
        <v>154.4</v>
      </c>
      <c r="CV32" s="19">
        <v>171.1</v>
      </c>
      <c r="CW32" s="19">
        <v>162.6</v>
      </c>
      <c r="CX32" s="19">
        <v>159.69999999999999</v>
      </c>
      <c r="CY32" s="19">
        <v>151.1</v>
      </c>
      <c r="CZ32" s="19">
        <v>169.4</v>
      </c>
      <c r="DA32" s="19">
        <v>230.6</v>
      </c>
      <c r="DB32" s="19">
        <v>211.1</v>
      </c>
      <c r="DC32" s="19">
        <v>203</v>
      </c>
      <c r="DD32" s="19">
        <v>155.6</v>
      </c>
      <c r="DE32" s="19">
        <v>155.69999999999999</v>
      </c>
      <c r="DF32" s="19">
        <v>156</v>
      </c>
      <c r="DG32" s="19">
        <v>143.19999999999999</v>
      </c>
      <c r="DH32" s="19">
        <v>147.19999999999999</v>
      </c>
      <c r="DI32" s="19">
        <v>139.80000000000001</v>
      </c>
      <c r="DJ32" s="19">
        <v>200.3</v>
      </c>
      <c r="DK32" s="19">
        <v>229.6</v>
      </c>
      <c r="DL32" s="19">
        <v>200</v>
      </c>
      <c r="DM32" s="19">
        <v>173.9</v>
      </c>
      <c r="DN32" s="19">
        <v>228.8</v>
      </c>
      <c r="DO32" s="19">
        <v>243.6</v>
      </c>
      <c r="DP32" s="19">
        <v>257.60000000000002</v>
      </c>
      <c r="DQ32" s="19">
        <v>283.8</v>
      </c>
      <c r="DR32" s="19">
        <v>275.3</v>
      </c>
      <c r="DS32" s="19">
        <v>198.7</v>
      </c>
      <c r="DT32" s="19">
        <v>199.1</v>
      </c>
      <c r="DU32" s="19">
        <v>204.9</v>
      </c>
      <c r="DV32" s="19">
        <v>202.3</v>
      </c>
      <c r="DW32" s="19">
        <v>201.8</v>
      </c>
    </row>
    <row r="33" spans="1:127">
      <c r="A33" s="17" t="s">
        <v>659</v>
      </c>
      <c r="B33" s="17" t="s">
        <v>660</v>
      </c>
      <c r="C33" s="18">
        <v>0.14591999999999999</v>
      </c>
      <c r="D33" s="19">
        <v>152.19999999999999</v>
      </c>
      <c r="E33" s="19">
        <v>92.6</v>
      </c>
      <c r="F33" s="19">
        <v>90.3</v>
      </c>
      <c r="G33" s="19">
        <v>87</v>
      </c>
      <c r="H33" s="19">
        <v>78</v>
      </c>
      <c r="I33" s="19">
        <v>75.099999999999994</v>
      </c>
      <c r="J33" s="19">
        <v>89.3</v>
      </c>
      <c r="K33" s="19">
        <v>94.2</v>
      </c>
      <c r="L33" s="19">
        <v>112.4</v>
      </c>
      <c r="M33" s="19">
        <v>112.7</v>
      </c>
      <c r="N33" s="19">
        <v>117.1</v>
      </c>
      <c r="O33" s="19">
        <v>115.8</v>
      </c>
      <c r="P33" s="19">
        <v>99.6</v>
      </c>
      <c r="Q33" s="19">
        <v>61.5</v>
      </c>
      <c r="R33" s="19">
        <v>69.8</v>
      </c>
      <c r="S33" s="19">
        <v>86.5</v>
      </c>
      <c r="T33" s="19">
        <v>89.7</v>
      </c>
      <c r="U33" s="19">
        <v>91.6</v>
      </c>
      <c r="V33" s="19">
        <v>109.6</v>
      </c>
      <c r="W33" s="19">
        <v>142.80000000000001</v>
      </c>
      <c r="X33" s="19">
        <v>144.80000000000001</v>
      </c>
      <c r="Y33" s="19">
        <v>142.4</v>
      </c>
      <c r="Z33" s="19">
        <v>143.6</v>
      </c>
      <c r="AA33" s="19">
        <v>134.5</v>
      </c>
      <c r="AB33" s="19">
        <v>94</v>
      </c>
      <c r="AC33" s="19">
        <v>61.3</v>
      </c>
      <c r="AD33" s="19">
        <v>61.5</v>
      </c>
      <c r="AE33" s="19">
        <v>89.9</v>
      </c>
      <c r="AF33" s="19">
        <v>84</v>
      </c>
      <c r="AG33" s="19">
        <v>85.8</v>
      </c>
      <c r="AH33" s="19">
        <v>83.4</v>
      </c>
      <c r="AI33" s="19">
        <v>106.5</v>
      </c>
      <c r="AJ33" s="19">
        <v>125.4</v>
      </c>
      <c r="AK33" s="19">
        <v>137.80000000000001</v>
      </c>
      <c r="AL33" s="19">
        <v>109.2</v>
      </c>
      <c r="AM33" s="19">
        <v>110.2</v>
      </c>
      <c r="AN33" s="19">
        <v>99.8</v>
      </c>
      <c r="AO33" s="19">
        <v>74.400000000000006</v>
      </c>
      <c r="AP33" s="19">
        <v>80.400000000000006</v>
      </c>
      <c r="AQ33" s="19">
        <v>77.099999999999994</v>
      </c>
      <c r="AR33" s="19">
        <v>65.099999999999994</v>
      </c>
      <c r="AS33" s="19">
        <v>65.400000000000006</v>
      </c>
      <c r="AT33" s="19">
        <v>83.8</v>
      </c>
      <c r="AU33" s="19">
        <v>94.7</v>
      </c>
      <c r="AV33" s="19">
        <v>117.4</v>
      </c>
      <c r="AW33" s="19">
        <v>125.3</v>
      </c>
      <c r="AX33" s="19">
        <v>117</v>
      </c>
      <c r="AY33" s="19">
        <v>95.6</v>
      </c>
      <c r="AZ33" s="19">
        <v>84.8</v>
      </c>
      <c r="BA33" s="19">
        <v>79.7</v>
      </c>
      <c r="BB33" s="19">
        <v>73</v>
      </c>
      <c r="BC33" s="19">
        <v>79.2</v>
      </c>
      <c r="BD33" s="19">
        <v>82</v>
      </c>
      <c r="BE33" s="19">
        <v>80.8</v>
      </c>
      <c r="BF33" s="19">
        <v>86.5</v>
      </c>
      <c r="BG33" s="19">
        <v>74</v>
      </c>
      <c r="BH33" s="19">
        <v>89.9</v>
      </c>
      <c r="BI33" s="19">
        <v>112.8</v>
      </c>
      <c r="BJ33" s="19">
        <v>122.1</v>
      </c>
      <c r="BK33" s="19">
        <v>115.3</v>
      </c>
      <c r="BL33" s="19">
        <v>99</v>
      </c>
      <c r="BM33" s="19">
        <v>97.3</v>
      </c>
      <c r="BN33" s="19">
        <v>87.4</v>
      </c>
      <c r="BO33" s="19">
        <v>104.9</v>
      </c>
      <c r="BP33" s="19">
        <v>129</v>
      </c>
      <c r="BQ33" s="19">
        <v>98.5</v>
      </c>
      <c r="BR33" s="19">
        <v>132.9</v>
      </c>
      <c r="BS33" s="19">
        <v>149.19999999999999</v>
      </c>
      <c r="BT33" s="19">
        <v>158.1</v>
      </c>
      <c r="BU33" s="19">
        <v>160.19999999999999</v>
      </c>
      <c r="BV33" s="19">
        <v>151.30000000000001</v>
      </c>
      <c r="BW33" s="19">
        <v>154.4</v>
      </c>
      <c r="BX33" s="19">
        <v>114.8</v>
      </c>
      <c r="BY33" s="19">
        <v>80.2</v>
      </c>
      <c r="BZ33" s="19">
        <v>83.3</v>
      </c>
      <c r="CA33" s="19">
        <v>114.7</v>
      </c>
      <c r="CB33" s="19">
        <v>128.69999999999999</v>
      </c>
      <c r="CC33" s="19">
        <v>110.3</v>
      </c>
      <c r="CD33" s="19">
        <v>117.1</v>
      </c>
      <c r="CE33" s="19">
        <v>108.3</v>
      </c>
      <c r="CF33" s="19">
        <v>135.6</v>
      </c>
      <c r="CG33" s="19">
        <v>166.2</v>
      </c>
      <c r="CH33" s="19">
        <v>173.3</v>
      </c>
      <c r="CI33" s="19">
        <v>168.5</v>
      </c>
      <c r="CJ33" s="19">
        <v>142.4</v>
      </c>
      <c r="CK33" s="19">
        <v>119.6</v>
      </c>
      <c r="CL33" s="19">
        <v>87</v>
      </c>
      <c r="CM33" s="19">
        <v>91.8</v>
      </c>
      <c r="CN33" s="19">
        <v>87.6</v>
      </c>
      <c r="CO33" s="19">
        <v>80.3</v>
      </c>
      <c r="CP33" s="19">
        <v>110.2</v>
      </c>
      <c r="CQ33" s="19">
        <v>156.69999999999999</v>
      </c>
      <c r="CR33" s="19">
        <v>196.2</v>
      </c>
      <c r="CS33" s="19">
        <v>191.9</v>
      </c>
      <c r="CT33" s="19">
        <v>191.1</v>
      </c>
      <c r="CU33" s="19">
        <v>173</v>
      </c>
      <c r="CV33" s="19">
        <v>156</v>
      </c>
      <c r="CW33" s="19">
        <v>97.5</v>
      </c>
      <c r="CX33" s="19">
        <v>87.6</v>
      </c>
      <c r="CY33" s="19">
        <v>82.6</v>
      </c>
      <c r="CZ33" s="19">
        <v>93.7</v>
      </c>
      <c r="DA33" s="19">
        <v>131.6</v>
      </c>
      <c r="DB33" s="19">
        <v>161</v>
      </c>
      <c r="DC33" s="19">
        <v>131.4</v>
      </c>
      <c r="DD33" s="19">
        <v>152.19999999999999</v>
      </c>
      <c r="DE33" s="19">
        <v>194.1</v>
      </c>
      <c r="DF33" s="19">
        <v>225.9</v>
      </c>
      <c r="DG33" s="19">
        <v>190.4</v>
      </c>
      <c r="DH33" s="19">
        <v>149.69999999999999</v>
      </c>
      <c r="DI33" s="19">
        <v>120.5</v>
      </c>
      <c r="DJ33" s="19">
        <v>129.4</v>
      </c>
      <c r="DK33" s="19">
        <v>153</v>
      </c>
      <c r="DL33" s="19">
        <v>113</v>
      </c>
      <c r="DM33" s="19">
        <v>97.8</v>
      </c>
      <c r="DN33" s="19">
        <v>129.19999999999999</v>
      </c>
      <c r="DO33" s="19">
        <v>195.6</v>
      </c>
      <c r="DP33" s="19">
        <v>274.39999999999998</v>
      </c>
      <c r="DQ33" s="19">
        <v>279.8</v>
      </c>
      <c r="DR33" s="19">
        <v>273.7</v>
      </c>
      <c r="DS33" s="19">
        <v>212.1</v>
      </c>
      <c r="DT33" s="19">
        <v>179.6</v>
      </c>
      <c r="DU33" s="19">
        <v>106.6</v>
      </c>
      <c r="DV33" s="19">
        <v>88.7</v>
      </c>
      <c r="DW33" s="19">
        <v>102.8</v>
      </c>
    </row>
    <row r="34" spans="1:127">
      <c r="A34" s="17" t="s">
        <v>661</v>
      </c>
      <c r="B34" s="17" t="s">
        <v>662</v>
      </c>
      <c r="C34" s="18">
        <v>0.12250999999999999</v>
      </c>
      <c r="D34" s="19">
        <v>182</v>
      </c>
      <c r="E34" s="19">
        <v>202.4</v>
      </c>
      <c r="F34" s="19">
        <v>216.4</v>
      </c>
      <c r="G34" s="19">
        <v>189.6</v>
      </c>
      <c r="H34" s="19">
        <v>122.4</v>
      </c>
      <c r="I34" s="19">
        <v>111.8</v>
      </c>
      <c r="J34" s="19">
        <v>114.4</v>
      </c>
      <c r="K34" s="19">
        <v>110.5</v>
      </c>
      <c r="L34" s="19">
        <v>97.1</v>
      </c>
      <c r="M34" s="19">
        <v>87.4</v>
      </c>
      <c r="N34" s="19">
        <v>84.1</v>
      </c>
      <c r="O34" s="19">
        <v>79.400000000000006</v>
      </c>
      <c r="P34" s="19">
        <v>86.3</v>
      </c>
      <c r="Q34" s="19">
        <v>106.9</v>
      </c>
      <c r="R34" s="19">
        <v>170.8</v>
      </c>
      <c r="S34" s="19">
        <v>240.9</v>
      </c>
      <c r="T34" s="19">
        <v>275</v>
      </c>
      <c r="U34" s="19">
        <v>252.8</v>
      </c>
      <c r="V34" s="19">
        <v>201.9</v>
      </c>
      <c r="W34" s="19">
        <v>277.5</v>
      </c>
      <c r="X34" s="19">
        <v>151.80000000000001</v>
      </c>
      <c r="Y34" s="19">
        <v>105.9</v>
      </c>
      <c r="Z34" s="19">
        <v>86.8</v>
      </c>
      <c r="AA34" s="19">
        <v>79</v>
      </c>
      <c r="AB34" s="19">
        <v>83</v>
      </c>
      <c r="AC34" s="19">
        <v>104.9</v>
      </c>
      <c r="AD34" s="19">
        <v>155.69999999999999</v>
      </c>
      <c r="AE34" s="19">
        <v>212.1</v>
      </c>
      <c r="AF34" s="19">
        <v>196.1</v>
      </c>
      <c r="AG34" s="19">
        <v>182</v>
      </c>
      <c r="AH34" s="19">
        <v>173.8</v>
      </c>
      <c r="AI34" s="19">
        <v>157.4</v>
      </c>
      <c r="AJ34" s="19">
        <v>171.3</v>
      </c>
      <c r="AK34" s="19">
        <v>174.3</v>
      </c>
      <c r="AL34" s="19">
        <v>151.5</v>
      </c>
      <c r="AM34" s="19">
        <v>126.5</v>
      </c>
      <c r="AN34" s="19">
        <v>130.80000000000001</v>
      </c>
      <c r="AO34" s="19">
        <v>132.6</v>
      </c>
      <c r="AP34" s="19">
        <v>163.4</v>
      </c>
      <c r="AQ34" s="19">
        <v>170.4</v>
      </c>
      <c r="AR34" s="19">
        <v>194.9</v>
      </c>
      <c r="AS34" s="19">
        <v>182.1</v>
      </c>
      <c r="AT34" s="19">
        <v>174.3</v>
      </c>
      <c r="AU34" s="19">
        <v>149.1</v>
      </c>
      <c r="AV34" s="19">
        <v>134.6</v>
      </c>
      <c r="AW34" s="19">
        <v>142.6</v>
      </c>
      <c r="AX34" s="19">
        <v>114.3</v>
      </c>
      <c r="AY34" s="19">
        <v>115.2</v>
      </c>
      <c r="AZ34" s="19">
        <v>113.6</v>
      </c>
      <c r="BA34" s="19">
        <v>162.19999999999999</v>
      </c>
      <c r="BB34" s="19">
        <v>230.3</v>
      </c>
      <c r="BC34" s="19">
        <v>284.2</v>
      </c>
      <c r="BD34" s="19">
        <v>200.2</v>
      </c>
      <c r="BE34" s="19">
        <v>159.19999999999999</v>
      </c>
      <c r="BF34" s="19">
        <v>152.5</v>
      </c>
      <c r="BG34" s="19">
        <v>145.9</v>
      </c>
      <c r="BH34" s="19">
        <v>98.7</v>
      </c>
      <c r="BI34" s="19">
        <v>83.5</v>
      </c>
      <c r="BJ34" s="19">
        <v>78.2</v>
      </c>
      <c r="BK34" s="19">
        <v>90</v>
      </c>
      <c r="BL34" s="19">
        <v>117.4</v>
      </c>
      <c r="BM34" s="19">
        <v>153.9</v>
      </c>
      <c r="BN34" s="19">
        <v>156</v>
      </c>
      <c r="BO34" s="19">
        <v>142.5</v>
      </c>
      <c r="BP34" s="19">
        <v>191.2</v>
      </c>
      <c r="BQ34" s="19">
        <v>259.10000000000002</v>
      </c>
      <c r="BR34" s="19">
        <v>436</v>
      </c>
      <c r="BS34" s="19">
        <v>397.1</v>
      </c>
      <c r="BT34" s="19">
        <v>273.60000000000002</v>
      </c>
      <c r="BU34" s="19">
        <v>157.6</v>
      </c>
      <c r="BV34" s="19">
        <v>112.8</v>
      </c>
      <c r="BW34" s="19">
        <v>83.5</v>
      </c>
      <c r="BX34" s="19">
        <v>91.1</v>
      </c>
      <c r="BY34" s="19">
        <v>109.2</v>
      </c>
      <c r="BZ34" s="19">
        <v>118.5</v>
      </c>
      <c r="CA34" s="19">
        <v>162.9</v>
      </c>
      <c r="CB34" s="19">
        <v>195.9</v>
      </c>
      <c r="CC34" s="19">
        <v>184.1</v>
      </c>
      <c r="CD34" s="19">
        <v>174.5</v>
      </c>
      <c r="CE34" s="19">
        <v>142.80000000000001</v>
      </c>
      <c r="CF34" s="19">
        <v>104.1</v>
      </c>
      <c r="CG34" s="19">
        <v>108.6</v>
      </c>
      <c r="CH34" s="19">
        <v>116</v>
      </c>
      <c r="CI34" s="19">
        <v>119.1</v>
      </c>
      <c r="CJ34" s="19">
        <v>150.19999999999999</v>
      </c>
      <c r="CK34" s="19">
        <v>157.9</v>
      </c>
      <c r="CL34" s="19">
        <v>157.5</v>
      </c>
      <c r="CM34" s="19">
        <v>190.9</v>
      </c>
      <c r="CN34" s="19">
        <v>213.1</v>
      </c>
      <c r="CO34" s="19">
        <v>182.1</v>
      </c>
      <c r="CP34" s="19">
        <v>192.2</v>
      </c>
      <c r="CQ34" s="19">
        <v>216.1</v>
      </c>
      <c r="CR34" s="19">
        <v>193.6</v>
      </c>
      <c r="CS34" s="19">
        <v>155.1</v>
      </c>
      <c r="CT34" s="19">
        <v>101.5</v>
      </c>
      <c r="CU34" s="19">
        <v>79.599999999999994</v>
      </c>
      <c r="CV34" s="19">
        <v>89.5</v>
      </c>
      <c r="CW34" s="19">
        <v>92.3</v>
      </c>
      <c r="CX34" s="19">
        <v>115.7</v>
      </c>
      <c r="CY34" s="19">
        <v>126.9</v>
      </c>
      <c r="CZ34" s="19">
        <v>141.30000000000001</v>
      </c>
      <c r="DA34" s="19">
        <v>186.8</v>
      </c>
      <c r="DB34" s="19">
        <v>307.60000000000002</v>
      </c>
      <c r="DC34" s="19">
        <v>252.3</v>
      </c>
      <c r="DD34" s="19">
        <v>124</v>
      </c>
      <c r="DE34" s="19">
        <v>92.4</v>
      </c>
      <c r="DF34" s="19">
        <v>72.099999999999994</v>
      </c>
      <c r="DG34" s="19">
        <v>68.3</v>
      </c>
      <c r="DH34" s="19">
        <v>68.2</v>
      </c>
      <c r="DI34" s="19">
        <v>92</v>
      </c>
      <c r="DJ34" s="19">
        <v>104.9</v>
      </c>
      <c r="DK34" s="19">
        <v>136.6</v>
      </c>
      <c r="DL34" s="19">
        <v>145.9</v>
      </c>
      <c r="DM34" s="19">
        <v>146.4</v>
      </c>
      <c r="DN34" s="19">
        <v>163.19999999999999</v>
      </c>
      <c r="DO34" s="19">
        <v>201.2</v>
      </c>
      <c r="DP34" s="19">
        <v>262.3</v>
      </c>
      <c r="DQ34" s="19">
        <v>269</v>
      </c>
      <c r="DR34" s="19">
        <v>215.9</v>
      </c>
      <c r="DS34" s="19">
        <v>136.19999999999999</v>
      </c>
      <c r="DT34" s="19">
        <v>129.30000000000001</v>
      </c>
      <c r="DU34" s="19">
        <v>165.9</v>
      </c>
      <c r="DV34" s="19">
        <v>231.1</v>
      </c>
      <c r="DW34" s="19">
        <v>245.9</v>
      </c>
    </row>
    <row r="35" spans="1:127">
      <c r="A35" s="17" t="s">
        <v>663</v>
      </c>
      <c r="B35" s="17" t="s">
        <v>664</v>
      </c>
      <c r="C35" s="18">
        <v>1.874E-2</v>
      </c>
      <c r="D35" s="19">
        <v>133</v>
      </c>
      <c r="E35" s="19">
        <v>132.80000000000001</v>
      </c>
      <c r="F35" s="19">
        <v>156.4</v>
      </c>
      <c r="G35" s="19">
        <v>182</v>
      </c>
      <c r="H35" s="19">
        <v>155.69999999999999</v>
      </c>
      <c r="I35" s="19">
        <v>140.5</v>
      </c>
      <c r="J35" s="19">
        <v>166.2</v>
      </c>
      <c r="K35" s="19">
        <v>150.1</v>
      </c>
      <c r="L35" s="19">
        <v>104.3</v>
      </c>
      <c r="M35" s="19">
        <v>102.7</v>
      </c>
      <c r="N35" s="19">
        <v>78.599999999999994</v>
      </c>
      <c r="O35" s="19">
        <v>75.3</v>
      </c>
      <c r="P35" s="19">
        <v>108</v>
      </c>
      <c r="Q35" s="19">
        <v>131.6</v>
      </c>
      <c r="R35" s="19">
        <v>122.9</v>
      </c>
      <c r="S35" s="19">
        <v>130.80000000000001</v>
      </c>
      <c r="T35" s="19">
        <v>137.4</v>
      </c>
      <c r="U35" s="19">
        <v>138.30000000000001</v>
      </c>
      <c r="V35" s="19">
        <v>160.5</v>
      </c>
      <c r="W35" s="19">
        <v>222</v>
      </c>
      <c r="X35" s="19">
        <v>98.5</v>
      </c>
      <c r="Y35" s="19">
        <v>73.5</v>
      </c>
      <c r="Z35" s="19">
        <v>81.900000000000006</v>
      </c>
      <c r="AA35" s="19">
        <v>92</v>
      </c>
      <c r="AB35" s="19">
        <v>109.1</v>
      </c>
      <c r="AC35" s="19">
        <v>116.2</v>
      </c>
      <c r="AD35" s="19">
        <v>149.5</v>
      </c>
      <c r="AE35" s="19">
        <v>179.5</v>
      </c>
      <c r="AF35" s="19">
        <v>157.6</v>
      </c>
      <c r="AG35" s="19">
        <v>230</v>
      </c>
      <c r="AH35" s="19">
        <v>221.7</v>
      </c>
      <c r="AI35" s="19">
        <v>209.1</v>
      </c>
      <c r="AJ35" s="19">
        <v>140.80000000000001</v>
      </c>
      <c r="AK35" s="19">
        <v>140.4</v>
      </c>
      <c r="AL35" s="19">
        <v>94.9</v>
      </c>
      <c r="AM35" s="19">
        <v>121.3</v>
      </c>
      <c r="AN35" s="19">
        <v>110.8</v>
      </c>
      <c r="AO35" s="19">
        <v>133.9</v>
      </c>
      <c r="AP35" s="19">
        <v>135.6</v>
      </c>
      <c r="AQ35" s="19">
        <v>174.7</v>
      </c>
      <c r="AR35" s="19">
        <v>174.7</v>
      </c>
      <c r="AS35" s="19">
        <v>174.7</v>
      </c>
      <c r="AT35" s="19">
        <v>174.7</v>
      </c>
      <c r="AU35" s="19">
        <v>174.7</v>
      </c>
      <c r="AV35" s="19">
        <v>174.7</v>
      </c>
      <c r="AW35" s="19">
        <v>174.7</v>
      </c>
      <c r="AX35" s="19">
        <v>174.7</v>
      </c>
      <c r="AY35" s="19">
        <v>174.7</v>
      </c>
      <c r="AZ35" s="19">
        <v>136.80000000000001</v>
      </c>
      <c r="BA35" s="19">
        <v>133.80000000000001</v>
      </c>
      <c r="BB35" s="19">
        <v>158.80000000000001</v>
      </c>
      <c r="BC35" s="19">
        <v>179.6</v>
      </c>
      <c r="BD35" s="19">
        <v>164.4</v>
      </c>
      <c r="BE35" s="19">
        <v>163.5</v>
      </c>
      <c r="BF35" s="19">
        <v>162.80000000000001</v>
      </c>
      <c r="BG35" s="19">
        <v>145.9</v>
      </c>
      <c r="BH35" s="19">
        <v>115.1</v>
      </c>
      <c r="BI35" s="19">
        <v>101.7</v>
      </c>
      <c r="BJ35" s="19">
        <v>85.6</v>
      </c>
      <c r="BK35" s="19">
        <v>98.5</v>
      </c>
      <c r="BL35" s="19">
        <v>115.3</v>
      </c>
      <c r="BM35" s="19">
        <v>138.5</v>
      </c>
      <c r="BN35" s="19">
        <v>146.5</v>
      </c>
      <c r="BO35" s="19">
        <v>135.80000000000001</v>
      </c>
      <c r="BP35" s="19">
        <v>132.30000000000001</v>
      </c>
      <c r="BQ35" s="19">
        <v>133.19999999999999</v>
      </c>
      <c r="BR35" s="19">
        <v>149.1</v>
      </c>
      <c r="BS35" s="19">
        <v>189.5</v>
      </c>
      <c r="BT35" s="19">
        <v>156.9</v>
      </c>
      <c r="BU35" s="19">
        <v>136.80000000000001</v>
      </c>
      <c r="BV35" s="19">
        <v>112.9</v>
      </c>
      <c r="BW35" s="19">
        <v>102.8</v>
      </c>
      <c r="BX35" s="19">
        <v>99.1</v>
      </c>
      <c r="BY35" s="19">
        <v>99.3</v>
      </c>
      <c r="BZ35" s="19">
        <v>101.8</v>
      </c>
      <c r="CA35" s="19">
        <v>121.2</v>
      </c>
      <c r="CB35" s="19">
        <v>125.5</v>
      </c>
      <c r="CC35" s="19">
        <v>113.6</v>
      </c>
      <c r="CD35" s="19">
        <v>137.69999999999999</v>
      </c>
      <c r="CE35" s="19">
        <v>135.5</v>
      </c>
      <c r="CF35" s="19">
        <v>112.3</v>
      </c>
      <c r="CG35" s="19">
        <v>96</v>
      </c>
      <c r="CH35" s="19">
        <v>89.5</v>
      </c>
      <c r="CI35" s="19">
        <v>94.7</v>
      </c>
      <c r="CJ35" s="19">
        <v>110.9</v>
      </c>
      <c r="CK35" s="19">
        <v>123</v>
      </c>
      <c r="CL35" s="19">
        <v>131.1</v>
      </c>
      <c r="CM35" s="19">
        <v>154.5</v>
      </c>
      <c r="CN35" s="19">
        <v>168.4</v>
      </c>
      <c r="CO35" s="19">
        <v>176.3</v>
      </c>
      <c r="CP35" s="19">
        <v>214.3</v>
      </c>
      <c r="CQ35" s="19">
        <v>248.9</v>
      </c>
      <c r="CR35" s="19">
        <v>202.3</v>
      </c>
      <c r="CS35" s="19">
        <v>177.8</v>
      </c>
      <c r="CT35" s="19">
        <v>141.5</v>
      </c>
      <c r="CU35" s="19">
        <v>140</v>
      </c>
      <c r="CV35" s="19">
        <v>138.9</v>
      </c>
      <c r="CW35" s="19">
        <v>139.30000000000001</v>
      </c>
      <c r="CX35" s="19">
        <v>139.80000000000001</v>
      </c>
      <c r="CY35" s="19">
        <v>138.80000000000001</v>
      </c>
      <c r="CZ35" s="19">
        <v>141</v>
      </c>
      <c r="DA35" s="19">
        <v>167.3</v>
      </c>
      <c r="DB35" s="19">
        <v>193.4</v>
      </c>
      <c r="DC35" s="19">
        <v>226</v>
      </c>
      <c r="DD35" s="19">
        <v>164.4</v>
      </c>
      <c r="DE35" s="19">
        <v>121</v>
      </c>
      <c r="DF35" s="19">
        <v>108</v>
      </c>
      <c r="DG35" s="19">
        <v>113</v>
      </c>
      <c r="DH35" s="19">
        <v>124</v>
      </c>
      <c r="DI35" s="19">
        <v>119.1</v>
      </c>
      <c r="DJ35" s="19">
        <v>144.5</v>
      </c>
      <c r="DK35" s="19">
        <v>164.7</v>
      </c>
      <c r="DL35" s="19">
        <v>176.9</v>
      </c>
      <c r="DM35" s="19">
        <v>183.6</v>
      </c>
      <c r="DN35" s="19">
        <v>176.6</v>
      </c>
      <c r="DO35" s="19">
        <v>209.1</v>
      </c>
      <c r="DP35" s="19">
        <v>198.7</v>
      </c>
      <c r="DQ35" s="19">
        <v>186.1</v>
      </c>
      <c r="DR35" s="19">
        <v>170.3</v>
      </c>
      <c r="DS35" s="19">
        <v>155.19999999999999</v>
      </c>
      <c r="DT35" s="19">
        <v>180.3</v>
      </c>
      <c r="DU35" s="19">
        <v>171.9</v>
      </c>
      <c r="DV35" s="19">
        <v>189.1</v>
      </c>
      <c r="DW35" s="19">
        <v>218.6</v>
      </c>
    </row>
    <row r="36" spans="1:127">
      <c r="A36" s="17" t="s">
        <v>665</v>
      </c>
      <c r="B36" s="17" t="s">
        <v>666</v>
      </c>
      <c r="C36" s="18">
        <v>3.9419999999999997E-2</v>
      </c>
      <c r="D36" s="19">
        <v>107.7</v>
      </c>
      <c r="E36" s="19">
        <v>103.7</v>
      </c>
      <c r="F36" s="19">
        <v>118.7</v>
      </c>
      <c r="G36" s="19">
        <v>163.6</v>
      </c>
      <c r="H36" s="19">
        <v>145.19999999999999</v>
      </c>
      <c r="I36" s="19">
        <v>151.6</v>
      </c>
      <c r="J36" s="19">
        <v>142.4</v>
      </c>
      <c r="K36" s="19">
        <v>99.9</v>
      </c>
      <c r="L36" s="19">
        <v>75.599999999999994</v>
      </c>
      <c r="M36" s="19">
        <v>89.4</v>
      </c>
      <c r="N36" s="19">
        <v>88.2</v>
      </c>
      <c r="O36" s="19">
        <v>93.2</v>
      </c>
      <c r="P36" s="19">
        <v>103.3</v>
      </c>
      <c r="Q36" s="19">
        <v>101.6</v>
      </c>
      <c r="R36" s="19">
        <v>132.30000000000001</v>
      </c>
      <c r="S36" s="19">
        <v>165</v>
      </c>
      <c r="T36" s="19">
        <v>259.8</v>
      </c>
      <c r="U36" s="19">
        <v>229.1</v>
      </c>
      <c r="V36" s="19">
        <v>204.4</v>
      </c>
      <c r="W36" s="19">
        <v>118.9</v>
      </c>
      <c r="X36" s="19">
        <v>101</v>
      </c>
      <c r="Y36" s="19">
        <v>81.8</v>
      </c>
      <c r="Z36" s="19">
        <v>95.5</v>
      </c>
      <c r="AA36" s="19">
        <v>78.599999999999994</v>
      </c>
      <c r="AB36" s="19">
        <v>91.9</v>
      </c>
      <c r="AC36" s="19">
        <v>94.6</v>
      </c>
      <c r="AD36" s="19">
        <v>111.2</v>
      </c>
      <c r="AE36" s="19">
        <v>128.6</v>
      </c>
      <c r="AF36" s="19">
        <v>179.2</v>
      </c>
      <c r="AG36" s="19">
        <v>188.1</v>
      </c>
      <c r="AH36" s="19">
        <v>156.19999999999999</v>
      </c>
      <c r="AI36" s="19">
        <v>111.7</v>
      </c>
      <c r="AJ36" s="19">
        <v>97.5</v>
      </c>
      <c r="AK36" s="19">
        <v>80.3</v>
      </c>
      <c r="AL36" s="19">
        <v>67.599999999999994</v>
      </c>
      <c r="AM36" s="19">
        <v>105.1</v>
      </c>
      <c r="AN36" s="19">
        <v>98.5</v>
      </c>
      <c r="AO36" s="19">
        <v>86.7</v>
      </c>
      <c r="AP36" s="19">
        <v>84.1</v>
      </c>
      <c r="AQ36" s="19">
        <v>121.9</v>
      </c>
      <c r="AR36" s="19">
        <v>121.9</v>
      </c>
      <c r="AS36" s="19">
        <v>121.9</v>
      </c>
      <c r="AT36" s="19">
        <v>121.9</v>
      </c>
      <c r="AU36" s="19">
        <v>121.9</v>
      </c>
      <c r="AV36" s="19">
        <v>121.9</v>
      </c>
      <c r="AW36" s="19">
        <v>121.9</v>
      </c>
      <c r="AX36" s="19">
        <v>121.9</v>
      </c>
      <c r="AY36" s="19">
        <v>121.9</v>
      </c>
      <c r="AZ36" s="19">
        <v>131.5</v>
      </c>
      <c r="BA36" s="19">
        <v>126.7</v>
      </c>
      <c r="BB36" s="19">
        <v>139.5</v>
      </c>
      <c r="BC36" s="19">
        <v>152.6</v>
      </c>
      <c r="BD36" s="19">
        <v>158.80000000000001</v>
      </c>
      <c r="BE36" s="19">
        <v>153.69999999999999</v>
      </c>
      <c r="BF36" s="19">
        <v>160.19999999999999</v>
      </c>
      <c r="BG36" s="19">
        <v>145.19999999999999</v>
      </c>
      <c r="BH36" s="19">
        <v>104</v>
      </c>
      <c r="BI36" s="19">
        <v>102.9</v>
      </c>
      <c r="BJ36" s="19">
        <v>100.7</v>
      </c>
      <c r="BK36" s="19">
        <v>109</v>
      </c>
      <c r="BL36" s="19">
        <v>121.3</v>
      </c>
      <c r="BM36" s="19">
        <v>119.5</v>
      </c>
      <c r="BN36" s="19">
        <v>116.5</v>
      </c>
      <c r="BO36" s="19">
        <v>121.3</v>
      </c>
      <c r="BP36" s="19">
        <v>133.80000000000001</v>
      </c>
      <c r="BQ36" s="19">
        <v>124.1</v>
      </c>
      <c r="BR36" s="19">
        <v>123.9</v>
      </c>
      <c r="BS36" s="19">
        <v>110.1</v>
      </c>
      <c r="BT36" s="19">
        <v>105.9</v>
      </c>
      <c r="BU36" s="19">
        <v>105.6</v>
      </c>
      <c r="BV36" s="19">
        <v>103.4</v>
      </c>
      <c r="BW36" s="19">
        <v>102.4</v>
      </c>
      <c r="BX36" s="19">
        <v>100.7</v>
      </c>
      <c r="BY36" s="19">
        <v>98.5</v>
      </c>
      <c r="BZ36" s="19">
        <v>96.6</v>
      </c>
      <c r="CA36" s="19">
        <v>105.5</v>
      </c>
      <c r="CB36" s="19">
        <v>107.7</v>
      </c>
      <c r="CC36" s="19">
        <v>124</v>
      </c>
      <c r="CD36" s="19">
        <v>112.4</v>
      </c>
      <c r="CE36" s="19">
        <v>94.8</v>
      </c>
      <c r="CF36" s="19">
        <v>92.7</v>
      </c>
      <c r="CG36" s="19">
        <v>92</v>
      </c>
      <c r="CH36" s="19">
        <v>97.6</v>
      </c>
      <c r="CI36" s="19">
        <v>121.6</v>
      </c>
      <c r="CJ36" s="19">
        <v>135.5</v>
      </c>
      <c r="CK36" s="19">
        <v>154.69999999999999</v>
      </c>
      <c r="CL36" s="19">
        <v>166.7</v>
      </c>
      <c r="CM36" s="19">
        <v>164.3</v>
      </c>
      <c r="CN36" s="19">
        <v>151.80000000000001</v>
      </c>
      <c r="CO36" s="19">
        <v>158.30000000000001</v>
      </c>
      <c r="CP36" s="19">
        <v>157.1</v>
      </c>
      <c r="CQ36" s="19">
        <v>124.8</v>
      </c>
      <c r="CR36" s="19">
        <v>109.9</v>
      </c>
      <c r="CS36" s="19">
        <v>96.4</v>
      </c>
      <c r="CT36" s="19">
        <v>104.3</v>
      </c>
      <c r="CU36" s="19">
        <v>114.1</v>
      </c>
      <c r="CV36" s="19">
        <v>121.2</v>
      </c>
      <c r="CW36" s="19">
        <v>135.6</v>
      </c>
      <c r="CX36" s="19">
        <v>152.80000000000001</v>
      </c>
      <c r="CY36" s="19">
        <v>169.3</v>
      </c>
      <c r="CZ36" s="19">
        <v>188.2</v>
      </c>
      <c r="DA36" s="19">
        <v>231.5</v>
      </c>
      <c r="DB36" s="19">
        <v>213.5</v>
      </c>
      <c r="DC36" s="19">
        <v>122.9</v>
      </c>
      <c r="DD36" s="19">
        <v>87.9</v>
      </c>
      <c r="DE36" s="19">
        <v>78.7</v>
      </c>
      <c r="DF36" s="19">
        <v>90.8</v>
      </c>
      <c r="DG36" s="19">
        <v>102.2</v>
      </c>
      <c r="DH36" s="19">
        <v>117.1</v>
      </c>
      <c r="DI36" s="19">
        <v>135</v>
      </c>
      <c r="DJ36" s="19">
        <v>146.80000000000001</v>
      </c>
      <c r="DK36" s="19">
        <v>173.1</v>
      </c>
      <c r="DL36" s="19">
        <v>175.7</v>
      </c>
      <c r="DM36" s="19">
        <v>173.6</v>
      </c>
      <c r="DN36" s="19">
        <v>214.4</v>
      </c>
      <c r="DO36" s="19">
        <v>220.9</v>
      </c>
      <c r="DP36" s="19">
        <v>195.6</v>
      </c>
      <c r="DQ36" s="19">
        <v>166.1</v>
      </c>
      <c r="DR36" s="19">
        <v>179.3</v>
      </c>
      <c r="DS36" s="19">
        <v>180.3</v>
      </c>
      <c r="DT36" s="19">
        <v>208.1</v>
      </c>
      <c r="DU36" s="19">
        <v>234.7</v>
      </c>
      <c r="DV36" s="19">
        <v>258.8</v>
      </c>
      <c r="DW36" s="19">
        <v>260.5</v>
      </c>
    </row>
    <row r="37" spans="1:127">
      <c r="A37" s="17" t="s">
        <v>667</v>
      </c>
      <c r="B37" s="17" t="s">
        <v>668</v>
      </c>
      <c r="C37" s="18">
        <v>9.0600000000000003E-3</v>
      </c>
      <c r="D37" s="19">
        <v>134.69999999999999</v>
      </c>
      <c r="E37" s="19">
        <v>74.7</v>
      </c>
      <c r="F37" s="19">
        <v>95.9</v>
      </c>
      <c r="G37" s="19">
        <v>105.8</v>
      </c>
      <c r="H37" s="19">
        <v>104.5</v>
      </c>
      <c r="I37" s="19">
        <v>87.5</v>
      </c>
      <c r="J37" s="19">
        <v>85.9</v>
      </c>
      <c r="K37" s="19">
        <v>102</v>
      </c>
      <c r="L37" s="19">
        <v>123.8</v>
      </c>
      <c r="M37" s="19">
        <v>116.6</v>
      </c>
      <c r="N37" s="19">
        <v>119.6</v>
      </c>
      <c r="O37" s="19">
        <v>149.5</v>
      </c>
      <c r="P37" s="19">
        <v>132.5</v>
      </c>
      <c r="Q37" s="19">
        <v>114.8</v>
      </c>
      <c r="R37" s="19">
        <v>97.7</v>
      </c>
      <c r="S37" s="19">
        <v>115.5</v>
      </c>
      <c r="T37" s="19">
        <v>110.2</v>
      </c>
      <c r="U37" s="19">
        <v>113</v>
      </c>
      <c r="V37" s="19">
        <v>107.2</v>
      </c>
      <c r="W37" s="19">
        <v>117.7</v>
      </c>
      <c r="X37" s="19">
        <v>136.4</v>
      </c>
      <c r="Y37" s="19">
        <v>156.9</v>
      </c>
      <c r="Z37" s="19">
        <v>136.5</v>
      </c>
      <c r="AA37" s="19">
        <v>137.6</v>
      </c>
      <c r="AB37" s="19">
        <v>121.8</v>
      </c>
      <c r="AC37" s="19">
        <v>89.7</v>
      </c>
      <c r="AD37" s="19">
        <v>119</v>
      </c>
      <c r="AE37" s="19">
        <v>97.1</v>
      </c>
      <c r="AF37" s="19">
        <v>86.2</v>
      </c>
      <c r="AG37" s="19">
        <v>86.6</v>
      </c>
      <c r="AH37" s="19">
        <v>102.7</v>
      </c>
      <c r="AI37" s="19">
        <v>106.4</v>
      </c>
      <c r="AJ37" s="19">
        <v>112</v>
      </c>
      <c r="AK37" s="19">
        <v>156.5</v>
      </c>
      <c r="AL37" s="19">
        <v>164.3</v>
      </c>
      <c r="AM37" s="19">
        <v>120.7</v>
      </c>
      <c r="AN37" s="19">
        <v>109</v>
      </c>
      <c r="AO37" s="19">
        <v>112.6</v>
      </c>
      <c r="AP37" s="19">
        <v>121.2</v>
      </c>
      <c r="AQ37" s="19">
        <v>120.7</v>
      </c>
      <c r="AR37" s="19">
        <v>120.7</v>
      </c>
      <c r="AS37" s="19">
        <v>120.7</v>
      </c>
      <c r="AT37" s="19">
        <v>120.7</v>
      </c>
      <c r="AU37" s="19">
        <v>120.7</v>
      </c>
      <c r="AV37" s="19">
        <v>120.7</v>
      </c>
      <c r="AW37" s="19">
        <v>120.7</v>
      </c>
      <c r="AX37" s="19">
        <v>120.7</v>
      </c>
      <c r="AY37" s="19">
        <v>120.7</v>
      </c>
      <c r="AZ37" s="19">
        <v>154.80000000000001</v>
      </c>
      <c r="BA37" s="19">
        <v>144.5</v>
      </c>
      <c r="BB37" s="19">
        <v>159.5</v>
      </c>
      <c r="BC37" s="19">
        <v>116.9</v>
      </c>
      <c r="BD37" s="19">
        <v>104.4</v>
      </c>
      <c r="BE37" s="19">
        <v>106.6</v>
      </c>
      <c r="BF37" s="19">
        <v>114.5</v>
      </c>
      <c r="BG37" s="19">
        <v>142.4</v>
      </c>
      <c r="BH37" s="19">
        <v>148.6</v>
      </c>
      <c r="BI37" s="19">
        <v>129.5</v>
      </c>
      <c r="BJ37" s="19">
        <v>127.3</v>
      </c>
      <c r="BK37" s="19">
        <v>134.69999999999999</v>
      </c>
      <c r="BL37" s="19">
        <v>134.4</v>
      </c>
      <c r="BM37" s="19">
        <v>115.9</v>
      </c>
      <c r="BN37" s="19">
        <v>126.8</v>
      </c>
      <c r="BO37" s="19">
        <v>186.3</v>
      </c>
      <c r="BP37" s="19">
        <v>146.4</v>
      </c>
      <c r="BQ37" s="19">
        <v>124.9</v>
      </c>
      <c r="BR37" s="19">
        <v>123.1</v>
      </c>
      <c r="BS37" s="19">
        <v>136.1</v>
      </c>
      <c r="BT37" s="19">
        <v>121.8</v>
      </c>
      <c r="BU37" s="19">
        <v>123.6</v>
      </c>
      <c r="BV37" s="19">
        <v>131.30000000000001</v>
      </c>
      <c r="BW37" s="19">
        <v>115.3</v>
      </c>
      <c r="BX37" s="19">
        <v>117.9</v>
      </c>
      <c r="BY37" s="19">
        <v>121.4</v>
      </c>
      <c r="BZ37" s="19">
        <v>133.30000000000001</v>
      </c>
      <c r="CA37" s="19">
        <v>155.19999999999999</v>
      </c>
      <c r="CB37" s="19">
        <v>156.19999999999999</v>
      </c>
      <c r="CC37" s="19">
        <v>146.19999999999999</v>
      </c>
      <c r="CD37" s="19">
        <v>142.4</v>
      </c>
      <c r="CE37" s="19">
        <v>143</v>
      </c>
      <c r="CF37" s="19">
        <v>146.4</v>
      </c>
      <c r="CG37" s="19">
        <v>164.4</v>
      </c>
      <c r="CH37" s="19">
        <v>180</v>
      </c>
      <c r="CI37" s="19">
        <v>170.9</v>
      </c>
      <c r="CJ37" s="19">
        <v>143.6</v>
      </c>
      <c r="CK37" s="19">
        <v>136.6</v>
      </c>
      <c r="CL37" s="19">
        <v>151.69999999999999</v>
      </c>
      <c r="CM37" s="19">
        <v>185.4</v>
      </c>
      <c r="CN37" s="19">
        <v>202.6</v>
      </c>
      <c r="CO37" s="19">
        <v>193.7</v>
      </c>
      <c r="CP37" s="19">
        <v>184.1</v>
      </c>
      <c r="CQ37" s="19">
        <v>182.5</v>
      </c>
      <c r="CR37" s="19">
        <v>181</v>
      </c>
      <c r="CS37" s="19">
        <v>189.3</v>
      </c>
      <c r="CT37" s="19">
        <v>145.30000000000001</v>
      </c>
      <c r="CU37" s="19">
        <v>134.6</v>
      </c>
      <c r="CV37" s="19">
        <v>146.1</v>
      </c>
      <c r="CW37" s="19">
        <v>157</v>
      </c>
      <c r="CX37" s="19">
        <v>171.1</v>
      </c>
      <c r="CY37" s="19">
        <v>169.1</v>
      </c>
      <c r="CZ37" s="19">
        <v>152.69999999999999</v>
      </c>
      <c r="DA37" s="19">
        <v>193.2</v>
      </c>
      <c r="DB37" s="19">
        <v>193</v>
      </c>
      <c r="DC37" s="19">
        <v>145.1</v>
      </c>
      <c r="DD37" s="19">
        <v>127.5</v>
      </c>
      <c r="DE37" s="19">
        <v>159</v>
      </c>
      <c r="DF37" s="19">
        <v>170.2</v>
      </c>
      <c r="DG37" s="19">
        <v>180.6</v>
      </c>
      <c r="DH37" s="19">
        <v>169</v>
      </c>
      <c r="DI37" s="19">
        <v>151.1</v>
      </c>
      <c r="DJ37" s="19">
        <v>165.1</v>
      </c>
      <c r="DK37" s="19">
        <v>167.1</v>
      </c>
      <c r="DL37" s="19">
        <v>130.9</v>
      </c>
      <c r="DM37" s="19">
        <v>131.80000000000001</v>
      </c>
      <c r="DN37" s="19">
        <v>163.6</v>
      </c>
      <c r="DO37" s="19">
        <v>205.5</v>
      </c>
      <c r="DP37" s="19">
        <v>218.3</v>
      </c>
      <c r="DQ37" s="19">
        <v>181.1</v>
      </c>
      <c r="DR37" s="19">
        <v>179.8</v>
      </c>
      <c r="DS37" s="19">
        <v>154.6</v>
      </c>
      <c r="DT37" s="19">
        <v>163.5</v>
      </c>
      <c r="DU37" s="19">
        <v>138.80000000000001</v>
      </c>
      <c r="DV37" s="19">
        <v>165.5</v>
      </c>
      <c r="DW37" s="19">
        <v>167.2</v>
      </c>
    </row>
    <row r="38" spans="1:127">
      <c r="A38" s="17" t="s">
        <v>669</v>
      </c>
      <c r="B38" s="17" t="s">
        <v>670</v>
      </c>
      <c r="C38" s="18">
        <v>2.0999999999999999E-3</v>
      </c>
      <c r="D38" s="19">
        <v>146.5</v>
      </c>
      <c r="E38" s="19">
        <v>83.3</v>
      </c>
      <c r="F38" s="19">
        <v>80.2</v>
      </c>
      <c r="G38" s="19">
        <v>71.3</v>
      </c>
      <c r="H38" s="19">
        <v>54.1</v>
      </c>
      <c r="I38" s="19">
        <v>69</v>
      </c>
      <c r="J38" s="19">
        <v>75.5</v>
      </c>
      <c r="K38" s="19">
        <v>81.2</v>
      </c>
      <c r="L38" s="19">
        <v>113.1</v>
      </c>
      <c r="M38" s="19">
        <v>191.3</v>
      </c>
      <c r="N38" s="19">
        <v>221.9</v>
      </c>
      <c r="O38" s="19">
        <v>205.7</v>
      </c>
      <c r="P38" s="19">
        <v>117.5</v>
      </c>
      <c r="Q38" s="19">
        <v>85.4</v>
      </c>
      <c r="R38" s="19">
        <v>98.8</v>
      </c>
      <c r="S38" s="19">
        <v>86.4</v>
      </c>
      <c r="T38" s="19">
        <v>139.1</v>
      </c>
      <c r="U38" s="19">
        <v>134.5</v>
      </c>
      <c r="V38" s="19">
        <v>179.8</v>
      </c>
      <c r="W38" s="19">
        <v>169.8</v>
      </c>
      <c r="X38" s="19">
        <v>185.8</v>
      </c>
      <c r="Y38" s="19">
        <v>248.1</v>
      </c>
      <c r="Z38" s="19">
        <v>153.9</v>
      </c>
      <c r="AA38" s="19">
        <v>120.1</v>
      </c>
      <c r="AB38" s="19">
        <v>106.2</v>
      </c>
      <c r="AC38" s="19">
        <v>87.1</v>
      </c>
      <c r="AD38" s="19">
        <v>118</v>
      </c>
      <c r="AE38" s="19">
        <v>111</v>
      </c>
      <c r="AF38" s="19">
        <v>112.9</v>
      </c>
      <c r="AG38" s="19">
        <v>105.1</v>
      </c>
      <c r="AH38" s="19">
        <v>116.6</v>
      </c>
      <c r="AI38" s="19">
        <v>128.9</v>
      </c>
      <c r="AJ38" s="19">
        <v>163.69999999999999</v>
      </c>
      <c r="AK38" s="19">
        <v>262.89999999999998</v>
      </c>
      <c r="AL38" s="19">
        <v>109.4</v>
      </c>
      <c r="AM38" s="19">
        <v>107.3</v>
      </c>
      <c r="AN38" s="19">
        <v>101.2</v>
      </c>
      <c r="AO38" s="19">
        <v>92.5</v>
      </c>
      <c r="AP38" s="19">
        <v>89.8</v>
      </c>
      <c r="AQ38" s="19">
        <v>114.7</v>
      </c>
      <c r="AR38" s="19">
        <v>114.7</v>
      </c>
      <c r="AS38" s="19">
        <v>114.7</v>
      </c>
      <c r="AT38" s="19">
        <v>114.7</v>
      </c>
      <c r="AU38" s="19">
        <v>114.7</v>
      </c>
      <c r="AV38" s="19">
        <v>114.7</v>
      </c>
      <c r="AW38" s="19">
        <v>114.7</v>
      </c>
      <c r="AX38" s="19">
        <v>114.7</v>
      </c>
      <c r="AY38" s="19">
        <v>114.7</v>
      </c>
      <c r="AZ38" s="19">
        <v>135</v>
      </c>
      <c r="BA38" s="19">
        <v>111.6</v>
      </c>
      <c r="BB38" s="19">
        <v>113.7</v>
      </c>
      <c r="BC38" s="19">
        <v>82.8</v>
      </c>
      <c r="BD38" s="19">
        <v>76.599999999999994</v>
      </c>
      <c r="BE38" s="19">
        <v>70.400000000000006</v>
      </c>
      <c r="BF38" s="19">
        <v>95.9</v>
      </c>
      <c r="BG38" s="19">
        <v>108.8</v>
      </c>
      <c r="BH38" s="19">
        <v>123.6</v>
      </c>
      <c r="BI38" s="19">
        <v>147.1</v>
      </c>
      <c r="BJ38" s="19">
        <v>172</v>
      </c>
      <c r="BK38" s="19">
        <v>168.2</v>
      </c>
      <c r="BL38" s="19">
        <v>156.80000000000001</v>
      </c>
      <c r="BM38" s="19">
        <v>106.4</v>
      </c>
      <c r="BN38" s="19">
        <v>87.4</v>
      </c>
      <c r="BO38" s="19">
        <v>65.3</v>
      </c>
      <c r="BP38" s="19">
        <v>81.900000000000006</v>
      </c>
      <c r="BQ38" s="19">
        <v>81.400000000000006</v>
      </c>
      <c r="BR38" s="19">
        <v>86.1</v>
      </c>
      <c r="BS38" s="19">
        <v>105.9</v>
      </c>
      <c r="BT38" s="19">
        <v>99</v>
      </c>
      <c r="BU38" s="19">
        <v>115.7</v>
      </c>
      <c r="BV38" s="19">
        <v>143.6</v>
      </c>
      <c r="BW38" s="19">
        <v>156.30000000000001</v>
      </c>
      <c r="BX38" s="19">
        <v>115.8</v>
      </c>
      <c r="BY38" s="19">
        <v>87.7</v>
      </c>
      <c r="BZ38" s="19">
        <v>86.5</v>
      </c>
      <c r="CA38" s="19">
        <v>74.7</v>
      </c>
      <c r="CB38" s="19">
        <v>108.8</v>
      </c>
      <c r="CC38" s="19">
        <v>95.7</v>
      </c>
      <c r="CD38" s="19">
        <v>93.6</v>
      </c>
      <c r="CE38" s="19">
        <v>99.4</v>
      </c>
      <c r="CF38" s="19">
        <v>113.6</v>
      </c>
      <c r="CG38" s="19">
        <v>126.4</v>
      </c>
      <c r="CH38" s="19">
        <v>150</v>
      </c>
      <c r="CI38" s="19">
        <v>212.3</v>
      </c>
      <c r="CJ38" s="19">
        <v>174</v>
      </c>
      <c r="CK38" s="19">
        <v>147.1</v>
      </c>
      <c r="CL38" s="19">
        <v>99.8</v>
      </c>
      <c r="CM38" s="19">
        <v>82.5</v>
      </c>
      <c r="CN38" s="19">
        <v>99.4</v>
      </c>
      <c r="CO38" s="19">
        <v>112.3</v>
      </c>
      <c r="CP38" s="19">
        <v>136</v>
      </c>
      <c r="CQ38" s="19">
        <v>136.1</v>
      </c>
      <c r="CR38" s="19">
        <v>126.9</v>
      </c>
      <c r="CS38" s="19">
        <v>157.9</v>
      </c>
      <c r="CT38" s="19">
        <v>226.5</v>
      </c>
      <c r="CU38" s="19">
        <v>195.2</v>
      </c>
      <c r="CV38" s="19">
        <v>181.9</v>
      </c>
      <c r="CW38" s="19">
        <v>92.4</v>
      </c>
      <c r="CX38" s="19">
        <v>78.8</v>
      </c>
      <c r="CY38" s="19">
        <v>68.2</v>
      </c>
      <c r="CZ38" s="19">
        <v>85.2</v>
      </c>
      <c r="DA38" s="19">
        <v>170.2</v>
      </c>
      <c r="DB38" s="19">
        <v>145.30000000000001</v>
      </c>
      <c r="DC38" s="19">
        <v>143.69999999999999</v>
      </c>
      <c r="DD38" s="19">
        <v>114.6</v>
      </c>
      <c r="DE38" s="19">
        <v>188</v>
      </c>
      <c r="DF38" s="19">
        <v>245</v>
      </c>
      <c r="DG38" s="19">
        <v>228.6</v>
      </c>
      <c r="DH38" s="19">
        <v>168.6</v>
      </c>
      <c r="DI38" s="19">
        <v>128.19999999999999</v>
      </c>
      <c r="DJ38" s="19">
        <v>112.2</v>
      </c>
      <c r="DK38" s="19">
        <v>83.3</v>
      </c>
      <c r="DL38" s="19">
        <v>75.099999999999994</v>
      </c>
      <c r="DM38" s="19">
        <v>95.2</v>
      </c>
      <c r="DN38" s="19">
        <v>153.9</v>
      </c>
      <c r="DO38" s="19">
        <v>171.2</v>
      </c>
      <c r="DP38" s="19">
        <v>156.4</v>
      </c>
      <c r="DQ38" s="19">
        <v>253.8</v>
      </c>
      <c r="DR38" s="19">
        <v>323.39999999999998</v>
      </c>
      <c r="DS38" s="19">
        <v>291.3</v>
      </c>
      <c r="DT38" s="19">
        <v>203.6</v>
      </c>
      <c r="DU38" s="19">
        <v>131.30000000000001</v>
      </c>
      <c r="DV38" s="19">
        <v>125.6</v>
      </c>
      <c r="DW38" s="19">
        <v>128.5</v>
      </c>
    </row>
    <row r="39" spans="1:127">
      <c r="A39" s="17" t="s">
        <v>671</v>
      </c>
      <c r="B39" s="17" t="s">
        <v>672</v>
      </c>
      <c r="C39" s="18">
        <v>2.2610000000000002E-2</v>
      </c>
      <c r="D39" s="19">
        <v>137.19999999999999</v>
      </c>
      <c r="E39" s="19">
        <v>99</v>
      </c>
      <c r="F39" s="19">
        <v>126.1</v>
      </c>
      <c r="G39" s="19">
        <v>98.1</v>
      </c>
      <c r="H39" s="19">
        <v>77.3</v>
      </c>
      <c r="I39" s="19">
        <v>90.5</v>
      </c>
      <c r="J39" s="19">
        <v>99.8</v>
      </c>
      <c r="K39" s="19">
        <v>106.9</v>
      </c>
      <c r="L39" s="19">
        <v>120</v>
      </c>
      <c r="M39" s="19">
        <v>157.5</v>
      </c>
      <c r="N39" s="19">
        <v>166.5</v>
      </c>
      <c r="O39" s="19">
        <v>174.9</v>
      </c>
      <c r="P39" s="19">
        <v>131.5</v>
      </c>
      <c r="Q39" s="19">
        <v>104.8</v>
      </c>
      <c r="R39" s="19">
        <v>126.2</v>
      </c>
      <c r="S39" s="19">
        <v>124.1</v>
      </c>
      <c r="T39" s="19">
        <v>129.9</v>
      </c>
      <c r="U39" s="19">
        <v>118.9</v>
      </c>
      <c r="V39" s="19">
        <v>148.4</v>
      </c>
      <c r="W39" s="19">
        <v>189.6</v>
      </c>
      <c r="X39" s="19">
        <v>187.9</v>
      </c>
      <c r="Y39" s="19">
        <v>181.4</v>
      </c>
      <c r="Z39" s="19">
        <v>191.8</v>
      </c>
      <c r="AA39" s="19">
        <v>174.4</v>
      </c>
      <c r="AB39" s="19">
        <v>140.9</v>
      </c>
      <c r="AC39" s="19">
        <v>105.7</v>
      </c>
      <c r="AD39" s="19">
        <v>130.80000000000001</v>
      </c>
      <c r="AE39" s="19">
        <v>128.6</v>
      </c>
      <c r="AF39" s="19">
        <v>142.80000000000001</v>
      </c>
      <c r="AG39" s="19">
        <v>143.6</v>
      </c>
      <c r="AH39" s="19">
        <v>130.9</v>
      </c>
      <c r="AI39" s="19">
        <v>164.7</v>
      </c>
      <c r="AJ39" s="19">
        <v>188.6</v>
      </c>
      <c r="AK39" s="19">
        <v>218.6</v>
      </c>
      <c r="AL39" s="19">
        <v>224.9</v>
      </c>
      <c r="AM39" s="19">
        <v>193.9</v>
      </c>
      <c r="AN39" s="19">
        <v>151</v>
      </c>
      <c r="AO39" s="19">
        <v>132.4</v>
      </c>
      <c r="AP39" s="19">
        <v>133.6</v>
      </c>
      <c r="AQ39" s="19">
        <v>136.4</v>
      </c>
      <c r="AR39" s="19">
        <v>136.4</v>
      </c>
      <c r="AS39" s="19">
        <v>136.4</v>
      </c>
      <c r="AT39" s="19">
        <v>136.4</v>
      </c>
      <c r="AU39" s="19">
        <v>136.4</v>
      </c>
      <c r="AV39" s="19">
        <v>136.4</v>
      </c>
      <c r="AW39" s="19">
        <v>136.4</v>
      </c>
      <c r="AX39" s="19">
        <v>136.4</v>
      </c>
      <c r="AY39" s="19">
        <v>136.4</v>
      </c>
      <c r="AZ39" s="19">
        <v>198.3</v>
      </c>
      <c r="BA39" s="19">
        <v>155.6</v>
      </c>
      <c r="BB39" s="19">
        <v>159.6</v>
      </c>
      <c r="BC39" s="19">
        <v>193.1</v>
      </c>
      <c r="BD39" s="19">
        <v>184.8</v>
      </c>
      <c r="BE39" s="19">
        <v>178.6</v>
      </c>
      <c r="BF39" s="19">
        <v>166.7</v>
      </c>
      <c r="BG39" s="19">
        <v>157.9</v>
      </c>
      <c r="BH39" s="19">
        <v>166</v>
      </c>
      <c r="BI39" s="19">
        <v>205.9</v>
      </c>
      <c r="BJ39" s="19">
        <v>216.1</v>
      </c>
      <c r="BK39" s="19">
        <v>214.1</v>
      </c>
      <c r="BL39" s="19">
        <v>211.7</v>
      </c>
      <c r="BM39" s="19">
        <v>207.4</v>
      </c>
      <c r="BN39" s="19">
        <v>218.7</v>
      </c>
      <c r="BO39" s="19">
        <v>116.4</v>
      </c>
      <c r="BP39" s="19">
        <v>113.1</v>
      </c>
      <c r="BQ39" s="19">
        <v>103.2</v>
      </c>
      <c r="BR39" s="19">
        <v>97.8</v>
      </c>
      <c r="BS39" s="19">
        <v>103.1</v>
      </c>
      <c r="BT39" s="19">
        <v>108.6</v>
      </c>
      <c r="BU39" s="19">
        <v>116.4</v>
      </c>
      <c r="BV39" s="19">
        <v>111.5</v>
      </c>
      <c r="BW39" s="19">
        <v>112.7</v>
      </c>
      <c r="BX39" s="19">
        <v>107.2</v>
      </c>
      <c r="BY39" s="19">
        <v>101.4</v>
      </c>
      <c r="BZ39" s="19">
        <v>103.2</v>
      </c>
      <c r="CA39" s="19">
        <v>107.5</v>
      </c>
      <c r="CB39" s="19">
        <v>110.2</v>
      </c>
      <c r="CC39" s="19">
        <v>105.1</v>
      </c>
      <c r="CD39" s="19">
        <v>93.8</v>
      </c>
      <c r="CE39" s="19">
        <v>114.5</v>
      </c>
      <c r="CF39" s="19">
        <v>122.3</v>
      </c>
      <c r="CG39" s="19">
        <v>147</v>
      </c>
      <c r="CH39" s="19">
        <v>175.3</v>
      </c>
      <c r="CI39" s="19">
        <v>175.7</v>
      </c>
      <c r="CJ39" s="19">
        <v>171.7</v>
      </c>
      <c r="CK39" s="19">
        <v>153.1</v>
      </c>
      <c r="CL39" s="19">
        <v>145.5</v>
      </c>
      <c r="CM39" s="19">
        <v>141.1</v>
      </c>
      <c r="CN39" s="19">
        <v>132.9</v>
      </c>
      <c r="CO39" s="19">
        <v>127.9</v>
      </c>
      <c r="CP39" s="19">
        <v>129.9</v>
      </c>
      <c r="CQ39" s="19">
        <v>152.19999999999999</v>
      </c>
      <c r="CR39" s="19">
        <v>154.1</v>
      </c>
      <c r="CS39" s="19">
        <v>155.30000000000001</v>
      </c>
      <c r="CT39" s="19">
        <v>162</v>
      </c>
      <c r="CU39" s="19">
        <v>133.69999999999999</v>
      </c>
      <c r="CV39" s="19">
        <v>127.6</v>
      </c>
      <c r="CW39" s="19">
        <v>112.2</v>
      </c>
      <c r="CX39" s="19">
        <v>113.7</v>
      </c>
      <c r="CY39" s="19">
        <v>114</v>
      </c>
      <c r="CZ39" s="19">
        <v>112.5</v>
      </c>
      <c r="DA39" s="19">
        <v>135.5</v>
      </c>
      <c r="DB39" s="19">
        <v>140.6</v>
      </c>
      <c r="DC39" s="19">
        <v>128.69999999999999</v>
      </c>
      <c r="DD39" s="19">
        <v>119.1</v>
      </c>
      <c r="DE39" s="19">
        <v>130.19999999999999</v>
      </c>
      <c r="DF39" s="19">
        <v>135.69999999999999</v>
      </c>
      <c r="DG39" s="19">
        <v>134.80000000000001</v>
      </c>
      <c r="DH39" s="19">
        <v>121</v>
      </c>
      <c r="DI39" s="19">
        <v>113</v>
      </c>
      <c r="DJ39" s="19">
        <v>124.7</v>
      </c>
      <c r="DK39" s="19">
        <v>137.80000000000001</v>
      </c>
      <c r="DL39" s="19">
        <v>118.6</v>
      </c>
      <c r="DM39" s="19">
        <v>134.5</v>
      </c>
      <c r="DN39" s="19">
        <v>148.5</v>
      </c>
      <c r="DO39" s="19">
        <v>209.4</v>
      </c>
      <c r="DP39" s="19">
        <v>247.9</v>
      </c>
      <c r="DQ39" s="19">
        <v>289.89999999999998</v>
      </c>
      <c r="DR39" s="19">
        <v>279.2</v>
      </c>
      <c r="DS39" s="19">
        <v>231.3</v>
      </c>
      <c r="DT39" s="19">
        <v>212.2</v>
      </c>
      <c r="DU39" s="19">
        <v>146.69999999999999</v>
      </c>
      <c r="DV39" s="19">
        <v>156.9</v>
      </c>
      <c r="DW39" s="19">
        <v>159.19999999999999</v>
      </c>
    </row>
    <row r="40" spans="1:127">
      <c r="A40" s="17" t="s">
        <v>673</v>
      </c>
      <c r="B40" s="17" t="s">
        <v>674</v>
      </c>
      <c r="C40" s="18">
        <v>2.3230000000000001E-2</v>
      </c>
      <c r="D40" s="19">
        <v>137.80000000000001</v>
      </c>
      <c r="E40" s="19">
        <v>74.400000000000006</v>
      </c>
      <c r="F40" s="19">
        <v>87.4</v>
      </c>
      <c r="G40" s="19">
        <v>107.3</v>
      </c>
      <c r="H40" s="19">
        <v>102.8</v>
      </c>
      <c r="I40" s="19">
        <v>96.5</v>
      </c>
      <c r="J40" s="19">
        <v>106.3</v>
      </c>
      <c r="K40" s="19">
        <v>101.2</v>
      </c>
      <c r="L40" s="19">
        <v>115.3</v>
      </c>
      <c r="M40" s="19">
        <v>133.80000000000001</v>
      </c>
      <c r="N40" s="19">
        <v>139.69999999999999</v>
      </c>
      <c r="O40" s="19">
        <v>166.3</v>
      </c>
      <c r="P40" s="19">
        <v>154.69999999999999</v>
      </c>
      <c r="Q40" s="19">
        <v>122.9</v>
      </c>
      <c r="R40" s="19">
        <v>161.80000000000001</v>
      </c>
      <c r="S40" s="19">
        <v>193.3</v>
      </c>
      <c r="T40" s="19">
        <v>267.10000000000002</v>
      </c>
      <c r="U40" s="19">
        <v>195.9</v>
      </c>
      <c r="V40" s="19">
        <v>258.89999999999998</v>
      </c>
      <c r="W40" s="19">
        <v>147.19999999999999</v>
      </c>
      <c r="X40" s="19">
        <v>111.5</v>
      </c>
      <c r="Y40" s="19">
        <v>95.6</v>
      </c>
      <c r="Z40" s="19">
        <v>117</v>
      </c>
      <c r="AA40" s="19">
        <v>112.3</v>
      </c>
      <c r="AB40" s="19">
        <v>115.8</v>
      </c>
      <c r="AC40" s="19">
        <v>96.9</v>
      </c>
      <c r="AD40" s="19">
        <v>155.69999999999999</v>
      </c>
      <c r="AE40" s="19">
        <v>207.9</v>
      </c>
      <c r="AF40" s="19">
        <v>232</v>
      </c>
      <c r="AG40" s="19">
        <v>214.7</v>
      </c>
      <c r="AH40" s="19">
        <v>120.6</v>
      </c>
      <c r="AI40" s="19">
        <v>149.80000000000001</v>
      </c>
      <c r="AJ40" s="19">
        <v>205</v>
      </c>
      <c r="AK40" s="19">
        <v>145</v>
      </c>
      <c r="AL40" s="19">
        <v>156.5</v>
      </c>
      <c r="AM40" s="19">
        <v>138.9</v>
      </c>
      <c r="AN40" s="19">
        <v>105.6</v>
      </c>
      <c r="AO40" s="19">
        <v>97.5</v>
      </c>
      <c r="AP40" s="19">
        <v>131.5</v>
      </c>
      <c r="AQ40" s="19">
        <v>147.4</v>
      </c>
      <c r="AR40" s="19">
        <v>147.4</v>
      </c>
      <c r="AS40" s="19">
        <v>147.4</v>
      </c>
      <c r="AT40" s="19">
        <v>147.4</v>
      </c>
      <c r="AU40" s="19">
        <v>147.4</v>
      </c>
      <c r="AV40" s="19">
        <v>147.4</v>
      </c>
      <c r="AW40" s="19">
        <v>147.4</v>
      </c>
      <c r="AX40" s="19">
        <v>147.4</v>
      </c>
      <c r="AY40" s="19">
        <v>147.4</v>
      </c>
      <c r="AZ40" s="19">
        <v>154.1</v>
      </c>
      <c r="BA40" s="19">
        <v>161.4</v>
      </c>
      <c r="BB40" s="19">
        <v>200.7</v>
      </c>
      <c r="BC40" s="19">
        <v>185.2</v>
      </c>
      <c r="BD40" s="19">
        <v>110.7</v>
      </c>
      <c r="BE40" s="19">
        <v>100.8</v>
      </c>
      <c r="BF40" s="19">
        <v>104.3</v>
      </c>
      <c r="BG40" s="19">
        <v>108.6</v>
      </c>
      <c r="BH40" s="19">
        <v>105.8</v>
      </c>
      <c r="BI40" s="19">
        <v>99.9</v>
      </c>
      <c r="BJ40" s="19">
        <v>103.1</v>
      </c>
      <c r="BK40" s="19">
        <v>115.8</v>
      </c>
      <c r="BL40" s="19">
        <v>115.3</v>
      </c>
      <c r="BM40" s="19">
        <v>105.1</v>
      </c>
      <c r="BN40" s="19">
        <v>106.4</v>
      </c>
      <c r="BO40" s="19">
        <v>131.9</v>
      </c>
      <c r="BP40" s="19">
        <v>140.1</v>
      </c>
      <c r="BQ40" s="19">
        <v>138.9</v>
      </c>
      <c r="BR40" s="19">
        <v>144.69999999999999</v>
      </c>
      <c r="BS40" s="19">
        <v>141.4</v>
      </c>
      <c r="BT40" s="19">
        <v>138.19999999999999</v>
      </c>
      <c r="BU40" s="19">
        <v>137.9</v>
      </c>
      <c r="BV40" s="19">
        <v>132</v>
      </c>
      <c r="BW40" s="19">
        <v>125.7</v>
      </c>
      <c r="BX40" s="19">
        <v>121</v>
      </c>
      <c r="BY40" s="19">
        <v>105.3</v>
      </c>
      <c r="BZ40" s="19">
        <v>137.6</v>
      </c>
      <c r="CA40" s="19">
        <v>159.1</v>
      </c>
      <c r="CB40" s="19">
        <v>155</v>
      </c>
      <c r="CC40" s="19">
        <v>137.5</v>
      </c>
      <c r="CD40" s="19">
        <v>124</v>
      </c>
      <c r="CE40" s="19">
        <v>118.4</v>
      </c>
      <c r="CF40" s="19">
        <v>117.7</v>
      </c>
      <c r="CG40" s="19">
        <v>119</v>
      </c>
      <c r="CH40" s="19">
        <v>133.9</v>
      </c>
      <c r="CI40" s="19">
        <v>167.5</v>
      </c>
      <c r="CJ40" s="19">
        <v>151.19999999999999</v>
      </c>
      <c r="CK40" s="19">
        <v>131.9</v>
      </c>
      <c r="CL40" s="19">
        <v>127.2</v>
      </c>
      <c r="CM40" s="19">
        <v>136.5</v>
      </c>
      <c r="CN40" s="19">
        <v>161.4</v>
      </c>
      <c r="CO40" s="19">
        <v>168.8</v>
      </c>
      <c r="CP40" s="19">
        <v>190.7</v>
      </c>
      <c r="CQ40" s="19">
        <v>192.4</v>
      </c>
      <c r="CR40" s="19">
        <v>164.1</v>
      </c>
      <c r="CS40" s="19">
        <v>142.19999999999999</v>
      </c>
      <c r="CT40" s="19">
        <v>128.19999999999999</v>
      </c>
      <c r="CU40" s="19">
        <v>130.19999999999999</v>
      </c>
      <c r="CV40" s="19">
        <v>138.1</v>
      </c>
      <c r="CW40" s="19">
        <v>138.5</v>
      </c>
      <c r="CX40" s="19">
        <v>142.80000000000001</v>
      </c>
      <c r="CY40" s="19">
        <v>134.5</v>
      </c>
      <c r="CZ40" s="19">
        <v>135.80000000000001</v>
      </c>
      <c r="DA40" s="19">
        <v>189.8</v>
      </c>
      <c r="DB40" s="19">
        <v>201.6</v>
      </c>
      <c r="DC40" s="19">
        <v>160</v>
      </c>
      <c r="DD40" s="19">
        <v>131.19999999999999</v>
      </c>
      <c r="DE40" s="19">
        <v>132</v>
      </c>
      <c r="DF40" s="19">
        <v>128.80000000000001</v>
      </c>
      <c r="DG40" s="19">
        <v>134.80000000000001</v>
      </c>
      <c r="DH40" s="19">
        <v>119.4</v>
      </c>
      <c r="DI40" s="19">
        <v>125.3</v>
      </c>
      <c r="DJ40" s="19">
        <v>151.5</v>
      </c>
      <c r="DK40" s="19">
        <v>162.5</v>
      </c>
      <c r="DL40" s="19">
        <v>141.9</v>
      </c>
      <c r="DM40" s="19">
        <v>137.80000000000001</v>
      </c>
      <c r="DN40" s="19">
        <v>180.2</v>
      </c>
      <c r="DO40" s="19">
        <v>204.5</v>
      </c>
      <c r="DP40" s="19">
        <v>212.9</v>
      </c>
      <c r="DQ40" s="19">
        <v>207.3</v>
      </c>
      <c r="DR40" s="19">
        <v>177.4</v>
      </c>
      <c r="DS40" s="19">
        <v>156.30000000000001</v>
      </c>
      <c r="DT40" s="19">
        <v>139.1</v>
      </c>
      <c r="DU40" s="19">
        <v>133.9</v>
      </c>
      <c r="DV40" s="19">
        <v>154.69999999999999</v>
      </c>
      <c r="DW40" s="19">
        <v>170.8</v>
      </c>
    </row>
    <row r="41" spans="1:127">
      <c r="A41" s="17" t="s">
        <v>675</v>
      </c>
      <c r="B41" s="17" t="s">
        <v>676</v>
      </c>
      <c r="C41" s="18">
        <v>8.3089999999999997E-2</v>
      </c>
      <c r="D41" s="19">
        <v>140.4</v>
      </c>
      <c r="E41" s="19">
        <v>137.4</v>
      </c>
      <c r="F41" s="19">
        <v>138.30000000000001</v>
      </c>
      <c r="G41" s="19">
        <v>111.2</v>
      </c>
      <c r="H41" s="19">
        <v>113.3</v>
      </c>
      <c r="I41" s="19">
        <v>90.3</v>
      </c>
      <c r="J41" s="19">
        <v>96.5</v>
      </c>
      <c r="K41" s="19">
        <v>113.1</v>
      </c>
      <c r="L41" s="19">
        <v>113.6</v>
      </c>
      <c r="M41" s="19">
        <v>106.4</v>
      </c>
      <c r="N41" s="19">
        <v>108.9</v>
      </c>
      <c r="O41" s="19">
        <v>136.9</v>
      </c>
      <c r="P41" s="19">
        <v>172</v>
      </c>
      <c r="Q41" s="19">
        <v>179.2</v>
      </c>
      <c r="R41" s="19">
        <v>181.8</v>
      </c>
      <c r="S41" s="19">
        <v>119.1</v>
      </c>
      <c r="T41" s="19">
        <v>112.3</v>
      </c>
      <c r="U41" s="19">
        <v>131.9</v>
      </c>
      <c r="V41" s="19">
        <v>125.1</v>
      </c>
      <c r="W41" s="19">
        <v>99.5</v>
      </c>
      <c r="X41" s="19">
        <v>117</v>
      </c>
      <c r="Y41" s="19">
        <v>109.2</v>
      </c>
      <c r="Z41" s="19">
        <v>103.8</v>
      </c>
      <c r="AA41" s="19">
        <v>109.5</v>
      </c>
      <c r="AB41" s="19">
        <v>116.7</v>
      </c>
      <c r="AC41" s="19">
        <v>148.80000000000001</v>
      </c>
      <c r="AD41" s="19">
        <v>153.1</v>
      </c>
      <c r="AE41" s="19">
        <v>135.30000000000001</v>
      </c>
      <c r="AF41" s="19">
        <v>110.5</v>
      </c>
      <c r="AG41" s="19">
        <v>90.3</v>
      </c>
      <c r="AH41" s="19">
        <v>127.5</v>
      </c>
      <c r="AI41" s="19">
        <v>129</v>
      </c>
      <c r="AJ41" s="19">
        <v>127.9</v>
      </c>
      <c r="AK41" s="19">
        <v>99.5</v>
      </c>
      <c r="AL41" s="19">
        <v>112.4</v>
      </c>
      <c r="AM41" s="19">
        <v>107.6</v>
      </c>
      <c r="AN41" s="19">
        <v>124.2</v>
      </c>
      <c r="AO41" s="19">
        <v>176.5</v>
      </c>
      <c r="AP41" s="19">
        <v>137.30000000000001</v>
      </c>
      <c r="AQ41" s="19">
        <v>134.80000000000001</v>
      </c>
      <c r="AR41" s="19">
        <v>134.80000000000001</v>
      </c>
      <c r="AS41" s="19">
        <v>134.80000000000001</v>
      </c>
      <c r="AT41" s="19">
        <v>134.80000000000001</v>
      </c>
      <c r="AU41" s="19">
        <v>134.80000000000001</v>
      </c>
      <c r="AV41" s="19">
        <v>134.80000000000001</v>
      </c>
      <c r="AW41" s="19">
        <v>134.80000000000001</v>
      </c>
      <c r="AX41" s="19">
        <v>134.80000000000001</v>
      </c>
      <c r="AY41" s="19">
        <v>134.80000000000001</v>
      </c>
      <c r="AZ41" s="19">
        <v>170.3</v>
      </c>
      <c r="BA41" s="19">
        <v>203.5</v>
      </c>
      <c r="BB41" s="19">
        <v>210.2</v>
      </c>
      <c r="BC41" s="19">
        <v>110.7</v>
      </c>
      <c r="BD41" s="19">
        <v>88.9</v>
      </c>
      <c r="BE41" s="19">
        <v>110.9</v>
      </c>
      <c r="BF41" s="19">
        <v>142</v>
      </c>
      <c r="BG41" s="19">
        <v>125.3</v>
      </c>
      <c r="BH41" s="19">
        <v>125.3</v>
      </c>
      <c r="BI41" s="19">
        <v>116.9</v>
      </c>
      <c r="BJ41" s="19">
        <v>140.1</v>
      </c>
      <c r="BK41" s="19">
        <v>175.4</v>
      </c>
      <c r="BL41" s="19">
        <v>180.2</v>
      </c>
      <c r="BM41" s="19">
        <v>187.3</v>
      </c>
      <c r="BN41" s="19">
        <v>182.6</v>
      </c>
      <c r="BO41" s="19">
        <v>154.69999999999999</v>
      </c>
      <c r="BP41" s="19">
        <v>136.69999999999999</v>
      </c>
      <c r="BQ41" s="19">
        <v>143.5</v>
      </c>
      <c r="BR41" s="19">
        <v>161.5</v>
      </c>
      <c r="BS41" s="19">
        <v>148.6</v>
      </c>
      <c r="BT41" s="19">
        <v>110.6</v>
      </c>
      <c r="BU41" s="19">
        <v>92.6</v>
      </c>
      <c r="BV41" s="19">
        <v>71.599999999999994</v>
      </c>
      <c r="BW41" s="19">
        <v>75.400000000000006</v>
      </c>
      <c r="BX41" s="19">
        <v>83</v>
      </c>
      <c r="BY41" s="19">
        <v>99.3</v>
      </c>
      <c r="BZ41" s="19">
        <v>114.2</v>
      </c>
      <c r="CA41" s="19">
        <v>99</v>
      </c>
      <c r="CB41" s="19">
        <v>84.5</v>
      </c>
      <c r="CC41" s="19">
        <v>100.9</v>
      </c>
      <c r="CD41" s="19">
        <v>119.9</v>
      </c>
      <c r="CE41" s="19">
        <v>125.7</v>
      </c>
      <c r="CF41" s="19">
        <v>116.3</v>
      </c>
      <c r="CG41" s="19">
        <v>113.1</v>
      </c>
      <c r="CH41" s="19">
        <v>105.3</v>
      </c>
      <c r="CI41" s="19">
        <v>122</v>
      </c>
      <c r="CJ41" s="19">
        <v>134.1</v>
      </c>
      <c r="CK41" s="19">
        <v>142.80000000000001</v>
      </c>
      <c r="CL41" s="19">
        <v>157.4</v>
      </c>
      <c r="CM41" s="19">
        <v>150.4</v>
      </c>
      <c r="CN41" s="19">
        <v>143.1</v>
      </c>
      <c r="CO41" s="19">
        <v>134</v>
      </c>
      <c r="CP41" s="19">
        <v>142.1</v>
      </c>
      <c r="CQ41" s="19">
        <v>134.9</v>
      </c>
      <c r="CR41" s="19">
        <v>136.1</v>
      </c>
      <c r="CS41" s="19">
        <v>145.19999999999999</v>
      </c>
      <c r="CT41" s="19">
        <v>117.8</v>
      </c>
      <c r="CU41" s="19">
        <v>108.4</v>
      </c>
      <c r="CV41" s="19">
        <v>146.5</v>
      </c>
      <c r="CW41" s="19">
        <v>149.30000000000001</v>
      </c>
      <c r="CX41" s="19">
        <v>143.9</v>
      </c>
      <c r="CY41" s="19">
        <v>108.4</v>
      </c>
      <c r="CZ41" s="19">
        <v>124.3</v>
      </c>
      <c r="DA41" s="19">
        <v>173.1</v>
      </c>
      <c r="DB41" s="19">
        <v>196</v>
      </c>
      <c r="DC41" s="19">
        <v>166.5</v>
      </c>
      <c r="DD41" s="19">
        <v>134.4</v>
      </c>
      <c r="DE41" s="19">
        <v>137.69999999999999</v>
      </c>
      <c r="DF41" s="19">
        <v>165.8</v>
      </c>
      <c r="DG41" s="19">
        <v>147.19999999999999</v>
      </c>
      <c r="DH41" s="19">
        <v>152.1</v>
      </c>
      <c r="DI41" s="19">
        <v>152.30000000000001</v>
      </c>
      <c r="DJ41" s="19">
        <v>181.2</v>
      </c>
      <c r="DK41" s="19">
        <v>141.1</v>
      </c>
      <c r="DL41" s="19">
        <v>129.9</v>
      </c>
      <c r="DM41" s="19">
        <v>130.19999999999999</v>
      </c>
      <c r="DN41" s="19">
        <v>158.69999999999999</v>
      </c>
      <c r="DO41" s="19">
        <v>172.5</v>
      </c>
      <c r="DP41" s="19">
        <v>200.5</v>
      </c>
      <c r="DQ41" s="19">
        <v>181.3</v>
      </c>
      <c r="DR41" s="19">
        <v>148.6</v>
      </c>
      <c r="DS41" s="19">
        <v>133.4</v>
      </c>
      <c r="DT41" s="19">
        <v>152.9</v>
      </c>
      <c r="DU41" s="19">
        <v>184.2</v>
      </c>
      <c r="DV41" s="19">
        <v>188.5</v>
      </c>
      <c r="DW41" s="19">
        <v>198.8</v>
      </c>
    </row>
    <row r="42" spans="1:127">
      <c r="A42" s="17" t="s">
        <v>677</v>
      </c>
      <c r="B42" s="17" t="s">
        <v>678</v>
      </c>
      <c r="C42" s="18">
        <v>4.6499999999999996E-3</v>
      </c>
      <c r="D42" s="19">
        <v>133.6</v>
      </c>
      <c r="E42" s="19">
        <v>107.6</v>
      </c>
      <c r="F42" s="19">
        <v>103.3</v>
      </c>
      <c r="G42" s="19">
        <v>144.69999999999999</v>
      </c>
      <c r="H42" s="19">
        <v>128.5</v>
      </c>
      <c r="I42" s="19">
        <v>118.8</v>
      </c>
      <c r="J42" s="19">
        <v>103.2</v>
      </c>
      <c r="K42" s="19">
        <v>94.6</v>
      </c>
      <c r="L42" s="19">
        <v>111</v>
      </c>
      <c r="M42" s="19">
        <v>133.5</v>
      </c>
      <c r="N42" s="19">
        <v>142.69999999999999</v>
      </c>
      <c r="O42" s="19">
        <v>164.2</v>
      </c>
      <c r="P42" s="19">
        <v>146.19999999999999</v>
      </c>
      <c r="Q42" s="19">
        <v>113.4</v>
      </c>
      <c r="R42" s="19">
        <v>118.9</v>
      </c>
      <c r="S42" s="19">
        <v>152.30000000000001</v>
      </c>
      <c r="T42" s="19">
        <v>166.5</v>
      </c>
      <c r="U42" s="19">
        <v>180.7</v>
      </c>
      <c r="V42" s="19">
        <v>224.3</v>
      </c>
      <c r="W42" s="19">
        <v>211.3</v>
      </c>
      <c r="X42" s="19">
        <v>136.69999999999999</v>
      </c>
      <c r="Y42" s="19">
        <v>169.8</v>
      </c>
      <c r="Z42" s="19">
        <v>143.5</v>
      </c>
      <c r="AA42" s="19">
        <v>145.1</v>
      </c>
      <c r="AB42" s="19">
        <v>119.6</v>
      </c>
      <c r="AC42" s="19">
        <v>88.3</v>
      </c>
      <c r="AD42" s="19">
        <v>116.3</v>
      </c>
      <c r="AE42" s="19">
        <v>142.5</v>
      </c>
      <c r="AF42" s="19">
        <v>148.1</v>
      </c>
      <c r="AG42" s="19">
        <v>173.8</v>
      </c>
      <c r="AH42" s="19">
        <v>159.9</v>
      </c>
      <c r="AI42" s="19">
        <v>182</v>
      </c>
      <c r="AJ42" s="19">
        <v>145</v>
      </c>
      <c r="AK42" s="19">
        <v>167.9</v>
      </c>
      <c r="AL42" s="19">
        <v>162.6</v>
      </c>
      <c r="AM42" s="19">
        <v>187.9</v>
      </c>
      <c r="AN42" s="19">
        <v>135.9</v>
      </c>
      <c r="AO42" s="19">
        <v>115.3</v>
      </c>
      <c r="AP42" s="19">
        <v>104.2</v>
      </c>
      <c r="AQ42" s="19">
        <v>118.5</v>
      </c>
      <c r="AR42" s="19">
        <v>118.5</v>
      </c>
      <c r="AS42" s="19">
        <v>118.5</v>
      </c>
      <c r="AT42" s="19">
        <v>118.5</v>
      </c>
      <c r="AU42" s="19">
        <v>118.5</v>
      </c>
      <c r="AV42" s="19">
        <v>118.5</v>
      </c>
      <c r="AW42" s="19">
        <v>118.5</v>
      </c>
      <c r="AX42" s="19">
        <v>118.5</v>
      </c>
      <c r="AY42" s="19">
        <v>118.5</v>
      </c>
      <c r="AZ42" s="19">
        <v>153.30000000000001</v>
      </c>
      <c r="BA42" s="19">
        <v>134.19999999999999</v>
      </c>
      <c r="BB42" s="19">
        <v>130.80000000000001</v>
      </c>
      <c r="BC42" s="19">
        <v>165.5</v>
      </c>
      <c r="BD42" s="19">
        <v>161.1</v>
      </c>
      <c r="BE42" s="19">
        <v>150.9</v>
      </c>
      <c r="BF42" s="19">
        <v>126.2</v>
      </c>
      <c r="BG42" s="19">
        <v>133</v>
      </c>
      <c r="BH42" s="19">
        <v>128</v>
      </c>
      <c r="BI42" s="19">
        <v>126.9</v>
      </c>
      <c r="BJ42" s="19">
        <v>132.4</v>
      </c>
      <c r="BK42" s="19">
        <v>141.1</v>
      </c>
      <c r="BL42" s="19">
        <v>143.1</v>
      </c>
      <c r="BM42" s="19">
        <v>131.9</v>
      </c>
      <c r="BN42" s="19">
        <v>122.1</v>
      </c>
      <c r="BO42" s="19">
        <v>140.69999999999999</v>
      </c>
      <c r="BP42" s="19">
        <v>155</v>
      </c>
      <c r="BQ42" s="19">
        <v>143.80000000000001</v>
      </c>
      <c r="BR42" s="19">
        <v>137.1</v>
      </c>
      <c r="BS42" s="19">
        <v>145.4</v>
      </c>
      <c r="BT42" s="19">
        <v>148.80000000000001</v>
      </c>
      <c r="BU42" s="19">
        <v>154.5</v>
      </c>
      <c r="BV42" s="19">
        <v>144.6</v>
      </c>
      <c r="BW42" s="19">
        <v>134.4</v>
      </c>
      <c r="BX42" s="19">
        <v>112.9</v>
      </c>
      <c r="BY42" s="19">
        <v>119.4</v>
      </c>
      <c r="BZ42" s="19">
        <v>116.7</v>
      </c>
      <c r="CA42" s="19">
        <v>122.7</v>
      </c>
      <c r="CB42" s="19">
        <v>144.80000000000001</v>
      </c>
      <c r="CC42" s="19">
        <v>121</v>
      </c>
      <c r="CD42" s="19">
        <v>122.6</v>
      </c>
      <c r="CE42" s="19">
        <v>126.8</v>
      </c>
      <c r="CF42" s="19">
        <v>125.8</v>
      </c>
      <c r="CG42" s="19">
        <v>123.9</v>
      </c>
      <c r="CH42" s="19">
        <v>127.3</v>
      </c>
      <c r="CI42" s="19">
        <v>151.69999999999999</v>
      </c>
      <c r="CJ42" s="19">
        <v>165</v>
      </c>
      <c r="CK42" s="19">
        <v>174.3</v>
      </c>
      <c r="CL42" s="19">
        <v>156.1</v>
      </c>
      <c r="CM42" s="19">
        <v>151.80000000000001</v>
      </c>
      <c r="CN42" s="19">
        <v>134.30000000000001</v>
      </c>
      <c r="CO42" s="19">
        <v>139.5</v>
      </c>
      <c r="CP42" s="19">
        <v>154.1</v>
      </c>
      <c r="CQ42" s="19">
        <v>165.3</v>
      </c>
      <c r="CR42" s="19">
        <v>196.1</v>
      </c>
      <c r="CS42" s="19">
        <v>190.5</v>
      </c>
      <c r="CT42" s="19">
        <v>176.1</v>
      </c>
      <c r="CU42" s="19">
        <v>167</v>
      </c>
      <c r="CV42" s="19">
        <v>172.3</v>
      </c>
      <c r="CW42" s="19">
        <v>150.4</v>
      </c>
      <c r="CX42" s="19">
        <v>157.6</v>
      </c>
      <c r="CY42" s="19">
        <v>166.5</v>
      </c>
      <c r="CZ42" s="19">
        <v>170.4</v>
      </c>
      <c r="DA42" s="19">
        <v>175.9</v>
      </c>
      <c r="DB42" s="19">
        <v>190.2</v>
      </c>
      <c r="DC42" s="19">
        <v>169.8</v>
      </c>
      <c r="DD42" s="19">
        <v>177.1</v>
      </c>
      <c r="DE42" s="19">
        <v>153.6</v>
      </c>
      <c r="DF42" s="19">
        <v>163</v>
      </c>
      <c r="DG42" s="19">
        <v>158.30000000000001</v>
      </c>
      <c r="DH42" s="19">
        <v>151.19999999999999</v>
      </c>
      <c r="DI42" s="19">
        <v>145.69999999999999</v>
      </c>
      <c r="DJ42" s="19">
        <v>147.9</v>
      </c>
      <c r="DK42" s="19">
        <v>177.7</v>
      </c>
      <c r="DL42" s="19">
        <v>167</v>
      </c>
      <c r="DM42" s="19">
        <v>131.4</v>
      </c>
      <c r="DN42" s="19">
        <v>129.80000000000001</v>
      </c>
      <c r="DO42" s="19">
        <v>144.19999999999999</v>
      </c>
      <c r="DP42" s="19">
        <v>160.1</v>
      </c>
      <c r="DQ42" s="19">
        <v>189.9</v>
      </c>
      <c r="DR42" s="19">
        <v>204.7</v>
      </c>
      <c r="DS42" s="19">
        <v>190.2</v>
      </c>
      <c r="DT42" s="19">
        <v>158.80000000000001</v>
      </c>
      <c r="DU42" s="19">
        <v>146.6</v>
      </c>
      <c r="DV42" s="19">
        <v>146.69999999999999</v>
      </c>
      <c r="DW42" s="19">
        <v>185.9</v>
      </c>
    </row>
    <row r="43" spans="1:127">
      <c r="A43" s="17" t="s">
        <v>679</v>
      </c>
      <c r="B43" s="17" t="s">
        <v>680</v>
      </c>
      <c r="C43" s="18">
        <v>1.823E-2</v>
      </c>
      <c r="D43" s="19">
        <v>59</v>
      </c>
      <c r="E43" s="19">
        <v>59.5</v>
      </c>
      <c r="F43" s="19">
        <v>90.9</v>
      </c>
      <c r="G43" s="19">
        <v>94.1</v>
      </c>
      <c r="H43" s="19">
        <v>74.3</v>
      </c>
      <c r="I43" s="19">
        <v>64.8</v>
      </c>
      <c r="J43" s="19">
        <v>81.900000000000006</v>
      </c>
      <c r="K43" s="19">
        <v>114</v>
      </c>
      <c r="L43" s="19">
        <v>227.1</v>
      </c>
      <c r="M43" s="19">
        <v>189.2</v>
      </c>
      <c r="N43" s="19">
        <v>122.5</v>
      </c>
      <c r="O43" s="19">
        <v>69.3</v>
      </c>
      <c r="P43" s="19">
        <v>61.5</v>
      </c>
      <c r="Q43" s="19">
        <v>69.5</v>
      </c>
      <c r="R43" s="19">
        <v>112</v>
      </c>
      <c r="S43" s="19">
        <v>134.30000000000001</v>
      </c>
      <c r="T43" s="19">
        <v>115.8</v>
      </c>
      <c r="U43" s="19">
        <v>115.3</v>
      </c>
      <c r="V43" s="19">
        <v>203</v>
      </c>
      <c r="W43" s="19">
        <v>256.89999999999998</v>
      </c>
      <c r="X43" s="19">
        <v>276.10000000000002</v>
      </c>
      <c r="Y43" s="19">
        <v>273.39999999999998</v>
      </c>
      <c r="Z43" s="19">
        <v>178.7</v>
      </c>
      <c r="AA43" s="19">
        <v>88.3</v>
      </c>
      <c r="AB43" s="19">
        <v>89.7</v>
      </c>
      <c r="AC43" s="19">
        <v>94.4</v>
      </c>
      <c r="AD43" s="19">
        <v>182.4</v>
      </c>
      <c r="AE43" s="19">
        <v>133</v>
      </c>
      <c r="AF43" s="19">
        <v>122.8</v>
      </c>
      <c r="AG43" s="19">
        <v>147.69999999999999</v>
      </c>
      <c r="AH43" s="19">
        <v>172.9</v>
      </c>
      <c r="AI43" s="19">
        <v>276</v>
      </c>
      <c r="AJ43" s="19">
        <v>352.5</v>
      </c>
      <c r="AK43" s="19">
        <v>379.2</v>
      </c>
      <c r="AL43" s="19">
        <v>204.1</v>
      </c>
      <c r="AM43" s="19">
        <v>121.5</v>
      </c>
      <c r="AN43" s="19">
        <v>113.3</v>
      </c>
      <c r="AO43" s="19">
        <v>151.80000000000001</v>
      </c>
      <c r="AP43" s="19">
        <v>158.19999999999999</v>
      </c>
      <c r="AQ43" s="19">
        <v>129.69999999999999</v>
      </c>
      <c r="AR43" s="19">
        <v>129.69999999999999</v>
      </c>
      <c r="AS43" s="19">
        <v>129.69999999999999</v>
      </c>
      <c r="AT43" s="19">
        <v>129.69999999999999</v>
      </c>
      <c r="AU43" s="19">
        <v>129.69999999999999</v>
      </c>
      <c r="AV43" s="19">
        <v>129.69999999999999</v>
      </c>
      <c r="AW43" s="19">
        <v>129.69999999999999</v>
      </c>
      <c r="AX43" s="19">
        <v>129.69999999999999</v>
      </c>
      <c r="AY43" s="19">
        <v>129.69999999999999</v>
      </c>
      <c r="AZ43" s="19">
        <v>76.5</v>
      </c>
      <c r="BA43" s="19">
        <v>102.8</v>
      </c>
      <c r="BB43" s="19">
        <v>163</v>
      </c>
      <c r="BC43" s="19">
        <v>139.69999999999999</v>
      </c>
      <c r="BD43" s="19">
        <v>91</v>
      </c>
      <c r="BE43" s="19">
        <v>91.9</v>
      </c>
      <c r="BF43" s="19">
        <v>103</v>
      </c>
      <c r="BG43" s="19">
        <v>138.6</v>
      </c>
      <c r="BH43" s="19">
        <v>214</v>
      </c>
      <c r="BI43" s="19">
        <v>229.6</v>
      </c>
      <c r="BJ43" s="19">
        <v>131.19999999999999</v>
      </c>
      <c r="BK43" s="19">
        <v>89</v>
      </c>
      <c r="BL43" s="19">
        <v>76.2</v>
      </c>
      <c r="BM43" s="19">
        <v>112.8</v>
      </c>
      <c r="BN43" s="19">
        <v>125.8</v>
      </c>
      <c r="BO43" s="19">
        <v>162.9</v>
      </c>
      <c r="BP43" s="19">
        <v>160.6</v>
      </c>
      <c r="BQ43" s="19">
        <v>176.8</v>
      </c>
      <c r="BR43" s="19">
        <v>256.2</v>
      </c>
      <c r="BS43" s="19">
        <v>254.2</v>
      </c>
      <c r="BT43" s="19">
        <v>380.2</v>
      </c>
      <c r="BU43" s="19">
        <v>315.7</v>
      </c>
      <c r="BV43" s="19">
        <v>218.5</v>
      </c>
      <c r="BW43" s="19">
        <v>112.5</v>
      </c>
      <c r="BX43" s="19">
        <v>97.1</v>
      </c>
      <c r="BY43" s="19">
        <v>103</v>
      </c>
      <c r="BZ43" s="19">
        <v>134</v>
      </c>
      <c r="CA43" s="19">
        <v>148.6</v>
      </c>
      <c r="CB43" s="19">
        <v>117.1</v>
      </c>
      <c r="CC43" s="19">
        <v>112.7</v>
      </c>
      <c r="CD43" s="19">
        <v>128.69999999999999</v>
      </c>
      <c r="CE43" s="19">
        <v>199.1</v>
      </c>
      <c r="CF43" s="19">
        <v>219.3</v>
      </c>
      <c r="CG43" s="19">
        <v>269.8</v>
      </c>
      <c r="CH43" s="19">
        <v>227.5</v>
      </c>
      <c r="CI43" s="19">
        <v>106.3</v>
      </c>
      <c r="CJ43" s="19">
        <v>79.5</v>
      </c>
      <c r="CK43" s="19">
        <v>95.9</v>
      </c>
      <c r="CL43" s="19">
        <v>120.4</v>
      </c>
      <c r="CM43" s="19">
        <v>192.5</v>
      </c>
      <c r="CN43" s="19">
        <v>161.80000000000001</v>
      </c>
      <c r="CO43" s="19">
        <v>156.80000000000001</v>
      </c>
      <c r="CP43" s="19">
        <v>178.7</v>
      </c>
      <c r="CQ43" s="19">
        <v>321.39999999999998</v>
      </c>
      <c r="CR43" s="19">
        <v>601.4</v>
      </c>
      <c r="CS43" s="19">
        <v>472</v>
      </c>
      <c r="CT43" s="19">
        <v>248.9</v>
      </c>
      <c r="CU43" s="19">
        <v>127.3</v>
      </c>
      <c r="CV43" s="19">
        <v>105.3</v>
      </c>
      <c r="CW43" s="19">
        <v>98.7</v>
      </c>
      <c r="CX43" s="19">
        <v>138.80000000000001</v>
      </c>
      <c r="CY43" s="19">
        <v>157.1</v>
      </c>
      <c r="CZ43" s="19">
        <v>173.6</v>
      </c>
      <c r="DA43" s="19">
        <v>228.7</v>
      </c>
      <c r="DB43" s="19">
        <v>228.2</v>
      </c>
      <c r="DC43" s="19">
        <v>255.7</v>
      </c>
      <c r="DD43" s="19">
        <v>208.2</v>
      </c>
      <c r="DE43" s="19">
        <v>345.8</v>
      </c>
      <c r="DF43" s="19">
        <v>307.7</v>
      </c>
      <c r="DG43" s="19">
        <v>232.5</v>
      </c>
      <c r="DH43" s="19">
        <v>102.6</v>
      </c>
      <c r="DI43" s="19">
        <v>103.2</v>
      </c>
      <c r="DJ43" s="19">
        <v>194</v>
      </c>
      <c r="DK43" s="19">
        <v>181.9</v>
      </c>
      <c r="DL43" s="19">
        <v>147.19999999999999</v>
      </c>
      <c r="DM43" s="19">
        <v>161.5</v>
      </c>
      <c r="DN43" s="19">
        <v>251.6</v>
      </c>
      <c r="DO43" s="19">
        <v>335.6</v>
      </c>
      <c r="DP43" s="19">
        <v>581.4</v>
      </c>
      <c r="DQ43" s="19">
        <v>698.3</v>
      </c>
      <c r="DR43" s="19">
        <v>525.5</v>
      </c>
      <c r="DS43" s="19">
        <v>275.8</v>
      </c>
      <c r="DT43" s="19">
        <v>129.9</v>
      </c>
      <c r="DU43" s="19">
        <v>150.9</v>
      </c>
      <c r="DV43" s="19">
        <v>208.4</v>
      </c>
      <c r="DW43" s="19">
        <v>153.30000000000001</v>
      </c>
    </row>
    <row r="44" spans="1:127">
      <c r="A44" s="17" t="s">
        <v>681</v>
      </c>
      <c r="B44" s="17" t="s">
        <v>682</v>
      </c>
      <c r="C44" s="18">
        <v>1.6006</v>
      </c>
      <c r="D44" s="19">
        <v>102.2</v>
      </c>
      <c r="E44" s="19">
        <v>102.6</v>
      </c>
      <c r="F44" s="19">
        <v>101.2</v>
      </c>
      <c r="G44" s="19">
        <v>103.2</v>
      </c>
      <c r="H44" s="19">
        <v>103.5</v>
      </c>
      <c r="I44" s="19">
        <v>104.1</v>
      </c>
      <c r="J44" s="19">
        <v>104.9</v>
      </c>
      <c r="K44" s="19">
        <v>106.7</v>
      </c>
      <c r="L44" s="19">
        <v>104.5</v>
      </c>
      <c r="M44" s="19">
        <v>109</v>
      </c>
      <c r="N44" s="19">
        <v>107.9</v>
      </c>
      <c r="O44" s="19">
        <v>108.4</v>
      </c>
      <c r="P44" s="19">
        <v>106.6</v>
      </c>
      <c r="Q44" s="19">
        <v>106.9</v>
      </c>
      <c r="R44" s="19">
        <v>106.2</v>
      </c>
      <c r="S44" s="19">
        <v>104.4</v>
      </c>
      <c r="T44" s="19">
        <v>107.2</v>
      </c>
      <c r="U44" s="19">
        <v>119.3</v>
      </c>
      <c r="V44" s="19">
        <v>120.7</v>
      </c>
      <c r="W44" s="19">
        <v>117.9</v>
      </c>
      <c r="X44" s="19">
        <v>113.4</v>
      </c>
      <c r="Y44" s="19">
        <v>115</v>
      </c>
      <c r="Z44" s="19">
        <v>117.9</v>
      </c>
      <c r="AA44" s="19">
        <v>124.5</v>
      </c>
      <c r="AB44" s="19">
        <v>125.3</v>
      </c>
      <c r="AC44" s="19">
        <v>126.6</v>
      </c>
      <c r="AD44" s="19">
        <v>126.9</v>
      </c>
      <c r="AE44" s="19">
        <v>130.5</v>
      </c>
      <c r="AF44" s="19">
        <v>132.4</v>
      </c>
      <c r="AG44" s="19">
        <v>139.30000000000001</v>
      </c>
      <c r="AH44" s="19">
        <v>139</v>
      </c>
      <c r="AI44" s="19">
        <v>131.6</v>
      </c>
      <c r="AJ44" s="19">
        <v>127.3</v>
      </c>
      <c r="AK44" s="19">
        <v>130</v>
      </c>
      <c r="AL44" s="19">
        <v>133.4</v>
      </c>
      <c r="AM44" s="19">
        <v>135.1</v>
      </c>
      <c r="AN44" s="19">
        <v>135.1</v>
      </c>
      <c r="AO44" s="19">
        <v>131.1</v>
      </c>
      <c r="AP44" s="19">
        <v>131.6</v>
      </c>
      <c r="AQ44" s="19">
        <v>131.30000000000001</v>
      </c>
      <c r="AR44" s="19">
        <v>132.4</v>
      </c>
      <c r="AS44" s="19">
        <v>136</v>
      </c>
      <c r="AT44" s="19">
        <v>135.4</v>
      </c>
      <c r="AU44" s="19">
        <v>128.80000000000001</v>
      </c>
      <c r="AV44" s="19">
        <v>127.6</v>
      </c>
      <c r="AW44" s="19">
        <v>128.30000000000001</v>
      </c>
      <c r="AX44" s="19">
        <v>130.6</v>
      </c>
      <c r="AY44" s="19">
        <v>131.4</v>
      </c>
      <c r="AZ44" s="19">
        <v>138.69999999999999</v>
      </c>
      <c r="BA44" s="19">
        <v>136.69999999999999</v>
      </c>
      <c r="BB44" s="19">
        <v>139.5</v>
      </c>
      <c r="BC44" s="19">
        <v>143.69999999999999</v>
      </c>
      <c r="BD44" s="19">
        <v>148.19999999999999</v>
      </c>
      <c r="BE44" s="19">
        <v>153.4</v>
      </c>
      <c r="BF44" s="19">
        <v>144.1</v>
      </c>
      <c r="BG44" s="19">
        <v>135.9</v>
      </c>
      <c r="BH44" s="19">
        <v>128.4</v>
      </c>
      <c r="BI44" s="19">
        <v>130.69999999999999</v>
      </c>
      <c r="BJ44" s="19">
        <v>135.30000000000001</v>
      </c>
      <c r="BK44" s="19">
        <v>139.30000000000001</v>
      </c>
      <c r="BL44" s="19">
        <v>138.69999999999999</v>
      </c>
      <c r="BM44" s="19">
        <v>135.69999999999999</v>
      </c>
      <c r="BN44" s="19">
        <v>139.5</v>
      </c>
      <c r="BO44" s="19">
        <v>147.6</v>
      </c>
      <c r="BP44" s="19">
        <v>159.1</v>
      </c>
      <c r="BQ44" s="19">
        <v>157.9</v>
      </c>
      <c r="BR44" s="19">
        <v>149.80000000000001</v>
      </c>
      <c r="BS44" s="19">
        <v>144.69999999999999</v>
      </c>
      <c r="BT44" s="19">
        <v>143.80000000000001</v>
      </c>
      <c r="BU44" s="19">
        <v>143.6</v>
      </c>
      <c r="BV44" s="19">
        <v>145.30000000000001</v>
      </c>
      <c r="BW44" s="19">
        <v>152.19999999999999</v>
      </c>
      <c r="BX44" s="19">
        <v>165.6</v>
      </c>
      <c r="BY44" s="19">
        <v>156.6</v>
      </c>
      <c r="BZ44" s="19">
        <v>144.69999999999999</v>
      </c>
      <c r="CA44" s="19">
        <v>134.6</v>
      </c>
      <c r="CB44" s="19">
        <v>133</v>
      </c>
      <c r="CC44" s="19">
        <v>146.9</v>
      </c>
      <c r="CD44" s="19">
        <v>151</v>
      </c>
      <c r="CE44" s="19">
        <v>141.1</v>
      </c>
      <c r="CF44" s="19">
        <v>136.80000000000001</v>
      </c>
      <c r="CG44" s="19">
        <v>137.1</v>
      </c>
      <c r="CH44" s="19">
        <v>140</v>
      </c>
      <c r="CI44" s="19">
        <v>140.5</v>
      </c>
      <c r="CJ44" s="19">
        <v>154.19999999999999</v>
      </c>
      <c r="CK44" s="19">
        <v>150.9</v>
      </c>
      <c r="CL44" s="19">
        <v>147.4</v>
      </c>
      <c r="CM44" s="19">
        <v>155.30000000000001</v>
      </c>
      <c r="CN44" s="19">
        <v>159.30000000000001</v>
      </c>
      <c r="CO44" s="19">
        <v>156.69999999999999</v>
      </c>
      <c r="CP44" s="19">
        <v>155.1</v>
      </c>
      <c r="CQ44" s="19">
        <v>147.19999999999999</v>
      </c>
      <c r="CR44" s="19">
        <v>139.9</v>
      </c>
      <c r="CS44" s="19">
        <v>139.69999999999999</v>
      </c>
      <c r="CT44" s="19">
        <v>139.30000000000001</v>
      </c>
      <c r="CU44" s="19">
        <v>137.80000000000001</v>
      </c>
      <c r="CV44" s="19">
        <v>154.6</v>
      </c>
      <c r="CW44" s="19">
        <v>152.19999999999999</v>
      </c>
      <c r="CX44" s="19">
        <v>150.80000000000001</v>
      </c>
      <c r="CY44" s="19">
        <v>150.6</v>
      </c>
      <c r="CZ44" s="19">
        <v>158.9</v>
      </c>
      <c r="DA44" s="19">
        <v>149.5</v>
      </c>
      <c r="DB44" s="19">
        <v>148.5</v>
      </c>
      <c r="DC44" s="19">
        <v>145.19999999999999</v>
      </c>
      <c r="DD44" s="19">
        <v>141.80000000000001</v>
      </c>
      <c r="DE44" s="19">
        <v>144</v>
      </c>
      <c r="DF44" s="19">
        <v>152.4</v>
      </c>
      <c r="DG44" s="19">
        <v>160.1</v>
      </c>
      <c r="DH44" s="19">
        <v>191</v>
      </c>
      <c r="DI44" s="19">
        <v>179.3</v>
      </c>
      <c r="DJ44" s="19">
        <v>161.30000000000001</v>
      </c>
      <c r="DK44" s="19">
        <v>145.4</v>
      </c>
      <c r="DL44" s="19">
        <v>155.30000000000001</v>
      </c>
      <c r="DM44" s="19">
        <v>168.6</v>
      </c>
      <c r="DN44" s="19">
        <v>173.3</v>
      </c>
      <c r="DO44" s="19">
        <v>167.7</v>
      </c>
      <c r="DP44" s="19">
        <v>163.30000000000001</v>
      </c>
      <c r="DQ44" s="19">
        <v>161.80000000000001</v>
      </c>
      <c r="DR44" s="19">
        <v>168</v>
      </c>
      <c r="DS44" s="19">
        <v>177.9</v>
      </c>
      <c r="DT44" s="19">
        <v>211.2</v>
      </c>
      <c r="DU44" s="19">
        <v>189.9</v>
      </c>
      <c r="DV44" s="19">
        <v>194.1</v>
      </c>
      <c r="DW44" s="19">
        <v>188.2</v>
      </c>
    </row>
    <row r="45" spans="1:127">
      <c r="A45" s="17" t="s">
        <v>683</v>
      </c>
      <c r="B45" s="17" t="s">
        <v>684</v>
      </c>
      <c r="C45" s="18">
        <v>0.32937</v>
      </c>
      <c r="D45" s="19">
        <v>101.2</v>
      </c>
      <c r="E45" s="19">
        <v>109.5</v>
      </c>
      <c r="F45" s="19">
        <v>109.1</v>
      </c>
      <c r="G45" s="19">
        <v>113.3</v>
      </c>
      <c r="H45" s="19">
        <v>117.5</v>
      </c>
      <c r="I45" s="19">
        <v>108.8</v>
      </c>
      <c r="J45" s="19">
        <v>111.3</v>
      </c>
      <c r="K45" s="19">
        <v>121.6</v>
      </c>
      <c r="L45" s="19">
        <v>115.8</v>
      </c>
      <c r="M45" s="19">
        <v>116.5</v>
      </c>
      <c r="N45" s="19">
        <v>115.4</v>
      </c>
      <c r="O45" s="19">
        <v>118</v>
      </c>
      <c r="P45" s="19">
        <v>122.5</v>
      </c>
      <c r="Q45" s="19">
        <v>123.1</v>
      </c>
      <c r="R45" s="19">
        <v>124.8</v>
      </c>
      <c r="S45" s="19">
        <v>127.6</v>
      </c>
      <c r="T45" s="19">
        <v>133.1</v>
      </c>
      <c r="U45" s="19">
        <v>136.4</v>
      </c>
      <c r="V45" s="19">
        <v>139.19999999999999</v>
      </c>
      <c r="W45" s="19">
        <v>140.5</v>
      </c>
      <c r="X45" s="19">
        <v>134.69999999999999</v>
      </c>
      <c r="Y45" s="19">
        <v>136.1</v>
      </c>
      <c r="Z45" s="19">
        <v>136.1</v>
      </c>
      <c r="AA45" s="19">
        <v>136.30000000000001</v>
      </c>
      <c r="AB45" s="19">
        <v>141.1</v>
      </c>
      <c r="AC45" s="19">
        <v>144</v>
      </c>
      <c r="AD45" s="19">
        <v>148.30000000000001</v>
      </c>
      <c r="AE45" s="19">
        <v>152.19999999999999</v>
      </c>
      <c r="AF45" s="19">
        <v>154.19999999999999</v>
      </c>
      <c r="AG45" s="19">
        <v>151.69999999999999</v>
      </c>
      <c r="AH45" s="19">
        <v>147.1</v>
      </c>
      <c r="AI45" s="19">
        <v>146.1</v>
      </c>
      <c r="AJ45" s="19">
        <v>140.69999999999999</v>
      </c>
      <c r="AK45" s="19">
        <v>140.5</v>
      </c>
      <c r="AL45" s="19">
        <v>145.19999999999999</v>
      </c>
      <c r="AM45" s="19">
        <v>142.9</v>
      </c>
      <c r="AN45" s="19">
        <v>137.6</v>
      </c>
      <c r="AO45" s="19">
        <v>136.1</v>
      </c>
      <c r="AP45" s="19">
        <v>145.6</v>
      </c>
      <c r="AQ45" s="19">
        <v>144.1</v>
      </c>
      <c r="AR45" s="19">
        <v>143.30000000000001</v>
      </c>
      <c r="AS45" s="19">
        <v>141.1</v>
      </c>
      <c r="AT45" s="19">
        <v>139.4</v>
      </c>
      <c r="AU45" s="19">
        <v>136.19999999999999</v>
      </c>
      <c r="AV45" s="19">
        <v>130.6</v>
      </c>
      <c r="AW45" s="19">
        <v>128.9</v>
      </c>
      <c r="AX45" s="19">
        <v>133.1</v>
      </c>
      <c r="AY45" s="19">
        <v>129.30000000000001</v>
      </c>
      <c r="AZ45" s="19">
        <v>136</v>
      </c>
      <c r="BA45" s="19">
        <v>140.6</v>
      </c>
      <c r="BB45" s="19">
        <v>154.19999999999999</v>
      </c>
      <c r="BC45" s="19">
        <v>153.1</v>
      </c>
      <c r="BD45" s="19">
        <v>162.80000000000001</v>
      </c>
      <c r="BE45" s="19">
        <v>156.19999999999999</v>
      </c>
      <c r="BF45" s="19">
        <v>147</v>
      </c>
      <c r="BG45" s="19">
        <v>142</v>
      </c>
      <c r="BH45" s="19">
        <v>127.8</v>
      </c>
      <c r="BI45" s="19">
        <v>134.30000000000001</v>
      </c>
      <c r="BJ45" s="19">
        <v>140.19999999999999</v>
      </c>
      <c r="BK45" s="19">
        <v>145</v>
      </c>
      <c r="BL45" s="19">
        <v>155.1</v>
      </c>
      <c r="BM45" s="19">
        <v>159.9</v>
      </c>
      <c r="BN45" s="19">
        <v>167.2</v>
      </c>
      <c r="BO45" s="19">
        <v>168.4</v>
      </c>
      <c r="BP45" s="19">
        <v>177.7</v>
      </c>
      <c r="BQ45" s="19">
        <v>164.6</v>
      </c>
      <c r="BR45" s="19">
        <v>152.4</v>
      </c>
      <c r="BS45" s="19">
        <v>152.6</v>
      </c>
      <c r="BT45" s="19">
        <v>148.69999999999999</v>
      </c>
      <c r="BU45" s="19">
        <v>149.1</v>
      </c>
      <c r="BV45" s="19">
        <v>150.6</v>
      </c>
      <c r="BW45" s="19">
        <v>152.80000000000001</v>
      </c>
      <c r="BX45" s="19">
        <v>155.80000000000001</v>
      </c>
      <c r="BY45" s="19">
        <v>147.6</v>
      </c>
      <c r="BZ45" s="19">
        <v>148.5</v>
      </c>
      <c r="CA45" s="19">
        <v>143.5</v>
      </c>
      <c r="CB45" s="19">
        <v>140.1</v>
      </c>
      <c r="CC45" s="19">
        <v>139.4</v>
      </c>
      <c r="CD45" s="19">
        <v>141.69999999999999</v>
      </c>
      <c r="CE45" s="19">
        <v>140</v>
      </c>
      <c r="CF45" s="19">
        <v>132.80000000000001</v>
      </c>
      <c r="CG45" s="19">
        <v>133.1</v>
      </c>
      <c r="CH45" s="19">
        <v>134.4</v>
      </c>
      <c r="CI45" s="19">
        <v>130.6</v>
      </c>
      <c r="CJ45" s="19">
        <v>132.19999999999999</v>
      </c>
      <c r="CK45" s="19">
        <v>133.80000000000001</v>
      </c>
      <c r="CL45" s="19">
        <v>137.80000000000001</v>
      </c>
      <c r="CM45" s="19">
        <v>143.30000000000001</v>
      </c>
      <c r="CN45" s="19">
        <v>141.19999999999999</v>
      </c>
      <c r="CO45" s="19">
        <v>138.1</v>
      </c>
      <c r="CP45" s="19">
        <v>137.30000000000001</v>
      </c>
      <c r="CQ45" s="19">
        <v>126.4</v>
      </c>
      <c r="CR45" s="19">
        <v>123.6</v>
      </c>
      <c r="CS45" s="19">
        <v>127.2</v>
      </c>
      <c r="CT45" s="19">
        <v>131.9</v>
      </c>
      <c r="CU45" s="19">
        <v>132.69999999999999</v>
      </c>
      <c r="CV45" s="19">
        <v>128</v>
      </c>
      <c r="CW45" s="19">
        <v>130.19999999999999</v>
      </c>
      <c r="CX45" s="19">
        <v>132.5</v>
      </c>
      <c r="CY45" s="19">
        <v>134.1</v>
      </c>
      <c r="CZ45" s="19">
        <v>140.19999999999999</v>
      </c>
      <c r="DA45" s="19">
        <v>136.69999999999999</v>
      </c>
      <c r="DB45" s="19">
        <v>130.9</v>
      </c>
      <c r="DC45" s="19">
        <v>129.9</v>
      </c>
      <c r="DD45" s="19">
        <v>123.1</v>
      </c>
      <c r="DE45" s="19">
        <v>124.9</v>
      </c>
      <c r="DF45" s="19">
        <v>122.4</v>
      </c>
      <c r="DG45" s="19">
        <v>125.6</v>
      </c>
      <c r="DH45" s="19">
        <v>129.19999999999999</v>
      </c>
      <c r="DI45" s="19">
        <v>133.4</v>
      </c>
      <c r="DJ45" s="19">
        <v>136</v>
      </c>
      <c r="DK45" s="19">
        <v>135.1</v>
      </c>
      <c r="DL45" s="19">
        <v>138.9</v>
      </c>
      <c r="DM45" s="19">
        <v>167.3</v>
      </c>
      <c r="DN45" s="19">
        <v>163.9</v>
      </c>
      <c r="DO45" s="19">
        <v>152.5</v>
      </c>
      <c r="DP45" s="19">
        <v>146.19999999999999</v>
      </c>
      <c r="DQ45" s="19">
        <v>144.19999999999999</v>
      </c>
      <c r="DR45" s="19">
        <v>150.19999999999999</v>
      </c>
      <c r="DS45" s="19">
        <v>158.1</v>
      </c>
      <c r="DT45" s="19">
        <v>163.4</v>
      </c>
      <c r="DU45" s="19">
        <v>146.5</v>
      </c>
      <c r="DV45" s="19">
        <v>181.5</v>
      </c>
      <c r="DW45" s="19">
        <v>161.9</v>
      </c>
    </row>
    <row r="46" spans="1:127">
      <c r="A46" s="17" t="s">
        <v>685</v>
      </c>
      <c r="B46" s="17" t="s">
        <v>686</v>
      </c>
      <c r="C46" s="18">
        <v>0.46209</v>
      </c>
      <c r="D46" s="19">
        <v>101.3</v>
      </c>
      <c r="E46" s="19">
        <v>95.6</v>
      </c>
      <c r="F46" s="19">
        <v>91.7</v>
      </c>
      <c r="G46" s="19">
        <v>94.2</v>
      </c>
      <c r="H46" s="19">
        <v>97.3</v>
      </c>
      <c r="I46" s="19">
        <v>0</v>
      </c>
      <c r="J46" s="19">
        <v>0</v>
      </c>
      <c r="K46" s="19">
        <v>0</v>
      </c>
      <c r="L46" s="19">
        <v>0</v>
      </c>
      <c r="M46" s="19">
        <v>0</v>
      </c>
      <c r="N46" s="19">
        <v>0</v>
      </c>
      <c r="O46" s="19">
        <v>0</v>
      </c>
      <c r="P46" s="19">
        <v>95.7</v>
      </c>
      <c r="Q46" s="19">
        <v>87.6</v>
      </c>
      <c r="R46" s="19">
        <v>82.2</v>
      </c>
      <c r="S46" s="19">
        <v>81.099999999999994</v>
      </c>
      <c r="T46" s="19">
        <v>87.4</v>
      </c>
      <c r="U46" s="19">
        <v>0</v>
      </c>
      <c r="V46" s="19">
        <v>0</v>
      </c>
      <c r="W46" s="19">
        <v>0</v>
      </c>
      <c r="X46" s="19">
        <v>0</v>
      </c>
      <c r="Y46" s="19">
        <v>0</v>
      </c>
      <c r="Z46" s="19">
        <v>0</v>
      </c>
      <c r="AA46" s="19">
        <v>0</v>
      </c>
      <c r="AB46" s="19">
        <v>105.3</v>
      </c>
      <c r="AC46" s="19">
        <v>103.4</v>
      </c>
      <c r="AD46" s="19">
        <v>102.5</v>
      </c>
      <c r="AE46" s="19">
        <v>108.2</v>
      </c>
      <c r="AF46" s="19">
        <v>117.3</v>
      </c>
      <c r="AG46" s="19">
        <v>0</v>
      </c>
      <c r="AH46" s="19">
        <v>0</v>
      </c>
      <c r="AI46" s="19">
        <v>0</v>
      </c>
      <c r="AJ46" s="19">
        <v>0</v>
      </c>
      <c r="AK46" s="19">
        <v>0</v>
      </c>
      <c r="AL46" s="19">
        <v>0</v>
      </c>
      <c r="AM46" s="19">
        <v>0</v>
      </c>
      <c r="AN46" s="19">
        <v>136.1</v>
      </c>
      <c r="AO46" s="19">
        <v>120.6</v>
      </c>
      <c r="AP46" s="19">
        <v>113.6</v>
      </c>
      <c r="AQ46" s="19">
        <v>114.7</v>
      </c>
      <c r="AR46" s="19">
        <v>121.2</v>
      </c>
      <c r="AS46" s="19">
        <v>0</v>
      </c>
      <c r="AT46" s="19">
        <v>0</v>
      </c>
      <c r="AU46" s="19">
        <v>0</v>
      </c>
      <c r="AV46" s="19">
        <v>0</v>
      </c>
      <c r="AW46" s="19">
        <v>0</v>
      </c>
      <c r="AX46" s="19">
        <v>0</v>
      </c>
      <c r="AY46" s="19">
        <v>0</v>
      </c>
      <c r="AZ46" s="19">
        <v>142.30000000000001</v>
      </c>
      <c r="BA46" s="19">
        <v>127.5</v>
      </c>
      <c r="BB46" s="19">
        <v>120.5</v>
      </c>
      <c r="BC46" s="19">
        <v>131.4</v>
      </c>
      <c r="BD46" s="19">
        <v>138.80000000000001</v>
      </c>
      <c r="BE46" s="19">
        <v>0</v>
      </c>
      <c r="BF46" s="19">
        <v>0</v>
      </c>
      <c r="BG46" s="19">
        <v>0</v>
      </c>
      <c r="BH46" s="19">
        <v>0</v>
      </c>
      <c r="BI46" s="19">
        <v>0</v>
      </c>
      <c r="BJ46" s="19">
        <v>0</v>
      </c>
      <c r="BK46" s="19">
        <v>0</v>
      </c>
      <c r="BL46" s="19">
        <v>131.1</v>
      </c>
      <c r="BM46" s="19">
        <v>107.1</v>
      </c>
      <c r="BN46" s="19">
        <v>111.7</v>
      </c>
      <c r="BO46" s="19">
        <v>129.30000000000001</v>
      </c>
      <c r="BP46" s="19">
        <v>154.30000000000001</v>
      </c>
      <c r="BQ46" s="19">
        <v>0</v>
      </c>
      <c r="BR46" s="19">
        <v>0</v>
      </c>
      <c r="BS46" s="19">
        <v>0</v>
      </c>
      <c r="BT46" s="19">
        <v>0</v>
      </c>
      <c r="BU46" s="19">
        <v>0</v>
      </c>
      <c r="BV46" s="19">
        <v>0</v>
      </c>
      <c r="BW46" s="19">
        <v>0</v>
      </c>
      <c r="BX46" s="19">
        <v>181.4</v>
      </c>
      <c r="BY46" s="19">
        <v>147.1</v>
      </c>
      <c r="BZ46" s="19">
        <v>113.3</v>
      </c>
      <c r="CA46" s="19">
        <v>100.8</v>
      </c>
      <c r="CB46" s="19">
        <v>108.2</v>
      </c>
      <c r="CC46" s="19">
        <v>0</v>
      </c>
      <c r="CD46" s="19">
        <v>0</v>
      </c>
      <c r="CE46" s="19">
        <v>0</v>
      </c>
      <c r="CF46" s="19">
        <v>0</v>
      </c>
      <c r="CG46" s="19">
        <v>0</v>
      </c>
      <c r="CH46" s="19">
        <v>0</v>
      </c>
      <c r="CI46" s="19">
        <v>0</v>
      </c>
      <c r="CJ46" s="19">
        <v>179.5</v>
      </c>
      <c r="CK46" s="19">
        <v>155.9</v>
      </c>
      <c r="CL46" s="19">
        <v>138.19999999999999</v>
      </c>
      <c r="CM46" s="19">
        <v>142.80000000000001</v>
      </c>
      <c r="CN46" s="19">
        <v>160.6</v>
      </c>
      <c r="CO46" s="19">
        <v>0</v>
      </c>
      <c r="CP46" s="19">
        <v>0</v>
      </c>
      <c r="CQ46" s="19">
        <v>0</v>
      </c>
      <c r="CR46" s="19">
        <v>0</v>
      </c>
      <c r="CS46" s="19">
        <v>0</v>
      </c>
      <c r="CT46" s="19">
        <v>0</v>
      </c>
      <c r="CU46" s="19">
        <v>0</v>
      </c>
      <c r="CV46" s="19">
        <v>196.4</v>
      </c>
      <c r="CW46" s="19">
        <v>185.8</v>
      </c>
      <c r="CX46" s="19">
        <v>177</v>
      </c>
      <c r="CY46" s="19">
        <v>163.1</v>
      </c>
      <c r="CZ46" s="19">
        <v>181.8</v>
      </c>
      <c r="DA46" s="19">
        <v>0</v>
      </c>
      <c r="DB46" s="19">
        <v>0</v>
      </c>
      <c r="DC46" s="19">
        <v>0</v>
      </c>
      <c r="DD46" s="19">
        <v>0</v>
      </c>
      <c r="DE46" s="19">
        <v>0</v>
      </c>
      <c r="DF46" s="19">
        <v>0</v>
      </c>
      <c r="DG46" s="19">
        <v>0</v>
      </c>
      <c r="DH46" s="19">
        <v>227.8</v>
      </c>
      <c r="DI46" s="19">
        <v>175.7</v>
      </c>
      <c r="DJ46" s="19">
        <v>126.1</v>
      </c>
      <c r="DK46" s="19">
        <v>120.8</v>
      </c>
      <c r="DL46" s="19">
        <v>160.9</v>
      </c>
      <c r="DM46" s="19">
        <v>0</v>
      </c>
      <c r="DN46" s="19">
        <v>0</v>
      </c>
      <c r="DO46" s="19">
        <v>0</v>
      </c>
      <c r="DP46" s="19">
        <v>0</v>
      </c>
      <c r="DQ46" s="19">
        <v>0</v>
      </c>
      <c r="DR46" s="19">
        <v>0</v>
      </c>
      <c r="DS46" s="19">
        <v>0</v>
      </c>
      <c r="DT46" s="19">
        <v>245.1</v>
      </c>
      <c r="DU46" s="19">
        <v>195.2</v>
      </c>
      <c r="DV46" s="19">
        <v>179.5</v>
      </c>
      <c r="DW46" s="19">
        <v>202.8</v>
      </c>
    </row>
    <row r="47" spans="1:127">
      <c r="A47" s="17" t="s">
        <v>687</v>
      </c>
      <c r="B47" s="17" t="s">
        <v>688</v>
      </c>
      <c r="C47" s="18">
        <v>7.5050000000000006E-2</v>
      </c>
      <c r="D47" s="19">
        <v>107.1</v>
      </c>
      <c r="E47" s="19">
        <v>118.2</v>
      </c>
      <c r="F47" s="19">
        <v>118.1</v>
      </c>
      <c r="G47" s="19">
        <v>118.1</v>
      </c>
      <c r="H47" s="19">
        <v>105.5</v>
      </c>
      <c r="I47" s="19">
        <v>97.1</v>
      </c>
      <c r="J47" s="19">
        <v>97</v>
      </c>
      <c r="K47" s="19">
        <v>98.5</v>
      </c>
      <c r="L47" s="19">
        <v>95.8</v>
      </c>
      <c r="M47" s="19">
        <v>102</v>
      </c>
      <c r="N47" s="19">
        <v>108.8</v>
      </c>
      <c r="O47" s="19">
        <v>116.3</v>
      </c>
      <c r="P47" s="19">
        <v>121.8</v>
      </c>
      <c r="Q47" s="19">
        <v>127.5</v>
      </c>
      <c r="R47" s="19">
        <v>126.7</v>
      </c>
      <c r="S47" s="19">
        <v>115.2</v>
      </c>
      <c r="T47" s="19">
        <v>105</v>
      </c>
      <c r="U47" s="19">
        <v>95.4</v>
      </c>
      <c r="V47" s="19">
        <v>91.7</v>
      </c>
      <c r="W47" s="19">
        <v>85.2</v>
      </c>
      <c r="X47" s="19">
        <v>89.2</v>
      </c>
      <c r="Y47" s="19">
        <v>94.2</v>
      </c>
      <c r="Z47" s="19">
        <v>84.9</v>
      </c>
      <c r="AA47" s="19">
        <v>114.5</v>
      </c>
      <c r="AB47" s="19">
        <v>126.4</v>
      </c>
      <c r="AC47" s="19">
        <v>129.9</v>
      </c>
      <c r="AD47" s="19">
        <v>131.5</v>
      </c>
      <c r="AE47" s="19">
        <v>132.5</v>
      </c>
      <c r="AF47" s="19">
        <v>124.3</v>
      </c>
      <c r="AG47" s="19">
        <v>104.6</v>
      </c>
      <c r="AH47" s="19">
        <v>96.2</v>
      </c>
      <c r="AI47" s="19">
        <v>93.7</v>
      </c>
      <c r="AJ47" s="19">
        <v>91.7</v>
      </c>
      <c r="AK47" s="19">
        <v>92.2</v>
      </c>
      <c r="AL47" s="19">
        <v>95.9</v>
      </c>
      <c r="AM47" s="19">
        <v>100.5</v>
      </c>
      <c r="AN47" s="19">
        <v>107.9</v>
      </c>
      <c r="AO47" s="19">
        <v>118.4</v>
      </c>
      <c r="AP47" s="19">
        <v>123.2</v>
      </c>
      <c r="AQ47" s="19">
        <v>114.8</v>
      </c>
      <c r="AR47" s="19">
        <v>108.1</v>
      </c>
      <c r="AS47" s="19">
        <v>94.8</v>
      </c>
      <c r="AT47" s="19">
        <v>88.1</v>
      </c>
      <c r="AU47" s="19">
        <v>90.1</v>
      </c>
      <c r="AV47" s="19">
        <v>88.4</v>
      </c>
      <c r="AW47" s="19">
        <v>88.5</v>
      </c>
      <c r="AX47" s="19">
        <v>94.1</v>
      </c>
      <c r="AY47" s="19">
        <v>95.6</v>
      </c>
      <c r="AZ47" s="19">
        <v>109.4</v>
      </c>
      <c r="BA47" s="19">
        <v>115.5</v>
      </c>
      <c r="BB47" s="19">
        <v>101.8</v>
      </c>
      <c r="BC47" s="19">
        <v>108.4</v>
      </c>
      <c r="BD47" s="19">
        <v>94.1</v>
      </c>
      <c r="BE47" s="19">
        <v>109.5</v>
      </c>
      <c r="BF47" s="19">
        <v>99.4</v>
      </c>
      <c r="BG47" s="19">
        <v>96.6</v>
      </c>
      <c r="BH47" s="19">
        <v>103.1</v>
      </c>
      <c r="BI47" s="19">
        <v>115</v>
      </c>
      <c r="BJ47" s="19">
        <v>125.2</v>
      </c>
      <c r="BK47" s="19">
        <v>131.5</v>
      </c>
      <c r="BL47" s="19">
        <v>136.69999999999999</v>
      </c>
      <c r="BM47" s="19">
        <v>140.6</v>
      </c>
      <c r="BN47" s="19">
        <v>144</v>
      </c>
      <c r="BO47" s="19">
        <v>139.4</v>
      </c>
      <c r="BP47" s="19">
        <v>117.9</v>
      </c>
      <c r="BQ47" s="19">
        <v>107.1</v>
      </c>
      <c r="BR47" s="19">
        <v>97</v>
      </c>
      <c r="BS47" s="19">
        <v>92.9</v>
      </c>
      <c r="BT47" s="19">
        <v>90.8</v>
      </c>
      <c r="BU47" s="19">
        <v>95.1</v>
      </c>
      <c r="BV47" s="19">
        <v>100.2</v>
      </c>
      <c r="BW47" s="19">
        <v>109.9</v>
      </c>
      <c r="BX47" s="19">
        <v>116.6</v>
      </c>
      <c r="BY47" s="19">
        <v>129.30000000000001</v>
      </c>
      <c r="BZ47" s="19">
        <v>144.9</v>
      </c>
      <c r="CA47" s="19">
        <v>144.1</v>
      </c>
      <c r="CB47" s="19">
        <v>114.1</v>
      </c>
      <c r="CC47" s="19">
        <v>93.4</v>
      </c>
      <c r="CD47" s="19">
        <v>88.9</v>
      </c>
      <c r="CE47" s="19">
        <v>88.5</v>
      </c>
      <c r="CF47" s="19">
        <v>90.2</v>
      </c>
      <c r="CG47" s="19">
        <v>91.1</v>
      </c>
      <c r="CH47" s="19">
        <v>99.6</v>
      </c>
      <c r="CI47" s="19">
        <v>103.9</v>
      </c>
      <c r="CJ47" s="19">
        <v>112.2</v>
      </c>
      <c r="CK47" s="19">
        <v>116.2</v>
      </c>
      <c r="CL47" s="19">
        <v>124.7</v>
      </c>
      <c r="CM47" s="19">
        <v>131</v>
      </c>
      <c r="CN47" s="19">
        <v>117.5</v>
      </c>
      <c r="CO47" s="19">
        <v>92.9</v>
      </c>
      <c r="CP47" s="19">
        <v>90.3</v>
      </c>
      <c r="CQ47" s="19">
        <v>83.5</v>
      </c>
      <c r="CR47" s="19">
        <v>87</v>
      </c>
      <c r="CS47" s="19">
        <v>91.6</v>
      </c>
      <c r="CT47" s="19">
        <v>98.9</v>
      </c>
      <c r="CU47" s="19">
        <v>102.9</v>
      </c>
      <c r="CV47" s="19">
        <v>107.9</v>
      </c>
      <c r="CW47" s="19">
        <v>109.9</v>
      </c>
      <c r="CX47" s="19">
        <v>126.9</v>
      </c>
      <c r="CY47" s="19">
        <v>130.4</v>
      </c>
      <c r="CZ47" s="19">
        <v>127.3</v>
      </c>
      <c r="DA47" s="19">
        <v>108.1</v>
      </c>
      <c r="DB47" s="19">
        <v>95</v>
      </c>
      <c r="DC47" s="19">
        <v>94.7</v>
      </c>
      <c r="DD47" s="19">
        <v>103.1</v>
      </c>
      <c r="DE47" s="19">
        <v>110</v>
      </c>
      <c r="DF47" s="19">
        <v>121.8</v>
      </c>
      <c r="DG47" s="19">
        <v>131.19999999999999</v>
      </c>
      <c r="DH47" s="19">
        <v>149</v>
      </c>
      <c r="DI47" s="19">
        <v>167</v>
      </c>
      <c r="DJ47" s="19">
        <v>185.5</v>
      </c>
      <c r="DK47" s="19">
        <v>173.6</v>
      </c>
      <c r="DL47" s="19">
        <v>119.2</v>
      </c>
      <c r="DM47" s="19">
        <v>96.6</v>
      </c>
      <c r="DN47" s="19">
        <v>99.3</v>
      </c>
      <c r="DO47" s="19">
        <v>106.4</v>
      </c>
      <c r="DP47" s="19">
        <v>110.1</v>
      </c>
      <c r="DQ47" s="19">
        <v>115</v>
      </c>
      <c r="DR47" s="19">
        <v>118.1</v>
      </c>
      <c r="DS47" s="19">
        <v>125.1</v>
      </c>
      <c r="DT47" s="19">
        <v>140.69999999999999</v>
      </c>
      <c r="DU47" s="19">
        <v>148.69999999999999</v>
      </c>
      <c r="DV47" s="19">
        <v>159.30000000000001</v>
      </c>
      <c r="DW47" s="19">
        <v>156.1</v>
      </c>
    </row>
    <row r="48" spans="1:127">
      <c r="A48" s="17" t="s">
        <v>689</v>
      </c>
      <c r="B48" s="17" t="s">
        <v>690</v>
      </c>
      <c r="C48" s="18">
        <v>0.12653</v>
      </c>
      <c r="D48" s="19">
        <v>107.9</v>
      </c>
      <c r="E48" s="19">
        <v>109.9</v>
      </c>
      <c r="F48" s="19">
        <v>112.2</v>
      </c>
      <c r="G48" s="19">
        <v>0</v>
      </c>
      <c r="H48" s="19">
        <v>0</v>
      </c>
      <c r="I48" s="19">
        <v>0</v>
      </c>
      <c r="J48" s="19">
        <v>0</v>
      </c>
      <c r="K48" s="19">
        <v>113.3</v>
      </c>
      <c r="L48" s="19">
        <v>109.9</v>
      </c>
      <c r="M48" s="19">
        <v>109.7</v>
      </c>
      <c r="N48" s="19">
        <v>111</v>
      </c>
      <c r="O48" s="19">
        <v>110</v>
      </c>
      <c r="P48" s="19">
        <v>110.2</v>
      </c>
      <c r="Q48" s="19">
        <v>120.1</v>
      </c>
      <c r="R48" s="19">
        <v>120.4</v>
      </c>
      <c r="S48" s="19">
        <v>0</v>
      </c>
      <c r="T48" s="19">
        <v>0</v>
      </c>
      <c r="U48" s="19">
        <v>0</v>
      </c>
      <c r="V48" s="19">
        <v>0</v>
      </c>
      <c r="W48" s="19">
        <v>108</v>
      </c>
      <c r="X48" s="19">
        <v>99.3</v>
      </c>
      <c r="Y48" s="19">
        <v>95.2</v>
      </c>
      <c r="Z48" s="19">
        <v>100.1</v>
      </c>
      <c r="AA48" s="19">
        <v>109.2</v>
      </c>
      <c r="AB48" s="19">
        <v>114</v>
      </c>
      <c r="AC48" s="19">
        <v>119.9</v>
      </c>
      <c r="AD48" s="19">
        <v>121.2</v>
      </c>
      <c r="AE48" s="19">
        <v>0</v>
      </c>
      <c r="AF48" s="19">
        <v>0</v>
      </c>
      <c r="AG48" s="19">
        <v>0</v>
      </c>
      <c r="AH48" s="19">
        <v>0</v>
      </c>
      <c r="AI48" s="19">
        <v>106.8</v>
      </c>
      <c r="AJ48" s="19">
        <v>101.4</v>
      </c>
      <c r="AK48" s="19">
        <v>106.6</v>
      </c>
      <c r="AL48" s="19">
        <v>111.8</v>
      </c>
      <c r="AM48" s="19">
        <v>112.3</v>
      </c>
      <c r="AN48" s="19">
        <v>113.3</v>
      </c>
      <c r="AO48" s="19">
        <v>114.7</v>
      </c>
      <c r="AP48" s="19">
        <v>116.4</v>
      </c>
      <c r="AQ48" s="19">
        <v>0</v>
      </c>
      <c r="AR48" s="19">
        <v>0</v>
      </c>
      <c r="AS48" s="19">
        <v>0</v>
      </c>
      <c r="AT48" s="19">
        <v>0</v>
      </c>
      <c r="AU48" s="19">
        <v>94.2</v>
      </c>
      <c r="AV48" s="19">
        <v>97.4</v>
      </c>
      <c r="AW48" s="19">
        <v>105.4</v>
      </c>
      <c r="AX48" s="19">
        <v>105.6</v>
      </c>
      <c r="AY48" s="19">
        <v>108.1</v>
      </c>
      <c r="AZ48" s="19">
        <v>124.2</v>
      </c>
      <c r="BA48" s="19">
        <v>124.6</v>
      </c>
      <c r="BB48" s="19">
        <v>130.19999999999999</v>
      </c>
      <c r="BC48" s="19">
        <v>0</v>
      </c>
      <c r="BD48" s="19">
        <v>0</v>
      </c>
      <c r="BE48" s="19">
        <v>0</v>
      </c>
      <c r="BF48" s="19">
        <v>0</v>
      </c>
      <c r="BG48" s="19">
        <v>124.5</v>
      </c>
      <c r="BH48" s="19">
        <v>122.2</v>
      </c>
      <c r="BI48" s="19">
        <v>121.7</v>
      </c>
      <c r="BJ48" s="19">
        <v>122.2</v>
      </c>
      <c r="BK48" s="19">
        <v>122.6</v>
      </c>
      <c r="BL48" s="19">
        <v>122.9</v>
      </c>
      <c r="BM48" s="19">
        <v>126.5</v>
      </c>
      <c r="BN48" s="19">
        <v>132.5</v>
      </c>
      <c r="BO48" s="19">
        <v>0</v>
      </c>
      <c r="BP48" s="19">
        <v>0</v>
      </c>
      <c r="BQ48" s="19">
        <v>0</v>
      </c>
      <c r="BR48" s="19">
        <v>0</v>
      </c>
      <c r="BS48" s="19">
        <v>125.1</v>
      </c>
      <c r="BT48" s="19">
        <v>126</v>
      </c>
      <c r="BU48" s="19">
        <v>123.3</v>
      </c>
      <c r="BV48" s="19">
        <v>123.7</v>
      </c>
      <c r="BW48" s="19">
        <v>121.2</v>
      </c>
      <c r="BX48" s="19">
        <v>123.7</v>
      </c>
      <c r="BY48" s="19">
        <v>136.1</v>
      </c>
      <c r="BZ48" s="19">
        <v>145.1</v>
      </c>
      <c r="CA48" s="19">
        <v>0</v>
      </c>
      <c r="CB48" s="19">
        <v>0</v>
      </c>
      <c r="CC48" s="19">
        <v>0</v>
      </c>
      <c r="CD48" s="19">
        <v>0</v>
      </c>
      <c r="CE48" s="19">
        <v>108.4</v>
      </c>
      <c r="CF48" s="19">
        <v>93.9</v>
      </c>
      <c r="CG48" s="19">
        <v>94.7</v>
      </c>
      <c r="CH48" s="19">
        <v>99.2</v>
      </c>
      <c r="CI48" s="19">
        <v>101.3</v>
      </c>
      <c r="CJ48" s="19">
        <v>112.3</v>
      </c>
      <c r="CK48" s="19">
        <v>117.7</v>
      </c>
      <c r="CL48" s="19">
        <v>120.1</v>
      </c>
      <c r="CM48" s="19">
        <v>0</v>
      </c>
      <c r="CN48" s="19">
        <v>0</v>
      </c>
      <c r="CO48" s="19">
        <v>0</v>
      </c>
      <c r="CP48" s="19">
        <v>0</v>
      </c>
      <c r="CQ48" s="19">
        <v>120.2</v>
      </c>
      <c r="CR48" s="19">
        <v>111.4</v>
      </c>
      <c r="CS48" s="19">
        <v>111.6</v>
      </c>
      <c r="CT48" s="19">
        <v>99</v>
      </c>
      <c r="CU48" s="19">
        <v>96.7</v>
      </c>
      <c r="CV48" s="19">
        <v>104.7</v>
      </c>
      <c r="CW48" s="19">
        <v>115</v>
      </c>
      <c r="CX48" s="19">
        <v>121</v>
      </c>
      <c r="CY48" s="19">
        <v>0</v>
      </c>
      <c r="CZ48" s="19">
        <v>0</v>
      </c>
      <c r="DA48" s="19">
        <v>0</v>
      </c>
      <c r="DB48" s="19">
        <v>0</v>
      </c>
      <c r="DC48" s="19">
        <v>130.4</v>
      </c>
      <c r="DD48" s="19">
        <v>110.8</v>
      </c>
      <c r="DE48" s="19">
        <v>117.7</v>
      </c>
      <c r="DF48" s="19">
        <v>154.4</v>
      </c>
      <c r="DG48" s="19">
        <v>186.1</v>
      </c>
      <c r="DH48" s="19">
        <v>253.8</v>
      </c>
      <c r="DI48" s="19">
        <v>285.7</v>
      </c>
      <c r="DJ48" s="19">
        <v>284.89999999999998</v>
      </c>
      <c r="DK48" s="19">
        <v>0</v>
      </c>
      <c r="DL48" s="19">
        <v>0</v>
      </c>
      <c r="DM48" s="19">
        <v>0</v>
      </c>
      <c r="DN48" s="19">
        <v>0</v>
      </c>
      <c r="DO48" s="19">
        <v>168.2</v>
      </c>
      <c r="DP48" s="19">
        <v>177.7</v>
      </c>
      <c r="DQ48" s="19">
        <v>184.7</v>
      </c>
      <c r="DR48" s="19">
        <v>201.2</v>
      </c>
      <c r="DS48" s="19">
        <v>223.6</v>
      </c>
      <c r="DT48" s="19">
        <v>254</v>
      </c>
      <c r="DU48" s="19">
        <v>259</v>
      </c>
      <c r="DV48" s="19">
        <v>265.39999999999998</v>
      </c>
      <c r="DW48" s="19">
        <v>0</v>
      </c>
    </row>
    <row r="49" spans="1:127">
      <c r="A49" s="17" t="s">
        <v>691</v>
      </c>
      <c r="B49" s="17" t="s">
        <v>692</v>
      </c>
      <c r="C49" s="18">
        <v>6.583E-2</v>
      </c>
      <c r="D49" s="19">
        <v>90.3</v>
      </c>
      <c r="E49" s="19">
        <v>96.1</v>
      </c>
      <c r="F49" s="19">
        <v>96</v>
      </c>
      <c r="G49" s="19">
        <v>99.5</v>
      </c>
      <c r="H49" s="19">
        <v>103.5</v>
      </c>
      <c r="I49" s="19">
        <v>103.1</v>
      </c>
      <c r="J49" s="19">
        <v>101.5</v>
      </c>
      <c r="K49" s="19">
        <v>102.7</v>
      </c>
      <c r="L49" s="19">
        <v>101.2</v>
      </c>
      <c r="M49" s="19">
        <v>103</v>
      </c>
      <c r="N49" s="19">
        <v>104.6</v>
      </c>
      <c r="O49" s="19">
        <v>98.3</v>
      </c>
      <c r="P49" s="19">
        <v>95.8</v>
      </c>
      <c r="Q49" s="19">
        <v>96.7</v>
      </c>
      <c r="R49" s="19">
        <v>99.1</v>
      </c>
      <c r="S49" s="19">
        <v>101.9</v>
      </c>
      <c r="T49" s="19">
        <v>103.9</v>
      </c>
      <c r="U49" s="19">
        <v>106.6</v>
      </c>
      <c r="V49" s="19">
        <v>109.8</v>
      </c>
      <c r="W49" s="19">
        <v>113.5</v>
      </c>
      <c r="X49" s="19">
        <v>114.3</v>
      </c>
      <c r="Y49" s="19">
        <v>115.3</v>
      </c>
      <c r="Z49" s="19">
        <v>116.4</v>
      </c>
      <c r="AA49" s="19">
        <v>115.3</v>
      </c>
      <c r="AB49" s="19">
        <v>115.2</v>
      </c>
      <c r="AC49" s="19">
        <v>107.7</v>
      </c>
      <c r="AD49" s="19">
        <v>112.8</v>
      </c>
      <c r="AE49" s="19">
        <v>115.3</v>
      </c>
      <c r="AF49" s="19">
        <v>112.6</v>
      </c>
      <c r="AG49" s="19">
        <v>116.5</v>
      </c>
      <c r="AH49" s="19">
        <v>123.9</v>
      </c>
      <c r="AI49" s="19">
        <v>124.5</v>
      </c>
      <c r="AJ49" s="19">
        <v>122.8</v>
      </c>
      <c r="AK49" s="19">
        <v>127.8</v>
      </c>
      <c r="AL49" s="19">
        <v>131.4</v>
      </c>
      <c r="AM49" s="19">
        <v>128.5</v>
      </c>
      <c r="AN49" s="19">
        <v>126.3</v>
      </c>
      <c r="AO49" s="19">
        <v>131.69999999999999</v>
      </c>
      <c r="AP49" s="19">
        <v>132.4</v>
      </c>
      <c r="AQ49" s="19">
        <v>134.9</v>
      </c>
      <c r="AR49" s="19">
        <v>136</v>
      </c>
      <c r="AS49" s="19">
        <v>138.6</v>
      </c>
      <c r="AT49" s="19">
        <v>145.1</v>
      </c>
      <c r="AU49" s="19">
        <v>144.19999999999999</v>
      </c>
      <c r="AV49" s="19">
        <v>145.80000000000001</v>
      </c>
      <c r="AW49" s="19">
        <v>142.69999999999999</v>
      </c>
      <c r="AX49" s="19">
        <v>145.19999999999999</v>
      </c>
      <c r="AY49" s="19">
        <v>144.4</v>
      </c>
      <c r="AZ49" s="19">
        <v>145.4</v>
      </c>
      <c r="BA49" s="19">
        <v>148.5</v>
      </c>
      <c r="BB49" s="19">
        <v>150.80000000000001</v>
      </c>
      <c r="BC49" s="19">
        <v>150.5</v>
      </c>
      <c r="BD49" s="19">
        <v>154.1</v>
      </c>
      <c r="BE49" s="19">
        <v>164.8</v>
      </c>
      <c r="BF49" s="19">
        <v>166.6</v>
      </c>
      <c r="BG49" s="19">
        <v>165.6</v>
      </c>
      <c r="BH49" s="19">
        <v>169.5</v>
      </c>
      <c r="BI49" s="19">
        <v>171.7</v>
      </c>
      <c r="BJ49" s="19">
        <v>172.3</v>
      </c>
      <c r="BK49" s="19">
        <v>171.1</v>
      </c>
      <c r="BL49" s="19">
        <v>166.8</v>
      </c>
      <c r="BM49" s="19">
        <v>170.9</v>
      </c>
      <c r="BN49" s="19">
        <v>173.2</v>
      </c>
      <c r="BO49" s="19">
        <v>173.8</v>
      </c>
      <c r="BP49" s="19">
        <v>178.6</v>
      </c>
      <c r="BQ49" s="19">
        <v>179.9</v>
      </c>
      <c r="BR49" s="19">
        <v>181.3</v>
      </c>
      <c r="BS49" s="19">
        <v>177.6</v>
      </c>
      <c r="BT49" s="19">
        <v>181.6</v>
      </c>
      <c r="BU49" s="19">
        <v>183.5</v>
      </c>
      <c r="BV49" s="19">
        <v>182.6</v>
      </c>
      <c r="BW49" s="19">
        <v>181</v>
      </c>
      <c r="BX49" s="19">
        <v>177.3</v>
      </c>
      <c r="BY49" s="19">
        <v>173.7</v>
      </c>
      <c r="BZ49" s="19">
        <v>171.5</v>
      </c>
      <c r="CA49" s="19">
        <v>172.9</v>
      </c>
      <c r="CB49" s="19">
        <v>173.2</v>
      </c>
      <c r="CC49" s="19">
        <v>170.8</v>
      </c>
      <c r="CD49" s="19">
        <v>168.6</v>
      </c>
      <c r="CE49" s="19">
        <v>171.3</v>
      </c>
      <c r="CF49" s="19">
        <v>170.9</v>
      </c>
      <c r="CG49" s="19">
        <v>169.7</v>
      </c>
      <c r="CH49" s="19">
        <v>165.7</v>
      </c>
      <c r="CI49" s="19">
        <v>163.30000000000001</v>
      </c>
      <c r="CJ49" s="19">
        <v>159.19999999999999</v>
      </c>
      <c r="CK49" s="19">
        <v>156.9</v>
      </c>
      <c r="CL49" s="19">
        <v>158.80000000000001</v>
      </c>
      <c r="CM49" s="19">
        <v>157.1</v>
      </c>
      <c r="CN49" s="19">
        <v>155.19999999999999</v>
      </c>
      <c r="CO49" s="19">
        <v>158</v>
      </c>
      <c r="CP49" s="19">
        <v>160.30000000000001</v>
      </c>
      <c r="CQ49" s="19">
        <v>161.69999999999999</v>
      </c>
      <c r="CR49" s="19">
        <v>163.30000000000001</v>
      </c>
      <c r="CS49" s="19">
        <v>163.69999999999999</v>
      </c>
      <c r="CT49" s="19">
        <v>163.1</v>
      </c>
      <c r="CU49" s="19">
        <v>159.6</v>
      </c>
      <c r="CV49" s="19">
        <v>160.30000000000001</v>
      </c>
      <c r="CW49" s="19">
        <v>160.4</v>
      </c>
      <c r="CX49" s="19">
        <v>159.1</v>
      </c>
      <c r="CY49" s="19">
        <v>154.80000000000001</v>
      </c>
      <c r="CZ49" s="19">
        <v>156.80000000000001</v>
      </c>
      <c r="DA49" s="19">
        <v>156.69999999999999</v>
      </c>
      <c r="DB49" s="19">
        <v>158.5</v>
      </c>
      <c r="DC49" s="19">
        <v>161.69999999999999</v>
      </c>
      <c r="DD49" s="19">
        <v>158.80000000000001</v>
      </c>
      <c r="DE49" s="19">
        <v>164.7</v>
      </c>
      <c r="DF49" s="19">
        <v>161.80000000000001</v>
      </c>
      <c r="DG49" s="19">
        <v>162.1</v>
      </c>
      <c r="DH49" s="19">
        <v>158.30000000000001</v>
      </c>
      <c r="DI49" s="19">
        <v>154.4</v>
      </c>
      <c r="DJ49" s="19">
        <v>152.5</v>
      </c>
      <c r="DK49" s="19">
        <v>150.4</v>
      </c>
      <c r="DL49" s="19">
        <v>156.9</v>
      </c>
      <c r="DM49" s="19">
        <v>163</v>
      </c>
      <c r="DN49" s="19">
        <v>167.5</v>
      </c>
      <c r="DO49" s="19">
        <v>168.3</v>
      </c>
      <c r="DP49" s="19">
        <v>163</v>
      </c>
      <c r="DQ49" s="19">
        <v>162.30000000000001</v>
      </c>
      <c r="DR49" s="19">
        <v>160.30000000000001</v>
      </c>
      <c r="DS49" s="19">
        <v>160.80000000000001</v>
      </c>
      <c r="DT49" s="19">
        <v>161.6</v>
      </c>
      <c r="DU49" s="19">
        <v>163.19999999999999</v>
      </c>
      <c r="DV49" s="19">
        <v>161.1</v>
      </c>
      <c r="DW49" s="19">
        <v>157.1</v>
      </c>
    </row>
    <row r="50" spans="1:127">
      <c r="A50" s="17" t="s">
        <v>693</v>
      </c>
      <c r="B50" s="17" t="s">
        <v>694</v>
      </c>
      <c r="C50" s="18">
        <v>7.8729999999999994E-2</v>
      </c>
      <c r="D50" s="19">
        <v>95.2</v>
      </c>
      <c r="E50" s="19">
        <v>93.5</v>
      </c>
      <c r="F50" s="19">
        <v>94.4</v>
      </c>
      <c r="G50" s="19">
        <v>96.2</v>
      </c>
      <c r="H50" s="19">
        <v>95.8</v>
      </c>
      <c r="I50" s="19">
        <v>93.7</v>
      </c>
      <c r="J50" s="19">
        <v>94.8</v>
      </c>
      <c r="K50" s="19">
        <v>93.7</v>
      </c>
      <c r="L50" s="19">
        <v>98.2</v>
      </c>
      <c r="M50" s="19">
        <v>109.6</v>
      </c>
      <c r="N50" s="19">
        <v>110.9</v>
      </c>
      <c r="O50" s="19">
        <v>112.4</v>
      </c>
      <c r="P50" s="19">
        <v>106.4</v>
      </c>
      <c r="Q50" s="19">
        <v>109.6</v>
      </c>
      <c r="R50" s="19">
        <v>108.5</v>
      </c>
      <c r="S50" s="19">
        <v>107</v>
      </c>
      <c r="T50" s="19">
        <v>112.6</v>
      </c>
      <c r="U50" s="19">
        <v>112.8</v>
      </c>
      <c r="V50" s="19">
        <v>122.8</v>
      </c>
      <c r="W50" s="19">
        <v>128</v>
      </c>
      <c r="X50" s="19">
        <v>126</v>
      </c>
      <c r="Y50" s="19">
        <v>130.5</v>
      </c>
      <c r="Z50" s="19">
        <v>134.30000000000001</v>
      </c>
      <c r="AA50" s="19">
        <v>141.6</v>
      </c>
      <c r="AB50" s="19">
        <v>149.30000000000001</v>
      </c>
      <c r="AC50" s="19">
        <v>160.6</v>
      </c>
      <c r="AD50" s="19">
        <v>160.6</v>
      </c>
      <c r="AE50" s="19">
        <v>162.4</v>
      </c>
      <c r="AF50" s="19">
        <v>168.2</v>
      </c>
      <c r="AG50" s="19">
        <v>174.5</v>
      </c>
      <c r="AH50" s="19">
        <v>171.6</v>
      </c>
      <c r="AI50" s="19">
        <v>174.2</v>
      </c>
      <c r="AJ50" s="19">
        <v>170.1</v>
      </c>
      <c r="AK50" s="19">
        <v>175</v>
      </c>
      <c r="AL50" s="19">
        <v>177.7</v>
      </c>
      <c r="AM50" s="19">
        <v>183.2</v>
      </c>
      <c r="AN50" s="19">
        <v>189.9</v>
      </c>
      <c r="AO50" s="19">
        <v>186.8</v>
      </c>
      <c r="AP50" s="19">
        <v>187.7</v>
      </c>
      <c r="AQ50" s="19">
        <v>177</v>
      </c>
      <c r="AR50" s="19">
        <v>178.3</v>
      </c>
      <c r="AS50" s="19">
        <v>184</v>
      </c>
      <c r="AT50" s="19">
        <v>184.1</v>
      </c>
      <c r="AU50" s="19">
        <v>179.8</v>
      </c>
      <c r="AV50" s="19">
        <v>178.1</v>
      </c>
      <c r="AW50" s="19">
        <v>173.7</v>
      </c>
      <c r="AX50" s="19">
        <v>161.5</v>
      </c>
      <c r="AY50" s="19">
        <v>159.9</v>
      </c>
      <c r="AZ50" s="19">
        <v>157.80000000000001</v>
      </c>
      <c r="BA50" s="19">
        <v>155.6</v>
      </c>
      <c r="BB50" s="19">
        <v>149.9</v>
      </c>
      <c r="BC50" s="19">
        <v>138.69999999999999</v>
      </c>
      <c r="BD50" s="19">
        <v>141.6</v>
      </c>
      <c r="BE50" s="19">
        <v>139</v>
      </c>
      <c r="BF50" s="19">
        <v>142.9</v>
      </c>
      <c r="BG50" s="19">
        <v>141.19999999999999</v>
      </c>
      <c r="BH50" s="19">
        <v>143.4</v>
      </c>
      <c r="BI50" s="19">
        <v>151.69999999999999</v>
      </c>
      <c r="BJ50" s="19">
        <v>159.80000000000001</v>
      </c>
      <c r="BK50" s="19">
        <v>161.80000000000001</v>
      </c>
      <c r="BL50" s="19">
        <v>175.4</v>
      </c>
      <c r="BM50" s="19">
        <v>184.2</v>
      </c>
      <c r="BN50" s="19">
        <v>183.2</v>
      </c>
      <c r="BO50" s="19">
        <v>181.4</v>
      </c>
      <c r="BP50" s="19">
        <v>193.4</v>
      </c>
      <c r="BQ50" s="19">
        <v>207.1</v>
      </c>
      <c r="BR50" s="19">
        <v>206.1</v>
      </c>
      <c r="BS50" s="19">
        <v>208.6</v>
      </c>
      <c r="BT50" s="19">
        <v>222.4</v>
      </c>
      <c r="BU50" s="19">
        <v>230</v>
      </c>
      <c r="BV50" s="19">
        <v>229.9</v>
      </c>
      <c r="BW50" s="19">
        <v>222.6</v>
      </c>
      <c r="BX50" s="19">
        <v>224.2</v>
      </c>
      <c r="BY50" s="19">
        <v>233.3</v>
      </c>
      <c r="BZ50" s="19">
        <v>223.4</v>
      </c>
      <c r="CA50" s="19">
        <v>221.1</v>
      </c>
      <c r="CB50" s="19">
        <v>222.2</v>
      </c>
      <c r="CC50" s="19">
        <v>223.5</v>
      </c>
      <c r="CD50" s="19">
        <v>214.2</v>
      </c>
      <c r="CE50" s="19">
        <v>200.7</v>
      </c>
      <c r="CF50" s="19">
        <v>205.7</v>
      </c>
      <c r="CG50" s="19">
        <v>217.1</v>
      </c>
      <c r="CH50" s="19">
        <v>216.9</v>
      </c>
      <c r="CI50" s="19">
        <v>212.1</v>
      </c>
      <c r="CJ50" s="19">
        <v>205.1</v>
      </c>
      <c r="CK50" s="19">
        <v>206.7</v>
      </c>
      <c r="CL50" s="19">
        <v>205.8</v>
      </c>
      <c r="CM50" s="19">
        <v>206.5</v>
      </c>
      <c r="CN50" s="19">
        <v>206.7</v>
      </c>
      <c r="CO50" s="19">
        <v>207.8</v>
      </c>
      <c r="CP50" s="19">
        <v>204.4</v>
      </c>
      <c r="CQ50" s="19">
        <v>210.1</v>
      </c>
      <c r="CR50" s="19">
        <v>207.3</v>
      </c>
      <c r="CS50" s="19">
        <v>210.7</v>
      </c>
      <c r="CT50" s="19">
        <v>220.1</v>
      </c>
      <c r="CU50" s="19">
        <v>221.9</v>
      </c>
      <c r="CV50" s="19">
        <v>219.4</v>
      </c>
      <c r="CW50" s="19">
        <v>207.8</v>
      </c>
      <c r="CX50" s="19">
        <v>210.5</v>
      </c>
      <c r="CY50" s="19">
        <v>215.1</v>
      </c>
      <c r="CZ50" s="19">
        <v>207.9</v>
      </c>
      <c r="DA50" s="19">
        <v>213.8</v>
      </c>
      <c r="DB50" s="19">
        <v>231.3</v>
      </c>
      <c r="DC50" s="19">
        <v>232.2</v>
      </c>
      <c r="DD50" s="19">
        <v>240.6</v>
      </c>
      <c r="DE50" s="19">
        <v>240.4</v>
      </c>
      <c r="DF50" s="19">
        <v>237.3</v>
      </c>
      <c r="DG50" s="19">
        <v>237.5</v>
      </c>
      <c r="DH50" s="19">
        <v>245</v>
      </c>
      <c r="DI50" s="19">
        <v>257.10000000000002</v>
      </c>
      <c r="DJ50" s="19">
        <v>261.10000000000002</v>
      </c>
      <c r="DK50" s="19">
        <v>262.3</v>
      </c>
      <c r="DL50" s="19">
        <v>252.8</v>
      </c>
      <c r="DM50" s="19">
        <v>316.89999999999998</v>
      </c>
      <c r="DN50" s="19">
        <v>315.3</v>
      </c>
      <c r="DO50" s="19">
        <v>299.7</v>
      </c>
      <c r="DP50" s="19">
        <v>294.39999999999998</v>
      </c>
      <c r="DQ50" s="19">
        <v>290.7</v>
      </c>
      <c r="DR50" s="19">
        <v>286</v>
      </c>
      <c r="DS50" s="19">
        <v>283.89999999999998</v>
      </c>
      <c r="DT50" s="19">
        <v>301.5</v>
      </c>
      <c r="DU50" s="19">
        <v>238.6</v>
      </c>
      <c r="DV50" s="19">
        <v>289</v>
      </c>
      <c r="DW50" s="19">
        <v>226.6</v>
      </c>
    </row>
    <row r="51" spans="1:127">
      <c r="A51" s="17" t="s">
        <v>695</v>
      </c>
      <c r="B51" s="17" t="s">
        <v>696</v>
      </c>
      <c r="C51" s="18">
        <v>6.368E-2</v>
      </c>
      <c r="D51" s="19">
        <v>73.2</v>
      </c>
      <c r="E51" s="19">
        <v>60.2</v>
      </c>
      <c r="F51" s="19">
        <v>62.3</v>
      </c>
      <c r="G51" s="19">
        <v>70.5</v>
      </c>
      <c r="H51" s="19">
        <v>79.900000000000006</v>
      </c>
      <c r="I51" s="19">
        <v>68.7</v>
      </c>
      <c r="J51" s="19">
        <v>68.3</v>
      </c>
      <c r="K51" s="19">
        <v>67.5</v>
      </c>
      <c r="L51" s="19">
        <v>66.5</v>
      </c>
      <c r="M51" s="19">
        <v>65</v>
      </c>
      <c r="N51" s="19">
        <v>66</v>
      </c>
      <c r="O51" s="19">
        <v>66</v>
      </c>
      <c r="P51" s="19">
        <v>69.5</v>
      </c>
      <c r="Q51" s="19">
        <v>78.2</v>
      </c>
      <c r="R51" s="19">
        <v>77.400000000000006</v>
      </c>
      <c r="S51" s="19">
        <v>75.8</v>
      </c>
      <c r="T51" s="19">
        <v>78.3</v>
      </c>
      <c r="U51" s="19">
        <v>77.5</v>
      </c>
      <c r="V51" s="19">
        <v>76.5</v>
      </c>
      <c r="W51" s="19">
        <v>77.3</v>
      </c>
      <c r="X51" s="19">
        <v>73.900000000000006</v>
      </c>
      <c r="Y51" s="19">
        <v>68.3</v>
      </c>
      <c r="Z51" s="19">
        <v>68.2</v>
      </c>
      <c r="AA51" s="19">
        <v>74.5</v>
      </c>
      <c r="AB51" s="19">
        <v>69.2</v>
      </c>
      <c r="AC51" s="19">
        <v>68.900000000000006</v>
      </c>
      <c r="AD51" s="19">
        <v>64.5</v>
      </c>
      <c r="AE51" s="19">
        <v>79.400000000000006</v>
      </c>
      <c r="AF51" s="19">
        <v>71.099999999999994</v>
      </c>
      <c r="AG51" s="19">
        <v>70.099999999999994</v>
      </c>
      <c r="AH51" s="19">
        <v>69.599999999999994</v>
      </c>
      <c r="AI51" s="19">
        <v>67.7</v>
      </c>
      <c r="AJ51" s="19">
        <v>69.7</v>
      </c>
      <c r="AK51" s="19">
        <v>70.900000000000006</v>
      </c>
      <c r="AL51" s="19">
        <v>69.3</v>
      </c>
      <c r="AM51" s="19">
        <v>69.8</v>
      </c>
      <c r="AN51" s="19">
        <v>70.400000000000006</v>
      </c>
      <c r="AO51" s="19">
        <v>71</v>
      </c>
      <c r="AP51" s="19">
        <v>75.7</v>
      </c>
      <c r="AQ51" s="19">
        <v>76.099999999999994</v>
      </c>
      <c r="AR51" s="19">
        <v>75</v>
      </c>
      <c r="AS51" s="19">
        <v>68.099999999999994</v>
      </c>
      <c r="AT51" s="19">
        <v>68.8</v>
      </c>
      <c r="AU51" s="19">
        <v>65.3</v>
      </c>
      <c r="AV51" s="19">
        <v>68.5</v>
      </c>
      <c r="AW51" s="19">
        <v>66.900000000000006</v>
      </c>
      <c r="AX51" s="19">
        <v>70</v>
      </c>
      <c r="AY51" s="19">
        <v>70.599999999999994</v>
      </c>
      <c r="AZ51" s="19">
        <v>69.099999999999994</v>
      </c>
      <c r="BA51" s="19">
        <v>71.5</v>
      </c>
      <c r="BB51" s="19">
        <v>87.9</v>
      </c>
      <c r="BC51" s="19">
        <v>82.1</v>
      </c>
      <c r="BD51" s="19">
        <v>79</v>
      </c>
      <c r="BE51" s="19">
        <v>82.3</v>
      </c>
      <c r="BF51" s="19">
        <v>75.099999999999994</v>
      </c>
      <c r="BG51" s="19">
        <v>74.099999999999994</v>
      </c>
      <c r="BH51" s="19">
        <v>63.6</v>
      </c>
      <c r="BI51" s="19">
        <v>66.400000000000006</v>
      </c>
      <c r="BJ51" s="19">
        <v>66.7</v>
      </c>
      <c r="BK51" s="19">
        <v>62.1</v>
      </c>
      <c r="BL51" s="19">
        <v>56.7</v>
      </c>
      <c r="BM51" s="19">
        <v>56.8</v>
      </c>
      <c r="BN51" s="19">
        <v>64.099999999999994</v>
      </c>
      <c r="BO51" s="19">
        <v>64.099999999999994</v>
      </c>
      <c r="BP51" s="19">
        <v>77.400000000000006</v>
      </c>
      <c r="BQ51" s="19">
        <v>74.2</v>
      </c>
      <c r="BR51" s="19">
        <v>75.400000000000006</v>
      </c>
      <c r="BS51" s="19">
        <v>72.8</v>
      </c>
      <c r="BT51" s="19">
        <v>67.900000000000006</v>
      </c>
      <c r="BU51" s="19">
        <v>66.5</v>
      </c>
      <c r="BV51" s="19">
        <v>67.5</v>
      </c>
      <c r="BW51" s="19">
        <v>69.3</v>
      </c>
      <c r="BX51" s="19">
        <v>67.5</v>
      </c>
      <c r="BY51" s="19">
        <v>82</v>
      </c>
      <c r="BZ51" s="19">
        <v>95.1</v>
      </c>
      <c r="CA51" s="19">
        <v>70</v>
      </c>
      <c r="CB51" s="19">
        <v>70.7</v>
      </c>
      <c r="CC51" s="19">
        <v>73.7</v>
      </c>
      <c r="CD51" s="19">
        <v>83</v>
      </c>
      <c r="CE51" s="19">
        <v>75.900000000000006</v>
      </c>
      <c r="CF51" s="19">
        <v>66.8</v>
      </c>
      <c r="CG51" s="19">
        <v>65.099999999999994</v>
      </c>
      <c r="CH51" s="19">
        <v>67.2</v>
      </c>
      <c r="CI51" s="19">
        <v>68.3</v>
      </c>
      <c r="CJ51" s="19">
        <v>58.9</v>
      </c>
      <c r="CK51" s="19">
        <v>65.900000000000006</v>
      </c>
      <c r="CL51" s="19">
        <v>60.4</v>
      </c>
      <c r="CM51" s="19">
        <v>71</v>
      </c>
      <c r="CN51" s="19">
        <v>86</v>
      </c>
      <c r="CO51" s="19">
        <v>95.9</v>
      </c>
      <c r="CP51" s="19">
        <v>102.4</v>
      </c>
      <c r="CQ51" s="19">
        <v>97.4</v>
      </c>
      <c r="CR51" s="19">
        <v>91.4</v>
      </c>
      <c r="CS51" s="19">
        <v>91.8</v>
      </c>
      <c r="CT51" s="19">
        <v>92</v>
      </c>
      <c r="CU51" s="19">
        <v>82.6</v>
      </c>
      <c r="CV51" s="19">
        <v>79.8</v>
      </c>
      <c r="CW51" s="19">
        <v>67.599999999999994</v>
      </c>
      <c r="CX51" s="19">
        <v>61.7</v>
      </c>
      <c r="CY51" s="19">
        <v>62.4</v>
      </c>
      <c r="CZ51" s="19">
        <v>68.599999999999994</v>
      </c>
      <c r="DA51" s="19">
        <v>75.7</v>
      </c>
      <c r="DB51" s="19">
        <v>84.3</v>
      </c>
      <c r="DC51" s="19">
        <v>111.2</v>
      </c>
      <c r="DD51" s="19">
        <v>105.8</v>
      </c>
      <c r="DE51" s="19">
        <v>94.7</v>
      </c>
      <c r="DF51" s="19">
        <v>99.1</v>
      </c>
      <c r="DG51" s="19">
        <v>107.7</v>
      </c>
      <c r="DH51" s="19">
        <v>122.7</v>
      </c>
      <c r="DI51" s="19">
        <v>127</v>
      </c>
      <c r="DJ51" s="19">
        <v>119.8</v>
      </c>
      <c r="DK51" s="19">
        <v>128.6</v>
      </c>
      <c r="DL51" s="19">
        <v>123.1</v>
      </c>
      <c r="DM51" s="19">
        <v>124.7</v>
      </c>
      <c r="DN51" s="19">
        <v>133.30000000000001</v>
      </c>
      <c r="DO51" s="19">
        <v>132.80000000000001</v>
      </c>
      <c r="DP51" s="19">
        <v>116.7</v>
      </c>
      <c r="DQ51" s="19">
        <v>99.3</v>
      </c>
      <c r="DR51" s="19">
        <v>107.6</v>
      </c>
      <c r="DS51" s="19">
        <v>111.8</v>
      </c>
      <c r="DT51" s="19">
        <v>125.7</v>
      </c>
      <c r="DU51" s="19">
        <v>107.9</v>
      </c>
      <c r="DV51" s="19">
        <v>110.9</v>
      </c>
      <c r="DW51" s="19">
        <v>138.1</v>
      </c>
    </row>
    <row r="52" spans="1:127">
      <c r="A52" s="17" t="s">
        <v>697</v>
      </c>
      <c r="B52" s="17" t="s">
        <v>698</v>
      </c>
      <c r="C52" s="18">
        <v>4.9320000000000003E-2</v>
      </c>
      <c r="D52" s="19">
        <v>88.1</v>
      </c>
      <c r="E52" s="19">
        <v>0</v>
      </c>
      <c r="F52" s="19">
        <v>0</v>
      </c>
      <c r="G52" s="19">
        <v>0</v>
      </c>
      <c r="H52" s="19">
        <v>0</v>
      </c>
      <c r="I52" s="19">
        <v>0</v>
      </c>
      <c r="J52" s="19">
        <v>93.5</v>
      </c>
      <c r="K52" s="19">
        <v>101.3</v>
      </c>
      <c r="L52" s="19">
        <v>104.1</v>
      </c>
      <c r="M52" s="19">
        <v>102.4</v>
      </c>
      <c r="N52" s="19">
        <v>94.8</v>
      </c>
      <c r="O52" s="19">
        <v>92.2</v>
      </c>
      <c r="P52" s="19">
        <v>94.2</v>
      </c>
      <c r="Q52" s="19">
        <v>0</v>
      </c>
      <c r="R52" s="19">
        <v>0</v>
      </c>
      <c r="S52" s="19">
        <v>0</v>
      </c>
      <c r="T52" s="19">
        <v>0</v>
      </c>
      <c r="U52" s="19">
        <v>0</v>
      </c>
      <c r="V52" s="19">
        <v>105.4</v>
      </c>
      <c r="W52" s="19">
        <v>107.7</v>
      </c>
      <c r="X52" s="19">
        <v>109.1</v>
      </c>
      <c r="Y52" s="19">
        <v>103.9</v>
      </c>
      <c r="Z52" s="19">
        <v>99</v>
      </c>
      <c r="AA52" s="19">
        <v>98</v>
      </c>
      <c r="AB52" s="19">
        <v>101.6</v>
      </c>
      <c r="AC52" s="19">
        <v>0</v>
      </c>
      <c r="AD52" s="19">
        <v>0</v>
      </c>
      <c r="AE52" s="19">
        <v>0</v>
      </c>
      <c r="AF52" s="19">
        <v>0</v>
      </c>
      <c r="AG52" s="19">
        <v>0</v>
      </c>
      <c r="AH52" s="19">
        <v>118.2</v>
      </c>
      <c r="AI52" s="19">
        <v>123.8</v>
      </c>
      <c r="AJ52" s="19">
        <v>121.9</v>
      </c>
      <c r="AK52" s="19">
        <v>130.5</v>
      </c>
      <c r="AL52" s="19">
        <v>120.5</v>
      </c>
      <c r="AM52" s="19">
        <v>108.1</v>
      </c>
      <c r="AN52" s="19">
        <v>110</v>
      </c>
      <c r="AO52" s="19">
        <v>0</v>
      </c>
      <c r="AP52" s="19">
        <v>0</v>
      </c>
      <c r="AQ52" s="19">
        <v>0</v>
      </c>
      <c r="AR52" s="19">
        <v>0</v>
      </c>
      <c r="AS52" s="19">
        <v>0</v>
      </c>
      <c r="AT52" s="19">
        <v>135.5</v>
      </c>
      <c r="AU52" s="19">
        <v>128.6</v>
      </c>
      <c r="AV52" s="19">
        <v>125.1</v>
      </c>
      <c r="AW52" s="19">
        <v>116.4</v>
      </c>
      <c r="AX52" s="19">
        <v>128</v>
      </c>
      <c r="AY52" s="19">
        <v>119.4</v>
      </c>
      <c r="AZ52" s="19">
        <v>108.7</v>
      </c>
      <c r="BA52" s="19">
        <v>0</v>
      </c>
      <c r="BB52" s="19">
        <v>0</v>
      </c>
      <c r="BC52" s="19">
        <v>0</v>
      </c>
      <c r="BD52" s="19">
        <v>0</v>
      </c>
      <c r="BE52" s="19">
        <v>0</v>
      </c>
      <c r="BF52" s="19">
        <v>111.5</v>
      </c>
      <c r="BG52" s="19">
        <v>113.8</v>
      </c>
      <c r="BH52" s="19">
        <v>120</v>
      </c>
      <c r="BI52" s="19">
        <v>112.8</v>
      </c>
      <c r="BJ52" s="19">
        <v>115.4</v>
      </c>
      <c r="BK52" s="19">
        <v>105.2</v>
      </c>
      <c r="BL52" s="19">
        <v>102.1</v>
      </c>
      <c r="BM52" s="19">
        <v>0</v>
      </c>
      <c r="BN52" s="19">
        <v>0</v>
      </c>
      <c r="BO52" s="19">
        <v>0</v>
      </c>
      <c r="BP52" s="19">
        <v>0</v>
      </c>
      <c r="BQ52" s="19">
        <v>0</v>
      </c>
      <c r="BR52" s="19">
        <v>122</v>
      </c>
      <c r="BS52" s="19">
        <v>123.5</v>
      </c>
      <c r="BT52" s="19">
        <v>128.6</v>
      </c>
      <c r="BU52" s="19">
        <v>119.2</v>
      </c>
      <c r="BV52" s="19">
        <v>113.7</v>
      </c>
      <c r="BW52" s="19">
        <v>111.1</v>
      </c>
      <c r="BX52" s="19">
        <v>119.2</v>
      </c>
      <c r="BY52" s="19">
        <v>0</v>
      </c>
      <c r="BZ52" s="19">
        <v>0</v>
      </c>
      <c r="CA52" s="19">
        <v>0</v>
      </c>
      <c r="CB52" s="19">
        <v>0</v>
      </c>
      <c r="CC52" s="19">
        <v>0</v>
      </c>
      <c r="CD52" s="19">
        <v>119.6</v>
      </c>
      <c r="CE52" s="19">
        <v>118.5</v>
      </c>
      <c r="CF52" s="19">
        <v>121.6</v>
      </c>
      <c r="CG52" s="19">
        <v>118.8</v>
      </c>
      <c r="CH52" s="19">
        <v>111</v>
      </c>
      <c r="CI52" s="19">
        <v>109.6</v>
      </c>
      <c r="CJ52" s="19">
        <v>118.1</v>
      </c>
      <c r="CK52" s="19">
        <v>0</v>
      </c>
      <c r="CL52" s="19">
        <v>0</v>
      </c>
      <c r="CM52" s="19">
        <v>0</v>
      </c>
      <c r="CN52" s="19">
        <v>0</v>
      </c>
      <c r="CO52" s="19">
        <v>0</v>
      </c>
      <c r="CP52" s="19">
        <v>154.5</v>
      </c>
      <c r="CQ52" s="19">
        <v>176.9</v>
      </c>
      <c r="CR52" s="19">
        <v>139.5</v>
      </c>
      <c r="CS52" s="19">
        <v>138.5</v>
      </c>
      <c r="CT52" s="19">
        <v>143</v>
      </c>
      <c r="CU52" s="19">
        <v>139.19999999999999</v>
      </c>
      <c r="CV52" s="19">
        <v>132.19999999999999</v>
      </c>
      <c r="CW52" s="19">
        <v>0</v>
      </c>
      <c r="CX52" s="19">
        <v>0</v>
      </c>
      <c r="CY52" s="19">
        <v>0</v>
      </c>
      <c r="CZ52" s="19">
        <v>0</v>
      </c>
      <c r="DA52" s="19">
        <v>0</v>
      </c>
      <c r="DB52" s="19">
        <v>120.3</v>
      </c>
      <c r="DC52" s="19">
        <v>123</v>
      </c>
      <c r="DD52" s="19">
        <v>139.80000000000001</v>
      </c>
      <c r="DE52" s="19">
        <v>142.69999999999999</v>
      </c>
      <c r="DF52" s="19">
        <v>145.1</v>
      </c>
      <c r="DG52" s="19">
        <v>132.80000000000001</v>
      </c>
      <c r="DH52" s="19">
        <v>143.4</v>
      </c>
      <c r="DI52" s="19">
        <v>0</v>
      </c>
      <c r="DJ52" s="19">
        <v>0</v>
      </c>
      <c r="DK52" s="19">
        <v>0</v>
      </c>
      <c r="DL52" s="19">
        <v>0</v>
      </c>
      <c r="DM52" s="19">
        <v>0</v>
      </c>
      <c r="DN52" s="19">
        <v>169.7</v>
      </c>
      <c r="DO52" s="19">
        <v>199.3</v>
      </c>
      <c r="DP52" s="19">
        <v>161.6</v>
      </c>
      <c r="DQ52" s="19">
        <v>159.9</v>
      </c>
      <c r="DR52" s="19">
        <v>146.30000000000001</v>
      </c>
      <c r="DS52" s="19">
        <v>149</v>
      </c>
      <c r="DT52" s="19">
        <v>159.5</v>
      </c>
      <c r="DU52" s="19">
        <v>0</v>
      </c>
      <c r="DV52" s="19">
        <v>0</v>
      </c>
      <c r="DW52" s="19">
        <v>0</v>
      </c>
    </row>
    <row r="53" spans="1:127">
      <c r="A53" s="17" t="s">
        <v>699</v>
      </c>
      <c r="B53" s="17" t="s">
        <v>700</v>
      </c>
      <c r="C53" s="18">
        <v>3.0890000000000001E-2</v>
      </c>
      <c r="D53" s="19">
        <v>124.7</v>
      </c>
      <c r="E53" s="19">
        <v>116.5</v>
      </c>
      <c r="F53" s="19">
        <v>120.7</v>
      </c>
      <c r="G53" s="19">
        <v>134.30000000000001</v>
      </c>
      <c r="H53" s="19">
        <v>114.3</v>
      </c>
      <c r="I53" s="19">
        <v>123</v>
      </c>
      <c r="J53" s="19">
        <v>121.8</v>
      </c>
      <c r="K53" s="19">
        <v>102</v>
      </c>
      <c r="L53" s="19">
        <v>112.2</v>
      </c>
      <c r="M53" s="19">
        <v>116</v>
      </c>
      <c r="N53" s="19">
        <v>124.5</v>
      </c>
      <c r="O53" s="19">
        <v>130.19999999999999</v>
      </c>
      <c r="P53" s="19">
        <v>125.9</v>
      </c>
      <c r="Q53" s="19">
        <v>135.80000000000001</v>
      </c>
      <c r="R53" s="19">
        <v>138.9</v>
      </c>
      <c r="S53" s="19">
        <v>126.5</v>
      </c>
      <c r="T53" s="19">
        <v>149.30000000000001</v>
      </c>
      <c r="U53" s="19">
        <v>143.5</v>
      </c>
      <c r="V53" s="19">
        <v>137.6</v>
      </c>
      <c r="W53" s="19">
        <v>136.19999999999999</v>
      </c>
      <c r="X53" s="19">
        <v>111</v>
      </c>
      <c r="Y53" s="19">
        <v>117.4</v>
      </c>
      <c r="Z53" s="19">
        <v>130.6</v>
      </c>
      <c r="AA53" s="19">
        <v>126.7</v>
      </c>
      <c r="AB53" s="19">
        <v>134.69999999999999</v>
      </c>
      <c r="AC53" s="19">
        <v>125.2</v>
      </c>
      <c r="AD53" s="19">
        <v>142.80000000000001</v>
      </c>
      <c r="AE53" s="19">
        <v>149.80000000000001</v>
      </c>
      <c r="AF53" s="19">
        <v>137.9</v>
      </c>
      <c r="AG53" s="19">
        <v>127.1</v>
      </c>
      <c r="AH53" s="19">
        <v>123.8</v>
      </c>
      <c r="AI53" s="19">
        <v>111.4</v>
      </c>
      <c r="AJ53" s="19">
        <v>128.80000000000001</v>
      </c>
      <c r="AK53" s="19">
        <v>123.6</v>
      </c>
      <c r="AL53" s="19">
        <v>120</v>
      </c>
      <c r="AM53" s="19">
        <v>130.6</v>
      </c>
      <c r="AN53" s="19">
        <v>129.80000000000001</v>
      </c>
      <c r="AO53" s="19">
        <v>126.6</v>
      </c>
      <c r="AP53" s="19">
        <v>132</v>
      </c>
      <c r="AQ53" s="19">
        <v>131.69999999999999</v>
      </c>
      <c r="AR53" s="19">
        <v>138</v>
      </c>
      <c r="AS53" s="19">
        <v>132.1</v>
      </c>
      <c r="AT53" s="19">
        <v>125.4</v>
      </c>
      <c r="AU53" s="19">
        <v>118.1</v>
      </c>
      <c r="AV53" s="19">
        <v>112.2</v>
      </c>
      <c r="AW53" s="19">
        <v>118.7</v>
      </c>
      <c r="AX53" s="19">
        <v>136.1</v>
      </c>
      <c r="AY53" s="19">
        <v>140.5</v>
      </c>
      <c r="AZ53" s="19">
        <v>149.30000000000001</v>
      </c>
      <c r="BA53" s="19">
        <v>132.69999999999999</v>
      </c>
      <c r="BB53" s="19">
        <v>148.80000000000001</v>
      </c>
      <c r="BC53" s="19">
        <v>168.6</v>
      </c>
      <c r="BD53" s="19">
        <v>165.2</v>
      </c>
      <c r="BE53" s="19">
        <v>165</v>
      </c>
      <c r="BF53" s="19">
        <v>152.4</v>
      </c>
      <c r="BG53" s="19">
        <v>144.9</v>
      </c>
      <c r="BH53" s="19">
        <v>126.3</v>
      </c>
      <c r="BI53" s="19">
        <v>143</v>
      </c>
      <c r="BJ53" s="19">
        <v>144.9</v>
      </c>
      <c r="BK53" s="19">
        <v>137.80000000000001</v>
      </c>
      <c r="BL53" s="19">
        <v>146.80000000000001</v>
      </c>
      <c r="BM53" s="19">
        <v>149.6</v>
      </c>
      <c r="BN53" s="19">
        <v>150.4</v>
      </c>
      <c r="BO53" s="19">
        <v>156.4</v>
      </c>
      <c r="BP53" s="19">
        <v>147.69999999999999</v>
      </c>
      <c r="BQ53" s="19">
        <v>148.1</v>
      </c>
      <c r="BR53" s="19">
        <v>153.9</v>
      </c>
      <c r="BS53" s="19">
        <v>144.30000000000001</v>
      </c>
      <c r="BT53" s="19">
        <v>140</v>
      </c>
      <c r="BU53" s="19">
        <v>148.80000000000001</v>
      </c>
      <c r="BV53" s="19">
        <v>146.19999999999999</v>
      </c>
      <c r="BW53" s="19">
        <v>144.30000000000001</v>
      </c>
      <c r="BX53" s="19">
        <v>155</v>
      </c>
      <c r="BY53" s="19">
        <v>163.5</v>
      </c>
      <c r="BZ53" s="19">
        <v>150.1</v>
      </c>
      <c r="CA53" s="19">
        <v>162.4</v>
      </c>
      <c r="CB53" s="19">
        <v>155.1</v>
      </c>
      <c r="CC53" s="19">
        <v>158.80000000000001</v>
      </c>
      <c r="CD53" s="19">
        <v>181.3</v>
      </c>
      <c r="CE53" s="19">
        <v>160.5</v>
      </c>
      <c r="CF53" s="19">
        <v>144.30000000000001</v>
      </c>
      <c r="CG53" s="19">
        <v>124.5</v>
      </c>
      <c r="CH53" s="19">
        <v>125.7</v>
      </c>
      <c r="CI53" s="19">
        <v>150.9</v>
      </c>
      <c r="CJ53" s="19">
        <v>169.7</v>
      </c>
      <c r="CK53" s="19">
        <v>196.7</v>
      </c>
      <c r="CL53" s="19">
        <v>161.9</v>
      </c>
      <c r="CM53" s="19">
        <v>185.5</v>
      </c>
      <c r="CN53" s="19">
        <v>176.4</v>
      </c>
      <c r="CO53" s="19">
        <v>162.69999999999999</v>
      </c>
      <c r="CP53" s="19">
        <v>165.4</v>
      </c>
      <c r="CQ53" s="19">
        <v>151.80000000000001</v>
      </c>
      <c r="CR53" s="19">
        <v>175.4</v>
      </c>
      <c r="CS53" s="19">
        <v>173.9</v>
      </c>
      <c r="CT53" s="19">
        <v>171</v>
      </c>
      <c r="CU53" s="19">
        <v>161.4</v>
      </c>
      <c r="CV53" s="19">
        <v>137.80000000000001</v>
      </c>
      <c r="CW53" s="19">
        <v>129.1</v>
      </c>
      <c r="CX53" s="19">
        <v>128</v>
      </c>
      <c r="CY53" s="19">
        <v>126.8</v>
      </c>
      <c r="CZ53" s="19">
        <v>128.1</v>
      </c>
      <c r="DA53" s="19">
        <v>160.19999999999999</v>
      </c>
      <c r="DB53" s="19">
        <v>155</v>
      </c>
      <c r="DC53" s="19">
        <v>139.4</v>
      </c>
      <c r="DD53" s="19">
        <v>134.9</v>
      </c>
      <c r="DE53" s="19">
        <v>116.7</v>
      </c>
      <c r="DF53" s="19">
        <v>118</v>
      </c>
      <c r="DG53" s="19">
        <v>127.3</v>
      </c>
      <c r="DH53" s="19">
        <v>174.7</v>
      </c>
      <c r="DI53" s="19">
        <v>137.19999999999999</v>
      </c>
      <c r="DJ53" s="19">
        <v>121.5</v>
      </c>
      <c r="DK53" s="19">
        <v>138.80000000000001</v>
      </c>
      <c r="DL53" s="19">
        <v>160.4</v>
      </c>
      <c r="DM53" s="19">
        <v>166.2</v>
      </c>
      <c r="DN53" s="19">
        <v>158.9</v>
      </c>
      <c r="DO53" s="19">
        <v>138.9</v>
      </c>
      <c r="DP53" s="19">
        <v>152.69999999999999</v>
      </c>
      <c r="DQ53" s="19">
        <v>145.9</v>
      </c>
      <c r="DR53" s="19">
        <v>169.2</v>
      </c>
      <c r="DS53" s="19">
        <v>210.2</v>
      </c>
      <c r="DT53" s="19">
        <v>210.5</v>
      </c>
      <c r="DU53" s="19">
        <v>148.4</v>
      </c>
      <c r="DV53" s="19">
        <v>200.9</v>
      </c>
      <c r="DW53" s="19">
        <v>189.1</v>
      </c>
    </row>
    <row r="54" spans="1:127">
      <c r="A54" s="17" t="s">
        <v>701</v>
      </c>
      <c r="B54" s="17" t="s">
        <v>702</v>
      </c>
      <c r="C54" s="18">
        <v>4.5600000000000002E-2</v>
      </c>
      <c r="D54" s="19">
        <v>77.099999999999994</v>
      </c>
      <c r="E54" s="19">
        <v>77.099999999999994</v>
      </c>
      <c r="F54" s="19">
        <v>77.099999999999994</v>
      </c>
      <c r="G54" s="19">
        <v>77.099999999999994</v>
      </c>
      <c r="H54" s="19">
        <v>67.8</v>
      </c>
      <c r="I54" s="19">
        <v>58.9</v>
      </c>
      <c r="J54" s="19">
        <v>85.3</v>
      </c>
      <c r="K54" s="19">
        <v>82.4</v>
      </c>
      <c r="L54" s="19">
        <v>64.599999999999994</v>
      </c>
      <c r="M54" s="19">
        <v>62.9</v>
      </c>
      <c r="N54" s="19">
        <v>76</v>
      </c>
      <c r="O54" s="19">
        <v>82.1</v>
      </c>
      <c r="P54" s="19">
        <v>80.5</v>
      </c>
      <c r="Q54" s="19">
        <v>86.5</v>
      </c>
      <c r="R54" s="19">
        <v>108</v>
      </c>
      <c r="S54" s="19">
        <v>109.7</v>
      </c>
      <c r="T54" s="19">
        <v>104.9</v>
      </c>
      <c r="U54" s="19">
        <v>131.1</v>
      </c>
      <c r="V54" s="19">
        <v>137.4</v>
      </c>
      <c r="W54" s="19">
        <v>133.19999999999999</v>
      </c>
      <c r="X54" s="19">
        <v>111</v>
      </c>
      <c r="Y54" s="19">
        <v>109.9</v>
      </c>
      <c r="Z54" s="19">
        <v>108.6</v>
      </c>
      <c r="AA54" s="19">
        <v>146.30000000000001</v>
      </c>
      <c r="AB54" s="19">
        <v>208.1</v>
      </c>
      <c r="AC54" s="19">
        <v>229.1</v>
      </c>
      <c r="AD54" s="19">
        <v>229.1</v>
      </c>
      <c r="AE54" s="19">
        <v>229.1</v>
      </c>
      <c r="AF54" s="19">
        <v>217.5</v>
      </c>
      <c r="AG54" s="19">
        <v>197.4</v>
      </c>
      <c r="AH54" s="19">
        <v>214.7</v>
      </c>
      <c r="AI54" s="19">
        <v>222.5</v>
      </c>
      <c r="AJ54" s="19">
        <v>220.7</v>
      </c>
      <c r="AK54" s="19">
        <v>198.4</v>
      </c>
      <c r="AL54" s="19">
        <v>208.2</v>
      </c>
      <c r="AM54" s="19">
        <v>209.3</v>
      </c>
      <c r="AN54" s="19">
        <v>239.6</v>
      </c>
      <c r="AO54" s="19">
        <v>253.7</v>
      </c>
      <c r="AP54" s="19">
        <v>259.7</v>
      </c>
      <c r="AQ54" s="19">
        <v>259.7</v>
      </c>
      <c r="AR54" s="19">
        <v>267.7</v>
      </c>
      <c r="AS54" s="19">
        <v>249.7</v>
      </c>
      <c r="AT54" s="19">
        <v>225.5</v>
      </c>
      <c r="AU54" s="19">
        <v>217.2</v>
      </c>
      <c r="AV54" s="19">
        <v>263.3</v>
      </c>
      <c r="AW54" s="19">
        <v>279.39999999999998</v>
      </c>
      <c r="AX54" s="19">
        <v>265.3</v>
      </c>
      <c r="AY54" s="19">
        <v>285.10000000000002</v>
      </c>
      <c r="AZ54" s="19">
        <v>250.9</v>
      </c>
      <c r="BA54" s="19">
        <v>272.39999999999998</v>
      </c>
      <c r="BB54" s="19">
        <v>294.8</v>
      </c>
      <c r="BC54" s="19">
        <v>297</v>
      </c>
      <c r="BD54" s="19">
        <v>274.10000000000002</v>
      </c>
      <c r="BE54" s="19">
        <v>249.4</v>
      </c>
      <c r="BF54" s="19">
        <v>255.3</v>
      </c>
      <c r="BG54" s="19">
        <v>220.4</v>
      </c>
      <c r="BH54" s="19">
        <v>198.6</v>
      </c>
      <c r="BI54" s="19">
        <v>198.8</v>
      </c>
      <c r="BJ54" s="19">
        <v>233.6</v>
      </c>
      <c r="BK54" s="19">
        <v>230.8</v>
      </c>
      <c r="BL54" s="19">
        <v>196.8</v>
      </c>
      <c r="BM54" s="19">
        <v>229.4</v>
      </c>
      <c r="BN54" s="19">
        <v>231.4</v>
      </c>
      <c r="BO54" s="19">
        <v>240.2</v>
      </c>
      <c r="BP54" s="19">
        <v>237.8</v>
      </c>
      <c r="BQ54" s="19">
        <v>241.8</v>
      </c>
      <c r="BR54" s="19">
        <v>226.1</v>
      </c>
      <c r="BS54" s="19">
        <v>208.2</v>
      </c>
      <c r="BT54" s="19">
        <v>223.2</v>
      </c>
      <c r="BU54" s="19">
        <v>234.8</v>
      </c>
      <c r="BV54" s="19">
        <v>244.6</v>
      </c>
      <c r="BW54" s="19">
        <v>297</v>
      </c>
      <c r="BX54" s="19">
        <v>325.8</v>
      </c>
      <c r="BY54" s="19">
        <v>367.3</v>
      </c>
      <c r="BZ54" s="19">
        <v>362.7</v>
      </c>
      <c r="CA54" s="19">
        <v>303.8</v>
      </c>
      <c r="CB54" s="19">
        <v>254.5</v>
      </c>
      <c r="CC54" s="19">
        <v>255.2</v>
      </c>
      <c r="CD54" s="19">
        <v>265.7</v>
      </c>
      <c r="CE54" s="19">
        <v>256.8</v>
      </c>
      <c r="CF54" s="19">
        <v>290.8</v>
      </c>
      <c r="CG54" s="19">
        <v>324.89999999999998</v>
      </c>
      <c r="CH54" s="19">
        <v>366.5</v>
      </c>
      <c r="CI54" s="19">
        <v>360.9</v>
      </c>
      <c r="CJ54" s="19">
        <v>339.3</v>
      </c>
      <c r="CK54" s="19">
        <v>339.3</v>
      </c>
      <c r="CL54" s="19">
        <v>334.1</v>
      </c>
      <c r="CM54" s="19">
        <v>344.2</v>
      </c>
      <c r="CN54" s="19">
        <v>320.3</v>
      </c>
      <c r="CO54" s="19">
        <v>295.5</v>
      </c>
      <c r="CP54" s="19">
        <v>317.39999999999998</v>
      </c>
      <c r="CQ54" s="19">
        <v>368.5</v>
      </c>
      <c r="CR54" s="19">
        <v>343.5</v>
      </c>
      <c r="CS54" s="19">
        <v>316.39999999999998</v>
      </c>
      <c r="CT54" s="19">
        <v>296.2</v>
      </c>
      <c r="CU54" s="19">
        <v>253</v>
      </c>
      <c r="CV54" s="19">
        <v>262</v>
      </c>
      <c r="CW54" s="19">
        <v>254.3</v>
      </c>
      <c r="CX54" s="19">
        <v>250.9</v>
      </c>
      <c r="CY54" s="19">
        <v>290.89999999999998</v>
      </c>
      <c r="CZ54" s="19">
        <v>263.10000000000002</v>
      </c>
      <c r="DA54" s="19">
        <v>271.89999999999998</v>
      </c>
      <c r="DB54" s="19">
        <v>329.1</v>
      </c>
      <c r="DC54" s="19">
        <v>285.3</v>
      </c>
      <c r="DD54" s="19">
        <v>270.2</v>
      </c>
      <c r="DE54" s="19">
        <v>252.6</v>
      </c>
      <c r="DF54" s="19">
        <v>316.39999999999998</v>
      </c>
      <c r="DG54" s="19">
        <v>317.2</v>
      </c>
      <c r="DH54" s="19">
        <v>299.5</v>
      </c>
      <c r="DI54" s="19">
        <v>314.10000000000002</v>
      </c>
      <c r="DJ54" s="19">
        <v>315.10000000000002</v>
      </c>
      <c r="DK54" s="19">
        <v>291.10000000000002</v>
      </c>
      <c r="DL54" s="19">
        <v>206.3</v>
      </c>
      <c r="DM54" s="19">
        <v>194.8</v>
      </c>
      <c r="DN54" s="19">
        <v>278.2</v>
      </c>
      <c r="DO54" s="19">
        <v>280.89999999999998</v>
      </c>
      <c r="DP54" s="19">
        <v>301.7</v>
      </c>
      <c r="DQ54" s="19">
        <v>280.5</v>
      </c>
      <c r="DR54" s="19">
        <v>311.10000000000002</v>
      </c>
      <c r="DS54" s="19">
        <v>252.2</v>
      </c>
      <c r="DT54" s="19">
        <v>322.89999999999998</v>
      </c>
      <c r="DU54" s="19">
        <v>411.1</v>
      </c>
      <c r="DV54" s="19">
        <v>432.9</v>
      </c>
      <c r="DW54" s="19">
        <v>360.7</v>
      </c>
    </row>
    <row r="55" spans="1:127">
      <c r="A55" s="17" t="s">
        <v>703</v>
      </c>
      <c r="B55" s="17" t="s">
        <v>704</v>
      </c>
      <c r="C55" s="18">
        <v>2.955E-2</v>
      </c>
      <c r="D55" s="19">
        <v>0</v>
      </c>
      <c r="E55" s="19">
        <v>0</v>
      </c>
      <c r="F55" s="19">
        <v>125.7</v>
      </c>
      <c r="G55" s="19">
        <v>156.69999999999999</v>
      </c>
      <c r="H55" s="19">
        <v>0</v>
      </c>
      <c r="I55" s="19">
        <v>0</v>
      </c>
      <c r="J55" s="19">
        <v>0</v>
      </c>
      <c r="K55" s="19">
        <v>0</v>
      </c>
      <c r="L55" s="19">
        <v>0</v>
      </c>
      <c r="M55" s="19">
        <v>0</v>
      </c>
      <c r="N55" s="19">
        <v>0</v>
      </c>
      <c r="O55" s="19">
        <v>0</v>
      </c>
      <c r="P55" s="19">
        <v>0</v>
      </c>
      <c r="Q55" s="19">
        <v>0</v>
      </c>
      <c r="R55" s="19">
        <v>129.5</v>
      </c>
      <c r="S55" s="19">
        <v>147.5</v>
      </c>
      <c r="T55" s="19">
        <v>0</v>
      </c>
      <c r="U55" s="19">
        <v>0</v>
      </c>
      <c r="V55" s="19">
        <v>0</v>
      </c>
      <c r="W55" s="19">
        <v>0</v>
      </c>
      <c r="X55" s="19">
        <v>0</v>
      </c>
      <c r="Y55" s="19">
        <v>0</v>
      </c>
      <c r="Z55" s="19">
        <v>0</v>
      </c>
      <c r="AA55" s="19">
        <v>0</v>
      </c>
      <c r="AB55" s="19">
        <v>0</v>
      </c>
      <c r="AC55" s="19">
        <v>0</v>
      </c>
      <c r="AD55" s="19">
        <v>170</v>
      </c>
      <c r="AE55" s="19">
        <v>159.30000000000001</v>
      </c>
      <c r="AF55" s="19">
        <v>0</v>
      </c>
      <c r="AG55" s="19">
        <v>0</v>
      </c>
      <c r="AH55" s="19">
        <v>0</v>
      </c>
      <c r="AI55" s="19">
        <v>0</v>
      </c>
      <c r="AJ55" s="19">
        <v>0</v>
      </c>
      <c r="AK55" s="19">
        <v>0</v>
      </c>
      <c r="AL55" s="19">
        <v>0</v>
      </c>
      <c r="AM55" s="19">
        <v>0</v>
      </c>
      <c r="AN55" s="19">
        <v>0</v>
      </c>
      <c r="AO55" s="19">
        <v>0</v>
      </c>
      <c r="AP55" s="19">
        <v>161</v>
      </c>
      <c r="AQ55" s="19">
        <v>178.5</v>
      </c>
      <c r="AR55" s="19">
        <v>0</v>
      </c>
      <c r="AS55" s="19">
        <v>0</v>
      </c>
      <c r="AT55" s="19">
        <v>0</v>
      </c>
      <c r="AU55" s="19">
        <v>0</v>
      </c>
      <c r="AV55" s="19">
        <v>0</v>
      </c>
      <c r="AW55" s="19">
        <v>0</v>
      </c>
      <c r="AX55" s="19">
        <v>0</v>
      </c>
      <c r="AY55" s="19">
        <v>0</v>
      </c>
      <c r="AZ55" s="19">
        <v>0</v>
      </c>
      <c r="BA55" s="19">
        <v>0</v>
      </c>
      <c r="BB55" s="19">
        <v>181.1</v>
      </c>
      <c r="BC55" s="19">
        <v>191.2</v>
      </c>
      <c r="BD55" s="19">
        <v>0</v>
      </c>
      <c r="BE55" s="19">
        <v>0</v>
      </c>
      <c r="BF55" s="19">
        <v>0</v>
      </c>
      <c r="BG55" s="19">
        <v>0</v>
      </c>
      <c r="BH55" s="19">
        <v>0</v>
      </c>
      <c r="BI55" s="19">
        <v>0</v>
      </c>
      <c r="BJ55" s="19">
        <v>0</v>
      </c>
      <c r="BK55" s="19">
        <v>0</v>
      </c>
      <c r="BL55" s="19">
        <v>0</v>
      </c>
      <c r="BM55" s="19">
        <v>0</v>
      </c>
      <c r="BN55" s="19">
        <v>132.6</v>
      </c>
      <c r="BO55" s="19">
        <v>194.1</v>
      </c>
      <c r="BP55" s="19">
        <v>0</v>
      </c>
      <c r="BQ55" s="19">
        <v>0</v>
      </c>
      <c r="BR55" s="19">
        <v>0</v>
      </c>
      <c r="BS55" s="19">
        <v>0</v>
      </c>
      <c r="BT55" s="19">
        <v>0</v>
      </c>
      <c r="BU55" s="19">
        <v>0</v>
      </c>
      <c r="BV55" s="19">
        <v>0</v>
      </c>
      <c r="BW55" s="19">
        <v>0</v>
      </c>
      <c r="BX55" s="19">
        <v>0</v>
      </c>
      <c r="BY55" s="19">
        <v>0</v>
      </c>
      <c r="BZ55" s="19">
        <v>126.7</v>
      </c>
      <c r="CA55" s="19">
        <v>132.80000000000001</v>
      </c>
      <c r="CB55" s="19">
        <v>0</v>
      </c>
      <c r="CC55" s="19">
        <v>0</v>
      </c>
      <c r="CD55" s="19">
        <v>0</v>
      </c>
      <c r="CE55" s="19">
        <v>0</v>
      </c>
      <c r="CF55" s="19">
        <v>0</v>
      </c>
      <c r="CG55" s="19">
        <v>0</v>
      </c>
      <c r="CH55" s="19">
        <v>0</v>
      </c>
      <c r="CI55" s="19">
        <v>0</v>
      </c>
      <c r="CJ55" s="19">
        <v>0</v>
      </c>
      <c r="CK55" s="19">
        <v>0</v>
      </c>
      <c r="CL55" s="19">
        <v>135.9</v>
      </c>
      <c r="CM55" s="19">
        <v>127.5</v>
      </c>
      <c r="CN55" s="19">
        <v>0</v>
      </c>
      <c r="CO55" s="19">
        <v>0</v>
      </c>
      <c r="CP55" s="19">
        <v>0</v>
      </c>
      <c r="CQ55" s="19">
        <v>0</v>
      </c>
      <c r="CR55" s="19">
        <v>0</v>
      </c>
      <c r="CS55" s="19">
        <v>0</v>
      </c>
      <c r="CT55" s="19">
        <v>0</v>
      </c>
      <c r="CU55" s="19">
        <v>0</v>
      </c>
      <c r="CV55" s="19">
        <v>0</v>
      </c>
      <c r="CW55" s="19">
        <v>0</v>
      </c>
      <c r="CX55" s="19">
        <v>127.5</v>
      </c>
      <c r="CY55" s="19">
        <v>127.5</v>
      </c>
      <c r="CZ55" s="19">
        <v>0</v>
      </c>
      <c r="DA55" s="19">
        <v>0</v>
      </c>
      <c r="DB55" s="19">
        <v>0</v>
      </c>
      <c r="DC55" s="19">
        <v>0</v>
      </c>
      <c r="DD55" s="19">
        <v>0</v>
      </c>
      <c r="DE55" s="19">
        <v>0</v>
      </c>
      <c r="DF55" s="19">
        <v>0</v>
      </c>
      <c r="DG55" s="19">
        <v>0</v>
      </c>
      <c r="DH55" s="19">
        <v>0</v>
      </c>
      <c r="DI55" s="19">
        <v>0</v>
      </c>
      <c r="DJ55" s="19">
        <v>121.8</v>
      </c>
      <c r="DK55" s="19">
        <v>131.5</v>
      </c>
      <c r="DL55" s="19">
        <v>0</v>
      </c>
      <c r="DM55" s="19">
        <v>0</v>
      </c>
      <c r="DN55" s="19">
        <v>0</v>
      </c>
      <c r="DO55" s="19">
        <v>0</v>
      </c>
      <c r="DP55" s="19">
        <v>0</v>
      </c>
      <c r="DQ55" s="19">
        <v>0</v>
      </c>
      <c r="DR55" s="19">
        <v>0</v>
      </c>
      <c r="DS55" s="19">
        <v>0</v>
      </c>
      <c r="DT55" s="19">
        <v>0</v>
      </c>
      <c r="DU55" s="19">
        <v>0</v>
      </c>
      <c r="DV55" s="19">
        <v>148.69999999999999</v>
      </c>
      <c r="DW55" s="19">
        <v>287.7</v>
      </c>
    </row>
    <row r="56" spans="1:127">
      <c r="A56" s="17" t="s">
        <v>705</v>
      </c>
      <c r="B56" s="17" t="s">
        <v>706</v>
      </c>
      <c r="C56" s="18">
        <v>6.5750000000000003E-2</v>
      </c>
      <c r="D56" s="19">
        <v>160</v>
      </c>
      <c r="E56" s="19">
        <v>153.4</v>
      </c>
      <c r="F56" s="19">
        <v>133.5</v>
      </c>
      <c r="G56" s="19">
        <v>121.6</v>
      </c>
      <c r="H56" s="19">
        <v>125.8</v>
      </c>
      <c r="I56" s="19">
        <v>144.69999999999999</v>
      </c>
      <c r="J56" s="19">
        <v>127.1</v>
      </c>
      <c r="K56" s="19">
        <v>85.8</v>
      </c>
      <c r="L56" s="19">
        <v>82.3</v>
      </c>
      <c r="M56" s="19">
        <v>98.4</v>
      </c>
      <c r="N56" s="19">
        <v>100.2</v>
      </c>
      <c r="O56" s="19">
        <v>103.8</v>
      </c>
      <c r="P56" s="19">
        <v>124.7</v>
      </c>
      <c r="Q56" s="19">
        <v>130.5</v>
      </c>
      <c r="R56" s="19">
        <v>118.8</v>
      </c>
      <c r="S56" s="19">
        <v>100.6</v>
      </c>
      <c r="T56" s="19">
        <v>98</v>
      </c>
      <c r="U56" s="19">
        <v>117</v>
      </c>
      <c r="V56" s="19">
        <v>116.9</v>
      </c>
      <c r="W56" s="19">
        <v>92.3</v>
      </c>
      <c r="X56" s="19">
        <v>74.400000000000006</v>
      </c>
      <c r="Y56" s="19">
        <v>87.5</v>
      </c>
      <c r="Z56" s="19">
        <v>126.2</v>
      </c>
      <c r="AA56" s="19">
        <v>144.1</v>
      </c>
      <c r="AB56" s="19">
        <v>197.7</v>
      </c>
      <c r="AC56" s="19">
        <v>171.4</v>
      </c>
      <c r="AD56" s="19">
        <v>120.6</v>
      </c>
      <c r="AE56" s="19">
        <v>103.9</v>
      </c>
      <c r="AF56" s="19">
        <v>111.3</v>
      </c>
      <c r="AG56" s="19">
        <v>156.69999999999999</v>
      </c>
      <c r="AH56" s="19">
        <v>197.1</v>
      </c>
      <c r="AI56" s="19">
        <v>135</v>
      </c>
      <c r="AJ56" s="19">
        <v>105.1</v>
      </c>
      <c r="AK56" s="19">
        <v>117</v>
      </c>
      <c r="AL56" s="19">
        <v>129</v>
      </c>
      <c r="AM56" s="19">
        <v>147.30000000000001</v>
      </c>
      <c r="AN56" s="19">
        <v>155.4</v>
      </c>
      <c r="AO56" s="19">
        <v>143.9</v>
      </c>
      <c r="AP56" s="19">
        <v>127.2</v>
      </c>
      <c r="AQ56" s="19">
        <v>99</v>
      </c>
      <c r="AR56" s="19">
        <v>104.9</v>
      </c>
      <c r="AS56" s="19">
        <v>115.5</v>
      </c>
      <c r="AT56" s="19">
        <v>132</v>
      </c>
      <c r="AU56" s="19">
        <v>136.9</v>
      </c>
      <c r="AV56" s="19">
        <v>119.6</v>
      </c>
      <c r="AW56" s="19">
        <v>125.8</v>
      </c>
      <c r="AX56" s="19">
        <v>144.19999999999999</v>
      </c>
      <c r="AY56" s="19">
        <v>163.80000000000001</v>
      </c>
      <c r="AZ56" s="19">
        <v>176.4</v>
      </c>
      <c r="BA56" s="19">
        <v>183.2</v>
      </c>
      <c r="BB56" s="19">
        <v>144.69999999999999</v>
      </c>
      <c r="BC56" s="19">
        <v>142.5</v>
      </c>
      <c r="BD56" s="19">
        <v>155.5</v>
      </c>
      <c r="BE56" s="19">
        <v>180.8</v>
      </c>
      <c r="BF56" s="19">
        <v>138</v>
      </c>
      <c r="BG56" s="19">
        <v>92.8</v>
      </c>
      <c r="BH56" s="19">
        <v>73.3</v>
      </c>
      <c r="BI56" s="19">
        <v>63.5</v>
      </c>
      <c r="BJ56" s="19">
        <v>67.099999999999994</v>
      </c>
      <c r="BK56" s="19">
        <v>115.4</v>
      </c>
      <c r="BL56" s="19">
        <v>128</v>
      </c>
      <c r="BM56" s="19">
        <v>123.6</v>
      </c>
      <c r="BN56" s="19">
        <v>104</v>
      </c>
      <c r="BO56" s="19">
        <v>83</v>
      </c>
      <c r="BP56" s="19">
        <v>90.2</v>
      </c>
      <c r="BQ56" s="19">
        <v>113.7</v>
      </c>
      <c r="BR56" s="19">
        <v>113.2</v>
      </c>
      <c r="BS56" s="19">
        <v>87.2</v>
      </c>
      <c r="BT56" s="19">
        <v>76.099999999999994</v>
      </c>
      <c r="BU56" s="19">
        <v>77</v>
      </c>
      <c r="BV56" s="19">
        <v>83.4</v>
      </c>
      <c r="BW56" s="19">
        <v>149.30000000000001</v>
      </c>
      <c r="BX56" s="19">
        <v>217.3</v>
      </c>
      <c r="BY56" s="19">
        <v>158.80000000000001</v>
      </c>
      <c r="BZ56" s="19">
        <v>108.1</v>
      </c>
      <c r="CA56" s="19">
        <v>90.2</v>
      </c>
      <c r="CB56" s="19">
        <v>97.5</v>
      </c>
      <c r="CC56" s="19">
        <v>135.1</v>
      </c>
      <c r="CD56" s="19">
        <v>164.3</v>
      </c>
      <c r="CE56" s="19">
        <v>138.6</v>
      </c>
      <c r="CF56" s="19">
        <v>126.8</v>
      </c>
      <c r="CG56" s="19">
        <v>120.4</v>
      </c>
      <c r="CH56" s="19">
        <v>119.8</v>
      </c>
      <c r="CI56" s="19">
        <v>134.80000000000001</v>
      </c>
      <c r="CJ56" s="19">
        <v>164.5</v>
      </c>
      <c r="CK56" s="19">
        <v>174.9</v>
      </c>
      <c r="CL56" s="19">
        <v>184.8</v>
      </c>
      <c r="CM56" s="19">
        <v>180.6</v>
      </c>
      <c r="CN56" s="19">
        <v>172.8</v>
      </c>
      <c r="CO56" s="19">
        <v>206.7</v>
      </c>
      <c r="CP56" s="19">
        <v>173.9</v>
      </c>
      <c r="CQ56" s="19">
        <v>106.5</v>
      </c>
      <c r="CR56" s="19">
        <v>65.5</v>
      </c>
      <c r="CS56" s="19">
        <v>66.099999999999994</v>
      </c>
      <c r="CT56" s="19">
        <v>70.8</v>
      </c>
      <c r="CU56" s="19">
        <v>88.4</v>
      </c>
      <c r="CV56" s="19">
        <v>98.5</v>
      </c>
      <c r="CW56" s="19">
        <v>111.6</v>
      </c>
      <c r="CX56" s="19">
        <v>98.9</v>
      </c>
      <c r="CY56" s="19">
        <v>87.6</v>
      </c>
      <c r="CZ56" s="19">
        <v>83.3</v>
      </c>
      <c r="DA56" s="19">
        <v>102.1</v>
      </c>
      <c r="DB56" s="19">
        <v>89.9</v>
      </c>
      <c r="DC56" s="19">
        <v>80.2</v>
      </c>
      <c r="DD56" s="19">
        <v>79.2</v>
      </c>
      <c r="DE56" s="19">
        <v>104.8</v>
      </c>
      <c r="DF56" s="19">
        <v>126.5</v>
      </c>
      <c r="DG56" s="19">
        <v>174</v>
      </c>
      <c r="DH56" s="19">
        <v>222.8</v>
      </c>
      <c r="DI56" s="19">
        <v>178.8</v>
      </c>
      <c r="DJ56" s="19">
        <v>107.8</v>
      </c>
      <c r="DK56" s="19">
        <v>73.7</v>
      </c>
      <c r="DL56" s="19">
        <v>87.4</v>
      </c>
      <c r="DM56" s="19">
        <v>110.9</v>
      </c>
      <c r="DN56" s="19">
        <v>123.1</v>
      </c>
      <c r="DO56" s="19">
        <v>84.7</v>
      </c>
      <c r="DP56" s="19">
        <v>71.099999999999994</v>
      </c>
      <c r="DQ56" s="19">
        <v>71.900000000000006</v>
      </c>
      <c r="DR56" s="19">
        <v>84.3</v>
      </c>
      <c r="DS56" s="19">
        <v>163.1</v>
      </c>
      <c r="DT56" s="19">
        <v>270.39999999999998</v>
      </c>
      <c r="DU56" s="19">
        <v>222.5</v>
      </c>
      <c r="DV56" s="19">
        <v>140.69999999999999</v>
      </c>
      <c r="DW56" s="19">
        <v>124.2</v>
      </c>
    </row>
    <row r="57" spans="1:127">
      <c r="A57" s="17" t="s">
        <v>707</v>
      </c>
      <c r="B57" s="17" t="s">
        <v>708</v>
      </c>
      <c r="C57" s="18">
        <v>2.8139999999999998E-2</v>
      </c>
      <c r="D57" s="19">
        <v>105.9</v>
      </c>
      <c r="E57" s="19">
        <v>103.5</v>
      </c>
      <c r="F57" s="19">
        <v>104.8</v>
      </c>
      <c r="G57" s="19">
        <v>112.8</v>
      </c>
      <c r="H57" s="19">
        <v>114.5</v>
      </c>
      <c r="I57" s="19">
        <v>113.8</v>
      </c>
      <c r="J57" s="19">
        <v>114.9</v>
      </c>
      <c r="K57" s="19">
        <v>133.9</v>
      </c>
      <c r="L57" s="19">
        <v>133</v>
      </c>
      <c r="M57" s="19">
        <v>117</v>
      </c>
      <c r="N57" s="19">
        <v>113.2</v>
      </c>
      <c r="O57" s="19">
        <v>112.2</v>
      </c>
      <c r="P57" s="19">
        <v>118.4</v>
      </c>
      <c r="Q57" s="19">
        <v>92.5</v>
      </c>
      <c r="R57" s="19">
        <v>79.400000000000006</v>
      </c>
      <c r="S57" s="19">
        <v>100.3</v>
      </c>
      <c r="T57" s="19">
        <v>120.6</v>
      </c>
      <c r="U57" s="19">
        <v>114.8</v>
      </c>
      <c r="V57" s="19">
        <v>122.8</v>
      </c>
      <c r="W57" s="19">
        <v>128.19999999999999</v>
      </c>
      <c r="X57" s="19">
        <v>129.6</v>
      </c>
      <c r="Y57" s="19">
        <v>119.1</v>
      </c>
      <c r="Z57" s="19">
        <v>111.6</v>
      </c>
      <c r="AA57" s="19">
        <v>105.8</v>
      </c>
      <c r="AB57" s="19">
        <v>105</v>
      </c>
      <c r="AC57" s="19">
        <v>103.6</v>
      </c>
      <c r="AD57" s="19">
        <v>99.4</v>
      </c>
      <c r="AE57" s="19">
        <v>111.8</v>
      </c>
      <c r="AF57" s="19">
        <v>133.80000000000001</v>
      </c>
      <c r="AG57" s="19">
        <v>129.80000000000001</v>
      </c>
      <c r="AH57" s="19">
        <v>129.19999999999999</v>
      </c>
      <c r="AI57" s="19">
        <v>128</v>
      </c>
      <c r="AJ57" s="19">
        <v>122.6</v>
      </c>
      <c r="AK57" s="19">
        <v>97.6</v>
      </c>
      <c r="AL57" s="19">
        <v>102.1</v>
      </c>
      <c r="AM57" s="19">
        <v>116.8</v>
      </c>
      <c r="AN57" s="19">
        <v>103.8</v>
      </c>
      <c r="AO57" s="19">
        <v>91.8</v>
      </c>
      <c r="AP57" s="19">
        <v>93.7</v>
      </c>
      <c r="AQ57" s="19">
        <v>104.5</v>
      </c>
      <c r="AR57" s="19">
        <v>98.6</v>
      </c>
      <c r="AS57" s="19">
        <v>101.5</v>
      </c>
      <c r="AT57" s="19">
        <v>120.1</v>
      </c>
      <c r="AU57" s="19">
        <v>128</v>
      </c>
      <c r="AV57" s="19">
        <v>110.7</v>
      </c>
      <c r="AW57" s="19">
        <v>108.3</v>
      </c>
      <c r="AX57" s="19">
        <v>92.9</v>
      </c>
      <c r="AY57" s="19">
        <v>91.1</v>
      </c>
      <c r="AZ57" s="19">
        <v>96.4</v>
      </c>
      <c r="BA57" s="19">
        <v>92.5</v>
      </c>
      <c r="BB57" s="19">
        <v>96.6</v>
      </c>
      <c r="BC57" s="19">
        <v>100.7</v>
      </c>
      <c r="BD57" s="19">
        <v>113.1</v>
      </c>
      <c r="BE57" s="19">
        <v>130.5</v>
      </c>
      <c r="BF57" s="19">
        <v>138.6</v>
      </c>
      <c r="BG57" s="19">
        <v>138.19999999999999</v>
      </c>
      <c r="BH57" s="19">
        <v>101</v>
      </c>
      <c r="BI57" s="19">
        <v>94.3</v>
      </c>
      <c r="BJ57" s="19">
        <v>93.3</v>
      </c>
      <c r="BK57" s="19">
        <v>88.6</v>
      </c>
      <c r="BL57" s="19">
        <v>90.8</v>
      </c>
      <c r="BM57" s="19">
        <v>83.7</v>
      </c>
      <c r="BN57" s="19">
        <v>88.7</v>
      </c>
      <c r="BO57" s="19">
        <v>120.1</v>
      </c>
      <c r="BP57" s="19">
        <v>129.19999999999999</v>
      </c>
      <c r="BQ57" s="19">
        <v>128.30000000000001</v>
      </c>
      <c r="BR57" s="19">
        <v>134.6</v>
      </c>
      <c r="BS57" s="19">
        <v>144.1</v>
      </c>
      <c r="BT57" s="19">
        <v>126.1</v>
      </c>
      <c r="BU57" s="19">
        <v>120.1</v>
      </c>
      <c r="BV57" s="19">
        <v>113.1</v>
      </c>
      <c r="BW57" s="19">
        <v>111</v>
      </c>
      <c r="BX57" s="19">
        <v>109.7</v>
      </c>
      <c r="BY57" s="19">
        <v>129.5</v>
      </c>
      <c r="BZ57" s="19">
        <v>154.9</v>
      </c>
      <c r="CA57" s="19">
        <v>151.69999999999999</v>
      </c>
      <c r="CB57" s="19">
        <v>146</v>
      </c>
      <c r="CC57" s="19">
        <v>161.30000000000001</v>
      </c>
      <c r="CD57" s="19">
        <v>225.3</v>
      </c>
      <c r="CE57" s="19">
        <v>186</v>
      </c>
      <c r="CF57" s="19">
        <v>144.9</v>
      </c>
      <c r="CG57" s="19">
        <v>122.8</v>
      </c>
      <c r="CH57" s="19">
        <v>129.6</v>
      </c>
      <c r="CI57" s="19">
        <v>126.6</v>
      </c>
      <c r="CJ57" s="19">
        <v>125</v>
      </c>
      <c r="CK57" s="19">
        <v>132.1</v>
      </c>
      <c r="CL57" s="19">
        <v>150.6</v>
      </c>
      <c r="CM57" s="19">
        <v>180.1</v>
      </c>
      <c r="CN57" s="19">
        <v>178.6</v>
      </c>
      <c r="CO57" s="19">
        <v>171</v>
      </c>
      <c r="CP57" s="19">
        <v>187.5</v>
      </c>
      <c r="CQ57" s="19">
        <v>204</v>
      </c>
      <c r="CR57" s="19">
        <v>187</v>
      </c>
      <c r="CS57" s="19">
        <v>158.19999999999999</v>
      </c>
      <c r="CT57" s="19">
        <v>144.80000000000001</v>
      </c>
      <c r="CU57" s="19">
        <v>136.30000000000001</v>
      </c>
      <c r="CV57" s="19">
        <v>131.1</v>
      </c>
      <c r="CW57" s="19">
        <v>129.5</v>
      </c>
      <c r="CX57" s="19">
        <v>140.6</v>
      </c>
      <c r="CY57" s="19">
        <v>137.5</v>
      </c>
      <c r="CZ57" s="19">
        <v>145.69999999999999</v>
      </c>
      <c r="DA57" s="19">
        <v>151.19999999999999</v>
      </c>
      <c r="DB57" s="19">
        <v>155.19999999999999</v>
      </c>
      <c r="DC57" s="19">
        <v>155.5</v>
      </c>
      <c r="DD57" s="19">
        <v>159.9</v>
      </c>
      <c r="DE57" s="19">
        <v>160.5</v>
      </c>
      <c r="DF57" s="19">
        <v>155.5</v>
      </c>
      <c r="DG57" s="19">
        <v>149.6</v>
      </c>
      <c r="DH57" s="19">
        <v>149.19999999999999</v>
      </c>
      <c r="DI57" s="19">
        <v>145</v>
      </c>
      <c r="DJ57" s="19">
        <v>151.9</v>
      </c>
      <c r="DK57" s="19">
        <v>156.5</v>
      </c>
      <c r="DL57" s="19">
        <v>169.9</v>
      </c>
      <c r="DM57" s="19">
        <v>176.8</v>
      </c>
      <c r="DN57" s="19">
        <v>193.1</v>
      </c>
      <c r="DO57" s="19">
        <v>198.8</v>
      </c>
      <c r="DP57" s="19">
        <v>158</v>
      </c>
      <c r="DQ57" s="19">
        <v>167.1</v>
      </c>
      <c r="DR57" s="19">
        <v>157.5</v>
      </c>
      <c r="DS57" s="19">
        <v>150.69999999999999</v>
      </c>
      <c r="DT57" s="19">
        <v>166</v>
      </c>
      <c r="DU57" s="19">
        <v>160.80000000000001</v>
      </c>
      <c r="DV57" s="19">
        <v>201.1</v>
      </c>
      <c r="DW57" s="19">
        <v>246.1</v>
      </c>
    </row>
    <row r="58" spans="1:127">
      <c r="A58" s="17" t="s">
        <v>709</v>
      </c>
      <c r="B58" s="17" t="s">
        <v>710</v>
      </c>
      <c r="C58" s="18">
        <v>2.521E-2</v>
      </c>
      <c r="D58" s="19">
        <v>106.6</v>
      </c>
      <c r="E58" s="19">
        <v>116.9</v>
      </c>
      <c r="F58" s="19">
        <v>111.2</v>
      </c>
      <c r="G58" s="19">
        <v>109.8</v>
      </c>
      <c r="H58" s="19">
        <v>84.5</v>
      </c>
      <c r="I58" s="19">
        <v>92.1</v>
      </c>
      <c r="J58" s="19">
        <v>107.9</v>
      </c>
      <c r="K58" s="19">
        <v>107.2</v>
      </c>
      <c r="L58" s="19">
        <v>104.6</v>
      </c>
      <c r="M58" s="19">
        <v>93.7</v>
      </c>
      <c r="N58" s="19">
        <v>73.8</v>
      </c>
      <c r="O58" s="19">
        <v>95.6</v>
      </c>
      <c r="P58" s="19">
        <v>107.7</v>
      </c>
      <c r="Q58" s="19">
        <v>125.2</v>
      </c>
      <c r="R58" s="19">
        <v>135.6</v>
      </c>
      <c r="S58" s="19">
        <v>125.9</v>
      </c>
      <c r="T58" s="19">
        <v>102.6</v>
      </c>
      <c r="U58" s="19">
        <v>100.4</v>
      </c>
      <c r="V58" s="19">
        <v>110.1</v>
      </c>
      <c r="W58" s="19">
        <v>108.8</v>
      </c>
      <c r="X58" s="19">
        <v>103.8</v>
      </c>
      <c r="Y58" s="19">
        <v>93.4</v>
      </c>
      <c r="Z58" s="19">
        <v>84.8</v>
      </c>
      <c r="AA58" s="19">
        <v>94.2</v>
      </c>
      <c r="AB58" s="19">
        <v>112.2</v>
      </c>
      <c r="AC58" s="19">
        <v>129.1</v>
      </c>
      <c r="AD58" s="19">
        <v>142.5</v>
      </c>
      <c r="AE58" s="19">
        <v>134.80000000000001</v>
      </c>
      <c r="AF58" s="19">
        <v>115.2</v>
      </c>
      <c r="AG58" s="19">
        <v>109.9</v>
      </c>
      <c r="AH58" s="19">
        <v>115.2</v>
      </c>
      <c r="AI58" s="19">
        <v>99.3</v>
      </c>
      <c r="AJ58" s="19">
        <v>97.1</v>
      </c>
      <c r="AK58" s="19">
        <v>109.4</v>
      </c>
      <c r="AL58" s="19">
        <v>108.1</v>
      </c>
      <c r="AM58" s="19">
        <v>113.6</v>
      </c>
      <c r="AN58" s="19">
        <v>108</v>
      </c>
      <c r="AO58" s="19">
        <v>122.3</v>
      </c>
      <c r="AP58" s="19">
        <v>116.3</v>
      </c>
      <c r="AQ58" s="19">
        <v>112.2</v>
      </c>
      <c r="AR58" s="19">
        <v>112.2</v>
      </c>
      <c r="AS58" s="19">
        <v>112.2</v>
      </c>
      <c r="AT58" s="19">
        <v>112.2</v>
      </c>
      <c r="AU58" s="19">
        <v>112.2</v>
      </c>
      <c r="AV58" s="19">
        <v>112.2</v>
      </c>
      <c r="AW58" s="19">
        <v>112.2</v>
      </c>
      <c r="AX58" s="19">
        <v>112.2</v>
      </c>
      <c r="AY58" s="19">
        <v>112.2</v>
      </c>
      <c r="AZ58" s="19">
        <v>146.4</v>
      </c>
      <c r="BA58" s="19">
        <v>133</v>
      </c>
      <c r="BB58" s="19">
        <v>156.9</v>
      </c>
      <c r="BC58" s="19">
        <v>131.4</v>
      </c>
      <c r="BD58" s="19">
        <v>126.6</v>
      </c>
      <c r="BE58" s="19">
        <v>134.30000000000001</v>
      </c>
      <c r="BF58" s="19">
        <v>151.1</v>
      </c>
      <c r="BG58" s="19">
        <v>163.9</v>
      </c>
      <c r="BH58" s="19">
        <v>156.9</v>
      </c>
      <c r="BI58" s="19">
        <v>143.4</v>
      </c>
      <c r="BJ58" s="19">
        <v>134.30000000000001</v>
      </c>
      <c r="BK58" s="19">
        <v>133</v>
      </c>
      <c r="BL58" s="19">
        <v>125.3</v>
      </c>
      <c r="BM58" s="19">
        <v>119.9</v>
      </c>
      <c r="BN58" s="19">
        <v>116.9</v>
      </c>
      <c r="BO58" s="19">
        <v>115.2</v>
      </c>
      <c r="BP58" s="19">
        <v>110.5</v>
      </c>
      <c r="BQ58" s="19">
        <v>111.5</v>
      </c>
      <c r="BR58" s="19">
        <v>115.8</v>
      </c>
      <c r="BS58" s="19">
        <v>110.7</v>
      </c>
      <c r="BT58" s="19">
        <v>110.6</v>
      </c>
      <c r="BU58" s="19">
        <v>104</v>
      </c>
      <c r="BV58" s="19">
        <v>109.3</v>
      </c>
      <c r="BW58" s="19">
        <v>114.9</v>
      </c>
      <c r="BX58" s="19">
        <v>127.9</v>
      </c>
      <c r="BY58" s="19">
        <v>142.4</v>
      </c>
      <c r="BZ58" s="19">
        <v>154.9</v>
      </c>
      <c r="CA58" s="19">
        <v>142.6</v>
      </c>
      <c r="CB58" s="19">
        <v>121.9</v>
      </c>
      <c r="CC58" s="19">
        <v>109</v>
      </c>
      <c r="CD58" s="19">
        <v>109.2</v>
      </c>
      <c r="CE58" s="19">
        <v>113.3</v>
      </c>
      <c r="CF58" s="19">
        <v>118</v>
      </c>
      <c r="CG58" s="19">
        <v>117.3</v>
      </c>
      <c r="CH58" s="19">
        <v>119.9</v>
      </c>
      <c r="CI58" s="19">
        <v>125.9</v>
      </c>
      <c r="CJ58" s="19">
        <v>146.30000000000001</v>
      </c>
      <c r="CK58" s="19">
        <v>160.80000000000001</v>
      </c>
      <c r="CL58" s="19">
        <v>160.69999999999999</v>
      </c>
      <c r="CM58" s="19">
        <v>160.6</v>
      </c>
      <c r="CN58" s="19">
        <v>152.5</v>
      </c>
      <c r="CO58" s="19">
        <v>165.8</v>
      </c>
      <c r="CP58" s="19">
        <v>171.3</v>
      </c>
      <c r="CQ58" s="19">
        <v>191.4</v>
      </c>
      <c r="CR58" s="19">
        <v>179.8</v>
      </c>
      <c r="CS58" s="19">
        <v>159.80000000000001</v>
      </c>
      <c r="CT58" s="19">
        <v>134.80000000000001</v>
      </c>
      <c r="CU58" s="19">
        <v>127</v>
      </c>
      <c r="CV58" s="19">
        <v>128</v>
      </c>
      <c r="CW58" s="19">
        <v>125.8</v>
      </c>
      <c r="CX58" s="19">
        <v>134.4</v>
      </c>
      <c r="CY58" s="19">
        <v>135.6</v>
      </c>
      <c r="CZ58" s="19">
        <v>137.5</v>
      </c>
      <c r="DA58" s="19">
        <v>138.80000000000001</v>
      </c>
      <c r="DB58" s="19">
        <v>138.5</v>
      </c>
      <c r="DC58" s="19">
        <v>146.9</v>
      </c>
      <c r="DD58" s="19">
        <v>143.30000000000001</v>
      </c>
      <c r="DE58" s="19">
        <v>155.4</v>
      </c>
      <c r="DF58" s="19">
        <v>167.4</v>
      </c>
      <c r="DG58" s="19">
        <v>177.4</v>
      </c>
      <c r="DH58" s="19">
        <v>187.8</v>
      </c>
      <c r="DI58" s="19">
        <v>188.8</v>
      </c>
      <c r="DJ58" s="19">
        <v>205.5</v>
      </c>
      <c r="DK58" s="19">
        <v>171.1</v>
      </c>
      <c r="DL58" s="19">
        <v>156.9</v>
      </c>
      <c r="DM58" s="19">
        <v>145</v>
      </c>
      <c r="DN58" s="19">
        <v>150</v>
      </c>
      <c r="DO58" s="19">
        <v>147.6</v>
      </c>
      <c r="DP58" s="19">
        <v>149.4</v>
      </c>
      <c r="DQ58" s="19">
        <v>140.1</v>
      </c>
      <c r="DR58" s="19">
        <v>150.6</v>
      </c>
      <c r="DS58" s="19">
        <v>165.1</v>
      </c>
      <c r="DT58" s="19">
        <v>187.2</v>
      </c>
      <c r="DU58" s="19">
        <v>193.2</v>
      </c>
      <c r="DV58" s="19">
        <v>194.3</v>
      </c>
      <c r="DW58" s="19">
        <v>181.4</v>
      </c>
    </row>
    <row r="59" spans="1:127">
      <c r="A59" s="17" t="s">
        <v>711</v>
      </c>
      <c r="B59" s="17" t="s">
        <v>712</v>
      </c>
      <c r="C59" s="18">
        <v>2.1219999999999999E-2</v>
      </c>
      <c r="D59" s="19">
        <v>99</v>
      </c>
      <c r="E59" s="19">
        <v>92.6</v>
      </c>
      <c r="F59" s="19">
        <v>90.5</v>
      </c>
      <c r="G59" s="19">
        <v>97.4</v>
      </c>
      <c r="H59" s="19">
        <v>94.1</v>
      </c>
      <c r="I59" s="19">
        <v>92.9</v>
      </c>
      <c r="J59" s="19">
        <v>104.5</v>
      </c>
      <c r="K59" s="19">
        <v>106.8</v>
      </c>
      <c r="L59" s="19">
        <v>94.4</v>
      </c>
      <c r="M59" s="19">
        <v>96.7</v>
      </c>
      <c r="N59" s="19">
        <v>113.2</v>
      </c>
      <c r="O59" s="19">
        <v>104.9</v>
      </c>
      <c r="P59" s="19">
        <v>102.3</v>
      </c>
      <c r="Q59" s="19">
        <v>103.2</v>
      </c>
      <c r="R59" s="19">
        <v>100.1</v>
      </c>
      <c r="S59" s="19">
        <v>95.9</v>
      </c>
      <c r="T59" s="19">
        <v>86.5</v>
      </c>
      <c r="U59" s="19">
        <v>91.5</v>
      </c>
      <c r="V59" s="19">
        <v>106.4</v>
      </c>
      <c r="W59" s="19">
        <v>101.1</v>
      </c>
      <c r="X59" s="19">
        <v>102.2</v>
      </c>
      <c r="Y59" s="19">
        <v>110.6</v>
      </c>
      <c r="Z59" s="19">
        <v>120.5</v>
      </c>
      <c r="AA59" s="19">
        <v>114.4</v>
      </c>
      <c r="AB59" s="19">
        <v>102.7</v>
      </c>
      <c r="AC59" s="19">
        <v>98</v>
      </c>
      <c r="AD59" s="19">
        <v>94.3</v>
      </c>
      <c r="AE59" s="19">
        <v>93.3</v>
      </c>
      <c r="AF59" s="19">
        <v>80.8</v>
      </c>
      <c r="AG59" s="19">
        <v>76.099999999999994</v>
      </c>
      <c r="AH59" s="19">
        <v>92.7</v>
      </c>
      <c r="AI59" s="19">
        <v>97.6</v>
      </c>
      <c r="AJ59" s="19">
        <v>96.3</v>
      </c>
      <c r="AK59" s="19">
        <v>90.8</v>
      </c>
      <c r="AL59" s="19">
        <v>99</v>
      </c>
      <c r="AM59" s="19">
        <v>105.4</v>
      </c>
      <c r="AN59" s="19">
        <v>99.5</v>
      </c>
      <c r="AO59" s="19">
        <v>88.4</v>
      </c>
      <c r="AP59" s="19">
        <v>82.4</v>
      </c>
      <c r="AQ59" s="19">
        <v>73.7</v>
      </c>
      <c r="AR59" s="19">
        <v>73.7</v>
      </c>
      <c r="AS59" s="19">
        <v>74.5</v>
      </c>
      <c r="AT59" s="19">
        <v>73.7</v>
      </c>
      <c r="AU59" s="19">
        <v>70.2</v>
      </c>
      <c r="AV59" s="19">
        <v>72.099999999999994</v>
      </c>
      <c r="AW59" s="19">
        <v>76.400000000000006</v>
      </c>
      <c r="AX59" s="19">
        <v>72.099999999999994</v>
      </c>
      <c r="AY59" s="19">
        <v>72.099999999999994</v>
      </c>
      <c r="AZ59" s="19">
        <v>73.3</v>
      </c>
      <c r="BA59" s="19">
        <v>72.599999999999994</v>
      </c>
      <c r="BB59" s="19">
        <v>76.5</v>
      </c>
      <c r="BC59" s="19">
        <v>71.5</v>
      </c>
      <c r="BD59" s="19">
        <v>71.8</v>
      </c>
      <c r="BE59" s="19">
        <v>74</v>
      </c>
      <c r="BF59" s="19">
        <v>79.5</v>
      </c>
      <c r="BG59" s="19">
        <v>81.2</v>
      </c>
      <c r="BH59" s="19">
        <v>74.8</v>
      </c>
      <c r="BI59" s="19">
        <v>71.8</v>
      </c>
      <c r="BJ59" s="19">
        <v>80.400000000000006</v>
      </c>
      <c r="BK59" s="19">
        <v>82.7</v>
      </c>
      <c r="BL59" s="19">
        <v>73.8</v>
      </c>
      <c r="BM59" s="19">
        <v>67.3</v>
      </c>
      <c r="BN59" s="19">
        <v>63.9</v>
      </c>
      <c r="BO59" s="19">
        <v>65</v>
      </c>
      <c r="BP59" s="19">
        <v>68.7</v>
      </c>
      <c r="BQ59" s="19">
        <v>70.599999999999994</v>
      </c>
      <c r="BR59" s="19">
        <v>74.3</v>
      </c>
      <c r="BS59" s="19">
        <v>77.400000000000006</v>
      </c>
      <c r="BT59" s="19">
        <v>68.400000000000006</v>
      </c>
      <c r="BU59" s="19">
        <v>70.2</v>
      </c>
      <c r="BV59" s="19">
        <v>72.2</v>
      </c>
      <c r="BW59" s="19">
        <v>78.7</v>
      </c>
      <c r="BX59" s="19">
        <v>88.6</v>
      </c>
      <c r="BY59" s="19">
        <v>93.6</v>
      </c>
      <c r="BZ59" s="19">
        <v>82.9</v>
      </c>
      <c r="CA59" s="19">
        <v>68.900000000000006</v>
      </c>
      <c r="CB59" s="19">
        <v>62.2</v>
      </c>
      <c r="CC59" s="19">
        <v>65.3</v>
      </c>
      <c r="CD59" s="19">
        <v>72.5</v>
      </c>
      <c r="CE59" s="19">
        <v>76.2</v>
      </c>
      <c r="CF59" s="19">
        <v>65.7</v>
      </c>
      <c r="CG59" s="19">
        <v>64</v>
      </c>
      <c r="CH59" s="19">
        <v>64.8</v>
      </c>
      <c r="CI59" s="19">
        <v>63.8</v>
      </c>
      <c r="CJ59" s="19">
        <v>66.3</v>
      </c>
      <c r="CK59" s="19">
        <v>63.3</v>
      </c>
      <c r="CL59" s="19">
        <v>65</v>
      </c>
      <c r="CM59" s="19">
        <v>69</v>
      </c>
      <c r="CN59" s="19">
        <v>74.3</v>
      </c>
      <c r="CO59" s="19">
        <v>81.400000000000006</v>
      </c>
      <c r="CP59" s="19">
        <v>88.5</v>
      </c>
      <c r="CQ59" s="19">
        <v>85.1</v>
      </c>
      <c r="CR59" s="19">
        <v>74.599999999999994</v>
      </c>
      <c r="CS59" s="19">
        <v>67.099999999999994</v>
      </c>
      <c r="CT59" s="19">
        <v>66.900000000000006</v>
      </c>
      <c r="CU59" s="19">
        <v>73.900000000000006</v>
      </c>
      <c r="CV59" s="19">
        <v>67.599999999999994</v>
      </c>
      <c r="CW59" s="19">
        <v>69.400000000000006</v>
      </c>
      <c r="CX59" s="19">
        <v>80</v>
      </c>
      <c r="CY59" s="19">
        <v>78.7</v>
      </c>
      <c r="CZ59" s="19">
        <v>76</v>
      </c>
      <c r="DA59" s="19">
        <v>76.099999999999994</v>
      </c>
      <c r="DB59" s="19">
        <v>88</v>
      </c>
      <c r="DC59" s="19">
        <v>92.9</v>
      </c>
      <c r="DD59" s="19">
        <v>102.2</v>
      </c>
      <c r="DE59" s="19">
        <v>112</v>
      </c>
      <c r="DF59" s="19">
        <v>120.2</v>
      </c>
      <c r="DG59" s="19">
        <v>111.1</v>
      </c>
      <c r="DH59" s="19">
        <v>108.4</v>
      </c>
      <c r="DI59" s="19">
        <v>107.8</v>
      </c>
      <c r="DJ59" s="19">
        <v>101.9</v>
      </c>
      <c r="DK59" s="19">
        <v>87.2</v>
      </c>
      <c r="DL59" s="19">
        <v>87.2</v>
      </c>
      <c r="DM59" s="19">
        <v>94.1</v>
      </c>
      <c r="DN59" s="19">
        <v>100.5</v>
      </c>
      <c r="DO59" s="19">
        <v>116.1</v>
      </c>
      <c r="DP59" s="19">
        <v>107.4</v>
      </c>
      <c r="DQ59" s="19">
        <v>95.7</v>
      </c>
      <c r="DR59" s="19">
        <v>103</v>
      </c>
      <c r="DS59" s="19">
        <v>100.1</v>
      </c>
      <c r="DT59" s="19">
        <v>105.9</v>
      </c>
      <c r="DU59" s="19">
        <v>125.7</v>
      </c>
      <c r="DV59" s="19">
        <v>119.2</v>
      </c>
      <c r="DW59" s="19">
        <v>111.2</v>
      </c>
    </row>
    <row r="60" spans="1:127">
      <c r="A60" s="17" t="s">
        <v>713</v>
      </c>
      <c r="B60" s="17" t="s">
        <v>714</v>
      </c>
      <c r="C60" s="18">
        <v>1.8370000000000001E-2</v>
      </c>
      <c r="D60" s="19">
        <v>100</v>
      </c>
      <c r="E60" s="19">
        <v>108.6</v>
      </c>
      <c r="F60" s="19">
        <v>107.4</v>
      </c>
      <c r="G60" s="19">
        <v>107.1</v>
      </c>
      <c r="H60" s="19">
        <v>144.4</v>
      </c>
      <c r="I60" s="19">
        <v>142.5</v>
      </c>
      <c r="J60" s="19">
        <v>121.1</v>
      </c>
      <c r="K60" s="19">
        <v>99.4</v>
      </c>
      <c r="L60" s="19">
        <v>86.9</v>
      </c>
      <c r="M60" s="19">
        <v>99.8</v>
      </c>
      <c r="N60" s="19">
        <v>107.6</v>
      </c>
      <c r="O60" s="19">
        <v>110.1</v>
      </c>
      <c r="P60" s="19">
        <v>117.7</v>
      </c>
      <c r="Q60" s="19">
        <v>131.19999999999999</v>
      </c>
      <c r="R60" s="19">
        <v>151.80000000000001</v>
      </c>
      <c r="S60" s="19">
        <v>163.30000000000001</v>
      </c>
      <c r="T60" s="19">
        <v>174</v>
      </c>
      <c r="U60" s="19">
        <v>131.9</v>
      </c>
      <c r="V60" s="19">
        <v>101.9</v>
      </c>
      <c r="W60" s="19">
        <v>86.7</v>
      </c>
      <c r="X60" s="19">
        <v>87.5</v>
      </c>
      <c r="Y60" s="19">
        <v>92.5</v>
      </c>
      <c r="Z60" s="19">
        <v>102.7</v>
      </c>
      <c r="AA60" s="19">
        <v>123.1</v>
      </c>
      <c r="AB60" s="19">
        <v>141.1</v>
      </c>
      <c r="AC60" s="19">
        <v>158.4</v>
      </c>
      <c r="AD60" s="19">
        <v>198.9</v>
      </c>
      <c r="AE60" s="19">
        <v>219.4</v>
      </c>
      <c r="AF60" s="19">
        <v>214.1</v>
      </c>
      <c r="AG60" s="19">
        <v>181.8</v>
      </c>
      <c r="AH60" s="19">
        <v>113</v>
      </c>
      <c r="AI60" s="19">
        <v>95.8</v>
      </c>
      <c r="AJ60" s="19">
        <v>90.5</v>
      </c>
      <c r="AK60" s="19">
        <v>106.7</v>
      </c>
      <c r="AL60" s="19">
        <v>121.1</v>
      </c>
      <c r="AM60" s="19">
        <v>157.19999999999999</v>
      </c>
      <c r="AN60" s="19">
        <v>160.80000000000001</v>
      </c>
      <c r="AO60" s="19">
        <v>151.6</v>
      </c>
      <c r="AP60" s="19">
        <v>145.4</v>
      </c>
      <c r="AQ60" s="19">
        <v>162.19999999999999</v>
      </c>
      <c r="AR60" s="19">
        <v>153.1</v>
      </c>
      <c r="AS60" s="19">
        <v>144.5</v>
      </c>
      <c r="AT60" s="19">
        <v>133.30000000000001</v>
      </c>
      <c r="AU60" s="19">
        <v>125.3</v>
      </c>
      <c r="AV60" s="19">
        <v>125.3</v>
      </c>
      <c r="AW60" s="19">
        <v>121.6</v>
      </c>
      <c r="AX60" s="19">
        <v>131.4</v>
      </c>
      <c r="AY60" s="19">
        <v>131.4</v>
      </c>
      <c r="AZ60" s="19">
        <v>153.1</v>
      </c>
      <c r="BA60" s="19">
        <v>158.4</v>
      </c>
      <c r="BB60" s="19">
        <v>236.6</v>
      </c>
      <c r="BC60" s="19">
        <v>258.89999999999998</v>
      </c>
      <c r="BD60" s="19">
        <v>276.2</v>
      </c>
      <c r="BE60" s="19">
        <v>245.7</v>
      </c>
      <c r="BF60" s="19">
        <v>173.6</v>
      </c>
      <c r="BG60" s="19">
        <v>150.4</v>
      </c>
      <c r="BH60" s="19">
        <v>133.9</v>
      </c>
      <c r="BI60" s="19">
        <v>124.7</v>
      </c>
      <c r="BJ60" s="19">
        <v>123.7</v>
      </c>
      <c r="BK60" s="19">
        <v>136.9</v>
      </c>
      <c r="BL60" s="19">
        <v>142.30000000000001</v>
      </c>
      <c r="BM60" s="19">
        <v>189.3</v>
      </c>
      <c r="BN60" s="19">
        <v>250.4</v>
      </c>
      <c r="BO60" s="19">
        <v>295.89999999999998</v>
      </c>
      <c r="BP60" s="19">
        <v>345.2</v>
      </c>
      <c r="BQ60" s="19">
        <v>276.10000000000002</v>
      </c>
      <c r="BR60" s="19">
        <v>153.9</v>
      </c>
      <c r="BS60" s="19">
        <v>124.4</v>
      </c>
      <c r="BT60" s="19">
        <v>137.4</v>
      </c>
      <c r="BU60" s="19">
        <v>155.4</v>
      </c>
      <c r="BV60" s="19">
        <v>184.6</v>
      </c>
      <c r="BW60" s="19">
        <v>200.1</v>
      </c>
      <c r="BX60" s="19">
        <v>194.8</v>
      </c>
      <c r="BY60" s="19">
        <v>196</v>
      </c>
      <c r="BZ60" s="19">
        <v>185.2</v>
      </c>
      <c r="CA60" s="19">
        <v>145.69999999999999</v>
      </c>
      <c r="CB60" s="19">
        <v>170.1</v>
      </c>
      <c r="CC60" s="19">
        <v>175.3</v>
      </c>
      <c r="CD60" s="19">
        <v>169.3</v>
      </c>
      <c r="CE60" s="19">
        <v>151.30000000000001</v>
      </c>
      <c r="CF60" s="19">
        <v>140.4</v>
      </c>
      <c r="CG60" s="19">
        <v>132</v>
      </c>
      <c r="CH60" s="19">
        <v>150.5</v>
      </c>
      <c r="CI60" s="19">
        <v>167.4</v>
      </c>
      <c r="CJ60" s="19">
        <v>174.7</v>
      </c>
      <c r="CK60" s="19">
        <v>191.7</v>
      </c>
      <c r="CL60" s="19">
        <v>254.2</v>
      </c>
      <c r="CM60" s="19">
        <v>323.5</v>
      </c>
      <c r="CN60" s="19">
        <v>307.7</v>
      </c>
      <c r="CO60" s="19">
        <v>253.1</v>
      </c>
      <c r="CP60" s="19">
        <v>178.7</v>
      </c>
      <c r="CQ60" s="19">
        <v>155.6</v>
      </c>
      <c r="CR60" s="19">
        <v>147</v>
      </c>
      <c r="CS60" s="19">
        <v>155.9</v>
      </c>
      <c r="CT60" s="19">
        <v>177.2</v>
      </c>
      <c r="CU60" s="19">
        <v>191.9</v>
      </c>
      <c r="CV60" s="19">
        <v>192.7</v>
      </c>
      <c r="CW60" s="19">
        <v>177.7</v>
      </c>
      <c r="CX60" s="19">
        <v>187.3</v>
      </c>
      <c r="CY60" s="19">
        <v>202</v>
      </c>
      <c r="CZ60" s="19">
        <v>245.3</v>
      </c>
      <c r="DA60" s="19">
        <v>261.10000000000002</v>
      </c>
      <c r="DB60" s="19">
        <v>193.2</v>
      </c>
      <c r="DC60" s="19">
        <v>171.1</v>
      </c>
      <c r="DD60" s="19">
        <v>180</v>
      </c>
      <c r="DE60" s="19">
        <v>183.6</v>
      </c>
      <c r="DF60" s="19">
        <v>201.1</v>
      </c>
      <c r="DG60" s="19">
        <v>198.6</v>
      </c>
      <c r="DH60" s="19">
        <v>229.8</v>
      </c>
      <c r="DI60" s="19">
        <v>231.3</v>
      </c>
      <c r="DJ60" s="19">
        <v>215.1</v>
      </c>
      <c r="DK60" s="19">
        <v>199.8</v>
      </c>
      <c r="DL60" s="19">
        <v>210.8</v>
      </c>
      <c r="DM60" s="19">
        <v>215.1</v>
      </c>
      <c r="DN60" s="19">
        <v>190.8</v>
      </c>
      <c r="DO60" s="19">
        <v>166.4</v>
      </c>
      <c r="DP60" s="19">
        <v>169.1</v>
      </c>
      <c r="DQ60" s="19">
        <v>173.5</v>
      </c>
      <c r="DR60" s="19">
        <v>177.3</v>
      </c>
      <c r="DS60" s="19">
        <v>206.6</v>
      </c>
      <c r="DT60" s="19">
        <v>240.2</v>
      </c>
      <c r="DU60" s="19">
        <v>224.1</v>
      </c>
      <c r="DV60" s="19">
        <v>222.3</v>
      </c>
      <c r="DW60" s="19">
        <v>212.1</v>
      </c>
    </row>
    <row r="61" spans="1:127">
      <c r="A61" s="17" t="s">
        <v>715</v>
      </c>
      <c r="B61" s="17" t="s">
        <v>716</v>
      </c>
      <c r="C61" s="18">
        <v>2.4580000000000001E-2</v>
      </c>
      <c r="D61" s="19">
        <v>113.8</v>
      </c>
      <c r="E61" s="19">
        <v>104</v>
      </c>
      <c r="F61" s="19">
        <v>96.5</v>
      </c>
      <c r="G61" s="19">
        <v>102.3</v>
      </c>
      <c r="H61" s="19">
        <v>108.4</v>
      </c>
      <c r="I61" s="19">
        <v>139.69999999999999</v>
      </c>
      <c r="J61" s="19">
        <v>140.80000000000001</v>
      </c>
      <c r="K61" s="19">
        <v>141.5</v>
      </c>
      <c r="L61" s="19">
        <v>164.8</v>
      </c>
      <c r="M61" s="19">
        <v>269.7</v>
      </c>
      <c r="N61" s="19">
        <v>188.9</v>
      </c>
      <c r="O61" s="19">
        <v>130.80000000000001</v>
      </c>
      <c r="P61" s="19">
        <v>119.8</v>
      </c>
      <c r="Q61" s="19">
        <v>112.4</v>
      </c>
      <c r="R61" s="19">
        <v>107.8</v>
      </c>
      <c r="S61" s="19">
        <v>118.1</v>
      </c>
      <c r="T61" s="19">
        <v>114.5</v>
      </c>
      <c r="U61" s="19">
        <v>114.5</v>
      </c>
      <c r="V61" s="19">
        <v>114.5</v>
      </c>
      <c r="W61" s="19">
        <v>113.9</v>
      </c>
      <c r="X61" s="19">
        <v>128.4</v>
      </c>
      <c r="Y61" s="19">
        <v>140.4</v>
      </c>
      <c r="Z61" s="19">
        <v>153.4</v>
      </c>
      <c r="AA61" s="19">
        <v>147.1</v>
      </c>
      <c r="AB61" s="19">
        <v>128.30000000000001</v>
      </c>
      <c r="AC61" s="19">
        <v>103.6</v>
      </c>
      <c r="AD61" s="19">
        <v>102.1</v>
      </c>
      <c r="AE61" s="19">
        <v>106.5</v>
      </c>
      <c r="AF61" s="19">
        <v>118</v>
      </c>
      <c r="AG61" s="19">
        <v>118</v>
      </c>
      <c r="AH61" s="19">
        <v>118</v>
      </c>
      <c r="AI61" s="19">
        <v>131.1</v>
      </c>
      <c r="AJ61" s="19">
        <v>131.1</v>
      </c>
      <c r="AK61" s="19">
        <v>184</v>
      </c>
      <c r="AL61" s="19">
        <v>174.4</v>
      </c>
      <c r="AM61" s="19">
        <v>159.1</v>
      </c>
      <c r="AN61" s="19">
        <v>144.9</v>
      </c>
      <c r="AO61" s="19">
        <v>119.6</v>
      </c>
      <c r="AP61" s="19">
        <v>117.4</v>
      </c>
      <c r="AQ61" s="19">
        <v>107.8</v>
      </c>
      <c r="AR61" s="19">
        <v>107.8</v>
      </c>
      <c r="AS61" s="19">
        <v>107.8</v>
      </c>
      <c r="AT61" s="19">
        <v>107.8</v>
      </c>
      <c r="AU61" s="19">
        <v>107.8</v>
      </c>
      <c r="AV61" s="19">
        <v>107.8</v>
      </c>
      <c r="AW61" s="19">
        <v>107.8</v>
      </c>
      <c r="AX61" s="19">
        <v>107.8</v>
      </c>
      <c r="AY61" s="19">
        <v>107.8</v>
      </c>
      <c r="AZ61" s="19">
        <v>137.30000000000001</v>
      </c>
      <c r="BA61" s="19">
        <v>134.80000000000001</v>
      </c>
      <c r="BB61" s="19">
        <v>130.9</v>
      </c>
      <c r="BC61" s="19">
        <v>155.9</v>
      </c>
      <c r="BD61" s="19">
        <v>198.4</v>
      </c>
      <c r="BE61" s="19">
        <v>198.4</v>
      </c>
      <c r="BF61" s="19">
        <v>198.4</v>
      </c>
      <c r="BG61" s="19">
        <v>198.4</v>
      </c>
      <c r="BH61" s="19">
        <v>225.3</v>
      </c>
      <c r="BI61" s="19">
        <v>208.3</v>
      </c>
      <c r="BJ61" s="19">
        <v>193.8</v>
      </c>
      <c r="BK61" s="19">
        <v>198</v>
      </c>
      <c r="BL61" s="19">
        <v>185.2</v>
      </c>
      <c r="BM61" s="19">
        <v>179.6</v>
      </c>
      <c r="BN61" s="19">
        <v>174.1</v>
      </c>
      <c r="BO61" s="19">
        <v>185.5</v>
      </c>
      <c r="BP61" s="19">
        <v>194.4</v>
      </c>
      <c r="BQ61" s="19">
        <v>195.7</v>
      </c>
      <c r="BR61" s="19">
        <v>198.4</v>
      </c>
      <c r="BS61" s="19">
        <v>241.2</v>
      </c>
      <c r="BT61" s="19">
        <v>235.4</v>
      </c>
      <c r="BU61" s="19">
        <v>236.4</v>
      </c>
      <c r="BV61" s="19">
        <v>234.7</v>
      </c>
      <c r="BW61" s="19">
        <v>228.8</v>
      </c>
      <c r="BX61" s="19">
        <v>191.3</v>
      </c>
      <c r="BY61" s="19">
        <v>164.9</v>
      </c>
      <c r="BZ61" s="19">
        <v>116.6</v>
      </c>
      <c r="CA61" s="19">
        <v>99.2</v>
      </c>
      <c r="CB61" s="19">
        <v>102.3</v>
      </c>
      <c r="CC61" s="19">
        <v>109.8</v>
      </c>
      <c r="CD61" s="19">
        <v>118.9</v>
      </c>
      <c r="CE61" s="19">
        <v>129.5</v>
      </c>
      <c r="CF61" s="19">
        <v>140.5</v>
      </c>
      <c r="CG61" s="19">
        <v>136.9</v>
      </c>
      <c r="CH61" s="19">
        <v>124</v>
      </c>
      <c r="CI61" s="19">
        <v>121.7</v>
      </c>
      <c r="CJ61" s="19">
        <v>112.8</v>
      </c>
      <c r="CK61" s="19">
        <v>103.8</v>
      </c>
      <c r="CL61" s="19">
        <v>102.5</v>
      </c>
      <c r="CM61" s="19">
        <v>102.7</v>
      </c>
      <c r="CN61" s="19">
        <v>101.7</v>
      </c>
      <c r="CO61" s="19">
        <v>104.3</v>
      </c>
      <c r="CP61" s="19">
        <v>106.9</v>
      </c>
      <c r="CQ61" s="19">
        <v>110</v>
      </c>
      <c r="CR61" s="19">
        <v>121.3</v>
      </c>
      <c r="CS61" s="19">
        <v>139</v>
      </c>
      <c r="CT61" s="19">
        <v>117.6</v>
      </c>
      <c r="CU61" s="19">
        <v>131.6</v>
      </c>
      <c r="CV61" s="19">
        <v>135</v>
      </c>
      <c r="CW61" s="19">
        <v>124.2</v>
      </c>
      <c r="CX61" s="19">
        <v>131</v>
      </c>
      <c r="CY61" s="19">
        <v>145.9</v>
      </c>
      <c r="CZ61" s="19">
        <v>151.30000000000001</v>
      </c>
      <c r="DA61" s="19">
        <v>152.30000000000001</v>
      </c>
      <c r="DB61" s="19">
        <v>167.5</v>
      </c>
      <c r="DC61" s="19">
        <v>167.9</v>
      </c>
      <c r="DD61" s="19">
        <v>170.9</v>
      </c>
      <c r="DE61" s="19">
        <v>158.5</v>
      </c>
      <c r="DF61" s="19">
        <v>150.69999999999999</v>
      </c>
      <c r="DG61" s="19">
        <v>142.5</v>
      </c>
      <c r="DH61" s="19">
        <v>130</v>
      </c>
      <c r="DI61" s="19">
        <v>120.6</v>
      </c>
      <c r="DJ61" s="19">
        <v>113.6</v>
      </c>
      <c r="DK61" s="19">
        <v>105.6</v>
      </c>
      <c r="DL61" s="19">
        <v>109.6</v>
      </c>
      <c r="DM61" s="19">
        <v>112.2</v>
      </c>
      <c r="DN61" s="19">
        <v>121</v>
      </c>
      <c r="DO61" s="19">
        <v>137.80000000000001</v>
      </c>
      <c r="DP61" s="19">
        <v>136.6</v>
      </c>
      <c r="DQ61" s="19">
        <v>136.5</v>
      </c>
      <c r="DR61" s="19">
        <v>137.30000000000001</v>
      </c>
      <c r="DS61" s="19">
        <v>150.6</v>
      </c>
      <c r="DT61" s="19">
        <v>138.80000000000001</v>
      </c>
      <c r="DU61" s="19">
        <v>110.6</v>
      </c>
      <c r="DV61" s="19">
        <v>102.9</v>
      </c>
      <c r="DW61" s="19">
        <v>108.9</v>
      </c>
    </row>
    <row r="62" spans="1:127">
      <c r="A62" s="17" t="s">
        <v>717</v>
      </c>
      <c r="B62" s="17" t="s">
        <v>718</v>
      </c>
      <c r="C62" s="18">
        <v>1.001E-2</v>
      </c>
      <c r="D62" s="19">
        <v>115.6</v>
      </c>
      <c r="E62" s="19">
        <v>115.6</v>
      </c>
      <c r="F62" s="19">
        <v>99.7</v>
      </c>
      <c r="G62" s="19">
        <v>86</v>
      </c>
      <c r="H62" s="19">
        <v>63.9</v>
      </c>
      <c r="I62" s="19">
        <v>74.2</v>
      </c>
      <c r="J62" s="19">
        <v>84.5</v>
      </c>
      <c r="K62" s="19">
        <v>95.6</v>
      </c>
      <c r="L62" s="19">
        <v>90.2</v>
      </c>
      <c r="M62" s="19">
        <v>82.1</v>
      </c>
      <c r="N62" s="19">
        <v>85</v>
      </c>
      <c r="O62" s="19">
        <v>83.2</v>
      </c>
      <c r="P62" s="19">
        <v>72.900000000000006</v>
      </c>
      <c r="Q62" s="19">
        <v>72.900000000000006</v>
      </c>
      <c r="R62" s="19">
        <v>63.4</v>
      </c>
      <c r="S62" s="19">
        <v>50.6</v>
      </c>
      <c r="T62" s="19">
        <v>55.5</v>
      </c>
      <c r="U62" s="19">
        <v>58.5</v>
      </c>
      <c r="V62" s="19">
        <v>62.5</v>
      </c>
      <c r="W62" s="19">
        <v>64.2</v>
      </c>
      <c r="X62" s="19">
        <v>82.7</v>
      </c>
      <c r="Y62" s="19">
        <v>149.4</v>
      </c>
      <c r="Z62" s="19">
        <v>146.80000000000001</v>
      </c>
      <c r="AA62" s="19">
        <v>146.80000000000001</v>
      </c>
      <c r="AB62" s="19">
        <v>146.80000000000001</v>
      </c>
      <c r="AC62" s="19">
        <v>158.9</v>
      </c>
      <c r="AD62" s="19">
        <v>158.9</v>
      </c>
      <c r="AE62" s="19">
        <v>122.9</v>
      </c>
      <c r="AF62" s="19">
        <v>107.8</v>
      </c>
      <c r="AG62" s="19">
        <v>128.19999999999999</v>
      </c>
      <c r="AH62" s="19">
        <v>119.3</v>
      </c>
      <c r="AI62" s="19">
        <v>147.5</v>
      </c>
      <c r="AJ62" s="19">
        <v>146.19999999999999</v>
      </c>
      <c r="AK62" s="19">
        <v>154.1</v>
      </c>
      <c r="AL62" s="19">
        <v>154.1</v>
      </c>
      <c r="AM62" s="19">
        <v>158.5</v>
      </c>
      <c r="AN62" s="19">
        <v>129.30000000000001</v>
      </c>
      <c r="AO62" s="19">
        <v>129.30000000000001</v>
      </c>
      <c r="AP62" s="19">
        <v>129.30000000000001</v>
      </c>
      <c r="AQ62" s="19">
        <v>131.5</v>
      </c>
      <c r="AR62" s="19">
        <v>131.5</v>
      </c>
      <c r="AS62" s="19">
        <v>131.5</v>
      </c>
      <c r="AT62" s="19">
        <v>131.5</v>
      </c>
      <c r="AU62" s="19">
        <v>131.5</v>
      </c>
      <c r="AV62" s="19">
        <v>131.5</v>
      </c>
      <c r="AW62" s="19">
        <v>131.5</v>
      </c>
      <c r="AX62" s="19">
        <v>131.5</v>
      </c>
      <c r="AY62" s="19">
        <v>131.5</v>
      </c>
      <c r="AZ62" s="19">
        <v>131.5</v>
      </c>
      <c r="BA62" s="19">
        <v>131.5</v>
      </c>
      <c r="BB62" s="19">
        <v>179.3</v>
      </c>
      <c r="BC62" s="19">
        <v>153.19999999999999</v>
      </c>
      <c r="BD62" s="19">
        <v>150.9</v>
      </c>
      <c r="BE62" s="19">
        <v>159.4</v>
      </c>
      <c r="BF62" s="19">
        <v>162.9</v>
      </c>
      <c r="BG62" s="19">
        <v>181.8</v>
      </c>
      <c r="BH62" s="19">
        <v>170.1</v>
      </c>
      <c r="BI62" s="19">
        <v>153</v>
      </c>
      <c r="BJ62" s="19">
        <v>145</v>
      </c>
      <c r="BK62" s="19">
        <v>142.6</v>
      </c>
      <c r="BL62" s="19">
        <v>139.19999999999999</v>
      </c>
      <c r="BM62" s="19">
        <v>137.4</v>
      </c>
      <c r="BN62" s="19">
        <v>146.4</v>
      </c>
      <c r="BO62" s="19">
        <v>135.69999999999999</v>
      </c>
      <c r="BP62" s="19">
        <v>127.8</v>
      </c>
      <c r="BQ62" s="19">
        <v>124.2</v>
      </c>
      <c r="BR62" s="19">
        <v>126.9</v>
      </c>
      <c r="BS62" s="19">
        <v>133.5</v>
      </c>
      <c r="BT62" s="19">
        <v>140.6</v>
      </c>
      <c r="BU62" s="19">
        <v>128.30000000000001</v>
      </c>
      <c r="BV62" s="19">
        <v>128.30000000000001</v>
      </c>
      <c r="BW62" s="19">
        <v>134.69999999999999</v>
      </c>
      <c r="BX62" s="19">
        <v>138.69999999999999</v>
      </c>
      <c r="BY62" s="19">
        <v>146.1</v>
      </c>
      <c r="BZ62" s="19">
        <v>145.80000000000001</v>
      </c>
      <c r="CA62" s="19">
        <v>130.1</v>
      </c>
      <c r="CB62" s="19">
        <v>116</v>
      </c>
      <c r="CC62" s="19">
        <v>114</v>
      </c>
      <c r="CD62" s="19">
        <v>113.9</v>
      </c>
      <c r="CE62" s="19">
        <v>114.6</v>
      </c>
      <c r="CF62" s="19">
        <v>125.8</v>
      </c>
      <c r="CG62" s="19">
        <v>126.1</v>
      </c>
      <c r="CH62" s="19">
        <v>127.5</v>
      </c>
      <c r="CI62" s="19">
        <v>126.9</v>
      </c>
      <c r="CJ62" s="19">
        <v>137.19999999999999</v>
      </c>
      <c r="CK62" s="19">
        <v>144.1</v>
      </c>
      <c r="CL62" s="19">
        <v>164.5</v>
      </c>
      <c r="CM62" s="19">
        <v>159.5</v>
      </c>
      <c r="CN62" s="19">
        <v>123.7</v>
      </c>
      <c r="CO62" s="19">
        <v>125.3</v>
      </c>
      <c r="CP62" s="19">
        <v>133.6</v>
      </c>
      <c r="CQ62" s="19">
        <v>144.5</v>
      </c>
      <c r="CR62" s="19">
        <v>130.5</v>
      </c>
      <c r="CS62" s="19">
        <v>126.5</v>
      </c>
      <c r="CT62" s="19">
        <v>120.9</v>
      </c>
      <c r="CU62" s="19">
        <v>110</v>
      </c>
      <c r="CV62" s="19">
        <v>110</v>
      </c>
      <c r="CW62" s="19">
        <v>111.9</v>
      </c>
      <c r="CX62" s="19">
        <v>120</v>
      </c>
      <c r="CY62" s="19">
        <v>111.6</v>
      </c>
      <c r="CZ62" s="19">
        <v>106.7</v>
      </c>
      <c r="DA62" s="19">
        <v>116</v>
      </c>
      <c r="DB62" s="19">
        <v>126.8</v>
      </c>
      <c r="DC62" s="19">
        <v>133.30000000000001</v>
      </c>
      <c r="DD62" s="19">
        <v>133.5</v>
      </c>
      <c r="DE62" s="19">
        <v>133.5</v>
      </c>
      <c r="DF62" s="19">
        <v>133.5</v>
      </c>
      <c r="DG62" s="19">
        <v>133.5</v>
      </c>
      <c r="DH62" s="19">
        <v>133.5</v>
      </c>
      <c r="DI62" s="19">
        <v>133.5</v>
      </c>
      <c r="DJ62" s="19">
        <v>130.30000000000001</v>
      </c>
      <c r="DK62" s="19">
        <v>120</v>
      </c>
      <c r="DL62" s="19">
        <v>104.1</v>
      </c>
      <c r="DM62" s="19">
        <v>114</v>
      </c>
      <c r="DN62" s="19">
        <v>116.6</v>
      </c>
      <c r="DO62" s="19">
        <v>112</v>
      </c>
      <c r="DP62" s="19">
        <v>113</v>
      </c>
      <c r="DQ62" s="19">
        <v>113</v>
      </c>
      <c r="DR62" s="19">
        <v>113</v>
      </c>
      <c r="DS62" s="19">
        <v>113</v>
      </c>
      <c r="DT62" s="19">
        <v>113</v>
      </c>
      <c r="DU62" s="19">
        <v>113</v>
      </c>
      <c r="DV62" s="19">
        <v>111.9</v>
      </c>
      <c r="DW62" s="19">
        <v>119.5</v>
      </c>
    </row>
    <row r="63" spans="1:127">
      <c r="A63" s="17" t="s">
        <v>719</v>
      </c>
      <c r="B63" s="17" t="s">
        <v>720</v>
      </c>
      <c r="C63" s="18">
        <v>2.469E-2</v>
      </c>
      <c r="D63" s="19">
        <v>91.8</v>
      </c>
      <c r="E63" s="19">
        <v>94.3</v>
      </c>
      <c r="F63" s="19">
        <v>98.1</v>
      </c>
      <c r="G63" s="19">
        <v>99</v>
      </c>
      <c r="H63" s="19">
        <v>98.5</v>
      </c>
      <c r="I63" s="19">
        <v>102</v>
      </c>
      <c r="J63" s="19">
        <v>101.7</v>
      </c>
      <c r="K63" s="19">
        <v>104.1</v>
      </c>
      <c r="L63" s="19">
        <v>103.9</v>
      </c>
      <c r="M63" s="19">
        <v>112.2</v>
      </c>
      <c r="N63" s="19">
        <v>105.2</v>
      </c>
      <c r="O63" s="19">
        <v>104.1</v>
      </c>
      <c r="P63" s="19">
        <v>104.7</v>
      </c>
      <c r="Q63" s="19">
        <v>112.3</v>
      </c>
      <c r="R63" s="19">
        <v>110.5</v>
      </c>
      <c r="S63" s="19">
        <v>110.2</v>
      </c>
      <c r="T63" s="19">
        <v>112.6</v>
      </c>
      <c r="U63" s="19">
        <v>120.3</v>
      </c>
      <c r="V63" s="19">
        <v>124.5</v>
      </c>
      <c r="W63" s="19">
        <v>129</v>
      </c>
      <c r="X63" s="19">
        <v>131</v>
      </c>
      <c r="Y63" s="19">
        <v>125.6</v>
      </c>
      <c r="Z63" s="19">
        <v>126</v>
      </c>
      <c r="AA63" s="19">
        <v>127.8</v>
      </c>
      <c r="AB63" s="19">
        <v>127.8</v>
      </c>
      <c r="AC63" s="19">
        <v>126.8</v>
      </c>
      <c r="AD63" s="19">
        <v>132.19999999999999</v>
      </c>
      <c r="AE63" s="19">
        <v>134.69999999999999</v>
      </c>
      <c r="AF63" s="19">
        <v>135.80000000000001</v>
      </c>
      <c r="AG63" s="19">
        <v>136.9</v>
      </c>
      <c r="AH63" s="19">
        <v>141</v>
      </c>
      <c r="AI63" s="19">
        <v>141.4</v>
      </c>
      <c r="AJ63" s="19">
        <v>144.5</v>
      </c>
      <c r="AK63" s="19">
        <v>154</v>
      </c>
      <c r="AL63" s="19">
        <v>154</v>
      </c>
      <c r="AM63" s="19">
        <v>152.80000000000001</v>
      </c>
      <c r="AN63" s="19">
        <v>154.5</v>
      </c>
      <c r="AO63" s="19">
        <v>155</v>
      </c>
      <c r="AP63" s="19">
        <v>153.69999999999999</v>
      </c>
      <c r="AQ63" s="19">
        <v>158.80000000000001</v>
      </c>
      <c r="AR63" s="19">
        <v>158.80000000000001</v>
      </c>
      <c r="AS63" s="19">
        <v>158.80000000000001</v>
      </c>
      <c r="AT63" s="19">
        <v>158.80000000000001</v>
      </c>
      <c r="AU63" s="19">
        <v>158.80000000000001</v>
      </c>
      <c r="AV63" s="19">
        <v>158.80000000000001</v>
      </c>
      <c r="AW63" s="19">
        <v>158.80000000000001</v>
      </c>
      <c r="AX63" s="19">
        <v>158.80000000000001</v>
      </c>
      <c r="AY63" s="19">
        <v>158.80000000000001</v>
      </c>
      <c r="AZ63" s="19">
        <v>168.6</v>
      </c>
      <c r="BA63" s="19">
        <v>160.5</v>
      </c>
      <c r="BB63" s="19">
        <v>156.19999999999999</v>
      </c>
      <c r="BC63" s="19">
        <v>158.4</v>
      </c>
      <c r="BD63" s="19">
        <v>168.6</v>
      </c>
      <c r="BE63" s="19">
        <v>171.8</v>
      </c>
      <c r="BF63" s="19">
        <v>174.6</v>
      </c>
      <c r="BG63" s="19">
        <v>172.8</v>
      </c>
      <c r="BH63" s="19">
        <v>171.8</v>
      </c>
      <c r="BI63" s="19">
        <v>175.3</v>
      </c>
      <c r="BJ63" s="19">
        <v>178.1</v>
      </c>
      <c r="BK63" s="19">
        <v>178</v>
      </c>
      <c r="BL63" s="19">
        <v>177.8</v>
      </c>
      <c r="BM63" s="19">
        <v>171.6</v>
      </c>
      <c r="BN63" s="19">
        <v>172.1</v>
      </c>
      <c r="BO63" s="19">
        <v>166.5</v>
      </c>
      <c r="BP63" s="19">
        <v>169</v>
      </c>
      <c r="BQ63" s="19">
        <v>181</v>
      </c>
      <c r="BR63" s="19">
        <v>194.7</v>
      </c>
      <c r="BS63" s="19">
        <v>191.8</v>
      </c>
      <c r="BT63" s="19">
        <v>188.2</v>
      </c>
      <c r="BU63" s="19">
        <v>188.5</v>
      </c>
      <c r="BV63" s="19">
        <v>187.3</v>
      </c>
      <c r="BW63" s="19">
        <v>189.1</v>
      </c>
      <c r="BX63" s="19">
        <v>186.5</v>
      </c>
      <c r="BY63" s="19">
        <v>186.3</v>
      </c>
      <c r="BZ63" s="19">
        <v>184.5</v>
      </c>
      <c r="CA63" s="19">
        <v>189.9</v>
      </c>
      <c r="CB63" s="19">
        <v>187.1</v>
      </c>
      <c r="CC63" s="19">
        <v>185.2</v>
      </c>
      <c r="CD63" s="19">
        <v>190.8</v>
      </c>
      <c r="CE63" s="19">
        <v>194</v>
      </c>
      <c r="CF63" s="19">
        <v>199.3</v>
      </c>
      <c r="CG63" s="19">
        <v>197.6</v>
      </c>
      <c r="CH63" s="19">
        <v>192.5</v>
      </c>
      <c r="CI63" s="19">
        <v>191.6</v>
      </c>
      <c r="CJ63" s="19">
        <v>191.3</v>
      </c>
      <c r="CK63" s="19">
        <v>192.3</v>
      </c>
      <c r="CL63" s="19">
        <v>193.2</v>
      </c>
      <c r="CM63" s="19">
        <v>193.8</v>
      </c>
      <c r="CN63" s="19">
        <v>194.2</v>
      </c>
      <c r="CO63" s="19">
        <v>189.7</v>
      </c>
      <c r="CP63" s="19">
        <v>198.3</v>
      </c>
      <c r="CQ63" s="19">
        <v>197.6</v>
      </c>
      <c r="CR63" s="19">
        <v>201.3</v>
      </c>
      <c r="CS63" s="19">
        <v>201</v>
      </c>
      <c r="CT63" s="19">
        <v>200</v>
      </c>
      <c r="CU63" s="19">
        <v>194.2</v>
      </c>
      <c r="CV63" s="19">
        <v>192.4</v>
      </c>
      <c r="CW63" s="19">
        <v>194</v>
      </c>
      <c r="CX63" s="19">
        <v>194.8</v>
      </c>
      <c r="CY63" s="19">
        <v>193.5</v>
      </c>
      <c r="CZ63" s="19">
        <v>209.7</v>
      </c>
      <c r="DA63" s="19">
        <v>210.8</v>
      </c>
      <c r="DB63" s="19">
        <v>214.4</v>
      </c>
      <c r="DC63" s="19">
        <v>215.9</v>
      </c>
      <c r="DD63" s="19">
        <v>206.5</v>
      </c>
      <c r="DE63" s="19">
        <v>210.4</v>
      </c>
      <c r="DF63" s="19">
        <v>206.8</v>
      </c>
      <c r="DG63" s="19">
        <v>202.4</v>
      </c>
      <c r="DH63" s="19">
        <v>202.3</v>
      </c>
      <c r="DI63" s="19">
        <v>201.9</v>
      </c>
      <c r="DJ63" s="19">
        <v>198.6</v>
      </c>
      <c r="DK63" s="19">
        <v>203.5</v>
      </c>
      <c r="DL63" s="19">
        <v>224.8</v>
      </c>
      <c r="DM63" s="19">
        <v>234.6</v>
      </c>
      <c r="DN63" s="19">
        <v>232.7</v>
      </c>
      <c r="DO63" s="19">
        <v>234</v>
      </c>
      <c r="DP63" s="19">
        <v>234.5</v>
      </c>
      <c r="DQ63" s="19">
        <v>238.3</v>
      </c>
      <c r="DR63" s="19">
        <v>244.1</v>
      </c>
      <c r="DS63" s="19">
        <v>242.3</v>
      </c>
      <c r="DT63" s="19">
        <v>242.3</v>
      </c>
      <c r="DU63" s="19">
        <v>242.2</v>
      </c>
      <c r="DV63" s="19">
        <v>233.5</v>
      </c>
      <c r="DW63" s="19">
        <v>224.5</v>
      </c>
    </row>
    <row r="64" spans="1:127">
      <c r="A64" s="17" t="s">
        <v>721</v>
      </c>
      <c r="B64" s="17" t="s">
        <v>722</v>
      </c>
      <c r="C64" s="18">
        <v>2.5989999999999999E-2</v>
      </c>
      <c r="D64" s="19">
        <v>99.3</v>
      </c>
      <c r="E64" s="19">
        <v>99.8</v>
      </c>
      <c r="F64" s="19">
        <v>101.9</v>
      </c>
      <c r="G64" s="19">
        <v>102.6</v>
      </c>
      <c r="H64" s="19">
        <v>106.9</v>
      </c>
      <c r="I64" s="19">
        <v>103.3</v>
      </c>
      <c r="J64" s="19">
        <v>107.2</v>
      </c>
      <c r="K64" s="19">
        <v>114.5</v>
      </c>
      <c r="L64" s="19">
        <v>138.69999999999999</v>
      </c>
      <c r="M64" s="19">
        <v>140.9</v>
      </c>
      <c r="N64" s="19">
        <v>136.6</v>
      </c>
      <c r="O64" s="19">
        <v>140.4</v>
      </c>
      <c r="P64" s="19">
        <v>140.19999999999999</v>
      </c>
      <c r="Q64" s="19">
        <v>139.9</v>
      </c>
      <c r="R64" s="19">
        <v>136.6</v>
      </c>
      <c r="S64" s="19">
        <v>137</v>
      </c>
      <c r="T64" s="19">
        <v>142.4</v>
      </c>
      <c r="U64" s="19">
        <v>145.5</v>
      </c>
      <c r="V64" s="19">
        <v>145.19999999999999</v>
      </c>
      <c r="W64" s="19">
        <v>136.5</v>
      </c>
      <c r="X64" s="19">
        <v>149.9</v>
      </c>
      <c r="Y64" s="19">
        <v>155</v>
      </c>
      <c r="Z64" s="19">
        <v>154.6</v>
      </c>
      <c r="AA64" s="19">
        <v>155.80000000000001</v>
      </c>
      <c r="AB64" s="19">
        <v>156</v>
      </c>
      <c r="AC64" s="19">
        <v>172</v>
      </c>
      <c r="AD64" s="19">
        <v>155.9</v>
      </c>
      <c r="AE64" s="19">
        <v>155.9</v>
      </c>
      <c r="AF64" s="19">
        <v>157.4</v>
      </c>
      <c r="AG64" s="19">
        <v>156.5</v>
      </c>
      <c r="AH64" s="19">
        <v>162.5</v>
      </c>
      <c r="AI64" s="19">
        <v>167.8</v>
      </c>
      <c r="AJ64" s="19">
        <v>168.9</v>
      </c>
      <c r="AK64" s="19">
        <v>174.6</v>
      </c>
      <c r="AL64" s="19">
        <v>174.6</v>
      </c>
      <c r="AM64" s="19">
        <v>172.7</v>
      </c>
      <c r="AN64" s="19">
        <v>150</v>
      </c>
      <c r="AO64" s="19">
        <v>166.9</v>
      </c>
      <c r="AP64" s="19">
        <v>168</v>
      </c>
      <c r="AQ64" s="19">
        <v>171.1</v>
      </c>
      <c r="AR64" s="19">
        <v>171.1</v>
      </c>
      <c r="AS64" s="19">
        <v>171.1</v>
      </c>
      <c r="AT64" s="19">
        <v>171.1</v>
      </c>
      <c r="AU64" s="19">
        <v>171.1</v>
      </c>
      <c r="AV64" s="19">
        <v>171.1</v>
      </c>
      <c r="AW64" s="19">
        <v>171.1</v>
      </c>
      <c r="AX64" s="19">
        <v>171.1</v>
      </c>
      <c r="AY64" s="19">
        <v>171.1</v>
      </c>
      <c r="AZ64" s="19">
        <v>167.6</v>
      </c>
      <c r="BA64" s="19">
        <v>162.4</v>
      </c>
      <c r="BB64" s="19">
        <v>155.30000000000001</v>
      </c>
      <c r="BC64" s="19">
        <v>154.80000000000001</v>
      </c>
      <c r="BD64" s="19">
        <v>161.80000000000001</v>
      </c>
      <c r="BE64" s="19">
        <v>162.5</v>
      </c>
      <c r="BF64" s="19">
        <v>166.9</v>
      </c>
      <c r="BG64" s="19">
        <v>174.8</v>
      </c>
      <c r="BH64" s="19">
        <v>177.3</v>
      </c>
      <c r="BI64" s="19">
        <v>187.7</v>
      </c>
      <c r="BJ64" s="19">
        <v>191.5</v>
      </c>
      <c r="BK64" s="19">
        <v>192</v>
      </c>
      <c r="BL64" s="19">
        <v>190.1</v>
      </c>
      <c r="BM64" s="19">
        <v>185.4</v>
      </c>
      <c r="BN64" s="19">
        <v>185.3</v>
      </c>
      <c r="BO64" s="19">
        <v>178.6</v>
      </c>
      <c r="BP64" s="19">
        <v>180.2</v>
      </c>
      <c r="BQ64" s="19">
        <v>181.4</v>
      </c>
      <c r="BR64" s="19">
        <v>190.8</v>
      </c>
      <c r="BS64" s="19">
        <v>183.4</v>
      </c>
      <c r="BT64" s="19">
        <v>176.2</v>
      </c>
      <c r="BU64" s="19">
        <v>177.1</v>
      </c>
      <c r="BV64" s="19">
        <v>176.8</v>
      </c>
      <c r="BW64" s="19">
        <v>180.8</v>
      </c>
      <c r="BX64" s="19">
        <v>181.7</v>
      </c>
      <c r="BY64" s="19">
        <v>179.7</v>
      </c>
      <c r="BZ64" s="19">
        <v>177.6</v>
      </c>
      <c r="CA64" s="19">
        <v>181</v>
      </c>
      <c r="CB64" s="19">
        <v>184.2</v>
      </c>
      <c r="CC64" s="19">
        <v>188.1</v>
      </c>
      <c r="CD64" s="19">
        <v>186.1</v>
      </c>
      <c r="CE64" s="19">
        <v>187.9</v>
      </c>
      <c r="CF64" s="19">
        <v>187.8</v>
      </c>
      <c r="CG64" s="19">
        <v>185.1</v>
      </c>
      <c r="CH64" s="19">
        <v>184.9</v>
      </c>
      <c r="CI64" s="19">
        <v>186.3</v>
      </c>
      <c r="CJ64" s="19">
        <v>184</v>
      </c>
      <c r="CK64" s="19">
        <v>178.9</v>
      </c>
      <c r="CL64" s="19">
        <v>178.2</v>
      </c>
      <c r="CM64" s="19">
        <v>176.4</v>
      </c>
      <c r="CN64" s="19">
        <v>181.8</v>
      </c>
      <c r="CO64" s="19">
        <v>188.9</v>
      </c>
      <c r="CP64" s="19">
        <v>190.7</v>
      </c>
      <c r="CQ64" s="19">
        <v>201</v>
      </c>
      <c r="CR64" s="19">
        <v>206</v>
      </c>
      <c r="CS64" s="19">
        <v>207.1</v>
      </c>
      <c r="CT64" s="19">
        <v>208.5</v>
      </c>
      <c r="CU64" s="19">
        <v>207.9</v>
      </c>
      <c r="CV64" s="19">
        <v>208.3</v>
      </c>
      <c r="CW64" s="19">
        <v>211.7</v>
      </c>
      <c r="CX64" s="19">
        <v>201.2</v>
      </c>
      <c r="CY64" s="19">
        <v>204.9</v>
      </c>
      <c r="CZ64" s="19">
        <v>225.8</v>
      </c>
      <c r="DA64" s="19">
        <v>231.3</v>
      </c>
      <c r="DB64" s="19">
        <v>233.5</v>
      </c>
      <c r="DC64" s="19">
        <v>232.5</v>
      </c>
      <c r="DD64" s="19">
        <v>232.6</v>
      </c>
      <c r="DE64" s="19">
        <v>229.9</v>
      </c>
      <c r="DF64" s="19">
        <v>226</v>
      </c>
      <c r="DG64" s="19">
        <v>219</v>
      </c>
      <c r="DH64" s="19">
        <v>216.1</v>
      </c>
      <c r="DI64" s="19">
        <v>215.9</v>
      </c>
      <c r="DJ64" s="19">
        <v>218.1</v>
      </c>
      <c r="DK64" s="19">
        <v>218.1</v>
      </c>
      <c r="DL64" s="19">
        <v>219.6</v>
      </c>
      <c r="DM64" s="19">
        <v>223.4</v>
      </c>
      <c r="DN64" s="19">
        <v>220.4</v>
      </c>
      <c r="DO64" s="19">
        <v>221.5</v>
      </c>
      <c r="DP64" s="19">
        <v>225.3</v>
      </c>
      <c r="DQ64" s="19">
        <v>242.4</v>
      </c>
      <c r="DR64" s="19">
        <v>240</v>
      </c>
      <c r="DS64" s="19">
        <v>240.7</v>
      </c>
      <c r="DT64" s="19">
        <v>240.5</v>
      </c>
      <c r="DU64" s="19">
        <v>241.5</v>
      </c>
      <c r="DV64" s="19">
        <v>240.2</v>
      </c>
      <c r="DW64" s="19">
        <v>244</v>
      </c>
    </row>
    <row r="65" spans="1:127">
      <c r="A65" s="17" t="s">
        <v>723</v>
      </c>
      <c r="B65" s="17" t="s">
        <v>724</v>
      </c>
      <c r="C65" s="18">
        <v>4.4399899999999999</v>
      </c>
      <c r="D65" s="19">
        <v>105.1</v>
      </c>
      <c r="E65" s="19">
        <v>105.4</v>
      </c>
      <c r="F65" s="19">
        <v>106.2</v>
      </c>
      <c r="G65" s="19">
        <v>107.2</v>
      </c>
      <c r="H65" s="19">
        <v>106.7</v>
      </c>
      <c r="I65" s="19">
        <v>107.5</v>
      </c>
      <c r="J65" s="19">
        <v>108.3</v>
      </c>
      <c r="K65" s="19">
        <v>108.5</v>
      </c>
      <c r="L65" s="19">
        <v>108</v>
      </c>
      <c r="M65" s="19">
        <v>108.7</v>
      </c>
      <c r="N65" s="19">
        <v>109.8</v>
      </c>
      <c r="O65" s="19">
        <v>109.8</v>
      </c>
      <c r="P65" s="19">
        <v>110.3</v>
      </c>
      <c r="Q65" s="19">
        <v>111.8</v>
      </c>
      <c r="R65" s="19">
        <v>112.6</v>
      </c>
      <c r="S65" s="19">
        <v>113.5</v>
      </c>
      <c r="T65" s="19">
        <v>114.4</v>
      </c>
      <c r="U65" s="19">
        <v>115.4</v>
      </c>
      <c r="V65" s="19">
        <v>116.6</v>
      </c>
      <c r="W65" s="19">
        <v>117.4</v>
      </c>
      <c r="X65" s="19">
        <v>118.6</v>
      </c>
      <c r="Y65" s="19">
        <v>118.6</v>
      </c>
      <c r="Z65" s="19">
        <v>120.9</v>
      </c>
      <c r="AA65" s="19">
        <v>121.6</v>
      </c>
      <c r="AB65" s="19">
        <v>120.9</v>
      </c>
      <c r="AC65" s="19">
        <v>123.4</v>
      </c>
      <c r="AD65" s="19">
        <v>124.8</v>
      </c>
      <c r="AE65" s="19">
        <v>125.2</v>
      </c>
      <c r="AF65" s="19">
        <v>126.5</v>
      </c>
      <c r="AG65" s="19">
        <v>126.6</v>
      </c>
      <c r="AH65" s="19">
        <v>127</v>
      </c>
      <c r="AI65" s="19">
        <v>128.5</v>
      </c>
      <c r="AJ65" s="19">
        <v>129</v>
      </c>
      <c r="AK65" s="19">
        <v>129.19999999999999</v>
      </c>
      <c r="AL65" s="19">
        <v>129.1</v>
      </c>
      <c r="AM65" s="19">
        <v>129.19999999999999</v>
      </c>
      <c r="AN65" s="19">
        <v>129.69999999999999</v>
      </c>
      <c r="AO65" s="19">
        <v>130.19999999999999</v>
      </c>
      <c r="AP65" s="19">
        <v>130.4</v>
      </c>
      <c r="AQ65" s="19">
        <v>130.30000000000001</v>
      </c>
      <c r="AR65" s="19">
        <v>130.30000000000001</v>
      </c>
      <c r="AS65" s="19">
        <v>130.30000000000001</v>
      </c>
      <c r="AT65" s="19">
        <v>130.30000000000001</v>
      </c>
      <c r="AU65" s="19">
        <v>130.30000000000001</v>
      </c>
      <c r="AV65" s="19">
        <v>130.4</v>
      </c>
      <c r="AW65" s="19">
        <v>131.1</v>
      </c>
      <c r="AX65" s="19">
        <v>131.30000000000001</v>
      </c>
      <c r="AY65" s="19">
        <v>131.69999999999999</v>
      </c>
      <c r="AZ65" s="19">
        <v>131.9</v>
      </c>
      <c r="BA65" s="19">
        <v>132.1</v>
      </c>
      <c r="BB65" s="19">
        <v>133.4</v>
      </c>
      <c r="BC65" s="19">
        <v>134.19999999999999</v>
      </c>
      <c r="BD65" s="19">
        <v>134.4</v>
      </c>
      <c r="BE65" s="19">
        <v>134.6</v>
      </c>
      <c r="BF65" s="19">
        <v>134.80000000000001</v>
      </c>
      <c r="BG65" s="19">
        <v>134.69999999999999</v>
      </c>
      <c r="BH65" s="19">
        <v>135</v>
      </c>
      <c r="BI65" s="19">
        <v>135</v>
      </c>
      <c r="BJ65" s="19">
        <v>135.4</v>
      </c>
      <c r="BK65" s="19">
        <v>136.5</v>
      </c>
      <c r="BL65" s="19">
        <v>137.69999999999999</v>
      </c>
      <c r="BM65" s="19">
        <v>138.5</v>
      </c>
      <c r="BN65" s="19">
        <v>139.19999999999999</v>
      </c>
      <c r="BO65" s="19">
        <v>139.19999999999999</v>
      </c>
      <c r="BP65" s="19">
        <v>139.69999999999999</v>
      </c>
      <c r="BQ65" s="19">
        <v>140.4</v>
      </c>
      <c r="BR65" s="19">
        <v>140.19999999999999</v>
      </c>
      <c r="BS65" s="19">
        <v>140.19999999999999</v>
      </c>
      <c r="BT65" s="19">
        <v>140.19999999999999</v>
      </c>
      <c r="BU65" s="19">
        <v>140.30000000000001</v>
      </c>
      <c r="BV65" s="19">
        <v>140.6</v>
      </c>
      <c r="BW65" s="19">
        <v>140.69999999999999</v>
      </c>
      <c r="BX65" s="19">
        <v>141.19999999999999</v>
      </c>
      <c r="BY65" s="19">
        <v>141.80000000000001</v>
      </c>
      <c r="BZ65" s="19">
        <v>142.5</v>
      </c>
      <c r="CA65" s="19">
        <v>143.19999999999999</v>
      </c>
      <c r="CB65" s="19">
        <v>143.69999999999999</v>
      </c>
      <c r="CC65" s="19">
        <v>143.5</v>
      </c>
      <c r="CD65" s="19">
        <v>144.1</v>
      </c>
      <c r="CE65" s="19">
        <v>144.1</v>
      </c>
      <c r="CF65" s="19">
        <v>143.69999999999999</v>
      </c>
      <c r="CG65" s="19">
        <v>143.4</v>
      </c>
      <c r="CH65" s="19">
        <v>142.9</v>
      </c>
      <c r="CI65" s="19">
        <v>143.19999999999999</v>
      </c>
      <c r="CJ65" s="19">
        <v>143.19999999999999</v>
      </c>
      <c r="CK65" s="19">
        <v>143.4</v>
      </c>
      <c r="CL65" s="19">
        <v>145.5</v>
      </c>
      <c r="CM65" s="19">
        <v>145.30000000000001</v>
      </c>
      <c r="CN65" s="19">
        <v>145.9</v>
      </c>
      <c r="CO65" s="19">
        <v>145.69999999999999</v>
      </c>
      <c r="CP65" s="19">
        <v>146.19999999999999</v>
      </c>
      <c r="CQ65" s="19">
        <v>146.6</v>
      </c>
      <c r="CR65" s="19">
        <v>148.5</v>
      </c>
      <c r="CS65" s="19">
        <v>149</v>
      </c>
      <c r="CT65" s="19">
        <v>149.6</v>
      </c>
      <c r="CU65" s="19">
        <v>151.19999999999999</v>
      </c>
      <c r="CV65" s="19">
        <v>151.6</v>
      </c>
      <c r="CW65" s="19">
        <v>151.4</v>
      </c>
      <c r="CX65" s="19">
        <v>151.9</v>
      </c>
      <c r="CY65" s="19">
        <v>152.1</v>
      </c>
      <c r="CZ65" s="19">
        <v>152.30000000000001</v>
      </c>
      <c r="DA65" s="19">
        <v>153.80000000000001</v>
      </c>
      <c r="DB65" s="19">
        <v>154.6</v>
      </c>
      <c r="DC65" s="19">
        <v>154.69999999999999</v>
      </c>
      <c r="DD65" s="19">
        <v>154.1</v>
      </c>
      <c r="DE65" s="19">
        <v>154</v>
      </c>
      <c r="DF65" s="19">
        <v>154.9</v>
      </c>
      <c r="DG65" s="19">
        <v>155.19999999999999</v>
      </c>
      <c r="DH65" s="19">
        <v>154.69999999999999</v>
      </c>
      <c r="DI65" s="19">
        <v>154.9</v>
      </c>
      <c r="DJ65" s="19">
        <v>154.4</v>
      </c>
      <c r="DK65" s="19">
        <v>155.9</v>
      </c>
      <c r="DL65" s="19">
        <v>157</v>
      </c>
      <c r="DM65" s="19">
        <v>156.80000000000001</v>
      </c>
      <c r="DN65" s="19">
        <v>157.30000000000001</v>
      </c>
      <c r="DO65" s="19">
        <v>157.5</v>
      </c>
      <c r="DP65" s="19">
        <v>157.30000000000001</v>
      </c>
      <c r="DQ65" s="19">
        <v>157.4</v>
      </c>
      <c r="DR65" s="19">
        <v>157.80000000000001</v>
      </c>
      <c r="DS65" s="19">
        <v>161.6</v>
      </c>
      <c r="DT65" s="19">
        <v>163.30000000000001</v>
      </c>
      <c r="DU65" s="19">
        <v>163.9</v>
      </c>
      <c r="DV65" s="19">
        <v>164.2</v>
      </c>
      <c r="DW65" s="19">
        <v>164.4</v>
      </c>
    </row>
    <row r="66" spans="1:127">
      <c r="A66" s="17" t="s">
        <v>725</v>
      </c>
      <c r="B66" s="17" t="s">
        <v>726</v>
      </c>
      <c r="C66" s="18">
        <v>4.4399899999999999</v>
      </c>
      <c r="D66" s="19">
        <v>105.1</v>
      </c>
      <c r="E66" s="19">
        <v>105.4</v>
      </c>
      <c r="F66" s="19">
        <v>106.2</v>
      </c>
      <c r="G66" s="19">
        <v>107.2</v>
      </c>
      <c r="H66" s="19">
        <v>106.7</v>
      </c>
      <c r="I66" s="19">
        <v>107.5</v>
      </c>
      <c r="J66" s="19">
        <v>108.3</v>
      </c>
      <c r="K66" s="19">
        <v>108.5</v>
      </c>
      <c r="L66" s="19">
        <v>108</v>
      </c>
      <c r="M66" s="19">
        <v>108.7</v>
      </c>
      <c r="N66" s="19">
        <v>109.8</v>
      </c>
      <c r="O66" s="19">
        <v>109.8</v>
      </c>
      <c r="P66" s="19">
        <v>110.3</v>
      </c>
      <c r="Q66" s="19">
        <v>111.8</v>
      </c>
      <c r="R66" s="19">
        <v>112.6</v>
      </c>
      <c r="S66" s="19">
        <v>113.5</v>
      </c>
      <c r="T66" s="19">
        <v>114.4</v>
      </c>
      <c r="U66" s="19">
        <v>115.4</v>
      </c>
      <c r="V66" s="19">
        <v>116.6</v>
      </c>
      <c r="W66" s="19">
        <v>117.4</v>
      </c>
      <c r="X66" s="19">
        <v>118.6</v>
      </c>
      <c r="Y66" s="19">
        <v>118.6</v>
      </c>
      <c r="Z66" s="19">
        <v>120.9</v>
      </c>
      <c r="AA66" s="19">
        <v>121.6</v>
      </c>
      <c r="AB66" s="19">
        <v>120.9</v>
      </c>
      <c r="AC66" s="19">
        <v>123.4</v>
      </c>
      <c r="AD66" s="19">
        <v>124.8</v>
      </c>
      <c r="AE66" s="19">
        <v>125.2</v>
      </c>
      <c r="AF66" s="19">
        <v>126.5</v>
      </c>
      <c r="AG66" s="19">
        <v>126.6</v>
      </c>
      <c r="AH66" s="19">
        <v>127</v>
      </c>
      <c r="AI66" s="19">
        <v>128.5</v>
      </c>
      <c r="AJ66" s="19">
        <v>129</v>
      </c>
      <c r="AK66" s="19">
        <v>129.19999999999999</v>
      </c>
      <c r="AL66" s="19">
        <v>129.1</v>
      </c>
      <c r="AM66" s="19">
        <v>129.19999999999999</v>
      </c>
      <c r="AN66" s="19">
        <v>129.69999999999999</v>
      </c>
      <c r="AO66" s="19">
        <v>130.19999999999999</v>
      </c>
      <c r="AP66" s="19">
        <v>130.4</v>
      </c>
      <c r="AQ66" s="19">
        <v>130.30000000000001</v>
      </c>
      <c r="AR66" s="19">
        <v>130.30000000000001</v>
      </c>
      <c r="AS66" s="19">
        <v>130.30000000000001</v>
      </c>
      <c r="AT66" s="19">
        <v>130.30000000000001</v>
      </c>
      <c r="AU66" s="19">
        <v>130.30000000000001</v>
      </c>
      <c r="AV66" s="19">
        <v>130.4</v>
      </c>
      <c r="AW66" s="19">
        <v>131.1</v>
      </c>
      <c r="AX66" s="19">
        <v>131.30000000000001</v>
      </c>
      <c r="AY66" s="19">
        <v>131.69999999999999</v>
      </c>
      <c r="AZ66" s="19">
        <v>131.9</v>
      </c>
      <c r="BA66" s="19">
        <v>132.1</v>
      </c>
      <c r="BB66" s="19">
        <v>133.4</v>
      </c>
      <c r="BC66" s="19">
        <v>134.19999999999999</v>
      </c>
      <c r="BD66" s="19">
        <v>134.4</v>
      </c>
      <c r="BE66" s="19">
        <v>134.6</v>
      </c>
      <c r="BF66" s="19">
        <v>134.80000000000001</v>
      </c>
      <c r="BG66" s="19">
        <v>134.69999999999999</v>
      </c>
      <c r="BH66" s="19">
        <v>135</v>
      </c>
      <c r="BI66" s="19">
        <v>135</v>
      </c>
      <c r="BJ66" s="19">
        <v>135.4</v>
      </c>
      <c r="BK66" s="19">
        <v>136.5</v>
      </c>
      <c r="BL66" s="19">
        <v>137.69999999999999</v>
      </c>
      <c r="BM66" s="19">
        <v>138.5</v>
      </c>
      <c r="BN66" s="19">
        <v>139.19999999999999</v>
      </c>
      <c r="BO66" s="19">
        <v>139.19999999999999</v>
      </c>
      <c r="BP66" s="19">
        <v>139.69999999999999</v>
      </c>
      <c r="BQ66" s="19">
        <v>140.4</v>
      </c>
      <c r="BR66" s="19">
        <v>140.19999999999999</v>
      </c>
      <c r="BS66" s="19">
        <v>140.19999999999999</v>
      </c>
      <c r="BT66" s="19">
        <v>140.19999999999999</v>
      </c>
      <c r="BU66" s="19">
        <v>140.30000000000001</v>
      </c>
      <c r="BV66" s="19">
        <v>140.6</v>
      </c>
      <c r="BW66" s="19">
        <v>140.69999999999999</v>
      </c>
      <c r="BX66" s="19">
        <v>141.19999999999999</v>
      </c>
      <c r="BY66" s="19">
        <v>141.80000000000001</v>
      </c>
      <c r="BZ66" s="19">
        <v>142.5</v>
      </c>
      <c r="CA66" s="19">
        <v>143.19999999999999</v>
      </c>
      <c r="CB66" s="19">
        <v>143.69999999999999</v>
      </c>
      <c r="CC66" s="19">
        <v>143.5</v>
      </c>
      <c r="CD66" s="19">
        <v>144.1</v>
      </c>
      <c r="CE66" s="19">
        <v>144.1</v>
      </c>
      <c r="CF66" s="19">
        <v>143.69999999999999</v>
      </c>
      <c r="CG66" s="19">
        <v>143.4</v>
      </c>
      <c r="CH66" s="19">
        <v>142.9</v>
      </c>
      <c r="CI66" s="19">
        <v>143.19999999999999</v>
      </c>
      <c r="CJ66" s="19">
        <v>143.19999999999999</v>
      </c>
      <c r="CK66" s="19">
        <v>143.4</v>
      </c>
      <c r="CL66" s="19">
        <v>145.5</v>
      </c>
      <c r="CM66" s="19">
        <v>145.30000000000001</v>
      </c>
      <c r="CN66" s="19">
        <v>145.9</v>
      </c>
      <c r="CO66" s="19">
        <v>145.69999999999999</v>
      </c>
      <c r="CP66" s="19">
        <v>146.19999999999999</v>
      </c>
      <c r="CQ66" s="19">
        <v>146.6</v>
      </c>
      <c r="CR66" s="19">
        <v>148.5</v>
      </c>
      <c r="CS66" s="19">
        <v>149</v>
      </c>
      <c r="CT66" s="19">
        <v>149.6</v>
      </c>
      <c r="CU66" s="19">
        <v>151.19999999999999</v>
      </c>
      <c r="CV66" s="19">
        <v>151.6</v>
      </c>
      <c r="CW66" s="19">
        <v>151.4</v>
      </c>
      <c r="CX66" s="19">
        <v>151.9</v>
      </c>
      <c r="CY66" s="19">
        <v>152.1</v>
      </c>
      <c r="CZ66" s="19">
        <v>152.30000000000001</v>
      </c>
      <c r="DA66" s="19">
        <v>153.80000000000001</v>
      </c>
      <c r="DB66" s="19">
        <v>154.6</v>
      </c>
      <c r="DC66" s="19">
        <v>154.69999999999999</v>
      </c>
      <c r="DD66" s="19">
        <v>154.1</v>
      </c>
      <c r="DE66" s="19">
        <v>154</v>
      </c>
      <c r="DF66" s="19">
        <v>154.9</v>
      </c>
      <c r="DG66" s="19">
        <v>155.19999999999999</v>
      </c>
      <c r="DH66" s="19">
        <v>154.69999999999999</v>
      </c>
      <c r="DI66" s="19">
        <v>154.9</v>
      </c>
      <c r="DJ66" s="19">
        <v>154.4</v>
      </c>
      <c r="DK66" s="19">
        <v>155.9</v>
      </c>
      <c r="DL66" s="19">
        <v>157</v>
      </c>
      <c r="DM66" s="19">
        <v>156.80000000000001</v>
      </c>
      <c r="DN66" s="19">
        <v>157.30000000000001</v>
      </c>
      <c r="DO66" s="19">
        <v>157.5</v>
      </c>
      <c r="DP66" s="19">
        <v>157.30000000000001</v>
      </c>
      <c r="DQ66" s="19">
        <v>157.4</v>
      </c>
      <c r="DR66" s="19">
        <v>157.80000000000001</v>
      </c>
      <c r="DS66" s="19">
        <v>161.6</v>
      </c>
      <c r="DT66" s="19">
        <v>163.30000000000001</v>
      </c>
      <c r="DU66" s="19">
        <v>163.9</v>
      </c>
      <c r="DV66" s="19">
        <v>164.2</v>
      </c>
      <c r="DW66" s="19">
        <v>164.4</v>
      </c>
    </row>
    <row r="67" spans="1:127">
      <c r="A67" s="17" t="s">
        <v>727</v>
      </c>
      <c r="B67" s="17" t="s">
        <v>728</v>
      </c>
      <c r="C67" s="18">
        <v>2.4015599999999999</v>
      </c>
      <c r="D67" s="19">
        <v>105.8</v>
      </c>
      <c r="E67" s="19">
        <v>108.3</v>
      </c>
      <c r="F67" s="19">
        <v>111.3</v>
      </c>
      <c r="G67" s="19">
        <v>111.2</v>
      </c>
      <c r="H67" s="19">
        <v>111.4</v>
      </c>
      <c r="I67" s="19">
        <v>114</v>
      </c>
      <c r="J67" s="19">
        <v>111.7</v>
      </c>
      <c r="K67" s="19">
        <v>110.9</v>
      </c>
      <c r="L67" s="19">
        <v>112.4</v>
      </c>
      <c r="M67" s="19">
        <v>119.4</v>
      </c>
      <c r="N67" s="19">
        <v>122.8</v>
      </c>
      <c r="O67" s="19">
        <v>120.2</v>
      </c>
      <c r="P67" s="19">
        <v>119.1</v>
      </c>
      <c r="Q67" s="19">
        <v>121.8</v>
      </c>
      <c r="R67" s="19">
        <v>127.7</v>
      </c>
      <c r="S67" s="19">
        <v>124.9</v>
      </c>
      <c r="T67" s="19">
        <v>126.5</v>
      </c>
      <c r="U67" s="19">
        <v>123.6</v>
      </c>
      <c r="V67" s="19">
        <v>125.6</v>
      </c>
      <c r="W67" s="19">
        <v>125.4</v>
      </c>
      <c r="X67" s="19">
        <v>127.9</v>
      </c>
      <c r="Y67" s="19">
        <v>132.80000000000001</v>
      </c>
      <c r="Z67" s="19">
        <v>130</v>
      </c>
      <c r="AA67" s="19">
        <v>127.6</v>
      </c>
      <c r="AB67" s="19">
        <v>124.2</v>
      </c>
      <c r="AC67" s="19">
        <v>130.69999999999999</v>
      </c>
      <c r="AD67" s="19">
        <v>133.4</v>
      </c>
      <c r="AE67" s="19">
        <v>131.5</v>
      </c>
      <c r="AF67" s="19">
        <v>131.19999999999999</v>
      </c>
      <c r="AG67" s="19">
        <v>130.69999999999999</v>
      </c>
      <c r="AH67" s="19">
        <v>132.5</v>
      </c>
      <c r="AI67" s="19">
        <v>133</v>
      </c>
      <c r="AJ67" s="19">
        <v>127.9</v>
      </c>
      <c r="AK67" s="19">
        <v>127.7</v>
      </c>
      <c r="AL67" s="19">
        <v>128.30000000000001</v>
      </c>
      <c r="AM67" s="19">
        <v>129.30000000000001</v>
      </c>
      <c r="AN67" s="19">
        <v>129.80000000000001</v>
      </c>
      <c r="AO67" s="19">
        <v>133.80000000000001</v>
      </c>
      <c r="AP67" s="19">
        <v>132.30000000000001</v>
      </c>
      <c r="AQ67" s="19">
        <v>131.19999999999999</v>
      </c>
      <c r="AR67" s="19">
        <v>128.5</v>
      </c>
      <c r="AS67" s="19">
        <v>127.6</v>
      </c>
      <c r="AT67" s="19">
        <v>128.6</v>
      </c>
      <c r="AU67" s="19">
        <v>130.1</v>
      </c>
      <c r="AV67" s="19">
        <v>135.69999999999999</v>
      </c>
      <c r="AW67" s="19">
        <v>135.80000000000001</v>
      </c>
      <c r="AX67" s="19">
        <v>134.30000000000001</v>
      </c>
      <c r="AY67" s="19">
        <v>135.1</v>
      </c>
      <c r="AZ67" s="19">
        <v>136.30000000000001</v>
      </c>
      <c r="BA67" s="19">
        <v>137.80000000000001</v>
      </c>
      <c r="BB67" s="19">
        <v>135.30000000000001</v>
      </c>
      <c r="BC67" s="19">
        <v>133.19999999999999</v>
      </c>
      <c r="BD67" s="19">
        <v>129.69999999999999</v>
      </c>
      <c r="BE67" s="19">
        <v>127.9</v>
      </c>
      <c r="BF67" s="19">
        <v>128.5</v>
      </c>
      <c r="BG67" s="19">
        <v>131.19999999999999</v>
      </c>
      <c r="BH67" s="19">
        <v>132</v>
      </c>
      <c r="BI67" s="19">
        <v>134.69999999999999</v>
      </c>
      <c r="BJ67" s="19">
        <v>135</v>
      </c>
      <c r="BK67" s="19">
        <v>134.19999999999999</v>
      </c>
      <c r="BL67" s="19">
        <v>135.19999999999999</v>
      </c>
      <c r="BM67" s="19">
        <v>136.4</v>
      </c>
      <c r="BN67" s="19">
        <v>138.30000000000001</v>
      </c>
      <c r="BO67" s="19">
        <v>138.1</v>
      </c>
      <c r="BP67" s="19">
        <v>134.9</v>
      </c>
      <c r="BQ67" s="19">
        <v>134.9</v>
      </c>
      <c r="BR67" s="19">
        <v>135.9</v>
      </c>
      <c r="BS67" s="19">
        <v>137.4</v>
      </c>
      <c r="BT67" s="19">
        <v>134.19999999999999</v>
      </c>
      <c r="BU67" s="19">
        <v>135.19999999999999</v>
      </c>
      <c r="BV67" s="19">
        <v>134.69999999999999</v>
      </c>
      <c r="BW67" s="19">
        <v>133.1</v>
      </c>
      <c r="BX67" s="19">
        <v>132.5</v>
      </c>
      <c r="BY67" s="19">
        <v>136.6</v>
      </c>
      <c r="BZ67" s="19">
        <v>138.19999999999999</v>
      </c>
      <c r="CA67" s="19">
        <v>139.30000000000001</v>
      </c>
      <c r="CB67" s="19">
        <v>134.9</v>
      </c>
      <c r="CC67" s="19">
        <v>134.30000000000001</v>
      </c>
      <c r="CD67" s="19">
        <v>135.30000000000001</v>
      </c>
      <c r="CE67" s="19">
        <v>137.4</v>
      </c>
      <c r="CF67" s="19">
        <v>140.1</v>
      </c>
      <c r="CG67" s="19">
        <v>142.6</v>
      </c>
      <c r="CH67" s="19">
        <v>143.80000000000001</v>
      </c>
      <c r="CI67" s="19">
        <v>140.9</v>
      </c>
      <c r="CJ67" s="19">
        <v>142.9</v>
      </c>
      <c r="CK67" s="19">
        <v>144.30000000000001</v>
      </c>
      <c r="CL67" s="19">
        <v>146</v>
      </c>
      <c r="CM67" s="19">
        <v>144.30000000000001</v>
      </c>
      <c r="CN67" s="19">
        <v>144.4</v>
      </c>
      <c r="CO67" s="19">
        <v>144.69999999999999</v>
      </c>
      <c r="CP67" s="19">
        <v>145.6</v>
      </c>
      <c r="CQ67" s="19">
        <v>148.69999999999999</v>
      </c>
      <c r="CR67" s="19">
        <v>149.19999999999999</v>
      </c>
      <c r="CS67" s="19">
        <v>153.1</v>
      </c>
      <c r="CT67" s="19">
        <v>153.69999999999999</v>
      </c>
      <c r="CU67" s="19">
        <v>146.80000000000001</v>
      </c>
      <c r="CV67" s="19">
        <v>146.19999999999999</v>
      </c>
      <c r="CW67" s="19">
        <v>147.30000000000001</v>
      </c>
      <c r="CX67" s="19">
        <v>152.5</v>
      </c>
      <c r="CY67" s="19">
        <v>151.9</v>
      </c>
      <c r="CZ67" s="19">
        <v>153.4</v>
      </c>
      <c r="DA67" s="19">
        <v>150.69999999999999</v>
      </c>
      <c r="DB67" s="19">
        <v>151.69999999999999</v>
      </c>
      <c r="DC67" s="19">
        <v>149</v>
      </c>
      <c r="DD67" s="19">
        <v>151.19999999999999</v>
      </c>
      <c r="DE67" s="19">
        <v>150.30000000000001</v>
      </c>
      <c r="DF67" s="19">
        <v>154.69999999999999</v>
      </c>
      <c r="DG67" s="19">
        <v>155</v>
      </c>
      <c r="DH67" s="19">
        <v>162.1</v>
      </c>
      <c r="DI67" s="19">
        <v>163.19999999999999</v>
      </c>
      <c r="DJ67" s="19">
        <v>165.8</v>
      </c>
      <c r="DK67" s="19">
        <v>164</v>
      </c>
      <c r="DL67" s="19">
        <v>158.69999999999999</v>
      </c>
      <c r="DM67" s="19">
        <v>165.3</v>
      </c>
      <c r="DN67" s="19">
        <v>161.4</v>
      </c>
      <c r="DO67" s="19">
        <v>163</v>
      </c>
      <c r="DP67" s="19">
        <v>161.5</v>
      </c>
      <c r="DQ67" s="19">
        <v>165.6</v>
      </c>
      <c r="DR67" s="19">
        <v>167.3</v>
      </c>
      <c r="DS67" s="19">
        <v>169.6</v>
      </c>
      <c r="DT67" s="19">
        <v>169.6</v>
      </c>
      <c r="DU67" s="19">
        <v>173.6</v>
      </c>
      <c r="DV67" s="19">
        <v>177.8</v>
      </c>
      <c r="DW67" s="19">
        <v>173.1</v>
      </c>
    </row>
    <row r="68" spans="1:127">
      <c r="A68" s="17" t="s">
        <v>729</v>
      </c>
      <c r="B68" s="17" t="s">
        <v>730</v>
      </c>
      <c r="C68" s="18">
        <v>0.23264000000000001</v>
      </c>
      <c r="D68" s="19">
        <v>98.1</v>
      </c>
      <c r="E68" s="19">
        <v>99.6</v>
      </c>
      <c r="F68" s="19">
        <v>106.4</v>
      </c>
      <c r="G68" s="19">
        <v>106.5</v>
      </c>
      <c r="H68" s="19">
        <v>113.8</v>
      </c>
      <c r="I68" s="19">
        <v>117</v>
      </c>
      <c r="J68" s="19">
        <v>115.3</v>
      </c>
      <c r="K68" s="19">
        <v>110.9</v>
      </c>
      <c r="L68" s="19">
        <v>115.1</v>
      </c>
      <c r="M68" s="19">
        <v>116.6</v>
      </c>
      <c r="N68" s="19">
        <v>119.3</v>
      </c>
      <c r="O68" s="19">
        <v>108.3</v>
      </c>
      <c r="P68" s="19">
        <v>107.4</v>
      </c>
      <c r="Q68" s="19">
        <v>108.4</v>
      </c>
      <c r="R68" s="19">
        <v>116.3</v>
      </c>
      <c r="S68" s="19">
        <v>114</v>
      </c>
      <c r="T68" s="19">
        <v>113.5</v>
      </c>
      <c r="U68" s="19">
        <v>118.2</v>
      </c>
      <c r="V68" s="19">
        <v>122.3</v>
      </c>
      <c r="W68" s="19">
        <v>133.6</v>
      </c>
      <c r="X68" s="19">
        <v>138.4</v>
      </c>
      <c r="Y68" s="19">
        <v>137.9</v>
      </c>
      <c r="Z68" s="19">
        <v>133.30000000000001</v>
      </c>
      <c r="AA68" s="19">
        <v>121.9</v>
      </c>
      <c r="AB68" s="19">
        <v>113.2</v>
      </c>
      <c r="AC68" s="19">
        <v>115.2</v>
      </c>
      <c r="AD68" s="19">
        <v>119.9</v>
      </c>
      <c r="AE68" s="19">
        <v>116.8</v>
      </c>
      <c r="AF68" s="19">
        <v>117.2</v>
      </c>
      <c r="AG68" s="19">
        <v>124.9</v>
      </c>
      <c r="AH68" s="19">
        <v>124.5</v>
      </c>
      <c r="AI68" s="19">
        <v>134.30000000000001</v>
      </c>
      <c r="AJ68" s="19">
        <v>137.1</v>
      </c>
      <c r="AK68" s="19">
        <v>131.30000000000001</v>
      </c>
      <c r="AL68" s="19">
        <v>120.1</v>
      </c>
      <c r="AM68" s="19">
        <v>118.4</v>
      </c>
      <c r="AN68" s="19">
        <v>113.5</v>
      </c>
      <c r="AO68" s="19">
        <v>119.8</v>
      </c>
      <c r="AP68" s="19">
        <v>129.9</v>
      </c>
      <c r="AQ68" s="19">
        <v>126.1</v>
      </c>
      <c r="AR68" s="19">
        <v>122.1</v>
      </c>
      <c r="AS68" s="19">
        <v>122</v>
      </c>
      <c r="AT68" s="19">
        <v>124.4</v>
      </c>
      <c r="AU68" s="19">
        <v>129.69999999999999</v>
      </c>
      <c r="AV68" s="19">
        <v>136.1</v>
      </c>
      <c r="AW68" s="19">
        <v>139.5</v>
      </c>
      <c r="AX68" s="19">
        <v>127.9</v>
      </c>
      <c r="AY68" s="19">
        <v>124.7</v>
      </c>
      <c r="AZ68" s="19">
        <v>117.4</v>
      </c>
      <c r="BA68" s="19">
        <v>133</v>
      </c>
      <c r="BB68" s="19">
        <v>135.5</v>
      </c>
      <c r="BC68" s="19">
        <v>139.4</v>
      </c>
      <c r="BD68" s="19">
        <v>133.19999999999999</v>
      </c>
      <c r="BE68" s="19">
        <v>133.19999999999999</v>
      </c>
      <c r="BF68" s="19">
        <v>133.69999999999999</v>
      </c>
      <c r="BG68" s="19">
        <v>135.5</v>
      </c>
      <c r="BH68" s="19">
        <v>138</v>
      </c>
      <c r="BI68" s="19">
        <v>132</v>
      </c>
      <c r="BJ68" s="19">
        <v>129.30000000000001</v>
      </c>
      <c r="BK68" s="19">
        <v>132.80000000000001</v>
      </c>
      <c r="BL68" s="19">
        <v>125.3</v>
      </c>
      <c r="BM68" s="19">
        <v>130.69999999999999</v>
      </c>
      <c r="BN68" s="19">
        <v>132.5</v>
      </c>
      <c r="BO68" s="19">
        <v>132.9</v>
      </c>
      <c r="BP68" s="19">
        <v>132.30000000000001</v>
      </c>
      <c r="BQ68" s="19">
        <v>133.5</v>
      </c>
      <c r="BR68" s="19">
        <v>136.4</v>
      </c>
      <c r="BS68" s="19">
        <v>150.9</v>
      </c>
      <c r="BT68" s="19">
        <v>143.6</v>
      </c>
      <c r="BU68" s="19">
        <v>146.6</v>
      </c>
      <c r="BV68" s="19">
        <v>143.30000000000001</v>
      </c>
      <c r="BW68" s="19">
        <v>136.5</v>
      </c>
      <c r="BX68" s="19">
        <v>131</v>
      </c>
      <c r="BY68" s="19">
        <v>135.1</v>
      </c>
      <c r="BZ68" s="19">
        <v>141.30000000000001</v>
      </c>
      <c r="CA68" s="19">
        <v>144.5</v>
      </c>
      <c r="CB68" s="19">
        <v>135.6</v>
      </c>
      <c r="CC68" s="19">
        <v>131.4</v>
      </c>
      <c r="CD68" s="19">
        <v>133.69999999999999</v>
      </c>
      <c r="CE68" s="19">
        <v>142</v>
      </c>
      <c r="CF68" s="19">
        <v>142.6</v>
      </c>
      <c r="CG68" s="19">
        <v>147.9</v>
      </c>
      <c r="CH68" s="19">
        <v>148.80000000000001</v>
      </c>
      <c r="CI68" s="19">
        <v>141.1</v>
      </c>
      <c r="CJ68" s="19">
        <v>133.19999999999999</v>
      </c>
      <c r="CK68" s="19">
        <v>137.80000000000001</v>
      </c>
      <c r="CL68" s="19">
        <v>138.1</v>
      </c>
      <c r="CM68" s="19">
        <v>144.1</v>
      </c>
      <c r="CN68" s="19">
        <v>134.19999999999999</v>
      </c>
      <c r="CO68" s="19">
        <v>136.80000000000001</v>
      </c>
      <c r="CP68" s="19">
        <v>142.4</v>
      </c>
      <c r="CQ68" s="19">
        <v>146.9</v>
      </c>
      <c r="CR68" s="19">
        <v>153.9</v>
      </c>
      <c r="CS68" s="19">
        <v>157</v>
      </c>
      <c r="CT68" s="19">
        <v>146</v>
      </c>
      <c r="CU68" s="19">
        <v>121.7</v>
      </c>
      <c r="CV68" s="19">
        <v>113.7</v>
      </c>
      <c r="CW68" s="19">
        <v>118</v>
      </c>
      <c r="CX68" s="19">
        <v>136.19999999999999</v>
      </c>
      <c r="CY68" s="19">
        <v>139.9</v>
      </c>
      <c r="CZ68" s="19">
        <v>143.9</v>
      </c>
      <c r="DA68" s="19">
        <v>155.9</v>
      </c>
      <c r="DB68" s="19">
        <v>173.7</v>
      </c>
      <c r="DC68" s="19">
        <v>168.5</v>
      </c>
      <c r="DD68" s="19">
        <v>170.4</v>
      </c>
      <c r="DE68" s="19">
        <v>158.80000000000001</v>
      </c>
      <c r="DF68" s="19">
        <v>152.19999999999999</v>
      </c>
      <c r="DG68" s="19">
        <v>145.9</v>
      </c>
      <c r="DH68" s="19">
        <v>155.19999999999999</v>
      </c>
      <c r="DI68" s="19">
        <v>163.5</v>
      </c>
      <c r="DJ68" s="19">
        <v>176.7</v>
      </c>
      <c r="DK68" s="19">
        <v>171.8</v>
      </c>
      <c r="DL68" s="19">
        <v>156.9</v>
      </c>
      <c r="DM68" s="19">
        <v>185.7</v>
      </c>
      <c r="DN68" s="19">
        <v>182.3</v>
      </c>
      <c r="DO68" s="19">
        <v>193.2</v>
      </c>
      <c r="DP68" s="19">
        <v>202.2</v>
      </c>
      <c r="DQ68" s="19">
        <v>197.9</v>
      </c>
      <c r="DR68" s="19">
        <v>189.3</v>
      </c>
      <c r="DS68" s="19">
        <v>174.4</v>
      </c>
      <c r="DT68" s="19">
        <v>174</v>
      </c>
      <c r="DU68" s="19">
        <v>153.69999999999999</v>
      </c>
      <c r="DV68" s="19">
        <v>196.1</v>
      </c>
      <c r="DW68" s="19">
        <v>168.3</v>
      </c>
    </row>
    <row r="69" spans="1:127">
      <c r="A69" s="17" t="s">
        <v>731</v>
      </c>
      <c r="B69" s="17" t="s">
        <v>732</v>
      </c>
      <c r="C69" s="18">
        <v>0.52500000000000002</v>
      </c>
      <c r="D69" s="19">
        <v>102.1</v>
      </c>
      <c r="E69" s="19">
        <v>103.9</v>
      </c>
      <c r="F69" s="19">
        <v>106.3</v>
      </c>
      <c r="G69" s="19">
        <v>107.9</v>
      </c>
      <c r="H69" s="19">
        <v>109.9</v>
      </c>
      <c r="I69" s="19">
        <v>111.8</v>
      </c>
      <c r="J69" s="19">
        <v>114.1</v>
      </c>
      <c r="K69" s="19">
        <v>114.4</v>
      </c>
      <c r="L69" s="19">
        <v>115.6</v>
      </c>
      <c r="M69" s="19">
        <v>129.30000000000001</v>
      </c>
      <c r="N69" s="19">
        <v>134.19999999999999</v>
      </c>
      <c r="O69" s="19">
        <v>131.19999999999999</v>
      </c>
      <c r="P69" s="19">
        <v>131.6</v>
      </c>
      <c r="Q69" s="19">
        <v>130.19999999999999</v>
      </c>
      <c r="R69" s="19">
        <v>133.5</v>
      </c>
      <c r="S69" s="19">
        <v>133.6</v>
      </c>
      <c r="T69" s="19">
        <v>138.80000000000001</v>
      </c>
      <c r="U69" s="19">
        <v>131.5</v>
      </c>
      <c r="V69" s="19">
        <v>141.1</v>
      </c>
      <c r="W69" s="19">
        <v>137.30000000000001</v>
      </c>
      <c r="X69" s="19">
        <v>137</v>
      </c>
      <c r="Y69" s="19">
        <v>142.30000000000001</v>
      </c>
      <c r="Z69" s="19">
        <v>143.69999999999999</v>
      </c>
      <c r="AA69" s="19">
        <v>142.30000000000001</v>
      </c>
      <c r="AB69" s="19">
        <v>137.9</v>
      </c>
      <c r="AC69" s="19">
        <v>139.80000000000001</v>
      </c>
      <c r="AD69" s="19">
        <v>140.1</v>
      </c>
      <c r="AE69" s="19">
        <v>133.9</v>
      </c>
      <c r="AF69" s="19">
        <v>132.1</v>
      </c>
      <c r="AG69" s="19">
        <v>137.6</v>
      </c>
      <c r="AH69" s="19">
        <v>141.6</v>
      </c>
      <c r="AI69" s="19">
        <v>140.1</v>
      </c>
      <c r="AJ69" s="19">
        <v>139.19999999999999</v>
      </c>
      <c r="AK69" s="19">
        <v>133.80000000000001</v>
      </c>
      <c r="AL69" s="19">
        <v>135.30000000000001</v>
      </c>
      <c r="AM69" s="19">
        <v>136.4</v>
      </c>
      <c r="AN69" s="19">
        <v>139.4</v>
      </c>
      <c r="AO69" s="19">
        <v>134.4</v>
      </c>
      <c r="AP69" s="19">
        <v>134.1</v>
      </c>
      <c r="AQ69" s="19">
        <v>132.9</v>
      </c>
      <c r="AR69" s="19">
        <v>131.30000000000001</v>
      </c>
      <c r="AS69" s="19">
        <v>138.6</v>
      </c>
      <c r="AT69" s="19">
        <v>143.6</v>
      </c>
      <c r="AU69" s="19">
        <v>143.9</v>
      </c>
      <c r="AV69" s="19">
        <v>146.4</v>
      </c>
      <c r="AW69" s="19">
        <v>147.6</v>
      </c>
      <c r="AX69" s="19">
        <v>147.6</v>
      </c>
      <c r="AY69" s="19">
        <v>145.9</v>
      </c>
      <c r="AZ69" s="19">
        <v>148.1</v>
      </c>
      <c r="BA69" s="19">
        <v>149.9</v>
      </c>
      <c r="BB69" s="19">
        <v>140.9</v>
      </c>
      <c r="BC69" s="19">
        <v>135.5</v>
      </c>
      <c r="BD69" s="19">
        <v>132.1</v>
      </c>
      <c r="BE69" s="19">
        <v>134</v>
      </c>
      <c r="BF69" s="19">
        <v>132.4</v>
      </c>
      <c r="BG69" s="19">
        <v>135.80000000000001</v>
      </c>
      <c r="BH69" s="19">
        <v>137.30000000000001</v>
      </c>
      <c r="BI69" s="19">
        <v>143.6</v>
      </c>
      <c r="BJ69" s="19">
        <v>144.4</v>
      </c>
      <c r="BK69" s="19">
        <v>143</v>
      </c>
      <c r="BL69" s="19">
        <v>143.1</v>
      </c>
      <c r="BM69" s="19">
        <v>141.4</v>
      </c>
      <c r="BN69" s="19">
        <v>143.1</v>
      </c>
      <c r="BO69" s="19">
        <v>140.80000000000001</v>
      </c>
      <c r="BP69" s="19">
        <v>142.30000000000001</v>
      </c>
      <c r="BQ69" s="19">
        <v>144.4</v>
      </c>
      <c r="BR69" s="19">
        <v>144.30000000000001</v>
      </c>
      <c r="BS69" s="19">
        <v>144.19999999999999</v>
      </c>
      <c r="BT69" s="19">
        <v>139.4</v>
      </c>
      <c r="BU69" s="19">
        <v>142.4</v>
      </c>
      <c r="BV69" s="19">
        <v>143.4</v>
      </c>
      <c r="BW69" s="19">
        <v>141.6</v>
      </c>
      <c r="BX69" s="19">
        <v>140.4</v>
      </c>
      <c r="BY69" s="19">
        <v>143.6</v>
      </c>
      <c r="BZ69" s="19">
        <v>143.6</v>
      </c>
      <c r="CA69" s="19">
        <v>145.69999999999999</v>
      </c>
      <c r="CB69" s="19">
        <v>141.19999999999999</v>
      </c>
      <c r="CC69" s="19">
        <v>144.6</v>
      </c>
      <c r="CD69" s="19">
        <v>144.6</v>
      </c>
      <c r="CE69" s="19">
        <v>147.30000000000001</v>
      </c>
      <c r="CF69" s="19">
        <v>148.9</v>
      </c>
      <c r="CG69" s="19">
        <v>149.1</v>
      </c>
      <c r="CH69" s="19">
        <v>149.80000000000001</v>
      </c>
      <c r="CI69" s="19">
        <v>150.1</v>
      </c>
      <c r="CJ69" s="19">
        <v>150</v>
      </c>
      <c r="CK69" s="19">
        <v>150.80000000000001</v>
      </c>
      <c r="CL69" s="19">
        <v>150.69999999999999</v>
      </c>
      <c r="CM69" s="19">
        <v>149.80000000000001</v>
      </c>
      <c r="CN69" s="19">
        <v>152.9</v>
      </c>
      <c r="CO69" s="19">
        <v>154.6</v>
      </c>
      <c r="CP69" s="19">
        <v>154.80000000000001</v>
      </c>
      <c r="CQ69" s="19">
        <v>156.69999999999999</v>
      </c>
      <c r="CR69" s="19">
        <v>154.69999999999999</v>
      </c>
      <c r="CS69" s="19">
        <v>156.5</v>
      </c>
      <c r="CT69" s="19">
        <v>154.4</v>
      </c>
      <c r="CU69" s="19">
        <v>152.1</v>
      </c>
      <c r="CV69" s="19">
        <v>151</v>
      </c>
      <c r="CW69" s="19">
        <v>150.1</v>
      </c>
      <c r="CX69" s="19">
        <v>151.19999999999999</v>
      </c>
      <c r="CY69" s="19">
        <v>149.5</v>
      </c>
      <c r="CZ69" s="19">
        <v>150.30000000000001</v>
      </c>
      <c r="DA69" s="19">
        <v>150.6</v>
      </c>
      <c r="DB69" s="19">
        <v>143.80000000000001</v>
      </c>
      <c r="DC69" s="19">
        <v>131.80000000000001</v>
      </c>
      <c r="DD69" s="19">
        <v>134.1</v>
      </c>
      <c r="DE69" s="19">
        <v>136.6</v>
      </c>
      <c r="DF69" s="19">
        <v>139.6</v>
      </c>
      <c r="DG69" s="19">
        <v>132.9</v>
      </c>
      <c r="DH69" s="19">
        <v>135.30000000000001</v>
      </c>
      <c r="DI69" s="19">
        <v>134.69999999999999</v>
      </c>
      <c r="DJ69" s="19">
        <v>135.80000000000001</v>
      </c>
      <c r="DK69" s="19">
        <v>138.5</v>
      </c>
      <c r="DL69" s="19">
        <v>139.1</v>
      </c>
      <c r="DM69" s="19">
        <v>154.69999999999999</v>
      </c>
      <c r="DN69" s="19">
        <v>155.6</v>
      </c>
      <c r="DO69" s="19">
        <v>155.80000000000001</v>
      </c>
      <c r="DP69" s="19">
        <v>155.80000000000001</v>
      </c>
      <c r="DQ69" s="19">
        <v>163.80000000000001</v>
      </c>
      <c r="DR69" s="19">
        <v>164.1</v>
      </c>
      <c r="DS69" s="19">
        <v>164.5</v>
      </c>
      <c r="DT69" s="19">
        <v>162.5</v>
      </c>
      <c r="DU69" s="19">
        <v>162.6</v>
      </c>
      <c r="DV69" s="19">
        <v>163.69999999999999</v>
      </c>
      <c r="DW69" s="19">
        <v>167.8</v>
      </c>
    </row>
    <row r="70" spans="1:127">
      <c r="A70" s="17" t="s">
        <v>733</v>
      </c>
      <c r="B70" s="17" t="s">
        <v>734</v>
      </c>
      <c r="C70" s="18">
        <v>0.42181999999999997</v>
      </c>
      <c r="D70" s="19">
        <v>112.9</v>
      </c>
      <c r="E70" s="19">
        <v>113.9</v>
      </c>
      <c r="F70" s="19">
        <v>115.3</v>
      </c>
      <c r="G70" s="19">
        <v>116.7</v>
      </c>
      <c r="H70" s="19">
        <v>116.4</v>
      </c>
      <c r="I70" s="19">
        <v>116.4</v>
      </c>
      <c r="J70" s="19">
        <v>109.9</v>
      </c>
      <c r="K70" s="19">
        <v>116.9</v>
      </c>
      <c r="L70" s="19">
        <v>112.8</v>
      </c>
      <c r="M70" s="19">
        <v>112.5</v>
      </c>
      <c r="N70" s="19">
        <v>115.6</v>
      </c>
      <c r="O70" s="19">
        <v>115.9</v>
      </c>
      <c r="P70" s="19">
        <v>118.6</v>
      </c>
      <c r="Q70" s="19">
        <v>119.3</v>
      </c>
      <c r="R70" s="19">
        <v>117.5</v>
      </c>
      <c r="S70" s="19">
        <v>120.7</v>
      </c>
      <c r="T70" s="19">
        <v>120.8</v>
      </c>
      <c r="U70" s="19">
        <v>120.4</v>
      </c>
      <c r="V70" s="19">
        <v>118.9</v>
      </c>
      <c r="W70" s="19">
        <v>122.2</v>
      </c>
      <c r="X70" s="19">
        <v>121.8</v>
      </c>
      <c r="Y70" s="19">
        <v>123.1</v>
      </c>
      <c r="Z70" s="19">
        <v>122.6</v>
      </c>
      <c r="AA70" s="19">
        <v>119.5</v>
      </c>
      <c r="AB70" s="19">
        <v>122.3</v>
      </c>
      <c r="AC70" s="19">
        <v>125.7</v>
      </c>
      <c r="AD70" s="19">
        <v>128.1</v>
      </c>
      <c r="AE70" s="19">
        <v>128.9</v>
      </c>
      <c r="AF70" s="19">
        <v>127.4</v>
      </c>
      <c r="AG70" s="19">
        <v>121.2</v>
      </c>
      <c r="AH70" s="19">
        <v>122.1</v>
      </c>
      <c r="AI70" s="19">
        <v>122</v>
      </c>
      <c r="AJ70" s="19">
        <v>125.3</v>
      </c>
      <c r="AK70" s="19">
        <v>127.7</v>
      </c>
      <c r="AL70" s="19">
        <v>128.6</v>
      </c>
      <c r="AM70" s="19">
        <v>128.9</v>
      </c>
      <c r="AN70" s="19">
        <v>130.1</v>
      </c>
      <c r="AO70" s="19">
        <v>133.6</v>
      </c>
      <c r="AP70" s="19">
        <v>133.19999999999999</v>
      </c>
      <c r="AQ70" s="19">
        <v>135.1</v>
      </c>
      <c r="AR70" s="19">
        <v>132.19999999999999</v>
      </c>
      <c r="AS70" s="19">
        <v>126.3</v>
      </c>
      <c r="AT70" s="19">
        <v>124.3</v>
      </c>
      <c r="AU70" s="19">
        <v>125.2</v>
      </c>
      <c r="AV70" s="19">
        <v>128.80000000000001</v>
      </c>
      <c r="AW70" s="19">
        <v>131.19999999999999</v>
      </c>
      <c r="AX70" s="19">
        <v>132.9</v>
      </c>
      <c r="AY70" s="19">
        <v>133.69999999999999</v>
      </c>
      <c r="AZ70" s="19">
        <v>132.19999999999999</v>
      </c>
      <c r="BA70" s="19">
        <v>121.2</v>
      </c>
      <c r="BB70" s="19">
        <v>118.9</v>
      </c>
      <c r="BC70" s="19">
        <v>117.9</v>
      </c>
      <c r="BD70" s="19">
        <v>113.7</v>
      </c>
      <c r="BE70" s="19">
        <v>112.9</v>
      </c>
      <c r="BF70" s="19">
        <v>112.8</v>
      </c>
      <c r="BG70" s="19">
        <v>112.9</v>
      </c>
      <c r="BH70" s="19">
        <v>114.7</v>
      </c>
      <c r="BI70" s="19">
        <v>119.8</v>
      </c>
      <c r="BJ70" s="19">
        <v>119.3</v>
      </c>
      <c r="BK70" s="19">
        <v>118.8</v>
      </c>
      <c r="BL70" s="19">
        <v>118.9</v>
      </c>
      <c r="BM70" s="19">
        <v>118.4</v>
      </c>
      <c r="BN70" s="19">
        <v>124</v>
      </c>
      <c r="BO70" s="19">
        <v>123.5</v>
      </c>
      <c r="BP70" s="19">
        <v>122.7</v>
      </c>
      <c r="BQ70" s="19">
        <v>122.2</v>
      </c>
      <c r="BR70" s="19">
        <v>121.9</v>
      </c>
      <c r="BS70" s="19">
        <v>123.5</v>
      </c>
      <c r="BT70" s="19">
        <v>123.2</v>
      </c>
      <c r="BU70" s="19">
        <v>124.6</v>
      </c>
      <c r="BV70" s="19">
        <v>121.7</v>
      </c>
      <c r="BW70" s="19">
        <v>123.9</v>
      </c>
      <c r="BX70" s="19">
        <v>128.6</v>
      </c>
      <c r="BY70" s="19">
        <v>138.80000000000001</v>
      </c>
      <c r="BZ70" s="19">
        <v>143</v>
      </c>
      <c r="CA70" s="19">
        <v>143.19999999999999</v>
      </c>
      <c r="CB70" s="19">
        <v>137.9</v>
      </c>
      <c r="CC70" s="19">
        <v>126.2</v>
      </c>
      <c r="CD70" s="19">
        <v>124.1</v>
      </c>
      <c r="CE70" s="19">
        <v>125.6</v>
      </c>
      <c r="CF70" s="19">
        <v>129.69999999999999</v>
      </c>
      <c r="CG70" s="19">
        <v>138</v>
      </c>
      <c r="CH70" s="19">
        <v>140.80000000000001</v>
      </c>
      <c r="CI70" s="19">
        <v>133.1</v>
      </c>
      <c r="CJ70" s="19">
        <v>139.69999999999999</v>
      </c>
      <c r="CK70" s="19">
        <v>142.6</v>
      </c>
      <c r="CL70" s="19">
        <v>150.4</v>
      </c>
      <c r="CM70" s="19">
        <v>143</v>
      </c>
      <c r="CN70" s="19">
        <v>144.9</v>
      </c>
      <c r="CO70" s="19">
        <v>141.5</v>
      </c>
      <c r="CP70" s="19">
        <v>141.6</v>
      </c>
      <c r="CQ70" s="19">
        <v>150.30000000000001</v>
      </c>
      <c r="CR70" s="19">
        <v>147.4</v>
      </c>
      <c r="CS70" s="19">
        <v>161.4</v>
      </c>
      <c r="CT70" s="19">
        <v>163.30000000000001</v>
      </c>
      <c r="CU70" s="19">
        <v>153.6</v>
      </c>
      <c r="CV70" s="19">
        <v>148.80000000000001</v>
      </c>
      <c r="CW70" s="19">
        <v>146.1</v>
      </c>
      <c r="CX70" s="19">
        <v>148.69999999999999</v>
      </c>
      <c r="CY70" s="19">
        <v>147.1</v>
      </c>
      <c r="CZ70" s="19">
        <v>152.80000000000001</v>
      </c>
      <c r="DA70" s="19">
        <v>150.6</v>
      </c>
      <c r="DB70" s="19">
        <v>147.19999999999999</v>
      </c>
      <c r="DC70" s="19">
        <v>147.6</v>
      </c>
      <c r="DD70" s="19">
        <v>148.5</v>
      </c>
      <c r="DE70" s="19">
        <v>145.6</v>
      </c>
      <c r="DF70" s="19">
        <v>155.6</v>
      </c>
      <c r="DG70" s="19">
        <v>145.6</v>
      </c>
      <c r="DH70" s="19">
        <v>159.80000000000001</v>
      </c>
      <c r="DI70" s="19">
        <v>172.3</v>
      </c>
      <c r="DJ70" s="19">
        <v>174.1</v>
      </c>
      <c r="DK70" s="19">
        <v>162.6</v>
      </c>
      <c r="DL70" s="19">
        <v>164</v>
      </c>
      <c r="DM70" s="19">
        <v>164.2</v>
      </c>
      <c r="DN70" s="19">
        <v>149.6</v>
      </c>
      <c r="DO70" s="19">
        <v>153.4</v>
      </c>
      <c r="DP70" s="19">
        <v>146.9</v>
      </c>
      <c r="DQ70" s="19">
        <v>159.19999999999999</v>
      </c>
      <c r="DR70" s="19">
        <v>165.8</v>
      </c>
      <c r="DS70" s="19">
        <v>163.1</v>
      </c>
      <c r="DT70" s="19">
        <v>174.4</v>
      </c>
      <c r="DU70" s="19">
        <v>193.6</v>
      </c>
      <c r="DV70" s="19">
        <v>194.5</v>
      </c>
      <c r="DW70" s="19">
        <v>190.5</v>
      </c>
    </row>
    <row r="71" spans="1:127">
      <c r="A71" s="17" t="s">
        <v>735</v>
      </c>
      <c r="B71" s="17" t="s">
        <v>736</v>
      </c>
      <c r="C71" s="18">
        <v>0.44094</v>
      </c>
      <c r="D71" s="19">
        <v>104.8</v>
      </c>
      <c r="E71" s="19">
        <v>105.6</v>
      </c>
      <c r="F71" s="19">
        <v>107.9</v>
      </c>
      <c r="G71" s="19">
        <v>107.9</v>
      </c>
      <c r="H71" s="19">
        <v>107.9</v>
      </c>
      <c r="I71" s="19">
        <v>108.6</v>
      </c>
      <c r="J71" s="19">
        <v>110.2</v>
      </c>
      <c r="K71" s="19">
        <v>111</v>
      </c>
      <c r="L71" s="19">
        <v>111.7</v>
      </c>
      <c r="M71" s="19">
        <v>112.5</v>
      </c>
      <c r="N71" s="19">
        <v>113</v>
      </c>
      <c r="O71" s="19">
        <v>115.5</v>
      </c>
      <c r="P71" s="19">
        <v>117.1</v>
      </c>
      <c r="Q71" s="19">
        <v>117.8</v>
      </c>
      <c r="R71" s="19">
        <v>118.6</v>
      </c>
      <c r="S71" s="19">
        <v>118.4</v>
      </c>
      <c r="T71" s="19">
        <v>119.4</v>
      </c>
      <c r="U71" s="19">
        <v>120.9</v>
      </c>
      <c r="V71" s="19">
        <v>121.9</v>
      </c>
      <c r="W71" s="19">
        <v>123.2</v>
      </c>
      <c r="X71" s="19">
        <v>122.5</v>
      </c>
      <c r="Y71" s="19">
        <v>122.5</v>
      </c>
      <c r="Z71" s="19">
        <v>123</v>
      </c>
      <c r="AA71" s="19">
        <v>123.9</v>
      </c>
      <c r="AB71" s="19">
        <v>124.5</v>
      </c>
      <c r="AC71" s="19">
        <v>125.6</v>
      </c>
      <c r="AD71" s="19">
        <v>127.2</v>
      </c>
      <c r="AE71" s="19">
        <v>126.7</v>
      </c>
      <c r="AF71" s="19">
        <v>126.9</v>
      </c>
      <c r="AG71" s="19">
        <v>127</v>
      </c>
      <c r="AH71" s="19">
        <v>127.9</v>
      </c>
      <c r="AI71" s="19">
        <v>130.69999999999999</v>
      </c>
      <c r="AJ71" s="19">
        <v>131</v>
      </c>
      <c r="AK71" s="19">
        <v>129.19999999999999</v>
      </c>
      <c r="AL71" s="19">
        <v>134.80000000000001</v>
      </c>
      <c r="AM71" s="19">
        <v>137.69999999999999</v>
      </c>
      <c r="AN71" s="19">
        <v>135.1</v>
      </c>
      <c r="AO71" s="19">
        <v>135.1</v>
      </c>
      <c r="AP71" s="19">
        <v>135.1</v>
      </c>
      <c r="AQ71" s="19">
        <v>134.6</v>
      </c>
      <c r="AR71" s="19">
        <v>134.69999999999999</v>
      </c>
      <c r="AS71" s="19">
        <v>135.1</v>
      </c>
      <c r="AT71" s="19">
        <v>136.6</v>
      </c>
      <c r="AU71" s="19">
        <v>135.80000000000001</v>
      </c>
      <c r="AV71" s="19">
        <v>134.80000000000001</v>
      </c>
      <c r="AW71" s="19">
        <v>134.4</v>
      </c>
      <c r="AX71" s="19">
        <v>134.1</v>
      </c>
      <c r="AY71" s="19">
        <v>133.6</v>
      </c>
      <c r="AZ71" s="19">
        <v>133.6</v>
      </c>
      <c r="BA71" s="19">
        <v>134.80000000000001</v>
      </c>
      <c r="BB71" s="19">
        <v>135.69999999999999</v>
      </c>
      <c r="BC71" s="19">
        <v>133</v>
      </c>
      <c r="BD71" s="19">
        <v>138.5</v>
      </c>
      <c r="BE71" s="19">
        <v>135.4</v>
      </c>
      <c r="BF71" s="19">
        <v>132.5</v>
      </c>
      <c r="BG71" s="19">
        <v>132.6</v>
      </c>
      <c r="BH71" s="19">
        <v>133</v>
      </c>
      <c r="BI71" s="19">
        <v>132.9</v>
      </c>
      <c r="BJ71" s="19">
        <v>132.1</v>
      </c>
      <c r="BK71" s="19">
        <v>132.1</v>
      </c>
      <c r="BL71" s="19">
        <v>131.9</v>
      </c>
      <c r="BM71" s="19">
        <v>131.9</v>
      </c>
      <c r="BN71" s="19">
        <v>131.9</v>
      </c>
      <c r="BO71" s="19">
        <v>131.9</v>
      </c>
      <c r="BP71" s="19">
        <v>131.9</v>
      </c>
      <c r="BQ71" s="19">
        <v>131.9</v>
      </c>
      <c r="BR71" s="19">
        <v>131.9</v>
      </c>
      <c r="BS71" s="19">
        <v>131.9</v>
      </c>
      <c r="BT71" s="19">
        <v>131.9</v>
      </c>
      <c r="BU71" s="19">
        <v>131.9</v>
      </c>
      <c r="BV71" s="19">
        <v>131.9</v>
      </c>
      <c r="BW71" s="19">
        <v>131.9</v>
      </c>
      <c r="BX71" s="19">
        <v>131.9</v>
      </c>
      <c r="BY71" s="19">
        <v>131.9</v>
      </c>
      <c r="BZ71" s="19">
        <v>131.9</v>
      </c>
      <c r="CA71" s="19">
        <v>131.9</v>
      </c>
      <c r="CB71" s="19">
        <v>132.6</v>
      </c>
      <c r="CC71" s="19">
        <v>133.5</v>
      </c>
      <c r="CD71" s="19">
        <v>133.19999999999999</v>
      </c>
      <c r="CE71" s="19">
        <v>130.30000000000001</v>
      </c>
      <c r="CF71" s="19">
        <v>129.80000000000001</v>
      </c>
      <c r="CG71" s="19">
        <v>130.30000000000001</v>
      </c>
      <c r="CH71" s="19">
        <v>129.1</v>
      </c>
      <c r="CI71" s="19">
        <v>126.1</v>
      </c>
      <c r="CJ71" s="19">
        <v>127.3</v>
      </c>
      <c r="CK71" s="19">
        <v>127.8</v>
      </c>
      <c r="CL71" s="19">
        <v>129.5</v>
      </c>
      <c r="CM71" s="19">
        <v>129.5</v>
      </c>
      <c r="CN71" s="19">
        <v>130.30000000000001</v>
      </c>
      <c r="CO71" s="19">
        <v>129.5</v>
      </c>
      <c r="CP71" s="19">
        <v>129.5</v>
      </c>
      <c r="CQ71" s="19">
        <v>130.1</v>
      </c>
      <c r="CR71" s="19">
        <v>135.6</v>
      </c>
      <c r="CS71" s="19">
        <v>136.9</v>
      </c>
      <c r="CT71" s="19">
        <v>139</v>
      </c>
      <c r="CU71" s="19">
        <v>138.69999999999999</v>
      </c>
      <c r="CV71" s="19">
        <v>146.19999999999999</v>
      </c>
      <c r="CW71" s="19">
        <v>147.9</v>
      </c>
      <c r="CX71" s="19">
        <v>147.9</v>
      </c>
      <c r="CY71" s="19">
        <v>145.6</v>
      </c>
      <c r="CZ71" s="19">
        <v>143.30000000000001</v>
      </c>
      <c r="DA71" s="19">
        <v>141.4</v>
      </c>
      <c r="DB71" s="19">
        <v>156.19999999999999</v>
      </c>
      <c r="DC71" s="19">
        <v>170.4</v>
      </c>
      <c r="DD71" s="19">
        <v>169.8</v>
      </c>
      <c r="DE71" s="19">
        <v>171.2</v>
      </c>
      <c r="DF71" s="19">
        <v>171.5</v>
      </c>
      <c r="DG71" s="19">
        <v>171.5</v>
      </c>
      <c r="DH71" s="19">
        <v>171.5</v>
      </c>
      <c r="DI71" s="19">
        <v>171.5</v>
      </c>
      <c r="DJ71" s="19">
        <v>171.9</v>
      </c>
      <c r="DK71" s="19">
        <v>172</v>
      </c>
      <c r="DL71" s="19">
        <v>172.3</v>
      </c>
      <c r="DM71" s="19">
        <v>172.7</v>
      </c>
      <c r="DN71" s="19">
        <v>172.9</v>
      </c>
      <c r="DO71" s="19">
        <v>173.5</v>
      </c>
      <c r="DP71" s="19">
        <v>172.9</v>
      </c>
      <c r="DQ71" s="19">
        <v>172.9</v>
      </c>
      <c r="DR71" s="19">
        <v>173.7</v>
      </c>
      <c r="DS71" s="19">
        <v>173.7</v>
      </c>
      <c r="DT71" s="19">
        <v>173.7</v>
      </c>
      <c r="DU71" s="19">
        <v>173.7</v>
      </c>
      <c r="DV71" s="19">
        <v>173.7</v>
      </c>
      <c r="DW71" s="19">
        <v>178.6</v>
      </c>
    </row>
    <row r="72" spans="1:127">
      <c r="A72" s="17" t="s">
        <v>737</v>
      </c>
      <c r="B72" s="17" t="s">
        <v>738</v>
      </c>
      <c r="C72" s="18">
        <v>0.16159000000000001</v>
      </c>
      <c r="D72" s="19">
        <v>103.5</v>
      </c>
      <c r="E72" s="19">
        <v>103.6</v>
      </c>
      <c r="F72" s="19">
        <v>103.4</v>
      </c>
      <c r="G72" s="19">
        <v>103.2</v>
      </c>
      <c r="H72" s="19">
        <v>103.2</v>
      </c>
      <c r="I72" s="19">
        <v>103.2</v>
      </c>
      <c r="J72" s="19">
        <v>103.2</v>
      </c>
      <c r="K72" s="19">
        <v>103.2</v>
      </c>
      <c r="L72" s="19">
        <v>103.2</v>
      </c>
      <c r="M72" s="19">
        <v>103.6</v>
      </c>
      <c r="N72" s="19">
        <v>103.6</v>
      </c>
      <c r="O72" s="19">
        <v>105.5</v>
      </c>
      <c r="P72" s="19">
        <v>105.5</v>
      </c>
      <c r="Q72" s="19">
        <v>108</v>
      </c>
      <c r="R72" s="19">
        <v>107.6</v>
      </c>
      <c r="S72" s="19">
        <v>112.3</v>
      </c>
      <c r="T72" s="19">
        <v>113.1</v>
      </c>
      <c r="U72" s="19">
        <v>112.6</v>
      </c>
      <c r="V72" s="19">
        <v>112.7</v>
      </c>
      <c r="W72" s="19">
        <v>115.6</v>
      </c>
      <c r="X72" s="19">
        <v>116.4</v>
      </c>
      <c r="Y72" s="19">
        <v>116.7</v>
      </c>
      <c r="Z72" s="19">
        <v>116.3</v>
      </c>
      <c r="AA72" s="19">
        <v>115.9</v>
      </c>
      <c r="AB72" s="19">
        <v>116.3</v>
      </c>
      <c r="AC72" s="19">
        <v>117.7</v>
      </c>
      <c r="AD72" s="19">
        <v>117.7</v>
      </c>
      <c r="AE72" s="19">
        <v>119.4</v>
      </c>
      <c r="AF72" s="19">
        <v>123.1</v>
      </c>
      <c r="AG72" s="19">
        <v>122.8</v>
      </c>
      <c r="AH72" s="19">
        <v>122.9</v>
      </c>
      <c r="AI72" s="19">
        <v>121.9</v>
      </c>
      <c r="AJ72" s="19">
        <v>120.2</v>
      </c>
      <c r="AK72" s="19">
        <v>119.5</v>
      </c>
      <c r="AL72" s="19">
        <v>119.7</v>
      </c>
      <c r="AM72" s="19">
        <v>119.7</v>
      </c>
      <c r="AN72" s="19">
        <v>118.5</v>
      </c>
      <c r="AO72" s="19">
        <v>117.5</v>
      </c>
      <c r="AP72" s="19">
        <v>115.5</v>
      </c>
      <c r="AQ72" s="19">
        <v>118.3</v>
      </c>
      <c r="AR72" s="19">
        <v>119.6</v>
      </c>
      <c r="AS72" s="19">
        <v>118.8</v>
      </c>
      <c r="AT72" s="19">
        <v>118.6</v>
      </c>
      <c r="AU72" s="19">
        <v>118.1</v>
      </c>
      <c r="AV72" s="19">
        <v>123.7</v>
      </c>
      <c r="AW72" s="19">
        <v>124.2</v>
      </c>
      <c r="AX72" s="19">
        <v>124.1</v>
      </c>
      <c r="AY72" s="19">
        <v>124.4</v>
      </c>
      <c r="AZ72" s="19">
        <v>126.1</v>
      </c>
      <c r="BA72" s="19">
        <v>125.5</v>
      </c>
      <c r="BB72" s="19">
        <v>126.5</v>
      </c>
      <c r="BC72" s="19">
        <v>127</v>
      </c>
      <c r="BD72" s="19">
        <v>127</v>
      </c>
      <c r="BE72" s="19">
        <v>127</v>
      </c>
      <c r="BF72" s="19">
        <v>127.1</v>
      </c>
      <c r="BG72" s="19">
        <v>127.3</v>
      </c>
      <c r="BH72" s="19">
        <v>126.9</v>
      </c>
      <c r="BI72" s="19">
        <v>128</v>
      </c>
      <c r="BJ72" s="19">
        <v>128.19999999999999</v>
      </c>
      <c r="BK72" s="19">
        <v>128.1</v>
      </c>
      <c r="BL72" s="19">
        <v>142.6</v>
      </c>
      <c r="BM72" s="19">
        <v>146.4</v>
      </c>
      <c r="BN72" s="19">
        <v>146.4</v>
      </c>
      <c r="BO72" s="19">
        <v>146.80000000000001</v>
      </c>
      <c r="BP72" s="19">
        <v>148.30000000000001</v>
      </c>
      <c r="BQ72" s="19">
        <v>148.1</v>
      </c>
      <c r="BR72" s="19">
        <v>148.19999999999999</v>
      </c>
      <c r="BS72" s="19">
        <v>149.69999999999999</v>
      </c>
      <c r="BT72" s="19">
        <v>149.30000000000001</v>
      </c>
      <c r="BU72" s="19">
        <v>149.69999999999999</v>
      </c>
      <c r="BV72" s="19">
        <v>149.4</v>
      </c>
      <c r="BW72" s="19">
        <v>148.6</v>
      </c>
      <c r="BX72" s="19">
        <v>146.9</v>
      </c>
      <c r="BY72" s="19">
        <v>146.30000000000001</v>
      </c>
      <c r="BZ72" s="19">
        <v>147.9</v>
      </c>
      <c r="CA72" s="19">
        <v>147.4</v>
      </c>
      <c r="CB72" s="19">
        <v>145.5</v>
      </c>
      <c r="CC72" s="19">
        <v>150.5</v>
      </c>
      <c r="CD72" s="19">
        <v>151.4</v>
      </c>
      <c r="CE72" s="19">
        <v>152.9</v>
      </c>
      <c r="CF72" s="19">
        <v>152.9</v>
      </c>
      <c r="CG72" s="19">
        <v>152.9</v>
      </c>
      <c r="CH72" s="19">
        <v>152.9</v>
      </c>
      <c r="CI72" s="19">
        <v>152.9</v>
      </c>
      <c r="CJ72" s="19">
        <v>150.69999999999999</v>
      </c>
      <c r="CK72" s="19">
        <v>150.30000000000001</v>
      </c>
      <c r="CL72" s="19">
        <v>153.9</v>
      </c>
      <c r="CM72" s="19">
        <v>157.4</v>
      </c>
      <c r="CN72" s="19">
        <v>159.69999999999999</v>
      </c>
      <c r="CO72" s="19">
        <v>161.5</v>
      </c>
      <c r="CP72" s="19">
        <v>161.5</v>
      </c>
      <c r="CQ72" s="19">
        <v>159.19999999999999</v>
      </c>
      <c r="CR72" s="19">
        <v>156.80000000000001</v>
      </c>
      <c r="CS72" s="19">
        <v>155.9</v>
      </c>
      <c r="CT72" s="19">
        <v>164.3</v>
      </c>
      <c r="CU72" s="19">
        <v>177.7</v>
      </c>
      <c r="CV72" s="19">
        <v>174.7</v>
      </c>
      <c r="CW72" s="19">
        <v>174.9</v>
      </c>
      <c r="CX72" s="19">
        <v>166.6</v>
      </c>
      <c r="CY72" s="19">
        <v>166.6</v>
      </c>
      <c r="CZ72" s="19">
        <v>165.1</v>
      </c>
      <c r="DA72" s="19">
        <v>152.80000000000001</v>
      </c>
      <c r="DB72" s="19">
        <v>140.6</v>
      </c>
      <c r="DC72" s="19">
        <v>145.30000000000001</v>
      </c>
      <c r="DD72" s="19">
        <v>159.6</v>
      </c>
      <c r="DE72" s="19">
        <v>166.5</v>
      </c>
      <c r="DF72" s="19">
        <v>174.6</v>
      </c>
      <c r="DG72" s="19">
        <v>170</v>
      </c>
      <c r="DH72" s="19">
        <v>165.9</v>
      </c>
      <c r="DI72" s="19">
        <v>169.5</v>
      </c>
      <c r="DJ72" s="19">
        <v>169.3</v>
      </c>
      <c r="DK72" s="19">
        <v>163.9</v>
      </c>
      <c r="DL72" s="19">
        <v>164.1</v>
      </c>
      <c r="DM72" s="19">
        <v>163.30000000000001</v>
      </c>
      <c r="DN72" s="19">
        <v>166.9</v>
      </c>
      <c r="DO72" s="19">
        <v>166.3</v>
      </c>
      <c r="DP72" s="19">
        <v>159.4</v>
      </c>
      <c r="DQ72" s="19">
        <v>161.69999999999999</v>
      </c>
      <c r="DR72" s="19">
        <v>160.4</v>
      </c>
      <c r="DS72" s="19">
        <v>155.5</v>
      </c>
      <c r="DT72" s="19">
        <v>156.30000000000001</v>
      </c>
      <c r="DU72" s="19">
        <v>155</v>
      </c>
      <c r="DV72" s="19">
        <v>156</v>
      </c>
      <c r="DW72" s="19">
        <v>160.6</v>
      </c>
    </row>
    <row r="73" spans="1:127">
      <c r="A73" s="17" t="s">
        <v>739</v>
      </c>
      <c r="B73" s="17" t="s">
        <v>740</v>
      </c>
      <c r="C73" s="18">
        <v>0.55906</v>
      </c>
      <c r="D73" s="19">
        <v>108.8</v>
      </c>
      <c r="E73" s="19">
        <v>115.5</v>
      </c>
      <c r="F73" s="19">
        <v>120.5</v>
      </c>
      <c r="G73" s="19">
        <v>117.5</v>
      </c>
      <c r="H73" s="19">
        <v>113.5</v>
      </c>
      <c r="I73" s="19">
        <v>121.4</v>
      </c>
      <c r="J73" s="19">
        <v>113.6</v>
      </c>
      <c r="K73" s="19">
        <v>105.6</v>
      </c>
      <c r="L73" s="19">
        <v>112</v>
      </c>
      <c r="M73" s="19">
        <v>127.9</v>
      </c>
      <c r="N73" s="19">
        <v>133.9</v>
      </c>
      <c r="O73" s="19">
        <v>127.3</v>
      </c>
      <c r="P73" s="19">
        <v>119.1</v>
      </c>
      <c r="Q73" s="19">
        <v>129.69999999999999</v>
      </c>
      <c r="R73" s="19">
        <v>149.69999999999999</v>
      </c>
      <c r="S73" s="19">
        <v>134.80000000000001</v>
      </c>
      <c r="T73" s="19">
        <v>135.69999999999999</v>
      </c>
      <c r="U73" s="19">
        <v>127.1</v>
      </c>
      <c r="V73" s="19">
        <v>125.1</v>
      </c>
      <c r="W73" s="19">
        <v>118.7</v>
      </c>
      <c r="X73" s="19">
        <v>127.8</v>
      </c>
      <c r="Y73" s="19">
        <v>143.30000000000001</v>
      </c>
      <c r="Z73" s="19">
        <v>131.69999999999999</v>
      </c>
      <c r="AA73" s="19">
        <v>129</v>
      </c>
      <c r="AB73" s="19">
        <v>119.5</v>
      </c>
      <c r="AC73" s="19">
        <v>140.6</v>
      </c>
      <c r="AD73" s="19">
        <v>146.80000000000001</v>
      </c>
      <c r="AE73" s="19">
        <v>145.1</v>
      </c>
      <c r="AF73" s="19">
        <v>145.1</v>
      </c>
      <c r="AG73" s="19">
        <v>139.4</v>
      </c>
      <c r="AH73" s="19">
        <v>142.19999999999999</v>
      </c>
      <c r="AI73" s="19">
        <v>140</v>
      </c>
      <c r="AJ73" s="19">
        <v>115.8</v>
      </c>
      <c r="AK73" s="19">
        <v>122.1</v>
      </c>
      <c r="AL73" s="19">
        <v>123</v>
      </c>
      <c r="AM73" s="19">
        <v>124.5</v>
      </c>
      <c r="AN73" s="19">
        <v>128</v>
      </c>
      <c r="AO73" s="19">
        <v>144.5</v>
      </c>
      <c r="AP73" s="19">
        <v>135.30000000000001</v>
      </c>
      <c r="AQ73" s="19">
        <v>131.4</v>
      </c>
      <c r="AR73" s="19">
        <v>124.3</v>
      </c>
      <c r="AS73" s="19">
        <v>117.8</v>
      </c>
      <c r="AT73" s="19">
        <v>116.9</v>
      </c>
      <c r="AU73" s="19">
        <v>120.3</v>
      </c>
      <c r="AV73" s="19">
        <v>135.5</v>
      </c>
      <c r="AW73" s="19">
        <v>132</v>
      </c>
      <c r="AX73" s="19">
        <v>128.80000000000001</v>
      </c>
      <c r="AY73" s="19">
        <v>134.9</v>
      </c>
      <c r="AZ73" s="19">
        <v>141.6</v>
      </c>
      <c r="BA73" s="19">
        <v>147.6</v>
      </c>
      <c r="BB73" s="19">
        <v>144.9</v>
      </c>
      <c r="BC73" s="19">
        <v>141.9</v>
      </c>
      <c r="BD73" s="19">
        <v>131.6</v>
      </c>
      <c r="BE73" s="19">
        <v>125.3</v>
      </c>
      <c r="BF73" s="19">
        <v>131.30000000000001</v>
      </c>
      <c r="BG73" s="19">
        <v>138.9</v>
      </c>
      <c r="BH73" s="19">
        <v>137.80000000000001</v>
      </c>
      <c r="BI73" s="19">
        <v>141.80000000000001</v>
      </c>
      <c r="BJ73" s="19">
        <v>144.5</v>
      </c>
      <c r="BK73" s="19">
        <v>141.1</v>
      </c>
      <c r="BL73" s="19">
        <v>144.4</v>
      </c>
      <c r="BM73" s="19">
        <v>148</v>
      </c>
      <c r="BN73" s="19">
        <v>149.9</v>
      </c>
      <c r="BO73" s="19">
        <v>150.9</v>
      </c>
      <c r="BP73" s="19">
        <v>136.30000000000001</v>
      </c>
      <c r="BQ73" s="19">
        <v>134.4</v>
      </c>
      <c r="BR73" s="19">
        <v>138.5</v>
      </c>
      <c r="BS73" s="19">
        <v>136.9</v>
      </c>
      <c r="BT73" s="19">
        <v>131.19999999999999</v>
      </c>
      <c r="BU73" s="19">
        <v>130</v>
      </c>
      <c r="BV73" s="19">
        <v>130.69999999999999</v>
      </c>
      <c r="BW73" s="19">
        <v>126.8</v>
      </c>
      <c r="BX73" s="19">
        <v>124.6</v>
      </c>
      <c r="BY73" s="19">
        <v>129.80000000000001</v>
      </c>
      <c r="BZ73" s="19">
        <v>130.5</v>
      </c>
      <c r="CA73" s="19">
        <v>132.19999999999999</v>
      </c>
      <c r="CB73" s="19">
        <v>125.2</v>
      </c>
      <c r="CC73" s="19">
        <v>127.1</v>
      </c>
      <c r="CD73" s="19">
        <v>131.69999999999999</v>
      </c>
      <c r="CE73" s="19">
        <v>135.30000000000001</v>
      </c>
      <c r="CF73" s="19">
        <v>142.69999999999999</v>
      </c>
      <c r="CG73" s="19">
        <v>143.69999999999999</v>
      </c>
      <c r="CH73" s="19">
        <v>146.69999999999999</v>
      </c>
      <c r="CI73" s="19">
        <v>145.6</v>
      </c>
      <c r="CJ73" s="19">
        <v>151.69999999999999</v>
      </c>
      <c r="CK73" s="19">
        <v>152.4</v>
      </c>
      <c r="CL73" s="19">
        <v>150.4</v>
      </c>
      <c r="CM73" s="19">
        <v>145.9</v>
      </c>
      <c r="CN73" s="19">
        <v>144.19999999999999</v>
      </c>
      <c r="CO73" s="19">
        <v>145.30000000000001</v>
      </c>
      <c r="CP73" s="19">
        <v>146.5</v>
      </c>
      <c r="CQ73" s="19">
        <v>149.69999999999999</v>
      </c>
      <c r="CR73" s="19">
        <v>149.1</v>
      </c>
      <c r="CS73" s="19">
        <v>151.80000000000001</v>
      </c>
      <c r="CT73" s="19">
        <v>155.69999999999999</v>
      </c>
      <c r="CU73" s="19">
        <v>142.30000000000001</v>
      </c>
      <c r="CV73" s="19">
        <v>141.9</v>
      </c>
      <c r="CW73" s="19">
        <v>146.4</v>
      </c>
      <c r="CX73" s="19">
        <v>160.30000000000001</v>
      </c>
      <c r="CY73" s="19">
        <v>160.30000000000001</v>
      </c>
      <c r="CZ73" s="19">
        <v>161.9</v>
      </c>
      <c r="DA73" s="19">
        <v>150.30000000000001</v>
      </c>
      <c r="DB73" s="19">
        <v>149</v>
      </c>
      <c r="DC73" s="19">
        <v>137.80000000000001</v>
      </c>
      <c r="DD73" s="19">
        <v>140.30000000000001</v>
      </c>
      <c r="DE73" s="19">
        <v>138.19999999999999</v>
      </c>
      <c r="DF73" s="19">
        <v>146.30000000000001</v>
      </c>
      <c r="DG73" s="19">
        <v>165.1</v>
      </c>
      <c r="DH73" s="19">
        <v>179.2</v>
      </c>
      <c r="DI73" s="19">
        <v>170.6</v>
      </c>
      <c r="DJ73" s="19">
        <v>173.5</v>
      </c>
      <c r="DK73" s="19">
        <v>175</v>
      </c>
      <c r="DL73" s="19">
        <v>156.5</v>
      </c>
      <c r="DM73" s="19">
        <v>158.19999999999999</v>
      </c>
      <c r="DN73" s="19">
        <v>152.1</v>
      </c>
      <c r="DO73" s="19">
        <v>150.1</v>
      </c>
      <c r="DP73" s="19">
        <v>149.19999999999999</v>
      </c>
      <c r="DQ73" s="19">
        <v>151.80000000000001</v>
      </c>
      <c r="DR73" s="19">
        <v>157.6</v>
      </c>
      <c r="DS73" s="19">
        <v>177.3</v>
      </c>
      <c r="DT73" s="19">
        <v>169.8</v>
      </c>
      <c r="DU73" s="19">
        <v>181.1</v>
      </c>
      <c r="DV73" s="19">
        <v>178.8</v>
      </c>
      <c r="DW73" s="19">
        <v>163.6</v>
      </c>
    </row>
    <row r="74" spans="1:127">
      <c r="A74" s="17" t="s">
        <v>741</v>
      </c>
      <c r="B74" s="17" t="s">
        <v>742</v>
      </c>
      <c r="C74" s="18">
        <v>6.0510000000000001E-2</v>
      </c>
      <c r="D74" s="19">
        <v>105.3</v>
      </c>
      <c r="E74" s="19">
        <v>106</v>
      </c>
      <c r="F74" s="19">
        <v>107</v>
      </c>
      <c r="G74" s="19">
        <v>107.1</v>
      </c>
      <c r="H74" s="19">
        <v>107.1</v>
      </c>
      <c r="I74" s="19">
        <v>107.1</v>
      </c>
      <c r="J74" s="19">
        <v>107.1</v>
      </c>
      <c r="K74" s="19">
        <v>107.1</v>
      </c>
      <c r="L74" s="19">
        <v>107.1</v>
      </c>
      <c r="M74" s="19">
        <v>107.1</v>
      </c>
      <c r="N74" s="19">
        <v>107.2</v>
      </c>
      <c r="O74" s="19">
        <v>108.7</v>
      </c>
      <c r="P74" s="19">
        <v>109.2</v>
      </c>
      <c r="Q74" s="19">
        <v>110.1</v>
      </c>
      <c r="R74" s="19">
        <v>111.1</v>
      </c>
      <c r="S74" s="19">
        <v>111</v>
      </c>
      <c r="T74" s="19">
        <v>111.5</v>
      </c>
      <c r="U74" s="19">
        <v>113.9</v>
      </c>
      <c r="V74" s="19">
        <v>115.6</v>
      </c>
      <c r="W74" s="19">
        <v>118.1</v>
      </c>
      <c r="X74" s="19">
        <v>119.2</v>
      </c>
      <c r="Y74" s="19">
        <v>121</v>
      </c>
      <c r="Z74" s="19">
        <v>121.2</v>
      </c>
      <c r="AA74" s="19">
        <v>123</v>
      </c>
      <c r="AB74" s="19">
        <v>124.2</v>
      </c>
      <c r="AC74" s="19">
        <v>125.6</v>
      </c>
      <c r="AD74" s="19">
        <v>127.8</v>
      </c>
      <c r="AE74" s="19">
        <v>128.6</v>
      </c>
      <c r="AF74" s="19">
        <v>126.6</v>
      </c>
      <c r="AG74" s="19">
        <v>126</v>
      </c>
      <c r="AH74" s="19">
        <v>126.4</v>
      </c>
      <c r="AI74" s="19">
        <v>125.2</v>
      </c>
      <c r="AJ74" s="19">
        <v>121.7</v>
      </c>
      <c r="AK74" s="19">
        <v>123.4</v>
      </c>
      <c r="AL74" s="19">
        <v>120.5</v>
      </c>
      <c r="AM74" s="19">
        <v>119.5</v>
      </c>
      <c r="AN74" s="19">
        <v>117.2</v>
      </c>
      <c r="AO74" s="19">
        <v>117.8</v>
      </c>
      <c r="AP74" s="19">
        <v>117.8</v>
      </c>
      <c r="AQ74" s="19">
        <v>116.8</v>
      </c>
      <c r="AR74" s="19">
        <v>119.1</v>
      </c>
      <c r="AS74" s="19">
        <v>120.7</v>
      </c>
      <c r="AT74" s="19">
        <v>121.8</v>
      </c>
      <c r="AU74" s="19">
        <v>126.1</v>
      </c>
      <c r="AV74" s="19">
        <v>129.4</v>
      </c>
      <c r="AW74" s="19">
        <v>129.69999999999999</v>
      </c>
      <c r="AX74" s="19">
        <v>131.9</v>
      </c>
      <c r="AY74" s="19">
        <v>132.4</v>
      </c>
      <c r="AZ74" s="19">
        <v>134.6</v>
      </c>
      <c r="BA74" s="19">
        <v>132.6</v>
      </c>
      <c r="BB74" s="19">
        <v>131.4</v>
      </c>
      <c r="BC74" s="19">
        <v>132.19999999999999</v>
      </c>
      <c r="BD74" s="19">
        <v>132.30000000000001</v>
      </c>
      <c r="BE74" s="19">
        <v>132.30000000000001</v>
      </c>
      <c r="BF74" s="19">
        <v>132.30000000000001</v>
      </c>
      <c r="BG74" s="19">
        <v>132.30000000000001</v>
      </c>
      <c r="BH74" s="19">
        <v>134.69999999999999</v>
      </c>
      <c r="BI74" s="19">
        <v>136</v>
      </c>
      <c r="BJ74" s="19">
        <v>136.30000000000001</v>
      </c>
      <c r="BK74" s="19">
        <v>136.30000000000001</v>
      </c>
      <c r="BL74" s="19">
        <v>138.5</v>
      </c>
      <c r="BM74" s="19">
        <v>139.1</v>
      </c>
      <c r="BN74" s="19">
        <v>139.1</v>
      </c>
      <c r="BO74" s="19">
        <v>139.1</v>
      </c>
      <c r="BP74" s="19">
        <v>139.1</v>
      </c>
      <c r="BQ74" s="19">
        <v>136.1</v>
      </c>
      <c r="BR74" s="19">
        <v>133.19999999999999</v>
      </c>
      <c r="BS74" s="19">
        <v>134.5</v>
      </c>
      <c r="BT74" s="19">
        <v>135.6</v>
      </c>
      <c r="BU74" s="19">
        <v>135.9</v>
      </c>
      <c r="BV74" s="19">
        <v>135.69999999999999</v>
      </c>
      <c r="BW74" s="19">
        <v>136.6</v>
      </c>
      <c r="BX74" s="19">
        <v>137.9</v>
      </c>
      <c r="BY74" s="19">
        <v>137</v>
      </c>
      <c r="BZ74" s="19">
        <v>136.9</v>
      </c>
      <c r="CA74" s="19">
        <v>135.6</v>
      </c>
      <c r="CB74" s="19">
        <v>134.4</v>
      </c>
      <c r="CC74" s="19">
        <v>139.9</v>
      </c>
      <c r="CD74" s="19">
        <v>142.5</v>
      </c>
      <c r="CE74" s="19">
        <v>144.19999999999999</v>
      </c>
      <c r="CF74" s="19">
        <v>146</v>
      </c>
      <c r="CG74" s="19">
        <v>147.80000000000001</v>
      </c>
      <c r="CH74" s="19">
        <v>149</v>
      </c>
      <c r="CI74" s="19">
        <v>148.9</v>
      </c>
      <c r="CJ74" s="19">
        <v>153</v>
      </c>
      <c r="CK74" s="19">
        <v>155.5</v>
      </c>
      <c r="CL74" s="19">
        <v>161.80000000000001</v>
      </c>
      <c r="CM74" s="19">
        <v>166</v>
      </c>
      <c r="CN74" s="19">
        <v>170.1</v>
      </c>
      <c r="CO74" s="19">
        <v>172.6</v>
      </c>
      <c r="CP74" s="19">
        <v>172.2</v>
      </c>
      <c r="CQ74" s="19">
        <v>173.1</v>
      </c>
      <c r="CR74" s="19">
        <v>174.6</v>
      </c>
      <c r="CS74" s="19">
        <v>173.7</v>
      </c>
      <c r="CT74" s="19">
        <v>171.9</v>
      </c>
      <c r="CU74" s="19">
        <v>169.5</v>
      </c>
      <c r="CV74" s="19">
        <v>173.7</v>
      </c>
      <c r="CW74" s="19">
        <v>174.4</v>
      </c>
      <c r="CX74" s="19">
        <v>175.2</v>
      </c>
      <c r="CY74" s="19">
        <v>182.6</v>
      </c>
      <c r="CZ74" s="19">
        <v>186.6</v>
      </c>
      <c r="DA74" s="19">
        <v>196.1</v>
      </c>
      <c r="DB74" s="19">
        <v>189.8</v>
      </c>
      <c r="DC74" s="19">
        <v>189.8</v>
      </c>
      <c r="DD74" s="19">
        <v>187.9</v>
      </c>
      <c r="DE74" s="19">
        <v>185.1</v>
      </c>
      <c r="DF74" s="19">
        <v>191.1</v>
      </c>
      <c r="DG74" s="19">
        <v>193.3</v>
      </c>
      <c r="DH74" s="19">
        <v>199.6</v>
      </c>
      <c r="DI74" s="19">
        <v>198.7</v>
      </c>
      <c r="DJ74" s="19">
        <v>202.9</v>
      </c>
      <c r="DK74" s="19">
        <v>207</v>
      </c>
      <c r="DL74" s="19">
        <v>204.9</v>
      </c>
      <c r="DM74" s="19">
        <v>202.1</v>
      </c>
      <c r="DN74" s="19">
        <v>202.3</v>
      </c>
      <c r="DO74" s="19">
        <v>209.1</v>
      </c>
      <c r="DP74" s="19">
        <v>194.2</v>
      </c>
      <c r="DQ74" s="19">
        <v>187.1</v>
      </c>
      <c r="DR74" s="19">
        <v>181.7</v>
      </c>
      <c r="DS74" s="19">
        <v>177.7</v>
      </c>
      <c r="DT74" s="19">
        <v>185.2</v>
      </c>
      <c r="DU74" s="19">
        <v>185.3</v>
      </c>
      <c r="DV74" s="19">
        <v>193.5</v>
      </c>
      <c r="DW74" s="19">
        <v>197.8</v>
      </c>
    </row>
    <row r="75" spans="1:127">
      <c r="A75" s="17" t="s">
        <v>743</v>
      </c>
      <c r="B75" s="17" t="s">
        <v>744</v>
      </c>
      <c r="C75" s="18">
        <v>0.52885000000000004</v>
      </c>
      <c r="D75" s="19">
        <v>84.4</v>
      </c>
      <c r="E75" s="19">
        <v>81.8</v>
      </c>
      <c r="F75" s="19">
        <v>81.2</v>
      </c>
      <c r="G75" s="19">
        <v>84.8</v>
      </c>
      <c r="H75" s="19">
        <v>87.5</v>
      </c>
      <c r="I75" s="19">
        <v>87</v>
      </c>
      <c r="J75" s="19">
        <v>86.6</v>
      </c>
      <c r="K75" s="19">
        <v>86.5</v>
      </c>
      <c r="L75" s="19">
        <v>88.7</v>
      </c>
      <c r="M75" s="19">
        <v>91.2</v>
      </c>
      <c r="N75" s="19">
        <v>92.4</v>
      </c>
      <c r="O75" s="19">
        <v>93.1</v>
      </c>
      <c r="P75" s="19">
        <v>96.8</v>
      </c>
      <c r="Q75" s="19">
        <v>98.5</v>
      </c>
      <c r="R75" s="19">
        <v>97.1</v>
      </c>
      <c r="S75" s="19">
        <v>98</v>
      </c>
      <c r="T75" s="19">
        <v>98</v>
      </c>
      <c r="U75" s="19">
        <v>99.4</v>
      </c>
      <c r="V75" s="19">
        <v>101.9</v>
      </c>
      <c r="W75" s="19">
        <v>106.1</v>
      </c>
      <c r="X75" s="19">
        <v>108.4</v>
      </c>
      <c r="Y75" s="19">
        <v>109.2</v>
      </c>
      <c r="Z75" s="19">
        <v>110.2</v>
      </c>
      <c r="AA75" s="19">
        <v>109.2</v>
      </c>
      <c r="AB75" s="19">
        <v>109.6</v>
      </c>
      <c r="AC75" s="19">
        <v>112.2</v>
      </c>
      <c r="AD75" s="19">
        <v>114.2</v>
      </c>
      <c r="AE75" s="19">
        <v>121.2</v>
      </c>
      <c r="AF75" s="19">
        <v>122.7</v>
      </c>
      <c r="AG75" s="19">
        <v>122.3</v>
      </c>
      <c r="AH75" s="19">
        <v>121.6</v>
      </c>
      <c r="AI75" s="19">
        <v>121.7</v>
      </c>
      <c r="AJ75" s="19">
        <v>123.3</v>
      </c>
      <c r="AK75" s="19">
        <v>125.5</v>
      </c>
      <c r="AL75" s="19">
        <v>128.1</v>
      </c>
      <c r="AM75" s="19">
        <v>126.9</v>
      </c>
      <c r="AN75" s="19">
        <v>127.2</v>
      </c>
      <c r="AO75" s="19">
        <v>129.80000000000001</v>
      </c>
      <c r="AP75" s="19">
        <v>133.30000000000001</v>
      </c>
      <c r="AQ75" s="19">
        <v>137.1</v>
      </c>
      <c r="AR75" s="19">
        <v>136.4</v>
      </c>
      <c r="AS75" s="19">
        <v>139.1</v>
      </c>
      <c r="AT75" s="19">
        <v>140.9</v>
      </c>
      <c r="AU75" s="19">
        <v>146.19999999999999</v>
      </c>
      <c r="AV75" s="19">
        <v>148.5</v>
      </c>
      <c r="AW75" s="19">
        <v>145.30000000000001</v>
      </c>
      <c r="AX75" s="19">
        <v>143.4</v>
      </c>
      <c r="AY75" s="19">
        <v>139.4</v>
      </c>
      <c r="AZ75" s="19">
        <v>140.1</v>
      </c>
      <c r="BA75" s="19">
        <v>142</v>
      </c>
      <c r="BB75" s="19">
        <v>142.19999999999999</v>
      </c>
      <c r="BC75" s="19">
        <v>142.4</v>
      </c>
      <c r="BD75" s="19">
        <v>145.9</v>
      </c>
      <c r="BE75" s="19">
        <v>144.6</v>
      </c>
      <c r="BF75" s="19">
        <v>142</v>
      </c>
      <c r="BG75" s="19">
        <v>140.80000000000001</v>
      </c>
      <c r="BH75" s="19">
        <v>140.6</v>
      </c>
      <c r="BI75" s="19">
        <v>141.80000000000001</v>
      </c>
      <c r="BJ75" s="19">
        <v>135.30000000000001</v>
      </c>
      <c r="BK75" s="19">
        <v>128.30000000000001</v>
      </c>
      <c r="BL75" s="19">
        <v>126.6</v>
      </c>
      <c r="BM75" s="19">
        <v>121.6</v>
      </c>
      <c r="BN75" s="19">
        <v>118.3</v>
      </c>
      <c r="BO75" s="19">
        <v>119.6</v>
      </c>
      <c r="BP75" s="19">
        <v>122.9</v>
      </c>
      <c r="BQ75" s="19">
        <v>124</v>
      </c>
      <c r="BR75" s="19">
        <v>124.9</v>
      </c>
      <c r="BS75" s="19">
        <v>126.1</v>
      </c>
      <c r="BT75" s="19">
        <v>128.19999999999999</v>
      </c>
      <c r="BU75" s="19">
        <v>130.69999999999999</v>
      </c>
      <c r="BV75" s="19">
        <v>131.69999999999999</v>
      </c>
      <c r="BW75" s="19">
        <v>128</v>
      </c>
      <c r="BX75" s="19">
        <v>127.2</v>
      </c>
      <c r="BY75" s="19">
        <v>128.4</v>
      </c>
      <c r="BZ75" s="19">
        <v>129.6</v>
      </c>
      <c r="CA75" s="19">
        <v>130.5</v>
      </c>
      <c r="CB75" s="19">
        <v>131.30000000000001</v>
      </c>
      <c r="CC75" s="19">
        <v>133.30000000000001</v>
      </c>
      <c r="CD75" s="19">
        <v>131.69999999999999</v>
      </c>
      <c r="CE75" s="19">
        <v>131.6</v>
      </c>
      <c r="CF75" s="19">
        <v>129.1</v>
      </c>
      <c r="CG75" s="19">
        <v>129.1</v>
      </c>
      <c r="CH75" s="19">
        <v>127.7</v>
      </c>
      <c r="CI75" s="19">
        <v>125.7</v>
      </c>
      <c r="CJ75" s="19">
        <v>127.4</v>
      </c>
      <c r="CK75" s="19">
        <v>132.30000000000001</v>
      </c>
      <c r="CL75" s="19">
        <v>133.9</v>
      </c>
      <c r="CM75" s="19">
        <v>136</v>
      </c>
      <c r="CN75" s="19">
        <v>141.6</v>
      </c>
      <c r="CO75" s="19">
        <v>145.1</v>
      </c>
      <c r="CP75" s="19">
        <v>148.80000000000001</v>
      </c>
      <c r="CQ75" s="19">
        <v>153</v>
      </c>
      <c r="CR75" s="19">
        <v>154.1</v>
      </c>
      <c r="CS75" s="19">
        <v>156.9</v>
      </c>
      <c r="CT75" s="19">
        <v>150</v>
      </c>
      <c r="CU75" s="19">
        <v>147.69999999999999</v>
      </c>
      <c r="CV75" s="19">
        <v>147.1</v>
      </c>
      <c r="CW75" s="19">
        <v>147.5</v>
      </c>
      <c r="CX75" s="19">
        <v>145.6</v>
      </c>
      <c r="CY75" s="19">
        <v>143</v>
      </c>
      <c r="CZ75" s="19">
        <v>143.80000000000001</v>
      </c>
      <c r="DA75" s="19">
        <v>149.1</v>
      </c>
      <c r="DB75" s="19">
        <v>152.9</v>
      </c>
      <c r="DC75" s="19">
        <v>156.5</v>
      </c>
      <c r="DD75" s="19">
        <v>153.19999999999999</v>
      </c>
      <c r="DE75" s="19">
        <v>151.5</v>
      </c>
      <c r="DF75" s="19">
        <v>151.5</v>
      </c>
      <c r="DG75" s="19">
        <v>151.9</v>
      </c>
      <c r="DH75" s="19">
        <v>151.6</v>
      </c>
      <c r="DI75" s="19">
        <v>150.30000000000001</v>
      </c>
      <c r="DJ75" s="19">
        <v>151.1</v>
      </c>
      <c r="DK75" s="19">
        <v>150.1</v>
      </c>
      <c r="DL75" s="19">
        <v>151.5</v>
      </c>
      <c r="DM75" s="19">
        <v>161.69999999999999</v>
      </c>
      <c r="DN75" s="19">
        <v>161.6</v>
      </c>
      <c r="DO75" s="19">
        <v>161.69999999999999</v>
      </c>
      <c r="DP75" s="19">
        <v>165.9</v>
      </c>
      <c r="DQ75" s="19">
        <v>168.5</v>
      </c>
      <c r="DR75" s="19">
        <v>170.3</v>
      </c>
      <c r="DS75" s="19">
        <v>172.9</v>
      </c>
      <c r="DT75" s="19">
        <v>173.8</v>
      </c>
      <c r="DU75" s="19">
        <v>177.9</v>
      </c>
      <c r="DV75" s="19">
        <v>177.9</v>
      </c>
      <c r="DW75" s="19">
        <v>182.9</v>
      </c>
    </row>
    <row r="76" spans="1:127">
      <c r="A76" s="17" t="s">
        <v>745</v>
      </c>
      <c r="B76" s="17" t="s">
        <v>746</v>
      </c>
      <c r="C76" s="18">
        <v>2.0979999999999999E-2</v>
      </c>
      <c r="D76" s="19">
        <v>120.8</v>
      </c>
      <c r="E76" s="19">
        <v>122.4</v>
      </c>
      <c r="F76" s="19">
        <v>124.6</v>
      </c>
      <c r="G76" s="19">
        <v>133.30000000000001</v>
      </c>
      <c r="H76" s="19">
        <v>133.19999999999999</v>
      </c>
      <c r="I76" s="19">
        <v>133.30000000000001</v>
      </c>
      <c r="J76" s="19">
        <v>133.30000000000001</v>
      </c>
      <c r="K76" s="19">
        <v>131.9</v>
      </c>
      <c r="L76" s="19">
        <v>130.4</v>
      </c>
      <c r="M76" s="19">
        <v>131.80000000000001</v>
      </c>
      <c r="N76" s="19">
        <v>134.9</v>
      </c>
      <c r="O76" s="19">
        <v>125.5</v>
      </c>
      <c r="P76" s="19">
        <v>124.1</v>
      </c>
      <c r="Q76" s="19">
        <v>122.6</v>
      </c>
      <c r="R76" s="19">
        <v>125.4</v>
      </c>
      <c r="S76" s="19">
        <v>130.4</v>
      </c>
      <c r="T76" s="19">
        <v>133.69999999999999</v>
      </c>
      <c r="U76" s="19">
        <v>134.19999999999999</v>
      </c>
      <c r="V76" s="19">
        <v>139.1</v>
      </c>
      <c r="W76" s="19">
        <v>145.80000000000001</v>
      </c>
      <c r="X76" s="19">
        <v>150.4</v>
      </c>
      <c r="Y76" s="19">
        <v>152.9</v>
      </c>
      <c r="Z76" s="19">
        <v>154.19999999999999</v>
      </c>
      <c r="AA76" s="19">
        <v>156</v>
      </c>
      <c r="AB76" s="19">
        <v>170.3</v>
      </c>
      <c r="AC76" s="19">
        <v>179.4</v>
      </c>
      <c r="AD76" s="19">
        <v>182.7</v>
      </c>
      <c r="AE76" s="19">
        <v>188.9</v>
      </c>
      <c r="AF76" s="19">
        <v>190.3</v>
      </c>
      <c r="AG76" s="19">
        <v>183.1</v>
      </c>
      <c r="AH76" s="19">
        <v>189.4</v>
      </c>
      <c r="AI76" s="19">
        <v>190.9</v>
      </c>
      <c r="AJ76" s="19">
        <v>190.2</v>
      </c>
      <c r="AK76" s="19">
        <v>184.9</v>
      </c>
      <c r="AL76" s="19">
        <v>179.3</v>
      </c>
      <c r="AM76" s="19">
        <v>172.8</v>
      </c>
      <c r="AN76" s="19">
        <v>175.9</v>
      </c>
      <c r="AO76" s="19">
        <v>177.7</v>
      </c>
      <c r="AP76" s="19">
        <v>181.1</v>
      </c>
      <c r="AQ76" s="19">
        <v>185.3</v>
      </c>
      <c r="AR76" s="19">
        <v>185.4</v>
      </c>
      <c r="AS76" s="19">
        <v>184.8</v>
      </c>
      <c r="AT76" s="19">
        <v>186.6</v>
      </c>
      <c r="AU76" s="19">
        <v>191.9</v>
      </c>
      <c r="AV76" s="19">
        <v>187.3</v>
      </c>
      <c r="AW76" s="19">
        <v>181.7</v>
      </c>
      <c r="AX76" s="19">
        <v>179.7</v>
      </c>
      <c r="AY76" s="19">
        <v>185.4</v>
      </c>
      <c r="AZ76" s="19">
        <v>193.8</v>
      </c>
      <c r="BA76" s="19">
        <v>195.5</v>
      </c>
      <c r="BB76" s="19">
        <v>192.3</v>
      </c>
      <c r="BC76" s="19">
        <v>190.3</v>
      </c>
      <c r="BD76" s="19">
        <v>189.7</v>
      </c>
      <c r="BE76" s="19">
        <v>188</v>
      </c>
      <c r="BF76" s="19">
        <v>186.9</v>
      </c>
      <c r="BG76" s="19">
        <v>182.8</v>
      </c>
      <c r="BH76" s="19">
        <v>185.6</v>
      </c>
      <c r="BI76" s="19">
        <v>183.8</v>
      </c>
      <c r="BJ76" s="19">
        <v>176.1</v>
      </c>
      <c r="BK76" s="19">
        <v>175.7</v>
      </c>
      <c r="BL76" s="19">
        <v>171.2</v>
      </c>
      <c r="BM76" s="19">
        <v>167.4</v>
      </c>
      <c r="BN76" s="19">
        <v>165.4</v>
      </c>
      <c r="BO76" s="19">
        <v>159.5</v>
      </c>
      <c r="BP76" s="19">
        <v>162.19999999999999</v>
      </c>
      <c r="BQ76" s="19">
        <v>157.80000000000001</v>
      </c>
      <c r="BR76" s="19">
        <v>154</v>
      </c>
      <c r="BS76" s="19">
        <v>150.9</v>
      </c>
      <c r="BT76" s="19">
        <v>154.4</v>
      </c>
      <c r="BU76" s="19">
        <v>154.6</v>
      </c>
      <c r="BV76" s="19">
        <v>153</v>
      </c>
      <c r="BW76" s="19">
        <v>145.1</v>
      </c>
      <c r="BX76" s="19">
        <v>136.30000000000001</v>
      </c>
      <c r="BY76" s="19">
        <v>136.30000000000001</v>
      </c>
      <c r="BZ76" s="19">
        <v>130.69999999999999</v>
      </c>
      <c r="CA76" s="19">
        <v>124.8</v>
      </c>
      <c r="CB76" s="19">
        <v>135.1</v>
      </c>
      <c r="CC76" s="19">
        <v>142</v>
      </c>
      <c r="CD76" s="19">
        <v>139.5</v>
      </c>
      <c r="CE76" s="19">
        <v>139.80000000000001</v>
      </c>
      <c r="CF76" s="19">
        <v>139.69999999999999</v>
      </c>
      <c r="CG76" s="19">
        <v>136.6</v>
      </c>
      <c r="CH76" s="19">
        <v>136.4</v>
      </c>
      <c r="CI76" s="19">
        <v>130.80000000000001</v>
      </c>
      <c r="CJ76" s="19">
        <v>131.69999999999999</v>
      </c>
      <c r="CK76" s="19">
        <v>136.30000000000001</v>
      </c>
      <c r="CL76" s="19">
        <v>134.30000000000001</v>
      </c>
      <c r="CM76" s="19">
        <v>130.80000000000001</v>
      </c>
      <c r="CN76" s="19">
        <v>131.1</v>
      </c>
      <c r="CO76" s="19">
        <v>129.1</v>
      </c>
      <c r="CP76" s="19">
        <v>123.8</v>
      </c>
      <c r="CQ76" s="19">
        <v>124.8</v>
      </c>
      <c r="CR76" s="19">
        <v>126.5</v>
      </c>
      <c r="CS76" s="19">
        <v>124.8</v>
      </c>
      <c r="CT76" s="19">
        <v>123.8</v>
      </c>
      <c r="CU76" s="19">
        <v>121.9</v>
      </c>
      <c r="CV76" s="19">
        <v>122.3</v>
      </c>
      <c r="CW76" s="19">
        <v>124</v>
      </c>
      <c r="CX76" s="19">
        <v>124.8</v>
      </c>
      <c r="CY76" s="19">
        <v>123.4</v>
      </c>
      <c r="CZ76" s="19">
        <v>123.7</v>
      </c>
      <c r="DA76" s="19">
        <v>123.5</v>
      </c>
      <c r="DB76" s="19">
        <v>123.2</v>
      </c>
      <c r="DC76" s="19">
        <v>124.3</v>
      </c>
      <c r="DD76" s="19">
        <v>125.2</v>
      </c>
      <c r="DE76" s="19">
        <v>122.2</v>
      </c>
      <c r="DF76" s="19">
        <v>121.5</v>
      </c>
      <c r="DG76" s="19">
        <v>126.9</v>
      </c>
      <c r="DH76" s="19">
        <v>130.30000000000001</v>
      </c>
      <c r="DI76" s="19">
        <v>130.6</v>
      </c>
      <c r="DJ76" s="19">
        <v>136.5</v>
      </c>
      <c r="DK76" s="19">
        <v>136</v>
      </c>
      <c r="DL76" s="19">
        <v>135.19999999999999</v>
      </c>
      <c r="DM76" s="19">
        <v>137.9</v>
      </c>
      <c r="DN76" s="19">
        <v>145</v>
      </c>
      <c r="DO76" s="19">
        <v>159.69999999999999</v>
      </c>
      <c r="DP76" s="19">
        <v>163.80000000000001</v>
      </c>
      <c r="DQ76" s="19">
        <v>165</v>
      </c>
      <c r="DR76" s="19">
        <v>166.1</v>
      </c>
      <c r="DS76" s="19">
        <v>167.9</v>
      </c>
      <c r="DT76" s="19">
        <v>168.7</v>
      </c>
      <c r="DU76" s="19">
        <v>166.6</v>
      </c>
      <c r="DV76" s="19">
        <v>165.4</v>
      </c>
      <c r="DW76" s="19">
        <v>164</v>
      </c>
    </row>
    <row r="77" spans="1:127">
      <c r="A77" s="17" t="s">
        <v>747</v>
      </c>
      <c r="B77" s="17" t="s">
        <v>748</v>
      </c>
      <c r="C77" s="18">
        <v>0.14055999999999999</v>
      </c>
      <c r="D77" s="19">
        <v>85</v>
      </c>
      <c r="E77" s="19">
        <v>80.2</v>
      </c>
      <c r="F77" s="19">
        <v>79.900000000000006</v>
      </c>
      <c r="G77" s="19">
        <v>82</v>
      </c>
      <c r="H77" s="19">
        <v>84.3</v>
      </c>
      <c r="I77" s="19">
        <v>81.2</v>
      </c>
      <c r="J77" s="19">
        <v>80.599999999999994</v>
      </c>
      <c r="K77" s="19">
        <v>81.900000000000006</v>
      </c>
      <c r="L77" s="19">
        <v>83.8</v>
      </c>
      <c r="M77" s="19">
        <v>85.4</v>
      </c>
      <c r="N77" s="19">
        <v>89.3</v>
      </c>
      <c r="O77" s="19">
        <v>89.7</v>
      </c>
      <c r="P77" s="19">
        <v>89.4</v>
      </c>
      <c r="Q77" s="19">
        <v>87.4</v>
      </c>
      <c r="R77" s="19">
        <v>86</v>
      </c>
      <c r="S77" s="19">
        <v>88</v>
      </c>
      <c r="T77" s="19">
        <v>90.6</v>
      </c>
      <c r="U77" s="19">
        <v>92.3</v>
      </c>
      <c r="V77" s="19">
        <v>93.1</v>
      </c>
      <c r="W77" s="19">
        <v>97.6</v>
      </c>
      <c r="X77" s="19">
        <v>102</v>
      </c>
      <c r="Y77" s="19">
        <v>103.7</v>
      </c>
      <c r="Z77" s="19">
        <v>104.3</v>
      </c>
      <c r="AA77" s="19">
        <v>98.3</v>
      </c>
      <c r="AB77" s="19">
        <v>95.1</v>
      </c>
      <c r="AC77" s="19">
        <v>94.5</v>
      </c>
      <c r="AD77" s="19">
        <v>102.6</v>
      </c>
      <c r="AE77" s="19">
        <v>108.4</v>
      </c>
      <c r="AF77" s="19">
        <v>106.9</v>
      </c>
      <c r="AG77" s="19">
        <v>110</v>
      </c>
      <c r="AH77" s="19">
        <v>111.7</v>
      </c>
      <c r="AI77" s="19">
        <v>113.4</v>
      </c>
      <c r="AJ77" s="19">
        <v>119</v>
      </c>
      <c r="AK77" s="19">
        <v>116.3</v>
      </c>
      <c r="AL77" s="19">
        <v>115.4</v>
      </c>
      <c r="AM77" s="19">
        <v>114.4</v>
      </c>
      <c r="AN77" s="19">
        <v>115.1</v>
      </c>
      <c r="AO77" s="19">
        <v>119.3</v>
      </c>
      <c r="AP77" s="19">
        <v>120.3</v>
      </c>
      <c r="AQ77" s="19">
        <v>123.3</v>
      </c>
      <c r="AR77" s="19">
        <v>120.7</v>
      </c>
      <c r="AS77" s="19">
        <v>127.3</v>
      </c>
      <c r="AT77" s="19">
        <v>132.69999999999999</v>
      </c>
      <c r="AU77" s="19">
        <v>140.5</v>
      </c>
      <c r="AV77" s="19">
        <v>140.6</v>
      </c>
      <c r="AW77" s="19">
        <v>138.69999999999999</v>
      </c>
      <c r="AX77" s="19">
        <v>143.19999999999999</v>
      </c>
      <c r="AY77" s="19">
        <v>142.6</v>
      </c>
      <c r="AZ77" s="19">
        <v>147.1</v>
      </c>
      <c r="BA77" s="19">
        <v>146.5</v>
      </c>
      <c r="BB77" s="19">
        <v>142.9</v>
      </c>
      <c r="BC77" s="19">
        <v>139.4</v>
      </c>
      <c r="BD77" s="19">
        <v>140.5</v>
      </c>
      <c r="BE77" s="19">
        <v>139</v>
      </c>
      <c r="BF77" s="19">
        <v>137.4</v>
      </c>
      <c r="BG77" s="19">
        <v>136.30000000000001</v>
      </c>
      <c r="BH77" s="19">
        <v>133.1</v>
      </c>
      <c r="BI77" s="19">
        <v>132</v>
      </c>
      <c r="BJ77" s="19">
        <v>120.8</v>
      </c>
      <c r="BK77" s="19">
        <v>113.5</v>
      </c>
      <c r="BL77" s="19">
        <v>108.6</v>
      </c>
      <c r="BM77" s="19">
        <v>101.8</v>
      </c>
      <c r="BN77" s="19">
        <v>100.1</v>
      </c>
      <c r="BO77" s="19">
        <v>102.7</v>
      </c>
      <c r="BP77" s="19">
        <v>106.9</v>
      </c>
      <c r="BQ77" s="19">
        <v>107.2</v>
      </c>
      <c r="BR77" s="19">
        <v>109</v>
      </c>
      <c r="BS77" s="19">
        <v>114</v>
      </c>
      <c r="BT77" s="19">
        <v>116.7</v>
      </c>
      <c r="BU77" s="19">
        <v>120.8</v>
      </c>
      <c r="BV77" s="19">
        <v>125.8</v>
      </c>
      <c r="BW77" s="19">
        <v>125.4</v>
      </c>
      <c r="BX77" s="19">
        <v>125.1</v>
      </c>
      <c r="BY77" s="19">
        <v>131.5</v>
      </c>
      <c r="BZ77" s="19">
        <v>135.6</v>
      </c>
      <c r="CA77" s="19">
        <v>135.30000000000001</v>
      </c>
      <c r="CB77" s="19">
        <v>134.69999999999999</v>
      </c>
      <c r="CC77" s="19">
        <v>132.6</v>
      </c>
      <c r="CD77" s="19">
        <v>128.5</v>
      </c>
      <c r="CE77" s="19">
        <v>125</v>
      </c>
      <c r="CF77" s="19">
        <v>120.1</v>
      </c>
      <c r="CG77" s="19">
        <v>119.3</v>
      </c>
      <c r="CH77" s="19">
        <v>117.4</v>
      </c>
      <c r="CI77" s="19">
        <v>115.1</v>
      </c>
      <c r="CJ77" s="19">
        <v>113.9</v>
      </c>
      <c r="CK77" s="19">
        <v>120.6</v>
      </c>
      <c r="CL77" s="19">
        <v>123.3</v>
      </c>
      <c r="CM77" s="19">
        <v>127.2</v>
      </c>
      <c r="CN77" s="19">
        <v>134.4</v>
      </c>
      <c r="CO77" s="19">
        <v>143.69999999999999</v>
      </c>
      <c r="CP77" s="19">
        <v>147.69999999999999</v>
      </c>
      <c r="CQ77" s="19">
        <v>155.4</v>
      </c>
      <c r="CR77" s="19">
        <v>158.9</v>
      </c>
      <c r="CS77" s="19">
        <v>171.9</v>
      </c>
      <c r="CT77" s="19">
        <v>159.4</v>
      </c>
      <c r="CU77" s="19">
        <v>162</v>
      </c>
      <c r="CV77" s="19">
        <v>163.30000000000001</v>
      </c>
      <c r="CW77" s="19">
        <v>164.3</v>
      </c>
      <c r="CX77" s="19">
        <v>158.1</v>
      </c>
      <c r="CY77" s="19">
        <v>147</v>
      </c>
      <c r="CZ77" s="19">
        <v>136.19999999999999</v>
      </c>
      <c r="DA77" s="19">
        <v>149.69999999999999</v>
      </c>
      <c r="DB77" s="19">
        <v>164.3</v>
      </c>
      <c r="DC77" s="19">
        <v>168.6</v>
      </c>
      <c r="DD77" s="19">
        <v>161.19999999999999</v>
      </c>
      <c r="DE77" s="19">
        <v>162.4</v>
      </c>
      <c r="DF77" s="19">
        <v>159.19999999999999</v>
      </c>
      <c r="DG77" s="19">
        <v>160</v>
      </c>
      <c r="DH77" s="19">
        <v>156.80000000000001</v>
      </c>
      <c r="DI77" s="19">
        <v>156.5</v>
      </c>
      <c r="DJ77" s="19">
        <v>153.5</v>
      </c>
      <c r="DK77" s="19">
        <v>153.30000000000001</v>
      </c>
      <c r="DL77" s="19">
        <v>154.69999999999999</v>
      </c>
      <c r="DM77" s="19">
        <v>162.30000000000001</v>
      </c>
      <c r="DN77" s="19">
        <v>158.80000000000001</v>
      </c>
      <c r="DO77" s="19">
        <v>157.6</v>
      </c>
      <c r="DP77" s="19">
        <v>170.5</v>
      </c>
      <c r="DQ77" s="19">
        <v>183.1</v>
      </c>
      <c r="DR77" s="19">
        <v>188.6</v>
      </c>
      <c r="DS77" s="19">
        <v>199.5</v>
      </c>
      <c r="DT77" s="19">
        <v>197.4</v>
      </c>
      <c r="DU77" s="19">
        <v>207.4</v>
      </c>
      <c r="DV77" s="19">
        <v>209.6</v>
      </c>
      <c r="DW77" s="19">
        <v>224.2</v>
      </c>
    </row>
    <row r="78" spans="1:127">
      <c r="A78" s="17" t="s">
        <v>749</v>
      </c>
      <c r="B78" s="17" t="s">
        <v>750</v>
      </c>
      <c r="C78" s="18">
        <v>0.10015</v>
      </c>
      <c r="D78" s="19">
        <v>66.8</v>
      </c>
      <c r="E78" s="19">
        <v>67.3</v>
      </c>
      <c r="F78" s="19">
        <v>65.900000000000006</v>
      </c>
      <c r="G78" s="19">
        <v>76</v>
      </c>
      <c r="H78" s="19">
        <v>84</v>
      </c>
      <c r="I78" s="19">
        <v>83.5</v>
      </c>
      <c r="J78" s="19">
        <v>81.2</v>
      </c>
      <c r="K78" s="19">
        <v>80</v>
      </c>
      <c r="L78" s="19">
        <v>82.2</v>
      </c>
      <c r="M78" s="19">
        <v>85.4</v>
      </c>
      <c r="N78" s="19">
        <v>89.3</v>
      </c>
      <c r="O78" s="19">
        <v>96.2</v>
      </c>
      <c r="P78" s="19">
        <v>104.2</v>
      </c>
      <c r="Q78" s="19">
        <v>107.6</v>
      </c>
      <c r="R78" s="19">
        <v>105.1</v>
      </c>
      <c r="S78" s="19">
        <v>104.5</v>
      </c>
      <c r="T78" s="19">
        <v>100.4</v>
      </c>
      <c r="U78" s="19">
        <v>99</v>
      </c>
      <c r="V78" s="19">
        <v>100</v>
      </c>
      <c r="W78" s="19">
        <v>101.4</v>
      </c>
      <c r="X78" s="19">
        <v>101.4</v>
      </c>
      <c r="Y78" s="19">
        <v>103</v>
      </c>
      <c r="Z78" s="19">
        <v>104.6</v>
      </c>
      <c r="AA78" s="19">
        <v>105.3</v>
      </c>
      <c r="AB78" s="19">
        <v>104.2</v>
      </c>
      <c r="AC78" s="19">
        <v>103.1</v>
      </c>
      <c r="AD78" s="19">
        <v>103.3</v>
      </c>
      <c r="AE78" s="19">
        <v>104.1</v>
      </c>
      <c r="AF78" s="19">
        <v>105.7</v>
      </c>
      <c r="AG78" s="19">
        <v>106.3</v>
      </c>
      <c r="AH78" s="19">
        <v>106.6</v>
      </c>
      <c r="AI78" s="19">
        <v>108.6</v>
      </c>
      <c r="AJ78" s="19">
        <v>113.6</v>
      </c>
      <c r="AK78" s="19">
        <v>116.1</v>
      </c>
      <c r="AL78" s="19">
        <v>120.7</v>
      </c>
      <c r="AM78" s="19">
        <v>119.7</v>
      </c>
      <c r="AN78" s="19">
        <v>119.7</v>
      </c>
      <c r="AO78" s="19">
        <v>119.3</v>
      </c>
      <c r="AP78" s="19">
        <v>117.9</v>
      </c>
      <c r="AQ78" s="19">
        <v>117.4</v>
      </c>
      <c r="AR78" s="19">
        <v>115.5</v>
      </c>
      <c r="AS78" s="19">
        <v>117</v>
      </c>
      <c r="AT78" s="19">
        <v>118.8</v>
      </c>
      <c r="AU78" s="19">
        <v>127.2</v>
      </c>
      <c r="AV78" s="19">
        <v>129</v>
      </c>
      <c r="AW78" s="19">
        <v>126.5</v>
      </c>
      <c r="AX78" s="19">
        <v>125.2</v>
      </c>
      <c r="AY78" s="19">
        <v>125</v>
      </c>
      <c r="AZ78" s="19">
        <v>124.5</v>
      </c>
      <c r="BA78" s="19">
        <v>121.8</v>
      </c>
      <c r="BB78" s="19">
        <v>120.5</v>
      </c>
      <c r="BC78" s="19">
        <v>121</v>
      </c>
      <c r="BD78" s="19">
        <v>118.9</v>
      </c>
      <c r="BE78" s="19">
        <v>115.8</v>
      </c>
      <c r="BF78" s="19">
        <v>115</v>
      </c>
      <c r="BG78" s="19">
        <v>116.4</v>
      </c>
      <c r="BH78" s="19">
        <v>115.7</v>
      </c>
      <c r="BI78" s="19">
        <v>113.8</v>
      </c>
      <c r="BJ78" s="19">
        <v>112.3</v>
      </c>
      <c r="BK78" s="19">
        <v>111.5</v>
      </c>
      <c r="BL78" s="19">
        <v>110.1</v>
      </c>
      <c r="BM78" s="19">
        <v>107</v>
      </c>
      <c r="BN78" s="19">
        <v>108</v>
      </c>
      <c r="BO78" s="19">
        <v>110.5</v>
      </c>
      <c r="BP78" s="19">
        <v>116.8</v>
      </c>
      <c r="BQ78" s="19">
        <v>122.6</v>
      </c>
      <c r="BR78" s="19">
        <v>129.30000000000001</v>
      </c>
      <c r="BS78" s="19">
        <v>128.69999999999999</v>
      </c>
      <c r="BT78" s="19">
        <v>128.30000000000001</v>
      </c>
      <c r="BU78" s="19">
        <v>125.5</v>
      </c>
      <c r="BV78" s="19">
        <v>125</v>
      </c>
      <c r="BW78" s="19">
        <v>124.7</v>
      </c>
      <c r="BX78" s="19">
        <v>122.4</v>
      </c>
      <c r="BY78" s="19">
        <v>124.6</v>
      </c>
      <c r="BZ78" s="19">
        <v>124.2</v>
      </c>
      <c r="CA78" s="19">
        <v>124.2</v>
      </c>
      <c r="CB78" s="19">
        <v>122.5</v>
      </c>
      <c r="CC78" s="19">
        <v>119.1</v>
      </c>
      <c r="CD78" s="19">
        <v>115.3</v>
      </c>
      <c r="CE78" s="19">
        <v>117.4</v>
      </c>
      <c r="CF78" s="19">
        <v>117.2</v>
      </c>
      <c r="CG78" s="19">
        <v>115.6</v>
      </c>
      <c r="CH78" s="19">
        <v>111.9</v>
      </c>
      <c r="CI78" s="19">
        <v>110.5</v>
      </c>
      <c r="CJ78" s="19">
        <v>111.5</v>
      </c>
      <c r="CK78" s="19">
        <v>114.7</v>
      </c>
      <c r="CL78" s="19">
        <v>115</v>
      </c>
      <c r="CM78" s="19">
        <v>113.4</v>
      </c>
      <c r="CN78" s="19">
        <v>116.5</v>
      </c>
      <c r="CO78" s="19">
        <v>118.3</v>
      </c>
      <c r="CP78" s="19">
        <v>114.9</v>
      </c>
      <c r="CQ78" s="19">
        <v>114.7</v>
      </c>
      <c r="CR78" s="19">
        <v>112.9</v>
      </c>
      <c r="CS78" s="19">
        <v>109.7</v>
      </c>
      <c r="CT78" s="19">
        <v>109.3</v>
      </c>
      <c r="CU78" s="19">
        <v>117</v>
      </c>
      <c r="CV78" s="19">
        <v>116.7</v>
      </c>
      <c r="CW78" s="19">
        <v>116.5</v>
      </c>
      <c r="CX78" s="19">
        <v>114.9</v>
      </c>
      <c r="CY78" s="19">
        <v>113.2</v>
      </c>
      <c r="CZ78" s="19">
        <v>115.4</v>
      </c>
      <c r="DA78" s="19">
        <v>113.5</v>
      </c>
      <c r="DB78" s="19">
        <v>111.5</v>
      </c>
      <c r="DC78" s="19">
        <v>112.2</v>
      </c>
      <c r="DD78" s="19">
        <v>113</v>
      </c>
      <c r="DE78" s="19">
        <v>113.7</v>
      </c>
      <c r="DF78" s="19">
        <v>118.6</v>
      </c>
      <c r="DG78" s="19">
        <v>126.3</v>
      </c>
      <c r="DH78" s="19">
        <v>132.6</v>
      </c>
      <c r="DI78" s="19">
        <v>128.5</v>
      </c>
      <c r="DJ78" s="19">
        <v>127.4</v>
      </c>
      <c r="DK78" s="19">
        <v>121.4</v>
      </c>
      <c r="DL78" s="19">
        <v>120.8</v>
      </c>
      <c r="DM78" s="19">
        <v>118.5</v>
      </c>
      <c r="DN78" s="19">
        <v>117.2</v>
      </c>
      <c r="DO78" s="19">
        <v>117.3</v>
      </c>
      <c r="DP78" s="19">
        <v>123.1</v>
      </c>
      <c r="DQ78" s="19">
        <v>127.1</v>
      </c>
      <c r="DR78" s="19">
        <v>127.2</v>
      </c>
      <c r="DS78" s="19">
        <v>126.6</v>
      </c>
      <c r="DT78" s="19">
        <v>120.7</v>
      </c>
      <c r="DU78" s="19">
        <v>119.7</v>
      </c>
      <c r="DV78" s="19">
        <v>118.5</v>
      </c>
      <c r="DW78" s="19">
        <v>117.9</v>
      </c>
    </row>
    <row r="79" spans="1:127">
      <c r="A79" s="17" t="s">
        <v>751</v>
      </c>
      <c r="B79" s="17" t="s">
        <v>752</v>
      </c>
      <c r="C79" s="18">
        <v>1.434E-2</v>
      </c>
      <c r="D79" s="19">
        <v>118.5</v>
      </c>
      <c r="E79" s="19">
        <v>119.3</v>
      </c>
      <c r="F79" s="19">
        <v>113.6</v>
      </c>
      <c r="G79" s="19">
        <v>112.1</v>
      </c>
      <c r="H79" s="19">
        <v>112.7</v>
      </c>
      <c r="I79" s="19">
        <v>105.2</v>
      </c>
      <c r="J79" s="19">
        <v>101.6</v>
      </c>
      <c r="K79" s="19">
        <v>101.8</v>
      </c>
      <c r="L79" s="19">
        <v>108.9</v>
      </c>
      <c r="M79" s="19">
        <v>109.6</v>
      </c>
      <c r="N79" s="19">
        <v>110.2</v>
      </c>
      <c r="O79" s="19">
        <v>102.3</v>
      </c>
      <c r="P79" s="19">
        <v>100.6</v>
      </c>
      <c r="Q79" s="19">
        <v>97.4</v>
      </c>
      <c r="R79" s="19">
        <v>97.2</v>
      </c>
      <c r="S79" s="19">
        <v>96.4</v>
      </c>
      <c r="T79" s="19">
        <v>100.8</v>
      </c>
      <c r="U79" s="19">
        <v>104.7</v>
      </c>
      <c r="V79" s="19">
        <v>104.2</v>
      </c>
      <c r="W79" s="19">
        <v>103</v>
      </c>
      <c r="X79" s="19">
        <v>103.2</v>
      </c>
      <c r="Y79" s="19">
        <v>103.6</v>
      </c>
      <c r="Z79" s="19">
        <v>105.7</v>
      </c>
      <c r="AA79" s="19">
        <v>108.5</v>
      </c>
      <c r="AB79" s="19">
        <v>113.6</v>
      </c>
      <c r="AC79" s="19">
        <v>118.8</v>
      </c>
      <c r="AD79" s="19">
        <v>115</v>
      </c>
      <c r="AE79" s="19">
        <v>113.8</v>
      </c>
      <c r="AF79" s="19">
        <v>113.5</v>
      </c>
      <c r="AG79" s="19">
        <v>121.3</v>
      </c>
      <c r="AH79" s="19">
        <v>119.9</v>
      </c>
      <c r="AI79" s="19">
        <v>119.1</v>
      </c>
      <c r="AJ79" s="19">
        <v>122.2</v>
      </c>
      <c r="AK79" s="19">
        <v>133</v>
      </c>
      <c r="AL79" s="19">
        <v>138.30000000000001</v>
      </c>
      <c r="AM79" s="19">
        <v>132.80000000000001</v>
      </c>
      <c r="AN79" s="19">
        <v>129.5</v>
      </c>
      <c r="AO79" s="19">
        <v>127</v>
      </c>
      <c r="AP79" s="19">
        <v>124.4</v>
      </c>
      <c r="AQ79" s="19">
        <v>124.1</v>
      </c>
      <c r="AR79" s="19">
        <v>122.3</v>
      </c>
      <c r="AS79" s="19">
        <v>121.4</v>
      </c>
      <c r="AT79" s="19">
        <v>120.6</v>
      </c>
      <c r="AU79" s="19">
        <v>119.9</v>
      </c>
      <c r="AV79" s="19">
        <v>120.3</v>
      </c>
      <c r="AW79" s="19">
        <v>122</v>
      </c>
      <c r="AX79" s="19">
        <v>119</v>
      </c>
      <c r="AY79" s="19">
        <v>116.9</v>
      </c>
      <c r="AZ79" s="19">
        <v>119.5</v>
      </c>
      <c r="BA79" s="19">
        <v>126.2</v>
      </c>
      <c r="BB79" s="19">
        <v>128.30000000000001</v>
      </c>
      <c r="BC79" s="19">
        <v>128</v>
      </c>
      <c r="BD79" s="19">
        <v>137.30000000000001</v>
      </c>
      <c r="BE79" s="19">
        <v>140.4</v>
      </c>
      <c r="BF79" s="19">
        <v>138.19999999999999</v>
      </c>
      <c r="BG79" s="19">
        <v>142</v>
      </c>
      <c r="BH79" s="19">
        <v>148.9</v>
      </c>
      <c r="BI79" s="19">
        <v>154.30000000000001</v>
      </c>
      <c r="BJ79" s="19">
        <v>157</v>
      </c>
      <c r="BK79" s="19">
        <v>151</v>
      </c>
      <c r="BL79" s="19">
        <v>143.80000000000001</v>
      </c>
      <c r="BM79" s="19">
        <v>134.4</v>
      </c>
      <c r="BN79" s="19">
        <v>128.4</v>
      </c>
      <c r="BO79" s="19">
        <v>130.80000000000001</v>
      </c>
      <c r="BP79" s="19">
        <v>136.6</v>
      </c>
      <c r="BQ79" s="19">
        <v>141.5</v>
      </c>
      <c r="BR79" s="19">
        <v>125.6</v>
      </c>
      <c r="BS79" s="19">
        <v>114.8</v>
      </c>
      <c r="BT79" s="19">
        <v>114.9</v>
      </c>
      <c r="BU79" s="19">
        <v>125.9</v>
      </c>
      <c r="BV79" s="19">
        <v>128.9</v>
      </c>
      <c r="BW79" s="19">
        <v>126.9</v>
      </c>
      <c r="BX79" s="19">
        <v>125.7</v>
      </c>
      <c r="BY79" s="19">
        <v>122.1</v>
      </c>
      <c r="BZ79" s="19">
        <v>120.8</v>
      </c>
      <c r="CA79" s="19">
        <v>123.4</v>
      </c>
      <c r="CB79" s="19">
        <v>126.5</v>
      </c>
      <c r="CC79" s="19">
        <v>134.69999999999999</v>
      </c>
      <c r="CD79" s="19">
        <v>130.6</v>
      </c>
      <c r="CE79" s="19">
        <v>131.69999999999999</v>
      </c>
      <c r="CF79" s="19">
        <v>132.19999999999999</v>
      </c>
      <c r="CG79" s="19">
        <v>134.30000000000001</v>
      </c>
      <c r="CH79" s="19">
        <v>138.5</v>
      </c>
      <c r="CI79" s="19">
        <v>134.9</v>
      </c>
      <c r="CJ79" s="19">
        <v>145.69999999999999</v>
      </c>
      <c r="CK79" s="19">
        <v>169</v>
      </c>
      <c r="CL79" s="19">
        <v>180.6</v>
      </c>
      <c r="CM79" s="19">
        <v>196.7</v>
      </c>
      <c r="CN79" s="19">
        <v>203.9</v>
      </c>
      <c r="CO79" s="19">
        <v>189.3</v>
      </c>
      <c r="CP79" s="19">
        <v>180.5</v>
      </c>
      <c r="CQ79" s="19">
        <v>178.5</v>
      </c>
      <c r="CR79" s="19">
        <v>185.5</v>
      </c>
      <c r="CS79" s="19">
        <v>207.7</v>
      </c>
      <c r="CT79" s="19">
        <v>197.6</v>
      </c>
      <c r="CU79" s="19">
        <v>179.9</v>
      </c>
      <c r="CV79" s="19">
        <v>178.2</v>
      </c>
      <c r="CW79" s="19">
        <v>174.1</v>
      </c>
      <c r="CX79" s="19">
        <v>158.19999999999999</v>
      </c>
      <c r="CY79" s="19">
        <v>157.19999999999999</v>
      </c>
      <c r="CZ79" s="19">
        <v>157.5</v>
      </c>
      <c r="DA79" s="19">
        <v>155</v>
      </c>
      <c r="DB79" s="19">
        <v>136.69999999999999</v>
      </c>
      <c r="DC79" s="19">
        <v>137.30000000000001</v>
      </c>
      <c r="DD79" s="19">
        <v>148.9</v>
      </c>
      <c r="DE79" s="19">
        <v>146.19999999999999</v>
      </c>
      <c r="DF79" s="19">
        <v>138.4</v>
      </c>
      <c r="DG79" s="19">
        <v>137.5</v>
      </c>
      <c r="DH79" s="19">
        <v>132.30000000000001</v>
      </c>
      <c r="DI79" s="19">
        <v>119.1</v>
      </c>
      <c r="DJ79" s="19">
        <v>120.9</v>
      </c>
      <c r="DK79" s="19">
        <v>120.7</v>
      </c>
      <c r="DL79" s="19">
        <v>125.3</v>
      </c>
      <c r="DM79" s="19">
        <v>127.9</v>
      </c>
      <c r="DN79" s="19">
        <v>128.69999999999999</v>
      </c>
      <c r="DO79" s="19">
        <v>134.6</v>
      </c>
      <c r="DP79" s="19">
        <v>130.4</v>
      </c>
      <c r="DQ79" s="19">
        <v>120.2</v>
      </c>
      <c r="DR79" s="19">
        <v>120</v>
      </c>
      <c r="DS79" s="19">
        <v>119.3</v>
      </c>
      <c r="DT79" s="19">
        <v>120.8</v>
      </c>
      <c r="DU79" s="19">
        <v>115.7</v>
      </c>
      <c r="DV79" s="19">
        <v>108.5</v>
      </c>
      <c r="DW79" s="19">
        <v>109.3</v>
      </c>
    </row>
    <row r="80" spans="1:127">
      <c r="A80" s="17" t="s">
        <v>753</v>
      </c>
      <c r="B80" s="17" t="s">
        <v>754</v>
      </c>
      <c r="C80" s="18">
        <v>2.0979999999999999E-2</v>
      </c>
      <c r="D80" s="19">
        <v>72.400000000000006</v>
      </c>
      <c r="E80" s="19">
        <v>67</v>
      </c>
      <c r="F80" s="19">
        <v>69</v>
      </c>
      <c r="G80" s="19">
        <v>77.3</v>
      </c>
      <c r="H80" s="19">
        <v>82.5</v>
      </c>
      <c r="I80" s="19">
        <v>82.4</v>
      </c>
      <c r="J80" s="19">
        <v>83.1</v>
      </c>
      <c r="K80" s="19">
        <v>95.3</v>
      </c>
      <c r="L80" s="19">
        <v>102.3</v>
      </c>
      <c r="M80" s="19">
        <v>102.4</v>
      </c>
      <c r="N80" s="19">
        <v>102.5</v>
      </c>
      <c r="O80" s="19">
        <v>104.7</v>
      </c>
      <c r="P80" s="19">
        <v>111.8</v>
      </c>
      <c r="Q80" s="19">
        <v>116.1</v>
      </c>
      <c r="R80" s="19">
        <v>120.5</v>
      </c>
      <c r="S80" s="19">
        <v>126.2</v>
      </c>
      <c r="T80" s="19">
        <v>130.19999999999999</v>
      </c>
      <c r="U80" s="19">
        <v>131.9</v>
      </c>
      <c r="V80" s="19">
        <v>132.1</v>
      </c>
      <c r="W80" s="19">
        <v>138.9</v>
      </c>
      <c r="X80" s="19">
        <v>147.6</v>
      </c>
      <c r="Y80" s="19">
        <v>152.5</v>
      </c>
      <c r="Z80" s="19">
        <v>158.80000000000001</v>
      </c>
      <c r="AA80" s="19">
        <v>164.7</v>
      </c>
      <c r="AB80" s="19">
        <v>184</v>
      </c>
      <c r="AC80" s="19">
        <v>197.9</v>
      </c>
      <c r="AD80" s="19">
        <v>186.7</v>
      </c>
      <c r="AE80" s="19">
        <v>181.4</v>
      </c>
      <c r="AF80" s="19">
        <v>175.2</v>
      </c>
      <c r="AG80" s="19">
        <v>162.30000000000001</v>
      </c>
      <c r="AH80" s="19">
        <v>154.4</v>
      </c>
      <c r="AI80" s="19">
        <v>158.4</v>
      </c>
      <c r="AJ80" s="19">
        <v>147.4</v>
      </c>
      <c r="AK80" s="19">
        <v>146</v>
      </c>
      <c r="AL80" s="19">
        <v>152.9</v>
      </c>
      <c r="AM80" s="19">
        <v>164.6</v>
      </c>
      <c r="AN80" s="19">
        <v>167.4</v>
      </c>
      <c r="AO80" s="19">
        <v>163.5</v>
      </c>
      <c r="AP80" s="19">
        <v>167.8</v>
      </c>
      <c r="AQ80" s="19">
        <v>172.1</v>
      </c>
      <c r="AR80" s="19">
        <v>165.9</v>
      </c>
      <c r="AS80" s="19">
        <v>161.30000000000001</v>
      </c>
      <c r="AT80" s="19">
        <v>157.19999999999999</v>
      </c>
      <c r="AU80" s="19">
        <v>158.5</v>
      </c>
      <c r="AV80" s="19">
        <v>159.80000000000001</v>
      </c>
      <c r="AW80" s="19">
        <v>154.19999999999999</v>
      </c>
      <c r="AX80" s="19">
        <v>153</v>
      </c>
      <c r="AY80" s="19">
        <v>151.80000000000001</v>
      </c>
      <c r="AZ80" s="19">
        <v>145.5</v>
      </c>
      <c r="BA80" s="19">
        <v>139.6</v>
      </c>
      <c r="BB80" s="19">
        <v>142.19999999999999</v>
      </c>
      <c r="BC80" s="19">
        <v>141.1</v>
      </c>
      <c r="BD80" s="19">
        <v>135.1</v>
      </c>
      <c r="BE80" s="19">
        <v>131.1</v>
      </c>
      <c r="BF80" s="19">
        <v>129.19999999999999</v>
      </c>
      <c r="BG80" s="19">
        <v>130.4</v>
      </c>
      <c r="BH80" s="19">
        <v>133.1</v>
      </c>
      <c r="BI80" s="19">
        <v>133.4</v>
      </c>
      <c r="BJ80" s="19">
        <v>129.80000000000001</v>
      </c>
      <c r="BK80" s="19">
        <v>126.4</v>
      </c>
      <c r="BL80" s="19">
        <v>121.1</v>
      </c>
      <c r="BM80" s="19">
        <v>114.9</v>
      </c>
      <c r="BN80" s="19">
        <v>111.1</v>
      </c>
      <c r="BO80" s="19">
        <v>109.2</v>
      </c>
      <c r="BP80" s="19">
        <v>114</v>
      </c>
      <c r="BQ80" s="19">
        <v>116.7</v>
      </c>
      <c r="BR80" s="19">
        <v>118.6</v>
      </c>
      <c r="BS80" s="19">
        <v>116.7</v>
      </c>
      <c r="BT80" s="19">
        <v>114.7</v>
      </c>
      <c r="BU80" s="19">
        <v>117.1</v>
      </c>
      <c r="BV80" s="19">
        <v>118.5</v>
      </c>
      <c r="BW80" s="19">
        <v>119.9</v>
      </c>
      <c r="BX80" s="19">
        <v>124.5</v>
      </c>
      <c r="BY80" s="19">
        <v>129.69999999999999</v>
      </c>
      <c r="BZ80" s="19">
        <v>129.19999999999999</v>
      </c>
      <c r="CA80" s="19">
        <v>133.4</v>
      </c>
      <c r="CB80" s="19">
        <v>135.30000000000001</v>
      </c>
      <c r="CC80" s="19">
        <v>151.19999999999999</v>
      </c>
      <c r="CD80" s="19">
        <v>149.30000000000001</v>
      </c>
      <c r="CE80" s="19">
        <v>153.4</v>
      </c>
      <c r="CF80" s="19">
        <v>154</v>
      </c>
      <c r="CG80" s="19">
        <v>164.8</v>
      </c>
      <c r="CH80" s="19">
        <v>174.8</v>
      </c>
      <c r="CI80" s="19">
        <v>174.2</v>
      </c>
      <c r="CJ80" s="19">
        <v>169.4</v>
      </c>
      <c r="CK80" s="19">
        <v>172.3</v>
      </c>
      <c r="CL80" s="19">
        <v>178.2</v>
      </c>
      <c r="CM80" s="19">
        <v>187.9</v>
      </c>
      <c r="CN80" s="19">
        <v>209.2</v>
      </c>
      <c r="CO80" s="19">
        <v>206.9</v>
      </c>
      <c r="CP80" s="19">
        <v>200.6</v>
      </c>
      <c r="CQ80" s="19">
        <v>209.8</v>
      </c>
      <c r="CR80" s="19">
        <v>213.1</v>
      </c>
      <c r="CS80" s="19">
        <v>208.8</v>
      </c>
      <c r="CT80" s="19">
        <v>214</v>
      </c>
      <c r="CU80" s="19">
        <v>209.1</v>
      </c>
      <c r="CV80" s="19">
        <v>212.5</v>
      </c>
      <c r="CW80" s="19">
        <v>213.5</v>
      </c>
      <c r="CX80" s="19">
        <v>212.1</v>
      </c>
      <c r="CY80" s="19">
        <v>213.7</v>
      </c>
      <c r="CZ80" s="19">
        <v>210.2</v>
      </c>
      <c r="DA80" s="19">
        <v>215.1</v>
      </c>
      <c r="DB80" s="19">
        <v>219.3</v>
      </c>
      <c r="DC80" s="19">
        <v>221.1</v>
      </c>
      <c r="DD80" s="19">
        <v>222.8</v>
      </c>
      <c r="DE80" s="19">
        <v>188.8</v>
      </c>
      <c r="DF80" s="19">
        <v>172.1</v>
      </c>
      <c r="DG80" s="19">
        <v>164.6</v>
      </c>
      <c r="DH80" s="19">
        <v>163.6</v>
      </c>
      <c r="DI80" s="19">
        <v>164.1</v>
      </c>
      <c r="DJ80" s="19">
        <v>169.3</v>
      </c>
      <c r="DK80" s="19">
        <v>165.3</v>
      </c>
      <c r="DL80" s="19">
        <v>161.30000000000001</v>
      </c>
      <c r="DM80" s="19">
        <v>299.39999999999998</v>
      </c>
      <c r="DN80" s="19">
        <v>294.60000000000002</v>
      </c>
      <c r="DO80" s="19">
        <v>282.7</v>
      </c>
      <c r="DP80" s="19">
        <v>282.3</v>
      </c>
      <c r="DQ80" s="19">
        <v>281.8</v>
      </c>
      <c r="DR80" s="19">
        <v>260.89999999999998</v>
      </c>
      <c r="DS80" s="19">
        <v>241.8</v>
      </c>
      <c r="DT80" s="19">
        <v>241.8</v>
      </c>
      <c r="DU80" s="19">
        <v>239.5</v>
      </c>
      <c r="DV80" s="19">
        <v>244.6</v>
      </c>
      <c r="DW80" s="19">
        <v>258.2</v>
      </c>
    </row>
    <row r="81" spans="1:127">
      <c r="A81" s="17" t="s">
        <v>755</v>
      </c>
      <c r="B81" s="17" t="s">
        <v>756</v>
      </c>
      <c r="C81" s="18">
        <v>8.4870000000000001E-2</v>
      </c>
      <c r="D81" s="19">
        <v>104.7</v>
      </c>
      <c r="E81" s="19">
        <v>100.2</v>
      </c>
      <c r="F81" s="19">
        <v>98.2</v>
      </c>
      <c r="G81" s="19">
        <v>100.9</v>
      </c>
      <c r="H81" s="19">
        <v>99.4</v>
      </c>
      <c r="I81" s="19">
        <v>104.5</v>
      </c>
      <c r="J81" s="19">
        <v>105.6</v>
      </c>
      <c r="K81" s="19">
        <v>104.1</v>
      </c>
      <c r="L81" s="19">
        <v>106</v>
      </c>
      <c r="M81" s="19">
        <v>112</v>
      </c>
      <c r="N81" s="19">
        <v>107.3</v>
      </c>
      <c r="O81" s="19">
        <v>103.8</v>
      </c>
      <c r="P81" s="19">
        <v>102.7</v>
      </c>
      <c r="Q81" s="19">
        <v>105.6</v>
      </c>
      <c r="R81" s="19">
        <v>102.2</v>
      </c>
      <c r="S81" s="19">
        <v>101.7</v>
      </c>
      <c r="T81" s="19">
        <v>102.7</v>
      </c>
      <c r="U81" s="19">
        <v>107.6</v>
      </c>
      <c r="V81" s="19">
        <v>117.3</v>
      </c>
      <c r="W81" s="19">
        <v>117.1</v>
      </c>
      <c r="X81" s="19">
        <v>118.2</v>
      </c>
      <c r="Y81" s="19">
        <v>118.2</v>
      </c>
      <c r="Z81" s="19">
        <v>118.4</v>
      </c>
      <c r="AA81" s="19">
        <v>120.3</v>
      </c>
      <c r="AB81" s="19">
        <v>122.8</v>
      </c>
      <c r="AC81" s="19">
        <v>129.6</v>
      </c>
      <c r="AD81" s="19">
        <v>136.30000000000001</v>
      </c>
      <c r="AE81" s="19">
        <v>156.6</v>
      </c>
      <c r="AF81" s="19">
        <v>157.19999999999999</v>
      </c>
      <c r="AG81" s="19">
        <v>150.1</v>
      </c>
      <c r="AH81" s="19">
        <v>148.1</v>
      </c>
      <c r="AI81" s="19">
        <v>148.5</v>
      </c>
      <c r="AJ81" s="19">
        <v>146.1</v>
      </c>
      <c r="AK81" s="19">
        <v>156.4</v>
      </c>
      <c r="AL81" s="19">
        <v>169</v>
      </c>
      <c r="AM81" s="19">
        <v>169.1</v>
      </c>
      <c r="AN81" s="19">
        <v>169.8</v>
      </c>
      <c r="AO81" s="19">
        <v>168.4</v>
      </c>
      <c r="AP81" s="19">
        <v>170.8</v>
      </c>
      <c r="AQ81" s="19">
        <v>174.1</v>
      </c>
      <c r="AR81" s="19">
        <v>171.7</v>
      </c>
      <c r="AS81" s="19">
        <v>177.5</v>
      </c>
      <c r="AT81" s="19">
        <v>182.7</v>
      </c>
      <c r="AU81" s="19">
        <v>183.7</v>
      </c>
      <c r="AV81" s="19">
        <v>183.8</v>
      </c>
      <c r="AW81" s="19">
        <v>184.3</v>
      </c>
      <c r="AX81" s="19">
        <v>181.3</v>
      </c>
      <c r="AY81" s="19">
        <v>180.5</v>
      </c>
      <c r="AZ81" s="19">
        <v>176.2</v>
      </c>
      <c r="BA81" s="19">
        <v>175.2</v>
      </c>
      <c r="BB81" s="19">
        <v>173.2</v>
      </c>
      <c r="BC81" s="19">
        <v>171.9</v>
      </c>
      <c r="BD81" s="19">
        <v>169.1</v>
      </c>
      <c r="BE81" s="19">
        <v>167.8</v>
      </c>
      <c r="BF81" s="19">
        <v>160.19999999999999</v>
      </c>
      <c r="BG81" s="19">
        <v>156.1</v>
      </c>
      <c r="BH81" s="19">
        <v>157.30000000000001</v>
      </c>
      <c r="BI81" s="19">
        <v>164.2</v>
      </c>
      <c r="BJ81" s="19">
        <v>163.6</v>
      </c>
      <c r="BK81" s="19">
        <v>165.5</v>
      </c>
      <c r="BL81" s="19">
        <v>173.2</v>
      </c>
      <c r="BM81" s="19">
        <v>166.7</v>
      </c>
      <c r="BN81" s="19">
        <v>156.19999999999999</v>
      </c>
      <c r="BO81" s="19">
        <v>159.1</v>
      </c>
      <c r="BP81" s="19">
        <v>161.69999999999999</v>
      </c>
      <c r="BQ81" s="19">
        <v>166.3</v>
      </c>
      <c r="BR81" s="19">
        <v>165.2</v>
      </c>
      <c r="BS81" s="19">
        <v>167.5</v>
      </c>
      <c r="BT81" s="19">
        <v>171.2</v>
      </c>
      <c r="BU81" s="19">
        <v>184.5</v>
      </c>
      <c r="BV81" s="19">
        <v>183.3</v>
      </c>
      <c r="BW81" s="19">
        <v>178.7</v>
      </c>
      <c r="BX81" s="19">
        <v>179.9</v>
      </c>
      <c r="BY81" s="19">
        <v>178.8</v>
      </c>
      <c r="BZ81" s="19">
        <v>182.9</v>
      </c>
      <c r="CA81" s="19">
        <v>176.6</v>
      </c>
      <c r="CB81" s="19">
        <v>180</v>
      </c>
      <c r="CC81" s="19">
        <v>194.5</v>
      </c>
      <c r="CD81" s="19">
        <v>199.3</v>
      </c>
      <c r="CE81" s="19">
        <v>197.9</v>
      </c>
      <c r="CF81" s="19">
        <v>193</v>
      </c>
      <c r="CG81" s="19">
        <v>194.1</v>
      </c>
      <c r="CH81" s="19">
        <v>190.6</v>
      </c>
      <c r="CI81" s="19">
        <v>185.1</v>
      </c>
      <c r="CJ81" s="19">
        <v>185.2</v>
      </c>
      <c r="CK81" s="19">
        <v>187.1</v>
      </c>
      <c r="CL81" s="19">
        <v>187</v>
      </c>
      <c r="CM81" s="19">
        <v>188.8</v>
      </c>
      <c r="CN81" s="19">
        <v>192.5</v>
      </c>
      <c r="CO81" s="19">
        <v>194.5</v>
      </c>
      <c r="CP81" s="19">
        <v>197.5</v>
      </c>
      <c r="CQ81" s="19">
        <v>198</v>
      </c>
      <c r="CR81" s="19">
        <v>202.1</v>
      </c>
      <c r="CS81" s="19">
        <v>198.9</v>
      </c>
      <c r="CT81" s="19">
        <v>195.2</v>
      </c>
      <c r="CU81" s="19">
        <v>187.8</v>
      </c>
      <c r="CV81" s="19">
        <v>185.4</v>
      </c>
      <c r="CW81" s="19">
        <v>189.6</v>
      </c>
      <c r="CX81" s="19">
        <v>198.5</v>
      </c>
      <c r="CY81" s="19">
        <v>207.7</v>
      </c>
      <c r="CZ81" s="19">
        <v>217.7</v>
      </c>
      <c r="DA81" s="19">
        <v>220.6</v>
      </c>
      <c r="DB81" s="19">
        <v>229</v>
      </c>
      <c r="DC81" s="19">
        <v>241.3</v>
      </c>
      <c r="DD81" s="19">
        <v>230.3</v>
      </c>
      <c r="DE81" s="19">
        <v>226</v>
      </c>
      <c r="DF81" s="19">
        <v>239.4</v>
      </c>
      <c r="DG81" s="19">
        <v>235.2</v>
      </c>
      <c r="DH81" s="19">
        <v>235</v>
      </c>
      <c r="DI81" s="19">
        <v>234.6</v>
      </c>
      <c r="DJ81" s="19">
        <v>239.1</v>
      </c>
      <c r="DK81" s="19">
        <v>242.4</v>
      </c>
      <c r="DL81" s="19">
        <v>253.2</v>
      </c>
      <c r="DM81" s="19">
        <v>269.2</v>
      </c>
      <c r="DN81" s="19">
        <v>279.89999999999998</v>
      </c>
      <c r="DO81" s="19">
        <v>280.5</v>
      </c>
      <c r="DP81" s="19">
        <v>285.60000000000002</v>
      </c>
      <c r="DQ81" s="19">
        <v>279.10000000000002</v>
      </c>
      <c r="DR81" s="19">
        <v>266.5</v>
      </c>
      <c r="DS81" s="19">
        <v>260.8</v>
      </c>
      <c r="DT81" s="19">
        <v>266</v>
      </c>
      <c r="DU81" s="19">
        <v>265.10000000000002</v>
      </c>
      <c r="DV81" s="19">
        <v>264.5</v>
      </c>
      <c r="DW81" s="19">
        <v>265.10000000000002</v>
      </c>
    </row>
    <row r="82" spans="1:127">
      <c r="A82" s="17" t="s">
        <v>757</v>
      </c>
      <c r="B82" s="17" t="s">
        <v>758</v>
      </c>
      <c r="C82" s="18">
        <v>6.2560000000000004E-2</v>
      </c>
      <c r="D82" s="19">
        <v>99.3</v>
      </c>
      <c r="E82" s="19">
        <v>99.2</v>
      </c>
      <c r="F82" s="19">
        <v>99.1</v>
      </c>
      <c r="G82" s="19">
        <v>99.2</v>
      </c>
      <c r="H82" s="19">
        <v>100.9</v>
      </c>
      <c r="I82" s="19">
        <v>102.7</v>
      </c>
      <c r="J82" s="19">
        <v>105.8</v>
      </c>
      <c r="K82" s="19">
        <v>104.7</v>
      </c>
      <c r="L82" s="19">
        <v>108.9</v>
      </c>
      <c r="M82" s="19">
        <v>106.4</v>
      </c>
      <c r="N82" s="19">
        <v>104.4</v>
      </c>
      <c r="O82" s="19">
        <v>99.4</v>
      </c>
      <c r="P82" s="19">
        <v>102.2</v>
      </c>
      <c r="Q82" s="19">
        <v>101.4</v>
      </c>
      <c r="R82" s="19">
        <v>99.1</v>
      </c>
      <c r="S82" s="19">
        <v>101.4</v>
      </c>
      <c r="T82" s="19">
        <v>100.2</v>
      </c>
      <c r="U82" s="19">
        <v>101.8</v>
      </c>
      <c r="V82" s="19">
        <v>101.9</v>
      </c>
      <c r="W82" s="19">
        <v>101.9</v>
      </c>
      <c r="X82" s="19">
        <v>101.7</v>
      </c>
      <c r="Y82" s="19">
        <v>102.6</v>
      </c>
      <c r="Z82" s="19">
        <v>101.2</v>
      </c>
      <c r="AA82" s="19">
        <v>97</v>
      </c>
      <c r="AB82" s="19">
        <v>93.6</v>
      </c>
      <c r="AC82" s="19">
        <v>93.4</v>
      </c>
      <c r="AD82" s="19">
        <v>89.9</v>
      </c>
      <c r="AE82" s="19">
        <v>89.4</v>
      </c>
      <c r="AF82" s="19">
        <v>89.8</v>
      </c>
      <c r="AG82" s="19">
        <v>89.7</v>
      </c>
      <c r="AH82" s="19">
        <v>90.1</v>
      </c>
      <c r="AI82" s="19">
        <v>89.2</v>
      </c>
      <c r="AJ82" s="19">
        <v>89.1</v>
      </c>
      <c r="AK82" s="19">
        <v>90.8</v>
      </c>
      <c r="AL82" s="19">
        <v>94.9</v>
      </c>
      <c r="AM82" s="19">
        <v>99.2</v>
      </c>
      <c r="AN82" s="19">
        <v>104.3</v>
      </c>
      <c r="AO82" s="19">
        <v>108.1</v>
      </c>
      <c r="AP82" s="19">
        <v>111.2</v>
      </c>
      <c r="AQ82" s="19">
        <v>114.7</v>
      </c>
      <c r="AR82" s="19">
        <v>112</v>
      </c>
      <c r="AS82" s="19">
        <v>109.5</v>
      </c>
      <c r="AT82" s="19">
        <v>110</v>
      </c>
      <c r="AU82" s="19">
        <v>107.9</v>
      </c>
      <c r="AV82" s="19">
        <v>107.1</v>
      </c>
      <c r="AW82" s="19">
        <v>105.2</v>
      </c>
      <c r="AX82" s="19">
        <v>104.5</v>
      </c>
      <c r="AY82" s="19">
        <v>102.1</v>
      </c>
      <c r="AZ82" s="19">
        <v>111.1</v>
      </c>
      <c r="BA82" s="19">
        <v>116.5</v>
      </c>
      <c r="BB82" s="19">
        <v>115.9</v>
      </c>
      <c r="BC82" s="19">
        <v>118.7</v>
      </c>
      <c r="BD82" s="19">
        <v>127.4</v>
      </c>
      <c r="BE82" s="19">
        <v>127.3</v>
      </c>
      <c r="BF82" s="19">
        <v>127.7</v>
      </c>
      <c r="BG82" s="19">
        <v>128.69999999999999</v>
      </c>
      <c r="BH82" s="19">
        <v>131.4</v>
      </c>
      <c r="BI82" s="19">
        <v>131.69999999999999</v>
      </c>
      <c r="BJ82" s="19">
        <v>128.19999999999999</v>
      </c>
      <c r="BK82" s="19">
        <v>123.2</v>
      </c>
      <c r="BL82" s="19">
        <v>131.5</v>
      </c>
      <c r="BM82" s="19">
        <v>130.80000000000001</v>
      </c>
      <c r="BN82" s="19">
        <v>129.6</v>
      </c>
      <c r="BO82" s="19">
        <v>132.1</v>
      </c>
      <c r="BP82" s="19">
        <v>133.1</v>
      </c>
      <c r="BQ82" s="19">
        <v>132.19999999999999</v>
      </c>
      <c r="BR82" s="19">
        <v>133.1</v>
      </c>
      <c r="BS82" s="19">
        <v>133.5</v>
      </c>
      <c r="BT82" s="19">
        <v>140.4</v>
      </c>
      <c r="BU82" s="19">
        <v>137.19999999999999</v>
      </c>
      <c r="BV82" s="19">
        <v>133.30000000000001</v>
      </c>
      <c r="BW82" s="19">
        <v>120.7</v>
      </c>
      <c r="BX82" s="19">
        <v>121</v>
      </c>
      <c r="BY82" s="19">
        <v>119.3</v>
      </c>
      <c r="BZ82" s="19">
        <v>120.9</v>
      </c>
      <c r="CA82" s="19">
        <v>130.30000000000001</v>
      </c>
      <c r="CB82" s="19">
        <v>132</v>
      </c>
      <c r="CC82" s="19">
        <v>131.19999999999999</v>
      </c>
      <c r="CD82" s="19">
        <v>131.5</v>
      </c>
      <c r="CE82" s="19">
        <v>134.30000000000001</v>
      </c>
      <c r="CF82" s="19">
        <v>127.9</v>
      </c>
      <c r="CG82" s="19">
        <v>127.5</v>
      </c>
      <c r="CH82" s="19">
        <v>123.5</v>
      </c>
      <c r="CI82" s="19">
        <v>119.4</v>
      </c>
      <c r="CJ82" s="19">
        <v>121</v>
      </c>
      <c r="CK82" s="19">
        <v>123</v>
      </c>
      <c r="CL82" s="19">
        <v>123.2</v>
      </c>
      <c r="CM82" s="19">
        <v>123</v>
      </c>
      <c r="CN82" s="19">
        <v>121.8</v>
      </c>
      <c r="CO82" s="19">
        <v>119.9</v>
      </c>
      <c r="CP82" s="19">
        <v>119.5</v>
      </c>
      <c r="CQ82" s="19">
        <v>119.7</v>
      </c>
      <c r="CR82" s="19">
        <v>119.8</v>
      </c>
      <c r="CS82" s="19">
        <v>119.6</v>
      </c>
      <c r="CT82" s="19">
        <v>116.2</v>
      </c>
      <c r="CU82" s="19">
        <v>113.3</v>
      </c>
      <c r="CV82" s="19">
        <v>111</v>
      </c>
      <c r="CW82" s="19">
        <v>112.8</v>
      </c>
      <c r="CX82" s="19">
        <v>109.9</v>
      </c>
      <c r="CY82" s="19">
        <v>108.1</v>
      </c>
      <c r="CZ82" s="19">
        <v>106.2</v>
      </c>
      <c r="DA82" s="19">
        <v>107.6</v>
      </c>
      <c r="DB82" s="19">
        <v>103.2</v>
      </c>
      <c r="DC82" s="19">
        <v>102</v>
      </c>
      <c r="DD82" s="19">
        <v>104.6</v>
      </c>
      <c r="DE82" s="19">
        <v>103.1</v>
      </c>
      <c r="DF82" s="19">
        <v>101.2</v>
      </c>
      <c r="DG82" s="19">
        <v>105.5</v>
      </c>
      <c r="DH82" s="19">
        <v>103.9</v>
      </c>
      <c r="DI82" s="19">
        <v>100</v>
      </c>
      <c r="DJ82" s="19">
        <v>93.9</v>
      </c>
      <c r="DK82" s="19">
        <v>93.1</v>
      </c>
      <c r="DL82" s="19">
        <v>94.6</v>
      </c>
      <c r="DM82" s="19">
        <v>103.3</v>
      </c>
      <c r="DN82" s="19">
        <v>99.5</v>
      </c>
      <c r="DO82" s="19">
        <v>103.5</v>
      </c>
      <c r="DP82" s="19">
        <v>107.4</v>
      </c>
      <c r="DQ82" s="19">
        <v>113.4</v>
      </c>
      <c r="DR82" s="19">
        <v>123</v>
      </c>
      <c r="DS82" s="19">
        <v>128.5</v>
      </c>
      <c r="DT82" s="19">
        <v>136.80000000000001</v>
      </c>
      <c r="DU82" s="19">
        <v>152.80000000000001</v>
      </c>
      <c r="DV82" s="19">
        <v>148.69999999999999</v>
      </c>
      <c r="DW82" s="19">
        <v>151</v>
      </c>
    </row>
    <row r="83" spans="1:127">
      <c r="A83" s="17" t="s">
        <v>759</v>
      </c>
      <c r="B83" s="17" t="s">
        <v>760</v>
      </c>
      <c r="C83" s="18">
        <v>5.323E-2</v>
      </c>
      <c r="D83" s="19">
        <v>44.4</v>
      </c>
      <c r="E83" s="19">
        <v>39.700000000000003</v>
      </c>
      <c r="F83" s="19">
        <v>40.799999999999997</v>
      </c>
      <c r="G83" s="19">
        <v>40.9</v>
      </c>
      <c r="H83" s="19">
        <v>42.3</v>
      </c>
      <c r="I83" s="19">
        <v>40</v>
      </c>
      <c r="J83" s="19">
        <v>37.1</v>
      </c>
      <c r="K83" s="19">
        <v>33.200000000000003</v>
      </c>
      <c r="L83" s="19">
        <v>32</v>
      </c>
      <c r="M83" s="19">
        <v>33.700000000000003</v>
      </c>
      <c r="N83" s="19">
        <v>35.5</v>
      </c>
      <c r="O83" s="19">
        <v>39.9</v>
      </c>
      <c r="P83" s="19">
        <v>54.1</v>
      </c>
      <c r="Q83" s="19">
        <v>64.099999999999994</v>
      </c>
      <c r="R83" s="19">
        <v>64</v>
      </c>
      <c r="S83" s="19">
        <v>63.3</v>
      </c>
      <c r="T83" s="19">
        <v>60.9</v>
      </c>
      <c r="U83" s="19">
        <v>61.7</v>
      </c>
      <c r="V83" s="19">
        <v>63.1</v>
      </c>
      <c r="W83" s="19">
        <v>83.1</v>
      </c>
      <c r="X83" s="19">
        <v>86.9</v>
      </c>
      <c r="Y83" s="19">
        <v>81.599999999999994</v>
      </c>
      <c r="Z83" s="19">
        <v>77.900000000000006</v>
      </c>
      <c r="AA83" s="19">
        <v>82.2</v>
      </c>
      <c r="AB83" s="19">
        <v>78.7</v>
      </c>
      <c r="AC83" s="19">
        <v>86.4</v>
      </c>
      <c r="AD83" s="19">
        <v>85</v>
      </c>
      <c r="AE83" s="19">
        <v>95.2</v>
      </c>
      <c r="AF83" s="19">
        <v>104.8</v>
      </c>
      <c r="AG83" s="19">
        <v>107.3</v>
      </c>
      <c r="AH83" s="19">
        <v>101.3</v>
      </c>
      <c r="AI83" s="19">
        <v>94.5</v>
      </c>
      <c r="AJ83" s="19">
        <v>93.1</v>
      </c>
      <c r="AK83" s="19">
        <v>99.4</v>
      </c>
      <c r="AL83" s="19">
        <v>105.2</v>
      </c>
      <c r="AM83" s="19">
        <v>98.5</v>
      </c>
      <c r="AN83" s="19">
        <v>85.6</v>
      </c>
      <c r="AO83" s="19">
        <v>91</v>
      </c>
      <c r="AP83" s="19">
        <v>112.1</v>
      </c>
      <c r="AQ83" s="19">
        <v>130.4</v>
      </c>
      <c r="AR83" s="19">
        <v>143.9</v>
      </c>
      <c r="AS83" s="19">
        <v>143.19999999999999</v>
      </c>
      <c r="AT83" s="19">
        <v>134.1</v>
      </c>
      <c r="AU83" s="19">
        <v>151</v>
      </c>
      <c r="AV83" s="19">
        <v>176.4</v>
      </c>
      <c r="AW83" s="19">
        <v>167</v>
      </c>
      <c r="AX83" s="19">
        <v>153.6</v>
      </c>
      <c r="AY83" s="19">
        <v>120.7</v>
      </c>
      <c r="AZ83" s="19">
        <v>103.7</v>
      </c>
      <c r="BA83" s="19">
        <v>122.5</v>
      </c>
      <c r="BB83" s="19">
        <v>141.5</v>
      </c>
      <c r="BC83" s="19">
        <v>151.69999999999999</v>
      </c>
      <c r="BD83" s="19">
        <v>178.7</v>
      </c>
      <c r="BE83" s="19">
        <v>180.1</v>
      </c>
      <c r="BF83" s="19">
        <v>174.3</v>
      </c>
      <c r="BG83" s="19">
        <v>171.8</v>
      </c>
      <c r="BH83" s="19">
        <v>171.9</v>
      </c>
      <c r="BI83" s="19">
        <v>181.4</v>
      </c>
      <c r="BJ83" s="19">
        <v>160.9</v>
      </c>
      <c r="BK83" s="19">
        <v>119.7</v>
      </c>
      <c r="BL83" s="19">
        <v>96.1</v>
      </c>
      <c r="BM83" s="19">
        <v>89.8</v>
      </c>
      <c r="BN83" s="19">
        <v>86.6</v>
      </c>
      <c r="BO83" s="19">
        <v>84.7</v>
      </c>
      <c r="BP83" s="19">
        <v>84</v>
      </c>
      <c r="BQ83" s="19">
        <v>74.900000000000006</v>
      </c>
      <c r="BR83" s="19">
        <v>73.099999999999994</v>
      </c>
      <c r="BS83" s="19">
        <v>72.7</v>
      </c>
      <c r="BT83" s="19">
        <v>65.2</v>
      </c>
      <c r="BU83" s="19">
        <v>61.6</v>
      </c>
      <c r="BV83" s="19">
        <v>63.5</v>
      </c>
      <c r="BW83" s="19">
        <v>55</v>
      </c>
      <c r="BX83" s="19">
        <v>53.2</v>
      </c>
      <c r="BY83" s="19">
        <v>47.7</v>
      </c>
      <c r="BZ83" s="19">
        <v>45.9</v>
      </c>
      <c r="CA83" s="19">
        <v>50.7</v>
      </c>
      <c r="CB83" s="19">
        <v>50.4</v>
      </c>
      <c r="CC83" s="19">
        <v>47.1</v>
      </c>
      <c r="CD83" s="19">
        <v>43.9</v>
      </c>
      <c r="CE83" s="19">
        <v>41.9</v>
      </c>
      <c r="CF83" s="19">
        <v>42.5</v>
      </c>
      <c r="CG83" s="19">
        <v>41.9</v>
      </c>
      <c r="CH83" s="19">
        <v>48.4</v>
      </c>
      <c r="CI83" s="19">
        <v>56</v>
      </c>
      <c r="CJ83" s="19">
        <v>67.599999999999994</v>
      </c>
      <c r="CK83" s="19">
        <v>79.8</v>
      </c>
      <c r="CL83" s="19">
        <v>83.5</v>
      </c>
      <c r="CM83" s="19">
        <v>86</v>
      </c>
      <c r="CN83" s="19">
        <v>103</v>
      </c>
      <c r="CO83" s="19">
        <v>115.2</v>
      </c>
      <c r="CP83" s="19">
        <v>150.9</v>
      </c>
      <c r="CQ83" s="19">
        <v>166.8</v>
      </c>
      <c r="CR83" s="19">
        <v>159.30000000000001</v>
      </c>
      <c r="CS83" s="19">
        <v>159.19999999999999</v>
      </c>
      <c r="CT83" s="19">
        <v>139.19999999999999</v>
      </c>
      <c r="CU83" s="19">
        <v>113</v>
      </c>
      <c r="CV83" s="19">
        <v>111.4</v>
      </c>
      <c r="CW83" s="19">
        <v>100.2</v>
      </c>
      <c r="CX83" s="19">
        <v>97</v>
      </c>
      <c r="CY83" s="19">
        <v>93.6</v>
      </c>
      <c r="CZ83" s="19">
        <v>109.7</v>
      </c>
      <c r="DA83" s="19">
        <v>120.8</v>
      </c>
      <c r="DB83" s="19">
        <v>118.4</v>
      </c>
      <c r="DC83" s="19">
        <v>121.6</v>
      </c>
      <c r="DD83" s="19">
        <v>119.5</v>
      </c>
      <c r="DE83" s="19">
        <v>120.9</v>
      </c>
      <c r="DF83" s="19">
        <v>107</v>
      </c>
      <c r="DG83" s="19">
        <v>96.4</v>
      </c>
      <c r="DH83" s="19">
        <v>92.8</v>
      </c>
      <c r="DI83" s="19">
        <v>94.1</v>
      </c>
      <c r="DJ83" s="19">
        <v>106.6</v>
      </c>
      <c r="DK83" s="19">
        <v>108.5</v>
      </c>
      <c r="DL83" s="19">
        <v>102.7</v>
      </c>
      <c r="DM83" s="19">
        <v>97.4</v>
      </c>
      <c r="DN83" s="19">
        <v>95.7</v>
      </c>
      <c r="DO83" s="19">
        <v>84.4</v>
      </c>
      <c r="DP83" s="19">
        <v>67.400000000000006</v>
      </c>
      <c r="DQ83" s="19">
        <v>58.6</v>
      </c>
      <c r="DR83" s="19">
        <v>70.8</v>
      </c>
      <c r="DS83" s="19">
        <v>71.099999999999994</v>
      </c>
      <c r="DT83" s="19">
        <v>67.400000000000006</v>
      </c>
      <c r="DU83" s="19">
        <v>66.400000000000006</v>
      </c>
      <c r="DV83" s="19">
        <v>68.099999999999994</v>
      </c>
      <c r="DW83" s="19">
        <v>64.2</v>
      </c>
    </row>
    <row r="84" spans="1:127">
      <c r="A84" s="17" t="s">
        <v>761</v>
      </c>
      <c r="B84" s="17" t="s">
        <v>762</v>
      </c>
      <c r="C84" s="18">
        <v>2.154E-2</v>
      </c>
      <c r="D84" s="19">
        <v>93.6</v>
      </c>
      <c r="E84" s="19">
        <v>92.8</v>
      </c>
      <c r="F84" s="19">
        <v>93.6</v>
      </c>
      <c r="G84" s="19">
        <v>94.3</v>
      </c>
      <c r="H84" s="19">
        <v>99.1</v>
      </c>
      <c r="I84" s="19">
        <v>95.7</v>
      </c>
      <c r="J84" s="19">
        <v>97</v>
      </c>
      <c r="K84" s="19">
        <v>100.1</v>
      </c>
      <c r="L84" s="19">
        <v>104.6</v>
      </c>
      <c r="M84" s="19">
        <v>114.8</v>
      </c>
      <c r="N84" s="19">
        <v>117</v>
      </c>
      <c r="O84" s="19">
        <v>127.4</v>
      </c>
      <c r="P84" s="19">
        <v>139.4</v>
      </c>
      <c r="Q84" s="19">
        <v>143.69999999999999</v>
      </c>
      <c r="R84" s="19">
        <v>139.4</v>
      </c>
      <c r="S84" s="19">
        <v>138.1</v>
      </c>
      <c r="T84" s="19">
        <v>135.1</v>
      </c>
      <c r="U84" s="19">
        <v>135.9</v>
      </c>
      <c r="V84" s="19">
        <v>140.6</v>
      </c>
      <c r="W84" s="19">
        <v>146.5</v>
      </c>
      <c r="X84" s="19">
        <v>148.4</v>
      </c>
      <c r="Y84" s="19">
        <v>150.1</v>
      </c>
      <c r="Z84" s="19">
        <v>167.3</v>
      </c>
      <c r="AA84" s="19">
        <v>165.7</v>
      </c>
      <c r="AB84" s="19">
        <v>171.2</v>
      </c>
      <c r="AC84" s="19">
        <v>173.1</v>
      </c>
      <c r="AD84" s="19">
        <v>169.2</v>
      </c>
      <c r="AE84" s="19">
        <v>188.4</v>
      </c>
      <c r="AF84" s="19">
        <v>204.8</v>
      </c>
      <c r="AG84" s="19">
        <v>208.8</v>
      </c>
      <c r="AH84" s="19">
        <v>204.3</v>
      </c>
      <c r="AI84" s="19">
        <v>202.6</v>
      </c>
      <c r="AJ84" s="19">
        <v>200.9</v>
      </c>
      <c r="AK84" s="19">
        <v>195.5</v>
      </c>
      <c r="AL84" s="19">
        <v>163.69999999999999</v>
      </c>
      <c r="AM84" s="19">
        <v>147.80000000000001</v>
      </c>
      <c r="AN84" s="19">
        <v>163.80000000000001</v>
      </c>
      <c r="AO84" s="19">
        <v>181.4</v>
      </c>
      <c r="AP84" s="19">
        <v>198.9</v>
      </c>
      <c r="AQ84" s="19">
        <v>200</v>
      </c>
      <c r="AR84" s="19">
        <v>198.4</v>
      </c>
      <c r="AS84" s="19">
        <v>207.6</v>
      </c>
      <c r="AT84" s="19">
        <v>211.6</v>
      </c>
      <c r="AU84" s="19">
        <v>205.5</v>
      </c>
      <c r="AV84" s="19">
        <v>195.4</v>
      </c>
      <c r="AW84" s="19">
        <v>177.2</v>
      </c>
      <c r="AX84" s="19">
        <v>159.1</v>
      </c>
      <c r="AY84" s="19">
        <v>156</v>
      </c>
      <c r="AZ84" s="19">
        <v>163.19999999999999</v>
      </c>
      <c r="BA84" s="19">
        <v>165.4</v>
      </c>
      <c r="BB84" s="19">
        <v>164.4</v>
      </c>
      <c r="BC84" s="19">
        <v>166.9</v>
      </c>
      <c r="BD84" s="19">
        <v>164.7</v>
      </c>
      <c r="BE84" s="19">
        <v>162.80000000000001</v>
      </c>
      <c r="BF84" s="19">
        <v>162.69999999999999</v>
      </c>
      <c r="BG84" s="19">
        <v>156.80000000000001</v>
      </c>
      <c r="BH84" s="19">
        <v>154.69999999999999</v>
      </c>
      <c r="BI84" s="19">
        <v>147.9</v>
      </c>
      <c r="BJ84" s="19">
        <v>143</v>
      </c>
      <c r="BK84" s="19">
        <v>137.30000000000001</v>
      </c>
      <c r="BL84" s="19">
        <v>146</v>
      </c>
      <c r="BM84" s="19">
        <v>140</v>
      </c>
      <c r="BN84" s="19">
        <v>130.1</v>
      </c>
      <c r="BO84" s="19">
        <v>125.6</v>
      </c>
      <c r="BP84" s="19">
        <v>124.2</v>
      </c>
      <c r="BQ84" s="19">
        <v>125.1</v>
      </c>
      <c r="BR84" s="19">
        <v>121.4</v>
      </c>
      <c r="BS84" s="19">
        <v>120.5</v>
      </c>
      <c r="BT84" s="19">
        <v>128.4</v>
      </c>
      <c r="BU84" s="19">
        <v>131.6</v>
      </c>
      <c r="BV84" s="19">
        <v>125.8</v>
      </c>
      <c r="BW84" s="19">
        <v>124</v>
      </c>
      <c r="BX84" s="19">
        <v>124.5</v>
      </c>
      <c r="BY84" s="19">
        <v>123.1</v>
      </c>
      <c r="BZ84" s="19">
        <v>120.3</v>
      </c>
      <c r="CA84" s="19">
        <v>125</v>
      </c>
      <c r="CB84" s="19">
        <v>127.9</v>
      </c>
      <c r="CC84" s="19">
        <v>131.19999999999999</v>
      </c>
      <c r="CD84" s="19">
        <v>133.5</v>
      </c>
      <c r="CE84" s="19">
        <v>141.80000000000001</v>
      </c>
      <c r="CF84" s="19">
        <v>148.69999999999999</v>
      </c>
      <c r="CG84" s="19">
        <v>151.69999999999999</v>
      </c>
      <c r="CH84" s="19">
        <v>149.30000000000001</v>
      </c>
      <c r="CI84" s="19">
        <v>145.30000000000001</v>
      </c>
      <c r="CJ84" s="19">
        <v>155.1</v>
      </c>
      <c r="CK84" s="19">
        <v>155.9</v>
      </c>
      <c r="CL84" s="19">
        <v>156.9</v>
      </c>
      <c r="CM84" s="19">
        <v>156.4</v>
      </c>
      <c r="CN84" s="19">
        <v>151.69999999999999</v>
      </c>
      <c r="CO84" s="19">
        <v>148.19999999999999</v>
      </c>
      <c r="CP84" s="19">
        <v>149.5</v>
      </c>
      <c r="CQ84" s="19">
        <v>154.19999999999999</v>
      </c>
      <c r="CR84" s="19">
        <v>158.80000000000001</v>
      </c>
      <c r="CS84" s="19">
        <v>159.69999999999999</v>
      </c>
      <c r="CT84" s="19">
        <v>152</v>
      </c>
      <c r="CU84" s="19">
        <v>145.80000000000001</v>
      </c>
      <c r="CV84" s="19">
        <v>145.1</v>
      </c>
      <c r="CW84" s="19">
        <v>156.1</v>
      </c>
      <c r="CX84" s="19">
        <v>163.69999999999999</v>
      </c>
      <c r="CY84" s="19">
        <v>161.80000000000001</v>
      </c>
      <c r="CZ84" s="19">
        <v>162.69999999999999</v>
      </c>
      <c r="DA84" s="19">
        <v>166.6</v>
      </c>
      <c r="DB84" s="19">
        <v>172</v>
      </c>
      <c r="DC84" s="19">
        <v>174.2</v>
      </c>
      <c r="DD84" s="19">
        <v>167.4</v>
      </c>
      <c r="DE84" s="19">
        <v>166.7</v>
      </c>
      <c r="DF84" s="19">
        <v>167.6</v>
      </c>
      <c r="DG84" s="19">
        <v>174.9</v>
      </c>
      <c r="DH84" s="19">
        <v>180.9</v>
      </c>
      <c r="DI84" s="19">
        <v>191.8</v>
      </c>
      <c r="DJ84" s="19">
        <v>193.6</v>
      </c>
      <c r="DK84" s="19">
        <v>186.7</v>
      </c>
      <c r="DL84" s="19">
        <v>183.2</v>
      </c>
      <c r="DM84" s="19">
        <v>181.7</v>
      </c>
      <c r="DN84" s="19">
        <v>179.5</v>
      </c>
      <c r="DO84" s="19">
        <v>197.1</v>
      </c>
      <c r="DP84" s="19">
        <v>199.7</v>
      </c>
      <c r="DQ84" s="19">
        <v>202.8</v>
      </c>
      <c r="DR84" s="19">
        <v>218.1</v>
      </c>
      <c r="DS84" s="19">
        <v>234.9</v>
      </c>
      <c r="DT84" s="19">
        <v>267.8</v>
      </c>
      <c r="DU84" s="19">
        <v>276.60000000000002</v>
      </c>
      <c r="DV84" s="19">
        <v>277</v>
      </c>
      <c r="DW84" s="19">
        <v>285.5</v>
      </c>
    </row>
    <row r="85" spans="1:127">
      <c r="A85" s="17" t="s">
        <v>763</v>
      </c>
      <c r="B85" s="17" t="s">
        <v>764</v>
      </c>
      <c r="C85" s="18">
        <v>9.6399999999999993E-3</v>
      </c>
      <c r="D85" s="19">
        <v>80.599999999999994</v>
      </c>
      <c r="E85" s="19">
        <v>78.7</v>
      </c>
      <c r="F85" s="19">
        <v>72</v>
      </c>
      <c r="G85" s="19">
        <v>72.400000000000006</v>
      </c>
      <c r="H85" s="19">
        <v>73.7</v>
      </c>
      <c r="I85" s="19">
        <v>73.7</v>
      </c>
      <c r="J85" s="19">
        <v>74.099999999999994</v>
      </c>
      <c r="K85" s="19">
        <v>71.3</v>
      </c>
      <c r="L85" s="19">
        <v>71.599999999999994</v>
      </c>
      <c r="M85" s="19">
        <v>76.8</v>
      </c>
      <c r="N85" s="19">
        <v>76.7</v>
      </c>
      <c r="O85" s="19">
        <v>81.599999999999994</v>
      </c>
      <c r="P85" s="19">
        <v>84.6</v>
      </c>
      <c r="Q85" s="19">
        <v>86.5</v>
      </c>
      <c r="R85" s="19">
        <v>90.7</v>
      </c>
      <c r="S85" s="19">
        <v>93.6</v>
      </c>
      <c r="T85" s="19">
        <v>94.9</v>
      </c>
      <c r="U85" s="19">
        <v>93.1</v>
      </c>
      <c r="V85" s="19">
        <v>93.2</v>
      </c>
      <c r="W85" s="19">
        <v>92</v>
      </c>
      <c r="X85" s="19">
        <v>94.8</v>
      </c>
      <c r="Y85" s="19">
        <v>96.6</v>
      </c>
      <c r="Z85" s="19">
        <v>97.8</v>
      </c>
      <c r="AA85" s="19">
        <v>92.4</v>
      </c>
      <c r="AB85" s="19">
        <v>95.3</v>
      </c>
      <c r="AC85" s="19">
        <v>100.3</v>
      </c>
      <c r="AD85" s="19">
        <v>92.5</v>
      </c>
      <c r="AE85" s="19">
        <v>106.2</v>
      </c>
      <c r="AF85" s="19">
        <v>107</v>
      </c>
      <c r="AG85" s="19">
        <v>105.6</v>
      </c>
      <c r="AH85" s="19">
        <v>105.6</v>
      </c>
      <c r="AI85" s="19">
        <v>99.5</v>
      </c>
      <c r="AJ85" s="19">
        <v>107.6</v>
      </c>
      <c r="AK85" s="19">
        <v>115.8</v>
      </c>
      <c r="AL85" s="19">
        <v>114.1</v>
      </c>
      <c r="AM85" s="19">
        <v>111.8</v>
      </c>
      <c r="AN85" s="19">
        <v>108</v>
      </c>
      <c r="AO85" s="19">
        <v>119.2</v>
      </c>
      <c r="AP85" s="19">
        <v>99.6</v>
      </c>
      <c r="AQ85" s="19">
        <v>98</v>
      </c>
      <c r="AR85" s="19">
        <v>98</v>
      </c>
      <c r="AS85" s="19">
        <v>98</v>
      </c>
      <c r="AT85" s="19">
        <v>98</v>
      </c>
      <c r="AU85" s="19">
        <v>98</v>
      </c>
      <c r="AV85" s="19">
        <v>98</v>
      </c>
      <c r="AW85" s="19">
        <v>98</v>
      </c>
      <c r="AX85" s="19">
        <v>98</v>
      </c>
      <c r="AY85" s="19">
        <v>98</v>
      </c>
      <c r="AZ85" s="19">
        <v>123.5</v>
      </c>
      <c r="BA85" s="19">
        <v>128.30000000000001</v>
      </c>
      <c r="BB85" s="19">
        <v>120.9</v>
      </c>
      <c r="BC85" s="19">
        <v>118.5</v>
      </c>
      <c r="BD85" s="19">
        <v>139.9</v>
      </c>
      <c r="BE85" s="19">
        <v>139.1</v>
      </c>
      <c r="BF85" s="19">
        <v>135.4</v>
      </c>
      <c r="BG85" s="19">
        <v>125.1</v>
      </c>
      <c r="BH85" s="19">
        <v>123.3</v>
      </c>
      <c r="BI85" s="19">
        <v>119.7</v>
      </c>
      <c r="BJ85" s="19">
        <v>112.8</v>
      </c>
      <c r="BK85" s="19">
        <v>120.4</v>
      </c>
      <c r="BL85" s="19">
        <v>133.69999999999999</v>
      </c>
      <c r="BM85" s="19">
        <v>135</v>
      </c>
      <c r="BN85" s="19">
        <v>129.30000000000001</v>
      </c>
      <c r="BO85" s="19">
        <v>132.30000000000001</v>
      </c>
      <c r="BP85" s="19">
        <v>137.9</v>
      </c>
      <c r="BQ85" s="19">
        <v>140.30000000000001</v>
      </c>
      <c r="BR85" s="19">
        <v>147.9</v>
      </c>
      <c r="BS85" s="19">
        <v>154</v>
      </c>
      <c r="BT85" s="19">
        <v>175.7</v>
      </c>
      <c r="BU85" s="19">
        <v>180.1</v>
      </c>
      <c r="BV85" s="19">
        <v>199.3</v>
      </c>
      <c r="BW85" s="19">
        <v>192.8</v>
      </c>
      <c r="BX85" s="19">
        <v>187.6</v>
      </c>
      <c r="BY85" s="19">
        <v>186.2</v>
      </c>
      <c r="BZ85" s="19">
        <v>178</v>
      </c>
      <c r="CA85" s="19">
        <v>190.3</v>
      </c>
      <c r="CB85" s="19">
        <v>184.2</v>
      </c>
      <c r="CC85" s="19">
        <v>189.9</v>
      </c>
      <c r="CD85" s="19">
        <v>184.8</v>
      </c>
      <c r="CE85" s="19">
        <v>183.7</v>
      </c>
      <c r="CF85" s="19">
        <v>182</v>
      </c>
      <c r="CG85" s="19">
        <v>177.5</v>
      </c>
      <c r="CH85" s="19">
        <v>168</v>
      </c>
      <c r="CI85" s="19">
        <v>166.1</v>
      </c>
      <c r="CJ85" s="19">
        <v>161</v>
      </c>
      <c r="CK85" s="19">
        <v>149.69999999999999</v>
      </c>
      <c r="CL85" s="19">
        <v>149.30000000000001</v>
      </c>
      <c r="CM85" s="19">
        <v>158.19999999999999</v>
      </c>
      <c r="CN85" s="19">
        <v>159.9</v>
      </c>
      <c r="CO85" s="19">
        <v>164.4</v>
      </c>
      <c r="CP85" s="19">
        <v>160.5</v>
      </c>
      <c r="CQ85" s="19">
        <v>156.4</v>
      </c>
      <c r="CR85" s="19">
        <v>156.4</v>
      </c>
      <c r="CS85" s="19">
        <v>161.69999999999999</v>
      </c>
      <c r="CT85" s="19">
        <v>161.6</v>
      </c>
      <c r="CU85" s="19">
        <v>195.7</v>
      </c>
      <c r="CV85" s="19">
        <v>192.7</v>
      </c>
      <c r="CW85" s="19">
        <v>191.1</v>
      </c>
      <c r="CX85" s="19">
        <v>159.9</v>
      </c>
      <c r="CY85" s="19">
        <v>151.6</v>
      </c>
      <c r="CZ85" s="19">
        <v>169.9</v>
      </c>
      <c r="DA85" s="19">
        <v>171.9</v>
      </c>
      <c r="DB85" s="19">
        <v>163.30000000000001</v>
      </c>
      <c r="DC85" s="19">
        <v>161.1</v>
      </c>
      <c r="DD85" s="19">
        <v>159.80000000000001</v>
      </c>
      <c r="DE85" s="19">
        <v>170.2</v>
      </c>
      <c r="DF85" s="19">
        <v>184.7</v>
      </c>
      <c r="DG85" s="19">
        <v>170.3</v>
      </c>
      <c r="DH85" s="19">
        <v>155.69999999999999</v>
      </c>
      <c r="DI85" s="19">
        <v>149.1</v>
      </c>
      <c r="DJ85" s="19">
        <v>146.1</v>
      </c>
      <c r="DK85" s="19">
        <v>149.69999999999999</v>
      </c>
      <c r="DL85" s="19">
        <v>148.5</v>
      </c>
      <c r="DM85" s="19">
        <v>146.9</v>
      </c>
      <c r="DN85" s="19">
        <v>144.4</v>
      </c>
      <c r="DO85" s="19">
        <v>141</v>
      </c>
      <c r="DP85" s="19">
        <v>139.30000000000001</v>
      </c>
      <c r="DQ85" s="19">
        <v>135</v>
      </c>
      <c r="DR85" s="19">
        <v>143</v>
      </c>
      <c r="DS85" s="19">
        <v>145.6</v>
      </c>
      <c r="DT85" s="19">
        <v>127.8</v>
      </c>
      <c r="DU85" s="19">
        <v>126.6</v>
      </c>
      <c r="DV85" s="19">
        <v>129.5</v>
      </c>
      <c r="DW85" s="19">
        <v>149.1</v>
      </c>
    </row>
    <row r="86" spans="1:127">
      <c r="A86" s="17" t="s">
        <v>765</v>
      </c>
      <c r="B86" s="17" t="s">
        <v>766</v>
      </c>
      <c r="C86" s="18">
        <v>0.94799</v>
      </c>
      <c r="D86" s="19">
        <v>98.5</v>
      </c>
      <c r="E86" s="19">
        <v>98.5</v>
      </c>
      <c r="F86" s="19">
        <v>100.5</v>
      </c>
      <c r="G86" s="19">
        <v>99.2</v>
      </c>
      <c r="H86" s="19">
        <v>100.8</v>
      </c>
      <c r="I86" s="19">
        <v>101.8</v>
      </c>
      <c r="J86" s="19">
        <v>101.5</v>
      </c>
      <c r="K86" s="19">
        <v>101.7</v>
      </c>
      <c r="L86" s="19">
        <v>104.9</v>
      </c>
      <c r="M86" s="19">
        <v>107.8</v>
      </c>
      <c r="N86" s="19">
        <v>109.7</v>
      </c>
      <c r="O86" s="19">
        <v>109.9</v>
      </c>
      <c r="P86" s="19">
        <v>111.8</v>
      </c>
      <c r="Q86" s="19">
        <v>111.3</v>
      </c>
      <c r="R86" s="19">
        <v>110.3</v>
      </c>
      <c r="S86" s="19">
        <v>108</v>
      </c>
      <c r="T86" s="19">
        <v>106.9</v>
      </c>
      <c r="U86" s="19">
        <v>108.1</v>
      </c>
      <c r="V86" s="19">
        <v>110.3</v>
      </c>
      <c r="W86" s="19">
        <v>119.3</v>
      </c>
      <c r="X86" s="19">
        <v>119.2</v>
      </c>
      <c r="Y86" s="19">
        <v>125</v>
      </c>
      <c r="Z86" s="19">
        <v>122.2</v>
      </c>
      <c r="AA86" s="19">
        <v>118.7</v>
      </c>
      <c r="AB86" s="19">
        <v>120.4</v>
      </c>
      <c r="AC86" s="19">
        <v>123.4</v>
      </c>
      <c r="AD86" s="19">
        <v>122.9</v>
      </c>
      <c r="AE86" s="19">
        <v>120.3</v>
      </c>
      <c r="AF86" s="19">
        <v>119</v>
      </c>
      <c r="AG86" s="19">
        <v>118</v>
      </c>
      <c r="AH86" s="19">
        <v>118</v>
      </c>
      <c r="AI86" s="19">
        <v>118.2</v>
      </c>
      <c r="AJ86" s="19">
        <v>118</v>
      </c>
      <c r="AK86" s="19">
        <v>123.9</v>
      </c>
      <c r="AL86" s="19">
        <v>124.5</v>
      </c>
      <c r="AM86" s="19">
        <v>119.9</v>
      </c>
      <c r="AN86" s="19">
        <v>138.5</v>
      </c>
      <c r="AO86" s="19">
        <v>136.5</v>
      </c>
      <c r="AP86" s="19">
        <v>136.1</v>
      </c>
      <c r="AQ86" s="19">
        <v>133.6</v>
      </c>
      <c r="AR86" s="19">
        <v>133.1</v>
      </c>
      <c r="AS86" s="19">
        <v>132.9</v>
      </c>
      <c r="AT86" s="19">
        <v>133.19999999999999</v>
      </c>
      <c r="AU86" s="19">
        <v>133.5</v>
      </c>
      <c r="AV86" s="19">
        <v>133.80000000000001</v>
      </c>
      <c r="AW86" s="19">
        <v>139.9</v>
      </c>
      <c r="AX86" s="19">
        <v>139.80000000000001</v>
      </c>
      <c r="AY86" s="19">
        <v>138.5</v>
      </c>
      <c r="AZ86" s="19">
        <v>150.9</v>
      </c>
      <c r="BA86" s="19">
        <v>153.4</v>
      </c>
      <c r="BB86" s="19">
        <v>145.80000000000001</v>
      </c>
      <c r="BC86" s="19">
        <v>145.69999999999999</v>
      </c>
      <c r="BD86" s="19">
        <v>144.80000000000001</v>
      </c>
      <c r="BE86" s="19">
        <v>144.69999999999999</v>
      </c>
      <c r="BF86" s="19">
        <v>147.9</v>
      </c>
      <c r="BG86" s="19">
        <v>152.30000000000001</v>
      </c>
      <c r="BH86" s="19">
        <v>153.1</v>
      </c>
      <c r="BI86" s="19">
        <v>154.30000000000001</v>
      </c>
      <c r="BJ86" s="19">
        <v>155.80000000000001</v>
      </c>
      <c r="BK86" s="19">
        <v>157</v>
      </c>
      <c r="BL86" s="19">
        <v>157</v>
      </c>
      <c r="BM86" s="19">
        <v>154.6</v>
      </c>
      <c r="BN86" s="19">
        <v>143.69999999999999</v>
      </c>
      <c r="BO86" s="19">
        <v>140</v>
      </c>
      <c r="BP86" s="19">
        <v>140.30000000000001</v>
      </c>
      <c r="BQ86" s="19">
        <v>139.4</v>
      </c>
      <c r="BR86" s="19">
        <v>139</v>
      </c>
      <c r="BS86" s="19">
        <v>141.19999999999999</v>
      </c>
      <c r="BT86" s="19">
        <v>142.6</v>
      </c>
      <c r="BU86" s="19">
        <v>143.1</v>
      </c>
      <c r="BV86" s="19">
        <v>144</v>
      </c>
      <c r="BW86" s="19">
        <v>143.4</v>
      </c>
      <c r="BX86" s="19">
        <v>145.69999999999999</v>
      </c>
      <c r="BY86" s="19">
        <v>144.19999999999999</v>
      </c>
      <c r="BZ86" s="19">
        <v>142.19999999999999</v>
      </c>
      <c r="CA86" s="19">
        <v>140.9</v>
      </c>
      <c r="CB86" s="19">
        <v>141.30000000000001</v>
      </c>
      <c r="CC86" s="19">
        <v>143.69999999999999</v>
      </c>
      <c r="CD86" s="19">
        <v>143.1</v>
      </c>
      <c r="CE86" s="19">
        <v>144.1</v>
      </c>
      <c r="CF86" s="19">
        <v>145.9</v>
      </c>
      <c r="CG86" s="19">
        <v>146.1</v>
      </c>
      <c r="CH86" s="19">
        <v>147.69999999999999</v>
      </c>
      <c r="CI86" s="19">
        <v>147.69999999999999</v>
      </c>
      <c r="CJ86" s="19">
        <v>149.6</v>
      </c>
      <c r="CK86" s="19">
        <v>148.5</v>
      </c>
      <c r="CL86" s="19">
        <v>144.19999999999999</v>
      </c>
      <c r="CM86" s="19">
        <v>142.6</v>
      </c>
      <c r="CN86" s="19">
        <v>142.80000000000001</v>
      </c>
      <c r="CO86" s="19">
        <v>143</v>
      </c>
      <c r="CP86" s="19">
        <v>142.9</v>
      </c>
      <c r="CQ86" s="19">
        <v>142.19999999999999</v>
      </c>
      <c r="CR86" s="19">
        <v>143.5</v>
      </c>
      <c r="CS86" s="19">
        <v>143.5</v>
      </c>
      <c r="CT86" s="19">
        <v>142.69999999999999</v>
      </c>
      <c r="CU86" s="19">
        <v>142.4</v>
      </c>
      <c r="CV86" s="19">
        <v>141.80000000000001</v>
      </c>
      <c r="CW86" s="19">
        <v>146.80000000000001</v>
      </c>
      <c r="CX86" s="19">
        <v>147.9</v>
      </c>
      <c r="CY86" s="19">
        <v>164.7</v>
      </c>
      <c r="CZ86" s="19">
        <v>169.9</v>
      </c>
      <c r="DA86" s="19">
        <v>172.1</v>
      </c>
      <c r="DB86" s="19">
        <v>167.5</v>
      </c>
      <c r="DC86" s="19">
        <v>165.7</v>
      </c>
      <c r="DD86" s="19">
        <v>164.4</v>
      </c>
      <c r="DE86" s="19">
        <v>166</v>
      </c>
      <c r="DF86" s="19">
        <v>169.3</v>
      </c>
      <c r="DG86" s="19">
        <v>168.4</v>
      </c>
      <c r="DH86" s="19">
        <v>169.7</v>
      </c>
      <c r="DI86" s="19">
        <v>169.4</v>
      </c>
      <c r="DJ86" s="19">
        <v>167.2</v>
      </c>
      <c r="DK86" s="19">
        <v>162.80000000000001</v>
      </c>
      <c r="DL86" s="19">
        <v>163.4</v>
      </c>
      <c r="DM86" s="19">
        <v>163.9</v>
      </c>
      <c r="DN86" s="19">
        <v>164.5</v>
      </c>
      <c r="DO86" s="19">
        <v>168.6</v>
      </c>
      <c r="DP86" s="19">
        <v>170.3</v>
      </c>
      <c r="DQ86" s="19">
        <v>172.6</v>
      </c>
      <c r="DR86" s="19">
        <v>173.8</v>
      </c>
      <c r="DS86" s="19">
        <v>173.4</v>
      </c>
      <c r="DT86" s="19">
        <v>178.4</v>
      </c>
      <c r="DU86" s="19">
        <v>173.5</v>
      </c>
      <c r="DV86" s="19">
        <v>172.1</v>
      </c>
      <c r="DW86" s="19">
        <v>172.3</v>
      </c>
    </row>
    <row r="87" spans="1:127">
      <c r="A87" s="17" t="s">
        <v>767</v>
      </c>
      <c r="B87" s="17" t="s">
        <v>768</v>
      </c>
      <c r="C87" s="18">
        <v>0.12359000000000001</v>
      </c>
      <c r="D87" s="19">
        <v>120.7</v>
      </c>
      <c r="E87" s="19">
        <v>134.69999999999999</v>
      </c>
      <c r="F87" s="19">
        <v>136</v>
      </c>
      <c r="G87" s="19">
        <v>128</v>
      </c>
      <c r="H87" s="19">
        <v>132</v>
      </c>
      <c r="I87" s="19">
        <v>132.5</v>
      </c>
      <c r="J87" s="19">
        <v>130.80000000000001</v>
      </c>
      <c r="K87" s="19">
        <v>130.5</v>
      </c>
      <c r="L87" s="19">
        <v>136.69999999999999</v>
      </c>
      <c r="M87" s="19">
        <v>133.69999999999999</v>
      </c>
      <c r="N87" s="19">
        <v>130.4</v>
      </c>
      <c r="O87" s="19">
        <v>141.30000000000001</v>
      </c>
      <c r="P87" s="19">
        <v>148.5</v>
      </c>
      <c r="Q87" s="19">
        <v>140</v>
      </c>
      <c r="R87" s="19">
        <v>140.9</v>
      </c>
      <c r="S87" s="19">
        <v>139.9</v>
      </c>
      <c r="T87" s="19">
        <v>135.69999999999999</v>
      </c>
      <c r="U87" s="19">
        <v>137.4</v>
      </c>
      <c r="V87" s="19">
        <v>131.5</v>
      </c>
      <c r="W87" s="19">
        <v>124.8</v>
      </c>
      <c r="X87" s="19">
        <v>120.4</v>
      </c>
      <c r="Y87" s="19">
        <v>120.7</v>
      </c>
      <c r="Z87" s="19">
        <v>117.5</v>
      </c>
      <c r="AA87" s="19">
        <v>112.7</v>
      </c>
      <c r="AB87" s="19">
        <v>127.4</v>
      </c>
      <c r="AC87" s="19">
        <v>132.19999999999999</v>
      </c>
      <c r="AD87" s="19">
        <v>129.6</v>
      </c>
      <c r="AE87" s="19">
        <v>126.5</v>
      </c>
      <c r="AF87" s="19">
        <v>115.8</v>
      </c>
      <c r="AG87" s="19">
        <v>115.3</v>
      </c>
      <c r="AH87" s="19">
        <v>116.4</v>
      </c>
      <c r="AI87" s="19">
        <v>112.1</v>
      </c>
      <c r="AJ87" s="19">
        <v>113.3</v>
      </c>
      <c r="AK87" s="19">
        <v>112.7</v>
      </c>
      <c r="AL87" s="19">
        <v>107</v>
      </c>
      <c r="AM87" s="19">
        <v>103.2</v>
      </c>
      <c r="AN87" s="19">
        <v>115.4</v>
      </c>
      <c r="AO87" s="19">
        <v>118.6</v>
      </c>
      <c r="AP87" s="19">
        <v>117.2</v>
      </c>
      <c r="AQ87" s="19">
        <v>119.9</v>
      </c>
      <c r="AR87" s="19">
        <v>117.5</v>
      </c>
      <c r="AS87" s="19">
        <v>116.1</v>
      </c>
      <c r="AT87" s="19">
        <v>118.6</v>
      </c>
      <c r="AU87" s="19">
        <v>122.5</v>
      </c>
      <c r="AV87" s="19">
        <v>126</v>
      </c>
      <c r="AW87" s="19">
        <v>129.9</v>
      </c>
      <c r="AX87" s="19">
        <v>128.6</v>
      </c>
      <c r="AY87" s="19">
        <v>120.8</v>
      </c>
      <c r="AZ87" s="19">
        <v>141.19999999999999</v>
      </c>
      <c r="BA87" s="19">
        <v>141.19999999999999</v>
      </c>
      <c r="BB87" s="19">
        <v>145.9</v>
      </c>
      <c r="BC87" s="19">
        <v>141.9</v>
      </c>
      <c r="BD87" s="19">
        <v>137.4</v>
      </c>
      <c r="BE87" s="19">
        <v>140.69999999999999</v>
      </c>
      <c r="BF87" s="19">
        <v>140.5</v>
      </c>
      <c r="BG87" s="19">
        <v>142.19999999999999</v>
      </c>
      <c r="BH87" s="19">
        <v>142.80000000000001</v>
      </c>
      <c r="BI87" s="19">
        <v>139.80000000000001</v>
      </c>
      <c r="BJ87" s="19">
        <v>134.4</v>
      </c>
      <c r="BK87" s="19">
        <v>133</v>
      </c>
      <c r="BL87" s="19">
        <v>147</v>
      </c>
      <c r="BM87" s="19">
        <v>140.1</v>
      </c>
      <c r="BN87" s="19">
        <v>136.5</v>
      </c>
      <c r="BO87" s="19">
        <v>130.4</v>
      </c>
      <c r="BP87" s="19">
        <v>126.7</v>
      </c>
      <c r="BQ87" s="19">
        <v>124.5</v>
      </c>
      <c r="BR87" s="19">
        <v>130.4</v>
      </c>
      <c r="BS87" s="19">
        <v>130.80000000000001</v>
      </c>
      <c r="BT87" s="19">
        <v>128.80000000000001</v>
      </c>
      <c r="BU87" s="19">
        <v>127.5</v>
      </c>
      <c r="BV87" s="19">
        <v>123.6</v>
      </c>
      <c r="BW87" s="19">
        <v>119.7</v>
      </c>
      <c r="BX87" s="19">
        <v>140.6</v>
      </c>
      <c r="BY87" s="19">
        <v>137.1</v>
      </c>
      <c r="BZ87" s="19">
        <v>136.6</v>
      </c>
      <c r="CA87" s="19">
        <v>138.30000000000001</v>
      </c>
      <c r="CB87" s="19">
        <v>141.69999999999999</v>
      </c>
      <c r="CC87" s="19">
        <v>147.9</v>
      </c>
      <c r="CD87" s="19">
        <v>145.1</v>
      </c>
      <c r="CE87" s="19">
        <v>148.6</v>
      </c>
      <c r="CF87" s="19">
        <v>149.30000000000001</v>
      </c>
      <c r="CG87" s="19">
        <v>139.19999999999999</v>
      </c>
      <c r="CH87" s="19">
        <v>132.9</v>
      </c>
      <c r="CI87" s="19">
        <v>133.30000000000001</v>
      </c>
      <c r="CJ87" s="19">
        <v>153</v>
      </c>
      <c r="CK87" s="19">
        <v>150.80000000000001</v>
      </c>
      <c r="CL87" s="19">
        <v>147.9</v>
      </c>
      <c r="CM87" s="19">
        <v>139.5</v>
      </c>
      <c r="CN87" s="19">
        <v>137.1</v>
      </c>
      <c r="CO87" s="19">
        <v>136.1</v>
      </c>
      <c r="CP87" s="19">
        <v>138.19999999999999</v>
      </c>
      <c r="CQ87" s="19">
        <v>134</v>
      </c>
      <c r="CR87" s="19">
        <v>131.80000000000001</v>
      </c>
      <c r="CS87" s="19">
        <v>123.1</v>
      </c>
      <c r="CT87" s="19">
        <v>112.6</v>
      </c>
      <c r="CU87" s="19">
        <v>105.6</v>
      </c>
      <c r="CV87" s="19">
        <v>111.2</v>
      </c>
      <c r="CW87" s="19">
        <v>148.1</v>
      </c>
      <c r="CX87" s="19">
        <v>161</v>
      </c>
      <c r="CY87" s="19">
        <v>203.4</v>
      </c>
      <c r="CZ87" s="19">
        <v>245.4</v>
      </c>
      <c r="DA87" s="19">
        <v>262.8</v>
      </c>
      <c r="DB87" s="19">
        <v>221.8</v>
      </c>
      <c r="DC87" s="19">
        <v>203.4</v>
      </c>
      <c r="DD87" s="19">
        <v>174.2</v>
      </c>
      <c r="DE87" s="19">
        <v>183.2</v>
      </c>
      <c r="DF87" s="19">
        <v>175.8</v>
      </c>
      <c r="DG87" s="19">
        <v>168.3</v>
      </c>
      <c r="DH87" s="19">
        <v>183.2</v>
      </c>
      <c r="DI87" s="19">
        <v>189.7</v>
      </c>
      <c r="DJ87" s="19">
        <v>187.1</v>
      </c>
      <c r="DK87" s="19">
        <v>164.9</v>
      </c>
      <c r="DL87" s="19">
        <v>156.19999999999999</v>
      </c>
      <c r="DM87" s="19">
        <v>155.19999999999999</v>
      </c>
      <c r="DN87" s="19">
        <v>151.19999999999999</v>
      </c>
      <c r="DO87" s="19">
        <v>157.9</v>
      </c>
      <c r="DP87" s="19">
        <v>160</v>
      </c>
      <c r="DQ87" s="19">
        <v>154.9</v>
      </c>
      <c r="DR87" s="19">
        <v>146.80000000000001</v>
      </c>
      <c r="DS87" s="19">
        <v>137.4</v>
      </c>
      <c r="DT87" s="19">
        <v>169.1</v>
      </c>
      <c r="DU87" s="19">
        <v>159.30000000000001</v>
      </c>
      <c r="DV87" s="19">
        <v>163.80000000000001</v>
      </c>
      <c r="DW87" s="19">
        <v>165</v>
      </c>
    </row>
    <row r="88" spans="1:127">
      <c r="A88" s="17" t="s">
        <v>769</v>
      </c>
      <c r="B88" s="17" t="s">
        <v>770</v>
      </c>
      <c r="C88" s="18">
        <v>9.8790000000000003E-2</v>
      </c>
      <c r="D88" s="19">
        <v>92.6</v>
      </c>
      <c r="E88" s="19">
        <v>93.6</v>
      </c>
      <c r="F88" s="19">
        <v>95.8</v>
      </c>
      <c r="G88" s="19">
        <v>97.6</v>
      </c>
      <c r="H88" s="19">
        <v>107.1</v>
      </c>
      <c r="I88" s="19">
        <v>109.2</v>
      </c>
      <c r="J88" s="19">
        <v>100.9</v>
      </c>
      <c r="K88" s="19">
        <v>98.1</v>
      </c>
      <c r="L88" s="19">
        <v>97</v>
      </c>
      <c r="M88" s="19">
        <v>90.5</v>
      </c>
      <c r="N88" s="19">
        <v>91.5</v>
      </c>
      <c r="O88" s="19">
        <v>90</v>
      </c>
      <c r="P88" s="19">
        <v>91.5</v>
      </c>
      <c r="Q88" s="19">
        <v>89.9</v>
      </c>
      <c r="R88" s="19">
        <v>88.3</v>
      </c>
      <c r="S88" s="19">
        <v>88.3</v>
      </c>
      <c r="T88" s="19">
        <v>88.3</v>
      </c>
      <c r="U88" s="19">
        <v>90.6</v>
      </c>
      <c r="V88" s="19">
        <v>88.1</v>
      </c>
      <c r="W88" s="19">
        <v>83.7</v>
      </c>
      <c r="X88" s="19">
        <v>84.4</v>
      </c>
      <c r="Y88" s="19">
        <v>84.9</v>
      </c>
      <c r="Z88" s="19">
        <v>84.9</v>
      </c>
      <c r="AA88" s="19">
        <v>97.1</v>
      </c>
      <c r="AB88" s="19">
        <v>107.8</v>
      </c>
      <c r="AC88" s="19">
        <v>107.8</v>
      </c>
      <c r="AD88" s="19">
        <v>111</v>
      </c>
      <c r="AE88" s="19">
        <v>112.4</v>
      </c>
      <c r="AF88" s="19">
        <v>114.2</v>
      </c>
      <c r="AG88" s="19">
        <v>115.5</v>
      </c>
      <c r="AH88" s="19">
        <v>118.1</v>
      </c>
      <c r="AI88" s="19">
        <v>116.1</v>
      </c>
      <c r="AJ88" s="19">
        <v>112.4</v>
      </c>
      <c r="AK88" s="19">
        <v>111.9</v>
      </c>
      <c r="AL88" s="19">
        <v>108.9</v>
      </c>
      <c r="AM88" s="19">
        <v>108.4</v>
      </c>
      <c r="AN88" s="19">
        <v>110.5</v>
      </c>
      <c r="AO88" s="19">
        <v>109.5</v>
      </c>
      <c r="AP88" s="19">
        <v>109.9</v>
      </c>
      <c r="AQ88" s="19">
        <v>109.9</v>
      </c>
      <c r="AR88" s="19">
        <v>108.3</v>
      </c>
      <c r="AS88" s="19">
        <v>107.8</v>
      </c>
      <c r="AT88" s="19">
        <v>107.8</v>
      </c>
      <c r="AU88" s="19">
        <v>105.4</v>
      </c>
      <c r="AV88" s="19">
        <v>104</v>
      </c>
      <c r="AW88" s="19">
        <v>102.8</v>
      </c>
      <c r="AX88" s="19">
        <v>102.8</v>
      </c>
      <c r="AY88" s="19">
        <v>100.4</v>
      </c>
      <c r="AZ88" s="19">
        <v>95.9</v>
      </c>
      <c r="BA88" s="19">
        <v>93.1</v>
      </c>
      <c r="BB88" s="19">
        <v>94.8</v>
      </c>
      <c r="BC88" s="19">
        <v>94.6</v>
      </c>
      <c r="BD88" s="19">
        <v>96.2</v>
      </c>
      <c r="BE88" s="19">
        <v>97.2</v>
      </c>
      <c r="BF88" s="19">
        <v>102.1</v>
      </c>
      <c r="BG88" s="19">
        <v>104.6</v>
      </c>
      <c r="BH88" s="19">
        <v>102.7</v>
      </c>
      <c r="BI88" s="19">
        <v>103.9</v>
      </c>
      <c r="BJ88" s="19">
        <v>104.3</v>
      </c>
      <c r="BK88" s="19">
        <v>104</v>
      </c>
      <c r="BL88" s="19">
        <v>103.7</v>
      </c>
      <c r="BM88" s="19">
        <v>102.5</v>
      </c>
      <c r="BN88" s="19">
        <v>102.3</v>
      </c>
      <c r="BO88" s="19">
        <v>99.3</v>
      </c>
      <c r="BP88" s="19">
        <v>99.1</v>
      </c>
      <c r="BQ88" s="19">
        <v>98.8</v>
      </c>
      <c r="BR88" s="19">
        <v>96.1</v>
      </c>
      <c r="BS88" s="19">
        <v>95.2</v>
      </c>
      <c r="BT88" s="19">
        <v>95.5</v>
      </c>
      <c r="BU88" s="19">
        <v>97</v>
      </c>
      <c r="BV88" s="19">
        <v>96.1</v>
      </c>
      <c r="BW88" s="19">
        <v>93.3</v>
      </c>
      <c r="BX88" s="19">
        <v>92</v>
      </c>
      <c r="BY88" s="19">
        <v>89.9</v>
      </c>
      <c r="BZ88" s="19">
        <v>90.8</v>
      </c>
      <c r="CA88" s="19">
        <v>91.7</v>
      </c>
      <c r="CB88" s="19">
        <v>92.6</v>
      </c>
      <c r="CC88" s="19">
        <v>92.6</v>
      </c>
      <c r="CD88" s="19">
        <v>94.1</v>
      </c>
      <c r="CE88" s="19">
        <v>95.6</v>
      </c>
      <c r="CF88" s="19">
        <v>97.3</v>
      </c>
      <c r="CG88" s="19">
        <v>97.3</v>
      </c>
      <c r="CH88" s="19">
        <v>97.3</v>
      </c>
      <c r="CI88" s="19">
        <v>97.3</v>
      </c>
      <c r="CJ88" s="19">
        <v>97.3</v>
      </c>
      <c r="CK88" s="19">
        <v>97.3</v>
      </c>
      <c r="CL88" s="19">
        <v>97.3</v>
      </c>
      <c r="CM88" s="19">
        <v>97.3</v>
      </c>
      <c r="CN88" s="19">
        <v>97.3</v>
      </c>
      <c r="CO88" s="19">
        <v>97.3</v>
      </c>
      <c r="CP88" s="19">
        <v>94.6</v>
      </c>
      <c r="CQ88" s="19">
        <v>93.6</v>
      </c>
      <c r="CR88" s="19">
        <v>95.1</v>
      </c>
      <c r="CS88" s="19">
        <v>95.1</v>
      </c>
      <c r="CT88" s="19">
        <v>95.1</v>
      </c>
      <c r="CU88" s="19">
        <v>103.5</v>
      </c>
      <c r="CV88" s="19">
        <v>105</v>
      </c>
      <c r="CW88" s="19">
        <v>105</v>
      </c>
      <c r="CX88" s="19">
        <v>105.6</v>
      </c>
      <c r="CY88" s="19">
        <v>103.9</v>
      </c>
      <c r="CZ88" s="19">
        <v>103.6</v>
      </c>
      <c r="DA88" s="19">
        <v>103.3</v>
      </c>
      <c r="DB88" s="19">
        <v>108</v>
      </c>
      <c r="DC88" s="19">
        <v>104.5</v>
      </c>
      <c r="DD88" s="19">
        <v>102.6</v>
      </c>
      <c r="DE88" s="19">
        <v>98.7</v>
      </c>
      <c r="DF88" s="19">
        <v>95</v>
      </c>
      <c r="DG88" s="19">
        <v>94.7</v>
      </c>
      <c r="DH88" s="19">
        <v>94.7</v>
      </c>
      <c r="DI88" s="19">
        <v>101.5</v>
      </c>
      <c r="DJ88" s="19">
        <v>103.8</v>
      </c>
      <c r="DK88" s="19">
        <v>103.8</v>
      </c>
      <c r="DL88" s="19">
        <v>118.2</v>
      </c>
      <c r="DM88" s="19">
        <v>118.2</v>
      </c>
      <c r="DN88" s="19">
        <v>120.2</v>
      </c>
      <c r="DO88" s="19">
        <v>124.6</v>
      </c>
      <c r="DP88" s="19">
        <v>128.6</v>
      </c>
      <c r="DQ88" s="19">
        <v>134.6</v>
      </c>
      <c r="DR88" s="19">
        <v>138.30000000000001</v>
      </c>
      <c r="DS88" s="19">
        <v>141.9</v>
      </c>
      <c r="DT88" s="19">
        <v>148.80000000000001</v>
      </c>
      <c r="DU88" s="19">
        <v>151.80000000000001</v>
      </c>
      <c r="DV88" s="19">
        <v>151.80000000000001</v>
      </c>
      <c r="DW88" s="19">
        <v>154.1</v>
      </c>
    </row>
    <row r="89" spans="1:127">
      <c r="A89" s="17" t="s">
        <v>771</v>
      </c>
      <c r="B89" s="17" t="s">
        <v>772</v>
      </c>
      <c r="C89" s="18">
        <v>0.14419000000000001</v>
      </c>
      <c r="D89" s="19">
        <v>77.7</v>
      </c>
      <c r="E89" s="19">
        <v>65</v>
      </c>
      <c r="F89" s="19">
        <v>59.9</v>
      </c>
      <c r="G89" s="19">
        <v>67.599999999999994</v>
      </c>
      <c r="H89" s="19">
        <v>53.2</v>
      </c>
      <c r="I89" s="19">
        <v>58</v>
      </c>
      <c r="J89" s="19">
        <v>63.3</v>
      </c>
      <c r="K89" s="19">
        <v>66.8</v>
      </c>
      <c r="L89" s="19">
        <v>83.3</v>
      </c>
      <c r="M89" s="19">
        <v>109.1</v>
      </c>
      <c r="N89" s="19">
        <v>123.7</v>
      </c>
      <c r="O89" s="19">
        <v>117</v>
      </c>
      <c r="P89" s="19">
        <v>122.4</v>
      </c>
      <c r="Q89" s="19">
        <v>127.6</v>
      </c>
      <c r="R89" s="19">
        <v>121.3</v>
      </c>
      <c r="S89" s="19">
        <v>107</v>
      </c>
      <c r="T89" s="19">
        <v>103</v>
      </c>
      <c r="U89" s="19">
        <v>108.3</v>
      </c>
      <c r="V89" s="19">
        <v>111.3</v>
      </c>
      <c r="W89" s="19">
        <v>118.7</v>
      </c>
      <c r="X89" s="19">
        <v>121.5</v>
      </c>
      <c r="Y89" s="19">
        <v>159.4</v>
      </c>
      <c r="Z89" s="19">
        <v>143.5</v>
      </c>
      <c r="AA89" s="19">
        <v>115.9</v>
      </c>
      <c r="AB89" s="19">
        <v>107.1</v>
      </c>
      <c r="AC89" s="19">
        <v>123</v>
      </c>
      <c r="AD89" s="19">
        <v>120.1</v>
      </c>
      <c r="AE89" s="19">
        <v>104</v>
      </c>
      <c r="AF89" s="19">
        <v>103.6</v>
      </c>
      <c r="AG89" s="19">
        <v>96.5</v>
      </c>
      <c r="AH89" s="19">
        <v>93.9</v>
      </c>
      <c r="AI89" s="19">
        <v>100.4</v>
      </c>
      <c r="AJ89" s="19">
        <v>100.4</v>
      </c>
      <c r="AK89" s="19">
        <v>140.4</v>
      </c>
      <c r="AL89" s="19">
        <v>150.9</v>
      </c>
      <c r="AM89" s="19">
        <v>124.4</v>
      </c>
      <c r="AN89" s="19">
        <v>129.6</v>
      </c>
      <c r="AO89" s="19">
        <v>114.3</v>
      </c>
      <c r="AP89" s="19">
        <v>112.9</v>
      </c>
      <c r="AQ89" s="19">
        <v>94.3</v>
      </c>
      <c r="AR89" s="19">
        <v>94.3</v>
      </c>
      <c r="AS89" s="19">
        <v>94.3</v>
      </c>
      <c r="AT89" s="19">
        <v>94.3</v>
      </c>
      <c r="AU89" s="19">
        <v>94.3</v>
      </c>
      <c r="AV89" s="19">
        <v>94.3</v>
      </c>
      <c r="AW89" s="19">
        <v>94.3</v>
      </c>
      <c r="AX89" s="19">
        <v>94.3</v>
      </c>
      <c r="AY89" s="19">
        <v>94.3</v>
      </c>
      <c r="AZ89" s="19">
        <v>161.19999999999999</v>
      </c>
      <c r="BA89" s="19">
        <v>179.9</v>
      </c>
      <c r="BB89" s="19">
        <v>124.5</v>
      </c>
      <c r="BC89" s="19">
        <v>127.6</v>
      </c>
      <c r="BD89" s="19">
        <v>124.6</v>
      </c>
      <c r="BE89" s="19">
        <v>120.2</v>
      </c>
      <c r="BF89" s="19">
        <v>119</v>
      </c>
      <c r="BG89" s="19">
        <v>131.69999999999999</v>
      </c>
      <c r="BH89" s="19">
        <v>137.9</v>
      </c>
      <c r="BI89" s="19">
        <v>147.9</v>
      </c>
      <c r="BJ89" s="19">
        <v>161.9</v>
      </c>
      <c r="BK89" s="19">
        <v>171.4</v>
      </c>
      <c r="BL89" s="19">
        <v>159.4</v>
      </c>
      <c r="BM89" s="19">
        <v>150.1</v>
      </c>
      <c r="BN89" s="19">
        <v>81.7</v>
      </c>
      <c r="BO89" s="19">
        <v>64.7</v>
      </c>
      <c r="BP89" s="19">
        <v>70.400000000000006</v>
      </c>
      <c r="BQ89" s="19">
        <v>66.400000000000006</v>
      </c>
      <c r="BR89" s="19">
        <v>60.3</v>
      </c>
      <c r="BS89" s="19">
        <v>67.7</v>
      </c>
      <c r="BT89" s="19">
        <v>78.400000000000006</v>
      </c>
      <c r="BU89" s="19">
        <v>81.5</v>
      </c>
      <c r="BV89" s="19">
        <v>91.8</v>
      </c>
      <c r="BW89" s="19">
        <v>92.7</v>
      </c>
      <c r="BX89" s="19">
        <v>90.9</v>
      </c>
      <c r="BY89" s="19">
        <v>85.4</v>
      </c>
      <c r="BZ89" s="19">
        <v>72.099999999999994</v>
      </c>
      <c r="CA89" s="19">
        <v>61.8</v>
      </c>
      <c r="CB89" s="19">
        <v>60.4</v>
      </c>
      <c r="CC89" s="19">
        <v>71</v>
      </c>
      <c r="CD89" s="19">
        <v>68.7</v>
      </c>
      <c r="CE89" s="19">
        <v>71.3</v>
      </c>
      <c r="CF89" s="19">
        <v>81.2</v>
      </c>
      <c r="CG89" s="19">
        <v>91.4</v>
      </c>
      <c r="CH89" s="19">
        <v>106.9</v>
      </c>
      <c r="CI89" s="19">
        <v>107</v>
      </c>
      <c r="CJ89" s="19">
        <v>102.4</v>
      </c>
      <c r="CK89" s="19">
        <v>97</v>
      </c>
      <c r="CL89" s="19">
        <v>71.5</v>
      </c>
      <c r="CM89" s="19">
        <v>68.2</v>
      </c>
      <c r="CN89" s="19">
        <v>71.099999999999994</v>
      </c>
      <c r="CO89" s="19">
        <v>73.5</v>
      </c>
      <c r="CP89" s="19">
        <v>73.2</v>
      </c>
      <c r="CQ89" s="19">
        <v>72.7</v>
      </c>
      <c r="CR89" s="19">
        <v>82.2</v>
      </c>
      <c r="CS89" s="19">
        <v>89.6</v>
      </c>
      <c r="CT89" s="19">
        <v>92.8</v>
      </c>
      <c r="CU89" s="19">
        <v>91.3</v>
      </c>
      <c r="CV89" s="19">
        <v>81.5</v>
      </c>
      <c r="CW89" s="19">
        <v>83.2</v>
      </c>
      <c r="CX89" s="19">
        <v>78.7</v>
      </c>
      <c r="CY89" s="19">
        <v>73.7</v>
      </c>
      <c r="CZ89" s="19">
        <v>71.599999999999994</v>
      </c>
      <c r="DA89" s="19">
        <v>71.3</v>
      </c>
      <c r="DB89" s="19">
        <v>73.400000000000006</v>
      </c>
      <c r="DC89" s="19">
        <v>79.5</v>
      </c>
      <c r="DD89" s="19">
        <v>97.2</v>
      </c>
      <c r="DE89" s="19">
        <v>103</v>
      </c>
      <c r="DF89" s="19">
        <v>105.4</v>
      </c>
      <c r="DG89" s="19">
        <v>106.6</v>
      </c>
      <c r="DH89" s="19">
        <v>101.9</v>
      </c>
      <c r="DI89" s="19">
        <v>89.8</v>
      </c>
      <c r="DJ89" s="19">
        <v>75.900000000000006</v>
      </c>
      <c r="DK89" s="19">
        <v>65.900000000000006</v>
      </c>
      <c r="DL89" s="19">
        <v>67.7</v>
      </c>
      <c r="DM89" s="19">
        <v>71.8</v>
      </c>
      <c r="DN89" s="19">
        <v>78.099999999999994</v>
      </c>
      <c r="DO89" s="19">
        <v>81.900000000000006</v>
      </c>
      <c r="DP89" s="19">
        <v>89.1</v>
      </c>
      <c r="DQ89" s="19">
        <v>103.9</v>
      </c>
      <c r="DR89" s="19">
        <v>116.4</v>
      </c>
      <c r="DS89" s="19">
        <v>119.2</v>
      </c>
      <c r="DT89" s="19">
        <v>120.4</v>
      </c>
      <c r="DU89" s="19">
        <v>94.4</v>
      </c>
      <c r="DV89" s="19">
        <v>81.900000000000006</v>
      </c>
      <c r="DW89" s="19">
        <v>80</v>
      </c>
    </row>
    <row r="90" spans="1:127">
      <c r="A90" s="17" t="s">
        <v>773</v>
      </c>
      <c r="B90" s="17" t="s">
        <v>774</v>
      </c>
      <c r="C90" s="18">
        <v>0.58142000000000005</v>
      </c>
      <c r="D90" s="19">
        <v>100</v>
      </c>
      <c r="E90" s="19">
        <v>100</v>
      </c>
      <c r="F90" s="19">
        <v>103.9</v>
      </c>
      <c r="G90" s="19">
        <v>101.2</v>
      </c>
      <c r="H90" s="19">
        <v>104.9</v>
      </c>
      <c r="I90" s="19">
        <v>104.9</v>
      </c>
      <c r="J90" s="19">
        <v>104.9</v>
      </c>
      <c r="K90" s="19">
        <v>104.9</v>
      </c>
      <c r="L90" s="19">
        <v>104.9</v>
      </c>
      <c r="M90" s="19">
        <v>104.9</v>
      </c>
      <c r="N90" s="19">
        <v>104.9</v>
      </c>
      <c r="O90" s="19">
        <v>104.9</v>
      </c>
      <c r="P90" s="19">
        <v>104.9</v>
      </c>
      <c r="Q90" s="19">
        <v>104.9</v>
      </c>
      <c r="R90" s="19">
        <v>104.9</v>
      </c>
      <c r="S90" s="19">
        <v>104.9</v>
      </c>
      <c r="T90" s="19">
        <v>104.9</v>
      </c>
      <c r="U90" s="19">
        <v>104.9</v>
      </c>
      <c r="V90" s="19">
        <v>109.4</v>
      </c>
      <c r="W90" s="19">
        <v>124.3</v>
      </c>
      <c r="X90" s="19">
        <v>124.3</v>
      </c>
      <c r="Y90" s="19">
        <v>124.3</v>
      </c>
      <c r="Z90" s="19">
        <v>124.3</v>
      </c>
      <c r="AA90" s="19">
        <v>124.3</v>
      </c>
      <c r="AB90" s="19">
        <v>124.3</v>
      </c>
      <c r="AC90" s="19">
        <v>124.3</v>
      </c>
      <c r="AD90" s="19">
        <v>124.3</v>
      </c>
      <c r="AE90" s="19">
        <v>124.3</v>
      </c>
      <c r="AF90" s="19">
        <v>124.3</v>
      </c>
      <c r="AG90" s="19">
        <v>124.3</v>
      </c>
      <c r="AH90" s="19">
        <v>124.3</v>
      </c>
      <c r="AI90" s="19">
        <v>124.3</v>
      </c>
      <c r="AJ90" s="19">
        <v>124.3</v>
      </c>
      <c r="AK90" s="19">
        <v>124.3</v>
      </c>
      <c r="AL90" s="19">
        <v>124.3</v>
      </c>
      <c r="AM90" s="19">
        <v>124.3</v>
      </c>
      <c r="AN90" s="19">
        <v>150.30000000000001</v>
      </c>
      <c r="AO90" s="19">
        <v>150.30000000000001</v>
      </c>
      <c r="AP90" s="19">
        <v>150.30000000000001</v>
      </c>
      <c r="AQ90" s="19">
        <v>150.30000000000001</v>
      </c>
      <c r="AR90" s="19">
        <v>150.30000000000001</v>
      </c>
      <c r="AS90" s="19">
        <v>150.30000000000001</v>
      </c>
      <c r="AT90" s="19">
        <v>150.30000000000001</v>
      </c>
      <c r="AU90" s="19">
        <v>150.30000000000001</v>
      </c>
      <c r="AV90" s="19">
        <v>150.30000000000001</v>
      </c>
      <c r="AW90" s="19">
        <v>159.69999999999999</v>
      </c>
      <c r="AX90" s="19">
        <v>159.69999999999999</v>
      </c>
      <c r="AY90" s="19">
        <v>159.69999999999999</v>
      </c>
      <c r="AZ90" s="19">
        <v>159.69999999999999</v>
      </c>
      <c r="BA90" s="19">
        <v>159.69999999999999</v>
      </c>
      <c r="BB90" s="19">
        <v>159.69999999999999</v>
      </c>
      <c r="BC90" s="19">
        <v>159.69999999999999</v>
      </c>
      <c r="BD90" s="19">
        <v>159.69999999999999</v>
      </c>
      <c r="BE90" s="19">
        <v>159.69999999999999</v>
      </c>
      <c r="BF90" s="19">
        <v>164.4</v>
      </c>
      <c r="BG90" s="19">
        <v>167.6</v>
      </c>
      <c r="BH90" s="19">
        <v>167.6</v>
      </c>
      <c r="BI90" s="19">
        <v>167.6</v>
      </c>
      <c r="BJ90" s="19">
        <v>167.6</v>
      </c>
      <c r="BK90" s="19">
        <v>167.6</v>
      </c>
      <c r="BL90" s="19">
        <v>167.6</v>
      </c>
      <c r="BM90" s="19">
        <v>167.6</v>
      </c>
      <c r="BN90" s="19">
        <v>167.6</v>
      </c>
      <c r="BO90" s="19">
        <v>167.6</v>
      </c>
      <c r="BP90" s="19">
        <v>167.6</v>
      </c>
      <c r="BQ90" s="19">
        <v>167.6</v>
      </c>
      <c r="BR90" s="19">
        <v>167.6</v>
      </c>
      <c r="BS90" s="19">
        <v>169.5</v>
      </c>
      <c r="BT90" s="19">
        <v>169.5</v>
      </c>
      <c r="BU90" s="19">
        <v>169.5</v>
      </c>
      <c r="BV90" s="19">
        <v>169.5</v>
      </c>
      <c r="BW90" s="19">
        <v>169.5</v>
      </c>
      <c r="BX90" s="19">
        <v>169.5</v>
      </c>
      <c r="BY90" s="19">
        <v>169.5</v>
      </c>
      <c r="BZ90" s="19">
        <v>169.5</v>
      </c>
      <c r="CA90" s="19">
        <v>169.5</v>
      </c>
      <c r="CB90" s="19">
        <v>169.5</v>
      </c>
      <c r="CC90" s="19">
        <v>169.5</v>
      </c>
      <c r="CD90" s="19">
        <v>169.5</v>
      </c>
      <c r="CE90" s="19">
        <v>169.5</v>
      </c>
      <c r="CF90" s="19">
        <v>169.5</v>
      </c>
      <c r="CG90" s="19">
        <v>169.5</v>
      </c>
      <c r="CH90" s="19">
        <v>169.5</v>
      </c>
      <c r="CI90" s="19">
        <v>169.5</v>
      </c>
      <c r="CJ90" s="19">
        <v>169.5</v>
      </c>
      <c r="CK90" s="19">
        <v>169.5</v>
      </c>
      <c r="CL90" s="19">
        <v>169.5</v>
      </c>
      <c r="CM90" s="19">
        <v>169.5</v>
      </c>
      <c r="CN90" s="19">
        <v>169.5</v>
      </c>
      <c r="CO90" s="19">
        <v>169.5</v>
      </c>
      <c r="CP90" s="19">
        <v>169.5</v>
      </c>
      <c r="CQ90" s="19">
        <v>169.5</v>
      </c>
      <c r="CR90" s="19">
        <v>169.5</v>
      </c>
      <c r="CS90" s="19">
        <v>169.5</v>
      </c>
      <c r="CT90" s="19">
        <v>169.5</v>
      </c>
      <c r="CU90" s="19">
        <v>169.5</v>
      </c>
      <c r="CV90" s="19">
        <v>169.5</v>
      </c>
      <c r="CW90" s="19">
        <v>169.5</v>
      </c>
      <c r="CX90" s="19">
        <v>169.5</v>
      </c>
      <c r="CY90" s="19">
        <v>189.4</v>
      </c>
      <c r="CZ90" s="19">
        <v>189.4</v>
      </c>
      <c r="DA90" s="19">
        <v>189.4</v>
      </c>
      <c r="DB90" s="19">
        <v>189.4</v>
      </c>
      <c r="DC90" s="19">
        <v>189.4</v>
      </c>
      <c r="DD90" s="19">
        <v>189.4</v>
      </c>
      <c r="DE90" s="19">
        <v>189.4</v>
      </c>
      <c r="DF90" s="19">
        <v>196.3</v>
      </c>
      <c r="DG90" s="19">
        <v>196.3</v>
      </c>
      <c r="DH90" s="19">
        <v>196.3</v>
      </c>
      <c r="DI90" s="19">
        <v>196.3</v>
      </c>
      <c r="DJ90" s="19">
        <v>196.3</v>
      </c>
      <c r="DK90" s="19">
        <v>196.3</v>
      </c>
      <c r="DL90" s="19">
        <v>196.3</v>
      </c>
      <c r="DM90" s="19">
        <v>196.3</v>
      </c>
      <c r="DN90" s="19">
        <v>196.3</v>
      </c>
      <c r="DO90" s="19">
        <v>199.8</v>
      </c>
      <c r="DP90" s="19">
        <v>199.8</v>
      </c>
      <c r="DQ90" s="19">
        <v>199.8</v>
      </c>
      <c r="DR90" s="19">
        <v>199.8</v>
      </c>
      <c r="DS90" s="19">
        <v>199.8</v>
      </c>
      <c r="DT90" s="19">
        <v>199.8</v>
      </c>
      <c r="DU90" s="19">
        <v>199.8</v>
      </c>
      <c r="DV90" s="19">
        <v>199.8</v>
      </c>
      <c r="DW90" s="19">
        <v>199.8</v>
      </c>
    </row>
    <row r="91" spans="1:127">
      <c r="A91" s="17" t="s">
        <v>775</v>
      </c>
      <c r="B91" s="17" t="s">
        <v>776</v>
      </c>
      <c r="C91" s="18">
        <v>4.1189400000000003</v>
      </c>
      <c r="D91" s="19">
        <v>107.6</v>
      </c>
      <c r="E91" s="19">
        <v>107.8</v>
      </c>
      <c r="F91" s="19">
        <v>106.9</v>
      </c>
      <c r="G91" s="19">
        <v>113.9</v>
      </c>
      <c r="H91" s="19">
        <v>115.7</v>
      </c>
      <c r="I91" s="19">
        <v>113.3</v>
      </c>
      <c r="J91" s="19">
        <v>111.7</v>
      </c>
      <c r="K91" s="19">
        <v>113.4</v>
      </c>
      <c r="L91" s="19">
        <v>115</v>
      </c>
      <c r="M91" s="19">
        <v>115.5</v>
      </c>
      <c r="N91" s="19">
        <v>119.5</v>
      </c>
      <c r="O91" s="19">
        <v>119.7</v>
      </c>
      <c r="P91" s="19">
        <v>120.5</v>
      </c>
      <c r="Q91" s="19">
        <v>120.7</v>
      </c>
      <c r="R91" s="19">
        <v>121.2</v>
      </c>
      <c r="S91" s="19">
        <v>120.3</v>
      </c>
      <c r="T91" s="19">
        <v>117.4</v>
      </c>
      <c r="U91" s="19">
        <v>119.2</v>
      </c>
      <c r="V91" s="19">
        <v>117.8</v>
      </c>
      <c r="W91" s="19">
        <v>115.1</v>
      </c>
      <c r="X91" s="19">
        <v>115.4</v>
      </c>
      <c r="Y91" s="19">
        <v>116.7</v>
      </c>
      <c r="Z91" s="19">
        <v>118.1</v>
      </c>
      <c r="AA91" s="19">
        <v>118.2</v>
      </c>
      <c r="AB91" s="19">
        <v>117.3</v>
      </c>
      <c r="AC91" s="19">
        <v>117.6</v>
      </c>
      <c r="AD91" s="19">
        <v>116.9</v>
      </c>
      <c r="AE91" s="19">
        <v>117.3</v>
      </c>
      <c r="AF91" s="19">
        <v>117.1</v>
      </c>
      <c r="AG91" s="19">
        <v>114.8</v>
      </c>
      <c r="AH91" s="19">
        <v>113.7</v>
      </c>
      <c r="AI91" s="19">
        <v>113.1</v>
      </c>
      <c r="AJ91" s="19">
        <v>114.1</v>
      </c>
      <c r="AK91" s="19">
        <v>113.9</v>
      </c>
      <c r="AL91" s="19">
        <v>113.1</v>
      </c>
      <c r="AM91" s="19">
        <v>111.7</v>
      </c>
      <c r="AN91" s="19">
        <v>112.2</v>
      </c>
      <c r="AO91" s="19">
        <v>116.2</v>
      </c>
      <c r="AP91" s="19">
        <v>117</v>
      </c>
      <c r="AQ91" s="19">
        <v>116.1</v>
      </c>
      <c r="AR91" s="19">
        <v>118.2</v>
      </c>
      <c r="AS91" s="19">
        <v>118.6</v>
      </c>
      <c r="AT91" s="19">
        <v>120.2</v>
      </c>
      <c r="AU91" s="19">
        <v>121.1</v>
      </c>
      <c r="AV91" s="19">
        <v>122.2</v>
      </c>
      <c r="AW91" s="19">
        <v>121.3</v>
      </c>
      <c r="AX91" s="19">
        <v>118.4</v>
      </c>
      <c r="AY91" s="19">
        <v>117.4</v>
      </c>
      <c r="AZ91" s="19">
        <v>121.4</v>
      </c>
      <c r="BA91" s="19">
        <v>120.9</v>
      </c>
      <c r="BB91" s="19">
        <v>124.2</v>
      </c>
      <c r="BC91" s="19">
        <v>126.5</v>
      </c>
      <c r="BD91" s="19">
        <v>125.1</v>
      </c>
      <c r="BE91" s="19">
        <v>123</v>
      </c>
      <c r="BF91" s="19">
        <v>120</v>
      </c>
      <c r="BG91" s="19">
        <v>117.7</v>
      </c>
      <c r="BH91" s="19">
        <v>119.4</v>
      </c>
      <c r="BI91" s="19">
        <v>122.2</v>
      </c>
      <c r="BJ91" s="19">
        <v>123.9</v>
      </c>
      <c r="BK91" s="19">
        <v>121.9</v>
      </c>
      <c r="BL91" s="19">
        <v>121.3</v>
      </c>
      <c r="BM91" s="19">
        <v>119.8</v>
      </c>
      <c r="BN91" s="19">
        <v>118</v>
      </c>
      <c r="BO91" s="19">
        <v>118.8</v>
      </c>
      <c r="BP91" s="19">
        <v>120.8</v>
      </c>
      <c r="BQ91" s="19">
        <v>119.8</v>
      </c>
      <c r="BR91" s="19">
        <v>118.5</v>
      </c>
      <c r="BS91" s="19">
        <v>117.1</v>
      </c>
      <c r="BT91" s="19">
        <v>119.2</v>
      </c>
      <c r="BU91" s="19">
        <v>120.6</v>
      </c>
      <c r="BV91" s="19">
        <v>120.7</v>
      </c>
      <c r="BW91" s="19">
        <v>120.1</v>
      </c>
      <c r="BX91" s="19">
        <v>120.4</v>
      </c>
      <c r="BY91" s="19">
        <v>120.3</v>
      </c>
      <c r="BZ91" s="19">
        <v>122.5</v>
      </c>
      <c r="CA91" s="19">
        <v>123.5</v>
      </c>
      <c r="CB91" s="19">
        <v>124</v>
      </c>
      <c r="CC91" s="19">
        <v>124</v>
      </c>
      <c r="CD91" s="19">
        <v>123.4</v>
      </c>
      <c r="CE91" s="19">
        <v>124.6</v>
      </c>
      <c r="CF91" s="19">
        <v>124.4</v>
      </c>
      <c r="CG91" s="19">
        <v>123.4</v>
      </c>
      <c r="CH91" s="19">
        <v>123.2</v>
      </c>
      <c r="CI91" s="19">
        <v>123.7</v>
      </c>
      <c r="CJ91" s="19">
        <v>127.7</v>
      </c>
      <c r="CK91" s="19">
        <v>127.5</v>
      </c>
      <c r="CL91" s="19">
        <v>128.69999999999999</v>
      </c>
      <c r="CM91" s="19">
        <v>128.69999999999999</v>
      </c>
      <c r="CN91" s="19">
        <v>129.80000000000001</v>
      </c>
      <c r="CO91" s="19">
        <v>126.8</v>
      </c>
      <c r="CP91" s="19">
        <v>126.1</v>
      </c>
      <c r="CQ91" s="19">
        <v>127</v>
      </c>
      <c r="CR91" s="19">
        <v>134</v>
      </c>
      <c r="CS91" s="19">
        <v>132.1</v>
      </c>
      <c r="CT91" s="19">
        <v>131.69999999999999</v>
      </c>
      <c r="CU91" s="19">
        <v>124.8</v>
      </c>
      <c r="CV91" s="19">
        <v>123.9</v>
      </c>
      <c r="CW91" s="19">
        <v>122.5</v>
      </c>
      <c r="CX91" s="19">
        <v>125.1</v>
      </c>
      <c r="CY91" s="19">
        <v>123.8</v>
      </c>
      <c r="CZ91" s="19">
        <v>125.5</v>
      </c>
      <c r="DA91" s="19">
        <v>124.5</v>
      </c>
      <c r="DB91" s="19">
        <v>129.80000000000001</v>
      </c>
      <c r="DC91" s="19">
        <v>138</v>
      </c>
      <c r="DD91" s="19">
        <v>138</v>
      </c>
      <c r="DE91" s="19">
        <v>137.69999999999999</v>
      </c>
      <c r="DF91" s="19">
        <v>137</v>
      </c>
      <c r="DG91" s="19">
        <v>139.69999999999999</v>
      </c>
      <c r="DH91" s="19">
        <v>143.19999999999999</v>
      </c>
      <c r="DI91" s="19">
        <v>145</v>
      </c>
      <c r="DJ91" s="19">
        <v>148.4</v>
      </c>
      <c r="DK91" s="19">
        <v>152.19999999999999</v>
      </c>
      <c r="DL91" s="19">
        <v>161.5</v>
      </c>
      <c r="DM91" s="19">
        <v>161.19999999999999</v>
      </c>
      <c r="DN91" s="19">
        <v>153.69999999999999</v>
      </c>
      <c r="DO91" s="19">
        <v>156.5</v>
      </c>
      <c r="DP91" s="19">
        <v>164.6</v>
      </c>
      <c r="DQ91" s="19">
        <v>165.9</v>
      </c>
      <c r="DR91" s="19">
        <v>170.2</v>
      </c>
      <c r="DS91" s="19">
        <v>175</v>
      </c>
      <c r="DT91" s="19">
        <v>177.5</v>
      </c>
      <c r="DU91" s="19">
        <v>179.9</v>
      </c>
      <c r="DV91" s="19">
        <v>176.3</v>
      </c>
      <c r="DW91" s="19">
        <v>171.7</v>
      </c>
    </row>
    <row r="92" spans="1:127">
      <c r="A92" s="17" t="s">
        <v>777</v>
      </c>
      <c r="B92" s="17" t="s">
        <v>778</v>
      </c>
      <c r="C92" s="18">
        <v>0.83931</v>
      </c>
      <c r="D92" s="19">
        <v>92.3</v>
      </c>
      <c r="E92" s="19">
        <v>94.3</v>
      </c>
      <c r="F92" s="19">
        <v>95.4</v>
      </c>
      <c r="G92" s="19">
        <v>103.7</v>
      </c>
      <c r="H92" s="19">
        <v>106.8</v>
      </c>
      <c r="I92" s="19">
        <v>101.9</v>
      </c>
      <c r="J92" s="19">
        <v>97</v>
      </c>
      <c r="K92" s="19">
        <v>97.2</v>
      </c>
      <c r="L92" s="19">
        <v>97.6</v>
      </c>
      <c r="M92" s="19">
        <v>97.5</v>
      </c>
      <c r="N92" s="19">
        <v>99.4</v>
      </c>
      <c r="O92" s="19">
        <v>105</v>
      </c>
      <c r="P92" s="19">
        <v>104.4</v>
      </c>
      <c r="Q92" s="19">
        <v>105.7</v>
      </c>
      <c r="R92" s="19">
        <v>110.1</v>
      </c>
      <c r="S92" s="19">
        <v>114.9</v>
      </c>
      <c r="T92" s="19">
        <v>118.8</v>
      </c>
      <c r="U92" s="19">
        <v>120.1</v>
      </c>
      <c r="V92" s="19">
        <v>117.7</v>
      </c>
      <c r="W92" s="19">
        <v>113.7</v>
      </c>
      <c r="X92" s="19">
        <v>112</v>
      </c>
      <c r="Y92" s="19">
        <v>116.2</v>
      </c>
      <c r="Z92" s="19">
        <v>117.4</v>
      </c>
      <c r="AA92" s="19">
        <v>113.3</v>
      </c>
      <c r="AB92" s="19">
        <v>112.7</v>
      </c>
      <c r="AC92" s="19">
        <v>112.5</v>
      </c>
      <c r="AD92" s="19">
        <v>114</v>
      </c>
      <c r="AE92" s="19">
        <v>111.4</v>
      </c>
      <c r="AF92" s="19">
        <v>109.3</v>
      </c>
      <c r="AG92" s="19">
        <v>103</v>
      </c>
      <c r="AH92" s="19">
        <v>98.1</v>
      </c>
      <c r="AI92" s="19">
        <v>96.8</v>
      </c>
      <c r="AJ92" s="19">
        <v>97.3</v>
      </c>
      <c r="AK92" s="19">
        <v>95.1</v>
      </c>
      <c r="AL92" s="19">
        <v>92.5</v>
      </c>
      <c r="AM92" s="19">
        <v>93.1</v>
      </c>
      <c r="AN92" s="19">
        <v>97.7</v>
      </c>
      <c r="AO92" s="19">
        <v>99.5</v>
      </c>
      <c r="AP92" s="19">
        <v>99.1</v>
      </c>
      <c r="AQ92" s="19">
        <v>98.5</v>
      </c>
      <c r="AR92" s="19">
        <v>97.9</v>
      </c>
      <c r="AS92" s="19">
        <v>98.8</v>
      </c>
      <c r="AT92" s="19">
        <v>95.8</v>
      </c>
      <c r="AU92" s="19">
        <v>96.8</v>
      </c>
      <c r="AV92" s="19">
        <v>100.5</v>
      </c>
      <c r="AW92" s="19">
        <v>102.6</v>
      </c>
      <c r="AX92" s="19">
        <v>101.3</v>
      </c>
      <c r="AY92" s="19">
        <v>100.6</v>
      </c>
      <c r="AZ92" s="19">
        <v>103.7</v>
      </c>
      <c r="BA92" s="19">
        <v>106.9</v>
      </c>
      <c r="BB92" s="19">
        <v>116.8</v>
      </c>
      <c r="BC92" s="19">
        <v>126.1</v>
      </c>
      <c r="BD92" s="19">
        <v>122.9</v>
      </c>
      <c r="BE92" s="19">
        <v>119.3</v>
      </c>
      <c r="BF92" s="19">
        <v>115</v>
      </c>
      <c r="BG92" s="19">
        <v>112.3</v>
      </c>
      <c r="BH92" s="19">
        <v>113.4</v>
      </c>
      <c r="BI92" s="19">
        <v>121.3</v>
      </c>
      <c r="BJ92" s="19">
        <v>123</v>
      </c>
      <c r="BK92" s="19">
        <v>124.9</v>
      </c>
      <c r="BL92" s="19">
        <v>122.1</v>
      </c>
      <c r="BM92" s="19">
        <v>119.5</v>
      </c>
      <c r="BN92" s="19">
        <v>120.3</v>
      </c>
      <c r="BO92" s="19">
        <v>119.6</v>
      </c>
      <c r="BP92" s="19">
        <v>119</v>
      </c>
      <c r="BQ92" s="19">
        <v>117.5</v>
      </c>
      <c r="BR92" s="19">
        <v>112.8</v>
      </c>
      <c r="BS92" s="19">
        <v>113.7</v>
      </c>
      <c r="BT92" s="19">
        <v>119.4</v>
      </c>
      <c r="BU92" s="19">
        <v>123.2</v>
      </c>
      <c r="BV92" s="19">
        <v>121.4</v>
      </c>
      <c r="BW92" s="19">
        <v>119.1</v>
      </c>
      <c r="BX92" s="19">
        <v>117.8</v>
      </c>
      <c r="BY92" s="19">
        <v>118.5</v>
      </c>
      <c r="BZ92" s="19">
        <v>127.3</v>
      </c>
      <c r="CA92" s="19">
        <v>129.9</v>
      </c>
      <c r="CB92" s="19">
        <v>130.80000000000001</v>
      </c>
      <c r="CC92" s="19">
        <v>130.19999999999999</v>
      </c>
      <c r="CD92" s="19">
        <v>130.1</v>
      </c>
      <c r="CE92" s="19">
        <v>130.9</v>
      </c>
      <c r="CF92" s="19">
        <v>128.6</v>
      </c>
      <c r="CG92" s="19">
        <v>127.2</v>
      </c>
      <c r="CH92" s="19">
        <v>125</v>
      </c>
      <c r="CI92" s="19">
        <v>127.6</v>
      </c>
      <c r="CJ92" s="19">
        <v>133.4</v>
      </c>
      <c r="CK92" s="19">
        <v>134.19999999999999</v>
      </c>
      <c r="CL92" s="19">
        <v>133.9</v>
      </c>
      <c r="CM92" s="19">
        <v>131.9</v>
      </c>
      <c r="CN92" s="19">
        <v>130.1</v>
      </c>
      <c r="CO92" s="19">
        <v>129.4</v>
      </c>
      <c r="CP92" s="19">
        <v>126.4</v>
      </c>
      <c r="CQ92" s="19">
        <v>123.5</v>
      </c>
      <c r="CR92" s="19">
        <v>123.7</v>
      </c>
      <c r="CS92" s="19">
        <v>124.1</v>
      </c>
      <c r="CT92" s="19">
        <v>124.4</v>
      </c>
      <c r="CU92" s="19">
        <v>122.9</v>
      </c>
      <c r="CV92" s="19">
        <v>121.4</v>
      </c>
      <c r="CW92" s="19">
        <v>118</v>
      </c>
      <c r="CX92" s="19">
        <v>116.9</v>
      </c>
      <c r="CY92" s="19">
        <v>116</v>
      </c>
      <c r="CZ92" s="19">
        <v>106.9</v>
      </c>
      <c r="DA92" s="19">
        <v>110.6</v>
      </c>
      <c r="DB92" s="19">
        <v>114.5</v>
      </c>
      <c r="DC92" s="19">
        <v>120.3</v>
      </c>
      <c r="DD92" s="19">
        <v>123.5</v>
      </c>
      <c r="DE92" s="19">
        <v>126.1</v>
      </c>
      <c r="DF92" s="19">
        <v>130.6</v>
      </c>
      <c r="DG92" s="19">
        <v>133.19999999999999</v>
      </c>
      <c r="DH92" s="19">
        <v>133.1</v>
      </c>
      <c r="DI92" s="19">
        <v>134.6</v>
      </c>
      <c r="DJ92" s="19">
        <v>142.5</v>
      </c>
      <c r="DK92" s="19">
        <v>146.30000000000001</v>
      </c>
      <c r="DL92" s="19">
        <v>147.1</v>
      </c>
      <c r="DM92" s="19">
        <v>147.6</v>
      </c>
      <c r="DN92" s="19">
        <v>156.1</v>
      </c>
      <c r="DO92" s="19">
        <v>161.1</v>
      </c>
      <c r="DP92" s="19">
        <v>164.6</v>
      </c>
      <c r="DQ92" s="19">
        <v>177.4</v>
      </c>
      <c r="DR92" s="19">
        <v>190.4</v>
      </c>
      <c r="DS92" s="19">
        <v>200.1</v>
      </c>
      <c r="DT92" s="19">
        <v>216.1</v>
      </c>
      <c r="DU92" s="19">
        <v>234.6</v>
      </c>
      <c r="DV92" s="19">
        <v>228.1</v>
      </c>
      <c r="DW92" s="19">
        <v>208.6</v>
      </c>
    </row>
    <row r="93" spans="1:127">
      <c r="A93" s="17" t="s">
        <v>779</v>
      </c>
      <c r="B93" s="17" t="s">
        <v>780</v>
      </c>
      <c r="C93" s="18">
        <v>0.66334000000000004</v>
      </c>
      <c r="D93" s="19">
        <v>89.9</v>
      </c>
      <c r="E93" s="19">
        <v>92.1</v>
      </c>
      <c r="F93" s="19">
        <v>92.7</v>
      </c>
      <c r="G93" s="19">
        <v>102</v>
      </c>
      <c r="H93" s="19">
        <v>103.6</v>
      </c>
      <c r="I93" s="19">
        <v>97.5</v>
      </c>
      <c r="J93" s="19">
        <v>91.8</v>
      </c>
      <c r="K93" s="19">
        <v>92.4</v>
      </c>
      <c r="L93" s="19">
        <v>92.5</v>
      </c>
      <c r="M93" s="19">
        <v>91.8</v>
      </c>
      <c r="N93" s="19">
        <v>93.9</v>
      </c>
      <c r="O93" s="19">
        <v>100.2</v>
      </c>
      <c r="P93" s="19">
        <v>98.8</v>
      </c>
      <c r="Q93" s="19">
        <v>100.2</v>
      </c>
      <c r="R93" s="19">
        <v>105.7</v>
      </c>
      <c r="S93" s="19">
        <v>111.6</v>
      </c>
      <c r="T93" s="19">
        <v>116.3</v>
      </c>
      <c r="U93" s="19">
        <v>115.5</v>
      </c>
      <c r="V93" s="19">
        <v>111.9</v>
      </c>
      <c r="W93" s="19">
        <v>107.5</v>
      </c>
      <c r="X93" s="19">
        <v>105</v>
      </c>
      <c r="Y93" s="19">
        <v>111.7</v>
      </c>
      <c r="Z93" s="19">
        <v>111.8</v>
      </c>
      <c r="AA93" s="19">
        <v>107.4</v>
      </c>
      <c r="AB93" s="19">
        <v>106.3</v>
      </c>
      <c r="AC93" s="19">
        <v>106.1</v>
      </c>
      <c r="AD93" s="19">
        <v>108.2</v>
      </c>
      <c r="AE93" s="19">
        <v>106.4</v>
      </c>
      <c r="AF93" s="19">
        <v>104.8</v>
      </c>
      <c r="AG93" s="19">
        <v>95.9</v>
      </c>
      <c r="AH93" s="19">
        <v>90.6</v>
      </c>
      <c r="AI93" s="19">
        <v>88.3</v>
      </c>
      <c r="AJ93" s="19">
        <v>89.5</v>
      </c>
      <c r="AK93" s="19">
        <v>86.5</v>
      </c>
      <c r="AL93" s="19">
        <v>83.4</v>
      </c>
      <c r="AM93" s="19">
        <v>83.6</v>
      </c>
      <c r="AN93" s="19">
        <v>89.5</v>
      </c>
      <c r="AO93" s="19">
        <v>93</v>
      </c>
      <c r="AP93" s="19">
        <v>91.8</v>
      </c>
      <c r="AQ93" s="19">
        <v>91.5</v>
      </c>
      <c r="AR93" s="19">
        <v>90.8</v>
      </c>
      <c r="AS93" s="19">
        <v>91.3</v>
      </c>
      <c r="AT93" s="19">
        <v>86.7</v>
      </c>
      <c r="AU93" s="19">
        <v>86.2</v>
      </c>
      <c r="AV93" s="19">
        <v>89.4</v>
      </c>
      <c r="AW93" s="19">
        <v>90.4</v>
      </c>
      <c r="AX93" s="19">
        <v>87.7</v>
      </c>
      <c r="AY93" s="19">
        <v>85.7</v>
      </c>
      <c r="AZ93" s="19">
        <v>89.9</v>
      </c>
      <c r="BA93" s="19">
        <v>93.5</v>
      </c>
      <c r="BB93" s="19">
        <v>104.5</v>
      </c>
      <c r="BC93" s="19">
        <v>116.4</v>
      </c>
      <c r="BD93" s="19">
        <v>115.6</v>
      </c>
      <c r="BE93" s="19">
        <v>111</v>
      </c>
      <c r="BF93" s="19">
        <v>105.9</v>
      </c>
      <c r="BG93" s="19">
        <v>102.1</v>
      </c>
      <c r="BH93" s="19">
        <v>103.6</v>
      </c>
      <c r="BI93" s="19">
        <v>111.4</v>
      </c>
      <c r="BJ93" s="19">
        <v>113.9</v>
      </c>
      <c r="BK93" s="19">
        <v>114.3</v>
      </c>
      <c r="BL93" s="19">
        <v>111.5</v>
      </c>
      <c r="BM93" s="19">
        <v>109.4</v>
      </c>
      <c r="BN93" s="19">
        <v>110.7</v>
      </c>
      <c r="BO93" s="19">
        <v>110.7</v>
      </c>
      <c r="BP93" s="19">
        <v>110.1</v>
      </c>
      <c r="BQ93" s="19">
        <v>106.5</v>
      </c>
      <c r="BR93" s="19">
        <v>100.8</v>
      </c>
      <c r="BS93" s="19">
        <v>101.7</v>
      </c>
      <c r="BT93" s="19">
        <v>107.6</v>
      </c>
      <c r="BU93" s="19">
        <v>110.6</v>
      </c>
      <c r="BV93" s="19">
        <v>106.9</v>
      </c>
      <c r="BW93" s="19">
        <v>103.3</v>
      </c>
      <c r="BX93" s="19">
        <v>102.9</v>
      </c>
      <c r="BY93" s="19">
        <v>105</v>
      </c>
      <c r="BZ93" s="19">
        <v>116.7</v>
      </c>
      <c r="CA93" s="19">
        <v>121.9</v>
      </c>
      <c r="CB93" s="19">
        <v>122.6</v>
      </c>
      <c r="CC93" s="19">
        <v>120.9</v>
      </c>
      <c r="CD93" s="19">
        <v>121.1</v>
      </c>
      <c r="CE93" s="19">
        <v>122.6</v>
      </c>
      <c r="CF93" s="19">
        <v>119.3</v>
      </c>
      <c r="CG93" s="19">
        <v>115.5</v>
      </c>
      <c r="CH93" s="19">
        <v>113.1</v>
      </c>
      <c r="CI93" s="19">
        <v>117.1</v>
      </c>
      <c r="CJ93" s="19">
        <v>125</v>
      </c>
      <c r="CK93" s="19">
        <v>125.2</v>
      </c>
      <c r="CL93" s="19">
        <v>124.9</v>
      </c>
      <c r="CM93" s="19">
        <v>123.2</v>
      </c>
      <c r="CN93" s="19">
        <v>120.7</v>
      </c>
      <c r="CO93" s="19">
        <v>117.7</v>
      </c>
      <c r="CP93" s="19">
        <v>113.6</v>
      </c>
      <c r="CQ93" s="19">
        <v>109.6</v>
      </c>
      <c r="CR93" s="19">
        <v>108.9</v>
      </c>
      <c r="CS93" s="19">
        <v>109</v>
      </c>
      <c r="CT93" s="19">
        <v>107.5</v>
      </c>
      <c r="CU93" s="19">
        <v>107</v>
      </c>
      <c r="CV93" s="19">
        <v>106.8</v>
      </c>
      <c r="CW93" s="19">
        <v>104.4</v>
      </c>
      <c r="CX93" s="19">
        <v>106.1</v>
      </c>
      <c r="CY93" s="19">
        <v>106.4</v>
      </c>
      <c r="CZ93" s="19">
        <v>92</v>
      </c>
      <c r="DA93" s="19">
        <v>94.8</v>
      </c>
      <c r="DB93" s="19">
        <v>99.6</v>
      </c>
      <c r="DC93" s="19">
        <v>105.4</v>
      </c>
      <c r="DD93" s="19">
        <v>107.9</v>
      </c>
      <c r="DE93" s="19">
        <v>109.9</v>
      </c>
      <c r="DF93" s="19">
        <v>113.9</v>
      </c>
      <c r="DG93" s="19">
        <v>116.1</v>
      </c>
      <c r="DH93" s="19">
        <v>114.9</v>
      </c>
      <c r="DI93" s="19">
        <v>116.6</v>
      </c>
      <c r="DJ93" s="19">
        <v>125.6</v>
      </c>
      <c r="DK93" s="19">
        <v>131.19999999999999</v>
      </c>
      <c r="DL93" s="19">
        <v>134</v>
      </c>
      <c r="DM93" s="19">
        <v>132.6</v>
      </c>
      <c r="DN93" s="19">
        <v>141.5</v>
      </c>
      <c r="DO93" s="19">
        <v>147.9</v>
      </c>
      <c r="DP93" s="19">
        <v>146.6</v>
      </c>
      <c r="DQ93" s="19">
        <v>159.1</v>
      </c>
      <c r="DR93" s="19">
        <v>173.3</v>
      </c>
      <c r="DS93" s="19">
        <v>185</v>
      </c>
      <c r="DT93" s="19">
        <v>209.8</v>
      </c>
      <c r="DU93" s="19">
        <v>235.1</v>
      </c>
      <c r="DV93" s="19">
        <v>226.2</v>
      </c>
      <c r="DW93" s="19">
        <v>203.6</v>
      </c>
    </row>
    <row r="94" spans="1:127">
      <c r="A94" s="17" t="s">
        <v>781</v>
      </c>
      <c r="B94" s="17" t="s">
        <v>782</v>
      </c>
      <c r="C94" s="18">
        <v>5.4530000000000002E-2</v>
      </c>
      <c r="D94" s="19">
        <v>101.6</v>
      </c>
      <c r="E94" s="19">
        <v>99.3</v>
      </c>
      <c r="F94" s="19">
        <v>104</v>
      </c>
      <c r="G94" s="19">
        <v>111.6</v>
      </c>
      <c r="H94" s="19">
        <v>114.2</v>
      </c>
      <c r="I94" s="19">
        <v>116.1</v>
      </c>
      <c r="J94" s="19">
        <v>110.8</v>
      </c>
      <c r="K94" s="19">
        <v>108.1</v>
      </c>
      <c r="L94" s="19">
        <v>106.5</v>
      </c>
      <c r="M94" s="19">
        <v>111.5</v>
      </c>
      <c r="N94" s="19">
        <v>116.3</v>
      </c>
      <c r="O94" s="19">
        <v>123.8</v>
      </c>
      <c r="P94" s="19">
        <v>124</v>
      </c>
      <c r="Q94" s="19">
        <v>122.7</v>
      </c>
      <c r="R94" s="19">
        <v>119.3</v>
      </c>
      <c r="S94" s="19">
        <v>117.7</v>
      </c>
      <c r="T94" s="19">
        <v>113.5</v>
      </c>
      <c r="U94" s="19">
        <v>113.7</v>
      </c>
      <c r="V94" s="19">
        <v>119.9</v>
      </c>
      <c r="W94" s="19">
        <v>117.8</v>
      </c>
      <c r="X94" s="19">
        <v>124.9</v>
      </c>
      <c r="Y94" s="19">
        <v>126.3</v>
      </c>
      <c r="Z94" s="19">
        <v>126.2</v>
      </c>
      <c r="AA94" s="19">
        <v>124.8</v>
      </c>
      <c r="AB94" s="19">
        <v>127.6</v>
      </c>
      <c r="AC94" s="19">
        <v>133</v>
      </c>
      <c r="AD94" s="19">
        <v>134.1</v>
      </c>
      <c r="AE94" s="19">
        <v>128.6</v>
      </c>
      <c r="AF94" s="19">
        <v>123.7</v>
      </c>
      <c r="AG94" s="19">
        <v>124.3</v>
      </c>
      <c r="AH94" s="19">
        <v>128</v>
      </c>
      <c r="AI94" s="19">
        <v>133.80000000000001</v>
      </c>
      <c r="AJ94" s="19">
        <v>137.1</v>
      </c>
      <c r="AK94" s="19">
        <v>136.80000000000001</v>
      </c>
      <c r="AL94" s="19">
        <v>140.80000000000001</v>
      </c>
      <c r="AM94" s="19">
        <v>141.6</v>
      </c>
      <c r="AN94" s="19">
        <v>141.1</v>
      </c>
      <c r="AO94" s="19">
        <v>142</v>
      </c>
      <c r="AP94" s="19">
        <v>159.69999999999999</v>
      </c>
      <c r="AQ94" s="19">
        <v>161.9</v>
      </c>
      <c r="AR94" s="19">
        <v>160.1</v>
      </c>
      <c r="AS94" s="19">
        <v>167.2</v>
      </c>
      <c r="AT94" s="19">
        <v>181</v>
      </c>
      <c r="AU94" s="19">
        <v>195.9</v>
      </c>
      <c r="AV94" s="19">
        <v>204.5</v>
      </c>
      <c r="AW94" s="19">
        <v>217.3</v>
      </c>
      <c r="AX94" s="19">
        <v>221.7</v>
      </c>
      <c r="AY94" s="19">
        <v>225.8</v>
      </c>
      <c r="AZ94" s="19">
        <v>229.4</v>
      </c>
      <c r="BA94" s="19">
        <v>231.5</v>
      </c>
      <c r="BB94" s="19">
        <v>251</v>
      </c>
      <c r="BC94" s="19">
        <v>242.9</v>
      </c>
      <c r="BD94" s="19">
        <v>196.8</v>
      </c>
      <c r="BE94" s="19">
        <v>194</v>
      </c>
      <c r="BF94" s="19">
        <v>194.2</v>
      </c>
      <c r="BG94" s="19">
        <v>196.7</v>
      </c>
      <c r="BH94" s="19">
        <v>190.2</v>
      </c>
      <c r="BI94" s="19">
        <v>190.2</v>
      </c>
      <c r="BJ94" s="19">
        <v>190.6</v>
      </c>
      <c r="BK94" s="19">
        <v>188.3</v>
      </c>
      <c r="BL94" s="19">
        <v>168.9</v>
      </c>
      <c r="BM94" s="19">
        <v>163.5</v>
      </c>
      <c r="BN94" s="19">
        <v>163.30000000000001</v>
      </c>
      <c r="BO94" s="19">
        <v>158.1</v>
      </c>
      <c r="BP94" s="19">
        <v>154.6</v>
      </c>
      <c r="BQ94" s="19">
        <v>159.9</v>
      </c>
      <c r="BR94" s="19">
        <v>158</v>
      </c>
      <c r="BS94" s="19">
        <v>152.4</v>
      </c>
      <c r="BT94" s="19">
        <v>154.4</v>
      </c>
      <c r="BU94" s="19">
        <v>159.5</v>
      </c>
      <c r="BV94" s="19">
        <v>166.8</v>
      </c>
      <c r="BW94" s="19">
        <v>165.8</v>
      </c>
      <c r="BX94" s="19">
        <v>166.1</v>
      </c>
      <c r="BY94" s="19">
        <v>166.3</v>
      </c>
      <c r="BZ94" s="19">
        <v>166.9</v>
      </c>
      <c r="CA94" s="19">
        <v>170.2</v>
      </c>
      <c r="CB94" s="19">
        <v>172.7</v>
      </c>
      <c r="CC94" s="19">
        <v>181.7</v>
      </c>
      <c r="CD94" s="19">
        <v>182.8</v>
      </c>
      <c r="CE94" s="19">
        <v>184.8</v>
      </c>
      <c r="CF94" s="19">
        <v>189.3</v>
      </c>
      <c r="CG94" s="19">
        <v>198.5</v>
      </c>
      <c r="CH94" s="19">
        <v>201.3</v>
      </c>
      <c r="CI94" s="19">
        <v>202.6</v>
      </c>
      <c r="CJ94" s="19">
        <v>197.3</v>
      </c>
      <c r="CK94" s="19">
        <v>199.8</v>
      </c>
      <c r="CL94" s="19">
        <v>197.2</v>
      </c>
      <c r="CM94" s="19">
        <v>191.4</v>
      </c>
      <c r="CN94" s="19">
        <v>191</v>
      </c>
      <c r="CO94" s="19">
        <v>194.6</v>
      </c>
      <c r="CP94" s="19">
        <v>199.3</v>
      </c>
      <c r="CQ94" s="19">
        <v>204.1</v>
      </c>
      <c r="CR94" s="19">
        <v>203.4</v>
      </c>
      <c r="CS94" s="19">
        <v>207.1</v>
      </c>
      <c r="CT94" s="19">
        <v>212.4</v>
      </c>
      <c r="CU94" s="19">
        <v>210.2</v>
      </c>
      <c r="CV94" s="19">
        <v>209.1</v>
      </c>
      <c r="CW94" s="19">
        <v>210.9</v>
      </c>
      <c r="CX94" s="19">
        <v>206.6</v>
      </c>
      <c r="CY94" s="19">
        <v>208.4</v>
      </c>
      <c r="CZ94" s="19">
        <v>213.9</v>
      </c>
      <c r="DA94" s="19">
        <v>230.6</v>
      </c>
      <c r="DB94" s="19">
        <v>238.5</v>
      </c>
      <c r="DC94" s="19">
        <v>252.5</v>
      </c>
      <c r="DD94" s="19">
        <v>253.1</v>
      </c>
      <c r="DE94" s="19">
        <v>253.8</v>
      </c>
      <c r="DF94" s="19">
        <v>263</v>
      </c>
      <c r="DG94" s="19">
        <v>282.60000000000002</v>
      </c>
      <c r="DH94" s="19">
        <v>289.89999999999998</v>
      </c>
      <c r="DI94" s="19">
        <v>298.60000000000002</v>
      </c>
      <c r="DJ94" s="19">
        <v>309.3</v>
      </c>
      <c r="DK94" s="19">
        <v>295.8</v>
      </c>
      <c r="DL94" s="19">
        <v>262.39999999999998</v>
      </c>
      <c r="DM94" s="19">
        <v>270.39999999999998</v>
      </c>
      <c r="DN94" s="19">
        <v>279.3</v>
      </c>
      <c r="DO94" s="19">
        <v>284</v>
      </c>
      <c r="DP94" s="19">
        <v>282.7</v>
      </c>
      <c r="DQ94" s="19">
        <v>289.39999999999998</v>
      </c>
      <c r="DR94" s="19">
        <v>291.2</v>
      </c>
      <c r="DS94" s="19">
        <v>291.60000000000002</v>
      </c>
      <c r="DT94" s="19">
        <v>291.39999999999998</v>
      </c>
      <c r="DU94" s="19">
        <v>289</v>
      </c>
      <c r="DV94" s="19">
        <v>284.7</v>
      </c>
      <c r="DW94" s="19">
        <v>277.10000000000002</v>
      </c>
    </row>
    <row r="95" spans="1:127">
      <c r="A95" s="17" t="s">
        <v>783</v>
      </c>
      <c r="B95" s="17" t="s">
        <v>784</v>
      </c>
      <c r="C95" s="18">
        <v>2.2499999999999998E-3</v>
      </c>
      <c r="D95" s="19">
        <v>97.7</v>
      </c>
      <c r="E95" s="19">
        <v>96.9</v>
      </c>
      <c r="F95" s="19">
        <v>97.9</v>
      </c>
      <c r="G95" s="19">
        <v>104.8</v>
      </c>
      <c r="H95" s="19">
        <v>102.7</v>
      </c>
      <c r="I95" s="19">
        <v>104.8</v>
      </c>
      <c r="J95" s="19">
        <v>105.2</v>
      </c>
      <c r="K95" s="19">
        <v>110.5</v>
      </c>
      <c r="L95" s="19">
        <v>108.9</v>
      </c>
      <c r="M95" s="19">
        <v>109</v>
      </c>
      <c r="N95" s="19">
        <v>111.5</v>
      </c>
      <c r="O95" s="19">
        <v>119.3</v>
      </c>
      <c r="P95" s="19">
        <v>120</v>
      </c>
      <c r="Q95" s="19">
        <v>120</v>
      </c>
      <c r="R95" s="19">
        <v>117.4</v>
      </c>
      <c r="S95" s="19">
        <v>118.1</v>
      </c>
      <c r="T95" s="19">
        <v>117.4</v>
      </c>
      <c r="U95" s="19">
        <v>117.4</v>
      </c>
      <c r="V95" s="19">
        <v>117.4</v>
      </c>
      <c r="W95" s="19">
        <v>117.8</v>
      </c>
      <c r="X95" s="19">
        <v>119.5</v>
      </c>
      <c r="Y95" s="19">
        <v>122</v>
      </c>
      <c r="Z95" s="19">
        <v>121.3</v>
      </c>
      <c r="AA95" s="19">
        <v>120.7</v>
      </c>
      <c r="AB95" s="19">
        <v>120.5</v>
      </c>
      <c r="AC95" s="19">
        <v>122.5</v>
      </c>
      <c r="AD95" s="19">
        <v>122.9</v>
      </c>
      <c r="AE95" s="19">
        <v>124.2</v>
      </c>
      <c r="AF95" s="19">
        <v>123.4</v>
      </c>
      <c r="AG95" s="19">
        <v>119.3</v>
      </c>
      <c r="AH95" s="19">
        <v>121</v>
      </c>
      <c r="AI95" s="19">
        <v>122.5</v>
      </c>
      <c r="AJ95" s="19">
        <v>128.1</v>
      </c>
      <c r="AK95" s="19">
        <v>129.80000000000001</v>
      </c>
      <c r="AL95" s="19">
        <v>130</v>
      </c>
      <c r="AM95" s="19">
        <v>133.1</v>
      </c>
      <c r="AN95" s="19">
        <v>135.6</v>
      </c>
      <c r="AO95" s="19">
        <v>136.80000000000001</v>
      </c>
      <c r="AP95" s="19">
        <v>138.19999999999999</v>
      </c>
      <c r="AQ95" s="19">
        <v>138.6</v>
      </c>
      <c r="AR95" s="19">
        <v>139.9</v>
      </c>
      <c r="AS95" s="19">
        <v>139.9</v>
      </c>
      <c r="AT95" s="19">
        <v>140.5</v>
      </c>
      <c r="AU95" s="19">
        <v>144.69999999999999</v>
      </c>
      <c r="AV95" s="19">
        <v>158</v>
      </c>
      <c r="AW95" s="19">
        <v>173.2</v>
      </c>
      <c r="AX95" s="19">
        <v>173.9</v>
      </c>
      <c r="AY95" s="19">
        <v>170.7</v>
      </c>
      <c r="AZ95" s="19">
        <v>170.7</v>
      </c>
      <c r="BA95" s="19">
        <v>172.3</v>
      </c>
      <c r="BB95" s="19">
        <v>170.7</v>
      </c>
      <c r="BC95" s="19">
        <v>168.1</v>
      </c>
      <c r="BD95" s="19">
        <v>159.30000000000001</v>
      </c>
      <c r="BE95" s="19">
        <v>153.6</v>
      </c>
      <c r="BF95" s="19">
        <v>153.1</v>
      </c>
      <c r="BG95" s="19">
        <v>147.6</v>
      </c>
      <c r="BH95" s="19">
        <v>147.4</v>
      </c>
      <c r="BI95" s="19">
        <v>127.9</v>
      </c>
      <c r="BJ95" s="19">
        <v>126</v>
      </c>
      <c r="BK95" s="19">
        <v>129.1</v>
      </c>
      <c r="BL95" s="19">
        <v>130.6</v>
      </c>
      <c r="BM95" s="19">
        <v>128.1</v>
      </c>
      <c r="BN95" s="19">
        <v>128.6</v>
      </c>
      <c r="BO95" s="19">
        <v>129.9</v>
      </c>
      <c r="BP95" s="19">
        <v>129.1</v>
      </c>
      <c r="BQ95" s="19">
        <v>130.19999999999999</v>
      </c>
      <c r="BR95" s="19">
        <v>126.6</v>
      </c>
      <c r="BS95" s="19">
        <v>124</v>
      </c>
      <c r="BT95" s="19">
        <v>113.6</v>
      </c>
      <c r="BU95" s="19">
        <v>107.9</v>
      </c>
      <c r="BV95" s="19">
        <v>116.9</v>
      </c>
      <c r="BW95" s="19">
        <v>122.9</v>
      </c>
      <c r="BX95" s="19">
        <v>123.2</v>
      </c>
      <c r="BY95" s="19">
        <v>118.3</v>
      </c>
      <c r="BZ95" s="19">
        <v>120.1</v>
      </c>
      <c r="CA95" s="19">
        <v>122.1</v>
      </c>
      <c r="CB95" s="19">
        <v>124</v>
      </c>
      <c r="CC95" s="19">
        <v>121.4</v>
      </c>
      <c r="CD95" s="19">
        <v>122.6</v>
      </c>
      <c r="CE95" s="19">
        <v>122.6</v>
      </c>
      <c r="CF95" s="19">
        <v>128.1</v>
      </c>
      <c r="CG95" s="19">
        <v>128.5</v>
      </c>
      <c r="CH95" s="19">
        <v>132.80000000000001</v>
      </c>
      <c r="CI95" s="19">
        <v>133.9</v>
      </c>
      <c r="CJ95" s="19">
        <v>130.6</v>
      </c>
      <c r="CK95" s="19">
        <v>132.30000000000001</v>
      </c>
      <c r="CL95" s="19">
        <v>135.30000000000001</v>
      </c>
      <c r="CM95" s="19">
        <v>131.5</v>
      </c>
      <c r="CN95" s="19">
        <v>132.9</v>
      </c>
      <c r="CO95" s="19">
        <v>133.30000000000001</v>
      </c>
      <c r="CP95" s="19">
        <v>133.30000000000001</v>
      </c>
      <c r="CQ95" s="19">
        <v>133.30000000000001</v>
      </c>
      <c r="CR95" s="19">
        <v>136.6</v>
      </c>
      <c r="CS95" s="19">
        <v>138.6</v>
      </c>
      <c r="CT95" s="19">
        <v>137.19999999999999</v>
      </c>
      <c r="CU95" s="19">
        <v>136.6</v>
      </c>
      <c r="CV95" s="19">
        <v>136.6</v>
      </c>
      <c r="CW95" s="19">
        <v>136.6</v>
      </c>
      <c r="CX95" s="19">
        <v>136.19999999999999</v>
      </c>
      <c r="CY95" s="19">
        <v>135</v>
      </c>
      <c r="CZ95" s="19">
        <v>133.30000000000001</v>
      </c>
      <c r="DA95" s="19">
        <v>132.6</v>
      </c>
      <c r="DB95" s="19">
        <v>133.5</v>
      </c>
      <c r="DC95" s="19">
        <v>133.9</v>
      </c>
      <c r="DD95" s="19">
        <v>157.19999999999999</v>
      </c>
      <c r="DE95" s="19">
        <v>183.2</v>
      </c>
      <c r="DF95" s="19">
        <v>181.5</v>
      </c>
      <c r="DG95" s="19">
        <v>186.8</v>
      </c>
      <c r="DH95" s="19">
        <v>189.7</v>
      </c>
      <c r="DI95" s="19">
        <v>188.9</v>
      </c>
      <c r="DJ95" s="19">
        <v>185.9</v>
      </c>
      <c r="DK95" s="19">
        <v>179.4</v>
      </c>
      <c r="DL95" s="19">
        <v>181.2</v>
      </c>
      <c r="DM95" s="19">
        <v>182</v>
      </c>
      <c r="DN95" s="19">
        <v>183.4</v>
      </c>
      <c r="DO95" s="19">
        <v>181.1</v>
      </c>
      <c r="DP95" s="19">
        <v>183.2</v>
      </c>
      <c r="DQ95" s="19">
        <v>187.9</v>
      </c>
      <c r="DR95" s="19">
        <v>192</v>
      </c>
      <c r="DS95" s="19">
        <v>187.6</v>
      </c>
      <c r="DT95" s="19">
        <v>195.4</v>
      </c>
      <c r="DU95" s="19">
        <v>205.1</v>
      </c>
      <c r="DV95" s="19">
        <v>206.9</v>
      </c>
      <c r="DW95" s="19">
        <v>208.2</v>
      </c>
    </row>
    <row r="96" spans="1:127">
      <c r="A96" s="17" t="s">
        <v>785</v>
      </c>
      <c r="B96" s="17" t="s">
        <v>786</v>
      </c>
      <c r="C96" s="18">
        <v>2.6290000000000001E-2</v>
      </c>
      <c r="D96" s="19">
        <v>100</v>
      </c>
      <c r="E96" s="19">
        <v>100</v>
      </c>
      <c r="F96" s="19">
        <v>100</v>
      </c>
      <c r="G96" s="19">
        <v>100</v>
      </c>
      <c r="H96" s="19">
        <v>100</v>
      </c>
      <c r="I96" s="19">
        <v>100</v>
      </c>
      <c r="J96" s="19">
        <v>100</v>
      </c>
      <c r="K96" s="19">
        <v>100</v>
      </c>
      <c r="L96" s="19">
        <v>100</v>
      </c>
      <c r="M96" s="19">
        <v>100</v>
      </c>
      <c r="N96" s="19">
        <v>100</v>
      </c>
      <c r="O96" s="19">
        <v>100</v>
      </c>
      <c r="P96" s="19">
        <v>100</v>
      </c>
      <c r="Q96" s="19">
        <v>100</v>
      </c>
      <c r="R96" s="19">
        <v>100</v>
      </c>
      <c r="S96" s="19">
        <v>100</v>
      </c>
      <c r="T96" s="19">
        <v>100</v>
      </c>
      <c r="U96" s="19">
        <v>100</v>
      </c>
      <c r="V96" s="19">
        <v>100</v>
      </c>
      <c r="W96" s="19">
        <v>100</v>
      </c>
      <c r="X96" s="19">
        <v>100</v>
      </c>
      <c r="Y96" s="19">
        <v>100</v>
      </c>
      <c r="Z96" s="19">
        <v>100</v>
      </c>
      <c r="AA96" s="19">
        <v>100</v>
      </c>
      <c r="AB96" s="19">
        <v>100</v>
      </c>
      <c r="AC96" s="19">
        <v>100</v>
      </c>
      <c r="AD96" s="19">
        <v>100</v>
      </c>
      <c r="AE96" s="19">
        <v>100</v>
      </c>
      <c r="AF96" s="19">
        <v>100</v>
      </c>
      <c r="AG96" s="19">
        <v>100</v>
      </c>
      <c r="AH96" s="19">
        <v>100</v>
      </c>
      <c r="AI96" s="19">
        <v>99.5</v>
      </c>
      <c r="AJ96" s="19">
        <v>97.5</v>
      </c>
      <c r="AK96" s="19">
        <v>97.5</v>
      </c>
      <c r="AL96" s="19">
        <v>97.5</v>
      </c>
      <c r="AM96" s="19">
        <v>97.5</v>
      </c>
      <c r="AN96" s="19">
        <v>97.5</v>
      </c>
      <c r="AO96" s="19">
        <v>103.9</v>
      </c>
      <c r="AP96" s="19">
        <v>108.4</v>
      </c>
      <c r="AQ96" s="19">
        <v>108.8</v>
      </c>
      <c r="AR96" s="19">
        <v>108.6</v>
      </c>
      <c r="AS96" s="19">
        <v>108.8</v>
      </c>
      <c r="AT96" s="19">
        <v>109.5</v>
      </c>
      <c r="AU96" s="19">
        <v>117.8</v>
      </c>
      <c r="AV96" s="19">
        <v>125</v>
      </c>
      <c r="AW96" s="19">
        <v>125.5</v>
      </c>
      <c r="AX96" s="19">
        <v>125.5</v>
      </c>
      <c r="AY96" s="19">
        <v>125.2</v>
      </c>
      <c r="AZ96" s="19">
        <v>125.4</v>
      </c>
      <c r="BA96" s="19">
        <v>131.80000000000001</v>
      </c>
      <c r="BB96" s="19">
        <v>132.6</v>
      </c>
      <c r="BC96" s="19">
        <v>136.4</v>
      </c>
      <c r="BD96" s="19">
        <v>137.5</v>
      </c>
      <c r="BE96" s="19">
        <v>137.9</v>
      </c>
      <c r="BF96" s="19">
        <v>135.5</v>
      </c>
      <c r="BG96" s="19">
        <v>134.30000000000001</v>
      </c>
      <c r="BH96" s="19">
        <v>133.30000000000001</v>
      </c>
      <c r="BI96" s="19">
        <v>131.5</v>
      </c>
      <c r="BJ96" s="19">
        <v>130.4</v>
      </c>
      <c r="BK96" s="19">
        <v>130.1</v>
      </c>
      <c r="BL96" s="19">
        <v>130</v>
      </c>
      <c r="BM96" s="19">
        <v>129.80000000000001</v>
      </c>
      <c r="BN96" s="19">
        <v>129.5</v>
      </c>
      <c r="BO96" s="19">
        <v>129.5</v>
      </c>
      <c r="BP96" s="19">
        <v>131.6</v>
      </c>
      <c r="BQ96" s="19">
        <v>133.9</v>
      </c>
      <c r="BR96" s="19">
        <v>136.69999999999999</v>
      </c>
      <c r="BS96" s="19">
        <v>139.69999999999999</v>
      </c>
      <c r="BT96" s="19">
        <v>146.30000000000001</v>
      </c>
      <c r="BU96" s="19">
        <v>166.9</v>
      </c>
      <c r="BV96" s="19">
        <v>170.8</v>
      </c>
      <c r="BW96" s="19">
        <v>172.8</v>
      </c>
      <c r="BX96" s="19">
        <v>175.1</v>
      </c>
      <c r="BY96" s="19">
        <v>179.8</v>
      </c>
      <c r="BZ96" s="19">
        <v>182</v>
      </c>
      <c r="CA96" s="19">
        <v>183.8</v>
      </c>
      <c r="CB96" s="19">
        <v>185.8</v>
      </c>
      <c r="CC96" s="19">
        <v>187.6</v>
      </c>
      <c r="CD96" s="19">
        <v>198.7</v>
      </c>
      <c r="CE96" s="19">
        <v>200.7</v>
      </c>
      <c r="CF96" s="19">
        <v>202.8</v>
      </c>
      <c r="CG96" s="19">
        <v>204.4</v>
      </c>
      <c r="CH96" s="19">
        <v>206.4</v>
      </c>
      <c r="CI96" s="19">
        <v>207.3</v>
      </c>
      <c r="CJ96" s="19">
        <v>207.3</v>
      </c>
      <c r="CK96" s="19">
        <v>207.3</v>
      </c>
      <c r="CL96" s="19">
        <v>207.3</v>
      </c>
      <c r="CM96" s="19">
        <v>207.3</v>
      </c>
      <c r="CN96" s="19">
        <v>207.3</v>
      </c>
      <c r="CO96" s="19">
        <v>207.3</v>
      </c>
      <c r="CP96" s="19">
        <v>207.3</v>
      </c>
      <c r="CQ96" s="19">
        <v>207.3</v>
      </c>
      <c r="CR96" s="19">
        <v>207.3</v>
      </c>
      <c r="CS96" s="19">
        <v>207.3</v>
      </c>
      <c r="CT96" s="19">
        <v>207.3</v>
      </c>
      <c r="CU96" s="19">
        <v>207.3</v>
      </c>
      <c r="CV96" s="19">
        <v>207.3</v>
      </c>
      <c r="CW96" s="19">
        <v>207.3</v>
      </c>
      <c r="CX96" s="19">
        <v>207.3</v>
      </c>
      <c r="CY96" s="19">
        <v>207.3</v>
      </c>
      <c r="CZ96" s="19">
        <v>207.3</v>
      </c>
      <c r="DA96" s="19">
        <v>207.3</v>
      </c>
      <c r="DB96" s="19">
        <v>207.3</v>
      </c>
      <c r="DC96" s="19">
        <v>207.3</v>
      </c>
      <c r="DD96" s="19">
        <v>207.3</v>
      </c>
      <c r="DE96" s="19">
        <v>207.3</v>
      </c>
      <c r="DF96" s="19">
        <v>207.3</v>
      </c>
      <c r="DG96" s="19">
        <v>207.3</v>
      </c>
      <c r="DH96" s="19">
        <v>207.3</v>
      </c>
      <c r="DI96" s="19">
        <v>207.3</v>
      </c>
      <c r="DJ96" s="19">
        <v>207.3</v>
      </c>
      <c r="DK96" s="19">
        <v>207.3</v>
      </c>
      <c r="DL96" s="19">
        <v>207.3</v>
      </c>
      <c r="DM96" s="19">
        <v>207.3</v>
      </c>
      <c r="DN96" s="19">
        <v>207.3</v>
      </c>
      <c r="DO96" s="19">
        <v>207.3</v>
      </c>
      <c r="DP96" s="19">
        <v>207.3</v>
      </c>
      <c r="DQ96" s="19">
        <v>207.3</v>
      </c>
      <c r="DR96" s="19">
        <v>207.3</v>
      </c>
      <c r="DS96" s="19">
        <v>207.3</v>
      </c>
      <c r="DT96" s="19">
        <v>207.3</v>
      </c>
      <c r="DU96" s="19">
        <v>207.3</v>
      </c>
      <c r="DV96" s="19">
        <v>207.3</v>
      </c>
      <c r="DW96" s="19">
        <v>207.3</v>
      </c>
    </row>
    <row r="97" spans="1:127">
      <c r="A97" s="17" t="s">
        <v>787</v>
      </c>
      <c r="B97" s="17" t="s">
        <v>788</v>
      </c>
      <c r="C97" s="18">
        <v>7.7350000000000002E-2</v>
      </c>
      <c r="D97" s="19">
        <v>103</v>
      </c>
      <c r="E97" s="19">
        <v>107.4</v>
      </c>
      <c r="F97" s="19">
        <v>111.3</v>
      </c>
      <c r="G97" s="19">
        <v>115.8</v>
      </c>
      <c r="H97" s="19">
        <v>131.19999999999999</v>
      </c>
      <c r="I97" s="19">
        <v>129</v>
      </c>
      <c r="J97" s="19">
        <v>127</v>
      </c>
      <c r="K97" s="19">
        <v>124.8</v>
      </c>
      <c r="L97" s="19">
        <v>129.5</v>
      </c>
      <c r="M97" s="19">
        <v>132.19999999999999</v>
      </c>
      <c r="N97" s="19">
        <v>131.1</v>
      </c>
      <c r="O97" s="19">
        <v>131.80000000000001</v>
      </c>
      <c r="P97" s="19">
        <v>137.6</v>
      </c>
      <c r="Q97" s="19">
        <v>139.80000000000001</v>
      </c>
      <c r="R97" s="19">
        <v>142.4</v>
      </c>
      <c r="S97" s="19">
        <v>145.5</v>
      </c>
      <c r="T97" s="19">
        <v>149.6</v>
      </c>
      <c r="U97" s="19">
        <v>170.3</v>
      </c>
      <c r="V97" s="19">
        <v>169.9</v>
      </c>
      <c r="W97" s="19">
        <v>165.5</v>
      </c>
      <c r="X97" s="19">
        <v>162.9</v>
      </c>
      <c r="Y97" s="19">
        <v>150.69999999999999</v>
      </c>
      <c r="Z97" s="19">
        <v>162.80000000000001</v>
      </c>
      <c r="AA97" s="19">
        <v>156.5</v>
      </c>
      <c r="AB97" s="19">
        <v>157.80000000000001</v>
      </c>
      <c r="AC97" s="19">
        <v>153.6</v>
      </c>
      <c r="AD97" s="19">
        <v>150.19999999999999</v>
      </c>
      <c r="AE97" s="19">
        <v>142.4</v>
      </c>
      <c r="AF97" s="19">
        <v>136.19999999999999</v>
      </c>
      <c r="AG97" s="19">
        <v>144.6</v>
      </c>
      <c r="AH97" s="19">
        <v>134.4</v>
      </c>
      <c r="AI97" s="19">
        <v>135.9</v>
      </c>
      <c r="AJ97" s="19">
        <v>129.19999999999999</v>
      </c>
      <c r="AK97" s="19">
        <v>131.1</v>
      </c>
      <c r="AL97" s="19">
        <v>126.6</v>
      </c>
      <c r="AM97" s="19">
        <v>131.19999999999999</v>
      </c>
      <c r="AN97" s="19">
        <v>130.69999999999999</v>
      </c>
      <c r="AO97" s="19">
        <v>117.4</v>
      </c>
      <c r="AP97" s="19">
        <v>109.8</v>
      </c>
      <c r="AQ97" s="19">
        <v>103.2</v>
      </c>
      <c r="AR97" s="19">
        <v>105.3</v>
      </c>
      <c r="AS97" s="19">
        <v>105</v>
      </c>
      <c r="AT97" s="19">
        <v>101.5</v>
      </c>
      <c r="AU97" s="19">
        <v>103.4</v>
      </c>
      <c r="AV97" s="19">
        <v>108.4</v>
      </c>
      <c r="AW97" s="19">
        <v>113.4</v>
      </c>
      <c r="AX97" s="19">
        <v>119.9</v>
      </c>
      <c r="AY97" s="19">
        <v>126.6</v>
      </c>
      <c r="AZ97" s="19">
        <v>122.1</v>
      </c>
      <c r="BA97" s="19">
        <v>121.1</v>
      </c>
      <c r="BB97" s="19">
        <v>120.1</v>
      </c>
      <c r="BC97" s="19">
        <v>124.2</v>
      </c>
      <c r="BD97" s="19">
        <v>128.69999999999999</v>
      </c>
      <c r="BE97" s="19">
        <v>130.4</v>
      </c>
      <c r="BF97" s="19">
        <v>127.8</v>
      </c>
      <c r="BG97" s="19">
        <v>130.30000000000001</v>
      </c>
      <c r="BH97" s="19">
        <v>135.5</v>
      </c>
      <c r="BI97" s="19">
        <v>155.9</v>
      </c>
      <c r="BJ97" s="19">
        <v>152.6</v>
      </c>
      <c r="BK97" s="19">
        <v>170.7</v>
      </c>
      <c r="BL97" s="19">
        <v>177.9</v>
      </c>
      <c r="BM97" s="19">
        <v>171.3</v>
      </c>
      <c r="BN97" s="19">
        <v>170.7</v>
      </c>
      <c r="BO97" s="19">
        <v>166.3</v>
      </c>
      <c r="BP97" s="19">
        <v>167</v>
      </c>
      <c r="BQ97" s="19">
        <v>176</v>
      </c>
      <c r="BR97" s="19">
        <v>174.1</v>
      </c>
      <c r="BS97" s="19">
        <v>180.4</v>
      </c>
      <c r="BT97" s="19">
        <v>188.4</v>
      </c>
      <c r="BU97" s="19">
        <v>192</v>
      </c>
      <c r="BV97" s="19">
        <v>198.9</v>
      </c>
      <c r="BW97" s="19">
        <v>203.8</v>
      </c>
      <c r="BX97" s="19">
        <v>191.8</v>
      </c>
      <c r="BY97" s="19">
        <v>180</v>
      </c>
      <c r="BZ97" s="19">
        <v>173.2</v>
      </c>
      <c r="CA97" s="19">
        <v>153.9</v>
      </c>
      <c r="CB97" s="19">
        <v>154.19999999999999</v>
      </c>
      <c r="CC97" s="19">
        <v>155.5</v>
      </c>
      <c r="CD97" s="19">
        <v>148.6</v>
      </c>
      <c r="CE97" s="19">
        <v>142.1</v>
      </c>
      <c r="CF97" s="19">
        <v>141.4</v>
      </c>
      <c r="CG97" s="19">
        <v>151.30000000000001</v>
      </c>
      <c r="CH97" s="19">
        <v>146</v>
      </c>
      <c r="CI97" s="19">
        <v>138.4</v>
      </c>
      <c r="CJ97" s="19">
        <v>137.69999999999999</v>
      </c>
      <c r="CK97" s="19">
        <v>142.30000000000001</v>
      </c>
      <c r="CL97" s="19">
        <v>144</v>
      </c>
      <c r="CM97" s="19">
        <v>141.4</v>
      </c>
      <c r="CN97" s="19">
        <v>143.6</v>
      </c>
      <c r="CO97" s="19">
        <v>158.5</v>
      </c>
      <c r="CP97" s="19">
        <v>157.9</v>
      </c>
      <c r="CQ97" s="19">
        <v>158.69999999999999</v>
      </c>
      <c r="CR97" s="19">
        <v>167.6</v>
      </c>
      <c r="CS97" s="19">
        <v>167.2</v>
      </c>
      <c r="CT97" s="19">
        <v>180.3</v>
      </c>
      <c r="CU97" s="19">
        <v>169.4</v>
      </c>
      <c r="CV97" s="19">
        <v>156.1</v>
      </c>
      <c r="CW97" s="19">
        <v>138.80000000000001</v>
      </c>
      <c r="CX97" s="19">
        <v>115.4</v>
      </c>
      <c r="CY97" s="19">
        <v>101.4</v>
      </c>
      <c r="CZ97" s="19">
        <v>122.4</v>
      </c>
      <c r="DA97" s="19">
        <v>125.7</v>
      </c>
      <c r="DB97" s="19">
        <v>120.6</v>
      </c>
      <c r="DC97" s="19">
        <v>124.7</v>
      </c>
      <c r="DD97" s="19">
        <v>136.6</v>
      </c>
      <c r="DE97" s="19">
        <v>145.69999999999999</v>
      </c>
      <c r="DF97" s="19">
        <v>153.9</v>
      </c>
      <c r="DG97" s="19">
        <v>149.30000000000001</v>
      </c>
      <c r="DH97" s="19">
        <v>153.1</v>
      </c>
      <c r="DI97" s="19">
        <v>149.19999999999999</v>
      </c>
      <c r="DJ97" s="19">
        <v>149</v>
      </c>
      <c r="DK97" s="19">
        <v>153</v>
      </c>
      <c r="DL97" s="19">
        <v>161.5</v>
      </c>
      <c r="DM97" s="19">
        <v>173.3</v>
      </c>
      <c r="DN97" s="19">
        <v>183.4</v>
      </c>
      <c r="DO97" s="19">
        <v>179.5</v>
      </c>
      <c r="DP97" s="19">
        <v>229.8</v>
      </c>
      <c r="DQ97" s="19">
        <v>257.39999999999998</v>
      </c>
      <c r="DR97" s="19">
        <v>275.2</v>
      </c>
      <c r="DS97" s="19">
        <v>280.3</v>
      </c>
      <c r="DT97" s="19">
        <v>239.8</v>
      </c>
      <c r="DU97" s="19">
        <v>225.8</v>
      </c>
      <c r="DV97" s="19">
        <v>234.7</v>
      </c>
      <c r="DW97" s="19">
        <v>222.3</v>
      </c>
    </row>
    <row r="98" spans="1:127">
      <c r="A98" s="17" t="s">
        <v>789</v>
      </c>
      <c r="B98" s="17" t="s">
        <v>790</v>
      </c>
      <c r="C98" s="18">
        <v>1.555E-2</v>
      </c>
      <c r="D98" s="19">
        <v>96.9</v>
      </c>
      <c r="E98" s="19">
        <v>94.6</v>
      </c>
      <c r="F98" s="19">
        <v>94.2</v>
      </c>
      <c r="G98" s="19">
        <v>96.6</v>
      </c>
      <c r="H98" s="19">
        <v>107.4</v>
      </c>
      <c r="I98" s="19">
        <v>111</v>
      </c>
      <c r="J98" s="19">
        <v>115.5</v>
      </c>
      <c r="K98" s="19">
        <v>116.7</v>
      </c>
      <c r="L98" s="19">
        <v>117.1</v>
      </c>
      <c r="M98" s="19">
        <v>116.8</v>
      </c>
      <c r="N98" s="19">
        <v>116.3</v>
      </c>
      <c r="O98" s="19">
        <v>116.4</v>
      </c>
      <c r="P98" s="19">
        <v>116.6</v>
      </c>
      <c r="Q98" s="19">
        <v>116.8</v>
      </c>
      <c r="R98" s="19">
        <v>117.5</v>
      </c>
      <c r="S98" s="19">
        <v>118.1</v>
      </c>
      <c r="T98" s="19">
        <v>121</v>
      </c>
      <c r="U98" s="19">
        <v>125.4</v>
      </c>
      <c r="V98" s="19">
        <v>127.7</v>
      </c>
      <c r="W98" s="19">
        <v>130.1</v>
      </c>
      <c r="X98" s="19">
        <v>130</v>
      </c>
      <c r="Y98" s="19">
        <v>130.19999999999999</v>
      </c>
      <c r="Z98" s="19">
        <v>129.19999999999999</v>
      </c>
      <c r="AA98" s="19">
        <v>130.19999999999999</v>
      </c>
      <c r="AB98" s="19">
        <v>130.6</v>
      </c>
      <c r="AC98" s="19">
        <v>131.1</v>
      </c>
      <c r="AD98" s="19">
        <v>131.5</v>
      </c>
      <c r="AE98" s="19">
        <v>131.30000000000001</v>
      </c>
      <c r="AF98" s="19">
        <v>131</v>
      </c>
      <c r="AG98" s="19">
        <v>129.5</v>
      </c>
      <c r="AH98" s="19">
        <v>128</v>
      </c>
      <c r="AI98" s="19">
        <v>127.4</v>
      </c>
      <c r="AJ98" s="19">
        <v>127.6</v>
      </c>
      <c r="AK98" s="19">
        <v>128.30000000000001</v>
      </c>
      <c r="AL98" s="19">
        <v>128</v>
      </c>
      <c r="AM98" s="19">
        <v>125.5</v>
      </c>
      <c r="AN98" s="19">
        <v>126.1</v>
      </c>
      <c r="AO98" s="19">
        <v>125.7</v>
      </c>
      <c r="AP98" s="19">
        <v>125.6</v>
      </c>
      <c r="AQ98" s="19">
        <v>126.1</v>
      </c>
      <c r="AR98" s="19">
        <v>125.4</v>
      </c>
      <c r="AS98" s="19">
        <v>125.6</v>
      </c>
      <c r="AT98" s="19">
        <v>125.5</v>
      </c>
      <c r="AU98" s="19">
        <v>123.4</v>
      </c>
      <c r="AV98" s="19">
        <v>120</v>
      </c>
      <c r="AW98" s="19">
        <v>115.6</v>
      </c>
      <c r="AX98" s="19">
        <v>114.8</v>
      </c>
      <c r="AY98" s="19">
        <v>115.9</v>
      </c>
      <c r="AZ98" s="19">
        <v>116.7</v>
      </c>
      <c r="BA98" s="19">
        <v>117.5</v>
      </c>
      <c r="BB98" s="19">
        <v>118.3</v>
      </c>
      <c r="BC98" s="19">
        <v>118</v>
      </c>
      <c r="BD98" s="19">
        <v>116.7</v>
      </c>
      <c r="BE98" s="19">
        <v>118.6</v>
      </c>
      <c r="BF98" s="19">
        <v>117.4</v>
      </c>
      <c r="BG98" s="19">
        <v>115.1</v>
      </c>
      <c r="BH98" s="19">
        <v>113.8</v>
      </c>
      <c r="BI98" s="19">
        <v>111.3</v>
      </c>
      <c r="BJ98" s="19">
        <v>113.4</v>
      </c>
      <c r="BK98" s="19">
        <v>116.4</v>
      </c>
      <c r="BL98" s="19">
        <v>115.8</v>
      </c>
      <c r="BM98" s="19">
        <v>115.7</v>
      </c>
      <c r="BN98" s="19">
        <v>113.7</v>
      </c>
      <c r="BO98" s="19">
        <v>113.5</v>
      </c>
      <c r="BP98" s="19">
        <v>114</v>
      </c>
      <c r="BQ98" s="19">
        <v>114.9</v>
      </c>
      <c r="BR98" s="19">
        <v>115.5</v>
      </c>
      <c r="BS98" s="19">
        <v>113.4</v>
      </c>
      <c r="BT98" s="19">
        <v>114.4</v>
      </c>
      <c r="BU98" s="19">
        <v>115.8</v>
      </c>
      <c r="BV98" s="19">
        <v>115.4</v>
      </c>
      <c r="BW98" s="19">
        <v>116.8</v>
      </c>
      <c r="BX98" s="19">
        <v>118.4</v>
      </c>
      <c r="BY98" s="19">
        <v>119.6</v>
      </c>
      <c r="BZ98" s="19">
        <v>120.9</v>
      </c>
      <c r="CA98" s="19">
        <v>123.5</v>
      </c>
      <c r="CB98" s="19">
        <v>123.8</v>
      </c>
      <c r="CC98" s="19">
        <v>123.2</v>
      </c>
      <c r="CD98" s="19">
        <v>123.4</v>
      </c>
      <c r="CE98" s="19">
        <v>123.4</v>
      </c>
      <c r="CF98" s="19">
        <v>124.8</v>
      </c>
      <c r="CG98" s="19">
        <v>125.2</v>
      </c>
      <c r="CH98" s="19">
        <v>124.1</v>
      </c>
      <c r="CI98" s="19">
        <v>123.4</v>
      </c>
      <c r="CJ98" s="19">
        <v>122.5</v>
      </c>
      <c r="CK98" s="19">
        <v>120.7</v>
      </c>
      <c r="CL98" s="19">
        <v>121.2</v>
      </c>
      <c r="CM98" s="19">
        <v>121.4</v>
      </c>
      <c r="CN98" s="19">
        <v>121</v>
      </c>
      <c r="CO98" s="19">
        <v>119.8</v>
      </c>
      <c r="CP98" s="19">
        <v>119.2</v>
      </c>
      <c r="CQ98" s="19">
        <v>115.7</v>
      </c>
      <c r="CR98" s="19">
        <v>115.4</v>
      </c>
      <c r="CS98" s="19">
        <v>116.9</v>
      </c>
      <c r="CT98" s="19">
        <v>117.8</v>
      </c>
      <c r="CU98" s="19">
        <v>115.5</v>
      </c>
      <c r="CV98" s="19">
        <v>115.4</v>
      </c>
      <c r="CW98" s="19">
        <v>116.2</v>
      </c>
      <c r="CX98" s="19">
        <v>116.9</v>
      </c>
      <c r="CY98" s="19">
        <v>118.8</v>
      </c>
      <c r="CZ98" s="19">
        <v>119.6</v>
      </c>
      <c r="DA98" s="19">
        <v>120.6</v>
      </c>
      <c r="DB98" s="19">
        <v>124.3</v>
      </c>
      <c r="DC98" s="19">
        <v>124.5</v>
      </c>
      <c r="DD98" s="19">
        <v>125.3</v>
      </c>
      <c r="DE98" s="19">
        <v>126</v>
      </c>
      <c r="DF98" s="19">
        <v>127.2</v>
      </c>
      <c r="DG98" s="19">
        <v>127.7</v>
      </c>
      <c r="DH98" s="19">
        <v>128.9</v>
      </c>
      <c r="DI98" s="19">
        <v>128.30000000000001</v>
      </c>
      <c r="DJ98" s="19">
        <v>127.2</v>
      </c>
      <c r="DK98" s="19">
        <v>125.7</v>
      </c>
      <c r="DL98" s="19">
        <v>125.3</v>
      </c>
      <c r="DM98" s="19">
        <v>123.6</v>
      </c>
      <c r="DN98" s="19">
        <v>120.6</v>
      </c>
      <c r="DO98" s="19">
        <v>117.2</v>
      </c>
      <c r="DP98" s="19">
        <v>117.2</v>
      </c>
      <c r="DQ98" s="19">
        <v>115.2</v>
      </c>
      <c r="DR98" s="19">
        <v>113.6</v>
      </c>
      <c r="DS98" s="19">
        <v>115.6</v>
      </c>
      <c r="DT98" s="19">
        <v>118.4</v>
      </c>
      <c r="DU98" s="19">
        <v>116</v>
      </c>
      <c r="DV98" s="19">
        <v>115.7</v>
      </c>
      <c r="DW98" s="19">
        <v>116.1</v>
      </c>
    </row>
    <row r="99" spans="1:127">
      <c r="A99" s="17" t="s">
        <v>791</v>
      </c>
      <c r="B99" s="17" t="s">
        <v>792</v>
      </c>
      <c r="C99" s="18">
        <v>1.1153</v>
      </c>
      <c r="D99" s="19">
        <v>115.3</v>
      </c>
      <c r="E99" s="19">
        <v>118.1</v>
      </c>
      <c r="F99" s="19">
        <v>120.2</v>
      </c>
      <c r="G99" s="19">
        <v>136.69999999999999</v>
      </c>
      <c r="H99" s="19">
        <v>140.69999999999999</v>
      </c>
      <c r="I99" s="19">
        <v>134.4</v>
      </c>
      <c r="J99" s="19">
        <v>124.2</v>
      </c>
      <c r="K99" s="19">
        <v>126.6</v>
      </c>
      <c r="L99" s="19">
        <v>128.6</v>
      </c>
      <c r="M99" s="19">
        <v>127.3</v>
      </c>
      <c r="N99" s="19">
        <v>124.6</v>
      </c>
      <c r="O99" s="19">
        <v>125.4</v>
      </c>
      <c r="P99" s="19">
        <v>129.4</v>
      </c>
      <c r="Q99" s="19">
        <v>128.9</v>
      </c>
      <c r="R99" s="19">
        <v>125.2</v>
      </c>
      <c r="S99" s="19">
        <v>122.7</v>
      </c>
      <c r="T99" s="19">
        <v>120.8</v>
      </c>
      <c r="U99" s="19">
        <v>121.6</v>
      </c>
      <c r="V99" s="19">
        <v>122.3</v>
      </c>
      <c r="W99" s="19">
        <v>127.2</v>
      </c>
      <c r="X99" s="19">
        <v>127.2</v>
      </c>
      <c r="Y99" s="19">
        <v>125.7</v>
      </c>
      <c r="Z99" s="19">
        <v>126.7</v>
      </c>
      <c r="AA99" s="19">
        <v>129.4</v>
      </c>
      <c r="AB99" s="19">
        <v>132.19999999999999</v>
      </c>
      <c r="AC99" s="19">
        <v>137.5</v>
      </c>
      <c r="AD99" s="19">
        <v>133.5</v>
      </c>
      <c r="AE99" s="19">
        <v>135</v>
      </c>
      <c r="AF99" s="19">
        <v>132.80000000000001</v>
      </c>
      <c r="AG99" s="19">
        <v>126.5</v>
      </c>
      <c r="AH99" s="19">
        <v>122.6</v>
      </c>
      <c r="AI99" s="19">
        <v>123.1</v>
      </c>
      <c r="AJ99" s="19">
        <v>125.4</v>
      </c>
      <c r="AK99" s="19">
        <v>127.9</v>
      </c>
      <c r="AL99" s="19">
        <v>126.9</v>
      </c>
      <c r="AM99" s="19">
        <v>127.1</v>
      </c>
      <c r="AN99" s="19">
        <v>129.9</v>
      </c>
      <c r="AO99" s="19">
        <v>141.30000000000001</v>
      </c>
      <c r="AP99" s="19">
        <v>140.4</v>
      </c>
      <c r="AQ99" s="19">
        <v>136.4</v>
      </c>
      <c r="AR99" s="19">
        <v>135.19999999999999</v>
      </c>
      <c r="AS99" s="19">
        <v>136.19999999999999</v>
      </c>
      <c r="AT99" s="19">
        <v>141</v>
      </c>
      <c r="AU99" s="19">
        <v>141.9</v>
      </c>
      <c r="AV99" s="19">
        <v>139.1</v>
      </c>
      <c r="AW99" s="19">
        <v>135.4</v>
      </c>
      <c r="AX99" s="19">
        <v>130.80000000000001</v>
      </c>
      <c r="AY99" s="19">
        <v>131.19999999999999</v>
      </c>
      <c r="AZ99" s="19">
        <v>142</v>
      </c>
      <c r="BA99" s="19">
        <v>141.9</v>
      </c>
      <c r="BB99" s="19">
        <v>144.19999999999999</v>
      </c>
      <c r="BC99" s="19">
        <v>144.4</v>
      </c>
      <c r="BD99" s="19">
        <v>143.1</v>
      </c>
      <c r="BE99" s="19">
        <v>139.69999999999999</v>
      </c>
      <c r="BF99" s="19">
        <v>131.4</v>
      </c>
      <c r="BG99" s="19">
        <v>128</v>
      </c>
      <c r="BH99" s="19">
        <v>130</v>
      </c>
      <c r="BI99" s="19">
        <v>130.1</v>
      </c>
      <c r="BJ99" s="19">
        <v>128.80000000000001</v>
      </c>
      <c r="BK99" s="19">
        <v>128.69999999999999</v>
      </c>
      <c r="BL99" s="19">
        <v>129.9</v>
      </c>
      <c r="BM99" s="19">
        <v>127.4</v>
      </c>
      <c r="BN99" s="19">
        <v>126.2</v>
      </c>
      <c r="BO99" s="19">
        <v>125.7</v>
      </c>
      <c r="BP99" s="19">
        <v>127.1</v>
      </c>
      <c r="BQ99" s="19">
        <v>128</v>
      </c>
      <c r="BR99" s="19">
        <v>128</v>
      </c>
      <c r="BS99" s="19">
        <v>127.1</v>
      </c>
      <c r="BT99" s="19">
        <v>129.30000000000001</v>
      </c>
      <c r="BU99" s="19">
        <v>132.69999999999999</v>
      </c>
      <c r="BV99" s="19">
        <v>138.19999999999999</v>
      </c>
      <c r="BW99" s="19">
        <v>138.69999999999999</v>
      </c>
      <c r="BX99" s="19">
        <v>138.4</v>
      </c>
      <c r="BY99" s="19">
        <v>137.80000000000001</v>
      </c>
      <c r="BZ99" s="19">
        <v>137.30000000000001</v>
      </c>
      <c r="CA99" s="19">
        <v>138.1</v>
      </c>
      <c r="CB99" s="19">
        <v>140.1</v>
      </c>
      <c r="CC99" s="19">
        <v>138.5</v>
      </c>
      <c r="CD99" s="19">
        <v>137.6</v>
      </c>
      <c r="CE99" s="19">
        <v>140.69999999999999</v>
      </c>
      <c r="CF99" s="19">
        <v>140.9</v>
      </c>
      <c r="CG99" s="19">
        <v>144.1</v>
      </c>
      <c r="CH99" s="19">
        <v>146.9</v>
      </c>
      <c r="CI99" s="19">
        <v>145.5</v>
      </c>
      <c r="CJ99" s="19">
        <v>147.80000000000001</v>
      </c>
      <c r="CK99" s="19">
        <v>147.80000000000001</v>
      </c>
      <c r="CL99" s="19">
        <v>150</v>
      </c>
      <c r="CM99" s="19">
        <v>150.1</v>
      </c>
      <c r="CN99" s="19">
        <v>151.69999999999999</v>
      </c>
      <c r="CO99" s="19">
        <v>154.5</v>
      </c>
      <c r="CP99" s="19">
        <v>151.4</v>
      </c>
      <c r="CQ99" s="19">
        <v>149.6</v>
      </c>
      <c r="CR99" s="19">
        <v>152.9</v>
      </c>
      <c r="CS99" s="19">
        <v>157.1</v>
      </c>
      <c r="CT99" s="19">
        <v>153.69999999999999</v>
      </c>
      <c r="CU99" s="19">
        <v>149.69999999999999</v>
      </c>
      <c r="CV99" s="19">
        <v>150.6</v>
      </c>
      <c r="CW99" s="19">
        <v>153.6</v>
      </c>
      <c r="CX99" s="19">
        <v>154.80000000000001</v>
      </c>
      <c r="CY99" s="19">
        <v>154.1</v>
      </c>
      <c r="CZ99" s="19">
        <v>155.80000000000001</v>
      </c>
      <c r="DA99" s="19">
        <v>155.5</v>
      </c>
      <c r="DB99" s="19">
        <v>158</v>
      </c>
      <c r="DC99" s="19">
        <v>162</v>
      </c>
      <c r="DD99" s="19">
        <v>164.4</v>
      </c>
      <c r="DE99" s="19">
        <v>171</v>
      </c>
      <c r="DF99" s="19">
        <v>175.3</v>
      </c>
      <c r="DG99" s="19">
        <v>185</v>
      </c>
      <c r="DH99" s="19">
        <v>195.7</v>
      </c>
      <c r="DI99" s="19">
        <v>208.9</v>
      </c>
      <c r="DJ99" s="19">
        <v>211.7</v>
      </c>
      <c r="DK99" s="19">
        <v>216.9</v>
      </c>
      <c r="DL99" s="19">
        <v>239.6</v>
      </c>
      <c r="DM99" s="19">
        <v>235</v>
      </c>
      <c r="DN99" s="19">
        <v>199.7</v>
      </c>
      <c r="DO99" s="19">
        <v>202.3</v>
      </c>
      <c r="DP99" s="19">
        <v>210.1</v>
      </c>
      <c r="DQ99" s="19">
        <v>210.8</v>
      </c>
      <c r="DR99" s="19">
        <v>215.4</v>
      </c>
      <c r="DS99" s="19">
        <v>226.6</v>
      </c>
      <c r="DT99" s="19">
        <v>227.2</v>
      </c>
      <c r="DU99" s="19">
        <v>223.7</v>
      </c>
      <c r="DV99" s="19">
        <v>217.5</v>
      </c>
      <c r="DW99" s="19">
        <v>208.1</v>
      </c>
    </row>
    <row r="100" spans="1:127">
      <c r="A100" s="17" t="s">
        <v>793</v>
      </c>
      <c r="B100" s="17" t="s">
        <v>794</v>
      </c>
      <c r="C100" s="18">
        <v>0.26876</v>
      </c>
      <c r="D100" s="19">
        <v>112.5</v>
      </c>
      <c r="E100" s="19">
        <v>114</v>
      </c>
      <c r="F100" s="19">
        <v>113.9</v>
      </c>
      <c r="G100" s="19">
        <v>116.7</v>
      </c>
      <c r="H100" s="19">
        <v>122.9</v>
      </c>
      <c r="I100" s="19">
        <v>122</v>
      </c>
      <c r="J100" s="19">
        <v>121.5</v>
      </c>
      <c r="K100" s="19">
        <v>121.9</v>
      </c>
      <c r="L100" s="19">
        <v>125.8</v>
      </c>
      <c r="M100" s="19">
        <v>128.69999999999999</v>
      </c>
      <c r="N100" s="19">
        <v>125.3</v>
      </c>
      <c r="O100" s="19">
        <v>121.1</v>
      </c>
      <c r="P100" s="19">
        <v>124.7</v>
      </c>
      <c r="Q100" s="19">
        <v>122.2</v>
      </c>
      <c r="R100" s="19">
        <v>115.8</v>
      </c>
      <c r="S100" s="19">
        <v>110.3</v>
      </c>
      <c r="T100" s="19">
        <v>106.2</v>
      </c>
      <c r="U100" s="19">
        <v>107.1</v>
      </c>
      <c r="V100" s="19">
        <v>107.6</v>
      </c>
      <c r="W100" s="19">
        <v>104.7</v>
      </c>
      <c r="X100" s="19">
        <v>100.4</v>
      </c>
      <c r="Y100" s="19">
        <v>100.7</v>
      </c>
      <c r="Z100" s="19">
        <v>99.4</v>
      </c>
      <c r="AA100" s="19">
        <v>99.3</v>
      </c>
      <c r="AB100" s="19">
        <v>100.4</v>
      </c>
      <c r="AC100" s="19">
        <v>103.9</v>
      </c>
      <c r="AD100" s="19">
        <v>102.5</v>
      </c>
      <c r="AE100" s="19">
        <v>103.5</v>
      </c>
      <c r="AF100" s="19">
        <v>106.3</v>
      </c>
      <c r="AG100" s="19">
        <v>109.8</v>
      </c>
      <c r="AH100" s="19">
        <v>109</v>
      </c>
      <c r="AI100" s="19">
        <v>106.5</v>
      </c>
      <c r="AJ100" s="19">
        <v>105</v>
      </c>
      <c r="AK100" s="19">
        <v>110</v>
      </c>
      <c r="AL100" s="19">
        <v>111.1</v>
      </c>
      <c r="AM100" s="19">
        <v>115</v>
      </c>
      <c r="AN100" s="19">
        <v>119.7</v>
      </c>
      <c r="AO100" s="19">
        <v>127.3</v>
      </c>
      <c r="AP100" s="19">
        <v>135.69999999999999</v>
      </c>
      <c r="AQ100" s="19">
        <v>133.1</v>
      </c>
      <c r="AR100" s="19">
        <v>134.80000000000001</v>
      </c>
      <c r="AS100" s="19">
        <v>136.1</v>
      </c>
      <c r="AT100" s="19">
        <v>122.3</v>
      </c>
      <c r="AU100" s="19">
        <v>122.4</v>
      </c>
      <c r="AV100" s="19">
        <v>126</v>
      </c>
      <c r="AW100" s="19">
        <v>123.3</v>
      </c>
      <c r="AX100" s="19">
        <v>124.6</v>
      </c>
      <c r="AY100" s="19">
        <v>128.9</v>
      </c>
      <c r="AZ100" s="19">
        <v>139.1</v>
      </c>
      <c r="BA100" s="19">
        <v>143.4</v>
      </c>
      <c r="BB100" s="19">
        <v>146.1</v>
      </c>
      <c r="BC100" s="19">
        <v>150</v>
      </c>
      <c r="BD100" s="19">
        <v>145.5</v>
      </c>
      <c r="BE100" s="19">
        <v>140.30000000000001</v>
      </c>
      <c r="BF100" s="19">
        <v>132.30000000000001</v>
      </c>
      <c r="BG100" s="19">
        <v>126.4</v>
      </c>
      <c r="BH100" s="19">
        <v>131.5</v>
      </c>
      <c r="BI100" s="19">
        <v>134.1</v>
      </c>
      <c r="BJ100" s="19">
        <v>132.4</v>
      </c>
      <c r="BK100" s="19">
        <v>137.69999999999999</v>
      </c>
      <c r="BL100" s="19">
        <v>139.80000000000001</v>
      </c>
      <c r="BM100" s="19">
        <v>136.19999999999999</v>
      </c>
      <c r="BN100" s="19">
        <v>133.19999999999999</v>
      </c>
      <c r="BO100" s="19">
        <v>127.6</v>
      </c>
      <c r="BP100" s="19">
        <v>124.3</v>
      </c>
      <c r="BQ100" s="19">
        <v>118</v>
      </c>
      <c r="BR100" s="19">
        <v>116.9</v>
      </c>
      <c r="BS100" s="19">
        <v>117</v>
      </c>
      <c r="BT100" s="19">
        <v>113.9</v>
      </c>
      <c r="BU100" s="19">
        <v>113.4</v>
      </c>
      <c r="BV100" s="19">
        <v>114.9</v>
      </c>
      <c r="BW100" s="19">
        <v>114.3</v>
      </c>
      <c r="BX100" s="19">
        <v>109.6</v>
      </c>
      <c r="BY100" s="19">
        <v>107.5</v>
      </c>
      <c r="BZ100" s="19">
        <v>109.7</v>
      </c>
      <c r="CA100" s="19">
        <v>112.4</v>
      </c>
      <c r="CB100" s="19">
        <v>119.9</v>
      </c>
      <c r="CC100" s="19">
        <v>118.2</v>
      </c>
      <c r="CD100" s="19">
        <v>118.8</v>
      </c>
      <c r="CE100" s="19">
        <v>125.3</v>
      </c>
      <c r="CF100" s="19">
        <v>122.6</v>
      </c>
      <c r="CG100" s="19">
        <v>123.8</v>
      </c>
      <c r="CH100" s="19">
        <v>125.2</v>
      </c>
      <c r="CI100" s="19">
        <v>126.8</v>
      </c>
      <c r="CJ100" s="19">
        <v>129.5</v>
      </c>
      <c r="CK100" s="19">
        <v>134.5</v>
      </c>
      <c r="CL100" s="19">
        <v>140.30000000000001</v>
      </c>
      <c r="CM100" s="19">
        <v>147.1</v>
      </c>
      <c r="CN100" s="19">
        <v>149.6</v>
      </c>
      <c r="CO100" s="19">
        <v>150.19999999999999</v>
      </c>
      <c r="CP100" s="19">
        <v>148.80000000000001</v>
      </c>
      <c r="CQ100" s="19">
        <v>140.6</v>
      </c>
      <c r="CR100" s="19">
        <v>137.30000000000001</v>
      </c>
      <c r="CS100" s="19">
        <v>139</v>
      </c>
      <c r="CT100" s="19">
        <v>142.69999999999999</v>
      </c>
      <c r="CU100" s="19">
        <v>149.80000000000001</v>
      </c>
      <c r="CV100" s="19">
        <v>155.80000000000001</v>
      </c>
      <c r="CW100" s="19">
        <v>157.69999999999999</v>
      </c>
      <c r="CX100" s="19">
        <v>158.80000000000001</v>
      </c>
      <c r="CY100" s="19">
        <v>156.5</v>
      </c>
      <c r="CZ100" s="19">
        <v>154.19999999999999</v>
      </c>
      <c r="DA100" s="19">
        <v>145.5</v>
      </c>
      <c r="DB100" s="19">
        <v>145.1</v>
      </c>
      <c r="DC100" s="19">
        <v>146.30000000000001</v>
      </c>
      <c r="DD100" s="19">
        <v>149.1</v>
      </c>
      <c r="DE100" s="19">
        <v>156.4</v>
      </c>
      <c r="DF100" s="19">
        <v>162.1</v>
      </c>
      <c r="DG100" s="19">
        <v>170.4</v>
      </c>
      <c r="DH100" s="19">
        <v>167.7</v>
      </c>
      <c r="DI100" s="19">
        <v>163.4</v>
      </c>
      <c r="DJ100" s="19">
        <v>163.30000000000001</v>
      </c>
      <c r="DK100" s="19">
        <v>160</v>
      </c>
      <c r="DL100" s="19">
        <v>161.9</v>
      </c>
      <c r="DM100" s="19">
        <v>162.9</v>
      </c>
      <c r="DN100" s="19">
        <v>160.4</v>
      </c>
      <c r="DO100" s="19">
        <v>163.6</v>
      </c>
      <c r="DP100" s="19">
        <v>165.3</v>
      </c>
      <c r="DQ100" s="19">
        <v>167.3</v>
      </c>
      <c r="DR100" s="19">
        <v>165.7</v>
      </c>
      <c r="DS100" s="19">
        <v>169.1</v>
      </c>
      <c r="DT100" s="19">
        <v>171.2</v>
      </c>
      <c r="DU100" s="19">
        <v>174.3</v>
      </c>
      <c r="DV100" s="19">
        <v>171</v>
      </c>
      <c r="DW100" s="19">
        <v>172</v>
      </c>
    </row>
    <row r="101" spans="1:127">
      <c r="A101" s="17" t="s">
        <v>795</v>
      </c>
      <c r="B101" s="17" t="s">
        <v>796</v>
      </c>
      <c r="C101" s="18">
        <v>0.24914</v>
      </c>
      <c r="D101" s="19">
        <v>117.9</v>
      </c>
      <c r="E101" s="19">
        <v>118.4</v>
      </c>
      <c r="F101" s="19">
        <v>119.3</v>
      </c>
      <c r="G101" s="19">
        <v>129.5</v>
      </c>
      <c r="H101" s="19">
        <v>134.6</v>
      </c>
      <c r="I101" s="19">
        <v>136.69999999999999</v>
      </c>
      <c r="J101" s="19">
        <v>141</v>
      </c>
      <c r="K101" s="19">
        <v>142.19999999999999</v>
      </c>
      <c r="L101" s="19">
        <v>141.19999999999999</v>
      </c>
      <c r="M101" s="19">
        <v>138</v>
      </c>
      <c r="N101" s="19">
        <v>132.6</v>
      </c>
      <c r="O101" s="19">
        <v>121.6</v>
      </c>
      <c r="P101" s="19">
        <v>117.7</v>
      </c>
      <c r="Q101" s="19">
        <v>117.4</v>
      </c>
      <c r="R101" s="19">
        <v>117.4</v>
      </c>
      <c r="S101" s="19">
        <v>116.5</v>
      </c>
      <c r="T101" s="19">
        <v>116.9</v>
      </c>
      <c r="U101" s="19">
        <v>119</v>
      </c>
      <c r="V101" s="19">
        <v>120.1</v>
      </c>
      <c r="W101" s="19">
        <v>122.9</v>
      </c>
      <c r="X101" s="19">
        <v>122.7</v>
      </c>
      <c r="Y101" s="19">
        <v>120.4</v>
      </c>
      <c r="Z101" s="19">
        <v>119.3</v>
      </c>
      <c r="AA101" s="19">
        <v>118.5</v>
      </c>
      <c r="AB101" s="19">
        <v>116.9</v>
      </c>
      <c r="AC101" s="19">
        <v>115.9</v>
      </c>
      <c r="AD101" s="19">
        <v>117.7</v>
      </c>
      <c r="AE101" s="19">
        <v>121.1</v>
      </c>
      <c r="AF101" s="19">
        <v>121</v>
      </c>
      <c r="AG101" s="19">
        <v>122</v>
      </c>
      <c r="AH101" s="19">
        <v>122.3</v>
      </c>
      <c r="AI101" s="19">
        <v>124.3</v>
      </c>
      <c r="AJ101" s="19">
        <v>129.1</v>
      </c>
      <c r="AK101" s="19">
        <v>127.1</v>
      </c>
      <c r="AL101" s="19">
        <v>128</v>
      </c>
      <c r="AM101" s="19">
        <v>126.7</v>
      </c>
      <c r="AN101" s="19">
        <v>127.5</v>
      </c>
      <c r="AO101" s="19">
        <v>138.6</v>
      </c>
      <c r="AP101" s="19">
        <v>143</v>
      </c>
      <c r="AQ101" s="19">
        <v>143.80000000000001</v>
      </c>
      <c r="AR101" s="19">
        <v>145.1</v>
      </c>
      <c r="AS101" s="19">
        <v>148</v>
      </c>
      <c r="AT101" s="19">
        <v>158.80000000000001</v>
      </c>
      <c r="AU101" s="19">
        <v>163.19999999999999</v>
      </c>
      <c r="AV101" s="19">
        <v>161.30000000000001</v>
      </c>
      <c r="AW101" s="19">
        <v>154.30000000000001</v>
      </c>
      <c r="AX101" s="19">
        <v>135.30000000000001</v>
      </c>
      <c r="AY101" s="19">
        <v>132.30000000000001</v>
      </c>
      <c r="AZ101" s="19">
        <v>144.19999999999999</v>
      </c>
      <c r="BA101" s="19">
        <v>147.4</v>
      </c>
      <c r="BB101" s="19">
        <v>150.80000000000001</v>
      </c>
      <c r="BC101" s="19">
        <v>155</v>
      </c>
      <c r="BD101" s="19">
        <v>155.9</v>
      </c>
      <c r="BE101" s="19">
        <v>155.5</v>
      </c>
      <c r="BF101" s="19">
        <v>152.80000000000001</v>
      </c>
      <c r="BG101" s="19">
        <v>153.5</v>
      </c>
      <c r="BH101" s="19">
        <v>151.19999999999999</v>
      </c>
      <c r="BI101" s="19">
        <v>147.69999999999999</v>
      </c>
      <c r="BJ101" s="19">
        <v>143.4</v>
      </c>
      <c r="BK101" s="19">
        <v>135.30000000000001</v>
      </c>
      <c r="BL101" s="19">
        <v>130.6</v>
      </c>
      <c r="BM101" s="19">
        <v>130.69999999999999</v>
      </c>
      <c r="BN101" s="19">
        <v>129.9</v>
      </c>
      <c r="BO101" s="19">
        <v>131</v>
      </c>
      <c r="BP101" s="19">
        <v>133.30000000000001</v>
      </c>
      <c r="BQ101" s="19">
        <v>134.6</v>
      </c>
      <c r="BR101" s="19">
        <v>134.19999999999999</v>
      </c>
      <c r="BS101" s="19">
        <v>135.6</v>
      </c>
      <c r="BT101" s="19">
        <v>138.19999999999999</v>
      </c>
      <c r="BU101" s="19">
        <v>137.6</v>
      </c>
      <c r="BV101" s="19">
        <v>136.80000000000001</v>
      </c>
      <c r="BW101" s="19">
        <v>136.1</v>
      </c>
      <c r="BX101" s="19">
        <v>136.80000000000001</v>
      </c>
      <c r="BY101" s="19">
        <v>136.9</v>
      </c>
      <c r="BZ101" s="19">
        <v>137.4</v>
      </c>
      <c r="CA101" s="19">
        <v>140.80000000000001</v>
      </c>
      <c r="CB101" s="19">
        <v>143.80000000000001</v>
      </c>
      <c r="CC101" s="19">
        <v>145.6</v>
      </c>
      <c r="CD101" s="19">
        <v>145.80000000000001</v>
      </c>
      <c r="CE101" s="19">
        <v>146.6</v>
      </c>
      <c r="CF101" s="19">
        <v>145.69999999999999</v>
      </c>
      <c r="CG101" s="19">
        <v>144.5</v>
      </c>
      <c r="CH101" s="19">
        <v>143.30000000000001</v>
      </c>
      <c r="CI101" s="19">
        <v>139.4</v>
      </c>
      <c r="CJ101" s="19">
        <v>138.19999999999999</v>
      </c>
      <c r="CK101" s="19">
        <v>139.19999999999999</v>
      </c>
      <c r="CL101" s="19">
        <v>141.5</v>
      </c>
      <c r="CM101" s="19">
        <v>141.9</v>
      </c>
      <c r="CN101" s="19">
        <v>143.19999999999999</v>
      </c>
      <c r="CO101" s="19">
        <v>144</v>
      </c>
      <c r="CP101" s="19">
        <v>144.9</v>
      </c>
      <c r="CQ101" s="19">
        <v>146.5</v>
      </c>
      <c r="CR101" s="19">
        <v>150.1</v>
      </c>
      <c r="CS101" s="19">
        <v>152.9</v>
      </c>
      <c r="CT101" s="19">
        <v>150.5</v>
      </c>
      <c r="CU101" s="19">
        <v>148.19999999999999</v>
      </c>
      <c r="CV101" s="19">
        <v>147.30000000000001</v>
      </c>
      <c r="CW101" s="19">
        <v>148.6</v>
      </c>
      <c r="CX101" s="19">
        <v>151.9</v>
      </c>
      <c r="CY101" s="19">
        <v>154.6</v>
      </c>
      <c r="CZ101" s="19">
        <v>159.30000000000001</v>
      </c>
      <c r="DA101" s="19">
        <v>164</v>
      </c>
      <c r="DB101" s="19">
        <v>166.4</v>
      </c>
      <c r="DC101" s="19">
        <v>171.9</v>
      </c>
      <c r="DD101" s="19">
        <v>171.3</v>
      </c>
      <c r="DE101" s="19">
        <v>177.5</v>
      </c>
      <c r="DF101" s="19">
        <v>178.9</v>
      </c>
      <c r="DG101" s="19">
        <v>172.9</v>
      </c>
      <c r="DH101" s="19">
        <v>181.1</v>
      </c>
      <c r="DI101" s="19">
        <v>196</v>
      </c>
      <c r="DJ101" s="19">
        <v>200.2</v>
      </c>
      <c r="DK101" s="19">
        <v>202.3</v>
      </c>
      <c r="DL101" s="19">
        <v>210.9</v>
      </c>
      <c r="DM101" s="19">
        <v>219.1</v>
      </c>
      <c r="DN101" s="19">
        <v>224</v>
      </c>
      <c r="DO101" s="19">
        <v>225.1</v>
      </c>
      <c r="DP101" s="19">
        <v>222.8</v>
      </c>
      <c r="DQ101" s="19">
        <v>216.8</v>
      </c>
      <c r="DR101" s="19">
        <v>216.6</v>
      </c>
      <c r="DS101" s="19">
        <v>210.9</v>
      </c>
      <c r="DT101" s="19">
        <v>208.3</v>
      </c>
      <c r="DU101" s="19">
        <v>210.8</v>
      </c>
      <c r="DV101" s="19">
        <v>206</v>
      </c>
      <c r="DW101" s="19">
        <v>204</v>
      </c>
    </row>
    <row r="102" spans="1:127">
      <c r="A102" s="17" t="s">
        <v>797</v>
      </c>
      <c r="B102" s="17" t="s">
        <v>798</v>
      </c>
      <c r="C102" s="18">
        <v>1.106E-2</v>
      </c>
      <c r="D102" s="19">
        <v>101.2</v>
      </c>
      <c r="E102" s="19">
        <v>101.5</v>
      </c>
      <c r="F102" s="19">
        <v>102.5</v>
      </c>
      <c r="G102" s="19">
        <v>110.7</v>
      </c>
      <c r="H102" s="19">
        <v>115</v>
      </c>
      <c r="I102" s="19">
        <v>112.5</v>
      </c>
      <c r="J102" s="19">
        <v>114</v>
      </c>
      <c r="K102" s="19">
        <v>111.9</v>
      </c>
      <c r="L102" s="19">
        <v>110.8</v>
      </c>
      <c r="M102" s="19">
        <v>106.5</v>
      </c>
      <c r="N102" s="19">
        <v>106.1</v>
      </c>
      <c r="O102" s="19">
        <v>112</v>
      </c>
      <c r="P102" s="19">
        <v>112</v>
      </c>
      <c r="Q102" s="19">
        <v>114.4</v>
      </c>
      <c r="R102" s="19">
        <v>115.9</v>
      </c>
      <c r="S102" s="19">
        <v>119.1</v>
      </c>
      <c r="T102" s="19">
        <v>123.6</v>
      </c>
      <c r="U102" s="19">
        <v>120.4</v>
      </c>
      <c r="V102" s="19">
        <v>118.7</v>
      </c>
      <c r="W102" s="19">
        <v>115.7</v>
      </c>
      <c r="X102" s="19">
        <v>112.9</v>
      </c>
      <c r="Y102" s="19">
        <v>115.7</v>
      </c>
      <c r="Z102" s="19">
        <v>114.2</v>
      </c>
      <c r="AA102" s="19">
        <v>111.7</v>
      </c>
      <c r="AB102" s="19">
        <v>114.9</v>
      </c>
      <c r="AC102" s="19">
        <v>115.5</v>
      </c>
      <c r="AD102" s="19">
        <v>120.9</v>
      </c>
      <c r="AE102" s="19">
        <v>122.8</v>
      </c>
      <c r="AF102" s="19">
        <v>132.6</v>
      </c>
      <c r="AG102" s="19">
        <v>125.2</v>
      </c>
      <c r="AH102" s="19">
        <v>120.7</v>
      </c>
      <c r="AI102" s="19">
        <v>114.5</v>
      </c>
      <c r="AJ102" s="19">
        <v>111.2</v>
      </c>
      <c r="AK102" s="19">
        <v>107.7</v>
      </c>
      <c r="AL102" s="19">
        <v>108.5</v>
      </c>
      <c r="AM102" s="19">
        <v>113.8</v>
      </c>
      <c r="AN102" s="19">
        <v>119.4</v>
      </c>
      <c r="AO102" s="19">
        <v>122.6</v>
      </c>
      <c r="AP102" s="19">
        <v>125</v>
      </c>
      <c r="AQ102" s="19">
        <v>129.80000000000001</v>
      </c>
      <c r="AR102" s="19">
        <v>131.1</v>
      </c>
      <c r="AS102" s="19">
        <v>141.4</v>
      </c>
      <c r="AT102" s="19">
        <v>146.19999999999999</v>
      </c>
      <c r="AU102" s="19">
        <v>136.80000000000001</v>
      </c>
      <c r="AV102" s="19">
        <v>140.69999999999999</v>
      </c>
      <c r="AW102" s="19">
        <v>145.30000000000001</v>
      </c>
      <c r="AX102" s="19">
        <v>148.19999999999999</v>
      </c>
      <c r="AY102" s="19">
        <v>150.30000000000001</v>
      </c>
      <c r="AZ102" s="19">
        <v>157.19999999999999</v>
      </c>
      <c r="BA102" s="19">
        <v>156.80000000000001</v>
      </c>
      <c r="BB102" s="19">
        <v>164</v>
      </c>
      <c r="BC102" s="19">
        <v>167.8</v>
      </c>
      <c r="BD102" s="19">
        <v>166.6</v>
      </c>
      <c r="BE102" s="19">
        <v>164.4</v>
      </c>
      <c r="BF102" s="19">
        <v>161.80000000000001</v>
      </c>
      <c r="BG102" s="19">
        <v>154</v>
      </c>
      <c r="BH102" s="19">
        <v>156.30000000000001</v>
      </c>
      <c r="BI102" s="19">
        <v>159</v>
      </c>
      <c r="BJ102" s="19">
        <v>157.9</v>
      </c>
      <c r="BK102" s="19">
        <v>156.5</v>
      </c>
      <c r="BL102" s="19">
        <v>154.5</v>
      </c>
      <c r="BM102" s="19">
        <v>148.1</v>
      </c>
      <c r="BN102" s="19">
        <v>145.4</v>
      </c>
      <c r="BO102" s="19">
        <v>143.5</v>
      </c>
      <c r="BP102" s="19">
        <v>142.6</v>
      </c>
      <c r="BQ102" s="19">
        <v>142.9</v>
      </c>
      <c r="BR102" s="19">
        <v>138.9</v>
      </c>
      <c r="BS102" s="19">
        <v>141.4</v>
      </c>
      <c r="BT102" s="19">
        <v>144.80000000000001</v>
      </c>
      <c r="BU102" s="19">
        <v>143.4</v>
      </c>
      <c r="BV102" s="19">
        <v>141.9</v>
      </c>
      <c r="BW102" s="19">
        <v>137.69999999999999</v>
      </c>
      <c r="BX102" s="19">
        <v>134.4</v>
      </c>
      <c r="BY102" s="19">
        <v>133.9</v>
      </c>
      <c r="BZ102" s="19">
        <v>136.6</v>
      </c>
      <c r="CA102" s="19">
        <v>138.5</v>
      </c>
      <c r="CB102" s="19">
        <v>140.30000000000001</v>
      </c>
      <c r="CC102" s="19">
        <v>141.1</v>
      </c>
      <c r="CD102" s="19">
        <v>141.80000000000001</v>
      </c>
      <c r="CE102" s="19">
        <v>139.5</v>
      </c>
      <c r="CF102" s="19">
        <v>140.19999999999999</v>
      </c>
      <c r="CG102" s="19">
        <v>140.80000000000001</v>
      </c>
      <c r="CH102" s="19">
        <v>143.4</v>
      </c>
      <c r="CI102" s="19">
        <v>142.80000000000001</v>
      </c>
      <c r="CJ102" s="19">
        <v>146.5</v>
      </c>
      <c r="CK102" s="19">
        <v>148</v>
      </c>
      <c r="CL102" s="19">
        <v>149.19999999999999</v>
      </c>
      <c r="CM102" s="19">
        <v>153.1</v>
      </c>
      <c r="CN102" s="19">
        <v>153</v>
      </c>
      <c r="CO102" s="19">
        <v>152.4</v>
      </c>
      <c r="CP102" s="19">
        <v>152.69999999999999</v>
      </c>
      <c r="CQ102" s="19">
        <v>147</v>
      </c>
      <c r="CR102" s="19">
        <v>149.4</v>
      </c>
      <c r="CS102" s="19">
        <v>149</v>
      </c>
      <c r="CT102" s="19">
        <v>143.5</v>
      </c>
      <c r="CU102" s="19">
        <v>152.6</v>
      </c>
      <c r="CV102" s="19">
        <v>152.9</v>
      </c>
      <c r="CW102" s="19">
        <v>154.30000000000001</v>
      </c>
      <c r="CX102" s="19">
        <v>160.19999999999999</v>
      </c>
      <c r="CY102" s="19">
        <v>158.69999999999999</v>
      </c>
      <c r="CZ102" s="19">
        <v>159.19999999999999</v>
      </c>
      <c r="DA102" s="19">
        <v>159.69999999999999</v>
      </c>
      <c r="DB102" s="19">
        <v>159.5</v>
      </c>
      <c r="DC102" s="19">
        <v>159.5</v>
      </c>
      <c r="DD102" s="19">
        <v>159.30000000000001</v>
      </c>
      <c r="DE102" s="19">
        <v>159.5</v>
      </c>
      <c r="DF102" s="19">
        <v>159.69999999999999</v>
      </c>
      <c r="DG102" s="19">
        <v>162.69999999999999</v>
      </c>
      <c r="DH102" s="19">
        <v>163.19999999999999</v>
      </c>
      <c r="DI102" s="19">
        <v>162.80000000000001</v>
      </c>
      <c r="DJ102" s="19">
        <v>164.5</v>
      </c>
      <c r="DK102" s="19">
        <v>172</v>
      </c>
      <c r="DL102" s="19">
        <v>177.3</v>
      </c>
      <c r="DM102" s="19">
        <v>182.3</v>
      </c>
      <c r="DN102" s="19">
        <v>182.3</v>
      </c>
      <c r="DO102" s="19">
        <v>181.1</v>
      </c>
      <c r="DP102" s="19">
        <v>182.9</v>
      </c>
      <c r="DQ102" s="19">
        <v>187.5</v>
      </c>
      <c r="DR102" s="19">
        <v>193.8</v>
      </c>
      <c r="DS102" s="19">
        <v>192.9</v>
      </c>
      <c r="DT102" s="19">
        <v>194</v>
      </c>
      <c r="DU102" s="19">
        <v>192.5</v>
      </c>
      <c r="DV102" s="19">
        <v>186.6</v>
      </c>
      <c r="DW102" s="19">
        <v>180.9</v>
      </c>
    </row>
    <row r="103" spans="1:127">
      <c r="A103" s="17" t="s">
        <v>799</v>
      </c>
      <c r="B103" s="17" t="s">
        <v>800</v>
      </c>
      <c r="C103" s="18">
        <v>7.3099999999999998E-2</v>
      </c>
      <c r="D103" s="19">
        <v>84.3</v>
      </c>
      <c r="E103" s="19">
        <v>79.5</v>
      </c>
      <c r="F103" s="19">
        <v>80.2</v>
      </c>
      <c r="G103" s="19">
        <v>78.8</v>
      </c>
      <c r="H103" s="19">
        <v>78.099999999999994</v>
      </c>
      <c r="I103" s="19">
        <v>79.3</v>
      </c>
      <c r="J103" s="19">
        <v>78.3</v>
      </c>
      <c r="K103" s="19">
        <v>79.3</v>
      </c>
      <c r="L103" s="19">
        <v>82.1</v>
      </c>
      <c r="M103" s="19">
        <v>85.5</v>
      </c>
      <c r="N103" s="19">
        <v>82.5</v>
      </c>
      <c r="O103" s="19">
        <v>81.5</v>
      </c>
      <c r="P103" s="19">
        <v>81</v>
      </c>
      <c r="Q103" s="19">
        <v>79.7</v>
      </c>
      <c r="R103" s="19">
        <v>83.5</v>
      </c>
      <c r="S103" s="19">
        <v>85.3</v>
      </c>
      <c r="T103" s="19">
        <v>91.7</v>
      </c>
      <c r="U103" s="19">
        <v>94.8</v>
      </c>
      <c r="V103" s="19">
        <v>109.6</v>
      </c>
      <c r="W103" s="19">
        <v>112.4</v>
      </c>
      <c r="X103" s="19">
        <v>112.8</v>
      </c>
      <c r="Y103" s="19">
        <v>116.8</v>
      </c>
      <c r="Z103" s="19">
        <v>121.6</v>
      </c>
      <c r="AA103" s="19">
        <v>127.6</v>
      </c>
      <c r="AB103" s="19">
        <v>141.80000000000001</v>
      </c>
      <c r="AC103" s="19">
        <v>150</v>
      </c>
      <c r="AD103" s="19">
        <v>147.9</v>
      </c>
      <c r="AE103" s="19">
        <v>152</v>
      </c>
      <c r="AF103" s="19">
        <v>172.1</v>
      </c>
      <c r="AG103" s="19">
        <v>170</v>
      </c>
      <c r="AH103" s="19">
        <v>160.9</v>
      </c>
      <c r="AI103" s="19">
        <v>153.19999999999999</v>
      </c>
      <c r="AJ103" s="19">
        <v>148.5</v>
      </c>
      <c r="AK103" s="19">
        <v>162.69999999999999</v>
      </c>
      <c r="AL103" s="19">
        <v>161.9</v>
      </c>
      <c r="AM103" s="19">
        <v>162</v>
      </c>
      <c r="AN103" s="19">
        <v>161.9</v>
      </c>
      <c r="AO103" s="19">
        <v>154.4</v>
      </c>
      <c r="AP103" s="19">
        <v>145.5</v>
      </c>
      <c r="AQ103" s="19">
        <v>134.4</v>
      </c>
      <c r="AR103" s="19">
        <v>143.80000000000001</v>
      </c>
      <c r="AS103" s="19">
        <v>139.6</v>
      </c>
      <c r="AT103" s="19">
        <v>135.1</v>
      </c>
      <c r="AU103" s="19">
        <v>130.19999999999999</v>
      </c>
      <c r="AV103" s="19">
        <v>118.7</v>
      </c>
      <c r="AW103" s="19">
        <v>112.3</v>
      </c>
      <c r="AX103" s="19">
        <v>109.7</v>
      </c>
      <c r="AY103" s="19">
        <v>103.9</v>
      </c>
      <c r="AZ103" s="19">
        <v>103.9</v>
      </c>
      <c r="BA103" s="19">
        <v>102.3</v>
      </c>
      <c r="BB103" s="19">
        <v>100.6</v>
      </c>
      <c r="BC103" s="19">
        <v>99.5</v>
      </c>
      <c r="BD103" s="19">
        <v>105.2</v>
      </c>
      <c r="BE103" s="19">
        <v>107.6</v>
      </c>
      <c r="BF103" s="19">
        <v>109.1</v>
      </c>
      <c r="BG103" s="19">
        <v>110</v>
      </c>
      <c r="BH103" s="19">
        <v>114.6</v>
      </c>
      <c r="BI103" s="19">
        <v>121.6</v>
      </c>
      <c r="BJ103" s="19">
        <v>130.30000000000001</v>
      </c>
      <c r="BK103" s="19">
        <v>128.30000000000001</v>
      </c>
      <c r="BL103" s="19">
        <v>134.6</v>
      </c>
      <c r="BM103" s="19">
        <v>132.1</v>
      </c>
      <c r="BN103" s="19">
        <v>145.80000000000001</v>
      </c>
      <c r="BO103" s="19">
        <v>152</v>
      </c>
      <c r="BP103" s="19">
        <v>168.5</v>
      </c>
      <c r="BQ103" s="19">
        <v>188.6</v>
      </c>
      <c r="BR103" s="19">
        <v>189.8</v>
      </c>
      <c r="BS103" s="19">
        <v>195.4</v>
      </c>
      <c r="BT103" s="19">
        <v>210.1</v>
      </c>
      <c r="BU103" s="19">
        <v>215.5</v>
      </c>
      <c r="BV103" s="19">
        <v>214.4</v>
      </c>
      <c r="BW103" s="19">
        <v>209.4</v>
      </c>
      <c r="BX103" s="19">
        <v>215.3</v>
      </c>
      <c r="BY103" s="19">
        <v>226.1</v>
      </c>
      <c r="BZ103" s="19">
        <v>222.2</v>
      </c>
      <c r="CA103" s="19">
        <v>218.1</v>
      </c>
      <c r="CB103" s="19">
        <v>218.7</v>
      </c>
      <c r="CC103" s="19">
        <v>212.2</v>
      </c>
      <c r="CD103" s="19">
        <v>199</v>
      </c>
      <c r="CE103" s="19">
        <v>191.2</v>
      </c>
      <c r="CF103" s="19">
        <v>198.3</v>
      </c>
      <c r="CG103" s="19">
        <v>209.6</v>
      </c>
      <c r="CH103" s="19">
        <v>206.7</v>
      </c>
      <c r="CI103" s="19">
        <v>204.2</v>
      </c>
      <c r="CJ103" s="19">
        <v>198.6</v>
      </c>
      <c r="CK103" s="19">
        <v>192.3</v>
      </c>
      <c r="CL103" s="19">
        <v>187.3</v>
      </c>
      <c r="CM103" s="19">
        <v>186.6</v>
      </c>
      <c r="CN103" s="19">
        <v>190.8</v>
      </c>
      <c r="CO103" s="19">
        <v>191.2</v>
      </c>
      <c r="CP103" s="19">
        <v>191.2</v>
      </c>
      <c r="CQ103" s="19">
        <v>189.1</v>
      </c>
      <c r="CR103" s="19">
        <v>186.4</v>
      </c>
      <c r="CS103" s="19">
        <v>186</v>
      </c>
      <c r="CT103" s="19">
        <v>186.3</v>
      </c>
      <c r="CU103" s="19">
        <v>184.1</v>
      </c>
      <c r="CV103" s="19">
        <v>184.2</v>
      </c>
      <c r="CW103" s="19">
        <v>181.4</v>
      </c>
      <c r="CX103" s="19">
        <v>179.1</v>
      </c>
      <c r="CY103" s="19">
        <v>180.7</v>
      </c>
      <c r="CZ103" s="19">
        <v>184.7</v>
      </c>
      <c r="DA103" s="19">
        <v>187.8</v>
      </c>
      <c r="DB103" s="19">
        <v>192.4</v>
      </c>
      <c r="DC103" s="19">
        <v>195.9</v>
      </c>
      <c r="DD103" s="19">
        <v>205.9</v>
      </c>
      <c r="DE103" s="19">
        <v>206.4</v>
      </c>
      <c r="DF103" s="19">
        <v>210.2</v>
      </c>
      <c r="DG103" s="19">
        <v>219.6</v>
      </c>
      <c r="DH103" s="19">
        <v>218.5</v>
      </c>
      <c r="DI103" s="19">
        <v>215.2</v>
      </c>
      <c r="DJ103" s="19">
        <v>217.2</v>
      </c>
      <c r="DK103" s="19">
        <v>211.5</v>
      </c>
      <c r="DL103" s="19">
        <v>209</v>
      </c>
      <c r="DM103" s="19">
        <v>208.4</v>
      </c>
      <c r="DN103" s="19">
        <v>207.3</v>
      </c>
      <c r="DO103" s="19">
        <v>206.5</v>
      </c>
      <c r="DP103" s="19">
        <v>206.9</v>
      </c>
      <c r="DQ103" s="19">
        <v>205.7</v>
      </c>
      <c r="DR103" s="19">
        <v>204.9</v>
      </c>
      <c r="DS103" s="19">
        <v>202.6</v>
      </c>
      <c r="DT103" s="19">
        <v>200</v>
      </c>
      <c r="DU103" s="19">
        <v>195.8</v>
      </c>
      <c r="DV103" s="19">
        <v>185.8</v>
      </c>
      <c r="DW103" s="19">
        <v>184.1</v>
      </c>
    </row>
    <row r="104" spans="1:127">
      <c r="A104" s="17" t="s">
        <v>801</v>
      </c>
      <c r="B104" s="17" t="s">
        <v>802</v>
      </c>
      <c r="C104" s="18">
        <v>1.201E-2</v>
      </c>
      <c r="D104" s="19">
        <v>123.7</v>
      </c>
      <c r="E104" s="19">
        <v>122.1</v>
      </c>
      <c r="F104" s="19">
        <v>120.4</v>
      </c>
      <c r="G104" s="19">
        <v>125.6</v>
      </c>
      <c r="H104" s="19">
        <v>134.80000000000001</v>
      </c>
      <c r="I104" s="19">
        <v>137.9</v>
      </c>
      <c r="J104" s="19">
        <v>138.1</v>
      </c>
      <c r="K104" s="19">
        <v>143.30000000000001</v>
      </c>
      <c r="L104" s="19">
        <v>149.69999999999999</v>
      </c>
      <c r="M104" s="19">
        <v>159.30000000000001</v>
      </c>
      <c r="N104" s="19">
        <v>161.19999999999999</v>
      </c>
      <c r="O104" s="19">
        <v>161.6</v>
      </c>
      <c r="P104" s="19">
        <v>160.5</v>
      </c>
      <c r="Q104" s="19">
        <v>155.19999999999999</v>
      </c>
      <c r="R104" s="19">
        <v>155</v>
      </c>
      <c r="S104" s="19">
        <v>157.19999999999999</v>
      </c>
      <c r="T104" s="19">
        <v>157.19999999999999</v>
      </c>
      <c r="U104" s="19">
        <v>159.6</v>
      </c>
      <c r="V104" s="19">
        <v>149.69999999999999</v>
      </c>
      <c r="W104" s="19">
        <v>159.69999999999999</v>
      </c>
      <c r="X104" s="19">
        <v>164.5</v>
      </c>
      <c r="Y104" s="19">
        <v>147.80000000000001</v>
      </c>
      <c r="Z104" s="19">
        <v>142.5</v>
      </c>
      <c r="AA104" s="19">
        <v>145.4</v>
      </c>
      <c r="AB104" s="19">
        <v>147.1</v>
      </c>
      <c r="AC104" s="19">
        <v>140.80000000000001</v>
      </c>
      <c r="AD104" s="19">
        <v>138.69999999999999</v>
      </c>
      <c r="AE104" s="19">
        <v>138.5</v>
      </c>
      <c r="AF104" s="19">
        <v>141.9</v>
      </c>
      <c r="AG104" s="19">
        <v>136.80000000000001</v>
      </c>
      <c r="AH104" s="19">
        <v>136</v>
      </c>
      <c r="AI104" s="19">
        <v>130.19999999999999</v>
      </c>
      <c r="AJ104" s="19">
        <v>127.6</v>
      </c>
      <c r="AK104" s="19">
        <v>125.5</v>
      </c>
      <c r="AL104" s="19">
        <v>121.9</v>
      </c>
      <c r="AM104" s="19">
        <v>119.8</v>
      </c>
      <c r="AN104" s="19">
        <v>116.3</v>
      </c>
      <c r="AO104" s="19">
        <v>112.9</v>
      </c>
      <c r="AP104" s="19">
        <v>116.1</v>
      </c>
      <c r="AQ104" s="19">
        <v>116.1</v>
      </c>
      <c r="AR104" s="19">
        <v>114.6</v>
      </c>
      <c r="AS104" s="19">
        <v>110.5</v>
      </c>
      <c r="AT104" s="19">
        <v>110.1</v>
      </c>
      <c r="AU104" s="19">
        <v>109.5</v>
      </c>
      <c r="AV104" s="19">
        <v>108</v>
      </c>
      <c r="AW104" s="19">
        <v>108.5</v>
      </c>
      <c r="AX104" s="19">
        <v>105.7</v>
      </c>
      <c r="AY104" s="19">
        <v>104.7</v>
      </c>
      <c r="AZ104" s="19">
        <v>119.2</v>
      </c>
      <c r="BA104" s="19">
        <v>119.6</v>
      </c>
      <c r="BB104" s="19">
        <v>117.2</v>
      </c>
      <c r="BC104" s="19">
        <v>116</v>
      </c>
      <c r="BD104" s="19">
        <v>123.7</v>
      </c>
      <c r="BE104" s="19">
        <v>122.6</v>
      </c>
      <c r="BF104" s="19">
        <v>118.5</v>
      </c>
      <c r="BG104" s="19">
        <v>118.8</v>
      </c>
      <c r="BH104" s="19">
        <v>117.3</v>
      </c>
      <c r="BI104" s="19">
        <v>116.4</v>
      </c>
      <c r="BJ104" s="19">
        <v>117.8</v>
      </c>
      <c r="BK104" s="19">
        <v>115.6</v>
      </c>
      <c r="BL104" s="19">
        <v>116.4</v>
      </c>
      <c r="BM104" s="19">
        <v>116.3</v>
      </c>
      <c r="BN104" s="19">
        <v>114.3</v>
      </c>
      <c r="BO104" s="19">
        <v>113.2</v>
      </c>
      <c r="BP104" s="19">
        <v>115.9</v>
      </c>
      <c r="BQ104" s="19">
        <v>119.7</v>
      </c>
      <c r="BR104" s="19">
        <v>118.5</v>
      </c>
      <c r="BS104" s="19">
        <v>120.4</v>
      </c>
      <c r="BT104" s="19">
        <v>128.30000000000001</v>
      </c>
      <c r="BU104" s="19">
        <v>132.19999999999999</v>
      </c>
      <c r="BV104" s="19">
        <v>133.4</v>
      </c>
      <c r="BW104" s="19">
        <v>130.1</v>
      </c>
      <c r="BX104" s="19">
        <v>128.1</v>
      </c>
      <c r="BY104" s="19">
        <v>126.8</v>
      </c>
      <c r="BZ104" s="19">
        <v>128.1</v>
      </c>
      <c r="CA104" s="19">
        <v>130</v>
      </c>
      <c r="CB104" s="19">
        <v>133.9</v>
      </c>
      <c r="CC104" s="19">
        <v>141.30000000000001</v>
      </c>
      <c r="CD104" s="19">
        <v>150.1</v>
      </c>
      <c r="CE104" s="19">
        <v>160.80000000000001</v>
      </c>
      <c r="CF104" s="19">
        <v>168.8</v>
      </c>
      <c r="CG104" s="19">
        <v>171</v>
      </c>
      <c r="CH104" s="19">
        <v>174.4</v>
      </c>
      <c r="CI104" s="19">
        <v>170.3</v>
      </c>
      <c r="CJ104" s="19">
        <v>167.3</v>
      </c>
      <c r="CK104" s="19">
        <v>165.6</v>
      </c>
      <c r="CL104" s="19">
        <v>160.69999999999999</v>
      </c>
      <c r="CM104" s="19">
        <v>165</v>
      </c>
      <c r="CN104" s="19">
        <v>169</v>
      </c>
      <c r="CO104" s="19">
        <v>173.2</v>
      </c>
      <c r="CP104" s="19">
        <v>177.8</v>
      </c>
      <c r="CQ104" s="19">
        <v>178.8</v>
      </c>
      <c r="CR104" s="19">
        <v>182</v>
      </c>
      <c r="CS104" s="19">
        <v>184.7</v>
      </c>
      <c r="CT104" s="19">
        <v>188.7</v>
      </c>
      <c r="CU104" s="19">
        <v>189.8</v>
      </c>
      <c r="CV104" s="19">
        <v>191.6</v>
      </c>
      <c r="CW104" s="19">
        <v>193.8</v>
      </c>
      <c r="CX104" s="19">
        <v>194</v>
      </c>
      <c r="CY104" s="19">
        <v>191.7</v>
      </c>
      <c r="CZ104" s="19">
        <v>188.6</v>
      </c>
      <c r="DA104" s="19">
        <v>182.3</v>
      </c>
      <c r="DB104" s="19">
        <v>176.2</v>
      </c>
      <c r="DC104" s="19">
        <v>171.3</v>
      </c>
      <c r="DD104" s="19">
        <v>175</v>
      </c>
      <c r="DE104" s="19">
        <v>173</v>
      </c>
      <c r="DF104" s="19">
        <v>174.1</v>
      </c>
      <c r="DG104" s="19">
        <v>176</v>
      </c>
      <c r="DH104" s="19">
        <v>178.6</v>
      </c>
      <c r="DI104" s="19">
        <v>175.9</v>
      </c>
      <c r="DJ104" s="19">
        <v>179</v>
      </c>
      <c r="DK104" s="19">
        <v>177.4</v>
      </c>
      <c r="DL104" s="19">
        <v>182.1</v>
      </c>
      <c r="DM104" s="19">
        <v>183</v>
      </c>
      <c r="DN104" s="19">
        <v>184.9</v>
      </c>
      <c r="DO104" s="19">
        <v>187.4</v>
      </c>
      <c r="DP104" s="19">
        <v>187.4</v>
      </c>
      <c r="DQ104" s="19">
        <v>184.5</v>
      </c>
      <c r="DR104" s="19">
        <v>184.4</v>
      </c>
      <c r="DS104" s="19">
        <v>186.3</v>
      </c>
      <c r="DT104" s="19">
        <v>187.2</v>
      </c>
      <c r="DU104" s="19">
        <v>189.1</v>
      </c>
      <c r="DV104" s="19">
        <v>184.6</v>
      </c>
      <c r="DW104" s="19">
        <v>177.4</v>
      </c>
    </row>
    <row r="105" spans="1:127">
      <c r="A105" s="17" t="s">
        <v>803</v>
      </c>
      <c r="B105" s="17" t="s">
        <v>804</v>
      </c>
      <c r="C105" s="18">
        <v>6.4000000000000003E-3</v>
      </c>
      <c r="D105" s="19">
        <v>114.7</v>
      </c>
      <c r="E105" s="19">
        <v>115.1</v>
      </c>
      <c r="F105" s="19">
        <v>114.8</v>
      </c>
      <c r="G105" s="19">
        <v>117.7</v>
      </c>
      <c r="H105" s="19">
        <v>122.9</v>
      </c>
      <c r="I105" s="19">
        <v>126.6</v>
      </c>
      <c r="J105" s="19">
        <v>128.80000000000001</v>
      </c>
      <c r="K105" s="19">
        <v>131.9</v>
      </c>
      <c r="L105" s="19">
        <v>133.69999999999999</v>
      </c>
      <c r="M105" s="19">
        <v>133.6</v>
      </c>
      <c r="N105" s="19">
        <v>134</v>
      </c>
      <c r="O105" s="19">
        <v>130.6</v>
      </c>
      <c r="P105" s="19">
        <v>126.5</v>
      </c>
      <c r="Q105" s="19">
        <v>125.9</v>
      </c>
      <c r="R105" s="19">
        <v>125.6</v>
      </c>
      <c r="S105" s="19">
        <v>127.7</v>
      </c>
      <c r="T105" s="19">
        <v>126.5</v>
      </c>
      <c r="U105" s="19">
        <v>126.7</v>
      </c>
      <c r="V105" s="19">
        <v>126.1</v>
      </c>
      <c r="W105" s="19">
        <v>126</v>
      </c>
      <c r="X105" s="19">
        <v>126.2</v>
      </c>
      <c r="Y105" s="19">
        <v>127</v>
      </c>
      <c r="Z105" s="19">
        <v>126.4</v>
      </c>
      <c r="AA105" s="19">
        <v>126.7</v>
      </c>
      <c r="AB105" s="19">
        <v>127</v>
      </c>
      <c r="AC105" s="19">
        <v>126.4</v>
      </c>
      <c r="AD105" s="19">
        <v>125.2</v>
      </c>
      <c r="AE105" s="19">
        <v>124.9</v>
      </c>
      <c r="AF105" s="19">
        <v>126.4</v>
      </c>
      <c r="AG105" s="19">
        <v>125.6</v>
      </c>
      <c r="AH105" s="19">
        <v>127.5</v>
      </c>
      <c r="AI105" s="19">
        <v>127.7</v>
      </c>
      <c r="AJ105" s="19">
        <v>128.19999999999999</v>
      </c>
      <c r="AK105" s="19">
        <v>129</v>
      </c>
      <c r="AL105" s="19">
        <v>129.9</v>
      </c>
      <c r="AM105" s="19">
        <v>129.69999999999999</v>
      </c>
      <c r="AN105" s="19">
        <v>129</v>
      </c>
      <c r="AO105" s="19">
        <v>129.1</v>
      </c>
      <c r="AP105" s="19">
        <v>129.69999999999999</v>
      </c>
      <c r="AQ105" s="19">
        <v>130.69999999999999</v>
      </c>
      <c r="AR105" s="19">
        <v>129.5</v>
      </c>
      <c r="AS105" s="19">
        <v>132.6</v>
      </c>
      <c r="AT105" s="19">
        <v>133.30000000000001</v>
      </c>
      <c r="AU105" s="19">
        <v>133.1</v>
      </c>
      <c r="AV105" s="19">
        <v>137.5</v>
      </c>
      <c r="AW105" s="19">
        <v>136.1</v>
      </c>
      <c r="AX105" s="19">
        <v>133.80000000000001</v>
      </c>
      <c r="AY105" s="19">
        <v>135</v>
      </c>
      <c r="AZ105" s="19">
        <v>140.1</v>
      </c>
      <c r="BA105" s="19">
        <v>155.19999999999999</v>
      </c>
      <c r="BB105" s="19">
        <v>166.1</v>
      </c>
      <c r="BC105" s="19">
        <v>171.5</v>
      </c>
      <c r="BD105" s="19">
        <v>174.8</v>
      </c>
      <c r="BE105" s="19">
        <v>175.6</v>
      </c>
      <c r="BF105" s="19">
        <v>177.4</v>
      </c>
      <c r="BG105" s="19">
        <v>173.2</v>
      </c>
      <c r="BH105" s="19">
        <v>174.1</v>
      </c>
      <c r="BI105" s="19">
        <v>171.5</v>
      </c>
      <c r="BJ105" s="19">
        <v>169.7</v>
      </c>
      <c r="BK105" s="19">
        <v>162.30000000000001</v>
      </c>
      <c r="BL105" s="19">
        <v>162</v>
      </c>
      <c r="BM105" s="19">
        <v>161</v>
      </c>
      <c r="BN105" s="19">
        <v>159.6</v>
      </c>
      <c r="BO105" s="19">
        <v>160</v>
      </c>
      <c r="BP105" s="19">
        <v>155.9</v>
      </c>
      <c r="BQ105" s="19">
        <v>154.80000000000001</v>
      </c>
      <c r="BR105" s="19">
        <v>155.4</v>
      </c>
      <c r="BS105" s="19">
        <v>155.4</v>
      </c>
      <c r="BT105" s="19">
        <v>154.5</v>
      </c>
      <c r="BU105" s="19">
        <v>152.5</v>
      </c>
      <c r="BV105" s="19">
        <v>148.6</v>
      </c>
      <c r="BW105" s="19">
        <v>146.5</v>
      </c>
      <c r="BX105" s="19">
        <v>141.1</v>
      </c>
      <c r="BY105" s="19">
        <v>138.80000000000001</v>
      </c>
      <c r="BZ105" s="19">
        <v>141</v>
      </c>
      <c r="CA105" s="19">
        <v>143.4</v>
      </c>
      <c r="CB105" s="19">
        <v>145.6</v>
      </c>
      <c r="CC105" s="19">
        <v>146.5</v>
      </c>
      <c r="CD105" s="19">
        <v>147</v>
      </c>
      <c r="CE105" s="19">
        <v>146.5</v>
      </c>
      <c r="CF105" s="19">
        <v>150.30000000000001</v>
      </c>
      <c r="CG105" s="19">
        <v>151.9</v>
      </c>
      <c r="CH105" s="19">
        <v>150.80000000000001</v>
      </c>
      <c r="CI105" s="19">
        <v>151.5</v>
      </c>
      <c r="CJ105" s="19">
        <v>153</v>
      </c>
      <c r="CK105" s="19">
        <v>157.30000000000001</v>
      </c>
      <c r="CL105" s="19">
        <v>155.4</v>
      </c>
      <c r="CM105" s="19">
        <v>154</v>
      </c>
      <c r="CN105" s="19">
        <v>159.9</v>
      </c>
      <c r="CO105" s="19">
        <v>161.69999999999999</v>
      </c>
      <c r="CP105" s="19">
        <v>161.5</v>
      </c>
      <c r="CQ105" s="19">
        <v>163.5</v>
      </c>
      <c r="CR105" s="19">
        <v>167.2</v>
      </c>
      <c r="CS105" s="19">
        <v>172</v>
      </c>
      <c r="CT105" s="19">
        <v>167.7</v>
      </c>
      <c r="CU105" s="19">
        <v>164.4</v>
      </c>
      <c r="CV105" s="19">
        <v>165.6</v>
      </c>
      <c r="CW105" s="19">
        <v>169.4</v>
      </c>
      <c r="CX105" s="19">
        <v>168.1</v>
      </c>
      <c r="CY105" s="19">
        <v>162</v>
      </c>
      <c r="CZ105" s="19">
        <v>162.6</v>
      </c>
      <c r="DA105" s="19">
        <v>166.4</v>
      </c>
      <c r="DB105" s="19">
        <v>172.5</v>
      </c>
      <c r="DC105" s="19">
        <v>175</v>
      </c>
      <c r="DD105" s="19">
        <v>178.8</v>
      </c>
      <c r="DE105" s="19">
        <v>176.9</v>
      </c>
      <c r="DF105" s="19">
        <v>179.9</v>
      </c>
      <c r="DG105" s="19">
        <v>181.9</v>
      </c>
      <c r="DH105" s="19">
        <v>186.3</v>
      </c>
      <c r="DI105" s="19">
        <v>195.2</v>
      </c>
      <c r="DJ105" s="19">
        <v>189.5</v>
      </c>
      <c r="DK105" s="19">
        <v>183.2</v>
      </c>
      <c r="DL105" s="19">
        <v>189</v>
      </c>
      <c r="DM105" s="19">
        <v>209.8</v>
      </c>
      <c r="DN105" s="19">
        <v>230.7</v>
      </c>
      <c r="DO105" s="19">
        <v>246.4</v>
      </c>
      <c r="DP105" s="19">
        <v>257</v>
      </c>
      <c r="DQ105" s="19">
        <v>251.4</v>
      </c>
      <c r="DR105" s="19">
        <v>248</v>
      </c>
      <c r="DS105" s="19">
        <v>259.3</v>
      </c>
      <c r="DT105" s="19">
        <v>254.8</v>
      </c>
      <c r="DU105" s="19">
        <v>254.2</v>
      </c>
      <c r="DV105" s="19">
        <v>239.6</v>
      </c>
      <c r="DW105" s="19">
        <v>234.8</v>
      </c>
    </row>
    <row r="106" spans="1:127">
      <c r="A106" s="17" t="s">
        <v>805</v>
      </c>
      <c r="B106" s="17" t="s">
        <v>806</v>
      </c>
      <c r="C106" s="18">
        <v>9.7629999999999995E-2</v>
      </c>
      <c r="D106" s="19">
        <v>81.900000000000006</v>
      </c>
      <c r="E106" s="19">
        <v>78.900000000000006</v>
      </c>
      <c r="F106" s="19">
        <v>79.7</v>
      </c>
      <c r="G106" s="19">
        <v>87.6</v>
      </c>
      <c r="H106" s="19">
        <v>96.1</v>
      </c>
      <c r="I106" s="19">
        <v>88.7</v>
      </c>
      <c r="J106" s="19">
        <v>85.7</v>
      </c>
      <c r="K106" s="19">
        <v>85.1</v>
      </c>
      <c r="L106" s="19">
        <v>87.1</v>
      </c>
      <c r="M106" s="19">
        <v>83.7</v>
      </c>
      <c r="N106" s="19">
        <v>81.599999999999994</v>
      </c>
      <c r="O106" s="19">
        <v>80.7</v>
      </c>
      <c r="P106" s="19">
        <v>80.8</v>
      </c>
      <c r="Q106" s="19">
        <v>79.3</v>
      </c>
      <c r="R106" s="19">
        <v>80.099999999999994</v>
      </c>
      <c r="S106" s="19">
        <v>80.3</v>
      </c>
      <c r="T106" s="19">
        <v>83</v>
      </c>
      <c r="U106" s="19">
        <v>81.900000000000006</v>
      </c>
      <c r="V106" s="19">
        <v>80.7</v>
      </c>
      <c r="W106" s="19">
        <v>84.2</v>
      </c>
      <c r="X106" s="19">
        <v>96.6</v>
      </c>
      <c r="Y106" s="19">
        <v>93</v>
      </c>
      <c r="Z106" s="19">
        <v>90.9</v>
      </c>
      <c r="AA106" s="19">
        <v>90.7</v>
      </c>
      <c r="AB106" s="19">
        <v>88.9</v>
      </c>
      <c r="AC106" s="19">
        <v>87.7</v>
      </c>
      <c r="AD106" s="19">
        <v>93</v>
      </c>
      <c r="AE106" s="19">
        <v>94.2</v>
      </c>
      <c r="AF106" s="19">
        <v>96.7</v>
      </c>
      <c r="AG106" s="19">
        <v>95.8</v>
      </c>
      <c r="AH106" s="19">
        <v>98.6</v>
      </c>
      <c r="AI106" s="19">
        <v>100.5</v>
      </c>
      <c r="AJ106" s="19">
        <v>100.6</v>
      </c>
      <c r="AK106" s="19">
        <v>94.9</v>
      </c>
      <c r="AL106" s="19">
        <v>88.6</v>
      </c>
      <c r="AM106" s="19">
        <v>86.5</v>
      </c>
      <c r="AN106" s="19">
        <v>87.1</v>
      </c>
      <c r="AO106" s="19">
        <v>92.7</v>
      </c>
      <c r="AP106" s="19">
        <v>94.4</v>
      </c>
      <c r="AQ106" s="19">
        <v>94.1</v>
      </c>
      <c r="AR106" s="19">
        <v>94.9</v>
      </c>
      <c r="AS106" s="19">
        <v>97</v>
      </c>
      <c r="AT106" s="19">
        <v>96.2</v>
      </c>
      <c r="AU106" s="19">
        <v>93.2</v>
      </c>
      <c r="AV106" s="19">
        <v>89</v>
      </c>
      <c r="AW106" s="19">
        <v>79.900000000000006</v>
      </c>
      <c r="AX106" s="19">
        <v>78.2</v>
      </c>
      <c r="AY106" s="19">
        <v>77.8</v>
      </c>
      <c r="AZ106" s="19">
        <v>78.900000000000006</v>
      </c>
      <c r="BA106" s="19">
        <v>78.400000000000006</v>
      </c>
      <c r="BB106" s="19">
        <v>78.400000000000006</v>
      </c>
      <c r="BC106" s="19">
        <v>83.6</v>
      </c>
      <c r="BD106" s="19">
        <v>83.7</v>
      </c>
      <c r="BE106" s="19">
        <v>85.4</v>
      </c>
      <c r="BF106" s="19">
        <v>84.6</v>
      </c>
      <c r="BG106" s="19">
        <v>84.7</v>
      </c>
      <c r="BH106" s="19">
        <v>85.7</v>
      </c>
      <c r="BI106" s="19">
        <v>87.9</v>
      </c>
      <c r="BJ106" s="19">
        <v>88.6</v>
      </c>
      <c r="BK106" s="19">
        <v>100.5</v>
      </c>
      <c r="BL106" s="19">
        <v>109.3</v>
      </c>
      <c r="BM106" s="19">
        <v>105.6</v>
      </c>
      <c r="BN106" s="19">
        <v>102</v>
      </c>
      <c r="BO106" s="19">
        <v>102.6</v>
      </c>
      <c r="BP106" s="19">
        <v>105.4</v>
      </c>
      <c r="BQ106" s="19">
        <v>106.6</v>
      </c>
      <c r="BR106" s="19">
        <v>104.9</v>
      </c>
      <c r="BS106" s="19">
        <v>101.6</v>
      </c>
      <c r="BT106" s="19">
        <v>103.4</v>
      </c>
      <c r="BU106" s="19">
        <v>97.9</v>
      </c>
      <c r="BV106" s="19">
        <v>99.2</v>
      </c>
      <c r="BW106" s="19">
        <v>98.4</v>
      </c>
      <c r="BX106" s="19">
        <v>96.7</v>
      </c>
      <c r="BY106" s="19">
        <v>95.2</v>
      </c>
      <c r="BZ106" s="19">
        <v>96.2</v>
      </c>
      <c r="CA106" s="19">
        <v>102.5</v>
      </c>
      <c r="CB106" s="19">
        <v>106.8</v>
      </c>
      <c r="CC106" s="19">
        <v>107</v>
      </c>
      <c r="CD106" s="19">
        <v>112.5</v>
      </c>
      <c r="CE106" s="19">
        <v>127.1</v>
      </c>
      <c r="CF106" s="19">
        <v>123.8</v>
      </c>
      <c r="CG106" s="19">
        <v>121.8</v>
      </c>
      <c r="CH106" s="19">
        <v>121.4</v>
      </c>
      <c r="CI106" s="19">
        <v>122.8</v>
      </c>
      <c r="CJ106" s="19">
        <v>129.6</v>
      </c>
      <c r="CK106" s="19">
        <v>129.9</v>
      </c>
      <c r="CL106" s="19">
        <v>127.4</v>
      </c>
      <c r="CM106" s="19">
        <v>128</v>
      </c>
      <c r="CN106" s="19">
        <v>128.1</v>
      </c>
      <c r="CO106" s="19">
        <v>128.1</v>
      </c>
      <c r="CP106" s="19">
        <v>108.9</v>
      </c>
      <c r="CQ106" s="19">
        <v>104.2</v>
      </c>
      <c r="CR106" s="19">
        <v>102.1</v>
      </c>
      <c r="CS106" s="19">
        <v>101.5</v>
      </c>
      <c r="CT106" s="19">
        <v>98.7</v>
      </c>
      <c r="CU106" s="19">
        <v>97.7</v>
      </c>
      <c r="CV106" s="19">
        <v>96.8</v>
      </c>
      <c r="CW106" s="19">
        <v>95.4</v>
      </c>
      <c r="CX106" s="19">
        <v>98</v>
      </c>
      <c r="CY106" s="19">
        <v>100.6</v>
      </c>
      <c r="CZ106" s="19">
        <v>100.6</v>
      </c>
      <c r="DA106" s="19">
        <v>101.3</v>
      </c>
      <c r="DB106" s="19">
        <v>104.6</v>
      </c>
      <c r="DC106" s="19">
        <v>109.6</v>
      </c>
      <c r="DD106" s="19">
        <v>107.4</v>
      </c>
      <c r="DE106" s="19">
        <v>107.5</v>
      </c>
      <c r="DF106" s="19">
        <v>106.6</v>
      </c>
      <c r="DG106" s="19">
        <v>109.8</v>
      </c>
      <c r="DH106" s="19">
        <v>114.9</v>
      </c>
      <c r="DI106" s="19">
        <v>116.9</v>
      </c>
      <c r="DJ106" s="19">
        <v>116.5</v>
      </c>
      <c r="DK106" s="19">
        <v>118.4</v>
      </c>
      <c r="DL106" s="19">
        <v>120.3</v>
      </c>
      <c r="DM106" s="19">
        <v>126</v>
      </c>
      <c r="DN106" s="19">
        <v>126.2</v>
      </c>
      <c r="DO106" s="19">
        <v>129.4</v>
      </c>
      <c r="DP106" s="19">
        <v>126.7</v>
      </c>
      <c r="DQ106" s="19">
        <v>124.6</v>
      </c>
      <c r="DR106" s="19">
        <v>133.80000000000001</v>
      </c>
      <c r="DS106" s="19">
        <v>138.80000000000001</v>
      </c>
      <c r="DT106" s="19">
        <v>137.1</v>
      </c>
      <c r="DU106" s="19">
        <v>139.69999999999999</v>
      </c>
      <c r="DV106" s="19">
        <v>140.9</v>
      </c>
      <c r="DW106" s="19">
        <v>139.6</v>
      </c>
    </row>
    <row r="107" spans="1:127">
      <c r="A107" s="17" t="s">
        <v>807</v>
      </c>
      <c r="B107" s="17" t="s">
        <v>808</v>
      </c>
      <c r="C107" s="18">
        <v>2.3400000000000001E-3</v>
      </c>
      <c r="D107" s="19">
        <v>116.4</v>
      </c>
      <c r="E107" s="19">
        <v>120.2</v>
      </c>
      <c r="F107" s="19">
        <v>124.4</v>
      </c>
      <c r="G107" s="19">
        <v>114</v>
      </c>
      <c r="H107" s="19">
        <v>125.2</v>
      </c>
      <c r="I107" s="19">
        <v>124.7</v>
      </c>
      <c r="J107" s="19">
        <v>119</v>
      </c>
      <c r="K107" s="19">
        <v>114.7</v>
      </c>
      <c r="L107" s="19">
        <v>112.5</v>
      </c>
      <c r="M107" s="19">
        <v>116.1</v>
      </c>
      <c r="N107" s="19">
        <v>116.1</v>
      </c>
      <c r="O107" s="19">
        <v>117.9</v>
      </c>
      <c r="P107" s="19">
        <v>117.9</v>
      </c>
      <c r="Q107" s="19">
        <v>119.6</v>
      </c>
      <c r="R107" s="19">
        <v>117.4</v>
      </c>
      <c r="S107" s="19">
        <v>117.1</v>
      </c>
      <c r="T107" s="19">
        <v>116.5</v>
      </c>
      <c r="U107" s="19">
        <v>114.6</v>
      </c>
      <c r="V107" s="19">
        <v>115.5</v>
      </c>
      <c r="W107" s="19">
        <v>116.1</v>
      </c>
      <c r="X107" s="19">
        <v>116.6</v>
      </c>
      <c r="Y107" s="19">
        <v>114.6</v>
      </c>
      <c r="Z107" s="19">
        <v>112.6</v>
      </c>
      <c r="AA107" s="19">
        <v>112.6</v>
      </c>
      <c r="AB107" s="19">
        <v>114.3</v>
      </c>
      <c r="AC107" s="19">
        <v>116.1</v>
      </c>
      <c r="AD107" s="19">
        <v>119.2</v>
      </c>
      <c r="AE107" s="19">
        <v>120.9</v>
      </c>
      <c r="AF107" s="19">
        <v>123.8</v>
      </c>
      <c r="AG107" s="19">
        <v>128.30000000000001</v>
      </c>
      <c r="AH107" s="19">
        <v>128.30000000000001</v>
      </c>
      <c r="AI107" s="19">
        <v>122.7</v>
      </c>
      <c r="AJ107" s="19">
        <v>125.7</v>
      </c>
      <c r="AK107" s="19">
        <v>138.80000000000001</v>
      </c>
      <c r="AL107" s="19">
        <v>143.30000000000001</v>
      </c>
      <c r="AM107" s="19">
        <v>146.69999999999999</v>
      </c>
      <c r="AN107" s="19">
        <v>165.2</v>
      </c>
      <c r="AO107" s="19">
        <v>154.5</v>
      </c>
      <c r="AP107" s="19">
        <v>192.6</v>
      </c>
      <c r="AQ107" s="19">
        <v>220.3</v>
      </c>
      <c r="AR107" s="19">
        <v>227.6</v>
      </c>
      <c r="AS107" s="19">
        <v>234</v>
      </c>
      <c r="AT107" s="19">
        <v>244.2</v>
      </c>
      <c r="AU107" s="19">
        <v>260.39999999999998</v>
      </c>
      <c r="AV107" s="19">
        <v>251.3</v>
      </c>
      <c r="AW107" s="19">
        <v>238.3</v>
      </c>
      <c r="AX107" s="19">
        <v>243.5</v>
      </c>
      <c r="AY107" s="19">
        <v>241.2</v>
      </c>
      <c r="AZ107" s="19">
        <v>221.2</v>
      </c>
      <c r="BA107" s="19">
        <v>215.9</v>
      </c>
      <c r="BB107" s="19">
        <v>210.6</v>
      </c>
      <c r="BC107" s="19">
        <v>212.8</v>
      </c>
      <c r="BD107" s="19">
        <v>208</v>
      </c>
      <c r="BE107" s="19">
        <v>207.6</v>
      </c>
      <c r="BF107" s="19">
        <v>207.6</v>
      </c>
      <c r="BG107" s="19">
        <v>207.6</v>
      </c>
      <c r="BH107" s="19">
        <v>199.7</v>
      </c>
      <c r="BI107" s="19">
        <v>198</v>
      </c>
      <c r="BJ107" s="19">
        <v>200.4</v>
      </c>
      <c r="BK107" s="19">
        <v>202.3</v>
      </c>
      <c r="BL107" s="19">
        <v>201.6</v>
      </c>
      <c r="BM107" s="19">
        <v>204.7</v>
      </c>
      <c r="BN107" s="19">
        <v>206.7</v>
      </c>
      <c r="BO107" s="19">
        <v>207.2</v>
      </c>
      <c r="BP107" s="19">
        <v>205.4</v>
      </c>
      <c r="BQ107" s="19">
        <v>204.8</v>
      </c>
      <c r="BR107" s="19">
        <v>205.9</v>
      </c>
      <c r="BS107" s="19">
        <v>205.5</v>
      </c>
      <c r="BT107" s="19">
        <v>203</v>
      </c>
      <c r="BU107" s="19">
        <v>200.8</v>
      </c>
      <c r="BV107" s="19">
        <v>190.2</v>
      </c>
      <c r="BW107" s="19">
        <v>179.4</v>
      </c>
      <c r="BX107" s="19">
        <v>169.5</v>
      </c>
      <c r="BY107" s="19">
        <v>153.69999999999999</v>
      </c>
      <c r="BZ107" s="19">
        <v>141.69999999999999</v>
      </c>
      <c r="CA107" s="19">
        <v>132.80000000000001</v>
      </c>
      <c r="CB107" s="19">
        <v>130.9</v>
      </c>
      <c r="CC107" s="19">
        <v>139.69999999999999</v>
      </c>
      <c r="CD107" s="19">
        <v>140.80000000000001</v>
      </c>
      <c r="CE107" s="19">
        <v>141.1</v>
      </c>
      <c r="CF107" s="19">
        <v>141.1</v>
      </c>
      <c r="CG107" s="19">
        <v>140.80000000000001</v>
      </c>
      <c r="CH107" s="19">
        <v>143.5</v>
      </c>
      <c r="CI107" s="19">
        <v>165.3</v>
      </c>
      <c r="CJ107" s="19">
        <v>174.7</v>
      </c>
      <c r="CK107" s="19">
        <v>173.1</v>
      </c>
      <c r="CL107" s="19">
        <v>170.7</v>
      </c>
      <c r="CM107" s="19">
        <v>168</v>
      </c>
      <c r="CN107" s="19">
        <v>163.80000000000001</v>
      </c>
      <c r="CO107" s="19">
        <v>166.1</v>
      </c>
      <c r="CP107" s="19">
        <v>174.6</v>
      </c>
      <c r="CQ107" s="19">
        <v>175.4</v>
      </c>
      <c r="CR107" s="19">
        <v>169.4</v>
      </c>
      <c r="CS107" s="19">
        <v>171.5</v>
      </c>
      <c r="CT107" s="19">
        <v>166.9</v>
      </c>
      <c r="CU107" s="19">
        <v>164.5</v>
      </c>
      <c r="CV107" s="19">
        <v>163.6</v>
      </c>
      <c r="CW107" s="19">
        <v>160.4</v>
      </c>
      <c r="CX107" s="19">
        <v>153.1</v>
      </c>
      <c r="CY107" s="19">
        <v>152.5</v>
      </c>
      <c r="CZ107" s="19">
        <v>187.9</v>
      </c>
      <c r="DA107" s="19">
        <v>214.5</v>
      </c>
      <c r="DB107" s="19">
        <v>215.2</v>
      </c>
      <c r="DC107" s="19">
        <v>216.6</v>
      </c>
      <c r="DD107" s="19">
        <v>205.2</v>
      </c>
      <c r="DE107" s="19">
        <v>206.7</v>
      </c>
      <c r="DF107" s="19">
        <v>204.4</v>
      </c>
      <c r="DG107" s="19">
        <v>211.5</v>
      </c>
      <c r="DH107" s="19">
        <v>233.1</v>
      </c>
      <c r="DI107" s="19">
        <v>247.1</v>
      </c>
      <c r="DJ107" s="19">
        <v>249</v>
      </c>
      <c r="DK107" s="19">
        <v>247.5</v>
      </c>
      <c r="DL107" s="19">
        <v>241.8</v>
      </c>
      <c r="DM107" s="19">
        <v>241</v>
      </c>
      <c r="DN107" s="19">
        <v>251.9</v>
      </c>
      <c r="DO107" s="19">
        <v>252.9</v>
      </c>
      <c r="DP107" s="19">
        <v>253.9</v>
      </c>
      <c r="DQ107" s="19">
        <v>254.5</v>
      </c>
      <c r="DR107" s="19">
        <v>256.89999999999998</v>
      </c>
      <c r="DS107" s="19">
        <v>259.89999999999998</v>
      </c>
      <c r="DT107" s="19">
        <v>239.8</v>
      </c>
      <c r="DU107" s="19">
        <v>235.4</v>
      </c>
      <c r="DV107" s="19">
        <v>234.2</v>
      </c>
      <c r="DW107" s="19">
        <v>237.8</v>
      </c>
    </row>
    <row r="108" spans="1:127">
      <c r="A108" s="17" t="s">
        <v>809</v>
      </c>
      <c r="B108" s="17" t="s">
        <v>810</v>
      </c>
      <c r="C108" s="18">
        <v>2.2100000000000002E-3</v>
      </c>
      <c r="D108" s="19">
        <v>103.9</v>
      </c>
      <c r="E108" s="19">
        <v>110.9</v>
      </c>
      <c r="F108" s="19">
        <v>112.7</v>
      </c>
      <c r="G108" s="19">
        <v>116.1</v>
      </c>
      <c r="H108" s="19">
        <v>118.1</v>
      </c>
      <c r="I108" s="19">
        <v>120.3</v>
      </c>
      <c r="J108" s="19">
        <v>117.8</v>
      </c>
      <c r="K108" s="19">
        <v>114.8</v>
      </c>
      <c r="L108" s="19">
        <v>114.8</v>
      </c>
      <c r="M108" s="19">
        <v>112.8</v>
      </c>
      <c r="N108" s="19">
        <v>115.7</v>
      </c>
      <c r="O108" s="19">
        <v>115.2</v>
      </c>
      <c r="P108" s="19">
        <v>119.4</v>
      </c>
      <c r="Q108" s="19">
        <v>115.9</v>
      </c>
      <c r="R108" s="19">
        <v>118.9</v>
      </c>
      <c r="S108" s="19">
        <v>118.9</v>
      </c>
      <c r="T108" s="19">
        <v>114.6</v>
      </c>
      <c r="U108" s="19">
        <v>112.8</v>
      </c>
      <c r="V108" s="19">
        <v>112.3</v>
      </c>
      <c r="W108" s="19">
        <v>112.7</v>
      </c>
      <c r="X108" s="19">
        <v>112.1</v>
      </c>
      <c r="Y108" s="19">
        <v>108.2</v>
      </c>
      <c r="Z108" s="19">
        <v>107.1</v>
      </c>
      <c r="AA108" s="19">
        <v>112</v>
      </c>
      <c r="AB108" s="19">
        <v>125.4</v>
      </c>
      <c r="AC108" s="19">
        <v>124.5</v>
      </c>
      <c r="AD108" s="19">
        <v>93.2</v>
      </c>
      <c r="AE108" s="19">
        <v>94.8</v>
      </c>
      <c r="AF108" s="19">
        <v>94.1</v>
      </c>
      <c r="AG108" s="19">
        <v>94.3</v>
      </c>
      <c r="AH108" s="19">
        <v>93</v>
      </c>
      <c r="AI108" s="19">
        <v>92.3</v>
      </c>
      <c r="AJ108" s="19">
        <v>93.4</v>
      </c>
      <c r="AK108" s="19">
        <v>93.7</v>
      </c>
      <c r="AL108" s="19">
        <v>94.8</v>
      </c>
      <c r="AM108" s="19">
        <v>94.5</v>
      </c>
      <c r="AN108" s="19">
        <v>104.2</v>
      </c>
      <c r="AO108" s="19">
        <v>110.1</v>
      </c>
      <c r="AP108" s="19">
        <v>108.1</v>
      </c>
      <c r="AQ108" s="19">
        <v>105.8</v>
      </c>
      <c r="AR108" s="19">
        <v>107.4</v>
      </c>
      <c r="AS108" s="19">
        <v>105.3</v>
      </c>
      <c r="AT108" s="19">
        <v>105</v>
      </c>
      <c r="AU108" s="19">
        <v>105.9</v>
      </c>
      <c r="AV108" s="19">
        <v>106.4</v>
      </c>
      <c r="AW108" s="19">
        <v>109</v>
      </c>
      <c r="AX108" s="19">
        <v>111.1</v>
      </c>
      <c r="AY108" s="19">
        <v>110.1</v>
      </c>
      <c r="AZ108" s="19">
        <v>108.9</v>
      </c>
      <c r="BA108" s="19">
        <v>115.5</v>
      </c>
      <c r="BB108" s="19">
        <v>111.8</v>
      </c>
      <c r="BC108" s="19">
        <v>111.4</v>
      </c>
      <c r="BD108" s="19">
        <v>112</v>
      </c>
      <c r="BE108" s="19">
        <v>112.9</v>
      </c>
      <c r="BF108" s="19">
        <v>113.5</v>
      </c>
      <c r="BG108" s="19">
        <v>112.3</v>
      </c>
      <c r="BH108" s="19">
        <v>113.9</v>
      </c>
      <c r="BI108" s="19">
        <v>114.1</v>
      </c>
      <c r="BJ108" s="19">
        <v>117</v>
      </c>
      <c r="BK108" s="19">
        <v>124.8</v>
      </c>
      <c r="BL108" s="19">
        <v>126</v>
      </c>
      <c r="BM108" s="19">
        <v>127.8</v>
      </c>
      <c r="BN108" s="19">
        <v>129.30000000000001</v>
      </c>
      <c r="BO108" s="19">
        <v>134.1</v>
      </c>
      <c r="BP108" s="19">
        <v>139.30000000000001</v>
      </c>
      <c r="BQ108" s="19">
        <v>140.19999999999999</v>
      </c>
      <c r="BR108" s="19">
        <v>137.19999999999999</v>
      </c>
      <c r="BS108" s="19">
        <v>135.6</v>
      </c>
      <c r="BT108" s="19">
        <v>133.19999999999999</v>
      </c>
      <c r="BU108" s="19">
        <v>138.80000000000001</v>
      </c>
      <c r="BV108" s="19">
        <v>139.19999999999999</v>
      </c>
      <c r="BW108" s="19">
        <v>139</v>
      </c>
      <c r="BX108" s="19">
        <v>137.80000000000001</v>
      </c>
      <c r="BY108" s="19">
        <v>134.6</v>
      </c>
      <c r="BZ108" s="19">
        <v>137.80000000000001</v>
      </c>
      <c r="CA108" s="19">
        <v>134.80000000000001</v>
      </c>
      <c r="CB108" s="19">
        <v>136</v>
      </c>
      <c r="CC108" s="19">
        <v>139.30000000000001</v>
      </c>
      <c r="CD108" s="19">
        <v>143.5</v>
      </c>
      <c r="CE108" s="19">
        <v>150.5</v>
      </c>
      <c r="CF108" s="19">
        <v>155.5</v>
      </c>
      <c r="CG108" s="19">
        <v>155.30000000000001</v>
      </c>
      <c r="CH108" s="19">
        <v>157.5</v>
      </c>
      <c r="CI108" s="19">
        <v>156.80000000000001</v>
      </c>
      <c r="CJ108" s="19">
        <v>167.6</v>
      </c>
      <c r="CK108" s="19">
        <v>178.1</v>
      </c>
      <c r="CL108" s="19">
        <v>183</v>
      </c>
      <c r="CM108" s="19">
        <v>181.2</v>
      </c>
      <c r="CN108" s="19">
        <v>187.2</v>
      </c>
      <c r="CO108" s="19">
        <v>187.9</v>
      </c>
      <c r="CP108" s="19">
        <v>194.8</v>
      </c>
      <c r="CQ108" s="19">
        <v>196</v>
      </c>
      <c r="CR108" s="19">
        <v>196.3</v>
      </c>
      <c r="CS108" s="19">
        <v>200.3</v>
      </c>
      <c r="CT108" s="19">
        <v>186.7</v>
      </c>
      <c r="CU108" s="19">
        <v>164.5</v>
      </c>
      <c r="CV108" s="19">
        <v>155.6</v>
      </c>
      <c r="CW108" s="19">
        <v>157.19999999999999</v>
      </c>
      <c r="CX108" s="19">
        <v>160.19999999999999</v>
      </c>
      <c r="CY108" s="19">
        <v>162.4</v>
      </c>
      <c r="CZ108" s="19">
        <v>162.69999999999999</v>
      </c>
      <c r="DA108" s="19">
        <v>157.4</v>
      </c>
      <c r="DB108" s="19">
        <v>161.6</v>
      </c>
      <c r="DC108" s="19">
        <v>163.4</v>
      </c>
      <c r="DD108" s="19">
        <v>164.9</v>
      </c>
      <c r="DE108" s="19">
        <v>167.2</v>
      </c>
      <c r="DF108" s="19">
        <v>169.4</v>
      </c>
      <c r="DG108" s="19">
        <v>164.9</v>
      </c>
      <c r="DH108" s="19">
        <v>177</v>
      </c>
      <c r="DI108" s="19">
        <v>179.8</v>
      </c>
      <c r="DJ108" s="19">
        <v>181.8</v>
      </c>
      <c r="DK108" s="19">
        <v>183.8</v>
      </c>
      <c r="DL108" s="19">
        <v>188.4</v>
      </c>
      <c r="DM108" s="19">
        <v>193.8</v>
      </c>
      <c r="DN108" s="19">
        <v>193.9</v>
      </c>
      <c r="DO108" s="19">
        <v>203.9</v>
      </c>
      <c r="DP108" s="19">
        <v>206.4</v>
      </c>
      <c r="DQ108" s="19">
        <v>217.6</v>
      </c>
      <c r="DR108" s="19">
        <v>209.9</v>
      </c>
      <c r="DS108" s="19">
        <v>225.4</v>
      </c>
      <c r="DT108" s="19">
        <v>229.6</v>
      </c>
      <c r="DU108" s="19">
        <v>212.3</v>
      </c>
      <c r="DV108" s="19">
        <v>195.1</v>
      </c>
      <c r="DW108" s="19">
        <v>199.3</v>
      </c>
    </row>
    <row r="109" spans="1:127">
      <c r="A109" s="17" t="s">
        <v>811</v>
      </c>
      <c r="B109" s="17" t="s">
        <v>812</v>
      </c>
      <c r="C109" s="18">
        <v>1.6590000000000001E-2</v>
      </c>
      <c r="D109" s="19">
        <v>101.9</v>
      </c>
      <c r="E109" s="19">
        <v>101.7</v>
      </c>
      <c r="F109" s="19">
        <v>104.8</v>
      </c>
      <c r="G109" s="19">
        <v>112.8</v>
      </c>
      <c r="H109" s="19">
        <v>118.4</v>
      </c>
      <c r="I109" s="19">
        <v>113.7</v>
      </c>
      <c r="J109" s="19">
        <v>115.3</v>
      </c>
      <c r="K109" s="19">
        <v>117.4</v>
      </c>
      <c r="L109" s="19">
        <v>116</v>
      </c>
      <c r="M109" s="19">
        <v>115</v>
      </c>
      <c r="N109" s="19">
        <v>116.1</v>
      </c>
      <c r="O109" s="19">
        <v>111.1</v>
      </c>
      <c r="P109" s="19">
        <v>111.9</v>
      </c>
      <c r="Q109" s="19">
        <v>111.8</v>
      </c>
      <c r="R109" s="19">
        <v>118</v>
      </c>
      <c r="S109" s="19">
        <v>112.3</v>
      </c>
      <c r="T109" s="19">
        <v>121.9</v>
      </c>
      <c r="U109" s="19">
        <v>117.6</v>
      </c>
      <c r="V109" s="19">
        <v>114.4</v>
      </c>
      <c r="W109" s="19">
        <v>112.1</v>
      </c>
      <c r="X109" s="19">
        <v>114.5</v>
      </c>
      <c r="Y109" s="19">
        <v>110.4</v>
      </c>
      <c r="Z109" s="19">
        <v>112.2</v>
      </c>
      <c r="AA109" s="19">
        <v>114.5</v>
      </c>
      <c r="AB109" s="19">
        <v>109.9</v>
      </c>
      <c r="AC109" s="19">
        <v>108.8</v>
      </c>
      <c r="AD109" s="19">
        <v>111.1</v>
      </c>
      <c r="AE109" s="19">
        <v>106.6</v>
      </c>
      <c r="AF109" s="19">
        <v>110.4</v>
      </c>
      <c r="AG109" s="19">
        <v>108.2</v>
      </c>
      <c r="AH109" s="19">
        <v>110.1</v>
      </c>
      <c r="AI109" s="19">
        <v>107.3</v>
      </c>
      <c r="AJ109" s="19">
        <v>107.2</v>
      </c>
      <c r="AK109" s="19">
        <v>108</v>
      </c>
      <c r="AL109" s="19">
        <v>109.8</v>
      </c>
      <c r="AM109" s="19">
        <v>106.9</v>
      </c>
      <c r="AN109" s="19">
        <v>105.8</v>
      </c>
      <c r="AO109" s="19">
        <v>110.2</v>
      </c>
      <c r="AP109" s="19">
        <v>109.4</v>
      </c>
      <c r="AQ109" s="19">
        <v>109</v>
      </c>
      <c r="AR109" s="19">
        <v>112.6</v>
      </c>
      <c r="AS109" s="19">
        <v>116.4</v>
      </c>
      <c r="AT109" s="19">
        <v>117.1</v>
      </c>
      <c r="AU109" s="19">
        <v>119.1</v>
      </c>
      <c r="AV109" s="19">
        <v>119.7</v>
      </c>
      <c r="AW109" s="19">
        <v>118.5</v>
      </c>
      <c r="AX109" s="19">
        <v>118.1</v>
      </c>
      <c r="AY109" s="19">
        <v>118.1</v>
      </c>
      <c r="AZ109" s="19">
        <v>115.5</v>
      </c>
      <c r="BA109" s="19">
        <v>114.3</v>
      </c>
      <c r="BB109" s="19">
        <v>112.7</v>
      </c>
      <c r="BC109" s="19">
        <v>112.5</v>
      </c>
      <c r="BD109" s="19">
        <v>112</v>
      </c>
      <c r="BE109" s="19">
        <v>113.5</v>
      </c>
      <c r="BF109" s="19">
        <v>113</v>
      </c>
      <c r="BG109" s="19">
        <v>110.1</v>
      </c>
      <c r="BH109" s="19">
        <v>109.4</v>
      </c>
      <c r="BI109" s="19">
        <v>110</v>
      </c>
      <c r="BJ109" s="19">
        <v>108.5</v>
      </c>
      <c r="BK109" s="19">
        <v>106.8</v>
      </c>
      <c r="BL109" s="19">
        <v>104.2</v>
      </c>
      <c r="BM109" s="19">
        <v>102.6</v>
      </c>
      <c r="BN109" s="19">
        <v>98.3</v>
      </c>
      <c r="BO109" s="19">
        <v>96.8</v>
      </c>
      <c r="BP109" s="19">
        <v>94.5</v>
      </c>
      <c r="BQ109" s="19">
        <v>98.4</v>
      </c>
      <c r="BR109" s="19">
        <v>99.1</v>
      </c>
      <c r="BS109" s="19">
        <v>99.2</v>
      </c>
      <c r="BT109" s="19">
        <v>100.2</v>
      </c>
      <c r="BU109" s="19">
        <v>99.8</v>
      </c>
      <c r="BV109" s="19">
        <v>100.6</v>
      </c>
      <c r="BW109" s="19">
        <v>104.4</v>
      </c>
      <c r="BX109" s="19">
        <v>107.2</v>
      </c>
      <c r="BY109" s="19">
        <v>98.9</v>
      </c>
      <c r="BZ109" s="19">
        <v>101.3</v>
      </c>
      <c r="CA109" s="19">
        <v>104.8</v>
      </c>
      <c r="CB109" s="19">
        <v>105.9</v>
      </c>
      <c r="CC109" s="19">
        <v>111.4</v>
      </c>
      <c r="CD109" s="19">
        <v>116.6</v>
      </c>
      <c r="CE109" s="19">
        <v>117.5</v>
      </c>
      <c r="CF109" s="19">
        <v>118.2</v>
      </c>
      <c r="CG109" s="19">
        <v>119.7</v>
      </c>
      <c r="CH109" s="19">
        <v>127.4</v>
      </c>
      <c r="CI109" s="19">
        <v>122.9</v>
      </c>
      <c r="CJ109" s="19">
        <v>120.8</v>
      </c>
      <c r="CK109" s="19">
        <v>121.9</v>
      </c>
      <c r="CL109" s="19">
        <v>120.9</v>
      </c>
      <c r="CM109" s="19">
        <v>117.5</v>
      </c>
      <c r="CN109" s="19">
        <v>121.5</v>
      </c>
      <c r="CO109" s="19">
        <v>120.5</v>
      </c>
      <c r="CP109" s="19">
        <v>121.6</v>
      </c>
      <c r="CQ109" s="19">
        <v>121.5</v>
      </c>
      <c r="CR109" s="19">
        <v>124.3</v>
      </c>
      <c r="CS109" s="19">
        <v>124.2</v>
      </c>
      <c r="CT109" s="19">
        <v>123.6</v>
      </c>
      <c r="CU109" s="19">
        <v>114.8</v>
      </c>
      <c r="CV109" s="19">
        <v>109.8</v>
      </c>
      <c r="CW109" s="19">
        <v>107.6</v>
      </c>
      <c r="CX109" s="19">
        <v>115.1</v>
      </c>
      <c r="CY109" s="19">
        <v>116</v>
      </c>
      <c r="CZ109" s="19">
        <v>120.1</v>
      </c>
      <c r="DA109" s="19">
        <v>126</v>
      </c>
      <c r="DB109" s="19">
        <v>129.30000000000001</v>
      </c>
      <c r="DC109" s="19">
        <v>125.7</v>
      </c>
      <c r="DD109" s="19">
        <v>127</v>
      </c>
      <c r="DE109" s="19">
        <v>142.5</v>
      </c>
      <c r="DF109" s="19">
        <v>161.5</v>
      </c>
      <c r="DG109" s="19">
        <v>174</v>
      </c>
      <c r="DH109" s="19">
        <v>169.8</v>
      </c>
      <c r="DI109" s="19">
        <v>176.4</v>
      </c>
      <c r="DJ109" s="19">
        <v>160.19999999999999</v>
      </c>
      <c r="DK109" s="19">
        <v>169.5</v>
      </c>
      <c r="DL109" s="19">
        <v>184.1</v>
      </c>
      <c r="DM109" s="19">
        <v>174.9</v>
      </c>
      <c r="DN109" s="19">
        <v>171.5</v>
      </c>
      <c r="DO109" s="19">
        <v>163.80000000000001</v>
      </c>
      <c r="DP109" s="19">
        <v>169.4</v>
      </c>
      <c r="DQ109" s="19">
        <v>169.5</v>
      </c>
      <c r="DR109" s="19">
        <v>182.6</v>
      </c>
      <c r="DS109" s="19">
        <v>202.6</v>
      </c>
      <c r="DT109" s="19">
        <v>198.9</v>
      </c>
      <c r="DU109" s="19">
        <v>190.2</v>
      </c>
      <c r="DV109" s="19">
        <v>187.7</v>
      </c>
      <c r="DW109" s="19">
        <v>180</v>
      </c>
    </row>
    <row r="110" spans="1:127">
      <c r="A110" s="17" t="s">
        <v>813</v>
      </c>
      <c r="B110" s="17" t="s">
        <v>814</v>
      </c>
      <c r="C110" s="18">
        <v>0.37606000000000001</v>
      </c>
      <c r="D110" s="19">
        <v>131</v>
      </c>
      <c r="E110" s="19">
        <v>139.6</v>
      </c>
      <c r="F110" s="19">
        <v>144.80000000000001</v>
      </c>
      <c r="G110" s="19">
        <v>182.7</v>
      </c>
      <c r="H110" s="19">
        <v>183.8</v>
      </c>
      <c r="I110" s="19">
        <v>166.2</v>
      </c>
      <c r="J110" s="19">
        <v>134.19999999999999</v>
      </c>
      <c r="K110" s="19">
        <v>140.1</v>
      </c>
      <c r="L110" s="19">
        <v>142.6</v>
      </c>
      <c r="M110" s="19">
        <v>139</v>
      </c>
      <c r="N110" s="19">
        <v>137.69999999999999</v>
      </c>
      <c r="O110" s="19">
        <v>150.9</v>
      </c>
      <c r="P110" s="19">
        <v>163</v>
      </c>
      <c r="Q110" s="19">
        <v>164.4</v>
      </c>
      <c r="R110" s="19">
        <v>156.69999999999999</v>
      </c>
      <c r="S110" s="19">
        <v>153.5</v>
      </c>
      <c r="T110" s="19">
        <v>148</v>
      </c>
      <c r="U110" s="19">
        <v>148.1</v>
      </c>
      <c r="V110" s="19">
        <v>147</v>
      </c>
      <c r="W110" s="19">
        <v>160.30000000000001</v>
      </c>
      <c r="X110" s="19">
        <v>160.1</v>
      </c>
      <c r="Y110" s="19">
        <v>157.80000000000001</v>
      </c>
      <c r="Z110" s="19">
        <v>162</v>
      </c>
      <c r="AA110" s="19">
        <v>169.5</v>
      </c>
      <c r="AB110" s="19">
        <v>175.6</v>
      </c>
      <c r="AC110" s="19">
        <v>188.5</v>
      </c>
      <c r="AD110" s="19">
        <v>175.5</v>
      </c>
      <c r="AE110" s="19">
        <v>175.9</v>
      </c>
      <c r="AF110" s="19">
        <v>162.4</v>
      </c>
      <c r="AG110" s="19">
        <v>141.80000000000001</v>
      </c>
      <c r="AH110" s="19">
        <v>131.6</v>
      </c>
      <c r="AI110" s="19">
        <v>135</v>
      </c>
      <c r="AJ110" s="19">
        <v>140.80000000000001</v>
      </c>
      <c r="AK110" s="19">
        <v>144.6</v>
      </c>
      <c r="AL110" s="19">
        <v>142.19999999999999</v>
      </c>
      <c r="AM110" s="19">
        <v>141.30000000000001</v>
      </c>
      <c r="AN110" s="19">
        <v>145.5</v>
      </c>
      <c r="AO110" s="19">
        <v>166.2</v>
      </c>
      <c r="AP110" s="19">
        <v>155.6</v>
      </c>
      <c r="AQ110" s="19">
        <v>147.1</v>
      </c>
      <c r="AR110" s="19">
        <v>139.19999999999999</v>
      </c>
      <c r="AS110" s="19">
        <v>139.19999999999999</v>
      </c>
      <c r="AT110" s="19">
        <v>156.9</v>
      </c>
      <c r="AU110" s="19">
        <v>158.30000000000001</v>
      </c>
      <c r="AV110" s="19">
        <v>152.19999999999999</v>
      </c>
      <c r="AW110" s="19">
        <v>151.30000000000001</v>
      </c>
      <c r="AX110" s="19">
        <v>150.19999999999999</v>
      </c>
      <c r="AY110" s="19">
        <v>151.4</v>
      </c>
      <c r="AZ110" s="19">
        <v>167.5</v>
      </c>
      <c r="BA110" s="19">
        <v>162.4</v>
      </c>
      <c r="BB110" s="19">
        <v>165.1</v>
      </c>
      <c r="BC110" s="19">
        <v>158.69999999999999</v>
      </c>
      <c r="BD110" s="19">
        <v>156.30000000000001</v>
      </c>
      <c r="BE110" s="19">
        <v>149.30000000000001</v>
      </c>
      <c r="BF110" s="19">
        <v>132.30000000000001</v>
      </c>
      <c r="BG110" s="19">
        <v>126.2</v>
      </c>
      <c r="BH110" s="19">
        <v>128.9</v>
      </c>
      <c r="BI110" s="19">
        <v>127.8</v>
      </c>
      <c r="BJ110" s="19">
        <v>126</v>
      </c>
      <c r="BK110" s="19">
        <v>124.9</v>
      </c>
      <c r="BL110" s="19">
        <v>126.8</v>
      </c>
      <c r="BM110" s="19">
        <v>123.4</v>
      </c>
      <c r="BN110" s="19">
        <v>121.2</v>
      </c>
      <c r="BO110" s="19">
        <v>121.6</v>
      </c>
      <c r="BP110" s="19">
        <v>122.8</v>
      </c>
      <c r="BQ110" s="19">
        <v>124.8</v>
      </c>
      <c r="BR110" s="19">
        <v>126</v>
      </c>
      <c r="BS110" s="19">
        <v>122.2</v>
      </c>
      <c r="BT110" s="19">
        <v>125.3</v>
      </c>
      <c r="BU110" s="19">
        <v>136.6</v>
      </c>
      <c r="BV110" s="19">
        <v>152.19999999999999</v>
      </c>
      <c r="BW110" s="19">
        <v>156</v>
      </c>
      <c r="BX110" s="19">
        <v>157.5</v>
      </c>
      <c r="BY110" s="19">
        <v>155.9</v>
      </c>
      <c r="BZ110" s="19">
        <v>153.1</v>
      </c>
      <c r="CA110" s="19">
        <v>150.1</v>
      </c>
      <c r="CB110" s="19">
        <v>147.1</v>
      </c>
      <c r="CC110" s="19">
        <v>142.9</v>
      </c>
      <c r="CD110" s="19">
        <v>140.19999999999999</v>
      </c>
      <c r="CE110" s="19">
        <v>141.6</v>
      </c>
      <c r="CF110" s="19">
        <v>143.9</v>
      </c>
      <c r="CG110" s="19">
        <v>151.5</v>
      </c>
      <c r="CH110" s="19">
        <v>159.80000000000001</v>
      </c>
      <c r="CI110" s="19">
        <v>157.5</v>
      </c>
      <c r="CJ110" s="19">
        <v>162.30000000000001</v>
      </c>
      <c r="CK110" s="19">
        <v>159.1</v>
      </c>
      <c r="CL110" s="19">
        <v>161.80000000000001</v>
      </c>
      <c r="CM110" s="19">
        <v>156.9</v>
      </c>
      <c r="CN110" s="19">
        <v>157.80000000000001</v>
      </c>
      <c r="CO110" s="19">
        <v>164.9</v>
      </c>
      <c r="CP110" s="19">
        <v>160.80000000000001</v>
      </c>
      <c r="CQ110" s="19">
        <v>161.80000000000001</v>
      </c>
      <c r="CR110" s="19">
        <v>172.5</v>
      </c>
      <c r="CS110" s="19">
        <v>181.8</v>
      </c>
      <c r="CT110" s="19">
        <v>171.6</v>
      </c>
      <c r="CU110" s="19">
        <v>157.19999999999999</v>
      </c>
      <c r="CV110" s="19">
        <v>156.5</v>
      </c>
      <c r="CW110" s="19">
        <v>164.1</v>
      </c>
      <c r="CX110" s="19">
        <v>164.1</v>
      </c>
      <c r="CY110" s="19">
        <v>160.9</v>
      </c>
      <c r="CZ110" s="19">
        <v>163.5</v>
      </c>
      <c r="DA110" s="19">
        <v>164.5</v>
      </c>
      <c r="DB110" s="19">
        <v>168.7</v>
      </c>
      <c r="DC110" s="19">
        <v>174.6</v>
      </c>
      <c r="DD110" s="19">
        <v>178.3</v>
      </c>
      <c r="DE110" s="19">
        <v>188</v>
      </c>
      <c r="DF110" s="19">
        <v>194.4</v>
      </c>
      <c r="DG110" s="19">
        <v>217.7</v>
      </c>
      <c r="DH110" s="19">
        <v>244.6</v>
      </c>
      <c r="DI110" s="19">
        <v>276.5</v>
      </c>
      <c r="DJ110" s="19">
        <v>282.60000000000002</v>
      </c>
      <c r="DK110" s="19">
        <v>299</v>
      </c>
      <c r="DL110" s="19">
        <v>358.4</v>
      </c>
      <c r="DM110" s="19">
        <v>337.1</v>
      </c>
      <c r="DN110" s="19">
        <v>230.6</v>
      </c>
      <c r="DO110" s="19">
        <v>234.6</v>
      </c>
      <c r="DP110" s="19">
        <v>258.10000000000002</v>
      </c>
      <c r="DQ110" s="19">
        <v>263.7</v>
      </c>
      <c r="DR110" s="19">
        <v>275.7</v>
      </c>
      <c r="DS110" s="19">
        <v>308.2</v>
      </c>
      <c r="DT110" s="19">
        <v>311.3</v>
      </c>
      <c r="DU110" s="19">
        <v>297.7</v>
      </c>
      <c r="DV110" s="19">
        <v>287.5</v>
      </c>
      <c r="DW110" s="19">
        <v>261.5</v>
      </c>
    </row>
    <row r="111" spans="1:127">
      <c r="A111" s="17" t="s">
        <v>815</v>
      </c>
      <c r="B111" s="17" t="s">
        <v>816</v>
      </c>
      <c r="C111" s="18">
        <v>1.9604299999999999</v>
      </c>
      <c r="D111" s="19">
        <v>110.9</v>
      </c>
      <c r="E111" s="19">
        <v>108.7</v>
      </c>
      <c r="F111" s="19">
        <v>105.2</v>
      </c>
      <c r="G111" s="19">
        <v>107.1</v>
      </c>
      <c r="H111" s="19">
        <v>106.3</v>
      </c>
      <c r="I111" s="19">
        <v>107.6</v>
      </c>
      <c r="J111" s="19">
        <v>111.1</v>
      </c>
      <c r="K111" s="19">
        <v>111.3</v>
      </c>
      <c r="L111" s="19">
        <v>113.3</v>
      </c>
      <c r="M111" s="19">
        <v>116.3</v>
      </c>
      <c r="N111" s="19">
        <v>122.5</v>
      </c>
      <c r="O111" s="19">
        <v>123.8</v>
      </c>
      <c r="P111" s="19">
        <v>122.6</v>
      </c>
      <c r="Q111" s="19">
        <v>122.1</v>
      </c>
      <c r="R111" s="19">
        <v>123.7</v>
      </c>
      <c r="S111" s="19">
        <v>121.8</v>
      </c>
      <c r="T111" s="19">
        <v>113.5</v>
      </c>
      <c r="U111" s="19">
        <v>115.4</v>
      </c>
      <c r="V111" s="19">
        <v>112.5</v>
      </c>
      <c r="W111" s="19">
        <v>105.7</v>
      </c>
      <c r="X111" s="19">
        <v>105</v>
      </c>
      <c r="Y111" s="19">
        <v>108</v>
      </c>
      <c r="Z111" s="19">
        <v>109.7</v>
      </c>
      <c r="AA111" s="19">
        <v>111.3</v>
      </c>
      <c r="AB111" s="19">
        <v>108.5</v>
      </c>
      <c r="AC111" s="19">
        <v>107.4</v>
      </c>
      <c r="AD111" s="19">
        <v>108.1</v>
      </c>
      <c r="AE111" s="19">
        <v>108.1</v>
      </c>
      <c r="AF111" s="19">
        <v>108.4</v>
      </c>
      <c r="AG111" s="19">
        <v>110.9</v>
      </c>
      <c r="AH111" s="19">
        <v>110.7</v>
      </c>
      <c r="AI111" s="19">
        <v>110.4</v>
      </c>
      <c r="AJ111" s="19">
        <v>110</v>
      </c>
      <c r="AK111" s="19">
        <v>110.1</v>
      </c>
      <c r="AL111" s="19">
        <v>108.3</v>
      </c>
      <c r="AM111" s="19">
        <v>109.5</v>
      </c>
      <c r="AN111" s="19">
        <v>108.1</v>
      </c>
      <c r="AO111" s="19">
        <v>108.7</v>
      </c>
      <c r="AP111" s="19">
        <v>110.3</v>
      </c>
      <c r="AQ111" s="19">
        <v>111.6</v>
      </c>
      <c r="AR111" s="19">
        <v>114.6</v>
      </c>
      <c r="AS111" s="19">
        <v>114.6</v>
      </c>
      <c r="AT111" s="19">
        <v>115.3</v>
      </c>
      <c r="AU111" s="19">
        <v>115.8</v>
      </c>
      <c r="AV111" s="19">
        <v>115.8</v>
      </c>
      <c r="AW111" s="19">
        <v>114.6</v>
      </c>
      <c r="AX111" s="19">
        <v>113.3</v>
      </c>
      <c r="AY111" s="19">
        <v>114.6</v>
      </c>
      <c r="AZ111" s="19">
        <v>115.2</v>
      </c>
      <c r="BA111" s="19">
        <v>113.6</v>
      </c>
      <c r="BB111" s="19">
        <v>116.1</v>
      </c>
      <c r="BC111" s="19">
        <v>117.1</v>
      </c>
      <c r="BD111" s="19">
        <v>114.8</v>
      </c>
      <c r="BE111" s="19">
        <v>113.5</v>
      </c>
      <c r="BF111" s="19">
        <v>113.8</v>
      </c>
      <c r="BG111" s="19">
        <v>113.5</v>
      </c>
      <c r="BH111" s="19">
        <v>114.2</v>
      </c>
      <c r="BI111" s="19">
        <v>115</v>
      </c>
      <c r="BJ111" s="19">
        <v>116.5</v>
      </c>
      <c r="BK111" s="19">
        <v>115</v>
      </c>
      <c r="BL111" s="19">
        <v>114.7</v>
      </c>
      <c r="BM111" s="19">
        <v>112.9</v>
      </c>
      <c r="BN111" s="19">
        <v>112</v>
      </c>
      <c r="BO111" s="19">
        <v>114</v>
      </c>
      <c r="BP111" s="19">
        <v>114.3</v>
      </c>
      <c r="BQ111" s="19">
        <v>113.9</v>
      </c>
      <c r="BR111" s="19">
        <v>112.1</v>
      </c>
      <c r="BS111" s="19">
        <v>108.8</v>
      </c>
      <c r="BT111" s="19">
        <v>106.6</v>
      </c>
      <c r="BU111" s="19">
        <v>106.6</v>
      </c>
      <c r="BV111" s="19">
        <v>107.3</v>
      </c>
      <c r="BW111" s="19">
        <v>107.6</v>
      </c>
      <c r="BX111" s="19">
        <v>109.8</v>
      </c>
      <c r="BY111" s="19">
        <v>109.4</v>
      </c>
      <c r="BZ111" s="19">
        <v>110.6</v>
      </c>
      <c r="CA111" s="19">
        <v>109.6</v>
      </c>
      <c r="CB111" s="19">
        <v>108.7</v>
      </c>
      <c r="CC111" s="19">
        <v>108.7</v>
      </c>
      <c r="CD111" s="19">
        <v>108.1</v>
      </c>
      <c r="CE111" s="19">
        <v>108.1</v>
      </c>
      <c r="CF111" s="19">
        <v>107.8</v>
      </c>
      <c r="CG111" s="19">
        <v>102.9</v>
      </c>
      <c r="CH111" s="19">
        <v>102</v>
      </c>
      <c r="CI111" s="19">
        <v>102.3</v>
      </c>
      <c r="CJ111" s="19">
        <v>102.8</v>
      </c>
      <c r="CK111" s="19">
        <v>103</v>
      </c>
      <c r="CL111" s="19">
        <v>106.1</v>
      </c>
      <c r="CM111" s="19">
        <v>106.6</v>
      </c>
      <c r="CN111" s="19">
        <v>105.8</v>
      </c>
      <c r="CO111" s="19">
        <v>104.2</v>
      </c>
      <c r="CP111" s="19">
        <v>103.1</v>
      </c>
      <c r="CQ111" s="19">
        <v>104.1</v>
      </c>
      <c r="CR111" s="19">
        <v>105.4</v>
      </c>
      <c r="CS111" s="19">
        <v>105.8</v>
      </c>
      <c r="CT111" s="19">
        <v>105.4</v>
      </c>
      <c r="CU111" s="19">
        <v>105</v>
      </c>
      <c r="CV111" s="19">
        <v>105</v>
      </c>
      <c r="CW111" s="19">
        <v>103.8</v>
      </c>
      <c r="CX111" s="19">
        <v>103.8</v>
      </c>
      <c r="CY111" s="19">
        <v>104.8</v>
      </c>
      <c r="CZ111" s="19">
        <v>104.8</v>
      </c>
      <c r="DA111" s="19">
        <v>104.6</v>
      </c>
      <c r="DB111" s="19">
        <v>109.8</v>
      </c>
      <c r="DC111" s="19">
        <v>114</v>
      </c>
      <c r="DD111" s="19">
        <v>113.8</v>
      </c>
      <c r="DE111" s="19">
        <v>114.2</v>
      </c>
      <c r="DF111" s="19">
        <v>113.9</v>
      </c>
      <c r="DG111" s="19">
        <v>115.2</v>
      </c>
      <c r="DH111" s="19">
        <v>115.5</v>
      </c>
      <c r="DI111" s="19">
        <v>115.8</v>
      </c>
      <c r="DJ111" s="19">
        <v>115.9</v>
      </c>
      <c r="DK111" s="19">
        <v>116.3</v>
      </c>
      <c r="DL111" s="19">
        <v>118.2</v>
      </c>
      <c r="DM111" s="19">
        <v>119.8</v>
      </c>
      <c r="DN111" s="19">
        <v>119.9</v>
      </c>
      <c r="DO111" s="19">
        <v>121</v>
      </c>
      <c r="DP111" s="19">
        <v>123.8</v>
      </c>
      <c r="DQ111" s="19">
        <v>122.3</v>
      </c>
      <c r="DR111" s="19">
        <v>123.3</v>
      </c>
      <c r="DS111" s="19">
        <v>126.7</v>
      </c>
      <c r="DT111" s="19">
        <v>127.3</v>
      </c>
      <c r="DU111" s="19">
        <v>127.7</v>
      </c>
      <c r="DV111" s="19">
        <v>128.6</v>
      </c>
      <c r="DW111" s="19">
        <v>129.5</v>
      </c>
    </row>
    <row r="112" spans="1:127">
      <c r="A112" s="17" t="s">
        <v>817</v>
      </c>
      <c r="B112" s="17" t="s">
        <v>818</v>
      </c>
      <c r="C112" s="18">
        <v>3.0620000000000001E-2</v>
      </c>
      <c r="D112" s="19">
        <v>102.8</v>
      </c>
      <c r="E112" s="19">
        <v>99.8</v>
      </c>
      <c r="F112" s="19">
        <v>101.2</v>
      </c>
      <c r="G112" s="19">
        <v>103.3</v>
      </c>
      <c r="H112" s="19">
        <v>103.6</v>
      </c>
      <c r="I112" s="19">
        <v>103.5</v>
      </c>
      <c r="J112" s="19">
        <v>103.7</v>
      </c>
      <c r="K112" s="19">
        <v>103.7</v>
      </c>
      <c r="L112" s="19">
        <v>103.6</v>
      </c>
      <c r="M112" s="19">
        <v>103.5</v>
      </c>
      <c r="N112" s="19">
        <v>104</v>
      </c>
      <c r="O112" s="19">
        <v>104.3</v>
      </c>
      <c r="P112" s="19">
        <v>104.1</v>
      </c>
      <c r="Q112" s="19">
        <v>104.1</v>
      </c>
      <c r="R112" s="19">
        <v>105</v>
      </c>
      <c r="S112" s="19">
        <v>105.5</v>
      </c>
      <c r="T112" s="19">
        <v>105.5</v>
      </c>
      <c r="U112" s="19">
        <v>111.1</v>
      </c>
      <c r="V112" s="19">
        <v>111.1</v>
      </c>
      <c r="W112" s="19">
        <v>117</v>
      </c>
      <c r="X112" s="19">
        <v>109.1</v>
      </c>
      <c r="Y112" s="19">
        <v>108.8</v>
      </c>
      <c r="Z112" s="19">
        <v>108.4</v>
      </c>
      <c r="AA112" s="19">
        <v>108.4</v>
      </c>
      <c r="AB112" s="19">
        <v>108.4</v>
      </c>
      <c r="AC112" s="19">
        <v>108.4</v>
      </c>
      <c r="AD112" s="19">
        <v>108.8</v>
      </c>
      <c r="AE112" s="19">
        <v>108.8</v>
      </c>
      <c r="AF112" s="19">
        <v>107.7</v>
      </c>
      <c r="AG112" s="19">
        <v>108.4</v>
      </c>
      <c r="AH112" s="19">
        <v>108.6</v>
      </c>
      <c r="AI112" s="19">
        <v>108.4</v>
      </c>
      <c r="AJ112" s="19">
        <v>108.4</v>
      </c>
      <c r="AK112" s="19">
        <v>108.6</v>
      </c>
      <c r="AL112" s="19">
        <v>108.5</v>
      </c>
      <c r="AM112" s="19">
        <v>108.5</v>
      </c>
      <c r="AN112" s="19">
        <v>108.5</v>
      </c>
      <c r="AO112" s="19">
        <v>108.5</v>
      </c>
      <c r="AP112" s="19">
        <v>108.5</v>
      </c>
      <c r="AQ112" s="19">
        <v>108.5</v>
      </c>
      <c r="AR112" s="19">
        <v>108.5</v>
      </c>
      <c r="AS112" s="19">
        <v>108.5</v>
      </c>
      <c r="AT112" s="19">
        <v>108.5</v>
      </c>
      <c r="AU112" s="19">
        <v>108.5</v>
      </c>
      <c r="AV112" s="19">
        <v>108.5</v>
      </c>
      <c r="AW112" s="19">
        <v>108.5</v>
      </c>
      <c r="AX112" s="19">
        <v>108.5</v>
      </c>
      <c r="AY112" s="19">
        <v>108.5</v>
      </c>
      <c r="AZ112" s="19">
        <v>109.1</v>
      </c>
      <c r="BA112" s="19">
        <v>110.4</v>
      </c>
      <c r="BB112" s="19">
        <v>110.4</v>
      </c>
      <c r="BC112" s="19">
        <v>105.6</v>
      </c>
      <c r="BD112" s="19">
        <v>97.5</v>
      </c>
      <c r="BE112" s="19">
        <v>96.9</v>
      </c>
      <c r="BF112" s="19">
        <v>96</v>
      </c>
      <c r="BG112" s="19">
        <v>96.7</v>
      </c>
      <c r="BH112" s="19">
        <v>96.8</v>
      </c>
      <c r="BI112" s="19">
        <v>95.9</v>
      </c>
      <c r="BJ112" s="19">
        <v>95.7</v>
      </c>
      <c r="BK112" s="19">
        <v>96.1</v>
      </c>
      <c r="BL112" s="19">
        <v>96.4</v>
      </c>
      <c r="BM112" s="19">
        <v>96.3</v>
      </c>
      <c r="BN112" s="19">
        <v>96.1</v>
      </c>
      <c r="BO112" s="19">
        <v>96.4</v>
      </c>
      <c r="BP112" s="19">
        <v>95.1</v>
      </c>
      <c r="BQ112" s="19">
        <v>95.3</v>
      </c>
      <c r="BR112" s="19">
        <v>94</v>
      </c>
      <c r="BS112" s="19">
        <v>94.5</v>
      </c>
      <c r="BT112" s="19">
        <v>101.2</v>
      </c>
      <c r="BU112" s="19">
        <v>102</v>
      </c>
      <c r="BV112" s="19">
        <v>112.3</v>
      </c>
      <c r="BW112" s="19">
        <v>118</v>
      </c>
      <c r="BX112" s="19">
        <v>116.4</v>
      </c>
      <c r="BY112" s="19">
        <v>114.9</v>
      </c>
      <c r="BZ112" s="19">
        <v>116.6</v>
      </c>
      <c r="CA112" s="19">
        <v>116.6</v>
      </c>
      <c r="CB112" s="19">
        <v>115.2</v>
      </c>
      <c r="CC112" s="19">
        <v>110.1</v>
      </c>
      <c r="CD112" s="19">
        <v>106.9</v>
      </c>
      <c r="CE112" s="19">
        <v>108.6</v>
      </c>
      <c r="CF112" s="19">
        <v>109.2</v>
      </c>
      <c r="CG112" s="19">
        <v>110.4</v>
      </c>
      <c r="CH112" s="19">
        <v>110.5</v>
      </c>
      <c r="CI112" s="19">
        <v>111.3</v>
      </c>
      <c r="CJ112" s="19">
        <v>111.5</v>
      </c>
      <c r="CK112" s="19">
        <v>115.2</v>
      </c>
      <c r="CL112" s="19">
        <v>117.3</v>
      </c>
      <c r="CM112" s="19">
        <v>120</v>
      </c>
      <c r="CN112" s="19">
        <v>114.7</v>
      </c>
      <c r="CO112" s="19">
        <v>110.4</v>
      </c>
      <c r="CP112" s="19">
        <v>108.6</v>
      </c>
      <c r="CQ112" s="19">
        <v>111.2</v>
      </c>
      <c r="CR112" s="19">
        <v>110.2</v>
      </c>
      <c r="CS112" s="19">
        <v>111.5</v>
      </c>
      <c r="CT112" s="19">
        <v>111.5</v>
      </c>
      <c r="CU112" s="19">
        <v>109.8</v>
      </c>
      <c r="CV112" s="19">
        <v>110.6</v>
      </c>
      <c r="CW112" s="19">
        <v>110</v>
      </c>
      <c r="CX112" s="19">
        <v>111.9</v>
      </c>
      <c r="CY112" s="19">
        <v>113.5</v>
      </c>
      <c r="CZ112" s="19">
        <v>114.8</v>
      </c>
      <c r="DA112" s="19">
        <v>113.2</v>
      </c>
      <c r="DB112" s="19">
        <v>104.2</v>
      </c>
      <c r="DC112" s="19">
        <v>103.8</v>
      </c>
      <c r="DD112" s="19">
        <v>106.1</v>
      </c>
      <c r="DE112" s="19">
        <v>105</v>
      </c>
      <c r="DF112" s="19">
        <v>103.5</v>
      </c>
      <c r="DG112" s="19">
        <v>104.4</v>
      </c>
      <c r="DH112" s="19">
        <v>99.6</v>
      </c>
      <c r="DI112" s="19">
        <v>98.7</v>
      </c>
      <c r="DJ112" s="19">
        <v>96.4</v>
      </c>
      <c r="DK112" s="19">
        <v>99.5</v>
      </c>
      <c r="DL112" s="19">
        <v>105.6</v>
      </c>
      <c r="DM112" s="19">
        <v>105.8</v>
      </c>
      <c r="DN112" s="19">
        <v>102.1</v>
      </c>
      <c r="DO112" s="19">
        <v>99.7</v>
      </c>
      <c r="DP112" s="19">
        <v>101.2</v>
      </c>
      <c r="DQ112" s="19">
        <v>102.3</v>
      </c>
      <c r="DR112" s="19">
        <v>103.8</v>
      </c>
      <c r="DS112" s="19">
        <v>105</v>
      </c>
      <c r="DT112" s="19">
        <v>104.3</v>
      </c>
      <c r="DU112" s="19">
        <v>104.3</v>
      </c>
      <c r="DV112" s="19">
        <v>105</v>
      </c>
      <c r="DW112" s="19">
        <v>106.2</v>
      </c>
    </row>
    <row r="113" spans="1:127">
      <c r="A113" s="17" t="s">
        <v>819</v>
      </c>
      <c r="B113" s="17" t="s">
        <v>820</v>
      </c>
      <c r="C113" s="18">
        <v>2.29E-2</v>
      </c>
      <c r="D113" s="19">
        <v>96</v>
      </c>
      <c r="E113" s="19">
        <v>96</v>
      </c>
      <c r="F113" s="19">
        <v>96</v>
      </c>
      <c r="G113" s="19">
        <v>96</v>
      </c>
      <c r="H113" s="19">
        <v>96</v>
      </c>
      <c r="I113" s="19">
        <v>96</v>
      </c>
      <c r="J113" s="19">
        <v>96</v>
      </c>
      <c r="K113" s="19">
        <v>96</v>
      </c>
      <c r="L113" s="19">
        <v>96</v>
      </c>
      <c r="M113" s="19">
        <v>96</v>
      </c>
      <c r="N113" s="19">
        <v>96</v>
      </c>
      <c r="O113" s="19">
        <v>96</v>
      </c>
      <c r="P113" s="19">
        <v>96</v>
      </c>
      <c r="Q113" s="19">
        <v>96</v>
      </c>
      <c r="R113" s="19">
        <v>94.7</v>
      </c>
      <c r="S113" s="19">
        <v>96</v>
      </c>
      <c r="T113" s="19">
        <v>100.7</v>
      </c>
      <c r="U113" s="19">
        <v>105.2</v>
      </c>
      <c r="V113" s="19">
        <v>106</v>
      </c>
      <c r="W113" s="19">
        <v>106.9</v>
      </c>
      <c r="X113" s="19">
        <v>106.9</v>
      </c>
      <c r="Y113" s="19">
        <v>106.9</v>
      </c>
      <c r="Z113" s="19">
        <v>106.9</v>
      </c>
      <c r="AA113" s="19">
        <v>106.9</v>
      </c>
      <c r="AB113" s="19">
        <v>106.9</v>
      </c>
      <c r="AC113" s="19">
        <v>110</v>
      </c>
      <c r="AD113" s="19">
        <v>110</v>
      </c>
      <c r="AE113" s="19">
        <v>110</v>
      </c>
      <c r="AF113" s="19">
        <v>110</v>
      </c>
      <c r="AG113" s="19">
        <v>110</v>
      </c>
      <c r="AH113" s="19">
        <v>111.7</v>
      </c>
      <c r="AI113" s="19">
        <v>111.7</v>
      </c>
      <c r="AJ113" s="19">
        <v>111.7</v>
      </c>
      <c r="AK113" s="19">
        <v>110.1</v>
      </c>
      <c r="AL113" s="19">
        <v>110.1</v>
      </c>
      <c r="AM113" s="19">
        <v>110.1</v>
      </c>
      <c r="AN113" s="19">
        <v>110.2</v>
      </c>
      <c r="AO113" s="19">
        <v>111.6</v>
      </c>
      <c r="AP113" s="19">
        <v>110.2</v>
      </c>
      <c r="AQ113" s="19">
        <v>110.2</v>
      </c>
      <c r="AR113" s="19">
        <v>112.5</v>
      </c>
      <c r="AS113" s="19">
        <v>112.5</v>
      </c>
      <c r="AT113" s="19">
        <v>112.5</v>
      </c>
      <c r="AU113" s="19">
        <v>112.5</v>
      </c>
      <c r="AV113" s="19">
        <v>112.5</v>
      </c>
      <c r="AW113" s="19">
        <v>112.5</v>
      </c>
      <c r="AX113" s="19">
        <v>112.5</v>
      </c>
      <c r="AY113" s="19">
        <v>112.5</v>
      </c>
      <c r="AZ113" s="19">
        <v>114.8</v>
      </c>
      <c r="BA113" s="19">
        <v>114.8</v>
      </c>
      <c r="BB113" s="19">
        <v>114.8</v>
      </c>
      <c r="BC113" s="19">
        <v>114.4</v>
      </c>
      <c r="BD113" s="19">
        <v>113.9</v>
      </c>
      <c r="BE113" s="19">
        <v>113.6</v>
      </c>
      <c r="BF113" s="19">
        <v>113.5</v>
      </c>
      <c r="BG113" s="19">
        <v>115.2</v>
      </c>
      <c r="BH113" s="19">
        <v>115.2</v>
      </c>
      <c r="BI113" s="19">
        <v>115</v>
      </c>
      <c r="BJ113" s="19">
        <v>114.9</v>
      </c>
      <c r="BK113" s="19">
        <v>113.6</v>
      </c>
      <c r="BL113" s="19">
        <v>113.9</v>
      </c>
      <c r="BM113" s="19">
        <v>113.9</v>
      </c>
      <c r="BN113" s="19">
        <v>113.9</v>
      </c>
      <c r="BO113" s="19">
        <v>113.9</v>
      </c>
      <c r="BP113" s="19">
        <v>114.9</v>
      </c>
      <c r="BQ113" s="19">
        <v>111.3</v>
      </c>
      <c r="BR113" s="19">
        <v>111.3</v>
      </c>
      <c r="BS113" s="19">
        <v>112.3</v>
      </c>
      <c r="BT113" s="19">
        <v>113.5</v>
      </c>
      <c r="BU113" s="19">
        <v>110.8</v>
      </c>
      <c r="BV113" s="19">
        <v>108.6</v>
      </c>
      <c r="BW113" s="19">
        <v>108.5</v>
      </c>
      <c r="BX113" s="19">
        <v>109.4</v>
      </c>
      <c r="BY113" s="19">
        <v>109.9</v>
      </c>
      <c r="BZ113" s="19">
        <v>110.3</v>
      </c>
      <c r="CA113" s="19">
        <v>110.3</v>
      </c>
      <c r="CB113" s="19">
        <v>112.1</v>
      </c>
      <c r="CC113" s="19">
        <v>106.5</v>
      </c>
      <c r="CD113" s="19">
        <v>97.6</v>
      </c>
      <c r="CE113" s="19">
        <v>99.4</v>
      </c>
      <c r="CF113" s="19">
        <v>101.3</v>
      </c>
      <c r="CG113" s="19">
        <v>102.5</v>
      </c>
      <c r="CH113" s="19">
        <v>100.4</v>
      </c>
      <c r="CI113" s="19">
        <v>102.1</v>
      </c>
      <c r="CJ113" s="19">
        <v>103.1</v>
      </c>
      <c r="CK113" s="19">
        <v>100</v>
      </c>
      <c r="CL113" s="19">
        <v>99.8</v>
      </c>
      <c r="CM113" s="19">
        <v>101.7</v>
      </c>
      <c r="CN113" s="19">
        <v>101.9</v>
      </c>
      <c r="CO113" s="19">
        <v>98.8</v>
      </c>
      <c r="CP113" s="19">
        <v>96</v>
      </c>
      <c r="CQ113" s="19">
        <v>96</v>
      </c>
      <c r="CR113" s="19">
        <v>96.5</v>
      </c>
      <c r="CS113" s="19">
        <v>96</v>
      </c>
      <c r="CT113" s="19">
        <v>96.9</v>
      </c>
      <c r="CU113" s="19">
        <v>100.2</v>
      </c>
      <c r="CV113" s="19">
        <v>99.3</v>
      </c>
      <c r="CW113" s="19">
        <v>98.4</v>
      </c>
      <c r="CX113" s="19">
        <v>100</v>
      </c>
      <c r="CY113" s="19">
        <v>102</v>
      </c>
      <c r="CZ113" s="19">
        <v>102.2</v>
      </c>
      <c r="DA113" s="19">
        <v>99.8</v>
      </c>
      <c r="DB113" s="19">
        <v>97.2</v>
      </c>
      <c r="DC113" s="19">
        <v>94.9</v>
      </c>
      <c r="DD113" s="19">
        <v>96.7</v>
      </c>
      <c r="DE113" s="19">
        <v>96.6</v>
      </c>
      <c r="DF113" s="19">
        <v>98</v>
      </c>
      <c r="DG113" s="19">
        <v>97.9</v>
      </c>
      <c r="DH113" s="19">
        <v>92.5</v>
      </c>
      <c r="DI113" s="19">
        <v>90.5</v>
      </c>
      <c r="DJ113" s="19">
        <v>89</v>
      </c>
      <c r="DK113" s="19">
        <v>90.7</v>
      </c>
      <c r="DL113" s="19">
        <v>91.2</v>
      </c>
      <c r="DM113" s="19">
        <v>90.4</v>
      </c>
      <c r="DN113" s="19">
        <v>88.5</v>
      </c>
      <c r="DO113" s="19">
        <v>87.7</v>
      </c>
      <c r="DP113" s="19">
        <v>90.1</v>
      </c>
      <c r="DQ113" s="19">
        <v>91.8</v>
      </c>
      <c r="DR113" s="19">
        <v>91.8</v>
      </c>
      <c r="DS113" s="19">
        <v>91.6</v>
      </c>
      <c r="DT113" s="19">
        <v>91.6</v>
      </c>
      <c r="DU113" s="19">
        <v>91.1</v>
      </c>
      <c r="DV113" s="19">
        <v>90.9</v>
      </c>
      <c r="DW113" s="19">
        <v>91.4</v>
      </c>
    </row>
    <row r="114" spans="1:127">
      <c r="A114" s="17" t="s">
        <v>821</v>
      </c>
      <c r="B114" s="17" t="s">
        <v>822</v>
      </c>
      <c r="C114" s="18">
        <v>4.1799999999999997E-3</v>
      </c>
      <c r="D114" s="19">
        <v>100</v>
      </c>
      <c r="E114" s="19">
        <v>100</v>
      </c>
      <c r="F114" s="19">
        <v>100</v>
      </c>
      <c r="G114" s="19">
        <v>100</v>
      </c>
      <c r="H114" s="19">
        <v>100</v>
      </c>
      <c r="I114" s="19">
        <v>100</v>
      </c>
      <c r="J114" s="19">
        <v>100</v>
      </c>
      <c r="K114" s="19">
        <v>100</v>
      </c>
      <c r="L114" s="19">
        <v>100</v>
      </c>
      <c r="M114" s="19">
        <v>100</v>
      </c>
      <c r="N114" s="19">
        <v>100</v>
      </c>
      <c r="O114" s="19">
        <v>100</v>
      </c>
      <c r="P114" s="19">
        <v>100</v>
      </c>
      <c r="Q114" s="19">
        <v>100</v>
      </c>
      <c r="R114" s="19">
        <v>100</v>
      </c>
      <c r="S114" s="19">
        <v>100</v>
      </c>
      <c r="T114" s="19">
        <v>100</v>
      </c>
      <c r="U114" s="19">
        <v>100</v>
      </c>
      <c r="V114" s="19">
        <v>100</v>
      </c>
      <c r="W114" s="19">
        <v>100</v>
      </c>
      <c r="X114" s="19">
        <v>100</v>
      </c>
      <c r="Y114" s="19">
        <v>100</v>
      </c>
      <c r="Z114" s="19">
        <v>100</v>
      </c>
      <c r="AA114" s="19">
        <v>100</v>
      </c>
      <c r="AB114" s="19">
        <v>100</v>
      </c>
      <c r="AC114" s="19">
        <v>100</v>
      </c>
      <c r="AD114" s="19">
        <v>100</v>
      </c>
      <c r="AE114" s="19">
        <v>100</v>
      </c>
      <c r="AF114" s="19">
        <v>100</v>
      </c>
      <c r="AG114" s="19">
        <v>100</v>
      </c>
      <c r="AH114" s="19">
        <v>100</v>
      </c>
      <c r="AI114" s="19">
        <v>100</v>
      </c>
      <c r="AJ114" s="19">
        <v>100</v>
      </c>
      <c r="AK114" s="19">
        <v>100</v>
      </c>
      <c r="AL114" s="19">
        <v>100</v>
      </c>
      <c r="AM114" s="19">
        <v>100</v>
      </c>
      <c r="AN114" s="19">
        <v>100</v>
      </c>
      <c r="AO114" s="19">
        <v>100</v>
      </c>
      <c r="AP114" s="19">
        <v>100</v>
      </c>
      <c r="AQ114" s="19">
        <v>100</v>
      </c>
      <c r="AR114" s="19">
        <v>100</v>
      </c>
      <c r="AS114" s="19">
        <v>100</v>
      </c>
      <c r="AT114" s="19">
        <v>100</v>
      </c>
      <c r="AU114" s="19">
        <v>100</v>
      </c>
      <c r="AV114" s="19">
        <v>100</v>
      </c>
      <c r="AW114" s="19">
        <v>100</v>
      </c>
      <c r="AX114" s="19">
        <v>100</v>
      </c>
      <c r="AY114" s="19">
        <v>100</v>
      </c>
      <c r="AZ114" s="19">
        <v>100</v>
      </c>
      <c r="BA114" s="19">
        <v>100</v>
      </c>
      <c r="BB114" s="19">
        <v>100</v>
      </c>
      <c r="BC114" s="19">
        <v>100</v>
      </c>
      <c r="BD114" s="19">
        <v>100</v>
      </c>
      <c r="BE114" s="19">
        <v>100</v>
      </c>
      <c r="BF114" s="19">
        <v>100</v>
      </c>
      <c r="BG114" s="19">
        <v>100</v>
      </c>
      <c r="BH114" s="19">
        <v>100</v>
      </c>
      <c r="BI114" s="19">
        <v>100</v>
      </c>
      <c r="BJ114" s="19">
        <v>100</v>
      </c>
      <c r="BK114" s="19">
        <v>100</v>
      </c>
      <c r="BL114" s="19">
        <v>100</v>
      </c>
      <c r="BM114" s="19">
        <v>100</v>
      </c>
      <c r="BN114" s="19">
        <v>100</v>
      </c>
      <c r="BO114" s="19">
        <v>100</v>
      </c>
      <c r="BP114" s="19">
        <v>100</v>
      </c>
      <c r="BQ114" s="19">
        <v>65.5</v>
      </c>
      <c r="BR114" s="19">
        <v>65.5</v>
      </c>
      <c r="BS114" s="19">
        <v>65.5</v>
      </c>
      <c r="BT114" s="19">
        <v>65.5</v>
      </c>
      <c r="BU114" s="19">
        <v>65.5</v>
      </c>
      <c r="BV114" s="19">
        <v>65.5</v>
      </c>
      <c r="BW114" s="19">
        <v>65.5</v>
      </c>
      <c r="BX114" s="19">
        <v>65.5</v>
      </c>
      <c r="BY114" s="19">
        <v>65.5</v>
      </c>
      <c r="BZ114" s="19">
        <v>65.5</v>
      </c>
      <c r="CA114" s="19">
        <v>65.5</v>
      </c>
      <c r="CB114" s="19">
        <v>65.5</v>
      </c>
      <c r="CC114" s="19">
        <v>65.5</v>
      </c>
      <c r="CD114" s="19">
        <v>65.5</v>
      </c>
      <c r="CE114" s="19">
        <v>65.5</v>
      </c>
      <c r="CF114" s="19">
        <v>65.5</v>
      </c>
      <c r="CG114" s="19">
        <v>65.5</v>
      </c>
      <c r="CH114" s="19">
        <v>73.3</v>
      </c>
      <c r="CI114" s="19">
        <v>73.3</v>
      </c>
      <c r="CJ114" s="19">
        <v>73.3</v>
      </c>
      <c r="CK114" s="19">
        <v>73.3</v>
      </c>
      <c r="CL114" s="19">
        <v>73.3</v>
      </c>
      <c r="CM114" s="19">
        <v>73.3</v>
      </c>
      <c r="CN114" s="19">
        <v>73.3</v>
      </c>
      <c r="CO114" s="19">
        <v>73.3</v>
      </c>
      <c r="CP114" s="19">
        <v>73.3</v>
      </c>
      <c r="CQ114" s="19">
        <v>73.3</v>
      </c>
      <c r="CR114" s="19">
        <v>73.3</v>
      </c>
      <c r="CS114" s="19">
        <v>73.3</v>
      </c>
      <c r="CT114" s="19">
        <v>73.3</v>
      </c>
      <c r="CU114" s="19">
        <v>73.3</v>
      </c>
      <c r="CV114" s="19">
        <v>73.3</v>
      </c>
      <c r="CW114" s="19">
        <v>73.3</v>
      </c>
      <c r="CX114" s="19">
        <v>73.3</v>
      </c>
      <c r="CY114" s="19">
        <v>73.3</v>
      </c>
      <c r="CZ114" s="19">
        <v>73.3</v>
      </c>
      <c r="DA114" s="19">
        <v>73.3</v>
      </c>
      <c r="DB114" s="19">
        <v>73.3</v>
      </c>
      <c r="DC114" s="19">
        <v>73.3</v>
      </c>
      <c r="DD114" s="19">
        <v>73.3</v>
      </c>
      <c r="DE114" s="19">
        <v>73.3</v>
      </c>
      <c r="DF114" s="19">
        <v>73.3</v>
      </c>
      <c r="DG114" s="19">
        <v>73.3</v>
      </c>
      <c r="DH114" s="19">
        <v>73.3</v>
      </c>
      <c r="DI114" s="19">
        <v>73.3</v>
      </c>
      <c r="DJ114" s="19">
        <v>73.3</v>
      </c>
      <c r="DK114" s="19">
        <v>73.3</v>
      </c>
      <c r="DL114" s="19">
        <v>73.3</v>
      </c>
      <c r="DM114" s="19">
        <v>73.3</v>
      </c>
      <c r="DN114" s="19">
        <v>73.3</v>
      </c>
      <c r="DO114" s="19">
        <v>73.3</v>
      </c>
      <c r="DP114" s="19">
        <v>73.3</v>
      </c>
      <c r="DQ114" s="19">
        <v>73.3</v>
      </c>
      <c r="DR114" s="19">
        <v>73.3</v>
      </c>
      <c r="DS114" s="19">
        <v>73.3</v>
      </c>
      <c r="DT114" s="19">
        <v>73.3</v>
      </c>
      <c r="DU114" s="19">
        <v>73.3</v>
      </c>
      <c r="DV114" s="19">
        <v>73.3</v>
      </c>
      <c r="DW114" s="19">
        <v>73.3</v>
      </c>
    </row>
    <row r="115" spans="1:127">
      <c r="A115" s="17" t="s">
        <v>823</v>
      </c>
      <c r="B115" s="17" t="s">
        <v>824</v>
      </c>
      <c r="C115" s="18">
        <v>9.3740000000000004E-2</v>
      </c>
      <c r="D115" s="19">
        <v>100</v>
      </c>
      <c r="E115" s="19">
        <v>100</v>
      </c>
      <c r="F115" s="19">
        <v>100</v>
      </c>
      <c r="G115" s="19">
        <v>100</v>
      </c>
      <c r="H115" s="19">
        <v>100</v>
      </c>
      <c r="I115" s="19">
        <v>100</v>
      </c>
      <c r="J115" s="19">
        <v>100</v>
      </c>
      <c r="K115" s="19">
        <v>102</v>
      </c>
      <c r="L115" s="19">
        <v>104</v>
      </c>
      <c r="M115" s="19">
        <v>104</v>
      </c>
      <c r="N115" s="19">
        <v>104</v>
      </c>
      <c r="O115" s="19">
        <v>104</v>
      </c>
      <c r="P115" s="19">
        <v>104</v>
      </c>
      <c r="Q115" s="19">
        <v>104</v>
      </c>
      <c r="R115" s="19">
        <v>105.8</v>
      </c>
      <c r="S115" s="19">
        <v>104</v>
      </c>
      <c r="T115" s="19">
        <v>104</v>
      </c>
      <c r="U115" s="19">
        <v>104</v>
      </c>
      <c r="V115" s="19">
        <v>104</v>
      </c>
      <c r="W115" s="19">
        <v>110.9</v>
      </c>
      <c r="X115" s="19">
        <v>108.5</v>
      </c>
      <c r="Y115" s="19">
        <v>108.5</v>
      </c>
      <c r="Z115" s="19">
        <v>109.4</v>
      </c>
      <c r="AA115" s="19">
        <v>110</v>
      </c>
      <c r="AB115" s="19">
        <v>110</v>
      </c>
      <c r="AC115" s="19">
        <v>117.1</v>
      </c>
      <c r="AD115" s="19">
        <v>112.2</v>
      </c>
      <c r="AE115" s="19">
        <v>112.9</v>
      </c>
      <c r="AF115" s="19">
        <v>112.9</v>
      </c>
      <c r="AG115" s="19">
        <v>113.6</v>
      </c>
      <c r="AH115" s="19">
        <v>113.6</v>
      </c>
      <c r="AI115" s="19">
        <v>113.6</v>
      </c>
      <c r="AJ115" s="19">
        <v>113.6</v>
      </c>
      <c r="AK115" s="19">
        <v>113.6</v>
      </c>
      <c r="AL115" s="19">
        <v>113.6</v>
      </c>
      <c r="AM115" s="19">
        <v>112.7</v>
      </c>
      <c r="AN115" s="19">
        <v>113.6</v>
      </c>
      <c r="AO115" s="19">
        <v>113.6</v>
      </c>
      <c r="AP115" s="19">
        <v>113.6</v>
      </c>
      <c r="AQ115" s="19">
        <v>113.6</v>
      </c>
      <c r="AR115" s="19">
        <v>113.6</v>
      </c>
      <c r="AS115" s="19">
        <v>113.6</v>
      </c>
      <c r="AT115" s="19">
        <v>113.6</v>
      </c>
      <c r="AU115" s="19">
        <v>113.6</v>
      </c>
      <c r="AV115" s="19">
        <v>113.6</v>
      </c>
      <c r="AW115" s="19">
        <v>113.6</v>
      </c>
      <c r="AX115" s="19">
        <v>113.6</v>
      </c>
      <c r="AY115" s="19">
        <v>113.6</v>
      </c>
      <c r="AZ115" s="19">
        <v>113.6</v>
      </c>
      <c r="BA115" s="19">
        <v>113.6</v>
      </c>
      <c r="BB115" s="19">
        <v>113.6</v>
      </c>
      <c r="BC115" s="19">
        <v>113.6</v>
      </c>
      <c r="BD115" s="19">
        <v>113.6</v>
      </c>
      <c r="BE115" s="19">
        <v>113.6</v>
      </c>
      <c r="BF115" s="19">
        <v>113.6</v>
      </c>
      <c r="BG115" s="19">
        <v>113.6</v>
      </c>
      <c r="BH115" s="19">
        <v>113.6</v>
      </c>
      <c r="BI115" s="19">
        <v>113.6</v>
      </c>
      <c r="BJ115" s="19">
        <v>113.6</v>
      </c>
      <c r="BK115" s="19">
        <v>113.6</v>
      </c>
      <c r="BL115" s="19">
        <v>113.6</v>
      </c>
      <c r="BM115" s="19">
        <v>113.6</v>
      </c>
      <c r="BN115" s="19">
        <v>113.6</v>
      </c>
      <c r="BO115" s="19">
        <v>113.6</v>
      </c>
      <c r="BP115" s="19">
        <v>113.6</v>
      </c>
      <c r="BQ115" s="19">
        <v>113.6</v>
      </c>
      <c r="BR115" s="19">
        <v>113.6</v>
      </c>
      <c r="BS115" s="19">
        <v>113.6</v>
      </c>
      <c r="BT115" s="19">
        <v>113.6</v>
      </c>
      <c r="BU115" s="19">
        <v>113.6</v>
      </c>
      <c r="BV115" s="19">
        <v>113.6</v>
      </c>
      <c r="BW115" s="19">
        <v>113.6</v>
      </c>
      <c r="BX115" s="19">
        <v>113.6</v>
      </c>
      <c r="BY115" s="19">
        <v>113.6</v>
      </c>
      <c r="BZ115" s="19">
        <v>113.6</v>
      </c>
      <c r="CA115" s="19">
        <v>113.6</v>
      </c>
      <c r="CB115" s="19">
        <v>113.6</v>
      </c>
      <c r="CC115" s="19">
        <v>117.2</v>
      </c>
      <c r="CD115" s="19">
        <v>113.6</v>
      </c>
      <c r="CE115" s="19">
        <v>113.6</v>
      </c>
      <c r="CF115" s="19">
        <v>113.6</v>
      </c>
      <c r="CG115" s="19">
        <v>113.6</v>
      </c>
      <c r="CH115" s="19">
        <v>113.6</v>
      </c>
      <c r="CI115" s="19">
        <v>113.6</v>
      </c>
      <c r="CJ115" s="19">
        <v>113.6</v>
      </c>
      <c r="CK115" s="19">
        <v>113.6</v>
      </c>
      <c r="CL115" s="19">
        <v>113.6</v>
      </c>
      <c r="CM115" s="19">
        <v>113.6</v>
      </c>
      <c r="CN115" s="19">
        <v>113.6</v>
      </c>
      <c r="CO115" s="19">
        <v>113.6</v>
      </c>
      <c r="CP115" s="19">
        <v>113.6</v>
      </c>
      <c r="CQ115" s="19">
        <v>113.6</v>
      </c>
      <c r="CR115" s="19">
        <v>113.6</v>
      </c>
      <c r="CS115" s="19">
        <v>113.6</v>
      </c>
      <c r="CT115" s="19">
        <v>113.6</v>
      </c>
      <c r="CU115" s="19">
        <v>113.6</v>
      </c>
      <c r="CV115" s="19">
        <v>113.6</v>
      </c>
      <c r="CW115" s="19">
        <v>113.6</v>
      </c>
      <c r="CX115" s="19">
        <v>113.6</v>
      </c>
      <c r="CY115" s="19">
        <v>113.6</v>
      </c>
      <c r="CZ115" s="19">
        <v>113.6</v>
      </c>
      <c r="DA115" s="19">
        <v>113.6</v>
      </c>
      <c r="DB115" s="19">
        <v>113.6</v>
      </c>
      <c r="DC115" s="19">
        <v>113.6</v>
      </c>
      <c r="DD115" s="19">
        <v>113.6</v>
      </c>
      <c r="DE115" s="19">
        <v>113.6</v>
      </c>
      <c r="DF115" s="19">
        <v>113.6</v>
      </c>
      <c r="DG115" s="19">
        <v>113.6</v>
      </c>
      <c r="DH115" s="19">
        <v>113.6</v>
      </c>
      <c r="DI115" s="19">
        <v>113.6</v>
      </c>
      <c r="DJ115" s="19">
        <v>113.6</v>
      </c>
      <c r="DK115" s="19">
        <v>113.6</v>
      </c>
      <c r="DL115" s="19">
        <v>113.6</v>
      </c>
      <c r="DM115" s="19">
        <v>113.6</v>
      </c>
      <c r="DN115" s="19">
        <v>113.6</v>
      </c>
      <c r="DO115" s="19">
        <v>113.6</v>
      </c>
      <c r="DP115" s="19">
        <v>113.6</v>
      </c>
      <c r="DQ115" s="19">
        <v>113.6</v>
      </c>
      <c r="DR115" s="19">
        <v>113.6</v>
      </c>
      <c r="DS115" s="19">
        <v>113.6</v>
      </c>
      <c r="DT115" s="19">
        <v>113.6</v>
      </c>
      <c r="DU115" s="19">
        <v>113.6</v>
      </c>
      <c r="DV115" s="19">
        <v>113.6</v>
      </c>
      <c r="DW115" s="19">
        <v>113.6</v>
      </c>
    </row>
    <row r="116" spans="1:127">
      <c r="A116" s="17" t="s">
        <v>825</v>
      </c>
      <c r="B116" s="17" t="s">
        <v>826</v>
      </c>
      <c r="C116" s="18">
        <v>0.10347000000000001</v>
      </c>
      <c r="D116" s="19">
        <v>245.2</v>
      </c>
      <c r="E116" s="19">
        <v>253.4</v>
      </c>
      <c r="F116" s="19">
        <v>206.8</v>
      </c>
      <c r="G116" s="19">
        <v>173.2</v>
      </c>
      <c r="H116" s="19">
        <v>175.9</v>
      </c>
      <c r="I116" s="19">
        <v>127.4</v>
      </c>
      <c r="J116" s="19">
        <v>139</v>
      </c>
      <c r="K116" s="19">
        <v>134.80000000000001</v>
      </c>
      <c r="L116" s="19">
        <v>171.5</v>
      </c>
      <c r="M116" s="19">
        <v>225.2</v>
      </c>
      <c r="N116" s="19">
        <v>195.9</v>
      </c>
      <c r="O116" s="19">
        <v>192.7</v>
      </c>
      <c r="P116" s="19">
        <v>185.9</v>
      </c>
      <c r="Q116" s="19">
        <v>175.2</v>
      </c>
      <c r="R116" s="19">
        <v>158.80000000000001</v>
      </c>
      <c r="S116" s="19">
        <v>138.19999999999999</v>
      </c>
      <c r="T116" s="19">
        <v>121.1</v>
      </c>
      <c r="U116" s="19">
        <v>162</v>
      </c>
      <c r="V116" s="19">
        <v>129.5</v>
      </c>
      <c r="W116" s="19">
        <v>116.8</v>
      </c>
      <c r="X116" s="19">
        <v>101.7</v>
      </c>
      <c r="Y116" s="19">
        <v>110</v>
      </c>
      <c r="Z116" s="19">
        <v>108.9</v>
      </c>
      <c r="AA116" s="19">
        <v>102.5</v>
      </c>
      <c r="AB116" s="19">
        <v>101.1</v>
      </c>
      <c r="AC116" s="19">
        <v>113.7</v>
      </c>
      <c r="AD116" s="19">
        <v>114.5</v>
      </c>
      <c r="AE116" s="19">
        <v>122.8</v>
      </c>
      <c r="AF116" s="19">
        <v>122</v>
      </c>
      <c r="AG116" s="19">
        <v>128.30000000000001</v>
      </c>
      <c r="AH116" s="19">
        <v>121.1</v>
      </c>
      <c r="AI116" s="19">
        <v>113.9</v>
      </c>
      <c r="AJ116" s="19">
        <v>103.9</v>
      </c>
      <c r="AK116" s="19">
        <v>103.8</v>
      </c>
      <c r="AL116" s="19">
        <v>91.1</v>
      </c>
      <c r="AM116" s="19">
        <v>91.4</v>
      </c>
      <c r="AN116" s="19">
        <v>98.2</v>
      </c>
      <c r="AO116" s="19">
        <v>105.4</v>
      </c>
      <c r="AP116" s="19">
        <v>105.9</v>
      </c>
      <c r="AQ116" s="19">
        <v>98.1</v>
      </c>
      <c r="AR116" s="19">
        <v>87.7</v>
      </c>
      <c r="AS116" s="19">
        <v>90.8</v>
      </c>
      <c r="AT116" s="19">
        <v>89.8</v>
      </c>
      <c r="AU116" s="19">
        <v>84.1</v>
      </c>
      <c r="AV116" s="19">
        <v>75.3</v>
      </c>
      <c r="AW116" s="19">
        <v>75.599999999999994</v>
      </c>
      <c r="AX116" s="19">
        <v>71.5</v>
      </c>
      <c r="AY116" s="19">
        <v>69.400000000000006</v>
      </c>
      <c r="AZ116" s="19">
        <v>73.8</v>
      </c>
      <c r="BA116" s="19">
        <v>73.3</v>
      </c>
      <c r="BB116" s="19">
        <v>72.099999999999994</v>
      </c>
      <c r="BC116" s="19">
        <v>79.3</v>
      </c>
      <c r="BD116" s="19">
        <v>82.6</v>
      </c>
      <c r="BE116" s="19">
        <v>81.5</v>
      </c>
      <c r="BF116" s="19">
        <v>78.7</v>
      </c>
      <c r="BG116" s="19">
        <v>74.5</v>
      </c>
      <c r="BH116" s="19">
        <v>74.2</v>
      </c>
      <c r="BI116" s="19">
        <v>75</v>
      </c>
      <c r="BJ116" s="19">
        <v>74.8</v>
      </c>
      <c r="BK116" s="19">
        <v>86.6</v>
      </c>
      <c r="BL116" s="19">
        <v>90.1</v>
      </c>
      <c r="BM116" s="19">
        <v>84.9</v>
      </c>
      <c r="BN116" s="19">
        <v>78.8</v>
      </c>
      <c r="BO116" s="19">
        <v>76.8</v>
      </c>
      <c r="BP116" s="19">
        <v>82.7</v>
      </c>
      <c r="BQ116" s="19">
        <v>85.7</v>
      </c>
      <c r="BR116" s="19">
        <v>85.1</v>
      </c>
      <c r="BS116" s="19">
        <v>84.7</v>
      </c>
      <c r="BT116" s="19">
        <v>90</v>
      </c>
      <c r="BU116" s="19">
        <v>99</v>
      </c>
      <c r="BV116" s="19">
        <v>102.7</v>
      </c>
      <c r="BW116" s="19">
        <v>95.7</v>
      </c>
      <c r="BX116" s="19">
        <v>91.3</v>
      </c>
      <c r="BY116" s="19">
        <v>88.6</v>
      </c>
      <c r="BZ116" s="19">
        <v>85.1</v>
      </c>
      <c r="CA116" s="19">
        <v>92.6</v>
      </c>
      <c r="CB116" s="19">
        <v>98.6</v>
      </c>
      <c r="CC116" s="19">
        <v>97</v>
      </c>
      <c r="CD116" s="19">
        <v>100.3</v>
      </c>
      <c r="CE116" s="19">
        <v>108.4</v>
      </c>
      <c r="CF116" s="19">
        <v>101.7</v>
      </c>
      <c r="CG116" s="19">
        <v>100.1</v>
      </c>
      <c r="CH116" s="19">
        <v>97.3</v>
      </c>
      <c r="CI116" s="19">
        <v>97.3</v>
      </c>
      <c r="CJ116" s="19">
        <v>100.6</v>
      </c>
      <c r="CK116" s="19">
        <v>100</v>
      </c>
      <c r="CL116" s="19">
        <v>98.5</v>
      </c>
      <c r="CM116" s="19">
        <v>97.3</v>
      </c>
      <c r="CN116" s="19">
        <v>97.4</v>
      </c>
      <c r="CO116" s="19">
        <v>93.7</v>
      </c>
      <c r="CP116" s="19">
        <v>89.5</v>
      </c>
      <c r="CQ116" s="19">
        <v>93.6</v>
      </c>
      <c r="CR116" s="19">
        <v>89.7</v>
      </c>
      <c r="CS116" s="19">
        <v>91.2</v>
      </c>
      <c r="CT116" s="19">
        <v>89.2</v>
      </c>
      <c r="CU116" s="19">
        <v>82</v>
      </c>
      <c r="CV116" s="19">
        <v>79.3</v>
      </c>
      <c r="CW116" s="19">
        <v>79.400000000000006</v>
      </c>
      <c r="CX116" s="19">
        <v>82.4</v>
      </c>
      <c r="CY116" s="19">
        <v>84</v>
      </c>
      <c r="CZ116" s="19">
        <v>86.8</v>
      </c>
      <c r="DA116" s="19">
        <v>91.3</v>
      </c>
      <c r="DB116" s="19">
        <v>91.1</v>
      </c>
      <c r="DC116" s="19">
        <v>92.3</v>
      </c>
      <c r="DD116" s="19">
        <v>90.3</v>
      </c>
      <c r="DE116" s="19">
        <v>90.5</v>
      </c>
      <c r="DF116" s="19">
        <v>89.1</v>
      </c>
      <c r="DG116" s="19">
        <v>88</v>
      </c>
      <c r="DH116" s="19">
        <v>90.7</v>
      </c>
      <c r="DI116" s="19">
        <v>94.5</v>
      </c>
      <c r="DJ116" s="19">
        <v>93.4</v>
      </c>
      <c r="DK116" s="19">
        <v>95</v>
      </c>
      <c r="DL116" s="19">
        <v>112.3</v>
      </c>
      <c r="DM116" s="19">
        <v>138.1</v>
      </c>
      <c r="DN116" s="19">
        <v>136.1</v>
      </c>
      <c r="DO116" s="19">
        <v>145.6</v>
      </c>
      <c r="DP116" s="19">
        <v>134.1</v>
      </c>
      <c r="DQ116" s="19">
        <v>138.80000000000001</v>
      </c>
      <c r="DR116" s="19">
        <v>139.19999999999999</v>
      </c>
      <c r="DS116" s="19">
        <v>137.80000000000001</v>
      </c>
      <c r="DT116" s="19">
        <v>146.30000000000001</v>
      </c>
      <c r="DU116" s="19">
        <v>134.9</v>
      </c>
      <c r="DV116" s="19">
        <v>127.5</v>
      </c>
      <c r="DW116" s="19">
        <v>119</v>
      </c>
    </row>
    <row r="117" spans="1:127">
      <c r="A117" s="17" t="s">
        <v>827</v>
      </c>
      <c r="B117" s="17" t="s">
        <v>828</v>
      </c>
      <c r="C117" s="18">
        <v>0.28850999999999999</v>
      </c>
      <c r="D117" s="19">
        <v>95.6</v>
      </c>
      <c r="E117" s="19">
        <v>94.4</v>
      </c>
      <c r="F117" s="19">
        <v>91.6</v>
      </c>
      <c r="G117" s="19">
        <v>88.7</v>
      </c>
      <c r="H117" s="19">
        <v>83.1</v>
      </c>
      <c r="I117" s="19">
        <v>87.1</v>
      </c>
      <c r="J117" s="19">
        <v>88.9</v>
      </c>
      <c r="K117" s="19">
        <v>83.3</v>
      </c>
      <c r="L117" s="19">
        <v>77.5</v>
      </c>
      <c r="M117" s="19">
        <v>77.3</v>
      </c>
      <c r="N117" s="19">
        <v>75.3</v>
      </c>
      <c r="O117" s="19">
        <v>78.7</v>
      </c>
      <c r="P117" s="19">
        <v>77.900000000000006</v>
      </c>
      <c r="Q117" s="19">
        <v>81</v>
      </c>
      <c r="R117" s="19">
        <v>84</v>
      </c>
      <c r="S117" s="19">
        <v>92.3</v>
      </c>
      <c r="T117" s="19">
        <v>91.6</v>
      </c>
      <c r="U117" s="19">
        <v>86.8</v>
      </c>
      <c r="V117" s="19">
        <v>77.8</v>
      </c>
      <c r="W117" s="19">
        <v>73.900000000000006</v>
      </c>
      <c r="X117" s="19">
        <v>73.5</v>
      </c>
      <c r="Y117" s="19">
        <v>73</v>
      </c>
      <c r="Z117" s="19">
        <v>70.8</v>
      </c>
      <c r="AA117" s="19">
        <v>71.599999999999994</v>
      </c>
      <c r="AB117" s="19">
        <v>69</v>
      </c>
      <c r="AC117" s="19">
        <v>69.2</v>
      </c>
      <c r="AD117" s="19">
        <v>69.599999999999994</v>
      </c>
      <c r="AE117" s="19">
        <v>67.3</v>
      </c>
      <c r="AF117" s="19">
        <v>63.5</v>
      </c>
      <c r="AG117" s="19">
        <v>58.5</v>
      </c>
      <c r="AH117" s="19">
        <v>58.5</v>
      </c>
      <c r="AI117" s="19">
        <v>56.9</v>
      </c>
      <c r="AJ117" s="19">
        <v>56.2</v>
      </c>
      <c r="AK117" s="19">
        <v>59.1</v>
      </c>
      <c r="AL117" s="19">
        <v>60.2</v>
      </c>
      <c r="AM117" s="19">
        <v>62.3</v>
      </c>
      <c r="AN117" s="19">
        <v>56.8</v>
      </c>
      <c r="AO117" s="19">
        <v>60</v>
      </c>
      <c r="AP117" s="19">
        <v>62.9</v>
      </c>
      <c r="AQ117" s="19">
        <v>60.8</v>
      </c>
      <c r="AR117" s="19">
        <v>56</v>
      </c>
      <c r="AS117" s="19">
        <v>53.6</v>
      </c>
      <c r="AT117" s="19">
        <v>55</v>
      </c>
      <c r="AU117" s="19">
        <v>52.7</v>
      </c>
      <c r="AV117" s="19">
        <v>49.3</v>
      </c>
      <c r="AW117" s="19">
        <v>46.7</v>
      </c>
      <c r="AX117" s="19">
        <v>44.7</v>
      </c>
      <c r="AY117" s="19">
        <v>52.1</v>
      </c>
      <c r="AZ117" s="19">
        <v>62.6</v>
      </c>
      <c r="BA117" s="19">
        <v>62.5</v>
      </c>
      <c r="BB117" s="19">
        <v>63.8</v>
      </c>
      <c r="BC117" s="19">
        <v>68.2</v>
      </c>
      <c r="BD117" s="19">
        <v>66.2</v>
      </c>
      <c r="BE117" s="19">
        <v>57.7</v>
      </c>
      <c r="BF117" s="19">
        <v>55.7</v>
      </c>
      <c r="BG117" s="19">
        <v>58.5</v>
      </c>
      <c r="BH117" s="19">
        <v>63.7</v>
      </c>
      <c r="BI117" s="19">
        <v>69.8</v>
      </c>
      <c r="BJ117" s="19">
        <v>75.099999999999994</v>
      </c>
      <c r="BK117" s="19">
        <v>71.3</v>
      </c>
      <c r="BL117" s="19">
        <v>69</v>
      </c>
      <c r="BM117" s="19">
        <v>62.4</v>
      </c>
      <c r="BN117" s="19">
        <v>59</v>
      </c>
      <c r="BO117" s="19">
        <v>63.4</v>
      </c>
      <c r="BP117" s="19">
        <v>62.4</v>
      </c>
      <c r="BQ117" s="19">
        <v>64.400000000000006</v>
      </c>
      <c r="BR117" s="19">
        <v>63</v>
      </c>
      <c r="BS117" s="19">
        <v>60.5</v>
      </c>
      <c r="BT117" s="19">
        <v>62.9</v>
      </c>
      <c r="BU117" s="19">
        <v>60.8</v>
      </c>
      <c r="BV117" s="19">
        <v>59.4</v>
      </c>
      <c r="BW117" s="19">
        <v>59.8</v>
      </c>
      <c r="BX117" s="19">
        <v>58.1</v>
      </c>
      <c r="BY117" s="19">
        <v>59.6</v>
      </c>
      <c r="BZ117" s="19">
        <v>60.8</v>
      </c>
      <c r="CA117" s="19">
        <v>62.3</v>
      </c>
      <c r="CB117" s="19">
        <v>64</v>
      </c>
      <c r="CC117" s="19">
        <v>63.1</v>
      </c>
      <c r="CD117" s="19">
        <v>61.3</v>
      </c>
      <c r="CE117" s="19">
        <v>58.6</v>
      </c>
      <c r="CF117" s="19">
        <v>58.2</v>
      </c>
      <c r="CG117" s="19">
        <v>59.8</v>
      </c>
      <c r="CH117" s="19">
        <v>58.8</v>
      </c>
      <c r="CI117" s="19">
        <v>61.4</v>
      </c>
      <c r="CJ117" s="19">
        <v>61.9</v>
      </c>
      <c r="CK117" s="19">
        <v>64.5</v>
      </c>
      <c r="CL117" s="19">
        <v>71.900000000000006</v>
      </c>
      <c r="CM117" s="19">
        <v>72.400000000000006</v>
      </c>
      <c r="CN117" s="19">
        <v>69.3</v>
      </c>
      <c r="CO117" s="19">
        <v>64.099999999999994</v>
      </c>
      <c r="CP117" s="19">
        <v>58.5</v>
      </c>
      <c r="CQ117" s="19">
        <v>61.6</v>
      </c>
      <c r="CR117" s="19">
        <v>63.1</v>
      </c>
      <c r="CS117" s="19">
        <v>64.3</v>
      </c>
      <c r="CT117" s="19">
        <v>64.7</v>
      </c>
      <c r="CU117" s="19">
        <v>61.8</v>
      </c>
      <c r="CV117" s="19">
        <v>59.7</v>
      </c>
      <c r="CW117" s="19">
        <v>56.8</v>
      </c>
      <c r="CX117" s="19">
        <v>57.6</v>
      </c>
      <c r="CY117" s="19">
        <v>60.2</v>
      </c>
      <c r="CZ117" s="19">
        <v>63.4</v>
      </c>
      <c r="DA117" s="19">
        <v>64.3</v>
      </c>
      <c r="DB117" s="19">
        <v>67.5</v>
      </c>
      <c r="DC117" s="19">
        <v>74.2</v>
      </c>
      <c r="DD117" s="19">
        <v>75.2</v>
      </c>
      <c r="DE117" s="19">
        <v>71.900000000000006</v>
      </c>
      <c r="DF117" s="19">
        <v>74.8</v>
      </c>
      <c r="DG117" s="19">
        <v>80</v>
      </c>
      <c r="DH117" s="19">
        <v>80.900000000000006</v>
      </c>
      <c r="DI117" s="19">
        <v>81.7</v>
      </c>
      <c r="DJ117" s="19">
        <v>82.1</v>
      </c>
      <c r="DK117" s="19">
        <v>81.400000000000006</v>
      </c>
      <c r="DL117" s="19">
        <v>85.8</v>
      </c>
      <c r="DM117" s="19">
        <v>84.8</v>
      </c>
      <c r="DN117" s="19">
        <v>82.6</v>
      </c>
      <c r="DO117" s="19">
        <v>88.2</v>
      </c>
      <c r="DP117" s="19">
        <v>86.7</v>
      </c>
      <c r="DQ117" s="19">
        <v>78.099999999999994</v>
      </c>
      <c r="DR117" s="19">
        <v>79.3</v>
      </c>
      <c r="DS117" s="19">
        <v>82.3</v>
      </c>
      <c r="DT117" s="19">
        <v>82.8</v>
      </c>
      <c r="DU117" s="19">
        <v>83.5</v>
      </c>
      <c r="DV117" s="19">
        <v>85.2</v>
      </c>
      <c r="DW117" s="19">
        <v>84.9</v>
      </c>
    </row>
    <row r="118" spans="1:127">
      <c r="A118" s="17" t="s">
        <v>829</v>
      </c>
      <c r="B118" s="17" t="s">
        <v>830</v>
      </c>
      <c r="C118" s="18">
        <v>0.88561000000000001</v>
      </c>
      <c r="D118" s="19">
        <v>104</v>
      </c>
      <c r="E118" s="19">
        <v>100</v>
      </c>
      <c r="F118" s="19">
        <v>100.8</v>
      </c>
      <c r="G118" s="19">
        <v>106.6</v>
      </c>
      <c r="H118" s="19">
        <v>103.9</v>
      </c>
      <c r="I118" s="19">
        <v>106.6</v>
      </c>
      <c r="J118" s="19">
        <v>109.9</v>
      </c>
      <c r="K118" s="19">
        <v>111.1</v>
      </c>
      <c r="L118" s="19">
        <v>113.1</v>
      </c>
      <c r="M118" s="19">
        <v>115.3</v>
      </c>
      <c r="N118" s="19">
        <v>129.69999999999999</v>
      </c>
      <c r="O118" s="19">
        <v>131</v>
      </c>
      <c r="P118" s="19">
        <v>131</v>
      </c>
      <c r="Q118" s="19">
        <v>131</v>
      </c>
      <c r="R118" s="19">
        <v>131</v>
      </c>
      <c r="S118" s="19">
        <v>124.1</v>
      </c>
      <c r="T118" s="19">
        <v>107.3</v>
      </c>
      <c r="U118" s="19">
        <v>107.3</v>
      </c>
      <c r="V118" s="19">
        <v>107.3</v>
      </c>
      <c r="W118" s="19">
        <v>93.1</v>
      </c>
      <c r="X118" s="19">
        <v>93.1</v>
      </c>
      <c r="Y118" s="19">
        <v>97.4</v>
      </c>
      <c r="Z118" s="19">
        <v>98.8</v>
      </c>
      <c r="AA118" s="19">
        <v>98.8</v>
      </c>
      <c r="AB118" s="19">
        <v>98.8</v>
      </c>
      <c r="AC118" s="19">
        <v>98.8</v>
      </c>
      <c r="AD118" s="19">
        <v>98.8</v>
      </c>
      <c r="AE118" s="19">
        <v>98.8</v>
      </c>
      <c r="AF118" s="19">
        <v>98.8</v>
      </c>
      <c r="AG118" s="19">
        <v>99.8</v>
      </c>
      <c r="AH118" s="19">
        <v>99.8</v>
      </c>
      <c r="AI118" s="19">
        <v>99.8</v>
      </c>
      <c r="AJ118" s="19">
        <v>99.8</v>
      </c>
      <c r="AK118" s="19">
        <v>99.8</v>
      </c>
      <c r="AL118" s="19">
        <v>99.8</v>
      </c>
      <c r="AM118" s="19">
        <v>106.5</v>
      </c>
      <c r="AN118" s="19">
        <v>106.5</v>
      </c>
      <c r="AO118" s="19">
        <v>106.5</v>
      </c>
      <c r="AP118" s="19">
        <v>106.5</v>
      </c>
      <c r="AQ118" s="19">
        <v>106.5</v>
      </c>
      <c r="AR118" s="19">
        <v>106.5</v>
      </c>
      <c r="AS118" s="19">
        <v>106.5</v>
      </c>
      <c r="AT118" s="19">
        <v>106.5</v>
      </c>
      <c r="AU118" s="19">
        <v>106.5</v>
      </c>
      <c r="AV118" s="19">
        <v>106.5</v>
      </c>
      <c r="AW118" s="19">
        <v>106.5</v>
      </c>
      <c r="AX118" s="19">
        <v>106.5</v>
      </c>
      <c r="AY118" s="19">
        <v>106.5</v>
      </c>
      <c r="AZ118" s="19">
        <v>106.5</v>
      </c>
      <c r="BA118" s="19">
        <v>106.5</v>
      </c>
      <c r="BB118" s="19">
        <v>106.5</v>
      </c>
      <c r="BC118" s="19">
        <v>106.5</v>
      </c>
      <c r="BD118" s="19">
        <v>106.5</v>
      </c>
      <c r="BE118" s="19">
        <v>106.5</v>
      </c>
      <c r="BF118" s="19">
        <v>106.5</v>
      </c>
      <c r="BG118" s="19">
        <v>106.5</v>
      </c>
      <c r="BH118" s="19">
        <v>106.5</v>
      </c>
      <c r="BI118" s="19">
        <v>106.5</v>
      </c>
      <c r="BJ118" s="19">
        <v>106.5</v>
      </c>
      <c r="BK118" s="19">
        <v>106.5</v>
      </c>
      <c r="BL118" s="19">
        <v>106.5</v>
      </c>
      <c r="BM118" s="19">
        <v>106.5</v>
      </c>
      <c r="BN118" s="19">
        <v>106.5</v>
      </c>
      <c r="BO118" s="19">
        <v>106.5</v>
      </c>
      <c r="BP118" s="19">
        <v>106.5</v>
      </c>
      <c r="BQ118" s="19">
        <v>106.5</v>
      </c>
      <c r="BR118" s="19">
        <v>106.5</v>
      </c>
      <c r="BS118" s="19">
        <v>106.5</v>
      </c>
      <c r="BT118" s="19">
        <v>106.5</v>
      </c>
      <c r="BU118" s="19">
        <v>106.5</v>
      </c>
      <c r="BV118" s="19">
        <v>106.5</v>
      </c>
      <c r="BW118" s="19">
        <v>106.4</v>
      </c>
      <c r="BX118" s="19">
        <v>112</v>
      </c>
      <c r="BY118" s="19">
        <v>112</v>
      </c>
      <c r="BZ118" s="19">
        <v>115.1</v>
      </c>
      <c r="CA118" s="19">
        <v>115.1</v>
      </c>
      <c r="CB118" s="19">
        <v>110.5</v>
      </c>
      <c r="CC118" s="19">
        <v>110.5</v>
      </c>
      <c r="CD118" s="19">
        <v>110.5</v>
      </c>
      <c r="CE118" s="19">
        <v>110.5</v>
      </c>
      <c r="CF118" s="19">
        <v>110.5</v>
      </c>
      <c r="CG118" s="19">
        <v>98.2</v>
      </c>
      <c r="CH118" s="19">
        <v>94.7</v>
      </c>
      <c r="CI118" s="19">
        <v>93.3</v>
      </c>
      <c r="CJ118" s="19">
        <v>93.3</v>
      </c>
      <c r="CK118" s="19">
        <v>91.9</v>
      </c>
      <c r="CL118" s="19">
        <v>92.3</v>
      </c>
      <c r="CM118" s="19">
        <v>92.3</v>
      </c>
      <c r="CN118" s="19">
        <v>92.3</v>
      </c>
      <c r="CO118" s="19">
        <v>92.3</v>
      </c>
      <c r="CP118" s="19">
        <v>92.3</v>
      </c>
      <c r="CQ118" s="19">
        <v>92.3</v>
      </c>
      <c r="CR118" s="19">
        <v>92.3</v>
      </c>
      <c r="CS118" s="19">
        <v>92.3</v>
      </c>
      <c r="CT118" s="19">
        <v>92.9</v>
      </c>
      <c r="CU118" s="19">
        <v>93.3</v>
      </c>
      <c r="CV118" s="19">
        <v>93.3</v>
      </c>
      <c r="CW118" s="19">
        <v>93.3</v>
      </c>
      <c r="CX118" s="19">
        <v>93.3</v>
      </c>
      <c r="CY118" s="19">
        <v>93.3</v>
      </c>
      <c r="CZ118" s="19">
        <v>93.3</v>
      </c>
      <c r="DA118" s="19">
        <v>93.3</v>
      </c>
      <c r="DB118" s="19">
        <v>93.6</v>
      </c>
      <c r="DC118" s="19">
        <v>93.6</v>
      </c>
      <c r="DD118" s="19">
        <v>92.5</v>
      </c>
      <c r="DE118" s="19">
        <v>94.5</v>
      </c>
      <c r="DF118" s="19">
        <v>95.5</v>
      </c>
      <c r="DG118" s="19">
        <v>96.5</v>
      </c>
      <c r="DH118" s="19">
        <v>96.5</v>
      </c>
      <c r="DI118" s="19">
        <v>97.2</v>
      </c>
      <c r="DJ118" s="19">
        <v>97.3</v>
      </c>
      <c r="DK118" s="19">
        <v>97.3</v>
      </c>
      <c r="DL118" s="19">
        <v>97.3</v>
      </c>
      <c r="DM118" s="19">
        <v>97.3</v>
      </c>
      <c r="DN118" s="19">
        <v>97.3</v>
      </c>
      <c r="DO118" s="19">
        <v>98</v>
      </c>
      <c r="DP118" s="19">
        <v>101.5</v>
      </c>
      <c r="DQ118" s="19">
        <v>97.3</v>
      </c>
      <c r="DR118" s="19">
        <v>97.3</v>
      </c>
      <c r="DS118" s="19">
        <v>97.3</v>
      </c>
      <c r="DT118" s="19">
        <v>97.3</v>
      </c>
      <c r="DU118" s="19">
        <v>97.3</v>
      </c>
      <c r="DV118" s="19">
        <v>97.3</v>
      </c>
      <c r="DW118" s="19">
        <v>97.3</v>
      </c>
    </row>
    <row r="119" spans="1:127">
      <c r="A119" s="17" t="s">
        <v>831</v>
      </c>
      <c r="B119" s="17" t="s">
        <v>832</v>
      </c>
      <c r="C119" s="18">
        <v>0.53139999999999998</v>
      </c>
      <c r="D119" s="19">
        <v>107.9</v>
      </c>
      <c r="E119" s="19">
        <v>105.3</v>
      </c>
      <c r="F119" s="19">
        <v>101.7</v>
      </c>
      <c r="G119" s="19">
        <v>107</v>
      </c>
      <c r="H119" s="19">
        <v>111.3</v>
      </c>
      <c r="I119" s="19">
        <v>118.6</v>
      </c>
      <c r="J119" s="19">
        <v>122.8</v>
      </c>
      <c r="K119" s="19">
        <v>125</v>
      </c>
      <c r="L119" s="19">
        <v>124.9</v>
      </c>
      <c r="M119" s="19">
        <v>121.9</v>
      </c>
      <c r="N119" s="19">
        <v>127.4</v>
      </c>
      <c r="O119" s="19">
        <v>128.9</v>
      </c>
      <c r="P119" s="19">
        <v>126.3</v>
      </c>
      <c r="Q119" s="19">
        <v>124.7</v>
      </c>
      <c r="R119" s="19">
        <v>131.9</v>
      </c>
      <c r="S119" s="19">
        <v>136.19999999999999</v>
      </c>
      <c r="T119" s="19">
        <v>137.1</v>
      </c>
      <c r="U119" s="19">
        <v>138.19999999999999</v>
      </c>
      <c r="V119" s="19">
        <v>138.6</v>
      </c>
      <c r="W119" s="19">
        <v>140.19999999999999</v>
      </c>
      <c r="X119" s="19">
        <v>141.6</v>
      </c>
      <c r="Y119" s="19">
        <v>144.30000000000001</v>
      </c>
      <c r="Z119" s="19">
        <v>149.5</v>
      </c>
      <c r="AA119" s="19">
        <v>156</v>
      </c>
      <c r="AB119" s="19">
        <v>147.5</v>
      </c>
      <c r="AC119" s="19">
        <v>139.30000000000001</v>
      </c>
      <c r="AD119" s="19">
        <v>142.30000000000001</v>
      </c>
      <c r="AE119" s="19">
        <v>142</v>
      </c>
      <c r="AF119" s="19">
        <v>145.5</v>
      </c>
      <c r="AG119" s="19">
        <v>154.1</v>
      </c>
      <c r="AH119" s="19">
        <v>155</v>
      </c>
      <c r="AI119" s="19">
        <v>156.1</v>
      </c>
      <c r="AJ119" s="19">
        <v>156.9</v>
      </c>
      <c r="AK119" s="19">
        <v>155.80000000000001</v>
      </c>
      <c r="AL119" s="19">
        <v>150.80000000000001</v>
      </c>
      <c r="AM119" s="19">
        <v>143.1</v>
      </c>
      <c r="AN119" s="19">
        <v>139.5</v>
      </c>
      <c r="AO119" s="19">
        <v>138.4</v>
      </c>
      <c r="AP119" s="19">
        <v>142.80000000000001</v>
      </c>
      <c r="AQ119" s="19">
        <v>150.5</v>
      </c>
      <c r="AR119" s="19">
        <v>165.9</v>
      </c>
      <c r="AS119" s="19">
        <v>166.6</v>
      </c>
      <c r="AT119" s="19">
        <v>168.7</v>
      </c>
      <c r="AU119" s="19">
        <v>172.9</v>
      </c>
      <c r="AV119" s="19">
        <v>176.2</v>
      </c>
      <c r="AW119" s="19">
        <v>173.3</v>
      </c>
      <c r="AX119" s="19">
        <v>170.3</v>
      </c>
      <c r="AY119" s="19">
        <v>171.6</v>
      </c>
      <c r="AZ119" s="19">
        <v>167.1</v>
      </c>
      <c r="BA119" s="19">
        <v>161.4</v>
      </c>
      <c r="BB119" s="19">
        <v>170.2</v>
      </c>
      <c r="BC119" s="19">
        <v>170.1</v>
      </c>
      <c r="BD119" s="19">
        <v>162.69999999999999</v>
      </c>
      <c r="BE119" s="19">
        <v>162.9</v>
      </c>
      <c r="BF119" s="19">
        <v>165.4</v>
      </c>
      <c r="BG119" s="19">
        <v>163.5</v>
      </c>
      <c r="BH119" s="19">
        <v>163.5</v>
      </c>
      <c r="BI119" s="19">
        <v>163</v>
      </c>
      <c r="BJ119" s="19">
        <v>165.9</v>
      </c>
      <c r="BK119" s="19">
        <v>159.80000000000001</v>
      </c>
      <c r="BL119" s="19">
        <v>159.5</v>
      </c>
      <c r="BM119" s="19">
        <v>157.4</v>
      </c>
      <c r="BN119" s="19">
        <v>157.19999999999999</v>
      </c>
      <c r="BO119" s="19">
        <v>162.4</v>
      </c>
      <c r="BP119" s="19">
        <v>163.1</v>
      </c>
      <c r="BQ119" s="19">
        <v>160.19999999999999</v>
      </c>
      <c r="BR119" s="19">
        <v>154.69999999999999</v>
      </c>
      <c r="BS119" s="19">
        <v>143.9</v>
      </c>
      <c r="BT119" s="19">
        <v>132.69999999999999</v>
      </c>
      <c r="BU119" s="19">
        <v>132.30000000000001</v>
      </c>
      <c r="BV119" s="19">
        <v>134.30000000000001</v>
      </c>
      <c r="BW119" s="19">
        <v>136.30000000000001</v>
      </c>
      <c r="BX119" s="19">
        <v>137</v>
      </c>
      <c r="BY119" s="19">
        <v>135.19999999999999</v>
      </c>
      <c r="BZ119" s="19">
        <v>134.6</v>
      </c>
      <c r="CA119" s="19">
        <v>128.80000000000001</v>
      </c>
      <c r="CB119" s="19">
        <v>131</v>
      </c>
      <c r="CC119" s="19">
        <v>131.69999999999999</v>
      </c>
      <c r="CD119" s="19">
        <v>130.80000000000001</v>
      </c>
      <c r="CE119" s="19">
        <v>130.5</v>
      </c>
      <c r="CF119" s="19">
        <v>131</v>
      </c>
      <c r="CG119" s="19">
        <v>132.69999999999999</v>
      </c>
      <c r="CH119" s="19">
        <v>136.30000000000001</v>
      </c>
      <c r="CI119" s="19">
        <v>138.1</v>
      </c>
      <c r="CJ119" s="19">
        <v>139</v>
      </c>
      <c r="CK119" s="19">
        <v>140.69999999999999</v>
      </c>
      <c r="CL119" s="19">
        <v>147.5</v>
      </c>
      <c r="CM119" s="19">
        <v>149.19999999999999</v>
      </c>
      <c r="CN119" s="19">
        <v>148.4</v>
      </c>
      <c r="CO119" s="19">
        <v>146.1</v>
      </c>
      <c r="CP119" s="19">
        <v>146.30000000000001</v>
      </c>
      <c r="CQ119" s="19">
        <v>147.5</v>
      </c>
      <c r="CR119" s="19">
        <v>152.1</v>
      </c>
      <c r="CS119" s="19">
        <v>152.5</v>
      </c>
      <c r="CT119" s="19">
        <v>150.19999999999999</v>
      </c>
      <c r="CU119" s="19">
        <v>151.1</v>
      </c>
      <c r="CV119" s="19">
        <v>152.80000000000001</v>
      </c>
      <c r="CW119" s="19">
        <v>150</v>
      </c>
      <c r="CX119" s="19">
        <v>148.6</v>
      </c>
      <c r="CY119" s="19">
        <v>150.4</v>
      </c>
      <c r="CZ119" s="19">
        <v>148.1</v>
      </c>
      <c r="DA119" s="19">
        <v>146.30000000000001</v>
      </c>
      <c r="DB119" s="19">
        <v>163.80000000000001</v>
      </c>
      <c r="DC119" s="19">
        <v>175.6</v>
      </c>
      <c r="DD119" s="19">
        <v>176.4</v>
      </c>
      <c r="DE119" s="19">
        <v>176.5</v>
      </c>
      <c r="DF119" s="19">
        <v>172.2</v>
      </c>
      <c r="DG119" s="19">
        <v>172.6</v>
      </c>
      <c r="DH119" s="19">
        <v>173.2</v>
      </c>
      <c r="DI119" s="19">
        <v>172.3</v>
      </c>
      <c r="DJ119" s="19">
        <v>172.8</v>
      </c>
      <c r="DK119" s="19">
        <v>173.8</v>
      </c>
      <c r="DL119" s="19">
        <v>174.6</v>
      </c>
      <c r="DM119" s="19">
        <v>176.4</v>
      </c>
      <c r="DN119" s="19">
        <v>178.3</v>
      </c>
      <c r="DO119" s="19">
        <v>176.8</v>
      </c>
      <c r="DP119" s="19">
        <v>183.9</v>
      </c>
      <c r="DQ119" s="19">
        <v>189.1</v>
      </c>
      <c r="DR119" s="19">
        <v>192.1</v>
      </c>
      <c r="DS119" s="19">
        <v>203.1</v>
      </c>
      <c r="DT119" s="19">
        <v>203.4</v>
      </c>
      <c r="DU119" s="19">
        <v>206.8</v>
      </c>
      <c r="DV119" s="19">
        <v>210.5</v>
      </c>
      <c r="DW119" s="19">
        <v>215.7</v>
      </c>
    </row>
    <row r="120" spans="1:127">
      <c r="A120" s="17" t="s">
        <v>833</v>
      </c>
      <c r="B120" s="17" t="s">
        <v>834</v>
      </c>
      <c r="C120" s="18">
        <v>0.2039</v>
      </c>
      <c r="D120" s="19">
        <v>96.3</v>
      </c>
      <c r="E120" s="19">
        <v>99</v>
      </c>
      <c r="F120" s="19">
        <v>98.7</v>
      </c>
      <c r="G120" s="19">
        <v>96.9</v>
      </c>
      <c r="H120" s="19">
        <v>104.7</v>
      </c>
      <c r="I120" s="19">
        <v>100.3</v>
      </c>
      <c r="J120" s="19">
        <v>110.2</v>
      </c>
      <c r="K120" s="19">
        <v>127.5</v>
      </c>
      <c r="L120" s="19">
        <v>127.3</v>
      </c>
      <c r="M120" s="19">
        <v>116.5</v>
      </c>
      <c r="N120" s="19">
        <v>147</v>
      </c>
      <c r="O120" s="19">
        <v>110.4</v>
      </c>
      <c r="P120" s="19">
        <v>116.9</v>
      </c>
      <c r="Q120" s="19">
        <v>124.4</v>
      </c>
      <c r="R120" s="19">
        <v>120.8</v>
      </c>
      <c r="S120" s="19">
        <v>115.1</v>
      </c>
      <c r="T120" s="19">
        <v>130.19999999999999</v>
      </c>
      <c r="U120" s="19">
        <v>138.6</v>
      </c>
      <c r="V120" s="19">
        <v>145</v>
      </c>
      <c r="W120" s="19">
        <v>144.6</v>
      </c>
      <c r="X120" s="19">
        <v>166.1</v>
      </c>
      <c r="Y120" s="19">
        <v>152</v>
      </c>
      <c r="Z120" s="19">
        <v>155.19999999999999</v>
      </c>
      <c r="AA120" s="19">
        <v>144.19999999999999</v>
      </c>
      <c r="AB120" s="19">
        <v>138.1</v>
      </c>
      <c r="AC120" s="19">
        <v>128.1</v>
      </c>
      <c r="AD120" s="19">
        <v>123.3</v>
      </c>
      <c r="AE120" s="19">
        <v>134.30000000000001</v>
      </c>
      <c r="AF120" s="19">
        <v>146.4</v>
      </c>
      <c r="AG120" s="19">
        <v>135.80000000000001</v>
      </c>
      <c r="AH120" s="19">
        <v>157.80000000000001</v>
      </c>
      <c r="AI120" s="19">
        <v>151.9</v>
      </c>
      <c r="AJ120" s="19">
        <v>160.4</v>
      </c>
      <c r="AK120" s="19">
        <v>150.4</v>
      </c>
      <c r="AL120" s="19">
        <v>167.7</v>
      </c>
      <c r="AM120" s="19">
        <v>125.4</v>
      </c>
      <c r="AN120" s="19">
        <v>114.6</v>
      </c>
      <c r="AO120" s="19">
        <v>119.5</v>
      </c>
      <c r="AP120" s="19">
        <v>127.1</v>
      </c>
      <c r="AQ120" s="19">
        <v>120.9</v>
      </c>
      <c r="AR120" s="19">
        <v>144.30000000000001</v>
      </c>
      <c r="AS120" s="19">
        <v>143.19999999999999</v>
      </c>
      <c r="AT120" s="19">
        <v>154.80000000000001</v>
      </c>
      <c r="AU120" s="19">
        <v>157.69999999999999</v>
      </c>
      <c r="AV120" s="19">
        <v>181.4</v>
      </c>
      <c r="AW120" s="19">
        <v>185.3</v>
      </c>
      <c r="AX120" s="19">
        <v>169.5</v>
      </c>
      <c r="AY120" s="19">
        <v>139</v>
      </c>
      <c r="AZ120" s="19">
        <v>140.1</v>
      </c>
      <c r="BA120" s="19">
        <v>133.1</v>
      </c>
      <c r="BB120" s="19">
        <v>121.7</v>
      </c>
      <c r="BC120" s="19">
        <v>120.9</v>
      </c>
      <c r="BD120" s="19">
        <v>134.30000000000001</v>
      </c>
      <c r="BE120" s="19">
        <v>138.5</v>
      </c>
      <c r="BF120" s="19">
        <v>137.6</v>
      </c>
      <c r="BG120" s="19">
        <v>125.1</v>
      </c>
      <c r="BH120" s="19">
        <v>135.1</v>
      </c>
      <c r="BI120" s="19">
        <v>152.19999999999999</v>
      </c>
      <c r="BJ120" s="19">
        <v>171</v>
      </c>
      <c r="BK120" s="19">
        <v>139</v>
      </c>
      <c r="BL120" s="19">
        <v>134.4</v>
      </c>
      <c r="BM120" s="19">
        <v>145.4</v>
      </c>
      <c r="BN120" s="19">
        <v>120.3</v>
      </c>
      <c r="BO120" s="19">
        <v>124.3</v>
      </c>
      <c r="BP120" s="19">
        <v>155.19999999999999</v>
      </c>
      <c r="BQ120" s="19">
        <v>140.4</v>
      </c>
      <c r="BR120" s="19">
        <v>151.80000000000001</v>
      </c>
      <c r="BS120" s="19">
        <v>154.80000000000001</v>
      </c>
      <c r="BT120" s="19">
        <v>184</v>
      </c>
      <c r="BU120" s="19">
        <v>178.6</v>
      </c>
      <c r="BV120" s="19">
        <v>151.30000000000001</v>
      </c>
      <c r="BW120" s="19">
        <v>143.69999999999999</v>
      </c>
      <c r="BX120" s="19">
        <v>134</v>
      </c>
      <c r="BY120" s="19">
        <v>137.6</v>
      </c>
      <c r="BZ120" s="19">
        <v>136.1</v>
      </c>
      <c r="CA120" s="19">
        <v>151.4</v>
      </c>
      <c r="CB120" s="19">
        <v>155.30000000000001</v>
      </c>
      <c r="CC120" s="19">
        <v>166.9</v>
      </c>
      <c r="CD120" s="19">
        <v>166.7</v>
      </c>
      <c r="CE120" s="19">
        <v>169.3</v>
      </c>
      <c r="CF120" s="19">
        <v>176.4</v>
      </c>
      <c r="CG120" s="19">
        <v>191.4</v>
      </c>
      <c r="CH120" s="19">
        <v>189.3</v>
      </c>
      <c r="CI120" s="19">
        <v>194.9</v>
      </c>
      <c r="CJ120" s="19">
        <v>234.2</v>
      </c>
      <c r="CK120" s="19">
        <v>225.1</v>
      </c>
      <c r="CL120" s="19">
        <v>208.3</v>
      </c>
      <c r="CM120" s="19">
        <v>211.8</v>
      </c>
      <c r="CN120" s="19">
        <v>239.2</v>
      </c>
      <c r="CO120" s="19">
        <v>181.7</v>
      </c>
      <c r="CP120" s="19">
        <v>207.4</v>
      </c>
      <c r="CQ120" s="19">
        <v>238.5</v>
      </c>
      <c r="CR120" s="19">
        <v>348.3</v>
      </c>
      <c r="CS120" s="19">
        <v>280.7</v>
      </c>
      <c r="CT120" s="19">
        <v>294.60000000000002</v>
      </c>
      <c r="CU120" s="19">
        <v>186.6</v>
      </c>
      <c r="CV120" s="19">
        <v>169.9</v>
      </c>
      <c r="CW120" s="19">
        <v>150.69999999999999</v>
      </c>
      <c r="CX120" s="19">
        <v>200.5</v>
      </c>
      <c r="CY120" s="19">
        <v>173.3</v>
      </c>
      <c r="CZ120" s="19">
        <v>235.2</v>
      </c>
      <c r="DA120" s="19">
        <v>203.4</v>
      </c>
      <c r="DB120" s="19">
        <v>231.7</v>
      </c>
      <c r="DC120" s="19">
        <v>310.39999999999998</v>
      </c>
      <c r="DD120" s="19">
        <v>285</v>
      </c>
      <c r="DE120" s="19">
        <v>228.7</v>
      </c>
      <c r="DF120" s="19">
        <v>176.7</v>
      </c>
      <c r="DG120" s="19">
        <v>154.19999999999999</v>
      </c>
      <c r="DH120" s="19">
        <v>163</v>
      </c>
      <c r="DI120" s="19">
        <v>119.5</v>
      </c>
      <c r="DJ120" s="19">
        <v>138.69999999999999</v>
      </c>
      <c r="DK120" s="19">
        <v>168.2</v>
      </c>
      <c r="DL120" s="19">
        <v>210.5</v>
      </c>
      <c r="DM120" s="19">
        <v>211.2</v>
      </c>
      <c r="DN120" s="19">
        <v>217.9</v>
      </c>
      <c r="DO120" s="19">
        <v>228.7</v>
      </c>
      <c r="DP120" s="19">
        <v>309.8</v>
      </c>
      <c r="DQ120" s="19">
        <v>292.2</v>
      </c>
      <c r="DR120" s="19">
        <v>290.2</v>
      </c>
      <c r="DS120" s="19">
        <v>253.9</v>
      </c>
      <c r="DT120" s="19">
        <v>230.8</v>
      </c>
      <c r="DU120" s="19">
        <v>217.1</v>
      </c>
      <c r="DV120" s="19">
        <v>196.3</v>
      </c>
      <c r="DW120" s="19">
        <v>225.5</v>
      </c>
    </row>
    <row r="121" spans="1:127">
      <c r="A121" s="17" t="s">
        <v>835</v>
      </c>
      <c r="B121" s="17" t="s">
        <v>836</v>
      </c>
      <c r="C121" s="18">
        <v>0.14263999999999999</v>
      </c>
      <c r="D121" s="19">
        <v>99.8</v>
      </c>
      <c r="E121" s="19">
        <v>105.3</v>
      </c>
      <c r="F121" s="19">
        <v>103.9</v>
      </c>
      <c r="G121" s="19">
        <v>97.7</v>
      </c>
      <c r="H121" s="19">
        <v>105.6</v>
      </c>
      <c r="I121" s="19">
        <v>108.6</v>
      </c>
      <c r="J121" s="19">
        <v>122.9</v>
      </c>
      <c r="K121" s="19">
        <v>133.9</v>
      </c>
      <c r="L121" s="19">
        <v>127.4</v>
      </c>
      <c r="M121" s="19">
        <v>117</v>
      </c>
      <c r="N121" s="19">
        <v>147</v>
      </c>
      <c r="O121" s="19">
        <v>112.1</v>
      </c>
      <c r="P121" s="19">
        <v>120.3</v>
      </c>
      <c r="Q121" s="19">
        <v>136.1</v>
      </c>
      <c r="R121" s="19">
        <v>121.3</v>
      </c>
      <c r="S121" s="19">
        <v>119.6</v>
      </c>
      <c r="T121" s="19">
        <v>132.19999999999999</v>
      </c>
      <c r="U121" s="19">
        <v>145.6</v>
      </c>
      <c r="V121" s="19">
        <v>155.1</v>
      </c>
      <c r="W121" s="19">
        <v>151.69999999999999</v>
      </c>
      <c r="X121" s="19">
        <v>168.4</v>
      </c>
      <c r="Y121" s="19">
        <v>148.80000000000001</v>
      </c>
      <c r="Z121" s="19">
        <v>156.30000000000001</v>
      </c>
      <c r="AA121" s="19">
        <v>153</v>
      </c>
      <c r="AB121" s="19">
        <v>147.6</v>
      </c>
      <c r="AC121" s="19">
        <v>136.6</v>
      </c>
      <c r="AD121" s="19">
        <v>125.4</v>
      </c>
      <c r="AE121" s="19">
        <v>130.6</v>
      </c>
      <c r="AF121" s="19">
        <v>144.6</v>
      </c>
      <c r="AG121" s="19">
        <v>146.19999999999999</v>
      </c>
      <c r="AH121" s="19">
        <v>173.4</v>
      </c>
      <c r="AI121" s="19">
        <v>154.19999999999999</v>
      </c>
      <c r="AJ121" s="19">
        <v>158.9</v>
      </c>
      <c r="AK121" s="19">
        <v>143.9</v>
      </c>
      <c r="AL121" s="19">
        <v>180.3</v>
      </c>
      <c r="AM121" s="19">
        <v>128.30000000000001</v>
      </c>
      <c r="AN121" s="19">
        <v>126.5</v>
      </c>
      <c r="AO121" s="19">
        <v>134.80000000000001</v>
      </c>
      <c r="AP121" s="19">
        <v>139.4</v>
      </c>
      <c r="AQ121" s="19">
        <v>124.3</v>
      </c>
      <c r="AR121" s="19">
        <v>152.4</v>
      </c>
      <c r="AS121" s="19">
        <v>148.6</v>
      </c>
      <c r="AT121" s="19">
        <v>167.7</v>
      </c>
      <c r="AU121" s="19">
        <v>161.80000000000001</v>
      </c>
      <c r="AV121" s="19">
        <v>187.9</v>
      </c>
      <c r="AW121" s="19">
        <v>184</v>
      </c>
      <c r="AX121" s="19">
        <v>169.6</v>
      </c>
      <c r="AY121" s="19">
        <v>148.1</v>
      </c>
      <c r="AZ121" s="19">
        <v>148.6</v>
      </c>
      <c r="BA121" s="19">
        <v>141.6</v>
      </c>
      <c r="BB121" s="19">
        <v>123.2</v>
      </c>
      <c r="BC121" s="19">
        <v>121.9</v>
      </c>
      <c r="BD121" s="19">
        <v>135.80000000000001</v>
      </c>
      <c r="BE121" s="19">
        <v>139.1</v>
      </c>
      <c r="BF121" s="19">
        <v>141.4</v>
      </c>
      <c r="BG121" s="19">
        <v>125.1</v>
      </c>
      <c r="BH121" s="19">
        <v>133</v>
      </c>
      <c r="BI121" s="19">
        <v>141.4</v>
      </c>
      <c r="BJ121" s="19">
        <v>164.3</v>
      </c>
      <c r="BK121" s="19">
        <v>133.30000000000001</v>
      </c>
      <c r="BL121" s="19">
        <v>131.9</v>
      </c>
      <c r="BM121" s="19">
        <v>157.1</v>
      </c>
      <c r="BN121" s="19">
        <v>121.9</v>
      </c>
      <c r="BO121" s="19">
        <v>123.5</v>
      </c>
      <c r="BP121" s="19">
        <v>151.6</v>
      </c>
      <c r="BQ121" s="19">
        <v>144</v>
      </c>
      <c r="BR121" s="19">
        <v>155.19999999999999</v>
      </c>
      <c r="BS121" s="19">
        <v>153.30000000000001</v>
      </c>
      <c r="BT121" s="19">
        <v>177.1</v>
      </c>
      <c r="BU121" s="19">
        <v>175</v>
      </c>
      <c r="BV121" s="19">
        <v>145.80000000000001</v>
      </c>
      <c r="BW121" s="19">
        <v>148.4</v>
      </c>
      <c r="BX121" s="19">
        <v>138.5</v>
      </c>
      <c r="BY121" s="19">
        <v>146.80000000000001</v>
      </c>
      <c r="BZ121" s="19">
        <v>144.4</v>
      </c>
      <c r="CA121" s="19">
        <v>164.3</v>
      </c>
      <c r="CB121" s="19">
        <v>164.4</v>
      </c>
      <c r="CC121" s="19">
        <v>180.7</v>
      </c>
      <c r="CD121" s="19">
        <v>180.6</v>
      </c>
      <c r="CE121" s="19">
        <v>169.4</v>
      </c>
      <c r="CF121" s="19">
        <v>170.2</v>
      </c>
      <c r="CG121" s="19">
        <v>190.3</v>
      </c>
      <c r="CH121" s="19">
        <v>202.6</v>
      </c>
      <c r="CI121" s="19">
        <v>210.6</v>
      </c>
      <c r="CJ121" s="19">
        <v>258.8</v>
      </c>
      <c r="CK121" s="19">
        <v>251.5</v>
      </c>
      <c r="CL121" s="19">
        <v>225.5</v>
      </c>
      <c r="CM121" s="19">
        <v>221.2</v>
      </c>
      <c r="CN121" s="19">
        <v>249.1</v>
      </c>
      <c r="CO121" s="19">
        <v>192.6</v>
      </c>
      <c r="CP121" s="19">
        <v>198.4</v>
      </c>
      <c r="CQ121" s="19">
        <v>214.6</v>
      </c>
      <c r="CR121" s="19">
        <v>334.6</v>
      </c>
      <c r="CS121" s="19">
        <v>243.1</v>
      </c>
      <c r="CT121" s="19">
        <v>290.39999999999998</v>
      </c>
      <c r="CU121" s="19">
        <v>164.9</v>
      </c>
      <c r="CV121" s="19">
        <v>141.19999999999999</v>
      </c>
      <c r="CW121" s="19">
        <v>126.9</v>
      </c>
      <c r="CX121" s="19">
        <v>177.3</v>
      </c>
      <c r="CY121" s="19">
        <v>146.1</v>
      </c>
      <c r="CZ121" s="19">
        <v>219.2</v>
      </c>
      <c r="DA121" s="19">
        <v>199.1</v>
      </c>
      <c r="DB121" s="19">
        <v>240.3</v>
      </c>
      <c r="DC121" s="19">
        <v>335.2</v>
      </c>
      <c r="DD121" s="19">
        <v>290.39999999999998</v>
      </c>
      <c r="DE121" s="19">
        <v>195.4</v>
      </c>
      <c r="DF121" s="19">
        <v>147.69999999999999</v>
      </c>
      <c r="DG121" s="19">
        <v>142.5</v>
      </c>
      <c r="DH121" s="19">
        <v>163.19999999999999</v>
      </c>
      <c r="DI121" s="19">
        <v>122.4</v>
      </c>
      <c r="DJ121" s="19">
        <v>138.19999999999999</v>
      </c>
      <c r="DK121" s="19">
        <v>159.69999999999999</v>
      </c>
      <c r="DL121" s="19">
        <v>203.1</v>
      </c>
      <c r="DM121" s="19">
        <v>213.5</v>
      </c>
      <c r="DN121" s="19">
        <v>218.7</v>
      </c>
      <c r="DO121" s="19">
        <v>219</v>
      </c>
      <c r="DP121" s="19">
        <v>271</v>
      </c>
      <c r="DQ121" s="19">
        <v>245.5</v>
      </c>
      <c r="DR121" s="19">
        <v>267.7</v>
      </c>
      <c r="DS121" s="19">
        <v>236.9</v>
      </c>
      <c r="DT121" s="19">
        <v>227.6</v>
      </c>
      <c r="DU121" s="19">
        <v>227.2</v>
      </c>
      <c r="DV121" s="19">
        <v>198.4</v>
      </c>
      <c r="DW121" s="19">
        <v>231.3</v>
      </c>
    </row>
    <row r="122" spans="1:127">
      <c r="A122" s="17" t="s">
        <v>837</v>
      </c>
      <c r="B122" s="17" t="s">
        <v>838</v>
      </c>
      <c r="C122" s="18">
        <v>3.0630000000000001E-2</v>
      </c>
      <c r="D122" s="19">
        <v>71.400000000000006</v>
      </c>
      <c r="E122" s="19">
        <v>75.7</v>
      </c>
      <c r="F122" s="19">
        <v>64.400000000000006</v>
      </c>
      <c r="G122" s="19">
        <v>76.7</v>
      </c>
      <c r="H122" s="19">
        <v>72.2</v>
      </c>
      <c r="I122" s="19">
        <v>75.2</v>
      </c>
      <c r="J122" s="19">
        <v>75.099999999999994</v>
      </c>
      <c r="K122" s="19">
        <v>109.7</v>
      </c>
      <c r="L122" s="19">
        <v>164.6</v>
      </c>
      <c r="M122" s="19">
        <v>128.19999999999999</v>
      </c>
      <c r="N122" s="19">
        <v>182.8</v>
      </c>
      <c r="O122" s="19">
        <v>110.6</v>
      </c>
      <c r="P122" s="19">
        <v>90.5</v>
      </c>
      <c r="Q122" s="19">
        <v>73.7</v>
      </c>
      <c r="R122" s="19">
        <v>84.6</v>
      </c>
      <c r="S122" s="19">
        <v>87.7</v>
      </c>
      <c r="T122" s="19">
        <v>116.8</v>
      </c>
      <c r="U122" s="19">
        <v>115.6</v>
      </c>
      <c r="V122" s="19">
        <v>119.2</v>
      </c>
      <c r="W122" s="19">
        <v>132.69999999999999</v>
      </c>
      <c r="X122" s="19">
        <v>199.2</v>
      </c>
      <c r="Y122" s="19">
        <v>203.5</v>
      </c>
      <c r="Z122" s="19">
        <v>183.6</v>
      </c>
      <c r="AA122" s="19">
        <v>135.1</v>
      </c>
      <c r="AB122" s="19">
        <v>103.8</v>
      </c>
      <c r="AC122" s="19">
        <v>82</v>
      </c>
      <c r="AD122" s="19">
        <v>80.900000000000006</v>
      </c>
      <c r="AE122" s="19">
        <v>100.8</v>
      </c>
      <c r="AF122" s="19">
        <v>131.6</v>
      </c>
      <c r="AG122" s="19">
        <v>110.3</v>
      </c>
      <c r="AH122" s="19">
        <v>126.9</v>
      </c>
      <c r="AI122" s="19">
        <v>150.4</v>
      </c>
      <c r="AJ122" s="19">
        <v>185.3</v>
      </c>
      <c r="AK122" s="19">
        <v>190.3</v>
      </c>
      <c r="AL122" s="19">
        <v>158.30000000000001</v>
      </c>
      <c r="AM122" s="19">
        <v>113.1</v>
      </c>
      <c r="AN122" s="19">
        <v>75.900000000000006</v>
      </c>
      <c r="AO122" s="19">
        <v>67.2</v>
      </c>
      <c r="AP122" s="19">
        <v>75</v>
      </c>
      <c r="AQ122" s="19">
        <v>86.7</v>
      </c>
      <c r="AR122" s="19">
        <v>102.4</v>
      </c>
      <c r="AS122" s="19">
        <v>119.8</v>
      </c>
      <c r="AT122" s="19">
        <v>124.3</v>
      </c>
      <c r="AU122" s="19">
        <v>182.4</v>
      </c>
      <c r="AV122" s="19">
        <v>205.8</v>
      </c>
      <c r="AW122" s="19">
        <v>204.8</v>
      </c>
      <c r="AX122" s="19">
        <v>207</v>
      </c>
      <c r="AY122" s="19">
        <v>116</v>
      </c>
      <c r="AZ122" s="19">
        <v>109.1</v>
      </c>
      <c r="BA122" s="19">
        <v>86.1</v>
      </c>
      <c r="BB122" s="19">
        <v>90.6</v>
      </c>
      <c r="BC122" s="19">
        <v>98</v>
      </c>
      <c r="BD122" s="19">
        <v>123</v>
      </c>
      <c r="BE122" s="19">
        <v>135.69999999999999</v>
      </c>
      <c r="BF122" s="19">
        <v>129.19999999999999</v>
      </c>
      <c r="BG122" s="19">
        <v>137.5</v>
      </c>
      <c r="BH122" s="19">
        <v>182.1</v>
      </c>
      <c r="BI122" s="19">
        <v>233.8</v>
      </c>
      <c r="BJ122" s="19">
        <v>228.2</v>
      </c>
      <c r="BK122" s="19">
        <v>159.6</v>
      </c>
      <c r="BL122" s="19">
        <v>153</v>
      </c>
      <c r="BM122" s="19">
        <v>102.8</v>
      </c>
      <c r="BN122" s="19">
        <v>93.2</v>
      </c>
      <c r="BO122" s="19">
        <v>100.5</v>
      </c>
      <c r="BP122" s="19">
        <v>125.7</v>
      </c>
      <c r="BQ122" s="19">
        <v>134.6</v>
      </c>
      <c r="BR122" s="19">
        <v>138.9</v>
      </c>
      <c r="BS122" s="19">
        <v>180.1</v>
      </c>
      <c r="BT122" s="19">
        <v>249.5</v>
      </c>
      <c r="BU122" s="19">
        <v>238.9</v>
      </c>
      <c r="BV122" s="19">
        <v>221.6</v>
      </c>
      <c r="BW122" s="19">
        <v>146</v>
      </c>
      <c r="BX122" s="19">
        <v>129.6</v>
      </c>
      <c r="BY122" s="19">
        <v>104.1</v>
      </c>
      <c r="BZ122" s="19">
        <v>98.6</v>
      </c>
      <c r="CA122" s="19">
        <v>106.7</v>
      </c>
      <c r="CB122" s="19">
        <v>127.1</v>
      </c>
      <c r="CC122" s="19">
        <v>139.69999999999999</v>
      </c>
      <c r="CD122" s="19">
        <v>145.6</v>
      </c>
      <c r="CE122" s="19">
        <v>197.6</v>
      </c>
      <c r="CF122" s="19">
        <v>243.6</v>
      </c>
      <c r="CG122" s="19">
        <v>240.2</v>
      </c>
      <c r="CH122" s="19">
        <v>178.7</v>
      </c>
      <c r="CI122" s="19">
        <v>178.7</v>
      </c>
      <c r="CJ122" s="19">
        <v>210.1</v>
      </c>
      <c r="CK122" s="19">
        <v>198.8</v>
      </c>
      <c r="CL122" s="19">
        <v>175.4</v>
      </c>
      <c r="CM122" s="19">
        <v>190.6</v>
      </c>
      <c r="CN122" s="19">
        <v>259.89999999999998</v>
      </c>
      <c r="CO122" s="19">
        <v>211.2</v>
      </c>
      <c r="CP122" s="19">
        <v>324.8</v>
      </c>
      <c r="CQ122" s="19">
        <v>473.9</v>
      </c>
      <c r="CR122" s="19">
        <v>652.29999999999995</v>
      </c>
      <c r="CS122" s="19">
        <v>632.5</v>
      </c>
      <c r="CT122" s="19">
        <v>502.2</v>
      </c>
      <c r="CU122" s="19">
        <v>378.2</v>
      </c>
      <c r="CV122" s="19">
        <v>382.2</v>
      </c>
      <c r="CW122" s="19">
        <v>317</v>
      </c>
      <c r="CX122" s="19">
        <v>388.6</v>
      </c>
      <c r="CY122" s="19">
        <v>372.5</v>
      </c>
      <c r="CZ122" s="19">
        <v>388.9</v>
      </c>
      <c r="DA122" s="19">
        <v>324.39999999999998</v>
      </c>
      <c r="DB122" s="19">
        <v>318.89999999999998</v>
      </c>
      <c r="DC122" s="19">
        <v>375.2</v>
      </c>
      <c r="DD122" s="19">
        <v>426</v>
      </c>
      <c r="DE122" s="19">
        <v>507.8</v>
      </c>
      <c r="DF122" s="19">
        <v>385.3</v>
      </c>
      <c r="DG122" s="19">
        <v>272.89999999999998</v>
      </c>
      <c r="DH122" s="19">
        <v>228.8</v>
      </c>
      <c r="DI122" s="19">
        <v>137.5</v>
      </c>
      <c r="DJ122" s="19">
        <v>185.1</v>
      </c>
      <c r="DK122" s="19">
        <v>252.1</v>
      </c>
      <c r="DL122" s="19">
        <v>319.2</v>
      </c>
      <c r="DM122" s="19">
        <v>308.3</v>
      </c>
      <c r="DN122" s="19">
        <v>313.2</v>
      </c>
      <c r="DO122" s="19">
        <v>384.8</v>
      </c>
      <c r="DP122" s="19">
        <v>628.5</v>
      </c>
      <c r="DQ122" s="19">
        <v>668.2</v>
      </c>
      <c r="DR122" s="19">
        <v>559.20000000000005</v>
      </c>
      <c r="DS122" s="19">
        <v>481.7</v>
      </c>
      <c r="DT122" s="19">
        <v>330.3</v>
      </c>
      <c r="DU122" s="19">
        <v>250.5</v>
      </c>
      <c r="DV122" s="19">
        <v>267.89999999999998</v>
      </c>
      <c r="DW122" s="19">
        <v>312.3</v>
      </c>
    </row>
    <row r="123" spans="1:127">
      <c r="A123" s="17" t="s">
        <v>839</v>
      </c>
      <c r="B123" s="17" t="s">
        <v>840</v>
      </c>
      <c r="C123" s="18">
        <v>3.0630000000000001E-2</v>
      </c>
      <c r="D123" s="19">
        <v>104.7</v>
      </c>
      <c r="E123" s="19">
        <v>92.7</v>
      </c>
      <c r="F123" s="19">
        <v>108.9</v>
      </c>
      <c r="G123" s="19">
        <v>113.3</v>
      </c>
      <c r="H123" s="19">
        <v>133.1</v>
      </c>
      <c r="I123" s="19">
        <v>86.9</v>
      </c>
      <c r="J123" s="19">
        <v>85.9</v>
      </c>
      <c r="K123" s="19">
        <v>115.5</v>
      </c>
      <c r="L123" s="19">
        <v>90</v>
      </c>
      <c r="M123" s="19">
        <v>102.3</v>
      </c>
      <c r="N123" s="19">
        <v>111.2</v>
      </c>
      <c r="O123" s="19">
        <v>102.2</v>
      </c>
      <c r="P123" s="19">
        <v>127.3</v>
      </c>
      <c r="Q123" s="19">
        <v>120.3</v>
      </c>
      <c r="R123" s="19">
        <v>154.19999999999999</v>
      </c>
      <c r="S123" s="19">
        <v>121.4</v>
      </c>
      <c r="T123" s="19">
        <v>134.5</v>
      </c>
      <c r="U123" s="19">
        <v>128.9</v>
      </c>
      <c r="V123" s="19">
        <v>123.7</v>
      </c>
      <c r="W123" s="19">
        <v>123.6</v>
      </c>
      <c r="X123" s="19">
        <v>122</v>
      </c>
      <c r="Y123" s="19">
        <v>115.6</v>
      </c>
      <c r="Z123" s="19">
        <v>121.6</v>
      </c>
      <c r="AA123" s="19">
        <v>112.2</v>
      </c>
      <c r="AB123" s="19">
        <v>128.5</v>
      </c>
      <c r="AC123" s="19">
        <v>134.19999999999999</v>
      </c>
      <c r="AD123" s="19">
        <v>155.5</v>
      </c>
      <c r="AE123" s="19">
        <v>184.8</v>
      </c>
      <c r="AF123" s="19">
        <v>169.5</v>
      </c>
      <c r="AG123" s="19">
        <v>112.8</v>
      </c>
      <c r="AH123" s="19">
        <v>115.9</v>
      </c>
      <c r="AI123" s="19">
        <v>142.4</v>
      </c>
      <c r="AJ123" s="19">
        <v>142.30000000000001</v>
      </c>
      <c r="AK123" s="19">
        <v>140.4</v>
      </c>
      <c r="AL123" s="19">
        <v>118.8</v>
      </c>
      <c r="AM123" s="19">
        <v>124.1</v>
      </c>
      <c r="AN123" s="19">
        <v>97.7</v>
      </c>
      <c r="AO123" s="19">
        <v>101</v>
      </c>
      <c r="AP123" s="19">
        <v>122.2</v>
      </c>
      <c r="AQ123" s="19">
        <v>139.30000000000001</v>
      </c>
      <c r="AR123" s="19">
        <v>148.5</v>
      </c>
      <c r="AS123" s="19">
        <v>141.6</v>
      </c>
      <c r="AT123" s="19">
        <v>125</v>
      </c>
      <c r="AU123" s="19">
        <v>113.6</v>
      </c>
      <c r="AV123" s="19">
        <v>127.1</v>
      </c>
      <c r="AW123" s="19">
        <v>172.3</v>
      </c>
      <c r="AX123" s="19">
        <v>131.19999999999999</v>
      </c>
      <c r="AY123" s="19">
        <v>120</v>
      </c>
      <c r="AZ123" s="19">
        <v>131.6</v>
      </c>
      <c r="BA123" s="19">
        <v>140.80000000000001</v>
      </c>
      <c r="BB123" s="19">
        <v>146.30000000000001</v>
      </c>
      <c r="BC123" s="19">
        <v>139.4</v>
      </c>
      <c r="BD123" s="19">
        <v>138.5</v>
      </c>
      <c r="BE123" s="19">
        <v>138.5</v>
      </c>
      <c r="BF123" s="19">
        <v>128.19999999999999</v>
      </c>
      <c r="BG123" s="19">
        <v>112.9</v>
      </c>
      <c r="BH123" s="19">
        <v>97.9</v>
      </c>
      <c r="BI123" s="19">
        <v>120.9</v>
      </c>
      <c r="BJ123" s="19">
        <v>145.30000000000001</v>
      </c>
      <c r="BK123" s="19">
        <v>144.69999999999999</v>
      </c>
      <c r="BL123" s="19">
        <v>127.6</v>
      </c>
      <c r="BM123" s="19">
        <v>133.5</v>
      </c>
      <c r="BN123" s="19">
        <v>140.19999999999999</v>
      </c>
      <c r="BO123" s="19">
        <v>152</v>
      </c>
      <c r="BP123" s="19">
        <v>201.1</v>
      </c>
      <c r="BQ123" s="19">
        <v>129.4</v>
      </c>
      <c r="BR123" s="19">
        <v>149</v>
      </c>
      <c r="BS123" s="19">
        <v>136.1</v>
      </c>
      <c r="BT123" s="19">
        <v>150.5</v>
      </c>
      <c r="BU123" s="19">
        <v>135.19999999999999</v>
      </c>
      <c r="BV123" s="19">
        <v>106.7</v>
      </c>
      <c r="BW123" s="19">
        <v>119.2</v>
      </c>
      <c r="BX123" s="19">
        <v>117.1</v>
      </c>
      <c r="BY123" s="19">
        <v>128.5</v>
      </c>
      <c r="BZ123" s="19">
        <v>135.30000000000001</v>
      </c>
      <c r="CA123" s="19">
        <v>135.9</v>
      </c>
      <c r="CB123" s="19">
        <v>140.9</v>
      </c>
      <c r="CC123" s="19">
        <v>130.19999999999999</v>
      </c>
      <c r="CD123" s="19">
        <v>123.4</v>
      </c>
      <c r="CE123" s="19">
        <v>140.6</v>
      </c>
      <c r="CF123" s="19">
        <v>138</v>
      </c>
      <c r="CG123" s="19">
        <v>147.80000000000001</v>
      </c>
      <c r="CH123" s="19">
        <v>138.5</v>
      </c>
      <c r="CI123" s="19">
        <v>138.5</v>
      </c>
      <c r="CJ123" s="19">
        <v>143.30000000000001</v>
      </c>
      <c r="CK123" s="19">
        <v>128.30000000000001</v>
      </c>
      <c r="CL123" s="19">
        <v>160.69999999999999</v>
      </c>
      <c r="CM123" s="19">
        <v>189.5</v>
      </c>
      <c r="CN123" s="19">
        <v>172.2</v>
      </c>
      <c r="CO123" s="19">
        <v>101.6</v>
      </c>
      <c r="CP123" s="19">
        <v>131.9</v>
      </c>
      <c r="CQ123" s="19">
        <v>114.4</v>
      </c>
      <c r="CR123" s="19">
        <v>108.3</v>
      </c>
      <c r="CS123" s="19">
        <v>104.1</v>
      </c>
      <c r="CT123" s="19">
        <v>106.5</v>
      </c>
      <c r="CU123" s="19">
        <v>95.8</v>
      </c>
      <c r="CV123" s="19">
        <v>91.1</v>
      </c>
      <c r="CW123" s="19">
        <v>95.5</v>
      </c>
      <c r="CX123" s="19">
        <v>120.4</v>
      </c>
      <c r="CY123" s="19">
        <v>100.9</v>
      </c>
      <c r="CZ123" s="19">
        <v>156.19999999999999</v>
      </c>
      <c r="DA123" s="19">
        <v>102.3</v>
      </c>
      <c r="DB123" s="19">
        <v>104.4</v>
      </c>
      <c r="DC123" s="19">
        <v>129.80000000000001</v>
      </c>
      <c r="DD123" s="19">
        <v>119</v>
      </c>
      <c r="DE123" s="19">
        <v>104.7</v>
      </c>
      <c r="DF123" s="19">
        <v>103.2</v>
      </c>
      <c r="DG123" s="19">
        <v>89.7</v>
      </c>
      <c r="DH123" s="19">
        <v>96.7</v>
      </c>
      <c r="DI123" s="19">
        <v>87.9</v>
      </c>
      <c r="DJ123" s="19">
        <v>94.2</v>
      </c>
      <c r="DK123" s="19">
        <v>123.8</v>
      </c>
      <c r="DL123" s="19">
        <v>136.5</v>
      </c>
      <c r="DM123" s="19">
        <v>103.3</v>
      </c>
      <c r="DN123" s="19">
        <v>118.6</v>
      </c>
      <c r="DO123" s="19">
        <v>117.6</v>
      </c>
      <c r="DP123" s="19">
        <v>171.4</v>
      </c>
      <c r="DQ123" s="19">
        <v>133.9</v>
      </c>
      <c r="DR123" s="19">
        <v>125.7</v>
      </c>
      <c r="DS123" s="19">
        <v>105.4</v>
      </c>
      <c r="DT123" s="19">
        <v>146.6</v>
      </c>
      <c r="DU123" s="19">
        <v>136.5</v>
      </c>
      <c r="DV123" s="19">
        <v>115.5</v>
      </c>
      <c r="DW123" s="19">
        <v>111.7</v>
      </c>
    </row>
    <row r="124" spans="1:127">
      <c r="A124" s="17" t="s">
        <v>841</v>
      </c>
      <c r="B124" s="17" t="s">
        <v>842</v>
      </c>
      <c r="C124" s="18">
        <v>0.83316999999999997</v>
      </c>
      <c r="D124" s="19">
        <v>103.3</v>
      </c>
      <c r="E124" s="19">
        <v>114.3</v>
      </c>
      <c r="F124" s="19">
        <v>108.9</v>
      </c>
      <c r="G124" s="19">
        <v>119.7</v>
      </c>
      <c r="H124" s="19">
        <v>123.4</v>
      </c>
      <c r="I124" s="19">
        <v>118.3</v>
      </c>
      <c r="J124" s="19">
        <v>118.5</v>
      </c>
      <c r="K124" s="19">
        <v>118.2</v>
      </c>
      <c r="L124" s="19">
        <v>124</v>
      </c>
      <c r="M124" s="19">
        <v>123.1</v>
      </c>
      <c r="N124" s="19">
        <v>124.6</v>
      </c>
      <c r="O124" s="19">
        <v>121.9</v>
      </c>
      <c r="P124" s="19">
        <v>111.9</v>
      </c>
      <c r="Q124" s="19">
        <v>111.2</v>
      </c>
      <c r="R124" s="19">
        <v>111.2</v>
      </c>
      <c r="S124" s="19">
        <v>114.9</v>
      </c>
      <c r="T124" s="19">
        <v>113.4</v>
      </c>
      <c r="U124" s="19">
        <v>109.8</v>
      </c>
      <c r="V124" s="19">
        <v>114.6</v>
      </c>
      <c r="W124" s="19">
        <v>118.4</v>
      </c>
      <c r="X124" s="19">
        <v>119.8</v>
      </c>
      <c r="Y124" s="19">
        <v>118</v>
      </c>
      <c r="Z124" s="19">
        <v>114.7</v>
      </c>
      <c r="AA124" s="19">
        <v>115.4</v>
      </c>
      <c r="AB124" s="19">
        <v>116.2</v>
      </c>
      <c r="AC124" s="19">
        <v>126</v>
      </c>
      <c r="AD124" s="19">
        <v>111</v>
      </c>
      <c r="AE124" s="19">
        <v>108.7</v>
      </c>
      <c r="AF124" s="19">
        <v>121.7</v>
      </c>
      <c r="AG124" s="19">
        <v>131.6</v>
      </c>
      <c r="AH124" s="19">
        <v>124.4</v>
      </c>
      <c r="AI124" s="19">
        <v>118.6</v>
      </c>
      <c r="AJ124" s="19">
        <v>125.7</v>
      </c>
      <c r="AK124" s="19">
        <v>114.5</v>
      </c>
      <c r="AL124" s="19">
        <v>112.6</v>
      </c>
      <c r="AM124" s="19">
        <v>111.8</v>
      </c>
      <c r="AN124" s="19">
        <v>107.1</v>
      </c>
      <c r="AO124" s="19">
        <v>102.5</v>
      </c>
      <c r="AP124" s="19">
        <v>108.4</v>
      </c>
      <c r="AQ124" s="19">
        <v>105</v>
      </c>
      <c r="AR124" s="19">
        <v>104.8</v>
      </c>
      <c r="AS124" s="19">
        <v>108.2</v>
      </c>
      <c r="AT124" s="19">
        <v>95</v>
      </c>
      <c r="AU124" s="19">
        <v>99.8</v>
      </c>
      <c r="AV124" s="19">
        <v>119.9</v>
      </c>
      <c r="AW124" s="19">
        <v>98.8</v>
      </c>
      <c r="AX124" s="19">
        <v>101.5</v>
      </c>
      <c r="AY124" s="19">
        <v>115.6</v>
      </c>
      <c r="AZ124" s="19">
        <v>104.3</v>
      </c>
      <c r="BA124" s="19">
        <v>110.7</v>
      </c>
      <c r="BB124" s="19">
        <v>118.7</v>
      </c>
      <c r="BC124" s="19">
        <v>95.8</v>
      </c>
      <c r="BD124" s="19">
        <v>128.1</v>
      </c>
      <c r="BE124" s="19">
        <v>128.6</v>
      </c>
      <c r="BF124" s="19">
        <v>105.2</v>
      </c>
      <c r="BG124" s="19">
        <v>110.8</v>
      </c>
      <c r="BH124" s="19">
        <v>113.8</v>
      </c>
      <c r="BI124" s="19">
        <v>113.1</v>
      </c>
      <c r="BJ124" s="19">
        <v>112.7</v>
      </c>
      <c r="BK124" s="19">
        <v>114.8</v>
      </c>
      <c r="BL124" s="19">
        <v>116.3</v>
      </c>
      <c r="BM124" s="19">
        <v>119.6</v>
      </c>
      <c r="BN124" s="19">
        <v>118.2</v>
      </c>
      <c r="BO124" s="19">
        <v>119.5</v>
      </c>
      <c r="BP124" s="19">
        <v>120.8</v>
      </c>
      <c r="BQ124" s="19">
        <v>129.30000000000001</v>
      </c>
      <c r="BR124" s="19">
        <v>122.3</v>
      </c>
      <c r="BS124" s="19">
        <v>121.9</v>
      </c>
      <c r="BT124" s="19">
        <v>122.2</v>
      </c>
      <c r="BU124" s="19">
        <v>119.7</v>
      </c>
      <c r="BV124" s="19">
        <v>121.6</v>
      </c>
      <c r="BW124" s="19">
        <v>138.30000000000001</v>
      </c>
      <c r="BX124" s="19">
        <v>140.19999999999999</v>
      </c>
      <c r="BY124" s="19">
        <v>129.6</v>
      </c>
      <c r="BZ124" s="19">
        <v>123.2</v>
      </c>
      <c r="CA124" s="19">
        <v>135.19999999999999</v>
      </c>
      <c r="CB124" s="19">
        <v>129.4</v>
      </c>
      <c r="CC124" s="19">
        <v>130.4</v>
      </c>
      <c r="CD124" s="19">
        <v>140.4</v>
      </c>
      <c r="CE124" s="19">
        <v>151.4</v>
      </c>
      <c r="CF124" s="19">
        <v>139.30000000000001</v>
      </c>
      <c r="CG124" s="19">
        <v>136.69999999999999</v>
      </c>
      <c r="CH124" s="19">
        <v>144</v>
      </c>
      <c r="CI124" s="19">
        <v>138</v>
      </c>
      <c r="CJ124" s="19">
        <v>158</v>
      </c>
      <c r="CK124" s="19">
        <v>153.4</v>
      </c>
      <c r="CL124" s="19">
        <v>153.4</v>
      </c>
      <c r="CM124" s="19">
        <v>163.6</v>
      </c>
      <c r="CN124" s="19">
        <v>158.4</v>
      </c>
      <c r="CO124" s="19">
        <v>154.80000000000001</v>
      </c>
      <c r="CP124" s="19">
        <v>153.6</v>
      </c>
      <c r="CQ124" s="19">
        <v>142.6</v>
      </c>
      <c r="CR124" s="19">
        <v>147.6</v>
      </c>
      <c r="CS124" s="19">
        <v>153.80000000000001</v>
      </c>
      <c r="CT124" s="19">
        <v>157.4</v>
      </c>
      <c r="CU124" s="19">
        <v>156.80000000000001</v>
      </c>
      <c r="CV124" s="19">
        <v>154.1</v>
      </c>
      <c r="CW124" s="19">
        <v>150.9</v>
      </c>
      <c r="CX124" s="19">
        <v>166.3</v>
      </c>
      <c r="CY124" s="19">
        <v>166.5</v>
      </c>
      <c r="CZ124" s="19">
        <v>167.6</v>
      </c>
      <c r="DA124" s="19">
        <v>145.5</v>
      </c>
      <c r="DB124" s="19">
        <v>153.30000000000001</v>
      </c>
      <c r="DC124" s="19">
        <v>157.4</v>
      </c>
      <c r="DD124" s="19">
        <v>172.2</v>
      </c>
      <c r="DE124" s="19">
        <v>172.8</v>
      </c>
      <c r="DF124" s="19">
        <v>184.3</v>
      </c>
      <c r="DG124" s="19">
        <v>188.1</v>
      </c>
      <c r="DH124" s="19">
        <v>185.9</v>
      </c>
      <c r="DI124" s="19">
        <v>170.9</v>
      </c>
      <c r="DJ124" s="19">
        <v>191.8</v>
      </c>
      <c r="DK124" s="19">
        <v>187.4</v>
      </c>
      <c r="DL124" s="19">
        <v>179.6</v>
      </c>
      <c r="DM124" s="19">
        <v>190.3</v>
      </c>
      <c r="DN124" s="19">
        <v>178.7</v>
      </c>
      <c r="DO124" s="19">
        <v>198.6</v>
      </c>
      <c r="DP124" s="19">
        <v>204.7</v>
      </c>
      <c r="DQ124" s="19">
        <v>224.7</v>
      </c>
      <c r="DR124" s="19">
        <v>225</v>
      </c>
      <c r="DS124" s="19">
        <v>228.9</v>
      </c>
      <c r="DT124" s="19">
        <v>208.2</v>
      </c>
      <c r="DU124" s="19">
        <v>210.2</v>
      </c>
      <c r="DV124" s="19">
        <v>208.2</v>
      </c>
      <c r="DW124" s="19">
        <v>210.2</v>
      </c>
    </row>
    <row r="125" spans="1:127">
      <c r="A125" s="17" t="s">
        <v>843</v>
      </c>
      <c r="B125" s="17" t="s">
        <v>844</v>
      </c>
      <c r="C125" s="18">
        <v>0.64817999999999998</v>
      </c>
      <c r="D125" s="19">
        <v>100.2</v>
      </c>
      <c r="E125" s="19">
        <v>109.6</v>
      </c>
      <c r="F125" s="19">
        <v>101</v>
      </c>
      <c r="G125" s="19">
        <v>113.3</v>
      </c>
      <c r="H125" s="19">
        <v>118</v>
      </c>
      <c r="I125" s="19">
        <v>111.6</v>
      </c>
      <c r="J125" s="19">
        <v>111.3</v>
      </c>
      <c r="K125" s="19">
        <v>111</v>
      </c>
      <c r="L125" s="19">
        <v>117.9</v>
      </c>
      <c r="M125" s="19">
        <v>116.8</v>
      </c>
      <c r="N125" s="19">
        <v>118.6</v>
      </c>
      <c r="O125" s="19">
        <v>115.8</v>
      </c>
      <c r="P125" s="19">
        <v>102.3</v>
      </c>
      <c r="Q125" s="19">
        <v>100.7</v>
      </c>
      <c r="R125" s="19">
        <v>100.5</v>
      </c>
      <c r="S125" s="19">
        <v>105.1</v>
      </c>
      <c r="T125" s="19">
        <v>103.5</v>
      </c>
      <c r="U125" s="19">
        <v>99.5</v>
      </c>
      <c r="V125" s="19">
        <v>105.1</v>
      </c>
      <c r="W125" s="19">
        <v>110.6</v>
      </c>
      <c r="X125" s="19">
        <v>113</v>
      </c>
      <c r="Y125" s="19">
        <v>109.8</v>
      </c>
      <c r="Z125" s="19">
        <v>104.8</v>
      </c>
      <c r="AA125" s="19">
        <v>107.6</v>
      </c>
      <c r="AB125" s="19">
        <v>108.3</v>
      </c>
      <c r="AC125" s="19">
        <v>124</v>
      </c>
      <c r="AD125" s="19">
        <v>104.8</v>
      </c>
      <c r="AE125" s="19">
        <v>101.5</v>
      </c>
      <c r="AF125" s="19">
        <v>117.6</v>
      </c>
      <c r="AG125" s="19">
        <v>130.9</v>
      </c>
      <c r="AH125" s="19">
        <v>122.8</v>
      </c>
      <c r="AI125" s="19">
        <v>114.9</v>
      </c>
      <c r="AJ125" s="19">
        <v>117.6</v>
      </c>
      <c r="AK125" s="19">
        <v>103.9</v>
      </c>
      <c r="AL125" s="19">
        <v>100.1</v>
      </c>
      <c r="AM125" s="19">
        <v>100.2</v>
      </c>
      <c r="AN125" s="19">
        <v>95.4</v>
      </c>
      <c r="AO125" s="19">
        <v>89.2</v>
      </c>
      <c r="AP125" s="19">
        <v>96.6</v>
      </c>
      <c r="AQ125" s="19">
        <v>92.7</v>
      </c>
      <c r="AR125" s="19">
        <v>91.8</v>
      </c>
      <c r="AS125" s="19">
        <v>95.6</v>
      </c>
      <c r="AT125" s="19">
        <v>79</v>
      </c>
      <c r="AU125" s="19">
        <v>85.1</v>
      </c>
      <c r="AV125" s="19">
        <v>107.6</v>
      </c>
      <c r="AW125" s="19">
        <v>81.099999999999994</v>
      </c>
      <c r="AX125" s="19">
        <v>84.1</v>
      </c>
      <c r="AY125" s="19">
        <v>102.3</v>
      </c>
      <c r="AZ125" s="19">
        <v>88.2</v>
      </c>
      <c r="BA125" s="19">
        <v>96.2</v>
      </c>
      <c r="BB125" s="19">
        <v>105.2</v>
      </c>
      <c r="BC125" s="19">
        <v>76.099999999999994</v>
      </c>
      <c r="BD125" s="19">
        <v>118.4</v>
      </c>
      <c r="BE125" s="19">
        <v>119.1</v>
      </c>
      <c r="BF125" s="19">
        <v>88</v>
      </c>
      <c r="BG125" s="19">
        <v>93.6</v>
      </c>
      <c r="BH125" s="19">
        <v>97</v>
      </c>
      <c r="BI125" s="19">
        <v>99</v>
      </c>
      <c r="BJ125" s="19">
        <v>98.7</v>
      </c>
      <c r="BK125" s="19">
        <v>101.3</v>
      </c>
      <c r="BL125" s="19">
        <v>103.2</v>
      </c>
      <c r="BM125" s="19">
        <v>107</v>
      </c>
      <c r="BN125" s="19">
        <v>103.3</v>
      </c>
      <c r="BO125" s="19">
        <v>105.1</v>
      </c>
      <c r="BP125" s="19">
        <v>107.6</v>
      </c>
      <c r="BQ125" s="19">
        <v>118.3</v>
      </c>
      <c r="BR125" s="19">
        <v>109.1</v>
      </c>
      <c r="BS125" s="19">
        <v>108.4</v>
      </c>
      <c r="BT125" s="19">
        <v>109.3</v>
      </c>
      <c r="BU125" s="19">
        <v>105</v>
      </c>
      <c r="BV125" s="19">
        <v>106.7</v>
      </c>
      <c r="BW125" s="19">
        <v>126.1</v>
      </c>
      <c r="BX125" s="19">
        <v>128</v>
      </c>
      <c r="BY125" s="19">
        <v>114.9</v>
      </c>
      <c r="BZ125" s="19">
        <v>105.6</v>
      </c>
      <c r="CA125" s="19">
        <v>120.7</v>
      </c>
      <c r="CB125" s="19">
        <v>114.1</v>
      </c>
      <c r="CC125" s="19">
        <v>116.1</v>
      </c>
      <c r="CD125" s="19">
        <v>128.1</v>
      </c>
      <c r="CE125" s="19">
        <v>141.4</v>
      </c>
      <c r="CF125" s="19">
        <v>126.2</v>
      </c>
      <c r="CG125" s="19">
        <v>123.4</v>
      </c>
      <c r="CH125" s="19">
        <v>133</v>
      </c>
      <c r="CI125" s="19">
        <v>124.9</v>
      </c>
      <c r="CJ125" s="19">
        <v>153.69999999999999</v>
      </c>
      <c r="CK125" s="19">
        <v>147.5</v>
      </c>
      <c r="CL125" s="19">
        <v>146.80000000000001</v>
      </c>
      <c r="CM125" s="19">
        <v>159.5</v>
      </c>
      <c r="CN125" s="19">
        <v>153.69999999999999</v>
      </c>
      <c r="CO125" s="19">
        <v>149.80000000000001</v>
      </c>
      <c r="CP125" s="19">
        <v>147.30000000000001</v>
      </c>
      <c r="CQ125" s="19">
        <v>133</v>
      </c>
      <c r="CR125" s="19">
        <v>137.5</v>
      </c>
      <c r="CS125" s="19">
        <v>144.4</v>
      </c>
      <c r="CT125" s="19">
        <v>148</v>
      </c>
      <c r="CU125" s="19">
        <v>148</v>
      </c>
      <c r="CV125" s="19">
        <v>145.1</v>
      </c>
      <c r="CW125" s="19">
        <v>144.4</v>
      </c>
      <c r="CX125" s="19">
        <v>162.5</v>
      </c>
      <c r="CY125" s="19">
        <v>160.6</v>
      </c>
      <c r="CZ125" s="19">
        <v>162.6</v>
      </c>
      <c r="DA125" s="19">
        <v>136.80000000000001</v>
      </c>
      <c r="DB125" s="19">
        <v>146.80000000000001</v>
      </c>
      <c r="DC125" s="19">
        <v>150.1</v>
      </c>
      <c r="DD125" s="19">
        <v>168.2</v>
      </c>
      <c r="DE125" s="19">
        <v>168.3</v>
      </c>
      <c r="DF125" s="19">
        <v>183.7</v>
      </c>
      <c r="DG125" s="19">
        <v>187.9</v>
      </c>
      <c r="DH125" s="19">
        <v>182.9</v>
      </c>
      <c r="DI125" s="19">
        <v>163.19999999999999</v>
      </c>
      <c r="DJ125" s="19">
        <v>188.6</v>
      </c>
      <c r="DK125" s="19">
        <v>182</v>
      </c>
      <c r="DL125" s="19">
        <v>170.5</v>
      </c>
      <c r="DM125" s="19">
        <v>183.8</v>
      </c>
      <c r="DN125" s="19">
        <v>169.4</v>
      </c>
      <c r="DO125" s="19">
        <v>194.7</v>
      </c>
      <c r="DP125" s="19">
        <v>200.9</v>
      </c>
      <c r="DQ125" s="19">
        <v>226.6</v>
      </c>
      <c r="DR125" s="19">
        <v>226.9</v>
      </c>
      <c r="DS125" s="19">
        <v>229.9</v>
      </c>
      <c r="DT125" s="19">
        <v>204</v>
      </c>
      <c r="DU125" s="19">
        <v>206</v>
      </c>
      <c r="DV125" s="19">
        <v>204</v>
      </c>
      <c r="DW125" s="19">
        <v>206</v>
      </c>
    </row>
    <row r="126" spans="1:127">
      <c r="A126" s="17" t="s">
        <v>845</v>
      </c>
      <c r="B126" s="17" t="s">
        <v>846</v>
      </c>
      <c r="C126" s="18">
        <v>8.4200000000000004E-3</v>
      </c>
      <c r="D126" s="19">
        <v>103.7</v>
      </c>
      <c r="E126" s="19">
        <v>105</v>
      </c>
      <c r="F126" s="19">
        <v>103</v>
      </c>
      <c r="G126" s="19">
        <v>103.4</v>
      </c>
      <c r="H126" s="19">
        <v>103.9</v>
      </c>
      <c r="I126" s="19">
        <v>103.6</v>
      </c>
      <c r="J126" s="19">
        <v>105.9</v>
      </c>
      <c r="K126" s="19">
        <v>105.9</v>
      </c>
      <c r="L126" s="19">
        <v>105.9</v>
      </c>
      <c r="M126" s="19">
        <v>117.1</v>
      </c>
      <c r="N126" s="19">
        <v>117.1</v>
      </c>
      <c r="O126" s="19">
        <v>142.69999999999999</v>
      </c>
      <c r="P126" s="19">
        <v>145.4</v>
      </c>
      <c r="Q126" s="19">
        <v>146.1</v>
      </c>
      <c r="R126" s="19">
        <v>145.6</v>
      </c>
      <c r="S126" s="19">
        <v>150</v>
      </c>
      <c r="T126" s="19">
        <v>150</v>
      </c>
      <c r="U126" s="19">
        <v>142.69999999999999</v>
      </c>
      <c r="V126" s="19">
        <v>151.19999999999999</v>
      </c>
      <c r="W126" s="19">
        <v>146.6</v>
      </c>
      <c r="X126" s="19">
        <v>143</v>
      </c>
      <c r="Y126" s="19">
        <v>153</v>
      </c>
      <c r="Z126" s="19">
        <v>128.1</v>
      </c>
      <c r="AA126" s="19">
        <v>125</v>
      </c>
      <c r="AB126" s="19">
        <v>129.69999999999999</v>
      </c>
      <c r="AC126" s="19">
        <v>154.5</v>
      </c>
      <c r="AD126" s="19">
        <v>152.1</v>
      </c>
      <c r="AE126" s="19">
        <v>154.19999999999999</v>
      </c>
      <c r="AF126" s="19">
        <v>154.1</v>
      </c>
      <c r="AG126" s="19">
        <v>154.1</v>
      </c>
      <c r="AH126" s="19">
        <v>150.1</v>
      </c>
      <c r="AI126" s="19">
        <v>153.9</v>
      </c>
      <c r="AJ126" s="19">
        <v>157.9</v>
      </c>
      <c r="AK126" s="19">
        <v>157.30000000000001</v>
      </c>
      <c r="AL126" s="19">
        <v>158.6</v>
      </c>
      <c r="AM126" s="19">
        <v>158.80000000000001</v>
      </c>
      <c r="AN126" s="19">
        <v>171.2</v>
      </c>
      <c r="AO126" s="19">
        <v>161.9</v>
      </c>
      <c r="AP126" s="19">
        <v>164.5</v>
      </c>
      <c r="AQ126" s="19">
        <v>161.1</v>
      </c>
      <c r="AR126" s="19">
        <v>152.69999999999999</v>
      </c>
      <c r="AS126" s="19">
        <v>161.1</v>
      </c>
      <c r="AT126" s="19">
        <v>217</v>
      </c>
      <c r="AU126" s="19">
        <v>178</v>
      </c>
      <c r="AV126" s="19">
        <v>178</v>
      </c>
      <c r="AW126" s="19">
        <v>177.8</v>
      </c>
      <c r="AX126" s="19">
        <v>177.9</v>
      </c>
      <c r="AY126" s="19">
        <v>178.9</v>
      </c>
      <c r="AZ126" s="19">
        <v>178.9</v>
      </c>
      <c r="BA126" s="19">
        <v>180.3</v>
      </c>
      <c r="BB126" s="19">
        <v>186.1</v>
      </c>
      <c r="BC126" s="19">
        <v>186.1</v>
      </c>
      <c r="BD126" s="19">
        <v>186.1</v>
      </c>
      <c r="BE126" s="19">
        <v>186.1</v>
      </c>
      <c r="BF126" s="19">
        <v>189.3</v>
      </c>
      <c r="BG126" s="19">
        <v>189.3</v>
      </c>
      <c r="BH126" s="19">
        <v>189.4</v>
      </c>
      <c r="BI126" s="19">
        <v>189.4</v>
      </c>
      <c r="BJ126" s="19">
        <v>187</v>
      </c>
      <c r="BK126" s="19">
        <v>187.3</v>
      </c>
      <c r="BL126" s="19">
        <v>187.3</v>
      </c>
      <c r="BM126" s="19">
        <v>227.6</v>
      </c>
      <c r="BN126" s="19">
        <v>240.1</v>
      </c>
      <c r="BO126" s="19">
        <v>240.1</v>
      </c>
      <c r="BP126" s="19">
        <v>243.8</v>
      </c>
      <c r="BQ126" s="19">
        <v>237</v>
      </c>
      <c r="BR126" s="19">
        <v>243.8</v>
      </c>
      <c r="BS126" s="19">
        <v>243.8</v>
      </c>
      <c r="BT126" s="19">
        <v>243.6</v>
      </c>
      <c r="BU126" s="19">
        <v>243.6</v>
      </c>
      <c r="BV126" s="19">
        <v>243.6</v>
      </c>
      <c r="BW126" s="19">
        <v>243.7</v>
      </c>
      <c r="BX126" s="19">
        <v>243.5</v>
      </c>
      <c r="BY126" s="19">
        <v>238.8</v>
      </c>
      <c r="BZ126" s="19">
        <v>252.4</v>
      </c>
      <c r="CA126" s="19">
        <v>252.4</v>
      </c>
      <c r="CB126" s="19">
        <v>252.4</v>
      </c>
      <c r="CC126" s="19">
        <v>252.4</v>
      </c>
      <c r="CD126" s="19">
        <v>255</v>
      </c>
      <c r="CE126" s="19">
        <v>255.1</v>
      </c>
      <c r="CF126" s="19">
        <v>263.10000000000002</v>
      </c>
      <c r="CG126" s="19">
        <v>263.10000000000002</v>
      </c>
      <c r="CH126" s="19">
        <v>263.10000000000002</v>
      </c>
      <c r="CI126" s="19">
        <v>236.9</v>
      </c>
      <c r="CJ126" s="19">
        <v>250.1</v>
      </c>
      <c r="CK126" s="19">
        <v>257.39999999999998</v>
      </c>
      <c r="CL126" s="19">
        <v>261.89999999999998</v>
      </c>
      <c r="CM126" s="19">
        <v>261.89999999999998</v>
      </c>
      <c r="CN126" s="19">
        <v>261.89999999999998</v>
      </c>
      <c r="CO126" s="19">
        <v>261.89999999999998</v>
      </c>
      <c r="CP126" s="19">
        <v>261.89999999999998</v>
      </c>
      <c r="CQ126" s="19">
        <v>261.2</v>
      </c>
      <c r="CR126" s="19">
        <v>253.7</v>
      </c>
      <c r="CS126" s="19">
        <v>251.5</v>
      </c>
      <c r="CT126" s="19">
        <v>254.7</v>
      </c>
      <c r="CU126" s="19">
        <v>249.5</v>
      </c>
      <c r="CV126" s="19">
        <v>249.5</v>
      </c>
      <c r="CW126" s="19">
        <v>255.4</v>
      </c>
      <c r="CX126" s="19">
        <v>253.3</v>
      </c>
      <c r="CY126" s="19">
        <v>228.4</v>
      </c>
      <c r="CZ126" s="19">
        <v>228.4</v>
      </c>
      <c r="DA126" s="19">
        <v>228.4</v>
      </c>
      <c r="DB126" s="19">
        <v>237.9</v>
      </c>
      <c r="DC126" s="19">
        <v>241.8</v>
      </c>
      <c r="DD126" s="19">
        <v>242</v>
      </c>
      <c r="DE126" s="19">
        <v>242.3</v>
      </c>
      <c r="DF126" s="19">
        <v>231.8</v>
      </c>
      <c r="DG126" s="19">
        <v>216.5</v>
      </c>
      <c r="DH126" s="19">
        <v>215.9</v>
      </c>
      <c r="DI126" s="19">
        <v>230</v>
      </c>
      <c r="DJ126" s="19">
        <v>219</v>
      </c>
      <c r="DK126" s="19">
        <v>221.9</v>
      </c>
      <c r="DL126" s="19">
        <v>221.9</v>
      </c>
      <c r="DM126" s="19">
        <v>221.9</v>
      </c>
      <c r="DN126" s="19">
        <v>216.5</v>
      </c>
      <c r="DO126" s="19">
        <v>216.2</v>
      </c>
      <c r="DP126" s="19">
        <v>212.7</v>
      </c>
      <c r="DQ126" s="19">
        <v>209.2</v>
      </c>
      <c r="DR126" s="19">
        <v>209.2</v>
      </c>
      <c r="DS126" s="19">
        <v>209.3</v>
      </c>
      <c r="DT126" s="19">
        <v>200.8</v>
      </c>
      <c r="DU126" s="19">
        <v>211.3</v>
      </c>
      <c r="DV126" s="19">
        <v>200.8</v>
      </c>
      <c r="DW126" s="19">
        <v>211.3</v>
      </c>
    </row>
    <row r="127" spans="1:127">
      <c r="A127" s="17" t="s">
        <v>847</v>
      </c>
      <c r="B127" s="17" t="s">
        <v>848</v>
      </c>
      <c r="C127" s="18">
        <v>2.6450000000000001E-2</v>
      </c>
      <c r="D127" s="19">
        <v>93.9</v>
      </c>
      <c r="E127" s="19">
        <v>97.8</v>
      </c>
      <c r="F127" s="19">
        <v>97.8</v>
      </c>
      <c r="G127" s="19">
        <v>97.2</v>
      </c>
      <c r="H127" s="19">
        <v>96.1</v>
      </c>
      <c r="I127" s="19">
        <v>83.4</v>
      </c>
      <c r="J127" s="19">
        <v>85</v>
      </c>
      <c r="K127" s="19">
        <v>85</v>
      </c>
      <c r="L127" s="19">
        <v>84.2</v>
      </c>
      <c r="M127" s="19">
        <v>82.5</v>
      </c>
      <c r="N127" s="19">
        <v>82.3</v>
      </c>
      <c r="O127" s="19">
        <v>94.2</v>
      </c>
      <c r="P127" s="19">
        <v>94.9</v>
      </c>
      <c r="Q127" s="19">
        <v>90.2</v>
      </c>
      <c r="R127" s="19">
        <v>88.8</v>
      </c>
      <c r="S127" s="19">
        <v>88.2</v>
      </c>
      <c r="T127" s="19">
        <v>69.599999999999994</v>
      </c>
      <c r="U127" s="19">
        <v>70</v>
      </c>
      <c r="V127" s="19">
        <v>72.5</v>
      </c>
      <c r="W127" s="19">
        <v>74.5</v>
      </c>
      <c r="X127" s="19">
        <v>74</v>
      </c>
      <c r="Y127" s="19">
        <v>71.099999999999994</v>
      </c>
      <c r="Z127" s="19">
        <v>70.7</v>
      </c>
      <c r="AA127" s="19">
        <v>70.5</v>
      </c>
      <c r="AB127" s="19">
        <v>71.900000000000006</v>
      </c>
      <c r="AC127" s="19">
        <v>71.099999999999994</v>
      </c>
      <c r="AD127" s="19">
        <v>72.599999999999994</v>
      </c>
      <c r="AE127" s="19">
        <v>77.400000000000006</v>
      </c>
      <c r="AF127" s="19">
        <v>72.7</v>
      </c>
      <c r="AG127" s="19">
        <v>71.599999999999994</v>
      </c>
      <c r="AH127" s="19">
        <v>73.099999999999994</v>
      </c>
      <c r="AI127" s="19">
        <v>72.5</v>
      </c>
      <c r="AJ127" s="19">
        <v>71.400000000000006</v>
      </c>
      <c r="AK127" s="19">
        <v>77.2</v>
      </c>
      <c r="AL127" s="19">
        <v>74.400000000000006</v>
      </c>
      <c r="AM127" s="19">
        <v>69.599999999999994</v>
      </c>
      <c r="AN127" s="19">
        <v>69.099999999999994</v>
      </c>
      <c r="AO127" s="19">
        <v>72.400000000000006</v>
      </c>
      <c r="AP127" s="19">
        <v>78.7</v>
      </c>
      <c r="AQ127" s="19">
        <v>86.7</v>
      </c>
      <c r="AR127" s="19">
        <v>81.599999999999994</v>
      </c>
      <c r="AS127" s="19">
        <v>80.599999999999994</v>
      </c>
      <c r="AT127" s="19">
        <v>79.7</v>
      </c>
      <c r="AU127" s="19">
        <v>79.5</v>
      </c>
      <c r="AV127" s="19">
        <v>74.599999999999994</v>
      </c>
      <c r="AW127" s="19">
        <v>73.099999999999994</v>
      </c>
      <c r="AX127" s="19">
        <v>65.2</v>
      </c>
      <c r="AY127" s="19">
        <v>66.2</v>
      </c>
      <c r="AZ127" s="19">
        <v>66.599999999999994</v>
      </c>
      <c r="BA127" s="19">
        <v>63.5</v>
      </c>
      <c r="BB127" s="19">
        <v>65.7</v>
      </c>
      <c r="BC127" s="19">
        <v>66.2</v>
      </c>
      <c r="BD127" s="19">
        <v>65.5</v>
      </c>
      <c r="BE127" s="19">
        <v>62.5</v>
      </c>
      <c r="BF127" s="19">
        <v>67</v>
      </c>
      <c r="BG127" s="19">
        <v>83.3</v>
      </c>
      <c r="BH127" s="19">
        <v>105</v>
      </c>
      <c r="BI127" s="19">
        <v>103.4</v>
      </c>
      <c r="BJ127" s="19">
        <v>98.3</v>
      </c>
      <c r="BK127" s="19">
        <v>97.2</v>
      </c>
      <c r="BL127" s="19">
        <v>97.9</v>
      </c>
      <c r="BM127" s="19">
        <v>107.7</v>
      </c>
      <c r="BN127" s="19">
        <v>90.3</v>
      </c>
      <c r="BO127" s="19">
        <v>68.599999999999994</v>
      </c>
      <c r="BP127" s="19">
        <v>67</v>
      </c>
      <c r="BQ127" s="19">
        <v>66.7</v>
      </c>
      <c r="BR127" s="19">
        <v>72.7</v>
      </c>
      <c r="BS127" s="19">
        <v>67.5</v>
      </c>
      <c r="BT127" s="19">
        <v>66</v>
      </c>
      <c r="BU127" s="19">
        <v>74.400000000000006</v>
      </c>
      <c r="BV127" s="19">
        <v>72</v>
      </c>
      <c r="BW127" s="19">
        <v>82</v>
      </c>
      <c r="BX127" s="19">
        <v>77.8</v>
      </c>
      <c r="BY127" s="19">
        <v>75.8</v>
      </c>
      <c r="BZ127" s="19">
        <v>76.400000000000006</v>
      </c>
      <c r="CA127" s="19">
        <v>78.3</v>
      </c>
      <c r="CB127" s="19">
        <v>75.5</v>
      </c>
      <c r="CC127" s="19">
        <v>77.5</v>
      </c>
      <c r="CD127" s="19">
        <v>79.8</v>
      </c>
      <c r="CE127" s="19">
        <v>79.7</v>
      </c>
      <c r="CF127" s="19">
        <v>74.7</v>
      </c>
      <c r="CG127" s="19">
        <v>73.599999999999994</v>
      </c>
      <c r="CH127" s="19">
        <v>75.8</v>
      </c>
      <c r="CI127" s="19">
        <v>74.5</v>
      </c>
      <c r="CJ127" s="19">
        <v>74.2</v>
      </c>
      <c r="CK127" s="19">
        <v>72.900000000000006</v>
      </c>
      <c r="CL127" s="19">
        <v>72.8</v>
      </c>
      <c r="CM127" s="19">
        <v>72.8</v>
      </c>
      <c r="CN127" s="19">
        <v>72.400000000000006</v>
      </c>
      <c r="CO127" s="19">
        <v>71.7</v>
      </c>
      <c r="CP127" s="19">
        <v>76.099999999999994</v>
      </c>
      <c r="CQ127" s="19">
        <v>75.8</v>
      </c>
      <c r="CR127" s="19">
        <v>73.5</v>
      </c>
      <c r="CS127" s="19">
        <v>71.400000000000006</v>
      </c>
      <c r="CT127" s="19">
        <v>72.7</v>
      </c>
      <c r="CU127" s="19">
        <v>68.400000000000006</v>
      </c>
      <c r="CV127" s="19">
        <v>67.7</v>
      </c>
      <c r="CW127" s="19">
        <v>65.400000000000006</v>
      </c>
      <c r="CX127" s="19">
        <v>67.7</v>
      </c>
      <c r="CY127" s="19">
        <v>67.5</v>
      </c>
      <c r="CZ127" s="19">
        <v>73.5</v>
      </c>
      <c r="DA127" s="19">
        <v>80.3</v>
      </c>
      <c r="DB127" s="19">
        <v>82.8</v>
      </c>
      <c r="DC127" s="19">
        <v>79.599999999999994</v>
      </c>
      <c r="DD127" s="19">
        <v>87.1</v>
      </c>
      <c r="DE127" s="19">
        <v>87.1</v>
      </c>
      <c r="DF127" s="19">
        <v>94.2</v>
      </c>
      <c r="DG127" s="19">
        <v>105.5</v>
      </c>
      <c r="DH127" s="19">
        <v>109.5</v>
      </c>
      <c r="DI127" s="19">
        <v>103.2</v>
      </c>
      <c r="DJ127" s="19">
        <v>117.8</v>
      </c>
      <c r="DK127" s="19">
        <v>122.4</v>
      </c>
      <c r="DL127" s="19">
        <v>125</v>
      </c>
      <c r="DM127" s="19">
        <v>124.8</v>
      </c>
      <c r="DN127" s="19">
        <v>122.4</v>
      </c>
      <c r="DO127" s="19">
        <v>125.5</v>
      </c>
      <c r="DP127" s="19">
        <v>125.4</v>
      </c>
      <c r="DQ127" s="19">
        <v>118.2</v>
      </c>
      <c r="DR127" s="19">
        <v>113.2</v>
      </c>
      <c r="DS127" s="19">
        <v>122.1</v>
      </c>
      <c r="DT127" s="19">
        <v>131.6</v>
      </c>
      <c r="DU127" s="19">
        <v>126.5</v>
      </c>
      <c r="DV127" s="19">
        <v>131.6</v>
      </c>
      <c r="DW127" s="19">
        <v>126.5</v>
      </c>
    </row>
    <row r="128" spans="1:127">
      <c r="A128" s="17" t="s">
        <v>849</v>
      </c>
      <c r="B128" s="17" t="s">
        <v>850</v>
      </c>
      <c r="C128" s="18">
        <v>2.7519999999999999E-2</v>
      </c>
      <c r="D128" s="19">
        <v>97</v>
      </c>
      <c r="E128" s="19">
        <v>97.1</v>
      </c>
      <c r="F128" s="19">
        <v>92.8</v>
      </c>
      <c r="G128" s="19">
        <v>109.8</v>
      </c>
      <c r="H128" s="19">
        <v>103.1</v>
      </c>
      <c r="I128" s="19">
        <v>116.6</v>
      </c>
      <c r="J128" s="19">
        <v>118.3</v>
      </c>
      <c r="K128" s="19">
        <v>106</v>
      </c>
      <c r="L128" s="19">
        <v>114.7</v>
      </c>
      <c r="M128" s="19">
        <v>120.5</v>
      </c>
      <c r="N128" s="19">
        <v>120.6</v>
      </c>
      <c r="O128" s="19">
        <v>114.9</v>
      </c>
      <c r="P128" s="19">
        <v>112.7</v>
      </c>
      <c r="Q128" s="19">
        <v>114.5</v>
      </c>
      <c r="R128" s="19">
        <v>104</v>
      </c>
      <c r="S128" s="19">
        <v>110.7</v>
      </c>
      <c r="T128" s="19">
        <v>120.5</v>
      </c>
      <c r="U128" s="19">
        <v>130.30000000000001</v>
      </c>
      <c r="V128" s="19">
        <v>128.19999999999999</v>
      </c>
      <c r="W128" s="19">
        <v>135.69999999999999</v>
      </c>
      <c r="X128" s="19">
        <v>125.4</v>
      </c>
      <c r="Y128" s="19">
        <v>123.1</v>
      </c>
      <c r="Z128" s="19">
        <v>147</v>
      </c>
      <c r="AA128" s="19">
        <v>129</v>
      </c>
      <c r="AB128" s="19">
        <v>138.6</v>
      </c>
      <c r="AC128" s="19">
        <v>128.4</v>
      </c>
      <c r="AD128" s="19">
        <v>129.19999999999999</v>
      </c>
      <c r="AE128" s="19">
        <v>127.9</v>
      </c>
      <c r="AF128" s="19">
        <v>123.9</v>
      </c>
      <c r="AG128" s="19">
        <v>198.8</v>
      </c>
      <c r="AH128" s="19">
        <v>216.1</v>
      </c>
      <c r="AI128" s="19">
        <v>254.2</v>
      </c>
      <c r="AJ128" s="19">
        <v>146.9</v>
      </c>
      <c r="AK128" s="19">
        <v>157.19999999999999</v>
      </c>
      <c r="AL128" s="19">
        <v>176.8</v>
      </c>
      <c r="AM128" s="19">
        <v>176.8</v>
      </c>
      <c r="AN128" s="19">
        <v>170.4</v>
      </c>
      <c r="AO128" s="19">
        <v>177.7</v>
      </c>
      <c r="AP128" s="19">
        <v>172.5</v>
      </c>
      <c r="AQ128" s="19">
        <v>170.9</v>
      </c>
      <c r="AR128" s="19">
        <v>168.1</v>
      </c>
      <c r="AS128" s="19">
        <v>160.30000000000001</v>
      </c>
      <c r="AT128" s="19">
        <v>138.5</v>
      </c>
      <c r="AU128" s="19">
        <v>157.9</v>
      </c>
      <c r="AV128" s="19">
        <v>189.4</v>
      </c>
      <c r="AW128" s="19">
        <v>174.8</v>
      </c>
      <c r="AX128" s="19">
        <v>157.5</v>
      </c>
      <c r="AY128" s="19">
        <v>157.5</v>
      </c>
      <c r="AZ128" s="19">
        <v>156.4</v>
      </c>
      <c r="BA128" s="19">
        <v>146.9</v>
      </c>
      <c r="BB128" s="19">
        <v>150.6</v>
      </c>
      <c r="BC128" s="19">
        <v>157.1</v>
      </c>
      <c r="BD128" s="19">
        <v>157.69999999999999</v>
      </c>
      <c r="BE128" s="19">
        <v>158.69999999999999</v>
      </c>
      <c r="BF128" s="19">
        <v>157.69999999999999</v>
      </c>
      <c r="BG128" s="19">
        <v>158</v>
      </c>
      <c r="BH128" s="19">
        <v>163</v>
      </c>
      <c r="BI128" s="19">
        <v>162.5</v>
      </c>
      <c r="BJ128" s="19">
        <v>164</v>
      </c>
      <c r="BK128" s="19">
        <v>165.1</v>
      </c>
      <c r="BL128" s="19">
        <v>184.1</v>
      </c>
      <c r="BM128" s="19">
        <v>167.2</v>
      </c>
      <c r="BN128" s="19">
        <v>183.9</v>
      </c>
      <c r="BO128" s="19">
        <v>180.7</v>
      </c>
      <c r="BP128" s="19">
        <v>185.9</v>
      </c>
      <c r="BQ128" s="19">
        <v>192.3</v>
      </c>
      <c r="BR128" s="19">
        <v>179.2</v>
      </c>
      <c r="BS128" s="19">
        <v>181.9</v>
      </c>
      <c r="BT128" s="19">
        <v>181.1</v>
      </c>
      <c r="BU128" s="19">
        <v>183.6</v>
      </c>
      <c r="BV128" s="19">
        <v>185.8</v>
      </c>
      <c r="BW128" s="19">
        <v>188.6</v>
      </c>
      <c r="BX128" s="19">
        <v>195.7</v>
      </c>
      <c r="BY128" s="19">
        <v>193.5</v>
      </c>
      <c r="BZ128" s="19">
        <v>206.4</v>
      </c>
      <c r="CA128" s="19">
        <v>204.2</v>
      </c>
      <c r="CB128" s="19">
        <v>204.4</v>
      </c>
      <c r="CC128" s="19">
        <v>205</v>
      </c>
      <c r="CD128" s="19">
        <v>142.6</v>
      </c>
      <c r="CE128" s="19">
        <v>205.5</v>
      </c>
      <c r="CF128" s="19">
        <v>202.4</v>
      </c>
      <c r="CG128" s="19">
        <v>200.4</v>
      </c>
      <c r="CH128" s="19">
        <v>199.7</v>
      </c>
      <c r="CI128" s="19">
        <v>195</v>
      </c>
      <c r="CJ128" s="19">
        <v>189.3</v>
      </c>
      <c r="CK128" s="19">
        <v>189.2</v>
      </c>
      <c r="CL128" s="19">
        <v>215.4</v>
      </c>
      <c r="CM128" s="19">
        <v>217.6</v>
      </c>
      <c r="CN128" s="19">
        <v>216.9</v>
      </c>
      <c r="CO128" s="19">
        <v>224.9</v>
      </c>
      <c r="CP128" s="19">
        <v>225.9</v>
      </c>
      <c r="CQ128" s="19">
        <v>226.5</v>
      </c>
      <c r="CR128" s="19">
        <v>221.9</v>
      </c>
      <c r="CS128" s="19">
        <v>220.1</v>
      </c>
      <c r="CT128" s="19">
        <v>217.8</v>
      </c>
      <c r="CU128" s="19">
        <v>217.7</v>
      </c>
      <c r="CV128" s="19">
        <v>183.9</v>
      </c>
      <c r="CW128" s="19">
        <v>144.9</v>
      </c>
      <c r="CX128" s="19">
        <v>162.1</v>
      </c>
      <c r="CY128" s="19">
        <v>181.5</v>
      </c>
      <c r="CZ128" s="19">
        <v>187.8</v>
      </c>
      <c r="DA128" s="19">
        <v>202.3</v>
      </c>
      <c r="DB128" s="19">
        <v>201</v>
      </c>
      <c r="DC128" s="19">
        <v>201</v>
      </c>
      <c r="DD128" s="19">
        <v>201.3</v>
      </c>
      <c r="DE128" s="19">
        <v>201</v>
      </c>
      <c r="DF128" s="19">
        <v>200.7</v>
      </c>
      <c r="DG128" s="19">
        <v>202.4</v>
      </c>
      <c r="DH128" s="19">
        <v>245.7</v>
      </c>
      <c r="DI128" s="19">
        <v>258.10000000000002</v>
      </c>
      <c r="DJ128" s="19">
        <v>260.5</v>
      </c>
      <c r="DK128" s="19">
        <v>256.8</v>
      </c>
      <c r="DL128" s="19">
        <v>254.2</v>
      </c>
      <c r="DM128" s="19">
        <v>253.4</v>
      </c>
      <c r="DN128" s="19">
        <v>259.7</v>
      </c>
      <c r="DO128" s="19">
        <v>270.5</v>
      </c>
      <c r="DP128" s="19">
        <v>269.2</v>
      </c>
      <c r="DQ128" s="19">
        <v>268.60000000000002</v>
      </c>
      <c r="DR128" s="19">
        <v>270.3</v>
      </c>
      <c r="DS128" s="19">
        <v>270.2</v>
      </c>
      <c r="DT128" s="19">
        <v>321.39999999999998</v>
      </c>
      <c r="DU128" s="19">
        <v>312.60000000000002</v>
      </c>
      <c r="DV128" s="19">
        <v>321.39999999999998</v>
      </c>
      <c r="DW128" s="19">
        <v>312.60000000000002</v>
      </c>
    </row>
    <row r="129" spans="1:127">
      <c r="A129" s="17" t="s">
        <v>851</v>
      </c>
      <c r="B129" s="17" t="s">
        <v>852</v>
      </c>
      <c r="C129" s="18">
        <v>3.9550000000000002E-2</v>
      </c>
      <c r="D129" s="19">
        <v>106</v>
      </c>
      <c r="E129" s="19">
        <v>83.5</v>
      </c>
      <c r="F129" s="19">
        <v>107.2</v>
      </c>
      <c r="G129" s="19">
        <v>135.30000000000001</v>
      </c>
      <c r="H129" s="19">
        <v>124.9</v>
      </c>
      <c r="I129" s="19">
        <v>130.4</v>
      </c>
      <c r="J129" s="19">
        <v>129.30000000000001</v>
      </c>
      <c r="K129" s="19">
        <v>135.9</v>
      </c>
      <c r="L129" s="19">
        <v>122.9</v>
      </c>
      <c r="M129" s="19">
        <v>124.4</v>
      </c>
      <c r="N129" s="19">
        <v>124.8</v>
      </c>
      <c r="O129" s="19">
        <v>116.1</v>
      </c>
      <c r="P129" s="19">
        <v>112.5</v>
      </c>
      <c r="Q129" s="19">
        <v>134.30000000000001</v>
      </c>
      <c r="R129" s="19">
        <v>138.5</v>
      </c>
      <c r="S129" s="19">
        <v>120.5</v>
      </c>
      <c r="T129" s="19">
        <v>117.8</v>
      </c>
      <c r="U129" s="19">
        <v>113.9</v>
      </c>
      <c r="V129" s="19">
        <v>120.7</v>
      </c>
      <c r="W129" s="19">
        <v>119.2</v>
      </c>
      <c r="X129" s="19">
        <v>122.5</v>
      </c>
      <c r="Y129" s="19">
        <v>129.4</v>
      </c>
      <c r="Z129" s="19">
        <v>127.2</v>
      </c>
      <c r="AA129" s="19">
        <v>127.7</v>
      </c>
      <c r="AB129" s="19">
        <v>126.8</v>
      </c>
      <c r="AC129" s="19">
        <v>126.9</v>
      </c>
      <c r="AD129" s="19">
        <v>122.6</v>
      </c>
      <c r="AE129" s="19">
        <v>118.9</v>
      </c>
      <c r="AF129" s="19">
        <v>139.5</v>
      </c>
      <c r="AG129" s="19">
        <v>124.6</v>
      </c>
      <c r="AH129" s="19">
        <v>116</v>
      </c>
      <c r="AI129" s="19">
        <v>119.8</v>
      </c>
      <c r="AJ129" s="19">
        <v>115.5</v>
      </c>
      <c r="AK129" s="19">
        <v>117.7</v>
      </c>
      <c r="AL129" s="19">
        <v>117.7</v>
      </c>
      <c r="AM129" s="19">
        <v>112</v>
      </c>
      <c r="AN129" s="19">
        <v>94.4</v>
      </c>
      <c r="AO129" s="19">
        <v>85.6</v>
      </c>
      <c r="AP129" s="19">
        <v>89.2</v>
      </c>
      <c r="AQ129" s="19">
        <v>81.8</v>
      </c>
      <c r="AR129" s="19">
        <v>87.5</v>
      </c>
      <c r="AS129" s="19">
        <v>99.5</v>
      </c>
      <c r="AT129" s="19">
        <v>93.3</v>
      </c>
      <c r="AU129" s="19">
        <v>83.5</v>
      </c>
      <c r="AV129" s="19">
        <v>79.2</v>
      </c>
      <c r="AW129" s="19">
        <v>66.8</v>
      </c>
      <c r="AX129" s="19">
        <v>69.400000000000006</v>
      </c>
      <c r="AY129" s="19">
        <v>71.099999999999994</v>
      </c>
      <c r="AZ129" s="19">
        <v>98.2</v>
      </c>
      <c r="BA129" s="19">
        <v>99.1</v>
      </c>
      <c r="BB129" s="19">
        <v>93.8</v>
      </c>
      <c r="BC129" s="19">
        <v>81.7</v>
      </c>
      <c r="BD129" s="19">
        <v>78.5</v>
      </c>
      <c r="BE129" s="19">
        <v>91.5</v>
      </c>
      <c r="BF129" s="19">
        <v>108.6</v>
      </c>
      <c r="BG129" s="19">
        <v>140.80000000000001</v>
      </c>
      <c r="BH129" s="19">
        <v>174.7</v>
      </c>
      <c r="BI129" s="19">
        <v>190</v>
      </c>
      <c r="BJ129" s="19">
        <v>175.7</v>
      </c>
      <c r="BK129" s="19">
        <v>147.30000000000001</v>
      </c>
      <c r="BL129" s="19">
        <v>116.9</v>
      </c>
      <c r="BM129" s="19">
        <v>143.5</v>
      </c>
      <c r="BN129" s="19">
        <v>143.30000000000001</v>
      </c>
      <c r="BO129" s="19">
        <v>146</v>
      </c>
      <c r="BP129" s="19">
        <v>149.4</v>
      </c>
      <c r="BQ129" s="19">
        <v>152.19999999999999</v>
      </c>
      <c r="BR129" s="19">
        <v>160.6</v>
      </c>
      <c r="BS129" s="19">
        <v>137.30000000000001</v>
      </c>
      <c r="BT129" s="19">
        <v>133.30000000000001</v>
      </c>
      <c r="BU129" s="19">
        <v>141.80000000000001</v>
      </c>
      <c r="BV129" s="19">
        <v>147.5</v>
      </c>
      <c r="BW129" s="19">
        <v>163.9</v>
      </c>
      <c r="BX129" s="19">
        <v>174</v>
      </c>
      <c r="BY129" s="19">
        <v>161.1</v>
      </c>
      <c r="BZ129" s="19">
        <v>144</v>
      </c>
      <c r="CA129" s="19">
        <v>148.4</v>
      </c>
      <c r="CB129" s="19">
        <v>151.80000000000001</v>
      </c>
      <c r="CC129" s="19">
        <v>150.6</v>
      </c>
      <c r="CD129" s="19">
        <v>164.8</v>
      </c>
      <c r="CE129" s="19">
        <v>159.6</v>
      </c>
      <c r="CF129" s="19">
        <v>169.9</v>
      </c>
      <c r="CG129" s="19">
        <v>156.5</v>
      </c>
      <c r="CH129" s="19">
        <v>152.19999999999999</v>
      </c>
      <c r="CI129" s="19">
        <v>149.19999999999999</v>
      </c>
      <c r="CJ129" s="19">
        <v>155</v>
      </c>
      <c r="CK129" s="19">
        <v>154</v>
      </c>
      <c r="CL129" s="19">
        <v>139.69999999999999</v>
      </c>
      <c r="CM129" s="19">
        <v>139.69999999999999</v>
      </c>
      <c r="CN129" s="19">
        <v>138.9</v>
      </c>
      <c r="CO129" s="19">
        <v>129.1</v>
      </c>
      <c r="CP129" s="19">
        <v>128.9</v>
      </c>
      <c r="CQ129" s="19">
        <v>103.1</v>
      </c>
      <c r="CR129" s="19">
        <v>101.9</v>
      </c>
      <c r="CS129" s="19">
        <v>117.6</v>
      </c>
      <c r="CT129" s="19">
        <v>117.2</v>
      </c>
      <c r="CU129" s="19">
        <v>118.2</v>
      </c>
      <c r="CV129" s="19">
        <v>117.3</v>
      </c>
      <c r="CW129" s="19">
        <v>153.6</v>
      </c>
      <c r="CX129" s="19">
        <v>159.6</v>
      </c>
      <c r="CY129" s="19">
        <v>135.6</v>
      </c>
      <c r="CZ129" s="19">
        <v>128.9</v>
      </c>
      <c r="DA129" s="19">
        <v>123.2</v>
      </c>
      <c r="DB129" s="19">
        <v>132.5</v>
      </c>
      <c r="DC129" s="19">
        <v>122.2</v>
      </c>
      <c r="DD129" s="19">
        <v>125.7</v>
      </c>
      <c r="DE129" s="19">
        <v>131.4</v>
      </c>
      <c r="DF129" s="19">
        <v>142</v>
      </c>
      <c r="DG129" s="19">
        <v>130</v>
      </c>
      <c r="DH129" s="19">
        <v>130.4</v>
      </c>
      <c r="DI129" s="19">
        <v>137.9</v>
      </c>
      <c r="DJ129" s="19">
        <v>136.19999999999999</v>
      </c>
      <c r="DK129" s="19">
        <v>142.19999999999999</v>
      </c>
      <c r="DL129" s="19">
        <v>143.69999999999999</v>
      </c>
      <c r="DM129" s="19">
        <v>150.9</v>
      </c>
      <c r="DN129" s="19">
        <v>160.9</v>
      </c>
      <c r="DO129" s="19">
        <v>159.30000000000001</v>
      </c>
      <c r="DP129" s="19">
        <v>148.69999999999999</v>
      </c>
      <c r="DQ129" s="19">
        <v>155.1</v>
      </c>
      <c r="DR129" s="19">
        <v>151.6</v>
      </c>
      <c r="DS129" s="19">
        <v>157.6</v>
      </c>
      <c r="DT129" s="19">
        <v>166.4</v>
      </c>
      <c r="DU129" s="19">
        <v>173.3</v>
      </c>
      <c r="DV129" s="19">
        <v>166.4</v>
      </c>
      <c r="DW129" s="19">
        <v>173.3</v>
      </c>
    </row>
    <row r="130" spans="1:127">
      <c r="A130" s="17" t="s">
        <v>853</v>
      </c>
      <c r="B130" s="17" t="s">
        <v>854</v>
      </c>
      <c r="C130" s="18">
        <v>0.20862</v>
      </c>
      <c r="D130" s="19">
        <v>100.7</v>
      </c>
      <c r="E130" s="19">
        <v>104.2</v>
      </c>
      <c r="F130" s="19">
        <v>106.1</v>
      </c>
      <c r="G130" s="19">
        <v>110.8</v>
      </c>
      <c r="H130" s="19">
        <v>108.6</v>
      </c>
      <c r="I130" s="19">
        <v>106.7</v>
      </c>
      <c r="J130" s="19">
        <v>105.6</v>
      </c>
      <c r="K130" s="19">
        <v>107.7</v>
      </c>
      <c r="L130" s="19">
        <v>105.2</v>
      </c>
      <c r="M130" s="19">
        <v>98.8</v>
      </c>
      <c r="N130" s="19">
        <v>100.2</v>
      </c>
      <c r="O130" s="19">
        <v>91.6</v>
      </c>
      <c r="P130" s="19">
        <v>91.3</v>
      </c>
      <c r="Q130" s="19">
        <v>90.2</v>
      </c>
      <c r="R130" s="19">
        <v>90.7</v>
      </c>
      <c r="S130" s="19">
        <v>87.4</v>
      </c>
      <c r="T130" s="19">
        <v>83.6</v>
      </c>
      <c r="U130" s="19">
        <v>82.5</v>
      </c>
      <c r="V130" s="19">
        <v>86.7</v>
      </c>
      <c r="W130" s="19">
        <v>85.8</v>
      </c>
      <c r="X130" s="19">
        <v>94.1</v>
      </c>
      <c r="Y130" s="19">
        <v>94.6</v>
      </c>
      <c r="Z130" s="19">
        <v>93</v>
      </c>
      <c r="AA130" s="19">
        <v>90</v>
      </c>
      <c r="AB130" s="19">
        <v>88.1</v>
      </c>
      <c r="AC130" s="19">
        <v>88.9</v>
      </c>
      <c r="AD130" s="19">
        <v>95.4</v>
      </c>
      <c r="AE130" s="19">
        <v>96.5</v>
      </c>
      <c r="AF130" s="19">
        <v>97.3</v>
      </c>
      <c r="AG130" s="19">
        <v>98.8</v>
      </c>
      <c r="AH130" s="19">
        <v>97.9</v>
      </c>
      <c r="AI130" s="19">
        <v>97.5</v>
      </c>
      <c r="AJ130" s="19">
        <v>95</v>
      </c>
      <c r="AK130" s="19">
        <v>93.2</v>
      </c>
      <c r="AL130" s="19">
        <v>83.9</v>
      </c>
      <c r="AM130" s="19">
        <v>79.5</v>
      </c>
      <c r="AN130" s="19">
        <v>68.3</v>
      </c>
      <c r="AO130" s="19">
        <v>65</v>
      </c>
      <c r="AP130" s="19">
        <v>63.2</v>
      </c>
      <c r="AQ130" s="19">
        <v>56.9</v>
      </c>
      <c r="AR130" s="19">
        <v>54.2</v>
      </c>
      <c r="AS130" s="19">
        <v>58.8</v>
      </c>
      <c r="AT130" s="19">
        <v>50.1</v>
      </c>
      <c r="AU130" s="19">
        <v>50.6</v>
      </c>
      <c r="AV130" s="19">
        <v>47.7</v>
      </c>
      <c r="AW130" s="19">
        <v>53.8</v>
      </c>
      <c r="AX130" s="19">
        <v>46.3</v>
      </c>
      <c r="AY130" s="19">
        <v>48.7</v>
      </c>
      <c r="AZ130" s="19">
        <v>47.5</v>
      </c>
      <c r="BA130" s="19">
        <v>47.4</v>
      </c>
      <c r="BB130" s="19">
        <v>43.8</v>
      </c>
      <c r="BC130" s="19">
        <v>44.3</v>
      </c>
      <c r="BD130" s="19">
        <v>44.6</v>
      </c>
      <c r="BE130" s="19">
        <v>44.7</v>
      </c>
      <c r="BF130" s="19">
        <v>52.6</v>
      </c>
      <c r="BG130" s="19">
        <v>53.5</v>
      </c>
      <c r="BH130" s="19">
        <v>54.2</v>
      </c>
      <c r="BI130" s="19">
        <v>57.6</v>
      </c>
      <c r="BJ130" s="19">
        <v>60</v>
      </c>
      <c r="BK130" s="19">
        <v>62.2</v>
      </c>
      <c r="BL130" s="19">
        <v>68</v>
      </c>
      <c r="BM130" s="19">
        <v>67.3</v>
      </c>
      <c r="BN130" s="19">
        <v>66</v>
      </c>
      <c r="BO130" s="19">
        <v>63.7</v>
      </c>
      <c r="BP130" s="19">
        <v>63.9</v>
      </c>
      <c r="BQ130" s="19">
        <v>73.099999999999994</v>
      </c>
      <c r="BR130" s="19">
        <v>73.3</v>
      </c>
      <c r="BS130" s="19">
        <v>75.099999999999994</v>
      </c>
      <c r="BT130" s="19">
        <v>77</v>
      </c>
      <c r="BU130" s="19">
        <v>88.4</v>
      </c>
      <c r="BV130" s="19">
        <v>87.3</v>
      </c>
      <c r="BW130" s="19">
        <v>86.8</v>
      </c>
      <c r="BX130" s="19">
        <v>90.2</v>
      </c>
      <c r="BY130" s="19">
        <v>88.1</v>
      </c>
      <c r="BZ130" s="19">
        <v>88.7</v>
      </c>
      <c r="CA130" s="19">
        <v>92</v>
      </c>
      <c r="CB130" s="19">
        <v>87.6</v>
      </c>
      <c r="CC130" s="19">
        <v>93.7</v>
      </c>
      <c r="CD130" s="19">
        <v>96.8</v>
      </c>
      <c r="CE130" s="19">
        <v>95.3</v>
      </c>
      <c r="CF130" s="19">
        <v>91.7</v>
      </c>
      <c r="CG130" s="19">
        <v>84.8</v>
      </c>
      <c r="CH130" s="19">
        <v>80.2</v>
      </c>
      <c r="CI130" s="19">
        <v>91.7</v>
      </c>
      <c r="CJ130" s="19">
        <v>91</v>
      </c>
      <c r="CK130" s="19">
        <v>89.2</v>
      </c>
      <c r="CL130" s="19">
        <v>93.7</v>
      </c>
      <c r="CM130" s="19">
        <v>93.9</v>
      </c>
      <c r="CN130" s="19">
        <v>92.8</v>
      </c>
      <c r="CO130" s="19">
        <v>85.1</v>
      </c>
      <c r="CP130" s="19">
        <v>87.6</v>
      </c>
      <c r="CQ130" s="19">
        <v>82.8</v>
      </c>
      <c r="CR130" s="19">
        <v>89</v>
      </c>
      <c r="CS130" s="19">
        <v>88.8</v>
      </c>
      <c r="CT130" s="19">
        <v>92.6</v>
      </c>
      <c r="CU130" s="19">
        <v>93.1</v>
      </c>
      <c r="CV130" s="19">
        <v>89.5</v>
      </c>
      <c r="CW130" s="19">
        <v>86.1</v>
      </c>
      <c r="CX130" s="19">
        <v>79</v>
      </c>
      <c r="CY130" s="19">
        <v>80</v>
      </c>
      <c r="CZ130" s="19">
        <v>85.8</v>
      </c>
      <c r="DA130" s="19">
        <v>94.9</v>
      </c>
      <c r="DB130" s="19">
        <v>95.8</v>
      </c>
      <c r="DC130" s="19">
        <v>105.9</v>
      </c>
      <c r="DD130" s="19">
        <v>114</v>
      </c>
      <c r="DE130" s="19">
        <v>122.6</v>
      </c>
      <c r="DF130" s="19">
        <v>128.9</v>
      </c>
      <c r="DG130" s="19">
        <v>141.6</v>
      </c>
      <c r="DH130" s="19">
        <v>149</v>
      </c>
      <c r="DI130" s="19">
        <v>165.2</v>
      </c>
      <c r="DJ130" s="19">
        <v>182.1</v>
      </c>
      <c r="DK130" s="19">
        <v>184.4</v>
      </c>
      <c r="DL130" s="19">
        <v>182.1</v>
      </c>
      <c r="DM130" s="19">
        <v>165.6</v>
      </c>
      <c r="DN130" s="19">
        <v>153.9</v>
      </c>
      <c r="DO130" s="19">
        <v>150.69999999999999</v>
      </c>
      <c r="DP130" s="19">
        <v>139.30000000000001</v>
      </c>
      <c r="DQ130" s="19">
        <v>130.69999999999999</v>
      </c>
      <c r="DR130" s="19">
        <v>132</v>
      </c>
      <c r="DS130" s="19">
        <v>139.1</v>
      </c>
      <c r="DT130" s="19">
        <v>140.5</v>
      </c>
      <c r="DU130" s="19">
        <v>147</v>
      </c>
      <c r="DV130" s="19">
        <v>140.5</v>
      </c>
      <c r="DW130" s="19">
        <v>147</v>
      </c>
    </row>
    <row r="131" spans="1:127">
      <c r="A131" s="17" t="s">
        <v>855</v>
      </c>
      <c r="B131" s="17" t="s">
        <v>856</v>
      </c>
      <c r="C131" s="18">
        <v>0.33393</v>
      </c>
      <c r="D131" s="19">
        <v>100</v>
      </c>
      <c r="E131" s="19">
        <v>118.4</v>
      </c>
      <c r="F131" s="19">
        <v>98.1</v>
      </c>
      <c r="G131" s="19">
        <v>114.2</v>
      </c>
      <c r="H131" s="19">
        <v>126.5</v>
      </c>
      <c r="I131" s="19">
        <v>114.4</v>
      </c>
      <c r="J131" s="19">
        <v>114.4</v>
      </c>
      <c r="K131" s="19">
        <v>112.8</v>
      </c>
      <c r="L131" s="19">
        <v>128.6</v>
      </c>
      <c r="M131" s="19">
        <v>129.5</v>
      </c>
      <c r="N131" s="19">
        <v>132.1</v>
      </c>
      <c r="O131" s="19">
        <v>132.1</v>
      </c>
      <c r="P131" s="19">
        <v>106.4</v>
      </c>
      <c r="Q131" s="19">
        <v>101.7</v>
      </c>
      <c r="R131" s="19">
        <v>101.7</v>
      </c>
      <c r="S131" s="19">
        <v>114.1</v>
      </c>
      <c r="T131" s="19">
        <v>114.1</v>
      </c>
      <c r="U131" s="19">
        <v>106.8</v>
      </c>
      <c r="V131" s="19">
        <v>114.1</v>
      </c>
      <c r="W131" s="19">
        <v>124.8</v>
      </c>
      <c r="X131" s="19">
        <v>124.8</v>
      </c>
      <c r="Y131" s="19">
        <v>117.8</v>
      </c>
      <c r="Z131" s="19">
        <v>107.8</v>
      </c>
      <c r="AA131" s="19">
        <v>116.8</v>
      </c>
      <c r="AB131" s="19">
        <v>118.3</v>
      </c>
      <c r="AC131" s="19">
        <v>148.6</v>
      </c>
      <c r="AD131" s="19">
        <v>107.7</v>
      </c>
      <c r="AE131" s="19">
        <v>100.8</v>
      </c>
      <c r="AF131" s="19">
        <v>129.9</v>
      </c>
      <c r="AG131" s="19">
        <v>149.69999999999999</v>
      </c>
      <c r="AH131" s="19">
        <v>133.80000000000001</v>
      </c>
      <c r="AI131" s="19">
        <v>115.5</v>
      </c>
      <c r="AJ131" s="19">
        <v>132</v>
      </c>
      <c r="AK131" s="19">
        <v>104.7</v>
      </c>
      <c r="AL131" s="19">
        <v>101.7</v>
      </c>
      <c r="AM131" s="19">
        <v>105.6</v>
      </c>
      <c r="AN131" s="19">
        <v>105.6</v>
      </c>
      <c r="AO131" s="19">
        <v>96.1</v>
      </c>
      <c r="AP131" s="19">
        <v>110.9</v>
      </c>
      <c r="AQ131" s="19">
        <v>107.9</v>
      </c>
      <c r="AR131" s="19">
        <v>108</v>
      </c>
      <c r="AS131" s="19">
        <v>111.6</v>
      </c>
      <c r="AT131" s="19">
        <v>86.6</v>
      </c>
      <c r="AU131" s="19">
        <v>98.1</v>
      </c>
      <c r="AV131" s="19">
        <v>141.4</v>
      </c>
      <c r="AW131" s="19">
        <v>89.4</v>
      </c>
      <c r="AX131" s="19">
        <v>101.8</v>
      </c>
      <c r="AY131" s="19">
        <v>135.19999999999999</v>
      </c>
      <c r="AZ131" s="19">
        <v>105.6</v>
      </c>
      <c r="BA131" s="19">
        <v>122.1</v>
      </c>
      <c r="BB131" s="19">
        <v>141.80000000000001</v>
      </c>
      <c r="BC131" s="19">
        <v>85.9</v>
      </c>
      <c r="BD131" s="19">
        <v>168.1</v>
      </c>
      <c r="BE131" s="19">
        <v>168.1</v>
      </c>
      <c r="BF131" s="19">
        <v>100.4</v>
      </c>
      <c r="BG131" s="19">
        <v>105.6</v>
      </c>
      <c r="BH131" s="19">
        <v>105.6</v>
      </c>
      <c r="BI131" s="19">
        <v>105.6</v>
      </c>
      <c r="BJ131" s="19">
        <v>105.6</v>
      </c>
      <c r="BK131" s="19">
        <v>112.5</v>
      </c>
      <c r="BL131" s="19">
        <v>114.3</v>
      </c>
      <c r="BM131" s="19">
        <v>119.2</v>
      </c>
      <c r="BN131" s="19">
        <v>112.1</v>
      </c>
      <c r="BO131" s="19">
        <v>118.6</v>
      </c>
      <c r="BP131" s="19">
        <v>122.6</v>
      </c>
      <c r="BQ131" s="19">
        <v>136.69999999999999</v>
      </c>
      <c r="BR131" s="19">
        <v>118.3</v>
      </c>
      <c r="BS131" s="19">
        <v>118.8</v>
      </c>
      <c r="BT131" s="19">
        <v>120</v>
      </c>
      <c r="BU131" s="19">
        <v>102.8</v>
      </c>
      <c r="BV131" s="19">
        <v>106.1</v>
      </c>
      <c r="BW131" s="19">
        <v>141.1</v>
      </c>
      <c r="BX131" s="19">
        <v>141.1</v>
      </c>
      <c r="BY131" s="19">
        <v>118.9</v>
      </c>
      <c r="BZ131" s="19">
        <v>101</v>
      </c>
      <c r="CA131" s="19">
        <v>127.7</v>
      </c>
      <c r="CB131" s="19">
        <v>117.5</v>
      </c>
      <c r="CC131" s="19">
        <v>117.5</v>
      </c>
      <c r="CD131" s="19">
        <v>142</v>
      </c>
      <c r="CE131" s="19">
        <v>164.3</v>
      </c>
      <c r="CF131" s="19">
        <v>136.30000000000001</v>
      </c>
      <c r="CG131" s="19">
        <v>137</v>
      </c>
      <c r="CH131" s="19">
        <v>159</v>
      </c>
      <c r="CI131" s="19">
        <v>137.5</v>
      </c>
      <c r="CJ131" s="19">
        <v>193.5</v>
      </c>
      <c r="CK131" s="19">
        <v>182.7</v>
      </c>
      <c r="CL131" s="19">
        <v>177.6</v>
      </c>
      <c r="CM131" s="19">
        <v>201.8</v>
      </c>
      <c r="CN131" s="19">
        <v>191.4</v>
      </c>
      <c r="CO131" s="19">
        <v>189.1</v>
      </c>
      <c r="CP131" s="19">
        <v>182.2</v>
      </c>
      <c r="CQ131" s="19">
        <v>160.5</v>
      </c>
      <c r="CR131" s="19">
        <v>166.5</v>
      </c>
      <c r="CS131" s="19">
        <v>178.5</v>
      </c>
      <c r="CT131" s="19">
        <v>183.2</v>
      </c>
      <c r="CU131" s="19">
        <v>183.2</v>
      </c>
      <c r="CV131" s="19">
        <v>183.2</v>
      </c>
      <c r="CW131" s="19">
        <v>183.2</v>
      </c>
      <c r="CX131" s="19">
        <v>220.4</v>
      </c>
      <c r="CY131" s="19">
        <v>217.7</v>
      </c>
      <c r="CZ131" s="19">
        <v>217.7</v>
      </c>
      <c r="DA131" s="19">
        <v>160.69999999999999</v>
      </c>
      <c r="DB131" s="19">
        <v>178.2</v>
      </c>
      <c r="DC131" s="19">
        <v>179.6</v>
      </c>
      <c r="DD131" s="19">
        <v>208.7</v>
      </c>
      <c r="DE131" s="19">
        <v>202.8</v>
      </c>
      <c r="DF131" s="19">
        <v>227.3</v>
      </c>
      <c r="DG131" s="19">
        <v>228.2</v>
      </c>
      <c r="DH131" s="19">
        <v>209.6</v>
      </c>
      <c r="DI131" s="19">
        <v>159.4</v>
      </c>
      <c r="DJ131" s="19">
        <v>197.2</v>
      </c>
      <c r="DK131" s="19">
        <v>182</v>
      </c>
      <c r="DL131" s="19">
        <v>161</v>
      </c>
      <c r="DM131" s="19">
        <v>196.4</v>
      </c>
      <c r="DN131" s="19">
        <v>174.4</v>
      </c>
      <c r="DO131" s="19">
        <v>224.4</v>
      </c>
      <c r="DP131" s="19">
        <v>245</v>
      </c>
      <c r="DQ131" s="19">
        <v>300.3</v>
      </c>
      <c r="DR131" s="19">
        <v>300.7</v>
      </c>
      <c r="DS131" s="19">
        <v>300.7</v>
      </c>
      <c r="DT131" s="19">
        <v>243.5</v>
      </c>
      <c r="DU131" s="19">
        <v>243.5</v>
      </c>
      <c r="DV131" s="19">
        <v>243.5</v>
      </c>
      <c r="DW131" s="19">
        <v>243.5</v>
      </c>
    </row>
    <row r="132" spans="1:127">
      <c r="A132" s="17" t="s">
        <v>857</v>
      </c>
      <c r="B132" s="17" t="s">
        <v>858</v>
      </c>
      <c r="C132" s="18">
        <v>3.6900000000000001E-3</v>
      </c>
      <c r="D132" s="19">
        <v>94.3</v>
      </c>
      <c r="E132" s="19">
        <v>94.5</v>
      </c>
      <c r="F132" s="19">
        <v>90.3</v>
      </c>
      <c r="G132" s="19">
        <v>106.8</v>
      </c>
      <c r="H132" s="19">
        <v>100.3</v>
      </c>
      <c r="I132" s="19">
        <v>113.4</v>
      </c>
      <c r="J132" s="19">
        <v>115.2</v>
      </c>
      <c r="K132" s="19">
        <v>103.2</v>
      </c>
      <c r="L132" s="19">
        <v>110.7</v>
      </c>
      <c r="M132" s="19">
        <v>117.1</v>
      </c>
      <c r="N132" s="19">
        <v>117.1</v>
      </c>
      <c r="O132" s="19">
        <v>111.6</v>
      </c>
      <c r="P132" s="19">
        <v>109.7</v>
      </c>
      <c r="Q132" s="19">
        <v>111.4</v>
      </c>
      <c r="R132" s="19">
        <v>100.8</v>
      </c>
      <c r="S132" s="19">
        <v>107.7</v>
      </c>
      <c r="T132" s="19">
        <v>117.8</v>
      </c>
      <c r="U132" s="19">
        <v>126.5</v>
      </c>
      <c r="V132" s="19">
        <v>122.4</v>
      </c>
      <c r="W132" s="19">
        <v>127.9</v>
      </c>
      <c r="X132" s="19">
        <v>122.3</v>
      </c>
      <c r="Y132" s="19">
        <v>119.8</v>
      </c>
      <c r="Z132" s="19">
        <v>142.1</v>
      </c>
      <c r="AA132" s="19">
        <v>125.3</v>
      </c>
      <c r="AB132" s="19">
        <v>134.9</v>
      </c>
      <c r="AC132" s="19">
        <v>124.2</v>
      </c>
      <c r="AD132" s="19">
        <v>125.7</v>
      </c>
      <c r="AE132" s="19">
        <v>124.6</v>
      </c>
      <c r="AF132" s="19">
        <v>121.1</v>
      </c>
      <c r="AG132" s="19">
        <v>184.6</v>
      </c>
      <c r="AH132" s="19">
        <v>210.2</v>
      </c>
      <c r="AI132" s="19">
        <v>169.5</v>
      </c>
      <c r="AJ132" s="19">
        <v>142.80000000000001</v>
      </c>
      <c r="AK132" s="19">
        <v>153.1</v>
      </c>
      <c r="AL132" s="19">
        <v>173.6</v>
      </c>
      <c r="AM132" s="19">
        <v>173.6</v>
      </c>
      <c r="AN132" s="19">
        <v>165.7</v>
      </c>
      <c r="AO132" s="19">
        <v>172.9</v>
      </c>
      <c r="AP132" s="19">
        <v>167.8</v>
      </c>
      <c r="AQ132" s="19">
        <v>166.3</v>
      </c>
      <c r="AR132" s="19">
        <v>163.5</v>
      </c>
      <c r="AS132" s="19">
        <v>155.9</v>
      </c>
      <c r="AT132" s="19">
        <v>119.4</v>
      </c>
      <c r="AU132" s="19">
        <v>153.6</v>
      </c>
      <c r="AV132" s="19">
        <v>203.2</v>
      </c>
      <c r="AW132" s="19">
        <v>167.6</v>
      </c>
      <c r="AX132" s="19">
        <v>153.30000000000001</v>
      </c>
      <c r="AY132" s="19">
        <v>153.30000000000001</v>
      </c>
      <c r="AZ132" s="19">
        <v>152.19999999999999</v>
      </c>
      <c r="BA132" s="19">
        <v>137.69999999999999</v>
      </c>
      <c r="BB132" s="19">
        <v>139.30000000000001</v>
      </c>
      <c r="BC132" s="19">
        <v>143.5</v>
      </c>
      <c r="BD132" s="19">
        <v>145.80000000000001</v>
      </c>
      <c r="BE132" s="19">
        <v>150.69999999999999</v>
      </c>
      <c r="BF132" s="19">
        <v>150.5</v>
      </c>
      <c r="BG132" s="19">
        <v>146.80000000000001</v>
      </c>
      <c r="BH132" s="19">
        <v>146.80000000000001</v>
      </c>
      <c r="BI132" s="19">
        <v>146.80000000000001</v>
      </c>
      <c r="BJ132" s="19">
        <v>146.80000000000001</v>
      </c>
      <c r="BK132" s="19">
        <v>162.4</v>
      </c>
      <c r="BL132" s="19">
        <v>176.6</v>
      </c>
      <c r="BM132" s="19">
        <v>140.6</v>
      </c>
      <c r="BN132" s="19">
        <v>171.8</v>
      </c>
      <c r="BO132" s="19">
        <v>170</v>
      </c>
      <c r="BP132" s="19">
        <v>180.8</v>
      </c>
      <c r="BQ132" s="19">
        <v>187.1</v>
      </c>
      <c r="BR132" s="19">
        <v>174.3</v>
      </c>
      <c r="BS132" s="19">
        <v>176.9</v>
      </c>
      <c r="BT132" s="19">
        <v>169.5</v>
      </c>
      <c r="BU132" s="19">
        <v>171.8</v>
      </c>
      <c r="BV132" s="19">
        <v>173.6</v>
      </c>
      <c r="BW132" s="19">
        <v>176.1</v>
      </c>
      <c r="BX132" s="19">
        <v>180</v>
      </c>
      <c r="BY132" s="19">
        <v>179.2</v>
      </c>
      <c r="BZ132" s="19">
        <v>190.8</v>
      </c>
      <c r="CA132" s="19">
        <v>189.7</v>
      </c>
      <c r="CB132" s="19">
        <v>190.8</v>
      </c>
      <c r="CC132" s="19">
        <v>192</v>
      </c>
      <c r="CD132" s="19">
        <v>192</v>
      </c>
      <c r="CE132" s="19">
        <v>193</v>
      </c>
      <c r="CF132" s="19">
        <v>190.4</v>
      </c>
      <c r="CG132" s="19">
        <v>188.2</v>
      </c>
      <c r="CH132" s="19">
        <v>179.3</v>
      </c>
      <c r="CI132" s="19">
        <v>183</v>
      </c>
      <c r="CJ132" s="19">
        <v>175.8</v>
      </c>
      <c r="CK132" s="19">
        <v>173.9</v>
      </c>
      <c r="CL132" s="19">
        <v>198.7</v>
      </c>
      <c r="CM132" s="19">
        <v>203.5</v>
      </c>
      <c r="CN132" s="19">
        <v>204.8</v>
      </c>
      <c r="CO132" s="19">
        <v>213.9</v>
      </c>
      <c r="CP132" s="19">
        <v>216.2</v>
      </c>
      <c r="CQ132" s="19">
        <v>217.4</v>
      </c>
      <c r="CR132" s="19">
        <v>212.6</v>
      </c>
      <c r="CS132" s="19">
        <v>211.5</v>
      </c>
      <c r="CT132" s="19">
        <v>209.7</v>
      </c>
      <c r="CU132" s="19">
        <v>210</v>
      </c>
      <c r="CV132" s="19">
        <v>166.1</v>
      </c>
      <c r="CW132" s="19">
        <v>141.1</v>
      </c>
      <c r="CX132" s="19">
        <v>158.4</v>
      </c>
      <c r="CY132" s="19">
        <v>176.5</v>
      </c>
      <c r="CZ132" s="19">
        <v>181.1</v>
      </c>
      <c r="DA132" s="19">
        <v>193.5</v>
      </c>
      <c r="DB132" s="19">
        <v>191.7</v>
      </c>
      <c r="DC132" s="19">
        <v>191.7</v>
      </c>
      <c r="DD132" s="19">
        <v>192.1</v>
      </c>
      <c r="DE132" s="19">
        <v>192</v>
      </c>
      <c r="DF132" s="19">
        <v>191.4</v>
      </c>
      <c r="DG132" s="19">
        <v>193.1</v>
      </c>
      <c r="DH132" s="19">
        <v>231.9</v>
      </c>
      <c r="DI132" s="19">
        <v>242.6</v>
      </c>
      <c r="DJ132" s="19">
        <v>243.7</v>
      </c>
      <c r="DK132" s="19">
        <v>241</v>
      </c>
      <c r="DL132" s="19">
        <v>238.8</v>
      </c>
      <c r="DM132" s="19">
        <v>237.3</v>
      </c>
      <c r="DN132" s="19">
        <v>242.2</v>
      </c>
      <c r="DO132" s="19">
        <v>251.8</v>
      </c>
      <c r="DP132" s="19">
        <v>249.9</v>
      </c>
      <c r="DQ132" s="19">
        <v>248.6</v>
      </c>
      <c r="DR132" s="19">
        <v>249.2</v>
      </c>
      <c r="DS132" s="19">
        <v>247.2</v>
      </c>
      <c r="DT132" s="19">
        <v>268.39999999999998</v>
      </c>
      <c r="DU132" s="19">
        <v>266</v>
      </c>
      <c r="DV132" s="19">
        <v>268.39999999999998</v>
      </c>
      <c r="DW132" s="19">
        <v>266</v>
      </c>
    </row>
    <row r="133" spans="1:127">
      <c r="A133" s="17" t="s">
        <v>859</v>
      </c>
      <c r="B133" s="17" t="s">
        <v>860</v>
      </c>
      <c r="C133" s="18">
        <v>0.18498999999999999</v>
      </c>
      <c r="D133" s="19">
        <v>114.2</v>
      </c>
      <c r="E133" s="19">
        <v>130.6</v>
      </c>
      <c r="F133" s="19">
        <v>136.80000000000001</v>
      </c>
      <c r="G133" s="19">
        <v>141.80000000000001</v>
      </c>
      <c r="H133" s="19">
        <v>142.30000000000001</v>
      </c>
      <c r="I133" s="19">
        <v>141.69999999999999</v>
      </c>
      <c r="J133" s="19">
        <v>143.5</v>
      </c>
      <c r="K133" s="19">
        <v>143.69999999999999</v>
      </c>
      <c r="L133" s="19">
        <v>145.1</v>
      </c>
      <c r="M133" s="19">
        <v>145.4</v>
      </c>
      <c r="N133" s="19">
        <v>145.69999999999999</v>
      </c>
      <c r="O133" s="19">
        <v>143</v>
      </c>
      <c r="P133" s="19">
        <v>145.5</v>
      </c>
      <c r="Q133" s="19">
        <v>148</v>
      </c>
      <c r="R133" s="19">
        <v>148.80000000000001</v>
      </c>
      <c r="S133" s="19">
        <v>149.19999999999999</v>
      </c>
      <c r="T133" s="19">
        <v>148</v>
      </c>
      <c r="U133" s="19">
        <v>146.1</v>
      </c>
      <c r="V133" s="19">
        <v>148</v>
      </c>
      <c r="W133" s="19">
        <v>145.5</v>
      </c>
      <c r="X133" s="19">
        <v>143.6</v>
      </c>
      <c r="Y133" s="19">
        <v>146.9</v>
      </c>
      <c r="Z133" s="19">
        <v>149.19999999999999</v>
      </c>
      <c r="AA133" s="19">
        <v>142.69999999999999</v>
      </c>
      <c r="AB133" s="19">
        <v>143.6</v>
      </c>
      <c r="AC133" s="19">
        <v>133.1</v>
      </c>
      <c r="AD133" s="19">
        <v>132.69999999999999</v>
      </c>
      <c r="AE133" s="19">
        <v>133.80000000000001</v>
      </c>
      <c r="AF133" s="19">
        <v>136.1</v>
      </c>
      <c r="AG133" s="19">
        <v>133.80000000000001</v>
      </c>
      <c r="AH133" s="19">
        <v>130</v>
      </c>
      <c r="AI133" s="19">
        <v>131.4</v>
      </c>
      <c r="AJ133" s="19">
        <v>153.9</v>
      </c>
      <c r="AK133" s="19">
        <v>151.80000000000001</v>
      </c>
      <c r="AL133" s="19">
        <v>156.1</v>
      </c>
      <c r="AM133" s="19">
        <v>152.5</v>
      </c>
      <c r="AN133" s="19">
        <v>148.30000000000001</v>
      </c>
      <c r="AO133" s="19">
        <v>149.19999999999999</v>
      </c>
      <c r="AP133" s="19">
        <v>150</v>
      </c>
      <c r="AQ133" s="19">
        <v>148.19999999999999</v>
      </c>
      <c r="AR133" s="19">
        <v>150.30000000000001</v>
      </c>
      <c r="AS133" s="19">
        <v>152.5</v>
      </c>
      <c r="AT133" s="19">
        <v>150.9</v>
      </c>
      <c r="AU133" s="19">
        <v>151.4</v>
      </c>
      <c r="AV133" s="19">
        <v>162.80000000000001</v>
      </c>
      <c r="AW133" s="19">
        <v>160.80000000000001</v>
      </c>
      <c r="AX133" s="19">
        <v>162.4</v>
      </c>
      <c r="AY133" s="19">
        <v>162.19999999999999</v>
      </c>
      <c r="AZ133" s="19">
        <v>160.6</v>
      </c>
      <c r="BA133" s="19">
        <v>161.6</v>
      </c>
      <c r="BB133" s="19">
        <v>166</v>
      </c>
      <c r="BC133" s="19">
        <v>165.1</v>
      </c>
      <c r="BD133" s="19">
        <v>162.1</v>
      </c>
      <c r="BE133" s="19">
        <v>161.9</v>
      </c>
      <c r="BF133" s="19">
        <v>165.3</v>
      </c>
      <c r="BG133" s="19">
        <v>170.9</v>
      </c>
      <c r="BH133" s="19">
        <v>172.4</v>
      </c>
      <c r="BI133" s="19">
        <v>162.6</v>
      </c>
      <c r="BJ133" s="19">
        <v>161.69999999999999</v>
      </c>
      <c r="BK133" s="19">
        <v>162.1</v>
      </c>
      <c r="BL133" s="19">
        <v>162.4</v>
      </c>
      <c r="BM133" s="19">
        <v>163.80000000000001</v>
      </c>
      <c r="BN133" s="19">
        <v>170.2</v>
      </c>
      <c r="BO133" s="19">
        <v>169.9</v>
      </c>
      <c r="BP133" s="19">
        <v>166.9</v>
      </c>
      <c r="BQ133" s="19">
        <v>168</v>
      </c>
      <c r="BR133" s="19">
        <v>168.5</v>
      </c>
      <c r="BS133" s="19">
        <v>169</v>
      </c>
      <c r="BT133" s="19">
        <v>167.7</v>
      </c>
      <c r="BU133" s="19">
        <v>171.1</v>
      </c>
      <c r="BV133" s="19">
        <v>173.6</v>
      </c>
      <c r="BW133" s="19">
        <v>180.8</v>
      </c>
      <c r="BX133" s="19">
        <v>182.8</v>
      </c>
      <c r="BY133" s="19">
        <v>181.2</v>
      </c>
      <c r="BZ133" s="19">
        <v>184.6</v>
      </c>
      <c r="CA133" s="19">
        <v>186</v>
      </c>
      <c r="CB133" s="19">
        <v>183.2</v>
      </c>
      <c r="CC133" s="19">
        <v>180.5</v>
      </c>
      <c r="CD133" s="19">
        <v>183.6</v>
      </c>
      <c r="CE133" s="19">
        <v>186.2</v>
      </c>
      <c r="CF133" s="19">
        <v>185</v>
      </c>
      <c r="CG133" s="19">
        <v>183.3</v>
      </c>
      <c r="CH133" s="19">
        <v>182.4</v>
      </c>
      <c r="CI133" s="19">
        <v>183.7</v>
      </c>
      <c r="CJ133" s="19">
        <v>173</v>
      </c>
      <c r="CK133" s="19">
        <v>174</v>
      </c>
      <c r="CL133" s="19">
        <v>176.6</v>
      </c>
      <c r="CM133" s="19">
        <v>177.8</v>
      </c>
      <c r="CN133" s="19">
        <v>175</v>
      </c>
      <c r="CO133" s="19">
        <v>172.3</v>
      </c>
      <c r="CP133" s="19">
        <v>176</v>
      </c>
      <c r="CQ133" s="19">
        <v>176.4</v>
      </c>
      <c r="CR133" s="19">
        <v>182.6</v>
      </c>
      <c r="CS133" s="19">
        <v>186.6</v>
      </c>
      <c r="CT133" s="19">
        <v>190.1</v>
      </c>
      <c r="CU133" s="19">
        <v>187.7</v>
      </c>
      <c r="CV133" s="19">
        <v>185.7</v>
      </c>
      <c r="CW133" s="19">
        <v>174</v>
      </c>
      <c r="CX133" s="19">
        <v>179.7</v>
      </c>
      <c r="CY133" s="19">
        <v>187</v>
      </c>
      <c r="CZ133" s="19">
        <v>185.1</v>
      </c>
      <c r="DA133" s="19">
        <v>176.1</v>
      </c>
      <c r="DB133" s="19">
        <v>176.1</v>
      </c>
      <c r="DC133" s="19">
        <v>183</v>
      </c>
      <c r="DD133" s="19">
        <v>186.3</v>
      </c>
      <c r="DE133" s="19">
        <v>188.5</v>
      </c>
      <c r="DF133" s="19">
        <v>186.2</v>
      </c>
      <c r="DG133" s="19">
        <v>189</v>
      </c>
      <c r="DH133" s="19">
        <v>196.5</v>
      </c>
      <c r="DI133" s="19">
        <v>197.7</v>
      </c>
      <c r="DJ133" s="19">
        <v>203</v>
      </c>
      <c r="DK133" s="19">
        <v>206.5</v>
      </c>
      <c r="DL133" s="19">
        <v>211.7</v>
      </c>
      <c r="DM133" s="19">
        <v>213.2</v>
      </c>
      <c r="DN133" s="19">
        <v>211.2</v>
      </c>
      <c r="DO133" s="19">
        <v>212.1</v>
      </c>
      <c r="DP133" s="19">
        <v>218.2</v>
      </c>
      <c r="DQ133" s="19">
        <v>218</v>
      </c>
      <c r="DR133" s="19">
        <v>218.6</v>
      </c>
      <c r="DS133" s="19">
        <v>225.4</v>
      </c>
      <c r="DT133" s="19">
        <v>222.9</v>
      </c>
      <c r="DU133" s="19">
        <v>224.7</v>
      </c>
      <c r="DV133" s="19">
        <v>223.2</v>
      </c>
      <c r="DW133" s="19">
        <v>225.1</v>
      </c>
    </row>
    <row r="134" spans="1:127">
      <c r="A134" s="17" t="s">
        <v>861</v>
      </c>
      <c r="B134" s="17" t="s">
        <v>862</v>
      </c>
      <c r="C134" s="18">
        <v>0.11352</v>
      </c>
      <c r="D134" s="19">
        <v>111.9</v>
      </c>
      <c r="E134" s="19">
        <v>138.69999999999999</v>
      </c>
      <c r="F134" s="19">
        <v>149.69999999999999</v>
      </c>
      <c r="G134" s="19">
        <v>149.69999999999999</v>
      </c>
      <c r="H134" s="19">
        <v>149.69999999999999</v>
      </c>
      <c r="I134" s="19">
        <v>149.69999999999999</v>
      </c>
      <c r="J134" s="19">
        <v>149.69999999999999</v>
      </c>
      <c r="K134" s="19">
        <v>149.80000000000001</v>
      </c>
      <c r="L134" s="19">
        <v>149.69999999999999</v>
      </c>
      <c r="M134" s="19">
        <v>149.69999999999999</v>
      </c>
      <c r="N134" s="19">
        <v>149.69999999999999</v>
      </c>
      <c r="O134" s="19">
        <v>149.69999999999999</v>
      </c>
      <c r="P134" s="19">
        <v>149.69999999999999</v>
      </c>
      <c r="Q134" s="19">
        <v>149.69999999999999</v>
      </c>
      <c r="R134" s="19">
        <v>149.69999999999999</v>
      </c>
      <c r="S134" s="19">
        <v>149.69999999999999</v>
      </c>
      <c r="T134" s="19">
        <v>148</v>
      </c>
      <c r="U134" s="19">
        <v>145.19999999999999</v>
      </c>
      <c r="V134" s="19">
        <v>145.19999999999999</v>
      </c>
      <c r="W134" s="19">
        <v>145.19999999999999</v>
      </c>
      <c r="X134" s="19">
        <v>145.19999999999999</v>
      </c>
      <c r="Y134" s="19">
        <v>145.19999999999999</v>
      </c>
      <c r="Z134" s="19">
        <v>145.19999999999999</v>
      </c>
      <c r="AA134" s="19">
        <v>137.19999999999999</v>
      </c>
      <c r="AB134" s="19">
        <v>135.80000000000001</v>
      </c>
      <c r="AC134" s="19">
        <v>123.1</v>
      </c>
      <c r="AD134" s="19">
        <v>123.1</v>
      </c>
      <c r="AE134" s="19">
        <v>123.1</v>
      </c>
      <c r="AF134" s="19">
        <v>123.1</v>
      </c>
      <c r="AG134" s="19">
        <v>123.1</v>
      </c>
      <c r="AH134" s="19">
        <v>117.4</v>
      </c>
      <c r="AI134" s="19">
        <v>119.9</v>
      </c>
      <c r="AJ134" s="19">
        <v>151.6</v>
      </c>
      <c r="AK134" s="19">
        <v>151.80000000000001</v>
      </c>
      <c r="AL134" s="19">
        <v>155.69999999999999</v>
      </c>
      <c r="AM134" s="19">
        <v>153</v>
      </c>
      <c r="AN134" s="19">
        <v>142.6</v>
      </c>
      <c r="AO134" s="19">
        <v>142.6</v>
      </c>
      <c r="AP134" s="19">
        <v>144.6</v>
      </c>
      <c r="AQ134" s="19">
        <v>143.4</v>
      </c>
      <c r="AR134" s="19">
        <v>142.19999999999999</v>
      </c>
      <c r="AS134" s="19">
        <v>143.4</v>
      </c>
      <c r="AT134" s="19">
        <v>144.4</v>
      </c>
      <c r="AU134" s="19">
        <v>145.19999999999999</v>
      </c>
      <c r="AV134" s="19">
        <v>158.30000000000001</v>
      </c>
      <c r="AW134" s="19">
        <v>157.5</v>
      </c>
      <c r="AX134" s="19">
        <v>158.80000000000001</v>
      </c>
      <c r="AY134" s="19">
        <v>157.5</v>
      </c>
      <c r="AZ134" s="19">
        <v>154.6</v>
      </c>
      <c r="BA134" s="19">
        <v>155.9</v>
      </c>
      <c r="BB134" s="19">
        <v>156.30000000000001</v>
      </c>
      <c r="BC134" s="19">
        <v>152.6</v>
      </c>
      <c r="BD134" s="19">
        <v>150.4</v>
      </c>
      <c r="BE134" s="19">
        <v>150.1</v>
      </c>
      <c r="BF134" s="19">
        <v>155.4</v>
      </c>
      <c r="BG134" s="19">
        <v>153.80000000000001</v>
      </c>
      <c r="BH134" s="19">
        <v>156.1</v>
      </c>
      <c r="BI134" s="19">
        <v>140.5</v>
      </c>
      <c r="BJ134" s="19">
        <v>139</v>
      </c>
      <c r="BK134" s="19">
        <v>139</v>
      </c>
      <c r="BL134" s="19">
        <v>139.4</v>
      </c>
      <c r="BM134" s="19">
        <v>136.9</v>
      </c>
      <c r="BN134" s="19">
        <v>133.5</v>
      </c>
      <c r="BO134" s="19">
        <v>131.5</v>
      </c>
      <c r="BP134" s="19">
        <v>133.19999999999999</v>
      </c>
      <c r="BQ134" s="19">
        <v>135</v>
      </c>
      <c r="BR134" s="19">
        <v>135.80000000000001</v>
      </c>
      <c r="BS134" s="19">
        <v>136.6</v>
      </c>
      <c r="BT134" s="19">
        <v>134.5</v>
      </c>
      <c r="BU134" s="19">
        <v>133.69999999999999</v>
      </c>
      <c r="BV134" s="19">
        <v>133.6</v>
      </c>
      <c r="BW134" s="19">
        <v>142.19999999999999</v>
      </c>
      <c r="BX134" s="19">
        <v>142.19999999999999</v>
      </c>
      <c r="BY134" s="19">
        <v>142.19999999999999</v>
      </c>
      <c r="BZ134" s="19">
        <v>142.19999999999999</v>
      </c>
      <c r="CA134" s="19">
        <v>142.19999999999999</v>
      </c>
      <c r="CB134" s="19">
        <v>142.19999999999999</v>
      </c>
      <c r="CC134" s="19">
        <v>142.19999999999999</v>
      </c>
      <c r="CD134" s="19">
        <v>146.69999999999999</v>
      </c>
      <c r="CE134" s="19">
        <v>146.69999999999999</v>
      </c>
      <c r="CF134" s="19">
        <v>146.69999999999999</v>
      </c>
      <c r="CG134" s="19">
        <v>146.69999999999999</v>
      </c>
      <c r="CH134" s="19">
        <v>146.69999999999999</v>
      </c>
      <c r="CI134" s="19">
        <v>146.69999999999999</v>
      </c>
      <c r="CJ134" s="19">
        <v>146.69999999999999</v>
      </c>
      <c r="CK134" s="19">
        <v>146.69999999999999</v>
      </c>
      <c r="CL134" s="19">
        <v>146.69999999999999</v>
      </c>
      <c r="CM134" s="19">
        <v>146.69999999999999</v>
      </c>
      <c r="CN134" s="19">
        <v>146.69999999999999</v>
      </c>
      <c r="CO134" s="19">
        <v>146.69999999999999</v>
      </c>
      <c r="CP134" s="19">
        <v>146.69999999999999</v>
      </c>
      <c r="CQ134" s="19">
        <v>146.69999999999999</v>
      </c>
      <c r="CR134" s="19">
        <v>152.6</v>
      </c>
      <c r="CS134" s="19">
        <v>162</v>
      </c>
      <c r="CT134" s="19">
        <v>163</v>
      </c>
      <c r="CU134" s="19">
        <v>163</v>
      </c>
      <c r="CV134" s="19">
        <v>163</v>
      </c>
      <c r="CW134" s="19">
        <v>151</v>
      </c>
      <c r="CX134" s="19">
        <v>163</v>
      </c>
      <c r="CY134" s="19">
        <v>163</v>
      </c>
      <c r="CZ134" s="19">
        <v>163</v>
      </c>
      <c r="DA134" s="19">
        <v>163</v>
      </c>
      <c r="DB134" s="19">
        <v>163</v>
      </c>
      <c r="DC134" s="19">
        <v>163</v>
      </c>
      <c r="DD134" s="19">
        <v>163</v>
      </c>
      <c r="DE134" s="19">
        <v>163</v>
      </c>
      <c r="DF134" s="19">
        <v>163</v>
      </c>
      <c r="DG134" s="19">
        <v>163</v>
      </c>
      <c r="DH134" s="19">
        <v>176.3</v>
      </c>
      <c r="DI134" s="19">
        <v>176.3</v>
      </c>
      <c r="DJ134" s="19">
        <v>187.9</v>
      </c>
      <c r="DK134" s="19">
        <v>193.1</v>
      </c>
      <c r="DL134" s="19">
        <v>201.5</v>
      </c>
      <c r="DM134" s="19">
        <v>204</v>
      </c>
      <c r="DN134" s="19">
        <v>204</v>
      </c>
      <c r="DO134" s="19">
        <v>205.4</v>
      </c>
      <c r="DP134" s="19">
        <v>212.4</v>
      </c>
      <c r="DQ134" s="19">
        <v>212.4</v>
      </c>
      <c r="DR134" s="19">
        <v>212.4</v>
      </c>
      <c r="DS134" s="19">
        <v>221.4</v>
      </c>
      <c r="DT134" s="19">
        <v>222.8</v>
      </c>
      <c r="DU134" s="19">
        <v>222.8</v>
      </c>
      <c r="DV134" s="19">
        <v>222.8</v>
      </c>
      <c r="DW134" s="19">
        <v>222.8</v>
      </c>
    </row>
    <row r="135" spans="1:127">
      <c r="A135" s="17" t="s">
        <v>863</v>
      </c>
      <c r="B135" s="17" t="s">
        <v>864</v>
      </c>
      <c r="C135" s="18">
        <v>6.9470000000000004E-2</v>
      </c>
      <c r="D135" s="19">
        <v>118.2</v>
      </c>
      <c r="E135" s="19">
        <v>118.2</v>
      </c>
      <c r="F135" s="19">
        <v>116.7</v>
      </c>
      <c r="G135" s="19">
        <v>130.30000000000001</v>
      </c>
      <c r="H135" s="19">
        <v>131.6</v>
      </c>
      <c r="I135" s="19">
        <v>130</v>
      </c>
      <c r="J135" s="19">
        <v>134.9</v>
      </c>
      <c r="K135" s="19">
        <v>135.1</v>
      </c>
      <c r="L135" s="19">
        <v>139.19999999999999</v>
      </c>
      <c r="M135" s="19">
        <v>139.80000000000001</v>
      </c>
      <c r="N135" s="19">
        <v>140.5</v>
      </c>
      <c r="O135" s="19">
        <v>133.6</v>
      </c>
      <c r="P135" s="19">
        <v>140.4</v>
      </c>
      <c r="Q135" s="19">
        <v>146.69999999999999</v>
      </c>
      <c r="R135" s="19">
        <v>148.80000000000001</v>
      </c>
      <c r="S135" s="19">
        <v>150</v>
      </c>
      <c r="T135" s="19">
        <v>149.5</v>
      </c>
      <c r="U135" s="19">
        <v>148.80000000000001</v>
      </c>
      <c r="V135" s="19">
        <v>153.80000000000001</v>
      </c>
      <c r="W135" s="19">
        <v>147.6</v>
      </c>
      <c r="X135" s="19">
        <v>142.19999999999999</v>
      </c>
      <c r="Y135" s="19">
        <v>151.1</v>
      </c>
      <c r="Z135" s="19">
        <v>157.69999999999999</v>
      </c>
      <c r="AA135" s="19">
        <v>152.6</v>
      </c>
      <c r="AB135" s="19">
        <v>157.5</v>
      </c>
      <c r="AC135" s="19">
        <v>150</v>
      </c>
      <c r="AD135" s="19">
        <v>149.30000000000001</v>
      </c>
      <c r="AE135" s="19">
        <v>151.80000000000001</v>
      </c>
      <c r="AF135" s="19">
        <v>158.30000000000001</v>
      </c>
      <c r="AG135" s="19">
        <v>151.69999999999999</v>
      </c>
      <c r="AH135" s="19">
        <v>151.30000000000001</v>
      </c>
      <c r="AI135" s="19">
        <v>150.80000000000001</v>
      </c>
      <c r="AJ135" s="19">
        <v>158.9</v>
      </c>
      <c r="AK135" s="19">
        <v>153</v>
      </c>
      <c r="AL135" s="19">
        <v>158.1</v>
      </c>
      <c r="AM135" s="19">
        <v>152.30000000000001</v>
      </c>
      <c r="AN135" s="19">
        <v>158.1</v>
      </c>
      <c r="AO135" s="19">
        <v>161.30000000000001</v>
      </c>
      <c r="AP135" s="19">
        <v>159.5</v>
      </c>
      <c r="AQ135" s="19">
        <v>157.19999999999999</v>
      </c>
      <c r="AR135" s="19">
        <v>164.7</v>
      </c>
      <c r="AS135" s="19">
        <v>168</v>
      </c>
      <c r="AT135" s="19">
        <v>162.6</v>
      </c>
      <c r="AU135" s="19">
        <v>162.6</v>
      </c>
      <c r="AV135" s="19">
        <v>170.6</v>
      </c>
      <c r="AW135" s="19">
        <v>167.7</v>
      </c>
      <c r="AX135" s="19">
        <v>169.3</v>
      </c>
      <c r="AY135" s="19">
        <v>170.6</v>
      </c>
      <c r="AZ135" s="19">
        <v>172.2</v>
      </c>
      <c r="BA135" s="19">
        <v>172.5</v>
      </c>
      <c r="BB135" s="19">
        <v>182.6</v>
      </c>
      <c r="BC135" s="19">
        <v>187.1</v>
      </c>
      <c r="BD135" s="19">
        <v>181.4</v>
      </c>
      <c r="BE135" s="19">
        <v>182</v>
      </c>
      <c r="BF135" s="19">
        <v>182</v>
      </c>
      <c r="BG135" s="19">
        <v>200</v>
      </c>
      <c r="BH135" s="19">
        <v>200.1</v>
      </c>
      <c r="BI135" s="19">
        <v>199.6</v>
      </c>
      <c r="BJ135" s="19">
        <v>199.6</v>
      </c>
      <c r="BK135" s="19">
        <v>199.6</v>
      </c>
      <c r="BL135" s="19">
        <v>199.6</v>
      </c>
      <c r="BM135" s="19">
        <v>207.2</v>
      </c>
      <c r="BN135" s="19">
        <v>230.1</v>
      </c>
      <c r="BO135" s="19">
        <v>232.6</v>
      </c>
      <c r="BP135" s="19">
        <v>221.7</v>
      </c>
      <c r="BQ135" s="19">
        <v>221.7</v>
      </c>
      <c r="BR135" s="19">
        <v>221.7</v>
      </c>
      <c r="BS135" s="19">
        <v>221.7</v>
      </c>
      <c r="BT135" s="19">
        <v>221.7</v>
      </c>
      <c r="BU135" s="19">
        <v>232</v>
      </c>
      <c r="BV135" s="19">
        <v>238.9</v>
      </c>
      <c r="BW135" s="19">
        <v>243.9</v>
      </c>
      <c r="BX135" s="19">
        <v>249.7</v>
      </c>
      <c r="BY135" s="19">
        <v>245.2</v>
      </c>
      <c r="BZ135" s="19">
        <v>254.1</v>
      </c>
      <c r="CA135" s="19">
        <v>255</v>
      </c>
      <c r="CB135" s="19">
        <v>249.2</v>
      </c>
      <c r="CC135" s="19">
        <v>241.8</v>
      </c>
      <c r="CD135" s="19">
        <v>241.1</v>
      </c>
      <c r="CE135" s="19">
        <v>248.8</v>
      </c>
      <c r="CF135" s="19">
        <v>246.7</v>
      </c>
      <c r="CG135" s="19">
        <v>241.5</v>
      </c>
      <c r="CH135" s="19">
        <v>239.3</v>
      </c>
      <c r="CI135" s="19">
        <v>242.7</v>
      </c>
      <c r="CJ135" s="19">
        <v>214</v>
      </c>
      <c r="CK135" s="19">
        <v>216.7</v>
      </c>
      <c r="CL135" s="19">
        <v>223.8</v>
      </c>
      <c r="CM135" s="19">
        <v>227</v>
      </c>
      <c r="CN135" s="19">
        <v>219.5</v>
      </c>
      <c r="CO135" s="19">
        <v>212.3</v>
      </c>
      <c r="CP135" s="19">
        <v>222</v>
      </c>
      <c r="CQ135" s="19">
        <v>223.2</v>
      </c>
      <c r="CR135" s="19">
        <v>230.1</v>
      </c>
      <c r="CS135" s="19">
        <v>225.2</v>
      </c>
      <c r="CT135" s="19">
        <v>233.1</v>
      </c>
      <c r="CU135" s="19">
        <v>226.7</v>
      </c>
      <c r="CV135" s="19">
        <v>221.2</v>
      </c>
      <c r="CW135" s="19">
        <v>209.6</v>
      </c>
      <c r="CX135" s="19">
        <v>205.4</v>
      </c>
      <c r="CY135" s="19">
        <v>224.6</v>
      </c>
      <c r="CZ135" s="19">
        <v>219.6</v>
      </c>
      <c r="DA135" s="19">
        <v>195.6</v>
      </c>
      <c r="DB135" s="19">
        <v>195.6</v>
      </c>
      <c r="DC135" s="19">
        <v>214.2</v>
      </c>
      <c r="DD135" s="19">
        <v>222.9</v>
      </c>
      <c r="DE135" s="19">
        <v>228.7</v>
      </c>
      <c r="DF135" s="19">
        <v>222.5</v>
      </c>
      <c r="DG135" s="19">
        <v>230</v>
      </c>
      <c r="DH135" s="19">
        <v>228.2</v>
      </c>
      <c r="DI135" s="19">
        <v>231.4</v>
      </c>
      <c r="DJ135" s="19">
        <v>226.1</v>
      </c>
      <c r="DK135" s="19">
        <v>226.1</v>
      </c>
      <c r="DL135" s="19">
        <v>226.1</v>
      </c>
      <c r="DM135" s="19">
        <v>226.1</v>
      </c>
      <c r="DN135" s="19">
        <v>221.2</v>
      </c>
      <c r="DO135" s="19">
        <v>221.2</v>
      </c>
      <c r="DP135" s="19">
        <v>226.1</v>
      </c>
      <c r="DQ135" s="19">
        <v>226.1</v>
      </c>
      <c r="DR135" s="19">
        <v>226.1</v>
      </c>
      <c r="DS135" s="19">
        <v>230.6</v>
      </c>
      <c r="DT135" s="19">
        <v>221.2</v>
      </c>
      <c r="DU135" s="19">
        <v>226.1</v>
      </c>
      <c r="DV135" s="19">
        <v>221.2</v>
      </c>
      <c r="DW135" s="19">
        <v>226.1</v>
      </c>
    </row>
    <row r="136" spans="1:127">
      <c r="A136" s="17" t="s">
        <v>865</v>
      </c>
      <c r="B136" s="17" t="s">
        <v>866</v>
      </c>
      <c r="C136" s="18">
        <v>1.39E-3</v>
      </c>
      <c r="D136" s="19">
        <v>99.6</v>
      </c>
      <c r="E136" s="19">
        <v>105.4</v>
      </c>
      <c r="F136" s="19">
        <v>101.5</v>
      </c>
      <c r="G136" s="19">
        <v>102.2</v>
      </c>
      <c r="H136" s="19">
        <v>99.6</v>
      </c>
      <c r="I136" s="19">
        <v>99.6</v>
      </c>
      <c r="J136" s="19">
        <v>100.4</v>
      </c>
      <c r="K136" s="19">
        <v>99.9</v>
      </c>
      <c r="L136" s="19">
        <v>93.7</v>
      </c>
      <c r="M136" s="19">
        <v>101.4</v>
      </c>
      <c r="N136" s="19">
        <v>103.8</v>
      </c>
      <c r="O136" s="19">
        <v>99.4</v>
      </c>
      <c r="P136" s="19">
        <v>89.3</v>
      </c>
      <c r="Q136" s="19">
        <v>104.2</v>
      </c>
      <c r="R136" s="19">
        <v>101.8</v>
      </c>
      <c r="S136" s="19">
        <v>98.8</v>
      </c>
      <c r="T136" s="19">
        <v>102.6</v>
      </c>
      <c r="U136" s="19">
        <v>114.5</v>
      </c>
      <c r="V136" s="19">
        <v>107.7</v>
      </c>
      <c r="W136" s="19">
        <v>93.7</v>
      </c>
      <c r="X136" s="19">
        <v>109.6</v>
      </c>
      <c r="Y136" s="19">
        <v>104.9</v>
      </c>
      <c r="Z136" s="19">
        <v>84.2</v>
      </c>
      <c r="AA136" s="19">
        <v>119.6</v>
      </c>
      <c r="AB136" s="19">
        <v>104.9</v>
      </c>
      <c r="AC136" s="19">
        <v>122.5</v>
      </c>
      <c r="AD136" s="19">
        <v>106.5</v>
      </c>
      <c r="AE136" s="19">
        <v>123.6</v>
      </c>
      <c r="AF136" s="19">
        <v>115.9</v>
      </c>
      <c r="AG136" s="19">
        <v>142.4</v>
      </c>
      <c r="AH136" s="19">
        <v>123</v>
      </c>
      <c r="AI136" s="19">
        <v>126.7</v>
      </c>
      <c r="AJ136" s="19">
        <v>131.80000000000001</v>
      </c>
      <c r="AK136" s="19">
        <v>116.3</v>
      </c>
      <c r="AL136" s="19">
        <v>124.2</v>
      </c>
      <c r="AM136" s="19">
        <v>143.30000000000001</v>
      </c>
      <c r="AN136" s="19">
        <v>146.19999999999999</v>
      </c>
      <c r="AO136" s="19">
        <v>111</v>
      </c>
      <c r="AP136" s="19">
        <v>151.30000000000001</v>
      </c>
      <c r="AQ136" s="19">
        <v>121.8</v>
      </c>
      <c r="AR136" s="19">
        <v>115.3</v>
      </c>
      <c r="AS136" s="19">
        <v>158.5</v>
      </c>
      <c r="AT136" s="19">
        <v>134.5</v>
      </c>
      <c r="AU136" s="19">
        <v>128.30000000000001</v>
      </c>
      <c r="AV136" s="19">
        <v>172.4</v>
      </c>
      <c r="AW136" s="19">
        <v>120.6</v>
      </c>
      <c r="AX136" s="19">
        <v>137.4</v>
      </c>
      <c r="AY136" s="19">
        <v>164.7</v>
      </c>
      <c r="AZ136" s="19">
        <v>105.5</v>
      </c>
      <c r="BA136" s="19">
        <v>110.9</v>
      </c>
      <c r="BB136" s="19">
        <v>163.6</v>
      </c>
      <c r="BC136" s="19">
        <v>120.5</v>
      </c>
      <c r="BD136" s="19">
        <v>191.6</v>
      </c>
      <c r="BE136" s="19">
        <v>148.30000000000001</v>
      </c>
      <c r="BF136" s="19">
        <v>168.2</v>
      </c>
      <c r="BG136" s="19">
        <v>152.5</v>
      </c>
      <c r="BH136" s="19">
        <v>152.5</v>
      </c>
      <c r="BI136" s="19">
        <v>152.5</v>
      </c>
      <c r="BJ136" s="19">
        <v>152.5</v>
      </c>
      <c r="BK136" s="19">
        <v>217.9</v>
      </c>
      <c r="BL136" s="19">
        <v>217.9</v>
      </c>
      <c r="BM136" s="19">
        <v>217.9</v>
      </c>
      <c r="BN136" s="19">
        <v>217.9</v>
      </c>
      <c r="BO136" s="19">
        <v>217.9</v>
      </c>
      <c r="BP136" s="19">
        <v>217.9</v>
      </c>
      <c r="BQ136" s="19">
        <v>217.9</v>
      </c>
      <c r="BR136" s="19">
        <v>217.9</v>
      </c>
      <c r="BS136" s="19">
        <v>217.9</v>
      </c>
      <c r="BT136" s="19">
        <v>217.9</v>
      </c>
      <c r="BU136" s="19">
        <v>217.9</v>
      </c>
      <c r="BV136" s="19">
        <v>217.9</v>
      </c>
      <c r="BW136" s="19">
        <v>217.9</v>
      </c>
      <c r="BX136" s="19">
        <v>195.4</v>
      </c>
      <c r="BY136" s="19">
        <v>202.2</v>
      </c>
      <c r="BZ136" s="19">
        <v>221.7</v>
      </c>
      <c r="CA136" s="19">
        <v>355.3</v>
      </c>
      <c r="CB136" s="19">
        <v>280.60000000000002</v>
      </c>
      <c r="CC136" s="19">
        <v>285.89999999999998</v>
      </c>
      <c r="CD136" s="19">
        <v>366.4</v>
      </c>
      <c r="CE136" s="19">
        <v>312.89999999999998</v>
      </c>
      <c r="CF136" s="19">
        <v>266.8</v>
      </c>
      <c r="CG136" s="19">
        <v>297.8</v>
      </c>
      <c r="CH136" s="19">
        <v>287.7</v>
      </c>
      <c r="CI136" s="19">
        <v>287.7</v>
      </c>
      <c r="CJ136" s="19">
        <v>287.7</v>
      </c>
      <c r="CK136" s="19">
        <v>287.7</v>
      </c>
      <c r="CL136" s="19">
        <v>287.7</v>
      </c>
      <c r="CM136" s="19">
        <v>287.7</v>
      </c>
      <c r="CN136" s="19">
        <v>287.7</v>
      </c>
      <c r="CO136" s="19">
        <v>287.7</v>
      </c>
      <c r="CP136" s="19">
        <v>287.7</v>
      </c>
      <c r="CQ136" s="19">
        <v>287.7</v>
      </c>
      <c r="CR136" s="19">
        <v>287.7</v>
      </c>
      <c r="CS136" s="19">
        <v>287.7</v>
      </c>
      <c r="CT136" s="19">
        <v>287.7</v>
      </c>
      <c r="CU136" s="19">
        <v>287.7</v>
      </c>
      <c r="CV136" s="19">
        <v>287.7</v>
      </c>
      <c r="CW136" s="19">
        <v>287.7</v>
      </c>
      <c r="CX136" s="19">
        <v>287.7</v>
      </c>
      <c r="CY136" s="19">
        <v>287.7</v>
      </c>
      <c r="CZ136" s="19">
        <v>287.7</v>
      </c>
      <c r="DA136" s="19">
        <v>287.7</v>
      </c>
      <c r="DB136" s="19">
        <v>287.7</v>
      </c>
      <c r="DC136" s="19">
        <v>287.7</v>
      </c>
      <c r="DD136" s="19">
        <v>287.7</v>
      </c>
      <c r="DE136" s="19">
        <v>287.7</v>
      </c>
      <c r="DF136" s="19">
        <v>287.7</v>
      </c>
      <c r="DG136" s="19">
        <v>287.7</v>
      </c>
      <c r="DH136" s="19">
        <v>287.7</v>
      </c>
      <c r="DI136" s="19">
        <v>287.7</v>
      </c>
      <c r="DJ136" s="19">
        <v>305.8</v>
      </c>
      <c r="DK136" s="19">
        <v>347.5</v>
      </c>
      <c r="DL136" s="19">
        <v>358.5</v>
      </c>
      <c r="DM136" s="19">
        <v>360.6</v>
      </c>
      <c r="DN136" s="19">
        <v>338.7</v>
      </c>
      <c r="DO136" s="19">
        <v>336.3</v>
      </c>
      <c r="DP136" s="19">
        <v>336.3</v>
      </c>
      <c r="DQ136" s="19">
        <v>309.39999999999998</v>
      </c>
      <c r="DR136" s="19">
        <v>384</v>
      </c>
      <c r="DS136" s="19">
        <v>341.3</v>
      </c>
      <c r="DT136" s="19">
        <v>356.8</v>
      </c>
      <c r="DU136" s="19">
        <v>356.8</v>
      </c>
      <c r="DV136" s="19">
        <v>403.4</v>
      </c>
      <c r="DW136" s="19">
        <v>403.4</v>
      </c>
    </row>
    <row r="137" spans="1:127">
      <c r="A137" s="17" t="s">
        <v>867</v>
      </c>
      <c r="B137" s="17" t="s">
        <v>868</v>
      </c>
      <c r="C137" s="18">
        <v>6.0999999999999997E-4</v>
      </c>
      <c r="D137" s="19">
        <v>100.3</v>
      </c>
      <c r="E137" s="19">
        <v>100.3</v>
      </c>
      <c r="F137" s="19">
        <v>100.3</v>
      </c>
      <c r="G137" s="19">
        <v>82.1</v>
      </c>
      <c r="H137" s="19">
        <v>82.1</v>
      </c>
      <c r="I137" s="19">
        <v>82.1</v>
      </c>
      <c r="J137" s="19">
        <v>82.1</v>
      </c>
      <c r="K137" s="19">
        <v>82.1</v>
      </c>
      <c r="L137" s="19">
        <v>82.1</v>
      </c>
      <c r="M137" s="19">
        <v>82.1</v>
      </c>
      <c r="N137" s="19">
        <v>82.1</v>
      </c>
      <c r="O137" s="19">
        <v>82.1</v>
      </c>
      <c r="P137" s="19">
        <v>82.1</v>
      </c>
      <c r="Q137" s="19">
        <v>82.1</v>
      </c>
      <c r="R137" s="19">
        <v>82.1</v>
      </c>
      <c r="S137" s="19">
        <v>82.1</v>
      </c>
      <c r="T137" s="19">
        <v>82.1</v>
      </c>
      <c r="U137" s="19">
        <v>82.1</v>
      </c>
      <c r="V137" s="19">
        <v>82.1</v>
      </c>
      <c r="W137" s="19">
        <v>82.1</v>
      </c>
      <c r="X137" s="19">
        <v>82.1</v>
      </c>
      <c r="Y137" s="19">
        <v>82.1</v>
      </c>
      <c r="Z137" s="19">
        <v>82.1</v>
      </c>
      <c r="AA137" s="19">
        <v>82.1</v>
      </c>
      <c r="AB137" s="19">
        <v>82.1</v>
      </c>
      <c r="AC137" s="19">
        <v>82.1</v>
      </c>
      <c r="AD137" s="19">
        <v>82.1</v>
      </c>
      <c r="AE137" s="19">
        <v>82.1</v>
      </c>
      <c r="AF137" s="19">
        <v>82.1</v>
      </c>
      <c r="AG137" s="19">
        <v>82.1</v>
      </c>
      <c r="AH137" s="19">
        <v>82.1</v>
      </c>
      <c r="AI137" s="19">
        <v>82.1</v>
      </c>
      <c r="AJ137" s="19">
        <v>82.1</v>
      </c>
      <c r="AK137" s="19">
        <v>82.1</v>
      </c>
      <c r="AL137" s="19">
        <v>82.1</v>
      </c>
      <c r="AM137" s="19">
        <v>82.1</v>
      </c>
      <c r="AN137" s="19">
        <v>82.1</v>
      </c>
      <c r="AO137" s="19">
        <v>82.1</v>
      </c>
      <c r="AP137" s="19">
        <v>82.1</v>
      </c>
      <c r="AQ137" s="19">
        <v>82.1</v>
      </c>
      <c r="AR137" s="19">
        <v>82.1</v>
      </c>
      <c r="AS137" s="19">
        <v>82.1</v>
      </c>
      <c r="AT137" s="19">
        <v>82.1</v>
      </c>
      <c r="AU137" s="19">
        <v>82.1</v>
      </c>
      <c r="AV137" s="19">
        <v>82.1</v>
      </c>
      <c r="AW137" s="19">
        <v>82.1</v>
      </c>
      <c r="AX137" s="19">
        <v>82.1</v>
      </c>
      <c r="AY137" s="19">
        <v>82.1</v>
      </c>
      <c r="AZ137" s="19">
        <v>82.1</v>
      </c>
      <c r="BA137" s="19">
        <v>91</v>
      </c>
      <c r="BB137" s="19">
        <v>82.1</v>
      </c>
      <c r="BC137" s="19">
        <v>82.1</v>
      </c>
      <c r="BD137" s="19">
        <v>82.1</v>
      </c>
      <c r="BE137" s="19">
        <v>106.4</v>
      </c>
      <c r="BF137" s="19">
        <v>82.1</v>
      </c>
      <c r="BG137" s="19">
        <v>82.1</v>
      </c>
      <c r="BH137" s="19">
        <v>82.1</v>
      </c>
      <c r="BI137" s="19">
        <v>91.5</v>
      </c>
      <c r="BJ137" s="19">
        <v>82.1</v>
      </c>
      <c r="BK137" s="19">
        <v>82.1</v>
      </c>
      <c r="BL137" s="19">
        <v>82.1</v>
      </c>
      <c r="BM137" s="19">
        <v>100</v>
      </c>
      <c r="BN137" s="19">
        <v>82.1</v>
      </c>
      <c r="BO137" s="19">
        <v>82.1</v>
      </c>
      <c r="BP137" s="19">
        <v>93.4</v>
      </c>
      <c r="BQ137" s="19">
        <v>82.1</v>
      </c>
      <c r="BR137" s="19">
        <v>82.1</v>
      </c>
      <c r="BS137" s="19">
        <v>90.2</v>
      </c>
      <c r="BT137" s="19">
        <v>82.1</v>
      </c>
      <c r="BU137" s="19">
        <v>82.1</v>
      </c>
      <c r="BV137" s="19">
        <v>82.1</v>
      </c>
      <c r="BW137" s="19">
        <v>88.8</v>
      </c>
      <c r="BX137" s="19">
        <v>82.1</v>
      </c>
      <c r="BY137" s="19">
        <v>95.7</v>
      </c>
      <c r="BZ137" s="19">
        <v>82.1</v>
      </c>
      <c r="CA137" s="19">
        <v>101.1</v>
      </c>
      <c r="CB137" s="19">
        <v>82.1</v>
      </c>
      <c r="CC137" s="19">
        <v>100.2</v>
      </c>
      <c r="CD137" s="19">
        <v>95.9</v>
      </c>
      <c r="CE137" s="19">
        <v>114.3</v>
      </c>
      <c r="CF137" s="19">
        <v>107.4</v>
      </c>
      <c r="CG137" s="19">
        <v>100.3</v>
      </c>
      <c r="CH137" s="19">
        <v>127.6</v>
      </c>
      <c r="CI137" s="19">
        <v>127.6</v>
      </c>
      <c r="CJ137" s="19">
        <v>127.6</v>
      </c>
      <c r="CK137" s="19">
        <v>127.6</v>
      </c>
      <c r="CL137" s="19">
        <v>127.6</v>
      </c>
      <c r="CM137" s="19">
        <v>127.6</v>
      </c>
      <c r="CN137" s="19">
        <v>127.6</v>
      </c>
      <c r="CO137" s="19">
        <v>127.6</v>
      </c>
      <c r="CP137" s="19">
        <v>127.6</v>
      </c>
      <c r="CQ137" s="19">
        <v>127.6</v>
      </c>
      <c r="CR137" s="19">
        <v>127.6</v>
      </c>
      <c r="CS137" s="19">
        <v>127.6</v>
      </c>
      <c r="CT137" s="19">
        <v>127.6</v>
      </c>
      <c r="CU137" s="19">
        <v>127.6</v>
      </c>
      <c r="CV137" s="19">
        <v>127.6</v>
      </c>
      <c r="CW137" s="19">
        <v>127.6</v>
      </c>
      <c r="CX137" s="19">
        <v>127.6</v>
      </c>
      <c r="CY137" s="19">
        <v>127.6</v>
      </c>
      <c r="CZ137" s="19">
        <v>127.6</v>
      </c>
      <c r="DA137" s="19">
        <v>127.6</v>
      </c>
      <c r="DB137" s="19">
        <v>127.6</v>
      </c>
      <c r="DC137" s="19">
        <v>127.6</v>
      </c>
      <c r="DD137" s="19">
        <v>127.6</v>
      </c>
      <c r="DE137" s="19">
        <v>127.6</v>
      </c>
      <c r="DF137" s="19">
        <v>127.6</v>
      </c>
      <c r="DG137" s="19">
        <v>127.6</v>
      </c>
      <c r="DH137" s="19">
        <v>127.6</v>
      </c>
      <c r="DI137" s="19">
        <v>127.6</v>
      </c>
      <c r="DJ137" s="19">
        <v>127.4</v>
      </c>
      <c r="DK137" s="19">
        <v>127</v>
      </c>
      <c r="DL137" s="19">
        <v>126.9</v>
      </c>
      <c r="DM137" s="19">
        <v>127</v>
      </c>
      <c r="DN137" s="19">
        <v>127</v>
      </c>
      <c r="DO137" s="19">
        <v>127.1</v>
      </c>
      <c r="DP137" s="19">
        <v>127.1</v>
      </c>
      <c r="DQ137" s="19">
        <v>127.3</v>
      </c>
      <c r="DR137" s="19">
        <v>127.1</v>
      </c>
      <c r="DS137" s="19">
        <v>127.2</v>
      </c>
      <c r="DT137" s="19">
        <v>127.8</v>
      </c>
      <c r="DU137" s="19">
        <v>127.8</v>
      </c>
      <c r="DV137" s="19">
        <v>127.2</v>
      </c>
      <c r="DW137" s="19">
        <v>127</v>
      </c>
    </row>
    <row r="138" spans="1:127">
      <c r="A138" s="17" t="s">
        <v>869</v>
      </c>
      <c r="B138" s="17" t="s">
        <v>870</v>
      </c>
      <c r="C138" s="18">
        <v>2.4096000000000002</v>
      </c>
      <c r="D138" s="19">
        <v>113.2</v>
      </c>
      <c r="E138" s="19">
        <v>109.7</v>
      </c>
      <c r="F138" s="19">
        <v>100.4</v>
      </c>
      <c r="G138" s="19">
        <v>104.6</v>
      </c>
      <c r="H138" s="19">
        <v>113</v>
      </c>
      <c r="I138" s="19">
        <v>111.7</v>
      </c>
      <c r="J138" s="19">
        <v>107.3</v>
      </c>
      <c r="K138" s="19">
        <v>109.5</v>
      </c>
      <c r="L138" s="19">
        <v>109.8</v>
      </c>
      <c r="M138" s="19">
        <v>111.1</v>
      </c>
      <c r="N138" s="19">
        <v>112.6</v>
      </c>
      <c r="O138" s="19">
        <v>110.1</v>
      </c>
      <c r="P138" s="19">
        <v>105.3</v>
      </c>
      <c r="Q138" s="19">
        <v>105.8</v>
      </c>
      <c r="R138" s="19">
        <v>112.2</v>
      </c>
      <c r="S138" s="19">
        <v>114</v>
      </c>
      <c r="T138" s="19">
        <v>127.6</v>
      </c>
      <c r="U138" s="19">
        <v>127.8</v>
      </c>
      <c r="V138" s="19">
        <v>125.3</v>
      </c>
      <c r="W138" s="19">
        <v>124.1</v>
      </c>
      <c r="X138" s="19">
        <v>123.4</v>
      </c>
      <c r="Y138" s="19">
        <v>121</v>
      </c>
      <c r="Z138" s="19">
        <v>121.3</v>
      </c>
      <c r="AA138" s="19">
        <v>119.7</v>
      </c>
      <c r="AB138" s="19">
        <v>120.3</v>
      </c>
      <c r="AC138" s="19">
        <v>119.9</v>
      </c>
      <c r="AD138" s="19">
        <v>120.1</v>
      </c>
      <c r="AE138" s="19">
        <v>120.2</v>
      </c>
      <c r="AF138" s="19">
        <v>115.8</v>
      </c>
      <c r="AG138" s="19">
        <v>111.7</v>
      </c>
      <c r="AH138" s="19">
        <v>103.8</v>
      </c>
      <c r="AI138" s="19">
        <v>101.3</v>
      </c>
      <c r="AJ138" s="19">
        <v>87.3</v>
      </c>
      <c r="AK138" s="19">
        <v>75.5</v>
      </c>
      <c r="AL138" s="19">
        <v>83.4</v>
      </c>
      <c r="AM138" s="19">
        <v>82.8</v>
      </c>
      <c r="AN138" s="19">
        <v>83.9</v>
      </c>
      <c r="AO138" s="19">
        <v>88.9</v>
      </c>
      <c r="AP138" s="19">
        <v>88.6</v>
      </c>
      <c r="AQ138" s="19">
        <v>84.9</v>
      </c>
      <c r="AR138" s="19">
        <v>78.3</v>
      </c>
      <c r="AS138" s="19">
        <v>79.8</v>
      </c>
      <c r="AT138" s="19">
        <v>75.3</v>
      </c>
      <c r="AU138" s="19">
        <v>73.900000000000006</v>
      </c>
      <c r="AV138" s="19">
        <v>68.2</v>
      </c>
      <c r="AW138" s="19">
        <v>63.2</v>
      </c>
      <c r="AX138" s="19">
        <v>65.099999999999994</v>
      </c>
      <c r="AY138" s="19">
        <v>69.3</v>
      </c>
      <c r="AZ138" s="19">
        <v>68.099999999999994</v>
      </c>
      <c r="BA138" s="19">
        <v>72.099999999999994</v>
      </c>
      <c r="BB138" s="19">
        <v>73.900000000000006</v>
      </c>
      <c r="BC138" s="19">
        <v>72.3</v>
      </c>
      <c r="BD138" s="19">
        <v>72.7</v>
      </c>
      <c r="BE138" s="19">
        <v>72.7</v>
      </c>
      <c r="BF138" s="19">
        <v>71.3</v>
      </c>
      <c r="BG138" s="19">
        <v>70.5</v>
      </c>
      <c r="BH138" s="19">
        <v>75.7</v>
      </c>
      <c r="BI138" s="19">
        <v>77.3</v>
      </c>
      <c r="BJ138" s="19">
        <v>77</v>
      </c>
      <c r="BK138" s="19">
        <v>74.099999999999994</v>
      </c>
      <c r="BL138" s="19">
        <v>71.099999999999994</v>
      </c>
      <c r="BM138" s="19">
        <v>69.400000000000006</v>
      </c>
      <c r="BN138" s="19">
        <v>64</v>
      </c>
      <c r="BO138" s="19">
        <v>64.5</v>
      </c>
      <c r="BP138" s="19">
        <v>66</v>
      </c>
      <c r="BQ138" s="19">
        <v>67.8</v>
      </c>
      <c r="BR138" s="19">
        <v>74.599999999999994</v>
      </c>
      <c r="BS138" s="19">
        <v>78.3</v>
      </c>
      <c r="BT138" s="19">
        <v>78.5</v>
      </c>
      <c r="BU138" s="19">
        <v>80.2</v>
      </c>
      <c r="BV138" s="19">
        <v>80.099999999999994</v>
      </c>
      <c r="BW138" s="19">
        <v>81.2</v>
      </c>
      <c r="BX138" s="19">
        <v>87.5</v>
      </c>
      <c r="BY138" s="19">
        <v>95.1</v>
      </c>
      <c r="BZ138" s="19">
        <v>94.1</v>
      </c>
      <c r="CA138" s="19">
        <v>94.9</v>
      </c>
      <c r="CB138" s="19">
        <v>95.4</v>
      </c>
      <c r="CC138" s="19">
        <v>99.8</v>
      </c>
      <c r="CD138" s="19">
        <v>104.1</v>
      </c>
      <c r="CE138" s="19">
        <v>92.9</v>
      </c>
      <c r="CF138" s="19">
        <v>83.3</v>
      </c>
      <c r="CG138" s="19">
        <v>84.7</v>
      </c>
      <c r="CH138" s="19">
        <v>88.2</v>
      </c>
      <c r="CI138" s="19">
        <v>88.2</v>
      </c>
      <c r="CJ138" s="19">
        <v>92.7</v>
      </c>
      <c r="CK138" s="19">
        <v>92.4</v>
      </c>
      <c r="CL138" s="19">
        <v>87.2</v>
      </c>
      <c r="CM138" s="19">
        <v>87.2</v>
      </c>
      <c r="CN138" s="19">
        <v>86.4</v>
      </c>
      <c r="CO138" s="19">
        <v>88</v>
      </c>
      <c r="CP138" s="19">
        <v>82.8</v>
      </c>
      <c r="CQ138" s="19">
        <v>86</v>
      </c>
      <c r="CR138" s="19">
        <v>88.2</v>
      </c>
      <c r="CS138" s="19">
        <v>86.9</v>
      </c>
      <c r="CT138" s="19">
        <v>81.3</v>
      </c>
      <c r="CU138" s="19">
        <v>64.7</v>
      </c>
      <c r="CV138" s="19">
        <v>49.9</v>
      </c>
      <c r="CW138" s="19">
        <v>57.8</v>
      </c>
      <c r="CX138" s="19">
        <v>67.7</v>
      </c>
      <c r="CY138" s="19">
        <v>71</v>
      </c>
      <c r="CZ138" s="19">
        <v>72.2</v>
      </c>
      <c r="DA138" s="19">
        <v>67.400000000000006</v>
      </c>
      <c r="DB138" s="19">
        <v>63.8</v>
      </c>
      <c r="DC138" s="19">
        <v>67.5</v>
      </c>
      <c r="DD138" s="19">
        <v>74.099999999999994</v>
      </c>
      <c r="DE138" s="19">
        <v>78.7</v>
      </c>
      <c r="DF138" s="19">
        <v>85.6</v>
      </c>
      <c r="DG138" s="19">
        <v>89.6</v>
      </c>
      <c r="DH138" s="19">
        <v>90.2</v>
      </c>
      <c r="DI138" s="19">
        <v>92.2</v>
      </c>
      <c r="DJ138" s="19">
        <v>99.5</v>
      </c>
      <c r="DK138" s="19">
        <v>101</v>
      </c>
      <c r="DL138" s="19">
        <v>97.1</v>
      </c>
      <c r="DM138" s="19">
        <v>100.4</v>
      </c>
      <c r="DN138" s="19">
        <v>118.9</v>
      </c>
      <c r="DO138" s="19">
        <v>115.5</v>
      </c>
      <c r="DP138" s="19">
        <v>109.3</v>
      </c>
      <c r="DQ138" s="19">
        <v>122.3</v>
      </c>
      <c r="DR138" s="19">
        <v>125.1</v>
      </c>
      <c r="DS138" s="19">
        <v>151.6</v>
      </c>
      <c r="DT138" s="19">
        <v>152.5</v>
      </c>
      <c r="DU138" s="19">
        <v>165.5</v>
      </c>
      <c r="DV138" s="19">
        <v>176.4</v>
      </c>
      <c r="DW138" s="19">
        <v>167.5</v>
      </c>
    </row>
    <row r="139" spans="1:127">
      <c r="A139" s="17" t="s">
        <v>871</v>
      </c>
      <c r="B139" s="17" t="s">
        <v>872</v>
      </c>
      <c r="C139" s="18">
        <v>1.94537</v>
      </c>
      <c r="D139" s="19">
        <v>114.4</v>
      </c>
      <c r="E139" s="19">
        <v>108.8</v>
      </c>
      <c r="F139" s="19">
        <v>96.6</v>
      </c>
      <c r="G139" s="19">
        <v>102.1</v>
      </c>
      <c r="H139" s="19">
        <v>112.4</v>
      </c>
      <c r="I139" s="19">
        <v>111.2</v>
      </c>
      <c r="J139" s="19">
        <v>106.2</v>
      </c>
      <c r="K139" s="19">
        <v>108.1</v>
      </c>
      <c r="L139" s="19">
        <v>108.6</v>
      </c>
      <c r="M139" s="19">
        <v>110.3</v>
      </c>
      <c r="N139" s="19">
        <v>112.4</v>
      </c>
      <c r="O139" s="19">
        <v>109.1</v>
      </c>
      <c r="P139" s="19">
        <v>103</v>
      </c>
      <c r="Q139" s="19">
        <v>103.4</v>
      </c>
      <c r="R139" s="19">
        <v>109.7</v>
      </c>
      <c r="S139" s="19">
        <v>111.3</v>
      </c>
      <c r="T139" s="19">
        <v>126.5</v>
      </c>
      <c r="U139" s="19">
        <v>126.5</v>
      </c>
      <c r="V139" s="19">
        <v>124.4</v>
      </c>
      <c r="W139" s="19">
        <v>122.4</v>
      </c>
      <c r="X139" s="19">
        <v>121.9</v>
      </c>
      <c r="Y139" s="19">
        <v>118.9</v>
      </c>
      <c r="Z139" s="19">
        <v>119.2</v>
      </c>
      <c r="AA139" s="19">
        <v>117.8</v>
      </c>
      <c r="AB139" s="19">
        <v>118.8</v>
      </c>
      <c r="AC139" s="19">
        <v>118.8</v>
      </c>
      <c r="AD139" s="19">
        <v>118.8</v>
      </c>
      <c r="AE139" s="19">
        <v>118.8</v>
      </c>
      <c r="AF139" s="19">
        <v>112.9</v>
      </c>
      <c r="AG139" s="19">
        <v>107.9</v>
      </c>
      <c r="AH139" s="19">
        <v>97.8</v>
      </c>
      <c r="AI139" s="19">
        <v>88.8</v>
      </c>
      <c r="AJ139" s="19">
        <v>70.900000000000006</v>
      </c>
      <c r="AK139" s="19">
        <v>56.5</v>
      </c>
      <c r="AL139" s="19">
        <v>66.400000000000006</v>
      </c>
      <c r="AM139" s="19">
        <v>65.400000000000006</v>
      </c>
      <c r="AN139" s="19">
        <v>68.8</v>
      </c>
      <c r="AO139" s="19">
        <v>74.400000000000006</v>
      </c>
      <c r="AP139" s="19">
        <v>74</v>
      </c>
      <c r="AQ139" s="19">
        <v>69.5</v>
      </c>
      <c r="AR139" s="19">
        <v>60.6</v>
      </c>
      <c r="AS139" s="19">
        <v>61.9</v>
      </c>
      <c r="AT139" s="19">
        <v>61.9</v>
      </c>
      <c r="AU139" s="19">
        <v>59.6</v>
      </c>
      <c r="AV139" s="19">
        <v>52.4</v>
      </c>
      <c r="AW139" s="19">
        <v>45.9</v>
      </c>
      <c r="AX139" s="19">
        <v>47.9</v>
      </c>
      <c r="AY139" s="19">
        <v>53.5</v>
      </c>
      <c r="AZ139" s="19">
        <v>56.3</v>
      </c>
      <c r="BA139" s="19">
        <v>61.1</v>
      </c>
      <c r="BB139" s="19">
        <v>63.1</v>
      </c>
      <c r="BC139" s="19">
        <v>61.2</v>
      </c>
      <c r="BD139" s="19">
        <v>61.8</v>
      </c>
      <c r="BE139" s="19">
        <v>61.9</v>
      </c>
      <c r="BF139" s="19">
        <v>63.2</v>
      </c>
      <c r="BG139" s="19">
        <v>61.9</v>
      </c>
      <c r="BH139" s="19">
        <v>68.2</v>
      </c>
      <c r="BI139" s="19">
        <v>70.2</v>
      </c>
      <c r="BJ139" s="19">
        <v>70</v>
      </c>
      <c r="BK139" s="19">
        <v>66.900000000000006</v>
      </c>
      <c r="BL139" s="19">
        <v>63.8</v>
      </c>
      <c r="BM139" s="19">
        <v>61.7</v>
      </c>
      <c r="BN139" s="19">
        <v>55</v>
      </c>
      <c r="BO139" s="19">
        <v>55.6</v>
      </c>
      <c r="BP139" s="19">
        <v>57.6</v>
      </c>
      <c r="BQ139" s="19">
        <v>59.8</v>
      </c>
      <c r="BR139" s="19">
        <v>65.7</v>
      </c>
      <c r="BS139" s="19">
        <v>70.400000000000006</v>
      </c>
      <c r="BT139" s="19">
        <v>70.900000000000006</v>
      </c>
      <c r="BU139" s="19">
        <v>73.2</v>
      </c>
      <c r="BV139" s="19">
        <v>72.599999999999994</v>
      </c>
      <c r="BW139" s="19">
        <v>73.900000000000006</v>
      </c>
      <c r="BX139" s="19">
        <v>80.5</v>
      </c>
      <c r="BY139" s="19">
        <v>89.2</v>
      </c>
      <c r="BZ139" s="19">
        <v>87.8</v>
      </c>
      <c r="CA139" s="19">
        <v>88.4</v>
      </c>
      <c r="CB139" s="19">
        <v>88.4</v>
      </c>
      <c r="CC139" s="19">
        <v>93.4</v>
      </c>
      <c r="CD139" s="19">
        <v>98.6</v>
      </c>
      <c r="CE139" s="19">
        <v>83.3</v>
      </c>
      <c r="CF139" s="19">
        <v>71.900000000000006</v>
      </c>
      <c r="CG139" s="19">
        <v>73.599999999999994</v>
      </c>
      <c r="CH139" s="19">
        <v>77.7</v>
      </c>
      <c r="CI139" s="19">
        <v>78.5</v>
      </c>
      <c r="CJ139" s="19">
        <v>82.2</v>
      </c>
      <c r="CK139" s="19">
        <v>81.7</v>
      </c>
      <c r="CL139" s="19">
        <v>75.099999999999994</v>
      </c>
      <c r="CM139" s="19">
        <v>75.5</v>
      </c>
      <c r="CN139" s="19">
        <v>73.400000000000006</v>
      </c>
      <c r="CO139" s="19">
        <v>75.3</v>
      </c>
      <c r="CP139" s="19">
        <v>71.900000000000006</v>
      </c>
      <c r="CQ139" s="19">
        <v>75.5</v>
      </c>
      <c r="CR139" s="19">
        <v>78.3</v>
      </c>
      <c r="CS139" s="19">
        <v>76.599999999999994</v>
      </c>
      <c r="CT139" s="19">
        <v>69.599999999999994</v>
      </c>
      <c r="CU139" s="19">
        <v>47.9</v>
      </c>
      <c r="CV139" s="19">
        <v>33.9</v>
      </c>
      <c r="CW139" s="19">
        <v>43.9</v>
      </c>
      <c r="CX139" s="19">
        <v>56.2</v>
      </c>
      <c r="CY139" s="19">
        <v>60.6</v>
      </c>
      <c r="CZ139" s="19">
        <v>62.1</v>
      </c>
      <c r="DA139" s="19">
        <v>56.5</v>
      </c>
      <c r="DB139" s="19">
        <v>56.1</v>
      </c>
      <c r="DC139" s="19">
        <v>60.5</v>
      </c>
      <c r="DD139" s="19">
        <v>68.7</v>
      </c>
      <c r="DE139" s="19">
        <v>74.599999999999994</v>
      </c>
      <c r="DF139" s="19">
        <v>83.2</v>
      </c>
      <c r="DG139" s="19">
        <v>88.2</v>
      </c>
      <c r="DH139" s="19">
        <v>88.9</v>
      </c>
      <c r="DI139" s="19">
        <v>91.4</v>
      </c>
      <c r="DJ139" s="19">
        <v>100.3</v>
      </c>
      <c r="DK139" s="19">
        <v>102.1</v>
      </c>
      <c r="DL139" s="19">
        <v>97.1</v>
      </c>
      <c r="DM139" s="19">
        <v>101.3</v>
      </c>
      <c r="DN139" s="19">
        <v>116</v>
      </c>
      <c r="DO139" s="19">
        <v>111.6</v>
      </c>
      <c r="DP139" s="19">
        <v>104</v>
      </c>
      <c r="DQ139" s="19">
        <v>119.8</v>
      </c>
      <c r="DR139" s="19">
        <v>129.1</v>
      </c>
      <c r="DS139" s="19">
        <v>161.9</v>
      </c>
      <c r="DT139" s="19">
        <v>147.30000000000001</v>
      </c>
      <c r="DU139" s="19">
        <v>163.30000000000001</v>
      </c>
      <c r="DV139" s="19">
        <v>173.5</v>
      </c>
      <c r="DW139" s="19">
        <v>162.1</v>
      </c>
    </row>
    <row r="140" spans="1:127">
      <c r="A140" s="17" t="s">
        <v>873</v>
      </c>
      <c r="B140" s="17" t="s">
        <v>874</v>
      </c>
      <c r="C140" s="18">
        <v>0.46422999999999998</v>
      </c>
      <c r="D140" s="19">
        <v>108</v>
      </c>
      <c r="E140" s="19">
        <v>113.2</v>
      </c>
      <c r="F140" s="19">
        <v>116.3</v>
      </c>
      <c r="G140" s="19">
        <v>115.2</v>
      </c>
      <c r="H140" s="19">
        <v>115.4</v>
      </c>
      <c r="I140" s="19">
        <v>113.5</v>
      </c>
      <c r="J140" s="19">
        <v>111.8</v>
      </c>
      <c r="K140" s="19">
        <v>115.2</v>
      </c>
      <c r="L140" s="19">
        <v>115</v>
      </c>
      <c r="M140" s="19">
        <v>114.3</v>
      </c>
      <c r="N140" s="19">
        <v>113.3</v>
      </c>
      <c r="O140" s="19">
        <v>114.5</v>
      </c>
      <c r="P140" s="19">
        <v>114.7</v>
      </c>
      <c r="Q140" s="19">
        <v>116</v>
      </c>
      <c r="R140" s="19">
        <v>122.7</v>
      </c>
      <c r="S140" s="19">
        <v>125.4</v>
      </c>
      <c r="T140" s="19">
        <v>132.1</v>
      </c>
      <c r="U140" s="19">
        <v>133.19999999999999</v>
      </c>
      <c r="V140" s="19">
        <v>129</v>
      </c>
      <c r="W140" s="19">
        <v>131</v>
      </c>
      <c r="X140" s="19">
        <v>129.6</v>
      </c>
      <c r="Y140" s="19">
        <v>129.9</v>
      </c>
      <c r="Z140" s="19">
        <v>130.19999999999999</v>
      </c>
      <c r="AA140" s="19">
        <v>127.8</v>
      </c>
      <c r="AB140" s="19">
        <v>126.8</v>
      </c>
      <c r="AC140" s="19">
        <v>124.7</v>
      </c>
      <c r="AD140" s="19">
        <v>125.6</v>
      </c>
      <c r="AE140" s="19">
        <v>126.2</v>
      </c>
      <c r="AF140" s="19">
        <v>127.9</v>
      </c>
      <c r="AG140" s="19">
        <v>127.8</v>
      </c>
      <c r="AH140" s="19">
        <v>128.80000000000001</v>
      </c>
      <c r="AI140" s="19">
        <v>153.69999999999999</v>
      </c>
      <c r="AJ140" s="19">
        <v>156.1</v>
      </c>
      <c r="AK140" s="19">
        <v>154.9</v>
      </c>
      <c r="AL140" s="19">
        <v>154.4</v>
      </c>
      <c r="AM140" s="19">
        <v>155.4</v>
      </c>
      <c r="AN140" s="19">
        <v>147.30000000000001</v>
      </c>
      <c r="AO140" s="19">
        <v>149.69999999999999</v>
      </c>
      <c r="AP140" s="19">
        <v>149.80000000000001</v>
      </c>
      <c r="AQ140" s="19">
        <v>149.30000000000001</v>
      </c>
      <c r="AR140" s="19">
        <v>152.5</v>
      </c>
      <c r="AS140" s="19">
        <v>154.9</v>
      </c>
      <c r="AT140" s="19">
        <v>131.4</v>
      </c>
      <c r="AU140" s="19">
        <v>133.4</v>
      </c>
      <c r="AV140" s="19">
        <v>134.30000000000001</v>
      </c>
      <c r="AW140" s="19">
        <v>135.5</v>
      </c>
      <c r="AX140" s="19">
        <v>137.4</v>
      </c>
      <c r="AY140" s="19">
        <v>135.19999999999999</v>
      </c>
      <c r="AZ140" s="19">
        <v>117.6</v>
      </c>
      <c r="BA140" s="19">
        <v>118.4</v>
      </c>
      <c r="BB140" s="19">
        <v>119</v>
      </c>
      <c r="BC140" s="19">
        <v>118.9</v>
      </c>
      <c r="BD140" s="19">
        <v>118.4</v>
      </c>
      <c r="BE140" s="19">
        <v>118.1</v>
      </c>
      <c r="BF140" s="19">
        <v>105.4</v>
      </c>
      <c r="BG140" s="19">
        <v>106.7</v>
      </c>
      <c r="BH140" s="19">
        <v>107.1</v>
      </c>
      <c r="BI140" s="19">
        <v>107.4</v>
      </c>
      <c r="BJ140" s="19">
        <v>105.9</v>
      </c>
      <c r="BK140" s="19">
        <v>104.2</v>
      </c>
      <c r="BL140" s="19">
        <v>101.8</v>
      </c>
      <c r="BM140" s="19">
        <v>101.7</v>
      </c>
      <c r="BN140" s="19">
        <v>101.7</v>
      </c>
      <c r="BO140" s="19">
        <v>101.8</v>
      </c>
      <c r="BP140" s="19">
        <v>101</v>
      </c>
      <c r="BQ140" s="19">
        <v>101.7</v>
      </c>
      <c r="BR140" s="19">
        <v>111.9</v>
      </c>
      <c r="BS140" s="19">
        <v>111.6</v>
      </c>
      <c r="BT140" s="19">
        <v>110.6</v>
      </c>
      <c r="BU140" s="19">
        <v>109.6</v>
      </c>
      <c r="BV140" s="19">
        <v>111.5</v>
      </c>
      <c r="BW140" s="19">
        <v>111.8</v>
      </c>
      <c r="BX140" s="19">
        <v>116.7</v>
      </c>
      <c r="BY140" s="19">
        <v>119.9</v>
      </c>
      <c r="BZ140" s="19">
        <v>120.5</v>
      </c>
      <c r="CA140" s="19">
        <v>122</v>
      </c>
      <c r="CB140" s="19">
        <v>124.3</v>
      </c>
      <c r="CC140" s="19">
        <v>127</v>
      </c>
      <c r="CD140" s="19">
        <v>127</v>
      </c>
      <c r="CE140" s="19">
        <v>133.1</v>
      </c>
      <c r="CF140" s="19">
        <v>131.19999999999999</v>
      </c>
      <c r="CG140" s="19">
        <v>131.19999999999999</v>
      </c>
      <c r="CH140" s="19">
        <v>132.1</v>
      </c>
      <c r="CI140" s="19">
        <v>129.1</v>
      </c>
      <c r="CJ140" s="19">
        <v>136.69999999999999</v>
      </c>
      <c r="CK140" s="19">
        <v>137.4</v>
      </c>
      <c r="CL140" s="19">
        <v>137.6</v>
      </c>
      <c r="CM140" s="19">
        <v>136.30000000000001</v>
      </c>
      <c r="CN140" s="19">
        <v>140.69999999999999</v>
      </c>
      <c r="CO140" s="19">
        <v>141</v>
      </c>
      <c r="CP140" s="19">
        <v>128.6</v>
      </c>
      <c r="CQ140" s="19">
        <v>130.30000000000001</v>
      </c>
      <c r="CR140" s="19">
        <v>129.9</v>
      </c>
      <c r="CS140" s="19">
        <v>130.1</v>
      </c>
      <c r="CT140" s="19">
        <v>130.30000000000001</v>
      </c>
      <c r="CU140" s="19">
        <v>135.30000000000001</v>
      </c>
      <c r="CV140" s="19">
        <v>116.9</v>
      </c>
      <c r="CW140" s="19">
        <v>116</v>
      </c>
      <c r="CX140" s="19">
        <v>116.1</v>
      </c>
      <c r="CY140" s="19">
        <v>114.7</v>
      </c>
      <c r="CZ140" s="19">
        <v>114.7</v>
      </c>
      <c r="DA140" s="19">
        <v>113.1</v>
      </c>
      <c r="DB140" s="19">
        <v>96.1</v>
      </c>
      <c r="DC140" s="19">
        <v>96.9</v>
      </c>
      <c r="DD140" s="19">
        <v>96.7</v>
      </c>
      <c r="DE140" s="19">
        <v>95.7</v>
      </c>
      <c r="DF140" s="19">
        <v>95.5</v>
      </c>
      <c r="DG140" s="19">
        <v>95.2</v>
      </c>
      <c r="DH140" s="19">
        <v>95.6</v>
      </c>
      <c r="DI140" s="19">
        <v>95.8</v>
      </c>
      <c r="DJ140" s="19">
        <v>96</v>
      </c>
      <c r="DK140" s="19">
        <v>96.5</v>
      </c>
      <c r="DL140" s="19">
        <v>97</v>
      </c>
      <c r="DM140" s="19">
        <v>96.8</v>
      </c>
      <c r="DN140" s="19">
        <v>130.69999999999999</v>
      </c>
      <c r="DO140" s="19">
        <v>132.19999999999999</v>
      </c>
      <c r="DP140" s="19">
        <v>131.80000000000001</v>
      </c>
      <c r="DQ140" s="19">
        <v>132.6</v>
      </c>
      <c r="DR140" s="19">
        <v>108.3</v>
      </c>
      <c r="DS140" s="19">
        <v>108.4</v>
      </c>
      <c r="DT140" s="19">
        <v>174.6</v>
      </c>
      <c r="DU140" s="19">
        <v>174.7</v>
      </c>
      <c r="DV140" s="19">
        <v>188.8</v>
      </c>
      <c r="DW140" s="19">
        <v>190.5</v>
      </c>
    </row>
    <row r="141" spans="1:127">
      <c r="A141" s="17" t="s">
        <v>875</v>
      </c>
      <c r="B141" s="17" t="s">
        <v>876</v>
      </c>
      <c r="C141" s="18">
        <v>13.151899999999999</v>
      </c>
      <c r="D141" s="19">
        <v>106.3</v>
      </c>
      <c r="E141" s="19">
        <v>106.7</v>
      </c>
      <c r="F141" s="19">
        <v>105.5</v>
      </c>
      <c r="G141" s="19">
        <v>103.5</v>
      </c>
      <c r="H141" s="19">
        <v>104.8</v>
      </c>
      <c r="I141" s="19">
        <v>108.1</v>
      </c>
      <c r="J141" s="19">
        <v>107.5</v>
      </c>
      <c r="K141" s="19">
        <v>106.7</v>
      </c>
      <c r="L141" s="19">
        <v>107.1</v>
      </c>
      <c r="M141" s="19">
        <v>108.9</v>
      </c>
      <c r="N141" s="19">
        <v>109.8</v>
      </c>
      <c r="O141" s="19">
        <v>109.8</v>
      </c>
      <c r="P141" s="19">
        <v>108</v>
      </c>
      <c r="Q141" s="19">
        <v>105.2</v>
      </c>
      <c r="R141" s="19">
        <v>107.9</v>
      </c>
      <c r="S141" s="19">
        <v>112</v>
      </c>
      <c r="T141" s="19">
        <v>114.2</v>
      </c>
      <c r="U141" s="19">
        <v>119.2</v>
      </c>
      <c r="V141" s="19">
        <v>117</v>
      </c>
      <c r="W141" s="19">
        <v>116.2</v>
      </c>
      <c r="X141" s="19">
        <v>118.3</v>
      </c>
      <c r="Y141" s="19">
        <v>119.9</v>
      </c>
      <c r="Z141" s="19">
        <v>118.9</v>
      </c>
      <c r="AA141" s="19">
        <v>119.3</v>
      </c>
      <c r="AB141" s="19">
        <v>116.5</v>
      </c>
      <c r="AC141" s="19">
        <v>116.2</v>
      </c>
      <c r="AD141" s="19">
        <v>115.1</v>
      </c>
      <c r="AE141" s="19">
        <v>117.1</v>
      </c>
      <c r="AF141" s="19">
        <v>116.6</v>
      </c>
      <c r="AG141" s="19">
        <v>114.9</v>
      </c>
      <c r="AH141" s="19">
        <v>112.6</v>
      </c>
      <c r="AI141" s="19">
        <v>106.6</v>
      </c>
      <c r="AJ141" s="19">
        <v>101.3</v>
      </c>
      <c r="AK141" s="19">
        <v>94.5</v>
      </c>
      <c r="AL141" s="19">
        <v>88.5</v>
      </c>
      <c r="AM141" s="19">
        <v>92</v>
      </c>
      <c r="AN141" s="19">
        <v>91.3</v>
      </c>
      <c r="AO141" s="19">
        <v>95.5</v>
      </c>
      <c r="AP141" s="19">
        <v>96.4</v>
      </c>
      <c r="AQ141" s="19">
        <v>93.8</v>
      </c>
      <c r="AR141" s="19">
        <v>87.6</v>
      </c>
      <c r="AS141" s="19">
        <v>85.7</v>
      </c>
      <c r="AT141" s="19">
        <v>85.6</v>
      </c>
      <c r="AU141" s="19">
        <v>85.5</v>
      </c>
      <c r="AV141" s="19">
        <v>84.8</v>
      </c>
      <c r="AW141" s="19">
        <v>79.8</v>
      </c>
      <c r="AX141" s="19">
        <v>75.5</v>
      </c>
      <c r="AY141" s="19">
        <v>76.5</v>
      </c>
      <c r="AZ141" s="19">
        <v>78.3</v>
      </c>
      <c r="BA141" s="19">
        <v>81.3</v>
      </c>
      <c r="BB141" s="19">
        <v>85.2</v>
      </c>
      <c r="BC141" s="19">
        <v>84.7</v>
      </c>
      <c r="BD141" s="19">
        <v>81.099999999999994</v>
      </c>
      <c r="BE141" s="19">
        <v>83.2</v>
      </c>
      <c r="BF141" s="19">
        <v>84.6</v>
      </c>
      <c r="BG141" s="19">
        <v>87.3</v>
      </c>
      <c r="BH141" s="19">
        <v>88.4</v>
      </c>
      <c r="BI141" s="19">
        <v>93.1</v>
      </c>
      <c r="BJ141" s="19">
        <v>94.5</v>
      </c>
      <c r="BK141" s="19">
        <v>93.6</v>
      </c>
      <c r="BL141" s="19">
        <v>91.7</v>
      </c>
      <c r="BM141" s="19">
        <v>90.9</v>
      </c>
      <c r="BN141" s="19">
        <v>89.6</v>
      </c>
      <c r="BO141" s="19">
        <v>88.4</v>
      </c>
      <c r="BP141" s="19">
        <v>89.1</v>
      </c>
      <c r="BQ141" s="19">
        <v>91.9</v>
      </c>
      <c r="BR141" s="19">
        <v>93.8</v>
      </c>
      <c r="BS141" s="19">
        <v>94.6</v>
      </c>
      <c r="BT141" s="19">
        <v>95.5</v>
      </c>
      <c r="BU141" s="19">
        <v>97.5</v>
      </c>
      <c r="BV141" s="19">
        <v>98.8</v>
      </c>
      <c r="BW141" s="19">
        <v>98</v>
      </c>
      <c r="BX141" s="19">
        <v>99</v>
      </c>
      <c r="BY141" s="19">
        <v>102.4</v>
      </c>
      <c r="BZ141" s="19">
        <v>104.4</v>
      </c>
      <c r="CA141" s="19">
        <v>104.4</v>
      </c>
      <c r="CB141" s="19">
        <v>104.9</v>
      </c>
      <c r="CC141" s="19">
        <v>107.8</v>
      </c>
      <c r="CD141" s="19">
        <v>111.3</v>
      </c>
      <c r="CE141" s="19">
        <v>109.3</v>
      </c>
      <c r="CF141" s="19">
        <v>102.8</v>
      </c>
      <c r="CG141" s="19">
        <v>99.3</v>
      </c>
      <c r="CH141" s="19">
        <v>100.5</v>
      </c>
      <c r="CI141" s="19">
        <v>102.5</v>
      </c>
      <c r="CJ141" s="19">
        <v>102.8</v>
      </c>
      <c r="CK141" s="19">
        <v>104.4</v>
      </c>
      <c r="CL141" s="19">
        <v>102.2</v>
      </c>
      <c r="CM141" s="19">
        <v>100.6</v>
      </c>
      <c r="CN141" s="19">
        <v>101.2</v>
      </c>
      <c r="CO141" s="19">
        <v>100.6</v>
      </c>
      <c r="CP141" s="19">
        <v>102.3</v>
      </c>
      <c r="CQ141" s="19">
        <v>101.3</v>
      </c>
      <c r="CR141" s="19">
        <v>103.2</v>
      </c>
      <c r="CS141" s="19">
        <v>104.7</v>
      </c>
      <c r="CT141" s="19">
        <v>103.6</v>
      </c>
      <c r="CU141" s="19">
        <v>99.5</v>
      </c>
      <c r="CV141" s="19">
        <v>89.8</v>
      </c>
      <c r="CW141" s="19">
        <v>80.3</v>
      </c>
      <c r="CX141" s="19">
        <v>85.6</v>
      </c>
      <c r="CY141" s="19">
        <v>90.7</v>
      </c>
      <c r="CZ141" s="19">
        <v>92</v>
      </c>
      <c r="DA141" s="19">
        <v>91.9</v>
      </c>
      <c r="DB141" s="19">
        <v>90.9</v>
      </c>
      <c r="DC141" s="19">
        <v>94.2</v>
      </c>
      <c r="DD141" s="19">
        <v>96.9</v>
      </c>
      <c r="DE141" s="19">
        <v>100.7</v>
      </c>
      <c r="DF141" s="19">
        <v>105.7</v>
      </c>
      <c r="DG141" s="19">
        <v>109.2</v>
      </c>
      <c r="DH141" s="19">
        <v>108.9</v>
      </c>
      <c r="DI141" s="19">
        <v>109.8</v>
      </c>
      <c r="DJ141" s="19">
        <v>110.7</v>
      </c>
      <c r="DK141" s="19">
        <v>115.2</v>
      </c>
      <c r="DL141" s="19">
        <v>117.9</v>
      </c>
      <c r="DM141" s="19">
        <v>119</v>
      </c>
      <c r="DN141" s="19">
        <v>126</v>
      </c>
      <c r="DO141" s="19">
        <v>136</v>
      </c>
      <c r="DP141" s="19">
        <v>133.80000000000001</v>
      </c>
      <c r="DQ141" s="19">
        <v>135.30000000000001</v>
      </c>
      <c r="DR141" s="19">
        <v>138.30000000000001</v>
      </c>
      <c r="DS141" s="19">
        <v>143.9</v>
      </c>
      <c r="DT141" s="19">
        <v>151.19999999999999</v>
      </c>
      <c r="DU141" s="19">
        <v>163.6</v>
      </c>
      <c r="DV141" s="19">
        <v>155.4</v>
      </c>
      <c r="DW141" s="19">
        <v>165.6</v>
      </c>
    </row>
    <row r="142" spans="1:127">
      <c r="A142" s="17" t="s">
        <v>877</v>
      </c>
      <c r="B142" s="17" t="s">
        <v>878</v>
      </c>
      <c r="C142" s="18">
        <v>2.1381299999999999</v>
      </c>
      <c r="D142" s="19">
        <v>100.9</v>
      </c>
      <c r="E142" s="19">
        <v>100.4</v>
      </c>
      <c r="F142" s="19">
        <v>101.2</v>
      </c>
      <c r="G142" s="19">
        <v>102.5</v>
      </c>
      <c r="H142" s="19">
        <v>102.5</v>
      </c>
      <c r="I142" s="19">
        <v>102.5</v>
      </c>
      <c r="J142" s="19">
        <v>102.5</v>
      </c>
      <c r="K142" s="19">
        <v>102.5</v>
      </c>
      <c r="L142" s="19">
        <v>102.5</v>
      </c>
      <c r="M142" s="19">
        <v>102.5</v>
      </c>
      <c r="N142" s="19">
        <v>102.5</v>
      </c>
      <c r="O142" s="19">
        <v>102.5</v>
      </c>
      <c r="P142" s="19">
        <v>102.5</v>
      </c>
      <c r="Q142" s="19">
        <v>102.5</v>
      </c>
      <c r="R142" s="19">
        <v>104.5</v>
      </c>
      <c r="S142" s="19">
        <v>104.5</v>
      </c>
      <c r="T142" s="19">
        <v>104.5</v>
      </c>
      <c r="U142" s="19">
        <v>104.5</v>
      </c>
      <c r="V142" s="19">
        <v>104.5</v>
      </c>
      <c r="W142" s="19">
        <v>104.5</v>
      </c>
      <c r="X142" s="19">
        <v>105.6</v>
      </c>
      <c r="Y142" s="19">
        <v>106.7</v>
      </c>
      <c r="Z142" s="19">
        <v>106.7</v>
      </c>
      <c r="AA142" s="19">
        <v>106.7</v>
      </c>
      <c r="AB142" s="19">
        <v>106.7</v>
      </c>
      <c r="AC142" s="19">
        <v>106.7</v>
      </c>
      <c r="AD142" s="19">
        <v>106.7</v>
      </c>
      <c r="AE142" s="19">
        <v>106.7</v>
      </c>
      <c r="AF142" s="19">
        <v>106.7</v>
      </c>
      <c r="AG142" s="19">
        <v>106.7</v>
      </c>
      <c r="AH142" s="19">
        <v>106.7</v>
      </c>
      <c r="AI142" s="19">
        <v>106.7</v>
      </c>
      <c r="AJ142" s="19">
        <v>106.7</v>
      </c>
      <c r="AK142" s="19">
        <v>106.7</v>
      </c>
      <c r="AL142" s="19">
        <v>106.7</v>
      </c>
      <c r="AM142" s="19">
        <v>106.7</v>
      </c>
      <c r="AN142" s="19">
        <v>106.7</v>
      </c>
      <c r="AO142" s="19">
        <v>106.7</v>
      </c>
      <c r="AP142" s="19">
        <v>106.7</v>
      </c>
      <c r="AQ142" s="19">
        <v>106.7</v>
      </c>
      <c r="AR142" s="19">
        <v>106.4</v>
      </c>
      <c r="AS142" s="19">
        <v>106.4</v>
      </c>
      <c r="AT142" s="19">
        <v>106.4</v>
      </c>
      <c r="AU142" s="19">
        <v>106.4</v>
      </c>
      <c r="AV142" s="19">
        <v>106.4</v>
      </c>
      <c r="AW142" s="19">
        <v>106.4</v>
      </c>
      <c r="AX142" s="19">
        <v>106.4</v>
      </c>
      <c r="AY142" s="19">
        <v>106.4</v>
      </c>
      <c r="AZ142" s="19">
        <v>106.4</v>
      </c>
      <c r="BA142" s="19">
        <v>106.3</v>
      </c>
      <c r="BB142" s="19">
        <v>107</v>
      </c>
      <c r="BC142" s="19">
        <v>107</v>
      </c>
      <c r="BD142" s="19">
        <v>107</v>
      </c>
      <c r="BE142" s="19">
        <v>107</v>
      </c>
      <c r="BF142" s="19">
        <v>107</v>
      </c>
      <c r="BG142" s="19">
        <v>107</v>
      </c>
      <c r="BH142" s="19">
        <v>107</v>
      </c>
      <c r="BI142" s="19">
        <v>113.5</v>
      </c>
      <c r="BJ142" s="19">
        <v>115.9</v>
      </c>
      <c r="BK142" s="19">
        <v>116.3</v>
      </c>
      <c r="BL142" s="19">
        <v>117.5</v>
      </c>
      <c r="BM142" s="19">
        <v>117.5</v>
      </c>
      <c r="BN142" s="19">
        <v>117.5</v>
      </c>
      <c r="BO142" s="19">
        <v>117.5</v>
      </c>
      <c r="BP142" s="19">
        <v>117.5</v>
      </c>
      <c r="BQ142" s="19">
        <v>117.5</v>
      </c>
      <c r="BR142" s="19">
        <v>118.3</v>
      </c>
      <c r="BS142" s="19">
        <v>117.6</v>
      </c>
      <c r="BT142" s="19">
        <v>117</v>
      </c>
      <c r="BU142" s="19">
        <v>121.1</v>
      </c>
      <c r="BV142" s="19">
        <v>122.6</v>
      </c>
      <c r="BW142" s="19">
        <v>122.6</v>
      </c>
      <c r="BX142" s="19">
        <v>123.1</v>
      </c>
      <c r="BY142" s="19">
        <v>123</v>
      </c>
      <c r="BZ142" s="19">
        <v>123</v>
      </c>
      <c r="CA142" s="19">
        <v>123</v>
      </c>
      <c r="CB142" s="19">
        <v>123</v>
      </c>
      <c r="CC142" s="19">
        <v>123.2</v>
      </c>
      <c r="CD142" s="19">
        <v>123.4</v>
      </c>
      <c r="CE142" s="19">
        <v>123.4</v>
      </c>
      <c r="CF142" s="19">
        <v>123.4</v>
      </c>
      <c r="CG142" s="19">
        <v>123.6</v>
      </c>
      <c r="CH142" s="19">
        <v>123.6</v>
      </c>
      <c r="CI142" s="19">
        <v>123.6</v>
      </c>
      <c r="CJ142" s="19">
        <v>123.6</v>
      </c>
      <c r="CK142" s="19">
        <v>123.6</v>
      </c>
      <c r="CL142" s="19">
        <v>124</v>
      </c>
      <c r="CM142" s="19">
        <v>124</v>
      </c>
      <c r="CN142" s="19">
        <v>124</v>
      </c>
      <c r="CO142" s="19">
        <v>124.8</v>
      </c>
      <c r="CP142" s="19">
        <v>126.5</v>
      </c>
      <c r="CQ142" s="19">
        <v>126.5</v>
      </c>
      <c r="CR142" s="19">
        <v>126.5</v>
      </c>
      <c r="CS142" s="19">
        <v>126.5</v>
      </c>
      <c r="CT142" s="19">
        <v>126.5</v>
      </c>
      <c r="CU142" s="19">
        <v>126.5</v>
      </c>
      <c r="CV142" s="19">
        <v>126.5</v>
      </c>
      <c r="CW142" s="19">
        <v>126.4</v>
      </c>
      <c r="CX142" s="19">
        <v>126.4</v>
      </c>
      <c r="CY142" s="19">
        <v>126.4</v>
      </c>
      <c r="CZ142" s="19">
        <v>126.4</v>
      </c>
      <c r="DA142" s="19">
        <v>126.4</v>
      </c>
      <c r="DB142" s="19">
        <v>126.4</v>
      </c>
      <c r="DC142" s="19">
        <v>126.5</v>
      </c>
      <c r="DD142" s="19">
        <v>127</v>
      </c>
      <c r="DE142" s="19">
        <v>127</v>
      </c>
      <c r="DF142" s="19">
        <v>126.9</v>
      </c>
      <c r="DG142" s="19">
        <v>126.9</v>
      </c>
      <c r="DH142" s="19">
        <v>127.3</v>
      </c>
      <c r="DI142" s="19">
        <v>127.3</v>
      </c>
      <c r="DJ142" s="19">
        <v>127.3</v>
      </c>
      <c r="DK142" s="19">
        <v>127.5</v>
      </c>
      <c r="DL142" s="19">
        <v>127.7</v>
      </c>
      <c r="DM142" s="19">
        <v>127.7</v>
      </c>
      <c r="DN142" s="19">
        <v>128.9</v>
      </c>
      <c r="DO142" s="19">
        <v>130.4</v>
      </c>
      <c r="DP142" s="19">
        <v>130.9</v>
      </c>
      <c r="DQ142" s="19">
        <v>130.9</v>
      </c>
      <c r="DR142" s="19">
        <v>130.9</v>
      </c>
      <c r="DS142" s="19">
        <v>130.9</v>
      </c>
      <c r="DT142" s="19">
        <v>130.9</v>
      </c>
      <c r="DU142" s="19">
        <v>130.9</v>
      </c>
      <c r="DV142" s="19">
        <v>130.9</v>
      </c>
      <c r="DW142" s="19">
        <v>130.9</v>
      </c>
    </row>
    <row r="143" spans="1:127">
      <c r="A143" s="17" t="s">
        <v>879</v>
      </c>
      <c r="B143" s="17" t="s">
        <v>880</v>
      </c>
      <c r="C143" s="18">
        <v>0.64702999999999999</v>
      </c>
      <c r="D143" s="19">
        <v>100</v>
      </c>
      <c r="E143" s="19">
        <v>100</v>
      </c>
      <c r="F143" s="19">
        <v>100</v>
      </c>
      <c r="G143" s="19">
        <v>100</v>
      </c>
      <c r="H143" s="19">
        <v>100</v>
      </c>
      <c r="I143" s="19">
        <v>100</v>
      </c>
      <c r="J143" s="19">
        <v>100</v>
      </c>
      <c r="K143" s="19">
        <v>100</v>
      </c>
      <c r="L143" s="19">
        <v>100</v>
      </c>
      <c r="M143" s="19">
        <v>100</v>
      </c>
      <c r="N143" s="19">
        <v>100</v>
      </c>
      <c r="O143" s="19">
        <v>100</v>
      </c>
      <c r="P143" s="19">
        <v>100</v>
      </c>
      <c r="Q143" s="19">
        <v>100</v>
      </c>
      <c r="R143" s="19">
        <v>101.4</v>
      </c>
      <c r="S143" s="19">
        <v>101.4</v>
      </c>
      <c r="T143" s="19">
        <v>101.4</v>
      </c>
      <c r="U143" s="19">
        <v>101.4</v>
      </c>
      <c r="V143" s="19">
        <v>101.4</v>
      </c>
      <c r="W143" s="19">
        <v>101.4</v>
      </c>
      <c r="X143" s="19">
        <v>101.4</v>
      </c>
      <c r="Y143" s="19">
        <v>101.4</v>
      </c>
      <c r="Z143" s="19">
        <v>101.4</v>
      </c>
      <c r="AA143" s="19">
        <v>101.4</v>
      </c>
      <c r="AB143" s="19">
        <v>101.4</v>
      </c>
      <c r="AC143" s="19">
        <v>101.4</v>
      </c>
      <c r="AD143" s="19">
        <v>101.4</v>
      </c>
      <c r="AE143" s="19">
        <v>101.4</v>
      </c>
      <c r="AF143" s="19">
        <v>101.4</v>
      </c>
      <c r="AG143" s="19">
        <v>101.4</v>
      </c>
      <c r="AH143" s="19">
        <v>101.4</v>
      </c>
      <c r="AI143" s="19">
        <v>101.4</v>
      </c>
      <c r="AJ143" s="19">
        <v>101.4</v>
      </c>
      <c r="AK143" s="19">
        <v>101.4</v>
      </c>
      <c r="AL143" s="19">
        <v>101.4</v>
      </c>
      <c r="AM143" s="19">
        <v>101.4</v>
      </c>
      <c r="AN143" s="19">
        <v>101.4</v>
      </c>
      <c r="AO143" s="19">
        <v>101.4</v>
      </c>
      <c r="AP143" s="19">
        <v>101.4</v>
      </c>
      <c r="AQ143" s="19">
        <v>101.4</v>
      </c>
      <c r="AR143" s="19">
        <v>101.4</v>
      </c>
      <c r="AS143" s="19">
        <v>101.4</v>
      </c>
      <c r="AT143" s="19">
        <v>101.4</v>
      </c>
      <c r="AU143" s="19">
        <v>101.4</v>
      </c>
      <c r="AV143" s="19">
        <v>101.4</v>
      </c>
      <c r="AW143" s="19">
        <v>101.4</v>
      </c>
      <c r="AX143" s="19">
        <v>101.4</v>
      </c>
      <c r="AY143" s="19">
        <v>101.4</v>
      </c>
      <c r="AZ143" s="19">
        <v>101.4</v>
      </c>
      <c r="BA143" s="19">
        <v>101.4</v>
      </c>
      <c r="BB143" s="19">
        <v>101.4</v>
      </c>
      <c r="BC143" s="19">
        <v>101.4</v>
      </c>
      <c r="BD143" s="19">
        <v>101.4</v>
      </c>
      <c r="BE143" s="19">
        <v>101.4</v>
      </c>
      <c r="BF143" s="19">
        <v>101.4</v>
      </c>
      <c r="BG143" s="19">
        <v>101.4</v>
      </c>
      <c r="BH143" s="19">
        <v>101.4</v>
      </c>
      <c r="BI143" s="19">
        <v>123.1</v>
      </c>
      <c r="BJ143" s="19">
        <v>130.80000000000001</v>
      </c>
      <c r="BK143" s="19">
        <v>131.5</v>
      </c>
      <c r="BL143" s="19">
        <v>135.5</v>
      </c>
      <c r="BM143" s="19">
        <v>135.5</v>
      </c>
      <c r="BN143" s="19">
        <v>135.5</v>
      </c>
      <c r="BO143" s="19">
        <v>135.5</v>
      </c>
      <c r="BP143" s="19">
        <v>135.5</v>
      </c>
      <c r="BQ143" s="19">
        <v>135.5</v>
      </c>
      <c r="BR143" s="19">
        <v>135.5</v>
      </c>
      <c r="BS143" s="19">
        <v>133.6</v>
      </c>
      <c r="BT143" s="19">
        <v>131.69999999999999</v>
      </c>
      <c r="BU143" s="19">
        <v>131.69999999999999</v>
      </c>
      <c r="BV143" s="19">
        <v>131.69999999999999</v>
      </c>
      <c r="BW143" s="19">
        <v>131.69999999999999</v>
      </c>
      <c r="BX143" s="19">
        <v>132</v>
      </c>
      <c r="BY143" s="19">
        <v>132</v>
      </c>
      <c r="BZ143" s="19">
        <v>132</v>
      </c>
      <c r="CA143" s="19">
        <v>132</v>
      </c>
      <c r="CB143" s="19">
        <v>132</v>
      </c>
      <c r="CC143" s="19">
        <v>132.80000000000001</v>
      </c>
      <c r="CD143" s="19">
        <v>133.30000000000001</v>
      </c>
      <c r="CE143" s="19">
        <v>133.30000000000001</v>
      </c>
      <c r="CF143" s="19">
        <v>133.30000000000001</v>
      </c>
      <c r="CG143" s="19">
        <v>133.9</v>
      </c>
      <c r="CH143" s="19">
        <v>133.9</v>
      </c>
      <c r="CI143" s="19">
        <v>133.9</v>
      </c>
      <c r="CJ143" s="19">
        <v>133.9</v>
      </c>
      <c r="CK143" s="19">
        <v>133.9</v>
      </c>
      <c r="CL143" s="19">
        <v>133.9</v>
      </c>
      <c r="CM143" s="19">
        <v>133.9</v>
      </c>
      <c r="CN143" s="19">
        <v>133.9</v>
      </c>
      <c r="CO143" s="19">
        <v>136.5</v>
      </c>
      <c r="CP143" s="19">
        <v>141.9</v>
      </c>
      <c r="CQ143" s="19">
        <v>141.9</v>
      </c>
      <c r="CR143" s="19">
        <v>141.9</v>
      </c>
      <c r="CS143" s="19">
        <v>141.9</v>
      </c>
      <c r="CT143" s="19">
        <v>141.9</v>
      </c>
      <c r="CU143" s="19">
        <v>141.9</v>
      </c>
      <c r="CV143" s="19">
        <v>141.9</v>
      </c>
      <c r="CW143" s="19">
        <v>141.6</v>
      </c>
      <c r="CX143" s="19">
        <v>141.6</v>
      </c>
      <c r="CY143" s="19">
        <v>141.6</v>
      </c>
      <c r="CZ143" s="19">
        <v>141.6</v>
      </c>
      <c r="DA143" s="19">
        <v>141.6</v>
      </c>
      <c r="DB143" s="19">
        <v>141.69999999999999</v>
      </c>
      <c r="DC143" s="19">
        <v>141.9</v>
      </c>
      <c r="DD143" s="19">
        <v>141.9</v>
      </c>
      <c r="DE143" s="19">
        <v>141.9</v>
      </c>
      <c r="DF143" s="19">
        <v>141.9</v>
      </c>
      <c r="DG143" s="19">
        <v>141.9</v>
      </c>
      <c r="DH143" s="19">
        <v>141.9</v>
      </c>
      <c r="DI143" s="19">
        <v>141.9</v>
      </c>
      <c r="DJ143" s="19">
        <v>141.9</v>
      </c>
      <c r="DK143" s="19">
        <v>142.5</v>
      </c>
      <c r="DL143" s="19">
        <v>143.4</v>
      </c>
      <c r="DM143" s="19">
        <v>143.4</v>
      </c>
      <c r="DN143" s="19">
        <v>143.4</v>
      </c>
      <c r="DO143" s="19">
        <v>143.4</v>
      </c>
      <c r="DP143" s="19">
        <v>143.4</v>
      </c>
      <c r="DQ143" s="19">
        <v>143.4</v>
      </c>
      <c r="DR143" s="19">
        <v>143.4</v>
      </c>
      <c r="DS143" s="19">
        <v>143.4</v>
      </c>
      <c r="DT143" s="19">
        <v>143.4</v>
      </c>
      <c r="DU143" s="19">
        <v>143.4</v>
      </c>
      <c r="DV143" s="19">
        <v>143.4</v>
      </c>
      <c r="DW143" s="19">
        <v>143.4</v>
      </c>
    </row>
    <row r="144" spans="1:127">
      <c r="A144" s="17" t="s">
        <v>881</v>
      </c>
      <c r="B144" s="17" t="s">
        <v>882</v>
      </c>
      <c r="C144" s="18">
        <v>0.64702999999999999</v>
      </c>
      <c r="D144" s="19">
        <v>100</v>
      </c>
      <c r="E144" s="19">
        <v>100</v>
      </c>
      <c r="F144" s="19">
        <v>100</v>
      </c>
      <c r="G144" s="19">
        <v>100</v>
      </c>
      <c r="H144" s="19">
        <v>100</v>
      </c>
      <c r="I144" s="19">
        <v>100</v>
      </c>
      <c r="J144" s="19">
        <v>100</v>
      </c>
      <c r="K144" s="19">
        <v>100</v>
      </c>
      <c r="L144" s="19">
        <v>100</v>
      </c>
      <c r="M144" s="19">
        <v>100</v>
      </c>
      <c r="N144" s="19">
        <v>100</v>
      </c>
      <c r="O144" s="19">
        <v>100</v>
      </c>
      <c r="P144" s="19">
        <v>100</v>
      </c>
      <c r="Q144" s="19">
        <v>100</v>
      </c>
      <c r="R144" s="19">
        <v>101.4</v>
      </c>
      <c r="S144" s="19">
        <v>101.4</v>
      </c>
      <c r="T144" s="19">
        <v>101.4</v>
      </c>
      <c r="U144" s="19">
        <v>101.4</v>
      </c>
      <c r="V144" s="19">
        <v>101.4</v>
      </c>
      <c r="W144" s="19">
        <v>101.4</v>
      </c>
      <c r="X144" s="19">
        <v>101.4</v>
      </c>
      <c r="Y144" s="19">
        <v>101.4</v>
      </c>
      <c r="Z144" s="19">
        <v>101.4</v>
      </c>
      <c r="AA144" s="19">
        <v>101.4</v>
      </c>
      <c r="AB144" s="19">
        <v>101.4</v>
      </c>
      <c r="AC144" s="19">
        <v>101.4</v>
      </c>
      <c r="AD144" s="19">
        <v>101.4</v>
      </c>
      <c r="AE144" s="19">
        <v>101.4</v>
      </c>
      <c r="AF144" s="19">
        <v>101.4</v>
      </c>
      <c r="AG144" s="19">
        <v>101.4</v>
      </c>
      <c r="AH144" s="19">
        <v>101.4</v>
      </c>
      <c r="AI144" s="19">
        <v>101.4</v>
      </c>
      <c r="AJ144" s="19">
        <v>101.4</v>
      </c>
      <c r="AK144" s="19">
        <v>101.4</v>
      </c>
      <c r="AL144" s="19">
        <v>101.4</v>
      </c>
      <c r="AM144" s="19">
        <v>101.4</v>
      </c>
      <c r="AN144" s="19">
        <v>101.4</v>
      </c>
      <c r="AO144" s="19">
        <v>101.4</v>
      </c>
      <c r="AP144" s="19">
        <v>101.4</v>
      </c>
      <c r="AQ144" s="19">
        <v>101.4</v>
      </c>
      <c r="AR144" s="19">
        <v>101.4</v>
      </c>
      <c r="AS144" s="19">
        <v>101.4</v>
      </c>
      <c r="AT144" s="19">
        <v>101.4</v>
      </c>
      <c r="AU144" s="19">
        <v>101.4</v>
      </c>
      <c r="AV144" s="19">
        <v>101.4</v>
      </c>
      <c r="AW144" s="19">
        <v>101.4</v>
      </c>
      <c r="AX144" s="19">
        <v>101.4</v>
      </c>
      <c r="AY144" s="19">
        <v>101.4</v>
      </c>
      <c r="AZ144" s="19">
        <v>101.4</v>
      </c>
      <c r="BA144" s="19">
        <v>101.4</v>
      </c>
      <c r="BB144" s="19">
        <v>101.4</v>
      </c>
      <c r="BC144" s="19">
        <v>101.4</v>
      </c>
      <c r="BD144" s="19">
        <v>101.4</v>
      </c>
      <c r="BE144" s="19">
        <v>101.4</v>
      </c>
      <c r="BF144" s="19">
        <v>101.4</v>
      </c>
      <c r="BG144" s="19">
        <v>101.4</v>
      </c>
      <c r="BH144" s="19">
        <v>101.4</v>
      </c>
      <c r="BI144" s="19">
        <v>123.1</v>
      </c>
      <c r="BJ144" s="19">
        <v>130.80000000000001</v>
      </c>
      <c r="BK144" s="19">
        <v>131.5</v>
      </c>
      <c r="BL144" s="19">
        <v>135.5</v>
      </c>
      <c r="BM144" s="19">
        <v>135.5</v>
      </c>
      <c r="BN144" s="19">
        <v>135.5</v>
      </c>
      <c r="BO144" s="19">
        <v>135.5</v>
      </c>
      <c r="BP144" s="19">
        <v>135.5</v>
      </c>
      <c r="BQ144" s="19">
        <v>135.5</v>
      </c>
      <c r="BR144" s="19">
        <v>135.5</v>
      </c>
      <c r="BS144" s="19">
        <v>133.6</v>
      </c>
      <c r="BT144" s="19">
        <v>131.69999999999999</v>
      </c>
      <c r="BU144" s="19">
        <v>131.69999999999999</v>
      </c>
      <c r="BV144" s="19">
        <v>131.69999999999999</v>
      </c>
      <c r="BW144" s="19">
        <v>131.69999999999999</v>
      </c>
      <c r="BX144" s="19">
        <v>132</v>
      </c>
      <c r="BY144" s="19">
        <v>132</v>
      </c>
      <c r="BZ144" s="19">
        <v>132</v>
      </c>
      <c r="CA144" s="19">
        <v>132</v>
      </c>
      <c r="CB144" s="19">
        <v>132</v>
      </c>
      <c r="CC144" s="19">
        <v>132.80000000000001</v>
      </c>
      <c r="CD144" s="19">
        <v>133.30000000000001</v>
      </c>
      <c r="CE144" s="19">
        <v>133.30000000000001</v>
      </c>
      <c r="CF144" s="19">
        <v>133.30000000000001</v>
      </c>
      <c r="CG144" s="19">
        <v>133.9</v>
      </c>
      <c r="CH144" s="19">
        <v>133.9</v>
      </c>
      <c r="CI144" s="19">
        <v>133.9</v>
      </c>
      <c r="CJ144" s="19">
        <v>133.9</v>
      </c>
      <c r="CK144" s="19">
        <v>133.9</v>
      </c>
      <c r="CL144" s="19">
        <v>133.9</v>
      </c>
      <c r="CM144" s="19">
        <v>133.9</v>
      </c>
      <c r="CN144" s="19">
        <v>133.9</v>
      </c>
      <c r="CO144" s="19">
        <v>136.5</v>
      </c>
      <c r="CP144" s="19">
        <v>141.9</v>
      </c>
      <c r="CQ144" s="19">
        <v>141.9</v>
      </c>
      <c r="CR144" s="19">
        <v>141.9</v>
      </c>
      <c r="CS144" s="19">
        <v>141.9</v>
      </c>
      <c r="CT144" s="19">
        <v>141.9</v>
      </c>
      <c r="CU144" s="19">
        <v>141.9</v>
      </c>
      <c r="CV144" s="19">
        <v>141.9</v>
      </c>
      <c r="CW144" s="19">
        <v>141.6</v>
      </c>
      <c r="CX144" s="19">
        <v>141.6</v>
      </c>
      <c r="CY144" s="19">
        <v>141.6</v>
      </c>
      <c r="CZ144" s="19">
        <v>141.6</v>
      </c>
      <c r="DA144" s="19">
        <v>141.6</v>
      </c>
      <c r="DB144" s="19">
        <v>141.69999999999999</v>
      </c>
      <c r="DC144" s="19">
        <v>141.9</v>
      </c>
      <c r="DD144" s="19">
        <v>141.9</v>
      </c>
      <c r="DE144" s="19">
        <v>141.9</v>
      </c>
      <c r="DF144" s="19">
        <v>141.9</v>
      </c>
      <c r="DG144" s="19">
        <v>141.9</v>
      </c>
      <c r="DH144" s="19">
        <v>141.9</v>
      </c>
      <c r="DI144" s="19">
        <v>141.9</v>
      </c>
      <c r="DJ144" s="19">
        <v>141.9</v>
      </c>
      <c r="DK144" s="19">
        <v>142.5</v>
      </c>
      <c r="DL144" s="19">
        <v>143.4</v>
      </c>
      <c r="DM144" s="19">
        <v>143.4</v>
      </c>
      <c r="DN144" s="19">
        <v>143.4</v>
      </c>
      <c r="DO144" s="19">
        <v>143.4</v>
      </c>
      <c r="DP144" s="19">
        <v>143.4</v>
      </c>
      <c r="DQ144" s="19">
        <v>143.4</v>
      </c>
      <c r="DR144" s="19">
        <v>143.4</v>
      </c>
      <c r="DS144" s="19">
        <v>143.4</v>
      </c>
      <c r="DT144" s="19">
        <v>143.4</v>
      </c>
      <c r="DU144" s="19">
        <v>143.4</v>
      </c>
      <c r="DV144" s="19">
        <v>143.4</v>
      </c>
      <c r="DW144" s="19">
        <v>143.4</v>
      </c>
    </row>
    <row r="145" spans="1:127">
      <c r="A145" s="17" t="s">
        <v>883</v>
      </c>
      <c r="B145" s="17" t="s">
        <v>884</v>
      </c>
      <c r="C145" s="18">
        <v>1.40097</v>
      </c>
      <c r="D145" s="19">
        <v>100.8</v>
      </c>
      <c r="E145" s="19">
        <v>100.8</v>
      </c>
      <c r="F145" s="19">
        <v>102</v>
      </c>
      <c r="G145" s="19">
        <v>103.9</v>
      </c>
      <c r="H145" s="19">
        <v>103.9</v>
      </c>
      <c r="I145" s="19">
        <v>103.9</v>
      </c>
      <c r="J145" s="19">
        <v>103.9</v>
      </c>
      <c r="K145" s="19">
        <v>103.9</v>
      </c>
      <c r="L145" s="19">
        <v>103.9</v>
      </c>
      <c r="M145" s="19">
        <v>103.9</v>
      </c>
      <c r="N145" s="19">
        <v>103.9</v>
      </c>
      <c r="O145" s="19">
        <v>103.9</v>
      </c>
      <c r="P145" s="19">
        <v>103.9</v>
      </c>
      <c r="Q145" s="19">
        <v>103.9</v>
      </c>
      <c r="R145" s="19">
        <v>106.2</v>
      </c>
      <c r="S145" s="19">
        <v>106.2</v>
      </c>
      <c r="T145" s="19">
        <v>106.2</v>
      </c>
      <c r="U145" s="19">
        <v>106.2</v>
      </c>
      <c r="V145" s="19">
        <v>106.2</v>
      </c>
      <c r="W145" s="19">
        <v>106.2</v>
      </c>
      <c r="X145" s="19">
        <v>107.9</v>
      </c>
      <c r="Y145" s="19">
        <v>109.6</v>
      </c>
      <c r="Z145" s="19">
        <v>109.6</v>
      </c>
      <c r="AA145" s="19">
        <v>109.6</v>
      </c>
      <c r="AB145" s="19">
        <v>109.6</v>
      </c>
      <c r="AC145" s="19">
        <v>109.6</v>
      </c>
      <c r="AD145" s="19">
        <v>109.6</v>
      </c>
      <c r="AE145" s="19">
        <v>109.6</v>
      </c>
      <c r="AF145" s="19">
        <v>109.6</v>
      </c>
      <c r="AG145" s="19">
        <v>109.6</v>
      </c>
      <c r="AH145" s="19">
        <v>109.6</v>
      </c>
      <c r="AI145" s="19">
        <v>109.6</v>
      </c>
      <c r="AJ145" s="19">
        <v>109.6</v>
      </c>
      <c r="AK145" s="19">
        <v>109.6</v>
      </c>
      <c r="AL145" s="19">
        <v>109.6</v>
      </c>
      <c r="AM145" s="19">
        <v>109.6</v>
      </c>
      <c r="AN145" s="19">
        <v>109.6</v>
      </c>
      <c r="AO145" s="19">
        <v>109.6</v>
      </c>
      <c r="AP145" s="19">
        <v>109.6</v>
      </c>
      <c r="AQ145" s="19">
        <v>109.6</v>
      </c>
      <c r="AR145" s="19">
        <v>109.6</v>
      </c>
      <c r="AS145" s="19">
        <v>109.6</v>
      </c>
      <c r="AT145" s="19">
        <v>109.6</v>
      </c>
      <c r="AU145" s="19">
        <v>109.6</v>
      </c>
      <c r="AV145" s="19">
        <v>109.6</v>
      </c>
      <c r="AW145" s="19">
        <v>109.6</v>
      </c>
      <c r="AX145" s="19">
        <v>109.6</v>
      </c>
      <c r="AY145" s="19">
        <v>109.6</v>
      </c>
      <c r="AZ145" s="19">
        <v>109.6</v>
      </c>
      <c r="BA145" s="19">
        <v>109.6</v>
      </c>
      <c r="BB145" s="19">
        <v>110.7</v>
      </c>
      <c r="BC145" s="19">
        <v>110.7</v>
      </c>
      <c r="BD145" s="19">
        <v>110.7</v>
      </c>
      <c r="BE145" s="19">
        <v>110.7</v>
      </c>
      <c r="BF145" s="19">
        <v>110.7</v>
      </c>
      <c r="BG145" s="19">
        <v>110.7</v>
      </c>
      <c r="BH145" s="19">
        <v>110.7</v>
      </c>
      <c r="BI145" s="19">
        <v>110.7</v>
      </c>
      <c r="BJ145" s="19">
        <v>110.7</v>
      </c>
      <c r="BK145" s="19">
        <v>110.7</v>
      </c>
      <c r="BL145" s="19">
        <v>110.7</v>
      </c>
      <c r="BM145" s="19">
        <v>110.7</v>
      </c>
      <c r="BN145" s="19">
        <v>110.7</v>
      </c>
      <c r="BO145" s="19">
        <v>110.7</v>
      </c>
      <c r="BP145" s="19">
        <v>110.7</v>
      </c>
      <c r="BQ145" s="19">
        <v>110.7</v>
      </c>
      <c r="BR145" s="19">
        <v>110.7</v>
      </c>
      <c r="BS145" s="19">
        <v>110.4</v>
      </c>
      <c r="BT145" s="19">
        <v>110.4</v>
      </c>
      <c r="BU145" s="19">
        <v>116.8</v>
      </c>
      <c r="BV145" s="19">
        <v>119</v>
      </c>
      <c r="BW145" s="19">
        <v>119</v>
      </c>
      <c r="BX145" s="19">
        <v>119</v>
      </c>
      <c r="BY145" s="19">
        <v>119</v>
      </c>
      <c r="BZ145" s="19">
        <v>119</v>
      </c>
      <c r="CA145" s="19">
        <v>119</v>
      </c>
      <c r="CB145" s="19">
        <v>119</v>
      </c>
      <c r="CC145" s="19">
        <v>119</v>
      </c>
      <c r="CD145" s="19">
        <v>119</v>
      </c>
      <c r="CE145" s="19">
        <v>119</v>
      </c>
      <c r="CF145" s="19">
        <v>119</v>
      </c>
      <c r="CG145" s="19">
        <v>119</v>
      </c>
      <c r="CH145" s="19">
        <v>119</v>
      </c>
      <c r="CI145" s="19">
        <v>119</v>
      </c>
      <c r="CJ145" s="19">
        <v>119</v>
      </c>
      <c r="CK145" s="19">
        <v>119</v>
      </c>
      <c r="CL145" s="19">
        <v>119</v>
      </c>
      <c r="CM145" s="19">
        <v>119</v>
      </c>
      <c r="CN145" s="19">
        <v>119</v>
      </c>
      <c r="CO145" s="19">
        <v>119</v>
      </c>
      <c r="CP145" s="19">
        <v>119</v>
      </c>
      <c r="CQ145" s="19">
        <v>119</v>
      </c>
      <c r="CR145" s="19">
        <v>119</v>
      </c>
      <c r="CS145" s="19">
        <v>119</v>
      </c>
      <c r="CT145" s="19">
        <v>119</v>
      </c>
      <c r="CU145" s="19">
        <v>119</v>
      </c>
      <c r="CV145" s="19">
        <v>119</v>
      </c>
      <c r="CW145" s="19">
        <v>119</v>
      </c>
      <c r="CX145" s="19">
        <v>119</v>
      </c>
      <c r="CY145" s="19">
        <v>119</v>
      </c>
      <c r="CZ145" s="19">
        <v>119</v>
      </c>
      <c r="DA145" s="19">
        <v>119</v>
      </c>
      <c r="DB145" s="19">
        <v>119</v>
      </c>
      <c r="DC145" s="19">
        <v>119</v>
      </c>
      <c r="DD145" s="19">
        <v>119.8</v>
      </c>
      <c r="DE145" s="19">
        <v>119.8</v>
      </c>
      <c r="DF145" s="19">
        <v>119.8</v>
      </c>
      <c r="DG145" s="19">
        <v>119.8</v>
      </c>
      <c r="DH145" s="19">
        <v>119.8</v>
      </c>
      <c r="DI145" s="19">
        <v>119.8</v>
      </c>
      <c r="DJ145" s="19">
        <v>119.8</v>
      </c>
      <c r="DK145" s="19">
        <v>119.8</v>
      </c>
      <c r="DL145" s="19">
        <v>119.8</v>
      </c>
      <c r="DM145" s="19">
        <v>119.8</v>
      </c>
      <c r="DN145" s="19">
        <v>119.8</v>
      </c>
      <c r="DO145" s="19">
        <v>119.8</v>
      </c>
      <c r="DP145" s="19">
        <v>119.8</v>
      </c>
      <c r="DQ145" s="19">
        <v>119.8</v>
      </c>
      <c r="DR145" s="19">
        <v>119.8</v>
      </c>
      <c r="DS145" s="19">
        <v>119.8</v>
      </c>
      <c r="DT145" s="19">
        <v>119.8</v>
      </c>
      <c r="DU145" s="19">
        <v>119.8</v>
      </c>
      <c r="DV145" s="19">
        <v>119.8</v>
      </c>
      <c r="DW145" s="19">
        <v>119.8</v>
      </c>
    </row>
    <row r="146" spans="1:127">
      <c r="A146" s="17" t="s">
        <v>885</v>
      </c>
      <c r="B146" s="17" t="s">
        <v>886</v>
      </c>
      <c r="C146" s="18">
        <v>0.49990000000000001</v>
      </c>
      <c r="D146" s="19">
        <v>105</v>
      </c>
      <c r="E146" s="19">
        <v>105</v>
      </c>
      <c r="F146" s="19">
        <v>105.3</v>
      </c>
      <c r="G146" s="19">
        <v>105.8</v>
      </c>
      <c r="H146" s="19">
        <v>105.8</v>
      </c>
      <c r="I146" s="19">
        <v>105.8</v>
      </c>
      <c r="J146" s="19">
        <v>105.8</v>
      </c>
      <c r="K146" s="19">
        <v>105.8</v>
      </c>
      <c r="L146" s="19">
        <v>105.8</v>
      </c>
      <c r="M146" s="19">
        <v>105.8</v>
      </c>
      <c r="N146" s="19">
        <v>105.8</v>
      </c>
      <c r="O146" s="19">
        <v>105.8</v>
      </c>
      <c r="P146" s="19">
        <v>105.8</v>
      </c>
      <c r="Q146" s="19">
        <v>105.8</v>
      </c>
      <c r="R146" s="19">
        <v>102.2</v>
      </c>
      <c r="S146" s="19">
        <v>102.2</v>
      </c>
      <c r="T146" s="19">
        <v>102.2</v>
      </c>
      <c r="U146" s="19">
        <v>102.2</v>
      </c>
      <c r="V146" s="19">
        <v>102.2</v>
      </c>
      <c r="W146" s="19">
        <v>102.2</v>
      </c>
      <c r="X146" s="19">
        <v>102.6</v>
      </c>
      <c r="Y146" s="19">
        <v>103</v>
      </c>
      <c r="Z146" s="19">
        <v>103</v>
      </c>
      <c r="AA146" s="19">
        <v>103</v>
      </c>
      <c r="AB146" s="19">
        <v>103</v>
      </c>
      <c r="AC146" s="19">
        <v>103</v>
      </c>
      <c r="AD146" s="19">
        <v>103</v>
      </c>
      <c r="AE146" s="19">
        <v>103</v>
      </c>
      <c r="AF146" s="19">
        <v>103</v>
      </c>
      <c r="AG146" s="19">
        <v>103</v>
      </c>
      <c r="AH146" s="19">
        <v>103</v>
      </c>
      <c r="AI146" s="19">
        <v>103</v>
      </c>
      <c r="AJ146" s="19">
        <v>103</v>
      </c>
      <c r="AK146" s="19">
        <v>103</v>
      </c>
      <c r="AL146" s="19">
        <v>103</v>
      </c>
      <c r="AM146" s="19">
        <v>103</v>
      </c>
      <c r="AN146" s="19">
        <v>103</v>
      </c>
      <c r="AO146" s="19">
        <v>103</v>
      </c>
      <c r="AP146" s="19">
        <v>103</v>
      </c>
      <c r="AQ146" s="19">
        <v>103</v>
      </c>
      <c r="AR146" s="19">
        <v>103</v>
      </c>
      <c r="AS146" s="19">
        <v>103</v>
      </c>
      <c r="AT146" s="19">
        <v>103</v>
      </c>
      <c r="AU146" s="19">
        <v>103</v>
      </c>
      <c r="AV146" s="19">
        <v>103</v>
      </c>
      <c r="AW146" s="19">
        <v>103</v>
      </c>
      <c r="AX146" s="19">
        <v>103</v>
      </c>
      <c r="AY146" s="19">
        <v>103</v>
      </c>
      <c r="AZ146" s="19">
        <v>103</v>
      </c>
      <c r="BA146" s="19">
        <v>103</v>
      </c>
      <c r="BB146" s="19">
        <v>88.6</v>
      </c>
      <c r="BC146" s="19">
        <v>88.6</v>
      </c>
      <c r="BD146" s="19">
        <v>88.6</v>
      </c>
      <c r="BE146" s="19">
        <v>88.6</v>
      </c>
      <c r="BF146" s="19">
        <v>88.6</v>
      </c>
      <c r="BG146" s="19">
        <v>88.6</v>
      </c>
      <c r="BH146" s="19">
        <v>88.6</v>
      </c>
      <c r="BI146" s="19">
        <v>88.6</v>
      </c>
      <c r="BJ146" s="19">
        <v>88.6</v>
      </c>
      <c r="BK146" s="19">
        <v>88.6</v>
      </c>
      <c r="BL146" s="19">
        <v>88.6</v>
      </c>
      <c r="BM146" s="19">
        <v>88.6</v>
      </c>
      <c r="BN146" s="19">
        <v>88.6</v>
      </c>
      <c r="BO146" s="19">
        <v>88.6</v>
      </c>
      <c r="BP146" s="19">
        <v>88.6</v>
      </c>
      <c r="BQ146" s="19">
        <v>88.6</v>
      </c>
      <c r="BR146" s="19">
        <v>88.6</v>
      </c>
      <c r="BS146" s="19">
        <v>87.9</v>
      </c>
      <c r="BT146" s="19">
        <v>87.9</v>
      </c>
      <c r="BU146" s="19">
        <v>87.6</v>
      </c>
      <c r="BV146" s="19">
        <v>87.6</v>
      </c>
      <c r="BW146" s="19">
        <v>87.6</v>
      </c>
      <c r="BX146" s="19">
        <v>87.6</v>
      </c>
      <c r="BY146" s="19">
        <v>87.6</v>
      </c>
      <c r="BZ146" s="19">
        <v>87.6</v>
      </c>
      <c r="CA146" s="19">
        <v>87.6</v>
      </c>
      <c r="CB146" s="19">
        <v>87.6</v>
      </c>
      <c r="CC146" s="19">
        <v>87.6</v>
      </c>
      <c r="CD146" s="19">
        <v>87.6</v>
      </c>
      <c r="CE146" s="19">
        <v>87.6</v>
      </c>
      <c r="CF146" s="19">
        <v>87.6</v>
      </c>
      <c r="CG146" s="19">
        <v>87.6</v>
      </c>
      <c r="CH146" s="19">
        <v>87.6</v>
      </c>
      <c r="CI146" s="19">
        <v>87.6</v>
      </c>
      <c r="CJ146" s="19">
        <v>87.6</v>
      </c>
      <c r="CK146" s="19">
        <v>87.6</v>
      </c>
      <c r="CL146" s="19">
        <v>87.6</v>
      </c>
      <c r="CM146" s="19">
        <v>87.6</v>
      </c>
      <c r="CN146" s="19">
        <v>87.6</v>
      </c>
      <c r="CO146" s="19">
        <v>87.6</v>
      </c>
      <c r="CP146" s="19">
        <v>87.6</v>
      </c>
      <c r="CQ146" s="19">
        <v>87.6</v>
      </c>
      <c r="CR146" s="19">
        <v>87.6</v>
      </c>
      <c r="CS146" s="19">
        <v>87.6</v>
      </c>
      <c r="CT146" s="19">
        <v>87.6</v>
      </c>
      <c r="CU146" s="19">
        <v>87.6</v>
      </c>
      <c r="CV146" s="19">
        <v>87.6</v>
      </c>
      <c r="CW146" s="19">
        <v>87.6</v>
      </c>
      <c r="CX146" s="19">
        <v>87.6</v>
      </c>
      <c r="CY146" s="19">
        <v>87.6</v>
      </c>
      <c r="CZ146" s="19">
        <v>87.6</v>
      </c>
      <c r="DA146" s="19">
        <v>87.6</v>
      </c>
      <c r="DB146" s="19">
        <v>87.6</v>
      </c>
      <c r="DC146" s="19">
        <v>87.6</v>
      </c>
      <c r="DD146" s="19">
        <v>87.8</v>
      </c>
      <c r="DE146" s="19">
        <v>87.8</v>
      </c>
      <c r="DF146" s="19">
        <v>87.8</v>
      </c>
      <c r="DG146" s="19">
        <v>87.8</v>
      </c>
      <c r="DH146" s="19">
        <v>87.8</v>
      </c>
      <c r="DI146" s="19">
        <v>87.8</v>
      </c>
      <c r="DJ146" s="19">
        <v>87.8</v>
      </c>
      <c r="DK146" s="19">
        <v>87.8</v>
      </c>
      <c r="DL146" s="19">
        <v>87.8</v>
      </c>
      <c r="DM146" s="19">
        <v>87.8</v>
      </c>
      <c r="DN146" s="19">
        <v>87.8</v>
      </c>
      <c r="DO146" s="19">
        <v>87.8</v>
      </c>
      <c r="DP146" s="19">
        <v>87.8</v>
      </c>
      <c r="DQ146" s="19">
        <v>87.8</v>
      </c>
      <c r="DR146" s="19">
        <v>87.8</v>
      </c>
      <c r="DS146" s="19">
        <v>87.8</v>
      </c>
      <c r="DT146" s="19">
        <v>87.8</v>
      </c>
      <c r="DU146" s="19">
        <v>87.8</v>
      </c>
      <c r="DV146" s="19">
        <v>87.8</v>
      </c>
      <c r="DW146" s="19">
        <v>87.8</v>
      </c>
    </row>
    <row r="147" spans="1:127">
      <c r="A147" s="17" t="s">
        <v>887</v>
      </c>
      <c r="B147" s="17" t="s">
        <v>888</v>
      </c>
      <c r="C147" s="18">
        <v>0.88904000000000005</v>
      </c>
      <c r="D147" s="19">
        <v>98.4</v>
      </c>
      <c r="E147" s="19">
        <v>98.4</v>
      </c>
      <c r="F147" s="19">
        <v>100.2</v>
      </c>
      <c r="G147" s="19">
        <v>102.8</v>
      </c>
      <c r="H147" s="19">
        <v>102.8</v>
      </c>
      <c r="I147" s="19">
        <v>102.8</v>
      </c>
      <c r="J147" s="19">
        <v>102.8</v>
      </c>
      <c r="K147" s="19">
        <v>102.8</v>
      </c>
      <c r="L147" s="19">
        <v>102.8</v>
      </c>
      <c r="M147" s="19">
        <v>102.8</v>
      </c>
      <c r="N147" s="19">
        <v>102.8</v>
      </c>
      <c r="O147" s="19">
        <v>102.8</v>
      </c>
      <c r="P147" s="19">
        <v>102.8</v>
      </c>
      <c r="Q147" s="19">
        <v>102.8</v>
      </c>
      <c r="R147" s="19">
        <v>108.4</v>
      </c>
      <c r="S147" s="19">
        <v>108.4</v>
      </c>
      <c r="T147" s="19">
        <v>108.4</v>
      </c>
      <c r="U147" s="19">
        <v>108.4</v>
      </c>
      <c r="V147" s="19">
        <v>108.4</v>
      </c>
      <c r="W147" s="19">
        <v>108.4</v>
      </c>
      <c r="X147" s="19">
        <v>110.8</v>
      </c>
      <c r="Y147" s="19">
        <v>113.3</v>
      </c>
      <c r="Z147" s="19">
        <v>113.3</v>
      </c>
      <c r="AA147" s="19">
        <v>113.3</v>
      </c>
      <c r="AB147" s="19">
        <v>113.3</v>
      </c>
      <c r="AC147" s="19">
        <v>113.3</v>
      </c>
      <c r="AD147" s="19">
        <v>113.3</v>
      </c>
      <c r="AE147" s="19">
        <v>113.3</v>
      </c>
      <c r="AF147" s="19">
        <v>113.3</v>
      </c>
      <c r="AG147" s="19">
        <v>113.3</v>
      </c>
      <c r="AH147" s="19">
        <v>113.3</v>
      </c>
      <c r="AI147" s="19">
        <v>113.3</v>
      </c>
      <c r="AJ147" s="19">
        <v>113.3</v>
      </c>
      <c r="AK147" s="19">
        <v>113.3</v>
      </c>
      <c r="AL147" s="19">
        <v>113.3</v>
      </c>
      <c r="AM147" s="19">
        <v>113.3</v>
      </c>
      <c r="AN147" s="19">
        <v>113.3</v>
      </c>
      <c r="AO147" s="19">
        <v>113.3</v>
      </c>
      <c r="AP147" s="19">
        <v>113.3</v>
      </c>
      <c r="AQ147" s="19">
        <v>113.3</v>
      </c>
      <c r="AR147" s="19">
        <v>113.3</v>
      </c>
      <c r="AS147" s="19">
        <v>113.3</v>
      </c>
      <c r="AT147" s="19">
        <v>113.3</v>
      </c>
      <c r="AU147" s="19">
        <v>113.3</v>
      </c>
      <c r="AV147" s="19">
        <v>113.3</v>
      </c>
      <c r="AW147" s="19">
        <v>113.3</v>
      </c>
      <c r="AX147" s="19">
        <v>113.3</v>
      </c>
      <c r="AY147" s="19">
        <v>113.3</v>
      </c>
      <c r="AZ147" s="19">
        <v>113.3</v>
      </c>
      <c r="BA147" s="19">
        <v>113.3</v>
      </c>
      <c r="BB147" s="19">
        <v>122.8</v>
      </c>
      <c r="BC147" s="19">
        <v>122.8</v>
      </c>
      <c r="BD147" s="19">
        <v>122.8</v>
      </c>
      <c r="BE147" s="19">
        <v>122.8</v>
      </c>
      <c r="BF147" s="19">
        <v>122.8</v>
      </c>
      <c r="BG147" s="19">
        <v>122.8</v>
      </c>
      <c r="BH147" s="19">
        <v>122.8</v>
      </c>
      <c r="BI147" s="19">
        <v>122.8</v>
      </c>
      <c r="BJ147" s="19">
        <v>122.8</v>
      </c>
      <c r="BK147" s="19">
        <v>122.8</v>
      </c>
      <c r="BL147" s="19">
        <v>122.8</v>
      </c>
      <c r="BM147" s="19">
        <v>122.8</v>
      </c>
      <c r="BN147" s="19">
        <v>122.8</v>
      </c>
      <c r="BO147" s="19">
        <v>122.8</v>
      </c>
      <c r="BP147" s="19">
        <v>122.8</v>
      </c>
      <c r="BQ147" s="19">
        <v>122.8</v>
      </c>
      <c r="BR147" s="19">
        <v>122.8</v>
      </c>
      <c r="BS147" s="19">
        <v>122.8</v>
      </c>
      <c r="BT147" s="19">
        <v>122.8</v>
      </c>
      <c r="BU147" s="19">
        <v>133.1</v>
      </c>
      <c r="BV147" s="19">
        <v>136.69999999999999</v>
      </c>
      <c r="BW147" s="19">
        <v>136.69999999999999</v>
      </c>
      <c r="BX147" s="19">
        <v>136.69999999999999</v>
      </c>
      <c r="BY147" s="19">
        <v>136.69999999999999</v>
      </c>
      <c r="BZ147" s="19">
        <v>136.69999999999999</v>
      </c>
      <c r="CA147" s="19">
        <v>136.69999999999999</v>
      </c>
      <c r="CB147" s="19">
        <v>136.69999999999999</v>
      </c>
      <c r="CC147" s="19">
        <v>136.69999999999999</v>
      </c>
      <c r="CD147" s="19">
        <v>136.69999999999999</v>
      </c>
      <c r="CE147" s="19">
        <v>136.69999999999999</v>
      </c>
      <c r="CF147" s="19">
        <v>136.69999999999999</v>
      </c>
      <c r="CG147" s="19">
        <v>136.69999999999999</v>
      </c>
      <c r="CH147" s="19">
        <v>136.69999999999999</v>
      </c>
      <c r="CI147" s="19">
        <v>136.69999999999999</v>
      </c>
      <c r="CJ147" s="19">
        <v>136.69999999999999</v>
      </c>
      <c r="CK147" s="19">
        <v>136.69999999999999</v>
      </c>
      <c r="CL147" s="19">
        <v>136.69999999999999</v>
      </c>
      <c r="CM147" s="19">
        <v>136.69999999999999</v>
      </c>
      <c r="CN147" s="19">
        <v>136.69999999999999</v>
      </c>
      <c r="CO147" s="19">
        <v>136.69999999999999</v>
      </c>
      <c r="CP147" s="19">
        <v>136.69999999999999</v>
      </c>
      <c r="CQ147" s="19">
        <v>136.69999999999999</v>
      </c>
      <c r="CR147" s="19">
        <v>136.69999999999999</v>
      </c>
      <c r="CS147" s="19">
        <v>136.69999999999999</v>
      </c>
      <c r="CT147" s="19">
        <v>136.69999999999999</v>
      </c>
      <c r="CU147" s="19">
        <v>136.69999999999999</v>
      </c>
      <c r="CV147" s="19">
        <v>136.69999999999999</v>
      </c>
      <c r="CW147" s="19">
        <v>136.69999999999999</v>
      </c>
      <c r="CX147" s="19">
        <v>136.69999999999999</v>
      </c>
      <c r="CY147" s="19">
        <v>136.69999999999999</v>
      </c>
      <c r="CZ147" s="19">
        <v>136.69999999999999</v>
      </c>
      <c r="DA147" s="19">
        <v>136.69999999999999</v>
      </c>
      <c r="DB147" s="19">
        <v>136.69999999999999</v>
      </c>
      <c r="DC147" s="19">
        <v>136.69999999999999</v>
      </c>
      <c r="DD147" s="19">
        <v>137.80000000000001</v>
      </c>
      <c r="DE147" s="19">
        <v>137.80000000000001</v>
      </c>
      <c r="DF147" s="19">
        <v>137.80000000000001</v>
      </c>
      <c r="DG147" s="19">
        <v>137.80000000000001</v>
      </c>
      <c r="DH147" s="19">
        <v>137.80000000000001</v>
      </c>
      <c r="DI147" s="19">
        <v>137.80000000000001</v>
      </c>
      <c r="DJ147" s="19">
        <v>137.80000000000001</v>
      </c>
      <c r="DK147" s="19">
        <v>137.80000000000001</v>
      </c>
      <c r="DL147" s="19">
        <v>137.80000000000001</v>
      </c>
      <c r="DM147" s="19">
        <v>137.80000000000001</v>
      </c>
      <c r="DN147" s="19">
        <v>137.80000000000001</v>
      </c>
      <c r="DO147" s="19">
        <v>137.80000000000001</v>
      </c>
      <c r="DP147" s="19">
        <v>137.80000000000001</v>
      </c>
      <c r="DQ147" s="19">
        <v>137.80000000000001</v>
      </c>
      <c r="DR147" s="19">
        <v>137.80000000000001</v>
      </c>
      <c r="DS147" s="19">
        <v>137.80000000000001</v>
      </c>
      <c r="DT147" s="19">
        <v>137.80000000000001</v>
      </c>
      <c r="DU147" s="19">
        <v>137.80000000000001</v>
      </c>
      <c r="DV147" s="19">
        <v>137.80000000000001</v>
      </c>
      <c r="DW147" s="19">
        <v>137.80000000000001</v>
      </c>
    </row>
    <row r="148" spans="1:127">
      <c r="A148" s="17" t="s">
        <v>889</v>
      </c>
      <c r="B148" s="17" t="s">
        <v>890</v>
      </c>
      <c r="C148" s="18">
        <v>1.2030000000000001E-2</v>
      </c>
      <c r="D148" s="19">
        <v>100</v>
      </c>
      <c r="E148" s="19">
        <v>100</v>
      </c>
      <c r="F148" s="19">
        <v>101.6</v>
      </c>
      <c r="G148" s="19">
        <v>104.2</v>
      </c>
      <c r="H148" s="19">
        <v>104.2</v>
      </c>
      <c r="I148" s="19">
        <v>104.2</v>
      </c>
      <c r="J148" s="19">
        <v>104.2</v>
      </c>
      <c r="K148" s="19">
        <v>104.2</v>
      </c>
      <c r="L148" s="19">
        <v>104.2</v>
      </c>
      <c r="M148" s="19">
        <v>104.2</v>
      </c>
      <c r="N148" s="19">
        <v>104.2</v>
      </c>
      <c r="O148" s="19">
        <v>104.2</v>
      </c>
      <c r="P148" s="19">
        <v>104.2</v>
      </c>
      <c r="Q148" s="19">
        <v>104.2</v>
      </c>
      <c r="R148" s="19">
        <v>110.4</v>
      </c>
      <c r="S148" s="19">
        <v>110.4</v>
      </c>
      <c r="T148" s="19">
        <v>110.4</v>
      </c>
      <c r="U148" s="19">
        <v>110.4</v>
      </c>
      <c r="V148" s="19">
        <v>110.4</v>
      </c>
      <c r="W148" s="19">
        <v>110.4</v>
      </c>
      <c r="X148" s="19">
        <v>112.9</v>
      </c>
      <c r="Y148" s="19">
        <v>115.4</v>
      </c>
      <c r="Z148" s="19">
        <v>115.4</v>
      </c>
      <c r="AA148" s="19">
        <v>115.4</v>
      </c>
      <c r="AB148" s="19">
        <v>115.4</v>
      </c>
      <c r="AC148" s="19">
        <v>115.4</v>
      </c>
      <c r="AD148" s="19">
        <v>115.4</v>
      </c>
      <c r="AE148" s="19">
        <v>115.4</v>
      </c>
      <c r="AF148" s="19">
        <v>115.4</v>
      </c>
      <c r="AG148" s="19">
        <v>115.4</v>
      </c>
      <c r="AH148" s="19">
        <v>115.4</v>
      </c>
      <c r="AI148" s="19">
        <v>115.4</v>
      </c>
      <c r="AJ148" s="19">
        <v>115.4</v>
      </c>
      <c r="AK148" s="19">
        <v>115.4</v>
      </c>
      <c r="AL148" s="19">
        <v>115.4</v>
      </c>
      <c r="AM148" s="19">
        <v>115.4</v>
      </c>
      <c r="AN148" s="19">
        <v>115.4</v>
      </c>
      <c r="AO148" s="19">
        <v>115.4</v>
      </c>
      <c r="AP148" s="19">
        <v>115.4</v>
      </c>
      <c r="AQ148" s="19">
        <v>115.4</v>
      </c>
      <c r="AR148" s="19">
        <v>115.4</v>
      </c>
      <c r="AS148" s="19">
        <v>115.4</v>
      </c>
      <c r="AT148" s="19">
        <v>115.4</v>
      </c>
      <c r="AU148" s="19">
        <v>115.4</v>
      </c>
      <c r="AV148" s="19">
        <v>115.4</v>
      </c>
      <c r="AW148" s="19">
        <v>115.4</v>
      </c>
      <c r="AX148" s="19">
        <v>115.4</v>
      </c>
      <c r="AY148" s="19">
        <v>115.4</v>
      </c>
      <c r="AZ148" s="19">
        <v>115.4</v>
      </c>
      <c r="BA148" s="19">
        <v>115.4</v>
      </c>
      <c r="BB148" s="19">
        <v>128.5</v>
      </c>
      <c r="BC148" s="19">
        <v>128.5</v>
      </c>
      <c r="BD148" s="19">
        <v>128.5</v>
      </c>
      <c r="BE148" s="19">
        <v>128.5</v>
      </c>
      <c r="BF148" s="19">
        <v>128.5</v>
      </c>
      <c r="BG148" s="19">
        <v>128.5</v>
      </c>
      <c r="BH148" s="19">
        <v>128.5</v>
      </c>
      <c r="BI148" s="19">
        <v>128.5</v>
      </c>
      <c r="BJ148" s="19">
        <v>128.5</v>
      </c>
      <c r="BK148" s="19">
        <v>128.5</v>
      </c>
      <c r="BL148" s="19">
        <v>128.5</v>
      </c>
      <c r="BM148" s="19">
        <v>128.5</v>
      </c>
      <c r="BN148" s="19">
        <v>128.5</v>
      </c>
      <c r="BO148" s="19">
        <v>128.5</v>
      </c>
      <c r="BP148" s="19">
        <v>128.5</v>
      </c>
      <c r="BQ148" s="19">
        <v>128.5</v>
      </c>
      <c r="BR148" s="19">
        <v>128.5</v>
      </c>
      <c r="BS148" s="19">
        <v>128.5</v>
      </c>
      <c r="BT148" s="19">
        <v>128.5</v>
      </c>
      <c r="BU148" s="19">
        <v>124.4</v>
      </c>
      <c r="BV148" s="19">
        <v>123.1</v>
      </c>
      <c r="BW148" s="19">
        <v>123.1</v>
      </c>
      <c r="BX148" s="19">
        <v>123.1</v>
      </c>
      <c r="BY148" s="19">
        <v>123.1</v>
      </c>
      <c r="BZ148" s="19">
        <v>123.1</v>
      </c>
      <c r="CA148" s="19">
        <v>123.1</v>
      </c>
      <c r="CB148" s="19">
        <v>123.1</v>
      </c>
      <c r="CC148" s="19">
        <v>123.1</v>
      </c>
      <c r="CD148" s="19">
        <v>123.1</v>
      </c>
      <c r="CE148" s="19">
        <v>123.1</v>
      </c>
      <c r="CF148" s="19">
        <v>123.1</v>
      </c>
      <c r="CG148" s="19">
        <v>123.1</v>
      </c>
      <c r="CH148" s="19">
        <v>123.1</v>
      </c>
      <c r="CI148" s="19">
        <v>123.1</v>
      </c>
      <c r="CJ148" s="19">
        <v>123.1</v>
      </c>
      <c r="CK148" s="19">
        <v>123.1</v>
      </c>
      <c r="CL148" s="19">
        <v>123.1</v>
      </c>
      <c r="CM148" s="19">
        <v>123.1</v>
      </c>
      <c r="CN148" s="19">
        <v>123.1</v>
      </c>
      <c r="CO148" s="19">
        <v>123.1</v>
      </c>
      <c r="CP148" s="19">
        <v>123.1</v>
      </c>
      <c r="CQ148" s="19">
        <v>123.1</v>
      </c>
      <c r="CR148" s="19">
        <v>123.1</v>
      </c>
      <c r="CS148" s="19">
        <v>123.1</v>
      </c>
      <c r="CT148" s="19">
        <v>123.1</v>
      </c>
      <c r="CU148" s="19">
        <v>123.1</v>
      </c>
      <c r="CV148" s="19">
        <v>123.1</v>
      </c>
      <c r="CW148" s="19">
        <v>123.1</v>
      </c>
      <c r="CX148" s="19">
        <v>123.1</v>
      </c>
      <c r="CY148" s="19">
        <v>123.1</v>
      </c>
      <c r="CZ148" s="19">
        <v>123.1</v>
      </c>
      <c r="DA148" s="19">
        <v>123.1</v>
      </c>
      <c r="DB148" s="19">
        <v>123.1</v>
      </c>
      <c r="DC148" s="19">
        <v>123.1</v>
      </c>
      <c r="DD148" s="19">
        <v>125.2</v>
      </c>
      <c r="DE148" s="19">
        <v>125.2</v>
      </c>
      <c r="DF148" s="19">
        <v>125.2</v>
      </c>
      <c r="DG148" s="19">
        <v>125.2</v>
      </c>
      <c r="DH148" s="19">
        <v>125.2</v>
      </c>
      <c r="DI148" s="19">
        <v>125.2</v>
      </c>
      <c r="DJ148" s="19">
        <v>125.2</v>
      </c>
      <c r="DK148" s="19">
        <v>125.2</v>
      </c>
      <c r="DL148" s="19">
        <v>125.2</v>
      </c>
      <c r="DM148" s="19">
        <v>125.2</v>
      </c>
      <c r="DN148" s="19">
        <v>125.2</v>
      </c>
      <c r="DO148" s="19">
        <v>125.2</v>
      </c>
      <c r="DP148" s="19">
        <v>125.2</v>
      </c>
      <c r="DQ148" s="19">
        <v>125.2</v>
      </c>
      <c r="DR148" s="19">
        <v>125.2</v>
      </c>
      <c r="DS148" s="19">
        <v>125.2</v>
      </c>
      <c r="DT148" s="19">
        <v>125.2</v>
      </c>
      <c r="DU148" s="19">
        <v>125.2</v>
      </c>
      <c r="DV148" s="19">
        <v>125.2</v>
      </c>
      <c r="DW148" s="19">
        <v>125.2</v>
      </c>
    </row>
    <row r="149" spans="1:127">
      <c r="A149" s="17" t="s">
        <v>891</v>
      </c>
      <c r="B149" s="17" t="s">
        <v>892</v>
      </c>
      <c r="C149" s="18">
        <v>9.0130000000000002E-2</v>
      </c>
      <c r="D149" s="19">
        <v>108.4</v>
      </c>
      <c r="E149" s="19">
        <v>98</v>
      </c>
      <c r="F149" s="19">
        <v>98</v>
      </c>
      <c r="G149" s="19">
        <v>98</v>
      </c>
      <c r="H149" s="19">
        <v>98</v>
      </c>
      <c r="I149" s="19">
        <v>98</v>
      </c>
      <c r="J149" s="19">
        <v>98</v>
      </c>
      <c r="K149" s="19">
        <v>98</v>
      </c>
      <c r="L149" s="19">
        <v>98</v>
      </c>
      <c r="M149" s="19">
        <v>98</v>
      </c>
      <c r="N149" s="19">
        <v>98</v>
      </c>
      <c r="O149" s="19">
        <v>98</v>
      </c>
      <c r="P149" s="19">
        <v>99.2</v>
      </c>
      <c r="Q149" s="19">
        <v>99.2</v>
      </c>
      <c r="R149" s="19">
        <v>99.2</v>
      </c>
      <c r="S149" s="19">
        <v>99.2</v>
      </c>
      <c r="T149" s="19">
        <v>99.2</v>
      </c>
      <c r="U149" s="19">
        <v>99.2</v>
      </c>
      <c r="V149" s="19">
        <v>99.2</v>
      </c>
      <c r="W149" s="19">
        <v>99.2</v>
      </c>
      <c r="X149" s="19">
        <v>99.2</v>
      </c>
      <c r="Y149" s="19">
        <v>99.2</v>
      </c>
      <c r="Z149" s="19">
        <v>99.2</v>
      </c>
      <c r="AA149" s="19">
        <v>99.2</v>
      </c>
      <c r="AB149" s="19">
        <v>99.2</v>
      </c>
      <c r="AC149" s="19">
        <v>99.2</v>
      </c>
      <c r="AD149" s="19">
        <v>99.2</v>
      </c>
      <c r="AE149" s="19">
        <v>99.2</v>
      </c>
      <c r="AF149" s="19">
        <v>99.2</v>
      </c>
      <c r="AG149" s="19">
        <v>99.2</v>
      </c>
      <c r="AH149" s="19">
        <v>99.2</v>
      </c>
      <c r="AI149" s="19">
        <v>99.2</v>
      </c>
      <c r="AJ149" s="19">
        <v>99.2</v>
      </c>
      <c r="AK149" s="19">
        <v>99.2</v>
      </c>
      <c r="AL149" s="19">
        <v>99.2</v>
      </c>
      <c r="AM149" s="19">
        <v>99.2</v>
      </c>
      <c r="AN149" s="19">
        <v>99.2</v>
      </c>
      <c r="AO149" s="19">
        <v>99.2</v>
      </c>
      <c r="AP149" s="19">
        <v>99.2</v>
      </c>
      <c r="AQ149" s="19">
        <v>99.2</v>
      </c>
      <c r="AR149" s="19">
        <v>92.5</v>
      </c>
      <c r="AS149" s="19">
        <v>92.5</v>
      </c>
      <c r="AT149" s="19">
        <v>92.5</v>
      </c>
      <c r="AU149" s="19">
        <v>92.5</v>
      </c>
      <c r="AV149" s="19">
        <v>92.5</v>
      </c>
      <c r="AW149" s="19">
        <v>92.5</v>
      </c>
      <c r="AX149" s="19">
        <v>92.5</v>
      </c>
      <c r="AY149" s="19">
        <v>92.5</v>
      </c>
      <c r="AZ149" s="19">
        <v>92.5</v>
      </c>
      <c r="BA149" s="19">
        <v>90.7</v>
      </c>
      <c r="BB149" s="19">
        <v>90.7</v>
      </c>
      <c r="BC149" s="19">
        <v>90.7</v>
      </c>
      <c r="BD149" s="19">
        <v>88.8</v>
      </c>
      <c r="BE149" s="19">
        <v>88.8</v>
      </c>
      <c r="BF149" s="19">
        <v>88.8</v>
      </c>
      <c r="BG149" s="19">
        <v>88.8</v>
      </c>
      <c r="BH149" s="19">
        <v>88.8</v>
      </c>
      <c r="BI149" s="19">
        <v>88.8</v>
      </c>
      <c r="BJ149" s="19">
        <v>89.9</v>
      </c>
      <c r="BK149" s="19">
        <v>95</v>
      </c>
      <c r="BL149" s="19">
        <v>95</v>
      </c>
      <c r="BM149" s="19">
        <v>95</v>
      </c>
      <c r="BN149" s="19">
        <v>95</v>
      </c>
      <c r="BO149" s="19">
        <v>95</v>
      </c>
      <c r="BP149" s="19">
        <v>95</v>
      </c>
      <c r="BQ149" s="19">
        <v>95</v>
      </c>
      <c r="BR149" s="19">
        <v>112.5</v>
      </c>
      <c r="BS149" s="19">
        <v>113.5</v>
      </c>
      <c r="BT149" s="19">
        <v>113.5</v>
      </c>
      <c r="BU149" s="19">
        <v>113.5</v>
      </c>
      <c r="BV149" s="19">
        <v>113.5</v>
      </c>
      <c r="BW149" s="19">
        <v>113.5</v>
      </c>
      <c r="BX149" s="19">
        <v>122.4</v>
      </c>
      <c r="BY149" s="19">
        <v>120</v>
      </c>
      <c r="BZ149" s="19">
        <v>120</v>
      </c>
      <c r="CA149" s="19">
        <v>120</v>
      </c>
      <c r="CB149" s="19">
        <v>120</v>
      </c>
      <c r="CC149" s="19">
        <v>120</v>
      </c>
      <c r="CD149" s="19">
        <v>120</v>
      </c>
      <c r="CE149" s="19">
        <v>120</v>
      </c>
      <c r="CF149" s="19">
        <v>120</v>
      </c>
      <c r="CG149" s="19">
        <v>120</v>
      </c>
      <c r="CH149" s="19">
        <v>120</v>
      </c>
      <c r="CI149" s="19">
        <v>121.2</v>
      </c>
      <c r="CJ149" s="19">
        <v>121.2</v>
      </c>
      <c r="CK149" s="19">
        <v>121.2</v>
      </c>
      <c r="CL149" s="19">
        <v>129.9</v>
      </c>
      <c r="CM149" s="19">
        <v>129.9</v>
      </c>
      <c r="CN149" s="19">
        <v>129.9</v>
      </c>
      <c r="CO149" s="19">
        <v>129.9</v>
      </c>
      <c r="CP149" s="19">
        <v>131.1</v>
      </c>
      <c r="CQ149" s="19">
        <v>131.1</v>
      </c>
      <c r="CR149" s="19">
        <v>131.1</v>
      </c>
      <c r="CS149" s="19">
        <v>131.1</v>
      </c>
      <c r="CT149" s="19">
        <v>131.1</v>
      </c>
      <c r="CU149" s="19">
        <v>131.1</v>
      </c>
      <c r="CV149" s="19">
        <v>131.1</v>
      </c>
      <c r="CW149" s="19">
        <v>131.1</v>
      </c>
      <c r="CX149" s="19">
        <v>131.1</v>
      </c>
      <c r="CY149" s="19">
        <v>131.1</v>
      </c>
      <c r="CZ149" s="19">
        <v>131.1</v>
      </c>
      <c r="DA149" s="19">
        <v>131.1</v>
      </c>
      <c r="DB149" s="19">
        <v>131.1</v>
      </c>
      <c r="DC149" s="19">
        <v>131.1</v>
      </c>
      <c r="DD149" s="19">
        <v>131.1</v>
      </c>
      <c r="DE149" s="19">
        <v>131.1</v>
      </c>
      <c r="DF149" s="19">
        <v>129.9</v>
      </c>
      <c r="DG149" s="19">
        <v>129.9</v>
      </c>
      <c r="DH149" s="19">
        <v>138.1</v>
      </c>
      <c r="DI149" s="19">
        <v>138.1</v>
      </c>
      <c r="DJ149" s="19">
        <v>138.1</v>
      </c>
      <c r="DK149" s="19">
        <v>138.1</v>
      </c>
      <c r="DL149" s="19">
        <v>138.1</v>
      </c>
      <c r="DM149" s="19">
        <v>138.1</v>
      </c>
      <c r="DN149" s="19">
        <v>166</v>
      </c>
      <c r="DO149" s="19">
        <v>200.5</v>
      </c>
      <c r="DP149" s="19">
        <v>212.6</v>
      </c>
      <c r="DQ149" s="19">
        <v>212.6</v>
      </c>
      <c r="DR149" s="19">
        <v>212.6</v>
      </c>
      <c r="DS149" s="19">
        <v>212.6</v>
      </c>
      <c r="DT149" s="19">
        <v>212.6</v>
      </c>
      <c r="DU149" s="19">
        <v>212.6</v>
      </c>
      <c r="DV149" s="19">
        <v>212.6</v>
      </c>
      <c r="DW149" s="19">
        <v>212.6</v>
      </c>
    </row>
    <row r="150" spans="1:127">
      <c r="A150" s="17" t="s">
        <v>893</v>
      </c>
      <c r="B150" s="17" t="s">
        <v>894</v>
      </c>
      <c r="C150" s="18">
        <v>9.0130000000000002E-2</v>
      </c>
      <c r="D150" s="19">
        <v>108.4</v>
      </c>
      <c r="E150" s="19">
        <v>98</v>
      </c>
      <c r="F150" s="19">
        <v>98</v>
      </c>
      <c r="G150" s="19">
        <v>98</v>
      </c>
      <c r="H150" s="19">
        <v>98</v>
      </c>
      <c r="I150" s="19">
        <v>98</v>
      </c>
      <c r="J150" s="19">
        <v>98</v>
      </c>
      <c r="K150" s="19">
        <v>98</v>
      </c>
      <c r="L150" s="19">
        <v>98</v>
      </c>
      <c r="M150" s="19">
        <v>98</v>
      </c>
      <c r="N150" s="19">
        <v>98</v>
      </c>
      <c r="O150" s="19">
        <v>98</v>
      </c>
      <c r="P150" s="19">
        <v>99.2</v>
      </c>
      <c r="Q150" s="19">
        <v>99.2</v>
      </c>
      <c r="R150" s="19">
        <v>99.2</v>
      </c>
      <c r="S150" s="19">
        <v>99.2</v>
      </c>
      <c r="T150" s="19">
        <v>99.2</v>
      </c>
      <c r="U150" s="19">
        <v>99.2</v>
      </c>
      <c r="V150" s="19">
        <v>99.2</v>
      </c>
      <c r="W150" s="19">
        <v>99.2</v>
      </c>
      <c r="X150" s="19">
        <v>99.2</v>
      </c>
      <c r="Y150" s="19">
        <v>99.2</v>
      </c>
      <c r="Z150" s="19">
        <v>99.2</v>
      </c>
      <c r="AA150" s="19">
        <v>99.2</v>
      </c>
      <c r="AB150" s="19">
        <v>99.2</v>
      </c>
      <c r="AC150" s="19">
        <v>99.2</v>
      </c>
      <c r="AD150" s="19">
        <v>99.2</v>
      </c>
      <c r="AE150" s="19">
        <v>99.2</v>
      </c>
      <c r="AF150" s="19">
        <v>99.2</v>
      </c>
      <c r="AG150" s="19">
        <v>99.2</v>
      </c>
      <c r="AH150" s="19">
        <v>99.2</v>
      </c>
      <c r="AI150" s="19">
        <v>99.2</v>
      </c>
      <c r="AJ150" s="19">
        <v>99.2</v>
      </c>
      <c r="AK150" s="19">
        <v>99.2</v>
      </c>
      <c r="AL150" s="19">
        <v>99.2</v>
      </c>
      <c r="AM150" s="19">
        <v>99.2</v>
      </c>
      <c r="AN150" s="19">
        <v>99.2</v>
      </c>
      <c r="AO150" s="19">
        <v>99.2</v>
      </c>
      <c r="AP150" s="19">
        <v>99.2</v>
      </c>
      <c r="AQ150" s="19">
        <v>99.2</v>
      </c>
      <c r="AR150" s="19">
        <v>92.5</v>
      </c>
      <c r="AS150" s="19">
        <v>92.5</v>
      </c>
      <c r="AT150" s="19">
        <v>92.5</v>
      </c>
      <c r="AU150" s="19">
        <v>92.5</v>
      </c>
      <c r="AV150" s="19">
        <v>92.5</v>
      </c>
      <c r="AW150" s="19">
        <v>92.5</v>
      </c>
      <c r="AX150" s="19">
        <v>92.5</v>
      </c>
      <c r="AY150" s="19">
        <v>92.5</v>
      </c>
      <c r="AZ150" s="19">
        <v>92.5</v>
      </c>
      <c r="BA150" s="19">
        <v>90.7</v>
      </c>
      <c r="BB150" s="19">
        <v>90.7</v>
      </c>
      <c r="BC150" s="19">
        <v>90.7</v>
      </c>
      <c r="BD150" s="19">
        <v>88.8</v>
      </c>
      <c r="BE150" s="19">
        <v>88.8</v>
      </c>
      <c r="BF150" s="19">
        <v>88.8</v>
      </c>
      <c r="BG150" s="19">
        <v>88.8</v>
      </c>
      <c r="BH150" s="19">
        <v>88.8</v>
      </c>
      <c r="BI150" s="19">
        <v>88.8</v>
      </c>
      <c r="BJ150" s="19">
        <v>89.9</v>
      </c>
      <c r="BK150" s="19">
        <v>95</v>
      </c>
      <c r="BL150" s="19">
        <v>95</v>
      </c>
      <c r="BM150" s="19">
        <v>95</v>
      </c>
      <c r="BN150" s="19">
        <v>95</v>
      </c>
      <c r="BO150" s="19">
        <v>95</v>
      </c>
      <c r="BP150" s="19">
        <v>95</v>
      </c>
      <c r="BQ150" s="19">
        <v>95</v>
      </c>
      <c r="BR150" s="19">
        <v>112.5</v>
      </c>
      <c r="BS150" s="19">
        <v>113.5</v>
      </c>
      <c r="BT150" s="19">
        <v>113.5</v>
      </c>
      <c r="BU150" s="19">
        <v>113.5</v>
      </c>
      <c r="BV150" s="19">
        <v>113.5</v>
      </c>
      <c r="BW150" s="19">
        <v>113.5</v>
      </c>
      <c r="BX150" s="19">
        <v>122.4</v>
      </c>
      <c r="BY150" s="19">
        <v>120</v>
      </c>
      <c r="BZ150" s="19">
        <v>120</v>
      </c>
      <c r="CA150" s="19">
        <v>120</v>
      </c>
      <c r="CB150" s="19">
        <v>120</v>
      </c>
      <c r="CC150" s="19">
        <v>120</v>
      </c>
      <c r="CD150" s="19">
        <v>120</v>
      </c>
      <c r="CE150" s="19">
        <v>120</v>
      </c>
      <c r="CF150" s="19">
        <v>120</v>
      </c>
      <c r="CG150" s="19">
        <v>120</v>
      </c>
      <c r="CH150" s="19">
        <v>120</v>
      </c>
      <c r="CI150" s="19">
        <v>121.2</v>
      </c>
      <c r="CJ150" s="19">
        <v>121.2</v>
      </c>
      <c r="CK150" s="19">
        <v>121.2</v>
      </c>
      <c r="CL150" s="19">
        <v>129.9</v>
      </c>
      <c r="CM150" s="19">
        <v>129.9</v>
      </c>
      <c r="CN150" s="19">
        <v>129.9</v>
      </c>
      <c r="CO150" s="19">
        <v>129.9</v>
      </c>
      <c r="CP150" s="19">
        <v>131.1</v>
      </c>
      <c r="CQ150" s="19">
        <v>131.1</v>
      </c>
      <c r="CR150" s="19">
        <v>131.1</v>
      </c>
      <c r="CS150" s="19">
        <v>131.1</v>
      </c>
      <c r="CT150" s="19">
        <v>131.1</v>
      </c>
      <c r="CU150" s="19">
        <v>131.1</v>
      </c>
      <c r="CV150" s="19">
        <v>131.1</v>
      </c>
      <c r="CW150" s="19">
        <v>131.1</v>
      </c>
      <c r="CX150" s="19">
        <v>131.1</v>
      </c>
      <c r="CY150" s="19">
        <v>131.1</v>
      </c>
      <c r="CZ150" s="19">
        <v>131.1</v>
      </c>
      <c r="DA150" s="19">
        <v>131.1</v>
      </c>
      <c r="DB150" s="19">
        <v>131.1</v>
      </c>
      <c r="DC150" s="19">
        <v>131.1</v>
      </c>
      <c r="DD150" s="19">
        <v>131.1</v>
      </c>
      <c r="DE150" s="19">
        <v>131.1</v>
      </c>
      <c r="DF150" s="19">
        <v>129.9</v>
      </c>
      <c r="DG150" s="19">
        <v>129.9</v>
      </c>
      <c r="DH150" s="19">
        <v>138.1</v>
      </c>
      <c r="DI150" s="19">
        <v>138.1</v>
      </c>
      <c r="DJ150" s="19">
        <v>138.1</v>
      </c>
      <c r="DK150" s="19">
        <v>138.1</v>
      </c>
      <c r="DL150" s="19">
        <v>138.1</v>
      </c>
      <c r="DM150" s="19">
        <v>138.1</v>
      </c>
      <c r="DN150" s="19">
        <v>166</v>
      </c>
      <c r="DO150" s="19">
        <v>200.5</v>
      </c>
      <c r="DP150" s="19">
        <v>212.6</v>
      </c>
      <c r="DQ150" s="19">
        <v>212.6</v>
      </c>
      <c r="DR150" s="19">
        <v>212.6</v>
      </c>
      <c r="DS150" s="19">
        <v>212.6</v>
      </c>
      <c r="DT150" s="19">
        <v>212.6</v>
      </c>
      <c r="DU150" s="19">
        <v>212.6</v>
      </c>
      <c r="DV150" s="19">
        <v>212.6</v>
      </c>
      <c r="DW150" s="19">
        <v>212.6</v>
      </c>
    </row>
    <row r="151" spans="1:127">
      <c r="A151" s="17" t="s">
        <v>895</v>
      </c>
      <c r="B151" s="17" t="s">
        <v>896</v>
      </c>
      <c r="C151" s="18">
        <v>7.9496799999999999</v>
      </c>
      <c r="D151" s="19">
        <v>111.2</v>
      </c>
      <c r="E151" s="19">
        <v>110.6</v>
      </c>
      <c r="F151" s="19">
        <v>107.9</v>
      </c>
      <c r="G151" s="19">
        <v>104.4</v>
      </c>
      <c r="H151" s="19">
        <v>107.9</v>
      </c>
      <c r="I151" s="19">
        <v>113.8</v>
      </c>
      <c r="J151" s="19">
        <v>111.1</v>
      </c>
      <c r="K151" s="19">
        <v>109.8</v>
      </c>
      <c r="L151" s="19">
        <v>110.5</v>
      </c>
      <c r="M151" s="19">
        <v>112.3</v>
      </c>
      <c r="N151" s="19">
        <v>115.4</v>
      </c>
      <c r="O151" s="19">
        <v>116.3</v>
      </c>
      <c r="P151" s="19">
        <v>112.2</v>
      </c>
      <c r="Q151" s="19">
        <v>107.6</v>
      </c>
      <c r="R151" s="19">
        <v>111.4</v>
      </c>
      <c r="S151" s="19">
        <v>117.8</v>
      </c>
      <c r="T151" s="19">
        <v>121</v>
      </c>
      <c r="U151" s="19">
        <v>128.80000000000001</v>
      </c>
      <c r="V151" s="19">
        <v>125.6</v>
      </c>
      <c r="W151" s="19">
        <v>124.4</v>
      </c>
      <c r="X151" s="19">
        <v>126.7</v>
      </c>
      <c r="Y151" s="19">
        <v>128.9</v>
      </c>
      <c r="Z151" s="19">
        <v>127.3</v>
      </c>
      <c r="AA151" s="19">
        <v>127.7</v>
      </c>
      <c r="AB151" s="19">
        <v>123.2</v>
      </c>
      <c r="AC151" s="19">
        <v>124</v>
      </c>
      <c r="AD151" s="19">
        <v>122.4</v>
      </c>
      <c r="AE151" s="19">
        <v>125.4</v>
      </c>
      <c r="AF151" s="19">
        <v>123.4</v>
      </c>
      <c r="AG151" s="19">
        <v>120.9</v>
      </c>
      <c r="AH151" s="19">
        <v>117.4</v>
      </c>
      <c r="AI151" s="19">
        <v>106.7</v>
      </c>
      <c r="AJ151" s="19">
        <v>97.2</v>
      </c>
      <c r="AK151" s="19">
        <v>85.5</v>
      </c>
      <c r="AL151" s="19">
        <v>76.099999999999994</v>
      </c>
      <c r="AM151" s="19">
        <v>82.1</v>
      </c>
      <c r="AN151" s="19">
        <v>80.8</v>
      </c>
      <c r="AO151" s="19">
        <v>88.4</v>
      </c>
      <c r="AP151" s="19">
        <v>89.9</v>
      </c>
      <c r="AQ151" s="19">
        <v>85.4</v>
      </c>
      <c r="AR151" s="19">
        <v>75.7</v>
      </c>
      <c r="AS151" s="19">
        <v>72.2</v>
      </c>
      <c r="AT151" s="19">
        <v>73.3</v>
      </c>
      <c r="AU151" s="19">
        <v>72.599999999999994</v>
      </c>
      <c r="AV151" s="19">
        <v>71.3</v>
      </c>
      <c r="AW151" s="19">
        <v>62.6</v>
      </c>
      <c r="AX151" s="19">
        <v>56.4</v>
      </c>
      <c r="AY151" s="19">
        <v>58.2</v>
      </c>
      <c r="AZ151" s="19">
        <v>61.9</v>
      </c>
      <c r="BA151" s="19">
        <v>66.5</v>
      </c>
      <c r="BB151" s="19">
        <v>72.5</v>
      </c>
      <c r="BC151" s="19">
        <v>71.8</v>
      </c>
      <c r="BD151" s="19">
        <v>65.7</v>
      </c>
      <c r="BE151" s="19">
        <v>68.900000000000006</v>
      </c>
      <c r="BF151" s="19">
        <v>71.2</v>
      </c>
      <c r="BG151" s="19">
        <v>74.8</v>
      </c>
      <c r="BH151" s="19">
        <v>76.599999999999994</v>
      </c>
      <c r="BI151" s="19">
        <v>81.900000000000006</v>
      </c>
      <c r="BJ151" s="19">
        <v>83.8</v>
      </c>
      <c r="BK151" s="19">
        <v>83.9</v>
      </c>
      <c r="BL151" s="19">
        <v>80.3</v>
      </c>
      <c r="BM151" s="19">
        <v>79.099999999999994</v>
      </c>
      <c r="BN151" s="19">
        <v>77.3</v>
      </c>
      <c r="BO151" s="19">
        <v>75.3</v>
      </c>
      <c r="BP151" s="19">
        <v>77</v>
      </c>
      <c r="BQ151" s="19">
        <v>79.599999999999994</v>
      </c>
      <c r="BR151" s="19">
        <v>82.4</v>
      </c>
      <c r="BS151" s="19">
        <v>85.2</v>
      </c>
      <c r="BT151" s="19">
        <v>87</v>
      </c>
      <c r="BU151" s="19">
        <v>88.3</v>
      </c>
      <c r="BV151" s="19">
        <v>89.8</v>
      </c>
      <c r="BW151" s="19">
        <v>88.5</v>
      </c>
      <c r="BX151" s="19">
        <v>90.2</v>
      </c>
      <c r="BY151" s="19">
        <v>93.6</v>
      </c>
      <c r="BZ151" s="19">
        <v>97.3</v>
      </c>
      <c r="CA151" s="19">
        <v>97.5</v>
      </c>
      <c r="CB151" s="19">
        <v>98.3</v>
      </c>
      <c r="CC151" s="19">
        <v>101.9</v>
      </c>
      <c r="CD151" s="19">
        <v>107.6</v>
      </c>
      <c r="CE151" s="19">
        <v>105.5</v>
      </c>
      <c r="CF151" s="19">
        <v>94.2</v>
      </c>
      <c r="CG151" s="19">
        <v>88.4</v>
      </c>
      <c r="CH151" s="19">
        <v>91.4</v>
      </c>
      <c r="CI151" s="19">
        <v>95</v>
      </c>
      <c r="CJ151" s="19">
        <v>95.4</v>
      </c>
      <c r="CK151" s="19">
        <v>96.8</v>
      </c>
      <c r="CL151" s="19">
        <v>94</v>
      </c>
      <c r="CM151" s="19">
        <v>91.4</v>
      </c>
      <c r="CN151" s="19">
        <v>91.4</v>
      </c>
      <c r="CO151" s="19">
        <v>90.5</v>
      </c>
      <c r="CP151" s="19">
        <v>92.8</v>
      </c>
      <c r="CQ151" s="19">
        <v>91.1</v>
      </c>
      <c r="CR151" s="19">
        <v>91.3</v>
      </c>
      <c r="CS151" s="19">
        <v>93.8</v>
      </c>
      <c r="CT151" s="19">
        <v>92.4</v>
      </c>
      <c r="CU151" s="19">
        <v>86.7</v>
      </c>
      <c r="CV151" s="19">
        <v>70.599999999999994</v>
      </c>
      <c r="CW151" s="19">
        <v>58.4</v>
      </c>
      <c r="CX151" s="19">
        <v>68.599999999999994</v>
      </c>
      <c r="CY151" s="19">
        <v>77.099999999999994</v>
      </c>
      <c r="CZ151" s="19">
        <v>78.400000000000006</v>
      </c>
      <c r="DA151" s="19">
        <v>77.5</v>
      </c>
      <c r="DB151" s="19">
        <v>75.8</v>
      </c>
      <c r="DC151" s="19">
        <v>76.599999999999994</v>
      </c>
      <c r="DD151" s="19">
        <v>81.099999999999994</v>
      </c>
      <c r="DE151" s="19">
        <v>87.4</v>
      </c>
      <c r="DF151" s="19">
        <v>95.3</v>
      </c>
      <c r="DG151" s="19">
        <v>103.7</v>
      </c>
      <c r="DH151" s="19">
        <v>103.1</v>
      </c>
      <c r="DI151" s="19">
        <v>106.9</v>
      </c>
      <c r="DJ151" s="19">
        <v>111</v>
      </c>
      <c r="DK151" s="19">
        <v>118.5</v>
      </c>
      <c r="DL151" s="19">
        <v>119.7</v>
      </c>
      <c r="DM151" s="19">
        <v>117.6</v>
      </c>
      <c r="DN151" s="19">
        <v>128.9</v>
      </c>
      <c r="DO151" s="19">
        <v>139.30000000000001</v>
      </c>
      <c r="DP151" s="19">
        <v>134</v>
      </c>
      <c r="DQ151" s="19">
        <v>136.5</v>
      </c>
      <c r="DR151" s="19">
        <v>142.9</v>
      </c>
      <c r="DS151" s="19">
        <v>155.69999999999999</v>
      </c>
      <c r="DT151" s="19">
        <v>167.9</v>
      </c>
      <c r="DU151" s="19">
        <v>186.7</v>
      </c>
      <c r="DV151" s="19">
        <v>174.8</v>
      </c>
      <c r="DW151" s="19">
        <v>188.7</v>
      </c>
    </row>
    <row r="152" spans="1:127">
      <c r="A152" s="17" t="s">
        <v>897</v>
      </c>
      <c r="B152" s="17" t="s">
        <v>898</v>
      </c>
      <c r="C152" s="18">
        <v>0.64480999999999999</v>
      </c>
      <c r="D152" s="19">
        <v>111.1</v>
      </c>
      <c r="E152" s="19">
        <v>106.3</v>
      </c>
      <c r="F152" s="19">
        <v>101.7</v>
      </c>
      <c r="G152" s="19">
        <v>97.4</v>
      </c>
      <c r="H152" s="19">
        <v>91.9</v>
      </c>
      <c r="I152" s="19">
        <v>99.1</v>
      </c>
      <c r="J152" s="19">
        <v>113.1</v>
      </c>
      <c r="K152" s="19">
        <v>113.6</v>
      </c>
      <c r="L152" s="19">
        <v>116</v>
      </c>
      <c r="M152" s="19">
        <v>115.5</v>
      </c>
      <c r="N152" s="19">
        <v>116.2</v>
      </c>
      <c r="O152" s="19">
        <v>111.8</v>
      </c>
      <c r="P152" s="19">
        <v>111.2</v>
      </c>
      <c r="Q152" s="19">
        <v>105.1</v>
      </c>
      <c r="R152" s="19">
        <v>100.1</v>
      </c>
      <c r="S152" s="19">
        <v>103.9</v>
      </c>
      <c r="T152" s="19">
        <v>108.8</v>
      </c>
      <c r="U152" s="19">
        <v>115.3</v>
      </c>
      <c r="V152" s="19">
        <v>122.6</v>
      </c>
      <c r="W152" s="19">
        <v>117</v>
      </c>
      <c r="X152" s="19">
        <v>123.8</v>
      </c>
      <c r="Y152" s="19">
        <v>147.6</v>
      </c>
      <c r="Z152" s="19">
        <v>136.4</v>
      </c>
      <c r="AA152" s="19">
        <v>130.9</v>
      </c>
      <c r="AB152" s="19">
        <v>120</v>
      </c>
      <c r="AC152" s="19">
        <v>113.7</v>
      </c>
      <c r="AD152" s="19">
        <v>111.5</v>
      </c>
      <c r="AE152" s="19">
        <v>113.4</v>
      </c>
      <c r="AF152" s="19">
        <v>113.2</v>
      </c>
      <c r="AG152" s="19">
        <v>110.9</v>
      </c>
      <c r="AH152" s="19">
        <v>108.4</v>
      </c>
      <c r="AI152" s="19">
        <v>106.7</v>
      </c>
      <c r="AJ152" s="19">
        <v>93.7</v>
      </c>
      <c r="AK152" s="19">
        <v>90.9</v>
      </c>
      <c r="AL152" s="19">
        <v>79.7</v>
      </c>
      <c r="AM152" s="19">
        <v>80.2</v>
      </c>
      <c r="AN152" s="19">
        <v>81.2</v>
      </c>
      <c r="AO152" s="19">
        <v>80.599999999999994</v>
      </c>
      <c r="AP152" s="19">
        <v>81.900000000000006</v>
      </c>
      <c r="AQ152" s="19">
        <v>78.7</v>
      </c>
      <c r="AR152" s="19">
        <v>75.900000000000006</v>
      </c>
      <c r="AS152" s="19">
        <v>73</v>
      </c>
      <c r="AT152" s="19">
        <v>68.5</v>
      </c>
      <c r="AU152" s="19">
        <v>71.8</v>
      </c>
      <c r="AV152" s="19">
        <v>79.2</v>
      </c>
      <c r="AW152" s="19">
        <v>84.7</v>
      </c>
      <c r="AX152" s="19">
        <v>74.8</v>
      </c>
      <c r="AY152" s="19">
        <v>69.8</v>
      </c>
      <c r="AZ152" s="19">
        <v>66.900000000000006</v>
      </c>
      <c r="BA152" s="19">
        <v>68.8</v>
      </c>
      <c r="BB152" s="19">
        <v>71.3</v>
      </c>
      <c r="BC152" s="19">
        <v>70.2</v>
      </c>
      <c r="BD152" s="19">
        <v>63.8</v>
      </c>
      <c r="BE152" s="19">
        <v>61.2</v>
      </c>
      <c r="BF152" s="19">
        <v>63.7</v>
      </c>
      <c r="BG152" s="19">
        <v>69</v>
      </c>
      <c r="BH152" s="19">
        <v>75.7</v>
      </c>
      <c r="BI152" s="19">
        <v>75.900000000000006</v>
      </c>
      <c r="BJ152" s="19">
        <v>83.5</v>
      </c>
      <c r="BK152" s="19">
        <v>93.6</v>
      </c>
      <c r="BL152" s="19">
        <v>92.1</v>
      </c>
      <c r="BM152" s="19">
        <v>81.3</v>
      </c>
      <c r="BN152" s="19">
        <v>71.8</v>
      </c>
      <c r="BO152" s="19">
        <v>70.400000000000006</v>
      </c>
      <c r="BP152" s="19">
        <v>66.400000000000006</v>
      </c>
      <c r="BQ152" s="19">
        <v>74.599999999999994</v>
      </c>
      <c r="BR152" s="19">
        <v>80.599999999999994</v>
      </c>
      <c r="BS152" s="19">
        <v>91.3</v>
      </c>
      <c r="BT152" s="19">
        <v>91.7</v>
      </c>
      <c r="BU152" s="19">
        <v>91</v>
      </c>
      <c r="BV152" s="19">
        <v>90.6</v>
      </c>
      <c r="BW152" s="19">
        <v>85.1</v>
      </c>
      <c r="BX152" s="19">
        <v>81</v>
      </c>
      <c r="BY152" s="19">
        <v>80.7</v>
      </c>
      <c r="BZ152" s="19">
        <v>86.3</v>
      </c>
      <c r="CA152" s="19">
        <v>92.6</v>
      </c>
      <c r="CB152" s="19">
        <v>97</v>
      </c>
      <c r="CC152" s="19">
        <v>99.6</v>
      </c>
      <c r="CD152" s="19">
        <v>105.9</v>
      </c>
      <c r="CE152" s="19">
        <v>112.5</v>
      </c>
      <c r="CF152" s="19">
        <v>98</v>
      </c>
      <c r="CG152" s="19">
        <v>84.2</v>
      </c>
      <c r="CH152" s="19">
        <v>81</v>
      </c>
      <c r="CI152" s="19">
        <v>85.9</v>
      </c>
      <c r="CJ152" s="19">
        <v>90</v>
      </c>
      <c r="CK152" s="19">
        <v>91.5</v>
      </c>
      <c r="CL152" s="19">
        <v>92.2</v>
      </c>
      <c r="CM152" s="19">
        <v>78.7</v>
      </c>
      <c r="CN152" s="19">
        <v>69.900000000000006</v>
      </c>
      <c r="CO152" s="19">
        <v>72.099999999999994</v>
      </c>
      <c r="CP152" s="19">
        <v>73.3</v>
      </c>
      <c r="CQ152" s="19">
        <v>82.2</v>
      </c>
      <c r="CR152" s="19">
        <v>83.6</v>
      </c>
      <c r="CS152" s="19">
        <v>85.9</v>
      </c>
      <c r="CT152" s="19">
        <v>98.7</v>
      </c>
      <c r="CU152" s="19">
        <v>96.1</v>
      </c>
      <c r="CV152" s="19">
        <v>89</v>
      </c>
      <c r="CW152" s="19">
        <v>65.3</v>
      </c>
      <c r="CX152" s="19">
        <v>73.8</v>
      </c>
      <c r="CY152" s="19">
        <v>74.2</v>
      </c>
      <c r="CZ152" s="19">
        <v>74.2</v>
      </c>
      <c r="DA152" s="19">
        <v>74.400000000000006</v>
      </c>
      <c r="DB152" s="19">
        <v>75.5</v>
      </c>
      <c r="DC152" s="19">
        <v>79.7</v>
      </c>
      <c r="DD152" s="19">
        <v>85.4</v>
      </c>
      <c r="DE152" s="19">
        <v>88.2</v>
      </c>
      <c r="DF152" s="19">
        <v>100.1</v>
      </c>
      <c r="DG152" s="19">
        <v>106.5</v>
      </c>
      <c r="DH152" s="19">
        <v>108.1</v>
      </c>
      <c r="DI152" s="19">
        <v>104.8</v>
      </c>
      <c r="DJ152" s="19">
        <v>97</v>
      </c>
      <c r="DK152" s="19">
        <v>102.5</v>
      </c>
      <c r="DL152" s="19">
        <v>109.9</v>
      </c>
      <c r="DM152" s="19">
        <v>114.8</v>
      </c>
      <c r="DN152" s="19">
        <v>116.1</v>
      </c>
      <c r="DO152" s="19">
        <v>132.80000000000001</v>
      </c>
      <c r="DP152" s="19">
        <v>136.9</v>
      </c>
      <c r="DQ152" s="19">
        <v>131.4</v>
      </c>
      <c r="DR152" s="19">
        <v>126.4</v>
      </c>
      <c r="DS152" s="19">
        <v>133</v>
      </c>
      <c r="DT152" s="19">
        <v>149.69999999999999</v>
      </c>
      <c r="DU152" s="19">
        <v>154.80000000000001</v>
      </c>
      <c r="DV152" s="19">
        <v>148.6</v>
      </c>
      <c r="DW152" s="19">
        <v>135.30000000000001</v>
      </c>
    </row>
    <row r="153" spans="1:127">
      <c r="A153" s="17" t="s">
        <v>899</v>
      </c>
      <c r="B153" s="17" t="s">
        <v>900</v>
      </c>
      <c r="C153" s="18">
        <v>1.6047</v>
      </c>
      <c r="D153" s="19">
        <v>106.2</v>
      </c>
      <c r="E153" s="19">
        <v>108.6</v>
      </c>
      <c r="F153" s="19">
        <v>112.1</v>
      </c>
      <c r="G153" s="19">
        <v>105.7</v>
      </c>
      <c r="H153" s="19">
        <v>110.6</v>
      </c>
      <c r="I153" s="19">
        <v>118.5</v>
      </c>
      <c r="J153" s="19">
        <v>120.7</v>
      </c>
      <c r="K153" s="19">
        <v>118</v>
      </c>
      <c r="L153" s="19">
        <v>117.9</v>
      </c>
      <c r="M153" s="19">
        <v>117.8</v>
      </c>
      <c r="N153" s="19">
        <v>119.9</v>
      </c>
      <c r="O153" s="19">
        <v>122.6</v>
      </c>
      <c r="P153" s="19">
        <v>116.5</v>
      </c>
      <c r="Q153" s="19">
        <v>108.1</v>
      </c>
      <c r="R153" s="19">
        <v>114.1</v>
      </c>
      <c r="S153" s="19">
        <v>123.4</v>
      </c>
      <c r="T153" s="19">
        <v>126.8</v>
      </c>
      <c r="U153" s="19">
        <v>136.30000000000001</v>
      </c>
      <c r="V153" s="19">
        <v>128.5</v>
      </c>
      <c r="W153" s="19">
        <v>125.7</v>
      </c>
      <c r="X153" s="19">
        <v>127</v>
      </c>
      <c r="Y153" s="19">
        <v>129</v>
      </c>
      <c r="Z153" s="19">
        <v>128.69999999999999</v>
      </c>
      <c r="AA153" s="19">
        <v>130.6</v>
      </c>
      <c r="AB153" s="19">
        <v>127.2</v>
      </c>
      <c r="AC153" s="19">
        <v>126.8</v>
      </c>
      <c r="AD153" s="19">
        <v>126.6</v>
      </c>
      <c r="AE153" s="19">
        <v>131.80000000000001</v>
      </c>
      <c r="AF153" s="19">
        <v>125.7</v>
      </c>
      <c r="AG153" s="19">
        <v>120.1</v>
      </c>
      <c r="AH153" s="19">
        <v>117.4</v>
      </c>
      <c r="AI153" s="19">
        <v>107</v>
      </c>
      <c r="AJ153" s="19">
        <v>94.7</v>
      </c>
      <c r="AK153" s="19">
        <v>78.400000000000006</v>
      </c>
      <c r="AL153" s="19">
        <v>70.8</v>
      </c>
      <c r="AM153" s="19">
        <v>76.099999999999994</v>
      </c>
      <c r="AN153" s="19">
        <v>78.5</v>
      </c>
      <c r="AO153" s="19">
        <v>90.7</v>
      </c>
      <c r="AP153" s="19">
        <v>94.5</v>
      </c>
      <c r="AQ153" s="19">
        <v>91.5</v>
      </c>
      <c r="AR153" s="19">
        <v>81.3</v>
      </c>
      <c r="AS153" s="19">
        <v>75.400000000000006</v>
      </c>
      <c r="AT153" s="19">
        <v>75.900000000000006</v>
      </c>
      <c r="AU153" s="19">
        <v>71</v>
      </c>
      <c r="AV153" s="19">
        <v>68.8</v>
      </c>
      <c r="AW153" s="19">
        <v>64</v>
      </c>
      <c r="AX153" s="19">
        <v>59</v>
      </c>
      <c r="AY153" s="19">
        <v>57.4</v>
      </c>
      <c r="AZ153" s="19">
        <v>62.8</v>
      </c>
      <c r="BA153" s="19">
        <v>65.900000000000006</v>
      </c>
      <c r="BB153" s="19">
        <v>72.400000000000006</v>
      </c>
      <c r="BC153" s="19">
        <v>67.7</v>
      </c>
      <c r="BD153" s="19">
        <v>61.5</v>
      </c>
      <c r="BE153" s="19">
        <v>68.400000000000006</v>
      </c>
      <c r="BF153" s="19">
        <v>71.5</v>
      </c>
      <c r="BG153" s="19">
        <v>73.8</v>
      </c>
      <c r="BH153" s="19">
        <v>76.099999999999994</v>
      </c>
      <c r="BI153" s="19">
        <v>82.6</v>
      </c>
      <c r="BJ153" s="19">
        <v>83.2</v>
      </c>
      <c r="BK153" s="19">
        <v>82.3</v>
      </c>
      <c r="BL153" s="19">
        <v>78.3</v>
      </c>
      <c r="BM153" s="19">
        <v>77.7</v>
      </c>
      <c r="BN153" s="19">
        <v>76.8</v>
      </c>
      <c r="BO153" s="19">
        <v>74.2</v>
      </c>
      <c r="BP153" s="19">
        <v>77.3</v>
      </c>
      <c r="BQ153" s="19">
        <v>79.599999999999994</v>
      </c>
      <c r="BR153" s="19">
        <v>80.599999999999994</v>
      </c>
      <c r="BS153" s="19">
        <v>82.1</v>
      </c>
      <c r="BT153" s="19">
        <v>82.9</v>
      </c>
      <c r="BU153" s="19">
        <v>83.7</v>
      </c>
      <c r="BV153" s="19">
        <v>85.3</v>
      </c>
      <c r="BW153" s="19">
        <v>84.5</v>
      </c>
      <c r="BX153" s="19">
        <v>86.2</v>
      </c>
      <c r="BY153" s="19">
        <v>88.5</v>
      </c>
      <c r="BZ153" s="19">
        <v>90.8</v>
      </c>
      <c r="CA153" s="19">
        <v>89.6</v>
      </c>
      <c r="CB153" s="19">
        <v>90.1</v>
      </c>
      <c r="CC153" s="19">
        <v>93.3</v>
      </c>
      <c r="CD153" s="19">
        <v>96.8</v>
      </c>
      <c r="CE153" s="19">
        <v>92</v>
      </c>
      <c r="CF153" s="19">
        <v>83.6</v>
      </c>
      <c r="CG153" s="19">
        <v>80.900000000000006</v>
      </c>
      <c r="CH153" s="19">
        <v>82.9</v>
      </c>
      <c r="CI153" s="19">
        <v>86</v>
      </c>
      <c r="CJ153" s="19">
        <v>87.8</v>
      </c>
      <c r="CK153" s="19">
        <v>88.2</v>
      </c>
      <c r="CL153" s="19">
        <v>85.5</v>
      </c>
      <c r="CM153" s="19">
        <v>85.1</v>
      </c>
      <c r="CN153" s="19">
        <v>84.9</v>
      </c>
      <c r="CO153" s="19">
        <v>84.7</v>
      </c>
      <c r="CP153" s="19">
        <v>86.2</v>
      </c>
      <c r="CQ153" s="19">
        <v>85.8</v>
      </c>
      <c r="CR153" s="19">
        <v>87.3</v>
      </c>
      <c r="CS153" s="19">
        <v>87.5</v>
      </c>
      <c r="CT153" s="19">
        <v>84.6</v>
      </c>
      <c r="CU153" s="19">
        <v>80.099999999999994</v>
      </c>
      <c r="CV153" s="19">
        <v>66.8</v>
      </c>
      <c r="CW153" s="19">
        <v>61.5</v>
      </c>
      <c r="CX153" s="19">
        <v>66.400000000000006</v>
      </c>
      <c r="CY153" s="19">
        <v>73</v>
      </c>
      <c r="CZ153" s="19">
        <v>73.3</v>
      </c>
      <c r="DA153" s="19">
        <v>74.2</v>
      </c>
      <c r="DB153" s="19">
        <v>73.7</v>
      </c>
      <c r="DC153" s="19">
        <v>73.2</v>
      </c>
      <c r="DD153" s="19">
        <v>76</v>
      </c>
      <c r="DE153" s="19">
        <v>81.099999999999994</v>
      </c>
      <c r="DF153" s="19">
        <v>88.8</v>
      </c>
      <c r="DG153" s="19">
        <v>97.5</v>
      </c>
      <c r="DH153" s="19">
        <v>97.8</v>
      </c>
      <c r="DI153" s="19">
        <v>101.4</v>
      </c>
      <c r="DJ153" s="19">
        <v>106.2</v>
      </c>
      <c r="DK153" s="19">
        <v>116.1</v>
      </c>
      <c r="DL153" s="19">
        <v>118.4</v>
      </c>
      <c r="DM153" s="19">
        <v>114.9</v>
      </c>
      <c r="DN153" s="19">
        <v>125.1</v>
      </c>
      <c r="DO153" s="19">
        <v>138.9</v>
      </c>
      <c r="DP153" s="19">
        <v>133.1</v>
      </c>
      <c r="DQ153" s="19">
        <v>135.1</v>
      </c>
      <c r="DR153" s="19">
        <v>139.1</v>
      </c>
      <c r="DS153" s="19">
        <v>149.69999999999999</v>
      </c>
      <c r="DT153" s="19">
        <v>157.1</v>
      </c>
      <c r="DU153" s="19">
        <v>173.5</v>
      </c>
      <c r="DV153" s="19">
        <v>167.6</v>
      </c>
      <c r="DW153" s="19">
        <v>180.3</v>
      </c>
    </row>
    <row r="154" spans="1:127">
      <c r="A154" s="17" t="s">
        <v>901</v>
      </c>
      <c r="B154" s="17" t="s">
        <v>902</v>
      </c>
      <c r="C154" s="18">
        <v>0.18684999999999999</v>
      </c>
      <c r="D154" s="19">
        <v>107</v>
      </c>
      <c r="E154" s="19">
        <v>107.3</v>
      </c>
      <c r="F154" s="19">
        <v>106.6</v>
      </c>
      <c r="G154" s="19">
        <v>103.8</v>
      </c>
      <c r="H154" s="19">
        <v>105</v>
      </c>
      <c r="I154" s="19">
        <v>108.5</v>
      </c>
      <c r="J154" s="19">
        <v>109.4</v>
      </c>
      <c r="K154" s="19">
        <v>107.3</v>
      </c>
      <c r="L154" s="19">
        <v>107</v>
      </c>
      <c r="M154" s="19">
        <v>106.7</v>
      </c>
      <c r="N154" s="19">
        <v>107.5</v>
      </c>
      <c r="O154" s="19">
        <v>109</v>
      </c>
      <c r="P154" s="19">
        <v>106.6</v>
      </c>
      <c r="Q154" s="19">
        <v>104.4</v>
      </c>
      <c r="R154" s="19">
        <v>104.2</v>
      </c>
      <c r="S154" s="19">
        <v>106.6</v>
      </c>
      <c r="T154" s="19">
        <v>109.1</v>
      </c>
      <c r="U154" s="19">
        <v>111.7</v>
      </c>
      <c r="V154" s="19">
        <v>112.7</v>
      </c>
      <c r="W154" s="19">
        <v>110.8</v>
      </c>
      <c r="X154" s="19">
        <v>111.1</v>
      </c>
      <c r="Y154" s="19">
        <v>111.9</v>
      </c>
      <c r="Z154" s="19">
        <v>110.7</v>
      </c>
      <c r="AA154" s="19">
        <v>111.2</v>
      </c>
      <c r="AB154" s="19">
        <v>109.7</v>
      </c>
      <c r="AC154" s="19">
        <v>109.2</v>
      </c>
      <c r="AD154" s="19">
        <v>108.5</v>
      </c>
      <c r="AE154" s="19">
        <v>108.7</v>
      </c>
      <c r="AF154" s="19">
        <v>108.6</v>
      </c>
      <c r="AG154" s="19">
        <v>108.4</v>
      </c>
      <c r="AH154" s="19">
        <v>107.1</v>
      </c>
      <c r="AI154" s="19">
        <v>104</v>
      </c>
      <c r="AJ154" s="19">
        <v>102.3</v>
      </c>
      <c r="AK154" s="19">
        <v>96.4</v>
      </c>
      <c r="AL154" s="19">
        <v>89.7</v>
      </c>
      <c r="AM154" s="19">
        <v>89.7</v>
      </c>
      <c r="AN154" s="19">
        <v>92.4</v>
      </c>
      <c r="AO154" s="19">
        <v>93.1</v>
      </c>
      <c r="AP154" s="19">
        <v>96.2</v>
      </c>
      <c r="AQ154" s="19">
        <v>94.7</v>
      </c>
      <c r="AR154" s="19">
        <v>90.8</v>
      </c>
      <c r="AS154" s="19">
        <v>86.9</v>
      </c>
      <c r="AT154" s="19">
        <v>88.9</v>
      </c>
      <c r="AU154" s="19">
        <v>88.7</v>
      </c>
      <c r="AV154" s="19">
        <v>88.3</v>
      </c>
      <c r="AW154" s="19">
        <v>83.5</v>
      </c>
      <c r="AX154" s="19">
        <v>77.5</v>
      </c>
      <c r="AY154" s="19">
        <v>79.8</v>
      </c>
      <c r="AZ154" s="19">
        <v>82.9</v>
      </c>
      <c r="BA154" s="19">
        <v>83.4</v>
      </c>
      <c r="BB154" s="19">
        <v>86.8</v>
      </c>
      <c r="BC154" s="19">
        <v>90.1</v>
      </c>
      <c r="BD154" s="19">
        <v>89.5</v>
      </c>
      <c r="BE154" s="19">
        <v>89.6</v>
      </c>
      <c r="BF154" s="19">
        <v>92.9</v>
      </c>
      <c r="BG154" s="19">
        <v>98.1</v>
      </c>
      <c r="BH154" s="19">
        <v>98.8</v>
      </c>
      <c r="BI154" s="19">
        <v>104.5</v>
      </c>
      <c r="BJ154" s="19">
        <v>107.4</v>
      </c>
      <c r="BK154" s="19">
        <v>107.6</v>
      </c>
      <c r="BL154" s="19">
        <v>106.3</v>
      </c>
      <c r="BM154" s="19">
        <v>108.7</v>
      </c>
      <c r="BN154" s="19">
        <v>108.9</v>
      </c>
      <c r="BO154" s="19">
        <v>108.8</v>
      </c>
      <c r="BP154" s="19">
        <v>112</v>
      </c>
      <c r="BQ154" s="19">
        <v>116.1</v>
      </c>
      <c r="BR154" s="19">
        <v>119.5</v>
      </c>
      <c r="BS154" s="19">
        <v>120.5</v>
      </c>
      <c r="BT154" s="19">
        <v>123.5</v>
      </c>
      <c r="BU154" s="19">
        <v>125.4</v>
      </c>
      <c r="BV154" s="19">
        <v>130.69999999999999</v>
      </c>
      <c r="BW154" s="19">
        <v>133.1</v>
      </c>
      <c r="BX154" s="19">
        <v>135.19999999999999</v>
      </c>
      <c r="BY154" s="19">
        <v>140.9</v>
      </c>
      <c r="BZ154" s="19">
        <v>147.19999999999999</v>
      </c>
      <c r="CA154" s="19">
        <v>147.69999999999999</v>
      </c>
      <c r="CB154" s="19">
        <v>150.9</v>
      </c>
      <c r="CC154" s="19">
        <v>153.30000000000001</v>
      </c>
      <c r="CD154" s="19">
        <v>159.9</v>
      </c>
      <c r="CE154" s="19">
        <v>165.4</v>
      </c>
      <c r="CF154" s="19">
        <v>160.4</v>
      </c>
      <c r="CG154" s="19">
        <v>152.5</v>
      </c>
      <c r="CH154" s="19">
        <v>154.19999999999999</v>
      </c>
      <c r="CI154" s="19">
        <v>161.6</v>
      </c>
      <c r="CJ154" s="19">
        <v>164.2</v>
      </c>
      <c r="CK154" s="19">
        <v>167.5</v>
      </c>
      <c r="CL154" s="19">
        <v>169.2</v>
      </c>
      <c r="CM154" s="19">
        <v>165.8</v>
      </c>
      <c r="CN154" s="19">
        <v>170.2</v>
      </c>
      <c r="CO154" s="19">
        <v>171.2</v>
      </c>
      <c r="CP154" s="19">
        <v>175.6</v>
      </c>
      <c r="CQ154" s="19">
        <v>175.3</v>
      </c>
      <c r="CR154" s="19">
        <v>177.2</v>
      </c>
      <c r="CS154" s="19">
        <v>181</v>
      </c>
      <c r="CT154" s="19">
        <v>182.8</v>
      </c>
      <c r="CU154" s="19">
        <v>173.5</v>
      </c>
      <c r="CV154" s="19">
        <v>118.2</v>
      </c>
      <c r="CW154" s="19">
        <v>55.8</v>
      </c>
      <c r="CX154" s="19">
        <v>64.099999999999994</v>
      </c>
      <c r="CY154" s="19">
        <v>113.3</v>
      </c>
      <c r="CZ154" s="19">
        <v>122.9</v>
      </c>
      <c r="DA154" s="19">
        <v>119.5</v>
      </c>
      <c r="DB154" s="19">
        <v>107.4</v>
      </c>
      <c r="DC154" s="19">
        <v>113.4</v>
      </c>
      <c r="DD154" s="19">
        <v>121.6</v>
      </c>
      <c r="DE154" s="19">
        <v>142.1</v>
      </c>
      <c r="DF154" s="19">
        <v>154</v>
      </c>
      <c r="DG154" s="19">
        <v>169.7</v>
      </c>
      <c r="DH154" s="19">
        <v>177</v>
      </c>
      <c r="DI154" s="19">
        <v>177.7</v>
      </c>
      <c r="DJ154" s="19">
        <v>191.2</v>
      </c>
      <c r="DK154" s="19">
        <v>200.9</v>
      </c>
      <c r="DL154" s="19">
        <v>208.1</v>
      </c>
      <c r="DM154" s="19">
        <v>199.9</v>
      </c>
      <c r="DN154" s="19">
        <v>210.8</v>
      </c>
      <c r="DO154" s="19">
        <v>249.6</v>
      </c>
      <c r="DP154" s="19">
        <v>243.1</v>
      </c>
      <c r="DQ154" s="19">
        <v>231.7</v>
      </c>
      <c r="DR154" s="19">
        <v>265.39999999999998</v>
      </c>
      <c r="DS154" s="19">
        <v>307</v>
      </c>
      <c r="DT154" s="19">
        <v>386.2</v>
      </c>
      <c r="DU154" s="19">
        <v>399.7</v>
      </c>
      <c r="DV154" s="19">
        <v>424.3</v>
      </c>
      <c r="DW154" s="19">
        <v>498.1</v>
      </c>
    </row>
    <row r="155" spans="1:127">
      <c r="A155" s="17" t="s">
        <v>903</v>
      </c>
      <c r="B155" s="17" t="s">
        <v>904</v>
      </c>
      <c r="C155" s="18">
        <v>0.31991000000000003</v>
      </c>
      <c r="D155" s="19">
        <v>113.7</v>
      </c>
      <c r="E155" s="19">
        <v>112.7</v>
      </c>
      <c r="F155" s="19">
        <v>106.2</v>
      </c>
      <c r="G155" s="19">
        <v>102.7</v>
      </c>
      <c r="H155" s="19">
        <v>110.5</v>
      </c>
      <c r="I155" s="19">
        <v>121.4</v>
      </c>
      <c r="J155" s="19">
        <v>114.8</v>
      </c>
      <c r="K155" s="19">
        <v>113.5</v>
      </c>
      <c r="L155" s="19">
        <v>112.2</v>
      </c>
      <c r="M155" s="19">
        <v>111.5</v>
      </c>
      <c r="N155" s="19">
        <v>113.9</v>
      </c>
      <c r="O155" s="19">
        <v>118.6</v>
      </c>
      <c r="P155" s="19">
        <v>111</v>
      </c>
      <c r="Q155" s="19">
        <v>104.4</v>
      </c>
      <c r="R155" s="19">
        <v>104</v>
      </c>
      <c r="S155" s="19">
        <v>111.2</v>
      </c>
      <c r="T155" s="19">
        <v>118.9</v>
      </c>
      <c r="U155" s="19">
        <v>127.3</v>
      </c>
      <c r="V155" s="19">
        <v>130.9</v>
      </c>
      <c r="W155" s="19">
        <v>124.3</v>
      </c>
      <c r="X155" s="19">
        <v>125.4</v>
      </c>
      <c r="Y155" s="19">
        <v>128.30000000000001</v>
      </c>
      <c r="Z155" s="19">
        <v>124.3</v>
      </c>
      <c r="AA155" s="19">
        <v>125.8</v>
      </c>
      <c r="AB155" s="19">
        <v>121</v>
      </c>
      <c r="AC155" s="19">
        <v>119.5</v>
      </c>
      <c r="AD155" s="19">
        <v>117</v>
      </c>
      <c r="AE155" s="19">
        <v>117.7</v>
      </c>
      <c r="AF155" s="19">
        <v>117.4</v>
      </c>
      <c r="AG155" s="19">
        <v>116.6</v>
      </c>
      <c r="AH155" s="19">
        <v>112.7</v>
      </c>
      <c r="AI155" s="19">
        <v>103.5</v>
      </c>
      <c r="AJ155" s="19">
        <v>98.6</v>
      </c>
      <c r="AK155" s="19">
        <v>84.3</v>
      </c>
      <c r="AL155" s="19">
        <v>73.2</v>
      </c>
      <c r="AM155" s="19">
        <v>80</v>
      </c>
      <c r="AN155" s="19">
        <v>78.900000000000006</v>
      </c>
      <c r="AO155" s="19">
        <v>79.5</v>
      </c>
      <c r="AP155" s="19">
        <v>86.3</v>
      </c>
      <c r="AQ155" s="19">
        <v>82.5</v>
      </c>
      <c r="AR155" s="19">
        <v>73.5</v>
      </c>
      <c r="AS155" s="19">
        <v>66.5</v>
      </c>
      <c r="AT155" s="19">
        <v>67.7</v>
      </c>
      <c r="AU155" s="19">
        <v>67.3</v>
      </c>
      <c r="AV155" s="19">
        <v>66.3</v>
      </c>
      <c r="AW155" s="19">
        <v>58.3</v>
      </c>
      <c r="AX155" s="19">
        <v>49.7</v>
      </c>
      <c r="AY155" s="19">
        <v>57.7</v>
      </c>
      <c r="AZ155" s="19">
        <v>59</v>
      </c>
      <c r="BA155" s="19">
        <v>60</v>
      </c>
      <c r="BB155" s="19">
        <v>66.599999999999994</v>
      </c>
      <c r="BC155" s="19">
        <v>70.8</v>
      </c>
      <c r="BD155" s="19">
        <v>67.5</v>
      </c>
      <c r="BE155" s="19">
        <v>64.5</v>
      </c>
      <c r="BF155" s="19">
        <v>66.599999999999994</v>
      </c>
      <c r="BG155" s="19">
        <v>72.5</v>
      </c>
      <c r="BH155" s="19">
        <v>69.3</v>
      </c>
      <c r="BI155" s="19">
        <v>76.3</v>
      </c>
      <c r="BJ155" s="19">
        <v>79</v>
      </c>
      <c r="BK155" s="19">
        <v>79.400000000000006</v>
      </c>
      <c r="BL155" s="19">
        <v>74.7</v>
      </c>
      <c r="BM155" s="19">
        <v>74.8</v>
      </c>
      <c r="BN155" s="19">
        <v>71.400000000000006</v>
      </c>
      <c r="BO155" s="19">
        <v>68.099999999999994</v>
      </c>
      <c r="BP155" s="19">
        <v>69.400000000000006</v>
      </c>
      <c r="BQ155" s="19">
        <v>72.7</v>
      </c>
      <c r="BR155" s="19">
        <v>78</v>
      </c>
      <c r="BS155" s="19">
        <v>79.8</v>
      </c>
      <c r="BT155" s="19">
        <v>85.3</v>
      </c>
      <c r="BU155" s="19">
        <v>85.9</v>
      </c>
      <c r="BV155" s="19">
        <v>91.7</v>
      </c>
      <c r="BW155" s="19">
        <v>92</v>
      </c>
      <c r="BX155" s="19">
        <v>92.3</v>
      </c>
      <c r="BY155" s="19">
        <v>98.8</v>
      </c>
      <c r="BZ155" s="19">
        <v>106.2</v>
      </c>
      <c r="CA155" s="19">
        <v>103.6</v>
      </c>
      <c r="CB155" s="19">
        <v>105.4</v>
      </c>
      <c r="CC155" s="19">
        <v>106</v>
      </c>
      <c r="CD155" s="19">
        <v>114.5</v>
      </c>
      <c r="CE155" s="19">
        <v>121.1</v>
      </c>
      <c r="CF155" s="19">
        <v>107.2</v>
      </c>
      <c r="CG155" s="19">
        <v>89.9</v>
      </c>
      <c r="CH155" s="19">
        <v>89.9</v>
      </c>
      <c r="CI155" s="19">
        <v>98.2</v>
      </c>
      <c r="CJ155" s="19">
        <v>99.4</v>
      </c>
      <c r="CK155" s="19">
        <v>102</v>
      </c>
      <c r="CL155" s="19">
        <v>101.8</v>
      </c>
      <c r="CM155" s="19">
        <v>94.2</v>
      </c>
      <c r="CN155" s="19">
        <v>97.8</v>
      </c>
      <c r="CO155" s="19">
        <v>96.8</v>
      </c>
      <c r="CP155" s="19">
        <v>100.2</v>
      </c>
      <c r="CQ155" s="19">
        <v>96.7</v>
      </c>
      <c r="CR155" s="19">
        <v>96.8</v>
      </c>
      <c r="CS155" s="19">
        <v>99.7</v>
      </c>
      <c r="CT155" s="19">
        <v>99.9</v>
      </c>
      <c r="CU155" s="19">
        <v>81</v>
      </c>
      <c r="CV155" s="19">
        <v>44.7</v>
      </c>
      <c r="CW155" s="19">
        <v>27.9</v>
      </c>
      <c r="CX155" s="19">
        <v>52.7</v>
      </c>
      <c r="CY155" s="19">
        <v>63.2</v>
      </c>
      <c r="CZ155" s="19">
        <v>64.900000000000006</v>
      </c>
      <c r="DA155" s="19">
        <v>59.6</v>
      </c>
      <c r="DB155" s="19">
        <v>58.9</v>
      </c>
      <c r="DC155" s="19">
        <v>60.8</v>
      </c>
      <c r="DD155" s="19">
        <v>69.3</v>
      </c>
      <c r="DE155" s="19">
        <v>76.400000000000006</v>
      </c>
      <c r="DF155" s="19">
        <v>81.599999999999994</v>
      </c>
      <c r="DG155" s="19">
        <v>90.4</v>
      </c>
      <c r="DH155" s="19">
        <v>87</v>
      </c>
      <c r="DI155" s="19">
        <v>93.9</v>
      </c>
      <c r="DJ155" s="19">
        <v>96.9</v>
      </c>
      <c r="DK155" s="19">
        <v>103.7</v>
      </c>
      <c r="DL155" s="19">
        <v>102.8</v>
      </c>
      <c r="DM155" s="19">
        <v>99.6</v>
      </c>
      <c r="DN155" s="19">
        <v>114.8</v>
      </c>
      <c r="DO155" s="19">
        <v>124.3</v>
      </c>
      <c r="DP155" s="19">
        <v>113.6</v>
      </c>
      <c r="DQ155" s="19">
        <v>119</v>
      </c>
      <c r="DR155" s="19">
        <v>135.1</v>
      </c>
      <c r="DS155" s="19">
        <v>158.5</v>
      </c>
      <c r="DT155" s="19">
        <v>178.4</v>
      </c>
      <c r="DU155" s="19">
        <v>190.4</v>
      </c>
      <c r="DV155" s="19">
        <v>205.7</v>
      </c>
      <c r="DW155" s="19">
        <v>223.4</v>
      </c>
    </row>
    <row r="156" spans="1:127">
      <c r="A156" s="17" t="s">
        <v>905</v>
      </c>
      <c r="B156" s="17" t="s">
        <v>906</v>
      </c>
      <c r="C156" s="18">
        <v>3.0954799999999998</v>
      </c>
      <c r="D156" s="19">
        <v>111.9</v>
      </c>
      <c r="E156" s="19">
        <v>111.5</v>
      </c>
      <c r="F156" s="19">
        <v>109.6</v>
      </c>
      <c r="G156" s="19">
        <v>108.5</v>
      </c>
      <c r="H156" s="19">
        <v>111</v>
      </c>
      <c r="I156" s="19">
        <v>114.3</v>
      </c>
      <c r="J156" s="19">
        <v>108.4</v>
      </c>
      <c r="K156" s="19">
        <v>108</v>
      </c>
      <c r="L156" s="19">
        <v>108.1</v>
      </c>
      <c r="M156" s="19">
        <v>112</v>
      </c>
      <c r="N156" s="19">
        <v>117.6</v>
      </c>
      <c r="O156" s="19">
        <v>118.4</v>
      </c>
      <c r="P156" s="19">
        <v>114.6</v>
      </c>
      <c r="Q156" s="19">
        <v>112.1</v>
      </c>
      <c r="R156" s="19">
        <v>117.1</v>
      </c>
      <c r="S156" s="19">
        <v>123.4</v>
      </c>
      <c r="T156" s="19">
        <v>126.3</v>
      </c>
      <c r="U156" s="19">
        <v>132.80000000000001</v>
      </c>
      <c r="V156" s="19">
        <v>130.1</v>
      </c>
      <c r="W156" s="19">
        <v>130.30000000000001</v>
      </c>
      <c r="X156" s="19">
        <v>132.5</v>
      </c>
      <c r="Y156" s="19">
        <v>131.80000000000001</v>
      </c>
      <c r="Z156" s="19">
        <v>131.6</v>
      </c>
      <c r="AA156" s="19">
        <v>133.1</v>
      </c>
      <c r="AB156" s="19">
        <v>130</v>
      </c>
      <c r="AC156" s="19">
        <v>131.19999999999999</v>
      </c>
      <c r="AD156" s="19">
        <v>129</v>
      </c>
      <c r="AE156" s="19">
        <v>131.6</v>
      </c>
      <c r="AF156" s="19">
        <v>130.9</v>
      </c>
      <c r="AG156" s="19">
        <v>129.6</v>
      </c>
      <c r="AH156" s="19">
        <v>125.8</v>
      </c>
      <c r="AI156" s="19">
        <v>112.7</v>
      </c>
      <c r="AJ156" s="19">
        <v>103.5</v>
      </c>
      <c r="AK156" s="19">
        <v>87.9</v>
      </c>
      <c r="AL156" s="19">
        <v>79.099999999999994</v>
      </c>
      <c r="AM156" s="19">
        <v>86.6</v>
      </c>
      <c r="AN156" s="19">
        <v>83.3</v>
      </c>
      <c r="AO156" s="19">
        <v>91.7</v>
      </c>
      <c r="AP156" s="19">
        <v>92.7</v>
      </c>
      <c r="AQ156" s="19">
        <v>86.5</v>
      </c>
      <c r="AR156" s="19">
        <v>73.099999999999994</v>
      </c>
      <c r="AS156" s="19">
        <v>71.3</v>
      </c>
      <c r="AT156" s="19">
        <v>73.8</v>
      </c>
      <c r="AU156" s="19">
        <v>74.2</v>
      </c>
      <c r="AV156" s="19">
        <v>72.3</v>
      </c>
      <c r="AW156" s="19">
        <v>57.1</v>
      </c>
      <c r="AX156" s="19">
        <v>50.3</v>
      </c>
      <c r="AY156" s="19">
        <v>54.9</v>
      </c>
      <c r="AZ156" s="19">
        <v>59.1</v>
      </c>
      <c r="BA156" s="19">
        <v>66.5</v>
      </c>
      <c r="BB156" s="19">
        <v>75</v>
      </c>
      <c r="BC156" s="19">
        <v>74.7</v>
      </c>
      <c r="BD156" s="19">
        <v>67</v>
      </c>
      <c r="BE156" s="19">
        <v>70.7</v>
      </c>
      <c r="BF156" s="19">
        <v>72.599999999999994</v>
      </c>
      <c r="BG156" s="19">
        <v>76.5</v>
      </c>
      <c r="BH156" s="19">
        <v>77.3</v>
      </c>
      <c r="BI156" s="19">
        <v>83.4</v>
      </c>
      <c r="BJ156" s="19">
        <v>85</v>
      </c>
      <c r="BK156" s="19">
        <v>84.9</v>
      </c>
      <c r="BL156" s="19">
        <v>81.5</v>
      </c>
      <c r="BM156" s="19">
        <v>81.3</v>
      </c>
      <c r="BN156" s="19">
        <v>80</v>
      </c>
      <c r="BO156" s="19">
        <v>78.8</v>
      </c>
      <c r="BP156" s="19">
        <v>80.900000000000006</v>
      </c>
      <c r="BQ156" s="19">
        <v>82.5</v>
      </c>
      <c r="BR156" s="19">
        <v>84.5</v>
      </c>
      <c r="BS156" s="19">
        <v>85.8</v>
      </c>
      <c r="BT156" s="19">
        <v>87.1</v>
      </c>
      <c r="BU156" s="19">
        <v>89.5</v>
      </c>
      <c r="BV156" s="19">
        <v>91.3</v>
      </c>
      <c r="BW156" s="19">
        <v>90.1</v>
      </c>
      <c r="BX156" s="19">
        <v>92.5</v>
      </c>
      <c r="BY156" s="19">
        <v>95.4</v>
      </c>
      <c r="BZ156" s="19">
        <v>97.5</v>
      </c>
      <c r="CA156" s="19">
        <v>96.8</v>
      </c>
      <c r="CB156" s="19">
        <v>97</v>
      </c>
      <c r="CC156" s="19">
        <v>100.8</v>
      </c>
      <c r="CD156" s="19">
        <v>104.9</v>
      </c>
      <c r="CE156" s="19">
        <v>103.1</v>
      </c>
      <c r="CF156" s="19">
        <v>93.9</v>
      </c>
      <c r="CG156" s="19">
        <v>91.2</v>
      </c>
      <c r="CH156" s="19">
        <v>94.8</v>
      </c>
      <c r="CI156" s="19">
        <v>96.7</v>
      </c>
      <c r="CJ156" s="19">
        <v>95.5</v>
      </c>
      <c r="CK156" s="19">
        <v>96.6</v>
      </c>
      <c r="CL156" s="19">
        <v>94.9</v>
      </c>
      <c r="CM156" s="19">
        <v>93.2</v>
      </c>
      <c r="CN156" s="19">
        <v>93.5</v>
      </c>
      <c r="CO156" s="19">
        <v>93.6</v>
      </c>
      <c r="CP156" s="19">
        <v>94.9</v>
      </c>
      <c r="CQ156" s="19">
        <v>93.6</v>
      </c>
      <c r="CR156" s="19">
        <v>94.1</v>
      </c>
      <c r="CS156" s="19">
        <v>96</v>
      </c>
      <c r="CT156" s="19">
        <v>91.9</v>
      </c>
      <c r="CU156" s="19">
        <v>86.5</v>
      </c>
      <c r="CV156" s="19">
        <v>76</v>
      </c>
      <c r="CW156" s="19">
        <v>62.9</v>
      </c>
      <c r="CX156" s="19">
        <v>71.599999999999994</v>
      </c>
      <c r="CY156" s="19">
        <v>79.2</v>
      </c>
      <c r="CZ156" s="19">
        <v>80.099999999999994</v>
      </c>
      <c r="DA156" s="19">
        <v>77.8</v>
      </c>
      <c r="DB156" s="19">
        <v>75.2</v>
      </c>
      <c r="DC156" s="19">
        <v>75.400000000000006</v>
      </c>
      <c r="DD156" s="19">
        <v>79.8</v>
      </c>
      <c r="DE156" s="19">
        <v>86.1</v>
      </c>
      <c r="DF156" s="19">
        <v>94.8</v>
      </c>
      <c r="DG156" s="19">
        <v>103.6</v>
      </c>
      <c r="DH156" s="19">
        <v>101</v>
      </c>
      <c r="DI156" s="19">
        <v>106.4</v>
      </c>
      <c r="DJ156" s="19">
        <v>114.5</v>
      </c>
      <c r="DK156" s="19">
        <v>121.8</v>
      </c>
      <c r="DL156" s="19">
        <v>120.7</v>
      </c>
      <c r="DM156" s="19">
        <v>118.1</v>
      </c>
      <c r="DN156" s="19">
        <v>131.69999999999999</v>
      </c>
      <c r="DO156" s="19">
        <v>141.1</v>
      </c>
      <c r="DP156" s="19">
        <v>136.1</v>
      </c>
      <c r="DQ156" s="19">
        <v>141.19999999999999</v>
      </c>
      <c r="DR156" s="19">
        <v>147.5</v>
      </c>
      <c r="DS156" s="19">
        <v>157.80000000000001</v>
      </c>
      <c r="DT156" s="19">
        <v>169.3</v>
      </c>
      <c r="DU156" s="19">
        <v>204.3</v>
      </c>
      <c r="DV156" s="19">
        <v>177.4</v>
      </c>
      <c r="DW156" s="19">
        <v>210</v>
      </c>
    </row>
    <row r="157" spans="1:127">
      <c r="A157" s="17" t="s">
        <v>907</v>
      </c>
      <c r="B157" s="17" t="s">
        <v>908</v>
      </c>
      <c r="C157" s="18">
        <v>0.86677999999999999</v>
      </c>
      <c r="D157" s="19">
        <v>118</v>
      </c>
      <c r="E157" s="19">
        <v>113.3</v>
      </c>
      <c r="F157" s="19">
        <v>99</v>
      </c>
      <c r="G157" s="19">
        <v>93.3</v>
      </c>
      <c r="H157" s="19">
        <v>104.4</v>
      </c>
      <c r="I157" s="19">
        <v>116.5</v>
      </c>
      <c r="J157" s="19">
        <v>110.5</v>
      </c>
      <c r="K157" s="19">
        <v>109.7</v>
      </c>
      <c r="L157" s="19">
        <v>110.7</v>
      </c>
      <c r="M157" s="19">
        <v>112.2</v>
      </c>
      <c r="N157" s="19">
        <v>114.4</v>
      </c>
      <c r="O157" s="19">
        <v>115.4</v>
      </c>
      <c r="P157" s="19">
        <v>106.8</v>
      </c>
      <c r="Q157" s="19">
        <v>99.6</v>
      </c>
      <c r="R157" s="19">
        <v>105.7</v>
      </c>
      <c r="S157" s="19">
        <v>113.1</v>
      </c>
      <c r="T157" s="19">
        <v>118.3</v>
      </c>
      <c r="U157" s="19">
        <v>131.6</v>
      </c>
      <c r="V157" s="19">
        <v>123.4</v>
      </c>
      <c r="W157" s="19">
        <v>124.4</v>
      </c>
      <c r="X157" s="19">
        <v>129.19999999999999</v>
      </c>
      <c r="Y157" s="19">
        <v>129.69999999999999</v>
      </c>
      <c r="Z157" s="19">
        <v>125.9</v>
      </c>
      <c r="AA157" s="19">
        <v>125.1</v>
      </c>
      <c r="AB157" s="19">
        <v>121.5</v>
      </c>
      <c r="AC157" s="19">
        <v>124</v>
      </c>
      <c r="AD157" s="19">
        <v>121.1</v>
      </c>
      <c r="AE157" s="19">
        <v>126.3</v>
      </c>
      <c r="AF157" s="19">
        <v>122.6</v>
      </c>
      <c r="AG157" s="19">
        <v>117</v>
      </c>
      <c r="AH157" s="19">
        <v>110.5</v>
      </c>
      <c r="AI157" s="19">
        <v>94</v>
      </c>
      <c r="AJ157" s="19">
        <v>84.5</v>
      </c>
      <c r="AK157" s="19">
        <v>77.099999999999994</v>
      </c>
      <c r="AL157" s="19">
        <v>63.6</v>
      </c>
      <c r="AM157" s="19">
        <v>74.3</v>
      </c>
      <c r="AN157" s="19">
        <v>72</v>
      </c>
      <c r="AO157" s="19">
        <v>80.599999999999994</v>
      </c>
      <c r="AP157" s="19">
        <v>79.8</v>
      </c>
      <c r="AQ157" s="19">
        <v>75.099999999999994</v>
      </c>
      <c r="AR157" s="19">
        <v>66.400000000000006</v>
      </c>
      <c r="AS157" s="19">
        <v>63.3</v>
      </c>
      <c r="AT157" s="19">
        <v>67.8</v>
      </c>
      <c r="AU157" s="19">
        <v>67.900000000000006</v>
      </c>
      <c r="AV157" s="19">
        <v>67</v>
      </c>
      <c r="AW157" s="19">
        <v>59.9</v>
      </c>
      <c r="AX157" s="19">
        <v>50.7</v>
      </c>
      <c r="AY157" s="19">
        <v>52.6</v>
      </c>
      <c r="AZ157" s="19">
        <v>58.5</v>
      </c>
      <c r="BA157" s="19">
        <v>61.1</v>
      </c>
      <c r="BB157" s="19">
        <v>65.099999999999994</v>
      </c>
      <c r="BC157" s="19">
        <v>64</v>
      </c>
      <c r="BD157" s="19">
        <v>57.3</v>
      </c>
      <c r="BE157" s="19">
        <v>60.3</v>
      </c>
      <c r="BF157" s="19">
        <v>63.4</v>
      </c>
      <c r="BG157" s="19">
        <v>67.3</v>
      </c>
      <c r="BH157" s="19">
        <v>69.900000000000006</v>
      </c>
      <c r="BI157" s="19">
        <v>75.2</v>
      </c>
      <c r="BJ157" s="19">
        <v>79.400000000000006</v>
      </c>
      <c r="BK157" s="19">
        <v>75.900000000000006</v>
      </c>
      <c r="BL157" s="19">
        <v>69.900000000000006</v>
      </c>
      <c r="BM157" s="19">
        <v>68.2</v>
      </c>
      <c r="BN157" s="19">
        <v>65.599999999999994</v>
      </c>
      <c r="BO157" s="19">
        <v>61.5</v>
      </c>
      <c r="BP157" s="19">
        <v>65.599999999999994</v>
      </c>
      <c r="BQ157" s="19">
        <v>69.8</v>
      </c>
      <c r="BR157" s="19">
        <v>75.400000000000006</v>
      </c>
      <c r="BS157" s="19">
        <v>81.400000000000006</v>
      </c>
      <c r="BT157" s="19">
        <v>84.9</v>
      </c>
      <c r="BU157" s="19">
        <v>85.9</v>
      </c>
      <c r="BV157" s="19">
        <v>84.5</v>
      </c>
      <c r="BW157" s="19">
        <v>81.8</v>
      </c>
      <c r="BX157" s="19">
        <v>85.7</v>
      </c>
      <c r="BY157" s="19">
        <v>93.5</v>
      </c>
      <c r="BZ157" s="19">
        <v>99.7</v>
      </c>
      <c r="CA157" s="19">
        <v>98</v>
      </c>
      <c r="CB157" s="19">
        <v>99.5</v>
      </c>
      <c r="CC157" s="19">
        <v>104</v>
      </c>
      <c r="CD157" s="19">
        <v>113.2</v>
      </c>
      <c r="CE157" s="19">
        <v>100.5</v>
      </c>
      <c r="CF157" s="19">
        <v>79.3</v>
      </c>
      <c r="CG157" s="19">
        <v>73.5</v>
      </c>
      <c r="CH157" s="19">
        <v>78.8</v>
      </c>
      <c r="CI157" s="19">
        <v>85.5</v>
      </c>
      <c r="CJ157" s="19">
        <v>87.7</v>
      </c>
      <c r="CK157" s="19">
        <v>91.2</v>
      </c>
      <c r="CL157" s="19">
        <v>80.8</v>
      </c>
      <c r="CM157" s="19">
        <v>78</v>
      </c>
      <c r="CN157" s="19">
        <v>77.7</v>
      </c>
      <c r="CO157" s="19">
        <v>75.099999999999994</v>
      </c>
      <c r="CP157" s="19">
        <v>80.7</v>
      </c>
      <c r="CQ157" s="19">
        <v>81.599999999999994</v>
      </c>
      <c r="CR157" s="19">
        <v>88</v>
      </c>
      <c r="CS157" s="19">
        <v>90.5</v>
      </c>
      <c r="CT157" s="19">
        <v>84.1</v>
      </c>
      <c r="CU157" s="19">
        <v>72.5</v>
      </c>
      <c r="CV157" s="19">
        <v>36.799999999999997</v>
      </c>
      <c r="CW157" s="19">
        <v>28</v>
      </c>
      <c r="CX157" s="19">
        <v>53</v>
      </c>
      <c r="CY157" s="19">
        <v>66.8</v>
      </c>
      <c r="CZ157" s="19">
        <v>68.400000000000006</v>
      </c>
      <c r="DA157" s="19">
        <v>67.900000000000006</v>
      </c>
      <c r="DB157" s="19">
        <v>67.400000000000006</v>
      </c>
      <c r="DC157" s="19">
        <v>64.900000000000006</v>
      </c>
      <c r="DD157" s="19">
        <v>68.2</v>
      </c>
      <c r="DE157" s="19">
        <v>79</v>
      </c>
      <c r="DF157" s="19">
        <v>86.3</v>
      </c>
      <c r="DG157" s="19">
        <v>94.9</v>
      </c>
      <c r="DH157" s="19">
        <v>92.3</v>
      </c>
      <c r="DI157" s="19">
        <v>95.8</v>
      </c>
      <c r="DJ157" s="19">
        <v>99.2</v>
      </c>
      <c r="DK157" s="19">
        <v>109.1</v>
      </c>
      <c r="DL157" s="19">
        <v>110.6</v>
      </c>
      <c r="DM157" s="19">
        <v>104.6</v>
      </c>
      <c r="DN157" s="19">
        <v>118.8</v>
      </c>
      <c r="DO157" s="19">
        <v>127.1</v>
      </c>
      <c r="DP157" s="19">
        <v>118.4</v>
      </c>
      <c r="DQ157" s="19">
        <v>123.2</v>
      </c>
      <c r="DR157" s="19">
        <v>132.69999999999999</v>
      </c>
      <c r="DS157" s="19">
        <v>158.1</v>
      </c>
      <c r="DT157" s="19">
        <v>151.6</v>
      </c>
      <c r="DU157" s="19">
        <v>147.80000000000001</v>
      </c>
      <c r="DV157" s="19">
        <v>145.1</v>
      </c>
      <c r="DW157" s="19">
        <v>138.80000000000001</v>
      </c>
    </row>
    <row r="158" spans="1:127">
      <c r="A158" s="17" t="s">
        <v>909</v>
      </c>
      <c r="B158" s="17" t="s">
        <v>910</v>
      </c>
      <c r="C158" s="18">
        <v>0.22677</v>
      </c>
      <c r="D158" s="19">
        <v>102</v>
      </c>
      <c r="E158" s="19">
        <v>103.9</v>
      </c>
      <c r="F158" s="19">
        <v>106.1</v>
      </c>
      <c r="G158" s="19">
        <v>106.1</v>
      </c>
      <c r="H158" s="19">
        <v>105.9</v>
      </c>
      <c r="I158" s="19">
        <v>104.7</v>
      </c>
      <c r="J158" s="19">
        <v>88.7</v>
      </c>
      <c r="K158" s="19">
        <v>85.3</v>
      </c>
      <c r="L158" s="19">
        <v>101</v>
      </c>
      <c r="M158" s="19">
        <v>107.4</v>
      </c>
      <c r="N158" s="19">
        <v>103.4</v>
      </c>
      <c r="O158" s="19">
        <v>101.4</v>
      </c>
      <c r="P158" s="19">
        <v>103.5</v>
      </c>
      <c r="Q158" s="19">
        <v>103.5</v>
      </c>
      <c r="R158" s="19">
        <v>106.2</v>
      </c>
      <c r="S158" s="19">
        <v>109.1</v>
      </c>
      <c r="T158" s="19">
        <v>111.9</v>
      </c>
      <c r="U158" s="19">
        <v>119.2</v>
      </c>
      <c r="V158" s="19">
        <v>114.3</v>
      </c>
      <c r="W158" s="19">
        <v>115.9</v>
      </c>
      <c r="X158" s="19">
        <v>115.9</v>
      </c>
      <c r="Y158" s="19">
        <v>115.9</v>
      </c>
      <c r="Z158" s="19">
        <v>115.6</v>
      </c>
      <c r="AA158" s="19">
        <v>114</v>
      </c>
      <c r="AB158" s="19">
        <v>112.2</v>
      </c>
      <c r="AC158" s="19">
        <v>112</v>
      </c>
      <c r="AD158" s="19">
        <v>109.6</v>
      </c>
      <c r="AE158" s="19">
        <v>111.5</v>
      </c>
      <c r="AF158" s="19">
        <v>113.4</v>
      </c>
      <c r="AG158" s="19">
        <v>113.8</v>
      </c>
      <c r="AH158" s="19">
        <v>113.9</v>
      </c>
      <c r="AI158" s="19">
        <v>113.4</v>
      </c>
      <c r="AJ158" s="19">
        <v>102.9</v>
      </c>
      <c r="AK158" s="19">
        <v>101.9</v>
      </c>
      <c r="AL158" s="19">
        <v>86.8</v>
      </c>
      <c r="AM158" s="19">
        <v>82.1</v>
      </c>
      <c r="AN158" s="19">
        <v>83.2</v>
      </c>
      <c r="AO158" s="19">
        <v>87.1</v>
      </c>
      <c r="AP158" s="19">
        <v>88.2</v>
      </c>
      <c r="AQ158" s="19">
        <v>88.9</v>
      </c>
      <c r="AR158" s="19">
        <v>86.9</v>
      </c>
      <c r="AS158" s="19">
        <v>82.5</v>
      </c>
      <c r="AT158" s="19">
        <v>76.5</v>
      </c>
      <c r="AU158" s="19">
        <v>75.8</v>
      </c>
      <c r="AV158" s="19">
        <v>73.3</v>
      </c>
      <c r="AW158" s="19">
        <v>65.599999999999994</v>
      </c>
      <c r="AX158" s="19">
        <v>58.9</v>
      </c>
      <c r="AY158" s="19">
        <v>57.8</v>
      </c>
      <c r="AZ158" s="19">
        <v>65.400000000000006</v>
      </c>
      <c r="BA158" s="19">
        <v>67.3</v>
      </c>
      <c r="BB158" s="19">
        <v>65.400000000000006</v>
      </c>
      <c r="BC158" s="19">
        <v>64.400000000000006</v>
      </c>
      <c r="BD158" s="19">
        <v>63.1</v>
      </c>
      <c r="BE158" s="19">
        <v>64</v>
      </c>
      <c r="BF158" s="19">
        <v>64.3</v>
      </c>
      <c r="BG158" s="19">
        <v>70.900000000000006</v>
      </c>
      <c r="BH158" s="19">
        <v>69.400000000000006</v>
      </c>
      <c r="BI158" s="19">
        <v>73</v>
      </c>
      <c r="BJ158" s="19">
        <v>75.5</v>
      </c>
      <c r="BK158" s="19">
        <v>73.400000000000006</v>
      </c>
      <c r="BL158" s="19">
        <v>69.900000000000006</v>
      </c>
      <c r="BM158" s="19">
        <v>68.5</v>
      </c>
      <c r="BN158" s="19">
        <v>68.599999999999994</v>
      </c>
      <c r="BO158" s="19">
        <v>66.3</v>
      </c>
      <c r="BP158" s="19">
        <v>65.599999999999994</v>
      </c>
      <c r="BQ158" s="19">
        <v>66.099999999999994</v>
      </c>
      <c r="BR158" s="19">
        <v>67.900000000000006</v>
      </c>
      <c r="BS158" s="19">
        <v>70.2</v>
      </c>
      <c r="BT158" s="19">
        <v>79.400000000000006</v>
      </c>
      <c r="BU158" s="19">
        <v>79.400000000000006</v>
      </c>
      <c r="BV158" s="19">
        <v>77.5</v>
      </c>
      <c r="BW158" s="19">
        <v>76.599999999999994</v>
      </c>
      <c r="BX158" s="19">
        <v>76.2</v>
      </c>
      <c r="BY158" s="19">
        <v>75.7</v>
      </c>
      <c r="BZ158" s="19">
        <v>78.400000000000006</v>
      </c>
      <c r="CA158" s="19">
        <v>84.5</v>
      </c>
      <c r="CB158" s="19">
        <v>85.2</v>
      </c>
      <c r="CC158" s="19">
        <v>86.9</v>
      </c>
      <c r="CD158" s="19">
        <v>102.8</v>
      </c>
      <c r="CE158" s="19">
        <v>103.4</v>
      </c>
      <c r="CF158" s="19">
        <v>93.8</v>
      </c>
      <c r="CG158" s="19">
        <v>80.599999999999994</v>
      </c>
      <c r="CH158" s="19">
        <v>79</v>
      </c>
      <c r="CI158" s="19">
        <v>80.099999999999994</v>
      </c>
      <c r="CJ158" s="19">
        <v>80.400000000000006</v>
      </c>
      <c r="CK158" s="19">
        <v>80.7</v>
      </c>
      <c r="CL158" s="19">
        <v>77</v>
      </c>
      <c r="CM158" s="19">
        <v>78.8</v>
      </c>
      <c r="CN158" s="19">
        <v>85.7</v>
      </c>
      <c r="CO158" s="19">
        <v>84.6</v>
      </c>
      <c r="CP158" s="19">
        <v>92.2</v>
      </c>
      <c r="CQ158" s="19">
        <v>88.6</v>
      </c>
      <c r="CR158" s="19">
        <v>82.2</v>
      </c>
      <c r="CS158" s="19">
        <v>78.900000000000006</v>
      </c>
      <c r="CT158" s="19">
        <v>82.4</v>
      </c>
      <c r="CU158" s="19">
        <v>82.3</v>
      </c>
      <c r="CV158" s="19">
        <v>71.7</v>
      </c>
      <c r="CW158" s="19">
        <v>62.2</v>
      </c>
      <c r="CX158" s="19">
        <v>64.5</v>
      </c>
      <c r="CY158" s="19">
        <v>74.400000000000006</v>
      </c>
      <c r="CZ158" s="19">
        <v>72.3</v>
      </c>
      <c r="DA158" s="19">
        <v>72.7</v>
      </c>
      <c r="DB158" s="19">
        <v>67.900000000000006</v>
      </c>
      <c r="DC158" s="19">
        <v>68.5</v>
      </c>
      <c r="DD158" s="19">
        <v>82.9</v>
      </c>
      <c r="DE158" s="19">
        <v>94.8</v>
      </c>
      <c r="DF158" s="19">
        <v>101.4</v>
      </c>
      <c r="DG158" s="19">
        <v>101</v>
      </c>
      <c r="DH158" s="19">
        <v>104.7</v>
      </c>
      <c r="DI158" s="19">
        <v>107.9</v>
      </c>
      <c r="DJ158" s="19">
        <v>105.7</v>
      </c>
      <c r="DK158" s="19">
        <v>99.6</v>
      </c>
      <c r="DL158" s="19">
        <v>102.6</v>
      </c>
      <c r="DM158" s="19">
        <v>99.6</v>
      </c>
      <c r="DN158" s="19">
        <v>106.5</v>
      </c>
      <c r="DO158" s="19">
        <v>126.5</v>
      </c>
      <c r="DP158" s="19">
        <v>124.6</v>
      </c>
      <c r="DQ158" s="19">
        <v>114.6</v>
      </c>
      <c r="DR158" s="19">
        <v>125.5</v>
      </c>
      <c r="DS158" s="19">
        <v>140.69999999999999</v>
      </c>
      <c r="DT158" s="19">
        <v>143.69999999999999</v>
      </c>
      <c r="DU158" s="19">
        <v>142.19999999999999</v>
      </c>
      <c r="DV158" s="19">
        <v>136.19999999999999</v>
      </c>
      <c r="DW158" s="19">
        <v>128.6</v>
      </c>
    </row>
    <row r="159" spans="1:127">
      <c r="A159" s="17" t="s">
        <v>911</v>
      </c>
      <c r="B159" s="17" t="s">
        <v>912</v>
      </c>
      <c r="C159" s="18">
        <v>0.66576000000000002</v>
      </c>
      <c r="D159" s="19">
        <v>117.6</v>
      </c>
      <c r="E159" s="19">
        <v>116.7</v>
      </c>
      <c r="F159" s="19">
        <v>107.8</v>
      </c>
      <c r="G159" s="19">
        <v>101.7</v>
      </c>
      <c r="H159" s="19">
        <v>107</v>
      </c>
      <c r="I159" s="19">
        <v>114.1</v>
      </c>
      <c r="J159" s="19">
        <v>107.1</v>
      </c>
      <c r="K159" s="19">
        <v>103</v>
      </c>
      <c r="L159" s="19">
        <v>102.6</v>
      </c>
      <c r="M159" s="19">
        <v>103.5</v>
      </c>
      <c r="N159" s="19">
        <v>105.1</v>
      </c>
      <c r="O159" s="19">
        <v>106.3</v>
      </c>
      <c r="P159" s="19">
        <v>105.2</v>
      </c>
      <c r="Q159" s="19">
        <v>101.7</v>
      </c>
      <c r="R159" s="19">
        <v>104.8</v>
      </c>
      <c r="S159" s="19">
        <v>111.9</v>
      </c>
      <c r="T159" s="19">
        <v>109.8</v>
      </c>
      <c r="U159" s="19">
        <v>119.2</v>
      </c>
      <c r="V159" s="19">
        <v>115.2</v>
      </c>
      <c r="W159" s="19">
        <v>114.2</v>
      </c>
      <c r="X159" s="19">
        <v>113.8</v>
      </c>
      <c r="Y159" s="19">
        <v>113.8</v>
      </c>
      <c r="Z159" s="19">
        <v>114.1</v>
      </c>
      <c r="AA159" s="19">
        <v>113.9</v>
      </c>
      <c r="AB159" s="19">
        <v>100.3</v>
      </c>
      <c r="AC159" s="19">
        <v>109</v>
      </c>
      <c r="AD159" s="19">
        <v>109.1</v>
      </c>
      <c r="AE159" s="19">
        <v>111.1</v>
      </c>
      <c r="AF159" s="19">
        <v>108.4</v>
      </c>
      <c r="AG159" s="19">
        <v>107.4</v>
      </c>
      <c r="AH159" s="19">
        <v>103.1</v>
      </c>
      <c r="AI159" s="19">
        <v>89.8</v>
      </c>
      <c r="AJ159" s="19">
        <v>79.900000000000006</v>
      </c>
      <c r="AK159" s="19">
        <v>73.8</v>
      </c>
      <c r="AL159" s="19">
        <v>61.8</v>
      </c>
      <c r="AM159" s="19">
        <v>69.599999999999994</v>
      </c>
      <c r="AN159" s="19">
        <v>64.099999999999994</v>
      </c>
      <c r="AO159" s="19">
        <v>74.8</v>
      </c>
      <c r="AP159" s="19">
        <v>74.400000000000006</v>
      </c>
      <c r="AQ159" s="19">
        <v>66.900000000000006</v>
      </c>
      <c r="AR159" s="19">
        <v>58.9</v>
      </c>
      <c r="AS159" s="19">
        <v>51.8</v>
      </c>
      <c r="AT159" s="19">
        <v>52</v>
      </c>
      <c r="AU159" s="19">
        <v>51.5</v>
      </c>
      <c r="AV159" s="19">
        <v>46</v>
      </c>
      <c r="AW159" s="19">
        <v>36.700000000000003</v>
      </c>
      <c r="AX159" s="19">
        <v>36.1</v>
      </c>
      <c r="AY159" s="19">
        <v>38.1</v>
      </c>
      <c r="AZ159" s="19">
        <v>40.6</v>
      </c>
      <c r="BA159" s="19">
        <v>46</v>
      </c>
      <c r="BB159" s="19">
        <v>51.6</v>
      </c>
      <c r="BC159" s="19">
        <v>54.7</v>
      </c>
      <c r="BD159" s="19">
        <v>52.1</v>
      </c>
      <c r="BE159" s="19">
        <v>56.7</v>
      </c>
      <c r="BF159" s="19">
        <v>58.4</v>
      </c>
      <c r="BG159" s="19">
        <v>60.9</v>
      </c>
      <c r="BH159" s="19">
        <v>64.900000000000006</v>
      </c>
      <c r="BI159" s="19">
        <v>71.7</v>
      </c>
      <c r="BJ159" s="19">
        <v>70.3</v>
      </c>
      <c r="BK159" s="19">
        <v>68.900000000000006</v>
      </c>
      <c r="BL159" s="19">
        <v>63.5</v>
      </c>
      <c r="BM159" s="19">
        <v>64.099999999999994</v>
      </c>
      <c r="BN159" s="19">
        <v>64.900000000000006</v>
      </c>
      <c r="BO159" s="19">
        <v>61.8</v>
      </c>
      <c r="BP159" s="19">
        <v>62.9</v>
      </c>
      <c r="BQ159" s="19">
        <v>64.099999999999994</v>
      </c>
      <c r="BR159" s="19">
        <v>68.7</v>
      </c>
      <c r="BS159" s="19">
        <v>72.099999999999994</v>
      </c>
      <c r="BT159" s="19">
        <v>74.099999999999994</v>
      </c>
      <c r="BU159" s="19">
        <v>75.3</v>
      </c>
      <c r="BV159" s="19">
        <v>77.400000000000006</v>
      </c>
      <c r="BW159" s="19">
        <v>76.7</v>
      </c>
      <c r="BX159" s="19">
        <v>79.400000000000006</v>
      </c>
      <c r="BY159" s="19">
        <v>87</v>
      </c>
      <c r="BZ159" s="19">
        <v>96</v>
      </c>
      <c r="CA159" s="19">
        <v>98</v>
      </c>
      <c r="CB159" s="19">
        <v>98</v>
      </c>
      <c r="CC159" s="19">
        <v>100.1</v>
      </c>
      <c r="CD159" s="19">
        <v>110.2</v>
      </c>
      <c r="CE159" s="19">
        <v>111.5</v>
      </c>
      <c r="CF159" s="19">
        <v>92.8</v>
      </c>
      <c r="CG159" s="19">
        <v>79.3</v>
      </c>
      <c r="CH159" s="19">
        <v>88.4</v>
      </c>
      <c r="CI159" s="19">
        <v>95.8</v>
      </c>
      <c r="CJ159" s="19">
        <v>93.8</v>
      </c>
      <c r="CK159" s="19">
        <v>95</v>
      </c>
      <c r="CL159" s="19">
        <v>89.8</v>
      </c>
      <c r="CM159" s="19">
        <v>88.8</v>
      </c>
      <c r="CN159" s="19">
        <v>92.3</v>
      </c>
      <c r="CO159" s="19">
        <v>83.5</v>
      </c>
      <c r="CP159" s="19">
        <v>87.6</v>
      </c>
      <c r="CQ159" s="19">
        <v>67.5</v>
      </c>
      <c r="CR159" s="19">
        <v>57.4</v>
      </c>
      <c r="CS159" s="19">
        <v>71.599999999999994</v>
      </c>
      <c r="CT159" s="19">
        <v>73.7</v>
      </c>
      <c r="CU159" s="19">
        <v>70.400000000000006</v>
      </c>
      <c r="CV159" s="19">
        <v>49.2</v>
      </c>
      <c r="CW159" s="19">
        <v>39.6</v>
      </c>
      <c r="CX159" s="19">
        <v>55.2</v>
      </c>
      <c r="CY159" s="19">
        <v>64.099999999999994</v>
      </c>
      <c r="CZ159" s="19">
        <v>68.7</v>
      </c>
      <c r="DA159" s="19">
        <v>69.7</v>
      </c>
      <c r="DB159" s="19">
        <v>67</v>
      </c>
      <c r="DC159" s="19">
        <v>72</v>
      </c>
      <c r="DD159" s="19">
        <v>76.099999999999994</v>
      </c>
      <c r="DE159" s="19">
        <v>79.400000000000006</v>
      </c>
      <c r="DF159" s="19">
        <v>82.9</v>
      </c>
      <c r="DG159" s="19">
        <v>90.6</v>
      </c>
      <c r="DH159" s="19">
        <v>91.8</v>
      </c>
      <c r="DI159" s="19">
        <v>95.7</v>
      </c>
      <c r="DJ159" s="19">
        <v>94.5</v>
      </c>
      <c r="DK159" s="19">
        <v>103.2</v>
      </c>
      <c r="DL159" s="19">
        <v>103.3</v>
      </c>
      <c r="DM159" s="19">
        <v>106</v>
      </c>
      <c r="DN159" s="19">
        <v>119.2</v>
      </c>
      <c r="DO159" s="19">
        <v>115.5</v>
      </c>
      <c r="DP159" s="19">
        <v>104.7</v>
      </c>
      <c r="DQ159" s="19">
        <v>111.1</v>
      </c>
      <c r="DR159" s="19">
        <v>120.8</v>
      </c>
      <c r="DS159" s="19">
        <v>132</v>
      </c>
      <c r="DT159" s="19">
        <v>158.30000000000001</v>
      </c>
      <c r="DU159" s="19">
        <v>168</v>
      </c>
      <c r="DV159" s="19">
        <v>161.69999999999999</v>
      </c>
      <c r="DW159" s="19">
        <v>141.69999999999999</v>
      </c>
    </row>
    <row r="160" spans="1:127">
      <c r="A160" s="17" t="s">
        <v>913</v>
      </c>
      <c r="B160" s="17" t="s">
        <v>914</v>
      </c>
      <c r="C160" s="18">
        <v>0.29199000000000003</v>
      </c>
      <c r="D160" s="19">
        <v>106</v>
      </c>
      <c r="E160" s="19">
        <v>106</v>
      </c>
      <c r="F160" s="19">
        <v>110.3</v>
      </c>
      <c r="G160" s="19">
        <v>110.3</v>
      </c>
      <c r="H160" s="19">
        <v>110.3</v>
      </c>
      <c r="I160" s="19">
        <v>110.3</v>
      </c>
      <c r="J160" s="19">
        <v>110.3</v>
      </c>
      <c r="K160" s="19">
        <v>110.3</v>
      </c>
      <c r="L160" s="19">
        <v>110.3</v>
      </c>
      <c r="M160" s="19">
        <v>110.3</v>
      </c>
      <c r="N160" s="19">
        <v>110.3</v>
      </c>
      <c r="O160" s="19">
        <v>110.3</v>
      </c>
      <c r="P160" s="19">
        <v>112.1</v>
      </c>
      <c r="Q160" s="19">
        <v>112.1</v>
      </c>
      <c r="R160" s="19">
        <v>112.1</v>
      </c>
      <c r="S160" s="19">
        <v>112.1</v>
      </c>
      <c r="T160" s="19">
        <v>115.3</v>
      </c>
      <c r="U160" s="19">
        <v>115.3</v>
      </c>
      <c r="V160" s="19">
        <v>115.3</v>
      </c>
      <c r="W160" s="19">
        <v>115.3</v>
      </c>
      <c r="X160" s="19">
        <v>115.3</v>
      </c>
      <c r="Y160" s="19">
        <v>115.3</v>
      </c>
      <c r="Z160" s="19">
        <v>115.3</v>
      </c>
      <c r="AA160" s="19">
        <v>115.3</v>
      </c>
      <c r="AB160" s="19">
        <v>117</v>
      </c>
      <c r="AC160" s="19">
        <v>117</v>
      </c>
      <c r="AD160" s="19">
        <v>117</v>
      </c>
      <c r="AE160" s="19">
        <v>117</v>
      </c>
      <c r="AF160" s="19">
        <v>117</v>
      </c>
      <c r="AG160" s="19">
        <v>120</v>
      </c>
      <c r="AH160" s="19">
        <v>120</v>
      </c>
      <c r="AI160" s="19">
        <v>120</v>
      </c>
      <c r="AJ160" s="19">
        <v>120</v>
      </c>
      <c r="AK160" s="19">
        <v>120</v>
      </c>
      <c r="AL160" s="19">
        <v>120</v>
      </c>
      <c r="AM160" s="19">
        <v>120.1</v>
      </c>
      <c r="AN160" s="19">
        <v>120.8</v>
      </c>
      <c r="AO160" s="19">
        <v>120.8</v>
      </c>
      <c r="AP160" s="19">
        <v>120.8</v>
      </c>
      <c r="AQ160" s="19">
        <v>120.8</v>
      </c>
      <c r="AR160" s="19">
        <v>120.8</v>
      </c>
      <c r="AS160" s="19">
        <v>120.8</v>
      </c>
      <c r="AT160" s="19">
        <v>120.8</v>
      </c>
      <c r="AU160" s="19">
        <v>120.8</v>
      </c>
      <c r="AV160" s="19">
        <v>120.8</v>
      </c>
      <c r="AW160" s="19">
        <v>120.8</v>
      </c>
      <c r="AX160" s="19">
        <v>120.8</v>
      </c>
      <c r="AY160" s="19">
        <v>120.8</v>
      </c>
      <c r="AZ160" s="19">
        <v>120.8</v>
      </c>
      <c r="BA160" s="19">
        <v>120.8</v>
      </c>
      <c r="BB160" s="19">
        <v>120.8</v>
      </c>
      <c r="BC160" s="19">
        <v>120.8</v>
      </c>
      <c r="BD160" s="19">
        <v>114.8</v>
      </c>
      <c r="BE160" s="19">
        <v>114.8</v>
      </c>
      <c r="BF160" s="19">
        <v>114.8</v>
      </c>
      <c r="BG160" s="19">
        <v>114.8</v>
      </c>
      <c r="BH160" s="19">
        <v>114.8</v>
      </c>
      <c r="BI160" s="19">
        <v>114.8</v>
      </c>
      <c r="BJ160" s="19">
        <v>114.8</v>
      </c>
      <c r="BK160" s="19">
        <v>114.8</v>
      </c>
      <c r="BL160" s="19">
        <v>114.8</v>
      </c>
      <c r="BM160" s="19">
        <v>114</v>
      </c>
      <c r="BN160" s="19">
        <v>113.3</v>
      </c>
      <c r="BO160" s="19">
        <v>112.9</v>
      </c>
      <c r="BP160" s="19">
        <v>112.9</v>
      </c>
      <c r="BQ160" s="19">
        <v>112.9</v>
      </c>
      <c r="BR160" s="19">
        <v>112.9</v>
      </c>
      <c r="BS160" s="19">
        <v>112.9</v>
      </c>
      <c r="BT160" s="19">
        <v>112.9</v>
      </c>
      <c r="BU160" s="19">
        <v>114</v>
      </c>
      <c r="BV160" s="19">
        <v>117.3</v>
      </c>
      <c r="BW160" s="19">
        <v>117.3</v>
      </c>
      <c r="BX160" s="19">
        <v>117.3</v>
      </c>
      <c r="BY160" s="19">
        <v>117.3</v>
      </c>
      <c r="BZ160" s="19">
        <v>117.3</v>
      </c>
      <c r="CA160" s="19">
        <v>117.3</v>
      </c>
      <c r="CB160" s="19">
        <v>117.3</v>
      </c>
      <c r="CC160" s="19">
        <v>130.19999999999999</v>
      </c>
      <c r="CD160" s="19">
        <v>130.19999999999999</v>
      </c>
      <c r="CE160" s="19">
        <v>130.19999999999999</v>
      </c>
      <c r="CF160" s="19">
        <v>130.19999999999999</v>
      </c>
      <c r="CG160" s="19">
        <v>130.19999999999999</v>
      </c>
      <c r="CH160" s="19">
        <v>130.19999999999999</v>
      </c>
      <c r="CI160" s="19">
        <v>130.19999999999999</v>
      </c>
      <c r="CJ160" s="19">
        <v>130.5</v>
      </c>
      <c r="CK160" s="19">
        <v>131.5</v>
      </c>
      <c r="CL160" s="19">
        <v>131.6</v>
      </c>
      <c r="CM160" s="19">
        <v>131.6</v>
      </c>
      <c r="CN160" s="19">
        <v>131.6</v>
      </c>
      <c r="CO160" s="19">
        <v>131.6</v>
      </c>
      <c r="CP160" s="19">
        <v>131.6</v>
      </c>
      <c r="CQ160" s="19">
        <v>131.6</v>
      </c>
      <c r="CR160" s="19">
        <v>131.6</v>
      </c>
      <c r="CS160" s="19">
        <v>131.6</v>
      </c>
      <c r="CT160" s="19">
        <v>133</v>
      </c>
      <c r="CU160" s="19">
        <v>133</v>
      </c>
      <c r="CV160" s="19">
        <v>133</v>
      </c>
      <c r="CW160" s="19">
        <v>133</v>
      </c>
      <c r="CX160" s="19">
        <v>133</v>
      </c>
      <c r="CY160" s="19">
        <v>133</v>
      </c>
      <c r="CZ160" s="19">
        <v>133.5</v>
      </c>
      <c r="DA160" s="19">
        <v>134.1</v>
      </c>
      <c r="DB160" s="19">
        <v>136.1</v>
      </c>
      <c r="DC160" s="19">
        <v>136.1</v>
      </c>
      <c r="DD160" s="19">
        <v>138.69999999999999</v>
      </c>
      <c r="DE160" s="19">
        <v>139.6</v>
      </c>
      <c r="DF160" s="19">
        <v>144.30000000000001</v>
      </c>
      <c r="DG160" s="19">
        <v>151.80000000000001</v>
      </c>
      <c r="DH160" s="19">
        <v>158.9</v>
      </c>
      <c r="DI160" s="19">
        <v>162.30000000000001</v>
      </c>
      <c r="DJ160" s="19">
        <v>162.30000000000001</v>
      </c>
      <c r="DK160" s="19">
        <v>162.30000000000001</v>
      </c>
      <c r="DL160" s="19">
        <v>162.30000000000001</v>
      </c>
      <c r="DM160" s="19">
        <v>162.30000000000001</v>
      </c>
      <c r="DN160" s="19">
        <v>162.30000000000001</v>
      </c>
      <c r="DO160" s="19">
        <v>162.30000000000001</v>
      </c>
      <c r="DP160" s="19">
        <v>162.30000000000001</v>
      </c>
      <c r="DQ160" s="19">
        <v>162.30000000000001</v>
      </c>
      <c r="DR160" s="19">
        <v>162.30000000000001</v>
      </c>
      <c r="DS160" s="19">
        <v>162.30000000000001</v>
      </c>
      <c r="DT160" s="19">
        <v>171.6</v>
      </c>
      <c r="DU160" s="19">
        <v>171.6</v>
      </c>
      <c r="DV160" s="19">
        <v>171.6</v>
      </c>
      <c r="DW160" s="19">
        <v>171.6</v>
      </c>
    </row>
    <row r="161" spans="1:127">
      <c r="A161" s="17" t="s">
        <v>915</v>
      </c>
      <c r="B161" s="17" t="s">
        <v>916</v>
      </c>
      <c r="C161" s="18">
        <v>4.6629999999999998E-2</v>
      </c>
      <c r="D161" s="19">
        <v>101.4</v>
      </c>
      <c r="E161" s="19">
        <v>102</v>
      </c>
      <c r="F161" s="19">
        <v>102</v>
      </c>
      <c r="G161" s="19">
        <v>99.5</v>
      </c>
      <c r="H161" s="19">
        <v>98.7</v>
      </c>
      <c r="I161" s="19">
        <v>98.4</v>
      </c>
      <c r="J161" s="19">
        <v>98.4</v>
      </c>
      <c r="K161" s="19">
        <v>98.4</v>
      </c>
      <c r="L161" s="19">
        <v>98.4</v>
      </c>
      <c r="M161" s="19">
        <v>98.4</v>
      </c>
      <c r="N161" s="19">
        <v>98.4</v>
      </c>
      <c r="O161" s="19">
        <v>98.4</v>
      </c>
      <c r="P161" s="19">
        <v>89.4</v>
      </c>
      <c r="Q161" s="19">
        <v>89.4</v>
      </c>
      <c r="R161" s="19">
        <v>89.4</v>
      </c>
      <c r="S161" s="19">
        <v>92.3</v>
      </c>
      <c r="T161" s="19">
        <v>92.6</v>
      </c>
      <c r="U161" s="19">
        <v>94.6</v>
      </c>
      <c r="V161" s="19">
        <v>94.3</v>
      </c>
      <c r="W161" s="19">
        <v>95.2</v>
      </c>
      <c r="X161" s="19">
        <v>95.4</v>
      </c>
      <c r="Y161" s="19">
        <v>93.6</v>
      </c>
      <c r="Z161" s="19">
        <v>93.8</v>
      </c>
      <c r="AA161" s="19">
        <v>94</v>
      </c>
      <c r="AB161" s="19">
        <v>96.9</v>
      </c>
      <c r="AC161" s="19">
        <v>98</v>
      </c>
      <c r="AD161" s="19">
        <v>97.3</v>
      </c>
      <c r="AE161" s="19">
        <v>95.7</v>
      </c>
      <c r="AF161" s="19">
        <v>96</v>
      </c>
      <c r="AG161" s="19">
        <v>96</v>
      </c>
      <c r="AH161" s="19">
        <v>95.3</v>
      </c>
      <c r="AI161" s="19">
        <v>92.5</v>
      </c>
      <c r="AJ161" s="19">
        <v>91.6</v>
      </c>
      <c r="AK161" s="19">
        <v>91.5</v>
      </c>
      <c r="AL161" s="19">
        <v>91</v>
      </c>
      <c r="AM161" s="19">
        <v>89.9</v>
      </c>
      <c r="AN161" s="19">
        <v>88.7</v>
      </c>
      <c r="AO161" s="19">
        <v>88.6</v>
      </c>
      <c r="AP161" s="19">
        <v>87.3</v>
      </c>
      <c r="AQ161" s="19">
        <v>87.6</v>
      </c>
      <c r="AR161" s="19">
        <v>88.7</v>
      </c>
      <c r="AS161" s="19">
        <v>89.1</v>
      </c>
      <c r="AT161" s="19">
        <v>87.9</v>
      </c>
      <c r="AU161" s="19">
        <v>75</v>
      </c>
      <c r="AV161" s="19">
        <v>63.3</v>
      </c>
      <c r="AW161" s="19">
        <v>58.8</v>
      </c>
      <c r="AX161" s="19">
        <v>61.2</v>
      </c>
      <c r="AY161" s="19">
        <v>63.4</v>
      </c>
      <c r="AZ161" s="19">
        <v>68.5</v>
      </c>
      <c r="BA161" s="19">
        <v>73</v>
      </c>
      <c r="BB161" s="19">
        <v>79.8</v>
      </c>
      <c r="BC161" s="19">
        <v>88.8</v>
      </c>
      <c r="BD161" s="19">
        <v>96.1</v>
      </c>
      <c r="BE161" s="19">
        <v>95.9</v>
      </c>
      <c r="BF161" s="19">
        <v>104.4</v>
      </c>
      <c r="BG161" s="19">
        <v>105.6</v>
      </c>
      <c r="BH161" s="19">
        <v>105.9</v>
      </c>
      <c r="BI161" s="19">
        <v>100</v>
      </c>
      <c r="BJ161" s="19">
        <v>99.4</v>
      </c>
      <c r="BK161" s="19">
        <v>98</v>
      </c>
      <c r="BL161" s="19">
        <v>101.3</v>
      </c>
      <c r="BM161" s="19">
        <v>107.3</v>
      </c>
      <c r="BN161" s="19">
        <v>110.5</v>
      </c>
      <c r="BO161" s="19">
        <v>114.2</v>
      </c>
      <c r="BP161" s="19">
        <v>112.4</v>
      </c>
      <c r="BQ161" s="19">
        <v>112.5</v>
      </c>
      <c r="BR161" s="19">
        <v>121.3</v>
      </c>
      <c r="BS161" s="19">
        <v>125.6</v>
      </c>
      <c r="BT161" s="19">
        <v>123.3</v>
      </c>
      <c r="BU161" s="19">
        <v>120.6</v>
      </c>
      <c r="BV161" s="19">
        <v>122</v>
      </c>
      <c r="BW161" s="19">
        <v>134.80000000000001</v>
      </c>
      <c r="BX161" s="19">
        <v>142</v>
      </c>
      <c r="BY161" s="19">
        <v>145.9</v>
      </c>
      <c r="BZ161" s="19">
        <v>148</v>
      </c>
      <c r="CA161" s="19">
        <v>155.6</v>
      </c>
      <c r="CB161" s="19">
        <v>160</v>
      </c>
      <c r="CC161" s="19">
        <v>156.1</v>
      </c>
      <c r="CD161" s="19">
        <v>157.19999999999999</v>
      </c>
      <c r="CE161" s="19">
        <v>152</v>
      </c>
      <c r="CF161" s="19">
        <v>140.9</v>
      </c>
      <c r="CG161" s="19">
        <v>142.30000000000001</v>
      </c>
      <c r="CH161" s="19">
        <v>145.80000000000001</v>
      </c>
      <c r="CI161" s="19">
        <v>150</v>
      </c>
      <c r="CJ161" s="19">
        <v>145.9</v>
      </c>
      <c r="CK161" s="19">
        <v>145.69999999999999</v>
      </c>
      <c r="CL161" s="19">
        <v>146.19999999999999</v>
      </c>
      <c r="CM161" s="19">
        <v>140.6</v>
      </c>
      <c r="CN161" s="19">
        <v>137.19999999999999</v>
      </c>
      <c r="CO161" s="19">
        <v>135</v>
      </c>
      <c r="CP161" s="19">
        <v>135.69999999999999</v>
      </c>
      <c r="CQ161" s="19">
        <v>132.4</v>
      </c>
      <c r="CR161" s="19">
        <v>101.2</v>
      </c>
      <c r="CS161" s="19">
        <v>101.1</v>
      </c>
      <c r="CT161" s="19">
        <v>107.2</v>
      </c>
      <c r="CU161" s="19">
        <v>114.8</v>
      </c>
      <c r="CV161" s="19">
        <v>118</v>
      </c>
      <c r="CW161" s="19">
        <v>115.2</v>
      </c>
      <c r="CX161" s="19">
        <v>105.7</v>
      </c>
      <c r="CY161" s="19">
        <v>106.4</v>
      </c>
      <c r="CZ161" s="19">
        <v>119.5</v>
      </c>
      <c r="DA161" s="19">
        <v>129.19999999999999</v>
      </c>
      <c r="DB161" s="19">
        <v>134.9</v>
      </c>
      <c r="DC161" s="19">
        <v>144.30000000000001</v>
      </c>
      <c r="DD161" s="19">
        <v>144.5</v>
      </c>
      <c r="DE161" s="19">
        <v>146.9</v>
      </c>
      <c r="DF161" s="19">
        <v>156</v>
      </c>
      <c r="DG161" s="19">
        <v>167.8</v>
      </c>
      <c r="DH161" s="19">
        <v>174.4</v>
      </c>
      <c r="DI161" s="19">
        <v>178.8</v>
      </c>
      <c r="DJ161" s="19">
        <v>178.4</v>
      </c>
      <c r="DK161" s="19">
        <v>184.4</v>
      </c>
      <c r="DL161" s="19">
        <v>205.5</v>
      </c>
      <c r="DM161" s="19">
        <v>219.9</v>
      </c>
      <c r="DN161" s="19">
        <v>242.2</v>
      </c>
      <c r="DO161" s="19">
        <v>277.10000000000002</v>
      </c>
      <c r="DP161" s="19">
        <v>271</v>
      </c>
      <c r="DQ161" s="19">
        <v>239.2</v>
      </c>
      <c r="DR161" s="19">
        <v>224.8</v>
      </c>
      <c r="DS161" s="19">
        <v>244.9</v>
      </c>
      <c r="DT161" s="19">
        <v>286.5</v>
      </c>
      <c r="DU161" s="19">
        <v>341.4</v>
      </c>
      <c r="DV161" s="19">
        <v>339.3</v>
      </c>
      <c r="DW161" s="19">
        <v>325.8</v>
      </c>
    </row>
    <row r="162" spans="1:127">
      <c r="A162" s="17" t="s">
        <v>917</v>
      </c>
      <c r="B162" s="17" t="s">
        <v>918</v>
      </c>
      <c r="C162" s="18">
        <v>3.0640900000000002</v>
      </c>
      <c r="D162" s="19">
        <v>97.4</v>
      </c>
      <c r="E162" s="19">
        <v>100.8</v>
      </c>
      <c r="F162" s="19">
        <v>102.5</v>
      </c>
      <c r="G162" s="19">
        <v>101.8</v>
      </c>
      <c r="H162" s="19">
        <v>98.5</v>
      </c>
      <c r="I162" s="19">
        <v>97.4</v>
      </c>
      <c r="J162" s="19">
        <v>101.4</v>
      </c>
      <c r="K162" s="19">
        <v>101.6</v>
      </c>
      <c r="L162" s="19">
        <v>101.3</v>
      </c>
      <c r="M162" s="19">
        <v>104.5</v>
      </c>
      <c r="N162" s="19">
        <v>100.6</v>
      </c>
      <c r="O162" s="19">
        <v>98.2</v>
      </c>
      <c r="P162" s="19">
        <v>101.1</v>
      </c>
      <c r="Q162" s="19">
        <v>101</v>
      </c>
      <c r="R162" s="19">
        <v>101.5</v>
      </c>
      <c r="S162" s="19">
        <v>102.3</v>
      </c>
      <c r="T162" s="19">
        <v>103.1</v>
      </c>
      <c r="U162" s="19">
        <v>104.6</v>
      </c>
      <c r="V162" s="19">
        <v>103.3</v>
      </c>
      <c r="W162" s="19">
        <v>103.1</v>
      </c>
      <c r="X162" s="19">
        <v>105.6</v>
      </c>
      <c r="Y162" s="19">
        <v>105.8</v>
      </c>
      <c r="Z162" s="19">
        <v>105.9</v>
      </c>
      <c r="AA162" s="19">
        <v>106.4</v>
      </c>
      <c r="AB162" s="19">
        <v>106</v>
      </c>
      <c r="AC162" s="19">
        <v>102.7</v>
      </c>
      <c r="AD162" s="19">
        <v>101.9</v>
      </c>
      <c r="AE162" s="19">
        <v>102.7</v>
      </c>
      <c r="AF162" s="19">
        <v>106.1</v>
      </c>
      <c r="AG162" s="19">
        <v>104.9</v>
      </c>
      <c r="AH162" s="19">
        <v>104.3</v>
      </c>
      <c r="AI162" s="19">
        <v>106.5</v>
      </c>
      <c r="AJ162" s="19">
        <v>108.4</v>
      </c>
      <c r="AK162" s="19">
        <v>109.1</v>
      </c>
      <c r="AL162" s="19">
        <v>107.8</v>
      </c>
      <c r="AM162" s="19">
        <v>107.5</v>
      </c>
      <c r="AN162" s="19">
        <v>108</v>
      </c>
      <c r="AO162" s="19">
        <v>106.1</v>
      </c>
      <c r="AP162" s="19">
        <v>105.9</v>
      </c>
      <c r="AQ162" s="19">
        <v>106.5</v>
      </c>
      <c r="AR162" s="19">
        <v>105.4</v>
      </c>
      <c r="AS162" s="19">
        <v>106.3</v>
      </c>
      <c r="AT162" s="19">
        <v>103.1</v>
      </c>
      <c r="AU162" s="19">
        <v>104.5</v>
      </c>
      <c r="AV162" s="19">
        <v>104.9</v>
      </c>
      <c r="AW162" s="19">
        <v>105.9</v>
      </c>
      <c r="AX162" s="19">
        <v>103.5</v>
      </c>
      <c r="AY162" s="19">
        <v>102.9</v>
      </c>
      <c r="AZ162" s="19">
        <v>101.1</v>
      </c>
      <c r="BA162" s="19">
        <v>102.2</v>
      </c>
      <c r="BB162" s="19">
        <v>102.8</v>
      </c>
      <c r="BC162" s="19">
        <v>102.7</v>
      </c>
      <c r="BD162" s="19">
        <v>103.2</v>
      </c>
      <c r="BE162" s="19">
        <v>103.8</v>
      </c>
      <c r="BF162" s="19">
        <v>103.9</v>
      </c>
      <c r="BG162" s="19">
        <v>105.9</v>
      </c>
      <c r="BH162" s="19">
        <v>106.2</v>
      </c>
      <c r="BI162" s="19">
        <v>107.9</v>
      </c>
      <c r="BJ162" s="19">
        <v>107.4</v>
      </c>
      <c r="BK162" s="19">
        <v>102.7</v>
      </c>
      <c r="BL162" s="19">
        <v>103.3</v>
      </c>
      <c r="BM162" s="19">
        <v>102.8</v>
      </c>
      <c r="BN162" s="19">
        <v>102</v>
      </c>
      <c r="BO162" s="19">
        <v>102</v>
      </c>
      <c r="BP162" s="19">
        <v>100.6</v>
      </c>
      <c r="BQ162" s="19">
        <v>106.1</v>
      </c>
      <c r="BR162" s="19">
        <v>106.1</v>
      </c>
      <c r="BS162" s="19">
        <v>102.7</v>
      </c>
      <c r="BT162" s="19">
        <v>102.4</v>
      </c>
      <c r="BU162" s="19">
        <v>105</v>
      </c>
      <c r="BV162" s="19">
        <v>105.4</v>
      </c>
      <c r="BW162" s="19">
        <v>105.4</v>
      </c>
      <c r="BX162" s="19">
        <v>104.9</v>
      </c>
      <c r="BY162" s="19">
        <v>110.7</v>
      </c>
      <c r="BZ162" s="19">
        <v>109.6</v>
      </c>
      <c r="CA162" s="19">
        <v>109.6</v>
      </c>
      <c r="CB162" s="19">
        <v>109.4</v>
      </c>
      <c r="CC162" s="19">
        <v>112.4</v>
      </c>
      <c r="CD162" s="19">
        <v>112.4</v>
      </c>
      <c r="CE162" s="19">
        <v>109.3</v>
      </c>
      <c r="CF162" s="19">
        <v>110.7</v>
      </c>
      <c r="CG162" s="19">
        <v>110.7</v>
      </c>
      <c r="CH162" s="19">
        <v>108.2</v>
      </c>
      <c r="CI162" s="19">
        <v>107.3</v>
      </c>
      <c r="CJ162" s="19">
        <v>107.3</v>
      </c>
      <c r="CK162" s="19">
        <v>110.7</v>
      </c>
      <c r="CL162" s="19">
        <v>108.3</v>
      </c>
      <c r="CM162" s="19">
        <v>108.3</v>
      </c>
      <c r="CN162" s="19">
        <v>110.7</v>
      </c>
      <c r="CO162" s="19">
        <v>110</v>
      </c>
      <c r="CP162" s="19">
        <v>110</v>
      </c>
      <c r="CQ162" s="19">
        <v>110</v>
      </c>
      <c r="CR162" s="19">
        <v>117.9</v>
      </c>
      <c r="CS162" s="19">
        <v>117.9</v>
      </c>
      <c r="CT162" s="19">
        <v>116.6</v>
      </c>
      <c r="CU162" s="19">
        <v>113.9</v>
      </c>
      <c r="CV162" s="19">
        <v>113.9</v>
      </c>
      <c r="CW162" s="19">
        <v>105</v>
      </c>
      <c r="CX162" s="19">
        <v>101</v>
      </c>
      <c r="CY162" s="19">
        <v>101</v>
      </c>
      <c r="CZ162" s="19">
        <v>103.4</v>
      </c>
      <c r="DA162" s="19">
        <v>105.3</v>
      </c>
      <c r="DB162" s="19">
        <v>105.3</v>
      </c>
      <c r="DC162" s="19">
        <v>117.4</v>
      </c>
      <c r="DD162" s="19">
        <v>116.9</v>
      </c>
      <c r="DE162" s="19">
        <v>116.9</v>
      </c>
      <c r="DF162" s="19">
        <v>117.6</v>
      </c>
      <c r="DG162" s="19">
        <v>111.1</v>
      </c>
      <c r="DH162" s="19">
        <v>111.1</v>
      </c>
      <c r="DI162" s="19">
        <v>105.2</v>
      </c>
      <c r="DJ162" s="19">
        <v>98.2</v>
      </c>
      <c r="DK162" s="19">
        <v>98.2</v>
      </c>
      <c r="DL162" s="19">
        <v>106.4</v>
      </c>
      <c r="DM162" s="19">
        <v>116.7</v>
      </c>
      <c r="DN162" s="19">
        <v>116.7</v>
      </c>
      <c r="DO162" s="19">
        <v>131.5</v>
      </c>
      <c r="DP162" s="19">
        <v>135.30000000000001</v>
      </c>
      <c r="DQ162" s="19">
        <v>135.30000000000001</v>
      </c>
      <c r="DR162" s="19">
        <v>131.80000000000001</v>
      </c>
      <c r="DS162" s="19">
        <v>122.2</v>
      </c>
      <c r="DT162" s="19">
        <v>122.2</v>
      </c>
      <c r="DU162" s="19">
        <v>126.4</v>
      </c>
      <c r="DV162" s="19">
        <v>122.2</v>
      </c>
      <c r="DW162" s="19">
        <v>130</v>
      </c>
    </row>
    <row r="163" spans="1:127">
      <c r="A163" s="17" t="s">
        <v>919</v>
      </c>
      <c r="B163" s="17" t="s">
        <v>920</v>
      </c>
      <c r="C163" s="18">
        <v>3.0640900000000002</v>
      </c>
      <c r="D163" s="19">
        <v>97.4</v>
      </c>
      <c r="E163" s="19">
        <v>100.8</v>
      </c>
      <c r="F163" s="19">
        <v>102.5</v>
      </c>
      <c r="G163" s="19">
        <v>101.8</v>
      </c>
      <c r="H163" s="19">
        <v>98.5</v>
      </c>
      <c r="I163" s="19">
        <v>97.4</v>
      </c>
      <c r="J163" s="19">
        <v>101.4</v>
      </c>
      <c r="K163" s="19">
        <v>101.6</v>
      </c>
      <c r="L163" s="19">
        <v>101.3</v>
      </c>
      <c r="M163" s="19">
        <v>104.5</v>
      </c>
      <c r="N163" s="19">
        <v>100.6</v>
      </c>
      <c r="O163" s="19">
        <v>98.2</v>
      </c>
      <c r="P163" s="19">
        <v>101.1</v>
      </c>
      <c r="Q163" s="19">
        <v>101</v>
      </c>
      <c r="R163" s="19">
        <v>101.5</v>
      </c>
      <c r="S163" s="19">
        <v>102.3</v>
      </c>
      <c r="T163" s="19">
        <v>103.1</v>
      </c>
      <c r="U163" s="19">
        <v>104.6</v>
      </c>
      <c r="V163" s="19">
        <v>103.3</v>
      </c>
      <c r="W163" s="19">
        <v>103.1</v>
      </c>
      <c r="X163" s="19">
        <v>105.6</v>
      </c>
      <c r="Y163" s="19">
        <v>105.8</v>
      </c>
      <c r="Z163" s="19">
        <v>105.9</v>
      </c>
      <c r="AA163" s="19">
        <v>106.4</v>
      </c>
      <c r="AB163" s="19">
        <v>106</v>
      </c>
      <c r="AC163" s="19">
        <v>102.7</v>
      </c>
      <c r="AD163" s="19">
        <v>101.9</v>
      </c>
      <c r="AE163" s="19">
        <v>102.7</v>
      </c>
      <c r="AF163" s="19">
        <v>106.1</v>
      </c>
      <c r="AG163" s="19">
        <v>104.9</v>
      </c>
      <c r="AH163" s="19">
        <v>104.3</v>
      </c>
      <c r="AI163" s="19">
        <v>106.5</v>
      </c>
      <c r="AJ163" s="19">
        <v>108.4</v>
      </c>
      <c r="AK163" s="19">
        <v>109.1</v>
      </c>
      <c r="AL163" s="19">
        <v>107.8</v>
      </c>
      <c r="AM163" s="19">
        <v>107.5</v>
      </c>
      <c r="AN163" s="19">
        <v>108</v>
      </c>
      <c r="AO163" s="19">
        <v>106.1</v>
      </c>
      <c r="AP163" s="19">
        <v>105.9</v>
      </c>
      <c r="AQ163" s="19">
        <v>106.5</v>
      </c>
      <c r="AR163" s="19">
        <v>105.4</v>
      </c>
      <c r="AS163" s="19">
        <v>106.3</v>
      </c>
      <c r="AT163" s="19">
        <v>103.1</v>
      </c>
      <c r="AU163" s="19">
        <v>104.5</v>
      </c>
      <c r="AV163" s="19">
        <v>104.9</v>
      </c>
      <c r="AW163" s="19">
        <v>105.9</v>
      </c>
      <c r="AX163" s="19">
        <v>103.5</v>
      </c>
      <c r="AY163" s="19">
        <v>102.9</v>
      </c>
      <c r="AZ163" s="19">
        <v>101.1</v>
      </c>
      <c r="BA163" s="19">
        <v>102.2</v>
      </c>
      <c r="BB163" s="19">
        <v>102.8</v>
      </c>
      <c r="BC163" s="19">
        <v>102.7</v>
      </c>
      <c r="BD163" s="19">
        <v>103.2</v>
      </c>
      <c r="BE163" s="19">
        <v>103.8</v>
      </c>
      <c r="BF163" s="19">
        <v>103.9</v>
      </c>
      <c r="BG163" s="19">
        <v>105.9</v>
      </c>
      <c r="BH163" s="19">
        <v>106.2</v>
      </c>
      <c r="BI163" s="19">
        <v>107.9</v>
      </c>
      <c r="BJ163" s="19">
        <v>107.4</v>
      </c>
      <c r="BK163" s="19">
        <v>102.7</v>
      </c>
      <c r="BL163" s="19">
        <v>103.3</v>
      </c>
      <c r="BM163" s="19">
        <v>102.8</v>
      </c>
      <c r="BN163" s="19">
        <v>102</v>
      </c>
      <c r="BO163" s="19">
        <v>102</v>
      </c>
      <c r="BP163" s="19">
        <v>100.6</v>
      </c>
      <c r="BQ163" s="19">
        <v>106.1</v>
      </c>
      <c r="BR163" s="19">
        <v>106.1</v>
      </c>
      <c r="BS163" s="19">
        <v>102.7</v>
      </c>
      <c r="BT163" s="19">
        <v>102.4</v>
      </c>
      <c r="BU163" s="19">
        <v>105</v>
      </c>
      <c r="BV163" s="19">
        <v>105.4</v>
      </c>
      <c r="BW163" s="19">
        <v>105.4</v>
      </c>
      <c r="BX163" s="19">
        <v>104.9</v>
      </c>
      <c r="BY163" s="19">
        <v>110.7</v>
      </c>
      <c r="BZ163" s="19">
        <v>109.6</v>
      </c>
      <c r="CA163" s="19">
        <v>109.6</v>
      </c>
      <c r="CB163" s="19">
        <v>109.4</v>
      </c>
      <c r="CC163" s="19">
        <v>112.4</v>
      </c>
      <c r="CD163" s="19">
        <v>112.4</v>
      </c>
      <c r="CE163" s="19">
        <v>109.3</v>
      </c>
      <c r="CF163" s="19">
        <v>110.7</v>
      </c>
      <c r="CG163" s="19">
        <v>110.7</v>
      </c>
      <c r="CH163" s="19">
        <v>108.2</v>
      </c>
      <c r="CI163" s="19">
        <v>107.3</v>
      </c>
      <c r="CJ163" s="19">
        <v>107.3</v>
      </c>
      <c r="CK163" s="19">
        <v>110.7</v>
      </c>
      <c r="CL163" s="19">
        <v>108.3</v>
      </c>
      <c r="CM163" s="19">
        <v>108.3</v>
      </c>
      <c r="CN163" s="19">
        <v>110.7</v>
      </c>
      <c r="CO163" s="19">
        <v>110</v>
      </c>
      <c r="CP163" s="19">
        <v>110</v>
      </c>
      <c r="CQ163" s="19">
        <v>110</v>
      </c>
      <c r="CR163" s="19">
        <v>117.9</v>
      </c>
      <c r="CS163" s="19">
        <v>117.9</v>
      </c>
      <c r="CT163" s="19">
        <v>116.6</v>
      </c>
      <c r="CU163" s="19">
        <v>113.9</v>
      </c>
      <c r="CV163" s="19">
        <v>113.9</v>
      </c>
      <c r="CW163" s="19">
        <v>105</v>
      </c>
      <c r="CX163" s="19">
        <v>101</v>
      </c>
      <c r="CY163" s="19">
        <v>101</v>
      </c>
      <c r="CZ163" s="19">
        <v>103.4</v>
      </c>
      <c r="DA163" s="19">
        <v>105.3</v>
      </c>
      <c r="DB163" s="19">
        <v>105.3</v>
      </c>
      <c r="DC163" s="19">
        <v>117.4</v>
      </c>
      <c r="DD163" s="19">
        <v>116.9</v>
      </c>
      <c r="DE163" s="19">
        <v>116.9</v>
      </c>
      <c r="DF163" s="19">
        <v>117.6</v>
      </c>
      <c r="DG163" s="19">
        <v>111.1</v>
      </c>
      <c r="DH163" s="19">
        <v>111.1</v>
      </c>
      <c r="DI163" s="19">
        <v>105.2</v>
      </c>
      <c r="DJ163" s="19">
        <v>98.2</v>
      </c>
      <c r="DK163" s="19">
        <v>98.2</v>
      </c>
      <c r="DL163" s="19">
        <v>106.4</v>
      </c>
      <c r="DM163" s="19">
        <v>116.7</v>
      </c>
      <c r="DN163" s="19">
        <v>116.7</v>
      </c>
      <c r="DO163" s="19">
        <v>131.5</v>
      </c>
      <c r="DP163" s="19">
        <v>135.30000000000001</v>
      </c>
      <c r="DQ163" s="19">
        <v>135.30000000000001</v>
      </c>
      <c r="DR163" s="19">
        <v>131.80000000000001</v>
      </c>
      <c r="DS163" s="19">
        <v>122.2</v>
      </c>
      <c r="DT163" s="19">
        <v>122.2</v>
      </c>
      <c r="DU163" s="19">
        <v>126.4</v>
      </c>
      <c r="DV163" s="19">
        <v>122.2</v>
      </c>
      <c r="DW163" s="19">
        <v>130</v>
      </c>
    </row>
    <row r="164" spans="1:127">
      <c r="A164" s="17" t="s">
        <v>921</v>
      </c>
      <c r="B164" s="17" t="s">
        <v>922</v>
      </c>
      <c r="C164" s="18">
        <v>64.230540000000005</v>
      </c>
      <c r="D164" s="19">
        <v>103.5</v>
      </c>
      <c r="E164" s="19">
        <v>104.2</v>
      </c>
      <c r="F164" s="19">
        <v>104.4</v>
      </c>
      <c r="G164" s="19">
        <v>104.9</v>
      </c>
      <c r="H164" s="19">
        <v>105.3</v>
      </c>
      <c r="I164" s="19">
        <v>105.9</v>
      </c>
      <c r="J164" s="19">
        <v>106.1</v>
      </c>
      <c r="K164" s="19">
        <v>105.6</v>
      </c>
      <c r="L164" s="19">
        <v>105.3</v>
      </c>
      <c r="M164" s="19">
        <v>105.8</v>
      </c>
      <c r="N164" s="19">
        <v>105.8</v>
      </c>
      <c r="O164" s="19">
        <v>106.2</v>
      </c>
      <c r="P164" s="19">
        <v>106.5</v>
      </c>
      <c r="Q164" s="19">
        <v>106.4</v>
      </c>
      <c r="R164" s="19">
        <v>106.8</v>
      </c>
      <c r="S164" s="19">
        <v>107.4</v>
      </c>
      <c r="T164" s="19">
        <v>108.1</v>
      </c>
      <c r="U164" s="19">
        <v>109.1</v>
      </c>
      <c r="V164" s="19">
        <v>109.2</v>
      </c>
      <c r="W164" s="19">
        <v>108.9</v>
      </c>
      <c r="X164" s="19">
        <v>109</v>
      </c>
      <c r="Y164" s="19">
        <v>109.5</v>
      </c>
      <c r="Z164" s="19">
        <v>109.9</v>
      </c>
      <c r="AA164" s="19">
        <v>110.7</v>
      </c>
      <c r="AB164" s="19">
        <v>111</v>
      </c>
      <c r="AC164" s="19">
        <v>111.3</v>
      </c>
      <c r="AD164" s="19">
        <v>111.5</v>
      </c>
      <c r="AE164" s="19">
        <v>111.8</v>
      </c>
      <c r="AF164" s="19">
        <v>112.3</v>
      </c>
      <c r="AG164" s="19">
        <v>112.2</v>
      </c>
      <c r="AH164" s="19">
        <v>112.1</v>
      </c>
      <c r="AI164" s="19">
        <v>111.3</v>
      </c>
      <c r="AJ164" s="19">
        <v>110.5</v>
      </c>
      <c r="AK164" s="19">
        <v>110.6</v>
      </c>
      <c r="AL164" s="19">
        <v>110.1</v>
      </c>
      <c r="AM164" s="19">
        <v>110</v>
      </c>
      <c r="AN164" s="19">
        <v>110.1</v>
      </c>
      <c r="AO164" s="19">
        <v>110.5</v>
      </c>
      <c r="AP164" s="19">
        <v>110.3</v>
      </c>
      <c r="AQ164" s="19">
        <v>109.9</v>
      </c>
      <c r="AR164" s="19">
        <v>109.2</v>
      </c>
      <c r="AS164" s="19">
        <v>109.2</v>
      </c>
      <c r="AT164" s="19">
        <v>109.4</v>
      </c>
      <c r="AU164" s="19">
        <v>108.8</v>
      </c>
      <c r="AV164" s="19">
        <v>108.4</v>
      </c>
      <c r="AW164" s="19">
        <v>108</v>
      </c>
      <c r="AX164" s="19">
        <v>108.3</v>
      </c>
      <c r="AY164" s="19">
        <v>108.8</v>
      </c>
      <c r="AZ164" s="19">
        <v>109.2</v>
      </c>
      <c r="BA164" s="19">
        <v>109.8</v>
      </c>
      <c r="BB164" s="19">
        <v>110</v>
      </c>
      <c r="BC164" s="19">
        <v>110.3</v>
      </c>
      <c r="BD164" s="19">
        <v>110.2</v>
      </c>
      <c r="BE164" s="19">
        <v>110.4</v>
      </c>
      <c r="BF164" s="19">
        <v>110.8</v>
      </c>
      <c r="BG164" s="19">
        <v>111</v>
      </c>
      <c r="BH164" s="19">
        <v>111.1</v>
      </c>
      <c r="BI164" s="19">
        <v>111.6</v>
      </c>
      <c r="BJ164" s="19">
        <v>111.8</v>
      </c>
      <c r="BK164" s="19">
        <v>112.3</v>
      </c>
      <c r="BL164" s="19">
        <v>112.6</v>
      </c>
      <c r="BM164" s="19">
        <v>112.6</v>
      </c>
      <c r="BN164" s="19">
        <v>112.6</v>
      </c>
      <c r="BO164" s="19">
        <v>112.6</v>
      </c>
      <c r="BP164" s="19">
        <v>112.8</v>
      </c>
      <c r="BQ164" s="19">
        <v>113.7</v>
      </c>
      <c r="BR164" s="19">
        <v>113.7</v>
      </c>
      <c r="BS164" s="19">
        <v>114</v>
      </c>
      <c r="BT164" s="19">
        <v>114.2</v>
      </c>
      <c r="BU164" s="19">
        <v>114.9</v>
      </c>
      <c r="BV164" s="19">
        <v>115.5</v>
      </c>
      <c r="BW164" s="19">
        <v>115.8</v>
      </c>
      <c r="BX164" s="19">
        <v>116.3</v>
      </c>
      <c r="BY164" s="19">
        <v>116.9</v>
      </c>
      <c r="BZ164" s="19">
        <v>117.3</v>
      </c>
      <c r="CA164" s="19">
        <v>117.7</v>
      </c>
      <c r="CB164" s="19">
        <v>117.8</v>
      </c>
      <c r="CC164" s="19">
        <v>118.4</v>
      </c>
      <c r="CD164" s="19">
        <v>118.9</v>
      </c>
      <c r="CE164" s="19">
        <v>118.8</v>
      </c>
      <c r="CF164" s="19">
        <v>118.3</v>
      </c>
      <c r="CG164" s="19">
        <v>118.1</v>
      </c>
      <c r="CH164" s="19">
        <v>118.2</v>
      </c>
      <c r="CI164" s="19">
        <v>118.3</v>
      </c>
      <c r="CJ164" s="19">
        <v>118.5</v>
      </c>
      <c r="CK164" s="19">
        <v>118.6</v>
      </c>
      <c r="CL164" s="19">
        <v>118.5</v>
      </c>
      <c r="CM164" s="19">
        <v>118</v>
      </c>
      <c r="CN164" s="19">
        <v>117.8</v>
      </c>
      <c r="CO164" s="19">
        <v>117.9</v>
      </c>
      <c r="CP164" s="19">
        <v>117.8</v>
      </c>
      <c r="CQ164" s="19">
        <v>117.8</v>
      </c>
      <c r="CR164" s="19">
        <v>118</v>
      </c>
      <c r="CS164" s="19">
        <v>118.8</v>
      </c>
      <c r="CT164" s="19">
        <v>118.8</v>
      </c>
      <c r="CU164" s="19">
        <v>118.6</v>
      </c>
      <c r="CV164" s="19">
        <v>118.7</v>
      </c>
      <c r="CW164" s="19">
        <v>118.2</v>
      </c>
      <c r="CX164" s="19">
        <v>118.6</v>
      </c>
      <c r="CY164" s="19">
        <v>118.7</v>
      </c>
      <c r="CZ164" s="19">
        <v>119.4</v>
      </c>
      <c r="DA164" s="19">
        <v>120.1</v>
      </c>
      <c r="DB164" s="19">
        <v>120.4</v>
      </c>
      <c r="DC164" s="19">
        <v>121.6</v>
      </c>
      <c r="DD164" s="19">
        <v>123.3</v>
      </c>
      <c r="DE164" s="19">
        <v>125.3</v>
      </c>
      <c r="DF164" s="19">
        <v>126</v>
      </c>
      <c r="DG164" s="19">
        <v>127.9</v>
      </c>
      <c r="DH164" s="19">
        <v>129.9</v>
      </c>
      <c r="DI164" s="19">
        <v>131.5</v>
      </c>
      <c r="DJ164" s="19">
        <v>131.6</v>
      </c>
      <c r="DK164" s="19">
        <v>132.30000000000001</v>
      </c>
      <c r="DL164" s="19">
        <v>133.19999999999999</v>
      </c>
      <c r="DM164" s="19">
        <v>134</v>
      </c>
      <c r="DN164" s="19">
        <v>135.9</v>
      </c>
      <c r="DO164" s="19">
        <v>136.6</v>
      </c>
      <c r="DP164" s="19">
        <v>136.5</v>
      </c>
      <c r="DQ164" s="19">
        <v>137.19999999999999</v>
      </c>
      <c r="DR164" s="19">
        <v>138.9</v>
      </c>
      <c r="DS164" s="19">
        <v>142.30000000000001</v>
      </c>
      <c r="DT164" s="19">
        <v>144.69999999999999</v>
      </c>
      <c r="DU164" s="19">
        <v>145</v>
      </c>
      <c r="DV164" s="19">
        <v>143.69999999999999</v>
      </c>
      <c r="DW164" s="19">
        <v>143.1</v>
      </c>
    </row>
    <row r="165" spans="1:127">
      <c r="A165" s="17" t="s">
        <v>923</v>
      </c>
      <c r="B165" s="17" t="s">
        <v>924</v>
      </c>
      <c r="C165" s="18">
        <v>9.1217299999999994</v>
      </c>
      <c r="D165" s="19">
        <v>105.5</v>
      </c>
      <c r="E165" s="19">
        <v>106.3</v>
      </c>
      <c r="F165" s="19">
        <v>106.8</v>
      </c>
      <c r="G165" s="19">
        <v>108.8</v>
      </c>
      <c r="H165" s="19">
        <v>111</v>
      </c>
      <c r="I165" s="19">
        <v>111.6</v>
      </c>
      <c r="J165" s="19">
        <v>109.6</v>
      </c>
      <c r="K165" s="19">
        <v>109.4</v>
      </c>
      <c r="L165" s="19">
        <v>108.7</v>
      </c>
      <c r="M165" s="19">
        <v>108.7</v>
      </c>
      <c r="N165" s="19">
        <v>108.7</v>
      </c>
      <c r="O165" s="19">
        <v>108.8</v>
      </c>
      <c r="P165" s="19">
        <v>110.7</v>
      </c>
      <c r="Q165" s="19">
        <v>111.6</v>
      </c>
      <c r="R165" s="19">
        <v>112.5</v>
      </c>
      <c r="S165" s="19">
        <v>113.1</v>
      </c>
      <c r="T165" s="19">
        <v>114</v>
      </c>
      <c r="U165" s="19">
        <v>114.9</v>
      </c>
      <c r="V165" s="19">
        <v>115.3</v>
      </c>
      <c r="W165" s="19">
        <v>115.8</v>
      </c>
      <c r="X165" s="19">
        <v>115.3</v>
      </c>
      <c r="Y165" s="19">
        <v>114.5</v>
      </c>
      <c r="Z165" s="19">
        <v>115.1</v>
      </c>
      <c r="AA165" s="19">
        <v>116.4</v>
      </c>
      <c r="AB165" s="19">
        <v>118.2</v>
      </c>
      <c r="AC165" s="19">
        <v>118</v>
      </c>
      <c r="AD165" s="19">
        <v>117.5</v>
      </c>
      <c r="AE165" s="19">
        <v>117.9</v>
      </c>
      <c r="AF165" s="19">
        <v>118.1</v>
      </c>
      <c r="AG165" s="19">
        <v>117.2</v>
      </c>
      <c r="AH165" s="19">
        <v>116.3</v>
      </c>
      <c r="AI165" s="19">
        <v>115.3</v>
      </c>
      <c r="AJ165" s="19">
        <v>114.2</v>
      </c>
      <c r="AK165" s="19">
        <v>114.5</v>
      </c>
      <c r="AL165" s="19">
        <v>113.9</v>
      </c>
      <c r="AM165" s="19">
        <v>112.8</v>
      </c>
      <c r="AN165" s="19">
        <v>113.2</v>
      </c>
      <c r="AO165" s="19">
        <v>113.1</v>
      </c>
      <c r="AP165" s="19">
        <v>113.1</v>
      </c>
      <c r="AQ165" s="19">
        <v>113.2</v>
      </c>
      <c r="AR165" s="19">
        <v>113.6</v>
      </c>
      <c r="AS165" s="19">
        <v>114.2</v>
      </c>
      <c r="AT165" s="19">
        <v>115.1</v>
      </c>
      <c r="AU165" s="19">
        <v>114.5</v>
      </c>
      <c r="AV165" s="19">
        <v>115.4</v>
      </c>
      <c r="AW165" s="19">
        <v>115.6</v>
      </c>
      <c r="AX165" s="19">
        <v>116.1</v>
      </c>
      <c r="AY165" s="19">
        <v>117.1</v>
      </c>
      <c r="AZ165" s="19">
        <v>120</v>
      </c>
      <c r="BA165" s="19">
        <v>121.4</v>
      </c>
      <c r="BB165" s="19">
        <v>122.9</v>
      </c>
      <c r="BC165" s="19">
        <v>124.3</v>
      </c>
      <c r="BD165" s="19">
        <v>125</v>
      </c>
      <c r="BE165" s="19">
        <v>125.9</v>
      </c>
      <c r="BF165" s="19">
        <v>126.7</v>
      </c>
      <c r="BG165" s="19">
        <v>127.3</v>
      </c>
      <c r="BH165" s="19">
        <v>127.7</v>
      </c>
      <c r="BI165" s="19">
        <v>128</v>
      </c>
      <c r="BJ165" s="19">
        <v>128</v>
      </c>
      <c r="BK165" s="19">
        <v>127.3</v>
      </c>
      <c r="BL165" s="19">
        <v>127.2</v>
      </c>
      <c r="BM165" s="19">
        <v>126.9</v>
      </c>
      <c r="BN165" s="19">
        <v>127.1</v>
      </c>
      <c r="BO165" s="19">
        <v>126.8</v>
      </c>
      <c r="BP165" s="19">
        <v>127.4</v>
      </c>
      <c r="BQ165" s="19">
        <v>128.4</v>
      </c>
      <c r="BR165" s="19">
        <v>128.19999999999999</v>
      </c>
      <c r="BS165" s="19">
        <v>128.1</v>
      </c>
      <c r="BT165" s="19">
        <v>127.4</v>
      </c>
      <c r="BU165" s="19">
        <v>126.8</v>
      </c>
      <c r="BV165" s="19">
        <v>126.6</v>
      </c>
      <c r="BW165" s="19">
        <v>127.9</v>
      </c>
      <c r="BX165" s="19">
        <v>127.9</v>
      </c>
      <c r="BY165" s="19">
        <v>127.2</v>
      </c>
      <c r="BZ165" s="19">
        <v>128.5</v>
      </c>
      <c r="CA165" s="19">
        <v>129</v>
      </c>
      <c r="CB165" s="19">
        <v>129.6</v>
      </c>
      <c r="CC165" s="19">
        <v>129.5</v>
      </c>
      <c r="CD165" s="19">
        <v>129.69999999999999</v>
      </c>
      <c r="CE165" s="19">
        <v>128.80000000000001</v>
      </c>
      <c r="CF165" s="19">
        <v>127.8</v>
      </c>
      <c r="CG165" s="19">
        <v>128.4</v>
      </c>
      <c r="CH165" s="19">
        <v>128.69999999999999</v>
      </c>
      <c r="CI165" s="19">
        <v>128.4</v>
      </c>
      <c r="CJ165" s="19">
        <v>129.4</v>
      </c>
      <c r="CK165" s="19">
        <v>129.9</v>
      </c>
      <c r="CL165" s="19">
        <v>130.80000000000001</v>
      </c>
      <c r="CM165" s="19">
        <v>131.30000000000001</v>
      </c>
      <c r="CN165" s="19">
        <v>132.5</v>
      </c>
      <c r="CO165" s="19">
        <v>134.1</v>
      </c>
      <c r="CP165" s="19">
        <v>134.6</v>
      </c>
      <c r="CQ165" s="19">
        <v>135.4</v>
      </c>
      <c r="CR165" s="19">
        <v>137</v>
      </c>
      <c r="CS165" s="19">
        <v>138.30000000000001</v>
      </c>
      <c r="CT165" s="19">
        <v>137</v>
      </c>
      <c r="CU165" s="19">
        <v>136.5</v>
      </c>
      <c r="CV165" s="19">
        <v>136.30000000000001</v>
      </c>
      <c r="CW165" s="19">
        <v>136.1</v>
      </c>
      <c r="CX165" s="19">
        <v>137.5</v>
      </c>
      <c r="CY165" s="19">
        <v>137.80000000000001</v>
      </c>
      <c r="CZ165" s="19">
        <v>139.80000000000001</v>
      </c>
      <c r="DA165" s="19">
        <v>140.69999999999999</v>
      </c>
      <c r="DB165" s="19">
        <v>140.5</v>
      </c>
      <c r="DC165" s="19">
        <v>142.4</v>
      </c>
      <c r="DD165" s="19">
        <v>144</v>
      </c>
      <c r="DE165" s="19">
        <v>145.19999999999999</v>
      </c>
      <c r="DF165" s="19">
        <v>146.6</v>
      </c>
      <c r="DG165" s="19">
        <v>149.80000000000001</v>
      </c>
      <c r="DH165" s="19">
        <v>154.19999999999999</v>
      </c>
      <c r="DI165" s="19">
        <v>157.30000000000001</v>
      </c>
      <c r="DJ165" s="19">
        <v>155.80000000000001</v>
      </c>
      <c r="DK165" s="19">
        <v>155.80000000000001</v>
      </c>
      <c r="DL165" s="19">
        <v>157.6</v>
      </c>
      <c r="DM165" s="19">
        <v>158.80000000000001</v>
      </c>
      <c r="DN165" s="19">
        <v>158.5</v>
      </c>
      <c r="DO165" s="19">
        <v>157.6</v>
      </c>
      <c r="DP165" s="19">
        <v>156.6</v>
      </c>
      <c r="DQ165" s="19">
        <v>156.9</v>
      </c>
      <c r="DR165" s="19">
        <v>160.5</v>
      </c>
      <c r="DS165" s="19">
        <v>165.7</v>
      </c>
      <c r="DT165" s="19">
        <v>169.9</v>
      </c>
      <c r="DU165" s="19">
        <v>170.8</v>
      </c>
      <c r="DV165" s="19">
        <v>169.6</v>
      </c>
      <c r="DW165" s="19">
        <v>167</v>
      </c>
    </row>
    <row r="166" spans="1:127">
      <c r="A166" s="17" t="s">
        <v>925</v>
      </c>
      <c r="B166" s="17" t="s">
        <v>926</v>
      </c>
      <c r="C166" s="18">
        <v>0.13405</v>
      </c>
      <c r="D166" s="19">
        <v>102.7</v>
      </c>
      <c r="E166" s="19">
        <v>104.9</v>
      </c>
      <c r="F166" s="19">
        <v>110</v>
      </c>
      <c r="G166" s="19">
        <v>115.4</v>
      </c>
      <c r="H166" s="19">
        <v>117.7</v>
      </c>
      <c r="I166" s="19">
        <v>112.8</v>
      </c>
      <c r="J166" s="19">
        <v>112.8</v>
      </c>
      <c r="K166" s="19">
        <v>112</v>
      </c>
      <c r="L166" s="19">
        <v>109.8</v>
      </c>
      <c r="M166" s="19">
        <v>111</v>
      </c>
      <c r="N166" s="19">
        <v>112</v>
      </c>
      <c r="O166" s="19">
        <v>114</v>
      </c>
      <c r="P166" s="19">
        <v>116.7</v>
      </c>
      <c r="Q166" s="19">
        <v>119.3</v>
      </c>
      <c r="R166" s="19">
        <v>120.8</v>
      </c>
      <c r="S166" s="19">
        <v>124.5</v>
      </c>
      <c r="T166" s="19">
        <v>128.9</v>
      </c>
      <c r="U166" s="19">
        <v>131.80000000000001</v>
      </c>
      <c r="V166" s="19">
        <v>128.5</v>
      </c>
      <c r="W166" s="19">
        <v>125.9</v>
      </c>
      <c r="X166" s="19">
        <v>125.7</v>
      </c>
      <c r="Y166" s="19">
        <v>124.2</v>
      </c>
      <c r="Z166" s="19">
        <v>127.3</v>
      </c>
      <c r="AA166" s="19">
        <v>129.69999999999999</v>
      </c>
      <c r="AB166" s="19">
        <v>128.30000000000001</v>
      </c>
      <c r="AC166" s="19">
        <v>126.9</v>
      </c>
      <c r="AD166" s="19">
        <v>127.1</v>
      </c>
      <c r="AE166" s="19">
        <v>129.4</v>
      </c>
      <c r="AF166" s="19">
        <v>129.4</v>
      </c>
      <c r="AG166" s="19">
        <v>126.5</v>
      </c>
      <c r="AH166" s="19">
        <v>130.6</v>
      </c>
      <c r="AI166" s="19">
        <v>131</v>
      </c>
      <c r="AJ166" s="19">
        <v>131.19999999999999</v>
      </c>
      <c r="AK166" s="19">
        <v>132.4</v>
      </c>
      <c r="AL166" s="19">
        <v>135.9</v>
      </c>
      <c r="AM166" s="19">
        <v>132.30000000000001</v>
      </c>
      <c r="AN166" s="19">
        <v>131.4</v>
      </c>
      <c r="AO166" s="19">
        <v>134.5</v>
      </c>
      <c r="AP166" s="19">
        <v>135.80000000000001</v>
      </c>
      <c r="AQ166" s="19">
        <v>138</v>
      </c>
      <c r="AR166" s="19">
        <v>137.69999999999999</v>
      </c>
      <c r="AS166" s="19">
        <v>135.5</v>
      </c>
      <c r="AT166" s="19">
        <v>136.4</v>
      </c>
      <c r="AU166" s="19">
        <v>134.4</v>
      </c>
      <c r="AV166" s="19">
        <v>133.5</v>
      </c>
      <c r="AW166" s="19">
        <v>129.80000000000001</v>
      </c>
      <c r="AX166" s="19">
        <v>126.6</v>
      </c>
      <c r="AY166" s="19">
        <v>130</v>
      </c>
      <c r="AZ166" s="19">
        <v>132.69999999999999</v>
      </c>
      <c r="BA166" s="19">
        <v>134.5</v>
      </c>
      <c r="BB166" s="19">
        <v>140.1</v>
      </c>
      <c r="BC166" s="19">
        <v>138</v>
      </c>
      <c r="BD166" s="19">
        <v>136.4</v>
      </c>
      <c r="BE166" s="19">
        <v>135.19999999999999</v>
      </c>
      <c r="BF166" s="19">
        <v>136.30000000000001</v>
      </c>
      <c r="BG166" s="19">
        <v>139.4</v>
      </c>
      <c r="BH166" s="19">
        <v>141.4</v>
      </c>
      <c r="BI166" s="19">
        <v>136.4</v>
      </c>
      <c r="BJ166" s="19">
        <v>138</v>
      </c>
      <c r="BK166" s="19">
        <v>136.30000000000001</v>
      </c>
      <c r="BL166" s="19">
        <v>136.6</v>
      </c>
      <c r="BM166" s="19">
        <v>136</v>
      </c>
      <c r="BN166" s="19">
        <v>135</v>
      </c>
      <c r="BO166" s="19">
        <v>134.1</v>
      </c>
      <c r="BP166" s="19">
        <v>132.69999999999999</v>
      </c>
      <c r="BQ166" s="19">
        <v>133</v>
      </c>
      <c r="BR166" s="19">
        <v>133</v>
      </c>
      <c r="BS166" s="19">
        <v>133</v>
      </c>
      <c r="BT166" s="19">
        <v>133.69999999999999</v>
      </c>
      <c r="BU166" s="19">
        <v>133</v>
      </c>
      <c r="BV166" s="19">
        <v>136.4</v>
      </c>
      <c r="BW166" s="19">
        <v>136.4</v>
      </c>
      <c r="BX166" s="19">
        <v>137.4</v>
      </c>
      <c r="BY166" s="19">
        <v>137</v>
      </c>
      <c r="BZ166" s="19">
        <v>137.6</v>
      </c>
      <c r="CA166" s="19">
        <v>137.6</v>
      </c>
      <c r="CB166" s="19">
        <v>137.5</v>
      </c>
      <c r="CC166" s="19">
        <v>137.69999999999999</v>
      </c>
      <c r="CD166" s="19">
        <v>138.1</v>
      </c>
      <c r="CE166" s="19">
        <v>137.1</v>
      </c>
      <c r="CF166" s="19">
        <v>136.4</v>
      </c>
      <c r="CG166" s="19">
        <v>135.30000000000001</v>
      </c>
      <c r="CH166" s="19">
        <v>134.30000000000001</v>
      </c>
      <c r="CI166" s="19">
        <v>134.19999999999999</v>
      </c>
      <c r="CJ166" s="19">
        <v>135.6</v>
      </c>
      <c r="CK166" s="19">
        <v>138.19999999999999</v>
      </c>
      <c r="CL166" s="19">
        <v>140.5</v>
      </c>
      <c r="CM166" s="19">
        <v>139</v>
      </c>
      <c r="CN166" s="19">
        <v>138.1</v>
      </c>
      <c r="CO166" s="19">
        <v>136.80000000000001</v>
      </c>
      <c r="CP166" s="19">
        <v>139.6</v>
      </c>
      <c r="CQ166" s="19">
        <v>137.6</v>
      </c>
      <c r="CR166" s="19">
        <v>135.80000000000001</v>
      </c>
      <c r="CS166" s="19">
        <v>135.80000000000001</v>
      </c>
      <c r="CT166" s="19">
        <v>136.80000000000001</v>
      </c>
      <c r="CU166" s="19">
        <v>136</v>
      </c>
      <c r="CV166" s="19">
        <v>136.19999999999999</v>
      </c>
      <c r="CW166" s="19">
        <v>133.80000000000001</v>
      </c>
      <c r="CX166" s="19">
        <v>134.80000000000001</v>
      </c>
      <c r="CY166" s="19">
        <v>135.30000000000001</v>
      </c>
      <c r="CZ166" s="19">
        <v>138.1</v>
      </c>
      <c r="DA166" s="19">
        <v>138.30000000000001</v>
      </c>
      <c r="DB166" s="19">
        <v>137.19999999999999</v>
      </c>
      <c r="DC166" s="19">
        <v>137.19999999999999</v>
      </c>
      <c r="DD166" s="19">
        <v>137.6</v>
      </c>
      <c r="DE166" s="19">
        <v>138.69999999999999</v>
      </c>
      <c r="DF166" s="19">
        <v>137.80000000000001</v>
      </c>
      <c r="DG166" s="19">
        <v>141.30000000000001</v>
      </c>
      <c r="DH166" s="19">
        <v>143.4</v>
      </c>
      <c r="DI166" s="19">
        <v>143.6</v>
      </c>
      <c r="DJ166" s="19">
        <v>144.30000000000001</v>
      </c>
      <c r="DK166" s="19">
        <v>142.19999999999999</v>
      </c>
      <c r="DL166" s="19">
        <v>142.4</v>
      </c>
      <c r="DM166" s="19">
        <v>142.69999999999999</v>
      </c>
      <c r="DN166" s="19">
        <v>142.4</v>
      </c>
      <c r="DO166" s="19">
        <v>142.6</v>
      </c>
      <c r="DP166" s="19">
        <v>143.69999999999999</v>
      </c>
      <c r="DQ166" s="19">
        <v>142.30000000000001</v>
      </c>
      <c r="DR166" s="19">
        <v>141</v>
      </c>
      <c r="DS166" s="19">
        <v>142.6</v>
      </c>
      <c r="DT166" s="19">
        <v>143.30000000000001</v>
      </c>
      <c r="DU166" s="19">
        <v>145.9</v>
      </c>
      <c r="DV166" s="19">
        <v>147.1</v>
      </c>
      <c r="DW166" s="19">
        <v>147.30000000000001</v>
      </c>
    </row>
    <row r="167" spans="1:127">
      <c r="A167" s="17" t="s">
        <v>927</v>
      </c>
      <c r="B167" s="17" t="s">
        <v>928</v>
      </c>
      <c r="C167" s="18">
        <v>7.4380000000000002E-2</v>
      </c>
      <c r="D167" s="19">
        <v>101.7</v>
      </c>
      <c r="E167" s="19">
        <v>104.8</v>
      </c>
      <c r="F167" s="19">
        <v>112.1</v>
      </c>
      <c r="G167" s="19">
        <v>119.6</v>
      </c>
      <c r="H167" s="19">
        <v>122.9</v>
      </c>
      <c r="I167" s="19">
        <v>115.9</v>
      </c>
      <c r="J167" s="19">
        <v>115.4</v>
      </c>
      <c r="K167" s="19">
        <v>115.1</v>
      </c>
      <c r="L167" s="19">
        <v>111.3</v>
      </c>
      <c r="M167" s="19">
        <v>113.5</v>
      </c>
      <c r="N167" s="19">
        <v>113.8</v>
      </c>
      <c r="O167" s="19">
        <v>117.4</v>
      </c>
      <c r="P167" s="19">
        <v>115.4</v>
      </c>
      <c r="Q167" s="19">
        <v>119.4</v>
      </c>
      <c r="R167" s="19">
        <v>119.7</v>
      </c>
      <c r="S167" s="19">
        <v>124.5</v>
      </c>
      <c r="T167" s="19">
        <v>130</v>
      </c>
      <c r="U167" s="19">
        <v>135.19999999999999</v>
      </c>
      <c r="V167" s="19">
        <v>128.4</v>
      </c>
      <c r="W167" s="19">
        <v>124.7</v>
      </c>
      <c r="X167" s="19">
        <v>124.9</v>
      </c>
      <c r="Y167" s="19">
        <v>125.6</v>
      </c>
      <c r="Z167" s="19">
        <v>131.5</v>
      </c>
      <c r="AA167" s="19">
        <v>134.9</v>
      </c>
      <c r="AB167" s="19">
        <v>131.30000000000001</v>
      </c>
      <c r="AC167" s="19">
        <v>126.9</v>
      </c>
      <c r="AD167" s="19">
        <v>127</v>
      </c>
      <c r="AE167" s="19">
        <v>129</v>
      </c>
      <c r="AF167" s="19">
        <v>129.5</v>
      </c>
      <c r="AG167" s="19">
        <v>124.1</v>
      </c>
      <c r="AH167" s="19">
        <v>128.9</v>
      </c>
      <c r="AI167" s="19">
        <v>130.1</v>
      </c>
      <c r="AJ167" s="19">
        <v>129.19999999999999</v>
      </c>
      <c r="AK167" s="19">
        <v>131.5</v>
      </c>
      <c r="AL167" s="19">
        <v>138</v>
      </c>
      <c r="AM167" s="19">
        <v>132.4</v>
      </c>
      <c r="AN167" s="19">
        <v>130.69999999999999</v>
      </c>
      <c r="AO167" s="19">
        <v>135.6</v>
      </c>
      <c r="AP167" s="19">
        <v>137.1</v>
      </c>
      <c r="AQ167" s="19">
        <v>139.1</v>
      </c>
      <c r="AR167" s="19">
        <v>139.5</v>
      </c>
      <c r="AS167" s="19">
        <v>136.1</v>
      </c>
      <c r="AT167" s="19">
        <v>137.4</v>
      </c>
      <c r="AU167" s="19">
        <v>133.9</v>
      </c>
      <c r="AV167" s="19">
        <v>132.5</v>
      </c>
      <c r="AW167" s="19">
        <v>125</v>
      </c>
      <c r="AX167" s="19">
        <v>119.8</v>
      </c>
      <c r="AY167" s="19">
        <v>126.2</v>
      </c>
      <c r="AZ167" s="19">
        <v>132.1</v>
      </c>
      <c r="BA167" s="19">
        <v>133.80000000000001</v>
      </c>
      <c r="BB167" s="19">
        <v>144.19999999999999</v>
      </c>
      <c r="BC167" s="19">
        <v>139.80000000000001</v>
      </c>
      <c r="BD167" s="19">
        <v>138</v>
      </c>
      <c r="BE167" s="19">
        <v>134.5</v>
      </c>
      <c r="BF167" s="19">
        <v>137.1</v>
      </c>
      <c r="BG167" s="19">
        <v>143.5</v>
      </c>
      <c r="BH167" s="19">
        <v>145.9</v>
      </c>
      <c r="BI167" s="19">
        <v>134.9</v>
      </c>
      <c r="BJ167" s="19">
        <v>136.4</v>
      </c>
      <c r="BK167" s="19">
        <v>134.9</v>
      </c>
      <c r="BL167" s="19">
        <v>135.19999999999999</v>
      </c>
      <c r="BM167" s="19">
        <v>133.80000000000001</v>
      </c>
      <c r="BN167" s="19">
        <v>131.4</v>
      </c>
      <c r="BO167" s="19">
        <v>129.80000000000001</v>
      </c>
      <c r="BP167" s="19">
        <v>128.5</v>
      </c>
      <c r="BQ167" s="19">
        <v>129.4</v>
      </c>
      <c r="BR167" s="19">
        <v>129</v>
      </c>
      <c r="BS167" s="19">
        <v>129.1</v>
      </c>
      <c r="BT167" s="19">
        <v>129.9</v>
      </c>
      <c r="BU167" s="19">
        <v>129.4</v>
      </c>
      <c r="BV167" s="19">
        <v>134.80000000000001</v>
      </c>
      <c r="BW167" s="19">
        <v>135.19999999999999</v>
      </c>
      <c r="BX167" s="19">
        <v>137</v>
      </c>
      <c r="BY167" s="19">
        <v>135.9</v>
      </c>
      <c r="BZ167" s="19">
        <v>136.9</v>
      </c>
      <c r="CA167" s="19">
        <v>137.1</v>
      </c>
      <c r="CB167" s="19">
        <v>137.4</v>
      </c>
      <c r="CC167" s="19">
        <v>136.80000000000001</v>
      </c>
      <c r="CD167" s="19">
        <v>136.5</v>
      </c>
      <c r="CE167" s="19">
        <v>134.4</v>
      </c>
      <c r="CF167" s="19">
        <v>133.1</v>
      </c>
      <c r="CG167" s="19">
        <v>130.9</v>
      </c>
      <c r="CH167" s="19">
        <v>127.7</v>
      </c>
      <c r="CI167" s="19">
        <v>127</v>
      </c>
      <c r="CJ167" s="19">
        <v>128.6</v>
      </c>
      <c r="CK167" s="19">
        <v>133</v>
      </c>
      <c r="CL167" s="19">
        <v>137.4</v>
      </c>
      <c r="CM167" s="19">
        <v>137.19999999999999</v>
      </c>
      <c r="CN167" s="19">
        <v>133.69999999999999</v>
      </c>
      <c r="CO167" s="19">
        <v>131.6</v>
      </c>
      <c r="CP167" s="19">
        <v>136.80000000000001</v>
      </c>
      <c r="CQ167" s="19">
        <v>133.30000000000001</v>
      </c>
      <c r="CR167" s="19">
        <v>129.4</v>
      </c>
      <c r="CS167" s="19">
        <v>129.1</v>
      </c>
      <c r="CT167" s="19">
        <v>131.19999999999999</v>
      </c>
      <c r="CU167" s="19">
        <v>131.1</v>
      </c>
      <c r="CV167" s="19">
        <v>131.30000000000001</v>
      </c>
      <c r="CW167" s="19">
        <v>129.30000000000001</v>
      </c>
      <c r="CX167" s="19">
        <v>129.6</v>
      </c>
      <c r="CY167" s="19">
        <v>130.30000000000001</v>
      </c>
      <c r="CZ167" s="19">
        <v>135.6</v>
      </c>
      <c r="DA167" s="19">
        <v>136</v>
      </c>
      <c r="DB167" s="19">
        <v>134</v>
      </c>
      <c r="DC167" s="19">
        <v>130.4</v>
      </c>
      <c r="DD167" s="19">
        <v>132.69999999999999</v>
      </c>
      <c r="DE167" s="19">
        <v>134.30000000000001</v>
      </c>
      <c r="DF167" s="19">
        <v>132.6</v>
      </c>
      <c r="DG167" s="19">
        <v>137.6</v>
      </c>
      <c r="DH167" s="19">
        <v>140.19999999999999</v>
      </c>
      <c r="DI167" s="19">
        <v>142</v>
      </c>
      <c r="DJ167" s="19">
        <v>143.1</v>
      </c>
      <c r="DK167" s="19">
        <v>138.1</v>
      </c>
      <c r="DL167" s="19">
        <v>138</v>
      </c>
      <c r="DM167" s="19">
        <v>136.6</v>
      </c>
      <c r="DN167" s="19">
        <v>135.9</v>
      </c>
      <c r="DO167" s="19">
        <v>135.4</v>
      </c>
      <c r="DP167" s="19">
        <v>136.69999999999999</v>
      </c>
      <c r="DQ167" s="19">
        <v>135.5</v>
      </c>
      <c r="DR167" s="19">
        <v>133.80000000000001</v>
      </c>
      <c r="DS167" s="19">
        <v>135.19999999999999</v>
      </c>
      <c r="DT167" s="19">
        <v>136.9</v>
      </c>
      <c r="DU167" s="19">
        <v>140.30000000000001</v>
      </c>
      <c r="DV167" s="19">
        <v>142.1</v>
      </c>
      <c r="DW167" s="19">
        <v>143.19999999999999</v>
      </c>
    </row>
    <row r="168" spans="1:127">
      <c r="A168" s="17" t="s">
        <v>929</v>
      </c>
      <c r="B168" s="17" t="s">
        <v>930</v>
      </c>
      <c r="C168" s="18">
        <v>2.9430000000000001E-2</v>
      </c>
      <c r="D168" s="19">
        <v>104.8</v>
      </c>
      <c r="E168" s="19">
        <v>105.8</v>
      </c>
      <c r="F168" s="19">
        <v>108.3</v>
      </c>
      <c r="G168" s="19">
        <v>109.2</v>
      </c>
      <c r="H168" s="19">
        <v>110.2</v>
      </c>
      <c r="I168" s="19">
        <v>106.4</v>
      </c>
      <c r="J168" s="19">
        <v>106.1</v>
      </c>
      <c r="K168" s="19">
        <v>105.1</v>
      </c>
      <c r="L168" s="19">
        <v>106.1</v>
      </c>
      <c r="M168" s="19">
        <v>107</v>
      </c>
      <c r="N168" s="19">
        <v>107.7</v>
      </c>
      <c r="O168" s="19">
        <v>106.4</v>
      </c>
      <c r="P168" s="19">
        <v>117.1</v>
      </c>
      <c r="Q168" s="19">
        <v>117.1</v>
      </c>
      <c r="R168" s="19">
        <v>123.2</v>
      </c>
      <c r="S168" s="19">
        <v>126.8</v>
      </c>
      <c r="T168" s="19">
        <v>131.1</v>
      </c>
      <c r="U168" s="19">
        <v>131.9</v>
      </c>
      <c r="V168" s="19">
        <v>135.6</v>
      </c>
      <c r="W168" s="19">
        <v>133</v>
      </c>
      <c r="X168" s="19">
        <v>132.80000000000001</v>
      </c>
      <c r="Y168" s="19">
        <v>124.4</v>
      </c>
      <c r="Z168" s="19">
        <v>122.4</v>
      </c>
      <c r="AA168" s="19">
        <v>127</v>
      </c>
      <c r="AB168" s="19">
        <v>126.9</v>
      </c>
      <c r="AC168" s="19">
        <v>128.80000000000001</v>
      </c>
      <c r="AD168" s="19">
        <v>129.1</v>
      </c>
      <c r="AE168" s="19">
        <v>134</v>
      </c>
      <c r="AF168" s="19">
        <v>133.19999999999999</v>
      </c>
      <c r="AG168" s="19">
        <v>135.30000000000001</v>
      </c>
      <c r="AH168" s="19">
        <v>137.80000000000001</v>
      </c>
      <c r="AI168" s="19">
        <v>136</v>
      </c>
      <c r="AJ168" s="19">
        <v>138.30000000000001</v>
      </c>
      <c r="AK168" s="19">
        <v>138.9</v>
      </c>
      <c r="AL168" s="19">
        <v>138.9</v>
      </c>
      <c r="AM168" s="19">
        <v>136.80000000000001</v>
      </c>
      <c r="AN168" s="19">
        <v>135.4</v>
      </c>
      <c r="AO168" s="19">
        <v>135.69999999999999</v>
      </c>
      <c r="AP168" s="19">
        <v>137.80000000000001</v>
      </c>
      <c r="AQ168" s="19">
        <v>140.80000000000001</v>
      </c>
      <c r="AR168" s="19">
        <v>140</v>
      </c>
      <c r="AS168" s="19">
        <v>139.4</v>
      </c>
      <c r="AT168" s="19">
        <v>139.4</v>
      </c>
      <c r="AU168" s="19">
        <v>138.9</v>
      </c>
      <c r="AV168" s="19">
        <v>139</v>
      </c>
      <c r="AW168" s="19">
        <v>140.1</v>
      </c>
      <c r="AX168" s="19">
        <v>139.5</v>
      </c>
      <c r="AY168" s="19">
        <v>137.80000000000001</v>
      </c>
      <c r="AZ168" s="19">
        <v>137.80000000000001</v>
      </c>
      <c r="BA168" s="19">
        <v>137.80000000000001</v>
      </c>
      <c r="BB168" s="19">
        <v>137.80000000000001</v>
      </c>
      <c r="BC168" s="19">
        <v>137.80000000000001</v>
      </c>
      <c r="BD168" s="19">
        <v>137.80000000000001</v>
      </c>
      <c r="BE168" s="19">
        <v>137.80000000000001</v>
      </c>
      <c r="BF168" s="19">
        <v>137.80000000000001</v>
      </c>
      <c r="BG168" s="19">
        <v>137.80000000000001</v>
      </c>
      <c r="BH168" s="19">
        <v>137.80000000000001</v>
      </c>
      <c r="BI168" s="19">
        <v>137.80000000000001</v>
      </c>
      <c r="BJ168" s="19">
        <v>137.80000000000001</v>
      </c>
      <c r="BK168" s="19">
        <v>137.80000000000001</v>
      </c>
      <c r="BL168" s="19">
        <v>137.80000000000001</v>
      </c>
      <c r="BM168" s="19">
        <v>137.80000000000001</v>
      </c>
      <c r="BN168" s="19">
        <v>137.80000000000001</v>
      </c>
      <c r="BO168" s="19">
        <v>137.80000000000001</v>
      </c>
      <c r="BP168" s="19">
        <v>137.80000000000001</v>
      </c>
      <c r="BQ168" s="19">
        <v>137.80000000000001</v>
      </c>
      <c r="BR168" s="19">
        <v>137.80000000000001</v>
      </c>
      <c r="BS168" s="19">
        <v>137.80000000000001</v>
      </c>
      <c r="BT168" s="19">
        <v>137.80000000000001</v>
      </c>
      <c r="BU168" s="19">
        <v>137.80000000000001</v>
      </c>
      <c r="BV168" s="19">
        <v>137.80000000000001</v>
      </c>
      <c r="BW168" s="19">
        <v>137.80000000000001</v>
      </c>
      <c r="BX168" s="19">
        <v>137.80000000000001</v>
      </c>
      <c r="BY168" s="19">
        <v>137.80000000000001</v>
      </c>
      <c r="BZ168" s="19">
        <v>137.80000000000001</v>
      </c>
      <c r="CA168" s="19">
        <v>137.80000000000001</v>
      </c>
      <c r="CB168" s="19">
        <v>137.80000000000001</v>
      </c>
      <c r="CC168" s="19">
        <v>137.80000000000001</v>
      </c>
      <c r="CD168" s="19">
        <v>137.80000000000001</v>
      </c>
      <c r="CE168" s="19">
        <v>137.80000000000001</v>
      </c>
      <c r="CF168" s="19">
        <v>137.80000000000001</v>
      </c>
      <c r="CG168" s="19">
        <v>137.80000000000001</v>
      </c>
      <c r="CH168" s="19">
        <v>137.80000000000001</v>
      </c>
      <c r="CI168" s="19">
        <v>137.80000000000001</v>
      </c>
      <c r="CJ168" s="19">
        <v>137.80000000000001</v>
      </c>
      <c r="CK168" s="19">
        <v>137.80000000000001</v>
      </c>
      <c r="CL168" s="19">
        <v>137.80000000000001</v>
      </c>
      <c r="CM168" s="19">
        <v>137.80000000000001</v>
      </c>
      <c r="CN168" s="19">
        <v>137.80000000000001</v>
      </c>
      <c r="CO168" s="19">
        <v>137.80000000000001</v>
      </c>
      <c r="CP168" s="19">
        <v>137.80000000000001</v>
      </c>
      <c r="CQ168" s="19">
        <v>137.80000000000001</v>
      </c>
      <c r="CR168" s="19">
        <v>137.80000000000001</v>
      </c>
      <c r="CS168" s="19">
        <v>137.80000000000001</v>
      </c>
      <c r="CT168" s="19">
        <v>137.80000000000001</v>
      </c>
      <c r="CU168" s="19">
        <v>137.80000000000001</v>
      </c>
      <c r="CV168" s="19">
        <v>137.80000000000001</v>
      </c>
      <c r="CW168" s="19">
        <v>137.80000000000001</v>
      </c>
      <c r="CX168" s="19">
        <v>137.80000000000001</v>
      </c>
      <c r="CY168" s="19">
        <v>137.80000000000001</v>
      </c>
      <c r="CZ168" s="19">
        <v>137.80000000000001</v>
      </c>
      <c r="DA168" s="19">
        <v>137.80000000000001</v>
      </c>
      <c r="DB168" s="19">
        <v>137.80000000000001</v>
      </c>
      <c r="DC168" s="19">
        <v>137.80000000000001</v>
      </c>
      <c r="DD168" s="19">
        <v>137.80000000000001</v>
      </c>
      <c r="DE168" s="19">
        <v>137.80000000000001</v>
      </c>
      <c r="DF168" s="19">
        <v>137.80000000000001</v>
      </c>
      <c r="DG168" s="19">
        <v>137.80000000000001</v>
      </c>
      <c r="DH168" s="19">
        <v>137.80000000000001</v>
      </c>
      <c r="DI168" s="19">
        <v>137.80000000000001</v>
      </c>
      <c r="DJ168" s="19">
        <v>137.80000000000001</v>
      </c>
      <c r="DK168" s="19">
        <v>137.80000000000001</v>
      </c>
      <c r="DL168" s="19">
        <v>137.80000000000001</v>
      </c>
      <c r="DM168" s="19">
        <v>137.80000000000001</v>
      </c>
      <c r="DN168" s="19">
        <v>137.69999999999999</v>
      </c>
      <c r="DO168" s="19">
        <v>137.69999999999999</v>
      </c>
      <c r="DP168" s="19">
        <v>137.69999999999999</v>
      </c>
      <c r="DQ168" s="19">
        <v>137.69999999999999</v>
      </c>
      <c r="DR168" s="19">
        <v>137.69999999999999</v>
      </c>
      <c r="DS168" s="19">
        <v>137.69999999999999</v>
      </c>
      <c r="DT168" s="19">
        <v>136.6</v>
      </c>
      <c r="DU168" s="19">
        <v>136.6</v>
      </c>
      <c r="DV168" s="19">
        <v>136.6</v>
      </c>
      <c r="DW168" s="19">
        <v>136.6</v>
      </c>
    </row>
    <row r="169" spans="1:127">
      <c r="A169" s="17" t="s">
        <v>931</v>
      </c>
      <c r="B169" s="17" t="s">
        <v>932</v>
      </c>
      <c r="C169" s="18">
        <v>1.934E-2</v>
      </c>
      <c r="D169" s="19">
        <v>103.9</v>
      </c>
      <c r="E169" s="19">
        <v>105.2</v>
      </c>
      <c r="F169" s="19">
        <v>107.7</v>
      </c>
      <c r="G169" s="19">
        <v>114</v>
      </c>
      <c r="H169" s="19">
        <v>114.9</v>
      </c>
      <c r="I169" s="19">
        <v>113.8</v>
      </c>
      <c r="J169" s="19">
        <v>113.6</v>
      </c>
      <c r="K169" s="19">
        <v>110.3</v>
      </c>
      <c r="L169" s="19">
        <v>108.8</v>
      </c>
      <c r="M169" s="19">
        <v>108</v>
      </c>
      <c r="N169" s="19">
        <v>110.4</v>
      </c>
      <c r="O169" s="19">
        <v>111.3</v>
      </c>
      <c r="P169" s="19">
        <v>116.3</v>
      </c>
      <c r="Q169" s="19">
        <v>117.5</v>
      </c>
      <c r="R169" s="19">
        <v>119</v>
      </c>
      <c r="S169" s="19">
        <v>120.1</v>
      </c>
      <c r="T169" s="19">
        <v>121.8</v>
      </c>
      <c r="U169" s="19">
        <v>120.7</v>
      </c>
      <c r="V169" s="19">
        <v>120.2</v>
      </c>
      <c r="W169" s="19">
        <v>120.2</v>
      </c>
      <c r="X169" s="19">
        <v>119.3</v>
      </c>
      <c r="Y169" s="19">
        <v>119.2</v>
      </c>
      <c r="Z169" s="19">
        <v>120.8</v>
      </c>
      <c r="AA169" s="19">
        <v>119.2</v>
      </c>
      <c r="AB169" s="19">
        <v>120.9</v>
      </c>
      <c r="AC169" s="19">
        <v>123.9</v>
      </c>
      <c r="AD169" s="19">
        <v>124</v>
      </c>
      <c r="AE169" s="19">
        <v>125</v>
      </c>
      <c r="AF169" s="19">
        <v>124.4</v>
      </c>
      <c r="AG169" s="19">
        <v>123.5</v>
      </c>
      <c r="AH169" s="19">
        <v>129</v>
      </c>
      <c r="AI169" s="19">
        <v>129.6</v>
      </c>
      <c r="AJ169" s="19">
        <v>130.80000000000001</v>
      </c>
      <c r="AK169" s="19">
        <v>129.80000000000001</v>
      </c>
      <c r="AL169" s="19">
        <v>129.1</v>
      </c>
      <c r="AM169" s="19">
        <v>128.9</v>
      </c>
      <c r="AN169" s="19">
        <v>130.4</v>
      </c>
      <c r="AO169" s="19">
        <v>131.19999999999999</v>
      </c>
      <c r="AP169" s="19">
        <v>131.4</v>
      </c>
      <c r="AQ169" s="19">
        <v>133.19999999999999</v>
      </c>
      <c r="AR169" s="19">
        <v>131.4</v>
      </c>
      <c r="AS169" s="19">
        <v>131</v>
      </c>
      <c r="AT169" s="19">
        <v>131.5</v>
      </c>
      <c r="AU169" s="19">
        <v>131.6</v>
      </c>
      <c r="AV169" s="19">
        <v>131.19999999999999</v>
      </c>
      <c r="AW169" s="19">
        <v>131.9</v>
      </c>
      <c r="AX169" s="19">
        <v>130.5</v>
      </c>
      <c r="AY169" s="19">
        <v>131.69999999999999</v>
      </c>
      <c r="AZ169" s="19">
        <v>129.6</v>
      </c>
      <c r="BA169" s="19">
        <v>132.4</v>
      </c>
      <c r="BB169" s="19">
        <v>131.80000000000001</v>
      </c>
      <c r="BC169" s="19">
        <v>133.4</v>
      </c>
      <c r="BD169" s="19">
        <v>131.80000000000001</v>
      </c>
      <c r="BE169" s="19">
        <v>135.6</v>
      </c>
      <c r="BF169" s="19">
        <v>133.5</v>
      </c>
      <c r="BG169" s="19">
        <v>130</v>
      </c>
      <c r="BH169" s="19">
        <v>134.5</v>
      </c>
      <c r="BI169" s="19">
        <v>139.69999999999999</v>
      </c>
      <c r="BJ169" s="19">
        <v>144.19999999999999</v>
      </c>
      <c r="BK169" s="19">
        <v>139</v>
      </c>
      <c r="BL169" s="19">
        <v>139.80000000000001</v>
      </c>
      <c r="BM169" s="19">
        <v>140.5</v>
      </c>
      <c r="BN169" s="19">
        <v>143</v>
      </c>
      <c r="BO169" s="19">
        <v>142.69999999999999</v>
      </c>
      <c r="BP169" s="19">
        <v>141</v>
      </c>
      <c r="BQ169" s="19">
        <v>139.30000000000001</v>
      </c>
      <c r="BR169" s="19">
        <v>139.6</v>
      </c>
      <c r="BS169" s="19">
        <v>139.9</v>
      </c>
      <c r="BT169" s="19">
        <v>143.1</v>
      </c>
      <c r="BU169" s="19">
        <v>140.5</v>
      </c>
      <c r="BV169" s="19">
        <v>142.80000000000001</v>
      </c>
      <c r="BW169" s="19">
        <v>141.19999999999999</v>
      </c>
      <c r="BX169" s="19">
        <v>141.80000000000001</v>
      </c>
      <c r="BY169" s="19">
        <v>141.4</v>
      </c>
      <c r="BZ169" s="19">
        <v>142</v>
      </c>
      <c r="CA169" s="19">
        <v>142.19999999999999</v>
      </c>
      <c r="CB169" s="19">
        <v>142.4</v>
      </c>
      <c r="CC169" s="19">
        <v>145.4</v>
      </c>
      <c r="CD169" s="19">
        <v>150.9</v>
      </c>
      <c r="CE169" s="19">
        <v>152.30000000000001</v>
      </c>
      <c r="CF169" s="19">
        <v>151.4</v>
      </c>
      <c r="CG169" s="19">
        <v>150.5</v>
      </c>
      <c r="CH169" s="19">
        <v>158.30000000000001</v>
      </c>
      <c r="CI169" s="19">
        <v>158.19999999999999</v>
      </c>
      <c r="CJ169" s="19">
        <v>157.5</v>
      </c>
      <c r="CK169" s="19">
        <v>156.69999999999999</v>
      </c>
      <c r="CL169" s="19">
        <v>158</v>
      </c>
      <c r="CM169" s="19">
        <v>150.5</v>
      </c>
      <c r="CN169" s="19">
        <v>156.5</v>
      </c>
      <c r="CO169" s="19">
        <v>157.69999999999999</v>
      </c>
      <c r="CP169" s="19">
        <v>154.69999999999999</v>
      </c>
      <c r="CQ169" s="19">
        <v>151.6</v>
      </c>
      <c r="CR169" s="19">
        <v>157.4</v>
      </c>
      <c r="CS169" s="19">
        <v>158</v>
      </c>
      <c r="CT169" s="19">
        <v>157.9</v>
      </c>
      <c r="CU169" s="19">
        <v>156.4</v>
      </c>
      <c r="CV169" s="19">
        <v>155.80000000000001</v>
      </c>
      <c r="CW169" s="19">
        <v>146.6</v>
      </c>
      <c r="CX169" s="19">
        <v>149.69999999999999</v>
      </c>
      <c r="CY169" s="19">
        <v>149.9</v>
      </c>
      <c r="CZ169" s="19">
        <v>146.69999999999999</v>
      </c>
      <c r="DA169" s="19">
        <v>146</v>
      </c>
      <c r="DB169" s="19">
        <v>144.80000000000001</v>
      </c>
      <c r="DC169" s="19">
        <v>155.69999999999999</v>
      </c>
      <c r="DD169" s="19">
        <v>148.5</v>
      </c>
      <c r="DE169" s="19">
        <v>150.5</v>
      </c>
      <c r="DF169" s="19">
        <v>147.9</v>
      </c>
      <c r="DG169" s="19">
        <v>151.30000000000001</v>
      </c>
      <c r="DH169" s="19">
        <v>156.80000000000001</v>
      </c>
      <c r="DI169" s="19">
        <v>152.69999999999999</v>
      </c>
      <c r="DJ169" s="19">
        <v>152</v>
      </c>
      <c r="DK169" s="19">
        <v>154.5</v>
      </c>
      <c r="DL169" s="19">
        <v>154.4</v>
      </c>
      <c r="DM169" s="19">
        <v>159.6</v>
      </c>
      <c r="DN169" s="19">
        <v>160.6</v>
      </c>
      <c r="DO169" s="19">
        <v>161.9</v>
      </c>
      <c r="DP169" s="19">
        <v>163.19999999999999</v>
      </c>
      <c r="DQ169" s="19">
        <v>159.69999999999999</v>
      </c>
      <c r="DR169" s="19">
        <v>158.9</v>
      </c>
      <c r="DS169" s="19">
        <v>162.4</v>
      </c>
      <c r="DT169" s="19">
        <v>161.4</v>
      </c>
      <c r="DU169" s="19">
        <v>165.8</v>
      </c>
      <c r="DV169" s="19">
        <v>167.6</v>
      </c>
      <c r="DW169" s="19">
        <v>169.1</v>
      </c>
    </row>
    <row r="170" spans="1:127">
      <c r="A170" s="17" t="s">
        <v>933</v>
      </c>
      <c r="B170" s="17" t="s">
        <v>934</v>
      </c>
      <c r="C170" s="18">
        <v>1.09E-2</v>
      </c>
      <c r="D170" s="19">
        <v>102.2</v>
      </c>
      <c r="E170" s="19">
        <v>102.3</v>
      </c>
      <c r="F170" s="19">
        <v>103.7</v>
      </c>
      <c r="G170" s="19">
        <v>106.1</v>
      </c>
      <c r="H170" s="19">
        <v>107.3</v>
      </c>
      <c r="I170" s="19">
        <v>107.3</v>
      </c>
      <c r="J170" s="19">
        <v>111.3</v>
      </c>
      <c r="K170" s="19">
        <v>112.9</v>
      </c>
      <c r="L170" s="19">
        <v>111.3</v>
      </c>
      <c r="M170" s="19">
        <v>111</v>
      </c>
      <c r="N170" s="19">
        <v>114.3</v>
      </c>
      <c r="O170" s="19">
        <v>116</v>
      </c>
      <c r="P170" s="19">
        <v>124.8</v>
      </c>
      <c r="Q170" s="19">
        <v>127.4</v>
      </c>
      <c r="R170" s="19">
        <v>124.9</v>
      </c>
      <c r="S170" s="19">
        <v>126.2</v>
      </c>
      <c r="T170" s="19">
        <v>128.4</v>
      </c>
      <c r="U170" s="19">
        <v>127.2</v>
      </c>
      <c r="V170" s="19">
        <v>125</v>
      </c>
      <c r="W170" s="19">
        <v>125</v>
      </c>
      <c r="X170" s="19">
        <v>123.9</v>
      </c>
      <c r="Y170" s="19">
        <v>123.5</v>
      </c>
      <c r="Z170" s="19">
        <v>123.6</v>
      </c>
      <c r="AA170" s="19">
        <v>120</v>
      </c>
      <c r="AB170" s="19">
        <v>124.9</v>
      </c>
      <c r="AC170" s="19">
        <v>127.8</v>
      </c>
      <c r="AD170" s="19">
        <v>127.5</v>
      </c>
      <c r="AE170" s="19">
        <v>127.4</v>
      </c>
      <c r="AF170" s="19">
        <v>127.2</v>
      </c>
      <c r="AG170" s="19">
        <v>124.2</v>
      </c>
      <c r="AH170" s="19">
        <v>126.3</v>
      </c>
      <c r="AI170" s="19">
        <v>126</v>
      </c>
      <c r="AJ170" s="19">
        <v>127.2</v>
      </c>
      <c r="AK170" s="19">
        <v>125.5</v>
      </c>
      <c r="AL170" s="19">
        <v>125.2</v>
      </c>
      <c r="AM170" s="19">
        <v>125.3</v>
      </c>
      <c r="AN170" s="19">
        <v>127.3</v>
      </c>
      <c r="AO170" s="19">
        <v>129.1</v>
      </c>
      <c r="AP170" s="19">
        <v>129.69999999999999</v>
      </c>
      <c r="AQ170" s="19">
        <v>131.6</v>
      </c>
      <c r="AR170" s="19">
        <v>130.30000000000001</v>
      </c>
      <c r="AS170" s="19">
        <v>129.1</v>
      </c>
      <c r="AT170" s="19">
        <v>130.19999999999999</v>
      </c>
      <c r="AU170" s="19">
        <v>130.1</v>
      </c>
      <c r="AV170" s="19">
        <v>129.80000000000001</v>
      </c>
      <c r="AW170" s="19">
        <v>130.9</v>
      </c>
      <c r="AX170" s="19">
        <v>131.4</v>
      </c>
      <c r="AY170" s="19">
        <v>132.6</v>
      </c>
      <c r="AZ170" s="19">
        <v>129.5</v>
      </c>
      <c r="BA170" s="19">
        <v>134.19999999999999</v>
      </c>
      <c r="BB170" s="19">
        <v>132.9</v>
      </c>
      <c r="BC170" s="19">
        <v>133.80000000000001</v>
      </c>
      <c r="BD170" s="19">
        <v>130.5</v>
      </c>
      <c r="BE170" s="19">
        <v>132.69999999999999</v>
      </c>
      <c r="BF170" s="19">
        <v>132.19999999999999</v>
      </c>
      <c r="BG170" s="19">
        <v>132.80000000000001</v>
      </c>
      <c r="BH170" s="19">
        <v>132.9</v>
      </c>
      <c r="BI170" s="19">
        <v>136.9</v>
      </c>
      <c r="BJ170" s="19">
        <v>138.6</v>
      </c>
      <c r="BK170" s="19">
        <v>137.19999999999999</v>
      </c>
      <c r="BL170" s="19">
        <v>137.80000000000001</v>
      </c>
      <c r="BM170" s="19">
        <v>138.30000000000001</v>
      </c>
      <c r="BN170" s="19">
        <v>138.19999999999999</v>
      </c>
      <c r="BO170" s="19">
        <v>138.19999999999999</v>
      </c>
      <c r="BP170" s="19">
        <v>132.80000000000001</v>
      </c>
      <c r="BQ170" s="19">
        <v>133.9</v>
      </c>
      <c r="BR170" s="19">
        <v>135.30000000000001</v>
      </c>
      <c r="BS170" s="19">
        <v>134.9</v>
      </c>
      <c r="BT170" s="19">
        <v>132.19999999999999</v>
      </c>
      <c r="BU170" s="19">
        <v>131.9</v>
      </c>
      <c r="BV170" s="19">
        <v>132</v>
      </c>
      <c r="BW170" s="19">
        <v>132.4</v>
      </c>
      <c r="BX170" s="19">
        <v>131.4</v>
      </c>
      <c r="BY170" s="19">
        <v>134.69999999999999</v>
      </c>
      <c r="BZ170" s="19">
        <v>134.9</v>
      </c>
      <c r="CA170" s="19">
        <v>133</v>
      </c>
      <c r="CB170" s="19">
        <v>128.69999999999999</v>
      </c>
      <c r="CC170" s="19">
        <v>129.4</v>
      </c>
      <c r="CD170" s="19">
        <v>127.5</v>
      </c>
      <c r="CE170" s="19">
        <v>127.1</v>
      </c>
      <c r="CF170" s="19">
        <v>128.69999999999999</v>
      </c>
      <c r="CG170" s="19">
        <v>132</v>
      </c>
      <c r="CH170" s="19">
        <v>128.30000000000001</v>
      </c>
      <c r="CI170" s="19">
        <v>131</v>
      </c>
      <c r="CJ170" s="19">
        <v>139.19999999999999</v>
      </c>
      <c r="CK170" s="19">
        <v>141.5</v>
      </c>
      <c r="CL170" s="19">
        <v>138.30000000000001</v>
      </c>
      <c r="CM170" s="19">
        <v>134.6</v>
      </c>
      <c r="CN170" s="19">
        <v>136.30000000000001</v>
      </c>
      <c r="CO170" s="19">
        <v>133.19999999999999</v>
      </c>
      <c r="CP170" s="19">
        <v>137.1</v>
      </c>
      <c r="CQ170" s="19">
        <v>141.80000000000001</v>
      </c>
      <c r="CR170" s="19">
        <v>135.9</v>
      </c>
      <c r="CS170" s="19">
        <v>136.69999999999999</v>
      </c>
      <c r="CT170" s="19">
        <v>135</v>
      </c>
      <c r="CU170" s="19">
        <v>128.1</v>
      </c>
      <c r="CV170" s="19">
        <v>130.30000000000001</v>
      </c>
      <c r="CW170" s="19">
        <v>130.69999999999999</v>
      </c>
      <c r="CX170" s="19">
        <v>135.6</v>
      </c>
      <c r="CY170" s="19">
        <v>137.30000000000001</v>
      </c>
      <c r="CZ170" s="19">
        <v>141.1</v>
      </c>
      <c r="DA170" s="19">
        <v>141.30000000000001</v>
      </c>
      <c r="DB170" s="19">
        <v>144.5</v>
      </c>
      <c r="DC170" s="19">
        <v>148.5</v>
      </c>
      <c r="DD170" s="19">
        <v>151</v>
      </c>
      <c r="DE170" s="19">
        <v>150.1</v>
      </c>
      <c r="DF170" s="19">
        <v>155.4</v>
      </c>
      <c r="DG170" s="19">
        <v>158.19999999999999</v>
      </c>
      <c r="DH170" s="19">
        <v>156.80000000000001</v>
      </c>
      <c r="DI170" s="19">
        <v>154.69999999999999</v>
      </c>
      <c r="DJ170" s="19">
        <v>156.69999999999999</v>
      </c>
      <c r="DK170" s="19">
        <v>161</v>
      </c>
      <c r="DL170" s="19">
        <v>163.6</v>
      </c>
      <c r="DM170" s="19">
        <v>168</v>
      </c>
      <c r="DN170" s="19">
        <v>166.8</v>
      </c>
      <c r="DO170" s="19">
        <v>171</v>
      </c>
      <c r="DP170" s="19">
        <v>173.8</v>
      </c>
      <c r="DQ170" s="19">
        <v>170.1</v>
      </c>
      <c r="DR170" s="19">
        <v>167.9</v>
      </c>
      <c r="DS170" s="19">
        <v>170.7</v>
      </c>
      <c r="DT170" s="19">
        <v>172.9</v>
      </c>
      <c r="DU170" s="19">
        <v>173.6</v>
      </c>
      <c r="DV170" s="19">
        <v>173.7</v>
      </c>
      <c r="DW170" s="19">
        <v>165.8</v>
      </c>
    </row>
    <row r="171" spans="1:127">
      <c r="A171" s="17" t="s">
        <v>935</v>
      </c>
      <c r="B171" s="17" t="s">
        <v>936</v>
      </c>
      <c r="C171" s="18">
        <v>0.20396</v>
      </c>
      <c r="D171" s="19">
        <v>103.5</v>
      </c>
      <c r="E171" s="19">
        <v>106.3</v>
      </c>
      <c r="F171" s="19">
        <v>103.4</v>
      </c>
      <c r="G171" s="19">
        <v>102.3</v>
      </c>
      <c r="H171" s="19">
        <v>98.1</v>
      </c>
      <c r="I171" s="19">
        <v>97.6</v>
      </c>
      <c r="J171" s="19">
        <v>99.3</v>
      </c>
      <c r="K171" s="19">
        <v>100.2</v>
      </c>
      <c r="L171" s="19">
        <v>98.8</v>
      </c>
      <c r="M171" s="19">
        <v>98.6</v>
      </c>
      <c r="N171" s="19">
        <v>98.2</v>
      </c>
      <c r="O171" s="19">
        <v>102.2</v>
      </c>
      <c r="P171" s="19">
        <v>108.4</v>
      </c>
      <c r="Q171" s="19">
        <v>108.7</v>
      </c>
      <c r="R171" s="19">
        <v>114.6</v>
      </c>
      <c r="S171" s="19">
        <v>118</v>
      </c>
      <c r="T171" s="19">
        <v>125.1</v>
      </c>
      <c r="U171" s="19">
        <v>123.2</v>
      </c>
      <c r="V171" s="19">
        <v>126.5</v>
      </c>
      <c r="W171" s="19">
        <v>134.1</v>
      </c>
      <c r="X171" s="19">
        <v>126.7</v>
      </c>
      <c r="Y171" s="19">
        <v>128.4</v>
      </c>
      <c r="Z171" s="19">
        <v>126.4</v>
      </c>
      <c r="AA171" s="19">
        <v>127</v>
      </c>
      <c r="AB171" s="19">
        <v>122.3</v>
      </c>
      <c r="AC171" s="19">
        <v>125.1</v>
      </c>
      <c r="AD171" s="19">
        <v>118.6</v>
      </c>
      <c r="AE171" s="19">
        <v>121.5</v>
      </c>
      <c r="AF171" s="19">
        <v>125.7</v>
      </c>
      <c r="AG171" s="19">
        <v>131.19999999999999</v>
      </c>
      <c r="AH171" s="19">
        <v>130.9</v>
      </c>
      <c r="AI171" s="19">
        <v>125.8</v>
      </c>
      <c r="AJ171" s="19">
        <v>122.9</v>
      </c>
      <c r="AK171" s="19">
        <v>119.3</v>
      </c>
      <c r="AL171" s="19">
        <v>122.6</v>
      </c>
      <c r="AM171" s="19">
        <v>124.2</v>
      </c>
      <c r="AN171" s="19">
        <v>119.9</v>
      </c>
      <c r="AO171" s="19">
        <v>119.4</v>
      </c>
      <c r="AP171" s="19">
        <v>122.1</v>
      </c>
      <c r="AQ171" s="19">
        <v>124.1</v>
      </c>
      <c r="AR171" s="19">
        <v>135.19999999999999</v>
      </c>
      <c r="AS171" s="19">
        <v>128</v>
      </c>
      <c r="AT171" s="19">
        <v>124.7</v>
      </c>
      <c r="AU171" s="19">
        <v>122.6</v>
      </c>
      <c r="AV171" s="19">
        <v>119.8</v>
      </c>
      <c r="AW171" s="19">
        <v>123.7</v>
      </c>
      <c r="AX171" s="19">
        <v>123.4</v>
      </c>
      <c r="AY171" s="19">
        <v>120.5</v>
      </c>
      <c r="AZ171" s="19">
        <v>123.9</v>
      </c>
      <c r="BA171" s="19">
        <v>128.19999999999999</v>
      </c>
      <c r="BB171" s="19">
        <v>127.7</v>
      </c>
      <c r="BC171" s="19">
        <v>126.4</v>
      </c>
      <c r="BD171" s="19">
        <v>129</v>
      </c>
      <c r="BE171" s="19">
        <v>126.2</v>
      </c>
      <c r="BF171" s="19">
        <v>130.69999999999999</v>
      </c>
      <c r="BG171" s="19">
        <v>127.4</v>
      </c>
      <c r="BH171" s="19">
        <v>126.6</v>
      </c>
      <c r="BI171" s="19">
        <v>128</v>
      </c>
      <c r="BJ171" s="19">
        <v>130.6</v>
      </c>
      <c r="BK171" s="19">
        <v>127.6</v>
      </c>
      <c r="BL171" s="19">
        <v>128.4</v>
      </c>
      <c r="BM171" s="19">
        <v>131.30000000000001</v>
      </c>
      <c r="BN171" s="19">
        <v>124.9</v>
      </c>
      <c r="BO171" s="19">
        <v>123.5</v>
      </c>
      <c r="BP171" s="19">
        <v>128.19999999999999</v>
      </c>
      <c r="BQ171" s="19">
        <v>129.19999999999999</v>
      </c>
      <c r="BR171" s="19">
        <v>130.5</v>
      </c>
      <c r="BS171" s="19">
        <v>130.9</v>
      </c>
      <c r="BT171" s="19">
        <v>133.1</v>
      </c>
      <c r="BU171" s="19">
        <v>128.69999999999999</v>
      </c>
      <c r="BV171" s="19">
        <v>124.6</v>
      </c>
      <c r="BW171" s="19">
        <v>123.4</v>
      </c>
      <c r="BX171" s="19">
        <v>126.1</v>
      </c>
      <c r="BY171" s="19">
        <v>126.2</v>
      </c>
      <c r="BZ171" s="19">
        <v>124.4</v>
      </c>
      <c r="CA171" s="19">
        <v>123.6</v>
      </c>
      <c r="CB171" s="19">
        <v>137.9</v>
      </c>
      <c r="CC171" s="19">
        <v>137.80000000000001</v>
      </c>
      <c r="CD171" s="19">
        <v>140.6</v>
      </c>
      <c r="CE171" s="19">
        <v>135</v>
      </c>
      <c r="CF171" s="19">
        <v>134.80000000000001</v>
      </c>
      <c r="CG171" s="19">
        <v>135.69999999999999</v>
      </c>
      <c r="CH171" s="19">
        <v>132.30000000000001</v>
      </c>
      <c r="CI171" s="19">
        <v>131.19999999999999</v>
      </c>
      <c r="CJ171" s="19">
        <v>133.6</v>
      </c>
      <c r="CK171" s="19">
        <v>135</v>
      </c>
      <c r="CL171" s="19">
        <v>132.30000000000001</v>
      </c>
      <c r="CM171" s="19">
        <v>133.1</v>
      </c>
      <c r="CN171" s="19">
        <v>136.6</v>
      </c>
      <c r="CO171" s="19">
        <v>141.5</v>
      </c>
      <c r="CP171" s="19">
        <v>139.30000000000001</v>
      </c>
      <c r="CQ171" s="19">
        <v>137.9</v>
      </c>
      <c r="CR171" s="19">
        <v>136.6</v>
      </c>
      <c r="CS171" s="19">
        <v>134.30000000000001</v>
      </c>
      <c r="CT171" s="19">
        <v>136</v>
      </c>
      <c r="CU171" s="19">
        <v>136.69999999999999</v>
      </c>
      <c r="CV171" s="19">
        <v>132</v>
      </c>
      <c r="CW171" s="19">
        <v>141.5</v>
      </c>
      <c r="CX171" s="19">
        <v>139.30000000000001</v>
      </c>
      <c r="CY171" s="19">
        <v>137</v>
      </c>
      <c r="CZ171" s="19">
        <v>140.1</v>
      </c>
      <c r="DA171" s="19">
        <v>142.1</v>
      </c>
      <c r="DB171" s="19">
        <v>135.1</v>
      </c>
      <c r="DC171" s="19">
        <v>135.80000000000001</v>
      </c>
      <c r="DD171" s="19">
        <v>135.4</v>
      </c>
      <c r="DE171" s="19">
        <v>140.30000000000001</v>
      </c>
      <c r="DF171" s="19">
        <v>144.5</v>
      </c>
      <c r="DG171" s="19">
        <v>145.1</v>
      </c>
      <c r="DH171" s="19">
        <v>143.19999999999999</v>
      </c>
      <c r="DI171" s="19">
        <v>139.80000000000001</v>
      </c>
      <c r="DJ171" s="19">
        <v>139.69999999999999</v>
      </c>
      <c r="DK171" s="19">
        <v>142.19999999999999</v>
      </c>
      <c r="DL171" s="19">
        <v>140.19999999999999</v>
      </c>
      <c r="DM171" s="19">
        <v>141.5</v>
      </c>
      <c r="DN171" s="19">
        <v>146.5</v>
      </c>
      <c r="DO171" s="19">
        <v>150.30000000000001</v>
      </c>
      <c r="DP171" s="19">
        <v>149.1</v>
      </c>
      <c r="DQ171" s="19">
        <v>146.30000000000001</v>
      </c>
      <c r="DR171" s="19">
        <v>147.30000000000001</v>
      </c>
      <c r="DS171" s="19">
        <v>142.80000000000001</v>
      </c>
      <c r="DT171" s="19">
        <v>147.4</v>
      </c>
      <c r="DU171" s="19">
        <v>145.6</v>
      </c>
      <c r="DV171" s="19">
        <v>144</v>
      </c>
      <c r="DW171" s="19">
        <v>148.6</v>
      </c>
    </row>
    <row r="172" spans="1:127">
      <c r="A172" s="17" t="s">
        <v>937</v>
      </c>
      <c r="B172" s="17" t="s">
        <v>938</v>
      </c>
      <c r="C172" s="18">
        <v>6.3289999999999999E-2</v>
      </c>
      <c r="D172" s="19">
        <v>98.2</v>
      </c>
      <c r="E172" s="19">
        <v>100.5</v>
      </c>
      <c r="F172" s="19">
        <v>94</v>
      </c>
      <c r="G172" s="19">
        <v>90.4</v>
      </c>
      <c r="H172" s="19">
        <v>90</v>
      </c>
      <c r="I172" s="19">
        <v>89.4</v>
      </c>
      <c r="J172" s="19">
        <v>92.2</v>
      </c>
      <c r="K172" s="19">
        <v>93.9</v>
      </c>
      <c r="L172" s="19">
        <v>96.4</v>
      </c>
      <c r="M172" s="19">
        <v>95.4</v>
      </c>
      <c r="N172" s="19">
        <v>98.7</v>
      </c>
      <c r="O172" s="19">
        <v>109.6</v>
      </c>
      <c r="P172" s="19">
        <v>111.2</v>
      </c>
      <c r="Q172" s="19">
        <v>104.2</v>
      </c>
      <c r="R172" s="19">
        <v>107.7</v>
      </c>
      <c r="S172" s="19">
        <v>118.7</v>
      </c>
      <c r="T172" s="19">
        <v>132.5</v>
      </c>
      <c r="U172" s="19">
        <v>144.30000000000001</v>
      </c>
      <c r="V172" s="19">
        <v>148.5</v>
      </c>
      <c r="W172" s="19">
        <v>152.5</v>
      </c>
      <c r="X172" s="19">
        <v>150.6</v>
      </c>
      <c r="Y172" s="19">
        <v>155.69999999999999</v>
      </c>
      <c r="Z172" s="19">
        <v>152.30000000000001</v>
      </c>
      <c r="AA172" s="19">
        <v>147.9</v>
      </c>
      <c r="AB172" s="19">
        <v>137.80000000000001</v>
      </c>
      <c r="AC172" s="19">
        <v>134.30000000000001</v>
      </c>
      <c r="AD172" s="19">
        <v>133.80000000000001</v>
      </c>
      <c r="AE172" s="19">
        <v>136.6</v>
      </c>
      <c r="AF172" s="19">
        <v>139.69999999999999</v>
      </c>
      <c r="AG172" s="19">
        <v>147.19999999999999</v>
      </c>
      <c r="AH172" s="19">
        <v>142.30000000000001</v>
      </c>
      <c r="AI172" s="19">
        <v>136.80000000000001</v>
      </c>
      <c r="AJ172" s="19">
        <v>136</v>
      </c>
      <c r="AK172" s="19">
        <v>127.1</v>
      </c>
      <c r="AL172" s="19">
        <v>124.7</v>
      </c>
      <c r="AM172" s="19">
        <v>122.2</v>
      </c>
      <c r="AN172" s="19">
        <v>114</v>
      </c>
      <c r="AO172" s="19">
        <v>110.5</v>
      </c>
      <c r="AP172" s="19">
        <v>107.3</v>
      </c>
      <c r="AQ172" s="19">
        <v>108.1</v>
      </c>
      <c r="AR172" s="19">
        <v>112.2</v>
      </c>
      <c r="AS172" s="19">
        <v>117.5</v>
      </c>
      <c r="AT172" s="19">
        <v>117</v>
      </c>
      <c r="AU172" s="19">
        <v>115.2</v>
      </c>
      <c r="AV172" s="19">
        <v>117.8</v>
      </c>
      <c r="AW172" s="19">
        <v>123.7</v>
      </c>
      <c r="AX172" s="19">
        <v>122.1</v>
      </c>
      <c r="AY172" s="19">
        <v>120</v>
      </c>
      <c r="AZ172" s="19">
        <v>119.2</v>
      </c>
      <c r="BA172" s="19">
        <v>124.6</v>
      </c>
      <c r="BB172" s="19">
        <v>127.1</v>
      </c>
      <c r="BC172" s="19">
        <v>124.8</v>
      </c>
      <c r="BD172" s="19">
        <v>129.19999999999999</v>
      </c>
      <c r="BE172" s="19">
        <v>120.8</v>
      </c>
      <c r="BF172" s="19">
        <v>127.9</v>
      </c>
      <c r="BG172" s="19">
        <v>126</v>
      </c>
      <c r="BH172" s="19">
        <v>124</v>
      </c>
      <c r="BI172" s="19">
        <v>123.4</v>
      </c>
      <c r="BJ172" s="19">
        <v>121.2</v>
      </c>
      <c r="BK172" s="19">
        <v>122.2</v>
      </c>
      <c r="BL172" s="19">
        <v>121.6</v>
      </c>
      <c r="BM172" s="19">
        <v>122.4</v>
      </c>
      <c r="BN172" s="19">
        <v>121.1</v>
      </c>
      <c r="BO172" s="19">
        <v>122.2</v>
      </c>
      <c r="BP172" s="19">
        <v>122.7</v>
      </c>
      <c r="BQ172" s="19">
        <v>122.7</v>
      </c>
      <c r="BR172" s="19">
        <v>121.6</v>
      </c>
      <c r="BS172" s="19">
        <v>121.9</v>
      </c>
      <c r="BT172" s="19">
        <v>122.2</v>
      </c>
      <c r="BU172" s="19">
        <v>122.2</v>
      </c>
      <c r="BV172" s="19">
        <v>121.9</v>
      </c>
      <c r="BW172" s="19">
        <v>120.5</v>
      </c>
      <c r="BX172" s="19">
        <v>120</v>
      </c>
      <c r="BY172" s="19">
        <v>120.1</v>
      </c>
      <c r="BZ172" s="19">
        <v>122.3</v>
      </c>
      <c r="CA172" s="19">
        <v>119.8</v>
      </c>
      <c r="CB172" s="19">
        <v>126.4</v>
      </c>
      <c r="CC172" s="19">
        <v>126.4</v>
      </c>
      <c r="CD172" s="19">
        <v>121.7</v>
      </c>
      <c r="CE172" s="19">
        <v>117.5</v>
      </c>
      <c r="CF172" s="19">
        <v>116.9</v>
      </c>
      <c r="CG172" s="19">
        <v>117.3</v>
      </c>
      <c r="CH172" s="19">
        <v>111.7</v>
      </c>
      <c r="CI172" s="19">
        <v>115.5</v>
      </c>
      <c r="CJ172" s="19">
        <v>118.3</v>
      </c>
      <c r="CK172" s="19">
        <v>119.6</v>
      </c>
      <c r="CL172" s="19">
        <v>119.4</v>
      </c>
      <c r="CM172" s="19">
        <v>119.4</v>
      </c>
      <c r="CN172" s="19">
        <v>120.1</v>
      </c>
      <c r="CO172" s="19">
        <v>120.3</v>
      </c>
      <c r="CP172" s="19">
        <v>120</v>
      </c>
      <c r="CQ172" s="19">
        <v>118.3</v>
      </c>
      <c r="CR172" s="19">
        <v>120.1</v>
      </c>
      <c r="CS172" s="19">
        <v>120.4</v>
      </c>
      <c r="CT172" s="19">
        <v>120.4</v>
      </c>
      <c r="CU172" s="19">
        <v>119.6</v>
      </c>
      <c r="CV172" s="19">
        <v>120.2</v>
      </c>
      <c r="CW172" s="19">
        <v>121.4</v>
      </c>
      <c r="CX172" s="19">
        <v>121.9</v>
      </c>
      <c r="CY172" s="19">
        <v>121.6</v>
      </c>
      <c r="CZ172" s="19">
        <v>121.6</v>
      </c>
      <c r="DA172" s="19">
        <v>121.6</v>
      </c>
      <c r="DB172" s="19">
        <v>121.6</v>
      </c>
      <c r="DC172" s="19">
        <v>121.5</v>
      </c>
      <c r="DD172" s="19">
        <v>121.2</v>
      </c>
      <c r="DE172" s="19">
        <v>120.1</v>
      </c>
      <c r="DF172" s="19">
        <v>120.5</v>
      </c>
      <c r="DG172" s="19">
        <v>121.4</v>
      </c>
      <c r="DH172" s="19">
        <v>120.5</v>
      </c>
      <c r="DI172" s="19">
        <v>121.1</v>
      </c>
      <c r="DJ172" s="19">
        <v>121</v>
      </c>
      <c r="DK172" s="19">
        <v>121.4</v>
      </c>
      <c r="DL172" s="19">
        <v>121.9</v>
      </c>
      <c r="DM172" s="19">
        <v>121.5</v>
      </c>
      <c r="DN172" s="19">
        <v>121.9</v>
      </c>
      <c r="DO172" s="19">
        <v>121.9</v>
      </c>
      <c r="DP172" s="19">
        <v>121.2</v>
      </c>
      <c r="DQ172" s="19">
        <v>121.4</v>
      </c>
      <c r="DR172" s="19">
        <v>122.2</v>
      </c>
      <c r="DS172" s="19">
        <v>122.4</v>
      </c>
      <c r="DT172" s="19">
        <v>121.8</v>
      </c>
      <c r="DU172" s="19">
        <v>122</v>
      </c>
      <c r="DV172" s="19">
        <v>122.2</v>
      </c>
      <c r="DW172" s="19">
        <v>122.2</v>
      </c>
    </row>
    <row r="173" spans="1:127">
      <c r="A173" s="17" t="s">
        <v>939</v>
      </c>
      <c r="B173" s="17" t="s">
        <v>940</v>
      </c>
      <c r="C173" s="18">
        <v>0.14066999999999999</v>
      </c>
      <c r="D173" s="19">
        <v>105.8</v>
      </c>
      <c r="E173" s="19">
        <v>108.9</v>
      </c>
      <c r="F173" s="19">
        <v>107.7</v>
      </c>
      <c r="G173" s="19">
        <v>107.7</v>
      </c>
      <c r="H173" s="19">
        <v>101.7</v>
      </c>
      <c r="I173" s="19">
        <v>101.3</v>
      </c>
      <c r="J173" s="19">
        <v>102.5</v>
      </c>
      <c r="K173" s="19">
        <v>103</v>
      </c>
      <c r="L173" s="19">
        <v>99.9</v>
      </c>
      <c r="M173" s="19">
        <v>100.1</v>
      </c>
      <c r="N173" s="19">
        <v>98</v>
      </c>
      <c r="O173" s="19">
        <v>98.9</v>
      </c>
      <c r="P173" s="19">
        <v>107.2</v>
      </c>
      <c r="Q173" s="19">
        <v>110.7</v>
      </c>
      <c r="R173" s="19">
        <v>117.7</v>
      </c>
      <c r="S173" s="19">
        <v>117.7</v>
      </c>
      <c r="T173" s="19">
        <v>121.8</v>
      </c>
      <c r="U173" s="19">
        <v>113.7</v>
      </c>
      <c r="V173" s="19">
        <v>116.6</v>
      </c>
      <c r="W173" s="19">
        <v>125.8</v>
      </c>
      <c r="X173" s="19">
        <v>116</v>
      </c>
      <c r="Y173" s="19">
        <v>116.2</v>
      </c>
      <c r="Z173" s="19">
        <v>114.7</v>
      </c>
      <c r="AA173" s="19">
        <v>117.6</v>
      </c>
      <c r="AB173" s="19">
        <v>115.3</v>
      </c>
      <c r="AC173" s="19">
        <v>120.9</v>
      </c>
      <c r="AD173" s="19">
        <v>111.7</v>
      </c>
      <c r="AE173" s="19">
        <v>114.6</v>
      </c>
      <c r="AF173" s="19">
        <v>119.4</v>
      </c>
      <c r="AG173" s="19">
        <v>124</v>
      </c>
      <c r="AH173" s="19">
        <v>125.8</v>
      </c>
      <c r="AI173" s="19">
        <v>120.9</v>
      </c>
      <c r="AJ173" s="19">
        <v>117</v>
      </c>
      <c r="AK173" s="19">
        <v>115.7</v>
      </c>
      <c r="AL173" s="19">
        <v>121.6</v>
      </c>
      <c r="AM173" s="19">
        <v>125.1</v>
      </c>
      <c r="AN173" s="19">
        <v>122.6</v>
      </c>
      <c r="AO173" s="19">
        <v>123.4</v>
      </c>
      <c r="AP173" s="19">
        <v>128.80000000000001</v>
      </c>
      <c r="AQ173" s="19">
        <v>131.30000000000001</v>
      </c>
      <c r="AR173" s="19">
        <v>145.6</v>
      </c>
      <c r="AS173" s="19">
        <v>132.80000000000001</v>
      </c>
      <c r="AT173" s="19">
        <v>128.1</v>
      </c>
      <c r="AU173" s="19">
        <v>125.9</v>
      </c>
      <c r="AV173" s="19">
        <v>120.7</v>
      </c>
      <c r="AW173" s="19">
        <v>123.8</v>
      </c>
      <c r="AX173" s="19">
        <v>124</v>
      </c>
      <c r="AY173" s="19">
        <v>120.7</v>
      </c>
      <c r="AZ173" s="19">
        <v>126</v>
      </c>
      <c r="BA173" s="19">
        <v>129.9</v>
      </c>
      <c r="BB173" s="19">
        <v>127.9</v>
      </c>
      <c r="BC173" s="19">
        <v>127.2</v>
      </c>
      <c r="BD173" s="19">
        <v>129</v>
      </c>
      <c r="BE173" s="19">
        <v>128.6</v>
      </c>
      <c r="BF173" s="19">
        <v>131.9</v>
      </c>
      <c r="BG173" s="19">
        <v>128</v>
      </c>
      <c r="BH173" s="19">
        <v>127.8</v>
      </c>
      <c r="BI173" s="19">
        <v>130</v>
      </c>
      <c r="BJ173" s="19">
        <v>134.9</v>
      </c>
      <c r="BK173" s="19">
        <v>130</v>
      </c>
      <c r="BL173" s="19">
        <v>131.4</v>
      </c>
      <c r="BM173" s="19">
        <v>135.4</v>
      </c>
      <c r="BN173" s="19">
        <v>126.6</v>
      </c>
      <c r="BO173" s="19">
        <v>124.1</v>
      </c>
      <c r="BP173" s="19">
        <v>130.6</v>
      </c>
      <c r="BQ173" s="19">
        <v>132.1</v>
      </c>
      <c r="BR173" s="19">
        <v>134.5</v>
      </c>
      <c r="BS173" s="19">
        <v>134.9</v>
      </c>
      <c r="BT173" s="19">
        <v>138</v>
      </c>
      <c r="BU173" s="19">
        <v>131.69999999999999</v>
      </c>
      <c r="BV173" s="19">
        <v>125.8</v>
      </c>
      <c r="BW173" s="19">
        <v>124.7</v>
      </c>
      <c r="BX173" s="19">
        <v>128.80000000000001</v>
      </c>
      <c r="BY173" s="19">
        <v>129</v>
      </c>
      <c r="BZ173" s="19">
        <v>125.3</v>
      </c>
      <c r="CA173" s="19">
        <v>125.3</v>
      </c>
      <c r="CB173" s="19">
        <v>143</v>
      </c>
      <c r="CC173" s="19">
        <v>142.9</v>
      </c>
      <c r="CD173" s="19">
        <v>149.1</v>
      </c>
      <c r="CE173" s="19">
        <v>142.80000000000001</v>
      </c>
      <c r="CF173" s="19">
        <v>142.80000000000001</v>
      </c>
      <c r="CG173" s="19">
        <v>144</v>
      </c>
      <c r="CH173" s="19">
        <v>141.6</v>
      </c>
      <c r="CI173" s="19">
        <v>138.30000000000001</v>
      </c>
      <c r="CJ173" s="19">
        <v>140.5</v>
      </c>
      <c r="CK173" s="19">
        <v>141.9</v>
      </c>
      <c r="CL173" s="19">
        <v>138.1</v>
      </c>
      <c r="CM173" s="19">
        <v>139.30000000000001</v>
      </c>
      <c r="CN173" s="19">
        <v>144.1</v>
      </c>
      <c r="CO173" s="19">
        <v>151.1</v>
      </c>
      <c r="CP173" s="19">
        <v>148</v>
      </c>
      <c r="CQ173" s="19">
        <v>146.69999999999999</v>
      </c>
      <c r="CR173" s="19">
        <v>144</v>
      </c>
      <c r="CS173" s="19">
        <v>140.5</v>
      </c>
      <c r="CT173" s="19">
        <v>143.1</v>
      </c>
      <c r="CU173" s="19">
        <v>144.30000000000001</v>
      </c>
      <c r="CV173" s="19">
        <v>137.30000000000001</v>
      </c>
      <c r="CW173" s="19">
        <v>150.6</v>
      </c>
      <c r="CX173" s="19">
        <v>147.19999999999999</v>
      </c>
      <c r="CY173" s="19">
        <v>144</v>
      </c>
      <c r="CZ173" s="19">
        <v>148.5</v>
      </c>
      <c r="DA173" s="19">
        <v>151.30000000000001</v>
      </c>
      <c r="DB173" s="19">
        <v>141.19999999999999</v>
      </c>
      <c r="DC173" s="19">
        <v>142.19999999999999</v>
      </c>
      <c r="DD173" s="19">
        <v>141.80000000000001</v>
      </c>
      <c r="DE173" s="19">
        <v>149.30000000000001</v>
      </c>
      <c r="DF173" s="19">
        <v>155.30000000000001</v>
      </c>
      <c r="DG173" s="19">
        <v>155.69999999999999</v>
      </c>
      <c r="DH173" s="19">
        <v>153.30000000000001</v>
      </c>
      <c r="DI173" s="19">
        <v>148.19999999999999</v>
      </c>
      <c r="DJ173" s="19">
        <v>148.19999999999999</v>
      </c>
      <c r="DK173" s="19">
        <v>151.5</v>
      </c>
      <c r="DL173" s="19">
        <v>148.4</v>
      </c>
      <c r="DM173" s="19">
        <v>150.5</v>
      </c>
      <c r="DN173" s="19">
        <v>157.5</v>
      </c>
      <c r="DO173" s="19">
        <v>163.1</v>
      </c>
      <c r="DP173" s="19">
        <v>161.69999999999999</v>
      </c>
      <c r="DQ173" s="19">
        <v>157.6</v>
      </c>
      <c r="DR173" s="19">
        <v>158.6</v>
      </c>
      <c r="DS173" s="19">
        <v>151.9</v>
      </c>
      <c r="DT173" s="19">
        <v>159</v>
      </c>
      <c r="DU173" s="19">
        <v>156.19999999999999</v>
      </c>
      <c r="DV173" s="19">
        <v>153.80000000000001</v>
      </c>
      <c r="DW173" s="19">
        <v>160.5</v>
      </c>
    </row>
    <row r="174" spans="1:127">
      <c r="A174" s="17" t="s">
        <v>941</v>
      </c>
      <c r="B174" s="17" t="s">
        <v>942</v>
      </c>
      <c r="C174" s="18">
        <v>0.13808999999999999</v>
      </c>
      <c r="D174" s="19">
        <v>100.7</v>
      </c>
      <c r="E174" s="19">
        <v>103.4</v>
      </c>
      <c r="F174" s="19">
        <v>103.4</v>
      </c>
      <c r="G174" s="19">
        <v>105.3</v>
      </c>
      <c r="H174" s="19">
        <v>106</v>
      </c>
      <c r="I174" s="19">
        <v>104.7</v>
      </c>
      <c r="J174" s="19">
        <v>104</v>
      </c>
      <c r="K174" s="19">
        <v>103.9</v>
      </c>
      <c r="L174" s="19">
        <v>103.1</v>
      </c>
      <c r="M174" s="19">
        <v>104.2</v>
      </c>
      <c r="N174" s="19">
        <v>104.5</v>
      </c>
      <c r="O174" s="19">
        <v>105.3</v>
      </c>
      <c r="P174" s="19">
        <v>105.6</v>
      </c>
      <c r="Q174" s="19">
        <v>106.8</v>
      </c>
      <c r="R174" s="19">
        <v>106.8</v>
      </c>
      <c r="S174" s="19">
        <v>106.5</v>
      </c>
      <c r="T174" s="19">
        <v>106.6</v>
      </c>
      <c r="U174" s="19">
        <v>107</v>
      </c>
      <c r="V174" s="19">
        <v>107.4</v>
      </c>
      <c r="W174" s="19">
        <v>108.3</v>
      </c>
      <c r="X174" s="19">
        <v>108.4</v>
      </c>
      <c r="Y174" s="19">
        <v>107.9</v>
      </c>
      <c r="Z174" s="19">
        <v>108.6</v>
      </c>
      <c r="AA174" s="19">
        <v>109.5</v>
      </c>
      <c r="AB174" s="19">
        <v>110.2</v>
      </c>
      <c r="AC174" s="19">
        <v>111.5</v>
      </c>
      <c r="AD174" s="19">
        <v>111.3</v>
      </c>
      <c r="AE174" s="19">
        <v>111.9</v>
      </c>
      <c r="AF174" s="19">
        <v>113</v>
      </c>
      <c r="AG174" s="19">
        <v>112.7</v>
      </c>
      <c r="AH174" s="19">
        <v>111.2</v>
      </c>
      <c r="AI174" s="19">
        <v>111.8</v>
      </c>
      <c r="AJ174" s="19">
        <v>110.9</v>
      </c>
      <c r="AK174" s="19">
        <v>112.3</v>
      </c>
      <c r="AL174" s="19">
        <v>113.2</v>
      </c>
      <c r="AM174" s="19">
        <v>113.4</v>
      </c>
      <c r="AN174" s="19">
        <v>113.7</v>
      </c>
      <c r="AO174" s="19">
        <v>115.5</v>
      </c>
      <c r="AP174" s="19">
        <v>115.7</v>
      </c>
      <c r="AQ174" s="19">
        <v>115.2</v>
      </c>
      <c r="AR174" s="19">
        <v>116.1</v>
      </c>
      <c r="AS174" s="19">
        <v>115.9</v>
      </c>
      <c r="AT174" s="19">
        <v>116</v>
      </c>
      <c r="AU174" s="19">
        <v>118.5</v>
      </c>
      <c r="AV174" s="19">
        <v>118.8</v>
      </c>
      <c r="AW174" s="19">
        <v>118.7</v>
      </c>
      <c r="AX174" s="19">
        <v>119</v>
      </c>
      <c r="AY174" s="19">
        <v>119.2</v>
      </c>
      <c r="AZ174" s="19">
        <v>118.4</v>
      </c>
      <c r="BA174" s="19">
        <v>120.5</v>
      </c>
      <c r="BB174" s="19">
        <v>120.9</v>
      </c>
      <c r="BC174" s="19">
        <v>120.7</v>
      </c>
      <c r="BD174" s="19">
        <v>120.8</v>
      </c>
      <c r="BE174" s="19">
        <v>120.6</v>
      </c>
      <c r="BF174" s="19">
        <v>121.1</v>
      </c>
      <c r="BG174" s="19">
        <v>121.7</v>
      </c>
      <c r="BH174" s="19">
        <v>120.3</v>
      </c>
      <c r="BI174" s="19">
        <v>118.6</v>
      </c>
      <c r="BJ174" s="19">
        <v>118.9</v>
      </c>
      <c r="BK174" s="19">
        <v>119.3</v>
      </c>
      <c r="BL174" s="19">
        <v>120</v>
      </c>
      <c r="BM174" s="19">
        <v>120.5</v>
      </c>
      <c r="BN174" s="19">
        <v>120</v>
      </c>
      <c r="BO174" s="19">
        <v>119.5</v>
      </c>
      <c r="BP174" s="19">
        <v>119.4</v>
      </c>
      <c r="BQ174" s="19">
        <v>118.1</v>
      </c>
      <c r="BR174" s="19">
        <v>119.5</v>
      </c>
      <c r="BS174" s="19">
        <v>119.3</v>
      </c>
      <c r="BT174" s="19">
        <v>119.7</v>
      </c>
      <c r="BU174" s="19">
        <v>118.4</v>
      </c>
      <c r="BV174" s="19">
        <v>117.2</v>
      </c>
      <c r="BW174" s="19">
        <v>117.6</v>
      </c>
      <c r="BX174" s="19">
        <v>118.7</v>
      </c>
      <c r="BY174" s="19">
        <v>116.3</v>
      </c>
      <c r="BZ174" s="19">
        <v>116.1</v>
      </c>
      <c r="CA174" s="19">
        <v>114</v>
      </c>
      <c r="CB174" s="19">
        <v>113.9</v>
      </c>
      <c r="CC174" s="19">
        <v>114.2</v>
      </c>
      <c r="CD174" s="19">
        <v>114.1</v>
      </c>
      <c r="CE174" s="19">
        <v>113.9</v>
      </c>
      <c r="CF174" s="19">
        <v>113.4</v>
      </c>
      <c r="CG174" s="19">
        <v>112.4</v>
      </c>
      <c r="CH174" s="19">
        <v>113.1</v>
      </c>
      <c r="CI174" s="19">
        <v>111.2</v>
      </c>
      <c r="CJ174" s="19">
        <v>112.2</v>
      </c>
      <c r="CK174" s="19">
        <v>113.9</v>
      </c>
      <c r="CL174" s="19">
        <v>115.6</v>
      </c>
      <c r="CM174" s="19">
        <v>113.9</v>
      </c>
      <c r="CN174" s="19">
        <v>114.5</v>
      </c>
      <c r="CO174" s="19">
        <v>113.7</v>
      </c>
      <c r="CP174" s="19">
        <v>113.5</v>
      </c>
      <c r="CQ174" s="19">
        <v>114.9</v>
      </c>
      <c r="CR174" s="19">
        <v>115</v>
      </c>
      <c r="CS174" s="19">
        <v>114.6</v>
      </c>
      <c r="CT174" s="19">
        <v>114.9</v>
      </c>
      <c r="CU174" s="19">
        <v>115.1</v>
      </c>
      <c r="CV174" s="19">
        <v>116.2</v>
      </c>
      <c r="CW174" s="19">
        <v>118.6</v>
      </c>
      <c r="CX174" s="19">
        <v>119.3</v>
      </c>
      <c r="CY174" s="19">
        <v>119.6</v>
      </c>
      <c r="CZ174" s="19">
        <v>119.9</v>
      </c>
      <c r="DA174" s="19">
        <v>119.7</v>
      </c>
      <c r="DB174" s="19">
        <v>120.4</v>
      </c>
      <c r="DC174" s="19">
        <v>122.4</v>
      </c>
      <c r="DD174" s="19">
        <v>121.8</v>
      </c>
      <c r="DE174" s="19">
        <v>121.1</v>
      </c>
      <c r="DF174" s="19">
        <v>121.7</v>
      </c>
      <c r="DG174" s="19">
        <v>121.7</v>
      </c>
      <c r="DH174" s="19">
        <v>121.5</v>
      </c>
      <c r="DI174" s="19">
        <v>122.2</v>
      </c>
      <c r="DJ174" s="19">
        <v>121.9</v>
      </c>
      <c r="DK174" s="19">
        <v>123.3</v>
      </c>
      <c r="DL174" s="19">
        <v>124.3</v>
      </c>
      <c r="DM174" s="19">
        <v>122.2</v>
      </c>
      <c r="DN174" s="19">
        <v>122.1</v>
      </c>
      <c r="DO174" s="19">
        <v>122</v>
      </c>
      <c r="DP174" s="19">
        <v>120.9</v>
      </c>
      <c r="DQ174" s="19">
        <v>122.5</v>
      </c>
      <c r="DR174" s="19">
        <v>122.5</v>
      </c>
      <c r="DS174" s="19">
        <v>121.9</v>
      </c>
      <c r="DT174" s="19">
        <v>123.6</v>
      </c>
      <c r="DU174" s="19">
        <v>122.8</v>
      </c>
      <c r="DV174" s="19">
        <v>123.9</v>
      </c>
      <c r="DW174" s="19">
        <v>125.1</v>
      </c>
    </row>
    <row r="175" spans="1:127">
      <c r="A175" s="17" t="s">
        <v>943</v>
      </c>
      <c r="B175" s="17" t="s">
        <v>944</v>
      </c>
      <c r="C175" s="18">
        <v>4.6949999999999999E-2</v>
      </c>
      <c r="D175" s="19">
        <v>100.5</v>
      </c>
      <c r="E175" s="19">
        <v>102.4</v>
      </c>
      <c r="F175" s="19">
        <v>101.7</v>
      </c>
      <c r="G175" s="19">
        <v>106.3</v>
      </c>
      <c r="H175" s="19">
        <v>109</v>
      </c>
      <c r="I175" s="19">
        <v>105.1</v>
      </c>
      <c r="J175" s="19">
        <v>103.1</v>
      </c>
      <c r="K175" s="19">
        <v>101.5</v>
      </c>
      <c r="L175" s="19">
        <v>100</v>
      </c>
      <c r="M175" s="19">
        <v>101.3</v>
      </c>
      <c r="N175" s="19">
        <v>101.2</v>
      </c>
      <c r="O175" s="19">
        <v>103.1</v>
      </c>
      <c r="P175" s="19">
        <v>104.1</v>
      </c>
      <c r="Q175" s="19">
        <v>106.6</v>
      </c>
      <c r="R175" s="19">
        <v>108.6</v>
      </c>
      <c r="S175" s="19">
        <v>106.7</v>
      </c>
      <c r="T175" s="19">
        <v>105.7</v>
      </c>
      <c r="U175" s="19">
        <v>106.2</v>
      </c>
      <c r="V175" s="19">
        <v>107.8</v>
      </c>
      <c r="W175" s="19">
        <v>110</v>
      </c>
      <c r="X175" s="19">
        <v>107.8</v>
      </c>
      <c r="Y175" s="19">
        <v>104.7</v>
      </c>
      <c r="Z175" s="19">
        <v>107.3</v>
      </c>
      <c r="AA175" s="19">
        <v>107.4</v>
      </c>
      <c r="AB175" s="19">
        <v>108.2</v>
      </c>
      <c r="AC175" s="19">
        <v>111.5</v>
      </c>
      <c r="AD175" s="19">
        <v>110.6</v>
      </c>
      <c r="AE175" s="19">
        <v>110.5</v>
      </c>
      <c r="AF175" s="19">
        <v>109.3</v>
      </c>
      <c r="AG175" s="19">
        <v>109.2</v>
      </c>
      <c r="AH175" s="19">
        <v>104.4</v>
      </c>
      <c r="AI175" s="19">
        <v>106.2</v>
      </c>
      <c r="AJ175" s="19">
        <v>96.6</v>
      </c>
      <c r="AK175" s="19">
        <v>101.3</v>
      </c>
      <c r="AL175" s="19">
        <v>104.2</v>
      </c>
      <c r="AM175" s="19">
        <v>101.9</v>
      </c>
      <c r="AN175" s="19">
        <v>104.4</v>
      </c>
      <c r="AO175" s="19">
        <v>108.2</v>
      </c>
      <c r="AP175" s="19">
        <v>108.8</v>
      </c>
      <c r="AQ175" s="19">
        <v>105.4</v>
      </c>
      <c r="AR175" s="19">
        <v>109.6</v>
      </c>
      <c r="AS175" s="19">
        <v>109.5</v>
      </c>
      <c r="AT175" s="19">
        <v>110.8</v>
      </c>
      <c r="AU175" s="19">
        <v>112</v>
      </c>
      <c r="AV175" s="19">
        <v>112.8</v>
      </c>
      <c r="AW175" s="19">
        <v>114</v>
      </c>
      <c r="AX175" s="19">
        <v>112.5</v>
      </c>
      <c r="AY175" s="19">
        <v>112.9</v>
      </c>
      <c r="AZ175" s="19">
        <v>111.3</v>
      </c>
      <c r="BA175" s="19">
        <v>113.7</v>
      </c>
      <c r="BB175" s="19">
        <v>112.4</v>
      </c>
      <c r="BC175" s="19">
        <v>111.3</v>
      </c>
      <c r="BD175" s="19">
        <v>111.1</v>
      </c>
      <c r="BE175" s="19">
        <v>111.3</v>
      </c>
      <c r="BF175" s="19">
        <v>111.6</v>
      </c>
      <c r="BG175" s="19">
        <v>111.4</v>
      </c>
      <c r="BH175" s="19">
        <v>109.1</v>
      </c>
      <c r="BI175" s="19">
        <v>107.4</v>
      </c>
      <c r="BJ175" s="19">
        <v>109.3</v>
      </c>
      <c r="BK175" s="19">
        <v>111.4</v>
      </c>
      <c r="BL175" s="19">
        <v>110.8</v>
      </c>
      <c r="BM175" s="19">
        <v>112.4</v>
      </c>
      <c r="BN175" s="19">
        <v>112.8</v>
      </c>
      <c r="BO175" s="19">
        <v>115.2</v>
      </c>
      <c r="BP175" s="19">
        <v>114.4</v>
      </c>
      <c r="BQ175" s="19">
        <v>112.4</v>
      </c>
      <c r="BR175" s="19">
        <v>113.5</v>
      </c>
      <c r="BS175" s="19">
        <v>114.1</v>
      </c>
      <c r="BT175" s="19">
        <v>114.8</v>
      </c>
      <c r="BU175" s="19">
        <v>113.1</v>
      </c>
      <c r="BV175" s="19">
        <v>112.6</v>
      </c>
      <c r="BW175" s="19">
        <v>111.2</v>
      </c>
      <c r="BX175" s="19">
        <v>112.5</v>
      </c>
      <c r="BY175" s="19">
        <v>104.7</v>
      </c>
      <c r="BZ175" s="19">
        <v>109.9</v>
      </c>
      <c r="CA175" s="19">
        <v>106</v>
      </c>
      <c r="CB175" s="19">
        <v>105.8</v>
      </c>
      <c r="CC175" s="19">
        <v>105.5</v>
      </c>
      <c r="CD175" s="19">
        <v>106.3</v>
      </c>
      <c r="CE175" s="19">
        <v>104.6</v>
      </c>
      <c r="CF175" s="19">
        <v>104.6</v>
      </c>
      <c r="CG175" s="19">
        <v>103.7</v>
      </c>
      <c r="CH175" s="19">
        <v>104.8</v>
      </c>
      <c r="CI175" s="19">
        <v>103.2</v>
      </c>
      <c r="CJ175" s="19">
        <v>103</v>
      </c>
      <c r="CK175" s="19">
        <v>103.4</v>
      </c>
      <c r="CL175" s="19">
        <v>109.1</v>
      </c>
      <c r="CM175" s="19">
        <v>106.6</v>
      </c>
      <c r="CN175" s="19">
        <v>105.6</v>
      </c>
      <c r="CO175" s="19">
        <v>106</v>
      </c>
      <c r="CP175" s="19">
        <v>103.7</v>
      </c>
      <c r="CQ175" s="19">
        <v>107.3</v>
      </c>
      <c r="CR175" s="19">
        <v>106.5</v>
      </c>
      <c r="CS175" s="19">
        <v>107.1</v>
      </c>
      <c r="CT175" s="19">
        <v>107.3</v>
      </c>
      <c r="CU175" s="19">
        <v>106.5</v>
      </c>
      <c r="CV175" s="19">
        <v>104.5</v>
      </c>
      <c r="CW175" s="19">
        <v>109.2</v>
      </c>
      <c r="CX175" s="19">
        <v>109.9</v>
      </c>
      <c r="CY175" s="19">
        <v>109.5</v>
      </c>
      <c r="CZ175" s="19">
        <v>111</v>
      </c>
      <c r="DA175" s="19">
        <v>110.4</v>
      </c>
      <c r="DB175" s="19">
        <v>109.8</v>
      </c>
      <c r="DC175" s="19">
        <v>110.4</v>
      </c>
      <c r="DD175" s="19">
        <v>109.6</v>
      </c>
      <c r="DE175" s="19">
        <v>110</v>
      </c>
      <c r="DF175" s="19">
        <v>110.5</v>
      </c>
      <c r="DG175" s="19">
        <v>111.8</v>
      </c>
      <c r="DH175" s="19">
        <v>109.8</v>
      </c>
      <c r="DI175" s="19">
        <v>110</v>
      </c>
      <c r="DJ175" s="19">
        <v>109.4</v>
      </c>
      <c r="DK175" s="19">
        <v>109.6</v>
      </c>
      <c r="DL175" s="19">
        <v>109.9</v>
      </c>
      <c r="DM175" s="19">
        <v>111.5</v>
      </c>
      <c r="DN175" s="19">
        <v>111.2</v>
      </c>
      <c r="DO175" s="19">
        <v>112.3</v>
      </c>
      <c r="DP175" s="19">
        <v>109</v>
      </c>
      <c r="DQ175" s="19">
        <v>111.4</v>
      </c>
      <c r="DR175" s="19">
        <v>112.1</v>
      </c>
      <c r="DS175" s="19">
        <v>112.4</v>
      </c>
      <c r="DT175" s="19">
        <v>114.1</v>
      </c>
      <c r="DU175" s="19">
        <v>109.7</v>
      </c>
      <c r="DV175" s="19">
        <v>110.6</v>
      </c>
      <c r="DW175" s="19">
        <v>112.4</v>
      </c>
    </row>
    <row r="176" spans="1:127">
      <c r="A176" s="17" t="s">
        <v>945</v>
      </c>
      <c r="B176" s="17" t="s">
        <v>946</v>
      </c>
      <c r="C176" s="18">
        <v>3.3259999999999998E-2</v>
      </c>
      <c r="D176" s="19">
        <v>100.3</v>
      </c>
      <c r="E176" s="19">
        <v>104.8</v>
      </c>
      <c r="F176" s="19">
        <v>104.8</v>
      </c>
      <c r="G176" s="19">
        <v>104.8</v>
      </c>
      <c r="H176" s="19">
        <v>104.8</v>
      </c>
      <c r="I176" s="19">
        <v>104.8</v>
      </c>
      <c r="J176" s="19">
        <v>104.8</v>
      </c>
      <c r="K176" s="19">
        <v>104.8</v>
      </c>
      <c r="L176" s="19">
        <v>104.8</v>
      </c>
      <c r="M176" s="19">
        <v>104.8</v>
      </c>
      <c r="N176" s="19">
        <v>105.9</v>
      </c>
      <c r="O176" s="19">
        <v>105.9</v>
      </c>
      <c r="P176" s="19">
        <v>105.9</v>
      </c>
      <c r="Q176" s="19">
        <v>110.2</v>
      </c>
      <c r="R176" s="19">
        <v>109.4</v>
      </c>
      <c r="S176" s="19">
        <v>108.9</v>
      </c>
      <c r="T176" s="19">
        <v>108.9</v>
      </c>
      <c r="U176" s="19">
        <v>110</v>
      </c>
      <c r="V176" s="19">
        <v>110</v>
      </c>
      <c r="W176" s="19">
        <v>110</v>
      </c>
      <c r="X176" s="19">
        <v>110</v>
      </c>
      <c r="Y176" s="19">
        <v>111.1</v>
      </c>
      <c r="Z176" s="19">
        <v>111.1</v>
      </c>
      <c r="AA176" s="19">
        <v>112.8</v>
      </c>
      <c r="AB176" s="19">
        <v>112.8</v>
      </c>
      <c r="AC176" s="19">
        <v>112.8</v>
      </c>
      <c r="AD176" s="19">
        <v>112.8</v>
      </c>
      <c r="AE176" s="19">
        <v>112.8</v>
      </c>
      <c r="AF176" s="19">
        <v>112.8</v>
      </c>
      <c r="AG176" s="19">
        <v>112.8</v>
      </c>
      <c r="AH176" s="19">
        <v>112.8</v>
      </c>
      <c r="AI176" s="19">
        <v>112.8</v>
      </c>
      <c r="AJ176" s="19">
        <v>120</v>
      </c>
      <c r="AK176" s="19">
        <v>120</v>
      </c>
      <c r="AL176" s="19">
        <v>120</v>
      </c>
      <c r="AM176" s="19">
        <v>120</v>
      </c>
      <c r="AN176" s="19">
        <v>120</v>
      </c>
      <c r="AO176" s="19">
        <v>120</v>
      </c>
      <c r="AP176" s="19">
        <v>120.5</v>
      </c>
      <c r="AQ176" s="19">
        <v>121.8</v>
      </c>
      <c r="AR176" s="19">
        <v>121.8</v>
      </c>
      <c r="AS176" s="19">
        <v>121.8</v>
      </c>
      <c r="AT176" s="19">
        <v>121.8</v>
      </c>
      <c r="AU176" s="19">
        <v>121.8</v>
      </c>
      <c r="AV176" s="19">
        <v>121.8</v>
      </c>
      <c r="AW176" s="19">
        <v>121.8</v>
      </c>
      <c r="AX176" s="19">
        <v>121.8</v>
      </c>
      <c r="AY176" s="19">
        <v>123.6</v>
      </c>
      <c r="AZ176" s="19">
        <v>123.6</v>
      </c>
      <c r="BA176" s="19">
        <v>122.3</v>
      </c>
      <c r="BB176" s="19">
        <v>123.2</v>
      </c>
      <c r="BC176" s="19">
        <v>126.9</v>
      </c>
      <c r="BD176" s="19">
        <v>126.9</v>
      </c>
      <c r="BE176" s="19">
        <v>126.9</v>
      </c>
      <c r="BF176" s="19">
        <v>126.9</v>
      </c>
      <c r="BG176" s="19">
        <v>126.9</v>
      </c>
      <c r="BH176" s="19">
        <v>126.9</v>
      </c>
      <c r="BI176" s="19">
        <v>121.7</v>
      </c>
      <c r="BJ176" s="19">
        <v>121.7</v>
      </c>
      <c r="BK176" s="19">
        <v>119.7</v>
      </c>
      <c r="BL176" s="19">
        <v>119.7</v>
      </c>
      <c r="BM176" s="19">
        <v>119.7</v>
      </c>
      <c r="BN176" s="19">
        <v>117.6</v>
      </c>
      <c r="BO176" s="19">
        <v>116.9</v>
      </c>
      <c r="BP176" s="19">
        <v>116.9</v>
      </c>
      <c r="BQ176" s="19">
        <v>116.9</v>
      </c>
      <c r="BR176" s="19">
        <v>116.9</v>
      </c>
      <c r="BS176" s="19">
        <v>116.9</v>
      </c>
      <c r="BT176" s="19">
        <v>116.9</v>
      </c>
      <c r="BU176" s="19">
        <v>116.9</v>
      </c>
      <c r="BV176" s="19">
        <v>116.9</v>
      </c>
      <c r="BW176" s="19">
        <v>118.1</v>
      </c>
      <c r="BX176" s="19">
        <v>118.1</v>
      </c>
      <c r="BY176" s="19">
        <v>118.2</v>
      </c>
      <c r="BZ176" s="19">
        <v>105.7</v>
      </c>
      <c r="CA176" s="19">
        <v>105.3</v>
      </c>
      <c r="CB176" s="19">
        <v>105.3</v>
      </c>
      <c r="CC176" s="19">
        <v>105.3</v>
      </c>
      <c r="CD176" s="19">
        <v>105.3</v>
      </c>
      <c r="CE176" s="19">
        <v>105.5</v>
      </c>
      <c r="CF176" s="19">
        <v>105.3</v>
      </c>
      <c r="CG176" s="19">
        <v>105.3</v>
      </c>
      <c r="CH176" s="19">
        <v>105.3</v>
      </c>
      <c r="CI176" s="19">
        <v>105.3</v>
      </c>
      <c r="CJ176" s="19">
        <v>105.3</v>
      </c>
      <c r="CK176" s="19">
        <v>107.3</v>
      </c>
      <c r="CL176" s="19">
        <v>107.3</v>
      </c>
      <c r="CM176" s="19">
        <v>107.3</v>
      </c>
      <c r="CN176" s="19">
        <v>108.5</v>
      </c>
      <c r="CO176" s="19">
        <v>107.3</v>
      </c>
      <c r="CP176" s="19">
        <v>107.4</v>
      </c>
      <c r="CQ176" s="19">
        <v>107.8</v>
      </c>
      <c r="CR176" s="19">
        <v>107.8</v>
      </c>
      <c r="CS176" s="19">
        <v>106</v>
      </c>
      <c r="CT176" s="19">
        <v>107.8</v>
      </c>
      <c r="CU176" s="19">
        <v>107.8</v>
      </c>
      <c r="CV176" s="19">
        <v>107.8</v>
      </c>
      <c r="CW176" s="19">
        <v>107.8</v>
      </c>
      <c r="CX176" s="19">
        <v>108.2</v>
      </c>
      <c r="CY176" s="19">
        <v>108.2</v>
      </c>
      <c r="CZ176" s="19">
        <v>108.2</v>
      </c>
      <c r="DA176" s="19">
        <v>108.2</v>
      </c>
      <c r="DB176" s="19">
        <v>111.4</v>
      </c>
      <c r="DC176" s="19">
        <v>111.4</v>
      </c>
      <c r="DD176" s="19">
        <v>112.5</v>
      </c>
      <c r="DE176" s="19">
        <v>110.4</v>
      </c>
      <c r="DF176" s="19">
        <v>110.4</v>
      </c>
      <c r="DG176" s="19">
        <v>110.4</v>
      </c>
      <c r="DH176" s="19">
        <v>110.4</v>
      </c>
      <c r="DI176" s="19">
        <v>110.5</v>
      </c>
      <c r="DJ176" s="19">
        <v>110.5</v>
      </c>
      <c r="DK176" s="19">
        <v>110.5</v>
      </c>
      <c r="DL176" s="19">
        <v>110.5</v>
      </c>
      <c r="DM176" s="19">
        <v>110.5</v>
      </c>
      <c r="DN176" s="19">
        <v>110.5</v>
      </c>
      <c r="DO176" s="19">
        <v>110.5</v>
      </c>
      <c r="DP176" s="19">
        <v>110.5</v>
      </c>
      <c r="DQ176" s="19">
        <v>110.5</v>
      </c>
      <c r="DR176" s="19">
        <v>110.5</v>
      </c>
      <c r="DS176" s="19">
        <v>110.9</v>
      </c>
      <c r="DT176" s="19">
        <v>110.9</v>
      </c>
      <c r="DU176" s="19">
        <v>119.1</v>
      </c>
      <c r="DV176" s="19">
        <v>118.1</v>
      </c>
      <c r="DW176" s="19">
        <v>122.4</v>
      </c>
    </row>
    <row r="177" spans="1:127">
      <c r="A177" s="17" t="s">
        <v>947</v>
      </c>
      <c r="B177" s="17" t="s">
        <v>948</v>
      </c>
      <c r="C177" s="18">
        <v>2.3910000000000001E-2</v>
      </c>
      <c r="D177" s="19">
        <v>98.6</v>
      </c>
      <c r="E177" s="19">
        <v>103.4</v>
      </c>
      <c r="F177" s="19">
        <v>105.4</v>
      </c>
      <c r="G177" s="19">
        <v>106.5</v>
      </c>
      <c r="H177" s="19">
        <v>106</v>
      </c>
      <c r="I177" s="19">
        <v>106.2</v>
      </c>
      <c r="J177" s="19">
        <v>105.9</v>
      </c>
      <c r="K177" s="19">
        <v>108</v>
      </c>
      <c r="L177" s="19">
        <v>106.1</v>
      </c>
      <c r="M177" s="19">
        <v>108.4</v>
      </c>
      <c r="N177" s="19">
        <v>108.4</v>
      </c>
      <c r="O177" s="19">
        <v>109.8</v>
      </c>
      <c r="P177" s="19">
        <v>108.8</v>
      </c>
      <c r="Q177" s="19">
        <v>112.7</v>
      </c>
      <c r="R177" s="19">
        <v>109.7</v>
      </c>
      <c r="S177" s="19">
        <v>111.7</v>
      </c>
      <c r="T177" s="19">
        <v>114.3</v>
      </c>
      <c r="U177" s="19">
        <v>113.5</v>
      </c>
      <c r="V177" s="19">
        <v>113</v>
      </c>
      <c r="W177" s="19">
        <v>113.1</v>
      </c>
      <c r="X177" s="19">
        <v>114.1</v>
      </c>
      <c r="Y177" s="19">
        <v>113.4</v>
      </c>
      <c r="Z177" s="19">
        <v>113</v>
      </c>
      <c r="AA177" s="19">
        <v>115.5</v>
      </c>
      <c r="AB177" s="19">
        <v>116.6</v>
      </c>
      <c r="AC177" s="19">
        <v>117.9</v>
      </c>
      <c r="AD177" s="19">
        <v>117.5</v>
      </c>
      <c r="AE177" s="19">
        <v>119.2</v>
      </c>
      <c r="AF177" s="19">
        <v>120.1</v>
      </c>
      <c r="AG177" s="19">
        <v>119.2</v>
      </c>
      <c r="AH177" s="19">
        <v>120.1</v>
      </c>
      <c r="AI177" s="19">
        <v>118.7</v>
      </c>
      <c r="AJ177" s="19">
        <v>119.5</v>
      </c>
      <c r="AK177" s="19">
        <v>117.1</v>
      </c>
      <c r="AL177" s="19">
        <v>117</v>
      </c>
      <c r="AM177" s="19">
        <v>122.1</v>
      </c>
      <c r="AN177" s="19">
        <v>121.9</v>
      </c>
      <c r="AO177" s="19">
        <v>123.8</v>
      </c>
      <c r="AP177" s="19">
        <v>124.3</v>
      </c>
      <c r="AQ177" s="19">
        <v>127.9</v>
      </c>
      <c r="AR177" s="19">
        <v>126.1</v>
      </c>
      <c r="AS177" s="19">
        <v>124.9</v>
      </c>
      <c r="AT177" s="19">
        <v>123.4</v>
      </c>
      <c r="AU177" s="19">
        <v>136.19999999999999</v>
      </c>
      <c r="AV177" s="19">
        <v>134.5</v>
      </c>
      <c r="AW177" s="19">
        <v>129.9</v>
      </c>
      <c r="AX177" s="19">
        <v>134</v>
      </c>
      <c r="AY177" s="19">
        <v>133.19999999999999</v>
      </c>
      <c r="AZ177" s="19">
        <v>132</v>
      </c>
      <c r="BA177" s="19">
        <v>137</v>
      </c>
      <c r="BB177" s="19">
        <v>140.1</v>
      </c>
      <c r="BC177" s="19">
        <v>136.30000000000001</v>
      </c>
      <c r="BD177" s="19">
        <v>135.5</v>
      </c>
      <c r="BE177" s="19">
        <v>135.1</v>
      </c>
      <c r="BF177" s="19">
        <v>136.80000000000001</v>
      </c>
      <c r="BG177" s="19">
        <v>140.6</v>
      </c>
      <c r="BH177" s="19">
        <v>137.80000000000001</v>
      </c>
      <c r="BI177" s="19">
        <v>139</v>
      </c>
      <c r="BJ177" s="19">
        <v>135.4</v>
      </c>
      <c r="BK177" s="19">
        <v>137.80000000000001</v>
      </c>
      <c r="BL177" s="19">
        <v>142.1</v>
      </c>
      <c r="BM177" s="19">
        <v>141.80000000000001</v>
      </c>
      <c r="BN177" s="19">
        <v>141.9</v>
      </c>
      <c r="BO177" s="19">
        <v>146.4</v>
      </c>
      <c r="BP177" s="19">
        <v>145.69999999999999</v>
      </c>
      <c r="BQ177" s="19">
        <v>143</v>
      </c>
      <c r="BR177" s="19">
        <v>148.30000000000001</v>
      </c>
      <c r="BS177" s="19">
        <v>145.9</v>
      </c>
      <c r="BT177" s="19">
        <v>148.6</v>
      </c>
      <c r="BU177" s="19">
        <v>146.9</v>
      </c>
      <c r="BV177" s="19">
        <v>141.5</v>
      </c>
      <c r="BW177" s="19">
        <v>143.5</v>
      </c>
      <c r="BX177" s="19">
        <v>148.19999999999999</v>
      </c>
      <c r="BY177" s="19">
        <v>148.9</v>
      </c>
      <c r="BZ177" s="19">
        <v>156</v>
      </c>
      <c r="CA177" s="19">
        <v>148.19999999999999</v>
      </c>
      <c r="CB177" s="19">
        <v>147.5</v>
      </c>
      <c r="CC177" s="19">
        <v>150.19999999999999</v>
      </c>
      <c r="CD177" s="19">
        <v>148</v>
      </c>
      <c r="CE177" s="19">
        <v>150</v>
      </c>
      <c r="CF177" s="19">
        <v>148.5</v>
      </c>
      <c r="CG177" s="19">
        <v>145.5</v>
      </c>
      <c r="CH177" s="19">
        <v>148.19999999999999</v>
      </c>
      <c r="CI177" s="19">
        <v>144.80000000000001</v>
      </c>
      <c r="CJ177" s="19">
        <v>146.69999999999999</v>
      </c>
      <c r="CK177" s="19">
        <v>152.1</v>
      </c>
      <c r="CL177" s="19">
        <v>150.69999999999999</v>
      </c>
      <c r="CM177" s="19">
        <v>144.9</v>
      </c>
      <c r="CN177" s="19">
        <v>148.30000000000001</v>
      </c>
      <c r="CO177" s="19">
        <v>145.1</v>
      </c>
      <c r="CP177" s="19">
        <v>147.69999999999999</v>
      </c>
      <c r="CQ177" s="19">
        <v>148.1</v>
      </c>
      <c r="CR177" s="19">
        <v>149.5</v>
      </c>
      <c r="CS177" s="19">
        <v>147.6</v>
      </c>
      <c r="CT177" s="19">
        <v>145.69999999999999</v>
      </c>
      <c r="CU177" s="19">
        <v>148.30000000000001</v>
      </c>
      <c r="CV177" s="19">
        <v>158.5</v>
      </c>
      <c r="CW177" s="19">
        <v>160.80000000000001</v>
      </c>
      <c r="CX177" s="19">
        <v>161.6</v>
      </c>
      <c r="CY177" s="19">
        <v>163.9</v>
      </c>
      <c r="CZ177" s="19">
        <v>162.6</v>
      </c>
      <c r="DA177" s="19">
        <v>162.1</v>
      </c>
      <c r="DB177" s="19">
        <v>152.4</v>
      </c>
      <c r="DC177" s="19">
        <v>161.69999999999999</v>
      </c>
      <c r="DD177" s="19">
        <v>158.5</v>
      </c>
      <c r="DE177" s="19">
        <v>157.5</v>
      </c>
      <c r="DF177" s="19">
        <v>159.6</v>
      </c>
      <c r="DG177" s="19">
        <v>156.19999999999999</v>
      </c>
      <c r="DH177" s="19">
        <v>158.30000000000001</v>
      </c>
      <c r="DI177" s="19">
        <v>161.5</v>
      </c>
      <c r="DJ177" s="19">
        <v>160.9</v>
      </c>
      <c r="DK177" s="19">
        <v>168</v>
      </c>
      <c r="DL177" s="19">
        <v>171.5</v>
      </c>
      <c r="DM177" s="19">
        <v>163.1</v>
      </c>
      <c r="DN177" s="19">
        <v>163</v>
      </c>
      <c r="DO177" s="19">
        <v>161.6</v>
      </c>
      <c r="DP177" s="19">
        <v>162.6</v>
      </c>
      <c r="DQ177" s="19">
        <v>163.5</v>
      </c>
      <c r="DR177" s="19">
        <v>161.5</v>
      </c>
      <c r="DS177" s="19">
        <v>157.5</v>
      </c>
      <c r="DT177" s="19">
        <v>162.1</v>
      </c>
      <c r="DU177" s="19">
        <v>153.6</v>
      </c>
      <c r="DV177" s="19">
        <v>161.19999999999999</v>
      </c>
      <c r="DW177" s="19">
        <v>154.69999999999999</v>
      </c>
    </row>
    <row r="178" spans="1:127">
      <c r="A178" s="17" t="s">
        <v>949</v>
      </c>
      <c r="B178" s="17" t="s">
        <v>950</v>
      </c>
      <c r="C178" s="18">
        <v>3.397E-2</v>
      </c>
      <c r="D178" s="19">
        <v>102.7</v>
      </c>
      <c r="E178" s="19">
        <v>103.5</v>
      </c>
      <c r="F178" s="19">
        <v>103</v>
      </c>
      <c r="G178" s="19">
        <v>103.4</v>
      </c>
      <c r="H178" s="19">
        <v>102.8</v>
      </c>
      <c r="I178" s="19">
        <v>103</v>
      </c>
      <c r="J178" s="19">
        <v>103.3</v>
      </c>
      <c r="K178" s="19">
        <v>103.4</v>
      </c>
      <c r="L178" s="19">
        <v>103.7</v>
      </c>
      <c r="M178" s="19">
        <v>104.9</v>
      </c>
      <c r="N178" s="19">
        <v>105</v>
      </c>
      <c r="O178" s="19">
        <v>104.4</v>
      </c>
      <c r="P178" s="19">
        <v>105.1</v>
      </c>
      <c r="Q178" s="19">
        <v>99.8</v>
      </c>
      <c r="R178" s="19">
        <v>99.6</v>
      </c>
      <c r="S178" s="19">
        <v>100.1</v>
      </c>
      <c r="T178" s="19">
        <v>100.1</v>
      </c>
      <c r="U178" s="19">
        <v>100.6</v>
      </c>
      <c r="V178" s="19">
        <v>100.6</v>
      </c>
      <c r="W178" s="19">
        <v>100.9</v>
      </c>
      <c r="X178" s="19">
        <v>103.5</v>
      </c>
      <c r="Y178" s="19">
        <v>105.3</v>
      </c>
      <c r="Z178" s="19">
        <v>104.8</v>
      </c>
      <c r="AA178" s="19">
        <v>104.9</v>
      </c>
      <c r="AB178" s="19">
        <v>106</v>
      </c>
      <c r="AC178" s="19">
        <v>105.7</v>
      </c>
      <c r="AD178" s="19">
        <v>106.4</v>
      </c>
      <c r="AE178" s="19">
        <v>107.9</v>
      </c>
      <c r="AF178" s="19">
        <v>113.1</v>
      </c>
      <c r="AG178" s="19">
        <v>113</v>
      </c>
      <c r="AH178" s="19">
        <v>112.8</v>
      </c>
      <c r="AI178" s="19">
        <v>113.9</v>
      </c>
      <c r="AJ178" s="19">
        <v>115.6</v>
      </c>
      <c r="AK178" s="19">
        <v>116.6</v>
      </c>
      <c r="AL178" s="19">
        <v>116.4</v>
      </c>
      <c r="AM178" s="19">
        <v>116.6</v>
      </c>
      <c r="AN178" s="19">
        <v>114.8</v>
      </c>
      <c r="AO178" s="19">
        <v>115.4</v>
      </c>
      <c r="AP178" s="19">
        <v>114.6</v>
      </c>
      <c r="AQ178" s="19">
        <v>113.2</v>
      </c>
      <c r="AR178" s="19">
        <v>112.6</v>
      </c>
      <c r="AS178" s="19">
        <v>112.8</v>
      </c>
      <c r="AT178" s="19">
        <v>112.2</v>
      </c>
      <c r="AU178" s="19">
        <v>111.8</v>
      </c>
      <c r="AV178" s="19">
        <v>113.2</v>
      </c>
      <c r="AW178" s="19">
        <v>114.2</v>
      </c>
      <c r="AX178" s="19">
        <v>114.7</v>
      </c>
      <c r="AY178" s="19">
        <v>113.8</v>
      </c>
      <c r="AZ178" s="19">
        <v>113.4</v>
      </c>
      <c r="BA178" s="19">
        <v>116.4</v>
      </c>
      <c r="BB178" s="19">
        <v>116.9</v>
      </c>
      <c r="BC178" s="19">
        <v>116.6</v>
      </c>
      <c r="BD178" s="19">
        <v>117.9</v>
      </c>
      <c r="BE178" s="19">
        <v>117.1</v>
      </c>
      <c r="BF178" s="19">
        <v>117.3</v>
      </c>
      <c r="BG178" s="19">
        <v>117.6</v>
      </c>
      <c r="BH178" s="19">
        <v>117</v>
      </c>
      <c r="BI178" s="19">
        <v>116.9</v>
      </c>
      <c r="BJ178" s="19">
        <v>118</v>
      </c>
      <c r="BK178" s="19">
        <v>117</v>
      </c>
      <c r="BL178" s="19">
        <v>117.6</v>
      </c>
      <c r="BM178" s="19">
        <v>117.8</v>
      </c>
      <c r="BN178" s="19">
        <v>117</v>
      </c>
      <c r="BO178" s="19">
        <v>109.2</v>
      </c>
      <c r="BP178" s="19">
        <v>110.4</v>
      </c>
      <c r="BQ178" s="19">
        <v>109.8</v>
      </c>
      <c r="BR178" s="19">
        <v>110</v>
      </c>
      <c r="BS178" s="19">
        <v>110</v>
      </c>
      <c r="BT178" s="19">
        <v>109</v>
      </c>
      <c r="BU178" s="19">
        <v>107.1</v>
      </c>
      <c r="BV178" s="19">
        <v>107.1</v>
      </c>
      <c r="BW178" s="19">
        <v>107.6</v>
      </c>
      <c r="BX178" s="19">
        <v>107.1</v>
      </c>
      <c r="BY178" s="19">
        <v>107.5</v>
      </c>
      <c r="BZ178" s="19">
        <v>106.7</v>
      </c>
      <c r="CA178" s="19">
        <v>109.3</v>
      </c>
      <c r="CB178" s="19">
        <v>109.8</v>
      </c>
      <c r="CC178" s="19">
        <v>109.7</v>
      </c>
      <c r="CD178" s="19">
        <v>109.6</v>
      </c>
      <c r="CE178" s="19">
        <v>109.6</v>
      </c>
      <c r="CF178" s="19">
        <v>108.9</v>
      </c>
      <c r="CG178" s="19">
        <v>108.2</v>
      </c>
      <c r="CH178" s="19">
        <v>107.5</v>
      </c>
      <c r="CI178" s="19">
        <v>104.4</v>
      </c>
      <c r="CJ178" s="19">
        <v>107.4</v>
      </c>
      <c r="CK178" s="19">
        <v>108.1</v>
      </c>
      <c r="CL178" s="19">
        <v>107.9</v>
      </c>
      <c r="CM178" s="19">
        <v>108.5</v>
      </c>
      <c r="CN178" s="19">
        <v>108.8</v>
      </c>
      <c r="CO178" s="19">
        <v>108.5</v>
      </c>
      <c r="CP178" s="19">
        <v>108.8</v>
      </c>
      <c r="CQ178" s="19">
        <v>108.9</v>
      </c>
      <c r="CR178" s="19">
        <v>109.5</v>
      </c>
      <c r="CS178" s="19">
        <v>110.1</v>
      </c>
      <c r="CT178" s="19">
        <v>110.7</v>
      </c>
      <c r="CU178" s="19">
        <v>110.6</v>
      </c>
      <c r="CV178" s="19">
        <v>110.9</v>
      </c>
      <c r="CW178" s="19">
        <v>112.7</v>
      </c>
      <c r="CX178" s="19">
        <v>113.4</v>
      </c>
      <c r="CY178" s="19">
        <v>113.7</v>
      </c>
      <c r="CZ178" s="19">
        <v>113.7</v>
      </c>
      <c r="DA178" s="19">
        <v>114</v>
      </c>
      <c r="DB178" s="19">
        <v>121.4</v>
      </c>
      <c r="DC178" s="19">
        <v>122</v>
      </c>
      <c r="DD178" s="19">
        <v>121.9</v>
      </c>
      <c r="DE178" s="19">
        <v>121.1</v>
      </c>
      <c r="DF178" s="19">
        <v>121.7</v>
      </c>
      <c r="DG178" s="19">
        <v>122.2</v>
      </c>
      <c r="DH178" s="19">
        <v>122.5</v>
      </c>
      <c r="DI178" s="19">
        <v>123.1</v>
      </c>
      <c r="DJ178" s="19">
        <v>122.7</v>
      </c>
      <c r="DK178" s="19">
        <v>123.1</v>
      </c>
      <c r="DL178" s="19">
        <v>124.5</v>
      </c>
      <c r="DM178" s="19">
        <v>119.8</v>
      </c>
      <c r="DN178" s="19">
        <v>119.5</v>
      </c>
      <c r="DO178" s="19">
        <v>119</v>
      </c>
      <c r="DP178" s="19">
        <v>118</v>
      </c>
      <c r="DQ178" s="19">
        <v>120.9</v>
      </c>
      <c r="DR178" s="19">
        <v>121.4</v>
      </c>
      <c r="DS178" s="19">
        <v>120.9</v>
      </c>
      <c r="DT178" s="19">
        <v>122.1</v>
      </c>
      <c r="DU178" s="19">
        <v>123</v>
      </c>
      <c r="DV178" s="19">
        <v>121.7</v>
      </c>
      <c r="DW178" s="19">
        <v>124.4</v>
      </c>
    </row>
    <row r="179" spans="1:127">
      <c r="A179" s="17" t="s">
        <v>951</v>
      </c>
      <c r="B179" s="17" t="s">
        <v>952</v>
      </c>
      <c r="C179" s="18">
        <v>2.6429299999999998</v>
      </c>
      <c r="D179" s="19">
        <v>109.7</v>
      </c>
      <c r="E179" s="19">
        <v>110.1</v>
      </c>
      <c r="F179" s="19">
        <v>109.4</v>
      </c>
      <c r="G179" s="19">
        <v>111.3</v>
      </c>
      <c r="H179" s="19">
        <v>112</v>
      </c>
      <c r="I179" s="19">
        <v>110.6</v>
      </c>
      <c r="J179" s="19">
        <v>104.9</v>
      </c>
      <c r="K179" s="19">
        <v>103.3</v>
      </c>
      <c r="L179" s="19">
        <v>101.2</v>
      </c>
      <c r="M179" s="19">
        <v>101.7</v>
      </c>
      <c r="N179" s="19">
        <v>101.3</v>
      </c>
      <c r="O179" s="19">
        <v>100</v>
      </c>
      <c r="P179" s="19">
        <v>99.8</v>
      </c>
      <c r="Q179" s="19">
        <v>99.9</v>
      </c>
      <c r="R179" s="19">
        <v>100.9</v>
      </c>
      <c r="S179" s="19">
        <v>101.9</v>
      </c>
      <c r="T179" s="19">
        <v>103.5</v>
      </c>
      <c r="U179" s="19">
        <v>104.7</v>
      </c>
      <c r="V179" s="19">
        <v>105.3</v>
      </c>
      <c r="W179" s="19">
        <v>106.8</v>
      </c>
      <c r="X179" s="19">
        <v>106.9</v>
      </c>
      <c r="Y179" s="19">
        <v>105.7</v>
      </c>
      <c r="Z179" s="19">
        <v>105.6</v>
      </c>
      <c r="AA179" s="19">
        <v>107.4</v>
      </c>
      <c r="AB179" s="19">
        <v>107.7</v>
      </c>
      <c r="AC179" s="19">
        <v>106.6</v>
      </c>
      <c r="AD179" s="19">
        <v>104.7</v>
      </c>
      <c r="AE179" s="19">
        <v>105.1</v>
      </c>
      <c r="AF179" s="19">
        <v>103.5</v>
      </c>
      <c r="AG179" s="19">
        <v>101.3</v>
      </c>
      <c r="AH179" s="19">
        <v>100.4</v>
      </c>
      <c r="AI179" s="19">
        <v>98.9</v>
      </c>
      <c r="AJ179" s="19">
        <v>98.4</v>
      </c>
      <c r="AK179" s="19">
        <v>99.7</v>
      </c>
      <c r="AL179" s="19">
        <v>99.2</v>
      </c>
      <c r="AM179" s="19">
        <v>99</v>
      </c>
      <c r="AN179" s="19">
        <v>98.5</v>
      </c>
      <c r="AO179" s="19">
        <v>99.3</v>
      </c>
      <c r="AP179" s="19">
        <v>100</v>
      </c>
      <c r="AQ179" s="19">
        <v>99.9</v>
      </c>
      <c r="AR179" s="19">
        <v>97.9</v>
      </c>
      <c r="AS179" s="19">
        <v>97.8</v>
      </c>
      <c r="AT179" s="19">
        <v>99.1</v>
      </c>
      <c r="AU179" s="19">
        <v>98.7</v>
      </c>
      <c r="AV179" s="19">
        <v>98.4</v>
      </c>
      <c r="AW179" s="19">
        <v>97.3</v>
      </c>
      <c r="AX179" s="19">
        <v>98.1</v>
      </c>
      <c r="AY179" s="19">
        <v>99.8</v>
      </c>
      <c r="AZ179" s="19">
        <v>103.1</v>
      </c>
      <c r="BA179" s="19">
        <v>104.5</v>
      </c>
      <c r="BB179" s="19">
        <v>104.1</v>
      </c>
      <c r="BC179" s="19">
        <v>104.3</v>
      </c>
      <c r="BD179" s="19">
        <v>105.8</v>
      </c>
      <c r="BE179" s="19">
        <v>107.6</v>
      </c>
      <c r="BF179" s="19">
        <v>107.6</v>
      </c>
      <c r="BG179" s="19">
        <v>108</v>
      </c>
      <c r="BH179" s="19">
        <v>110.1</v>
      </c>
      <c r="BI179" s="19">
        <v>111</v>
      </c>
      <c r="BJ179" s="19">
        <v>110</v>
      </c>
      <c r="BK179" s="19">
        <v>108.4</v>
      </c>
      <c r="BL179" s="19">
        <v>107.2</v>
      </c>
      <c r="BM179" s="19">
        <v>106</v>
      </c>
      <c r="BN179" s="19">
        <v>105.9</v>
      </c>
      <c r="BO179" s="19">
        <v>105.9</v>
      </c>
      <c r="BP179" s="19">
        <v>106.3</v>
      </c>
      <c r="BQ179" s="19">
        <v>107.8</v>
      </c>
      <c r="BR179" s="19">
        <v>108.5</v>
      </c>
      <c r="BS179" s="19">
        <v>110.5</v>
      </c>
      <c r="BT179" s="19">
        <v>111.5</v>
      </c>
      <c r="BU179" s="19">
        <v>112.5</v>
      </c>
      <c r="BV179" s="19">
        <v>113.5</v>
      </c>
      <c r="BW179" s="19">
        <v>117</v>
      </c>
      <c r="BX179" s="19">
        <v>119.2</v>
      </c>
      <c r="BY179" s="19">
        <v>120</v>
      </c>
      <c r="BZ179" s="19">
        <v>120.6</v>
      </c>
      <c r="CA179" s="19">
        <v>120.2</v>
      </c>
      <c r="CB179" s="19">
        <v>118.8</v>
      </c>
      <c r="CC179" s="19">
        <v>119</v>
      </c>
      <c r="CD179" s="19">
        <v>118.8</v>
      </c>
      <c r="CE179" s="19">
        <v>116.4</v>
      </c>
      <c r="CF179" s="19">
        <v>113.9</v>
      </c>
      <c r="CG179" s="19">
        <v>114.8</v>
      </c>
      <c r="CH179" s="19">
        <v>115.5</v>
      </c>
      <c r="CI179" s="19">
        <v>113.7</v>
      </c>
      <c r="CJ179" s="19">
        <v>113.9</v>
      </c>
      <c r="CK179" s="19">
        <v>112.9</v>
      </c>
      <c r="CL179" s="19">
        <v>112.4</v>
      </c>
      <c r="CM179" s="19">
        <v>112.3</v>
      </c>
      <c r="CN179" s="19">
        <v>113.9</v>
      </c>
      <c r="CO179" s="19">
        <v>115.7</v>
      </c>
      <c r="CP179" s="19">
        <v>116.6</v>
      </c>
      <c r="CQ179" s="19">
        <v>119.4</v>
      </c>
      <c r="CR179" s="19">
        <v>126.4</v>
      </c>
      <c r="CS179" s="19">
        <v>131.6</v>
      </c>
      <c r="CT179" s="19">
        <v>129.30000000000001</v>
      </c>
      <c r="CU179" s="19">
        <v>127.3</v>
      </c>
      <c r="CV179" s="19">
        <v>126.4</v>
      </c>
      <c r="CW179" s="19">
        <v>125.7</v>
      </c>
      <c r="CX179" s="19">
        <v>128.5</v>
      </c>
      <c r="CY179" s="19">
        <v>130.1</v>
      </c>
      <c r="CZ179" s="19">
        <v>134.1</v>
      </c>
      <c r="DA179" s="19">
        <v>137.30000000000001</v>
      </c>
      <c r="DB179" s="19">
        <v>140.6</v>
      </c>
      <c r="DC179" s="19">
        <v>148.1</v>
      </c>
      <c r="DD179" s="19">
        <v>155</v>
      </c>
      <c r="DE179" s="19">
        <v>159</v>
      </c>
      <c r="DF179" s="19">
        <v>164.4</v>
      </c>
      <c r="DG179" s="19">
        <v>172.5</v>
      </c>
      <c r="DH179" s="19">
        <v>182.7</v>
      </c>
      <c r="DI179" s="19">
        <v>191</v>
      </c>
      <c r="DJ179" s="19">
        <v>184.5</v>
      </c>
      <c r="DK179" s="19">
        <v>185.6</v>
      </c>
      <c r="DL179" s="19">
        <v>188.7</v>
      </c>
      <c r="DM179" s="19">
        <v>188.6</v>
      </c>
      <c r="DN179" s="19">
        <v>187.3</v>
      </c>
      <c r="DO179" s="19">
        <v>184.2</v>
      </c>
      <c r="DP179" s="19">
        <v>180.1</v>
      </c>
      <c r="DQ179" s="19">
        <v>180.8</v>
      </c>
      <c r="DR179" s="19">
        <v>190.1</v>
      </c>
      <c r="DS179" s="19">
        <v>202.5</v>
      </c>
      <c r="DT179" s="19">
        <v>210.7</v>
      </c>
      <c r="DU179" s="19">
        <v>213.6</v>
      </c>
      <c r="DV179" s="19">
        <v>207.3</v>
      </c>
      <c r="DW179" s="19">
        <v>193.4</v>
      </c>
    </row>
    <row r="180" spans="1:127">
      <c r="A180" s="17" t="s">
        <v>953</v>
      </c>
      <c r="B180" s="17" t="s">
        <v>954</v>
      </c>
      <c r="C180" s="18">
        <v>0.37936999999999999</v>
      </c>
      <c r="D180" s="19">
        <v>105.9</v>
      </c>
      <c r="E180" s="19">
        <v>107</v>
      </c>
      <c r="F180" s="19">
        <v>106.3</v>
      </c>
      <c r="G180" s="19">
        <v>107</v>
      </c>
      <c r="H180" s="19">
        <v>108.1</v>
      </c>
      <c r="I180" s="19">
        <v>107.3</v>
      </c>
      <c r="J180" s="19">
        <v>102.7</v>
      </c>
      <c r="K180" s="19">
        <v>101.4</v>
      </c>
      <c r="L180" s="19">
        <v>99.7</v>
      </c>
      <c r="M180" s="19">
        <v>99.9</v>
      </c>
      <c r="N180" s="19">
        <v>98.6</v>
      </c>
      <c r="O180" s="19">
        <v>96.9</v>
      </c>
      <c r="P180" s="19">
        <v>96.7</v>
      </c>
      <c r="Q180" s="19">
        <v>97.9</v>
      </c>
      <c r="R180" s="19">
        <v>98.3</v>
      </c>
      <c r="S180" s="19">
        <v>100.4</v>
      </c>
      <c r="T180" s="19">
        <v>100</v>
      </c>
      <c r="U180" s="19">
        <v>101.9</v>
      </c>
      <c r="V180" s="19">
        <v>100.8</v>
      </c>
      <c r="W180" s="19">
        <v>103</v>
      </c>
      <c r="X180" s="19">
        <v>105.6</v>
      </c>
      <c r="Y180" s="19">
        <v>106</v>
      </c>
      <c r="Z180" s="19">
        <v>105.4</v>
      </c>
      <c r="AA180" s="19">
        <v>104.1</v>
      </c>
      <c r="AB180" s="19">
        <v>107.6</v>
      </c>
      <c r="AC180" s="19">
        <v>106.6</v>
      </c>
      <c r="AD180" s="19">
        <v>105.4</v>
      </c>
      <c r="AE180" s="19">
        <v>107.4</v>
      </c>
      <c r="AF180" s="19">
        <v>104.8</v>
      </c>
      <c r="AG180" s="19">
        <v>104.5</v>
      </c>
      <c r="AH180" s="19">
        <v>101.7</v>
      </c>
      <c r="AI180" s="19">
        <v>100.6</v>
      </c>
      <c r="AJ180" s="19">
        <v>101.3</v>
      </c>
      <c r="AK180" s="19">
        <v>101.6</v>
      </c>
      <c r="AL180" s="19">
        <v>99.1</v>
      </c>
      <c r="AM180" s="19">
        <v>99.4</v>
      </c>
      <c r="AN180" s="19">
        <v>98.9</v>
      </c>
      <c r="AO180" s="19">
        <v>98.3</v>
      </c>
      <c r="AP180" s="19">
        <v>99.6</v>
      </c>
      <c r="AQ180" s="19">
        <v>98</v>
      </c>
      <c r="AR180" s="19">
        <v>96.6</v>
      </c>
      <c r="AS180" s="19">
        <v>96.3</v>
      </c>
      <c r="AT180" s="19">
        <v>97.1</v>
      </c>
      <c r="AU180" s="19">
        <v>96.1</v>
      </c>
      <c r="AV180" s="19">
        <v>94.6</v>
      </c>
      <c r="AW180" s="19">
        <v>94.8</v>
      </c>
      <c r="AX180" s="19">
        <v>96.7</v>
      </c>
      <c r="AY180" s="19">
        <v>98.6</v>
      </c>
      <c r="AZ180" s="19">
        <v>102.9</v>
      </c>
      <c r="BA180" s="19">
        <v>105.5</v>
      </c>
      <c r="BB180" s="19">
        <v>102.6</v>
      </c>
      <c r="BC180" s="19">
        <v>102.7</v>
      </c>
      <c r="BD180" s="19">
        <v>102.3</v>
      </c>
      <c r="BE180" s="19">
        <v>103.6</v>
      </c>
      <c r="BF180" s="19">
        <v>106.7</v>
      </c>
      <c r="BG180" s="19">
        <v>110</v>
      </c>
      <c r="BH180" s="19">
        <v>111.8</v>
      </c>
      <c r="BI180" s="19">
        <v>112.7</v>
      </c>
      <c r="BJ180" s="19">
        <v>113</v>
      </c>
      <c r="BK180" s="19">
        <v>109.9</v>
      </c>
      <c r="BL180" s="19">
        <v>109.3</v>
      </c>
      <c r="BM180" s="19">
        <v>108.3</v>
      </c>
      <c r="BN180" s="19">
        <v>108.7</v>
      </c>
      <c r="BO180" s="19">
        <v>107.4</v>
      </c>
      <c r="BP180" s="19">
        <v>108.9</v>
      </c>
      <c r="BQ180" s="19">
        <v>108.1</v>
      </c>
      <c r="BR180" s="19">
        <v>108.4</v>
      </c>
      <c r="BS180" s="19">
        <v>112.9</v>
      </c>
      <c r="BT180" s="19">
        <v>111.9</v>
      </c>
      <c r="BU180" s="19">
        <v>114.1</v>
      </c>
      <c r="BV180" s="19">
        <v>114.8</v>
      </c>
      <c r="BW180" s="19">
        <v>120.7</v>
      </c>
      <c r="BX180" s="19">
        <v>121.8</v>
      </c>
      <c r="BY180" s="19">
        <v>121.8</v>
      </c>
      <c r="BZ180" s="19">
        <v>122</v>
      </c>
      <c r="CA180" s="19">
        <v>121.8</v>
      </c>
      <c r="CB180" s="19">
        <v>120.5</v>
      </c>
      <c r="CC180" s="19">
        <v>118.8</v>
      </c>
      <c r="CD180" s="19">
        <v>119.4</v>
      </c>
      <c r="CE180" s="19">
        <v>118.6</v>
      </c>
      <c r="CF180" s="19">
        <v>117.3</v>
      </c>
      <c r="CG180" s="19">
        <v>118.7</v>
      </c>
      <c r="CH180" s="19">
        <v>118.7</v>
      </c>
      <c r="CI180" s="19">
        <v>117.8</v>
      </c>
      <c r="CJ180" s="19">
        <v>123.2</v>
      </c>
      <c r="CK180" s="19">
        <v>121.7</v>
      </c>
      <c r="CL180" s="19">
        <v>121.5</v>
      </c>
      <c r="CM180" s="19">
        <v>122</v>
      </c>
      <c r="CN180" s="19">
        <v>122.8</v>
      </c>
      <c r="CO180" s="19">
        <v>124.7</v>
      </c>
      <c r="CP180" s="19">
        <v>125</v>
      </c>
      <c r="CQ180" s="19">
        <v>128.4</v>
      </c>
      <c r="CR180" s="19">
        <v>131.4</v>
      </c>
      <c r="CS180" s="19">
        <v>132.30000000000001</v>
      </c>
      <c r="CT180" s="19">
        <v>130.6</v>
      </c>
      <c r="CU180" s="19">
        <v>132</v>
      </c>
      <c r="CV180" s="19">
        <v>130.19999999999999</v>
      </c>
      <c r="CW180" s="19">
        <v>133.5</v>
      </c>
      <c r="CX180" s="19">
        <v>134.19999999999999</v>
      </c>
      <c r="CY180" s="19">
        <v>133</v>
      </c>
      <c r="CZ180" s="19">
        <v>138.1</v>
      </c>
      <c r="DA180" s="19">
        <v>136.69999999999999</v>
      </c>
      <c r="DB180" s="19">
        <v>135.4</v>
      </c>
      <c r="DC180" s="19">
        <v>144.6</v>
      </c>
      <c r="DD180" s="19">
        <v>146</v>
      </c>
      <c r="DE180" s="19">
        <v>146.9</v>
      </c>
      <c r="DF180" s="19">
        <v>157.4</v>
      </c>
      <c r="DG180" s="19">
        <v>161.5</v>
      </c>
      <c r="DH180" s="19">
        <v>167.3</v>
      </c>
      <c r="DI180" s="19">
        <v>173.2</v>
      </c>
      <c r="DJ180" s="19">
        <v>166.3</v>
      </c>
      <c r="DK180" s="19">
        <v>167.7</v>
      </c>
      <c r="DL180" s="19">
        <v>168.8</v>
      </c>
      <c r="DM180" s="19">
        <v>166.4</v>
      </c>
      <c r="DN180" s="19">
        <v>168.4</v>
      </c>
      <c r="DO180" s="19">
        <v>169.6</v>
      </c>
      <c r="DP180" s="19">
        <v>166.7</v>
      </c>
      <c r="DQ180" s="19">
        <v>170.1</v>
      </c>
      <c r="DR180" s="19">
        <v>181</v>
      </c>
      <c r="DS180" s="19">
        <v>184.1</v>
      </c>
      <c r="DT180" s="19">
        <v>193.2</v>
      </c>
      <c r="DU180" s="19">
        <v>190.9</v>
      </c>
      <c r="DV180" s="19">
        <v>188.8</v>
      </c>
      <c r="DW180" s="19">
        <v>181.3</v>
      </c>
    </row>
    <row r="181" spans="1:127">
      <c r="A181" s="17" t="s">
        <v>955</v>
      </c>
      <c r="B181" s="17" t="s">
        <v>956</v>
      </c>
      <c r="C181" s="18">
        <v>0.18053</v>
      </c>
      <c r="D181" s="19">
        <v>115.6</v>
      </c>
      <c r="E181" s="19">
        <v>115.2</v>
      </c>
      <c r="F181" s="19">
        <v>115.1</v>
      </c>
      <c r="G181" s="19">
        <v>118.8</v>
      </c>
      <c r="H181" s="19">
        <v>122.1</v>
      </c>
      <c r="I181" s="19">
        <v>121</v>
      </c>
      <c r="J181" s="19">
        <v>118.2</v>
      </c>
      <c r="K181" s="19">
        <v>118.5</v>
      </c>
      <c r="L181" s="19">
        <v>118.5</v>
      </c>
      <c r="M181" s="19">
        <v>116.2</v>
      </c>
      <c r="N181" s="19">
        <v>114.6</v>
      </c>
      <c r="O181" s="19">
        <v>109.3</v>
      </c>
      <c r="P181" s="19">
        <v>105.8</v>
      </c>
      <c r="Q181" s="19">
        <v>103.8</v>
      </c>
      <c r="R181" s="19">
        <v>103.7</v>
      </c>
      <c r="S181" s="19">
        <v>102.5</v>
      </c>
      <c r="T181" s="19">
        <v>102.4</v>
      </c>
      <c r="U181" s="19">
        <v>104.4</v>
      </c>
      <c r="V181" s="19">
        <v>106.9</v>
      </c>
      <c r="W181" s="19">
        <v>109.7</v>
      </c>
      <c r="X181" s="19">
        <v>109.1</v>
      </c>
      <c r="Y181" s="19">
        <v>108.1</v>
      </c>
      <c r="Z181" s="19">
        <v>105.8</v>
      </c>
      <c r="AA181" s="19">
        <v>107.4</v>
      </c>
      <c r="AB181" s="19">
        <v>105.8</v>
      </c>
      <c r="AC181" s="19">
        <v>106.7</v>
      </c>
      <c r="AD181" s="19">
        <v>105.9</v>
      </c>
      <c r="AE181" s="19">
        <v>106.7</v>
      </c>
      <c r="AF181" s="19">
        <v>106.7</v>
      </c>
      <c r="AG181" s="19">
        <v>107.7</v>
      </c>
      <c r="AH181" s="19">
        <v>107.8</v>
      </c>
      <c r="AI181" s="19">
        <v>109.3</v>
      </c>
      <c r="AJ181" s="19">
        <v>113.2</v>
      </c>
      <c r="AK181" s="19">
        <v>116.8</v>
      </c>
      <c r="AL181" s="19">
        <v>114.3</v>
      </c>
      <c r="AM181" s="19">
        <v>112.4</v>
      </c>
      <c r="AN181" s="19">
        <v>113.1</v>
      </c>
      <c r="AO181" s="19">
        <v>117.6</v>
      </c>
      <c r="AP181" s="19">
        <v>123.5</v>
      </c>
      <c r="AQ181" s="19">
        <v>125.5</v>
      </c>
      <c r="AR181" s="19">
        <v>124.7</v>
      </c>
      <c r="AS181" s="19">
        <v>127.1</v>
      </c>
      <c r="AT181" s="19">
        <v>135.19999999999999</v>
      </c>
      <c r="AU181" s="19">
        <v>135</v>
      </c>
      <c r="AV181" s="19">
        <v>130.30000000000001</v>
      </c>
      <c r="AW181" s="19">
        <v>124.3</v>
      </c>
      <c r="AX181" s="19">
        <v>119.7</v>
      </c>
      <c r="AY181" s="19">
        <v>117.6</v>
      </c>
      <c r="AZ181" s="19">
        <v>120.4</v>
      </c>
      <c r="BA181" s="19">
        <v>120.4</v>
      </c>
      <c r="BB181" s="19">
        <v>120.4</v>
      </c>
      <c r="BC181" s="19">
        <v>128.1</v>
      </c>
      <c r="BD181" s="19">
        <v>128.4</v>
      </c>
      <c r="BE181" s="19">
        <v>131.30000000000001</v>
      </c>
      <c r="BF181" s="19">
        <v>128.1</v>
      </c>
      <c r="BG181" s="19">
        <v>128.69999999999999</v>
      </c>
      <c r="BH181" s="19">
        <v>127.6</v>
      </c>
      <c r="BI181" s="19">
        <v>125.8</v>
      </c>
      <c r="BJ181" s="19">
        <v>120.1</v>
      </c>
      <c r="BK181" s="19">
        <v>117.6</v>
      </c>
      <c r="BL181" s="19">
        <v>118.1</v>
      </c>
      <c r="BM181" s="19">
        <v>117.9</v>
      </c>
      <c r="BN181" s="19">
        <v>115.9</v>
      </c>
      <c r="BO181" s="19">
        <v>113.5</v>
      </c>
      <c r="BP181" s="19">
        <v>115.6</v>
      </c>
      <c r="BQ181" s="19">
        <v>116.4</v>
      </c>
      <c r="BR181" s="19">
        <v>118.9</v>
      </c>
      <c r="BS181" s="19">
        <v>119.4</v>
      </c>
      <c r="BT181" s="19">
        <v>120.9</v>
      </c>
      <c r="BU181" s="19">
        <v>120.8</v>
      </c>
      <c r="BV181" s="19">
        <v>120.6</v>
      </c>
      <c r="BW181" s="19">
        <v>119.3</v>
      </c>
      <c r="BX181" s="19">
        <v>120.3</v>
      </c>
      <c r="BY181" s="19">
        <v>120.7</v>
      </c>
      <c r="BZ181" s="19">
        <v>122.3</v>
      </c>
      <c r="CA181" s="19">
        <v>127</v>
      </c>
      <c r="CB181" s="19">
        <v>126.6</v>
      </c>
      <c r="CC181" s="19">
        <v>127</v>
      </c>
      <c r="CD181" s="19">
        <v>126.2</v>
      </c>
      <c r="CE181" s="19">
        <v>127</v>
      </c>
      <c r="CF181" s="19">
        <v>126.1</v>
      </c>
      <c r="CG181" s="19">
        <v>124.7</v>
      </c>
      <c r="CH181" s="19">
        <v>123.6</v>
      </c>
      <c r="CI181" s="19">
        <v>122.9</v>
      </c>
      <c r="CJ181" s="19">
        <v>120.2</v>
      </c>
      <c r="CK181" s="19">
        <v>121.2</v>
      </c>
      <c r="CL181" s="19">
        <v>122</v>
      </c>
      <c r="CM181" s="19">
        <v>122.8</v>
      </c>
      <c r="CN181" s="19">
        <v>122.6</v>
      </c>
      <c r="CO181" s="19">
        <v>122.6</v>
      </c>
      <c r="CP181" s="19">
        <v>124.7</v>
      </c>
      <c r="CQ181" s="19">
        <v>129.19999999999999</v>
      </c>
      <c r="CR181" s="19">
        <v>132.80000000000001</v>
      </c>
      <c r="CS181" s="19">
        <v>133.4</v>
      </c>
      <c r="CT181" s="19">
        <v>131.30000000000001</v>
      </c>
      <c r="CU181" s="19">
        <v>131.4</v>
      </c>
      <c r="CV181" s="19">
        <v>133</v>
      </c>
      <c r="CW181" s="19">
        <v>138.9</v>
      </c>
      <c r="CX181" s="19">
        <v>145.69999999999999</v>
      </c>
      <c r="CY181" s="19">
        <v>147.69999999999999</v>
      </c>
      <c r="CZ181" s="19">
        <v>152.19999999999999</v>
      </c>
      <c r="DA181" s="19">
        <v>158</v>
      </c>
      <c r="DB181" s="19">
        <v>164.5</v>
      </c>
      <c r="DC181" s="19">
        <v>169.5</v>
      </c>
      <c r="DD181" s="19">
        <v>172.3</v>
      </c>
      <c r="DE181" s="19">
        <v>173.6</v>
      </c>
      <c r="DF181" s="19">
        <v>175.9</v>
      </c>
      <c r="DG181" s="19">
        <v>176.3</v>
      </c>
      <c r="DH181" s="19">
        <v>197.4</v>
      </c>
      <c r="DI181" s="19">
        <v>208.5</v>
      </c>
      <c r="DJ181" s="19">
        <v>204.7</v>
      </c>
      <c r="DK181" s="19">
        <v>211.5</v>
      </c>
      <c r="DL181" s="19">
        <v>222.6</v>
      </c>
      <c r="DM181" s="19">
        <v>235.1</v>
      </c>
      <c r="DN181" s="19">
        <v>232.5</v>
      </c>
      <c r="DO181" s="19">
        <v>235.2</v>
      </c>
      <c r="DP181" s="19">
        <v>226.5</v>
      </c>
      <c r="DQ181" s="19">
        <v>224.5</v>
      </c>
      <c r="DR181" s="19">
        <v>223.4</v>
      </c>
      <c r="DS181" s="19">
        <v>218.3</v>
      </c>
      <c r="DT181" s="19">
        <v>218.1</v>
      </c>
      <c r="DU181" s="19">
        <v>216.1</v>
      </c>
      <c r="DV181" s="19">
        <v>211.8</v>
      </c>
      <c r="DW181" s="19">
        <v>202.9</v>
      </c>
    </row>
    <row r="182" spans="1:127">
      <c r="A182" s="17" t="s">
        <v>957</v>
      </c>
      <c r="B182" s="17" t="s">
        <v>958</v>
      </c>
      <c r="C182" s="18">
        <v>0.34250999999999998</v>
      </c>
      <c r="D182" s="19">
        <v>108.3</v>
      </c>
      <c r="E182" s="19">
        <v>109</v>
      </c>
      <c r="F182" s="19">
        <v>107.1</v>
      </c>
      <c r="G182" s="19">
        <v>113.5</v>
      </c>
      <c r="H182" s="19">
        <v>115.2</v>
      </c>
      <c r="I182" s="19">
        <v>116</v>
      </c>
      <c r="J182" s="19">
        <v>109.4</v>
      </c>
      <c r="K182" s="19">
        <v>110.2</v>
      </c>
      <c r="L182" s="19">
        <v>110.8</v>
      </c>
      <c r="M182" s="19">
        <v>111.1</v>
      </c>
      <c r="N182" s="19">
        <v>112.1</v>
      </c>
      <c r="O182" s="19">
        <v>107.5</v>
      </c>
      <c r="P182" s="19">
        <v>108.1</v>
      </c>
      <c r="Q182" s="19">
        <v>109.1</v>
      </c>
      <c r="R182" s="19">
        <v>107.5</v>
      </c>
      <c r="S182" s="19">
        <v>108.3</v>
      </c>
      <c r="T182" s="19">
        <v>107.4</v>
      </c>
      <c r="U182" s="19">
        <v>106.7</v>
      </c>
      <c r="V182" s="19">
        <v>107.5</v>
      </c>
      <c r="W182" s="19">
        <v>107.2</v>
      </c>
      <c r="X182" s="19">
        <v>105.8</v>
      </c>
      <c r="Y182" s="19">
        <v>106.1</v>
      </c>
      <c r="Z182" s="19">
        <v>105.8</v>
      </c>
      <c r="AA182" s="19">
        <v>107.4</v>
      </c>
      <c r="AB182" s="19">
        <v>106.9</v>
      </c>
      <c r="AC182" s="19">
        <v>106.6</v>
      </c>
      <c r="AD182" s="19">
        <v>105.1</v>
      </c>
      <c r="AE182" s="19">
        <v>104.8</v>
      </c>
      <c r="AF182" s="19">
        <v>103.9</v>
      </c>
      <c r="AG182" s="19">
        <v>101.2</v>
      </c>
      <c r="AH182" s="19">
        <v>101.5</v>
      </c>
      <c r="AI182" s="19">
        <v>99.2</v>
      </c>
      <c r="AJ182" s="19">
        <v>98.3</v>
      </c>
      <c r="AK182" s="19">
        <v>102.6</v>
      </c>
      <c r="AL182" s="19">
        <v>102.1</v>
      </c>
      <c r="AM182" s="19">
        <v>100</v>
      </c>
      <c r="AN182" s="19">
        <v>98.9</v>
      </c>
      <c r="AO182" s="19">
        <v>98</v>
      </c>
      <c r="AP182" s="19">
        <v>97</v>
      </c>
      <c r="AQ182" s="19">
        <v>98</v>
      </c>
      <c r="AR182" s="19">
        <v>95.9</v>
      </c>
      <c r="AS182" s="19">
        <v>96.9</v>
      </c>
      <c r="AT182" s="19">
        <v>97.3</v>
      </c>
      <c r="AU182" s="19">
        <v>98.6</v>
      </c>
      <c r="AV182" s="19">
        <v>100.5</v>
      </c>
      <c r="AW182" s="19">
        <v>100.8</v>
      </c>
      <c r="AX182" s="19">
        <v>99.9</v>
      </c>
      <c r="AY182" s="19">
        <v>99.7</v>
      </c>
      <c r="AZ182" s="19">
        <v>101.4</v>
      </c>
      <c r="BA182" s="19">
        <v>102</v>
      </c>
      <c r="BB182" s="19">
        <v>101.8</v>
      </c>
      <c r="BC182" s="19">
        <v>102.4</v>
      </c>
      <c r="BD182" s="19">
        <v>102.7</v>
      </c>
      <c r="BE182" s="19">
        <v>103.8</v>
      </c>
      <c r="BF182" s="19">
        <v>105.4</v>
      </c>
      <c r="BG182" s="19">
        <v>106.7</v>
      </c>
      <c r="BH182" s="19">
        <v>107.8</v>
      </c>
      <c r="BI182" s="19">
        <v>108.1</v>
      </c>
      <c r="BJ182" s="19">
        <v>106.2</v>
      </c>
      <c r="BK182" s="19">
        <v>105.4</v>
      </c>
      <c r="BL182" s="19">
        <v>103</v>
      </c>
      <c r="BM182" s="19">
        <v>102.6</v>
      </c>
      <c r="BN182" s="19">
        <v>103.4</v>
      </c>
      <c r="BO182" s="19">
        <v>103.1</v>
      </c>
      <c r="BP182" s="19">
        <v>103.6</v>
      </c>
      <c r="BQ182" s="19">
        <v>105.8</v>
      </c>
      <c r="BR182" s="19">
        <v>105.2</v>
      </c>
      <c r="BS182" s="19">
        <v>105.8</v>
      </c>
      <c r="BT182" s="19">
        <v>106.1</v>
      </c>
      <c r="BU182" s="19">
        <v>110.7</v>
      </c>
      <c r="BV182" s="19">
        <v>111.3</v>
      </c>
      <c r="BW182" s="19">
        <v>112.6</v>
      </c>
      <c r="BX182" s="19">
        <v>114.4</v>
      </c>
      <c r="BY182" s="19">
        <v>112.6</v>
      </c>
      <c r="BZ182" s="19">
        <v>111.6</v>
      </c>
      <c r="CA182" s="19">
        <v>112</v>
      </c>
      <c r="CB182" s="19">
        <v>111.7</v>
      </c>
      <c r="CC182" s="19">
        <v>111.4</v>
      </c>
      <c r="CD182" s="19">
        <v>112.6</v>
      </c>
      <c r="CE182" s="19">
        <v>111.8</v>
      </c>
      <c r="CF182" s="19">
        <v>111.1</v>
      </c>
      <c r="CG182" s="19">
        <v>112.7</v>
      </c>
      <c r="CH182" s="19">
        <v>113.5</v>
      </c>
      <c r="CI182" s="19">
        <v>112.5</v>
      </c>
      <c r="CJ182" s="19">
        <v>111.6</v>
      </c>
      <c r="CK182" s="19">
        <v>111.4</v>
      </c>
      <c r="CL182" s="19">
        <v>111.5</v>
      </c>
      <c r="CM182" s="19">
        <v>110.8</v>
      </c>
      <c r="CN182" s="19">
        <v>111.2</v>
      </c>
      <c r="CO182" s="19">
        <v>111.6</v>
      </c>
      <c r="CP182" s="19">
        <v>112.3</v>
      </c>
      <c r="CQ182" s="19">
        <v>113.7</v>
      </c>
      <c r="CR182" s="19">
        <v>117.6</v>
      </c>
      <c r="CS182" s="19">
        <v>121.7</v>
      </c>
      <c r="CT182" s="19">
        <v>121.3</v>
      </c>
      <c r="CU182" s="19">
        <v>118.2</v>
      </c>
      <c r="CV182" s="19">
        <v>119.3</v>
      </c>
      <c r="CW182" s="19">
        <v>116.4</v>
      </c>
      <c r="CX182" s="19">
        <v>115.3</v>
      </c>
      <c r="CY182" s="19">
        <v>118.1</v>
      </c>
      <c r="CZ182" s="19">
        <v>120.6</v>
      </c>
      <c r="DA182" s="19">
        <v>123.6</v>
      </c>
      <c r="DB182" s="19">
        <v>128.6</v>
      </c>
      <c r="DC182" s="19">
        <v>137.69999999999999</v>
      </c>
      <c r="DD182" s="19">
        <v>146.30000000000001</v>
      </c>
      <c r="DE182" s="19">
        <v>151.6</v>
      </c>
      <c r="DF182" s="19">
        <v>153.5</v>
      </c>
      <c r="DG182" s="19">
        <v>161.9</v>
      </c>
      <c r="DH182" s="19">
        <v>173</v>
      </c>
      <c r="DI182" s="19">
        <v>183.5</v>
      </c>
      <c r="DJ182" s="19">
        <v>180.9</v>
      </c>
      <c r="DK182" s="19">
        <v>179.6</v>
      </c>
      <c r="DL182" s="19">
        <v>182.9</v>
      </c>
      <c r="DM182" s="19">
        <v>188</v>
      </c>
      <c r="DN182" s="19">
        <v>180.6</v>
      </c>
      <c r="DO182" s="19">
        <v>174.8</v>
      </c>
      <c r="DP182" s="19">
        <v>170.2</v>
      </c>
      <c r="DQ182" s="19">
        <v>170.2</v>
      </c>
      <c r="DR182" s="19">
        <v>178.1</v>
      </c>
      <c r="DS182" s="19">
        <v>196.1</v>
      </c>
      <c r="DT182" s="19">
        <v>201.6</v>
      </c>
      <c r="DU182" s="19">
        <v>206.3</v>
      </c>
      <c r="DV182" s="19">
        <v>200.9</v>
      </c>
      <c r="DW182" s="19">
        <v>181</v>
      </c>
    </row>
    <row r="183" spans="1:127">
      <c r="A183" s="17" t="s">
        <v>959</v>
      </c>
      <c r="B183" s="17" t="s">
        <v>960</v>
      </c>
      <c r="C183" s="18">
        <v>0.23133000000000001</v>
      </c>
      <c r="D183" s="19">
        <v>102.2</v>
      </c>
      <c r="E183" s="19">
        <v>102</v>
      </c>
      <c r="F183" s="19">
        <v>101</v>
      </c>
      <c r="G183" s="19">
        <v>105.5</v>
      </c>
      <c r="H183" s="19">
        <v>106.2</v>
      </c>
      <c r="I183" s="19">
        <v>107</v>
      </c>
      <c r="J183" s="19">
        <v>105.7</v>
      </c>
      <c r="K183" s="19">
        <v>106.2</v>
      </c>
      <c r="L183" s="19">
        <v>106.2</v>
      </c>
      <c r="M183" s="19">
        <v>108.3</v>
      </c>
      <c r="N183" s="19">
        <v>109.3</v>
      </c>
      <c r="O183" s="19">
        <v>107.1</v>
      </c>
      <c r="P183" s="19">
        <v>107.5</v>
      </c>
      <c r="Q183" s="19">
        <v>107.1</v>
      </c>
      <c r="R183" s="19">
        <v>110.5</v>
      </c>
      <c r="S183" s="19">
        <v>108.2</v>
      </c>
      <c r="T183" s="19">
        <v>110.2</v>
      </c>
      <c r="U183" s="19">
        <v>110.6</v>
      </c>
      <c r="V183" s="19">
        <v>109.6</v>
      </c>
      <c r="W183" s="19">
        <v>108.6</v>
      </c>
      <c r="X183" s="19">
        <v>103.7</v>
      </c>
      <c r="Y183" s="19">
        <v>100.9</v>
      </c>
      <c r="Z183" s="19">
        <v>101.2</v>
      </c>
      <c r="AA183" s="19">
        <v>100.5</v>
      </c>
      <c r="AB183" s="19">
        <v>101.2</v>
      </c>
      <c r="AC183" s="19">
        <v>97.4</v>
      </c>
      <c r="AD183" s="19">
        <v>96.9</v>
      </c>
      <c r="AE183" s="19">
        <v>96.3</v>
      </c>
      <c r="AF183" s="19">
        <v>95.3</v>
      </c>
      <c r="AG183" s="19">
        <v>91.7</v>
      </c>
      <c r="AH183" s="19">
        <v>92.9</v>
      </c>
      <c r="AI183" s="19">
        <v>93.2</v>
      </c>
      <c r="AJ183" s="19">
        <v>93.6</v>
      </c>
      <c r="AK183" s="19">
        <v>95.9</v>
      </c>
      <c r="AL183" s="19">
        <v>95.8</v>
      </c>
      <c r="AM183" s="19">
        <v>94.1</v>
      </c>
      <c r="AN183" s="19">
        <v>94.7</v>
      </c>
      <c r="AO183" s="19">
        <v>99.1</v>
      </c>
      <c r="AP183" s="19">
        <v>99.6</v>
      </c>
      <c r="AQ183" s="19">
        <v>99.3</v>
      </c>
      <c r="AR183" s="19">
        <v>98.5</v>
      </c>
      <c r="AS183" s="19">
        <v>102</v>
      </c>
      <c r="AT183" s="19">
        <v>105.9</v>
      </c>
      <c r="AU183" s="19">
        <v>103.3</v>
      </c>
      <c r="AV183" s="19">
        <v>104.7</v>
      </c>
      <c r="AW183" s="19">
        <v>104.2</v>
      </c>
      <c r="AX183" s="19">
        <v>102.8</v>
      </c>
      <c r="AY183" s="19">
        <v>101.3</v>
      </c>
      <c r="AZ183" s="19">
        <v>105.4</v>
      </c>
      <c r="BA183" s="19">
        <v>104.7</v>
      </c>
      <c r="BB183" s="19">
        <v>104</v>
      </c>
      <c r="BC183" s="19">
        <v>104</v>
      </c>
      <c r="BD183" s="19">
        <v>103.6</v>
      </c>
      <c r="BE183" s="19">
        <v>105.5</v>
      </c>
      <c r="BF183" s="19">
        <v>105.3</v>
      </c>
      <c r="BG183" s="19">
        <v>105.1</v>
      </c>
      <c r="BH183" s="19">
        <v>106.8</v>
      </c>
      <c r="BI183" s="19">
        <v>106.4</v>
      </c>
      <c r="BJ183" s="19">
        <v>105.6</v>
      </c>
      <c r="BK183" s="19">
        <v>103.9</v>
      </c>
      <c r="BL183" s="19">
        <v>102.5</v>
      </c>
      <c r="BM183" s="19">
        <v>101.8</v>
      </c>
      <c r="BN183" s="19">
        <v>101.4</v>
      </c>
      <c r="BO183" s="19">
        <v>102.4</v>
      </c>
      <c r="BP183" s="19">
        <v>101.9</v>
      </c>
      <c r="BQ183" s="19">
        <v>102.1</v>
      </c>
      <c r="BR183" s="19">
        <v>101.7</v>
      </c>
      <c r="BS183" s="19">
        <v>102.7</v>
      </c>
      <c r="BT183" s="19">
        <v>105</v>
      </c>
      <c r="BU183" s="19">
        <v>105.8</v>
      </c>
      <c r="BV183" s="19">
        <v>106.3</v>
      </c>
      <c r="BW183" s="19">
        <v>107.4</v>
      </c>
      <c r="BX183" s="19">
        <v>107.4</v>
      </c>
      <c r="BY183" s="19">
        <v>108.3</v>
      </c>
      <c r="BZ183" s="19">
        <v>109.2</v>
      </c>
      <c r="CA183" s="19">
        <v>109.8</v>
      </c>
      <c r="CB183" s="19">
        <v>110.6</v>
      </c>
      <c r="CC183" s="19">
        <v>111.7</v>
      </c>
      <c r="CD183" s="19">
        <v>111.4</v>
      </c>
      <c r="CE183" s="19">
        <v>110.3</v>
      </c>
      <c r="CF183" s="19">
        <v>110</v>
      </c>
      <c r="CG183" s="19">
        <v>110.4</v>
      </c>
      <c r="CH183" s="19">
        <v>110.5</v>
      </c>
      <c r="CI183" s="19">
        <v>109.4</v>
      </c>
      <c r="CJ183" s="19">
        <v>108.7</v>
      </c>
      <c r="CK183" s="19">
        <v>108.5</v>
      </c>
      <c r="CL183" s="19">
        <v>109.4</v>
      </c>
      <c r="CM183" s="19">
        <v>110.5</v>
      </c>
      <c r="CN183" s="19">
        <v>112.4</v>
      </c>
      <c r="CO183" s="19">
        <v>112.4</v>
      </c>
      <c r="CP183" s="19">
        <v>112.4</v>
      </c>
      <c r="CQ183" s="19">
        <v>113.2</v>
      </c>
      <c r="CR183" s="19">
        <v>116</v>
      </c>
      <c r="CS183" s="19">
        <v>116.2</v>
      </c>
      <c r="CT183" s="19">
        <v>114.1</v>
      </c>
      <c r="CU183" s="19">
        <v>112.8</v>
      </c>
      <c r="CV183" s="19">
        <v>115.1</v>
      </c>
      <c r="CW183" s="19">
        <v>116.3</v>
      </c>
      <c r="CX183" s="19">
        <v>119.2</v>
      </c>
      <c r="CY183" s="19">
        <v>119.6</v>
      </c>
      <c r="CZ183" s="19">
        <v>121.6</v>
      </c>
      <c r="DA183" s="19">
        <v>130.1</v>
      </c>
      <c r="DB183" s="19">
        <v>134.19999999999999</v>
      </c>
      <c r="DC183" s="19">
        <v>138</v>
      </c>
      <c r="DD183" s="19">
        <v>145.19999999999999</v>
      </c>
      <c r="DE183" s="19">
        <v>150.9</v>
      </c>
      <c r="DF183" s="19">
        <v>157.6</v>
      </c>
      <c r="DG183" s="19">
        <v>165.6</v>
      </c>
      <c r="DH183" s="19">
        <v>172.4</v>
      </c>
      <c r="DI183" s="19">
        <v>175</v>
      </c>
      <c r="DJ183" s="19">
        <v>162.80000000000001</v>
      </c>
      <c r="DK183" s="19">
        <v>161.6</v>
      </c>
      <c r="DL183" s="19">
        <v>160.5</v>
      </c>
      <c r="DM183" s="19">
        <v>161.30000000000001</v>
      </c>
      <c r="DN183" s="19">
        <v>160.19999999999999</v>
      </c>
      <c r="DO183" s="19">
        <v>153.4</v>
      </c>
      <c r="DP183" s="19">
        <v>152.19999999999999</v>
      </c>
      <c r="DQ183" s="19">
        <v>152.30000000000001</v>
      </c>
      <c r="DR183" s="19">
        <v>156.4</v>
      </c>
      <c r="DS183" s="19">
        <v>173</v>
      </c>
      <c r="DT183" s="19">
        <v>181.8</v>
      </c>
      <c r="DU183" s="19">
        <v>184.1</v>
      </c>
      <c r="DV183" s="19">
        <v>181.7</v>
      </c>
      <c r="DW183" s="19">
        <v>176.9</v>
      </c>
    </row>
    <row r="184" spans="1:127">
      <c r="A184" s="17" t="s">
        <v>961</v>
      </c>
      <c r="B184" s="17" t="s">
        <v>962</v>
      </c>
      <c r="C184" s="18">
        <v>5.8340000000000003E-2</v>
      </c>
      <c r="D184" s="19">
        <v>118.9</v>
      </c>
      <c r="E184" s="19">
        <v>121.9</v>
      </c>
      <c r="F184" s="19">
        <v>121.1</v>
      </c>
      <c r="G184" s="19">
        <v>120.7</v>
      </c>
      <c r="H184" s="19">
        <v>124.4</v>
      </c>
      <c r="I184" s="19">
        <v>122.2</v>
      </c>
      <c r="J184" s="19">
        <v>117.9</v>
      </c>
      <c r="K184" s="19">
        <v>120.2</v>
      </c>
      <c r="L184" s="19">
        <v>127.2</v>
      </c>
      <c r="M184" s="19">
        <v>127.4</v>
      </c>
      <c r="N184" s="19">
        <v>127.6</v>
      </c>
      <c r="O184" s="19">
        <v>123.8</v>
      </c>
      <c r="P184" s="19">
        <v>124.3</v>
      </c>
      <c r="Q184" s="19">
        <v>122.3</v>
      </c>
      <c r="R184" s="19">
        <v>116.4</v>
      </c>
      <c r="S184" s="19">
        <v>109</v>
      </c>
      <c r="T184" s="19">
        <v>105.2</v>
      </c>
      <c r="U184" s="19">
        <v>102.9</v>
      </c>
      <c r="V184" s="19">
        <v>102.4</v>
      </c>
      <c r="W184" s="19">
        <v>98.3</v>
      </c>
      <c r="X184" s="19">
        <v>95.2</v>
      </c>
      <c r="Y184" s="19">
        <v>91.2</v>
      </c>
      <c r="Z184" s="19">
        <v>90.1</v>
      </c>
      <c r="AA184" s="19">
        <v>92</v>
      </c>
      <c r="AB184" s="19">
        <v>91</v>
      </c>
      <c r="AC184" s="19">
        <v>91.5</v>
      </c>
      <c r="AD184" s="19">
        <v>90.5</v>
      </c>
      <c r="AE184" s="19">
        <v>92.1</v>
      </c>
      <c r="AF184" s="19">
        <v>93.2</v>
      </c>
      <c r="AG184" s="19">
        <v>95.1</v>
      </c>
      <c r="AH184" s="19">
        <v>94.2</v>
      </c>
      <c r="AI184" s="19">
        <v>93.3</v>
      </c>
      <c r="AJ184" s="19">
        <v>93.8</v>
      </c>
      <c r="AK184" s="19">
        <v>97.6</v>
      </c>
      <c r="AL184" s="19">
        <v>98.6</v>
      </c>
      <c r="AM184" s="19">
        <v>103</v>
      </c>
      <c r="AN184" s="19">
        <v>104.3</v>
      </c>
      <c r="AO184" s="19">
        <v>107</v>
      </c>
      <c r="AP184" s="19">
        <v>109.8</v>
      </c>
      <c r="AQ184" s="19">
        <v>111.4</v>
      </c>
      <c r="AR184" s="19">
        <v>112.9</v>
      </c>
      <c r="AS184" s="19">
        <v>113.5</v>
      </c>
      <c r="AT184" s="19">
        <v>112.2</v>
      </c>
      <c r="AU184" s="19">
        <v>107.2</v>
      </c>
      <c r="AV184" s="19">
        <v>108.8</v>
      </c>
      <c r="AW184" s="19">
        <v>110</v>
      </c>
      <c r="AX184" s="19">
        <v>109.8</v>
      </c>
      <c r="AY184" s="19">
        <v>112.2</v>
      </c>
      <c r="AZ184" s="19">
        <v>118.7</v>
      </c>
      <c r="BA184" s="19">
        <v>121.3</v>
      </c>
      <c r="BB184" s="19">
        <v>123</v>
      </c>
      <c r="BC184" s="19">
        <v>124.9</v>
      </c>
      <c r="BD184" s="19">
        <v>127</v>
      </c>
      <c r="BE184" s="19">
        <v>123.3</v>
      </c>
      <c r="BF184" s="19">
        <v>118.3</v>
      </c>
      <c r="BG184" s="19">
        <v>114.8</v>
      </c>
      <c r="BH184" s="19">
        <v>115.1</v>
      </c>
      <c r="BI184" s="19">
        <v>114</v>
      </c>
      <c r="BJ184" s="19">
        <v>114.5</v>
      </c>
      <c r="BK184" s="19">
        <v>118.7</v>
      </c>
      <c r="BL184" s="19">
        <v>119</v>
      </c>
      <c r="BM184" s="19">
        <v>117.5</v>
      </c>
      <c r="BN184" s="19">
        <v>111.6</v>
      </c>
      <c r="BO184" s="19">
        <v>109.9</v>
      </c>
      <c r="BP184" s="19">
        <v>107.4</v>
      </c>
      <c r="BQ184" s="19">
        <v>105.1</v>
      </c>
      <c r="BR184" s="19">
        <v>105.4</v>
      </c>
      <c r="BS184" s="19">
        <v>104.9</v>
      </c>
      <c r="BT184" s="19">
        <v>105.6</v>
      </c>
      <c r="BU184" s="19">
        <v>104.3</v>
      </c>
      <c r="BV184" s="19">
        <v>106.1</v>
      </c>
      <c r="BW184" s="19">
        <v>103.7</v>
      </c>
      <c r="BX184" s="19">
        <v>103.3</v>
      </c>
      <c r="BY184" s="19">
        <v>103.8</v>
      </c>
      <c r="BZ184" s="19">
        <v>103.4</v>
      </c>
      <c r="CA184" s="19">
        <v>105</v>
      </c>
      <c r="CB184" s="19">
        <v>110.4</v>
      </c>
      <c r="CC184" s="19">
        <v>110.6</v>
      </c>
      <c r="CD184" s="19">
        <v>112</v>
      </c>
      <c r="CE184" s="19">
        <v>114.3</v>
      </c>
      <c r="CF184" s="19">
        <v>112.5</v>
      </c>
      <c r="CG184" s="19">
        <v>112.6</v>
      </c>
      <c r="CH184" s="19">
        <v>113.5</v>
      </c>
      <c r="CI184" s="19">
        <v>112.7</v>
      </c>
      <c r="CJ184" s="19">
        <v>114.8</v>
      </c>
      <c r="CK184" s="19">
        <v>119.7</v>
      </c>
      <c r="CL184" s="19">
        <v>118</v>
      </c>
      <c r="CM184" s="19">
        <v>118.9</v>
      </c>
      <c r="CN184" s="19">
        <v>120</v>
      </c>
      <c r="CO184" s="19">
        <v>120</v>
      </c>
      <c r="CP184" s="19">
        <v>119.7</v>
      </c>
      <c r="CQ184" s="19">
        <v>120.1</v>
      </c>
      <c r="CR184" s="19">
        <v>127</v>
      </c>
      <c r="CS184" s="19">
        <v>125.7</v>
      </c>
      <c r="CT184" s="19">
        <v>127.7</v>
      </c>
      <c r="CU184" s="19">
        <v>132.1</v>
      </c>
      <c r="CV184" s="19">
        <v>137.80000000000001</v>
      </c>
      <c r="CW184" s="19">
        <v>137.9</v>
      </c>
      <c r="CX184" s="19">
        <v>137.6</v>
      </c>
      <c r="CY184" s="19">
        <v>137.69999999999999</v>
      </c>
      <c r="CZ184" s="19">
        <v>137.19999999999999</v>
      </c>
      <c r="DA184" s="19">
        <v>138.30000000000001</v>
      </c>
      <c r="DB184" s="19">
        <v>140.6</v>
      </c>
      <c r="DC184" s="19">
        <v>145.19999999999999</v>
      </c>
      <c r="DD184" s="19">
        <v>148.30000000000001</v>
      </c>
      <c r="DE184" s="19">
        <v>151.80000000000001</v>
      </c>
      <c r="DF184" s="19">
        <v>159</v>
      </c>
      <c r="DG184" s="19">
        <v>165.3</v>
      </c>
      <c r="DH184" s="19">
        <v>168.4</v>
      </c>
      <c r="DI184" s="19">
        <v>167.7</v>
      </c>
      <c r="DJ184" s="19">
        <v>158.30000000000001</v>
      </c>
      <c r="DK184" s="19">
        <v>158.30000000000001</v>
      </c>
      <c r="DL184" s="19">
        <v>160.80000000000001</v>
      </c>
      <c r="DM184" s="19">
        <v>159.6</v>
      </c>
      <c r="DN184" s="19">
        <v>160.6</v>
      </c>
      <c r="DO184" s="19">
        <v>156</v>
      </c>
      <c r="DP184" s="19">
        <v>153.1</v>
      </c>
      <c r="DQ184" s="19">
        <v>154.1</v>
      </c>
      <c r="DR184" s="19">
        <v>158.4</v>
      </c>
      <c r="DS184" s="19">
        <v>169.7</v>
      </c>
      <c r="DT184" s="19">
        <v>177.3</v>
      </c>
      <c r="DU184" s="19">
        <v>176.1</v>
      </c>
      <c r="DV184" s="19">
        <v>177.1</v>
      </c>
      <c r="DW184" s="19">
        <v>177.3</v>
      </c>
    </row>
    <row r="185" spans="1:127">
      <c r="A185" s="17" t="s">
        <v>963</v>
      </c>
      <c r="B185" s="17" t="s">
        <v>964</v>
      </c>
      <c r="C185" s="18">
        <v>2.955E-2</v>
      </c>
      <c r="D185" s="19">
        <v>91.8</v>
      </c>
      <c r="E185" s="19">
        <v>88.4</v>
      </c>
      <c r="F185" s="19">
        <v>87.6</v>
      </c>
      <c r="G185" s="19">
        <v>91.3</v>
      </c>
      <c r="H185" s="19">
        <v>95.9</v>
      </c>
      <c r="I185" s="19">
        <v>96.5</v>
      </c>
      <c r="J185" s="19">
        <v>95.4</v>
      </c>
      <c r="K185" s="19">
        <v>91.8</v>
      </c>
      <c r="L185" s="19">
        <v>93.8</v>
      </c>
      <c r="M185" s="19">
        <v>94</v>
      </c>
      <c r="N185" s="19">
        <v>93.4</v>
      </c>
      <c r="O185" s="19">
        <v>94.5</v>
      </c>
      <c r="P185" s="19">
        <v>95</v>
      </c>
      <c r="Q185" s="19">
        <v>93.3</v>
      </c>
      <c r="R185" s="19">
        <v>93.3</v>
      </c>
      <c r="S185" s="19">
        <v>92.8</v>
      </c>
      <c r="T185" s="19">
        <v>93.1</v>
      </c>
      <c r="U185" s="19">
        <v>94.3</v>
      </c>
      <c r="V185" s="19">
        <v>93.5</v>
      </c>
      <c r="W185" s="19">
        <v>96.6</v>
      </c>
      <c r="X185" s="19">
        <v>103.5</v>
      </c>
      <c r="Y185" s="19">
        <v>102.9</v>
      </c>
      <c r="Z185" s="19">
        <v>103.8</v>
      </c>
      <c r="AA185" s="19">
        <v>104.2</v>
      </c>
      <c r="AB185" s="19">
        <v>102.8</v>
      </c>
      <c r="AC185" s="19">
        <v>100.4</v>
      </c>
      <c r="AD185" s="19">
        <v>104.6</v>
      </c>
      <c r="AE185" s="19">
        <v>105.4</v>
      </c>
      <c r="AF185" s="19">
        <v>102.2</v>
      </c>
      <c r="AG185" s="19">
        <v>104.1</v>
      </c>
      <c r="AH185" s="19">
        <v>103.6</v>
      </c>
      <c r="AI185" s="19">
        <v>107</v>
      </c>
      <c r="AJ185" s="19">
        <v>108.3</v>
      </c>
      <c r="AK185" s="19">
        <v>104.6</v>
      </c>
      <c r="AL185" s="19">
        <v>101.7</v>
      </c>
      <c r="AM185" s="19">
        <v>95.8</v>
      </c>
      <c r="AN185" s="19">
        <v>95.4</v>
      </c>
      <c r="AO185" s="19">
        <v>97.6</v>
      </c>
      <c r="AP185" s="19">
        <v>97.9</v>
      </c>
      <c r="AQ185" s="19">
        <v>101.4</v>
      </c>
      <c r="AR185" s="19">
        <v>100.3</v>
      </c>
      <c r="AS185" s="19">
        <v>103.5</v>
      </c>
      <c r="AT185" s="19">
        <v>102.1</v>
      </c>
      <c r="AU185" s="19">
        <v>101</v>
      </c>
      <c r="AV185" s="19">
        <v>98</v>
      </c>
      <c r="AW185" s="19">
        <v>94.6</v>
      </c>
      <c r="AX185" s="19">
        <v>89.6</v>
      </c>
      <c r="AY185" s="19">
        <v>87.7</v>
      </c>
      <c r="AZ185" s="19">
        <v>89.7</v>
      </c>
      <c r="BA185" s="19">
        <v>90.5</v>
      </c>
      <c r="BB185" s="19">
        <v>90.6</v>
      </c>
      <c r="BC185" s="19">
        <v>93.4</v>
      </c>
      <c r="BD185" s="19">
        <v>95.2</v>
      </c>
      <c r="BE185" s="19">
        <v>97.8</v>
      </c>
      <c r="BF185" s="19">
        <v>98.2</v>
      </c>
      <c r="BG185" s="19">
        <v>98.5</v>
      </c>
      <c r="BH185" s="19">
        <v>98.5</v>
      </c>
      <c r="BI185" s="19">
        <v>98.8</v>
      </c>
      <c r="BJ185" s="19">
        <v>99.6</v>
      </c>
      <c r="BK185" s="19">
        <v>100.3</v>
      </c>
      <c r="BL185" s="19">
        <v>104.4</v>
      </c>
      <c r="BM185" s="19">
        <v>103.9</v>
      </c>
      <c r="BN185" s="19">
        <v>104.7</v>
      </c>
      <c r="BO185" s="19">
        <v>106.9</v>
      </c>
      <c r="BP185" s="19">
        <v>108</v>
      </c>
      <c r="BQ185" s="19">
        <v>108.6</v>
      </c>
      <c r="BR185" s="19">
        <v>108.6</v>
      </c>
      <c r="BS185" s="19">
        <v>108.1</v>
      </c>
      <c r="BT185" s="19">
        <v>109.7</v>
      </c>
      <c r="BU185" s="19">
        <v>106.7</v>
      </c>
      <c r="BV185" s="19">
        <v>105.9</v>
      </c>
      <c r="BW185" s="19">
        <v>106</v>
      </c>
      <c r="BX185" s="19">
        <v>104.4</v>
      </c>
      <c r="BY185" s="19">
        <v>103.2</v>
      </c>
      <c r="BZ185" s="19">
        <v>103.7</v>
      </c>
      <c r="CA185" s="19">
        <v>107.8</v>
      </c>
      <c r="CB185" s="19">
        <v>109.3</v>
      </c>
      <c r="CC185" s="19">
        <v>110</v>
      </c>
      <c r="CD185" s="19">
        <v>116</v>
      </c>
      <c r="CE185" s="19">
        <v>120.7</v>
      </c>
      <c r="CF185" s="19">
        <v>118.8</v>
      </c>
      <c r="CG185" s="19">
        <v>118.2</v>
      </c>
      <c r="CH185" s="19">
        <v>118.9</v>
      </c>
      <c r="CI185" s="19">
        <v>121.1</v>
      </c>
      <c r="CJ185" s="19">
        <v>124.7</v>
      </c>
      <c r="CK185" s="19">
        <v>126.4</v>
      </c>
      <c r="CL185" s="19">
        <v>124.6</v>
      </c>
      <c r="CM185" s="19">
        <v>125.2</v>
      </c>
      <c r="CN185" s="19">
        <v>125.7</v>
      </c>
      <c r="CO185" s="19">
        <v>118</v>
      </c>
      <c r="CP185" s="19">
        <v>110.6</v>
      </c>
      <c r="CQ185" s="19">
        <v>110.8</v>
      </c>
      <c r="CR185" s="19">
        <v>110.7</v>
      </c>
      <c r="CS185" s="19">
        <v>107.5</v>
      </c>
      <c r="CT185" s="19">
        <v>105.5</v>
      </c>
      <c r="CU185" s="19">
        <v>105.7</v>
      </c>
      <c r="CV185" s="19">
        <v>106.9</v>
      </c>
      <c r="CW185" s="19">
        <v>102.9</v>
      </c>
      <c r="CX185" s="19">
        <v>103.5</v>
      </c>
      <c r="CY185" s="19">
        <v>105.8</v>
      </c>
      <c r="CZ185" s="19">
        <v>107.7</v>
      </c>
      <c r="DA185" s="19">
        <v>108.6</v>
      </c>
      <c r="DB185" s="19">
        <v>113.2</v>
      </c>
      <c r="DC185" s="19">
        <v>115.3</v>
      </c>
      <c r="DD185" s="19">
        <v>114.3</v>
      </c>
      <c r="DE185" s="19">
        <v>116.6</v>
      </c>
      <c r="DF185" s="19">
        <v>118.9</v>
      </c>
      <c r="DG185" s="19">
        <v>118.1</v>
      </c>
      <c r="DH185" s="19">
        <v>126.4</v>
      </c>
      <c r="DI185" s="19">
        <v>125.7</v>
      </c>
      <c r="DJ185" s="19">
        <v>129.4</v>
      </c>
      <c r="DK185" s="19">
        <v>132.6</v>
      </c>
      <c r="DL185" s="19">
        <v>141.4</v>
      </c>
      <c r="DM185" s="19">
        <v>141</v>
      </c>
      <c r="DN185" s="19">
        <v>146.1</v>
      </c>
      <c r="DO185" s="19">
        <v>145.4</v>
      </c>
      <c r="DP185" s="19">
        <v>142</v>
      </c>
      <c r="DQ185" s="19">
        <v>144.9</v>
      </c>
      <c r="DR185" s="19">
        <v>150.19999999999999</v>
      </c>
      <c r="DS185" s="19">
        <v>154.19999999999999</v>
      </c>
      <c r="DT185" s="19">
        <v>162.5</v>
      </c>
      <c r="DU185" s="19">
        <v>170</v>
      </c>
      <c r="DV185" s="19">
        <v>172.6</v>
      </c>
      <c r="DW185" s="19">
        <v>169.4</v>
      </c>
    </row>
    <row r="186" spans="1:127">
      <c r="A186" s="17" t="s">
        <v>965</v>
      </c>
      <c r="B186" s="17" t="s">
        <v>966</v>
      </c>
      <c r="C186" s="18">
        <v>0.29613</v>
      </c>
      <c r="D186" s="19">
        <v>109.9</v>
      </c>
      <c r="E186" s="19">
        <v>110.2</v>
      </c>
      <c r="F186" s="19">
        <v>110.9</v>
      </c>
      <c r="G186" s="19">
        <v>111.9</v>
      </c>
      <c r="H186" s="19">
        <v>112.1</v>
      </c>
      <c r="I186" s="19">
        <v>111.5</v>
      </c>
      <c r="J186" s="19">
        <v>109.6</v>
      </c>
      <c r="K186" s="19">
        <v>108.8</v>
      </c>
      <c r="L186" s="19">
        <v>104</v>
      </c>
      <c r="M186" s="19">
        <v>104.6</v>
      </c>
      <c r="N186" s="19">
        <v>101.8</v>
      </c>
      <c r="O186" s="19">
        <v>100.2</v>
      </c>
      <c r="P186" s="19">
        <v>97.2</v>
      </c>
      <c r="Q186" s="19">
        <v>96.4</v>
      </c>
      <c r="R186" s="19">
        <v>97.7</v>
      </c>
      <c r="S186" s="19">
        <v>98.7</v>
      </c>
      <c r="T186" s="19">
        <v>102</v>
      </c>
      <c r="U186" s="19">
        <v>102.9</v>
      </c>
      <c r="V186" s="19">
        <v>103.8</v>
      </c>
      <c r="W186" s="19">
        <v>107.5</v>
      </c>
      <c r="X186" s="19">
        <v>105.1</v>
      </c>
      <c r="Y186" s="19">
        <v>102.8</v>
      </c>
      <c r="Z186" s="19">
        <v>102.1</v>
      </c>
      <c r="AA186" s="19">
        <v>103.8</v>
      </c>
      <c r="AB186" s="19">
        <v>104.9</v>
      </c>
      <c r="AC186" s="19">
        <v>105</v>
      </c>
      <c r="AD186" s="19">
        <v>103.8</v>
      </c>
      <c r="AE186" s="19">
        <v>103</v>
      </c>
      <c r="AF186" s="19">
        <v>103.6</v>
      </c>
      <c r="AG186" s="19">
        <v>103.3</v>
      </c>
      <c r="AH186" s="19">
        <v>102.7</v>
      </c>
      <c r="AI186" s="19">
        <v>100.5</v>
      </c>
      <c r="AJ186" s="19">
        <v>97.5</v>
      </c>
      <c r="AK186" s="19">
        <v>98.2</v>
      </c>
      <c r="AL186" s="19">
        <v>99.1</v>
      </c>
      <c r="AM186" s="19">
        <v>98.1</v>
      </c>
      <c r="AN186" s="19">
        <v>97.8</v>
      </c>
      <c r="AO186" s="19">
        <v>99</v>
      </c>
      <c r="AP186" s="19">
        <v>99.7</v>
      </c>
      <c r="AQ186" s="19">
        <v>98.9</v>
      </c>
      <c r="AR186" s="19">
        <v>96.3</v>
      </c>
      <c r="AS186" s="19">
        <v>97.4</v>
      </c>
      <c r="AT186" s="19">
        <v>99.8</v>
      </c>
      <c r="AU186" s="19">
        <v>99.9</v>
      </c>
      <c r="AV186" s="19">
        <v>99.2</v>
      </c>
      <c r="AW186" s="19">
        <v>96</v>
      </c>
      <c r="AX186" s="19">
        <v>97.6</v>
      </c>
      <c r="AY186" s="19">
        <v>100.2</v>
      </c>
      <c r="AZ186" s="19">
        <v>104</v>
      </c>
      <c r="BA186" s="19">
        <v>104.2</v>
      </c>
      <c r="BB186" s="19">
        <v>105.5</v>
      </c>
      <c r="BC186" s="19">
        <v>106.9</v>
      </c>
      <c r="BD186" s="19">
        <v>108.1</v>
      </c>
      <c r="BE186" s="19">
        <v>108.3</v>
      </c>
      <c r="BF186" s="19">
        <v>112</v>
      </c>
      <c r="BG186" s="19">
        <v>112.5</v>
      </c>
      <c r="BH186" s="19">
        <v>113.9</v>
      </c>
      <c r="BI186" s="19">
        <v>114.6</v>
      </c>
      <c r="BJ186" s="19">
        <v>112.5</v>
      </c>
      <c r="BK186" s="19">
        <v>110.1</v>
      </c>
      <c r="BL186" s="19">
        <v>107.8</v>
      </c>
      <c r="BM186" s="19">
        <v>105.3</v>
      </c>
      <c r="BN186" s="19">
        <v>104.6</v>
      </c>
      <c r="BO186" s="19">
        <v>106.5</v>
      </c>
      <c r="BP186" s="19">
        <v>109.2</v>
      </c>
      <c r="BQ186" s="19">
        <v>110.8</v>
      </c>
      <c r="BR186" s="19">
        <v>112</v>
      </c>
      <c r="BS186" s="19">
        <v>114.4</v>
      </c>
      <c r="BT186" s="19">
        <v>115.6</v>
      </c>
      <c r="BU186" s="19">
        <v>114.1</v>
      </c>
      <c r="BV186" s="19">
        <v>114</v>
      </c>
      <c r="BW186" s="19">
        <v>120.6</v>
      </c>
      <c r="BX186" s="19">
        <v>122.1</v>
      </c>
      <c r="BY186" s="19">
        <v>125.4</v>
      </c>
      <c r="BZ186" s="19">
        <v>126.5</v>
      </c>
      <c r="CA186" s="19">
        <v>127.6</v>
      </c>
      <c r="CB186" s="19">
        <v>127.3</v>
      </c>
      <c r="CC186" s="19">
        <v>128.1</v>
      </c>
      <c r="CD186" s="19">
        <v>126.5</v>
      </c>
      <c r="CE186" s="19">
        <v>125.4</v>
      </c>
      <c r="CF186" s="19">
        <v>119.9</v>
      </c>
      <c r="CG186" s="19">
        <v>118.1</v>
      </c>
      <c r="CH186" s="19">
        <v>117</v>
      </c>
      <c r="CI186" s="19">
        <v>113.9</v>
      </c>
      <c r="CJ186" s="19">
        <v>113.4</v>
      </c>
      <c r="CK186" s="19">
        <v>112.3</v>
      </c>
      <c r="CL186" s="19">
        <v>112.3</v>
      </c>
      <c r="CM186" s="19">
        <v>114.3</v>
      </c>
      <c r="CN186" s="19">
        <v>118.6</v>
      </c>
      <c r="CO186" s="19">
        <v>120.9</v>
      </c>
      <c r="CP186" s="19">
        <v>121.9</v>
      </c>
      <c r="CQ186" s="19">
        <v>123.5</v>
      </c>
      <c r="CR186" s="19">
        <v>130.69999999999999</v>
      </c>
      <c r="CS186" s="19">
        <v>133.1</v>
      </c>
      <c r="CT186" s="19">
        <v>127.5</v>
      </c>
      <c r="CU186" s="19">
        <v>122.4</v>
      </c>
      <c r="CV186" s="19">
        <v>125.6</v>
      </c>
      <c r="CW186" s="19">
        <v>124.9</v>
      </c>
      <c r="CX186" s="19">
        <v>128.69999999999999</v>
      </c>
      <c r="CY186" s="19">
        <v>131.69999999999999</v>
      </c>
      <c r="CZ186" s="19">
        <v>136.1</v>
      </c>
      <c r="DA186" s="19">
        <v>143.5</v>
      </c>
      <c r="DB186" s="19">
        <v>144.4</v>
      </c>
      <c r="DC186" s="19">
        <v>152.19999999999999</v>
      </c>
      <c r="DD186" s="19">
        <v>158.5</v>
      </c>
      <c r="DE186" s="19">
        <v>160.5</v>
      </c>
      <c r="DF186" s="19">
        <v>159.30000000000001</v>
      </c>
      <c r="DG186" s="19">
        <v>170.2</v>
      </c>
      <c r="DH186" s="19">
        <v>180.4</v>
      </c>
      <c r="DI186" s="19">
        <v>192.5</v>
      </c>
      <c r="DJ186" s="19">
        <v>195.2</v>
      </c>
      <c r="DK186" s="19">
        <v>197.4</v>
      </c>
      <c r="DL186" s="19">
        <v>206.3</v>
      </c>
      <c r="DM186" s="19">
        <v>206.2</v>
      </c>
      <c r="DN186" s="19">
        <v>206.2</v>
      </c>
      <c r="DO186" s="19">
        <v>195</v>
      </c>
      <c r="DP186" s="19">
        <v>186.7</v>
      </c>
      <c r="DQ186" s="19">
        <v>185.9</v>
      </c>
      <c r="DR186" s="19">
        <v>195.8</v>
      </c>
      <c r="DS186" s="19">
        <v>214.1</v>
      </c>
      <c r="DT186" s="19">
        <v>223.4</v>
      </c>
      <c r="DU186" s="19">
        <v>225.3</v>
      </c>
      <c r="DV186" s="19">
        <v>220.3</v>
      </c>
      <c r="DW186" s="19">
        <v>206.1</v>
      </c>
    </row>
    <row r="187" spans="1:127">
      <c r="A187" s="17" t="s">
        <v>967</v>
      </c>
      <c r="B187" s="17" t="s">
        <v>968</v>
      </c>
      <c r="C187" s="18">
        <v>1.0150699999999999</v>
      </c>
      <c r="D187" s="19">
        <v>112.5</v>
      </c>
      <c r="E187" s="19">
        <v>113.3</v>
      </c>
      <c r="F187" s="19">
        <v>112.4</v>
      </c>
      <c r="G187" s="19">
        <v>112.5</v>
      </c>
      <c r="H187" s="19">
        <v>111.9</v>
      </c>
      <c r="I187" s="19">
        <v>108.9</v>
      </c>
      <c r="J187" s="19">
        <v>100</v>
      </c>
      <c r="K187" s="19">
        <v>96</v>
      </c>
      <c r="L187" s="19">
        <v>92.1</v>
      </c>
      <c r="M187" s="19">
        <v>93</v>
      </c>
      <c r="N187" s="19">
        <v>93.4</v>
      </c>
      <c r="O187" s="19">
        <v>94.2</v>
      </c>
      <c r="P187" s="19">
        <v>94.9</v>
      </c>
      <c r="Q187" s="19">
        <v>95.3</v>
      </c>
      <c r="R187" s="19">
        <v>97.2</v>
      </c>
      <c r="S187" s="19">
        <v>99.6</v>
      </c>
      <c r="T187" s="19">
        <v>102.8</v>
      </c>
      <c r="U187" s="19">
        <v>104.7</v>
      </c>
      <c r="V187" s="19">
        <v>105.8</v>
      </c>
      <c r="W187" s="19">
        <v>107.5</v>
      </c>
      <c r="X187" s="19">
        <v>109.4</v>
      </c>
      <c r="Y187" s="19">
        <v>107.7</v>
      </c>
      <c r="Z187" s="19">
        <v>108.2</v>
      </c>
      <c r="AA187" s="19">
        <v>111.8</v>
      </c>
      <c r="AB187" s="19">
        <v>110.9</v>
      </c>
      <c r="AC187" s="19">
        <v>109.4</v>
      </c>
      <c r="AD187" s="19">
        <v>105.8</v>
      </c>
      <c r="AE187" s="19">
        <v>106.1</v>
      </c>
      <c r="AF187" s="19">
        <v>103.2</v>
      </c>
      <c r="AG187" s="19">
        <v>99</v>
      </c>
      <c r="AH187" s="19">
        <v>97.9</v>
      </c>
      <c r="AI187" s="19">
        <v>95.6</v>
      </c>
      <c r="AJ187" s="19">
        <v>94.9</v>
      </c>
      <c r="AK187" s="19">
        <v>94.9</v>
      </c>
      <c r="AL187" s="19">
        <v>95</v>
      </c>
      <c r="AM187" s="19">
        <v>96.3</v>
      </c>
      <c r="AN187" s="19">
        <v>95.3</v>
      </c>
      <c r="AO187" s="19">
        <v>95.1</v>
      </c>
      <c r="AP187" s="19">
        <v>95.2</v>
      </c>
      <c r="AQ187" s="19">
        <v>95</v>
      </c>
      <c r="AR187" s="19">
        <v>92.2</v>
      </c>
      <c r="AS187" s="19">
        <v>89.8</v>
      </c>
      <c r="AT187" s="19">
        <v>90.1</v>
      </c>
      <c r="AU187" s="19">
        <v>90</v>
      </c>
      <c r="AV187" s="19">
        <v>89.7</v>
      </c>
      <c r="AW187" s="19">
        <v>89.2</v>
      </c>
      <c r="AX187" s="19">
        <v>91.8</v>
      </c>
      <c r="AY187" s="19">
        <v>95.5</v>
      </c>
      <c r="AZ187" s="19">
        <v>99.3</v>
      </c>
      <c r="BA187" s="19">
        <v>101.4</v>
      </c>
      <c r="BB187" s="19">
        <v>101.1</v>
      </c>
      <c r="BC187" s="19">
        <v>99.5</v>
      </c>
      <c r="BD187" s="19">
        <v>102.8</v>
      </c>
      <c r="BE187" s="19">
        <v>105.5</v>
      </c>
      <c r="BF187" s="19">
        <v>103.4</v>
      </c>
      <c r="BG187" s="19">
        <v>103</v>
      </c>
      <c r="BH187" s="19">
        <v>106.4</v>
      </c>
      <c r="BI187" s="19">
        <v>108.7</v>
      </c>
      <c r="BJ187" s="19">
        <v>108.3</v>
      </c>
      <c r="BK187" s="19">
        <v>106.8</v>
      </c>
      <c r="BL187" s="19">
        <v>105.9</v>
      </c>
      <c r="BM187" s="19">
        <v>104.4</v>
      </c>
      <c r="BN187" s="19">
        <v>104.5</v>
      </c>
      <c r="BO187" s="19">
        <v>104.4</v>
      </c>
      <c r="BP187" s="19">
        <v>103.6</v>
      </c>
      <c r="BQ187" s="19">
        <v>106.2</v>
      </c>
      <c r="BR187" s="19">
        <v>107.5</v>
      </c>
      <c r="BS187" s="19">
        <v>109.8</v>
      </c>
      <c r="BT187" s="19">
        <v>110.8</v>
      </c>
      <c r="BU187" s="19">
        <v>111.6</v>
      </c>
      <c r="BV187" s="19">
        <v>113.5</v>
      </c>
      <c r="BW187" s="19">
        <v>118.1</v>
      </c>
      <c r="BX187" s="19">
        <v>122</v>
      </c>
      <c r="BY187" s="19">
        <v>123.3</v>
      </c>
      <c r="BZ187" s="19">
        <v>124.3</v>
      </c>
      <c r="CA187" s="19">
        <v>121.6</v>
      </c>
      <c r="CB187" s="19">
        <v>118</v>
      </c>
      <c r="CC187" s="19">
        <v>118.7</v>
      </c>
      <c r="CD187" s="19">
        <v>118.2</v>
      </c>
      <c r="CE187" s="19">
        <v>113</v>
      </c>
      <c r="CF187" s="19">
        <v>109.2</v>
      </c>
      <c r="CG187" s="19">
        <v>111</v>
      </c>
      <c r="CH187" s="19">
        <v>112.9</v>
      </c>
      <c r="CI187" s="19">
        <v>110.3</v>
      </c>
      <c r="CJ187" s="19">
        <v>109.9</v>
      </c>
      <c r="CK187" s="19">
        <v>107.9</v>
      </c>
      <c r="CL187" s="19">
        <v>106.5</v>
      </c>
      <c r="CM187" s="19">
        <v>105</v>
      </c>
      <c r="CN187" s="19">
        <v>106.9</v>
      </c>
      <c r="CO187" s="19">
        <v>110.2</v>
      </c>
      <c r="CP187" s="19">
        <v>111.7</v>
      </c>
      <c r="CQ187" s="19">
        <v>115.8</v>
      </c>
      <c r="CR187" s="19">
        <v>127.3</v>
      </c>
      <c r="CS187" s="19">
        <v>138.1</v>
      </c>
      <c r="CT187" s="19">
        <v>135.69999999999999</v>
      </c>
      <c r="CU187" s="19">
        <v>132.80000000000001</v>
      </c>
      <c r="CV187" s="19">
        <v>128.30000000000001</v>
      </c>
      <c r="CW187" s="19">
        <v>125.5</v>
      </c>
      <c r="CX187" s="19">
        <v>129.80000000000001</v>
      </c>
      <c r="CY187" s="19">
        <v>131.80000000000001</v>
      </c>
      <c r="CZ187" s="19">
        <v>136.6</v>
      </c>
      <c r="DA187" s="19">
        <v>138.9</v>
      </c>
      <c r="DB187" s="19">
        <v>143</v>
      </c>
      <c r="DC187" s="19">
        <v>151.19999999999999</v>
      </c>
      <c r="DD187" s="19">
        <v>161.19999999999999</v>
      </c>
      <c r="DE187" s="19">
        <v>166.7</v>
      </c>
      <c r="DF187" s="19">
        <v>173.8</v>
      </c>
      <c r="DG187" s="19">
        <v>184.3</v>
      </c>
      <c r="DH187" s="19">
        <v>195.3</v>
      </c>
      <c r="DI187" s="19">
        <v>204.8</v>
      </c>
      <c r="DJ187" s="19">
        <v>194.3</v>
      </c>
      <c r="DK187" s="19">
        <v>195.4</v>
      </c>
      <c r="DL187" s="19">
        <v>197</v>
      </c>
      <c r="DM187" s="19">
        <v>193.8</v>
      </c>
      <c r="DN187" s="19">
        <v>192.9</v>
      </c>
      <c r="DO187" s="19">
        <v>191.9</v>
      </c>
      <c r="DP187" s="19">
        <v>188.8</v>
      </c>
      <c r="DQ187" s="19">
        <v>189.6</v>
      </c>
      <c r="DR187" s="19">
        <v>201.8</v>
      </c>
      <c r="DS187" s="19">
        <v>217.1</v>
      </c>
      <c r="DT187" s="19">
        <v>227.4</v>
      </c>
      <c r="DU187" s="19">
        <v>233.2</v>
      </c>
      <c r="DV187" s="19">
        <v>222.6</v>
      </c>
      <c r="DW187" s="19">
        <v>203.4</v>
      </c>
    </row>
    <row r="188" spans="1:127">
      <c r="A188" s="17" t="s">
        <v>969</v>
      </c>
      <c r="B188" s="17" t="s">
        <v>970</v>
      </c>
      <c r="C188" s="18">
        <v>1.1599999999999999E-2</v>
      </c>
      <c r="D188" s="19">
        <v>118.2</v>
      </c>
      <c r="E188" s="19">
        <v>113.1</v>
      </c>
      <c r="F188" s="19">
        <v>113.8</v>
      </c>
      <c r="G188" s="19">
        <v>118.9</v>
      </c>
      <c r="H188" s="19">
        <v>120.8</v>
      </c>
      <c r="I188" s="19">
        <v>119.2</v>
      </c>
      <c r="J188" s="19">
        <v>113</v>
      </c>
      <c r="K188" s="19">
        <v>114.4</v>
      </c>
      <c r="L188" s="19">
        <v>114</v>
      </c>
      <c r="M188" s="19">
        <v>111.8</v>
      </c>
      <c r="N188" s="19">
        <v>111.9</v>
      </c>
      <c r="O188" s="19">
        <v>107.6</v>
      </c>
      <c r="P188" s="19">
        <v>106.4</v>
      </c>
      <c r="Q188" s="19">
        <v>106.3</v>
      </c>
      <c r="R188" s="19">
        <v>108.2</v>
      </c>
      <c r="S188" s="19">
        <v>107.5</v>
      </c>
      <c r="T188" s="19">
        <v>108.3</v>
      </c>
      <c r="U188" s="19">
        <v>108</v>
      </c>
      <c r="V188" s="19">
        <v>108.2</v>
      </c>
      <c r="W188" s="19">
        <v>110.4</v>
      </c>
      <c r="X188" s="19">
        <v>110.4</v>
      </c>
      <c r="Y188" s="19">
        <v>108.3</v>
      </c>
      <c r="Z188" s="19">
        <v>106.7</v>
      </c>
      <c r="AA188" s="19">
        <v>107.1</v>
      </c>
      <c r="AB188" s="19">
        <v>106.2</v>
      </c>
      <c r="AC188" s="19">
        <v>105.9</v>
      </c>
      <c r="AD188" s="19">
        <v>105.9</v>
      </c>
      <c r="AE188" s="19">
        <v>107.2</v>
      </c>
      <c r="AF188" s="19">
        <v>106.8</v>
      </c>
      <c r="AG188" s="19">
        <v>106.9</v>
      </c>
      <c r="AH188" s="19">
        <v>104.5</v>
      </c>
      <c r="AI188" s="19">
        <v>106.8</v>
      </c>
      <c r="AJ188" s="19">
        <v>112.5</v>
      </c>
      <c r="AK188" s="19">
        <v>111</v>
      </c>
      <c r="AL188" s="19">
        <v>106.8</v>
      </c>
      <c r="AM188" s="19">
        <v>105.6</v>
      </c>
      <c r="AN188" s="19">
        <v>107.6</v>
      </c>
      <c r="AO188" s="19">
        <v>115.5</v>
      </c>
      <c r="AP188" s="19">
        <v>118.2</v>
      </c>
      <c r="AQ188" s="19">
        <v>118.9</v>
      </c>
      <c r="AR188" s="19">
        <v>120.5</v>
      </c>
      <c r="AS188" s="19">
        <v>122.3</v>
      </c>
      <c r="AT188" s="19">
        <v>126.8</v>
      </c>
      <c r="AU188" s="19">
        <v>126.7</v>
      </c>
      <c r="AV188" s="19">
        <v>124.4</v>
      </c>
      <c r="AW188" s="19">
        <v>122.8</v>
      </c>
      <c r="AX188" s="19">
        <v>117.7</v>
      </c>
      <c r="AY188" s="19">
        <v>115.8</v>
      </c>
      <c r="AZ188" s="19">
        <v>118.4</v>
      </c>
      <c r="BA188" s="19">
        <v>118.7</v>
      </c>
      <c r="BB188" s="19">
        <v>120.1</v>
      </c>
      <c r="BC188" s="19">
        <v>121.7</v>
      </c>
      <c r="BD188" s="19">
        <v>123.9</v>
      </c>
      <c r="BE188" s="19">
        <v>124.3</v>
      </c>
      <c r="BF188" s="19">
        <v>122.9</v>
      </c>
      <c r="BG188" s="19">
        <v>119.8</v>
      </c>
      <c r="BH188" s="19">
        <v>117.4</v>
      </c>
      <c r="BI188" s="19">
        <v>115.8</v>
      </c>
      <c r="BJ188" s="19">
        <v>112.4</v>
      </c>
      <c r="BK188" s="19">
        <v>112.4</v>
      </c>
      <c r="BL188" s="19">
        <v>109.7</v>
      </c>
      <c r="BM188" s="19">
        <v>111.4</v>
      </c>
      <c r="BN188" s="19">
        <v>110.8</v>
      </c>
      <c r="BO188" s="19">
        <v>111.3</v>
      </c>
      <c r="BP188" s="19">
        <v>112.2</v>
      </c>
      <c r="BQ188" s="19">
        <v>112</v>
      </c>
      <c r="BR188" s="19">
        <v>111.3</v>
      </c>
      <c r="BS188" s="19">
        <v>111.6</v>
      </c>
      <c r="BT188" s="19">
        <v>111.7</v>
      </c>
      <c r="BU188" s="19">
        <v>112.1</v>
      </c>
      <c r="BV188" s="19">
        <v>110.9</v>
      </c>
      <c r="BW188" s="19">
        <v>109.8</v>
      </c>
      <c r="BX188" s="19">
        <v>109.8</v>
      </c>
      <c r="BY188" s="19">
        <v>110.5</v>
      </c>
      <c r="BZ188" s="19">
        <v>111.6</v>
      </c>
      <c r="CA188" s="19">
        <v>112.1</v>
      </c>
      <c r="CB188" s="19">
        <v>112.5</v>
      </c>
      <c r="CC188" s="19">
        <v>112.1</v>
      </c>
      <c r="CD188" s="19">
        <v>112.3</v>
      </c>
      <c r="CE188" s="19">
        <v>112.4</v>
      </c>
      <c r="CF188" s="19">
        <v>112.3</v>
      </c>
      <c r="CG188" s="19">
        <v>112.6</v>
      </c>
      <c r="CH188" s="19">
        <v>112.7</v>
      </c>
      <c r="CI188" s="19">
        <v>114.4</v>
      </c>
      <c r="CJ188" s="19">
        <v>111.7</v>
      </c>
      <c r="CK188" s="19">
        <v>111.7</v>
      </c>
      <c r="CL188" s="19">
        <v>111</v>
      </c>
      <c r="CM188" s="19">
        <v>115</v>
      </c>
      <c r="CN188" s="19">
        <v>115.6</v>
      </c>
      <c r="CO188" s="19">
        <v>115.1</v>
      </c>
      <c r="CP188" s="19">
        <v>117.2</v>
      </c>
      <c r="CQ188" s="19">
        <v>118</v>
      </c>
      <c r="CR188" s="19">
        <v>125.9</v>
      </c>
      <c r="CS188" s="19">
        <v>124.2</v>
      </c>
      <c r="CT188" s="19">
        <v>121.3</v>
      </c>
      <c r="CU188" s="19">
        <v>120.8</v>
      </c>
      <c r="CV188" s="19">
        <v>120.4</v>
      </c>
      <c r="CW188" s="19">
        <v>124.7</v>
      </c>
      <c r="CX188" s="19">
        <v>128.30000000000001</v>
      </c>
      <c r="CY188" s="19">
        <v>131.1</v>
      </c>
      <c r="CZ188" s="19">
        <v>133.9</v>
      </c>
      <c r="DA188" s="19">
        <v>135.1</v>
      </c>
      <c r="DB188" s="19">
        <v>139.4</v>
      </c>
      <c r="DC188" s="19">
        <v>143.1</v>
      </c>
      <c r="DD188" s="19">
        <v>143.19999999999999</v>
      </c>
      <c r="DE188" s="19">
        <v>142.4</v>
      </c>
      <c r="DF188" s="19">
        <v>140.80000000000001</v>
      </c>
      <c r="DG188" s="19">
        <v>142</v>
      </c>
      <c r="DH188" s="19">
        <v>151.4</v>
      </c>
      <c r="DI188" s="19">
        <v>157.30000000000001</v>
      </c>
      <c r="DJ188" s="19">
        <v>174.9</v>
      </c>
      <c r="DK188" s="19">
        <v>177.4</v>
      </c>
      <c r="DL188" s="19">
        <v>189</v>
      </c>
      <c r="DM188" s="19">
        <v>192.3</v>
      </c>
      <c r="DN188" s="19">
        <v>192.7</v>
      </c>
      <c r="DO188" s="19">
        <v>189.7</v>
      </c>
      <c r="DP188" s="19">
        <v>185</v>
      </c>
      <c r="DQ188" s="19">
        <v>185.8</v>
      </c>
      <c r="DR188" s="19">
        <v>191.6</v>
      </c>
      <c r="DS188" s="19">
        <v>186.9</v>
      </c>
      <c r="DT188" s="19">
        <v>188.4</v>
      </c>
      <c r="DU188" s="19">
        <v>183.1</v>
      </c>
      <c r="DV188" s="19">
        <v>176.3</v>
      </c>
      <c r="DW188" s="19">
        <v>167.1</v>
      </c>
    </row>
    <row r="189" spans="1:127">
      <c r="A189" s="17" t="s">
        <v>971</v>
      </c>
      <c r="B189" s="17" t="s">
        <v>972</v>
      </c>
      <c r="C189" s="18">
        <v>2.7689999999999999E-2</v>
      </c>
      <c r="D189" s="19">
        <v>100</v>
      </c>
      <c r="E189" s="19">
        <v>96.9</v>
      </c>
      <c r="F189" s="19">
        <v>92.1</v>
      </c>
      <c r="G189" s="19">
        <v>93.2</v>
      </c>
      <c r="H189" s="19">
        <v>89.9</v>
      </c>
      <c r="I189" s="19">
        <v>88.4</v>
      </c>
      <c r="J189" s="19">
        <v>87</v>
      </c>
      <c r="K189" s="19">
        <v>87.8</v>
      </c>
      <c r="L189" s="19">
        <v>89</v>
      </c>
      <c r="M189" s="19">
        <v>91.7</v>
      </c>
      <c r="N189" s="19">
        <v>92.5</v>
      </c>
      <c r="O189" s="19">
        <v>91.1</v>
      </c>
      <c r="P189" s="19">
        <v>90.6</v>
      </c>
      <c r="Q189" s="19">
        <v>89</v>
      </c>
      <c r="R189" s="19">
        <v>89.7</v>
      </c>
      <c r="S189" s="19">
        <v>91.8</v>
      </c>
      <c r="T189" s="19">
        <v>98.5</v>
      </c>
      <c r="U189" s="19">
        <v>106</v>
      </c>
      <c r="V189" s="19">
        <v>111.6</v>
      </c>
      <c r="W189" s="19">
        <v>115.4</v>
      </c>
      <c r="X189" s="19">
        <v>116.4</v>
      </c>
      <c r="Y189" s="19">
        <v>122.8</v>
      </c>
      <c r="Z189" s="19">
        <v>128.6</v>
      </c>
      <c r="AA189" s="19">
        <v>132.4</v>
      </c>
      <c r="AB189" s="19">
        <v>145</v>
      </c>
      <c r="AC189" s="19">
        <v>143</v>
      </c>
      <c r="AD189" s="19">
        <v>150.4</v>
      </c>
      <c r="AE189" s="19">
        <v>155.1</v>
      </c>
      <c r="AF189" s="19">
        <v>159.80000000000001</v>
      </c>
      <c r="AG189" s="19">
        <v>163.19999999999999</v>
      </c>
      <c r="AH189" s="19">
        <v>162.80000000000001</v>
      </c>
      <c r="AI189" s="19">
        <v>161.69999999999999</v>
      </c>
      <c r="AJ189" s="19">
        <v>156.4</v>
      </c>
      <c r="AK189" s="19">
        <v>157</v>
      </c>
      <c r="AL189" s="19">
        <v>155.69999999999999</v>
      </c>
      <c r="AM189" s="19">
        <v>152.80000000000001</v>
      </c>
      <c r="AN189" s="19">
        <v>150</v>
      </c>
      <c r="AO189" s="19">
        <v>155.4</v>
      </c>
      <c r="AP189" s="19">
        <v>148.5</v>
      </c>
      <c r="AQ189" s="19">
        <v>144.6</v>
      </c>
      <c r="AR189" s="19">
        <v>143.9</v>
      </c>
      <c r="AS189" s="19">
        <v>144</v>
      </c>
      <c r="AT189" s="19">
        <v>138</v>
      </c>
      <c r="AU189" s="19">
        <v>140.1</v>
      </c>
      <c r="AV189" s="19">
        <v>139.9</v>
      </c>
      <c r="AW189" s="19">
        <v>133.69999999999999</v>
      </c>
      <c r="AX189" s="19">
        <v>133.1</v>
      </c>
      <c r="AY189" s="19">
        <v>124.1</v>
      </c>
      <c r="AZ189" s="19">
        <v>123.1</v>
      </c>
      <c r="BA189" s="19">
        <v>126.9</v>
      </c>
      <c r="BB189" s="19">
        <v>124.6</v>
      </c>
      <c r="BC189" s="19">
        <v>116</v>
      </c>
      <c r="BD189" s="19">
        <v>120.7</v>
      </c>
      <c r="BE189" s="19">
        <v>126.5</v>
      </c>
      <c r="BF189" s="19">
        <v>126.8</v>
      </c>
      <c r="BG189" s="19">
        <v>128.19999999999999</v>
      </c>
      <c r="BH189" s="19">
        <v>134.9</v>
      </c>
      <c r="BI189" s="19">
        <v>139.19999999999999</v>
      </c>
      <c r="BJ189" s="19">
        <v>142.9</v>
      </c>
      <c r="BK189" s="19">
        <v>143.4</v>
      </c>
      <c r="BL189" s="19">
        <v>142.6</v>
      </c>
      <c r="BM189" s="19">
        <v>142.6</v>
      </c>
      <c r="BN189" s="19">
        <v>143.9</v>
      </c>
      <c r="BO189" s="19">
        <v>153.1</v>
      </c>
      <c r="BP189" s="19">
        <v>156.4</v>
      </c>
      <c r="BQ189" s="19">
        <v>163</v>
      </c>
      <c r="BR189" s="19">
        <v>163.4</v>
      </c>
      <c r="BS189" s="19">
        <v>171.3</v>
      </c>
      <c r="BT189" s="19">
        <v>182.6</v>
      </c>
      <c r="BU189" s="19">
        <v>178.5</v>
      </c>
      <c r="BV189" s="19">
        <v>176.3</v>
      </c>
      <c r="BW189" s="19">
        <v>175.4</v>
      </c>
      <c r="BX189" s="19">
        <v>180</v>
      </c>
      <c r="BY189" s="19">
        <v>184.5</v>
      </c>
      <c r="BZ189" s="19">
        <v>182.8</v>
      </c>
      <c r="CA189" s="19">
        <v>180.6</v>
      </c>
      <c r="CB189" s="19">
        <v>180.9</v>
      </c>
      <c r="CC189" s="19">
        <v>179.5</v>
      </c>
      <c r="CD189" s="19">
        <v>180.9</v>
      </c>
      <c r="CE189" s="19">
        <v>177.5</v>
      </c>
      <c r="CF189" s="19">
        <v>180.4</v>
      </c>
      <c r="CG189" s="19">
        <v>185</v>
      </c>
      <c r="CH189" s="19">
        <v>185.1</v>
      </c>
      <c r="CI189" s="19">
        <v>177.6</v>
      </c>
      <c r="CJ189" s="19">
        <v>172.1</v>
      </c>
      <c r="CK189" s="19">
        <v>167.3</v>
      </c>
      <c r="CL189" s="19">
        <v>164.4</v>
      </c>
      <c r="CM189" s="19">
        <v>163</v>
      </c>
      <c r="CN189" s="19">
        <v>164</v>
      </c>
      <c r="CO189" s="19">
        <v>166.3</v>
      </c>
      <c r="CP189" s="19">
        <v>168.4</v>
      </c>
      <c r="CQ189" s="19">
        <v>166.8</v>
      </c>
      <c r="CR189" s="19">
        <v>169</v>
      </c>
      <c r="CS189" s="19">
        <v>170.4</v>
      </c>
      <c r="CT189" s="19">
        <v>166.6</v>
      </c>
      <c r="CU189" s="19">
        <v>166.6</v>
      </c>
      <c r="CV189" s="19">
        <v>167.7</v>
      </c>
      <c r="CW189" s="19">
        <v>167.3</v>
      </c>
      <c r="CX189" s="19">
        <v>168</v>
      </c>
      <c r="CY189" s="19">
        <v>167.8</v>
      </c>
      <c r="CZ189" s="19">
        <v>173.8</v>
      </c>
      <c r="DA189" s="19">
        <v>176.3</v>
      </c>
      <c r="DB189" s="19">
        <v>180.3</v>
      </c>
      <c r="DC189" s="19">
        <v>186.8</v>
      </c>
      <c r="DD189" s="19">
        <v>189.4</v>
      </c>
      <c r="DE189" s="19">
        <v>191.4</v>
      </c>
      <c r="DF189" s="19">
        <v>194.5</v>
      </c>
      <c r="DG189" s="19">
        <v>199.8</v>
      </c>
      <c r="DH189" s="19">
        <v>199.8</v>
      </c>
      <c r="DI189" s="19">
        <v>199.6</v>
      </c>
      <c r="DJ189" s="19">
        <v>201.3</v>
      </c>
      <c r="DK189" s="19">
        <v>200.1</v>
      </c>
      <c r="DL189" s="19">
        <v>193</v>
      </c>
      <c r="DM189" s="19">
        <v>188</v>
      </c>
      <c r="DN189" s="19">
        <v>187.1</v>
      </c>
      <c r="DO189" s="19">
        <v>190.3</v>
      </c>
      <c r="DP189" s="19">
        <v>188.7</v>
      </c>
      <c r="DQ189" s="19">
        <v>188.5</v>
      </c>
      <c r="DR189" s="19">
        <v>189.8</v>
      </c>
      <c r="DS189" s="19">
        <v>187.6</v>
      </c>
      <c r="DT189" s="19">
        <v>186.7</v>
      </c>
      <c r="DU189" s="19">
        <v>184.8</v>
      </c>
      <c r="DV189" s="19">
        <v>174.6</v>
      </c>
      <c r="DW189" s="19">
        <v>173</v>
      </c>
    </row>
    <row r="190" spans="1:127">
      <c r="A190" s="17" t="s">
        <v>973</v>
      </c>
      <c r="B190" s="17" t="s">
        <v>974</v>
      </c>
      <c r="C190" s="18">
        <v>7.0809999999999998E-2</v>
      </c>
      <c r="D190" s="19">
        <v>107.5</v>
      </c>
      <c r="E190" s="19">
        <v>106</v>
      </c>
      <c r="F190" s="19">
        <v>106.3</v>
      </c>
      <c r="G190" s="19">
        <v>110.1</v>
      </c>
      <c r="H190" s="19">
        <v>113.3</v>
      </c>
      <c r="I190" s="19">
        <v>113.2</v>
      </c>
      <c r="J190" s="19">
        <v>109.1</v>
      </c>
      <c r="K190" s="19">
        <v>109.9</v>
      </c>
      <c r="L190" s="19">
        <v>104.8</v>
      </c>
      <c r="M190" s="19">
        <v>101.8</v>
      </c>
      <c r="N190" s="19">
        <v>99.7</v>
      </c>
      <c r="O190" s="19">
        <v>99.6</v>
      </c>
      <c r="P190" s="19">
        <v>99.9</v>
      </c>
      <c r="Q190" s="19">
        <v>101.4</v>
      </c>
      <c r="R190" s="19">
        <v>102.6</v>
      </c>
      <c r="S190" s="19">
        <v>102.9</v>
      </c>
      <c r="T190" s="19">
        <v>103.1</v>
      </c>
      <c r="U190" s="19">
        <v>104</v>
      </c>
      <c r="V190" s="19">
        <v>106.1</v>
      </c>
      <c r="W190" s="19">
        <v>105.7</v>
      </c>
      <c r="X190" s="19">
        <v>102</v>
      </c>
      <c r="Y190" s="19">
        <v>99.5</v>
      </c>
      <c r="Z190" s="19">
        <v>100.3</v>
      </c>
      <c r="AA190" s="19">
        <v>103.9</v>
      </c>
      <c r="AB190" s="19">
        <v>104.8</v>
      </c>
      <c r="AC190" s="19">
        <v>104.8</v>
      </c>
      <c r="AD190" s="19">
        <v>103.7</v>
      </c>
      <c r="AE190" s="19">
        <v>104.9</v>
      </c>
      <c r="AF190" s="19">
        <v>104.6</v>
      </c>
      <c r="AG190" s="19">
        <v>102</v>
      </c>
      <c r="AH190" s="19">
        <v>100.4</v>
      </c>
      <c r="AI190" s="19">
        <v>95.8</v>
      </c>
      <c r="AJ190" s="19">
        <v>91.2</v>
      </c>
      <c r="AK190" s="19">
        <v>93.4</v>
      </c>
      <c r="AL190" s="19">
        <v>93.3</v>
      </c>
      <c r="AM190" s="19">
        <v>92.7</v>
      </c>
      <c r="AN190" s="19">
        <v>94.3</v>
      </c>
      <c r="AO190" s="19">
        <v>97.8</v>
      </c>
      <c r="AP190" s="19">
        <v>98.7</v>
      </c>
      <c r="AQ190" s="19">
        <v>98.5</v>
      </c>
      <c r="AR190" s="19">
        <v>98.9</v>
      </c>
      <c r="AS190" s="19">
        <v>99</v>
      </c>
      <c r="AT190" s="19">
        <v>100.2</v>
      </c>
      <c r="AU190" s="19">
        <v>96.9</v>
      </c>
      <c r="AV190" s="19">
        <v>97.4</v>
      </c>
      <c r="AW190" s="19">
        <v>97.1</v>
      </c>
      <c r="AX190" s="19">
        <v>97.4</v>
      </c>
      <c r="AY190" s="19">
        <v>98.6</v>
      </c>
      <c r="AZ190" s="19">
        <v>94.9</v>
      </c>
      <c r="BA190" s="19">
        <v>96.1</v>
      </c>
      <c r="BB190" s="19">
        <v>97.4</v>
      </c>
      <c r="BC190" s="19">
        <v>100.1</v>
      </c>
      <c r="BD190" s="19">
        <v>102.2</v>
      </c>
      <c r="BE190" s="19">
        <v>102.1</v>
      </c>
      <c r="BF190" s="19">
        <v>103.6</v>
      </c>
      <c r="BG190" s="19">
        <v>101.8</v>
      </c>
      <c r="BH190" s="19">
        <v>103.6</v>
      </c>
      <c r="BI190" s="19">
        <v>102.9</v>
      </c>
      <c r="BJ190" s="19">
        <v>104.1</v>
      </c>
      <c r="BK190" s="19">
        <v>100.4</v>
      </c>
      <c r="BL190" s="19">
        <v>98.3</v>
      </c>
      <c r="BM190" s="19">
        <v>96.7</v>
      </c>
      <c r="BN190" s="19">
        <v>97.9</v>
      </c>
      <c r="BO190" s="19">
        <v>100.1</v>
      </c>
      <c r="BP190" s="19">
        <v>102.1</v>
      </c>
      <c r="BQ190" s="19">
        <v>101.5</v>
      </c>
      <c r="BR190" s="19">
        <v>100.5</v>
      </c>
      <c r="BS190" s="19">
        <v>100.7</v>
      </c>
      <c r="BT190" s="19">
        <v>102.9</v>
      </c>
      <c r="BU190" s="19">
        <v>103.7</v>
      </c>
      <c r="BV190" s="19">
        <v>105.3</v>
      </c>
      <c r="BW190" s="19">
        <v>109</v>
      </c>
      <c r="BX190" s="19">
        <v>110.4</v>
      </c>
      <c r="BY190" s="19">
        <v>110.2</v>
      </c>
      <c r="BZ190" s="19">
        <v>110.4</v>
      </c>
      <c r="CA190" s="19">
        <v>112</v>
      </c>
      <c r="CB190" s="19">
        <v>113.8</v>
      </c>
      <c r="CC190" s="19">
        <v>113.3</v>
      </c>
      <c r="CD190" s="19">
        <v>111.7</v>
      </c>
      <c r="CE190" s="19">
        <v>107.9</v>
      </c>
      <c r="CF190" s="19">
        <v>105.5</v>
      </c>
      <c r="CG190" s="19">
        <v>106.7</v>
      </c>
      <c r="CH190" s="19">
        <v>109.7</v>
      </c>
      <c r="CI190" s="19">
        <v>108.3</v>
      </c>
      <c r="CJ190" s="19">
        <v>108.6</v>
      </c>
      <c r="CK190" s="19">
        <v>109.1</v>
      </c>
      <c r="CL190" s="19">
        <v>110.1</v>
      </c>
      <c r="CM190" s="19">
        <v>111.8</v>
      </c>
      <c r="CN190" s="19">
        <v>112.9</v>
      </c>
      <c r="CO190" s="19">
        <v>111.9</v>
      </c>
      <c r="CP190" s="19">
        <v>112.4</v>
      </c>
      <c r="CQ190" s="19">
        <v>113.9</v>
      </c>
      <c r="CR190" s="19">
        <v>118.6</v>
      </c>
      <c r="CS190" s="19">
        <v>121.7</v>
      </c>
      <c r="CT190" s="19">
        <v>118.4</v>
      </c>
      <c r="CU190" s="19">
        <v>115.7</v>
      </c>
      <c r="CV190" s="19">
        <v>117.7</v>
      </c>
      <c r="CW190" s="19">
        <v>116.2</v>
      </c>
      <c r="CX190" s="19">
        <v>117.1</v>
      </c>
      <c r="CY190" s="19">
        <v>118.4</v>
      </c>
      <c r="CZ190" s="19">
        <v>122.2</v>
      </c>
      <c r="DA190" s="19">
        <v>125.4</v>
      </c>
      <c r="DB190" s="19">
        <v>131.1</v>
      </c>
      <c r="DC190" s="19">
        <v>136</v>
      </c>
      <c r="DD190" s="19">
        <v>142.80000000000001</v>
      </c>
      <c r="DE190" s="19">
        <v>146.4</v>
      </c>
      <c r="DF190" s="19">
        <v>150.4</v>
      </c>
      <c r="DG190" s="19">
        <v>159.5</v>
      </c>
      <c r="DH190" s="19">
        <v>170.6</v>
      </c>
      <c r="DI190" s="19">
        <v>174.6</v>
      </c>
      <c r="DJ190" s="19">
        <v>172.6</v>
      </c>
      <c r="DK190" s="19">
        <v>173.3</v>
      </c>
      <c r="DL190" s="19">
        <v>176.9</v>
      </c>
      <c r="DM190" s="19">
        <v>176.9</v>
      </c>
      <c r="DN190" s="19">
        <v>174.9</v>
      </c>
      <c r="DO190" s="19">
        <v>160.69999999999999</v>
      </c>
      <c r="DP190" s="19">
        <v>156</v>
      </c>
      <c r="DQ190" s="19">
        <v>158</v>
      </c>
      <c r="DR190" s="19">
        <v>173.9</v>
      </c>
      <c r="DS190" s="19">
        <v>187.4</v>
      </c>
      <c r="DT190" s="19">
        <v>192.6</v>
      </c>
      <c r="DU190" s="19">
        <v>195.4</v>
      </c>
      <c r="DV190" s="19">
        <v>192.4</v>
      </c>
      <c r="DW190" s="19">
        <v>188.3</v>
      </c>
    </row>
    <row r="191" spans="1:127">
      <c r="A191" s="17" t="s">
        <v>975</v>
      </c>
      <c r="B191" s="17" t="s">
        <v>976</v>
      </c>
      <c r="C191" s="18">
        <v>1.1654500000000001</v>
      </c>
      <c r="D191" s="19">
        <v>103.2</v>
      </c>
      <c r="E191" s="19">
        <v>102.7</v>
      </c>
      <c r="F191" s="19">
        <v>103.4</v>
      </c>
      <c r="G191" s="19">
        <v>104.5</v>
      </c>
      <c r="H191" s="19">
        <v>104.2</v>
      </c>
      <c r="I191" s="19">
        <v>104.5</v>
      </c>
      <c r="J191" s="19">
        <v>103.3</v>
      </c>
      <c r="K191" s="19">
        <v>103.1</v>
      </c>
      <c r="L191" s="19">
        <v>102.1</v>
      </c>
      <c r="M191" s="19">
        <v>102.4</v>
      </c>
      <c r="N191" s="19">
        <v>102.7</v>
      </c>
      <c r="O191" s="19">
        <v>103.4</v>
      </c>
      <c r="P191" s="19">
        <v>105.3</v>
      </c>
      <c r="Q191" s="19">
        <v>106.6</v>
      </c>
      <c r="R191" s="19">
        <v>107</v>
      </c>
      <c r="S191" s="19">
        <v>107.8</v>
      </c>
      <c r="T191" s="19">
        <v>109.3</v>
      </c>
      <c r="U191" s="19">
        <v>112.5</v>
      </c>
      <c r="V191" s="19">
        <v>114.3</v>
      </c>
      <c r="W191" s="19">
        <v>115.4</v>
      </c>
      <c r="X191" s="19">
        <v>116.1</v>
      </c>
      <c r="Y191" s="19">
        <v>118.7</v>
      </c>
      <c r="Z191" s="19">
        <v>119</v>
      </c>
      <c r="AA191" s="19">
        <v>120.7</v>
      </c>
      <c r="AB191" s="19">
        <v>122.3</v>
      </c>
      <c r="AC191" s="19">
        <v>123.6</v>
      </c>
      <c r="AD191" s="19">
        <v>124</v>
      </c>
      <c r="AE191" s="19">
        <v>124.6</v>
      </c>
      <c r="AF191" s="19">
        <v>125.2</v>
      </c>
      <c r="AG191" s="19">
        <v>125.1</v>
      </c>
      <c r="AH191" s="19">
        <v>124.5</v>
      </c>
      <c r="AI191" s="19">
        <v>124.6</v>
      </c>
      <c r="AJ191" s="19">
        <v>122.4</v>
      </c>
      <c r="AK191" s="19">
        <v>123.1</v>
      </c>
      <c r="AL191" s="19">
        <v>122.5</v>
      </c>
      <c r="AM191" s="19">
        <v>122.2</v>
      </c>
      <c r="AN191" s="19">
        <v>123.4</v>
      </c>
      <c r="AO191" s="19">
        <v>122.9</v>
      </c>
      <c r="AP191" s="19">
        <v>122.7</v>
      </c>
      <c r="AQ191" s="19">
        <v>124.1</v>
      </c>
      <c r="AR191" s="19">
        <v>123.1</v>
      </c>
      <c r="AS191" s="19">
        <v>124.2</v>
      </c>
      <c r="AT191" s="19">
        <v>124.1</v>
      </c>
      <c r="AU191" s="19">
        <v>123.3</v>
      </c>
      <c r="AV191" s="19">
        <v>124.4</v>
      </c>
      <c r="AW191" s="19">
        <v>123.3</v>
      </c>
      <c r="AX191" s="19">
        <v>123.6</v>
      </c>
      <c r="AY191" s="19">
        <v>124.2</v>
      </c>
      <c r="AZ191" s="19">
        <v>125.7</v>
      </c>
      <c r="BA191" s="19">
        <v>126.8</v>
      </c>
      <c r="BB191" s="19">
        <v>128.1</v>
      </c>
      <c r="BC191" s="19">
        <v>128.69999999999999</v>
      </c>
      <c r="BD191" s="19">
        <v>130.19999999999999</v>
      </c>
      <c r="BE191" s="19">
        <v>131.5</v>
      </c>
      <c r="BF191" s="19">
        <v>133.1</v>
      </c>
      <c r="BG191" s="19">
        <v>133.30000000000001</v>
      </c>
      <c r="BH191" s="19">
        <v>134.6</v>
      </c>
      <c r="BI191" s="19">
        <v>136.69999999999999</v>
      </c>
      <c r="BJ191" s="19">
        <v>138.6</v>
      </c>
      <c r="BK191" s="19">
        <v>140.4</v>
      </c>
      <c r="BL191" s="19">
        <v>141</v>
      </c>
      <c r="BM191" s="19">
        <v>141.80000000000001</v>
      </c>
      <c r="BN191" s="19">
        <v>143.30000000000001</v>
      </c>
      <c r="BO191" s="19">
        <v>142.4</v>
      </c>
      <c r="BP191" s="19">
        <v>143.4</v>
      </c>
      <c r="BQ191" s="19">
        <v>145.19999999999999</v>
      </c>
      <c r="BR191" s="19">
        <v>143.80000000000001</v>
      </c>
      <c r="BS191" s="19">
        <v>142</v>
      </c>
      <c r="BT191" s="19">
        <v>141.69999999999999</v>
      </c>
      <c r="BU191" s="19">
        <v>140.6</v>
      </c>
      <c r="BV191" s="19">
        <v>139.69999999999999</v>
      </c>
      <c r="BW191" s="19">
        <v>139.69999999999999</v>
      </c>
      <c r="BX191" s="19">
        <v>139</v>
      </c>
      <c r="BY191" s="19">
        <v>138.5</v>
      </c>
      <c r="BZ191" s="19">
        <v>138.30000000000001</v>
      </c>
      <c r="CA191" s="19">
        <v>137.5</v>
      </c>
      <c r="CB191" s="19">
        <v>136.1</v>
      </c>
      <c r="CC191" s="19">
        <v>136.69999999999999</v>
      </c>
      <c r="CD191" s="19">
        <v>136</v>
      </c>
      <c r="CE191" s="19">
        <v>134.9</v>
      </c>
      <c r="CF191" s="19">
        <v>133.30000000000001</v>
      </c>
      <c r="CG191" s="19">
        <v>134.6</v>
      </c>
      <c r="CH191" s="19">
        <v>134.4</v>
      </c>
      <c r="CI191" s="19">
        <v>134.5</v>
      </c>
      <c r="CJ191" s="19">
        <v>135.1</v>
      </c>
      <c r="CK191" s="19">
        <v>137</v>
      </c>
      <c r="CL191" s="19">
        <v>139.80000000000001</v>
      </c>
      <c r="CM191" s="19">
        <v>141.69999999999999</v>
      </c>
      <c r="CN191" s="19">
        <v>143.1</v>
      </c>
      <c r="CO191" s="19">
        <v>145.6</v>
      </c>
      <c r="CP191" s="19">
        <v>145.80000000000001</v>
      </c>
      <c r="CQ191" s="19">
        <v>147.6</v>
      </c>
      <c r="CR191" s="19">
        <v>149.5</v>
      </c>
      <c r="CS191" s="19">
        <v>151.4</v>
      </c>
      <c r="CT191" s="19">
        <v>151</v>
      </c>
      <c r="CU191" s="19">
        <v>152.1</v>
      </c>
      <c r="CV191" s="19">
        <v>151.1</v>
      </c>
      <c r="CW191" s="19">
        <v>147.80000000000001</v>
      </c>
      <c r="CX191" s="19">
        <v>148.69999999999999</v>
      </c>
      <c r="CY191" s="19">
        <v>145.9</v>
      </c>
      <c r="CZ191" s="19">
        <v>145.6</v>
      </c>
      <c r="DA191" s="19">
        <v>145.80000000000001</v>
      </c>
      <c r="DB191" s="19">
        <v>144.69999999999999</v>
      </c>
      <c r="DC191" s="19">
        <v>144.9</v>
      </c>
      <c r="DD191" s="19">
        <v>146.6</v>
      </c>
      <c r="DE191" s="19">
        <v>147</v>
      </c>
      <c r="DF191" s="19">
        <v>146.4</v>
      </c>
      <c r="DG191" s="19">
        <v>148</v>
      </c>
      <c r="DH191" s="19">
        <v>148.9</v>
      </c>
      <c r="DI191" s="19">
        <v>148.5</v>
      </c>
      <c r="DJ191" s="19">
        <v>147.9</v>
      </c>
      <c r="DK191" s="19">
        <v>148</v>
      </c>
      <c r="DL191" s="19">
        <v>148.30000000000001</v>
      </c>
      <c r="DM191" s="19">
        <v>149</v>
      </c>
      <c r="DN191" s="19">
        <v>148.80000000000001</v>
      </c>
      <c r="DO191" s="19">
        <v>148</v>
      </c>
      <c r="DP191" s="19">
        <v>148.30000000000001</v>
      </c>
      <c r="DQ191" s="19">
        <v>149.30000000000001</v>
      </c>
      <c r="DR191" s="19">
        <v>151.9</v>
      </c>
      <c r="DS191" s="19">
        <v>156.30000000000001</v>
      </c>
      <c r="DT191" s="19">
        <v>159.4</v>
      </c>
      <c r="DU191" s="19">
        <v>160.69999999999999</v>
      </c>
      <c r="DV191" s="19">
        <v>160.5</v>
      </c>
      <c r="DW191" s="19">
        <v>161.9</v>
      </c>
    </row>
    <row r="192" spans="1:127">
      <c r="A192" s="17" t="s">
        <v>977</v>
      </c>
      <c r="B192" s="17" t="s">
        <v>978</v>
      </c>
      <c r="C192" s="18">
        <v>2.154E-2</v>
      </c>
      <c r="D192" s="19">
        <v>108.2</v>
      </c>
      <c r="E192" s="19">
        <v>108.4</v>
      </c>
      <c r="F192" s="19">
        <v>110.8</v>
      </c>
      <c r="G192" s="19">
        <v>112</v>
      </c>
      <c r="H192" s="19">
        <v>112.3</v>
      </c>
      <c r="I192" s="19">
        <v>111.7</v>
      </c>
      <c r="J192" s="19">
        <v>112.3</v>
      </c>
      <c r="K192" s="19">
        <v>110.5</v>
      </c>
      <c r="L192" s="19">
        <v>111.2</v>
      </c>
      <c r="M192" s="19">
        <v>111.5</v>
      </c>
      <c r="N192" s="19">
        <v>109.6</v>
      </c>
      <c r="O192" s="19">
        <v>111.6</v>
      </c>
      <c r="P192" s="19">
        <v>112.7</v>
      </c>
      <c r="Q192" s="19">
        <v>116.9</v>
      </c>
      <c r="R192" s="19">
        <v>116.8</v>
      </c>
      <c r="S192" s="19">
        <v>116.4</v>
      </c>
      <c r="T192" s="19">
        <v>116.3</v>
      </c>
      <c r="U192" s="19">
        <v>117.1</v>
      </c>
      <c r="V192" s="19">
        <v>120.6</v>
      </c>
      <c r="W192" s="19">
        <v>120.7</v>
      </c>
      <c r="X192" s="19">
        <v>124.5</v>
      </c>
      <c r="Y192" s="19">
        <v>127.4</v>
      </c>
      <c r="Z192" s="19">
        <v>128</v>
      </c>
      <c r="AA192" s="19">
        <v>131.69999999999999</v>
      </c>
      <c r="AB192" s="19">
        <v>133.80000000000001</v>
      </c>
      <c r="AC192" s="19">
        <v>134.6</v>
      </c>
      <c r="AD192" s="19">
        <v>137.30000000000001</v>
      </c>
      <c r="AE192" s="19">
        <v>137.30000000000001</v>
      </c>
      <c r="AF192" s="19">
        <v>136.30000000000001</v>
      </c>
      <c r="AG192" s="19">
        <v>135.80000000000001</v>
      </c>
      <c r="AH192" s="19">
        <v>133.6</v>
      </c>
      <c r="AI192" s="19">
        <v>134.4</v>
      </c>
      <c r="AJ192" s="19">
        <v>134.6</v>
      </c>
      <c r="AK192" s="19">
        <v>136.30000000000001</v>
      </c>
      <c r="AL192" s="19">
        <v>132.6</v>
      </c>
      <c r="AM192" s="19">
        <v>135.1</v>
      </c>
      <c r="AN192" s="19">
        <v>134.1</v>
      </c>
      <c r="AO192" s="19">
        <v>137.5</v>
      </c>
      <c r="AP192" s="19">
        <v>137.19999999999999</v>
      </c>
      <c r="AQ192" s="19">
        <v>135.6</v>
      </c>
      <c r="AR192" s="19">
        <v>135.1</v>
      </c>
      <c r="AS192" s="19">
        <v>134.80000000000001</v>
      </c>
      <c r="AT192" s="19">
        <v>134.9</v>
      </c>
      <c r="AU192" s="19">
        <v>135.4</v>
      </c>
      <c r="AV192" s="19">
        <v>138.4</v>
      </c>
      <c r="AW192" s="19">
        <v>139.5</v>
      </c>
      <c r="AX192" s="19">
        <v>139.69999999999999</v>
      </c>
      <c r="AY192" s="19">
        <v>140.69999999999999</v>
      </c>
      <c r="AZ192" s="19">
        <v>138.9</v>
      </c>
      <c r="BA192" s="19">
        <v>140.4</v>
      </c>
      <c r="BB192" s="19">
        <v>141.6</v>
      </c>
      <c r="BC192" s="19">
        <v>141.80000000000001</v>
      </c>
      <c r="BD192" s="19">
        <v>141.9</v>
      </c>
      <c r="BE192" s="19">
        <v>142.1</v>
      </c>
      <c r="BF192" s="19">
        <v>142.80000000000001</v>
      </c>
      <c r="BG192" s="19">
        <v>146.1</v>
      </c>
      <c r="BH192" s="19">
        <v>143.5</v>
      </c>
      <c r="BI192" s="19">
        <v>144.5</v>
      </c>
      <c r="BJ192" s="19">
        <v>142</v>
      </c>
      <c r="BK192" s="19">
        <v>144</v>
      </c>
      <c r="BL192" s="19">
        <v>144.30000000000001</v>
      </c>
      <c r="BM192" s="19">
        <v>146</v>
      </c>
      <c r="BN192" s="19">
        <v>150.5</v>
      </c>
      <c r="BO192" s="19">
        <v>150.5</v>
      </c>
      <c r="BP192" s="19">
        <v>150.30000000000001</v>
      </c>
      <c r="BQ192" s="19">
        <v>150.6</v>
      </c>
      <c r="BR192" s="19">
        <v>150.9</v>
      </c>
      <c r="BS192" s="19">
        <v>151.80000000000001</v>
      </c>
      <c r="BT192" s="19">
        <v>151.69999999999999</v>
      </c>
      <c r="BU192" s="19">
        <v>149.5</v>
      </c>
      <c r="BV192" s="19">
        <v>144.69999999999999</v>
      </c>
      <c r="BW192" s="19">
        <v>144.6</v>
      </c>
      <c r="BX192" s="19">
        <v>144.1</v>
      </c>
      <c r="BY192" s="19">
        <v>144.69999999999999</v>
      </c>
      <c r="BZ192" s="19">
        <v>145.9</v>
      </c>
      <c r="CA192" s="19">
        <v>145.69999999999999</v>
      </c>
      <c r="CB192" s="19">
        <v>141.30000000000001</v>
      </c>
      <c r="CC192" s="19">
        <v>140.6</v>
      </c>
      <c r="CD192" s="19">
        <v>139</v>
      </c>
      <c r="CE192" s="19">
        <v>139.69999999999999</v>
      </c>
      <c r="CF192" s="19">
        <v>139.4</v>
      </c>
      <c r="CG192" s="19">
        <v>138.1</v>
      </c>
      <c r="CH192" s="19">
        <v>138.80000000000001</v>
      </c>
      <c r="CI192" s="19">
        <v>142.80000000000001</v>
      </c>
      <c r="CJ192" s="19">
        <v>142.6</v>
      </c>
      <c r="CK192" s="19">
        <v>142.69999999999999</v>
      </c>
      <c r="CL192" s="19">
        <v>143.30000000000001</v>
      </c>
      <c r="CM192" s="19">
        <v>144.19999999999999</v>
      </c>
      <c r="CN192" s="19">
        <v>144.5</v>
      </c>
      <c r="CO192" s="19">
        <v>144.6</v>
      </c>
      <c r="CP192" s="19">
        <v>144</v>
      </c>
      <c r="CQ192" s="19">
        <v>145.69999999999999</v>
      </c>
      <c r="CR192" s="19">
        <v>148.6</v>
      </c>
      <c r="CS192" s="19">
        <v>149.69999999999999</v>
      </c>
      <c r="CT192" s="19">
        <v>149.80000000000001</v>
      </c>
      <c r="CU192" s="19">
        <v>152.69999999999999</v>
      </c>
      <c r="CV192" s="19">
        <v>152.69999999999999</v>
      </c>
      <c r="CW192" s="19">
        <v>153.19999999999999</v>
      </c>
      <c r="CX192" s="19">
        <v>152.30000000000001</v>
      </c>
      <c r="CY192" s="19">
        <v>150.30000000000001</v>
      </c>
      <c r="CZ192" s="19">
        <v>150.4</v>
      </c>
      <c r="DA192" s="19">
        <v>150.4</v>
      </c>
      <c r="DB192" s="19">
        <v>150.19999999999999</v>
      </c>
      <c r="DC192" s="19">
        <v>150</v>
      </c>
      <c r="DD192" s="19">
        <v>150.1</v>
      </c>
      <c r="DE192" s="19">
        <v>149.9</v>
      </c>
      <c r="DF192" s="19">
        <v>150.30000000000001</v>
      </c>
      <c r="DG192" s="19">
        <v>151.4</v>
      </c>
      <c r="DH192" s="19">
        <v>152.9</v>
      </c>
      <c r="DI192" s="19">
        <v>152.80000000000001</v>
      </c>
      <c r="DJ192" s="19">
        <v>153.30000000000001</v>
      </c>
      <c r="DK192" s="19">
        <v>153.4</v>
      </c>
      <c r="DL192" s="19">
        <v>153.30000000000001</v>
      </c>
      <c r="DM192" s="19">
        <v>153.69999999999999</v>
      </c>
      <c r="DN192" s="19">
        <v>153.6</v>
      </c>
      <c r="DO192" s="19">
        <v>154.4</v>
      </c>
      <c r="DP192" s="19">
        <v>143.4</v>
      </c>
      <c r="DQ192" s="19">
        <v>143.5</v>
      </c>
      <c r="DR192" s="19">
        <v>146.19999999999999</v>
      </c>
      <c r="DS192" s="19">
        <v>146.80000000000001</v>
      </c>
      <c r="DT192" s="19">
        <v>147.6</v>
      </c>
      <c r="DU192" s="19">
        <v>148.30000000000001</v>
      </c>
      <c r="DV192" s="19">
        <v>149.4</v>
      </c>
      <c r="DW192" s="19">
        <v>148</v>
      </c>
    </row>
    <row r="193" spans="1:127">
      <c r="A193" s="17" t="s">
        <v>979</v>
      </c>
      <c r="B193" s="17" t="s">
        <v>980</v>
      </c>
      <c r="C193" s="18">
        <v>0.39349000000000001</v>
      </c>
      <c r="D193" s="19">
        <v>105.1</v>
      </c>
      <c r="E193" s="19">
        <v>104.8</v>
      </c>
      <c r="F193" s="19">
        <v>105.6</v>
      </c>
      <c r="G193" s="19">
        <v>105.9</v>
      </c>
      <c r="H193" s="19">
        <v>106</v>
      </c>
      <c r="I193" s="19">
        <v>104.2</v>
      </c>
      <c r="J193" s="19">
        <v>103.2</v>
      </c>
      <c r="K193" s="19">
        <v>103.1</v>
      </c>
      <c r="L193" s="19">
        <v>101.7</v>
      </c>
      <c r="M193" s="19">
        <v>101.6</v>
      </c>
      <c r="N193" s="19">
        <v>102.3</v>
      </c>
      <c r="O193" s="19">
        <v>101.9</v>
      </c>
      <c r="P193" s="19">
        <v>102.5</v>
      </c>
      <c r="Q193" s="19">
        <v>103.3</v>
      </c>
      <c r="R193" s="19">
        <v>104</v>
      </c>
      <c r="S193" s="19">
        <v>105.4</v>
      </c>
      <c r="T193" s="19">
        <v>106.1</v>
      </c>
      <c r="U193" s="19">
        <v>109.5</v>
      </c>
      <c r="V193" s="19">
        <v>111.8</v>
      </c>
      <c r="W193" s="19">
        <v>114.2</v>
      </c>
      <c r="X193" s="19">
        <v>114.3</v>
      </c>
      <c r="Y193" s="19">
        <v>116.8</v>
      </c>
      <c r="Z193" s="19">
        <v>116.3</v>
      </c>
      <c r="AA193" s="19">
        <v>119.2</v>
      </c>
      <c r="AB193" s="19">
        <v>121.2</v>
      </c>
      <c r="AC193" s="19">
        <v>122.4</v>
      </c>
      <c r="AD193" s="19">
        <v>121.5</v>
      </c>
      <c r="AE193" s="19">
        <v>121.7</v>
      </c>
      <c r="AF193" s="19">
        <v>122.6</v>
      </c>
      <c r="AG193" s="19">
        <v>123.3</v>
      </c>
      <c r="AH193" s="19">
        <v>122.5</v>
      </c>
      <c r="AI193" s="19">
        <v>124.3</v>
      </c>
      <c r="AJ193" s="19">
        <v>121.9</v>
      </c>
      <c r="AK193" s="19">
        <v>124.1</v>
      </c>
      <c r="AL193" s="19">
        <v>122.4</v>
      </c>
      <c r="AM193" s="19">
        <v>121.5</v>
      </c>
      <c r="AN193" s="19">
        <v>122.4</v>
      </c>
      <c r="AO193" s="19">
        <v>121</v>
      </c>
      <c r="AP193" s="19">
        <v>121.1</v>
      </c>
      <c r="AQ193" s="19">
        <v>120.5</v>
      </c>
      <c r="AR193" s="19">
        <v>121.4</v>
      </c>
      <c r="AS193" s="19">
        <v>121.9</v>
      </c>
      <c r="AT193" s="19">
        <v>121.2</v>
      </c>
      <c r="AU193" s="19">
        <v>122</v>
      </c>
      <c r="AV193" s="19">
        <v>122.3</v>
      </c>
      <c r="AW193" s="19">
        <v>122.1</v>
      </c>
      <c r="AX193" s="19">
        <v>122.1</v>
      </c>
      <c r="AY193" s="19">
        <v>121.7</v>
      </c>
      <c r="AZ193" s="19">
        <v>124.5</v>
      </c>
      <c r="BA193" s="19">
        <v>125.5</v>
      </c>
      <c r="BB193" s="19">
        <v>127.2</v>
      </c>
      <c r="BC193" s="19">
        <v>128.30000000000001</v>
      </c>
      <c r="BD193" s="19">
        <v>129.5</v>
      </c>
      <c r="BE193" s="19">
        <v>131</v>
      </c>
      <c r="BF193" s="19">
        <v>132.4</v>
      </c>
      <c r="BG193" s="19">
        <v>133</v>
      </c>
      <c r="BH193" s="19">
        <v>133.9</v>
      </c>
      <c r="BI193" s="19">
        <v>136.30000000000001</v>
      </c>
      <c r="BJ193" s="19">
        <v>138.30000000000001</v>
      </c>
      <c r="BK193" s="19">
        <v>141</v>
      </c>
      <c r="BL193" s="19">
        <v>141.80000000000001</v>
      </c>
      <c r="BM193" s="19">
        <v>142</v>
      </c>
      <c r="BN193" s="19">
        <v>142.1</v>
      </c>
      <c r="BO193" s="19">
        <v>142.5</v>
      </c>
      <c r="BP193" s="19">
        <v>144.4</v>
      </c>
      <c r="BQ193" s="19">
        <v>146.4</v>
      </c>
      <c r="BR193" s="19">
        <v>144.9</v>
      </c>
      <c r="BS193" s="19">
        <v>142.69999999999999</v>
      </c>
      <c r="BT193" s="19">
        <v>142.69999999999999</v>
      </c>
      <c r="BU193" s="19">
        <v>142.80000000000001</v>
      </c>
      <c r="BV193" s="19">
        <v>143.9</v>
      </c>
      <c r="BW193" s="19">
        <v>143.69999999999999</v>
      </c>
      <c r="BX193" s="19">
        <v>143.6</v>
      </c>
      <c r="BY193" s="19">
        <v>142.4</v>
      </c>
      <c r="BZ193" s="19">
        <v>142.5</v>
      </c>
      <c r="CA193" s="19">
        <v>141.4</v>
      </c>
      <c r="CB193" s="19">
        <v>141.1</v>
      </c>
      <c r="CC193" s="19">
        <v>140.9</v>
      </c>
      <c r="CD193" s="19">
        <v>141.30000000000001</v>
      </c>
      <c r="CE193" s="19">
        <v>140.80000000000001</v>
      </c>
      <c r="CF193" s="19">
        <v>139.19999999999999</v>
      </c>
      <c r="CG193" s="19">
        <v>139.4</v>
      </c>
      <c r="CH193" s="19">
        <v>140.69999999999999</v>
      </c>
      <c r="CI193" s="19">
        <v>140.19999999999999</v>
      </c>
      <c r="CJ193" s="19">
        <v>140</v>
      </c>
      <c r="CK193" s="19">
        <v>139.4</v>
      </c>
      <c r="CL193" s="19">
        <v>141.5</v>
      </c>
      <c r="CM193" s="19">
        <v>143.9</v>
      </c>
      <c r="CN193" s="19">
        <v>144.69999999999999</v>
      </c>
      <c r="CO193" s="19">
        <v>146.30000000000001</v>
      </c>
      <c r="CP193" s="19">
        <v>146.19999999999999</v>
      </c>
      <c r="CQ193" s="19">
        <v>146.69999999999999</v>
      </c>
      <c r="CR193" s="19">
        <v>149.69999999999999</v>
      </c>
      <c r="CS193" s="19">
        <v>152.9</v>
      </c>
      <c r="CT193" s="19">
        <v>153.1</v>
      </c>
      <c r="CU193" s="19">
        <v>154.19999999999999</v>
      </c>
      <c r="CV193" s="19">
        <v>152.69999999999999</v>
      </c>
      <c r="CW193" s="19">
        <v>152.30000000000001</v>
      </c>
      <c r="CX193" s="19">
        <v>151.6</v>
      </c>
      <c r="CY193" s="19">
        <v>151.30000000000001</v>
      </c>
      <c r="CZ193" s="19">
        <v>150.4</v>
      </c>
      <c r="DA193" s="19">
        <v>150.6</v>
      </c>
      <c r="DB193" s="19">
        <v>149.9</v>
      </c>
      <c r="DC193" s="19">
        <v>149.6</v>
      </c>
      <c r="DD193" s="19">
        <v>151.19999999999999</v>
      </c>
      <c r="DE193" s="19">
        <v>151.6</v>
      </c>
      <c r="DF193" s="19">
        <v>150.19999999999999</v>
      </c>
      <c r="DG193" s="19">
        <v>151.4</v>
      </c>
      <c r="DH193" s="19">
        <v>151.4</v>
      </c>
      <c r="DI193" s="19">
        <v>152.1</v>
      </c>
      <c r="DJ193" s="19">
        <v>151.4</v>
      </c>
      <c r="DK193" s="19">
        <v>150.69999999999999</v>
      </c>
      <c r="DL193" s="19">
        <v>151.4</v>
      </c>
      <c r="DM193" s="19">
        <v>151</v>
      </c>
      <c r="DN193" s="19">
        <v>150.69999999999999</v>
      </c>
      <c r="DO193" s="19">
        <v>150.4</v>
      </c>
      <c r="DP193" s="19">
        <v>152.4</v>
      </c>
      <c r="DQ193" s="19">
        <v>153.30000000000001</v>
      </c>
      <c r="DR193" s="19">
        <v>155.30000000000001</v>
      </c>
      <c r="DS193" s="19">
        <v>159.5</v>
      </c>
      <c r="DT193" s="19">
        <v>162</v>
      </c>
      <c r="DU193" s="19">
        <v>164.7</v>
      </c>
      <c r="DV193" s="19">
        <v>164.7</v>
      </c>
      <c r="DW193" s="19">
        <v>165.9</v>
      </c>
    </row>
    <row r="194" spans="1:127">
      <c r="A194" s="17" t="s">
        <v>981</v>
      </c>
      <c r="B194" s="17" t="s">
        <v>982</v>
      </c>
      <c r="C194" s="18">
        <v>0.52137999999999995</v>
      </c>
      <c r="D194" s="19">
        <v>100.4</v>
      </c>
      <c r="E194" s="19">
        <v>100.3</v>
      </c>
      <c r="F194" s="19">
        <v>100.7</v>
      </c>
      <c r="G194" s="19">
        <v>102.5</v>
      </c>
      <c r="H194" s="19">
        <v>102.3</v>
      </c>
      <c r="I194" s="19">
        <v>104.5</v>
      </c>
      <c r="J194" s="19">
        <v>103.3</v>
      </c>
      <c r="K194" s="19">
        <v>103</v>
      </c>
      <c r="L194" s="19">
        <v>101.8</v>
      </c>
      <c r="M194" s="19">
        <v>102.1</v>
      </c>
      <c r="N194" s="19">
        <v>102.4</v>
      </c>
      <c r="O194" s="19">
        <v>104.1</v>
      </c>
      <c r="P194" s="19">
        <v>105.3</v>
      </c>
      <c r="Q194" s="19">
        <v>107.1</v>
      </c>
      <c r="R194" s="19">
        <v>106.7</v>
      </c>
      <c r="S194" s="19">
        <v>107.3</v>
      </c>
      <c r="T194" s="19">
        <v>109.5</v>
      </c>
      <c r="U194" s="19">
        <v>113.1</v>
      </c>
      <c r="V194" s="19">
        <v>114.4</v>
      </c>
      <c r="W194" s="19">
        <v>115.3</v>
      </c>
      <c r="X194" s="19">
        <v>116.4</v>
      </c>
      <c r="Y194" s="19">
        <v>118.7</v>
      </c>
      <c r="Z194" s="19">
        <v>118.8</v>
      </c>
      <c r="AA194" s="19">
        <v>119.8</v>
      </c>
      <c r="AB194" s="19">
        <v>121.4</v>
      </c>
      <c r="AC194" s="19">
        <v>122.8</v>
      </c>
      <c r="AD194" s="19">
        <v>123.3</v>
      </c>
      <c r="AE194" s="19">
        <v>123.8</v>
      </c>
      <c r="AF194" s="19">
        <v>124.2</v>
      </c>
      <c r="AG194" s="19">
        <v>124.1</v>
      </c>
      <c r="AH194" s="19">
        <v>123.4</v>
      </c>
      <c r="AI194" s="19">
        <v>122.8</v>
      </c>
      <c r="AJ194" s="19">
        <v>120.4</v>
      </c>
      <c r="AK194" s="19">
        <v>119.5</v>
      </c>
      <c r="AL194" s="19">
        <v>119.7</v>
      </c>
      <c r="AM194" s="19">
        <v>119.7</v>
      </c>
      <c r="AN194" s="19">
        <v>122</v>
      </c>
      <c r="AO194" s="19">
        <v>122</v>
      </c>
      <c r="AP194" s="19">
        <v>121.4</v>
      </c>
      <c r="AQ194" s="19">
        <v>125</v>
      </c>
      <c r="AR194" s="19">
        <v>123.9</v>
      </c>
      <c r="AS194" s="19">
        <v>126</v>
      </c>
      <c r="AT194" s="19">
        <v>127.4</v>
      </c>
      <c r="AU194" s="19">
        <v>125.4</v>
      </c>
      <c r="AV194" s="19">
        <v>128.1</v>
      </c>
      <c r="AW194" s="19">
        <v>126.4</v>
      </c>
      <c r="AX194" s="19">
        <v>127.2</v>
      </c>
      <c r="AY194" s="19">
        <v>128.9</v>
      </c>
      <c r="AZ194" s="19">
        <v>130.4</v>
      </c>
      <c r="BA194" s="19">
        <v>131.30000000000001</v>
      </c>
      <c r="BB194" s="19">
        <v>132.4</v>
      </c>
      <c r="BC194" s="19">
        <v>133.30000000000001</v>
      </c>
      <c r="BD194" s="19">
        <v>136.19999999999999</v>
      </c>
      <c r="BE194" s="19">
        <v>137.80000000000001</v>
      </c>
      <c r="BF194" s="19">
        <v>140.1</v>
      </c>
      <c r="BG194" s="19">
        <v>140.4</v>
      </c>
      <c r="BH194" s="19">
        <v>141.6</v>
      </c>
      <c r="BI194" s="19">
        <v>142.30000000000001</v>
      </c>
      <c r="BJ194" s="19">
        <v>144.6</v>
      </c>
      <c r="BK194" s="19">
        <v>145.69999999999999</v>
      </c>
      <c r="BL194" s="19">
        <v>145.69999999999999</v>
      </c>
      <c r="BM194" s="19">
        <v>146.80000000000001</v>
      </c>
      <c r="BN194" s="19">
        <v>149.19999999999999</v>
      </c>
      <c r="BO194" s="19">
        <v>148.4</v>
      </c>
      <c r="BP194" s="19">
        <v>149.4</v>
      </c>
      <c r="BQ194" s="19">
        <v>150.4</v>
      </c>
      <c r="BR194" s="19">
        <v>148.9</v>
      </c>
      <c r="BS194" s="19">
        <v>148.19999999999999</v>
      </c>
      <c r="BT194" s="19">
        <v>148.69999999999999</v>
      </c>
      <c r="BU194" s="19">
        <v>146.69999999999999</v>
      </c>
      <c r="BV194" s="19">
        <v>144.80000000000001</v>
      </c>
      <c r="BW194" s="19">
        <v>144.9</v>
      </c>
      <c r="BX194" s="19">
        <v>143.69999999999999</v>
      </c>
      <c r="BY194" s="19">
        <v>144.5</v>
      </c>
      <c r="BZ194" s="19">
        <v>144.6</v>
      </c>
      <c r="CA194" s="19">
        <v>144.6</v>
      </c>
      <c r="CB194" s="19">
        <v>141.30000000000001</v>
      </c>
      <c r="CC194" s="19">
        <v>142.9</v>
      </c>
      <c r="CD194" s="19">
        <v>140</v>
      </c>
      <c r="CE194" s="19">
        <v>139</v>
      </c>
      <c r="CF194" s="19">
        <v>137</v>
      </c>
      <c r="CG194" s="19">
        <v>137.30000000000001</v>
      </c>
      <c r="CH194" s="19">
        <v>135.30000000000001</v>
      </c>
      <c r="CI194" s="19">
        <v>135.80000000000001</v>
      </c>
      <c r="CJ194" s="19">
        <v>136.5</v>
      </c>
      <c r="CK194" s="19">
        <v>139.30000000000001</v>
      </c>
      <c r="CL194" s="19">
        <v>141.19999999999999</v>
      </c>
      <c r="CM194" s="19">
        <v>142.4</v>
      </c>
      <c r="CN194" s="19">
        <v>145.4</v>
      </c>
      <c r="CO194" s="19">
        <v>147.1</v>
      </c>
      <c r="CP194" s="19">
        <v>147.19999999999999</v>
      </c>
      <c r="CQ194" s="19">
        <v>149.69999999999999</v>
      </c>
      <c r="CR194" s="19">
        <v>151.4</v>
      </c>
      <c r="CS194" s="19">
        <v>151.80000000000001</v>
      </c>
      <c r="CT194" s="19">
        <v>150.6</v>
      </c>
      <c r="CU194" s="19">
        <v>151.9</v>
      </c>
      <c r="CV194" s="19">
        <v>150.9</v>
      </c>
      <c r="CW194" s="19">
        <v>145.4</v>
      </c>
      <c r="CX194" s="19">
        <v>148.19999999999999</v>
      </c>
      <c r="CY194" s="19">
        <v>143.5</v>
      </c>
      <c r="CZ194" s="19">
        <v>143.30000000000001</v>
      </c>
      <c r="DA194" s="19">
        <v>144.4</v>
      </c>
      <c r="DB194" s="19">
        <v>144.9</v>
      </c>
      <c r="DC194" s="19">
        <v>145.30000000000001</v>
      </c>
      <c r="DD194" s="19">
        <v>146.6</v>
      </c>
      <c r="DE194" s="19">
        <v>145.9</v>
      </c>
      <c r="DF194" s="19">
        <v>145.4</v>
      </c>
      <c r="DG194" s="19">
        <v>147</v>
      </c>
      <c r="DH194" s="19">
        <v>149.30000000000001</v>
      </c>
      <c r="DI194" s="19">
        <v>148</v>
      </c>
      <c r="DJ194" s="19">
        <v>147.4</v>
      </c>
      <c r="DK194" s="19">
        <v>147.9</v>
      </c>
      <c r="DL194" s="19">
        <v>148.19999999999999</v>
      </c>
      <c r="DM194" s="19">
        <v>150.19999999999999</v>
      </c>
      <c r="DN194" s="19">
        <v>150.19999999999999</v>
      </c>
      <c r="DO194" s="19">
        <v>148.30000000000001</v>
      </c>
      <c r="DP194" s="19">
        <v>147.9</v>
      </c>
      <c r="DQ194" s="19">
        <v>148.9</v>
      </c>
      <c r="DR194" s="19">
        <v>152</v>
      </c>
      <c r="DS194" s="19">
        <v>155.69999999999999</v>
      </c>
      <c r="DT194" s="19">
        <v>159.1</v>
      </c>
      <c r="DU194" s="19">
        <v>159.1</v>
      </c>
      <c r="DV194" s="19">
        <v>159.4</v>
      </c>
      <c r="DW194" s="19">
        <v>160.1</v>
      </c>
    </row>
    <row r="195" spans="1:127">
      <c r="A195" s="17" t="s">
        <v>983</v>
      </c>
      <c r="B195" s="17" t="s">
        <v>984</v>
      </c>
      <c r="C195" s="18">
        <v>6.1890000000000001E-2</v>
      </c>
      <c r="D195" s="19">
        <v>104.5</v>
      </c>
      <c r="E195" s="19">
        <v>104.2</v>
      </c>
      <c r="F195" s="19">
        <v>104.3</v>
      </c>
      <c r="G195" s="19">
        <v>104.4</v>
      </c>
      <c r="H195" s="19">
        <v>104.4</v>
      </c>
      <c r="I195" s="19">
        <v>106</v>
      </c>
      <c r="J195" s="19">
        <v>106.6</v>
      </c>
      <c r="K195" s="19">
        <v>105.9</v>
      </c>
      <c r="L195" s="19">
        <v>106.6</v>
      </c>
      <c r="M195" s="19">
        <v>106.2</v>
      </c>
      <c r="N195" s="19">
        <v>106.3</v>
      </c>
      <c r="O195" s="19">
        <v>107</v>
      </c>
      <c r="P195" s="19">
        <v>109.2</v>
      </c>
      <c r="Q195" s="19">
        <v>106.8</v>
      </c>
      <c r="R195" s="19">
        <v>107.8</v>
      </c>
      <c r="S195" s="19">
        <v>108.5</v>
      </c>
      <c r="T195" s="19">
        <v>109.8</v>
      </c>
      <c r="U195" s="19">
        <v>110.1</v>
      </c>
      <c r="V195" s="19">
        <v>111.4</v>
      </c>
      <c r="W195" s="19">
        <v>108.1</v>
      </c>
      <c r="X195" s="19">
        <v>107.7</v>
      </c>
      <c r="Y195" s="19">
        <v>111.3</v>
      </c>
      <c r="Z195" s="19">
        <v>114.5</v>
      </c>
      <c r="AA195" s="19">
        <v>114.7</v>
      </c>
      <c r="AB195" s="19">
        <v>117.5</v>
      </c>
      <c r="AC195" s="19">
        <v>116.5</v>
      </c>
      <c r="AD195" s="19">
        <v>117.9</v>
      </c>
      <c r="AE195" s="19">
        <v>119</v>
      </c>
      <c r="AF195" s="19">
        <v>119.2</v>
      </c>
      <c r="AG195" s="19">
        <v>121.1</v>
      </c>
      <c r="AH195" s="19">
        <v>121.1</v>
      </c>
      <c r="AI195" s="19">
        <v>120.2</v>
      </c>
      <c r="AJ195" s="19">
        <v>121.7</v>
      </c>
      <c r="AK195" s="19">
        <v>122.6</v>
      </c>
      <c r="AL195" s="19">
        <v>122.6</v>
      </c>
      <c r="AM195" s="19">
        <v>123.5</v>
      </c>
      <c r="AN195" s="19">
        <v>122.8</v>
      </c>
      <c r="AO195" s="19">
        <v>120.3</v>
      </c>
      <c r="AP195" s="19">
        <v>121.2</v>
      </c>
      <c r="AQ195" s="19">
        <v>123.4</v>
      </c>
      <c r="AR195" s="19">
        <v>122.7</v>
      </c>
      <c r="AS195" s="19">
        <v>123.5</v>
      </c>
      <c r="AT195" s="19">
        <v>124</v>
      </c>
      <c r="AU195" s="19">
        <v>124.5</v>
      </c>
      <c r="AV195" s="19">
        <v>124.1</v>
      </c>
      <c r="AW195" s="19">
        <v>124</v>
      </c>
      <c r="AX195" s="19">
        <v>126.8</v>
      </c>
      <c r="AY195" s="19">
        <v>126.5</v>
      </c>
      <c r="AZ195" s="19">
        <v>124.9</v>
      </c>
      <c r="BA195" s="19">
        <v>126</v>
      </c>
      <c r="BB195" s="19">
        <v>125.4</v>
      </c>
      <c r="BC195" s="19">
        <v>125.7</v>
      </c>
      <c r="BD195" s="19">
        <v>125.3</v>
      </c>
      <c r="BE195" s="19">
        <v>126.6</v>
      </c>
      <c r="BF195" s="19">
        <v>127.1</v>
      </c>
      <c r="BG195" s="19">
        <v>126.7</v>
      </c>
      <c r="BH195" s="19">
        <v>126</v>
      </c>
      <c r="BI195" s="19">
        <v>126.5</v>
      </c>
      <c r="BJ195" s="19">
        <v>127.1</v>
      </c>
      <c r="BK195" s="19">
        <v>128.1</v>
      </c>
      <c r="BL195" s="19">
        <v>128</v>
      </c>
      <c r="BM195" s="19">
        <v>128.1</v>
      </c>
      <c r="BN195" s="19">
        <v>127.3</v>
      </c>
      <c r="BO195" s="19">
        <v>126.7</v>
      </c>
      <c r="BP195" s="19">
        <v>129.1</v>
      </c>
      <c r="BQ195" s="19">
        <v>131</v>
      </c>
      <c r="BR195" s="19">
        <v>130.9</v>
      </c>
      <c r="BS195" s="19">
        <v>128.30000000000001</v>
      </c>
      <c r="BT195" s="19">
        <v>128.80000000000001</v>
      </c>
      <c r="BU195" s="19">
        <v>128.5</v>
      </c>
      <c r="BV195" s="19">
        <v>127.7</v>
      </c>
      <c r="BW195" s="19">
        <v>128.4</v>
      </c>
      <c r="BX195" s="19">
        <v>128.69999999999999</v>
      </c>
      <c r="BY195" s="19">
        <v>130.5</v>
      </c>
      <c r="BZ195" s="19">
        <v>129.19999999999999</v>
      </c>
      <c r="CA195" s="19">
        <v>127.8</v>
      </c>
      <c r="CB195" s="19">
        <v>130</v>
      </c>
      <c r="CC195" s="19">
        <v>131</v>
      </c>
      <c r="CD195" s="19">
        <v>129.69999999999999</v>
      </c>
      <c r="CE195" s="19">
        <v>129.80000000000001</v>
      </c>
      <c r="CF195" s="19">
        <v>129.30000000000001</v>
      </c>
      <c r="CG195" s="19">
        <v>129.69999999999999</v>
      </c>
      <c r="CH195" s="19">
        <v>130</v>
      </c>
      <c r="CI195" s="19">
        <v>130</v>
      </c>
      <c r="CJ195" s="19">
        <v>130.1</v>
      </c>
      <c r="CK195" s="19">
        <v>129.69999999999999</v>
      </c>
      <c r="CL195" s="19">
        <v>130.19999999999999</v>
      </c>
      <c r="CM195" s="19">
        <v>128.30000000000001</v>
      </c>
      <c r="CN195" s="19">
        <v>129.4</v>
      </c>
      <c r="CO195" s="19">
        <v>130.1</v>
      </c>
      <c r="CP195" s="19">
        <v>130.9</v>
      </c>
      <c r="CQ195" s="19">
        <v>133.19999999999999</v>
      </c>
      <c r="CR195" s="19">
        <v>133.6</v>
      </c>
      <c r="CS195" s="19">
        <v>135</v>
      </c>
      <c r="CT195" s="19">
        <v>136.30000000000001</v>
      </c>
      <c r="CU195" s="19">
        <v>135.1</v>
      </c>
      <c r="CV195" s="19">
        <v>134.4</v>
      </c>
      <c r="CW195" s="19">
        <v>134.1</v>
      </c>
      <c r="CX195" s="19">
        <v>135.4</v>
      </c>
      <c r="CY195" s="19">
        <v>133.6</v>
      </c>
      <c r="CZ195" s="19">
        <v>134.69999999999999</v>
      </c>
      <c r="DA195" s="19">
        <v>134.9</v>
      </c>
      <c r="DB195" s="19">
        <v>135.30000000000001</v>
      </c>
      <c r="DC195" s="19">
        <v>135.5</v>
      </c>
      <c r="DD195" s="19">
        <v>138.69999999999999</v>
      </c>
      <c r="DE195" s="19">
        <v>139.4</v>
      </c>
      <c r="DF195" s="19">
        <v>140</v>
      </c>
      <c r="DG195" s="19">
        <v>142.19999999999999</v>
      </c>
      <c r="DH195" s="19">
        <v>142.19999999999999</v>
      </c>
      <c r="DI195" s="19">
        <v>141.4</v>
      </c>
      <c r="DJ195" s="19">
        <v>142.9</v>
      </c>
      <c r="DK195" s="19">
        <v>145.1</v>
      </c>
      <c r="DL195" s="19">
        <v>147.80000000000001</v>
      </c>
      <c r="DM195" s="19">
        <v>147.30000000000001</v>
      </c>
      <c r="DN195" s="19">
        <v>148.5</v>
      </c>
      <c r="DO195" s="19">
        <v>147.80000000000001</v>
      </c>
      <c r="DP195" s="19">
        <v>149</v>
      </c>
      <c r="DQ195" s="19">
        <v>150.19999999999999</v>
      </c>
      <c r="DR195" s="19">
        <v>149.9</v>
      </c>
      <c r="DS195" s="19">
        <v>152.30000000000001</v>
      </c>
      <c r="DT195" s="19">
        <v>154.1</v>
      </c>
      <c r="DU195" s="19">
        <v>155.4</v>
      </c>
      <c r="DV195" s="19">
        <v>156.19999999999999</v>
      </c>
      <c r="DW195" s="19">
        <v>155.4</v>
      </c>
    </row>
    <row r="196" spans="1:127">
      <c r="A196" s="17" t="s">
        <v>985</v>
      </c>
      <c r="B196" s="17" t="s">
        <v>986</v>
      </c>
      <c r="C196" s="18">
        <v>0.16714999999999999</v>
      </c>
      <c r="D196" s="19">
        <v>105.9</v>
      </c>
      <c r="E196" s="19">
        <v>103.7</v>
      </c>
      <c r="F196" s="19">
        <v>105.2</v>
      </c>
      <c r="G196" s="19">
        <v>106.2</v>
      </c>
      <c r="H196" s="19">
        <v>105</v>
      </c>
      <c r="I196" s="19">
        <v>103.7</v>
      </c>
      <c r="J196" s="19">
        <v>101.3</v>
      </c>
      <c r="K196" s="19">
        <v>101.6</v>
      </c>
      <c r="L196" s="19">
        <v>101.5</v>
      </c>
      <c r="M196" s="19">
        <v>102.9</v>
      </c>
      <c r="N196" s="19">
        <v>102.5</v>
      </c>
      <c r="O196" s="19">
        <v>102.5</v>
      </c>
      <c r="P196" s="19">
        <v>109.5</v>
      </c>
      <c r="Q196" s="19">
        <v>111.3</v>
      </c>
      <c r="R196" s="19">
        <v>113.3</v>
      </c>
      <c r="S196" s="19">
        <v>113.7</v>
      </c>
      <c r="T196" s="19">
        <v>115.1</v>
      </c>
      <c r="U196" s="19">
        <v>118</v>
      </c>
      <c r="V196" s="19">
        <v>119.5</v>
      </c>
      <c r="W196" s="19">
        <v>120.6</v>
      </c>
      <c r="X196" s="19">
        <v>121.5</v>
      </c>
      <c r="Y196" s="19">
        <v>124.4</v>
      </c>
      <c r="Z196" s="19">
        <v>126.4</v>
      </c>
      <c r="AA196" s="19">
        <v>128</v>
      </c>
      <c r="AB196" s="19">
        <v>128.30000000000001</v>
      </c>
      <c r="AC196" s="19">
        <v>129.80000000000001</v>
      </c>
      <c r="AD196" s="19">
        <v>132.69999999999999</v>
      </c>
      <c r="AE196" s="19">
        <v>134.80000000000001</v>
      </c>
      <c r="AF196" s="19">
        <v>135.5</v>
      </c>
      <c r="AG196" s="19">
        <v>132.80000000000001</v>
      </c>
      <c r="AH196" s="19">
        <v>132.30000000000001</v>
      </c>
      <c r="AI196" s="19">
        <v>131.6</v>
      </c>
      <c r="AJ196" s="19">
        <v>128.69999999999999</v>
      </c>
      <c r="AK196" s="19">
        <v>130.5</v>
      </c>
      <c r="AL196" s="19">
        <v>130.30000000000001</v>
      </c>
      <c r="AM196" s="19">
        <v>129.4</v>
      </c>
      <c r="AN196" s="19">
        <v>128.80000000000001</v>
      </c>
      <c r="AO196" s="19">
        <v>129.30000000000001</v>
      </c>
      <c r="AP196" s="19">
        <v>129.19999999999999</v>
      </c>
      <c r="AQ196" s="19">
        <v>128.6</v>
      </c>
      <c r="AR196" s="19">
        <v>123.3</v>
      </c>
      <c r="AS196" s="19">
        <v>122.7</v>
      </c>
      <c r="AT196" s="19">
        <v>119.2</v>
      </c>
      <c r="AU196" s="19">
        <v>117.9</v>
      </c>
      <c r="AV196" s="19">
        <v>115.9</v>
      </c>
      <c r="AW196" s="19">
        <v>114.5</v>
      </c>
      <c r="AX196" s="19">
        <v>112.5</v>
      </c>
      <c r="AY196" s="19">
        <v>112.6</v>
      </c>
      <c r="AZ196" s="19">
        <v>112.1</v>
      </c>
      <c r="BA196" s="19">
        <v>114.4</v>
      </c>
      <c r="BB196" s="19">
        <v>116.1</v>
      </c>
      <c r="BC196" s="19">
        <v>114.9</v>
      </c>
      <c r="BD196" s="19">
        <v>113.7</v>
      </c>
      <c r="BE196" s="19">
        <v>113.3</v>
      </c>
      <c r="BF196" s="19">
        <v>113.9</v>
      </c>
      <c r="BG196" s="19">
        <v>112.8</v>
      </c>
      <c r="BH196" s="19">
        <v>116.9</v>
      </c>
      <c r="BI196" s="19">
        <v>122.9</v>
      </c>
      <c r="BJ196" s="19">
        <v>124.7</v>
      </c>
      <c r="BK196" s="19">
        <v>126.4</v>
      </c>
      <c r="BL196" s="19">
        <v>128.5</v>
      </c>
      <c r="BM196" s="19">
        <v>130.19999999999999</v>
      </c>
      <c r="BN196" s="19">
        <v>132.5</v>
      </c>
      <c r="BO196" s="19">
        <v>128.19999999999999</v>
      </c>
      <c r="BP196" s="19">
        <v>126.2</v>
      </c>
      <c r="BQ196" s="19">
        <v>130.4</v>
      </c>
      <c r="BR196" s="19">
        <v>129.4</v>
      </c>
      <c r="BS196" s="19">
        <v>124.6</v>
      </c>
      <c r="BT196" s="19">
        <v>120.9</v>
      </c>
      <c r="BU196" s="19">
        <v>119.7</v>
      </c>
      <c r="BV196" s="19">
        <v>117.8</v>
      </c>
      <c r="BW196" s="19">
        <v>117.8</v>
      </c>
      <c r="BX196" s="19">
        <v>116.9</v>
      </c>
      <c r="BY196" s="19">
        <v>113</v>
      </c>
      <c r="BZ196" s="19">
        <v>111.2</v>
      </c>
      <c r="CA196" s="19">
        <v>108.7</v>
      </c>
      <c r="CB196" s="19">
        <v>109.8</v>
      </c>
      <c r="CC196" s="19">
        <v>109</v>
      </c>
      <c r="CD196" s="19">
        <v>112.9</v>
      </c>
      <c r="CE196" s="19">
        <v>109.6</v>
      </c>
      <c r="CF196" s="19">
        <v>108.1</v>
      </c>
      <c r="CG196" s="19">
        <v>116.2</v>
      </c>
      <c r="CH196" s="19">
        <v>118</v>
      </c>
      <c r="CI196" s="19">
        <v>117.9</v>
      </c>
      <c r="CJ196" s="19">
        <v>120.2</v>
      </c>
      <c r="CK196" s="19">
        <v>126.2</v>
      </c>
      <c r="CL196" s="19">
        <v>134.9</v>
      </c>
      <c r="CM196" s="19">
        <v>139.1</v>
      </c>
      <c r="CN196" s="19">
        <v>136.9</v>
      </c>
      <c r="CO196" s="19">
        <v>144.80000000000001</v>
      </c>
      <c r="CP196" s="19">
        <v>146.5</v>
      </c>
      <c r="CQ196" s="19">
        <v>149</v>
      </c>
      <c r="CR196" s="19">
        <v>149.69999999999999</v>
      </c>
      <c r="CS196" s="19">
        <v>152.9</v>
      </c>
      <c r="CT196" s="19">
        <v>152.9</v>
      </c>
      <c r="CU196" s="19">
        <v>154.1</v>
      </c>
      <c r="CV196" s="19">
        <v>154</v>
      </c>
      <c r="CW196" s="19">
        <v>149.4</v>
      </c>
      <c r="CX196" s="19">
        <v>147.80000000000001</v>
      </c>
      <c r="CY196" s="19">
        <v>144.80000000000001</v>
      </c>
      <c r="CZ196" s="19">
        <v>145.1</v>
      </c>
      <c r="DA196" s="19">
        <v>142.19999999999999</v>
      </c>
      <c r="DB196" s="19">
        <v>134.80000000000001</v>
      </c>
      <c r="DC196" s="19">
        <v>135</v>
      </c>
      <c r="DD196" s="19">
        <v>138.4</v>
      </c>
      <c r="DE196" s="19">
        <v>142</v>
      </c>
      <c r="DF196" s="19">
        <v>142.5</v>
      </c>
      <c r="DG196" s="19">
        <v>145.19999999999999</v>
      </c>
      <c r="DH196" s="19">
        <v>143.9</v>
      </c>
      <c r="DI196" s="19">
        <v>143.19999999999999</v>
      </c>
      <c r="DJ196" s="19">
        <v>142.30000000000001</v>
      </c>
      <c r="DK196" s="19">
        <v>142.19999999999999</v>
      </c>
      <c r="DL196" s="19">
        <v>140.6</v>
      </c>
      <c r="DM196" s="19">
        <v>140.19999999999999</v>
      </c>
      <c r="DN196" s="19">
        <v>139.9</v>
      </c>
      <c r="DO196" s="19">
        <v>140.80000000000001</v>
      </c>
      <c r="DP196" s="19">
        <v>140</v>
      </c>
      <c r="DQ196" s="19">
        <v>141.4</v>
      </c>
      <c r="DR196" s="19">
        <v>145.30000000000001</v>
      </c>
      <c r="DS196" s="19">
        <v>153.1</v>
      </c>
      <c r="DT196" s="19">
        <v>157.9</v>
      </c>
      <c r="DU196" s="19">
        <v>159.69999999999999</v>
      </c>
      <c r="DV196" s="19">
        <v>157</v>
      </c>
      <c r="DW196" s="19">
        <v>161.9</v>
      </c>
    </row>
    <row r="197" spans="1:127">
      <c r="A197" s="17" t="s">
        <v>987</v>
      </c>
      <c r="B197" s="17" t="s">
        <v>988</v>
      </c>
      <c r="C197" s="18">
        <v>2.0095200000000002</v>
      </c>
      <c r="D197" s="19">
        <v>104.4</v>
      </c>
      <c r="E197" s="19">
        <v>104.8</v>
      </c>
      <c r="F197" s="19">
        <v>106.8</v>
      </c>
      <c r="G197" s="19">
        <v>108.9</v>
      </c>
      <c r="H197" s="19">
        <v>112.1</v>
      </c>
      <c r="I197" s="19">
        <v>113.9</v>
      </c>
      <c r="J197" s="19">
        <v>114.5</v>
      </c>
      <c r="K197" s="19">
        <v>115.2</v>
      </c>
      <c r="L197" s="19">
        <v>115.2</v>
      </c>
      <c r="M197" s="19">
        <v>116.4</v>
      </c>
      <c r="N197" s="19">
        <v>117.3</v>
      </c>
      <c r="O197" s="19">
        <v>118</v>
      </c>
      <c r="P197" s="19">
        <v>122.1</v>
      </c>
      <c r="Q197" s="19">
        <v>123</v>
      </c>
      <c r="R197" s="19">
        <v>124.7</v>
      </c>
      <c r="S197" s="19">
        <v>125.1</v>
      </c>
      <c r="T197" s="19">
        <v>125.2</v>
      </c>
      <c r="U197" s="19">
        <v>125.2</v>
      </c>
      <c r="V197" s="19">
        <v>125.2</v>
      </c>
      <c r="W197" s="19">
        <v>126.1</v>
      </c>
      <c r="X197" s="19">
        <v>124.7</v>
      </c>
      <c r="Y197" s="19">
        <v>124.5</v>
      </c>
      <c r="Z197" s="19">
        <v>125.8</v>
      </c>
      <c r="AA197" s="19">
        <v>125.6</v>
      </c>
      <c r="AB197" s="19">
        <v>127.7</v>
      </c>
      <c r="AC197" s="19">
        <v>127</v>
      </c>
      <c r="AD197" s="19">
        <v>126.3</v>
      </c>
      <c r="AE197" s="19">
        <v>128.1</v>
      </c>
      <c r="AF197" s="19">
        <v>129.19999999999999</v>
      </c>
      <c r="AG197" s="19">
        <v>129</v>
      </c>
      <c r="AH197" s="19">
        <v>128.9</v>
      </c>
      <c r="AI197" s="19">
        <v>127.2</v>
      </c>
      <c r="AJ197" s="19">
        <v>125.9</v>
      </c>
      <c r="AK197" s="19">
        <v>126.5</v>
      </c>
      <c r="AL197" s="19">
        <v>126.2</v>
      </c>
      <c r="AM197" s="19">
        <v>124</v>
      </c>
      <c r="AN197" s="19">
        <v>122.1</v>
      </c>
      <c r="AO197" s="19">
        <v>121.5</v>
      </c>
      <c r="AP197" s="19">
        <v>122.3</v>
      </c>
      <c r="AQ197" s="19">
        <v>122.8</v>
      </c>
      <c r="AR197" s="19">
        <v>123.5</v>
      </c>
      <c r="AS197" s="19">
        <v>124.4</v>
      </c>
      <c r="AT197" s="19">
        <v>126</v>
      </c>
      <c r="AU197" s="19">
        <v>123.8</v>
      </c>
      <c r="AV197" s="19">
        <v>125.9</v>
      </c>
      <c r="AW197" s="19">
        <v>125.2</v>
      </c>
      <c r="AX197" s="19">
        <v>125.8</v>
      </c>
      <c r="AY197" s="19">
        <v>124.9</v>
      </c>
      <c r="AZ197" s="19">
        <v>126.6</v>
      </c>
      <c r="BA197" s="19">
        <v>128.69999999999999</v>
      </c>
      <c r="BB197" s="19">
        <v>133.1</v>
      </c>
      <c r="BC197" s="19">
        <v>136.19999999999999</v>
      </c>
      <c r="BD197" s="19">
        <v>135.69999999999999</v>
      </c>
      <c r="BE197" s="19">
        <v>137.1</v>
      </c>
      <c r="BF197" s="19">
        <v>138.80000000000001</v>
      </c>
      <c r="BG197" s="19">
        <v>141.5</v>
      </c>
      <c r="BH197" s="19">
        <v>141.6</v>
      </c>
      <c r="BI197" s="19">
        <v>139.30000000000001</v>
      </c>
      <c r="BJ197" s="19">
        <v>138.6</v>
      </c>
      <c r="BK197" s="19">
        <v>137.4</v>
      </c>
      <c r="BL197" s="19">
        <v>136.9</v>
      </c>
      <c r="BM197" s="19">
        <v>136.1</v>
      </c>
      <c r="BN197" s="19">
        <v>136</v>
      </c>
      <c r="BO197" s="19">
        <v>136.4</v>
      </c>
      <c r="BP197" s="19">
        <v>137.4</v>
      </c>
      <c r="BQ197" s="19">
        <v>139</v>
      </c>
      <c r="BR197" s="19">
        <v>138.5</v>
      </c>
      <c r="BS197" s="19">
        <v>137.6</v>
      </c>
      <c r="BT197" s="19">
        <v>137.30000000000001</v>
      </c>
      <c r="BU197" s="19">
        <v>137</v>
      </c>
      <c r="BV197" s="19">
        <v>138.69999999999999</v>
      </c>
      <c r="BW197" s="19">
        <v>137.69999999999999</v>
      </c>
      <c r="BX197" s="19">
        <v>138</v>
      </c>
      <c r="BY197" s="19">
        <v>137.69999999999999</v>
      </c>
      <c r="BZ197" s="19">
        <v>137.80000000000001</v>
      </c>
      <c r="CA197" s="19">
        <v>138.6</v>
      </c>
      <c r="CB197" s="19">
        <v>141.80000000000001</v>
      </c>
      <c r="CC197" s="19">
        <v>142.6</v>
      </c>
      <c r="CD197" s="19">
        <v>143</v>
      </c>
      <c r="CE197" s="19">
        <v>143.1</v>
      </c>
      <c r="CF197" s="19">
        <v>144</v>
      </c>
      <c r="CG197" s="19">
        <v>144.4</v>
      </c>
      <c r="CH197" s="19">
        <v>144.19999999999999</v>
      </c>
      <c r="CI197" s="19">
        <v>144.30000000000001</v>
      </c>
      <c r="CJ197" s="19">
        <v>143.4</v>
      </c>
      <c r="CK197" s="19">
        <v>143.80000000000001</v>
      </c>
      <c r="CL197" s="19">
        <v>145</v>
      </c>
      <c r="CM197" s="19">
        <v>145.6</v>
      </c>
      <c r="CN197" s="19">
        <v>146.6</v>
      </c>
      <c r="CO197" s="19">
        <v>147.5</v>
      </c>
      <c r="CP197" s="19">
        <v>148.30000000000001</v>
      </c>
      <c r="CQ197" s="19">
        <v>148.1</v>
      </c>
      <c r="CR197" s="19">
        <v>147.5</v>
      </c>
      <c r="CS197" s="19">
        <v>147.1</v>
      </c>
      <c r="CT197" s="19">
        <v>146.19999999999999</v>
      </c>
      <c r="CU197" s="19">
        <v>146.30000000000001</v>
      </c>
      <c r="CV197" s="19">
        <v>146.4</v>
      </c>
      <c r="CW197" s="19">
        <v>145.69999999999999</v>
      </c>
      <c r="CX197" s="19">
        <v>145.1</v>
      </c>
      <c r="CY197" s="19">
        <v>144.19999999999999</v>
      </c>
      <c r="CZ197" s="19">
        <v>144.4</v>
      </c>
      <c r="DA197" s="19">
        <v>143.80000000000001</v>
      </c>
      <c r="DB197" s="19">
        <v>142.80000000000001</v>
      </c>
      <c r="DC197" s="19">
        <v>142.30000000000001</v>
      </c>
      <c r="DD197" s="19">
        <v>141.6</v>
      </c>
      <c r="DE197" s="19">
        <v>142</v>
      </c>
      <c r="DF197" s="19">
        <v>141.80000000000001</v>
      </c>
      <c r="DG197" s="19">
        <v>141.5</v>
      </c>
      <c r="DH197" s="19">
        <v>142.69999999999999</v>
      </c>
      <c r="DI197" s="19">
        <v>143.4</v>
      </c>
      <c r="DJ197" s="19">
        <v>144</v>
      </c>
      <c r="DK197" s="19">
        <v>142.9</v>
      </c>
      <c r="DL197" s="19">
        <v>144</v>
      </c>
      <c r="DM197" s="19">
        <v>145.80000000000001</v>
      </c>
      <c r="DN197" s="19">
        <v>146</v>
      </c>
      <c r="DO197" s="19">
        <v>146.69999999999999</v>
      </c>
      <c r="DP197" s="19">
        <v>146.5</v>
      </c>
      <c r="DQ197" s="19">
        <v>147.1</v>
      </c>
      <c r="DR197" s="19">
        <v>147.6</v>
      </c>
      <c r="DS197" s="19">
        <v>150.1</v>
      </c>
      <c r="DT197" s="19">
        <v>151.4</v>
      </c>
      <c r="DU197" s="19">
        <v>151.69999999999999</v>
      </c>
      <c r="DV197" s="19">
        <v>152.19999999999999</v>
      </c>
      <c r="DW197" s="19">
        <v>156.5</v>
      </c>
    </row>
    <row r="198" spans="1:127">
      <c r="A198" s="17" t="s">
        <v>989</v>
      </c>
      <c r="B198" s="17" t="s">
        <v>990</v>
      </c>
      <c r="C198" s="18">
        <v>0.19044</v>
      </c>
      <c r="D198" s="19">
        <v>99.9</v>
      </c>
      <c r="E198" s="19">
        <v>100</v>
      </c>
      <c r="F198" s="19">
        <v>100.6</v>
      </c>
      <c r="G198" s="19">
        <v>106.8</v>
      </c>
      <c r="H198" s="19">
        <v>117.8</v>
      </c>
      <c r="I198" s="19">
        <v>123.8</v>
      </c>
      <c r="J198" s="19">
        <v>122.7</v>
      </c>
      <c r="K198" s="19">
        <v>124.6</v>
      </c>
      <c r="L198" s="19">
        <v>124.5</v>
      </c>
      <c r="M198" s="19">
        <v>124.7</v>
      </c>
      <c r="N198" s="19">
        <v>126</v>
      </c>
      <c r="O198" s="19">
        <v>125.1</v>
      </c>
      <c r="P198" s="19">
        <v>122.7</v>
      </c>
      <c r="Q198" s="19">
        <v>123.3</v>
      </c>
      <c r="R198" s="19">
        <v>128.30000000000001</v>
      </c>
      <c r="S198" s="19">
        <v>130.80000000000001</v>
      </c>
      <c r="T198" s="19">
        <v>131.19999999999999</v>
      </c>
      <c r="U198" s="19">
        <v>131.80000000000001</v>
      </c>
      <c r="V198" s="19">
        <v>133.80000000000001</v>
      </c>
      <c r="W198" s="19">
        <v>135.19999999999999</v>
      </c>
      <c r="X198" s="19">
        <v>135.1</v>
      </c>
      <c r="Y198" s="19">
        <v>135.69999999999999</v>
      </c>
      <c r="Z198" s="19">
        <v>135.30000000000001</v>
      </c>
      <c r="AA198" s="19">
        <v>134.30000000000001</v>
      </c>
      <c r="AB198" s="19">
        <v>130.1</v>
      </c>
      <c r="AC198" s="19">
        <v>128</v>
      </c>
      <c r="AD198" s="19">
        <v>127.6</v>
      </c>
      <c r="AE198" s="19">
        <v>130.80000000000001</v>
      </c>
      <c r="AF198" s="19">
        <v>132.69999999999999</v>
      </c>
      <c r="AG198" s="19">
        <v>132.80000000000001</v>
      </c>
      <c r="AH198" s="19">
        <v>133.6</v>
      </c>
      <c r="AI198" s="19">
        <v>131.9</v>
      </c>
      <c r="AJ198" s="19">
        <v>132.4</v>
      </c>
      <c r="AK198" s="19">
        <v>133.30000000000001</v>
      </c>
      <c r="AL198" s="19">
        <v>133.1</v>
      </c>
      <c r="AM198" s="19">
        <v>130.5</v>
      </c>
      <c r="AN198" s="19">
        <v>125</v>
      </c>
      <c r="AO198" s="19">
        <v>122.5</v>
      </c>
      <c r="AP198" s="19">
        <v>123.5</v>
      </c>
      <c r="AQ198" s="19">
        <v>125.8</v>
      </c>
      <c r="AR198" s="19">
        <v>128.19999999999999</v>
      </c>
      <c r="AS198" s="19">
        <v>129.1</v>
      </c>
      <c r="AT198" s="19">
        <v>132.4</v>
      </c>
      <c r="AU198" s="19">
        <v>133.6</v>
      </c>
      <c r="AV198" s="19">
        <v>132.6</v>
      </c>
      <c r="AW198" s="19">
        <v>133.30000000000001</v>
      </c>
      <c r="AX198" s="19">
        <v>133.6</v>
      </c>
      <c r="AY198" s="19">
        <v>133.69999999999999</v>
      </c>
      <c r="AZ198" s="19">
        <v>131.1</v>
      </c>
      <c r="BA198" s="19">
        <v>132</v>
      </c>
      <c r="BB198" s="19">
        <v>138.30000000000001</v>
      </c>
      <c r="BC198" s="19">
        <v>142.30000000000001</v>
      </c>
      <c r="BD198" s="19">
        <v>144</v>
      </c>
      <c r="BE198" s="19">
        <v>145.80000000000001</v>
      </c>
      <c r="BF198" s="19">
        <v>146.5</v>
      </c>
      <c r="BG198" s="19">
        <v>151.5</v>
      </c>
      <c r="BH198" s="19">
        <v>153</v>
      </c>
      <c r="BI198" s="19">
        <v>150.5</v>
      </c>
      <c r="BJ198" s="19">
        <v>145.80000000000001</v>
      </c>
      <c r="BK198" s="19">
        <v>142.19999999999999</v>
      </c>
      <c r="BL198" s="19">
        <v>137.19999999999999</v>
      </c>
      <c r="BM198" s="19">
        <v>135.80000000000001</v>
      </c>
      <c r="BN198" s="19">
        <v>134.19999999999999</v>
      </c>
      <c r="BO198" s="19">
        <v>136.1</v>
      </c>
      <c r="BP198" s="19">
        <v>138.4</v>
      </c>
      <c r="BQ198" s="19">
        <v>138.5</v>
      </c>
      <c r="BR198" s="19">
        <v>138</v>
      </c>
      <c r="BS198" s="19">
        <v>138.4</v>
      </c>
      <c r="BT198" s="19">
        <v>136.1</v>
      </c>
      <c r="BU198" s="19">
        <v>136</v>
      </c>
      <c r="BV198" s="19">
        <v>136.80000000000001</v>
      </c>
      <c r="BW198" s="19">
        <v>136.4</v>
      </c>
      <c r="BX198" s="19">
        <v>135.30000000000001</v>
      </c>
      <c r="BY198" s="19">
        <v>134.69999999999999</v>
      </c>
      <c r="BZ198" s="19">
        <v>135.80000000000001</v>
      </c>
      <c r="CA198" s="19">
        <v>142.6</v>
      </c>
      <c r="CB198" s="19">
        <v>149.19999999999999</v>
      </c>
      <c r="CC198" s="19">
        <v>153.19999999999999</v>
      </c>
      <c r="CD198" s="19">
        <v>156.69999999999999</v>
      </c>
      <c r="CE198" s="19">
        <v>156.6</v>
      </c>
      <c r="CF198" s="19">
        <v>156.6</v>
      </c>
      <c r="CG198" s="19">
        <v>158.30000000000001</v>
      </c>
      <c r="CH198" s="19">
        <v>157.1</v>
      </c>
      <c r="CI198" s="19">
        <v>156</v>
      </c>
      <c r="CJ198" s="19">
        <v>150.69999999999999</v>
      </c>
      <c r="CK198" s="19">
        <v>147.6</v>
      </c>
      <c r="CL198" s="19">
        <v>149.6</v>
      </c>
      <c r="CM198" s="19">
        <v>153.4</v>
      </c>
      <c r="CN198" s="19">
        <v>158.4</v>
      </c>
      <c r="CO198" s="19">
        <v>159.5</v>
      </c>
      <c r="CP198" s="19">
        <v>160.9</v>
      </c>
      <c r="CQ198" s="19">
        <v>161</v>
      </c>
      <c r="CR198" s="19">
        <v>161.80000000000001</v>
      </c>
      <c r="CS198" s="19">
        <v>163.1</v>
      </c>
      <c r="CT198" s="19">
        <v>160.9</v>
      </c>
      <c r="CU198" s="19">
        <v>158.30000000000001</v>
      </c>
      <c r="CV198" s="19">
        <v>151.9</v>
      </c>
      <c r="CW198" s="19">
        <v>147.5</v>
      </c>
      <c r="CX198" s="19">
        <v>149.5</v>
      </c>
      <c r="CY198" s="19">
        <v>151.80000000000001</v>
      </c>
      <c r="CZ198" s="19">
        <v>148</v>
      </c>
      <c r="DA198" s="19">
        <v>144</v>
      </c>
      <c r="DB198" s="19">
        <v>140.6</v>
      </c>
      <c r="DC198" s="19">
        <v>139.19999999999999</v>
      </c>
      <c r="DD198" s="19">
        <v>138.4</v>
      </c>
      <c r="DE198" s="19">
        <v>141.19999999999999</v>
      </c>
      <c r="DF198" s="19">
        <v>142.19999999999999</v>
      </c>
      <c r="DG198" s="19">
        <v>141.5</v>
      </c>
      <c r="DH198" s="19">
        <v>140.4</v>
      </c>
      <c r="DI198" s="19">
        <v>138.19999999999999</v>
      </c>
      <c r="DJ198" s="19">
        <v>138.19999999999999</v>
      </c>
      <c r="DK198" s="19">
        <v>140.80000000000001</v>
      </c>
      <c r="DL198" s="19">
        <v>144.9</v>
      </c>
      <c r="DM198" s="19">
        <v>150.4</v>
      </c>
      <c r="DN198" s="19">
        <v>153.30000000000001</v>
      </c>
      <c r="DO198" s="19">
        <v>154</v>
      </c>
      <c r="DP198" s="19">
        <v>153.19999999999999</v>
      </c>
      <c r="DQ198" s="19">
        <v>154.19999999999999</v>
      </c>
      <c r="DR198" s="19">
        <v>155.5</v>
      </c>
      <c r="DS198" s="19">
        <v>162.69999999999999</v>
      </c>
      <c r="DT198" s="19">
        <v>165.6</v>
      </c>
      <c r="DU198" s="19">
        <v>165.5</v>
      </c>
      <c r="DV198" s="19">
        <v>165.9</v>
      </c>
      <c r="DW198" s="19">
        <v>173.2</v>
      </c>
    </row>
    <row r="199" spans="1:127">
      <c r="A199" s="17" t="s">
        <v>991</v>
      </c>
      <c r="B199" s="17" t="s">
        <v>992</v>
      </c>
      <c r="C199" s="18">
        <v>0.21121000000000001</v>
      </c>
      <c r="D199" s="19">
        <v>104.9</v>
      </c>
      <c r="E199" s="19">
        <v>100.2</v>
      </c>
      <c r="F199" s="19">
        <v>101.7</v>
      </c>
      <c r="G199" s="19">
        <v>106.2</v>
      </c>
      <c r="H199" s="19">
        <v>115.9</v>
      </c>
      <c r="I199" s="19">
        <v>120.2</v>
      </c>
      <c r="J199" s="19">
        <v>121.9</v>
      </c>
      <c r="K199" s="19">
        <v>122</v>
      </c>
      <c r="L199" s="19">
        <v>125.7</v>
      </c>
      <c r="M199" s="19">
        <v>122.1</v>
      </c>
      <c r="N199" s="19">
        <v>122.1</v>
      </c>
      <c r="O199" s="19">
        <v>120.6</v>
      </c>
      <c r="P199" s="19">
        <v>119</v>
      </c>
      <c r="Q199" s="19">
        <v>117.4</v>
      </c>
      <c r="R199" s="19">
        <v>123.8</v>
      </c>
      <c r="S199" s="19">
        <v>124.6</v>
      </c>
      <c r="T199" s="19">
        <v>125.2</v>
      </c>
      <c r="U199" s="19">
        <v>124.8</v>
      </c>
      <c r="V199" s="19">
        <v>126.1</v>
      </c>
      <c r="W199" s="19">
        <v>126</v>
      </c>
      <c r="X199" s="19">
        <v>130.1</v>
      </c>
      <c r="Y199" s="19">
        <v>127.3</v>
      </c>
      <c r="Z199" s="19">
        <v>130.1</v>
      </c>
      <c r="AA199" s="19">
        <v>127.9</v>
      </c>
      <c r="AB199" s="19">
        <v>129.19999999999999</v>
      </c>
      <c r="AC199" s="19">
        <v>124.3</v>
      </c>
      <c r="AD199" s="19">
        <v>125.4</v>
      </c>
      <c r="AE199" s="19">
        <v>128</v>
      </c>
      <c r="AF199" s="19">
        <v>126.9</v>
      </c>
      <c r="AG199" s="19">
        <v>130.19999999999999</v>
      </c>
      <c r="AH199" s="19">
        <v>127.6</v>
      </c>
      <c r="AI199" s="19">
        <v>130.30000000000001</v>
      </c>
      <c r="AJ199" s="19">
        <v>132</v>
      </c>
      <c r="AK199" s="19">
        <v>132.80000000000001</v>
      </c>
      <c r="AL199" s="19">
        <v>130.80000000000001</v>
      </c>
      <c r="AM199" s="19">
        <v>128</v>
      </c>
      <c r="AN199" s="19">
        <v>128</v>
      </c>
      <c r="AO199" s="19">
        <v>126.2</v>
      </c>
      <c r="AP199" s="19">
        <v>125.7</v>
      </c>
      <c r="AQ199" s="19">
        <v>127.1</v>
      </c>
      <c r="AR199" s="19">
        <v>125.1</v>
      </c>
      <c r="AS199" s="19">
        <v>126.2</v>
      </c>
      <c r="AT199" s="19">
        <v>129.30000000000001</v>
      </c>
      <c r="AU199" s="19">
        <v>130.4</v>
      </c>
      <c r="AV199" s="19">
        <v>129.9</v>
      </c>
      <c r="AW199" s="19">
        <v>130</v>
      </c>
      <c r="AX199" s="19">
        <v>130.9</v>
      </c>
      <c r="AY199" s="19">
        <v>130.5</v>
      </c>
      <c r="AZ199" s="19">
        <v>130.1</v>
      </c>
      <c r="BA199" s="19">
        <v>131.69999999999999</v>
      </c>
      <c r="BB199" s="19">
        <v>136</v>
      </c>
      <c r="BC199" s="19">
        <v>137.80000000000001</v>
      </c>
      <c r="BD199" s="19">
        <v>139.4</v>
      </c>
      <c r="BE199" s="19">
        <v>141.6</v>
      </c>
      <c r="BF199" s="19">
        <v>144</v>
      </c>
      <c r="BG199" s="19">
        <v>151.69999999999999</v>
      </c>
      <c r="BH199" s="19">
        <v>153.19999999999999</v>
      </c>
      <c r="BI199" s="19">
        <v>151.30000000000001</v>
      </c>
      <c r="BJ199" s="19">
        <v>148.4</v>
      </c>
      <c r="BK199" s="19">
        <v>145.30000000000001</v>
      </c>
      <c r="BL199" s="19">
        <v>142.30000000000001</v>
      </c>
      <c r="BM199" s="19">
        <v>138.80000000000001</v>
      </c>
      <c r="BN199" s="19">
        <v>136.1</v>
      </c>
      <c r="BO199" s="19">
        <v>137</v>
      </c>
      <c r="BP199" s="19">
        <v>138.6</v>
      </c>
      <c r="BQ199" s="19">
        <v>138</v>
      </c>
      <c r="BR199" s="19">
        <v>139.4</v>
      </c>
      <c r="BS199" s="19">
        <v>141</v>
      </c>
      <c r="BT199" s="19">
        <v>140.6</v>
      </c>
      <c r="BU199" s="19">
        <v>140.5</v>
      </c>
      <c r="BV199" s="19">
        <v>140.69999999999999</v>
      </c>
      <c r="BW199" s="19">
        <v>140.80000000000001</v>
      </c>
      <c r="BX199" s="19">
        <v>140.6</v>
      </c>
      <c r="BY199" s="19">
        <v>139.19999999999999</v>
      </c>
      <c r="BZ199" s="19">
        <v>139.80000000000001</v>
      </c>
      <c r="CA199" s="19">
        <v>143.6</v>
      </c>
      <c r="CB199" s="19">
        <v>148.4</v>
      </c>
      <c r="CC199" s="19">
        <v>151.4</v>
      </c>
      <c r="CD199" s="19">
        <v>152.1</v>
      </c>
      <c r="CE199" s="19">
        <v>152.1</v>
      </c>
      <c r="CF199" s="19">
        <v>154</v>
      </c>
      <c r="CG199" s="19">
        <v>153.9</v>
      </c>
      <c r="CH199" s="19">
        <v>155.4</v>
      </c>
      <c r="CI199" s="19">
        <v>154.4</v>
      </c>
      <c r="CJ199" s="19">
        <v>151.1</v>
      </c>
      <c r="CK199" s="19">
        <v>150.5</v>
      </c>
      <c r="CL199" s="19">
        <v>151.19999999999999</v>
      </c>
      <c r="CM199" s="19">
        <v>152.80000000000001</v>
      </c>
      <c r="CN199" s="19">
        <v>155.30000000000001</v>
      </c>
      <c r="CO199" s="19">
        <v>156.1</v>
      </c>
      <c r="CP199" s="19">
        <v>157.30000000000001</v>
      </c>
      <c r="CQ199" s="19">
        <v>158.69999999999999</v>
      </c>
      <c r="CR199" s="19">
        <v>159.1</v>
      </c>
      <c r="CS199" s="19">
        <v>160.69999999999999</v>
      </c>
      <c r="CT199" s="19">
        <v>158.6</v>
      </c>
      <c r="CU199" s="19">
        <v>158.69999999999999</v>
      </c>
      <c r="CV199" s="19">
        <v>156.30000000000001</v>
      </c>
      <c r="CW199" s="19">
        <v>152.30000000000001</v>
      </c>
      <c r="CX199" s="19">
        <v>149.19999999999999</v>
      </c>
      <c r="CY199" s="19">
        <v>149.1</v>
      </c>
      <c r="CZ199" s="19">
        <v>147.9</v>
      </c>
      <c r="DA199" s="19">
        <v>145.30000000000001</v>
      </c>
      <c r="DB199" s="19">
        <v>142.6</v>
      </c>
      <c r="DC199" s="19">
        <v>141.9</v>
      </c>
      <c r="DD199" s="19">
        <v>141.69999999999999</v>
      </c>
      <c r="DE199" s="19">
        <v>143.30000000000001</v>
      </c>
      <c r="DF199" s="19">
        <v>143.80000000000001</v>
      </c>
      <c r="DG199" s="19">
        <v>144.1</v>
      </c>
      <c r="DH199" s="19">
        <v>145.6</v>
      </c>
      <c r="DI199" s="19">
        <v>144.69999999999999</v>
      </c>
      <c r="DJ199" s="19">
        <v>143.69999999999999</v>
      </c>
      <c r="DK199" s="19">
        <v>143.9</v>
      </c>
      <c r="DL199" s="19">
        <v>146.9</v>
      </c>
      <c r="DM199" s="19">
        <v>150.80000000000001</v>
      </c>
      <c r="DN199" s="19">
        <v>153.1</v>
      </c>
      <c r="DO199" s="19">
        <v>154.19999999999999</v>
      </c>
      <c r="DP199" s="19">
        <v>154.30000000000001</v>
      </c>
      <c r="DQ199" s="19">
        <v>155</v>
      </c>
      <c r="DR199" s="19">
        <v>155.6</v>
      </c>
      <c r="DS199" s="19">
        <v>160.6</v>
      </c>
      <c r="DT199" s="19">
        <v>163.30000000000001</v>
      </c>
      <c r="DU199" s="19">
        <v>164.2</v>
      </c>
      <c r="DV199" s="19">
        <v>163.30000000000001</v>
      </c>
      <c r="DW199" s="19">
        <v>169.6</v>
      </c>
    </row>
    <row r="200" spans="1:127">
      <c r="A200" s="17" t="s">
        <v>993</v>
      </c>
      <c r="B200" s="17" t="s">
        <v>994</v>
      </c>
      <c r="C200" s="18">
        <v>3.9699999999999999E-2</v>
      </c>
      <c r="D200" s="19">
        <v>111.6</v>
      </c>
      <c r="E200" s="19">
        <v>110.6</v>
      </c>
      <c r="F200" s="19">
        <v>107.4</v>
      </c>
      <c r="G200" s="19">
        <v>107.1</v>
      </c>
      <c r="H200" s="19">
        <v>112.7</v>
      </c>
      <c r="I200" s="19">
        <v>117.6</v>
      </c>
      <c r="J200" s="19">
        <v>120</v>
      </c>
      <c r="K200" s="19">
        <v>127.4</v>
      </c>
      <c r="L200" s="19">
        <v>129.6</v>
      </c>
      <c r="M200" s="19">
        <v>130.1</v>
      </c>
      <c r="N200" s="19">
        <v>130</v>
      </c>
      <c r="O200" s="19">
        <v>128.6</v>
      </c>
      <c r="P200" s="19">
        <v>128</v>
      </c>
      <c r="Q200" s="19">
        <v>127.5</v>
      </c>
      <c r="R200" s="19">
        <v>125.8</v>
      </c>
      <c r="S200" s="19">
        <v>118.2</v>
      </c>
      <c r="T200" s="19">
        <v>121.1</v>
      </c>
      <c r="U200" s="19">
        <v>123.5</v>
      </c>
      <c r="V200" s="19">
        <v>128.1</v>
      </c>
      <c r="W200" s="19">
        <v>136.1</v>
      </c>
      <c r="X200" s="19">
        <v>137.69999999999999</v>
      </c>
      <c r="Y200" s="19">
        <v>138.9</v>
      </c>
      <c r="Z200" s="19">
        <v>138.6</v>
      </c>
      <c r="AA200" s="19">
        <v>138.4</v>
      </c>
      <c r="AB200" s="19">
        <v>137.4</v>
      </c>
      <c r="AC200" s="19">
        <v>138</v>
      </c>
      <c r="AD200" s="19">
        <v>132.5</v>
      </c>
      <c r="AE200" s="19">
        <v>126.5</v>
      </c>
      <c r="AF200" s="19">
        <v>127.2</v>
      </c>
      <c r="AG200" s="19">
        <v>130.9</v>
      </c>
      <c r="AH200" s="19">
        <v>135.1</v>
      </c>
      <c r="AI200" s="19">
        <v>138.80000000000001</v>
      </c>
      <c r="AJ200" s="19">
        <v>141.30000000000001</v>
      </c>
      <c r="AK200" s="19">
        <v>146.19999999999999</v>
      </c>
      <c r="AL200" s="19">
        <v>145.30000000000001</v>
      </c>
      <c r="AM200" s="19">
        <v>144.30000000000001</v>
      </c>
      <c r="AN200" s="19">
        <v>142.19999999999999</v>
      </c>
      <c r="AO200" s="19">
        <v>138.1</v>
      </c>
      <c r="AP200" s="19">
        <v>132.5</v>
      </c>
      <c r="AQ200" s="19">
        <v>128.19999999999999</v>
      </c>
      <c r="AR200" s="19">
        <v>131.19999999999999</v>
      </c>
      <c r="AS200" s="19">
        <v>135.4</v>
      </c>
      <c r="AT200" s="19">
        <v>139</v>
      </c>
      <c r="AU200" s="19">
        <v>142</v>
      </c>
      <c r="AV200" s="19">
        <v>144.69999999999999</v>
      </c>
      <c r="AW200" s="19">
        <v>148.30000000000001</v>
      </c>
      <c r="AX200" s="19">
        <v>149.9</v>
      </c>
      <c r="AY200" s="19">
        <v>150.5</v>
      </c>
      <c r="AZ200" s="19">
        <v>151.19999999999999</v>
      </c>
      <c r="BA200" s="19">
        <v>154</v>
      </c>
      <c r="BB200" s="19">
        <v>150.6</v>
      </c>
      <c r="BC200" s="19">
        <v>147.80000000000001</v>
      </c>
      <c r="BD200" s="19">
        <v>151.5</v>
      </c>
      <c r="BE200" s="19">
        <v>152.80000000000001</v>
      </c>
      <c r="BF200" s="19">
        <v>154.5</v>
      </c>
      <c r="BG200" s="19">
        <v>164.9</v>
      </c>
      <c r="BH200" s="19">
        <v>169.5</v>
      </c>
      <c r="BI200" s="19">
        <v>166.4</v>
      </c>
      <c r="BJ200" s="19">
        <v>162.69999999999999</v>
      </c>
      <c r="BK200" s="19">
        <v>158.80000000000001</v>
      </c>
      <c r="BL200" s="19">
        <v>157.19999999999999</v>
      </c>
      <c r="BM200" s="19">
        <v>154.19999999999999</v>
      </c>
      <c r="BN200" s="19">
        <v>150.30000000000001</v>
      </c>
      <c r="BO200" s="19">
        <v>148.30000000000001</v>
      </c>
      <c r="BP200" s="19">
        <v>148.80000000000001</v>
      </c>
      <c r="BQ200" s="19">
        <v>147.30000000000001</v>
      </c>
      <c r="BR200" s="19">
        <v>147.5</v>
      </c>
      <c r="BS200" s="19">
        <v>149.9</v>
      </c>
      <c r="BT200" s="19">
        <v>153.30000000000001</v>
      </c>
      <c r="BU200" s="19">
        <v>160.30000000000001</v>
      </c>
      <c r="BV200" s="19">
        <v>160.6</v>
      </c>
      <c r="BW200" s="19">
        <v>160.69999999999999</v>
      </c>
      <c r="BX200" s="19">
        <v>159.4</v>
      </c>
      <c r="BY200" s="19">
        <v>158.4</v>
      </c>
      <c r="BZ200" s="19">
        <v>153.4</v>
      </c>
      <c r="CA200" s="19">
        <v>153.4</v>
      </c>
      <c r="CB200" s="19">
        <v>154.1</v>
      </c>
      <c r="CC200" s="19">
        <v>154.30000000000001</v>
      </c>
      <c r="CD200" s="19">
        <v>153.4</v>
      </c>
      <c r="CE200" s="19">
        <v>160.69999999999999</v>
      </c>
      <c r="CF200" s="19">
        <v>169.6</v>
      </c>
      <c r="CG200" s="19">
        <v>174.1</v>
      </c>
      <c r="CH200" s="19">
        <v>176.8</v>
      </c>
      <c r="CI200" s="19">
        <v>177.7</v>
      </c>
      <c r="CJ200" s="19">
        <v>175.3</v>
      </c>
      <c r="CK200" s="19">
        <v>177</v>
      </c>
      <c r="CL200" s="19">
        <v>176.5</v>
      </c>
      <c r="CM200" s="19">
        <v>177.2</v>
      </c>
      <c r="CN200" s="19">
        <v>176.9</v>
      </c>
      <c r="CO200" s="19">
        <v>175.5</v>
      </c>
      <c r="CP200" s="19">
        <v>177.9</v>
      </c>
      <c r="CQ200" s="19">
        <v>180.2</v>
      </c>
      <c r="CR200" s="19">
        <v>186</v>
      </c>
      <c r="CS200" s="19">
        <v>194.1</v>
      </c>
      <c r="CT200" s="19">
        <v>192.9</v>
      </c>
      <c r="CU200" s="19">
        <v>192.7</v>
      </c>
      <c r="CV200" s="19">
        <v>200.2</v>
      </c>
      <c r="CW200" s="19">
        <v>183.1</v>
      </c>
      <c r="CX200" s="19">
        <v>173</v>
      </c>
      <c r="CY200" s="19">
        <v>164</v>
      </c>
      <c r="CZ200" s="19">
        <v>157.6</v>
      </c>
      <c r="DA200" s="19">
        <v>152.30000000000001</v>
      </c>
      <c r="DB200" s="19">
        <v>158.9</v>
      </c>
      <c r="DC200" s="19">
        <v>164.8</v>
      </c>
      <c r="DD200" s="19">
        <v>163.80000000000001</v>
      </c>
      <c r="DE200" s="19">
        <v>169.5</v>
      </c>
      <c r="DF200" s="19">
        <v>170.5</v>
      </c>
      <c r="DG200" s="19">
        <v>168.1</v>
      </c>
      <c r="DH200" s="19">
        <v>175.4</v>
      </c>
      <c r="DI200" s="19">
        <v>182.1</v>
      </c>
      <c r="DJ200" s="19">
        <v>172.8</v>
      </c>
      <c r="DK200" s="19">
        <v>160.1</v>
      </c>
      <c r="DL200" s="19">
        <v>162.19999999999999</v>
      </c>
      <c r="DM200" s="19">
        <v>166.1</v>
      </c>
      <c r="DN200" s="19">
        <v>172.5</v>
      </c>
      <c r="DO200" s="19">
        <v>180.2</v>
      </c>
      <c r="DP200" s="19">
        <v>182.5</v>
      </c>
      <c r="DQ200" s="19">
        <v>186.1</v>
      </c>
      <c r="DR200" s="19">
        <v>190.6</v>
      </c>
      <c r="DS200" s="19">
        <v>193.2</v>
      </c>
      <c r="DT200" s="19">
        <v>194.6</v>
      </c>
      <c r="DU200" s="19">
        <v>191.7</v>
      </c>
      <c r="DV200" s="19">
        <v>185.4</v>
      </c>
      <c r="DW200" s="19">
        <v>186.6</v>
      </c>
    </row>
    <row r="201" spans="1:127">
      <c r="A201" s="17" t="s">
        <v>995</v>
      </c>
      <c r="B201" s="17" t="s">
        <v>996</v>
      </c>
      <c r="C201" s="18">
        <v>2.4729999999999999E-2</v>
      </c>
      <c r="D201" s="19">
        <v>100.9</v>
      </c>
      <c r="E201" s="19">
        <v>101.7</v>
      </c>
      <c r="F201" s="19">
        <v>101.6</v>
      </c>
      <c r="G201" s="19">
        <v>106</v>
      </c>
      <c r="H201" s="19">
        <v>112.7</v>
      </c>
      <c r="I201" s="19">
        <v>116.5</v>
      </c>
      <c r="J201" s="19">
        <v>120.1</v>
      </c>
      <c r="K201" s="19">
        <v>123</v>
      </c>
      <c r="L201" s="19">
        <v>123</v>
      </c>
      <c r="M201" s="19">
        <v>122.1</v>
      </c>
      <c r="N201" s="19">
        <v>122.3</v>
      </c>
      <c r="O201" s="19">
        <v>123.8</v>
      </c>
      <c r="P201" s="19">
        <v>122.5</v>
      </c>
      <c r="Q201" s="19">
        <v>121.1</v>
      </c>
      <c r="R201" s="19">
        <v>126.2</v>
      </c>
      <c r="S201" s="19">
        <v>127</v>
      </c>
      <c r="T201" s="19">
        <v>129.5</v>
      </c>
      <c r="U201" s="19">
        <v>128.30000000000001</v>
      </c>
      <c r="V201" s="19">
        <v>130.30000000000001</v>
      </c>
      <c r="W201" s="19">
        <v>133.4</v>
      </c>
      <c r="X201" s="19">
        <v>130.9</v>
      </c>
      <c r="Y201" s="19">
        <v>133.69999999999999</v>
      </c>
      <c r="Z201" s="19">
        <v>130.5</v>
      </c>
      <c r="AA201" s="19">
        <v>130.19999999999999</v>
      </c>
      <c r="AB201" s="19">
        <v>130.1</v>
      </c>
      <c r="AC201" s="19">
        <v>129.4</v>
      </c>
      <c r="AD201" s="19">
        <v>127.9</v>
      </c>
      <c r="AE201" s="19">
        <v>130.6</v>
      </c>
      <c r="AF201" s="19">
        <v>131.1</v>
      </c>
      <c r="AG201" s="19">
        <v>132.80000000000001</v>
      </c>
      <c r="AH201" s="19">
        <v>133</v>
      </c>
      <c r="AI201" s="19">
        <v>132.6</v>
      </c>
      <c r="AJ201" s="19">
        <v>131.6</v>
      </c>
      <c r="AK201" s="19">
        <v>133.4</v>
      </c>
      <c r="AL201" s="19">
        <v>132.1</v>
      </c>
      <c r="AM201" s="19">
        <v>130.80000000000001</v>
      </c>
      <c r="AN201" s="19">
        <v>127.8</v>
      </c>
      <c r="AO201" s="19">
        <v>125.8</v>
      </c>
      <c r="AP201" s="19">
        <v>128.6</v>
      </c>
      <c r="AQ201" s="19">
        <v>130.6</v>
      </c>
      <c r="AR201" s="19">
        <v>130</v>
      </c>
      <c r="AS201" s="19">
        <v>133.1</v>
      </c>
      <c r="AT201" s="19">
        <v>138.6</v>
      </c>
      <c r="AU201" s="19">
        <v>138.19999999999999</v>
      </c>
      <c r="AV201" s="19">
        <v>133.4</v>
      </c>
      <c r="AW201" s="19">
        <v>133.5</v>
      </c>
      <c r="AX201" s="19">
        <v>132.1</v>
      </c>
      <c r="AY201" s="19">
        <v>131</v>
      </c>
      <c r="AZ201" s="19">
        <v>130.5</v>
      </c>
      <c r="BA201" s="19">
        <v>132.1</v>
      </c>
      <c r="BB201" s="19">
        <v>137.4</v>
      </c>
      <c r="BC201" s="19">
        <v>138.4</v>
      </c>
      <c r="BD201" s="19">
        <v>140.1</v>
      </c>
      <c r="BE201" s="19">
        <v>141.9</v>
      </c>
      <c r="BF201" s="19">
        <v>144.69999999999999</v>
      </c>
      <c r="BG201" s="19">
        <v>149.5</v>
      </c>
      <c r="BH201" s="19">
        <v>148.80000000000001</v>
      </c>
      <c r="BI201" s="19">
        <v>148</v>
      </c>
      <c r="BJ201" s="19">
        <v>146.9</v>
      </c>
      <c r="BK201" s="19">
        <v>143.6</v>
      </c>
      <c r="BL201" s="19">
        <v>141</v>
      </c>
      <c r="BM201" s="19">
        <v>138.9</v>
      </c>
      <c r="BN201" s="19">
        <v>137.1</v>
      </c>
      <c r="BO201" s="19">
        <v>138.30000000000001</v>
      </c>
      <c r="BP201" s="19">
        <v>139.4</v>
      </c>
      <c r="BQ201" s="19">
        <v>139.1</v>
      </c>
      <c r="BR201" s="19">
        <v>140.19999999999999</v>
      </c>
      <c r="BS201" s="19">
        <v>139</v>
      </c>
      <c r="BT201" s="19">
        <v>137.30000000000001</v>
      </c>
      <c r="BU201" s="19">
        <v>138</v>
      </c>
      <c r="BV201" s="19">
        <v>138.30000000000001</v>
      </c>
      <c r="BW201" s="19">
        <v>137</v>
      </c>
      <c r="BX201" s="19">
        <v>135</v>
      </c>
      <c r="BY201" s="19">
        <v>135.1</v>
      </c>
      <c r="BZ201" s="19">
        <v>136.5</v>
      </c>
      <c r="CA201" s="19">
        <v>140.19999999999999</v>
      </c>
      <c r="CB201" s="19">
        <v>148.1</v>
      </c>
      <c r="CC201" s="19">
        <v>151.30000000000001</v>
      </c>
      <c r="CD201" s="19">
        <v>153.30000000000001</v>
      </c>
      <c r="CE201" s="19">
        <v>153.4</v>
      </c>
      <c r="CF201" s="19">
        <v>152.69999999999999</v>
      </c>
      <c r="CG201" s="19">
        <v>153.30000000000001</v>
      </c>
      <c r="CH201" s="19">
        <v>152.30000000000001</v>
      </c>
      <c r="CI201" s="19">
        <v>150.9</v>
      </c>
      <c r="CJ201" s="19">
        <v>147.9</v>
      </c>
      <c r="CK201" s="19">
        <v>146.1</v>
      </c>
      <c r="CL201" s="19">
        <v>148.1</v>
      </c>
      <c r="CM201" s="19">
        <v>150.5</v>
      </c>
      <c r="CN201" s="19">
        <v>153.80000000000001</v>
      </c>
      <c r="CO201" s="19">
        <v>155.30000000000001</v>
      </c>
      <c r="CP201" s="19">
        <v>156.19999999999999</v>
      </c>
      <c r="CQ201" s="19">
        <v>156.6</v>
      </c>
      <c r="CR201" s="19">
        <v>156.1</v>
      </c>
      <c r="CS201" s="19">
        <v>157.4</v>
      </c>
      <c r="CT201" s="19">
        <v>154.80000000000001</v>
      </c>
      <c r="CU201" s="19">
        <v>155</v>
      </c>
      <c r="CV201" s="19">
        <v>159.30000000000001</v>
      </c>
      <c r="CW201" s="19">
        <v>158.1</v>
      </c>
      <c r="CX201" s="19">
        <v>151.6</v>
      </c>
      <c r="CY201" s="19">
        <v>150.9</v>
      </c>
      <c r="CZ201" s="19">
        <v>149.30000000000001</v>
      </c>
      <c r="DA201" s="19">
        <v>147</v>
      </c>
      <c r="DB201" s="19">
        <v>144.30000000000001</v>
      </c>
      <c r="DC201" s="19">
        <v>144.4</v>
      </c>
      <c r="DD201" s="19">
        <v>142.19999999999999</v>
      </c>
      <c r="DE201" s="19">
        <v>142.6</v>
      </c>
      <c r="DF201" s="19">
        <v>143.4</v>
      </c>
      <c r="DG201" s="19">
        <v>143.9</v>
      </c>
      <c r="DH201" s="19">
        <v>144</v>
      </c>
      <c r="DI201" s="19">
        <v>144.5</v>
      </c>
      <c r="DJ201" s="19">
        <v>143.19999999999999</v>
      </c>
      <c r="DK201" s="19">
        <v>141.9</v>
      </c>
      <c r="DL201" s="19">
        <v>143.4</v>
      </c>
      <c r="DM201" s="19">
        <v>146.80000000000001</v>
      </c>
      <c r="DN201" s="19">
        <v>149.4</v>
      </c>
      <c r="DO201" s="19">
        <v>150.19999999999999</v>
      </c>
      <c r="DP201" s="19">
        <v>149.80000000000001</v>
      </c>
      <c r="DQ201" s="19">
        <v>150.30000000000001</v>
      </c>
      <c r="DR201" s="19">
        <v>152</v>
      </c>
      <c r="DS201" s="19">
        <v>157.19999999999999</v>
      </c>
      <c r="DT201" s="19">
        <v>159.6</v>
      </c>
      <c r="DU201" s="19">
        <v>159.69999999999999</v>
      </c>
      <c r="DV201" s="19">
        <v>160.30000000000001</v>
      </c>
      <c r="DW201" s="19">
        <v>165.9</v>
      </c>
    </row>
    <row r="202" spans="1:127">
      <c r="A202" s="17" t="s">
        <v>997</v>
      </c>
      <c r="B202" s="17" t="s">
        <v>998</v>
      </c>
      <c r="C202" s="18">
        <v>7.4200000000000004E-3</v>
      </c>
      <c r="D202" s="19">
        <v>107.6</v>
      </c>
      <c r="E202" s="19">
        <v>122.6</v>
      </c>
      <c r="F202" s="19">
        <v>139</v>
      </c>
      <c r="G202" s="19">
        <v>136.6</v>
      </c>
      <c r="H202" s="19">
        <v>143.6</v>
      </c>
      <c r="I202" s="19">
        <v>147.4</v>
      </c>
      <c r="J202" s="19">
        <v>137</v>
      </c>
      <c r="K202" s="19">
        <v>132.9</v>
      </c>
      <c r="L202" s="19">
        <v>135</v>
      </c>
      <c r="M202" s="19">
        <v>138</v>
      </c>
      <c r="N202" s="19">
        <v>129.1</v>
      </c>
      <c r="O202" s="19">
        <v>130.69999999999999</v>
      </c>
      <c r="P202" s="19">
        <v>132</v>
      </c>
      <c r="Q202" s="19">
        <v>141.6</v>
      </c>
      <c r="R202" s="19">
        <v>146.80000000000001</v>
      </c>
      <c r="S202" s="19">
        <v>140.5</v>
      </c>
      <c r="T202" s="19">
        <v>141.1</v>
      </c>
      <c r="U202" s="19">
        <v>142.5</v>
      </c>
      <c r="V202" s="19">
        <v>136.5</v>
      </c>
      <c r="W202" s="19">
        <v>135.4</v>
      </c>
      <c r="X202" s="19">
        <v>140.69999999999999</v>
      </c>
      <c r="Y202" s="19">
        <v>138.1</v>
      </c>
      <c r="Z202" s="19">
        <v>138.4</v>
      </c>
      <c r="AA202" s="19">
        <v>144</v>
      </c>
      <c r="AB202" s="19">
        <v>146.6</v>
      </c>
      <c r="AC202" s="19">
        <v>149.6</v>
      </c>
      <c r="AD202" s="19">
        <v>152.5</v>
      </c>
      <c r="AE202" s="19">
        <v>151.9</v>
      </c>
      <c r="AF202" s="19">
        <v>147.1</v>
      </c>
      <c r="AG202" s="19">
        <v>145.1</v>
      </c>
      <c r="AH202" s="19">
        <v>145.69999999999999</v>
      </c>
      <c r="AI202" s="19">
        <v>146</v>
      </c>
      <c r="AJ202" s="19">
        <v>138.6</v>
      </c>
      <c r="AK202" s="19">
        <v>139.4</v>
      </c>
      <c r="AL202" s="19">
        <v>153.30000000000001</v>
      </c>
      <c r="AM202" s="19">
        <v>139.5</v>
      </c>
      <c r="AN202" s="19">
        <v>145.30000000000001</v>
      </c>
      <c r="AO202" s="19">
        <v>165.9</v>
      </c>
      <c r="AP202" s="19">
        <v>168.2</v>
      </c>
      <c r="AQ202" s="19">
        <v>167.9</v>
      </c>
      <c r="AR202" s="19">
        <v>171.1</v>
      </c>
      <c r="AS202" s="19">
        <v>169.4</v>
      </c>
      <c r="AT202" s="19">
        <v>158.30000000000001</v>
      </c>
      <c r="AU202" s="19">
        <v>157.5</v>
      </c>
      <c r="AV202" s="19">
        <v>155.9</v>
      </c>
      <c r="AW202" s="19">
        <v>157.5</v>
      </c>
      <c r="AX202" s="19">
        <v>165.2</v>
      </c>
      <c r="AY202" s="19">
        <v>167.3</v>
      </c>
      <c r="AZ202" s="19">
        <v>178.3</v>
      </c>
      <c r="BA202" s="19">
        <v>176.9</v>
      </c>
      <c r="BB202" s="19">
        <v>190.7</v>
      </c>
      <c r="BC202" s="19">
        <v>185</v>
      </c>
      <c r="BD202" s="19">
        <v>177.8</v>
      </c>
      <c r="BE202" s="19">
        <v>198.5</v>
      </c>
      <c r="BF202" s="19">
        <v>183.1</v>
      </c>
      <c r="BG202" s="19">
        <v>179.5</v>
      </c>
      <c r="BH202" s="19">
        <v>175.9</v>
      </c>
      <c r="BI202" s="19">
        <v>167.7</v>
      </c>
      <c r="BJ202" s="19">
        <v>158</v>
      </c>
      <c r="BK202" s="19">
        <v>164.2</v>
      </c>
      <c r="BL202" s="19">
        <v>162.1</v>
      </c>
      <c r="BM202" s="19">
        <v>162.4</v>
      </c>
      <c r="BN202" s="19">
        <v>173.2</v>
      </c>
      <c r="BO202" s="19">
        <v>170.3</v>
      </c>
      <c r="BP202" s="19">
        <v>174.8</v>
      </c>
      <c r="BQ202" s="19">
        <v>172.9</v>
      </c>
      <c r="BR202" s="19">
        <v>168.7</v>
      </c>
      <c r="BS202" s="19">
        <v>165.3</v>
      </c>
      <c r="BT202" s="19">
        <v>162.80000000000001</v>
      </c>
      <c r="BU202" s="19">
        <v>154.19999999999999</v>
      </c>
      <c r="BV202" s="19">
        <v>155.80000000000001</v>
      </c>
      <c r="BW202" s="19">
        <v>153</v>
      </c>
      <c r="BX202" s="19">
        <v>153.30000000000001</v>
      </c>
      <c r="BY202" s="19">
        <v>154.4</v>
      </c>
      <c r="BZ202" s="19">
        <v>162.19999999999999</v>
      </c>
      <c r="CA202" s="19">
        <v>173.5</v>
      </c>
      <c r="CB202" s="19">
        <v>167.9</v>
      </c>
      <c r="CC202" s="19">
        <v>168.2</v>
      </c>
      <c r="CD202" s="19">
        <v>170.7</v>
      </c>
      <c r="CE202" s="19">
        <v>175.3</v>
      </c>
      <c r="CF202" s="19">
        <v>174.5</v>
      </c>
      <c r="CG202" s="19">
        <v>169.2</v>
      </c>
      <c r="CH202" s="19">
        <v>166.5</v>
      </c>
      <c r="CI202" s="19">
        <v>180.3</v>
      </c>
      <c r="CJ202" s="19">
        <v>179.4</v>
      </c>
      <c r="CK202" s="19">
        <v>176</v>
      </c>
      <c r="CL202" s="19">
        <v>186.1</v>
      </c>
      <c r="CM202" s="19">
        <v>191.6</v>
      </c>
      <c r="CN202" s="19">
        <v>191.9</v>
      </c>
      <c r="CO202" s="19">
        <v>192</v>
      </c>
      <c r="CP202" s="19">
        <v>193.3</v>
      </c>
      <c r="CQ202" s="19">
        <v>192.3</v>
      </c>
      <c r="CR202" s="19">
        <v>193.4</v>
      </c>
      <c r="CS202" s="19">
        <v>192</v>
      </c>
      <c r="CT202" s="19">
        <v>186.6</v>
      </c>
      <c r="CU202" s="19">
        <v>186</v>
      </c>
      <c r="CV202" s="19">
        <v>195</v>
      </c>
      <c r="CW202" s="19">
        <v>195.7</v>
      </c>
      <c r="CX202" s="19">
        <v>195.9</v>
      </c>
      <c r="CY202" s="19">
        <v>195.9</v>
      </c>
      <c r="CZ202" s="19">
        <v>201.8</v>
      </c>
      <c r="DA202" s="19">
        <v>218.1</v>
      </c>
      <c r="DB202" s="19">
        <v>220.2</v>
      </c>
      <c r="DC202" s="19">
        <v>213.3</v>
      </c>
      <c r="DD202" s="19">
        <v>211.5</v>
      </c>
      <c r="DE202" s="19">
        <v>209.2</v>
      </c>
      <c r="DF202" s="19">
        <v>216.4</v>
      </c>
      <c r="DG202" s="19">
        <v>219.2</v>
      </c>
      <c r="DH202" s="19">
        <v>208.8</v>
      </c>
      <c r="DI202" s="19">
        <v>223.2</v>
      </c>
      <c r="DJ202" s="19">
        <v>228.3</v>
      </c>
      <c r="DK202" s="19">
        <v>238.1</v>
      </c>
      <c r="DL202" s="19">
        <v>241.7</v>
      </c>
      <c r="DM202" s="19">
        <v>254.7</v>
      </c>
      <c r="DN202" s="19">
        <v>247.1</v>
      </c>
      <c r="DO202" s="19">
        <v>250.3</v>
      </c>
      <c r="DP202" s="19">
        <v>234.8</v>
      </c>
      <c r="DQ202" s="19">
        <v>243.9</v>
      </c>
      <c r="DR202" s="19">
        <v>245.4</v>
      </c>
      <c r="DS202" s="19">
        <v>239.8</v>
      </c>
      <c r="DT202" s="19">
        <v>245.5</v>
      </c>
      <c r="DU202" s="19">
        <v>238</v>
      </c>
      <c r="DV202" s="19">
        <v>236.9</v>
      </c>
      <c r="DW202" s="19">
        <v>247.3</v>
      </c>
    </row>
    <row r="203" spans="1:127">
      <c r="A203" s="17" t="s">
        <v>999</v>
      </c>
      <c r="B203" s="17" t="s">
        <v>1000</v>
      </c>
      <c r="C203" s="18">
        <v>9.5899999999999999E-2</v>
      </c>
      <c r="D203" s="19">
        <v>113.2</v>
      </c>
      <c r="E203" s="19">
        <v>119.7</v>
      </c>
      <c r="F203" s="19">
        <v>125.2</v>
      </c>
      <c r="G203" s="19">
        <v>133.19999999999999</v>
      </c>
      <c r="H203" s="19">
        <v>140.5</v>
      </c>
      <c r="I203" s="19">
        <v>139.1</v>
      </c>
      <c r="J203" s="19">
        <v>136.4</v>
      </c>
      <c r="K203" s="19">
        <v>136.5</v>
      </c>
      <c r="L203" s="19">
        <v>131</v>
      </c>
      <c r="M203" s="19">
        <v>125.5</v>
      </c>
      <c r="N203" s="19">
        <v>119.7</v>
      </c>
      <c r="O203" s="19">
        <v>114.4</v>
      </c>
      <c r="P203" s="19">
        <v>112.1</v>
      </c>
      <c r="Q203" s="19">
        <v>110.2</v>
      </c>
      <c r="R203" s="19">
        <v>107.6</v>
      </c>
      <c r="S203" s="19">
        <v>105.2</v>
      </c>
      <c r="T203" s="19">
        <v>103.8</v>
      </c>
      <c r="U203" s="19">
        <v>106.9</v>
      </c>
      <c r="V203" s="19">
        <v>103.9</v>
      </c>
      <c r="W203" s="19">
        <v>102.2</v>
      </c>
      <c r="X203" s="19">
        <v>98.7</v>
      </c>
      <c r="Y203" s="19">
        <v>96.5</v>
      </c>
      <c r="Z203" s="19">
        <v>96.1</v>
      </c>
      <c r="AA203" s="19">
        <v>99.8</v>
      </c>
      <c r="AB203" s="19">
        <v>100.4</v>
      </c>
      <c r="AC203" s="19">
        <v>98</v>
      </c>
      <c r="AD203" s="19">
        <v>95.6</v>
      </c>
      <c r="AE203" s="19">
        <v>96.5</v>
      </c>
      <c r="AF203" s="19">
        <v>96.7</v>
      </c>
      <c r="AG203" s="19">
        <v>97.2</v>
      </c>
      <c r="AH203" s="19">
        <v>97.1</v>
      </c>
      <c r="AI203" s="19">
        <v>98</v>
      </c>
      <c r="AJ203" s="19">
        <v>99.3</v>
      </c>
      <c r="AK203" s="19">
        <v>107.3</v>
      </c>
      <c r="AL203" s="19">
        <v>109.1</v>
      </c>
      <c r="AM203" s="19">
        <v>110.1</v>
      </c>
      <c r="AN203" s="19">
        <v>119.9</v>
      </c>
      <c r="AO203" s="19">
        <v>133.4</v>
      </c>
      <c r="AP203" s="19">
        <v>137.4</v>
      </c>
      <c r="AQ203" s="19">
        <v>140.19999999999999</v>
      </c>
      <c r="AR203" s="19">
        <v>141.5</v>
      </c>
      <c r="AS203" s="19">
        <v>144.69999999999999</v>
      </c>
      <c r="AT203" s="19">
        <v>152.1</v>
      </c>
      <c r="AU203" s="19">
        <v>147.80000000000001</v>
      </c>
      <c r="AV203" s="19">
        <v>151.6</v>
      </c>
      <c r="AW203" s="19">
        <v>147.4</v>
      </c>
      <c r="AX203" s="19">
        <v>142.4</v>
      </c>
      <c r="AY203" s="19">
        <v>145.1</v>
      </c>
      <c r="AZ203" s="19">
        <v>159.19999999999999</v>
      </c>
      <c r="BA203" s="19">
        <v>171.6</v>
      </c>
      <c r="BB203" s="19">
        <v>188.7</v>
      </c>
      <c r="BC203" s="19">
        <v>219.8</v>
      </c>
      <c r="BD203" s="19">
        <v>217.9</v>
      </c>
      <c r="BE203" s="19">
        <v>220.7</v>
      </c>
      <c r="BF203" s="19">
        <v>248.6</v>
      </c>
      <c r="BG203" s="19">
        <v>255.8</v>
      </c>
      <c r="BH203" s="19">
        <v>244.7</v>
      </c>
      <c r="BI203" s="19">
        <v>208.1</v>
      </c>
      <c r="BJ203" s="19">
        <v>183.8</v>
      </c>
      <c r="BK203" s="19">
        <v>174</v>
      </c>
      <c r="BL203" s="19">
        <v>173.1</v>
      </c>
      <c r="BM203" s="19">
        <v>173.6</v>
      </c>
      <c r="BN203" s="19">
        <v>173.8</v>
      </c>
      <c r="BO203" s="19">
        <v>168</v>
      </c>
      <c r="BP203" s="19">
        <v>171.9</v>
      </c>
      <c r="BQ203" s="19">
        <v>182.4</v>
      </c>
      <c r="BR203" s="19">
        <v>177.4</v>
      </c>
      <c r="BS203" s="19">
        <v>165.1</v>
      </c>
      <c r="BT203" s="19">
        <v>154.30000000000001</v>
      </c>
      <c r="BU203" s="19">
        <v>141.69999999999999</v>
      </c>
      <c r="BV203" s="19">
        <v>136.5</v>
      </c>
      <c r="BW203" s="19">
        <v>131.9</v>
      </c>
      <c r="BX203" s="19">
        <v>130.4</v>
      </c>
      <c r="BY203" s="19">
        <v>126.3</v>
      </c>
      <c r="BZ203" s="19">
        <v>126.1</v>
      </c>
      <c r="CA203" s="19">
        <v>136.80000000000001</v>
      </c>
      <c r="CB203" s="19">
        <v>142.9</v>
      </c>
      <c r="CC203" s="19">
        <v>137.30000000000001</v>
      </c>
      <c r="CD203" s="19">
        <v>140.1</v>
      </c>
      <c r="CE203" s="19">
        <v>146.19999999999999</v>
      </c>
      <c r="CF203" s="19">
        <v>147.9</v>
      </c>
      <c r="CG203" s="19">
        <v>143.30000000000001</v>
      </c>
      <c r="CH203" s="19">
        <v>142.69999999999999</v>
      </c>
      <c r="CI203" s="19">
        <v>141.19999999999999</v>
      </c>
      <c r="CJ203" s="19">
        <v>144.19999999999999</v>
      </c>
      <c r="CK203" s="19">
        <v>147.30000000000001</v>
      </c>
      <c r="CL203" s="19">
        <v>148.30000000000001</v>
      </c>
      <c r="CM203" s="19">
        <v>145.9</v>
      </c>
      <c r="CN203" s="19">
        <v>146.4</v>
      </c>
      <c r="CO203" s="19">
        <v>144.30000000000001</v>
      </c>
      <c r="CP203" s="19">
        <v>145</v>
      </c>
      <c r="CQ203" s="19">
        <v>146.19999999999999</v>
      </c>
      <c r="CR203" s="19">
        <v>145.1</v>
      </c>
      <c r="CS203" s="19">
        <v>146.19999999999999</v>
      </c>
      <c r="CT203" s="19">
        <v>143</v>
      </c>
      <c r="CU203" s="19">
        <v>140.9</v>
      </c>
      <c r="CV203" s="19">
        <v>144.80000000000001</v>
      </c>
      <c r="CW203" s="19">
        <v>145.19999999999999</v>
      </c>
      <c r="CX203" s="19">
        <v>142.30000000000001</v>
      </c>
      <c r="CY203" s="19">
        <v>143.5</v>
      </c>
      <c r="CZ203" s="19">
        <v>147</v>
      </c>
      <c r="DA203" s="19">
        <v>158.4</v>
      </c>
      <c r="DB203" s="19">
        <v>163.30000000000001</v>
      </c>
      <c r="DC203" s="19">
        <v>164.1</v>
      </c>
      <c r="DD203" s="19">
        <v>159.80000000000001</v>
      </c>
      <c r="DE203" s="19">
        <v>154.5</v>
      </c>
      <c r="DF203" s="19">
        <v>154.80000000000001</v>
      </c>
      <c r="DG203" s="19">
        <v>158</v>
      </c>
      <c r="DH203" s="19">
        <v>161.5</v>
      </c>
      <c r="DI203" s="19">
        <v>167.6</v>
      </c>
      <c r="DJ203" s="19">
        <v>161.69999999999999</v>
      </c>
      <c r="DK203" s="19">
        <v>159.30000000000001</v>
      </c>
      <c r="DL203" s="19">
        <v>163.4</v>
      </c>
      <c r="DM203" s="19">
        <v>167.9</v>
      </c>
      <c r="DN203" s="19">
        <v>166.1</v>
      </c>
      <c r="DO203" s="19">
        <v>162.9</v>
      </c>
      <c r="DP203" s="19">
        <v>158.9</v>
      </c>
      <c r="DQ203" s="19">
        <v>158.80000000000001</v>
      </c>
      <c r="DR203" s="19">
        <v>158.5</v>
      </c>
      <c r="DS203" s="19">
        <v>159.1</v>
      </c>
      <c r="DT203" s="19">
        <v>160.80000000000001</v>
      </c>
      <c r="DU203" s="19">
        <v>158.30000000000001</v>
      </c>
      <c r="DV203" s="19">
        <v>157.30000000000001</v>
      </c>
      <c r="DW203" s="19">
        <v>157.4</v>
      </c>
    </row>
    <row r="204" spans="1:127">
      <c r="A204" s="17" t="s">
        <v>1001</v>
      </c>
      <c r="B204" s="17" t="s">
        <v>1002</v>
      </c>
      <c r="C204" s="18">
        <v>0.94347000000000003</v>
      </c>
      <c r="D204" s="19">
        <v>103.6</v>
      </c>
      <c r="E204" s="19">
        <v>104.9</v>
      </c>
      <c r="F204" s="19">
        <v>107.9</v>
      </c>
      <c r="G204" s="19">
        <v>108.9</v>
      </c>
      <c r="H204" s="19">
        <v>109.9</v>
      </c>
      <c r="I204" s="19">
        <v>111.4</v>
      </c>
      <c r="J204" s="19">
        <v>113.2</v>
      </c>
      <c r="K204" s="19">
        <v>113.8</v>
      </c>
      <c r="L204" s="19">
        <v>113.5</v>
      </c>
      <c r="M204" s="19">
        <v>116.5</v>
      </c>
      <c r="N204" s="19">
        <v>118.7</v>
      </c>
      <c r="O204" s="19">
        <v>121.7</v>
      </c>
      <c r="P204" s="19">
        <v>125.4</v>
      </c>
      <c r="Q204" s="19">
        <v>127.5</v>
      </c>
      <c r="R204" s="19">
        <v>128.5</v>
      </c>
      <c r="S204" s="19">
        <v>129.1</v>
      </c>
      <c r="T204" s="19">
        <v>128.9</v>
      </c>
      <c r="U204" s="19">
        <v>128.69999999999999</v>
      </c>
      <c r="V204" s="19">
        <v>127.8</v>
      </c>
      <c r="W204" s="19">
        <v>128.5</v>
      </c>
      <c r="X204" s="19">
        <v>124.8</v>
      </c>
      <c r="Y204" s="19">
        <v>125.6</v>
      </c>
      <c r="Z204" s="19">
        <v>127.9</v>
      </c>
      <c r="AA204" s="19">
        <v>127.8</v>
      </c>
      <c r="AB204" s="19">
        <v>130.69999999999999</v>
      </c>
      <c r="AC204" s="19">
        <v>130.80000000000001</v>
      </c>
      <c r="AD204" s="19">
        <v>129.5</v>
      </c>
      <c r="AE204" s="19">
        <v>131.9</v>
      </c>
      <c r="AF204" s="19">
        <v>133.80000000000001</v>
      </c>
      <c r="AG204" s="19">
        <v>133.5</v>
      </c>
      <c r="AH204" s="19">
        <v>133.69999999999999</v>
      </c>
      <c r="AI204" s="19">
        <v>132.19999999999999</v>
      </c>
      <c r="AJ204" s="19">
        <v>129.80000000000001</v>
      </c>
      <c r="AK204" s="19">
        <v>129.80000000000001</v>
      </c>
      <c r="AL204" s="19">
        <v>129.4</v>
      </c>
      <c r="AM204" s="19">
        <v>128.69999999999999</v>
      </c>
      <c r="AN204" s="19">
        <v>127.3</v>
      </c>
      <c r="AO204" s="19">
        <v>126.4</v>
      </c>
      <c r="AP204" s="19">
        <v>127.4</v>
      </c>
      <c r="AQ204" s="19">
        <v>127</v>
      </c>
      <c r="AR204" s="19">
        <v>128</v>
      </c>
      <c r="AS204" s="19">
        <v>128.9</v>
      </c>
      <c r="AT204" s="19">
        <v>129.80000000000001</v>
      </c>
      <c r="AU204" s="19">
        <v>130</v>
      </c>
      <c r="AV204" s="19">
        <v>131.30000000000001</v>
      </c>
      <c r="AW204" s="19">
        <v>130.1</v>
      </c>
      <c r="AX204" s="19">
        <v>131.19999999999999</v>
      </c>
      <c r="AY204" s="19">
        <v>132.5</v>
      </c>
      <c r="AZ204" s="19">
        <v>134.30000000000001</v>
      </c>
      <c r="BA204" s="19">
        <v>136.80000000000001</v>
      </c>
      <c r="BB204" s="19">
        <v>140.19999999999999</v>
      </c>
      <c r="BC204" s="19">
        <v>143.69999999999999</v>
      </c>
      <c r="BD204" s="19">
        <v>143.30000000000001</v>
      </c>
      <c r="BE204" s="19">
        <v>144.80000000000001</v>
      </c>
      <c r="BF204" s="19">
        <v>144.5</v>
      </c>
      <c r="BG204" s="19">
        <v>146.4</v>
      </c>
      <c r="BH204" s="19">
        <v>146.19999999999999</v>
      </c>
      <c r="BI204" s="19">
        <v>146.19999999999999</v>
      </c>
      <c r="BJ204" s="19">
        <v>147.9</v>
      </c>
      <c r="BK204" s="19">
        <v>147.19999999999999</v>
      </c>
      <c r="BL204" s="19">
        <v>147.69999999999999</v>
      </c>
      <c r="BM204" s="19">
        <v>148.30000000000001</v>
      </c>
      <c r="BN204" s="19">
        <v>148.9</v>
      </c>
      <c r="BO204" s="19">
        <v>150.19999999999999</v>
      </c>
      <c r="BP204" s="19">
        <v>152.4</v>
      </c>
      <c r="BQ204" s="19">
        <v>152.4</v>
      </c>
      <c r="BR204" s="19">
        <v>151.6</v>
      </c>
      <c r="BS204" s="19">
        <v>150.9</v>
      </c>
      <c r="BT204" s="19">
        <v>152</v>
      </c>
      <c r="BU204" s="19">
        <v>152.1</v>
      </c>
      <c r="BV204" s="19">
        <v>153.9</v>
      </c>
      <c r="BW204" s="19">
        <v>151.5</v>
      </c>
      <c r="BX204" s="19">
        <v>151.5</v>
      </c>
      <c r="BY204" s="19">
        <v>150.9</v>
      </c>
      <c r="BZ204" s="19">
        <v>150.5</v>
      </c>
      <c r="CA204" s="19">
        <v>148.5</v>
      </c>
      <c r="CB204" s="19">
        <v>149.4</v>
      </c>
      <c r="CC204" s="19">
        <v>149.9</v>
      </c>
      <c r="CD204" s="19">
        <v>150.30000000000001</v>
      </c>
      <c r="CE204" s="19">
        <v>149.30000000000001</v>
      </c>
      <c r="CF204" s="19">
        <v>149.4</v>
      </c>
      <c r="CG204" s="19">
        <v>150.69999999999999</v>
      </c>
      <c r="CH204" s="19">
        <v>150.6</v>
      </c>
      <c r="CI204" s="19">
        <v>151.1</v>
      </c>
      <c r="CJ204" s="19">
        <v>150.9</v>
      </c>
      <c r="CK204" s="19">
        <v>151.80000000000001</v>
      </c>
      <c r="CL204" s="19">
        <v>153.6</v>
      </c>
      <c r="CM204" s="19">
        <v>153.9</v>
      </c>
      <c r="CN204" s="19">
        <v>154.80000000000001</v>
      </c>
      <c r="CO204" s="19">
        <v>156.5</v>
      </c>
      <c r="CP204" s="19">
        <v>157.6</v>
      </c>
      <c r="CQ204" s="19">
        <v>156.5</v>
      </c>
      <c r="CR204" s="19">
        <v>155.19999999999999</v>
      </c>
      <c r="CS204" s="19">
        <v>154.69999999999999</v>
      </c>
      <c r="CT204" s="19">
        <v>154.5</v>
      </c>
      <c r="CU204" s="19">
        <v>155.5</v>
      </c>
      <c r="CV204" s="19">
        <v>156.30000000000001</v>
      </c>
      <c r="CW204" s="19">
        <v>157.6</v>
      </c>
      <c r="CX204" s="19">
        <v>157.4</v>
      </c>
      <c r="CY204" s="19">
        <v>155.6</v>
      </c>
      <c r="CZ204" s="19">
        <v>156.9</v>
      </c>
      <c r="DA204" s="19">
        <v>155.9</v>
      </c>
      <c r="DB204" s="19">
        <v>154</v>
      </c>
      <c r="DC204" s="19">
        <v>152.9</v>
      </c>
      <c r="DD204" s="19">
        <v>151.4</v>
      </c>
      <c r="DE204" s="19">
        <v>151.30000000000001</v>
      </c>
      <c r="DF204" s="19">
        <v>151.6</v>
      </c>
      <c r="DG204" s="19">
        <v>151.69999999999999</v>
      </c>
      <c r="DH204" s="19">
        <v>152</v>
      </c>
      <c r="DI204" s="19">
        <v>152.1</v>
      </c>
      <c r="DJ204" s="19">
        <v>153.9</v>
      </c>
      <c r="DK204" s="19">
        <v>151.4</v>
      </c>
      <c r="DL204" s="19">
        <v>151.5</v>
      </c>
      <c r="DM204" s="19">
        <v>152.30000000000001</v>
      </c>
      <c r="DN204" s="19">
        <v>152.1</v>
      </c>
      <c r="DO204" s="19">
        <v>153</v>
      </c>
      <c r="DP204" s="19">
        <v>152.69999999999999</v>
      </c>
      <c r="DQ204" s="19">
        <v>152.80000000000001</v>
      </c>
      <c r="DR204" s="19">
        <v>152.6</v>
      </c>
      <c r="DS204" s="19">
        <v>154.9</v>
      </c>
      <c r="DT204" s="19">
        <v>155</v>
      </c>
      <c r="DU204" s="19">
        <v>156</v>
      </c>
      <c r="DV204" s="19">
        <v>157.4</v>
      </c>
      <c r="DW204" s="19">
        <v>160.6</v>
      </c>
    </row>
    <row r="205" spans="1:127">
      <c r="A205" s="17" t="s">
        <v>1003</v>
      </c>
      <c r="B205" s="17" t="s">
        <v>1004</v>
      </c>
      <c r="C205" s="18">
        <v>0.4264</v>
      </c>
      <c r="D205" s="19">
        <v>105.3</v>
      </c>
      <c r="E205" s="19">
        <v>105.1</v>
      </c>
      <c r="F205" s="19">
        <v>105.5</v>
      </c>
      <c r="G205" s="19">
        <v>105.6</v>
      </c>
      <c r="H205" s="19">
        <v>105.6</v>
      </c>
      <c r="I205" s="19">
        <v>105.5</v>
      </c>
      <c r="J205" s="19">
        <v>105.1</v>
      </c>
      <c r="K205" s="19">
        <v>105.2</v>
      </c>
      <c r="L205" s="19">
        <v>104.5</v>
      </c>
      <c r="M205" s="19">
        <v>106.5</v>
      </c>
      <c r="N205" s="19">
        <v>106.5</v>
      </c>
      <c r="O205" s="19">
        <v>105.6</v>
      </c>
      <c r="P205" s="19">
        <v>118.9</v>
      </c>
      <c r="Q205" s="19">
        <v>119</v>
      </c>
      <c r="R205" s="19">
        <v>118.9</v>
      </c>
      <c r="S205" s="19">
        <v>118.9</v>
      </c>
      <c r="T205" s="19">
        <v>118.9</v>
      </c>
      <c r="U205" s="19">
        <v>118.9</v>
      </c>
      <c r="V205" s="19">
        <v>119</v>
      </c>
      <c r="W205" s="19">
        <v>121.1</v>
      </c>
      <c r="X205" s="19">
        <v>121.7</v>
      </c>
      <c r="Y205" s="19">
        <v>121</v>
      </c>
      <c r="Z205" s="19">
        <v>121</v>
      </c>
      <c r="AA205" s="19">
        <v>121</v>
      </c>
      <c r="AB205" s="19">
        <v>125.5</v>
      </c>
      <c r="AC205" s="19">
        <v>125.2</v>
      </c>
      <c r="AD205" s="19">
        <v>125.2</v>
      </c>
      <c r="AE205" s="19">
        <v>125.2</v>
      </c>
      <c r="AF205" s="19">
        <v>125.3</v>
      </c>
      <c r="AG205" s="19">
        <v>122.3</v>
      </c>
      <c r="AH205" s="19">
        <v>122.6</v>
      </c>
      <c r="AI205" s="19">
        <v>118.3</v>
      </c>
      <c r="AJ205" s="19">
        <v>117</v>
      </c>
      <c r="AK205" s="19">
        <v>116.7</v>
      </c>
      <c r="AL205" s="19">
        <v>116.7</v>
      </c>
      <c r="AM205" s="19">
        <v>110.9</v>
      </c>
      <c r="AN205" s="19">
        <v>105.7</v>
      </c>
      <c r="AO205" s="19">
        <v>103.7</v>
      </c>
      <c r="AP205" s="19">
        <v>104.1</v>
      </c>
      <c r="AQ205" s="19">
        <v>104.2</v>
      </c>
      <c r="AR205" s="19">
        <v>105</v>
      </c>
      <c r="AS205" s="19">
        <v>105</v>
      </c>
      <c r="AT205" s="19">
        <v>106.2</v>
      </c>
      <c r="AU205" s="19">
        <v>95.2</v>
      </c>
      <c r="AV205" s="19">
        <v>102.1</v>
      </c>
      <c r="AW205" s="19">
        <v>101.8</v>
      </c>
      <c r="AX205" s="19">
        <v>103.3</v>
      </c>
      <c r="AY205" s="19">
        <v>95.3</v>
      </c>
      <c r="AZ205" s="19">
        <v>96.7</v>
      </c>
      <c r="BA205" s="19">
        <v>96.3</v>
      </c>
      <c r="BB205" s="19">
        <v>99.5</v>
      </c>
      <c r="BC205" s="19">
        <v>95.8</v>
      </c>
      <c r="BD205" s="19">
        <v>93</v>
      </c>
      <c r="BE205" s="19">
        <v>93.2</v>
      </c>
      <c r="BF205" s="19">
        <v>93.6</v>
      </c>
      <c r="BG205" s="19">
        <v>93.7</v>
      </c>
      <c r="BH205" s="19">
        <v>95.8</v>
      </c>
      <c r="BI205" s="19">
        <v>95.9</v>
      </c>
      <c r="BJ205" s="19">
        <v>98.3</v>
      </c>
      <c r="BK205" s="19">
        <v>99.8</v>
      </c>
      <c r="BL205" s="19">
        <v>100.7</v>
      </c>
      <c r="BM205" s="19">
        <v>98</v>
      </c>
      <c r="BN205" s="19">
        <v>98</v>
      </c>
      <c r="BO205" s="19">
        <v>96.4</v>
      </c>
      <c r="BP205" s="19">
        <v>93.2</v>
      </c>
      <c r="BQ205" s="19">
        <v>99.3</v>
      </c>
      <c r="BR205" s="19">
        <v>99.4</v>
      </c>
      <c r="BS205" s="19">
        <v>99.1</v>
      </c>
      <c r="BT205" s="19">
        <v>98.7</v>
      </c>
      <c r="BU205" s="19">
        <v>98.7</v>
      </c>
      <c r="BV205" s="19">
        <v>102.7</v>
      </c>
      <c r="BW205" s="19">
        <v>104.2</v>
      </c>
      <c r="BX205" s="19">
        <v>105.7</v>
      </c>
      <c r="BY205" s="19">
        <v>106</v>
      </c>
      <c r="BZ205" s="19">
        <v>106.1</v>
      </c>
      <c r="CA205" s="19">
        <v>107.3</v>
      </c>
      <c r="CB205" s="19">
        <v>113</v>
      </c>
      <c r="CC205" s="19">
        <v>113.3</v>
      </c>
      <c r="CD205" s="19">
        <v>113.3</v>
      </c>
      <c r="CE205" s="19">
        <v>114.5</v>
      </c>
      <c r="CF205" s="19">
        <v>116.3</v>
      </c>
      <c r="CG205" s="19">
        <v>115.6</v>
      </c>
      <c r="CH205" s="19">
        <v>115.6</v>
      </c>
      <c r="CI205" s="19">
        <v>115.9</v>
      </c>
      <c r="CJ205" s="19">
        <v>115.9</v>
      </c>
      <c r="CK205" s="19">
        <v>116.5</v>
      </c>
      <c r="CL205" s="19">
        <v>116.5</v>
      </c>
      <c r="CM205" s="19">
        <v>116.5</v>
      </c>
      <c r="CN205" s="19">
        <v>115.3</v>
      </c>
      <c r="CO205" s="19">
        <v>115.3</v>
      </c>
      <c r="CP205" s="19">
        <v>115.3</v>
      </c>
      <c r="CQ205" s="19">
        <v>115.9</v>
      </c>
      <c r="CR205" s="19">
        <v>115</v>
      </c>
      <c r="CS205" s="19">
        <v>111.9</v>
      </c>
      <c r="CT205" s="19">
        <v>111.9</v>
      </c>
      <c r="CU205" s="19">
        <v>110.8</v>
      </c>
      <c r="CV205" s="19">
        <v>110.8</v>
      </c>
      <c r="CW205" s="19">
        <v>110.8</v>
      </c>
      <c r="CX205" s="19">
        <v>110.8</v>
      </c>
      <c r="CY205" s="19">
        <v>110.8</v>
      </c>
      <c r="CZ205" s="19">
        <v>110.8</v>
      </c>
      <c r="DA205" s="19">
        <v>111.2</v>
      </c>
      <c r="DB205" s="19">
        <v>111.7</v>
      </c>
      <c r="DC205" s="19">
        <v>112.4</v>
      </c>
      <c r="DD205" s="19">
        <v>113.8</v>
      </c>
      <c r="DE205" s="19">
        <v>115.1</v>
      </c>
      <c r="DF205" s="19">
        <v>112.4</v>
      </c>
      <c r="DG205" s="19">
        <v>110.5</v>
      </c>
      <c r="DH205" s="19">
        <v>112.9</v>
      </c>
      <c r="DI205" s="19">
        <v>115</v>
      </c>
      <c r="DJ205" s="19">
        <v>116.8</v>
      </c>
      <c r="DK205" s="19">
        <v>117.5</v>
      </c>
      <c r="DL205" s="19">
        <v>117.9</v>
      </c>
      <c r="DM205" s="19">
        <v>117.9</v>
      </c>
      <c r="DN205" s="19">
        <v>116.9</v>
      </c>
      <c r="DO205" s="19">
        <v>116.9</v>
      </c>
      <c r="DP205" s="19">
        <v>117.9</v>
      </c>
      <c r="DQ205" s="19">
        <v>119.1</v>
      </c>
      <c r="DR205" s="19">
        <v>120.8</v>
      </c>
      <c r="DS205" s="19">
        <v>120.8</v>
      </c>
      <c r="DT205" s="19">
        <v>123</v>
      </c>
      <c r="DU205" s="19">
        <v>123</v>
      </c>
      <c r="DV205" s="19">
        <v>123</v>
      </c>
      <c r="DW205" s="19">
        <v>128.19999999999999</v>
      </c>
    </row>
    <row r="206" spans="1:127">
      <c r="A206" s="17" t="s">
        <v>1005</v>
      </c>
      <c r="B206" s="17" t="s">
        <v>1006</v>
      </c>
      <c r="C206" s="18">
        <v>7.0250000000000007E-2</v>
      </c>
      <c r="D206" s="19">
        <v>104.2</v>
      </c>
      <c r="E206" s="19">
        <v>102.8</v>
      </c>
      <c r="F206" s="19">
        <v>103.7</v>
      </c>
      <c r="G206" s="19">
        <v>109.2</v>
      </c>
      <c r="H206" s="19">
        <v>111</v>
      </c>
      <c r="I206" s="19">
        <v>109.8</v>
      </c>
      <c r="J206" s="19">
        <v>108.2</v>
      </c>
      <c r="K206" s="19">
        <v>109.3</v>
      </c>
      <c r="L206" s="19">
        <v>110.8</v>
      </c>
      <c r="M206" s="19">
        <v>112.3</v>
      </c>
      <c r="N206" s="19">
        <v>112.9</v>
      </c>
      <c r="O206" s="19">
        <v>111.9</v>
      </c>
      <c r="P206" s="19">
        <v>114.8</v>
      </c>
      <c r="Q206" s="19">
        <v>117</v>
      </c>
      <c r="R206" s="19">
        <v>120.6</v>
      </c>
      <c r="S206" s="19">
        <v>123.3</v>
      </c>
      <c r="T206" s="19">
        <v>124.2</v>
      </c>
      <c r="U206" s="19">
        <v>123</v>
      </c>
      <c r="V206" s="19">
        <v>124.8</v>
      </c>
      <c r="W206" s="19">
        <v>122.7</v>
      </c>
      <c r="X206" s="19">
        <v>121.4</v>
      </c>
      <c r="Y206" s="19">
        <v>117.9</v>
      </c>
      <c r="Z206" s="19">
        <v>118</v>
      </c>
      <c r="AA206" s="19">
        <v>118.7</v>
      </c>
      <c r="AB206" s="19">
        <v>120</v>
      </c>
      <c r="AC206" s="19">
        <v>121.6</v>
      </c>
      <c r="AD206" s="19">
        <v>123.4</v>
      </c>
      <c r="AE206" s="19">
        <v>126.2</v>
      </c>
      <c r="AF206" s="19">
        <v>129.69999999999999</v>
      </c>
      <c r="AG206" s="19">
        <v>133.80000000000001</v>
      </c>
      <c r="AH206" s="19">
        <v>130.19999999999999</v>
      </c>
      <c r="AI206" s="19">
        <v>120</v>
      </c>
      <c r="AJ206" s="19">
        <v>115.6</v>
      </c>
      <c r="AK206" s="19">
        <v>115.1</v>
      </c>
      <c r="AL206" s="19">
        <v>115.7</v>
      </c>
      <c r="AM206" s="19">
        <v>114</v>
      </c>
      <c r="AN206" s="19">
        <v>114.4</v>
      </c>
      <c r="AO206" s="19">
        <v>114.3</v>
      </c>
      <c r="AP206" s="19">
        <v>116.4</v>
      </c>
      <c r="AQ206" s="19">
        <v>121.8</v>
      </c>
      <c r="AR206" s="19">
        <v>120.7</v>
      </c>
      <c r="AS206" s="19">
        <v>120.9</v>
      </c>
      <c r="AT206" s="19">
        <v>118.7</v>
      </c>
      <c r="AU206" s="19">
        <v>115.9</v>
      </c>
      <c r="AV206" s="19">
        <v>114.7</v>
      </c>
      <c r="AW206" s="19">
        <v>114.3</v>
      </c>
      <c r="AX206" s="19">
        <v>112</v>
      </c>
      <c r="AY206" s="19">
        <v>112.3</v>
      </c>
      <c r="AZ206" s="19">
        <v>115.6</v>
      </c>
      <c r="BA206" s="19">
        <v>119.6</v>
      </c>
      <c r="BB206" s="19">
        <v>126.3</v>
      </c>
      <c r="BC206" s="19">
        <v>133</v>
      </c>
      <c r="BD206" s="19">
        <v>130.4</v>
      </c>
      <c r="BE206" s="19">
        <v>131</v>
      </c>
      <c r="BF206" s="19">
        <v>134.6</v>
      </c>
      <c r="BG206" s="19">
        <v>131</v>
      </c>
      <c r="BH206" s="19">
        <v>129.9</v>
      </c>
      <c r="BI206" s="19">
        <v>129.4</v>
      </c>
      <c r="BJ206" s="19">
        <v>129.30000000000001</v>
      </c>
      <c r="BK206" s="19">
        <v>129</v>
      </c>
      <c r="BL206" s="19">
        <v>129.80000000000001</v>
      </c>
      <c r="BM206" s="19">
        <v>132.5</v>
      </c>
      <c r="BN206" s="19">
        <v>135.5</v>
      </c>
      <c r="BO206" s="19">
        <v>138.5</v>
      </c>
      <c r="BP206" s="19">
        <v>139.1</v>
      </c>
      <c r="BQ206" s="19">
        <v>137.4</v>
      </c>
      <c r="BR206" s="19">
        <v>136.1</v>
      </c>
      <c r="BS206" s="19">
        <v>132.4</v>
      </c>
      <c r="BT206" s="19">
        <v>134.19999999999999</v>
      </c>
      <c r="BU206" s="19">
        <v>138</v>
      </c>
      <c r="BV206" s="19">
        <v>142.69999999999999</v>
      </c>
      <c r="BW206" s="19">
        <v>144.80000000000001</v>
      </c>
      <c r="BX206" s="19">
        <v>151.1</v>
      </c>
      <c r="BY206" s="19">
        <v>158.19999999999999</v>
      </c>
      <c r="BZ206" s="19">
        <v>163.6</v>
      </c>
      <c r="CA206" s="19">
        <v>159.80000000000001</v>
      </c>
      <c r="CB206" s="19">
        <v>162.1</v>
      </c>
      <c r="CC206" s="19">
        <v>161.5</v>
      </c>
      <c r="CD206" s="19">
        <v>153.5</v>
      </c>
      <c r="CE206" s="19">
        <v>149.19999999999999</v>
      </c>
      <c r="CF206" s="19">
        <v>147.80000000000001</v>
      </c>
      <c r="CG206" s="19">
        <v>146.4</v>
      </c>
      <c r="CH206" s="19">
        <v>142.80000000000001</v>
      </c>
      <c r="CI206" s="19">
        <v>140.9</v>
      </c>
      <c r="CJ206" s="19">
        <v>142</v>
      </c>
      <c r="CK206" s="19">
        <v>144.1</v>
      </c>
      <c r="CL206" s="19">
        <v>143.30000000000001</v>
      </c>
      <c r="CM206" s="19">
        <v>142.80000000000001</v>
      </c>
      <c r="CN206" s="19">
        <v>143.5</v>
      </c>
      <c r="CO206" s="19">
        <v>144.19999999999999</v>
      </c>
      <c r="CP206" s="19">
        <v>143.6</v>
      </c>
      <c r="CQ206" s="19">
        <v>141.69999999999999</v>
      </c>
      <c r="CR206" s="19">
        <v>140.4</v>
      </c>
      <c r="CS206" s="19">
        <v>139.6</v>
      </c>
      <c r="CT206" s="19">
        <v>137.19999999999999</v>
      </c>
      <c r="CU206" s="19">
        <v>141.19999999999999</v>
      </c>
      <c r="CV206" s="19">
        <v>147.9</v>
      </c>
      <c r="CW206" s="19">
        <v>143.4</v>
      </c>
      <c r="CX206" s="19">
        <v>143.5</v>
      </c>
      <c r="CY206" s="19">
        <v>139.69999999999999</v>
      </c>
      <c r="CZ206" s="19">
        <v>142.30000000000001</v>
      </c>
      <c r="DA206" s="19">
        <v>141.9</v>
      </c>
      <c r="DB206" s="19">
        <v>141.19999999999999</v>
      </c>
      <c r="DC206" s="19">
        <v>140.69999999999999</v>
      </c>
      <c r="DD206" s="19">
        <v>141.4</v>
      </c>
      <c r="DE206" s="19">
        <v>139.30000000000001</v>
      </c>
      <c r="DF206" s="19">
        <v>140.69999999999999</v>
      </c>
      <c r="DG206" s="19">
        <v>140.19999999999999</v>
      </c>
      <c r="DH206" s="19">
        <v>145.5</v>
      </c>
      <c r="DI206" s="19">
        <v>145.4</v>
      </c>
      <c r="DJ206" s="19">
        <v>143.9</v>
      </c>
      <c r="DK206" s="19">
        <v>141.6</v>
      </c>
      <c r="DL206" s="19">
        <v>144.30000000000001</v>
      </c>
      <c r="DM206" s="19">
        <v>147.1</v>
      </c>
      <c r="DN206" s="19">
        <v>146.5</v>
      </c>
      <c r="DO206" s="19">
        <v>147.19999999999999</v>
      </c>
      <c r="DP206" s="19">
        <v>147</v>
      </c>
      <c r="DQ206" s="19">
        <v>146.80000000000001</v>
      </c>
      <c r="DR206" s="19">
        <v>146.6</v>
      </c>
      <c r="DS206" s="19">
        <v>150.4</v>
      </c>
      <c r="DT206" s="19">
        <v>150.69999999999999</v>
      </c>
      <c r="DU206" s="19">
        <v>149.6</v>
      </c>
      <c r="DV206" s="19">
        <v>152.6</v>
      </c>
      <c r="DW206" s="19">
        <v>157.30000000000001</v>
      </c>
    </row>
    <row r="207" spans="1:127">
      <c r="A207" s="17" t="s">
        <v>1007</v>
      </c>
      <c r="B207" s="17" t="s">
        <v>1008</v>
      </c>
      <c r="C207" s="18">
        <v>0.10954999999999999</v>
      </c>
      <c r="D207" s="19">
        <v>98.6</v>
      </c>
      <c r="E207" s="19">
        <v>98.5</v>
      </c>
      <c r="F207" s="19">
        <v>98.5</v>
      </c>
      <c r="G207" s="19">
        <v>100.4</v>
      </c>
      <c r="H207" s="19">
        <v>108.6</v>
      </c>
      <c r="I207" s="19">
        <v>109.8</v>
      </c>
      <c r="J207" s="19">
        <v>108.3</v>
      </c>
      <c r="K207" s="19">
        <v>106.5</v>
      </c>
      <c r="L207" s="19">
        <v>109.1</v>
      </c>
      <c r="M207" s="19">
        <v>112</v>
      </c>
      <c r="N207" s="19">
        <v>111.5</v>
      </c>
      <c r="O207" s="19">
        <v>110.6</v>
      </c>
      <c r="P207" s="19">
        <v>110.3</v>
      </c>
      <c r="Q207" s="19">
        <v>106.6</v>
      </c>
      <c r="R207" s="19">
        <v>108</v>
      </c>
      <c r="S207" s="19">
        <v>112</v>
      </c>
      <c r="T207" s="19">
        <v>113.5</v>
      </c>
      <c r="U207" s="19">
        <v>113.4</v>
      </c>
      <c r="V207" s="19">
        <v>114.1</v>
      </c>
      <c r="W207" s="19">
        <v>112.4</v>
      </c>
      <c r="X207" s="19">
        <v>112.3</v>
      </c>
      <c r="Y207" s="19">
        <v>111.9</v>
      </c>
      <c r="Z207" s="19">
        <v>111.4</v>
      </c>
      <c r="AA207" s="19">
        <v>111.7</v>
      </c>
      <c r="AB207" s="19">
        <v>111.2</v>
      </c>
      <c r="AC207" s="19">
        <v>110.8</v>
      </c>
      <c r="AD207" s="19">
        <v>110.4</v>
      </c>
      <c r="AE207" s="19">
        <v>111.1</v>
      </c>
      <c r="AF207" s="19">
        <v>110.6</v>
      </c>
      <c r="AG207" s="19">
        <v>111.4</v>
      </c>
      <c r="AH207" s="19">
        <v>108</v>
      </c>
      <c r="AI207" s="19">
        <v>106.6</v>
      </c>
      <c r="AJ207" s="19">
        <v>106.7</v>
      </c>
      <c r="AK207" s="19">
        <v>107.2</v>
      </c>
      <c r="AL207" s="19">
        <v>105.7</v>
      </c>
      <c r="AM207" s="19">
        <v>106.5</v>
      </c>
      <c r="AN207" s="19">
        <v>107.8</v>
      </c>
      <c r="AO207" s="19">
        <v>105.9</v>
      </c>
      <c r="AP207" s="19">
        <v>106</v>
      </c>
      <c r="AQ207" s="19">
        <v>105.8</v>
      </c>
      <c r="AR207" s="19">
        <v>108.9</v>
      </c>
      <c r="AS207" s="19">
        <v>110.9</v>
      </c>
      <c r="AT207" s="19">
        <v>112</v>
      </c>
      <c r="AU207" s="19">
        <v>112.5</v>
      </c>
      <c r="AV207" s="19">
        <v>115</v>
      </c>
      <c r="AW207" s="19">
        <v>116</v>
      </c>
      <c r="AX207" s="19">
        <v>115</v>
      </c>
      <c r="AY207" s="19">
        <v>115.3</v>
      </c>
      <c r="AZ207" s="19">
        <v>114.3</v>
      </c>
      <c r="BA207" s="19">
        <v>114.4</v>
      </c>
      <c r="BB207" s="19">
        <v>114.5</v>
      </c>
      <c r="BC207" s="19">
        <v>119.9</v>
      </c>
      <c r="BD207" s="19">
        <v>119.4</v>
      </c>
      <c r="BE207" s="19">
        <v>117.4</v>
      </c>
      <c r="BF207" s="19">
        <v>114.3</v>
      </c>
      <c r="BG207" s="19">
        <v>112.6</v>
      </c>
      <c r="BH207" s="19">
        <v>110.5</v>
      </c>
      <c r="BI207" s="19">
        <v>111.6</v>
      </c>
      <c r="BJ207" s="19">
        <v>112.9</v>
      </c>
      <c r="BK207" s="19">
        <v>112.8</v>
      </c>
      <c r="BL207" s="19">
        <v>113.8</v>
      </c>
      <c r="BM207" s="19">
        <v>113.3</v>
      </c>
      <c r="BN207" s="19">
        <v>113.5</v>
      </c>
      <c r="BO207" s="19">
        <v>111.8</v>
      </c>
      <c r="BP207" s="19">
        <v>111.7</v>
      </c>
      <c r="BQ207" s="19">
        <v>112.5</v>
      </c>
      <c r="BR207" s="19">
        <v>112.2</v>
      </c>
      <c r="BS207" s="19">
        <v>111.7</v>
      </c>
      <c r="BT207" s="19">
        <v>112</v>
      </c>
      <c r="BU207" s="19">
        <v>112.8</v>
      </c>
      <c r="BV207" s="19">
        <v>112.8</v>
      </c>
      <c r="BW207" s="19">
        <v>112.7</v>
      </c>
      <c r="BX207" s="19">
        <v>111.7</v>
      </c>
      <c r="BY207" s="19">
        <v>110.6</v>
      </c>
      <c r="BZ207" s="19">
        <v>110.1</v>
      </c>
      <c r="CA207" s="19">
        <v>110.4</v>
      </c>
      <c r="CB207" s="19">
        <v>110.6</v>
      </c>
      <c r="CC207" s="19">
        <v>111.2</v>
      </c>
      <c r="CD207" s="19">
        <v>113.3</v>
      </c>
      <c r="CE207" s="19">
        <v>115.3</v>
      </c>
      <c r="CF207" s="19">
        <v>120.1</v>
      </c>
      <c r="CG207" s="19">
        <v>124.7</v>
      </c>
      <c r="CH207" s="19">
        <v>129.9</v>
      </c>
      <c r="CI207" s="19">
        <v>131.69999999999999</v>
      </c>
      <c r="CJ207" s="19">
        <v>133.30000000000001</v>
      </c>
      <c r="CK207" s="19">
        <v>137.19999999999999</v>
      </c>
      <c r="CL207" s="19">
        <v>136</v>
      </c>
      <c r="CM207" s="19">
        <v>137.30000000000001</v>
      </c>
      <c r="CN207" s="19">
        <v>136.9</v>
      </c>
      <c r="CO207" s="19">
        <v>138</v>
      </c>
      <c r="CP207" s="19">
        <v>136.80000000000001</v>
      </c>
      <c r="CQ207" s="19">
        <v>135.1</v>
      </c>
      <c r="CR207" s="19">
        <v>133.69999999999999</v>
      </c>
      <c r="CS207" s="19">
        <v>136.1</v>
      </c>
      <c r="CT207" s="19">
        <v>133.4</v>
      </c>
      <c r="CU207" s="19">
        <v>131.6</v>
      </c>
      <c r="CV207" s="19">
        <v>127</v>
      </c>
      <c r="CW207" s="19">
        <v>125</v>
      </c>
      <c r="CX207" s="19">
        <v>117.2</v>
      </c>
      <c r="CY207" s="19">
        <v>112.6</v>
      </c>
      <c r="CZ207" s="19">
        <v>107.7</v>
      </c>
      <c r="DA207" s="19">
        <v>105.8</v>
      </c>
      <c r="DB207" s="19">
        <v>107.8</v>
      </c>
      <c r="DC207" s="19">
        <v>111.4</v>
      </c>
      <c r="DD207" s="19">
        <v>119.1</v>
      </c>
      <c r="DE207" s="19">
        <v>118.9</v>
      </c>
      <c r="DF207" s="19">
        <v>118</v>
      </c>
      <c r="DG207" s="19">
        <v>120.1</v>
      </c>
      <c r="DH207" s="19">
        <v>121.5</v>
      </c>
      <c r="DI207" s="19">
        <v>124.2</v>
      </c>
      <c r="DJ207" s="19">
        <v>124.7</v>
      </c>
      <c r="DK207" s="19">
        <v>125.9</v>
      </c>
      <c r="DL207" s="19">
        <v>129.1</v>
      </c>
      <c r="DM207" s="19">
        <v>129.19999999999999</v>
      </c>
      <c r="DN207" s="19">
        <v>130.30000000000001</v>
      </c>
      <c r="DO207" s="19">
        <v>136.30000000000001</v>
      </c>
      <c r="DP207" s="19">
        <v>138.30000000000001</v>
      </c>
      <c r="DQ207" s="19">
        <v>142</v>
      </c>
      <c r="DR207" s="19">
        <v>146.69999999999999</v>
      </c>
      <c r="DS207" s="19">
        <v>151.5</v>
      </c>
      <c r="DT207" s="19">
        <v>156.6</v>
      </c>
      <c r="DU207" s="19">
        <v>159.5</v>
      </c>
      <c r="DV207" s="19">
        <v>155.1</v>
      </c>
      <c r="DW207" s="19">
        <v>155.19999999999999</v>
      </c>
    </row>
    <row r="208" spans="1:127">
      <c r="A208" s="17" t="s">
        <v>1009</v>
      </c>
      <c r="B208" s="17" t="s">
        <v>1010</v>
      </c>
      <c r="C208" s="18">
        <v>0.10954999999999999</v>
      </c>
      <c r="D208" s="19">
        <v>98.6</v>
      </c>
      <c r="E208" s="19">
        <v>98.5</v>
      </c>
      <c r="F208" s="19">
        <v>98.5</v>
      </c>
      <c r="G208" s="19">
        <v>100.4</v>
      </c>
      <c r="H208" s="19">
        <v>108.6</v>
      </c>
      <c r="I208" s="19">
        <v>109.8</v>
      </c>
      <c r="J208" s="19">
        <v>108.3</v>
      </c>
      <c r="K208" s="19">
        <v>106.5</v>
      </c>
      <c r="L208" s="19">
        <v>109.1</v>
      </c>
      <c r="M208" s="19">
        <v>112</v>
      </c>
      <c r="N208" s="19">
        <v>111.5</v>
      </c>
      <c r="O208" s="19">
        <v>110.6</v>
      </c>
      <c r="P208" s="19">
        <v>110.3</v>
      </c>
      <c r="Q208" s="19">
        <v>106.6</v>
      </c>
      <c r="R208" s="19">
        <v>108</v>
      </c>
      <c r="S208" s="19">
        <v>112</v>
      </c>
      <c r="T208" s="19">
        <v>113.5</v>
      </c>
      <c r="U208" s="19">
        <v>113.4</v>
      </c>
      <c r="V208" s="19">
        <v>114.1</v>
      </c>
      <c r="W208" s="19">
        <v>112.4</v>
      </c>
      <c r="X208" s="19">
        <v>112.3</v>
      </c>
      <c r="Y208" s="19">
        <v>111.9</v>
      </c>
      <c r="Z208" s="19">
        <v>111.4</v>
      </c>
      <c r="AA208" s="19">
        <v>111.7</v>
      </c>
      <c r="AB208" s="19">
        <v>111.2</v>
      </c>
      <c r="AC208" s="19">
        <v>110.8</v>
      </c>
      <c r="AD208" s="19">
        <v>110.4</v>
      </c>
      <c r="AE208" s="19">
        <v>111.1</v>
      </c>
      <c r="AF208" s="19">
        <v>110.6</v>
      </c>
      <c r="AG208" s="19">
        <v>111.4</v>
      </c>
      <c r="AH208" s="19">
        <v>108</v>
      </c>
      <c r="AI208" s="19">
        <v>106.6</v>
      </c>
      <c r="AJ208" s="19">
        <v>106.7</v>
      </c>
      <c r="AK208" s="19">
        <v>107.2</v>
      </c>
      <c r="AL208" s="19">
        <v>105.7</v>
      </c>
      <c r="AM208" s="19">
        <v>106.5</v>
      </c>
      <c r="AN208" s="19">
        <v>107.8</v>
      </c>
      <c r="AO208" s="19">
        <v>105.9</v>
      </c>
      <c r="AP208" s="19">
        <v>106</v>
      </c>
      <c r="AQ208" s="19">
        <v>105.8</v>
      </c>
      <c r="AR208" s="19">
        <v>108.9</v>
      </c>
      <c r="AS208" s="19">
        <v>110.9</v>
      </c>
      <c r="AT208" s="19">
        <v>112</v>
      </c>
      <c r="AU208" s="19">
        <v>112.5</v>
      </c>
      <c r="AV208" s="19">
        <v>115</v>
      </c>
      <c r="AW208" s="19">
        <v>116</v>
      </c>
      <c r="AX208" s="19">
        <v>115</v>
      </c>
      <c r="AY208" s="19">
        <v>115.3</v>
      </c>
      <c r="AZ208" s="19">
        <v>114.3</v>
      </c>
      <c r="BA208" s="19">
        <v>114.4</v>
      </c>
      <c r="BB208" s="19">
        <v>114.5</v>
      </c>
      <c r="BC208" s="19">
        <v>119.9</v>
      </c>
      <c r="BD208" s="19">
        <v>119.4</v>
      </c>
      <c r="BE208" s="19">
        <v>117.4</v>
      </c>
      <c r="BF208" s="19">
        <v>114.3</v>
      </c>
      <c r="BG208" s="19">
        <v>112.6</v>
      </c>
      <c r="BH208" s="19">
        <v>110.5</v>
      </c>
      <c r="BI208" s="19">
        <v>111.6</v>
      </c>
      <c r="BJ208" s="19">
        <v>112.9</v>
      </c>
      <c r="BK208" s="19">
        <v>112.8</v>
      </c>
      <c r="BL208" s="19">
        <v>113.8</v>
      </c>
      <c r="BM208" s="19">
        <v>113.3</v>
      </c>
      <c r="BN208" s="19">
        <v>113.5</v>
      </c>
      <c r="BO208" s="19">
        <v>111.8</v>
      </c>
      <c r="BP208" s="19">
        <v>111.7</v>
      </c>
      <c r="BQ208" s="19">
        <v>112.5</v>
      </c>
      <c r="BR208" s="19">
        <v>112.2</v>
      </c>
      <c r="BS208" s="19">
        <v>111.7</v>
      </c>
      <c r="BT208" s="19">
        <v>112</v>
      </c>
      <c r="BU208" s="19">
        <v>112.8</v>
      </c>
      <c r="BV208" s="19">
        <v>112.8</v>
      </c>
      <c r="BW208" s="19">
        <v>112.7</v>
      </c>
      <c r="BX208" s="19">
        <v>111.7</v>
      </c>
      <c r="BY208" s="19">
        <v>110.6</v>
      </c>
      <c r="BZ208" s="19">
        <v>110.1</v>
      </c>
      <c r="CA208" s="19">
        <v>110.4</v>
      </c>
      <c r="CB208" s="19">
        <v>110.6</v>
      </c>
      <c r="CC208" s="19">
        <v>111.2</v>
      </c>
      <c r="CD208" s="19">
        <v>113.3</v>
      </c>
      <c r="CE208" s="19">
        <v>115.3</v>
      </c>
      <c r="CF208" s="19">
        <v>120.1</v>
      </c>
      <c r="CG208" s="19">
        <v>124.7</v>
      </c>
      <c r="CH208" s="19">
        <v>129.9</v>
      </c>
      <c r="CI208" s="19">
        <v>131.69999999999999</v>
      </c>
      <c r="CJ208" s="19">
        <v>133.30000000000001</v>
      </c>
      <c r="CK208" s="19">
        <v>137.19999999999999</v>
      </c>
      <c r="CL208" s="19">
        <v>136</v>
      </c>
      <c r="CM208" s="19">
        <v>137.30000000000001</v>
      </c>
      <c r="CN208" s="19">
        <v>136.9</v>
      </c>
      <c r="CO208" s="19">
        <v>138</v>
      </c>
      <c r="CP208" s="19">
        <v>136.80000000000001</v>
      </c>
      <c r="CQ208" s="19">
        <v>135.1</v>
      </c>
      <c r="CR208" s="19">
        <v>133.69999999999999</v>
      </c>
      <c r="CS208" s="19">
        <v>136.1</v>
      </c>
      <c r="CT208" s="19">
        <v>133.4</v>
      </c>
      <c r="CU208" s="19">
        <v>131.6</v>
      </c>
      <c r="CV208" s="19">
        <v>127</v>
      </c>
      <c r="CW208" s="19">
        <v>125</v>
      </c>
      <c r="CX208" s="19">
        <v>117.2</v>
      </c>
      <c r="CY208" s="19">
        <v>112.6</v>
      </c>
      <c r="CZ208" s="19">
        <v>107.7</v>
      </c>
      <c r="DA208" s="19">
        <v>105.8</v>
      </c>
      <c r="DB208" s="19">
        <v>107.8</v>
      </c>
      <c r="DC208" s="19">
        <v>111.4</v>
      </c>
      <c r="DD208" s="19">
        <v>119.1</v>
      </c>
      <c r="DE208" s="19">
        <v>118.9</v>
      </c>
      <c r="DF208" s="19">
        <v>118</v>
      </c>
      <c r="DG208" s="19">
        <v>120.1</v>
      </c>
      <c r="DH208" s="19">
        <v>121.5</v>
      </c>
      <c r="DI208" s="19">
        <v>124.2</v>
      </c>
      <c r="DJ208" s="19">
        <v>124.7</v>
      </c>
      <c r="DK208" s="19">
        <v>125.9</v>
      </c>
      <c r="DL208" s="19">
        <v>129.1</v>
      </c>
      <c r="DM208" s="19">
        <v>129.19999999999999</v>
      </c>
      <c r="DN208" s="19">
        <v>130.30000000000001</v>
      </c>
      <c r="DO208" s="19">
        <v>136.30000000000001</v>
      </c>
      <c r="DP208" s="19">
        <v>138.30000000000001</v>
      </c>
      <c r="DQ208" s="19">
        <v>142</v>
      </c>
      <c r="DR208" s="19">
        <v>146.69999999999999</v>
      </c>
      <c r="DS208" s="19">
        <v>151.5</v>
      </c>
      <c r="DT208" s="19">
        <v>156.6</v>
      </c>
      <c r="DU208" s="19">
        <v>159.5</v>
      </c>
      <c r="DV208" s="19">
        <v>155.1</v>
      </c>
      <c r="DW208" s="19">
        <v>155.19999999999999</v>
      </c>
    </row>
    <row r="209" spans="1:127">
      <c r="A209" s="17" t="s">
        <v>1011</v>
      </c>
      <c r="B209" s="17" t="s">
        <v>1012</v>
      </c>
      <c r="C209" s="18">
        <v>0.21459</v>
      </c>
      <c r="D209" s="19">
        <v>103</v>
      </c>
      <c r="E209" s="19">
        <v>104</v>
      </c>
      <c r="F209" s="19">
        <v>104.7</v>
      </c>
      <c r="G209" s="19">
        <v>105.2</v>
      </c>
      <c r="H209" s="19">
        <v>105.4</v>
      </c>
      <c r="I209" s="19">
        <v>109.4</v>
      </c>
      <c r="J209" s="19">
        <v>108</v>
      </c>
      <c r="K209" s="19">
        <v>109.1</v>
      </c>
      <c r="L209" s="19">
        <v>109.4</v>
      </c>
      <c r="M209" s="19">
        <v>109.9</v>
      </c>
      <c r="N209" s="19">
        <v>109.7</v>
      </c>
      <c r="O209" s="19">
        <v>110.1</v>
      </c>
      <c r="P209" s="19">
        <v>112.4</v>
      </c>
      <c r="Q209" s="19">
        <v>113.2</v>
      </c>
      <c r="R209" s="19">
        <v>113.3</v>
      </c>
      <c r="S209" s="19">
        <v>114.5</v>
      </c>
      <c r="T209" s="19">
        <v>115.1</v>
      </c>
      <c r="U209" s="19">
        <v>114.5</v>
      </c>
      <c r="V209" s="19">
        <v>113.9</v>
      </c>
      <c r="W209" s="19">
        <v>114.4</v>
      </c>
      <c r="X209" s="19">
        <v>114</v>
      </c>
      <c r="Y209" s="19">
        <v>115.1</v>
      </c>
      <c r="Z209" s="19">
        <v>115.7</v>
      </c>
      <c r="AA209" s="19">
        <v>115.8</v>
      </c>
      <c r="AB209" s="19">
        <v>116.3</v>
      </c>
      <c r="AC209" s="19">
        <v>117.7</v>
      </c>
      <c r="AD209" s="19">
        <v>119.5</v>
      </c>
      <c r="AE209" s="19">
        <v>119.5</v>
      </c>
      <c r="AF209" s="19">
        <v>120.3</v>
      </c>
      <c r="AG209" s="19">
        <v>121.2</v>
      </c>
      <c r="AH209" s="19">
        <v>121</v>
      </c>
      <c r="AI209" s="19">
        <v>121.4</v>
      </c>
      <c r="AJ209" s="19">
        <v>121.4</v>
      </c>
      <c r="AK209" s="19">
        <v>120.6</v>
      </c>
      <c r="AL209" s="19">
        <v>121.4</v>
      </c>
      <c r="AM209" s="19">
        <v>123.4</v>
      </c>
      <c r="AN209" s="19">
        <v>122</v>
      </c>
      <c r="AO209" s="19">
        <v>120.7</v>
      </c>
      <c r="AP209" s="19">
        <v>120.5</v>
      </c>
      <c r="AQ209" s="19">
        <v>122.8</v>
      </c>
      <c r="AR209" s="19">
        <v>123.9</v>
      </c>
      <c r="AS209" s="19">
        <v>123.5</v>
      </c>
      <c r="AT209" s="19">
        <v>124.6</v>
      </c>
      <c r="AU209" s="19">
        <v>125.5</v>
      </c>
      <c r="AV209" s="19">
        <v>125.1</v>
      </c>
      <c r="AW209" s="19">
        <v>124.8</v>
      </c>
      <c r="AX209" s="19">
        <v>125</v>
      </c>
      <c r="AY209" s="19">
        <v>124.6</v>
      </c>
      <c r="AZ209" s="19">
        <v>124.6</v>
      </c>
      <c r="BA209" s="19">
        <v>124.7</v>
      </c>
      <c r="BB209" s="19">
        <v>125.9</v>
      </c>
      <c r="BC209" s="19">
        <v>126.5</v>
      </c>
      <c r="BD209" s="19">
        <v>126.9</v>
      </c>
      <c r="BE209" s="19">
        <v>126.8</v>
      </c>
      <c r="BF209" s="19">
        <v>127.8</v>
      </c>
      <c r="BG209" s="19">
        <v>127.9</v>
      </c>
      <c r="BH209" s="19">
        <v>128</v>
      </c>
      <c r="BI209" s="19">
        <v>128.5</v>
      </c>
      <c r="BJ209" s="19">
        <v>128</v>
      </c>
      <c r="BK209" s="19">
        <v>128.5</v>
      </c>
      <c r="BL209" s="19">
        <v>129.19999999999999</v>
      </c>
      <c r="BM209" s="19">
        <v>130.5</v>
      </c>
      <c r="BN209" s="19">
        <v>130.6</v>
      </c>
      <c r="BO209" s="19">
        <v>129.19999999999999</v>
      </c>
      <c r="BP209" s="19">
        <v>128.4</v>
      </c>
      <c r="BQ209" s="19">
        <v>127.8</v>
      </c>
      <c r="BR209" s="19">
        <v>128.4</v>
      </c>
      <c r="BS209" s="19">
        <v>128.69999999999999</v>
      </c>
      <c r="BT209" s="19">
        <v>128.1</v>
      </c>
      <c r="BU209" s="19">
        <v>129.19999999999999</v>
      </c>
      <c r="BV209" s="19">
        <v>128.5</v>
      </c>
      <c r="BW209" s="19">
        <v>127.4</v>
      </c>
      <c r="BX209" s="19">
        <v>127.3</v>
      </c>
      <c r="BY209" s="19">
        <v>127.5</v>
      </c>
      <c r="BZ209" s="19">
        <v>127.9</v>
      </c>
      <c r="CA209" s="19">
        <v>129</v>
      </c>
      <c r="CB209" s="19">
        <v>129.1</v>
      </c>
      <c r="CC209" s="19">
        <v>129.30000000000001</v>
      </c>
      <c r="CD209" s="19">
        <v>129.80000000000001</v>
      </c>
      <c r="CE209" s="19">
        <v>129.5</v>
      </c>
      <c r="CF209" s="19">
        <v>129.69999999999999</v>
      </c>
      <c r="CG209" s="19">
        <v>130</v>
      </c>
      <c r="CH209" s="19">
        <v>130.69999999999999</v>
      </c>
      <c r="CI209" s="19">
        <v>131.19999999999999</v>
      </c>
      <c r="CJ209" s="19">
        <v>131.30000000000001</v>
      </c>
      <c r="CK209" s="19">
        <v>131.1</v>
      </c>
      <c r="CL209" s="19">
        <v>132.19999999999999</v>
      </c>
      <c r="CM209" s="19">
        <v>132.30000000000001</v>
      </c>
      <c r="CN209" s="19">
        <v>132.30000000000001</v>
      </c>
      <c r="CO209" s="19">
        <v>132.9</v>
      </c>
      <c r="CP209" s="19">
        <v>133.30000000000001</v>
      </c>
      <c r="CQ209" s="19">
        <v>133.9</v>
      </c>
      <c r="CR209" s="19">
        <v>134.6</v>
      </c>
      <c r="CS209" s="19">
        <v>135.69999999999999</v>
      </c>
      <c r="CT209" s="19">
        <v>136.4</v>
      </c>
      <c r="CU209" s="19">
        <v>136.5</v>
      </c>
      <c r="CV209" s="19">
        <v>136.6</v>
      </c>
      <c r="CW209" s="19">
        <v>137</v>
      </c>
      <c r="CX209" s="19">
        <v>137.5</v>
      </c>
      <c r="CY209" s="19">
        <v>137.6</v>
      </c>
      <c r="CZ209" s="19">
        <v>137.5</v>
      </c>
      <c r="DA209" s="19">
        <v>138.1</v>
      </c>
      <c r="DB209" s="19">
        <v>138.1</v>
      </c>
      <c r="DC209" s="19">
        <v>138.5</v>
      </c>
      <c r="DD209" s="19">
        <v>138.9</v>
      </c>
      <c r="DE209" s="19">
        <v>138.6</v>
      </c>
      <c r="DF209" s="19">
        <v>139.30000000000001</v>
      </c>
      <c r="DG209" s="19">
        <v>139.30000000000001</v>
      </c>
      <c r="DH209" s="19">
        <v>140.9</v>
      </c>
      <c r="DI209" s="19">
        <v>142</v>
      </c>
      <c r="DJ209" s="19">
        <v>142.9</v>
      </c>
      <c r="DK209" s="19">
        <v>142.6</v>
      </c>
      <c r="DL209" s="19">
        <v>143.6</v>
      </c>
      <c r="DM209" s="19">
        <v>144.5</v>
      </c>
      <c r="DN209" s="19">
        <v>145.6</v>
      </c>
      <c r="DO209" s="19">
        <v>148.1</v>
      </c>
      <c r="DP209" s="19">
        <v>150</v>
      </c>
      <c r="DQ209" s="19">
        <v>150.80000000000001</v>
      </c>
      <c r="DR209" s="19">
        <v>150.80000000000001</v>
      </c>
      <c r="DS209" s="19">
        <v>152.5</v>
      </c>
      <c r="DT209" s="19">
        <v>155</v>
      </c>
      <c r="DU209" s="19">
        <v>156.30000000000001</v>
      </c>
      <c r="DV209" s="19">
        <v>159.4</v>
      </c>
      <c r="DW209" s="19">
        <v>162.69999999999999</v>
      </c>
    </row>
    <row r="210" spans="1:127">
      <c r="A210" s="17" t="s">
        <v>1013</v>
      </c>
      <c r="B210" s="17" t="s">
        <v>1014</v>
      </c>
      <c r="C210" s="18">
        <v>0.15875</v>
      </c>
      <c r="D210" s="19">
        <v>102.8</v>
      </c>
      <c r="E210" s="19">
        <v>104</v>
      </c>
      <c r="F210" s="19">
        <v>104.5</v>
      </c>
      <c r="G210" s="19">
        <v>104.6</v>
      </c>
      <c r="H210" s="19">
        <v>104.3</v>
      </c>
      <c r="I210" s="19">
        <v>108.8</v>
      </c>
      <c r="J210" s="19">
        <v>106.4</v>
      </c>
      <c r="K210" s="19">
        <v>107.6</v>
      </c>
      <c r="L210" s="19">
        <v>108.3</v>
      </c>
      <c r="M210" s="19">
        <v>108.7</v>
      </c>
      <c r="N210" s="19">
        <v>108.4</v>
      </c>
      <c r="O210" s="19">
        <v>109</v>
      </c>
      <c r="P210" s="19">
        <v>112</v>
      </c>
      <c r="Q210" s="19">
        <v>113.3</v>
      </c>
      <c r="R210" s="19">
        <v>112.2</v>
      </c>
      <c r="S210" s="19">
        <v>113.2</v>
      </c>
      <c r="T210" s="19">
        <v>113.8</v>
      </c>
      <c r="U210" s="19">
        <v>112.8</v>
      </c>
      <c r="V210" s="19">
        <v>112.5</v>
      </c>
      <c r="W210" s="19">
        <v>112.3</v>
      </c>
      <c r="X210" s="19">
        <v>111.9</v>
      </c>
      <c r="Y210" s="19">
        <v>112.4</v>
      </c>
      <c r="Z210" s="19">
        <v>113.2</v>
      </c>
      <c r="AA210" s="19">
        <v>113.2</v>
      </c>
      <c r="AB210" s="19">
        <v>114</v>
      </c>
      <c r="AC210" s="19">
        <v>115.6</v>
      </c>
      <c r="AD210" s="19">
        <v>117.6</v>
      </c>
      <c r="AE210" s="19">
        <v>116.8</v>
      </c>
      <c r="AF210" s="19">
        <v>117.7</v>
      </c>
      <c r="AG210" s="19">
        <v>119.1</v>
      </c>
      <c r="AH210" s="19">
        <v>118.7</v>
      </c>
      <c r="AI210" s="19">
        <v>119</v>
      </c>
      <c r="AJ210" s="19">
        <v>119.1</v>
      </c>
      <c r="AK210" s="19">
        <v>117.9</v>
      </c>
      <c r="AL210" s="19">
        <v>118.8</v>
      </c>
      <c r="AM210" s="19">
        <v>121.2</v>
      </c>
      <c r="AN210" s="19">
        <v>119.6</v>
      </c>
      <c r="AO210" s="19">
        <v>118.2</v>
      </c>
      <c r="AP210" s="19">
        <v>117.6</v>
      </c>
      <c r="AQ210" s="19">
        <v>120.3</v>
      </c>
      <c r="AR210" s="19">
        <v>121.5</v>
      </c>
      <c r="AS210" s="19">
        <v>121.3</v>
      </c>
      <c r="AT210" s="19">
        <v>122.6</v>
      </c>
      <c r="AU210" s="19">
        <v>123.1</v>
      </c>
      <c r="AV210" s="19">
        <v>123.1</v>
      </c>
      <c r="AW210" s="19">
        <v>122.9</v>
      </c>
      <c r="AX210" s="19">
        <v>123</v>
      </c>
      <c r="AY210" s="19">
        <v>122.4</v>
      </c>
      <c r="AZ210" s="19">
        <v>122.5</v>
      </c>
      <c r="BA210" s="19">
        <v>122.2</v>
      </c>
      <c r="BB210" s="19">
        <v>123.2</v>
      </c>
      <c r="BC210" s="19">
        <v>124.1</v>
      </c>
      <c r="BD210" s="19">
        <v>123.9</v>
      </c>
      <c r="BE210" s="19">
        <v>123.8</v>
      </c>
      <c r="BF210" s="19">
        <v>124.5</v>
      </c>
      <c r="BG210" s="19">
        <v>124.3</v>
      </c>
      <c r="BH210" s="19">
        <v>124.2</v>
      </c>
      <c r="BI210" s="19">
        <v>124.9</v>
      </c>
      <c r="BJ210" s="19">
        <v>123.6</v>
      </c>
      <c r="BK210" s="19">
        <v>123.9</v>
      </c>
      <c r="BL210" s="19">
        <v>125.2</v>
      </c>
      <c r="BM210" s="19">
        <v>127.2</v>
      </c>
      <c r="BN210" s="19">
        <v>127.2</v>
      </c>
      <c r="BO210" s="19">
        <v>125.2</v>
      </c>
      <c r="BP210" s="19">
        <v>123.6</v>
      </c>
      <c r="BQ210" s="19">
        <v>123.1</v>
      </c>
      <c r="BR210" s="19">
        <v>123.8</v>
      </c>
      <c r="BS210" s="19">
        <v>124.6</v>
      </c>
      <c r="BT210" s="19">
        <v>123.7</v>
      </c>
      <c r="BU210" s="19">
        <v>125.1</v>
      </c>
      <c r="BV210" s="19">
        <v>124</v>
      </c>
      <c r="BW210" s="19">
        <v>122.5</v>
      </c>
      <c r="BX210" s="19">
        <v>122.2</v>
      </c>
      <c r="BY210" s="19">
        <v>122.6</v>
      </c>
      <c r="BZ210" s="19">
        <v>123</v>
      </c>
      <c r="CA210" s="19">
        <v>124.3</v>
      </c>
      <c r="CB210" s="19">
        <v>124</v>
      </c>
      <c r="CC210" s="19">
        <v>123.7</v>
      </c>
      <c r="CD210" s="19">
        <v>124.2</v>
      </c>
      <c r="CE210" s="19">
        <v>124</v>
      </c>
      <c r="CF210" s="19">
        <v>124</v>
      </c>
      <c r="CG210" s="19">
        <v>123.8</v>
      </c>
      <c r="CH210" s="19">
        <v>124</v>
      </c>
      <c r="CI210" s="19">
        <v>124.6</v>
      </c>
      <c r="CJ210" s="19">
        <v>124.5</v>
      </c>
      <c r="CK210" s="19">
        <v>123.3</v>
      </c>
      <c r="CL210" s="19">
        <v>124.2</v>
      </c>
      <c r="CM210" s="19">
        <v>124.1</v>
      </c>
      <c r="CN210" s="19">
        <v>123.9</v>
      </c>
      <c r="CO210" s="19">
        <v>124.5</v>
      </c>
      <c r="CP210" s="19">
        <v>124.8</v>
      </c>
      <c r="CQ210" s="19">
        <v>124.8</v>
      </c>
      <c r="CR210" s="19">
        <v>125.3</v>
      </c>
      <c r="CS210" s="19">
        <v>126.4</v>
      </c>
      <c r="CT210" s="19">
        <v>126.6</v>
      </c>
      <c r="CU210" s="19">
        <v>126.8</v>
      </c>
      <c r="CV210" s="19">
        <v>126.7</v>
      </c>
      <c r="CW210" s="19">
        <v>127.1</v>
      </c>
      <c r="CX210" s="19">
        <v>127.8</v>
      </c>
      <c r="CY210" s="19">
        <v>127.9</v>
      </c>
      <c r="CZ210" s="19">
        <v>127.5</v>
      </c>
      <c r="DA210" s="19">
        <v>128.30000000000001</v>
      </c>
      <c r="DB210" s="19">
        <v>128.30000000000001</v>
      </c>
      <c r="DC210" s="19">
        <v>128.5</v>
      </c>
      <c r="DD210" s="19">
        <v>128.80000000000001</v>
      </c>
      <c r="DE210" s="19">
        <v>128.5</v>
      </c>
      <c r="DF210" s="19">
        <v>129</v>
      </c>
      <c r="DG210" s="19">
        <v>129.1</v>
      </c>
      <c r="DH210" s="19">
        <v>130.80000000000001</v>
      </c>
      <c r="DI210" s="19">
        <v>132.30000000000001</v>
      </c>
      <c r="DJ210" s="19">
        <v>133</v>
      </c>
      <c r="DK210" s="19">
        <v>132.1</v>
      </c>
      <c r="DL210" s="19">
        <v>133.19999999999999</v>
      </c>
      <c r="DM210" s="19">
        <v>133.9</v>
      </c>
      <c r="DN210" s="19">
        <v>135.4</v>
      </c>
      <c r="DO210" s="19">
        <v>137.9</v>
      </c>
      <c r="DP210" s="19">
        <v>138.80000000000001</v>
      </c>
      <c r="DQ210" s="19">
        <v>140</v>
      </c>
      <c r="DR210" s="19">
        <v>139.9</v>
      </c>
      <c r="DS210" s="19">
        <v>141.5</v>
      </c>
      <c r="DT210" s="19">
        <v>144</v>
      </c>
      <c r="DU210" s="19">
        <v>144.80000000000001</v>
      </c>
      <c r="DV210" s="19">
        <v>148.19999999999999</v>
      </c>
      <c r="DW210" s="19">
        <v>152.5</v>
      </c>
    </row>
    <row r="211" spans="1:127">
      <c r="A211" s="17" t="s">
        <v>1015</v>
      </c>
      <c r="B211" s="17" t="s">
        <v>1016</v>
      </c>
      <c r="C211" s="18">
        <v>3.5000000000000003E-2</v>
      </c>
      <c r="D211" s="19">
        <v>104</v>
      </c>
      <c r="E211" s="19">
        <v>104.1</v>
      </c>
      <c r="F211" s="19">
        <v>104</v>
      </c>
      <c r="G211" s="19">
        <v>105.7</v>
      </c>
      <c r="H211" s="19">
        <v>108.1</v>
      </c>
      <c r="I211" s="19">
        <v>112.5</v>
      </c>
      <c r="J211" s="19">
        <v>114.3</v>
      </c>
      <c r="K211" s="19">
        <v>114.1</v>
      </c>
      <c r="L211" s="19">
        <v>115</v>
      </c>
      <c r="M211" s="19">
        <v>114.1</v>
      </c>
      <c r="N211" s="19">
        <v>114.5</v>
      </c>
      <c r="O211" s="19">
        <v>114.3</v>
      </c>
      <c r="P211" s="19">
        <v>116.3</v>
      </c>
      <c r="Q211" s="19">
        <v>115.7</v>
      </c>
      <c r="R211" s="19">
        <v>116.7</v>
      </c>
      <c r="S211" s="19">
        <v>119.3</v>
      </c>
      <c r="T211" s="19">
        <v>120.6</v>
      </c>
      <c r="U211" s="19">
        <v>120.5</v>
      </c>
      <c r="V211" s="19">
        <v>120.9</v>
      </c>
      <c r="W211" s="19">
        <v>121.5</v>
      </c>
      <c r="X211" s="19">
        <v>123</v>
      </c>
      <c r="Y211" s="19">
        <v>124.1</v>
      </c>
      <c r="Z211" s="19">
        <v>125.2</v>
      </c>
      <c r="AA211" s="19">
        <v>125.6</v>
      </c>
      <c r="AB211" s="19">
        <v>125.5</v>
      </c>
      <c r="AC211" s="19">
        <v>127.2</v>
      </c>
      <c r="AD211" s="19">
        <v>127.9</v>
      </c>
      <c r="AE211" s="19">
        <v>128.4</v>
      </c>
      <c r="AF211" s="19">
        <v>129.30000000000001</v>
      </c>
      <c r="AG211" s="19">
        <v>129</v>
      </c>
      <c r="AH211" s="19">
        <v>129.30000000000001</v>
      </c>
      <c r="AI211" s="19">
        <v>129.6</v>
      </c>
      <c r="AJ211" s="19">
        <v>131</v>
      </c>
      <c r="AK211" s="19">
        <v>130.80000000000001</v>
      </c>
      <c r="AL211" s="19">
        <v>130.80000000000001</v>
      </c>
      <c r="AM211" s="19">
        <v>131.80000000000001</v>
      </c>
      <c r="AN211" s="19">
        <v>131</v>
      </c>
      <c r="AO211" s="19">
        <v>130.80000000000001</v>
      </c>
      <c r="AP211" s="19">
        <v>130.30000000000001</v>
      </c>
      <c r="AQ211" s="19">
        <v>130.6</v>
      </c>
      <c r="AR211" s="19">
        <v>131.19999999999999</v>
      </c>
      <c r="AS211" s="19">
        <v>131.1</v>
      </c>
      <c r="AT211" s="19">
        <v>131.1</v>
      </c>
      <c r="AU211" s="19">
        <v>133</v>
      </c>
      <c r="AV211" s="19">
        <v>132.6</v>
      </c>
      <c r="AW211" s="19">
        <v>132.80000000000001</v>
      </c>
      <c r="AX211" s="19">
        <v>132.6</v>
      </c>
      <c r="AY211" s="19">
        <v>133.9</v>
      </c>
      <c r="AZ211" s="19">
        <v>133.1</v>
      </c>
      <c r="BA211" s="19">
        <v>135.80000000000001</v>
      </c>
      <c r="BB211" s="19">
        <v>135</v>
      </c>
      <c r="BC211" s="19">
        <v>134.9</v>
      </c>
      <c r="BD211" s="19">
        <v>137.69999999999999</v>
      </c>
      <c r="BE211" s="19">
        <v>138.6</v>
      </c>
      <c r="BF211" s="19">
        <v>140.9</v>
      </c>
      <c r="BG211" s="19">
        <v>142.1</v>
      </c>
      <c r="BH211" s="19">
        <v>143.1</v>
      </c>
      <c r="BI211" s="19">
        <v>144.1</v>
      </c>
      <c r="BJ211" s="19">
        <v>146.1</v>
      </c>
      <c r="BK211" s="19">
        <v>147.80000000000001</v>
      </c>
      <c r="BL211" s="19">
        <v>146</v>
      </c>
      <c r="BM211" s="19">
        <v>145.6</v>
      </c>
      <c r="BN211" s="19">
        <v>145.30000000000001</v>
      </c>
      <c r="BO211" s="19">
        <v>145.69999999999999</v>
      </c>
      <c r="BP211" s="19">
        <v>147.19999999999999</v>
      </c>
      <c r="BQ211" s="19">
        <v>145.6</v>
      </c>
      <c r="BR211" s="19">
        <v>146.6</v>
      </c>
      <c r="BS211" s="19">
        <v>146.4</v>
      </c>
      <c r="BT211" s="19">
        <v>146.4</v>
      </c>
      <c r="BU211" s="19">
        <v>145.9</v>
      </c>
      <c r="BV211" s="19">
        <v>146.4</v>
      </c>
      <c r="BW211" s="19">
        <v>146.5</v>
      </c>
      <c r="BX211" s="19">
        <v>146.5</v>
      </c>
      <c r="BY211" s="19">
        <v>146</v>
      </c>
      <c r="BZ211" s="19">
        <v>146.4</v>
      </c>
      <c r="CA211" s="19">
        <v>147.19999999999999</v>
      </c>
      <c r="CB211" s="19">
        <v>149.19999999999999</v>
      </c>
      <c r="CC211" s="19">
        <v>152.5</v>
      </c>
      <c r="CD211" s="19">
        <v>153.19999999999999</v>
      </c>
      <c r="CE211" s="19">
        <v>152.4</v>
      </c>
      <c r="CF211" s="19">
        <v>153.1</v>
      </c>
      <c r="CG211" s="19">
        <v>155.69999999999999</v>
      </c>
      <c r="CH211" s="19">
        <v>157.4</v>
      </c>
      <c r="CI211" s="19">
        <v>157.9</v>
      </c>
      <c r="CJ211" s="19">
        <v>157.69999999999999</v>
      </c>
      <c r="CK211" s="19">
        <v>161.1</v>
      </c>
      <c r="CL211" s="19">
        <v>161.9</v>
      </c>
      <c r="CM211" s="19">
        <v>162.19999999999999</v>
      </c>
      <c r="CN211" s="19">
        <v>162.80000000000001</v>
      </c>
      <c r="CO211" s="19">
        <v>163.19999999999999</v>
      </c>
      <c r="CP211" s="19">
        <v>163.5</v>
      </c>
      <c r="CQ211" s="19">
        <v>165.7</v>
      </c>
      <c r="CR211" s="19">
        <v>166.4</v>
      </c>
      <c r="CS211" s="19">
        <v>168</v>
      </c>
      <c r="CT211" s="19">
        <v>171</v>
      </c>
      <c r="CU211" s="19">
        <v>171.4</v>
      </c>
      <c r="CV211" s="19">
        <v>172.4</v>
      </c>
      <c r="CW211" s="19">
        <v>172.3</v>
      </c>
      <c r="CX211" s="19">
        <v>173</v>
      </c>
      <c r="CY211" s="19">
        <v>173.5</v>
      </c>
      <c r="CZ211" s="19">
        <v>174.4</v>
      </c>
      <c r="DA211" s="19">
        <v>174.4</v>
      </c>
      <c r="DB211" s="19">
        <v>174</v>
      </c>
      <c r="DC211" s="19">
        <v>174</v>
      </c>
      <c r="DD211" s="19">
        <v>174.6</v>
      </c>
      <c r="DE211" s="19">
        <v>174</v>
      </c>
      <c r="DF211" s="19">
        <v>174.1</v>
      </c>
      <c r="DG211" s="19">
        <v>174.4</v>
      </c>
      <c r="DH211" s="19">
        <v>175.4</v>
      </c>
      <c r="DI211" s="19">
        <v>176.1</v>
      </c>
      <c r="DJ211" s="19">
        <v>177.9</v>
      </c>
      <c r="DK211" s="19">
        <v>180.3</v>
      </c>
      <c r="DL211" s="19">
        <v>180.7</v>
      </c>
      <c r="DM211" s="19">
        <v>183.4</v>
      </c>
      <c r="DN211" s="19">
        <v>183.4</v>
      </c>
      <c r="DO211" s="19">
        <v>186.2</v>
      </c>
      <c r="DP211" s="19">
        <v>189.2</v>
      </c>
      <c r="DQ211" s="19">
        <v>190</v>
      </c>
      <c r="DR211" s="19">
        <v>190.4</v>
      </c>
      <c r="DS211" s="19">
        <v>193</v>
      </c>
      <c r="DT211" s="19">
        <v>196.2</v>
      </c>
      <c r="DU211" s="19">
        <v>198</v>
      </c>
      <c r="DV211" s="19">
        <v>200</v>
      </c>
      <c r="DW211" s="19">
        <v>202</v>
      </c>
    </row>
    <row r="212" spans="1:127">
      <c r="A212" s="17" t="s">
        <v>1017</v>
      </c>
      <c r="B212" s="17" t="s">
        <v>1018</v>
      </c>
      <c r="C212" s="18">
        <v>2.0840000000000001E-2</v>
      </c>
      <c r="D212" s="19">
        <v>103</v>
      </c>
      <c r="E212" s="19">
        <v>104.3</v>
      </c>
      <c r="F212" s="19">
        <v>106.6</v>
      </c>
      <c r="G212" s="19">
        <v>109.2</v>
      </c>
      <c r="H212" s="19">
        <v>108.7</v>
      </c>
      <c r="I212" s="19">
        <v>108.9</v>
      </c>
      <c r="J212" s="19">
        <v>109.8</v>
      </c>
      <c r="K212" s="19">
        <v>111.9</v>
      </c>
      <c r="L212" s="19">
        <v>109.1</v>
      </c>
      <c r="M212" s="19">
        <v>111.6</v>
      </c>
      <c r="N212" s="19">
        <v>111.7</v>
      </c>
      <c r="O212" s="19">
        <v>111.3</v>
      </c>
      <c r="P212" s="19">
        <v>109.1</v>
      </c>
      <c r="Q212" s="19">
        <v>108.5</v>
      </c>
      <c r="R212" s="19">
        <v>116.2</v>
      </c>
      <c r="S212" s="19">
        <v>116.1</v>
      </c>
      <c r="T212" s="19">
        <v>115.6</v>
      </c>
      <c r="U212" s="19">
        <v>117</v>
      </c>
      <c r="V212" s="19">
        <v>113.6</v>
      </c>
      <c r="W212" s="19">
        <v>117.9</v>
      </c>
      <c r="X212" s="19">
        <v>114.7</v>
      </c>
      <c r="Y212" s="19">
        <v>120.3</v>
      </c>
      <c r="Z212" s="19">
        <v>119.6</v>
      </c>
      <c r="AA212" s="19">
        <v>119.5</v>
      </c>
      <c r="AB212" s="19">
        <v>118.3</v>
      </c>
      <c r="AC212" s="19">
        <v>118.3</v>
      </c>
      <c r="AD212" s="19">
        <v>119.9</v>
      </c>
      <c r="AE212" s="19">
        <v>125.4</v>
      </c>
      <c r="AF212" s="19">
        <v>125.6</v>
      </c>
      <c r="AG212" s="19">
        <v>124.5</v>
      </c>
      <c r="AH212" s="19">
        <v>124.6</v>
      </c>
      <c r="AI212" s="19">
        <v>125.9</v>
      </c>
      <c r="AJ212" s="19">
        <v>123.2</v>
      </c>
      <c r="AK212" s="19">
        <v>123.7</v>
      </c>
      <c r="AL212" s="19">
        <v>124.7</v>
      </c>
      <c r="AM212" s="19">
        <v>126.1</v>
      </c>
      <c r="AN212" s="19">
        <v>125.5</v>
      </c>
      <c r="AO212" s="19">
        <v>123.4</v>
      </c>
      <c r="AP212" s="19">
        <v>126.2</v>
      </c>
      <c r="AQ212" s="19">
        <v>129.1</v>
      </c>
      <c r="AR212" s="19">
        <v>129.4</v>
      </c>
      <c r="AS212" s="19">
        <v>128.1</v>
      </c>
      <c r="AT212" s="19">
        <v>128.80000000000001</v>
      </c>
      <c r="AU212" s="19">
        <v>130.4</v>
      </c>
      <c r="AV212" s="19">
        <v>128.30000000000001</v>
      </c>
      <c r="AW212" s="19">
        <v>126.5</v>
      </c>
      <c r="AX212" s="19">
        <v>127</v>
      </c>
      <c r="AY212" s="19">
        <v>126.2</v>
      </c>
      <c r="AZ212" s="19">
        <v>126.1</v>
      </c>
      <c r="BA212" s="19">
        <v>125.7</v>
      </c>
      <c r="BB212" s="19">
        <v>131</v>
      </c>
      <c r="BC212" s="19">
        <v>130.30000000000001</v>
      </c>
      <c r="BD212" s="19">
        <v>131.4</v>
      </c>
      <c r="BE212" s="19">
        <v>130.30000000000001</v>
      </c>
      <c r="BF212" s="19">
        <v>131.6</v>
      </c>
      <c r="BG212" s="19">
        <v>131.6</v>
      </c>
      <c r="BH212" s="19">
        <v>131.6</v>
      </c>
      <c r="BI212" s="19">
        <v>129.9</v>
      </c>
      <c r="BJ212" s="19">
        <v>131.19999999999999</v>
      </c>
      <c r="BK212" s="19">
        <v>131.30000000000001</v>
      </c>
      <c r="BL212" s="19">
        <v>131.80000000000001</v>
      </c>
      <c r="BM212" s="19">
        <v>130.69999999999999</v>
      </c>
      <c r="BN212" s="19">
        <v>131.6</v>
      </c>
      <c r="BO212" s="19">
        <v>132.19999999999999</v>
      </c>
      <c r="BP212" s="19">
        <v>133.4</v>
      </c>
      <c r="BQ212" s="19">
        <v>134.19999999999999</v>
      </c>
      <c r="BR212" s="19">
        <v>133.30000000000001</v>
      </c>
      <c r="BS212" s="19">
        <v>130.4</v>
      </c>
      <c r="BT212" s="19">
        <v>130.30000000000001</v>
      </c>
      <c r="BU212" s="19">
        <v>132.80000000000001</v>
      </c>
      <c r="BV212" s="19">
        <v>132.9</v>
      </c>
      <c r="BW212" s="19">
        <v>132.9</v>
      </c>
      <c r="BX212" s="19">
        <v>133.69999999999999</v>
      </c>
      <c r="BY212" s="19">
        <v>134.1</v>
      </c>
      <c r="BZ212" s="19">
        <v>133.9</v>
      </c>
      <c r="CA212" s="19">
        <v>134.1</v>
      </c>
      <c r="CB212" s="19">
        <v>133.9</v>
      </c>
      <c r="CC212" s="19">
        <v>133.30000000000001</v>
      </c>
      <c r="CD212" s="19">
        <v>133.19999999999999</v>
      </c>
      <c r="CE212" s="19">
        <v>133.19999999999999</v>
      </c>
      <c r="CF212" s="19">
        <v>133.6</v>
      </c>
      <c r="CG212" s="19">
        <v>134.1</v>
      </c>
      <c r="CH212" s="19">
        <v>136.4</v>
      </c>
      <c r="CI212" s="19">
        <v>136.69999999999999</v>
      </c>
      <c r="CJ212" s="19">
        <v>139.5</v>
      </c>
      <c r="CK212" s="19">
        <v>140.5</v>
      </c>
      <c r="CL212" s="19">
        <v>142.9</v>
      </c>
      <c r="CM212" s="19">
        <v>144.4</v>
      </c>
      <c r="CN212" s="19">
        <v>144.9</v>
      </c>
      <c r="CO212" s="19">
        <v>145.9</v>
      </c>
      <c r="CP212" s="19">
        <v>147.30000000000001</v>
      </c>
      <c r="CQ212" s="19">
        <v>149.19999999999999</v>
      </c>
      <c r="CR212" s="19">
        <v>151.9</v>
      </c>
      <c r="CS212" s="19">
        <v>152.5</v>
      </c>
      <c r="CT212" s="19">
        <v>152.19999999999999</v>
      </c>
      <c r="CU212" s="19">
        <v>152.4</v>
      </c>
      <c r="CV212" s="19">
        <v>152.5</v>
      </c>
      <c r="CW212" s="19">
        <v>152.4</v>
      </c>
      <c r="CX212" s="19">
        <v>152.4</v>
      </c>
      <c r="CY212" s="19">
        <v>151.69999999999999</v>
      </c>
      <c r="CZ212" s="19">
        <v>151.69999999999999</v>
      </c>
      <c r="DA212" s="19">
        <v>151.6</v>
      </c>
      <c r="DB212" s="19">
        <v>152.1</v>
      </c>
      <c r="DC212" s="19">
        <v>155.19999999999999</v>
      </c>
      <c r="DD212" s="19">
        <v>155.9</v>
      </c>
      <c r="DE212" s="19">
        <v>156.4</v>
      </c>
      <c r="DF212" s="19">
        <v>158.6</v>
      </c>
      <c r="DG212" s="19">
        <v>158.6</v>
      </c>
      <c r="DH212" s="19">
        <v>159.1</v>
      </c>
      <c r="DI212" s="19">
        <v>159</v>
      </c>
      <c r="DJ212" s="19">
        <v>159.9</v>
      </c>
      <c r="DK212" s="19">
        <v>159.4</v>
      </c>
      <c r="DL212" s="19">
        <v>160.19999999999999</v>
      </c>
      <c r="DM212" s="19">
        <v>160.19999999999999</v>
      </c>
      <c r="DN212" s="19">
        <v>159.9</v>
      </c>
      <c r="DO212" s="19">
        <v>162.30000000000001</v>
      </c>
      <c r="DP212" s="19">
        <v>169.4</v>
      </c>
      <c r="DQ212" s="19">
        <v>167.7</v>
      </c>
      <c r="DR212" s="19">
        <v>168.1</v>
      </c>
      <c r="DS212" s="19">
        <v>168.6</v>
      </c>
      <c r="DT212" s="19">
        <v>170</v>
      </c>
      <c r="DU212" s="19">
        <v>174.4</v>
      </c>
      <c r="DV212" s="19">
        <v>176.9</v>
      </c>
      <c r="DW212" s="19">
        <v>175</v>
      </c>
    </row>
    <row r="213" spans="1:127">
      <c r="A213" s="17" t="s">
        <v>1019</v>
      </c>
      <c r="B213" s="17" t="s">
        <v>1020</v>
      </c>
      <c r="C213" s="18">
        <v>1.16275</v>
      </c>
      <c r="D213" s="19">
        <v>103.6</v>
      </c>
      <c r="E213" s="19">
        <v>104.6</v>
      </c>
      <c r="F213" s="19">
        <v>103.5</v>
      </c>
      <c r="G213" s="19">
        <v>108.1</v>
      </c>
      <c r="H213" s="19">
        <v>114.6</v>
      </c>
      <c r="I213" s="19">
        <v>117.8</v>
      </c>
      <c r="J213" s="19">
        <v>115.6</v>
      </c>
      <c r="K213" s="19">
        <v>116.5</v>
      </c>
      <c r="L213" s="19">
        <v>116.9</v>
      </c>
      <c r="M213" s="19">
        <v>114.2</v>
      </c>
      <c r="N213" s="19">
        <v>113.8</v>
      </c>
      <c r="O213" s="19">
        <v>111.8</v>
      </c>
      <c r="P213" s="19">
        <v>111.1</v>
      </c>
      <c r="Q213" s="19">
        <v>112.2</v>
      </c>
      <c r="R213" s="19">
        <v>111.1</v>
      </c>
      <c r="S213" s="19">
        <v>110.8</v>
      </c>
      <c r="T213" s="19">
        <v>109.5</v>
      </c>
      <c r="U213" s="19">
        <v>109.1</v>
      </c>
      <c r="V213" s="19">
        <v>108.2</v>
      </c>
      <c r="W213" s="19">
        <v>106.9</v>
      </c>
      <c r="X213" s="19">
        <v>108.4</v>
      </c>
      <c r="Y213" s="19">
        <v>103.2</v>
      </c>
      <c r="Z213" s="19">
        <v>105.2</v>
      </c>
      <c r="AA213" s="19">
        <v>108.8</v>
      </c>
      <c r="AB213" s="19">
        <v>113</v>
      </c>
      <c r="AC213" s="19">
        <v>111.6</v>
      </c>
      <c r="AD213" s="19">
        <v>112.5</v>
      </c>
      <c r="AE213" s="19">
        <v>112.5</v>
      </c>
      <c r="AF213" s="19">
        <v>112</v>
      </c>
      <c r="AG213" s="19">
        <v>110.4</v>
      </c>
      <c r="AH213" s="19">
        <v>108.6</v>
      </c>
      <c r="AI213" s="19">
        <v>108.3</v>
      </c>
      <c r="AJ213" s="19">
        <v>105.6</v>
      </c>
      <c r="AK213" s="19">
        <v>105</v>
      </c>
      <c r="AL213" s="19">
        <v>102.1</v>
      </c>
      <c r="AM213" s="19">
        <v>98.3</v>
      </c>
      <c r="AN213" s="19">
        <v>99.4</v>
      </c>
      <c r="AO213" s="19">
        <v>97.5</v>
      </c>
      <c r="AP213" s="19">
        <v>93.6</v>
      </c>
      <c r="AQ213" s="19">
        <v>90</v>
      </c>
      <c r="AR213" s="19">
        <v>92.3</v>
      </c>
      <c r="AS213" s="19">
        <v>94.2</v>
      </c>
      <c r="AT213" s="19">
        <v>96.4</v>
      </c>
      <c r="AU213" s="19">
        <v>97.2</v>
      </c>
      <c r="AV213" s="19">
        <v>99.9</v>
      </c>
      <c r="AW213" s="19">
        <v>104.9</v>
      </c>
      <c r="AX213" s="19">
        <v>107.5</v>
      </c>
      <c r="AY213" s="19">
        <v>109.8</v>
      </c>
      <c r="AZ213" s="19">
        <v>117</v>
      </c>
      <c r="BA213" s="19">
        <v>118.1</v>
      </c>
      <c r="BB213" s="19">
        <v>118.9</v>
      </c>
      <c r="BC213" s="19">
        <v>121.5</v>
      </c>
      <c r="BD213" s="19">
        <v>122.8</v>
      </c>
      <c r="BE213" s="19">
        <v>124</v>
      </c>
      <c r="BF213" s="19">
        <v>126.3</v>
      </c>
      <c r="BG213" s="19">
        <v>127.1</v>
      </c>
      <c r="BH213" s="19">
        <v>125.7</v>
      </c>
      <c r="BI213" s="19">
        <v>130.4</v>
      </c>
      <c r="BJ213" s="19">
        <v>132.9</v>
      </c>
      <c r="BK213" s="19">
        <v>133.4</v>
      </c>
      <c r="BL213" s="19">
        <v>132.5</v>
      </c>
      <c r="BM213" s="19">
        <v>133.1</v>
      </c>
      <c r="BN213" s="19">
        <v>132.19999999999999</v>
      </c>
      <c r="BO213" s="19">
        <v>133</v>
      </c>
      <c r="BP213" s="19">
        <v>133.4</v>
      </c>
      <c r="BQ213" s="19">
        <v>133.1</v>
      </c>
      <c r="BR213" s="19">
        <v>131.9</v>
      </c>
      <c r="BS213" s="19">
        <v>130.4</v>
      </c>
      <c r="BT213" s="19">
        <v>124.1</v>
      </c>
      <c r="BU213" s="19">
        <v>119.9</v>
      </c>
      <c r="BV213" s="19">
        <v>116.6</v>
      </c>
      <c r="BW213" s="19">
        <v>115.4</v>
      </c>
      <c r="BX213" s="19">
        <v>108.5</v>
      </c>
      <c r="BY213" s="19">
        <v>104</v>
      </c>
      <c r="BZ213" s="19">
        <v>110.5</v>
      </c>
      <c r="CA213" s="19">
        <v>114.3</v>
      </c>
      <c r="CB213" s="19">
        <v>114.2</v>
      </c>
      <c r="CC213" s="19">
        <v>111.9</v>
      </c>
      <c r="CD213" s="19">
        <v>113.2</v>
      </c>
      <c r="CE213" s="19">
        <v>112.7</v>
      </c>
      <c r="CF213" s="19">
        <v>110.2</v>
      </c>
      <c r="CG213" s="19">
        <v>111.4</v>
      </c>
      <c r="CH213" s="19">
        <v>111.7</v>
      </c>
      <c r="CI213" s="19">
        <v>111.9</v>
      </c>
      <c r="CJ213" s="19">
        <v>112.9</v>
      </c>
      <c r="CK213" s="19">
        <v>116.8</v>
      </c>
      <c r="CL213" s="19">
        <v>117.3</v>
      </c>
      <c r="CM213" s="19">
        <v>116.8</v>
      </c>
      <c r="CN213" s="19">
        <v>119</v>
      </c>
      <c r="CO213" s="19">
        <v>120.2</v>
      </c>
      <c r="CP213" s="19">
        <v>119.9</v>
      </c>
      <c r="CQ213" s="19">
        <v>119.5</v>
      </c>
      <c r="CR213" s="19">
        <v>119.3</v>
      </c>
      <c r="CS213" s="19">
        <v>120.2</v>
      </c>
      <c r="CT213" s="19">
        <v>119.2</v>
      </c>
      <c r="CU213" s="19">
        <v>118.5</v>
      </c>
      <c r="CV213" s="19">
        <v>118.4</v>
      </c>
      <c r="CW213" s="19">
        <v>117</v>
      </c>
      <c r="CX213" s="19">
        <v>119.2</v>
      </c>
      <c r="CY213" s="19">
        <v>120.5</v>
      </c>
      <c r="CZ213" s="19">
        <v>120.1</v>
      </c>
      <c r="DA213" s="19">
        <v>119.7</v>
      </c>
      <c r="DB213" s="19">
        <v>118.6</v>
      </c>
      <c r="DC213" s="19">
        <v>118.4</v>
      </c>
      <c r="DD213" s="19">
        <v>118.2</v>
      </c>
      <c r="DE213" s="19">
        <v>116.8</v>
      </c>
      <c r="DF213" s="19">
        <v>116.7</v>
      </c>
      <c r="DG213" s="19">
        <v>116.8</v>
      </c>
      <c r="DH213" s="19">
        <v>118.4</v>
      </c>
      <c r="DI213" s="19">
        <v>119.4</v>
      </c>
      <c r="DJ213" s="19">
        <v>118.8</v>
      </c>
      <c r="DK213" s="19">
        <v>118</v>
      </c>
      <c r="DL213" s="19">
        <v>120.9</v>
      </c>
      <c r="DM213" s="19">
        <v>126.5</v>
      </c>
      <c r="DN213" s="19">
        <v>127.9</v>
      </c>
      <c r="DO213" s="19">
        <v>125.5</v>
      </c>
      <c r="DP213" s="19">
        <v>125.1</v>
      </c>
      <c r="DQ213" s="19">
        <v>124.7</v>
      </c>
      <c r="DR213" s="19">
        <v>124.8</v>
      </c>
      <c r="DS213" s="19">
        <v>124.6</v>
      </c>
      <c r="DT213" s="19">
        <v>125.4</v>
      </c>
      <c r="DU213" s="19">
        <v>126.3</v>
      </c>
      <c r="DV213" s="19">
        <v>125.9</v>
      </c>
      <c r="DW213" s="19">
        <v>125.9</v>
      </c>
    </row>
    <row r="214" spans="1:127">
      <c r="A214" s="17" t="s">
        <v>1021</v>
      </c>
      <c r="B214" s="17" t="s">
        <v>1022</v>
      </c>
      <c r="C214" s="18">
        <v>1.0555300000000001</v>
      </c>
      <c r="D214" s="19">
        <v>103.6</v>
      </c>
      <c r="E214" s="19">
        <v>104.6</v>
      </c>
      <c r="F214" s="19">
        <v>103.2</v>
      </c>
      <c r="G214" s="19">
        <v>108</v>
      </c>
      <c r="H214" s="19">
        <v>114.9</v>
      </c>
      <c r="I214" s="19">
        <v>118.3</v>
      </c>
      <c r="J214" s="19">
        <v>115.5</v>
      </c>
      <c r="K214" s="19">
        <v>116.3</v>
      </c>
      <c r="L214" s="19">
        <v>116.9</v>
      </c>
      <c r="M214" s="19">
        <v>113.9</v>
      </c>
      <c r="N214" s="19">
        <v>113.5</v>
      </c>
      <c r="O214" s="19">
        <v>111.3</v>
      </c>
      <c r="P214" s="19">
        <v>110.2</v>
      </c>
      <c r="Q214" s="19">
        <v>111.2</v>
      </c>
      <c r="R214" s="19">
        <v>110</v>
      </c>
      <c r="S214" s="19">
        <v>109.5</v>
      </c>
      <c r="T214" s="19">
        <v>107.8</v>
      </c>
      <c r="U214" s="19">
        <v>107.3</v>
      </c>
      <c r="V214" s="19">
        <v>106.1</v>
      </c>
      <c r="W214" s="19">
        <v>104.9</v>
      </c>
      <c r="X214" s="19">
        <v>106.6</v>
      </c>
      <c r="Y214" s="19">
        <v>100.7</v>
      </c>
      <c r="Z214" s="19">
        <v>103</v>
      </c>
      <c r="AA214" s="19">
        <v>106.8</v>
      </c>
      <c r="AB214" s="19">
        <v>111.1</v>
      </c>
      <c r="AC214" s="19">
        <v>109.2</v>
      </c>
      <c r="AD214" s="19">
        <v>109.9</v>
      </c>
      <c r="AE214" s="19">
        <v>109.8</v>
      </c>
      <c r="AF214" s="19">
        <v>109.3</v>
      </c>
      <c r="AG214" s="19">
        <v>107.3</v>
      </c>
      <c r="AH214" s="19">
        <v>105.5</v>
      </c>
      <c r="AI214" s="19">
        <v>105.3</v>
      </c>
      <c r="AJ214" s="19">
        <v>102.6</v>
      </c>
      <c r="AK214" s="19">
        <v>102.5</v>
      </c>
      <c r="AL214" s="19">
        <v>99.6</v>
      </c>
      <c r="AM214" s="19">
        <v>95.5</v>
      </c>
      <c r="AN214" s="19">
        <v>96.7</v>
      </c>
      <c r="AO214" s="19">
        <v>94.3</v>
      </c>
      <c r="AP214" s="19">
        <v>89.9</v>
      </c>
      <c r="AQ214" s="19">
        <v>85.9</v>
      </c>
      <c r="AR214" s="19">
        <v>88.2</v>
      </c>
      <c r="AS214" s="19">
        <v>90.4</v>
      </c>
      <c r="AT214" s="19">
        <v>92.9</v>
      </c>
      <c r="AU214" s="19">
        <v>93.7</v>
      </c>
      <c r="AV214" s="19">
        <v>96.7</v>
      </c>
      <c r="AW214" s="19">
        <v>102.1</v>
      </c>
      <c r="AX214" s="19">
        <v>104.8</v>
      </c>
      <c r="AY214" s="19">
        <v>107.3</v>
      </c>
      <c r="AZ214" s="19">
        <v>115</v>
      </c>
      <c r="BA214" s="19">
        <v>116.1</v>
      </c>
      <c r="BB214" s="19">
        <v>116.7</v>
      </c>
      <c r="BC214" s="19">
        <v>119.6</v>
      </c>
      <c r="BD214" s="19">
        <v>120.7</v>
      </c>
      <c r="BE214" s="19">
        <v>121.9</v>
      </c>
      <c r="BF214" s="19">
        <v>124</v>
      </c>
      <c r="BG214" s="19">
        <v>124.6</v>
      </c>
      <c r="BH214" s="19">
        <v>123.3</v>
      </c>
      <c r="BI214" s="19">
        <v>128.1</v>
      </c>
      <c r="BJ214" s="19">
        <v>130.4</v>
      </c>
      <c r="BK214" s="19">
        <v>130.69999999999999</v>
      </c>
      <c r="BL214" s="19">
        <v>129.80000000000001</v>
      </c>
      <c r="BM214" s="19">
        <v>130.5</v>
      </c>
      <c r="BN214" s="19">
        <v>129.4</v>
      </c>
      <c r="BO214" s="19">
        <v>130.30000000000001</v>
      </c>
      <c r="BP214" s="19">
        <v>131</v>
      </c>
      <c r="BQ214" s="19">
        <v>130.9</v>
      </c>
      <c r="BR214" s="19">
        <v>130.30000000000001</v>
      </c>
      <c r="BS214" s="19">
        <v>129.80000000000001</v>
      </c>
      <c r="BT214" s="19">
        <v>124.2</v>
      </c>
      <c r="BU214" s="19">
        <v>120.7</v>
      </c>
      <c r="BV214" s="19">
        <v>117.6</v>
      </c>
      <c r="BW214" s="19">
        <v>116.8</v>
      </c>
      <c r="BX214" s="19">
        <v>109.6</v>
      </c>
      <c r="BY214" s="19">
        <v>105.1</v>
      </c>
      <c r="BZ214" s="19">
        <v>112.1</v>
      </c>
      <c r="CA214" s="19">
        <v>116.6</v>
      </c>
      <c r="CB214" s="19">
        <v>116.4</v>
      </c>
      <c r="CC214" s="19">
        <v>113.9</v>
      </c>
      <c r="CD214" s="19">
        <v>115.4</v>
      </c>
      <c r="CE214" s="19">
        <v>115</v>
      </c>
      <c r="CF214" s="19">
        <v>112.5</v>
      </c>
      <c r="CG214" s="19">
        <v>113.7</v>
      </c>
      <c r="CH214" s="19">
        <v>114.1</v>
      </c>
      <c r="CI214" s="19">
        <v>114.2</v>
      </c>
      <c r="CJ214" s="19">
        <v>115.2</v>
      </c>
      <c r="CK214" s="19">
        <v>117.3</v>
      </c>
      <c r="CL214" s="19">
        <v>116.4</v>
      </c>
      <c r="CM214" s="19">
        <v>115.4</v>
      </c>
      <c r="CN214" s="19">
        <v>118</v>
      </c>
      <c r="CO214" s="19">
        <v>119.3</v>
      </c>
      <c r="CP214" s="19">
        <v>119.1</v>
      </c>
      <c r="CQ214" s="19">
        <v>118.5</v>
      </c>
      <c r="CR214" s="19">
        <v>118.1</v>
      </c>
      <c r="CS214" s="19">
        <v>118.9</v>
      </c>
      <c r="CT214" s="19">
        <v>117.6</v>
      </c>
      <c r="CU214" s="19">
        <v>117</v>
      </c>
      <c r="CV214" s="19">
        <v>116.7</v>
      </c>
      <c r="CW214" s="19">
        <v>115.3</v>
      </c>
      <c r="CX214" s="19">
        <v>117.8</v>
      </c>
      <c r="CY214" s="19">
        <v>119.2</v>
      </c>
      <c r="CZ214" s="19">
        <v>118.6</v>
      </c>
      <c r="DA214" s="19">
        <v>118.3</v>
      </c>
      <c r="DB214" s="19">
        <v>117.3</v>
      </c>
      <c r="DC214" s="19">
        <v>117.7</v>
      </c>
      <c r="DD214" s="19">
        <v>117.7</v>
      </c>
      <c r="DE214" s="19">
        <v>116.3</v>
      </c>
      <c r="DF214" s="19">
        <v>116.1</v>
      </c>
      <c r="DG214" s="19">
        <v>116</v>
      </c>
      <c r="DH214" s="19">
        <v>117.5</v>
      </c>
      <c r="DI214" s="19">
        <v>118.2</v>
      </c>
      <c r="DJ214" s="19">
        <v>117.4</v>
      </c>
      <c r="DK214" s="19">
        <v>116.4</v>
      </c>
      <c r="DL214" s="19">
        <v>119.6</v>
      </c>
      <c r="DM214" s="19">
        <v>125.6</v>
      </c>
      <c r="DN214" s="19">
        <v>126.8</v>
      </c>
      <c r="DO214" s="19">
        <v>124.4</v>
      </c>
      <c r="DP214" s="19">
        <v>123.7</v>
      </c>
      <c r="DQ214" s="19">
        <v>123.4</v>
      </c>
      <c r="DR214" s="19">
        <v>123.2</v>
      </c>
      <c r="DS214" s="19">
        <v>123.1</v>
      </c>
      <c r="DT214" s="19">
        <v>123.5</v>
      </c>
      <c r="DU214" s="19">
        <v>124.5</v>
      </c>
      <c r="DV214" s="19">
        <v>124</v>
      </c>
      <c r="DW214" s="19">
        <v>123.5</v>
      </c>
    </row>
    <row r="215" spans="1:127">
      <c r="A215" s="17" t="s">
        <v>1023</v>
      </c>
      <c r="B215" s="17" t="s">
        <v>1024</v>
      </c>
      <c r="C215" s="18">
        <v>4.4859999999999997E-2</v>
      </c>
      <c r="D215" s="19">
        <v>104.4</v>
      </c>
      <c r="E215" s="19">
        <v>105.3</v>
      </c>
      <c r="F215" s="19">
        <v>106.8</v>
      </c>
      <c r="G215" s="19">
        <v>108.7</v>
      </c>
      <c r="H215" s="19">
        <v>110.8</v>
      </c>
      <c r="I215" s="19">
        <v>115.1</v>
      </c>
      <c r="J215" s="19">
        <v>121.5</v>
      </c>
      <c r="K215" s="19">
        <v>126.6</v>
      </c>
      <c r="L215" s="19">
        <v>124.7</v>
      </c>
      <c r="M215" s="19">
        <v>126.4</v>
      </c>
      <c r="N215" s="19">
        <v>125.2</v>
      </c>
      <c r="O215" s="19">
        <v>124</v>
      </c>
      <c r="P215" s="19">
        <v>126.4</v>
      </c>
      <c r="Q215" s="19">
        <v>127.5</v>
      </c>
      <c r="R215" s="19">
        <v>128.19999999999999</v>
      </c>
      <c r="S215" s="19">
        <v>129.9</v>
      </c>
      <c r="T215" s="19">
        <v>132.1</v>
      </c>
      <c r="U215" s="19">
        <v>134.1</v>
      </c>
      <c r="V215" s="19">
        <v>136.5</v>
      </c>
      <c r="W215" s="19">
        <v>136.1</v>
      </c>
      <c r="X215" s="19">
        <v>136.1</v>
      </c>
      <c r="Y215" s="19">
        <v>138.1</v>
      </c>
      <c r="Z215" s="19">
        <v>137.80000000000001</v>
      </c>
      <c r="AA215" s="19">
        <v>138.30000000000001</v>
      </c>
      <c r="AB215" s="19">
        <v>143.5</v>
      </c>
      <c r="AC215" s="19">
        <v>144.1</v>
      </c>
      <c r="AD215" s="19">
        <v>147.69999999999999</v>
      </c>
      <c r="AE215" s="19">
        <v>149.80000000000001</v>
      </c>
      <c r="AF215" s="19">
        <v>149.9</v>
      </c>
      <c r="AG215" s="19">
        <v>153.5</v>
      </c>
      <c r="AH215" s="19">
        <v>151.6</v>
      </c>
      <c r="AI215" s="19">
        <v>152.9</v>
      </c>
      <c r="AJ215" s="19">
        <v>148.9</v>
      </c>
      <c r="AK215" s="19">
        <v>136.69999999999999</v>
      </c>
      <c r="AL215" s="19">
        <v>132.69999999999999</v>
      </c>
      <c r="AM215" s="19">
        <v>128.1</v>
      </c>
      <c r="AN215" s="19">
        <v>126.5</v>
      </c>
      <c r="AO215" s="19">
        <v>130.4</v>
      </c>
      <c r="AP215" s="19">
        <v>133.9</v>
      </c>
      <c r="AQ215" s="19">
        <v>137.6</v>
      </c>
      <c r="AR215" s="19">
        <v>137.6</v>
      </c>
      <c r="AS215" s="19">
        <v>137.5</v>
      </c>
      <c r="AT215" s="19">
        <v>136.30000000000001</v>
      </c>
      <c r="AU215" s="19">
        <v>137.30000000000001</v>
      </c>
      <c r="AV215" s="19">
        <v>135.9</v>
      </c>
      <c r="AW215" s="19">
        <v>140</v>
      </c>
      <c r="AX215" s="19">
        <v>146</v>
      </c>
      <c r="AY215" s="19">
        <v>146.9</v>
      </c>
      <c r="AZ215" s="19">
        <v>151.5</v>
      </c>
      <c r="BA215" s="19">
        <v>155.4</v>
      </c>
      <c r="BB215" s="19">
        <v>156.4</v>
      </c>
      <c r="BC215" s="19">
        <v>157.19999999999999</v>
      </c>
      <c r="BD215" s="19">
        <v>163.30000000000001</v>
      </c>
      <c r="BE215" s="19">
        <v>166.2</v>
      </c>
      <c r="BF215" s="19">
        <v>167.6</v>
      </c>
      <c r="BG215" s="19">
        <v>173.1</v>
      </c>
      <c r="BH215" s="19">
        <v>169.1</v>
      </c>
      <c r="BI215" s="19">
        <v>173.4</v>
      </c>
      <c r="BJ215" s="19">
        <v>179.2</v>
      </c>
      <c r="BK215" s="19">
        <v>181.6</v>
      </c>
      <c r="BL215" s="19">
        <v>180.1</v>
      </c>
      <c r="BM215" s="19">
        <v>179</v>
      </c>
      <c r="BN215" s="19">
        <v>178.9</v>
      </c>
      <c r="BO215" s="19">
        <v>176.5</v>
      </c>
      <c r="BP215" s="19">
        <v>169</v>
      </c>
      <c r="BQ215" s="19">
        <v>165.7</v>
      </c>
      <c r="BR215" s="19">
        <v>145.19999999999999</v>
      </c>
      <c r="BS215" s="19">
        <v>126.4</v>
      </c>
      <c r="BT215" s="19">
        <v>101.5</v>
      </c>
      <c r="BU215" s="19">
        <v>77.599999999999994</v>
      </c>
      <c r="BV215" s="19">
        <v>65.900000000000006</v>
      </c>
      <c r="BW215" s="19">
        <v>56.2</v>
      </c>
      <c r="BX215" s="19">
        <v>47.2</v>
      </c>
      <c r="BY215" s="19">
        <v>37</v>
      </c>
      <c r="BZ215" s="19">
        <v>37.299999999999997</v>
      </c>
      <c r="CA215" s="19">
        <v>29.5</v>
      </c>
      <c r="CB215" s="19">
        <v>29.8</v>
      </c>
      <c r="CC215" s="19">
        <v>29.2</v>
      </c>
      <c r="CD215" s="19">
        <v>27.4</v>
      </c>
      <c r="CE215" s="19">
        <v>27.4</v>
      </c>
      <c r="CF215" s="19">
        <v>25.9</v>
      </c>
      <c r="CG215" s="19">
        <v>26.4</v>
      </c>
      <c r="CH215" s="19">
        <v>26.4</v>
      </c>
      <c r="CI215" s="19">
        <v>26.9</v>
      </c>
      <c r="CJ215" s="19">
        <v>27.4</v>
      </c>
      <c r="CK215" s="19">
        <v>74.3</v>
      </c>
      <c r="CL215" s="19">
        <v>107</v>
      </c>
      <c r="CM215" s="19">
        <v>113.8</v>
      </c>
      <c r="CN215" s="19">
        <v>110</v>
      </c>
      <c r="CO215" s="19">
        <v>108.1</v>
      </c>
      <c r="CP215" s="19">
        <v>106.4</v>
      </c>
      <c r="CQ215" s="19">
        <v>109.4</v>
      </c>
      <c r="CR215" s="19">
        <v>113.7</v>
      </c>
      <c r="CS215" s="19">
        <v>115</v>
      </c>
      <c r="CT215" s="19">
        <v>121.7</v>
      </c>
      <c r="CU215" s="19">
        <v>123.9</v>
      </c>
      <c r="CV215" s="19">
        <v>124.8</v>
      </c>
      <c r="CW215" s="19">
        <v>122.4</v>
      </c>
      <c r="CX215" s="19">
        <v>119.2</v>
      </c>
      <c r="CY215" s="19">
        <v>117.4</v>
      </c>
      <c r="CZ215" s="19">
        <v>118.4</v>
      </c>
      <c r="DA215" s="19">
        <v>114.1</v>
      </c>
      <c r="DB215" s="19">
        <v>113.1</v>
      </c>
      <c r="DC215" s="19">
        <v>110.9</v>
      </c>
      <c r="DD215" s="19">
        <v>113.1</v>
      </c>
      <c r="DE215" s="19">
        <v>111.9</v>
      </c>
      <c r="DF215" s="19">
        <v>114</v>
      </c>
      <c r="DG215" s="19">
        <v>117</v>
      </c>
      <c r="DH215" s="19">
        <v>121.3</v>
      </c>
      <c r="DI215" s="19">
        <v>124.3</v>
      </c>
      <c r="DJ215" s="19">
        <v>127.4</v>
      </c>
      <c r="DK215" s="19">
        <v>127.8</v>
      </c>
      <c r="DL215" s="19">
        <v>127.9</v>
      </c>
      <c r="DM215" s="19">
        <v>131</v>
      </c>
      <c r="DN215" s="19">
        <v>131.5</v>
      </c>
      <c r="DO215" s="19">
        <v>131.1</v>
      </c>
      <c r="DP215" s="19">
        <v>132.1</v>
      </c>
      <c r="DQ215" s="19">
        <v>133.19999999999999</v>
      </c>
      <c r="DR215" s="19">
        <v>136.1</v>
      </c>
      <c r="DS215" s="19">
        <v>136.30000000000001</v>
      </c>
      <c r="DT215" s="19">
        <v>139</v>
      </c>
      <c r="DU215" s="19">
        <v>140.69999999999999</v>
      </c>
      <c r="DV215" s="19">
        <v>141.9</v>
      </c>
      <c r="DW215" s="19">
        <v>146.4</v>
      </c>
    </row>
    <row r="216" spans="1:127">
      <c r="A216" s="17" t="s">
        <v>1025</v>
      </c>
      <c r="B216" s="17" t="s">
        <v>1026</v>
      </c>
      <c r="C216" s="18">
        <v>2.76E-2</v>
      </c>
      <c r="D216" s="19">
        <v>102.8</v>
      </c>
      <c r="E216" s="19">
        <v>103.7</v>
      </c>
      <c r="F216" s="19">
        <v>106</v>
      </c>
      <c r="G216" s="19">
        <v>106.9</v>
      </c>
      <c r="H216" s="19">
        <v>109.7</v>
      </c>
      <c r="I216" s="19">
        <v>108.9</v>
      </c>
      <c r="J216" s="19">
        <v>111.8</v>
      </c>
      <c r="K216" s="19">
        <v>117.4</v>
      </c>
      <c r="L216" s="19">
        <v>117.3</v>
      </c>
      <c r="M216" s="19">
        <v>117.3</v>
      </c>
      <c r="N216" s="19">
        <v>116.3</v>
      </c>
      <c r="O216" s="19">
        <v>118.1</v>
      </c>
      <c r="P216" s="19">
        <v>121.9</v>
      </c>
      <c r="Q216" s="19">
        <v>122.5</v>
      </c>
      <c r="R216" s="19">
        <v>119.6</v>
      </c>
      <c r="S216" s="19">
        <v>122</v>
      </c>
      <c r="T216" s="19">
        <v>125.3</v>
      </c>
      <c r="U216" s="19">
        <v>125.6</v>
      </c>
      <c r="V216" s="19">
        <v>129.4</v>
      </c>
      <c r="W216" s="19">
        <v>131.19999999999999</v>
      </c>
      <c r="X216" s="19">
        <v>131.6</v>
      </c>
      <c r="Y216" s="19">
        <v>129.80000000000001</v>
      </c>
      <c r="Z216" s="19">
        <v>131</v>
      </c>
      <c r="AA216" s="19">
        <v>134.9</v>
      </c>
      <c r="AB216" s="19">
        <v>135.30000000000001</v>
      </c>
      <c r="AC216" s="19">
        <v>136.19999999999999</v>
      </c>
      <c r="AD216" s="19">
        <v>135.80000000000001</v>
      </c>
      <c r="AE216" s="19">
        <v>133.19999999999999</v>
      </c>
      <c r="AF216" s="19">
        <v>133.30000000000001</v>
      </c>
      <c r="AG216" s="19">
        <v>131.80000000000001</v>
      </c>
      <c r="AH216" s="19">
        <v>131.5</v>
      </c>
      <c r="AI216" s="19">
        <v>134.30000000000001</v>
      </c>
      <c r="AJ216" s="19">
        <v>132.6</v>
      </c>
      <c r="AK216" s="19">
        <v>130.6</v>
      </c>
      <c r="AL216" s="19">
        <v>130.1</v>
      </c>
      <c r="AM216" s="19">
        <v>130.6</v>
      </c>
      <c r="AN216" s="19">
        <v>131.5</v>
      </c>
      <c r="AO216" s="19">
        <v>133.4</v>
      </c>
      <c r="AP216" s="19">
        <v>134.4</v>
      </c>
      <c r="AQ216" s="19">
        <v>133.4</v>
      </c>
      <c r="AR216" s="19">
        <v>133.4</v>
      </c>
      <c r="AS216" s="19">
        <v>132.5</v>
      </c>
      <c r="AT216" s="19">
        <v>132.6</v>
      </c>
      <c r="AU216" s="19">
        <v>134.80000000000001</v>
      </c>
      <c r="AV216" s="19">
        <v>139.80000000000001</v>
      </c>
      <c r="AW216" s="19">
        <v>133</v>
      </c>
      <c r="AX216" s="19">
        <v>135.4</v>
      </c>
      <c r="AY216" s="19">
        <v>135</v>
      </c>
      <c r="AZ216" s="19">
        <v>135.19999999999999</v>
      </c>
      <c r="BA216" s="19">
        <v>135.30000000000001</v>
      </c>
      <c r="BB216" s="19">
        <v>135.80000000000001</v>
      </c>
      <c r="BC216" s="19">
        <v>135.80000000000001</v>
      </c>
      <c r="BD216" s="19">
        <v>135.9</v>
      </c>
      <c r="BE216" s="19">
        <v>136.9</v>
      </c>
      <c r="BF216" s="19">
        <v>137.80000000000001</v>
      </c>
      <c r="BG216" s="19">
        <v>142.69999999999999</v>
      </c>
      <c r="BH216" s="19">
        <v>143.5</v>
      </c>
      <c r="BI216" s="19">
        <v>145.80000000000001</v>
      </c>
      <c r="BJ216" s="19">
        <v>151.4</v>
      </c>
      <c r="BK216" s="19">
        <v>152.69999999999999</v>
      </c>
      <c r="BL216" s="19">
        <v>152.9</v>
      </c>
      <c r="BM216" s="19">
        <v>151.69999999999999</v>
      </c>
      <c r="BN216" s="19">
        <v>151.6</v>
      </c>
      <c r="BO216" s="19">
        <v>152.6</v>
      </c>
      <c r="BP216" s="19">
        <v>154.30000000000001</v>
      </c>
      <c r="BQ216" s="19">
        <v>153.69999999999999</v>
      </c>
      <c r="BR216" s="19">
        <v>152.19999999999999</v>
      </c>
      <c r="BS216" s="19">
        <v>145</v>
      </c>
      <c r="BT216" s="19">
        <v>145.19999999999999</v>
      </c>
      <c r="BU216" s="19">
        <v>146.1</v>
      </c>
      <c r="BV216" s="19">
        <v>145.1</v>
      </c>
      <c r="BW216" s="19">
        <v>142.4</v>
      </c>
      <c r="BX216" s="19">
        <v>142.69999999999999</v>
      </c>
      <c r="BY216" s="19">
        <v>141.80000000000001</v>
      </c>
      <c r="BZ216" s="19">
        <v>143.5</v>
      </c>
      <c r="CA216" s="19">
        <v>142</v>
      </c>
      <c r="CB216" s="19">
        <v>142.1</v>
      </c>
      <c r="CC216" s="19">
        <v>142.1</v>
      </c>
      <c r="CD216" s="19">
        <v>142.30000000000001</v>
      </c>
      <c r="CE216" s="19">
        <v>137.1</v>
      </c>
      <c r="CF216" s="19">
        <v>139.1</v>
      </c>
      <c r="CG216" s="19">
        <v>136.80000000000001</v>
      </c>
      <c r="CH216" s="19">
        <v>136.19999999999999</v>
      </c>
      <c r="CI216" s="19">
        <v>137.9</v>
      </c>
      <c r="CJ216" s="19">
        <v>140.69999999999999</v>
      </c>
      <c r="CK216" s="19">
        <v>143.6</v>
      </c>
      <c r="CL216" s="19">
        <v>145</v>
      </c>
      <c r="CM216" s="19">
        <v>143.9</v>
      </c>
      <c r="CN216" s="19">
        <v>144.1</v>
      </c>
      <c r="CO216" s="19">
        <v>143.30000000000001</v>
      </c>
      <c r="CP216" s="19">
        <v>142.80000000000001</v>
      </c>
      <c r="CQ216" s="19">
        <v>149.80000000000001</v>
      </c>
      <c r="CR216" s="19">
        <v>150.30000000000001</v>
      </c>
      <c r="CS216" s="19">
        <v>154.5</v>
      </c>
      <c r="CT216" s="19">
        <v>154.30000000000001</v>
      </c>
      <c r="CU216" s="19">
        <v>146.1</v>
      </c>
      <c r="CV216" s="19">
        <v>149.4</v>
      </c>
      <c r="CW216" s="19">
        <v>146.6</v>
      </c>
      <c r="CX216" s="19">
        <v>145.1</v>
      </c>
      <c r="CY216" s="19">
        <v>144.9</v>
      </c>
      <c r="CZ216" s="19">
        <v>143.30000000000001</v>
      </c>
      <c r="DA216" s="19">
        <v>142.5</v>
      </c>
      <c r="DB216" s="19">
        <v>142.19999999999999</v>
      </c>
      <c r="DC216" s="19">
        <v>128.30000000000001</v>
      </c>
      <c r="DD216" s="19">
        <v>125.3</v>
      </c>
      <c r="DE216" s="19">
        <v>120.7</v>
      </c>
      <c r="DF216" s="19">
        <v>122.9</v>
      </c>
      <c r="DG216" s="19">
        <v>125.8</v>
      </c>
      <c r="DH216" s="19">
        <v>125.5</v>
      </c>
      <c r="DI216" s="19">
        <v>128.6</v>
      </c>
      <c r="DJ216" s="19">
        <v>126.9</v>
      </c>
      <c r="DK216" s="19">
        <v>126.9</v>
      </c>
      <c r="DL216" s="19">
        <v>126.9</v>
      </c>
      <c r="DM216" s="19">
        <v>127.4</v>
      </c>
      <c r="DN216" s="19">
        <v>129.5</v>
      </c>
      <c r="DO216" s="19">
        <v>128.4</v>
      </c>
      <c r="DP216" s="19">
        <v>133.69999999999999</v>
      </c>
      <c r="DQ216" s="19">
        <v>134.6</v>
      </c>
      <c r="DR216" s="19">
        <v>135.5</v>
      </c>
      <c r="DS216" s="19">
        <v>138.19999999999999</v>
      </c>
      <c r="DT216" s="19">
        <v>143.1</v>
      </c>
      <c r="DU216" s="19">
        <v>145.9</v>
      </c>
      <c r="DV216" s="19">
        <v>143.9</v>
      </c>
      <c r="DW216" s="19">
        <v>146.80000000000001</v>
      </c>
    </row>
    <row r="217" spans="1:127">
      <c r="A217" s="17" t="s">
        <v>1027</v>
      </c>
      <c r="B217" s="17" t="s">
        <v>1028</v>
      </c>
      <c r="C217" s="18">
        <v>2.3539999999999998E-2</v>
      </c>
      <c r="D217" s="19">
        <v>102.5</v>
      </c>
      <c r="E217" s="19">
        <v>107.8</v>
      </c>
      <c r="F217" s="19">
        <v>112.9</v>
      </c>
      <c r="G217" s="19">
        <v>115.6</v>
      </c>
      <c r="H217" s="19">
        <v>121.4</v>
      </c>
      <c r="I217" s="19">
        <v>121.4</v>
      </c>
      <c r="J217" s="19">
        <v>119</v>
      </c>
      <c r="K217" s="19">
        <v>112</v>
      </c>
      <c r="L217" s="19">
        <v>108.7</v>
      </c>
      <c r="M217" s="19">
        <v>107.7</v>
      </c>
      <c r="N217" s="19">
        <v>106.6</v>
      </c>
      <c r="O217" s="19">
        <v>107.8</v>
      </c>
      <c r="P217" s="19">
        <v>112.3</v>
      </c>
      <c r="Q217" s="19">
        <v>116.8</v>
      </c>
      <c r="R217" s="19">
        <v>120.7</v>
      </c>
      <c r="S217" s="19">
        <v>122</v>
      </c>
      <c r="T217" s="19">
        <v>125.2</v>
      </c>
      <c r="U217" s="19">
        <v>126.6</v>
      </c>
      <c r="V217" s="19">
        <v>125.5</v>
      </c>
      <c r="W217" s="19">
        <v>112.7</v>
      </c>
      <c r="X217" s="19">
        <v>110</v>
      </c>
      <c r="Y217" s="19">
        <v>107.3</v>
      </c>
      <c r="Z217" s="19">
        <v>107</v>
      </c>
      <c r="AA217" s="19">
        <v>108.1</v>
      </c>
      <c r="AB217" s="19">
        <v>110.4</v>
      </c>
      <c r="AC217" s="19">
        <v>116.1</v>
      </c>
      <c r="AD217" s="19">
        <v>122.3</v>
      </c>
      <c r="AE217" s="19">
        <v>126.4</v>
      </c>
      <c r="AF217" s="19">
        <v>126.5</v>
      </c>
      <c r="AG217" s="19">
        <v>126.2</v>
      </c>
      <c r="AH217" s="19">
        <v>125.7</v>
      </c>
      <c r="AI217" s="19">
        <v>113.7</v>
      </c>
      <c r="AJ217" s="19">
        <v>109.6</v>
      </c>
      <c r="AK217" s="19">
        <v>109.1</v>
      </c>
      <c r="AL217" s="19">
        <v>106.4</v>
      </c>
      <c r="AM217" s="19">
        <v>107.4</v>
      </c>
      <c r="AN217" s="19">
        <v>108.9</v>
      </c>
      <c r="AO217" s="19">
        <v>111.9</v>
      </c>
      <c r="AP217" s="19">
        <v>111.1</v>
      </c>
      <c r="AQ217" s="19">
        <v>110.4</v>
      </c>
      <c r="AR217" s="19">
        <v>113.7</v>
      </c>
      <c r="AS217" s="19">
        <v>112.1</v>
      </c>
      <c r="AT217" s="19">
        <v>112.1</v>
      </c>
      <c r="AU217" s="19">
        <v>107.9</v>
      </c>
      <c r="AV217" s="19">
        <v>106.8</v>
      </c>
      <c r="AW217" s="19">
        <v>108.4</v>
      </c>
      <c r="AX217" s="19">
        <v>107.6</v>
      </c>
      <c r="AY217" s="19">
        <v>107.5</v>
      </c>
      <c r="AZ217" s="19">
        <v>112.4</v>
      </c>
      <c r="BA217" s="19">
        <v>114.3</v>
      </c>
      <c r="BB217" s="19">
        <v>114.9</v>
      </c>
      <c r="BC217" s="19">
        <v>116.9</v>
      </c>
      <c r="BD217" s="19">
        <v>119.8</v>
      </c>
      <c r="BE217" s="19">
        <v>121.7</v>
      </c>
      <c r="BF217" s="19">
        <v>136.4</v>
      </c>
      <c r="BG217" s="19">
        <v>127.9</v>
      </c>
      <c r="BH217" s="19">
        <v>123.8</v>
      </c>
      <c r="BI217" s="19">
        <v>126.6</v>
      </c>
      <c r="BJ217" s="19">
        <v>129.9</v>
      </c>
      <c r="BK217" s="19">
        <v>132.19999999999999</v>
      </c>
      <c r="BL217" s="19">
        <v>132.1</v>
      </c>
      <c r="BM217" s="19">
        <v>134.69999999999999</v>
      </c>
      <c r="BN217" s="19">
        <v>137.9</v>
      </c>
      <c r="BO217" s="19">
        <v>138.1</v>
      </c>
      <c r="BP217" s="19">
        <v>139.1</v>
      </c>
      <c r="BQ217" s="19">
        <v>141.30000000000001</v>
      </c>
      <c r="BR217" s="19">
        <v>143.30000000000001</v>
      </c>
      <c r="BS217" s="19">
        <v>136.69999999999999</v>
      </c>
      <c r="BT217" s="19">
        <v>128.19999999999999</v>
      </c>
      <c r="BU217" s="19">
        <v>125.6</v>
      </c>
      <c r="BV217" s="19">
        <v>120.1</v>
      </c>
      <c r="BW217" s="19">
        <v>120.2</v>
      </c>
      <c r="BX217" s="19">
        <v>118.6</v>
      </c>
      <c r="BY217" s="19">
        <v>120.2</v>
      </c>
      <c r="BZ217" s="19">
        <v>124.1</v>
      </c>
      <c r="CA217" s="19">
        <v>127</v>
      </c>
      <c r="CB217" s="19">
        <v>129.9</v>
      </c>
      <c r="CC217" s="19">
        <v>131.69999999999999</v>
      </c>
      <c r="CD217" s="19">
        <v>130.80000000000001</v>
      </c>
      <c r="CE217" s="19">
        <v>128.69999999999999</v>
      </c>
      <c r="CF217" s="19">
        <v>122.1</v>
      </c>
      <c r="CG217" s="19">
        <v>123.4</v>
      </c>
      <c r="CH217" s="19">
        <v>120.8</v>
      </c>
      <c r="CI217" s="19">
        <v>121.7</v>
      </c>
      <c r="CJ217" s="19">
        <v>122.2</v>
      </c>
      <c r="CK217" s="19">
        <v>127</v>
      </c>
      <c r="CL217" s="19">
        <v>132.4</v>
      </c>
      <c r="CM217" s="19">
        <v>135.30000000000001</v>
      </c>
      <c r="CN217" s="19">
        <v>135.1</v>
      </c>
      <c r="CO217" s="19">
        <v>136.9</v>
      </c>
      <c r="CP217" s="19">
        <v>137.9</v>
      </c>
      <c r="CQ217" s="19">
        <v>130.19999999999999</v>
      </c>
      <c r="CR217" s="19">
        <v>128</v>
      </c>
      <c r="CS217" s="19">
        <v>132.69999999999999</v>
      </c>
      <c r="CT217" s="19">
        <v>128.1</v>
      </c>
      <c r="CU217" s="19">
        <v>126.2</v>
      </c>
      <c r="CV217" s="19">
        <v>127</v>
      </c>
      <c r="CW217" s="19">
        <v>134.4</v>
      </c>
      <c r="CX217" s="19">
        <v>134.6</v>
      </c>
      <c r="CY217" s="19">
        <v>139.5</v>
      </c>
      <c r="CZ217" s="19">
        <v>141.19999999999999</v>
      </c>
      <c r="DA217" s="19">
        <v>143.6</v>
      </c>
      <c r="DB217" s="19">
        <v>140.5</v>
      </c>
      <c r="DC217" s="19">
        <v>132.5</v>
      </c>
      <c r="DD217" s="19">
        <v>125.5</v>
      </c>
      <c r="DE217" s="19">
        <v>126.1</v>
      </c>
      <c r="DF217" s="19">
        <v>124.9</v>
      </c>
      <c r="DG217" s="19">
        <v>124.4</v>
      </c>
      <c r="DH217" s="19">
        <v>127.4</v>
      </c>
      <c r="DI217" s="19">
        <v>131.5</v>
      </c>
      <c r="DJ217" s="19">
        <v>132.19999999999999</v>
      </c>
      <c r="DK217" s="19">
        <v>134.1</v>
      </c>
      <c r="DL217" s="19">
        <v>135.30000000000001</v>
      </c>
      <c r="DM217" s="19">
        <v>137</v>
      </c>
      <c r="DN217" s="19">
        <v>143.69999999999999</v>
      </c>
      <c r="DO217" s="19">
        <v>136.80000000000001</v>
      </c>
      <c r="DP217" s="19">
        <v>135.5</v>
      </c>
      <c r="DQ217" s="19">
        <v>130</v>
      </c>
      <c r="DR217" s="19">
        <v>138.80000000000001</v>
      </c>
      <c r="DS217" s="19">
        <v>131.9</v>
      </c>
      <c r="DT217" s="19">
        <v>134.30000000000001</v>
      </c>
      <c r="DU217" s="19">
        <v>135.1</v>
      </c>
      <c r="DV217" s="19">
        <v>137.80000000000001</v>
      </c>
      <c r="DW217" s="19">
        <v>142.9</v>
      </c>
    </row>
    <row r="218" spans="1:127">
      <c r="A218" s="17" t="s">
        <v>1029</v>
      </c>
      <c r="B218" s="17" t="s">
        <v>1030</v>
      </c>
      <c r="C218" s="18">
        <v>1.1220000000000001E-2</v>
      </c>
      <c r="D218" s="19">
        <v>103.6</v>
      </c>
      <c r="E218" s="19">
        <v>101.2</v>
      </c>
      <c r="F218" s="19">
        <v>95.5</v>
      </c>
      <c r="G218" s="19">
        <v>101.1</v>
      </c>
      <c r="H218" s="19">
        <v>98.6</v>
      </c>
      <c r="I218" s="19">
        <v>99.4</v>
      </c>
      <c r="J218" s="19">
        <v>99.1</v>
      </c>
      <c r="K218" s="19">
        <v>99.4</v>
      </c>
      <c r="L218" s="19">
        <v>99.3</v>
      </c>
      <c r="M218" s="19">
        <v>100.8</v>
      </c>
      <c r="N218" s="19">
        <v>103.5</v>
      </c>
      <c r="O218" s="19">
        <v>102.3</v>
      </c>
      <c r="P218" s="19">
        <v>106.1</v>
      </c>
      <c r="Q218" s="19">
        <v>106</v>
      </c>
      <c r="R218" s="19">
        <v>105.8</v>
      </c>
      <c r="S218" s="19">
        <v>105.8</v>
      </c>
      <c r="T218" s="19">
        <v>107.1</v>
      </c>
      <c r="U218" s="19">
        <v>107.8</v>
      </c>
      <c r="V218" s="19">
        <v>108.8</v>
      </c>
      <c r="W218" s="19">
        <v>109.2</v>
      </c>
      <c r="X218" s="19">
        <v>108.8</v>
      </c>
      <c r="Y218" s="19">
        <v>116.4</v>
      </c>
      <c r="Z218" s="19">
        <v>116.3</v>
      </c>
      <c r="AA218" s="19">
        <v>120.5</v>
      </c>
      <c r="AB218" s="19">
        <v>122.8</v>
      </c>
      <c r="AC218" s="19">
        <v>137.1</v>
      </c>
      <c r="AD218" s="19">
        <v>136.80000000000001</v>
      </c>
      <c r="AE218" s="19">
        <v>136.80000000000001</v>
      </c>
      <c r="AF218" s="19">
        <v>137</v>
      </c>
      <c r="AG218" s="19">
        <v>137</v>
      </c>
      <c r="AH218" s="19">
        <v>136.80000000000001</v>
      </c>
      <c r="AI218" s="19">
        <v>136.5</v>
      </c>
      <c r="AJ218" s="19">
        <v>140</v>
      </c>
      <c r="AK218" s="19">
        <v>140.4</v>
      </c>
      <c r="AL218" s="19">
        <v>142.30000000000001</v>
      </c>
      <c r="AM218" s="19">
        <v>143.69999999999999</v>
      </c>
      <c r="AN218" s="19">
        <v>144.19999999999999</v>
      </c>
      <c r="AO218" s="19">
        <v>144.5</v>
      </c>
      <c r="AP218" s="19">
        <v>143.1</v>
      </c>
      <c r="AQ218" s="19">
        <v>143.69999999999999</v>
      </c>
      <c r="AR218" s="19">
        <v>143.9</v>
      </c>
      <c r="AS218" s="19">
        <v>143.80000000000001</v>
      </c>
      <c r="AT218" s="19">
        <v>145.6</v>
      </c>
      <c r="AU218" s="19">
        <v>151</v>
      </c>
      <c r="AV218" s="19">
        <v>152.19999999999999</v>
      </c>
      <c r="AW218" s="19">
        <v>152.4</v>
      </c>
      <c r="AX218" s="19">
        <v>139.6</v>
      </c>
      <c r="AY218" s="19">
        <v>136.6</v>
      </c>
      <c r="AZ218" s="19">
        <v>134.69999999999999</v>
      </c>
      <c r="BA218" s="19">
        <v>129.80000000000001</v>
      </c>
      <c r="BB218" s="19">
        <v>143</v>
      </c>
      <c r="BC218" s="19">
        <v>128.5</v>
      </c>
      <c r="BD218" s="19">
        <v>128.30000000000001</v>
      </c>
      <c r="BE218" s="19">
        <v>128.30000000000001</v>
      </c>
      <c r="BF218" s="19">
        <v>128.19999999999999</v>
      </c>
      <c r="BG218" s="19">
        <v>131</v>
      </c>
      <c r="BH218" s="19">
        <v>139.6</v>
      </c>
      <c r="BI218" s="19">
        <v>139.6</v>
      </c>
      <c r="BJ218" s="19">
        <v>150.30000000000001</v>
      </c>
      <c r="BK218" s="19">
        <v>150.30000000000001</v>
      </c>
      <c r="BL218" s="19">
        <v>143.5</v>
      </c>
      <c r="BM218" s="19">
        <v>144.80000000000001</v>
      </c>
      <c r="BN218" s="19">
        <v>144.80000000000001</v>
      </c>
      <c r="BO218" s="19">
        <v>146.30000000000001</v>
      </c>
      <c r="BP218" s="19">
        <v>148.30000000000001</v>
      </c>
      <c r="BQ218" s="19">
        <v>141.69999999999999</v>
      </c>
      <c r="BR218" s="19">
        <v>150.80000000000001</v>
      </c>
      <c r="BS218" s="19">
        <v>150.80000000000001</v>
      </c>
      <c r="BT218" s="19">
        <v>144.4</v>
      </c>
      <c r="BU218" s="19">
        <v>143.69999999999999</v>
      </c>
      <c r="BV218" s="19">
        <v>141.80000000000001</v>
      </c>
      <c r="BW218" s="19">
        <v>146.5</v>
      </c>
      <c r="BX218" s="19">
        <v>139.80000000000001</v>
      </c>
      <c r="BY218" s="19">
        <v>142.1</v>
      </c>
      <c r="BZ218" s="19">
        <v>142.5</v>
      </c>
      <c r="CA218" s="19">
        <v>139.6</v>
      </c>
      <c r="CB218" s="19">
        <v>142.69999999999999</v>
      </c>
      <c r="CC218" s="19">
        <v>137.80000000000001</v>
      </c>
      <c r="CD218" s="19">
        <v>137.9</v>
      </c>
      <c r="CE218" s="19">
        <v>142.80000000000001</v>
      </c>
      <c r="CF218" s="19">
        <v>137.5</v>
      </c>
      <c r="CG218" s="19">
        <v>143</v>
      </c>
      <c r="CH218" s="19">
        <v>143.1</v>
      </c>
      <c r="CI218" s="19">
        <v>148.6</v>
      </c>
      <c r="CJ218" s="19">
        <v>149.69999999999999</v>
      </c>
      <c r="CK218" s="19">
        <v>151</v>
      </c>
      <c r="CL218" s="19">
        <v>148.4</v>
      </c>
      <c r="CM218" s="19">
        <v>149.80000000000001</v>
      </c>
      <c r="CN218" s="19">
        <v>149.69999999999999</v>
      </c>
      <c r="CO218" s="19">
        <v>162.1</v>
      </c>
      <c r="CP218" s="19">
        <v>158.1</v>
      </c>
      <c r="CQ218" s="19">
        <v>162.19999999999999</v>
      </c>
      <c r="CR218" s="19">
        <v>156.69999999999999</v>
      </c>
      <c r="CS218" s="19">
        <v>154</v>
      </c>
      <c r="CT218" s="19">
        <v>154.30000000000001</v>
      </c>
      <c r="CU218" s="19">
        <v>150.1</v>
      </c>
      <c r="CV218" s="19">
        <v>150.1</v>
      </c>
      <c r="CW218" s="19">
        <v>146.80000000000001</v>
      </c>
      <c r="CX218" s="19">
        <v>155.9</v>
      </c>
      <c r="CY218" s="19">
        <v>155.30000000000001</v>
      </c>
      <c r="CZ218" s="19">
        <v>165.9</v>
      </c>
      <c r="DA218" s="19">
        <v>163</v>
      </c>
      <c r="DB218" s="19">
        <v>151.6</v>
      </c>
      <c r="DC218" s="19">
        <v>160.30000000000001</v>
      </c>
      <c r="DD218" s="19">
        <v>158.9</v>
      </c>
      <c r="DE218" s="19">
        <v>153.1</v>
      </c>
      <c r="DF218" s="19">
        <v>157.4</v>
      </c>
      <c r="DG218" s="19">
        <v>159.1</v>
      </c>
      <c r="DH218" s="19">
        <v>161.4</v>
      </c>
      <c r="DI218" s="19">
        <v>164.2</v>
      </c>
      <c r="DJ218" s="19">
        <v>164</v>
      </c>
      <c r="DK218" s="19">
        <v>170.2</v>
      </c>
      <c r="DL218" s="19">
        <v>169.2</v>
      </c>
      <c r="DM218" s="19">
        <v>171.5</v>
      </c>
      <c r="DN218" s="19">
        <v>172.2</v>
      </c>
      <c r="DO218" s="19">
        <v>171.9</v>
      </c>
      <c r="DP218" s="19">
        <v>182.1</v>
      </c>
      <c r="DQ218" s="19">
        <v>183.5</v>
      </c>
      <c r="DR218" s="19">
        <v>178.1</v>
      </c>
      <c r="DS218" s="19">
        <v>169.3</v>
      </c>
      <c r="DT218" s="19">
        <v>182</v>
      </c>
      <c r="DU218" s="19">
        <v>175.2</v>
      </c>
      <c r="DV218" s="19">
        <v>178.1</v>
      </c>
      <c r="DW218" s="19">
        <v>178.7</v>
      </c>
    </row>
    <row r="219" spans="1:127">
      <c r="A219" s="17" t="s">
        <v>1031</v>
      </c>
      <c r="B219" s="17" t="s">
        <v>1032</v>
      </c>
      <c r="C219" s="18">
        <v>0.17501</v>
      </c>
      <c r="D219" s="19">
        <v>101.4</v>
      </c>
      <c r="E219" s="19">
        <v>101.2</v>
      </c>
      <c r="F219" s="19">
        <v>104.1</v>
      </c>
      <c r="G219" s="19">
        <v>103.8</v>
      </c>
      <c r="H219" s="19">
        <v>105.6</v>
      </c>
      <c r="I219" s="19">
        <v>106.8</v>
      </c>
      <c r="J219" s="19">
        <v>105.4</v>
      </c>
      <c r="K219" s="19">
        <v>107.1</v>
      </c>
      <c r="L219" s="19">
        <v>106.6</v>
      </c>
      <c r="M219" s="19">
        <v>106.3</v>
      </c>
      <c r="N219" s="19">
        <v>107</v>
      </c>
      <c r="O219" s="19">
        <v>106.2</v>
      </c>
      <c r="P219" s="19">
        <v>105.1</v>
      </c>
      <c r="Q219" s="19">
        <v>106.3</v>
      </c>
      <c r="R219" s="19">
        <v>104.7</v>
      </c>
      <c r="S219" s="19">
        <v>108.3</v>
      </c>
      <c r="T219" s="19">
        <v>109.3</v>
      </c>
      <c r="U219" s="19">
        <v>110</v>
      </c>
      <c r="V219" s="19">
        <v>113.7</v>
      </c>
      <c r="W219" s="19">
        <v>111.1</v>
      </c>
      <c r="X219" s="19">
        <v>111.2</v>
      </c>
      <c r="Y219" s="19">
        <v>113.8</v>
      </c>
      <c r="Z219" s="19">
        <v>113.3</v>
      </c>
      <c r="AA219" s="19">
        <v>111.7</v>
      </c>
      <c r="AB219" s="19">
        <v>114.2</v>
      </c>
      <c r="AC219" s="19">
        <v>113.4</v>
      </c>
      <c r="AD219" s="19">
        <v>115.1</v>
      </c>
      <c r="AE219" s="19">
        <v>112.5</v>
      </c>
      <c r="AF219" s="19">
        <v>117.3</v>
      </c>
      <c r="AG219" s="19">
        <v>117.6</v>
      </c>
      <c r="AH219" s="19">
        <v>117</v>
      </c>
      <c r="AI219" s="19">
        <v>117</v>
      </c>
      <c r="AJ219" s="19">
        <v>117.8</v>
      </c>
      <c r="AK219" s="19">
        <v>118.5</v>
      </c>
      <c r="AL219" s="19">
        <v>117.5</v>
      </c>
      <c r="AM219" s="19">
        <v>118.4</v>
      </c>
      <c r="AN219" s="19">
        <v>119.7</v>
      </c>
      <c r="AO219" s="19">
        <v>113.4</v>
      </c>
      <c r="AP219" s="19">
        <v>116.8</v>
      </c>
      <c r="AQ219" s="19">
        <v>119</v>
      </c>
      <c r="AR219" s="19">
        <v>121.7</v>
      </c>
      <c r="AS219" s="19">
        <v>120.5</v>
      </c>
      <c r="AT219" s="19">
        <v>121.2</v>
      </c>
      <c r="AU219" s="19">
        <v>117</v>
      </c>
      <c r="AV219" s="19">
        <v>117.7</v>
      </c>
      <c r="AW219" s="19">
        <v>122.6</v>
      </c>
      <c r="AX219" s="19">
        <v>117.9</v>
      </c>
      <c r="AY219" s="19">
        <v>118.8</v>
      </c>
      <c r="AZ219" s="19">
        <v>128.1</v>
      </c>
      <c r="BA219" s="19">
        <v>124.3</v>
      </c>
      <c r="BB219" s="19">
        <v>124.5</v>
      </c>
      <c r="BC219" s="19">
        <v>125.2</v>
      </c>
      <c r="BD219" s="19">
        <v>129.4</v>
      </c>
      <c r="BE219" s="19">
        <v>126.6</v>
      </c>
      <c r="BF219" s="19">
        <v>125.9</v>
      </c>
      <c r="BG219" s="19">
        <v>124.7</v>
      </c>
      <c r="BH219" s="19">
        <v>125.9</v>
      </c>
      <c r="BI219" s="19">
        <v>124.3</v>
      </c>
      <c r="BJ219" s="19">
        <v>124.1</v>
      </c>
      <c r="BK219" s="19">
        <v>123.3</v>
      </c>
      <c r="BL219" s="19">
        <v>123.3</v>
      </c>
      <c r="BM219" s="19">
        <v>123.6</v>
      </c>
      <c r="BN219" s="19">
        <v>126.7</v>
      </c>
      <c r="BO219" s="19">
        <v>125.4</v>
      </c>
      <c r="BP219" s="19">
        <v>127</v>
      </c>
      <c r="BQ219" s="19">
        <v>126.6</v>
      </c>
      <c r="BR219" s="19">
        <v>126.5</v>
      </c>
      <c r="BS219" s="19">
        <v>125.3</v>
      </c>
      <c r="BT219" s="19">
        <v>126.9</v>
      </c>
      <c r="BU219" s="19">
        <v>127.5</v>
      </c>
      <c r="BV219" s="19">
        <v>126.9</v>
      </c>
      <c r="BW219" s="19">
        <v>127.1</v>
      </c>
      <c r="BX219" s="19">
        <v>126.9</v>
      </c>
      <c r="BY219" s="19">
        <v>123.6</v>
      </c>
      <c r="BZ219" s="19">
        <v>125.2</v>
      </c>
      <c r="CA219" s="19">
        <v>124.9</v>
      </c>
      <c r="CB219" s="19">
        <v>127.7</v>
      </c>
      <c r="CC219" s="19">
        <v>128.1</v>
      </c>
      <c r="CD219" s="19">
        <v>129.19999999999999</v>
      </c>
      <c r="CE219" s="19">
        <v>126.8</v>
      </c>
      <c r="CF219" s="19">
        <v>126.6</v>
      </c>
      <c r="CG219" s="19">
        <v>127.7</v>
      </c>
      <c r="CH219" s="19">
        <v>127</v>
      </c>
      <c r="CI219" s="19">
        <v>126.9</v>
      </c>
      <c r="CJ219" s="19">
        <v>128.19999999999999</v>
      </c>
      <c r="CK219" s="19">
        <v>127.7</v>
      </c>
      <c r="CL219" s="19">
        <v>128.4</v>
      </c>
      <c r="CM219" s="19">
        <v>126.2</v>
      </c>
      <c r="CN219" s="19">
        <v>127.2</v>
      </c>
      <c r="CO219" s="19">
        <v>127.6</v>
      </c>
      <c r="CP219" s="19">
        <v>128.5</v>
      </c>
      <c r="CQ219" s="19">
        <v>126.8</v>
      </c>
      <c r="CR219" s="19">
        <v>128</v>
      </c>
      <c r="CS219" s="19">
        <v>125.7</v>
      </c>
      <c r="CT219" s="19">
        <v>126.4</v>
      </c>
      <c r="CU219" s="19">
        <v>125.6</v>
      </c>
      <c r="CV219" s="19">
        <v>127.8</v>
      </c>
      <c r="CW219" s="19">
        <v>128.30000000000001</v>
      </c>
      <c r="CX219" s="19">
        <v>127.9</v>
      </c>
      <c r="CY219" s="19">
        <v>128.19999999999999</v>
      </c>
      <c r="CZ219" s="19">
        <v>127.5</v>
      </c>
      <c r="DA219" s="19">
        <v>127.5</v>
      </c>
      <c r="DB219" s="19">
        <v>127.8</v>
      </c>
      <c r="DC219" s="19">
        <v>128.5</v>
      </c>
      <c r="DD219" s="19">
        <v>128.1</v>
      </c>
      <c r="DE219" s="19">
        <v>128.4</v>
      </c>
      <c r="DF219" s="19">
        <v>127.6</v>
      </c>
      <c r="DG219" s="19">
        <v>128</v>
      </c>
      <c r="DH219" s="19">
        <v>128.19999999999999</v>
      </c>
      <c r="DI219" s="19">
        <v>129.69999999999999</v>
      </c>
      <c r="DJ219" s="19">
        <v>128.9</v>
      </c>
      <c r="DK219" s="19">
        <v>127</v>
      </c>
      <c r="DL219" s="19">
        <v>128.4</v>
      </c>
      <c r="DM219" s="19">
        <v>128.80000000000001</v>
      </c>
      <c r="DN219" s="19">
        <v>131.30000000000001</v>
      </c>
      <c r="DO219" s="19">
        <v>130.30000000000001</v>
      </c>
      <c r="DP219" s="19">
        <v>132</v>
      </c>
      <c r="DQ219" s="19">
        <v>132.80000000000001</v>
      </c>
      <c r="DR219" s="19">
        <v>133.80000000000001</v>
      </c>
      <c r="DS219" s="19">
        <v>134.5</v>
      </c>
      <c r="DT219" s="19">
        <v>134.5</v>
      </c>
      <c r="DU219" s="19">
        <v>134.30000000000001</v>
      </c>
      <c r="DV219" s="19">
        <v>134.6</v>
      </c>
      <c r="DW219" s="19">
        <v>134.4</v>
      </c>
    </row>
    <row r="220" spans="1:127">
      <c r="A220" s="17" t="s">
        <v>1033</v>
      </c>
      <c r="B220" s="17" t="s">
        <v>1034</v>
      </c>
      <c r="C220" s="18">
        <v>9.6850000000000006E-2</v>
      </c>
      <c r="D220" s="19">
        <v>100.9</v>
      </c>
      <c r="E220" s="19">
        <v>100.2</v>
      </c>
      <c r="F220" s="19">
        <v>105.5</v>
      </c>
      <c r="G220" s="19">
        <v>103.6</v>
      </c>
      <c r="H220" s="19">
        <v>104.5</v>
      </c>
      <c r="I220" s="19">
        <v>105.4</v>
      </c>
      <c r="J220" s="19">
        <v>105.8</v>
      </c>
      <c r="K220" s="19">
        <v>107.5</v>
      </c>
      <c r="L220" s="19">
        <v>107.5</v>
      </c>
      <c r="M220" s="19">
        <v>106.5</v>
      </c>
      <c r="N220" s="19">
        <v>106.6</v>
      </c>
      <c r="O220" s="19">
        <v>105.4</v>
      </c>
      <c r="P220" s="19">
        <v>104.2</v>
      </c>
      <c r="Q220" s="19">
        <v>106.3</v>
      </c>
      <c r="R220" s="19">
        <v>104.4</v>
      </c>
      <c r="S220" s="19">
        <v>110.2</v>
      </c>
      <c r="T220" s="19">
        <v>111.7</v>
      </c>
      <c r="U220" s="19">
        <v>113.1</v>
      </c>
      <c r="V220" s="19">
        <v>119.2</v>
      </c>
      <c r="W220" s="19">
        <v>114.2</v>
      </c>
      <c r="X220" s="19">
        <v>114.3</v>
      </c>
      <c r="Y220" s="19">
        <v>117.8</v>
      </c>
      <c r="Z220" s="19">
        <v>116.6</v>
      </c>
      <c r="AA220" s="19">
        <v>113.6</v>
      </c>
      <c r="AB220" s="19">
        <v>118.8</v>
      </c>
      <c r="AC220" s="19">
        <v>116.5</v>
      </c>
      <c r="AD220" s="19">
        <v>119.1</v>
      </c>
      <c r="AE220" s="19">
        <v>113.1</v>
      </c>
      <c r="AF220" s="19">
        <v>121.9</v>
      </c>
      <c r="AG220" s="19">
        <v>122.2</v>
      </c>
      <c r="AH220" s="19">
        <v>120</v>
      </c>
      <c r="AI220" s="19">
        <v>120</v>
      </c>
      <c r="AJ220" s="19">
        <v>121.7</v>
      </c>
      <c r="AK220" s="19">
        <v>122.9</v>
      </c>
      <c r="AL220" s="19">
        <v>122.6</v>
      </c>
      <c r="AM220" s="19">
        <v>123.3</v>
      </c>
      <c r="AN220" s="19">
        <v>126.5</v>
      </c>
      <c r="AO220" s="19">
        <v>114.1</v>
      </c>
      <c r="AP220" s="19">
        <v>120.7</v>
      </c>
      <c r="AQ220" s="19">
        <v>125.4</v>
      </c>
      <c r="AR220" s="19">
        <v>127.4</v>
      </c>
      <c r="AS220" s="19">
        <v>126.7</v>
      </c>
      <c r="AT220" s="19">
        <v>126.4</v>
      </c>
      <c r="AU220" s="19">
        <v>119</v>
      </c>
      <c r="AV220" s="19">
        <v>119.8</v>
      </c>
      <c r="AW220" s="19">
        <v>128.30000000000001</v>
      </c>
      <c r="AX220" s="19">
        <v>119.7</v>
      </c>
      <c r="AY220" s="19">
        <v>120.7</v>
      </c>
      <c r="AZ220" s="19">
        <v>135.6</v>
      </c>
      <c r="BA220" s="19">
        <v>128.5</v>
      </c>
      <c r="BB220" s="19">
        <v>128.4</v>
      </c>
      <c r="BC220" s="19">
        <v>128.6</v>
      </c>
      <c r="BD220" s="19">
        <v>135.69999999999999</v>
      </c>
      <c r="BE220" s="19">
        <v>130.9</v>
      </c>
      <c r="BF220" s="19">
        <v>130.1</v>
      </c>
      <c r="BG220" s="19">
        <v>128.1</v>
      </c>
      <c r="BH220" s="19">
        <v>130.1</v>
      </c>
      <c r="BI220" s="19">
        <v>126.7</v>
      </c>
      <c r="BJ220" s="19">
        <v>126.4</v>
      </c>
      <c r="BK220" s="19">
        <v>123.9</v>
      </c>
      <c r="BL220" s="19">
        <v>123.7</v>
      </c>
      <c r="BM220" s="19">
        <v>123.7</v>
      </c>
      <c r="BN220" s="19">
        <v>128.6</v>
      </c>
      <c r="BO220" s="19">
        <v>125.5</v>
      </c>
      <c r="BP220" s="19">
        <v>130.6</v>
      </c>
      <c r="BQ220" s="19">
        <v>129.30000000000001</v>
      </c>
      <c r="BR220" s="19">
        <v>128.80000000000001</v>
      </c>
      <c r="BS220" s="19">
        <v>127.5</v>
      </c>
      <c r="BT220" s="19">
        <v>130.1</v>
      </c>
      <c r="BU220" s="19">
        <v>128.6</v>
      </c>
      <c r="BV220" s="19">
        <v>126.7</v>
      </c>
      <c r="BW220" s="19">
        <v>126.6</v>
      </c>
      <c r="BX220" s="19">
        <v>128.4</v>
      </c>
      <c r="BY220" s="19">
        <v>126.1</v>
      </c>
      <c r="BZ220" s="19">
        <v>129.1</v>
      </c>
      <c r="CA220" s="19">
        <v>128</v>
      </c>
      <c r="CB220" s="19">
        <v>133.9</v>
      </c>
      <c r="CC220" s="19">
        <v>133.30000000000001</v>
      </c>
      <c r="CD220" s="19">
        <v>134.1</v>
      </c>
      <c r="CE220" s="19">
        <v>130</v>
      </c>
      <c r="CF220" s="19">
        <v>128.1</v>
      </c>
      <c r="CG220" s="19">
        <v>130.69999999999999</v>
      </c>
      <c r="CH220" s="19">
        <v>129.30000000000001</v>
      </c>
      <c r="CI220" s="19">
        <v>127.9</v>
      </c>
      <c r="CJ220" s="19">
        <v>129.5</v>
      </c>
      <c r="CK220" s="19">
        <v>129.69999999999999</v>
      </c>
      <c r="CL220" s="19">
        <v>129.6</v>
      </c>
      <c r="CM220" s="19">
        <v>124.7</v>
      </c>
      <c r="CN220" s="19">
        <v>127</v>
      </c>
      <c r="CO220" s="19">
        <v>127.8</v>
      </c>
      <c r="CP220" s="19">
        <v>130.4</v>
      </c>
      <c r="CQ220" s="19">
        <v>126.2</v>
      </c>
      <c r="CR220" s="19">
        <v>127.5</v>
      </c>
      <c r="CS220" s="19">
        <v>125.5</v>
      </c>
      <c r="CT220" s="19">
        <v>125.4</v>
      </c>
      <c r="CU220" s="19">
        <v>124</v>
      </c>
      <c r="CV220" s="19">
        <v>125</v>
      </c>
      <c r="CW220" s="19">
        <v>126.4</v>
      </c>
      <c r="CX220" s="19">
        <v>125.5</v>
      </c>
      <c r="CY220" s="19">
        <v>125.9</v>
      </c>
      <c r="CZ220" s="19">
        <v>125.6</v>
      </c>
      <c r="DA220" s="19">
        <v>125.6</v>
      </c>
      <c r="DB220" s="19">
        <v>126.3</v>
      </c>
      <c r="DC220" s="19">
        <v>127.1</v>
      </c>
      <c r="DD220" s="19">
        <v>126.7</v>
      </c>
      <c r="DE220" s="19">
        <v>126.5</v>
      </c>
      <c r="DF220" s="19">
        <v>126.8</v>
      </c>
      <c r="DG220" s="19">
        <v>126.9</v>
      </c>
      <c r="DH220" s="19">
        <v>127.3</v>
      </c>
      <c r="DI220" s="19">
        <v>128.69999999999999</v>
      </c>
      <c r="DJ220" s="19">
        <v>129.1</v>
      </c>
      <c r="DK220" s="19">
        <v>130.19999999999999</v>
      </c>
      <c r="DL220" s="19">
        <v>129.80000000000001</v>
      </c>
      <c r="DM220" s="19">
        <v>131.19999999999999</v>
      </c>
      <c r="DN220" s="19">
        <v>133.9</v>
      </c>
      <c r="DO220" s="19">
        <v>133.4</v>
      </c>
      <c r="DP220" s="19">
        <v>133.80000000000001</v>
      </c>
      <c r="DQ220" s="19">
        <v>134.9</v>
      </c>
      <c r="DR220" s="19">
        <v>136.80000000000001</v>
      </c>
      <c r="DS220" s="19">
        <v>137.30000000000001</v>
      </c>
      <c r="DT220" s="19">
        <v>137.4</v>
      </c>
      <c r="DU220" s="19">
        <v>137.80000000000001</v>
      </c>
      <c r="DV220" s="19">
        <v>136.30000000000001</v>
      </c>
      <c r="DW220" s="19">
        <v>137</v>
      </c>
    </row>
    <row r="221" spans="1:127">
      <c r="A221" s="17" t="s">
        <v>1035</v>
      </c>
      <c r="B221" s="17" t="s">
        <v>1036</v>
      </c>
      <c r="C221" s="18">
        <v>7.8159999999999993E-2</v>
      </c>
      <c r="D221" s="19">
        <v>102.1</v>
      </c>
      <c r="E221" s="19">
        <v>102.5</v>
      </c>
      <c r="F221" s="19">
        <v>102.4</v>
      </c>
      <c r="G221" s="19">
        <v>104</v>
      </c>
      <c r="H221" s="19">
        <v>107</v>
      </c>
      <c r="I221" s="19">
        <v>108.5</v>
      </c>
      <c r="J221" s="19">
        <v>104.8</v>
      </c>
      <c r="K221" s="19">
        <v>106.6</v>
      </c>
      <c r="L221" s="19">
        <v>105.3</v>
      </c>
      <c r="M221" s="19">
        <v>106.1</v>
      </c>
      <c r="N221" s="19">
        <v>107.5</v>
      </c>
      <c r="O221" s="19">
        <v>107.3</v>
      </c>
      <c r="P221" s="19">
        <v>106.2</v>
      </c>
      <c r="Q221" s="19">
        <v>106.3</v>
      </c>
      <c r="R221" s="19">
        <v>104.9</v>
      </c>
      <c r="S221" s="19">
        <v>106</v>
      </c>
      <c r="T221" s="19">
        <v>106.3</v>
      </c>
      <c r="U221" s="19">
        <v>106.2</v>
      </c>
      <c r="V221" s="19">
        <v>107</v>
      </c>
      <c r="W221" s="19">
        <v>107.3</v>
      </c>
      <c r="X221" s="19">
        <v>107.4</v>
      </c>
      <c r="Y221" s="19">
        <v>108.7</v>
      </c>
      <c r="Z221" s="19">
        <v>109.1</v>
      </c>
      <c r="AA221" s="19">
        <v>109.3</v>
      </c>
      <c r="AB221" s="19">
        <v>108.5</v>
      </c>
      <c r="AC221" s="19">
        <v>109.6</v>
      </c>
      <c r="AD221" s="19">
        <v>110.1</v>
      </c>
      <c r="AE221" s="19">
        <v>111.7</v>
      </c>
      <c r="AF221" s="19">
        <v>111.7</v>
      </c>
      <c r="AG221" s="19">
        <v>112</v>
      </c>
      <c r="AH221" s="19">
        <v>113.2</v>
      </c>
      <c r="AI221" s="19">
        <v>113.2</v>
      </c>
      <c r="AJ221" s="19">
        <v>112.9</v>
      </c>
      <c r="AK221" s="19">
        <v>113</v>
      </c>
      <c r="AL221" s="19">
        <v>111.3</v>
      </c>
      <c r="AM221" s="19">
        <v>112.4</v>
      </c>
      <c r="AN221" s="19">
        <v>111.3</v>
      </c>
      <c r="AO221" s="19">
        <v>112.5</v>
      </c>
      <c r="AP221" s="19">
        <v>112</v>
      </c>
      <c r="AQ221" s="19">
        <v>111.1</v>
      </c>
      <c r="AR221" s="19">
        <v>114.7</v>
      </c>
      <c r="AS221" s="19">
        <v>112.8</v>
      </c>
      <c r="AT221" s="19">
        <v>114.8</v>
      </c>
      <c r="AU221" s="19">
        <v>114.4</v>
      </c>
      <c r="AV221" s="19">
        <v>115.2</v>
      </c>
      <c r="AW221" s="19">
        <v>115.4</v>
      </c>
      <c r="AX221" s="19">
        <v>115.6</v>
      </c>
      <c r="AY221" s="19">
        <v>116.6</v>
      </c>
      <c r="AZ221" s="19">
        <v>118.8</v>
      </c>
      <c r="BA221" s="19">
        <v>119.1</v>
      </c>
      <c r="BB221" s="19">
        <v>119.7</v>
      </c>
      <c r="BC221" s="19">
        <v>120.9</v>
      </c>
      <c r="BD221" s="19">
        <v>121.6</v>
      </c>
      <c r="BE221" s="19">
        <v>121.3</v>
      </c>
      <c r="BF221" s="19">
        <v>120.7</v>
      </c>
      <c r="BG221" s="19">
        <v>120.5</v>
      </c>
      <c r="BH221" s="19">
        <v>120.8</v>
      </c>
      <c r="BI221" s="19">
        <v>121.3</v>
      </c>
      <c r="BJ221" s="19">
        <v>121.2</v>
      </c>
      <c r="BK221" s="19">
        <v>122.7</v>
      </c>
      <c r="BL221" s="19">
        <v>122.9</v>
      </c>
      <c r="BM221" s="19">
        <v>123.6</v>
      </c>
      <c r="BN221" s="19">
        <v>124.5</v>
      </c>
      <c r="BO221" s="19">
        <v>125.3</v>
      </c>
      <c r="BP221" s="19">
        <v>122.5</v>
      </c>
      <c r="BQ221" s="19">
        <v>123.2</v>
      </c>
      <c r="BR221" s="19">
        <v>123.6</v>
      </c>
      <c r="BS221" s="19">
        <v>122.6</v>
      </c>
      <c r="BT221" s="19">
        <v>123</v>
      </c>
      <c r="BU221" s="19">
        <v>126.2</v>
      </c>
      <c r="BV221" s="19">
        <v>127.2</v>
      </c>
      <c r="BW221" s="19">
        <v>127.6</v>
      </c>
      <c r="BX221" s="19">
        <v>124.9</v>
      </c>
      <c r="BY221" s="19">
        <v>120.5</v>
      </c>
      <c r="BZ221" s="19">
        <v>120.3</v>
      </c>
      <c r="CA221" s="19">
        <v>121.1</v>
      </c>
      <c r="CB221" s="19">
        <v>119.9</v>
      </c>
      <c r="CC221" s="19">
        <v>121.7</v>
      </c>
      <c r="CD221" s="19">
        <v>123.1</v>
      </c>
      <c r="CE221" s="19">
        <v>123</v>
      </c>
      <c r="CF221" s="19">
        <v>124.7</v>
      </c>
      <c r="CG221" s="19">
        <v>124</v>
      </c>
      <c r="CH221" s="19">
        <v>124.2</v>
      </c>
      <c r="CI221" s="19">
        <v>125.8</v>
      </c>
      <c r="CJ221" s="19">
        <v>126.5</v>
      </c>
      <c r="CK221" s="19">
        <v>125.2</v>
      </c>
      <c r="CL221" s="19">
        <v>126.9</v>
      </c>
      <c r="CM221" s="19">
        <v>128</v>
      </c>
      <c r="CN221" s="19">
        <v>127.5</v>
      </c>
      <c r="CO221" s="19">
        <v>127.4</v>
      </c>
      <c r="CP221" s="19">
        <v>126.1</v>
      </c>
      <c r="CQ221" s="19">
        <v>127.5</v>
      </c>
      <c r="CR221" s="19">
        <v>128.5</v>
      </c>
      <c r="CS221" s="19">
        <v>125.9</v>
      </c>
      <c r="CT221" s="19">
        <v>127.5</v>
      </c>
      <c r="CU221" s="19">
        <v>127.6</v>
      </c>
      <c r="CV221" s="19">
        <v>131.30000000000001</v>
      </c>
      <c r="CW221" s="19">
        <v>130.6</v>
      </c>
      <c r="CX221" s="19">
        <v>130.9</v>
      </c>
      <c r="CY221" s="19">
        <v>131.19999999999999</v>
      </c>
      <c r="CZ221" s="19">
        <v>129.80000000000001</v>
      </c>
      <c r="DA221" s="19">
        <v>129.9</v>
      </c>
      <c r="DB221" s="19">
        <v>129.69999999999999</v>
      </c>
      <c r="DC221" s="19">
        <v>130.19999999999999</v>
      </c>
      <c r="DD221" s="19">
        <v>129.9</v>
      </c>
      <c r="DE221" s="19">
        <v>130.80000000000001</v>
      </c>
      <c r="DF221" s="19">
        <v>128.6</v>
      </c>
      <c r="DG221" s="19">
        <v>129.30000000000001</v>
      </c>
      <c r="DH221" s="19">
        <v>129.19999999999999</v>
      </c>
      <c r="DI221" s="19">
        <v>131.1</v>
      </c>
      <c r="DJ221" s="19">
        <v>128.6</v>
      </c>
      <c r="DK221" s="19">
        <v>123.1</v>
      </c>
      <c r="DL221" s="19">
        <v>126.7</v>
      </c>
      <c r="DM221" s="19">
        <v>125.9</v>
      </c>
      <c r="DN221" s="19">
        <v>128.1</v>
      </c>
      <c r="DO221" s="19">
        <v>126.6</v>
      </c>
      <c r="DP221" s="19">
        <v>129.80000000000001</v>
      </c>
      <c r="DQ221" s="19">
        <v>130.1</v>
      </c>
      <c r="DR221" s="19">
        <v>130.1</v>
      </c>
      <c r="DS221" s="19">
        <v>131.19999999999999</v>
      </c>
      <c r="DT221" s="19">
        <v>130.80000000000001</v>
      </c>
      <c r="DU221" s="19">
        <v>130</v>
      </c>
      <c r="DV221" s="19">
        <v>132.4</v>
      </c>
      <c r="DW221" s="19">
        <v>131.19999999999999</v>
      </c>
    </row>
    <row r="222" spans="1:127">
      <c r="A222" s="17" t="s">
        <v>1037</v>
      </c>
      <c r="B222" s="17" t="s">
        <v>1038</v>
      </c>
      <c r="C222" s="18">
        <v>2.64E-2</v>
      </c>
      <c r="D222" s="19">
        <v>102.8</v>
      </c>
      <c r="E222" s="19">
        <v>101</v>
      </c>
      <c r="F222" s="19">
        <v>105</v>
      </c>
      <c r="G222" s="19">
        <v>110.6</v>
      </c>
      <c r="H222" s="19">
        <v>105.5</v>
      </c>
      <c r="I222" s="19">
        <v>105.9</v>
      </c>
      <c r="J222" s="19">
        <v>106.8</v>
      </c>
      <c r="K222" s="19">
        <v>107.5</v>
      </c>
      <c r="L222" s="19">
        <v>110.4</v>
      </c>
      <c r="M222" s="19">
        <v>110</v>
      </c>
      <c r="N222" s="19">
        <v>113.4</v>
      </c>
      <c r="O222" s="19">
        <v>108.7</v>
      </c>
      <c r="P222" s="19">
        <v>109</v>
      </c>
      <c r="Q222" s="19">
        <v>108.8</v>
      </c>
      <c r="R222" s="19">
        <v>110.3</v>
      </c>
      <c r="S222" s="19">
        <v>109.7</v>
      </c>
      <c r="T222" s="19">
        <v>110.3</v>
      </c>
      <c r="U222" s="19">
        <v>110.1</v>
      </c>
      <c r="V222" s="19">
        <v>112.6</v>
      </c>
      <c r="W222" s="19">
        <v>115.7</v>
      </c>
      <c r="X222" s="19">
        <v>111.8</v>
      </c>
      <c r="Y222" s="19">
        <v>116.6</v>
      </c>
      <c r="Z222" s="19">
        <v>118.8</v>
      </c>
      <c r="AA222" s="19">
        <v>117.4</v>
      </c>
      <c r="AB222" s="19">
        <v>115</v>
      </c>
      <c r="AC222" s="19">
        <v>111.9</v>
      </c>
      <c r="AD222" s="19">
        <v>110.1</v>
      </c>
      <c r="AE222" s="19">
        <v>110.8</v>
      </c>
      <c r="AF222" s="19">
        <v>114.5</v>
      </c>
      <c r="AG222" s="19">
        <v>113.2</v>
      </c>
      <c r="AH222" s="19">
        <v>117.2</v>
      </c>
      <c r="AI222" s="19">
        <v>118.2</v>
      </c>
      <c r="AJ222" s="19">
        <v>117.2</v>
      </c>
      <c r="AK222" s="19">
        <v>124.7</v>
      </c>
      <c r="AL222" s="19">
        <v>129.19999999999999</v>
      </c>
      <c r="AM222" s="19">
        <v>124.2</v>
      </c>
      <c r="AN222" s="19">
        <v>132.69999999999999</v>
      </c>
      <c r="AO222" s="19">
        <v>120.6</v>
      </c>
      <c r="AP222" s="19">
        <v>119.2</v>
      </c>
      <c r="AQ222" s="19">
        <v>119.2</v>
      </c>
      <c r="AR222" s="19">
        <v>119.2</v>
      </c>
      <c r="AS222" s="19">
        <v>119.2</v>
      </c>
      <c r="AT222" s="19">
        <v>112.1</v>
      </c>
      <c r="AU222" s="19">
        <v>120.9</v>
      </c>
      <c r="AV222" s="19">
        <v>121.8</v>
      </c>
      <c r="AW222" s="19">
        <v>123.4</v>
      </c>
      <c r="AX222" s="19">
        <v>123.5</v>
      </c>
      <c r="AY222" s="19">
        <v>133.80000000000001</v>
      </c>
      <c r="AZ222" s="19">
        <v>121</v>
      </c>
      <c r="BA222" s="19">
        <v>127.3</v>
      </c>
      <c r="BB222" s="19">
        <v>131.69999999999999</v>
      </c>
      <c r="BC222" s="19">
        <v>141.4</v>
      </c>
      <c r="BD222" s="19">
        <v>141.5</v>
      </c>
      <c r="BE222" s="19">
        <v>143.19999999999999</v>
      </c>
      <c r="BF222" s="19">
        <v>144.30000000000001</v>
      </c>
      <c r="BG222" s="19">
        <v>151</v>
      </c>
      <c r="BH222" s="19">
        <v>146.80000000000001</v>
      </c>
      <c r="BI222" s="19">
        <v>131.19999999999999</v>
      </c>
      <c r="BJ222" s="19">
        <v>133.4</v>
      </c>
      <c r="BK222" s="19">
        <v>132.1</v>
      </c>
      <c r="BL222" s="19">
        <v>140.80000000000001</v>
      </c>
      <c r="BM222" s="19">
        <v>137</v>
      </c>
      <c r="BN222" s="19">
        <v>134.4</v>
      </c>
      <c r="BO222" s="19">
        <v>131</v>
      </c>
      <c r="BP222" s="19">
        <v>130.4</v>
      </c>
      <c r="BQ222" s="19">
        <v>132.30000000000001</v>
      </c>
      <c r="BR222" s="19">
        <v>128</v>
      </c>
      <c r="BS222" s="19">
        <v>128.5</v>
      </c>
      <c r="BT222" s="19">
        <v>132.19999999999999</v>
      </c>
      <c r="BU222" s="19">
        <v>125.8</v>
      </c>
      <c r="BV222" s="19">
        <v>127.2</v>
      </c>
      <c r="BW222" s="19">
        <v>129.19999999999999</v>
      </c>
      <c r="BX222" s="19">
        <v>128.80000000000001</v>
      </c>
      <c r="BY222" s="19">
        <v>128.30000000000001</v>
      </c>
      <c r="BZ222" s="19">
        <v>131.5</v>
      </c>
      <c r="CA222" s="19">
        <v>133.30000000000001</v>
      </c>
      <c r="CB222" s="19">
        <v>133.30000000000001</v>
      </c>
      <c r="CC222" s="19">
        <v>137.6</v>
      </c>
      <c r="CD222" s="19">
        <v>133.5</v>
      </c>
      <c r="CE222" s="19">
        <v>136.30000000000001</v>
      </c>
      <c r="CF222" s="19">
        <v>137</v>
      </c>
      <c r="CG222" s="19">
        <v>136.4</v>
      </c>
      <c r="CH222" s="19">
        <v>142.6</v>
      </c>
      <c r="CI222" s="19">
        <v>135.1</v>
      </c>
      <c r="CJ222" s="19">
        <v>133.1</v>
      </c>
      <c r="CK222" s="19">
        <v>137.80000000000001</v>
      </c>
      <c r="CL222" s="19">
        <v>133.69999999999999</v>
      </c>
      <c r="CM222" s="19">
        <v>132.80000000000001</v>
      </c>
      <c r="CN222" s="19">
        <v>131.69999999999999</v>
      </c>
      <c r="CO222" s="19">
        <v>137.9</v>
      </c>
      <c r="CP222" s="19">
        <v>135.80000000000001</v>
      </c>
      <c r="CQ222" s="19">
        <v>132.6</v>
      </c>
      <c r="CR222" s="19">
        <v>123.4</v>
      </c>
      <c r="CS222" s="19">
        <v>131.69999999999999</v>
      </c>
      <c r="CT222" s="19">
        <v>130.5</v>
      </c>
      <c r="CU222" s="19">
        <v>131.30000000000001</v>
      </c>
      <c r="CV222" s="19">
        <v>126.3</v>
      </c>
      <c r="CW222" s="19">
        <v>133.80000000000001</v>
      </c>
      <c r="CX222" s="19">
        <v>133.80000000000001</v>
      </c>
      <c r="CY222" s="19">
        <v>132.1</v>
      </c>
      <c r="CZ222" s="19">
        <v>134.4</v>
      </c>
      <c r="DA222" s="19">
        <v>132.4</v>
      </c>
      <c r="DB222" s="19">
        <v>131.30000000000001</v>
      </c>
      <c r="DC222" s="19">
        <v>133.5</v>
      </c>
      <c r="DD222" s="19">
        <v>131.6</v>
      </c>
      <c r="DE222" s="19">
        <v>130.19999999999999</v>
      </c>
      <c r="DF222" s="19">
        <v>132.19999999999999</v>
      </c>
      <c r="DG222" s="19">
        <v>135.6</v>
      </c>
      <c r="DH222" s="19">
        <v>131.5</v>
      </c>
      <c r="DI222" s="19">
        <v>130.5</v>
      </c>
      <c r="DJ222" s="19">
        <v>133.5</v>
      </c>
      <c r="DK222" s="19">
        <v>131.9</v>
      </c>
      <c r="DL222" s="19">
        <v>132.19999999999999</v>
      </c>
      <c r="DM222" s="19">
        <v>138.4</v>
      </c>
      <c r="DN222" s="19">
        <v>139</v>
      </c>
      <c r="DO222" s="19">
        <v>133.4</v>
      </c>
      <c r="DP222" s="19">
        <v>131.4</v>
      </c>
      <c r="DQ222" s="19">
        <v>142.30000000000001</v>
      </c>
      <c r="DR222" s="19">
        <v>144.30000000000001</v>
      </c>
      <c r="DS222" s="19">
        <v>152.5</v>
      </c>
      <c r="DT222" s="19">
        <v>160.6</v>
      </c>
      <c r="DU222" s="19">
        <v>158</v>
      </c>
      <c r="DV222" s="19">
        <v>156.5</v>
      </c>
      <c r="DW222" s="19">
        <v>160.69999999999999</v>
      </c>
    </row>
    <row r="223" spans="1:127">
      <c r="A223" s="17" t="s">
        <v>1039</v>
      </c>
      <c r="B223" s="17" t="s">
        <v>1040</v>
      </c>
      <c r="C223" s="18">
        <v>2.64E-2</v>
      </c>
      <c r="D223" s="19">
        <v>102.8</v>
      </c>
      <c r="E223" s="19">
        <v>101</v>
      </c>
      <c r="F223" s="19">
        <v>105</v>
      </c>
      <c r="G223" s="19">
        <v>110.6</v>
      </c>
      <c r="H223" s="19">
        <v>105.5</v>
      </c>
      <c r="I223" s="19">
        <v>105.9</v>
      </c>
      <c r="J223" s="19">
        <v>106.8</v>
      </c>
      <c r="K223" s="19">
        <v>107.5</v>
      </c>
      <c r="L223" s="19">
        <v>110.4</v>
      </c>
      <c r="M223" s="19">
        <v>110</v>
      </c>
      <c r="N223" s="19">
        <v>113.4</v>
      </c>
      <c r="O223" s="19">
        <v>108.7</v>
      </c>
      <c r="P223" s="19">
        <v>109</v>
      </c>
      <c r="Q223" s="19">
        <v>108.8</v>
      </c>
      <c r="R223" s="19">
        <v>110.3</v>
      </c>
      <c r="S223" s="19">
        <v>109.7</v>
      </c>
      <c r="T223" s="19">
        <v>110.3</v>
      </c>
      <c r="U223" s="19">
        <v>110.1</v>
      </c>
      <c r="V223" s="19">
        <v>112.6</v>
      </c>
      <c r="W223" s="19">
        <v>115.7</v>
      </c>
      <c r="X223" s="19">
        <v>111.8</v>
      </c>
      <c r="Y223" s="19">
        <v>116.6</v>
      </c>
      <c r="Z223" s="19">
        <v>118.8</v>
      </c>
      <c r="AA223" s="19">
        <v>117.4</v>
      </c>
      <c r="AB223" s="19">
        <v>115</v>
      </c>
      <c r="AC223" s="19">
        <v>111.9</v>
      </c>
      <c r="AD223" s="19">
        <v>110.1</v>
      </c>
      <c r="AE223" s="19">
        <v>110.8</v>
      </c>
      <c r="AF223" s="19">
        <v>114.5</v>
      </c>
      <c r="AG223" s="19">
        <v>113.2</v>
      </c>
      <c r="AH223" s="19">
        <v>117.2</v>
      </c>
      <c r="AI223" s="19">
        <v>118.2</v>
      </c>
      <c r="AJ223" s="19">
        <v>117.2</v>
      </c>
      <c r="AK223" s="19">
        <v>124.7</v>
      </c>
      <c r="AL223" s="19">
        <v>129.19999999999999</v>
      </c>
      <c r="AM223" s="19">
        <v>124.2</v>
      </c>
      <c r="AN223" s="19">
        <v>132.69999999999999</v>
      </c>
      <c r="AO223" s="19">
        <v>120.6</v>
      </c>
      <c r="AP223" s="19">
        <v>119.2</v>
      </c>
      <c r="AQ223" s="19">
        <v>119.2</v>
      </c>
      <c r="AR223" s="19">
        <v>119.2</v>
      </c>
      <c r="AS223" s="19">
        <v>119.2</v>
      </c>
      <c r="AT223" s="19">
        <v>112.1</v>
      </c>
      <c r="AU223" s="19">
        <v>120.9</v>
      </c>
      <c r="AV223" s="19">
        <v>121.8</v>
      </c>
      <c r="AW223" s="19">
        <v>123.4</v>
      </c>
      <c r="AX223" s="19">
        <v>123.5</v>
      </c>
      <c r="AY223" s="19">
        <v>133.80000000000001</v>
      </c>
      <c r="AZ223" s="19">
        <v>121</v>
      </c>
      <c r="BA223" s="19">
        <v>127.3</v>
      </c>
      <c r="BB223" s="19">
        <v>131.69999999999999</v>
      </c>
      <c r="BC223" s="19">
        <v>141.4</v>
      </c>
      <c r="BD223" s="19">
        <v>141.5</v>
      </c>
      <c r="BE223" s="19">
        <v>143.19999999999999</v>
      </c>
      <c r="BF223" s="19">
        <v>144.30000000000001</v>
      </c>
      <c r="BG223" s="19">
        <v>151</v>
      </c>
      <c r="BH223" s="19">
        <v>146.80000000000001</v>
      </c>
      <c r="BI223" s="19">
        <v>131.19999999999999</v>
      </c>
      <c r="BJ223" s="19">
        <v>133.4</v>
      </c>
      <c r="BK223" s="19">
        <v>132.1</v>
      </c>
      <c r="BL223" s="19">
        <v>140.80000000000001</v>
      </c>
      <c r="BM223" s="19">
        <v>137</v>
      </c>
      <c r="BN223" s="19">
        <v>134.4</v>
      </c>
      <c r="BO223" s="19">
        <v>131</v>
      </c>
      <c r="BP223" s="19">
        <v>130.4</v>
      </c>
      <c r="BQ223" s="19">
        <v>132.30000000000001</v>
      </c>
      <c r="BR223" s="19">
        <v>128</v>
      </c>
      <c r="BS223" s="19">
        <v>128.5</v>
      </c>
      <c r="BT223" s="19">
        <v>132.19999999999999</v>
      </c>
      <c r="BU223" s="19">
        <v>125.8</v>
      </c>
      <c r="BV223" s="19">
        <v>127.2</v>
      </c>
      <c r="BW223" s="19">
        <v>129.19999999999999</v>
      </c>
      <c r="BX223" s="19">
        <v>128.80000000000001</v>
      </c>
      <c r="BY223" s="19">
        <v>128.30000000000001</v>
      </c>
      <c r="BZ223" s="19">
        <v>131.5</v>
      </c>
      <c r="CA223" s="19">
        <v>133.30000000000001</v>
      </c>
      <c r="CB223" s="19">
        <v>133.30000000000001</v>
      </c>
      <c r="CC223" s="19">
        <v>137.6</v>
      </c>
      <c r="CD223" s="19">
        <v>133.5</v>
      </c>
      <c r="CE223" s="19">
        <v>136.30000000000001</v>
      </c>
      <c r="CF223" s="19">
        <v>137</v>
      </c>
      <c r="CG223" s="19">
        <v>136.4</v>
      </c>
      <c r="CH223" s="19">
        <v>142.6</v>
      </c>
      <c r="CI223" s="19">
        <v>135.1</v>
      </c>
      <c r="CJ223" s="19">
        <v>133.1</v>
      </c>
      <c r="CK223" s="19">
        <v>137.80000000000001</v>
      </c>
      <c r="CL223" s="19">
        <v>133.69999999999999</v>
      </c>
      <c r="CM223" s="19">
        <v>132.80000000000001</v>
      </c>
      <c r="CN223" s="19">
        <v>131.69999999999999</v>
      </c>
      <c r="CO223" s="19">
        <v>137.9</v>
      </c>
      <c r="CP223" s="19">
        <v>135.80000000000001</v>
      </c>
      <c r="CQ223" s="19">
        <v>132.6</v>
      </c>
      <c r="CR223" s="19">
        <v>123.4</v>
      </c>
      <c r="CS223" s="19">
        <v>131.69999999999999</v>
      </c>
      <c r="CT223" s="19">
        <v>130.5</v>
      </c>
      <c r="CU223" s="19">
        <v>131.30000000000001</v>
      </c>
      <c r="CV223" s="19">
        <v>126.3</v>
      </c>
      <c r="CW223" s="19">
        <v>133.80000000000001</v>
      </c>
      <c r="CX223" s="19">
        <v>133.80000000000001</v>
      </c>
      <c r="CY223" s="19">
        <v>132.1</v>
      </c>
      <c r="CZ223" s="19">
        <v>134.4</v>
      </c>
      <c r="DA223" s="19">
        <v>132.4</v>
      </c>
      <c r="DB223" s="19">
        <v>131.30000000000001</v>
      </c>
      <c r="DC223" s="19">
        <v>133.5</v>
      </c>
      <c r="DD223" s="19">
        <v>131.6</v>
      </c>
      <c r="DE223" s="19">
        <v>130.19999999999999</v>
      </c>
      <c r="DF223" s="19">
        <v>132.19999999999999</v>
      </c>
      <c r="DG223" s="19">
        <v>135.6</v>
      </c>
      <c r="DH223" s="19">
        <v>131.5</v>
      </c>
      <c r="DI223" s="19">
        <v>130.5</v>
      </c>
      <c r="DJ223" s="19">
        <v>133.5</v>
      </c>
      <c r="DK223" s="19">
        <v>131.9</v>
      </c>
      <c r="DL223" s="19">
        <v>132.19999999999999</v>
      </c>
      <c r="DM223" s="19">
        <v>138.4</v>
      </c>
      <c r="DN223" s="19">
        <v>139</v>
      </c>
      <c r="DO223" s="19">
        <v>133.4</v>
      </c>
      <c r="DP223" s="19">
        <v>131.4</v>
      </c>
      <c r="DQ223" s="19">
        <v>142.30000000000001</v>
      </c>
      <c r="DR223" s="19">
        <v>144.30000000000001</v>
      </c>
      <c r="DS223" s="19">
        <v>152.5</v>
      </c>
      <c r="DT223" s="19">
        <v>160.6</v>
      </c>
      <c r="DU223" s="19">
        <v>158</v>
      </c>
      <c r="DV223" s="19">
        <v>156.5</v>
      </c>
      <c r="DW223" s="19">
        <v>160.69999999999999</v>
      </c>
    </row>
    <row r="224" spans="1:127">
      <c r="A224" s="17" t="s">
        <v>1041</v>
      </c>
      <c r="B224" s="17" t="s">
        <v>1042</v>
      </c>
      <c r="C224" s="18">
        <v>0.37082999999999999</v>
      </c>
      <c r="D224" s="19">
        <v>109.2</v>
      </c>
      <c r="E224" s="19">
        <v>112.8</v>
      </c>
      <c r="F224" s="19">
        <v>116.1</v>
      </c>
      <c r="G224" s="19">
        <v>112.1</v>
      </c>
      <c r="H224" s="19">
        <v>110.8</v>
      </c>
      <c r="I224" s="19">
        <v>110</v>
      </c>
      <c r="J224" s="19">
        <v>108.6</v>
      </c>
      <c r="K224" s="19">
        <v>110.6</v>
      </c>
      <c r="L224" s="19">
        <v>112.5</v>
      </c>
      <c r="M224" s="19">
        <v>110.2</v>
      </c>
      <c r="N224" s="19">
        <v>109.4</v>
      </c>
      <c r="O224" s="19">
        <v>117.2</v>
      </c>
      <c r="P224" s="19">
        <v>122.6</v>
      </c>
      <c r="Q224" s="19">
        <v>126.7</v>
      </c>
      <c r="R224" s="19">
        <v>125.7</v>
      </c>
      <c r="S224" s="19">
        <v>125.6</v>
      </c>
      <c r="T224" s="19">
        <v>125.6</v>
      </c>
      <c r="U224" s="19">
        <v>126.7</v>
      </c>
      <c r="V224" s="19">
        <v>124.3</v>
      </c>
      <c r="W224" s="19">
        <v>121.9</v>
      </c>
      <c r="X224" s="19">
        <v>118.4</v>
      </c>
      <c r="Y224" s="19">
        <v>116.1</v>
      </c>
      <c r="Z224" s="19">
        <v>115.6</v>
      </c>
      <c r="AA224" s="19">
        <v>116.7</v>
      </c>
      <c r="AB224" s="19">
        <v>126.5</v>
      </c>
      <c r="AC224" s="19">
        <v>126.3</v>
      </c>
      <c r="AD224" s="19">
        <v>127.4</v>
      </c>
      <c r="AE224" s="19">
        <v>121.7</v>
      </c>
      <c r="AF224" s="19">
        <v>125</v>
      </c>
      <c r="AG224" s="19">
        <v>123.4</v>
      </c>
      <c r="AH224" s="19">
        <v>120.3</v>
      </c>
      <c r="AI224" s="19">
        <v>122.9</v>
      </c>
      <c r="AJ224" s="19">
        <v>122.8</v>
      </c>
      <c r="AK224" s="19">
        <v>117.4</v>
      </c>
      <c r="AL224" s="19">
        <v>112.6</v>
      </c>
      <c r="AM224" s="19">
        <v>112.3</v>
      </c>
      <c r="AN224" s="19">
        <v>123.3</v>
      </c>
      <c r="AO224" s="19">
        <v>124.8</v>
      </c>
      <c r="AP224" s="19">
        <v>125.7</v>
      </c>
      <c r="AQ224" s="19">
        <v>126.5</v>
      </c>
      <c r="AR224" s="19">
        <v>125.7</v>
      </c>
      <c r="AS224" s="19">
        <v>126</v>
      </c>
      <c r="AT224" s="19">
        <v>123.2</v>
      </c>
      <c r="AU224" s="19">
        <v>123.6</v>
      </c>
      <c r="AV224" s="19">
        <v>122</v>
      </c>
      <c r="AW224" s="19">
        <v>121.5</v>
      </c>
      <c r="AX224" s="19">
        <v>117.1</v>
      </c>
      <c r="AY224" s="19">
        <v>127.6</v>
      </c>
      <c r="AZ224" s="19">
        <v>130</v>
      </c>
      <c r="BA224" s="19">
        <v>129.4</v>
      </c>
      <c r="BB224" s="19">
        <v>132.1</v>
      </c>
      <c r="BC224" s="19">
        <v>131.1</v>
      </c>
      <c r="BD224" s="19">
        <v>129.5</v>
      </c>
      <c r="BE224" s="19">
        <v>127.7</v>
      </c>
      <c r="BF224" s="19">
        <v>126.5</v>
      </c>
      <c r="BG224" s="19">
        <v>125.4</v>
      </c>
      <c r="BH224" s="19">
        <v>122.5</v>
      </c>
      <c r="BI224" s="19">
        <v>121.3</v>
      </c>
      <c r="BJ224" s="19">
        <v>117.2</v>
      </c>
      <c r="BK224" s="19">
        <v>117.6</v>
      </c>
      <c r="BL224" s="19">
        <v>125.6</v>
      </c>
      <c r="BM224" s="19">
        <v>127.1</v>
      </c>
      <c r="BN224" s="19">
        <v>133.1</v>
      </c>
      <c r="BO224" s="19">
        <v>130.6</v>
      </c>
      <c r="BP224" s="19">
        <v>131.30000000000001</v>
      </c>
      <c r="BQ224" s="19">
        <v>130.69999999999999</v>
      </c>
      <c r="BR224" s="19">
        <v>132.19999999999999</v>
      </c>
      <c r="BS224" s="19">
        <v>131.30000000000001</v>
      </c>
      <c r="BT224" s="19">
        <v>128.69999999999999</v>
      </c>
      <c r="BU224" s="19">
        <v>127.2</v>
      </c>
      <c r="BV224" s="19">
        <v>119</v>
      </c>
      <c r="BW224" s="19">
        <v>132.1</v>
      </c>
      <c r="BX224" s="19">
        <v>141.30000000000001</v>
      </c>
      <c r="BY224" s="19">
        <v>138.6</v>
      </c>
      <c r="BZ224" s="19">
        <v>144.80000000000001</v>
      </c>
      <c r="CA224" s="19">
        <v>143.30000000000001</v>
      </c>
      <c r="CB224" s="19">
        <v>141.9</v>
      </c>
      <c r="CC224" s="19">
        <v>138.6</v>
      </c>
      <c r="CD224" s="19">
        <v>138.5</v>
      </c>
      <c r="CE224" s="19">
        <v>137.9</v>
      </c>
      <c r="CF224" s="19">
        <v>136.5</v>
      </c>
      <c r="CG224" s="19">
        <v>131.1</v>
      </c>
      <c r="CH224" s="19">
        <v>128.30000000000001</v>
      </c>
      <c r="CI224" s="19">
        <v>131.19999999999999</v>
      </c>
      <c r="CJ224" s="19">
        <v>146.19999999999999</v>
      </c>
      <c r="CK224" s="19">
        <v>139.6</v>
      </c>
      <c r="CL224" s="19">
        <v>145.80000000000001</v>
      </c>
      <c r="CM224" s="19">
        <v>146.4</v>
      </c>
      <c r="CN224" s="19">
        <v>143.80000000000001</v>
      </c>
      <c r="CO224" s="19">
        <v>144</v>
      </c>
      <c r="CP224" s="19">
        <v>142.80000000000001</v>
      </c>
      <c r="CQ224" s="19">
        <v>142.80000000000001</v>
      </c>
      <c r="CR224" s="19">
        <v>138.5</v>
      </c>
      <c r="CS224" s="19">
        <v>130.1</v>
      </c>
      <c r="CT224" s="19">
        <v>126.2</v>
      </c>
      <c r="CU224" s="19">
        <v>129.69999999999999</v>
      </c>
      <c r="CV224" s="19">
        <v>138.1</v>
      </c>
      <c r="CW224" s="19">
        <v>152.4</v>
      </c>
      <c r="CX224" s="19">
        <v>163.80000000000001</v>
      </c>
      <c r="CY224" s="19">
        <v>171.6</v>
      </c>
      <c r="CZ224" s="19">
        <v>189.7</v>
      </c>
      <c r="DA224" s="19">
        <v>191.6</v>
      </c>
      <c r="DB224" s="19">
        <v>183.2</v>
      </c>
      <c r="DC224" s="19">
        <v>172.2</v>
      </c>
      <c r="DD224" s="19">
        <v>161.1</v>
      </c>
      <c r="DE224" s="19">
        <v>158.30000000000001</v>
      </c>
      <c r="DF224" s="19">
        <v>152.1</v>
      </c>
      <c r="DG224" s="19">
        <v>163.80000000000001</v>
      </c>
      <c r="DH224" s="19">
        <v>171.4</v>
      </c>
      <c r="DI224" s="19">
        <v>174.8</v>
      </c>
      <c r="DJ224" s="19">
        <v>178.5</v>
      </c>
      <c r="DK224" s="19">
        <v>172.5</v>
      </c>
      <c r="DL224" s="19">
        <v>168.1</v>
      </c>
      <c r="DM224" s="19">
        <v>168.7</v>
      </c>
      <c r="DN224" s="19">
        <v>168.4</v>
      </c>
      <c r="DO224" s="19">
        <v>172</v>
      </c>
      <c r="DP224" s="19">
        <v>175.4</v>
      </c>
      <c r="DQ224" s="19">
        <v>168.1</v>
      </c>
      <c r="DR224" s="19">
        <v>165.8</v>
      </c>
      <c r="DS224" s="19">
        <v>169.3</v>
      </c>
      <c r="DT224" s="19">
        <v>178.7</v>
      </c>
      <c r="DU224" s="19">
        <v>178</v>
      </c>
      <c r="DV224" s="19">
        <v>187.4</v>
      </c>
      <c r="DW224" s="19">
        <v>190.1</v>
      </c>
    </row>
    <row r="225" spans="1:127">
      <c r="A225" s="17" t="s">
        <v>1043</v>
      </c>
      <c r="B225" s="17" t="s">
        <v>1044</v>
      </c>
      <c r="C225" s="18">
        <v>0.33174999999999999</v>
      </c>
      <c r="D225" s="19">
        <v>109.4</v>
      </c>
      <c r="E225" s="19">
        <v>113.3</v>
      </c>
      <c r="F225" s="19">
        <v>116.8</v>
      </c>
      <c r="G225" s="19">
        <v>112.3</v>
      </c>
      <c r="H225" s="19">
        <v>110.7</v>
      </c>
      <c r="I225" s="19">
        <v>109.9</v>
      </c>
      <c r="J225" s="19">
        <v>108.4</v>
      </c>
      <c r="K225" s="19">
        <v>110.3</v>
      </c>
      <c r="L225" s="19">
        <v>112.3</v>
      </c>
      <c r="M225" s="19">
        <v>109.8</v>
      </c>
      <c r="N225" s="19">
        <v>108.8</v>
      </c>
      <c r="O225" s="19">
        <v>117.8</v>
      </c>
      <c r="P225" s="19">
        <v>124</v>
      </c>
      <c r="Q225" s="19">
        <v>128.5</v>
      </c>
      <c r="R225" s="19">
        <v>127.4</v>
      </c>
      <c r="S225" s="19">
        <v>127.1</v>
      </c>
      <c r="T225" s="19">
        <v>126.9</v>
      </c>
      <c r="U225" s="19">
        <v>127.9</v>
      </c>
      <c r="V225" s="19">
        <v>125.3</v>
      </c>
      <c r="W225" s="19">
        <v>122.6</v>
      </c>
      <c r="X225" s="19">
        <v>118.6</v>
      </c>
      <c r="Y225" s="19">
        <v>116.4</v>
      </c>
      <c r="Z225" s="19">
        <v>116</v>
      </c>
      <c r="AA225" s="19">
        <v>117.2</v>
      </c>
      <c r="AB225" s="19">
        <v>128.19999999999999</v>
      </c>
      <c r="AC225" s="19">
        <v>127.8</v>
      </c>
      <c r="AD225" s="19">
        <v>128.9</v>
      </c>
      <c r="AE225" s="19">
        <v>122.1</v>
      </c>
      <c r="AF225" s="19">
        <v>125.8</v>
      </c>
      <c r="AG225" s="19">
        <v>123.9</v>
      </c>
      <c r="AH225" s="19">
        <v>120.2</v>
      </c>
      <c r="AI225" s="19">
        <v>123.1</v>
      </c>
      <c r="AJ225" s="19">
        <v>122.8</v>
      </c>
      <c r="AK225" s="19">
        <v>116.9</v>
      </c>
      <c r="AL225" s="19">
        <v>111.5</v>
      </c>
      <c r="AM225" s="19">
        <v>111.1</v>
      </c>
      <c r="AN225" s="19">
        <v>123.1</v>
      </c>
      <c r="AO225" s="19">
        <v>125.1</v>
      </c>
      <c r="AP225" s="19">
        <v>126.1</v>
      </c>
      <c r="AQ225" s="19">
        <v>126.5</v>
      </c>
      <c r="AR225" s="19">
        <v>125.6</v>
      </c>
      <c r="AS225" s="19">
        <v>125.9</v>
      </c>
      <c r="AT225" s="19">
        <v>122.9</v>
      </c>
      <c r="AU225" s="19">
        <v>123.7</v>
      </c>
      <c r="AV225" s="19">
        <v>121.8</v>
      </c>
      <c r="AW225" s="19">
        <v>121.4</v>
      </c>
      <c r="AX225" s="19">
        <v>116.7</v>
      </c>
      <c r="AY225" s="19">
        <v>128.5</v>
      </c>
      <c r="AZ225" s="19">
        <v>131.5</v>
      </c>
      <c r="BA225" s="19">
        <v>130.19999999999999</v>
      </c>
      <c r="BB225" s="19">
        <v>134.1</v>
      </c>
      <c r="BC225" s="19">
        <v>132.4</v>
      </c>
      <c r="BD225" s="19">
        <v>130.80000000000001</v>
      </c>
      <c r="BE225" s="19">
        <v>128.80000000000001</v>
      </c>
      <c r="BF225" s="19">
        <v>127.2</v>
      </c>
      <c r="BG225" s="19">
        <v>126.1</v>
      </c>
      <c r="BH225" s="19">
        <v>122.9</v>
      </c>
      <c r="BI225" s="19">
        <v>121.1</v>
      </c>
      <c r="BJ225" s="19">
        <v>116.9</v>
      </c>
      <c r="BK225" s="19">
        <v>117.3</v>
      </c>
      <c r="BL225" s="19">
        <v>125.6</v>
      </c>
      <c r="BM225" s="19">
        <v>127.1</v>
      </c>
      <c r="BN225" s="19">
        <v>134.19999999999999</v>
      </c>
      <c r="BO225" s="19">
        <v>131.30000000000001</v>
      </c>
      <c r="BP225" s="19">
        <v>132.4</v>
      </c>
      <c r="BQ225" s="19">
        <v>131.30000000000001</v>
      </c>
      <c r="BR225" s="19">
        <v>133.19999999999999</v>
      </c>
      <c r="BS225" s="19">
        <v>132.5</v>
      </c>
      <c r="BT225" s="19">
        <v>129.5</v>
      </c>
      <c r="BU225" s="19">
        <v>127.9</v>
      </c>
      <c r="BV225" s="19">
        <v>118.7</v>
      </c>
      <c r="BW225" s="19">
        <v>133.6</v>
      </c>
      <c r="BX225" s="19">
        <v>144</v>
      </c>
      <c r="BY225" s="19">
        <v>140.69999999999999</v>
      </c>
      <c r="BZ225" s="19">
        <v>148</v>
      </c>
      <c r="CA225" s="19">
        <v>146.30000000000001</v>
      </c>
      <c r="CB225" s="19">
        <v>145</v>
      </c>
      <c r="CC225" s="19">
        <v>141.19999999999999</v>
      </c>
      <c r="CD225" s="19">
        <v>140.80000000000001</v>
      </c>
      <c r="CE225" s="19">
        <v>140.4</v>
      </c>
      <c r="CF225" s="19">
        <v>138.69999999999999</v>
      </c>
      <c r="CG225" s="19">
        <v>132.5</v>
      </c>
      <c r="CH225" s="19">
        <v>129.30000000000001</v>
      </c>
      <c r="CI225" s="19">
        <v>132.80000000000001</v>
      </c>
      <c r="CJ225" s="19">
        <v>149.6</v>
      </c>
      <c r="CK225" s="19">
        <v>142</v>
      </c>
      <c r="CL225" s="19">
        <v>148.9</v>
      </c>
      <c r="CM225" s="19">
        <v>149.4</v>
      </c>
      <c r="CN225" s="19">
        <v>146.5</v>
      </c>
      <c r="CO225" s="19">
        <v>146.80000000000001</v>
      </c>
      <c r="CP225" s="19">
        <v>145.4</v>
      </c>
      <c r="CQ225" s="19">
        <v>145.30000000000001</v>
      </c>
      <c r="CR225" s="19">
        <v>140.30000000000001</v>
      </c>
      <c r="CS225" s="19">
        <v>131.19999999999999</v>
      </c>
      <c r="CT225" s="19">
        <v>126.8</v>
      </c>
      <c r="CU225" s="19">
        <v>130.5</v>
      </c>
      <c r="CV225" s="19">
        <v>138.1</v>
      </c>
      <c r="CW225" s="19">
        <v>156</v>
      </c>
      <c r="CX225" s="19">
        <v>168.7</v>
      </c>
      <c r="CY225" s="19">
        <v>177.4</v>
      </c>
      <c r="CZ225" s="19">
        <v>197.5</v>
      </c>
      <c r="DA225" s="19">
        <v>200</v>
      </c>
      <c r="DB225" s="19">
        <v>190.6</v>
      </c>
      <c r="DC225" s="19">
        <v>178.2</v>
      </c>
      <c r="DD225" s="19">
        <v>165.7</v>
      </c>
      <c r="DE225" s="19">
        <v>162.6</v>
      </c>
      <c r="DF225" s="19">
        <v>155.80000000000001</v>
      </c>
      <c r="DG225" s="19">
        <v>168.8</v>
      </c>
      <c r="DH225" s="19">
        <v>177.2</v>
      </c>
      <c r="DI225" s="19">
        <v>181.2</v>
      </c>
      <c r="DJ225" s="19">
        <v>185.3</v>
      </c>
      <c r="DK225" s="19">
        <v>178.4</v>
      </c>
      <c r="DL225" s="19">
        <v>173.2</v>
      </c>
      <c r="DM225" s="19">
        <v>173.7</v>
      </c>
      <c r="DN225" s="19">
        <v>173.4</v>
      </c>
      <c r="DO225" s="19">
        <v>177.4</v>
      </c>
      <c r="DP225" s="19">
        <v>180.8</v>
      </c>
      <c r="DQ225" s="19">
        <v>172.4</v>
      </c>
      <c r="DR225" s="19">
        <v>169.5</v>
      </c>
      <c r="DS225" s="19">
        <v>173.2</v>
      </c>
      <c r="DT225" s="19">
        <v>183.9</v>
      </c>
      <c r="DU225" s="19">
        <v>183</v>
      </c>
      <c r="DV225" s="19">
        <v>193.4</v>
      </c>
      <c r="DW225" s="19">
        <v>196.3</v>
      </c>
    </row>
    <row r="226" spans="1:127">
      <c r="A226" s="17" t="s">
        <v>1045</v>
      </c>
      <c r="B226" s="17" t="s">
        <v>1046</v>
      </c>
      <c r="C226" s="18">
        <v>3.2919999999999998E-2</v>
      </c>
      <c r="D226" s="19">
        <v>109.1</v>
      </c>
      <c r="E226" s="19">
        <v>108.8</v>
      </c>
      <c r="F226" s="19">
        <v>110.9</v>
      </c>
      <c r="G226" s="19">
        <v>111.9</v>
      </c>
      <c r="H226" s="19">
        <v>111.9</v>
      </c>
      <c r="I226" s="19">
        <v>110.5</v>
      </c>
      <c r="J226" s="19">
        <v>111.7</v>
      </c>
      <c r="K226" s="19">
        <v>114.4</v>
      </c>
      <c r="L226" s="19">
        <v>115.7</v>
      </c>
      <c r="M226" s="19">
        <v>113.6</v>
      </c>
      <c r="N226" s="19">
        <v>115.4</v>
      </c>
      <c r="O226" s="19">
        <v>112.5</v>
      </c>
      <c r="P226" s="19">
        <v>110.8</v>
      </c>
      <c r="Q226" s="19">
        <v>111.2</v>
      </c>
      <c r="R226" s="19">
        <v>111.5</v>
      </c>
      <c r="S226" s="19">
        <v>114</v>
      </c>
      <c r="T226" s="19">
        <v>115.9</v>
      </c>
      <c r="U226" s="19">
        <v>118.1</v>
      </c>
      <c r="V226" s="19">
        <v>116.6</v>
      </c>
      <c r="W226" s="19">
        <v>117.3</v>
      </c>
      <c r="X226" s="19">
        <v>117</v>
      </c>
      <c r="Y226" s="19">
        <v>113.8</v>
      </c>
      <c r="Z226" s="19">
        <v>112</v>
      </c>
      <c r="AA226" s="19">
        <v>112.6</v>
      </c>
      <c r="AB226" s="19">
        <v>111.3</v>
      </c>
      <c r="AC226" s="19">
        <v>113.1</v>
      </c>
      <c r="AD226" s="19">
        <v>113.5</v>
      </c>
      <c r="AE226" s="19">
        <v>117.6</v>
      </c>
      <c r="AF226" s="19">
        <v>118.2</v>
      </c>
      <c r="AG226" s="19">
        <v>119.3</v>
      </c>
      <c r="AH226" s="19">
        <v>120.7</v>
      </c>
      <c r="AI226" s="19">
        <v>119.8</v>
      </c>
      <c r="AJ226" s="19">
        <v>121.8</v>
      </c>
      <c r="AK226" s="19">
        <v>120.3</v>
      </c>
      <c r="AL226" s="19">
        <v>121.3</v>
      </c>
      <c r="AM226" s="19">
        <v>121.1</v>
      </c>
      <c r="AN226" s="19">
        <v>124.4</v>
      </c>
      <c r="AO226" s="19">
        <v>120.9</v>
      </c>
      <c r="AP226" s="19">
        <v>121.4</v>
      </c>
      <c r="AQ226" s="19">
        <v>126.1</v>
      </c>
      <c r="AR226" s="19">
        <v>126.4</v>
      </c>
      <c r="AS226" s="19">
        <v>125.5</v>
      </c>
      <c r="AT226" s="19">
        <v>123.7</v>
      </c>
      <c r="AU226" s="19">
        <v>119.9</v>
      </c>
      <c r="AV226" s="19">
        <v>120.2</v>
      </c>
      <c r="AW226" s="19">
        <v>118.8</v>
      </c>
      <c r="AX226" s="19">
        <v>115.7</v>
      </c>
      <c r="AY226" s="19">
        <v>115.1</v>
      </c>
      <c r="AZ226" s="19">
        <v>112.3</v>
      </c>
      <c r="BA226" s="19">
        <v>117.6</v>
      </c>
      <c r="BB226" s="19">
        <v>109.5</v>
      </c>
      <c r="BC226" s="19">
        <v>114.7</v>
      </c>
      <c r="BD226" s="19">
        <v>114.7</v>
      </c>
      <c r="BE226" s="19">
        <v>114.3</v>
      </c>
      <c r="BF226" s="19">
        <v>115.3</v>
      </c>
      <c r="BG226" s="19">
        <v>115.7</v>
      </c>
      <c r="BH226" s="19">
        <v>116</v>
      </c>
      <c r="BI226" s="19">
        <v>119.1</v>
      </c>
      <c r="BJ226" s="19">
        <v>116.1</v>
      </c>
      <c r="BK226" s="19">
        <v>116.9</v>
      </c>
      <c r="BL226" s="19">
        <v>122.2</v>
      </c>
      <c r="BM226" s="19">
        <v>123.7</v>
      </c>
      <c r="BN226" s="19">
        <v>120.8</v>
      </c>
      <c r="BO226" s="19">
        <v>121.3</v>
      </c>
      <c r="BP226" s="19">
        <v>119.7</v>
      </c>
      <c r="BQ226" s="19">
        <v>122.8</v>
      </c>
      <c r="BR226" s="19">
        <v>120.2</v>
      </c>
      <c r="BS226" s="19">
        <v>119.6</v>
      </c>
      <c r="BT226" s="19">
        <v>119.4</v>
      </c>
      <c r="BU226" s="19">
        <v>118.3</v>
      </c>
      <c r="BV226" s="19">
        <v>119.1</v>
      </c>
      <c r="BW226" s="19">
        <v>116.3</v>
      </c>
      <c r="BX226" s="19">
        <v>115.8</v>
      </c>
      <c r="BY226" s="19">
        <v>117.7</v>
      </c>
      <c r="BZ226" s="19">
        <v>113.4</v>
      </c>
      <c r="CA226" s="19">
        <v>114.8</v>
      </c>
      <c r="CB226" s="19">
        <v>110.8</v>
      </c>
      <c r="CC226" s="19">
        <v>112.1</v>
      </c>
      <c r="CD226" s="19">
        <v>115</v>
      </c>
      <c r="CE226" s="19">
        <v>110.8</v>
      </c>
      <c r="CF226" s="19">
        <v>113.2</v>
      </c>
      <c r="CG226" s="19">
        <v>113.4</v>
      </c>
      <c r="CH226" s="19">
        <v>115.5</v>
      </c>
      <c r="CI226" s="19">
        <v>111.8</v>
      </c>
      <c r="CJ226" s="19">
        <v>111.9</v>
      </c>
      <c r="CK226" s="19">
        <v>112.8</v>
      </c>
      <c r="CL226" s="19">
        <v>112.8</v>
      </c>
      <c r="CM226" s="19">
        <v>114.8</v>
      </c>
      <c r="CN226" s="19">
        <v>115.6</v>
      </c>
      <c r="CO226" s="19">
        <v>114</v>
      </c>
      <c r="CP226" s="19">
        <v>115.9</v>
      </c>
      <c r="CQ226" s="19">
        <v>115.5</v>
      </c>
      <c r="CR226" s="19">
        <v>117.5</v>
      </c>
      <c r="CS226" s="19">
        <v>116.4</v>
      </c>
      <c r="CT226" s="19">
        <v>116.5</v>
      </c>
      <c r="CU226" s="19">
        <v>116.4</v>
      </c>
      <c r="CV226" s="19">
        <v>135.30000000000001</v>
      </c>
      <c r="CW226" s="19">
        <v>116.5</v>
      </c>
      <c r="CX226" s="19">
        <v>117</v>
      </c>
      <c r="CY226" s="19">
        <v>118.5</v>
      </c>
      <c r="CZ226" s="19">
        <v>118</v>
      </c>
      <c r="DA226" s="19">
        <v>117.7</v>
      </c>
      <c r="DB226" s="19">
        <v>117.6</v>
      </c>
      <c r="DC226" s="19">
        <v>118.8</v>
      </c>
      <c r="DD226" s="19">
        <v>118.9</v>
      </c>
      <c r="DE226" s="19">
        <v>118.5</v>
      </c>
      <c r="DF226" s="19">
        <v>117.2</v>
      </c>
      <c r="DG226" s="19">
        <v>117.4</v>
      </c>
      <c r="DH226" s="19">
        <v>117.8</v>
      </c>
      <c r="DI226" s="19">
        <v>115.4</v>
      </c>
      <c r="DJ226" s="19">
        <v>116.3</v>
      </c>
      <c r="DK226" s="19">
        <v>118.1</v>
      </c>
      <c r="DL226" s="19">
        <v>118.2</v>
      </c>
      <c r="DM226" s="19">
        <v>118.1</v>
      </c>
      <c r="DN226" s="19">
        <v>118.4</v>
      </c>
      <c r="DO226" s="19">
        <v>119.1</v>
      </c>
      <c r="DP226" s="19">
        <v>122.3</v>
      </c>
      <c r="DQ226" s="19">
        <v>124.5</v>
      </c>
      <c r="DR226" s="19">
        <v>127</v>
      </c>
      <c r="DS226" s="19">
        <v>129.80000000000001</v>
      </c>
      <c r="DT226" s="19">
        <v>127.7</v>
      </c>
      <c r="DU226" s="19">
        <v>128.30000000000001</v>
      </c>
      <c r="DV226" s="19">
        <v>128.6</v>
      </c>
      <c r="DW226" s="19">
        <v>131.4</v>
      </c>
    </row>
    <row r="227" spans="1:127">
      <c r="A227" s="17" t="s">
        <v>1047</v>
      </c>
      <c r="B227" s="17" t="s">
        <v>1048</v>
      </c>
      <c r="C227" s="18">
        <v>6.1599999999999997E-3</v>
      </c>
      <c r="D227" s="19">
        <v>104.3</v>
      </c>
      <c r="E227" s="19">
        <v>106</v>
      </c>
      <c r="F227" s="19">
        <v>106</v>
      </c>
      <c r="G227" s="19">
        <v>105</v>
      </c>
      <c r="H227" s="19">
        <v>110.2</v>
      </c>
      <c r="I227" s="19">
        <v>110.6</v>
      </c>
      <c r="J227" s="19">
        <v>105.8</v>
      </c>
      <c r="K227" s="19">
        <v>106.9</v>
      </c>
      <c r="L227" s="19">
        <v>108.4</v>
      </c>
      <c r="M227" s="19">
        <v>108.4</v>
      </c>
      <c r="N227" s="19">
        <v>109.5</v>
      </c>
      <c r="O227" s="19">
        <v>109.5</v>
      </c>
      <c r="P227" s="19">
        <v>109.5</v>
      </c>
      <c r="Q227" s="19">
        <v>109.5</v>
      </c>
      <c r="R227" s="19">
        <v>109.5</v>
      </c>
      <c r="S227" s="19">
        <v>109.5</v>
      </c>
      <c r="T227" s="19">
        <v>108.4</v>
      </c>
      <c r="U227" s="19">
        <v>109.5</v>
      </c>
      <c r="V227" s="19">
        <v>111.7</v>
      </c>
      <c r="W227" s="19">
        <v>111.7</v>
      </c>
      <c r="X227" s="19">
        <v>112.7</v>
      </c>
      <c r="Y227" s="19">
        <v>111.9</v>
      </c>
      <c r="Z227" s="19">
        <v>109.8</v>
      </c>
      <c r="AA227" s="19">
        <v>110.9</v>
      </c>
      <c r="AB227" s="19">
        <v>114.2</v>
      </c>
      <c r="AC227" s="19">
        <v>120.5</v>
      </c>
      <c r="AD227" s="19">
        <v>120.5</v>
      </c>
      <c r="AE227" s="19">
        <v>120.5</v>
      </c>
      <c r="AF227" s="19">
        <v>120.5</v>
      </c>
      <c r="AG227" s="19">
        <v>120.5</v>
      </c>
      <c r="AH227" s="19">
        <v>122.7</v>
      </c>
      <c r="AI227" s="19">
        <v>127.8</v>
      </c>
      <c r="AJ227" s="19">
        <v>127.8</v>
      </c>
      <c r="AK227" s="19">
        <v>127.8</v>
      </c>
      <c r="AL227" s="19">
        <v>125.6</v>
      </c>
      <c r="AM227" s="19">
        <v>128.80000000000001</v>
      </c>
      <c r="AN227" s="19">
        <v>127.8</v>
      </c>
      <c r="AO227" s="19">
        <v>126.7</v>
      </c>
      <c r="AP227" s="19">
        <v>127.8</v>
      </c>
      <c r="AQ227" s="19">
        <v>127.8</v>
      </c>
      <c r="AR227" s="19">
        <v>127.8</v>
      </c>
      <c r="AS227" s="19">
        <v>133.80000000000001</v>
      </c>
      <c r="AT227" s="19">
        <v>134.80000000000001</v>
      </c>
      <c r="AU227" s="19">
        <v>137.6</v>
      </c>
      <c r="AV227" s="19">
        <v>141.9</v>
      </c>
      <c r="AW227" s="19">
        <v>141.9</v>
      </c>
      <c r="AX227" s="19">
        <v>143.80000000000001</v>
      </c>
      <c r="AY227" s="19">
        <v>144.69999999999999</v>
      </c>
      <c r="AZ227" s="19">
        <v>147.4</v>
      </c>
      <c r="BA227" s="19">
        <v>147.4</v>
      </c>
      <c r="BB227" s="19">
        <v>148.30000000000001</v>
      </c>
      <c r="BC227" s="19">
        <v>145.6</v>
      </c>
      <c r="BD227" s="19">
        <v>141.6</v>
      </c>
      <c r="BE227" s="19">
        <v>140.69999999999999</v>
      </c>
      <c r="BF227" s="19">
        <v>144.19999999999999</v>
      </c>
      <c r="BG227" s="19">
        <v>142.5</v>
      </c>
      <c r="BH227" s="19">
        <v>136.1</v>
      </c>
      <c r="BI227" s="19">
        <v>142.5</v>
      </c>
      <c r="BJ227" s="19">
        <v>141.6</v>
      </c>
      <c r="BK227" s="19">
        <v>140.6</v>
      </c>
      <c r="BL227" s="19">
        <v>139.6</v>
      </c>
      <c r="BM227" s="19">
        <v>143.80000000000001</v>
      </c>
      <c r="BN227" s="19">
        <v>140.9</v>
      </c>
      <c r="BO227" s="19">
        <v>142.5</v>
      </c>
      <c r="BP227" s="19">
        <v>137.6</v>
      </c>
      <c r="BQ227" s="19">
        <v>137.6</v>
      </c>
      <c r="BR227" s="19">
        <v>141</v>
      </c>
      <c r="BS227" s="19">
        <v>132.69999999999999</v>
      </c>
      <c r="BT227" s="19">
        <v>133.6</v>
      </c>
      <c r="BU227" s="19">
        <v>132.69999999999999</v>
      </c>
      <c r="BV227" s="19">
        <v>133.6</v>
      </c>
      <c r="BW227" s="19">
        <v>134.9</v>
      </c>
      <c r="BX227" s="19">
        <v>132</v>
      </c>
      <c r="BY227" s="19">
        <v>135.80000000000001</v>
      </c>
      <c r="BZ227" s="19">
        <v>140.30000000000001</v>
      </c>
      <c r="CA227" s="19">
        <v>135.80000000000001</v>
      </c>
      <c r="CB227" s="19">
        <v>138.5</v>
      </c>
      <c r="CC227" s="19">
        <v>143.6</v>
      </c>
      <c r="CD227" s="19">
        <v>139.4</v>
      </c>
      <c r="CE227" s="19">
        <v>146.80000000000001</v>
      </c>
      <c r="CF227" s="19">
        <v>140.19999999999999</v>
      </c>
      <c r="CG227" s="19">
        <v>148.4</v>
      </c>
      <c r="CH227" s="19">
        <v>146.69999999999999</v>
      </c>
      <c r="CI227" s="19">
        <v>150.1</v>
      </c>
      <c r="CJ227" s="19">
        <v>147.5</v>
      </c>
      <c r="CK227" s="19">
        <v>150.6</v>
      </c>
      <c r="CL227" s="19">
        <v>153.19999999999999</v>
      </c>
      <c r="CM227" s="19">
        <v>151.1</v>
      </c>
      <c r="CN227" s="19">
        <v>149.30000000000001</v>
      </c>
      <c r="CO227" s="19">
        <v>152.9</v>
      </c>
      <c r="CP227" s="19">
        <v>147.4</v>
      </c>
      <c r="CQ227" s="19">
        <v>152.9</v>
      </c>
      <c r="CR227" s="19">
        <v>151.1</v>
      </c>
      <c r="CS227" s="19">
        <v>148.4</v>
      </c>
      <c r="CT227" s="19">
        <v>147.4</v>
      </c>
      <c r="CU227" s="19">
        <v>152.9</v>
      </c>
      <c r="CV227" s="19">
        <v>152.9</v>
      </c>
      <c r="CW227" s="19">
        <v>148.19999999999999</v>
      </c>
      <c r="CX227" s="19">
        <v>148.19999999999999</v>
      </c>
      <c r="CY227" s="19">
        <v>146.19999999999999</v>
      </c>
      <c r="CZ227" s="19">
        <v>151.1</v>
      </c>
      <c r="DA227" s="19">
        <v>136.19999999999999</v>
      </c>
      <c r="DB227" s="19">
        <v>136.19999999999999</v>
      </c>
      <c r="DC227" s="19">
        <v>138.1</v>
      </c>
      <c r="DD227" s="19">
        <v>139.4</v>
      </c>
      <c r="DE227" s="19">
        <v>139</v>
      </c>
      <c r="DF227" s="19">
        <v>142.5</v>
      </c>
      <c r="DG227" s="19">
        <v>143.30000000000001</v>
      </c>
      <c r="DH227" s="19">
        <v>146</v>
      </c>
      <c r="DI227" s="19">
        <v>146.9</v>
      </c>
      <c r="DJ227" s="19">
        <v>144.1</v>
      </c>
      <c r="DK227" s="19">
        <v>148.4</v>
      </c>
      <c r="DL227" s="19">
        <v>161.9</v>
      </c>
      <c r="DM227" s="19">
        <v>167.5</v>
      </c>
      <c r="DN227" s="19">
        <v>165.5</v>
      </c>
      <c r="DO227" s="19">
        <v>165.5</v>
      </c>
      <c r="DP227" s="19">
        <v>172.8</v>
      </c>
      <c r="DQ227" s="19">
        <v>166.8</v>
      </c>
      <c r="DR227" s="19">
        <v>172.8</v>
      </c>
      <c r="DS227" s="19">
        <v>168.8</v>
      </c>
      <c r="DT227" s="19">
        <v>175.1</v>
      </c>
      <c r="DU227" s="19">
        <v>171.8</v>
      </c>
      <c r="DV227" s="19">
        <v>174.2</v>
      </c>
      <c r="DW227" s="19">
        <v>174.7</v>
      </c>
    </row>
    <row r="228" spans="1:127">
      <c r="A228" s="17" t="s">
        <v>1049</v>
      </c>
      <c r="B228" s="17" t="s">
        <v>1050</v>
      </c>
      <c r="C228" s="18">
        <v>0.16302</v>
      </c>
      <c r="D228" s="19">
        <v>93.1</v>
      </c>
      <c r="E228" s="19">
        <v>93.5</v>
      </c>
      <c r="F228" s="19">
        <v>94.5</v>
      </c>
      <c r="G228" s="19">
        <v>93.4</v>
      </c>
      <c r="H228" s="19">
        <v>98</v>
      </c>
      <c r="I228" s="19">
        <v>98</v>
      </c>
      <c r="J228" s="19">
        <v>95.8</v>
      </c>
      <c r="K228" s="19">
        <v>94.9</v>
      </c>
      <c r="L228" s="19">
        <v>97.5</v>
      </c>
      <c r="M228" s="19">
        <v>100.4</v>
      </c>
      <c r="N228" s="19">
        <v>101.3</v>
      </c>
      <c r="O228" s="19">
        <v>100.7</v>
      </c>
      <c r="P228" s="19">
        <v>101.3</v>
      </c>
      <c r="Q228" s="19">
        <v>105</v>
      </c>
      <c r="R228" s="19">
        <v>107.2</v>
      </c>
      <c r="S228" s="19">
        <v>104.5</v>
      </c>
      <c r="T228" s="19">
        <v>106.8</v>
      </c>
      <c r="U228" s="19">
        <v>109.3</v>
      </c>
      <c r="V228" s="19">
        <v>104.9</v>
      </c>
      <c r="W228" s="19">
        <v>107.1</v>
      </c>
      <c r="X228" s="19">
        <v>107</v>
      </c>
      <c r="Y228" s="19">
        <v>108.4</v>
      </c>
      <c r="Z228" s="19">
        <v>108.9</v>
      </c>
      <c r="AA228" s="19">
        <v>108.2</v>
      </c>
      <c r="AB228" s="19">
        <v>110.3</v>
      </c>
      <c r="AC228" s="19">
        <v>112</v>
      </c>
      <c r="AD228" s="19">
        <v>114.4</v>
      </c>
      <c r="AE228" s="19">
        <v>112.3</v>
      </c>
      <c r="AF228" s="19">
        <v>115</v>
      </c>
      <c r="AG228" s="19">
        <v>116.4</v>
      </c>
      <c r="AH228" s="19">
        <v>112.2</v>
      </c>
      <c r="AI228" s="19">
        <v>115.8</v>
      </c>
      <c r="AJ228" s="19">
        <v>114.8</v>
      </c>
      <c r="AK228" s="19">
        <v>117.4</v>
      </c>
      <c r="AL228" s="19">
        <v>118</v>
      </c>
      <c r="AM228" s="19">
        <v>116.5</v>
      </c>
      <c r="AN228" s="19">
        <v>116.8</v>
      </c>
      <c r="AO228" s="19">
        <v>118.8</v>
      </c>
      <c r="AP228" s="19">
        <v>121</v>
      </c>
      <c r="AQ228" s="19">
        <v>119.1</v>
      </c>
      <c r="AR228" s="19">
        <v>120.5</v>
      </c>
      <c r="AS228" s="19">
        <v>122.7</v>
      </c>
      <c r="AT228" s="19">
        <v>122.3</v>
      </c>
      <c r="AU228" s="19">
        <v>121.3</v>
      </c>
      <c r="AV228" s="19">
        <v>123.1</v>
      </c>
      <c r="AW228" s="19">
        <v>126.4</v>
      </c>
      <c r="AX228" s="19">
        <v>124.4</v>
      </c>
      <c r="AY228" s="19">
        <v>122.9</v>
      </c>
      <c r="AZ228" s="19">
        <v>122.3</v>
      </c>
      <c r="BA228" s="19">
        <v>124.1</v>
      </c>
      <c r="BB228" s="19">
        <v>126.4</v>
      </c>
      <c r="BC228" s="19">
        <v>127</v>
      </c>
      <c r="BD228" s="19">
        <v>126.8</v>
      </c>
      <c r="BE228" s="19">
        <v>125.9</v>
      </c>
      <c r="BF228" s="19">
        <v>125.9</v>
      </c>
      <c r="BG228" s="19">
        <v>128.1</v>
      </c>
      <c r="BH228" s="19">
        <v>127.2</v>
      </c>
      <c r="BI228" s="19">
        <v>122.3</v>
      </c>
      <c r="BJ228" s="19">
        <v>120.9</v>
      </c>
      <c r="BK228" s="19">
        <v>117.4</v>
      </c>
      <c r="BL228" s="19">
        <v>115</v>
      </c>
      <c r="BM228" s="19">
        <v>115.3</v>
      </c>
      <c r="BN228" s="19">
        <v>116.3</v>
      </c>
      <c r="BO228" s="19">
        <v>115.6</v>
      </c>
      <c r="BP228" s="19">
        <v>114.8</v>
      </c>
      <c r="BQ228" s="19">
        <v>117.5</v>
      </c>
      <c r="BR228" s="19">
        <v>118.4</v>
      </c>
      <c r="BS228" s="19">
        <v>120.1</v>
      </c>
      <c r="BT228" s="19">
        <v>121.3</v>
      </c>
      <c r="BU228" s="19">
        <v>120.4</v>
      </c>
      <c r="BV228" s="19">
        <v>121.6</v>
      </c>
      <c r="BW228" s="19">
        <v>122.5</v>
      </c>
      <c r="BX228" s="19">
        <v>118.9</v>
      </c>
      <c r="BY228" s="19">
        <v>119.3</v>
      </c>
      <c r="BZ228" s="19">
        <v>121.3</v>
      </c>
      <c r="CA228" s="19">
        <v>120.7</v>
      </c>
      <c r="CB228" s="19">
        <v>121.9</v>
      </c>
      <c r="CC228" s="19">
        <v>121.8</v>
      </c>
      <c r="CD228" s="19">
        <v>120.5</v>
      </c>
      <c r="CE228" s="19">
        <v>123</v>
      </c>
      <c r="CF228" s="19">
        <v>123.4</v>
      </c>
      <c r="CG228" s="19">
        <v>124.9</v>
      </c>
      <c r="CH228" s="19">
        <v>125.1</v>
      </c>
      <c r="CI228" s="19">
        <v>125.8</v>
      </c>
      <c r="CJ228" s="19">
        <v>125.3</v>
      </c>
      <c r="CK228" s="19">
        <v>126.7</v>
      </c>
      <c r="CL228" s="19">
        <v>124.8</v>
      </c>
      <c r="CM228" s="19">
        <v>126.6</v>
      </c>
      <c r="CN228" s="19">
        <v>129.80000000000001</v>
      </c>
      <c r="CO228" s="19">
        <v>131.9</v>
      </c>
      <c r="CP228" s="19">
        <v>134.4</v>
      </c>
      <c r="CQ228" s="19">
        <v>137.1</v>
      </c>
      <c r="CR228" s="19">
        <v>135.69999999999999</v>
      </c>
      <c r="CS228" s="19">
        <v>135.80000000000001</v>
      </c>
      <c r="CT228" s="19">
        <v>140.4</v>
      </c>
      <c r="CU228" s="19">
        <v>140.1</v>
      </c>
      <c r="CV228" s="19">
        <v>144</v>
      </c>
      <c r="CW228" s="19">
        <v>146.9</v>
      </c>
      <c r="CX228" s="19">
        <v>143.80000000000001</v>
      </c>
      <c r="CY228" s="19">
        <v>145.9</v>
      </c>
      <c r="CZ228" s="19">
        <v>146</v>
      </c>
      <c r="DA228" s="19">
        <v>145.9</v>
      </c>
      <c r="DB228" s="19">
        <v>145.80000000000001</v>
      </c>
      <c r="DC228" s="19">
        <v>147.5</v>
      </c>
      <c r="DD228" s="19">
        <v>149.1</v>
      </c>
      <c r="DE228" s="19">
        <v>149.1</v>
      </c>
      <c r="DF228" s="19">
        <v>150.5</v>
      </c>
      <c r="DG228" s="19">
        <v>149</v>
      </c>
      <c r="DH228" s="19">
        <v>152.80000000000001</v>
      </c>
      <c r="DI228" s="19">
        <v>153.9</v>
      </c>
      <c r="DJ228" s="19">
        <v>153.80000000000001</v>
      </c>
      <c r="DK228" s="19">
        <v>153.6</v>
      </c>
      <c r="DL228" s="19">
        <v>154.80000000000001</v>
      </c>
      <c r="DM228" s="19">
        <v>156.5</v>
      </c>
      <c r="DN228" s="19">
        <v>155.9</v>
      </c>
      <c r="DO228" s="19">
        <v>158</v>
      </c>
      <c r="DP228" s="19">
        <v>157.4</v>
      </c>
      <c r="DQ228" s="19">
        <v>163.80000000000001</v>
      </c>
      <c r="DR228" s="19">
        <v>163.69999999999999</v>
      </c>
      <c r="DS228" s="19">
        <v>165.3</v>
      </c>
      <c r="DT228" s="19">
        <v>168.8</v>
      </c>
      <c r="DU228" s="19">
        <v>170.3</v>
      </c>
      <c r="DV228" s="19">
        <v>169.6</v>
      </c>
      <c r="DW228" s="19">
        <v>171.6</v>
      </c>
    </row>
    <row r="229" spans="1:127">
      <c r="A229" s="17" t="s">
        <v>1051</v>
      </c>
      <c r="B229" s="17" t="s">
        <v>1052</v>
      </c>
      <c r="C229" s="18">
        <v>0.1361</v>
      </c>
      <c r="D229" s="19">
        <v>91</v>
      </c>
      <c r="E229" s="19">
        <v>91.5</v>
      </c>
      <c r="F229" s="19">
        <v>92.7</v>
      </c>
      <c r="G229" s="19">
        <v>90.5</v>
      </c>
      <c r="H229" s="19">
        <v>96.1</v>
      </c>
      <c r="I229" s="19">
        <v>95.8</v>
      </c>
      <c r="J229" s="19">
        <v>93.3</v>
      </c>
      <c r="K229" s="19">
        <v>92.3</v>
      </c>
      <c r="L229" s="19">
        <v>95</v>
      </c>
      <c r="M229" s="19">
        <v>98.2</v>
      </c>
      <c r="N229" s="19">
        <v>99.6</v>
      </c>
      <c r="O229" s="19">
        <v>98.3</v>
      </c>
      <c r="P229" s="19">
        <v>99.4</v>
      </c>
      <c r="Q229" s="19">
        <v>103.7</v>
      </c>
      <c r="R229" s="19">
        <v>106.4</v>
      </c>
      <c r="S229" s="19">
        <v>103.1</v>
      </c>
      <c r="T229" s="19">
        <v>105.7</v>
      </c>
      <c r="U229" s="19">
        <v>108.8</v>
      </c>
      <c r="V229" s="19">
        <v>103.5</v>
      </c>
      <c r="W229" s="19">
        <v>105.8</v>
      </c>
      <c r="X229" s="19">
        <v>105</v>
      </c>
      <c r="Y229" s="19">
        <v>107</v>
      </c>
      <c r="Z229" s="19">
        <v>106.9</v>
      </c>
      <c r="AA229" s="19">
        <v>106</v>
      </c>
      <c r="AB229" s="19">
        <v>108.8</v>
      </c>
      <c r="AC229" s="19">
        <v>111</v>
      </c>
      <c r="AD229" s="19">
        <v>113.7</v>
      </c>
      <c r="AE229" s="19">
        <v>111.2</v>
      </c>
      <c r="AF229" s="19">
        <v>114.2</v>
      </c>
      <c r="AG229" s="19">
        <v>115.6</v>
      </c>
      <c r="AH229" s="19">
        <v>111.4</v>
      </c>
      <c r="AI229" s="19">
        <v>115.7</v>
      </c>
      <c r="AJ229" s="19">
        <v>115.6</v>
      </c>
      <c r="AK229" s="19">
        <v>118.2</v>
      </c>
      <c r="AL229" s="19">
        <v>118.8</v>
      </c>
      <c r="AM229" s="19">
        <v>117.4</v>
      </c>
      <c r="AN229" s="19">
        <v>117.4</v>
      </c>
      <c r="AO229" s="19">
        <v>121</v>
      </c>
      <c r="AP229" s="19">
        <v>123.1</v>
      </c>
      <c r="AQ229" s="19">
        <v>119.5</v>
      </c>
      <c r="AR229" s="19">
        <v>121.7</v>
      </c>
      <c r="AS229" s="19">
        <v>125.3</v>
      </c>
      <c r="AT229" s="19">
        <v>124.9</v>
      </c>
      <c r="AU229" s="19">
        <v>123.5</v>
      </c>
      <c r="AV229" s="19">
        <v>125.4</v>
      </c>
      <c r="AW229" s="19">
        <v>129.1</v>
      </c>
      <c r="AX229" s="19">
        <v>127</v>
      </c>
      <c r="AY229" s="19">
        <v>125.2</v>
      </c>
      <c r="AZ229" s="19">
        <v>124.6</v>
      </c>
      <c r="BA229" s="19">
        <v>126.4</v>
      </c>
      <c r="BB229" s="19">
        <v>129.30000000000001</v>
      </c>
      <c r="BC229" s="19">
        <v>130.19999999999999</v>
      </c>
      <c r="BD229" s="19">
        <v>129.80000000000001</v>
      </c>
      <c r="BE229" s="19">
        <v>128.69999999999999</v>
      </c>
      <c r="BF229" s="19">
        <v>128.6</v>
      </c>
      <c r="BG229" s="19">
        <v>131.5</v>
      </c>
      <c r="BH229" s="19">
        <v>129.80000000000001</v>
      </c>
      <c r="BI229" s="19">
        <v>124.9</v>
      </c>
      <c r="BJ229" s="19">
        <v>123</v>
      </c>
      <c r="BK229" s="19">
        <v>119</v>
      </c>
      <c r="BL229" s="19">
        <v>116.1</v>
      </c>
      <c r="BM229" s="19">
        <v>116.7</v>
      </c>
      <c r="BN229" s="19">
        <v>117.3</v>
      </c>
      <c r="BO229" s="19">
        <v>115.8</v>
      </c>
      <c r="BP229" s="19">
        <v>114.5</v>
      </c>
      <c r="BQ229" s="19">
        <v>117.7</v>
      </c>
      <c r="BR229" s="19">
        <v>119.2</v>
      </c>
      <c r="BS229" s="19">
        <v>122</v>
      </c>
      <c r="BT229" s="19">
        <v>122.8</v>
      </c>
      <c r="BU229" s="19">
        <v>121.1</v>
      </c>
      <c r="BV229" s="19">
        <v>122.7</v>
      </c>
      <c r="BW229" s="19">
        <v>124.3</v>
      </c>
      <c r="BX229" s="19">
        <v>120.2</v>
      </c>
      <c r="BY229" s="19">
        <v>121.3</v>
      </c>
      <c r="BZ229" s="19">
        <v>123.1</v>
      </c>
      <c r="CA229" s="19">
        <v>122.5</v>
      </c>
      <c r="CB229" s="19">
        <v>123.6</v>
      </c>
      <c r="CC229" s="19">
        <v>123.6</v>
      </c>
      <c r="CD229" s="19">
        <v>121.6</v>
      </c>
      <c r="CE229" s="19">
        <v>124.6</v>
      </c>
      <c r="CF229" s="19">
        <v>125</v>
      </c>
      <c r="CG229" s="19">
        <v>126</v>
      </c>
      <c r="CH229" s="19">
        <v>126.2</v>
      </c>
      <c r="CI229" s="19">
        <v>127</v>
      </c>
      <c r="CJ229" s="19">
        <v>126.4</v>
      </c>
      <c r="CK229" s="19">
        <v>128</v>
      </c>
      <c r="CL229" s="19">
        <v>126</v>
      </c>
      <c r="CM229" s="19">
        <v>128</v>
      </c>
      <c r="CN229" s="19">
        <v>131.5</v>
      </c>
      <c r="CO229" s="19">
        <v>133.9</v>
      </c>
      <c r="CP229" s="19">
        <v>136</v>
      </c>
      <c r="CQ229" s="19">
        <v>139.9</v>
      </c>
      <c r="CR229" s="19">
        <v>138.19999999999999</v>
      </c>
      <c r="CS229" s="19">
        <v>139.1</v>
      </c>
      <c r="CT229" s="19">
        <v>143.80000000000001</v>
      </c>
      <c r="CU229" s="19">
        <v>143.30000000000001</v>
      </c>
      <c r="CV229" s="19">
        <v>147.19999999999999</v>
      </c>
      <c r="CW229" s="19">
        <v>150.9</v>
      </c>
      <c r="CX229" s="19">
        <v>147.1</v>
      </c>
      <c r="CY229" s="19">
        <v>149.1</v>
      </c>
      <c r="CZ229" s="19">
        <v>149.1</v>
      </c>
      <c r="DA229" s="19">
        <v>149</v>
      </c>
      <c r="DB229" s="19">
        <v>148.69999999999999</v>
      </c>
      <c r="DC229" s="19">
        <v>150.30000000000001</v>
      </c>
      <c r="DD229" s="19">
        <v>152.6</v>
      </c>
      <c r="DE229" s="19">
        <v>152.30000000000001</v>
      </c>
      <c r="DF229" s="19">
        <v>153.80000000000001</v>
      </c>
      <c r="DG229" s="19">
        <v>152.1</v>
      </c>
      <c r="DH229" s="19">
        <v>156.6</v>
      </c>
      <c r="DI229" s="19">
        <v>157.80000000000001</v>
      </c>
      <c r="DJ229" s="19">
        <v>157.30000000000001</v>
      </c>
      <c r="DK229" s="19">
        <v>156.30000000000001</v>
      </c>
      <c r="DL229" s="19">
        <v>157.4</v>
      </c>
      <c r="DM229" s="19">
        <v>159.30000000000001</v>
      </c>
      <c r="DN229" s="19">
        <v>157.80000000000001</v>
      </c>
      <c r="DO229" s="19">
        <v>160.19999999999999</v>
      </c>
      <c r="DP229" s="19">
        <v>159.1</v>
      </c>
      <c r="DQ229" s="19">
        <v>166.4</v>
      </c>
      <c r="DR229" s="19">
        <v>165.8</v>
      </c>
      <c r="DS229" s="19">
        <v>167.5</v>
      </c>
      <c r="DT229" s="19">
        <v>170.9</v>
      </c>
      <c r="DU229" s="19">
        <v>172.7</v>
      </c>
      <c r="DV229" s="19">
        <v>171.1</v>
      </c>
      <c r="DW229" s="19">
        <v>173.4</v>
      </c>
    </row>
    <row r="230" spans="1:127">
      <c r="A230" s="17" t="s">
        <v>1053</v>
      </c>
      <c r="B230" s="17" t="s">
        <v>1054</v>
      </c>
      <c r="C230" s="18">
        <v>2.6919999999999999E-2</v>
      </c>
      <c r="D230" s="19">
        <v>103.7</v>
      </c>
      <c r="E230" s="19">
        <v>103.9</v>
      </c>
      <c r="F230" s="19">
        <v>103.8</v>
      </c>
      <c r="G230" s="19">
        <v>108.2</v>
      </c>
      <c r="H230" s="19">
        <v>107.4</v>
      </c>
      <c r="I230" s="19">
        <v>109</v>
      </c>
      <c r="J230" s="19">
        <v>108.7</v>
      </c>
      <c r="K230" s="19">
        <v>108</v>
      </c>
      <c r="L230" s="19">
        <v>110.1</v>
      </c>
      <c r="M230" s="19">
        <v>111.3</v>
      </c>
      <c r="N230" s="19">
        <v>109.8</v>
      </c>
      <c r="O230" s="19">
        <v>112.6</v>
      </c>
      <c r="P230" s="19">
        <v>110.8</v>
      </c>
      <c r="Q230" s="19">
        <v>111.7</v>
      </c>
      <c r="R230" s="19">
        <v>110.9</v>
      </c>
      <c r="S230" s="19">
        <v>111.9</v>
      </c>
      <c r="T230" s="19">
        <v>112.8</v>
      </c>
      <c r="U230" s="19">
        <v>112</v>
      </c>
      <c r="V230" s="19">
        <v>112</v>
      </c>
      <c r="W230" s="19">
        <v>113.5</v>
      </c>
      <c r="X230" s="19">
        <v>117</v>
      </c>
      <c r="Y230" s="19">
        <v>115</v>
      </c>
      <c r="Z230" s="19">
        <v>118.9</v>
      </c>
      <c r="AA230" s="19">
        <v>119.5</v>
      </c>
      <c r="AB230" s="19">
        <v>117.8</v>
      </c>
      <c r="AC230" s="19">
        <v>116.9</v>
      </c>
      <c r="AD230" s="19">
        <v>118.1</v>
      </c>
      <c r="AE230" s="19">
        <v>118.3</v>
      </c>
      <c r="AF230" s="19">
        <v>119</v>
      </c>
      <c r="AG230" s="19">
        <v>120.3</v>
      </c>
      <c r="AH230" s="19">
        <v>115.8</v>
      </c>
      <c r="AI230" s="19">
        <v>116.2</v>
      </c>
      <c r="AJ230" s="19">
        <v>111</v>
      </c>
      <c r="AK230" s="19">
        <v>113.4</v>
      </c>
      <c r="AL230" s="19">
        <v>114</v>
      </c>
      <c r="AM230" s="19">
        <v>112.2</v>
      </c>
      <c r="AN230" s="19">
        <v>113.9</v>
      </c>
      <c r="AO230" s="19">
        <v>107.6</v>
      </c>
      <c r="AP230" s="19">
        <v>110.5</v>
      </c>
      <c r="AQ230" s="19">
        <v>116.8</v>
      </c>
      <c r="AR230" s="19">
        <v>114.5</v>
      </c>
      <c r="AS230" s="19">
        <v>109.6</v>
      </c>
      <c r="AT230" s="19">
        <v>108.9</v>
      </c>
      <c r="AU230" s="19">
        <v>110.2</v>
      </c>
      <c r="AV230" s="19">
        <v>111.9</v>
      </c>
      <c r="AW230" s="19">
        <v>112.4</v>
      </c>
      <c r="AX230" s="19">
        <v>111.5</v>
      </c>
      <c r="AY230" s="19">
        <v>111.2</v>
      </c>
      <c r="AZ230" s="19">
        <v>110.8</v>
      </c>
      <c r="BA230" s="19">
        <v>111.9</v>
      </c>
      <c r="BB230" s="19">
        <v>111.8</v>
      </c>
      <c r="BC230" s="19">
        <v>110.8</v>
      </c>
      <c r="BD230" s="19">
        <v>111.2</v>
      </c>
      <c r="BE230" s="19">
        <v>111.5</v>
      </c>
      <c r="BF230" s="19">
        <v>112.4</v>
      </c>
      <c r="BG230" s="19">
        <v>110.5</v>
      </c>
      <c r="BH230" s="19">
        <v>114.2</v>
      </c>
      <c r="BI230" s="19">
        <v>109.4</v>
      </c>
      <c r="BJ230" s="19">
        <v>110.2</v>
      </c>
      <c r="BK230" s="19">
        <v>109.3</v>
      </c>
      <c r="BL230" s="19">
        <v>108.9</v>
      </c>
      <c r="BM230" s="19">
        <v>108.2</v>
      </c>
      <c r="BN230" s="19">
        <v>111.5</v>
      </c>
      <c r="BO230" s="19">
        <v>114.6</v>
      </c>
      <c r="BP230" s="19">
        <v>116.1</v>
      </c>
      <c r="BQ230" s="19">
        <v>116.1</v>
      </c>
      <c r="BR230" s="19">
        <v>114.4</v>
      </c>
      <c r="BS230" s="19">
        <v>110.8</v>
      </c>
      <c r="BT230" s="19">
        <v>114.2</v>
      </c>
      <c r="BU230" s="19">
        <v>117.1</v>
      </c>
      <c r="BV230" s="19">
        <v>116.2</v>
      </c>
      <c r="BW230" s="19">
        <v>113.4</v>
      </c>
      <c r="BX230" s="19">
        <v>112.4</v>
      </c>
      <c r="BY230" s="19">
        <v>109.4</v>
      </c>
      <c r="BZ230" s="19">
        <v>112.6</v>
      </c>
      <c r="CA230" s="19">
        <v>111.3</v>
      </c>
      <c r="CB230" s="19">
        <v>113.1</v>
      </c>
      <c r="CC230" s="19">
        <v>112.8</v>
      </c>
      <c r="CD230" s="19">
        <v>114.7</v>
      </c>
      <c r="CE230" s="19">
        <v>115.2</v>
      </c>
      <c r="CF230" s="19">
        <v>115.3</v>
      </c>
      <c r="CG230" s="19">
        <v>119.4</v>
      </c>
      <c r="CH230" s="19">
        <v>120</v>
      </c>
      <c r="CI230" s="19">
        <v>119.7</v>
      </c>
      <c r="CJ230" s="19">
        <v>119.5</v>
      </c>
      <c r="CK230" s="19">
        <v>120.1</v>
      </c>
      <c r="CL230" s="19">
        <v>119</v>
      </c>
      <c r="CM230" s="19">
        <v>119.5</v>
      </c>
      <c r="CN230" s="19">
        <v>121.1</v>
      </c>
      <c r="CO230" s="19">
        <v>122</v>
      </c>
      <c r="CP230" s="19">
        <v>126.1</v>
      </c>
      <c r="CQ230" s="19">
        <v>122.9</v>
      </c>
      <c r="CR230" s="19">
        <v>123</v>
      </c>
      <c r="CS230" s="19">
        <v>119.3</v>
      </c>
      <c r="CT230" s="19">
        <v>123.3</v>
      </c>
      <c r="CU230" s="19">
        <v>124.2</v>
      </c>
      <c r="CV230" s="19">
        <v>128.19999999999999</v>
      </c>
      <c r="CW230" s="19">
        <v>126.7</v>
      </c>
      <c r="CX230" s="19">
        <v>127.4</v>
      </c>
      <c r="CY230" s="19">
        <v>129.4</v>
      </c>
      <c r="CZ230" s="19">
        <v>130.19999999999999</v>
      </c>
      <c r="DA230" s="19">
        <v>130.19999999999999</v>
      </c>
      <c r="DB230" s="19">
        <v>131.30000000000001</v>
      </c>
      <c r="DC230" s="19">
        <v>133.30000000000001</v>
      </c>
      <c r="DD230" s="19">
        <v>131.69999999999999</v>
      </c>
      <c r="DE230" s="19">
        <v>132.69999999999999</v>
      </c>
      <c r="DF230" s="19">
        <v>133.80000000000001</v>
      </c>
      <c r="DG230" s="19">
        <v>133.5</v>
      </c>
      <c r="DH230" s="19">
        <v>133.6</v>
      </c>
      <c r="DI230" s="19">
        <v>134.30000000000001</v>
      </c>
      <c r="DJ230" s="19">
        <v>136.1</v>
      </c>
      <c r="DK230" s="19">
        <v>139.6</v>
      </c>
      <c r="DL230" s="19">
        <v>141.6</v>
      </c>
      <c r="DM230" s="19">
        <v>142</v>
      </c>
      <c r="DN230" s="19">
        <v>146.19999999999999</v>
      </c>
      <c r="DO230" s="19">
        <v>146.5</v>
      </c>
      <c r="DP230" s="19">
        <v>148.6</v>
      </c>
      <c r="DQ230" s="19">
        <v>151.1</v>
      </c>
      <c r="DR230" s="19">
        <v>153.19999999999999</v>
      </c>
      <c r="DS230" s="19">
        <v>154.19999999999999</v>
      </c>
      <c r="DT230" s="19">
        <v>158.5</v>
      </c>
      <c r="DU230" s="19">
        <v>158.30000000000001</v>
      </c>
      <c r="DV230" s="19">
        <v>162.30000000000001</v>
      </c>
      <c r="DW230" s="19">
        <v>162.4</v>
      </c>
    </row>
    <row r="231" spans="1:127">
      <c r="A231" s="17" t="s">
        <v>1055</v>
      </c>
      <c r="B231" s="17" t="s">
        <v>1056</v>
      </c>
      <c r="C231" s="18">
        <v>2.4279999999999999E-2</v>
      </c>
      <c r="D231" s="19">
        <v>104.7</v>
      </c>
      <c r="E231" s="19">
        <v>106.4</v>
      </c>
      <c r="F231" s="19">
        <v>103.3</v>
      </c>
      <c r="G231" s="19">
        <v>105.1</v>
      </c>
      <c r="H231" s="19">
        <v>105.6</v>
      </c>
      <c r="I231" s="19">
        <v>106.3</v>
      </c>
      <c r="J231" s="19">
        <v>104.9</v>
      </c>
      <c r="K231" s="19">
        <v>105.7</v>
      </c>
      <c r="L231" s="19">
        <v>106.5</v>
      </c>
      <c r="M231" s="19">
        <v>104.7</v>
      </c>
      <c r="N231" s="19">
        <v>105.9</v>
      </c>
      <c r="O231" s="19">
        <v>105.8</v>
      </c>
      <c r="P231" s="19">
        <v>109</v>
      </c>
      <c r="Q231" s="19">
        <v>109.2</v>
      </c>
      <c r="R231" s="19">
        <v>108.7</v>
      </c>
      <c r="S231" s="19">
        <v>107.4</v>
      </c>
      <c r="T231" s="19">
        <v>106.4</v>
      </c>
      <c r="U231" s="19">
        <v>109</v>
      </c>
      <c r="V231" s="19">
        <v>109.5</v>
      </c>
      <c r="W231" s="19">
        <v>106.6</v>
      </c>
      <c r="X231" s="19">
        <v>108.1</v>
      </c>
      <c r="Y231" s="19">
        <v>107.9</v>
      </c>
      <c r="Z231" s="19">
        <v>108.6</v>
      </c>
      <c r="AA231" s="19">
        <v>111.8</v>
      </c>
      <c r="AB231" s="19">
        <v>113.4</v>
      </c>
      <c r="AC231" s="19">
        <v>116.5</v>
      </c>
      <c r="AD231" s="19">
        <v>117.6</v>
      </c>
      <c r="AE231" s="19">
        <v>118.4</v>
      </c>
      <c r="AF231" s="19">
        <v>119.2</v>
      </c>
      <c r="AG231" s="19">
        <v>118</v>
      </c>
      <c r="AH231" s="19">
        <v>117.4</v>
      </c>
      <c r="AI231" s="19">
        <v>115</v>
      </c>
      <c r="AJ231" s="19">
        <v>114.8</v>
      </c>
      <c r="AK231" s="19">
        <v>116.2</v>
      </c>
      <c r="AL231" s="19">
        <v>116.7</v>
      </c>
      <c r="AM231" s="19">
        <v>117.7</v>
      </c>
      <c r="AN231" s="19">
        <v>118.2</v>
      </c>
      <c r="AO231" s="19">
        <v>119</v>
      </c>
      <c r="AP231" s="19">
        <v>120.3</v>
      </c>
      <c r="AQ231" s="19">
        <v>122.8</v>
      </c>
      <c r="AR231" s="19">
        <v>123.2</v>
      </c>
      <c r="AS231" s="19">
        <v>123.3</v>
      </c>
      <c r="AT231" s="19">
        <v>122.4</v>
      </c>
      <c r="AU231" s="19">
        <v>123.8</v>
      </c>
      <c r="AV231" s="19">
        <v>124.2</v>
      </c>
      <c r="AW231" s="19">
        <v>125.3</v>
      </c>
      <c r="AX231" s="19">
        <v>126.1</v>
      </c>
      <c r="AY231" s="19">
        <v>127.6</v>
      </c>
      <c r="AZ231" s="19">
        <v>127.6</v>
      </c>
      <c r="BA231" s="19">
        <v>129.30000000000001</v>
      </c>
      <c r="BB231" s="19">
        <v>125</v>
      </c>
      <c r="BC231" s="19">
        <v>127.4</v>
      </c>
      <c r="BD231" s="19">
        <v>126.1</v>
      </c>
      <c r="BE231" s="19">
        <v>125.3</v>
      </c>
      <c r="BF231" s="19">
        <v>126.7</v>
      </c>
      <c r="BG231" s="19">
        <v>125.6</v>
      </c>
      <c r="BH231" s="19">
        <v>126.7</v>
      </c>
      <c r="BI231" s="19">
        <v>125.1</v>
      </c>
      <c r="BJ231" s="19">
        <v>124.7</v>
      </c>
      <c r="BK231" s="19">
        <v>125.5</v>
      </c>
      <c r="BL231" s="19">
        <v>126.3</v>
      </c>
      <c r="BM231" s="19">
        <v>127.4</v>
      </c>
      <c r="BN231" s="19">
        <v>127.3</v>
      </c>
      <c r="BO231" s="19">
        <v>127.1</v>
      </c>
      <c r="BP231" s="19">
        <v>127</v>
      </c>
      <c r="BQ231" s="19">
        <v>126.5</v>
      </c>
      <c r="BR231" s="19">
        <v>128.5</v>
      </c>
      <c r="BS231" s="19">
        <v>127.2</v>
      </c>
      <c r="BT231" s="19">
        <v>127.6</v>
      </c>
      <c r="BU231" s="19">
        <v>126.4</v>
      </c>
      <c r="BV231" s="19">
        <v>127.1</v>
      </c>
      <c r="BW231" s="19">
        <v>127.9</v>
      </c>
      <c r="BX231" s="19">
        <v>125.8</v>
      </c>
      <c r="BY231" s="19">
        <v>125.8</v>
      </c>
      <c r="BZ231" s="19">
        <v>128.80000000000001</v>
      </c>
      <c r="CA231" s="19">
        <v>125.4</v>
      </c>
      <c r="CB231" s="19">
        <v>126.5</v>
      </c>
      <c r="CC231" s="19">
        <v>126.6</v>
      </c>
      <c r="CD231" s="19">
        <v>126.6</v>
      </c>
      <c r="CE231" s="19">
        <v>126</v>
      </c>
      <c r="CF231" s="19">
        <v>127.3</v>
      </c>
      <c r="CG231" s="19">
        <v>128.4</v>
      </c>
      <c r="CH231" s="19">
        <v>126.9</v>
      </c>
      <c r="CI231" s="19">
        <v>129.4</v>
      </c>
      <c r="CJ231" s="19">
        <v>128.30000000000001</v>
      </c>
      <c r="CK231" s="19">
        <v>125.8</v>
      </c>
      <c r="CL231" s="19">
        <v>131.6</v>
      </c>
      <c r="CM231" s="19">
        <v>128</v>
      </c>
      <c r="CN231" s="19">
        <v>128.5</v>
      </c>
      <c r="CO231" s="19">
        <v>127.9</v>
      </c>
      <c r="CP231" s="19">
        <v>126.7</v>
      </c>
      <c r="CQ231" s="19">
        <v>128.30000000000001</v>
      </c>
      <c r="CR231" s="19">
        <v>129.1</v>
      </c>
      <c r="CS231" s="19">
        <v>129.9</v>
      </c>
      <c r="CT231" s="19">
        <v>130.30000000000001</v>
      </c>
      <c r="CU231" s="19">
        <v>130.30000000000001</v>
      </c>
      <c r="CV231" s="19">
        <v>133.1</v>
      </c>
      <c r="CW231" s="19">
        <v>130.19999999999999</v>
      </c>
      <c r="CX231" s="19">
        <v>129.69999999999999</v>
      </c>
      <c r="CY231" s="19">
        <v>130.19999999999999</v>
      </c>
      <c r="CZ231" s="19">
        <v>132.6</v>
      </c>
      <c r="DA231" s="19">
        <v>131.4</v>
      </c>
      <c r="DB231" s="19">
        <v>130</v>
      </c>
      <c r="DC231" s="19">
        <v>131.80000000000001</v>
      </c>
      <c r="DD231" s="19">
        <v>133.19999999999999</v>
      </c>
      <c r="DE231" s="19">
        <v>132.4</v>
      </c>
      <c r="DF231" s="19">
        <v>134.80000000000001</v>
      </c>
      <c r="DG231" s="19">
        <v>136.6</v>
      </c>
      <c r="DH231" s="19">
        <v>137.9</v>
      </c>
      <c r="DI231" s="19">
        <v>137.4</v>
      </c>
      <c r="DJ231" s="19">
        <v>140.19999999999999</v>
      </c>
      <c r="DK231" s="19">
        <v>136.6</v>
      </c>
      <c r="DL231" s="19">
        <v>134.9</v>
      </c>
      <c r="DM231" s="19">
        <v>135.30000000000001</v>
      </c>
      <c r="DN231" s="19">
        <v>135.4</v>
      </c>
      <c r="DO231" s="19">
        <v>135.5</v>
      </c>
      <c r="DP231" s="19">
        <v>136.30000000000001</v>
      </c>
      <c r="DQ231" s="19">
        <v>137.1</v>
      </c>
      <c r="DR231" s="19">
        <v>138.6</v>
      </c>
      <c r="DS231" s="19">
        <v>139</v>
      </c>
      <c r="DT231" s="19">
        <v>142.6</v>
      </c>
      <c r="DU231" s="19">
        <v>140.80000000000001</v>
      </c>
      <c r="DV231" s="19">
        <v>140.9</v>
      </c>
      <c r="DW231" s="19">
        <v>141.69999999999999</v>
      </c>
    </row>
    <row r="232" spans="1:127">
      <c r="A232" s="17" t="s">
        <v>1057</v>
      </c>
      <c r="B232" s="17" t="s">
        <v>1058</v>
      </c>
      <c r="C232" s="18">
        <v>2.4279999999999999E-2</v>
      </c>
      <c r="D232" s="19">
        <v>104.7</v>
      </c>
      <c r="E232" s="19">
        <v>106.4</v>
      </c>
      <c r="F232" s="19">
        <v>103.3</v>
      </c>
      <c r="G232" s="19">
        <v>105.1</v>
      </c>
      <c r="H232" s="19">
        <v>105.6</v>
      </c>
      <c r="I232" s="19">
        <v>106.3</v>
      </c>
      <c r="J232" s="19">
        <v>104.9</v>
      </c>
      <c r="K232" s="19">
        <v>105.7</v>
      </c>
      <c r="L232" s="19">
        <v>106.5</v>
      </c>
      <c r="M232" s="19">
        <v>104.7</v>
      </c>
      <c r="N232" s="19">
        <v>105.9</v>
      </c>
      <c r="O232" s="19">
        <v>105.8</v>
      </c>
      <c r="P232" s="19">
        <v>109</v>
      </c>
      <c r="Q232" s="19">
        <v>109.2</v>
      </c>
      <c r="R232" s="19">
        <v>108.7</v>
      </c>
      <c r="S232" s="19">
        <v>107.4</v>
      </c>
      <c r="T232" s="19">
        <v>106.4</v>
      </c>
      <c r="U232" s="19">
        <v>109</v>
      </c>
      <c r="V232" s="19">
        <v>109.5</v>
      </c>
      <c r="W232" s="19">
        <v>106.6</v>
      </c>
      <c r="X232" s="19">
        <v>108.1</v>
      </c>
      <c r="Y232" s="19">
        <v>107.9</v>
      </c>
      <c r="Z232" s="19">
        <v>108.6</v>
      </c>
      <c r="AA232" s="19">
        <v>111.8</v>
      </c>
      <c r="AB232" s="19">
        <v>113.4</v>
      </c>
      <c r="AC232" s="19">
        <v>116.5</v>
      </c>
      <c r="AD232" s="19">
        <v>117.6</v>
      </c>
      <c r="AE232" s="19">
        <v>118.4</v>
      </c>
      <c r="AF232" s="19">
        <v>119.2</v>
      </c>
      <c r="AG232" s="19">
        <v>118</v>
      </c>
      <c r="AH232" s="19">
        <v>117.4</v>
      </c>
      <c r="AI232" s="19">
        <v>115</v>
      </c>
      <c r="AJ232" s="19">
        <v>114.8</v>
      </c>
      <c r="AK232" s="19">
        <v>116.2</v>
      </c>
      <c r="AL232" s="19">
        <v>116.7</v>
      </c>
      <c r="AM232" s="19">
        <v>117.7</v>
      </c>
      <c r="AN232" s="19">
        <v>118.2</v>
      </c>
      <c r="AO232" s="19">
        <v>119</v>
      </c>
      <c r="AP232" s="19">
        <v>120.3</v>
      </c>
      <c r="AQ232" s="19">
        <v>122.8</v>
      </c>
      <c r="AR232" s="19">
        <v>123.2</v>
      </c>
      <c r="AS232" s="19">
        <v>123.3</v>
      </c>
      <c r="AT232" s="19">
        <v>122.4</v>
      </c>
      <c r="AU232" s="19">
        <v>123.8</v>
      </c>
      <c r="AV232" s="19">
        <v>124.2</v>
      </c>
      <c r="AW232" s="19">
        <v>125.3</v>
      </c>
      <c r="AX232" s="19">
        <v>126.1</v>
      </c>
      <c r="AY232" s="19">
        <v>127.6</v>
      </c>
      <c r="AZ232" s="19">
        <v>127.6</v>
      </c>
      <c r="BA232" s="19">
        <v>129.30000000000001</v>
      </c>
      <c r="BB232" s="19">
        <v>125</v>
      </c>
      <c r="BC232" s="19">
        <v>127.4</v>
      </c>
      <c r="BD232" s="19">
        <v>126.1</v>
      </c>
      <c r="BE232" s="19">
        <v>125.3</v>
      </c>
      <c r="BF232" s="19">
        <v>126.7</v>
      </c>
      <c r="BG232" s="19">
        <v>125.6</v>
      </c>
      <c r="BH232" s="19">
        <v>126.7</v>
      </c>
      <c r="BI232" s="19">
        <v>125.1</v>
      </c>
      <c r="BJ232" s="19">
        <v>124.7</v>
      </c>
      <c r="BK232" s="19">
        <v>125.5</v>
      </c>
      <c r="BL232" s="19">
        <v>126.3</v>
      </c>
      <c r="BM232" s="19">
        <v>127.4</v>
      </c>
      <c r="BN232" s="19">
        <v>127.3</v>
      </c>
      <c r="BO232" s="19">
        <v>127.1</v>
      </c>
      <c r="BP232" s="19">
        <v>127</v>
      </c>
      <c r="BQ232" s="19">
        <v>126.5</v>
      </c>
      <c r="BR232" s="19">
        <v>128.5</v>
      </c>
      <c r="BS232" s="19">
        <v>127.2</v>
      </c>
      <c r="BT232" s="19">
        <v>127.6</v>
      </c>
      <c r="BU232" s="19">
        <v>126.4</v>
      </c>
      <c r="BV232" s="19">
        <v>127.1</v>
      </c>
      <c r="BW232" s="19">
        <v>127.9</v>
      </c>
      <c r="BX232" s="19">
        <v>125.8</v>
      </c>
      <c r="BY232" s="19">
        <v>125.8</v>
      </c>
      <c r="BZ232" s="19">
        <v>128.80000000000001</v>
      </c>
      <c r="CA232" s="19">
        <v>125.4</v>
      </c>
      <c r="CB232" s="19">
        <v>126.5</v>
      </c>
      <c r="CC232" s="19">
        <v>126.6</v>
      </c>
      <c r="CD232" s="19">
        <v>126.6</v>
      </c>
      <c r="CE232" s="19">
        <v>126</v>
      </c>
      <c r="CF232" s="19">
        <v>127.3</v>
      </c>
      <c r="CG232" s="19">
        <v>128.4</v>
      </c>
      <c r="CH232" s="19">
        <v>126.9</v>
      </c>
      <c r="CI232" s="19">
        <v>129.4</v>
      </c>
      <c r="CJ232" s="19">
        <v>128.30000000000001</v>
      </c>
      <c r="CK232" s="19">
        <v>125.8</v>
      </c>
      <c r="CL232" s="19">
        <v>131.6</v>
      </c>
      <c r="CM232" s="19">
        <v>128</v>
      </c>
      <c r="CN232" s="19">
        <v>128.5</v>
      </c>
      <c r="CO232" s="19">
        <v>127.9</v>
      </c>
      <c r="CP232" s="19">
        <v>126.7</v>
      </c>
      <c r="CQ232" s="19">
        <v>128.30000000000001</v>
      </c>
      <c r="CR232" s="19">
        <v>129.1</v>
      </c>
      <c r="CS232" s="19">
        <v>129.9</v>
      </c>
      <c r="CT232" s="19">
        <v>130.30000000000001</v>
      </c>
      <c r="CU232" s="19">
        <v>130.30000000000001</v>
      </c>
      <c r="CV232" s="19">
        <v>133.1</v>
      </c>
      <c r="CW232" s="19">
        <v>130.19999999999999</v>
      </c>
      <c r="CX232" s="19">
        <v>129.69999999999999</v>
      </c>
      <c r="CY232" s="19">
        <v>130.19999999999999</v>
      </c>
      <c r="CZ232" s="19">
        <v>132.6</v>
      </c>
      <c r="DA232" s="19">
        <v>131.4</v>
      </c>
      <c r="DB232" s="19">
        <v>130</v>
      </c>
      <c r="DC232" s="19">
        <v>131.80000000000001</v>
      </c>
      <c r="DD232" s="19">
        <v>133.19999999999999</v>
      </c>
      <c r="DE232" s="19">
        <v>132.4</v>
      </c>
      <c r="DF232" s="19">
        <v>134.80000000000001</v>
      </c>
      <c r="DG232" s="19">
        <v>136.6</v>
      </c>
      <c r="DH232" s="19">
        <v>137.9</v>
      </c>
      <c r="DI232" s="19">
        <v>137.4</v>
      </c>
      <c r="DJ232" s="19">
        <v>140.19999999999999</v>
      </c>
      <c r="DK232" s="19">
        <v>136.6</v>
      </c>
      <c r="DL232" s="19">
        <v>134.9</v>
      </c>
      <c r="DM232" s="19">
        <v>135.30000000000001</v>
      </c>
      <c r="DN232" s="19">
        <v>135.4</v>
      </c>
      <c r="DO232" s="19">
        <v>135.5</v>
      </c>
      <c r="DP232" s="19">
        <v>136.30000000000001</v>
      </c>
      <c r="DQ232" s="19">
        <v>137.1</v>
      </c>
      <c r="DR232" s="19">
        <v>138.6</v>
      </c>
      <c r="DS232" s="19">
        <v>139</v>
      </c>
      <c r="DT232" s="19">
        <v>142.6</v>
      </c>
      <c r="DU232" s="19">
        <v>140.80000000000001</v>
      </c>
      <c r="DV232" s="19">
        <v>140.9</v>
      </c>
      <c r="DW232" s="19">
        <v>141.69999999999999</v>
      </c>
    </row>
    <row r="233" spans="1:127">
      <c r="A233" s="17" t="s">
        <v>1059</v>
      </c>
      <c r="B233" s="17" t="s">
        <v>1060</v>
      </c>
      <c r="C233" s="18">
        <v>0.22500000000000001</v>
      </c>
      <c r="D233" s="19">
        <v>101.2</v>
      </c>
      <c r="E233" s="19">
        <v>104.5</v>
      </c>
      <c r="F233" s="19">
        <v>102.8</v>
      </c>
      <c r="G233" s="19">
        <v>106.1</v>
      </c>
      <c r="H233" s="19">
        <v>109.4</v>
      </c>
      <c r="I233" s="19">
        <v>109.9</v>
      </c>
      <c r="J233" s="19">
        <v>110</v>
      </c>
      <c r="K233" s="19">
        <v>107.2</v>
      </c>
      <c r="L233" s="19">
        <v>108</v>
      </c>
      <c r="M233" s="19">
        <v>108</v>
      </c>
      <c r="N233" s="19">
        <v>105.3</v>
      </c>
      <c r="O233" s="19">
        <v>105.9</v>
      </c>
      <c r="P233" s="19">
        <v>114</v>
      </c>
      <c r="Q233" s="19">
        <v>115.2</v>
      </c>
      <c r="R233" s="19">
        <v>121.3</v>
      </c>
      <c r="S233" s="19">
        <v>120.5</v>
      </c>
      <c r="T233" s="19">
        <v>122.7</v>
      </c>
      <c r="U233" s="19">
        <v>121.7</v>
      </c>
      <c r="V233" s="19">
        <v>128.1</v>
      </c>
      <c r="W233" s="19">
        <v>124.3</v>
      </c>
      <c r="X233" s="19">
        <v>122.8</v>
      </c>
      <c r="Y233" s="19">
        <v>121.7</v>
      </c>
      <c r="Z233" s="19">
        <v>122</v>
      </c>
      <c r="AA233" s="19">
        <v>122</v>
      </c>
      <c r="AB233" s="19">
        <v>124.6</v>
      </c>
      <c r="AC233" s="19">
        <v>126.4</v>
      </c>
      <c r="AD233" s="19">
        <v>125.9</v>
      </c>
      <c r="AE233" s="19">
        <v>125.6</v>
      </c>
      <c r="AF233" s="19">
        <v>130.30000000000001</v>
      </c>
      <c r="AG233" s="19">
        <v>129.19999999999999</v>
      </c>
      <c r="AH233" s="19">
        <v>129.6</v>
      </c>
      <c r="AI233" s="19">
        <v>127</v>
      </c>
      <c r="AJ233" s="19">
        <v>127.4</v>
      </c>
      <c r="AK233" s="19">
        <v>124.8</v>
      </c>
      <c r="AL233" s="19">
        <v>128.4</v>
      </c>
      <c r="AM233" s="19">
        <v>127.1</v>
      </c>
      <c r="AN233" s="19">
        <v>129.80000000000001</v>
      </c>
      <c r="AO233" s="19">
        <v>129.80000000000001</v>
      </c>
      <c r="AP233" s="19">
        <v>127.8</v>
      </c>
      <c r="AQ233" s="19">
        <v>130.4</v>
      </c>
      <c r="AR233" s="19">
        <v>133</v>
      </c>
      <c r="AS233" s="19">
        <v>135.6</v>
      </c>
      <c r="AT233" s="19">
        <v>134.19999999999999</v>
      </c>
      <c r="AU233" s="19">
        <v>140.80000000000001</v>
      </c>
      <c r="AV233" s="19">
        <v>142.19999999999999</v>
      </c>
      <c r="AW233" s="19">
        <v>142</v>
      </c>
      <c r="AX233" s="19">
        <v>141.6</v>
      </c>
      <c r="AY233" s="19">
        <v>141.1</v>
      </c>
      <c r="AZ233" s="19">
        <v>140.69999999999999</v>
      </c>
      <c r="BA233" s="19">
        <v>141.69999999999999</v>
      </c>
      <c r="BB233" s="19">
        <v>143</v>
      </c>
      <c r="BC233" s="19">
        <v>146.5</v>
      </c>
      <c r="BD233" s="19">
        <v>145.1</v>
      </c>
      <c r="BE233" s="19">
        <v>145.69999999999999</v>
      </c>
      <c r="BF233" s="19">
        <v>145.6</v>
      </c>
      <c r="BG233" s="19">
        <v>141.4</v>
      </c>
      <c r="BH233" s="19">
        <v>141.4</v>
      </c>
      <c r="BI233" s="19">
        <v>143</v>
      </c>
      <c r="BJ233" s="19">
        <v>142.19999999999999</v>
      </c>
      <c r="BK233" s="19">
        <v>142.19999999999999</v>
      </c>
      <c r="BL233" s="19">
        <v>143.1</v>
      </c>
      <c r="BM233" s="19">
        <v>140.19999999999999</v>
      </c>
      <c r="BN233" s="19">
        <v>144.19999999999999</v>
      </c>
      <c r="BO233" s="19">
        <v>143.80000000000001</v>
      </c>
      <c r="BP233" s="19">
        <v>142.69999999999999</v>
      </c>
      <c r="BQ233" s="19">
        <v>144.30000000000001</v>
      </c>
      <c r="BR233" s="19">
        <v>141.19999999999999</v>
      </c>
      <c r="BS233" s="19">
        <v>140.30000000000001</v>
      </c>
      <c r="BT233" s="19">
        <v>139.1</v>
      </c>
      <c r="BU233" s="19">
        <v>137.9</v>
      </c>
      <c r="BV233" s="19">
        <v>136.9</v>
      </c>
      <c r="BW233" s="19">
        <v>140</v>
      </c>
      <c r="BX233" s="19">
        <v>138.1</v>
      </c>
      <c r="BY233" s="19">
        <v>137.6</v>
      </c>
      <c r="BZ233" s="19">
        <v>138.9</v>
      </c>
      <c r="CA233" s="19">
        <v>140.19999999999999</v>
      </c>
      <c r="CB233" s="19">
        <v>141.19999999999999</v>
      </c>
      <c r="CC233" s="19">
        <v>139.5</v>
      </c>
      <c r="CD233" s="19">
        <v>139.6</v>
      </c>
      <c r="CE233" s="19">
        <v>142.30000000000001</v>
      </c>
      <c r="CF233" s="19">
        <v>145.9</v>
      </c>
      <c r="CG233" s="19">
        <v>148.19999999999999</v>
      </c>
      <c r="CH233" s="19">
        <v>154.6</v>
      </c>
      <c r="CI233" s="19">
        <v>156.6</v>
      </c>
      <c r="CJ233" s="19">
        <v>158.69999999999999</v>
      </c>
      <c r="CK233" s="19">
        <v>156.9</v>
      </c>
      <c r="CL233" s="19">
        <v>154.5</v>
      </c>
      <c r="CM233" s="19">
        <v>162.19999999999999</v>
      </c>
      <c r="CN233" s="19">
        <v>159.6</v>
      </c>
      <c r="CO233" s="19">
        <v>165.1</v>
      </c>
      <c r="CP233" s="19">
        <v>167.5</v>
      </c>
      <c r="CQ233" s="19">
        <v>163.9</v>
      </c>
      <c r="CR233" s="19">
        <v>159.69999999999999</v>
      </c>
      <c r="CS233" s="19">
        <v>157.19999999999999</v>
      </c>
      <c r="CT233" s="19">
        <v>156.4</v>
      </c>
      <c r="CU233" s="19">
        <v>156.9</v>
      </c>
      <c r="CV233" s="19">
        <v>151.30000000000001</v>
      </c>
      <c r="CW233" s="19">
        <v>147</v>
      </c>
      <c r="CX233" s="19">
        <v>147</v>
      </c>
      <c r="CY233" s="19">
        <v>144.30000000000001</v>
      </c>
      <c r="CZ233" s="19">
        <v>146.80000000000001</v>
      </c>
      <c r="DA233" s="19">
        <v>143.19999999999999</v>
      </c>
      <c r="DB233" s="19">
        <v>140.6</v>
      </c>
      <c r="DC233" s="19">
        <v>140.4</v>
      </c>
      <c r="DD233" s="19">
        <v>137.9</v>
      </c>
      <c r="DE233" s="19">
        <v>138.80000000000001</v>
      </c>
      <c r="DF233" s="19">
        <v>139.30000000000001</v>
      </c>
      <c r="DG233" s="19">
        <v>138.19999999999999</v>
      </c>
      <c r="DH233" s="19">
        <v>142.4</v>
      </c>
      <c r="DI233" s="19">
        <v>145.30000000000001</v>
      </c>
      <c r="DJ233" s="19">
        <v>147.5</v>
      </c>
      <c r="DK233" s="19">
        <v>151.5</v>
      </c>
      <c r="DL233" s="19">
        <v>154.30000000000001</v>
      </c>
      <c r="DM233" s="19">
        <v>155.1</v>
      </c>
      <c r="DN233" s="19">
        <v>154.6</v>
      </c>
      <c r="DO233" s="19">
        <v>154.30000000000001</v>
      </c>
      <c r="DP233" s="19">
        <v>153.1</v>
      </c>
      <c r="DQ233" s="19">
        <v>152.5</v>
      </c>
      <c r="DR233" s="19">
        <v>164.2</v>
      </c>
      <c r="DS233" s="19">
        <v>166.7</v>
      </c>
      <c r="DT233" s="19">
        <v>173.8</v>
      </c>
      <c r="DU233" s="19">
        <v>170.4</v>
      </c>
      <c r="DV233" s="19">
        <v>177.1</v>
      </c>
      <c r="DW233" s="19">
        <v>178.2</v>
      </c>
    </row>
    <row r="234" spans="1:127">
      <c r="A234" s="17" t="s">
        <v>1061</v>
      </c>
      <c r="B234" s="17" t="s">
        <v>1062</v>
      </c>
      <c r="C234" s="18">
        <v>0.18476999999999999</v>
      </c>
      <c r="D234" s="19">
        <v>101.1</v>
      </c>
      <c r="E234" s="19">
        <v>104.5</v>
      </c>
      <c r="F234" s="19">
        <v>101.8</v>
      </c>
      <c r="G234" s="19">
        <v>104.9</v>
      </c>
      <c r="H234" s="19">
        <v>109.2</v>
      </c>
      <c r="I234" s="19">
        <v>109.2</v>
      </c>
      <c r="J234" s="19">
        <v>109.3</v>
      </c>
      <c r="K234" s="19">
        <v>107.5</v>
      </c>
      <c r="L234" s="19">
        <v>107.9</v>
      </c>
      <c r="M234" s="19">
        <v>108.3</v>
      </c>
      <c r="N234" s="19">
        <v>104.4</v>
      </c>
      <c r="O234" s="19">
        <v>102.8</v>
      </c>
      <c r="P234" s="19">
        <v>111.9</v>
      </c>
      <c r="Q234" s="19">
        <v>112.9</v>
      </c>
      <c r="R234" s="19">
        <v>117.8</v>
      </c>
      <c r="S234" s="19">
        <v>116.2</v>
      </c>
      <c r="T234" s="19">
        <v>118.5</v>
      </c>
      <c r="U234" s="19">
        <v>116.7</v>
      </c>
      <c r="V234" s="19">
        <v>123.8</v>
      </c>
      <c r="W234" s="19">
        <v>119.4</v>
      </c>
      <c r="X234" s="19">
        <v>116.8</v>
      </c>
      <c r="Y234" s="19">
        <v>115.1</v>
      </c>
      <c r="Z234" s="19">
        <v>115.1</v>
      </c>
      <c r="AA234" s="19">
        <v>114.6</v>
      </c>
      <c r="AB234" s="19">
        <v>118.1</v>
      </c>
      <c r="AC234" s="19">
        <v>120.9</v>
      </c>
      <c r="AD234" s="19">
        <v>122.7</v>
      </c>
      <c r="AE234" s="19">
        <v>122.7</v>
      </c>
      <c r="AF234" s="19">
        <v>129.1</v>
      </c>
      <c r="AG234" s="19">
        <v>128.4</v>
      </c>
      <c r="AH234" s="19">
        <v>127.9</v>
      </c>
      <c r="AI234" s="19">
        <v>125.7</v>
      </c>
      <c r="AJ234" s="19">
        <v>125.6</v>
      </c>
      <c r="AK234" s="19">
        <v>122.9</v>
      </c>
      <c r="AL234" s="19">
        <v>126.7</v>
      </c>
      <c r="AM234" s="19">
        <v>125.2</v>
      </c>
      <c r="AN234" s="19">
        <v>126.7</v>
      </c>
      <c r="AO234" s="19">
        <v>126.2</v>
      </c>
      <c r="AP234" s="19">
        <v>124</v>
      </c>
      <c r="AQ234" s="19">
        <v>127.7</v>
      </c>
      <c r="AR234" s="19">
        <v>130.80000000000001</v>
      </c>
      <c r="AS234" s="19">
        <v>134.19999999999999</v>
      </c>
      <c r="AT234" s="19">
        <v>133.1</v>
      </c>
      <c r="AU234" s="19">
        <v>140.80000000000001</v>
      </c>
      <c r="AV234" s="19">
        <v>142.80000000000001</v>
      </c>
      <c r="AW234" s="19">
        <v>142.69999999999999</v>
      </c>
      <c r="AX234" s="19">
        <v>142.69999999999999</v>
      </c>
      <c r="AY234" s="19">
        <v>142.1</v>
      </c>
      <c r="AZ234" s="19">
        <v>141.9</v>
      </c>
      <c r="BA234" s="19">
        <v>143.30000000000001</v>
      </c>
      <c r="BB234" s="19">
        <v>144.9</v>
      </c>
      <c r="BC234" s="19">
        <v>149.6</v>
      </c>
      <c r="BD234" s="19">
        <v>148.9</v>
      </c>
      <c r="BE234" s="19">
        <v>150.4</v>
      </c>
      <c r="BF234" s="19">
        <v>150.1</v>
      </c>
      <c r="BG234" s="19">
        <v>145.69999999999999</v>
      </c>
      <c r="BH234" s="19">
        <v>145.69999999999999</v>
      </c>
      <c r="BI234" s="19">
        <v>147.6</v>
      </c>
      <c r="BJ234" s="19">
        <v>146.6</v>
      </c>
      <c r="BK234" s="19">
        <v>146.5</v>
      </c>
      <c r="BL234" s="19">
        <v>147.5</v>
      </c>
      <c r="BM234" s="19">
        <v>144</v>
      </c>
      <c r="BN234" s="19">
        <v>149</v>
      </c>
      <c r="BO234" s="19">
        <v>148.4</v>
      </c>
      <c r="BP234" s="19">
        <v>147.19999999999999</v>
      </c>
      <c r="BQ234" s="19">
        <v>149.19999999999999</v>
      </c>
      <c r="BR234" s="19">
        <v>145.30000000000001</v>
      </c>
      <c r="BS234" s="19">
        <v>144.30000000000001</v>
      </c>
      <c r="BT234" s="19">
        <v>142.80000000000001</v>
      </c>
      <c r="BU234" s="19">
        <v>141.30000000000001</v>
      </c>
      <c r="BV234" s="19">
        <v>140</v>
      </c>
      <c r="BW234" s="19">
        <v>143.9</v>
      </c>
      <c r="BX234" s="19">
        <v>141.6</v>
      </c>
      <c r="BY234" s="19">
        <v>140.9</v>
      </c>
      <c r="BZ234" s="19">
        <v>142.6</v>
      </c>
      <c r="CA234" s="19">
        <v>144.1</v>
      </c>
      <c r="CB234" s="19">
        <v>145.30000000000001</v>
      </c>
      <c r="CC234" s="19">
        <v>143.9</v>
      </c>
      <c r="CD234" s="19">
        <v>144</v>
      </c>
      <c r="CE234" s="19">
        <v>147.30000000000001</v>
      </c>
      <c r="CF234" s="19">
        <v>151.6</v>
      </c>
      <c r="CG234" s="19">
        <v>154.5</v>
      </c>
      <c r="CH234" s="19">
        <v>162.19999999999999</v>
      </c>
      <c r="CI234" s="19">
        <v>164.6</v>
      </c>
      <c r="CJ234" s="19">
        <v>167.2</v>
      </c>
      <c r="CK234" s="19">
        <v>165</v>
      </c>
      <c r="CL234" s="19">
        <v>162.19999999999999</v>
      </c>
      <c r="CM234" s="19">
        <v>171.5</v>
      </c>
      <c r="CN234" s="19">
        <v>168.4</v>
      </c>
      <c r="CO234" s="19">
        <v>175.1</v>
      </c>
      <c r="CP234" s="19">
        <v>178</v>
      </c>
      <c r="CQ234" s="19">
        <v>173.5</v>
      </c>
      <c r="CR234" s="19">
        <v>168.5</v>
      </c>
      <c r="CS234" s="19">
        <v>165.4</v>
      </c>
      <c r="CT234" s="19">
        <v>164.5</v>
      </c>
      <c r="CU234" s="19">
        <v>165.1</v>
      </c>
      <c r="CV234" s="19">
        <v>161</v>
      </c>
      <c r="CW234" s="19">
        <v>155.69999999999999</v>
      </c>
      <c r="CX234" s="19">
        <v>155.80000000000001</v>
      </c>
      <c r="CY234" s="19">
        <v>152.5</v>
      </c>
      <c r="CZ234" s="19">
        <v>155.5</v>
      </c>
      <c r="DA234" s="19">
        <v>151.1</v>
      </c>
      <c r="DB234" s="19">
        <v>148</v>
      </c>
      <c r="DC234" s="19">
        <v>147.69999999999999</v>
      </c>
      <c r="DD234" s="19">
        <v>144.69999999999999</v>
      </c>
      <c r="DE234" s="19">
        <v>145.80000000000001</v>
      </c>
      <c r="DF234" s="19">
        <v>146.30000000000001</v>
      </c>
      <c r="DG234" s="19">
        <v>145</v>
      </c>
      <c r="DH234" s="19">
        <v>150.1</v>
      </c>
      <c r="DI234" s="19">
        <v>153.69999999999999</v>
      </c>
      <c r="DJ234" s="19">
        <v>156.4</v>
      </c>
      <c r="DK234" s="19">
        <v>161.19999999999999</v>
      </c>
      <c r="DL234" s="19">
        <v>164.4</v>
      </c>
      <c r="DM234" s="19">
        <v>163.9</v>
      </c>
      <c r="DN234" s="19">
        <v>163.19999999999999</v>
      </c>
      <c r="DO234" s="19">
        <v>162.80000000000001</v>
      </c>
      <c r="DP234" s="19">
        <v>161.4</v>
      </c>
      <c r="DQ234" s="19">
        <v>161.30000000000001</v>
      </c>
      <c r="DR234" s="19">
        <v>172.3</v>
      </c>
      <c r="DS234" s="19">
        <v>175.9</v>
      </c>
      <c r="DT234" s="19">
        <v>182.9</v>
      </c>
      <c r="DU234" s="19">
        <v>178.9</v>
      </c>
      <c r="DV234" s="19">
        <v>187.1</v>
      </c>
      <c r="DW234" s="19">
        <v>186.1</v>
      </c>
    </row>
    <row r="235" spans="1:127">
      <c r="A235" s="17" t="s">
        <v>1063</v>
      </c>
      <c r="B235" s="17" t="s">
        <v>1064</v>
      </c>
      <c r="C235" s="18">
        <v>4.0230000000000002E-2</v>
      </c>
      <c r="D235" s="19">
        <v>101.5</v>
      </c>
      <c r="E235" s="19">
        <v>104.3</v>
      </c>
      <c r="F235" s="19">
        <v>107.6</v>
      </c>
      <c r="G235" s="19">
        <v>111.3</v>
      </c>
      <c r="H235" s="19">
        <v>110.4</v>
      </c>
      <c r="I235" s="19">
        <v>113</v>
      </c>
      <c r="J235" s="19">
        <v>113</v>
      </c>
      <c r="K235" s="19">
        <v>105.9</v>
      </c>
      <c r="L235" s="19">
        <v>108.7</v>
      </c>
      <c r="M235" s="19">
        <v>106.5</v>
      </c>
      <c r="N235" s="19">
        <v>109.5</v>
      </c>
      <c r="O235" s="19">
        <v>119.9</v>
      </c>
      <c r="P235" s="19">
        <v>123.5</v>
      </c>
      <c r="Q235" s="19">
        <v>125.9</v>
      </c>
      <c r="R235" s="19">
        <v>137.69999999999999</v>
      </c>
      <c r="S235" s="19">
        <v>140.19999999999999</v>
      </c>
      <c r="T235" s="19">
        <v>142</v>
      </c>
      <c r="U235" s="19">
        <v>144.9</v>
      </c>
      <c r="V235" s="19">
        <v>147.9</v>
      </c>
      <c r="W235" s="19">
        <v>147.19999999999999</v>
      </c>
      <c r="X235" s="19">
        <v>150.19999999999999</v>
      </c>
      <c r="Y235" s="19">
        <v>151.9</v>
      </c>
      <c r="Z235" s="19">
        <v>153.4</v>
      </c>
      <c r="AA235" s="19">
        <v>155.80000000000001</v>
      </c>
      <c r="AB235" s="19">
        <v>154.6</v>
      </c>
      <c r="AC235" s="19">
        <v>152</v>
      </c>
      <c r="AD235" s="19">
        <v>140.6</v>
      </c>
      <c r="AE235" s="19">
        <v>139.1</v>
      </c>
      <c r="AF235" s="19">
        <v>135.9</v>
      </c>
      <c r="AG235" s="19">
        <v>133</v>
      </c>
      <c r="AH235" s="19">
        <v>137.6</v>
      </c>
      <c r="AI235" s="19">
        <v>132.69999999999999</v>
      </c>
      <c r="AJ235" s="19">
        <v>135.6</v>
      </c>
      <c r="AK235" s="19">
        <v>133.30000000000001</v>
      </c>
      <c r="AL235" s="19">
        <v>136.4</v>
      </c>
      <c r="AM235" s="19">
        <v>135.4</v>
      </c>
      <c r="AN235" s="19">
        <v>144.19999999999999</v>
      </c>
      <c r="AO235" s="19">
        <v>146</v>
      </c>
      <c r="AP235" s="19">
        <v>145.4</v>
      </c>
      <c r="AQ235" s="19">
        <v>142.9</v>
      </c>
      <c r="AR235" s="19">
        <v>143.30000000000001</v>
      </c>
      <c r="AS235" s="19">
        <v>142.4</v>
      </c>
      <c r="AT235" s="19">
        <v>139.1</v>
      </c>
      <c r="AU235" s="19">
        <v>141</v>
      </c>
      <c r="AV235" s="19">
        <v>139.5</v>
      </c>
      <c r="AW235" s="19">
        <v>138.80000000000001</v>
      </c>
      <c r="AX235" s="19">
        <v>136.6</v>
      </c>
      <c r="AY235" s="19">
        <v>136.6</v>
      </c>
      <c r="AZ235" s="19">
        <v>135</v>
      </c>
      <c r="BA235" s="19">
        <v>134.6</v>
      </c>
      <c r="BB235" s="19">
        <v>134.19999999999999</v>
      </c>
      <c r="BC235" s="19">
        <v>132.5</v>
      </c>
      <c r="BD235" s="19">
        <v>127.6</v>
      </c>
      <c r="BE235" s="19">
        <v>124</v>
      </c>
      <c r="BF235" s="19">
        <v>124.9</v>
      </c>
      <c r="BG235" s="19">
        <v>121.7</v>
      </c>
      <c r="BH235" s="19">
        <v>121.7</v>
      </c>
      <c r="BI235" s="19">
        <v>121.9</v>
      </c>
      <c r="BJ235" s="19">
        <v>122.2</v>
      </c>
      <c r="BK235" s="19">
        <v>122.6</v>
      </c>
      <c r="BL235" s="19">
        <v>122.6</v>
      </c>
      <c r="BM235" s="19">
        <v>122.6</v>
      </c>
      <c r="BN235" s="19">
        <v>122.2</v>
      </c>
      <c r="BO235" s="19">
        <v>122.2</v>
      </c>
      <c r="BP235" s="19">
        <v>122.2</v>
      </c>
      <c r="BQ235" s="19">
        <v>122.2</v>
      </c>
      <c r="BR235" s="19">
        <v>122.2</v>
      </c>
      <c r="BS235" s="19">
        <v>122.2</v>
      </c>
      <c r="BT235" s="19">
        <v>122.2</v>
      </c>
      <c r="BU235" s="19">
        <v>122.2</v>
      </c>
      <c r="BV235" s="19">
        <v>122.2</v>
      </c>
      <c r="BW235" s="19">
        <v>122.2</v>
      </c>
      <c r="BX235" s="19">
        <v>122.2</v>
      </c>
      <c r="BY235" s="19">
        <v>122.2</v>
      </c>
      <c r="BZ235" s="19">
        <v>122.2</v>
      </c>
      <c r="CA235" s="19">
        <v>122.2</v>
      </c>
      <c r="CB235" s="19">
        <v>122.2</v>
      </c>
      <c r="CC235" s="19">
        <v>119.5</v>
      </c>
      <c r="CD235" s="19">
        <v>119.5</v>
      </c>
      <c r="CE235" s="19">
        <v>119.5</v>
      </c>
      <c r="CF235" s="19">
        <v>119.5</v>
      </c>
      <c r="CG235" s="19">
        <v>119.5</v>
      </c>
      <c r="CH235" s="19">
        <v>119.5</v>
      </c>
      <c r="CI235" s="19">
        <v>119.5</v>
      </c>
      <c r="CJ235" s="19">
        <v>119.5</v>
      </c>
      <c r="CK235" s="19">
        <v>119.5</v>
      </c>
      <c r="CL235" s="19">
        <v>119.5</v>
      </c>
      <c r="CM235" s="19">
        <v>119.5</v>
      </c>
      <c r="CN235" s="19">
        <v>119.5</v>
      </c>
      <c r="CO235" s="19">
        <v>119.5</v>
      </c>
      <c r="CP235" s="19">
        <v>119.5</v>
      </c>
      <c r="CQ235" s="19">
        <v>119.5</v>
      </c>
      <c r="CR235" s="19">
        <v>119.5</v>
      </c>
      <c r="CS235" s="19">
        <v>119.5</v>
      </c>
      <c r="CT235" s="19">
        <v>119.5</v>
      </c>
      <c r="CU235" s="19">
        <v>119.5</v>
      </c>
      <c r="CV235" s="19">
        <v>106.8</v>
      </c>
      <c r="CW235" s="19">
        <v>106.8</v>
      </c>
      <c r="CX235" s="19">
        <v>106.8</v>
      </c>
      <c r="CY235" s="19">
        <v>106.8</v>
      </c>
      <c r="CZ235" s="19">
        <v>106.8</v>
      </c>
      <c r="DA235" s="19">
        <v>106.8</v>
      </c>
      <c r="DB235" s="19">
        <v>106.8</v>
      </c>
      <c r="DC235" s="19">
        <v>106.8</v>
      </c>
      <c r="DD235" s="19">
        <v>106.8</v>
      </c>
      <c r="DE235" s="19">
        <v>106.8</v>
      </c>
      <c r="DF235" s="19">
        <v>106.8</v>
      </c>
      <c r="DG235" s="19">
        <v>106.8</v>
      </c>
      <c r="DH235" s="19">
        <v>106.8</v>
      </c>
      <c r="DI235" s="19">
        <v>106.8</v>
      </c>
      <c r="DJ235" s="19">
        <v>106.8</v>
      </c>
      <c r="DK235" s="19">
        <v>106.8</v>
      </c>
      <c r="DL235" s="19">
        <v>108</v>
      </c>
      <c r="DM235" s="19">
        <v>114.6</v>
      </c>
      <c r="DN235" s="19">
        <v>115.1</v>
      </c>
      <c r="DO235" s="19">
        <v>115.1</v>
      </c>
      <c r="DP235" s="19">
        <v>115.1</v>
      </c>
      <c r="DQ235" s="19">
        <v>112.5</v>
      </c>
      <c r="DR235" s="19">
        <v>126.9</v>
      </c>
      <c r="DS235" s="19">
        <v>124.4</v>
      </c>
      <c r="DT235" s="19">
        <v>132.19999999999999</v>
      </c>
      <c r="DU235" s="19">
        <v>131.30000000000001</v>
      </c>
      <c r="DV235" s="19">
        <v>131.30000000000001</v>
      </c>
      <c r="DW235" s="19">
        <v>142</v>
      </c>
    </row>
    <row r="236" spans="1:127">
      <c r="A236" s="17" t="s">
        <v>1065</v>
      </c>
      <c r="B236" s="17" t="s">
        <v>1066</v>
      </c>
      <c r="C236" s="18">
        <v>0.35630000000000001</v>
      </c>
      <c r="D236" s="19">
        <v>108.5</v>
      </c>
      <c r="E236" s="19">
        <v>112.3</v>
      </c>
      <c r="F236" s="19">
        <v>115</v>
      </c>
      <c r="G236" s="19">
        <v>122.4</v>
      </c>
      <c r="H236" s="19">
        <v>129</v>
      </c>
      <c r="I236" s="19">
        <v>133.4</v>
      </c>
      <c r="J236" s="19">
        <v>134.4</v>
      </c>
      <c r="K236" s="19">
        <v>135</v>
      </c>
      <c r="L236" s="19">
        <v>131.1</v>
      </c>
      <c r="M236" s="19">
        <v>128.4</v>
      </c>
      <c r="N236" s="19">
        <v>127.6</v>
      </c>
      <c r="O236" s="19">
        <v>130.69999999999999</v>
      </c>
      <c r="P236" s="19">
        <v>135.19999999999999</v>
      </c>
      <c r="Q236" s="19">
        <v>137</v>
      </c>
      <c r="R236" s="19">
        <v>138.30000000000001</v>
      </c>
      <c r="S236" s="19">
        <v>138.5</v>
      </c>
      <c r="T236" s="19">
        <v>139.6</v>
      </c>
      <c r="U236" s="19">
        <v>140.9</v>
      </c>
      <c r="V236" s="19">
        <v>142.1</v>
      </c>
      <c r="W236" s="19">
        <v>140.6</v>
      </c>
      <c r="X236" s="19">
        <v>137</v>
      </c>
      <c r="Y236" s="19">
        <v>135.6</v>
      </c>
      <c r="Z236" s="19">
        <v>136.5</v>
      </c>
      <c r="AA236" s="19">
        <v>138.1</v>
      </c>
      <c r="AB236" s="19">
        <v>140.5</v>
      </c>
      <c r="AC236" s="19">
        <v>144.19999999999999</v>
      </c>
      <c r="AD236" s="19">
        <v>143.6</v>
      </c>
      <c r="AE236" s="19">
        <v>143.9</v>
      </c>
      <c r="AF236" s="19">
        <v>142.6</v>
      </c>
      <c r="AG236" s="19">
        <v>140.6</v>
      </c>
      <c r="AH236" s="19">
        <v>136.9</v>
      </c>
      <c r="AI236" s="19">
        <v>134.5</v>
      </c>
      <c r="AJ236" s="19">
        <v>134.6</v>
      </c>
      <c r="AK236" s="19">
        <v>135.5</v>
      </c>
      <c r="AL236" s="19">
        <v>135.69999999999999</v>
      </c>
      <c r="AM236" s="19">
        <v>136.30000000000001</v>
      </c>
      <c r="AN236" s="19">
        <v>140.30000000000001</v>
      </c>
      <c r="AO236" s="19">
        <v>144.80000000000001</v>
      </c>
      <c r="AP236" s="19">
        <v>146.1</v>
      </c>
      <c r="AQ236" s="19">
        <v>146.69999999999999</v>
      </c>
      <c r="AR236" s="19">
        <v>153.19999999999999</v>
      </c>
      <c r="AS236" s="19">
        <v>155.1</v>
      </c>
      <c r="AT236" s="19">
        <v>157.69999999999999</v>
      </c>
      <c r="AU236" s="19">
        <v>155.6</v>
      </c>
      <c r="AV236" s="19">
        <v>156.80000000000001</v>
      </c>
      <c r="AW236" s="19">
        <v>158.5</v>
      </c>
      <c r="AX236" s="19">
        <v>159.5</v>
      </c>
      <c r="AY236" s="19">
        <v>159.9</v>
      </c>
      <c r="AZ236" s="19">
        <v>162.9</v>
      </c>
      <c r="BA236" s="19">
        <v>164.8</v>
      </c>
      <c r="BB236" s="19">
        <v>168.1</v>
      </c>
      <c r="BC236" s="19">
        <v>170.8</v>
      </c>
      <c r="BD236" s="19">
        <v>171.2</v>
      </c>
      <c r="BE236" s="19">
        <v>171</v>
      </c>
      <c r="BF236" s="19">
        <v>168.1</v>
      </c>
      <c r="BG236" s="19">
        <v>165.4</v>
      </c>
      <c r="BH236" s="19">
        <v>163.19999999999999</v>
      </c>
      <c r="BI236" s="19">
        <v>161.6</v>
      </c>
      <c r="BJ236" s="19">
        <v>159.9</v>
      </c>
      <c r="BK236" s="19">
        <v>158.19999999999999</v>
      </c>
      <c r="BL236" s="19">
        <v>158.4</v>
      </c>
      <c r="BM236" s="19">
        <v>157.6</v>
      </c>
      <c r="BN236" s="19">
        <v>155.6</v>
      </c>
      <c r="BO236" s="19">
        <v>153.4</v>
      </c>
      <c r="BP236" s="19">
        <v>152.9</v>
      </c>
      <c r="BQ236" s="19">
        <v>152.5</v>
      </c>
      <c r="BR236" s="19">
        <v>150.5</v>
      </c>
      <c r="BS236" s="19">
        <v>150.19999999999999</v>
      </c>
      <c r="BT236" s="19">
        <v>149.80000000000001</v>
      </c>
      <c r="BU236" s="19">
        <v>149.69999999999999</v>
      </c>
      <c r="BV236" s="19">
        <v>152.5</v>
      </c>
      <c r="BW236" s="19">
        <v>152.9</v>
      </c>
      <c r="BX236" s="19">
        <v>152.19999999999999</v>
      </c>
      <c r="BY236" s="19">
        <v>152.30000000000001</v>
      </c>
      <c r="BZ236" s="19">
        <v>153.4</v>
      </c>
      <c r="CA236" s="19">
        <v>154.80000000000001</v>
      </c>
      <c r="CB236" s="19">
        <v>158</v>
      </c>
      <c r="CC236" s="19">
        <v>158.6</v>
      </c>
      <c r="CD236" s="19">
        <v>159.4</v>
      </c>
      <c r="CE236" s="19">
        <v>160.80000000000001</v>
      </c>
      <c r="CF236" s="19">
        <v>159.19999999999999</v>
      </c>
      <c r="CG236" s="19">
        <v>159.1</v>
      </c>
      <c r="CH236" s="19">
        <v>160.5</v>
      </c>
      <c r="CI236" s="19">
        <v>161.5</v>
      </c>
      <c r="CJ236" s="19">
        <v>165.3</v>
      </c>
      <c r="CK236" s="19">
        <v>169</v>
      </c>
      <c r="CL236" s="19">
        <v>172.1</v>
      </c>
      <c r="CM236" s="19">
        <v>175.2</v>
      </c>
      <c r="CN236" s="19">
        <v>177.2</v>
      </c>
      <c r="CO236" s="19">
        <v>179.9</v>
      </c>
      <c r="CP236" s="19">
        <v>180.1</v>
      </c>
      <c r="CQ236" s="19">
        <v>178.2</v>
      </c>
      <c r="CR236" s="19">
        <v>175.7</v>
      </c>
      <c r="CS236" s="19">
        <v>174.9</v>
      </c>
      <c r="CT236" s="19">
        <v>170</v>
      </c>
      <c r="CU236" s="19">
        <v>166</v>
      </c>
      <c r="CV236" s="19">
        <v>166.1</v>
      </c>
      <c r="CW236" s="19">
        <v>165.7</v>
      </c>
      <c r="CX236" s="19">
        <v>167.7</v>
      </c>
      <c r="CY236" s="19">
        <v>167.4</v>
      </c>
      <c r="CZ236" s="19">
        <v>168.5</v>
      </c>
      <c r="DA236" s="19">
        <v>170.6</v>
      </c>
      <c r="DB236" s="19">
        <v>169.9</v>
      </c>
      <c r="DC236" s="19">
        <v>171.6</v>
      </c>
      <c r="DD236" s="19">
        <v>171.4</v>
      </c>
      <c r="DE236" s="19">
        <v>172.6</v>
      </c>
      <c r="DF236" s="19">
        <v>175.4</v>
      </c>
      <c r="DG236" s="19">
        <v>179.5</v>
      </c>
      <c r="DH236" s="19">
        <v>187.9</v>
      </c>
      <c r="DI236" s="19">
        <v>194.7</v>
      </c>
      <c r="DJ236" s="19">
        <v>197.7</v>
      </c>
      <c r="DK236" s="19">
        <v>202.1</v>
      </c>
      <c r="DL236" s="19">
        <v>209</v>
      </c>
      <c r="DM236" s="19">
        <v>208.1</v>
      </c>
      <c r="DN236" s="19">
        <v>201</v>
      </c>
      <c r="DO236" s="19">
        <v>197.1</v>
      </c>
      <c r="DP236" s="19">
        <v>199.5</v>
      </c>
      <c r="DQ236" s="19">
        <v>199.7</v>
      </c>
      <c r="DR236" s="19">
        <v>204.1</v>
      </c>
      <c r="DS236" s="19">
        <v>210.4</v>
      </c>
      <c r="DT236" s="19">
        <v>213.7</v>
      </c>
      <c r="DU236" s="19">
        <v>207</v>
      </c>
      <c r="DV236" s="19">
        <v>209.2</v>
      </c>
      <c r="DW236" s="19">
        <v>206.5</v>
      </c>
    </row>
    <row r="237" spans="1:127">
      <c r="A237" s="17" t="s">
        <v>1067</v>
      </c>
      <c r="B237" s="17" t="s">
        <v>1068</v>
      </c>
      <c r="C237" s="18">
        <v>0.21073</v>
      </c>
      <c r="D237" s="19">
        <v>106.7</v>
      </c>
      <c r="E237" s="19">
        <v>109.8</v>
      </c>
      <c r="F237" s="19">
        <v>112.6</v>
      </c>
      <c r="G237" s="19">
        <v>118.3</v>
      </c>
      <c r="H237" s="19">
        <v>123.3</v>
      </c>
      <c r="I237" s="19">
        <v>128.69999999999999</v>
      </c>
      <c r="J237" s="19">
        <v>131.1</v>
      </c>
      <c r="K237" s="19">
        <v>131.9</v>
      </c>
      <c r="L237" s="19">
        <v>130.9</v>
      </c>
      <c r="M237" s="19">
        <v>129.69999999999999</v>
      </c>
      <c r="N237" s="19">
        <v>130.5</v>
      </c>
      <c r="O237" s="19">
        <v>133.80000000000001</v>
      </c>
      <c r="P237" s="19">
        <v>138.19999999999999</v>
      </c>
      <c r="Q237" s="19">
        <v>139.5</v>
      </c>
      <c r="R237" s="19">
        <v>140</v>
      </c>
      <c r="S237" s="19">
        <v>140.19999999999999</v>
      </c>
      <c r="T237" s="19">
        <v>140.4</v>
      </c>
      <c r="U237" s="19">
        <v>142</v>
      </c>
      <c r="V237" s="19">
        <v>142.80000000000001</v>
      </c>
      <c r="W237" s="19">
        <v>143.4</v>
      </c>
      <c r="X237" s="19">
        <v>142.30000000000001</v>
      </c>
      <c r="Y237" s="19">
        <v>140.6</v>
      </c>
      <c r="Z237" s="19">
        <v>140.80000000000001</v>
      </c>
      <c r="AA237" s="19">
        <v>141.80000000000001</v>
      </c>
      <c r="AB237" s="19">
        <v>144</v>
      </c>
      <c r="AC237" s="19">
        <v>147.5</v>
      </c>
      <c r="AD237" s="19">
        <v>146.6</v>
      </c>
      <c r="AE237" s="19">
        <v>146</v>
      </c>
      <c r="AF237" s="19">
        <v>144.19999999999999</v>
      </c>
      <c r="AG237" s="19">
        <v>141.5</v>
      </c>
      <c r="AH237" s="19">
        <v>138.9</v>
      </c>
      <c r="AI237" s="19">
        <v>137.1</v>
      </c>
      <c r="AJ237" s="19">
        <v>137.19999999999999</v>
      </c>
      <c r="AK237" s="19">
        <v>138.4</v>
      </c>
      <c r="AL237" s="19">
        <v>139</v>
      </c>
      <c r="AM237" s="19">
        <v>138.69999999999999</v>
      </c>
      <c r="AN237" s="19">
        <v>140.80000000000001</v>
      </c>
      <c r="AO237" s="19">
        <v>143.5</v>
      </c>
      <c r="AP237" s="19">
        <v>144.80000000000001</v>
      </c>
      <c r="AQ237" s="19">
        <v>145</v>
      </c>
      <c r="AR237" s="19">
        <v>147.19999999999999</v>
      </c>
      <c r="AS237" s="19">
        <v>148.80000000000001</v>
      </c>
      <c r="AT237" s="19">
        <v>150.6</v>
      </c>
      <c r="AU237" s="19">
        <v>150.4</v>
      </c>
      <c r="AV237" s="19">
        <v>150.30000000000001</v>
      </c>
      <c r="AW237" s="19">
        <v>151.30000000000001</v>
      </c>
      <c r="AX237" s="19">
        <v>153.80000000000001</v>
      </c>
      <c r="AY237" s="19">
        <v>154.4</v>
      </c>
      <c r="AZ237" s="19">
        <v>155.4</v>
      </c>
      <c r="BA237" s="19">
        <v>155.9</v>
      </c>
      <c r="BB237" s="19">
        <v>158.9</v>
      </c>
      <c r="BC237" s="19">
        <v>161.30000000000001</v>
      </c>
      <c r="BD237" s="19">
        <v>161.80000000000001</v>
      </c>
      <c r="BE237" s="19">
        <v>160.9</v>
      </c>
      <c r="BF237" s="19">
        <v>159</v>
      </c>
      <c r="BG237" s="19">
        <v>158.6</v>
      </c>
      <c r="BH237" s="19">
        <v>157.9</v>
      </c>
      <c r="BI237" s="19">
        <v>157.30000000000001</v>
      </c>
      <c r="BJ237" s="19">
        <v>157.6</v>
      </c>
      <c r="BK237" s="19">
        <v>155.19999999999999</v>
      </c>
      <c r="BL237" s="19">
        <v>155.69999999999999</v>
      </c>
      <c r="BM237" s="19">
        <v>156.4</v>
      </c>
      <c r="BN237" s="19">
        <v>155.4</v>
      </c>
      <c r="BO237" s="19">
        <v>154.5</v>
      </c>
      <c r="BP237" s="19">
        <v>154.6</v>
      </c>
      <c r="BQ237" s="19">
        <v>154.9</v>
      </c>
      <c r="BR237" s="19">
        <v>154</v>
      </c>
      <c r="BS237" s="19">
        <v>152.9</v>
      </c>
      <c r="BT237" s="19">
        <v>151.19999999999999</v>
      </c>
      <c r="BU237" s="19">
        <v>150.6</v>
      </c>
      <c r="BV237" s="19">
        <v>154.30000000000001</v>
      </c>
      <c r="BW237" s="19">
        <v>154.4</v>
      </c>
      <c r="BX237" s="19">
        <v>154.69999999999999</v>
      </c>
      <c r="BY237" s="19">
        <v>154.80000000000001</v>
      </c>
      <c r="BZ237" s="19">
        <v>154.9</v>
      </c>
      <c r="CA237" s="19">
        <v>154.5</v>
      </c>
      <c r="CB237" s="19">
        <v>156.1</v>
      </c>
      <c r="CC237" s="19">
        <v>155.1</v>
      </c>
      <c r="CD237" s="19">
        <v>155.19999999999999</v>
      </c>
      <c r="CE237" s="19">
        <v>159.4</v>
      </c>
      <c r="CF237" s="19">
        <v>159.6</v>
      </c>
      <c r="CG237" s="19">
        <v>160.9</v>
      </c>
      <c r="CH237" s="19">
        <v>162.30000000000001</v>
      </c>
      <c r="CI237" s="19">
        <v>161.69999999999999</v>
      </c>
      <c r="CJ237" s="19">
        <v>165.7</v>
      </c>
      <c r="CK237" s="19">
        <v>169</v>
      </c>
      <c r="CL237" s="19">
        <v>171.9</v>
      </c>
      <c r="CM237" s="19">
        <v>175.5</v>
      </c>
      <c r="CN237" s="19">
        <v>176.8</v>
      </c>
      <c r="CO237" s="19">
        <v>178.2</v>
      </c>
      <c r="CP237" s="19">
        <v>178.5</v>
      </c>
      <c r="CQ237" s="19">
        <v>178</v>
      </c>
      <c r="CR237" s="19">
        <v>177.8</v>
      </c>
      <c r="CS237" s="19">
        <v>178.5</v>
      </c>
      <c r="CT237" s="19">
        <v>174.9</v>
      </c>
      <c r="CU237" s="19">
        <v>171.7</v>
      </c>
      <c r="CV237" s="19">
        <v>173.6</v>
      </c>
      <c r="CW237" s="19">
        <v>172.2</v>
      </c>
      <c r="CX237" s="19">
        <v>171.7</v>
      </c>
      <c r="CY237" s="19">
        <v>170.1</v>
      </c>
      <c r="CZ237" s="19">
        <v>170.1</v>
      </c>
      <c r="DA237" s="19">
        <v>169.1</v>
      </c>
      <c r="DB237" s="19">
        <v>169.1</v>
      </c>
      <c r="DC237" s="19">
        <v>170</v>
      </c>
      <c r="DD237" s="19">
        <v>171.7</v>
      </c>
      <c r="DE237" s="19">
        <v>173.2</v>
      </c>
      <c r="DF237" s="19">
        <v>174.2</v>
      </c>
      <c r="DG237" s="19">
        <v>178.3</v>
      </c>
      <c r="DH237" s="19">
        <v>185.4</v>
      </c>
      <c r="DI237" s="19">
        <v>190.7</v>
      </c>
      <c r="DJ237" s="19">
        <v>194.5</v>
      </c>
      <c r="DK237" s="19">
        <v>199.2</v>
      </c>
      <c r="DL237" s="19">
        <v>206</v>
      </c>
      <c r="DM237" s="19">
        <v>205.6</v>
      </c>
      <c r="DN237" s="19">
        <v>196.7</v>
      </c>
      <c r="DO237" s="19">
        <v>194.1</v>
      </c>
      <c r="DP237" s="19">
        <v>198.1</v>
      </c>
      <c r="DQ237" s="19">
        <v>197.1</v>
      </c>
      <c r="DR237" s="19">
        <v>200.5</v>
      </c>
      <c r="DS237" s="19">
        <v>207</v>
      </c>
      <c r="DT237" s="19">
        <v>211.4</v>
      </c>
      <c r="DU237" s="19">
        <v>208.4</v>
      </c>
      <c r="DV237" s="19">
        <v>208.4</v>
      </c>
      <c r="DW237" s="19">
        <v>210.6</v>
      </c>
    </row>
    <row r="238" spans="1:127">
      <c r="A238" s="17" t="s">
        <v>1069</v>
      </c>
      <c r="B238" s="17" t="s">
        <v>1070</v>
      </c>
      <c r="C238" s="18">
        <v>3.918E-2</v>
      </c>
      <c r="D238" s="19">
        <v>103.5</v>
      </c>
      <c r="E238" s="19">
        <v>108</v>
      </c>
      <c r="F238" s="19">
        <v>112.1</v>
      </c>
      <c r="G238" s="19">
        <v>118.9</v>
      </c>
      <c r="H238" s="19">
        <v>121.6</v>
      </c>
      <c r="I238" s="19">
        <v>125.6</v>
      </c>
      <c r="J238" s="19">
        <v>124.2</v>
      </c>
      <c r="K238" s="19">
        <v>125.1</v>
      </c>
      <c r="L238" s="19">
        <v>117.8</v>
      </c>
      <c r="M238" s="19">
        <v>117.6</v>
      </c>
      <c r="N238" s="19">
        <v>118.6</v>
      </c>
      <c r="O238" s="19">
        <v>122</v>
      </c>
      <c r="P238" s="19">
        <v>121.7</v>
      </c>
      <c r="Q238" s="19">
        <v>123.2</v>
      </c>
      <c r="R238" s="19">
        <v>128.9</v>
      </c>
      <c r="S238" s="19">
        <v>132.30000000000001</v>
      </c>
      <c r="T238" s="19">
        <v>137.6</v>
      </c>
      <c r="U238" s="19">
        <v>134.6</v>
      </c>
      <c r="V238" s="19">
        <v>137.80000000000001</v>
      </c>
      <c r="W238" s="19">
        <v>138</v>
      </c>
      <c r="X238" s="19">
        <v>123.8</v>
      </c>
      <c r="Y238" s="19">
        <v>116.5</v>
      </c>
      <c r="Z238" s="19">
        <v>120.7</v>
      </c>
      <c r="AA238" s="19">
        <v>124.3</v>
      </c>
      <c r="AB238" s="19">
        <v>123.2</v>
      </c>
      <c r="AC238" s="19">
        <v>126.8</v>
      </c>
      <c r="AD238" s="19">
        <v>128.1</v>
      </c>
      <c r="AE238" s="19">
        <v>126.9</v>
      </c>
      <c r="AF238" s="19">
        <v>125.6</v>
      </c>
      <c r="AG238" s="19">
        <v>127.3</v>
      </c>
      <c r="AH238" s="19">
        <v>124.2</v>
      </c>
      <c r="AI238" s="19">
        <v>119.5</v>
      </c>
      <c r="AJ238" s="19">
        <v>112</v>
      </c>
      <c r="AK238" s="19">
        <v>112.2</v>
      </c>
      <c r="AL238" s="19">
        <v>114.3</v>
      </c>
      <c r="AM238" s="19">
        <v>110.6</v>
      </c>
      <c r="AN238" s="19">
        <v>107.8</v>
      </c>
      <c r="AO238" s="19">
        <v>115.2</v>
      </c>
      <c r="AP238" s="19">
        <v>119.9</v>
      </c>
      <c r="AQ238" s="19">
        <v>124</v>
      </c>
      <c r="AR238" s="19">
        <v>130.69999999999999</v>
      </c>
      <c r="AS238" s="19">
        <v>127.7</v>
      </c>
      <c r="AT238" s="19">
        <v>131</v>
      </c>
      <c r="AU238" s="19">
        <v>126.1</v>
      </c>
      <c r="AV238" s="19">
        <v>124.8</v>
      </c>
      <c r="AW238" s="19">
        <v>125.5</v>
      </c>
      <c r="AX238" s="19">
        <v>124.7</v>
      </c>
      <c r="AY238" s="19">
        <v>123.7</v>
      </c>
      <c r="AZ238" s="19">
        <v>127.6</v>
      </c>
      <c r="BA238" s="19">
        <v>138.30000000000001</v>
      </c>
      <c r="BB238" s="19">
        <v>145.80000000000001</v>
      </c>
      <c r="BC238" s="19">
        <v>148.30000000000001</v>
      </c>
      <c r="BD238" s="19">
        <v>146.5</v>
      </c>
      <c r="BE238" s="19">
        <v>152.19999999999999</v>
      </c>
      <c r="BF238" s="19">
        <v>146.6</v>
      </c>
      <c r="BG238" s="19">
        <v>144</v>
      </c>
      <c r="BH238" s="19">
        <v>138.19999999999999</v>
      </c>
      <c r="BI238" s="19">
        <v>134.4</v>
      </c>
      <c r="BJ238" s="19">
        <v>137.5</v>
      </c>
      <c r="BK238" s="19">
        <v>137.80000000000001</v>
      </c>
      <c r="BL238" s="19">
        <v>138.5</v>
      </c>
      <c r="BM238" s="19">
        <v>134.80000000000001</v>
      </c>
      <c r="BN238" s="19">
        <v>133.6</v>
      </c>
      <c r="BO238" s="19">
        <v>135</v>
      </c>
      <c r="BP238" s="19">
        <v>138.30000000000001</v>
      </c>
      <c r="BQ238" s="19">
        <v>139.1</v>
      </c>
      <c r="BR238" s="19">
        <v>133.9</v>
      </c>
      <c r="BS238" s="19">
        <v>135.30000000000001</v>
      </c>
      <c r="BT238" s="19">
        <v>132.4</v>
      </c>
      <c r="BU238" s="19">
        <v>132.9</v>
      </c>
      <c r="BV238" s="19">
        <v>133</v>
      </c>
      <c r="BW238" s="19">
        <v>137.5</v>
      </c>
      <c r="BX238" s="19">
        <v>137.9</v>
      </c>
      <c r="BY238" s="19">
        <v>138</v>
      </c>
      <c r="BZ238" s="19">
        <v>140.9</v>
      </c>
      <c r="CA238" s="19">
        <v>146.30000000000001</v>
      </c>
      <c r="CB238" s="19">
        <v>153.5</v>
      </c>
      <c r="CC238" s="19">
        <v>152.30000000000001</v>
      </c>
      <c r="CD238" s="19">
        <v>151.6</v>
      </c>
      <c r="CE238" s="19">
        <v>151</v>
      </c>
      <c r="CF238" s="19">
        <v>140.69999999999999</v>
      </c>
      <c r="CG238" s="19">
        <v>138</v>
      </c>
      <c r="CH238" s="19">
        <v>142.9</v>
      </c>
      <c r="CI238" s="19">
        <v>147</v>
      </c>
      <c r="CJ238" s="19">
        <v>149.6</v>
      </c>
      <c r="CK238" s="19">
        <v>153.1</v>
      </c>
      <c r="CL238" s="19">
        <v>158.30000000000001</v>
      </c>
      <c r="CM238" s="19">
        <v>163.9</v>
      </c>
      <c r="CN238" s="19">
        <v>166.6</v>
      </c>
      <c r="CO238" s="19">
        <v>172.4</v>
      </c>
      <c r="CP238" s="19">
        <v>172.3</v>
      </c>
      <c r="CQ238" s="19">
        <v>177.6</v>
      </c>
      <c r="CR238" s="19">
        <v>170.2</v>
      </c>
      <c r="CS238" s="19">
        <v>165.2</v>
      </c>
      <c r="CT238" s="19">
        <v>153.9</v>
      </c>
      <c r="CU238" s="19">
        <v>139.30000000000001</v>
      </c>
      <c r="CV238" s="19">
        <v>138.5</v>
      </c>
      <c r="CW238" s="19">
        <v>138.4</v>
      </c>
      <c r="CX238" s="19">
        <v>151.69999999999999</v>
      </c>
      <c r="CY238" s="19">
        <v>155</v>
      </c>
      <c r="CZ238" s="19">
        <v>162</v>
      </c>
      <c r="DA238" s="19">
        <v>178.7</v>
      </c>
      <c r="DB238" s="19">
        <v>164</v>
      </c>
      <c r="DC238" s="19">
        <v>160.6</v>
      </c>
      <c r="DD238" s="19">
        <v>149</v>
      </c>
      <c r="DE238" s="19">
        <v>148.9</v>
      </c>
      <c r="DF238" s="19">
        <v>150.6</v>
      </c>
      <c r="DG238" s="19">
        <v>158.30000000000001</v>
      </c>
      <c r="DH238" s="19">
        <v>166.6</v>
      </c>
      <c r="DI238" s="19">
        <v>179.5</v>
      </c>
      <c r="DJ238" s="19">
        <v>173.4</v>
      </c>
      <c r="DK238" s="19">
        <v>178.3</v>
      </c>
      <c r="DL238" s="19">
        <v>191</v>
      </c>
      <c r="DM238" s="19">
        <v>176.7</v>
      </c>
      <c r="DN238" s="19">
        <v>179.7</v>
      </c>
      <c r="DO238" s="19">
        <v>176.7</v>
      </c>
      <c r="DP238" s="19">
        <v>169.5</v>
      </c>
      <c r="DQ238" s="19">
        <v>164</v>
      </c>
      <c r="DR238" s="19">
        <v>182.5</v>
      </c>
      <c r="DS238" s="19">
        <v>205.2</v>
      </c>
      <c r="DT238" s="19">
        <v>207.5</v>
      </c>
      <c r="DU238" s="19">
        <v>206.1</v>
      </c>
      <c r="DV238" s="19">
        <v>209.7</v>
      </c>
      <c r="DW238" s="19">
        <v>207.3</v>
      </c>
    </row>
    <row r="239" spans="1:127">
      <c r="A239" s="17" t="s">
        <v>1071</v>
      </c>
      <c r="B239" s="17" t="s">
        <v>1072</v>
      </c>
      <c r="C239" s="18">
        <v>1.0120000000000001E-2</v>
      </c>
      <c r="D239" s="19">
        <v>115.9</v>
      </c>
      <c r="E239" s="19">
        <v>120</v>
      </c>
      <c r="F239" s="19">
        <v>126.6</v>
      </c>
      <c r="G239" s="19">
        <v>134.19999999999999</v>
      </c>
      <c r="H239" s="19">
        <v>140.80000000000001</v>
      </c>
      <c r="I239" s="19">
        <v>148.19999999999999</v>
      </c>
      <c r="J239" s="19">
        <v>138.69999999999999</v>
      </c>
      <c r="K239" s="19">
        <v>136.1</v>
      </c>
      <c r="L239" s="19">
        <v>129.30000000000001</v>
      </c>
      <c r="M239" s="19">
        <v>129.5</v>
      </c>
      <c r="N239" s="19">
        <v>129.30000000000001</v>
      </c>
      <c r="O239" s="19">
        <v>136</v>
      </c>
      <c r="P239" s="19">
        <v>141.9</v>
      </c>
      <c r="Q239" s="19">
        <v>154.69999999999999</v>
      </c>
      <c r="R239" s="19">
        <v>155.6</v>
      </c>
      <c r="S239" s="19">
        <v>151.80000000000001</v>
      </c>
      <c r="T239" s="19">
        <v>150.69999999999999</v>
      </c>
      <c r="U239" s="19">
        <v>152</v>
      </c>
      <c r="V239" s="19">
        <v>150.69999999999999</v>
      </c>
      <c r="W239" s="19">
        <v>151.4</v>
      </c>
      <c r="X239" s="19">
        <v>151.30000000000001</v>
      </c>
      <c r="Y239" s="19">
        <v>151.9</v>
      </c>
      <c r="Z239" s="19">
        <v>151.9</v>
      </c>
      <c r="AA239" s="19">
        <v>156</v>
      </c>
      <c r="AB239" s="19">
        <v>164.2</v>
      </c>
      <c r="AC239" s="19">
        <v>167.8</v>
      </c>
      <c r="AD239" s="19">
        <v>167.3</v>
      </c>
      <c r="AE239" s="19">
        <v>166.8</v>
      </c>
      <c r="AF239" s="19">
        <v>167.2</v>
      </c>
      <c r="AG239" s="19">
        <v>162.1</v>
      </c>
      <c r="AH239" s="19">
        <v>153.4</v>
      </c>
      <c r="AI239" s="19">
        <v>152.69999999999999</v>
      </c>
      <c r="AJ239" s="19">
        <v>152.19999999999999</v>
      </c>
      <c r="AK239" s="19">
        <v>153.30000000000001</v>
      </c>
      <c r="AL239" s="19">
        <v>153.30000000000001</v>
      </c>
      <c r="AM239" s="19">
        <v>151.30000000000001</v>
      </c>
      <c r="AN239" s="19">
        <v>156.6</v>
      </c>
      <c r="AO239" s="19">
        <v>162.1</v>
      </c>
      <c r="AP239" s="19">
        <v>158</v>
      </c>
      <c r="AQ239" s="19">
        <v>153.9</v>
      </c>
      <c r="AR239" s="19">
        <v>152.5</v>
      </c>
      <c r="AS239" s="19">
        <v>154.1</v>
      </c>
      <c r="AT239" s="19">
        <v>157.30000000000001</v>
      </c>
      <c r="AU239" s="19">
        <v>157.19999999999999</v>
      </c>
      <c r="AV239" s="19">
        <v>156.30000000000001</v>
      </c>
      <c r="AW239" s="19">
        <v>156</v>
      </c>
      <c r="AX239" s="19">
        <v>157.30000000000001</v>
      </c>
      <c r="AY239" s="19">
        <v>154.80000000000001</v>
      </c>
      <c r="AZ239" s="19">
        <v>161.9</v>
      </c>
      <c r="BA239" s="19">
        <v>160.6</v>
      </c>
      <c r="BB239" s="19">
        <v>161.9</v>
      </c>
      <c r="BC239" s="19">
        <v>159.69999999999999</v>
      </c>
      <c r="BD239" s="19">
        <v>158</v>
      </c>
      <c r="BE239" s="19">
        <v>153.6</v>
      </c>
      <c r="BF239" s="19">
        <v>148.1</v>
      </c>
      <c r="BG239" s="19">
        <v>146.30000000000001</v>
      </c>
      <c r="BH239" s="19">
        <v>143.19999999999999</v>
      </c>
      <c r="BI239" s="19">
        <v>141.80000000000001</v>
      </c>
      <c r="BJ239" s="19">
        <v>142.1</v>
      </c>
      <c r="BK239" s="19">
        <v>143.30000000000001</v>
      </c>
      <c r="BL239" s="19">
        <v>144.69999999999999</v>
      </c>
      <c r="BM239" s="19">
        <v>143.69999999999999</v>
      </c>
      <c r="BN239" s="19">
        <v>141</v>
      </c>
      <c r="BO239" s="19">
        <v>138.5</v>
      </c>
      <c r="BP239" s="19">
        <v>139.1</v>
      </c>
      <c r="BQ239" s="19">
        <v>137.69999999999999</v>
      </c>
      <c r="BR239" s="19">
        <v>134.4</v>
      </c>
      <c r="BS239" s="19">
        <v>135.5</v>
      </c>
      <c r="BT239" s="19">
        <v>138.30000000000001</v>
      </c>
      <c r="BU239" s="19">
        <v>138</v>
      </c>
      <c r="BV239" s="19">
        <v>141.19999999999999</v>
      </c>
      <c r="BW239" s="19">
        <v>142.1</v>
      </c>
      <c r="BX239" s="19">
        <v>141.30000000000001</v>
      </c>
      <c r="BY239" s="19">
        <v>150.4</v>
      </c>
      <c r="BZ239" s="19">
        <v>149</v>
      </c>
      <c r="CA239" s="19">
        <v>144</v>
      </c>
      <c r="CB239" s="19">
        <v>141.9</v>
      </c>
      <c r="CC239" s="19">
        <v>140.4</v>
      </c>
      <c r="CD239" s="19">
        <v>138.80000000000001</v>
      </c>
      <c r="CE239" s="19">
        <v>140.19999999999999</v>
      </c>
      <c r="CF239" s="19">
        <v>140.1</v>
      </c>
      <c r="CG239" s="19">
        <v>139.80000000000001</v>
      </c>
      <c r="CH239" s="19">
        <v>142.5</v>
      </c>
      <c r="CI239" s="19">
        <v>143.80000000000001</v>
      </c>
      <c r="CJ239" s="19">
        <v>143.19999999999999</v>
      </c>
      <c r="CK239" s="19">
        <v>141.80000000000001</v>
      </c>
      <c r="CL239" s="19">
        <v>142.1</v>
      </c>
      <c r="CM239" s="19">
        <v>141.80000000000001</v>
      </c>
      <c r="CN239" s="19">
        <v>141.9</v>
      </c>
      <c r="CO239" s="19">
        <v>142.80000000000001</v>
      </c>
      <c r="CP239" s="19">
        <v>145.4</v>
      </c>
      <c r="CQ239" s="19">
        <v>144.80000000000001</v>
      </c>
      <c r="CR239" s="19">
        <v>145.19999999999999</v>
      </c>
      <c r="CS239" s="19">
        <v>150.1</v>
      </c>
      <c r="CT239" s="19">
        <v>147.80000000000001</v>
      </c>
      <c r="CU239" s="19">
        <v>147.19999999999999</v>
      </c>
      <c r="CV239" s="19">
        <v>145.69999999999999</v>
      </c>
      <c r="CW239" s="19">
        <v>144.5</v>
      </c>
      <c r="CX239" s="19">
        <v>144.19999999999999</v>
      </c>
      <c r="CY239" s="19">
        <v>146.4</v>
      </c>
      <c r="CZ239" s="19">
        <v>146.4</v>
      </c>
      <c r="DA239" s="19">
        <v>147</v>
      </c>
      <c r="DB239" s="19">
        <v>149.1</v>
      </c>
      <c r="DC239" s="19">
        <v>152.4</v>
      </c>
      <c r="DD239" s="19">
        <v>155.4</v>
      </c>
      <c r="DE239" s="19">
        <v>157.5</v>
      </c>
      <c r="DF239" s="19">
        <v>159.5</v>
      </c>
      <c r="DG239" s="19">
        <v>160.30000000000001</v>
      </c>
      <c r="DH239" s="19">
        <v>175.9</v>
      </c>
      <c r="DI239" s="19">
        <v>192.7</v>
      </c>
      <c r="DJ239" s="19">
        <v>192.7</v>
      </c>
      <c r="DK239" s="19">
        <v>199.1</v>
      </c>
      <c r="DL239" s="19">
        <v>212.8</v>
      </c>
      <c r="DM239" s="19">
        <v>213.3</v>
      </c>
      <c r="DN239" s="19">
        <v>199.2</v>
      </c>
      <c r="DO239" s="19">
        <v>194.7</v>
      </c>
      <c r="DP239" s="19">
        <v>197.8</v>
      </c>
      <c r="DQ239" s="19">
        <v>197.1</v>
      </c>
      <c r="DR239" s="19">
        <v>197.6</v>
      </c>
      <c r="DS239" s="19">
        <v>198.7</v>
      </c>
      <c r="DT239" s="19">
        <v>203.2</v>
      </c>
      <c r="DU239" s="19">
        <v>199.4</v>
      </c>
      <c r="DV239" s="19">
        <v>196.2</v>
      </c>
      <c r="DW239" s="19">
        <v>193.7</v>
      </c>
    </row>
    <row r="240" spans="1:127">
      <c r="A240" s="17" t="s">
        <v>1073</v>
      </c>
      <c r="B240" s="17" t="s">
        <v>1074</v>
      </c>
      <c r="C240" s="18">
        <v>6.1150000000000003E-2</v>
      </c>
      <c r="D240" s="19">
        <v>104.3</v>
      </c>
      <c r="E240" s="19">
        <v>104.3</v>
      </c>
      <c r="F240" s="19">
        <v>105.8</v>
      </c>
      <c r="G240" s="19">
        <v>115.5</v>
      </c>
      <c r="H240" s="19">
        <v>125.3</v>
      </c>
      <c r="I240" s="19">
        <v>127.5</v>
      </c>
      <c r="J240" s="19">
        <v>125</v>
      </c>
      <c r="K240" s="19">
        <v>123.1</v>
      </c>
      <c r="L240" s="19">
        <v>113.6</v>
      </c>
      <c r="M240" s="19">
        <v>109.2</v>
      </c>
      <c r="N240" s="19">
        <v>108.9</v>
      </c>
      <c r="O240" s="19">
        <v>114.7</v>
      </c>
      <c r="P240" s="19">
        <v>124.2</v>
      </c>
      <c r="Q240" s="19">
        <v>127.7</v>
      </c>
      <c r="R240" s="19">
        <v>130.6</v>
      </c>
      <c r="S240" s="19">
        <v>130.9</v>
      </c>
      <c r="T240" s="19">
        <v>134.5</v>
      </c>
      <c r="U240" s="19">
        <v>136.6</v>
      </c>
      <c r="V240" s="19">
        <v>136.30000000000001</v>
      </c>
      <c r="W240" s="19">
        <v>123.4</v>
      </c>
      <c r="X240" s="19">
        <v>116</v>
      </c>
      <c r="Y240" s="19">
        <v>120.2</v>
      </c>
      <c r="Z240" s="19">
        <v>122.8</v>
      </c>
      <c r="AA240" s="19">
        <v>123.2</v>
      </c>
      <c r="AB240" s="19">
        <v>127.8</v>
      </c>
      <c r="AC240" s="19">
        <v>133.30000000000001</v>
      </c>
      <c r="AD240" s="19">
        <v>134.5</v>
      </c>
      <c r="AE240" s="19">
        <v>141</v>
      </c>
      <c r="AF240" s="19">
        <v>141.9</v>
      </c>
      <c r="AG240" s="19">
        <v>138</v>
      </c>
      <c r="AH240" s="19">
        <v>128.4</v>
      </c>
      <c r="AI240" s="19">
        <v>120</v>
      </c>
      <c r="AJ240" s="19">
        <v>117.5</v>
      </c>
      <c r="AK240" s="19">
        <v>119.5</v>
      </c>
      <c r="AL240" s="19">
        <v>120.1</v>
      </c>
      <c r="AM240" s="19">
        <v>125.8</v>
      </c>
      <c r="AN240" s="19">
        <v>136.6</v>
      </c>
      <c r="AO240" s="19">
        <v>142.69999999999999</v>
      </c>
      <c r="AP240" s="19">
        <v>144.6</v>
      </c>
      <c r="AQ240" s="19">
        <v>146.30000000000001</v>
      </c>
      <c r="AR240" s="19">
        <v>148.9</v>
      </c>
      <c r="AS240" s="19">
        <v>150.30000000000001</v>
      </c>
      <c r="AT240" s="19">
        <v>151.9</v>
      </c>
      <c r="AU240" s="19">
        <v>141.69999999999999</v>
      </c>
      <c r="AV240" s="19">
        <v>145.1</v>
      </c>
      <c r="AW240" s="19">
        <v>154.9</v>
      </c>
      <c r="AX240" s="19">
        <v>157.19999999999999</v>
      </c>
      <c r="AY240" s="19">
        <v>161.69999999999999</v>
      </c>
      <c r="AZ240" s="19">
        <v>171.4</v>
      </c>
      <c r="BA240" s="19">
        <v>172</v>
      </c>
      <c r="BB240" s="19">
        <v>173.8</v>
      </c>
      <c r="BC240" s="19">
        <v>176.9</v>
      </c>
      <c r="BD240" s="19">
        <v>178.8</v>
      </c>
      <c r="BE240" s="19">
        <v>178.3</v>
      </c>
      <c r="BF240" s="19">
        <v>173.1</v>
      </c>
      <c r="BG240" s="19">
        <v>158.9</v>
      </c>
      <c r="BH240" s="19">
        <v>157.1</v>
      </c>
      <c r="BI240" s="19">
        <v>159.5</v>
      </c>
      <c r="BJ240" s="19">
        <v>162.19999999999999</v>
      </c>
      <c r="BK240" s="19">
        <v>162.6</v>
      </c>
      <c r="BL240" s="19">
        <v>160.80000000000001</v>
      </c>
      <c r="BM240" s="19">
        <v>157.69999999999999</v>
      </c>
      <c r="BN240" s="19">
        <v>153.9</v>
      </c>
      <c r="BO240" s="19">
        <v>151.30000000000001</v>
      </c>
      <c r="BP240" s="19">
        <v>147.5</v>
      </c>
      <c r="BQ240" s="19">
        <v>144.9</v>
      </c>
      <c r="BR240" s="19">
        <v>138.80000000000001</v>
      </c>
      <c r="BS240" s="19">
        <v>135.19999999999999</v>
      </c>
      <c r="BT240" s="19">
        <v>140</v>
      </c>
      <c r="BU240" s="19">
        <v>141.69999999999999</v>
      </c>
      <c r="BV240" s="19">
        <v>140.19999999999999</v>
      </c>
      <c r="BW240" s="19">
        <v>137.9</v>
      </c>
      <c r="BX240" s="19">
        <v>134.9</v>
      </c>
      <c r="BY240" s="19">
        <v>133.80000000000001</v>
      </c>
      <c r="BZ240" s="19">
        <v>139.5</v>
      </c>
      <c r="CA240" s="19">
        <v>147.5</v>
      </c>
      <c r="CB240" s="19">
        <v>155</v>
      </c>
      <c r="CC240" s="19">
        <v>161.4</v>
      </c>
      <c r="CD240" s="19">
        <v>163.69999999999999</v>
      </c>
      <c r="CE240" s="19">
        <v>157.30000000000001</v>
      </c>
      <c r="CF240" s="19">
        <v>154.1</v>
      </c>
      <c r="CG240" s="19">
        <v>151.5</v>
      </c>
      <c r="CH240" s="19">
        <v>153</v>
      </c>
      <c r="CI240" s="19">
        <v>158</v>
      </c>
      <c r="CJ240" s="19">
        <v>166.5</v>
      </c>
      <c r="CK240" s="19">
        <v>173.9</v>
      </c>
      <c r="CL240" s="19">
        <v>177.3</v>
      </c>
      <c r="CM240" s="19">
        <v>179.1</v>
      </c>
      <c r="CN240" s="19">
        <v>183.5</v>
      </c>
      <c r="CO240" s="19">
        <v>187.5</v>
      </c>
      <c r="CP240" s="19">
        <v>185</v>
      </c>
      <c r="CQ240" s="19">
        <v>168.4</v>
      </c>
      <c r="CR240" s="19">
        <v>159.30000000000001</v>
      </c>
      <c r="CS240" s="19">
        <v>156.69999999999999</v>
      </c>
      <c r="CT240" s="19">
        <v>151.19999999999999</v>
      </c>
      <c r="CU240" s="19">
        <v>146.4</v>
      </c>
      <c r="CV240" s="19">
        <v>151.80000000000001</v>
      </c>
      <c r="CW240" s="19">
        <v>155.1</v>
      </c>
      <c r="CX240" s="19">
        <v>160.1</v>
      </c>
      <c r="CY240" s="19">
        <v>160.1</v>
      </c>
      <c r="CZ240" s="19">
        <v>158.80000000000001</v>
      </c>
      <c r="DA240" s="19">
        <v>159.19999999999999</v>
      </c>
      <c r="DB240" s="19">
        <v>158.19999999999999</v>
      </c>
      <c r="DC240" s="19">
        <v>159</v>
      </c>
      <c r="DD240" s="19">
        <v>159.1</v>
      </c>
      <c r="DE240" s="19">
        <v>159.5</v>
      </c>
      <c r="DF240" s="19">
        <v>170.3</v>
      </c>
      <c r="DG240" s="19">
        <v>178.5</v>
      </c>
      <c r="DH240" s="19">
        <v>186.1</v>
      </c>
      <c r="DI240" s="19">
        <v>193.2</v>
      </c>
      <c r="DJ240" s="19">
        <v>203.8</v>
      </c>
      <c r="DK240" s="19">
        <v>206</v>
      </c>
      <c r="DL240" s="19">
        <v>208.9</v>
      </c>
      <c r="DM240" s="19">
        <v>210.9</v>
      </c>
      <c r="DN240" s="19">
        <v>197.8</v>
      </c>
      <c r="DO240" s="19">
        <v>184</v>
      </c>
      <c r="DP240" s="19">
        <v>192.1</v>
      </c>
      <c r="DQ240" s="19">
        <v>204.5</v>
      </c>
      <c r="DR240" s="19">
        <v>207.6</v>
      </c>
      <c r="DS240" s="19">
        <v>209.5</v>
      </c>
      <c r="DT240" s="19">
        <v>213</v>
      </c>
      <c r="DU240" s="19">
        <v>205.2</v>
      </c>
      <c r="DV240" s="19">
        <v>203.2</v>
      </c>
      <c r="DW240" s="19">
        <v>198.6</v>
      </c>
    </row>
    <row r="241" spans="1:127">
      <c r="A241" s="17" t="s">
        <v>1075</v>
      </c>
      <c r="B241" s="17" t="s">
        <v>1076</v>
      </c>
      <c r="C241" s="18">
        <v>3.5119999999999998E-2</v>
      </c>
      <c r="D241" s="19">
        <v>130</v>
      </c>
      <c r="E241" s="19">
        <v>143.5</v>
      </c>
      <c r="F241" s="19">
        <v>145.1</v>
      </c>
      <c r="G241" s="19">
        <v>159.1</v>
      </c>
      <c r="H241" s="19">
        <v>174.5</v>
      </c>
      <c r="I241" s="19">
        <v>176.2</v>
      </c>
      <c r="J241" s="19">
        <v>181.2</v>
      </c>
      <c r="K241" s="19">
        <v>185.1</v>
      </c>
      <c r="L241" s="19">
        <v>178.3</v>
      </c>
      <c r="M241" s="19">
        <v>165.3</v>
      </c>
      <c r="N241" s="19">
        <v>152.19999999999999</v>
      </c>
      <c r="O241" s="19">
        <v>148.30000000000001</v>
      </c>
      <c r="P241" s="19">
        <v>149.9</v>
      </c>
      <c r="Q241" s="19">
        <v>147.9</v>
      </c>
      <c r="R241" s="19">
        <v>146.5</v>
      </c>
      <c r="S241" s="19">
        <v>144.4</v>
      </c>
      <c r="T241" s="19">
        <v>143.19999999999999</v>
      </c>
      <c r="U241" s="19">
        <v>146</v>
      </c>
      <c r="V241" s="19">
        <v>150.80000000000001</v>
      </c>
      <c r="W241" s="19">
        <v>153.30000000000001</v>
      </c>
      <c r="X241" s="19">
        <v>152.80000000000001</v>
      </c>
      <c r="Y241" s="19">
        <v>149.1</v>
      </c>
      <c r="Z241" s="19">
        <v>148.1</v>
      </c>
      <c r="AA241" s="19">
        <v>152.5</v>
      </c>
      <c r="AB241" s="19">
        <v>153.5</v>
      </c>
      <c r="AC241" s="19">
        <v>155.6</v>
      </c>
      <c r="AD241" s="19">
        <v>151.9</v>
      </c>
      <c r="AE241" s="19">
        <v>148.69999999999999</v>
      </c>
      <c r="AF241" s="19">
        <v>146.19999999999999</v>
      </c>
      <c r="AG241" s="19">
        <v>148.6</v>
      </c>
      <c r="AH241" s="19">
        <v>149</v>
      </c>
      <c r="AI241" s="19">
        <v>155.80000000000001</v>
      </c>
      <c r="AJ241" s="19">
        <v>168.9</v>
      </c>
      <c r="AK241" s="19">
        <v>166.4</v>
      </c>
      <c r="AL241" s="19">
        <v>162</v>
      </c>
      <c r="AM241" s="19">
        <v>164.9</v>
      </c>
      <c r="AN241" s="19">
        <v>175</v>
      </c>
      <c r="AO241" s="19">
        <v>183.8</v>
      </c>
      <c r="AP241" s="19">
        <v>181.7</v>
      </c>
      <c r="AQ241" s="19">
        <v>181</v>
      </c>
      <c r="AR241" s="19">
        <v>222.6</v>
      </c>
      <c r="AS241" s="19">
        <v>232</v>
      </c>
      <c r="AT241" s="19">
        <v>240.6</v>
      </c>
      <c r="AU241" s="19">
        <v>243.6</v>
      </c>
      <c r="AV241" s="19">
        <v>252.1</v>
      </c>
      <c r="AW241" s="19">
        <v>245.7</v>
      </c>
      <c r="AX241" s="19">
        <v>237.2</v>
      </c>
      <c r="AY241" s="19">
        <v>231.4</v>
      </c>
      <c r="AZ241" s="19">
        <v>232.9</v>
      </c>
      <c r="BA241" s="19">
        <v>236.2</v>
      </c>
      <c r="BB241" s="19">
        <v>240.8</v>
      </c>
      <c r="BC241" s="19">
        <v>244.9</v>
      </c>
      <c r="BD241" s="19">
        <v>246.3</v>
      </c>
      <c r="BE241" s="19">
        <v>244.5</v>
      </c>
      <c r="BF241" s="19">
        <v>244.2</v>
      </c>
      <c r="BG241" s="19">
        <v>247.2</v>
      </c>
      <c r="BH241" s="19">
        <v>239</v>
      </c>
      <c r="BI241" s="19">
        <v>226.7</v>
      </c>
      <c r="BJ241" s="19">
        <v>199.8</v>
      </c>
      <c r="BK241" s="19">
        <v>195.8</v>
      </c>
      <c r="BL241" s="19">
        <v>196.8</v>
      </c>
      <c r="BM241" s="19">
        <v>193.9</v>
      </c>
      <c r="BN241" s="19">
        <v>188.2</v>
      </c>
      <c r="BO241" s="19">
        <v>175.5</v>
      </c>
      <c r="BP241" s="19">
        <v>172.1</v>
      </c>
      <c r="BQ241" s="19">
        <v>170.6</v>
      </c>
      <c r="BR241" s="19">
        <v>173</v>
      </c>
      <c r="BS241" s="19">
        <v>180.4</v>
      </c>
      <c r="BT241" s="19">
        <v>181.6</v>
      </c>
      <c r="BU241" s="19">
        <v>180.4</v>
      </c>
      <c r="BV241" s="19">
        <v>187.9</v>
      </c>
      <c r="BW241" s="19">
        <v>190.4</v>
      </c>
      <c r="BX241" s="19">
        <v>186.7</v>
      </c>
      <c r="BY241" s="19">
        <v>186</v>
      </c>
      <c r="BZ241" s="19">
        <v>184.2</v>
      </c>
      <c r="CA241" s="19">
        <v>181.8</v>
      </c>
      <c r="CB241" s="19">
        <v>184.7</v>
      </c>
      <c r="CC241" s="19">
        <v>186.7</v>
      </c>
      <c r="CD241" s="19">
        <v>191.7</v>
      </c>
      <c r="CE241" s="19">
        <v>192</v>
      </c>
      <c r="CF241" s="19">
        <v>191.9</v>
      </c>
      <c r="CG241" s="19">
        <v>190.2</v>
      </c>
      <c r="CH241" s="19">
        <v>187.6</v>
      </c>
      <c r="CI241" s="19">
        <v>187.6</v>
      </c>
      <c r="CJ241" s="19">
        <v>184.4</v>
      </c>
      <c r="CK241" s="19">
        <v>186.4</v>
      </c>
      <c r="CL241" s="19">
        <v>188.6</v>
      </c>
      <c r="CM241" s="19">
        <v>189</v>
      </c>
      <c r="CN241" s="19">
        <v>190.4</v>
      </c>
      <c r="CO241" s="19">
        <v>195.4</v>
      </c>
      <c r="CP241" s="19">
        <v>200.1</v>
      </c>
      <c r="CQ241" s="19">
        <v>206.7</v>
      </c>
      <c r="CR241" s="19">
        <v>206.4</v>
      </c>
      <c r="CS241" s="19">
        <v>203.2</v>
      </c>
      <c r="CT241" s="19">
        <v>197.7</v>
      </c>
      <c r="CU241" s="19">
        <v>200.6</v>
      </c>
      <c r="CV241" s="19">
        <v>183.1</v>
      </c>
      <c r="CW241" s="19">
        <v>181.8</v>
      </c>
      <c r="CX241" s="19">
        <v>181.2</v>
      </c>
      <c r="CY241" s="19">
        <v>183.9</v>
      </c>
      <c r="CZ241" s="19">
        <v>189.5</v>
      </c>
      <c r="DA241" s="19">
        <v>196.6</v>
      </c>
      <c r="DB241" s="19">
        <v>208.1</v>
      </c>
      <c r="DC241" s="19">
        <v>220.8</v>
      </c>
      <c r="DD241" s="19">
        <v>221</v>
      </c>
      <c r="DE241" s="19">
        <v>222.4</v>
      </c>
      <c r="DF241" s="19">
        <v>224.1</v>
      </c>
      <c r="DG241" s="19">
        <v>217.8</v>
      </c>
      <c r="DH241" s="19">
        <v>233.7</v>
      </c>
      <c r="DI241" s="19">
        <v>238.7</v>
      </c>
      <c r="DJ241" s="19">
        <v>234.8</v>
      </c>
      <c r="DK241" s="19">
        <v>239.9</v>
      </c>
      <c r="DL241" s="19">
        <v>246.9</v>
      </c>
      <c r="DM241" s="19">
        <v>251.5</v>
      </c>
      <c r="DN241" s="19">
        <v>256.8</v>
      </c>
      <c r="DO241" s="19">
        <v>261.10000000000002</v>
      </c>
      <c r="DP241" s="19">
        <v>255.1</v>
      </c>
      <c r="DQ241" s="19">
        <v>246.9</v>
      </c>
      <c r="DR241" s="19">
        <v>245.3</v>
      </c>
      <c r="DS241" s="19">
        <v>241.4</v>
      </c>
      <c r="DT241" s="19">
        <v>238.1</v>
      </c>
      <c r="DU241" s="19">
        <v>204.6</v>
      </c>
      <c r="DV241" s="19">
        <v>227.8</v>
      </c>
      <c r="DW241" s="19">
        <v>198.8</v>
      </c>
    </row>
    <row r="242" spans="1:127">
      <c r="A242" s="17" t="s">
        <v>1077</v>
      </c>
      <c r="B242" s="17" t="s">
        <v>1078</v>
      </c>
      <c r="C242" s="18">
        <v>0.90907000000000004</v>
      </c>
      <c r="D242" s="19">
        <v>101.9</v>
      </c>
      <c r="E242" s="19">
        <v>102</v>
      </c>
      <c r="F242" s="19">
        <v>102</v>
      </c>
      <c r="G242" s="19">
        <v>103.1</v>
      </c>
      <c r="H242" s="19">
        <v>103.7</v>
      </c>
      <c r="I242" s="19">
        <v>104.7</v>
      </c>
      <c r="J242" s="19">
        <v>105.3</v>
      </c>
      <c r="K242" s="19">
        <v>105.2</v>
      </c>
      <c r="L242" s="19">
        <v>106.2</v>
      </c>
      <c r="M242" s="19">
        <v>106.5</v>
      </c>
      <c r="N242" s="19">
        <v>106.6</v>
      </c>
      <c r="O242" s="19">
        <v>107.1</v>
      </c>
      <c r="P242" s="19">
        <v>109</v>
      </c>
      <c r="Q242" s="19">
        <v>108.7</v>
      </c>
      <c r="R242" s="19">
        <v>109.2</v>
      </c>
      <c r="S242" s="19">
        <v>108.7</v>
      </c>
      <c r="T242" s="19">
        <v>109.1</v>
      </c>
      <c r="U242" s="19">
        <v>109.2</v>
      </c>
      <c r="V242" s="19">
        <v>109.3</v>
      </c>
      <c r="W242" s="19">
        <v>110.3</v>
      </c>
      <c r="X242" s="19">
        <v>112</v>
      </c>
      <c r="Y242" s="19">
        <v>111.8</v>
      </c>
      <c r="Z242" s="19">
        <v>111.8</v>
      </c>
      <c r="AA242" s="19">
        <v>112.3</v>
      </c>
      <c r="AB242" s="19">
        <v>112.2</v>
      </c>
      <c r="AC242" s="19">
        <v>112.6</v>
      </c>
      <c r="AD242" s="19">
        <v>112.7</v>
      </c>
      <c r="AE242" s="19">
        <v>112.5</v>
      </c>
      <c r="AF242" s="19">
        <v>113.2</v>
      </c>
      <c r="AG242" s="19">
        <v>113.5</v>
      </c>
      <c r="AH242" s="19">
        <v>114.3</v>
      </c>
      <c r="AI242" s="19">
        <v>114.8</v>
      </c>
      <c r="AJ242" s="19">
        <v>114.7</v>
      </c>
      <c r="AK242" s="19">
        <v>114</v>
      </c>
      <c r="AL242" s="19">
        <v>112</v>
      </c>
      <c r="AM242" s="19">
        <v>112.5</v>
      </c>
      <c r="AN242" s="19">
        <v>113</v>
      </c>
      <c r="AO242" s="19">
        <v>112.5</v>
      </c>
      <c r="AP242" s="19">
        <v>113.3</v>
      </c>
      <c r="AQ242" s="19">
        <v>113.7</v>
      </c>
      <c r="AR242" s="19">
        <v>113.1</v>
      </c>
      <c r="AS242" s="19">
        <v>113.1</v>
      </c>
      <c r="AT242" s="19">
        <v>114.3</v>
      </c>
      <c r="AU242" s="19">
        <v>114.7</v>
      </c>
      <c r="AV242" s="19">
        <v>114.6</v>
      </c>
      <c r="AW242" s="19">
        <v>114.9</v>
      </c>
      <c r="AX242" s="19">
        <v>114.9</v>
      </c>
      <c r="AY242" s="19">
        <v>114.9</v>
      </c>
      <c r="AZ242" s="19">
        <v>115.5</v>
      </c>
      <c r="BA242" s="19">
        <v>115.7</v>
      </c>
      <c r="BB242" s="19">
        <v>115.1</v>
      </c>
      <c r="BC242" s="19">
        <v>115.4</v>
      </c>
      <c r="BD242" s="19">
        <v>115.4</v>
      </c>
      <c r="BE242" s="19">
        <v>115.8</v>
      </c>
      <c r="BF242" s="19">
        <v>115.9</v>
      </c>
      <c r="BG242" s="19">
        <v>116.3</v>
      </c>
      <c r="BH242" s="19">
        <v>117</v>
      </c>
      <c r="BI242" s="19">
        <v>116.6</v>
      </c>
      <c r="BJ242" s="19">
        <v>116.9</v>
      </c>
      <c r="BK242" s="19">
        <v>117.4</v>
      </c>
      <c r="BL242" s="19">
        <v>117.8</v>
      </c>
      <c r="BM242" s="19">
        <v>117.3</v>
      </c>
      <c r="BN242" s="19">
        <v>117.5</v>
      </c>
      <c r="BO242" s="19">
        <v>119.3</v>
      </c>
      <c r="BP242" s="19">
        <v>118.6</v>
      </c>
      <c r="BQ242" s="19">
        <v>118.8</v>
      </c>
      <c r="BR242" s="19">
        <v>118.9</v>
      </c>
      <c r="BS242" s="19">
        <v>119.5</v>
      </c>
      <c r="BT242" s="19">
        <v>119.9</v>
      </c>
      <c r="BU242" s="19">
        <v>119.9</v>
      </c>
      <c r="BV242" s="19">
        <v>119.9</v>
      </c>
      <c r="BW242" s="19">
        <v>119.7</v>
      </c>
      <c r="BX242" s="19">
        <v>119.2</v>
      </c>
      <c r="BY242" s="19">
        <v>119.2</v>
      </c>
      <c r="BZ242" s="19">
        <v>119.3</v>
      </c>
      <c r="CA242" s="19">
        <v>119.7</v>
      </c>
      <c r="CB242" s="19">
        <v>120</v>
      </c>
      <c r="CC242" s="19">
        <v>120.3</v>
      </c>
      <c r="CD242" s="19">
        <v>121.4</v>
      </c>
      <c r="CE242" s="19">
        <v>122.1</v>
      </c>
      <c r="CF242" s="19">
        <v>121.8</v>
      </c>
      <c r="CG242" s="19">
        <v>121.9</v>
      </c>
      <c r="CH242" s="19">
        <v>121.7</v>
      </c>
      <c r="CI242" s="19">
        <v>122</v>
      </c>
      <c r="CJ242" s="19">
        <v>122.7</v>
      </c>
      <c r="CK242" s="19">
        <v>122.7</v>
      </c>
      <c r="CL242" s="19">
        <v>123.3</v>
      </c>
      <c r="CM242" s="19">
        <v>123.7</v>
      </c>
      <c r="CN242" s="19">
        <v>123.7</v>
      </c>
      <c r="CO242" s="19">
        <v>123.9</v>
      </c>
      <c r="CP242" s="19">
        <v>123.2</v>
      </c>
      <c r="CQ242" s="19">
        <v>123.7</v>
      </c>
      <c r="CR242" s="19">
        <v>123.7</v>
      </c>
      <c r="CS242" s="19">
        <v>124.1</v>
      </c>
      <c r="CT242" s="19">
        <v>123.9</v>
      </c>
      <c r="CU242" s="19">
        <v>124.6</v>
      </c>
      <c r="CV242" s="19">
        <v>125</v>
      </c>
      <c r="CW242" s="19">
        <v>125.4</v>
      </c>
      <c r="CX242" s="19">
        <v>125.5</v>
      </c>
      <c r="CY242" s="19">
        <v>125</v>
      </c>
      <c r="CZ242" s="19">
        <v>125.3</v>
      </c>
      <c r="DA242" s="19">
        <v>123.9</v>
      </c>
      <c r="DB242" s="19">
        <v>123.7</v>
      </c>
      <c r="DC242" s="19">
        <v>123.6</v>
      </c>
      <c r="DD242" s="19">
        <v>123</v>
      </c>
      <c r="DE242" s="19">
        <v>123.8</v>
      </c>
      <c r="DF242" s="19">
        <v>124.6</v>
      </c>
      <c r="DG242" s="19">
        <v>125</v>
      </c>
      <c r="DH242" s="19">
        <v>125.7</v>
      </c>
      <c r="DI242" s="19">
        <v>125.8</v>
      </c>
      <c r="DJ242" s="19">
        <v>125.6</v>
      </c>
      <c r="DK242" s="19">
        <v>126.5</v>
      </c>
      <c r="DL242" s="19">
        <v>127.2</v>
      </c>
      <c r="DM242" s="19">
        <v>126.9</v>
      </c>
      <c r="DN242" s="19">
        <v>127.4</v>
      </c>
      <c r="DO242" s="19">
        <v>127.3</v>
      </c>
      <c r="DP242" s="19">
        <v>127.2</v>
      </c>
      <c r="DQ242" s="19">
        <v>127.3</v>
      </c>
      <c r="DR242" s="19">
        <v>127.6</v>
      </c>
      <c r="DS242" s="19">
        <v>127</v>
      </c>
      <c r="DT242" s="19">
        <v>127.7</v>
      </c>
      <c r="DU242" s="19">
        <v>128.4</v>
      </c>
      <c r="DV242" s="19">
        <v>128.5</v>
      </c>
      <c r="DW242" s="19">
        <v>128.4</v>
      </c>
    </row>
    <row r="243" spans="1:127">
      <c r="A243" s="17" t="s">
        <v>1079</v>
      </c>
      <c r="B243" s="17" t="s">
        <v>1080</v>
      </c>
      <c r="C243" s="18">
        <v>0.40833000000000003</v>
      </c>
      <c r="D243" s="19">
        <v>101.7</v>
      </c>
      <c r="E243" s="19">
        <v>102</v>
      </c>
      <c r="F243" s="19">
        <v>101</v>
      </c>
      <c r="G243" s="19">
        <v>102.9</v>
      </c>
      <c r="H243" s="19">
        <v>104.5</v>
      </c>
      <c r="I243" s="19">
        <v>106.1</v>
      </c>
      <c r="J243" s="19">
        <v>106.3</v>
      </c>
      <c r="K243" s="19">
        <v>107.1</v>
      </c>
      <c r="L243" s="19">
        <v>108.1</v>
      </c>
      <c r="M243" s="19">
        <v>107.7</v>
      </c>
      <c r="N243" s="19">
        <v>108</v>
      </c>
      <c r="O243" s="19">
        <v>107.5</v>
      </c>
      <c r="P243" s="19">
        <v>108.6</v>
      </c>
      <c r="Q243" s="19">
        <v>108.8</v>
      </c>
      <c r="R243" s="19">
        <v>109.1</v>
      </c>
      <c r="S243" s="19">
        <v>110.3</v>
      </c>
      <c r="T243" s="19">
        <v>109.5</v>
      </c>
      <c r="U243" s="19">
        <v>109.4</v>
      </c>
      <c r="V243" s="19">
        <v>110.1</v>
      </c>
      <c r="W243" s="19">
        <v>111.4</v>
      </c>
      <c r="X243" s="19">
        <v>112.6</v>
      </c>
      <c r="Y243" s="19">
        <v>112.2</v>
      </c>
      <c r="Z243" s="19">
        <v>112.5</v>
      </c>
      <c r="AA243" s="19">
        <v>111.7</v>
      </c>
      <c r="AB243" s="19">
        <v>112.1</v>
      </c>
      <c r="AC243" s="19">
        <v>112.9</v>
      </c>
      <c r="AD243" s="19">
        <v>112.5</v>
      </c>
      <c r="AE243" s="19">
        <v>112.7</v>
      </c>
      <c r="AF243" s="19">
        <v>113</v>
      </c>
      <c r="AG243" s="19">
        <v>113.7</v>
      </c>
      <c r="AH243" s="19">
        <v>114.2</v>
      </c>
      <c r="AI243" s="19">
        <v>115</v>
      </c>
      <c r="AJ243" s="19">
        <v>114.8</v>
      </c>
      <c r="AK243" s="19">
        <v>113.3</v>
      </c>
      <c r="AL243" s="19">
        <v>109.6</v>
      </c>
      <c r="AM243" s="19">
        <v>109.1</v>
      </c>
      <c r="AN243" s="19">
        <v>109.5</v>
      </c>
      <c r="AO243" s="19">
        <v>108.5</v>
      </c>
      <c r="AP243" s="19">
        <v>109.8</v>
      </c>
      <c r="AQ243" s="19">
        <v>110.2</v>
      </c>
      <c r="AR243" s="19">
        <v>110.3</v>
      </c>
      <c r="AS243" s="19">
        <v>110.3</v>
      </c>
      <c r="AT243" s="19">
        <v>111.4</v>
      </c>
      <c r="AU243" s="19">
        <v>112.3</v>
      </c>
      <c r="AV243" s="19">
        <v>111.7</v>
      </c>
      <c r="AW243" s="19">
        <v>112</v>
      </c>
      <c r="AX243" s="19">
        <v>111.7</v>
      </c>
      <c r="AY243" s="19">
        <v>111.9</v>
      </c>
      <c r="AZ243" s="19">
        <v>111.8</v>
      </c>
      <c r="BA243" s="19">
        <v>111.1</v>
      </c>
      <c r="BB243" s="19">
        <v>111</v>
      </c>
      <c r="BC243" s="19">
        <v>112.7</v>
      </c>
      <c r="BD243" s="19">
        <v>112.9</v>
      </c>
      <c r="BE243" s="19">
        <v>113.6</v>
      </c>
      <c r="BF243" s="19">
        <v>113.9</v>
      </c>
      <c r="BG243" s="19">
        <v>114.8</v>
      </c>
      <c r="BH243" s="19">
        <v>115.1</v>
      </c>
      <c r="BI243" s="19">
        <v>113.8</v>
      </c>
      <c r="BJ243" s="19">
        <v>114.1</v>
      </c>
      <c r="BK243" s="19">
        <v>114.7</v>
      </c>
      <c r="BL243" s="19">
        <v>114.7</v>
      </c>
      <c r="BM243" s="19">
        <v>113.6</v>
      </c>
      <c r="BN243" s="19">
        <v>114.4</v>
      </c>
      <c r="BO243" s="19">
        <v>114.6</v>
      </c>
      <c r="BP243" s="19">
        <v>114.1</v>
      </c>
      <c r="BQ243" s="19">
        <v>113.7</v>
      </c>
      <c r="BR243" s="19">
        <v>114.1</v>
      </c>
      <c r="BS243" s="19">
        <v>113.8</v>
      </c>
      <c r="BT243" s="19">
        <v>113.4</v>
      </c>
      <c r="BU243" s="19">
        <v>113.5</v>
      </c>
      <c r="BV243" s="19">
        <v>113.3</v>
      </c>
      <c r="BW243" s="19">
        <v>112.8</v>
      </c>
      <c r="BX243" s="19">
        <v>112.1</v>
      </c>
      <c r="BY243" s="19">
        <v>111.9</v>
      </c>
      <c r="BZ243" s="19">
        <v>112.1</v>
      </c>
      <c r="CA243" s="19">
        <v>112.7</v>
      </c>
      <c r="CB243" s="19">
        <v>112.9</v>
      </c>
      <c r="CC243" s="19">
        <v>113.7</v>
      </c>
      <c r="CD243" s="19">
        <v>114.8</v>
      </c>
      <c r="CE243" s="19">
        <v>115.1</v>
      </c>
      <c r="CF243" s="19">
        <v>115.3</v>
      </c>
      <c r="CG243" s="19">
        <v>115.3</v>
      </c>
      <c r="CH243" s="19">
        <v>114</v>
      </c>
      <c r="CI243" s="19">
        <v>115.1</v>
      </c>
      <c r="CJ243" s="19">
        <v>115.6</v>
      </c>
      <c r="CK243" s="19">
        <v>115.8</v>
      </c>
      <c r="CL243" s="19">
        <v>116.4</v>
      </c>
      <c r="CM243" s="19">
        <v>117.6</v>
      </c>
      <c r="CN243" s="19">
        <v>117.8</v>
      </c>
      <c r="CO243" s="19">
        <v>118.3</v>
      </c>
      <c r="CP243" s="19">
        <v>117.9</v>
      </c>
      <c r="CQ243" s="19">
        <v>118.4</v>
      </c>
      <c r="CR243" s="19">
        <v>118.6</v>
      </c>
      <c r="CS243" s="19">
        <v>118.3</v>
      </c>
      <c r="CT243" s="19">
        <v>119.1</v>
      </c>
      <c r="CU243" s="19">
        <v>119.5</v>
      </c>
      <c r="CV243" s="19">
        <v>119.8</v>
      </c>
      <c r="CW243" s="19">
        <v>120.4</v>
      </c>
      <c r="CX243" s="19">
        <v>121</v>
      </c>
      <c r="CY243" s="19">
        <v>121.1</v>
      </c>
      <c r="CZ243" s="19">
        <v>120.3</v>
      </c>
      <c r="DA243" s="19">
        <v>120</v>
      </c>
      <c r="DB243" s="19">
        <v>120.1</v>
      </c>
      <c r="DC243" s="19">
        <v>119.6</v>
      </c>
      <c r="DD243" s="19">
        <v>119.3</v>
      </c>
      <c r="DE243" s="19">
        <v>119.7</v>
      </c>
      <c r="DF243" s="19">
        <v>120.1</v>
      </c>
      <c r="DG243" s="19">
        <v>120.4</v>
      </c>
      <c r="DH243" s="19">
        <v>121.7</v>
      </c>
      <c r="DI243" s="19">
        <v>122.2</v>
      </c>
      <c r="DJ243" s="19">
        <v>122.4</v>
      </c>
      <c r="DK243" s="19">
        <v>123</v>
      </c>
      <c r="DL243" s="19">
        <v>123.8</v>
      </c>
      <c r="DM243" s="19">
        <v>123.4</v>
      </c>
      <c r="DN243" s="19">
        <v>123.7</v>
      </c>
      <c r="DO243" s="19">
        <v>123.9</v>
      </c>
      <c r="DP243" s="19">
        <v>124.1</v>
      </c>
      <c r="DQ243" s="19">
        <v>124.1</v>
      </c>
      <c r="DR243" s="19">
        <v>124.9</v>
      </c>
      <c r="DS243" s="19">
        <v>125.7</v>
      </c>
      <c r="DT243" s="19">
        <v>126.2</v>
      </c>
      <c r="DU243" s="19">
        <v>127.6</v>
      </c>
      <c r="DV243" s="19">
        <v>127.6</v>
      </c>
      <c r="DW243" s="19">
        <v>127.9</v>
      </c>
    </row>
    <row r="244" spans="1:127">
      <c r="A244" s="17" t="s">
        <v>1081</v>
      </c>
      <c r="B244" s="17" t="s">
        <v>1082</v>
      </c>
      <c r="C244" s="18">
        <v>0.23996999999999999</v>
      </c>
      <c r="D244" s="19">
        <v>102.6</v>
      </c>
      <c r="E244" s="19">
        <v>102.8</v>
      </c>
      <c r="F244" s="19">
        <v>101.7</v>
      </c>
      <c r="G244" s="19">
        <v>103</v>
      </c>
      <c r="H244" s="19">
        <v>103.8</v>
      </c>
      <c r="I244" s="19">
        <v>105.6</v>
      </c>
      <c r="J244" s="19">
        <v>105.8</v>
      </c>
      <c r="K244" s="19">
        <v>106.6</v>
      </c>
      <c r="L244" s="19">
        <v>108.6</v>
      </c>
      <c r="M244" s="19">
        <v>108.8</v>
      </c>
      <c r="N244" s="19">
        <v>108.8</v>
      </c>
      <c r="O244" s="19">
        <v>107.7</v>
      </c>
      <c r="P244" s="19">
        <v>109.4</v>
      </c>
      <c r="Q244" s="19">
        <v>109.7</v>
      </c>
      <c r="R244" s="19">
        <v>110</v>
      </c>
      <c r="S244" s="19">
        <v>111.7</v>
      </c>
      <c r="T244" s="19">
        <v>109.7</v>
      </c>
      <c r="U244" s="19">
        <v>108.3</v>
      </c>
      <c r="V244" s="19">
        <v>108.7</v>
      </c>
      <c r="W244" s="19">
        <v>110.5</v>
      </c>
      <c r="X244" s="19">
        <v>111.7</v>
      </c>
      <c r="Y244" s="19">
        <v>111.3</v>
      </c>
      <c r="Z244" s="19">
        <v>111.5</v>
      </c>
      <c r="AA244" s="19">
        <v>110.8</v>
      </c>
      <c r="AB244" s="19">
        <v>110.8</v>
      </c>
      <c r="AC244" s="19">
        <v>112</v>
      </c>
      <c r="AD244" s="19">
        <v>110.9</v>
      </c>
      <c r="AE244" s="19">
        <v>111</v>
      </c>
      <c r="AF244" s="19">
        <v>110.9</v>
      </c>
      <c r="AG244" s="19">
        <v>112.2</v>
      </c>
      <c r="AH244" s="19">
        <v>112.6</v>
      </c>
      <c r="AI244" s="19">
        <v>114.3</v>
      </c>
      <c r="AJ244" s="19">
        <v>114.5</v>
      </c>
      <c r="AK244" s="19">
        <v>113.2</v>
      </c>
      <c r="AL244" s="19">
        <v>107.8</v>
      </c>
      <c r="AM244" s="19">
        <v>107.6</v>
      </c>
      <c r="AN244" s="19">
        <v>109.5</v>
      </c>
      <c r="AO244" s="19">
        <v>106.8</v>
      </c>
      <c r="AP244" s="19">
        <v>107.4</v>
      </c>
      <c r="AQ244" s="19">
        <v>108</v>
      </c>
      <c r="AR244" s="19">
        <v>107.7</v>
      </c>
      <c r="AS244" s="19">
        <v>106.7</v>
      </c>
      <c r="AT244" s="19">
        <v>107.1</v>
      </c>
      <c r="AU244" s="19">
        <v>107.5</v>
      </c>
      <c r="AV244" s="19">
        <v>107.4</v>
      </c>
      <c r="AW244" s="19">
        <v>107.1</v>
      </c>
      <c r="AX244" s="19">
        <v>106.4</v>
      </c>
      <c r="AY244" s="19">
        <v>107.1</v>
      </c>
      <c r="AZ244" s="19">
        <v>106.3</v>
      </c>
      <c r="BA244" s="19">
        <v>105.5</v>
      </c>
      <c r="BB244" s="19">
        <v>104.8</v>
      </c>
      <c r="BC244" s="19">
        <v>106.6</v>
      </c>
      <c r="BD244" s="19">
        <v>107.3</v>
      </c>
      <c r="BE244" s="19">
        <v>107.9</v>
      </c>
      <c r="BF244" s="19">
        <v>107.9</v>
      </c>
      <c r="BG244" s="19">
        <v>108.5</v>
      </c>
      <c r="BH244" s="19">
        <v>108.7</v>
      </c>
      <c r="BI244" s="19">
        <v>106.5</v>
      </c>
      <c r="BJ244" s="19">
        <v>107.5</v>
      </c>
      <c r="BK244" s="19">
        <v>107.8</v>
      </c>
      <c r="BL244" s="19">
        <v>108</v>
      </c>
      <c r="BM244" s="19">
        <v>105.9</v>
      </c>
      <c r="BN244" s="19">
        <v>107.4</v>
      </c>
      <c r="BO244" s="19">
        <v>107.2</v>
      </c>
      <c r="BP244" s="19">
        <v>105.9</v>
      </c>
      <c r="BQ244" s="19">
        <v>105</v>
      </c>
      <c r="BR244" s="19">
        <v>106.8</v>
      </c>
      <c r="BS244" s="19">
        <v>106.9</v>
      </c>
      <c r="BT244" s="19">
        <v>105.8</v>
      </c>
      <c r="BU244" s="19">
        <v>106.5</v>
      </c>
      <c r="BV244" s="19">
        <v>107.1</v>
      </c>
      <c r="BW244" s="19">
        <v>106.7</v>
      </c>
      <c r="BX244" s="19">
        <v>105.5</v>
      </c>
      <c r="BY244" s="19">
        <v>105</v>
      </c>
      <c r="BZ244" s="19">
        <v>105.4</v>
      </c>
      <c r="CA244" s="19">
        <v>105.8</v>
      </c>
      <c r="CB244" s="19">
        <v>105.9</v>
      </c>
      <c r="CC244" s="19">
        <v>106.8</v>
      </c>
      <c r="CD244" s="19">
        <v>107.3</v>
      </c>
      <c r="CE244" s="19">
        <v>107.3</v>
      </c>
      <c r="CF244" s="19">
        <v>107.7</v>
      </c>
      <c r="CG244" s="19">
        <v>107.1</v>
      </c>
      <c r="CH244" s="19">
        <v>106.9</v>
      </c>
      <c r="CI244" s="19">
        <v>107.7</v>
      </c>
      <c r="CJ244" s="19">
        <v>108.2</v>
      </c>
      <c r="CK244" s="19">
        <v>108.3</v>
      </c>
      <c r="CL244" s="19">
        <v>108.4</v>
      </c>
      <c r="CM244" s="19">
        <v>110.1</v>
      </c>
      <c r="CN244" s="19">
        <v>110</v>
      </c>
      <c r="CO244" s="19">
        <v>110.4</v>
      </c>
      <c r="CP244" s="19">
        <v>110.5</v>
      </c>
      <c r="CQ244" s="19">
        <v>111</v>
      </c>
      <c r="CR244" s="19">
        <v>110.6</v>
      </c>
      <c r="CS244" s="19">
        <v>110.1</v>
      </c>
      <c r="CT244" s="19">
        <v>110.3</v>
      </c>
      <c r="CU244" s="19">
        <v>110.6</v>
      </c>
      <c r="CV244" s="19">
        <v>110.4</v>
      </c>
      <c r="CW244" s="19">
        <v>111.6</v>
      </c>
      <c r="CX244" s="19">
        <v>112.4</v>
      </c>
      <c r="CY244" s="19">
        <v>112</v>
      </c>
      <c r="CZ244" s="19">
        <v>110.7</v>
      </c>
      <c r="DA244" s="19">
        <v>110.7</v>
      </c>
      <c r="DB244" s="19">
        <v>111.5</v>
      </c>
      <c r="DC244" s="19">
        <v>110.4</v>
      </c>
      <c r="DD244" s="19">
        <v>109.9</v>
      </c>
      <c r="DE244" s="19">
        <v>110.2</v>
      </c>
      <c r="DF244" s="19">
        <v>110.5</v>
      </c>
      <c r="DG244" s="19">
        <v>111</v>
      </c>
      <c r="DH244" s="19">
        <v>113.3</v>
      </c>
      <c r="DI244" s="19">
        <v>113.7</v>
      </c>
      <c r="DJ244" s="19">
        <v>114.3</v>
      </c>
      <c r="DK244" s="19">
        <v>115.1</v>
      </c>
      <c r="DL244" s="19">
        <v>115.6</v>
      </c>
      <c r="DM244" s="19">
        <v>115.1</v>
      </c>
      <c r="DN244" s="19">
        <v>115.3</v>
      </c>
      <c r="DO244" s="19">
        <v>115.3</v>
      </c>
      <c r="DP244" s="19">
        <v>114.6</v>
      </c>
      <c r="DQ244" s="19">
        <v>113.8</v>
      </c>
      <c r="DR244" s="19">
        <v>114.9</v>
      </c>
      <c r="DS244" s="19">
        <v>114.8</v>
      </c>
      <c r="DT244" s="19">
        <v>115.9</v>
      </c>
      <c r="DU244" s="19">
        <v>116.9</v>
      </c>
      <c r="DV244" s="19">
        <v>116.9</v>
      </c>
      <c r="DW244" s="19">
        <v>117</v>
      </c>
    </row>
    <row r="245" spans="1:127">
      <c r="A245" s="17" t="s">
        <v>1083</v>
      </c>
      <c r="B245" s="17" t="s">
        <v>1084</v>
      </c>
      <c r="C245" s="18">
        <v>9.4789999999999999E-2</v>
      </c>
      <c r="D245" s="19">
        <v>100.2</v>
      </c>
      <c r="E245" s="19">
        <v>101.2</v>
      </c>
      <c r="F245" s="19">
        <v>100.3</v>
      </c>
      <c r="G245" s="19">
        <v>101.7</v>
      </c>
      <c r="H245" s="19">
        <v>101.7</v>
      </c>
      <c r="I245" s="19">
        <v>102.7</v>
      </c>
      <c r="J245" s="19">
        <v>100.7</v>
      </c>
      <c r="K245" s="19">
        <v>101.4</v>
      </c>
      <c r="L245" s="19">
        <v>101.5</v>
      </c>
      <c r="M245" s="19">
        <v>101.5</v>
      </c>
      <c r="N245" s="19">
        <v>102.6</v>
      </c>
      <c r="O245" s="19">
        <v>105.6</v>
      </c>
      <c r="P245" s="19">
        <v>104.7</v>
      </c>
      <c r="Q245" s="19">
        <v>105.6</v>
      </c>
      <c r="R245" s="19">
        <v>105.8</v>
      </c>
      <c r="S245" s="19">
        <v>105.3</v>
      </c>
      <c r="T245" s="19">
        <v>105.8</v>
      </c>
      <c r="U245" s="19">
        <v>106</v>
      </c>
      <c r="V245" s="19">
        <v>106</v>
      </c>
      <c r="W245" s="19">
        <v>106.8</v>
      </c>
      <c r="X245" s="19">
        <v>107.3</v>
      </c>
      <c r="Y245" s="19">
        <v>105.5</v>
      </c>
      <c r="Z245" s="19">
        <v>106.3</v>
      </c>
      <c r="AA245" s="19">
        <v>105.1</v>
      </c>
      <c r="AB245" s="19">
        <v>106</v>
      </c>
      <c r="AC245" s="19">
        <v>105.2</v>
      </c>
      <c r="AD245" s="19">
        <v>106</v>
      </c>
      <c r="AE245" s="19">
        <v>105.6</v>
      </c>
      <c r="AF245" s="19">
        <v>106.5</v>
      </c>
      <c r="AG245" s="19">
        <v>105.4</v>
      </c>
      <c r="AH245" s="19">
        <v>105.2</v>
      </c>
      <c r="AI245" s="19">
        <v>105.2</v>
      </c>
      <c r="AJ245" s="19">
        <v>106.2</v>
      </c>
      <c r="AK245" s="19">
        <v>105.1</v>
      </c>
      <c r="AL245" s="19">
        <v>105.1</v>
      </c>
      <c r="AM245" s="19">
        <v>105.9</v>
      </c>
      <c r="AN245" s="19">
        <v>105.6</v>
      </c>
      <c r="AO245" s="19">
        <v>105.2</v>
      </c>
      <c r="AP245" s="19">
        <v>109.3</v>
      </c>
      <c r="AQ245" s="19">
        <v>107.2</v>
      </c>
      <c r="AR245" s="19">
        <v>107.1</v>
      </c>
      <c r="AS245" s="19">
        <v>109.3</v>
      </c>
      <c r="AT245" s="19">
        <v>112.6</v>
      </c>
      <c r="AU245" s="19">
        <v>114.9</v>
      </c>
      <c r="AV245" s="19">
        <v>114.6</v>
      </c>
      <c r="AW245" s="19">
        <v>115.5</v>
      </c>
      <c r="AX245" s="19">
        <v>114.3</v>
      </c>
      <c r="AY245" s="19">
        <v>113.4</v>
      </c>
      <c r="AZ245" s="19">
        <v>113.9</v>
      </c>
      <c r="BA245" s="19">
        <v>111.9</v>
      </c>
      <c r="BB245" s="19">
        <v>113.9</v>
      </c>
      <c r="BC245" s="19">
        <v>115</v>
      </c>
      <c r="BD245" s="19">
        <v>114.2</v>
      </c>
      <c r="BE245" s="19">
        <v>113.6</v>
      </c>
      <c r="BF245" s="19">
        <v>115.6</v>
      </c>
      <c r="BG245" s="19">
        <v>116.7</v>
      </c>
      <c r="BH245" s="19">
        <v>116.5</v>
      </c>
      <c r="BI245" s="19">
        <v>117.1</v>
      </c>
      <c r="BJ245" s="19">
        <v>117</v>
      </c>
      <c r="BK245" s="19">
        <v>118.8</v>
      </c>
      <c r="BL245" s="19">
        <v>117.4</v>
      </c>
      <c r="BM245" s="19">
        <v>118.3</v>
      </c>
      <c r="BN245" s="19">
        <v>118.1</v>
      </c>
      <c r="BO245" s="19">
        <v>118.8</v>
      </c>
      <c r="BP245" s="19">
        <v>119.3</v>
      </c>
      <c r="BQ245" s="19">
        <v>119.9</v>
      </c>
      <c r="BR245" s="19">
        <v>117.6</v>
      </c>
      <c r="BS245" s="19">
        <v>117.4</v>
      </c>
      <c r="BT245" s="19">
        <v>118.6</v>
      </c>
      <c r="BU245" s="19">
        <v>118.8</v>
      </c>
      <c r="BV245" s="19">
        <v>118.8</v>
      </c>
      <c r="BW245" s="19">
        <v>119</v>
      </c>
      <c r="BX245" s="19">
        <v>118.5</v>
      </c>
      <c r="BY245" s="19">
        <v>118.3</v>
      </c>
      <c r="BZ245" s="19">
        <v>119.2</v>
      </c>
      <c r="CA245" s="19">
        <v>119.4</v>
      </c>
      <c r="CB245" s="19">
        <v>119.8</v>
      </c>
      <c r="CC245" s="19">
        <v>119.8</v>
      </c>
      <c r="CD245" s="19">
        <v>120.6</v>
      </c>
      <c r="CE245" s="19">
        <v>120.6</v>
      </c>
      <c r="CF245" s="19">
        <v>120.4</v>
      </c>
      <c r="CG245" s="19">
        <v>120.7</v>
      </c>
      <c r="CH245" s="19">
        <v>115.4</v>
      </c>
      <c r="CI245" s="19">
        <v>117.5</v>
      </c>
      <c r="CJ245" s="19">
        <v>117.3</v>
      </c>
      <c r="CK245" s="19">
        <v>117.3</v>
      </c>
      <c r="CL245" s="19">
        <v>117.2</v>
      </c>
      <c r="CM245" s="19">
        <v>117.3</v>
      </c>
      <c r="CN245" s="19">
        <v>117.3</v>
      </c>
      <c r="CO245" s="19">
        <v>117.2</v>
      </c>
      <c r="CP245" s="19">
        <v>116.7</v>
      </c>
      <c r="CQ245" s="19">
        <v>116.8</v>
      </c>
      <c r="CR245" s="19">
        <v>117</v>
      </c>
      <c r="CS245" s="19">
        <v>115.7</v>
      </c>
      <c r="CT245" s="19">
        <v>117.4</v>
      </c>
      <c r="CU245" s="19">
        <v>117.3</v>
      </c>
      <c r="CV245" s="19">
        <v>117.3</v>
      </c>
      <c r="CW245" s="19">
        <v>117.2</v>
      </c>
      <c r="CX245" s="19">
        <v>117.6</v>
      </c>
      <c r="CY245" s="19">
        <v>117.4</v>
      </c>
      <c r="CZ245" s="19">
        <v>117.6</v>
      </c>
      <c r="DA245" s="19">
        <v>118</v>
      </c>
      <c r="DB245" s="19">
        <v>118.3</v>
      </c>
      <c r="DC245" s="19">
        <v>118.9</v>
      </c>
      <c r="DD245" s="19">
        <v>119</v>
      </c>
      <c r="DE245" s="19">
        <v>120</v>
      </c>
      <c r="DF245" s="19">
        <v>120.2</v>
      </c>
      <c r="DG245" s="19">
        <v>120</v>
      </c>
      <c r="DH245" s="19">
        <v>118.8</v>
      </c>
      <c r="DI245" s="19">
        <v>119.2</v>
      </c>
      <c r="DJ245" s="19">
        <v>119.4</v>
      </c>
      <c r="DK245" s="19">
        <v>118.7</v>
      </c>
      <c r="DL245" s="19">
        <v>120.5</v>
      </c>
      <c r="DM245" s="19">
        <v>120.2</v>
      </c>
      <c r="DN245" s="19">
        <v>120.3</v>
      </c>
      <c r="DO245" s="19">
        <v>120.1</v>
      </c>
      <c r="DP245" s="19">
        <v>120.7</v>
      </c>
      <c r="DQ245" s="19">
        <v>120.6</v>
      </c>
      <c r="DR245" s="19">
        <v>120.5</v>
      </c>
      <c r="DS245" s="19">
        <v>124</v>
      </c>
      <c r="DT245" s="19">
        <v>123</v>
      </c>
      <c r="DU245" s="19">
        <v>124.2</v>
      </c>
      <c r="DV245" s="19">
        <v>124.1</v>
      </c>
      <c r="DW245" s="19">
        <v>124</v>
      </c>
    </row>
    <row r="246" spans="1:127">
      <c r="A246" s="17" t="s">
        <v>1085</v>
      </c>
      <c r="B246" s="17" t="s">
        <v>1086</v>
      </c>
      <c r="C246" s="18">
        <v>7.3569999999999997E-2</v>
      </c>
      <c r="D246" s="19">
        <v>100.9</v>
      </c>
      <c r="E246" s="19">
        <v>100.2</v>
      </c>
      <c r="F246" s="19">
        <v>100</v>
      </c>
      <c r="G246" s="19">
        <v>104.2</v>
      </c>
      <c r="H246" s="19">
        <v>110.4</v>
      </c>
      <c r="I246" s="19">
        <v>112.6</v>
      </c>
      <c r="J246" s="19">
        <v>115.1</v>
      </c>
      <c r="K246" s="19">
        <v>116</v>
      </c>
      <c r="L246" s="19">
        <v>114.8</v>
      </c>
      <c r="M246" s="19">
        <v>112.3</v>
      </c>
      <c r="N246" s="19">
        <v>112.3</v>
      </c>
      <c r="O246" s="19">
        <v>109.1</v>
      </c>
      <c r="P246" s="19">
        <v>110.9</v>
      </c>
      <c r="Q246" s="19">
        <v>110.3</v>
      </c>
      <c r="R246" s="19">
        <v>110.6</v>
      </c>
      <c r="S246" s="19">
        <v>111.9</v>
      </c>
      <c r="T246" s="19">
        <v>113.7</v>
      </c>
      <c r="U246" s="19">
        <v>117.1</v>
      </c>
      <c r="V246" s="19">
        <v>119.7</v>
      </c>
      <c r="W246" s="19">
        <v>120.3</v>
      </c>
      <c r="X246" s="19">
        <v>122.5</v>
      </c>
      <c r="Y246" s="19">
        <v>123.7</v>
      </c>
      <c r="Z246" s="19">
        <v>123.6</v>
      </c>
      <c r="AA246" s="19">
        <v>123</v>
      </c>
      <c r="AB246" s="19">
        <v>124.6</v>
      </c>
      <c r="AC246" s="19">
        <v>125.8</v>
      </c>
      <c r="AD246" s="19">
        <v>126.2</v>
      </c>
      <c r="AE246" s="19">
        <v>127.2</v>
      </c>
      <c r="AF246" s="19">
        <v>128.1</v>
      </c>
      <c r="AG246" s="19">
        <v>129.19999999999999</v>
      </c>
      <c r="AH246" s="19">
        <v>130.80000000000001</v>
      </c>
      <c r="AI246" s="19">
        <v>130.19999999999999</v>
      </c>
      <c r="AJ246" s="19">
        <v>126.9</v>
      </c>
      <c r="AK246" s="19">
        <v>124.3</v>
      </c>
      <c r="AL246" s="19">
        <v>121</v>
      </c>
      <c r="AM246" s="19">
        <v>118.4</v>
      </c>
      <c r="AN246" s="19">
        <v>114.6</v>
      </c>
      <c r="AO246" s="19">
        <v>118.2</v>
      </c>
      <c r="AP246" s="19">
        <v>118.3</v>
      </c>
      <c r="AQ246" s="19">
        <v>121.3</v>
      </c>
      <c r="AR246" s="19">
        <v>123</v>
      </c>
      <c r="AS246" s="19">
        <v>123.5</v>
      </c>
      <c r="AT246" s="19">
        <v>124.1</v>
      </c>
      <c r="AU246" s="19">
        <v>124.7</v>
      </c>
      <c r="AV246" s="19">
        <v>122.3</v>
      </c>
      <c r="AW246" s="19">
        <v>123.4</v>
      </c>
      <c r="AX246" s="19">
        <v>125.6</v>
      </c>
      <c r="AY246" s="19">
        <v>125.7</v>
      </c>
      <c r="AZ246" s="19">
        <v>126.7</v>
      </c>
      <c r="BA246" s="19">
        <v>128.1</v>
      </c>
      <c r="BB246" s="19">
        <v>127.2</v>
      </c>
      <c r="BC246" s="19">
        <v>129.80000000000001</v>
      </c>
      <c r="BD246" s="19">
        <v>129.4</v>
      </c>
      <c r="BE246" s="19">
        <v>132.30000000000001</v>
      </c>
      <c r="BF246" s="19">
        <v>131.19999999999999</v>
      </c>
      <c r="BG246" s="19">
        <v>133.1</v>
      </c>
      <c r="BH246" s="19">
        <v>134.4</v>
      </c>
      <c r="BI246" s="19">
        <v>133.1</v>
      </c>
      <c r="BJ246" s="19">
        <v>131.9</v>
      </c>
      <c r="BK246" s="19">
        <v>131.9</v>
      </c>
      <c r="BL246" s="19">
        <v>133.1</v>
      </c>
      <c r="BM246" s="19">
        <v>132.5</v>
      </c>
      <c r="BN246" s="19">
        <v>132.19999999999999</v>
      </c>
      <c r="BO246" s="19">
        <v>133.5</v>
      </c>
      <c r="BP246" s="19">
        <v>134.19999999999999</v>
      </c>
      <c r="BQ246" s="19">
        <v>134</v>
      </c>
      <c r="BR246" s="19">
        <v>133.4</v>
      </c>
      <c r="BS246" s="19">
        <v>131.69999999999999</v>
      </c>
      <c r="BT246" s="19">
        <v>131.6</v>
      </c>
      <c r="BU246" s="19">
        <v>129.1</v>
      </c>
      <c r="BV246" s="19">
        <v>126.5</v>
      </c>
      <c r="BW246" s="19">
        <v>125</v>
      </c>
      <c r="BX246" s="19">
        <v>125</v>
      </c>
      <c r="BY246" s="19">
        <v>126.2</v>
      </c>
      <c r="BZ246" s="19">
        <v>124.9</v>
      </c>
      <c r="CA246" s="19">
        <v>126.4</v>
      </c>
      <c r="CB246" s="19">
        <v>126.8</v>
      </c>
      <c r="CC246" s="19">
        <v>128.80000000000001</v>
      </c>
      <c r="CD246" s="19">
        <v>131.69999999999999</v>
      </c>
      <c r="CE246" s="19">
        <v>133.5</v>
      </c>
      <c r="CF246" s="19">
        <v>133.4</v>
      </c>
      <c r="CG246" s="19">
        <v>135.4</v>
      </c>
      <c r="CH246" s="19">
        <v>135.30000000000001</v>
      </c>
      <c r="CI246" s="19">
        <v>136.1</v>
      </c>
      <c r="CJ246" s="19">
        <v>137.4</v>
      </c>
      <c r="CK246" s="19">
        <v>138.4</v>
      </c>
      <c r="CL246" s="19">
        <v>141.30000000000001</v>
      </c>
      <c r="CM246" s="19">
        <v>142.69999999999999</v>
      </c>
      <c r="CN246" s="19">
        <v>143.6</v>
      </c>
      <c r="CO246" s="19">
        <v>145.5</v>
      </c>
      <c r="CP246" s="19">
        <v>143.5</v>
      </c>
      <c r="CQ246" s="19">
        <v>144.4</v>
      </c>
      <c r="CR246" s="19">
        <v>146.9</v>
      </c>
      <c r="CS246" s="19">
        <v>148</v>
      </c>
      <c r="CT246" s="19">
        <v>149.6</v>
      </c>
      <c r="CU246" s="19">
        <v>151.4</v>
      </c>
      <c r="CV246" s="19">
        <v>153.5</v>
      </c>
      <c r="CW246" s="19">
        <v>153</v>
      </c>
      <c r="CX246" s="19">
        <v>153.6</v>
      </c>
      <c r="CY246" s="19">
        <v>155.30000000000001</v>
      </c>
      <c r="CZ246" s="19">
        <v>154.9</v>
      </c>
      <c r="DA246" s="19">
        <v>153.30000000000001</v>
      </c>
      <c r="DB246" s="19">
        <v>150.5</v>
      </c>
      <c r="DC246" s="19">
        <v>150.1</v>
      </c>
      <c r="DD246" s="19">
        <v>150.19999999999999</v>
      </c>
      <c r="DE246" s="19">
        <v>150.30000000000001</v>
      </c>
      <c r="DF246" s="19">
        <v>151.30000000000001</v>
      </c>
      <c r="DG246" s="19">
        <v>151.69999999999999</v>
      </c>
      <c r="DH246" s="19">
        <v>153.1</v>
      </c>
      <c r="DI246" s="19">
        <v>153.69999999999999</v>
      </c>
      <c r="DJ246" s="19">
        <v>153</v>
      </c>
      <c r="DK246" s="19">
        <v>154.1</v>
      </c>
      <c r="DL246" s="19">
        <v>154.5</v>
      </c>
      <c r="DM246" s="19">
        <v>154.6</v>
      </c>
      <c r="DN246" s="19">
        <v>155.69999999999999</v>
      </c>
      <c r="DO246" s="19">
        <v>157</v>
      </c>
      <c r="DP246" s="19">
        <v>159.80000000000001</v>
      </c>
      <c r="DQ246" s="19">
        <v>161.9</v>
      </c>
      <c r="DR246" s="19">
        <v>163.19999999999999</v>
      </c>
      <c r="DS246" s="19">
        <v>163.5</v>
      </c>
      <c r="DT246" s="19">
        <v>164.2</v>
      </c>
      <c r="DU246" s="19">
        <v>166.8</v>
      </c>
      <c r="DV246" s="19">
        <v>167.4</v>
      </c>
      <c r="DW246" s="19">
        <v>168.3</v>
      </c>
    </row>
    <row r="247" spans="1:127">
      <c r="A247" s="17" t="s">
        <v>1087</v>
      </c>
      <c r="B247" s="17" t="s">
        <v>1088</v>
      </c>
      <c r="C247" s="18">
        <v>0.22525999999999999</v>
      </c>
      <c r="D247" s="19">
        <v>102</v>
      </c>
      <c r="E247" s="19">
        <v>101.2</v>
      </c>
      <c r="F247" s="19">
        <v>101.9</v>
      </c>
      <c r="G247" s="19">
        <v>101.7</v>
      </c>
      <c r="H247" s="19">
        <v>101.8</v>
      </c>
      <c r="I247" s="19">
        <v>102.2</v>
      </c>
      <c r="J247" s="19">
        <v>103.7</v>
      </c>
      <c r="K247" s="19">
        <v>101.4</v>
      </c>
      <c r="L247" s="19">
        <v>102.3</v>
      </c>
      <c r="M247" s="19">
        <v>101.2</v>
      </c>
      <c r="N247" s="19">
        <v>100.3</v>
      </c>
      <c r="O247" s="19">
        <v>100.7</v>
      </c>
      <c r="P247" s="19">
        <v>105.3</v>
      </c>
      <c r="Q247" s="19">
        <v>104.3</v>
      </c>
      <c r="R247" s="19">
        <v>107.3</v>
      </c>
      <c r="S247" s="19">
        <v>104.5</v>
      </c>
      <c r="T247" s="19">
        <v>107.2</v>
      </c>
      <c r="U247" s="19">
        <v>107.5</v>
      </c>
      <c r="V247" s="19">
        <v>106.2</v>
      </c>
      <c r="W247" s="19">
        <v>106.6</v>
      </c>
      <c r="X247" s="19">
        <v>108.2</v>
      </c>
      <c r="Y247" s="19">
        <v>109.3</v>
      </c>
      <c r="Z247" s="19">
        <v>108.5</v>
      </c>
      <c r="AA247" s="19">
        <v>109.8</v>
      </c>
      <c r="AB247" s="19">
        <v>109.7</v>
      </c>
      <c r="AC247" s="19">
        <v>111.3</v>
      </c>
      <c r="AD247" s="19">
        <v>111.6</v>
      </c>
      <c r="AE247" s="19">
        <v>110.2</v>
      </c>
      <c r="AF247" s="19">
        <v>111.2</v>
      </c>
      <c r="AG247" s="19">
        <v>111.1</v>
      </c>
      <c r="AH247" s="19">
        <v>113.1</v>
      </c>
      <c r="AI247" s="19">
        <v>112.6</v>
      </c>
      <c r="AJ247" s="19">
        <v>111.1</v>
      </c>
      <c r="AK247" s="19">
        <v>110.1</v>
      </c>
      <c r="AL247" s="19">
        <v>110.7</v>
      </c>
      <c r="AM247" s="19">
        <v>113.3</v>
      </c>
      <c r="AN247" s="19">
        <v>113.3</v>
      </c>
      <c r="AO247" s="19">
        <v>112.8</v>
      </c>
      <c r="AP247" s="19">
        <v>113.8</v>
      </c>
      <c r="AQ247" s="19">
        <v>114.1</v>
      </c>
      <c r="AR247" s="19">
        <v>110</v>
      </c>
      <c r="AS247" s="19">
        <v>110.5</v>
      </c>
      <c r="AT247" s="19">
        <v>109.8</v>
      </c>
      <c r="AU247" s="19">
        <v>109.7</v>
      </c>
      <c r="AV247" s="19">
        <v>109.6</v>
      </c>
      <c r="AW247" s="19">
        <v>110.3</v>
      </c>
      <c r="AX247" s="19">
        <v>111</v>
      </c>
      <c r="AY247" s="19">
        <v>111.7</v>
      </c>
      <c r="AZ247" s="19">
        <v>112.4</v>
      </c>
      <c r="BA247" s="19">
        <v>113.5</v>
      </c>
      <c r="BB247" s="19">
        <v>112.9</v>
      </c>
      <c r="BC247" s="19">
        <v>113.7</v>
      </c>
      <c r="BD247" s="19">
        <v>114.2</v>
      </c>
      <c r="BE247" s="19">
        <v>115.3</v>
      </c>
      <c r="BF247" s="19">
        <v>114.9</v>
      </c>
      <c r="BG247" s="19">
        <v>114.8</v>
      </c>
      <c r="BH247" s="19">
        <v>114.1</v>
      </c>
      <c r="BI247" s="19">
        <v>114</v>
      </c>
      <c r="BJ247" s="19">
        <v>115</v>
      </c>
      <c r="BK247" s="19">
        <v>115.6</v>
      </c>
      <c r="BL247" s="19">
        <v>116.6</v>
      </c>
      <c r="BM247" s="19">
        <v>116.6</v>
      </c>
      <c r="BN247" s="19">
        <v>116.6</v>
      </c>
      <c r="BO247" s="19">
        <v>117.6</v>
      </c>
      <c r="BP247" s="19">
        <v>117.8</v>
      </c>
      <c r="BQ247" s="19">
        <v>118.5</v>
      </c>
      <c r="BR247" s="19">
        <v>117.8</v>
      </c>
      <c r="BS247" s="19">
        <v>118.3</v>
      </c>
      <c r="BT247" s="19">
        <v>118.2</v>
      </c>
      <c r="BU247" s="19">
        <v>118.2</v>
      </c>
      <c r="BV247" s="19">
        <v>119.6</v>
      </c>
      <c r="BW247" s="19">
        <v>119.2</v>
      </c>
      <c r="BX247" s="19">
        <v>116.8</v>
      </c>
      <c r="BY247" s="19">
        <v>118.3</v>
      </c>
      <c r="BZ247" s="19">
        <v>119.4</v>
      </c>
      <c r="CA247" s="19">
        <v>120.1</v>
      </c>
      <c r="CB247" s="19">
        <v>121.3</v>
      </c>
      <c r="CC247" s="19">
        <v>120.3</v>
      </c>
      <c r="CD247" s="19">
        <v>121.4</v>
      </c>
      <c r="CE247" s="19">
        <v>121.7</v>
      </c>
      <c r="CF247" s="19">
        <v>121.4</v>
      </c>
      <c r="CG247" s="19">
        <v>121.6</v>
      </c>
      <c r="CH247" s="19">
        <v>122.1</v>
      </c>
      <c r="CI247" s="19">
        <v>122.1</v>
      </c>
      <c r="CJ247" s="19">
        <v>122.6</v>
      </c>
      <c r="CK247" s="19">
        <v>123.6</v>
      </c>
      <c r="CL247" s="19">
        <v>124.8</v>
      </c>
      <c r="CM247" s="19">
        <v>126.4</v>
      </c>
      <c r="CN247" s="19">
        <v>126.8</v>
      </c>
      <c r="CO247" s="19">
        <v>126.8</v>
      </c>
      <c r="CP247" s="19">
        <v>126.4</v>
      </c>
      <c r="CQ247" s="19">
        <v>125.1</v>
      </c>
      <c r="CR247" s="19">
        <v>125.8</v>
      </c>
      <c r="CS247" s="19">
        <v>126.3</v>
      </c>
      <c r="CT247" s="19">
        <v>126.5</v>
      </c>
      <c r="CU247" s="19">
        <v>127.4</v>
      </c>
      <c r="CV247" s="19">
        <v>127.6</v>
      </c>
      <c r="CW247" s="19">
        <v>127.7</v>
      </c>
      <c r="CX247" s="19">
        <v>127.5</v>
      </c>
      <c r="CY247" s="19">
        <v>126.6</v>
      </c>
      <c r="CZ247" s="19">
        <v>128.80000000000001</v>
      </c>
      <c r="DA247" s="19">
        <v>126.8</v>
      </c>
      <c r="DB247" s="19">
        <v>124.4</v>
      </c>
      <c r="DC247" s="19">
        <v>125.9</v>
      </c>
      <c r="DD247" s="19">
        <v>124.3</v>
      </c>
      <c r="DE247" s="19">
        <v>124.6</v>
      </c>
      <c r="DF247" s="19">
        <v>125.8</v>
      </c>
      <c r="DG247" s="19">
        <v>127.8</v>
      </c>
      <c r="DH247" s="19">
        <v>128.4</v>
      </c>
      <c r="DI247" s="19">
        <v>127.7</v>
      </c>
      <c r="DJ247" s="19">
        <v>127.4</v>
      </c>
      <c r="DK247" s="19">
        <v>129.6</v>
      </c>
      <c r="DL247" s="19">
        <v>130.19999999999999</v>
      </c>
      <c r="DM247" s="19">
        <v>130.19999999999999</v>
      </c>
      <c r="DN247" s="19">
        <v>131.6</v>
      </c>
      <c r="DO247" s="19">
        <v>131.5</v>
      </c>
      <c r="DP247" s="19">
        <v>131.1</v>
      </c>
      <c r="DQ247" s="19">
        <v>131.80000000000001</v>
      </c>
      <c r="DR247" s="19">
        <v>132.69999999999999</v>
      </c>
      <c r="DS247" s="19">
        <v>133.19999999999999</v>
      </c>
      <c r="DT247" s="19">
        <v>133.6</v>
      </c>
      <c r="DU247" s="19">
        <v>135</v>
      </c>
      <c r="DV247" s="19">
        <v>135.5</v>
      </c>
      <c r="DW247" s="19">
        <v>135.6</v>
      </c>
    </row>
    <row r="248" spans="1:127">
      <c r="A248" s="17" t="s">
        <v>1089</v>
      </c>
      <c r="B248" s="17" t="s">
        <v>1090</v>
      </c>
      <c r="C248" s="18">
        <v>0.16275999999999999</v>
      </c>
      <c r="D248" s="19">
        <v>102.2</v>
      </c>
      <c r="E248" s="19">
        <v>101.2</v>
      </c>
      <c r="F248" s="19">
        <v>101.7</v>
      </c>
      <c r="G248" s="19">
        <v>101.7</v>
      </c>
      <c r="H248" s="19">
        <v>101.5</v>
      </c>
      <c r="I248" s="19">
        <v>101.3</v>
      </c>
      <c r="J248" s="19">
        <v>103.6</v>
      </c>
      <c r="K248" s="19">
        <v>100.4</v>
      </c>
      <c r="L248" s="19">
        <v>100.8</v>
      </c>
      <c r="M248" s="19">
        <v>99.9</v>
      </c>
      <c r="N248" s="19">
        <v>98.8</v>
      </c>
      <c r="O248" s="19">
        <v>99.8</v>
      </c>
      <c r="P248" s="19">
        <v>105.1</v>
      </c>
      <c r="Q248" s="19">
        <v>103.7</v>
      </c>
      <c r="R248" s="19">
        <v>107.5</v>
      </c>
      <c r="S248" s="19">
        <v>104.1</v>
      </c>
      <c r="T248" s="19">
        <v>106.6</v>
      </c>
      <c r="U248" s="19">
        <v>106.3</v>
      </c>
      <c r="V248" s="19">
        <v>105.4</v>
      </c>
      <c r="W248" s="19">
        <v>105.5</v>
      </c>
      <c r="X248" s="19">
        <v>108.2</v>
      </c>
      <c r="Y248" s="19">
        <v>109.7</v>
      </c>
      <c r="Z248" s="19">
        <v>108.4</v>
      </c>
      <c r="AA248" s="19">
        <v>110</v>
      </c>
      <c r="AB248" s="19">
        <v>109.1</v>
      </c>
      <c r="AC248" s="19">
        <v>110.8</v>
      </c>
      <c r="AD248" s="19">
        <v>110.9</v>
      </c>
      <c r="AE248" s="19">
        <v>109</v>
      </c>
      <c r="AF248" s="19">
        <v>110.5</v>
      </c>
      <c r="AG248" s="19">
        <v>110</v>
      </c>
      <c r="AH248" s="19">
        <v>112.1</v>
      </c>
      <c r="AI248" s="19">
        <v>111.2</v>
      </c>
      <c r="AJ248" s="19">
        <v>109.7</v>
      </c>
      <c r="AK248" s="19">
        <v>108.2</v>
      </c>
      <c r="AL248" s="19">
        <v>108.9</v>
      </c>
      <c r="AM248" s="19">
        <v>112.9</v>
      </c>
      <c r="AN248" s="19">
        <v>112.5</v>
      </c>
      <c r="AO248" s="19">
        <v>112.3</v>
      </c>
      <c r="AP248" s="19">
        <v>113.3</v>
      </c>
      <c r="AQ248" s="19">
        <v>113.8</v>
      </c>
      <c r="AR248" s="19">
        <v>113</v>
      </c>
      <c r="AS248" s="19">
        <v>113.4</v>
      </c>
      <c r="AT248" s="19">
        <v>112.4</v>
      </c>
      <c r="AU248" s="19">
        <v>112.6</v>
      </c>
      <c r="AV248" s="19">
        <v>112.8</v>
      </c>
      <c r="AW248" s="19">
        <v>113.1</v>
      </c>
      <c r="AX248" s="19">
        <v>113.8</v>
      </c>
      <c r="AY248" s="19">
        <v>114.7</v>
      </c>
      <c r="AZ248" s="19">
        <v>115.3</v>
      </c>
      <c r="BA248" s="19">
        <v>116.7</v>
      </c>
      <c r="BB248" s="19">
        <v>115.8</v>
      </c>
      <c r="BC248" s="19">
        <v>116.9</v>
      </c>
      <c r="BD248" s="19">
        <v>117.2</v>
      </c>
      <c r="BE248" s="19">
        <v>118.3</v>
      </c>
      <c r="BF248" s="19">
        <v>118.3</v>
      </c>
      <c r="BG248" s="19">
        <v>118</v>
      </c>
      <c r="BH248" s="19">
        <v>117.7</v>
      </c>
      <c r="BI248" s="19">
        <v>117.6</v>
      </c>
      <c r="BJ248" s="19">
        <v>118.8</v>
      </c>
      <c r="BK248" s="19">
        <v>119.8</v>
      </c>
      <c r="BL248" s="19">
        <v>121</v>
      </c>
      <c r="BM248" s="19">
        <v>121</v>
      </c>
      <c r="BN248" s="19">
        <v>121.3</v>
      </c>
      <c r="BO248" s="19">
        <v>122.1</v>
      </c>
      <c r="BP248" s="19">
        <v>122</v>
      </c>
      <c r="BQ248" s="19">
        <v>122.9</v>
      </c>
      <c r="BR248" s="19">
        <v>121.8</v>
      </c>
      <c r="BS248" s="19">
        <v>122.4</v>
      </c>
      <c r="BT248" s="19">
        <v>122.2</v>
      </c>
      <c r="BU248" s="19">
        <v>122.4</v>
      </c>
      <c r="BV248" s="19">
        <v>125.1</v>
      </c>
      <c r="BW248" s="19">
        <v>124.8</v>
      </c>
      <c r="BX248" s="19">
        <v>122</v>
      </c>
      <c r="BY248" s="19">
        <v>124.2</v>
      </c>
      <c r="BZ248" s="19">
        <v>124.8</v>
      </c>
      <c r="CA248" s="19">
        <v>124.5</v>
      </c>
      <c r="CB248" s="19">
        <v>126.2</v>
      </c>
      <c r="CC248" s="19">
        <v>124.9</v>
      </c>
      <c r="CD248" s="19">
        <v>125.9</v>
      </c>
      <c r="CE248" s="19">
        <v>125.9</v>
      </c>
      <c r="CF248" s="19">
        <v>125.5</v>
      </c>
      <c r="CG248" s="19">
        <v>125.3</v>
      </c>
      <c r="CH248" s="19">
        <v>126.2</v>
      </c>
      <c r="CI248" s="19">
        <v>126.2</v>
      </c>
      <c r="CJ248" s="19">
        <v>126.6</v>
      </c>
      <c r="CK248" s="19">
        <v>127.4</v>
      </c>
      <c r="CL248" s="19">
        <v>128.4</v>
      </c>
      <c r="CM248" s="19">
        <v>130</v>
      </c>
      <c r="CN248" s="19">
        <v>129.9</v>
      </c>
      <c r="CO248" s="19">
        <v>129.30000000000001</v>
      </c>
      <c r="CP248" s="19">
        <v>128.9</v>
      </c>
      <c r="CQ248" s="19">
        <v>127.6</v>
      </c>
      <c r="CR248" s="19">
        <v>128.80000000000001</v>
      </c>
      <c r="CS248" s="19">
        <v>128.9</v>
      </c>
      <c r="CT248" s="19">
        <v>128.9</v>
      </c>
      <c r="CU248" s="19">
        <v>130.1</v>
      </c>
      <c r="CV248" s="19">
        <v>130.1</v>
      </c>
      <c r="CW248" s="19">
        <v>130.30000000000001</v>
      </c>
      <c r="CX248" s="19">
        <v>130.30000000000001</v>
      </c>
      <c r="CY248" s="19">
        <v>129.30000000000001</v>
      </c>
      <c r="CZ248" s="19">
        <v>132.30000000000001</v>
      </c>
      <c r="DA248" s="19">
        <v>129.4</v>
      </c>
      <c r="DB248" s="19">
        <v>126.5</v>
      </c>
      <c r="DC248" s="19">
        <v>127.9</v>
      </c>
      <c r="DD248" s="19">
        <v>125.3</v>
      </c>
      <c r="DE248" s="19">
        <v>125.4</v>
      </c>
      <c r="DF248" s="19">
        <v>126.8</v>
      </c>
      <c r="DG248" s="19">
        <v>129.5</v>
      </c>
      <c r="DH248" s="19">
        <v>129.5</v>
      </c>
      <c r="DI248" s="19">
        <v>128.80000000000001</v>
      </c>
      <c r="DJ248" s="19">
        <v>128.5</v>
      </c>
      <c r="DK248" s="19">
        <v>131.30000000000001</v>
      </c>
      <c r="DL248" s="19">
        <v>131.80000000000001</v>
      </c>
      <c r="DM248" s="19">
        <v>130.9</v>
      </c>
      <c r="DN248" s="19">
        <v>132.80000000000001</v>
      </c>
      <c r="DO248" s="19">
        <v>132.69999999999999</v>
      </c>
      <c r="DP248" s="19">
        <v>131.9</v>
      </c>
      <c r="DQ248" s="19">
        <v>132.5</v>
      </c>
      <c r="DR248" s="19">
        <v>133.5</v>
      </c>
      <c r="DS248" s="19">
        <v>134.30000000000001</v>
      </c>
      <c r="DT248" s="19">
        <v>135.1</v>
      </c>
      <c r="DU248" s="19">
        <v>137.6</v>
      </c>
      <c r="DV248" s="19">
        <v>137.19999999999999</v>
      </c>
      <c r="DW248" s="19">
        <v>136.69999999999999</v>
      </c>
    </row>
    <row r="249" spans="1:127">
      <c r="A249" s="17" t="s">
        <v>1091</v>
      </c>
      <c r="B249" s="17" t="s">
        <v>1092</v>
      </c>
      <c r="C249" s="18">
        <v>6.25E-2</v>
      </c>
      <c r="D249" s="19">
        <v>101.6</v>
      </c>
      <c r="E249" s="19">
        <v>101.3</v>
      </c>
      <c r="F249" s="19">
        <v>102.3</v>
      </c>
      <c r="G249" s="19">
        <v>101.7</v>
      </c>
      <c r="H249" s="19">
        <v>102.6</v>
      </c>
      <c r="I249" s="19">
        <v>104.3</v>
      </c>
      <c r="J249" s="19">
        <v>104.1</v>
      </c>
      <c r="K249" s="19">
        <v>104.3</v>
      </c>
      <c r="L249" s="19">
        <v>106.2</v>
      </c>
      <c r="M249" s="19">
        <v>104.6</v>
      </c>
      <c r="N249" s="19">
        <v>104.2</v>
      </c>
      <c r="O249" s="19">
        <v>103.3</v>
      </c>
      <c r="P249" s="19">
        <v>105.9</v>
      </c>
      <c r="Q249" s="19">
        <v>105.6</v>
      </c>
      <c r="R249" s="19">
        <v>106.8</v>
      </c>
      <c r="S249" s="19">
        <v>105.7</v>
      </c>
      <c r="T249" s="19">
        <v>108.7</v>
      </c>
      <c r="U249" s="19">
        <v>110.6</v>
      </c>
      <c r="V249" s="19">
        <v>108.4</v>
      </c>
      <c r="W249" s="19">
        <v>109.4</v>
      </c>
      <c r="X249" s="19">
        <v>108.5</v>
      </c>
      <c r="Y249" s="19">
        <v>108.3</v>
      </c>
      <c r="Z249" s="19">
        <v>108.5</v>
      </c>
      <c r="AA249" s="19">
        <v>109.3</v>
      </c>
      <c r="AB249" s="19">
        <v>111.3</v>
      </c>
      <c r="AC249" s="19">
        <v>112.7</v>
      </c>
      <c r="AD249" s="19">
        <v>113.5</v>
      </c>
      <c r="AE249" s="19">
        <v>113.2</v>
      </c>
      <c r="AF249" s="19">
        <v>113</v>
      </c>
      <c r="AG249" s="19">
        <v>114.1</v>
      </c>
      <c r="AH249" s="19">
        <v>115.7</v>
      </c>
      <c r="AI249" s="19">
        <v>116.1</v>
      </c>
      <c r="AJ249" s="19">
        <v>114.7</v>
      </c>
      <c r="AK249" s="19">
        <v>115.3</v>
      </c>
      <c r="AL249" s="19">
        <v>115.3</v>
      </c>
      <c r="AM249" s="19">
        <v>114.4</v>
      </c>
      <c r="AN249" s="19">
        <v>115.6</v>
      </c>
      <c r="AO249" s="19">
        <v>114.2</v>
      </c>
      <c r="AP249" s="19">
        <v>115</v>
      </c>
      <c r="AQ249" s="19">
        <v>114.9</v>
      </c>
      <c r="AR249" s="19">
        <v>102.2</v>
      </c>
      <c r="AS249" s="19">
        <v>103.1</v>
      </c>
      <c r="AT249" s="19">
        <v>103.2</v>
      </c>
      <c r="AU249" s="19">
        <v>102.2</v>
      </c>
      <c r="AV249" s="19">
        <v>101.3</v>
      </c>
      <c r="AW249" s="19">
        <v>102.8</v>
      </c>
      <c r="AX249" s="19">
        <v>103.7</v>
      </c>
      <c r="AY249" s="19">
        <v>104</v>
      </c>
      <c r="AZ249" s="19">
        <v>104.9</v>
      </c>
      <c r="BA249" s="19">
        <v>105.2</v>
      </c>
      <c r="BB249" s="19">
        <v>105.2</v>
      </c>
      <c r="BC249" s="19">
        <v>105.3</v>
      </c>
      <c r="BD249" s="19">
        <v>106.4</v>
      </c>
      <c r="BE249" s="19">
        <v>107.5</v>
      </c>
      <c r="BF249" s="19">
        <v>106.2</v>
      </c>
      <c r="BG249" s="19">
        <v>106.5</v>
      </c>
      <c r="BH249" s="19">
        <v>104.7</v>
      </c>
      <c r="BI249" s="19">
        <v>104.6</v>
      </c>
      <c r="BJ249" s="19">
        <v>105</v>
      </c>
      <c r="BK249" s="19">
        <v>104.6</v>
      </c>
      <c r="BL249" s="19">
        <v>105.3</v>
      </c>
      <c r="BM249" s="19">
        <v>105.2</v>
      </c>
      <c r="BN249" s="19">
        <v>104.5</v>
      </c>
      <c r="BO249" s="19">
        <v>106</v>
      </c>
      <c r="BP249" s="19">
        <v>107</v>
      </c>
      <c r="BQ249" s="19">
        <v>107.2</v>
      </c>
      <c r="BR249" s="19">
        <v>107.3</v>
      </c>
      <c r="BS249" s="19">
        <v>107.8</v>
      </c>
      <c r="BT249" s="19">
        <v>107.8</v>
      </c>
      <c r="BU249" s="19">
        <v>107.1</v>
      </c>
      <c r="BV249" s="19">
        <v>105.3</v>
      </c>
      <c r="BW249" s="19">
        <v>104.5</v>
      </c>
      <c r="BX249" s="19">
        <v>103.2</v>
      </c>
      <c r="BY249" s="19">
        <v>103.1</v>
      </c>
      <c r="BZ249" s="19">
        <v>105.5</v>
      </c>
      <c r="CA249" s="19">
        <v>108.7</v>
      </c>
      <c r="CB249" s="19">
        <v>108.5</v>
      </c>
      <c r="CC249" s="19">
        <v>108.3</v>
      </c>
      <c r="CD249" s="19">
        <v>109.7</v>
      </c>
      <c r="CE249" s="19">
        <v>110.9</v>
      </c>
      <c r="CF249" s="19">
        <v>110.5</v>
      </c>
      <c r="CG249" s="19">
        <v>112</v>
      </c>
      <c r="CH249" s="19">
        <v>111.4</v>
      </c>
      <c r="CI249" s="19">
        <v>111.4</v>
      </c>
      <c r="CJ249" s="19">
        <v>112</v>
      </c>
      <c r="CK249" s="19">
        <v>113.8</v>
      </c>
      <c r="CL249" s="19">
        <v>115.5</v>
      </c>
      <c r="CM249" s="19">
        <v>116.9</v>
      </c>
      <c r="CN249" s="19">
        <v>118.8</v>
      </c>
      <c r="CO249" s="19">
        <v>120.2</v>
      </c>
      <c r="CP249" s="19">
        <v>120</v>
      </c>
      <c r="CQ249" s="19">
        <v>118.4</v>
      </c>
      <c r="CR249" s="19">
        <v>118.1</v>
      </c>
      <c r="CS249" s="19">
        <v>119.5</v>
      </c>
      <c r="CT249" s="19">
        <v>120.3</v>
      </c>
      <c r="CU249" s="19">
        <v>120.2</v>
      </c>
      <c r="CV249" s="19">
        <v>121.1</v>
      </c>
      <c r="CW249" s="19">
        <v>120.8</v>
      </c>
      <c r="CX249" s="19">
        <v>120</v>
      </c>
      <c r="CY249" s="19">
        <v>119.4</v>
      </c>
      <c r="CZ249" s="19">
        <v>119.5</v>
      </c>
      <c r="DA249" s="19">
        <v>120.1</v>
      </c>
      <c r="DB249" s="19">
        <v>119.1</v>
      </c>
      <c r="DC249" s="19">
        <v>120.6</v>
      </c>
      <c r="DD249" s="19">
        <v>121.6</v>
      </c>
      <c r="DE249" s="19">
        <v>122.6</v>
      </c>
      <c r="DF249" s="19">
        <v>123</v>
      </c>
      <c r="DG249" s="19">
        <v>123.3</v>
      </c>
      <c r="DH249" s="19">
        <v>125.3</v>
      </c>
      <c r="DI249" s="19">
        <v>124.8</v>
      </c>
      <c r="DJ249" s="19">
        <v>124.7</v>
      </c>
      <c r="DK249" s="19">
        <v>125.3</v>
      </c>
      <c r="DL249" s="19">
        <v>126.2</v>
      </c>
      <c r="DM249" s="19">
        <v>128.1</v>
      </c>
      <c r="DN249" s="19">
        <v>128.5</v>
      </c>
      <c r="DO249" s="19">
        <v>128.6</v>
      </c>
      <c r="DP249" s="19">
        <v>129.1</v>
      </c>
      <c r="DQ249" s="19">
        <v>130.19999999999999</v>
      </c>
      <c r="DR249" s="19">
        <v>130.80000000000001</v>
      </c>
      <c r="DS249" s="19">
        <v>130.30000000000001</v>
      </c>
      <c r="DT249" s="19">
        <v>129.69999999999999</v>
      </c>
      <c r="DU249" s="19">
        <v>128.1</v>
      </c>
      <c r="DV249" s="19">
        <v>130.9</v>
      </c>
      <c r="DW249" s="19">
        <v>132.80000000000001</v>
      </c>
    </row>
    <row r="250" spans="1:127">
      <c r="A250" s="17" t="s">
        <v>1093</v>
      </c>
      <c r="B250" s="17" t="s">
        <v>1094</v>
      </c>
      <c r="C250" s="18">
        <v>0.27548</v>
      </c>
      <c r="D250" s="19">
        <v>102</v>
      </c>
      <c r="E250" s="19">
        <v>102.7</v>
      </c>
      <c r="F250" s="19">
        <v>103.4</v>
      </c>
      <c r="G250" s="19">
        <v>104.5</v>
      </c>
      <c r="H250" s="19">
        <v>104.2</v>
      </c>
      <c r="I250" s="19">
        <v>104.6</v>
      </c>
      <c r="J250" s="19">
        <v>105.3</v>
      </c>
      <c r="K250" s="19">
        <v>105.6</v>
      </c>
      <c r="L250" s="19">
        <v>106.6</v>
      </c>
      <c r="M250" s="19">
        <v>108.9</v>
      </c>
      <c r="N250" s="19">
        <v>109.6</v>
      </c>
      <c r="O250" s="19">
        <v>111.7</v>
      </c>
      <c r="P250" s="19">
        <v>112.5</v>
      </c>
      <c r="Q250" s="19">
        <v>112</v>
      </c>
      <c r="R250" s="19">
        <v>110.8</v>
      </c>
      <c r="S250" s="19">
        <v>109.9</v>
      </c>
      <c r="T250" s="19">
        <v>110.1</v>
      </c>
      <c r="U250" s="19">
        <v>110.4</v>
      </c>
      <c r="V250" s="19">
        <v>110.7</v>
      </c>
      <c r="W250" s="19">
        <v>111.7</v>
      </c>
      <c r="X250" s="19">
        <v>114</v>
      </c>
      <c r="Y250" s="19">
        <v>113.3</v>
      </c>
      <c r="Z250" s="19">
        <v>113.5</v>
      </c>
      <c r="AA250" s="19">
        <v>115.3</v>
      </c>
      <c r="AB250" s="19">
        <v>114.3</v>
      </c>
      <c r="AC250" s="19">
        <v>113.3</v>
      </c>
      <c r="AD250" s="19">
        <v>113.8</v>
      </c>
      <c r="AE250" s="19">
        <v>114.2</v>
      </c>
      <c r="AF250" s="19">
        <v>115.2</v>
      </c>
      <c r="AG250" s="19">
        <v>115.1</v>
      </c>
      <c r="AH250" s="19">
        <v>115.6</v>
      </c>
      <c r="AI250" s="19">
        <v>116.4</v>
      </c>
      <c r="AJ250" s="19">
        <v>117.6</v>
      </c>
      <c r="AK250" s="19">
        <v>118.1</v>
      </c>
      <c r="AL250" s="19">
        <v>116.8</v>
      </c>
      <c r="AM250" s="19">
        <v>116.9</v>
      </c>
      <c r="AN250" s="19">
        <v>117.9</v>
      </c>
      <c r="AO250" s="19">
        <v>118.3</v>
      </c>
      <c r="AP250" s="19">
        <v>118</v>
      </c>
      <c r="AQ250" s="19">
        <v>118.5</v>
      </c>
      <c r="AR250" s="19">
        <v>119.7</v>
      </c>
      <c r="AS250" s="19">
        <v>119.5</v>
      </c>
      <c r="AT250" s="19">
        <v>122.3</v>
      </c>
      <c r="AU250" s="19">
        <v>122.2</v>
      </c>
      <c r="AV250" s="19">
        <v>122.8</v>
      </c>
      <c r="AW250" s="19">
        <v>122.8</v>
      </c>
      <c r="AX250" s="19">
        <v>122.8</v>
      </c>
      <c r="AY250" s="19">
        <v>122.1</v>
      </c>
      <c r="AZ250" s="19">
        <v>123.5</v>
      </c>
      <c r="BA250" s="19">
        <v>124.3</v>
      </c>
      <c r="BB250" s="19">
        <v>123</v>
      </c>
      <c r="BC250" s="19">
        <v>120.9</v>
      </c>
      <c r="BD250" s="19">
        <v>120.1</v>
      </c>
      <c r="BE250" s="19">
        <v>119.5</v>
      </c>
      <c r="BF250" s="19">
        <v>119.6</v>
      </c>
      <c r="BG250" s="19">
        <v>119.6</v>
      </c>
      <c r="BH250" s="19">
        <v>122</v>
      </c>
      <c r="BI250" s="19">
        <v>123</v>
      </c>
      <c r="BJ250" s="19">
        <v>122.7</v>
      </c>
      <c r="BK250" s="19">
        <v>122.9</v>
      </c>
      <c r="BL250" s="19">
        <v>123.5</v>
      </c>
      <c r="BM250" s="19">
        <v>123.6</v>
      </c>
      <c r="BN250" s="19">
        <v>123</v>
      </c>
      <c r="BO250" s="19">
        <v>127.8</v>
      </c>
      <c r="BP250" s="19">
        <v>125.8</v>
      </c>
      <c r="BQ250" s="19">
        <v>126.6</v>
      </c>
      <c r="BR250" s="19">
        <v>127</v>
      </c>
      <c r="BS250" s="19">
        <v>129</v>
      </c>
      <c r="BT250" s="19">
        <v>130.69999999999999</v>
      </c>
      <c r="BU250" s="19">
        <v>131</v>
      </c>
      <c r="BV250" s="19">
        <v>129.9</v>
      </c>
      <c r="BW250" s="19">
        <v>130.5</v>
      </c>
      <c r="BX250" s="19">
        <v>131.69999999999999</v>
      </c>
      <c r="BY250" s="19">
        <v>130.80000000000001</v>
      </c>
      <c r="BZ250" s="19">
        <v>129.9</v>
      </c>
      <c r="CA250" s="19">
        <v>129.69999999999999</v>
      </c>
      <c r="CB250" s="19">
        <v>129.5</v>
      </c>
      <c r="CC250" s="19">
        <v>130</v>
      </c>
      <c r="CD250" s="19">
        <v>131.1</v>
      </c>
      <c r="CE250" s="19">
        <v>132.80000000000001</v>
      </c>
      <c r="CF250" s="19">
        <v>131.9</v>
      </c>
      <c r="CG250" s="19">
        <v>131.9</v>
      </c>
      <c r="CH250" s="19">
        <v>132.69999999999999</v>
      </c>
      <c r="CI250" s="19">
        <v>132.1</v>
      </c>
      <c r="CJ250" s="19">
        <v>133.30000000000001</v>
      </c>
      <c r="CK250" s="19">
        <v>132</v>
      </c>
      <c r="CL250" s="19">
        <v>132.5</v>
      </c>
      <c r="CM250" s="19">
        <v>130.4</v>
      </c>
      <c r="CN250" s="19">
        <v>129.80000000000001</v>
      </c>
      <c r="CO250" s="19">
        <v>129.80000000000001</v>
      </c>
      <c r="CP250" s="19">
        <v>128.6</v>
      </c>
      <c r="CQ250" s="19">
        <v>130.5</v>
      </c>
      <c r="CR250" s="19">
        <v>129.5</v>
      </c>
      <c r="CS250" s="19">
        <v>130.80000000000001</v>
      </c>
      <c r="CT250" s="19">
        <v>129.1</v>
      </c>
      <c r="CU250" s="19">
        <v>129.9</v>
      </c>
      <c r="CV250" s="19">
        <v>130.69999999999999</v>
      </c>
      <c r="CW250" s="19">
        <v>131.1</v>
      </c>
      <c r="CX250" s="19">
        <v>130.5</v>
      </c>
      <c r="CY250" s="19">
        <v>129.69999999999999</v>
      </c>
      <c r="CZ250" s="19">
        <v>129.9</v>
      </c>
      <c r="DA250" s="19">
        <v>127.4</v>
      </c>
      <c r="DB250" s="19">
        <v>128.5</v>
      </c>
      <c r="DC250" s="19">
        <v>127.8</v>
      </c>
      <c r="DD250" s="19">
        <v>127.6</v>
      </c>
      <c r="DE250" s="19">
        <v>129.1</v>
      </c>
      <c r="DF250" s="19">
        <v>130.4</v>
      </c>
      <c r="DG250" s="19">
        <v>129.6</v>
      </c>
      <c r="DH250" s="19">
        <v>129.5</v>
      </c>
      <c r="DI250" s="19">
        <v>129.6</v>
      </c>
      <c r="DJ250" s="19">
        <v>128.80000000000001</v>
      </c>
      <c r="DK250" s="19">
        <v>129.30000000000001</v>
      </c>
      <c r="DL250" s="19">
        <v>129.9</v>
      </c>
      <c r="DM250" s="19">
        <v>129.5</v>
      </c>
      <c r="DN250" s="19">
        <v>129.4</v>
      </c>
      <c r="DO250" s="19">
        <v>128.69999999999999</v>
      </c>
      <c r="DP250" s="19">
        <v>128.5</v>
      </c>
      <c r="DQ250" s="19">
        <v>128.4</v>
      </c>
      <c r="DR250" s="19">
        <v>127.3</v>
      </c>
      <c r="DS250" s="19">
        <v>123.9</v>
      </c>
      <c r="DT250" s="19">
        <v>125</v>
      </c>
      <c r="DU250" s="19">
        <v>124.1</v>
      </c>
      <c r="DV250" s="19">
        <v>124</v>
      </c>
      <c r="DW250" s="19">
        <v>123.2</v>
      </c>
    </row>
    <row r="251" spans="1:127">
      <c r="A251" s="17" t="s">
        <v>1095</v>
      </c>
      <c r="B251" s="17" t="s">
        <v>1096</v>
      </c>
      <c r="C251" s="18">
        <v>0.25792999999999999</v>
      </c>
      <c r="D251" s="19">
        <v>102</v>
      </c>
      <c r="E251" s="19">
        <v>102.8</v>
      </c>
      <c r="F251" s="19">
        <v>103.5</v>
      </c>
      <c r="G251" s="19">
        <v>104.7</v>
      </c>
      <c r="H251" s="19">
        <v>104.3</v>
      </c>
      <c r="I251" s="19">
        <v>104.7</v>
      </c>
      <c r="J251" s="19">
        <v>105.4</v>
      </c>
      <c r="K251" s="19">
        <v>105.7</v>
      </c>
      <c r="L251" s="19">
        <v>106.6</v>
      </c>
      <c r="M251" s="19">
        <v>108.9</v>
      </c>
      <c r="N251" s="19">
        <v>109.6</v>
      </c>
      <c r="O251" s="19">
        <v>111.8</v>
      </c>
      <c r="P251" s="19">
        <v>112.5</v>
      </c>
      <c r="Q251" s="19">
        <v>111.9</v>
      </c>
      <c r="R251" s="19">
        <v>110.8</v>
      </c>
      <c r="S251" s="19">
        <v>109.7</v>
      </c>
      <c r="T251" s="19">
        <v>110</v>
      </c>
      <c r="U251" s="19">
        <v>110.3</v>
      </c>
      <c r="V251" s="19">
        <v>110.7</v>
      </c>
      <c r="W251" s="19">
        <v>111.7</v>
      </c>
      <c r="X251" s="19">
        <v>114.1</v>
      </c>
      <c r="Y251" s="19">
        <v>113.2</v>
      </c>
      <c r="Z251" s="19">
        <v>113.4</v>
      </c>
      <c r="AA251" s="19">
        <v>115.3</v>
      </c>
      <c r="AB251" s="19">
        <v>114</v>
      </c>
      <c r="AC251" s="19">
        <v>113.1</v>
      </c>
      <c r="AD251" s="19">
        <v>113.7</v>
      </c>
      <c r="AE251" s="19">
        <v>113.9</v>
      </c>
      <c r="AF251" s="19">
        <v>115.1</v>
      </c>
      <c r="AG251" s="19">
        <v>115.1</v>
      </c>
      <c r="AH251" s="19">
        <v>115.4</v>
      </c>
      <c r="AI251" s="19">
        <v>116.3</v>
      </c>
      <c r="AJ251" s="19">
        <v>117.7</v>
      </c>
      <c r="AK251" s="19">
        <v>117.9</v>
      </c>
      <c r="AL251" s="19">
        <v>116.6</v>
      </c>
      <c r="AM251" s="19">
        <v>116.7</v>
      </c>
      <c r="AN251" s="19">
        <v>117.9</v>
      </c>
      <c r="AO251" s="19">
        <v>118.3</v>
      </c>
      <c r="AP251" s="19">
        <v>118</v>
      </c>
      <c r="AQ251" s="19">
        <v>118.6</v>
      </c>
      <c r="AR251" s="19">
        <v>120.2</v>
      </c>
      <c r="AS251" s="19">
        <v>119.9</v>
      </c>
      <c r="AT251" s="19">
        <v>122.9</v>
      </c>
      <c r="AU251" s="19">
        <v>122.8</v>
      </c>
      <c r="AV251" s="19">
        <v>123.4</v>
      </c>
      <c r="AW251" s="19">
        <v>123.3</v>
      </c>
      <c r="AX251" s="19">
        <v>123.3</v>
      </c>
      <c r="AY251" s="19">
        <v>122.4</v>
      </c>
      <c r="AZ251" s="19">
        <v>123.9</v>
      </c>
      <c r="BA251" s="19">
        <v>124.7</v>
      </c>
      <c r="BB251" s="19">
        <v>123.4</v>
      </c>
      <c r="BC251" s="19">
        <v>121.1</v>
      </c>
      <c r="BD251" s="19">
        <v>120.2</v>
      </c>
      <c r="BE251" s="19">
        <v>119.7</v>
      </c>
      <c r="BF251" s="19">
        <v>119.7</v>
      </c>
      <c r="BG251" s="19">
        <v>119.9</v>
      </c>
      <c r="BH251" s="19">
        <v>122.2</v>
      </c>
      <c r="BI251" s="19">
        <v>123.4</v>
      </c>
      <c r="BJ251" s="19">
        <v>123.1</v>
      </c>
      <c r="BK251" s="19">
        <v>123.3</v>
      </c>
      <c r="BL251" s="19">
        <v>124</v>
      </c>
      <c r="BM251" s="19">
        <v>124</v>
      </c>
      <c r="BN251" s="19">
        <v>123.3</v>
      </c>
      <c r="BO251" s="19">
        <v>127.8</v>
      </c>
      <c r="BP251" s="19">
        <v>125.9</v>
      </c>
      <c r="BQ251" s="19">
        <v>126.8</v>
      </c>
      <c r="BR251" s="19">
        <v>127.2</v>
      </c>
      <c r="BS251" s="19">
        <v>129.30000000000001</v>
      </c>
      <c r="BT251" s="19">
        <v>131</v>
      </c>
      <c r="BU251" s="19">
        <v>131.4</v>
      </c>
      <c r="BV251" s="19">
        <v>130.30000000000001</v>
      </c>
      <c r="BW251" s="19">
        <v>130.9</v>
      </c>
      <c r="BX251" s="19">
        <v>132.19999999999999</v>
      </c>
      <c r="BY251" s="19">
        <v>131.19999999999999</v>
      </c>
      <c r="BZ251" s="19">
        <v>130.30000000000001</v>
      </c>
      <c r="CA251" s="19">
        <v>129.9</v>
      </c>
      <c r="CB251" s="19">
        <v>129.69999999999999</v>
      </c>
      <c r="CC251" s="19">
        <v>130.30000000000001</v>
      </c>
      <c r="CD251" s="19">
        <v>131.5</v>
      </c>
      <c r="CE251" s="19">
        <v>133.4</v>
      </c>
      <c r="CF251" s="19">
        <v>132.4</v>
      </c>
      <c r="CG251" s="19">
        <v>132.4</v>
      </c>
      <c r="CH251" s="19">
        <v>133.19999999999999</v>
      </c>
      <c r="CI251" s="19">
        <v>132.5</v>
      </c>
      <c r="CJ251" s="19">
        <v>133.9</v>
      </c>
      <c r="CK251" s="19">
        <v>132.5</v>
      </c>
      <c r="CL251" s="19">
        <v>133</v>
      </c>
      <c r="CM251" s="19">
        <v>130.69999999999999</v>
      </c>
      <c r="CN251" s="19">
        <v>130.1</v>
      </c>
      <c r="CO251" s="19">
        <v>130.19999999999999</v>
      </c>
      <c r="CP251" s="19">
        <v>128.80000000000001</v>
      </c>
      <c r="CQ251" s="19">
        <v>131</v>
      </c>
      <c r="CR251" s="19">
        <v>130</v>
      </c>
      <c r="CS251" s="19">
        <v>131.4</v>
      </c>
      <c r="CT251" s="19">
        <v>129.6</v>
      </c>
      <c r="CU251" s="19">
        <v>130</v>
      </c>
      <c r="CV251" s="19">
        <v>130.6</v>
      </c>
      <c r="CW251" s="19">
        <v>131.1</v>
      </c>
      <c r="CX251" s="19">
        <v>130.6</v>
      </c>
      <c r="CY251" s="19">
        <v>130</v>
      </c>
      <c r="CZ251" s="19">
        <v>130.30000000000001</v>
      </c>
      <c r="DA251" s="19">
        <v>127.7</v>
      </c>
      <c r="DB251" s="19">
        <v>128.9</v>
      </c>
      <c r="DC251" s="19">
        <v>128.19999999999999</v>
      </c>
      <c r="DD251" s="19">
        <v>128</v>
      </c>
      <c r="DE251" s="19">
        <v>129.4</v>
      </c>
      <c r="DF251" s="19">
        <v>130.69999999999999</v>
      </c>
      <c r="DG251" s="19">
        <v>129.9</v>
      </c>
      <c r="DH251" s="19">
        <v>129.69999999999999</v>
      </c>
      <c r="DI251" s="19">
        <v>129.80000000000001</v>
      </c>
      <c r="DJ251" s="19">
        <v>128.9</v>
      </c>
      <c r="DK251" s="19">
        <v>129.4</v>
      </c>
      <c r="DL251" s="19">
        <v>129.9</v>
      </c>
      <c r="DM251" s="19">
        <v>129.6</v>
      </c>
      <c r="DN251" s="19">
        <v>129.6</v>
      </c>
      <c r="DO251" s="19">
        <v>128.9</v>
      </c>
      <c r="DP251" s="19">
        <v>128.69999999999999</v>
      </c>
      <c r="DQ251" s="19">
        <v>128.5</v>
      </c>
      <c r="DR251" s="19">
        <v>127.4</v>
      </c>
      <c r="DS251" s="19">
        <v>123.7</v>
      </c>
      <c r="DT251" s="19">
        <v>124.8</v>
      </c>
      <c r="DU251" s="19">
        <v>124</v>
      </c>
      <c r="DV251" s="19">
        <v>123.9</v>
      </c>
      <c r="DW251" s="19">
        <v>122.8</v>
      </c>
    </row>
    <row r="252" spans="1:127">
      <c r="A252" s="17" t="s">
        <v>1097</v>
      </c>
      <c r="B252" s="17" t="s">
        <v>1098</v>
      </c>
      <c r="C252" s="18">
        <v>1.755E-2</v>
      </c>
      <c r="D252" s="19">
        <v>101.7</v>
      </c>
      <c r="E252" s="19">
        <v>101.8</v>
      </c>
      <c r="F252" s="19">
        <v>102.1</v>
      </c>
      <c r="G252" s="19">
        <v>102.1</v>
      </c>
      <c r="H252" s="19">
        <v>102</v>
      </c>
      <c r="I252" s="19">
        <v>102.2</v>
      </c>
      <c r="J252" s="19">
        <v>102.5</v>
      </c>
      <c r="K252" s="19">
        <v>104.3</v>
      </c>
      <c r="L252" s="19">
        <v>106.4</v>
      </c>
      <c r="M252" s="19">
        <v>108.6</v>
      </c>
      <c r="N252" s="19">
        <v>109.5</v>
      </c>
      <c r="O252" s="19">
        <v>109.3</v>
      </c>
      <c r="P252" s="19">
        <v>112.8</v>
      </c>
      <c r="Q252" s="19">
        <v>113</v>
      </c>
      <c r="R252" s="19">
        <v>111.8</v>
      </c>
      <c r="S252" s="19">
        <v>112.6</v>
      </c>
      <c r="T252" s="19">
        <v>110.8</v>
      </c>
      <c r="U252" s="19">
        <v>111.8</v>
      </c>
      <c r="V252" s="19">
        <v>110.7</v>
      </c>
      <c r="W252" s="19">
        <v>111.9</v>
      </c>
      <c r="X252" s="19">
        <v>112.7</v>
      </c>
      <c r="Y252" s="19">
        <v>114.3</v>
      </c>
      <c r="Z252" s="19">
        <v>115.1</v>
      </c>
      <c r="AA252" s="19">
        <v>115.2</v>
      </c>
      <c r="AB252" s="19">
        <v>117.6</v>
      </c>
      <c r="AC252" s="19">
        <v>116.6</v>
      </c>
      <c r="AD252" s="19">
        <v>116.4</v>
      </c>
      <c r="AE252" s="19">
        <v>118.6</v>
      </c>
      <c r="AF252" s="19">
        <v>117.2</v>
      </c>
      <c r="AG252" s="19">
        <v>115.5</v>
      </c>
      <c r="AH252" s="19">
        <v>117.5</v>
      </c>
      <c r="AI252" s="19">
        <v>117</v>
      </c>
      <c r="AJ252" s="19">
        <v>117.4</v>
      </c>
      <c r="AK252" s="19">
        <v>120.2</v>
      </c>
      <c r="AL252" s="19">
        <v>120.5</v>
      </c>
      <c r="AM252" s="19">
        <v>120.8</v>
      </c>
      <c r="AN252" s="19">
        <v>118.4</v>
      </c>
      <c r="AO252" s="19">
        <v>118.6</v>
      </c>
      <c r="AP252" s="19">
        <v>117.6</v>
      </c>
      <c r="AQ252" s="19">
        <v>116.7</v>
      </c>
      <c r="AR252" s="19">
        <v>112.6</v>
      </c>
      <c r="AS252" s="19">
        <v>113.3</v>
      </c>
      <c r="AT252" s="19">
        <v>112.9</v>
      </c>
      <c r="AU252" s="19">
        <v>113</v>
      </c>
      <c r="AV252" s="19">
        <v>114.3</v>
      </c>
      <c r="AW252" s="19">
        <v>115.3</v>
      </c>
      <c r="AX252" s="19">
        <v>115.1</v>
      </c>
      <c r="AY252" s="19">
        <v>117.2</v>
      </c>
      <c r="AZ252" s="19">
        <v>117.6</v>
      </c>
      <c r="BA252" s="19">
        <v>117.5</v>
      </c>
      <c r="BB252" s="19">
        <v>118.1</v>
      </c>
      <c r="BC252" s="19">
        <v>117.6</v>
      </c>
      <c r="BD252" s="19">
        <v>118.9</v>
      </c>
      <c r="BE252" s="19">
        <v>117.1</v>
      </c>
      <c r="BF252" s="19">
        <v>117.1</v>
      </c>
      <c r="BG252" s="19">
        <v>115</v>
      </c>
      <c r="BH252" s="19">
        <v>118.4</v>
      </c>
      <c r="BI252" s="19">
        <v>117.2</v>
      </c>
      <c r="BJ252" s="19">
        <v>117.4</v>
      </c>
      <c r="BK252" s="19">
        <v>116.3</v>
      </c>
      <c r="BL252" s="19">
        <v>117.1</v>
      </c>
      <c r="BM252" s="19">
        <v>117.7</v>
      </c>
      <c r="BN252" s="19">
        <v>117.9</v>
      </c>
      <c r="BO252" s="19">
        <v>127.7</v>
      </c>
      <c r="BP252" s="19">
        <v>125.4</v>
      </c>
      <c r="BQ252" s="19">
        <v>124.4</v>
      </c>
      <c r="BR252" s="19">
        <v>123.6</v>
      </c>
      <c r="BS252" s="19">
        <v>124.1</v>
      </c>
      <c r="BT252" s="19">
        <v>126.8</v>
      </c>
      <c r="BU252" s="19">
        <v>125.1</v>
      </c>
      <c r="BV252" s="19">
        <v>124</v>
      </c>
      <c r="BW252" s="19">
        <v>124</v>
      </c>
      <c r="BX252" s="19">
        <v>125.4</v>
      </c>
      <c r="BY252" s="19">
        <v>125.1</v>
      </c>
      <c r="BZ252" s="19">
        <v>124.1</v>
      </c>
      <c r="CA252" s="19">
        <v>126.8</v>
      </c>
      <c r="CB252" s="19">
        <v>125.9</v>
      </c>
      <c r="CC252" s="19">
        <v>125.6</v>
      </c>
      <c r="CD252" s="19">
        <v>125.4</v>
      </c>
      <c r="CE252" s="19">
        <v>124.7</v>
      </c>
      <c r="CF252" s="19">
        <v>123.9</v>
      </c>
      <c r="CG252" s="19">
        <v>124.3</v>
      </c>
      <c r="CH252" s="19">
        <v>125.8</v>
      </c>
      <c r="CI252" s="19">
        <v>125.7</v>
      </c>
      <c r="CJ252" s="19">
        <v>123.9</v>
      </c>
      <c r="CK252" s="19">
        <v>125</v>
      </c>
      <c r="CL252" s="19">
        <v>124.1</v>
      </c>
      <c r="CM252" s="19">
        <v>126.2</v>
      </c>
      <c r="CN252" s="19">
        <v>124.8</v>
      </c>
      <c r="CO252" s="19">
        <v>125</v>
      </c>
      <c r="CP252" s="19">
        <v>124.3</v>
      </c>
      <c r="CQ252" s="19">
        <v>123.2</v>
      </c>
      <c r="CR252" s="19">
        <v>122.5</v>
      </c>
      <c r="CS252" s="19">
        <v>123.1</v>
      </c>
      <c r="CT252" s="19">
        <v>121.9</v>
      </c>
      <c r="CU252" s="19">
        <v>128.19999999999999</v>
      </c>
      <c r="CV252" s="19">
        <v>131.1</v>
      </c>
      <c r="CW252" s="19">
        <v>131.69999999999999</v>
      </c>
      <c r="CX252" s="19">
        <v>129.30000000000001</v>
      </c>
      <c r="CY252" s="19">
        <v>124.8</v>
      </c>
      <c r="CZ252" s="19">
        <v>124.8</v>
      </c>
      <c r="DA252" s="19">
        <v>123.4</v>
      </c>
      <c r="DB252" s="19">
        <v>122.8</v>
      </c>
      <c r="DC252" s="19">
        <v>122.6</v>
      </c>
      <c r="DD252" s="19">
        <v>121.5</v>
      </c>
      <c r="DE252" s="19">
        <v>125.5</v>
      </c>
      <c r="DF252" s="19">
        <v>126.2</v>
      </c>
      <c r="DG252" s="19">
        <v>124.9</v>
      </c>
      <c r="DH252" s="19">
        <v>126.8</v>
      </c>
      <c r="DI252" s="19">
        <v>126.8</v>
      </c>
      <c r="DJ252" s="19">
        <v>127.2</v>
      </c>
      <c r="DK252" s="19">
        <v>126.6</v>
      </c>
      <c r="DL252" s="19">
        <v>129.4</v>
      </c>
      <c r="DM252" s="19">
        <v>127.8</v>
      </c>
      <c r="DN252" s="19">
        <v>126.4</v>
      </c>
      <c r="DO252" s="19">
        <v>125.6</v>
      </c>
      <c r="DP252" s="19">
        <v>125.2</v>
      </c>
      <c r="DQ252" s="19">
        <v>126.1</v>
      </c>
      <c r="DR252" s="19">
        <v>126.5</v>
      </c>
      <c r="DS252" s="19">
        <v>126.6</v>
      </c>
      <c r="DT252" s="19">
        <v>126.5</v>
      </c>
      <c r="DU252" s="19">
        <v>126.6</v>
      </c>
      <c r="DV252" s="19">
        <v>125.6</v>
      </c>
      <c r="DW252" s="19">
        <v>127.7</v>
      </c>
    </row>
    <row r="253" spans="1:127">
      <c r="A253" s="17" t="s">
        <v>1099</v>
      </c>
      <c r="B253" s="17" t="s">
        <v>1100</v>
      </c>
      <c r="C253" s="18">
        <v>0.51356999999999997</v>
      </c>
      <c r="D253" s="19">
        <v>106.1</v>
      </c>
      <c r="E253" s="19">
        <v>107.9</v>
      </c>
      <c r="F253" s="19">
        <v>108.2</v>
      </c>
      <c r="G253" s="19">
        <v>107.2</v>
      </c>
      <c r="H253" s="19">
        <v>107.9</v>
      </c>
      <c r="I253" s="19">
        <v>107</v>
      </c>
      <c r="J253" s="19">
        <v>107.5</v>
      </c>
      <c r="K253" s="19">
        <v>108.8</v>
      </c>
      <c r="L253" s="19">
        <v>109.2</v>
      </c>
      <c r="M253" s="19">
        <v>109.8</v>
      </c>
      <c r="N253" s="19">
        <v>110</v>
      </c>
      <c r="O253" s="19">
        <v>111.4</v>
      </c>
      <c r="P253" s="19">
        <v>112.7</v>
      </c>
      <c r="Q253" s="19">
        <v>108.6</v>
      </c>
      <c r="R253" s="19">
        <v>114.1</v>
      </c>
      <c r="S253" s="19">
        <v>114.2</v>
      </c>
      <c r="T253" s="19">
        <v>114.6</v>
      </c>
      <c r="U253" s="19">
        <v>113.9</v>
      </c>
      <c r="V253" s="19">
        <v>114.1</v>
      </c>
      <c r="W253" s="19">
        <v>115</v>
      </c>
      <c r="X253" s="19">
        <v>117.3</v>
      </c>
      <c r="Y253" s="19">
        <v>114</v>
      </c>
      <c r="Z253" s="19">
        <v>116.3</v>
      </c>
      <c r="AA253" s="19">
        <v>118.4</v>
      </c>
      <c r="AB253" s="19">
        <v>117.3</v>
      </c>
      <c r="AC253" s="19">
        <v>116</v>
      </c>
      <c r="AD253" s="19">
        <v>118.4</v>
      </c>
      <c r="AE253" s="19">
        <v>119.6</v>
      </c>
      <c r="AF253" s="19">
        <v>125</v>
      </c>
      <c r="AG253" s="19">
        <v>123.4</v>
      </c>
      <c r="AH253" s="19">
        <v>124.5</v>
      </c>
      <c r="AI253" s="19">
        <v>124.7</v>
      </c>
      <c r="AJ253" s="19">
        <v>126</v>
      </c>
      <c r="AK253" s="19">
        <v>125.7</v>
      </c>
      <c r="AL253" s="19">
        <v>129.1</v>
      </c>
      <c r="AM253" s="19">
        <v>129.9</v>
      </c>
      <c r="AN253" s="19">
        <v>132.30000000000001</v>
      </c>
      <c r="AO253" s="19">
        <v>131.80000000000001</v>
      </c>
      <c r="AP253" s="19">
        <v>134</v>
      </c>
      <c r="AQ253" s="19">
        <v>130.5</v>
      </c>
      <c r="AR253" s="19">
        <v>134.6</v>
      </c>
      <c r="AS253" s="19">
        <v>133.5</v>
      </c>
      <c r="AT253" s="19">
        <v>131.30000000000001</v>
      </c>
      <c r="AU253" s="19">
        <v>131.19999999999999</v>
      </c>
      <c r="AV253" s="19">
        <v>134.1</v>
      </c>
      <c r="AW253" s="19">
        <v>131.4</v>
      </c>
      <c r="AX253" s="19">
        <v>134.30000000000001</v>
      </c>
      <c r="AY253" s="19">
        <v>136.69999999999999</v>
      </c>
      <c r="AZ253" s="19">
        <v>142.69999999999999</v>
      </c>
      <c r="BA253" s="19">
        <v>140.4</v>
      </c>
      <c r="BB253" s="19">
        <v>141.30000000000001</v>
      </c>
      <c r="BC253" s="19">
        <v>139.4</v>
      </c>
      <c r="BD253" s="19">
        <v>140.9</v>
      </c>
      <c r="BE253" s="19">
        <v>142.80000000000001</v>
      </c>
      <c r="BF253" s="19">
        <v>140.6</v>
      </c>
      <c r="BG253" s="19">
        <v>142.1</v>
      </c>
      <c r="BH253" s="19">
        <v>142.80000000000001</v>
      </c>
      <c r="BI253" s="19">
        <v>142.9</v>
      </c>
      <c r="BJ253" s="19">
        <v>141.1</v>
      </c>
      <c r="BK253" s="19">
        <v>142.19999999999999</v>
      </c>
      <c r="BL253" s="19">
        <v>143.1</v>
      </c>
      <c r="BM253" s="19">
        <v>141.5</v>
      </c>
      <c r="BN253" s="19">
        <v>144.30000000000001</v>
      </c>
      <c r="BO253" s="19">
        <v>145.30000000000001</v>
      </c>
      <c r="BP253" s="19">
        <v>149.69999999999999</v>
      </c>
      <c r="BQ253" s="19">
        <v>150.19999999999999</v>
      </c>
      <c r="BR253" s="19">
        <v>149.9</v>
      </c>
      <c r="BS253" s="19">
        <v>151.19999999999999</v>
      </c>
      <c r="BT253" s="19">
        <v>151.80000000000001</v>
      </c>
      <c r="BU253" s="19">
        <v>151.19999999999999</v>
      </c>
      <c r="BV253" s="19">
        <v>152</v>
      </c>
      <c r="BW253" s="19">
        <v>150.30000000000001</v>
      </c>
      <c r="BX253" s="19">
        <v>148.4</v>
      </c>
      <c r="BY253" s="19">
        <v>149.80000000000001</v>
      </c>
      <c r="BZ253" s="19">
        <v>150.80000000000001</v>
      </c>
      <c r="CA253" s="19">
        <v>149.4</v>
      </c>
      <c r="CB253" s="19">
        <v>150.19999999999999</v>
      </c>
      <c r="CC253" s="19">
        <v>150</v>
      </c>
      <c r="CD253" s="19">
        <v>149.9</v>
      </c>
      <c r="CE253" s="19">
        <v>149.6</v>
      </c>
      <c r="CF253" s="19">
        <v>149.19999999999999</v>
      </c>
      <c r="CG253" s="19">
        <v>150.69999999999999</v>
      </c>
      <c r="CH253" s="19">
        <v>152.5</v>
      </c>
      <c r="CI253" s="19">
        <v>153.80000000000001</v>
      </c>
      <c r="CJ253" s="19">
        <v>153.19999999999999</v>
      </c>
      <c r="CK253" s="19">
        <v>153.19999999999999</v>
      </c>
      <c r="CL253" s="19">
        <v>154</v>
      </c>
      <c r="CM253" s="19">
        <v>152.5</v>
      </c>
      <c r="CN253" s="19">
        <v>153.9</v>
      </c>
      <c r="CO253" s="19">
        <v>154.6</v>
      </c>
      <c r="CP253" s="19">
        <v>154.4</v>
      </c>
      <c r="CQ253" s="19">
        <v>153</v>
      </c>
      <c r="CR253" s="19">
        <v>151</v>
      </c>
      <c r="CS253" s="19">
        <v>152</v>
      </c>
      <c r="CT253" s="19">
        <v>155</v>
      </c>
      <c r="CU253" s="19">
        <v>154.5</v>
      </c>
      <c r="CV253" s="19">
        <v>156.4</v>
      </c>
      <c r="CW253" s="19">
        <v>160.6</v>
      </c>
      <c r="CX253" s="19">
        <v>158.6</v>
      </c>
      <c r="CY253" s="19">
        <v>157.6</v>
      </c>
      <c r="CZ253" s="19">
        <v>153</v>
      </c>
      <c r="DA253" s="19">
        <v>155.30000000000001</v>
      </c>
      <c r="DB253" s="19">
        <v>157.6</v>
      </c>
      <c r="DC253" s="19">
        <v>156.1</v>
      </c>
      <c r="DD253" s="19">
        <v>157.19999999999999</v>
      </c>
      <c r="DE253" s="19">
        <v>157.69999999999999</v>
      </c>
      <c r="DF253" s="19">
        <v>159</v>
      </c>
      <c r="DG253" s="19">
        <v>157.80000000000001</v>
      </c>
      <c r="DH253" s="19">
        <v>160.30000000000001</v>
      </c>
      <c r="DI253" s="19">
        <v>159.30000000000001</v>
      </c>
      <c r="DJ253" s="19">
        <v>157.6</v>
      </c>
      <c r="DK253" s="19">
        <v>161.1</v>
      </c>
      <c r="DL253" s="19">
        <v>160.6</v>
      </c>
      <c r="DM253" s="19">
        <v>159.9</v>
      </c>
      <c r="DN253" s="19">
        <v>160.19999999999999</v>
      </c>
      <c r="DO253" s="19">
        <v>159.1</v>
      </c>
      <c r="DP253" s="19">
        <v>161.9</v>
      </c>
      <c r="DQ253" s="19">
        <v>160.69999999999999</v>
      </c>
      <c r="DR253" s="19">
        <v>159.80000000000001</v>
      </c>
      <c r="DS253" s="19">
        <v>162.4</v>
      </c>
      <c r="DT253" s="19">
        <v>164.6</v>
      </c>
      <c r="DU253" s="19">
        <v>164.3</v>
      </c>
      <c r="DV253" s="19">
        <v>164</v>
      </c>
      <c r="DW253" s="19">
        <v>164.8</v>
      </c>
    </row>
    <row r="254" spans="1:127">
      <c r="A254" s="17" t="s">
        <v>1101</v>
      </c>
      <c r="B254" s="17" t="s">
        <v>1102</v>
      </c>
      <c r="C254" s="18">
        <v>0.51356999999999997</v>
      </c>
      <c r="D254" s="19">
        <v>106.1</v>
      </c>
      <c r="E254" s="19">
        <v>107.9</v>
      </c>
      <c r="F254" s="19">
        <v>108.2</v>
      </c>
      <c r="G254" s="19">
        <v>107.2</v>
      </c>
      <c r="H254" s="19">
        <v>107.9</v>
      </c>
      <c r="I254" s="19">
        <v>107</v>
      </c>
      <c r="J254" s="19">
        <v>107.5</v>
      </c>
      <c r="K254" s="19">
        <v>108.8</v>
      </c>
      <c r="L254" s="19">
        <v>109.2</v>
      </c>
      <c r="M254" s="19">
        <v>109.8</v>
      </c>
      <c r="N254" s="19">
        <v>110</v>
      </c>
      <c r="O254" s="19">
        <v>111.4</v>
      </c>
      <c r="P254" s="19">
        <v>112.7</v>
      </c>
      <c r="Q254" s="19">
        <v>108.6</v>
      </c>
      <c r="R254" s="19">
        <v>114.1</v>
      </c>
      <c r="S254" s="19">
        <v>114.2</v>
      </c>
      <c r="T254" s="19">
        <v>114.6</v>
      </c>
      <c r="U254" s="19">
        <v>113.9</v>
      </c>
      <c r="V254" s="19">
        <v>114.1</v>
      </c>
      <c r="W254" s="19">
        <v>115</v>
      </c>
      <c r="X254" s="19">
        <v>117.3</v>
      </c>
      <c r="Y254" s="19">
        <v>114</v>
      </c>
      <c r="Z254" s="19">
        <v>116.3</v>
      </c>
      <c r="AA254" s="19">
        <v>118.4</v>
      </c>
      <c r="AB254" s="19">
        <v>117.3</v>
      </c>
      <c r="AC254" s="19">
        <v>116</v>
      </c>
      <c r="AD254" s="19">
        <v>118.4</v>
      </c>
      <c r="AE254" s="19">
        <v>119.6</v>
      </c>
      <c r="AF254" s="19">
        <v>125</v>
      </c>
      <c r="AG254" s="19">
        <v>123.4</v>
      </c>
      <c r="AH254" s="19">
        <v>124.5</v>
      </c>
      <c r="AI254" s="19">
        <v>124.7</v>
      </c>
      <c r="AJ254" s="19">
        <v>126</v>
      </c>
      <c r="AK254" s="19">
        <v>125.7</v>
      </c>
      <c r="AL254" s="19">
        <v>129.1</v>
      </c>
      <c r="AM254" s="19">
        <v>129.9</v>
      </c>
      <c r="AN254" s="19">
        <v>132.30000000000001</v>
      </c>
      <c r="AO254" s="19">
        <v>131.80000000000001</v>
      </c>
      <c r="AP254" s="19">
        <v>134</v>
      </c>
      <c r="AQ254" s="19">
        <v>130.5</v>
      </c>
      <c r="AR254" s="19">
        <v>134.6</v>
      </c>
      <c r="AS254" s="19">
        <v>133.5</v>
      </c>
      <c r="AT254" s="19">
        <v>131.30000000000001</v>
      </c>
      <c r="AU254" s="19">
        <v>131.19999999999999</v>
      </c>
      <c r="AV254" s="19">
        <v>134.1</v>
      </c>
      <c r="AW254" s="19">
        <v>131.4</v>
      </c>
      <c r="AX254" s="19">
        <v>134.30000000000001</v>
      </c>
      <c r="AY254" s="19">
        <v>136.69999999999999</v>
      </c>
      <c r="AZ254" s="19">
        <v>142.69999999999999</v>
      </c>
      <c r="BA254" s="19">
        <v>140.4</v>
      </c>
      <c r="BB254" s="19">
        <v>141.30000000000001</v>
      </c>
      <c r="BC254" s="19">
        <v>139.4</v>
      </c>
      <c r="BD254" s="19">
        <v>140.9</v>
      </c>
      <c r="BE254" s="19">
        <v>142.80000000000001</v>
      </c>
      <c r="BF254" s="19">
        <v>140.6</v>
      </c>
      <c r="BG254" s="19">
        <v>142.1</v>
      </c>
      <c r="BH254" s="19">
        <v>142.80000000000001</v>
      </c>
      <c r="BI254" s="19">
        <v>142.9</v>
      </c>
      <c r="BJ254" s="19">
        <v>141.1</v>
      </c>
      <c r="BK254" s="19">
        <v>142.19999999999999</v>
      </c>
      <c r="BL254" s="19">
        <v>143.1</v>
      </c>
      <c r="BM254" s="19">
        <v>141.5</v>
      </c>
      <c r="BN254" s="19">
        <v>144.30000000000001</v>
      </c>
      <c r="BO254" s="19">
        <v>145.30000000000001</v>
      </c>
      <c r="BP254" s="19">
        <v>149.69999999999999</v>
      </c>
      <c r="BQ254" s="19">
        <v>150.19999999999999</v>
      </c>
      <c r="BR254" s="19">
        <v>149.9</v>
      </c>
      <c r="BS254" s="19">
        <v>151.19999999999999</v>
      </c>
      <c r="BT254" s="19">
        <v>151.80000000000001</v>
      </c>
      <c r="BU254" s="19">
        <v>151.19999999999999</v>
      </c>
      <c r="BV254" s="19">
        <v>152</v>
      </c>
      <c r="BW254" s="19">
        <v>150.30000000000001</v>
      </c>
      <c r="BX254" s="19">
        <v>148.4</v>
      </c>
      <c r="BY254" s="19">
        <v>149.80000000000001</v>
      </c>
      <c r="BZ254" s="19">
        <v>150.80000000000001</v>
      </c>
      <c r="CA254" s="19">
        <v>149.4</v>
      </c>
      <c r="CB254" s="19">
        <v>150.19999999999999</v>
      </c>
      <c r="CC254" s="19">
        <v>150</v>
      </c>
      <c r="CD254" s="19">
        <v>149.9</v>
      </c>
      <c r="CE254" s="19">
        <v>149.6</v>
      </c>
      <c r="CF254" s="19">
        <v>149.19999999999999</v>
      </c>
      <c r="CG254" s="19">
        <v>150.69999999999999</v>
      </c>
      <c r="CH254" s="19">
        <v>152.5</v>
      </c>
      <c r="CI254" s="19">
        <v>153.80000000000001</v>
      </c>
      <c r="CJ254" s="19">
        <v>153.19999999999999</v>
      </c>
      <c r="CK254" s="19">
        <v>153.19999999999999</v>
      </c>
      <c r="CL254" s="19">
        <v>154</v>
      </c>
      <c r="CM254" s="19">
        <v>152.5</v>
      </c>
      <c r="CN254" s="19">
        <v>153.9</v>
      </c>
      <c r="CO254" s="19">
        <v>154.6</v>
      </c>
      <c r="CP254" s="19">
        <v>154.4</v>
      </c>
      <c r="CQ254" s="19">
        <v>153</v>
      </c>
      <c r="CR254" s="19">
        <v>151</v>
      </c>
      <c r="CS254" s="19">
        <v>152</v>
      </c>
      <c r="CT254" s="19">
        <v>155</v>
      </c>
      <c r="CU254" s="19">
        <v>154.5</v>
      </c>
      <c r="CV254" s="19">
        <v>156.4</v>
      </c>
      <c r="CW254" s="19">
        <v>160.6</v>
      </c>
      <c r="CX254" s="19">
        <v>158.6</v>
      </c>
      <c r="CY254" s="19">
        <v>157.6</v>
      </c>
      <c r="CZ254" s="19">
        <v>153</v>
      </c>
      <c r="DA254" s="19">
        <v>155.30000000000001</v>
      </c>
      <c r="DB254" s="19">
        <v>157.6</v>
      </c>
      <c r="DC254" s="19">
        <v>156.1</v>
      </c>
      <c r="DD254" s="19">
        <v>157.19999999999999</v>
      </c>
      <c r="DE254" s="19">
        <v>157.69999999999999</v>
      </c>
      <c r="DF254" s="19">
        <v>159</v>
      </c>
      <c r="DG254" s="19">
        <v>157.80000000000001</v>
      </c>
      <c r="DH254" s="19">
        <v>160.30000000000001</v>
      </c>
      <c r="DI254" s="19">
        <v>159.30000000000001</v>
      </c>
      <c r="DJ254" s="19">
        <v>157.6</v>
      </c>
      <c r="DK254" s="19">
        <v>161.1</v>
      </c>
      <c r="DL254" s="19">
        <v>160.6</v>
      </c>
      <c r="DM254" s="19">
        <v>159.9</v>
      </c>
      <c r="DN254" s="19">
        <v>160.19999999999999</v>
      </c>
      <c r="DO254" s="19">
        <v>159.1</v>
      </c>
      <c r="DP254" s="19">
        <v>161.9</v>
      </c>
      <c r="DQ254" s="19">
        <v>160.69999999999999</v>
      </c>
      <c r="DR254" s="19">
        <v>159.80000000000001</v>
      </c>
      <c r="DS254" s="19">
        <v>162.4</v>
      </c>
      <c r="DT254" s="19">
        <v>164.6</v>
      </c>
      <c r="DU254" s="19">
        <v>164.3</v>
      </c>
      <c r="DV254" s="19">
        <v>164</v>
      </c>
      <c r="DW254" s="19">
        <v>164.8</v>
      </c>
    </row>
    <row r="255" spans="1:127">
      <c r="A255" s="17" t="s">
        <v>1103</v>
      </c>
      <c r="B255" s="17" t="s">
        <v>1104</v>
      </c>
      <c r="C255" s="18">
        <v>0.16619</v>
      </c>
      <c r="D255" s="19">
        <v>106.8</v>
      </c>
      <c r="E255" s="19">
        <v>109.2</v>
      </c>
      <c r="F255" s="19">
        <v>107.2</v>
      </c>
      <c r="G255" s="19">
        <v>108.7</v>
      </c>
      <c r="H255" s="19">
        <v>108.2</v>
      </c>
      <c r="I255" s="19">
        <v>109</v>
      </c>
      <c r="J255" s="19">
        <v>110</v>
      </c>
      <c r="K255" s="19">
        <v>110.3</v>
      </c>
      <c r="L255" s="19">
        <v>111.4</v>
      </c>
      <c r="M255" s="19">
        <v>112.8</v>
      </c>
      <c r="N255" s="19">
        <v>114.6</v>
      </c>
      <c r="O255" s="19">
        <v>120.8</v>
      </c>
      <c r="P255" s="19">
        <v>113.9</v>
      </c>
      <c r="Q255" s="19">
        <v>113.8</v>
      </c>
      <c r="R255" s="19">
        <v>115.4</v>
      </c>
      <c r="S255" s="19">
        <v>116.1</v>
      </c>
      <c r="T255" s="19">
        <v>116.6</v>
      </c>
      <c r="U255" s="19">
        <v>112.5</v>
      </c>
      <c r="V255" s="19">
        <v>112.9</v>
      </c>
      <c r="W255" s="19">
        <v>114.1</v>
      </c>
      <c r="X255" s="19">
        <v>118.8</v>
      </c>
      <c r="Y255" s="19">
        <v>117.6</v>
      </c>
      <c r="Z255" s="19">
        <v>117.3</v>
      </c>
      <c r="AA255" s="19">
        <v>119.1</v>
      </c>
      <c r="AB255" s="19">
        <v>121.7</v>
      </c>
      <c r="AC255" s="19">
        <v>124.8</v>
      </c>
      <c r="AD255" s="19">
        <v>123.1</v>
      </c>
      <c r="AE255" s="19">
        <v>126.5</v>
      </c>
      <c r="AF255" s="19">
        <v>134.80000000000001</v>
      </c>
      <c r="AG255" s="19">
        <v>132.9</v>
      </c>
      <c r="AH255" s="19">
        <v>135.69999999999999</v>
      </c>
      <c r="AI255" s="19">
        <v>136.5</v>
      </c>
      <c r="AJ255" s="19">
        <v>135.80000000000001</v>
      </c>
      <c r="AK255" s="19">
        <v>138.30000000000001</v>
      </c>
      <c r="AL255" s="19">
        <v>143.30000000000001</v>
      </c>
      <c r="AM255" s="19">
        <v>146.6</v>
      </c>
      <c r="AN255" s="19">
        <v>148.69999999999999</v>
      </c>
      <c r="AO255" s="19">
        <v>150</v>
      </c>
      <c r="AP255" s="19">
        <v>149.6</v>
      </c>
      <c r="AQ255" s="19">
        <v>147.5</v>
      </c>
      <c r="AR255" s="19">
        <v>150.69999999999999</v>
      </c>
      <c r="AS255" s="19">
        <v>145.9</v>
      </c>
      <c r="AT255" s="19">
        <v>150</v>
      </c>
      <c r="AU255" s="19">
        <v>150.19999999999999</v>
      </c>
      <c r="AV255" s="19">
        <v>154.5</v>
      </c>
      <c r="AW255" s="19">
        <v>149.19999999999999</v>
      </c>
      <c r="AX255" s="19">
        <v>153</v>
      </c>
      <c r="AY255" s="19">
        <v>155.6</v>
      </c>
      <c r="AZ255" s="19">
        <v>163</v>
      </c>
      <c r="BA255" s="19">
        <v>160.1</v>
      </c>
      <c r="BB255" s="19">
        <v>155.4</v>
      </c>
      <c r="BC255" s="19">
        <v>157.5</v>
      </c>
      <c r="BD255" s="19">
        <v>162.6</v>
      </c>
      <c r="BE255" s="19">
        <v>161.30000000000001</v>
      </c>
      <c r="BF255" s="19">
        <v>157.6</v>
      </c>
      <c r="BG255" s="19">
        <v>161.30000000000001</v>
      </c>
      <c r="BH255" s="19">
        <v>160.80000000000001</v>
      </c>
      <c r="BI255" s="19">
        <v>162.30000000000001</v>
      </c>
      <c r="BJ255" s="19">
        <v>155.30000000000001</v>
      </c>
      <c r="BK255" s="19">
        <v>155.9</v>
      </c>
      <c r="BL255" s="19">
        <v>155.30000000000001</v>
      </c>
      <c r="BM255" s="19">
        <v>149.9</v>
      </c>
      <c r="BN255" s="19">
        <v>152.69999999999999</v>
      </c>
      <c r="BO255" s="19">
        <v>149.69999999999999</v>
      </c>
      <c r="BP255" s="19">
        <v>151.1</v>
      </c>
      <c r="BQ255" s="19">
        <v>159</v>
      </c>
      <c r="BR255" s="19">
        <v>155.30000000000001</v>
      </c>
      <c r="BS255" s="19">
        <v>148.6</v>
      </c>
      <c r="BT255" s="19">
        <v>152.4</v>
      </c>
      <c r="BU255" s="19">
        <v>153</v>
      </c>
      <c r="BV255" s="19">
        <v>153.6</v>
      </c>
      <c r="BW255" s="19">
        <v>152.80000000000001</v>
      </c>
      <c r="BX255" s="19">
        <v>155.1</v>
      </c>
      <c r="BY255" s="19">
        <v>156.5</v>
      </c>
      <c r="BZ255" s="19">
        <v>156.69999999999999</v>
      </c>
      <c r="CA255" s="19">
        <v>158.4</v>
      </c>
      <c r="CB255" s="19">
        <v>157.19999999999999</v>
      </c>
      <c r="CC255" s="19">
        <v>157.80000000000001</v>
      </c>
      <c r="CD255" s="19">
        <v>157.19999999999999</v>
      </c>
      <c r="CE255" s="19">
        <v>157</v>
      </c>
      <c r="CF255" s="19">
        <v>156.5</v>
      </c>
      <c r="CG255" s="19">
        <v>160.6</v>
      </c>
      <c r="CH255" s="19">
        <v>165.4</v>
      </c>
      <c r="CI255" s="19">
        <v>165.6</v>
      </c>
      <c r="CJ255" s="19">
        <v>166</v>
      </c>
      <c r="CK255" s="19">
        <v>169.2</v>
      </c>
      <c r="CL255" s="19">
        <v>173.2</v>
      </c>
      <c r="CM255" s="19">
        <v>164.3</v>
      </c>
      <c r="CN255" s="19">
        <v>170.6</v>
      </c>
      <c r="CO255" s="19">
        <v>169.9</v>
      </c>
      <c r="CP255" s="19">
        <v>169.1</v>
      </c>
      <c r="CQ255" s="19">
        <v>166.8</v>
      </c>
      <c r="CR255" s="19">
        <v>166.4</v>
      </c>
      <c r="CS255" s="19">
        <v>166.7</v>
      </c>
      <c r="CT255" s="19">
        <v>174.1</v>
      </c>
      <c r="CU255" s="19">
        <v>171.4</v>
      </c>
      <c r="CV255" s="19">
        <v>176.2</v>
      </c>
      <c r="CW255" s="19">
        <v>187.3</v>
      </c>
      <c r="CX255" s="19">
        <v>180.5</v>
      </c>
      <c r="CY255" s="19">
        <v>179.7</v>
      </c>
      <c r="CZ255" s="19">
        <v>171.8</v>
      </c>
      <c r="DA255" s="19">
        <v>174.1</v>
      </c>
      <c r="DB255" s="19">
        <v>174.4</v>
      </c>
      <c r="DC255" s="19">
        <v>172.6</v>
      </c>
      <c r="DD255" s="19">
        <v>172.8</v>
      </c>
      <c r="DE255" s="19">
        <v>171.7</v>
      </c>
      <c r="DF255" s="19">
        <v>174.9</v>
      </c>
      <c r="DG255" s="19">
        <v>173.3</v>
      </c>
      <c r="DH255" s="19">
        <v>175.8</v>
      </c>
      <c r="DI255" s="19">
        <v>176.3</v>
      </c>
      <c r="DJ255" s="19">
        <v>172.2</v>
      </c>
      <c r="DK255" s="19">
        <v>178.5</v>
      </c>
      <c r="DL255" s="19">
        <v>175.7</v>
      </c>
      <c r="DM255" s="19">
        <v>176.5</v>
      </c>
      <c r="DN255" s="19">
        <v>175</v>
      </c>
      <c r="DO255" s="19">
        <v>172.8</v>
      </c>
      <c r="DP255" s="19">
        <v>175.6</v>
      </c>
      <c r="DQ255" s="19">
        <v>173</v>
      </c>
      <c r="DR255" s="19">
        <v>173</v>
      </c>
      <c r="DS255" s="19">
        <v>175.9</v>
      </c>
      <c r="DT255" s="19">
        <v>176.1</v>
      </c>
      <c r="DU255" s="19">
        <v>173.4</v>
      </c>
      <c r="DV255" s="19">
        <v>173.8</v>
      </c>
      <c r="DW255" s="19">
        <v>175.1</v>
      </c>
    </row>
    <row r="256" spans="1:127">
      <c r="A256" s="17" t="s">
        <v>1105</v>
      </c>
      <c r="B256" s="17" t="s">
        <v>1106</v>
      </c>
      <c r="C256" s="18">
        <v>0.11183</v>
      </c>
      <c r="D256" s="19">
        <v>109.7</v>
      </c>
      <c r="E256" s="19">
        <v>110.2</v>
      </c>
      <c r="F256" s="19">
        <v>111.5</v>
      </c>
      <c r="G256" s="19">
        <v>112</v>
      </c>
      <c r="H256" s="19">
        <v>111.8</v>
      </c>
      <c r="I256" s="19">
        <v>112.1</v>
      </c>
      <c r="J256" s="19">
        <v>111.8</v>
      </c>
      <c r="K256" s="19">
        <v>112.3</v>
      </c>
      <c r="L256" s="19">
        <v>112.1</v>
      </c>
      <c r="M256" s="19">
        <v>111.5</v>
      </c>
      <c r="N256" s="19">
        <v>111.3</v>
      </c>
      <c r="O256" s="19">
        <v>111.6</v>
      </c>
      <c r="P256" s="19">
        <v>115.6</v>
      </c>
      <c r="Q256" s="19">
        <v>117.3</v>
      </c>
      <c r="R256" s="19">
        <v>118.4</v>
      </c>
      <c r="S256" s="19">
        <v>118.3</v>
      </c>
      <c r="T256" s="19">
        <v>118</v>
      </c>
      <c r="U256" s="19">
        <v>117.9</v>
      </c>
      <c r="V256" s="19">
        <v>118.9</v>
      </c>
      <c r="W256" s="19">
        <v>120.3</v>
      </c>
      <c r="X256" s="19">
        <v>119.7</v>
      </c>
      <c r="Y256" s="19">
        <v>120</v>
      </c>
      <c r="Z256" s="19">
        <v>119.5</v>
      </c>
      <c r="AA256" s="19">
        <v>119.8</v>
      </c>
      <c r="AB256" s="19">
        <v>125.2</v>
      </c>
      <c r="AC256" s="19">
        <v>125.9</v>
      </c>
      <c r="AD256" s="19">
        <v>126.4</v>
      </c>
      <c r="AE256" s="19">
        <v>125.7</v>
      </c>
      <c r="AF256" s="19">
        <v>126.9</v>
      </c>
      <c r="AG256" s="19">
        <v>126.8</v>
      </c>
      <c r="AH256" s="19">
        <v>126.7</v>
      </c>
      <c r="AI256" s="19">
        <v>127</v>
      </c>
      <c r="AJ256" s="19">
        <v>127.4</v>
      </c>
      <c r="AK256" s="19">
        <v>127.1</v>
      </c>
      <c r="AL256" s="19">
        <v>126.9</v>
      </c>
      <c r="AM256" s="19">
        <v>127.4</v>
      </c>
      <c r="AN256" s="19">
        <v>133.69999999999999</v>
      </c>
      <c r="AO256" s="19">
        <v>134</v>
      </c>
      <c r="AP256" s="19">
        <v>134.6</v>
      </c>
      <c r="AQ256" s="19">
        <v>134</v>
      </c>
      <c r="AR256" s="19">
        <v>137.1</v>
      </c>
      <c r="AS256" s="19">
        <v>138.5</v>
      </c>
      <c r="AT256" s="19">
        <v>138.6</v>
      </c>
      <c r="AU256" s="19">
        <v>142</v>
      </c>
      <c r="AV256" s="19">
        <v>141.80000000000001</v>
      </c>
      <c r="AW256" s="19">
        <v>141.69999999999999</v>
      </c>
      <c r="AX256" s="19">
        <v>142.5</v>
      </c>
      <c r="AY256" s="19">
        <v>142.6</v>
      </c>
      <c r="AZ256" s="19">
        <v>146</v>
      </c>
      <c r="BA256" s="19">
        <v>146.5</v>
      </c>
      <c r="BB256" s="19">
        <v>147.69999999999999</v>
      </c>
      <c r="BC256" s="19">
        <v>148</v>
      </c>
      <c r="BD256" s="19">
        <v>149.6</v>
      </c>
      <c r="BE256" s="19">
        <v>150.5</v>
      </c>
      <c r="BF256" s="19">
        <v>151.80000000000001</v>
      </c>
      <c r="BG256" s="19">
        <v>151.4</v>
      </c>
      <c r="BH256" s="19">
        <v>152.4</v>
      </c>
      <c r="BI256" s="19">
        <v>151.9</v>
      </c>
      <c r="BJ256" s="19">
        <v>153</v>
      </c>
      <c r="BK256" s="19">
        <v>153.1</v>
      </c>
      <c r="BL256" s="19">
        <v>159.5</v>
      </c>
      <c r="BM256" s="19">
        <v>160.80000000000001</v>
      </c>
      <c r="BN256" s="19">
        <v>162.9</v>
      </c>
      <c r="BO256" s="19">
        <v>165.4</v>
      </c>
      <c r="BP256" s="19">
        <v>170.4</v>
      </c>
      <c r="BQ256" s="19">
        <v>170.8</v>
      </c>
      <c r="BR256" s="19">
        <v>176.1</v>
      </c>
      <c r="BS256" s="19">
        <v>180.9</v>
      </c>
      <c r="BT256" s="19">
        <v>183.4</v>
      </c>
      <c r="BU256" s="19">
        <v>183.9</v>
      </c>
      <c r="BV256" s="19">
        <v>184.8</v>
      </c>
      <c r="BW256" s="19">
        <v>186</v>
      </c>
      <c r="BX256" s="19">
        <v>186.8</v>
      </c>
      <c r="BY256" s="19">
        <v>187.1</v>
      </c>
      <c r="BZ256" s="19">
        <v>186.9</v>
      </c>
      <c r="CA256" s="19">
        <v>187.7</v>
      </c>
      <c r="CB256" s="19">
        <v>188.2</v>
      </c>
      <c r="CC256" s="19">
        <v>187.6</v>
      </c>
      <c r="CD256" s="19">
        <v>187.8</v>
      </c>
      <c r="CE256" s="19">
        <v>187.4</v>
      </c>
      <c r="CF256" s="19">
        <v>186.9</v>
      </c>
      <c r="CG256" s="19">
        <v>187.6</v>
      </c>
      <c r="CH256" s="19">
        <v>187.5</v>
      </c>
      <c r="CI256" s="19">
        <v>188.1</v>
      </c>
      <c r="CJ256" s="19">
        <v>187.2</v>
      </c>
      <c r="CK256" s="19">
        <v>186.9</v>
      </c>
      <c r="CL256" s="19">
        <v>187.4</v>
      </c>
      <c r="CM256" s="19">
        <v>187.1</v>
      </c>
      <c r="CN256" s="19">
        <v>189.1</v>
      </c>
      <c r="CO256" s="19">
        <v>188.8</v>
      </c>
      <c r="CP256" s="19">
        <v>189</v>
      </c>
      <c r="CQ256" s="19">
        <v>190.4</v>
      </c>
      <c r="CR256" s="19">
        <v>190.3</v>
      </c>
      <c r="CS256" s="19">
        <v>191.5</v>
      </c>
      <c r="CT256" s="19">
        <v>191.6</v>
      </c>
      <c r="CU256" s="19">
        <v>192.2</v>
      </c>
      <c r="CV256" s="19">
        <v>192.3</v>
      </c>
      <c r="CW256" s="19">
        <v>192.4</v>
      </c>
      <c r="CX256" s="19">
        <v>192.5</v>
      </c>
      <c r="CY256" s="19">
        <v>192.5</v>
      </c>
      <c r="CZ256" s="19">
        <v>193.3</v>
      </c>
      <c r="DA256" s="19">
        <v>194.1</v>
      </c>
      <c r="DB256" s="19">
        <v>194.3</v>
      </c>
      <c r="DC256" s="19">
        <v>194.3</v>
      </c>
      <c r="DD256" s="19">
        <v>194.4</v>
      </c>
      <c r="DE256" s="19">
        <v>194.2</v>
      </c>
      <c r="DF256" s="19">
        <v>194.2</v>
      </c>
      <c r="DG256" s="19">
        <v>194.5</v>
      </c>
      <c r="DH256" s="19">
        <v>196.3</v>
      </c>
      <c r="DI256" s="19">
        <v>198.9</v>
      </c>
      <c r="DJ256" s="19">
        <v>199.8</v>
      </c>
      <c r="DK256" s="19">
        <v>202.4</v>
      </c>
      <c r="DL256" s="19">
        <v>201.5</v>
      </c>
      <c r="DM256" s="19">
        <v>202.7</v>
      </c>
      <c r="DN256" s="19">
        <v>203.9</v>
      </c>
      <c r="DO256" s="19">
        <v>205.1</v>
      </c>
      <c r="DP256" s="19">
        <v>205.9</v>
      </c>
      <c r="DQ256" s="19">
        <v>206.2</v>
      </c>
      <c r="DR256" s="19">
        <v>206.4</v>
      </c>
      <c r="DS256" s="19">
        <v>207.9</v>
      </c>
      <c r="DT256" s="19">
        <v>212.4</v>
      </c>
      <c r="DU256" s="19">
        <v>212.3</v>
      </c>
      <c r="DV256" s="19">
        <v>210.3</v>
      </c>
      <c r="DW256" s="19">
        <v>208.2</v>
      </c>
    </row>
    <row r="257" spans="1:127">
      <c r="A257" s="17" t="s">
        <v>1107</v>
      </c>
      <c r="B257" s="17" t="s">
        <v>1108</v>
      </c>
      <c r="C257" s="18">
        <v>0.23555000000000001</v>
      </c>
      <c r="D257" s="19">
        <v>103.9</v>
      </c>
      <c r="E257" s="19">
        <v>105.9</v>
      </c>
      <c r="F257" s="19">
        <v>107.5</v>
      </c>
      <c r="G257" s="19">
        <v>103.9</v>
      </c>
      <c r="H257" s="19">
        <v>105.8</v>
      </c>
      <c r="I257" s="19">
        <v>103.2</v>
      </c>
      <c r="J257" s="19">
        <v>103.7</v>
      </c>
      <c r="K257" s="19">
        <v>106.1</v>
      </c>
      <c r="L257" s="19">
        <v>106.3</v>
      </c>
      <c r="M257" s="19">
        <v>106.9</v>
      </c>
      <c r="N257" s="19">
        <v>106.1</v>
      </c>
      <c r="O257" s="19">
        <v>104.8</v>
      </c>
      <c r="P257" s="19">
        <v>110.4</v>
      </c>
      <c r="Q257" s="19">
        <v>100.8</v>
      </c>
      <c r="R257" s="19">
        <v>111.1</v>
      </c>
      <c r="S257" s="19">
        <v>111</v>
      </c>
      <c r="T257" s="19">
        <v>111.6</v>
      </c>
      <c r="U257" s="19">
        <v>113</v>
      </c>
      <c r="V257" s="19">
        <v>112.6</v>
      </c>
      <c r="W257" s="19">
        <v>113.2</v>
      </c>
      <c r="X257" s="19">
        <v>115</v>
      </c>
      <c r="Y257" s="19">
        <v>108.5</v>
      </c>
      <c r="Z257" s="19">
        <v>114</v>
      </c>
      <c r="AA257" s="19">
        <v>117.2</v>
      </c>
      <c r="AB257" s="19">
        <v>110.4</v>
      </c>
      <c r="AC257" s="19">
        <v>105.1</v>
      </c>
      <c r="AD257" s="19">
        <v>111.2</v>
      </c>
      <c r="AE257" s="19">
        <v>111.8</v>
      </c>
      <c r="AF257" s="19">
        <v>117.2</v>
      </c>
      <c r="AG257" s="19">
        <v>115.2</v>
      </c>
      <c r="AH257" s="19">
        <v>115.5</v>
      </c>
      <c r="AI257" s="19">
        <v>115.4</v>
      </c>
      <c r="AJ257" s="19">
        <v>118.3</v>
      </c>
      <c r="AK257" s="19">
        <v>116.2</v>
      </c>
      <c r="AL257" s="19">
        <v>120.1</v>
      </c>
      <c r="AM257" s="19">
        <v>119.3</v>
      </c>
      <c r="AN257" s="19">
        <v>120</v>
      </c>
      <c r="AO257" s="19">
        <v>117.8</v>
      </c>
      <c r="AP257" s="19">
        <v>122.6</v>
      </c>
      <c r="AQ257" s="19">
        <v>116.9</v>
      </c>
      <c r="AR257" s="19">
        <v>122</v>
      </c>
      <c r="AS257" s="19">
        <v>122.4</v>
      </c>
      <c r="AT257" s="19">
        <v>114.6</v>
      </c>
      <c r="AU257" s="19">
        <v>112.6</v>
      </c>
      <c r="AV257" s="19">
        <v>116.1</v>
      </c>
      <c r="AW257" s="19">
        <v>113.9</v>
      </c>
      <c r="AX257" s="19">
        <v>117.2</v>
      </c>
      <c r="AY257" s="19">
        <v>120.6</v>
      </c>
      <c r="AZ257" s="19">
        <v>126.9</v>
      </c>
      <c r="BA257" s="19">
        <v>123.6</v>
      </c>
      <c r="BB257" s="19">
        <v>128.19999999999999</v>
      </c>
      <c r="BC257" s="19">
        <v>122.6</v>
      </c>
      <c r="BD257" s="19">
        <v>121.5</v>
      </c>
      <c r="BE257" s="19">
        <v>126</v>
      </c>
      <c r="BF257" s="19">
        <v>123.3</v>
      </c>
      <c r="BG257" s="19">
        <v>124.2</v>
      </c>
      <c r="BH257" s="19">
        <v>125.5</v>
      </c>
      <c r="BI257" s="19">
        <v>124.9</v>
      </c>
      <c r="BJ257" s="19">
        <v>125.5</v>
      </c>
      <c r="BK257" s="19">
        <v>127.3</v>
      </c>
      <c r="BL257" s="19">
        <v>126.6</v>
      </c>
      <c r="BM257" s="19">
        <v>126.5</v>
      </c>
      <c r="BN257" s="19">
        <v>129.5</v>
      </c>
      <c r="BO257" s="19">
        <v>132.5</v>
      </c>
      <c r="BP257" s="19">
        <v>138.9</v>
      </c>
      <c r="BQ257" s="19">
        <v>134.19999999999999</v>
      </c>
      <c r="BR257" s="19">
        <v>133.6</v>
      </c>
      <c r="BS257" s="19">
        <v>139.1</v>
      </c>
      <c r="BT257" s="19">
        <v>136.4</v>
      </c>
      <c r="BU257" s="19">
        <v>134.5</v>
      </c>
      <c r="BV257" s="19">
        <v>135.19999999999999</v>
      </c>
      <c r="BW257" s="19">
        <v>131.6</v>
      </c>
      <c r="BX257" s="19">
        <v>125.4</v>
      </c>
      <c r="BY257" s="19">
        <v>127.5</v>
      </c>
      <c r="BZ257" s="19">
        <v>129.5</v>
      </c>
      <c r="CA257" s="19">
        <v>124.8</v>
      </c>
      <c r="CB257" s="19">
        <v>127.2</v>
      </c>
      <c r="CC257" s="19">
        <v>126.6</v>
      </c>
      <c r="CD257" s="19">
        <v>126.8</v>
      </c>
      <c r="CE257" s="19">
        <v>126.5</v>
      </c>
      <c r="CF257" s="19">
        <v>126.1</v>
      </c>
      <c r="CG257" s="19">
        <v>126.2</v>
      </c>
      <c r="CH257" s="19">
        <v>126.9</v>
      </c>
      <c r="CI257" s="19">
        <v>129.30000000000001</v>
      </c>
      <c r="CJ257" s="19">
        <v>128</v>
      </c>
      <c r="CK257" s="19">
        <v>126</v>
      </c>
      <c r="CL257" s="19">
        <v>124.7</v>
      </c>
      <c r="CM257" s="19">
        <v>127.6</v>
      </c>
      <c r="CN257" s="19">
        <v>125.3</v>
      </c>
      <c r="CO257" s="19">
        <v>127.5</v>
      </c>
      <c r="CP257" s="19">
        <v>127.6</v>
      </c>
      <c r="CQ257" s="19">
        <v>125.4</v>
      </c>
      <c r="CR257" s="19">
        <v>121.4</v>
      </c>
      <c r="CS257" s="19">
        <v>122.8</v>
      </c>
      <c r="CT257" s="19">
        <v>124.1</v>
      </c>
      <c r="CU257" s="19">
        <v>124.6</v>
      </c>
      <c r="CV257" s="19">
        <v>125.3</v>
      </c>
      <c r="CW257" s="19">
        <v>126.7</v>
      </c>
      <c r="CX257" s="19">
        <v>127</v>
      </c>
      <c r="CY257" s="19">
        <v>125.5</v>
      </c>
      <c r="CZ257" s="19">
        <v>120.7</v>
      </c>
      <c r="DA257" s="19">
        <v>123.6</v>
      </c>
      <c r="DB257" s="19">
        <v>128.5</v>
      </c>
      <c r="DC257" s="19">
        <v>126.4</v>
      </c>
      <c r="DD257" s="19">
        <v>128.6</v>
      </c>
      <c r="DE257" s="19">
        <v>130.6</v>
      </c>
      <c r="DF257" s="19">
        <v>131</v>
      </c>
      <c r="DG257" s="19">
        <v>129.5</v>
      </c>
      <c r="DH257" s="19">
        <v>132.30000000000001</v>
      </c>
      <c r="DI257" s="19">
        <v>128.6</v>
      </c>
      <c r="DJ257" s="19">
        <v>127.3</v>
      </c>
      <c r="DK257" s="19">
        <v>129.30000000000001</v>
      </c>
      <c r="DL257" s="19">
        <v>130.5</v>
      </c>
      <c r="DM257" s="19">
        <v>127.8</v>
      </c>
      <c r="DN257" s="19">
        <v>129.1</v>
      </c>
      <c r="DO257" s="19">
        <v>127.6</v>
      </c>
      <c r="DP257" s="19">
        <v>131.30000000000001</v>
      </c>
      <c r="DQ257" s="19">
        <v>130.5</v>
      </c>
      <c r="DR257" s="19">
        <v>128.4</v>
      </c>
      <c r="DS257" s="19">
        <v>131.30000000000001</v>
      </c>
      <c r="DT257" s="19">
        <v>133.69999999999999</v>
      </c>
      <c r="DU257" s="19">
        <v>135.1</v>
      </c>
      <c r="DV257" s="19">
        <v>135.1</v>
      </c>
      <c r="DW257" s="19">
        <v>137</v>
      </c>
    </row>
    <row r="258" spans="1:127">
      <c r="A258" s="17" t="s">
        <v>1109</v>
      </c>
      <c r="B258" s="17" t="s">
        <v>1110</v>
      </c>
      <c r="C258" s="18">
        <v>4.8806799999999999</v>
      </c>
      <c r="D258" s="19">
        <v>100.8</v>
      </c>
      <c r="E258" s="19">
        <v>102</v>
      </c>
      <c r="F258" s="19">
        <v>102.6</v>
      </c>
      <c r="G258" s="19">
        <v>102.7</v>
      </c>
      <c r="H258" s="19">
        <v>104.1</v>
      </c>
      <c r="I258" s="19">
        <v>105</v>
      </c>
      <c r="J258" s="19">
        <v>104.6</v>
      </c>
      <c r="K258" s="19">
        <v>104.2</v>
      </c>
      <c r="L258" s="19">
        <v>104.2</v>
      </c>
      <c r="M258" s="19">
        <v>104.8</v>
      </c>
      <c r="N258" s="19">
        <v>105.7</v>
      </c>
      <c r="O258" s="19">
        <v>106.8</v>
      </c>
      <c r="P258" s="19">
        <v>107.9</v>
      </c>
      <c r="Q258" s="19">
        <v>107.9</v>
      </c>
      <c r="R258" s="19">
        <v>109</v>
      </c>
      <c r="S258" s="19">
        <v>110.8</v>
      </c>
      <c r="T258" s="19">
        <v>112.4</v>
      </c>
      <c r="U258" s="19">
        <v>113.7</v>
      </c>
      <c r="V258" s="19">
        <v>113.8</v>
      </c>
      <c r="W258" s="19">
        <v>112.6</v>
      </c>
      <c r="X258" s="19">
        <v>112.6</v>
      </c>
      <c r="Y258" s="19">
        <v>113.2</v>
      </c>
      <c r="Z258" s="19">
        <v>113.8</v>
      </c>
      <c r="AA258" s="19">
        <v>113.6</v>
      </c>
      <c r="AB258" s="19">
        <v>114.2</v>
      </c>
      <c r="AC258" s="19">
        <v>115</v>
      </c>
      <c r="AD258" s="19">
        <v>114.6</v>
      </c>
      <c r="AE258" s="19">
        <v>115.7</v>
      </c>
      <c r="AF258" s="19">
        <v>115.3</v>
      </c>
      <c r="AG258" s="19">
        <v>114.2</v>
      </c>
      <c r="AH258" s="19">
        <v>112.6</v>
      </c>
      <c r="AI258" s="19">
        <v>111.1</v>
      </c>
      <c r="AJ258" s="19">
        <v>110.7</v>
      </c>
      <c r="AK258" s="19">
        <v>109.8</v>
      </c>
      <c r="AL258" s="19">
        <v>109.5</v>
      </c>
      <c r="AM258" s="19">
        <v>109.6</v>
      </c>
      <c r="AN258" s="19">
        <v>109.4</v>
      </c>
      <c r="AO258" s="19">
        <v>109.7</v>
      </c>
      <c r="AP258" s="19">
        <v>110.2</v>
      </c>
      <c r="AQ258" s="19">
        <v>110.3</v>
      </c>
      <c r="AR258" s="19">
        <v>109.7</v>
      </c>
      <c r="AS258" s="19">
        <v>109.1</v>
      </c>
      <c r="AT258" s="19">
        <v>108.7</v>
      </c>
      <c r="AU258" s="19">
        <v>108.4</v>
      </c>
      <c r="AV258" s="19">
        <v>108.6</v>
      </c>
      <c r="AW258" s="19">
        <v>107.8</v>
      </c>
      <c r="AX258" s="19">
        <v>108.8</v>
      </c>
      <c r="AY258" s="19">
        <v>108.7</v>
      </c>
      <c r="AZ258" s="19">
        <v>109.5</v>
      </c>
      <c r="BA258" s="19">
        <v>110</v>
      </c>
      <c r="BB258" s="19">
        <v>110.2</v>
      </c>
      <c r="BC258" s="19">
        <v>111.3</v>
      </c>
      <c r="BD258" s="19">
        <v>112.2</v>
      </c>
      <c r="BE258" s="19">
        <v>112.1</v>
      </c>
      <c r="BF258" s="19">
        <v>110.8</v>
      </c>
      <c r="BG258" s="19">
        <v>110.8</v>
      </c>
      <c r="BH258" s="19">
        <v>110.9</v>
      </c>
      <c r="BI258" s="19">
        <v>111.4</v>
      </c>
      <c r="BJ258" s="19">
        <v>112</v>
      </c>
      <c r="BK258" s="19">
        <v>112.9</v>
      </c>
      <c r="BL258" s="19">
        <v>113.8</v>
      </c>
      <c r="BM258" s="19">
        <v>113.6</v>
      </c>
      <c r="BN258" s="19">
        <v>113.6</v>
      </c>
      <c r="BO258" s="19">
        <v>113.3</v>
      </c>
      <c r="BP258" s="19">
        <v>113.7</v>
      </c>
      <c r="BQ258" s="19">
        <v>113.2</v>
      </c>
      <c r="BR258" s="19">
        <v>112.7</v>
      </c>
      <c r="BS258" s="19">
        <v>112.9</v>
      </c>
      <c r="BT258" s="19">
        <v>113.2</v>
      </c>
      <c r="BU258" s="19">
        <v>113.3</v>
      </c>
      <c r="BV258" s="19">
        <v>113.8</v>
      </c>
      <c r="BW258" s="19">
        <v>114.2</v>
      </c>
      <c r="BX258" s="19">
        <v>114.9</v>
      </c>
      <c r="BY258" s="19">
        <v>115.7</v>
      </c>
      <c r="BZ258" s="19">
        <v>116.2</v>
      </c>
      <c r="CA258" s="19">
        <v>117.7</v>
      </c>
      <c r="CB258" s="19">
        <v>118.3</v>
      </c>
      <c r="CC258" s="19">
        <v>118.6</v>
      </c>
      <c r="CD258" s="19">
        <v>119.2</v>
      </c>
      <c r="CE258" s="19">
        <v>119</v>
      </c>
      <c r="CF258" s="19">
        <v>118.9</v>
      </c>
      <c r="CG258" s="19">
        <v>119</v>
      </c>
      <c r="CH258" s="19">
        <v>119.2</v>
      </c>
      <c r="CI258" s="19">
        <v>118.6</v>
      </c>
      <c r="CJ258" s="19">
        <v>119.4</v>
      </c>
      <c r="CK258" s="19">
        <v>119.6</v>
      </c>
      <c r="CL258" s="19">
        <v>119.4</v>
      </c>
      <c r="CM258" s="19">
        <v>118.9</v>
      </c>
      <c r="CN258" s="19">
        <v>118.1</v>
      </c>
      <c r="CO258" s="19">
        <v>117.6</v>
      </c>
      <c r="CP258" s="19">
        <v>117.3</v>
      </c>
      <c r="CQ258" s="19">
        <v>116.5</v>
      </c>
      <c r="CR258" s="19">
        <v>116</v>
      </c>
      <c r="CS258" s="19">
        <v>116.4</v>
      </c>
      <c r="CT258" s="19">
        <v>116.9</v>
      </c>
      <c r="CU258" s="19">
        <v>116.7</v>
      </c>
      <c r="CV258" s="19">
        <v>117</v>
      </c>
      <c r="CW258" s="19">
        <v>115.2</v>
      </c>
      <c r="CX258" s="19">
        <v>113.6</v>
      </c>
      <c r="CY258" s="19">
        <v>112.9</v>
      </c>
      <c r="CZ258" s="19">
        <v>113</v>
      </c>
      <c r="DA258" s="19">
        <v>113.6</v>
      </c>
      <c r="DB258" s="19">
        <v>114.8</v>
      </c>
      <c r="DC258" s="19">
        <v>116.8</v>
      </c>
      <c r="DD258" s="19">
        <v>119.1</v>
      </c>
      <c r="DE258" s="19">
        <v>123.1</v>
      </c>
      <c r="DF258" s="19">
        <v>124.9</v>
      </c>
      <c r="DG258" s="19">
        <v>127.4</v>
      </c>
      <c r="DH258" s="19">
        <v>128.69999999999999</v>
      </c>
      <c r="DI258" s="19">
        <v>128.5</v>
      </c>
      <c r="DJ258" s="19">
        <v>129.69999999999999</v>
      </c>
      <c r="DK258" s="19">
        <v>130.80000000000001</v>
      </c>
      <c r="DL258" s="19">
        <v>132.6</v>
      </c>
      <c r="DM258" s="19">
        <v>133.30000000000001</v>
      </c>
      <c r="DN258" s="19">
        <v>134.80000000000001</v>
      </c>
      <c r="DO258" s="19">
        <v>138.1</v>
      </c>
      <c r="DP258" s="19">
        <v>139.19999999999999</v>
      </c>
      <c r="DQ258" s="19">
        <v>140.19999999999999</v>
      </c>
      <c r="DR258" s="19">
        <v>142.4</v>
      </c>
      <c r="DS258" s="19">
        <v>143.9</v>
      </c>
      <c r="DT258" s="19">
        <v>145.80000000000001</v>
      </c>
      <c r="DU258" s="19">
        <v>148.5</v>
      </c>
      <c r="DV258" s="19">
        <v>148.6</v>
      </c>
      <c r="DW258" s="19">
        <v>147.19999999999999</v>
      </c>
    </row>
    <row r="259" spans="1:127">
      <c r="A259" s="17" t="s">
        <v>1111</v>
      </c>
      <c r="B259" s="17" t="s">
        <v>1112</v>
      </c>
      <c r="C259" s="18">
        <v>2.5815399999999999</v>
      </c>
      <c r="D259" s="19">
        <v>100.6</v>
      </c>
      <c r="E259" s="19">
        <v>102.1</v>
      </c>
      <c r="F259" s="19">
        <v>102.3</v>
      </c>
      <c r="G259" s="19">
        <v>102.3</v>
      </c>
      <c r="H259" s="19">
        <v>104.2</v>
      </c>
      <c r="I259" s="19">
        <v>105.4</v>
      </c>
      <c r="J259" s="19">
        <v>104.6</v>
      </c>
      <c r="K259" s="19">
        <v>103.6</v>
      </c>
      <c r="L259" s="19">
        <v>103.8</v>
      </c>
      <c r="M259" s="19">
        <v>104.7</v>
      </c>
      <c r="N259" s="19">
        <v>105.8</v>
      </c>
      <c r="O259" s="19">
        <v>106.9</v>
      </c>
      <c r="P259" s="19">
        <v>108.2</v>
      </c>
      <c r="Q259" s="19">
        <v>107.7</v>
      </c>
      <c r="R259" s="19">
        <v>109.4</v>
      </c>
      <c r="S259" s="19">
        <v>111.5</v>
      </c>
      <c r="T259" s="19">
        <v>114.5</v>
      </c>
      <c r="U259" s="19">
        <v>116.4</v>
      </c>
      <c r="V259" s="19">
        <v>116.7</v>
      </c>
      <c r="W259" s="19">
        <v>114.3</v>
      </c>
      <c r="X259" s="19">
        <v>113.6</v>
      </c>
      <c r="Y259" s="19">
        <v>114</v>
      </c>
      <c r="Z259" s="19">
        <v>114.8</v>
      </c>
      <c r="AA259" s="19">
        <v>114.6</v>
      </c>
      <c r="AB259" s="19">
        <v>114.6</v>
      </c>
      <c r="AC259" s="19">
        <v>115.2</v>
      </c>
      <c r="AD259" s="19">
        <v>114.4</v>
      </c>
      <c r="AE259" s="19">
        <v>115.8</v>
      </c>
      <c r="AF259" s="19">
        <v>115.5</v>
      </c>
      <c r="AG259" s="19">
        <v>113.6</v>
      </c>
      <c r="AH259" s="19">
        <v>110.8</v>
      </c>
      <c r="AI259" s="19">
        <v>108.2</v>
      </c>
      <c r="AJ259" s="19">
        <v>107.2</v>
      </c>
      <c r="AK259" s="19">
        <v>105.9</v>
      </c>
      <c r="AL259" s="19">
        <v>104.9</v>
      </c>
      <c r="AM259" s="19">
        <v>104.6</v>
      </c>
      <c r="AN259" s="19">
        <v>104.3</v>
      </c>
      <c r="AO259" s="19">
        <v>105.5</v>
      </c>
      <c r="AP259" s="19">
        <v>105.7</v>
      </c>
      <c r="AQ259" s="19">
        <v>104.9</v>
      </c>
      <c r="AR259" s="19">
        <v>103.8</v>
      </c>
      <c r="AS259" s="19">
        <v>102.3</v>
      </c>
      <c r="AT259" s="19">
        <v>101</v>
      </c>
      <c r="AU259" s="19">
        <v>99.8</v>
      </c>
      <c r="AV259" s="19">
        <v>99.6</v>
      </c>
      <c r="AW259" s="19">
        <v>99.1</v>
      </c>
      <c r="AX259" s="19">
        <v>100.1</v>
      </c>
      <c r="AY259" s="19">
        <v>99.9</v>
      </c>
      <c r="AZ259" s="19">
        <v>100.1</v>
      </c>
      <c r="BA259" s="19">
        <v>100.8</v>
      </c>
      <c r="BB259" s="19">
        <v>101.6</v>
      </c>
      <c r="BC259" s="19">
        <v>103.2</v>
      </c>
      <c r="BD259" s="19">
        <v>104.9</v>
      </c>
      <c r="BE259" s="19">
        <v>104.5</v>
      </c>
      <c r="BF259" s="19">
        <v>103.3</v>
      </c>
      <c r="BG259" s="19">
        <v>102.8</v>
      </c>
      <c r="BH259" s="19">
        <v>102.9</v>
      </c>
      <c r="BI259" s="19">
        <v>103.7</v>
      </c>
      <c r="BJ259" s="19">
        <v>104.8</v>
      </c>
      <c r="BK259" s="19">
        <v>106.5</v>
      </c>
      <c r="BL259" s="19">
        <v>107.7</v>
      </c>
      <c r="BM259" s="19">
        <v>107.2</v>
      </c>
      <c r="BN259" s="19">
        <v>106.6</v>
      </c>
      <c r="BO259" s="19">
        <v>106.5</v>
      </c>
      <c r="BP259" s="19">
        <v>106.3</v>
      </c>
      <c r="BQ259" s="19">
        <v>105.5</v>
      </c>
      <c r="BR259" s="19">
        <v>104.7</v>
      </c>
      <c r="BS259" s="19">
        <v>104.8</v>
      </c>
      <c r="BT259" s="19">
        <v>105.5</v>
      </c>
      <c r="BU259" s="19">
        <v>106.1</v>
      </c>
      <c r="BV259" s="19">
        <v>106.3</v>
      </c>
      <c r="BW259" s="19">
        <v>106.8</v>
      </c>
      <c r="BX259" s="19">
        <v>107.3</v>
      </c>
      <c r="BY259" s="19">
        <v>108.4</v>
      </c>
      <c r="BZ259" s="19">
        <v>109</v>
      </c>
      <c r="CA259" s="19">
        <v>110.3</v>
      </c>
      <c r="CB259" s="19">
        <v>111.4</v>
      </c>
      <c r="CC259" s="19">
        <v>112.5</v>
      </c>
      <c r="CD259" s="19">
        <v>112.6</v>
      </c>
      <c r="CE259" s="19">
        <v>112</v>
      </c>
      <c r="CF259" s="19">
        <v>110.9</v>
      </c>
      <c r="CG259" s="19">
        <v>111.3</v>
      </c>
      <c r="CH259" s="19">
        <v>111.2</v>
      </c>
      <c r="CI259" s="19">
        <v>110.4</v>
      </c>
      <c r="CJ259" s="19">
        <v>111.7</v>
      </c>
      <c r="CK259" s="19">
        <v>111</v>
      </c>
      <c r="CL259" s="19">
        <v>110.7</v>
      </c>
      <c r="CM259" s="19">
        <v>110</v>
      </c>
      <c r="CN259" s="19">
        <v>109</v>
      </c>
      <c r="CO259" s="19">
        <v>107.9</v>
      </c>
      <c r="CP259" s="19">
        <v>107.4</v>
      </c>
      <c r="CQ259" s="19">
        <v>105.2</v>
      </c>
      <c r="CR259" s="19">
        <v>105.1</v>
      </c>
      <c r="CS259" s="19">
        <v>105.5</v>
      </c>
      <c r="CT259" s="19">
        <v>105.8</v>
      </c>
      <c r="CU259" s="19">
        <v>105.6</v>
      </c>
      <c r="CV259" s="19">
        <v>105.7</v>
      </c>
      <c r="CW259" s="19">
        <v>102.5</v>
      </c>
      <c r="CX259" s="19">
        <v>100.6</v>
      </c>
      <c r="CY259" s="19">
        <v>100.6</v>
      </c>
      <c r="CZ259" s="19">
        <v>100.3</v>
      </c>
      <c r="DA259" s="19">
        <v>101.2</v>
      </c>
      <c r="DB259" s="19">
        <v>102.5</v>
      </c>
      <c r="DC259" s="19">
        <v>105.5</v>
      </c>
      <c r="DD259" s="19">
        <v>108.5</v>
      </c>
      <c r="DE259" s="19">
        <v>114.4</v>
      </c>
      <c r="DF259" s="19">
        <v>117</v>
      </c>
      <c r="DG259" s="19">
        <v>120</v>
      </c>
      <c r="DH259" s="19">
        <v>121</v>
      </c>
      <c r="DI259" s="19">
        <v>120.6</v>
      </c>
      <c r="DJ259" s="19">
        <v>121.2</v>
      </c>
      <c r="DK259" s="19">
        <v>121.3</v>
      </c>
      <c r="DL259" s="19">
        <v>123.6</v>
      </c>
      <c r="DM259" s="19">
        <v>125</v>
      </c>
      <c r="DN259" s="19">
        <v>127.1</v>
      </c>
      <c r="DO259" s="19">
        <v>132.6</v>
      </c>
      <c r="DP259" s="19">
        <v>133.4</v>
      </c>
      <c r="DQ259" s="19">
        <v>135.19999999999999</v>
      </c>
      <c r="DR259" s="19">
        <v>137.9</v>
      </c>
      <c r="DS259" s="19">
        <v>138.9</v>
      </c>
      <c r="DT259" s="19">
        <v>140.6</v>
      </c>
      <c r="DU259" s="19">
        <v>143.5</v>
      </c>
      <c r="DV259" s="19">
        <v>143.30000000000001</v>
      </c>
      <c r="DW259" s="19">
        <v>140.1</v>
      </c>
    </row>
    <row r="260" spans="1:127">
      <c r="A260" s="17" t="s">
        <v>1113</v>
      </c>
      <c r="B260" s="17" t="s">
        <v>1114</v>
      </c>
      <c r="C260" s="18">
        <v>1.34192</v>
      </c>
      <c r="D260" s="19">
        <v>100.4</v>
      </c>
      <c r="E260" s="19">
        <v>102.2</v>
      </c>
      <c r="F260" s="19">
        <v>103.1</v>
      </c>
      <c r="G260" s="19">
        <v>103.3</v>
      </c>
      <c r="H260" s="19">
        <v>105.5</v>
      </c>
      <c r="I260" s="19">
        <v>106.2</v>
      </c>
      <c r="J260" s="19">
        <v>105.7</v>
      </c>
      <c r="K260" s="19">
        <v>105.1</v>
      </c>
      <c r="L260" s="19">
        <v>104.1</v>
      </c>
      <c r="M260" s="19">
        <v>105.2</v>
      </c>
      <c r="N260" s="19">
        <v>106.8</v>
      </c>
      <c r="O260" s="19">
        <v>109.4</v>
      </c>
      <c r="P260" s="19">
        <v>111.9</v>
      </c>
      <c r="Q260" s="19">
        <v>111.5</v>
      </c>
      <c r="R260" s="19">
        <v>112</v>
      </c>
      <c r="S260" s="19">
        <v>113.9</v>
      </c>
      <c r="T260" s="19">
        <v>116.9</v>
      </c>
      <c r="U260" s="19">
        <v>119.7</v>
      </c>
      <c r="V260" s="19">
        <v>120.5</v>
      </c>
      <c r="W260" s="19">
        <v>118.3</v>
      </c>
      <c r="X260" s="19">
        <v>118</v>
      </c>
      <c r="Y260" s="19">
        <v>117.9</v>
      </c>
      <c r="Z260" s="19">
        <v>120.1</v>
      </c>
      <c r="AA260" s="19">
        <v>120.3</v>
      </c>
      <c r="AB260" s="19">
        <v>120.3</v>
      </c>
      <c r="AC260" s="19">
        <v>120.8</v>
      </c>
      <c r="AD260" s="19">
        <v>120.5</v>
      </c>
      <c r="AE260" s="19">
        <v>119.9</v>
      </c>
      <c r="AF260" s="19">
        <v>118.5</v>
      </c>
      <c r="AG260" s="19">
        <v>116.9</v>
      </c>
      <c r="AH260" s="19">
        <v>113.9</v>
      </c>
      <c r="AI260" s="19">
        <v>110.6</v>
      </c>
      <c r="AJ260" s="19">
        <v>109.9</v>
      </c>
      <c r="AK260" s="19">
        <v>110.1</v>
      </c>
      <c r="AL260" s="19">
        <v>108.4</v>
      </c>
      <c r="AM260" s="19">
        <v>107.8</v>
      </c>
      <c r="AN260" s="19">
        <v>107.9</v>
      </c>
      <c r="AO260" s="19">
        <v>109.1</v>
      </c>
      <c r="AP260" s="19">
        <v>109.9</v>
      </c>
      <c r="AQ260" s="19">
        <v>108.8</v>
      </c>
      <c r="AR260" s="19">
        <v>108.6</v>
      </c>
      <c r="AS260" s="19">
        <v>106.6</v>
      </c>
      <c r="AT260" s="19">
        <v>106</v>
      </c>
      <c r="AU260" s="19">
        <v>104.5</v>
      </c>
      <c r="AV260" s="19">
        <v>104.4</v>
      </c>
      <c r="AW260" s="19">
        <v>103.3</v>
      </c>
      <c r="AX260" s="19">
        <v>105.6</v>
      </c>
      <c r="AY260" s="19">
        <v>105.3</v>
      </c>
      <c r="AZ260" s="19">
        <v>105.4</v>
      </c>
      <c r="BA260" s="19">
        <v>106.5</v>
      </c>
      <c r="BB260" s="19">
        <v>107.6</v>
      </c>
      <c r="BC260" s="19">
        <v>110.4</v>
      </c>
      <c r="BD260" s="19">
        <v>113.1</v>
      </c>
      <c r="BE260" s="19">
        <v>112.1</v>
      </c>
      <c r="BF260" s="19">
        <v>110.3</v>
      </c>
      <c r="BG260" s="19">
        <v>110.2</v>
      </c>
      <c r="BH260" s="19">
        <v>110.4</v>
      </c>
      <c r="BI260" s="19">
        <v>110.7</v>
      </c>
      <c r="BJ260" s="19">
        <v>111.7</v>
      </c>
      <c r="BK260" s="19">
        <v>114.3</v>
      </c>
      <c r="BL260" s="19">
        <v>116.5</v>
      </c>
      <c r="BM260" s="19">
        <v>115.7</v>
      </c>
      <c r="BN260" s="19">
        <v>115.3</v>
      </c>
      <c r="BO260" s="19">
        <v>115</v>
      </c>
      <c r="BP260" s="19">
        <v>114.3</v>
      </c>
      <c r="BQ260" s="19">
        <v>112.7</v>
      </c>
      <c r="BR260" s="19">
        <v>110.9</v>
      </c>
      <c r="BS260" s="19">
        <v>110.2</v>
      </c>
      <c r="BT260" s="19">
        <v>110.7</v>
      </c>
      <c r="BU260" s="19">
        <v>112.5</v>
      </c>
      <c r="BV260" s="19">
        <v>112.6</v>
      </c>
      <c r="BW260" s="19">
        <v>112.9</v>
      </c>
      <c r="BX260" s="19">
        <v>113.3</v>
      </c>
      <c r="BY260" s="19">
        <v>114.2</v>
      </c>
      <c r="BZ260" s="19">
        <v>115.1</v>
      </c>
      <c r="CA260" s="19">
        <v>117.2</v>
      </c>
      <c r="CB260" s="19">
        <v>118.1</v>
      </c>
      <c r="CC260" s="19">
        <v>117.9</v>
      </c>
      <c r="CD260" s="19">
        <v>117.3</v>
      </c>
      <c r="CE260" s="19">
        <v>117.5</v>
      </c>
      <c r="CF260" s="19">
        <v>117.4</v>
      </c>
      <c r="CG260" s="19">
        <v>118.6</v>
      </c>
      <c r="CH260" s="19">
        <v>118.4</v>
      </c>
      <c r="CI260" s="19">
        <v>117</v>
      </c>
      <c r="CJ260" s="19">
        <v>119.2</v>
      </c>
      <c r="CK260" s="19">
        <v>117.8</v>
      </c>
      <c r="CL260" s="19">
        <v>118.1</v>
      </c>
      <c r="CM260" s="19">
        <v>116.9</v>
      </c>
      <c r="CN260" s="19">
        <v>115.6</v>
      </c>
      <c r="CO260" s="19">
        <v>114.8</v>
      </c>
      <c r="CP260" s="19">
        <v>114.4</v>
      </c>
      <c r="CQ260" s="19">
        <v>111</v>
      </c>
      <c r="CR260" s="19">
        <v>110.8</v>
      </c>
      <c r="CS260" s="19">
        <v>111.7</v>
      </c>
      <c r="CT260" s="19">
        <v>112.4</v>
      </c>
      <c r="CU260" s="19">
        <v>112.2</v>
      </c>
      <c r="CV260" s="19">
        <v>112.5</v>
      </c>
      <c r="CW260" s="19">
        <v>111.1</v>
      </c>
      <c r="CX260" s="19">
        <v>108.4</v>
      </c>
      <c r="CY260" s="19">
        <v>108.3</v>
      </c>
      <c r="CZ260" s="19">
        <v>108.1</v>
      </c>
      <c r="DA260" s="19">
        <v>109</v>
      </c>
      <c r="DB260" s="19">
        <v>110.6</v>
      </c>
      <c r="DC260" s="19">
        <v>112.6</v>
      </c>
      <c r="DD260" s="19">
        <v>115.3</v>
      </c>
      <c r="DE260" s="19">
        <v>122.2</v>
      </c>
      <c r="DF260" s="19">
        <v>124.5</v>
      </c>
      <c r="DG260" s="19">
        <v>128.19999999999999</v>
      </c>
      <c r="DH260" s="19">
        <v>130.1</v>
      </c>
      <c r="DI260" s="19">
        <v>130.5</v>
      </c>
      <c r="DJ260" s="19">
        <v>131.30000000000001</v>
      </c>
      <c r="DK260" s="19">
        <v>132.1</v>
      </c>
      <c r="DL260" s="19">
        <v>134.9</v>
      </c>
      <c r="DM260" s="19">
        <v>136.4</v>
      </c>
      <c r="DN260" s="19">
        <v>137.30000000000001</v>
      </c>
      <c r="DO260" s="19">
        <v>143.80000000000001</v>
      </c>
      <c r="DP260" s="19">
        <v>147.19999999999999</v>
      </c>
      <c r="DQ260" s="19">
        <v>150.6</v>
      </c>
      <c r="DR260" s="19">
        <v>153.69999999999999</v>
      </c>
      <c r="DS260" s="19">
        <v>155.1</v>
      </c>
      <c r="DT260" s="19">
        <v>157.69999999999999</v>
      </c>
      <c r="DU260" s="19">
        <v>163.5</v>
      </c>
      <c r="DV260" s="19">
        <v>163.1</v>
      </c>
      <c r="DW260" s="19">
        <v>159.4</v>
      </c>
    </row>
    <row r="261" spans="1:127">
      <c r="A261" s="17" t="s">
        <v>1115</v>
      </c>
      <c r="B261" s="17" t="s">
        <v>1116</v>
      </c>
      <c r="C261" s="18">
        <v>0.53793999999999997</v>
      </c>
      <c r="D261" s="19">
        <v>99.9</v>
      </c>
      <c r="E261" s="19">
        <v>101.3</v>
      </c>
      <c r="F261" s="19">
        <v>101.6</v>
      </c>
      <c r="G261" s="19">
        <v>100.4</v>
      </c>
      <c r="H261" s="19">
        <v>103.9</v>
      </c>
      <c r="I261" s="19">
        <v>105.2</v>
      </c>
      <c r="J261" s="19">
        <v>103.6</v>
      </c>
      <c r="K261" s="19">
        <v>102.8</v>
      </c>
      <c r="L261" s="19">
        <v>103.5</v>
      </c>
      <c r="M261" s="19">
        <v>105.3</v>
      </c>
      <c r="N261" s="19">
        <v>105.3</v>
      </c>
      <c r="O261" s="19">
        <v>105</v>
      </c>
      <c r="P261" s="19">
        <v>104.4</v>
      </c>
      <c r="Q261" s="19">
        <v>104.1</v>
      </c>
      <c r="R261" s="19">
        <v>105.4</v>
      </c>
      <c r="S261" s="19">
        <v>107.9</v>
      </c>
      <c r="T261" s="19">
        <v>111</v>
      </c>
      <c r="U261" s="19">
        <v>112.8</v>
      </c>
      <c r="V261" s="19">
        <v>113.1</v>
      </c>
      <c r="W261" s="19">
        <v>109.6</v>
      </c>
      <c r="X261" s="19">
        <v>108.6</v>
      </c>
      <c r="Y261" s="19">
        <v>108.2</v>
      </c>
      <c r="Z261" s="19">
        <v>107.2</v>
      </c>
      <c r="AA261" s="19">
        <v>106.8</v>
      </c>
      <c r="AB261" s="19">
        <v>107.2</v>
      </c>
      <c r="AC261" s="19">
        <v>108.3</v>
      </c>
      <c r="AD261" s="19">
        <v>107.1</v>
      </c>
      <c r="AE261" s="19">
        <v>109.3</v>
      </c>
      <c r="AF261" s="19">
        <v>110.2</v>
      </c>
      <c r="AG261" s="19">
        <v>108.7</v>
      </c>
      <c r="AH261" s="19">
        <v>106.2</v>
      </c>
      <c r="AI261" s="19">
        <v>103.8</v>
      </c>
      <c r="AJ261" s="19">
        <v>101.8</v>
      </c>
      <c r="AK261" s="19">
        <v>99.1</v>
      </c>
      <c r="AL261" s="19">
        <v>99.2</v>
      </c>
      <c r="AM261" s="19">
        <v>100.2</v>
      </c>
      <c r="AN261" s="19">
        <v>100</v>
      </c>
      <c r="AO261" s="19">
        <v>102.5</v>
      </c>
      <c r="AP261" s="19">
        <v>101.7</v>
      </c>
      <c r="AQ261" s="19">
        <v>101.2</v>
      </c>
      <c r="AR261" s="19">
        <v>99.2</v>
      </c>
      <c r="AS261" s="19">
        <v>98.2</v>
      </c>
      <c r="AT261" s="19">
        <v>96.6</v>
      </c>
      <c r="AU261" s="19">
        <v>95.6</v>
      </c>
      <c r="AV261" s="19">
        <v>94.6</v>
      </c>
      <c r="AW261" s="19">
        <v>93.9</v>
      </c>
      <c r="AX261" s="19">
        <v>93.7</v>
      </c>
      <c r="AY261" s="19">
        <v>94.2</v>
      </c>
      <c r="AZ261" s="19">
        <v>95.2</v>
      </c>
      <c r="BA261" s="19">
        <v>95.5</v>
      </c>
      <c r="BB261" s="19">
        <v>95.4</v>
      </c>
      <c r="BC261" s="19">
        <v>95.9</v>
      </c>
      <c r="BD261" s="19">
        <v>96.1</v>
      </c>
      <c r="BE261" s="19">
        <v>96.7</v>
      </c>
      <c r="BF261" s="19">
        <v>95.5</v>
      </c>
      <c r="BG261" s="19">
        <v>94.1</v>
      </c>
      <c r="BH261" s="19">
        <v>94.3</v>
      </c>
      <c r="BI261" s="19">
        <v>95.7</v>
      </c>
      <c r="BJ261" s="19">
        <v>96.9</v>
      </c>
      <c r="BK261" s="19">
        <v>98.3</v>
      </c>
      <c r="BL261" s="19">
        <v>97.4</v>
      </c>
      <c r="BM261" s="19">
        <v>97.1</v>
      </c>
      <c r="BN261" s="19">
        <v>95.8</v>
      </c>
      <c r="BO261" s="19">
        <v>94.8</v>
      </c>
      <c r="BP261" s="19">
        <v>95.7</v>
      </c>
      <c r="BQ261" s="19">
        <v>95.5</v>
      </c>
      <c r="BR261" s="19">
        <v>95</v>
      </c>
      <c r="BS261" s="19">
        <v>96.5</v>
      </c>
      <c r="BT261" s="19">
        <v>97.8</v>
      </c>
      <c r="BU261" s="19">
        <v>96.9</v>
      </c>
      <c r="BV261" s="19">
        <v>97.2</v>
      </c>
      <c r="BW261" s="19">
        <v>98.6</v>
      </c>
      <c r="BX261" s="19">
        <v>98.9</v>
      </c>
      <c r="BY261" s="19">
        <v>100.6</v>
      </c>
      <c r="BZ261" s="19">
        <v>101.7</v>
      </c>
      <c r="CA261" s="19">
        <v>102.2</v>
      </c>
      <c r="CB261" s="19">
        <v>104.3</v>
      </c>
      <c r="CC261" s="19">
        <v>107.5</v>
      </c>
      <c r="CD261" s="19">
        <v>108.6</v>
      </c>
      <c r="CE261" s="19">
        <v>106.7</v>
      </c>
      <c r="CF261" s="19">
        <v>103.7</v>
      </c>
      <c r="CG261" s="19">
        <v>102.7</v>
      </c>
      <c r="CH261" s="19">
        <v>102.5</v>
      </c>
      <c r="CI261" s="19">
        <v>102.1</v>
      </c>
      <c r="CJ261" s="19">
        <v>102.4</v>
      </c>
      <c r="CK261" s="19">
        <v>103</v>
      </c>
      <c r="CL261" s="19">
        <v>102.2</v>
      </c>
      <c r="CM261" s="19">
        <v>102.2</v>
      </c>
      <c r="CN261" s="19">
        <v>100.7</v>
      </c>
      <c r="CO261" s="19">
        <v>98.9</v>
      </c>
      <c r="CP261" s="19">
        <v>98</v>
      </c>
      <c r="CQ261" s="19">
        <v>97.1</v>
      </c>
      <c r="CR261" s="19">
        <v>96.9</v>
      </c>
      <c r="CS261" s="19">
        <v>97</v>
      </c>
      <c r="CT261" s="19">
        <v>97</v>
      </c>
      <c r="CU261" s="19">
        <v>96</v>
      </c>
      <c r="CV261" s="19">
        <v>97</v>
      </c>
      <c r="CW261" s="19">
        <v>92.1</v>
      </c>
      <c r="CX261" s="19">
        <v>90</v>
      </c>
      <c r="CY261" s="19">
        <v>90.4</v>
      </c>
      <c r="CZ261" s="19">
        <v>90</v>
      </c>
      <c r="DA261" s="19">
        <v>90.4</v>
      </c>
      <c r="DB261" s="19">
        <v>90.5</v>
      </c>
      <c r="DC261" s="19">
        <v>94</v>
      </c>
      <c r="DD261" s="19">
        <v>97.2</v>
      </c>
      <c r="DE261" s="19">
        <v>102.8</v>
      </c>
      <c r="DF261" s="19">
        <v>105.4</v>
      </c>
      <c r="DG261" s="19">
        <v>107.3</v>
      </c>
      <c r="DH261" s="19">
        <v>107.7</v>
      </c>
      <c r="DI261" s="19">
        <v>106.6</v>
      </c>
      <c r="DJ261" s="19">
        <v>107.2</v>
      </c>
      <c r="DK261" s="19">
        <v>106.8</v>
      </c>
      <c r="DL261" s="19">
        <v>108.4</v>
      </c>
      <c r="DM261" s="19">
        <v>109.4</v>
      </c>
      <c r="DN261" s="19">
        <v>113.9</v>
      </c>
      <c r="DO261" s="19">
        <v>117.5</v>
      </c>
      <c r="DP261" s="19">
        <v>116.1</v>
      </c>
      <c r="DQ261" s="19">
        <v>116.8</v>
      </c>
      <c r="DR261" s="19">
        <v>119</v>
      </c>
      <c r="DS261" s="19">
        <v>118.9</v>
      </c>
      <c r="DT261" s="19">
        <v>119.5</v>
      </c>
      <c r="DU261" s="19">
        <v>120.4</v>
      </c>
      <c r="DV261" s="19">
        <v>121.2</v>
      </c>
      <c r="DW261" s="19">
        <v>119.7</v>
      </c>
    </row>
    <row r="262" spans="1:127">
      <c r="A262" s="17" t="s">
        <v>1117</v>
      </c>
      <c r="B262" s="17" t="s">
        <v>1118</v>
      </c>
      <c r="C262" s="18">
        <v>9.0190000000000006E-2</v>
      </c>
      <c r="D262" s="19">
        <v>106.1</v>
      </c>
      <c r="E262" s="19">
        <v>103.3</v>
      </c>
      <c r="F262" s="19">
        <v>105.3</v>
      </c>
      <c r="G262" s="19">
        <v>104.4</v>
      </c>
      <c r="H262" s="19">
        <v>108.6</v>
      </c>
      <c r="I262" s="19">
        <v>109.2</v>
      </c>
      <c r="J262" s="19">
        <v>108.5</v>
      </c>
      <c r="K262" s="19">
        <v>107.7</v>
      </c>
      <c r="L262" s="19">
        <v>109.7</v>
      </c>
      <c r="M262" s="19">
        <v>109.1</v>
      </c>
      <c r="N262" s="19">
        <v>109.5</v>
      </c>
      <c r="O262" s="19">
        <v>105.5</v>
      </c>
      <c r="P262" s="19">
        <v>106.2</v>
      </c>
      <c r="Q262" s="19">
        <v>105.5</v>
      </c>
      <c r="R262" s="19">
        <v>104.9</v>
      </c>
      <c r="S262" s="19">
        <v>107.3</v>
      </c>
      <c r="T262" s="19">
        <v>109.8</v>
      </c>
      <c r="U262" s="19">
        <v>109.6</v>
      </c>
      <c r="V262" s="19">
        <v>110</v>
      </c>
      <c r="W262" s="19">
        <v>107.7</v>
      </c>
      <c r="X262" s="19">
        <v>108.5</v>
      </c>
      <c r="Y262" s="19">
        <v>109.8</v>
      </c>
      <c r="Z262" s="19">
        <v>109.7</v>
      </c>
      <c r="AA262" s="19">
        <v>109.1</v>
      </c>
      <c r="AB262" s="19">
        <v>108.7</v>
      </c>
      <c r="AC262" s="19">
        <v>109.9</v>
      </c>
      <c r="AD262" s="19">
        <v>109</v>
      </c>
      <c r="AE262" s="19">
        <v>108.6</v>
      </c>
      <c r="AF262" s="19">
        <v>109.1</v>
      </c>
      <c r="AG262" s="19">
        <v>108.3</v>
      </c>
      <c r="AH262" s="19">
        <v>107</v>
      </c>
      <c r="AI262" s="19">
        <v>104.6</v>
      </c>
      <c r="AJ262" s="19">
        <v>103.6</v>
      </c>
      <c r="AK262" s="19">
        <v>104.4</v>
      </c>
      <c r="AL262" s="19">
        <v>103</v>
      </c>
      <c r="AM262" s="19">
        <v>103.5</v>
      </c>
      <c r="AN262" s="19">
        <v>105</v>
      </c>
      <c r="AO262" s="19">
        <v>105.5</v>
      </c>
      <c r="AP262" s="19">
        <v>105.7</v>
      </c>
      <c r="AQ262" s="19">
        <v>102.7</v>
      </c>
      <c r="AR262" s="19">
        <v>100.9</v>
      </c>
      <c r="AS262" s="19">
        <v>100.8</v>
      </c>
      <c r="AT262" s="19">
        <v>99.6</v>
      </c>
      <c r="AU262" s="19">
        <v>100.9</v>
      </c>
      <c r="AV262" s="19">
        <v>101.6</v>
      </c>
      <c r="AW262" s="19">
        <v>103.9</v>
      </c>
      <c r="AX262" s="19">
        <v>103.2</v>
      </c>
      <c r="AY262" s="19">
        <v>103.9</v>
      </c>
      <c r="AZ262" s="19">
        <v>104.5</v>
      </c>
      <c r="BA262" s="19">
        <v>105.2</v>
      </c>
      <c r="BB262" s="19">
        <v>105.9</v>
      </c>
      <c r="BC262" s="19">
        <v>108.6</v>
      </c>
      <c r="BD262" s="19">
        <v>108</v>
      </c>
      <c r="BE262" s="19">
        <v>106.5</v>
      </c>
      <c r="BF262" s="19">
        <v>106.4</v>
      </c>
      <c r="BG262" s="19">
        <v>104.4</v>
      </c>
      <c r="BH262" s="19">
        <v>106.1</v>
      </c>
      <c r="BI262" s="19">
        <v>107.1</v>
      </c>
      <c r="BJ262" s="19">
        <v>109.1</v>
      </c>
      <c r="BK262" s="19">
        <v>112.8</v>
      </c>
      <c r="BL262" s="19">
        <v>112.5</v>
      </c>
      <c r="BM262" s="19">
        <v>113</v>
      </c>
      <c r="BN262" s="19">
        <v>112.9</v>
      </c>
      <c r="BO262" s="19">
        <v>108.8</v>
      </c>
      <c r="BP262" s="19">
        <v>103.8</v>
      </c>
      <c r="BQ262" s="19">
        <v>105.3</v>
      </c>
      <c r="BR262" s="19">
        <v>107.5</v>
      </c>
      <c r="BS262" s="19">
        <v>108.1</v>
      </c>
      <c r="BT262" s="19">
        <v>109.8</v>
      </c>
      <c r="BU262" s="19">
        <v>110.4</v>
      </c>
      <c r="BV262" s="19">
        <v>110.5</v>
      </c>
      <c r="BW262" s="19">
        <v>112.1</v>
      </c>
      <c r="BX262" s="19">
        <v>112.9</v>
      </c>
      <c r="BY262" s="19">
        <v>111.4</v>
      </c>
      <c r="BZ262" s="19">
        <v>112.2</v>
      </c>
      <c r="CA262" s="19">
        <v>113.1</v>
      </c>
      <c r="CB262" s="19">
        <v>112.7</v>
      </c>
      <c r="CC262" s="19">
        <v>114.2</v>
      </c>
      <c r="CD262" s="19">
        <v>114.9</v>
      </c>
      <c r="CE262" s="19">
        <v>113.2</v>
      </c>
      <c r="CF262" s="19">
        <v>113.3</v>
      </c>
      <c r="CG262" s="19">
        <v>115</v>
      </c>
      <c r="CH262" s="19">
        <v>115.4</v>
      </c>
      <c r="CI262" s="19">
        <v>115.7</v>
      </c>
      <c r="CJ262" s="19">
        <v>116.1</v>
      </c>
      <c r="CK262" s="19">
        <v>115.5</v>
      </c>
      <c r="CL262" s="19">
        <v>114.4</v>
      </c>
      <c r="CM262" s="19">
        <v>113.9</v>
      </c>
      <c r="CN262" s="19">
        <v>114.2</v>
      </c>
      <c r="CO262" s="19">
        <v>113.7</v>
      </c>
      <c r="CP262" s="19">
        <v>114</v>
      </c>
      <c r="CQ262" s="19">
        <v>112.2</v>
      </c>
      <c r="CR262" s="19">
        <v>112.5</v>
      </c>
      <c r="CS262" s="19">
        <v>112.7</v>
      </c>
      <c r="CT262" s="19">
        <v>112.7</v>
      </c>
      <c r="CU262" s="19">
        <v>114.5</v>
      </c>
      <c r="CV262" s="19">
        <v>114.5</v>
      </c>
      <c r="CW262" s="19">
        <v>106.9</v>
      </c>
      <c r="CX262" s="19">
        <v>109</v>
      </c>
      <c r="CY262" s="19">
        <v>104.7</v>
      </c>
      <c r="CZ262" s="19">
        <v>106.8</v>
      </c>
      <c r="DA262" s="19">
        <v>107.3</v>
      </c>
      <c r="DB262" s="19">
        <v>108.8</v>
      </c>
      <c r="DC262" s="19">
        <v>110.4</v>
      </c>
      <c r="DD262" s="19">
        <v>110</v>
      </c>
      <c r="DE262" s="19">
        <v>112.6</v>
      </c>
      <c r="DF262" s="19">
        <v>114.4</v>
      </c>
      <c r="DG262" s="19">
        <v>115.8</v>
      </c>
      <c r="DH262" s="19">
        <v>113.3</v>
      </c>
      <c r="DI262" s="19">
        <v>116.9</v>
      </c>
      <c r="DJ262" s="19">
        <v>115.4</v>
      </c>
      <c r="DK262" s="19">
        <v>112.5</v>
      </c>
      <c r="DL262" s="19">
        <v>116.2</v>
      </c>
      <c r="DM262" s="19">
        <v>120.2</v>
      </c>
      <c r="DN262" s="19">
        <v>128.6</v>
      </c>
      <c r="DO262" s="19">
        <v>132.9</v>
      </c>
      <c r="DP262" s="19">
        <v>129.6</v>
      </c>
      <c r="DQ262" s="19">
        <v>128.9</v>
      </c>
      <c r="DR262" s="19">
        <v>134.4</v>
      </c>
      <c r="DS262" s="19">
        <v>138.19999999999999</v>
      </c>
      <c r="DT262" s="19">
        <v>140.9</v>
      </c>
      <c r="DU262" s="19">
        <v>138</v>
      </c>
      <c r="DV262" s="19">
        <v>137</v>
      </c>
      <c r="DW262" s="19">
        <v>134.69999999999999</v>
      </c>
    </row>
    <row r="263" spans="1:127">
      <c r="A263" s="17" t="s">
        <v>1119</v>
      </c>
      <c r="B263" s="17" t="s">
        <v>1120</v>
      </c>
      <c r="C263" s="18">
        <v>0.10192</v>
      </c>
      <c r="D263" s="19">
        <v>98</v>
      </c>
      <c r="E263" s="19">
        <v>97.5</v>
      </c>
      <c r="F263" s="19">
        <v>98.2</v>
      </c>
      <c r="G263" s="19">
        <v>101.5</v>
      </c>
      <c r="H263" s="19">
        <v>102</v>
      </c>
      <c r="I263" s="19">
        <v>102.2</v>
      </c>
      <c r="J263" s="19">
        <v>102.4</v>
      </c>
      <c r="K263" s="19">
        <v>102.5</v>
      </c>
      <c r="L263" s="19">
        <v>103.2</v>
      </c>
      <c r="M263" s="19">
        <v>102.4</v>
      </c>
      <c r="N263" s="19">
        <v>101.8</v>
      </c>
      <c r="O263" s="19">
        <v>102</v>
      </c>
      <c r="P263" s="19">
        <v>103.7</v>
      </c>
      <c r="Q263" s="19">
        <v>105.7</v>
      </c>
      <c r="R263" s="19">
        <v>106.4</v>
      </c>
      <c r="S263" s="19">
        <v>105.6</v>
      </c>
      <c r="T263" s="19">
        <v>107.3</v>
      </c>
      <c r="U263" s="19">
        <v>109.6</v>
      </c>
      <c r="V263" s="19">
        <v>111.6</v>
      </c>
      <c r="W263" s="19">
        <v>109.7</v>
      </c>
      <c r="X263" s="19">
        <v>109.6</v>
      </c>
      <c r="Y263" s="19">
        <v>110.2</v>
      </c>
      <c r="Z263" s="19">
        <v>109</v>
      </c>
      <c r="AA263" s="19">
        <v>108.3</v>
      </c>
      <c r="AB263" s="19">
        <v>110.1</v>
      </c>
      <c r="AC263" s="19">
        <v>110.7</v>
      </c>
      <c r="AD263" s="19">
        <v>109.5</v>
      </c>
      <c r="AE263" s="19">
        <v>113.7</v>
      </c>
      <c r="AF263" s="19">
        <v>113.6</v>
      </c>
      <c r="AG263" s="19">
        <v>112.6</v>
      </c>
      <c r="AH263" s="19">
        <v>113.4</v>
      </c>
      <c r="AI263" s="19">
        <v>111</v>
      </c>
      <c r="AJ263" s="19">
        <v>110.8</v>
      </c>
      <c r="AK263" s="19">
        <v>110.5</v>
      </c>
      <c r="AL263" s="19">
        <v>111.5</v>
      </c>
      <c r="AM263" s="19">
        <v>109.2</v>
      </c>
      <c r="AN263" s="19">
        <v>106.5</v>
      </c>
      <c r="AO263" s="19">
        <v>106.6</v>
      </c>
      <c r="AP263" s="19">
        <v>104.6</v>
      </c>
      <c r="AQ263" s="19">
        <v>108.8</v>
      </c>
      <c r="AR263" s="19">
        <v>104.9</v>
      </c>
      <c r="AS263" s="19">
        <v>104.1</v>
      </c>
      <c r="AT263" s="19">
        <v>103.4</v>
      </c>
      <c r="AU263" s="19">
        <v>105</v>
      </c>
      <c r="AV263" s="19">
        <v>105.8</v>
      </c>
      <c r="AW263" s="19">
        <v>106</v>
      </c>
      <c r="AX263" s="19">
        <v>106.5</v>
      </c>
      <c r="AY263" s="19">
        <v>103.7</v>
      </c>
      <c r="AZ263" s="19">
        <v>103.4</v>
      </c>
      <c r="BA263" s="19">
        <v>103.6</v>
      </c>
      <c r="BB263" s="19">
        <v>104</v>
      </c>
      <c r="BC263" s="19">
        <v>106.2</v>
      </c>
      <c r="BD263" s="19">
        <v>106.6</v>
      </c>
      <c r="BE263" s="19">
        <v>107.4</v>
      </c>
      <c r="BF263" s="19">
        <v>106.9</v>
      </c>
      <c r="BG263" s="19">
        <v>107.2</v>
      </c>
      <c r="BH263" s="19">
        <v>106.2</v>
      </c>
      <c r="BI263" s="19">
        <v>106.3</v>
      </c>
      <c r="BJ263" s="19">
        <v>107.3</v>
      </c>
      <c r="BK263" s="19">
        <v>106.5</v>
      </c>
      <c r="BL263" s="19">
        <v>106.7</v>
      </c>
      <c r="BM263" s="19">
        <v>106.6</v>
      </c>
      <c r="BN263" s="19">
        <v>107.8</v>
      </c>
      <c r="BO263" s="19">
        <v>106.9</v>
      </c>
      <c r="BP263" s="19">
        <v>106</v>
      </c>
      <c r="BQ263" s="19">
        <v>106.4</v>
      </c>
      <c r="BR263" s="19">
        <v>105.9</v>
      </c>
      <c r="BS263" s="19">
        <v>106.9</v>
      </c>
      <c r="BT263" s="19">
        <v>109.3</v>
      </c>
      <c r="BU263" s="19">
        <v>110.6</v>
      </c>
      <c r="BV263" s="19">
        <v>109.2</v>
      </c>
      <c r="BW263" s="19">
        <v>108.9</v>
      </c>
      <c r="BX263" s="19">
        <v>109</v>
      </c>
      <c r="BY263" s="19">
        <v>109.1</v>
      </c>
      <c r="BZ263" s="19">
        <v>108.3</v>
      </c>
      <c r="CA263" s="19">
        <v>109.2</v>
      </c>
      <c r="CB263" s="19">
        <v>111.5</v>
      </c>
      <c r="CC263" s="19">
        <v>113.8</v>
      </c>
      <c r="CD263" s="19">
        <v>115</v>
      </c>
      <c r="CE263" s="19">
        <v>115.8</v>
      </c>
      <c r="CF263" s="19">
        <v>115.9</v>
      </c>
      <c r="CG263" s="19">
        <v>116.6</v>
      </c>
      <c r="CH263" s="19">
        <v>116.9</v>
      </c>
      <c r="CI263" s="19">
        <v>116.9</v>
      </c>
      <c r="CJ263" s="19">
        <v>116.1</v>
      </c>
      <c r="CK263" s="19">
        <v>116.4</v>
      </c>
      <c r="CL263" s="19">
        <v>115.1</v>
      </c>
      <c r="CM263" s="19">
        <v>114.7</v>
      </c>
      <c r="CN263" s="19">
        <v>114.9</v>
      </c>
      <c r="CO263" s="19">
        <v>114.2</v>
      </c>
      <c r="CP263" s="19">
        <v>114.6</v>
      </c>
      <c r="CQ263" s="19">
        <v>114.5</v>
      </c>
      <c r="CR263" s="19">
        <v>114</v>
      </c>
      <c r="CS263" s="19">
        <v>114.3</v>
      </c>
      <c r="CT263" s="19">
        <v>114.1</v>
      </c>
      <c r="CU263" s="19">
        <v>113.7</v>
      </c>
      <c r="CV263" s="19">
        <v>113.9</v>
      </c>
      <c r="CW263" s="19">
        <v>111.1</v>
      </c>
      <c r="CX263" s="19">
        <v>105.6</v>
      </c>
      <c r="CY263" s="19">
        <v>105.4</v>
      </c>
      <c r="CZ263" s="19">
        <v>107.1</v>
      </c>
      <c r="DA263" s="19">
        <v>101.5</v>
      </c>
      <c r="DB263" s="19">
        <v>106.1</v>
      </c>
      <c r="DC263" s="19">
        <v>113.5</v>
      </c>
      <c r="DD263" s="19">
        <v>110.6</v>
      </c>
      <c r="DE263" s="19">
        <v>109</v>
      </c>
      <c r="DF263" s="19">
        <v>111.5</v>
      </c>
      <c r="DG263" s="19">
        <v>110.3</v>
      </c>
      <c r="DH263" s="19">
        <v>112.1</v>
      </c>
      <c r="DI263" s="19">
        <v>115.2</v>
      </c>
      <c r="DJ263" s="19">
        <v>113.8</v>
      </c>
      <c r="DK263" s="19">
        <v>115.5</v>
      </c>
      <c r="DL263" s="19">
        <v>114.3</v>
      </c>
      <c r="DM263" s="19">
        <v>113.8</v>
      </c>
      <c r="DN263" s="19">
        <v>112.8</v>
      </c>
      <c r="DO263" s="19">
        <v>116.8</v>
      </c>
      <c r="DP263" s="19">
        <v>117.1</v>
      </c>
      <c r="DQ263" s="19">
        <v>119.4</v>
      </c>
      <c r="DR263" s="19">
        <v>122.1</v>
      </c>
      <c r="DS263" s="19">
        <v>116.2</v>
      </c>
      <c r="DT263" s="19">
        <v>119.3</v>
      </c>
      <c r="DU263" s="19">
        <v>116.4</v>
      </c>
      <c r="DV263" s="19">
        <v>112.1</v>
      </c>
      <c r="DW263" s="19">
        <v>113.2</v>
      </c>
    </row>
    <row r="264" spans="1:127">
      <c r="A264" s="17" t="s">
        <v>1121</v>
      </c>
      <c r="B264" s="17" t="s">
        <v>1122</v>
      </c>
      <c r="C264" s="18">
        <v>0.50956999999999997</v>
      </c>
      <c r="D264" s="19">
        <v>101.3</v>
      </c>
      <c r="E264" s="19">
        <v>103</v>
      </c>
      <c r="F264" s="19">
        <v>101.2</v>
      </c>
      <c r="G264" s="19">
        <v>101.2</v>
      </c>
      <c r="H264" s="19">
        <v>100.7</v>
      </c>
      <c r="I264" s="19">
        <v>103.5</v>
      </c>
      <c r="J264" s="19">
        <v>102.3</v>
      </c>
      <c r="K264" s="19">
        <v>100.1</v>
      </c>
      <c r="L264" s="19">
        <v>102.1</v>
      </c>
      <c r="M264" s="19">
        <v>102.6</v>
      </c>
      <c r="N264" s="19">
        <v>103.8</v>
      </c>
      <c r="O264" s="19">
        <v>103.4</v>
      </c>
      <c r="P264" s="19">
        <v>103.9</v>
      </c>
      <c r="Q264" s="19">
        <v>102.2</v>
      </c>
      <c r="R264" s="19">
        <v>108.1</v>
      </c>
      <c r="S264" s="19">
        <v>110.8</v>
      </c>
      <c r="T264" s="19">
        <v>114.1</v>
      </c>
      <c r="U264" s="19">
        <v>114.2</v>
      </c>
      <c r="V264" s="19">
        <v>112.5</v>
      </c>
      <c r="W264" s="19">
        <v>110.9</v>
      </c>
      <c r="X264" s="19">
        <v>109.1</v>
      </c>
      <c r="Y264" s="19">
        <v>111.1</v>
      </c>
      <c r="Z264" s="19">
        <v>111.1</v>
      </c>
      <c r="AA264" s="19">
        <v>110</v>
      </c>
      <c r="AB264" s="19">
        <v>109.3</v>
      </c>
      <c r="AC264" s="19">
        <v>109.4</v>
      </c>
      <c r="AD264" s="19">
        <v>107.7</v>
      </c>
      <c r="AE264" s="19">
        <v>113.5</v>
      </c>
      <c r="AF264" s="19">
        <v>114.8</v>
      </c>
      <c r="AG264" s="19">
        <v>111.1</v>
      </c>
      <c r="AH264" s="19">
        <v>107.8</v>
      </c>
      <c r="AI264" s="19">
        <v>106.4</v>
      </c>
      <c r="AJ264" s="19">
        <v>105.6</v>
      </c>
      <c r="AK264" s="19">
        <v>101.2</v>
      </c>
      <c r="AL264" s="19">
        <v>100.7</v>
      </c>
      <c r="AM264" s="19">
        <v>100.1</v>
      </c>
      <c r="AN264" s="19">
        <v>99</v>
      </c>
      <c r="AO264" s="19">
        <v>98.7</v>
      </c>
      <c r="AP264" s="19">
        <v>99.2</v>
      </c>
      <c r="AQ264" s="19">
        <v>98.2</v>
      </c>
      <c r="AR264" s="19">
        <v>96.4</v>
      </c>
      <c r="AS264" s="19">
        <v>95.2</v>
      </c>
      <c r="AT264" s="19">
        <v>92.3</v>
      </c>
      <c r="AU264" s="19">
        <v>90.6</v>
      </c>
      <c r="AV264" s="19">
        <v>90.5</v>
      </c>
      <c r="AW264" s="19">
        <v>90.9</v>
      </c>
      <c r="AX264" s="19">
        <v>90.6</v>
      </c>
      <c r="AY264" s="19">
        <v>90.1</v>
      </c>
      <c r="AZ264" s="19">
        <v>89.6</v>
      </c>
      <c r="BA264" s="19">
        <v>90.3</v>
      </c>
      <c r="BB264" s="19">
        <v>91.3</v>
      </c>
      <c r="BC264" s="19">
        <v>90.4</v>
      </c>
      <c r="BD264" s="19">
        <v>91.4</v>
      </c>
      <c r="BE264" s="19">
        <v>92</v>
      </c>
      <c r="BF264" s="19">
        <v>91.6</v>
      </c>
      <c r="BG264" s="19">
        <v>91.2</v>
      </c>
      <c r="BH264" s="19">
        <v>91.3</v>
      </c>
      <c r="BI264" s="19">
        <v>92.6</v>
      </c>
      <c r="BJ264" s="19">
        <v>93.8</v>
      </c>
      <c r="BK264" s="19">
        <v>93.5</v>
      </c>
      <c r="BL264" s="19">
        <v>94.6</v>
      </c>
      <c r="BM264" s="19">
        <v>94.7</v>
      </c>
      <c r="BN264" s="19">
        <v>93.6</v>
      </c>
      <c r="BO264" s="19">
        <v>95.9</v>
      </c>
      <c r="BP264" s="19">
        <v>96.7</v>
      </c>
      <c r="BQ264" s="19">
        <v>97.1</v>
      </c>
      <c r="BR264" s="19">
        <v>97.8</v>
      </c>
      <c r="BS264" s="19">
        <v>98.4</v>
      </c>
      <c r="BT264" s="19">
        <v>98.3</v>
      </c>
      <c r="BU264" s="19">
        <v>97.5</v>
      </c>
      <c r="BV264" s="19">
        <v>97.9</v>
      </c>
      <c r="BW264" s="19">
        <v>98</v>
      </c>
      <c r="BX264" s="19">
        <v>98.9</v>
      </c>
      <c r="BY264" s="19">
        <v>100.5</v>
      </c>
      <c r="BZ264" s="19">
        <v>100.4</v>
      </c>
      <c r="CA264" s="19">
        <v>100.5</v>
      </c>
      <c r="CB264" s="19">
        <v>101</v>
      </c>
      <c r="CC264" s="19">
        <v>103.1</v>
      </c>
      <c r="CD264" s="19">
        <v>103.7</v>
      </c>
      <c r="CE264" s="19">
        <v>102</v>
      </c>
      <c r="CF264" s="19">
        <v>100</v>
      </c>
      <c r="CG264" s="19">
        <v>99.6</v>
      </c>
      <c r="CH264" s="19">
        <v>99.5</v>
      </c>
      <c r="CI264" s="19">
        <v>99.6</v>
      </c>
      <c r="CJ264" s="19">
        <v>99.8</v>
      </c>
      <c r="CK264" s="19">
        <v>99.7</v>
      </c>
      <c r="CL264" s="19">
        <v>98.7</v>
      </c>
      <c r="CM264" s="19">
        <v>98.6</v>
      </c>
      <c r="CN264" s="19">
        <v>98.3</v>
      </c>
      <c r="CO264" s="19">
        <v>97</v>
      </c>
      <c r="CP264" s="19">
        <v>96.4</v>
      </c>
      <c r="CQ264" s="19">
        <v>95.3</v>
      </c>
      <c r="CR264" s="19">
        <v>95.4</v>
      </c>
      <c r="CS264" s="19">
        <v>95.2</v>
      </c>
      <c r="CT264" s="19">
        <v>95</v>
      </c>
      <c r="CU264" s="19">
        <v>95.2</v>
      </c>
      <c r="CV264" s="19">
        <v>93.9</v>
      </c>
      <c r="CW264" s="19">
        <v>88.5</v>
      </c>
      <c r="CX264" s="19">
        <v>88.6</v>
      </c>
      <c r="CY264" s="19">
        <v>89.2</v>
      </c>
      <c r="CZ264" s="19">
        <v>88.2</v>
      </c>
      <c r="DA264" s="19">
        <v>90.8</v>
      </c>
      <c r="DB264" s="19">
        <v>92</v>
      </c>
      <c r="DC264" s="19">
        <v>96.3</v>
      </c>
      <c r="DD264" s="19">
        <v>101.9</v>
      </c>
      <c r="DE264" s="19">
        <v>107.7</v>
      </c>
      <c r="DF264" s="19">
        <v>111.3</v>
      </c>
      <c r="DG264" s="19">
        <v>114.8</v>
      </c>
      <c r="DH264" s="19">
        <v>113.9</v>
      </c>
      <c r="DI264" s="19">
        <v>111.4</v>
      </c>
      <c r="DJ264" s="19">
        <v>112</v>
      </c>
      <c r="DK264" s="19">
        <v>110.9</v>
      </c>
      <c r="DL264" s="19">
        <v>113</v>
      </c>
      <c r="DM264" s="19">
        <v>114.4</v>
      </c>
      <c r="DN264" s="19">
        <v>117</v>
      </c>
      <c r="DO264" s="19">
        <v>121.8</v>
      </c>
      <c r="DP264" s="19">
        <v>119</v>
      </c>
      <c r="DQ264" s="19">
        <v>118.1</v>
      </c>
      <c r="DR264" s="19">
        <v>120</v>
      </c>
      <c r="DS264" s="19">
        <v>122.3</v>
      </c>
      <c r="DT264" s="19">
        <v>122</v>
      </c>
      <c r="DU264" s="19">
        <v>121.7</v>
      </c>
      <c r="DV264" s="19">
        <v>121.7</v>
      </c>
      <c r="DW264" s="19">
        <v>117.1</v>
      </c>
    </row>
    <row r="265" spans="1:127">
      <c r="A265" s="17" t="s">
        <v>1123</v>
      </c>
      <c r="B265" s="17" t="s">
        <v>1124</v>
      </c>
      <c r="C265" s="18">
        <v>1.5090300000000001</v>
      </c>
      <c r="D265" s="19">
        <v>100.2</v>
      </c>
      <c r="E265" s="19">
        <v>101.1</v>
      </c>
      <c r="F265" s="19">
        <v>101.8</v>
      </c>
      <c r="G265" s="19">
        <v>102.5</v>
      </c>
      <c r="H265" s="19">
        <v>103.5</v>
      </c>
      <c r="I265" s="19">
        <v>104.2</v>
      </c>
      <c r="J265" s="19">
        <v>104.6</v>
      </c>
      <c r="K265" s="19">
        <v>104.8</v>
      </c>
      <c r="L265" s="19">
        <v>104.4</v>
      </c>
      <c r="M265" s="19">
        <v>104.4</v>
      </c>
      <c r="N265" s="19">
        <v>105.3</v>
      </c>
      <c r="O265" s="19">
        <v>106.6</v>
      </c>
      <c r="P265" s="19">
        <v>107.1</v>
      </c>
      <c r="Q265" s="19">
        <v>107.8</v>
      </c>
      <c r="R265" s="19">
        <v>108.4</v>
      </c>
      <c r="S265" s="19">
        <v>109.6</v>
      </c>
      <c r="T265" s="19">
        <v>109.6</v>
      </c>
      <c r="U265" s="19">
        <v>109.9</v>
      </c>
      <c r="V265" s="19">
        <v>109.3</v>
      </c>
      <c r="W265" s="19">
        <v>109.7</v>
      </c>
      <c r="X265" s="19">
        <v>110.8</v>
      </c>
      <c r="Y265" s="19">
        <v>111.7</v>
      </c>
      <c r="Z265" s="19">
        <v>111.9</v>
      </c>
      <c r="AA265" s="19">
        <v>111.5</v>
      </c>
      <c r="AB265" s="19">
        <v>113.3</v>
      </c>
      <c r="AC265" s="19">
        <v>115.2</v>
      </c>
      <c r="AD265" s="19">
        <v>115</v>
      </c>
      <c r="AE265" s="19">
        <v>115.7</v>
      </c>
      <c r="AF265" s="19">
        <v>115.1</v>
      </c>
      <c r="AG265" s="19">
        <v>114.2</v>
      </c>
      <c r="AH265" s="19">
        <v>113.9</v>
      </c>
      <c r="AI265" s="19">
        <v>113.6</v>
      </c>
      <c r="AJ265" s="19">
        <v>113.6</v>
      </c>
      <c r="AK265" s="19">
        <v>112.9</v>
      </c>
      <c r="AL265" s="19">
        <v>114.1</v>
      </c>
      <c r="AM265" s="19">
        <v>115.3</v>
      </c>
      <c r="AN265" s="19">
        <v>114.8</v>
      </c>
      <c r="AO265" s="19">
        <v>113.8</v>
      </c>
      <c r="AP265" s="19">
        <v>115</v>
      </c>
      <c r="AQ265" s="19">
        <v>116.7</v>
      </c>
      <c r="AR265" s="19">
        <v>116.8</v>
      </c>
      <c r="AS265" s="19">
        <v>117.3</v>
      </c>
      <c r="AT265" s="19">
        <v>117.9</v>
      </c>
      <c r="AU265" s="19">
        <v>118.5</v>
      </c>
      <c r="AV265" s="19">
        <v>119.2</v>
      </c>
      <c r="AW265" s="19">
        <v>118.1</v>
      </c>
      <c r="AX265" s="19">
        <v>119.4</v>
      </c>
      <c r="AY265" s="19">
        <v>119.6</v>
      </c>
      <c r="AZ265" s="19">
        <v>121.3</v>
      </c>
      <c r="BA265" s="19">
        <v>121.4</v>
      </c>
      <c r="BB265" s="19">
        <v>121.1</v>
      </c>
      <c r="BC265" s="19">
        <v>121.6</v>
      </c>
      <c r="BD265" s="19">
        <v>122</v>
      </c>
      <c r="BE265" s="19">
        <v>122.6</v>
      </c>
      <c r="BF265" s="19">
        <v>120.2</v>
      </c>
      <c r="BG265" s="19">
        <v>120.6</v>
      </c>
      <c r="BH265" s="19">
        <v>120.2</v>
      </c>
      <c r="BI265" s="19">
        <v>120</v>
      </c>
      <c r="BJ265" s="19">
        <v>119.7</v>
      </c>
      <c r="BK265" s="19">
        <v>119.8</v>
      </c>
      <c r="BL265" s="19">
        <v>120.6</v>
      </c>
      <c r="BM265" s="19">
        <v>120.6</v>
      </c>
      <c r="BN265" s="19">
        <v>121.3</v>
      </c>
      <c r="BO265" s="19">
        <v>121</v>
      </c>
      <c r="BP265" s="19">
        <v>123.1</v>
      </c>
      <c r="BQ265" s="19">
        <v>122.5</v>
      </c>
      <c r="BR265" s="19">
        <v>122.2</v>
      </c>
      <c r="BS265" s="19">
        <v>122.7</v>
      </c>
      <c r="BT265" s="19">
        <v>122.4</v>
      </c>
      <c r="BU265" s="19">
        <v>121.5</v>
      </c>
      <c r="BV265" s="19">
        <v>122.5</v>
      </c>
      <c r="BW265" s="19">
        <v>123.2</v>
      </c>
      <c r="BX265" s="19">
        <v>124.7</v>
      </c>
      <c r="BY265" s="19">
        <v>125.4</v>
      </c>
      <c r="BZ265" s="19">
        <v>125.3</v>
      </c>
      <c r="CA265" s="19">
        <v>127</v>
      </c>
      <c r="CB265" s="19">
        <v>126.7</v>
      </c>
      <c r="CC265" s="19">
        <v>126.3</v>
      </c>
      <c r="CD265" s="19">
        <v>127.8</v>
      </c>
      <c r="CE265" s="19">
        <v>128.1</v>
      </c>
      <c r="CF265" s="19">
        <v>128.4</v>
      </c>
      <c r="CG265" s="19">
        <v>128.4</v>
      </c>
      <c r="CH265" s="19">
        <v>129.69999999999999</v>
      </c>
      <c r="CI265" s="19">
        <v>129.6</v>
      </c>
      <c r="CJ265" s="19">
        <v>130.30000000000001</v>
      </c>
      <c r="CK265" s="19">
        <v>131</v>
      </c>
      <c r="CL265" s="19">
        <v>130.69999999999999</v>
      </c>
      <c r="CM265" s="19">
        <v>130.5</v>
      </c>
      <c r="CN265" s="19">
        <v>129.30000000000001</v>
      </c>
      <c r="CO265" s="19">
        <v>129.1</v>
      </c>
      <c r="CP265" s="19">
        <v>129.30000000000001</v>
      </c>
      <c r="CQ265" s="19">
        <v>130.19999999999999</v>
      </c>
      <c r="CR265" s="19">
        <v>129.30000000000001</v>
      </c>
      <c r="CS265" s="19">
        <v>129.80000000000001</v>
      </c>
      <c r="CT265" s="19">
        <v>130.9</v>
      </c>
      <c r="CU265" s="19">
        <v>130.69999999999999</v>
      </c>
      <c r="CV265" s="19">
        <v>131.5</v>
      </c>
      <c r="CW265" s="19">
        <v>130.9</v>
      </c>
      <c r="CX265" s="19">
        <v>129.1</v>
      </c>
      <c r="CY265" s="19">
        <v>127.1</v>
      </c>
      <c r="CZ265" s="19">
        <v>128.5</v>
      </c>
      <c r="DA265" s="19">
        <v>128.6</v>
      </c>
      <c r="DB265" s="19">
        <v>130.1</v>
      </c>
      <c r="DC265" s="19">
        <v>130.9</v>
      </c>
      <c r="DD265" s="19">
        <v>133.30000000000001</v>
      </c>
      <c r="DE265" s="19">
        <v>135.19999999999999</v>
      </c>
      <c r="DF265" s="19">
        <v>136.19999999999999</v>
      </c>
      <c r="DG265" s="19">
        <v>138.5</v>
      </c>
      <c r="DH265" s="19">
        <v>140.1</v>
      </c>
      <c r="DI265" s="19">
        <v>139.80000000000001</v>
      </c>
      <c r="DJ265" s="19">
        <v>142.4</v>
      </c>
      <c r="DK265" s="19">
        <v>145.5</v>
      </c>
      <c r="DL265" s="19">
        <v>147.1</v>
      </c>
      <c r="DM265" s="19">
        <v>146.19999999999999</v>
      </c>
      <c r="DN265" s="19">
        <v>147</v>
      </c>
      <c r="DO265" s="19">
        <v>147.9</v>
      </c>
      <c r="DP265" s="19">
        <v>149.69999999999999</v>
      </c>
      <c r="DQ265" s="19">
        <v>149.69999999999999</v>
      </c>
      <c r="DR265" s="19">
        <v>151.80000000000001</v>
      </c>
      <c r="DS265" s="19">
        <v>154.1</v>
      </c>
      <c r="DT265" s="19">
        <v>155.80000000000001</v>
      </c>
      <c r="DU265" s="19">
        <v>158.9</v>
      </c>
      <c r="DV265" s="19">
        <v>159.6</v>
      </c>
      <c r="DW265" s="19">
        <v>160.1</v>
      </c>
    </row>
    <row r="266" spans="1:127">
      <c r="A266" s="17" t="s">
        <v>1125</v>
      </c>
      <c r="B266" s="17" t="s">
        <v>1126</v>
      </c>
      <c r="C266" s="18">
        <v>9.4199999999999996E-3</v>
      </c>
      <c r="D266" s="19">
        <v>97.1</v>
      </c>
      <c r="E266" s="19">
        <v>101.2</v>
      </c>
      <c r="F266" s="19">
        <v>102.1</v>
      </c>
      <c r="G266" s="19">
        <v>99.9</v>
      </c>
      <c r="H266" s="19">
        <v>102.7</v>
      </c>
      <c r="I266" s="19">
        <v>102.1</v>
      </c>
      <c r="J266" s="19">
        <v>101.3</v>
      </c>
      <c r="K266" s="19">
        <v>102.6</v>
      </c>
      <c r="L266" s="19">
        <v>102.8</v>
      </c>
      <c r="M266" s="19">
        <v>103.4</v>
      </c>
      <c r="N266" s="19">
        <v>101.8</v>
      </c>
      <c r="O266" s="19">
        <v>102.9</v>
      </c>
      <c r="P266" s="19">
        <v>108.6</v>
      </c>
      <c r="Q266" s="19">
        <v>108.2</v>
      </c>
      <c r="R266" s="19">
        <v>106.7</v>
      </c>
      <c r="S266" s="19">
        <v>108.3</v>
      </c>
      <c r="T266" s="19">
        <v>110</v>
      </c>
      <c r="U266" s="19">
        <v>110.8</v>
      </c>
      <c r="V266" s="19">
        <v>112</v>
      </c>
      <c r="W266" s="19">
        <v>111.3</v>
      </c>
      <c r="X266" s="19">
        <v>113</v>
      </c>
      <c r="Y266" s="19">
        <v>113.4</v>
      </c>
      <c r="Z266" s="19">
        <v>113.2</v>
      </c>
      <c r="AA266" s="19">
        <v>111.8</v>
      </c>
      <c r="AB266" s="19">
        <v>113.1</v>
      </c>
      <c r="AC266" s="19">
        <v>113.2</v>
      </c>
      <c r="AD266" s="19">
        <v>114</v>
      </c>
      <c r="AE266" s="19">
        <v>113.4</v>
      </c>
      <c r="AF266" s="19">
        <v>113</v>
      </c>
      <c r="AG266" s="19">
        <v>115.1</v>
      </c>
      <c r="AH266" s="19">
        <v>115.6</v>
      </c>
      <c r="AI266" s="19">
        <v>115.5</v>
      </c>
      <c r="AJ266" s="19">
        <v>113.2</v>
      </c>
      <c r="AK266" s="19">
        <v>114.2</v>
      </c>
      <c r="AL266" s="19">
        <v>114.1</v>
      </c>
      <c r="AM266" s="19">
        <v>114.4</v>
      </c>
      <c r="AN266" s="19">
        <v>116.7</v>
      </c>
      <c r="AO266" s="19">
        <v>115.8</v>
      </c>
      <c r="AP266" s="19">
        <v>115.3</v>
      </c>
      <c r="AQ266" s="19">
        <v>113.3</v>
      </c>
      <c r="AR266" s="19">
        <v>114.1</v>
      </c>
      <c r="AS266" s="19">
        <v>114.8</v>
      </c>
      <c r="AT266" s="19">
        <v>116.8</v>
      </c>
      <c r="AU266" s="19">
        <v>112.9</v>
      </c>
      <c r="AV266" s="19">
        <v>114.2</v>
      </c>
      <c r="AW266" s="19">
        <v>114.7</v>
      </c>
      <c r="AX266" s="19">
        <v>115.1</v>
      </c>
      <c r="AY266" s="19">
        <v>113.8</v>
      </c>
      <c r="AZ266" s="19">
        <v>115.7</v>
      </c>
      <c r="BA266" s="19">
        <v>114</v>
      </c>
      <c r="BB266" s="19">
        <v>114.9</v>
      </c>
      <c r="BC266" s="19">
        <v>116.6</v>
      </c>
      <c r="BD266" s="19">
        <v>117.8</v>
      </c>
      <c r="BE266" s="19">
        <v>116.5</v>
      </c>
      <c r="BF266" s="19">
        <v>118.4</v>
      </c>
      <c r="BG266" s="19">
        <v>116</v>
      </c>
      <c r="BH266" s="19">
        <v>114.8</v>
      </c>
      <c r="BI266" s="19">
        <v>114.9</v>
      </c>
      <c r="BJ266" s="19">
        <v>115.6</v>
      </c>
      <c r="BK266" s="19">
        <v>116</v>
      </c>
      <c r="BL266" s="19">
        <v>116.9</v>
      </c>
      <c r="BM266" s="19">
        <v>114.6</v>
      </c>
      <c r="BN266" s="19">
        <v>115.9</v>
      </c>
      <c r="BO266" s="19">
        <v>117.2</v>
      </c>
      <c r="BP266" s="19">
        <v>114.6</v>
      </c>
      <c r="BQ266" s="19">
        <v>117</v>
      </c>
      <c r="BR266" s="19">
        <v>115.8</v>
      </c>
      <c r="BS266" s="19">
        <v>112.5</v>
      </c>
      <c r="BT266" s="19">
        <v>113.5</v>
      </c>
      <c r="BU266" s="19">
        <v>110.7</v>
      </c>
      <c r="BV266" s="19">
        <v>111.3</v>
      </c>
      <c r="BW266" s="19">
        <v>111</v>
      </c>
      <c r="BX266" s="19">
        <v>113.8</v>
      </c>
      <c r="BY266" s="19">
        <v>114</v>
      </c>
      <c r="BZ266" s="19">
        <v>111.6</v>
      </c>
      <c r="CA266" s="19">
        <v>113.3</v>
      </c>
      <c r="CB266" s="19">
        <v>113.5</v>
      </c>
      <c r="CC266" s="19">
        <v>114.1</v>
      </c>
      <c r="CD266" s="19">
        <v>112.6</v>
      </c>
      <c r="CE266" s="19">
        <v>111.3</v>
      </c>
      <c r="CF266" s="19">
        <v>111.2</v>
      </c>
      <c r="CG266" s="19">
        <v>109.9</v>
      </c>
      <c r="CH266" s="19">
        <v>108.2</v>
      </c>
      <c r="CI266" s="19">
        <v>110.5</v>
      </c>
      <c r="CJ266" s="19">
        <v>110.1</v>
      </c>
      <c r="CK266" s="19">
        <v>109</v>
      </c>
      <c r="CL266" s="19">
        <v>107.6</v>
      </c>
      <c r="CM266" s="19">
        <v>109.8</v>
      </c>
      <c r="CN266" s="19">
        <v>110.1</v>
      </c>
      <c r="CO266" s="19">
        <v>111</v>
      </c>
      <c r="CP266" s="19">
        <v>108.9</v>
      </c>
      <c r="CQ266" s="19">
        <v>108.8</v>
      </c>
      <c r="CR266" s="19">
        <v>108</v>
      </c>
      <c r="CS266" s="19">
        <v>108.6</v>
      </c>
      <c r="CT266" s="19">
        <v>111.7</v>
      </c>
      <c r="CU266" s="19">
        <v>112.7</v>
      </c>
      <c r="CV266" s="19">
        <v>112.8</v>
      </c>
      <c r="CW266" s="19">
        <v>109.9</v>
      </c>
      <c r="CX266" s="19">
        <v>115.7</v>
      </c>
      <c r="CY266" s="19">
        <v>108.4</v>
      </c>
      <c r="CZ266" s="19">
        <v>117.5</v>
      </c>
      <c r="DA266" s="19">
        <v>109.7</v>
      </c>
      <c r="DB266" s="19">
        <v>110.3</v>
      </c>
      <c r="DC266" s="19">
        <v>111.3</v>
      </c>
      <c r="DD266" s="19">
        <v>112.9</v>
      </c>
      <c r="DE266" s="19">
        <v>114.1</v>
      </c>
      <c r="DF266" s="19">
        <v>114.7</v>
      </c>
      <c r="DG266" s="19">
        <v>115.9</v>
      </c>
      <c r="DH266" s="19">
        <v>118.5</v>
      </c>
      <c r="DI266" s="19">
        <v>119.1</v>
      </c>
      <c r="DJ266" s="19">
        <v>120.6</v>
      </c>
      <c r="DK266" s="19">
        <v>120</v>
      </c>
      <c r="DL266" s="19">
        <v>118.7</v>
      </c>
      <c r="DM266" s="19">
        <v>119.1</v>
      </c>
      <c r="DN266" s="19">
        <v>120.3</v>
      </c>
      <c r="DO266" s="19">
        <v>120.7</v>
      </c>
      <c r="DP266" s="19">
        <v>122.7</v>
      </c>
      <c r="DQ266" s="19">
        <v>127.8</v>
      </c>
      <c r="DR266" s="19">
        <v>131.4</v>
      </c>
      <c r="DS266" s="19">
        <v>132.69999999999999</v>
      </c>
      <c r="DT266" s="19">
        <v>135.80000000000001</v>
      </c>
      <c r="DU266" s="19">
        <v>138.9</v>
      </c>
      <c r="DV266" s="19">
        <v>139.1</v>
      </c>
      <c r="DW266" s="19">
        <v>140.1</v>
      </c>
    </row>
    <row r="267" spans="1:127">
      <c r="A267" s="17" t="s">
        <v>1127</v>
      </c>
      <c r="B267" s="17" t="s">
        <v>1128</v>
      </c>
      <c r="C267" s="18">
        <v>4.5060000000000003E-2</v>
      </c>
      <c r="D267" s="19">
        <v>108.4</v>
      </c>
      <c r="E267" s="19">
        <v>108.4</v>
      </c>
      <c r="F267" s="19">
        <v>109.9</v>
      </c>
      <c r="G267" s="19">
        <v>108.2</v>
      </c>
      <c r="H267" s="19">
        <v>108.5</v>
      </c>
      <c r="I267" s="19">
        <v>108.6</v>
      </c>
      <c r="J267" s="19">
        <v>109.5</v>
      </c>
      <c r="K267" s="19">
        <v>109.1</v>
      </c>
      <c r="L267" s="19">
        <v>106.8</v>
      </c>
      <c r="M267" s="19">
        <v>106.3</v>
      </c>
      <c r="N267" s="19">
        <v>108.8</v>
      </c>
      <c r="O267" s="19">
        <v>108.3</v>
      </c>
      <c r="P267" s="19">
        <v>110.5</v>
      </c>
      <c r="Q267" s="19">
        <v>111.6</v>
      </c>
      <c r="R267" s="19">
        <v>113.6</v>
      </c>
      <c r="S267" s="19">
        <v>112.9</v>
      </c>
      <c r="T267" s="19">
        <v>113.2</v>
      </c>
      <c r="U267" s="19">
        <v>113</v>
      </c>
      <c r="V267" s="19">
        <v>114</v>
      </c>
      <c r="W267" s="19">
        <v>113.8</v>
      </c>
      <c r="X267" s="19">
        <v>114.7</v>
      </c>
      <c r="Y267" s="19">
        <v>114.7</v>
      </c>
      <c r="Z267" s="19">
        <v>115.3</v>
      </c>
      <c r="AA267" s="19">
        <v>115.1</v>
      </c>
      <c r="AB267" s="19">
        <v>115.9</v>
      </c>
      <c r="AC267" s="19">
        <v>118.2</v>
      </c>
      <c r="AD267" s="19">
        <v>116.7</v>
      </c>
      <c r="AE267" s="19">
        <v>117.3</v>
      </c>
      <c r="AF267" s="19">
        <v>117.5</v>
      </c>
      <c r="AG267" s="19">
        <v>115.6</v>
      </c>
      <c r="AH267" s="19">
        <v>116.6</v>
      </c>
      <c r="AI267" s="19">
        <v>118</v>
      </c>
      <c r="AJ267" s="19">
        <v>116.4</v>
      </c>
      <c r="AK267" s="19">
        <v>116.1</v>
      </c>
      <c r="AL267" s="19">
        <v>115.6</v>
      </c>
      <c r="AM267" s="19">
        <v>116.4</v>
      </c>
      <c r="AN267" s="19">
        <v>114.7</v>
      </c>
      <c r="AO267" s="19">
        <v>114.8</v>
      </c>
      <c r="AP267" s="19">
        <v>114.4</v>
      </c>
      <c r="AQ267" s="19">
        <v>116.9</v>
      </c>
      <c r="AR267" s="19">
        <v>117.6</v>
      </c>
      <c r="AS267" s="19">
        <v>114.2</v>
      </c>
      <c r="AT267" s="19">
        <v>119.5</v>
      </c>
      <c r="AU267" s="19">
        <v>113.2</v>
      </c>
      <c r="AV267" s="19">
        <v>113.2</v>
      </c>
      <c r="AW267" s="19">
        <v>114.1</v>
      </c>
      <c r="AX267" s="19">
        <v>114.1</v>
      </c>
      <c r="AY267" s="19">
        <v>114.1</v>
      </c>
      <c r="AZ267" s="19">
        <v>114.7</v>
      </c>
      <c r="BA267" s="19">
        <v>111.6</v>
      </c>
      <c r="BB267" s="19">
        <v>115.2</v>
      </c>
      <c r="BC267" s="19">
        <v>114.8</v>
      </c>
      <c r="BD267" s="19">
        <v>115.8</v>
      </c>
      <c r="BE267" s="19">
        <v>116.2</v>
      </c>
      <c r="BF267" s="19">
        <v>116.1</v>
      </c>
      <c r="BG267" s="19">
        <v>116.4</v>
      </c>
      <c r="BH267" s="19">
        <v>117.1</v>
      </c>
      <c r="BI267" s="19">
        <v>112.7</v>
      </c>
      <c r="BJ267" s="19">
        <v>113.1</v>
      </c>
      <c r="BK267" s="19">
        <v>112.9</v>
      </c>
      <c r="BL267" s="19">
        <v>113.7</v>
      </c>
      <c r="BM267" s="19">
        <v>115.1</v>
      </c>
      <c r="BN267" s="19">
        <v>114.4</v>
      </c>
      <c r="BO267" s="19">
        <v>115.5</v>
      </c>
      <c r="BP267" s="19">
        <v>113.9</v>
      </c>
      <c r="BQ267" s="19">
        <v>114.6</v>
      </c>
      <c r="BR267" s="19">
        <v>113.7</v>
      </c>
      <c r="BS267" s="19">
        <v>113.7</v>
      </c>
      <c r="BT267" s="19">
        <v>113.4</v>
      </c>
      <c r="BU267" s="19">
        <v>115.5</v>
      </c>
      <c r="BV267" s="19">
        <v>118.5</v>
      </c>
      <c r="BW267" s="19">
        <v>121</v>
      </c>
      <c r="BX267" s="19">
        <v>119.4</v>
      </c>
      <c r="BY267" s="19">
        <v>122.4</v>
      </c>
      <c r="BZ267" s="19">
        <v>123.3</v>
      </c>
      <c r="CA267" s="19">
        <v>121.4</v>
      </c>
      <c r="CB267" s="19">
        <v>122.4</v>
      </c>
      <c r="CC267" s="19">
        <v>122</v>
      </c>
      <c r="CD267" s="19">
        <v>123.5</v>
      </c>
      <c r="CE267" s="19">
        <v>123.8</v>
      </c>
      <c r="CF267" s="19">
        <v>125.3</v>
      </c>
      <c r="CG267" s="19">
        <v>125.4</v>
      </c>
      <c r="CH267" s="19">
        <v>124.4</v>
      </c>
      <c r="CI267" s="19">
        <v>124.3</v>
      </c>
      <c r="CJ267" s="19">
        <v>124.4</v>
      </c>
      <c r="CK267" s="19">
        <v>122.1</v>
      </c>
      <c r="CL267" s="19">
        <v>125.2</v>
      </c>
      <c r="CM267" s="19">
        <v>125.3</v>
      </c>
      <c r="CN267" s="19">
        <v>125.1</v>
      </c>
      <c r="CO267" s="19">
        <v>126.9</v>
      </c>
      <c r="CP267" s="19">
        <v>126.6</v>
      </c>
      <c r="CQ267" s="19">
        <v>127</v>
      </c>
      <c r="CR267" s="19">
        <v>127.6</v>
      </c>
      <c r="CS267" s="19">
        <v>127.5</v>
      </c>
      <c r="CT267" s="19">
        <v>127.4</v>
      </c>
      <c r="CU267" s="19">
        <v>127.1</v>
      </c>
      <c r="CV267" s="19">
        <v>127.1</v>
      </c>
      <c r="CW267" s="19">
        <v>127.2</v>
      </c>
      <c r="CX267" s="19">
        <v>126.2</v>
      </c>
      <c r="CY267" s="19">
        <v>127.6</v>
      </c>
      <c r="CZ267" s="19">
        <v>127.3</v>
      </c>
      <c r="DA267" s="19">
        <v>125.3</v>
      </c>
      <c r="DB267" s="19">
        <v>126.1</v>
      </c>
      <c r="DC267" s="19">
        <v>125.5</v>
      </c>
      <c r="DD267" s="19">
        <v>125.5</v>
      </c>
      <c r="DE267" s="19">
        <v>126.2</v>
      </c>
      <c r="DF267" s="19">
        <v>125.4</v>
      </c>
      <c r="DG267" s="19">
        <v>125.8</v>
      </c>
      <c r="DH267" s="19">
        <v>125.3</v>
      </c>
      <c r="DI267" s="19">
        <v>126.2</v>
      </c>
      <c r="DJ267" s="19">
        <v>125.5</v>
      </c>
      <c r="DK267" s="19">
        <v>126.1</v>
      </c>
      <c r="DL267" s="19">
        <v>127.8</v>
      </c>
      <c r="DM267" s="19">
        <v>126.1</v>
      </c>
      <c r="DN267" s="19">
        <v>128.80000000000001</v>
      </c>
      <c r="DO267" s="19">
        <v>127.8</v>
      </c>
      <c r="DP267" s="19">
        <v>128.69999999999999</v>
      </c>
      <c r="DQ267" s="19">
        <v>129.80000000000001</v>
      </c>
      <c r="DR267" s="19">
        <v>128.9</v>
      </c>
      <c r="DS267" s="19">
        <v>130.1</v>
      </c>
      <c r="DT267" s="19">
        <v>129.30000000000001</v>
      </c>
      <c r="DU267" s="19">
        <v>130.4</v>
      </c>
      <c r="DV267" s="19">
        <v>129.6</v>
      </c>
      <c r="DW267" s="19">
        <v>130.69999999999999</v>
      </c>
    </row>
    <row r="268" spans="1:127">
      <c r="A268" s="17" t="s">
        <v>1129</v>
      </c>
      <c r="B268" s="17" t="s">
        <v>1130</v>
      </c>
      <c r="C268" s="18">
        <v>5.493E-2</v>
      </c>
      <c r="D268" s="19">
        <v>101.4</v>
      </c>
      <c r="E268" s="19">
        <v>101</v>
      </c>
      <c r="F268" s="19">
        <v>102.1</v>
      </c>
      <c r="G268" s="19">
        <v>102.9</v>
      </c>
      <c r="H268" s="19">
        <v>103.6</v>
      </c>
      <c r="I268" s="19">
        <v>105.1</v>
      </c>
      <c r="J268" s="19">
        <v>104.7</v>
      </c>
      <c r="K268" s="19">
        <v>103.1</v>
      </c>
      <c r="L268" s="19">
        <v>102.8</v>
      </c>
      <c r="M268" s="19">
        <v>103.9</v>
      </c>
      <c r="N268" s="19">
        <v>103.4</v>
      </c>
      <c r="O268" s="19">
        <v>105.3</v>
      </c>
      <c r="P268" s="19">
        <v>106.2</v>
      </c>
      <c r="Q268" s="19">
        <v>105</v>
      </c>
      <c r="R268" s="19">
        <v>104.8</v>
      </c>
      <c r="S268" s="19">
        <v>105.1</v>
      </c>
      <c r="T268" s="19">
        <v>106.3</v>
      </c>
      <c r="U268" s="19">
        <v>108.1</v>
      </c>
      <c r="V268" s="19">
        <v>107.5</v>
      </c>
      <c r="W268" s="19">
        <v>108.5</v>
      </c>
      <c r="X268" s="19">
        <v>107.2</v>
      </c>
      <c r="Y268" s="19">
        <v>107.2</v>
      </c>
      <c r="Z268" s="19">
        <v>107.5</v>
      </c>
      <c r="AA268" s="19">
        <v>108.2</v>
      </c>
      <c r="AB268" s="19">
        <v>107.9</v>
      </c>
      <c r="AC268" s="19">
        <v>109.2</v>
      </c>
      <c r="AD268" s="19">
        <v>109.6</v>
      </c>
      <c r="AE268" s="19">
        <v>109.2</v>
      </c>
      <c r="AF268" s="19">
        <v>110.5</v>
      </c>
      <c r="AG268" s="19">
        <v>109.7</v>
      </c>
      <c r="AH268" s="19">
        <v>108.9</v>
      </c>
      <c r="AI268" s="19">
        <v>107.7</v>
      </c>
      <c r="AJ268" s="19">
        <v>105.9</v>
      </c>
      <c r="AK268" s="19">
        <v>106.3</v>
      </c>
      <c r="AL268" s="19">
        <v>106</v>
      </c>
      <c r="AM268" s="19">
        <v>106.7</v>
      </c>
      <c r="AN268" s="19">
        <v>106</v>
      </c>
      <c r="AO268" s="19">
        <v>107.5</v>
      </c>
      <c r="AP268" s="19">
        <v>106.6</v>
      </c>
      <c r="AQ268" s="19">
        <v>107.8</v>
      </c>
      <c r="AR268" s="19">
        <v>110.6</v>
      </c>
      <c r="AS268" s="19">
        <v>109.8</v>
      </c>
      <c r="AT268" s="19">
        <v>107.6</v>
      </c>
      <c r="AU268" s="19">
        <v>108.6</v>
      </c>
      <c r="AV268" s="19">
        <v>108.8</v>
      </c>
      <c r="AW268" s="19">
        <v>108</v>
      </c>
      <c r="AX268" s="19">
        <v>108.6</v>
      </c>
      <c r="AY268" s="19">
        <v>109.5</v>
      </c>
      <c r="AZ268" s="19">
        <v>107.9</v>
      </c>
      <c r="BA268" s="19">
        <v>108.4</v>
      </c>
      <c r="BB268" s="19">
        <v>108.1</v>
      </c>
      <c r="BC268" s="19">
        <v>107.8</v>
      </c>
      <c r="BD268" s="19">
        <v>108.8</v>
      </c>
      <c r="BE268" s="19">
        <v>109.9</v>
      </c>
      <c r="BF268" s="19">
        <v>109.6</v>
      </c>
      <c r="BG268" s="19">
        <v>110.1</v>
      </c>
      <c r="BH268" s="19">
        <v>108.1</v>
      </c>
      <c r="BI268" s="19">
        <v>110</v>
      </c>
      <c r="BJ268" s="19">
        <v>110.2</v>
      </c>
      <c r="BK268" s="19">
        <v>111.1</v>
      </c>
      <c r="BL268" s="19">
        <v>111.1</v>
      </c>
      <c r="BM268" s="19">
        <v>109.7</v>
      </c>
      <c r="BN268" s="19">
        <v>110.7</v>
      </c>
      <c r="BO268" s="19">
        <v>109.6</v>
      </c>
      <c r="BP268" s="19">
        <v>111.5</v>
      </c>
      <c r="BQ268" s="19">
        <v>110.1</v>
      </c>
      <c r="BR268" s="19">
        <v>109.5</v>
      </c>
      <c r="BS268" s="19">
        <v>109.5</v>
      </c>
      <c r="BT268" s="19">
        <v>110.1</v>
      </c>
      <c r="BU268" s="19">
        <v>110.7</v>
      </c>
      <c r="BV268" s="19">
        <v>110.1</v>
      </c>
      <c r="BW268" s="19">
        <v>111.7</v>
      </c>
      <c r="BX268" s="19">
        <v>112</v>
      </c>
      <c r="BY268" s="19">
        <v>112.5</v>
      </c>
      <c r="BZ268" s="19">
        <v>111.8</v>
      </c>
      <c r="CA268" s="19">
        <v>112.5</v>
      </c>
      <c r="CB268" s="19">
        <v>113.5</v>
      </c>
      <c r="CC268" s="19">
        <v>114.4</v>
      </c>
      <c r="CD268" s="19">
        <v>113.1</v>
      </c>
      <c r="CE268" s="19">
        <v>114.2</v>
      </c>
      <c r="CF268" s="19">
        <v>113.1</v>
      </c>
      <c r="CG268" s="19">
        <v>112.5</v>
      </c>
      <c r="CH268" s="19">
        <v>110.2</v>
      </c>
      <c r="CI268" s="19">
        <v>111.1</v>
      </c>
      <c r="CJ268" s="19">
        <v>111.6</v>
      </c>
      <c r="CK268" s="19">
        <v>112</v>
      </c>
      <c r="CL268" s="19">
        <v>111.9</v>
      </c>
      <c r="CM268" s="19">
        <v>113.3</v>
      </c>
      <c r="CN268" s="19">
        <v>111.8</v>
      </c>
      <c r="CO268" s="19">
        <v>111.8</v>
      </c>
      <c r="CP268" s="19">
        <v>112.5</v>
      </c>
      <c r="CQ268" s="19">
        <v>110.9</v>
      </c>
      <c r="CR268" s="19">
        <v>109.8</v>
      </c>
      <c r="CS268" s="19">
        <v>110.5</v>
      </c>
      <c r="CT268" s="19">
        <v>110.2</v>
      </c>
      <c r="CU268" s="19">
        <v>108.9</v>
      </c>
      <c r="CV268" s="19">
        <v>108.9</v>
      </c>
      <c r="CW268" s="19">
        <v>103.9</v>
      </c>
      <c r="CX268" s="19">
        <v>105.5</v>
      </c>
      <c r="CY268" s="19">
        <v>105.3</v>
      </c>
      <c r="CZ268" s="19">
        <v>105.4</v>
      </c>
      <c r="DA268" s="19">
        <v>104</v>
      </c>
      <c r="DB268" s="19">
        <v>102.3</v>
      </c>
      <c r="DC268" s="19">
        <v>103.6</v>
      </c>
      <c r="DD268" s="19">
        <v>105.5</v>
      </c>
      <c r="DE268" s="19">
        <v>107.3</v>
      </c>
      <c r="DF268" s="19">
        <v>108.8</v>
      </c>
      <c r="DG268" s="19">
        <v>111.5</v>
      </c>
      <c r="DH268" s="19">
        <v>112.9</v>
      </c>
      <c r="DI268" s="19">
        <v>110</v>
      </c>
      <c r="DJ268" s="19">
        <v>113.8</v>
      </c>
      <c r="DK268" s="19">
        <v>113.7</v>
      </c>
      <c r="DL268" s="19">
        <v>113.2</v>
      </c>
      <c r="DM268" s="19">
        <v>115.5</v>
      </c>
      <c r="DN268" s="19">
        <v>119.3</v>
      </c>
      <c r="DO268" s="19">
        <v>121.4</v>
      </c>
      <c r="DP268" s="19">
        <v>121.4</v>
      </c>
      <c r="DQ268" s="19">
        <v>122.3</v>
      </c>
      <c r="DR268" s="19">
        <v>126.1</v>
      </c>
      <c r="DS268" s="19">
        <v>128.5</v>
      </c>
      <c r="DT268" s="19">
        <v>129.9</v>
      </c>
      <c r="DU268" s="19">
        <v>132</v>
      </c>
      <c r="DV268" s="19">
        <v>134.6</v>
      </c>
      <c r="DW268" s="19">
        <v>134.6</v>
      </c>
    </row>
    <row r="269" spans="1:127">
      <c r="A269" s="17" t="s">
        <v>1131</v>
      </c>
      <c r="B269" s="17" t="s">
        <v>1132</v>
      </c>
      <c r="C269" s="18">
        <v>0.94618999999999998</v>
      </c>
      <c r="D269" s="19">
        <v>100.1</v>
      </c>
      <c r="E269" s="19">
        <v>100.9</v>
      </c>
      <c r="F269" s="19">
        <v>101.3</v>
      </c>
      <c r="G269" s="19">
        <v>102.3</v>
      </c>
      <c r="H269" s="19">
        <v>102.6</v>
      </c>
      <c r="I269" s="19">
        <v>103</v>
      </c>
      <c r="J269" s="19">
        <v>103.6</v>
      </c>
      <c r="K269" s="19">
        <v>103.9</v>
      </c>
      <c r="L269" s="19">
        <v>103.6</v>
      </c>
      <c r="M269" s="19">
        <v>103.6</v>
      </c>
      <c r="N269" s="19">
        <v>104.5</v>
      </c>
      <c r="O269" s="19">
        <v>105.9</v>
      </c>
      <c r="P269" s="19">
        <v>106.6</v>
      </c>
      <c r="Q269" s="19">
        <v>107.5</v>
      </c>
      <c r="R269" s="19">
        <v>108.1</v>
      </c>
      <c r="S269" s="19">
        <v>110.4</v>
      </c>
      <c r="T269" s="19">
        <v>110.1</v>
      </c>
      <c r="U269" s="19">
        <v>110.9</v>
      </c>
      <c r="V269" s="19">
        <v>109.9</v>
      </c>
      <c r="W269" s="19">
        <v>110.7</v>
      </c>
      <c r="X269" s="19">
        <v>112.2</v>
      </c>
      <c r="Y269" s="19">
        <v>112.8</v>
      </c>
      <c r="Z269" s="19">
        <v>112.6</v>
      </c>
      <c r="AA269" s="19">
        <v>111.7</v>
      </c>
      <c r="AB269" s="19">
        <v>114.3</v>
      </c>
      <c r="AC269" s="19">
        <v>116</v>
      </c>
      <c r="AD269" s="19">
        <v>116</v>
      </c>
      <c r="AE269" s="19">
        <v>117</v>
      </c>
      <c r="AF269" s="19">
        <v>115.9</v>
      </c>
      <c r="AG269" s="19">
        <v>115.2</v>
      </c>
      <c r="AH269" s="19">
        <v>114.6</v>
      </c>
      <c r="AI269" s="19">
        <v>114.5</v>
      </c>
      <c r="AJ269" s="19">
        <v>114.1</v>
      </c>
      <c r="AK269" s="19">
        <v>112.2</v>
      </c>
      <c r="AL269" s="19">
        <v>113.4</v>
      </c>
      <c r="AM269" s="19">
        <v>114.4</v>
      </c>
      <c r="AN269" s="19">
        <v>113.4</v>
      </c>
      <c r="AO269" s="19">
        <v>111.9</v>
      </c>
      <c r="AP269" s="19">
        <v>112.9</v>
      </c>
      <c r="AQ269" s="19">
        <v>113.8</v>
      </c>
      <c r="AR269" s="19">
        <v>113.8</v>
      </c>
      <c r="AS269" s="19">
        <v>113.5</v>
      </c>
      <c r="AT269" s="19">
        <v>112.5</v>
      </c>
      <c r="AU269" s="19">
        <v>113.1</v>
      </c>
      <c r="AV269" s="19">
        <v>112.6</v>
      </c>
      <c r="AW269" s="19">
        <v>110.9</v>
      </c>
      <c r="AX269" s="19">
        <v>112.8</v>
      </c>
      <c r="AY269" s="19">
        <v>111.9</v>
      </c>
      <c r="AZ269" s="19">
        <v>113.1</v>
      </c>
      <c r="BA269" s="19">
        <v>113.8</v>
      </c>
      <c r="BB269" s="19">
        <v>113.1</v>
      </c>
      <c r="BC269" s="19">
        <v>112.7</v>
      </c>
      <c r="BD269" s="19">
        <v>114.2</v>
      </c>
      <c r="BE269" s="19">
        <v>116.5</v>
      </c>
      <c r="BF269" s="19">
        <v>114.1</v>
      </c>
      <c r="BG269" s="19">
        <v>114.7</v>
      </c>
      <c r="BH269" s="19">
        <v>114.8</v>
      </c>
      <c r="BI269" s="19">
        <v>114.2</v>
      </c>
      <c r="BJ269" s="19">
        <v>113.1</v>
      </c>
      <c r="BK269" s="19">
        <v>112.7</v>
      </c>
      <c r="BL269" s="19">
        <v>114.3</v>
      </c>
      <c r="BM269" s="19">
        <v>114.8</v>
      </c>
      <c r="BN269" s="19">
        <v>115.3</v>
      </c>
      <c r="BO269" s="19">
        <v>115.2</v>
      </c>
      <c r="BP269" s="19">
        <v>119.3</v>
      </c>
      <c r="BQ269" s="19">
        <v>118</v>
      </c>
      <c r="BR269" s="19">
        <v>117</v>
      </c>
      <c r="BS269" s="19">
        <v>117.8</v>
      </c>
      <c r="BT269" s="19">
        <v>117.4</v>
      </c>
      <c r="BU269" s="19">
        <v>116.2</v>
      </c>
      <c r="BV269" s="19">
        <v>117</v>
      </c>
      <c r="BW269" s="19">
        <v>117.7</v>
      </c>
      <c r="BX269" s="19">
        <v>119.9</v>
      </c>
      <c r="BY269" s="19">
        <v>120.5</v>
      </c>
      <c r="BZ269" s="19">
        <v>120.2</v>
      </c>
      <c r="CA269" s="19">
        <v>122.8</v>
      </c>
      <c r="CB269" s="19">
        <v>122.2</v>
      </c>
      <c r="CC269" s="19">
        <v>121.5</v>
      </c>
      <c r="CD269" s="19">
        <v>123.6</v>
      </c>
      <c r="CE269" s="19">
        <v>123.9</v>
      </c>
      <c r="CF269" s="19">
        <v>123.9</v>
      </c>
      <c r="CG269" s="19">
        <v>123.6</v>
      </c>
      <c r="CH269" s="19">
        <v>124.4</v>
      </c>
      <c r="CI269" s="19">
        <v>124.4</v>
      </c>
      <c r="CJ269" s="19">
        <v>124.8</v>
      </c>
      <c r="CK269" s="19">
        <v>126.2</v>
      </c>
      <c r="CL269" s="19">
        <v>125.8</v>
      </c>
      <c r="CM269" s="19">
        <v>126.1</v>
      </c>
      <c r="CN269" s="19">
        <v>124.7</v>
      </c>
      <c r="CO269" s="19">
        <v>124.5</v>
      </c>
      <c r="CP269" s="19">
        <v>124.6</v>
      </c>
      <c r="CQ269" s="19">
        <v>125.4</v>
      </c>
      <c r="CR269" s="19">
        <v>123.4</v>
      </c>
      <c r="CS269" s="19">
        <v>123.9</v>
      </c>
      <c r="CT269" s="19">
        <v>124.8</v>
      </c>
      <c r="CU269" s="19">
        <v>124.4</v>
      </c>
      <c r="CV269" s="19">
        <v>124.6</v>
      </c>
      <c r="CW269" s="19">
        <v>123.8</v>
      </c>
      <c r="CX269" s="19">
        <v>121.5</v>
      </c>
      <c r="CY269" s="19">
        <v>118.1</v>
      </c>
      <c r="CZ269" s="19">
        <v>119.6</v>
      </c>
      <c r="DA269" s="19">
        <v>119.8</v>
      </c>
      <c r="DB269" s="19">
        <v>121</v>
      </c>
      <c r="DC269" s="19">
        <v>121.5</v>
      </c>
      <c r="DD269" s="19">
        <v>123.5</v>
      </c>
      <c r="DE269" s="19">
        <v>125</v>
      </c>
      <c r="DF269" s="19">
        <v>124.8</v>
      </c>
      <c r="DG269" s="19">
        <v>126.6</v>
      </c>
      <c r="DH269" s="19">
        <v>127.4</v>
      </c>
      <c r="DI269" s="19">
        <v>126.3</v>
      </c>
      <c r="DJ269" s="19">
        <v>129.1</v>
      </c>
      <c r="DK269" s="19">
        <v>133.5</v>
      </c>
      <c r="DL269" s="19">
        <v>135.5</v>
      </c>
      <c r="DM269" s="19">
        <v>136.30000000000001</v>
      </c>
      <c r="DN269" s="19">
        <v>137.4</v>
      </c>
      <c r="DO269" s="19">
        <v>138.6</v>
      </c>
      <c r="DP269" s="19">
        <v>141.6</v>
      </c>
      <c r="DQ269" s="19">
        <v>140.69999999999999</v>
      </c>
      <c r="DR269" s="19">
        <v>143.30000000000001</v>
      </c>
      <c r="DS269" s="19">
        <v>145.9</v>
      </c>
      <c r="DT269" s="19">
        <v>148.80000000000001</v>
      </c>
      <c r="DU269" s="19">
        <v>153.69999999999999</v>
      </c>
      <c r="DV269" s="19">
        <v>155.4</v>
      </c>
      <c r="DW269" s="19">
        <v>156.4</v>
      </c>
    </row>
    <row r="270" spans="1:127">
      <c r="A270" s="17" t="s">
        <v>1133</v>
      </c>
      <c r="B270" s="17" t="s">
        <v>1134</v>
      </c>
      <c r="C270" s="18">
        <v>5.3039999999999997E-2</v>
      </c>
      <c r="D270" s="19">
        <v>107.2</v>
      </c>
      <c r="E270" s="19">
        <v>109.2</v>
      </c>
      <c r="F270" s="19">
        <v>109.6</v>
      </c>
      <c r="G270" s="19">
        <v>107.7</v>
      </c>
      <c r="H270" s="19">
        <v>111.1</v>
      </c>
      <c r="I270" s="19">
        <v>113</v>
      </c>
      <c r="J270" s="19">
        <v>109.4</v>
      </c>
      <c r="K270" s="19">
        <v>110.8</v>
      </c>
      <c r="L270" s="19">
        <v>112.3</v>
      </c>
      <c r="M270" s="19">
        <v>112.6</v>
      </c>
      <c r="N270" s="19">
        <v>113</v>
      </c>
      <c r="O270" s="19">
        <v>113.8</v>
      </c>
      <c r="P270" s="19">
        <v>113.9</v>
      </c>
      <c r="Q270" s="19">
        <v>112.3</v>
      </c>
      <c r="R270" s="19">
        <v>115</v>
      </c>
      <c r="S270" s="19">
        <v>119</v>
      </c>
      <c r="T270" s="19">
        <v>118.3</v>
      </c>
      <c r="U270" s="19">
        <v>119.8</v>
      </c>
      <c r="V270" s="19">
        <v>120.5</v>
      </c>
      <c r="W270" s="19">
        <v>122.5</v>
      </c>
      <c r="X270" s="19">
        <v>123.5</v>
      </c>
      <c r="Y270" s="19">
        <v>124.8</v>
      </c>
      <c r="Z270" s="19">
        <v>126.3</v>
      </c>
      <c r="AA270" s="19">
        <v>126.8</v>
      </c>
      <c r="AB270" s="19">
        <v>124.4</v>
      </c>
      <c r="AC270" s="19">
        <v>124.2</v>
      </c>
      <c r="AD270" s="19">
        <v>121.2</v>
      </c>
      <c r="AE270" s="19">
        <v>121.7</v>
      </c>
      <c r="AF270" s="19">
        <v>123.3</v>
      </c>
      <c r="AG270" s="19">
        <v>124.3</v>
      </c>
      <c r="AH270" s="19">
        <v>123.9</v>
      </c>
      <c r="AI270" s="19">
        <v>124.9</v>
      </c>
      <c r="AJ270" s="19">
        <v>122.4</v>
      </c>
      <c r="AK270" s="19">
        <v>118.6</v>
      </c>
      <c r="AL270" s="19">
        <v>114.2</v>
      </c>
      <c r="AM270" s="19">
        <v>117.6</v>
      </c>
      <c r="AN270" s="19">
        <v>118.3</v>
      </c>
      <c r="AO270" s="19">
        <v>119.4</v>
      </c>
      <c r="AP270" s="19">
        <v>120.6</v>
      </c>
      <c r="AQ270" s="19">
        <v>118.7</v>
      </c>
      <c r="AR270" s="19">
        <v>117.8</v>
      </c>
      <c r="AS270" s="19">
        <v>117.2</v>
      </c>
      <c r="AT270" s="19">
        <v>116.5</v>
      </c>
      <c r="AU270" s="19">
        <v>114.6</v>
      </c>
      <c r="AV270" s="19">
        <v>114.8</v>
      </c>
      <c r="AW270" s="19">
        <v>111.2</v>
      </c>
      <c r="AX270" s="19">
        <v>110</v>
      </c>
      <c r="AY270" s="19">
        <v>110.5</v>
      </c>
      <c r="AZ270" s="19">
        <v>112.2</v>
      </c>
      <c r="BA270" s="19">
        <v>113.6</v>
      </c>
      <c r="BB270" s="19">
        <v>112.6</v>
      </c>
      <c r="BC270" s="19">
        <v>114.2</v>
      </c>
      <c r="BD270" s="19">
        <v>114</v>
      </c>
      <c r="BE270" s="19">
        <v>112.1</v>
      </c>
      <c r="BF270" s="19">
        <v>112.7</v>
      </c>
      <c r="BG270" s="19">
        <v>112.8</v>
      </c>
      <c r="BH270" s="19">
        <v>113</v>
      </c>
      <c r="BI270" s="19">
        <v>112.6</v>
      </c>
      <c r="BJ270" s="19">
        <v>113.2</v>
      </c>
      <c r="BK270" s="19">
        <v>113.7</v>
      </c>
      <c r="BL270" s="19">
        <v>116.3</v>
      </c>
      <c r="BM270" s="19">
        <v>114.9</v>
      </c>
      <c r="BN270" s="19">
        <v>116.3</v>
      </c>
      <c r="BO270" s="19">
        <v>114.9</v>
      </c>
      <c r="BP270" s="19">
        <v>113.5</v>
      </c>
      <c r="BQ270" s="19">
        <v>114.7</v>
      </c>
      <c r="BR270" s="19">
        <v>116.2</v>
      </c>
      <c r="BS270" s="19">
        <v>116.6</v>
      </c>
      <c r="BT270" s="19">
        <v>118.6</v>
      </c>
      <c r="BU270" s="19">
        <v>117.6</v>
      </c>
      <c r="BV270" s="19">
        <v>120.4</v>
      </c>
      <c r="BW270" s="19">
        <v>122.4</v>
      </c>
      <c r="BX270" s="19">
        <v>121.7</v>
      </c>
      <c r="BY270" s="19">
        <v>122.3</v>
      </c>
      <c r="BZ270" s="19">
        <v>123.7</v>
      </c>
      <c r="CA270" s="19">
        <v>124.6</v>
      </c>
      <c r="CB270" s="19">
        <v>122.2</v>
      </c>
      <c r="CC270" s="19">
        <v>125.4</v>
      </c>
      <c r="CD270" s="19">
        <v>125.6</v>
      </c>
      <c r="CE270" s="19">
        <v>124.7</v>
      </c>
      <c r="CF270" s="19">
        <v>121.1</v>
      </c>
      <c r="CG270" s="19">
        <v>119.1</v>
      </c>
      <c r="CH270" s="19">
        <v>119.4</v>
      </c>
      <c r="CI270" s="19">
        <v>121.6</v>
      </c>
      <c r="CJ270" s="19">
        <v>121.4</v>
      </c>
      <c r="CK270" s="19">
        <v>121.5</v>
      </c>
      <c r="CL270" s="19">
        <v>120.6</v>
      </c>
      <c r="CM270" s="19">
        <v>118.8</v>
      </c>
      <c r="CN270" s="19">
        <v>118.3</v>
      </c>
      <c r="CO270" s="19">
        <v>117.8</v>
      </c>
      <c r="CP270" s="19">
        <v>117.4</v>
      </c>
      <c r="CQ270" s="19">
        <v>115.3</v>
      </c>
      <c r="CR270" s="19">
        <v>113.8</v>
      </c>
      <c r="CS270" s="19">
        <v>114.2</v>
      </c>
      <c r="CT270" s="19">
        <v>113.6</v>
      </c>
      <c r="CU270" s="19">
        <v>113.6</v>
      </c>
      <c r="CV270" s="19">
        <v>112.3</v>
      </c>
      <c r="CW270" s="19">
        <v>112.7</v>
      </c>
      <c r="CX270" s="19">
        <v>112.5</v>
      </c>
      <c r="CY270" s="19">
        <v>114.1</v>
      </c>
      <c r="CZ270" s="19">
        <v>115</v>
      </c>
      <c r="DA270" s="19">
        <v>115.4</v>
      </c>
      <c r="DB270" s="19">
        <v>117.1</v>
      </c>
      <c r="DC270" s="19">
        <v>119.5</v>
      </c>
      <c r="DD270" s="19">
        <v>119.1</v>
      </c>
      <c r="DE270" s="19">
        <v>119.3</v>
      </c>
      <c r="DF270" s="19">
        <v>123.1</v>
      </c>
      <c r="DG270" s="19">
        <v>128.30000000000001</v>
      </c>
      <c r="DH270" s="19">
        <v>130.80000000000001</v>
      </c>
      <c r="DI270" s="19">
        <v>129.69999999999999</v>
      </c>
      <c r="DJ270" s="19">
        <v>126.2</v>
      </c>
      <c r="DK270" s="19">
        <v>126.3</v>
      </c>
      <c r="DL270" s="19">
        <v>127.6</v>
      </c>
      <c r="DM270" s="19">
        <v>128.80000000000001</v>
      </c>
      <c r="DN270" s="19">
        <v>132.6</v>
      </c>
      <c r="DO270" s="19">
        <v>133.69999999999999</v>
      </c>
      <c r="DP270" s="19">
        <v>130</v>
      </c>
      <c r="DQ270" s="19">
        <v>128.69999999999999</v>
      </c>
      <c r="DR270" s="19">
        <v>129.19999999999999</v>
      </c>
      <c r="DS270" s="19">
        <v>134.30000000000001</v>
      </c>
      <c r="DT270" s="19">
        <v>135.4</v>
      </c>
      <c r="DU270" s="19">
        <v>132.5</v>
      </c>
      <c r="DV270" s="19">
        <v>130.19999999999999</v>
      </c>
      <c r="DW270" s="19">
        <v>128.4</v>
      </c>
    </row>
    <row r="271" spans="1:127">
      <c r="A271" s="17" t="s">
        <v>1135</v>
      </c>
      <c r="B271" s="17" t="s">
        <v>1136</v>
      </c>
      <c r="C271" s="18">
        <v>8.362E-2</v>
      </c>
      <c r="D271" s="19">
        <v>99</v>
      </c>
      <c r="E271" s="19">
        <v>100.1</v>
      </c>
      <c r="F271" s="19">
        <v>102.6</v>
      </c>
      <c r="G271" s="19">
        <v>104.6</v>
      </c>
      <c r="H271" s="19">
        <v>107</v>
      </c>
      <c r="I271" s="19">
        <v>106.6</v>
      </c>
      <c r="J271" s="19">
        <v>109.2</v>
      </c>
      <c r="K271" s="19">
        <v>109.2</v>
      </c>
      <c r="L271" s="19">
        <v>108.8</v>
      </c>
      <c r="M271" s="19">
        <v>107.3</v>
      </c>
      <c r="N271" s="19">
        <v>110.3</v>
      </c>
      <c r="O271" s="19">
        <v>110.5</v>
      </c>
      <c r="P271" s="19">
        <v>106.2</v>
      </c>
      <c r="Q271" s="19">
        <v>108</v>
      </c>
      <c r="R271" s="19">
        <v>111.1</v>
      </c>
      <c r="S271" s="19">
        <v>108.9</v>
      </c>
      <c r="T271" s="19">
        <v>115.7</v>
      </c>
      <c r="U271" s="19">
        <v>116.2</v>
      </c>
      <c r="V271" s="19">
        <v>112.4</v>
      </c>
      <c r="W271" s="19">
        <v>113</v>
      </c>
      <c r="X271" s="19">
        <v>110.7</v>
      </c>
      <c r="Y271" s="19">
        <v>111</v>
      </c>
      <c r="Z271" s="19">
        <v>111.6</v>
      </c>
      <c r="AA271" s="19">
        <v>114.6</v>
      </c>
      <c r="AB271" s="19">
        <v>119.3</v>
      </c>
      <c r="AC271" s="19">
        <v>120.4</v>
      </c>
      <c r="AD271" s="19">
        <v>116.5</v>
      </c>
      <c r="AE271" s="19">
        <v>117.9</v>
      </c>
      <c r="AF271" s="19">
        <v>117.6</v>
      </c>
      <c r="AG271" s="19">
        <v>112.8</v>
      </c>
      <c r="AH271" s="19">
        <v>112.8</v>
      </c>
      <c r="AI271" s="19">
        <v>107.6</v>
      </c>
      <c r="AJ271" s="19">
        <v>106.6</v>
      </c>
      <c r="AK271" s="19">
        <v>107.9</v>
      </c>
      <c r="AL271" s="19">
        <v>112.1</v>
      </c>
      <c r="AM271" s="19">
        <v>110.5</v>
      </c>
      <c r="AN271" s="19">
        <v>116.2</v>
      </c>
      <c r="AO271" s="19">
        <v>111.5</v>
      </c>
      <c r="AP271" s="19">
        <v>110.7</v>
      </c>
      <c r="AQ271" s="19">
        <v>108.7</v>
      </c>
      <c r="AR271" s="19">
        <v>98.9</v>
      </c>
      <c r="AS271" s="19">
        <v>98.2</v>
      </c>
      <c r="AT271" s="19">
        <v>97.4</v>
      </c>
      <c r="AU271" s="19">
        <v>97.2</v>
      </c>
      <c r="AV271" s="19">
        <v>98.3</v>
      </c>
      <c r="AW271" s="19">
        <v>98.1</v>
      </c>
      <c r="AX271" s="19">
        <v>99.1</v>
      </c>
      <c r="AY271" s="19">
        <v>99.1</v>
      </c>
      <c r="AZ271" s="19">
        <v>103</v>
      </c>
      <c r="BA271" s="19">
        <v>101.4</v>
      </c>
      <c r="BB271" s="19">
        <v>101.6</v>
      </c>
      <c r="BC271" s="19">
        <v>102.1</v>
      </c>
      <c r="BD271" s="19">
        <v>103.4</v>
      </c>
      <c r="BE271" s="19">
        <v>105.2</v>
      </c>
      <c r="BF271" s="19">
        <v>100</v>
      </c>
      <c r="BG271" s="19">
        <v>102.9</v>
      </c>
      <c r="BH271" s="19">
        <v>104.2</v>
      </c>
      <c r="BI271" s="19">
        <v>106.7</v>
      </c>
      <c r="BJ271" s="19">
        <v>108.6</v>
      </c>
      <c r="BK271" s="19">
        <v>110.1</v>
      </c>
      <c r="BL271" s="19">
        <v>110</v>
      </c>
      <c r="BM271" s="19">
        <v>110.7</v>
      </c>
      <c r="BN271" s="19">
        <v>115.1</v>
      </c>
      <c r="BO271" s="19">
        <v>113.6</v>
      </c>
      <c r="BP271" s="19">
        <v>114.1</v>
      </c>
      <c r="BQ271" s="19">
        <v>114.1</v>
      </c>
      <c r="BR271" s="19">
        <v>113.5</v>
      </c>
      <c r="BS271" s="19">
        <v>112.8</v>
      </c>
      <c r="BT271" s="19">
        <v>113.1</v>
      </c>
      <c r="BU271" s="19">
        <v>113.1</v>
      </c>
      <c r="BV271" s="19">
        <v>113.1</v>
      </c>
      <c r="BW271" s="19">
        <v>112.8</v>
      </c>
      <c r="BX271" s="19">
        <v>112.8</v>
      </c>
      <c r="BY271" s="19">
        <v>115</v>
      </c>
      <c r="BZ271" s="19">
        <v>117.2</v>
      </c>
      <c r="CA271" s="19">
        <v>116.7</v>
      </c>
      <c r="CB271" s="19">
        <v>117</v>
      </c>
      <c r="CC271" s="19">
        <v>115.3</v>
      </c>
      <c r="CD271" s="19">
        <v>116.2</v>
      </c>
      <c r="CE271" s="19">
        <v>116.3</v>
      </c>
      <c r="CF271" s="19">
        <v>115</v>
      </c>
      <c r="CG271" s="19">
        <v>116.5</v>
      </c>
      <c r="CH271" s="19">
        <v>118.4</v>
      </c>
      <c r="CI271" s="19">
        <v>114.8</v>
      </c>
      <c r="CJ271" s="19">
        <v>115.6</v>
      </c>
      <c r="CK271" s="19">
        <v>114.6</v>
      </c>
      <c r="CL271" s="19">
        <v>116.1</v>
      </c>
      <c r="CM271" s="19">
        <v>116</v>
      </c>
      <c r="CN271" s="19">
        <v>114.6</v>
      </c>
      <c r="CO271" s="19">
        <v>113.9</v>
      </c>
      <c r="CP271" s="19">
        <v>110.8</v>
      </c>
      <c r="CQ271" s="19">
        <v>111.2</v>
      </c>
      <c r="CR271" s="19">
        <v>110.4</v>
      </c>
      <c r="CS271" s="19">
        <v>110.5</v>
      </c>
      <c r="CT271" s="19">
        <v>112.1</v>
      </c>
      <c r="CU271" s="19">
        <v>112.6</v>
      </c>
      <c r="CV271" s="19">
        <v>112.6</v>
      </c>
      <c r="CW271" s="19">
        <v>106.3</v>
      </c>
      <c r="CX271" s="19">
        <v>108.1</v>
      </c>
      <c r="CY271" s="19">
        <v>108.2</v>
      </c>
      <c r="CZ271" s="19">
        <v>109.8</v>
      </c>
      <c r="DA271" s="19">
        <v>106.3</v>
      </c>
      <c r="DB271" s="19">
        <v>105.8</v>
      </c>
      <c r="DC271" s="19">
        <v>106.7</v>
      </c>
      <c r="DD271" s="19">
        <v>106.9</v>
      </c>
      <c r="DE271" s="19">
        <v>112.3</v>
      </c>
      <c r="DF271" s="19">
        <v>112.6</v>
      </c>
      <c r="DG271" s="19">
        <v>114.2</v>
      </c>
      <c r="DH271" s="19">
        <v>116</v>
      </c>
      <c r="DI271" s="19">
        <v>114.9</v>
      </c>
      <c r="DJ271" s="19">
        <v>118</v>
      </c>
      <c r="DK271" s="19">
        <v>118.5</v>
      </c>
      <c r="DL271" s="19">
        <v>122.8</v>
      </c>
      <c r="DM271" s="19">
        <v>124</v>
      </c>
      <c r="DN271" s="19">
        <v>126.7</v>
      </c>
      <c r="DO271" s="19">
        <v>126.8</v>
      </c>
      <c r="DP271" s="19">
        <v>124.2</v>
      </c>
      <c r="DQ271" s="19">
        <v>128.19999999999999</v>
      </c>
      <c r="DR271" s="19">
        <v>126.5</v>
      </c>
      <c r="DS271" s="19">
        <v>130.80000000000001</v>
      </c>
      <c r="DT271" s="19">
        <v>128.4</v>
      </c>
      <c r="DU271" s="19">
        <v>131.80000000000001</v>
      </c>
      <c r="DV271" s="19">
        <v>129.69999999999999</v>
      </c>
      <c r="DW271" s="19">
        <v>132.69999999999999</v>
      </c>
    </row>
    <row r="272" spans="1:127">
      <c r="A272" s="17" t="s">
        <v>1137</v>
      </c>
      <c r="B272" s="17" t="s">
        <v>1138</v>
      </c>
      <c r="C272" s="18">
        <v>0.31677</v>
      </c>
      <c r="D272" s="19">
        <v>98.3</v>
      </c>
      <c r="E272" s="19">
        <v>99.5</v>
      </c>
      <c r="F272" s="19">
        <v>100.7</v>
      </c>
      <c r="G272" s="19">
        <v>100.8</v>
      </c>
      <c r="H272" s="19">
        <v>103.2</v>
      </c>
      <c r="I272" s="19">
        <v>105</v>
      </c>
      <c r="J272" s="19">
        <v>105</v>
      </c>
      <c r="K272" s="19">
        <v>105.4</v>
      </c>
      <c r="L272" s="19">
        <v>104.4</v>
      </c>
      <c r="M272" s="19">
        <v>104.3</v>
      </c>
      <c r="N272" s="19">
        <v>105.2</v>
      </c>
      <c r="O272" s="19">
        <v>106.5</v>
      </c>
      <c r="P272" s="19">
        <v>107.1</v>
      </c>
      <c r="Q272" s="19">
        <v>107.7</v>
      </c>
      <c r="R272" s="19">
        <v>107.8</v>
      </c>
      <c r="S272" s="19">
        <v>106.3</v>
      </c>
      <c r="T272" s="19">
        <v>104.9</v>
      </c>
      <c r="U272" s="19">
        <v>103.6</v>
      </c>
      <c r="V272" s="19">
        <v>104.4</v>
      </c>
      <c r="W272" s="19">
        <v>103.3</v>
      </c>
      <c r="X272" s="19">
        <v>104.9</v>
      </c>
      <c r="Y272" s="19">
        <v>106.4</v>
      </c>
      <c r="Z272" s="19">
        <v>107.9</v>
      </c>
      <c r="AA272" s="19">
        <v>107.8</v>
      </c>
      <c r="AB272" s="19">
        <v>107.3</v>
      </c>
      <c r="AC272" s="19">
        <v>110.5</v>
      </c>
      <c r="AD272" s="19">
        <v>111.2</v>
      </c>
      <c r="AE272" s="19">
        <v>111.5</v>
      </c>
      <c r="AF272" s="19">
        <v>111.3</v>
      </c>
      <c r="AG272" s="19">
        <v>110.4</v>
      </c>
      <c r="AH272" s="19">
        <v>111</v>
      </c>
      <c r="AI272" s="19">
        <v>110.7</v>
      </c>
      <c r="AJ272" s="19">
        <v>113.4</v>
      </c>
      <c r="AK272" s="19">
        <v>116</v>
      </c>
      <c r="AL272" s="19">
        <v>118</v>
      </c>
      <c r="AM272" s="19">
        <v>120.5</v>
      </c>
      <c r="AN272" s="19">
        <v>119.8</v>
      </c>
      <c r="AO272" s="19">
        <v>120</v>
      </c>
      <c r="AP272" s="19">
        <v>123</v>
      </c>
      <c r="AQ272" s="19">
        <v>128.5</v>
      </c>
      <c r="AR272" s="19">
        <v>131.5</v>
      </c>
      <c r="AS272" s="19">
        <v>135.4</v>
      </c>
      <c r="AT272" s="19">
        <v>141.19999999999999</v>
      </c>
      <c r="AU272" s="19">
        <v>143.5</v>
      </c>
      <c r="AV272" s="19">
        <v>147.9</v>
      </c>
      <c r="AW272" s="19">
        <v>148.6</v>
      </c>
      <c r="AX272" s="19">
        <v>148.9</v>
      </c>
      <c r="AY272" s="19">
        <v>152.5</v>
      </c>
      <c r="AZ272" s="19">
        <v>155.6</v>
      </c>
      <c r="BA272" s="19">
        <v>154.69999999999999</v>
      </c>
      <c r="BB272" s="19">
        <v>155</v>
      </c>
      <c r="BC272" s="19">
        <v>158</v>
      </c>
      <c r="BD272" s="19">
        <v>155</v>
      </c>
      <c r="BE272" s="19">
        <v>150.4</v>
      </c>
      <c r="BF272" s="19">
        <v>147.6</v>
      </c>
      <c r="BG272" s="19">
        <v>146.9</v>
      </c>
      <c r="BH272" s="19">
        <v>144.19999999999999</v>
      </c>
      <c r="BI272" s="19">
        <v>145.19999999999999</v>
      </c>
      <c r="BJ272" s="19">
        <v>146.19999999999999</v>
      </c>
      <c r="BK272" s="19">
        <v>146.9</v>
      </c>
      <c r="BL272" s="19">
        <v>145.6</v>
      </c>
      <c r="BM272" s="19">
        <v>144.1</v>
      </c>
      <c r="BN272" s="19">
        <v>144.5</v>
      </c>
      <c r="BO272" s="19">
        <v>144.19999999999999</v>
      </c>
      <c r="BP272" s="19">
        <v>142.1</v>
      </c>
      <c r="BQ272" s="19">
        <v>143</v>
      </c>
      <c r="BR272" s="19">
        <v>144.6</v>
      </c>
      <c r="BS272" s="19">
        <v>145</v>
      </c>
      <c r="BT272" s="19">
        <v>144.30000000000001</v>
      </c>
      <c r="BU272" s="19">
        <v>143.1</v>
      </c>
      <c r="BV272" s="19">
        <v>145</v>
      </c>
      <c r="BW272" s="19">
        <v>145.30000000000001</v>
      </c>
      <c r="BX272" s="19">
        <v>145.80000000000001</v>
      </c>
      <c r="BY272" s="19">
        <v>146.19999999999999</v>
      </c>
      <c r="BZ272" s="19">
        <v>146</v>
      </c>
      <c r="CA272" s="19">
        <v>146.6</v>
      </c>
      <c r="CB272" s="19">
        <v>146.5</v>
      </c>
      <c r="CC272" s="19">
        <v>146.69999999999999</v>
      </c>
      <c r="CD272" s="19">
        <v>147.4</v>
      </c>
      <c r="CE272" s="19">
        <v>147.9</v>
      </c>
      <c r="CF272" s="19">
        <v>149.9</v>
      </c>
      <c r="CG272" s="19">
        <v>151.30000000000001</v>
      </c>
      <c r="CH272" s="19">
        <v>154.69999999999999</v>
      </c>
      <c r="CI272" s="19">
        <v>155.1</v>
      </c>
      <c r="CJ272" s="19">
        <v>156.5</v>
      </c>
      <c r="CK272" s="19">
        <v>156.30000000000001</v>
      </c>
      <c r="CL272" s="19">
        <v>155.4</v>
      </c>
      <c r="CM272" s="19">
        <v>153.80000000000001</v>
      </c>
      <c r="CN272" s="19">
        <v>152.80000000000001</v>
      </c>
      <c r="CO272" s="19">
        <v>152.69999999999999</v>
      </c>
      <c r="CP272" s="19">
        <v>154.4</v>
      </c>
      <c r="CQ272" s="19">
        <v>156.69999999999999</v>
      </c>
      <c r="CR272" s="19">
        <v>158.4</v>
      </c>
      <c r="CS272" s="19">
        <v>159.69999999999999</v>
      </c>
      <c r="CT272" s="19">
        <v>161.80000000000001</v>
      </c>
      <c r="CU272" s="19">
        <v>162.30000000000001</v>
      </c>
      <c r="CV272" s="19">
        <v>165.4</v>
      </c>
      <c r="CW272" s="19">
        <v>167.6</v>
      </c>
      <c r="CX272" s="19">
        <v>164.9</v>
      </c>
      <c r="CY272" s="19">
        <v>165.6</v>
      </c>
      <c r="CZ272" s="19">
        <v>166.8</v>
      </c>
      <c r="DA272" s="19">
        <v>168.1</v>
      </c>
      <c r="DB272" s="19">
        <v>171.6</v>
      </c>
      <c r="DC272" s="19">
        <v>173.6</v>
      </c>
      <c r="DD272" s="19">
        <v>178.4</v>
      </c>
      <c r="DE272" s="19">
        <v>181.3</v>
      </c>
      <c r="DF272" s="19">
        <v>185.5</v>
      </c>
      <c r="DG272" s="19">
        <v>189.4</v>
      </c>
      <c r="DH272" s="19">
        <v>193.4</v>
      </c>
      <c r="DI272" s="19">
        <v>196.2</v>
      </c>
      <c r="DJ272" s="19">
        <v>199.3</v>
      </c>
      <c r="DK272" s="19">
        <v>200.7</v>
      </c>
      <c r="DL272" s="19">
        <v>201</v>
      </c>
      <c r="DM272" s="19">
        <v>193.3</v>
      </c>
      <c r="DN272" s="19">
        <v>191.9</v>
      </c>
      <c r="DO272" s="19">
        <v>192</v>
      </c>
      <c r="DP272" s="19">
        <v>192.9</v>
      </c>
      <c r="DQ272" s="19">
        <v>193.8</v>
      </c>
      <c r="DR272" s="19">
        <v>196</v>
      </c>
      <c r="DS272" s="19">
        <v>196.4</v>
      </c>
      <c r="DT272" s="19">
        <v>196.2</v>
      </c>
      <c r="DU272" s="19">
        <v>195</v>
      </c>
      <c r="DV272" s="19">
        <v>194.1</v>
      </c>
      <c r="DW272" s="19">
        <v>193</v>
      </c>
    </row>
    <row r="273" spans="1:127">
      <c r="A273" s="17" t="s">
        <v>1139</v>
      </c>
      <c r="B273" s="17" t="s">
        <v>1140</v>
      </c>
      <c r="C273" s="18">
        <v>0.19295999999999999</v>
      </c>
      <c r="D273" s="19">
        <v>101.3</v>
      </c>
      <c r="E273" s="19">
        <v>103.6</v>
      </c>
      <c r="F273" s="19">
        <v>105.2</v>
      </c>
      <c r="G273" s="19">
        <v>105.6</v>
      </c>
      <c r="H273" s="19">
        <v>105.6</v>
      </c>
      <c r="I273" s="19">
        <v>106.1</v>
      </c>
      <c r="J273" s="19">
        <v>104.9</v>
      </c>
      <c r="K273" s="19">
        <v>105.4</v>
      </c>
      <c r="L273" s="19">
        <v>106.6</v>
      </c>
      <c r="M273" s="19">
        <v>108.3</v>
      </c>
      <c r="N273" s="19">
        <v>108.5</v>
      </c>
      <c r="O273" s="19">
        <v>109.8</v>
      </c>
      <c r="P273" s="19">
        <v>111.3</v>
      </c>
      <c r="Q273" s="19">
        <v>110.9</v>
      </c>
      <c r="R273" s="19">
        <v>110.8</v>
      </c>
      <c r="S273" s="19">
        <v>111.5</v>
      </c>
      <c r="T273" s="19">
        <v>112.4</v>
      </c>
      <c r="U273" s="19">
        <v>113</v>
      </c>
      <c r="V273" s="19">
        <v>114.3</v>
      </c>
      <c r="W273" s="19">
        <v>113.3</v>
      </c>
      <c r="X273" s="19">
        <v>114.1</v>
      </c>
      <c r="Y273" s="19">
        <v>114.3</v>
      </c>
      <c r="Z273" s="19">
        <v>114.2</v>
      </c>
      <c r="AA273" s="19">
        <v>113.7</v>
      </c>
      <c r="AB273" s="19">
        <v>113.8</v>
      </c>
      <c r="AC273" s="19">
        <v>112.1</v>
      </c>
      <c r="AD273" s="19">
        <v>113.2</v>
      </c>
      <c r="AE273" s="19">
        <v>114.1</v>
      </c>
      <c r="AF273" s="19">
        <v>113.5</v>
      </c>
      <c r="AG273" s="19">
        <v>114.9</v>
      </c>
      <c r="AH273" s="19">
        <v>113</v>
      </c>
      <c r="AI273" s="19">
        <v>111.6</v>
      </c>
      <c r="AJ273" s="19">
        <v>112.7</v>
      </c>
      <c r="AK273" s="19">
        <v>111.7</v>
      </c>
      <c r="AL273" s="19">
        <v>109.3</v>
      </c>
      <c r="AM273" s="19">
        <v>108.2</v>
      </c>
      <c r="AN273" s="19">
        <v>106.6</v>
      </c>
      <c r="AO273" s="19">
        <v>106.5</v>
      </c>
      <c r="AP273" s="19">
        <v>106.1</v>
      </c>
      <c r="AQ273" s="19">
        <v>106.4</v>
      </c>
      <c r="AR273" s="19">
        <v>104.8</v>
      </c>
      <c r="AS273" s="19">
        <v>105.4</v>
      </c>
      <c r="AT273" s="19">
        <v>105.8</v>
      </c>
      <c r="AU273" s="19">
        <v>106.7</v>
      </c>
      <c r="AV273" s="19">
        <v>106.3</v>
      </c>
      <c r="AW273" s="19">
        <v>104.1</v>
      </c>
      <c r="AX273" s="19">
        <v>104.9</v>
      </c>
      <c r="AY273" s="19">
        <v>106.4</v>
      </c>
      <c r="AZ273" s="19">
        <v>107.4</v>
      </c>
      <c r="BA273" s="19">
        <v>107</v>
      </c>
      <c r="BB273" s="19">
        <v>106.4</v>
      </c>
      <c r="BC273" s="19">
        <v>106</v>
      </c>
      <c r="BD273" s="19">
        <v>106.9</v>
      </c>
      <c r="BE273" s="19">
        <v>107.3</v>
      </c>
      <c r="BF273" s="19">
        <v>106.4</v>
      </c>
      <c r="BG273" s="19">
        <v>105.9</v>
      </c>
      <c r="BH273" s="19">
        <v>106.5</v>
      </c>
      <c r="BI273" s="19">
        <v>108.6</v>
      </c>
      <c r="BJ273" s="19">
        <v>108.5</v>
      </c>
      <c r="BK273" s="19">
        <v>108</v>
      </c>
      <c r="BL273" s="19">
        <v>108.4</v>
      </c>
      <c r="BM273" s="19">
        <v>109.3</v>
      </c>
      <c r="BN273" s="19">
        <v>109.2</v>
      </c>
      <c r="BO273" s="19">
        <v>109.5</v>
      </c>
      <c r="BP273" s="19">
        <v>107.2</v>
      </c>
      <c r="BQ273" s="19">
        <v>106.6</v>
      </c>
      <c r="BR273" s="19">
        <v>108.4</v>
      </c>
      <c r="BS273" s="19">
        <v>107.6</v>
      </c>
      <c r="BT273" s="19">
        <v>108.1</v>
      </c>
      <c r="BU273" s="19">
        <v>108.8</v>
      </c>
      <c r="BV273" s="19">
        <v>109.2</v>
      </c>
      <c r="BW273" s="19">
        <v>110.6</v>
      </c>
      <c r="BX273" s="19">
        <v>110.8</v>
      </c>
      <c r="BY273" s="19">
        <v>111.6</v>
      </c>
      <c r="BZ273" s="19">
        <v>112.2</v>
      </c>
      <c r="CA273" s="19">
        <v>114.4</v>
      </c>
      <c r="CB273" s="19">
        <v>115</v>
      </c>
      <c r="CC273" s="19">
        <v>113.5</v>
      </c>
      <c r="CD273" s="19">
        <v>113.6</v>
      </c>
      <c r="CE273" s="19">
        <v>113.8</v>
      </c>
      <c r="CF273" s="19">
        <v>113.8</v>
      </c>
      <c r="CG273" s="19">
        <v>112.8</v>
      </c>
      <c r="CH273" s="19">
        <v>112.3</v>
      </c>
      <c r="CI273" s="19">
        <v>110.6</v>
      </c>
      <c r="CJ273" s="19">
        <v>111.6</v>
      </c>
      <c r="CK273" s="19">
        <v>114.3</v>
      </c>
      <c r="CL273" s="19">
        <v>115</v>
      </c>
      <c r="CM273" s="19">
        <v>115.6</v>
      </c>
      <c r="CN273" s="19">
        <v>115.4</v>
      </c>
      <c r="CO273" s="19">
        <v>115.9</v>
      </c>
      <c r="CP273" s="19">
        <v>115.2</v>
      </c>
      <c r="CQ273" s="19">
        <v>114.7</v>
      </c>
      <c r="CR273" s="19">
        <v>114.8</v>
      </c>
      <c r="CS273" s="19">
        <v>114.9</v>
      </c>
      <c r="CT273" s="19">
        <v>113.8</v>
      </c>
      <c r="CU273" s="19">
        <v>113.3</v>
      </c>
      <c r="CV273" s="19">
        <v>113.1</v>
      </c>
      <c r="CW273" s="19">
        <v>114.2</v>
      </c>
      <c r="CX273" s="19">
        <v>117</v>
      </c>
      <c r="CY273" s="19">
        <v>114.4</v>
      </c>
      <c r="CZ273" s="19">
        <v>115.1</v>
      </c>
      <c r="DA273" s="19">
        <v>114.2</v>
      </c>
      <c r="DB273" s="19">
        <v>113.7</v>
      </c>
      <c r="DC273" s="19">
        <v>115</v>
      </c>
      <c r="DD273" s="19">
        <v>114.2</v>
      </c>
      <c r="DE273" s="19">
        <v>115.6</v>
      </c>
      <c r="DF273" s="19">
        <v>116.4</v>
      </c>
      <c r="DG273" s="19">
        <v>119</v>
      </c>
      <c r="DH273" s="19">
        <v>121.9</v>
      </c>
      <c r="DI273" s="19">
        <v>122.7</v>
      </c>
      <c r="DJ273" s="19">
        <v>122.1</v>
      </c>
      <c r="DK273" s="19">
        <v>123.4</v>
      </c>
      <c r="DL273" s="19">
        <v>124.2</v>
      </c>
      <c r="DM273" s="19">
        <v>124.7</v>
      </c>
      <c r="DN273" s="19">
        <v>124.1</v>
      </c>
      <c r="DO273" s="19">
        <v>126.8</v>
      </c>
      <c r="DP273" s="19">
        <v>127.5</v>
      </c>
      <c r="DQ273" s="19">
        <v>130.30000000000001</v>
      </c>
      <c r="DR273" s="19">
        <v>130</v>
      </c>
      <c r="DS273" s="19">
        <v>128.69999999999999</v>
      </c>
      <c r="DT273" s="19">
        <v>133.1</v>
      </c>
      <c r="DU273" s="19">
        <v>133.4</v>
      </c>
      <c r="DV273" s="19">
        <v>133.30000000000001</v>
      </c>
      <c r="DW273" s="19">
        <v>133.5</v>
      </c>
    </row>
    <row r="274" spans="1:127">
      <c r="A274" s="17" t="s">
        <v>1141</v>
      </c>
      <c r="B274" s="17" t="s">
        <v>1142</v>
      </c>
      <c r="C274" s="18">
        <v>0.17713999999999999</v>
      </c>
      <c r="D274" s="19">
        <v>101.4</v>
      </c>
      <c r="E274" s="19">
        <v>104</v>
      </c>
      <c r="F274" s="19">
        <v>105.3</v>
      </c>
      <c r="G274" s="19">
        <v>105.7</v>
      </c>
      <c r="H274" s="19">
        <v>105.5</v>
      </c>
      <c r="I274" s="19">
        <v>106.1</v>
      </c>
      <c r="J274" s="19">
        <v>104.9</v>
      </c>
      <c r="K274" s="19">
        <v>105.3</v>
      </c>
      <c r="L274" s="19">
        <v>106.6</v>
      </c>
      <c r="M274" s="19">
        <v>108.3</v>
      </c>
      <c r="N274" s="19">
        <v>108.8</v>
      </c>
      <c r="O274" s="19">
        <v>110.1</v>
      </c>
      <c r="P274" s="19">
        <v>111.8</v>
      </c>
      <c r="Q274" s="19">
        <v>111</v>
      </c>
      <c r="R274" s="19">
        <v>110.6</v>
      </c>
      <c r="S274" s="19">
        <v>111.5</v>
      </c>
      <c r="T274" s="19">
        <v>112.2</v>
      </c>
      <c r="U274" s="19">
        <v>112.7</v>
      </c>
      <c r="V274" s="19">
        <v>114.2</v>
      </c>
      <c r="W274" s="19">
        <v>113.1</v>
      </c>
      <c r="X274" s="19">
        <v>113.7</v>
      </c>
      <c r="Y274" s="19">
        <v>113.6</v>
      </c>
      <c r="Z274" s="19">
        <v>113.9</v>
      </c>
      <c r="AA274" s="19">
        <v>113.3</v>
      </c>
      <c r="AB274" s="19">
        <v>113.7</v>
      </c>
      <c r="AC274" s="19">
        <v>111.6</v>
      </c>
      <c r="AD274" s="19">
        <v>112.6</v>
      </c>
      <c r="AE274" s="19">
        <v>113.5</v>
      </c>
      <c r="AF274" s="19">
        <v>112.9</v>
      </c>
      <c r="AG274" s="19">
        <v>114.5</v>
      </c>
      <c r="AH274" s="19">
        <v>112.6</v>
      </c>
      <c r="AI274" s="19">
        <v>111.1</v>
      </c>
      <c r="AJ274" s="19">
        <v>112.1</v>
      </c>
      <c r="AK274" s="19">
        <v>111</v>
      </c>
      <c r="AL274" s="19">
        <v>108.6</v>
      </c>
      <c r="AM274" s="19">
        <v>107.5</v>
      </c>
      <c r="AN274" s="19">
        <v>105.7</v>
      </c>
      <c r="AO274" s="19">
        <v>105.5</v>
      </c>
      <c r="AP274" s="19">
        <v>105.1</v>
      </c>
      <c r="AQ274" s="19">
        <v>105.4</v>
      </c>
      <c r="AR274" s="19">
        <v>103.8</v>
      </c>
      <c r="AS274" s="19">
        <v>104.5</v>
      </c>
      <c r="AT274" s="19">
        <v>105</v>
      </c>
      <c r="AU274" s="19">
        <v>105.9</v>
      </c>
      <c r="AV274" s="19">
        <v>105.6</v>
      </c>
      <c r="AW274" s="19">
        <v>103</v>
      </c>
      <c r="AX274" s="19">
        <v>104.1</v>
      </c>
      <c r="AY274" s="19">
        <v>105.6</v>
      </c>
      <c r="AZ274" s="19">
        <v>106.7</v>
      </c>
      <c r="BA274" s="19">
        <v>106.2</v>
      </c>
      <c r="BB274" s="19">
        <v>105.6</v>
      </c>
      <c r="BC274" s="19">
        <v>105.1</v>
      </c>
      <c r="BD274" s="19">
        <v>106.1</v>
      </c>
      <c r="BE274" s="19">
        <v>106.5</v>
      </c>
      <c r="BF274" s="19">
        <v>105.4</v>
      </c>
      <c r="BG274" s="19">
        <v>104.9</v>
      </c>
      <c r="BH274" s="19">
        <v>105.5</v>
      </c>
      <c r="BI274" s="19">
        <v>107.9</v>
      </c>
      <c r="BJ274" s="19">
        <v>107.7</v>
      </c>
      <c r="BK274" s="19">
        <v>107.1</v>
      </c>
      <c r="BL274" s="19">
        <v>107.5</v>
      </c>
      <c r="BM274" s="19">
        <v>108.5</v>
      </c>
      <c r="BN274" s="19">
        <v>108.3</v>
      </c>
      <c r="BO274" s="19">
        <v>108.6</v>
      </c>
      <c r="BP274" s="19">
        <v>106.4</v>
      </c>
      <c r="BQ274" s="19">
        <v>105.9</v>
      </c>
      <c r="BR274" s="19">
        <v>107.9</v>
      </c>
      <c r="BS274" s="19">
        <v>107</v>
      </c>
      <c r="BT274" s="19">
        <v>107.7</v>
      </c>
      <c r="BU274" s="19">
        <v>108.3</v>
      </c>
      <c r="BV274" s="19">
        <v>108.8</v>
      </c>
      <c r="BW274" s="19">
        <v>110.3</v>
      </c>
      <c r="BX274" s="19">
        <v>110.5</v>
      </c>
      <c r="BY274" s="19">
        <v>111.3</v>
      </c>
      <c r="BZ274" s="19">
        <v>111.8</v>
      </c>
      <c r="CA274" s="19">
        <v>113.8</v>
      </c>
      <c r="CB274" s="19">
        <v>114.4</v>
      </c>
      <c r="CC274" s="19">
        <v>113.1</v>
      </c>
      <c r="CD274" s="19">
        <v>113.3</v>
      </c>
      <c r="CE274" s="19">
        <v>113.5</v>
      </c>
      <c r="CF274" s="19">
        <v>113.4</v>
      </c>
      <c r="CG274" s="19">
        <v>112.3</v>
      </c>
      <c r="CH274" s="19">
        <v>111.9</v>
      </c>
      <c r="CI274" s="19">
        <v>110.2</v>
      </c>
      <c r="CJ274" s="19">
        <v>111.1</v>
      </c>
      <c r="CK274" s="19">
        <v>114.1</v>
      </c>
      <c r="CL274" s="19">
        <v>114.8</v>
      </c>
      <c r="CM274" s="19">
        <v>115.6</v>
      </c>
      <c r="CN274" s="19">
        <v>115.4</v>
      </c>
      <c r="CO274" s="19">
        <v>116</v>
      </c>
      <c r="CP274" s="19">
        <v>115.2</v>
      </c>
      <c r="CQ274" s="19">
        <v>114.7</v>
      </c>
      <c r="CR274" s="19">
        <v>114.8</v>
      </c>
      <c r="CS274" s="19">
        <v>114.9</v>
      </c>
      <c r="CT274" s="19">
        <v>113.8</v>
      </c>
      <c r="CU274" s="19">
        <v>113.2</v>
      </c>
      <c r="CV274" s="19">
        <v>113</v>
      </c>
      <c r="CW274" s="19">
        <v>114</v>
      </c>
      <c r="CX274" s="19">
        <v>116.9</v>
      </c>
      <c r="CY274" s="19">
        <v>114.2</v>
      </c>
      <c r="CZ274" s="19">
        <v>115</v>
      </c>
      <c r="DA274" s="19">
        <v>114.1</v>
      </c>
      <c r="DB274" s="19">
        <v>113.7</v>
      </c>
      <c r="DC274" s="19">
        <v>114.8</v>
      </c>
      <c r="DD274" s="19">
        <v>114</v>
      </c>
      <c r="DE274" s="19">
        <v>115</v>
      </c>
      <c r="DF274" s="19">
        <v>115.6</v>
      </c>
      <c r="DG274" s="19">
        <v>118.2</v>
      </c>
      <c r="DH274" s="19">
        <v>121.2</v>
      </c>
      <c r="DI274" s="19">
        <v>122</v>
      </c>
      <c r="DJ274" s="19">
        <v>121.5</v>
      </c>
      <c r="DK274" s="19">
        <v>122.7</v>
      </c>
      <c r="DL274" s="19">
        <v>123.6</v>
      </c>
      <c r="DM274" s="19">
        <v>124.2</v>
      </c>
      <c r="DN274" s="19">
        <v>123.1</v>
      </c>
      <c r="DO274" s="19">
        <v>125.8</v>
      </c>
      <c r="DP274" s="19">
        <v>126.5</v>
      </c>
      <c r="DQ274" s="19">
        <v>129.5</v>
      </c>
      <c r="DR274" s="19">
        <v>129</v>
      </c>
      <c r="DS274" s="19">
        <v>127.8</v>
      </c>
      <c r="DT274" s="19">
        <v>132.30000000000001</v>
      </c>
      <c r="DU274" s="19">
        <v>132.6</v>
      </c>
      <c r="DV274" s="19">
        <v>132.69999999999999</v>
      </c>
      <c r="DW274" s="19">
        <v>132.80000000000001</v>
      </c>
    </row>
    <row r="275" spans="1:127">
      <c r="A275" s="17" t="s">
        <v>1143</v>
      </c>
      <c r="B275" s="17" t="s">
        <v>1144</v>
      </c>
      <c r="C275" s="18">
        <v>1.5820000000000001E-2</v>
      </c>
      <c r="D275" s="19">
        <v>100.2</v>
      </c>
      <c r="E275" s="19">
        <v>99.1</v>
      </c>
      <c r="F275" s="19">
        <v>103.1</v>
      </c>
      <c r="G275" s="19">
        <v>104.8</v>
      </c>
      <c r="H275" s="19">
        <v>106.1</v>
      </c>
      <c r="I275" s="19">
        <v>105.3</v>
      </c>
      <c r="J275" s="19">
        <v>105.4</v>
      </c>
      <c r="K275" s="19">
        <v>106.6</v>
      </c>
      <c r="L275" s="19">
        <v>106.4</v>
      </c>
      <c r="M275" s="19">
        <v>108.6</v>
      </c>
      <c r="N275" s="19">
        <v>105.1</v>
      </c>
      <c r="O275" s="19">
        <v>106</v>
      </c>
      <c r="P275" s="19">
        <v>106.2</v>
      </c>
      <c r="Q275" s="19">
        <v>109.8</v>
      </c>
      <c r="R275" s="19">
        <v>112.8</v>
      </c>
      <c r="S275" s="19">
        <v>112.4</v>
      </c>
      <c r="T275" s="19">
        <v>114.1</v>
      </c>
      <c r="U275" s="19">
        <v>116</v>
      </c>
      <c r="V275" s="19">
        <v>115.3</v>
      </c>
      <c r="W275" s="19">
        <v>116.2</v>
      </c>
      <c r="X275" s="19">
        <v>118.6</v>
      </c>
      <c r="Y275" s="19">
        <v>121.6</v>
      </c>
      <c r="Z275" s="19">
        <v>117.9</v>
      </c>
      <c r="AA275" s="19">
        <v>118.7</v>
      </c>
      <c r="AB275" s="19">
        <v>115.6</v>
      </c>
      <c r="AC275" s="19">
        <v>117.5</v>
      </c>
      <c r="AD275" s="19">
        <v>119.2</v>
      </c>
      <c r="AE275" s="19">
        <v>121.7</v>
      </c>
      <c r="AF275" s="19">
        <v>120.8</v>
      </c>
      <c r="AG275" s="19">
        <v>119.3</v>
      </c>
      <c r="AH275" s="19">
        <v>117.2</v>
      </c>
      <c r="AI275" s="19">
        <v>117.3</v>
      </c>
      <c r="AJ275" s="19">
        <v>118.6</v>
      </c>
      <c r="AK275" s="19">
        <v>120</v>
      </c>
      <c r="AL275" s="19">
        <v>117.2</v>
      </c>
      <c r="AM275" s="19">
        <v>115.8</v>
      </c>
      <c r="AN275" s="19">
        <v>117.2</v>
      </c>
      <c r="AO275" s="19">
        <v>116.8</v>
      </c>
      <c r="AP275" s="19">
        <v>117.2</v>
      </c>
      <c r="AQ275" s="19">
        <v>117.4</v>
      </c>
      <c r="AR275" s="19">
        <v>115.6</v>
      </c>
      <c r="AS275" s="19">
        <v>115.8</v>
      </c>
      <c r="AT275" s="19">
        <v>115.3</v>
      </c>
      <c r="AU275" s="19">
        <v>115.8</v>
      </c>
      <c r="AV275" s="19">
        <v>114.6</v>
      </c>
      <c r="AW275" s="19">
        <v>116.5</v>
      </c>
      <c r="AX275" s="19">
        <v>114.1</v>
      </c>
      <c r="AY275" s="19">
        <v>115.7</v>
      </c>
      <c r="AZ275" s="19">
        <v>115.2</v>
      </c>
      <c r="BA275" s="19">
        <v>115.7</v>
      </c>
      <c r="BB275" s="19">
        <v>116.2</v>
      </c>
      <c r="BC275" s="19">
        <v>116.7</v>
      </c>
      <c r="BD275" s="19">
        <v>116.3</v>
      </c>
      <c r="BE275" s="19">
        <v>117.3</v>
      </c>
      <c r="BF275" s="19">
        <v>117.4</v>
      </c>
      <c r="BG275" s="19">
        <v>116.9</v>
      </c>
      <c r="BH275" s="19">
        <v>117.1</v>
      </c>
      <c r="BI275" s="19">
        <v>116.8</v>
      </c>
      <c r="BJ275" s="19">
        <v>117.2</v>
      </c>
      <c r="BK275" s="19">
        <v>118</v>
      </c>
      <c r="BL275" s="19">
        <v>118.5</v>
      </c>
      <c r="BM275" s="19">
        <v>119</v>
      </c>
      <c r="BN275" s="19">
        <v>119</v>
      </c>
      <c r="BO275" s="19">
        <v>120.2</v>
      </c>
      <c r="BP275" s="19">
        <v>115.7</v>
      </c>
      <c r="BQ275" s="19">
        <v>114.9</v>
      </c>
      <c r="BR275" s="19">
        <v>114.2</v>
      </c>
      <c r="BS275" s="19">
        <v>113.9</v>
      </c>
      <c r="BT275" s="19">
        <v>113.6</v>
      </c>
      <c r="BU275" s="19">
        <v>113.9</v>
      </c>
      <c r="BV275" s="19">
        <v>113.4</v>
      </c>
      <c r="BW275" s="19">
        <v>114</v>
      </c>
      <c r="BX275" s="19">
        <v>114.4</v>
      </c>
      <c r="BY275" s="19">
        <v>115.6</v>
      </c>
      <c r="BZ275" s="19">
        <v>116.4</v>
      </c>
      <c r="CA275" s="19">
        <v>121.2</v>
      </c>
      <c r="CB275" s="19">
        <v>122.1</v>
      </c>
      <c r="CC275" s="19">
        <v>118.3</v>
      </c>
      <c r="CD275" s="19">
        <v>117.8</v>
      </c>
      <c r="CE275" s="19">
        <v>117.5</v>
      </c>
      <c r="CF275" s="19">
        <v>118.4</v>
      </c>
      <c r="CG275" s="19">
        <v>118.1</v>
      </c>
      <c r="CH275" s="19">
        <v>117.1</v>
      </c>
      <c r="CI275" s="19">
        <v>115</v>
      </c>
      <c r="CJ275" s="19">
        <v>116.4</v>
      </c>
      <c r="CK275" s="19">
        <v>117.1</v>
      </c>
      <c r="CL275" s="19">
        <v>117.3</v>
      </c>
      <c r="CM275" s="19">
        <v>116.1</v>
      </c>
      <c r="CN275" s="19">
        <v>115.6</v>
      </c>
      <c r="CO275" s="19">
        <v>114.6</v>
      </c>
      <c r="CP275" s="19">
        <v>114.4</v>
      </c>
      <c r="CQ275" s="19">
        <v>114.4</v>
      </c>
      <c r="CR275" s="19">
        <v>114.8</v>
      </c>
      <c r="CS275" s="19">
        <v>114.3</v>
      </c>
      <c r="CT275" s="19">
        <v>114.2</v>
      </c>
      <c r="CU275" s="19">
        <v>114.5</v>
      </c>
      <c r="CV275" s="19">
        <v>114.2</v>
      </c>
      <c r="CW275" s="19">
        <v>116.8</v>
      </c>
      <c r="CX275" s="19">
        <v>118.8</v>
      </c>
      <c r="CY275" s="19">
        <v>116.5</v>
      </c>
      <c r="CZ275" s="19">
        <v>115.8</v>
      </c>
      <c r="DA275" s="19">
        <v>114.5</v>
      </c>
      <c r="DB275" s="19">
        <v>114.5</v>
      </c>
      <c r="DC275" s="19">
        <v>116.3</v>
      </c>
      <c r="DD275" s="19">
        <v>116.1</v>
      </c>
      <c r="DE275" s="19">
        <v>122</v>
      </c>
      <c r="DF275" s="19">
        <v>125.7</v>
      </c>
      <c r="DG275" s="19">
        <v>128.1</v>
      </c>
      <c r="DH275" s="19">
        <v>129.80000000000001</v>
      </c>
      <c r="DI275" s="19">
        <v>129.9</v>
      </c>
      <c r="DJ275" s="19">
        <v>129.30000000000001</v>
      </c>
      <c r="DK275" s="19">
        <v>131.80000000000001</v>
      </c>
      <c r="DL275" s="19">
        <v>131.4</v>
      </c>
      <c r="DM275" s="19">
        <v>130.6</v>
      </c>
      <c r="DN275" s="19">
        <v>135.9</v>
      </c>
      <c r="DO275" s="19">
        <v>138.1</v>
      </c>
      <c r="DP275" s="19">
        <v>139.19999999999999</v>
      </c>
      <c r="DQ275" s="19">
        <v>139.19999999999999</v>
      </c>
      <c r="DR275" s="19">
        <v>141.19999999999999</v>
      </c>
      <c r="DS275" s="19">
        <v>138.5</v>
      </c>
      <c r="DT275" s="19">
        <v>141.5</v>
      </c>
      <c r="DU275" s="19">
        <v>142.30000000000001</v>
      </c>
      <c r="DV275" s="19">
        <v>139.6</v>
      </c>
      <c r="DW275" s="19">
        <v>141.19999999999999</v>
      </c>
    </row>
    <row r="276" spans="1:127">
      <c r="A276" s="17" t="s">
        <v>1145</v>
      </c>
      <c r="B276" s="17" t="s">
        <v>1146</v>
      </c>
      <c r="C276" s="18">
        <v>0.29849999999999999</v>
      </c>
      <c r="D276" s="19">
        <v>103</v>
      </c>
      <c r="E276" s="19">
        <v>104</v>
      </c>
      <c r="F276" s="19">
        <v>105.2</v>
      </c>
      <c r="G276" s="19">
        <v>104.9</v>
      </c>
      <c r="H276" s="19">
        <v>105.7</v>
      </c>
      <c r="I276" s="19">
        <v>105.7</v>
      </c>
      <c r="J276" s="19">
        <v>105.4</v>
      </c>
      <c r="K276" s="19">
        <v>105.3</v>
      </c>
      <c r="L276" s="19">
        <v>106</v>
      </c>
      <c r="M276" s="19">
        <v>106.4</v>
      </c>
      <c r="N276" s="19">
        <v>105.9</v>
      </c>
      <c r="O276" s="19">
        <v>106.4</v>
      </c>
      <c r="P276" s="19">
        <v>107.7</v>
      </c>
      <c r="Q276" s="19">
        <v>107.4</v>
      </c>
      <c r="R276" s="19">
        <v>107.9</v>
      </c>
      <c r="S276" s="19">
        <v>108.6</v>
      </c>
      <c r="T276" s="19">
        <v>109.4</v>
      </c>
      <c r="U276" s="19">
        <v>110</v>
      </c>
      <c r="V276" s="19">
        <v>109.8</v>
      </c>
      <c r="W276" s="19">
        <v>110.1</v>
      </c>
      <c r="X276" s="19">
        <v>109.8</v>
      </c>
      <c r="Y276" s="19">
        <v>112.2</v>
      </c>
      <c r="Z276" s="19">
        <v>112.5</v>
      </c>
      <c r="AA276" s="19">
        <v>113.3</v>
      </c>
      <c r="AB276" s="19">
        <v>112.8</v>
      </c>
      <c r="AC276" s="19">
        <v>113.4</v>
      </c>
      <c r="AD276" s="19">
        <v>113.2</v>
      </c>
      <c r="AE276" s="19">
        <v>114.4</v>
      </c>
      <c r="AF276" s="19">
        <v>114</v>
      </c>
      <c r="AG276" s="19">
        <v>114.9</v>
      </c>
      <c r="AH276" s="19">
        <v>114.8</v>
      </c>
      <c r="AI276" s="19">
        <v>115.2</v>
      </c>
      <c r="AJ276" s="19">
        <v>117.6</v>
      </c>
      <c r="AK276" s="19">
        <v>117.6</v>
      </c>
      <c r="AL276" s="19">
        <v>117</v>
      </c>
      <c r="AM276" s="19">
        <v>116.5</v>
      </c>
      <c r="AN276" s="19">
        <v>117.3</v>
      </c>
      <c r="AO276" s="19">
        <v>117.6</v>
      </c>
      <c r="AP276" s="19">
        <v>116.7</v>
      </c>
      <c r="AQ276" s="19">
        <v>117.7</v>
      </c>
      <c r="AR276" s="19">
        <v>115.8</v>
      </c>
      <c r="AS276" s="19">
        <v>116.4</v>
      </c>
      <c r="AT276" s="19">
        <v>117.1</v>
      </c>
      <c r="AU276" s="19">
        <v>117.4</v>
      </c>
      <c r="AV276" s="19">
        <v>118.7</v>
      </c>
      <c r="AW276" s="19">
        <v>118</v>
      </c>
      <c r="AX276" s="19">
        <v>118.8</v>
      </c>
      <c r="AY276" s="19">
        <v>118.7</v>
      </c>
      <c r="AZ276" s="19">
        <v>119.6</v>
      </c>
      <c r="BA276" s="19">
        <v>120.6</v>
      </c>
      <c r="BB276" s="19">
        <v>120.1</v>
      </c>
      <c r="BC276" s="19">
        <v>121.1</v>
      </c>
      <c r="BD276" s="19">
        <v>121.4</v>
      </c>
      <c r="BE276" s="19">
        <v>121.5</v>
      </c>
      <c r="BF276" s="19">
        <v>121.6</v>
      </c>
      <c r="BG276" s="19">
        <v>122.2</v>
      </c>
      <c r="BH276" s="19">
        <v>122.5</v>
      </c>
      <c r="BI276" s="19">
        <v>122.7</v>
      </c>
      <c r="BJ276" s="19">
        <v>123.4</v>
      </c>
      <c r="BK276" s="19">
        <v>123.7</v>
      </c>
      <c r="BL276" s="19">
        <v>124.1</v>
      </c>
      <c r="BM276" s="19">
        <v>124.1</v>
      </c>
      <c r="BN276" s="19">
        <v>124.6</v>
      </c>
      <c r="BO276" s="19">
        <v>124.3</v>
      </c>
      <c r="BP276" s="19">
        <v>124.4</v>
      </c>
      <c r="BQ276" s="19">
        <v>124.5</v>
      </c>
      <c r="BR276" s="19">
        <v>124.5</v>
      </c>
      <c r="BS276" s="19">
        <v>124.2</v>
      </c>
      <c r="BT276" s="19">
        <v>124.7</v>
      </c>
      <c r="BU276" s="19">
        <v>125</v>
      </c>
      <c r="BV276" s="19">
        <v>125.4</v>
      </c>
      <c r="BW276" s="19">
        <v>124.9</v>
      </c>
      <c r="BX276" s="19">
        <v>124.6</v>
      </c>
      <c r="BY276" s="19">
        <v>125.7</v>
      </c>
      <c r="BZ276" s="19">
        <v>126.5</v>
      </c>
      <c r="CA276" s="19">
        <v>129.9</v>
      </c>
      <c r="CB276" s="19">
        <v>131.30000000000001</v>
      </c>
      <c r="CC276" s="19">
        <v>128.9</v>
      </c>
      <c r="CD276" s="19">
        <v>129.1</v>
      </c>
      <c r="CE276" s="19">
        <v>129.1</v>
      </c>
      <c r="CF276" s="19">
        <v>134.6</v>
      </c>
      <c r="CG276" s="19">
        <v>134.5</v>
      </c>
      <c r="CH276" s="19">
        <v>134.19999999999999</v>
      </c>
      <c r="CI276" s="19">
        <v>134.80000000000001</v>
      </c>
      <c r="CJ276" s="19">
        <v>132.19999999999999</v>
      </c>
      <c r="CK276" s="19">
        <v>134.9</v>
      </c>
      <c r="CL276" s="19">
        <v>135.19999999999999</v>
      </c>
      <c r="CM276" s="19">
        <v>134.9</v>
      </c>
      <c r="CN276" s="19">
        <v>135.80000000000001</v>
      </c>
      <c r="CO276" s="19">
        <v>135.6</v>
      </c>
      <c r="CP276" s="19">
        <v>135.19999999999999</v>
      </c>
      <c r="CQ276" s="19">
        <v>134.80000000000001</v>
      </c>
      <c r="CR276" s="19">
        <v>135.5</v>
      </c>
      <c r="CS276" s="19">
        <v>133.4</v>
      </c>
      <c r="CT276" s="19">
        <v>133.5</v>
      </c>
      <c r="CU276" s="19">
        <v>133.1</v>
      </c>
      <c r="CV276" s="19">
        <v>133</v>
      </c>
      <c r="CW276" s="19">
        <v>132.4</v>
      </c>
      <c r="CX276" s="19">
        <v>131.5</v>
      </c>
      <c r="CY276" s="19">
        <v>131</v>
      </c>
      <c r="CZ276" s="19">
        <v>131.30000000000001</v>
      </c>
      <c r="DA276" s="19">
        <v>131.4</v>
      </c>
      <c r="DB276" s="19">
        <v>131.4</v>
      </c>
      <c r="DC276" s="19">
        <v>132.5</v>
      </c>
      <c r="DD276" s="19">
        <v>132.5</v>
      </c>
      <c r="DE276" s="19">
        <v>133.9</v>
      </c>
      <c r="DF276" s="19">
        <v>132.9</v>
      </c>
      <c r="DG276" s="19">
        <v>133.6</v>
      </c>
      <c r="DH276" s="19">
        <v>134.6</v>
      </c>
      <c r="DI276" s="19">
        <v>133.4</v>
      </c>
      <c r="DJ276" s="19">
        <v>134.6</v>
      </c>
      <c r="DK276" s="19">
        <v>135.69999999999999</v>
      </c>
      <c r="DL276" s="19">
        <v>136.5</v>
      </c>
      <c r="DM276" s="19">
        <v>138.30000000000001</v>
      </c>
      <c r="DN276" s="19">
        <v>138.9</v>
      </c>
      <c r="DO276" s="19">
        <v>140</v>
      </c>
      <c r="DP276" s="19">
        <v>141.1</v>
      </c>
      <c r="DQ276" s="19">
        <v>141.69999999999999</v>
      </c>
      <c r="DR276" s="19">
        <v>142.30000000000001</v>
      </c>
      <c r="DS276" s="19">
        <v>147.30000000000001</v>
      </c>
      <c r="DT276" s="19">
        <v>149.19999999999999</v>
      </c>
      <c r="DU276" s="19">
        <v>151.69999999999999</v>
      </c>
      <c r="DV276" s="19">
        <v>154.4</v>
      </c>
      <c r="DW276" s="19">
        <v>154.6</v>
      </c>
    </row>
    <row r="277" spans="1:127">
      <c r="A277" s="17" t="s">
        <v>1147</v>
      </c>
      <c r="B277" s="17" t="s">
        <v>1148</v>
      </c>
      <c r="C277" s="18">
        <v>5.6550000000000003E-2</v>
      </c>
      <c r="D277" s="19">
        <v>102</v>
      </c>
      <c r="E277" s="19">
        <v>103.2</v>
      </c>
      <c r="F277" s="19">
        <v>103</v>
      </c>
      <c r="G277" s="19">
        <v>103.2</v>
      </c>
      <c r="H277" s="19">
        <v>104.2</v>
      </c>
      <c r="I277" s="19">
        <v>104.2</v>
      </c>
      <c r="J277" s="19">
        <v>104.7</v>
      </c>
      <c r="K277" s="19">
        <v>105.4</v>
      </c>
      <c r="L277" s="19">
        <v>104.6</v>
      </c>
      <c r="M277" s="19">
        <v>105.2</v>
      </c>
      <c r="N277" s="19">
        <v>105.4</v>
      </c>
      <c r="O277" s="19">
        <v>107.1</v>
      </c>
      <c r="P277" s="19">
        <v>107.6</v>
      </c>
      <c r="Q277" s="19">
        <v>107.2</v>
      </c>
      <c r="R277" s="19">
        <v>107</v>
      </c>
      <c r="S277" s="19">
        <v>107.6</v>
      </c>
      <c r="T277" s="19">
        <v>106.9</v>
      </c>
      <c r="U277" s="19">
        <v>106.3</v>
      </c>
      <c r="V277" s="19">
        <v>108.4</v>
      </c>
      <c r="W277" s="19">
        <v>108.8</v>
      </c>
      <c r="X277" s="19">
        <v>108</v>
      </c>
      <c r="Y277" s="19">
        <v>107.3</v>
      </c>
      <c r="Z277" s="19">
        <v>105.6</v>
      </c>
      <c r="AA277" s="19">
        <v>108.3</v>
      </c>
      <c r="AB277" s="19">
        <v>108.6</v>
      </c>
      <c r="AC277" s="19">
        <v>108.2</v>
      </c>
      <c r="AD277" s="19">
        <v>108.1</v>
      </c>
      <c r="AE277" s="19">
        <v>108</v>
      </c>
      <c r="AF277" s="19">
        <v>106.4</v>
      </c>
      <c r="AG277" s="19">
        <v>109.3</v>
      </c>
      <c r="AH277" s="19">
        <v>109.6</v>
      </c>
      <c r="AI277" s="19">
        <v>111.4</v>
      </c>
      <c r="AJ277" s="19">
        <v>111.8</v>
      </c>
      <c r="AK277" s="19">
        <v>110.8</v>
      </c>
      <c r="AL277" s="19">
        <v>109.4</v>
      </c>
      <c r="AM277" s="19">
        <v>111.8</v>
      </c>
      <c r="AN277" s="19">
        <v>110.6</v>
      </c>
      <c r="AO277" s="19">
        <v>112.9</v>
      </c>
      <c r="AP277" s="19">
        <v>113</v>
      </c>
      <c r="AQ277" s="19">
        <v>113.5</v>
      </c>
      <c r="AR277" s="19">
        <v>111.7</v>
      </c>
      <c r="AS277" s="19">
        <v>113.9</v>
      </c>
      <c r="AT277" s="19">
        <v>114.7</v>
      </c>
      <c r="AU277" s="19">
        <v>114.8</v>
      </c>
      <c r="AV277" s="19">
        <v>115.9</v>
      </c>
      <c r="AW277" s="19">
        <v>115.7</v>
      </c>
      <c r="AX277" s="19">
        <v>115.4</v>
      </c>
      <c r="AY277" s="19">
        <v>115</v>
      </c>
      <c r="AZ277" s="19">
        <v>115.9</v>
      </c>
      <c r="BA277" s="19">
        <v>115.8</v>
      </c>
      <c r="BB277" s="19">
        <v>116.5</v>
      </c>
      <c r="BC277" s="19">
        <v>117</v>
      </c>
      <c r="BD277" s="19">
        <v>117.1</v>
      </c>
      <c r="BE277" s="19">
        <v>117.8</v>
      </c>
      <c r="BF277" s="19">
        <v>117.6</v>
      </c>
      <c r="BG277" s="19">
        <v>117.5</v>
      </c>
      <c r="BH277" s="19">
        <v>117.5</v>
      </c>
      <c r="BI277" s="19">
        <v>117.1</v>
      </c>
      <c r="BJ277" s="19">
        <v>118.9</v>
      </c>
      <c r="BK277" s="19">
        <v>118.9</v>
      </c>
      <c r="BL277" s="19">
        <v>119.9</v>
      </c>
      <c r="BM277" s="19">
        <v>119.9</v>
      </c>
      <c r="BN277" s="19">
        <v>120.5</v>
      </c>
      <c r="BO277" s="19">
        <v>119</v>
      </c>
      <c r="BP277" s="19">
        <v>120.6</v>
      </c>
      <c r="BQ277" s="19">
        <v>120.5</v>
      </c>
      <c r="BR277" s="19">
        <v>120.4</v>
      </c>
      <c r="BS277" s="19">
        <v>120.9</v>
      </c>
      <c r="BT277" s="19">
        <v>120.5</v>
      </c>
      <c r="BU277" s="19">
        <v>120.7</v>
      </c>
      <c r="BV277" s="19">
        <v>121.5</v>
      </c>
      <c r="BW277" s="19">
        <v>121.6</v>
      </c>
      <c r="BX277" s="19">
        <v>121.6</v>
      </c>
      <c r="BY277" s="19">
        <v>121.6</v>
      </c>
      <c r="BZ277" s="19">
        <v>121.7</v>
      </c>
      <c r="CA277" s="19">
        <v>121.8</v>
      </c>
      <c r="CB277" s="19">
        <v>121.7</v>
      </c>
      <c r="CC277" s="19">
        <v>124.1</v>
      </c>
      <c r="CD277" s="19">
        <v>126</v>
      </c>
      <c r="CE277" s="19">
        <v>125.1</v>
      </c>
      <c r="CF277" s="19">
        <v>127.4</v>
      </c>
      <c r="CG277" s="19">
        <v>127.1</v>
      </c>
      <c r="CH277" s="19">
        <v>127.9</v>
      </c>
      <c r="CI277" s="19">
        <v>128.9</v>
      </c>
      <c r="CJ277" s="19">
        <v>128.80000000000001</v>
      </c>
      <c r="CK277" s="19">
        <v>129.5</v>
      </c>
      <c r="CL277" s="19">
        <v>130.19999999999999</v>
      </c>
      <c r="CM277" s="19">
        <v>131.19999999999999</v>
      </c>
      <c r="CN277" s="19">
        <v>130.6</v>
      </c>
      <c r="CO277" s="19">
        <v>130.69999999999999</v>
      </c>
      <c r="CP277" s="19">
        <v>131</v>
      </c>
      <c r="CQ277" s="19">
        <v>133.69999999999999</v>
      </c>
      <c r="CR277" s="19">
        <v>135.5</v>
      </c>
      <c r="CS277" s="19">
        <v>135.19999999999999</v>
      </c>
      <c r="CT277" s="19">
        <v>135.30000000000001</v>
      </c>
      <c r="CU277" s="19">
        <v>135</v>
      </c>
      <c r="CV277" s="19">
        <v>135</v>
      </c>
      <c r="CW277" s="19">
        <v>138.1</v>
      </c>
      <c r="CX277" s="19">
        <v>137.80000000000001</v>
      </c>
      <c r="CY277" s="19">
        <v>137.6</v>
      </c>
      <c r="CZ277" s="19">
        <v>137.69999999999999</v>
      </c>
      <c r="DA277" s="19">
        <v>137.5</v>
      </c>
      <c r="DB277" s="19">
        <v>136.9</v>
      </c>
      <c r="DC277" s="19">
        <v>138.5</v>
      </c>
      <c r="DD277" s="19">
        <v>138.6</v>
      </c>
      <c r="DE277" s="19">
        <v>140.6</v>
      </c>
      <c r="DF277" s="19">
        <v>140.9</v>
      </c>
      <c r="DG277" s="19">
        <v>140.69999999999999</v>
      </c>
      <c r="DH277" s="19">
        <v>141.1</v>
      </c>
      <c r="DI277" s="19">
        <v>141.1</v>
      </c>
      <c r="DJ277" s="19">
        <v>140.9</v>
      </c>
      <c r="DK277" s="19">
        <v>141.80000000000001</v>
      </c>
      <c r="DL277" s="19">
        <v>142.80000000000001</v>
      </c>
      <c r="DM277" s="19">
        <v>142.80000000000001</v>
      </c>
      <c r="DN277" s="19">
        <v>142.1</v>
      </c>
      <c r="DO277" s="19">
        <v>143.30000000000001</v>
      </c>
      <c r="DP277" s="19">
        <v>144.30000000000001</v>
      </c>
      <c r="DQ277" s="19">
        <v>144.1</v>
      </c>
      <c r="DR277" s="19">
        <v>145.9</v>
      </c>
      <c r="DS277" s="19">
        <v>146.30000000000001</v>
      </c>
      <c r="DT277" s="19">
        <v>148.19999999999999</v>
      </c>
      <c r="DU277" s="19">
        <v>148.6</v>
      </c>
      <c r="DV277" s="19">
        <v>148.69999999999999</v>
      </c>
      <c r="DW277" s="19">
        <v>150.6</v>
      </c>
    </row>
    <row r="278" spans="1:127">
      <c r="A278" s="17" t="s">
        <v>1149</v>
      </c>
      <c r="B278" s="17" t="s">
        <v>1150</v>
      </c>
      <c r="C278" s="18">
        <v>8.9499999999999996E-3</v>
      </c>
      <c r="D278" s="19">
        <v>101.3</v>
      </c>
      <c r="E278" s="19">
        <v>99.3</v>
      </c>
      <c r="F278" s="19">
        <v>97.9</v>
      </c>
      <c r="G278" s="19">
        <v>99.1</v>
      </c>
      <c r="H278" s="19">
        <v>98.9</v>
      </c>
      <c r="I278" s="19">
        <v>98.9</v>
      </c>
      <c r="J278" s="19">
        <v>95.3</v>
      </c>
      <c r="K278" s="19">
        <v>96.9</v>
      </c>
      <c r="L278" s="19">
        <v>98.4</v>
      </c>
      <c r="M278" s="19">
        <v>97.7</v>
      </c>
      <c r="N278" s="19">
        <v>95.5</v>
      </c>
      <c r="O278" s="19">
        <v>96.9</v>
      </c>
      <c r="P278" s="19">
        <v>103.7</v>
      </c>
      <c r="Q278" s="19">
        <v>100.4</v>
      </c>
      <c r="R278" s="19">
        <v>102.1</v>
      </c>
      <c r="S278" s="19">
        <v>102.6</v>
      </c>
      <c r="T278" s="19">
        <v>99.2</v>
      </c>
      <c r="U278" s="19">
        <v>98.8</v>
      </c>
      <c r="V278" s="19">
        <v>99.8</v>
      </c>
      <c r="W278" s="19">
        <v>102</v>
      </c>
      <c r="X278" s="19">
        <v>103.4</v>
      </c>
      <c r="Y278" s="19">
        <v>101.3</v>
      </c>
      <c r="Z278" s="19">
        <v>98.2</v>
      </c>
      <c r="AA278" s="19">
        <v>98.9</v>
      </c>
      <c r="AB278" s="19">
        <v>98.5</v>
      </c>
      <c r="AC278" s="19">
        <v>97.7</v>
      </c>
      <c r="AD278" s="19">
        <v>96.4</v>
      </c>
      <c r="AE278" s="19">
        <v>99.8</v>
      </c>
      <c r="AF278" s="19">
        <v>99</v>
      </c>
      <c r="AG278" s="19">
        <v>93.1</v>
      </c>
      <c r="AH278" s="19">
        <v>95.4</v>
      </c>
      <c r="AI278" s="19">
        <v>103.8</v>
      </c>
      <c r="AJ278" s="19">
        <v>105.4</v>
      </c>
      <c r="AK278" s="19">
        <v>103.6</v>
      </c>
      <c r="AL278" s="19">
        <v>100.8</v>
      </c>
      <c r="AM278" s="19">
        <v>98.9</v>
      </c>
      <c r="AN278" s="19">
        <v>100.1</v>
      </c>
      <c r="AO278" s="19">
        <v>96.1</v>
      </c>
      <c r="AP278" s="19">
        <v>96.7</v>
      </c>
      <c r="AQ278" s="19">
        <v>98.7</v>
      </c>
      <c r="AR278" s="19">
        <v>94.1</v>
      </c>
      <c r="AS278" s="19">
        <v>96.7</v>
      </c>
      <c r="AT278" s="19">
        <v>95.9</v>
      </c>
      <c r="AU278" s="19">
        <v>96.4</v>
      </c>
      <c r="AV278" s="19">
        <v>96.2</v>
      </c>
      <c r="AW278" s="19">
        <v>95.6</v>
      </c>
      <c r="AX278" s="19">
        <v>87.3</v>
      </c>
      <c r="AY278" s="19">
        <v>89.6</v>
      </c>
      <c r="AZ278" s="19">
        <v>87.1</v>
      </c>
      <c r="BA278" s="19">
        <v>90.1</v>
      </c>
      <c r="BB278" s="19">
        <v>88.5</v>
      </c>
      <c r="BC278" s="19">
        <v>89.6</v>
      </c>
      <c r="BD278" s="19">
        <v>90.7</v>
      </c>
      <c r="BE278" s="19">
        <v>91.7</v>
      </c>
      <c r="BF278" s="19">
        <v>91.3</v>
      </c>
      <c r="BG278" s="19">
        <v>91.3</v>
      </c>
      <c r="BH278" s="19">
        <v>93.1</v>
      </c>
      <c r="BI278" s="19">
        <v>93.1</v>
      </c>
      <c r="BJ278" s="19">
        <v>93.4</v>
      </c>
      <c r="BK278" s="19">
        <v>93.4</v>
      </c>
      <c r="BL278" s="19">
        <v>93.9</v>
      </c>
      <c r="BM278" s="19">
        <v>96.2</v>
      </c>
      <c r="BN278" s="19">
        <v>96.2</v>
      </c>
      <c r="BO278" s="19">
        <v>95.9</v>
      </c>
      <c r="BP278" s="19">
        <v>90.9</v>
      </c>
      <c r="BQ278" s="19">
        <v>88.6</v>
      </c>
      <c r="BR278" s="19">
        <v>90.5</v>
      </c>
      <c r="BS278" s="19">
        <v>89.5</v>
      </c>
      <c r="BT278" s="19">
        <v>89.6</v>
      </c>
      <c r="BU278" s="19">
        <v>89.3</v>
      </c>
      <c r="BV278" s="19">
        <v>89.7</v>
      </c>
      <c r="BW278" s="19">
        <v>90</v>
      </c>
      <c r="BX278" s="19">
        <v>90.3</v>
      </c>
      <c r="BY278" s="19">
        <v>90.6</v>
      </c>
      <c r="BZ278" s="19">
        <v>90.6</v>
      </c>
      <c r="CA278" s="19">
        <v>91.4</v>
      </c>
      <c r="CB278" s="19">
        <v>91</v>
      </c>
      <c r="CC278" s="19">
        <v>91.7</v>
      </c>
      <c r="CD278" s="19">
        <v>93.9</v>
      </c>
      <c r="CE278" s="19">
        <v>95.6</v>
      </c>
      <c r="CF278" s="19">
        <v>96.2</v>
      </c>
      <c r="CG278" s="19">
        <v>95</v>
      </c>
      <c r="CH278" s="19">
        <v>94</v>
      </c>
      <c r="CI278" s="19">
        <v>93.8</v>
      </c>
      <c r="CJ278" s="19">
        <v>90.6</v>
      </c>
      <c r="CK278" s="19">
        <v>89.5</v>
      </c>
      <c r="CL278" s="19">
        <v>89.5</v>
      </c>
      <c r="CM278" s="19">
        <v>90.6</v>
      </c>
      <c r="CN278" s="19">
        <v>91.4</v>
      </c>
      <c r="CO278" s="19">
        <v>91</v>
      </c>
      <c r="CP278" s="19">
        <v>90.7</v>
      </c>
      <c r="CQ278" s="19">
        <v>91.1</v>
      </c>
      <c r="CR278" s="19">
        <v>90.7</v>
      </c>
      <c r="CS278" s="19">
        <v>91.1</v>
      </c>
      <c r="CT278" s="19">
        <v>89.5</v>
      </c>
      <c r="CU278" s="19">
        <v>88.4</v>
      </c>
      <c r="CV278" s="19">
        <v>88.4</v>
      </c>
      <c r="CW278" s="19">
        <v>82.5</v>
      </c>
      <c r="CX278" s="19">
        <v>82.7</v>
      </c>
      <c r="CY278" s="19">
        <v>82.2</v>
      </c>
      <c r="CZ278" s="19">
        <v>82.6</v>
      </c>
      <c r="DA278" s="19">
        <v>82.5</v>
      </c>
      <c r="DB278" s="19">
        <v>85.6</v>
      </c>
      <c r="DC278" s="19">
        <v>87</v>
      </c>
      <c r="DD278" s="19">
        <v>85.8</v>
      </c>
      <c r="DE278" s="19">
        <v>86</v>
      </c>
      <c r="DF278" s="19">
        <v>86.5</v>
      </c>
      <c r="DG278" s="19">
        <v>84.3</v>
      </c>
      <c r="DH278" s="19">
        <v>83.7</v>
      </c>
      <c r="DI278" s="19">
        <v>83.7</v>
      </c>
      <c r="DJ278" s="19">
        <v>83.6</v>
      </c>
      <c r="DK278" s="19">
        <v>85.2</v>
      </c>
      <c r="DL278" s="19">
        <v>85.7</v>
      </c>
      <c r="DM278" s="19">
        <v>86.9</v>
      </c>
      <c r="DN278" s="19">
        <v>89.3</v>
      </c>
      <c r="DO278" s="19">
        <v>89.8</v>
      </c>
      <c r="DP278" s="19">
        <v>90.6</v>
      </c>
      <c r="DQ278" s="19">
        <v>90.4</v>
      </c>
      <c r="DR278" s="19">
        <v>89.7</v>
      </c>
      <c r="DS278" s="19">
        <v>89.1</v>
      </c>
      <c r="DT278" s="19">
        <v>88.8</v>
      </c>
      <c r="DU278" s="19">
        <v>88.7</v>
      </c>
      <c r="DV278" s="19">
        <v>89.5</v>
      </c>
      <c r="DW278" s="19">
        <v>88.7</v>
      </c>
    </row>
    <row r="279" spans="1:127">
      <c r="A279" s="17" t="s">
        <v>1151</v>
      </c>
      <c r="B279" s="17" t="s">
        <v>1152</v>
      </c>
      <c r="C279" s="18">
        <v>8.9999999999999993E-3</v>
      </c>
      <c r="D279" s="19">
        <v>103.1</v>
      </c>
      <c r="E279" s="19">
        <v>108</v>
      </c>
      <c r="F279" s="19">
        <v>97.2</v>
      </c>
      <c r="G279" s="19">
        <v>95.4</v>
      </c>
      <c r="H279" s="19">
        <v>97.2</v>
      </c>
      <c r="I279" s="19">
        <v>77</v>
      </c>
      <c r="J279" s="19">
        <v>85.1</v>
      </c>
      <c r="K279" s="19">
        <v>88.9</v>
      </c>
      <c r="L279" s="19">
        <v>90.8</v>
      </c>
      <c r="M279" s="19">
        <v>94.9</v>
      </c>
      <c r="N279" s="19">
        <v>98.4</v>
      </c>
      <c r="O279" s="19">
        <v>94.7</v>
      </c>
      <c r="P279" s="19">
        <v>90.8</v>
      </c>
      <c r="Q279" s="19">
        <v>88.2</v>
      </c>
      <c r="R279" s="19">
        <v>89.3</v>
      </c>
      <c r="S279" s="19">
        <v>89.4</v>
      </c>
      <c r="T279" s="19">
        <v>89.4</v>
      </c>
      <c r="U279" s="19">
        <v>91.3</v>
      </c>
      <c r="V279" s="19">
        <v>91.3</v>
      </c>
      <c r="W279" s="19">
        <v>98.7</v>
      </c>
      <c r="X279" s="19">
        <v>99</v>
      </c>
      <c r="Y279" s="19">
        <v>102.1</v>
      </c>
      <c r="Z279" s="19">
        <v>95.8</v>
      </c>
      <c r="AA279" s="19">
        <v>107.4</v>
      </c>
      <c r="AB279" s="19">
        <v>93.8</v>
      </c>
      <c r="AC279" s="19">
        <v>93.7</v>
      </c>
      <c r="AD279" s="19">
        <v>88.7</v>
      </c>
      <c r="AE279" s="19">
        <v>95.3</v>
      </c>
      <c r="AF279" s="19">
        <v>94.4</v>
      </c>
      <c r="AG279" s="19">
        <v>103.2</v>
      </c>
      <c r="AH279" s="19">
        <v>95.9</v>
      </c>
      <c r="AI279" s="19">
        <v>95.2</v>
      </c>
      <c r="AJ279" s="19">
        <v>95.2</v>
      </c>
      <c r="AK279" s="19">
        <v>93.4</v>
      </c>
      <c r="AL279" s="19">
        <v>97</v>
      </c>
      <c r="AM279" s="19">
        <v>89.5</v>
      </c>
      <c r="AN279" s="19">
        <v>95.4</v>
      </c>
      <c r="AO279" s="19">
        <v>93.4</v>
      </c>
      <c r="AP279" s="19">
        <v>93.6</v>
      </c>
      <c r="AQ279" s="19">
        <v>96.7</v>
      </c>
      <c r="AR279" s="19">
        <v>93.9</v>
      </c>
      <c r="AS279" s="19">
        <v>97.2</v>
      </c>
      <c r="AT279" s="19">
        <v>95.4</v>
      </c>
      <c r="AU279" s="19">
        <v>95.4</v>
      </c>
      <c r="AV279" s="19">
        <v>95.4</v>
      </c>
      <c r="AW279" s="19">
        <v>95.4</v>
      </c>
      <c r="AX279" s="19">
        <v>96.7</v>
      </c>
      <c r="AY279" s="19">
        <v>96.7</v>
      </c>
      <c r="AZ279" s="19">
        <v>96.7</v>
      </c>
      <c r="BA279" s="19">
        <v>96.7</v>
      </c>
      <c r="BB279" s="19">
        <v>96.7</v>
      </c>
      <c r="BC279" s="19">
        <v>96.7</v>
      </c>
      <c r="BD279" s="19">
        <v>96.7</v>
      </c>
      <c r="BE279" s="19">
        <v>96.7</v>
      </c>
      <c r="BF279" s="19">
        <v>96.7</v>
      </c>
      <c r="BG279" s="19">
        <v>96.7</v>
      </c>
      <c r="BH279" s="19">
        <v>96.7</v>
      </c>
      <c r="BI279" s="19">
        <v>96.7</v>
      </c>
      <c r="BJ279" s="19">
        <v>94.8</v>
      </c>
      <c r="BK279" s="19">
        <v>94.8</v>
      </c>
      <c r="BL279" s="19">
        <v>94.8</v>
      </c>
      <c r="BM279" s="19">
        <v>94.8</v>
      </c>
      <c r="BN279" s="19">
        <v>94.8</v>
      </c>
      <c r="BO279" s="19">
        <v>94.8</v>
      </c>
      <c r="BP279" s="19">
        <v>94.8</v>
      </c>
      <c r="BQ279" s="19">
        <v>94.7</v>
      </c>
      <c r="BR279" s="19">
        <v>94.7</v>
      </c>
      <c r="BS279" s="19">
        <v>93.3</v>
      </c>
      <c r="BT279" s="19">
        <v>94.2</v>
      </c>
      <c r="BU279" s="19">
        <v>93.8</v>
      </c>
      <c r="BV279" s="19">
        <v>99.6</v>
      </c>
      <c r="BW279" s="19">
        <v>98.7</v>
      </c>
      <c r="BX279" s="19">
        <v>97.1</v>
      </c>
      <c r="BY279" s="19">
        <v>99.1</v>
      </c>
      <c r="BZ279" s="19">
        <v>99.1</v>
      </c>
      <c r="CA279" s="19">
        <v>99.1</v>
      </c>
      <c r="CB279" s="19">
        <v>98.9</v>
      </c>
      <c r="CC279" s="19">
        <v>112.3</v>
      </c>
      <c r="CD279" s="19">
        <v>104.3</v>
      </c>
      <c r="CE279" s="19">
        <v>104.3</v>
      </c>
      <c r="CF279" s="19">
        <v>104.3</v>
      </c>
      <c r="CG279" s="19">
        <v>104.3</v>
      </c>
      <c r="CH279" s="19">
        <v>104.3</v>
      </c>
      <c r="CI279" s="19">
        <v>104.3</v>
      </c>
      <c r="CJ279" s="19">
        <v>106</v>
      </c>
      <c r="CK279" s="19">
        <v>105.8</v>
      </c>
      <c r="CL279" s="19">
        <v>105.8</v>
      </c>
      <c r="CM279" s="19">
        <v>106</v>
      </c>
      <c r="CN279" s="19">
        <v>118.3</v>
      </c>
      <c r="CO279" s="19">
        <v>117.4</v>
      </c>
      <c r="CP279" s="19">
        <v>117.4</v>
      </c>
      <c r="CQ279" s="19">
        <v>118.2</v>
      </c>
      <c r="CR279" s="19">
        <v>118.2</v>
      </c>
      <c r="CS279" s="19">
        <v>118.2</v>
      </c>
      <c r="CT279" s="19">
        <v>118.2</v>
      </c>
      <c r="CU279" s="19">
        <v>121.1</v>
      </c>
      <c r="CV279" s="19">
        <v>121.1</v>
      </c>
      <c r="CW279" s="19">
        <v>121.1</v>
      </c>
      <c r="CX279" s="19">
        <v>121.1</v>
      </c>
      <c r="CY279" s="19">
        <v>121.1</v>
      </c>
      <c r="CZ279" s="19">
        <v>121.1</v>
      </c>
      <c r="DA279" s="19">
        <v>121.1</v>
      </c>
      <c r="DB279" s="19">
        <v>121.1</v>
      </c>
      <c r="DC279" s="19">
        <v>116.3</v>
      </c>
      <c r="DD279" s="19">
        <v>115.8</v>
      </c>
      <c r="DE279" s="19">
        <v>123.4</v>
      </c>
      <c r="DF279" s="19">
        <v>120</v>
      </c>
      <c r="DG279" s="19">
        <v>126.6</v>
      </c>
      <c r="DH279" s="19">
        <v>126.6</v>
      </c>
      <c r="DI279" s="19">
        <v>126.6</v>
      </c>
      <c r="DJ279" s="19">
        <v>121.2</v>
      </c>
      <c r="DK279" s="19">
        <v>120.6</v>
      </c>
      <c r="DL279" s="19">
        <v>121.1</v>
      </c>
      <c r="DM279" s="19">
        <v>121.1</v>
      </c>
      <c r="DN279" s="19">
        <v>121.1</v>
      </c>
      <c r="DO279" s="19">
        <v>121.1</v>
      </c>
      <c r="DP279" s="19">
        <v>121.1</v>
      </c>
      <c r="DQ279" s="19">
        <v>121.2</v>
      </c>
      <c r="DR279" s="19">
        <v>121.2</v>
      </c>
      <c r="DS279" s="19">
        <v>121.3</v>
      </c>
      <c r="DT279" s="19">
        <v>121.3</v>
      </c>
      <c r="DU279" s="19">
        <v>121.5</v>
      </c>
      <c r="DV279" s="19">
        <v>128.30000000000001</v>
      </c>
      <c r="DW279" s="19">
        <v>128.30000000000001</v>
      </c>
    </row>
    <row r="280" spans="1:127">
      <c r="A280" s="17" t="s">
        <v>1153</v>
      </c>
      <c r="B280" s="17" t="s">
        <v>1154</v>
      </c>
      <c r="C280" s="18">
        <v>4.9000000000000002E-2</v>
      </c>
      <c r="D280" s="19">
        <v>98.7</v>
      </c>
      <c r="E280" s="19">
        <v>99.5</v>
      </c>
      <c r="F280" s="19">
        <v>100.5</v>
      </c>
      <c r="G280" s="19">
        <v>100.5</v>
      </c>
      <c r="H280" s="19">
        <v>101.2</v>
      </c>
      <c r="I280" s="19">
        <v>102</v>
      </c>
      <c r="J280" s="19">
        <v>98.3</v>
      </c>
      <c r="K280" s="19">
        <v>97.6</v>
      </c>
      <c r="L280" s="19">
        <v>101</v>
      </c>
      <c r="M280" s="19">
        <v>100.6</v>
      </c>
      <c r="N280" s="19">
        <v>98.5</v>
      </c>
      <c r="O280" s="19">
        <v>99.3</v>
      </c>
      <c r="P280" s="19">
        <v>103.9</v>
      </c>
      <c r="Q280" s="19">
        <v>106.2</v>
      </c>
      <c r="R280" s="19">
        <v>102</v>
      </c>
      <c r="S280" s="19">
        <v>103.6</v>
      </c>
      <c r="T280" s="19">
        <v>105.2</v>
      </c>
      <c r="U280" s="19">
        <v>104.3</v>
      </c>
      <c r="V280" s="19">
        <v>104.9</v>
      </c>
      <c r="W280" s="19">
        <v>104.7</v>
      </c>
      <c r="X280" s="19">
        <v>104.8</v>
      </c>
      <c r="Y280" s="19">
        <v>104.3</v>
      </c>
      <c r="Z280" s="19">
        <v>107.1</v>
      </c>
      <c r="AA280" s="19">
        <v>108.1</v>
      </c>
      <c r="AB280" s="19">
        <v>111.3</v>
      </c>
      <c r="AC280" s="19">
        <v>112.5</v>
      </c>
      <c r="AD280" s="19">
        <v>112.5</v>
      </c>
      <c r="AE280" s="19">
        <v>114.3</v>
      </c>
      <c r="AF280" s="19">
        <v>113.3</v>
      </c>
      <c r="AG280" s="19">
        <v>113.3</v>
      </c>
      <c r="AH280" s="19">
        <v>114.7</v>
      </c>
      <c r="AI280" s="19">
        <v>114.3</v>
      </c>
      <c r="AJ280" s="19">
        <v>113.6</v>
      </c>
      <c r="AK280" s="19">
        <v>116.1</v>
      </c>
      <c r="AL280" s="19">
        <v>112.4</v>
      </c>
      <c r="AM280" s="19">
        <v>113.8</v>
      </c>
      <c r="AN280" s="19">
        <v>114.2</v>
      </c>
      <c r="AO280" s="19">
        <v>114.1</v>
      </c>
      <c r="AP280" s="19">
        <v>114.2</v>
      </c>
      <c r="AQ280" s="19">
        <v>114.2</v>
      </c>
      <c r="AR280" s="19">
        <v>111.3</v>
      </c>
      <c r="AS280" s="19">
        <v>114.1</v>
      </c>
      <c r="AT280" s="19">
        <v>114.8</v>
      </c>
      <c r="AU280" s="19">
        <v>114.6</v>
      </c>
      <c r="AV280" s="19">
        <v>117.9</v>
      </c>
      <c r="AW280" s="19">
        <v>116</v>
      </c>
      <c r="AX280" s="19">
        <v>117</v>
      </c>
      <c r="AY280" s="19">
        <v>116.3</v>
      </c>
      <c r="AZ280" s="19">
        <v>116.5</v>
      </c>
      <c r="BA280" s="19">
        <v>117.2</v>
      </c>
      <c r="BB280" s="19">
        <v>116.6</v>
      </c>
      <c r="BC280" s="19">
        <v>117.1</v>
      </c>
      <c r="BD280" s="19">
        <v>116.7</v>
      </c>
      <c r="BE280" s="19">
        <v>116.7</v>
      </c>
      <c r="BF280" s="19">
        <v>117.2</v>
      </c>
      <c r="BG280" s="19">
        <v>117.8</v>
      </c>
      <c r="BH280" s="19">
        <v>118.4</v>
      </c>
      <c r="BI280" s="19">
        <v>120.4</v>
      </c>
      <c r="BJ280" s="19">
        <v>120.6</v>
      </c>
      <c r="BK280" s="19">
        <v>121</v>
      </c>
      <c r="BL280" s="19">
        <v>122.5</v>
      </c>
      <c r="BM280" s="19">
        <v>122.4</v>
      </c>
      <c r="BN280" s="19">
        <v>121.2</v>
      </c>
      <c r="BO280" s="19">
        <v>122.7</v>
      </c>
      <c r="BP280" s="19">
        <v>122.5</v>
      </c>
      <c r="BQ280" s="19">
        <v>124.3</v>
      </c>
      <c r="BR280" s="19">
        <v>125.4</v>
      </c>
      <c r="BS280" s="19">
        <v>124.4</v>
      </c>
      <c r="BT280" s="19">
        <v>125.5</v>
      </c>
      <c r="BU280" s="19">
        <v>126.1</v>
      </c>
      <c r="BV280" s="19">
        <v>126</v>
      </c>
      <c r="BW280" s="19">
        <v>124.8</v>
      </c>
      <c r="BX280" s="19">
        <v>125.2</v>
      </c>
      <c r="BY280" s="19">
        <v>127.5</v>
      </c>
      <c r="BZ280" s="19">
        <v>128.6</v>
      </c>
      <c r="CA280" s="19">
        <v>130.1</v>
      </c>
      <c r="CB280" s="19">
        <v>129.30000000000001</v>
      </c>
      <c r="CC280" s="19">
        <v>128</v>
      </c>
      <c r="CD280" s="19">
        <v>129.4</v>
      </c>
      <c r="CE280" s="19">
        <v>130.80000000000001</v>
      </c>
      <c r="CF280" s="19">
        <v>130.19999999999999</v>
      </c>
      <c r="CG280" s="19">
        <v>129.6</v>
      </c>
      <c r="CH280" s="19">
        <v>128.80000000000001</v>
      </c>
      <c r="CI280" s="19">
        <v>127.1</v>
      </c>
      <c r="CJ280" s="19">
        <v>127.7</v>
      </c>
      <c r="CK280" s="19">
        <v>128.80000000000001</v>
      </c>
      <c r="CL280" s="19">
        <v>127.8</v>
      </c>
      <c r="CM280" s="19">
        <v>128.9</v>
      </c>
      <c r="CN280" s="19">
        <v>128.69999999999999</v>
      </c>
      <c r="CO280" s="19">
        <v>129.5</v>
      </c>
      <c r="CP280" s="19">
        <v>130</v>
      </c>
      <c r="CQ280" s="19">
        <v>127.3</v>
      </c>
      <c r="CR280" s="19">
        <v>127.7</v>
      </c>
      <c r="CS280" s="19">
        <v>127.9</v>
      </c>
      <c r="CT280" s="19">
        <v>127.3</v>
      </c>
      <c r="CU280" s="19">
        <v>127.5</v>
      </c>
      <c r="CV280" s="19">
        <v>127.5</v>
      </c>
      <c r="CW280" s="19">
        <v>128.69999999999999</v>
      </c>
      <c r="CX280" s="19">
        <v>128</v>
      </c>
      <c r="CY280" s="19">
        <v>127.2</v>
      </c>
      <c r="CZ280" s="19">
        <v>127.3</v>
      </c>
      <c r="DA280" s="19">
        <v>129.6</v>
      </c>
      <c r="DB280" s="19">
        <v>130.4</v>
      </c>
      <c r="DC280" s="19">
        <v>129</v>
      </c>
      <c r="DD280" s="19">
        <v>128.6</v>
      </c>
      <c r="DE280" s="19">
        <v>129.1</v>
      </c>
      <c r="DF280" s="19">
        <v>130.30000000000001</v>
      </c>
      <c r="DG280" s="19">
        <v>130</v>
      </c>
      <c r="DH280" s="19">
        <v>132.6</v>
      </c>
      <c r="DI280" s="19">
        <v>126.6</v>
      </c>
      <c r="DJ280" s="19">
        <v>126.2</v>
      </c>
      <c r="DK280" s="19">
        <v>127.5</v>
      </c>
      <c r="DL280" s="19">
        <v>127.4</v>
      </c>
      <c r="DM280" s="19">
        <v>132.19999999999999</v>
      </c>
      <c r="DN280" s="19">
        <v>133.80000000000001</v>
      </c>
      <c r="DO280" s="19">
        <v>136.4</v>
      </c>
      <c r="DP280" s="19">
        <v>137.1</v>
      </c>
      <c r="DQ280" s="19">
        <v>142.1</v>
      </c>
      <c r="DR280" s="19">
        <v>140.19999999999999</v>
      </c>
      <c r="DS280" s="19">
        <v>144.1</v>
      </c>
      <c r="DT280" s="19">
        <v>147.1</v>
      </c>
      <c r="DU280" s="19">
        <v>149.19999999999999</v>
      </c>
      <c r="DV280" s="19">
        <v>148.80000000000001</v>
      </c>
      <c r="DW280" s="19">
        <v>151.6</v>
      </c>
    </row>
    <row r="281" spans="1:127">
      <c r="A281" s="17" t="s">
        <v>1155</v>
      </c>
      <c r="B281" s="17" t="s">
        <v>1156</v>
      </c>
      <c r="C281" s="18">
        <v>9.7339999999999996E-2</v>
      </c>
      <c r="D281" s="19">
        <v>103.3</v>
      </c>
      <c r="E281" s="19">
        <v>105.4</v>
      </c>
      <c r="F281" s="19">
        <v>107.2</v>
      </c>
      <c r="G281" s="19">
        <v>107.2</v>
      </c>
      <c r="H281" s="19">
        <v>109</v>
      </c>
      <c r="I281" s="19">
        <v>109.4</v>
      </c>
      <c r="J281" s="19">
        <v>109.4</v>
      </c>
      <c r="K281" s="19">
        <v>109.4</v>
      </c>
      <c r="L281" s="19">
        <v>109.4</v>
      </c>
      <c r="M281" s="19">
        <v>109.4</v>
      </c>
      <c r="N281" s="19">
        <v>109.4</v>
      </c>
      <c r="O281" s="19">
        <v>109.4</v>
      </c>
      <c r="P281" s="19">
        <v>109.4</v>
      </c>
      <c r="Q281" s="19">
        <v>108.7</v>
      </c>
      <c r="R281" s="19">
        <v>109.7</v>
      </c>
      <c r="S281" s="19">
        <v>109.7</v>
      </c>
      <c r="T281" s="19">
        <v>109.7</v>
      </c>
      <c r="U281" s="19">
        <v>109.7</v>
      </c>
      <c r="V281" s="19">
        <v>109.7</v>
      </c>
      <c r="W281" s="19">
        <v>109.7</v>
      </c>
      <c r="X281" s="19">
        <v>109.7</v>
      </c>
      <c r="Y281" s="19">
        <v>116</v>
      </c>
      <c r="Z281" s="19">
        <v>115.1</v>
      </c>
      <c r="AA281" s="19">
        <v>115.1</v>
      </c>
      <c r="AB281" s="19">
        <v>115.1</v>
      </c>
      <c r="AC281" s="19">
        <v>115.1</v>
      </c>
      <c r="AD281" s="19">
        <v>115.1</v>
      </c>
      <c r="AE281" s="19">
        <v>115.1</v>
      </c>
      <c r="AF281" s="19">
        <v>115.1</v>
      </c>
      <c r="AG281" s="19">
        <v>115.1</v>
      </c>
      <c r="AH281" s="19">
        <v>115.1</v>
      </c>
      <c r="AI281" s="19">
        <v>115.1</v>
      </c>
      <c r="AJ281" s="19">
        <v>122.7</v>
      </c>
      <c r="AK281" s="19">
        <v>122.7</v>
      </c>
      <c r="AL281" s="19">
        <v>122.7</v>
      </c>
      <c r="AM281" s="19">
        <v>122.7</v>
      </c>
      <c r="AN281" s="19">
        <v>122.8</v>
      </c>
      <c r="AO281" s="19">
        <v>122.8</v>
      </c>
      <c r="AP281" s="19">
        <v>122.8</v>
      </c>
      <c r="AQ281" s="19">
        <v>122.7</v>
      </c>
      <c r="AR281" s="19">
        <v>122.6</v>
      </c>
      <c r="AS281" s="19">
        <v>122.4</v>
      </c>
      <c r="AT281" s="19">
        <v>122.7</v>
      </c>
      <c r="AU281" s="19">
        <v>122.5</v>
      </c>
      <c r="AV281" s="19">
        <v>122.5</v>
      </c>
      <c r="AW281" s="19">
        <v>120.3</v>
      </c>
      <c r="AX281" s="19">
        <v>122.4</v>
      </c>
      <c r="AY281" s="19">
        <v>122.4</v>
      </c>
      <c r="AZ281" s="19">
        <v>126.8</v>
      </c>
      <c r="BA281" s="19">
        <v>127.8</v>
      </c>
      <c r="BB281" s="19">
        <v>127.7</v>
      </c>
      <c r="BC281" s="19">
        <v>127.9</v>
      </c>
      <c r="BD281" s="19">
        <v>127.8</v>
      </c>
      <c r="BE281" s="19">
        <v>127.2</v>
      </c>
      <c r="BF281" s="19">
        <v>127.2</v>
      </c>
      <c r="BG281" s="19">
        <v>127.3</v>
      </c>
      <c r="BH281" s="19">
        <v>127.8</v>
      </c>
      <c r="BI281" s="19">
        <v>127.7</v>
      </c>
      <c r="BJ281" s="19">
        <v>129.19999999999999</v>
      </c>
      <c r="BK281" s="19">
        <v>129.6</v>
      </c>
      <c r="BL281" s="19">
        <v>129.6</v>
      </c>
      <c r="BM281" s="19">
        <v>129.6</v>
      </c>
      <c r="BN281" s="19">
        <v>129.6</v>
      </c>
      <c r="BO281" s="19">
        <v>129.6</v>
      </c>
      <c r="BP281" s="19">
        <v>129.6</v>
      </c>
      <c r="BQ281" s="19">
        <v>129.6</v>
      </c>
      <c r="BR281" s="19">
        <v>129.6</v>
      </c>
      <c r="BS281" s="19">
        <v>129.6</v>
      </c>
      <c r="BT281" s="19">
        <v>129.6</v>
      </c>
      <c r="BU281" s="19">
        <v>129.6</v>
      </c>
      <c r="BV281" s="19">
        <v>130.5</v>
      </c>
      <c r="BW281" s="19">
        <v>130.5</v>
      </c>
      <c r="BX281" s="19">
        <v>130.5</v>
      </c>
      <c r="BY281" s="19">
        <v>130.5</v>
      </c>
      <c r="BZ281" s="19">
        <v>131.4</v>
      </c>
      <c r="CA281" s="19">
        <v>140.9</v>
      </c>
      <c r="CB281" s="19">
        <v>147.5</v>
      </c>
      <c r="CC281" s="19">
        <v>139.6</v>
      </c>
      <c r="CD281" s="19">
        <v>138.1</v>
      </c>
      <c r="CE281" s="19">
        <v>138.1</v>
      </c>
      <c r="CF281" s="19">
        <v>153.80000000000001</v>
      </c>
      <c r="CG281" s="19">
        <v>153.80000000000001</v>
      </c>
      <c r="CH281" s="19">
        <v>153.69999999999999</v>
      </c>
      <c r="CI281" s="19">
        <v>156.30000000000001</v>
      </c>
      <c r="CJ281" s="19">
        <v>147.19999999999999</v>
      </c>
      <c r="CK281" s="19">
        <v>154.4</v>
      </c>
      <c r="CL281" s="19">
        <v>152.9</v>
      </c>
      <c r="CM281" s="19">
        <v>152.9</v>
      </c>
      <c r="CN281" s="19">
        <v>154.9</v>
      </c>
      <c r="CO281" s="19">
        <v>154.19999999999999</v>
      </c>
      <c r="CP281" s="19">
        <v>152.30000000000001</v>
      </c>
      <c r="CQ281" s="19">
        <v>151.5</v>
      </c>
      <c r="CR281" s="19">
        <v>151.5</v>
      </c>
      <c r="CS281" s="19">
        <v>145.9</v>
      </c>
      <c r="CT281" s="19">
        <v>146</v>
      </c>
      <c r="CU281" s="19">
        <v>145.9</v>
      </c>
      <c r="CV281" s="19">
        <v>145.9</v>
      </c>
      <c r="CW281" s="19">
        <v>140.80000000000001</v>
      </c>
      <c r="CX281" s="19">
        <v>138.5</v>
      </c>
      <c r="CY281" s="19">
        <v>138.19999999999999</v>
      </c>
      <c r="CZ281" s="19">
        <v>138.5</v>
      </c>
      <c r="DA281" s="19">
        <v>138.69999999999999</v>
      </c>
      <c r="DB281" s="19">
        <v>137.9</v>
      </c>
      <c r="DC281" s="19">
        <v>140.9</v>
      </c>
      <c r="DD281" s="19">
        <v>141.6</v>
      </c>
      <c r="DE281" s="19">
        <v>141.6</v>
      </c>
      <c r="DF281" s="19">
        <v>142.19999999999999</v>
      </c>
      <c r="DG281" s="19">
        <v>143.69999999999999</v>
      </c>
      <c r="DH281" s="19">
        <v>145.19999999999999</v>
      </c>
      <c r="DI281" s="19">
        <v>143.69999999999999</v>
      </c>
      <c r="DJ281" s="19">
        <v>145.4</v>
      </c>
      <c r="DK281" s="19">
        <v>145.69999999999999</v>
      </c>
      <c r="DL281" s="19">
        <v>146.4</v>
      </c>
      <c r="DM281" s="19">
        <v>147</v>
      </c>
      <c r="DN281" s="19">
        <v>147.4</v>
      </c>
      <c r="DO281" s="19">
        <v>150.19999999999999</v>
      </c>
      <c r="DP281" s="19">
        <v>152.69999999999999</v>
      </c>
      <c r="DQ281" s="19">
        <v>153.69999999999999</v>
      </c>
      <c r="DR281" s="19">
        <v>153.69999999999999</v>
      </c>
      <c r="DS281" s="19">
        <v>160</v>
      </c>
      <c r="DT281" s="19">
        <v>162.30000000000001</v>
      </c>
      <c r="DU281" s="19">
        <v>165.2</v>
      </c>
      <c r="DV281" s="19">
        <v>169.8</v>
      </c>
      <c r="DW281" s="19">
        <v>166.8</v>
      </c>
    </row>
    <row r="282" spans="1:127">
      <c r="A282" s="17" t="s">
        <v>1157</v>
      </c>
      <c r="B282" s="17" t="s">
        <v>1158</v>
      </c>
      <c r="C282" s="18">
        <v>5.824E-2</v>
      </c>
      <c r="D282" s="19">
        <v>106.7</v>
      </c>
      <c r="E282" s="19">
        <v>107.4</v>
      </c>
      <c r="F282" s="19">
        <v>109.2</v>
      </c>
      <c r="G282" s="19">
        <v>107.4</v>
      </c>
      <c r="H282" s="19">
        <v>104.4</v>
      </c>
      <c r="I282" s="19">
        <v>105.7</v>
      </c>
      <c r="J282" s="19">
        <v>106.6</v>
      </c>
      <c r="K282" s="19">
        <v>105.7</v>
      </c>
      <c r="L282" s="19">
        <v>108.7</v>
      </c>
      <c r="M282" s="19">
        <v>108.8</v>
      </c>
      <c r="N282" s="19">
        <v>107.8</v>
      </c>
      <c r="O282" s="19">
        <v>110.5</v>
      </c>
      <c r="P282" s="19">
        <v>111.5</v>
      </c>
      <c r="Q282" s="19">
        <v>110.4</v>
      </c>
      <c r="R282" s="19">
        <v>115.5</v>
      </c>
      <c r="S282" s="19">
        <v>115.2</v>
      </c>
      <c r="T282" s="19">
        <v>119.3</v>
      </c>
      <c r="U282" s="19">
        <v>122.7</v>
      </c>
      <c r="V282" s="19">
        <v>119.5</v>
      </c>
      <c r="W282" s="19">
        <v>119.7</v>
      </c>
      <c r="X282" s="19">
        <v>119.8</v>
      </c>
      <c r="Y282" s="19">
        <v>120.2</v>
      </c>
      <c r="Z282" s="19">
        <v>122.2</v>
      </c>
      <c r="AA282" s="19">
        <v>121.3</v>
      </c>
      <c r="AB282" s="19">
        <v>120.6</v>
      </c>
      <c r="AC282" s="19">
        <v>121.7</v>
      </c>
      <c r="AD282" s="19">
        <v>121.7</v>
      </c>
      <c r="AE282" s="19">
        <v>122.3</v>
      </c>
      <c r="AF282" s="19">
        <v>122.9</v>
      </c>
      <c r="AG282" s="19">
        <v>123</v>
      </c>
      <c r="AH282" s="19">
        <v>122.8</v>
      </c>
      <c r="AI282" s="19">
        <v>122.9</v>
      </c>
      <c r="AJ282" s="19">
        <v>123.9</v>
      </c>
      <c r="AK282" s="19">
        <v>122.6</v>
      </c>
      <c r="AL282" s="19">
        <v>122.2</v>
      </c>
      <c r="AM282" s="19">
        <v>118.6</v>
      </c>
      <c r="AN282" s="19">
        <v>123</v>
      </c>
      <c r="AO282" s="19">
        <v>122.9</v>
      </c>
      <c r="AP282" s="19">
        <v>120.1</v>
      </c>
      <c r="AQ282" s="19">
        <v>121.6</v>
      </c>
      <c r="AR282" s="19">
        <v>121.5</v>
      </c>
      <c r="AS282" s="19">
        <v>118.4</v>
      </c>
      <c r="AT282" s="19">
        <v>119.8</v>
      </c>
      <c r="AU282" s="19">
        <v>119.1</v>
      </c>
      <c r="AV282" s="19">
        <v>120</v>
      </c>
      <c r="AW282" s="19">
        <v>120.3</v>
      </c>
      <c r="AX282" s="19">
        <v>119.6</v>
      </c>
      <c r="AY282" s="19">
        <v>119.9</v>
      </c>
      <c r="AZ282" s="19">
        <v>120</v>
      </c>
      <c r="BA282" s="19">
        <v>120.1</v>
      </c>
      <c r="BB282" s="19">
        <v>119.2</v>
      </c>
      <c r="BC282" s="19">
        <v>120.4</v>
      </c>
      <c r="BD282" s="19">
        <v>122.4</v>
      </c>
      <c r="BE282" s="19">
        <v>122.8</v>
      </c>
      <c r="BF282" s="19">
        <v>122.7</v>
      </c>
      <c r="BG282" s="19">
        <v>125.6</v>
      </c>
      <c r="BH282" s="19">
        <v>124.9</v>
      </c>
      <c r="BI282" s="19">
        <v>125.3</v>
      </c>
      <c r="BJ282" s="19">
        <v>124.9</v>
      </c>
      <c r="BK282" s="19">
        <v>125.2</v>
      </c>
      <c r="BL282" s="19">
        <v>123.3</v>
      </c>
      <c r="BM282" s="19">
        <v>124.5</v>
      </c>
      <c r="BN282" s="19">
        <v>125.8</v>
      </c>
      <c r="BO282" s="19">
        <v>127.2</v>
      </c>
      <c r="BP282" s="19">
        <v>124.7</v>
      </c>
      <c r="BQ282" s="19">
        <v>124.7</v>
      </c>
      <c r="BR282" s="19">
        <v>123</v>
      </c>
      <c r="BS282" s="19">
        <v>122.1</v>
      </c>
      <c r="BT282" s="19">
        <v>125.7</v>
      </c>
      <c r="BU282" s="19">
        <v>125.6</v>
      </c>
      <c r="BV282" s="19">
        <v>124.8</v>
      </c>
      <c r="BW282" s="19">
        <v>122.8</v>
      </c>
      <c r="BX282" s="19">
        <v>122.2</v>
      </c>
      <c r="BY282" s="19">
        <v>124.4</v>
      </c>
      <c r="BZ282" s="19">
        <v>126.1</v>
      </c>
      <c r="CA282" s="19">
        <v>125.6</v>
      </c>
      <c r="CB282" s="19">
        <v>122.1</v>
      </c>
      <c r="CC282" s="19">
        <v>119.7</v>
      </c>
      <c r="CD282" s="19">
        <v>121.1</v>
      </c>
      <c r="CE282" s="19">
        <v>120.9</v>
      </c>
      <c r="CF282" s="19">
        <v>120.8</v>
      </c>
      <c r="CG282" s="19">
        <v>120.9</v>
      </c>
      <c r="CH282" s="19">
        <v>119.3</v>
      </c>
      <c r="CI282" s="19">
        <v>119</v>
      </c>
      <c r="CJ282" s="19">
        <v>120.9</v>
      </c>
      <c r="CK282" s="19">
        <v>121</v>
      </c>
      <c r="CL282" s="19">
        <v>125.9</v>
      </c>
      <c r="CM282" s="19">
        <v>122.1</v>
      </c>
      <c r="CN282" s="19">
        <v>121.9</v>
      </c>
      <c r="CO282" s="19">
        <v>121.2</v>
      </c>
      <c r="CP282" s="19">
        <v>121.4</v>
      </c>
      <c r="CQ282" s="19">
        <v>120.4</v>
      </c>
      <c r="CR282" s="19">
        <v>121.7</v>
      </c>
      <c r="CS282" s="19">
        <v>120.3</v>
      </c>
      <c r="CT282" s="19">
        <v>121.3</v>
      </c>
      <c r="CU282" s="19">
        <v>119.4</v>
      </c>
      <c r="CV282" s="19">
        <v>118.9</v>
      </c>
      <c r="CW282" s="19">
        <v>121.2</v>
      </c>
      <c r="CX282" s="19">
        <v>121.1</v>
      </c>
      <c r="CY282" s="19">
        <v>120.5</v>
      </c>
      <c r="CZ282" s="19">
        <v>120.3</v>
      </c>
      <c r="DA282" s="19">
        <v>118.6</v>
      </c>
      <c r="DB282" s="19">
        <v>119.3</v>
      </c>
      <c r="DC282" s="19">
        <v>119.6</v>
      </c>
      <c r="DD282" s="19">
        <v>119</v>
      </c>
      <c r="DE282" s="19">
        <v>121.8</v>
      </c>
      <c r="DF282" s="19">
        <v>117.7</v>
      </c>
      <c r="DG282" s="19">
        <v>117.3</v>
      </c>
      <c r="DH282" s="19">
        <v>117.7</v>
      </c>
      <c r="DI282" s="19">
        <v>119</v>
      </c>
      <c r="DJ282" s="19">
        <v>123.9</v>
      </c>
      <c r="DK282" s="19">
        <v>125.7</v>
      </c>
      <c r="DL282" s="19">
        <v>127.5</v>
      </c>
      <c r="DM282" s="19">
        <v>130.69999999999999</v>
      </c>
      <c r="DN282" s="19">
        <v>131.9</v>
      </c>
      <c r="DO282" s="19">
        <v>129.4</v>
      </c>
      <c r="DP282" s="19">
        <v>129.5</v>
      </c>
      <c r="DQ282" s="19">
        <v>126.7</v>
      </c>
      <c r="DR282" s="19">
        <v>129.19999999999999</v>
      </c>
      <c r="DS282" s="19">
        <v>140.4</v>
      </c>
      <c r="DT282" s="19">
        <v>142.5</v>
      </c>
      <c r="DU282" s="19">
        <v>147.4</v>
      </c>
      <c r="DV282" s="19">
        <v>152.6</v>
      </c>
      <c r="DW282" s="19">
        <v>154.5</v>
      </c>
    </row>
    <row r="283" spans="1:127">
      <c r="A283" s="17" t="s">
        <v>1159</v>
      </c>
      <c r="B283" s="17" t="s">
        <v>1160</v>
      </c>
      <c r="C283" s="18">
        <v>1.942E-2</v>
      </c>
      <c r="D283" s="19">
        <v>105.6</v>
      </c>
      <c r="E283" s="19">
        <v>100.7</v>
      </c>
      <c r="F283" s="19">
        <v>108.8</v>
      </c>
      <c r="G283" s="19">
        <v>109.3</v>
      </c>
      <c r="H283" s="19">
        <v>115.6</v>
      </c>
      <c r="I283" s="19">
        <v>117.7</v>
      </c>
      <c r="J283" s="19">
        <v>116.1</v>
      </c>
      <c r="K283" s="19">
        <v>114.3</v>
      </c>
      <c r="L283" s="19">
        <v>109.2</v>
      </c>
      <c r="M283" s="19">
        <v>112.4</v>
      </c>
      <c r="N283" s="19">
        <v>111.9</v>
      </c>
      <c r="O283" s="19">
        <v>105.1</v>
      </c>
      <c r="P283" s="19">
        <v>108.2</v>
      </c>
      <c r="Q283" s="19">
        <v>107.1</v>
      </c>
      <c r="R283" s="19">
        <v>104.4</v>
      </c>
      <c r="S283" s="19">
        <v>110.6</v>
      </c>
      <c r="T283" s="19">
        <v>109.4</v>
      </c>
      <c r="U283" s="19">
        <v>112.4</v>
      </c>
      <c r="V283" s="19">
        <v>111</v>
      </c>
      <c r="W283" s="19">
        <v>109.2</v>
      </c>
      <c r="X283" s="19">
        <v>105.4</v>
      </c>
      <c r="Y283" s="19">
        <v>112.7</v>
      </c>
      <c r="Z283" s="19">
        <v>118.6</v>
      </c>
      <c r="AA283" s="19">
        <v>117.2</v>
      </c>
      <c r="AB283" s="19">
        <v>110.3</v>
      </c>
      <c r="AC283" s="19">
        <v>114.4</v>
      </c>
      <c r="AD283" s="19">
        <v>113.5</v>
      </c>
      <c r="AE283" s="19">
        <v>121.3</v>
      </c>
      <c r="AF283" s="19">
        <v>122.5</v>
      </c>
      <c r="AG283" s="19">
        <v>126.1</v>
      </c>
      <c r="AH283" s="19">
        <v>121.9</v>
      </c>
      <c r="AI283" s="19">
        <v>121</v>
      </c>
      <c r="AJ283" s="19">
        <v>116.5</v>
      </c>
      <c r="AK283" s="19">
        <v>118.2</v>
      </c>
      <c r="AL283" s="19">
        <v>122.8</v>
      </c>
      <c r="AM283" s="19">
        <v>119.4</v>
      </c>
      <c r="AN283" s="19">
        <v>118.6</v>
      </c>
      <c r="AO283" s="19">
        <v>119.9</v>
      </c>
      <c r="AP283" s="19">
        <v>113.3</v>
      </c>
      <c r="AQ283" s="19">
        <v>121.5</v>
      </c>
      <c r="AR283" s="19">
        <v>108.4</v>
      </c>
      <c r="AS283" s="19">
        <v>111</v>
      </c>
      <c r="AT283" s="19">
        <v>113.9</v>
      </c>
      <c r="AU283" s="19">
        <v>120.6</v>
      </c>
      <c r="AV283" s="19">
        <v>126.7</v>
      </c>
      <c r="AW283" s="19">
        <v>133</v>
      </c>
      <c r="AX283" s="19">
        <v>136.9</v>
      </c>
      <c r="AY283" s="19">
        <v>136.4</v>
      </c>
      <c r="AZ283" s="19">
        <v>127.4</v>
      </c>
      <c r="BA283" s="19">
        <v>133.30000000000001</v>
      </c>
      <c r="BB283" s="19">
        <v>129.9</v>
      </c>
      <c r="BC283" s="19">
        <v>136.5</v>
      </c>
      <c r="BD283" s="19">
        <v>135.9</v>
      </c>
      <c r="BE283" s="19">
        <v>136.4</v>
      </c>
      <c r="BF283" s="19">
        <v>137.69999999999999</v>
      </c>
      <c r="BG283" s="19">
        <v>137.80000000000001</v>
      </c>
      <c r="BH283" s="19">
        <v>139.1</v>
      </c>
      <c r="BI283" s="19">
        <v>137.80000000000001</v>
      </c>
      <c r="BJ283" s="19">
        <v>137.80000000000001</v>
      </c>
      <c r="BK283" s="19">
        <v>137.30000000000001</v>
      </c>
      <c r="BL283" s="19">
        <v>143.19999999999999</v>
      </c>
      <c r="BM283" s="19">
        <v>137.80000000000001</v>
      </c>
      <c r="BN283" s="19">
        <v>143.1</v>
      </c>
      <c r="BO283" s="19">
        <v>134.80000000000001</v>
      </c>
      <c r="BP283" s="19">
        <v>142.6</v>
      </c>
      <c r="BQ283" s="19">
        <v>140.1</v>
      </c>
      <c r="BR283" s="19">
        <v>143.30000000000001</v>
      </c>
      <c r="BS283" s="19">
        <v>143.1</v>
      </c>
      <c r="BT283" s="19">
        <v>137.1</v>
      </c>
      <c r="BU283" s="19">
        <v>140.9</v>
      </c>
      <c r="BV283" s="19">
        <v>139.1</v>
      </c>
      <c r="BW283" s="19">
        <v>141.6</v>
      </c>
      <c r="BX283" s="19">
        <v>137.6</v>
      </c>
      <c r="BY283" s="19">
        <v>141.69999999999999</v>
      </c>
      <c r="BZ283" s="19">
        <v>141.1</v>
      </c>
      <c r="CA283" s="19">
        <v>143.1</v>
      </c>
      <c r="CB283" s="19">
        <v>144.19999999999999</v>
      </c>
      <c r="CC283" s="19">
        <v>143</v>
      </c>
      <c r="CD283" s="19">
        <v>143.9</v>
      </c>
      <c r="CE283" s="19">
        <v>142.9</v>
      </c>
      <c r="CF283" s="19">
        <v>144.30000000000001</v>
      </c>
      <c r="CG283" s="19">
        <v>144.6</v>
      </c>
      <c r="CH283" s="19">
        <v>144.5</v>
      </c>
      <c r="CI283" s="19">
        <v>144.69999999999999</v>
      </c>
      <c r="CJ283" s="19">
        <v>144.4</v>
      </c>
      <c r="CK283" s="19">
        <v>143.69999999999999</v>
      </c>
      <c r="CL283" s="19">
        <v>143</v>
      </c>
      <c r="CM283" s="19">
        <v>143.30000000000001</v>
      </c>
      <c r="CN283" s="19">
        <v>144.1</v>
      </c>
      <c r="CO283" s="19">
        <v>144</v>
      </c>
      <c r="CP283" s="19">
        <v>144</v>
      </c>
      <c r="CQ283" s="19">
        <v>144.5</v>
      </c>
      <c r="CR283" s="19">
        <v>144.9</v>
      </c>
      <c r="CS283" s="19">
        <v>145.6</v>
      </c>
      <c r="CT283" s="19">
        <v>145.5</v>
      </c>
      <c r="CU283" s="19">
        <v>144.6</v>
      </c>
      <c r="CV283" s="19">
        <v>144.6</v>
      </c>
      <c r="CW283" s="19">
        <v>144.9</v>
      </c>
      <c r="CX283" s="19">
        <v>144.6</v>
      </c>
      <c r="CY283" s="19">
        <v>144.4</v>
      </c>
      <c r="CZ283" s="19">
        <v>147.69999999999999</v>
      </c>
      <c r="DA283" s="19">
        <v>146.9</v>
      </c>
      <c r="DB283" s="19">
        <v>146.9</v>
      </c>
      <c r="DC283" s="19">
        <v>148.6</v>
      </c>
      <c r="DD283" s="19">
        <v>148.30000000000001</v>
      </c>
      <c r="DE283" s="19">
        <v>151</v>
      </c>
      <c r="DF283" s="19">
        <v>142.80000000000001</v>
      </c>
      <c r="DG283" s="19">
        <v>146.30000000000001</v>
      </c>
      <c r="DH283" s="19">
        <v>146</v>
      </c>
      <c r="DI283" s="19">
        <v>145</v>
      </c>
      <c r="DJ283" s="19">
        <v>144.69999999999999</v>
      </c>
      <c r="DK283" s="19">
        <v>149.1</v>
      </c>
      <c r="DL283" s="19">
        <v>149.30000000000001</v>
      </c>
      <c r="DM283" s="19">
        <v>152</v>
      </c>
      <c r="DN283" s="19">
        <v>151.6</v>
      </c>
      <c r="DO283" s="19">
        <v>152.9</v>
      </c>
      <c r="DP283" s="19">
        <v>150.19999999999999</v>
      </c>
      <c r="DQ283" s="19">
        <v>151.9</v>
      </c>
      <c r="DR283" s="19">
        <v>152.69999999999999</v>
      </c>
      <c r="DS283" s="19">
        <v>153.80000000000001</v>
      </c>
      <c r="DT283" s="19">
        <v>152.4</v>
      </c>
      <c r="DU283" s="19">
        <v>154.9</v>
      </c>
      <c r="DV283" s="19">
        <v>154.9</v>
      </c>
      <c r="DW283" s="19">
        <v>154.9</v>
      </c>
    </row>
    <row r="284" spans="1:127">
      <c r="A284" s="17" t="s">
        <v>1161</v>
      </c>
      <c r="B284" s="17" t="s">
        <v>1162</v>
      </c>
      <c r="C284" s="18">
        <v>9.776E-2</v>
      </c>
      <c r="D284" s="19">
        <v>103.8</v>
      </c>
      <c r="E284" s="19">
        <v>103.8</v>
      </c>
      <c r="F284" s="19">
        <v>104.3</v>
      </c>
      <c r="G284" s="19">
        <v>106.5</v>
      </c>
      <c r="H284" s="19">
        <v>109.8</v>
      </c>
      <c r="I284" s="19">
        <v>109.1</v>
      </c>
      <c r="J284" s="19">
        <v>109.6</v>
      </c>
      <c r="K284" s="19">
        <v>110</v>
      </c>
      <c r="L284" s="19">
        <v>108.1</v>
      </c>
      <c r="M284" s="19">
        <v>109.8</v>
      </c>
      <c r="N284" s="19">
        <v>111.3</v>
      </c>
      <c r="O284" s="19">
        <v>113.2</v>
      </c>
      <c r="P284" s="19">
        <v>113</v>
      </c>
      <c r="Q284" s="19">
        <v>114.1</v>
      </c>
      <c r="R284" s="19">
        <v>113.1</v>
      </c>
      <c r="S284" s="19">
        <v>115.1</v>
      </c>
      <c r="T284" s="19">
        <v>116.2</v>
      </c>
      <c r="U284" s="19">
        <v>117</v>
      </c>
      <c r="V284" s="19">
        <v>120</v>
      </c>
      <c r="W284" s="19">
        <v>120.5</v>
      </c>
      <c r="X284" s="19">
        <v>120.6</v>
      </c>
      <c r="Y284" s="19">
        <v>120.5</v>
      </c>
      <c r="Z284" s="19">
        <v>124.9</v>
      </c>
      <c r="AA284" s="19">
        <v>124.7</v>
      </c>
      <c r="AB284" s="19">
        <v>126.2</v>
      </c>
      <c r="AC284" s="19">
        <v>127</v>
      </c>
      <c r="AD284" s="19">
        <v>127.6</v>
      </c>
      <c r="AE284" s="19">
        <v>126.9</v>
      </c>
      <c r="AF284" s="19">
        <v>125.5</v>
      </c>
      <c r="AG284" s="19">
        <v>128.4</v>
      </c>
      <c r="AH284" s="19">
        <v>126.9</v>
      </c>
      <c r="AI284" s="19">
        <v>130.80000000000001</v>
      </c>
      <c r="AJ284" s="19">
        <v>129.9</v>
      </c>
      <c r="AK284" s="19">
        <v>135.1</v>
      </c>
      <c r="AL284" s="19">
        <v>134.1</v>
      </c>
      <c r="AM284" s="19">
        <v>135.5</v>
      </c>
      <c r="AN284" s="19">
        <v>138.6</v>
      </c>
      <c r="AO284" s="19">
        <v>137.80000000000001</v>
      </c>
      <c r="AP284" s="19">
        <v>139</v>
      </c>
      <c r="AQ284" s="19">
        <v>138.6</v>
      </c>
      <c r="AR284" s="19">
        <v>140.9</v>
      </c>
      <c r="AS284" s="19">
        <v>140.80000000000001</v>
      </c>
      <c r="AT284" s="19">
        <v>141.69999999999999</v>
      </c>
      <c r="AU284" s="19">
        <v>144.5</v>
      </c>
      <c r="AV284" s="19">
        <v>144.1</v>
      </c>
      <c r="AW284" s="19">
        <v>145.1</v>
      </c>
      <c r="AX284" s="19">
        <v>145</v>
      </c>
      <c r="AY284" s="19">
        <v>144.5</v>
      </c>
      <c r="AZ284" s="19">
        <v>142.30000000000001</v>
      </c>
      <c r="BA284" s="19">
        <v>144.1</v>
      </c>
      <c r="BB284" s="19">
        <v>144.6</v>
      </c>
      <c r="BC284" s="19">
        <v>142.9</v>
      </c>
      <c r="BD284" s="19">
        <v>144.69999999999999</v>
      </c>
      <c r="BE284" s="19">
        <v>140.9</v>
      </c>
      <c r="BF284" s="19">
        <v>139.1</v>
      </c>
      <c r="BG284" s="19">
        <v>140.9</v>
      </c>
      <c r="BH284" s="19">
        <v>142.19999999999999</v>
      </c>
      <c r="BI284" s="19">
        <v>143.69999999999999</v>
      </c>
      <c r="BJ284" s="19">
        <v>145.1</v>
      </c>
      <c r="BK284" s="19">
        <v>144.9</v>
      </c>
      <c r="BL284" s="19">
        <v>145.1</v>
      </c>
      <c r="BM284" s="19">
        <v>145.30000000000001</v>
      </c>
      <c r="BN284" s="19">
        <v>145.69999999999999</v>
      </c>
      <c r="BO284" s="19">
        <v>142.19999999999999</v>
      </c>
      <c r="BP284" s="19">
        <v>141.9</v>
      </c>
      <c r="BQ284" s="19">
        <v>142.9</v>
      </c>
      <c r="BR284" s="19">
        <v>143</v>
      </c>
      <c r="BS284" s="19">
        <v>140.9</v>
      </c>
      <c r="BT284" s="19">
        <v>138.5</v>
      </c>
      <c r="BU284" s="19">
        <v>138.69999999999999</v>
      </c>
      <c r="BV284" s="19">
        <v>138.6</v>
      </c>
      <c r="BW284" s="19">
        <v>137.80000000000001</v>
      </c>
      <c r="BX284" s="19">
        <v>136.6</v>
      </c>
      <c r="BY284" s="19">
        <v>137.1</v>
      </c>
      <c r="BZ284" s="19">
        <v>137.6</v>
      </c>
      <c r="CA284" s="19">
        <v>138.5</v>
      </c>
      <c r="CB284" s="19">
        <v>138</v>
      </c>
      <c r="CC284" s="19">
        <v>139.9</v>
      </c>
      <c r="CD284" s="19">
        <v>140.69999999999999</v>
      </c>
      <c r="CE284" s="19">
        <v>142.69999999999999</v>
      </c>
      <c r="CF284" s="19">
        <v>139.4</v>
      </c>
      <c r="CG284" s="19">
        <v>140.19999999999999</v>
      </c>
      <c r="CH284" s="19">
        <v>137.69999999999999</v>
      </c>
      <c r="CI284" s="19">
        <v>135.5</v>
      </c>
      <c r="CJ284" s="19">
        <v>139.4</v>
      </c>
      <c r="CK284" s="19">
        <v>139.6</v>
      </c>
      <c r="CL284" s="19">
        <v>139.4</v>
      </c>
      <c r="CM284" s="19">
        <v>140.1</v>
      </c>
      <c r="CN284" s="19">
        <v>140.80000000000001</v>
      </c>
      <c r="CO284" s="19">
        <v>142.1</v>
      </c>
      <c r="CP284" s="19">
        <v>143</v>
      </c>
      <c r="CQ284" s="19">
        <v>146</v>
      </c>
      <c r="CR284" s="19">
        <v>145.80000000000001</v>
      </c>
      <c r="CS284" s="19">
        <v>147.19999999999999</v>
      </c>
      <c r="CT284" s="19">
        <v>146</v>
      </c>
      <c r="CU284" s="19">
        <v>147.69999999999999</v>
      </c>
      <c r="CV284" s="19">
        <v>147.30000000000001</v>
      </c>
      <c r="CW284" s="19">
        <v>149.9</v>
      </c>
      <c r="CX284" s="19">
        <v>149.4</v>
      </c>
      <c r="CY284" s="19">
        <v>150.19999999999999</v>
      </c>
      <c r="CZ284" s="19">
        <v>148.80000000000001</v>
      </c>
      <c r="DA284" s="19">
        <v>154.6</v>
      </c>
      <c r="DB284" s="19">
        <v>156.80000000000001</v>
      </c>
      <c r="DC284" s="19">
        <v>157.6</v>
      </c>
      <c r="DD284" s="19">
        <v>159.4</v>
      </c>
      <c r="DE284" s="19">
        <v>160.6</v>
      </c>
      <c r="DF284" s="19">
        <v>165.1</v>
      </c>
      <c r="DG284" s="19">
        <v>167.4</v>
      </c>
      <c r="DH284" s="19">
        <v>170.6</v>
      </c>
      <c r="DI284" s="19">
        <v>172.4</v>
      </c>
      <c r="DJ284" s="19">
        <v>171</v>
      </c>
      <c r="DK284" s="19">
        <v>168.6</v>
      </c>
      <c r="DL284" s="19">
        <v>167.6</v>
      </c>
      <c r="DM284" s="19">
        <v>167.5</v>
      </c>
      <c r="DN284" s="19">
        <v>169.9</v>
      </c>
      <c r="DO284" s="19">
        <v>170.9</v>
      </c>
      <c r="DP284" s="19">
        <v>167.1</v>
      </c>
      <c r="DQ284" s="19">
        <v>167.6</v>
      </c>
      <c r="DR284" s="19">
        <v>165.7</v>
      </c>
      <c r="DS284" s="19">
        <v>162.5</v>
      </c>
      <c r="DT284" s="19">
        <v>166.3</v>
      </c>
      <c r="DU284" s="19">
        <v>167.4</v>
      </c>
      <c r="DV284" s="19">
        <v>163</v>
      </c>
      <c r="DW284" s="19">
        <v>161.80000000000001</v>
      </c>
    </row>
    <row r="285" spans="1:127">
      <c r="A285" s="17" t="s">
        <v>1163</v>
      </c>
      <c r="B285" s="17" t="s">
        <v>1164</v>
      </c>
      <c r="C285" s="18">
        <v>9.11E-3</v>
      </c>
      <c r="D285" s="19">
        <v>103.6</v>
      </c>
      <c r="E285" s="19">
        <v>105.2</v>
      </c>
      <c r="F285" s="19">
        <v>103.7</v>
      </c>
      <c r="G285" s="19">
        <v>104.4</v>
      </c>
      <c r="H285" s="19">
        <v>104.4</v>
      </c>
      <c r="I285" s="19">
        <v>105</v>
      </c>
      <c r="J285" s="19">
        <v>104.4</v>
      </c>
      <c r="K285" s="19">
        <v>107.8</v>
      </c>
      <c r="L285" s="19">
        <v>107.2</v>
      </c>
      <c r="M285" s="19">
        <v>108.3</v>
      </c>
      <c r="N285" s="19">
        <v>109.2</v>
      </c>
      <c r="O285" s="19">
        <v>108.8</v>
      </c>
      <c r="P285" s="19">
        <v>110</v>
      </c>
      <c r="Q285" s="19">
        <v>112.6</v>
      </c>
      <c r="R285" s="19">
        <v>111.8</v>
      </c>
      <c r="S285" s="19">
        <v>112.6</v>
      </c>
      <c r="T285" s="19">
        <v>114.1</v>
      </c>
      <c r="U285" s="19">
        <v>114.4</v>
      </c>
      <c r="V285" s="19">
        <v>114.2</v>
      </c>
      <c r="W285" s="19">
        <v>113.6</v>
      </c>
      <c r="X285" s="19">
        <v>111.7</v>
      </c>
      <c r="Y285" s="19">
        <v>114.2</v>
      </c>
      <c r="Z285" s="19">
        <v>113.1</v>
      </c>
      <c r="AA285" s="19">
        <v>113.9</v>
      </c>
      <c r="AB285" s="19">
        <v>115</v>
      </c>
      <c r="AC285" s="19">
        <v>113.7</v>
      </c>
      <c r="AD285" s="19">
        <v>116.5</v>
      </c>
      <c r="AE285" s="19">
        <v>115.7</v>
      </c>
      <c r="AF285" s="19">
        <v>114.8</v>
      </c>
      <c r="AG285" s="19">
        <v>115.9</v>
      </c>
      <c r="AH285" s="19">
        <v>115.4</v>
      </c>
      <c r="AI285" s="19">
        <v>114.6</v>
      </c>
      <c r="AJ285" s="19">
        <v>114.3</v>
      </c>
      <c r="AK285" s="19">
        <v>113.2</v>
      </c>
      <c r="AL285" s="19">
        <v>112.4</v>
      </c>
      <c r="AM285" s="19">
        <v>112.4</v>
      </c>
      <c r="AN285" s="19">
        <v>112.2</v>
      </c>
      <c r="AO285" s="19">
        <v>113.8</v>
      </c>
      <c r="AP285" s="19">
        <v>113.7</v>
      </c>
      <c r="AQ285" s="19">
        <v>113.2</v>
      </c>
      <c r="AR285" s="19">
        <v>113</v>
      </c>
      <c r="AS285" s="19">
        <v>112.6</v>
      </c>
      <c r="AT285" s="19">
        <v>112.3</v>
      </c>
      <c r="AU285" s="19">
        <v>110.1</v>
      </c>
      <c r="AV285" s="19">
        <v>110.1</v>
      </c>
      <c r="AW285" s="19">
        <v>106.5</v>
      </c>
      <c r="AX285" s="19">
        <v>103.8</v>
      </c>
      <c r="AY285" s="19">
        <v>106.6</v>
      </c>
      <c r="AZ285" s="19">
        <v>103.2</v>
      </c>
      <c r="BA285" s="19">
        <v>105.3</v>
      </c>
      <c r="BB285" s="19">
        <v>104.5</v>
      </c>
      <c r="BC285" s="19">
        <v>103.7</v>
      </c>
      <c r="BD285" s="19">
        <v>103.9</v>
      </c>
      <c r="BE285" s="19">
        <v>104.4</v>
      </c>
      <c r="BF285" s="19">
        <v>102.8</v>
      </c>
      <c r="BG285" s="19">
        <v>104.3</v>
      </c>
      <c r="BH285" s="19">
        <v>102.3</v>
      </c>
      <c r="BI285" s="19">
        <v>104.9</v>
      </c>
      <c r="BJ285" s="19">
        <v>105.6</v>
      </c>
      <c r="BK285" s="19">
        <v>105.9</v>
      </c>
      <c r="BL285" s="19">
        <v>106</v>
      </c>
      <c r="BM285" s="19">
        <v>106</v>
      </c>
      <c r="BN285" s="19">
        <v>104.1</v>
      </c>
      <c r="BO285" s="19">
        <v>104</v>
      </c>
      <c r="BP285" s="19">
        <v>108.1</v>
      </c>
      <c r="BQ285" s="19">
        <v>108</v>
      </c>
      <c r="BR285" s="19">
        <v>107.7</v>
      </c>
      <c r="BS285" s="19">
        <v>106.1</v>
      </c>
      <c r="BT285" s="19">
        <v>106.1</v>
      </c>
      <c r="BU285" s="19">
        <v>107.5</v>
      </c>
      <c r="BV285" s="19">
        <v>105.9</v>
      </c>
      <c r="BW285" s="19">
        <v>106.1</v>
      </c>
      <c r="BX285" s="19">
        <v>105.3</v>
      </c>
      <c r="BY285" s="19">
        <v>108.2</v>
      </c>
      <c r="BZ285" s="19">
        <v>107.8</v>
      </c>
      <c r="CA285" s="19">
        <v>107.4</v>
      </c>
      <c r="CB285" s="19">
        <v>108.5</v>
      </c>
      <c r="CC285" s="19">
        <v>110.3</v>
      </c>
      <c r="CD285" s="19">
        <v>112.8</v>
      </c>
      <c r="CE285" s="19">
        <v>111.8</v>
      </c>
      <c r="CF285" s="19">
        <v>108.3</v>
      </c>
      <c r="CG285" s="19">
        <v>109.5</v>
      </c>
      <c r="CH285" s="19">
        <v>108.8</v>
      </c>
      <c r="CI285" s="19">
        <v>108</v>
      </c>
      <c r="CJ285" s="19">
        <v>111.3</v>
      </c>
      <c r="CK285" s="19">
        <v>109.6</v>
      </c>
      <c r="CL285" s="19">
        <v>106.9</v>
      </c>
      <c r="CM285" s="19">
        <v>106.1</v>
      </c>
      <c r="CN285" s="19">
        <v>108.9</v>
      </c>
      <c r="CO285" s="19">
        <v>110.6</v>
      </c>
      <c r="CP285" s="19">
        <v>110.6</v>
      </c>
      <c r="CQ285" s="19">
        <v>107.9</v>
      </c>
      <c r="CR285" s="19">
        <v>109.2</v>
      </c>
      <c r="CS285" s="19">
        <v>109.3</v>
      </c>
      <c r="CT285" s="19">
        <v>109.5</v>
      </c>
      <c r="CU285" s="19">
        <v>109.4</v>
      </c>
      <c r="CV285" s="19">
        <v>109.3</v>
      </c>
      <c r="CW285" s="19">
        <v>111.4</v>
      </c>
      <c r="CX285" s="19">
        <v>109</v>
      </c>
      <c r="CY285" s="19">
        <v>110.1</v>
      </c>
      <c r="CZ285" s="19">
        <v>107.5</v>
      </c>
      <c r="DA285" s="19">
        <v>105.9</v>
      </c>
      <c r="DB285" s="19">
        <v>109.4</v>
      </c>
      <c r="DC285" s="19">
        <v>107.5</v>
      </c>
      <c r="DD285" s="19">
        <v>107.6</v>
      </c>
      <c r="DE285" s="19">
        <v>109.2</v>
      </c>
      <c r="DF285" s="19">
        <v>109.2</v>
      </c>
      <c r="DG285" s="19">
        <v>112.7</v>
      </c>
      <c r="DH285" s="19">
        <v>112.8</v>
      </c>
      <c r="DI285" s="19">
        <v>112.2</v>
      </c>
      <c r="DJ285" s="19">
        <v>111.9</v>
      </c>
      <c r="DK285" s="19">
        <v>113.4</v>
      </c>
      <c r="DL285" s="19">
        <v>113</v>
      </c>
      <c r="DM285" s="19">
        <v>111.7</v>
      </c>
      <c r="DN285" s="19">
        <v>115.9</v>
      </c>
      <c r="DO285" s="19">
        <v>116.8</v>
      </c>
      <c r="DP285" s="19">
        <v>115.8</v>
      </c>
      <c r="DQ285" s="19">
        <v>113.8</v>
      </c>
      <c r="DR285" s="19">
        <v>112.3</v>
      </c>
      <c r="DS285" s="19">
        <v>116</v>
      </c>
      <c r="DT285" s="19">
        <v>118.7</v>
      </c>
      <c r="DU285" s="19">
        <v>116.6</v>
      </c>
      <c r="DV285" s="19">
        <v>116.5</v>
      </c>
      <c r="DW285" s="19">
        <v>116.5</v>
      </c>
    </row>
    <row r="286" spans="1:127">
      <c r="A286" s="17" t="s">
        <v>1165</v>
      </c>
      <c r="B286" s="17" t="s">
        <v>1166</v>
      </c>
      <c r="C286" s="18">
        <v>8.8650000000000007E-2</v>
      </c>
      <c r="D286" s="19">
        <v>103.8</v>
      </c>
      <c r="E286" s="19">
        <v>103.6</v>
      </c>
      <c r="F286" s="19">
        <v>104.4</v>
      </c>
      <c r="G286" s="19">
        <v>106.7</v>
      </c>
      <c r="H286" s="19">
        <v>110.3</v>
      </c>
      <c r="I286" s="19">
        <v>109.5</v>
      </c>
      <c r="J286" s="19">
        <v>110.1</v>
      </c>
      <c r="K286" s="19">
        <v>110.2</v>
      </c>
      <c r="L286" s="19">
        <v>108.2</v>
      </c>
      <c r="M286" s="19">
        <v>110</v>
      </c>
      <c r="N286" s="19">
        <v>111.5</v>
      </c>
      <c r="O286" s="19">
        <v>113.7</v>
      </c>
      <c r="P286" s="19">
        <v>113.3</v>
      </c>
      <c r="Q286" s="19">
        <v>114.2</v>
      </c>
      <c r="R286" s="19">
        <v>113.3</v>
      </c>
      <c r="S286" s="19">
        <v>115.3</v>
      </c>
      <c r="T286" s="19">
        <v>116.5</v>
      </c>
      <c r="U286" s="19">
        <v>117.2</v>
      </c>
      <c r="V286" s="19">
        <v>120.6</v>
      </c>
      <c r="W286" s="19">
        <v>121.2</v>
      </c>
      <c r="X286" s="19">
        <v>121.5</v>
      </c>
      <c r="Y286" s="19">
        <v>121.2</v>
      </c>
      <c r="Z286" s="19">
        <v>126.1</v>
      </c>
      <c r="AA286" s="19">
        <v>125.8</v>
      </c>
      <c r="AB286" s="19">
        <v>127.4</v>
      </c>
      <c r="AC286" s="19">
        <v>128.30000000000001</v>
      </c>
      <c r="AD286" s="19">
        <v>128.80000000000001</v>
      </c>
      <c r="AE286" s="19">
        <v>128</v>
      </c>
      <c r="AF286" s="19">
        <v>126.6</v>
      </c>
      <c r="AG286" s="19">
        <v>129.69999999999999</v>
      </c>
      <c r="AH286" s="19">
        <v>128.1</v>
      </c>
      <c r="AI286" s="19">
        <v>132.4</v>
      </c>
      <c r="AJ286" s="19">
        <v>131.5</v>
      </c>
      <c r="AK286" s="19">
        <v>137.30000000000001</v>
      </c>
      <c r="AL286" s="19">
        <v>136.30000000000001</v>
      </c>
      <c r="AM286" s="19">
        <v>137.9</v>
      </c>
      <c r="AN286" s="19">
        <v>141.30000000000001</v>
      </c>
      <c r="AO286" s="19">
        <v>140.30000000000001</v>
      </c>
      <c r="AP286" s="19">
        <v>141.6</v>
      </c>
      <c r="AQ286" s="19">
        <v>141.19999999999999</v>
      </c>
      <c r="AR286" s="19">
        <v>143.80000000000001</v>
      </c>
      <c r="AS286" s="19">
        <v>143.69999999999999</v>
      </c>
      <c r="AT286" s="19">
        <v>144.69999999999999</v>
      </c>
      <c r="AU286" s="19">
        <v>148.1</v>
      </c>
      <c r="AV286" s="19">
        <v>147.6</v>
      </c>
      <c r="AW286" s="19">
        <v>149.1</v>
      </c>
      <c r="AX286" s="19">
        <v>149.19999999999999</v>
      </c>
      <c r="AY286" s="19">
        <v>148.5</v>
      </c>
      <c r="AZ286" s="19">
        <v>146.30000000000001</v>
      </c>
      <c r="BA286" s="19">
        <v>148.1</v>
      </c>
      <c r="BB286" s="19">
        <v>148.69999999999999</v>
      </c>
      <c r="BC286" s="19">
        <v>146.9</v>
      </c>
      <c r="BD286" s="19">
        <v>148.9</v>
      </c>
      <c r="BE286" s="19">
        <v>144.69999999999999</v>
      </c>
      <c r="BF286" s="19">
        <v>142.80000000000001</v>
      </c>
      <c r="BG286" s="19">
        <v>144.69999999999999</v>
      </c>
      <c r="BH286" s="19">
        <v>146.30000000000001</v>
      </c>
      <c r="BI286" s="19">
        <v>147.69999999999999</v>
      </c>
      <c r="BJ286" s="19">
        <v>149.19999999999999</v>
      </c>
      <c r="BK286" s="19">
        <v>148.9</v>
      </c>
      <c r="BL286" s="19">
        <v>149.1</v>
      </c>
      <c r="BM286" s="19">
        <v>149.30000000000001</v>
      </c>
      <c r="BN286" s="19">
        <v>150</v>
      </c>
      <c r="BO286" s="19">
        <v>146.1</v>
      </c>
      <c r="BP286" s="19">
        <v>145.30000000000001</v>
      </c>
      <c r="BQ286" s="19">
        <v>146.5</v>
      </c>
      <c r="BR286" s="19">
        <v>146.6</v>
      </c>
      <c r="BS286" s="19">
        <v>144.5</v>
      </c>
      <c r="BT286" s="19">
        <v>141.80000000000001</v>
      </c>
      <c r="BU286" s="19">
        <v>141.9</v>
      </c>
      <c r="BV286" s="19">
        <v>142</v>
      </c>
      <c r="BW286" s="19">
        <v>141</v>
      </c>
      <c r="BX286" s="19">
        <v>139.80000000000001</v>
      </c>
      <c r="BY286" s="19">
        <v>140.1</v>
      </c>
      <c r="BZ286" s="19">
        <v>140.69999999999999</v>
      </c>
      <c r="CA286" s="19">
        <v>141.6</v>
      </c>
      <c r="CB286" s="19">
        <v>141</v>
      </c>
      <c r="CC286" s="19">
        <v>143</v>
      </c>
      <c r="CD286" s="19">
        <v>143.6</v>
      </c>
      <c r="CE286" s="19">
        <v>145.9</v>
      </c>
      <c r="CF286" s="19">
        <v>142.6</v>
      </c>
      <c r="CG286" s="19">
        <v>143.4</v>
      </c>
      <c r="CH286" s="19">
        <v>140.69999999999999</v>
      </c>
      <c r="CI286" s="19">
        <v>138.30000000000001</v>
      </c>
      <c r="CJ286" s="19">
        <v>142.19999999999999</v>
      </c>
      <c r="CK286" s="19">
        <v>142.6</v>
      </c>
      <c r="CL286" s="19">
        <v>142.80000000000001</v>
      </c>
      <c r="CM286" s="19">
        <v>143.6</v>
      </c>
      <c r="CN286" s="19">
        <v>144.1</v>
      </c>
      <c r="CO286" s="19">
        <v>145.4</v>
      </c>
      <c r="CP286" s="19">
        <v>146.30000000000001</v>
      </c>
      <c r="CQ286" s="19">
        <v>149.9</v>
      </c>
      <c r="CR286" s="19">
        <v>149.5</v>
      </c>
      <c r="CS286" s="19">
        <v>151.1</v>
      </c>
      <c r="CT286" s="19">
        <v>149.80000000000001</v>
      </c>
      <c r="CU286" s="19">
        <v>151.69999999999999</v>
      </c>
      <c r="CV286" s="19">
        <v>151.19999999999999</v>
      </c>
      <c r="CW286" s="19">
        <v>153.9</v>
      </c>
      <c r="CX286" s="19">
        <v>153.5</v>
      </c>
      <c r="CY286" s="19">
        <v>154.30000000000001</v>
      </c>
      <c r="CZ286" s="19">
        <v>153.1</v>
      </c>
      <c r="DA286" s="19">
        <v>159.5</v>
      </c>
      <c r="DB286" s="19">
        <v>161.69999999999999</v>
      </c>
      <c r="DC286" s="19">
        <v>162.80000000000001</v>
      </c>
      <c r="DD286" s="19">
        <v>164.8</v>
      </c>
      <c r="DE286" s="19">
        <v>165.8</v>
      </c>
      <c r="DF286" s="19">
        <v>170.9</v>
      </c>
      <c r="DG286" s="19">
        <v>173.1</v>
      </c>
      <c r="DH286" s="19">
        <v>176.5</v>
      </c>
      <c r="DI286" s="19">
        <v>178.6</v>
      </c>
      <c r="DJ286" s="19">
        <v>177</v>
      </c>
      <c r="DK286" s="19">
        <v>174.2</v>
      </c>
      <c r="DL286" s="19">
        <v>173.2</v>
      </c>
      <c r="DM286" s="19">
        <v>173.2</v>
      </c>
      <c r="DN286" s="19">
        <v>175.5</v>
      </c>
      <c r="DO286" s="19">
        <v>176.4</v>
      </c>
      <c r="DP286" s="19">
        <v>172.4</v>
      </c>
      <c r="DQ286" s="19">
        <v>173.2</v>
      </c>
      <c r="DR286" s="19">
        <v>171.2</v>
      </c>
      <c r="DS286" s="19">
        <v>167.3</v>
      </c>
      <c r="DT286" s="19">
        <v>171.2</v>
      </c>
      <c r="DU286" s="19">
        <v>172.6</v>
      </c>
      <c r="DV286" s="19">
        <v>167.7</v>
      </c>
      <c r="DW286" s="19">
        <v>166.5</v>
      </c>
    </row>
    <row r="287" spans="1:127">
      <c r="A287" s="17" t="s">
        <v>1167</v>
      </c>
      <c r="B287" s="17" t="s">
        <v>1168</v>
      </c>
      <c r="C287" s="18">
        <v>0.20089000000000001</v>
      </c>
      <c r="D287" s="19">
        <v>102.8</v>
      </c>
      <c r="E287" s="19">
        <v>103.7</v>
      </c>
      <c r="F287" s="19">
        <v>105</v>
      </c>
      <c r="G287" s="19">
        <v>103.1</v>
      </c>
      <c r="H287" s="19">
        <v>101.5</v>
      </c>
      <c r="I287" s="19">
        <v>102.1</v>
      </c>
      <c r="J287" s="19">
        <v>101</v>
      </c>
      <c r="K287" s="19">
        <v>101.4</v>
      </c>
      <c r="L287" s="19">
        <v>101.8</v>
      </c>
      <c r="M287" s="19">
        <v>102</v>
      </c>
      <c r="N287" s="19">
        <v>101.2</v>
      </c>
      <c r="O287" s="19">
        <v>102.4</v>
      </c>
      <c r="P287" s="19">
        <v>105.4</v>
      </c>
      <c r="Q287" s="19">
        <v>107.3</v>
      </c>
      <c r="R287" s="19">
        <v>106.9</v>
      </c>
      <c r="S287" s="19">
        <v>110</v>
      </c>
      <c r="T287" s="19">
        <v>109.7</v>
      </c>
      <c r="U287" s="19">
        <v>110.8</v>
      </c>
      <c r="V287" s="19">
        <v>112.2</v>
      </c>
      <c r="W287" s="19">
        <v>111.4</v>
      </c>
      <c r="X287" s="19">
        <v>112.1</v>
      </c>
      <c r="Y287" s="19">
        <v>110.8</v>
      </c>
      <c r="Z287" s="19">
        <v>111</v>
      </c>
      <c r="AA287" s="19">
        <v>112.2</v>
      </c>
      <c r="AB287" s="19">
        <v>111.5</v>
      </c>
      <c r="AC287" s="19">
        <v>111.5</v>
      </c>
      <c r="AD287" s="19">
        <v>112.3</v>
      </c>
      <c r="AE287" s="19">
        <v>112.5</v>
      </c>
      <c r="AF287" s="19">
        <v>112.6</v>
      </c>
      <c r="AG287" s="19">
        <v>113</v>
      </c>
      <c r="AH287" s="19">
        <v>114.7</v>
      </c>
      <c r="AI287" s="19">
        <v>113.9</v>
      </c>
      <c r="AJ287" s="19">
        <v>112.9</v>
      </c>
      <c r="AK287" s="19">
        <v>111.8</v>
      </c>
      <c r="AL287" s="19">
        <v>110.5</v>
      </c>
      <c r="AM287" s="19">
        <v>110.2</v>
      </c>
      <c r="AN287" s="19">
        <v>111.1</v>
      </c>
      <c r="AO287" s="19">
        <v>111.6</v>
      </c>
      <c r="AP287" s="19">
        <v>111.7</v>
      </c>
      <c r="AQ287" s="19">
        <v>111.4</v>
      </c>
      <c r="AR287" s="19">
        <v>112.2</v>
      </c>
      <c r="AS287" s="19">
        <v>111.5</v>
      </c>
      <c r="AT287" s="19">
        <v>113.8</v>
      </c>
      <c r="AU287" s="19">
        <v>114.1</v>
      </c>
      <c r="AV287" s="19">
        <v>114.6</v>
      </c>
      <c r="AW287" s="19">
        <v>112.7</v>
      </c>
      <c r="AX287" s="19">
        <v>111.4</v>
      </c>
      <c r="AY287" s="19">
        <v>111.2</v>
      </c>
      <c r="AZ287" s="19">
        <v>112.1</v>
      </c>
      <c r="BA287" s="19">
        <v>113.7</v>
      </c>
      <c r="BB287" s="19">
        <v>110.8</v>
      </c>
      <c r="BC287" s="19">
        <v>112.1</v>
      </c>
      <c r="BD287" s="19">
        <v>109.4</v>
      </c>
      <c r="BE287" s="19">
        <v>107.8</v>
      </c>
      <c r="BF287" s="19">
        <v>110.7</v>
      </c>
      <c r="BG287" s="19">
        <v>113.4</v>
      </c>
      <c r="BH287" s="19">
        <v>114.7</v>
      </c>
      <c r="BI287" s="19">
        <v>116.4</v>
      </c>
      <c r="BJ287" s="19">
        <v>116.2</v>
      </c>
      <c r="BK287" s="19">
        <v>117.3</v>
      </c>
      <c r="BL287" s="19">
        <v>116.2</v>
      </c>
      <c r="BM287" s="19">
        <v>117.4</v>
      </c>
      <c r="BN287" s="19">
        <v>117.5</v>
      </c>
      <c r="BO287" s="19">
        <v>116.4</v>
      </c>
      <c r="BP287" s="19">
        <v>116.4</v>
      </c>
      <c r="BQ287" s="19">
        <v>117.5</v>
      </c>
      <c r="BR287" s="19">
        <v>116.8</v>
      </c>
      <c r="BS287" s="19">
        <v>116.8</v>
      </c>
      <c r="BT287" s="19">
        <v>117.9</v>
      </c>
      <c r="BU287" s="19">
        <v>120.1</v>
      </c>
      <c r="BV287" s="19">
        <v>118.9</v>
      </c>
      <c r="BW287" s="19">
        <v>118.6</v>
      </c>
      <c r="BX287" s="19">
        <v>118.5</v>
      </c>
      <c r="BY287" s="19">
        <v>115.9</v>
      </c>
      <c r="BZ287" s="19">
        <v>117.6</v>
      </c>
      <c r="CA287" s="19">
        <v>116.5</v>
      </c>
      <c r="CB287" s="19">
        <v>117.8</v>
      </c>
      <c r="CC287" s="19">
        <v>118.1</v>
      </c>
      <c r="CD287" s="19">
        <v>120.4</v>
      </c>
      <c r="CE287" s="19">
        <v>120.3</v>
      </c>
      <c r="CF287" s="19">
        <v>120.5</v>
      </c>
      <c r="CG287" s="19">
        <v>119.4</v>
      </c>
      <c r="CH287" s="19">
        <v>118</v>
      </c>
      <c r="CI287" s="19">
        <v>116.2</v>
      </c>
      <c r="CJ287" s="19">
        <v>115.7</v>
      </c>
      <c r="CK287" s="19">
        <v>116.6</v>
      </c>
      <c r="CL287" s="19">
        <v>118.2</v>
      </c>
      <c r="CM287" s="19">
        <v>115.4</v>
      </c>
      <c r="CN287" s="19">
        <v>116.4</v>
      </c>
      <c r="CO287" s="19">
        <v>117.8</v>
      </c>
      <c r="CP287" s="19">
        <v>117.8</v>
      </c>
      <c r="CQ287" s="19">
        <v>117.9</v>
      </c>
      <c r="CR287" s="19">
        <v>116</v>
      </c>
      <c r="CS287" s="19">
        <v>116.1</v>
      </c>
      <c r="CT287" s="19">
        <v>116.7</v>
      </c>
      <c r="CU287" s="19">
        <v>117.4</v>
      </c>
      <c r="CV287" s="19">
        <v>117.3</v>
      </c>
      <c r="CW287" s="19">
        <v>119.8</v>
      </c>
      <c r="CX287" s="19">
        <v>118.3</v>
      </c>
      <c r="CY287" s="19">
        <v>116.8</v>
      </c>
      <c r="CZ287" s="19">
        <v>114.4</v>
      </c>
      <c r="DA287" s="19">
        <v>113.2</v>
      </c>
      <c r="DB287" s="19">
        <v>115.2</v>
      </c>
      <c r="DC287" s="19">
        <v>114.8</v>
      </c>
      <c r="DD287" s="19">
        <v>115.1</v>
      </c>
      <c r="DE287" s="19">
        <v>115.7</v>
      </c>
      <c r="DF287" s="19">
        <v>117.6</v>
      </c>
      <c r="DG287" s="19">
        <v>117.9</v>
      </c>
      <c r="DH287" s="19">
        <v>119.5</v>
      </c>
      <c r="DI287" s="19">
        <v>122</v>
      </c>
      <c r="DJ287" s="19">
        <v>122.2</v>
      </c>
      <c r="DK287" s="19">
        <v>123.6</v>
      </c>
      <c r="DL287" s="19">
        <v>123.7</v>
      </c>
      <c r="DM287" s="19">
        <v>126.5</v>
      </c>
      <c r="DN287" s="19">
        <v>127.8</v>
      </c>
      <c r="DO287" s="19">
        <v>128.19999999999999</v>
      </c>
      <c r="DP287" s="19">
        <v>129.30000000000001</v>
      </c>
      <c r="DQ287" s="19">
        <v>128.80000000000001</v>
      </c>
      <c r="DR287" s="19">
        <v>130.9</v>
      </c>
      <c r="DS287" s="19">
        <v>132.30000000000001</v>
      </c>
      <c r="DT287" s="19">
        <v>133.9</v>
      </c>
      <c r="DU287" s="19">
        <v>135.1</v>
      </c>
      <c r="DV287" s="19">
        <v>135.1</v>
      </c>
      <c r="DW287" s="19">
        <v>135.80000000000001</v>
      </c>
    </row>
    <row r="288" spans="1:127">
      <c r="A288" s="17" t="s">
        <v>1169</v>
      </c>
      <c r="B288" s="17" t="s">
        <v>1170</v>
      </c>
      <c r="C288" s="18">
        <v>7.2969999999999993E-2</v>
      </c>
      <c r="D288" s="19">
        <v>101.9</v>
      </c>
      <c r="E288" s="19">
        <v>101.1</v>
      </c>
      <c r="F288" s="19">
        <v>102.1</v>
      </c>
      <c r="G288" s="19">
        <v>100.4</v>
      </c>
      <c r="H288" s="19">
        <v>98.7</v>
      </c>
      <c r="I288" s="19">
        <v>98.4</v>
      </c>
      <c r="J288" s="19">
        <v>99.4</v>
      </c>
      <c r="K288" s="19">
        <v>98.7</v>
      </c>
      <c r="L288" s="19">
        <v>98.6</v>
      </c>
      <c r="M288" s="19">
        <v>98.3</v>
      </c>
      <c r="N288" s="19">
        <v>99.1</v>
      </c>
      <c r="O288" s="19">
        <v>99.5</v>
      </c>
      <c r="P288" s="19">
        <v>99.5</v>
      </c>
      <c r="Q288" s="19">
        <v>98.7</v>
      </c>
      <c r="R288" s="19">
        <v>99.5</v>
      </c>
      <c r="S288" s="19">
        <v>101.5</v>
      </c>
      <c r="T288" s="19">
        <v>101.9</v>
      </c>
      <c r="U288" s="19">
        <v>104.6</v>
      </c>
      <c r="V288" s="19">
        <v>107</v>
      </c>
      <c r="W288" s="19">
        <v>107.2</v>
      </c>
      <c r="X288" s="19">
        <v>105.3</v>
      </c>
      <c r="Y288" s="19">
        <v>104.9</v>
      </c>
      <c r="Z288" s="19">
        <v>105.4</v>
      </c>
      <c r="AA288" s="19">
        <v>105.6</v>
      </c>
      <c r="AB288" s="19">
        <v>105.1</v>
      </c>
      <c r="AC288" s="19">
        <v>103.5</v>
      </c>
      <c r="AD288" s="19">
        <v>102.4</v>
      </c>
      <c r="AE288" s="19">
        <v>102.1</v>
      </c>
      <c r="AF288" s="19">
        <v>102.8</v>
      </c>
      <c r="AG288" s="19">
        <v>102.8</v>
      </c>
      <c r="AH288" s="19">
        <v>102.8</v>
      </c>
      <c r="AI288" s="19">
        <v>101.2</v>
      </c>
      <c r="AJ288" s="19">
        <v>100.8</v>
      </c>
      <c r="AK288" s="19">
        <v>100.1</v>
      </c>
      <c r="AL288" s="19">
        <v>96.5</v>
      </c>
      <c r="AM288" s="19">
        <v>93.9</v>
      </c>
      <c r="AN288" s="19">
        <v>93.7</v>
      </c>
      <c r="AO288" s="19">
        <v>93.6</v>
      </c>
      <c r="AP288" s="19">
        <v>95.5</v>
      </c>
      <c r="AQ288" s="19">
        <v>95.1</v>
      </c>
      <c r="AR288" s="19">
        <v>94.2</v>
      </c>
      <c r="AS288" s="19">
        <v>92.6</v>
      </c>
      <c r="AT288" s="19">
        <v>93.5</v>
      </c>
      <c r="AU288" s="19">
        <v>90.8</v>
      </c>
      <c r="AV288" s="19">
        <v>89.1</v>
      </c>
      <c r="AW288" s="19">
        <v>85</v>
      </c>
      <c r="AX288" s="19">
        <v>84.1</v>
      </c>
      <c r="AY288" s="19">
        <v>81.8</v>
      </c>
      <c r="AZ288" s="19">
        <v>82.1</v>
      </c>
      <c r="BA288" s="19">
        <v>82.9</v>
      </c>
      <c r="BB288" s="19">
        <v>83.4</v>
      </c>
      <c r="BC288" s="19">
        <v>81.5</v>
      </c>
      <c r="BD288" s="19">
        <v>82.3</v>
      </c>
      <c r="BE288" s="19">
        <v>81.599999999999994</v>
      </c>
      <c r="BF288" s="19">
        <v>83.1</v>
      </c>
      <c r="BG288" s="19">
        <v>82.5</v>
      </c>
      <c r="BH288" s="19">
        <v>83.1</v>
      </c>
      <c r="BI288" s="19">
        <v>85.7</v>
      </c>
      <c r="BJ288" s="19">
        <v>86.7</v>
      </c>
      <c r="BK288" s="19">
        <v>87.5</v>
      </c>
      <c r="BL288" s="19">
        <v>87.5</v>
      </c>
      <c r="BM288" s="19">
        <v>86.6</v>
      </c>
      <c r="BN288" s="19">
        <v>86.1</v>
      </c>
      <c r="BO288" s="19">
        <v>83.4</v>
      </c>
      <c r="BP288" s="19">
        <v>83.9</v>
      </c>
      <c r="BQ288" s="19">
        <v>85.2</v>
      </c>
      <c r="BR288" s="19">
        <v>85.9</v>
      </c>
      <c r="BS288" s="19">
        <v>86.8</v>
      </c>
      <c r="BT288" s="19">
        <v>87.1</v>
      </c>
      <c r="BU288" s="19">
        <v>91.7</v>
      </c>
      <c r="BV288" s="19">
        <v>90.7</v>
      </c>
      <c r="BW288" s="19">
        <v>90.8</v>
      </c>
      <c r="BX288" s="19">
        <v>91.8</v>
      </c>
      <c r="BY288" s="19">
        <v>93.6</v>
      </c>
      <c r="BZ288" s="19">
        <v>94.5</v>
      </c>
      <c r="CA288" s="19">
        <v>92.3</v>
      </c>
      <c r="CB288" s="19">
        <v>94.8</v>
      </c>
      <c r="CC288" s="19">
        <v>96.3</v>
      </c>
      <c r="CD288" s="19">
        <v>99.1</v>
      </c>
      <c r="CE288" s="19">
        <v>100.4</v>
      </c>
      <c r="CF288" s="19">
        <v>99.8</v>
      </c>
      <c r="CG288" s="19">
        <v>96.1</v>
      </c>
      <c r="CH288" s="19">
        <v>92.2</v>
      </c>
      <c r="CI288" s="19">
        <v>90.2</v>
      </c>
      <c r="CJ288" s="19">
        <v>91</v>
      </c>
      <c r="CK288" s="19">
        <v>90.8</v>
      </c>
      <c r="CL288" s="19">
        <v>93.1</v>
      </c>
      <c r="CM288" s="19">
        <v>90.4</v>
      </c>
      <c r="CN288" s="19">
        <v>90.8</v>
      </c>
      <c r="CO288" s="19">
        <v>90.7</v>
      </c>
      <c r="CP288" s="19">
        <v>89.6</v>
      </c>
      <c r="CQ288" s="19">
        <v>89.1</v>
      </c>
      <c r="CR288" s="19">
        <v>85.1</v>
      </c>
      <c r="CS288" s="19">
        <v>84</v>
      </c>
      <c r="CT288" s="19">
        <v>84.1</v>
      </c>
      <c r="CU288" s="19">
        <v>84.3</v>
      </c>
      <c r="CV288" s="19">
        <v>84.3</v>
      </c>
      <c r="CW288" s="19">
        <v>83.7</v>
      </c>
      <c r="CX288" s="19">
        <v>83.2</v>
      </c>
      <c r="CY288" s="19">
        <v>82.9</v>
      </c>
      <c r="CZ288" s="19">
        <v>80.400000000000006</v>
      </c>
      <c r="DA288" s="19">
        <v>79.8</v>
      </c>
      <c r="DB288" s="19">
        <v>82.4</v>
      </c>
      <c r="DC288" s="19">
        <v>80.5</v>
      </c>
      <c r="DD288" s="19">
        <v>83.9</v>
      </c>
      <c r="DE288" s="19">
        <v>85.1</v>
      </c>
      <c r="DF288" s="19">
        <v>88</v>
      </c>
      <c r="DG288" s="19">
        <v>91</v>
      </c>
      <c r="DH288" s="19">
        <v>95.1</v>
      </c>
      <c r="DI288" s="19">
        <v>97.5</v>
      </c>
      <c r="DJ288" s="19">
        <v>101.9</v>
      </c>
      <c r="DK288" s="19">
        <v>101.5</v>
      </c>
      <c r="DL288" s="19">
        <v>102.1</v>
      </c>
      <c r="DM288" s="19">
        <v>101.7</v>
      </c>
      <c r="DN288" s="19">
        <v>101.6</v>
      </c>
      <c r="DO288" s="19">
        <v>102.5</v>
      </c>
      <c r="DP288" s="19">
        <v>105</v>
      </c>
      <c r="DQ288" s="19">
        <v>103.2</v>
      </c>
      <c r="DR288" s="19">
        <v>104.4</v>
      </c>
      <c r="DS288" s="19">
        <v>106.2</v>
      </c>
      <c r="DT288" s="19">
        <v>108.5</v>
      </c>
      <c r="DU288" s="19">
        <v>108.9</v>
      </c>
      <c r="DV288" s="19">
        <v>107.9</v>
      </c>
      <c r="DW288" s="19">
        <v>108.2</v>
      </c>
    </row>
    <row r="289" spans="1:127">
      <c r="A289" s="17" t="s">
        <v>1171</v>
      </c>
      <c r="B289" s="17" t="s">
        <v>1172</v>
      </c>
      <c r="C289" s="18">
        <v>0.12792000000000001</v>
      </c>
      <c r="D289" s="19">
        <v>103.4</v>
      </c>
      <c r="E289" s="19">
        <v>105.2</v>
      </c>
      <c r="F289" s="19">
        <v>106.7</v>
      </c>
      <c r="G289" s="19">
        <v>104.6</v>
      </c>
      <c r="H289" s="19">
        <v>103.1</v>
      </c>
      <c r="I289" s="19">
        <v>104.1</v>
      </c>
      <c r="J289" s="19">
        <v>101.8</v>
      </c>
      <c r="K289" s="19">
        <v>102.9</v>
      </c>
      <c r="L289" s="19">
        <v>103.6</v>
      </c>
      <c r="M289" s="19">
        <v>104.1</v>
      </c>
      <c r="N289" s="19">
        <v>102.4</v>
      </c>
      <c r="O289" s="19">
        <v>104</v>
      </c>
      <c r="P289" s="19">
        <v>108.8</v>
      </c>
      <c r="Q289" s="19">
        <v>112.2</v>
      </c>
      <c r="R289" s="19">
        <v>111.1</v>
      </c>
      <c r="S289" s="19">
        <v>114.9</v>
      </c>
      <c r="T289" s="19">
        <v>114.2</v>
      </c>
      <c r="U289" s="19">
        <v>114.4</v>
      </c>
      <c r="V289" s="19">
        <v>115.2</v>
      </c>
      <c r="W289" s="19">
        <v>113.9</v>
      </c>
      <c r="X289" s="19">
        <v>116.1</v>
      </c>
      <c r="Y289" s="19">
        <v>114.2</v>
      </c>
      <c r="Z289" s="19">
        <v>114.2</v>
      </c>
      <c r="AA289" s="19">
        <v>115.9</v>
      </c>
      <c r="AB289" s="19">
        <v>115.2</v>
      </c>
      <c r="AC289" s="19">
        <v>116</v>
      </c>
      <c r="AD289" s="19">
        <v>118</v>
      </c>
      <c r="AE289" s="19">
        <v>118.5</v>
      </c>
      <c r="AF289" s="19">
        <v>118.1</v>
      </c>
      <c r="AG289" s="19">
        <v>118.9</v>
      </c>
      <c r="AH289" s="19">
        <v>121.4</v>
      </c>
      <c r="AI289" s="19">
        <v>121.2</v>
      </c>
      <c r="AJ289" s="19">
        <v>119.8</v>
      </c>
      <c r="AK289" s="19">
        <v>118.5</v>
      </c>
      <c r="AL289" s="19">
        <v>118.5</v>
      </c>
      <c r="AM289" s="19">
        <v>119.5</v>
      </c>
      <c r="AN289" s="19">
        <v>121</v>
      </c>
      <c r="AO289" s="19">
        <v>121.9</v>
      </c>
      <c r="AP289" s="19">
        <v>120.9</v>
      </c>
      <c r="AQ289" s="19">
        <v>120.6</v>
      </c>
      <c r="AR289" s="19">
        <v>122.5</v>
      </c>
      <c r="AS289" s="19">
        <v>122.3</v>
      </c>
      <c r="AT289" s="19">
        <v>125.3</v>
      </c>
      <c r="AU289" s="19">
        <v>127.4</v>
      </c>
      <c r="AV289" s="19">
        <v>129.1</v>
      </c>
      <c r="AW289" s="19">
        <v>128.6</v>
      </c>
      <c r="AX289" s="19">
        <v>127</v>
      </c>
      <c r="AY289" s="19">
        <v>127.9</v>
      </c>
      <c r="AZ289" s="19">
        <v>129.19999999999999</v>
      </c>
      <c r="BA289" s="19">
        <v>131.19999999999999</v>
      </c>
      <c r="BB289" s="19">
        <v>126.4</v>
      </c>
      <c r="BC289" s="19">
        <v>129.5</v>
      </c>
      <c r="BD289" s="19">
        <v>124.9</v>
      </c>
      <c r="BE289" s="19">
        <v>122.8</v>
      </c>
      <c r="BF289" s="19">
        <v>126.5</v>
      </c>
      <c r="BG289" s="19">
        <v>131.1</v>
      </c>
      <c r="BH289" s="19">
        <v>132.80000000000001</v>
      </c>
      <c r="BI289" s="19">
        <v>133.9</v>
      </c>
      <c r="BJ289" s="19">
        <v>133.1</v>
      </c>
      <c r="BK289" s="19">
        <v>134.30000000000001</v>
      </c>
      <c r="BL289" s="19">
        <v>132.6</v>
      </c>
      <c r="BM289" s="19">
        <v>135.1</v>
      </c>
      <c r="BN289" s="19">
        <v>135.4</v>
      </c>
      <c r="BO289" s="19">
        <v>135.30000000000001</v>
      </c>
      <c r="BP289" s="19">
        <v>135</v>
      </c>
      <c r="BQ289" s="19">
        <v>135.9</v>
      </c>
      <c r="BR289" s="19">
        <v>134.4</v>
      </c>
      <c r="BS289" s="19">
        <v>134</v>
      </c>
      <c r="BT289" s="19">
        <v>135.4</v>
      </c>
      <c r="BU289" s="19">
        <v>136.30000000000001</v>
      </c>
      <c r="BV289" s="19">
        <v>135</v>
      </c>
      <c r="BW289" s="19">
        <v>134.4</v>
      </c>
      <c r="BX289" s="19">
        <v>133.69999999999999</v>
      </c>
      <c r="BY289" s="19">
        <v>128.69999999999999</v>
      </c>
      <c r="BZ289" s="19">
        <v>130.9</v>
      </c>
      <c r="CA289" s="19">
        <v>130.30000000000001</v>
      </c>
      <c r="CB289" s="19">
        <v>131</v>
      </c>
      <c r="CC289" s="19">
        <v>130.6</v>
      </c>
      <c r="CD289" s="19">
        <v>132.5</v>
      </c>
      <c r="CE289" s="19">
        <v>131.69999999999999</v>
      </c>
      <c r="CF289" s="19">
        <v>132.4</v>
      </c>
      <c r="CG289" s="19">
        <v>132.69999999999999</v>
      </c>
      <c r="CH289" s="19">
        <v>132.80000000000001</v>
      </c>
      <c r="CI289" s="19">
        <v>131</v>
      </c>
      <c r="CJ289" s="19">
        <v>129.80000000000001</v>
      </c>
      <c r="CK289" s="19">
        <v>131.4</v>
      </c>
      <c r="CL289" s="19">
        <v>132.5</v>
      </c>
      <c r="CM289" s="19">
        <v>129.69999999999999</v>
      </c>
      <c r="CN289" s="19">
        <v>130.9</v>
      </c>
      <c r="CO289" s="19">
        <v>133.19999999999999</v>
      </c>
      <c r="CP289" s="19">
        <v>133.9</v>
      </c>
      <c r="CQ289" s="19">
        <v>134.4</v>
      </c>
      <c r="CR289" s="19">
        <v>133.69999999999999</v>
      </c>
      <c r="CS289" s="19">
        <v>134.4</v>
      </c>
      <c r="CT289" s="19">
        <v>135.30000000000001</v>
      </c>
      <c r="CU289" s="19">
        <v>136.19999999999999</v>
      </c>
      <c r="CV289" s="19">
        <v>136.1</v>
      </c>
      <c r="CW289" s="19">
        <v>140.5</v>
      </c>
      <c r="CX289" s="19">
        <v>138.4</v>
      </c>
      <c r="CY289" s="19">
        <v>136.19999999999999</v>
      </c>
      <c r="CZ289" s="19">
        <v>133.9</v>
      </c>
      <c r="DA289" s="19">
        <v>132.30000000000001</v>
      </c>
      <c r="DB289" s="19">
        <v>133.9</v>
      </c>
      <c r="DC289" s="19">
        <v>134.4</v>
      </c>
      <c r="DD289" s="19">
        <v>132.80000000000001</v>
      </c>
      <c r="DE289" s="19">
        <v>133.1</v>
      </c>
      <c r="DF289" s="19">
        <v>134.5</v>
      </c>
      <c r="DG289" s="19">
        <v>133.30000000000001</v>
      </c>
      <c r="DH289" s="19">
        <v>133.5</v>
      </c>
      <c r="DI289" s="19">
        <v>135.9</v>
      </c>
      <c r="DJ289" s="19">
        <v>133.80000000000001</v>
      </c>
      <c r="DK289" s="19">
        <v>136.19999999999999</v>
      </c>
      <c r="DL289" s="19">
        <v>136.1</v>
      </c>
      <c r="DM289" s="19">
        <v>140.6</v>
      </c>
      <c r="DN289" s="19">
        <v>142.69999999999999</v>
      </c>
      <c r="DO289" s="19">
        <v>142.9</v>
      </c>
      <c r="DP289" s="19">
        <v>143.19999999999999</v>
      </c>
      <c r="DQ289" s="19">
        <v>143.4</v>
      </c>
      <c r="DR289" s="19">
        <v>146.1</v>
      </c>
      <c r="DS289" s="19">
        <v>147.19999999999999</v>
      </c>
      <c r="DT289" s="19">
        <v>148.4</v>
      </c>
      <c r="DU289" s="19">
        <v>150.1</v>
      </c>
      <c r="DV289" s="19">
        <v>150.5</v>
      </c>
      <c r="DW289" s="19">
        <v>151.5</v>
      </c>
    </row>
    <row r="290" spans="1:127">
      <c r="A290" s="17" t="s">
        <v>1173</v>
      </c>
      <c r="B290" s="17" t="s">
        <v>1174</v>
      </c>
      <c r="C290" s="18">
        <v>0.81413999999999997</v>
      </c>
      <c r="D290" s="19">
        <v>111.2</v>
      </c>
      <c r="E290" s="19">
        <v>111.3</v>
      </c>
      <c r="F290" s="19">
        <v>112.8</v>
      </c>
      <c r="G290" s="19">
        <v>113.1</v>
      </c>
      <c r="H290" s="19">
        <v>112.4</v>
      </c>
      <c r="I290" s="19">
        <v>112.1</v>
      </c>
      <c r="J290" s="19">
        <v>112.6</v>
      </c>
      <c r="K290" s="19">
        <v>113.4</v>
      </c>
      <c r="L290" s="19">
        <v>114.5</v>
      </c>
      <c r="M290" s="19">
        <v>112.1</v>
      </c>
      <c r="N290" s="19">
        <v>111.3</v>
      </c>
      <c r="O290" s="19">
        <v>109.1</v>
      </c>
      <c r="P290" s="19">
        <v>114.6</v>
      </c>
      <c r="Q290" s="19">
        <v>115.4</v>
      </c>
      <c r="R290" s="19">
        <v>115</v>
      </c>
      <c r="S290" s="19">
        <v>116.5</v>
      </c>
      <c r="T290" s="19">
        <v>116.9</v>
      </c>
      <c r="U290" s="19">
        <v>119.1</v>
      </c>
      <c r="V290" s="19">
        <v>117</v>
      </c>
      <c r="W290" s="19">
        <v>118.5</v>
      </c>
      <c r="X290" s="19">
        <v>119</v>
      </c>
      <c r="Y290" s="19">
        <v>121.3</v>
      </c>
      <c r="Z290" s="19">
        <v>119.9</v>
      </c>
      <c r="AA290" s="19">
        <v>119</v>
      </c>
      <c r="AB290" s="19">
        <v>120.8</v>
      </c>
      <c r="AC290" s="19">
        <v>120.8</v>
      </c>
      <c r="AD290" s="19">
        <v>122.4</v>
      </c>
      <c r="AE290" s="19">
        <v>120.6</v>
      </c>
      <c r="AF290" s="19">
        <v>123.4</v>
      </c>
      <c r="AG290" s="19">
        <v>125.5</v>
      </c>
      <c r="AH290" s="19">
        <v>125.7</v>
      </c>
      <c r="AI290" s="19">
        <v>124.1</v>
      </c>
      <c r="AJ290" s="19">
        <v>122.9</v>
      </c>
      <c r="AK290" s="19">
        <v>121.7</v>
      </c>
      <c r="AL290" s="19">
        <v>121</v>
      </c>
      <c r="AM290" s="19">
        <v>122.2</v>
      </c>
      <c r="AN290" s="19">
        <v>129</v>
      </c>
      <c r="AO290" s="19">
        <v>130.5</v>
      </c>
      <c r="AP290" s="19">
        <v>128.4</v>
      </c>
      <c r="AQ290" s="19">
        <v>127.7</v>
      </c>
      <c r="AR290" s="19">
        <v>129.80000000000001</v>
      </c>
      <c r="AS290" s="19">
        <v>128.30000000000001</v>
      </c>
      <c r="AT290" s="19">
        <v>129.19999999999999</v>
      </c>
      <c r="AU290" s="19">
        <v>129.4</v>
      </c>
      <c r="AV290" s="19">
        <v>128.30000000000001</v>
      </c>
      <c r="AW290" s="19">
        <v>129</v>
      </c>
      <c r="AX290" s="19">
        <v>128</v>
      </c>
      <c r="AY290" s="19">
        <v>126.8</v>
      </c>
      <c r="AZ290" s="19">
        <v>127</v>
      </c>
      <c r="BA290" s="19">
        <v>129.30000000000001</v>
      </c>
      <c r="BB290" s="19">
        <v>130.80000000000001</v>
      </c>
      <c r="BC290" s="19">
        <v>129.80000000000001</v>
      </c>
      <c r="BD290" s="19">
        <v>129.9</v>
      </c>
      <c r="BE290" s="19">
        <v>131.69999999999999</v>
      </c>
      <c r="BF290" s="19">
        <v>131.1</v>
      </c>
      <c r="BG290" s="19">
        <v>131</v>
      </c>
      <c r="BH290" s="19">
        <v>132.5</v>
      </c>
      <c r="BI290" s="19">
        <v>134.19999999999999</v>
      </c>
      <c r="BJ290" s="19">
        <v>132.1</v>
      </c>
      <c r="BK290" s="19">
        <v>133.1</v>
      </c>
      <c r="BL290" s="19">
        <v>134.1</v>
      </c>
      <c r="BM290" s="19">
        <v>134.69999999999999</v>
      </c>
      <c r="BN290" s="19">
        <v>134.69999999999999</v>
      </c>
      <c r="BO290" s="19">
        <v>135.69999999999999</v>
      </c>
      <c r="BP290" s="19">
        <v>136.1</v>
      </c>
      <c r="BQ290" s="19">
        <v>136.80000000000001</v>
      </c>
      <c r="BR290" s="19">
        <v>138</v>
      </c>
      <c r="BS290" s="19">
        <v>138.9</v>
      </c>
      <c r="BT290" s="19">
        <v>138.80000000000001</v>
      </c>
      <c r="BU290" s="19">
        <v>138.4</v>
      </c>
      <c r="BV290" s="19">
        <v>138.6</v>
      </c>
      <c r="BW290" s="19">
        <v>137.69999999999999</v>
      </c>
      <c r="BX290" s="19">
        <v>140.5</v>
      </c>
      <c r="BY290" s="19">
        <v>139.80000000000001</v>
      </c>
      <c r="BZ290" s="19">
        <v>139.69999999999999</v>
      </c>
      <c r="CA290" s="19">
        <v>138.6</v>
      </c>
      <c r="CB290" s="19">
        <v>138.80000000000001</v>
      </c>
      <c r="CC290" s="19">
        <v>138.1</v>
      </c>
      <c r="CD290" s="19">
        <v>138.4</v>
      </c>
      <c r="CE290" s="19">
        <v>138.4</v>
      </c>
      <c r="CF290" s="19">
        <v>138.69999999999999</v>
      </c>
      <c r="CG290" s="19">
        <v>138.30000000000001</v>
      </c>
      <c r="CH290" s="19">
        <v>137.5</v>
      </c>
      <c r="CI290" s="19">
        <v>138.30000000000001</v>
      </c>
      <c r="CJ290" s="19">
        <v>139</v>
      </c>
      <c r="CK290" s="19">
        <v>138.30000000000001</v>
      </c>
      <c r="CL290" s="19">
        <v>138</v>
      </c>
      <c r="CM290" s="19">
        <v>137.69999999999999</v>
      </c>
      <c r="CN290" s="19">
        <v>137.6</v>
      </c>
      <c r="CO290" s="19">
        <v>138.80000000000001</v>
      </c>
      <c r="CP290" s="19">
        <v>138.4</v>
      </c>
      <c r="CQ290" s="19">
        <v>138.6</v>
      </c>
      <c r="CR290" s="19">
        <v>139.19999999999999</v>
      </c>
      <c r="CS290" s="19">
        <v>137.80000000000001</v>
      </c>
      <c r="CT290" s="19">
        <v>138.1</v>
      </c>
      <c r="CU290" s="19">
        <v>138.4</v>
      </c>
      <c r="CV290" s="19">
        <v>138.9</v>
      </c>
      <c r="CW290" s="19">
        <v>138.4</v>
      </c>
      <c r="CX290" s="19">
        <v>137.30000000000001</v>
      </c>
      <c r="CY290" s="19">
        <v>136.4</v>
      </c>
      <c r="CZ290" s="19">
        <v>137.5</v>
      </c>
      <c r="DA290" s="19">
        <v>138.30000000000001</v>
      </c>
      <c r="DB290" s="19">
        <v>138.30000000000001</v>
      </c>
      <c r="DC290" s="19">
        <v>139.5</v>
      </c>
      <c r="DD290" s="19">
        <v>139.19999999999999</v>
      </c>
      <c r="DE290" s="19">
        <v>139.5</v>
      </c>
      <c r="DF290" s="19">
        <v>139.6</v>
      </c>
      <c r="DG290" s="19">
        <v>140</v>
      </c>
      <c r="DH290" s="19">
        <v>140.30000000000001</v>
      </c>
      <c r="DI290" s="19">
        <v>139.9</v>
      </c>
      <c r="DJ290" s="19">
        <v>141.19999999999999</v>
      </c>
      <c r="DK290" s="19">
        <v>141.80000000000001</v>
      </c>
      <c r="DL290" s="19">
        <v>142</v>
      </c>
      <c r="DM290" s="19">
        <v>144</v>
      </c>
      <c r="DN290" s="19">
        <v>144.19999999999999</v>
      </c>
      <c r="DO290" s="19">
        <v>144.19999999999999</v>
      </c>
      <c r="DP290" s="19">
        <v>144.69999999999999</v>
      </c>
      <c r="DQ290" s="19">
        <v>144.69999999999999</v>
      </c>
      <c r="DR290" s="19">
        <v>144.69999999999999</v>
      </c>
      <c r="DS290" s="19">
        <v>145.1</v>
      </c>
      <c r="DT290" s="19">
        <v>146.5</v>
      </c>
      <c r="DU290" s="19">
        <v>146.69999999999999</v>
      </c>
      <c r="DV290" s="19">
        <v>146.69999999999999</v>
      </c>
      <c r="DW290" s="19">
        <v>147.30000000000001</v>
      </c>
    </row>
    <row r="291" spans="1:127">
      <c r="A291" s="17" t="s">
        <v>1175</v>
      </c>
      <c r="B291" s="17" t="s">
        <v>1176</v>
      </c>
      <c r="C291" s="18">
        <v>0.59323999999999999</v>
      </c>
      <c r="D291" s="19">
        <v>114.4</v>
      </c>
      <c r="E291" s="19">
        <v>114.9</v>
      </c>
      <c r="F291" s="19">
        <v>116.7</v>
      </c>
      <c r="G291" s="19">
        <v>116.1</v>
      </c>
      <c r="H291" s="19">
        <v>114.6</v>
      </c>
      <c r="I291" s="19">
        <v>114.5</v>
      </c>
      <c r="J291" s="19">
        <v>114.8</v>
      </c>
      <c r="K291" s="19">
        <v>117</v>
      </c>
      <c r="L291" s="19">
        <v>118.3</v>
      </c>
      <c r="M291" s="19">
        <v>115.1</v>
      </c>
      <c r="N291" s="19">
        <v>115.1</v>
      </c>
      <c r="O291" s="19">
        <v>112</v>
      </c>
      <c r="P291" s="19">
        <v>116.7</v>
      </c>
      <c r="Q291" s="19">
        <v>117.6</v>
      </c>
      <c r="R291" s="19">
        <v>116.4</v>
      </c>
      <c r="S291" s="19">
        <v>119</v>
      </c>
      <c r="T291" s="19">
        <v>120.2</v>
      </c>
      <c r="U291" s="19">
        <v>121</v>
      </c>
      <c r="V291" s="19">
        <v>118.5</v>
      </c>
      <c r="W291" s="19">
        <v>121</v>
      </c>
      <c r="X291" s="19">
        <v>121.7</v>
      </c>
      <c r="Y291" s="19">
        <v>123.9</v>
      </c>
      <c r="Z291" s="19">
        <v>122.3</v>
      </c>
      <c r="AA291" s="19">
        <v>120.5</v>
      </c>
      <c r="AB291" s="19">
        <v>123.7</v>
      </c>
      <c r="AC291" s="19">
        <v>123.9</v>
      </c>
      <c r="AD291" s="19">
        <v>125.6</v>
      </c>
      <c r="AE291" s="19">
        <v>122.9</v>
      </c>
      <c r="AF291" s="19">
        <v>126.7</v>
      </c>
      <c r="AG291" s="19">
        <v>128.30000000000001</v>
      </c>
      <c r="AH291" s="19">
        <v>128.80000000000001</v>
      </c>
      <c r="AI291" s="19">
        <v>127.3</v>
      </c>
      <c r="AJ291" s="19">
        <v>125.4</v>
      </c>
      <c r="AK291" s="19">
        <v>124.2</v>
      </c>
      <c r="AL291" s="19">
        <v>123.2</v>
      </c>
      <c r="AM291" s="19">
        <v>125.4</v>
      </c>
      <c r="AN291" s="19">
        <v>133.30000000000001</v>
      </c>
      <c r="AO291" s="19">
        <v>136</v>
      </c>
      <c r="AP291" s="19">
        <v>133.5</v>
      </c>
      <c r="AQ291" s="19">
        <v>133.1</v>
      </c>
      <c r="AR291" s="19">
        <v>134.6</v>
      </c>
      <c r="AS291" s="19">
        <v>131.69999999999999</v>
      </c>
      <c r="AT291" s="19">
        <v>132.6</v>
      </c>
      <c r="AU291" s="19">
        <v>133.80000000000001</v>
      </c>
      <c r="AV291" s="19">
        <v>133.30000000000001</v>
      </c>
      <c r="AW291" s="19">
        <v>133.19999999999999</v>
      </c>
      <c r="AX291" s="19">
        <v>132.80000000000001</v>
      </c>
      <c r="AY291" s="19">
        <v>131.1</v>
      </c>
      <c r="AZ291" s="19">
        <v>131.19999999999999</v>
      </c>
      <c r="BA291" s="19">
        <v>133.69999999999999</v>
      </c>
      <c r="BB291" s="19">
        <v>134.9</v>
      </c>
      <c r="BC291" s="19">
        <v>133.5</v>
      </c>
      <c r="BD291" s="19">
        <v>133.5</v>
      </c>
      <c r="BE291" s="19">
        <v>133.6</v>
      </c>
      <c r="BF291" s="19">
        <v>132.19999999999999</v>
      </c>
      <c r="BG291" s="19">
        <v>133</v>
      </c>
      <c r="BH291" s="19">
        <v>134.69999999999999</v>
      </c>
      <c r="BI291" s="19">
        <v>136</v>
      </c>
      <c r="BJ291" s="19">
        <v>134.9</v>
      </c>
      <c r="BK291" s="19">
        <v>136.1</v>
      </c>
      <c r="BL291" s="19">
        <v>137.5</v>
      </c>
      <c r="BM291" s="19">
        <v>137.1</v>
      </c>
      <c r="BN291" s="19">
        <v>137.1</v>
      </c>
      <c r="BO291" s="19">
        <v>137.9</v>
      </c>
      <c r="BP291" s="19">
        <v>137.5</v>
      </c>
      <c r="BQ291" s="19">
        <v>137.80000000000001</v>
      </c>
      <c r="BR291" s="19">
        <v>136.9</v>
      </c>
      <c r="BS291" s="19">
        <v>137.69999999999999</v>
      </c>
      <c r="BT291" s="19">
        <v>138.69999999999999</v>
      </c>
      <c r="BU291" s="19">
        <v>138.69999999999999</v>
      </c>
      <c r="BV291" s="19">
        <v>138.69999999999999</v>
      </c>
      <c r="BW291" s="19">
        <v>137.5</v>
      </c>
      <c r="BX291" s="19">
        <v>140.80000000000001</v>
      </c>
      <c r="BY291" s="19">
        <v>139.9</v>
      </c>
      <c r="BZ291" s="19">
        <v>140.5</v>
      </c>
      <c r="CA291" s="19">
        <v>139.6</v>
      </c>
      <c r="CB291" s="19">
        <v>139.6</v>
      </c>
      <c r="CC291" s="19">
        <v>138.9</v>
      </c>
      <c r="CD291" s="19">
        <v>139.30000000000001</v>
      </c>
      <c r="CE291" s="19">
        <v>138.69999999999999</v>
      </c>
      <c r="CF291" s="19">
        <v>139.30000000000001</v>
      </c>
      <c r="CG291" s="19">
        <v>139.30000000000001</v>
      </c>
      <c r="CH291" s="19">
        <v>138.30000000000001</v>
      </c>
      <c r="CI291" s="19">
        <v>138.9</v>
      </c>
      <c r="CJ291" s="19">
        <v>140.19999999999999</v>
      </c>
      <c r="CK291" s="19">
        <v>139.6</v>
      </c>
      <c r="CL291" s="19">
        <v>139.30000000000001</v>
      </c>
      <c r="CM291" s="19">
        <v>138.5</v>
      </c>
      <c r="CN291" s="19">
        <v>138.4</v>
      </c>
      <c r="CO291" s="19">
        <v>139.4</v>
      </c>
      <c r="CP291" s="19">
        <v>138.9</v>
      </c>
      <c r="CQ291" s="19">
        <v>139.6</v>
      </c>
      <c r="CR291" s="19">
        <v>140.19999999999999</v>
      </c>
      <c r="CS291" s="19">
        <v>138.6</v>
      </c>
      <c r="CT291" s="19">
        <v>138.80000000000001</v>
      </c>
      <c r="CU291" s="19">
        <v>139</v>
      </c>
      <c r="CV291" s="19">
        <v>139</v>
      </c>
      <c r="CW291" s="19">
        <v>138.5</v>
      </c>
      <c r="CX291" s="19">
        <v>137.69999999999999</v>
      </c>
      <c r="CY291" s="19">
        <v>137.80000000000001</v>
      </c>
      <c r="CZ291" s="19">
        <v>137.19999999999999</v>
      </c>
      <c r="DA291" s="19">
        <v>137.69999999999999</v>
      </c>
      <c r="DB291" s="19">
        <v>137.1</v>
      </c>
      <c r="DC291" s="19">
        <v>138.30000000000001</v>
      </c>
      <c r="DD291" s="19">
        <v>138</v>
      </c>
      <c r="DE291" s="19">
        <v>138.6</v>
      </c>
      <c r="DF291" s="19">
        <v>138.5</v>
      </c>
      <c r="DG291" s="19">
        <v>139.19999999999999</v>
      </c>
      <c r="DH291" s="19">
        <v>139.19999999999999</v>
      </c>
      <c r="DI291" s="19">
        <v>139.6</v>
      </c>
      <c r="DJ291" s="19">
        <v>140.4</v>
      </c>
      <c r="DK291" s="19">
        <v>140.9</v>
      </c>
      <c r="DL291" s="19">
        <v>141.30000000000001</v>
      </c>
      <c r="DM291" s="19">
        <v>143.6</v>
      </c>
      <c r="DN291" s="19">
        <v>142.9</v>
      </c>
      <c r="DO291" s="19">
        <v>142.80000000000001</v>
      </c>
      <c r="DP291" s="19">
        <v>143.19999999999999</v>
      </c>
      <c r="DQ291" s="19">
        <v>143.30000000000001</v>
      </c>
      <c r="DR291" s="19">
        <v>143.5</v>
      </c>
      <c r="DS291" s="19">
        <v>143.69999999999999</v>
      </c>
      <c r="DT291" s="19">
        <v>145.30000000000001</v>
      </c>
      <c r="DU291" s="19">
        <v>145.4</v>
      </c>
      <c r="DV291" s="19">
        <v>145.19999999999999</v>
      </c>
      <c r="DW291" s="19">
        <v>146.1</v>
      </c>
    </row>
    <row r="292" spans="1:127">
      <c r="A292" s="17" t="s">
        <v>1177</v>
      </c>
      <c r="B292" s="17" t="s">
        <v>1178</v>
      </c>
      <c r="C292" s="18">
        <v>0.35582999999999998</v>
      </c>
      <c r="D292" s="19">
        <v>119.9</v>
      </c>
      <c r="E292" s="19">
        <v>119</v>
      </c>
      <c r="F292" s="19">
        <v>123.6</v>
      </c>
      <c r="G292" s="19">
        <v>122.8</v>
      </c>
      <c r="H292" s="19">
        <v>121.2</v>
      </c>
      <c r="I292" s="19">
        <v>122.5</v>
      </c>
      <c r="J292" s="19">
        <v>121.2</v>
      </c>
      <c r="K292" s="19">
        <v>126.3</v>
      </c>
      <c r="L292" s="19">
        <v>127</v>
      </c>
      <c r="M292" s="19">
        <v>123.4</v>
      </c>
      <c r="N292" s="19">
        <v>125.4</v>
      </c>
      <c r="O292" s="19">
        <v>122.2</v>
      </c>
      <c r="P292" s="19">
        <v>122.5</v>
      </c>
      <c r="Q292" s="19">
        <v>123.7</v>
      </c>
      <c r="R292" s="19">
        <v>123.5</v>
      </c>
      <c r="S292" s="19">
        <v>125.6</v>
      </c>
      <c r="T292" s="19">
        <v>128.30000000000001</v>
      </c>
      <c r="U292" s="19">
        <v>127.2</v>
      </c>
      <c r="V292" s="19">
        <v>124.8</v>
      </c>
      <c r="W292" s="19">
        <v>128</v>
      </c>
      <c r="X292" s="19">
        <v>128.69999999999999</v>
      </c>
      <c r="Y292" s="19">
        <v>132.1</v>
      </c>
      <c r="Z292" s="19">
        <v>132.19999999999999</v>
      </c>
      <c r="AA292" s="19">
        <v>129.19999999999999</v>
      </c>
      <c r="AB292" s="19">
        <v>129.80000000000001</v>
      </c>
      <c r="AC292" s="19">
        <v>129.80000000000001</v>
      </c>
      <c r="AD292" s="19">
        <v>128.80000000000001</v>
      </c>
      <c r="AE292" s="19">
        <v>126</v>
      </c>
      <c r="AF292" s="19">
        <v>130.5</v>
      </c>
      <c r="AG292" s="19">
        <v>132.69999999999999</v>
      </c>
      <c r="AH292" s="19">
        <v>134.69999999999999</v>
      </c>
      <c r="AI292" s="19">
        <v>132.30000000000001</v>
      </c>
      <c r="AJ292" s="19">
        <v>129</v>
      </c>
      <c r="AK292" s="19">
        <v>127.2</v>
      </c>
      <c r="AL292" s="19">
        <v>127.1</v>
      </c>
      <c r="AM292" s="19">
        <v>128.9</v>
      </c>
      <c r="AN292" s="19">
        <v>138.69999999999999</v>
      </c>
      <c r="AO292" s="19">
        <v>142.6</v>
      </c>
      <c r="AP292" s="19">
        <v>139</v>
      </c>
      <c r="AQ292" s="19">
        <v>138.6</v>
      </c>
      <c r="AR292" s="19">
        <v>140.80000000000001</v>
      </c>
      <c r="AS292" s="19">
        <v>137.1</v>
      </c>
      <c r="AT292" s="19">
        <v>138.80000000000001</v>
      </c>
      <c r="AU292" s="19">
        <v>138.9</v>
      </c>
      <c r="AV292" s="19">
        <v>138.6</v>
      </c>
      <c r="AW292" s="19">
        <v>138.80000000000001</v>
      </c>
      <c r="AX292" s="19">
        <v>137</v>
      </c>
      <c r="AY292" s="19">
        <v>136.6</v>
      </c>
      <c r="AZ292" s="19">
        <v>136.4</v>
      </c>
      <c r="BA292" s="19">
        <v>137.9</v>
      </c>
      <c r="BB292" s="19">
        <v>140.19999999999999</v>
      </c>
      <c r="BC292" s="19">
        <v>140</v>
      </c>
      <c r="BD292" s="19">
        <v>139.5</v>
      </c>
      <c r="BE292" s="19">
        <v>139.80000000000001</v>
      </c>
      <c r="BF292" s="19">
        <v>140.30000000000001</v>
      </c>
      <c r="BG292" s="19">
        <v>141.80000000000001</v>
      </c>
      <c r="BH292" s="19">
        <v>142.6</v>
      </c>
      <c r="BI292" s="19">
        <v>144.19999999999999</v>
      </c>
      <c r="BJ292" s="19">
        <v>143.1</v>
      </c>
      <c r="BK292" s="19">
        <v>143.69999999999999</v>
      </c>
      <c r="BL292" s="19">
        <v>145.6</v>
      </c>
      <c r="BM292" s="19">
        <v>144.9</v>
      </c>
      <c r="BN292" s="19">
        <v>144.9</v>
      </c>
      <c r="BO292" s="19">
        <v>145.9</v>
      </c>
      <c r="BP292" s="19">
        <v>145.30000000000001</v>
      </c>
      <c r="BQ292" s="19">
        <v>144.9</v>
      </c>
      <c r="BR292" s="19">
        <v>145.1</v>
      </c>
      <c r="BS292" s="19">
        <v>146.19999999999999</v>
      </c>
      <c r="BT292" s="19">
        <v>146.4</v>
      </c>
      <c r="BU292" s="19">
        <v>146.4</v>
      </c>
      <c r="BV292" s="19">
        <v>146.30000000000001</v>
      </c>
      <c r="BW292" s="19">
        <v>144.4</v>
      </c>
      <c r="BX292" s="19">
        <v>148.19999999999999</v>
      </c>
      <c r="BY292" s="19">
        <v>149.19999999999999</v>
      </c>
      <c r="BZ292" s="19">
        <v>149.9</v>
      </c>
      <c r="CA292" s="19">
        <v>147.30000000000001</v>
      </c>
      <c r="CB292" s="19">
        <v>146.9</v>
      </c>
      <c r="CC292" s="19">
        <v>146.9</v>
      </c>
      <c r="CD292" s="19">
        <v>148.1</v>
      </c>
      <c r="CE292" s="19">
        <v>147.5</v>
      </c>
      <c r="CF292" s="19">
        <v>147.1</v>
      </c>
      <c r="CG292" s="19">
        <v>147.1</v>
      </c>
      <c r="CH292" s="19">
        <v>146.5</v>
      </c>
      <c r="CI292" s="19">
        <v>146.30000000000001</v>
      </c>
      <c r="CJ292" s="19">
        <v>148.4</v>
      </c>
      <c r="CK292" s="19">
        <v>146.69999999999999</v>
      </c>
      <c r="CL292" s="19">
        <v>147</v>
      </c>
      <c r="CM292" s="19">
        <v>147.30000000000001</v>
      </c>
      <c r="CN292" s="19">
        <v>147.1</v>
      </c>
      <c r="CO292" s="19">
        <v>147.80000000000001</v>
      </c>
      <c r="CP292" s="19">
        <v>148</v>
      </c>
      <c r="CQ292" s="19">
        <v>149.5</v>
      </c>
      <c r="CR292" s="19">
        <v>149.19999999999999</v>
      </c>
      <c r="CS292" s="19">
        <v>146.69999999999999</v>
      </c>
      <c r="CT292" s="19">
        <v>147</v>
      </c>
      <c r="CU292" s="19">
        <v>147</v>
      </c>
      <c r="CV292" s="19">
        <v>147</v>
      </c>
      <c r="CW292" s="19">
        <v>147.69999999999999</v>
      </c>
      <c r="CX292" s="19">
        <v>145.6</v>
      </c>
      <c r="CY292" s="19">
        <v>145.6</v>
      </c>
      <c r="CZ292" s="19">
        <v>145.4</v>
      </c>
      <c r="DA292" s="19">
        <v>146.6</v>
      </c>
      <c r="DB292" s="19">
        <v>146.19999999999999</v>
      </c>
      <c r="DC292" s="19">
        <v>148.1</v>
      </c>
      <c r="DD292" s="19">
        <v>147.9</v>
      </c>
      <c r="DE292" s="19">
        <v>148.6</v>
      </c>
      <c r="DF292" s="19">
        <v>148.5</v>
      </c>
      <c r="DG292" s="19">
        <v>150.6</v>
      </c>
      <c r="DH292" s="19">
        <v>150.80000000000001</v>
      </c>
      <c r="DI292" s="19">
        <v>151.19999999999999</v>
      </c>
      <c r="DJ292" s="19">
        <v>151.69999999999999</v>
      </c>
      <c r="DK292" s="19">
        <v>152.69999999999999</v>
      </c>
      <c r="DL292" s="19">
        <v>153.1</v>
      </c>
      <c r="DM292" s="19">
        <v>157</v>
      </c>
      <c r="DN292" s="19">
        <v>156.80000000000001</v>
      </c>
      <c r="DO292" s="19">
        <v>156.4</v>
      </c>
      <c r="DP292" s="19">
        <v>156.9</v>
      </c>
      <c r="DQ292" s="19">
        <v>157</v>
      </c>
      <c r="DR292" s="19">
        <v>158.1</v>
      </c>
      <c r="DS292" s="19">
        <v>158.4</v>
      </c>
      <c r="DT292" s="19">
        <v>160.30000000000001</v>
      </c>
      <c r="DU292" s="19">
        <v>159.9</v>
      </c>
      <c r="DV292" s="19">
        <v>159.69999999999999</v>
      </c>
      <c r="DW292" s="19">
        <v>161</v>
      </c>
    </row>
    <row r="293" spans="1:127">
      <c r="A293" s="17" t="s">
        <v>1179</v>
      </c>
      <c r="B293" s="17" t="s">
        <v>1180</v>
      </c>
      <c r="C293" s="18">
        <v>1.3769999999999999E-2</v>
      </c>
      <c r="D293" s="19">
        <v>103.6</v>
      </c>
      <c r="E293" s="19">
        <v>103.6</v>
      </c>
      <c r="F293" s="19">
        <v>101.7</v>
      </c>
      <c r="G293" s="19">
        <v>100.9</v>
      </c>
      <c r="H293" s="19">
        <v>102.7</v>
      </c>
      <c r="I293" s="19">
        <v>103.6</v>
      </c>
      <c r="J293" s="19">
        <v>102.9</v>
      </c>
      <c r="K293" s="19">
        <v>103.2</v>
      </c>
      <c r="L293" s="19">
        <v>101.7</v>
      </c>
      <c r="M293" s="19">
        <v>100.1</v>
      </c>
      <c r="N293" s="19">
        <v>99.8</v>
      </c>
      <c r="O293" s="19">
        <v>100.2</v>
      </c>
      <c r="P293" s="19">
        <v>103</v>
      </c>
      <c r="Q293" s="19">
        <v>102.3</v>
      </c>
      <c r="R293" s="19">
        <v>101.5</v>
      </c>
      <c r="S293" s="19">
        <v>103.6</v>
      </c>
      <c r="T293" s="19">
        <v>104.2</v>
      </c>
      <c r="U293" s="19">
        <v>105.8</v>
      </c>
      <c r="V293" s="19">
        <v>108</v>
      </c>
      <c r="W293" s="19">
        <v>106.7</v>
      </c>
      <c r="X293" s="19">
        <v>107.3</v>
      </c>
      <c r="Y293" s="19">
        <v>108.2</v>
      </c>
      <c r="Z293" s="19">
        <v>108.7</v>
      </c>
      <c r="AA293" s="19">
        <v>108.4</v>
      </c>
      <c r="AB293" s="19">
        <v>111.9</v>
      </c>
      <c r="AC293" s="19">
        <v>113.6</v>
      </c>
      <c r="AD293" s="19">
        <v>115.8</v>
      </c>
      <c r="AE293" s="19">
        <v>116.9</v>
      </c>
      <c r="AF293" s="19">
        <v>119.7</v>
      </c>
      <c r="AG293" s="19">
        <v>118.1</v>
      </c>
      <c r="AH293" s="19">
        <v>116.1</v>
      </c>
      <c r="AI293" s="19">
        <v>115.9</v>
      </c>
      <c r="AJ293" s="19">
        <v>116.7</v>
      </c>
      <c r="AK293" s="19">
        <v>114.6</v>
      </c>
      <c r="AL293" s="19">
        <v>114.8</v>
      </c>
      <c r="AM293" s="19">
        <v>116.2</v>
      </c>
      <c r="AN293" s="19">
        <v>118.9</v>
      </c>
      <c r="AO293" s="19">
        <v>121.3</v>
      </c>
      <c r="AP293" s="19">
        <v>121.3</v>
      </c>
      <c r="AQ293" s="19">
        <v>120.8</v>
      </c>
      <c r="AR293" s="19">
        <v>118.9</v>
      </c>
      <c r="AS293" s="19">
        <v>122.1</v>
      </c>
      <c r="AT293" s="19">
        <v>121.5</v>
      </c>
      <c r="AU293" s="19">
        <v>121.4</v>
      </c>
      <c r="AV293" s="19">
        <v>119</v>
      </c>
      <c r="AW293" s="19">
        <v>118.6</v>
      </c>
      <c r="AX293" s="19">
        <v>118.9</v>
      </c>
      <c r="AY293" s="19">
        <v>119.4</v>
      </c>
      <c r="AZ293" s="19">
        <v>122.4</v>
      </c>
      <c r="BA293" s="19">
        <v>121.5</v>
      </c>
      <c r="BB293" s="19">
        <v>122.6</v>
      </c>
      <c r="BC293" s="19">
        <v>120.9</v>
      </c>
      <c r="BD293" s="19">
        <v>122.5</v>
      </c>
      <c r="BE293" s="19">
        <v>123.3</v>
      </c>
      <c r="BF293" s="19">
        <v>124.2</v>
      </c>
      <c r="BG293" s="19">
        <v>124</v>
      </c>
      <c r="BH293" s="19">
        <v>122.7</v>
      </c>
      <c r="BI293" s="19">
        <v>123</v>
      </c>
      <c r="BJ293" s="19">
        <v>123</v>
      </c>
      <c r="BK293" s="19">
        <v>122.4</v>
      </c>
      <c r="BL293" s="19">
        <v>123.3</v>
      </c>
      <c r="BM293" s="19">
        <v>123.3</v>
      </c>
      <c r="BN293" s="19">
        <v>124.4</v>
      </c>
      <c r="BO293" s="19">
        <v>125.2</v>
      </c>
      <c r="BP293" s="19">
        <v>125.8</v>
      </c>
      <c r="BQ293" s="19">
        <v>126.9</v>
      </c>
      <c r="BR293" s="19">
        <v>127.1</v>
      </c>
      <c r="BS293" s="19">
        <v>128.4</v>
      </c>
      <c r="BT293" s="19">
        <v>126.7</v>
      </c>
      <c r="BU293" s="19">
        <v>125.5</v>
      </c>
      <c r="BV293" s="19">
        <v>126</v>
      </c>
      <c r="BW293" s="19">
        <v>126.7</v>
      </c>
      <c r="BX293" s="19">
        <v>127.2</v>
      </c>
      <c r="BY293" s="19">
        <v>126.6</v>
      </c>
      <c r="BZ293" s="19">
        <v>125.9</v>
      </c>
      <c r="CA293" s="19">
        <v>125.8</v>
      </c>
      <c r="CB293" s="19">
        <v>128</v>
      </c>
      <c r="CC293" s="19">
        <v>126.6</v>
      </c>
      <c r="CD293" s="19">
        <v>127.1</v>
      </c>
      <c r="CE293" s="19">
        <v>129</v>
      </c>
      <c r="CF293" s="19">
        <v>129.80000000000001</v>
      </c>
      <c r="CG293" s="19">
        <v>129</v>
      </c>
      <c r="CH293" s="19">
        <v>130.19999999999999</v>
      </c>
      <c r="CI293" s="19">
        <v>132.5</v>
      </c>
      <c r="CJ293" s="19">
        <v>132.6</v>
      </c>
      <c r="CK293" s="19">
        <v>132.4</v>
      </c>
      <c r="CL293" s="19">
        <v>131.69999999999999</v>
      </c>
      <c r="CM293" s="19">
        <v>129.4</v>
      </c>
      <c r="CN293" s="19">
        <v>129.4</v>
      </c>
      <c r="CO293" s="19">
        <v>130.30000000000001</v>
      </c>
      <c r="CP293" s="19">
        <v>129.69999999999999</v>
      </c>
      <c r="CQ293" s="19">
        <v>129.4</v>
      </c>
      <c r="CR293" s="19">
        <v>129.1</v>
      </c>
      <c r="CS293" s="19">
        <v>129.30000000000001</v>
      </c>
      <c r="CT293" s="19">
        <v>128.9</v>
      </c>
      <c r="CU293" s="19">
        <v>129.19999999999999</v>
      </c>
      <c r="CV293" s="19">
        <v>129</v>
      </c>
      <c r="CW293" s="19">
        <v>129.1</v>
      </c>
      <c r="CX293" s="19">
        <v>130.9</v>
      </c>
      <c r="CY293" s="19">
        <v>129.1</v>
      </c>
      <c r="CZ293" s="19">
        <v>130.4</v>
      </c>
      <c r="DA293" s="19">
        <v>127.4</v>
      </c>
      <c r="DB293" s="19">
        <v>126.1</v>
      </c>
      <c r="DC293" s="19">
        <v>126.7</v>
      </c>
      <c r="DD293" s="19">
        <v>126</v>
      </c>
      <c r="DE293" s="19">
        <v>125.9</v>
      </c>
      <c r="DF293" s="19">
        <v>125.3</v>
      </c>
      <c r="DG293" s="19">
        <v>125.4</v>
      </c>
      <c r="DH293" s="19">
        <v>126.3</v>
      </c>
      <c r="DI293" s="19">
        <v>128.69999999999999</v>
      </c>
      <c r="DJ293" s="19">
        <v>127.9</v>
      </c>
      <c r="DK293" s="19">
        <v>127.4</v>
      </c>
      <c r="DL293" s="19">
        <v>127.9</v>
      </c>
      <c r="DM293" s="19">
        <v>126.9</v>
      </c>
      <c r="DN293" s="19">
        <v>126.3</v>
      </c>
      <c r="DO293" s="19">
        <v>131.4</v>
      </c>
      <c r="DP293" s="19">
        <v>131.5</v>
      </c>
      <c r="DQ293" s="19">
        <v>130.69999999999999</v>
      </c>
      <c r="DR293" s="19">
        <v>132</v>
      </c>
      <c r="DS293" s="19">
        <v>133.19999999999999</v>
      </c>
      <c r="DT293" s="19">
        <v>134</v>
      </c>
      <c r="DU293" s="19">
        <v>135.1</v>
      </c>
      <c r="DV293" s="19">
        <v>136.1</v>
      </c>
      <c r="DW293" s="19">
        <v>139.4</v>
      </c>
    </row>
    <row r="294" spans="1:127">
      <c r="A294" s="17" t="s">
        <v>1181</v>
      </c>
      <c r="B294" s="17" t="s">
        <v>1182</v>
      </c>
      <c r="C294" s="18">
        <v>0.12903999999999999</v>
      </c>
      <c r="D294" s="19">
        <v>106.5</v>
      </c>
      <c r="E294" s="19">
        <v>107.7</v>
      </c>
      <c r="F294" s="19">
        <v>103.7</v>
      </c>
      <c r="G294" s="19">
        <v>102.6</v>
      </c>
      <c r="H294" s="19">
        <v>102.6</v>
      </c>
      <c r="I294" s="19">
        <v>99.2</v>
      </c>
      <c r="J294" s="19">
        <v>104.2</v>
      </c>
      <c r="K294" s="19">
        <v>104.6</v>
      </c>
      <c r="L294" s="19">
        <v>102.3</v>
      </c>
      <c r="M294" s="19">
        <v>98.4</v>
      </c>
      <c r="N294" s="19">
        <v>96.9</v>
      </c>
      <c r="O294" s="19">
        <v>95.1</v>
      </c>
      <c r="P294" s="19">
        <v>102.9</v>
      </c>
      <c r="Q294" s="19">
        <v>102.2</v>
      </c>
      <c r="R294" s="19">
        <v>102.6</v>
      </c>
      <c r="S294" s="19">
        <v>104.8</v>
      </c>
      <c r="T294" s="19">
        <v>103.2</v>
      </c>
      <c r="U294" s="19">
        <v>109.3</v>
      </c>
      <c r="V294" s="19">
        <v>106.3</v>
      </c>
      <c r="W294" s="19">
        <v>106.6</v>
      </c>
      <c r="X294" s="19">
        <v>107.5</v>
      </c>
      <c r="Y294" s="19">
        <v>106.2</v>
      </c>
      <c r="Z294" s="19">
        <v>103</v>
      </c>
      <c r="AA294" s="19">
        <v>106.9</v>
      </c>
      <c r="AB294" s="19">
        <v>114.7</v>
      </c>
      <c r="AC294" s="19">
        <v>113.8</v>
      </c>
      <c r="AD294" s="19">
        <v>119.5</v>
      </c>
      <c r="AE294" s="19">
        <v>117.3</v>
      </c>
      <c r="AF294" s="19">
        <v>121</v>
      </c>
      <c r="AG294" s="19">
        <v>122.4</v>
      </c>
      <c r="AH294" s="19">
        <v>119.6</v>
      </c>
      <c r="AI294" s="19">
        <v>119.3</v>
      </c>
      <c r="AJ294" s="19">
        <v>120.5</v>
      </c>
      <c r="AK294" s="19">
        <v>118.9</v>
      </c>
      <c r="AL294" s="19">
        <v>117.4</v>
      </c>
      <c r="AM294" s="19">
        <v>122.8</v>
      </c>
      <c r="AN294" s="19">
        <v>128.69999999999999</v>
      </c>
      <c r="AO294" s="19">
        <v>127.8</v>
      </c>
      <c r="AP294" s="19">
        <v>126.8</v>
      </c>
      <c r="AQ294" s="19">
        <v>124.7</v>
      </c>
      <c r="AR294" s="19">
        <v>125.3</v>
      </c>
      <c r="AS294" s="19">
        <v>123.7</v>
      </c>
      <c r="AT294" s="19">
        <v>125</v>
      </c>
      <c r="AU294" s="19">
        <v>128.30000000000001</v>
      </c>
      <c r="AV294" s="19">
        <v>126.6</v>
      </c>
      <c r="AW294" s="19">
        <v>122.8</v>
      </c>
      <c r="AX294" s="19">
        <v>127.9</v>
      </c>
      <c r="AY294" s="19">
        <v>120.6</v>
      </c>
      <c r="AZ294" s="19">
        <v>122.7</v>
      </c>
      <c r="BA294" s="19">
        <v>128.30000000000001</v>
      </c>
      <c r="BB294" s="19">
        <v>127.1</v>
      </c>
      <c r="BC294" s="19">
        <v>122.7</v>
      </c>
      <c r="BD294" s="19">
        <v>123.6</v>
      </c>
      <c r="BE294" s="19">
        <v>121.9</v>
      </c>
      <c r="BF294" s="19">
        <v>115.7</v>
      </c>
      <c r="BG294" s="19">
        <v>115.8</v>
      </c>
      <c r="BH294" s="19">
        <v>121.3</v>
      </c>
      <c r="BI294" s="19">
        <v>122.1</v>
      </c>
      <c r="BJ294" s="19">
        <v>120.9</v>
      </c>
      <c r="BK294" s="19">
        <v>125.1</v>
      </c>
      <c r="BL294" s="19">
        <v>125.7</v>
      </c>
      <c r="BM294" s="19">
        <v>126.1</v>
      </c>
      <c r="BN294" s="19">
        <v>125</v>
      </c>
      <c r="BO294" s="19">
        <v>125.8</v>
      </c>
      <c r="BP294" s="19">
        <v>125.9</v>
      </c>
      <c r="BQ294" s="19">
        <v>128.80000000000001</v>
      </c>
      <c r="BR294" s="19">
        <v>124.1</v>
      </c>
      <c r="BS294" s="19">
        <v>125.7</v>
      </c>
      <c r="BT294" s="19">
        <v>128.80000000000001</v>
      </c>
      <c r="BU294" s="19">
        <v>129.5</v>
      </c>
      <c r="BV294" s="19">
        <v>130.80000000000001</v>
      </c>
      <c r="BW294" s="19">
        <v>130</v>
      </c>
      <c r="BX294" s="19">
        <v>130.19999999999999</v>
      </c>
      <c r="BY294" s="19">
        <v>127.6</v>
      </c>
      <c r="BZ294" s="19">
        <v>127.8</v>
      </c>
      <c r="CA294" s="19">
        <v>128.5</v>
      </c>
      <c r="CB294" s="19">
        <v>128.6</v>
      </c>
      <c r="CC294" s="19">
        <v>130</v>
      </c>
      <c r="CD294" s="19">
        <v>129.9</v>
      </c>
      <c r="CE294" s="19">
        <v>129.4</v>
      </c>
      <c r="CF294" s="19">
        <v>130.19999999999999</v>
      </c>
      <c r="CG294" s="19">
        <v>131.69999999999999</v>
      </c>
      <c r="CH294" s="19">
        <v>131.1</v>
      </c>
      <c r="CI294" s="19">
        <v>134.1</v>
      </c>
      <c r="CJ294" s="19">
        <v>135.4</v>
      </c>
      <c r="CK294" s="19">
        <v>135.5</v>
      </c>
      <c r="CL294" s="19">
        <v>135.1</v>
      </c>
      <c r="CM294" s="19">
        <v>133.19999999999999</v>
      </c>
      <c r="CN294" s="19">
        <v>132.9</v>
      </c>
      <c r="CO294" s="19">
        <v>133.5</v>
      </c>
      <c r="CP294" s="19">
        <v>131.4</v>
      </c>
      <c r="CQ294" s="19">
        <v>130.80000000000001</v>
      </c>
      <c r="CR294" s="19">
        <v>130.80000000000001</v>
      </c>
      <c r="CS294" s="19">
        <v>131.4</v>
      </c>
      <c r="CT294" s="19">
        <v>133.4</v>
      </c>
      <c r="CU294" s="19">
        <v>133.5</v>
      </c>
      <c r="CV294" s="19">
        <v>133.5</v>
      </c>
      <c r="CW294" s="19">
        <v>133.30000000000001</v>
      </c>
      <c r="CX294" s="19">
        <v>133.30000000000001</v>
      </c>
      <c r="CY294" s="19">
        <v>133.4</v>
      </c>
      <c r="CZ294" s="19">
        <v>133.19999999999999</v>
      </c>
      <c r="DA294" s="19">
        <v>133</v>
      </c>
      <c r="DB294" s="19">
        <v>132</v>
      </c>
      <c r="DC294" s="19">
        <v>133.30000000000001</v>
      </c>
      <c r="DD294" s="19">
        <v>132.9</v>
      </c>
      <c r="DE294" s="19">
        <v>133.5</v>
      </c>
      <c r="DF294" s="19">
        <v>133.5</v>
      </c>
      <c r="DG294" s="19">
        <v>130.80000000000001</v>
      </c>
      <c r="DH294" s="19">
        <v>130.19999999999999</v>
      </c>
      <c r="DI294" s="19">
        <v>131</v>
      </c>
      <c r="DJ294" s="19">
        <v>133.19999999999999</v>
      </c>
      <c r="DK294" s="19">
        <v>132.69999999999999</v>
      </c>
      <c r="DL294" s="19">
        <v>133.1</v>
      </c>
      <c r="DM294" s="19">
        <v>132.9</v>
      </c>
      <c r="DN294" s="19">
        <v>130</v>
      </c>
      <c r="DO294" s="19">
        <v>130.30000000000001</v>
      </c>
      <c r="DP294" s="19">
        <v>130.30000000000001</v>
      </c>
      <c r="DQ294" s="19">
        <v>130.30000000000001</v>
      </c>
      <c r="DR294" s="19">
        <v>127.9</v>
      </c>
      <c r="DS294" s="19">
        <v>127.9</v>
      </c>
      <c r="DT294" s="19">
        <v>131.30000000000001</v>
      </c>
      <c r="DU294" s="19">
        <v>132.19999999999999</v>
      </c>
      <c r="DV294" s="19">
        <v>132.30000000000001</v>
      </c>
      <c r="DW294" s="19">
        <v>132.30000000000001</v>
      </c>
    </row>
    <row r="295" spans="1:127">
      <c r="A295" s="17" t="s">
        <v>1183</v>
      </c>
      <c r="B295" s="17" t="s">
        <v>1184</v>
      </c>
      <c r="C295" s="18">
        <v>9.4600000000000004E-2</v>
      </c>
      <c r="D295" s="19">
        <v>105.8</v>
      </c>
      <c r="E295" s="19">
        <v>110.5</v>
      </c>
      <c r="F295" s="19">
        <v>110.5</v>
      </c>
      <c r="G295" s="19">
        <v>111.5</v>
      </c>
      <c r="H295" s="19">
        <v>107.9</v>
      </c>
      <c r="I295" s="19">
        <v>106.5</v>
      </c>
      <c r="J295" s="19">
        <v>107.3</v>
      </c>
      <c r="K295" s="19">
        <v>101.1</v>
      </c>
      <c r="L295" s="19">
        <v>109.5</v>
      </c>
      <c r="M295" s="19">
        <v>108.6</v>
      </c>
      <c r="N295" s="19">
        <v>103.5</v>
      </c>
      <c r="O295" s="19">
        <v>98.5</v>
      </c>
      <c r="P295" s="19">
        <v>115.4</v>
      </c>
      <c r="Q295" s="19">
        <v>117.8</v>
      </c>
      <c r="R295" s="19">
        <v>110.9</v>
      </c>
      <c r="S295" s="19">
        <v>116.1</v>
      </c>
      <c r="T295" s="19">
        <v>115.1</v>
      </c>
      <c r="U295" s="19">
        <v>115.6</v>
      </c>
      <c r="V295" s="19">
        <v>112.7</v>
      </c>
      <c r="W295" s="19">
        <v>116.3</v>
      </c>
      <c r="X295" s="19">
        <v>116.6</v>
      </c>
      <c r="Y295" s="19">
        <v>119.3</v>
      </c>
      <c r="Z295" s="19">
        <v>113.7</v>
      </c>
      <c r="AA295" s="19">
        <v>108.1</v>
      </c>
      <c r="AB295" s="19">
        <v>114.5</v>
      </c>
      <c r="AC295" s="19">
        <v>117</v>
      </c>
      <c r="AD295" s="19">
        <v>123</v>
      </c>
      <c r="AE295" s="19">
        <v>119.6</v>
      </c>
      <c r="AF295" s="19">
        <v>121.2</v>
      </c>
      <c r="AG295" s="19">
        <v>121.3</v>
      </c>
      <c r="AH295" s="19">
        <v>120.8</v>
      </c>
      <c r="AI295" s="19">
        <v>120.8</v>
      </c>
      <c r="AJ295" s="19">
        <v>119.8</v>
      </c>
      <c r="AK295" s="19">
        <v>121.4</v>
      </c>
      <c r="AL295" s="19">
        <v>117.9</v>
      </c>
      <c r="AM295" s="19">
        <v>117.1</v>
      </c>
      <c r="AN295" s="19">
        <v>121.1</v>
      </c>
      <c r="AO295" s="19">
        <v>124.7</v>
      </c>
      <c r="AP295" s="19">
        <v>123.9</v>
      </c>
      <c r="AQ295" s="19">
        <v>125.7</v>
      </c>
      <c r="AR295" s="19">
        <v>126.3</v>
      </c>
      <c r="AS295" s="19">
        <v>123.6</v>
      </c>
      <c r="AT295" s="19">
        <v>121.3</v>
      </c>
      <c r="AU295" s="19">
        <v>123.6</v>
      </c>
      <c r="AV295" s="19">
        <v>124.6</v>
      </c>
      <c r="AW295" s="19">
        <v>128.4</v>
      </c>
      <c r="AX295" s="19">
        <v>125.4</v>
      </c>
      <c r="AY295" s="19">
        <v>126.1</v>
      </c>
      <c r="AZ295" s="19">
        <v>124.2</v>
      </c>
      <c r="BA295" s="19">
        <v>127.3</v>
      </c>
      <c r="BB295" s="19">
        <v>127.2</v>
      </c>
      <c r="BC295" s="19">
        <v>125.9</v>
      </c>
      <c r="BD295" s="19">
        <v>126.2</v>
      </c>
      <c r="BE295" s="19">
        <v>127.8</v>
      </c>
      <c r="BF295" s="19">
        <v>125.8</v>
      </c>
      <c r="BG295" s="19">
        <v>124.7</v>
      </c>
      <c r="BH295" s="19">
        <v>124.7</v>
      </c>
      <c r="BI295" s="19">
        <v>126.3</v>
      </c>
      <c r="BJ295" s="19">
        <v>124.5</v>
      </c>
      <c r="BK295" s="19">
        <v>124.6</v>
      </c>
      <c r="BL295" s="19">
        <v>124.9</v>
      </c>
      <c r="BM295" s="19">
        <v>124.6</v>
      </c>
      <c r="BN295" s="19">
        <v>126</v>
      </c>
      <c r="BO295" s="19">
        <v>126.4</v>
      </c>
      <c r="BP295" s="19">
        <v>125.8</v>
      </c>
      <c r="BQ295" s="19">
        <v>124.9</v>
      </c>
      <c r="BR295" s="19">
        <v>125.2</v>
      </c>
      <c r="BS295" s="19">
        <v>123.4</v>
      </c>
      <c r="BT295" s="19">
        <v>125</v>
      </c>
      <c r="BU295" s="19">
        <v>123.8</v>
      </c>
      <c r="BV295" s="19">
        <v>122.9</v>
      </c>
      <c r="BW295" s="19">
        <v>123.2</v>
      </c>
      <c r="BX295" s="19">
        <v>129.6</v>
      </c>
      <c r="BY295" s="19">
        <v>123.8</v>
      </c>
      <c r="BZ295" s="19">
        <v>124.6</v>
      </c>
      <c r="CA295" s="19">
        <v>127.9</v>
      </c>
      <c r="CB295" s="19">
        <v>128.6</v>
      </c>
      <c r="CC295" s="19">
        <v>122.6</v>
      </c>
      <c r="CD295" s="19">
        <v>120.4</v>
      </c>
      <c r="CE295" s="19">
        <v>119.5</v>
      </c>
      <c r="CF295" s="19">
        <v>123.6</v>
      </c>
      <c r="CG295" s="19">
        <v>122</v>
      </c>
      <c r="CH295" s="19">
        <v>118.2</v>
      </c>
      <c r="CI295" s="19">
        <v>118.8</v>
      </c>
      <c r="CJ295" s="19">
        <v>117.2</v>
      </c>
      <c r="CK295" s="19">
        <v>119.3</v>
      </c>
      <c r="CL295" s="19">
        <v>117</v>
      </c>
      <c r="CM295" s="19">
        <v>113.9</v>
      </c>
      <c r="CN295" s="19">
        <v>114.4</v>
      </c>
      <c r="CO295" s="19">
        <v>117.1</v>
      </c>
      <c r="CP295" s="19">
        <v>116.6</v>
      </c>
      <c r="CQ295" s="19">
        <v>115.8</v>
      </c>
      <c r="CR295" s="19">
        <v>120.6</v>
      </c>
      <c r="CS295" s="19">
        <v>119.4</v>
      </c>
      <c r="CT295" s="19">
        <v>116.9</v>
      </c>
      <c r="CU295" s="19">
        <v>117.8</v>
      </c>
      <c r="CV295" s="19">
        <v>117.8</v>
      </c>
      <c r="CW295" s="19">
        <v>112.6</v>
      </c>
      <c r="CX295" s="19">
        <v>114.8</v>
      </c>
      <c r="CY295" s="19">
        <v>115.4</v>
      </c>
      <c r="CZ295" s="19">
        <v>112.9</v>
      </c>
      <c r="DA295" s="19">
        <v>112.3</v>
      </c>
      <c r="DB295" s="19">
        <v>111.5</v>
      </c>
      <c r="DC295" s="19">
        <v>109.8</v>
      </c>
      <c r="DD295" s="19">
        <v>109.6</v>
      </c>
      <c r="DE295" s="19">
        <v>109.7</v>
      </c>
      <c r="DF295" s="19">
        <v>109.4</v>
      </c>
      <c r="DG295" s="19">
        <v>109.7</v>
      </c>
      <c r="DH295" s="19">
        <v>109.8</v>
      </c>
      <c r="DI295" s="19">
        <v>109.4</v>
      </c>
      <c r="DJ295" s="19">
        <v>109.6</v>
      </c>
      <c r="DK295" s="19">
        <v>109.9</v>
      </c>
      <c r="DL295" s="19">
        <v>110.1</v>
      </c>
      <c r="DM295" s="19">
        <v>110.6</v>
      </c>
      <c r="DN295" s="19">
        <v>110.5</v>
      </c>
      <c r="DO295" s="19">
        <v>110.4</v>
      </c>
      <c r="DP295" s="19">
        <v>110.9</v>
      </c>
      <c r="DQ295" s="19">
        <v>111.4</v>
      </c>
      <c r="DR295" s="19">
        <v>111.7</v>
      </c>
      <c r="DS295" s="19">
        <v>111.6</v>
      </c>
      <c r="DT295" s="19">
        <v>109.6</v>
      </c>
      <c r="DU295" s="19">
        <v>110.4</v>
      </c>
      <c r="DV295" s="19">
        <v>110</v>
      </c>
      <c r="DW295" s="19">
        <v>110.1</v>
      </c>
    </row>
    <row r="296" spans="1:127">
      <c r="A296" s="17" t="s">
        <v>1185</v>
      </c>
      <c r="B296" s="17" t="s">
        <v>1186</v>
      </c>
      <c r="C296" s="18">
        <v>0.22090000000000001</v>
      </c>
      <c r="D296" s="19">
        <v>102.6</v>
      </c>
      <c r="E296" s="19">
        <v>101.7</v>
      </c>
      <c r="F296" s="19">
        <v>102.5</v>
      </c>
      <c r="G296" s="19">
        <v>105</v>
      </c>
      <c r="H296" s="19">
        <v>106.4</v>
      </c>
      <c r="I296" s="19">
        <v>105.7</v>
      </c>
      <c r="J296" s="19">
        <v>106.6</v>
      </c>
      <c r="K296" s="19">
        <v>103.7</v>
      </c>
      <c r="L296" s="19">
        <v>104.5</v>
      </c>
      <c r="M296" s="19">
        <v>104.2</v>
      </c>
      <c r="N296" s="19">
        <v>101.1</v>
      </c>
      <c r="O296" s="19">
        <v>101.5</v>
      </c>
      <c r="P296" s="19">
        <v>109</v>
      </c>
      <c r="Q296" s="19">
        <v>109.5</v>
      </c>
      <c r="R296" s="19">
        <v>111.2</v>
      </c>
      <c r="S296" s="19">
        <v>109.7</v>
      </c>
      <c r="T296" s="19">
        <v>108.2</v>
      </c>
      <c r="U296" s="19">
        <v>114</v>
      </c>
      <c r="V296" s="19">
        <v>113.1</v>
      </c>
      <c r="W296" s="19">
        <v>111.9</v>
      </c>
      <c r="X296" s="19">
        <v>111.8</v>
      </c>
      <c r="Y296" s="19">
        <v>114.5</v>
      </c>
      <c r="Z296" s="19">
        <v>113.3</v>
      </c>
      <c r="AA296" s="19">
        <v>115</v>
      </c>
      <c r="AB296" s="19">
        <v>113.3</v>
      </c>
      <c r="AC296" s="19">
        <v>112.4</v>
      </c>
      <c r="AD296" s="19">
        <v>114.1</v>
      </c>
      <c r="AE296" s="19">
        <v>114.4</v>
      </c>
      <c r="AF296" s="19">
        <v>114.4</v>
      </c>
      <c r="AG296" s="19">
        <v>118.1</v>
      </c>
      <c r="AH296" s="19">
        <v>117.4</v>
      </c>
      <c r="AI296" s="19">
        <v>115.7</v>
      </c>
      <c r="AJ296" s="19">
        <v>116</v>
      </c>
      <c r="AK296" s="19">
        <v>114.9</v>
      </c>
      <c r="AL296" s="19">
        <v>115</v>
      </c>
      <c r="AM296" s="19">
        <v>113.8</v>
      </c>
      <c r="AN296" s="19">
        <v>117.6</v>
      </c>
      <c r="AO296" s="19">
        <v>115.6</v>
      </c>
      <c r="AP296" s="19">
        <v>114.6</v>
      </c>
      <c r="AQ296" s="19">
        <v>113.1</v>
      </c>
      <c r="AR296" s="19">
        <v>116.8</v>
      </c>
      <c r="AS296" s="19">
        <v>119.3</v>
      </c>
      <c r="AT296" s="19">
        <v>120.2</v>
      </c>
      <c r="AU296" s="19">
        <v>117.7</v>
      </c>
      <c r="AV296" s="19">
        <v>114.7</v>
      </c>
      <c r="AW296" s="19">
        <v>117.8</v>
      </c>
      <c r="AX296" s="19">
        <v>115.1</v>
      </c>
      <c r="AY296" s="19">
        <v>115.2</v>
      </c>
      <c r="AZ296" s="19">
        <v>116</v>
      </c>
      <c r="BA296" s="19">
        <v>117.4</v>
      </c>
      <c r="BB296" s="19">
        <v>120</v>
      </c>
      <c r="BC296" s="19">
        <v>119.7</v>
      </c>
      <c r="BD296" s="19">
        <v>120.3</v>
      </c>
      <c r="BE296" s="19">
        <v>126.6</v>
      </c>
      <c r="BF296" s="19">
        <v>128.1</v>
      </c>
      <c r="BG296" s="19">
        <v>125.7</v>
      </c>
      <c r="BH296" s="19">
        <v>126.7</v>
      </c>
      <c r="BI296" s="19">
        <v>129.30000000000001</v>
      </c>
      <c r="BJ296" s="19">
        <v>124.6</v>
      </c>
      <c r="BK296" s="19">
        <v>125.2</v>
      </c>
      <c r="BL296" s="19">
        <v>125.2</v>
      </c>
      <c r="BM296" s="19">
        <v>128.4</v>
      </c>
      <c r="BN296" s="19">
        <v>128.4</v>
      </c>
      <c r="BO296" s="19">
        <v>129.80000000000001</v>
      </c>
      <c r="BP296" s="19">
        <v>132.19999999999999</v>
      </c>
      <c r="BQ296" s="19">
        <v>134</v>
      </c>
      <c r="BR296" s="19">
        <v>140.80000000000001</v>
      </c>
      <c r="BS296" s="19">
        <v>142</v>
      </c>
      <c r="BT296" s="19">
        <v>139.1</v>
      </c>
      <c r="BU296" s="19">
        <v>137.80000000000001</v>
      </c>
      <c r="BV296" s="19">
        <v>138.1</v>
      </c>
      <c r="BW296" s="19">
        <v>138.19999999999999</v>
      </c>
      <c r="BX296" s="19">
        <v>139.5</v>
      </c>
      <c r="BY296" s="19">
        <v>139.5</v>
      </c>
      <c r="BZ296" s="19">
        <v>137.69999999999999</v>
      </c>
      <c r="CA296" s="19">
        <v>135.9</v>
      </c>
      <c r="CB296" s="19">
        <v>136.69999999999999</v>
      </c>
      <c r="CC296" s="19">
        <v>136</v>
      </c>
      <c r="CD296" s="19">
        <v>136.19999999999999</v>
      </c>
      <c r="CE296" s="19">
        <v>137.6</v>
      </c>
      <c r="CF296" s="19">
        <v>137.19999999999999</v>
      </c>
      <c r="CG296" s="19">
        <v>135.69999999999999</v>
      </c>
      <c r="CH296" s="19">
        <v>135.5</v>
      </c>
      <c r="CI296" s="19">
        <v>136.69999999999999</v>
      </c>
      <c r="CJ296" s="19">
        <v>135.5</v>
      </c>
      <c r="CK296" s="19">
        <v>134.9</v>
      </c>
      <c r="CL296" s="19">
        <v>134.6</v>
      </c>
      <c r="CM296" s="19">
        <v>135.5</v>
      </c>
      <c r="CN296" s="19">
        <v>135.4</v>
      </c>
      <c r="CO296" s="19">
        <v>137</v>
      </c>
      <c r="CP296" s="19">
        <v>136.80000000000001</v>
      </c>
      <c r="CQ296" s="19">
        <v>136.1</v>
      </c>
      <c r="CR296" s="19">
        <v>136.69999999999999</v>
      </c>
      <c r="CS296" s="19">
        <v>135.69999999999999</v>
      </c>
      <c r="CT296" s="19">
        <v>136.19999999999999</v>
      </c>
      <c r="CU296" s="19">
        <v>136.9</v>
      </c>
      <c r="CV296" s="19">
        <v>138.6</v>
      </c>
      <c r="CW296" s="19">
        <v>138</v>
      </c>
      <c r="CX296" s="19">
        <v>136.30000000000001</v>
      </c>
      <c r="CY296" s="19">
        <v>132.6</v>
      </c>
      <c r="CZ296" s="19">
        <v>138.30000000000001</v>
      </c>
      <c r="DA296" s="19">
        <v>140</v>
      </c>
      <c r="DB296" s="19">
        <v>141.4</v>
      </c>
      <c r="DC296" s="19">
        <v>142.80000000000001</v>
      </c>
      <c r="DD296" s="19">
        <v>142.19999999999999</v>
      </c>
      <c r="DE296" s="19">
        <v>141.80000000000001</v>
      </c>
      <c r="DF296" s="19">
        <v>142.80000000000001</v>
      </c>
      <c r="DG296" s="19">
        <v>142.4</v>
      </c>
      <c r="DH296" s="19">
        <v>143.5</v>
      </c>
      <c r="DI296" s="19">
        <v>140.69999999999999</v>
      </c>
      <c r="DJ296" s="19">
        <v>143.19999999999999</v>
      </c>
      <c r="DK296" s="19">
        <v>144</v>
      </c>
      <c r="DL296" s="19">
        <v>143.80000000000001</v>
      </c>
      <c r="DM296" s="19">
        <v>145</v>
      </c>
      <c r="DN296" s="19">
        <v>147.80000000000001</v>
      </c>
      <c r="DO296" s="19">
        <v>148</v>
      </c>
      <c r="DP296" s="19">
        <v>148.69999999999999</v>
      </c>
      <c r="DQ296" s="19">
        <v>148.30000000000001</v>
      </c>
      <c r="DR296" s="19">
        <v>147.80000000000001</v>
      </c>
      <c r="DS296" s="19">
        <v>148.9</v>
      </c>
      <c r="DT296" s="19">
        <v>149.69999999999999</v>
      </c>
      <c r="DU296" s="19">
        <v>150.30000000000001</v>
      </c>
      <c r="DV296" s="19">
        <v>150.5</v>
      </c>
      <c r="DW296" s="19">
        <v>150.5</v>
      </c>
    </row>
    <row r="297" spans="1:127">
      <c r="A297" s="17" t="s">
        <v>1187</v>
      </c>
      <c r="B297" s="17" t="s">
        <v>1188</v>
      </c>
      <c r="C297" s="18">
        <v>3.2530000000000003E-2</v>
      </c>
      <c r="D297" s="19">
        <v>95.4</v>
      </c>
      <c r="E297" s="19">
        <v>95.8</v>
      </c>
      <c r="F297" s="19">
        <v>96.7</v>
      </c>
      <c r="G297" s="19">
        <v>100.7</v>
      </c>
      <c r="H297" s="19">
        <v>99.5</v>
      </c>
      <c r="I297" s="19">
        <v>102.4</v>
      </c>
      <c r="J297" s="19">
        <v>104.5</v>
      </c>
      <c r="K297" s="19">
        <v>106.3</v>
      </c>
      <c r="L297" s="19">
        <v>108.1</v>
      </c>
      <c r="M297" s="19">
        <v>106.7</v>
      </c>
      <c r="N297" s="19">
        <v>99.8</v>
      </c>
      <c r="O297" s="19">
        <v>99</v>
      </c>
      <c r="P297" s="19">
        <v>106</v>
      </c>
      <c r="Q297" s="19">
        <v>105</v>
      </c>
      <c r="R297" s="19">
        <v>106.5</v>
      </c>
      <c r="S297" s="19">
        <v>107.1</v>
      </c>
      <c r="T297" s="19">
        <v>108.5</v>
      </c>
      <c r="U297" s="19">
        <v>109.3</v>
      </c>
      <c r="V297" s="19">
        <v>112.2</v>
      </c>
      <c r="W297" s="19">
        <v>112.8</v>
      </c>
      <c r="X297" s="19">
        <v>109.9</v>
      </c>
      <c r="Y297" s="19">
        <v>111.8</v>
      </c>
      <c r="Z297" s="19">
        <v>106.6</v>
      </c>
      <c r="AA297" s="19">
        <v>104.7</v>
      </c>
      <c r="AB297" s="19">
        <v>108.7</v>
      </c>
      <c r="AC297" s="19">
        <v>110</v>
      </c>
      <c r="AD297" s="19">
        <v>112.2</v>
      </c>
      <c r="AE297" s="19">
        <v>112.8</v>
      </c>
      <c r="AF297" s="19">
        <v>112.5</v>
      </c>
      <c r="AG297" s="19">
        <v>114.5</v>
      </c>
      <c r="AH297" s="19">
        <v>116.7</v>
      </c>
      <c r="AI297" s="19">
        <v>118.4</v>
      </c>
      <c r="AJ297" s="19">
        <v>118.2</v>
      </c>
      <c r="AK297" s="19">
        <v>119</v>
      </c>
      <c r="AL297" s="19">
        <v>110</v>
      </c>
      <c r="AM297" s="19">
        <v>108.6</v>
      </c>
      <c r="AN297" s="19">
        <v>109.6</v>
      </c>
      <c r="AO297" s="19">
        <v>110.9</v>
      </c>
      <c r="AP297" s="19">
        <v>111.2</v>
      </c>
      <c r="AQ297" s="19">
        <v>115.4</v>
      </c>
      <c r="AR297" s="19">
        <v>111.2</v>
      </c>
      <c r="AS297" s="19">
        <v>113.1</v>
      </c>
      <c r="AT297" s="19">
        <v>112.1</v>
      </c>
      <c r="AU297" s="19">
        <v>116.1</v>
      </c>
      <c r="AV297" s="19">
        <v>112.8</v>
      </c>
      <c r="AW297" s="19">
        <v>116.7</v>
      </c>
      <c r="AX297" s="19">
        <v>113.9</v>
      </c>
      <c r="AY297" s="19">
        <v>114</v>
      </c>
      <c r="AZ297" s="19">
        <v>112.5</v>
      </c>
      <c r="BA297" s="19">
        <v>113</v>
      </c>
      <c r="BB297" s="19">
        <v>106.1</v>
      </c>
      <c r="BC297" s="19">
        <v>112.9</v>
      </c>
      <c r="BD297" s="19">
        <v>112.6</v>
      </c>
      <c r="BE297" s="19">
        <v>113.4</v>
      </c>
      <c r="BF297" s="19">
        <v>115.5</v>
      </c>
      <c r="BG297" s="19">
        <v>114.2</v>
      </c>
      <c r="BH297" s="19">
        <v>115.8</v>
      </c>
      <c r="BI297" s="19">
        <v>115.8</v>
      </c>
      <c r="BJ297" s="19">
        <v>116.6</v>
      </c>
      <c r="BK297" s="19">
        <v>116.5</v>
      </c>
      <c r="BL297" s="19">
        <v>116.7</v>
      </c>
      <c r="BM297" s="19">
        <v>117</v>
      </c>
      <c r="BN297" s="19">
        <v>118</v>
      </c>
      <c r="BO297" s="19">
        <v>120</v>
      </c>
      <c r="BP297" s="19">
        <v>123.5</v>
      </c>
      <c r="BQ297" s="19">
        <v>125.4</v>
      </c>
      <c r="BR297" s="19">
        <v>123.5</v>
      </c>
      <c r="BS297" s="19">
        <v>123.4</v>
      </c>
      <c r="BT297" s="19">
        <v>121.8</v>
      </c>
      <c r="BU297" s="19">
        <v>121.7</v>
      </c>
      <c r="BV297" s="19">
        <v>121.3</v>
      </c>
      <c r="BW297" s="19">
        <v>121.3</v>
      </c>
      <c r="BX297" s="19">
        <v>121.7</v>
      </c>
      <c r="BY297" s="19">
        <v>121.8</v>
      </c>
      <c r="BZ297" s="19">
        <v>122.3</v>
      </c>
      <c r="CA297" s="19">
        <v>122.9</v>
      </c>
      <c r="CB297" s="19">
        <v>121.4</v>
      </c>
      <c r="CC297" s="19">
        <v>123.2</v>
      </c>
      <c r="CD297" s="19">
        <v>124.8</v>
      </c>
      <c r="CE297" s="19">
        <v>126.4</v>
      </c>
      <c r="CF297" s="19">
        <v>125</v>
      </c>
      <c r="CG297" s="19">
        <v>122.6</v>
      </c>
      <c r="CH297" s="19">
        <v>121.9</v>
      </c>
      <c r="CI297" s="19">
        <v>122.5</v>
      </c>
      <c r="CJ297" s="19">
        <v>120.1</v>
      </c>
      <c r="CK297" s="19">
        <v>120.2</v>
      </c>
      <c r="CL297" s="19">
        <v>120.4</v>
      </c>
      <c r="CM297" s="19">
        <v>123.4</v>
      </c>
      <c r="CN297" s="19">
        <v>123.5</v>
      </c>
      <c r="CO297" s="19">
        <v>124.9</v>
      </c>
      <c r="CP297" s="19">
        <v>125.6</v>
      </c>
      <c r="CQ297" s="19">
        <v>124.5</v>
      </c>
      <c r="CR297" s="19">
        <v>125.2</v>
      </c>
      <c r="CS297" s="19">
        <v>125</v>
      </c>
      <c r="CT297" s="19">
        <v>123.8</v>
      </c>
      <c r="CU297" s="19">
        <v>123</v>
      </c>
      <c r="CV297" s="19">
        <v>123</v>
      </c>
      <c r="CW297" s="19">
        <v>121.9</v>
      </c>
      <c r="CX297" s="19">
        <v>121.2</v>
      </c>
      <c r="CY297" s="19">
        <v>116</v>
      </c>
      <c r="CZ297" s="19">
        <v>114.4</v>
      </c>
      <c r="DA297" s="19">
        <v>115.9</v>
      </c>
      <c r="DB297" s="19">
        <v>118.4</v>
      </c>
      <c r="DC297" s="19">
        <v>118.8</v>
      </c>
      <c r="DD297" s="19">
        <v>118</v>
      </c>
      <c r="DE297" s="19">
        <v>117.5</v>
      </c>
      <c r="DF297" s="19">
        <v>117.2</v>
      </c>
      <c r="DG297" s="19">
        <v>117</v>
      </c>
      <c r="DH297" s="19">
        <v>116.4</v>
      </c>
      <c r="DI297" s="19">
        <v>115.6</v>
      </c>
      <c r="DJ297" s="19">
        <v>116.9</v>
      </c>
      <c r="DK297" s="19">
        <v>118.2</v>
      </c>
      <c r="DL297" s="19">
        <v>118.1</v>
      </c>
      <c r="DM297" s="19">
        <v>120.2</v>
      </c>
      <c r="DN297" s="19">
        <v>122.7</v>
      </c>
      <c r="DO297" s="19">
        <v>123.4</v>
      </c>
      <c r="DP297" s="19">
        <v>121.1</v>
      </c>
      <c r="DQ297" s="19">
        <v>120.6</v>
      </c>
      <c r="DR297" s="19">
        <v>119.2</v>
      </c>
      <c r="DS297" s="19">
        <v>119</v>
      </c>
      <c r="DT297" s="19">
        <v>119.6</v>
      </c>
      <c r="DU297" s="19">
        <v>117.5</v>
      </c>
      <c r="DV297" s="19">
        <v>120.8</v>
      </c>
      <c r="DW297" s="19">
        <v>121.3</v>
      </c>
    </row>
    <row r="298" spans="1:127">
      <c r="A298" s="17" t="s">
        <v>1189</v>
      </c>
      <c r="B298" s="17" t="s">
        <v>1190</v>
      </c>
      <c r="C298" s="18">
        <v>6.0850000000000001E-2</v>
      </c>
      <c r="D298" s="19">
        <v>108.8</v>
      </c>
      <c r="E298" s="19">
        <v>107.3</v>
      </c>
      <c r="F298" s="19">
        <v>109</v>
      </c>
      <c r="G298" s="19">
        <v>109.6</v>
      </c>
      <c r="H298" s="19">
        <v>112.9</v>
      </c>
      <c r="I298" s="19">
        <v>116.9</v>
      </c>
      <c r="J298" s="19">
        <v>114.1</v>
      </c>
      <c r="K298" s="19">
        <v>112.5</v>
      </c>
      <c r="L298" s="19">
        <v>116.4</v>
      </c>
      <c r="M298" s="19">
        <v>108.7</v>
      </c>
      <c r="N298" s="19">
        <v>106.9</v>
      </c>
      <c r="O298" s="19">
        <v>107.2</v>
      </c>
      <c r="P298" s="19">
        <v>108.5</v>
      </c>
      <c r="Q298" s="19">
        <v>111.3</v>
      </c>
      <c r="R298" s="19">
        <v>113.2</v>
      </c>
      <c r="S298" s="19">
        <v>114.1</v>
      </c>
      <c r="T298" s="19">
        <v>110.6</v>
      </c>
      <c r="U298" s="19">
        <v>117.5</v>
      </c>
      <c r="V298" s="19">
        <v>122.4</v>
      </c>
      <c r="W298" s="19">
        <v>120.7</v>
      </c>
      <c r="X298" s="19">
        <v>119.1</v>
      </c>
      <c r="Y298" s="19">
        <v>120</v>
      </c>
      <c r="Z298" s="19">
        <v>119.3</v>
      </c>
      <c r="AA298" s="19">
        <v>119</v>
      </c>
      <c r="AB298" s="19">
        <v>121.6</v>
      </c>
      <c r="AC298" s="19">
        <v>123.9</v>
      </c>
      <c r="AD298" s="19">
        <v>123.1</v>
      </c>
      <c r="AE298" s="19">
        <v>121.4</v>
      </c>
      <c r="AF298" s="19">
        <v>129.5</v>
      </c>
      <c r="AG298" s="19">
        <v>127.9</v>
      </c>
      <c r="AH298" s="19">
        <v>127.5</v>
      </c>
      <c r="AI298" s="19">
        <v>123</v>
      </c>
      <c r="AJ298" s="19">
        <v>124.7</v>
      </c>
      <c r="AK298" s="19">
        <v>124.9</v>
      </c>
      <c r="AL298" s="19">
        <v>126.3</v>
      </c>
      <c r="AM298" s="19">
        <v>123.6</v>
      </c>
      <c r="AN298" s="19">
        <v>124.6</v>
      </c>
      <c r="AO298" s="19">
        <v>123</v>
      </c>
      <c r="AP298" s="19">
        <v>124</v>
      </c>
      <c r="AQ298" s="19">
        <v>119.3</v>
      </c>
      <c r="AR298" s="19">
        <v>128.69999999999999</v>
      </c>
      <c r="AS298" s="19">
        <v>130.1</v>
      </c>
      <c r="AT298" s="19">
        <v>134.9</v>
      </c>
      <c r="AU298" s="19">
        <v>130.69999999999999</v>
      </c>
      <c r="AV298" s="19">
        <v>132.19999999999999</v>
      </c>
      <c r="AW298" s="19">
        <v>132.6</v>
      </c>
      <c r="AX298" s="19">
        <v>128.19999999999999</v>
      </c>
      <c r="AY298" s="19">
        <v>130.4</v>
      </c>
      <c r="AZ298" s="19">
        <v>128.5</v>
      </c>
      <c r="BA298" s="19">
        <v>125.7</v>
      </c>
      <c r="BB298" s="19">
        <v>135.4</v>
      </c>
      <c r="BC298" s="19">
        <v>135.6</v>
      </c>
      <c r="BD298" s="19">
        <v>134</v>
      </c>
      <c r="BE298" s="19">
        <v>130.5</v>
      </c>
      <c r="BF298" s="19">
        <v>127.8</v>
      </c>
      <c r="BG298" s="19">
        <v>129.9</v>
      </c>
      <c r="BH298" s="19">
        <v>127.9</v>
      </c>
      <c r="BI298" s="19">
        <v>136.80000000000001</v>
      </c>
      <c r="BJ298" s="19">
        <v>138.19999999999999</v>
      </c>
      <c r="BK298" s="19">
        <v>139.69999999999999</v>
      </c>
      <c r="BL298" s="19">
        <v>141.69999999999999</v>
      </c>
      <c r="BM298" s="19">
        <v>142.69999999999999</v>
      </c>
      <c r="BN298" s="19">
        <v>150.4</v>
      </c>
      <c r="BO298" s="19">
        <v>151.30000000000001</v>
      </c>
      <c r="BP298" s="19">
        <v>153</v>
      </c>
      <c r="BQ298" s="19">
        <v>157.5</v>
      </c>
      <c r="BR298" s="19">
        <v>156.69999999999999</v>
      </c>
      <c r="BS298" s="19">
        <v>156.5</v>
      </c>
      <c r="BT298" s="19">
        <v>156.5</v>
      </c>
      <c r="BU298" s="19">
        <v>157</v>
      </c>
      <c r="BV298" s="19">
        <v>160.19999999999999</v>
      </c>
      <c r="BW298" s="19">
        <v>162.69999999999999</v>
      </c>
      <c r="BX298" s="19">
        <v>162.69999999999999</v>
      </c>
      <c r="BY298" s="19">
        <v>162.30000000000001</v>
      </c>
      <c r="BZ298" s="19">
        <v>156.4</v>
      </c>
      <c r="CA298" s="19">
        <v>157.69999999999999</v>
      </c>
      <c r="CB298" s="19">
        <v>158.30000000000001</v>
      </c>
      <c r="CC298" s="19">
        <v>151.80000000000001</v>
      </c>
      <c r="CD298" s="19">
        <v>152.1</v>
      </c>
      <c r="CE298" s="19">
        <v>156.4</v>
      </c>
      <c r="CF298" s="19">
        <v>157</v>
      </c>
      <c r="CG298" s="19">
        <v>151.9</v>
      </c>
      <c r="CH298" s="19">
        <v>155.1</v>
      </c>
      <c r="CI298" s="19">
        <v>155.9</v>
      </c>
      <c r="CJ298" s="19">
        <v>155.69999999999999</v>
      </c>
      <c r="CK298" s="19">
        <v>152</v>
      </c>
      <c r="CL298" s="19">
        <v>151.19999999999999</v>
      </c>
      <c r="CM298" s="19">
        <v>150.9</v>
      </c>
      <c r="CN298" s="19">
        <v>153.30000000000001</v>
      </c>
      <c r="CO298" s="19">
        <v>155.9</v>
      </c>
      <c r="CP298" s="19">
        <v>154</v>
      </c>
      <c r="CQ298" s="19">
        <v>153.4</v>
      </c>
      <c r="CR298" s="19">
        <v>154.19999999999999</v>
      </c>
      <c r="CS298" s="19">
        <v>150.80000000000001</v>
      </c>
      <c r="CT298" s="19">
        <v>150.4</v>
      </c>
      <c r="CU298" s="19">
        <v>149.9</v>
      </c>
      <c r="CV298" s="19">
        <v>156.19999999999999</v>
      </c>
      <c r="CW298" s="19">
        <v>155.80000000000001</v>
      </c>
      <c r="CX298" s="19">
        <v>156.4</v>
      </c>
      <c r="CY298" s="19">
        <v>155</v>
      </c>
      <c r="CZ298" s="19">
        <v>170.9</v>
      </c>
      <c r="DA298" s="19">
        <v>171</v>
      </c>
      <c r="DB298" s="19">
        <v>172.4</v>
      </c>
      <c r="DC298" s="19">
        <v>173</v>
      </c>
      <c r="DD298" s="19">
        <v>172.6</v>
      </c>
      <c r="DE298" s="19">
        <v>172.1</v>
      </c>
      <c r="DF298" s="19">
        <v>175.2</v>
      </c>
      <c r="DG298" s="19">
        <v>174.9</v>
      </c>
      <c r="DH298" s="19">
        <v>176.4</v>
      </c>
      <c r="DI298" s="19">
        <v>174.9</v>
      </c>
      <c r="DJ298" s="19">
        <v>173.9</v>
      </c>
      <c r="DK298" s="19">
        <v>173.9</v>
      </c>
      <c r="DL298" s="19">
        <v>173.6</v>
      </c>
      <c r="DM298" s="19">
        <v>175.1</v>
      </c>
      <c r="DN298" s="19">
        <v>178.1</v>
      </c>
      <c r="DO298" s="19">
        <v>178.6</v>
      </c>
      <c r="DP298" s="19">
        <v>179.3</v>
      </c>
      <c r="DQ298" s="19">
        <v>180</v>
      </c>
      <c r="DR298" s="19">
        <v>179.6</v>
      </c>
      <c r="DS298" s="19">
        <v>179.8</v>
      </c>
      <c r="DT298" s="19">
        <v>181.1</v>
      </c>
      <c r="DU298" s="19">
        <v>183.5</v>
      </c>
      <c r="DV298" s="19">
        <v>181.1</v>
      </c>
      <c r="DW298" s="19">
        <v>181.8</v>
      </c>
    </row>
    <row r="299" spans="1:127">
      <c r="A299" s="17" t="s">
        <v>1191</v>
      </c>
      <c r="B299" s="17" t="s">
        <v>1192</v>
      </c>
      <c r="C299" s="18">
        <v>8.8739999999999999E-2</v>
      </c>
      <c r="D299" s="19">
        <v>101.4</v>
      </c>
      <c r="E299" s="19">
        <v>99.6</v>
      </c>
      <c r="F299" s="19">
        <v>100.5</v>
      </c>
      <c r="G299" s="19">
        <v>104.3</v>
      </c>
      <c r="H299" s="19">
        <v>105.8</v>
      </c>
      <c r="I299" s="19">
        <v>99.2</v>
      </c>
      <c r="J299" s="19">
        <v>102.9</v>
      </c>
      <c r="K299" s="19">
        <v>96.3</v>
      </c>
      <c r="L299" s="19">
        <v>95.1</v>
      </c>
      <c r="M299" s="19">
        <v>100.1</v>
      </c>
      <c r="N299" s="19">
        <v>97.4</v>
      </c>
      <c r="O299" s="19">
        <v>98.3</v>
      </c>
      <c r="P299" s="19">
        <v>110.9</v>
      </c>
      <c r="Q299" s="19">
        <v>111.3</v>
      </c>
      <c r="R299" s="19">
        <v>112.8</v>
      </c>
      <c r="S299" s="19">
        <v>108.4</v>
      </c>
      <c r="T299" s="19">
        <v>106.6</v>
      </c>
      <c r="U299" s="19">
        <v>113.8</v>
      </c>
      <c r="V299" s="19">
        <v>110.3</v>
      </c>
      <c r="W299" s="19">
        <v>107.8</v>
      </c>
      <c r="X299" s="19">
        <v>110.5</v>
      </c>
      <c r="Y299" s="19">
        <v>115.2</v>
      </c>
      <c r="Z299" s="19">
        <v>114.5</v>
      </c>
      <c r="AA299" s="19">
        <v>118.7</v>
      </c>
      <c r="AB299" s="19">
        <v>110</v>
      </c>
      <c r="AC299" s="19">
        <v>105.3</v>
      </c>
      <c r="AD299" s="19">
        <v>108.9</v>
      </c>
      <c r="AE299" s="19">
        <v>110.5</v>
      </c>
      <c r="AF299" s="19">
        <v>103.9</v>
      </c>
      <c r="AG299" s="19">
        <v>114.3</v>
      </c>
      <c r="AH299" s="19">
        <v>113.1</v>
      </c>
      <c r="AI299" s="19">
        <v>111.1</v>
      </c>
      <c r="AJ299" s="19">
        <v>110.8</v>
      </c>
      <c r="AK299" s="19">
        <v>107.6</v>
      </c>
      <c r="AL299" s="19">
        <v>110.3</v>
      </c>
      <c r="AM299" s="19">
        <v>109.4</v>
      </c>
      <c r="AN299" s="19">
        <v>119.2</v>
      </c>
      <c r="AO299" s="19">
        <v>113.8</v>
      </c>
      <c r="AP299" s="19">
        <v>110.5</v>
      </c>
      <c r="AQ299" s="19">
        <v>107.9</v>
      </c>
      <c r="AR299" s="19">
        <v>109.9</v>
      </c>
      <c r="AS299" s="19">
        <v>114.8</v>
      </c>
      <c r="AT299" s="19">
        <v>114.1</v>
      </c>
      <c r="AU299" s="19">
        <v>109.8</v>
      </c>
      <c r="AV299" s="19">
        <v>104.2</v>
      </c>
      <c r="AW299" s="19">
        <v>109.4</v>
      </c>
      <c r="AX299" s="19">
        <v>108.3</v>
      </c>
      <c r="AY299" s="19">
        <v>105.4</v>
      </c>
      <c r="AZ299" s="19">
        <v>110</v>
      </c>
      <c r="BA299" s="19">
        <v>115.2</v>
      </c>
      <c r="BB299" s="19">
        <v>117.1</v>
      </c>
      <c r="BC299" s="19">
        <v>114.1</v>
      </c>
      <c r="BD299" s="19">
        <v>115.2</v>
      </c>
      <c r="BE299" s="19">
        <v>131.69999999999999</v>
      </c>
      <c r="BF299" s="19">
        <v>135.9</v>
      </c>
      <c r="BG299" s="19">
        <v>130.80000000000001</v>
      </c>
      <c r="BH299" s="19">
        <v>134.30000000000001</v>
      </c>
      <c r="BI299" s="19">
        <v>135.1</v>
      </c>
      <c r="BJ299" s="19">
        <v>123</v>
      </c>
      <c r="BK299" s="19">
        <v>123.6</v>
      </c>
      <c r="BL299" s="19">
        <v>122.1</v>
      </c>
      <c r="BM299" s="19">
        <v>128.80000000000001</v>
      </c>
      <c r="BN299" s="19">
        <v>123</v>
      </c>
      <c r="BO299" s="19">
        <v>123</v>
      </c>
      <c r="BP299" s="19">
        <v>126.1</v>
      </c>
      <c r="BQ299" s="19">
        <v>128.30000000000001</v>
      </c>
      <c r="BR299" s="19">
        <v>145.9</v>
      </c>
      <c r="BS299" s="19">
        <v>150.19999999999999</v>
      </c>
      <c r="BT299" s="19">
        <v>143.6</v>
      </c>
      <c r="BU299" s="19">
        <v>140.1</v>
      </c>
      <c r="BV299" s="19">
        <v>137.19999999999999</v>
      </c>
      <c r="BW299" s="19">
        <v>135.6</v>
      </c>
      <c r="BX299" s="19">
        <v>139.6</v>
      </c>
      <c r="BY299" s="19">
        <v>139.1</v>
      </c>
      <c r="BZ299" s="19">
        <v>138.5</v>
      </c>
      <c r="CA299" s="19">
        <v>133.4</v>
      </c>
      <c r="CB299" s="19">
        <v>136.19999999999999</v>
      </c>
      <c r="CC299" s="19">
        <v>138.4</v>
      </c>
      <c r="CD299" s="19">
        <v>138.30000000000001</v>
      </c>
      <c r="CE299" s="19">
        <v>138.5</v>
      </c>
      <c r="CF299" s="19">
        <v>137.19999999999999</v>
      </c>
      <c r="CG299" s="19">
        <v>138.5</v>
      </c>
      <c r="CH299" s="19">
        <v>136.4</v>
      </c>
      <c r="CI299" s="19">
        <v>138.5</v>
      </c>
      <c r="CJ299" s="19">
        <v>136.9</v>
      </c>
      <c r="CK299" s="19">
        <v>137.5</v>
      </c>
      <c r="CL299" s="19">
        <v>137.19999999999999</v>
      </c>
      <c r="CM299" s="19">
        <v>138.19999999999999</v>
      </c>
      <c r="CN299" s="19">
        <v>136.4</v>
      </c>
      <c r="CO299" s="19">
        <v>138.4</v>
      </c>
      <c r="CP299" s="19">
        <v>139.30000000000001</v>
      </c>
      <c r="CQ299" s="19">
        <v>138.4</v>
      </c>
      <c r="CR299" s="19">
        <v>138.19999999999999</v>
      </c>
      <c r="CS299" s="19">
        <v>138.80000000000001</v>
      </c>
      <c r="CT299" s="19">
        <v>141</v>
      </c>
      <c r="CU299" s="19">
        <v>143.30000000000001</v>
      </c>
      <c r="CV299" s="19">
        <v>143.30000000000001</v>
      </c>
      <c r="CW299" s="19">
        <v>143.1</v>
      </c>
      <c r="CX299" s="19">
        <v>138.9</v>
      </c>
      <c r="CY299" s="19">
        <v>132.4</v>
      </c>
      <c r="CZ299" s="19">
        <v>136.6</v>
      </c>
      <c r="DA299" s="19">
        <v>140.1</v>
      </c>
      <c r="DB299" s="19">
        <v>141.4</v>
      </c>
      <c r="DC299" s="19">
        <v>143.9</v>
      </c>
      <c r="DD299" s="19">
        <v>142.9</v>
      </c>
      <c r="DE299" s="19">
        <v>142.19999999999999</v>
      </c>
      <c r="DF299" s="19">
        <v>142</v>
      </c>
      <c r="DG299" s="19">
        <v>142.1</v>
      </c>
      <c r="DH299" s="19">
        <v>142.9</v>
      </c>
      <c r="DI299" s="19">
        <v>138.1</v>
      </c>
      <c r="DJ299" s="19">
        <v>144.30000000000001</v>
      </c>
      <c r="DK299" s="19">
        <v>146.30000000000001</v>
      </c>
      <c r="DL299" s="19">
        <v>146.1</v>
      </c>
      <c r="DM299" s="19">
        <v>146.30000000000001</v>
      </c>
      <c r="DN299" s="19">
        <v>149.69999999999999</v>
      </c>
      <c r="DO299" s="19">
        <v>148.80000000000001</v>
      </c>
      <c r="DP299" s="19">
        <v>150.30000000000001</v>
      </c>
      <c r="DQ299" s="19">
        <v>148.5</v>
      </c>
      <c r="DR299" s="19">
        <v>148.1</v>
      </c>
      <c r="DS299" s="19">
        <v>150.80000000000001</v>
      </c>
      <c r="DT299" s="19">
        <v>151.1</v>
      </c>
      <c r="DU299" s="19">
        <v>150.5</v>
      </c>
      <c r="DV299" s="19">
        <v>151.19999999999999</v>
      </c>
      <c r="DW299" s="19">
        <v>151</v>
      </c>
    </row>
    <row r="300" spans="1:127">
      <c r="A300" s="17" t="s">
        <v>1193</v>
      </c>
      <c r="B300" s="17" t="s">
        <v>1194</v>
      </c>
      <c r="C300" s="18">
        <v>3.8780000000000002E-2</v>
      </c>
      <c r="D300" s="19">
        <v>101.5</v>
      </c>
      <c r="E300" s="19">
        <v>102.3</v>
      </c>
      <c r="F300" s="19">
        <v>101.6</v>
      </c>
      <c r="G300" s="19">
        <v>103.3</v>
      </c>
      <c r="H300" s="19">
        <v>103.6</v>
      </c>
      <c r="I300" s="19">
        <v>105.7</v>
      </c>
      <c r="J300" s="19">
        <v>105.1</v>
      </c>
      <c r="K300" s="19">
        <v>104.6</v>
      </c>
      <c r="L300" s="19">
        <v>104.2</v>
      </c>
      <c r="M300" s="19">
        <v>104.5</v>
      </c>
      <c r="N300" s="19">
        <v>101.7</v>
      </c>
      <c r="O300" s="19">
        <v>102.1</v>
      </c>
      <c r="P300" s="19">
        <v>108.1</v>
      </c>
      <c r="Q300" s="19">
        <v>106.3</v>
      </c>
      <c r="R300" s="19">
        <v>108.2</v>
      </c>
      <c r="S300" s="19">
        <v>108.4</v>
      </c>
      <c r="T300" s="19">
        <v>107.8</v>
      </c>
      <c r="U300" s="19">
        <v>113</v>
      </c>
      <c r="V300" s="19">
        <v>105.6</v>
      </c>
      <c r="W300" s="19">
        <v>106.5</v>
      </c>
      <c r="X300" s="19">
        <v>104.9</v>
      </c>
      <c r="Y300" s="19">
        <v>106.8</v>
      </c>
      <c r="Z300" s="19">
        <v>106.6</v>
      </c>
      <c r="AA300" s="19">
        <v>108.8</v>
      </c>
      <c r="AB300" s="19">
        <v>111.7</v>
      </c>
      <c r="AC300" s="19">
        <v>113</v>
      </c>
      <c r="AD300" s="19">
        <v>113.1</v>
      </c>
      <c r="AE300" s="19">
        <v>113.6</v>
      </c>
      <c r="AF300" s="19">
        <v>116.2</v>
      </c>
      <c r="AG300" s="19">
        <v>114.2</v>
      </c>
      <c r="AH300" s="19">
        <v>111.7</v>
      </c>
      <c r="AI300" s="19">
        <v>112.7</v>
      </c>
      <c r="AJ300" s="19">
        <v>112</v>
      </c>
      <c r="AK300" s="19">
        <v>112.6</v>
      </c>
      <c r="AL300" s="19">
        <v>112.4</v>
      </c>
      <c r="AM300" s="19">
        <v>112.9</v>
      </c>
      <c r="AN300" s="19">
        <v>110.1</v>
      </c>
      <c r="AO300" s="19">
        <v>112</v>
      </c>
      <c r="AP300" s="19">
        <v>111.9</v>
      </c>
      <c r="AQ300" s="19">
        <v>113.6</v>
      </c>
      <c r="AR300" s="19">
        <v>118.6</v>
      </c>
      <c r="AS300" s="19">
        <v>118.1</v>
      </c>
      <c r="AT300" s="19">
        <v>118</v>
      </c>
      <c r="AU300" s="19">
        <v>116.7</v>
      </c>
      <c r="AV300" s="19">
        <v>112.7</v>
      </c>
      <c r="AW300" s="19">
        <v>114.8</v>
      </c>
      <c r="AX300" s="19">
        <v>111.4</v>
      </c>
      <c r="AY300" s="19">
        <v>114.7</v>
      </c>
      <c r="AZ300" s="19">
        <v>112.8</v>
      </c>
      <c r="BA300" s="19">
        <v>112.8</v>
      </c>
      <c r="BB300" s="19">
        <v>114.3</v>
      </c>
      <c r="BC300" s="19">
        <v>113.3</v>
      </c>
      <c r="BD300" s="19">
        <v>116.7</v>
      </c>
      <c r="BE300" s="19">
        <v>119.7</v>
      </c>
      <c r="BF300" s="19">
        <v>121.3</v>
      </c>
      <c r="BG300" s="19">
        <v>116.9</v>
      </c>
      <c r="BH300" s="19">
        <v>116.5</v>
      </c>
      <c r="BI300" s="19">
        <v>115.5</v>
      </c>
      <c r="BJ300" s="19">
        <v>113.4</v>
      </c>
      <c r="BK300" s="19">
        <v>113.2</v>
      </c>
      <c r="BL300" s="19">
        <v>113.6</v>
      </c>
      <c r="BM300" s="19">
        <v>114.8</v>
      </c>
      <c r="BN300" s="19">
        <v>114.7</v>
      </c>
      <c r="BO300" s="19">
        <v>119.9</v>
      </c>
      <c r="BP300" s="19">
        <v>120.6</v>
      </c>
      <c r="BQ300" s="19">
        <v>117.6</v>
      </c>
      <c r="BR300" s="19">
        <v>118.9</v>
      </c>
      <c r="BS300" s="19">
        <v>116.1</v>
      </c>
      <c r="BT300" s="19">
        <v>115.9</v>
      </c>
      <c r="BU300" s="19">
        <v>115.9</v>
      </c>
      <c r="BV300" s="19">
        <v>119.9</v>
      </c>
      <c r="BW300" s="19">
        <v>120.1</v>
      </c>
      <c r="BX300" s="19">
        <v>117.8</v>
      </c>
      <c r="BY300" s="19">
        <v>119.6</v>
      </c>
      <c r="BZ300" s="19">
        <v>119.1</v>
      </c>
      <c r="CA300" s="19">
        <v>118.5</v>
      </c>
      <c r="CB300" s="19">
        <v>116.8</v>
      </c>
      <c r="CC300" s="19">
        <v>116.3</v>
      </c>
      <c r="CD300" s="19">
        <v>115.9</v>
      </c>
      <c r="CE300" s="19">
        <v>115.5</v>
      </c>
      <c r="CF300" s="19">
        <v>116</v>
      </c>
      <c r="CG300" s="19">
        <v>114.6</v>
      </c>
      <c r="CH300" s="19">
        <v>113.9</v>
      </c>
      <c r="CI300" s="19">
        <v>114.2</v>
      </c>
      <c r="CJ300" s="19">
        <v>113.8</v>
      </c>
      <c r="CK300" s="19">
        <v>114.5</v>
      </c>
      <c r="CL300" s="19">
        <v>114.5</v>
      </c>
      <c r="CM300" s="19">
        <v>115.1</v>
      </c>
      <c r="CN300" s="19">
        <v>115.2</v>
      </c>
      <c r="CO300" s="19">
        <v>114.5</v>
      </c>
      <c r="CP300" s="19">
        <v>113.6</v>
      </c>
      <c r="CQ300" s="19">
        <v>113.7</v>
      </c>
      <c r="CR300" s="19">
        <v>115.3</v>
      </c>
      <c r="CS300" s="19">
        <v>113.7</v>
      </c>
      <c r="CT300" s="19">
        <v>113.5</v>
      </c>
      <c r="CU300" s="19">
        <v>113.3</v>
      </c>
      <c r="CV300" s="19">
        <v>113.2</v>
      </c>
      <c r="CW300" s="19">
        <v>111.9</v>
      </c>
      <c r="CX300" s="19">
        <v>111.6</v>
      </c>
      <c r="CY300" s="19">
        <v>111.4</v>
      </c>
      <c r="CZ300" s="19">
        <v>110.9</v>
      </c>
      <c r="DA300" s="19">
        <v>111.1</v>
      </c>
      <c r="DB300" s="19">
        <v>112.1</v>
      </c>
      <c r="DC300" s="19">
        <v>112.7</v>
      </c>
      <c r="DD300" s="19">
        <v>113.1</v>
      </c>
      <c r="DE300" s="19">
        <v>113.7</v>
      </c>
      <c r="DF300" s="19">
        <v>115.2</v>
      </c>
      <c r="DG300" s="19">
        <v>113.1</v>
      </c>
      <c r="DH300" s="19">
        <v>115.8</v>
      </c>
      <c r="DI300" s="19">
        <v>114.2</v>
      </c>
      <c r="DJ300" s="19">
        <v>114.6</v>
      </c>
      <c r="DK300" s="19">
        <v>113.6</v>
      </c>
      <c r="DL300" s="19">
        <v>113.1</v>
      </c>
      <c r="DM300" s="19">
        <v>115.5</v>
      </c>
      <c r="DN300" s="19">
        <v>117.2</v>
      </c>
      <c r="DO300" s="19">
        <v>119</v>
      </c>
      <c r="DP300" s="19">
        <v>120.4</v>
      </c>
      <c r="DQ300" s="19">
        <v>121.2</v>
      </c>
      <c r="DR300" s="19">
        <v>120.9</v>
      </c>
      <c r="DS300" s="19">
        <v>121.5</v>
      </c>
      <c r="DT300" s="19">
        <v>122.5</v>
      </c>
      <c r="DU300" s="19">
        <v>125.3</v>
      </c>
      <c r="DV300" s="19">
        <v>125.9</v>
      </c>
      <c r="DW300" s="19">
        <v>124.8</v>
      </c>
    </row>
    <row r="301" spans="1:127">
      <c r="A301" s="17" t="s">
        <v>1195</v>
      </c>
      <c r="B301" s="17" t="s">
        <v>1196</v>
      </c>
      <c r="C301" s="18">
        <v>0.53539999999999999</v>
      </c>
      <c r="D301" s="19">
        <v>105</v>
      </c>
      <c r="E301" s="19">
        <v>106.3</v>
      </c>
      <c r="F301" s="19">
        <v>107.1</v>
      </c>
      <c r="G301" s="19">
        <v>107.7</v>
      </c>
      <c r="H301" s="19">
        <v>108.3</v>
      </c>
      <c r="I301" s="19">
        <v>107.1</v>
      </c>
      <c r="J301" s="19">
        <v>107.9</v>
      </c>
      <c r="K301" s="19">
        <v>107.7</v>
      </c>
      <c r="L301" s="19">
        <v>107.1</v>
      </c>
      <c r="M301" s="19">
        <v>107.8</v>
      </c>
      <c r="N301" s="19">
        <v>107.3</v>
      </c>
      <c r="O301" s="19">
        <v>108.6</v>
      </c>
      <c r="P301" s="19">
        <v>109.9</v>
      </c>
      <c r="Q301" s="19">
        <v>111.5</v>
      </c>
      <c r="R301" s="19">
        <v>112.5</v>
      </c>
      <c r="S301" s="19">
        <v>112.9</v>
      </c>
      <c r="T301" s="19">
        <v>115.4</v>
      </c>
      <c r="U301" s="19">
        <v>116.1</v>
      </c>
      <c r="V301" s="19">
        <v>115.5</v>
      </c>
      <c r="W301" s="19">
        <v>116</v>
      </c>
      <c r="X301" s="19">
        <v>117.3</v>
      </c>
      <c r="Y301" s="19">
        <v>117.2</v>
      </c>
      <c r="Z301" s="19">
        <v>117.1</v>
      </c>
      <c r="AA301" s="19">
        <v>116.5</v>
      </c>
      <c r="AB301" s="19">
        <v>120.5</v>
      </c>
      <c r="AC301" s="19">
        <v>120.4</v>
      </c>
      <c r="AD301" s="19">
        <v>121.2</v>
      </c>
      <c r="AE301" s="19">
        <v>121.1</v>
      </c>
      <c r="AF301" s="19">
        <v>122.6</v>
      </c>
      <c r="AG301" s="19">
        <v>121.2</v>
      </c>
      <c r="AH301" s="19">
        <v>122.6</v>
      </c>
      <c r="AI301" s="19">
        <v>121.2</v>
      </c>
      <c r="AJ301" s="19">
        <v>120.4</v>
      </c>
      <c r="AK301" s="19">
        <v>119.9</v>
      </c>
      <c r="AL301" s="19">
        <v>118.6</v>
      </c>
      <c r="AM301" s="19">
        <v>118.3</v>
      </c>
      <c r="AN301" s="19">
        <v>118.4</v>
      </c>
      <c r="AO301" s="19">
        <v>119.4</v>
      </c>
      <c r="AP301" s="19">
        <v>122.3</v>
      </c>
      <c r="AQ301" s="19">
        <v>122.6</v>
      </c>
      <c r="AR301" s="19">
        <v>123.7</v>
      </c>
      <c r="AS301" s="19">
        <v>123.1</v>
      </c>
      <c r="AT301" s="19">
        <v>120.8</v>
      </c>
      <c r="AU301" s="19">
        <v>121.1</v>
      </c>
      <c r="AV301" s="19">
        <v>122.8</v>
      </c>
      <c r="AW301" s="19">
        <v>122.9</v>
      </c>
      <c r="AX301" s="19">
        <v>122.9</v>
      </c>
      <c r="AY301" s="19">
        <v>123.4</v>
      </c>
      <c r="AZ301" s="19">
        <v>123.7</v>
      </c>
      <c r="BA301" s="19">
        <v>125</v>
      </c>
      <c r="BB301" s="19">
        <v>123.8</v>
      </c>
      <c r="BC301" s="19">
        <v>123.8</v>
      </c>
      <c r="BD301" s="19">
        <v>123.3</v>
      </c>
      <c r="BE301" s="19">
        <v>123.9</v>
      </c>
      <c r="BF301" s="19">
        <v>123.1</v>
      </c>
      <c r="BG301" s="19">
        <v>122.3</v>
      </c>
      <c r="BH301" s="19">
        <v>120.5</v>
      </c>
      <c r="BI301" s="19">
        <v>120.8</v>
      </c>
      <c r="BJ301" s="19">
        <v>120.4</v>
      </c>
      <c r="BK301" s="19">
        <v>120.4</v>
      </c>
      <c r="BL301" s="19">
        <v>119.1</v>
      </c>
      <c r="BM301" s="19">
        <v>120.1</v>
      </c>
      <c r="BN301" s="19">
        <v>119.7</v>
      </c>
      <c r="BO301" s="19">
        <v>120.7</v>
      </c>
      <c r="BP301" s="19">
        <v>119.3</v>
      </c>
      <c r="BQ301" s="19">
        <v>119.9</v>
      </c>
      <c r="BR301" s="19">
        <v>120.4</v>
      </c>
      <c r="BS301" s="19">
        <v>119.6</v>
      </c>
      <c r="BT301" s="19">
        <v>121.2</v>
      </c>
      <c r="BU301" s="19">
        <v>120.2</v>
      </c>
      <c r="BV301" s="19">
        <v>120.9</v>
      </c>
      <c r="BW301" s="19">
        <v>120.4</v>
      </c>
      <c r="BX301" s="19">
        <v>122.6</v>
      </c>
      <c r="BY301" s="19">
        <v>122.3</v>
      </c>
      <c r="BZ301" s="19">
        <v>123.1</v>
      </c>
      <c r="CA301" s="19">
        <v>123.7</v>
      </c>
      <c r="CB301" s="19">
        <v>121.5</v>
      </c>
      <c r="CC301" s="19">
        <v>122.3</v>
      </c>
      <c r="CD301" s="19">
        <v>121.9</v>
      </c>
      <c r="CE301" s="19">
        <v>121.6</v>
      </c>
      <c r="CF301" s="19">
        <v>120.8</v>
      </c>
      <c r="CG301" s="19">
        <v>121.3</v>
      </c>
      <c r="CH301" s="19">
        <v>119.5</v>
      </c>
      <c r="CI301" s="19">
        <v>120.6</v>
      </c>
      <c r="CJ301" s="19">
        <v>120.6</v>
      </c>
      <c r="CK301" s="19">
        <v>119.2</v>
      </c>
      <c r="CL301" s="19">
        <v>118.6</v>
      </c>
      <c r="CM301" s="19">
        <v>118.3</v>
      </c>
      <c r="CN301" s="19">
        <v>119.2</v>
      </c>
      <c r="CO301" s="19">
        <v>118.6</v>
      </c>
      <c r="CP301" s="19">
        <v>118.5</v>
      </c>
      <c r="CQ301" s="19">
        <v>119.2</v>
      </c>
      <c r="CR301" s="19">
        <v>118.4</v>
      </c>
      <c r="CS301" s="19">
        <v>117.4</v>
      </c>
      <c r="CT301" s="19">
        <v>118.1</v>
      </c>
      <c r="CU301" s="19">
        <v>117.5</v>
      </c>
      <c r="CV301" s="19">
        <v>117.7</v>
      </c>
      <c r="CW301" s="19">
        <v>118.3</v>
      </c>
      <c r="CX301" s="19">
        <v>117.6</v>
      </c>
      <c r="CY301" s="19">
        <v>117.7</v>
      </c>
      <c r="CZ301" s="19">
        <v>118.1</v>
      </c>
      <c r="DA301" s="19">
        <v>118.7</v>
      </c>
      <c r="DB301" s="19">
        <v>117.7</v>
      </c>
      <c r="DC301" s="19">
        <v>117.9</v>
      </c>
      <c r="DD301" s="19">
        <v>118.6</v>
      </c>
      <c r="DE301" s="19">
        <v>118.6</v>
      </c>
      <c r="DF301" s="19">
        <v>116.7</v>
      </c>
      <c r="DG301" s="19">
        <v>117.6</v>
      </c>
      <c r="DH301" s="19">
        <v>118.2</v>
      </c>
      <c r="DI301" s="19">
        <v>119.5</v>
      </c>
      <c r="DJ301" s="19">
        <v>117.7</v>
      </c>
      <c r="DK301" s="19">
        <v>117.3</v>
      </c>
      <c r="DL301" s="19">
        <v>118.4</v>
      </c>
      <c r="DM301" s="19">
        <v>118.7</v>
      </c>
      <c r="DN301" s="19">
        <v>119</v>
      </c>
      <c r="DO301" s="19">
        <v>118.7</v>
      </c>
      <c r="DP301" s="19">
        <v>119.8</v>
      </c>
      <c r="DQ301" s="19">
        <v>120.9</v>
      </c>
      <c r="DR301" s="19">
        <v>121.3</v>
      </c>
      <c r="DS301" s="19">
        <v>120.4</v>
      </c>
      <c r="DT301" s="19">
        <v>121</v>
      </c>
      <c r="DU301" s="19">
        <v>121.4</v>
      </c>
      <c r="DV301" s="19">
        <v>122.5</v>
      </c>
      <c r="DW301" s="19">
        <v>122.9</v>
      </c>
    </row>
    <row r="302" spans="1:127">
      <c r="A302" s="17" t="s">
        <v>1197</v>
      </c>
      <c r="B302" s="17" t="s">
        <v>1198</v>
      </c>
      <c r="C302" s="18">
        <v>0.14215</v>
      </c>
      <c r="D302" s="19">
        <v>109.4</v>
      </c>
      <c r="E302" s="19">
        <v>112.8</v>
      </c>
      <c r="F302" s="19">
        <v>113.3</v>
      </c>
      <c r="G302" s="19">
        <v>113.7</v>
      </c>
      <c r="H302" s="19">
        <v>112.9</v>
      </c>
      <c r="I302" s="19">
        <v>111.8</v>
      </c>
      <c r="J302" s="19">
        <v>114.7</v>
      </c>
      <c r="K302" s="19">
        <v>114.9</v>
      </c>
      <c r="L302" s="19">
        <v>113.2</v>
      </c>
      <c r="M302" s="19">
        <v>113.4</v>
      </c>
      <c r="N302" s="19">
        <v>110.8</v>
      </c>
      <c r="O302" s="19">
        <v>114.3</v>
      </c>
      <c r="P302" s="19">
        <v>115.1</v>
      </c>
      <c r="Q302" s="19">
        <v>116.4</v>
      </c>
      <c r="R302" s="19">
        <v>117.8</v>
      </c>
      <c r="S302" s="19">
        <v>119.3</v>
      </c>
      <c r="T302" s="19">
        <v>121</v>
      </c>
      <c r="U302" s="19">
        <v>120.9</v>
      </c>
      <c r="V302" s="19">
        <v>121.3</v>
      </c>
      <c r="W302" s="19">
        <v>123.1</v>
      </c>
      <c r="X302" s="19">
        <v>125.5</v>
      </c>
      <c r="Y302" s="19">
        <v>126.4</v>
      </c>
      <c r="Z302" s="19">
        <v>126.7</v>
      </c>
      <c r="AA302" s="19">
        <v>124.5</v>
      </c>
      <c r="AB302" s="19">
        <v>129.69999999999999</v>
      </c>
      <c r="AC302" s="19">
        <v>130.5</v>
      </c>
      <c r="AD302" s="19">
        <v>130.6</v>
      </c>
      <c r="AE302" s="19">
        <v>130.30000000000001</v>
      </c>
      <c r="AF302" s="19">
        <v>132.80000000000001</v>
      </c>
      <c r="AG302" s="19">
        <v>132.4</v>
      </c>
      <c r="AH302" s="19">
        <v>132.4</v>
      </c>
      <c r="AI302" s="19">
        <v>129.6</v>
      </c>
      <c r="AJ302" s="19">
        <v>131.6</v>
      </c>
      <c r="AK302" s="19">
        <v>130.4</v>
      </c>
      <c r="AL302" s="19">
        <v>128.5</v>
      </c>
      <c r="AM302" s="19">
        <v>128.5</v>
      </c>
      <c r="AN302" s="19">
        <v>128.80000000000001</v>
      </c>
      <c r="AO302" s="19">
        <v>127</v>
      </c>
      <c r="AP302" s="19">
        <v>127.3</v>
      </c>
      <c r="AQ302" s="19">
        <v>126.6</v>
      </c>
      <c r="AR302" s="19">
        <v>130</v>
      </c>
      <c r="AS302" s="19">
        <v>129.80000000000001</v>
      </c>
      <c r="AT302" s="19">
        <v>123.6</v>
      </c>
      <c r="AU302" s="19">
        <v>123.5</v>
      </c>
      <c r="AV302" s="19">
        <v>128.1</v>
      </c>
      <c r="AW302" s="19">
        <v>123</v>
      </c>
      <c r="AX302" s="19">
        <v>122.7</v>
      </c>
      <c r="AY302" s="19">
        <v>125</v>
      </c>
      <c r="AZ302" s="19">
        <v>122.3</v>
      </c>
      <c r="BA302" s="19">
        <v>128</v>
      </c>
      <c r="BB302" s="19">
        <v>121.6</v>
      </c>
      <c r="BC302" s="19">
        <v>119.5</v>
      </c>
      <c r="BD302" s="19">
        <v>120.8</v>
      </c>
      <c r="BE302" s="19">
        <v>118.9</v>
      </c>
      <c r="BF302" s="19">
        <v>120.3</v>
      </c>
      <c r="BG302" s="19">
        <v>118.1</v>
      </c>
      <c r="BH302" s="19">
        <v>116.2</v>
      </c>
      <c r="BI302" s="19">
        <v>119.4</v>
      </c>
      <c r="BJ302" s="19">
        <v>116.6</v>
      </c>
      <c r="BK302" s="19">
        <v>117.6</v>
      </c>
      <c r="BL302" s="19">
        <v>112.9</v>
      </c>
      <c r="BM302" s="19">
        <v>114.3</v>
      </c>
      <c r="BN302" s="19">
        <v>113.5</v>
      </c>
      <c r="BO302" s="19">
        <v>113.4</v>
      </c>
      <c r="BP302" s="19">
        <v>109</v>
      </c>
      <c r="BQ302" s="19">
        <v>109.8</v>
      </c>
      <c r="BR302" s="19">
        <v>111.5</v>
      </c>
      <c r="BS302" s="19">
        <v>108.8</v>
      </c>
      <c r="BT302" s="19">
        <v>111.6</v>
      </c>
      <c r="BU302" s="19">
        <v>108.3</v>
      </c>
      <c r="BV302" s="19">
        <v>109.4</v>
      </c>
      <c r="BW302" s="19">
        <v>108.7</v>
      </c>
      <c r="BX302" s="19">
        <v>114.6</v>
      </c>
      <c r="BY302" s="19">
        <v>115.8</v>
      </c>
      <c r="BZ302" s="19">
        <v>117</v>
      </c>
      <c r="CA302" s="19">
        <v>116.9</v>
      </c>
      <c r="CB302" s="19">
        <v>109.8</v>
      </c>
      <c r="CC302" s="19">
        <v>111</v>
      </c>
      <c r="CD302" s="19">
        <v>110.7</v>
      </c>
      <c r="CE302" s="19">
        <v>110.8</v>
      </c>
      <c r="CF302" s="19">
        <v>108.2</v>
      </c>
      <c r="CG302" s="19">
        <v>107.7</v>
      </c>
      <c r="CH302" s="19">
        <v>103.3</v>
      </c>
      <c r="CI302" s="19">
        <v>106.7</v>
      </c>
      <c r="CJ302" s="19">
        <v>108.4</v>
      </c>
      <c r="CK302" s="19">
        <v>107</v>
      </c>
      <c r="CL302" s="19">
        <v>106.2</v>
      </c>
      <c r="CM302" s="19">
        <v>105.1</v>
      </c>
      <c r="CN302" s="19">
        <v>108.6</v>
      </c>
      <c r="CO302" s="19">
        <v>104.8</v>
      </c>
      <c r="CP302" s="19">
        <v>105.5</v>
      </c>
      <c r="CQ302" s="19">
        <v>106</v>
      </c>
      <c r="CR302" s="19">
        <v>104.6</v>
      </c>
      <c r="CS302" s="19">
        <v>102.4</v>
      </c>
      <c r="CT302" s="19">
        <v>103.6</v>
      </c>
      <c r="CU302" s="19">
        <v>103.5</v>
      </c>
      <c r="CV302" s="19">
        <v>104.1</v>
      </c>
      <c r="CW302" s="19">
        <v>104.3</v>
      </c>
      <c r="CX302" s="19">
        <v>102.2</v>
      </c>
      <c r="CY302" s="19">
        <v>102.1</v>
      </c>
      <c r="CZ302" s="19">
        <v>102.5</v>
      </c>
      <c r="DA302" s="19">
        <v>102.7</v>
      </c>
      <c r="DB302" s="19">
        <v>102</v>
      </c>
      <c r="DC302" s="19">
        <v>100.6</v>
      </c>
      <c r="DD302" s="19">
        <v>100.9</v>
      </c>
      <c r="DE302" s="19">
        <v>100.2</v>
      </c>
      <c r="DF302" s="19">
        <v>94.6</v>
      </c>
      <c r="DG302" s="19">
        <v>96.6</v>
      </c>
      <c r="DH302" s="19">
        <v>97.7</v>
      </c>
      <c r="DI302" s="19">
        <v>101.9</v>
      </c>
      <c r="DJ302" s="19">
        <v>102.5</v>
      </c>
      <c r="DK302" s="19">
        <v>102.6</v>
      </c>
      <c r="DL302" s="19">
        <v>103</v>
      </c>
      <c r="DM302" s="19">
        <v>104</v>
      </c>
      <c r="DN302" s="19">
        <v>104.4</v>
      </c>
      <c r="DO302" s="19">
        <v>102.2</v>
      </c>
      <c r="DP302" s="19">
        <v>104.3</v>
      </c>
      <c r="DQ302" s="19">
        <v>105.6</v>
      </c>
      <c r="DR302" s="19">
        <v>107.2</v>
      </c>
      <c r="DS302" s="19">
        <v>105</v>
      </c>
      <c r="DT302" s="19">
        <v>106.7</v>
      </c>
      <c r="DU302" s="19">
        <v>106.9</v>
      </c>
      <c r="DV302" s="19">
        <v>107.5</v>
      </c>
      <c r="DW302" s="19">
        <v>107.5</v>
      </c>
    </row>
    <row r="303" spans="1:127">
      <c r="A303" s="17" t="s">
        <v>1199</v>
      </c>
      <c r="B303" s="17" t="s">
        <v>1200</v>
      </c>
      <c r="C303" s="18">
        <v>2.0000000000000002E-5</v>
      </c>
      <c r="D303" s="19">
        <v>112.9</v>
      </c>
      <c r="E303" s="19">
        <v>108.3</v>
      </c>
      <c r="F303" s="19">
        <v>108.4</v>
      </c>
      <c r="G303" s="19">
        <v>114.9</v>
      </c>
      <c r="H303" s="19">
        <v>110</v>
      </c>
      <c r="I303" s="19">
        <v>109.3</v>
      </c>
      <c r="J303" s="19">
        <v>108.5</v>
      </c>
      <c r="K303" s="19">
        <v>108.6</v>
      </c>
      <c r="L303" s="19">
        <v>108.3</v>
      </c>
      <c r="M303" s="19">
        <v>113.4</v>
      </c>
      <c r="N303" s="19">
        <v>111</v>
      </c>
      <c r="O303" s="19">
        <v>112.4</v>
      </c>
      <c r="P303" s="19">
        <v>110.7</v>
      </c>
      <c r="Q303" s="19">
        <v>117.5</v>
      </c>
      <c r="R303" s="19">
        <v>116.4</v>
      </c>
      <c r="S303" s="19">
        <v>117.2</v>
      </c>
      <c r="T303" s="19">
        <v>114.7</v>
      </c>
      <c r="U303" s="19">
        <v>118.5</v>
      </c>
      <c r="V303" s="19">
        <v>123.7</v>
      </c>
      <c r="W303" s="19">
        <v>123.7</v>
      </c>
      <c r="X303" s="19">
        <v>118.2</v>
      </c>
      <c r="Y303" s="19">
        <v>121</v>
      </c>
      <c r="Z303" s="19">
        <v>121.6</v>
      </c>
      <c r="AA303" s="19">
        <v>123.9</v>
      </c>
      <c r="AB303" s="19">
        <v>122.8</v>
      </c>
      <c r="AC303" s="19">
        <v>130</v>
      </c>
      <c r="AD303" s="19">
        <v>126.4</v>
      </c>
      <c r="AE303" s="19">
        <v>125.2</v>
      </c>
      <c r="AF303" s="19">
        <v>127.3</v>
      </c>
      <c r="AG303" s="19">
        <v>129.69999999999999</v>
      </c>
      <c r="AH303" s="19">
        <v>129.69999999999999</v>
      </c>
      <c r="AI303" s="19">
        <v>128.9</v>
      </c>
      <c r="AJ303" s="19">
        <v>125.4</v>
      </c>
      <c r="AK303" s="19">
        <v>123.5</v>
      </c>
      <c r="AL303" s="19">
        <v>121.6</v>
      </c>
      <c r="AM303" s="19">
        <v>97.8</v>
      </c>
      <c r="AN303" s="19">
        <v>100.4</v>
      </c>
      <c r="AO303" s="19">
        <v>103.3</v>
      </c>
      <c r="AP303" s="19">
        <v>101.2</v>
      </c>
      <c r="AQ303" s="19">
        <v>102.8</v>
      </c>
      <c r="AR303" s="19">
        <v>100.9</v>
      </c>
      <c r="AS303" s="19">
        <v>106.3</v>
      </c>
      <c r="AT303" s="19">
        <v>104.9</v>
      </c>
      <c r="AU303" s="19">
        <v>104.4</v>
      </c>
      <c r="AV303" s="19">
        <v>105.5</v>
      </c>
      <c r="AW303" s="19">
        <v>105</v>
      </c>
      <c r="AX303" s="19">
        <v>105</v>
      </c>
      <c r="AY303" s="19">
        <v>104</v>
      </c>
      <c r="AZ303" s="19">
        <v>104.2</v>
      </c>
      <c r="BA303" s="19">
        <v>105.2</v>
      </c>
      <c r="BB303" s="19">
        <v>102.9</v>
      </c>
      <c r="BC303" s="19">
        <v>103</v>
      </c>
      <c r="BD303" s="19">
        <v>104.6</v>
      </c>
      <c r="BE303" s="19">
        <v>104.2</v>
      </c>
      <c r="BF303" s="19">
        <v>104.4</v>
      </c>
      <c r="BG303" s="19">
        <v>103.1</v>
      </c>
      <c r="BH303" s="19">
        <v>103.8</v>
      </c>
      <c r="BI303" s="19">
        <v>103.5</v>
      </c>
      <c r="BJ303" s="19">
        <v>104.6</v>
      </c>
      <c r="BK303" s="19">
        <v>104.3</v>
      </c>
      <c r="BL303" s="19">
        <v>105.4</v>
      </c>
      <c r="BM303" s="19">
        <v>104.1</v>
      </c>
      <c r="BN303" s="19">
        <v>102.9</v>
      </c>
      <c r="BO303" s="19">
        <v>103.1</v>
      </c>
      <c r="BP303" s="19">
        <v>106.9</v>
      </c>
      <c r="BQ303" s="19">
        <v>106</v>
      </c>
      <c r="BR303" s="19">
        <v>105.1</v>
      </c>
      <c r="BS303" s="19">
        <v>105.3</v>
      </c>
      <c r="BT303" s="19">
        <v>104</v>
      </c>
      <c r="BU303" s="19">
        <v>102.1</v>
      </c>
      <c r="BV303" s="19">
        <v>103.2</v>
      </c>
      <c r="BW303" s="19">
        <v>103.7</v>
      </c>
      <c r="BX303" s="19">
        <v>105</v>
      </c>
      <c r="BY303" s="19">
        <v>106</v>
      </c>
      <c r="BZ303" s="19">
        <v>104.2</v>
      </c>
      <c r="CA303" s="19">
        <v>109.6</v>
      </c>
      <c r="CB303" s="19">
        <v>104.5</v>
      </c>
      <c r="CC303" s="19">
        <v>102.1</v>
      </c>
      <c r="CD303" s="19">
        <v>104.5</v>
      </c>
      <c r="CE303" s="19">
        <v>101.3</v>
      </c>
      <c r="CF303" s="19">
        <v>99.1</v>
      </c>
      <c r="CG303" s="19">
        <v>100.6</v>
      </c>
      <c r="CH303" s="19">
        <v>103.4</v>
      </c>
      <c r="CI303" s="19">
        <v>102</v>
      </c>
      <c r="CJ303" s="19">
        <v>103.8</v>
      </c>
      <c r="CK303" s="19">
        <v>103.8</v>
      </c>
      <c r="CL303" s="19">
        <v>102.9</v>
      </c>
      <c r="CM303" s="19">
        <v>103.5</v>
      </c>
      <c r="CN303" s="19">
        <v>102.8</v>
      </c>
      <c r="CO303" s="19">
        <v>103</v>
      </c>
      <c r="CP303" s="19">
        <v>103</v>
      </c>
      <c r="CQ303" s="19">
        <v>100.5</v>
      </c>
      <c r="CR303" s="19">
        <v>101.4</v>
      </c>
      <c r="CS303" s="19">
        <v>101.7</v>
      </c>
      <c r="CT303" s="19">
        <v>101.8</v>
      </c>
      <c r="CU303" s="19">
        <v>101.8</v>
      </c>
      <c r="CV303" s="19">
        <v>101.8</v>
      </c>
      <c r="CW303" s="19">
        <v>93.6</v>
      </c>
      <c r="CX303" s="19">
        <v>97.9</v>
      </c>
      <c r="CY303" s="19">
        <v>100.5</v>
      </c>
      <c r="CZ303" s="19">
        <v>99</v>
      </c>
      <c r="DA303" s="19">
        <v>97.3</v>
      </c>
      <c r="DB303" s="19">
        <v>97.7</v>
      </c>
      <c r="DC303" s="19">
        <v>96.8</v>
      </c>
      <c r="DD303" s="19">
        <v>98.2</v>
      </c>
      <c r="DE303" s="19">
        <v>97.3</v>
      </c>
      <c r="DF303" s="19">
        <v>96.3</v>
      </c>
      <c r="DG303" s="19">
        <v>97.3</v>
      </c>
      <c r="DH303" s="19">
        <v>97.9</v>
      </c>
      <c r="DI303" s="19">
        <v>93.6</v>
      </c>
      <c r="DJ303" s="19">
        <v>95.5</v>
      </c>
      <c r="DK303" s="19">
        <v>96.4</v>
      </c>
      <c r="DL303" s="19">
        <v>93.5</v>
      </c>
      <c r="DM303" s="19">
        <v>93.4</v>
      </c>
      <c r="DN303" s="19">
        <v>95.7</v>
      </c>
      <c r="DO303" s="19">
        <v>97.2</v>
      </c>
      <c r="DP303" s="19">
        <v>98.3</v>
      </c>
      <c r="DQ303" s="19">
        <v>97.9</v>
      </c>
      <c r="DR303" s="19">
        <v>97.2</v>
      </c>
      <c r="DS303" s="19">
        <v>96.6</v>
      </c>
      <c r="DT303" s="19">
        <v>95.1</v>
      </c>
      <c r="DU303" s="19">
        <v>96</v>
      </c>
      <c r="DV303" s="19">
        <v>94</v>
      </c>
      <c r="DW303" s="19">
        <v>97.6</v>
      </c>
    </row>
    <row r="304" spans="1:127">
      <c r="A304" s="17" t="s">
        <v>1201</v>
      </c>
      <c r="B304" s="17" t="s">
        <v>1202</v>
      </c>
      <c r="C304" s="18">
        <v>0.14213000000000001</v>
      </c>
      <c r="D304" s="19">
        <v>109.4</v>
      </c>
      <c r="E304" s="19">
        <v>112.8</v>
      </c>
      <c r="F304" s="19">
        <v>113.3</v>
      </c>
      <c r="G304" s="19">
        <v>113.7</v>
      </c>
      <c r="H304" s="19">
        <v>112.9</v>
      </c>
      <c r="I304" s="19">
        <v>111.8</v>
      </c>
      <c r="J304" s="19">
        <v>114.7</v>
      </c>
      <c r="K304" s="19">
        <v>114.9</v>
      </c>
      <c r="L304" s="19">
        <v>113.2</v>
      </c>
      <c r="M304" s="19">
        <v>113.4</v>
      </c>
      <c r="N304" s="19">
        <v>110.8</v>
      </c>
      <c r="O304" s="19">
        <v>114.3</v>
      </c>
      <c r="P304" s="19">
        <v>115.1</v>
      </c>
      <c r="Q304" s="19">
        <v>116.4</v>
      </c>
      <c r="R304" s="19">
        <v>117.8</v>
      </c>
      <c r="S304" s="19">
        <v>119.3</v>
      </c>
      <c r="T304" s="19">
        <v>121</v>
      </c>
      <c r="U304" s="19">
        <v>120.9</v>
      </c>
      <c r="V304" s="19">
        <v>121.3</v>
      </c>
      <c r="W304" s="19">
        <v>123.1</v>
      </c>
      <c r="X304" s="19">
        <v>125.5</v>
      </c>
      <c r="Y304" s="19">
        <v>126.4</v>
      </c>
      <c r="Z304" s="19">
        <v>126.7</v>
      </c>
      <c r="AA304" s="19">
        <v>124.5</v>
      </c>
      <c r="AB304" s="19">
        <v>129.69999999999999</v>
      </c>
      <c r="AC304" s="19">
        <v>130.5</v>
      </c>
      <c r="AD304" s="19">
        <v>130.6</v>
      </c>
      <c r="AE304" s="19">
        <v>130.30000000000001</v>
      </c>
      <c r="AF304" s="19">
        <v>132.80000000000001</v>
      </c>
      <c r="AG304" s="19">
        <v>132.4</v>
      </c>
      <c r="AH304" s="19">
        <v>132.4</v>
      </c>
      <c r="AI304" s="19">
        <v>129.6</v>
      </c>
      <c r="AJ304" s="19">
        <v>131.6</v>
      </c>
      <c r="AK304" s="19">
        <v>130.4</v>
      </c>
      <c r="AL304" s="19">
        <v>128.5</v>
      </c>
      <c r="AM304" s="19">
        <v>128.5</v>
      </c>
      <c r="AN304" s="19">
        <v>128.80000000000001</v>
      </c>
      <c r="AO304" s="19">
        <v>127</v>
      </c>
      <c r="AP304" s="19">
        <v>127.3</v>
      </c>
      <c r="AQ304" s="19">
        <v>126.6</v>
      </c>
      <c r="AR304" s="19">
        <v>130</v>
      </c>
      <c r="AS304" s="19">
        <v>129.80000000000001</v>
      </c>
      <c r="AT304" s="19">
        <v>123.6</v>
      </c>
      <c r="AU304" s="19">
        <v>123.5</v>
      </c>
      <c r="AV304" s="19">
        <v>128.1</v>
      </c>
      <c r="AW304" s="19">
        <v>123</v>
      </c>
      <c r="AX304" s="19">
        <v>122.7</v>
      </c>
      <c r="AY304" s="19">
        <v>125</v>
      </c>
      <c r="AZ304" s="19">
        <v>122.3</v>
      </c>
      <c r="BA304" s="19">
        <v>128</v>
      </c>
      <c r="BB304" s="19">
        <v>121.6</v>
      </c>
      <c r="BC304" s="19">
        <v>119.5</v>
      </c>
      <c r="BD304" s="19">
        <v>120.8</v>
      </c>
      <c r="BE304" s="19">
        <v>118.9</v>
      </c>
      <c r="BF304" s="19">
        <v>120.3</v>
      </c>
      <c r="BG304" s="19">
        <v>118.1</v>
      </c>
      <c r="BH304" s="19">
        <v>116.2</v>
      </c>
      <c r="BI304" s="19">
        <v>119.5</v>
      </c>
      <c r="BJ304" s="19">
        <v>116.6</v>
      </c>
      <c r="BK304" s="19">
        <v>117.6</v>
      </c>
      <c r="BL304" s="19">
        <v>112.9</v>
      </c>
      <c r="BM304" s="19">
        <v>114.3</v>
      </c>
      <c r="BN304" s="19">
        <v>113.5</v>
      </c>
      <c r="BO304" s="19">
        <v>113.4</v>
      </c>
      <c r="BP304" s="19">
        <v>109</v>
      </c>
      <c r="BQ304" s="19">
        <v>109.8</v>
      </c>
      <c r="BR304" s="19">
        <v>111.5</v>
      </c>
      <c r="BS304" s="19">
        <v>108.8</v>
      </c>
      <c r="BT304" s="19">
        <v>111.6</v>
      </c>
      <c r="BU304" s="19">
        <v>108.3</v>
      </c>
      <c r="BV304" s="19">
        <v>109.4</v>
      </c>
      <c r="BW304" s="19">
        <v>108.7</v>
      </c>
      <c r="BX304" s="19">
        <v>114.6</v>
      </c>
      <c r="BY304" s="19">
        <v>115.8</v>
      </c>
      <c r="BZ304" s="19">
        <v>117</v>
      </c>
      <c r="CA304" s="19">
        <v>116.9</v>
      </c>
      <c r="CB304" s="19">
        <v>109.8</v>
      </c>
      <c r="CC304" s="19">
        <v>111</v>
      </c>
      <c r="CD304" s="19">
        <v>110.7</v>
      </c>
      <c r="CE304" s="19">
        <v>110.8</v>
      </c>
      <c r="CF304" s="19">
        <v>108.2</v>
      </c>
      <c r="CG304" s="19">
        <v>107.7</v>
      </c>
      <c r="CH304" s="19">
        <v>103.3</v>
      </c>
      <c r="CI304" s="19">
        <v>106.7</v>
      </c>
      <c r="CJ304" s="19">
        <v>108.4</v>
      </c>
      <c r="CK304" s="19">
        <v>107</v>
      </c>
      <c r="CL304" s="19">
        <v>106.2</v>
      </c>
      <c r="CM304" s="19">
        <v>105.1</v>
      </c>
      <c r="CN304" s="19">
        <v>108.6</v>
      </c>
      <c r="CO304" s="19">
        <v>104.8</v>
      </c>
      <c r="CP304" s="19">
        <v>105.5</v>
      </c>
      <c r="CQ304" s="19">
        <v>106</v>
      </c>
      <c r="CR304" s="19">
        <v>104.6</v>
      </c>
      <c r="CS304" s="19">
        <v>102.4</v>
      </c>
      <c r="CT304" s="19">
        <v>103.6</v>
      </c>
      <c r="CU304" s="19">
        <v>103.5</v>
      </c>
      <c r="CV304" s="19">
        <v>104.1</v>
      </c>
      <c r="CW304" s="19">
        <v>104.3</v>
      </c>
      <c r="CX304" s="19">
        <v>102.2</v>
      </c>
      <c r="CY304" s="19">
        <v>102.1</v>
      </c>
      <c r="CZ304" s="19">
        <v>102.5</v>
      </c>
      <c r="DA304" s="19">
        <v>102.7</v>
      </c>
      <c r="DB304" s="19">
        <v>102</v>
      </c>
      <c r="DC304" s="19">
        <v>100.6</v>
      </c>
      <c r="DD304" s="19">
        <v>100.9</v>
      </c>
      <c r="DE304" s="19">
        <v>100.2</v>
      </c>
      <c r="DF304" s="19">
        <v>94.6</v>
      </c>
      <c r="DG304" s="19">
        <v>96.6</v>
      </c>
      <c r="DH304" s="19">
        <v>97.7</v>
      </c>
      <c r="DI304" s="19">
        <v>101.9</v>
      </c>
      <c r="DJ304" s="19">
        <v>102.5</v>
      </c>
      <c r="DK304" s="19">
        <v>102.6</v>
      </c>
      <c r="DL304" s="19">
        <v>103</v>
      </c>
      <c r="DM304" s="19">
        <v>104</v>
      </c>
      <c r="DN304" s="19">
        <v>104.4</v>
      </c>
      <c r="DO304" s="19">
        <v>102.2</v>
      </c>
      <c r="DP304" s="19">
        <v>104.3</v>
      </c>
      <c r="DQ304" s="19">
        <v>105.6</v>
      </c>
      <c r="DR304" s="19">
        <v>107.2</v>
      </c>
      <c r="DS304" s="19">
        <v>105</v>
      </c>
      <c r="DT304" s="19">
        <v>106.7</v>
      </c>
      <c r="DU304" s="19">
        <v>106.9</v>
      </c>
      <c r="DV304" s="19">
        <v>107.5</v>
      </c>
      <c r="DW304" s="19">
        <v>107.5</v>
      </c>
    </row>
    <row r="305" spans="1:127">
      <c r="A305" s="17" t="s">
        <v>1203</v>
      </c>
      <c r="B305" s="17" t="s">
        <v>1204</v>
      </c>
      <c r="C305" s="18">
        <v>7.5399999999999995E-2</v>
      </c>
      <c r="D305" s="19">
        <v>104.7</v>
      </c>
      <c r="E305" s="19">
        <v>104.6</v>
      </c>
      <c r="F305" s="19">
        <v>106</v>
      </c>
      <c r="G305" s="19">
        <v>108.7</v>
      </c>
      <c r="H305" s="19">
        <v>111.1</v>
      </c>
      <c r="I305" s="19">
        <v>109.6</v>
      </c>
      <c r="J305" s="19">
        <v>111.4</v>
      </c>
      <c r="K305" s="19">
        <v>109.2</v>
      </c>
      <c r="L305" s="19">
        <v>107.9</v>
      </c>
      <c r="M305" s="19">
        <v>113</v>
      </c>
      <c r="N305" s="19">
        <v>109.5</v>
      </c>
      <c r="O305" s="19">
        <v>113.4</v>
      </c>
      <c r="P305" s="19">
        <v>113.8</v>
      </c>
      <c r="Q305" s="19">
        <v>117.6</v>
      </c>
      <c r="R305" s="19">
        <v>119.3</v>
      </c>
      <c r="S305" s="19">
        <v>116.1</v>
      </c>
      <c r="T305" s="19">
        <v>119.1</v>
      </c>
      <c r="U305" s="19">
        <v>122.2</v>
      </c>
      <c r="V305" s="19">
        <v>121.4</v>
      </c>
      <c r="W305" s="19">
        <v>121.8</v>
      </c>
      <c r="X305" s="19">
        <v>123.5</v>
      </c>
      <c r="Y305" s="19">
        <v>122.5</v>
      </c>
      <c r="Z305" s="19">
        <v>121.9</v>
      </c>
      <c r="AA305" s="19">
        <v>120.9</v>
      </c>
      <c r="AB305" s="19">
        <v>123.8</v>
      </c>
      <c r="AC305" s="19">
        <v>123</v>
      </c>
      <c r="AD305" s="19">
        <v>123</v>
      </c>
      <c r="AE305" s="19">
        <v>124.7</v>
      </c>
      <c r="AF305" s="19">
        <v>127.6</v>
      </c>
      <c r="AG305" s="19">
        <v>125.3</v>
      </c>
      <c r="AH305" s="19">
        <v>127.9</v>
      </c>
      <c r="AI305" s="19">
        <v>125.5</v>
      </c>
      <c r="AJ305" s="19">
        <v>123.2</v>
      </c>
      <c r="AK305" s="19">
        <v>122.4</v>
      </c>
      <c r="AL305" s="19">
        <v>120.4</v>
      </c>
      <c r="AM305" s="19">
        <v>120.1</v>
      </c>
      <c r="AN305" s="19">
        <v>120.3</v>
      </c>
      <c r="AO305" s="19">
        <v>124.7</v>
      </c>
      <c r="AP305" s="19">
        <v>134.30000000000001</v>
      </c>
      <c r="AQ305" s="19">
        <v>133.6</v>
      </c>
      <c r="AR305" s="19">
        <v>135.19999999999999</v>
      </c>
      <c r="AS305" s="19">
        <v>133</v>
      </c>
      <c r="AT305" s="19">
        <v>132.6</v>
      </c>
      <c r="AU305" s="19">
        <v>134.9</v>
      </c>
      <c r="AV305" s="19">
        <v>132.5</v>
      </c>
      <c r="AW305" s="19">
        <v>134.69999999999999</v>
      </c>
      <c r="AX305" s="19">
        <v>135.80000000000001</v>
      </c>
      <c r="AY305" s="19">
        <v>134.5</v>
      </c>
      <c r="AZ305" s="19">
        <v>132</v>
      </c>
      <c r="BA305" s="19">
        <v>131.30000000000001</v>
      </c>
      <c r="BB305" s="19">
        <v>133.5</v>
      </c>
      <c r="BC305" s="19">
        <v>132.80000000000001</v>
      </c>
      <c r="BD305" s="19">
        <v>135</v>
      </c>
      <c r="BE305" s="19">
        <v>134.9</v>
      </c>
      <c r="BF305" s="19">
        <v>133.69999999999999</v>
      </c>
      <c r="BG305" s="19">
        <v>130.30000000000001</v>
      </c>
      <c r="BH305" s="19">
        <v>132.1</v>
      </c>
      <c r="BI305" s="19">
        <v>130.19999999999999</v>
      </c>
      <c r="BJ305" s="19">
        <v>131.1</v>
      </c>
      <c r="BK305" s="19">
        <v>131</v>
      </c>
      <c r="BL305" s="19">
        <v>129.80000000000001</v>
      </c>
      <c r="BM305" s="19">
        <v>131.6</v>
      </c>
      <c r="BN305" s="19">
        <v>130.4</v>
      </c>
      <c r="BO305" s="19">
        <v>129.30000000000001</v>
      </c>
      <c r="BP305" s="19">
        <v>128.5</v>
      </c>
      <c r="BQ305" s="19">
        <v>130.9</v>
      </c>
      <c r="BR305" s="19">
        <v>133.5</v>
      </c>
      <c r="BS305" s="19">
        <v>131.1</v>
      </c>
      <c r="BT305" s="19">
        <v>132.69999999999999</v>
      </c>
      <c r="BU305" s="19">
        <v>131.9</v>
      </c>
      <c r="BV305" s="19">
        <v>133.1</v>
      </c>
      <c r="BW305" s="19">
        <v>131.19999999999999</v>
      </c>
      <c r="BX305" s="19">
        <v>133.9</v>
      </c>
      <c r="BY305" s="19">
        <v>133.80000000000001</v>
      </c>
      <c r="BZ305" s="19">
        <v>134.19999999999999</v>
      </c>
      <c r="CA305" s="19">
        <v>135.69999999999999</v>
      </c>
      <c r="CB305" s="19">
        <v>134.6</v>
      </c>
      <c r="CC305" s="19">
        <v>135.30000000000001</v>
      </c>
      <c r="CD305" s="19">
        <v>137.4</v>
      </c>
      <c r="CE305" s="19">
        <v>135.5</v>
      </c>
      <c r="CF305" s="19">
        <v>134.19999999999999</v>
      </c>
      <c r="CG305" s="19">
        <v>135.69999999999999</v>
      </c>
      <c r="CH305" s="19">
        <v>133</v>
      </c>
      <c r="CI305" s="19">
        <v>133.4</v>
      </c>
      <c r="CJ305" s="19">
        <v>135.30000000000001</v>
      </c>
      <c r="CK305" s="19">
        <v>134.9</v>
      </c>
      <c r="CL305" s="19">
        <v>136.4</v>
      </c>
      <c r="CM305" s="19">
        <v>136.9</v>
      </c>
      <c r="CN305" s="19">
        <v>136.6</v>
      </c>
      <c r="CO305" s="19">
        <v>135.30000000000001</v>
      </c>
      <c r="CP305" s="19">
        <v>136.4</v>
      </c>
      <c r="CQ305" s="19">
        <v>136.30000000000001</v>
      </c>
      <c r="CR305" s="19">
        <v>135.9</v>
      </c>
      <c r="CS305" s="19">
        <v>136.1</v>
      </c>
      <c r="CT305" s="19">
        <v>137.6</v>
      </c>
      <c r="CU305" s="19">
        <v>138.30000000000001</v>
      </c>
      <c r="CV305" s="19">
        <v>138.30000000000001</v>
      </c>
      <c r="CW305" s="19">
        <v>137.9</v>
      </c>
      <c r="CX305" s="19">
        <v>138.5</v>
      </c>
      <c r="CY305" s="19">
        <v>138.5</v>
      </c>
      <c r="CZ305" s="19">
        <v>139</v>
      </c>
      <c r="DA305" s="19">
        <v>138.4</v>
      </c>
      <c r="DB305" s="19">
        <v>137.9</v>
      </c>
      <c r="DC305" s="19">
        <v>137.9</v>
      </c>
      <c r="DD305" s="19">
        <v>138.6</v>
      </c>
      <c r="DE305" s="19">
        <v>138.6</v>
      </c>
      <c r="DF305" s="19">
        <v>139.30000000000001</v>
      </c>
      <c r="DG305" s="19">
        <v>140.19999999999999</v>
      </c>
      <c r="DH305" s="19">
        <v>139.80000000000001</v>
      </c>
      <c r="DI305" s="19">
        <v>140.6</v>
      </c>
      <c r="DJ305" s="19">
        <v>140.5</v>
      </c>
      <c r="DK305" s="19">
        <v>140.1</v>
      </c>
      <c r="DL305" s="19">
        <v>139.69999999999999</v>
      </c>
      <c r="DM305" s="19">
        <v>139.69999999999999</v>
      </c>
      <c r="DN305" s="19">
        <v>140</v>
      </c>
      <c r="DO305" s="19">
        <v>142.1</v>
      </c>
      <c r="DP305" s="19">
        <v>142.6</v>
      </c>
      <c r="DQ305" s="19">
        <v>143.69999999999999</v>
      </c>
      <c r="DR305" s="19">
        <v>144.4</v>
      </c>
      <c r="DS305" s="19">
        <v>144.30000000000001</v>
      </c>
      <c r="DT305" s="19">
        <v>142.5</v>
      </c>
      <c r="DU305" s="19">
        <v>142.1</v>
      </c>
      <c r="DV305" s="19">
        <v>141.69999999999999</v>
      </c>
      <c r="DW305" s="19">
        <v>141.5</v>
      </c>
    </row>
    <row r="306" spans="1:127">
      <c r="A306" s="17" t="s">
        <v>1205</v>
      </c>
      <c r="B306" s="17" t="s">
        <v>1206</v>
      </c>
      <c r="C306" s="18">
        <v>3.798E-2</v>
      </c>
      <c r="D306" s="19">
        <v>107.1</v>
      </c>
      <c r="E306" s="19">
        <v>107.4</v>
      </c>
      <c r="F306" s="19">
        <v>108.3</v>
      </c>
      <c r="G306" s="19">
        <v>108.7</v>
      </c>
      <c r="H306" s="19">
        <v>109.8</v>
      </c>
      <c r="I306" s="19">
        <v>108.4</v>
      </c>
      <c r="J306" s="19">
        <v>111.9</v>
      </c>
      <c r="K306" s="19">
        <v>110.3</v>
      </c>
      <c r="L306" s="19">
        <v>112.5</v>
      </c>
      <c r="M306" s="19">
        <v>113.8</v>
      </c>
      <c r="N306" s="19">
        <v>114.1</v>
      </c>
      <c r="O306" s="19">
        <v>115.3</v>
      </c>
      <c r="P306" s="19">
        <v>111.3</v>
      </c>
      <c r="Q306" s="19">
        <v>116</v>
      </c>
      <c r="R306" s="19">
        <v>113.8</v>
      </c>
      <c r="S306" s="19">
        <v>117.6</v>
      </c>
      <c r="T306" s="19">
        <v>117.8</v>
      </c>
      <c r="U306" s="19">
        <v>122.5</v>
      </c>
      <c r="V306" s="19">
        <v>117.5</v>
      </c>
      <c r="W306" s="19">
        <v>117.2</v>
      </c>
      <c r="X306" s="19">
        <v>123.6</v>
      </c>
      <c r="Y306" s="19">
        <v>122.9</v>
      </c>
      <c r="Z306" s="19">
        <v>123.1</v>
      </c>
      <c r="AA306" s="19">
        <v>126.4</v>
      </c>
      <c r="AB306" s="19">
        <v>128</v>
      </c>
      <c r="AC306" s="19">
        <v>124.9</v>
      </c>
      <c r="AD306" s="19">
        <v>127.1</v>
      </c>
      <c r="AE306" s="19">
        <v>131.19999999999999</v>
      </c>
      <c r="AF306" s="19">
        <v>133.69999999999999</v>
      </c>
      <c r="AG306" s="19">
        <v>128.19999999999999</v>
      </c>
      <c r="AH306" s="19">
        <v>129.69999999999999</v>
      </c>
      <c r="AI306" s="19">
        <v>130.80000000000001</v>
      </c>
      <c r="AJ306" s="19">
        <v>129.19999999999999</v>
      </c>
      <c r="AK306" s="19">
        <v>124.4</v>
      </c>
      <c r="AL306" s="19">
        <v>120</v>
      </c>
      <c r="AM306" s="19">
        <v>117.9</v>
      </c>
      <c r="AN306" s="19">
        <v>119.9</v>
      </c>
      <c r="AO306" s="19">
        <v>123</v>
      </c>
      <c r="AP306" s="19">
        <v>131.5</v>
      </c>
      <c r="AQ306" s="19">
        <v>130.4</v>
      </c>
      <c r="AR306" s="19">
        <v>130.19999999999999</v>
      </c>
      <c r="AS306" s="19">
        <v>130.6</v>
      </c>
      <c r="AT306" s="19">
        <v>130.69999999999999</v>
      </c>
      <c r="AU306" s="19">
        <v>129.5</v>
      </c>
      <c r="AV306" s="19">
        <v>129.9</v>
      </c>
      <c r="AW306" s="19">
        <v>130.30000000000001</v>
      </c>
      <c r="AX306" s="19">
        <v>131.9</v>
      </c>
      <c r="AY306" s="19">
        <v>130.5</v>
      </c>
      <c r="AZ306" s="19">
        <v>130.6</v>
      </c>
      <c r="BA306" s="19">
        <v>129.80000000000001</v>
      </c>
      <c r="BB306" s="19">
        <v>131.4</v>
      </c>
      <c r="BC306" s="19">
        <v>129.5</v>
      </c>
      <c r="BD306" s="19">
        <v>129.19999999999999</v>
      </c>
      <c r="BE306" s="19">
        <v>131.80000000000001</v>
      </c>
      <c r="BF306" s="19">
        <v>131.80000000000001</v>
      </c>
      <c r="BG306" s="19">
        <v>132.69999999999999</v>
      </c>
      <c r="BH306" s="19">
        <v>133</v>
      </c>
      <c r="BI306" s="19">
        <v>131.4</v>
      </c>
      <c r="BJ306" s="19">
        <v>131.5</v>
      </c>
      <c r="BK306" s="19">
        <v>131.30000000000001</v>
      </c>
      <c r="BL306" s="19">
        <v>132.19999999999999</v>
      </c>
      <c r="BM306" s="19">
        <v>133.19999999999999</v>
      </c>
      <c r="BN306" s="19">
        <v>133.69999999999999</v>
      </c>
      <c r="BO306" s="19">
        <v>131.9</v>
      </c>
      <c r="BP306" s="19">
        <v>130.5</v>
      </c>
      <c r="BQ306" s="19">
        <v>131.80000000000001</v>
      </c>
      <c r="BR306" s="19">
        <v>132.69999999999999</v>
      </c>
      <c r="BS306" s="19">
        <v>132.69999999999999</v>
      </c>
      <c r="BT306" s="19">
        <v>133.1</v>
      </c>
      <c r="BU306" s="19">
        <v>132.80000000000001</v>
      </c>
      <c r="BV306" s="19">
        <v>133.1</v>
      </c>
      <c r="BW306" s="19">
        <v>133</v>
      </c>
      <c r="BX306" s="19">
        <v>135.5</v>
      </c>
      <c r="BY306" s="19">
        <v>134</v>
      </c>
      <c r="BZ306" s="19">
        <v>136.19999999999999</v>
      </c>
      <c r="CA306" s="19">
        <v>137.9</v>
      </c>
      <c r="CB306" s="19">
        <v>138.4</v>
      </c>
      <c r="CC306" s="19">
        <v>138.9</v>
      </c>
      <c r="CD306" s="19">
        <v>139.6</v>
      </c>
      <c r="CE306" s="19">
        <v>139.30000000000001</v>
      </c>
      <c r="CF306" s="19">
        <v>138.30000000000001</v>
      </c>
      <c r="CG306" s="19">
        <v>139.80000000000001</v>
      </c>
      <c r="CH306" s="19">
        <v>134.69999999999999</v>
      </c>
      <c r="CI306" s="19">
        <v>134.80000000000001</v>
      </c>
      <c r="CJ306" s="19">
        <v>139.4</v>
      </c>
      <c r="CK306" s="19">
        <v>138.5</v>
      </c>
      <c r="CL306" s="19">
        <v>139.4</v>
      </c>
      <c r="CM306" s="19">
        <v>141.6</v>
      </c>
      <c r="CN306" s="19">
        <v>140.4</v>
      </c>
      <c r="CO306" s="19">
        <v>139.1</v>
      </c>
      <c r="CP306" s="19">
        <v>140.5</v>
      </c>
      <c r="CQ306" s="19">
        <v>142</v>
      </c>
      <c r="CR306" s="19">
        <v>139.30000000000001</v>
      </c>
      <c r="CS306" s="19">
        <v>139.80000000000001</v>
      </c>
      <c r="CT306" s="19">
        <v>142.19999999999999</v>
      </c>
      <c r="CU306" s="19">
        <v>143</v>
      </c>
      <c r="CV306" s="19">
        <v>143</v>
      </c>
      <c r="CW306" s="19">
        <v>142</v>
      </c>
      <c r="CX306" s="19">
        <v>143.69999999999999</v>
      </c>
      <c r="CY306" s="19">
        <v>143.30000000000001</v>
      </c>
      <c r="CZ306" s="19">
        <v>144.19999999999999</v>
      </c>
      <c r="DA306" s="19">
        <v>144.1</v>
      </c>
      <c r="DB306" s="19">
        <v>142.4</v>
      </c>
      <c r="DC306" s="19">
        <v>143.1</v>
      </c>
      <c r="DD306" s="19">
        <v>144.69999999999999</v>
      </c>
      <c r="DE306" s="19">
        <v>143.9</v>
      </c>
      <c r="DF306" s="19">
        <v>145.4</v>
      </c>
      <c r="DG306" s="19">
        <v>146.6</v>
      </c>
      <c r="DH306" s="19">
        <v>147.30000000000001</v>
      </c>
      <c r="DI306" s="19">
        <v>147.5</v>
      </c>
      <c r="DJ306" s="19">
        <v>147.19999999999999</v>
      </c>
      <c r="DK306" s="19">
        <v>147.9</v>
      </c>
      <c r="DL306" s="19">
        <v>148.30000000000001</v>
      </c>
      <c r="DM306" s="19">
        <v>148.69999999999999</v>
      </c>
      <c r="DN306" s="19">
        <v>149</v>
      </c>
      <c r="DO306" s="19">
        <v>149.6</v>
      </c>
      <c r="DP306" s="19">
        <v>152.4</v>
      </c>
      <c r="DQ306" s="19">
        <v>152.6</v>
      </c>
      <c r="DR306" s="19">
        <v>152.4</v>
      </c>
      <c r="DS306" s="19">
        <v>151.6</v>
      </c>
      <c r="DT306" s="19">
        <v>148</v>
      </c>
      <c r="DU306" s="19">
        <v>147.30000000000001</v>
      </c>
      <c r="DV306" s="19">
        <v>147</v>
      </c>
      <c r="DW306" s="19">
        <v>148.1</v>
      </c>
    </row>
    <row r="307" spans="1:127">
      <c r="A307" s="17" t="s">
        <v>1207</v>
      </c>
      <c r="B307" s="17" t="s">
        <v>1208</v>
      </c>
      <c r="C307" s="18">
        <v>1.9089999999999999E-2</v>
      </c>
      <c r="D307" s="19">
        <v>97.5</v>
      </c>
      <c r="E307" s="19">
        <v>91.1</v>
      </c>
      <c r="F307" s="19">
        <v>101.9</v>
      </c>
      <c r="G307" s="19">
        <v>109</v>
      </c>
      <c r="H307" s="19">
        <v>116</v>
      </c>
      <c r="I307" s="19">
        <v>112.7</v>
      </c>
      <c r="J307" s="19">
        <v>106.6</v>
      </c>
      <c r="K307" s="19">
        <v>106.5</v>
      </c>
      <c r="L307" s="19">
        <v>96.2</v>
      </c>
      <c r="M307" s="19">
        <v>109.3</v>
      </c>
      <c r="N307" s="19">
        <v>94.9</v>
      </c>
      <c r="O307" s="19">
        <v>102.5</v>
      </c>
      <c r="P307" s="19">
        <v>110</v>
      </c>
      <c r="Q307" s="19">
        <v>115.2</v>
      </c>
      <c r="R307" s="19">
        <v>114.9</v>
      </c>
      <c r="S307" s="19">
        <v>95.2</v>
      </c>
      <c r="T307" s="19">
        <v>111.1</v>
      </c>
      <c r="U307" s="19">
        <v>111.6</v>
      </c>
      <c r="V307" s="19">
        <v>113.1</v>
      </c>
      <c r="W307" s="19">
        <v>114.6</v>
      </c>
      <c r="X307" s="19">
        <v>114.5</v>
      </c>
      <c r="Y307" s="19">
        <v>106.2</v>
      </c>
      <c r="Z307" s="19">
        <v>105.7</v>
      </c>
      <c r="AA307" s="19">
        <v>104.5</v>
      </c>
      <c r="AB307" s="19">
        <v>99.4</v>
      </c>
      <c r="AC307" s="19">
        <v>110.2</v>
      </c>
      <c r="AD307" s="19">
        <v>104.5</v>
      </c>
      <c r="AE307" s="19">
        <v>103.2</v>
      </c>
      <c r="AF307" s="19">
        <v>114.8</v>
      </c>
      <c r="AG307" s="19">
        <v>109.8</v>
      </c>
      <c r="AH307" s="19">
        <v>109.7</v>
      </c>
      <c r="AI307" s="19">
        <v>110.1</v>
      </c>
      <c r="AJ307" s="19">
        <v>101.6</v>
      </c>
      <c r="AK307" s="19">
        <v>110.7</v>
      </c>
      <c r="AL307" s="19">
        <v>115.9</v>
      </c>
      <c r="AM307" s="19">
        <v>106.2</v>
      </c>
      <c r="AN307" s="19">
        <v>107.8</v>
      </c>
      <c r="AO307" s="19">
        <v>113.2</v>
      </c>
      <c r="AP307" s="19">
        <v>136.80000000000001</v>
      </c>
      <c r="AQ307" s="19">
        <v>134.69999999999999</v>
      </c>
      <c r="AR307" s="19">
        <v>135.30000000000001</v>
      </c>
      <c r="AS307" s="19">
        <v>133</v>
      </c>
      <c r="AT307" s="19">
        <v>130.9</v>
      </c>
      <c r="AU307" s="19">
        <v>135.4</v>
      </c>
      <c r="AV307" s="19">
        <v>133.69999999999999</v>
      </c>
      <c r="AW307" s="19">
        <v>135.4</v>
      </c>
      <c r="AX307" s="19">
        <v>133.19999999999999</v>
      </c>
      <c r="AY307" s="19">
        <v>130.69999999999999</v>
      </c>
      <c r="AZ307" s="19">
        <v>130.80000000000001</v>
      </c>
      <c r="BA307" s="19">
        <v>128.5</v>
      </c>
      <c r="BB307" s="19">
        <v>128.80000000000001</v>
      </c>
      <c r="BC307" s="19">
        <v>129.4</v>
      </c>
      <c r="BD307" s="19">
        <v>135</v>
      </c>
      <c r="BE307" s="19">
        <v>132.6</v>
      </c>
      <c r="BF307" s="19">
        <v>131.80000000000001</v>
      </c>
      <c r="BG307" s="19">
        <v>120.7</v>
      </c>
      <c r="BH307" s="19">
        <v>121.7</v>
      </c>
      <c r="BI307" s="19">
        <v>118.8</v>
      </c>
      <c r="BJ307" s="19">
        <v>120.1</v>
      </c>
      <c r="BK307" s="19">
        <v>120.9</v>
      </c>
      <c r="BL307" s="19">
        <v>115.6</v>
      </c>
      <c r="BM307" s="19">
        <v>118.7</v>
      </c>
      <c r="BN307" s="19">
        <v>121.8</v>
      </c>
      <c r="BO307" s="19">
        <v>121.2</v>
      </c>
      <c r="BP307" s="19">
        <v>121</v>
      </c>
      <c r="BQ307" s="19">
        <v>127.6</v>
      </c>
      <c r="BR307" s="19">
        <v>136.69999999999999</v>
      </c>
      <c r="BS307" s="19">
        <v>124.3</v>
      </c>
      <c r="BT307" s="19">
        <v>131.80000000000001</v>
      </c>
      <c r="BU307" s="19">
        <v>129.19999999999999</v>
      </c>
      <c r="BV307" s="19">
        <v>132.30000000000001</v>
      </c>
      <c r="BW307" s="19">
        <v>124.9</v>
      </c>
      <c r="BX307" s="19">
        <v>129.1</v>
      </c>
      <c r="BY307" s="19">
        <v>131.69999999999999</v>
      </c>
      <c r="BZ307" s="19">
        <v>127.8</v>
      </c>
      <c r="CA307" s="19">
        <v>130.4</v>
      </c>
      <c r="CB307" s="19">
        <v>125.5</v>
      </c>
      <c r="CC307" s="19">
        <v>126.3</v>
      </c>
      <c r="CD307" s="19">
        <v>133.30000000000001</v>
      </c>
      <c r="CE307" s="19">
        <v>126.5</v>
      </c>
      <c r="CF307" s="19">
        <v>123.1</v>
      </c>
      <c r="CG307" s="19">
        <v>126.9</v>
      </c>
      <c r="CH307" s="19">
        <v>126.9</v>
      </c>
      <c r="CI307" s="19">
        <v>126.9</v>
      </c>
      <c r="CJ307" s="19">
        <v>125.9</v>
      </c>
      <c r="CK307" s="19">
        <v>125.9</v>
      </c>
      <c r="CL307" s="19">
        <v>129.80000000000001</v>
      </c>
      <c r="CM307" s="19">
        <v>128.30000000000001</v>
      </c>
      <c r="CN307" s="19">
        <v>129.69999999999999</v>
      </c>
      <c r="CO307" s="19">
        <v>126.4</v>
      </c>
      <c r="CP307" s="19">
        <v>127.5</v>
      </c>
      <c r="CQ307" s="19">
        <v>124.5</v>
      </c>
      <c r="CR307" s="19">
        <v>127.9</v>
      </c>
      <c r="CS307" s="19">
        <v>126.7</v>
      </c>
      <c r="CT307" s="19">
        <v>128.5</v>
      </c>
      <c r="CU307" s="19">
        <v>128.5</v>
      </c>
      <c r="CV307" s="19">
        <v>128.5</v>
      </c>
      <c r="CW307" s="19">
        <v>130</v>
      </c>
      <c r="CX307" s="19">
        <v>129.4</v>
      </c>
      <c r="CY307" s="19">
        <v>129.30000000000001</v>
      </c>
      <c r="CZ307" s="19">
        <v>129.4</v>
      </c>
      <c r="DA307" s="19">
        <v>126.6</v>
      </c>
      <c r="DB307" s="19">
        <v>129.30000000000001</v>
      </c>
      <c r="DC307" s="19">
        <v>128.30000000000001</v>
      </c>
      <c r="DD307" s="19">
        <v>128.19999999999999</v>
      </c>
      <c r="DE307" s="19">
        <v>130.1</v>
      </c>
      <c r="DF307" s="19">
        <v>130.1</v>
      </c>
      <c r="DG307" s="19">
        <v>131.80000000000001</v>
      </c>
      <c r="DH307" s="19">
        <v>130.80000000000001</v>
      </c>
      <c r="DI307" s="19">
        <v>130.6</v>
      </c>
      <c r="DJ307" s="19">
        <v>130.6</v>
      </c>
      <c r="DK307" s="19">
        <v>129.5</v>
      </c>
      <c r="DL307" s="19">
        <v>127.9</v>
      </c>
      <c r="DM307" s="19">
        <v>127.9</v>
      </c>
      <c r="DN307" s="19">
        <v>129.5</v>
      </c>
      <c r="DO307" s="19">
        <v>135.4</v>
      </c>
      <c r="DP307" s="19">
        <v>131.9</v>
      </c>
      <c r="DQ307" s="19">
        <v>136.80000000000001</v>
      </c>
      <c r="DR307" s="19">
        <v>139.1</v>
      </c>
      <c r="DS307" s="19">
        <v>140.4</v>
      </c>
      <c r="DT307" s="19">
        <v>139.4</v>
      </c>
      <c r="DU307" s="19">
        <v>138.80000000000001</v>
      </c>
      <c r="DV307" s="19">
        <v>138</v>
      </c>
      <c r="DW307" s="19">
        <v>136</v>
      </c>
    </row>
    <row r="308" spans="1:127">
      <c r="A308" s="17" t="s">
        <v>1209</v>
      </c>
      <c r="B308" s="17" t="s">
        <v>1210</v>
      </c>
      <c r="C308" s="18">
        <v>8.3099999999999997E-3</v>
      </c>
      <c r="D308" s="19">
        <v>113.4</v>
      </c>
      <c r="E308" s="19">
        <v>115.9</v>
      </c>
      <c r="F308" s="19">
        <v>113</v>
      </c>
      <c r="G308" s="19">
        <v>112.3</v>
      </c>
      <c r="H308" s="19">
        <v>115.1</v>
      </c>
      <c r="I308" s="19">
        <v>115</v>
      </c>
      <c r="J308" s="19">
        <v>115.8</v>
      </c>
      <c r="K308" s="19">
        <v>108.9</v>
      </c>
      <c r="L308" s="19">
        <v>111.1</v>
      </c>
      <c r="M308" s="19">
        <v>120.9</v>
      </c>
      <c r="N308" s="19">
        <v>111.4</v>
      </c>
      <c r="O308" s="19">
        <v>120.4</v>
      </c>
      <c r="P308" s="19">
        <v>115.9</v>
      </c>
      <c r="Q308" s="19">
        <v>122.3</v>
      </c>
      <c r="R308" s="19">
        <v>142.80000000000001</v>
      </c>
      <c r="S308" s="19">
        <v>142.5</v>
      </c>
      <c r="T308" s="19">
        <v>139.69999999999999</v>
      </c>
      <c r="U308" s="19">
        <v>142.19999999999999</v>
      </c>
      <c r="V308" s="19">
        <v>149.69999999999999</v>
      </c>
      <c r="W308" s="19">
        <v>141.30000000000001</v>
      </c>
      <c r="X308" s="19">
        <v>148.6</v>
      </c>
      <c r="Y308" s="19">
        <v>148</v>
      </c>
      <c r="Z308" s="19">
        <v>150.9</v>
      </c>
      <c r="AA308" s="19">
        <v>126.5</v>
      </c>
      <c r="AB308" s="19">
        <v>148.6</v>
      </c>
      <c r="AC308" s="19">
        <v>130.5</v>
      </c>
      <c r="AD308" s="19">
        <v>135.69999999999999</v>
      </c>
      <c r="AE308" s="19">
        <v>144.9</v>
      </c>
      <c r="AF308" s="19">
        <v>127.9</v>
      </c>
      <c r="AG308" s="19">
        <v>138.5</v>
      </c>
      <c r="AH308" s="19">
        <v>153</v>
      </c>
      <c r="AI308" s="19">
        <v>130.6</v>
      </c>
      <c r="AJ308" s="19">
        <v>134.5</v>
      </c>
      <c r="AK308" s="19">
        <v>126.1</v>
      </c>
      <c r="AL308" s="19">
        <v>124.2</v>
      </c>
      <c r="AM308" s="19">
        <v>145.1</v>
      </c>
      <c r="AN308" s="19">
        <v>139.4</v>
      </c>
      <c r="AO308" s="19">
        <v>144.5</v>
      </c>
      <c r="AP308" s="19">
        <v>143</v>
      </c>
      <c r="AQ308" s="19">
        <v>137.5</v>
      </c>
      <c r="AR308" s="19">
        <v>136.6</v>
      </c>
      <c r="AS308" s="19">
        <v>136.69999999999999</v>
      </c>
      <c r="AT308" s="19">
        <v>137</v>
      </c>
      <c r="AU308" s="19">
        <v>137.19999999999999</v>
      </c>
      <c r="AV308" s="19">
        <v>137.6</v>
      </c>
      <c r="AW308" s="19">
        <v>137.19999999999999</v>
      </c>
      <c r="AX308" s="19">
        <v>137.30000000000001</v>
      </c>
      <c r="AY308" s="19">
        <v>136.6</v>
      </c>
      <c r="AZ308" s="19">
        <v>136.1</v>
      </c>
      <c r="BA308" s="19">
        <v>135.80000000000001</v>
      </c>
      <c r="BB308" s="19">
        <v>134</v>
      </c>
      <c r="BC308" s="19">
        <v>135.1</v>
      </c>
      <c r="BD308" s="19">
        <v>134.4</v>
      </c>
      <c r="BE308" s="19">
        <v>134.1</v>
      </c>
      <c r="BF308" s="19">
        <v>134.30000000000001</v>
      </c>
      <c r="BG308" s="19">
        <v>133.30000000000001</v>
      </c>
      <c r="BH308" s="19">
        <v>133.1</v>
      </c>
      <c r="BI308" s="19">
        <v>133</v>
      </c>
      <c r="BJ308" s="19">
        <v>135.1</v>
      </c>
      <c r="BK308" s="19">
        <v>133.6</v>
      </c>
      <c r="BL308" s="19">
        <v>132.80000000000001</v>
      </c>
      <c r="BM308" s="19">
        <v>133.19999999999999</v>
      </c>
      <c r="BN308" s="19">
        <v>131.1</v>
      </c>
      <c r="BO308" s="19">
        <v>130.4</v>
      </c>
      <c r="BP308" s="19">
        <v>131.6</v>
      </c>
      <c r="BQ308" s="19">
        <v>132.4</v>
      </c>
      <c r="BR308" s="19">
        <v>130.9</v>
      </c>
      <c r="BS308" s="19">
        <v>132.6</v>
      </c>
      <c r="BT308" s="19">
        <v>130.4</v>
      </c>
      <c r="BU308" s="19">
        <v>130.4</v>
      </c>
      <c r="BV308" s="19">
        <v>131.30000000000001</v>
      </c>
      <c r="BW308" s="19">
        <v>129.19999999999999</v>
      </c>
      <c r="BX308" s="19">
        <v>130.69999999999999</v>
      </c>
      <c r="BY308" s="19">
        <v>130</v>
      </c>
      <c r="BZ308" s="19">
        <v>131.9</v>
      </c>
      <c r="CA308" s="19">
        <v>132.69999999999999</v>
      </c>
      <c r="CB308" s="19">
        <v>132.4</v>
      </c>
      <c r="CC308" s="19">
        <v>134.30000000000001</v>
      </c>
      <c r="CD308" s="19">
        <v>134.5</v>
      </c>
      <c r="CE308" s="19">
        <v>133.9</v>
      </c>
      <c r="CF308" s="19">
        <v>134.5</v>
      </c>
      <c r="CG308" s="19">
        <v>135.30000000000001</v>
      </c>
      <c r="CH308" s="19">
        <v>134.4</v>
      </c>
      <c r="CI308" s="19">
        <v>135.5</v>
      </c>
      <c r="CJ308" s="19">
        <v>133.19999999999999</v>
      </c>
      <c r="CK308" s="19">
        <v>133.6</v>
      </c>
      <c r="CL308" s="19">
        <v>133.4</v>
      </c>
      <c r="CM308" s="19">
        <v>131.4</v>
      </c>
      <c r="CN308" s="19">
        <v>131.19999999999999</v>
      </c>
      <c r="CO308" s="19">
        <v>132.4</v>
      </c>
      <c r="CP308" s="19">
        <v>133.5</v>
      </c>
      <c r="CQ308" s="19">
        <v>133.1</v>
      </c>
      <c r="CR308" s="19">
        <v>132.5</v>
      </c>
      <c r="CS308" s="19">
        <v>134.19999999999999</v>
      </c>
      <c r="CT308" s="19">
        <v>133.19999999999999</v>
      </c>
      <c r="CU308" s="19">
        <v>135.80000000000001</v>
      </c>
      <c r="CV308" s="19">
        <v>135.80000000000001</v>
      </c>
      <c r="CW308" s="19">
        <v>133.6</v>
      </c>
      <c r="CX308" s="19">
        <v>132.80000000000001</v>
      </c>
      <c r="CY308" s="19">
        <v>132.69999999999999</v>
      </c>
      <c r="CZ308" s="19">
        <v>132.80000000000001</v>
      </c>
      <c r="DA308" s="19">
        <v>133.4</v>
      </c>
      <c r="DB308" s="19">
        <v>132</v>
      </c>
      <c r="DC308" s="19">
        <v>131.30000000000001</v>
      </c>
      <c r="DD308" s="19">
        <v>131.80000000000001</v>
      </c>
      <c r="DE308" s="19">
        <v>131.6</v>
      </c>
      <c r="DF308" s="19">
        <v>132.1</v>
      </c>
      <c r="DG308" s="19">
        <v>133.69999999999999</v>
      </c>
      <c r="DH308" s="19">
        <v>132.69999999999999</v>
      </c>
      <c r="DI308" s="19">
        <v>132.9</v>
      </c>
      <c r="DJ308" s="19">
        <v>132.69999999999999</v>
      </c>
      <c r="DK308" s="19">
        <v>133.30000000000001</v>
      </c>
      <c r="DL308" s="19">
        <v>132.4</v>
      </c>
      <c r="DM308" s="19">
        <v>129.5</v>
      </c>
      <c r="DN308" s="19">
        <v>129.69999999999999</v>
      </c>
      <c r="DO308" s="19">
        <v>132.80000000000001</v>
      </c>
      <c r="DP308" s="19">
        <v>133</v>
      </c>
      <c r="DQ308" s="19">
        <v>132.4</v>
      </c>
      <c r="DR308" s="19">
        <v>131.69999999999999</v>
      </c>
      <c r="DS308" s="19">
        <v>132</v>
      </c>
      <c r="DT308" s="19">
        <v>132.69999999999999</v>
      </c>
      <c r="DU308" s="19">
        <v>135</v>
      </c>
      <c r="DV308" s="19">
        <v>134.80000000000001</v>
      </c>
      <c r="DW308" s="19">
        <v>135.69999999999999</v>
      </c>
    </row>
    <row r="309" spans="1:127">
      <c r="A309" s="17" t="s">
        <v>1211</v>
      </c>
      <c r="B309" s="17" t="s">
        <v>1212</v>
      </c>
      <c r="C309" s="18">
        <v>1.0019999999999999E-2</v>
      </c>
      <c r="D309" s="19">
        <v>102.4</v>
      </c>
      <c r="E309" s="19">
        <v>110.8</v>
      </c>
      <c r="F309" s="19">
        <v>99.4</v>
      </c>
      <c r="G309" s="19">
        <v>105.3</v>
      </c>
      <c r="H309" s="19">
        <v>103.7</v>
      </c>
      <c r="I309" s="19">
        <v>103.5</v>
      </c>
      <c r="J309" s="19">
        <v>115</v>
      </c>
      <c r="K309" s="19">
        <v>110.2</v>
      </c>
      <c r="L309" s="19">
        <v>110.5</v>
      </c>
      <c r="M309" s="19">
        <v>110.8</v>
      </c>
      <c r="N309" s="19">
        <v>117.9</v>
      </c>
      <c r="O309" s="19">
        <v>120.8</v>
      </c>
      <c r="P309" s="19">
        <v>128.5</v>
      </c>
      <c r="Q309" s="19">
        <v>123.9</v>
      </c>
      <c r="R309" s="19">
        <v>129.5</v>
      </c>
      <c r="S309" s="19">
        <v>128</v>
      </c>
      <c r="T309" s="19">
        <v>122.4</v>
      </c>
      <c r="U309" s="19">
        <v>124.2</v>
      </c>
      <c r="V309" s="19">
        <v>129</v>
      </c>
      <c r="W309" s="19">
        <v>136.80000000000001</v>
      </c>
      <c r="X309" s="19">
        <v>119.6</v>
      </c>
      <c r="Y309" s="19">
        <v>131.1</v>
      </c>
      <c r="Z309" s="19">
        <v>123.9</v>
      </c>
      <c r="AA309" s="19">
        <v>126.9</v>
      </c>
      <c r="AB309" s="19">
        <v>133.80000000000001</v>
      </c>
      <c r="AC309" s="19">
        <v>134</v>
      </c>
      <c r="AD309" s="19">
        <v>132.1</v>
      </c>
      <c r="AE309" s="19">
        <v>124.3</v>
      </c>
      <c r="AF309" s="19">
        <v>128.4</v>
      </c>
      <c r="AG309" s="19">
        <v>133.4</v>
      </c>
      <c r="AH309" s="19">
        <v>135.19999999999999</v>
      </c>
      <c r="AI309" s="19">
        <v>130.5</v>
      </c>
      <c r="AJ309" s="19">
        <v>132.5</v>
      </c>
      <c r="AK309" s="19">
        <v>134.30000000000001</v>
      </c>
      <c r="AL309" s="19">
        <v>127.4</v>
      </c>
      <c r="AM309" s="19">
        <v>133.69999999999999</v>
      </c>
      <c r="AN309" s="19">
        <v>130.30000000000001</v>
      </c>
      <c r="AO309" s="19">
        <v>136.9</v>
      </c>
      <c r="AP309" s="19">
        <v>132.69999999999999</v>
      </c>
      <c r="AQ309" s="19">
        <v>140.4</v>
      </c>
      <c r="AR309" s="19">
        <v>152.80000000000001</v>
      </c>
      <c r="AS309" s="19">
        <v>139.1</v>
      </c>
      <c r="AT309" s="19">
        <v>139.5</v>
      </c>
      <c r="AU309" s="19">
        <v>152.5</v>
      </c>
      <c r="AV309" s="19">
        <v>135.6</v>
      </c>
      <c r="AW309" s="19">
        <v>147.5</v>
      </c>
      <c r="AX309" s="19">
        <v>154.30000000000001</v>
      </c>
      <c r="AY309" s="19">
        <v>154.9</v>
      </c>
      <c r="AZ309" s="19">
        <v>136</v>
      </c>
      <c r="BA309" s="19">
        <v>138.5</v>
      </c>
      <c r="BB309" s="19">
        <v>150.4</v>
      </c>
      <c r="BC309" s="19">
        <v>150.4</v>
      </c>
      <c r="BD309" s="19">
        <v>157.80000000000001</v>
      </c>
      <c r="BE309" s="19">
        <v>151.80000000000001</v>
      </c>
      <c r="BF309" s="19">
        <v>144.19999999999999</v>
      </c>
      <c r="BG309" s="19">
        <v>137.19999999999999</v>
      </c>
      <c r="BH309" s="19">
        <v>147.4</v>
      </c>
      <c r="BI309" s="19">
        <v>145.19999999999999</v>
      </c>
      <c r="BJ309" s="19">
        <v>147</v>
      </c>
      <c r="BK309" s="19">
        <v>146.80000000000001</v>
      </c>
      <c r="BL309" s="19">
        <v>145.5</v>
      </c>
      <c r="BM309" s="19">
        <v>149</v>
      </c>
      <c r="BN309" s="19">
        <v>133.80000000000001</v>
      </c>
      <c r="BO309" s="19">
        <v>134</v>
      </c>
      <c r="BP309" s="19">
        <v>132.69999999999999</v>
      </c>
      <c r="BQ309" s="19">
        <v>132.4</v>
      </c>
      <c r="BR309" s="19">
        <v>132.4</v>
      </c>
      <c r="BS309" s="19">
        <v>136.80000000000001</v>
      </c>
      <c r="BT309" s="19">
        <v>135.1</v>
      </c>
      <c r="BU309" s="19">
        <v>134.69999999999999</v>
      </c>
      <c r="BV309" s="19">
        <v>136.4</v>
      </c>
      <c r="BW309" s="19">
        <v>138</v>
      </c>
      <c r="BX309" s="19">
        <v>139.5</v>
      </c>
      <c r="BY309" s="19">
        <v>140.69999999999999</v>
      </c>
      <c r="BZ309" s="19">
        <v>140.69999999999999</v>
      </c>
      <c r="CA309" s="19">
        <v>140.30000000000001</v>
      </c>
      <c r="CB309" s="19">
        <v>139.5</v>
      </c>
      <c r="CC309" s="19">
        <v>139.5</v>
      </c>
      <c r="CD309" s="19">
        <v>139.5</v>
      </c>
      <c r="CE309" s="19">
        <v>139.5</v>
      </c>
      <c r="CF309" s="19">
        <v>139.5</v>
      </c>
      <c r="CG309" s="19">
        <v>137.30000000000001</v>
      </c>
      <c r="CH309" s="19">
        <v>137.30000000000001</v>
      </c>
      <c r="CI309" s="19">
        <v>138.80000000000001</v>
      </c>
      <c r="CJ309" s="19">
        <v>139.4</v>
      </c>
      <c r="CK309" s="19">
        <v>139.9</v>
      </c>
      <c r="CL309" s="19">
        <v>139.9</v>
      </c>
      <c r="CM309" s="19">
        <v>140.19999999999999</v>
      </c>
      <c r="CN309" s="19">
        <v>140.19999999999999</v>
      </c>
      <c r="CO309" s="19">
        <v>140.4</v>
      </c>
      <c r="CP309" s="19">
        <v>140.19999999999999</v>
      </c>
      <c r="CQ309" s="19">
        <v>140.19999999999999</v>
      </c>
      <c r="CR309" s="19">
        <v>141</v>
      </c>
      <c r="CS309" s="19">
        <v>141.69999999999999</v>
      </c>
      <c r="CT309" s="19">
        <v>141</v>
      </c>
      <c r="CU309" s="19">
        <v>141.5</v>
      </c>
      <c r="CV309" s="19">
        <v>141.30000000000001</v>
      </c>
      <c r="CW309" s="19">
        <v>140.9</v>
      </c>
      <c r="CX309" s="19">
        <v>140.9</v>
      </c>
      <c r="CY309" s="19">
        <v>143</v>
      </c>
      <c r="CZ309" s="19">
        <v>143.30000000000001</v>
      </c>
      <c r="DA309" s="19">
        <v>143.1</v>
      </c>
      <c r="DB309" s="19">
        <v>142.5</v>
      </c>
      <c r="DC309" s="19">
        <v>142</v>
      </c>
      <c r="DD309" s="19">
        <v>141</v>
      </c>
      <c r="DE309" s="19">
        <v>140.5</v>
      </c>
      <c r="DF309" s="19">
        <v>139.69999999999999</v>
      </c>
      <c r="DG309" s="19">
        <v>137.6</v>
      </c>
      <c r="DH309" s="19">
        <v>134.69999999999999</v>
      </c>
      <c r="DI309" s="19">
        <v>139.80000000000001</v>
      </c>
      <c r="DJ309" s="19">
        <v>140</v>
      </c>
      <c r="DK309" s="19">
        <v>136.6</v>
      </c>
      <c r="DL309" s="19">
        <v>135.9</v>
      </c>
      <c r="DM309" s="19">
        <v>136.5</v>
      </c>
      <c r="DN309" s="19">
        <v>134.1</v>
      </c>
      <c r="DO309" s="19">
        <v>134.19999999999999</v>
      </c>
      <c r="DP309" s="19">
        <v>134</v>
      </c>
      <c r="DQ309" s="19">
        <v>132.6</v>
      </c>
      <c r="DR309" s="19">
        <v>134.6</v>
      </c>
      <c r="DS309" s="19">
        <v>134.6</v>
      </c>
      <c r="DT309" s="19">
        <v>135.80000000000001</v>
      </c>
      <c r="DU309" s="19">
        <v>134.69999999999999</v>
      </c>
      <c r="DV309" s="19">
        <v>134.4</v>
      </c>
      <c r="DW309" s="19">
        <v>131.80000000000001</v>
      </c>
    </row>
    <row r="310" spans="1:127">
      <c r="A310" s="17" t="s">
        <v>1213</v>
      </c>
      <c r="B310" s="17" t="s">
        <v>1214</v>
      </c>
      <c r="C310" s="18">
        <v>0.31785000000000002</v>
      </c>
      <c r="D310" s="19">
        <v>103</v>
      </c>
      <c r="E310" s="19">
        <v>103.9</v>
      </c>
      <c r="F310" s="19">
        <v>104.6</v>
      </c>
      <c r="G310" s="19">
        <v>104.8</v>
      </c>
      <c r="H310" s="19">
        <v>105.6</v>
      </c>
      <c r="I310" s="19">
        <v>104.4</v>
      </c>
      <c r="J310" s="19">
        <v>104</v>
      </c>
      <c r="K310" s="19">
        <v>104.1</v>
      </c>
      <c r="L310" s="19">
        <v>104.1</v>
      </c>
      <c r="M310" s="19">
        <v>104.1</v>
      </c>
      <c r="N310" s="19">
        <v>105.3</v>
      </c>
      <c r="O310" s="19">
        <v>104.8</v>
      </c>
      <c r="P310" s="19">
        <v>106.7</v>
      </c>
      <c r="Q310" s="19">
        <v>107.9</v>
      </c>
      <c r="R310" s="19">
        <v>108.5</v>
      </c>
      <c r="S310" s="19">
        <v>109.4</v>
      </c>
      <c r="T310" s="19">
        <v>112</v>
      </c>
      <c r="U310" s="19">
        <v>112.5</v>
      </c>
      <c r="V310" s="19">
        <v>111.5</v>
      </c>
      <c r="W310" s="19">
        <v>111.5</v>
      </c>
      <c r="X310" s="19">
        <v>112.2</v>
      </c>
      <c r="Y310" s="19">
        <v>111.9</v>
      </c>
      <c r="Z310" s="19">
        <v>111.6</v>
      </c>
      <c r="AA310" s="19">
        <v>111.8</v>
      </c>
      <c r="AB310" s="19">
        <v>115.7</v>
      </c>
      <c r="AC310" s="19">
        <v>115.2</v>
      </c>
      <c r="AD310" s="19">
        <v>116.6</v>
      </c>
      <c r="AE310" s="19">
        <v>116.2</v>
      </c>
      <c r="AF310" s="19">
        <v>116.9</v>
      </c>
      <c r="AG310" s="19">
        <v>115.2</v>
      </c>
      <c r="AH310" s="19">
        <v>116.9</v>
      </c>
      <c r="AI310" s="19">
        <v>116.3</v>
      </c>
      <c r="AJ310" s="19">
        <v>114.7</v>
      </c>
      <c r="AK310" s="19">
        <v>114.6</v>
      </c>
      <c r="AL310" s="19">
        <v>113.7</v>
      </c>
      <c r="AM310" s="19">
        <v>113.3</v>
      </c>
      <c r="AN310" s="19">
        <v>113.3</v>
      </c>
      <c r="AO310" s="19">
        <v>114.7</v>
      </c>
      <c r="AP310" s="19">
        <v>117.2</v>
      </c>
      <c r="AQ310" s="19">
        <v>118.2</v>
      </c>
      <c r="AR310" s="19">
        <v>118.2</v>
      </c>
      <c r="AS310" s="19">
        <v>117.8</v>
      </c>
      <c r="AT310" s="19">
        <v>116.8</v>
      </c>
      <c r="AU310" s="19">
        <v>116.8</v>
      </c>
      <c r="AV310" s="19">
        <v>118.1</v>
      </c>
      <c r="AW310" s="19">
        <v>120</v>
      </c>
      <c r="AX310" s="19">
        <v>119.8</v>
      </c>
      <c r="AY310" s="19">
        <v>120</v>
      </c>
      <c r="AZ310" s="19">
        <v>122.4</v>
      </c>
      <c r="BA310" s="19">
        <v>122.1</v>
      </c>
      <c r="BB310" s="19">
        <v>122.4</v>
      </c>
      <c r="BC310" s="19">
        <v>123.6</v>
      </c>
      <c r="BD310" s="19">
        <v>121.7</v>
      </c>
      <c r="BE310" s="19">
        <v>123.6</v>
      </c>
      <c r="BF310" s="19">
        <v>121.9</v>
      </c>
      <c r="BG310" s="19">
        <v>122.2</v>
      </c>
      <c r="BH310" s="19">
        <v>119.7</v>
      </c>
      <c r="BI310" s="19">
        <v>119.2</v>
      </c>
      <c r="BJ310" s="19">
        <v>119.5</v>
      </c>
      <c r="BK310" s="19">
        <v>119.1</v>
      </c>
      <c r="BL310" s="19">
        <v>119.4</v>
      </c>
      <c r="BM310" s="19">
        <v>119.9</v>
      </c>
      <c r="BN310" s="19">
        <v>120</v>
      </c>
      <c r="BO310" s="19">
        <v>121.9</v>
      </c>
      <c r="BP310" s="19">
        <v>121.8</v>
      </c>
      <c r="BQ310" s="19">
        <v>121.8</v>
      </c>
      <c r="BR310" s="19">
        <v>121.2</v>
      </c>
      <c r="BS310" s="19">
        <v>121.7</v>
      </c>
      <c r="BT310" s="19">
        <v>122.8</v>
      </c>
      <c r="BU310" s="19">
        <v>122.8</v>
      </c>
      <c r="BV310" s="19">
        <v>123.2</v>
      </c>
      <c r="BW310" s="19">
        <v>123.1</v>
      </c>
      <c r="BX310" s="19">
        <v>123.6</v>
      </c>
      <c r="BY310" s="19">
        <v>122.5</v>
      </c>
      <c r="BZ310" s="19">
        <v>123.1</v>
      </c>
      <c r="CA310" s="19">
        <v>123.8</v>
      </c>
      <c r="CB310" s="19">
        <v>123.6</v>
      </c>
      <c r="CC310" s="19">
        <v>124.4</v>
      </c>
      <c r="CD310" s="19">
        <v>123.2</v>
      </c>
      <c r="CE310" s="19">
        <v>123.2</v>
      </c>
      <c r="CF310" s="19">
        <v>123.2</v>
      </c>
      <c r="CG310" s="19">
        <v>124</v>
      </c>
      <c r="CH310" s="19">
        <v>123.5</v>
      </c>
      <c r="CI310" s="19">
        <v>123.8</v>
      </c>
      <c r="CJ310" s="19">
        <v>122.5</v>
      </c>
      <c r="CK310" s="19">
        <v>120.9</v>
      </c>
      <c r="CL310" s="19">
        <v>120</v>
      </c>
      <c r="CM310" s="19">
        <v>119.7</v>
      </c>
      <c r="CN310" s="19">
        <v>119.9</v>
      </c>
      <c r="CO310" s="19">
        <v>120.8</v>
      </c>
      <c r="CP310" s="19">
        <v>120</v>
      </c>
      <c r="CQ310" s="19">
        <v>121.1</v>
      </c>
      <c r="CR310" s="19">
        <v>120.4</v>
      </c>
      <c r="CS310" s="19">
        <v>119.8</v>
      </c>
      <c r="CT310" s="19">
        <v>119.9</v>
      </c>
      <c r="CU310" s="19">
        <v>118.9</v>
      </c>
      <c r="CV310" s="19">
        <v>119</v>
      </c>
      <c r="CW310" s="19">
        <v>119.9</v>
      </c>
      <c r="CX310" s="19">
        <v>119.6</v>
      </c>
      <c r="CY310" s="19">
        <v>119.7</v>
      </c>
      <c r="CZ310" s="19">
        <v>120.1</v>
      </c>
      <c r="DA310" s="19">
        <v>121.3</v>
      </c>
      <c r="DB310" s="19">
        <v>119.9</v>
      </c>
      <c r="DC310" s="19">
        <v>120.9</v>
      </c>
      <c r="DD310" s="19">
        <v>121.8</v>
      </c>
      <c r="DE310" s="19">
        <v>122.1</v>
      </c>
      <c r="DF310" s="19">
        <v>121.2</v>
      </c>
      <c r="DG310" s="19">
        <v>121.7</v>
      </c>
      <c r="DH310" s="19">
        <v>122.2</v>
      </c>
      <c r="DI310" s="19">
        <v>122.4</v>
      </c>
      <c r="DJ310" s="19">
        <v>119.1</v>
      </c>
      <c r="DK310" s="19">
        <v>118.5</v>
      </c>
      <c r="DL310" s="19">
        <v>120.3</v>
      </c>
      <c r="DM310" s="19">
        <v>120.3</v>
      </c>
      <c r="DN310" s="19">
        <v>120.5</v>
      </c>
      <c r="DO310" s="19">
        <v>120.6</v>
      </c>
      <c r="DP310" s="19">
        <v>121.4</v>
      </c>
      <c r="DQ310" s="19">
        <v>122.4</v>
      </c>
      <c r="DR310" s="19">
        <v>122.1</v>
      </c>
      <c r="DS310" s="19">
        <v>121.6</v>
      </c>
      <c r="DT310" s="19">
        <v>122.3</v>
      </c>
      <c r="DU310" s="19">
        <v>123</v>
      </c>
      <c r="DV310" s="19">
        <v>124.7</v>
      </c>
      <c r="DW310" s="19">
        <v>125.3</v>
      </c>
    </row>
    <row r="311" spans="1:127">
      <c r="A311" s="17" t="s">
        <v>1215</v>
      </c>
      <c r="B311" s="17" t="s">
        <v>1216</v>
      </c>
      <c r="C311" s="18">
        <v>0.20737</v>
      </c>
      <c r="D311" s="19">
        <v>102.5</v>
      </c>
      <c r="E311" s="19">
        <v>103.3</v>
      </c>
      <c r="F311" s="19">
        <v>104.9</v>
      </c>
      <c r="G311" s="19">
        <v>103.8</v>
      </c>
      <c r="H311" s="19">
        <v>104.5</v>
      </c>
      <c r="I311" s="19">
        <v>103.4</v>
      </c>
      <c r="J311" s="19">
        <v>102</v>
      </c>
      <c r="K311" s="19">
        <v>102.8</v>
      </c>
      <c r="L311" s="19">
        <v>102.8</v>
      </c>
      <c r="M311" s="19">
        <v>102.5</v>
      </c>
      <c r="N311" s="19">
        <v>103.9</v>
      </c>
      <c r="O311" s="19">
        <v>104</v>
      </c>
      <c r="P311" s="19">
        <v>105.8</v>
      </c>
      <c r="Q311" s="19">
        <v>107.8</v>
      </c>
      <c r="R311" s="19">
        <v>108.8</v>
      </c>
      <c r="S311" s="19">
        <v>109.5</v>
      </c>
      <c r="T311" s="19">
        <v>112.9</v>
      </c>
      <c r="U311" s="19">
        <v>114.5</v>
      </c>
      <c r="V311" s="19">
        <v>111.5</v>
      </c>
      <c r="W311" s="19">
        <v>112</v>
      </c>
      <c r="X311" s="19">
        <v>112.4</v>
      </c>
      <c r="Y311" s="19">
        <v>112.3</v>
      </c>
      <c r="Z311" s="19">
        <v>111.6</v>
      </c>
      <c r="AA311" s="19">
        <v>112.3</v>
      </c>
      <c r="AB311" s="19">
        <v>116.1</v>
      </c>
      <c r="AC311" s="19">
        <v>115.3</v>
      </c>
      <c r="AD311" s="19">
        <v>116.6</v>
      </c>
      <c r="AE311" s="19">
        <v>116</v>
      </c>
      <c r="AF311" s="19">
        <v>117.5</v>
      </c>
      <c r="AG311" s="19">
        <v>115.4</v>
      </c>
      <c r="AH311" s="19">
        <v>117.5</v>
      </c>
      <c r="AI311" s="19">
        <v>116.6</v>
      </c>
      <c r="AJ311" s="19">
        <v>114.8</v>
      </c>
      <c r="AK311" s="19">
        <v>113.8</v>
      </c>
      <c r="AL311" s="19">
        <v>112.1</v>
      </c>
      <c r="AM311" s="19">
        <v>111.2</v>
      </c>
      <c r="AN311" s="19">
        <v>111.2</v>
      </c>
      <c r="AO311" s="19">
        <v>113.1</v>
      </c>
      <c r="AP311" s="19">
        <v>116.5</v>
      </c>
      <c r="AQ311" s="19">
        <v>118</v>
      </c>
      <c r="AR311" s="19">
        <v>118.2</v>
      </c>
      <c r="AS311" s="19">
        <v>118.4</v>
      </c>
      <c r="AT311" s="19">
        <v>117.1</v>
      </c>
      <c r="AU311" s="19">
        <v>116.9</v>
      </c>
      <c r="AV311" s="19">
        <v>118.5</v>
      </c>
      <c r="AW311" s="19">
        <v>121.5</v>
      </c>
      <c r="AX311" s="19">
        <v>121.4</v>
      </c>
      <c r="AY311" s="19">
        <v>121.6</v>
      </c>
      <c r="AZ311" s="19">
        <v>125.1</v>
      </c>
      <c r="BA311" s="19">
        <v>124.6</v>
      </c>
      <c r="BB311" s="19">
        <v>124.9</v>
      </c>
      <c r="BC311" s="19">
        <v>126.3</v>
      </c>
      <c r="BD311" s="19">
        <v>123.8</v>
      </c>
      <c r="BE311" s="19">
        <v>126.8</v>
      </c>
      <c r="BF311" s="19">
        <v>124.8</v>
      </c>
      <c r="BG311" s="19">
        <v>124.8</v>
      </c>
      <c r="BH311" s="19">
        <v>120.9</v>
      </c>
      <c r="BI311" s="19">
        <v>120.2</v>
      </c>
      <c r="BJ311" s="19">
        <v>120.6</v>
      </c>
      <c r="BK311" s="19">
        <v>119.9</v>
      </c>
      <c r="BL311" s="19">
        <v>119.4</v>
      </c>
      <c r="BM311" s="19">
        <v>120.1</v>
      </c>
      <c r="BN311" s="19">
        <v>119.9</v>
      </c>
      <c r="BO311" s="19">
        <v>123.2</v>
      </c>
      <c r="BP311" s="19">
        <v>122.9</v>
      </c>
      <c r="BQ311" s="19">
        <v>122.6</v>
      </c>
      <c r="BR311" s="19">
        <v>121.6</v>
      </c>
      <c r="BS311" s="19">
        <v>122.5</v>
      </c>
      <c r="BT311" s="19">
        <v>124</v>
      </c>
      <c r="BU311" s="19">
        <v>124</v>
      </c>
      <c r="BV311" s="19">
        <v>124.7</v>
      </c>
      <c r="BW311" s="19">
        <v>124.7</v>
      </c>
      <c r="BX311" s="19">
        <v>125.3</v>
      </c>
      <c r="BY311" s="19">
        <v>123.5</v>
      </c>
      <c r="BZ311" s="19">
        <v>124.8</v>
      </c>
      <c r="CA311" s="19">
        <v>125.4</v>
      </c>
      <c r="CB311" s="19">
        <v>125</v>
      </c>
      <c r="CC311" s="19">
        <v>126.1</v>
      </c>
      <c r="CD311" s="19">
        <v>124.3</v>
      </c>
      <c r="CE311" s="19">
        <v>124.6</v>
      </c>
      <c r="CF311" s="19">
        <v>124.4</v>
      </c>
      <c r="CG311" s="19">
        <v>125.7</v>
      </c>
      <c r="CH311" s="19">
        <v>124.9</v>
      </c>
      <c r="CI311" s="19">
        <v>125.3</v>
      </c>
      <c r="CJ311" s="19">
        <v>123.2</v>
      </c>
      <c r="CK311" s="19">
        <v>120.9</v>
      </c>
      <c r="CL311" s="19">
        <v>119.6</v>
      </c>
      <c r="CM311" s="19">
        <v>119.2</v>
      </c>
      <c r="CN311" s="19">
        <v>119.6</v>
      </c>
      <c r="CO311" s="19">
        <v>120.8</v>
      </c>
      <c r="CP311" s="19">
        <v>119.8</v>
      </c>
      <c r="CQ311" s="19">
        <v>121.5</v>
      </c>
      <c r="CR311" s="19">
        <v>120.1</v>
      </c>
      <c r="CS311" s="19">
        <v>118.9</v>
      </c>
      <c r="CT311" s="19">
        <v>118.6</v>
      </c>
      <c r="CU311" s="19">
        <v>117.5</v>
      </c>
      <c r="CV311" s="19">
        <v>117.7</v>
      </c>
      <c r="CW311" s="19">
        <v>119.7</v>
      </c>
      <c r="CX311" s="19">
        <v>118.8</v>
      </c>
      <c r="CY311" s="19">
        <v>120.4</v>
      </c>
      <c r="CZ311" s="19">
        <v>120.5</v>
      </c>
      <c r="DA311" s="19">
        <v>121.3</v>
      </c>
      <c r="DB311" s="19">
        <v>119.7</v>
      </c>
      <c r="DC311" s="19">
        <v>120.8</v>
      </c>
      <c r="DD311" s="19">
        <v>121.3</v>
      </c>
      <c r="DE311" s="19">
        <v>121.6</v>
      </c>
      <c r="DF311" s="19">
        <v>119.4</v>
      </c>
      <c r="DG311" s="19">
        <v>119</v>
      </c>
      <c r="DH311" s="19">
        <v>118.4</v>
      </c>
      <c r="DI311" s="19">
        <v>118.7</v>
      </c>
      <c r="DJ311" s="19">
        <v>114.1</v>
      </c>
      <c r="DK311" s="19">
        <v>114.1</v>
      </c>
      <c r="DL311" s="19">
        <v>116.1</v>
      </c>
      <c r="DM311" s="19">
        <v>115.6</v>
      </c>
      <c r="DN311" s="19">
        <v>115.7</v>
      </c>
      <c r="DO311" s="19">
        <v>115.4</v>
      </c>
      <c r="DP311" s="19">
        <v>116.9</v>
      </c>
      <c r="DQ311" s="19">
        <v>117.2</v>
      </c>
      <c r="DR311" s="19">
        <v>116.8</v>
      </c>
      <c r="DS311" s="19">
        <v>117.3</v>
      </c>
      <c r="DT311" s="19">
        <v>118</v>
      </c>
      <c r="DU311" s="19">
        <v>119.6</v>
      </c>
      <c r="DV311" s="19">
        <v>122</v>
      </c>
      <c r="DW311" s="19">
        <v>122.8</v>
      </c>
    </row>
    <row r="312" spans="1:127">
      <c r="A312" s="17" t="s">
        <v>1217</v>
      </c>
      <c r="B312" s="17" t="s">
        <v>1218</v>
      </c>
      <c r="C312" s="18">
        <v>1.651E-2</v>
      </c>
      <c r="D312" s="19">
        <v>99.8</v>
      </c>
      <c r="E312" s="19">
        <v>102.4</v>
      </c>
      <c r="F312" s="19">
        <v>99.4</v>
      </c>
      <c r="G312" s="19">
        <v>100.8</v>
      </c>
      <c r="H312" s="19">
        <v>102.2</v>
      </c>
      <c r="I312" s="19">
        <v>101.3</v>
      </c>
      <c r="J312" s="19">
        <v>104.6</v>
      </c>
      <c r="K312" s="19">
        <v>101.1</v>
      </c>
      <c r="L312" s="19">
        <v>101.9</v>
      </c>
      <c r="M312" s="19">
        <v>104.6</v>
      </c>
      <c r="N312" s="19">
        <v>105.4</v>
      </c>
      <c r="O312" s="19">
        <v>105.9</v>
      </c>
      <c r="P312" s="19">
        <v>111.1</v>
      </c>
      <c r="Q312" s="19">
        <v>110.4</v>
      </c>
      <c r="R312" s="19">
        <v>107.7</v>
      </c>
      <c r="S312" s="19">
        <v>108.8</v>
      </c>
      <c r="T312" s="19">
        <v>108.7</v>
      </c>
      <c r="U312" s="19">
        <v>109.4</v>
      </c>
      <c r="V312" s="19">
        <v>111.2</v>
      </c>
      <c r="W312" s="19">
        <v>112.4</v>
      </c>
      <c r="X312" s="19">
        <v>112.7</v>
      </c>
      <c r="Y312" s="19">
        <v>115.1</v>
      </c>
      <c r="Z312" s="19">
        <v>111</v>
      </c>
      <c r="AA312" s="19">
        <v>109.1</v>
      </c>
      <c r="AB312" s="19">
        <v>116.3</v>
      </c>
      <c r="AC312" s="19">
        <v>112.7</v>
      </c>
      <c r="AD312" s="19">
        <v>115.1</v>
      </c>
      <c r="AE312" s="19">
        <v>112.9</v>
      </c>
      <c r="AF312" s="19">
        <v>112.8</v>
      </c>
      <c r="AG312" s="19">
        <v>113.9</v>
      </c>
      <c r="AH312" s="19">
        <v>113.6</v>
      </c>
      <c r="AI312" s="19">
        <v>113.4</v>
      </c>
      <c r="AJ312" s="19">
        <v>114.8</v>
      </c>
      <c r="AK312" s="19">
        <v>117.5</v>
      </c>
      <c r="AL312" s="19">
        <v>113.6</v>
      </c>
      <c r="AM312" s="19">
        <v>113.7</v>
      </c>
      <c r="AN312" s="19">
        <v>118.9</v>
      </c>
      <c r="AO312" s="19">
        <v>117.8</v>
      </c>
      <c r="AP312" s="19">
        <v>121</v>
      </c>
      <c r="AQ312" s="19">
        <v>121</v>
      </c>
      <c r="AR312" s="19">
        <v>119.3</v>
      </c>
      <c r="AS312" s="19">
        <v>113.5</v>
      </c>
      <c r="AT312" s="19">
        <v>109.9</v>
      </c>
      <c r="AU312" s="19">
        <v>108.4</v>
      </c>
      <c r="AV312" s="19">
        <v>112.6</v>
      </c>
      <c r="AW312" s="19">
        <v>114.2</v>
      </c>
      <c r="AX312" s="19">
        <v>113.4</v>
      </c>
      <c r="AY312" s="19">
        <v>113.4</v>
      </c>
      <c r="AZ312" s="19">
        <v>112.2</v>
      </c>
      <c r="BA312" s="19">
        <v>112.3</v>
      </c>
      <c r="BB312" s="19">
        <v>111.1</v>
      </c>
      <c r="BC312" s="19">
        <v>113.6</v>
      </c>
      <c r="BD312" s="19">
        <v>114.3</v>
      </c>
      <c r="BE312" s="19">
        <v>112.3</v>
      </c>
      <c r="BF312" s="19">
        <v>112.7</v>
      </c>
      <c r="BG312" s="19">
        <v>112.8</v>
      </c>
      <c r="BH312" s="19">
        <v>112.9</v>
      </c>
      <c r="BI312" s="19">
        <v>113.5</v>
      </c>
      <c r="BJ312" s="19">
        <v>114</v>
      </c>
      <c r="BK312" s="19">
        <v>114.3</v>
      </c>
      <c r="BL312" s="19">
        <v>114.4</v>
      </c>
      <c r="BM312" s="19">
        <v>114.5</v>
      </c>
      <c r="BN312" s="19">
        <v>114.6</v>
      </c>
      <c r="BO312" s="19">
        <v>114.3</v>
      </c>
      <c r="BP312" s="19">
        <v>115</v>
      </c>
      <c r="BQ312" s="19">
        <v>116</v>
      </c>
      <c r="BR312" s="19">
        <v>116</v>
      </c>
      <c r="BS312" s="19">
        <v>115.8</v>
      </c>
      <c r="BT312" s="19">
        <v>115.9</v>
      </c>
      <c r="BU312" s="19">
        <v>115.9</v>
      </c>
      <c r="BV312" s="19">
        <v>115.9</v>
      </c>
      <c r="BW312" s="19">
        <v>115</v>
      </c>
      <c r="BX312" s="19">
        <v>115.5</v>
      </c>
      <c r="BY312" s="19">
        <v>115.4</v>
      </c>
      <c r="BZ312" s="19">
        <v>116.3</v>
      </c>
      <c r="CA312" s="19">
        <v>115.8</v>
      </c>
      <c r="CB312" s="19">
        <v>115.6</v>
      </c>
      <c r="CC312" s="19">
        <v>115.5</v>
      </c>
      <c r="CD312" s="19">
        <v>114.2</v>
      </c>
      <c r="CE312" s="19">
        <v>114.3</v>
      </c>
      <c r="CF312" s="19">
        <v>114.3</v>
      </c>
      <c r="CG312" s="19">
        <v>114.3</v>
      </c>
      <c r="CH312" s="19">
        <v>115</v>
      </c>
      <c r="CI312" s="19">
        <v>115</v>
      </c>
      <c r="CJ312" s="19">
        <v>114.1</v>
      </c>
      <c r="CK312" s="19">
        <v>110.2</v>
      </c>
      <c r="CL312" s="19">
        <v>110.2</v>
      </c>
      <c r="CM312" s="19">
        <v>110.2</v>
      </c>
      <c r="CN312" s="19">
        <v>110.2</v>
      </c>
      <c r="CO312" s="19">
        <v>110.2</v>
      </c>
      <c r="CP312" s="19">
        <v>110.2</v>
      </c>
      <c r="CQ312" s="19">
        <v>108.6</v>
      </c>
      <c r="CR312" s="19">
        <v>110.2</v>
      </c>
      <c r="CS312" s="19">
        <v>110.2</v>
      </c>
      <c r="CT312" s="19">
        <v>110.3</v>
      </c>
      <c r="CU312" s="19">
        <v>110.3</v>
      </c>
      <c r="CV312" s="19">
        <v>110.2</v>
      </c>
      <c r="CW312" s="19">
        <v>110.2</v>
      </c>
      <c r="CX312" s="19">
        <v>110.3</v>
      </c>
      <c r="CY312" s="19">
        <v>110.3</v>
      </c>
      <c r="CZ312" s="19">
        <v>110.2</v>
      </c>
      <c r="DA312" s="19">
        <v>110.2</v>
      </c>
      <c r="DB312" s="19">
        <v>110.2</v>
      </c>
      <c r="DC312" s="19">
        <v>110.5</v>
      </c>
      <c r="DD312" s="19">
        <v>110.8</v>
      </c>
      <c r="DE312" s="19">
        <v>110.8</v>
      </c>
      <c r="DF312" s="19">
        <v>110.8</v>
      </c>
      <c r="DG312" s="19">
        <v>112.4</v>
      </c>
      <c r="DH312" s="19">
        <v>114.1</v>
      </c>
      <c r="DI312" s="19">
        <v>114.1</v>
      </c>
      <c r="DJ312" s="19">
        <v>114.2</v>
      </c>
      <c r="DK312" s="19">
        <v>101.5</v>
      </c>
      <c r="DL312" s="19">
        <v>101.5</v>
      </c>
      <c r="DM312" s="19">
        <v>101.5</v>
      </c>
      <c r="DN312" s="19">
        <v>101.6</v>
      </c>
      <c r="DO312" s="19">
        <v>101.6</v>
      </c>
      <c r="DP312" s="19">
        <v>100.6</v>
      </c>
      <c r="DQ312" s="19">
        <v>100.9</v>
      </c>
      <c r="DR312" s="19">
        <v>100.9</v>
      </c>
      <c r="DS312" s="19">
        <v>100.9</v>
      </c>
      <c r="DT312" s="19">
        <v>102.2</v>
      </c>
      <c r="DU312" s="19">
        <v>102.3</v>
      </c>
      <c r="DV312" s="19">
        <v>102.3</v>
      </c>
      <c r="DW312" s="19">
        <v>103.2</v>
      </c>
    </row>
    <row r="313" spans="1:127">
      <c r="A313" s="17" t="s">
        <v>1219</v>
      </c>
      <c r="B313" s="17" t="s">
        <v>1220</v>
      </c>
      <c r="C313" s="18">
        <v>1.281E-2</v>
      </c>
      <c r="D313" s="19">
        <v>104.6</v>
      </c>
      <c r="E313" s="19">
        <v>104.8</v>
      </c>
      <c r="F313" s="19">
        <v>102.7</v>
      </c>
      <c r="G313" s="19">
        <v>106.9</v>
      </c>
      <c r="H313" s="19">
        <v>108</v>
      </c>
      <c r="I313" s="19">
        <v>107</v>
      </c>
      <c r="J313" s="19">
        <v>106.7</v>
      </c>
      <c r="K313" s="19">
        <v>106.7</v>
      </c>
      <c r="L313" s="19">
        <v>107.1</v>
      </c>
      <c r="M313" s="19">
        <v>107.2</v>
      </c>
      <c r="N313" s="19">
        <v>107.3</v>
      </c>
      <c r="O313" s="19">
        <v>106.6</v>
      </c>
      <c r="P313" s="19">
        <v>113.9</v>
      </c>
      <c r="Q313" s="19">
        <v>114.3</v>
      </c>
      <c r="R313" s="19">
        <v>114.3</v>
      </c>
      <c r="S313" s="19">
        <v>114.6</v>
      </c>
      <c r="T313" s="19">
        <v>115.1</v>
      </c>
      <c r="U313" s="19">
        <v>113.8</v>
      </c>
      <c r="V313" s="19">
        <v>114.4</v>
      </c>
      <c r="W313" s="19">
        <v>114</v>
      </c>
      <c r="X313" s="19">
        <v>115.6</v>
      </c>
      <c r="Y313" s="19">
        <v>116</v>
      </c>
      <c r="Z313" s="19">
        <v>116</v>
      </c>
      <c r="AA313" s="19">
        <v>116</v>
      </c>
      <c r="AB313" s="19">
        <v>115.3</v>
      </c>
      <c r="AC313" s="19">
        <v>115.4</v>
      </c>
      <c r="AD313" s="19">
        <v>115.2</v>
      </c>
      <c r="AE313" s="19">
        <v>115.7</v>
      </c>
      <c r="AF313" s="19">
        <v>116.8</v>
      </c>
      <c r="AG313" s="19">
        <v>115.7</v>
      </c>
      <c r="AH313" s="19">
        <v>115.2</v>
      </c>
      <c r="AI313" s="19">
        <v>116.1</v>
      </c>
      <c r="AJ313" s="19">
        <v>117.1</v>
      </c>
      <c r="AK313" s="19">
        <v>116.7</v>
      </c>
      <c r="AL313" s="19">
        <v>117.8</v>
      </c>
      <c r="AM313" s="19">
        <v>116.7</v>
      </c>
      <c r="AN313" s="19">
        <v>117</v>
      </c>
      <c r="AO313" s="19">
        <v>116.7</v>
      </c>
      <c r="AP313" s="19">
        <v>117</v>
      </c>
      <c r="AQ313" s="19">
        <v>117.5</v>
      </c>
      <c r="AR313" s="19">
        <v>117.7</v>
      </c>
      <c r="AS313" s="19">
        <v>117.9</v>
      </c>
      <c r="AT313" s="19">
        <v>118.3</v>
      </c>
      <c r="AU313" s="19">
        <v>119.7</v>
      </c>
      <c r="AV313" s="19">
        <v>119.7</v>
      </c>
      <c r="AW313" s="19">
        <v>119.3</v>
      </c>
      <c r="AX313" s="19">
        <v>118.9</v>
      </c>
      <c r="AY313" s="19">
        <v>118.5</v>
      </c>
      <c r="AZ313" s="19">
        <v>118</v>
      </c>
      <c r="BA313" s="19">
        <v>119.4</v>
      </c>
      <c r="BB313" s="19">
        <v>120.5</v>
      </c>
      <c r="BC313" s="19">
        <v>121.1</v>
      </c>
      <c r="BD313" s="19">
        <v>122.5</v>
      </c>
      <c r="BE313" s="19">
        <v>121.4</v>
      </c>
      <c r="BF313" s="19">
        <v>120.9</v>
      </c>
      <c r="BG313" s="19">
        <v>124.5</v>
      </c>
      <c r="BH313" s="19">
        <v>123.7</v>
      </c>
      <c r="BI313" s="19">
        <v>121.7</v>
      </c>
      <c r="BJ313" s="19">
        <v>121.5</v>
      </c>
      <c r="BK313" s="19">
        <v>122.2</v>
      </c>
      <c r="BL313" s="19">
        <v>125.1</v>
      </c>
      <c r="BM313" s="19">
        <v>128.69999999999999</v>
      </c>
      <c r="BN313" s="19">
        <v>128.69999999999999</v>
      </c>
      <c r="BO313" s="19">
        <v>124.2</v>
      </c>
      <c r="BP313" s="19">
        <v>124.5</v>
      </c>
      <c r="BQ313" s="19">
        <v>126.1</v>
      </c>
      <c r="BR313" s="19">
        <v>125.6</v>
      </c>
      <c r="BS313" s="19">
        <v>126.9</v>
      </c>
      <c r="BT313" s="19">
        <v>127.2</v>
      </c>
      <c r="BU313" s="19">
        <v>126.1</v>
      </c>
      <c r="BV313" s="19">
        <v>129.69999999999999</v>
      </c>
      <c r="BW313" s="19">
        <v>127.1</v>
      </c>
      <c r="BX313" s="19">
        <v>128.1</v>
      </c>
      <c r="BY313" s="19">
        <v>129.19999999999999</v>
      </c>
      <c r="BZ313" s="19">
        <v>129.19999999999999</v>
      </c>
      <c r="CA313" s="19">
        <v>130.4</v>
      </c>
      <c r="CB313" s="19">
        <v>131.1</v>
      </c>
      <c r="CC313" s="19">
        <v>130.9</v>
      </c>
      <c r="CD313" s="19">
        <v>132.19999999999999</v>
      </c>
      <c r="CE313" s="19">
        <v>130.9</v>
      </c>
      <c r="CF313" s="19">
        <v>133.4</v>
      </c>
      <c r="CG313" s="19">
        <v>132.6</v>
      </c>
      <c r="CH313" s="19">
        <v>133.1</v>
      </c>
      <c r="CI313" s="19">
        <v>130.80000000000001</v>
      </c>
      <c r="CJ313" s="19">
        <v>130.6</v>
      </c>
      <c r="CK313" s="19">
        <v>130.6</v>
      </c>
      <c r="CL313" s="19">
        <v>130.19999999999999</v>
      </c>
      <c r="CM313" s="19">
        <v>130.69999999999999</v>
      </c>
      <c r="CN313" s="19">
        <v>131.1</v>
      </c>
      <c r="CO313" s="19">
        <v>133.5</v>
      </c>
      <c r="CP313" s="19">
        <v>133</v>
      </c>
      <c r="CQ313" s="19">
        <v>134.1</v>
      </c>
      <c r="CR313" s="19">
        <v>133.9</v>
      </c>
      <c r="CS313" s="19">
        <v>134.9</v>
      </c>
      <c r="CT313" s="19">
        <v>135.30000000000001</v>
      </c>
      <c r="CU313" s="19">
        <v>135.9</v>
      </c>
      <c r="CV313" s="19">
        <v>135.9</v>
      </c>
      <c r="CW313" s="19">
        <v>132.19999999999999</v>
      </c>
      <c r="CX313" s="19">
        <v>130.5</v>
      </c>
      <c r="CY313" s="19">
        <v>133.6</v>
      </c>
      <c r="CZ313" s="19">
        <v>140.30000000000001</v>
      </c>
      <c r="DA313" s="19">
        <v>141.19999999999999</v>
      </c>
      <c r="DB313" s="19">
        <v>140.30000000000001</v>
      </c>
      <c r="DC313" s="19">
        <v>140.69999999999999</v>
      </c>
      <c r="DD313" s="19">
        <v>140.69999999999999</v>
      </c>
      <c r="DE313" s="19">
        <v>140.69999999999999</v>
      </c>
      <c r="DF313" s="19">
        <v>141</v>
      </c>
      <c r="DG313" s="19">
        <v>143.80000000000001</v>
      </c>
      <c r="DH313" s="19">
        <v>145.30000000000001</v>
      </c>
      <c r="DI313" s="19">
        <v>144</v>
      </c>
      <c r="DJ313" s="19">
        <v>138.5</v>
      </c>
      <c r="DK313" s="19">
        <v>141.4</v>
      </c>
      <c r="DL313" s="19">
        <v>138.80000000000001</v>
      </c>
      <c r="DM313" s="19">
        <v>138.30000000000001</v>
      </c>
      <c r="DN313" s="19">
        <v>139.9</v>
      </c>
      <c r="DO313" s="19">
        <v>140.69999999999999</v>
      </c>
      <c r="DP313" s="19">
        <v>141</v>
      </c>
      <c r="DQ313" s="19">
        <v>142.1</v>
      </c>
      <c r="DR313" s="19">
        <v>141.5</v>
      </c>
      <c r="DS313" s="19">
        <v>140.5</v>
      </c>
      <c r="DT313" s="19">
        <v>142.30000000000001</v>
      </c>
      <c r="DU313" s="19">
        <v>142.1</v>
      </c>
      <c r="DV313" s="19">
        <v>141.30000000000001</v>
      </c>
      <c r="DW313" s="19">
        <v>141.30000000000001</v>
      </c>
    </row>
    <row r="314" spans="1:127">
      <c r="A314" s="17" t="s">
        <v>1221</v>
      </c>
      <c r="B314" s="17" t="s">
        <v>1222</v>
      </c>
      <c r="C314" s="18">
        <v>6.3820000000000002E-2</v>
      </c>
      <c r="D314" s="19">
        <v>103</v>
      </c>
      <c r="E314" s="19">
        <v>104</v>
      </c>
      <c r="F314" s="19">
        <v>103.7</v>
      </c>
      <c r="G314" s="19">
        <v>107.1</v>
      </c>
      <c r="H314" s="19">
        <v>107.9</v>
      </c>
      <c r="I314" s="19">
        <v>106.1</v>
      </c>
      <c r="J314" s="19">
        <v>107.6</v>
      </c>
      <c r="K314" s="19">
        <v>105.8</v>
      </c>
      <c r="L314" s="19">
        <v>105.8</v>
      </c>
      <c r="M314" s="19">
        <v>106.2</v>
      </c>
      <c r="N314" s="19">
        <v>107.4</v>
      </c>
      <c r="O314" s="19">
        <v>104.5</v>
      </c>
      <c r="P314" s="19">
        <v>103.3</v>
      </c>
      <c r="Q314" s="19">
        <v>103</v>
      </c>
      <c r="R314" s="19">
        <v>102.8</v>
      </c>
      <c r="S314" s="19">
        <v>105</v>
      </c>
      <c r="T314" s="19">
        <v>106.9</v>
      </c>
      <c r="U314" s="19">
        <v>104.4</v>
      </c>
      <c r="V314" s="19">
        <v>108.1</v>
      </c>
      <c r="W314" s="19">
        <v>106.4</v>
      </c>
      <c r="X314" s="19">
        <v>108.2</v>
      </c>
      <c r="Y314" s="19">
        <v>106.2</v>
      </c>
      <c r="Z314" s="19">
        <v>107.6</v>
      </c>
      <c r="AA314" s="19">
        <v>106.3</v>
      </c>
      <c r="AB314" s="19">
        <v>109.8</v>
      </c>
      <c r="AC314" s="19">
        <v>111.5</v>
      </c>
      <c r="AD314" s="19">
        <v>112.9</v>
      </c>
      <c r="AE314" s="19">
        <v>113.7</v>
      </c>
      <c r="AF314" s="19">
        <v>112.5</v>
      </c>
      <c r="AG314" s="19">
        <v>111.2</v>
      </c>
      <c r="AH314" s="19">
        <v>113</v>
      </c>
      <c r="AI314" s="19">
        <v>113.1</v>
      </c>
      <c r="AJ314" s="19">
        <v>110.1</v>
      </c>
      <c r="AK314" s="19">
        <v>111.9</v>
      </c>
      <c r="AL314" s="19">
        <v>113.5</v>
      </c>
      <c r="AM314" s="19">
        <v>114.6</v>
      </c>
      <c r="AN314" s="19">
        <v>112.4</v>
      </c>
      <c r="AO314" s="19">
        <v>113.4</v>
      </c>
      <c r="AP314" s="19">
        <v>113.4</v>
      </c>
      <c r="AQ314" s="19">
        <v>113.7</v>
      </c>
      <c r="AR314" s="19">
        <v>113.9</v>
      </c>
      <c r="AS314" s="19">
        <v>113.9</v>
      </c>
      <c r="AT314" s="19">
        <v>113.9</v>
      </c>
      <c r="AU314" s="19">
        <v>115.4</v>
      </c>
      <c r="AV314" s="19">
        <v>115.4</v>
      </c>
      <c r="AW314" s="19">
        <v>114.9</v>
      </c>
      <c r="AX314" s="19">
        <v>114.7</v>
      </c>
      <c r="AY314" s="19">
        <v>114.6</v>
      </c>
      <c r="AZ314" s="19">
        <v>114.9</v>
      </c>
      <c r="BA314" s="19">
        <v>115.6</v>
      </c>
      <c r="BB314" s="19">
        <v>116.1</v>
      </c>
      <c r="BC314" s="19">
        <v>115.9</v>
      </c>
      <c r="BD314" s="19">
        <v>114.5</v>
      </c>
      <c r="BE314" s="19">
        <v>114.6</v>
      </c>
      <c r="BF314" s="19">
        <v>113.1</v>
      </c>
      <c r="BG314" s="19">
        <v>114.4</v>
      </c>
      <c r="BH314" s="19">
        <v>114.4</v>
      </c>
      <c r="BI314" s="19">
        <v>114.1</v>
      </c>
      <c r="BJ314" s="19">
        <v>114.4</v>
      </c>
      <c r="BK314" s="19">
        <v>114.9</v>
      </c>
      <c r="BL314" s="19">
        <v>116.1</v>
      </c>
      <c r="BM314" s="19">
        <v>115.6</v>
      </c>
      <c r="BN314" s="19">
        <v>116.4</v>
      </c>
      <c r="BO314" s="19">
        <v>115.5</v>
      </c>
      <c r="BP314" s="19">
        <v>116</v>
      </c>
      <c r="BQ314" s="19">
        <v>116.1</v>
      </c>
      <c r="BR314" s="19">
        <v>116.5</v>
      </c>
      <c r="BS314" s="19">
        <v>116</v>
      </c>
      <c r="BT314" s="19">
        <v>116.3</v>
      </c>
      <c r="BU314" s="19">
        <v>116.6</v>
      </c>
      <c r="BV314" s="19">
        <v>115.7</v>
      </c>
      <c r="BW314" s="19">
        <v>116.1</v>
      </c>
      <c r="BX314" s="19">
        <v>116</v>
      </c>
      <c r="BY314" s="19">
        <v>116</v>
      </c>
      <c r="BZ314" s="19">
        <v>115</v>
      </c>
      <c r="CA314" s="19">
        <v>116.5</v>
      </c>
      <c r="CB314" s="19">
        <v>116.5</v>
      </c>
      <c r="CC314" s="19">
        <v>116.2</v>
      </c>
      <c r="CD314" s="19">
        <v>116.4</v>
      </c>
      <c r="CE314" s="19">
        <v>116.1</v>
      </c>
      <c r="CF314" s="19">
        <v>116.4</v>
      </c>
      <c r="CG314" s="19">
        <v>116.2</v>
      </c>
      <c r="CH314" s="19">
        <v>116.3</v>
      </c>
      <c r="CI314" s="19">
        <v>117.1</v>
      </c>
      <c r="CJ314" s="19">
        <v>117.6</v>
      </c>
      <c r="CK314" s="19">
        <v>117.8</v>
      </c>
      <c r="CL314" s="19">
        <v>117.8</v>
      </c>
      <c r="CM314" s="19">
        <v>118.1</v>
      </c>
      <c r="CN314" s="19">
        <v>116.6</v>
      </c>
      <c r="CO314" s="19">
        <v>117</v>
      </c>
      <c r="CP314" s="19">
        <v>116.2</v>
      </c>
      <c r="CQ314" s="19">
        <v>116.6</v>
      </c>
      <c r="CR314" s="19">
        <v>117.3</v>
      </c>
      <c r="CS314" s="19">
        <v>117.7</v>
      </c>
      <c r="CT314" s="19">
        <v>119</v>
      </c>
      <c r="CU314" s="19">
        <v>117.8</v>
      </c>
      <c r="CV314" s="19">
        <v>117.8</v>
      </c>
      <c r="CW314" s="19">
        <v>117.6</v>
      </c>
      <c r="CX314" s="19">
        <v>119.6</v>
      </c>
      <c r="CY314" s="19">
        <v>119.5</v>
      </c>
      <c r="CZ314" s="19">
        <v>119.7</v>
      </c>
      <c r="DA314" s="19">
        <v>122.5</v>
      </c>
      <c r="DB314" s="19">
        <v>121.2</v>
      </c>
      <c r="DC314" s="19">
        <v>122.8</v>
      </c>
      <c r="DD314" s="19">
        <v>124.8</v>
      </c>
      <c r="DE314" s="19">
        <v>125.5</v>
      </c>
      <c r="DF314" s="19">
        <v>128.1</v>
      </c>
      <c r="DG314" s="19">
        <v>130.1</v>
      </c>
      <c r="DH314" s="19">
        <v>133</v>
      </c>
      <c r="DI314" s="19">
        <v>133.69999999999999</v>
      </c>
      <c r="DJ314" s="19">
        <v>133.80000000000001</v>
      </c>
      <c r="DK314" s="19">
        <v>134.80000000000001</v>
      </c>
      <c r="DL314" s="19">
        <v>138</v>
      </c>
      <c r="DM314" s="19">
        <v>138.5</v>
      </c>
      <c r="DN314" s="19">
        <v>139.1</v>
      </c>
      <c r="DO314" s="19">
        <v>139.9</v>
      </c>
      <c r="DP314" s="19">
        <v>139.1</v>
      </c>
      <c r="DQ314" s="19">
        <v>142.1</v>
      </c>
      <c r="DR314" s="19">
        <v>142.19999999999999</v>
      </c>
      <c r="DS314" s="19">
        <v>138.4</v>
      </c>
      <c r="DT314" s="19">
        <v>138.69999999999999</v>
      </c>
      <c r="DU314" s="19">
        <v>137.19999999999999</v>
      </c>
      <c r="DV314" s="19">
        <v>137.9</v>
      </c>
      <c r="DW314" s="19">
        <v>138.1</v>
      </c>
    </row>
    <row r="315" spans="1:127">
      <c r="A315" s="17" t="s">
        <v>1223</v>
      </c>
      <c r="B315" s="17" t="s">
        <v>1224</v>
      </c>
      <c r="C315" s="18">
        <v>1.7340000000000001E-2</v>
      </c>
      <c r="D315" s="19">
        <v>111.3</v>
      </c>
      <c r="E315" s="19">
        <v>110.6</v>
      </c>
      <c r="F315" s="19">
        <v>111.1</v>
      </c>
      <c r="G315" s="19">
        <v>110.6</v>
      </c>
      <c r="H315" s="19">
        <v>111.5</v>
      </c>
      <c r="I315" s="19">
        <v>111.6</v>
      </c>
      <c r="J315" s="19">
        <v>113.2</v>
      </c>
      <c r="K315" s="19">
        <v>113.1</v>
      </c>
      <c r="L315" s="19">
        <v>113.1</v>
      </c>
      <c r="M315" s="19">
        <v>112.3</v>
      </c>
      <c r="N315" s="19">
        <v>112.8</v>
      </c>
      <c r="O315" s="19">
        <v>113.8</v>
      </c>
      <c r="P315" s="19">
        <v>119.8</v>
      </c>
      <c r="Q315" s="19">
        <v>119.3</v>
      </c>
      <c r="R315" s="19">
        <v>121.7</v>
      </c>
      <c r="S315" s="19">
        <v>120.8</v>
      </c>
      <c r="T315" s="19">
        <v>122.2</v>
      </c>
      <c r="U315" s="19">
        <v>120.5</v>
      </c>
      <c r="V315" s="19">
        <v>123.1</v>
      </c>
      <c r="W315" s="19">
        <v>120.9</v>
      </c>
      <c r="X315" s="19">
        <v>121</v>
      </c>
      <c r="Y315" s="19">
        <v>122</v>
      </c>
      <c r="Z315" s="19">
        <v>124.1</v>
      </c>
      <c r="AA315" s="19">
        <v>125.6</v>
      </c>
      <c r="AB315" s="19">
        <v>131.6</v>
      </c>
      <c r="AC315" s="19">
        <v>130.1</v>
      </c>
      <c r="AD315" s="19">
        <v>131.80000000000001</v>
      </c>
      <c r="AE315" s="19">
        <v>131.1</v>
      </c>
      <c r="AF315" s="19">
        <v>130.80000000000001</v>
      </c>
      <c r="AG315" s="19">
        <v>128.19999999999999</v>
      </c>
      <c r="AH315" s="19">
        <v>127.9</v>
      </c>
      <c r="AI315" s="19">
        <v>128.1</v>
      </c>
      <c r="AJ315" s="19">
        <v>129.1</v>
      </c>
      <c r="AK315" s="19">
        <v>128.6</v>
      </c>
      <c r="AL315" s="19">
        <v>130.5</v>
      </c>
      <c r="AM315" s="19">
        <v>130.6</v>
      </c>
      <c r="AN315" s="19">
        <v>134.30000000000001</v>
      </c>
      <c r="AO315" s="19">
        <v>133.6</v>
      </c>
      <c r="AP315" s="19">
        <v>135.30000000000001</v>
      </c>
      <c r="AQ315" s="19">
        <v>133.80000000000001</v>
      </c>
      <c r="AR315" s="19">
        <v>132.69999999999999</v>
      </c>
      <c r="AS315" s="19">
        <v>129</v>
      </c>
      <c r="AT315" s="19">
        <v>128.19999999999999</v>
      </c>
      <c r="AU315" s="19">
        <v>126.2</v>
      </c>
      <c r="AV315" s="19">
        <v>128</v>
      </c>
      <c r="AW315" s="19">
        <v>128.30000000000001</v>
      </c>
      <c r="AX315" s="19">
        <v>126.8</v>
      </c>
      <c r="AY315" s="19">
        <v>128.30000000000001</v>
      </c>
      <c r="AZ315" s="19">
        <v>129.80000000000001</v>
      </c>
      <c r="BA315" s="19">
        <v>128</v>
      </c>
      <c r="BB315" s="19">
        <v>128.4</v>
      </c>
      <c r="BC315" s="19">
        <v>130.69999999999999</v>
      </c>
      <c r="BD315" s="19">
        <v>129.1</v>
      </c>
      <c r="BE315" s="19">
        <v>129.9</v>
      </c>
      <c r="BF315" s="19">
        <v>129.6</v>
      </c>
      <c r="BG315" s="19">
        <v>127.4</v>
      </c>
      <c r="BH315" s="19">
        <v>129</v>
      </c>
      <c r="BI315" s="19">
        <v>129.4</v>
      </c>
      <c r="BJ315" s="19">
        <v>129.30000000000001</v>
      </c>
      <c r="BK315" s="19">
        <v>127.7</v>
      </c>
      <c r="BL315" s="19">
        <v>131.5</v>
      </c>
      <c r="BM315" s="19">
        <v>132.19999999999999</v>
      </c>
      <c r="BN315" s="19">
        <v>133.19999999999999</v>
      </c>
      <c r="BO315" s="19">
        <v>134</v>
      </c>
      <c r="BP315" s="19">
        <v>134.30000000000001</v>
      </c>
      <c r="BQ315" s="19">
        <v>134.5</v>
      </c>
      <c r="BR315" s="19">
        <v>135.69999999999999</v>
      </c>
      <c r="BS315" s="19">
        <v>134.80000000000001</v>
      </c>
      <c r="BT315" s="19">
        <v>135.80000000000001</v>
      </c>
      <c r="BU315" s="19">
        <v>136.1</v>
      </c>
      <c r="BV315" s="19">
        <v>135.80000000000001</v>
      </c>
      <c r="BW315" s="19">
        <v>134.80000000000001</v>
      </c>
      <c r="BX315" s="19">
        <v>135.5</v>
      </c>
      <c r="BY315" s="19">
        <v>136.69999999999999</v>
      </c>
      <c r="BZ315" s="19">
        <v>135.19999999999999</v>
      </c>
      <c r="CA315" s="19">
        <v>135</v>
      </c>
      <c r="CB315" s="19">
        <v>136</v>
      </c>
      <c r="CC315" s="19">
        <v>137</v>
      </c>
      <c r="CD315" s="19">
        <v>135.9</v>
      </c>
      <c r="CE315" s="19">
        <v>134.4</v>
      </c>
      <c r="CF315" s="19">
        <v>134.4</v>
      </c>
      <c r="CG315" s="19">
        <v>135.30000000000001</v>
      </c>
      <c r="CH315" s="19">
        <v>134.19999999999999</v>
      </c>
      <c r="CI315" s="19">
        <v>134.1</v>
      </c>
      <c r="CJ315" s="19">
        <v>133.80000000000001</v>
      </c>
      <c r="CK315" s="19">
        <v>134.5</v>
      </c>
      <c r="CL315" s="19">
        <v>133.6</v>
      </c>
      <c r="CM315" s="19">
        <v>133.1</v>
      </c>
      <c r="CN315" s="19">
        <v>136.19999999999999</v>
      </c>
      <c r="CO315" s="19">
        <v>135.19999999999999</v>
      </c>
      <c r="CP315" s="19">
        <v>136.1</v>
      </c>
      <c r="CQ315" s="19">
        <v>135.19999999999999</v>
      </c>
      <c r="CR315" s="19">
        <v>135.1</v>
      </c>
      <c r="CS315" s="19">
        <v>135.19999999999999</v>
      </c>
      <c r="CT315" s="19">
        <v>135.9</v>
      </c>
      <c r="CU315" s="19">
        <v>135.1</v>
      </c>
      <c r="CV315" s="19">
        <v>134.5</v>
      </c>
      <c r="CW315" s="19">
        <v>130.19999999999999</v>
      </c>
      <c r="CX315" s="19">
        <v>130.4</v>
      </c>
      <c r="CY315" s="19">
        <v>110.6</v>
      </c>
      <c r="CZ315" s="19">
        <v>111.5</v>
      </c>
      <c r="DA315" s="19">
        <v>112.3</v>
      </c>
      <c r="DB315" s="19">
        <v>112.5</v>
      </c>
      <c r="DC315" s="19">
        <v>110</v>
      </c>
      <c r="DD315" s="19">
        <v>112.8</v>
      </c>
      <c r="DE315" s="19">
        <v>112</v>
      </c>
      <c r="DF315" s="19">
        <v>112.7</v>
      </c>
      <c r="DG315" s="19">
        <v>115.6</v>
      </c>
      <c r="DH315" s="19">
        <v>119.5</v>
      </c>
      <c r="DI315" s="19">
        <v>115.9</v>
      </c>
      <c r="DJ315" s="19">
        <v>114.6</v>
      </c>
      <c r="DK315" s="19">
        <v>110.4</v>
      </c>
      <c r="DL315" s="19">
        <v>110.4</v>
      </c>
      <c r="DM315" s="19">
        <v>113.9</v>
      </c>
      <c r="DN315" s="19">
        <v>113.5</v>
      </c>
      <c r="DO315" s="19">
        <v>115.7</v>
      </c>
      <c r="DP315" s="19">
        <v>114.9</v>
      </c>
      <c r="DQ315" s="19">
        <v>117.4</v>
      </c>
      <c r="DR315" s="19">
        <v>115.8</v>
      </c>
      <c r="DS315" s="19">
        <v>116.7</v>
      </c>
      <c r="DT315" s="19">
        <v>117.1</v>
      </c>
      <c r="DU315" s="19">
        <v>115.8</v>
      </c>
      <c r="DV315" s="19">
        <v>117.9</v>
      </c>
      <c r="DW315" s="19">
        <v>117.8</v>
      </c>
    </row>
    <row r="316" spans="1:127">
      <c r="A316" s="17" t="s">
        <v>1225</v>
      </c>
      <c r="B316" s="17" t="s">
        <v>1226</v>
      </c>
      <c r="C316" s="18">
        <v>0.77181</v>
      </c>
      <c r="D316" s="19">
        <v>107</v>
      </c>
      <c r="E316" s="19">
        <v>108.6</v>
      </c>
      <c r="F316" s="19">
        <v>107.3</v>
      </c>
      <c r="G316" s="19">
        <v>108.7</v>
      </c>
      <c r="H316" s="19">
        <v>109.5</v>
      </c>
      <c r="I316" s="19">
        <v>109.9</v>
      </c>
      <c r="J316" s="19">
        <v>111.1</v>
      </c>
      <c r="K316" s="19">
        <v>112.8</v>
      </c>
      <c r="L316" s="19">
        <v>113.3</v>
      </c>
      <c r="M316" s="19">
        <v>114.5</v>
      </c>
      <c r="N316" s="19">
        <v>114.2</v>
      </c>
      <c r="O316" s="19">
        <v>114</v>
      </c>
      <c r="P316" s="19">
        <v>114.8</v>
      </c>
      <c r="Q316" s="19">
        <v>115.3</v>
      </c>
      <c r="R316" s="19">
        <v>116.2</v>
      </c>
      <c r="S316" s="19">
        <v>117.4</v>
      </c>
      <c r="T316" s="19">
        <v>118.5</v>
      </c>
      <c r="U316" s="19">
        <v>118</v>
      </c>
      <c r="V316" s="19">
        <v>117.9</v>
      </c>
      <c r="W316" s="19">
        <v>121.3</v>
      </c>
      <c r="X316" s="19">
        <v>121.1</v>
      </c>
      <c r="Y316" s="19">
        <v>121.6</v>
      </c>
      <c r="Z316" s="19">
        <v>122.2</v>
      </c>
      <c r="AA316" s="19">
        <v>120.8</v>
      </c>
      <c r="AB316" s="19">
        <v>121</v>
      </c>
      <c r="AC316" s="19">
        <v>124.2</v>
      </c>
      <c r="AD316" s="19">
        <v>124.5</v>
      </c>
      <c r="AE316" s="19">
        <v>125.4</v>
      </c>
      <c r="AF316" s="19">
        <v>124.2</v>
      </c>
      <c r="AG316" s="19">
        <v>123.2</v>
      </c>
      <c r="AH316" s="19">
        <v>125.2</v>
      </c>
      <c r="AI316" s="19">
        <v>125.3</v>
      </c>
      <c r="AJ316" s="19">
        <v>125.3</v>
      </c>
      <c r="AK316" s="19">
        <v>125.9</v>
      </c>
      <c r="AL316" s="19">
        <v>124.9</v>
      </c>
      <c r="AM316" s="19">
        <v>125.9</v>
      </c>
      <c r="AN316" s="19">
        <v>125.3</v>
      </c>
      <c r="AO316" s="19">
        <v>131.1</v>
      </c>
      <c r="AP316" s="19">
        <v>131</v>
      </c>
      <c r="AQ316" s="19">
        <v>131.80000000000001</v>
      </c>
      <c r="AR316" s="19">
        <v>131.1</v>
      </c>
      <c r="AS316" s="19">
        <v>130</v>
      </c>
      <c r="AT316" s="19">
        <v>130.5</v>
      </c>
      <c r="AU316" s="19">
        <v>130.5</v>
      </c>
      <c r="AV316" s="19">
        <v>129.4</v>
      </c>
      <c r="AW316" s="19">
        <v>129.30000000000001</v>
      </c>
      <c r="AX316" s="19">
        <v>129.5</v>
      </c>
      <c r="AY316" s="19">
        <v>130.19999999999999</v>
      </c>
      <c r="AZ316" s="19">
        <v>129.80000000000001</v>
      </c>
      <c r="BA316" s="19">
        <v>129.5</v>
      </c>
      <c r="BB316" s="19">
        <v>128.30000000000001</v>
      </c>
      <c r="BC316" s="19">
        <v>129.9</v>
      </c>
      <c r="BD316" s="19">
        <v>130.69999999999999</v>
      </c>
      <c r="BE316" s="19">
        <v>131.80000000000001</v>
      </c>
      <c r="BF316" s="19">
        <v>128.5</v>
      </c>
      <c r="BG316" s="19">
        <v>128.69999999999999</v>
      </c>
      <c r="BH316" s="19">
        <v>129.6</v>
      </c>
      <c r="BI316" s="19">
        <v>130.1</v>
      </c>
      <c r="BJ316" s="19">
        <v>130.69999999999999</v>
      </c>
      <c r="BK316" s="19">
        <v>130</v>
      </c>
      <c r="BL316" s="19">
        <v>130.69999999999999</v>
      </c>
      <c r="BM316" s="19">
        <v>131.1</v>
      </c>
      <c r="BN316" s="19">
        <v>131.80000000000001</v>
      </c>
      <c r="BO316" s="19">
        <v>131.69999999999999</v>
      </c>
      <c r="BP316" s="19">
        <v>132.19999999999999</v>
      </c>
      <c r="BQ316" s="19">
        <v>132.69999999999999</v>
      </c>
      <c r="BR316" s="19">
        <v>131.69999999999999</v>
      </c>
      <c r="BS316" s="19">
        <v>130.6</v>
      </c>
      <c r="BT316" s="19">
        <v>131.4</v>
      </c>
      <c r="BU316" s="19">
        <v>130.6</v>
      </c>
      <c r="BV316" s="19">
        <v>131.6</v>
      </c>
      <c r="BW316" s="19">
        <v>131.4</v>
      </c>
      <c r="BX316" s="19">
        <v>132</v>
      </c>
      <c r="BY316" s="19">
        <v>133.4</v>
      </c>
      <c r="BZ316" s="19">
        <v>132.69999999999999</v>
      </c>
      <c r="CA316" s="19">
        <v>132.4</v>
      </c>
      <c r="CB316" s="19">
        <v>133.30000000000001</v>
      </c>
      <c r="CC316" s="19">
        <v>132.4</v>
      </c>
      <c r="CD316" s="19">
        <v>132.5</v>
      </c>
      <c r="CE316" s="19">
        <v>133.9</v>
      </c>
      <c r="CF316" s="19">
        <v>134.4</v>
      </c>
      <c r="CG316" s="19">
        <v>134.19999999999999</v>
      </c>
      <c r="CH316" s="19">
        <v>136.19999999999999</v>
      </c>
      <c r="CI316" s="19">
        <v>135.1</v>
      </c>
      <c r="CJ316" s="19">
        <v>133.6</v>
      </c>
      <c r="CK316" s="19">
        <v>134.69999999999999</v>
      </c>
      <c r="CL316" s="19">
        <v>134.5</v>
      </c>
      <c r="CM316" s="19">
        <v>135</v>
      </c>
      <c r="CN316" s="19">
        <v>134.30000000000001</v>
      </c>
      <c r="CO316" s="19">
        <v>134.1</v>
      </c>
      <c r="CP316" s="19">
        <v>133.69999999999999</v>
      </c>
      <c r="CQ316" s="19">
        <v>133.1</v>
      </c>
      <c r="CR316" s="19">
        <v>133</v>
      </c>
      <c r="CS316" s="19">
        <v>132.80000000000001</v>
      </c>
      <c r="CT316" s="19">
        <v>132.69999999999999</v>
      </c>
      <c r="CU316" s="19">
        <v>132.80000000000001</v>
      </c>
      <c r="CV316" s="19">
        <v>132.6</v>
      </c>
      <c r="CW316" s="19">
        <v>133.1</v>
      </c>
      <c r="CX316" s="19">
        <v>134.1</v>
      </c>
      <c r="CY316" s="19">
        <v>134.30000000000001</v>
      </c>
      <c r="CZ316" s="19">
        <v>133.6</v>
      </c>
      <c r="DA316" s="19">
        <v>133.9</v>
      </c>
      <c r="DB316" s="19">
        <v>133.69999999999999</v>
      </c>
      <c r="DC316" s="19">
        <v>134.69999999999999</v>
      </c>
      <c r="DD316" s="19">
        <v>135.30000000000001</v>
      </c>
      <c r="DE316" s="19">
        <v>136.30000000000001</v>
      </c>
      <c r="DF316" s="19">
        <v>136.19999999999999</v>
      </c>
      <c r="DG316" s="19">
        <v>137.69999999999999</v>
      </c>
      <c r="DH316" s="19">
        <v>138.4</v>
      </c>
      <c r="DI316" s="19">
        <v>138.30000000000001</v>
      </c>
      <c r="DJ316" s="19">
        <v>138.69999999999999</v>
      </c>
      <c r="DK316" s="19">
        <v>140.19999999999999</v>
      </c>
      <c r="DL316" s="19">
        <v>140.80000000000001</v>
      </c>
      <c r="DM316" s="19">
        <v>140.69999999999999</v>
      </c>
      <c r="DN316" s="19">
        <v>141.4</v>
      </c>
      <c r="DO316" s="19">
        <v>142.1</v>
      </c>
      <c r="DP316" s="19">
        <v>142.5</v>
      </c>
      <c r="DQ316" s="19">
        <v>141.9</v>
      </c>
      <c r="DR316" s="19">
        <v>142.9</v>
      </c>
      <c r="DS316" s="19">
        <v>144.4</v>
      </c>
      <c r="DT316" s="19">
        <v>146</v>
      </c>
      <c r="DU316" s="19">
        <v>141.69999999999999</v>
      </c>
      <c r="DV316" s="19">
        <v>148.30000000000001</v>
      </c>
      <c r="DW316" s="19">
        <v>143</v>
      </c>
    </row>
    <row r="317" spans="1:127">
      <c r="A317" s="17" t="s">
        <v>1227</v>
      </c>
      <c r="B317" s="17" t="s">
        <v>1228</v>
      </c>
      <c r="C317" s="18">
        <v>0.12417</v>
      </c>
      <c r="D317" s="19">
        <v>109.5</v>
      </c>
      <c r="E317" s="19">
        <v>108.5</v>
      </c>
      <c r="F317" s="19">
        <v>109.1</v>
      </c>
      <c r="G317" s="19">
        <v>113.3</v>
      </c>
      <c r="H317" s="19">
        <v>112.2</v>
      </c>
      <c r="I317" s="19">
        <v>108.3</v>
      </c>
      <c r="J317" s="19">
        <v>107.7</v>
      </c>
      <c r="K317" s="19">
        <v>109.3</v>
      </c>
      <c r="L317" s="19">
        <v>113.9</v>
      </c>
      <c r="M317" s="19">
        <v>111.8</v>
      </c>
      <c r="N317" s="19">
        <v>111.8</v>
      </c>
      <c r="O317" s="19">
        <v>111.8</v>
      </c>
      <c r="P317" s="19">
        <v>112.7</v>
      </c>
      <c r="Q317" s="19">
        <v>111.3</v>
      </c>
      <c r="R317" s="19">
        <v>114</v>
      </c>
      <c r="S317" s="19">
        <v>113.3</v>
      </c>
      <c r="T317" s="19">
        <v>117</v>
      </c>
      <c r="U317" s="19">
        <v>113.1</v>
      </c>
      <c r="V317" s="19">
        <v>117.2</v>
      </c>
      <c r="W317" s="19">
        <v>119.5</v>
      </c>
      <c r="X317" s="19">
        <v>119.2</v>
      </c>
      <c r="Y317" s="19">
        <v>115.1</v>
      </c>
      <c r="Z317" s="19">
        <v>118.3</v>
      </c>
      <c r="AA317" s="19">
        <v>113.1</v>
      </c>
      <c r="AB317" s="19">
        <v>113.8</v>
      </c>
      <c r="AC317" s="19">
        <v>119.8</v>
      </c>
      <c r="AD317" s="19">
        <v>120</v>
      </c>
      <c r="AE317" s="19">
        <v>123.6</v>
      </c>
      <c r="AF317" s="19">
        <v>118.7</v>
      </c>
      <c r="AG317" s="19">
        <v>118.1</v>
      </c>
      <c r="AH317" s="19">
        <v>117.7</v>
      </c>
      <c r="AI317" s="19">
        <v>118.3</v>
      </c>
      <c r="AJ317" s="19">
        <v>118.3</v>
      </c>
      <c r="AK317" s="19">
        <v>117.6</v>
      </c>
      <c r="AL317" s="19">
        <v>125.3</v>
      </c>
      <c r="AM317" s="19">
        <v>122.6</v>
      </c>
      <c r="AN317" s="19">
        <v>118</v>
      </c>
      <c r="AO317" s="19">
        <v>119</v>
      </c>
      <c r="AP317" s="19">
        <v>120.6</v>
      </c>
      <c r="AQ317" s="19">
        <v>120</v>
      </c>
      <c r="AR317" s="19">
        <v>117.4</v>
      </c>
      <c r="AS317" s="19">
        <v>119.1</v>
      </c>
      <c r="AT317" s="19">
        <v>120.1</v>
      </c>
      <c r="AU317" s="19">
        <v>121</v>
      </c>
      <c r="AV317" s="19">
        <v>118.2</v>
      </c>
      <c r="AW317" s="19">
        <v>120.5</v>
      </c>
      <c r="AX317" s="19">
        <v>122.3</v>
      </c>
      <c r="AY317" s="19">
        <v>122.5</v>
      </c>
      <c r="AZ317" s="19">
        <v>121.8</v>
      </c>
      <c r="BA317" s="19">
        <v>123.6</v>
      </c>
      <c r="BB317" s="19">
        <v>123.2</v>
      </c>
      <c r="BC317" s="19">
        <v>126.6</v>
      </c>
      <c r="BD317" s="19">
        <v>124.5</v>
      </c>
      <c r="BE317" s="19">
        <v>124.3</v>
      </c>
      <c r="BF317" s="19">
        <v>122.7</v>
      </c>
      <c r="BG317" s="19">
        <v>120</v>
      </c>
      <c r="BH317" s="19">
        <v>121.8</v>
      </c>
      <c r="BI317" s="19">
        <v>121.6</v>
      </c>
      <c r="BJ317" s="19">
        <v>122.6</v>
      </c>
      <c r="BK317" s="19">
        <v>122</v>
      </c>
      <c r="BL317" s="19">
        <v>120.7</v>
      </c>
      <c r="BM317" s="19">
        <v>121.2</v>
      </c>
      <c r="BN317" s="19">
        <v>119.6</v>
      </c>
      <c r="BO317" s="19">
        <v>119.5</v>
      </c>
      <c r="BP317" s="19">
        <v>120.5</v>
      </c>
      <c r="BQ317" s="19">
        <v>119.1</v>
      </c>
      <c r="BR317" s="19">
        <v>120.9</v>
      </c>
      <c r="BS317" s="19">
        <v>122.9</v>
      </c>
      <c r="BT317" s="19">
        <v>121.2</v>
      </c>
      <c r="BU317" s="19">
        <v>120.3</v>
      </c>
      <c r="BV317" s="19">
        <v>120.1</v>
      </c>
      <c r="BW317" s="19">
        <v>120</v>
      </c>
      <c r="BX317" s="19">
        <v>121.3</v>
      </c>
      <c r="BY317" s="19">
        <v>123.7</v>
      </c>
      <c r="BZ317" s="19">
        <v>123.4</v>
      </c>
      <c r="CA317" s="19">
        <v>122.8</v>
      </c>
      <c r="CB317" s="19">
        <v>122.7</v>
      </c>
      <c r="CC317" s="19">
        <v>122.9</v>
      </c>
      <c r="CD317" s="19">
        <v>123.6</v>
      </c>
      <c r="CE317" s="19">
        <v>127.4</v>
      </c>
      <c r="CF317" s="19">
        <v>127.3</v>
      </c>
      <c r="CG317" s="19">
        <v>125.5</v>
      </c>
      <c r="CH317" s="19">
        <v>127.6</v>
      </c>
      <c r="CI317" s="19">
        <v>126.2</v>
      </c>
      <c r="CJ317" s="19">
        <v>125.6</v>
      </c>
      <c r="CK317" s="19">
        <v>126.4</v>
      </c>
      <c r="CL317" s="19">
        <v>126.2</v>
      </c>
      <c r="CM317" s="19">
        <v>124.9</v>
      </c>
      <c r="CN317" s="19">
        <v>120.1</v>
      </c>
      <c r="CO317" s="19">
        <v>120</v>
      </c>
      <c r="CP317" s="19">
        <v>120.9</v>
      </c>
      <c r="CQ317" s="19">
        <v>121</v>
      </c>
      <c r="CR317" s="19">
        <v>120.5</v>
      </c>
      <c r="CS317" s="19">
        <v>121.1</v>
      </c>
      <c r="CT317" s="19">
        <v>120.1</v>
      </c>
      <c r="CU317" s="19">
        <v>119.7</v>
      </c>
      <c r="CV317" s="19">
        <v>119.8</v>
      </c>
      <c r="CW317" s="19">
        <v>120.2</v>
      </c>
      <c r="CX317" s="19">
        <v>121.1</v>
      </c>
      <c r="CY317" s="19">
        <v>120.2</v>
      </c>
      <c r="CZ317" s="19">
        <v>119.2</v>
      </c>
      <c r="DA317" s="19">
        <v>119</v>
      </c>
      <c r="DB317" s="19">
        <v>120.3</v>
      </c>
      <c r="DC317" s="19">
        <v>120.1</v>
      </c>
      <c r="DD317" s="19">
        <v>121.1</v>
      </c>
      <c r="DE317" s="19">
        <v>122.3</v>
      </c>
      <c r="DF317" s="19">
        <v>121.3</v>
      </c>
      <c r="DG317" s="19">
        <v>123.5</v>
      </c>
      <c r="DH317" s="19">
        <v>124.2</v>
      </c>
      <c r="DI317" s="19">
        <v>123</v>
      </c>
      <c r="DJ317" s="19">
        <v>124.3</v>
      </c>
      <c r="DK317" s="19">
        <v>126.5</v>
      </c>
      <c r="DL317" s="19">
        <v>127.5</v>
      </c>
      <c r="DM317" s="19">
        <v>128.80000000000001</v>
      </c>
      <c r="DN317" s="19">
        <v>130.80000000000001</v>
      </c>
      <c r="DO317" s="19">
        <v>131.4</v>
      </c>
      <c r="DP317" s="19">
        <v>131.19999999999999</v>
      </c>
      <c r="DQ317" s="19">
        <v>132.1</v>
      </c>
      <c r="DR317" s="19">
        <v>132.6</v>
      </c>
      <c r="DS317" s="19">
        <v>133.5</v>
      </c>
      <c r="DT317" s="19">
        <v>134.9</v>
      </c>
      <c r="DU317" s="19">
        <v>136.30000000000001</v>
      </c>
      <c r="DV317" s="19">
        <v>136.9</v>
      </c>
      <c r="DW317" s="19">
        <v>136.30000000000001</v>
      </c>
    </row>
    <row r="318" spans="1:127">
      <c r="A318" s="17" t="s">
        <v>1229</v>
      </c>
      <c r="B318" s="17" t="s">
        <v>1230</v>
      </c>
      <c r="C318" s="18">
        <v>5.4440000000000002E-2</v>
      </c>
      <c r="D318" s="19">
        <v>113.3</v>
      </c>
      <c r="E318" s="19">
        <v>112.4</v>
      </c>
      <c r="F318" s="19">
        <v>111.9</v>
      </c>
      <c r="G318" s="19">
        <v>119.5</v>
      </c>
      <c r="H318" s="19">
        <v>114.7</v>
      </c>
      <c r="I318" s="19">
        <v>108</v>
      </c>
      <c r="J318" s="19">
        <v>102.8</v>
      </c>
      <c r="K318" s="19">
        <v>104.7</v>
      </c>
      <c r="L318" s="19">
        <v>115</v>
      </c>
      <c r="M318" s="19">
        <v>111.7</v>
      </c>
      <c r="N318" s="19">
        <v>109.4</v>
      </c>
      <c r="O318" s="19">
        <v>109.3</v>
      </c>
      <c r="P318" s="19">
        <v>108.8</v>
      </c>
      <c r="Q318" s="19">
        <v>105.4</v>
      </c>
      <c r="R318" s="19">
        <v>112.3</v>
      </c>
      <c r="S318" s="19">
        <v>110.1</v>
      </c>
      <c r="T318" s="19">
        <v>118.3</v>
      </c>
      <c r="U318" s="19">
        <v>110.6</v>
      </c>
      <c r="V318" s="19">
        <v>118.8</v>
      </c>
      <c r="W318" s="19">
        <v>123.8</v>
      </c>
      <c r="X318" s="19">
        <v>121.9</v>
      </c>
      <c r="Y318" s="19">
        <v>114.5</v>
      </c>
      <c r="Z318" s="19">
        <v>120.5</v>
      </c>
      <c r="AA318" s="19">
        <v>107.9</v>
      </c>
      <c r="AB318" s="19">
        <v>107.4</v>
      </c>
      <c r="AC318" s="19">
        <v>120.4</v>
      </c>
      <c r="AD318" s="19">
        <v>120.3</v>
      </c>
      <c r="AE318" s="19">
        <v>127.7</v>
      </c>
      <c r="AF318" s="19">
        <v>118.4</v>
      </c>
      <c r="AG318" s="19">
        <v>117.2</v>
      </c>
      <c r="AH318" s="19">
        <v>115.3</v>
      </c>
      <c r="AI318" s="19">
        <v>116.5</v>
      </c>
      <c r="AJ318" s="19">
        <v>118.3</v>
      </c>
      <c r="AK318" s="19">
        <v>115.7</v>
      </c>
      <c r="AL318" s="19">
        <v>133.80000000000001</v>
      </c>
      <c r="AM318" s="19">
        <v>128.5</v>
      </c>
      <c r="AN318" s="19">
        <v>119.1</v>
      </c>
      <c r="AO318" s="19">
        <v>121</v>
      </c>
      <c r="AP318" s="19">
        <v>124.7</v>
      </c>
      <c r="AQ318" s="19">
        <v>122.8</v>
      </c>
      <c r="AR318" s="19">
        <v>116.1</v>
      </c>
      <c r="AS318" s="19">
        <v>119.5</v>
      </c>
      <c r="AT318" s="19">
        <v>121.5</v>
      </c>
      <c r="AU318" s="19">
        <v>123</v>
      </c>
      <c r="AV318" s="19">
        <v>117.5</v>
      </c>
      <c r="AW318" s="19">
        <v>121.8</v>
      </c>
      <c r="AX318" s="19">
        <v>126</v>
      </c>
      <c r="AY318" s="19">
        <v>125.4</v>
      </c>
      <c r="AZ318" s="19">
        <v>123.7</v>
      </c>
      <c r="BA318" s="19">
        <v>126.6</v>
      </c>
      <c r="BB318" s="19">
        <v>125</v>
      </c>
      <c r="BC318" s="19">
        <v>130.6</v>
      </c>
      <c r="BD318" s="19">
        <v>126.2</v>
      </c>
      <c r="BE318" s="19">
        <v>124.2</v>
      </c>
      <c r="BF318" s="19">
        <v>121</v>
      </c>
      <c r="BG318" s="19">
        <v>116.2</v>
      </c>
      <c r="BH318" s="19">
        <v>119.5</v>
      </c>
      <c r="BI318" s="19">
        <v>119.7</v>
      </c>
      <c r="BJ318" s="19">
        <v>120.1</v>
      </c>
      <c r="BK318" s="19">
        <v>118.1</v>
      </c>
      <c r="BL318" s="19">
        <v>118.2</v>
      </c>
      <c r="BM318" s="19">
        <v>119.2</v>
      </c>
      <c r="BN318" s="19">
        <v>116.2</v>
      </c>
      <c r="BO318" s="19">
        <v>116.2</v>
      </c>
      <c r="BP318" s="19">
        <v>117.5</v>
      </c>
      <c r="BQ318" s="19">
        <v>115.3</v>
      </c>
      <c r="BR318" s="19">
        <v>118.9</v>
      </c>
      <c r="BS318" s="19">
        <v>120</v>
      </c>
      <c r="BT318" s="19">
        <v>114.7</v>
      </c>
      <c r="BU318" s="19">
        <v>112.9</v>
      </c>
      <c r="BV318" s="19">
        <v>112.5</v>
      </c>
      <c r="BW318" s="19">
        <v>112.3</v>
      </c>
      <c r="BX318" s="19">
        <v>112.4</v>
      </c>
      <c r="BY318" s="19">
        <v>118.2</v>
      </c>
      <c r="BZ318" s="19">
        <v>118.5</v>
      </c>
      <c r="CA318" s="19">
        <v>117.6</v>
      </c>
      <c r="CB318" s="19">
        <v>116.5</v>
      </c>
      <c r="CC318" s="19">
        <v>117</v>
      </c>
      <c r="CD318" s="19">
        <v>117.4</v>
      </c>
      <c r="CE318" s="19">
        <v>123.3</v>
      </c>
      <c r="CF318" s="19">
        <v>123.5</v>
      </c>
      <c r="CG318" s="19">
        <v>121.3</v>
      </c>
      <c r="CH318" s="19">
        <v>127.8</v>
      </c>
      <c r="CI318" s="19">
        <v>125.5</v>
      </c>
      <c r="CJ318" s="19">
        <v>124.6</v>
      </c>
      <c r="CK318" s="19">
        <v>124.6</v>
      </c>
      <c r="CL318" s="19">
        <v>124.7</v>
      </c>
      <c r="CM318" s="19">
        <v>124.2</v>
      </c>
      <c r="CN318" s="19">
        <v>118.3</v>
      </c>
      <c r="CO318" s="19">
        <v>117.1</v>
      </c>
      <c r="CP318" s="19">
        <v>115</v>
      </c>
      <c r="CQ318" s="19">
        <v>116.8</v>
      </c>
      <c r="CR318" s="19">
        <v>114.2</v>
      </c>
      <c r="CS318" s="19">
        <v>117.1</v>
      </c>
      <c r="CT318" s="19">
        <v>113.9</v>
      </c>
      <c r="CU318" s="19">
        <v>114.9</v>
      </c>
      <c r="CV318" s="19">
        <v>114.8</v>
      </c>
      <c r="CW318" s="19">
        <v>114.9</v>
      </c>
      <c r="CX318" s="19">
        <v>118.2</v>
      </c>
      <c r="CY318" s="19">
        <v>117</v>
      </c>
      <c r="CZ318" s="19">
        <v>116.5</v>
      </c>
      <c r="DA318" s="19">
        <v>115.4</v>
      </c>
      <c r="DB318" s="19">
        <v>116.5</v>
      </c>
      <c r="DC318" s="19">
        <v>117.1</v>
      </c>
      <c r="DD318" s="19">
        <v>118.1</v>
      </c>
      <c r="DE318" s="19">
        <v>118.8</v>
      </c>
      <c r="DF318" s="19">
        <v>117.1</v>
      </c>
      <c r="DG318" s="19">
        <v>119.3</v>
      </c>
      <c r="DH318" s="19">
        <v>120.5</v>
      </c>
      <c r="DI318" s="19">
        <v>118.9</v>
      </c>
      <c r="DJ318" s="19">
        <v>120.8</v>
      </c>
      <c r="DK318" s="19">
        <v>125.5</v>
      </c>
      <c r="DL318" s="19">
        <v>124.9</v>
      </c>
      <c r="DM318" s="19">
        <v>127.3</v>
      </c>
      <c r="DN318" s="19">
        <v>131.80000000000001</v>
      </c>
      <c r="DO318" s="19">
        <v>132.4</v>
      </c>
      <c r="DP318" s="19">
        <v>132.19999999999999</v>
      </c>
      <c r="DQ318" s="19">
        <v>134.19999999999999</v>
      </c>
      <c r="DR318" s="19">
        <v>135.69999999999999</v>
      </c>
      <c r="DS318" s="19">
        <v>135.69999999999999</v>
      </c>
      <c r="DT318" s="19">
        <v>139.30000000000001</v>
      </c>
      <c r="DU318" s="19">
        <v>142.30000000000001</v>
      </c>
      <c r="DV318" s="19">
        <v>142.19999999999999</v>
      </c>
      <c r="DW318" s="19">
        <v>140.69999999999999</v>
      </c>
    </row>
    <row r="319" spans="1:127">
      <c r="A319" s="17" t="s">
        <v>1231</v>
      </c>
      <c r="B319" s="17" t="s">
        <v>1232</v>
      </c>
      <c r="C319" s="18">
        <v>5.0369999999999998E-2</v>
      </c>
      <c r="D319" s="19">
        <v>105.6</v>
      </c>
      <c r="E319" s="19">
        <v>103.8</v>
      </c>
      <c r="F319" s="19">
        <v>105.6</v>
      </c>
      <c r="G319" s="19">
        <v>107.2</v>
      </c>
      <c r="H319" s="19">
        <v>109.5</v>
      </c>
      <c r="I319" s="19">
        <v>106.2</v>
      </c>
      <c r="J319" s="19">
        <v>109.3</v>
      </c>
      <c r="K319" s="19">
        <v>110.4</v>
      </c>
      <c r="L319" s="19">
        <v>110.2</v>
      </c>
      <c r="M319" s="19">
        <v>108.6</v>
      </c>
      <c r="N319" s="19">
        <v>110.9</v>
      </c>
      <c r="O319" s="19">
        <v>110.6</v>
      </c>
      <c r="P319" s="19">
        <v>113.6</v>
      </c>
      <c r="Q319" s="19">
        <v>114.2</v>
      </c>
      <c r="R319" s="19">
        <v>114.4</v>
      </c>
      <c r="S319" s="19">
        <v>115.1</v>
      </c>
      <c r="T319" s="19">
        <v>115.3</v>
      </c>
      <c r="U319" s="19">
        <v>113.9</v>
      </c>
      <c r="V319" s="19">
        <v>115.1</v>
      </c>
      <c r="W319" s="19">
        <v>115.1</v>
      </c>
      <c r="X319" s="19">
        <v>116.5</v>
      </c>
      <c r="Y319" s="19">
        <v>115.7</v>
      </c>
      <c r="Z319" s="19">
        <v>117.1</v>
      </c>
      <c r="AA319" s="19">
        <v>118.5</v>
      </c>
      <c r="AB319" s="19">
        <v>120.9</v>
      </c>
      <c r="AC319" s="19">
        <v>121.5</v>
      </c>
      <c r="AD319" s="19">
        <v>121.9</v>
      </c>
      <c r="AE319" s="19">
        <v>123</v>
      </c>
      <c r="AF319" s="19">
        <v>121</v>
      </c>
      <c r="AG319" s="19">
        <v>121</v>
      </c>
      <c r="AH319" s="19">
        <v>121.2</v>
      </c>
      <c r="AI319" s="19">
        <v>121.7</v>
      </c>
      <c r="AJ319" s="19">
        <v>120.4</v>
      </c>
      <c r="AK319" s="19">
        <v>122</v>
      </c>
      <c r="AL319" s="19">
        <v>122</v>
      </c>
      <c r="AM319" s="19">
        <v>121.4</v>
      </c>
      <c r="AN319" s="19">
        <v>121.6</v>
      </c>
      <c r="AO319" s="19">
        <v>122.5</v>
      </c>
      <c r="AP319" s="19">
        <v>121.9</v>
      </c>
      <c r="AQ319" s="19">
        <v>122.6</v>
      </c>
      <c r="AR319" s="19">
        <v>123.3</v>
      </c>
      <c r="AS319" s="19">
        <v>122.9</v>
      </c>
      <c r="AT319" s="19">
        <v>123.3</v>
      </c>
      <c r="AU319" s="19">
        <v>123.7</v>
      </c>
      <c r="AV319" s="19">
        <v>123.5</v>
      </c>
      <c r="AW319" s="19">
        <v>124.7</v>
      </c>
      <c r="AX319" s="19">
        <v>124.2</v>
      </c>
      <c r="AY319" s="19">
        <v>125.4</v>
      </c>
      <c r="AZ319" s="19">
        <v>126.1</v>
      </c>
      <c r="BA319" s="19">
        <v>127.7</v>
      </c>
      <c r="BB319" s="19">
        <v>128.1</v>
      </c>
      <c r="BC319" s="19">
        <v>130</v>
      </c>
      <c r="BD319" s="19">
        <v>130.30000000000001</v>
      </c>
      <c r="BE319" s="19">
        <v>131.80000000000001</v>
      </c>
      <c r="BF319" s="19">
        <v>131.4</v>
      </c>
      <c r="BG319" s="19">
        <v>129.80000000000001</v>
      </c>
      <c r="BH319" s="19">
        <v>130.30000000000001</v>
      </c>
      <c r="BI319" s="19">
        <v>129.1</v>
      </c>
      <c r="BJ319" s="19">
        <v>131.19999999999999</v>
      </c>
      <c r="BK319" s="19">
        <v>131.6</v>
      </c>
      <c r="BL319" s="19">
        <v>128.5</v>
      </c>
      <c r="BM319" s="19">
        <v>128.6</v>
      </c>
      <c r="BN319" s="19">
        <v>127.9</v>
      </c>
      <c r="BO319" s="19">
        <v>127.2</v>
      </c>
      <c r="BP319" s="19">
        <v>128.19999999999999</v>
      </c>
      <c r="BQ319" s="19">
        <v>127.4</v>
      </c>
      <c r="BR319" s="19">
        <v>128</v>
      </c>
      <c r="BS319" s="19">
        <v>131.69999999999999</v>
      </c>
      <c r="BT319" s="19">
        <v>133.9</v>
      </c>
      <c r="BU319" s="19">
        <v>132.69999999999999</v>
      </c>
      <c r="BV319" s="19">
        <v>132.30000000000001</v>
      </c>
      <c r="BW319" s="19">
        <v>131.80000000000001</v>
      </c>
      <c r="BX319" s="19">
        <v>134.4</v>
      </c>
      <c r="BY319" s="19">
        <v>134.30000000000001</v>
      </c>
      <c r="BZ319" s="19">
        <v>133</v>
      </c>
      <c r="CA319" s="19">
        <v>132.30000000000001</v>
      </c>
      <c r="CB319" s="19">
        <v>133.19999999999999</v>
      </c>
      <c r="CC319" s="19">
        <v>133.19999999999999</v>
      </c>
      <c r="CD319" s="19">
        <v>134.4</v>
      </c>
      <c r="CE319" s="19">
        <v>137.5</v>
      </c>
      <c r="CF319" s="19">
        <v>136.80000000000001</v>
      </c>
      <c r="CG319" s="19">
        <v>134.30000000000001</v>
      </c>
      <c r="CH319" s="19">
        <v>132.80000000000001</v>
      </c>
      <c r="CI319" s="19">
        <v>131.9</v>
      </c>
      <c r="CJ319" s="19">
        <v>131.30000000000001</v>
      </c>
      <c r="CK319" s="19">
        <v>133.4</v>
      </c>
      <c r="CL319" s="19">
        <v>132.80000000000001</v>
      </c>
      <c r="CM319" s="19">
        <v>132.1</v>
      </c>
      <c r="CN319" s="19">
        <v>129.80000000000001</v>
      </c>
      <c r="CO319" s="19">
        <v>128.80000000000001</v>
      </c>
      <c r="CP319" s="19">
        <v>130.1</v>
      </c>
      <c r="CQ319" s="19">
        <v>128.4</v>
      </c>
      <c r="CR319" s="19">
        <v>130.19999999999999</v>
      </c>
      <c r="CS319" s="19">
        <v>128.19999999999999</v>
      </c>
      <c r="CT319" s="19">
        <v>129.4</v>
      </c>
      <c r="CU319" s="19">
        <v>127.2</v>
      </c>
      <c r="CV319" s="19">
        <v>127.6</v>
      </c>
      <c r="CW319" s="19">
        <v>127.8</v>
      </c>
      <c r="CX319" s="19">
        <v>128.1</v>
      </c>
      <c r="CY319" s="19">
        <v>126.2</v>
      </c>
      <c r="CZ319" s="19">
        <v>124.2</v>
      </c>
      <c r="DA319" s="19">
        <v>124.7</v>
      </c>
      <c r="DB319" s="19">
        <v>126</v>
      </c>
      <c r="DC319" s="19">
        <v>124.6</v>
      </c>
      <c r="DD319" s="19">
        <v>124.2</v>
      </c>
      <c r="DE319" s="19">
        <v>126.3</v>
      </c>
      <c r="DF319" s="19">
        <v>125.5</v>
      </c>
      <c r="DG319" s="19">
        <v>128.4</v>
      </c>
      <c r="DH319" s="19">
        <v>128.9</v>
      </c>
      <c r="DI319" s="19">
        <v>127.5</v>
      </c>
      <c r="DJ319" s="19">
        <v>128.6</v>
      </c>
      <c r="DK319" s="19">
        <v>128.80000000000001</v>
      </c>
      <c r="DL319" s="19">
        <v>129.6</v>
      </c>
      <c r="DM319" s="19">
        <v>129.5</v>
      </c>
      <c r="DN319" s="19">
        <v>129.5</v>
      </c>
      <c r="DO319" s="19">
        <v>130.6</v>
      </c>
      <c r="DP319" s="19">
        <v>130.30000000000001</v>
      </c>
      <c r="DQ319" s="19">
        <v>130.4</v>
      </c>
      <c r="DR319" s="19">
        <v>130</v>
      </c>
      <c r="DS319" s="19">
        <v>132.30000000000001</v>
      </c>
      <c r="DT319" s="19">
        <v>132.19999999999999</v>
      </c>
      <c r="DU319" s="19">
        <v>132.80000000000001</v>
      </c>
      <c r="DV319" s="19">
        <v>134.80000000000001</v>
      </c>
      <c r="DW319" s="19">
        <v>135</v>
      </c>
    </row>
    <row r="320" spans="1:127">
      <c r="A320" s="17" t="s">
        <v>1233</v>
      </c>
      <c r="B320" s="17" t="s">
        <v>1234</v>
      </c>
      <c r="C320" s="18">
        <v>1.9359999999999999E-2</v>
      </c>
      <c r="D320" s="19">
        <v>108.8</v>
      </c>
      <c r="E320" s="19">
        <v>109.7</v>
      </c>
      <c r="F320" s="19">
        <v>110.3</v>
      </c>
      <c r="G320" s="19">
        <v>111.7</v>
      </c>
      <c r="H320" s="19">
        <v>112.5</v>
      </c>
      <c r="I320" s="19">
        <v>114.2</v>
      </c>
      <c r="J320" s="19">
        <v>117.6</v>
      </c>
      <c r="K320" s="19">
        <v>119.5</v>
      </c>
      <c r="L320" s="19">
        <v>120.1</v>
      </c>
      <c r="M320" s="19">
        <v>120.5</v>
      </c>
      <c r="N320" s="19">
        <v>121.1</v>
      </c>
      <c r="O320" s="19">
        <v>121.8</v>
      </c>
      <c r="P320" s="19">
        <v>121.4</v>
      </c>
      <c r="Q320" s="19">
        <v>120.3</v>
      </c>
      <c r="R320" s="19">
        <v>118.1</v>
      </c>
      <c r="S320" s="19">
        <v>117.7</v>
      </c>
      <c r="T320" s="19">
        <v>118</v>
      </c>
      <c r="U320" s="19">
        <v>117.8</v>
      </c>
      <c r="V320" s="19">
        <v>118.4</v>
      </c>
      <c r="W320" s="19">
        <v>118.8</v>
      </c>
      <c r="X320" s="19">
        <v>118.5</v>
      </c>
      <c r="Y320" s="19">
        <v>115.1</v>
      </c>
      <c r="Z320" s="19">
        <v>115.2</v>
      </c>
      <c r="AA320" s="19">
        <v>113.7</v>
      </c>
      <c r="AB320" s="19">
        <v>113.2</v>
      </c>
      <c r="AC320" s="19">
        <v>113.4</v>
      </c>
      <c r="AD320" s="19">
        <v>114</v>
      </c>
      <c r="AE320" s="19">
        <v>113.7</v>
      </c>
      <c r="AF320" s="19">
        <v>113.4</v>
      </c>
      <c r="AG320" s="19">
        <v>113.2</v>
      </c>
      <c r="AH320" s="19">
        <v>115.1</v>
      </c>
      <c r="AI320" s="19">
        <v>114.6</v>
      </c>
      <c r="AJ320" s="19">
        <v>112.8</v>
      </c>
      <c r="AK320" s="19">
        <v>112</v>
      </c>
      <c r="AL320" s="19">
        <v>110.3</v>
      </c>
      <c r="AM320" s="19">
        <v>109.5</v>
      </c>
      <c r="AN320" s="19">
        <v>105.4</v>
      </c>
      <c r="AO320" s="19">
        <v>103.8</v>
      </c>
      <c r="AP320" s="19">
        <v>105.6</v>
      </c>
      <c r="AQ320" s="19">
        <v>105.6</v>
      </c>
      <c r="AR320" s="19">
        <v>105.4</v>
      </c>
      <c r="AS320" s="19">
        <v>108.1</v>
      </c>
      <c r="AT320" s="19">
        <v>107.9</v>
      </c>
      <c r="AU320" s="19">
        <v>108.2</v>
      </c>
      <c r="AV320" s="19">
        <v>106.7</v>
      </c>
      <c r="AW320" s="19">
        <v>105.9</v>
      </c>
      <c r="AX320" s="19">
        <v>107</v>
      </c>
      <c r="AY320" s="19">
        <v>106.5</v>
      </c>
      <c r="AZ320" s="19">
        <v>105.2</v>
      </c>
      <c r="BA320" s="19">
        <v>104.5</v>
      </c>
      <c r="BB320" s="19">
        <v>105.6</v>
      </c>
      <c r="BC320" s="19">
        <v>106.4</v>
      </c>
      <c r="BD320" s="19">
        <v>104.9</v>
      </c>
      <c r="BE320" s="19">
        <v>105</v>
      </c>
      <c r="BF320" s="19">
        <v>104.9</v>
      </c>
      <c r="BG320" s="19">
        <v>105</v>
      </c>
      <c r="BH320" s="19">
        <v>106.2</v>
      </c>
      <c r="BI320" s="19">
        <v>107.4</v>
      </c>
      <c r="BJ320" s="19">
        <v>107.6</v>
      </c>
      <c r="BK320" s="19">
        <v>107.8</v>
      </c>
      <c r="BL320" s="19">
        <v>107.4</v>
      </c>
      <c r="BM320" s="19">
        <v>107.3</v>
      </c>
      <c r="BN320" s="19">
        <v>107.4</v>
      </c>
      <c r="BO320" s="19">
        <v>108.5</v>
      </c>
      <c r="BP320" s="19">
        <v>108.8</v>
      </c>
      <c r="BQ320" s="19">
        <v>108</v>
      </c>
      <c r="BR320" s="19">
        <v>108.1</v>
      </c>
      <c r="BS320" s="19">
        <v>108.2</v>
      </c>
      <c r="BT320" s="19">
        <v>106.5</v>
      </c>
      <c r="BU320" s="19">
        <v>109.2</v>
      </c>
      <c r="BV320" s="19">
        <v>109.7</v>
      </c>
      <c r="BW320" s="19">
        <v>110.8</v>
      </c>
      <c r="BX320" s="19">
        <v>112.1</v>
      </c>
      <c r="BY320" s="19">
        <v>111.8</v>
      </c>
      <c r="BZ320" s="19">
        <v>112.2</v>
      </c>
      <c r="CA320" s="19">
        <v>112.6</v>
      </c>
      <c r="CB320" s="19">
        <v>112.7</v>
      </c>
      <c r="CC320" s="19">
        <v>112.8</v>
      </c>
      <c r="CD320" s="19">
        <v>113</v>
      </c>
      <c r="CE320" s="19">
        <v>113</v>
      </c>
      <c r="CF320" s="19">
        <v>113.5</v>
      </c>
      <c r="CG320" s="19">
        <v>114.2</v>
      </c>
      <c r="CH320" s="19">
        <v>113.4</v>
      </c>
      <c r="CI320" s="19">
        <v>113.5</v>
      </c>
      <c r="CJ320" s="19">
        <v>113.3</v>
      </c>
      <c r="CK320" s="19">
        <v>113.2</v>
      </c>
      <c r="CL320" s="19">
        <v>113.3</v>
      </c>
      <c r="CM320" s="19">
        <v>108.3</v>
      </c>
      <c r="CN320" s="19">
        <v>99.8</v>
      </c>
      <c r="CO320" s="19">
        <v>104.9</v>
      </c>
      <c r="CP320" s="19">
        <v>113.2</v>
      </c>
      <c r="CQ320" s="19">
        <v>113.2</v>
      </c>
      <c r="CR320" s="19">
        <v>113.4</v>
      </c>
      <c r="CS320" s="19">
        <v>113.6</v>
      </c>
      <c r="CT320" s="19">
        <v>113.4</v>
      </c>
      <c r="CU320" s="19">
        <v>113.4</v>
      </c>
      <c r="CV320" s="19">
        <v>113.8</v>
      </c>
      <c r="CW320" s="19">
        <v>115.6</v>
      </c>
      <c r="CX320" s="19">
        <v>110.9</v>
      </c>
      <c r="CY320" s="19">
        <v>113.7</v>
      </c>
      <c r="CZ320" s="19">
        <v>114</v>
      </c>
      <c r="DA320" s="19">
        <v>114.2</v>
      </c>
      <c r="DB320" s="19">
        <v>116.5</v>
      </c>
      <c r="DC320" s="19">
        <v>116.7</v>
      </c>
      <c r="DD320" s="19">
        <v>121.7</v>
      </c>
      <c r="DE320" s="19">
        <v>121.6</v>
      </c>
      <c r="DF320" s="19">
        <v>122.6</v>
      </c>
      <c r="DG320" s="19">
        <v>122.5</v>
      </c>
      <c r="DH320" s="19">
        <v>122.5</v>
      </c>
      <c r="DI320" s="19">
        <v>122.5</v>
      </c>
      <c r="DJ320" s="19">
        <v>123.1</v>
      </c>
      <c r="DK320" s="19">
        <v>123.6</v>
      </c>
      <c r="DL320" s="19">
        <v>128.9</v>
      </c>
      <c r="DM320" s="19">
        <v>131.1</v>
      </c>
      <c r="DN320" s="19">
        <v>131.1</v>
      </c>
      <c r="DO320" s="19">
        <v>130.9</v>
      </c>
      <c r="DP320" s="19">
        <v>130.9</v>
      </c>
      <c r="DQ320" s="19">
        <v>130.80000000000001</v>
      </c>
      <c r="DR320" s="19">
        <v>130.6</v>
      </c>
      <c r="DS320" s="19">
        <v>130.4</v>
      </c>
      <c r="DT320" s="19">
        <v>129.4</v>
      </c>
      <c r="DU320" s="19">
        <v>128.6</v>
      </c>
      <c r="DV320" s="19">
        <v>127.6</v>
      </c>
      <c r="DW320" s="19">
        <v>127.3</v>
      </c>
    </row>
    <row r="321" spans="1:127">
      <c r="A321" s="17" t="s">
        <v>1235</v>
      </c>
      <c r="B321" s="17" t="s">
        <v>1236</v>
      </c>
      <c r="C321" s="18">
        <v>0.49330000000000002</v>
      </c>
      <c r="D321" s="19">
        <v>105.5</v>
      </c>
      <c r="E321" s="19">
        <v>105.9</v>
      </c>
      <c r="F321" s="19">
        <v>106.7</v>
      </c>
      <c r="G321" s="19">
        <v>109.5</v>
      </c>
      <c r="H321" s="19">
        <v>109.9</v>
      </c>
      <c r="I321" s="19">
        <v>110</v>
      </c>
      <c r="J321" s="19">
        <v>110.2</v>
      </c>
      <c r="K321" s="19">
        <v>112</v>
      </c>
      <c r="L321" s="19">
        <v>111.5</v>
      </c>
      <c r="M321" s="19">
        <v>112.5</v>
      </c>
      <c r="N321" s="19">
        <v>111.8</v>
      </c>
      <c r="O321" s="19">
        <v>112.7</v>
      </c>
      <c r="P321" s="19">
        <v>112.5</v>
      </c>
      <c r="Q321" s="19">
        <v>114.4</v>
      </c>
      <c r="R321" s="19">
        <v>114.7</v>
      </c>
      <c r="S321" s="19">
        <v>116.3</v>
      </c>
      <c r="T321" s="19">
        <v>116.5</v>
      </c>
      <c r="U321" s="19">
        <v>116.8</v>
      </c>
      <c r="V321" s="19">
        <v>115.6</v>
      </c>
      <c r="W321" s="19">
        <v>117.5</v>
      </c>
      <c r="X321" s="19">
        <v>119.2</v>
      </c>
      <c r="Y321" s="19">
        <v>118.1</v>
      </c>
      <c r="Z321" s="19">
        <v>119.1</v>
      </c>
      <c r="AA321" s="19">
        <v>119.4</v>
      </c>
      <c r="AB321" s="19">
        <v>118.4</v>
      </c>
      <c r="AC321" s="19">
        <v>120.5</v>
      </c>
      <c r="AD321" s="19">
        <v>121</v>
      </c>
      <c r="AE321" s="19">
        <v>122</v>
      </c>
      <c r="AF321" s="19">
        <v>121.9</v>
      </c>
      <c r="AG321" s="19">
        <v>121.6</v>
      </c>
      <c r="AH321" s="19">
        <v>123.5</v>
      </c>
      <c r="AI321" s="19">
        <v>124.2</v>
      </c>
      <c r="AJ321" s="19">
        <v>124.7</v>
      </c>
      <c r="AK321" s="19">
        <v>124.1</v>
      </c>
      <c r="AL321" s="19">
        <v>122.6</v>
      </c>
      <c r="AM321" s="19">
        <v>123.1</v>
      </c>
      <c r="AN321" s="19">
        <v>123.4</v>
      </c>
      <c r="AO321" s="19">
        <v>132.5</v>
      </c>
      <c r="AP321" s="19">
        <v>132.1</v>
      </c>
      <c r="AQ321" s="19">
        <v>132.9</v>
      </c>
      <c r="AR321" s="19">
        <v>131.4</v>
      </c>
      <c r="AS321" s="19">
        <v>129.80000000000001</v>
      </c>
      <c r="AT321" s="19">
        <v>131</v>
      </c>
      <c r="AU321" s="19">
        <v>129.9</v>
      </c>
      <c r="AV321" s="19">
        <v>129.1</v>
      </c>
      <c r="AW321" s="19">
        <v>128.19999999999999</v>
      </c>
      <c r="AX321" s="19">
        <v>127.7</v>
      </c>
      <c r="AY321" s="19">
        <v>128.19999999999999</v>
      </c>
      <c r="AZ321" s="19">
        <v>127.8</v>
      </c>
      <c r="BA321" s="19">
        <v>126.9</v>
      </c>
      <c r="BB321" s="19">
        <v>125.6</v>
      </c>
      <c r="BC321" s="19">
        <v>127</v>
      </c>
      <c r="BD321" s="19">
        <v>128.30000000000001</v>
      </c>
      <c r="BE321" s="19">
        <v>129.69999999999999</v>
      </c>
      <c r="BF321" s="19">
        <v>125.7</v>
      </c>
      <c r="BG321" s="19">
        <v>126.1</v>
      </c>
      <c r="BH321" s="19">
        <v>126.7</v>
      </c>
      <c r="BI321" s="19">
        <v>127.3</v>
      </c>
      <c r="BJ321" s="19">
        <v>128.19999999999999</v>
      </c>
      <c r="BK321" s="19">
        <v>127.8</v>
      </c>
      <c r="BL321" s="19">
        <v>128.9</v>
      </c>
      <c r="BM321" s="19">
        <v>130</v>
      </c>
      <c r="BN321" s="19">
        <v>131.1</v>
      </c>
      <c r="BO321" s="19">
        <v>131.19999999999999</v>
      </c>
      <c r="BP321" s="19">
        <v>131.4</v>
      </c>
      <c r="BQ321" s="19">
        <v>132.30000000000001</v>
      </c>
      <c r="BR321" s="19">
        <v>130.69999999999999</v>
      </c>
      <c r="BS321" s="19">
        <v>130.6</v>
      </c>
      <c r="BT321" s="19">
        <v>133</v>
      </c>
      <c r="BU321" s="19">
        <v>131.69999999999999</v>
      </c>
      <c r="BV321" s="19">
        <v>133.30000000000001</v>
      </c>
      <c r="BW321" s="19">
        <v>133.19999999999999</v>
      </c>
      <c r="BX321" s="19">
        <v>133.69999999999999</v>
      </c>
      <c r="BY321" s="19">
        <v>135.30000000000001</v>
      </c>
      <c r="BZ321" s="19">
        <v>134.6</v>
      </c>
      <c r="CA321" s="19">
        <v>135.19999999999999</v>
      </c>
      <c r="CB321" s="19">
        <v>136.80000000000001</v>
      </c>
      <c r="CC321" s="19">
        <v>135.80000000000001</v>
      </c>
      <c r="CD321" s="19">
        <v>135.9</v>
      </c>
      <c r="CE321" s="19">
        <v>136.9</v>
      </c>
      <c r="CF321" s="19">
        <v>137.4</v>
      </c>
      <c r="CG321" s="19">
        <v>137.19999999999999</v>
      </c>
      <c r="CH321" s="19">
        <v>139.6</v>
      </c>
      <c r="CI321" s="19">
        <v>136.69999999999999</v>
      </c>
      <c r="CJ321" s="19">
        <v>135.30000000000001</v>
      </c>
      <c r="CK321" s="19">
        <v>135.80000000000001</v>
      </c>
      <c r="CL321" s="19">
        <v>134.9</v>
      </c>
      <c r="CM321" s="19">
        <v>135.6</v>
      </c>
      <c r="CN321" s="19">
        <v>136</v>
      </c>
      <c r="CO321" s="19">
        <v>135.19999999999999</v>
      </c>
      <c r="CP321" s="19">
        <v>135.80000000000001</v>
      </c>
      <c r="CQ321" s="19">
        <v>135.80000000000001</v>
      </c>
      <c r="CR321" s="19">
        <v>135.69999999999999</v>
      </c>
      <c r="CS321" s="19">
        <v>135.1</v>
      </c>
      <c r="CT321" s="19">
        <v>135.4</v>
      </c>
      <c r="CU321" s="19">
        <v>135.19999999999999</v>
      </c>
      <c r="CV321" s="19">
        <v>134.80000000000001</v>
      </c>
      <c r="CW321" s="19">
        <v>136.69999999999999</v>
      </c>
      <c r="CX321" s="19">
        <v>136.4</v>
      </c>
      <c r="CY321" s="19">
        <v>136.80000000000001</v>
      </c>
      <c r="CZ321" s="19">
        <v>135.4</v>
      </c>
      <c r="DA321" s="19">
        <v>135.19999999999999</v>
      </c>
      <c r="DB321" s="19">
        <v>135</v>
      </c>
      <c r="DC321" s="19">
        <v>136.1</v>
      </c>
      <c r="DD321" s="19">
        <v>137.1</v>
      </c>
      <c r="DE321" s="19">
        <v>138.19999999999999</v>
      </c>
      <c r="DF321" s="19">
        <v>138.1</v>
      </c>
      <c r="DG321" s="19">
        <v>139.19999999999999</v>
      </c>
      <c r="DH321" s="19">
        <v>140.6</v>
      </c>
      <c r="DI321" s="19">
        <v>140.5</v>
      </c>
      <c r="DJ321" s="19">
        <v>140.4</v>
      </c>
      <c r="DK321" s="19">
        <v>141.1</v>
      </c>
      <c r="DL321" s="19">
        <v>140.9</v>
      </c>
      <c r="DM321" s="19">
        <v>140.6</v>
      </c>
      <c r="DN321" s="19">
        <v>141.9</v>
      </c>
      <c r="DO321" s="19">
        <v>143</v>
      </c>
      <c r="DP321" s="19">
        <v>143.1</v>
      </c>
      <c r="DQ321" s="19">
        <v>142.6</v>
      </c>
      <c r="DR321" s="19">
        <v>143.5</v>
      </c>
      <c r="DS321" s="19">
        <v>145.1</v>
      </c>
      <c r="DT321" s="19">
        <v>147.69999999999999</v>
      </c>
      <c r="DU321" s="19">
        <v>140.1</v>
      </c>
      <c r="DV321" s="19">
        <v>150</v>
      </c>
      <c r="DW321" s="19">
        <v>142.30000000000001</v>
      </c>
    </row>
    <row r="322" spans="1:127">
      <c r="A322" s="17" t="s">
        <v>1237</v>
      </c>
      <c r="B322" s="17" t="s">
        <v>1238</v>
      </c>
      <c r="C322" s="18">
        <v>0.19458</v>
      </c>
      <c r="D322" s="19">
        <v>103.3</v>
      </c>
      <c r="E322" s="19">
        <v>102.8</v>
      </c>
      <c r="F322" s="19">
        <v>104.7</v>
      </c>
      <c r="G322" s="19">
        <v>106.4</v>
      </c>
      <c r="H322" s="19">
        <v>106.4</v>
      </c>
      <c r="I322" s="19">
        <v>106.6</v>
      </c>
      <c r="J322" s="19">
        <v>105.9</v>
      </c>
      <c r="K322" s="19">
        <v>107.3</v>
      </c>
      <c r="L322" s="19">
        <v>106.6</v>
      </c>
      <c r="M322" s="19">
        <v>108</v>
      </c>
      <c r="N322" s="19">
        <v>108.4</v>
      </c>
      <c r="O322" s="19">
        <v>108.8</v>
      </c>
      <c r="P322" s="19">
        <v>109.1</v>
      </c>
      <c r="Q322" s="19">
        <v>110.3</v>
      </c>
      <c r="R322" s="19">
        <v>108.6</v>
      </c>
      <c r="S322" s="19">
        <v>111.5</v>
      </c>
      <c r="T322" s="19">
        <v>110.3</v>
      </c>
      <c r="U322" s="19">
        <v>109.9</v>
      </c>
      <c r="V322" s="19">
        <v>110</v>
      </c>
      <c r="W322" s="19">
        <v>113.2</v>
      </c>
      <c r="X322" s="19">
        <v>114.5</v>
      </c>
      <c r="Y322" s="19">
        <v>114.2</v>
      </c>
      <c r="Z322" s="19">
        <v>113.3</v>
      </c>
      <c r="AA322" s="19">
        <v>114.9</v>
      </c>
      <c r="AB322" s="19">
        <v>114</v>
      </c>
      <c r="AC322" s="19">
        <v>115.3</v>
      </c>
      <c r="AD322" s="19">
        <v>116.7</v>
      </c>
      <c r="AE322" s="19">
        <v>118.2</v>
      </c>
      <c r="AF322" s="19">
        <v>117.3</v>
      </c>
      <c r="AG322" s="19">
        <v>117.7</v>
      </c>
      <c r="AH322" s="19">
        <v>118.2</v>
      </c>
      <c r="AI322" s="19">
        <v>119</v>
      </c>
      <c r="AJ322" s="19">
        <v>120.5</v>
      </c>
      <c r="AK322" s="19">
        <v>120.8</v>
      </c>
      <c r="AL322" s="19">
        <v>118.3</v>
      </c>
      <c r="AM322" s="19">
        <v>119.8</v>
      </c>
      <c r="AN322" s="19">
        <v>122.4</v>
      </c>
      <c r="AO322" s="19">
        <v>124.2</v>
      </c>
      <c r="AP322" s="19">
        <v>124.6</v>
      </c>
      <c r="AQ322" s="19">
        <v>125</v>
      </c>
      <c r="AR322" s="19">
        <v>124.3</v>
      </c>
      <c r="AS322" s="19">
        <v>124.9</v>
      </c>
      <c r="AT322" s="19">
        <v>125.4</v>
      </c>
      <c r="AU322" s="19">
        <v>126.1</v>
      </c>
      <c r="AV322" s="19">
        <v>120.8</v>
      </c>
      <c r="AW322" s="19">
        <v>119.3</v>
      </c>
      <c r="AX322" s="19">
        <v>119.4</v>
      </c>
      <c r="AY322" s="19">
        <v>118.2</v>
      </c>
      <c r="AZ322" s="19">
        <v>119.4</v>
      </c>
      <c r="BA322" s="19">
        <v>120.6</v>
      </c>
      <c r="BB322" s="19">
        <v>119.7</v>
      </c>
      <c r="BC322" s="19">
        <v>118.6</v>
      </c>
      <c r="BD322" s="19">
        <v>119.7</v>
      </c>
      <c r="BE322" s="19">
        <v>119.5</v>
      </c>
      <c r="BF322" s="19">
        <v>117</v>
      </c>
      <c r="BG322" s="19">
        <v>118</v>
      </c>
      <c r="BH322" s="19">
        <v>120.9</v>
      </c>
      <c r="BI322" s="19">
        <v>120.5</v>
      </c>
      <c r="BJ322" s="19">
        <v>120</v>
      </c>
      <c r="BK322" s="19">
        <v>120.2</v>
      </c>
      <c r="BL322" s="19">
        <v>120.7</v>
      </c>
      <c r="BM322" s="19">
        <v>121.7</v>
      </c>
      <c r="BN322" s="19">
        <v>121.9</v>
      </c>
      <c r="BO322" s="19">
        <v>122.3</v>
      </c>
      <c r="BP322" s="19">
        <v>123.2</v>
      </c>
      <c r="BQ322" s="19">
        <v>123.9</v>
      </c>
      <c r="BR322" s="19">
        <v>122</v>
      </c>
      <c r="BS322" s="19">
        <v>120.8</v>
      </c>
      <c r="BT322" s="19">
        <v>120.5</v>
      </c>
      <c r="BU322" s="19">
        <v>120.4</v>
      </c>
      <c r="BV322" s="19">
        <v>119.3</v>
      </c>
      <c r="BW322" s="19">
        <v>120</v>
      </c>
      <c r="BX322" s="19">
        <v>119.1</v>
      </c>
      <c r="BY322" s="19">
        <v>119.2</v>
      </c>
      <c r="BZ322" s="19">
        <v>120.8</v>
      </c>
      <c r="CA322" s="19">
        <v>120</v>
      </c>
      <c r="CB322" s="19">
        <v>121</v>
      </c>
      <c r="CC322" s="19">
        <v>121.6</v>
      </c>
      <c r="CD322" s="19">
        <v>121.1</v>
      </c>
      <c r="CE322" s="19">
        <v>121</v>
      </c>
      <c r="CF322" s="19">
        <v>121.1</v>
      </c>
      <c r="CG322" s="19">
        <v>122.2</v>
      </c>
      <c r="CH322" s="19">
        <v>123</v>
      </c>
      <c r="CI322" s="19">
        <v>122.2</v>
      </c>
      <c r="CJ322" s="19">
        <v>123</v>
      </c>
      <c r="CK322" s="19">
        <v>122.6</v>
      </c>
      <c r="CL322" s="19">
        <v>122.1</v>
      </c>
      <c r="CM322" s="19">
        <v>123.6</v>
      </c>
      <c r="CN322" s="19">
        <v>123.5</v>
      </c>
      <c r="CO322" s="19">
        <v>122.6</v>
      </c>
      <c r="CP322" s="19">
        <v>124.6</v>
      </c>
      <c r="CQ322" s="19">
        <v>125.6</v>
      </c>
      <c r="CR322" s="19">
        <v>125.5</v>
      </c>
      <c r="CS322" s="19">
        <v>123.8</v>
      </c>
      <c r="CT322" s="19">
        <v>123.2</v>
      </c>
      <c r="CU322" s="19">
        <v>123</v>
      </c>
      <c r="CV322" s="19">
        <v>122.3</v>
      </c>
      <c r="CW322" s="19">
        <v>122.7</v>
      </c>
      <c r="CX322" s="19">
        <v>123.7</v>
      </c>
      <c r="CY322" s="19">
        <v>126.5</v>
      </c>
      <c r="CZ322" s="19">
        <v>125.2</v>
      </c>
      <c r="DA322" s="19">
        <v>125.2</v>
      </c>
      <c r="DB322" s="19">
        <v>125.8</v>
      </c>
      <c r="DC322" s="19">
        <v>126.8</v>
      </c>
      <c r="DD322" s="19">
        <v>127.5</v>
      </c>
      <c r="DE322" s="19">
        <v>127.8</v>
      </c>
      <c r="DF322" s="19">
        <v>126.9</v>
      </c>
      <c r="DG322" s="19">
        <v>128.30000000000001</v>
      </c>
      <c r="DH322" s="19">
        <v>127.9</v>
      </c>
      <c r="DI322" s="19">
        <v>129.19999999999999</v>
      </c>
      <c r="DJ322" s="19">
        <v>129.80000000000001</v>
      </c>
      <c r="DK322" s="19">
        <v>130.6</v>
      </c>
      <c r="DL322" s="19">
        <v>129.6</v>
      </c>
      <c r="DM322" s="19">
        <v>129.5</v>
      </c>
      <c r="DN322" s="19">
        <v>129.5</v>
      </c>
      <c r="DO322" s="19">
        <v>130.4</v>
      </c>
      <c r="DP322" s="19">
        <v>130.9</v>
      </c>
      <c r="DQ322" s="19">
        <v>130.4</v>
      </c>
      <c r="DR322" s="19">
        <v>133</v>
      </c>
      <c r="DS322" s="19">
        <v>134.19999999999999</v>
      </c>
      <c r="DT322" s="19">
        <v>134.30000000000001</v>
      </c>
      <c r="DU322" s="19">
        <v>135.6</v>
      </c>
      <c r="DV322" s="19">
        <v>136.9</v>
      </c>
      <c r="DW322" s="19">
        <v>137.19999999999999</v>
      </c>
    </row>
    <row r="323" spans="1:127">
      <c r="A323" s="17" t="s">
        <v>1239</v>
      </c>
      <c r="B323" s="17" t="s">
        <v>1240</v>
      </c>
      <c r="C323" s="18">
        <v>0.11558</v>
      </c>
      <c r="D323" s="19">
        <v>103.8</v>
      </c>
      <c r="E323" s="19">
        <v>104.1</v>
      </c>
      <c r="F323" s="19">
        <v>105.6</v>
      </c>
      <c r="G323" s="19">
        <v>107.6</v>
      </c>
      <c r="H323" s="19">
        <v>110.1</v>
      </c>
      <c r="I323" s="19">
        <v>108.7</v>
      </c>
      <c r="J323" s="19">
        <v>108.4</v>
      </c>
      <c r="K323" s="19">
        <v>106.7</v>
      </c>
      <c r="L323" s="19">
        <v>108.1</v>
      </c>
      <c r="M323" s="19">
        <v>109.4</v>
      </c>
      <c r="N323" s="19">
        <v>108.7</v>
      </c>
      <c r="O323" s="19">
        <v>108.5</v>
      </c>
      <c r="P323" s="19">
        <v>106.7</v>
      </c>
      <c r="Q323" s="19">
        <v>109.5</v>
      </c>
      <c r="R323" s="19">
        <v>108.8</v>
      </c>
      <c r="S323" s="19">
        <v>109.9</v>
      </c>
      <c r="T323" s="19">
        <v>112.1</v>
      </c>
      <c r="U323" s="19">
        <v>112.9</v>
      </c>
      <c r="V323" s="19">
        <v>109.9</v>
      </c>
      <c r="W323" s="19">
        <v>111</v>
      </c>
      <c r="X323" s="19">
        <v>112.7</v>
      </c>
      <c r="Y323" s="19">
        <v>114</v>
      </c>
      <c r="Z323" s="19">
        <v>116.8</v>
      </c>
      <c r="AA323" s="19">
        <v>115.6</v>
      </c>
      <c r="AB323" s="19">
        <v>111.5</v>
      </c>
      <c r="AC323" s="19">
        <v>112.7</v>
      </c>
      <c r="AD323" s="19">
        <v>112.3</v>
      </c>
      <c r="AE323" s="19">
        <v>112.1</v>
      </c>
      <c r="AF323" s="19">
        <v>114</v>
      </c>
      <c r="AG323" s="19">
        <v>114.1</v>
      </c>
      <c r="AH323" s="19">
        <v>114.7</v>
      </c>
      <c r="AI323" s="19">
        <v>114</v>
      </c>
      <c r="AJ323" s="19">
        <v>114.5</v>
      </c>
      <c r="AK323" s="19">
        <v>113.9</v>
      </c>
      <c r="AL323" s="19">
        <v>113.6</v>
      </c>
      <c r="AM323" s="19">
        <v>115</v>
      </c>
      <c r="AN323" s="19">
        <v>113.5</v>
      </c>
      <c r="AO323" s="19">
        <v>116.6</v>
      </c>
      <c r="AP323" s="19">
        <v>114.2</v>
      </c>
      <c r="AQ323" s="19">
        <v>113.1</v>
      </c>
      <c r="AR323" s="19">
        <v>114.1</v>
      </c>
      <c r="AS323" s="19">
        <v>113.2</v>
      </c>
      <c r="AT323" s="19">
        <v>113.7</v>
      </c>
      <c r="AU323" s="19">
        <v>111.9</v>
      </c>
      <c r="AV323" s="19">
        <v>112.3</v>
      </c>
      <c r="AW323" s="19">
        <v>112.3</v>
      </c>
      <c r="AX323" s="19">
        <v>111.7</v>
      </c>
      <c r="AY323" s="19">
        <v>111.3</v>
      </c>
      <c r="AZ323" s="19">
        <v>106.2</v>
      </c>
      <c r="BA323" s="19">
        <v>105</v>
      </c>
      <c r="BB323" s="19">
        <v>105.9</v>
      </c>
      <c r="BC323" s="19">
        <v>110.1</v>
      </c>
      <c r="BD323" s="19">
        <v>107.6</v>
      </c>
      <c r="BE323" s="19">
        <v>108.1</v>
      </c>
      <c r="BF323" s="19">
        <v>106.4</v>
      </c>
      <c r="BG323" s="19">
        <v>108</v>
      </c>
      <c r="BH323" s="19">
        <v>111.4</v>
      </c>
      <c r="BI323" s="19">
        <v>111.3</v>
      </c>
      <c r="BJ323" s="19">
        <v>111.5</v>
      </c>
      <c r="BK323" s="19">
        <v>110.2</v>
      </c>
      <c r="BL323" s="19">
        <v>110.7</v>
      </c>
      <c r="BM323" s="19">
        <v>108.8</v>
      </c>
      <c r="BN323" s="19">
        <v>110.9</v>
      </c>
      <c r="BO323" s="19">
        <v>109.2</v>
      </c>
      <c r="BP323" s="19">
        <v>109.8</v>
      </c>
      <c r="BQ323" s="19">
        <v>109.1</v>
      </c>
      <c r="BR323" s="19">
        <v>112.8</v>
      </c>
      <c r="BS323" s="19">
        <v>111.4</v>
      </c>
      <c r="BT323" s="19">
        <v>114.4</v>
      </c>
      <c r="BU323" s="19">
        <v>113.3</v>
      </c>
      <c r="BV323" s="19">
        <v>113.8</v>
      </c>
      <c r="BW323" s="19">
        <v>113.1</v>
      </c>
      <c r="BX323" s="19">
        <v>114</v>
      </c>
      <c r="BY323" s="19">
        <v>115.1</v>
      </c>
      <c r="BZ323" s="19">
        <v>115.6</v>
      </c>
      <c r="CA323" s="19">
        <v>113.5</v>
      </c>
      <c r="CB323" s="19">
        <v>114.2</v>
      </c>
      <c r="CC323" s="19">
        <v>113.3</v>
      </c>
      <c r="CD323" s="19">
        <v>113.3</v>
      </c>
      <c r="CE323" s="19">
        <v>116.2</v>
      </c>
      <c r="CF323" s="19">
        <v>117.1</v>
      </c>
      <c r="CG323" s="19">
        <v>117</v>
      </c>
      <c r="CH323" s="19">
        <v>116.9</v>
      </c>
      <c r="CI323" s="19">
        <v>117.3</v>
      </c>
      <c r="CJ323" s="19">
        <v>112.5</v>
      </c>
      <c r="CK323" s="19">
        <v>113.2</v>
      </c>
      <c r="CL323" s="19">
        <v>113.1</v>
      </c>
      <c r="CM323" s="19">
        <v>112.8</v>
      </c>
      <c r="CN323" s="19">
        <v>113.1</v>
      </c>
      <c r="CO323" s="19">
        <v>113</v>
      </c>
      <c r="CP323" s="19">
        <v>113.5</v>
      </c>
      <c r="CQ323" s="19">
        <v>113</v>
      </c>
      <c r="CR323" s="19">
        <v>112.5</v>
      </c>
      <c r="CS323" s="19">
        <v>113.3</v>
      </c>
      <c r="CT323" s="19">
        <v>112.7</v>
      </c>
      <c r="CU323" s="19">
        <v>113.4</v>
      </c>
      <c r="CV323" s="19">
        <v>112.5</v>
      </c>
      <c r="CW323" s="19">
        <v>113.3</v>
      </c>
      <c r="CX323" s="19">
        <v>111.8</v>
      </c>
      <c r="CY323" s="19">
        <v>109.4</v>
      </c>
      <c r="CZ323" s="19">
        <v>110.7</v>
      </c>
      <c r="DA323" s="19">
        <v>112.1</v>
      </c>
      <c r="DB323" s="19">
        <v>111.4</v>
      </c>
      <c r="DC323" s="19">
        <v>113</v>
      </c>
      <c r="DD323" s="19">
        <v>113</v>
      </c>
      <c r="DE323" s="19">
        <v>113.8</v>
      </c>
      <c r="DF323" s="19">
        <v>114.7</v>
      </c>
      <c r="DG323" s="19">
        <v>115.9</v>
      </c>
      <c r="DH323" s="19">
        <v>117.2</v>
      </c>
      <c r="DI323" s="19">
        <v>117.8</v>
      </c>
      <c r="DJ323" s="19">
        <v>119.4</v>
      </c>
      <c r="DK323" s="19">
        <v>118</v>
      </c>
      <c r="DL323" s="19">
        <v>119.4</v>
      </c>
      <c r="DM323" s="19">
        <v>118.9</v>
      </c>
      <c r="DN323" s="19">
        <v>119.8</v>
      </c>
      <c r="DO323" s="19">
        <v>118</v>
      </c>
      <c r="DP323" s="19">
        <v>119.7</v>
      </c>
      <c r="DQ323" s="19">
        <v>118.7</v>
      </c>
      <c r="DR323" s="19">
        <v>120.1</v>
      </c>
      <c r="DS323" s="19">
        <v>121.7</v>
      </c>
      <c r="DT323" s="19">
        <v>123.8</v>
      </c>
      <c r="DU323" s="19">
        <v>125.2</v>
      </c>
      <c r="DV323" s="19">
        <v>123.8</v>
      </c>
      <c r="DW323" s="19">
        <v>126</v>
      </c>
    </row>
    <row r="324" spans="1:127">
      <c r="A324" s="17" t="s">
        <v>1241</v>
      </c>
      <c r="B324" s="17" t="s">
        <v>1242</v>
      </c>
      <c r="C324" s="18">
        <v>0.18314</v>
      </c>
      <c r="D324" s="19">
        <v>108.8</v>
      </c>
      <c r="E324" s="19">
        <v>110.3</v>
      </c>
      <c r="F324" s="19">
        <v>109.6</v>
      </c>
      <c r="G324" s="19">
        <v>114</v>
      </c>
      <c r="H324" s="19">
        <v>113.4</v>
      </c>
      <c r="I324" s="19">
        <v>114.4</v>
      </c>
      <c r="J324" s="19">
        <v>115.9</v>
      </c>
      <c r="K324" s="19">
        <v>120.3</v>
      </c>
      <c r="L324" s="19">
        <v>118.7</v>
      </c>
      <c r="M324" s="19">
        <v>119.4</v>
      </c>
      <c r="N324" s="19">
        <v>117.2</v>
      </c>
      <c r="O324" s="19">
        <v>119.4</v>
      </c>
      <c r="P324" s="19">
        <v>119.8</v>
      </c>
      <c r="Q324" s="19">
        <v>122</v>
      </c>
      <c r="R324" s="19">
        <v>124.9</v>
      </c>
      <c r="S324" s="19">
        <v>125.5</v>
      </c>
      <c r="T324" s="19">
        <v>126</v>
      </c>
      <c r="U324" s="19">
        <v>126.5</v>
      </c>
      <c r="V324" s="19">
        <v>125.3</v>
      </c>
      <c r="W324" s="19">
        <v>126.1</v>
      </c>
      <c r="X324" s="19">
        <v>128.30000000000001</v>
      </c>
      <c r="Y324" s="19">
        <v>124.7</v>
      </c>
      <c r="Z324" s="19">
        <v>126.8</v>
      </c>
      <c r="AA324" s="19">
        <v>126.7</v>
      </c>
      <c r="AB324" s="19">
        <v>127.3</v>
      </c>
      <c r="AC324" s="19">
        <v>131.1</v>
      </c>
      <c r="AD324" s="19">
        <v>131.1</v>
      </c>
      <c r="AE324" s="19">
        <v>132.4</v>
      </c>
      <c r="AF324" s="19">
        <v>131.6</v>
      </c>
      <c r="AG324" s="19">
        <v>130.5</v>
      </c>
      <c r="AH324" s="19">
        <v>134.80000000000001</v>
      </c>
      <c r="AI324" s="19">
        <v>136.30000000000001</v>
      </c>
      <c r="AJ324" s="19">
        <v>135.69999999999999</v>
      </c>
      <c r="AK324" s="19">
        <v>134</v>
      </c>
      <c r="AL324" s="19">
        <v>132.80000000000001</v>
      </c>
      <c r="AM324" s="19">
        <v>131.80000000000001</v>
      </c>
      <c r="AN324" s="19">
        <v>130.80000000000001</v>
      </c>
      <c r="AO324" s="19">
        <v>151.30000000000001</v>
      </c>
      <c r="AP324" s="19">
        <v>151.4</v>
      </c>
      <c r="AQ324" s="19">
        <v>153.80000000000001</v>
      </c>
      <c r="AR324" s="19">
        <v>149.80000000000001</v>
      </c>
      <c r="AS324" s="19">
        <v>145.4</v>
      </c>
      <c r="AT324" s="19">
        <v>147.9</v>
      </c>
      <c r="AU324" s="19">
        <v>145.30000000000001</v>
      </c>
      <c r="AV324" s="19">
        <v>148.5</v>
      </c>
      <c r="AW324" s="19">
        <v>147.69999999999999</v>
      </c>
      <c r="AX324" s="19">
        <v>146.6</v>
      </c>
      <c r="AY324" s="19">
        <v>149.4</v>
      </c>
      <c r="AZ324" s="19">
        <v>150.4</v>
      </c>
      <c r="BA324" s="19">
        <v>147.4</v>
      </c>
      <c r="BB324" s="19">
        <v>144.30000000000001</v>
      </c>
      <c r="BC324" s="19">
        <v>146.6</v>
      </c>
      <c r="BD324" s="19">
        <v>150.6</v>
      </c>
      <c r="BE324" s="19">
        <v>154.1</v>
      </c>
      <c r="BF324" s="19">
        <v>147.1</v>
      </c>
      <c r="BG324" s="19">
        <v>146.30000000000001</v>
      </c>
      <c r="BH324" s="19">
        <v>142.69999999999999</v>
      </c>
      <c r="BI324" s="19">
        <v>144.6</v>
      </c>
      <c r="BJ324" s="19">
        <v>147.5</v>
      </c>
      <c r="BK324" s="19">
        <v>146.9</v>
      </c>
      <c r="BL324" s="19">
        <v>149.19999999999999</v>
      </c>
      <c r="BM324" s="19">
        <v>152.1</v>
      </c>
      <c r="BN324" s="19">
        <v>153.5</v>
      </c>
      <c r="BO324" s="19">
        <v>154.6</v>
      </c>
      <c r="BP324" s="19">
        <v>153.9</v>
      </c>
      <c r="BQ324" s="19">
        <v>155.9</v>
      </c>
      <c r="BR324" s="19">
        <v>151.30000000000001</v>
      </c>
      <c r="BS324" s="19">
        <v>153.1</v>
      </c>
      <c r="BT324" s="19">
        <v>158.1</v>
      </c>
      <c r="BU324" s="19">
        <v>155.30000000000001</v>
      </c>
      <c r="BV324" s="19">
        <v>160.4</v>
      </c>
      <c r="BW324" s="19">
        <v>159.69999999999999</v>
      </c>
      <c r="BX324" s="19">
        <v>161.5</v>
      </c>
      <c r="BY324" s="19">
        <v>165.3</v>
      </c>
      <c r="BZ324" s="19">
        <v>161.30000000000001</v>
      </c>
      <c r="CA324" s="19">
        <v>165.1</v>
      </c>
      <c r="CB324" s="19">
        <v>168</v>
      </c>
      <c r="CC324" s="19">
        <v>164.9</v>
      </c>
      <c r="CD324" s="19">
        <v>165.8</v>
      </c>
      <c r="CE324" s="19">
        <v>166.9</v>
      </c>
      <c r="CF324" s="19">
        <v>167.5</v>
      </c>
      <c r="CG324" s="19">
        <v>165.9</v>
      </c>
      <c r="CH324" s="19">
        <v>171.7</v>
      </c>
      <c r="CI324" s="19">
        <v>164.4</v>
      </c>
      <c r="CJ324" s="19">
        <v>162.69999999999999</v>
      </c>
      <c r="CK324" s="19">
        <v>164.1</v>
      </c>
      <c r="CL324" s="19">
        <v>162.30000000000001</v>
      </c>
      <c r="CM324" s="19">
        <v>162.6</v>
      </c>
      <c r="CN324" s="19">
        <v>163.80000000000001</v>
      </c>
      <c r="CO324" s="19">
        <v>162.5</v>
      </c>
      <c r="CP324" s="19">
        <v>161.80000000000001</v>
      </c>
      <c r="CQ324" s="19">
        <v>161</v>
      </c>
      <c r="CR324" s="19">
        <v>161.19999999999999</v>
      </c>
      <c r="CS324" s="19">
        <v>160.80000000000001</v>
      </c>
      <c r="CT324" s="19">
        <v>162.6</v>
      </c>
      <c r="CU324" s="19">
        <v>161.9</v>
      </c>
      <c r="CV324" s="19">
        <v>162.19999999999999</v>
      </c>
      <c r="CW324" s="19">
        <v>166.3</v>
      </c>
      <c r="CX324" s="19">
        <v>165.4</v>
      </c>
      <c r="CY324" s="19">
        <v>165.1</v>
      </c>
      <c r="CZ324" s="19">
        <v>161.80000000000001</v>
      </c>
      <c r="DA324" s="19">
        <v>160.5</v>
      </c>
      <c r="DB324" s="19">
        <v>159.6</v>
      </c>
      <c r="DC324" s="19">
        <v>160.69999999999999</v>
      </c>
      <c r="DD324" s="19">
        <v>162.5</v>
      </c>
      <c r="DE324" s="19">
        <v>164.6</v>
      </c>
      <c r="DF324" s="19">
        <v>164.7</v>
      </c>
      <c r="DG324" s="19">
        <v>165.6</v>
      </c>
      <c r="DH324" s="19">
        <v>168.9</v>
      </c>
      <c r="DI324" s="19">
        <v>167</v>
      </c>
      <c r="DJ324" s="19">
        <v>164.9</v>
      </c>
      <c r="DK324" s="19">
        <v>166.8</v>
      </c>
      <c r="DL324" s="19">
        <v>166.6</v>
      </c>
      <c r="DM324" s="19">
        <v>166.1</v>
      </c>
      <c r="DN324" s="19">
        <v>169.2</v>
      </c>
      <c r="DO324" s="19">
        <v>172.1</v>
      </c>
      <c r="DP324" s="19">
        <v>170.9</v>
      </c>
      <c r="DQ324" s="19">
        <v>170.7</v>
      </c>
      <c r="DR324" s="19">
        <v>169.4</v>
      </c>
      <c r="DS324" s="19">
        <v>171.3</v>
      </c>
      <c r="DT324" s="19">
        <v>177</v>
      </c>
      <c r="DU324" s="19">
        <v>154.30000000000001</v>
      </c>
      <c r="DV324" s="19">
        <v>180.5</v>
      </c>
      <c r="DW324" s="19">
        <v>157.80000000000001</v>
      </c>
    </row>
    <row r="325" spans="1:127">
      <c r="A325" s="17" t="s">
        <v>1243</v>
      </c>
      <c r="B325" s="17" t="s">
        <v>1244</v>
      </c>
      <c r="C325" s="18">
        <v>3.5580000000000001E-2</v>
      </c>
      <c r="D325" s="19">
        <v>108.1</v>
      </c>
      <c r="E325" s="19">
        <v>108.6</v>
      </c>
      <c r="F325" s="19">
        <v>109</v>
      </c>
      <c r="G325" s="19">
        <v>109.6</v>
      </c>
      <c r="H325" s="19">
        <v>110.1</v>
      </c>
      <c r="I325" s="19">
        <v>109.5</v>
      </c>
      <c r="J325" s="19">
        <v>110.4</v>
      </c>
      <c r="K325" s="19">
        <v>110.4</v>
      </c>
      <c r="L325" s="19">
        <v>110.7</v>
      </c>
      <c r="M325" s="19">
        <v>114.6</v>
      </c>
      <c r="N325" s="19">
        <v>115.1</v>
      </c>
      <c r="O325" s="19">
        <v>115.3</v>
      </c>
      <c r="P325" s="19">
        <v>118.2</v>
      </c>
      <c r="Q325" s="19">
        <v>116.3</v>
      </c>
      <c r="R325" s="19">
        <v>116.5</v>
      </c>
      <c r="S325" s="19">
        <v>116.2</v>
      </c>
      <c r="T325" s="19">
        <v>115.5</v>
      </c>
      <c r="U325" s="19">
        <v>115.7</v>
      </c>
      <c r="V325" s="19">
        <v>114.2</v>
      </c>
      <c r="W325" s="19">
        <v>115.7</v>
      </c>
      <c r="X325" s="19">
        <v>115.4</v>
      </c>
      <c r="Y325" s="19">
        <v>114.3</v>
      </c>
      <c r="Z325" s="19">
        <v>116.4</v>
      </c>
      <c r="AA325" s="19">
        <v>115.5</v>
      </c>
      <c r="AB325" s="19">
        <v>117.8</v>
      </c>
      <c r="AC325" s="19">
        <v>118.6</v>
      </c>
      <c r="AD325" s="19">
        <v>118.9</v>
      </c>
      <c r="AE325" s="19">
        <v>119.6</v>
      </c>
      <c r="AF325" s="19">
        <v>122.2</v>
      </c>
      <c r="AG325" s="19">
        <v>122.2</v>
      </c>
      <c r="AH325" s="19">
        <v>125.4</v>
      </c>
      <c r="AI325" s="19">
        <v>126.7</v>
      </c>
      <c r="AJ325" s="19">
        <v>128.6</v>
      </c>
      <c r="AK325" s="19">
        <v>129</v>
      </c>
      <c r="AL325" s="19">
        <v>131.1</v>
      </c>
      <c r="AM325" s="19">
        <v>139.30000000000001</v>
      </c>
      <c r="AN325" s="19">
        <v>139.30000000000001</v>
      </c>
      <c r="AO325" s="19">
        <v>138.4</v>
      </c>
      <c r="AP325" s="19">
        <v>140.19999999999999</v>
      </c>
      <c r="AQ325" s="19">
        <v>138.4</v>
      </c>
      <c r="AR325" s="19">
        <v>139.5</v>
      </c>
      <c r="AS325" s="19">
        <v>138.5</v>
      </c>
      <c r="AT325" s="19">
        <v>139.30000000000001</v>
      </c>
      <c r="AU325" s="19">
        <v>139.80000000000001</v>
      </c>
      <c r="AV325" s="19">
        <v>140.30000000000001</v>
      </c>
      <c r="AW325" s="19">
        <v>142.5</v>
      </c>
      <c r="AX325" s="19">
        <v>142.1</v>
      </c>
      <c r="AY325" s="19">
        <v>142.80000000000001</v>
      </c>
      <c r="AZ325" s="19">
        <v>143.19999999999999</v>
      </c>
      <c r="BA325" s="19">
        <v>145.80000000000001</v>
      </c>
      <c r="BB325" s="19">
        <v>147</v>
      </c>
      <c r="BC325" s="19">
        <v>147.69999999999999</v>
      </c>
      <c r="BD325" s="19">
        <v>151.69999999999999</v>
      </c>
      <c r="BE325" s="19">
        <v>156.5</v>
      </c>
      <c r="BF325" s="19">
        <v>157.5</v>
      </c>
      <c r="BG325" s="19">
        <v>157.9</v>
      </c>
      <c r="BH325" s="19">
        <v>158.80000000000001</v>
      </c>
      <c r="BI325" s="19">
        <v>160.80000000000001</v>
      </c>
      <c r="BJ325" s="19">
        <v>159.4</v>
      </c>
      <c r="BK325" s="19">
        <v>159.5</v>
      </c>
      <c r="BL325" s="19">
        <v>160.5</v>
      </c>
      <c r="BM325" s="19">
        <v>160.5</v>
      </c>
      <c r="BN325" s="19">
        <v>164.5</v>
      </c>
      <c r="BO325" s="19">
        <v>163.30000000000001</v>
      </c>
      <c r="BP325" s="19">
        <v>163.30000000000001</v>
      </c>
      <c r="BQ325" s="19">
        <v>159</v>
      </c>
      <c r="BR325" s="19">
        <v>160.4</v>
      </c>
      <c r="BS325" s="19">
        <v>157.69999999999999</v>
      </c>
      <c r="BT325" s="19">
        <v>155.69999999999999</v>
      </c>
      <c r="BU325" s="19">
        <v>156.30000000000001</v>
      </c>
      <c r="BV325" s="19">
        <v>157.5</v>
      </c>
      <c r="BW325" s="19">
        <v>158.30000000000001</v>
      </c>
      <c r="BX325" s="19">
        <v>158.30000000000001</v>
      </c>
      <c r="BY325" s="19">
        <v>157.4</v>
      </c>
      <c r="BZ325" s="19">
        <v>158.30000000000001</v>
      </c>
      <c r="CA325" s="19">
        <v>156.5</v>
      </c>
      <c r="CB325" s="19">
        <v>156.5</v>
      </c>
      <c r="CC325" s="19">
        <v>156.4</v>
      </c>
      <c r="CD325" s="19">
        <v>158.5</v>
      </c>
      <c r="CE325" s="19">
        <v>159.69999999999999</v>
      </c>
      <c r="CF325" s="19">
        <v>157</v>
      </c>
      <c r="CG325" s="19">
        <v>157</v>
      </c>
      <c r="CH325" s="19">
        <v>157</v>
      </c>
      <c r="CI325" s="19">
        <v>171.5</v>
      </c>
      <c r="CJ325" s="19">
        <v>173.9</v>
      </c>
      <c r="CK325" s="19">
        <v>174.6</v>
      </c>
      <c r="CL325" s="19">
        <v>175.5</v>
      </c>
      <c r="CM325" s="19">
        <v>175.5</v>
      </c>
      <c r="CN325" s="19">
        <v>174.9</v>
      </c>
      <c r="CO325" s="19">
        <v>176.1</v>
      </c>
      <c r="CP325" s="19">
        <v>176.1</v>
      </c>
      <c r="CQ325" s="19">
        <v>176.3</v>
      </c>
      <c r="CR325" s="19">
        <v>177.8</v>
      </c>
      <c r="CS325" s="19">
        <v>178</v>
      </c>
      <c r="CT325" s="19">
        <v>178</v>
      </c>
      <c r="CU325" s="19">
        <v>178</v>
      </c>
      <c r="CV325" s="19">
        <v>177.3</v>
      </c>
      <c r="CW325" s="19">
        <v>176.9</v>
      </c>
      <c r="CX325" s="19">
        <v>179.8</v>
      </c>
      <c r="CY325" s="19">
        <v>180.2</v>
      </c>
      <c r="CZ325" s="19">
        <v>188</v>
      </c>
      <c r="DA325" s="19">
        <v>188.2</v>
      </c>
      <c r="DB325" s="19">
        <v>189.6</v>
      </c>
      <c r="DC325" s="19">
        <v>189.5</v>
      </c>
      <c r="DD325" s="19">
        <v>188.5</v>
      </c>
      <c r="DE325" s="19">
        <v>189.6</v>
      </c>
      <c r="DF325" s="19">
        <v>190.4</v>
      </c>
      <c r="DG325" s="19">
        <v>191.3</v>
      </c>
      <c r="DH325" s="19">
        <v>191.3</v>
      </c>
      <c r="DI325" s="19">
        <v>191.3</v>
      </c>
      <c r="DJ325" s="19">
        <v>194.5</v>
      </c>
      <c r="DK325" s="19">
        <v>194.2</v>
      </c>
      <c r="DL325" s="19">
        <v>193.8</v>
      </c>
      <c r="DM325" s="19">
        <v>193.8</v>
      </c>
      <c r="DN325" s="19">
        <v>194.5</v>
      </c>
      <c r="DO325" s="19">
        <v>194.4</v>
      </c>
      <c r="DP325" s="19">
        <v>194.5</v>
      </c>
      <c r="DQ325" s="19">
        <v>194.6</v>
      </c>
      <c r="DR325" s="19">
        <v>195.2</v>
      </c>
      <c r="DS325" s="19">
        <v>195.2</v>
      </c>
      <c r="DT325" s="19">
        <v>201.5</v>
      </c>
      <c r="DU325" s="19">
        <v>201.5</v>
      </c>
      <c r="DV325" s="19">
        <v>203</v>
      </c>
      <c r="DW325" s="19">
        <v>202.3</v>
      </c>
    </row>
    <row r="326" spans="1:127">
      <c r="A326" s="17" t="s">
        <v>1245</v>
      </c>
      <c r="B326" s="17" t="s">
        <v>1246</v>
      </c>
      <c r="C326" s="18">
        <v>2.6960000000000001E-2</v>
      </c>
      <c r="D326" s="19">
        <v>110.3</v>
      </c>
      <c r="E326" s="19">
        <v>111</v>
      </c>
      <c r="F326" s="19">
        <v>111.5</v>
      </c>
      <c r="G326" s="19">
        <v>112.4</v>
      </c>
      <c r="H326" s="19">
        <v>113</v>
      </c>
      <c r="I326" s="19">
        <v>112.2</v>
      </c>
      <c r="J326" s="19">
        <v>112.4</v>
      </c>
      <c r="K326" s="19">
        <v>112.4</v>
      </c>
      <c r="L326" s="19">
        <v>112.7</v>
      </c>
      <c r="M326" s="19">
        <v>116.5</v>
      </c>
      <c r="N326" s="19">
        <v>117.2</v>
      </c>
      <c r="O326" s="19">
        <v>117.5</v>
      </c>
      <c r="P326" s="19">
        <v>121.2</v>
      </c>
      <c r="Q326" s="19">
        <v>118.5</v>
      </c>
      <c r="R326" s="19">
        <v>118.8</v>
      </c>
      <c r="S326" s="19">
        <v>118.4</v>
      </c>
      <c r="T326" s="19">
        <v>117.5</v>
      </c>
      <c r="U326" s="19">
        <v>117.9</v>
      </c>
      <c r="V326" s="19">
        <v>115.9</v>
      </c>
      <c r="W326" s="19">
        <v>117.9</v>
      </c>
      <c r="X326" s="19">
        <v>117.4</v>
      </c>
      <c r="Y326" s="19">
        <v>114.9</v>
      </c>
      <c r="Z326" s="19">
        <v>117.8</v>
      </c>
      <c r="AA326" s="19">
        <v>116.5</v>
      </c>
      <c r="AB326" s="19">
        <v>119.4</v>
      </c>
      <c r="AC326" s="19">
        <v>120.4</v>
      </c>
      <c r="AD326" s="19">
        <v>120.9</v>
      </c>
      <c r="AE326" s="19">
        <v>121.8</v>
      </c>
      <c r="AF326" s="19">
        <v>125.2</v>
      </c>
      <c r="AG326" s="19">
        <v>125.2</v>
      </c>
      <c r="AH326" s="19">
        <v>129.5</v>
      </c>
      <c r="AI326" s="19">
        <v>131.19999999999999</v>
      </c>
      <c r="AJ326" s="19">
        <v>133.69999999999999</v>
      </c>
      <c r="AK326" s="19">
        <v>134.30000000000001</v>
      </c>
      <c r="AL326" s="19">
        <v>137</v>
      </c>
      <c r="AM326" s="19">
        <v>147.80000000000001</v>
      </c>
      <c r="AN326" s="19">
        <v>148</v>
      </c>
      <c r="AO326" s="19">
        <v>146.80000000000001</v>
      </c>
      <c r="AP326" s="19">
        <v>149.19999999999999</v>
      </c>
      <c r="AQ326" s="19">
        <v>146.80000000000001</v>
      </c>
      <c r="AR326" s="19">
        <v>148</v>
      </c>
      <c r="AS326" s="19">
        <v>146.5</v>
      </c>
      <c r="AT326" s="19">
        <v>147.6</v>
      </c>
      <c r="AU326" s="19">
        <v>148.1</v>
      </c>
      <c r="AV326" s="19">
        <v>148.9</v>
      </c>
      <c r="AW326" s="19">
        <v>151.80000000000001</v>
      </c>
      <c r="AX326" s="19">
        <v>151.19999999999999</v>
      </c>
      <c r="AY326" s="19">
        <v>152.19999999999999</v>
      </c>
      <c r="AZ326" s="19">
        <v>152.69999999999999</v>
      </c>
      <c r="BA326" s="19">
        <v>156.1</v>
      </c>
      <c r="BB326" s="19">
        <v>157.69999999999999</v>
      </c>
      <c r="BC326" s="19">
        <v>158.69999999999999</v>
      </c>
      <c r="BD326" s="19">
        <v>163.9</v>
      </c>
      <c r="BE326" s="19">
        <v>170.4</v>
      </c>
      <c r="BF326" s="19">
        <v>171.7</v>
      </c>
      <c r="BG326" s="19">
        <v>172.2</v>
      </c>
      <c r="BH326" s="19">
        <v>173.4</v>
      </c>
      <c r="BI326" s="19">
        <v>176.1</v>
      </c>
      <c r="BJ326" s="19">
        <v>174.2</v>
      </c>
      <c r="BK326" s="19">
        <v>174.3</v>
      </c>
      <c r="BL326" s="19">
        <v>175.7</v>
      </c>
      <c r="BM326" s="19">
        <v>175.7</v>
      </c>
      <c r="BN326" s="19">
        <v>181.6</v>
      </c>
      <c r="BO326" s="19">
        <v>179.9</v>
      </c>
      <c r="BP326" s="19">
        <v>179.9</v>
      </c>
      <c r="BQ326" s="19">
        <v>173.8</v>
      </c>
      <c r="BR326" s="19">
        <v>175.6</v>
      </c>
      <c r="BS326" s="19">
        <v>175.6</v>
      </c>
      <c r="BT326" s="19">
        <v>172.9</v>
      </c>
      <c r="BU326" s="19">
        <v>173.7</v>
      </c>
      <c r="BV326" s="19">
        <v>175.4</v>
      </c>
      <c r="BW326" s="19">
        <v>176.6</v>
      </c>
      <c r="BX326" s="19">
        <v>176.6</v>
      </c>
      <c r="BY326" s="19">
        <v>175.4</v>
      </c>
      <c r="BZ326" s="19">
        <v>176.6</v>
      </c>
      <c r="CA326" s="19">
        <v>174.2</v>
      </c>
      <c r="CB326" s="19">
        <v>174.2</v>
      </c>
      <c r="CC326" s="19">
        <v>174.2</v>
      </c>
      <c r="CD326" s="19">
        <v>176.3</v>
      </c>
      <c r="CE326" s="19">
        <v>177.8</v>
      </c>
      <c r="CF326" s="19">
        <v>174.3</v>
      </c>
      <c r="CG326" s="19">
        <v>174.3</v>
      </c>
      <c r="CH326" s="19">
        <v>174.3</v>
      </c>
      <c r="CI326" s="19">
        <v>193</v>
      </c>
      <c r="CJ326" s="19">
        <v>196</v>
      </c>
      <c r="CK326" s="19">
        <v>196.9</v>
      </c>
      <c r="CL326" s="19">
        <v>198.1</v>
      </c>
      <c r="CM326" s="19">
        <v>198.1</v>
      </c>
      <c r="CN326" s="19">
        <v>198.1</v>
      </c>
      <c r="CO326" s="19">
        <v>199.7</v>
      </c>
      <c r="CP326" s="19">
        <v>199.7</v>
      </c>
      <c r="CQ326" s="19">
        <v>199.5</v>
      </c>
      <c r="CR326" s="19">
        <v>201.6</v>
      </c>
      <c r="CS326" s="19">
        <v>201.8</v>
      </c>
      <c r="CT326" s="19">
        <v>201.8</v>
      </c>
      <c r="CU326" s="19">
        <v>201.8</v>
      </c>
      <c r="CV326" s="19">
        <v>201.8</v>
      </c>
      <c r="CW326" s="19">
        <v>201.3</v>
      </c>
      <c r="CX326" s="19">
        <v>205.2</v>
      </c>
      <c r="CY326" s="19">
        <v>205.2</v>
      </c>
      <c r="CZ326" s="19">
        <v>215.5</v>
      </c>
      <c r="DA326" s="19">
        <v>215.5</v>
      </c>
      <c r="DB326" s="19">
        <v>217.4</v>
      </c>
      <c r="DC326" s="19">
        <v>217.2</v>
      </c>
      <c r="DD326" s="19">
        <v>215.9</v>
      </c>
      <c r="DE326" s="19">
        <v>217.9</v>
      </c>
      <c r="DF326" s="19">
        <v>218.8</v>
      </c>
      <c r="DG326" s="19">
        <v>219.8</v>
      </c>
      <c r="DH326" s="19">
        <v>219.8</v>
      </c>
      <c r="DI326" s="19">
        <v>219.8</v>
      </c>
      <c r="DJ326" s="19">
        <v>224.1</v>
      </c>
      <c r="DK326" s="19">
        <v>224.1</v>
      </c>
      <c r="DL326" s="19">
        <v>223.1</v>
      </c>
      <c r="DM326" s="19">
        <v>223.1</v>
      </c>
      <c r="DN326" s="19">
        <v>224.1</v>
      </c>
      <c r="DO326" s="19">
        <v>224.1</v>
      </c>
      <c r="DP326" s="19">
        <v>224.3</v>
      </c>
      <c r="DQ326" s="19">
        <v>224.3</v>
      </c>
      <c r="DR326" s="19">
        <v>225</v>
      </c>
      <c r="DS326" s="19">
        <v>225</v>
      </c>
      <c r="DT326" s="19">
        <v>233.4</v>
      </c>
      <c r="DU326" s="19">
        <v>233.4</v>
      </c>
      <c r="DV326" s="19">
        <v>235.4</v>
      </c>
      <c r="DW326" s="19">
        <v>234.4</v>
      </c>
    </row>
    <row r="327" spans="1:127">
      <c r="A327" s="17" t="s">
        <v>1247</v>
      </c>
      <c r="B327" s="17" t="s">
        <v>1248</v>
      </c>
      <c r="C327" s="18">
        <v>8.6199999999999992E-3</v>
      </c>
      <c r="D327" s="19">
        <v>101</v>
      </c>
      <c r="E327" s="19">
        <v>101</v>
      </c>
      <c r="F327" s="19">
        <v>101</v>
      </c>
      <c r="G327" s="19">
        <v>101</v>
      </c>
      <c r="H327" s="19">
        <v>101</v>
      </c>
      <c r="I327" s="19">
        <v>101</v>
      </c>
      <c r="J327" s="19">
        <v>104.3</v>
      </c>
      <c r="K327" s="19">
        <v>104.3</v>
      </c>
      <c r="L327" s="19">
        <v>104.3</v>
      </c>
      <c r="M327" s="19">
        <v>108.4</v>
      </c>
      <c r="N327" s="19">
        <v>108.4</v>
      </c>
      <c r="O327" s="19">
        <v>108.4</v>
      </c>
      <c r="P327" s="19">
        <v>109.1</v>
      </c>
      <c r="Q327" s="19">
        <v>109.1</v>
      </c>
      <c r="R327" s="19">
        <v>109.1</v>
      </c>
      <c r="S327" s="19">
        <v>109.1</v>
      </c>
      <c r="T327" s="19">
        <v>109.1</v>
      </c>
      <c r="U327" s="19">
        <v>109.1</v>
      </c>
      <c r="V327" s="19">
        <v>109.1</v>
      </c>
      <c r="W327" s="19">
        <v>109.1</v>
      </c>
      <c r="X327" s="19">
        <v>109.1</v>
      </c>
      <c r="Y327" s="19">
        <v>112.3</v>
      </c>
      <c r="Z327" s="19">
        <v>112.3</v>
      </c>
      <c r="AA327" s="19">
        <v>112.3</v>
      </c>
      <c r="AB327" s="19">
        <v>112.7</v>
      </c>
      <c r="AC327" s="19">
        <v>112.7</v>
      </c>
      <c r="AD327" s="19">
        <v>112.7</v>
      </c>
      <c r="AE327" s="19">
        <v>112.7</v>
      </c>
      <c r="AF327" s="19">
        <v>112.7</v>
      </c>
      <c r="AG327" s="19">
        <v>112.7</v>
      </c>
      <c r="AH327" s="19">
        <v>112.7</v>
      </c>
      <c r="AI327" s="19">
        <v>112.7</v>
      </c>
      <c r="AJ327" s="19">
        <v>112.7</v>
      </c>
      <c r="AK327" s="19">
        <v>112.7</v>
      </c>
      <c r="AL327" s="19">
        <v>112.7</v>
      </c>
      <c r="AM327" s="19">
        <v>112.7</v>
      </c>
      <c r="AN327" s="19">
        <v>111.9</v>
      </c>
      <c r="AO327" s="19">
        <v>111.9</v>
      </c>
      <c r="AP327" s="19">
        <v>111.9</v>
      </c>
      <c r="AQ327" s="19">
        <v>111.9</v>
      </c>
      <c r="AR327" s="19">
        <v>113.1</v>
      </c>
      <c r="AS327" s="19">
        <v>113.3</v>
      </c>
      <c r="AT327" s="19">
        <v>113.3</v>
      </c>
      <c r="AU327" s="19">
        <v>113.5</v>
      </c>
      <c r="AV327" s="19">
        <v>113.5</v>
      </c>
      <c r="AW327" s="19">
        <v>113.5</v>
      </c>
      <c r="AX327" s="19">
        <v>113.5</v>
      </c>
      <c r="AY327" s="19">
        <v>113.5</v>
      </c>
      <c r="AZ327" s="19">
        <v>113.5</v>
      </c>
      <c r="BA327" s="19">
        <v>113.5</v>
      </c>
      <c r="BB327" s="19">
        <v>113.5</v>
      </c>
      <c r="BC327" s="19">
        <v>113.3</v>
      </c>
      <c r="BD327" s="19">
        <v>113.3</v>
      </c>
      <c r="BE327" s="19">
        <v>113.3</v>
      </c>
      <c r="BF327" s="19">
        <v>113.1</v>
      </c>
      <c r="BG327" s="19">
        <v>113.1</v>
      </c>
      <c r="BH327" s="19">
        <v>113.1</v>
      </c>
      <c r="BI327" s="19">
        <v>113.1</v>
      </c>
      <c r="BJ327" s="19">
        <v>113.1</v>
      </c>
      <c r="BK327" s="19">
        <v>113.1</v>
      </c>
      <c r="BL327" s="19">
        <v>112.9</v>
      </c>
      <c r="BM327" s="19">
        <v>112.9</v>
      </c>
      <c r="BN327" s="19">
        <v>111.2</v>
      </c>
      <c r="BO327" s="19">
        <v>111.6</v>
      </c>
      <c r="BP327" s="19">
        <v>111.6</v>
      </c>
      <c r="BQ327" s="19">
        <v>112.9</v>
      </c>
      <c r="BR327" s="19">
        <v>112.9</v>
      </c>
      <c r="BS327" s="19">
        <v>101.4</v>
      </c>
      <c r="BT327" s="19">
        <v>101.8</v>
      </c>
      <c r="BU327" s="19">
        <v>101.8</v>
      </c>
      <c r="BV327" s="19">
        <v>101.4</v>
      </c>
      <c r="BW327" s="19">
        <v>101</v>
      </c>
      <c r="BX327" s="19">
        <v>101</v>
      </c>
      <c r="BY327" s="19">
        <v>101</v>
      </c>
      <c r="BZ327" s="19">
        <v>101</v>
      </c>
      <c r="CA327" s="19">
        <v>101</v>
      </c>
      <c r="CB327" s="19">
        <v>101</v>
      </c>
      <c r="CC327" s="19">
        <v>101</v>
      </c>
      <c r="CD327" s="19">
        <v>103</v>
      </c>
      <c r="CE327" s="19">
        <v>103</v>
      </c>
      <c r="CF327" s="19">
        <v>103.1</v>
      </c>
      <c r="CG327" s="19">
        <v>103.1</v>
      </c>
      <c r="CH327" s="19">
        <v>103.1</v>
      </c>
      <c r="CI327" s="19">
        <v>104.3</v>
      </c>
      <c r="CJ327" s="19">
        <v>104.7</v>
      </c>
      <c r="CK327" s="19">
        <v>104.7</v>
      </c>
      <c r="CL327" s="19">
        <v>104.7</v>
      </c>
      <c r="CM327" s="19">
        <v>104.7</v>
      </c>
      <c r="CN327" s="19">
        <v>102.2</v>
      </c>
      <c r="CO327" s="19">
        <v>102.2</v>
      </c>
      <c r="CP327" s="19">
        <v>102.2</v>
      </c>
      <c r="CQ327" s="19">
        <v>103.5</v>
      </c>
      <c r="CR327" s="19">
        <v>103.5</v>
      </c>
      <c r="CS327" s="19">
        <v>103.5</v>
      </c>
      <c r="CT327" s="19">
        <v>103.5</v>
      </c>
      <c r="CU327" s="19">
        <v>103.5</v>
      </c>
      <c r="CV327" s="19">
        <v>100.5</v>
      </c>
      <c r="CW327" s="19">
        <v>100.5</v>
      </c>
      <c r="CX327" s="19">
        <v>100.5</v>
      </c>
      <c r="CY327" s="19">
        <v>102.2</v>
      </c>
      <c r="CZ327" s="19">
        <v>102</v>
      </c>
      <c r="DA327" s="19">
        <v>103</v>
      </c>
      <c r="DB327" s="19">
        <v>103</v>
      </c>
      <c r="DC327" s="19">
        <v>103</v>
      </c>
      <c r="DD327" s="19">
        <v>103</v>
      </c>
      <c r="DE327" s="19">
        <v>101.3</v>
      </c>
      <c r="DF327" s="19">
        <v>101.3</v>
      </c>
      <c r="DG327" s="19">
        <v>102</v>
      </c>
      <c r="DH327" s="19">
        <v>102</v>
      </c>
      <c r="DI327" s="19">
        <v>102</v>
      </c>
      <c r="DJ327" s="19">
        <v>102</v>
      </c>
      <c r="DK327" s="19">
        <v>100.6</v>
      </c>
      <c r="DL327" s="19">
        <v>102</v>
      </c>
      <c r="DM327" s="19">
        <v>102</v>
      </c>
      <c r="DN327" s="19">
        <v>102</v>
      </c>
      <c r="DO327" s="19">
        <v>101.7</v>
      </c>
      <c r="DP327" s="19">
        <v>101.6</v>
      </c>
      <c r="DQ327" s="19">
        <v>101.8</v>
      </c>
      <c r="DR327" s="19">
        <v>101.8</v>
      </c>
      <c r="DS327" s="19">
        <v>101.8</v>
      </c>
      <c r="DT327" s="19">
        <v>101.8</v>
      </c>
      <c r="DU327" s="19">
        <v>101.8</v>
      </c>
      <c r="DV327" s="19">
        <v>101.8</v>
      </c>
      <c r="DW327" s="19">
        <v>101.8</v>
      </c>
    </row>
    <row r="328" spans="1:127">
      <c r="A328" s="17" t="s">
        <v>1249</v>
      </c>
      <c r="B328" s="17" t="s">
        <v>1250</v>
      </c>
      <c r="C328" s="18">
        <v>0.11876</v>
      </c>
      <c r="D328" s="19">
        <v>110.7</v>
      </c>
      <c r="E328" s="19">
        <v>120.1</v>
      </c>
      <c r="F328" s="19">
        <v>107.5</v>
      </c>
      <c r="G328" s="19">
        <v>100.5</v>
      </c>
      <c r="H328" s="19">
        <v>104.6</v>
      </c>
      <c r="I328" s="19">
        <v>111.3</v>
      </c>
      <c r="J328" s="19">
        <v>118.9</v>
      </c>
      <c r="K328" s="19">
        <v>120.7</v>
      </c>
      <c r="L328" s="19">
        <v>121.2</v>
      </c>
      <c r="M328" s="19">
        <v>125.5</v>
      </c>
      <c r="N328" s="19">
        <v>126.4</v>
      </c>
      <c r="O328" s="19">
        <v>121.8</v>
      </c>
      <c r="P328" s="19">
        <v>125.8</v>
      </c>
      <c r="Q328" s="19">
        <v>122.6</v>
      </c>
      <c r="R328" s="19">
        <v>124.5</v>
      </c>
      <c r="S328" s="19">
        <v>126.8</v>
      </c>
      <c r="T328" s="19">
        <v>129</v>
      </c>
      <c r="U328" s="19">
        <v>128.80000000000001</v>
      </c>
      <c r="V328" s="19">
        <v>128.80000000000001</v>
      </c>
      <c r="W328" s="19">
        <v>140.69999999999999</v>
      </c>
      <c r="X328" s="19">
        <v>132.6</v>
      </c>
      <c r="Y328" s="19">
        <v>145.30000000000001</v>
      </c>
      <c r="Z328" s="19">
        <v>140.6</v>
      </c>
      <c r="AA328" s="19">
        <v>136.19999999999999</v>
      </c>
      <c r="AB328" s="19">
        <v>140.19999999999999</v>
      </c>
      <c r="AC328" s="19">
        <v>146</v>
      </c>
      <c r="AD328" s="19">
        <v>145.1</v>
      </c>
      <c r="AE328" s="19">
        <v>142.69999999999999</v>
      </c>
      <c r="AF328" s="19">
        <v>140.30000000000001</v>
      </c>
      <c r="AG328" s="19">
        <v>135.6</v>
      </c>
      <c r="AH328" s="19">
        <v>140.19999999999999</v>
      </c>
      <c r="AI328" s="19">
        <v>136.6</v>
      </c>
      <c r="AJ328" s="19">
        <v>134</v>
      </c>
      <c r="AK328" s="19">
        <v>141.4</v>
      </c>
      <c r="AL328" s="19">
        <v>132.4</v>
      </c>
      <c r="AM328" s="19">
        <v>136.9</v>
      </c>
      <c r="AN328" s="19">
        <v>136.5</v>
      </c>
      <c r="AO328" s="19">
        <v>135.6</v>
      </c>
      <c r="AP328" s="19">
        <v>134.6</v>
      </c>
      <c r="AQ328" s="19">
        <v>137.5</v>
      </c>
      <c r="AR328" s="19">
        <v>141.5</v>
      </c>
      <c r="AS328" s="19">
        <v>139.6</v>
      </c>
      <c r="AT328" s="19">
        <v>136.6</v>
      </c>
      <c r="AU328" s="19">
        <v>140.4</v>
      </c>
      <c r="AV328" s="19">
        <v>138.9</v>
      </c>
      <c r="AW328" s="19">
        <v>139.30000000000001</v>
      </c>
      <c r="AX328" s="19">
        <v>140.5</v>
      </c>
      <c r="AY328" s="19">
        <v>143.1</v>
      </c>
      <c r="AZ328" s="19">
        <v>142.5</v>
      </c>
      <c r="BA328" s="19">
        <v>141.69999999999999</v>
      </c>
      <c r="BB328" s="19">
        <v>139</v>
      </c>
      <c r="BC328" s="19">
        <v>140</v>
      </c>
      <c r="BD328" s="19">
        <v>140.69999999999999</v>
      </c>
      <c r="BE328" s="19">
        <v>141</v>
      </c>
      <c r="BF328" s="19">
        <v>137.9</v>
      </c>
      <c r="BG328" s="19">
        <v>139.80000000000001</v>
      </c>
      <c r="BH328" s="19">
        <v>140.5</v>
      </c>
      <c r="BI328" s="19">
        <v>141.5</v>
      </c>
      <c r="BJ328" s="19">
        <v>140.6</v>
      </c>
      <c r="BK328" s="19">
        <v>138.69999999999999</v>
      </c>
      <c r="BL328" s="19">
        <v>139.30000000000001</v>
      </c>
      <c r="BM328" s="19">
        <v>137.69999999999999</v>
      </c>
      <c r="BN328" s="19">
        <v>137.9</v>
      </c>
      <c r="BO328" s="19">
        <v>137.4</v>
      </c>
      <c r="BP328" s="19">
        <v>138.4</v>
      </c>
      <c r="BQ328" s="19">
        <v>140.80000000000001</v>
      </c>
      <c r="BR328" s="19">
        <v>138.4</v>
      </c>
      <c r="BS328" s="19">
        <v>130.5</v>
      </c>
      <c r="BT328" s="19">
        <v>128.30000000000001</v>
      </c>
      <c r="BU328" s="19">
        <v>128.9</v>
      </c>
      <c r="BV328" s="19">
        <v>128.80000000000001</v>
      </c>
      <c r="BW328" s="19">
        <v>128.1</v>
      </c>
      <c r="BX328" s="19">
        <v>128.5</v>
      </c>
      <c r="BY328" s="19">
        <v>128.5</v>
      </c>
      <c r="BZ328" s="19">
        <v>126.7</v>
      </c>
      <c r="CA328" s="19">
        <v>123.4</v>
      </c>
      <c r="CB328" s="19">
        <v>122.6</v>
      </c>
      <c r="CC328" s="19">
        <v>121.2</v>
      </c>
      <c r="CD328" s="19">
        <v>119.8</v>
      </c>
      <c r="CE328" s="19">
        <v>120.4</v>
      </c>
      <c r="CF328" s="19">
        <v>122.7</v>
      </c>
      <c r="CG328" s="19">
        <v>124</v>
      </c>
      <c r="CH328" s="19">
        <v>124.9</v>
      </c>
      <c r="CI328" s="19">
        <v>127</v>
      </c>
      <c r="CJ328" s="19">
        <v>123.3</v>
      </c>
      <c r="CK328" s="19">
        <v>126.9</v>
      </c>
      <c r="CL328" s="19">
        <v>129.19999999999999</v>
      </c>
      <c r="CM328" s="19">
        <v>131.4</v>
      </c>
      <c r="CN328" s="19">
        <v>129.69999999999999</v>
      </c>
      <c r="CO328" s="19">
        <v>131.80000000000001</v>
      </c>
      <c r="CP328" s="19">
        <v>125.9</v>
      </c>
      <c r="CQ328" s="19">
        <v>121.6</v>
      </c>
      <c r="CR328" s="19">
        <v>121.2</v>
      </c>
      <c r="CS328" s="19">
        <v>122.3</v>
      </c>
      <c r="CT328" s="19">
        <v>121.5</v>
      </c>
      <c r="CU328" s="19">
        <v>123.4</v>
      </c>
      <c r="CV328" s="19">
        <v>123.4</v>
      </c>
      <c r="CW328" s="19">
        <v>118.6</v>
      </c>
      <c r="CX328" s="19">
        <v>124.5</v>
      </c>
      <c r="CY328" s="19">
        <v>124.7</v>
      </c>
      <c r="CZ328" s="19">
        <v>124.8</v>
      </c>
      <c r="DA328" s="19">
        <v>127.5</v>
      </c>
      <c r="DB328" s="19">
        <v>125.5</v>
      </c>
      <c r="DC328" s="19">
        <v>127.5</v>
      </c>
      <c r="DD328" s="19">
        <v>126.6</v>
      </c>
      <c r="DE328" s="19">
        <v>127.2</v>
      </c>
      <c r="DF328" s="19">
        <v>127.8</v>
      </c>
      <c r="DG328" s="19">
        <v>130</v>
      </c>
      <c r="DH328" s="19">
        <v>127.9</v>
      </c>
      <c r="DI328" s="19">
        <v>128.9</v>
      </c>
      <c r="DJ328" s="19">
        <v>129.9</v>
      </c>
      <c r="DK328" s="19">
        <v>134.80000000000001</v>
      </c>
      <c r="DL328" s="19">
        <v>138.69999999999999</v>
      </c>
      <c r="DM328" s="19">
        <v>137.69999999999999</v>
      </c>
      <c r="DN328" s="19">
        <v>134.19999999999999</v>
      </c>
      <c r="DO328" s="19">
        <v>134.19999999999999</v>
      </c>
      <c r="DP328" s="19">
        <v>135.9</v>
      </c>
      <c r="DQ328" s="19">
        <v>133.19999999999999</v>
      </c>
      <c r="DR328" s="19">
        <v>135.9</v>
      </c>
      <c r="DS328" s="19">
        <v>138.1</v>
      </c>
      <c r="DT328" s="19">
        <v>134.1</v>
      </c>
      <c r="DU328" s="19">
        <v>136.19999999999999</v>
      </c>
      <c r="DV328" s="19">
        <v>136.80000000000001</v>
      </c>
      <c r="DW328" s="19">
        <v>135.5</v>
      </c>
    </row>
    <row r="329" spans="1:127">
      <c r="A329" s="17" t="s">
        <v>1251</v>
      </c>
      <c r="B329" s="17" t="s">
        <v>1252</v>
      </c>
      <c r="C329" s="18">
        <v>9.6500000000000006E-3</v>
      </c>
      <c r="D329" s="19">
        <v>99.8</v>
      </c>
      <c r="E329" s="19">
        <v>102.5</v>
      </c>
      <c r="F329" s="19">
        <v>104.5</v>
      </c>
      <c r="G329" s="19">
        <v>101.6</v>
      </c>
      <c r="H329" s="19">
        <v>103.4</v>
      </c>
      <c r="I329" s="19">
        <v>101.2</v>
      </c>
      <c r="J329" s="19">
        <v>104.8</v>
      </c>
      <c r="K329" s="19">
        <v>107.1</v>
      </c>
      <c r="L329" s="19">
        <v>105.8</v>
      </c>
      <c r="M329" s="19">
        <v>104.2</v>
      </c>
      <c r="N329" s="19">
        <v>106</v>
      </c>
      <c r="O329" s="19">
        <v>106.7</v>
      </c>
      <c r="P329" s="19">
        <v>109.7</v>
      </c>
      <c r="Q329" s="19">
        <v>109.6</v>
      </c>
      <c r="R329" s="19">
        <v>109.6</v>
      </c>
      <c r="S329" s="19">
        <v>107.2</v>
      </c>
      <c r="T329" s="19">
        <v>104.9</v>
      </c>
      <c r="U329" s="19">
        <v>104.9</v>
      </c>
      <c r="V329" s="19">
        <v>108.8</v>
      </c>
      <c r="W329" s="19">
        <v>111</v>
      </c>
      <c r="X329" s="19">
        <v>109.3</v>
      </c>
      <c r="Y329" s="19">
        <v>114.7</v>
      </c>
      <c r="Z329" s="19">
        <v>110.1</v>
      </c>
      <c r="AA329" s="19">
        <v>116</v>
      </c>
      <c r="AB329" s="19">
        <v>108.7</v>
      </c>
      <c r="AC329" s="19">
        <v>112.3</v>
      </c>
      <c r="AD329" s="19">
        <v>116.5</v>
      </c>
      <c r="AE329" s="19">
        <v>119.5</v>
      </c>
      <c r="AF329" s="19">
        <v>105.7</v>
      </c>
      <c r="AG329" s="19">
        <v>108.9</v>
      </c>
      <c r="AH329" s="19">
        <v>110.7</v>
      </c>
      <c r="AI329" s="19">
        <v>110.8</v>
      </c>
      <c r="AJ329" s="19">
        <v>111.6</v>
      </c>
      <c r="AK329" s="19">
        <v>112.3</v>
      </c>
      <c r="AL329" s="19">
        <v>116.8</v>
      </c>
      <c r="AM329" s="19">
        <v>118</v>
      </c>
      <c r="AN329" s="19">
        <v>119.4</v>
      </c>
      <c r="AO329" s="19">
        <v>120.4</v>
      </c>
      <c r="AP329" s="19">
        <v>118</v>
      </c>
      <c r="AQ329" s="19">
        <v>115.8</v>
      </c>
      <c r="AR329" s="19">
        <v>116.4</v>
      </c>
      <c r="AS329" s="19">
        <v>116.4</v>
      </c>
      <c r="AT329" s="19">
        <v>116.4</v>
      </c>
      <c r="AU329" s="19">
        <v>116.4</v>
      </c>
      <c r="AV329" s="19">
        <v>116.4</v>
      </c>
      <c r="AW329" s="19">
        <v>115.8</v>
      </c>
      <c r="AX329" s="19">
        <v>115.8</v>
      </c>
      <c r="AY329" s="19">
        <v>116.4</v>
      </c>
      <c r="AZ329" s="19">
        <v>116.4</v>
      </c>
      <c r="BA329" s="19">
        <v>116.4</v>
      </c>
      <c r="BB329" s="19">
        <v>115.8</v>
      </c>
      <c r="BC329" s="19">
        <v>115.8</v>
      </c>
      <c r="BD329" s="19">
        <v>116.4</v>
      </c>
      <c r="BE329" s="19">
        <v>118.6</v>
      </c>
      <c r="BF329" s="19">
        <v>117.9</v>
      </c>
      <c r="BG329" s="19">
        <v>121.6</v>
      </c>
      <c r="BH329" s="19">
        <v>121.6</v>
      </c>
      <c r="BI329" s="19">
        <v>121.6</v>
      </c>
      <c r="BJ329" s="19">
        <v>122.5</v>
      </c>
      <c r="BK329" s="19">
        <v>124.1</v>
      </c>
      <c r="BL329" s="19">
        <v>125.8</v>
      </c>
      <c r="BM329" s="19">
        <v>125.1</v>
      </c>
      <c r="BN329" s="19">
        <v>125.2</v>
      </c>
      <c r="BO329" s="19">
        <v>128.19999999999999</v>
      </c>
      <c r="BP329" s="19">
        <v>128.69999999999999</v>
      </c>
      <c r="BQ329" s="19">
        <v>129.6</v>
      </c>
      <c r="BR329" s="19">
        <v>126.9</v>
      </c>
      <c r="BS329" s="19">
        <v>126.9</v>
      </c>
      <c r="BT329" s="19">
        <v>129.4</v>
      </c>
      <c r="BU329" s="19">
        <v>132</v>
      </c>
      <c r="BV329" s="19">
        <v>131.19999999999999</v>
      </c>
      <c r="BW329" s="19">
        <v>131.6</v>
      </c>
      <c r="BX329" s="19">
        <v>132.4</v>
      </c>
      <c r="BY329" s="19">
        <v>134.9</v>
      </c>
      <c r="BZ329" s="19">
        <v>135.80000000000001</v>
      </c>
      <c r="CA329" s="19">
        <v>138.5</v>
      </c>
      <c r="CB329" s="19">
        <v>138</v>
      </c>
      <c r="CC329" s="19">
        <v>137.80000000000001</v>
      </c>
      <c r="CD329" s="19">
        <v>140.5</v>
      </c>
      <c r="CE329" s="19">
        <v>139.4</v>
      </c>
      <c r="CF329" s="19">
        <v>141.19999999999999</v>
      </c>
      <c r="CG329" s="19">
        <v>140.30000000000001</v>
      </c>
      <c r="CH329" s="19">
        <v>141.5</v>
      </c>
      <c r="CI329" s="19">
        <v>141.1</v>
      </c>
      <c r="CJ329" s="19">
        <v>142.30000000000001</v>
      </c>
      <c r="CK329" s="19">
        <v>138.19999999999999</v>
      </c>
      <c r="CL329" s="19">
        <v>141.1</v>
      </c>
      <c r="CM329" s="19">
        <v>141.5</v>
      </c>
      <c r="CN329" s="19">
        <v>143.19999999999999</v>
      </c>
      <c r="CO329" s="19">
        <v>141.6</v>
      </c>
      <c r="CP329" s="19">
        <v>138.1</v>
      </c>
      <c r="CQ329" s="19">
        <v>138.19999999999999</v>
      </c>
      <c r="CR329" s="19">
        <v>139.30000000000001</v>
      </c>
      <c r="CS329" s="19">
        <v>141.6</v>
      </c>
      <c r="CT329" s="19">
        <v>138.80000000000001</v>
      </c>
      <c r="CU329" s="19">
        <v>140.1</v>
      </c>
      <c r="CV329" s="19">
        <v>140.1</v>
      </c>
      <c r="CW329" s="19">
        <v>136.4</v>
      </c>
      <c r="CX329" s="19">
        <v>142.69999999999999</v>
      </c>
      <c r="CY329" s="19">
        <v>142.19999999999999</v>
      </c>
      <c r="CZ329" s="19">
        <v>143.4</v>
      </c>
      <c r="DA329" s="19">
        <v>143.5</v>
      </c>
      <c r="DB329" s="19">
        <v>142.9</v>
      </c>
      <c r="DC329" s="19">
        <v>141.9</v>
      </c>
      <c r="DD329" s="19">
        <v>141.19999999999999</v>
      </c>
      <c r="DE329" s="19">
        <v>142.80000000000001</v>
      </c>
      <c r="DF329" s="19">
        <v>142.4</v>
      </c>
      <c r="DG329" s="19">
        <v>142</v>
      </c>
      <c r="DH329" s="19">
        <v>140.30000000000001</v>
      </c>
      <c r="DI329" s="19">
        <v>140.9</v>
      </c>
      <c r="DJ329" s="19">
        <v>140.5</v>
      </c>
      <c r="DK329" s="19">
        <v>143.69999999999999</v>
      </c>
      <c r="DL329" s="19">
        <v>143.30000000000001</v>
      </c>
      <c r="DM329" s="19">
        <v>143.5</v>
      </c>
      <c r="DN329" s="19">
        <v>144.1</v>
      </c>
      <c r="DO329" s="19">
        <v>144.1</v>
      </c>
      <c r="DP329" s="19">
        <v>145.30000000000001</v>
      </c>
      <c r="DQ329" s="19">
        <v>144.9</v>
      </c>
      <c r="DR329" s="19">
        <v>148.4</v>
      </c>
      <c r="DS329" s="19">
        <v>143.69999999999999</v>
      </c>
      <c r="DT329" s="19">
        <v>144.1</v>
      </c>
      <c r="DU329" s="19">
        <v>145.4</v>
      </c>
      <c r="DV329" s="19">
        <v>143.69999999999999</v>
      </c>
      <c r="DW329" s="19">
        <v>151.69999999999999</v>
      </c>
    </row>
    <row r="330" spans="1:127">
      <c r="A330" s="17" t="s">
        <v>1253</v>
      </c>
      <c r="B330" s="17" t="s">
        <v>1254</v>
      </c>
      <c r="C330" s="18">
        <v>0.10911</v>
      </c>
      <c r="D330" s="19">
        <v>111.7</v>
      </c>
      <c r="E330" s="19">
        <v>121.7</v>
      </c>
      <c r="F330" s="19">
        <v>107.8</v>
      </c>
      <c r="G330" s="19">
        <v>100.4</v>
      </c>
      <c r="H330" s="19">
        <v>104.7</v>
      </c>
      <c r="I330" s="19">
        <v>112.2</v>
      </c>
      <c r="J330" s="19">
        <v>120.1</v>
      </c>
      <c r="K330" s="19">
        <v>121.9</v>
      </c>
      <c r="L330" s="19">
        <v>122.6</v>
      </c>
      <c r="M330" s="19">
        <v>127.4</v>
      </c>
      <c r="N330" s="19">
        <v>128.19999999999999</v>
      </c>
      <c r="O330" s="19">
        <v>123.1</v>
      </c>
      <c r="P330" s="19">
        <v>127.2</v>
      </c>
      <c r="Q330" s="19">
        <v>123.7</v>
      </c>
      <c r="R330" s="19">
        <v>125.9</v>
      </c>
      <c r="S330" s="19">
        <v>128.6</v>
      </c>
      <c r="T330" s="19">
        <v>131.1</v>
      </c>
      <c r="U330" s="19">
        <v>130.9</v>
      </c>
      <c r="V330" s="19">
        <v>130.6</v>
      </c>
      <c r="W330" s="19">
        <v>143.4</v>
      </c>
      <c r="X330" s="19">
        <v>134.69999999999999</v>
      </c>
      <c r="Y330" s="19">
        <v>148</v>
      </c>
      <c r="Z330" s="19">
        <v>143.30000000000001</v>
      </c>
      <c r="AA330" s="19">
        <v>138</v>
      </c>
      <c r="AB330" s="19">
        <v>143</v>
      </c>
      <c r="AC330" s="19">
        <v>149</v>
      </c>
      <c r="AD330" s="19">
        <v>147.6</v>
      </c>
      <c r="AE330" s="19">
        <v>144.69999999999999</v>
      </c>
      <c r="AF330" s="19">
        <v>143.30000000000001</v>
      </c>
      <c r="AG330" s="19">
        <v>137.9</v>
      </c>
      <c r="AH330" s="19">
        <v>142.80000000000001</v>
      </c>
      <c r="AI330" s="19">
        <v>138.9</v>
      </c>
      <c r="AJ330" s="19">
        <v>135.9</v>
      </c>
      <c r="AK330" s="19">
        <v>143.9</v>
      </c>
      <c r="AL330" s="19">
        <v>133.69999999999999</v>
      </c>
      <c r="AM330" s="19">
        <v>138.5</v>
      </c>
      <c r="AN330" s="19">
        <v>138</v>
      </c>
      <c r="AO330" s="19">
        <v>137</v>
      </c>
      <c r="AP330" s="19">
        <v>136.1</v>
      </c>
      <c r="AQ330" s="19">
        <v>139.4</v>
      </c>
      <c r="AR330" s="19">
        <v>143.80000000000001</v>
      </c>
      <c r="AS330" s="19">
        <v>141.69999999999999</v>
      </c>
      <c r="AT330" s="19">
        <v>138.4</v>
      </c>
      <c r="AU330" s="19">
        <v>142.5</v>
      </c>
      <c r="AV330" s="19">
        <v>140.80000000000001</v>
      </c>
      <c r="AW330" s="19">
        <v>141.30000000000001</v>
      </c>
      <c r="AX330" s="19">
        <v>142.69999999999999</v>
      </c>
      <c r="AY330" s="19">
        <v>145.4</v>
      </c>
      <c r="AZ330" s="19">
        <v>144.80000000000001</v>
      </c>
      <c r="BA330" s="19">
        <v>143.9</v>
      </c>
      <c r="BB330" s="19">
        <v>141.1</v>
      </c>
      <c r="BC330" s="19">
        <v>142.1</v>
      </c>
      <c r="BD330" s="19">
        <v>142.80000000000001</v>
      </c>
      <c r="BE330" s="19">
        <v>142.9</v>
      </c>
      <c r="BF330" s="19">
        <v>139.69999999999999</v>
      </c>
      <c r="BG330" s="19">
        <v>141.4</v>
      </c>
      <c r="BH330" s="19">
        <v>142.19999999999999</v>
      </c>
      <c r="BI330" s="19">
        <v>143.30000000000001</v>
      </c>
      <c r="BJ330" s="19">
        <v>142.19999999999999</v>
      </c>
      <c r="BK330" s="19">
        <v>140</v>
      </c>
      <c r="BL330" s="19">
        <v>140.5</v>
      </c>
      <c r="BM330" s="19">
        <v>138.80000000000001</v>
      </c>
      <c r="BN330" s="19">
        <v>139</v>
      </c>
      <c r="BO330" s="19">
        <v>138.19999999999999</v>
      </c>
      <c r="BP330" s="19">
        <v>139.30000000000001</v>
      </c>
      <c r="BQ330" s="19">
        <v>141.80000000000001</v>
      </c>
      <c r="BR330" s="19">
        <v>139.4</v>
      </c>
      <c r="BS330" s="19">
        <v>130.80000000000001</v>
      </c>
      <c r="BT330" s="19">
        <v>128.19999999999999</v>
      </c>
      <c r="BU330" s="19">
        <v>128.6</v>
      </c>
      <c r="BV330" s="19">
        <v>128.6</v>
      </c>
      <c r="BW330" s="19">
        <v>127.8</v>
      </c>
      <c r="BX330" s="19">
        <v>128.19999999999999</v>
      </c>
      <c r="BY330" s="19">
        <v>127.9</v>
      </c>
      <c r="BZ330" s="19">
        <v>125.9</v>
      </c>
      <c r="CA330" s="19">
        <v>122.1</v>
      </c>
      <c r="CB330" s="19">
        <v>121.2</v>
      </c>
      <c r="CC330" s="19">
        <v>119.8</v>
      </c>
      <c r="CD330" s="19">
        <v>118</v>
      </c>
      <c r="CE330" s="19">
        <v>118.7</v>
      </c>
      <c r="CF330" s="19">
        <v>121.1</v>
      </c>
      <c r="CG330" s="19">
        <v>122.6</v>
      </c>
      <c r="CH330" s="19">
        <v>123.4</v>
      </c>
      <c r="CI330" s="19">
        <v>125.7</v>
      </c>
      <c r="CJ330" s="19">
        <v>121.6</v>
      </c>
      <c r="CK330" s="19">
        <v>125.9</v>
      </c>
      <c r="CL330" s="19">
        <v>128.1</v>
      </c>
      <c r="CM330" s="19">
        <v>130.5</v>
      </c>
      <c r="CN330" s="19">
        <v>128.5</v>
      </c>
      <c r="CO330" s="19">
        <v>130.9</v>
      </c>
      <c r="CP330" s="19">
        <v>124.8</v>
      </c>
      <c r="CQ330" s="19">
        <v>120.1</v>
      </c>
      <c r="CR330" s="19">
        <v>119.6</v>
      </c>
      <c r="CS330" s="19">
        <v>120.6</v>
      </c>
      <c r="CT330" s="19">
        <v>120</v>
      </c>
      <c r="CU330" s="19">
        <v>121.9</v>
      </c>
      <c r="CV330" s="19">
        <v>121.9</v>
      </c>
      <c r="CW330" s="19">
        <v>117.1</v>
      </c>
      <c r="CX330" s="19">
        <v>122.8</v>
      </c>
      <c r="CY330" s="19">
        <v>123.2</v>
      </c>
      <c r="CZ330" s="19">
        <v>123.2</v>
      </c>
      <c r="DA330" s="19">
        <v>126.1</v>
      </c>
      <c r="DB330" s="19">
        <v>123.9</v>
      </c>
      <c r="DC330" s="19">
        <v>126.3</v>
      </c>
      <c r="DD330" s="19">
        <v>125.3</v>
      </c>
      <c r="DE330" s="19">
        <v>125.8</v>
      </c>
      <c r="DF330" s="19">
        <v>126.6</v>
      </c>
      <c r="DG330" s="19">
        <v>128.9</v>
      </c>
      <c r="DH330" s="19">
        <v>126.8</v>
      </c>
      <c r="DI330" s="19">
        <v>127.8</v>
      </c>
      <c r="DJ330" s="19">
        <v>129</v>
      </c>
      <c r="DK330" s="19">
        <v>134</v>
      </c>
      <c r="DL330" s="19">
        <v>138.19999999999999</v>
      </c>
      <c r="DM330" s="19">
        <v>137.19999999999999</v>
      </c>
      <c r="DN330" s="19">
        <v>133.30000000000001</v>
      </c>
      <c r="DO330" s="19">
        <v>133.30000000000001</v>
      </c>
      <c r="DP330" s="19">
        <v>135.1</v>
      </c>
      <c r="DQ330" s="19">
        <v>132.19999999999999</v>
      </c>
      <c r="DR330" s="19">
        <v>134.80000000000001</v>
      </c>
      <c r="DS330" s="19">
        <v>137.6</v>
      </c>
      <c r="DT330" s="19">
        <v>133.19999999999999</v>
      </c>
      <c r="DU330" s="19">
        <v>135.4</v>
      </c>
      <c r="DV330" s="19">
        <v>136.19999999999999</v>
      </c>
      <c r="DW330" s="19">
        <v>134</v>
      </c>
    </row>
    <row r="331" spans="1:127">
      <c r="A331" s="17" t="s">
        <v>1255</v>
      </c>
      <c r="B331" s="17" t="s">
        <v>1256</v>
      </c>
      <c r="C331" s="18">
        <v>1.1132200000000001</v>
      </c>
      <c r="D331" s="19">
        <v>102.1</v>
      </c>
      <c r="E331" s="19">
        <v>102.4</v>
      </c>
      <c r="F331" s="19">
        <v>102.2</v>
      </c>
      <c r="G331" s="19">
        <v>102.7</v>
      </c>
      <c r="H331" s="19">
        <v>102.9</v>
      </c>
      <c r="I331" s="19">
        <v>104.1</v>
      </c>
      <c r="J331" s="19">
        <v>104.1</v>
      </c>
      <c r="K331" s="19">
        <v>103.8</v>
      </c>
      <c r="L331" s="19">
        <v>104.1</v>
      </c>
      <c r="M331" s="19">
        <v>104.3</v>
      </c>
      <c r="N331" s="19">
        <v>105.2</v>
      </c>
      <c r="O331" s="19">
        <v>105.1</v>
      </c>
      <c r="P331" s="19">
        <v>107.8</v>
      </c>
      <c r="Q331" s="19">
        <v>108.1</v>
      </c>
      <c r="R331" s="19">
        <v>108.8</v>
      </c>
      <c r="S331" s="19">
        <v>108</v>
      </c>
      <c r="T331" s="19">
        <v>108.9</v>
      </c>
      <c r="U331" s="19">
        <v>110.1</v>
      </c>
      <c r="V331" s="19">
        <v>110.3</v>
      </c>
      <c r="W331" s="19">
        <v>111.1</v>
      </c>
      <c r="X331" s="19">
        <v>111.8</v>
      </c>
      <c r="Y331" s="19">
        <v>111.6</v>
      </c>
      <c r="Z331" s="19">
        <v>112.7</v>
      </c>
      <c r="AA331" s="19">
        <v>113.7</v>
      </c>
      <c r="AB331" s="19">
        <v>114.9</v>
      </c>
      <c r="AC331" s="19">
        <v>115.3</v>
      </c>
      <c r="AD331" s="19">
        <v>114.8</v>
      </c>
      <c r="AE331" s="19">
        <v>115</v>
      </c>
      <c r="AF331" s="19">
        <v>114.6</v>
      </c>
      <c r="AG331" s="19">
        <v>114.9</v>
      </c>
      <c r="AH331" s="19">
        <v>114.5</v>
      </c>
      <c r="AI331" s="19">
        <v>113.8</v>
      </c>
      <c r="AJ331" s="19">
        <v>113.3</v>
      </c>
      <c r="AK331" s="19">
        <v>111.8</v>
      </c>
      <c r="AL331" s="19">
        <v>111.5</v>
      </c>
      <c r="AM331" s="19">
        <v>113.2</v>
      </c>
      <c r="AN331" s="19">
        <v>112.1</v>
      </c>
      <c r="AO331" s="19">
        <v>112.4</v>
      </c>
      <c r="AP331" s="19">
        <v>112.6</v>
      </c>
      <c r="AQ331" s="19">
        <v>112.3</v>
      </c>
      <c r="AR331" s="19">
        <v>112.7</v>
      </c>
      <c r="AS331" s="19">
        <v>113.5</v>
      </c>
      <c r="AT331" s="19">
        <v>112.9</v>
      </c>
      <c r="AU331" s="19">
        <v>112.9</v>
      </c>
      <c r="AV331" s="19">
        <v>113.1</v>
      </c>
      <c r="AW331" s="19">
        <v>113.1</v>
      </c>
      <c r="AX331" s="19">
        <v>112.2</v>
      </c>
      <c r="AY331" s="19">
        <v>112.8</v>
      </c>
      <c r="AZ331" s="19">
        <v>112.3</v>
      </c>
      <c r="BA331" s="19">
        <v>112.7</v>
      </c>
      <c r="BB331" s="19">
        <v>113.2</v>
      </c>
      <c r="BC331" s="19">
        <v>113.3</v>
      </c>
      <c r="BD331" s="19">
        <v>113.1</v>
      </c>
      <c r="BE331" s="19">
        <v>112.2</v>
      </c>
      <c r="BF331" s="19">
        <v>112.9</v>
      </c>
      <c r="BG331" s="19">
        <v>114.8</v>
      </c>
      <c r="BH331" s="19">
        <v>114.4</v>
      </c>
      <c r="BI331" s="19">
        <v>114.5</v>
      </c>
      <c r="BJ331" s="19">
        <v>114.6</v>
      </c>
      <c r="BK331" s="19">
        <v>115.7</v>
      </c>
      <c r="BL331" s="19">
        <v>116.4</v>
      </c>
      <c r="BM331" s="19">
        <v>117.7</v>
      </c>
      <c r="BN331" s="19">
        <v>118.5</v>
      </c>
      <c r="BO331" s="19">
        <v>118.9</v>
      </c>
      <c r="BP331" s="19">
        <v>118.1</v>
      </c>
      <c r="BQ331" s="19">
        <v>119.9</v>
      </c>
      <c r="BR331" s="19">
        <v>119.4</v>
      </c>
      <c r="BS331" s="19">
        <v>118</v>
      </c>
      <c r="BT331" s="19">
        <v>118.6</v>
      </c>
      <c r="BU331" s="19">
        <v>119.8</v>
      </c>
      <c r="BV331" s="19">
        <v>120.8</v>
      </c>
      <c r="BW331" s="19">
        <v>120.3</v>
      </c>
      <c r="BX331" s="19">
        <v>120.8</v>
      </c>
      <c r="BY331" s="19">
        <v>121.6</v>
      </c>
      <c r="BZ331" s="19">
        <v>121.3</v>
      </c>
      <c r="CA331" s="19">
        <v>122.3</v>
      </c>
      <c r="CB331" s="19">
        <v>122.3</v>
      </c>
      <c r="CC331" s="19">
        <v>123</v>
      </c>
      <c r="CD331" s="19">
        <v>124.7</v>
      </c>
      <c r="CE331" s="19">
        <v>125.4</v>
      </c>
      <c r="CF331" s="19">
        <v>125.3</v>
      </c>
      <c r="CG331" s="19">
        <v>124.9</v>
      </c>
      <c r="CH331" s="19">
        <v>124.1</v>
      </c>
      <c r="CI331" s="19">
        <v>123.8</v>
      </c>
      <c r="CJ331" s="19">
        <v>123.9</v>
      </c>
      <c r="CK331" s="19">
        <v>123</v>
      </c>
      <c r="CL331" s="19">
        <v>122.5</v>
      </c>
      <c r="CM331" s="19">
        <v>122.1</v>
      </c>
      <c r="CN331" s="19">
        <v>121.4</v>
      </c>
      <c r="CO331" s="19">
        <v>120.7</v>
      </c>
      <c r="CP331" s="19">
        <v>120.1</v>
      </c>
      <c r="CQ331" s="19">
        <v>119.7</v>
      </c>
      <c r="CR331" s="19">
        <v>118.9</v>
      </c>
      <c r="CS331" s="19">
        <v>120.3</v>
      </c>
      <c r="CT331" s="19">
        <v>120.3</v>
      </c>
      <c r="CU331" s="19">
        <v>120.4</v>
      </c>
      <c r="CV331" s="19">
        <v>120.6</v>
      </c>
      <c r="CW331" s="19">
        <v>120.8</v>
      </c>
      <c r="CX331" s="19">
        <v>120.4</v>
      </c>
      <c r="CY331" s="19">
        <v>119.9</v>
      </c>
      <c r="CZ331" s="19">
        <v>119</v>
      </c>
      <c r="DA331" s="19">
        <v>119.1</v>
      </c>
      <c r="DB331" s="19">
        <v>119.4</v>
      </c>
      <c r="DC331" s="19">
        <v>120</v>
      </c>
      <c r="DD331" s="19">
        <v>121.3</v>
      </c>
      <c r="DE331" s="19">
        <v>124</v>
      </c>
      <c r="DF331" s="19">
        <v>125.7</v>
      </c>
      <c r="DG331" s="19">
        <v>130.69999999999999</v>
      </c>
      <c r="DH331" s="19">
        <v>132.80000000000001</v>
      </c>
      <c r="DI331" s="19">
        <v>132.6</v>
      </c>
      <c r="DJ331" s="19">
        <v>133</v>
      </c>
      <c r="DK331" s="19">
        <v>133.5</v>
      </c>
      <c r="DL331" s="19">
        <v>132.5</v>
      </c>
      <c r="DM331" s="19">
        <v>133.9</v>
      </c>
      <c r="DN331" s="19">
        <v>137.19999999999999</v>
      </c>
      <c r="DO331" s="19">
        <v>139.6</v>
      </c>
      <c r="DP331" s="19">
        <v>141.19999999999999</v>
      </c>
      <c r="DQ331" s="19">
        <v>142.1</v>
      </c>
      <c r="DR331" s="19">
        <v>143.30000000000001</v>
      </c>
      <c r="DS331" s="19">
        <v>148.5</v>
      </c>
      <c r="DT331" s="19">
        <v>153.69999999999999</v>
      </c>
      <c r="DU331" s="19">
        <v>156.30000000000001</v>
      </c>
      <c r="DV331" s="19">
        <v>155.80000000000001</v>
      </c>
      <c r="DW331" s="19">
        <v>153.9</v>
      </c>
    </row>
    <row r="332" spans="1:127">
      <c r="A332" s="17" t="s">
        <v>1257</v>
      </c>
      <c r="B332" s="17" t="s">
        <v>1258</v>
      </c>
      <c r="C332" s="18">
        <v>0.49296000000000001</v>
      </c>
      <c r="D332" s="19">
        <v>101.9</v>
      </c>
      <c r="E332" s="19">
        <v>101.8</v>
      </c>
      <c r="F332" s="19">
        <v>102.8</v>
      </c>
      <c r="G332" s="19">
        <v>103.1</v>
      </c>
      <c r="H332" s="19">
        <v>103.7</v>
      </c>
      <c r="I332" s="19">
        <v>102.9</v>
      </c>
      <c r="J332" s="19">
        <v>102.8</v>
      </c>
      <c r="K332" s="19">
        <v>103.2</v>
      </c>
      <c r="L332" s="19">
        <v>103.7</v>
      </c>
      <c r="M332" s="19">
        <v>104</v>
      </c>
      <c r="N332" s="19">
        <v>104</v>
      </c>
      <c r="O332" s="19">
        <v>105.2</v>
      </c>
      <c r="P332" s="19">
        <v>107.9</v>
      </c>
      <c r="Q332" s="19">
        <v>108.4</v>
      </c>
      <c r="R332" s="19">
        <v>109</v>
      </c>
      <c r="S332" s="19">
        <v>109</v>
      </c>
      <c r="T332" s="19">
        <v>110.3</v>
      </c>
      <c r="U332" s="19">
        <v>110.3</v>
      </c>
      <c r="V332" s="19">
        <v>111.5</v>
      </c>
      <c r="W332" s="19">
        <v>112.1</v>
      </c>
      <c r="X332" s="19">
        <v>113.3</v>
      </c>
      <c r="Y332" s="19">
        <v>113.4</v>
      </c>
      <c r="Z332" s="19">
        <v>114.3</v>
      </c>
      <c r="AA332" s="19">
        <v>115.1</v>
      </c>
      <c r="AB332" s="19">
        <v>117.1</v>
      </c>
      <c r="AC332" s="19">
        <v>117.5</v>
      </c>
      <c r="AD332" s="19">
        <v>116.5</v>
      </c>
      <c r="AE332" s="19">
        <v>116.5</v>
      </c>
      <c r="AF332" s="19">
        <v>117.5</v>
      </c>
      <c r="AG332" s="19">
        <v>115.7</v>
      </c>
      <c r="AH332" s="19">
        <v>115.9</v>
      </c>
      <c r="AI332" s="19">
        <v>115.2</v>
      </c>
      <c r="AJ332" s="19">
        <v>115.5</v>
      </c>
      <c r="AK332" s="19">
        <v>114.8</v>
      </c>
      <c r="AL332" s="19">
        <v>114.9</v>
      </c>
      <c r="AM332" s="19">
        <v>115.5</v>
      </c>
      <c r="AN332" s="19">
        <v>114.6</v>
      </c>
      <c r="AO332" s="19">
        <v>115.2</v>
      </c>
      <c r="AP332" s="19">
        <v>115.2</v>
      </c>
      <c r="AQ332" s="19">
        <v>115.9</v>
      </c>
      <c r="AR332" s="19">
        <v>115.2</v>
      </c>
      <c r="AS332" s="19">
        <v>116.2</v>
      </c>
      <c r="AT332" s="19">
        <v>115.4</v>
      </c>
      <c r="AU332" s="19">
        <v>115.3</v>
      </c>
      <c r="AV332" s="19">
        <v>115.4</v>
      </c>
      <c r="AW332" s="19">
        <v>115.9</v>
      </c>
      <c r="AX332" s="19">
        <v>115.7</v>
      </c>
      <c r="AY332" s="19">
        <v>116.2</v>
      </c>
      <c r="AZ332" s="19">
        <v>116.5</v>
      </c>
      <c r="BA332" s="19">
        <v>116.4</v>
      </c>
      <c r="BB332" s="19">
        <v>117.2</v>
      </c>
      <c r="BC332" s="19">
        <v>117.3</v>
      </c>
      <c r="BD332" s="19">
        <v>116.6</v>
      </c>
      <c r="BE332" s="19">
        <v>116.2</v>
      </c>
      <c r="BF332" s="19">
        <v>116.8</v>
      </c>
      <c r="BG332" s="19">
        <v>117.5</v>
      </c>
      <c r="BH332" s="19">
        <v>118</v>
      </c>
      <c r="BI332" s="19">
        <v>119.1</v>
      </c>
      <c r="BJ332" s="19">
        <v>119.8</v>
      </c>
      <c r="BK332" s="19">
        <v>121.3</v>
      </c>
      <c r="BL332" s="19">
        <v>121.4</v>
      </c>
      <c r="BM332" s="19">
        <v>122.1</v>
      </c>
      <c r="BN332" s="19">
        <v>122.2</v>
      </c>
      <c r="BO332" s="19">
        <v>120.9</v>
      </c>
      <c r="BP332" s="19">
        <v>120.2</v>
      </c>
      <c r="BQ332" s="19">
        <v>122.5</v>
      </c>
      <c r="BR332" s="19">
        <v>121.5</v>
      </c>
      <c r="BS332" s="19">
        <v>121.3</v>
      </c>
      <c r="BT332" s="19">
        <v>122.9</v>
      </c>
      <c r="BU332" s="19">
        <v>123.8</v>
      </c>
      <c r="BV332" s="19">
        <v>125.1</v>
      </c>
      <c r="BW332" s="19">
        <v>123.5</v>
      </c>
      <c r="BX332" s="19">
        <v>125.4</v>
      </c>
      <c r="BY332" s="19">
        <v>126</v>
      </c>
      <c r="BZ332" s="19">
        <v>126.4</v>
      </c>
      <c r="CA332" s="19">
        <v>127.2</v>
      </c>
      <c r="CB332" s="19">
        <v>127.7</v>
      </c>
      <c r="CC332" s="19">
        <v>128.9</v>
      </c>
      <c r="CD332" s="19">
        <v>131.9</v>
      </c>
      <c r="CE332" s="19">
        <v>132.80000000000001</v>
      </c>
      <c r="CF332" s="19">
        <v>132.30000000000001</v>
      </c>
      <c r="CG332" s="19">
        <v>131.5</v>
      </c>
      <c r="CH332" s="19">
        <v>131</v>
      </c>
      <c r="CI332" s="19">
        <v>130.5</v>
      </c>
      <c r="CJ332" s="19">
        <v>129.5</v>
      </c>
      <c r="CK332" s="19">
        <v>128.19999999999999</v>
      </c>
      <c r="CL332" s="19">
        <v>127.2</v>
      </c>
      <c r="CM332" s="19">
        <v>126.4</v>
      </c>
      <c r="CN332" s="19">
        <v>125.3</v>
      </c>
      <c r="CO332" s="19">
        <v>125</v>
      </c>
      <c r="CP332" s="19">
        <v>123</v>
      </c>
      <c r="CQ332" s="19">
        <v>122.6</v>
      </c>
      <c r="CR332" s="19">
        <v>122.7</v>
      </c>
      <c r="CS332" s="19">
        <v>122.6</v>
      </c>
      <c r="CT332" s="19">
        <v>123.6</v>
      </c>
      <c r="CU332" s="19">
        <v>123.4</v>
      </c>
      <c r="CV332" s="19">
        <v>123.5</v>
      </c>
      <c r="CW332" s="19">
        <v>124.3</v>
      </c>
      <c r="CX332" s="19">
        <v>122.6</v>
      </c>
      <c r="CY332" s="19">
        <v>121.4</v>
      </c>
      <c r="CZ332" s="19">
        <v>120.6</v>
      </c>
      <c r="DA332" s="19">
        <v>120.9</v>
      </c>
      <c r="DB332" s="19">
        <v>120.9</v>
      </c>
      <c r="DC332" s="19">
        <v>121.3</v>
      </c>
      <c r="DD332" s="19">
        <v>123.1</v>
      </c>
      <c r="DE332" s="19">
        <v>126.3</v>
      </c>
      <c r="DF332" s="19">
        <v>128.80000000000001</v>
      </c>
      <c r="DG332" s="19">
        <v>135.9</v>
      </c>
      <c r="DH332" s="19">
        <v>138.5</v>
      </c>
      <c r="DI332" s="19">
        <v>137.30000000000001</v>
      </c>
      <c r="DJ332" s="19">
        <v>136.5</v>
      </c>
      <c r="DK332" s="19">
        <v>135.6</v>
      </c>
      <c r="DL332" s="19">
        <v>135.69999999999999</v>
      </c>
      <c r="DM332" s="19">
        <v>138.5</v>
      </c>
      <c r="DN332" s="19">
        <v>141.4</v>
      </c>
      <c r="DO332" s="19">
        <v>144.4</v>
      </c>
      <c r="DP332" s="19">
        <v>145.30000000000001</v>
      </c>
      <c r="DQ332" s="19">
        <v>145.1</v>
      </c>
      <c r="DR332" s="19">
        <v>146.19999999999999</v>
      </c>
      <c r="DS332" s="19">
        <v>152.1</v>
      </c>
      <c r="DT332" s="19">
        <v>156.9</v>
      </c>
      <c r="DU332" s="19">
        <v>157.9</v>
      </c>
      <c r="DV332" s="19">
        <v>158.4</v>
      </c>
      <c r="DW332" s="19">
        <v>157.6</v>
      </c>
    </row>
    <row r="333" spans="1:127">
      <c r="A333" s="17" t="s">
        <v>1259</v>
      </c>
      <c r="B333" s="17" t="s">
        <v>1260</v>
      </c>
      <c r="C333" s="18">
        <v>7.9229999999999995E-2</v>
      </c>
      <c r="D333" s="19">
        <v>102.6</v>
      </c>
      <c r="E333" s="19">
        <v>103.6</v>
      </c>
      <c r="F333" s="19">
        <v>104.6</v>
      </c>
      <c r="G333" s="19">
        <v>105.6</v>
      </c>
      <c r="H333" s="19">
        <v>107</v>
      </c>
      <c r="I333" s="19">
        <v>105.6</v>
      </c>
      <c r="J333" s="19">
        <v>105.1</v>
      </c>
      <c r="K333" s="19">
        <v>104.9</v>
      </c>
      <c r="L333" s="19">
        <v>105.7</v>
      </c>
      <c r="M333" s="19">
        <v>105.6</v>
      </c>
      <c r="N333" s="19">
        <v>105.3</v>
      </c>
      <c r="O333" s="19">
        <v>105.1</v>
      </c>
      <c r="P333" s="19">
        <v>109.1</v>
      </c>
      <c r="Q333" s="19">
        <v>110.3</v>
      </c>
      <c r="R333" s="19">
        <v>109.6</v>
      </c>
      <c r="S333" s="19">
        <v>111.7</v>
      </c>
      <c r="T333" s="19">
        <v>113.4</v>
      </c>
      <c r="U333" s="19">
        <v>114.5</v>
      </c>
      <c r="V333" s="19">
        <v>117.2</v>
      </c>
      <c r="W333" s="19">
        <v>117.2</v>
      </c>
      <c r="X333" s="19">
        <v>117</v>
      </c>
      <c r="Y333" s="19">
        <v>117</v>
      </c>
      <c r="Z333" s="19">
        <v>117</v>
      </c>
      <c r="AA333" s="19">
        <v>116.2</v>
      </c>
      <c r="AB333" s="19">
        <v>116.2</v>
      </c>
      <c r="AC333" s="19">
        <v>116.7</v>
      </c>
      <c r="AD333" s="19">
        <v>115.6</v>
      </c>
      <c r="AE333" s="19">
        <v>115.3</v>
      </c>
      <c r="AF333" s="19">
        <v>116.3</v>
      </c>
      <c r="AG333" s="19">
        <v>115.3</v>
      </c>
      <c r="AH333" s="19">
        <v>115.3</v>
      </c>
      <c r="AI333" s="19">
        <v>114.5</v>
      </c>
      <c r="AJ333" s="19">
        <v>114.9</v>
      </c>
      <c r="AK333" s="19">
        <v>114.4</v>
      </c>
      <c r="AL333" s="19">
        <v>113.7</v>
      </c>
      <c r="AM333" s="19">
        <v>113.9</v>
      </c>
      <c r="AN333" s="19">
        <v>112</v>
      </c>
      <c r="AO333" s="19">
        <v>112.5</v>
      </c>
      <c r="AP333" s="19">
        <v>111.9</v>
      </c>
      <c r="AQ333" s="19">
        <v>110.9</v>
      </c>
      <c r="AR333" s="19">
        <v>110.8</v>
      </c>
      <c r="AS333" s="19">
        <v>110.7</v>
      </c>
      <c r="AT333" s="19">
        <v>110.6</v>
      </c>
      <c r="AU333" s="19">
        <v>110.7</v>
      </c>
      <c r="AV333" s="19">
        <v>111.6</v>
      </c>
      <c r="AW333" s="19">
        <v>111.6</v>
      </c>
      <c r="AX333" s="19">
        <v>112.6</v>
      </c>
      <c r="AY333" s="19">
        <v>111.7</v>
      </c>
      <c r="AZ333" s="19">
        <v>112.9</v>
      </c>
      <c r="BA333" s="19">
        <v>113.3</v>
      </c>
      <c r="BB333" s="19">
        <v>113.8</v>
      </c>
      <c r="BC333" s="19">
        <v>111.8</v>
      </c>
      <c r="BD333" s="19">
        <v>112.4</v>
      </c>
      <c r="BE333" s="19">
        <v>112.9</v>
      </c>
      <c r="BF333" s="19">
        <v>112.4</v>
      </c>
      <c r="BG333" s="19">
        <v>111.4</v>
      </c>
      <c r="BH333" s="19">
        <v>112.3</v>
      </c>
      <c r="BI333" s="19">
        <v>113</v>
      </c>
      <c r="BJ333" s="19">
        <v>112.2</v>
      </c>
      <c r="BK333" s="19">
        <v>112.1</v>
      </c>
      <c r="BL333" s="19">
        <v>112.6</v>
      </c>
      <c r="BM333" s="19">
        <v>113.5</v>
      </c>
      <c r="BN333" s="19">
        <v>114.2</v>
      </c>
      <c r="BO333" s="19">
        <v>112.2</v>
      </c>
      <c r="BP333" s="19">
        <v>112.4</v>
      </c>
      <c r="BQ333" s="19">
        <v>113.5</v>
      </c>
      <c r="BR333" s="19">
        <v>111.9</v>
      </c>
      <c r="BS333" s="19">
        <v>111.9</v>
      </c>
      <c r="BT333" s="19">
        <v>113.1</v>
      </c>
      <c r="BU333" s="19">
        <v>112.2</v>
      </c>
      <c r="BV333" s="19">
        <v>115.7</v>
      </c>
      <c r="BW333" s="19">
        <v>117.7</v>
      </c>
      <c r="BX333" s="19">
        <v>122.2</v>
      </c>
      <c r="BY333" s="19">
        <v>124.9</v>
      </c>
      <c r="BZ333" s="19">
        <v>126</v>
      </c>
      <c r="CA333" s="19">
        <v>128.5</v>
      </c>
      <c r="CB333" s="19">
        <v>128.6</v>
      </c>
      <c r="CC333" s="19">
        <v>130.30000000000001</v>
      </c>
      <c r="CD333" s="19">
        <v>131.69999999999999</v>
      </c>
      <c r="CE333" s="19">
        <v>131.9</v>
      </c>
      <c r="CF333" s="19">
        <v>130.69999999999999</v>
      </c>
      <c r="CG333" s="19">
        <v>129.19999999999999</v>
      </c>
      <c r="CH333" s="19">
        <v>126.5</v>
      </c>
      <c r="CI333" s="19">
        <v>123.9</v>
      </c>
      <c r="CJ333" s="19">
        <v>122</v>
      </c>
      <c r="CK333" s="19">
        <v>118.7</v>
      </c>
      <c r="CL333" s="19">
        <v>117.7</v>
      </c>
      <c r="CM333" s="19">
        <v>115.2</v>
      </c>
      <c r="CN333" s="19">
        <v>112.9</v>
      </c>
      <c r="CO333" s="19">
        <v>111.8</v>
      </c>
      <c r="CP333" s="19">
        <v>110.7</v>
      </c>
      <c r="CQ333" s="19">
        <v>110.6</v>
      </c>
      <c r="CR333" s="19">
        <v>110.9</v>
      </c>
      <c r="CS333" s="19">
        <v>109.3</v>
      </c>
      <c r="CT333" s="19">
        <v>108.7</v>
      </c>
      <c r="CU333" s="19">
        <v>108.9</v>
      </c>
      <c r="CV333" s="19">
        <v>109.2</v>
      </c>
      <c r="CW333" s="19">
        <v>108.9</v>
      </c>
      <c r="CX333" s="19">
        <v>106.4</v>
      </c>
      <c r="CY333" s="19">
        <v>107.5</v>
      </c>
      <c r="CZ333" s="19">
        <v>104.6</v>
      </c>
      <c r="DA333" s="19">
        <v>105.3</v>
      </c>
      <c r="DB333" s="19">
        <v>105.1</v>
      </c>
      <c r="DC333" s="19">
        <v>105.9</v>
      </c>
      <c r="DD333" s="19">
        <v>106.1</v>
      </c>
      <c r="DE333" s="19">
        <v>108.9</v>
      </c>
      <c r="DF333" s="19">
        <v>114.2</v>
      </c>
      <c r="DG333" s="19">
        <v>120.8</v>
      </c>
      <c r="DH333" s="19">
        <v>123.4</v>
      </c>
      <c r="DI333" s="19">
        <v>123.9</v>
      </c>
      <c r="DJ333" s="19">
        <v>122.5</v>
      </c>
      <c r="DK333" s="19">
        <v>124.6</v>
      </c>
      <c r="DL333" s="19">
        <v>124.2</v>
      </c>
      <c r="DM333" s="19">
        <v>125.1</v>
      </c>
      <c r="DN333" s="19">
        <v>127.7</v>
      </c>
      <c r="DO333" s="19">
        <v>130.69999999999999</v>
      </c>
      <c r="DP333" s="19">
        <v>132.69999999999999</v>
      </c>
      <c r="DQ333" s="19">
        <v>132.69999999999999</v>
      </c>
      <c r="DR333" s="19">
        <v>134.6</v>
      </c>
      <c r="DS333" s="19">
        <v>141</v>
      </c>
      <c r="DT333" s="19">
        <v>148.4</v>
      </c>
      <c r="DU333" s="19">
        <v>147.30000000000001</v>
      </c>
      <c r="DV333" s="19">
        <v>147.30000000000001</v>
      </c>
      <c r="DW333" s="19">
        <v>146.5</v>
      </c>
    </row>
    <row r="334" spans="1:127">
      <c r="A334" s="17" t="s">
        <v>1261</v>
      </c>
      <c r="B334" s="17" t="s">
        <v>1262</v>
      </c>
      <c r="C334" s="18">
        <v>0.19261</v>
      </c>
      <c r="D334" s="19">
        <v>100.8</v>
      </c>
      <c r="E334" s="19">
        <v>101.2</v>
      </c>
      <c r="F334" s="19">
        <v>102.4</v>
      </c>
      <c r="G334" s="19">
        <v>102.3</v>
      </c>
      <c r="H334" s="19">
        <v>102</v>
      </c>
      <c r="I334" s="19">
        <v>101.2</v>
      </c>
      <c r="J334" s="19">
        <v>101.6</v>
      </c>
      <c r="K334" s="19">
        <v>102.2</v>
      </c>
      <c r="L334" s="19">
        <v>102.8</v>
      </c>
      <c r="M334" s="19">
        <v>105.1</v>
      </c>
      <c r="N334" s="19">
        <v>104.2</v>
      </c>
      <c r="O334" s="19">
        <v>106.8</v>
      </c>
      <c r="P334" s="19">
        <v>108</v>
      </c>
      <c r="Q334" s="19">
        <v>108.8</v>
      </c>
      <c r="R334" s="19">
        <v>110.7</v>
      </c>
      <c r="S334" s="19">
        <v>109.1</v>
      </c>
      <c r="T334" s="19">
        <v>110.9</v>
      </c>
      <c r="U334" s="19">
        <v>111.5</v>
      </c>
      <c r="V334" s="19">
        <v>111.4</v>
      </c>
      <c r="W334" s="19">
        <v>113.6</v>
      </c>
      <c r="X334" s="19">
        <v>115.2</v>
      </c>
      <c r="Y334" s="19">
        <v>115.7</v>
      </c>
      <c r="Z334" s="19">
        <v>116.5</v>
      </c>
      <c r="AA334" s="19">
        <v>116.9</v>
      </c>
      <c r="AB334" s="19">
        <v>118.6</v>
      </c>
      <c r="AC334" s="19">
        <v>118.2</v>
      </c>
      <c r="AD334" s="19">
        <v>117.6</v>
      </c>
      <c r="AE334" s="19">
        <v>118.1</v>
      </c>
      <c r="AF334" s="19">
        <v>118.6</v>
      </c>
      <c r="AG334" s="19">
        <v>116.4</v>
      </c>
      <c r="AH334" s="19">
        <v>117.2</v>
      </c>
      <c r="AI334" s="19">
        <v>117.2</v>
      </c>
      <c r="AJ334" s="19">
        <v>116.2</v>
      </c>
      <c r="AK334" s="19">
        <v>115.7</v>
      </c>
      <c r="AL334" s="19">
        <v>117</v>
      </c>
      <c r="AM334" s="19">
        <v>116.2</v>
      </c>
      <c r="AN334" s="19">
        <v>116.7</v>
      </c>
      <c r="AO334" s="19">
        <v>117.6</v>
      </c>
      <c r="AP334" s="19">
        <v>118.1</v>
      </c>
      <c r="AQ334" s="19">
        <v>118.4</v>
      </c>
      <c r="AR334" s="19">
        <v>116.3</v>
      </c>
      <c r="AS334" s="19">
        <v>117.9</v>
      </c>
      <c r="AT334" s="19">
        <v>115.5</v>
      </c>
      <c r="AU334" s="19">
        <v>116.2</v>
      </c>
      <c r="AV334" s="19">
        <v>115.9</v>
      </c>
      <c r="AW334" s="19">
        <v>116.9</v>
      </c>
      <c r="AX334" s="19">
        <v>115.4</v>
      </c>
      <c r="AY334" s="19">
        <v>116.8</v>
      </c>
      <c r="AZ334" s="19">
        <v>116.2</v>
      </c>
      <c r="BA334" s="19">
        <v>115.7</v>
      </c>
      <c r="BB334" s="19">
        <v>117.6</v>
      </c>
      <c r="BC334" s="19">
        <v>118.8</v>
      </c>
      <c r="BD334" s="19">
        <v>118.4</v>
      </c>
      <c r="BE334" s="19">
        <v>116.9</v>
      </c>
      <c r="BF334" s="19">
        <v>119.2</v>
      </c>
      <c r="BG334" s="19">
        <v>121.1</v>
      </c>
      <c r="BH334" s="19">
        <v>120.2</v>
      </c>
      <c r="BI334" s="19">
        <v>122.2</v>
      </c>
      <c r="BJ334" s="19">
        <v>122.2</v>
      </c>
      <c r="BK334" s="19">
        <v>123.2</v>
      </c>
      <c r="BL334" s="19">
        <v>121.9</v>
      </c>
      <c r="BM334" s="19">
        <v>122.2</v>
      </c>
      <c r="BN334" s="19">
        <v>121.9</v>
      </c>
      <c r="BO334" s="19">
        <v>120.8</v>
      </c>
      <c r="BP334" s="19">
        <v>119.7</v>
      </c>
      <c r="BQ334" s="19">
        <v>124.9</v>
      </c>
      <c r="BR334" s="19">
        <v>123.5</v>
      </c>
      <c r="BS334" s="19">
        <v>122.5</v>
      </c>
      <c r="BT334" s="19">
        <v>123.8</v>
      </c>
      <c r="BU334" s="19">
        <v>124.4</v>
      </c>
      <c r="BV334" s="19">
        <v>126.3</v>
      </c>
      <c r="BW334" s="19">
        <v>126.3</v>
      </c>
      <c r="BX334" s="19">
        <v>127.7</v>
      </c>
      <c r="BY334" s="19">
        <v>127.9</v>
      </c>
      <c r="BZ334" s="19">
        <v>128.69999999999999</v>
      </c>
      <c r="CA334" s="19">
        <v>129.1</v>
      </c>
      <c r="CB334" s="19">
        <v>130.1</v>
      </c>
      <c r="CC334" s="19">
        <v>131.4</v>
      </c>
      <c r="CD334" s="19">
        <v>136.69999999999999</v>
      </c>
      <c r="CE334" s="19">
        <v>137.9</v>
      </c>
      <c r="CF334" s="19">
        <v>139.4</v>
      </c>
      <c r="CG334" s="19">
        <v>138.69999999999999</v>
      </c>
      <c r="CH334" s="19">
        <v>138.80000000000001</v>
      </c>
      <c r="CI334" s="19">
        <v>139.30000000000001</v>
      </c>
      <c r="CJ334" s="19">
        <v>138.4</v>
      </c>
      <c r="CK334" s="19">
        <v>138.80000000000001</v>
      </c>
      <c r="CL334" s="19">
        <v>137.19999999999999</v>
      </c>
      <c r="CM334" s="19">
        <v>136.6</v>
      </c>
      <c r="CN334" s="19">
        <v>134.6</v>
      </c>
      <c r="CO334" s="19">
        <v>135</v>
      </c>
      <c r="CP334" s="19">
        <v>132.19999999999999</v>
      </c>
      <c r="CQ334" s="19">
        <v>131.30000000000001</v>
      </c>
      <c r="CR334" s="19">
        <v>130.9</v>
      </c>
      <c r="CS334" s="19">
        <v>130.69999999999999</v>
      </c>
      <c r="CT334" s="19">
        <v>131.5</v>
      </c>
      <c r="CU334" s="19">
        <v>131.80000000000001</v>
      </c>
      <c r="CV334" s="19">
        <v>131.1</v>
      </c>
      <c r="CW334" s="19">
        <v>132.30000000000001</v>
      </c>
      <c r="CX334" s="19">
        <v>130.6</v>
      </c>
      <c r="CY334" s="19">
        <v>127.4</v>
      </c>
      <c r="CZ334" s="19">
        <v>125.4</v>
      </c>
      <c r="DA334" s="19">
        <v>124.3</v>
      </c>
      <c r="DB334" s="19">
        <v>123.4</v>
      </c>
      <c r="DC334" s="19">
        <v>121.7</v>
      </c>
      <c r="DD334" s="19">
        <v>121.7</v>
      </c>
      <c r="DE334" s="19">
        <v>123.5</v>
      </c>
      <c r="DF334" s="19">
        <v>125.7</v>
      </c>
      <c r="DG334" s="19">
        <v>134.30000000000001</v>
      </c>
      <c r="DH334" s="19">
        <v>135.69999999999999</v>
      </c>
      <c r="DI334" s="19">
        <v>131.4</v>
      </c>
      <c r="DJ334" s="19">
        <v>130.9</v>
      </c>
      <c r="DK334" s="19">
        <v>130.9</v>
      </c>
      <c r="DL334" s="19">
        <v>129.5</v>
      </c>
      <c r="DM334" s="19">
        <v>131.9</v>
      </c>
      <c r="DN334" s="19">
        <v>133.80000000000001</v>
      </c>
      <c r="DO334" s="19">
        <v>136.6</v>
      </c>
      <c r="DP334" s="19">
        <v>137.5</v>
      </c>
      <c r="DQ334" s="19">
        <v>137.19999999999999</v>
      </c>
      <c r="DR334" s="19">
        <v>139.69999999999999</v>
      </c>
      <c r="DS334" s="19">
        <v>145.19999999999999</v>
      </c>
      <c r="DT334" s="19">
        <v>148.19999999999999</v>
      </c>
      <c r="DU334" s="19">
        <v>157.1</v>
      </c>
      <c r="DV334" s="19">
        <v>158.5</v>
      </c>
      <c r="DW334" s="19">
        <v>161.9</v>
      </c>
    </row>
    <row r="335" spans="1:127">
      <c r="A335" s="17" t="s">
        <v>1263</v>
      </c>
      <c r="B335" s="17" t="s">
        <v>1264</v>
      </c>
      <c r="C335" s="18">
        <v>1.23E-3</v>
      </c>
      <c r="D335" s="19">
        <v>100</v>
      </c>
      <c r="E335" s="19">
        <v>100</v>
      </c>
      <c r="F335" s="19">
        <v>100</v>
      </c>
      <c r="G335" s="19">
        <v>100</v>
      </c>
      <c r="H335" s="19">
        <v>100</v>
      </c>
      <c r="I335" s="19">
        <v>100</v>
      </c>
      <c r="J335" s="19">
        <v>100</v>
      </c>
      <c r="K335" s="19">
        <v>100</v>
      </c>
      <c r="L335" s="19">
        <v>100</v>
      </c>
      <c r="M335" s="19">
        <v>100</v>
      </c>
      <c r="N335" s="19">
        <v>100</v>
      </c>
      <c r="O335" s="19">
        <v>100</v>
      </c>
      <c r="P335" s="19">
        <v>100</v>
      </c>
      <c r="Q335" s="19">
        <v>100</v>
      </c>
      <c r="R335" s="19">
        <v>100</v>
      </c>
      <c r="S335" s="19">
        <v>100</v>
      </c>
      <c r="T335" s="19">
        <v>100</v>
      </c>
      <c r="U335" s="19">
        <v>100</v>
      </c>
      <c r="V335" s="19">
        <v>100</v>
      </c>
      <c r="W335" s="19">
        <v>100</v>
      </c>
      <c r="X335" s="19">
        <v>100</v>
      </c>
      <c r="Y335" s="19">
        <v>100</v>
      </c>
      <c r="Z335" s="19">
        <v>100</v>
      </c>
      <c r="AA335" s="19">
        <v>100</v>
      </c>
      <c r="AB335" s="19">
        <v>100</v>
      </c>
      <c r="AC335" s="19">
        <v>100</v>
      </c>
      <c r="AD335" s="19">
        <v>100</v>
      </c>
      <c r="AE335" s="19">
        <v>100</v>
      </c>
      <c r="AF335" s="19">
        <v>100</v>
      </c>
      <c r="AG335" s="19">
        <v>100</v>
      </c>
      <c r="AH335" s="19">
        <v>100</v>
      </c>
      <c r="AI335" s="19">
        <v>100</v>
      </c>
      <c r="AJ335" s="19">
        <v>100</v>
      </c>
      <c r="AK335" s="19">
        <v>100</v>
      </c>
      <c r="AL335" s="19">
        <v>100</v>
      </c>
      <c r="AM335" s="19">
        <v>100</v>
      </c>
      <c r="AN335" s="19">
        <v>100</v>
      </c>
      <c r="AO335" s="19">
        <v>100</v>
      </c>
      <c r="AP335" s="19">
        <v>100</v>
      </c>
      <c r="AQ335" s="19">
        <v>100</v>
      </c>
      <c r="AR335" s="19">
        <v>122.7</v>
      </c>
      <c r="AS335" s="19">
        <v>122.7</v>
      </c>
      <c r="AT335" s="19">
        <v>136.4</v>
      </c>
      <c r="AU335" s="19">
        <v>122.7</v>
      </c>
      <c r="AV335" s="19">
        <v>136.4</v>
      </c>
      <c r="AW335" s="19">
        <v>131.80000000000001</v>
      </c>
      <c r="AX335" s="19">
        <v>118.2</v>
      </c>
      <c r="AY335" s="19">
        <v>127.3</v>
      </c>
      <c r="AZ335" s="19">
        <v>131.80000000000001</v>
      </c>
      <c r="BA335" s="19">
        <v>140.9</v>
      </c>
      <c r="BB335" s="19">
        <v>145.5</v>
      </c>
      <c r="BC335" s="19">
        <v>136.4</v>
      </c>
      <c r="BD335" s="19">
        <v>145.5</v>
      </c>
      <c r="BE335" s="19">
        <v>145.5</v>
      </c>
      <c r="BF335" s="19">
        <v>140.9</v>
      </c>
      <c r="BG335" s="19">
        <v>127.3</v>
      </c>
      <c r="BH335" s="19">
        <v>145.5</v>
      </c>
      <c r="BI335" s="19">
        <v>145.5</v>
      </c>
      <c r="BJ335" s="19">
        <v>145.5</v>
      </c>
      <c r="BK335" s="19">
        <v>168.2</v>
      </c>
      <c r="BL335" s="19">
        <v>172.7</v>
      </c>
      <c r="BM335" s="19">
        <v>177.3</v>
      </c>
      <c r="BN335" s="19">
        <v>177.3</v>
      </c>
      <c r="BO335" s="19">
        <v>177.3</v>
      </c>
      <c r="BP335" s="19">
        <v>172.7</v>
      </c>
      <c r="BQ335" s="19">
        <v>177.3</v>
      </c>
      <c r="BR335" s="19">
        <v>168.2</v>
      </c>
      <c r="BS335" s="19">
        <v>177.3</v>
      </c>
      <c r="BT335" s="19">
        <v>177.3</v>
      </c>
      <c r="BU335" s="19">
        <v>159.1</v>
      </c>
      <c r="BV335" s="19">
        <v>159.1</v>
      </c>
      <c r="BW335" s="19">
        <v>186.4</v>
      </c>
      <c r="BX335" s="19">
        <v>181.8</v>
      </c>
      <c r="BY335" s="19">
        <v>163.6</v>
      </c>
      <c r="BZ335" s="19">
        <v>250</v>
      </c>
      <c r="CA335" s="19">
        <v>181.8</v>
      </c>
      <c r="CB335" s="19">
        <v>181.8</v>
      </c>
      <c r="CC335" s="19">
        <v>172.7</v>
      </c>
      <c r="CD335" s="19">
        <v>172.7</v>
      </c>
      <c r="CE335" s="19">
        <v>190.9</v>
      </c>
      <c r="CF335" s="19">
        <v>163.6</v>
      </c>
      <c r="CG335" s="19">
        <v>163.6</v>
      </c>
      <c r="CH335" s="19">
        <v>154.5</v>
      </c>
      <c r="CI335" s="19">
        <v>154.5</v>
      </c>
      <c r="CJ335" s="19">
        <v>145.5</v>
      </c>
      <c r="CK335" s="19">
        <v>136.4</v>
      </c>
      <c r="CL335" s="19">
        <v>136.4</v>
      </c>
      <c r="CM335" s="19">
        <v>136.4</v>
      </c>
      <c r="CN335" s="19">
        <v>127.3</v>
      </c>
      <c r="CO335" s="19">
        <v>136.4</v>
      </c>
      <c r="CP335" s="19">
        <v>127.3</v>
      </c>
      <c r="CQ335" s="19">
        <v>136.4</v>
      </c>
      <c r="CR335" s="19">
        <v>136.4</v>
      </c>
      <c r="CS335" s="19">
        <v>127.3</v>
      </c>
      <c r="CT335" s="19">
        <v>127.3</v>
      </c>
      <c r="CU335" s="19">
        <v>127.3</v>
      </c>
      <c r="CV335" s="19">
        <v>127.3</v>
      </c>
      <c r="CW335" s="19">
        <v>127.3</v>
      </c>
      <c r="CX335" s="19">
        <v>113.6</v>
      </c>
      <c r="CY335" s="19">
        <v>113.6</v>
      </c>
      <c r="CZ335" s="19">
        <v>113.6</v>
      </c>
      <c r="DA335" s="19">
        <v>122.7</v>
      </c>
      <c r="DB335" s="19">
        <v>118.2</v>
      </c>
      <c r="DC335" s="19">
        <v>131.80000000000001</v>
      </c>
      <c r="DD335" s="19">
        <v>136.4</v>
      </c>
      <c r="DE335" s="19">
        <v>140.9</v>
      </c>
      <c r="DF335" s="19">
        <v>145.5</v>
      </c>
      <c r="DG335" s="19">
        <v>159.1</v>
      </c>
      <c r="DH335" s="19">
        <v>172.7</v>
      </c>
      <c r="DI335" s="19">
        <v>168.2</v>
      </c>
      <c r="DJ335" s="19">
        <v>168.2</v>
      </c>
      <c r="DK335" s="19">
        <v>177.3</v>
      </c>
      <c r="DL335" s="19">
        <v>172.7</v>
      </c>
      <c r="DM335" s="19">
        <v>172.7</v>
      </c>
      <c r="DN335" s="19">
        <v>181.8</v>
      </c>
      <c r="DO335" s="19">
        <v>181.8</v>
      </c>
      <c r="DP335" s="19">
        <v>177.3</v>
      </c>
      <c r="DQ335" s="19">
        <v>186.4</v>
      </c>
      <c r="DR335" s="19">
        <v>190.9</v>
      </c>
      <c r="DS335" s="19">
        <v>200</v>
      </c>
      <c r="DT335" s="19">
        <v>177.3</v>
      </c>
      <c r="DU335" s="19">
        <v>190.9</v>
      </c>
      <c r="DV335" s="19">
        <v>163.6</v>
      </c>
      <c r="DW335" s="19">
        <v>181.8</v>
      </c>
    </row>
    <row r="336" spans="1:127">
      <c r="A336" s="17" t="s">
        <v>1265</v>
      </c>
      <c r="B336" s="17" t="s">
        <v>1266</v>
      </c>
      <c r="C336" s="18">
        <v>1.093E-2</v>
      </c>
      <c r="D336" s="19">
        <v>102.8</v>
      </c>
      <c r="E336" s="19">
        <v>105.7</v>
      </c>
      <c r="F336" s="19">
        <v>107</v>
      </c>
      <c r="G336" s="19">
        <v>107.1</v>
      </c>
      <c r="H336" s="19">
        <v>107.7</v>
      </c>
      <c r="I336" s="19">
        <v>107.9</v>
      </c>
      <c r="J336" s="19">
        <v>107.3</v>
      </c>
      <c r="K336" s="19">
        <v>107.8</v>
      </c>
      <c r="L336" s="19">
        <v>107.2</v>
      </c>
      <c r="M336" s="19">
        <v>107.1</v>
      </c>
      <c r="N336" s="19">
        <v>109.6</v>
      </c>
      <c r="O336" s="19">
        <v>110.2</v>
      </c>
      <c r="P336" s="19">
        <v>110.5</v>
      </c>
      <c r="Q336" s="19">
        <v>110.7</v>
      </c>
      <c r="R336" s="19">
        <v>110.5</v>
      </c>
      <c r="S336" s="19">
        <v>109.8</v>
      </c>
      <c r="T336" s="19">
        <v>109.5</v>
      </c>
      <c r="U336" s="19">
        <v>111.1</v>
      </c>
      <c r="V336" s="19">
        <v>112</v>
      </c>
      <c r="W336" s="19">
        <v>112</v>
      </c>
      <c r="X336" s="19">
        <v>111.9</v>
      </c>
      <c r="Y336" s="19">
        <v>110.7</v>
      </c>
      <c r="Z336" s="19">
        <v>113.1</v>
      </c>
      <c r="AA336" s="19">
        <v>115.3</v>
      </c>
      <c r="AB336" s="19">
        <v>118.1</v>
      </c>
      <c r="AC336" s="19">
        <v>122.7</v>
      </c>
      <c r="AD336" s="19">
        <v>121</v>
      </c>
      <c r="AE336" s="19">
        <v>121.6</v>
      </c>
      <c r="AF336" s="19">
        <v>121.7</v>
      </c>
      <c r="AG336" s="19">
        <v>121.1</v>
      </c>
      <c r="AH336" s="19">
        <v>119.8</v>
      </c>
      <c r="AI336" s="19">
        <v>118.3</v>
      </c>
      <c r="AJ336" s="19">
        <v>117.8</v>
      </c>
      <c r="AK336" s="19">
        <v>117.7</v>
      </c>
      <c r="AL336" s="19">
        <v>117.2</v>
      </c>
      <c r="AM336" s="19">
        <v>117</v>
      </c>
      <c r="AN336" s="19">
        <v>116.1</v>
      </c>
      <c r="AO336" s="19">
        <v>116.5</v>
      </c>
      <c r="AP336" s="19">
        <v>116.2</v>
      </c>
      <c r="AQ336" s="19">
        <v>115.7</v>
      </c>
      <c r="AR336" s="19">
        <v>116.1</v>
      </c>
      <c r="AS336" s="19">
        <v>115.6</v>
      </c>
      <c r="AT336" s="19">
        <v>115.4</v>
      </c>
      <c r="AU336" s="19">
        <v>115</v>
      </c>
      <c r="AV336" s="19">
        <v>114.7</v>
      </c>
      <c r="AW336" s="19">
        <v>114.3</v>
      </c>
      <c r="AX336" s="19">
        <v>113.4</v>
      </c>
      <c r="AY336" s="19">
        <v>114</v>
      </c>
      <c r="AZ336" s="19">
        <v>116</v>
      </c>
      <c r="BA336" s="19">
        <v>117.2</v>
      </c>
      <c r="BB336" s="19">
        <v>117.1</v>
      </c>
      <c r="BC336" s="19">
        <v>115.7</v>
      </c>
      <c r="BD336" s="19">
        <v>114.8</v>
      </c>
      <c r="BE336" s="19">
        <v>113.8</v>
      </c>
      <c r="BF336" s="19">
        <v>113.7</v>
      </c>
      <c r="BG336" s="19">
        <v>114.2</v>
      </c>
      <c r="BH336" s="19">
        <v>114.7</v>
      </c>
      <c r="BI336" s="19">
        <v>114.2</v>
      </c>
      <c r="BJ336" s="19">
        <v>116.1</v>
      </c>
      <c r="BK336" s="19">
        <v>118.6</v>
      </c>
      <c r="BL336" s="19">
        <v>123.6</v>
      </c>
      <c r="BM336" s="19">
        <v>125.2</v>
      </c>
      <c r="BN336" s="19">
        <v>125.1</v>
      </c>
      <c r="BO336" s="19">
        <v>124.2</v>
      </c>
      <c r="BP336" s="19">
        <v>126.5</v>
      </c>
      <c r="BQ336" s="19">
        <v>127.1</v>
      </c>
      <c r="BR336" s="19">
        <v>127.1</v>
      </c>
      <c r="BS336" s="19">
        <v>127.2</v>
      </c>
      <c r="BT336" s="19">
        <v>128.5</v>
      </c>
      <c r="BU336" s="19">
        <v>130.80000000000001</v>
      </c>
      <c r="BV336" s="19">
        <v>130.19999999999999</v>
      </c>
      <c r="BW336" s="19">
        <v>126.2</v>
      </c>
      <c r="BX336" s="19">
        <v>124.7</v>
      </c>
      <c r="BY336" s="19">
        <v>122</v>
      </c>
      <c r="BZ336" s="19">
        <v>119.9</v>
      </c>
      <c r="CA336" s="19">
        <v>122</v>
      </c>
      <c r="CB336" s="19">
        <v>121.7</v>
      </c>
      <c r="CC336" s="19">
        <v>123.5</v>
      </c>
      <c r="CD336" s="19">
        <v>125.4</v>
      </c>
      <c r="CE336" s="19">
        <v>124.8</v>
      </c>
      <c r="CF336" s="19">
        <v>122.6</v>
      </c>
      <c r="CG336" s="19">
        <v>121.6</v>
      </c>
      <c r="CH336" s="19">
        <v>121.2</v>
      </c>
      <c r="CI336" s="19">
        <v>122.2</v>
      </c>
      <c r="CJ336" s="19">
        <v>122.3</v>
      </c>
      <c r="CK336" s="19">
        <v>120.5</v>
      </c>
      <c r="CL336" s="19">
        <v>119.5</v>
      </c>
      <c r="CM336" s="19">
        <v>116.6</v>
      </c>
      <c r="CN336" s="19">
        <v>117.4</v>
      </c>
      <c r="CO336" s="19">
        <v>117.1</v>
      </c>
      <c r="CP336" s="19">
        <v>115.1</v>
      </c>
      <c r="CQ336" s="19">
        <v>115.7</v>
      </c>
      <c r="CR336" s="19">
        <v>114.6</v>
      </c>
      <c r="CS336" s="19">
        <v>118.9</v>
      </c>
      <c r="CT336" s="19">
        <v>120.1</v>
      </c>
      <c r="CU336" s="19">
        <v>120.1</v>
      </c>
      <c r="CV336" s="19">
        <v>119.3</v>
      </c>
      <c r="CW336" s="19">
        <v>119.8</v>
      </c>
      <c r="CX336" s="19">
        <v>115.9</v>
      </c>
      <c r="CY336" s="19">
        <v>114.8</v>
      </c>
      <c r="CZ336" s="19">
        <v>119.9</v>
      </c>
      <c r="DA336" s="19">
        <v>121.2</v>
      </c>
      <c r="DB336" s="19">
        <v>124.3</v>
      </c>
      <c r="DC336" s="19">
        <v>125</v>
      </c>
      <c r="DD336" s="19">
        <v>133.19999999999999</v>
      </c>
      <c r="DE336" s="19">
        <v>138.80000000000001</v>
      </c>
      <c r="DF336" s="19">
        <v>135.30000000000001</v>
      </c>
      <c r="DG336" s="19">
        <v>143.19999999999999</v>
      </c>
      <c r="DH336" s="19">
        <v>147.30000000000001</v>
      </c>
      <c r="DI336" s="19">
        <v>141.80000000000001</v>
      </c>
      <c r="DJ336" s="19">
        <v>141.30000000000001</v>
      </c>
      <c r="DK336" s="19">
        <v>139.80000000000001</v>
      </c>
      <c r="DL336" s="19">
        <v>139.69999999999999</v>
      </c>
      <c r="DM336" s="19">
        <v>140.6</v>
      </c>
      <c r="DN336" s="19">
        <v>146.30000000000001</v>
      </c>
      <c r="DO336" s="19">
        <v>152.30000000000001</v>
      </c>
      <c r="DP336" s="19">
        <v>150.80000000000001</v>
      </c>
      <c r="DQ336" s="19">
        <v>150.69999999999999</v>
      </c>
      <c r="DR336" s="19">
        <v>152</v>
      </c>
      <c r="DS336" s="19">
        <v>162.19999999999999</v>
      </c>
      <c r="DT336" s="19">
        <v>161.30000000000001</v>
      </c>
      <c r="DU336" s="19">
        <v>161.4</v>
      </c>
      <c r="DV336" s="19">
        <v>159.9</v>
      </c>
      <c r="DW336" s="19">
        <v>154.9</v>
      </c>
    </row>
    <row r="337" spans="1:127">
      <c r="A337" s="17" t="s">
        <v>1267</v>
      </c>
      <c r="B337" s="17" t="s">
        <v>1268</v>
      </c>
      <c r="C337" s="18">
        <v>8.2199999999999995E-2</v>
      </c>
      <c r="D337" s="19">
        <v>100.9</v>
      </c>
      <c r="E337" s="19">
        <v>100.6</v>
      </c>
      <c r="F337" s="19">
        <v>101.9</v>
      </c>
      <c r="G337" s="19">
        <v>102.7</v>
      </c>
      <c r="H337" s="19">
        <v>102.4</v>
      </c>
      <c r="I337" s="19">
        <v>102.2</v>
      </c>
      <c r="J337" s="19">
        <v>101.7</v>
      </c>
      <c r="K337" s="19">
        <v>102.6</v>
      </c>
      <c r="L337" s="19">
        <v>101.1</v>
      </c>
      <c r="M337" s="19">
        <v>102.2</v>
      </c>
      <c r="N337" s="19">
        <v>102.6</v>
      </c>
      <c r="O337" s="19">
        <v>103.2</v>
      </c>
      <c r="P337" s="19">
        <v>104.9</v>
      </c>
      <c r="Q337" s="19">
        <v>104.8</v>
      </c>
      <c r="R337" s="19">
        <v>104.5</v>
      </c>
      <c r="S337" s="19">
        <v>105.1</v>
      </c>
      <c r="T337" s="19">
        <v>108.1</v>
      </c>
      <c r="U337" s="19">
        <v>108.6</v>
      </c>
      <c r="V337" s="19">
        <v>109</v>
      </c>
      <c r="W337" s="19">
        <v>108.6</v>
      </c>
      <c r="X337" s="19">
        <v>109.2</v>
      </c>
      <c r="Y337" s="19">
        <v>108.3</v>
      </c>
      <c r="Z337" s="19">
        <v>109.3</v>
      </c>
      <c r="AA337" s="19">
        <v>109.5</v>
      </c>
      <c r="AB337" s="19">
        <v>113.1</v>
      </c>
      <c r="AC337" s="19">
        <v>114.4</v>
      </c>
      <c r="AD337" s="19">
        <v>114.2</v>
      </c>
      <c r="AE337" s="19">
        <v>112</v>
      </c>
      <c r="AF337" s="19">
        <v>115</v>
      </c>
      <c r="AG337" s="19">
        <v>112.6</v>
      </c>
      <c r="AH337" s="19">
        <v>112.6</v>
      </c>
      <c r="AI337" s="19">
        <v>111.1</v>
      </c>
      <c r="AJ337" s="19">
        <v>111.4</v>
      </c>
      <c r="AK337" s="19">
        <v>110.5</v>
      </c>
      <c r="AL337" s="19">
        <v>110.8</v>
      </c>
      <c r="AM337" s="19">
        <v>115.6</v>
      </c>
      <c r="AN337" s="19">
        <v>112.5</v>
      </c>
      <c r="AO337" s="19">
        <v>112</v>
      </c>
      <c r="AP337" s="19">
        <v>113.3</v>
      </c>
      <c r="AQ337" s="19">
        <v>115.4</v>
      </c>
      <c r="AR337" s="19">
        <v>115.7</v>
      </c>
      <c r="AS337" s="19">
        <v>117.5</v>
      </c>
      <c r="AT337" s="19">
        <v>117.4</v>
      </c>
      <c r="AU337" s="19">
        <v>116.5</v>
      </c>
      <c r="AV337" s="19">
        <v>116.4</v>
      </c>
      <c r="AW337" s="19">
        <v>116.9</v>
      </c>
      <c r="AX337" s="19">
        <v>117.4</v>
      </c>
      <c r="AY337" s="19">
        <v>116.7</v>
      </c>
      <c r="AZ337" s="19">
        <v>118.4</v>
      </c>
      <c r="BA337" s="19">
        <v>117.8</v>
      </c>
      <c r="BB337" s="19">
        <v>117.6</v>
      </c>
      <c r="BC337" s="19">
        <v>117.1</v>
      </c>
      <c r="BD337" s="19">
        <v>115.7</v>
      </c>
      <c r="BE337" s="19">
        <v>116</v>
      </c>
      <c r="BF337" s="19">
        <v>115</v>
      </c>
      <c r="BG337" s="19">
        <v>117.3</v>
      </c>
      <c r="BH337" s="19">
        <v>117.2</v>
      </c>
      <c r="BI337" s="19">
        <v>117.8</v>
      </c>
      <c r="BJ337" s="19">
        <v>119.5</v>
      </c>
      <c r="BK337" s="19">
        <v>122.7</v>
      </c>
      <c r="BL337" s="19">
        <v>125.6</v>
      </c>
      <c r="BM337" s="19">
        <v>128.69999999999999</v>
      </c>
      <c r="BN337" s="19">
        <v>128.19999999999999</v>
      </c>
      <c r="BO337" s="19">
        <v>128.80000000000001</v>
      </c>
      <c r="BP337" s="19">
        <v>128.5</v>
      </c>
      <c r="BQ337" s="19">
        <v>127</v>
      </c>
      <c r="BR337" s="19">
        <v>127.6</v>
      </c>
      <c r="BS337" s="19">
        <v>127.8</v>
      </c>
      <c r="BT337" s="19">
        <v>129.69999999999999</v>
      </c>
      <c r="BU337" s="19">
        <v>129.6</v>
      </c>
      <c r="BV337" s="19">
        <v>130.80000000000001</v>
      </c>
      <c r="BW337" s="19">
        <v>125.9</v>
      </c>
      <c r="BX337" s="19">
        <v>126.2</v>
      </c>
      <c r="BY337" s="19">
        <v>125.9</v>
      </c>
      <c r="BZ337" s="19">
        <v>124.8</v>
      </c>
      <c r="CA337" s="19">
        <v>125.8</v>
      </c>
      <c r="CB337" s="19">
        <v>127.2</v>
      </c>
      <c r="CC337" s="19">
        <v>127.8</v>
      </c>
      <c r="CD337" s="19">
        <v>130</v>
      </c>
      <c r="CE337" s="19">
        <v>129.80000000000001</v>
      </c>
      <c r="CF337" s="19">
        <v>126.5</v>
      </c>
      <c r="CG337" s="19">
        <v>124.2</v>
      </c>
      <c r="CH337" s="19">
        <v>124.1</v>
      </c>
      <c r="CI337" s="19">
        <v>122.2</v>
      </c>
      <c r="CJ337" s="19">
        <v>121.6</v>
      </c>
      <c r="CK337" s="19">
        <v>118.7</v>
      </c>
      <c r="CL337" s="19">
        <v>117.9</v>
      </c>
      <c r="CM337" s="19">
        <v>117.8</v>
      </c>
      <c r="CN337" s="19">
        <v>117.1</v>
      </c>
      <c r="CO337" s="19">
        <v>116.7</v>
      </c>
      <c r="CP337" s="19">
        <v>114.9</v>
      </c>
      <c r="CQ337" s="19">
        <v>114.9</v>
      </c>
      <c r="CR337" s="19">
        <v>115.2</v>
      </c>
      <c r="CS337" s="19">
        <v>117.1</v>
      </c>
      <c r="CT337" s="19">
        <v>118</v>
      </c>
      <c r="CU337" s="19">
        <v>117.8</v>
      </c>
      <c r="CV337" s="19">
        <v>119.7</v>
      </c>
      <c r="CW337" s="19">
        <v>118.9</v>
      </c>
      <c r="CX337" s="19">
        <v>114.4</v>
      </c>
      <c r="CY337" s="19">
        <v>113.3</v>
      </c>
      <c r="CZ337" s="19">
        <v>115.8</v>
      </c>
      <c r="DA337" s="19">
        <v>118.2</v>
      </c>
      <c r="DB337" s="19">
        <v>121.4</v>
      </c>
      <c r="DC337" s="19">
        <v>122.8</v>
      </c>
      <c r="DD337" s="19">
        <v>129.5</v>
      </c>
      <c r="DE337" s="19">
        <v>137.30000000000001</v>
      </c>
      <c r="DF337" s="19">
        <v>140</v>
      </c>
      <c r="DG337" s="19">
        <v>145.69999999999999</v>
      </c>
      <c r="DH337" s="19">
        <v>150.80000000000001</v>
      </c>
      <c r="DI337" s="19">
        <v>152.1</v>
      </c>
      <c r="DJ337" s="19">
        <v>149</v>
      </c>
      <c r="DK337" s="19">
        <v>149.4</v>
      </c>
      <c r="DL337" s="19">
        <v>151.69999999999999</v>
      </c>
      <c r="DM337" s="19">
        <v>151.1</v>
      </c>
      <c r="DN337" s="19">
        <v>158.5</v>
      </c>
      <c r="DO337" s="19">
        <v>162.80000000000001</v>
      </c>
      <c r="DP337" s="19">
        <v>160</v>
      </c>
      <c r="DQ337" s="19">
        <v>161.5</v>
      </c>
      <c r="DR337" s="19">
        <v>167.4</v>
      </c>
      <c r="DS337" s="19">
        <v>175.8</v>
      </c>
      <c r="DT337" s="19">
        <v>180.8</v>
      </c>
      <c r="DU337" s="19">
        <v>165.4</v>
      </c>
      <c r="DV337" s="19">
        <v>163.6</v>
      </c>
      <c r="DW337" s="19">
        <v>156.4</v>
      </c>
    </row>
    <row r="338" spans="1:127">
      <c r="A338" s="17" t="s">
        <v>1269</v>
      </c>
      <c r="B338" s="17" t="s">
        <v>1270</v>
      </c>
      <c r="C338" s="18">
        <v>2.8199999999999999E-2</v>
      </c>
      <c r="D338" s="19">
        <v>110</v>
      </c>
      <c r="E338" s="19">
        <v>110.2</v>
      </c>
      <c r="F338" s="19">
        <v>106.5</v>
      </c>
      <c r="G338" s="19">
        <v>107.8</v>
      </c>
      <c r="H338" s="19">
        <v>109.5</v>
      </c>
      <c r="I338" s="19">
        <v>109.2</v>
      </c>
      <c r="J338" s="19">
        <v>108</v>
      </c>
      <c r="K338" s="19">
        <v>109</v>
      </c>
      <c r="L338" s="19">
        <v>111</v>
      </c>
      <c r="M338" s="19">
        <v>108.8</v>
      </c>
      <c r="N338" s="19">
        <v>109.3</v>
      </c>
      <c r="O338" s="19">
        <v>110.2</v>
      </c>
      <c r="P338" s="19">
        <v>108.9</v>
      </c>
      <c r="Q338" s="19">
        <v>112.4</v>
      </c>
      <c r="R338" s="19">
        <v>111.4</v>
      </c>
      <c r="S338" s="19">
        <v>114.4</v>
      </c>
      <c r="T338" s="19">
        <v>116.4</v>
      </c>
      <c r="U338" s="19">
        <v>114.5</v>
      </c>
      <c r="V338" s="19">
        <v>118.6</v>
      </c>
      <c r="W338" s="19">
        <v>117.9</v>
      </c>
      <c r="X338" s="19">
        <v>118.8</v>
      </c>
      <c r="Y338" s="19">
        <v>117.9</v>
      </c>
      <c r="Z338" s="19">
        <v>121.5</v>
      </c>
      <c r="AA338" s="19">
        <v>120.8</v>
      </c>
      <c r="AB338" s="19">
        <v>126.1</v>
      </c>
      <c r="AC338" s="19">
        <v>122.8</v>
      </c>
      <c r="AD338" s="19">
        <v>121.4</v>
      </c>
      <c r="AE338" s="19">
        <v>123</v>
      </c>
      <c r="AF338" s="19">
        <v>122.2</v>
      </c>
      <c r="AG338" s="19">
        <v>123.5</v>
      </c>
      <c r="AH338" s="19">
        <v>121.9</v>
      </c>
      <c r="AI338" s="19">
        <v>124.4</v>
      </c>
      <c r="AJ338" s="19">
        <v>121</v>
      </c>
      <c r="AK338" s="19">
        <v>122.9</v>
      </c>
      <c r="AL338" s="19">
        <v>120.3</v>
      </c>
      <c r="AM338" s="19">
        <v>119.8</v>
      </c>
      <c r="AN338" s="19">
        <v>119.8</v>
      </c>
      <c r="AO338" s="19">
        <v>122.3</v>
      </c>
      <c r="AP338" s="19">
        <v>119.4</v>
      </c>
      <c r="AQ338" s="19">
        <v>119</v>
      </c>
      <c r="AR338" s="19">
        <v>121.9</v>
      </c>
      <c r="AS338" s="19">
        <v>122</v>
      </c>
      <c r="AT338" s="19">
        <v>121.9</v>
      </c>
      <c r="AU338" s="19">
        <v>121.5</v>
      </c>
      <c r="AV338" s="19">
        <v>124.2</v>
      </c>
      <c r="AW338" s="19">
        <v>124.6</v>
      </c>
      <c r="AX338" s="19">
        <v>124.2</v>
      </c>
      <c r="AY338" s="19">
        <v>124.1</v>
      </c>
      <c r="AZ338" s="19">
        <v>124.7</v>
      </c>
      <c r="BA338" s="19">
        <v>124.4</v>
      </c>
      <c r="BB338" s="19">
        <v>124.9</v>
      </c>
      <c r="BC338" s="19">
        <v>126.2</v>
      </c>
      <c r="BD338" s="19">
        <v>123.5</v>
      </c>
      <c r="BE338" s="19">
        <v>123.6</v>
      </c>
      <c r="BF338" s="19">
        <v>122.2</v>
      </c>
      <c r="BG338" s="19">
        <v>125.8</v>
      </c>
      <c r="BH338" s="19">
        <v>133.5</v>
      </c>
      <c r="BI338" s="19">
        <v>133.5</v>
      </c>
      <c r="BJ338" s="19">
        <v>133.5</v>
      </c>
      <c r="BK338" s="19">
        <v>134.1</v>
      </c>
      <c r="BL338" s="19">
        <v>135.4</v>
      </c>
      <c r="BM338" s="19">
        <v>135.1</v>
      </c>
      <c r="BN338" s="19">
        <v>136.80000000000001</v>
      </c>
      <c r="BO338" s="19">
        <v>133.6</v>
      </c>
      <c r="BP338" s="19">
        <v>133.30000000000001</v>
      </c>
      <c r="BQ338" s="19">
        <v>136.9</v>
      </c>
      <c r="BR338" s="19">
        <v>134.69999999999999</v>
      </c>
      <c r="BS338" s="19">
        <v>133.19999999999999</v>
      </c>
      <c r="BT338" s="19">
        <v>137.9</v>
      </c>
      <c r="BU338" s="19">
        <v>138.6</v>
      </c>
      <c r="BV338" s="19">
        <v>138</v>
      </c>
      <c r="BW338" s="19">
        <v>138.4</v>
      </c>
      <c r="BX338" s="19">
        <v>137.6</v>
      </c>
      <c r="BY338" s="19">
        <v>138.9</v>
      </c>
      <c r="BZ338" s="19">
        <v>140.19999999999999</v>
      </c>
      <c r="CA338" s="19">
        <v>142.80000000000001</v>
      </c>
      <c r="CB338" s="19">
        <v>139.30000000000001</v>
      </c>
      <c r="CC338" s="19">
        <v>139.1</v>
      </c>
      <c r="CD338" s="19">
        <v>142.19999999999999</v>
      </c>
      <c r="CE338" s="19">
        <v>144.1</v>
      </c>
      <c r="CF338" s="19">
        <v>142.1</v>
      </c>
      <c r="CG338" s="19">
        <v>141.69999999999999</v>
      </c>
      <c r="CH338" s="19">
        <v>141.4</v>
      </c>
      <c r="CI338" s="19">
        <v>141.5</v>
      </c>
      <c r="CJ338" s="19">
        <v>140.5</v>
      </c>
      <c r="CK338" s="19">
        <v>139.80000000000001</v>
      </c>
      <c r="CL338" s="19">
        <v>139.69999999999999</v>
      </c>
      <c r="CM338" s="19">
        <v>139.5</v>
      </c>
      <c r="CN338" s="19">
        <v>141.5</v>
      </c>
      <c r="CO338" s="19">
        <v>140.19999999999999</v>
      </c>
      <c r="CP338" s="19">
        <v>138.80000000000001</v>
      </c>
      <c r="CQ338" s="19">
        <v>137.5</v>
      </c>
      <c r="CR338" s="19">
        <v>138.4</v>
      </c>
      <c r="CS338" s="19">
        <v>138.69999999999999</v>
      </c>
      <c r="CT338" s="19">
        <v>138.6</v>
      </c>
      <c r="CU338" s="19">
        <v>136.19999999999999</v>
      </c>
      <c r="CV338" s="19">
        <v>134.9</v>
      </c>
      <c r="CW338" s="19">
        <v>136.30000000000001</v>
      </c>
      <c r="CX338" s="19">
        <v>137.6</v>
      </c>
      <c r="CY338" s="19">
        <v>138.5</v>
      </c>
      <c r="CZ338" s="19">
        <v>137.19999999999999</v>
      </c>
      <c r="DA338" s="19">
        <v>138.4</v>
      </c>
      <c r="DB338" s="19">
        <v>137.80000000000001</v>
      </c>
      <c r="DC338" s="19">
        <v>139.69999999999999</v>
      </c>
      <c r="DD338" s="19">
        <v>140.4</v>
      </c>
      <c r="DE338" s="19">
        <v>142.5</v>
      </c>
      <c r="DF338" s="19">
        <v>144.69999999999999</v>
      </c>
      <c r="DG338" s="19">
        <v>144.30000000000001</v>
      </c>
      <c r="DH338" s="19">
        <v>143.30000000000001</v>
      </c>
      <c r="DI338" s="19">
        <v>143.69999999999999</v>
      </c>
      <c r="DJ338" s="19">
        <v>141.80000000000001</v>
      </c>
      <c r="DK338" s="19">
        <v>143.30000000000001</v>
      </c>
      <c r="DL338" s="19">
        <v>142.4</v>
      </c>
      <c r="DM338" s="19">
        <v>143.30000000000001</v>
      </c>
      <c r="DN338" s="19">
        <v>144.69999999999999</v>
      </c>
      <c r="DO338" s="19">
        <v>145.6</v>
      </c>
      <c r="DP338" s="19">
        <v>145.1</v>
      </c>
      <c r="DQ338" s="19">
        <v>149.19999999999999</v>
      </c>
      <c r="DR338" s="19">
        <v>151.30000000000001</v>
      </c>
      <c r="DS338" s="19">
        <v>155.6</v>
      </c>
      <c r="DT338" s="19">
        <v>153.5</v>
      </c>
      <c r="DU338" s="19">
        <v>150.9</v>
      </c>
      <c r="DV338" s="19">
        <v>150.5</v>
      </c>
      <c r="DW338" s="19">
        <v>149.69999999999999</v>
      </c>
    </row>
    <row r="339" spans="1:127">
      <c r="A339" s="17" t="s">
        <v>1271</v>
      </c>
      <c r="B339" s="17" t="s">
        <v>1272</v>
      </c>
      <c r="C339" s="18">
        <v>3.1E-2</v>
      </c>
      <c r="D339" s="19">
        <v>97.1</v>
      </c>
      <c r="E339" s="19">
        <v>91.4</v>
      </c>
      <c r="F339" s="19">
        <v>94.9</v>
      </c>
      <c r="G339" s="19">
        <v>95.6</v>
      </c>
      <c r="H339" s="19">
        <v>102.2</v>
      </c>
      <c r="I339" s="19">
        <v>101.4</v>
      </c>
      <c r="J339" s="19">
        <v>99.6</v>
      </c>
      <c r="K339" s="19">
        <v>96.9</v>
      </c>
      <c r="L339" s="19">
        <v>100.1</v>
      </c>
      <c r="M339" s="19">
        <v>92.1</v>
      </c>
      <c r="N339" s="19">
        <v>95.7</v>
      </c>
      <c r="O339" s="19">
        <v>97</v>
      </c>
      <c r="P339" s="19">
        <v>106.7</v>
      </c>
      <c r="Q339" s="19">
        <v>104.6</v>
      </c>
      <c r="R339" s="19">
        <v>108</v>
      </c>
      <c r="S339" s="19">
        <v>106.8</v>
      </c>
      <c r="T339" s="19">
        <v>102</v>
      </c>
      <c r="U339" s="19">
        <v>96.8</v>
      </c>
      <c r="V339" s="19">
        <v>103.1</v>
      </c>
      <c r="W339" s="19">
        <v>100.5</v>
      </c>
      <c r="X339" s="19">
        <v>100.2</v>
      </c>
      <c r="Y339" s="19">
        <v>100.3</v>
      </c>
      <c r="Z339" s="19">
        <v>108.3</v>
      </c>
      <c r="AA339" s="19">
        <v>114</v>
      </c>
      <c r="AB339" s="19">
        <v>112.7</v>
      </c>
      <c r="AC339" s="19">
        <v>117.6</v>
      </c>
      <c r="AD339" s="19">
        <v>111.6</v>
      </c>
      <c r="AE339" s="19">
        <v>114.2</v>
      </c>
      <c r="AF339" s="19">
        <v>115.6</v>
      </c>
      <c r="AG339" s="19">
        <v>109.5</v>
      </c>
      <c r="AH339" s="19">
        <v>109.6</v>
      </c>
      <c r="AI339" s="19">
        <v>109.8</v>
      </c>
      <c r="AJ339" s="19">
        <v>114.5</v>
      </c>
      <c r="AK339" s="19">
        <v>110.2</v>
      </c>
      <c r="AL339" s="19">
        <v>108.3</v>
      </c>
      <c r="AM339" s="19">
        <v>109.1</v>
      </c>
      <c r="AN339" s="19">
        <v>111.4</v>
      </c>
      <c r="AO339" s="19">
        <v>107.7</v>
      </c>
      <c r="AP339" s="19">
        <v>112.1</v>
      </c>
      <c r="AQ339" s="19">
        <v>115</v>
      </c>
      <c r="AR339" s="19">
        <v>109.5</v>
      </c>
      <c r="AS339" s="19">
        <v>108.9</v>
      </c>
      <c r="AT339" s="19">
        <v>109.9</v>
      </c>
      <c r="AU339" s="19">
        <v>108.6</v>
      </c>
      <c r="AV339" s="19">
        <v>108.5</v>
      </c>
      <c r="AW339" s="19">
        <v>108.2</v>
      </c>
      <c r="AX339" s="19">
        <v>109.3</v>
      </c>
      <c r="AY339" s="19">
        <v>110.8</v>
      </c>
      <c r="AZ339" s="19">
        <v>111.6</v>
      </c>
      <c r="BA339" s="19">
        <v>111.8</v>
      </c>
      <c r="BB339" s="19">
        <v>110.5</v>
      </c>
      <c r="BC339" s="19">
        <v>110.7</v>
      </c>
      <c r="BD339" s="19">
        <v>110.9</v>
      </c>
      <c r="BE339" s="19">
        <v>110.5</v>
      </c>
      <c r="BF339" s="19">
        <v>111</v>
      </c>
      <c r="BG339" s="19">
        <v>111.1</v>
      </c>
      <c r="BH339" s="19">
        <v>111.9</v>
      </c>
      <c r="BI339" s="19">
        <v>109.4</v>
      </c>
      <c r="BJ339" s="19">
        <v>115.5</v>
      </c>
      <c r="BK339" s="19">
        <v>118.1</v>
      </c>
      <c r="BL339" s="19">
        <v>114.7</v>
      </c>
      <c r="BM339" s="19">
        <v>113.7</v>
      </c>
      <c r="BN339" s="19">
        <v>113.9</v>
      </c>
      <c r="BO339" s="19">
        <v>114.5</v>
      </c>
      <c r="BP339" s="19">
        <v>111.2</v>
      </c>
      <c r="BQ339" s="19">
        <v>117.5</v>
      </c>
      <c r="BR339" s="19">
        <v>117.8</v>
      </c>
      <c r="BS339" s="19">
        <v>117.5</v>
      </c>
      <c r="BT339" s="19">
        <v>117.8</v>
      </c>
      <c r="BU339" s="19">
        <v>118.5</v>
      </c>
      <c r="BV339" s="19">
        <v>117.9</v>
      </c>
      <c r="BW339" s="19">
        <v>110.3</v>
      </c>
      <c r="BX339" s="19">
        <v>110.8</v>
      </c>
      <c r="BY339" s="19">
        <v>111.3</v>
      </c>
      <c r="BZ339" s="19">
        <v>111.6</v>
      </c>
      <c r="CA339" s="19">
        <v>111.4</v>
      </c>
      <c r="CB339" s="19">
        <v>110.1</v>
      </c>
      <c r="CC339" s="19">
        <v>109.7</v>
      </c>
      <c r="CD339" s="19">
        <v>111.1</v>
      </c>
      <c r="CE339" s="19">
        <v>111.3</v>
      </c>
      <c r="CF339" s="19">
        <v>110.9</v>
      </c>
      <c r="CG339" s="19">
        <v>111.2</v>
      </c>
      <c r="CH339" s="19">
        <v>110.8</v>
      </c>
      <c r="CI339" s="19">
        <v>111.7</v>
      </c>
      <c r="CJ339" s="19">
        <v>111.4</v>
      </c>
      <c r="CK339" s="19">
        <v>110.6</v>
      </c>
      <c r="CL339" s="19">
        <v>111.8</v>
      </c>
      <c r="CM339" s="19">
        <v>111.6</v>
      </c>
      <c r="CN339" s="19">
        <v>110.9</v>
      </c>
      <c r="CO339" s="19">
        <v>110.4</v>
      </c>
      <c r="CP339" s="19">
        <v>110.8</v>
      </c>
      <c r="CQ339" s="19">
        <v>108.5</v>
      </c>
      <c r="CR339" s="19">
        <v>110.3</v>
      </c>
      <c r="CS339" s="19">
        <v>109.6</v>
      </c>
      <c r="CT339" s="19">
        <v>110</v>
      </c>
      <c r="CU339" s="19">
        <v>111.3</v>
      </c>
      <c r="CV339" s="19">
        <v>113.4</v>
      </c>
      <c r="CW339" s="19">
        <v>111.6</v>
      </c>
      <c r="CX339" s="19">
        <v>109.3</v>
      </c>
      <c r="CY339" s="19">
        <v>110.3</v>
      </c>
      <c r="CZ339" s="19">
        <v>110.8</v>
      </c>
      <c r="DA339" s="19">
        <v>109.8</v>
      </c>
      <c r="DB339" s="19">
        <v>109.7</v>
      </c>
      <c r="DC339" s="19">
        <v>111.2</v>
      </c>
      <c r="DD339" s="19">
        <v>119.1</v>
      </c>
      <c r="DE339" s="19">
        <v>122.2</v>
      </c>
      <c r="DF339" s="19">
        <v>129.80000000000001</v>
      </c>
      <c r="DG339" s="19">
        <v>143.69999999999999</v>
      </c>
      <c r="DH339" s="19">
        <v>150.19999999999999</v>
      </c>
      <c r="DI339" s="19">
        <v>153.6</v>
      </c>
      <c r="DJ339" s="19">
        <v>155.30000000000001</v>
      </c>
      <c r="DK339" s="19">
        <v>143.69999999999999</v>
      </c>
      <c r="DL339" s="19">
        <v>146.69999999999999</v>
      </c>
      <c r="DM339" s="19">
        <v>147</v>
      </c>
      <c r="DN339" s="19">
        <v>149.5</v>
      </c>
      <c r="DO339" s="19">
        <v>157.30000000000001</v>
      </c>
      <c r="DP339" s="19">
        <v>165.9</v>
      </c>
      <c r="DQ339" s="19">
        <v>160.6</v>
      </c>
      <c r="DR339" s="19">
        <v>158.69999999999999</v>
      </c>
      <c r="DS339" s="19">
        <v>164.6</v>
      </c>
      <c r="DT339" s="19">
        <v>177.6</v>
      </c>
      <c r="DU339" s="19">
        <v>176.6</v>
      </c>
      <c r="DV339" s="19">
        <v>175.9</v>
      </c>
      <c r="DW339" s="19">
        <v>167.3</v>
      </c>
    </row>
    <row r="340" spans="1:127">
      <c r="A340" s="17" t="s">
        <v>1273</v>
      </c>
      <c r="B340" s="17" t="s">
        <v>1274</v>
      </c>
      <c r="C340" s="18">
        <v>2.2550000000000001E-2</v>
      </c>
      <c r="D340" s="19">
        <v>102.3</v>
      </c>
      <c r="E340" s="19">
        <v>101.4</v>
      </c>
      <c r="F340" s="19">
        <v>102.9</v>
      </c>
      <c r="G340" s="19">
        <v>103.2</v>
      </c>
      <c r="H340" s="19">
        <v>104.5</v>
      </c>
      <c r="I340" s="19">
        <v>101</v>
      </c>
      <c r="J340" s="19">
        <v>101.9</v>
      </c>
      <c r="K340" s="19">
        <v>106.9</v>
      </c>
      <c r="L340" s="19">
        <v>107</v>
      </c>
      <c r="M340" s="19">
        <v>103</v>
      </c>
      <c r="N340" s="19">
        <v>103.1</v>
      </c>
      <c r="O340" s="19">
        <v>103.2</v>
      </c>
      <c r="P340" s="19">
        <v>115.1</v>
      </c>
      <c r="Q340" s="19">
        <v>115.1</v>
      </c>
      <c r="R340" s="19">
        <v>113.1</v>
      </c>
      <c r="S340" s="19">
        <v>114.6</v>
      </c>
      <c r="T340" s="19">
        <v>114.6</v>
      </c>
      <c r="U340" s="19">
        <v>113.8</v>
      </c>
      <c r="V340" s="19">
        <v>117</v>
      </c>
      <c r="W340" s="19">
        <v>116.1</v>
      </c>
      <c r="X340" s="19">
        <v>124.8</v>
      </c>
      <c r="Y340" s="19">
        <v>124.8</v>
      </c>
      <c r="Z340" s="19">
        <v>116.6</v>
      </c>
      <c r="AA340" s="19">
        <v>124.4</v>
      </c>
      <c r="AB340" s="19">
        <v>124.4</v>
      </c>
      <c r="AC340" s="19">
        <v>125.5</v>
      </c>
      <c r="AD340" s="19">
        <v>122.5</v>
      </c>
      <c r="AE340" s="19">
        <v>122.7</v>
      </c>
      <c r="AF340" s="19">
        <v>122.6</v>
      </c>
      <c r="AG340" s="19">
        <v>122.6</v>
      </c>
      <c r="AH340" s="19">
        <v>122.3</v>
      </c>
      <c r="AI340" s="19">
        <v>112</v>
      </c>
      <c r="AJ340" s="19">
        <v>121.4</v>
      </c>
      <c r="AK340" s="19">
        <v>118.7</v>
      </c>
      <c r="AL340" s="19">
        <v>118.7</v>
      </c>
      <c r="AM340" s="19">
        <v>118.7</v>
      </c>
      <c r="AN340" s="19">
        <v>110.7</v>
      </c>
      <c r="AO340" s="19">
        <v>116.1</v>
      </c>
      <c r="AP340" s="19">
        <v>108.3</v>
      </c>
      <c r="AQ340" s="19">
        <v>113.9</v>
      </c>
      <c r="AR340" s="19">
        <v>118.7</v>
      </c>
      <c r="AS340" s="19">
        <v>120</v>
      </c>
      <c r="AT340" s="19">
        <v>123.9</v>
      </c>
      <c r="AU340" s="19">
        <v>123.8</v>
      </c>
      <c r="AV340" s="19">
        <v>121.8</v>
      </c>
      <c r="AW340" s="19">
        <v>120.9</v>
      </c>
      <c r="AX340" s="19">
        <v>125.2</v>
      </c>
      <c r="AY340" s="19">
        <v>126.1</v>
      </c>
      <c r="AZ340" s="19">
        <v>126</v>
      </c>
      <c r="BA340" s="19">
        <v>125.6</v>
      </c>
      <c r="BB340" s="19">
        <v>126.6</v>
      </c>
      <c r="BC340" s="19">
        <v>128.6</v>
      </c>
      <c r="BD340" s="19">
        <v>123.4</v>
      </c>
      <c r="BE340" s="19">
        <v>125.6</v>
      </c>
      <c r="BF340" s="19">
        <v>127.2</v>
      </c>
      <c r="BG340" s="19">
        <v>118</v>
      </c>
      <c r="BH340" s="19">
        <v>121</v>
      </c>
      <c r="BI340" s="19">
        <v>124</v>
      </c>
      <c r="BJ340" s="19">
        <v>124.4</v>
      </c>
      <c r="BK340" s="19">
        <v>130.5</v>
      </c>
      <c r="BL340" s="19">
        <v>130.4</v>
      </c>
      <c r="BM340" s="19">
        <v>129.69999999999999</v>
      </c>
      <c r="BN340" s="19">
        <v>129.6</v>
      </c>
      <c r="BO340" s="19">
        <v>121.1</v>
      </c>
      <c r="BP340" s="19">
        <v>121.9</v>
      </c>
      <c r="BQ340" s="19">
        <v>116.2</v>
      </c>
      <c r="BR340" s="19">
        <v>111.7</v>
      </c>
      <c r="BS340" s="19">
        <v>117.4</v>
      </c>
      <c r="BT340" s="19">
        <v>120.8</v>
      </c>
      <c r="BU340" s="19">
        <v>134.5</v>
      </c>
      <c r="BV340" s="19">
        <v>132.30000000000001</v>
      </c>
      <c r="BW340" s="19">
        <v>119.2</v>
      </c>
      <c r="BX340" s="19">
        <v>133.6</v>
      </c>
      <c r="BY340" s="19">
        <v>133.6</v>
      </c>
      <c r="BZ340" s="19">
        <v>129.19999999999999</v>
      </c>
      <c r="CA340" s="19">
        <v>129.19999999999999</v>
      </c>
      <c r="CB340" s="19">
        <v>131.19999999999999</v>
      </c>
      <c r="CC340" s="19">
        <v>138.4</v>
      </c>
      <c r="CD340" s="19">
        <v>136.9</v>
      </c>
      <c r="CE340" s="19">
        <v>141.19999999999999</v>
      </c>
      <c r="CF340" s="19">
        <v>140.80000000000001</v>
      </c>
      <c r="CG340" s="19">
        <v>143.4</v>
      </c>
      <c r="CH340" s="19">
        <v>143.5</v>
      </c>
      <c r="CI340" s="19">
        <v>142.4</v>
      </c>
      <c r="CJ340" s="19">
        <v>140.9</v>
      </c>
      <c r="CK340" s="19">
        <v>142.4</v>
      </c>
      <c r="CL340" s="19">
        <v>141.1</v>
      </c>
      <c r="CM340" s="19">
        <v>140.30000000000001</v>
      </c>
      <c r="CN340" s="19">
        <v>141.4</v>
      </c>
      <c r="CO340" s="19">
        <v>141</v>
      </c>
      <c r="CP340" s="19">
        <v>137.19999999999999</v>
      </c>
      <c r="CQ340" s="19">
        <v>138.19999999999999</v>
      </c>
      <c r="CR340" s="19">
        <v>136.4</v>
      </c>
      <c r="CS340" s="19">
        <v>137</v>
      </c>
      <c r="CT340" s="19">
        <v>148.69999999999999</v>
      </c>
      <c r="CU340" s="19">
        <v>143.4</v>
      </c>
      <c r="CV340" s="19">
        <v>140.6</v>
      </c>
      <c r="CW340" s="19">
        <v>148.80000000000001</v>
      </c>
      <c r="CX340" s="19">
        <v>156</v>
      </c>
      <c r="CY340" s="19">
        <v>158.4</v>
      </c>
      <c r="CZ340" s="19">
        <v>152.9</v>
      </c>
      <c r="DA340" s="19">
        <v>158.9</v>
      </c>
      <c r="DB340" s="19">
        <v>157.1</v>
      </c>
      <c r="DC340" s="19">
        <v>158</v>
      </c>
      <c r="DD340" s="19">
        <v>157.1</v>
      </c>
      <c r="DE340" s="19">
        <v>159.69999999999999</v>
      </c>
      <c r="DF340" s="19">
        <v>152.1</v>
      </c>
      <c r="DG340" s="19">
        <v>163.1</v>
      </c>
      <c r="DH340" s="19">
        <v>163.19999999999999</v>
      </c>
      <c r="DI340" s="19">
        <v>166</v>
      </c>
      <c r="DJ340" s="19">
        <v>166.9</v>
      </c>
      <c r="DK340" s="19">
        <v>151</v>
      </c>
      <c r="DL340" s="19">
        <v>161.1</v>
      </c>
      <c r="DM340" s="19">
        <v>195.2</v>
      </c>
      <c r="DN340" s="19">
        <v>192.3</v>
      </c>
      <c r="DO340" s="19">
        <v>191</v>
      </c>
      <c r="DP340" s="19">
        <v>192.4</v>
      </c>
      <c r="DQ340" s="19">
        <v>185.2</v>
      </c>
      <c r="DR340" s="19">
        <v>159.5</v>
      </c>
      <c r="DS340" s="19">
        <v>165.1</v>
      </c>
      <c r="DT340" s="19">
        <v>184.7</v>
      </c>
      <c r="DU340" s="19">
        <v>193.4</v>
      </c>
      <c r="DV340" s="19">
        <v>200.3</v>
      </c>
      <c r="DW340" s="19">
        <v>200.8</v>
      </c>
    </row>
    <row r="341" spans="1:127">
      <c r="A341" s="17" t="s">
        <v>1275</v>
      </c>
      <c r="B341" s="17" t="s">
        <v>1276</v>
      </c>
      <c r="C341" s="18">
        <v>3.0000000000000001E-3</v>
      </c>
      <c r="D341" s="19">
        <v>100</v>
      </c>
      <c r="E341" s="19">
        <v>100</v>
      </c>
      <c r="F341" s="19">
        <v>100</v>
      </c>
      <c r="G341" s="19">
        <v>100</v>
      </c>
      <c r="H341" s="19">
        <v>100</v>
      </c>
      <c r="I341" s="19">
        <v>100</v>
      </c>
      <c r="J341" s="19">
        <v>100</v>
      </c>
      <c r="K341" s="19">
        <v>100</v>
      </c>
      <c r="L341" s="19">
        <v>100</v>
      </c>
      <c r="M341" s="19">
        <v>101.1</v>
      </c>
      <c r="N341" s="19">
        <v>101.1</v>
      </c>
      <c r="O341" s="19">
        <v>101.1</v>
      </c>
      <c r="P341" s="19">
        <v>101.1</v>
      </c>
      <c r="Q341" s="19">
        <v>101.1</v>
      </c>
      <c r="R341" s="19">
        <v>101.1</v>
      </c>
      <c r="S341" s="19">
        <v>101.1</v>
      </c>
      <c r="T341" s="19">
        <v>101.1</v>
      </c>
      <c r="U341" s="19">
        <v>101.1</v>
      </c>
      <c r="V341" s="19">
        <v>101.1</v>
      </c>
      <c r="W341" s="19">
        <v>101.1</v>
      </c>
      <c r="X341" s="19">
        <v>101.1</v>
      </c>
      <c r="Y341" s="19">
        <v>108.4</v>
      </c>
      <c r="Z341" s="19">
        <v>108.4</v>
      </c>
      <c r="AA341" s="19">
        <v>108.4</v>
      </c>
      <c r="AB341" s="19">
        <v>108.4</v>
      </c>
      <c r="AC341" s="19">
        <v>108.4</v>
      </c>
      <c r="AD341" s="19">
        <v>108.4</v>
      </c>
      <c r="AE341" s="19">
        <v>108.4</v>
      </c>
      <c r="AF341" s="19">
        <v>108.4</v>
      </c>
      <c r="AG341" s="19">
        <v>108.4</v>
      </c>
      <c r="AH341" s="19">
        <v>108.4</v>
      </c>
      <c r="AI341" s="19">
        <v>108.4</v>
      </c>
      <c r="AJ341" s="19">
        <v>108.4</v>
      </c>
      <c r="AK341" s="19">
        <v>109.5</v>
      </c>
      <c r="AL341" s="19">
        <v>109.5</v>
      </c>
      <c r="AM341" s="19">
        <v>109.5</v>
      </c>
      <c r="AN341" s="19">
        <v>109.5</v>
      </c>
      <c r="AO341" s="19">
        <v>109.5</v>
      </c>
      <c r="AP341" s="19">
        <v>109.5</v>
      </c>
      <c r="AQ341" s="19">
        <v>109.5</v>
      </c>
      <c r="AR341" s="19">
        <v>109.5</v>
      </c>
      <c r="AS341" s="19">
        <v>109.5</v>
      </c>
      <c r="AT341" s="19">
        <v>109.5</v>
      </c>
      <c r="AU341" s="19">
        <v>100.2</v>
      </c>
      <c r="AV341" s="19">
        <v>103.2</v>
      </c>
      <c r="AW341" s="19">
        <v>100.8</v>
      </c>
      <c r="AX341" s="19">
        <v>99.5</v>
      </c>
      <c r="AY341" s="19">
        <v>100.2</v>
      </c>
      <c r="AZ341" s="19">
        <v>106.7</v>
      </c>
      <c r="BA341" s="19">
        <v>100.2</v>
      </c>
      <c r="BB341" s="19">
        <v>106.1</v>
      </c>
      <c r="BC341" s="19">
        <v>107.2</v>
      </c>
      <c r="BD341" s="19">
        <v>104.3</v>
      </c>
      <c r="BE341" s="19">
        <v>105.5</v>
      </c>
      <c r="BF341" s="19">
        <v>98.1</v>
      </c>
      <c r="BG341" s="19">
        <v>98.7</v>
      </c>
      <c r="BH341" s="19">
        <v>99.3</v>
      </c>
      <c r="BI341" s="19">
        <v>98.7</v>
      </c>
      <c r="BJ341" s="19">
        <v>100.3</v>
      </c>
      <c r="BK341" s="19">
        <v>101.5</v>
      </c>
      <c r="BL341" s="19">
        <v>100.9</v>
      </c>
      <c r="BM341" s="19">
        <v>100.3</v>
      </c>
      <c r="BN341" s="19">
        <v>100.9</v>
      </c>
      <c r="BO341" s="19">
        <v>100.3</v>
      </c>
      <c r="BP341" s="19">
        <v>100.3</v>
      </c>
      <c r="BQ341" s="19">
        <v>100.3</v>
      </c>
      <c r="BR341" s="19">
        <v>100.3</v>
      </c>
      <c r="BS341" s="19">
        <v>100.3</v>
      </c>
      <c r="BT341" s="19">
        <v>100.3</v>
      </c>
      <c r="BU341" s="19">
        <v>101.5</v>
      </c>
      <c r="BV341" s="19">
        <v>101.5</v>
      </c>
      <c r="BW341" s="19">
        <v>101.5</v>
      </c>
      <c r="BX341" s="19">
        <v>101.5</v>
      </c>
      <c r="BY341" s="19">
        <v>101.5</v>
      </c>
      <c r="BZ341" s="19">
        <v>101.5</v>
      </c>
      <c r="CA341" s="19">
        <v>104.5</v>
      </c>
      <c r="CB341" s="19">
        <v>104.5</v>
      </c>
      <c r="CC341" s="19">
        <v>104.5</v>
      </c>
      <c r="CD341" s="19">
        <v>104.5</v>
      </c>
      <c r="CE341" s="19">
        <v>104.5</v>
      </c>
      <c r="CF341" s="19">
        <v>104.5</v>
      </c>
      <c r="CG341" s="19">
        <v>104.5</v>
      </c>
      <c r="CH341" s="19">
        <v>104.5</v>
      </c>
      <c r="CI341" s="19">
        <v>104.5</v>
      </c>
      <c r="CJ341" s="19">
        <v>104.5</v>
      </c>
      <c r="CK341" s="19">
        <v>104.5</v>
      </c>
      <c r="CL341" s="19">
        <v>104.5</v>
      </c>
      <c r="CM341" s="19">
        <v>105.5</v>
      </c>
      <c r="CN341" s="19">
        <v>109.2</v>
      </c>
      <c r="CO341" s="19">
        <v>109.2</v>
      </c>
      <c r="CP341" s="19">
        <v>109</v>
      </c>
      <c r="CQ341" s="19">
        <v>108.7</v>
      </c>
      <c r="CR341" s="19">
        <v>108.7</v>
      </c>
      <c r="CS341" s="19">
        <v>108.7</v>
      </c>
      <c r="CT341" s="19">
        <v>108.7</v>
      </c>
      <c r="CU341" s="19">
        <v>108.7</v>
      </c>
      <c r="CV341" s="19">
        <v>108.7</v>
      </c>
      <c r="CW341" s="19">
        <v>101.5</v>
      </c>
      <c r="CX341" s="19">
        <v>101.5</v>
      </c>
      <c r="CY341" s="19">
        <v>101.5</v>
      </c>
      <c r="CZ341" s="19">
        <v>102.1</v>
      </c>
      <c r="DA341" s="19">
        <v>101.9</v>
      </c>
      <c r="DB341" s="19">
        <v>102.1</v>
      </c>
      <c r="DC341" s="19">
        <v>102.1</v>
      </c>
      <c r="DD341" s="19">
        <v>102.1</v>
      </c>
      <c r="DE341" s="19">
        <v>102.1</v>
      </c>
      <c r="DF341" s="19">
        <v>101.8</v>
      </c>
      <c r="DG341" s="19">
        <v>107.3</v>
      </c>
      <c r="DH341" s="19">
        <v>107.9</v>
      </c>
      <c r="DI341" s="19">
        <v>109</v>
      </c>
      <c r="DJ341" s="19">
        <v>109.6</v>
      </c>
      <c r="DK341" s="19">
        <v>111.2</v>
      </c>
      <c r="DL341" s="19">
        <v>112.8</v>
      </c>
      <c r="DM341" s="19">
        <v>113.9</v>
      </c>
      <c r="DN341" s="19">
        <v>116</v>
      </c>
      <c r="DO341" s="19">
        <v>117.6</v>
      </c>
      <c r="DP341" s="19">
        <v>116</v>
      </c>
      <c r="DQ341" s="19">
        <v>117.1</v>
      </c>
      <c r="DR341" s="19">
        <v>119</v>
      </c>
      <c r="DS341" s="19">
        <v>118.9</v>
      </c>
      <c r="DT341" s="19">
        <v>121.9</v>
      </c>
      <c r="DU341" s="19">
        <v>125.8</v>
      </c>
      <c r="DV341" s="19">
        <v>125.8</v>
      </c>
      <c r="DW341" s="19">
        <v>127.6</v>
      </c>
    </row>
    <row r="342" spans="1:127">
      <c r="A342" s="17" t="s">
        <v>1277</v>
      </c>
      <c r="B342" s="17" t="s">
        <v>1278</v>
      </c>
      <c r="C342" s="18">
        <v>6.2E-4</v>
      </c>
      <c r="D342" s="19">
        <v>100.5</v>
      </c>
      <c r="E342" s="19">
        <v>100.7</v>
      </c>
      <c r="F342" s="19">
        <v>101.7</v>
      </c>
      <c r="G342" s="19">
        <v>101.5</v>
      </c>
      <c r="H342" s="19">
        <v>101.5</v>
      </c>
      <c r="I342" s="19">
        <v>102.1</v>
      </c>
      <c r="J342" s="19">
        <v>102.1</v>
      </c>
      <c r="K342" s="19">
        <v>102.1</v>
      </c>
      <c r="L342" s="19">
        <v>102.1</v>
      </c>
      <c r="M342" s="19">
        <v>105.9</v>
      </c>
      <c r="N342" s="19">
        <v>105.9</v>
      </c>
      <c r="O342" s="19">
        <v>105.9</v>
      </c>
      <c r="P342" s="19">
        <v>106.3</v>
      </c>
      <c r="Q342" s="19">
        <v>106.9</v>
      </c>
      <c r="R342" s="19">
        <v>106.9</v>
      </c>
      <c r="S342" s="19">
        <v>106.9</v>
      </c>
      <c r="T342" s="19">
        <v>107.2</v>
      </c>
      <c r="U342" s="19">
        <v>107.2</v>
      </c>
      <c r="V342" s="19">
        <v>107.2</v>
      </c>
      <c r="W342" s="19">
        <v>107.2</v>
      </c>
      <c r="X342" s="19">
        <v>107.2</v>
      </c>
      <c r="Y342" s="19">
        <v>107.8</v>
      </c>
      <c r="Z342" s="19">
        <v>107.8</v>
      </c>
      <c r="AA342" s="19">
        <v>107.8</v>
      </c>
      <c r="AB342" s="19">
        <v>109.3</v>
      </c>
      <c r="AC342" s="19">
        <v>109.3</v>
      </c>
      <c r="AD342" s="19">
        <v>110.1</v>
      </c>
      <c r="AE342" s="19">
        <v>110.4</v>
      </c>
      <c r="AF342" s="19">
        <v>110.4</v>
      </c>
      <c r="AG342" s="19">
        <v>110.4</v>
      </c>
      <c r="AH342" s="19">
        <v>110.4</v>
      </c>
      <c r="AI342" s="19">
        <v>110.7</v>
      </c>
      <c r="AJ342" s="19">
        <v>110.7</v>
      </c>
      <c r="AK342" s="19">
        <v>110.7</v>
      </c>
      <c r="AL342" s="19">
        <v>110.7</v>
      </c>
      <c r="AM342" s="19">
        <v>110.7</v>
      </c>
      <c r="AN342" s="19">
        <v>113.8</v>
      </c>
      <c r="AO342" s="19">
        <v>113.8</v>
      </c>
      <c r="AP342" s="19">
        <v>113.8</v>
      </c>
      <c r="AQ342" s="19">
        <v>113.8</v>
      </c>
      <c r="AR342" s="19">
        <v>113.8</v>
      </c>
      <c r="AS342" s="19">
        <v>113.8</v>
      </c>
      <c r="AT342" s="19">
        <v>115.2</v>
      </c>
      <c r="AU342" s="19">
        <v>118.7</v>
      </c>
      <c r="AV342" s="19">
        <v>133.4</v>
      </c>
      <c r="AW342" s="19">
        <v>130.4</v>
      </c>
      <c r="AX342" s="19">
        <v>131.5</v>
      </c>
      <c r="AY342" s="19">
        <v>128.9</v>
      </c>
      <c r="AZ342" s="19">
        <v>129</v>
      </c>
      <c r="BA342" s="19">
        <v>131.9</v>
      </c>
      <c r="BB342" s="19">
        <v>132.1</v>
      </c>
      <c r="BC342" s="19">
        <v>132.6</v>
      </c>
      <c r="BD342" s="19">
        <v>131</v>
      </c>
      <c r="BE342" s="19">
        <v>132.5</v>
      </c>
      <c r="BF342" s="19">
        <v>132.9</v>
      </c>
      <c r="BG342" s="19">
        <v>131.9</v>
      </c>
      <c r="BH342" s="19">
        <v>125.1</v>
      </c>
      <c r="BI342" s="19">
        <v>125.2</v>
      </c>
      <c r="BJ342" s="19">
        <v>125.7</v>
      </c>
      <c r="BK342" s="19">
        <v>127</v>
      </c>
      <c r="BL342" s="19">
        <v>126.7</v>
      </c>
      <c r="BM342" s="19">
        <v>126.9</v>
      </c>
      <c r="BN342" s="19">
        <v>126.6</v>
      </c>
      <c r="BO342" s="19">
        <v>129.30000000000001</v>
      </c>
      <c r="BP342" s="19">
        <v>129.6</v>
      </c>
      <c r="BQ342" s="19">
        <v>129.6</v>
      </c>
      <c r="BR342" s="19">
        <v>128</v>
      </c>
      <c r="BS342" s="19">
        <v>128.80000000000001</v>
      </c>
      <c r="BT342" s="19">
        <v>133.4</v>
      </c>
      <c r="BU342" s="19">
        <v>136.19999999999999</v>
      </c>
      <c r="BV342" s="19">
        <v>136.19999999999999</v>
      </c>
      <c r="BW342" s="19">
        <v>136.19999999999999</v>
      </c>
      <c r="BX342" s="19">
        <v>136.19999999999999</v>
      </c>
      <c r="BY342" s="19">
        <v>136.5</v>
      </c>
      <c r="BZ342" s="19">
        <v>136.9</v>
      </c>
      <c r="CA342" s="19">
        <v>136.9</v>
      </c>
      <c r="CB342" s="19">
        <v>136.9</v>
      </c>
      <c r="CC342" s="19">
        <v>137.19999999999999</v>
      </c>
      <c r="CD342" s="19">
        <v>136</v>
      </c>
      <c r="CE342" s="19">
        <v>137.80000000000001</v>
      </c>
      <c r="CF342" s="19">
        <v>136.5</v>
      </c>
      <c r="CG342" s="19">
        <v>136.9</v>
      </c>
      <c r="CH342" s="19">
        <v>135</v>
      </c>
      <c r="CI342" s="19">
        <v>136.19999999999999</v>
      </c>
      <c r="CJ342" s="19">
        <v>136.19999999999999</v>
      </c>
      <c r="CK342" s="19">
        <v>136.19999999999999</v>
      </c>
      <c r="CL342" s="19">
        <v>136.4</v>
      </c>
      <c r="CM342" s="19">
        <v>137.4</v>
      </c>
      <c r="CN342" s="19">
        <v>139.9</v>
      </c>
      <c r="CO342" s="19">
        <v>135.9</v>
      </c>
      <c r="CP342" s="19">
        <v>136</v>
      </c>
      <c r="CQ342" s="19">
        <v>135.80000000000001</v>
      </c>
      <c r="CR342" s="19">
        <v>135.6</v>
      </c>
      <c r="CS342" s="19">
        <v>135.6</v>
      </c>
      <c r="CT342" s="19">
        <v>137.5</v>
      </c>
      <c r="CU342" s="19">
        <v>137.19999999999999</v>
      </c>
      <c r="CV342" s="19">
        <v>137.19999999999999</v>
      </c>
      <c r="CW342" s="19">
        <v>128.6</v>
      </c>
      <c r="CX342" s="19">
        <v>129.30000000000001</v>
      </c>
      <c r="CY342" s="19">
        <v>128.6</v>
      </c>
      <c r="CZ342" s="19">
        <v>131.4</v>
      </c>
      <c r="DA342" s="19">
        <v>128.9</v>
      </c>
      <c r="DB342" s="19">
        <v>128.4</v>
      </c>
      <c r="DC342" s="19">
        <v>130.30000000000001</v>
      </c>
      <c r="DD342" s="19">
        <v>129.9</v>
      </c>
      <c r="DE342" s="19">
        <v>131.19999999999999</v>
      </c>
      <c r="DF342" s="19">
        <v>132.80000000000001</v>
      </c>
      <c r="DG342" s="19">
        <v>137.1</v>
      </c>
      <c r="DH342" s="19">
        <v>139.80000000000001</v>
      </c>
      <c r="DI342" s="19">
        <v>142</v>
      </c>
      <c r="DJ342" s="19">
        <v>140.6</v>
      </c>
      <c r="DK342" s="19">
        <v>143.4</v>
      </c>
      <c r="DL342" s="19">
        <v>142.69999999999999</v>
      </c>
      <c r="DM342" s="19">
        <v>147</v>
      </c>
      <c r="DN342" s="19">
        <v>147</v>
      </c>
      <c r="DO342" s="19">
        <v>149</v>
      </c>
      <c r="DP342" s="19">
        <v>150.19999999999999</v>
      </c>
      <c r="DQ342" s="19">
        <v>149.5</v>
      </c>
      <c r="DR342" s="19">
        <v>150.1</v>
      </c>
      <c r="DS342" s="19">
        <v>152.6</v>
      </c>
      <c r="DT342" s="19">
        <v>156.9</v>
      </c>
      <c r="DU342" s="19">
        <v>159</v>
      </c>
      <c r="DV342" s="19">
        <v>155.9</v>
      </c>
      <c r="DW342" s="19">
        <v>157.80000000000001</v>
      </c>
    </row>
    <row r="343" spans="1:127">
      <c r="A343" s="17" t="s">
        <v>1279</v>
      </c>
      <c r="B343" s="17" t="s">
        <v>1280</v>
      </c>
      <c r="C343" s="18">
        <v>3.288E-2</v>
      </c>
      <c r="D343" s="19">
        <v>105.3</v>
      </c>
      <c r="E343" s="19">
        <v>105.5</v>
      </c>
      <c r="F343" s="19">
        <v>105.6</v>
      </c>
      <c r="G343" s="19">
        <v>105.3</v>
      </c>
      <c r="H343" s="19">
        <v>105.1</v>
      </c>
      <c r="I343" s="19">
        <v>104.9</v>
      </c>
      <c r="J343" s="19">
        <v>105</v>
      </c>
      <c r="K343" s="19">
        <v>104.5</v>
      </c>
      <c r="L343" s="19">
        <v>105.6</v>
      </c>
      <c r="M343" s="19">
        <v>105.3</v>
      </c>
      <c r="N343" s="19">
        <v>105.2</v>
      </c>
      <c r="O343" s="19">
        <v>105.1</v>
      </c>
      <c r="P343" s="19">
        <v>107.5</v>
      </c>
      <c r="Q343" s="19">
        <v>106.7</v>
      </c>
      <c r="R343" s="19">
        <v>107</v>
      </c>
      <c r="S343" s="19">
        <v>107.2</v>
      </c>
      <c r="T343" s="19">
        <v>106.6</v>
      </c>
      <c r="U343" s="19">
        <v>106.2</v>
      </c>
      <c r="V343" s="19">
        <v>105.5</v>
      </c>
      <c r="W343" s="19">
        <v>105.6</v>
      </c>
      <c r="X343" s="19">
        <v>106.1</v>
      </c>
      <c r="Y343" s="19">
        <v>107.2</v>
      </c>
      <c r="Z343" s="19">
        <v>108.1</v>
      </c>
      <c r="AA343" s="19">
        <v>108.3</v>
      </c>
      <c r="AB343" s="19">
        <v>114</v>
      </c>
      <c r="AC343" s="19">
        <v>114.4</v>
      </c>
      <c r="AD343" s="19">
        <v>114.1</v>
      </c>
      <c r="AE343" s="19">
        <v>114.2</v>
      </c>
      <c r="AF343" s="19">
        <v>114.8</v>
      </c>
      <c r="AG343" s="19">
        <v>114.9</v>
      </c>
      <c r="AH343" s="19">
        <v>115.1</v>
      </c>
      <c r="AI343" s="19">
        <v>115.2</v>
      </c>
      <c r="AJ343" s="19">
        <v>115.6</v>
      </c>
      <c r="AK343" s="19">
        <v>115.8</v>
      </c>
      <c r="AL343" s="19">
        <v>115.1</v>
      </c>
      <c r="AM343" s="19">
        <v>115.2</v>
      </c>
      <c r="AN343" s="19">
        <v>115.4</v>
      </c>
      <c r="AO343" s="19">
        <v>115.8</v>
      </c>
      <c r="AP343" s="19">
        <v>115.5</v>
      </c>
      <c r="AQ343" s="19">
        <v>115.1</v>
      </c>
      <c r="AR343" s="19">
        <v>114.7</v>
      </c>
      <c r="AS343" s="19">
        <v>114.9</v>
      </c>
      <c r="AT343" s="19">
        <v>114.3</v>
      </c>
      <c r="AU343" s="19">
        <v>113.8</v>
      </c>
      <c r="AV343" s="19">
        <v>114.3</v>
      </c>
      <c r="AW343" s="19">
        <v>115.4</v>
      </c>
      <c r="AX343" s="19">
        <v>114.3</v>
      </c>
      <c r="AY343" s="19">
        <v>115.7</v>
      </c>
      <c r="AZ343" s="19">
        <v>114.2</v>
      </c>
      <c r="BA343" s="19">
        <v>115.4</v>
      </c>
      <c r="BB343" s="19">
        <v>115.1</v>
      </c>
      <c r="BC343" s="19">
        <v>114.9</v>
      </c>
      <c r="BD343" s="19">
        <v>113.9</v>
      </c>
      <c r="BE343" s="19">
        <v>113.4</v>
      </c>
      <c r="BF343" s="19">
        <v>113.8</v>
      </c>
      <c r="BG343" s="19">
        <v>113.3</v>
      </c>
      <c r="BH343" s="19">
        <v>112.9</v>
      </c>
      <c r="BI343" s="19">
        <v>115.6</v>
      </c>
      <c r="BJ343" s="19">
        <v>116.5</v>
      </c>
      <c r="BK343" s="19">
        <v>116.5</v>
      </c>
      <c r="BL343" s="19">
        <v>117</v>
      </c>
      <c r="BM343" s="19">
        <v>117.3</v>
      </c>
      <c r="BN343" s="19">
        <v>118.9</v>
      </c>
      <c r="BO343" s="19">
        <v>118</v>
      </c>
      <c r="BP343" s="19">
        <v>115.3</v>
      </c>
      <c r="BQ343" s="19">
        <v>114.8</v>
      </c>
      <c r="BR343" s="19">
        <v>115</v>
      </c>
      <c r="BS343" s="19">
        <v>114.9</v>
      </c>
      <c r="BT343" s="19">
        <v>116.9</v>
      </c>
      <c r="BU343" s="19">
        <v>117.3</v>
      </c>
      <c r="BV343" s="19">
        <v>118.2</v>
      </c>
      <c r="BW343" s="19">
        <v>118.3</v>
      </c>
      <c r="BX343" s="19">
        <v>118.1</v>
      </c>
      <c r="BY343" s="19">
        <v>119.4</v>
      </c>
      <c r="BZ343" s="19">
        <v>119.7</v>
      </c>
      <c r="CA343" s="19">
        <v>120.5</v>
      </c>
      <c r="CB343" s="19">
        <v>120.8</v>
      </c>
      <c r="CC343" s="19">
        <v>120.7</v>
      </c>
      <c r="CD343" s="19">
        <v>123</v>
      </c>
      <c r="CE343" s="19">
        <v>124</v>
      </c>
      <c r="CF343" s="19">
        <v>122.8</v>
      </c>
      <c r="CG343" s="19">
        <v>122.3</v>
      </c>
      <c r="CH343" s="19">
        <v>122.1</v>
      </c>
      <c r="CI343" s="19">
        <v>122.1</v>
      </c>
      <c r="CJ343" s="19">
        <v>122</v>
      </c>
      <c r="CK343" s="19">
        <v>115.3</v>
      </c>
      <c r="CL343" s="19">
        <v>114.1</v>
      </c>
      <c r="CM343" s="19">
        <v>114.8</v>
      </c>
      <c r="CN343" s="19">
        <v>114.1</v>
      </c>
      <c r="CO343" s="19">
        <v>113.4</v>
      </c>
      <c r="CP343" s="19">
        <v>111.9</v>
      </c>
      <c r="CQ343" s="19">
        <v>112.5</v>
      </c>
      <c r="CR343" s="19">
        <v>114.1</v>
      </c>
      <c r="CS343" s="19">
        <v>113.2</v>
      </c>
      <c r="CT343" s="19">
        <v>113.5</v>
      </c>
      <c r="CU343" s="19">
        <v>113.6</v>
      </c>
      <c r="CV343" s="19">
        <v>113.8</v>
      </c>
      <c r="CW343" s="19">
        <v>117.5</v>
      </c>
      <c r="CX343" s="19">
        <v>117.6</v>
      </c>
      <c r="CY343" s="19">
        <v>116.8</v>
      </c>
      <c r="CZ343" s="19">
        <v>118.5</v>
      </c>
      <c r="DA343" s="19">
        <v>117.8</v>
      </c>
      <c r="DB343" s="19">
        <v>117.4</v>
      </c>
      <c r="DC343" s="19">
        <v>121.2</v>
      </c>
      <c r="DD343" s="19">
        <v>121</v>
      </c>
      <c r="DE343" s="19">
        <v>124.2</v>
      </c>
      <c r="DF343" s="19">
        <v>125</v>
      </c>
      <c r="DG343" s="19">
        <v>127.1</v>
      </c>
      <c r="DH343" s="19">
        <v>131.19999999999999</v>
      </c>
      <c r="DI343" s="19">
        <v>131</v>
      </c>
      <c r="DJ343" s="19">
        <v>131.9</v>
      </c>
      <c r="DK343" s="19">
        <v>131.80000000000001</v>
      </c>
      <c r="DL343" s="19">
        <v>129.30000000000001</v>
      </c>
      <c r="DM343" s="19">
        <v>131.6</v>
      </c>
      <c r="DN343" s="19">
        <v>133.80000000000001</v>
      </c>
      <c r="DO343" s="19">
        <v>135.1</v>
      </c>
      <c r="DP343" s="19">
        <v>136.30000000000001</v>
      </c>
      <c r="DQ343" s="19">
        <v>136.80000000000001</v>
      </c>
      <c r="DR343" s="19">
        <v>137.1</v>
      </c>
      <c r="DS343" s="19">
        <v>139.1</v>
      </c>
      <c r="DT343" s="19">
        <v>139.5</v>
      </c>
      <c r="DU343" s="19">
        <v>140</v>
      </c>
      <c r="DV343" s="19">
        <v>140</v>
      </c>
      <c r="DW343" s="19">
        <v>139.19999999999999</v>
      </c>
    </row>
    <row r="344" spans="1:127">
      <c r="A344" s="17" t="s">
        <v>1281</v>
      </c>
      <c r="B344" s="17" t="s">
        <v>1282</v>
      </c>
      <c r="C344" s="18">
        <v>6.0400000000000002E-3</v>
      </c>
      <c r="D344" s="19">
        <v>101.9</v>
      </c>
      <c r="E344" s="19">
        <v>101.9</v>
      </c>
      <c r="F344" s="19">
        <v>102</v>
      </c>
      <c r="G344" s="19">
        <v>102.3</v>
      </c>
      <c r="H344" s="19">
        <v>102.1</v>
      </c>
      <c r="I344" s="19">
        <v>102.3</v>
      </c>
      <c r="J344" s="19">
        <v>102.3</v>
      </c>
      <c r="K344" s="19">
        <v>102.3</v>
      </c>
      <c r="L344" s="19">
        <v>103</v>
      </c>
      <c r="M344" s="19">
        <v>103.5</v>
      </c>
      <c r="N344" s="19">
        <v>104.9</v>
      </c>
      <c r="O344" s="19">
        <v>106.5</v>
      </c>
      <c r="P344" s="19">
        <v>108</v>
      </c>
      <c r="Q344" s="19">
        <v>108.2</v>
      </c>
      <c r="R344" s="19">
        <v>108.2</v>
      </c>
      <c r="S344" s="19">
        <v>108.4</v>
      </c>
      <c r="T344" s="19">
        <v>108</v>
      </c>
      <c r="U344" s="19">
        <v>108.9</v>
      </c>
      <c r="V344" s="19">
        <v>110.7</v>
      </c>
      <c r="W344" s="19">
        <v>111</v>
      </c>
      <c r="X344" s="19">
        <v>112.5</v>
      </c>
      <c r="Y344" s="19">
        <v>112.5</v>
      </c>
      <c r="Z344" s="19">
        <v>113</v>
      </c>
      <c r="AA344" s="19">
        <v>113</v>
      </c>
      <c r="AB344" s="19">
        <v>118.4</v>
      </c>
      <c r="AC344" s="19">
        <v>120.8</v>
      </c>
      <c r="AD344" s="19">
        <v>120.6</v>
      </c>
      <c r="AE344" s="19">
        <v>120.3</v>
      </c>
      <c r="AF344" s="19">
        <v>120.2</v>
      </c>
      <c r="AG344" s="19">
        <v>119.9</v>
      </c>
      <c r="AH344" s="19">
        <v>119.7</v>
      </c>
      <c r="AI344" s="19">
        <v>119.5</v>
      </c>
      <c r="AJ344" s="19">
        <v>119.3</v>
      </c>
      <c r="AK344" s="19">
        <v>119.4</v>
      </c>
      <c r="AL344" s="19">
        <v>119.8</v>
      </c>
      <c r="AM344" s="19">
        <v>120.8</v>
      </c>
      <c r="AN344" s="19">
        <v>121.6</v>
      </c>
      <c r="AO344" s="19">
        <v>121.4</v>
      </c>
      <c r="AP344" s="19">
        <v>121.4</v>
      </c>
      <c r="AQ344" s="19">
        <v>121.2</v>
      </c>
      <c r="AR344" s="19">
        <v>120.9</v>
      </c>
      <c r="AS344" s="19">
        <v>120.8</v>
      </c>
      <c r="AT344" s="19">
        <v>121</v>
      </c>
      <c r="AU344" s="19">
        <v>120.9</v>
      </c>
      <c r="AV344" s="19">
        <v>121</v>
      </c>
      <c r="AW344" s="19">
        <v>120.8</v>
      </c>
      <c r="AX344" s="19">
        <v>122</v>
      </c>
      <c r="AY344" s="19">
        <v>122.2</v>
      </c>
      <c r="AZ344" s="19">
        <v>120.7</v>
      </c>
      <c r="BA344" s="19">
        <v>121.6</v>
      </c>
      <c r="BB344" s="19">
        <v>120</v>
      </c>
      <c r="BC344" s="19">
        <v>122.7</v>
      </c>
      <c r="BD344" s="19">
        <v>121.3</v>
      </c>
      <c r="BE344" s="19">
        <v>120.4</v>
      </c>
      <c r="BF344" s="19">
        <v>121.3</v>
      </c>
      <c r="BG344" s="19">
        <v>121.1</v>
      </c>
      <c r="BH344" s="19">
        <v>122.2</v>
      </c>
      <c r="BI344" s="19">
        <v>122.2</v>
      </c>
      <c r="BJ344" s="19">
        <v>122.7</v>
      </c>
      <c r="BK344" s="19">
        <v>123.3</v>
      </c>
      <c r="BL344" s="19">
        <v>126.3</v>
      </c>
      <c r="BM344" s="19">
        <v>126.2</v>
      </c>
      <c r="BN344" s="19">
        <v>125.7</v>
      </c>
      <c r="BO344" s="19">
        <v>122.9</v>
      </c>
      <c r="BP344" s="19">
        <v>125.2</v>
      </c>
      <c r="BQ344" s="19">
        <v>124.9</v>
      </c>
      <c r="BR344" s="19">
        <v>124.6</v>
      </c>
      <c r="BS344" s="19">
        <v>124.8</v>
      </c>
      <c r="BT344" s="19">
        <v>124.9</v>
      </c>
      <c r="BU344" s="19">
        <v>124.7</v>
      </c>
      <c r="BV344" s="19">
        <v>126</v>
      </c>
      <c r="BW344" s="19">
        <v>126.2</v>
      </c>
      <c r="BX344" s="19">
        <v>126.3</v>
      </c>
      <c r="BY344" s="19">
        <v>126.3</v>
      </c>
      <c r="BZ344" s="19">
        <v>126.7</v>
      </c>
      <c r="CA344" s="19">
        <v>126.3</v>
      </c>
      <c r="CB344" s="19">
        <v>126.8</v>
      </c>
      <c r="CC344" s="19">
        <v>128.4</v>
      </c>
      <c r="CD344" s="19">
        <v>128.5</v>
      </c>
      <c r="CE344" s="19">
        <v>128.9</v>
      </c>
      <c r="CF344" s="19">
        <v>127.9</v>
      </c>
      <c r="CG344" s="19">
        <v>127.8</v>
      </c>
      <c r="CH344" s="19">
        <v>128</v>
      </c>
      <c r="CI344" s="19">
        <v>127.7</v>
      </c>
      <c r="CJ344" s="19">
        <v>129</v>
      </c>
      <c r="CK344" s="19">
        <v>128.80000000000001</v>
      </c>
      <c r="CL344" s="19">
        <v>128.6</v>
      </c>
      <c r="CM344" s="19">
        <v>129.19999999999999</v>
      </c>
      <c r="CN344" s="19">
        <v>128.9</v>
      </c>
      <c r="CO344" s="19">
        <v>127.4</v>
      </c>
      <c r="CP344" s="19">
        <v>127.5</v>
      </c>
      <c r="CQ344" s="19">
        <v>128.19999999999999</v>
      </c>
      <c r="CR344" s="19">
        <v>129.19999999999999</v>
      </c>
      <c r="CS344" s="19">
        <v>127.3</v>
      </c>
      <c r="CT344" s="19">
        <v>127.7</v>
      </c>
      <c r="CU344" s="19">
        <v>127.4</v>
      </c>
      <c r="CV344" s="19">
        <v>127</v>
      </c>
      <c r="CW344" s="19">
        <v>127.2</v>
      </c>
      <c r="CX344" s="19">
        <v>128.5</v>
      </c>
      <c r="CY344" s="19">
        <v>126.2</v>
      </c>
      <c r="CZ344" s="19">
        <v>127.9</v>
      </c>
      <c r="DA344" s="19">
        <v>127.3</v>
      </c>
      <c r="DB344" s="19">
        <v>125.9</v>
      </c>
      <c r="DC344" s="19">
        <v>128.30000000000001</v>
      </c>
      <c r="DD344" s="19">
        <v>130.4</v>
      </c>
      <c r="DE344" s="19">
        <v>127.9</v>
      </c>
      <c r="DF344" s="19">
        <v>127.6</v>
      </c>
      <c r="DG344" s="19">
        <v>127.9</v>
      </c>
      <c r="DH344" s="19">
        <v>128.30000000000001</v>
      </c>
      <c r="DI344" s="19">
        <v>128.5</v>
      </c>
      <c r="DJ344" s="19">
        <v>130.1</v>
      </c>
      <c r="DK344" s="19">
        <v>129.30000000000001</v>
      </c>
      <c r="DL344" s="19">
        <v>127.8</v>
      </c>
      <c r="DM344" s="19">
        <v>129.19999999999999</v>
      </c>
      <c r="DN344" s="19">
        <v>128.5</v>
      </c>
      <c r="DO344" s="19">
        <v>132.69999999999999</v>
      </c>
      <c r="DP344" s="19">
        <v>133</v>
      </c>
      <c r="DQ344" s="19">
        <v>134.9</v>
      </c>
      <c r="DR344" s="19">
        <v>132.69999999999999</v>
      </c>
      <c r="DS344" s="19">
        <v>134.5</v>
      </c>
      <c r="DT344" s="19">
        <v>134.4</v>
      </c>
      <c r="DU344" s="19">
        <v>136.9</v>
      </c>
      <c r="DV344" s="19">
        <v>138.19999999999999</v>
      </c>
      <c r="DW344" s="19">
        <v>137.5</v>
      </c>
    </row>
    <row r="345" spans="1:127">
      <c r="A345" s="17" t="s">
        <v>1283</v>
      </c>
      <c r="B345" s="17" t="s">
        <v>1284</v>
      </c>
      <c r="C345" s="18">
        <v>2.47E-3</v>
      </c>
      <c r="D345" s="19">
        <v>108.9</v>
      </c>
      <c r="E345" s="19">
        <v>105.7</v>
      </c>
      <c r="F345" s="19">
        <v>102.7</v>
      </c>
      <c r="G345" s="19">
        <v>99</v>
      </c>
      <c r="H345" s="19">
        <v>99</v>
      </c>
      <c r="I345" s="19">
        <v>100.7</v>
      </c>
      <c r="J345" s="19">
        <v>101.2</v>
      </c>
      <c r="K345" s="19">
        <v>96.8</v>
      </c>
      <c r="L345" s="19">
        <v>101.8</v>
      </c>
      <c r="M345" s="19">
        <v>102</v>
      </c>
      <c r="N345" s="19">
        <v>100.3</v>
      </c>
      <c r="O345" s="19">
        <v>104.5</v>
      </c>
      <c r="P345" s="19">
        <v>106</v>
      </c>
      <c r="Q345" s="19">
        <v>103.4</v>
      </c>
      <c r="R345" s="19">
        <v>97.9</v>
      </c>
      <c r="S345" s="19">
        <v>102</v>
      </c>
      <c r="T345" s="19">
        <v>107.6</v>
      </c>
      <c r="U345" s="19">
        <v>108.2</v>
      </c>
      <c r="V345" s="19">
        <v>105.6</v>
      </c>
      <c r="W345" s="19">
        <v>109.1</v>
      </c>
      <c r="X345" s="19">
        <v>109.7</v>
      </c>
      <c r="Y345" s="19">
        <v>103.8</v>
      </c>
      <c r="Z345" s="19">
        <v>104.3</v>
      </c>
      <c r="AA345" s="19">
        <v>100.5</v>
      </c>
      <c r="AB345" s="19">
        <v>98</v>
      </c>
      <c r="AC345" s="19">
        <v>101.2</v>
      </c>
      <c r="AD345" s="19">
        <v>99.8</v>
      </c>
      <c r="AE345" s="19">
        <v>101.6</v>
      </c>
      <c r="AF345" s="19">
        <v>102</v>
      </c>
      <c r="AG345" s="19">
        <v>102.8</v>
      </c>
      <c r="AH345" s="19">
        <v>105.2</v>
      </c>
      <c r="AI345" s="19">
        <v>107.6</v>
      </c>
      <c r="AJ345" s="19">
        <v>107.6</v>
      </c>
      <c r="AK345" s="19">
        <v>107.4</v>
      </c>
      <c r="AL345" s="19">
        <v>109.6</v>
      </c>
      <c r="AM345" s="19">
        <v>108.6</v>
      </c>
      <c r="AN345" s="19">
        <v>103.7</v>
      </c>
      <c r="AO345" s="19">
        <v>105.9</v>
      </c>
      <c r="AP345" s="19">
        <v>109.1</v>
      </c>
      <c r="AQ345" s="19">
        <v>116.4</v>
      </c>
      <c r="AR345" s="19">
        <v>113</v>
      </c>
      <c r="AS345" s="19">
        <v>114.5</v>
      </c>
      <c r="AT345" s="19">
        <v>110.1</v>
      </c>
      <c r="AU345" s="19">
        <v>108.1</v>
      </c>
      <c r="AV345" s="19">
        <v>105.7</v>
      </c>
      <c r="AW345" s="19">
        <v>104.4</v>
      </c>
      <c r="AX345" s="19">
        <v>99.2</v>
      </c>
      <c r="AY345" s="19">
        <v>96.5</v>
      </c>
      <c r="AZ345" s="19">
        <v>105</v>
      </c>
      <c r="BA345" s="19">
        <v>100.7</v>
      </c>
      <c r="BB345" s="19">
        <v>98.4</v>
      </c>
      <c r="BC345" s="19">
        <v>97</v>
      </c>
      <c r="BD345" s="19">
        <v>100</v>
      </c>
      <c r="BE345" s="19">
        <v>98.6</v>
      </c>
      <c r="BF345" s="19">
        <v>101.6</v>
      </c>
      <c r="BG345" s="19">
        <v>100.7</v>
      </c>
      <c r="BH345" s="19">
        <v>99.9</v>
      </c>
      <c r="BI345" s="19">
        <v>101.9</v>
      </c>
      <c r="BJ345" s="19">
        <v>100.9</v>
      </c>
      <c r="BK345" s="19">
        <v>100</v>
      </c>
      <c r="BL345" s="19">
        <v>100.5</v>
      </c>
      <c r="BM345" s="19">
        <v>100.9</v>
      </c>
      <c r="BN345" s="19">
        <v>105.8</v>
      </c>
      <c r="BO345" s="19">
        <v>101.2</v>
      </c>
      <c r="BP345" s="19">
        <v>101.8</v>
      </c>
      <c r="BQ345" s="19">
        <v>102.2</v>
      </c>
      <c r="BR345" s="19">
        <v>100.8</v>
      </c>
      <c r="BS345" s="19">
        <v>100.5</v>
      </c>
      <c r="BT345" s="19">
        <v>100.5</v>
      </c>
      <c r="BU345" s="19">
        <v>101.3</v>
      </c>
      <c r="BV345" s="19">
        <v>96.2</v>
      </c>
      <c r="BW345" s="19">
        <v>95.9</v>
      </c>
      <c r="BX345" s="19">
        <v>96.3</v>
      </c>
      <c r="BY345" s="19">
        <v>95.5</v>
      </c>
      <c r="BZ345" s="19">
        <v>98.4</v>
      </c>
      <c r="CA345" s="19">
        <v>96.7</v>
      </c>
      <c r="CB345" s="19">
        <v>99.3</v>
      </c>
      <c r="CC345" s="19">
        <v>99.2</v>
      </c>
      <c r="CD345" s="19">
        <v>100.1</v>
      </c>
      <c r="CE345" s="19">
        <v>103.6</v>
      </c>
      <c r="CF345" s="19">
        <v>105.9</v>
      </c>
      <c r="CG345" s="19">
        <v>103.2</v>
      </c>
      <c r="CH345" s="19">
        <v>102.9</v>
      </c>
      <c r="CI345" s="19">
        <v>101.1</v>
      </c>
      <c r="CJ345" s="19">
        <v>101.1</v>
      </c>
      <c r="CK345" s="19">
        <v>100.7</v>
      </c>
      <c r="CL345" s="19">
        <v>100.9</v>
      </c>
      <c r="CM345" s="19">
        <v>101</v>
      </c>
      <c r="CN345" s="19">
        <v>101.5</v>
      </c>
      <c r="CO345" s="19">
        <v>100.8</v>
      </c>
      <c r="CP345" s="19">
        <v>100.1</v>
      </c>
      <c r="CQ345" s="19">
        <v>99</v>
      </c>
      <c r="CR345" s="19">
        <v>98.2</v>
      </c>
      <c r="CS345" s="19">
        <v>95.8</v>
      </c>
      <c r="CT345" s="19">
        <v>96.3</v>
      </c>
      <c r="CU345" s="19">
        <v>99.7</v>
      </c>
      <c r="CV345" s="19">
        <v>99.4</v>
      </c>
      <c r="CW345" s="19">
        <v>95.9</v>
      </c>
      <c r="CX345" s="19">
        <v>94.3</v>
      </c>
      <c r="CY345" s="19">
        <v>93.4</v>
      </c>
      <c r="CZ345" s="19">
        <v>91.9</v>
      </c>
      <c r="DA345" s="19">
        <v>90.6</v>
      </c>
      <c r="DB345" s="19">
        <v>89.7</v>
      </c>
      <c r="DC345" s="19">
        <v>93.6</v>
      </c>
      <c r="DD345" s="19">
        <v>97.7</v>
      </c>
      <c r="DE345" s="19">
        <v>97.7</v>
      </c>
      <c r="DF345" s="19">
        <v>101.7</v>
      </c>
      <c r="DG345" s="19">
        <v>105.3</v>
      </c>
      <c r="DH345" s="19">
        <v>103.9</v>
      </c>
      <c r="DI345" s="19">
        <v>104.6</v>
      </c>
      <c r="DJ345" s="19">
        <v>112.6</v>
      </c>
      <c r="DK345" s="19">
        <v>115.7</v>
      </c>
      <c r="DL345" s="19">
        <v>110</v>
      </c>
      <c r="DM345" s="19">
        <v>103.7</v>
      </c>
      <c r="DN345" s="19">
        <v>111.3</v>
      </c>
      <c r="DO345" s="19">
        <v>116.6</v>
      </c>
      <c r="DP345" s="19">
        <v>119.4</v>
      </c>
      <c r="DQ345" s="19">
        <v>124.3</v>
      </c>
      <c r="DR345" s="19">
        <v>123.9</v>
      </c>
      <c r="DS345" s="19">
        <v>129.6</v>
      </c>
      <c r="DT345" s="19">
        <v>135.80000000000001</v>
      </c>
      <c r="DU345" s="19">
        <v>132.80000000000001</v>
      </c>
      <c r="DV345" s="19">
        <v>140.69999999999999</v>
      </c>
      <c r="DW345" s="19">
        <v>132.19999999999999</v>
      </c>
    </row>
    <row r="346" spans="1:127">
      <c r="A346" s="17" t="s">
        <v>1285</v>
      </c>
      <c r="B346" s="17" t="s">
        <v>1286</v>
      </c>
      <c r="C346" s="18">
        <v>0.31422</v>
      </c>
      <c r="D346" s="19">
        <v>105.7</v>
      </c>
      <c r="E346" s="19">
        <v>106.6</v>
      </c>
      <c r="F346" s="19">
        <v>105.2</v>
      </c>
      <c r="G346" s="19">
        <v>105</v>
      </c>
      <c r="H346" s="19">
        <v>105.6</v>
      </c>
      <c r="I346" s="19">
        <v>109.4</v>
      </c>
      <c r="J346" s="19">
        <v>110.4</v>
      </c>
      <c r="K346" s="19">
        <v>108.7</v>
      </c>
      <c r="L346" s="19">
        <v>108.4</v>
      </c>
      <c r="M346" s="19">
        <v>109</v>
      </c>
      <c r="N346" s="19">
        <v>109.7</v>
      </c>
      <c r="O346" s="19">
        <v>108.6</v>
      </c>
      <c r="P346" s="19">
        <v>110.8</v>
      </c>
      <c r="Q346" s="19">
        <v>111</v>
      </c>
      <c r="R346" s="19">
        <v>110.7</v>
      </c>
      <c r="S346" s="19">
        <v>111.1</v>
      </c>
      <c r="T346" s="19">
        <v>111.4</v>
      </c>
      <c r="U346" s="19">
        <v>111.8</v>
      </c>
      <c r="V346" s="19">
        <v>114.1</v>
      </c>
      <c r="W346" s="19">
        <v>113.1</v>
      </c>
      <c r="X346" s="19">
        <v>112.2</v>
      </c>
      <c r="Y346" s="19">
        <v>111.9</v>
      </c>
      <c r="Z346" s="19">
        <v>114.4</v>
      </c>
      <c r="AA346" s="19">
        <v>111.6</v>
      </c>
      <c r="AB346" s="19">
        <v>114.4</v>
      </c>
      <c r="AC346" s="19">
        <v>114.5</v>
      </c>
      <c r="AD346" s="19">
        <v>114.5</v>
      </c>
      <c r="AE346" s="19">
        <v>114.8</v>
      </c>
      <c r="AF346" s="19">
        <v>113.8</v>
      </c>
      <c r="AG346" s="19">
        <v>115</v>
      </c>
      <c r="AH346" s="19">
        <v>114.5</v>
      </c>
      <c r="AI346" s="19">
        <v>115.9</v>
      </c>
      <c r="AJ346" s="19">
        <v>114.4</v>
      </c>
      <c r="AK346" s="19">
        <v>114</v>
      </c>
      <c r="AL346" s="19">
        <v>111.7</v>
      </c>
      <c r="AM346" s="19">
        <v>113.2</v>
      </c>
      <c r="AN346" s="19">
        <v>110.3</v>
      </c>
      <c r="AO346" s="19">
        <v>110.2</v>
      </c>
      <c r="AP346" s="19">
        <v>111.2</v>
      </c>
      <c r="AQ346" s="19">
        <v>112.9</v>
      </c>
      <c r="AR346" s="19">
        <v>112.7</v>
      </c>
      <c r="AS346" s="19">
        <v>114.4</v>
      </c>
      <c r="AT346" s="19">
        <v>115.3</v>
      </c>
      <c r="AU346" s="19">
        <v>115.6</v>
      </c>
      <c r="AV346" s="19">
        <v>115.6</v>
      </c>
      <c r="AW346" s="19">
        <v>115.2</v>
      </c>
      <c r="AX346" s="19">
        <v>114.2</v>
      </c>
      <c r="AY346" s="19">
        <v>113.9</v>
      </c>
      <c r="AZ346" s="19">
        <v>112.3</v>
      </c>
      <c r="BA346" s="19">
        <v>113</v>
      </c>
      <c r="BB346" s="19">
        <v>113.6</v>
      </c>
      <c r="BC346" s="19">
        <v>113.6</v>
      </c>
      <c r="BD346" s="19">
        <v>115</v>
      </c>
      <c r="BE346" s="19">
        <v>114</v>
      </c>
      <c r="BF346" s="19">
        <v>115</v>
      </c>
      <c r="BG346" s="19">
        <v>119.1</v>
      </c>
      <c r="BH346" s="19">
        <v>117.5</v>
      </c>
      <c r="BI346" s="19">
        <v>115.4</v>
      </c>
      <c r="BJ346" s="19">
        <v>114.1</v>
      </c>
      <c r="BK346" s="19">
        <v>114.3</v>
      </c>
      <c r="BL346" s="19">
        <v>115.4</v>
      </c>
      <c r="BM346" s="19">
        <v>115.7</v>
      </c>
      <c r="BN346" s="19">
        <v>116</v>
      </c>
      <c r="BO346" s="19">
        <v>119.1</v>
      </c>
      <c r="BP346" s="19">
        <v>117.1</v>
      </c>
      <c r="BQ346" s="19">
        <v>118.4</v>
      </c>
      <c r="BR346" s="19">
        <v>117.9</v>
      </c>
      <c r="BS346" s="19">
        <v>113.7</v>
      </c>
      <c r="BT346" s="19">
        <v>113.2</v>
      </c>
      <c r="BU346" s="19">
        <v>114.7</v>
      </c>
      <c r="BV346" s="19">
        <v>115.9</v>
      </c>
      <c r="BW346" s="19">
        <v>115.9</v>
      </c>
      <c r="BX346" s="19">
        <v>115.4</v>
      </c>
      <c r="BY346" s="19">
        <v>116.4</v>
      </c>
      <c r="BZ346" s="19">
        <v>115.1</v>
      </c>
      <c r="CA346" s="19">
        <v>117.4</v>
      </c>
      <c r="CB346" s="19">
        <v>116.2</v>
      </c>
      <c r="CC346" s="19">
        <v>115.5</v>
      </c>
      <c r="CD346" s="19">
        <v>116</v>
      </c>
      <c r="CE346" s="19">
        <v>117.4</v>
      </c>
      <c r="CF346" s="19">
        <v>118.5</v>
      </c>
      <c r="CG346" s="19">
        <v>117.9</v>
      </c>
      <c r="CH346" s="19">
        <v>116.4</v>
      </c>
      <c r="CI346" s="19">
        <v>115.3</v>
      </c>
      <c r="CJ346" s="19">
        <v>116.2</v>
      </c>
      <c r="CK346" s="19">
        <v>115.1</v>
      </c>
      <c r="CL346" s="19">
        <v>115.1</v>
      </c>
      <c r="CM346" s="19">
        <v>116</v>
      </c>
      <c r="CN346" s="19">
        <v>115.5</v>
      </c>
      <c r="CO346" s="19">
        <v>113.4</v>
      </c>
      <c r="CP346" s="19">
        <v>114.7</v>
      </c>
      <c r="CQ346" s="19">
        <v>114</v>
      </c>
      <c r="CR346" s="19">
        <v>112.1</v>
      </c>
      <c r="CS346" s="19">
        <v>116.9</v>
      </c>
      <c r="CT346" s="19">
        <v>115.3</v>
      </c>
      <c r="CU346" s="19">
        <v>115.6</v>
      </c>
      <c r="CV346" s="19">
        <v>116.6</v>
      </c>
      <c r="CW346" s="19">
        <v>116.8</v>
      </c>
      <c r="CX346" s="19">
        <v>119</v>
      </c>
      <c r="CY346" s="19">
        <v>119.5</v>
      </c>
      <c r="CZ346" s="19">
        <v>119.3</v>
      </c>
      <c r="DA346" s="19">
        <v>119.8</v>
      </c>
      <c r="DB346" s="19">
        <v>121.3</v>
      </c>
      <c r="DC346" s="19">
        <v>123.3</v>
      </c>
      <c r="DD346" s="19">
        <v>124.1</v>
      </c>
      <c r="DE346" s="19">
        <v>126.8</v>
      </c>
      <c r="DF346" s="19">
        <v>128.9</v>
      </c>
      <c r="DG346" s="19">
        <v>131</v>
      </c>
      <c r="DH346" s="19">
        <v>130.9</v>
      </c>
      <c r="DI346" s="19">
        <v>133.9</v>
      </c>
      <c r="DJ346" s="19">
        <v>134.9</v>
      </c>
      <c r="DK346" s="19">
        <v>135.9</v>
      </c>
      <c r="DL346" s="19">
        <v>135.80000000000001</v>
      </c>
      <c r="DM346" s="19">
        <v>135.1</v>
      </c>
      <c r="DN346" s="19">
        <v>139.5</v>
      </c>
      <c r="DO346" s="19">
        <v>138</v>
      </c>
      <c r="DP346" s="19">
        <v>139.30000000000001</v>
      </c>
      <c r="DQ346" s="19">
        <v>141.1</v>
      </c>
      <c r="DR346" s="19">
        <v>142.5</v>
      </c>
      <c r="DS346" s="19">
        <v>146.19999999999999</v>
      </c>
      <c r="DT346" s="19">
        <v>150</v>
      </c>
      <c r="DU346" s="19">
        <v>153.6</v>
      </c>
      <c r="DV346" s="19">
        <v>152.6</v>
      </c>
      <c r="DW346" s="19">
        <v>150.4</v>
      </c>
    </row>
    <row r="347" spans="1:127">
      <c r="A347" s="17" t="s">
        <v>1287</v>
      </c>
      <c r="B347" s="17" t="s">
        <v>1288</v>
      </c>
      <c r="C347" s="18">
        <v>0.19469</v>
      </c>
      <c r="D347" s="19">
        <v>107.7</v>
      </c>
      <c r="E347" s="19">
        <v>108.9</v>
      </c>
      <c r="F347" s="19">
        <v>105.9</v>
      </c>
      <c r="G347" s="19">
        <v>106.8</v>
      </c>
      <c r="H347" s="19">
        <v>107.9</v>
      </c>
      <c r="I347" s="19">
        <v>113.9</v>
      </c>
      <c r="J347" s="19">
        <v>115.2</v>
      </c>
      <c r="K347" s="19">
        <v>112.8</v>
      </c>
      <c r="L347" s="19">
        <v>112</v>
      </c>
      <c r="M347" s="19">
        <v>113.8</v>
      </c>
      <c r="N347" s="19">
        <v>113.2</v>
      </c>
      <c r="O347" s="19">
        <v>111.6</v>
      </c>
      <c r="P347" s="19">
        <v>113.7</v>
      </c>
      <c r="Q347" s="19">
        <v>112.8</v>
      </c>
      <c r="R347" s="19">
        <v>112.9</v>
      </c>
      <c r="S347" s="19">
        <v>113.4</v>
      </c>
      <c r="T347" s="19">
        <v>113.4</v>
      </c>
      <c r="U347" s="19">
        <v>113.3</v>
      </c>
      <c r="V347" s="19">
        <v>116.3</v>
      </c>
      <c r="W347" s="19">
        <v>115.6</v>
      </c>
      <c r="X347" s="19">
        <v>114.8</v>
      </c>
      <c r="Y347" s="19">
        <v>112.5</v>
      </c>
      <c r="Z347" s="19">
        <v>117.3</v>
      </c>
      <c r="AA347" s="19">
        <v>113.5</v>
      </c>
      <c r="AB347" s="19">
        <v>116.1</v>
      </c>
      <c r="AC347" s="19">
        <v>116.6</v>
      </c>
      <c r="AD347" s="19">
        <v>115</v>
      </c>
      <c r="AE347" s="19">
        <v>116.1</v>
      </c>
      <c r="AF347" s="19">
        <v>113</v>
      </c>
      <c r="AG347" s="19">
        <v>114.4</v>
      </c>
      <c r="AH347" s="19">
        <v>115.2</v>
      </c>
      <c r="AI347" s="19">
        <v>116.8</v>
      </c>
      <c r="AJ347" s="19">
        <v>112.1</v>
      </c>
      <c r="AK347" s="19">
        <v>112.2</v>
      </c>
      <c r="AL347" s="19">
        <v>109.6</v>
      </c>
      <c r="AM347" s="19">
        <v>112.9</v>
      </c>
      <c r="AN347" s="19">
        <v>105.6</v>
      </c>
      <c r="AO347" s="19">
        <v>106.6</v>
      </c>
      <c r="AP347" s="19">
        <v>107.5</v>
      </c>
      <c r="AQ347" s="19">
        <v>110.6</v>
      </c>
      <c r="AR347" s="19">
        <v>109.3</v>
      </c>
      <c r="AS347" s="19">
        <v>111.8</v>
      </c>
      <c r="AT347" s="19">
        <v>112.6</v>
      </c>
      <c r="AU347" s="19">
        <v>112.6</v>
      </c>
      <c r="AV347" s="19">
        <v>111.3</v>
      </c>
      <c r="AW347" s="19">
        <v>110.6</v>
      </c>
      <c r="AX347" s="19">
        <v>109.6</v>
      </c>
      <c r="AY347" s="19">
        <v>108.4</v>
      </c>
      <c r="AZ347" s="19">
        <v>106.8</v>
      </c>
      <c r="BA347" s="19">
        <v>107.9</v>
      </c>
      <c r="BB347" s="19">
        <v>108.3</v>
      </c>
      <c r="BC347" s="19">
        <v>107.8</v>
      </c>
      <c r="BD347" s="19">
        <v>109.9</v>
      </c>
      <c r="BE347" s="19">
        <v>108.8</v>
      </c>
      <c r="BF347" s="19">
        <v>109.6</v>
      </c>
      <c r="BG347" s="19">
        <v>115.9</v>
      </c>
      <c r="BH347" s="19">
        <v>113.3</v>
      </c>
      <c r="BI347" s="19">
        <v>109.8</v>
      </c>
      <c r="BJ347" s="19">
        <v>107.8</v>
      </c>
      <c r="BK347" s="19">
        <v>108.5</v>
      </c>
      <c r="BL347" s="19">
        <v>109.1</v>
      </c>
      <c r="BM347" s="19">
        <v>109.4</v>
      </c>
      <c r="BN347" s="19">
        <v>109.1</v>
      </c>
      <c r="BO347" s="19">
        <v>112.1</v>
      </c>
      <c r="BP347" s="19">
        <v>109.9</v>
      </c>
      <c r="BQ347" s="19">
        <v>112.5</v>
      </c>
      <c r="BR347" s="19">
        <v>113.5</v>
      </c>
      <c r="BS347" s="19">
        <v>105.9</v>
      </c>
      <c r="BT347" s="19">
        <v>104.7</v>
      </c>
      <c r="BU347" s="19">
        <v>105.7</v>
      </c>
      <c r="BV347" s="19">
        <v>108.2</v>
      </c>
      <c r="BW347" s="19">
        <v>107.2</v>
      </c>
      <c r="BX347" s="19">
        <v>106.9</v>
      </c>
      <c r="BY347" s="19">
        <v>108</v>
      </c>
      <c r="BZ347" s="19">
        <v>105.6</v>
      </c>
      <c r="CA347" s="19">
        <v>108.1</v>
      </c>
      <c r="CB347" s="19">
        <v>106.9</v>
      </c>
      <c r="CC347" s="19">
        <v>105.7</v>
      </c>
      <c r="CD347" s="19">
        <v>106.9</v>
      </c>
      <c r="CE347" s="19">
        <v>107.5</v>
      </c>
      <c r="CF347" s="19">
        <v>109.4</v>
      </c>
      <c r="CG347" s="19">
        <v>108.7</v>
      </c>
      <c r="CH347" s="19">
        <v>105.4</v>
      </c>
      <c r="CI347" s="19">
        <v>104.6</v>
      </c>
      <c r="CJ347" s="19">
        <v>105.4</v>
      </c>
      <c r="CK347" s="19">
        <v>104.2</v>
      </c>
      <c r="CL347" s="19">
        <v>104.7</v>
      </c>
      <c r="CM347" s="19">
        <v>105.3</v>
      </c>
      <c r="CN347" s="19">
        <v>104.4</v>
      </c>
      <c r="CO347" s="19">
        <v>100.6</v>
      </c>
      <c r="CP347" s="19">
        <v>103.5</v>
      </c>
      <c r="CQ347" s="19">
        <v>102.7</v>
      </c>
      <c r="CR347" s="19">
        <v>100.1</v>
      </c>
      <c r="CS347" s="19">
        <v>106.8</v>
      </c>
      <c r="CT347" s="19">
        <v>104.7</v>
      </c>
      <c r="CU347" s="19">
        <v>106.1</v>
      </c>
      <c r="CV347" s="19">
        <v>104.6</v>
      </c>
      <c r="CW347" s="19">
        <v>107</v>
      </c>
      <c r="CX347" s="19">
        <v>109.9</v>
      </c>
      <c r="CY347" s="19">
        <v>110.8</v>
      </c>
      <c r="CZ347" s="19">
        <v>110.9</v>
      </c>
      <c r="DA347" s="19">
        <v>111.9</v>
      </c>
      <c r="DB347" s="19">
        <v>113.5</v>
      </c>
      <c r="DC347" s="19">
        <v>115.4</v>
      </c>
      <c r="DD347" s="19">
        <v>117.2</v>
      </c>
      <c r="DE347" s="19">
        <v>120.9</v>
      </c>
      <c r="DF347" s="19">
        <v>122</v>
      </c>
      <c r="DG347" s="19">
        <v>125.7</v>
      </c>
      <c r="DH347" s="19">
        <v>123.5</v>
      </c>
      <c r="DI347" s="19">
        <v>126.6</v>
      </c>
      <c r="DJ347" s="19">
        <v>127.3</v>
      </c>
      <c r="DK347" s="19">
        <v>128.6</v>
      </c>
      <c r="DL347" s="19">
        <v>128.19999999999999</v>
      </c>
      <c r="DM347" s="19">
        <v>127.4</v>
      </c>
      <c r="DN347" s="19">
        <v>132</v>
      </c>
      <c r="DO347" s="19">
        <v>129.4</v>
      </c>
      <c r="DP347" s="19">
        <v>131.1</v>
      </c>
      <c r="DQ347" s="19">
        <v>134.19999999999999</v>
      </c>
      <c r="DR347" s="19">
        <v>136.1</v>
      </c>
      <c r="DS347" s="19">
        <v>138.19999999999999</v>
      </c>
      <c r="DT347" s="19">
        <v>143.1</v>
      </c>
      <c r="DU347" s="19">
        <v>147.6</v>
      </c>
      <c r="DV347" s="19">
        <v>147.30000000000001</v>
      </c>
      <c r="DW347" s="19">
        <v>143.9</v>
      </c>
    </row>
    <row r="348" spans="1:127">
      <c r="A348" s="17" t="s">
        <v>1289</v>
      </c>
      <c r="B348" s="17" t="s">
        <v>1290</v>
      </c>
      <c r="C348" s="18">
        <v>1.5910000000000001E-2</v>
      </c>
      <c r="D348" s="19">
        <v>100.3</v>
      </c>
      <c r="E348" s="19">
        <v>97.7</v>
      </c>
      <c r="F348" s="19">
        <v>100.7</v>
      </c>
      <c r="G348" s="19">
        <v>101.6</v>
      </c>
      <c r="H348" s="19">
        <v>102.2</v>
      </c>
      <c r="I348" s="19">
        <v>101.8</v>
      </c>
      <c r="J348" s="19">
        <v>101</v>
      </c>
      <c r="K348" s="19">
        <v>98.1</v>
      </c>
      <c r="L348" s="19">
        <v>99.6</v>
      </c>
      <c r="M348" s="19">
        <v>100.5</v>
      </c>
      <c r="N348" s="19">
        <v>101.8</v>
      </c>
      <c r="O348" s="19">
        <v>101.8</v>
      </c>
      <c r="P348" s="19">
        <v>102.4</v>
      </c>
      <c r="Q348" s="19">
        <v>103.7</v>
      </c>
      <c r="R348" s="19">
        <v>105.2</v>
      </c>
      <c r="S348" s="19">
        <v>106.2</v>
      </c>
      <c r="T348" s="19">
        <v>104.8</v>
      </c>
      <c r="U348" s="19">
        <v>107</v>
      </c>
      <c r="V348" s="19">
        <v>113.1</v>
      </c>
      <c r="W348" s="19">
        <v>101.9</v>
      </c>
      <c r="X348" s="19">
        <v>108.3</v>
      </c>
      <c r="Y348" s="19">
        <v>102.4</v>
      </c>
      <c r="Z348" s="19">
        <v>113.7</v>
      </c>
      <c r="AA348" s="19">
        <v>109.1</v>
      </c>
      <c r="AB348" s="19">
        <v>110.2</v>
      </c>
      <c r="AC348" s="19">
        <v>108.2</v>
      </c>
      <c r="AD348" s="19">
        <v>115.9</v>
      </c>
      <c r="AE348" s="19">
        <v>109.3</v>
      </c>
      <c r="AF348" s="19">
        <v>110.7</v>
      </c>
      <c r="AG348" s="19">
        <v>110.3</v>
      </c>
      <c r="AH348" s="19">
        <v>107.3</v>
      </c>
      <c r="AI348" s="19">
        <v>107.2</v>
      </c>
      <c r="AJ348" s="19">
        <v>116.1</v>
      </c>
      <c r="AK348" s="19">
        <v>108</v>
      </c>
      <c r="AL348" s="19">
        <v>116</v>
      </c>
      <c r="AM348" s="19">
        <v>113</v>
      </c>
      <c r="AN348" s="19">
        <v>115.2</v>
      </c>
      <c r="AO348" s="19">
        <v>110.1</v>
      </c>
      <c r="AP348" s="19">
        <v>113.6</v>
      </c>
      <c r="AQ348" s="19">
        <v>107</v>
      </c>
      <c r="AR348" s="19">
        <v>111.8</v>
      </c>
      <c r="AS348" s="19">
        <v>111.3</v>
      </c>
      <c r="AT348" s="19">
        <v>114.5</v>
      </c>
      <c r="AU348" s="19">
        <v>108.5</v>
      </c>
      <c r="AV348" s="19">
        <v>121.8</v>
      </c>
      <c r="AW348" s="19">
        <v>120.4</v>
      </c>
      <c r="AX348" s="19">
        <v>116.5</v>
      </c>
      <c r="AY348" s="19">
        <v>120.7</v>
      </c>
      <c r="AZ348" s="19">
        <v>107</v>
      </c>
      <c r="BA348" s="19">
        <v>120.7</v>
      </c>
      <c r="BB348" s="19">
        <v>116.5</v>
      </c>
      <c r="BC348" s="19">
        <v>116.3</v>
      </c>
      <c r="BD348" s="19">
        <v>117.1</v>
      </c>
      <c r="BE348" s="19">
        <v>113.9</v>
      </c>
      <c r="BF348" s="19">
        <v>117.9</v>
      </c>
      <c r="BG348" s="19">
        <v>122.6</v>
      </c>
      <c r="BH348" s="19">
        <v>122.2</v>
      </c>
      <c r="BI348" s="19">
        <v>125.7</v>
      </c>
      <c r="BJ348" s="19">
        <v>128.5</v>
      </c>
      <c r="BK348" s="19">
        <v>129.80000000000001</v>
      </c>
      <c r="BL348" s="19">
        <v>130.1</v>
      </c>
      <c r="BM348" s="19">
        <v>128.9</v>
      </c>
      <c r="BN348" s="19">
        <v>127.6</v>
      </c>
      <c r="BO348" s="19">
        <v>127</v>
      </c>
      <c r="BP348" s="19">
        <v>127.1</v>
      </c>
      <c r="BQ348" s="19">
        <v>121.8</v>
      </c>
      <c r="BR348" s="19">
        <v>119.4</v>
      </c>
      <c r="BS348" s="19">
        <v>123</v>
      </c>
      <c r="BT348" s="19">
        <v>124.6</v>
      </c>
      <c r="BU348" s="19">
        <v>117.3</v>
      </c>
      <c r="BV348" s="19">
        <v>117.5</v>
      </c>
      <c r="BW348" s="19">
        <v>118.2</v>
      </c>
      <c r="BX348" s="19">
        <v>118.4</v>
      </c>
      <c r="BY348" s="19">
        <v>117.9</v>
      </c>
      <c r="BZ348" s="19">
        <v>117.3</v>
      </c>
      <c r="CA348" s="19">
        <v>119.9</v>
      </c>
      <c r="CB348" s="19">
        <v>120.5</v>
      </c>
      <c r="CC348" s="19">
        <v>123.2</v>
      </c>
      <c r="CD348" s="19">
        <v>124.5</v>
      </c>
      <c r="CE348" s="19">
        <v>123.5</v>
      </c>
      <c r="CF348" s="19">
        <v>124.1</v>
      </c>
      <c r="CG348" s="19">
        <v>121.8</v>
      </c>
      <c r="CH348" s="19">
        <v>121.7</v>
      </c>
      <c r="CI348" s="19">
        <v>121.4</v>
      </c>
      <c r="CJ348" s="19">
        <v>122.3</v>
      </c>
      <c r="CK348" s="19">
        <v>121.7</v>
      </c>
      <c r="CL348" s="19">
        <v>120.4</v>
      </c>
      <c r="CM348" s="19">
        <v>125</v>
      </c>
      <c r="CN348" s="19">
        <v>124.7</v>
      </c>
      <c r="CO348" s="19">
        <v>125.5</v>
      </c>
      <c r="CP348" s="19">
        <v>124.7</v>
      </c>
      <c r="CQ348" s="19">
        <v>123.8</v>
      </c>
      <c r="CR348" s="19">
        <v>122.1</v>
      </c>
      <c r="CS348" s="19">
        <v>121.6</v>
      </c>
      <c r="CT348" s="19">
        <v>122.2</v>
      </c>
      <c r="CU348" s="19">
        <v>123.2</v>
      </c>
      <c r="CV348" s="19">
        <v>125.1</v>
      </c>
      <c r="CW348" s="19">
        <v>129.5</v>
      </c>
      <c r="CX348" s="19">
        <v>130.4</v>
      </c>
      <c r="CY348" s="19">
        <v>126.9</v>
      </c>
      <c r="CZ348" s="19">
        <v>121.1</v>
      </c>
      <c r="DA348" s="19">
        <v>129.30000000000001</v>
      </c>
      <c r="DB348" s="19">
        <v>131.30000000000001</v>
      </c>
      <c r="DC348" s="19">
        <v>133.19999999999999</v>
      </c>
      <c r="DD348" s="19">
        <v>128.80000000000001</v>
      </c>
      <c r="DE348" s="19">
        <v>128.30000000000001</v>
      </c>
      <c r="DF348" s="19">
        <v>130</v>
      </c>
      <c r="DG348" s="19">
        <v>131.30000000000001</v>
      </c>
      <c r="DH348" s="19">
        <v>136.69999999999999</v>
      </c>
      <c r="DI348" s="19">
        <v>139.30000000000001</v>
      </c>
      <c r="DJ348" s="19">
        <v>138.19999999999999</v>
      </c>
      <c r="DK348" s="19">
        <v>141</v>
      </c>
      <c r="DL348" s="19">
        <v>137.5</v>
      </c>
      <c r="DM348" s="19">
        <v>137.1</v>
      </c>
      <c r="DN348" s="19">
        <v>146.69999999999999</v>
      </c>
      <c r="DO348" s="19">
        <v>146.69999999999999</v>
      </c>
      <c r="DP348" s="19">
        <v>149.69999999999999</v>
      </c>
      <c r="DQ348" s="19">
        <v>147.5</v>
      </c>
      <c r="DR348" s="19">
        <v>150.30000000000001</v>
      </c>
      <c r="DS348" s="19">
        <v>156.19999999999999</v>
      </c>
      <c r="DT348" s="19">
        <v>157.6</v>
      </c>
      <c r="DU348" s="19">
        <v>156.30000000000001</v>
      </c>
      <c r="DV348" s="19">
        <v>156.6</v>
      </c>
      <c r="DW348" s="19">
        <v>156.30000000000001</v>
      </c>
    </row>
    <row r="349" spans="1:127">
      <c r="A349" s="17" t="s">
        <v>1291</v>
      </c>
      <c r="B349" s="17" t="s">
        <v>1292</v>
      </c>
      <c r="C349" s="18">
        <v>2.7220000000000001E-2</v>
      </c>
      <c r="D349" s="19">
        <v>108.5</v>
      </c>
      <c r="E349" s="19">
        <v>108.8</v>
      </c>
      <c r="F349" s="19">
        <v>109.1</v>
      </c>
      <c r="G349" s="19">
        <v>109.2</v>
      </c>
      <c r="H349" s="19">
        <v>109.3</v>
      </c>
      <c r="I349" s="19">
        <v>109.4</v>
      </c>
      <c r="J349" s="19">
        <v>109.3</v>
      </c>
      <c r="K349" s="19">
        <v>109.3</v>
      </c>
      <c r="L349" s="19">
        <v>109.2</v>
      </c>
      <c r="M349" s="19">
        <v>109.3</v>
      </c>
      <c r="N349" s="19">
        <v>109.3</v>
      </c>
      <c r="O349" s="19">
        <v>109.7</v>
      </c>
      <c r="P349" s="19">
        <v>110.4</v>
      </c>
      <c r="Q349" s="19">
        <v>111.9</v>
      </c>
      <c r="R349" s="19">
        <v>114.1</v>
      </c>
      <c r="S349" s="19">
        <v>115.7</v>
      </c>
      <c r="T349" s="19">
        <v>111.6</v>
      </c>
      <c r="U349" s="19">
        <v>111.7</v>
      </c>
      <c r="V349" s="19">
        <v>111.7</v>
      </c>
      <c r="W349" s="19">
        <v>111.7</v>
      </c>
      <c r="X349" s="19">
        <v>112.1</v>
      </c>
      <c r="Y349" s="19">
        <v>111.8</v>
      </c>
      <c r="Z349" s="19">
        <v>111.8</v>
      </c>
      <c r="AA349" s="19">
        <v>114.7</v>
      </c>
      <c r="AB349" s="19">
        <v>114.7</v>
      </c>
      <c r="AC349" s="19">
        <v>114.7</v>
      </c>
      <c r="AD349" s="19">
        <v>114.8</v>
      </c>
      <c r="AE349" s="19">
        <v>114.8</v>
      </c>
      <c r="AF349" s="19">
        <v>114.8</v>
      </c>
      <c r="AG349" s="19">
        <v>114.9</v>
      </c>
      <c r="AH349" s="19">
        <v>114.9</v>
      </c>
      <c r="AI349" s="19">
        <v>115</v>
      </c>
      <c r="AJ349" s="19">
        <v>115</v>
      </c>
      <c r="AK349" s="19">
        <v>115.1</v>
      </c>
      <c r="AL349" s="19">
        <v>115.1</v>
      </c>
      <c r="AM349" s="19">
        <v>115.1</v>
      </c>
      <c r="AN349" s="19">
        <v>115.2</v>
      </c>
      <c r="AO349" s="19">
        <v>115.2</v>
      </c>
      <c r="AP349" s="19">
        <v>115.2</v>
      </c>
      <c r="AQ349" s="19">
        <v>115.2</v>
      </c>
      <c r="AR349" s="19">
        <v>114.6</v>
      </c>
      <c r="AS349" s="19">
        <v>115.3</v>
      </c>
      <c r="AT349" s="19">
        <v>115.3</v>
      </c>
      <c r="AU349" s="19">
        <v>115.3</v>
      </c>
      <c r="AV349" s="19">
        <v>115.3</v>
      </c>
      <c r="AW349" s="19">
        <v>115.3</v>
      </c>
      <c r="AX349" s="19">
        <v>115.3</v>
      </c>
      <c r="AY349" s="19">
        <v>115.4</v>
      </c>
      <c r="AZ349" s="19">
        <v>115.4</v>
      </c>
      <c r="BA349" s="19">
        <v>115.4</v>
      </c>
      <c r="BB349" s="19">
        <v>113.1</v>
      </c>
      <c r="BC349" s="19">
        <v>113.2</v>
      </c>
      <c r="BD349" s="19">
        <v>113.2</v>
      </c>
      <c r="BE349" s="19">
        <v>113.2</v>
      </c>
      <c r="BF349" s="19">
        <v>113.2</v>
      </c>
      <c r="BG349" s="19">
        <v>113.2</v>
      </c>
      <c r="BH349" s="19">
        <v>112.2</v>
      </c>
      <c r="BI349" s="19">
        <v>112.2</v>
      </c>
      <c r="BJ349" s="19">
        <v>112.2</v>
      </c>
      <c r="BK349" s="19">
        <v>112.2</v>
      </c>
      <c r="BL349" s="19">
        <v>116.9</v>
      </c>
      <c r="BM349" s="19">
        <v>116.9</v>
      </c>
      <c r="BN349" s="19">
        <v>121.6</v>
      </c>
      <c r="BO349" s="19">
        <v>124.7</v>
      </c>
      <c r="BP349" s="19">
        <v>124.3</v>
      </c>
      <c r="BQ349" s="19">
        <v>124.3</v>
      </c>
      <c r="BR349" s="19">
        <v>124.3</v>
      </c>
      <c r="BS349" s="19">
        <v>124.3</v>
      </c>
      <c r="BT349" s="19">
        <v>124.3</v>
      </c>
      <c r="BU349" s="19">
        <v>124.4</v>
      </c>
      <c r="BV349" s="19">
        <v>124.4</v>
      </c>
      <c r="BW349" s="19">
        <v>124.4</v>
      </c>
      <c r="BX349" s="19">
        <v>124.4</v>
      </c>
      <c r="BY349" s="19">
        <v>124.4</v>
      </c>
      <c r="BZ349" s="19">
        <v>124.4</v>
      </c>
      <c r="CA349" s="19">
        <v>124.4</v>
      </c>
      <c r="CB349" s="19">
        <v>124.4</v>
      </c>
      <c r="CC349" s="19">
        <v>124.5</v>
      </c>
      <c r="CD349" s="19">
        <v>124.5</v>
      </c>
      <c r="CE349" s="19">
        <v>124.5</v>
      </c>
      <c r="CF349" s="19">
        <v>124.5</v>
      </c>
      <c r="CG349" s="19">
        <v>124.5</v>
      </c>
      <c r="CH349" s="19">
        <v>124.6</v>
      </c>
      <c r="CI349" s="19">
        <v>124.6</v>
      </c>
      <c r="CJ349" s="19">
        <v>124.8</v>
      </c>
      <c r="CK349" s="19">
        <v>124.8</v>
      </c>
      <c r="CL349" s="19">
        <v>124.8</v>
      </c>
      <c r="CM349" s="19">
        <v>124.8</v>
      </c>
      <c r="CN349" s="19">
        <v>124.8</v>
      </c>
      <c r="CO349" s="19">
        <v>124.8</v>
      </c>
      <c r="CP349" s="19">
        <v>125</v>
      </c>
      <c r="CQ349" s="19">
        <v>125.2</v>
      </c>
      <c r="CR349" s="19">
        <v>125.4</v>
      </c>
      <c r="CS349" s="19">
        <v>125.7</v>
      </c>
      <c r="CT349" s="19">
        <v>126</v>
      </c>
      <c r="CU349" s="19">
        <v>126</v>
      </c>
      <c r="CV349" s="19">
        <v>126</v>
      </c>
      <c r="CW349" s="19">
        <v>126.5</v>
      </c>
      <c r="CX349" s="19">
        <v>126.7</v>
      </c>
      <c r="CY349" s="19">
        <v>127.5</v>
      </c>
      <c r="CZ349" s="19">
        <v>126.9</v>
      </c>
      <c r="DA349" s="19">
        <v>129.4</v>
      </c>
      <c r="DB349" s="19">
        <v>128.69999999999999</v>
      </c>
      <c r="DC349" s="19">
        <v>129.1</v>
      </c>
      <c r="DD349" s="19">
        <v>128.5</v>
      </c>
      <c r="DE349" s="19">
        <v>131.4</v>
      </c>
      <c r="DF349" s="19">
        <v>135.69999999999999</v>
      </c>
      <c r="DG349" s="19">
        <v>136.30000000000001</v>
      </c>
      <c r="DH349" s="19">
        <v>144.1</v>
      </c>
      <c r="DI349" s="19">
        <v>143.6</v>
      </c>
      <c r="DJ349" s="19">
        <v>143.80000000000001</v>
      </c>
      <c r="DK349" s="19">
        <v>143.80000000000001</v>
      </c>
      <c r="DL349" s="19">
        <v>145.30000000000001</v>
      </c>
      <c r="DM349" s="19">
        <v>144</v>
      </c>
      <c r="DN349" s="19">
        <v>144.6</v>
      </c>
      <c r="DO349" s="19">
        <v>147.19999999999999</v>
      </c>
      <c r="DP349" s="19">
        <v>149.80000000000001</v>
      </c>
      <c r="DQ349" s="19">
        <v>151.4</v>
      </c>
      <c r="DR349" s="19">
        <v>145</v>
      </c>
      <c r="DS349" s="19">
        <v>154.80000000000001</v>
      </c>
      <c r="DT349" s="19">
        <v>162.1</v>
      </c>
      <c r="DU349" s="19">
        <v>161.4</v>
      </c>
      <c r="DV349" s="19">
        <v>154.69999999999999</v>
      </c>
      <c r="DW349" s="19">
        <v>150.30000000000001</v>
      </c>
    </row>
    <row r="350" spans="1:127">
      <c r="A350" s="17" t="s">
        <v>1293</v>
      </c>
      <c r="B350" s="17" t="s">
        <v>1294</v>
      </c>
      <c r="C350" s="18">
        <v>7.6399999999999996E-2</v>
      </c>
      <c r="D350" s="19">
        <v>100.6</v>
      </c>
      <c r="E350" s="19">
        <v>101.7</v>
      </c>
      <c r="F350" s="19">
        <v>102.9</v>
      </c>
      <c r="G350" s="19">
        <v>99.4</v>
      </c>
      <c r="H350" s="19">
        <v>99.1</v>
      </c>
      <c r="I350" s="19">
        <v>99.8</v>
      </c>
      <c r="J350" s="19">
        <v>100.7</v>
      </c>
      <c r="K350" s="19">
        <v>100.2</v>
      </c>
      <c r="L350" s="19">
        <v>100.9</v>
      </c>
      <c r="M350" s="19">
        <v>98.7</v>
      </c>
      <c r="N350" s="19">
        <v>102.4</v>
      </c>
      <c r="O350" s="19">
        <v>101.8</v>
      </c>
      <c r="P350" s="19">
        <v>105.4</v>
      </c>
      <c r="Q350" s="19">
        <v>107.5</v>
      </c>
      <c r="R350" s="19">
        <v>104.9</v>
      </c>
      <c r="S350" s="19">
        <v>104.6</v>
      </c>
      <c r="T350" s="19">
        <v>107.6</v>
      </c>
      <c r="U350" s="19">
        <v>109</v>
      </c>
      <c r="V350" s="19">
        <v>109.5</v>
      </c>
      <c r="W350" s="19">
        <v>109.7</v>
      </c>
      <c r="X350" s="19">
        <v>106.3</v>
      </c>
      <c r="Y350" s="19">
        <v>112.7</v>
      </c>
      <c r="Z350" s="19">
        <v>108.2</v>
      </c>
      <c r="AA350" s="19">
        <v>106.2</v>
      </c>
      <c r="AB350" s="19">
        <v>111.1</v>
      </c>
      <c r="AC350" s="19">
        <v>110.3</v>
      </c>
      <c r="AD350" s="19">
        <v>112.8</v>
      </c>
      <c r="AE350" s="19">
        <v>112.8</v>
      </c>
      <c r="AF350" s="19">
        <v>116.1</v>
      </c>
      <c r="AG350" s="19">
        <v>117.5</v>
      </c>
      <c r="AH350" s="19">
        <v>114.1</v>
      </c>
      <c r="AI350" s="19">
        <v>115.6</v>
      </c>
      <c r="AJ350" s="19">
        <v>119.6</v>
      </c>
      <c r="AK350" s="19">
        <v>119.5</v>
      </c>
      <c r="AL350" s="19">
        <v>114.7</v>
      </c>
      <c r="AM350" s="19">
        <v>113.2</v>
      </c>
      <c r="AN350" s="19">
        <v>119.5</v>
      </c>
      <c r="AO350" s="19">
        <v>117.6</v>
      </c>
      <c r="AP350" s="19">
        <v>119</v>
      </c>
      <c r="AQ350" s="19">
        <v>119.4</v>
      </c>
      <c r="AR350" s="19">
        <v>120.8</v>
      </c>
      <c r="AS350" s="19">
        <v>121.6</v>
      </c>
      <c r="AT350" s="19">
        <v>122.4</v>
      </c>
      <c r="AU350" s="19">
        <v>125</v>
      </c>
      <c r="AV350" s="19">
        <v>125.4</v>
      </c>
      <c r="AW350" s="19">
        <v>125.9</v>
      </c>
      <c r="AX350" s="19">
        <v>125.2</v>
      </c>
      <c r="AY350" s="19">
        <v>125.9</v>
      </c>
      <c r="AZ350" s="19">
        <v>126.4</v>
      </c>
      <c r="BA350" s="19">
        <v>123.6</v>
      </c>
      <c r="BB350" s="19">
        <v>126.6</v>
      </c>
      <c r="BC350" s="19">
        <v>127.8</v>
      </c>
      <c r="BD350" s="19">
        <v>128.19999999999999</v>
      </c>
      <c r="BE350" s="19">
        <v>127.8</v>
      </c>
      <c r="BF350" s="19">
        <v>128.80000000000001</v>
      </c>
      <c r="BG350" s="19">
        <v>128.4</v>
      </c>
      <c r="BH350" s="19">
        <v>129.1</v>
      </c>
      <c r="BI350" s="19">
        <v>128.69999999999999</v>
      </c>
      <c r="BJ350" s="19">
        <v>128</v>
      </c>
      <c r="BK350" s="19">
        <v>126.5</v>
      </c>
      <c r="BL350" s="19">
        <v>127.7</v>
      </c>
      <c r="BM350" s="19">
        <v>128.6</v>
      </c>
      <c r="BN350" s="19">
        <v>129.4</v>
      </c>
      <c r="BO350" s="19">
        <v>133.19999999999999</v>
      </c>
      <c r="BP350" s="19">
        <v>130.6</v>
      </c>
      <c r="BQ350" s="19">
        <v>130.69999999999999</v>
      </c>
      <c r="BR350" s="19">
        <v>126.5</v>
      </c>
      <c r="BS350" s="19">
        <v>128.1</v>
      </c>
      <c r="BT350" s="19">
        <v>128.80000000000001</v>
      </c>
      <c r="BU350" s="19">
        <v>133.5</v>
      </c>
      <c r="BV350" s="19">
        <v>132.1</v>
      </c>
      <c r="BW350" s="19">
        <v>134.4</v>
      </c>
      <c r="BX350" s="19">
        <v>133.19999999999999</v>
      </c>
      <c r="BY350" s="19">
        <v>134.69999999999999</v>
      </c>
      <c r="BZ350" s="19">
        <v>135.5</v>
      </c>
      <c r="CA350" s="19">
        <v>137.9</v>
      </c>
      <c r="CB350" s="19">
        <v>136</v>
      </c>
      <c r="CC350" s="19">
        <v>135.6</v>
      </c>
      <c r="CD350" s="19">
        <v>134.5</v>
      </c>
      <c r="CE350" s="19">
        <v>138.9</v>
      </c>
      <c r="CF350" s="19">
        <v>138.4</v>
      </c>
      <c r="CG350" s="19">
        <v>138.19999999999999</v>
      </c>
      <c r="CH350" s="19">
        <v>140.30000000000001</v>
      </c>
      <c r="CI350" s="19">
        <v>138.1</v>
      </c>
      <c r="CJ350" s="19">
        <v>139.6</v>
      </c>
      <c r="CK350" s="19">
        <v>137.9</v>
      </c>
      <c r="CL350" s="19">
        <v>137.1</v>
      </c>
      <c r="CM350" s="19">
        <v>138.19999999999999</v>
      </c>
      <c r="CN350" s="19">
        <v>138.69999999999999</v>
      </c>
      <c r="CO350" s="19">
        <v>139.5</v>
      </c>
      <c r="CP350" s="19">
        <v>137.19999999999999</v>
      </c>
      <c r="CQ350" s="19">
        <v>136.5</v>
      </c>
      <c r="CR350" s="19">
        <v>135.9</v>
      </c>
      <c r="CS350" s="19">
        <v>138.6</v>
      </c>
      <c r="CT350" s="19">
        <v>137.1</v>
      </c>
      <c r="CU350" s="19">
        <v>134.6</v>
      </c>
      <c r="CV350" s="19">
        <v>142.1</v>
      </c>
      <c r="CW350" s="19">
        <v>135.9</v>
      </c>
      <c r="CX350" s="19">
        <v>137.4</v>
      </c>
      <c r="CY350" s="19">
        <v>137.19999999999999</v>
      </c>
      <c r="CZ350" s="19">
        <v>137.6</v>
      </c>
      <c r="DA350" s="19">
        <v>134.69999999999999</v>
      </c>
      <c r="DB350" s="19">
        <v>136.5</v>
      </c>
      <c r="DC350" s="19">
        <v>139.30000000000001</v>
      </c>
      <c r="DD350" s="19">
        <v>139</v>
      </c>
      <c r="DE350" s="19">
        <v>139.9</v>
      </c>
      <c r="DF350" s="19">
        <v>143.80000000000001</v>
      </c>
      <c r="DG350" s="19">
        <v>142.80000000000001</v>
      </c>
      <c r="DH350" s="19">
        <v>144.1</v>
      </c>
      <c r="DI350" s="19">
        <v>147.80000000000001</v>
      </c>
      <c r="DJ350" s="19">
        <v>150.30000000000001</v>
      </c>
      <c r="DK350" s="19">
        <v>150.4</v>
      </c>
      <c r="DL350" s="19">
        <v>151.5</v>
      </c>
      <c r="DM350" s="19">
        <v>151.1</v>
      </c>
      <c r="DN350" s="19">
        <v>155.30000000000001</v>
      </c>
      <c r="DO350" s="19">
        <v>154.9</v>
      </c>
      <c r="DP350" s="19">
        <v>154.30000000000001</v>
      </c>
      <c r="DQ350" s="19">
        <v>153.6</v>
      </c>
      <c r="DR350" s="19">
        <v>156.5</v>
      </c>
      <c r="DS350" s="19">
        <v>161.6</v>
      </c>
      <c r="DT350" s="19">
        <v>161.69999999999999</v>
      </c>
      <c r="DU350" s="19">
        <v>165.3</v>
      </c>
      <c r="DV350" s="19">
        <v>164.4</v>
      </c>
      <c r="DW350" s="19">
        <v>165.6</v>
      </c>
    </row>
    <row r="351" spans="1:127">
      <c r="A351" s="17" t="s">
        <v>1295</v>
      </c>
      <c r="B351" s="17" t="s">
        <v>1296</v>
      </c>
      <c r="C351" s="18">
        <v>0.30603999999999998</v>
      </c>
      <c r="D351" s="19">
        <v>98.9</v>
      </c>
      <c r="E351" s="19">
        <v>99.2</v>
      </c>
      <c r="F351" s="19">
        <v>98.4</v>
      </c>
      <c r="G351" s="19">
        <v>99.7</v>
      </c>
      <c r="H351" s="19">
        <v>98.8</v>
      </c>
      <c r="I351" s="19">
        <v>100.5</v>
      </c>
      <c r="J351" s="19">
        <v>99.7</v>
      </c>
      <c r="K351" s="19">
        <v>99.9</v>
      </c>
      <c r="L351" s="19">
        <v>100.2</v>
      </c>
      <c r="M351" s="19">
        <v>100</v>
      </c>
      <c r="N351" s="19">
        <v>102.5</v>
      </c>
      <c r="O351" s="19">
        <v>101.1</v>
      </c>
      <c r="P351" s="19">
        <v>104.6</v>
      </c>
      <c r="Q351" s="19">
        <v>104.7</v>
      </c>
      <c r="R351" s="19">
        <v>106.7</v>
      </c>
      <c r="S351" s="19">
        <v>103.2</v>
      </c>
      <c r="T351" s="19">
        <v>104.2</v>
      </c>
      <c r="U351" s="19">
        <v>107.9</v>
      </c>
      <c r="V351" s="19">
        <v>104.6</v>
      </c>
      <c r="W351" s="19">
        <v>107.5</v>
      </c>
      <c r="X351" s="19">
        <v>108.8</v>
      </c>
      <c r="Y351" s="19">
        <v>108.4</v>
      </c>
      <c r="Z351" s="19">
        <v>108.3</v>
      </c>
      <c r="AA351" s="19">
        <v>113.8</v>
      </c>
      <c r="AB351" s="19">
        <v>111.9</v>
      </c>
      <c r="AC351" s="19">
        <v>112.6</v>
      </c>
      <c r="AD351" s="19">
        <v>112.4</v>
      </c>
      <c r="AE351" s="19">
        <v>112.6</v>
      </c>
      <c r="AF351" s="19">
        <v>110.9</v>
      </c>
      <c r="AG351" s="19">
        <v>113.6</v>
      </c>
      <c r="AH351" s="19">
        <v>112.1</v>
      </c>
      <c r="AI351" s="19">
        <v>109.2</v>
      </c>
      <c r="AJ351" s="19">
        <v>108.5</v>
      </c>
      <c r="AK351" s="19">
        <v>104.8</v>
      </c>
      <c r="AL351" s="19">
        <v>105.8</v>
      </c>
      <c r="AM351" s="19">
        <v>109.6</v>
      </c>
      <c r="AN351" s="19">
        <v>109.8</v>
      </c>
      <c r="AO351" s="19">
        <v>110.1</v>
      </c>
      <c r="AP351" s="19">
        <v>109.7</v>
      </c>
      <c r="AQ351" s="19">
        <v>105.7</v>
      </c>
      <c r="AR351" s="19">
        <v>108.6</v>
      </c>
      <c r="AS351" s="19">
        <v>108.3</v>
      </c>
      <c r="AT351" s="19">
        <v>106.3</v>
      </c>
      <c r="AU351" s="19">
        <v>106.1</v>
      </c>
      <c r="AV351" s="19">
        <v>106.9</v>
      </c>
      <c r="AW351" s="19">
        <v>106.5</v>
      </c>
      <c r="AX351" s="19">
        <v>104.6</v>
      </c>
      <c r="AY351" s="19">
        <v>106.4</v>
      </c>
      <c r="AZ351" s="19">
        <v>105.6</v>
      </c>
      <c r="BA351" s="19">
        <v>106.3</v>
      </c>
      <c r="BB351" s="19">
        <v>106.4</v>
      </c>
      <c r="BC351" s="19">
        <v>106.3</v>
      </c>
      <c r="BD351" s="19">
        <v>105.5</v>
      </c>
      <c r="BE351" s="19">
        <v>103.8</v>
      </c>
      <c r="BF351" s="19">
        <v>104.4</v>
      </c>
      <c r="BG351" s="19">
        <v>106</v>
      </c>
      <c r="BH351" s="19">
        <v>105.6</v>
      </c>
      <c r="BI351" s="19">
        <v>106</v>
      </c>
      <c r="BJ351" s="19">
        <v>106.6</v>
      </c>
      <c r="BK351" s="19">
        <v>108</v>
      </c>
      <c r="BL351" s="19">
        <v>109.6</v>
      </c>
      <c r="BM351" s="19">
        <v>112.7</v>
      </c>
      <c r="BN351" s="19">
        <v>115</v>
      </c>
      <c r="BO351" s="19">
        <v>115.4</v>
      </c>
      <c r="BP351" s="19">
        <v>115.9</v>
      </c>
      <c r="BQ351" s="19">
        <v>117.1</v>
      </c>
      <c r="BR351" s="19">
        <v>117.6</v>
      </c>
      <c r="BS351" s="19">
        <v>117</v>
      </c>
      <c r="BT351" s="19">
        <v>117.1</v>
      </c>
      <c r="BU351" s="19">
        <v>118.8</v>
      </c>
      <c r="BV351" s="19">
        <v>119.1</v>
      </c>
      <c r="BW351" s="19">
        <v>119.5</v>
      </c>
      <c r="BX351" s="19">
        <v>119</v>
      </c>
      <c r="BY351" s="19">
        <v>119.9</v>
      </c>
      <c r="BZ351" s="19">
        <v>119.3</v>
      </c>
      <c r="CA351" s="19">
        <v>119.6</v>
      </c>
      <c r="CB351" s="19">
        <v>119.8</v>
      </c>
      <c r="CC351" s="19">
        <v>121.4</v>
      </c>
      <c r="CD351" s="19">
        <v>121.8</v>
      </c>
      <c r="CE351" s="19">
        <v>121.6</v>
      </c>
      <c r="CF351" s="19">
        <v>120.8</v>
      </c>
      <c r="CG351" s="19">
        <v>121.3</v>
      </c>
      <c r="CH351" s="19">
        <v>121.1</v>
      </c>
      <c r="CI351" s="19">
        <v>121.7</v>
      </c>
      <c r="CJ351" s="19">
        <v>122.9</v>
      </c>
      <c r="CK351" s="19">
        <v>122.9</v>
      </c>
      <c r="CL351" s="19">
        <v>122.6</v>
      </c>
      <c r="CM351" s="19">
        <v>121.5</v>
      </c>
      <c r="CN351" s="19">
        <v>121.2</v>
      </c>
      <c r="CO351" s="19">
        <v>121.2</v>
      </c>
      <c r="CP351" s="19">
        <v>120.9</v>
      </c>
      <c r="CQ351" s="19">
        <v>120.8</v>
      </c>
      <c r="CR351" s="19">
        <v>120</v>
      </c>
      <c r="CS351" s="19">
        <v>119.9</v>
      </c>
      <c r="CT351" s="19">
        <v>120.1</v>
      </c>
      <c r="CU351" s="19">
        <v>120.6</v>
      </c>
      <c r="CV351" s="19">
        <v>120</v>
      </c>
      <c r="CW351" s="19">
        <v>119.3</v>
      </c>
      <c r="CX351" s="19">
        <v>118.2</v>
      </c>
      <c r="CY351" s="19">
        <v>117.9</v>
      </c>
      <c r="CZ351" s="19">
        <v>116.1</v>
      </c>
      <c r="DA351" s="19">
        <v>115.5</v>
      </c>
      <c r="DB351" s="19">
        <v>114.9</v>
      </c>
      <c r="DC351" s="19">
        <v>114.8</v>
      </c>
      <c r="DD351" s="19">
        <v>115.5</v>
      </c>
      <c r="DE351" s="19">
        <v>117.2</v>
      </c>
      <c r="DF351" s="19">
        <v>117.5</v>
      </c>
      <c r="DG351" s="19">
        <v>121.8</v>
      </c>
      <c r="DH351" s="19">
        <v>125.7</v>
      </c>
      <c r="DI351" s="19">
        <v>123.7</v>
      </c>
      <c r="DJ351" s="19">
        <v>125.3</v>
      </c>
      <c r="DK351" s="19">
        <v>127.8</v>
      </c>
      <c r="DL351" s="19">
        <v>124.1</v>
      </c>
      <c r="DM351" s="19">
        <v>125.1</v>
      </c>
      <c r="DN351" s="19">
        <v>128</v>
      </c>
      <c r="DO351" s="19">
        <v>133.4</v>
      </c>
      <c r="DP351" s="19">
        <v>136.5</v>
      </c>
      <c r="DQ351" s="19">
        <v>138.5</v>
      </c>
      <c r="DR351" s="19">
        <v>139.30000000000001</v>
      </c>
      <c r="DS351" s="19">
        <v>145</v>
      </c>
      <c r="DT351" s="19">
        <v>152.5</v>
      </c>
      <c r="DU351" s="19">
        <v>156.5</v>
      </c>
      <c r="DV351" s="19">
        <v>154.9</v>
      </c>
      <c r="DW351" s="19">
        <v>151.6</v>
      </c>
    </row>
    <row r="352" spans="1:127">
      <c r="A352" s="17" t="s">
        <v>1297</v>
      </c>
      <c r="B352" s="17" t="s">
        <v>1298</v>
      </c>
      <c r="C352" s="18">
        <v>0.18002000000000001</v>
      </c>
      <c r="D352" s="19">
        <v>96.4</v>
      </c>
      <c r="E352" s="19">
        <v>96.5</v>
      </c>
      <c r="F352" s="19">
        <v>95.6</v>
      </c>
      <c r="G352" s="19">
        <v>96.5</v>
      </c>
      <c r="H352" s="19">
        <v>93.9</v>
      </c>
      <c r="I352" s="19">
        <v>97.1</v>
      </c>
      <c r="J352" s="19">
        <v>96.5</v>
      </c>
      <c r="K352" s="19">
        <v>96.4</v>
      </c>
      <c r="L352" s="19">
        <v>95.9</v>
      </c>
      <c r="M352" s="19">
        <v>95.9</v>
      </c>
      <c r="N352" s="19">
        <v>98.6</v>
      </c>
      <c r="O352" s="19">
        <v>94.2</v>
      </c>
      <c r="P352" s="19">
        <v>99.2</v>
      </c>
      <c r="Q352" s="19">
        <v>99.6</v>
      </c>
      <c r="R352" s="19">
        <v>101.3</v>
      </c>
      <c r="S352" s="19">
        <v>97.7</v>
      </c>
      <c r="T352" s="19">
        <v>99.4</v>
      </c>
      <c r="U352" s="19">
        <v>102.9</v>
      </c>
      <c r="V352" s="19">
        <v>96.9</v>
      </c>
      <c r="W352" s="19">
        <v>101.5</v>
      </c>
      <c r="X352" s="19">
        <v>101.5</v>
      </c>
      <c r="Y352" s="19">
        <v>101.2</v>
      </c>
      <c r="Z352" s="19">
        <v>101.3</v>
      </c>
      <c r="AA352" s="19">
        <v>108.7</v>
      </c>
      <c r="AB352" s="19">
        <v>105</v>
      </c>
      <c r="AC352" s="19">
        <v>106.6</v>
      </c>
      <c r="AD352" s="19">
        <v>108</v>
      </c>
      <c r="AE352" s="19">
        <v>107.8</v>
      </c>
      <c r="AF352" s="19">
        <v>105.6</v>
      </c>
      <c r="AG352" s="19">
        <v>111.6</v>
      </c>
      <c r="AH352" s="19">
        <v>109.6</v>
      </c>
      <c r="AI352" s="19">
        <v>105.4</v>
      </c>
      <c r="AJ352" s="19">
        <v>104.6</v>
      </c>
      <c r="AK352" s="19">
        <v>98.8</v>
      </c>
      <c r="AL352" s="19">
        <v>99.9</v>
      </c>
      <c r="AM352" s="19">
        <v>106.6</v>
      </c>
      <c r="AN352" s="19">
        <v>106.1</v>
      </c>
      <c r="AO352" s="19">
        <v>106.5</v>
      </c>
      <c r="AP352" s="19">
        <v>105.6</v>
      </c>
      <c r="AQ352" s="19">
        <v>98.9</v>
      </c>
      <c r="AR352" s="19">
        <v>103.6</v>
      </c>
      <c r="AS352" s="19">
        <v>103.6</v>
      </c>
      <c r="AT352" s="19">
        <v>100.6</v>
      </c>
      <c r="AU352" s="19">
        <v>100.6</v>
      </c>
      <c r="AV352" s="19">
        <v>102.1</v>
      </c>
      <c r="AW352" s="19">
        <v>102.1</v>
      </c>
      <c r="AX352" s="19">
        <v>99.1</v>
      </c>
      <c r="AY352" s="19">
        <v>102.1</v>
      </c>
      <c r="AZ352" s="19">
        <v>100.1</v>
      </c>
      <c r="BA352" s="19">
        <v>101.6</v>
      </c>
      <c r="BB352" s="19">
        <v>100.5</v>
      </c>
      <c r="BC352" s="19">
        <v>100.5</v>
      </c>
      <c r="BD352" s="19">
        <v>98.9</v>
      </c>
      <c r="BE352" s="19">
        <v>96.4</v>
      </c>
      <c r="BF352" s="19">
        <v>96.4</v>
      </c>
      <c r="BG352" s="19">
        <v>97.9</v>
      </c>
      <c r="BH352" s="19">
        <v>97.2</v>
      </c>
      <c r="BI352" s="19">
        <v>97.2</v>
      </c>
      <c r="BJ352" s="19">
        <v>98.1</v>
      </c>
      <c r="BK352" s="19">
        <v>100.5</v>
      </c>
      <c r="BL352" s="19">
        <v>101.4</v>
      </c>
      <c r="BM352" s="19">
        <v>107</v>
      </c>
      <c r="BN352" s="19">
        <v>111.2</v>
      </c>
      <c r="BO352" s="19">
        <v>111.9</v>
      </c>
      <c r="BP352" s="19">
        <v>113.2</v>
      </c>
      <c r="BQ352" s="19">
        <v>115.8</v>
      </c>
      <c r="BR352" s="19">
        <v>115.8</v>
      </c>
      <c r="BS352" s="19">
        <v>115.2</v>
      </c>
      <c r="BT352" s="19">
        <v>115.2</v>
      </c>
      <c r="BU352" s="19">
        <v>117.7</v>
      </c>
      <c r="BV352" s="19">
        <v>118.2</v>
      </c>
      <c r="BW352" s="19">
        <v>118.1</v>
      </c>
      <c r="BX352" s="19">
        <v>117</v>
      </c>
      <c r="BY352" s="19">
        <v>118.2</v>
      </c>
      <c r="BZ352" s="19">
        <v>117.2</v>
      </c>
      <c r="CA352" s="19">
        <v>117.5</v>
      </c>
      <c r="CB352" s="19">
        <v>117.1</v>
      </c>
      <c r="CC352" s="19">
        <v>117.1</v>
      </c>
      <c r="CD352" s="19">
        <v>116.5</v>
      </c>
      <c r="CE352" s="19">
        <v>116.9</v>
      </c>
      <c r="CF352" s="19">
        <v>115.7</v>
      </c>
      <c r="CG352" s="19">
        <v>116.3</v>
      </c>
      <c r="CH352" s="19">
        <v>115.2</v>
      </c>
      <c r="CI352" s="19">
        <v>116.4</v>
      </c>
      <c r="CJ352" s="19">
        <v>117.9</v>
      </c>
      <c r="CK352" s="19">
        <v>118.1</v>
      </c>
      <c r="CL352" s="19">
        <v>117.2</v>
      </c>
      <c r="CM352" s="19">
        <v>117.2</v>
      </c>
      <c r="CN352" s="19">
        <v>117.1</v>
      </c>
      <c r="CO352" s="19">
        <v>117.1</v>
      </c>
      <c r="CP352" s="19">
        <v>117.2</v>
      </c>
      <c r="CQ352" s="19">
        <v>117.2</v>
      </c>
      <c r="CR352" s="19">
        <v>116.3</v>
      </c>
      <c r="CS352" s="19">
        <v>116.8</v>
      </c>
      <c r="CT352" s="19">
        <v>117.1</v>
      </c>
      <c r="CU352" s="19">
        <v>118</v>
      </c>
      <c r="CV352" s="19">
        <v>118</v>
      </c>
      <c r="CW352" s="19">
        <v>118.3</v>
      </c>
      <c r="CX352" s="19">
        <v>118.3</v>
      </c>
      <c r="CY352" s="19">
        <v>118</v>
      </c>
      <c r="CZ352" s="19">
        <v>116.3</v>
      </c>
      <c r="DA352" s="19">
        <v>118.1</v>
      </c>
      <c r="DB352" s="19">
        <v>116.3</v>
      </c>
      <c r="DC352" s="19">
        <v>118</v>
      </c>
      <c r="DD352" s="19">
        <v>118</v>
      </c>
      <c r="DE352" s="19">
        <v>120.4</v>
      </c>
      <c r="DF352" s="19">
        <v>120</v>
      </c>
      <c r="DG352" s="19">
        <v>123.5</v>
      </c>
      <c r="DH352" s="19">
        <v>128.19999999999999</v>
      </c>
      <c r="DI352" s="19">
        <v>126.2</v>
      </c>
      <c r="DJ352" s="19">
        <v>129.80000000000001</v>
      </c>
      <c r="DK352" s="19">
        <v>133.19999999999999</v>
      </c>
      <c r="DL352" s="19">
        <v>129.6</v>
      </c>
      <c r="DM352" s="19">
        <v>130.19999999999999</v>
      </c>
      <c r="DN352" s="19">
        <v>132</v>
      </c>
      <c r="DO352" s="19">
        <v>139.6</v>
      </c>
      <c r="DP352" s="19">
        <v>143.4</v>
      </c>
      <c r="DQ352" s="19">
        <v>147.80000000000001</v>
      </c>
      <c r="DR352" s="19">
        <v>145.19999999999999</v>
      </c>
      <c r="DS352" s="19">
        <v>152.30000000000001</v>
      </c>
      <c r="DT352" s="19">
        <v>161.4</v>
      </c>
      <c r="DU352" s="19">
        <v>166</v>
      </c>
      <c r="DV352" s="19">
        <v>161.80000000000001</v>
      </c>
      <c r="DW352" s="19">
        <v>152.9</v>
      </c>
    </row>
    <row r="353" spans="1:127">
      <c r="A353" s="17" t="s">
        <v>1299</v>
      </c>
      <c r="B353" s="17" t="s">
        <v>1300</v>
      </c>
      <c r="C353" s="18">
        <v>9.7989999999999994E-2</v>
      </c>
      <c r="D353" s="19">
        <v>103.4</v>
      </c>
      <c r="E353" s="19">
        <v>103.9</v>
      </c>
      <c r="F353" s="19">
        <v>104.6</v>
      </c>
      <c r="G353" s="19">
        <v>104.2</v>
      </c>
      <c r="H353" s="19">
        <v>104.2</v>
      </c>
      <c r="I353" s="19">
        <v>105</v>
      </c>
      <c r="J353" s="19">
        <v>104</v>
      </c>
      <c r="K353" s="19">
        <v>105</v>
      </c>
      <c r="L353" s="19">
        <v>106.2</v>
      </c>
      <c r="M353" s="19">
        <v>106.2</v>
      </c>
      <c r="N353" s="19">
        <v>107.9</v>
      </c>
      <c r="O353" s="19">
        <v>109.8</v>
      </c>
      <c r="P353" s="19">
        <v>111.6</v>
      </c>
      <c r="Q353" s="19">
        <v>112.9</v>
      </c>
      <c r="R353" s="19">
        <v>113.4</v>
      </c>
      <c r="S353" s="19">
        <v>112.3</v>
      </c>
      <c r="T353" s="19">
        <v>111.7</v>
      </c>
      <c r="U353" s="19">
        <v>112.2</v>
      </c>
      <c r="V353" s="19">
        <v>114.3</v>
      </c>
      <c r="W353" s="19">
        <v>115.2</v>
      </c>
      <c r="X353" s="19">
        <v>118.9</v>
      </c>
      <c r="Y353" s="19">
        <v>117.7</v>
      </c>
      <c r="Z353" s="19">
        <v>118.4</v>
      </c>
      <c r="AA353" s="19">
        <v>121.2</v>
      </c>
      <c r="AB353" s="19">
        <v>119.7</v>
      </c>
      <c r="AC353" s="19">
        <v>119</v>
      </c>
      <c r="AD353" s="19">
        <v>117.7</v>
      </c>
      <c r="AE353" s="19">
        <v>118.4</v>
      </c>
      <c r="AF353" s="19">
        <v>118.1</v>
      </c>
      <c r="AG353" s="19">
        <v>117.5</v>
      </c>
      <c r="AH353" s="19">
        <v>116.8</v>
      </c>
      <c r="AI353" s="19">
        <v>115.9</v>
      </c>
      <c r="AJ353" s="19">
        <v>116.1</v>
      </c>
      <c r="AK353" s="19">
        <v>115.3</v>
      </c>
      <c r="AL353" s="19">
        <v>115.5</v>
      </c>
      <c r="AM353" s="19">
        <v>115.1</v>
      </c>
      <c r="AN353" s="19">
        <v>116</v>
      </c>
      <c r="AO353" s="19">
        <v>116.9</v>
      </c>
      <c r="AP353" s="19">
        <v>117.2</v>
      </c>
      <c r="AQ353" s="19">
        <v>117.2</v>
      </c>
      <c r="AR353" s="19">
        <v>116.5</v>
      </c>
      <c r="AS353" s="19">
        <v>116.3</v>
      </c>
      <c r="AT353" s="19">
        <v>116</v>
      </c>
      <c r="AU353" s="19">
        <v>116.2</v>
      </c>
      <c r="AV353" s="19">
        <v>115.9</v>
      </c>
      <c r="AW353" s="19">
        <v>114.6</v>
      </c>
      <c r="AX353" s="19">
        <v>115.4</v>
      </c>
      <c r="AY353" s="19">
        <v>115</v>
      </c>
      <c r="AZ353" s="19">
        <v>115.6</v>
      </c>
      <c r="BA353" s="19">
        <v>115.8</v>
      </c>
      <c r="BB353" s="19">
        <v>116.9</v>
      </c>
      <c r="BC353" s="19">
        <v>117.1</v>
      </c>
      <c r="BD353" s="19">
        <v>117.8</v>
      </c>
      <c r="BE353" s="19">
        <v>117.5</v>
      </c>
      <c r="BF353" s="19">
        <v>118.9</v>
      </c>
      <c r="BG353" s="19">
        <v>120.6</v>
      </c>
      <c r="BH353" s="19">
        <v>120.5</v>
      </c>
      <c r="BI353" s="19">
        <v>121.7</v>
      </c>
      <c r="BJ353" s="19">
        <v>122.2</v>
      </c>
      <c r="BK353" s="19">
        <v>121.9</v>
      </c>
      <c r="BL353" s="19">
        <v>123.4</v>
      </c>
      <c r="BM353" s="19">
        <v>122.8</v>
      </c>
      <c r="BN353" s="19">
        <v>122.5</v>
      </c>
      <c r="BO353" s="19">
        <v>122.6</v>
      </c>
      <c r="BP353" s="19">
        <v>121.9</v>
      </c>
      <c r="BQ353" s="19">
        <v>121.7</v>
      </c>
      <c r="BR353" s="19">
        <v>122.8</v>
      </c>
      <c r="BS353" s="19">
        <v>122.2</v>
      </c>
      <c r="BT353" s="19">
        <v>122.4</v>
      </c>
      <c r="BU353" s="19">
        <v>123.1</v>
      </c>
      <c r="BV353" s="19">
        <v>122.9</v>
      </c>
      <c r="BW353" s="19">
        <v>124</v>
      </c>
      <c r="BX353" s="19">
        <v>124.6</v>
      </c>
      <c r="BY353" s="19">
        <v>124.8</v>
      </c>
      <c r="BZ353" s="19">
        <v>125</v>
      </c>
      <c r="CA353" s="19">
        <v>125.1</v>
      </c>
      <c r="CB353" s="19">
        <v>126.7</v>
      </c>
      <c r="CC353" s="19">
        <v>131.1</v>
      </c>
      <c r="CD353" s="19">
        <v>133.5</v>
      </c>
      <c r="CE353" s="19">
        <v>131</v>
      </c>
      <c r="CF353" s="19">
        <v>131</v>
      </c>
      <c r="CG353" s="19">
        <v>131.69999999999999</v>
      </c>
      <c r="CH353" s="19">
        <v>132.9</v>
      </c>
      <c r="CI353" s="19">
        <v>132.4</v>
      </c>
      <c r="CJ353" s="19">
        <v>132.6</v>
      </c>
      <c r="CK353" s="19">
        <v>132.6</v>
      </c>
      <c r="CL353" s="19">
        <v>133.4</v>
      </c>
      <c r="CM353" s="19">
        <v>131.1</v>
      </c>
      <c r="CN353" s="19">
        <v>130.19999999999999</v>
      </c>
      <c r="CO353" s="19">
        <v>130.19999999999999</v>
      </c>
      <c r="CP353" s="19">
        <v>129.19999999999999</v>
      </c>
      <c r="CQ353" s="19">
        <v>129</v>
      </c>
      <c r="CR353" s="19">
        <v>127.2</v>
      </c>
      <c r="CS353" s="19">
        <v>127.9</v>
      </c>
      <c r="CT353" s="19">
        <v>128.5</v>
      </c>
      <c r="CU353" s="19">
        <v>128.30000000000001</v>
      </c>
      <c r="CV353" s="19">
        <v>126.4</v>
      </c>
      <c r="CW353" s="19">
        <v>123.6</v>
      </c>
      <c r="CX353" s="19">
        <v>120.8</v>
      </c>
      <c r="CY353" s="19">
        <v>120.9</v>
      </c>
      <c r="CZ353" s="19">
        <v>118.1</v>
      </c>
      <c r="DA353" s="19">
        <v>113.3</v>
      </c>
      <c r="DB353" s="19">
        <v>114.8</v>
      </c>
      <c r="DC353" s="19">
        <v>111.1</v>
      </c>
      <c r="DD353" s="19">
        <v>113.6</v>
      </c>
      <c r="DE353" s="19">
        <v>114</v>
      </c>
      <c r="DF353" s="19">
        <v>115.8</v>
      </c>
      <c r="DG353" s="19">
        <v>121.6</v>
      </c>
      <c r="DH353" s="19">
        <v>124.9</v>
      </c>
      <c r="DI353" s="19">
        <v>122.1</v>
      </c>
      <c r="DJ353" s="19">
        <v>120.1</v>
      </c>
      <c r="DK353" s="19">
        <v>121.4</v>
      </c>
      <c r="DL353" s="19">
        <v>115.7</v>
      </c>
      <c r="DM353" s="19">
        <v>117.7</v>
      </c>
      <c r="DN353" s="19">
        <v>121.7</v>
      </c>
      <c r="DO353" s="19">
        <v>124.3</v>
      </c>
      <c r="DP353" s="19">
        <v>126.9</v>
      </c>
      <c r="DQ353" s="19">
        <v>126.1</v>
      </c>
      <c r="DR353" s="19">
        <v>132.69999999999999</v>
      </c>
      <c r="DS353" s="19">
        <v>137.4</v>
      </c>
      <c r="DT353" s="19">
        <v>143.19999999999999</v>
      </c>
      <c r="DU353" s="19">
        <v>146.80000000000001</v>
      </c>
      <c r="DV353" s="19">
        <v>148.69999999999999</v>
      </c>
      <c r="DW353" s="19">
        <v>155</v>
      </c>
    </row>
    <row r="354" spans="1:127">
      <c r="A354" s="17" t="s">
        <v>1301</v>
      </c>
      <c r="B354" s="17" t="s">
        <v>1302</v>
      </c>
      <c r="C354" s="18">
        <v>2.8029999999999999E-2</v>
      </c>
      <c r="D354" s="19">
        <v>99.5</v>
      </c>
      <c r="E354" s="19">
        <v>99.7</v>
      </c>
      <c r="F354" s="19">
        <v>94.9</v>
      </c>
      <c r="G354" s="19">
        <v>104.3</v>
      </c>
      <c r="H354" s="19">
        <v>110.8</v>
      </c>
      <c r="I354" s="19">
        <v>106.7</v>
      </c>
      <c r="J354" s="19">
        <v>104.9</v>
      </c>
      <c r="K354" s="19">
        <v>104.3</v>
      </c>
      <c r="L354" s="19">
        <v>107.7</v>
      </c>
      <c r="M354" s="19">
        <v>104.6</v>
      </c>
      <c r="N354" s="19">
        <v>109.2</v>
      </c>
      <c r="O354" s="19">
        <v>115.1</v>
      </c>
      <c r="P354" s="19">
        <v>115.1</v>
      </c>
      <c r="Q354" s="19">
        <v>108.5</v>
      </c>
      <c r="R354" s="19">
        <v>118.4</v>
      </c>
      <c r="S354" s="19">
        <v>106.7</v>
      </c>
      <c r="T354" s="19">
        <v>108.7</v>
      </c>
      <c r="U354" s="19">
        <v>124.3</v>
      </c>
      <c r="V354" s="19">
        <v>119.8</v>
      </c>
      <c r="W354" s="19">
        <v>118.9</v>
      </c>
      <c r="X354" s="19">
        <v>120.8</v>
      </c>
      <c r="Y354" s="19">
        <v>121.8</v>
      </c>
      <c r="Z354" s="19">
        <v>117.7</v>
      </c>
      <c r="AA354" s="19">
        <v>120.6</v>
      </c>
      <c r="AB354" s="19">
        <v>129.4</v>
      </c>
      <c r="AC354" s="19">
        <v>128.6</v>
      </c>
      <c r="AD354" s="19">
        <v>121.9</v>
      </c>
      <c r="AE354" s="19">
        <v>123.1</v>
      </c>
      <c r="AF354" s="19">
        <v>119.2</v>
      </c>
      <c r="AG354" s="19">
        <v>112.7</v>
      </c>
      <c r="AH354" s="19">
        <v>111.9</v>
      </c>
      <c r="AI354" s="19">
        <v>109.4</v>
      </c>
      <c r="AJ354" s="19">
        <v>107.5</v>
      </c>
      <c r="AK354" s="19">
        <v>107.2</v>
      </c>
      <c r="AL354" s="19">
        <v>110.7</v>
      </c>
      <c r="AM354" s="19">
        <v>109.2</v>
      </c>
      <c r="AN354" s="19">
        <v>111.4</v>
      </c>
      <c r="AO354" s="19">
        <v>109.3</v>
      </c>
      <c r="AP354" s="19">
        <v>110.3</v>
      </c>
      <c r="AQ354" s="19">
        <v>109.3</v>
      </c>
      <c r="AR354" s="19">
        <v>112.5</v>
      </c>
      <c r="AS354" s="19">
        <v>110.7</v>
      </c>
      <c r="AT354" s="19">
        <v>108.6</v>
      </c>
      <c r="AU354" s="19">
        <v>105.8</v>
      </c>
      <c r="AV354" s="19">
        <v>105.8</v>
      </c>
      <c r="AW354" s="19">
        <v>105.7</v>
      </c>
      <c r="AX354" s="19">
        <v>102.5</v>
      </c>
      <c r="AY354" s="19">
        <v>103.4</v>
      </c>
      <c r="AZ354" s="19">
        <v>106.2</v>
      </c>
      <c r="BA354" s="19">
        <v>103.5</v>
      </c>
      <c r="BB354" s="19">
        <v>107.3</v>
      </c>
      <c r="BC354" s="19">
        <v>106.2</v>
      </c>
      <c r="BD354" s="19">
        <v>104.5</v>
      </c>
      <c r="BE354" s="19">
        <v>103.5</v>
      </c>
      <c r="BF354" s="19">
        <v>105.1</v>
      </c>
      <c r="BG354" s="19">
        <v>107</v>
      </c>
      <c r="BH354" s="19">
        <v>107.6</v>
      </c>
      <c r="BI354" s="19">
        <v>107.6</v>
      </c>
      <c r="BJ354" s="19">
        <v>107.3</v>
      </c>
      <c r="BK354" s="19">
        <v>107.4</v>
      </c>
      <c r="BL354" s="19">
        <v>113.4</v>
      </c>
      <c r="BM354" s="19">
        <v>113.8</v>
      </c>
      <c r="BN354" s="19">
        <v>113.3</v>
      </c>
      <c r="BO354" s="19">
        <v>112.9</v>
      </c>
      <c r="BP354" s="19">
        <v>112.1</v>
      </c>
      <c r="BQ354" s="19">
        <v>109.8</v>
      </c>
      <c r="BR354" s="19">
        <v>110.9</v>
      </c>
      <c r="BS354" s="19">
        <v>110.6</v>
      </c>
      <c r="BT354" s="19">
        <v>110.6</v>
      </c>
      <c r="BU354" s="19">
        <v>111</v>
      </c>
      <c r="BV354" s="19">
        <v>111.3</v>
      </c>
      <c r="BW354" s="19">
        <v>112.5</v>
      </c>
      <c r="BX354" s="19">
        <v>111.9</v>
      </c>
      <c r="BY354" s="19">
        <v>113.2</v>
      </c>
      <c r="BZ354" s="19">
        <v>113.2</v>
      </c>
      <c r="CA354" s="19">
        <v>113.5</v>
      </c>
      <c r="CB354" s="19">
        <v>113.2</v>
      </c>
      <c r="CC354" s="19">
        <v>114.4</v>
      </c>
      <c r="CD354" s="19">
        <v>115.5</v>
      </c>
      <c r="CE354" s="19">
        <v>118.4</v>
      </c>
      <c r="CF354" s="19">
        <v>118.2</v>
      </c>
      <c r="CG354" s="19">
        <v>117.5</v>
      </c>
      <c r="CH354" s="19">
        <v>117.4</v>
      </c>
      <c r="CI354" s="19">
        <v>118.5</v>
      </c>
      <c r="CJ354" s="19">
        <v>120.5</v>
      </c>
      <c r="CK354" s="19">
        <v>120.5</v>
      </c>
      <c r="CL354" s="19">
        <v>120.2</v>
      </c>
      <c r="CM354" s="19">
        <v>115.5</v>
      </c>
      <c r="CN354" s="19">
        <v>116.3</v>
      </c>
      <c r="CO354" s="19">
        <v>116</v>
      </c>
      <c r="CP354" s="19">
        <v>116.1</v>
      </c>
      <c r="CQ354" s="19">
        <v>116.1</v>
      </c>
      <c r="CR354" s="19">
        <v>118.5</v>
      </c>
      <c r="CS354" s="19">
        <v>112.6</v>
      </c>
      <c r="CT354" s="19">
        <v>109.4</v>
      </c>
      <c r="CU354" s="19">
        <v>109.7</v>
      </c>
      <c r="CV354" s="19">
        <v>110.3</v>
      </c>
      <c r="CW354" s="19">
        <v>110.2</v>
      </c>
      <c r="CX354" s="19">
        <v>108.6</v>
      </c>
      <c r="CY354" s="19">
        <v>106.2</v>
      </c>
      <c r="CZ354" s="19">
        <v>107.3</v>
      </c>
      <c r="DA354" s="19">
        <v>105.9</v>
      </c>
      <c r="DB354" s="19">
        <v>106.1</v>
      </c>
      <c r="DC354" s="19">
        <v>107.1</v>
      </c>
      <c r="DD354" s="19">
        <v>105.9</v>
      </c>
      <c r="DE354" s="19">
        <v>107.9</v>
      </c>
      <c r="DF354" s="19">
        <v>107.6</v>
      </c>
      <c r="DG354" s="19">
        <v>112</v>
      </c>
      <c r="DH354" s="19">
        <v>112.3</v>
      </c>
      <c r="DI354" s="19">
        <v>113.8</v>
      </c>
      <c r="DJ354" s="19">
        <v>114</v>
      </c>
      <c r="DK354" s="19">
        <v>115</v>
      </c>
      <c r="DL354" s="19">
        <v>118.1</v>
      </c>
      <c r="DM354" s="19">
        <v>118.3</v>
      </c>
      <c r="DN354" s="19">
        <v>124.3</v>
      </c>
      <c r="DO354" s="19">
        <v>125.4</v>
      </c>
      <c r="DP354" s="19">
        <v>125.3</v>
      </c>
      <c r="DQ354" s="19">
        <v>122.2</v>
      </c>
      <c r="DR354" s="19">
        <v>124.8</v>
      </c>
      <c r="DS354" s="19">
        <v>125</v>
      </c>
      <c r="DT354" s="19">
        <v>127.5</v>
      </c>
      <c r="DU354" s="19">
        <v>129.69999999999999</v>
      </c>
      <c r="DV354" s="19">
        <v>132.69999999999999</v>
      </c>
      <c r="DW354" s="19">
        <v>131.1</v>
      </c>
    </row>
    <row r="355" spans="1:127">
      <c r="A355" s="17" t="s">
        <v>1303</v>
      </c>
      <c r="B355" s="17" t="s">
        <v>1304</v>
      </c>
      <c r="C355" s="18">
        <v>0.67622000000000004</v>
      </c>
      <c r="D355" s="19">
        <v>108</v>
      </c>
      <c r="E355" s="19">
        <v>107.5</v>
      </c>
      <c r="F355" s="19">
        <v>108.8</v>
      </c>
      <c r="G355" s="19">
        <v>109.1</v>
      </c>
      <c r="H355" s="19">
        <v>108.6</v>
      </c>
      <c r="I355" s="19">
        <v>109.1</v>
      </c>
      <c r="J355" s="19">
        <v>111.5</v>
      </c>
      <c r="K355" s="19">
        <v>109.8</v>
      </c>
      <c r="L355" s="19">
        <v>111.4</v>
      </c>
      <c r="M355" s="19">
        <v>113.3</v>
      </c>
      <c r="N355" s="19">
        <v>113.2</v>
      </c>
      <c r="O355" s="19">
        <v>115.1</v>
      </c>
      <c r="P355" s="19">
        <v>118</v>
      </c>
      <c r="Q355" s="19">
        <v>117.4</v>
      </c>
      <c r="R355" s="19">
        <v>113.8</v>
      </c>
      <c r="S355" s="19">
        <v>115.9</v>
      </c>
      <c r="T355" s="19">
        <v>117.8</v>
      </c>
      <c r="U355" s="19">
        <v>120.1</v>
      </c>
      <c r="V355" s="19">
        <v>120</v>
      </c>
      <c r="W355" s="19">
        <v>118.1</v>
      </c>
      <c r="X355" s="19">
        <v>119.8</v>
      </c>
      <c r="Y355" s="19">
        <v>122.3</v>
      </c>
      <c r="Z355" s="19">
        <v>120.4</v>
      </c>
      <c r="AA355" s="19">
        <v>120.6</v>
      </c>
      <c r="AB355" s="19">
        <v>122.2</v>
      </c>
      <c r="AC355" s="19">
        <v>123.2</v>
      </c>
      <c r="AD355" s="19">
        <v>124.5</v>
      </c>
      <c r="AE355" s="19">
        <v>124.7</v>
      </c>
      <c r="AF355" s="19">
        <v>122.4</v>
      </c>
      <c r="AG355" s="19">
        <v>125.5</v>
      </c>
      <c r="AH355" s="19">
        <v>124.3</v>
      </c>
      <c r="AI355" s="19">
        <v>126.6</v>
      </c>
      <c r="AJ355" s="19">
        <v>127.2</v>
      </c>
      <c r="AK355" s="19">
        <v>131.19999999999999</v>
      </c>
      <c r="AL355" s="19">
        <v>131.4</v>
      </c>
      <c r="AM355" s="19">
        <v>131</v>
      </c>
      <c r="AN355" s="19">
        <v>134.5</v>
      </c>
      <c r="AO355" s="19">
        <v>130.69999999999999</v>
      </c>
      <c r="AP355" s="19">
        <v>133.30000000000001</v>
      </c>
      <c r="AQ355" s="19">
        <v>134.69999999999999</v>
      </c>
      <c r="AR355" s="19">
        <v>135.69999999999999</v>
      </c>
      <c r="AS355" s="19">
        <v>137</v>
      </c>
      <c r="AT355" s="19">
        <v>136.69999999999999</v>
      </c>
      <c r="AU355" s="19">
        <v>137.1</v>
      </c>
      <c r="AV355" s="19">
        <v>138.6</v>
      </c>
      <c r="AW355" s="19">
        <v>138.69999999999999</v>
      </c>
      <c r="AX355" s="19">
        <v>138.4</v>
      </c>
      <c r="AY355" s="19">
        <v>138.30000000000001</v>
      </c>
      <c r="AZ355" s="19">
        <v>139.30000000000001</v>
      </c>
      <c r="BA355" s="19">
        <v>140</v>
      </c>
      <c r="BB355" s="19">
        <v>138.1</v>
      </c>
      <c r="BC355" s="19">
        <v>141.19999999999999</v>
      </c>
      <c r="BD355" s="19">
        <v>139.19999999999999</v>
      </c>
      <c r="BE355" s="19">
        <v>141.4</v>
      </c>
      <c r="BF355" s="19">
        <v>141.19999999999999</v>
      </c>
      <c r="BG355" s="19">
        <v>140.30000000000001</v>
      </c>
      <c r="BH355" s="19">
        <v>141.9</v>
      </c>
      <c r="BI355" s="19">
        <v>143.5</v>
      </c>
      <c r="BJ355" s="19">
        <v>143.1</v>
      </c>
      <c r="BK355" s="19">
        <v>143.5</v>
      </c>
      <c r="BL355" s="19">
        <v>142.69999999999999</v>
      </c>
      <c r="BM355" s="19">
        <v>142.80000000000001</v>
      </c>
      <c r="BN355" s="19">
        <v>144.4</v>
      </c>
      <c r="BO355" s="19">
        <v>142.80000000000001</v>
      </c>
      <c r="BP355" s="19">
        <v>143.80000000000001</v>
      </c>
      <c r="BQ355" s="19">
        <v>145.1</v>
      </c>
      <c r="BR355" s="19">
        <v>143</v>
      </c>
      <c r="BS355" s="19">
        <v>142.69999999999999</v>
      </c>
      <c r="BT355" s="19">
        <v>143.5</v>
      </c>
      <c r="BU355" s="19">
        <v>144</v>
      </c>
      <c r="BV355" s="19">
        <v>144.5</v>
      </c>
      <c r="BW355" s="19">
        <v>144.5</v>
      </c>
      <c r="BX355" s="19">
        <v>143.80000000000001</v>
      </c>
      <c r="BY355" s="19">
        <v>146.30000000000001</v>
      </c>
      <c r="BZ355" s="19">
        <v>147</v>
      </c>
      <c r="CA355" s="19">
        <v>147.5</v>
      </c>
      <c r="CB355" s="19">
        <v>148.69999999999999</v>
      </c>
      <c r="CC355" s="19">
        <v>148.19999999999999</v>
      </c>
      <c r="CD355" s="19">
        <v>146.69999999999999</v>
      </c>
      <c r="CE355" s="19">
        <v>146.5</v>
      </c>
      <c r="CF355" s="19">
        <v>146.6</v>
      </c>
      <c r="CG355" s="19">
        <v>145.4</v>
      </c>
      <c r="CH355" s="19">
        <v>146</v>
      </c>
      <c r="CI355" s="19">
        <v>146.1</v>
      </c>
      <c r="CJ355" s="19">
        <v>150.1</v>
      </c>
      <c r="CK355" s="19">
        <v>148.5</v>
      </c>
      <c r="CL355" s="19">
        <v>148</v>
      </c>
      <c r="CM355" s="19">
        <v>148.5</v>
      </c>
      <c r="CN355" s="19">
        <v>149.19999999999999</v>
      </c>
      <c r="CO355" s="19">
        <v>149.9</v>
      </c>
      <c r="CP355" s="19">
        <v>152.1</v>
      </c>
      <c r="CQ355" s="19">
        <v>151.69999999999999</v>
      </c>
      <c r="CR355" s="19">
        <v>151.19999999999999</v>
      </c>
      <c r="CS355" s="19">
        <v>152</v>
      </c>
      <c r="CT355" s="19">
        <v>152.30000000000001</v>
      </c>
      <c r="CU355" s="19">
        <v>153.5</v>
      </c>
      <c r="CV355" s="19">
        <v>150.80000000000001</v>
      </c>
      <c r="CW355" s="19">
        <v>151.5</v>
      </c>
      <c r="CX355" s="19">
        <v>150.80000000000001</v>
      </c>
      <c r="CY355" s="19">
        <v>152.69999999999999</v>
      </c>
      <c r="CZ355" s="19">
        <v>152.69999999999999</v>
      </c>
      <c r="DA355" s="19">
        <v>154.19999999999999</v>
      </c>
      <c r="DB355" s="19">
        <v>155.9</v>
      </c>
      <c r="DC355" s="19">
        <v>157.30000000000001</v>
      </c>
      <c r="DD355" s="19">
        <v>155.5</v>
      </c>
      <c r="DE355" s="19">
        <v>155.6</v>
      </c>
      <c r="DF355" s="19">
        <v>155.1</v>
      </c>
      <c r="DG355" s="19">
        <v>153.69999999999999</v>
      </c>
      <c r="DH355" s="19">
        <v>153.80000000000001</v>
      </c>
      <c r="DI355" s="19">
        <v>155.19999999999999</v>
      </c>
      <c r="DJ355" s="19">
        <v>153.6</v>
      </c>
      <c r="DK355" s="19">
        <v>156.1</v>
      </c>
      <c r="DL355" s="19">
        <v>156.5</v>
      </c>
      <c r="DM355" s="19">
        <v>154.80000000000001</v>
      </c>
      <c r="DN355" s="19">
        <v>157</v>
      </c>
      <c r="DO355" s="19">
        <v>158.4</v>
      </c>
      <c r="DP355" s="19">
        <v>162.6</v>
      </c>
      <c r="DQ355" s="19">
        <v>162.6</v>
      </c>
      <c r="DR355" s="19">
        <v>160.5</v>
      </c>
      <c r="DS355" s="19">
        <v>162.69999999999999</v>
      </c>
      <c r="DT355" s="19">
        <v>167.6</v>
      </c>
      <c r="DU355" s="19">
        <v>167.7</v>
      </c>
      <c r="DV355" s="19">
        <v>167.3</v>
      </c>
      <c r="DW355" s="19">
        <v>167</v>
      </c>
    </row>
    <row r="356" spans="1:127">
      <c r="A356" s="17" t="s">
        <v>1305</v>
      </c>
      <c r="B356" s="17" t="s">
        <v>1306</v>
      </c>
      <c r="C356" s="18">
        <v>0.67622000000000004</v>
      </c>
      <c r="D356" s="19">
        <v>108</v>
      </c>
      <c r="E356" s="19">
        <v>107.5</v>
      </c>
      <c r="F356" s="19">
        <v>108.8</v>
      </c>
      <c r="G356" s="19">
        <v>109.1</v>
      </c>
      <c r="H356" s="19">
        <v>108.6</v>
      </c>
      <c r="I356" s="19">
        <v>109.1</v>
      </c>
      <c r="J356" s="19">
        <v>111.5</v>
      </c>
      <c r="K356" s="19">
        <v>109.8</v>
      </c>
      <c r="L356" s="19">
        <v>111.4</v>
      </c>
      <c r="M356" s="19">
        <v>113.3</v>
      </c>
      <c r="N356" s="19">
        <v>113.2</v>
      </c>
      <c r="O356" s="19">
        <v>115.1</v>
      </c>
      <c r="P356" s="19">
        <v>118</v>
      </c>
      <c r="Q356" s="19">
        <v>117.4</v>
      </c>
      <c r="R356" s="19">
        <v>113.8</v>
      </c>
      <c r="S356" s="19">
        <v>115.9</v>
      </c>
      <c r="T356" s="19">
        <v>117.8</v>
      </c>
      <c r="U356" s="19">
        <v>120.1</v>
      </c>
      <c r="V356" s="19">
        <v>120</v>
      </c>
      <c r="W356" s="19">
        <v>118.1</v>
      </c>
      <c r="X356" s="19">
        <v>119.8</v>
      </c>
      <c r="Y356" s="19">
        <v>122.3</v>
      </c>
      <c r="Z356" s="19">
        <v>120.4</v>
      </c>
      <c r="AA356" s="19">
        <v>120.6</v>
      </c>
      <c r="AB356" s="19">
        <v>122.2</v>
      </c>
      <c r="AC356" s="19">
        <v>123.2</v>
      </c>
      <c r="AD356" s="19">
        <v>124.5</v>
      </c>
      <c r="AE356" s="19">
        <v>124.7</v>
      </c>
      <c r="AF356" s="19">
        <v>122.4</v>
      </c>
      <c r="AG356" s="19">
        <v>125.5</v>
      </c>
      <c r="AH356" s="19">
        <v>124.3</v>
      </c>
      <c r="AI356" s="19">
        <v>126.6</v>
      </c>
      <c r="AJ356" s="19">
        <v>127.2</v>
      </c>
      <c r="AK356" s="19">
        <v>131.19999999999999</v>
      </c>
      <c r="AL356" s="19">
        <v>131.4</v>
      </c>
      <c r="AM356" s="19">
        <v>131</v>
      </c>
      <c r="AN356" s="19">
        <v>134.5</v>
      </c>
      <c r="AO356" s="19">
        <v>130.69999999999999</v>
      </c>
      <c r="AP356" s="19">
        <v>133.30000000000001</v>
      </c>
      <c r="AQ356" s="19">
        <v>134.69999999999999</v>
      </c>
      <c r="AR356" s="19">
        <v>135.69999999999999</v>
      </c>
      <c r="AS356" s="19">
        <v>137</v>
      </c>
      <c r="AT356" s="19">
        <v>136.69999999999999</v>
      </c>
      <c r="AU356" s="19">
        <v>137.1</v>
      </c>
      <c r="AV356" s="19">
        <v>138.6</v>
      </c>
      <c r="AW356" s="19">
        <v>138.69999999999999</v>
      </c>
      <c r="AX356" s="19">
        <v>138.4</v>
      </c>
      <c r="AY356" s="19">
        <v>138.30000000000001</v>
      </c>
      <c r="AZ356" s="19">
        <v>139.30000000000001</v>
      </c>
      <c r="BA356" s="19">
        <v>140</v>
      </c>
      <c r="BB356" s="19">
        <v>138.1</v>
      </c>
      <c r="BC356" s="19">
        <v>141.19999999999999</v>
      </c>
      <c r="BD356" s="19">
        <v>139.19999999999999</v>
      </c>
      <c r="BE356" s="19">
        <v>141.4</v>
      </c>
      <c r="BF356" s="19">
        <v>141.19999999999999</v>
      </c>
      <c r="BG356" s="19">
        <v>140.30000000000001</v>
      </c>
      <c r="BH356" s="19">
        <v>141.9</v>
      </c>
      <c r="BI356" s="19">
        <v>143.5</v>
      </c>
      <c r="BJ356" s="19">
        <v>143.1</v>
      </c>
      <c r="BK356" s="19">
        <v>143.5</v>
      </c>
      <c r="BL356" s="19">
        <v>142.69999999999999</v>
      </c>
      <c r="BM356" s="19">
        <v>142.80000000000001</v>
      </c>
      <c r="BN356" s="19">
        <v>144.4</v>
      </c>
      <c r="BO356" s="19">
        <v>142.80000000000001</v>
      </c>
      <c r="BP356" s="19">
        <v>143.80000000000001</v>
      </c>
      <c r="BQ356" s="19">
        <v>145.1</v>
      </c>
      <c r="BR356" s="19">
        <v>143</v>
      </c>
      <c r="BS356" s="19">
        <v>142.69999999999999</v>
      </c>
      <c r="BT356" s="19">
        <v>143.5</v>
      </c>
      <c r="BU356" s="19">
        <v>144</v>
      </c>
      <c r="BV356" s="19">
        <v>144.5</v>
      </c>
      <c r="BW356" s="19">
        <v>144.5</v>
      </c>
      <c r="BX356" s="19">
        <v>143.80000000000001</v>
      </c>
      <c r="BY356" s="19">
        <v>146.30000000000001</v>
      </c>
      <c r="BZ356" s="19">
        <v>147</v>
      </c>
      <c r="CA356" s="19">
        <v>147.5</v>
      </c>
      <c r="CB356" s="19">
        <v>148.69999999999999</v>
      </c>
      <c r="CC356" s="19">
        <v>148.19999999999999</v>
      </c>
      <c r="CD356" s="19">
        <v>146.69999999999999</v>
      </c>
      <c r="CE356" s="19">
        <v>146.5</v>
      </c>
      <c r="CF356" s="19">
        <v>146.6</v>
      </c>
      <c r="CG356" s="19">
        <v>145.4</v>
      </c>
      <c r="CH356" s="19">
        <v>146</v>
      </c>
      <c r="CI356" s="19">
        <v>146.1</v>
      </c>
      <c r="CJ356" s="19">
        <v>150.1</v>
      </c>
      <c r="CK356" s="19">
        <v>148.5</v>
      </c>
      <c r="CL356" s="19">
        <v>148</v>
      </c>
      <c r="CM356" s="19">
        <v>148.5</v>
      </c>
      <c r="CN356" s="19">
        <v>149.19999999999999</v>
      </c>
      <c r="CO356" s="19">
        <v>149.9</v>
      </c>
      <c r="CP356" s="19">
        <v>152.1</v>
      </c>
      <c r="CQ356" s="19">
        <v>151.69999999999999</v>
      </c>
      <c r="CR356" s="19">
        <v>151.19999999999999</v>
      </c>
      <c r="CS356" s="19">
        <v>152</v>
      </c>
      <c r="CT356" s="19">
        <v>152.30000000000001</v>
      </c>
      <c r="CU356" s="19">
        <v>153.5</v>
      </c>
      <c r="CV356" s="19">
        <v>150.80000000000001</v>
      </c>
      <c r="CW356" s="19">
        <v>151.5</v>
      </c>
      <c r="CX356" s="19">
        <v>150.80000000000001</v>
      </c>
      <c r="CY356" s="19">
        <v>152.69999999999999</v>
      </c>
      <c r="CZ356" s="19">
        <v>152.69999999999999</v>
      </c>
      <c r="DA356" s="19">
        <v>154.19999999999999</v>
      </c>
      <c r="DB356" s="19">
        <v>155.9</v>
      </c>
      <c r="DC356" s="19">
        <v>157.30000000000001</v>
      </c>
      <c r="DD356" s="19">
        <v>155.5</v>
      </c>
      <c r="DE356" s="19">
        <v>155.6</v>
      </c>
      <c r="DF356" s="19">
        <v>155.1</v>
      </c>
      <c r="DG356" s="19">
        <v>153.69999999999999</v>
      </c>
      <c r="DH356" s="19">
        <v>153.80000000000001</v>
      </c>
      <c r="DI356" s="19">
        <v>155.19999999999999</v>
      </c>
      <c r="DJ356" s="19">
        <v>153.6</v>
      </c>
      <c r="DK356" s="19">
        <v>156.1</v>
      </c>
      <c r="DL356" s="19">
        <v>156.5</v>
      </c>
      <c r="DM356" s="19">
        <v>154.80000000000001</v>
      </c>
      <c r="DN356" s="19">
        <v>157</v>
      </c>
      <c r="DO356" s="19">
        <v>158.4</v>
      </c>
      <c r="DP356" s="19">
        <v>162.6</v>
      </c>
      <c r="DQ356" s="19">
        <v>162.6</v>
      </c>
      <c r="DR356" s="19">
        <v>160.5</v>
      </c>
      <c r="DS356" s="19">
        <v>162.69999999999999</v>
      </c>
      <c r="DT356" s="19">
        <v>167.6</v>
      </c>
      <c r="DU356" s="19">
        <v>167.7</v>
      </c>
      <c r="DV356" s="19">
        <v>167.3</v>
      </c>
      <c r="DW356" s="19">
        <v>167</v>
      </c>
    </row>
    <row r="357" spans="1:127">
      <c r="A357" s="17" t="s">
        <v>1307</v>
      </c>
      <c r="B357" s="17" t="s">
        <v>1308</v>
      </c>
      <c r="C357" s="18">
        <v>3.031E-2</v>
      </c>
      <c r="D357" s="19">
        <v>104</v>
      </c>
      <c r="E357" s="19">
        <v>104.1</v>
      </c>
      <c r="F357" s="19">
        <v>105.4</v>
      </c>
      <c r="G357" s="19">
        <v>105.6</v>
      </c>
      <c r="H357" s="19">
        <v>107.6</v>
      </c>
      <c r="I357" s="19">
        <v>108.4</v>
      </c>
      <c r="J357" s="19">
        <v>111.2</v>
      </c>
      <c r="K357" s="19">
        <v>112.7</v>
      </c>
      <c r="L357" s="19">
        <v>113.8</v>
      </c>
      <c r="M357" s="19">
        <v>113.3</v>
      </c>
      <c r="N357" s="19">
        <v>113.3</v>
      </c>
      <c r="O357" s="19">
        <v>114</v>
      </c>
      <c r="P357" s="19">
        <v>114.5</v>
      </c>
      <c r="Q357" s="19">
        <v>115.7</v>
      </c>
      <c r="R357" s="19">
        <v>115.5</v>
      </c>
      <c r="S357" s="19">
        <v>115.8</v>
      </c>
      <c r="T357" s="19">
        <v>115.1</v>
      </c>
      <c r="U357" s="19">
        <v>119.4</v>
      </c>
      <c r="V357" s="19">
        <v>122.7</v>
      </c>
      <c r="W357" s="19">
        <v>124.6</v>
      </c>
      <c r="X357" s="19">
        <v>125.1</v>
      </c>
      <c r="Y357" s="19">
        <v>126.5</v>
      </c>
      <c r="Z357" s="19">
        <v>128.30000000000001</v>
      </c>
      <c r="AA357" s="19">
        <v>128.6</v>
      </c>
      <c r="AB357" s="19">
        <v>128.5</v>
      </c>
      <c r="AC357" s="19">
        <v>129.5</v>
      </c>
      <c r="AD357" s="19">
        <v>130.30000000000001</v>
      </c>
      <c r="AE357" s="19">
        <v>131.4</v>
      </c>
      <c r="AF357" s="19">
        <v>131.80000000000001</v>
      </c>
      <c r="AG357" s="19">
        <v>132.19999999999999</v>
      </c>
      <c r="AH357" s="19">
        <v>133.69999999999999</v>
      </c>
      <c r="AI357" s="19">
        <v>133.4</v>
      </c>
      <c r="AJ357" s="19">
        <v>134.30000000000001</v>
      </c>
      <c r="AK357" s="19">
        <v>134.80000000000001</v>
      </c>
      <c r="AL357" s="19">
        <v>133.80000000000001</v>
      </c>
      <c r="AM357" s="19">
        <v>134.4</v>
      </c>
      <c r="AN357" s="19">
        <v>134.6</v>
      </c>
      <c r="AO357" s="19">
        <v>134</v>
      </c>
      <c r="AP357" s="19">
        <v>133</v>
      </c>
      <c r="AQ357" s="19">
        <v>133.30000000000001</v>
      </c>
      <c r="AR357" s="19">
        <v>131.9</v>
      </c>
      <c r="AS357" s="19">
        <v>132.30000000000001</v>
      </c>
      <c r="AT357" s="19">
        <v>131.1</v>
      </c>
      <c r="AU357" s="19">
        <v>130.69999999999999</v>
      </c>
      <c r="AV357" s="19">
        <v>130.6</v>
      </c>
      <c r="AW357" s="19">
        <v>129.5</v>
      </c>
      <c r="AX357" s="19">
        <v>129.6</v>
      </c>
      <c r="AY357" s="19">
        <v>130.1</v>
      </c>
      <c r="AZ357" s="19">
        <v>131.19999999999999</v>
      </c>
      <c r="BA357" s="19">
        <v>131.5</v>
      </c>
      <c r="BB357" s="19">
        <v>131.5</v>
      </c>
      <c r="BC357" s="19">
        <v>131.30000000000001</v>
      </c>
      <c r="BD357" s="19">
        <v>130.80000000000001</v>
      </c>
      <c r="BE357" s="19">
        <v>131</v>
      </c>
      <c r="BF357" s="19">
        <v>123.7</v>
      </c>
      <c r="BG357" s="19">
        <v>130.19999999999999</v>
      </c>
      <c r="BH357" s="19">
        <v>130.19999999999999</v>
      </c>
      <c r="BI357" s="19">
        <v>131.5</v>
      </c>
      <c r="BJ357" s="19">
        <v>131.69999999999999</v>
      </c>
      <c r="BK357" s="19">
        <v>131.69999999999999</v>
      </c>
      <c r="BL357" s="19">
        <v>131.4</v>
      </c>
      <c r="BM357" s="19">
        <v>131.6</v>
      </c>
      <c r="BN357" s="19">
        <v>131</v>
      </c>
      <c r="BO357" s="19">
        <v>131.19999999999999</v>
      </c>
      <c r="BP357" s="19">
        <v>129.69999999999999</v>
      </c>
      <c r="BQ357" s="19">
        <v>128.9</v>
      </c>
      <c r="BR357" s="19">
        <v>130.30000000000001</v>
      </c>
      <c r="BS357" s="19">
        <v>132.1</v>
      </c>
      <c r="BT357" s="19">
        <v>133.1</v>
      </c>
      <c r="BU357" s="19">
        <v>134.1</v>
      </c>
      <c r="BV357" s="19">
        <v>134.69999999999999</v>
      </c>
      <c r="BW357" s="19">
        <v>134.80000000000001</v>
      </c>
      <c r="BX357" s="19">
        <v>135.30000000000001</v>
      </c>
      <c r="BY357" s="19">
        <v>136.5</v>
      </c>
      <c r="BZ357" s="19">
        <v>137.1</v>
      </c>
      <c r="CA357" s="19">
        <v>137.6</v>
      </c>
      <c r="CB357" s="19">
        <v>137.9</v>
      </c>
      <c r="CC357" s="19">
        <v>138.1</v>
      </c>
      <c r="CD357" s="19">
        <v>138.69999999999999</v>
      </c>
      <c r="CE357" s="19">
        <v>138.80000000000001</v>
      </c>
      <c r="CF357" s="19">
        <v>139.5</v>
      </c>
      <c r="CG357" s="19">
        <v>139.5</v>
      </c>
      <c r="CH357" s="19">
        <v>139.9</v>
      </c>
      <c r="CI357" s="19">
        <v>139.6</v>
      </c>
      <c r="CJ357" s="19">
        <v>140.30000000000001</v>
      </c>
      <c r="CK357" s="19">
        <v>140.30000000000001</v>
      </c>
      <c r="CL357" s="19">
        <v>140.6</v>
      </c>
      <c r="CM357" s="19">
        <v>140.69999999999999</v>
      </c>
      <c r="CN357" s="19">
        <v>140.80000000000001</v>
      </c>
      <c r="CO357" s="19">
        <v>141.4</v>
      </c>
      <c r="CP357" s="19">
        <v>140.19999999999999</v>
      </c>
      <c r="CQ357" s="19">
        <v>140.6</v>
      </c>
      <c r="CR357" s="19">
        <v>141.1</v>
      </c>
      <c r="CS357" s="19">
        <v>140</v>
      </c>
      <c r="CT357" s="19">
        <v>140.80000000000001</v>
      </c>
      <c r="CU357" s="19">
        <v>140.69999999999999</v>
      </c>
      <c r="CV357" s="19">
        <v>142.1</v>
      </c>
      <c r="CW357" s="19">
        <v>142.9</v>
      </c>
      <c r="CX357" s="19">
        <v>143</v>
      </c>
      <c r="CY357" s="19">
        <v>143</v>
      </c>
      <c r="CZ357" s="19">
        <v>146.1</v>
      </c>
      <c r="DA357" s="19">
        <v>145.4</v>
      </c>
      <c r="DB357" s="19">
        <v>147.19999999999999</v>
      </c>
      <c r="DC357" s="19">
        <v>147.80000000000001</v>
      </c>
      <c r="DD357" s="19">
        <v>146.30000000000001</v>
      </c>
      <c r="DE357" s="19">
        <v>147.4</v>
      </c>
      <c r="DF357" s="19">
        <v>147.6</v>
      </c>
      <c r="DG357" s="19">
        <v>147.5</v>
      </c>
      <c r="DH357" s="19">
        <v>149.9</v>
      </c>
      <c r="DI357" s="19">
        <v>150.5</v>
      </c>
      <c r="DJ357" s="19">
        <v>150.9</v>
      </c>
      <c r="DK357" s="19">
        <v>150.9</v>
      </c>
      <c r="DL357" s="19">
        <v>151.30000000000001</v>
      </c>
      <c r="DM357" s="19">
        <v>152.19999999999999</v>
      </c>
      <c r="DN357" s="19">
        <v>151.9</v>
      </c>
      <c r="DO357" s="19">
        <v>152.30000000000001</v>
      </c>
      <c r="DP357" s="19">
        <v>152.1</v>
      </c>
      <c r="DQ357" s="19">
        <v>153.4</v>
      </c>
      <c r="DR357" s="19">
        <v>152.4</v>
      </c>
      <c r="DS357" s="19">
        <v>152.69999999999999</v>
      </c>
      <c r="DT357" s="19">
        <v>154.4</v>
      </c>
      <c r="DU357" s="19">
        <v>154.80000000000001</v>
      </c>
      <c r="DV357" s="19">
        <v>154.5</v>
      </c>
      <c r="DW357" s="19">
        <v>155.19999999999999</v>
      </c>
    </row>
    <row r="358" spans="1:127">
      <c r="A358" s="17" t="s">
        <v>1309</v>
      </c>
      <c r="B358" s="17" t="s">
        <v>1310</v>
      </c>
      <c r="C358" s="18">
        <v>0.21332999999999999</v>
      </c>
      <c r="D358" s="19">
        <v>105.6</v>
      </c>
      <c r="E358" s="19">
        <v>104.3</v>
      </c>
      <c r="F358" s="19">
        <v>104.3</v>
      </c>
      <c r="G358" s="19">
        <v>106.1</v>
      </c>
      <c r="H358" s="19">
        <v>105.2</v>
      </c>
      <c r="I358" s="19">
        <v>106.8</v>
      </c>
      <c r="J358" s="19">
        <v>107.7</v>
      </c>
      <c r="K358" s="19">
        <v>105.2</v>
      </c>
      <c r="L358" s="19">
        <v>111.8</v>
      </c>
      <c r="M358" s="19">
        <v>112.8</v>
      </c>
      <c r="N358" s="19">
        <v>114.7</v>
      </c>
      <c r="O358" s="19">
        <v>114</v>
      </c>
      <c r="P358" s="19">
        <v>119.7</v>
      </c>
      <c r="Q358" s="19">
        <v>119.4</v>
      </c>
      <c r="R358" s="19">
        <v>116.5</v>
      </c>
      <c r="S358" s="19">
        <v>118.6</v>
      </c>
      <c r="T358" s="19">
        <v>120.3</v>
      </c>
      <c r="U358" s="19">
        <v>121.5</v>
      </c>
      <c r="V358" s="19">
        <v>118.6</v>
      </c>
      <c r="W358" s="19">
        <v>117.4</v>
      </c>
      <c r="X358" s="19">
        <v>124.9</v>
      </c>
      <c r="Y358" s="19">
        <v>124</v>
      </c>
      <c r="Z358" s="19">
        <v>123.1</v>
      </c>
      <c r="AA358" s="19">
        <v>127.2</v>
      </c>
      <c r="AB358" s="19">
        <v>129.1</v>
      </c>
      <c r="AC358" s="19">
        <v>129.30000000000001</v>
      </c>
      <c r="AD358" s="19">
        <v>131.69999999999999</v>
      </c>
      <c r="AE358" s="19">
        <v>127.9</v>
      </c>
      <c r="AF358" s="19">
        <v>126.6</v>
      </c>
      <c r="AG358" s="19">
        <v>132.80000000000001</v>
      </c>
      <c r="AH358" s="19">
        <v>134</v>
      </c>
      <c r="AI358" s="19">
        <v>133.6</v>
      </c>
      <c r="AJ358" s="19">
        <v>133.80000000000001</v>
      </c>
      <c r="AK358" s="19">
        <v>136</v>
      </c>
      <c r="AL358" s="19">
        <v>136.1</v>
      </c>
      <c r="AM358" s="19">
        <v>140.30000000000001</v>
      </c>
      <c r="AN358" s="19">
        <v>139.69999999999999</v>
      </c>
      <c r="AO358" s="19">
        <v>137.6</v>
      </c>
      <c r="AP358" s="19">
        <v>139.6</v>
      </c>
      <c r="AQ358" s="19">
        <v>140.5</v>
      </c>
      <c r="AR358" s="19">
        <v>138.69999999999999</v>
      </c>
      <c r="AS358" s="19">
        <v>142.9</v>
      </c>
      <c r="AT358" s="19">
        <v>144.30000000000001</v>
      </c>
      <c r="AU358" s="19">
        <v>143.1</v>
      </c>
      <c r="AV358" s="19">
        <v>148.4</v>
      </c>
      <c r="AW358" s="19">
        <v>147.69999999999999</v>
      </c>
      <c r="AX358" s="19">
        <v>145.30000000000001</v>
      </c>
      <c r="AY358" s="19">
        <v>145.1</v>
      </c>
      <c r="AZ358" s="19">
        <v>147.9</v>
      </c>
      <c r="BA358" s="19">
        <v>150.69999999999999</v>
      </c>
      <c r="BB358" s="19">
        <v>145.80000000000001</v>
      </c>
      <c r="BC358" s="19">
        <v>151.80000000000001</v>
      </c>
      <c r="BD358" s="19">
        <v>145.4</v>
      </c>
      <c r="BE358" s="19">
        <v>152.30000000000001</v>
      </c>
      <c r="BF358" s="19">
        <v>153.4</v>
      </c>
      <c r="BG358" s="19">
        <v>148.1</v>
      </c>
      <c r="BH358" s="19">
        <v>152.19999999999999</v>
      </c>
      <c r="BI358" s="19">
        <v>150.4</v>
      </c>
      <c r="BJ358" s="19">
        <v>149</v>
      </c>
      <c r="BK358" s="19">
        <v>148.9</v>
      </c>
      <c r="BL358" s="19">
        <v>148</v>
      </c>
      <c r="BM358" s="19">
        <v>148</v>
      </c>
      <c r="BN358" s="19">
        <v>150.80000000000001</v>
      </c>
      <c r="BO358" s="19">
        <v>144.9</v>
      </c>
      <c r="BP358" s="19">
        <v>146.69999999999999</v>
      </c>
      <c r="BQ358" s="19">
        <v>149.69999999999999</v>
      </c>
      <c r="BR358" s="19">
        <v>150.1</v>
      </c>
      <c r="BS358" s="19">
        <v>146.6</v>
      </c>
      <c r="BT358" s="19">
        <v>148.80000000000001</v>
      </c>
      <c r="BU358" s="19">
        <v>147.6</v>
      </c>
      <c r="BV358" s="19">
        <v>150.19999999999999</v>
      </c>
      <c r="BW358" s="19">
        <v>150.9</v>
      </c>
      <c r="BX358" s="19">
        <v>150.9</v>
      </c>
      <c r="BY358" s="19">
        <v>149.80000000000001</v>
      </c>
      <c r="BZ358" s="19">
        <v>151.80000000000001</v>
      </c>
      <c r="CA358" s="19">
        <v>154.5</v>
      </c>
      <c r="CB358" s="19">
        <v>153.9</v>
      </c>
      <c r="CC358" s="19">
        <v>155.9</v>
      </c>
      <c r="CD358" s="19">
        <v>153</v>
      </c>
      <c r="CE358" s="19">
        <v>153.80000000000001</v>
      </c>
      <c r="CF358" s="19">
        <v>154.6</v>
      </c>
      <c r="CG358" s="19">
        <v>149.69999999999999</v>
      </c>
      <c r="CH358" s="19">
        <v>150</v>
      </c>
      <c r="CI358" s="19">
        <v>150.30000000000001</v>
      </c>
      <c r="CJ358" s="19">
        <v>158.6</v>
      </c>
      <c r="CK358" s="19">
        <v>152.69999999999999</v>
      </c>
      <c r="CL358" s="19">
        <v>153.5</v>
      </c>
      <c r="CM358" s="19">
        <v>151.5</v>
      </c>
      <c r="CN358" s="19">
        <v>153.30000000000001</v>
      </c>
      <c r="CO358" s="19">
        <v>153.30000000000001</v>
      </c>
      <c r="CP358" s="19">
        <v>161.1</v>
      </c>
      <c r="CQ358" s="19">
        <v>163.19999999999999</v>
      </c>
      <c r="CR358" s="19">
        <v>160.4</v>
      </c>
      <c r="CS358" s="19">
        <v>162.1</v>
      </c>
      <c r="CT358" s="19">
        <v>164.5</v>
      </c>
      <c r="CU358" s="19">
        <v>164.3</v>
      </c>
      <c r="CV358" s="19">
        <v>154.4</v>
      </c>
      <c r="CW358" s="19">
        <v>159.30000000000001</v>
      </c>
      <c r="CX358" s="19">
        <v>156.4</v>
      </c>
      <c r="CY358" s="19">
        <v>160.80000000000001</v>
      </c>
      <c r="CZ358" s="19">
        <v>161.5</v>
      </c>
      <c r="DA358" s="19">
        <v>160.69999999999999</v>
      </c>
      <c r="DB358" s="19">
        <v>162.5</v>
      </c>
      <c r="DC358" s="19">
        <v>169.7</v>
      </c>
      <c r="DD358" s="19">
        <v>162.80000000000001</v>
      </c>
      <c r="DE358" s="19">
        <v>165.1</v>
      </c>
      <c r="DF358" s="19">
        <v>164.1</v>
      </c>
      <c r="DG358" s="19">
        <v>163.1</v>
      </c>
      <c r="DH358" s="19">
        <v>166.7</v>
      </c>
      <c r="DI358" s="19">
        <v>164.4</v>
      </c>
      <c r="DJ358" s="19">
        <v>161.1</v>
      </c>
      <c r="DK358" s="19">
        <v>166.2</v>
      </c>
      <c r="DL358" s="19">
        <v>166.2</v>
      </c>
      <c r="DM358" s="19">
        <v>164.2</v>
      </c>
      <c r="DN358" s="19">
        <v>166.5</v>
      </c>
      <c r="DO358" s="19">
        <v>172.7</v>
      </c>
      <c r="DP358" s="19">
        <v>179.1</v>
      </c>
      <c r="DQ358" s="19">
        <v>172.8</v>
      </c>
      <c r="DR358" s="19">
        <v>172.8</v>
      </c>
      <c r="DS358" s="19">
        <v>173.7</v>
      </c>
      <c r="DT358" s="19">
        <v>177.1</v>
      </c>
      <c r="DU358" s="19">
        <v>181.4</v>
      </c>
      <c r="DV358" s="19">
        <v>181.4</v>
      </c>
      <c r="DW358" s="19">
        <v>181.4</v>
      </c>
    </row>
    <row r="359" spans="1:127">
      <c r="A359" s="17" t="s">
        <v>1311</v>
      </c>
      <c r="B359" s="17" t="s">
        <v>1312</v>
      </c>
      <c r="C359" s="18">
        <v>9.4710000000000003E-2</v>
      </c>
      <c r="D359" s="19">
        <v>108.7</v>
      </c>
      <c r="E359" s="19">
        <v>112.2</v>
      </c>
      <c r="F359" s="19">
        <v>113.5</v>
      </c>
      <c r="G359" s="19">
        <v>110.5</v>
      </c>
      <c r="H359" s="19">
        <v>110.2</v>
      </c>
      <c r="I359" s="19">
        <v>109.5</v>
      </c>
      <c r="J359" s="19">
        <v>113.2</v>
      </c>
      <c r="K359" s="19">
        <v>112.7</v>
      </c>
      <c r="L359" s="19">
        <v>112.3</v>
      </c>
      <c r="M359" s="19">
        <v>107.6</v>
      </c>
      <c r="N359" s="19">
        <v>111.3</v>
      </c>
      <c r="O359" s="19">
        <v>117.7</v>
      </c>
      <c r="P359" s="19">
        <v>114.9</v>
      </c>
      <c r="Q359" s="19">
        <v>115</v>
      </c>
      <c r="R359" s="19">
        <v>111.4</v>
      </c>
      <c r="S359" s="19">
        <v>106.7</v>
      </c>
      <c r="T359" s="19">
        <v>110.2</v>
      </c>
      <c r="U359" s="19">
        <v>116.8</v>
      </c>
      <c r="V359" s="19">
        <v>118.6</v>
      </c>
      <c r="W359" s="19">
        <v>114.1</v>
      </c>
      <c r="X359" s="19">
        <v>110</v>
      </c>
      <c r="Y359" s="19">
        <v>111</v>
      </c>
      <c r="Z359" s="19">
        <v>114.8</v>
      </c>
      <c r="AA359" s="19">
        <v>110.8</v>
      </c>
      <c r="AB359" s="19">
        <v>108.6</v>
      </c>
      <c r="AC359" s="19">
        <v>109.8</v>
      </c>
      <c r="AD359" s="19">
        <v>112</v>
      </c>
      <c r="AE359" s="19">
        <v>113.6</v>
      </c>
      <c r="AF359" s="19">
        <v>102.2</v>
      </c>
      <c r="AG359" s="19">
        <v>105.2</v>
      </c>
      <c r="AH359" s="19">
        <v>104.9</v>
      </c>
      <c r="AI359" s="19">
        <v>109.2</v>
      </c>
      <c r="AJ359" s="19">
        <v>107.9</v>
      </c>
      <c r="AK359" s="19">
        <v>112.4</v>
      </c>
      <c r="AL359" s="19">
        <v>105.6</v>
      </c>
      <c r="AM359" s="19">
        <v>110.7</v>
      </c>
      <c r="AN359" s="19">
        <v>113.6</v>
      </c>
      <c r="AO359" s="19">
        <v>109.2</v>
      </c>
      <c r="AP359" s="19">
        <v>107.5</v>
      </c>
      <c r="AQ359" s="19">
        <v>108.8</v>
      </c>
      <c r="AR359" s="19">
        <v>110.9</v>
      </c>
      <c r="AS359" s="19">
        <v>107.3</v>
      </c>
      <c r="AT359" s="19">
        <v>103.6</v>
      </c>
      <c r="AU359" s="19">
        <v>105</v>
      </c>
      <c r="AV359" s="19">
        <v>104.9</v>
      </c>
      <c r="AW359" s="19">
        <v>105.2</v>
      </c>
      <c r="AX359" s="19">
        <v>105.4</v>
      </c>
      <c r="AY359" s="19">
        <v>105.9</v>
      </c>
      <c r="AZ359" s="19">
        <v>106.7</v>
      </c>
      <c r="BA359" s="19">
        <v>104.8</v>
      </c>
      <c r="BB359" s="19">
        <v>102.7</v>
      </c>
      <c r="BC359" s="19">
        <v>107</v>
      </c>
      <c r="BD359" s="19">
        <v>107.5</v>
      </c>
      <c r="BE359" s="19">
        <v>107.5</v>
      </c>
      <c r="BF359" s="19">
        <v>107.5</v>
      </c>
      <c r="BG359" s="19">
        <v>107</v>
      </c>
      <c r="BH359" s="19">
        <v>107.1</v>
      </c>
      <c r="BI359" s="19">
        <v>109.1</v>
      </c>
      <c r="BJ359" s="19">
        <v>109.3</v>
      </c>
      <c r="BK359" s="19">
        <v>109.9</v>
      </c>
      <c r="BL359" s="19">
        <v>109.2</v>
      </c>
      <c r="BM359" s="19">
        <v>109.9</v>
      </c>
      <c r="BN359" s="19">
        <v>109.2</v>
      </c>
      <c r="BO359" s="19">
        <v>109</v>
      </c>
      <c r="BP359" s="19">
        <v>109.7</v>
      </c>
      <c r="BQ359" s="19">
        <v>113</v>
      </c>
      <c r="BR359" s="19">
        <v>106.8</v>
      </c>
      <c r="BS359" s="19">
        <v>107.9</v>
      </c>
      <c r="BT359" s="19">
        <v>108</v>
      </c>
      <c r="BU359" s="19">
        <v>108.8</v>
      </c>
      <c r="BV359" s="19">
        <v>104.7</v>
      </c>
      <c r="BW359" s="19">
        <v>103.9</v>
      </c>
      <c r="BX359" s="19">
        <v>102.4</v>
      </c>
      <c r="BY359" s="19">
        <v>102.6</v>
      </c>
      <c r="BZ359" s="19">
        <v>102.7</v>
      </c>
      <c r="CA359" s="19">
        <v>102</v>
      </c>
      <c r="CB359" s="19">
        <v>103</v>
      </c>
      <c r="CC359" s="19">
        <v>103.2</v>
      </c>
      <c r="CD359" s="19">
        <v>104</v>
      </c>
      <c r="CE359" s="19">
        <v>102.1</v>
      </c>
      <c r="CF359" s="19">
        <v>101.9</v>
      </c>
      <c r="CG359" s="19">
        <v>101.8</v>
      </c>
      <c r="CH359" s="19">
        <v>103.3</v>
      </c>
      <c r="CI359" s="19">
        <v>102.7</v>
      </c>
      <c r="CJ359" s="19">
        <v>102.8</v>
      </c>
      <c r="CK359" s="19">
        <v>102.9</v>
      </c>
      <c r="CL359" s="19">
        <v>103</v>
      </c>
      <c r="CM359" s="19">
        <v>103</v>
      </c>
      <c r="CN359" s="19">
        <v>103.4</v>
      </c>
      <c r="CO359" s="19">
        <v>103.3</v>
      </c>
      <c r="CP359" s="19">
        <v>103.6</v>
      </c>
      <c r="CQ359" s="19">
        <v>104</v>
      </c>
      <c r="CR359" s="19">
        <v>103.9</v>
      </c>
      <c r="CS359" s="19">
        <v>103.1</v>
      </c>
      <c r="CT359" s="19">
        <v>103.2</v>
      </c>
      <c r="CU359" s="19">
        <v>103.3</v>
      </c>
      <c r="CV359" s="19">
        <v>103.3</v>
      </c>
      <c r="CW359" s="19">
        <v>103.3</v>
      </c>
      <c r="CX359" s="19">
        <v>102.8</v>
      </c>
      <c r="CY359" s="19">
        <v>102.4</v>
      </c>
      <c r="CZ359" s="19">
        <v>103.3</v>
      </c>
      <c r="DA359" s="19">
        <v>103.3</v>
      </c>
      <c r="DB359" s="19">
        <v>108.1</v>
      </c>
      <c r="DC359" s="19">
        <v>93.8</v>
      </c>
      <c r="DD359" s="19">
        <v>95.9</v>
      </c>
      <c r="DE359" s="19">
        <v>97.9</v>
      </c>
      <c r="DF359" s="19">
        <v>100.5</v>
      </c>
      <c r="DG359" s="19">
        <v>102.7</v>
      </c>
      <c r="DH359" s="19">
        <v>102.4</v>
      </c>
      <c r="DI359" s="19">
        <v>102.4</v>
      </c>
      <c r="DJ359" s="19">
        <v>102.5</v>
      </c>
      <c r="DK359" s="19">
        <v>102.5</v>
      </c>
      <c r="DL359" s="19">
        <v>102.7</v>
      </c>
      <c r="DM359" s="19">
        <v>101.6</v>
      </c>
      <c r="DN359" s="19">
        <v>102.1</v>
      </c>
      <c r="DO359" s="19">
        <v>102.6</v>
      </c>
      <c r="DP359" s="19">
        <v>102.7</v>
      </c>
      <c r="DQ359" s="19">
        <v>102.8</v>
      </c>
      <c r="DR359" s="19">
        <v>101.8</v>
      </c>
      <c r="DS359" s="19">
        <v>101.6</v>
      </c>
      <c r="DT359" s="19">
        <v>101</v>
      </c>
      <c r="DU359" s="19">
        <v>101</v>
      </c>
      <c r="DV359" s="19">
        <v>101.2</v>
      </c>
      <c r="DW359" s="19">
        <v>101.9</v>
      </c>
    </row>
    <row r="360" spans="1:127">
      <c r="A360" s="17" t="s">
        <v>1313</v>
      </c>
      <c r="B360" s="17" t="s">
        <v>1314</v>
      </c>
      <c r="C360" s="18">
        <v>1.6590000000000001E-2</v>
      </c>
      <c r="D360" s="19">
        <v>97</v>
      </c>
      <c r="E360" s="19">
        <v>106.4</v>
      </c>
      <c r="F360" s="19">
        <v>105.7</v>
      </c>
      <c r="G360" s="19">
        <v>111.5</v>
      </c>
      <c r="H360" s="19">
        <v>112.9</v>
      </c>
      <c r="I360" s="19">
        <v>110.3</v>
      </c>
      <c r="J360" s="19">
        <v>107.3</v>
      </c>
      <c r="K360" s="19">
        <v>98</v>
      </c>
      <c r="L360" s="19">
        <v>107.9</v>
      </c>
      <c r="M360" s="19">
        <v>109</v>
      </c>
      <c r="N360" s="19">
        <v>101.1</v>
      </c>
      <c r="O360" s="19">
        <v>111.7</v>
      </c>
      <c r="P360" s="19">
        <v>108.9</v>
      </c>
      <c r="Q360" s="19">
        <v>125</v>
      </c>
      <c r="R360" s="19">
        <v>124.8</v>
      </c>
      <c r="S360" s="19">
        <v>123.7</v>
      </c>
      <c r="T360" s="19">
        <v>130.19999999999999</v>
      </c>
      <c r="U360" s="19">
        <v>128.5</v>
      </c>
      <c r="V360" s="19">
        <v>133</v>
      </c>
      <c r="W360" s="19">
        <v>130.19999999999999</v>
      </c>
      <c r="X360" s="19">
        <v>128</v>
      </c>
      <c r="Y360" s="19">
        <v>125.8</v>
      </c>
      <c r="Z360" s="19">
        <v>121.7</v>
      </c>
      <c r="AA360" s="19">
        <v>120.1</v>
      </c>
      <c r="AB360" s="19">
        <v>131</v>
      </c>
      <c r="AC360" s="19">
        <v>128.19999999999999</v>
      </c>
      <c r="AD360" s="19">
        <v>113.7</v>
      </c>
      <c r="AE360" s="19">
        <v>128.4</v>
      </c>
      <c r="AF360" s="19">
        <v>115.8</v>
      </c>
      <c r="AG360" s="19">
        <v>107.1</v>
      </c>
      <c r="AH360" s="19">
        <v>123.1</v>
      </c>
      <c r="AI360" s="19">
        <v>123.8</v>
      </c>
      <c r="AJ360" s="19">
        <v>117</v>
      </c>
      <c r="AK360" s="19">
        <v>120.4</v>
      </c>
      <c r="AL360" s="19">
        <v>117.4</v>
      </c>
      <c r="AM360" s="19">
        <v>115.8</v>
      </c>
      <c r="AN360" s="19">
        <v>133.19999999999999</v>
      </c>
      <c r="AO360" s="19">
        <v>127.8</v>
      </c>
      <c r="AP360" s="19">
        <v>140</v>
      </c>
      <c r="AQ360" s="19">
        <v>123.8</v>
      </c>
      <c r="AR360" s="19">
        <v>136.6</v>
      </c>
      <c r="AS360" s="19">
        <v>136.1</v>
      </c>
      <c r="AT360" s="19">
        <v>135.1</v>
      </c>
      <c r="AU360" s="19">
        <v>141.80000000000001</v>
      </c>
      <c r="AV360" s="19">
        <v>129.9</v>
      </c>
      <c r="AW360" s="19">
        <v>132.19999999999999</v>
      </c>
      <c r="AX360" s="19">
        <v>129.6</v>
      </c>
      <c r="AY360" s="19">
        <v>139.9</v>
      </c>
      <c r="AZ360" s="19">
        <v>125.6</v>
      </c>
      <c r="BA360" s="19">
        <v>126.6</v>
      </c>
      <c r="BB360" s="19">
        <v>129.80000000000001</v>
      </c>
      <c r="BC360" s="19">
        <v>131.9</v>
      </c>
      <c r="BD360" s="19">
        <v>134.4</v>
      </c>
      <c r="BE360" s="19">
        <v>135.19999999999999</v>
      </c>
      <c r="BF360" s="19">
        <v>130.80000000000001</v>
      </c>
      <c r="BG360" s="19">
        <v>128.69999999999999</v>
      </c>
      <c r="BH360" s="19">
        <v>127.5</v>
      </c>
      <c r="BI360" s="19">
        <v>121.6</v>
      </c>
      <c r="BJ360" s="19">
        <v>121</v>
      </c>
      <c r="BK360" s="19">
        <v>120.6</v>
      </c>
      <c r="BL360" s="19">
        <v>119.8</v>
      </c>
      <c r="BM360" s="19">
        <v>118.9</v>
      </c>
      <c r="BN360" s="19">
        <v>123.1</v>
      </c>
      <c r="BO360" s="19">
        <v>125</v>
      </c>
      <c r="BP360" s="19">
        <v>126.5</v>
      </c>
      <c r="BQ360" s="19">
        <v>128.1</v>
      </c>
      <c r="BR360" s="19">
        <v>131.19999999999999</v>
      </c>
      <c r="BS360" s="19">
        <v>128.19999999999999</v>
      </c>
      <c r="BT360" s="19">
        <v>124.6</v>
      </c>
      <c r="BU360" s="19">
        <v>128.4</v>
      </c>
      <c r="BV360" s="19">
        <v>127.1</v>
      </c>
      <c r="BW360" s="19">
        <v>126.9</v>
      </c>
      <c r="BX360" s="19">
        <v>125.6</v>
      </c>
      <c r="BY360" s="19">
        <v>128</v>
      </c>
      <c r="BZ360" s="19">
        <v>126.1</v>
      </c>
      <c r="CA360" s="19">
        <v>125.9</v>
      </c>
      <c r="CB360" s="19">
        <v>125.9</v>
      </c>
      <c r="CC360" s="19">
        <v>124.6</v>
      </c>
      <c r="CD360" s="19">
        <v>124.8</v>
      </c>
      <c r="CE360" s="19">
        <v>126.2</v>
      </c>
      <c r="CF360" s="19">
        <v>120.2</v>
      </c>
      <c r="CG360" s="19">
        <v>125.1</v>
      </c>
      <c r="CH360" s="19">
        <v>131.1</v>
      </c>
      <c r="CI360" s="19">
        <v>132.4</v>
      </c>
      <c r="CJ360" s="19">
        <v>135.1</v>
      </c>
      <c r="CK360" s="19">
        <v>143.1</v>
      </c>
      <c r="CL360" s="19">
        <v>137.6</v>
      </c>
      <c r="CM360" s="19">
        <v>137.6</v>
      </c>
      <c r="CN360" s="19">
        <v>136.19999999999999</v>
      </c>
      <c r="CO360" s="19">
        <v>137.1</v>
      </c>
      <c r="CP360" s="19">
        <v>138.6</v>
      </c>
      <c r="CQ360" s="19">
        <v>145.6</v>
      </c>
      <c r="CR360" s="19">
        <v>150.9</v>
      </c>
      <c r="CS360" s="19">
        <v>146.69999999999999</v>
      </c>
      <c r="CT360" s="19">
        <v>146.6</v>
      </c>
      <c r="CU360" s="19">
        <v>146.5</v>
      </c>
      <c r="CV360" s="19">
        <v>146.6</v>
      </c>
      <c r="CW360" s="19">
        <v>141.80000000000001</v>
      </c>
      <c r="CX360" s="19">
        <v>146.4</v>
      </c>
      <c r="CY360" s="19">
        <v>147.6</v>
      </c>
      <c r="CZ360" s="19">
        <v>147.5</v>
      </c>
      <c r="DA360" s="19">
        <v>144.5</v>
      </c>
      <c r="DB360" s="19">
        <v>147.5</v>
      </c>
      <c r="DC360" s="19">
        <v>148.5</v>
      </c>
      <c r="DD360" s="19">
        <v>150.6</v>
      </c>
      <c r="DE360" s="19">
        <v>145.5</v>
      </c>
      <c r="DF360" s="19">
        <v>148.30000000000001</v>
      </c>
      <c r="DG360" s="19">
        <v>147.6</v>
      </c>
      <c r="DH360" s="19">
        <v>147.6</v>
      </c>
      <c r="DI360" s="19">
        <v>147.6</v>
      </c>
      <c r="DJ360" s="19">
        <v>150.30000000000001</v>
      </c>
      <c r="DK360" s="19">
        <v>150.80000000000001</v>
      </c>
      <c r="DL360" s="19">
        <v>152.69999999999999</v>
      </c>
      <c r="DM360" s="19">
        <v>151.9</v>
      </c>
      <c r="DN360" s="19">
        <v>151.80000000000001</v>
      </c>
      <c r="DO360" s="19">
        <v>153.5</v>
      </c>
      <c r="DP360" s="19">
        <v>154</v>
      </c>
      <c r="DQ360" s="19">
        <v>155.19999999999999</v>
      </c>
      <c r="DR360" s="19">
        <v>153.9</v>
      </c>
      <c r="DS360" s="19">
        <v>160.19999999999999</v>
      </c>
      <c r="DT360" s="19">
        <v>160</v>
      </c>
      <c r="DU360" s="19">
        <v>162.4</v>
      </c>
      <c r="DV360" s="19">
        <v>163.19999999999999</v>
      </c>
      <c r="DW360" s="19">
        <v>163.19999999999999</v>
      </c>
    </row>
    <row r="361" spans="1:127">
      <c r="A361" s="17" t="s">
        <v>1315</v>
      </c>
      <c r="B361" s="17" t="s">
        <v>1316</v>
      </c>
      <c r="C361" s="18">
        <v>0.29985000000000001</v>
      </c>
      <c r="D361" s="19">
        <v>111.8</v>
      </c>
      <c r="E361" s="19">
        <v>110.5</v>
      </c>
      <c r="F361" s="19">
        <v>112.5</v>
      </c>
      <c r="G361" s="19">
        <v>111.6</v>
      </c>
      <c r="H361" s="19">
        <v>111.6</v>
      </c>
      <c r="I361" s="19">
        <v>111.5</v>
      </c>
      <c r="J361" s="19">
        <v>114.7</v>
      </c>
      <c r="K361" s="19">
        <v>113.7</v>
      </c>
      <c r="L361" s="19">
        <v>111.5</v>
      </c>
      <c r="M361" s="19">
        <v>118</v>
      </c>
      <c r="N361" s="19">
        <v>114.4</v>
      </c>
      <c r="O361" s="19">
        <v>116.2</v>
      </c>
      <c r="P361" s="19">
        <v>119.9</v>
      </c>
      <c r="Q361" s="19">
        <v>117.5</v>
      </c>
      <c r="R361" s="19">
        <v>113.3</v>
      </c>
      <c r="S361" s="19">
        <v>118.3</v>
      </c>
      <c r="T361" s="19">
        <v>119.1</v>
      </c>
      <c r="U361" s="19">
        <v>121.7</v>
      </c>
      <c r="V361" s="19">
        <v>122.2</v>
      </c>
      <c r="W361" s="19">
        <v>120.1</v>
      </c>
      <c r="X361" s="19">
        <v>120.3</v>
      </c>
      <c r="Y361" s="19">
        <v>125.8</v>
      </c>
      <c r="Z361" s="19">
        <v>121.3</v>
      </c>
      <c r="AA361" s="19">
        <v>120.6</v>
      </c>
      <c r="AB361" s="19">
        <v>122.6</v>
      </c>
      <c r="AC361" s="19">
        <v>124.6</v>
      </c>
      <c r="AD361" s="19">
        <v>125.6</v>
      </c>
      <c r="AE361" s="19">
        <v>127.5</v>
      </c>
      <c r="AF361" s="19">
        <v>127.2</v>
      </c>
      <c r="AG361" s="19">
        <v>128.5</v>
      </c>
      <c r="AH361" s="19">
        <v>124.7</v>
      </c>
      <c r="AI361" s="19">
        <v>129.19999999999999</v>
      </c>
      <c r="AJ361" s="19">
        <v>130</v>
      </c>
      <c r="AK361" s="19">
        <v>136.5</v>
      </c>
      <c r="AL361" s="19">
        <v>139.1</v>
      </c>
      <c r="AM361" s="19">
        <v>133.5</v>
      </c>
      <c r="AN361" s="19">
        <v>140.1</v>
      </c>
      <c r="AO361" s="19">
        <v>134.4</v>
      </c>
      <c r="AP361" s="19">
        <v>139.5</v>
      </c>
      <c r="AQ361" s="19">
        <v>142.6</v>
      </c>
      <c r="AR361" s="19">
        <v>144.5</v>
      </c>
      <c r="AS361" s="19">
        <v>146.30000000000001</v>
      </c>
      <c r="AT361" s="19">
        <v>145.69999999999999</v>
      </c>
      <c r="AU361" s="19">
        <v>146.30000000000001</v>
      </c>
      <c r="AV361" s="19">
        <v>147.4</v>
      </c>
      <c r="AW361" s="19">
        <v>147.9</v>
      </c>
      <c r="AX361" s="19">
        <v>148.30000000000001</v>
      </c>
      <c r="AY361" s="19">
        <v>147.9</v>
      </c>
      <c r="AZ361" s="19">
        <v>148.9</v>
      </c>
      <c r="BA361" s="19">
        <v>148.5</v>
      </c>
      <c r="BB361" s="19">
        <v>148.30000000000001</v>
      </c>
      <c r="BC361" s="19">
        <v>149.80000000000001</v>
      </c>
      <c r="BD361" s="19">
        <v>149.6</v>
      </c>
      <c r="BE361" s="19">
        <v>149.6</v>
      </c>
      <c r="BF361" s="19">
        <v>149.6</v>
      </c>
      <c r="BG361" s="19">
        <v>150.4</v>
      </c>
      <c r="BH361" s="19">
        <v>151.30000000000001</v>
      </c>
      <c r="BI361" s="19">
        <v>155.30000000000001</v>
      </c>
      <c r="BJ361" s="19">
        <v>155.69999999999999</v>
      </c>
      <c r="BK361" s="19">
        <v>156.30000000000001</v>
      </c>
      <c r="BL361" s="19">
        <v>155.4</v>
      </c>
      <c r="BM361" s="19">
        <v>155.4</v>
      </c>
      <c r="BN361" s="19">
        <v>157.19999999999999</v>
      </c>
      <c r="BO361" s="19">
        <v>157.9</v>
      </c>
      <c r="BP361" s="19">
        <v>158.69999999999999</v>
      </c>
      <c r="BQ361" s="19">
        <v>158.4</v>
      </c>
      <c r="BR361" s="19">
        <v>154.9</v>
      </c>
      <c r="BS361" s="19">
        <v>156.6</v>
      </c>
      <c r="BT361" s="19">
        <v>156.9</v>
      </c>
      <c r="BU361" s="19">
        <v>158.30000000000001</v>
      </c>
      <c r="BV361" s="19">
        <v>158.69999999999999</v>
      </c>
      <c r="BW361" s="19">
        <v>158.6</v>
      </c>
      <c r="BX361" s="19">
        <v>157.4</v>
      </c>
      <c r="BY361" s="19">
        <v>163.5</v>
      </c>
      <c r="BZ361" s="19">
        <v>163.6</v>
      </c>
      <c r="CA361" s="19">
        <v>162.9</v>
      </c>
      <c r="CB361" s="19">
        <v>165.9</v>
      </c>
      <c r="CC361" s="19">
        <v>163.30000000000001</v>
      </c>
      <c r="CD361" s="19">
        <v>161.5</v>
      </c>
      <c r="CE361" s="19">
        <v>160.9</v>
      </c>
      <c r="CF361" s="19">
        <v>160.80000000000001</v>
      </c>
      <c r="CG361" s="19">
        <v>161.6</v>
      </c>
      <c r="CH361" s="19">
        <v>161.9</v>
      </c>
      <c r="CI361" s="19">
        <v>161.9</v>
      </c>
      <c r="CJ361" s="19">
        <v>164.7</v>
      </c>
      <c r="CK361" s="19">
        <v>164.9</v>
      </c>
      <c r="CL361" s="19">
        <v>163.4</v>
      </c>
      <c r="CM361" s="19">
        <v>166</v>
      </c>
      <c r="CN361" s="19">
        <v>165.9</v>
      </c>
      <c r="CO361" s="19">
        <v>167.8</v>
      </c>
      <c r="CP361" s="19">
        <v>167.1</v>
      </c>
      <c r="CQ361" s="19">
        <v>164.2</v>
      </c>
      <c r="CR361" s="19">
        <v>164.5</v>
      </c>
      <c r="CS361" s="19">
        <v>165.8</v>
      </c>
      <c r="CT361" s="19">
        <v>164.7</v>
      </c>
      <c r="CU361" s="19">
        <v>167.7</v>
      </c>
      <c r="CV361" s="19">
        <v>168.5</v>
      </c>
      <c r="CW361" s="19">
        <v>166.7</v>
      </c>
      <c r="CX361" s="19">
        <v>167.1</v>
      </c>
      <c r="CY361" s="19">
        <v>168.3</v>
      </c>
      <c r="CZ361" s="19">
        <v>167.2</v>
      </c>
      <c r="DA361" s="19">
        <v>171.5</v>
      </c>
      <c r="DB361" s="19">
        <v>172.2</v>
      </c>
      <c r="DC361" s="19">
        <v>174.6</v>
      </c>
      <c r="DD361" s="19">
        <v>174.7</v>
      </c>
      <c r="DE361" s="19">
        <v>172.9</v>
      </c>
      <c r="DF361" s="19">
        <v>171.6</v>
      </c>
      <c r="DG361" s="19">
        <v>168.3</v>
      </c>
      <c r="DH361" s="19">
        <v>165.8</v>
      </c>
      <c r="DI361" s="19">
        <v>170.3</v>
      </c>
      <c r="DJ361" s="19">
        <v>169.1</v>
      </c>
      <c r="DK361" s="19">
        <v>170.9</v>
      </c>
      <c r="DL361" s="19">
        <v>171.5</v>
      </c>
      <c r="DM361" s="19">
        <v>169.5</v>
      </c>
      <c r="DN361" s="19">
        <v>172.7</v>
      </c>
      <c r="DO361" s="19">
        <v>170.9</v>
      </c>
      <c r="DP361" s="19">
        <v>175.7</v>
      </c>
      <c r="DQ361" s="19">
        <v>180.1</v>
      </c>
      <c r="DR361" s="19">
        <v>175.6</v>
      </c>
      <c r="DS361" s="19">
        <v>179.7</v>
      </c>
      <c r="DT361" s="19">
        <v>188.2</v>
      </c>
      <c r="DU361" s="19">
        <v>185.1</v>
      </c>
      <c r="DV361" s="19">
        <v>184</v>
      </c>
      <c r="DW361" s="19">
        <v>183.1</v>
      </c>
    </row>
    <row r="362" spans="1:127">
      <c r="A362" s="17" t="s">
        <v>1317</v>
      </c>
      <c r="B362" s="17" t="s">
        <v>1318</v>
      </c>
      <c r="C362" s="18">
        <v>2.97E-3</v>
      </c>
      <c r="D362" s="19">
        <v>98.3</v>
      </c>
      <c r="E362" s="19">
        <v>69</v>
      </c>
      <c r="F362" s="19">
        <v>70</v>
      </c>
      <c r="G362" s="19">
        <v>71.8</v>
      </c>
      <c r="H362" s="19">
        <v>70.900000000000006</v>
      </c>
      <c r="I362" s="19">
        <v>72.2</v>
      </c>
      <c r="J362" s="19">
        <v>70.7</v>
      </c>
      <c r="K362" s="19">
        <v>82.7</v>
      </c>
      <c r="L362" s="19">
        <v>63.8</v>
      </c>
      <c r="M362" s="19">
        <v>66.5</v>
      </c>
      <c r="N362" s="19">
        <v>71.3</v>
      </c>
      <c r="O362" s="19">
        <v>83</v>
      </c>
      <c r="P362" s="19">
        <v>100.4</v>
      </c>
      <c r="Q362" s="19">
        <v>69.599999999999994</v>
      </c>
      <c r="R362" s="19">
        <v>75.8</v>
      </c>
      <c r="S362" s="19">
        <v>68</v>
      </c>
      <c r="T362" s="19">
        <v>85.6</v>
      </c>
      <c r="U362" s="19">
        <v>88.5</v>
      </c>
      <c r="V362" s="19">
        <v>90.9</v>
      </c>
      <c r="W362" s="19">
        <v>91.4</v>
      </c>
      <c r="X362" s="19">
        <v>66.099999999999994</v>
      </c>
      <c r="Y362" s="19">
        <v>93.8</v>
      </c>
      <c r="Z362" s="19">
        <v>74.599999999999994</v>
      </c>
      <c r="AA362" s="19">
        <v>102.9</v>
      </c>
      <c r="AB362" s="19">
        <v>86</v>
      </c>
      <c r="AC362" s="19">
        <v>87.1</v>
      </c>
      <c r="AD362" s="19">
        <v>82</v>
      </c>
      <c r="AE362" s="19">
        <v>75.900000000000006</v>
      </c>
      <c r="AF362" s="19">
        <v>72.599999999999994</v>
      </c>
      <c r="AG362" s="19">
        <v>102.2</v>
      </c>
      <c r="AH362" s="19">
        <v>113.9</v>
      </c>
      <c r="AI362" s="19">
        <v>101.8</v>
      </c>
      <c r="AJ362" s="19">
        <v>102.2</v>
      </c>
      <c r="AK362" s="19">
        <v>85.1</v>
      </c>
      <c r="AL362" s="19">
        <v>102</v>
      </c>
      <c r="AM362" s="19">
        <v>107.8</v>
      </c>
      <c r="AN362" s="19">
        <v>99.7</v>
      </c>
      <c r="AO362" s="19">
        <v>99.7</v>
      </c>
      <c r="AP362" s="19">
        <v>103.5</v>
      </c>
      <c r="AQ362" s="19">
        <v>105</v>
      </c>
      <c r="AR362" s="19">
        <v>105.6</v>
      </c>
      <c r="AS362" s="19">
        <v>106.3</v>
      </c>
      <c r="AT362" s="19">
        <v>105.5</v>
      </c>
      <c r="AU362" s="19">
        <v>83.1</v>
      </c>
      <c r="AV362" s="19">
        <v>80.900000000000006</v>
      </c>
      <c r="AW362" s="19">
        <v>79.400000000000006</v>
      </c>
      <c r="AX362" s="19">
        <v>81.099999999999994</v>
      </c>
      <c r="AY362" s="19">
        <v>80.599999999999994</v>
      </c>
      <c r="AZ362" s="19">
        <v>82.9</v>
      </c>
      <c r="BA362" s="19">
        <v>83.9</v>
      </c>
      <c r="BB362" s="19">
        <v>86.1</v>
      </c>
      <c r="BC362" s="19">
        <v>112.5</v>
      </c>
      <c r="BD362" s="19">
        <v>109.1</v>
      </c>
      <c r="BE362" s="19">
        <v>111</v>
      </c>
      <c r="BF362" s="19">
        <v>107.6</v>
      </c>
      <c r="BG362" s="19">
        <v>108.6</v>
      </c>
      <c r="BH362" s="19">
        <v>113.4</v>
      </c>
      <c r="BI362" s="19">
        <v>109.3</v>
      </c>
      <c r="BJ362" s="19">
        <v>110.5</v>
      </c>
      <c r="BK362" s="19">
        <v>113.2</v>
      </c>
      <c r="BL362" s="19">
        <v>113.2</v>
      </c>
      <c r="BM362" s="19">
        <v>115.9</v>
      </c>
      <c r="BN362" s="19">
        <v>112.9</v>
      </c>
      <c r="BO362" s="19">
        <v>108.6</v>
      </c>
      <c r="BP362" s="19">
        <v>109.9</v>
      </c>
      <c r="BQ362" s="19">
        <v>112.9</v>
      </c>
      <c r="BR362" s="19">
        <v>113.1</v>
      </c>
      <c r="BS362" s="19">
        <v>109.5</v>
      </c>
      <c r="BT362" s="19">
        <v>106.1</v>
      </c>
      <c r="BU362" s="19">
        <v>110.3</v>
      </c>
      <c r="BV362" s="19">
        <v>113.5</v>
      </c>
      <c r="BW362" s="19">
        <v>116.3</v>
      </c>
      <c r="BX362" s="19">
        <v>116.7</v>
      </c>
      <c r="BY362" s="19">
        <v>115.6</v>
      </c>
      <c r="BZ362" s="19">
        <v>116.5</v>
      </c>
      <c r="CA362" s="19">
        <v>118.2</v>
      </c>
      <c r="CB362" s="19">
        <v>118</v>
      </c>
      <c r="CC362" s="19">
        <v>114.2</v>
      </c>
      <c r="CD362" s="19">
        <v>115.6</v>
      </c>
      <c r="CE362" s="19">
        <v>120.6</v>
      </c>
      <c r="CF362" s="19">
        <v>116.7</v>
      </c>
      <c r="CG362" s="19">
        <v>109.1</v>
      </c>
      <c r="CH362" s="19">
        <v>112.6</v>
      </c>
      <c r="CI362" s="19">
        <v>118.9</v>
      </c>
      <c r="CJ362" s="19">
        <v>118.6</v>
      </c>
      <c r="CK362" s="19">
        <v>119.9</v>
      </c>
      <c r="CL362" s="19">
        <v>118.3</v>
      </c>
      <c r="CM362" s="19">
        <v>117</v>
      </c>
      <c r="CN362" s="19">
        <v>116.5</v>
      </c>
      <c r="CO362" s="19">
        <v>117</v>
      </c>
      <c r="CP362" s="19">
        <v>116.5</v>
      </c>
      <c r="CQ362" s="19">
        <v>114.4</v>
      </c>
      <c r="CR362" s="19">
        <v>116.2</v>
      </c>
      <c r="CS362" s="19">
        <v>116.3</v>
      </c>
      <c r="CT362" s="19">
        <v>114.8</v>
      </c>
      <c r="CU362" s="19">
        <v>115.8</v>
      </c>
      <c r="CV362" s="19">
        <v>115.1</v>
      </c>
      <c r="CW362" s="19">
        <v>114.7</v>
      </c>
      <c r="CX362" s="19">
        <v>111.6</v>
      </c>
      <c r="CY362" s="19">
        <v>116</v>
      </c>
      <c r="CZ362" s="19">
        <v>117.2</v>
      </c>
      <c r="DA362" s="19">
        <v>116.5</v>
      </c>
      <c r="DB362" s="19">
        <v>112.9</v>
      </c>
      <c r="DC362" s="19">
        <v>114.7</v>
      </c>
      <c r="DD362" s="19">
        <v>113.3</v>
      </c>
      <c r="DE362" s="19">
        <v>118.2</v>
      </c>
      <c r="DF362" s="19">
        <v>114.6</v>
      </c>
      <c r="DG362" s="19">
        <v>119.4</v>
      </c>
      <c r="DH362" s="19">
        <v>120.4</v>
      </c>
      <c r="DI362" s="19">
        <v>116.2</v>
      </c>
      <c r="DJ362" s="19">
        <v>116.5</v>
      </c>
      <c r="DK362" s="19">
        <v>118.9</v>
      </c>
      <c r="DL362" s="19">
        <v>118.9</v>
      </c>
      <c r="DM362" s="19">
        <v>112.4</v>
      </c>
      <c r="DN362" s="19">
        <v>119.2</v>
      </c>
      <c r="DO362" s="19">
        <v>121.7</v>
      </c>
      <c r="DP362" s="19">
        <v>121.7</v>
      </c>
      <c r="DQ362" s="19">
        <v>117.7</v>
      </c>
      <c r="DR362" s="19">
        <v>122</v>
      </c>
      <c r="DS362" s="19">
        <v>122.4</v>
      </c>
      <c r="DT362" s="19">
        <v>122.8</v>
      </c>
      <c r="DU362" s="19">
        <v>124.4</v>
      </c>
      <c r="DV362" s="19">
        <v>121</v>
      </c>
      <c r="DW362" s="19">
        <v>121.7</v>
      </c>
    </row>
    <row r="363" spans="1:127">
      <c r="A363" s="17" t="s">
        <v>1319</v>
      </c>
      <c r="B363" s="17" t="s">
        <v>1320</v>
      </c>
      <c r="C363" s="18">
        <v>1.8460000000000001E-2</v>
      </c>
      <c r="D363" s="19">
        <v>89.3</v>
      </c>
      <c r="E363" s="19">
        <v>86.2</v>
      </c>
      <c r="F363" s="19">
        <v>93</v>
      </c>
      <c r="G363" s="19">
        <v>105.8</v>
      </c>
      <c r="H363" s="19">
        <v>95.8</v>
      </c>
      <c r="I363" s="19">
        <v>100.2</v>
      </c>
      <c r="J363" s="19">
        <v>104.5</v>
      </c>
      <c r="K363" s="19">
        <v>94.7</v>
      </c>
      <c r="L363" s="19">
        <v>105.6</v>
      </c>
      <c r="M363" s="19">
        <v>85.3</v>
      </c>
      <c r="N363" s="19">
        <v>102.1</v>
      </c>
      <c r="O363" s="19">
        <v>107.4</v>
      </c>
      <c r="P363" s="19">
        <v>98.4</v>
      </c>
      <c r="Q363" s="19">
        <v>108.3</v>
      </c>
      <c r="R363" s="19">
        <v>94.7</v>
      </c>
      <c r="S363" s="19">
        <v>94.5</v>
      </c>
      <c r="T363" s="19">
        <v>105</v>
      </c>
      <c r="U363" s="19">
        <v>93.1</v>
      </c>
      <c r="V363" s="19">
        <v>96.7</v>
      </c>
      <c r="W363" s="19">
        <v>96.6</v>
      </c>
      <c r="X363" s="19">
        <v>96.1</v>
      </c>
      <c r="Y363" s="19">
        <v>98</v>
      </c>
      <c r="Z363" s="19">
        <v>96.4</v>
      </c>
      <c r="AA363" s="19">
        <v>86.7</v>
      </c>
      <c r="AB363" s="19">
        <v>93.5</v>
      </c>
      <c r="AC363" s="19">
        <v>89.6</v>
      </c>
      <c r="AD363" s="19">
        <v>96.6</v>
      </c>
      <c r="AE363" s="19">
        <v>94.8</v>
      </c>
      <c r="AF363" s="19">
        <v>97.3</v>
      </c>
      <c r="AG363" s="19">
        <v>104.6</v>
      </c>
      <c r="AH363" s="19">
        <v>93.6</v>
      </c>
      <c r="AI363" s="19">
        <v>89.9</v>
      </c>
      <c r="AJ363" s="19">
        <v>104.4</v>
      </c>
      <c r="AK363" s="19">
        <v>97.9</v>
      </c>
      <c r="AL363" s="19">
        <v>97.6</v>
      </c>
      <c r="AM363" s="19">
        <v>100.1</v>
      </c>
      <c r="AN363" s="19">
        <v>98</v>
      </c>
      <c r="AO363" s="19">
        <v>104.8</v>
      </c>
      <c r="AP363" s="19">
        <v>92.1</v>
      </c>
      <c r="AQ363" s="19">
        <v>88.7</v>
      </c>
      <c r="AR363" s="19">
        <v>94.4</v>
      </c>
      <c r="AS363" s="19">
        <v>84.9</v>
      </c>
      <c r="AT363" s="19">
        <v>87.6</v>
      </c>
      <c r="AU363" s="19">
        <v>98.5</v>
      </c>
      <c r="AV363" s="19">
        <v>86.4</v>
      </c>
      <c r="AW363" s="19">
        <v>89.8</v>
      </c>
      <c r="AX363" s="19">
        <v>99.8</v>
      </c>
      <c r="AY363" s="19">
        <v>92.3</v>
      </c>
      <c r="AZ363" s="19">
        <v>87.6</v>
      </c>
      <c r="BA363" s="19">
        <v>93.2</v>
      </c>
      <c r="BB363" s="19">
        <v>90.2</v>
      </c>
      <c r="BC363" s="19">
        <v>82</v>
      </c>
      <c r="BD363" s="19">
        <v>85.9</v>
      </c>
      <c r="BE363" s="19">
        <v>85.7</v>
      </c>
      <c r="BF363" s="19">
        <v>80.2</v>
      </c>
      <c r="BG363" s="19">
        <v>90.5</v>
      </c>
      <c r="BH363" s="19">
        <v>84.3</v>
      </c>
      <c r="BI363" s="19">
        <v>93.3</v>
      </c>
      <c r="BJ363" s="19">
        <v>88.6</v>
      </c>
      <c r="BK363" s="19">
        <v>89.3</v>
      </c>
      <c r="BL363" s="19">
        <v>90.5</v>
      </c>
      <c r="BM363" s="19">
        <v>90.5</v>
      </c>
      <c r="BN363" s="19">
        <v>88.6</v>
      </c>
      <c r="BO363" s="19">
        <v>88.8</v>
      </c>
      <c r="BP363" s="19">
        <v>88.2</v>
      </c>
      <c r="BQ363" s="19">
        <v>88.2</v>
      </c>
      <c r="BR363" s="19">
        <v>88.2</v>
      </c>
      <c r="BS363" s="19">
        <v>88.1</v>
      </c>
      <c r="BT363" s="19">
        <v>88.7</v>
      </c>
      <c r="BU363" s="19">
        <v>88.7</v>
      </c>
      <c r="BV363" s="19">
        <v>88.7</v>
      </c>
      <c r="BW363" s="19">
        <v>87.9</v>
      </c>
      <c r="BX363" s="19">
        <v>88.1</v>
      </c>
      <c r="BY363" s="19">
        <v>88.5</v>
      </c>
      <c r="BZ363" s="19">
        <v>87.8</v>
      </c>
      <c r="CA363" s="19">
        <v>88.5</v>
      </c>
      <c r="CB363" s="19">
        <v>87.1</v>
      </c>
      <c r="CC363" s="19">
        <v>88.7</v>
      </c>
      <c r="CD363" s="19">
        <v>91.6</v>
      </c>
      <c r="CE363" s="19">
        <v>92.8</v>
      </c>
      <c r="CF363" s="19">
        <v>92</v>
      </c>
      <c r="CG363" s="19">
        <v>91</v>
      </c>
      <c r="CH363" s="19">
        <v>91.1</v>
      </c>
      <c r="CI363" s="19">
        <v>89.7</v>
      </c>
      <c r="CJ363" s="19">
        <v>91.1</v>
      </c>
      <c r="CK363" s="19">
        <v>89.3</v>
      </c>
      <c r="CL363" s="19">
        <v>90.2</v>
      </c>
      <c r="CM363" s="19">
        <v>91.7</v>
      </c>
      <c r="CN363" s="19">
        <v>97.4</v>
      </c>
      <c r="CO363" s="19">
        <v>91.4</v>
      </c>
      <c r="CP363" s="19">
        <v>92</v>
      </c>
      <c r="CQ363" s="19">
        <v>91.4</v>
      </c>
      <c r="CR363" s="19">
        <v>92.6</v>
      </c>
      <c r="CS363" s="19">
        <v>90.9</v>
      </c>
      <c r="CT363" s="19">
        <v>90</v>
      </c>
      <c r="CU363" s="19">
        <v>89</v>
      </c>
      <c r="CV363" s="19">
        <v>89.7</v>
      </c>
      <c r="CW363" s="19">
        <v>90</v>
      </c>
      <c r="CX363" s="19">
        <v>91</v>
      </c>
      <c r="CY363" s="19">
        <v>89.8</v>
      </c>
      <c r="CZ363" s="19">
        <v>90.1</v>
      </c>
      <c r="DA363" s="19">
        <v>88.7</v>
      </c>
      <c r="DB363" s="19">
        <v>89</v>
      </c>
      <c r="DC363" s="19">
        <v>89.7</v>
      </c>
      <c r="DD363" s="19">
        <v>89.5</v>
      </c>
      <c r="DE363" s="19">
        <v>88.7</v>
      </c>
      <c r="DF363" s="19">
        <v>88.8</v>
      </c>
      <c r="DG363" s="19">
        <v>89.8</v>
      </c>
      <c r="DH363" s="19">
        <v>90.7</v>
      </c>
      <c r="DI363" s="19">
        <v>93.2</v>
      </c>
      <c r="DJ363" s="19">
        <v>91.6</v>
      </c>
      <c r="DK363" s="19">
        <v>92.3</v>
      </c>
      <c r="DL363" s="19">
        <v>92.7</v>
      </c>
      <c r="DM363" s="19">
        <v>94.3</v>
      </c>
      <c r="DN363" s="19">
        <v>94.4</v>
      </c>
      <c r="DO363" s="19">
        <v>96.5</v>
      </c>
      <c r="DP363" s="19">
        <v>97.1</v>
      </c>
      <c r="DQ363" s="19">
        <v>96.3</v>
      </c>
      <c r="DR363" s="19">
        <v>97.3</v>
      </c>
      <c r="DS363" s="19">
        <v>99</v>
      </c>
      <c r="DT363" s="19">
        <v>98.7</v>
      </c>
      <c r="DU363" s="19">
        <v>100.3</v>
      </c>
      <c r="DV363" s="19">
        <v>102</v>
      </c>
      <c r="DW363" s="19">
        <v>102.5</v>
      </c>
    </row>
    <row r="364" spans="1:127">
      <c r="A364" s="17" t="s">
        <v>1321</v>
      </c>
      <c r="B364" s="17" t="s">
        <v>1322</v>
      </c>
      <c r="C364" s="18">
        <v>6.4650499999999997</v>
      </c>
      <c r="D364" s="19">
        <v>105.6</v>
      </c>
      <c r="E364" s="19">
        <v>106.8</v>
      </c>
      <c r="F364" s="19">
        <v>107.4</v>
      </c>
      <c r="G364" s="19">
        <v>107.8</v>
      </c>
      <c r="H364" s="19">
        <v>108.5</v>
      </c>
      <c r="I364" s="19">
        <v>108.7</v>
      </c>
      <c r="J364" s="19">
        <v>108.5</v>
      </c>
      <c r="K364" s="19">
        <v>108.6</v>
      </c>
      <c r="L364" s="19">
        <v>108.9</v>
      </c>
      <c r="M364" s="19">
        <v>109.4</v>
      </c>
      <c r="N364" s="19">
        <v>109.5</v>
      </c>
      <c r="O364" s="19">
        <v>109.8</v>
      </c>
      <c r="P364" s="19">
        <v>110.1</v>
      </c>
      <c r="Q364" s="19">
        <v>110</v>
      </c>
      <c r="R364" s="19">
        <v>110.9</v>
      </c>
      <c r="S364" s="19">
        <v>112.1</v>
      </c>
      <c r="T364" s="19">
        <v>112.8</v>
      </c>
      <c r="U364" s="19">
        <v>114.3</v>
      </c>
      <c r="V364" s="19">
        <v>114.3</v>
      </c>
      <c r="W364" s="19">
        <v>114.3</v>
      </c>
      <c r="X364" s="19">
        <v>114.7</v>
      </c>
      <c r="Y364" s="19">
        <v>114.8</v>
      </c>
      <c r="Z364" s="19">
        <v>115.4</v>
      </c>
      <c r="AA364" s="19">
        <v>116.2</v>
      </c>
      <c r="AB364" s="19">
        <v>116.4</v>
      </c>
      <c r="AC364" s="19">
        <v>116.6</v>
      </c>
      <c r="AD364" s="19">
        <v>116.8</v>
      </c>
      <c r="AE364" s="19">
        <v>117.2</v>
      </c>
      <c r="AF364" s="19">
        <v>117.6</v>
      </c>
      <c r="AG364" s="19">
        <v>118.1</v>
      </c>
      <c r="AH364" s="19">
        <v>117.4</v>
      </c>
      <c r="AI364" s="19">
        <v>117.2</v>
      </c>
      <c r="AJ364" s="19">
        <v>115.1</v>
      </c>
      <c r="AK364" s="19">
        <v>113.9</v>
      </c>
      <c r="AL364" s="19">
        <v>113</v>
      </c>
      <c r="AM364" s="19">
        <v>113.8</v>
      </c>
      <c r="AN364" s="19">
        <v>113.9</v>
      </c>
      <c r="AO364" s="19">
        <v>114.6</v>
      </c>
      <c r="AP364" s="19">
        <v>114.5</v>
      </c>
      <c r="AQ364" s="19">
        <v>114.2</v>
      </c>
      <c r="AR364" s="19">
        <v>113.4</v>
      </c>
      <c r="AS364" s="19">
        <v>113</v>
      </c>
      <c r="AT364" s="19">
        <v>112.6</v>
      </c>
      <c r="AU364" s="19">
        <v>111.9</v>
      </c>
      <c r="AV364" s="19">
        <v>111.1</v>
      </c>
      <c r="AW364" s="19">
        <v>110.8</v>
      </c>
      <c r="AX364" s="19">
        <v>110.6</v>
      </c>
      <c r="AY364" s="19">
        <v>110.9</v>
      </c>
      <c r="AZ364" s="19">
        <v>111.5</v>
      </c>
      <c r="BA364" s="19">
        <v>111.7</v>
      </c>
      <c r="BB364" s="19">
        <v>111.3</v>
      </c>
      <c r="BC364" s="19">
        <v>111.7</v>
      </c>
      <c r="BD364" s="19">
        <v>110.7</v>
      </c>
      <c r="BE364" s="19">
        <v>110.3</v>
      </c>
      <c r="BF364" s="19">
        <v>110.3</v>
      </c>
      <c r="BG364" s="19">
        <v>110.5</v>
      </c>
      <c r="BH364" s="19">
        <v>110.2</v>
      </c>
      <c r="BI364" s="19">
        <v>110.7</v>
      </c>
      <c r="BJ364" s="19">
        <v>111.3</v>
      </c>
      <c r="BK364" s="19">
        <v>111.7</v>
      </c>
      <c r="BL364" s="19">
        <v>111.6</v>
      </c>
      <c r="BM364" s="19">
        <v>111.7</v>
      </c>
      <c r="BN364" s="19">
        <v>111.5</v>
      </c>
      <c r="BO364" s="19">
        <v>111.1</v>
      </c>
      <c r="BP364" s="19">
        <v>111.1</v>
      </c>
      <c r="BQ364" s="19">
        <v>111.3</v>
      </c>
      <c r="BR364" s="19">
        <v>111.9</v>
      </c>
      <c r="BS364" s="19">
        <v>112.4</v>
      </c>
      <c r="BT364" s="19">
        <v>113.2</v>
      </c>
      <c r="BU364" s="19">
        <v>114.1</v>
      </c>
      <c r="BV364" s="19">
        <v>115.1</v>
      </c>
      <c r="BW364" s="19">
        <v>115.5</v>
      </c>
      <c r="BX364" s="19">
        <v>116.3</v>
      </c>
      <c r="BY364" s="19">
        <v>117.4</v>
      </c>
      <c r="BZ364" s="19">
        <v>117.6</v>
      </c>
      <c r="CA364" s="19">
        <v>118.3</v>
      </c>
      <c r="CB364" s="19">
        <v>118.8</v>
      </c>
      <c r="CC364" s="19">
        <v>119.6</v>
      </c>
      <c r="CD364" s="19">
        <v>120.5</v>
      </c>
      <c r="CE364" s="19">
        <v>121.2</v>
      </c>
      <c r="CF364" s="19">
        <v>120</v>
      </c>
      <c r="CG364" s="19">
        <v>119.6</v>
      </c>
      <c r="CH364" s="19">
        <v>119.7</v>
      </c>
      <c r="CI364" s="19">
        <v>119.6</v>
      </c>
      <c r="CJ364" s="19">
        <v>119.9</v>
      </c>
      <c r="CK364" s="19">
        <v>119.8</v>
      </c>
      <c r="CL364" s="19">
        <v>119</v>
      </c>
      <c r="CM364" s="19">
        <v>118.4</v>
      </c>
      <c r="CN364" s="19">
        <v>118.2</v>
      </c>
      <c r="CO364" s="19">
        <v>117.7</v>
      </c>
      <c r="CP364" s="19">
        <v>117.1</v>
      </c>
      <c r="CQ364" s="19">
        <v>116.5</v>
      </c>
      <c r="CR364" s="19">
        <v>116.2</v>
      </c>
      <c r="CS364" s="19">
        <v>116.2</v>
      </c>
      <c r="CT364" s="19">
        <v>115.8</v>
      </c>
      <c r="CU364" s="19">
        <v>115.5</v>
      </c>
      <c r="CV364" s="19">
        <v>115.2</v>
      </c>
      <c r="CW364" s="19">
        <v>115.5</v>
      </c>
      <c r="CX364" s="19">
        <v>115.7</v>
      </c>
      <c r="CY364" s="19">
        <v>115.9</v>
      </c>
      <c r="CZ364" s="19">
        <v>116.1</v>
      </c>
      <c r="DA364" s="19">
        <v>116.1</v>
      </c>
      <c r="DB364" s="19">
        <v>116.8</v>
      </c>
      <c r="DC364" s="19">
        <v>118.2</v>
      </c>
      <c r="DD364" s="19">
        <v>119.7</v>
      </c>
      <c r="DE364" s="19">
        <v>120.8</v>
      </c>
      <c r="DF364" s="19">
        <v>123.1</v>
      </c>
      <c r="DG364" s="19">
        <v>125.6</v>
      </c>
      <c r="DH364" s="19">
        <v>128</v>
      </c>
      <c r="DI364" s="19">
        <v>128.4</v>
      </c>
      <c r="DJ364" s="19">
        <v>128.30000000000001</v>
      </c>
      <c r="DK364" s="19">
        <v>129.30000000000001</v>
      </c>
      <c r="DL364" s="19">
        <v>130.30000000000001</v>
      </c>
      <c r="DM364" s="19">
        <v>131.1</v>
      </c>
      <c r="DN364" s="19">
        <v>134.30000000000001</v>
      </c>
      <c r="DO364" s="19">
        <v>136.4</v>
      </c>
      <c r="DP364" s="19">
        <v>136.80000000000001</v>
      </c>
      <c r="DQ364" s="19">
        <v>137.5</v>
      </c>
      <c r="DR364" s="19">
        <v>139.19999999999999</v>
      </c>
      <c r="DS364" s="19">
        <v>142.30000000000001</v>
      </c>
      <c r="DT364" s="19">
        <v>145.69999999999999</v>
      </c>
      <c r="DU364" s="19">
        <v>147</v>
      </c>
      <c r="DV364" s="19">
        <v>147.5</v>
      </c>
      <c r="DW364" s="19">
        <v>147.19999999999999</v>
      </c>
    </row>
    <row r="365" spans="1:127">
      <c r="A365" s="17" t="s">
        <v>1323</v>
      </c>
      <c r="B365" s="17" t="s">
        <v>1324</v>
      </c>
      <c r="C365" s="18">
        <v>1.4333</v>
      </c>
      <c r="D365" s="19">
        <v>104.7</v>
      </c>
      <c r="E365" s="19">
        <v>106.4</v>
      </c>
      <c r="F365" s="19">
        <v>106.7</v>
      </c>
      <c r="G365" s="19">
        <v>106.1</v>
      </c>
      <c r="H365" s="19">
        <v>107.7</v>
      </c>
      <c r="I365" s="19">
        <v>106.9</v>
      </c>
      <c r="J365" s="19">
        <v>107.6</v>
      </c>
      <c r="K365" s="19">
        <v>107.7</v>
      </c>
      <c r="L365" s="19">
        <v>107.7</v>
      </c>
      <c r="M365" s="19">
        <v>108.6</v>
      </c>
      <c r="N365" s="19">
        <v>108.2</v>
      </c>
      <c r="O365" s="19">
        <v>107.9</v>
      </c>
      <c r="P365" s="19">
        <v>108.4</v>
      </c>
      <c r="Q365" s="19">
        <v>108.6</v>
      </c>
      <c r="R365" s="19">
        <v>108.7</v>
      </c>
      <c r="S365" s="19">
        <v>109.4</v>
      </c>
      <c r="T365" s="19">
        <v>110.8</v>
      </c>
      <c r="U365" s="19">
        <v>112.5</v>
      </c>
      <c r="V365" s="19">
        <v>112.3</v>
      </c>
      <c r="W365" s="19">
        <v>112.4</v>
      </c>
      <c r="X365" s="19">
        <v>114.4</v>
      </c>
      <c r="Y365" s="19">
        <v>114.4</v>
      </c>
      <c r="Z365" s="19">
        <v>116</v>
      </c>
      <c r="AA365" s="19">
        <v>116.7</v>
      </c>
      <c r="AB365" s="19">
        <v>116.4</v>
      </c>
      <c r="AC365" s="19">
        <v>116.8</v>
      </c>
      <c r="AD365" s="19">
        <v>116.6</v>
      </c>
      <c r="AE365" s="19">
        <v>116.3</v>
      </c>
      <c r="AF365" s="19">
        <v>116.8</v>
      </c>
      <c r="AG365" s="19">
        <v>116.6</v>
      </c>
      <c r="AH365" s="19">
        <v>115</v>
      </c>
      <c r="AI365" s="19">
        <v>113.4</v>
      </c>
      <c r="AJ365" s="19">
        <v>112</v>
      </c>
      <c r="AK365" s="19">
        <v>109.6</v>
      </c>
      <c r="AL365" s="19">
        <v>110</v>
      </c>
      <c r="AM365" s="19">
        <v>109.9</v>
      </c>
      <c r="AN365" s="19">
        <v>108.4</v>
      </c>
      <c r="AO365" s="19">
        <v>108.7</v>
      </c>
      <c r="AP365" s="19">
        <v>108.6</v>
      </c>
      <c r="AQ365" s="19">
        <v>107.8</v>
      </c>
      <c r="AR365" s="19">
        <v>107.1</v>
      </c>
      <c r="AS365" s="19">
        <v>106.1</v>
      </c>
      <c r="AT365" s="19">
        <v>104.9</v>
      </c>
      <c r="AU365" s="19">
        <v>104.2</v>
      </c>
      <c r="AV365" s="19">
        <v>103.4</v>
      </c>
      <c r="AW365" s="19">
        <v>103.1</v>
      </c>
      <c r="AX365" s="19">
        <v>103.2</v>
      </c>
      <c r="AY365" s="19">
        <v>103.9</v>
      </c>
      <c r="AZ365" s="19">
        <v>103.9</v>
      </c>
      <c r="BA365" s="19">
        <v>104.1</v>
      </c>
      <c r="BB365" s="19">
        <v>104.1</v>
      </c>
      <c r="BC365" s="19">
        <v>104.5</v>
      </c>
      <c r="BD365" s="19">
        <v>104.2</v>
      </c>
      <c r="BE365" s="19">
        <v>104</v>
      </c>
      <c r="BF365" s="19">
        <v>103.9</v>
      </c>
      <c r="BG365" s="19">
        <v>104.5</v>
      </c>
      <c r="BH365" s="19">
        <v>104.4</v>
      </c>
      <c r="BI365" s="19">
        <v>105</v>
      </c>
      <c r="BJ365" s="19">
        <v>106.2</v>
      </c>
      <c r="BK365" s="19">
        <v>107.1</v>
      </c>
      <c r="BL365" s="19">
        <v>107.1</v>
      </c>
      <c r="BM365" s="19">
        <v>107.2</v>
      </c>
      <c r="BN365" s="19">
        <v>107.4</v>
      </c>
      <c r="BO365" s="19">
        <v>107.9</v>
      </c>
      <c r="BP365" s="19">
        <v>107.7</v>
      </c>
      <c r="BQ365" s="19">
        <v>108.2</v>
      </c>
      <c r="BR365" s="19">
        <v>110.2</v>
      </c>
      <c r="BS365" s="19">
        <v>112.1</v>
      </c>
      <c r="BT365" s="19">
        <v>114.3</v>
      </c>
      <c r="BU365" s="19">
        <v>116.5</v>
      </c>
      <c r="BV365" s="19">
        <v>117.7</v>
      </c>
      <c r="BW365" s="19">
        <v>118.3</v>
      </c>
      <c r="BX365" s="19">
        <v>119.8</v>
      </c>
      <c r="BY365" s="19">
        <v>122.4</v>
      </c>
      <c r="BZ365" s="19">
        <v>123.1</v>
      </c>
      <c r="CA365" s="19">
        <v>123.8</v>
      </c>
      <c r="CB365" s="19">
        <v>124.7</v>
      </c>
      <c r="CC365" s="19">
        <v>126.3</v>
      </c>
      <c r="CD365" s="19">
        <v>127.6</v>
      </c>
      <c r="CE365" s="19">
        <v>129</v>
      </c>
      <c r="CF365" s="19">
        <v>126.7</v>
      </c>
      <c r="CG365" s="19">
        <v>125.5</v>
      </c>
      <c r="CH365" s="19">
        <v>125.8</v>
      </c>
      <c r="CI365" s="19">
        <v>125.3</v>
      </c>
      <c r="CJ365" s="19">
        <v>125.4</v>
      </c>
      <c r="CK365" s="19">
        <v>125.4</v>
      </c>
      <c r="CL365" s="19">
        <v>123.4</v>
      </c>
      <c r="CM365" s="19">
        <v>121.3</v>
      </c>
      <c r="CN365" s="19">
        <v>121.2</v>
      </c>
      <c r="CO365" s="19">
        <v>120.3</v>
      </c>
      <c r="CP365" s="19">
        <v>118.9</v>
      </c>
      <c r="CQ365" s="19">
        <v>117</v>
      </c>
      <c r="CR365" s="19">
        <v>116.8</v>
      </c>
      <c r="CS365" s="19">
        <v>116.8</v>
      </c>
      <c r="CT365" s="19">
        <v>117.1</v>
      </c>
      <c r="CU365" s="19">
        <v>115.6</v>
      </c>
      <c r="CV365" s="19">
        <v>115.4</v>
      </c>
      <c r="CW365" s="19">
        <v>115.2</v>
      </c>
      <c r="CX365" s="19">
        <v>114.9</v>
      </c>
      <c r="CY365" s="19">
        <v>114.5</v>
      </c>
      <c r="CZ365" s="19">
        <v>115</v>
      </c>
      <c r="DA365" s="19">
        <v>114.8</v>
      </c>
      <c r="DB365" s="19">
        <v>115.8</v>
      </c>
      <c r="DC365" s="19">
        <v>117.8</v>
      </c>
      <c r="DD365" s="19">
        <v>119.8</v>
      </c>
      <c r="DE365" s="19">
        <v>122.9</v>
      </c>
      <c r="DF365" s="19">
        <v>127.2</v>
      </c>
      <c r="DG365" s="19">
        <v>130.30000000000001</v>
      </c>
      <c r="DH365" s="19">
        <v>133.5</v>
      </c>
      <c r="DI365" s="19">
        <v>135.30000000000001</v>
      </c>
      <c r="DJ365" s="19">
        <v>135.80000000000001</v>
      </c>
      <c r="DK365" s="19">
        <v>137.5</v>
      </c>
      <c r="DL365" s="19">
        <v>137.6</v>
      </c>
      <c r="DM365" s="19">
        <v>139.4</v>
      </c>
      <c r="DN365" s="19">
        <v>146.5</v>
      </c>
      <c r="DO365" s="19">
        <v>150</v>
      </c>
      <c r="DP365" s="19">
        <v>149.30000000000001</v>
      </c>
      <c r="DQ365" s="19">
        <v>150.9</v>
      </c>
      <c r="DR365" s="19">
        <v>153.19999999999999</v>
      </c>
      <c r="DS365" s="19">
        <v>156.1</v>
      </c>
      <c r="DT365" s="19">
        <v>162.69999999999999</v>
      </c>
      <c r="DU365" s="19">
        <v>166.6</v>
      </c>
      <c r="DV365" s="19">
        <v>166.3</v>
      </c>
      <c r="DW365" s="19">
        <v>166</v>
      </c>
    </row>
    <row r="366" spans="1:127">
      <c r="A366" s="17" t="s">
        <v>1325</v>
      </c>
      <c r="B366" s="17" t="s">
        <v>1326</v>
      </c>
      <c r="C366" s="18">
        <v>2.257E-2</v>
      </c>
      <c r="D366" s="19">
        <v>105.8</v>
      </c>
      <c r="E366" s="19">
        <v>111</v>
      </c>
      <c r="F366" s="19">
        <v>110.6</v>
      </c>
      <c r="G366" s="19">
        <v>109.1</v>
      </c>
      <c r="H366" s="19">
        <v>108.7</v>
      </c>
      <c r="I366" s="19">
        <v>108.4</v>
      </c>
      <c r="J366" s="19">
        <v>102.6</v>
      </c>
      <c r="K366" s="19">
        <v>101.2</v>
      </c>
      <c r="L366" s="19">
        <v>96.7</v>
      </c>
      <c r="M366" s="19">
        <v>95.9</v>
      </c>
      <c r="N366" s="19">
        <v>97.7</v>
      </c>
      <c r="O366" s="19">
        <v>94.4</v>
      </c>
      <c r="P366" s="19">
        <v>90.6</v>
      </c>
      <c r="Q366" s="19">
        <v>94.9</v>
      </c>
      <c r="R366" s="19">
        <v>97</v>
      </c>
      <c r="S366" s="19">
        <v>99.4</v>
      </c>
      <c r="T366" s="19">
        <v>103.1</v>
      </c>
      <c r="U366" s="19">
        <v>102.2</v>
      </c>
      <c r="V366" s="19">
        <v>104.6</v>
      </c>
      <c r="W366" s="19">
        <v>108.8</v>
      </c>
      <c r="X366" s="19">
        <v>109.2</v>
      </c>
      <c r="Y366" s="19">
        <v>107.4</v>
      </c>
      <c r="Z366" s="19">
        <v>103.4</v>
      </c>
      <c r="AA366" s="19">
        <v>108.8</v>
      </c>
      <c r="AB366" s="19">
        <v>108.9</v>
      </c>
      <c r="AC366" s="19">
        <v>110.6</v>
      </c>
      <c r="AD366" s="19">
        <v>112.4</v>
      </c>
      <c r="AE366" s="19">
        <v>109.6</v>
      </c>
      <c r="AF366" s="19">
        <v>109.6</v>
      </c>
      <c r="AG366" s="19">
        <v>105.5</v>
      </c>
      <c r="AH366" s="19">
        <v>97.2</v>
      </c>
      <c r="AI366" s="19">
        <v>96.2</v>
      </c>
      <c r="AJ366" s="19">
        <v>97</v>
      </c>
      <c r="AK366" s="19">
        <v>97.4</v>
      </c>
      <c r="AL366" s="19">
        <v>94.6</v>
      </c>
      <c r="AM366" s="19">
        <v>93.9</v>
      </c>
      <c r="AN366" s="19">
        <v>91</v>
      </c>
      <c r="AO366" s="19">
        <v>90.9</v>
      </c>
      <c r="AP366" s="19">
        <v>92.8</v>
      </c>
      <c r="AQ366" s="19">
        <v>91.6</v>
      </c>
      <c r="AR366" s="19">
        <v>92.8</v>
      </c>
      <c r="AS366" s="19">
        <v>86.3</v>
      </c>
      <c r="AT366" s="19">
        <v>85.8</v>
      </c>
      <c r="AU366" s="19">
        <v>83.4</v>
      </c>
      <c r="AV366" s="19">
        <v>80</v>
      </c>
      <c r="AW366" s="19">
        <v>84.1</v>
      </c>
      <c r="AX366" s="19">
        <v>83.9</v>
      </c>
      <c r="AY366" s="19">
        <v>85.9</v>
      </c>
      <c r="AZ366" s="19">
        <v>89.7</v>
      </c>
      <c r="BA366" s="19">
        <v>90.8</v>
      </c>
      <c r="BB366" s="19">
        <v>93.2</v>
      </c>
      <c r="BC366" s="19">
        <v>93.3</v>
      </c>
      <c r="BD366" s="19">
        <v>94.8</v>
      </c>
      <c r="BE366" s="19">
        <v>98</v>
      </c>
      <c r="BF366" s="19">
        <v>97.9</v>
      </c>
      <c r="BG366" s="19">
        <v>98.5</v>
      </c>
      <c r="BH366" s="19">
        <v>99.4</v>
      </c>
      <c r="BI366" s="19">
        <v>102.4</v>
      </c>
      <c r="BJ366" s="19">
        <v>102.5</v>
      </c>
      <c r="BK366" s="19">
        <v>103.2</v>
      </c>
      <c r="BL366" s="19">
        <v>102.2</v>
      </c>
      <c r="BM366" s="19">
        <v>102.1</v>
      </c>
      <c r="BN366" s="19">
        <v>101.4</v>
      </c>
      <c r="BO366" s="19">
        <v>99.5</v>
      </c>
      <c r="BP366" s="19">
        <v>98.6</v>
      </c>
      <c r="BQ366" s="19">
        <v>98.7</v>
      </c>
      <c r="BR366" s="19">
        <v>99</v>
      </c>
      <c r="BS366" s="19">
        <v>97.9</v>
      </c>
      <c r="BT366" s="19">
        <v>103.1</v>
      </c>
      <c r="BU366" s="19">
        <v>101.8</v>
      </c>
      <c r="BV366" s="19">
        <v>101.8</v>
      </c>
      <c r="BW366" s="19">
        <v>103.4</v>
      </c>
      <c r="BX366" s="19">
        <v>104.4</v>
      </c>
      <c r="BY366" s="19">
        <v>102.6</v>
      </c>
      <c r="BZ366" s="19">
        <v>102.9</v>
      </c>
      <c r="CA366" s="19">
        <v>103</v>
      </c>
      <c r="CB366" s="19">
        <v>102.4</v>
      </c>
      <c r="CC366" s="19">
        <v>99.5</v>
      </c>
      <c r="CD366" s="19">
        <v>99.5</v>
      </c>
      <c r="CE366" s="19">
        <v>100.4</v>
      </c>
      <c r="CF366" s="19">
        <v>98.6</v>
      </c>
      <c r="CG366" s="19">
        <v>96</v>
      </c>
      <c r="CH366" s="19">
        <v>97</v>
      </c>
      <c r="CI366" s="19">
        <v>98</v>
      </c>
      <c r="CJ366" s="19">
        <v>96.2</v>
      </c>
      <c r="CK366" s="19">
        <v>96.6</v>
      </c>
      <c r="CL366" s="19">
        <v>95.9</v>
      </c>
      <c r="CM366" s="19">
        <v>95.4</v>
      </c>
      <c r="CN366" s="19">
        <v>95.6</v>
      </c>
      <c r="CO366" s="19">
        <v>94.8</v>
      </c>
      <c r="CP366" s="19">
        <v>96.2</v>
      </c>
      <c r="CQ366" s="19">
        <v>95.6</v>
      </c>
      <c r="CR366" s="19">
        <v>98.5</v>
      </c>
      <c r="CS366" s="19">
        <v>101.8</v>
      </c>
      <c r="CT366" s="19">
        <v>100.9</v>
      </c>
      <c r="CU366" s="19">
        <v>101.7</v>
      </c>
      <c r="CV366" s="19">
        <v>103.5</v>
      </c>
      <c r="CW366" s="19">
        <v>104.1</v>
      </c>
      <c r="CX366" s="19">
        <v>104.5</v>
      </c>
      <c r="CY366" s="19">
        <v>103.4</v>
      </c>
      <c r="CZ366" s="19">
        <v>105.7</v>
      </c>
      <c r="DA366" s="19">
        <v>108.5</v>
      </c>
      <c r="DB366" s="19">
        <v>109</v>
      </c>
      <c r="DC366" s="19">
        <v>112.1</v>
      </c>
      <c r="DD366" s="19">
        <v>113.8</v>
      </c>
      <c r="DE366" s="19">
        <v>119.4</v>
      </c>
      <c r="DF366" s="19">
        <v>121.6</v>
      </c>
      <c r="DG366" s="19">
        <v>125.6</v>
      </c>
      <c r="DH366" s="19">
        <v>131.19999999999999</v>
      </c>
      <c r="DI366" s="19">
        <v>134.69999999999999</v>
      </c>
      <c r="DJ366" s="19">
        <v>134</v>
      </c>
      <c r="DK366" s="19">
        <v>132.30000000000001</v>
      </c>
      <c r="DL366" s="19">
        <v>134.80000000000001</v>
      </c>
      <c r="DM366" s="19">
        <v>135.69999999999999</v>
      </c>
      <c r="DN366" s="19">
        <v>139.9</v>
      </c>
      <c r="DO366" s="19">
        <v>140.80000000000001</v>
      </c>
      <c r="DP366" s="19">
        <v>140.1</v>
      </c>
      <c r="DQ366" s="19">
        <v>143.9</v>
      </c>
      <c r="DR366" s="19">
        <v>151.9</v>
      </c>
      <c r="DS366" s="19">
        <v>158.5</v>
      </c>
      <c r="DT366" s="19">
        <v>167.6</v>
      </c>
      <c r="DU366" s="19">
        <v>171.7</v>
      </c>
      <c r="DV366" s="19">
        <v>167.1</v>
      </c>
      <c r="DW366" s="19">
        <v>163.30000000000001</v>
      </c>
    </row>
    <row r="367" spans="1:127">
      <c r="A367" s="17" t="s">
        <v>1327</v>
      </c>
      <c r="B367" s="17" t="s">
        <v>1328</v>
      </c>
      <c r="C367" s="18">
        <v>1.4999999999999999E-4</v>
      </c>
      <c r="D367" s="19">
        <v>103.3</v>
      </c>
      <c r="E367" s="19">
        <v>99.1</v>
      </c>
      <c r="F367" s="19">
        <v>99.4</v>
      </c>
      <c r="G367" s="19">
        <v>104.2</v>
      </c>
      <c r="H367" s="19">
        <v>111.4</v>
      </c>
      <c r="I367" s="19">
        <v>109.1</v>
      </c>
      <c r="J367" s="19">
        <v>107.3</v>
      </c>
      <c r="K367" s="19">
        <v>112.2</v>
      </c>
      <c r="L367" s="19">
        <v>115.6</v>
      </c>
      <c r="M367" s="19">
        <v>111.3</v>
      </c>
      <c r="N367" s="19">
        <v>112</v>
      </c>
      <c r="O367" s="19">
        <v>114</v>
      </c>
      <c r="P367" s="19">
        <v>114.2</v>
      </c>
      <c r="Q367" s="19">
        <v>115.3</v>
      </c>
      <c r="R367" s="19">
        <v>113.1</v>
      </c>
      <c r="S367" s="19">
        <v>117</v>
      </c>
      <c r="T367" s="19">
        <v>119.2</v>
      </c>
      <c r="U367" s="19">
        <v>123.4</v>
      </c>
      <c r="V367" s="19">
        <v>121.1</v>
      </c>
      <c r="W367" s="19">
        <v>122.5</v>
      </c>
      <c r="X367" s="19">
        <v>122.2</v>
      </c>
      <c r="Y367" s="19">
        <v>120.5</v>
      </c>
      <c r="Z367" s="19">
        <v>118.1</v>
      </c>
      <c r="AA367" s="19">
        <v>117.6</v>
      </c>
      <c r="AB367" s="19">
        <v>116.9</v>
      </c>
      <c r="AC367" s="19">
        <v>120.8</v>
      </c>
      <c r="AD367" s="19">
        <v>118</v>
      </c>
      <c r="AE367" s="19">
        <v>119.3</v>
      </c>
      <c r="AF367" s="19">
        <v>115.4</v>
      </c>
      <c r="AG367" s="19">
        <v>113.3</v>
      </c>
      <c r="AH367" s="19">
        <v>117.5</v>
      </c>
      <c r="AI367" s="19">
        <v>110.9</v>
      </c>
      <c r="AJ367" s="19">
        <v>111.4</v>
      </c>
      <c r="AK367" s="19">
        <v>105.7</v>
      </c>
      <c r="AL367" s="19">
        <v>106.3</v>
      </c>
      <c r="AM367" s="19">
        <v>100.6</v>
      </c>
      <c r="AN367" s="19">
        <v>101.7</v>
      </c>
      <c r="AO367" s="19">
        <v>99.1</v>
      </c>
      <c r="AP367" s="19">
        <v>98.6</v>
      </c>
      <c r="AQ367" s="19">
        <v>96.6</v>
      </c>
      <c r="AR367" s="19">
        <v>99.4</v>
      </c>
      <c r="AS367" s="19">
        <v>97.7</v>
      </c>
      <c r="AT367" s="19">
        <v>95.4</v>
      </c>
      <c r="AU367" s="19">
        <v>95.5</v>
      </c>
      <c r="AV367" s="19">
        <v>96.3</v>
      </c>
      <c r="AW367" s="19">
        <v>94.2</v>
      </c>
      <c r="AX367" s="19">
        <v>92.3</v>
      </c>
      <c r="AY367" s="19">
        <v>95.5</v>
      </c>
      <c r="AZ367" s="19">
        <v>94.7</v>
      </c>
      <c r="BA367" s="19">
        <v>96.9</v>
      </c>
      <c r="BB367" s="19">
        <v>98</v>
      </c>
      <c r="BC367" s="19">
        <v>99.9</v>
      </c>
      <c r="BD367" s="19">
        <v>99.3</v>
      </c>
      <c r="BE367" s="19">
        <v>100.2</v>
      </c>
      <c r="BF367" s="19">
        <v>94.1</v>
      </c>
      <c r="BG367" s="19">
        <v>92.8</v>
      </c>
      <c r="BH367" s="19">
        <v>97.4</v>
      </c>
      <c r="BI367" s="19">
        <v>102.8</v>
      </c>
      <c r="BJ367" s="19">
        <v>102.8</v>
      </c>
      <c r="BK367" s="19">
        <v>100.1</v>
      </c>
      <c r="BL367" s="19">
        <v>100.1</v>
      </c>
      <c r="BM367" s="19">
        <v>97.9</v>
      </c>
      <c r="BN367" s="19">
        <v>98.9</v>
      </c>
      <c r="BO367" s="19">
        <v>97</v>
      </c>
      <c r="BP367" s="19">
        <v>93.3</v>
      </c>
      <c r="BQ367" s="19">
        <v>96</v>
      </c>
      <c r="BR367" s="19">
        <v>98.5</v>
      </c>
      <c r="BS367" s="19">
        <v>99.9</v>
      </c>
      <c r="BT367" s="19">
        <v>104</v>
      </c>
      <c r="BU367" s="19">
        <v>104.6</v>
      </c>
      <c r="BV367" s="19">
        <v>105.6</v>
      </c>
      <c r="BW367" s="19">
        <v>104.8</v>
      </c>
      <c r="BX367" s="19">
        <v>107.7</v>
      </c>
      <c r="BY367" s="19">
        <v>109.7</v>
      </c>
      <c r="BZ367" s="19">
        <v>111.6</v>
      </c>
      <c r="CA367" s="19">
        <v>112.4</v>
      </c>
      <c r="CB367" s="19">
        <v>110.3</v>
      </c>
      <c r="CC367" s="19">
        <v>111.9</v>
      </c>
      <c r="CD367" s="19">
        <v>115.6</v>
      </c>
      <c r="CE367" s="19">
        <v>112.4</v>
      </c>
      <c r="CF367" s="19">
        <v>101.7</v>
      </c>
      <c r="CG367" s="19">
        <v>98.7</v>
      </c>
      <c r="CH367" s="19">
        <v>101.1</v>
      </c>
      <c r="CI367" s="19">
        <v>101.3</v>
      </c>
      <c r="CJ367" s="19">
        <v>98.9</v>
      </c>
      <c r="CK367" s="19">
        <v>98.8</v>
      </c>
      <c r="CL367" s="19">
        <v>98.4</v>
      </c>
      <c r="CM367" s="19">
        <v>96.3</v>
      </c>
      <c r="CN367" s="19">
        <v>96.5</v>
      </c>
      <c r="CO367" s="19">
        <v>95.2</v>
      </c>
      <c r="CP367" s="19">
        <v>95.8</v>
      </c>
      <c r="CQ367" s="19">
        <v>93.1</v>
      </c>
      <c r="CR367" s="19">
        <v>95</v>
      </c>
      <c r="CS367" s="19">
        <v>97.6</v>
      </c>
      <c r="CT367" s="19">
        <v>98.9</v>
      </c>
      <c r="CU367" s="19">
        <v>95.7</v>
      </c>
      <c r="CV367" s="19">
        <v>96.2</v>
      </c>
      <c r="CW367" s="19">
        <v>90.1</v>
      </c>
      <c r="CX367" s="19">
        <v>89.1</v>
      </c>
      <c r="CY367" s="19">
        <v>86.1</v>
      </c>
      <c r="CZ367" s="19">
        <v>87.9</v>
      </c>
      <c r="DA367" s="19">
        <v>87.2</v>
      </c>
      <c r="DB367" s="19">
        <v>86.7</v>
      </c>
      <c r="DC367" s="19">
        <v>90.1</v>
      </c>
      <c r="DD367" s="19">
        <v>95.4</v>
      </c>
      <c r="DE367" s="19">
        <v>98.9</v>
      </c>
      <c r="DF367" s="19">
        <v>103.8</v>
      </c>
      <c r="DG367" s="19">
        <v>109.2</v>
      </c>
      <c r="DH367" s="19">
        <v>111.3</v>
      </c>
      <c r="DI367" s="19">
        <v>113.4</v>
      </c>
      <c r="DJ367" s="19">
        <v>113.7</v>
      </c>
      <c r="DK367" s="19">
        <v>116.9</v>
      </c>
      <c r="DL367" s="19">
        <v>120.1</v>
      </c>
      <c r="DM367" s="19">
        <v>118.3</v>
      </c>
      <c r="DN367" s="19">
        <v>124.9</v>
      </c>
      <c r="DO367" s="19">
        <v>127.5</v>
      </c>
      <c r="DP367" s="19">
        <v>124.9</v>
      </c>
      <c r="DQ367" s="19">
        <v>131</v>
      </c>
      <c r="DR367" s="19">
        <v>133.1</v>
      </c>
      <c r="DS367" s="19">
        <v>141.1</v>
      </c>
      <c r="DT367" s="19">
        <v>143.4</v>
      </c>
      <c r="DU367" s="19">
        <v>139.80000000000001</v>
      </c>
      <c r="DV367" s="19">
        <v>135.6</v>
      </c>
      <c r="DW367" s="19">
        <v>135.9</v>
      </c>
    </row>
    <row r="368" spans="1:127">
      <c r="A368" s="17" t="s">
        <v>1329</v>
      </c>
      <c r="B368" s="17" t="s">
        <v>1330</v>
      </c>
      <c r="C368" s="18">
        <v>0.22821</v>
      </c>
      <c r="D368" s="19">
        <v>103.6</v>
      </c>
      <c r="E368" s="19">
        <v>104.8</v>
      </c>
      <c r="F368" s="19">
        <v>107.3</v>
      </c>
      <c r="G368" s="19">
        <v>108.5</v>
      </c>
      <c r="H368" s="19">
        <v>111.3</v>
      </c>
      <c r="I368" s="19">
        <v>109.6</v>
      </c>
      <c r="J368" s="19">
        <v>110.1</v>
      </c>
      <c r="K368" s="19">
        <v>109.8</v>
      </c>
      <c r="L368" s="19">
        <v>111.8</v>
      </c>
      <c r="M368" s="19">
        <v>109.8</v>
      </c>
      <c r="N368" s="19">
        <v>111.3</v>
      </c>
      <c r="O368" s="19">
        <v>112.4</v>
      </c>
      <c r="P368" s="19">
        <v>117.2</v>
      </c>
      <c r="Q368" s="19">
        <v>120.7</v>
      </c>
      <c r="R368" s="19">
        <v>122.4</v>
      </c>
      <c r="S368" s="19">
        <v>122.8</v>
      </c>
      <c r="T368" s="19">
        <v>124.8</v>
      </c>
      <c r="U368" s="19">
        <v>124.9</v>
      </c>
      <c r="V368" s="19">
        <v>124.6</v>
      </c>
      <c r="W368" s="19">
        <v>125.3</v>
      </c>
      <c r="X368" s="19">
        <v>126.3</v>
      </c>
      <c r="Y368" s="19">
        <v>126.6</v>
      </c>
      <c r="Z368" s="19">
        <v>129.69999999999999</v>
      </c>
      <c r="AA368" s="19">
        <v>130.4</v>
      </c>
      <c r="AB368" s="19">
        <v>135.4</v>
      </c>
      <c r="AC368" s="19">
        <v>135.30000000000001</v>
      </c>
      <c r="AD368" s="19">
        <v>135.19999999999999</v>
      </c>
      <c r="AE368" s="19">
        <v>136.1</v>
      </c>
      <c r="AF368" s="19">
        <v>137.6</v>
      </c>
      <c r="AG368" s="19">
        <v>137.19999999999999</v>
      </c>
      <c r="AH368" s="19">
        <v>131.80000000000001</v>
      </c>
      <c r="AI368" s="19">
        <v>130.80000000000001</v>
      </c>
      <c r="AJ368" s="19">
        <v>128.6</v>
      </c>
      <c r="AK368" s="19">
        <v>127.4</v>
      </c>
      <c r="AL368" s="19">
        <v>130.4</v>
      </c>
      <c r="AM368" s="19">
        <v>129.4</v>
      </c>
      <c r="AN368" s="19">
        <v>116.7</v>
      </c>
      <c r="AO368" s="19">
        <v>118</v>
      </c>
      <c r="AP368" s="19">
        <v>115.5</v>
      </c>
      <c r="AQ368" s="19">
        <v>113.7</v>
      </c>
      <c r="AR368" s="19">
        <v>113.1</v>
      </c>
      <c r="AS368" s="19">
        <v>113.9</v>
      </c>
      <c r="AT368" s="19">
        <v>113.3</v>
      </c>
      <c r="AU368" s="19">
        <v>113.3</v>
      </c>
      <c r="AV368" s="19">
        <v>111.9</v>
      </c>
      <c r="AW368" s="19">
        <v>111.6</v>
      </c>
      <c r="AX368" s="19">
        <v>111.1</v>
      </c>
      <c r="AY368" s="19">
        <v>111.5</v>
      </c>
      <c r="AZ368" s="19">
        <v>111.3</v>
      </c>
      <c r="BA368" s="19">
        <v>111.8</v>
      </c>
      <c r="BB368" s="19">
        <v>112.1</v>
      </c>
      <c r="BC368" s="19">
        <v>113</v>
      </c>
      <c r="BD368" s="19">
        <v>114.2</v>
      </c>
      <c r="BE368" s="19">
        <v>114.3</v>
      </c>
      <c r="BF368" s="19">
        <v>113.5</v>
      </c>
      <c r="BG368" s="19">
        <v>113.6</v>
      </c>
      <c r="BH368" s="19">
        <v>113.5</v>
      </c>
      <c r="BI368" s="19">
        <v>112.4</v>
      </c>
      <c r="BJ368" s="19">
        <v>113</v>
      </c>
      <c r="BK368" s="19">
        <v>115.4</v>
      </c>
      <c r="BL368" s="19">
        <v>115.3</v>
      </c>
      <c r="BM368" s="19">
        <v>115.4</v>
      </c>
      <c r="BN368" s="19">
        <v>114.5</v>
      </c>
      <c r="BO368" s="19">
        <v>115.2</v>
      </c>
      <c r="BP368" s="19">
        <v>113.6</v>
      </c>
      <c r="BQ368" s="19">
        <v>114.2</v>
      </c>
      <c r="BR368" s="19">
        <v>114.9</v>
      </c>
      <c r="BS368" s="19">
        <v>116.2</v>
      </c>
      <c r="BT368" s="19">
        <v>118.5</v>
      </c>
      <c r="BU368" s="19">
        <v>120.4</v>
      </c>
      <c r="BV368" s="19">
        <v>121.1</v>
      </c>
      <c r="BW368" s="19">
        <v>120.9</v>
      </c>
      <c r="BX368" s="19">
        <v>121.5</v>
      </c>
      <c r="BY368" s="19">
        <v>124</v>
      </c>
      <c r="BZ368" s="19">
        <v>125.6</v>
      </c>
      <c r="CA368" s="19">
        <v>127.3</v>
      </c>
      <c r="CB368" s="19">
        <v>128.80000000000001</v>
      </c>
      <c r="CC368" s="19">
        <v>128.30000000000001</v>
      </c>
      <c r="CD368" s="19">
        <v>127.3</v>
      </c>
      <c r="CE368" s="19">
        <v>130.1</v>
      </c>
      <c r="CF368" s="19">
        <v>128.4</v>
      </c>
      <c r="CG368" s="19">
        <v>128.30000000000001</v>
      </c>
      <c r="CH368" s="19">
        <v>128.30000000000001</v>
      </c>
      <c r="CI368" s="19">
        <v>126.8</v>
      </c>
      <c r="CJ368" s="19">
        <v>127.1</v>
      </c>
      <c r="CK368" s="19">
        <v>129.30000000000001</v>
      </c>
      <c r="CL368" s="19">
        <v>130.4</v>
      </c>
      <c r="CM368" s="19">
        <v>129.30000000000001</v>
      </c>
      <c r="CN368" s="19">
        <v>129.30000000000001</v>
      </c>
      <c r="CO368" s="19">
        <v>127.3</v>
      </c>
      <c r="CP368" s="19">
        <v>129.1</v>
      </c>
      <c r="CQ368" s="19">
        <v>126.9</v>
      </c>
      <c r="CR368" s="19">
        <v>126.1</v>
      </c>
      <c r="CS368" s="19">
        <v>126</v>
      </c>
      <c r="CT368" s="19">
        <v>126.5</v>
      </c>
      <c r="CU368" s="19">
        <v>126.9</v>
      </c>
      <c r="CV368" s="19">
        <v>127</v>
      </c>
      <c r="CW368" s="19">
        <v>125.6</v>
      </c>
      <c r="CX368" s="19">
        <v>123.7</v>
      </c>
      <c r="CY368" s="19">
        <v>122.7</v>
      </c>
      <c r="CZ368" s="19">
        <v>120.9</v>
      </c>
      <c r="DA368" s="19">
        <v>120.9</v>
      </c>
      <c r="DB368" s="19">
        <v>121</v>
      </c>
      <c r="DC368" s="19">
        <v>122.4</v>
      </c>
      <c r="DD368" s="19">
        <v>123.2</v>
      </c>
      <c r="DE368" s="19">
        <v>126.8</v>
      </c>
      <c r="DF368" s="19">
        <v>129.1</v>
      </c>
      <c r="DG368" s="19">
        <v>133.1</v>
      </c>
      <c r="DH368" s="19">
        <v>137.19999999999999</v>
      </c>
      <c r="DI368" s="19">
        <v>137.30000000000001</v>
      </c>
      <c r="DJ368" s="19">
        <v>135.69999999999999</v>
      </c>
      <c r="DK368" s="19">
        <v>136.19999999999999</v>
      </c>
      <c r="DL368" s="19">
        <v>135.4</v>
      </c>
      <c r="DM368" s="19">
        <v>135.4</v>
      </c>
      <c r="DN368" s="19">
        <v>141.5</v>
      </c>
      <c r="DO368" s="19">
        <v>146.80000000000001</v>
      </c>
      <c r="DP368" s="19">
        <v>148</v>
      </c>
      <c r="DQ368" s="19">
        <v>147.5</v>
      </c>
      <c r="DR368" s="19">
        <v>147.19999999999999</v>
      </c>
      <c r="DS368" s="19">
        <v>146.19999999999999</v>
      </c>
      <c r="DT368" s="19">
        <v>148.69999999999999</v>
      </c>
      <c r="DU368" s="19">
        <v>152.1</v>
      </c>
      <c r="DV368" s="19">
        <v>150.6</v>
      </c>
      <c r="DW368" s="19">
        <v>151.9</v>
      </c>
    </row>
    <row r="369" spans="1:127">
      <c r="A369" s="17" t="s">
        <v>1331</v>
      </c>
      <c r="B369" s="17" t="s">
        <v>1332</v>
      </c>
      <c r="C369" s="18">
        <v>2.452E-2</v>
      </c>
      <c r="D369" s="19">
        <v>102.8</v>
      </c>
      <c r="E369" s="19">
        <v>107.3</v>
      </c>
      <c r="F369" s="19">
        <v>100.6</v>
      </c>
      <c r="G369" s="19">
        <v>97.2</v>
      </c>
      <c r="H369" s="19">
        <v>98.1</v>
      </c>
      <c r="I369" s="19">
        <v>98.6</v>
      </c>
      <c r="J369" s="19">
        <v>98.9</v>
      </c>
      <c r="K369" s="19">
        <v>99.9</v>
      </c>
      <c r="L369" s="19">
        <v>103.4</v>
      </c>
      <c r="M369" s="19">
        <v>100.6</v>
      </c>
      <c r="N369" s="19">
        <v>99.7</v>
      </c>
      <c r="O369" s="19">
        <v>101.7</v>
      </c>
      <c r="P369" s="19">
        <v>103</v>
      </c>
      <c r="Q369" s="19">
        <v>99.9</v>
      </c>
      <c r="R369" s="19">
        <v>99.5</v>
      </c>
      <c r="S369" s="19">
        <v>98.9</v>
      </c>
      <c r="T369" s="19">
        <v>105.7</v>
      </c>
      <c r="U369" s="19">
        <v>104.9</v>
      </c>
      <c r="V369" s="19">
        <v>101.5</v>
      </c>
      <c r="W369" s="19">
        <v>101.2</v>
      </c>
      <c r="X369" s="19">
        <v>109.3</v>
      </c>
      <c r="Y369" s="19">
        <v>118.4</v>
      </c>
      <c r="Z369" s="19">
        <v>121.2</v>
      </c>
      <c r="AA369" s="19">
        <v>122.6</v>
      </c>
      <c r="AB369" s="19">
        <v>124.9</v>
      </c>
      <c r="AC369" s="19">
        <v>121.6</v>
      </c>
      <c r="AD369" s="19">
        <v>122.2</v>
      </c>
      <c r="AE369" s="19">
        <v>125.7</v>
      </c>
      <c r="AF369" s="19">
        <v>122.4</v>
      </c>
      <c r="AG369" s="19">
        <v>119.1</v>
      </c>
      <c r="AH369" s="19">
        <v>119.5</v>
      </c>
      <c r="AI369" s="19">
        <v>117.7</v>
      </c>
      <c r="AJ369" s="19">
        <v>116.9</v>
      </c>
      <c r="AK369" s="19">
        <v>111.7</v>
      </c>
      <c r="AL369" s="19">
        <v>111.6</v>
      </c>
      <c r="AM369" s="19">
        <v>112.6</v>
      </c>
      <c r="AN369" s="19">
        <v>115.1</v>
      </c>
      <c r="AO369" s="19">
        <v>112.7</v>
      </c>
      <c r="AP369" s="19">
        <v>112.1</v>
      </c>
      <c r="AQ369" s="19">
        <v>112.4</v>
      </c>
      <c r="AR369" s="19">
        <v>112.2</v>
      </c>
      <c r="AS369" s="19">
        <v>107.8</v>
      </c>
      <c r="AT369" s="19">
        <v>103.2</v>
      </c>
      <c r="AU369" s="19">
        <v>97.8</v>
      </c>
      <c r="AV369" s="19">
        <v>93.2</v>
      </c>
      <c r="AW369" s="19">
        <v>88.5</v>
      </c>
      <c r="AX369" s="19">
        <v>87.9</v>
      </c>
      <c r="AY369" s="19">
        <v>89</v>
      </c>
      <c r="AZ369" s="19">
        <v>88.5</v>
      </c>
      <c r="BA369" s="19">
        <v>89.6</v>
      </c>
      <c r="BB369" s="19">
        <v>88.6</v>
      </c>
      <c r="BC369" s="19">
        <v>88.7</v>
      </c>
      <c r="BD369" s="19">
        <v>89.7</v>
      </c>
      <c r="BE369" s="19">
        <v>88.2</v>
      </c>
      <c r="BF369" s="19">
        <v>88.4</v>
      </c>
      <c r="BG369" s="19">
        <v>90.3</v>
      </c>
      <c r="BH369" s="19">
        <v>88.2</v>
      </c>
      <c r="BI369" s="19">
        <v>90.8</v>
      </c>
      <c r="BJ369" s="19">
        <v>92.3</v>
      </c>
      <c r="BK369" s="19">
        <v>93</v>
      </c>
      <c r="BL369" s="19">
        <v>92.9</v>
      </c>
      <c r="BM369" s="19">
        <v>94.5</v>
      </c>
      <c r="BN369" s="19">
        <v>99.5</v>
      </c>
      <c r="BO369" s="19">
        <v>106.1</v>
      </c>
      <c r="BP369" s="19">
        <v>101.5</v>
      </c>
      <c r="BQ369" s="19">
        <v>99.2</v>
      </c>
      <c r="BR369" s="19">
        <v>104.1</v>
      </c>
      <c r="BS369" s="19">
        <v>119.8</v>
      </c>
      <c r="BT369" s="19">
        <v>139.4</v>
      </c>
      <c r="BU369" s="19">
        <v>132.4</v>
      </c>
      <c r="BV369" s="19">
        <v>137.9</v>
      </c>
      <c r="BW369" s="19">
        <v>137.6</v>
      </c>
      <c r="BX369" s="19">
        <v>135.5</v>
      </c>
      <c r="BY369" s="19">
        <v>137.9</v>
      </c>
      <c r="BZ369" s="19">
        <v>144.69999999999999</v>
      </c>
      <c r="CA369" s="19">
        <v>141.4</v>
      </c>
      <c r="CB369" s="19">
        <v>144.9</v>
      </c>
      <c r="CC369" s="19">
        <v>146.30000000000001</v>
      </c>
      <c r="CD369" s="19">
        <v>145.80000000000001</v>
      </c>
      <c r="CE369" s="19">
        <v>139.1</v>
      </c>
      <c r="CF369" s="19">
        <v>128.19999999999999</v>
      </c>
      <c r="CG369" s="19">
        <v>116.1</v>
      </c>
      <c r="CH369" s="19">
        <v>113</v>
      </c>
      <c r="CI369" s="19">
        <v>111.1</v>
      </c>
      <c r="CJ369" s="19">
        <v>110.2</v>
      </c>
      <c r="CK369" s="19">
        <v>107.8</v>
      </c>
      <c r="CL369" s="19">
        <v>105.3</v>
      </c>
      <c r="CM369" s="19">
        <v>103.5</v>
      </c>
      <c r="CN369" s="19">
        <v>108.6</v>
      </c>
      <c r="CO369" s="19">
        <v>115.4</v>
      </c>
      <c r="CP369" s="19">
        <v>114.4</v>
      </c>
      <c r="CQ369" s="19">
        <v>110.3</v>
      </c>
      <c r="CR369" s="19">
        <v>105</v>
      </c>
      <c r="CS369" s="19">
        <v>105.6</v>
      </c>
      <c r="CT369" s="19">
        <v>104.4</v>
      </c>
      <c r="CU369" s="19">
        <v>97.4</v>
      </c>
      <c r="CV369" s="19">
        <v>95.3</v>
      </c>
      <c r="CW369" s="19">
        <v>94.4</v>
      </c>
      <c r="CX369" s="19">
        <v>99.5</v>
      </c>
      <c r="CY369" s="19">
        <v>100.7</v>
      </c>
      <c r="CZ369" s="19">
        <v>101.8</v>
      </c>
      <c r="DA369" s="19">
        <v>100</v>
      </c>
      <c r="DB369" s="19">
        <v>102.2</v>
      </c>
      <c r="DC369" s="19">
        <v>113.2</v>
      </c>
      <c r="DD369" s="19">
        <v>124.7</v>
      </c>
      <c r="DE369" s="19">
        <v>139.30000000000001</v>
      </c>
      <c r="DF369" s="19">
        <v>157.19999999999999</v>
      </c>
      <c r="DG369" s="19">
        <v>178.5</v>
      </c>
      <c r="DH369" s="19">
        <v>186.5</v>
      </c>
      <c r="DI369" s="19">
        <v>206.2</v>
      </c>
      <c r="DJ369" s="19">
        <v>201.3</v>
      </c>
      <c r="DK369" s="19">
        <v>192</v>
      </c>
      <c r="DL369" s="19">
        <v>190.7</v>
      </c>
      <c r="DM369" s="19">
        <v>192.2</v>
      </c>
      <c r="DN369" s="19">
        <v>211.3</v>
      </c>
      <c r="DO369" s="19">
        <v>208.7</v>
      </c>
      <c r="DP369" s="19">
        <v>181.1</v>
      </c>
      <c r="DQ369" s="19">
        <v>169</v>
      </c>
      <c r="DR369" s="19">
        <v>163.69999999999999</v>
      </c>
      <c r="DS369" s="19">
        <v>156</v>
      </c>
      <c r="DT369" s="19">
        <v>159.9</v>
      </c>
      <c r="DU369" s="19">
        <v>158.4</v>
      </c>
      <c r="DV369" s="19">
        <v>158.6</v>
      </c>
      <c r="DW369" s="19">
        <v>154.1</v>
      </c>
    </row>
    <row r="370" spans="1:127">
      <c r="A370" s="17" t="s">
        <v>1333</v>
      </c>
      <c r="B370" s="17" t="s">
        <v>1334</v>
      </c>
      <c r="C370" s="18">
        <v>3.2779999999999997E-2</v>
      </c>
      <c r="D370" s="19">
        <v>102.6</v>
      </c>
      <c r="E370" s="19">
        <v>102.7</v>
      </c>
      <c r="F370" s="19">
        <v>103.3</v>
      </c>
      <c r="G370" s="19">
        <v>103.5</v>
      </c>
      <c r="H370" s="19">
        <v>105.8</v>
      </c>
      <c r="I370" s="19">
        <v>103.3</v>
      </c>
      <c r="J370" s="19">
        <v>105.8</v>
      </c>
      <c r="K370" s="19">
        <v>106.3</v>
      </c>
      <c r="L370" s="19">
        <v>104.5</v>
      </c>
      <c r="M370" s="19">
        <v>105.2</v>
      </c>
      <c r="N370" s="19">
        <v>103.4</v>
      </c>
      <c r="O370" s="19">
        <v>105.9</v>
      </c>
      <c r="P370" s="19">
        <v>104.7</v>
      </c>
      <c r="Q370" s="19">
        <v>106.3</v>
      </c>
      <c r="R370" s="19">
        <v>104.8</v>
      </c>
      <c r="S370" s="19">
        <v>106</v>
      </c>
      <c r="T370" s="19">
        <v>107.4</v>
      </c>
      <c r="U370" s="19">
        <v>108.1</v>
      </c>
      <c r="V370" s="19">
        <v>107.5</v>
      </c>
      <c r="W370" s="19">
        <v>109.9</v>
      </c>
      <c r="X370" s="19">
        <v>110</v>
      </c>
      <c r="Y370" s="19">
        <v>112.3</v>
      </c>
      <c r="Z370" s="19">
        <v>112.8</v>
      </c>
      <c r="AA370" s="19">
        <v>116</v>
      </c>
      <c r="AB370" s="19">
        <v>110.7</v>
      </c>
      <c r="AC370" s="19">
        <v>112.5</v>
      </c>
      <c r="AD370" s="19">
        <v>112.2</v>
      </c>
      <c r="AE370" s="19">
        <v>114.4</v>
      </c>
      <c r="AF370" s="19">
        <v>113.1</v>
      </c>
      <c r="AG370" s="19">
        <v>112.7</v>
      </c>
      <c r="AH370" s="19">
        <v>113</v>
      </c>
      <c r="AI370" s="19">
        <v>112.7</v>
      </c>
      <c r="AJ370" s="19">
        <v>113.4</v>
      </c>
      <c r="AK370" s="19">
        <v>111.1</v>
      </c>
      <c r="AL370" s="19">
        <v>111.5</v>
      </c>
      <c r="AM370" s="19">
        <v>111.3</v>
      </c>
      <c r="AN370" s="19">
        <v>107.5</v>
      </c>
      <c r="AO370" s="19">
        <v>108.3</v>
      </c>
      <c r="AP370" s="19">
        <v>109.6</v>
      </c>
      <c r="AQ370" s="19">
        <v>107.3</v>
      </c>
      <c r="AR370" s="19">
        <v>109.7</v>
      </c>
      <c r="AS370" s="19">
        <v>108.5</v>
      </c>
      <c r="AT370" s="19">
        <v>106.2</v>
      </c>
      <c r="AU370" s="19">
        <v>103.9</v>
      </c>
      <c r="AV370" s="19">
        <v>103.1</v>
      </c>
      <c r="AW370" s="19">
        <v>106.1</v>
      </c>
      <c r="AX370" s="19">
        <v>101.8</v>
      </c>
      <c r="AY370" s="19">
        <v>103.9</v>
      </c>
      <c r="AZ370" s="19">
        <v>100.1</v>
      </c>
      <c r="BA370" s="19">
        <v>100.9</v>
      </c>
      <c r="BB370" s="19">
        <v>100.4</v>
      </c>
      <c r="BC370" s="19">
        <v>99.9</v>
      </c>
      <c r="BD370" s="19">
        <v>98.6</v>
      </c>
      <c r="BE370" s="19">
        <v>102.6</v>
      </c>
      <c r="BF370" s="19">
        <v>102.4</v>
      </c>
      <c r="BG370" s="19">
        <v>102.3</v>
      </c>
      <c r="BH370" s="19">
        <v>101.8</v>
      </c>
      <c r="BI370" s="19">
        <v>103.3</v>
      </c>
      <c r="BJ370" s="19">
        <v>102.8</v>
      </c>
      <c r="BK370" s="19">
        <v>103.7</v>
      </c>
      <c r="BL370" s="19">
        <v>102.9</v>
      </c>
      <c r="BM370" s="19">
        <v>101.3</v>
      </c>
      <c r="BN370" s="19">
        <v>100.8</v>
      </c>
      <c r="BO370" s="19">
        <v>102.4</v>
      </c>
      <c r="BP370" s="19">
        <v>101</v>
      </c>
      <c r="BQ370" s="19">
        <v>101.7</v>
      </c>
      <c r="BR370" s="19">
        <v>103.1</v>
      </c>
      <c r="BS370" s="19">
        <v>101.8</v>
      </c>
      <c r="BT370" s="19">
        <v>104.3</v>
      </c>
      <c r="BU370" s="19">
        <v>103.6</v>
      </c>
      <c r="BV370" s="19">
        <v>103.7</v>
      </c>
      <c r="BW370" s="19">
        <v>110</v>
      </c>
      <c r="BX370" s="19">
        <v>113.5</v>
      </c>
      <c r="BY370" s="19">
        <v>115.1</v>
      </c>
      <c r="BZ370" s="19">
        <v>114.6</v>
      </c>
      <c r="CA370" s="19">
        <v>117</v>
      </c>
      <c r="CB370" s="19">
        <v>115.7</v>
      </c>
      <c r="CC370" s="19">
        <v>116.9</v>
      </c>
      <c r="CD370" s="19">
        <v>118.8</v>
      </c>
      <c r="CE370" s="19">
        <v>121.7</v>
      </c>
      <c r="CF370" s="19">
        <v>119.7</v>
      </c>
      <c r="CG370" s="19">
        <v>123.4</v>
      </c>
      <c r="CH370" s="19">
        <v>122.2</v>
      </c>
      <c r="CI370" s="19">
        <v>125.5</v>
      </c>
      <c r="CJ370" s="19">
        <v>119.8</v>
      </c>
      <c r="CK370" s="19">
        <v>123.8</v>
      </c>
      <c r="CL370" s="19">
        <v>116.4</v>
      </c>
      <c r="CM370" s="19">
        <v>119.7</v>
      </c>
      <c r="CN370" s="19">
        <v>124.9</v>
      </c>
      <c r="CO370" s="19">
        <v>116.9</v>
      </c>
      <c r="CP370" s="19">
        <v>116.8</v>
      </c>
      <c r="CQ370" s="19">
        <v>117.4</v>
      </c>
      <c r="CR370" s="19">
        <v>116.3</v>
      </c>
      <c r="CS370" s="19">
        <v>116.9</v>
      </c>
      <c r="CT370" s="19">
        <v>114.6</v>
      </c>
      <c r="CU370" s="19">
        <v>112.6</v>
      </c>
      <c r="CV370" s="19">
        <v>117.4</v>
      </c>
      <c r="CW370" s="19">
        <v>114.4</v>
      </c>
      <c r="CX370" s="19">
        <v>116.6</v>
      </c>
      <c r="CY370" s="19">
        <v>111.4</v>
      </c>
      <c r="CZ370" s="19">
        <v>115.7</v>
      </c>
      <c r="DA370" s="19">
        <v>113.4</v>
      </c>
      <c r="DB370" s="19">
        <v>115.1</v>
      </c>
      <c r="DC370" s="19">
        <v>115.6</v>
      </c>
      <c r="DD370" s="19">
        <v>120.2</v>
      </c>
      <c r="DE370" s="19">
        <v>120.2</v>
      </c>
      <c r="DF370" s="19">
        <v>122.7</v>
      </c>
      <c r="DG370" s="19">
        <v>121.5</v>
      </c>
      <c r="DH370" s="19">
        <v>122.2</v>
      </c>
      <c r="DI370" s="19">
        <v>124.1</v>
      </c>
      <c r="DJ370" s="19">
        <v>121.5</v>
      </c>
      <c r="DK370" s="19">
        <v>122.2</v>
      </c>
      <c r="DL370" s="19">
        <v>121</v>
      </c>
      <c r="DM370" s="19">
        <v>121.9</v>
      </c>
      <c r="DN370" s="19">
        <v>125.7</v>
      </c>
      <c r="DO370" s="19">
        <v>127.7</v>
      </c>
      <c r="DP370" s="19">
        <v>130.4</v>
      </c>
      <c r="DQ370" s="19">
        <v>130.30000000000001</v>
      </c>
      <c r="DR370" s="19">
        <v>130.6</v>
      </c>
      <c r="DS370" s="19">
        <v>135.30000000000001</v>
      </c>
      <c r="DT370" s="19">
        <v>135.30000000000001</v>
      </c>
      <c r="DU370" s="19">
        <v>139.19999999999999</v>
      </c>
      <c r="DV370" s="19">
        <v>137.6</v>
      </c>
      <c r="DW370" s="19">
        <v>141.5</v>
      </c>
    </row>
    <row r="371" spans="1:127">
      <c r="A371" s="17" t="s">
        <v>1335</v>
      </c>
      <c r="B371" s="17" t="s">
        <v>1336</v>
      </c>
      <c r="C371" s="18">
        <v>8.2369999999999999E-2</v>
      </c>
      <c r="D371" s="19">
        <v>117</v>
      </c>
      <c r="E371" s="19">
        <v>120.6</v>
      </c>
      <c r="F371" s="19">
        <v>122.3</v>
      </c>
      <c r="G371" s="19">
        <v>124.9</v>
      </c>
      <c r="H371" s="19">
        <v>124.5</v>
      </c>
      <c r="I371" s="19">
        <v>125.1</v>
      </c>
      <c r="J371" s="19">
        <v>127.4</v>
      </c>
      <c r="K371" s="19">
        <v>129.1</v>
      </c>
      <c r="L371" s="19">
        <v>126.2</v>
      </c>
      <c r="M371" s="19">
        <v>120.7</v>
      </c>
      <c r="N371" s="19">
        <v>118.5</v>
      </c>
      <c r="O371" s="19">
        <v>112.6</v>
      </c>
      <c r="P371" s="19">
        <v>110.3</v>
      </c>
      <c r="Q371" s="19">
        <v>108.5</v>
      </c>
      <c r="R371" s="19">
        <v>107.6</v>
      </c>
      <c r="S371" s="19">
        <v>112.9</v>
      </c>
      <c r="T371" s="19">
        <v>112.8</v>
      </c>
      <c r="U371" s="19">
        <v>114.2</v>
      </c>
      <c r="V371" s="19">
        <v>114.9</v>
      </c>
      <c r="W371" s="19">
        <v>114.8</v>
      </c>
      <c r="X371" s="19">
        <v>115.5</v>
      </c>
      <c r="Y371" s="19">
        <v>116.1</v>
      </c>
      <c r="Z371" s="19">
        <v>119.5</v>
      </c>
      <c r="AA371" s="19">
        <v>124.4</v>
      </c>
      <c r="AB371" s="19">
        <v>123.7</v>
      </c>
      <c r="AC371" s="19">
        <v>122.9</v>
      </c>
      <c r="AD371" s="19">
        <v>119.2</v>
      </c>
      <c r="AE371" s="19">
        <v>118.2</v>
      </c>
      <c r="AF371" s="19">
        <v>117.2</v>
      </c>
      <c r="AG371" s="19">
        <v>116.6</v>
      </c>
      <c r="AH371" s="19">
        <v>114.3</v>
      </c>
      <c r="AI371" s="19">
        <v>109.3</v>
      </c>
      <c r="AJ371" s="19">
        <v>106.1</v>
      </c>
      <c r="AK371" s="19">
        <v>106.1</v>
      </c>
      <c r="AL371" s="19">
        <v>110.1</v>
      </c>
      <c r="AM371" s="19">
        <v>115</v>
      </c>
      <c r="AN371" s="19">
        <v>118.7</v>
      </c>
      <c r="AO371" s="19">
        <v>119.5</v>
      </c>
      <c r="AP371" s="19">
        <v>120.5</v>
      </c>
      <c r="AQ371" s="19">
        <v>118.9</v>
      </c>
      <c r="AR371" s="19">
        <v>117.5</v>
      </c>
      <c r="AS371" s="19">
        <v>118.1</v>
      </c>
      <c r="AT371" s="19">
        <v>117.5</v>
      </c>
      <c r="AU371" s="19">
        <v>116.3</v>
      </c>
      <c r="AV371" s="19">
        <v>118.5</v>
      </c>
      <c r="AW371" s="19">
        <v>124.2</v>
      </c>
      <c r="AX371" s="19">
        <v>127.7</v>
      </c>
      <c r="AY371" s="19">
        <v>124.1</v>
      </c>
      <c r="AZ371" s="19">
        <v>122.7</v>
      </c>
      <c r="BA371" s="19">
        <v>125.1</v>
      </c>
      <c r="BB371" s="19">
        <v>124.5</v>
      </c>
      <c r="BC371" s="19">
        <v>120.8</v>
      </c>
      <c r="BD371" s="19">
        <v>117.5</v>
      </c>
      <c r="BE371" s="19">
        <v>118.8</v>
      </c>
      <c r="BF371" s="19">
        <v>123.6</v>
      </c>
      <c r="BG371" s="19">
        <v>126.4</v>
      </c>
      <c r="BH371" s="19">
        <v>126.3</v>
      </c>
      <c r="BI371" s="19">
        <v>128.5</v>
      </c>
      <c r="BJ371" s="19">
        <v>130.1</v>
      </c>
      <c r="BK371" s="19">
        <v>133.4</v>
      </c>
      <c r="BL371" s="19">
        <v>135.6</v>
      </c>
      <c r="BM371" s="19">
        <v>140.30000000000001</v>
      </c>
      <c r="BN371" s="19">
        <v>144.80000000000001</v>
      </c>
      <c r="BO371" s="19">
        <v>147.9</v>
      </c>
      <c r="BP371" s="19">
        <v>147.80000000000001</v>
      </c>
      <c r="BQ371" s="19">
        <v>148.1</v>
      </c>
      <c r="BR371" s="19">
        <v>154.69999999999999</v>
      </c>
      <c r="BS371" s="19">
        <v>160.9</v>
      </c>
      <c r="BT371" s="19">
        <v>166.9</v>
      </c>
      <c r="BU371" s="19">
        <v>176.7</v>
      </c>
      <c r="BV371" s="19">
        <v>175.5</v>
      </c>
      <c r="BW371" s="19">
        <v>170.3</v>
      </c>
      <c r="BX371" s="19">
        <v>168.9</v>
      </c>
      <c r="BY371" s="19">
        <v>164.8</v>
      </c>
      <c r="BZ371" s="19">
        <v>160.4</v>
      </c>
      <c r="CA371" s="19">
        <v>155.69999999999999</v>
      </c>
      <c r="CB371" s="19">
        <v>154</v>
      </c>
      <c r="CC371" s="19">
        <v>157.6</v>
      </c>
      <c r="CD371" s="19">
        <v>162.69999999999999</v>
      </c>
      <c r="CE371" s="19">
        <v>161.80000000000001</v>
      </c>
      <c r="CF371" s="19">
        <v>160.1</v>
      </c>
      <c r="CG371" s="19">
        <v>166.8</v>
      </c>
      <c r="CH371" s="19">
        <v>168</v>
      </c>
      <c r="CI371" s="19">
        <v>167</v>
      </c>
      <c r="CJ371" s="19">
        <v>168.4</v>
      </c>
      <c r="CK371" s="19">
        <v>166.9</v>
      </c>
      <c r="CL371" s="19">
        <v>159.19999999999999</v>
      </c>
      <c r="CM371" s="19">
        <v>147.30000000000001</v>
      </c>
      <c r="CN371" s="19">
        <v>143.5</v>
      </c>
      <c r="CO371" s="19">
        <v>136.19999999999999</v>
      </c>
      <c r="CP371" s="19">
        <v>127.1</v>
      </c>
      <c r="CQ371" s="19">
        <v>122.7</v>
      </c>
      <c r="CR371" s="19">
        <v>123.1</v>
      </c>
      <c r="CS371" s="19">
        <v>121.4</v>
      </c>
      <c r="CT371" s="19">
        <v>118.1</v>
      </c>
      <c r="CU371" s="19">
        <v>120.8</v>
      </c>
      <c r="CV371" s="19">
        <v>123.4</v>
      </c>
      <c r="CW371" s="19">
        <v>121</v>
      </c>
      <c r="CX371" s="19">
        <v>114.7</v>
      </c>
      <c r="CY371" s="19">
        <v>108.8</v>
      </c>
      <c r="CZ371" s="19">
        <v>108.6</v>
      </c>
      <c r="DA371" s="19">
        <v>105</v>
      </c>
      <c r="DB371" s="19">
        <v>102.6</v>
      </c>
      <c r="DC371" s="19">
        <v>100.6</v>
      </c>
      <c r="DD371" s="19">
        <v>98.4</v>
      </c>
      <c r="DE371" s="19">
        <v>101.5</v>
      </c>
      <c r="DF371" s="19">
        <v>105.4</v>
      </c>
      <c r="DG371" s="19">
        <v>108.1</v>
      </c>
      <c r="DH371" s="19">
        <v>118.2</v>
      </c>
      <c r="DI371" s="19">
        <v>118.5</v>
      </c>
      <c r="DJ371" s="19">
        <v>116.6</v>
      </c>
      <c r="DK371" s="19">
        <v>120.1</v>
      </c>
      <c r="DL371" s="19">
        <v>128.80000000000001</v>
      </c>
      <c r="DM371" s="19">
        <v>134.69999999999999</v>
      </c>
      <c r="DN371" s="19">
        <v>161.30000000000001</v>
      </c>
      <c r="DO371" s="19">
        <v>188.5</v>
      </c>
      <c r="DP371" s="19">
        <v>182.3</v>
      </c>
      <c r="DQ371" s="19">
        <v>192.7</v>
      </c>
      <c r="DR371" s="19">
        <v>193.3</v>
      </c>
      <c r="DS371" s="19">
        <v>200.1</v>
      </c>
      <c r="DT371" s="19">
        <v>216.4</v>
      </c>
      <c r="DU371" s="19">
        <v>219.9</v>
      </c>
      <c r="DV371" s="19">
        <v>218.9</v>
      </c>
      <c r="DW371" s="19">
        <v>215</v>
      </c>
    </row>
    <row r="372" spans="1:127">
      <c r="A372" s="17" t="s">
        <v>1337</v>
      </c>
      <c r="B372" s="17" t="s">
        <v>1338</v>
      </c>
      <c r="C372" s="18">
        <v>6.2549999999999994E-2</v>
      </c>
      <c r="D372" s="19">
        <v>109.9</v>
      </c>
      <c r="E372" s="19">
        <v>112.7</v>
      </c>
      <c r="F372" s="19">
        <v>116.2</v>
      </c>
      <c r="G372" s="19">
        <v>115.1</v>
      </c>
      <c r="H372" s="19">
        <v>118.3</v>
      </c>
      <c r="I372" s="19">
        <v>115.6</v>
      </c>
      <c r="J372" s="19">
        <v>115.1</v>
      </c>
      <c r="K372" s="19">
        <v>116.7</v>
      </c>
      <c r="L372" s="19">
        <v>113</v>
      </c>
      <c r="M372" s="19">
        <v>116.9</v>
      </c>
      <c r="N372" s="19">
        <v>116.3</v>
      </c>
      <c r="O372" s="19">
        <v>116.2</v>
      </c>
      <c r="P372" s="19">
        <v>116.9</v>
      </c>
      <c r="Q372" s="19">
        <v>113.5</v>
      </c>
      <c r="R372" s="19">
        <v>112.9</v>
      </c>
      <c r="S372" s="19">
        <v>111</v>
      </c>
      <c r="T372" s="19">
        <v>114.6</v>
      </c>
      <c r="U372" s="19">
        <v>110.5</v>
      </c>
      <c r="V372" s="19">
        <v>114.9</v>
      </c>
      <c r="W372" s="19">
        <v>115.3</v>
      </c>
      <c r="X372" s="19">
        <v>122.8</v>
      </c>
      <c r="Y372" s="19">
        <v>121.9</v>
      </c>
      <c r="Z372" s="19">
        <v>125.9</v>
      </c>
      <c r="AA372" s="19">
        <v>125.7</v>
      </c>
      <c r="AB372" s="19">
        <v>126.3</v>
      </c>
      <c r="AC372" s="19">
        <v>127.3</v>
      </c>
      <c r="AD372" s="19">
        <v>128.30000000000001</v>
      </c>
      <c r="AE372" s="19">
        <v>130.5</v>
      </c>
      <c r="AF372" s="19">
        <v>128.30000000000001</v>
      </c>
      <c r="AG372" s="19">
        <v>129.4</v>
      </c>
      <c r="AH372" s="19">
        <v>128.6</v>
      </c>
      <c r="AI372" s="19">
        <v>128.69999999999999</v>
      </c>
      <c r="AJ372" s="19">
        <v>127</v>
      </c>
      <c r="AK372" s="19">
        <v>128</v>
      </c>
      <c r="AL372" s="19">
        <v>129</v>
      </c>
      <c r="AM372" s="19">
        <v>128.30000000000001</v>
      </c>
      <c r="AN372" s="19">
        <v>129</v>
      </c>
      <c r="AO372" s="19">
        <v>129.5</v>
      </c>
      <c r="AP372" s="19">
        <v>129.80000000000001</v>
      </c>
      <c r="AQ372" s="19">
        <v>128.5</v>
      </c>
      <c r="AR372" s="19">
        <v>123.9</v>
      </c>
      <c r="AS372" s="19">
        <v>122.3</v>
      </c>
      <c r="AT372" s="19">
        <v>124.6</v>
      </c>
      <c r="AU372" s="19">
        <v>122.1</v>
      </c>
      <c r="AV372" s="19">
        <v>121.5</v>
      </c>
      <c r="AW372" s="19">
        <v>121.9</v>
      </c>
      <c r="AX372" s="19">
        <v>122.6</v>
      </c>
      <c r="AY372" s="19">
        <v>123.9</v>
      </c>
      <c r="AZ372" s="19">
        <v>123.7</v>
      </c>
      <c r="BA372" s="19">
        <v>123.2</v>
      </c>
      <c r="BB372" s="19">
        <v>123.3</v>
      </c>
      <c r="BC372" s="19">
        <v>122.6</v>
      </c>
      <c r="BD372" s="19">
        <v>122.2</v>
      </c>
      <c r="BE372" s="19">
        <v>121</v>
      </c>
      <c r="BF372" s="19">
        <v>121.7</v>
      </c>
      <c r="BG372" s="19">
        <v>122.2</v>
      </c>
      <c r="BH372" s="19">
        <v>123</v>
      </c>
      <c r="BI372" s="19">
        <v>122.9</v>
      </c>
      <c r="BJ372" s="19">
        <v>124.2</v>
      </c>
      <c r="BK372" s="19">
        <v>125.7</v>
      </c>
      <c r="BL372" s="19">
        <v>126.4</v>
      </c>
      <c r="BM372" s="19">
        <v>125.7</v>
      </c>
      <c r="BN372" s="19">
        <v>126.4</v>
      </c>
      <c r="BO372" s="19">
        <v>123</v>
      </c>
      <c r="BP372" s="19">
        <v>123.8</v>
      </c>
      <c r="BQ372" s="19">
        <v>124.5</v>
      </c>
      <c r="BR372" s="19">
        <v>124.5</v>
      </c>
      <c r="BS372" s="19">
        <v>126.9</v>
      </c>
      <c r="BT372" s="19">
        <v>127.3</v>
      </c>
      <c r="BU372" s="19">
        <v>126.9</v>
      </c>
      <c r="BV372" s="19">
        <v>128.30000000000001</v>
      </c>
      <c r="BW372" s="19">
        <v>127.2</v>
      </c>
      <c r="BX372" s="19">
        <v>126.5</v>
      </c>
      <c r="BY372" s="19">
        <v>127.1</v>
      </c>
      <c r="BZ372" s="19">
        <v>129.19999999999999</v>
      </c>
      <c r="CA372" s="19">
        <v>128.9</v>
      </c>
      <c r="CB372" s="19">
        <v>131.80000000000001</v>
      </c>
      <c r="CC372" s="19">
        <v>133</v>
      </c>
      <c r="CD372" s="19">
        <v>137.19999999999999</v>
      </c>
      <c r="CE372" s="19">
        <v>139.6</v>
      </c>
      <c r="CF372" s="19">
        <v>141.30000000000001</v>
      </c>
      <c r="CG372" s="19">
        <v>140.30000000000001</v>
      </c>
      <c r="CH372" s="19">
        <v>141.4</v>
      </c>
      <c r="CI372" s="19">
        <v>142.6</v>
      </c>
      <c r="CJ372" s="19">
        <v>142.9</v>
      </c>
      <c r="CK372" s="19">
        <v>142.9</v>
      </c>
      <c r="CL372" s="19">
        <v>143.69999999999999</v>
      </c>
      <c r="CM372" s="19">
        <v>142.30000000000001</v>
      </c>
      <c r="CN372" s="19">
        <v>141.6</v>
      </c>
      <c r="CO372" s="19">
        <v>140.6</v>
      </c>
      <c r="CP372" s="19">
        <v>139.4</v>
      </c>
      <c r="CQ372" s="19">
        <v>135.9</v>
      </c>
      <c r="CR372" s="19">
        <v>133.1</v>
      </c>
      <c r="CS372" s="19">
        <v>131.4</v>
      </c>
      <c r="CT372" s="19">
        <v>130.9</v>
      </c>
      <c r="CU372" s="19">
        <v>131.1</v>
      </c>
      <c r="CV372" s="19">
        <v>131.9</v>
      </c>
      <c r="CW372" s="19">
        <v>127.5</v>
      </c>
      <c r="CX372" s="19">
        <v>126.3</v>
      </c>
      <c r="CY372" s="19">
        <v>125.9</v>
      </c>
      <c r="CZ372" s="19">
        <v>127.5</v>
      </c>
      <c r="DA372" s="19">
        <v>128.9</v>
      </c>
      <c r="DB372" s="19">
        <v>125.4</v>
      </c>
      <c r="DC372" s="19">
        <v>127.1</v>
      </c>
      <c r="DD372" s="19">
        <v>126.7</v>
      </c>
      <c r="DE372" s="19">
        <v>123.4</v>
      </c>
      <c r="DF372" s="19">
        <v>125.9</v>
      </c>
      <c r="DG372" s="19">
        <v>126.5</v>
      </c>
      <c r="DH372" s="19">
        <v>130.69999999999999</v>
      </c>
      <c r="DI372" s="19">
        <v>131</v>
      </c>
      <c r="DJ372" s="19">
        <v>131.4</v>
      </c>
      <c r="DK372" s="19">
        <v>134.69999999999999</v>
      </c>
      <c r="DL372" s="19">
        <v>139.5</v>
      </c>
      <c r="DM372" s="19">
        <v>143.4</v>
      </c>
      <c r="DN372" s="19">
        <v>150.69999999999999</v>
      </c>
      <c r="DO372" s="19">
        <v>153.30000000000001</v>
      </c>
      <c r="DP372" s="19">
        <v>157.6</v>
      </c>
      <c r="DQ372" s="19">
        <v>168.4</v>
      </c>
      <c r="DR372" s="19">
        <v>171.7</v>
      </c>
      <c r="DS372" s="19">
        <v>174.7</v>
      </c>
      <c r="DT372" s="19">
        <v>183.5</v>
      </c>
      <c r="DU372" s="19">
        <v>189.5</v>
      </c>
      <c r="DV372" s="19">
        <v>192.4</v>
      </c>
      <c r="DW372" s="19">
        <v>195</v>
      </c>
    </row>
    <row r="373" spans="1:127">
      <c r="A373" s="17" t="s">
        <v>1339</v>
      </c>
      <c r="B373" s="17" t="s">
        <v>1340</v>
      </c>
      <c r="C373" s="18">
        <v>0.10555</v>
      </c>
      <c r="D373" s="19">
        <v>108.1</v>
      </c>
      <c r="E373" s="19">
        <v>109.8</v>
      </c>
      <c r="F373" s="19">
        <v>110</v>
      </c>
      <c r="G373" s="19">
        <v>108.8</v>
      </c>
      <c r="H373" s="19">
        <v>107.1</v>
      </c>
      <c r="I373" s="19">
        <v>111.2</v>
      </c>
      <c r="J373" s="19">
        <v>111.3</v>
      </c>
      <c r="K373" s="19">
        <v>108.4</v>
      </c>
      <c r="L373" s="19">
        <v>108.4</v>
      </c>
      <c r="M373" s="19">
        <v>110.4</v>
      </c>
      <c r="N373" s="19">
        <v>109.6</v>
      </c>
      <c r="O373" s="19">
        <v>107.1</v>
      </c>
      <c r="P373" s="19">
        <v>108.3</v>
      </c>
      <c r="Q373" s="19">
        <v>107.6</v>
      </c>
      <c r="R373" s="19">
        <v>107.9</v>
      </c>
      <c r="S373" s="19">
        <v>107.6</v>
      </c>
      <c r="T373" s="19">
        <v>108.7</v>
      </c>
      <c r="U373" s="19">
        <v>111.2</v>
      </c>
      <c r="V373" s="19">
        <v>116.5</v>
      </c>
      <c r="W373" s="19">
        <v>114.9</v>
      </c>
      <c r="X373" s="19">
        <v>115.4</v>
      </c>
      <c r="Y373" s="19">
        <v>113.6</v>
      </c>
      <c r="Z373" s="19">
        <v>114.3</v>
      </c>
      <c r="AA373" s="19">
        <v>114.1</v>
      </c>
      <c r="AB373" s="19">
        <v>110.2</v>
      </c>
      <c r="AC373" s="19">
        <v>110.2</v>
      </c>
      <c r="AD373" s="19">
        <v>109.3</v>
      </c>
      <c r="AE373" s="19">
        <v>107.8</v>
      </c>
      <c r="AF373" s="19">
        <v>108.2</v>
      </c>
      <c r="AG373" s="19">
        <v>107.8</v>
      </c>
      <c r="AH373" s="19">
        <v>107</v>
      </c>
      <c r="AI373" s="19">
        <v>103.5</v>
      </c>
      <c r="AJ373" s="19">
        <v>102.3</v>
      </c>
      <c r="AK373" s="19">
        <v>92.8</v>
      </c>
      <c r="AL373" s="19">
        <v>88</v>
      </c>
      <c r="AM373" s="19">
        <v>88.7</v>
      </c>
      <c r="AN373" s="19">
        <v>81</v>
      </c>
      <c r="AO373" s="19">
        <v>81.5</v>
      </c>
      <c r="AP373" s="19">
        <v>82.2</v>
      </c>
      <c r="AQ373" s="19">
        <v>83.2</v>
      </c>
      <c r="AR373" s="19">
        <v>84.4</v>
      </c>
      <c r="AS373" s="19">
        <v>76.400000000000006</v>
      </c>
      <c r="AT373" s="19">
        <v>78.900000000000006</v>
      </c>
      <c r="AU373" s="19">
        <v>77.5</v>
      </c>
      <c r="AV373" s="19">
        <v>76.5</v>
      </c>
      <c r="AW373" s="19">
        <v>70.599999999999994</v>
      </c>
      <c r="AX373" s="19">
        <v>69.599999999999994</v>
      </c>
      <c r="AY373" s="19">
        <v>71.7</v>
      </c>
      <c r="AZ373" s="19">
        <v>65.8</v>
      </c>
      <c r="BA373" s="19">
        <v>66.2</v>
      </c>
      <c r="BB373" s="19">
        <v>64.7</v>
      </c>
      <c r="BC373" s="19">
        <v>67</v>
      </c>
      <c r="BD373" s="19">
        <v>66.900000000000006</v>
      </c>
      <c r="BE373" s="19">
        <v>67.900000000000006</v>
      </c>
      <c r="BF373" s="19">
        <v>69.900000000000006</v>
      </c>
      <c r="BG373" s="19">
        <v>69.900000000000006</v>
      </c>
      <c r="BH373" s="19">
        <v>68.400000000000006</v>
      </c>
      <c r="BI373" s="19">
        <v>70</v>
      </c>
      <c r="BJ373" s="19">
        <v>71.7</v>
      </c>
      <c r="BK373" s="19">
        <v>71.3</v>
      </c>
      <c r="BL373" s="19">
        <v>73.3</v>
      </c>
      <c r="BM373" s="19">
        <v>74.599999999999994</v>
      </c>
      <c r="BN373" s="19">
        <v>76.599999999999994</v>
      </c>
      <c r="BO373" s="19">
        <v>78.8</v>
      </c>
      <c r="BP373" s="19">
        <v>81.3</v>
      </c>
      <c r="BQ373" s="19">
        <v>81.7</v>
      </c>
      <c r="BR373" s="19">
        <v>84.9</v>
      </c>
      <c r="BS373" s="19">
        <v>87.3</v>
      </c>
      <c r="BT373" s="19">
        <v>89.2</v>
      </c>
      <c r="BU373" s="19">
        <v>94.4</v>
      </c>
      <c r="BV373" s="19">
        <v>96.7</v>
      </c>
      <c r="BW373" s="19">
        <v>101.2</v>
      </c>
      <c r="BX373" s="19">
        <v>103.8</v>
      </c>
      <c r="BY373" s="19">
        <v>109.2</v>
      </c>
      <c r="BZ373" s="19">
        <v>110.9</v>
      </c>
      <c r="CA373" s="19">
        <v>115.2</v>
      </c>
      <c r="CB373" s="19">
        <v>117.9</v>
      </c>
      <c r="CC373" s="19">
        <v>119.6</v>
      </c>
      <c r="CD373" s="19">
        <v>124.1</v>
      </c>
      <c r="CE373" s="19">
        <v>125</v>
      </c>
      <c r="CF373" s="19">
        <v>121.3</v>
      </c>
      <c r="CG373" s="19">
        <v>117.9</v>
      </c>
      <c r="CH373" s="19">
        <v>119.7</v>
      </c>
      <c r="CI373" s="19">
        <v>121.2</v>
      </c>
      <c r="CJ373" s="19">
        <v>116.7</v>
      </c>
      <c r="CK373" s="19">
        <v>115.6</v>
      </c>
      <c r="CL373" s="19">
        <v>109.8</v>
      </c>
      <c r="CM373" s="19">
        <v>107.1</v>
      </c>
      <c r="CN373" s="19">
        <v>107</v>
      </c>
      <c r="CO373" s="19">
        <v>106.9</v>
      </c>
      <c r="CP373" s="19">
        <v>101.3</v>
      </c>
      <c r="CQ373" s="19">
        <v>96.9</v>
      </c>
      <c r="CR373" s="19">
        <v>93.9</v>
      </c>
      <c r="CS373" s="19">
        <v>90.8</v>
      </c>
      <c r="CT373" s="19">
        <v>91.2</v>
      </c>
      <c r="CU373" s="19">
        <v>90.5</v>
      </c>
      <c r="CV373" s="19">
        <v>84.8</v>
      </c>
      <c r="CW373" s="19">
        <v>84.7</v>
      </c>
      <c r="CX373" s="19">
        <v>87.9</v>
      </c>
      <c r="CY373" s="19">
        <v>81.7</v>
      </c>
      <c r="CZ373" s="19">
        <v>78.5</v>
      </c>
      <c r="DA373" s="19">
        <v>78.099999999999994</v>
      </c>
      <c r="DB373" s="19">
        <v>82.4</v>
      </c>
      <c r="DC373" s="19">
        <v>87.4</v>
      </c>
      <c r="DD373" s="19">
        <v>91.2</v>
      </c>
      <c r="DE373" s="19">
        <v>98.9</v>
      </c>
      <c r="DF373" s="19">
        <v>102.8</v>
      </c>
      <c r="DG373" s="19">
        <v>105.3</v>
      </c>
      <c r="DH373" s="19">
        <v>114</v>
      </c>
      <c r="DI373" s="19">
        <v>117.2</v>
      </c>
      <c r="DJ373" s="19">
        <v>120.8</v>
      </c>
      <c r="DK373" s="19">
        <v>127.5</v>
      </c>
      <c r="DL373" s="19">
        <v>126.2</v>
      </c>
      <c r="DM373" s="19">
        <v>128.80000000000001</v>
      </c>
      <c r="DN373" s="19">
        <v>134.6</v>
      </c>
      <c r="DO373" s="19">
        <v>134.6</v>
      </c>
      <c r="DP373" s="19">
        <v>134.80000000000001</v>
      </c>
      <c r="DQ373" s="19">
        <v>140.19999999999999</v>
      </c>
      <c r="DR373" s="19">
        <v>145.19999999999999</v>
      </c>
      <c r="DS373" s="19">
        <v>151.30000000000001</v>
      </c>
      <c r="DT373" s="19">
        <v>163.80000000000001</v>
      </c>
      <c r="DU373" s="19">
        <v>181.1</v>
      </c>
      <c r="DV373" s="19">
        <v>185.1</v>
      </c>
      <c r="DW373" s="19">
        <v>189</v>
      </c>
    </row>
    <row r="374" spans="1:127">
      <c r="A374" s="17" t="s">
        <v>1341</v>
      </c>
      <c r="B374" s="17" t="s">
        <v>1342</v>
      </c>
      <c r="C374" s="18">
        <v>3.2460000000000003E-2</v>
      </c>
      <c r="D374" s="19">
        <v>97.9</v>
      </c>
      <c r="E374" s="19">
        <v>102.4</v>
      </c>
      <c r="F374" s="19">
        <v>99.7</v>
      </c>
      <c r="G374" s="19">
        <v>97.1</v>
      </c>
      <c r="H374" s="19">
        <v>99.8</v>
      </c>
      <c r="I374" s="19">
        <v>100.1</v>
      </c>
      <c r="J374" s="19">
        <v>99.4</v>
      </c>
      <c r="K374" s="19">
        <v>98.7</v>
      </c>
      <c r="L374" s="19">
        <v>97.4</v>
      </c>
      <c r="M374" s="19">
        <v>96.3</v>
      </c>
      <c r="N374" s="19">
        <v>100.6</v>
      </c>
      <c r="O374" s="19">
        <v>97.8</v>
      </c>
      <c r="P374" s="19">
        <v>99.9</v>
      </c>
      <c r="Q374" s="19">
        <v>99.6</v>
      </c>
      <c r="R374" s="19">
        <v>97.1</v>
      </c>
      <c r="S374" s="19">
        <v>99.9</v>
      </c>
      <c r="T374" s="19">
        <v>105.3</v>
      </c>
      <c r="U374" s="19">
        <v>107.4</v>
      </c>
      <c r="V374" s="19">
        <v>108.2</v>
      </c>
      <c r="W374" s="19">
        <v>104.2</v>
      </c>
      <c r="X374" s="19">
        <v>107.2</v>
      </c>
      <c r="Y374" s="19">
        <v>112.7</v>
      </c>
      <c r="Z374" s="19">
        <v>114.7</v>
      </c>
      <c r="AA374" s="19">
        <v>113.1</v>
      </c>
      <c r="AB374" s="19">
        <v>114.3</v>
      </c>
      <c r="AC374" s="19">
        <v>115.1</v>
      </c>
      <c r="AD374" s="19">
        <v>115.6</v>
      </c>
      <c r="AE374" s="19">
        <v>116.7</v>
      </c>
      <c r="AF374" s="19">
        <v>116.4</v>
      </c>
      <c r="AG374" s="19">
        <v>116.1</v>
      </c>
      <c r="AH374" s="19">
        <v>115.5</v>
      </c>
      <c r="AI374" s="19">
        <v>114.9</v>
      </c>
      <c r="AJ374" s="19">
        <v>110.6</v>
      </c>
      <c r="AK374" s="19">
        <v>108.7</v>
      </c>
      <c r="AL374" s="19">
        <v>104.8</v>
      </c>
      <c r="AM374" s="19">
        <v>102.6</v>
      </c>
      <c r="AN374" s="19">
        <v>104.1</v>
      </c>
      <c r="AO374" s="19">
        <v>106.9</v>
      </c>
      <c r="AP374" s="19">
        <v>107.7</v>
      </c>
      <c r="AQ374" s="19">
        <v>106.8</v>
      </c>
      <c r="AR374" s="19">
        <v>103.9</v>
      </c>
      <c r="AS374" s="19">
        <v>102.9</v>
      </c>
      <c r="AT374" s="19">
        <v>101.6</v>
      </c>
      <c r="AU374" s="19">
        <v>100.3</v>
      </c>
      <c r="AV374" s="19">
        <v>98.3</v>
      </c>
      <c r="AW374" s="19">
        <v>97.1</v>
      </c>
      <c r="AX374" s="19">
        <v>95.7</v>
      </c>
      <c r="AY374" s="19">
        <v>95.5</v>
      </c>
      <c r="AZ374" s="19">
        <v>95.8</v>
      </c>
      <c r="BA374" s="19">
        <v>95.9</v>
      </c>
      <c r="BB374" s="19">
        <v>97.3</v>
      </c>
      <c r="BC374" s="19">
        <v>98.2</v>
      </c>
      <c r="BD374" s="19">
        <v>97.5</v>
      </c>
      <c r="BE374" s="19">
        <v>97.9</v>
      </c>
      <c r="BF374" s="19">
        <v>98</v>
      </c>
      <c r="BG374" s="19">
        <v>99.5</v>
      </c>
      <c r="BH374" s="19">
        <v>99.1</v>
      </c>
      <c r="BI374" s="19">
        <v>98</v>
      </c>
      <c r="BJ374" s="19">
        <v>98.9</v>
      </c>
      <c r="BK374" s="19">
        <v>99.3</v>
      </c>
      <c r="BL374" s="19">
        <v>99.4</v>
      </c>
      <c r="BM374" s="19">
        <v>99.2</v>
      </c>
      <c r="BN374" s="19">
        <v>99.4</v>
      </c>
      <c r="BO374" s="19">
        <v>100.6</v>
      </c>
      <c r="BP374" s="19">
        <v>99</v>
      </c>
      <c r="BQ374" s="19">
        <v>100.1</v>
      </c>
      <c r="BR374" s="19">
        <v>102</v>
      </c>
      <c r="BS374" s="19">
        <v>105.1</v>
      </c>
      <c r="BT374" s="19">
        <v>108.9</v>
      </c>
      <c r="BU374" s="19">
        <v>109.5</v>
      </c>
      <c r="BV374" s="19">
        <v>111.6</v>
      </c>
      <c r="BW374" s="19">
        <v>109.7</v>
      </c>
      <c r="BX374" s="19">
        <v>110.3</v>
      </c>
      <c r="BY374" s="19">
        <v>111.4</v>
      </c>
      <c r="BZ374" s="19">
        <v>113.7</v>
      </c>
      <c r="CA374" s="19">
        <v>114.9</v>
      </c>
      <c r="CB374" s="19">
        <v>115.5</v>
      </c>
      <c r="CC374" s="19">
        <v>124.9</v>
      </c>
      <c r="CD374" s="19">
        <v>127.8</v>
      </c>
      <c r="CE374" s="19">
        <v>126.5</v>
      </c>
      <c r="CF374" s="19">
        <v>117.3</v>
      </c>
      <c r="CG374" s="19">
        <v>108.9</v>
      </c>
      <c r="CH374" s="19">
        <v>108.6</v>
      </c>
      <c r="CI374" s="19">
        <v>107.3</v>
      </c>
      <c r="CJ374" s="19">
        <v>106.1</v>
      </c>
      <c r="CK374" s="19">
        <v>104.7</v>
      </c>
      <c r="CL374" s="19">
        <v>103.9</v>
      </c>
      <c r="CM374" s="19">
        <v>102</v>
      </c>
      <c r="CN374" s="19">
        <v>103.4</v>
      </c>
      <c r="CO374" s="19">
        <v>106.4</v>
      </c>
      <c r="CP374" s="19">
        <v>107.9</v>
      </c>
      <c r="CQ374" s="19">
        <v>105.4</v>
      </c>
      <c r="CR374" s="19">
        <v>104.5</v>
      </c>
      <c r="CS374" s="19">
        <v>105.2</v>
      </c>
      <c r="CT374" s="19">
        <v>106.9</v>
      </c>
      <c r="CU374" s="19">
        <v>105</v>
      </c>
      <c r="CV374" s="19">
        <v>102.1</v>
      </c>
      <c r="CW374" s="19">
        <v>104.6</v>
      </c>
      <c r="CX374" s="19">
        <v>103.7</v>
      </c>
      <c r="CY374" s="19">
        <v>104.5</v>
      </c>
      <c r="CZ374" s="19">
        <v>105.3</v>
      </c>
      <c r="DA374" s="19">
        <v>104.6</v>
      </c>
      <c r="DB374" s="19">
        <v>106.2</v>
      </c>
      <c r="DC374" s="19">
        <v>109.5</v>
      </c>
      <c r="DD374" s="19">
        <v>114.3</v>
      </c>
      <c r="DE374" s="19">
        <v>117.5</v>
      </c>
      <c r="DF374" s="19">
        <v>120.3</v>
      </c>
      <c r="DG374" s="19">
        <v>132.69999999999999</v>
      </c>
      <c r="DH374" s="19">
        <v>139.4</v>
      </c>
      <c r="DI374" s="19">
        <v>142.1</v>
      </c>
      <c r="DJ374" s="19">
        <v>145.1</v>
      </c>
      <c r="DK374" s="19">
        <v>142.9</v>
      </c>
      <c r="DL374" s="19">
        <v>139.5</v>
      </c>
      <c r="DM374" s="19">
        <v>139</v>
      </c>
      <c r="DN374" s="19">
        <v>146</v>
      </c>
      <c r="DO374" s="19">
        <v>148.19999999999999</v>
      </c>
      <c r="DP374" s="19">
        <v>146.9</v>
      </c>
      <c r="DQ374" s="19">
        <v>142.80000000000001</v>
      </c>
      <c r="DR374" s="19">
        <v>136.6</v>
      </c>
      <c r="DS374" s="19">
        <v>137.4</v>
      </c>
      <c r="DT374" s="19">
        <v>137.5</v>
      </c>
      <c r="DU374" s="19">
        <v>142.6</v>
      </c>
      <c r="DV374" s="19">
        <v>137.19999999999999</v>
      </c>
      <c r="DW374" s="19">
        <v>139.30000000000001</v>
      </c>
    </row>
    <row r="375" spans="1:127">
      <c r="A375" s="17" t="s">
        <v>1343</v>
      </c>
      <c r="B375" s="17" t="s">
        <v>1344</v>
      </c>
      <c r="C375" s="18">
        <v>4.3970000000000002E-2</v>
      </c>
      <c r="D375" s="19">
        <v>93.1</v>
      </c>
      <c r="E375" s="19">
        <v>97.3</v>
      </c>
      <c r="F375" s="19">
        <v>95.1</v>
      </c>
      <c r="G375" s="19">
        <v>91.2</v>
      </c>
      <c r="H375" s="19">
        <v>99.6</v>
      </c>
      <c r="I375" s="19">
        <v>107.4</v>
      </c>
      <c r="J375" s="19">
        <v>108</v>
      </c>
      <c r="K375" s="19">
        <v>107.7</v>
      </c>
      <c r="L375" s="19">
        <v>110.1</v>
      </c>
      <c r="M375" s="19">
        <v>115.8</v>
      </c>
      <c r="N375" s="19">
        <v>114.9</v>
      </c>
      <c r="O375" s="19">
        <v>108</v>
      </c>
      <c r="P375" s="19">
        <v>99.7</v>
      </c>
      <c r="Q375" s="19">
        <v>99.4</v>
      </c>
      <c r="R375" s="19">
        <v>102.4</v>
      </c>
      <c r="S375" s="19">
        <v>108.6</v>
      </c>
      <c r="T375" s="19">
        <v>121.9</v>
      </c>
      <c r="U375" s="19">
        <v>128.6</v>
      </c>
      <c r="V375" s="19">
        <v>121.2</v>
      </c>
      <c r="W375" s="19">
        <v>119</v>
      </c>
      <c r="X375" s="19">
        <v>118.3</v>
      </c>
      <c r="Y375" s="19">
        <v>117.2</v>
      </c>
      <c r="Z375" s="19">
        <v>110.8</v>
      </c>
      <c r="AA375" s="19">
        <v>108.3</v>
      </c>
      <c r="AB375" s="19">
        <v>108.2</v>
      </c>
      <c r="AC375" s="19">
        <v>102.1</v>
      </c>
      <c r="AD375" s="19">
        <v>105.8</v>
      </c>
      <c r="AE375" s="19">
        <v>115.4</v>
      </c>
      <c r="AF375" s="19">
        <v>116.1</v>
      </c>
      <c r="AG375" s="19">
        <v>115.5</v>
      </c>
      <c r="AH375" s="19">
        <v>110.3</v>
      </c>
      <c r="AI375" s="19">
        <v>109.2</v>
      </c>
      <c r="AJ375" s="19">
        <v>107</v>
      </c>
      <c r="AK375" s="19">
        <v>92.6</v>
      </c>
      <c r="AL375" s="19">
        <v>95.9</v>
      </c>
      <c r="AM375" s="19">
        <v>104</v>
      </c>
      <c r="AN375" s="19">
        <v>108</v>
      </c>
      <c r="AO375" s="19">
        <v>113.9</v>
      </c>
      <c r="AP375" s="19">
        <v>114.6</v>
      </c>
      <c r="AQ375" s="19">
        <v>112</v>
      </c>
      <c r="AR375" s="19">
        <v>106.2</v>
      </c>
      <c r="AS375" s="19">
        <v>102.7</v>
      </c>
      <c r="AT375" s="19">
        <v>98.6</v>
      </c>
      <c r="AU375" s="19">
        <v>98.3</v>
      </c>
      <c r="AV375" s="19">
        <v>98.8</v>
      </c>
      <c r="AW375" s="19">
        <v>91.9</v>
      </c>
      <c r="AX375" s="19">
        <v>90.7</v>
      </c>
      <c r="AY375" s="19">
        <v>97.5</v>
      </c>
      <c r="AZ375" s="19">
        <v>89.3</v>
      </c>
      <c r="BA375" s="19">
        <v>87.1</v>
      </c>
      <c r="BB375" s="19">
        <v>82.9</v>
      </c>
      <c r="BC375" s="19">
        <v>84.6</v>
      </c>
      <c r="BD375" s="19">
        <v>83.4</v>
      </c>
      <c r="BE375" s="19">
        <v>85.8</v>
      </c>
      <c r="BF375" s="19">
        <v>84.3</v>
      </c>
      <c r="BG375" s="19">
        <v>89.8</v>
      </c>
      <c r="BH375" s="19">
        <v>95</v>
      </c>
      <c r="BI375" s="19">
        <v>102.4</v>
      </c>
      <c r="BJ375" s="19">
        <v>104.8</v>
      </c>
      <c r="BK375" s="19">
        <v>99.2</v>
      </c>
      <c r="BL375" s="19">
        <v>91.1</v>
      </c>
      <c r="BM375" s="19">
        <v>87.4</v>
      </c>
      <c r="BN375" s="19">
        <v>92.7</v>
      </c>
      <c r="BO375" s="19">
        <v>98</v>
      </c>
      <c r="BP375" s="19">
        <v>108.9</v>
      </c>
      <c r="BQ375" s="19">
        <v>108.7</v>
      </c>
      <c r="BR375" s="19">
        <v>106.7</v>
      </c>
      <c r="BS375" s="19">
        <v>107.3</v>
      </c>
      <c r="BT375" s="19">
        <v>106.8</v>
      </c>
      <c r="BU375" s="19">
        <v>111.7</v>
      </c>
      <c r="BV375" s="19">
        <v>117.6</v>
      </c>
      <c r="BW375" s="19">
        <v>115.5</v>
      </c>
      <c r="BX375" s="19">
        <v>115</v>
      </c>
      <c r="BY375" s="19">
        <v>120</v>
      </c>
      <c r="BZ375" s="19">
        <v>112.7</v>
      </c>
      <c r="CA375" s="19">
        <v>111</v>
      </c>
      <c r="CB375" s="19">
        <v>115</v>
      </c>
      <c r="CC375" s="19">
        <v>120.8</v>
      </c>
      <c r="CD375" s="19">
        <v>117.5</v>
      </c>
      <c r="CE375" s="19">
        <v>99.4</v>
      </c>
      <c r="CF375" s="19">
        <v>91.8</v>
      </c>
      <c r="CG375" s="19">
        <v>87.7</v>
      </c>
      <c r="CH375" s="19">
        <v>87.3</v>
      </c>
      <c r="CI375" s="19">
        <v>82.4</v>
      </c>
      <c r="CJ375" s="19">
        <v>79.3</v>
      </c>
      <c r="CK375" s="19">
        <v>77.3</v>
      </c>
      <c r="CL375" s="19">
        <v>70</v>
      </c>
      <c r="CM375" s="19">
        <v>70.2</v>
      </c>
      <c r="CN375" s="19">
        <v>70.599999999999994</v>
      </c>
      <c r="CO375" s="19">
        <v>75.8</v>
      </c>
      <c r="CP375" s="19">
        <v>74.3</v>
      </c>
      <c r="CQ375" s="19">
        <v>72.900000000000006</v>
      </c>
      <c r="CR375" s="19">
        <v>74.599999999999994</v>
      </c>
      <c r="CS375" s="19">
        <v>76.5</v>
      </c>
      <c r="CT375" s="19">
        <v>72.3</v>
      </c>
      <c r="CU375" s="19">
        <v>65.3</v>
      </c>
      <c r="CV375" s="19">
        <v>62.1</v>
      </c>
      <c r="CW375" s="19">
        <v>64.400000000000006</v>
      </c>
      <c r="CX375" s="19">
        <v>65.2</v>
      </c>
      <c r="CY375" s="19">
        <v>64.900000000000006</v>
      </c>
      <c r="CZ375" s="19">
        <v>67.400000000000006</v>
      </c>
      <c r="DA375" s="19">
        <v>68.7</v>
      </c>
      <c r="DB375" s="19">
        <v>68.5</v>
      </c>
      <c r="DC375" s="19">
        <v>70.099999999999994</v>
      </c>
      <c r="DD375" s="19">
        <v>73</v>
      </c>
      <c r="DE375" s="19">
        <v>79.599999999999994</v>
      </c>
      <c r="DF375" s="19">
        <v>90.6</v>
      </c>
      <c r="DG375" s="19">
        <v>90.2</v>
      </c>
      <c r="DH375" s="19">
        <v>87</v>
      </c>
      <c r="DI375" s="19">
        <v>87.3</v>
      </c>
      <c r="DJ375" s="19">
        <v>90.3</v>
      </c>
      <c r="DK375" s="19">
        <v>95</v>
      </c>
      <c r="DL375" s="19">
        <v>94.8</v>
      </c>
      <c r="DM375" s="19">
        <v>99.5</v>
      </c>
      <c r="DN375" s="19">
        <v>110.3</v>
      </c>
      <c r="DO375" s="19">
        <v>98.6</v>
      </c>
      <c r="DP375" s="19">
        <v>93.1</v>
      </c>
      <c r="DQ375" s="19">
        <v>98.9</v>
      </c>
      <c r="DR375" s="19">
        <v>96.9</v>
      </c>
      <c r="DS375" s="19">
        <v>99.1</v>
      </c>
      <c r="DT375" s="19">
        <v>98.5</v>
      </c>
      <c r="DU375" s="19">
        <v>97</v>
      </c>
      <c r="DV375" s="19">
        <v>97.5</v>
      </c>
      <c r="DW375" s="19">
        <v>91.5</v>
      </c>
    </row>
    <row r="376" spans="1:127">
      <c r="A376" s="17" t="s">
        <v>1345</v>
      </c>
      <c r="B376" s="17" t="s">
        <v>1346</v>
      </c>
      <c r="C376" s="18">
        <v>7.3179999999999995E-2</v>
      </c>
      <c r="D376" s="19">
        <v>103.8</v>
      </c>
      <c r="E376" s="19">
        <v>104.7</v>
      </c>
      <c r="F376" s="19">
        <v>105.3</v>
      </c>
      <c r="G376" s="19">
        <v>102.3</v>
      </c>
      <c r="H376" s="19">
        <v>104.4</v>
      </c>
      <c r="I376" s="19">
        <v>107.9</v>
      </c>
      <c r="J376" s="19">
        <v>109.1</v>
      </c>
      <c r="K376" s="19">
        <v>105.8</v>
      </c>
      <c r="L376" s="19">
        <v>106.1</v>
      </c>
      <c r="M376" s="19">
        <v>108.1</v>
      </c>
      <c r="N376" s="19">
        <v>108.3</v>
      </c>
      <c r="O376" s="19">
        <v>109.1</v>
      </c>
      <c r="P376" s="19">
        <v>108.9</v>
      </c>
      <c r="Q376" s="19">
        <v>108.4</v>
      </c>
      <c r="R376" s="19">
        <v>109.3</v>
      </c>
      <c r="S376" s="19">
        <v>113.4</v>
      </c>
      <c r="T376" s="19">
        <v>118.9</v>
      </c>
      <c r="U376" s="19">
        <v>124.2</v>
      </c>
      <c r="V376" s="19">
        <v>122.8</v>
      </c>
      <c r="W376" s="19">
        <v>120.6</v>
      </c>
      <c r="X376" s="19">
        <v>120.9</v>
      </c>
      <c r="Y376" s="19">
        <v>122.2</v>
      </c>
      <c r="Z376" s="19">
        <v>121.9</v>
      </c>
      <c r="AA376" s="19">
        <v>119.9</v>
      </c>
      <c r="AB376" s="19">
        <v>116.6</v>
      </c>
      <c r="AC376" s="19">
        <v>114.3</v>
      </c>
      <c r="AD376" s="19">
        <v>114.7</v>
      </c>
      <c r="AE376" s="19">
        <v>115.8</v>
      </c>
      <c r="AF376" s="19">
        <v>115.7</v>
      </c>
      <c r="AG376" s="19">
        <v>112.2</v>
      </c>
      <c r="AH376" s="19">
        <v>110.1</v>
      </c>
      <c r="AI376" s="19">
        <v>107.1</v>
      </c>
      <c r="AJ376" s="19">
        <v>100.8</v>
      </c>
      <c r="AK376" s="19">
        <v>93.2</v>
      </c>
      <c r="AL376" s="19">
        <v>82.7</v>
      </c>
      <c r="AM376" s="19">
        <v>85</v>
      </c>
      <c r="AN376" s="19">
        <v>88.2</v>
      </c>
      <c r="AO376" s="19">
        <v>91.6</v>
      </c>
      <c r="AP376" s="19">
        <v>93.4</v>
      </c>
      <c r="AQ376" s="19">
        <v>91.1</v>
      </c>
      <c r="AR376" s="19">
        <v>85.6</v>
      </c>
      <c r="AS376" s="19">
        <v>84.1</v>
      </c>
      <c r="AT376" s="19">
        <v>83.2</v>
      </c>
      <c r="AU376" s="19">
        <v>83.5</v>
      </c>
      <c r="AV376" s="19">
        <v>83.6</v>
      </c>
      <c r="AW376" s="19">
        <v>83.4</v>
      </c>
      <c r="AX376" s="19">
        <v>83</v>
      </c>
      <c r="AY376" s="19">
        <v>82.5</v>
      </c>
      <c r="AZ376" s="19">
        <v>83.8</v>
      </c>
      <c r="BA376" s="19">
        <v>83.8</v>
      </c>
      <c r="BB376" s="19">
        <v>83.2</v>
      </c>
      <c r="BC376" s="19">
        <v>82.6</v>
      </c>
      <c r="BD376" s="19">
        <v>80.5</v>
      </c>
      <c r="BE376" s="19">
        <v>81.400000000000006</v>
      </c>
      <c r="BF376" s="19">
        <v>81.2</v>
      </c>
      <c r="BG376" s="19">
        <v>81.5</v>
      </c>
      <c r="BH376" s="19">
        <v>81</v>
      </c>
      <c r="BI376" s="19">
        <v>83.1</v>
      </c>
      <c r="BJ376" s="19">
        <v>85.9</v>
      </c>
      <c r="BK376" s="19">
        <v>89.8</v>
      </c>
      <c r="BL376" s="19">
        <v>88.2</v>
      </c>
      <c r="BM376" s="19">
        <v>87.9</v>
      </c>
      <c r="BN376" s="19">
        <v>85.9</v>
      </c>
      <c r="BO376" s="19">
        <v>84.1</v>
      </c>
      <c r="BP376" s="19">
        <v>83.3</v>
      </c>
      <c r="BQ376" s="19">
        <v>82.9</v>
      </c>
      <c r="BR376" s="19">
        <v>84.7</v>
      </c>
      <c r="BS376" s="19">
        <v>85.6</v>
      </c>
      <c r="BT376" s="19">
        <v>88</v>
      </c>
      <c r="BU376" s="19">
        <v>88.1</v>
      </c>
      <c r="BV376" s="19">
        <v>90</v>
      </c>
      <c r="BW376" s="19">
        <v>90.8</v>
      </c>
      <c r="BX376" s="19">
        <v>90.6</v>
      </c>
      <c r="BY376" s="19">
        <v>93.1</v>
      </c>
      <c r="BZ376" s="19">
        <v>95.4</v>
      </c>
      <c r="CA376" s="19">
        <v>95.5</v>
      </c>
      <c r="CB376" s="19">
        <v>96.1</v>
      </c>
      <c r="CC376" s="19">
        <v>97</v>
      </c>
      <c r="CD376" s="19">
        <v>100.3</v>
      </c>
      <c r="CE376" s="19">
        <v>101.8</v>
      </c>
      <c r="CF376" s="19">
        <v>95.9</v>
      </c>
      <c r="CG376" s="19">
        <v>90.4</v>
      </c>
      <c r="CH376" s="19">
        <v>90.3</v>
      </c>
      <c r="CI376" s="19">
        <v>91.4</v>
      </c>
      <c r="CJ376" s="19">
        <v>91.5</v>
      </c>
      <c r="CK376" s="19">
        <v>92.2</v>
      </c>
      <c r="CL376" s="19">
        <v>91.3</v>
      </c>
      <c r="CM376" s="19">
        <v>90.2</v>
      </c>
      <c r="CN376" s="19">
        <v>91.5</v>
      </c>
      <c r="CO376" s="19">
        <v>92.2</v>
      </c>
      <c r="CP376" s="19">
        <v>93.5</v>
      </c>
      <c r="CQ376" s="19">
        <v>91.4</v>
      </c>
      <c r="CR376" s="19">
        <v>91.2</v>
      </c>
      <c r="CS376" s="19">
        <v>93</v>
      </c>
      <c r="CT376" s="19">
        <v>92.2</v>
      </c>
      <c r="CU376" s="19">
        <v>90.3</v>
      </c>
      <c r="CV376" s="19">
        <v>86.3</v>
      </c>
      <c r="CW376" s="19">
        <v>81</v>
      </c>
      <c r="CX376" s="19">
        <v>86.1</v>
      </c>
      <c r="CY376" s="19">
        <v>93.1</v>
      </c>
      <c r="CZ376" s="19">
        <v>94.6</v>
      </c>
      <c r="DA376" s="19">
        <v>91.5</v>
      </c>
      <c r="DB376" s="19">
        <v>89.4</v>
      </c>
      <c r="DC376" s="19">
        <v>88.7</v>
      </c>
      <c r="DD376" s="19">
        <v>93</v>
      </c>
      <c r="DE376" s="19">
        <v>95.5</v>
      </c>
      <c r="DF376" s="19">
        <v>104.7</v>
      </c>
      <c r="DG376" s="19">
        <v>107.7</v>
      </c>
      <c r="DH376" s="19">
        <v>114.1</v>
      </c>
      <c r="DI376" s="19">
        <v>119.4</v>
      </c>
      <c r="DJ376" s="19">
        <v>123.5</v>
      </c>
      <c r="DK376" s="19">
        <v>129</v>
      </c>
      <c r="DL376" s="19">
        <v>126.5</v>
      </c>
      <c r="DM376" s="19">
        <v>120.3</v>
      </c>
      <c r="DN376" s="19">
        <v>118.9</v>
      </c>
      <c r="DO376" s="19">
        <v>121.2</v>
      </c>
      <c r="DP376" s="19">
        <v>118.8</v>
      </c>
      <c r="DQ376" s="19">
        <v>118</v>
      </c>
      <c r="DR376" s="19">
        <v>122.3</v>
      </c>
      <c r="DS376" s="19">
        <v>128</v>
      </c>
      <c r="DT376" s="19">
        <v>137.5</v>
      </c>
      <c r="DU376" s="19">
        <v>143.9</v>
      </c>
      <c r="DV376" s="19">
        <v>142.19999999999999</v>
      </c>
      <c r="DW376" s="19">
        <v>155.1</v>
      </c>
    </row>
    <row r="377" spans="1:127">
      <c r="A377" s="17" t="s">
        <v>1347</v>
      </c>
      <c r="B377" s="17" t="s">
        <v>1348</v>
      </c>
      <c r="C377" s="18">
        <v>1.294E-2</v>
      </c>
      <c r="D377" s="19">
        <v>107.2</v>
      </c>
      <c r="E377" s="19">
        <v>107.3</v>
      </c>
      <c r="F377" s="19">
        <v>108.2</v>
      </c>
      <c r="G377" s="19">
        <v>106.5</v>
      </c>
      <c r="H377" s="19">
        <v>104.6</v>
      </c>
      <c r="I377" s="19">
        <v>107</v>
      </c>
      <c r="J377" s="19">
        <v>109.4</v>
      </c>
      <c r="K377" s="19">
        <v>109.4</v>
      </c>
      <c r="L377" s="19">
        <v>109.5</v>
      </c>
      <c r="M377" s="19">
        <v>109.5</v>
      </c>
      <c r="N377" s="19">
        <v>110.7</v>
      </c>
      <c r="O377" s="19">
        <v>110.7</v>
      </c>
      <c r="P377" s="19">
        <v>109.4</v>
      </c>
      <c r="Q377" s="19">
        <v>109.5</v>
      </c>
      <c r="R377" s="19">
        <v>108.2</v>
      </c>
      <c r="S377" s="19">
        <v>112.7</v>
      </c>
      <c r="T377" s="19">
        <v>114.6</v>
      </c>
      <c r="U377" s="19">
        <v>121.6</v>
      </c>
      <c r="V377" s="19">
        <v>117.7</v>
      </c>
      <c r="W377" s="19">
        <v>117.8</v>
      </c>
      <c r="X377" s="19">
        <v>119.4</v>
      </c>
      <c r="Y377" s="19">
        <v>117.5</v>
      </c>
      <c r="Z377" s="19">
        <v>117.4</v>
      </c>
      <c r="AA377" s="19">
        <v>117.4</v>
      </c>
      <c r="AB377" s="19">
        <v>116.3</v>
      </c>
      <c r="AC377" s="19">
        <v>117.5</v>
      </c>
      <c r="AD377" s="19">
        <v>116</v>
      </c>
      <c r="AE377" s="19">
        <v>119.5</v>
      </c>
      <c r="AF377" s="19">
        <v>119.5</v>
      </c>
      <c r="AG377" s="19">
        <v>119.5</v>
      </c>
      <c r="AH377" s="19">
        <v>118.9</v>
      </c>
      <c r="AI377" s="19">
        <v>117.3</v>
      </c>
      <c r="AJ377" s="19">
        <v>113.7</v>
      </c>
      <c r="AK377" s="19">
        <v>110.3</v>
      </c>
      <c r="AL377" s="19">
        <v>108.6</v>
      </c>
      <c r="AM377" s="19">
        <v>108.6</v>
      </c>
      <c r="AN377" s="19">
        <v>105</v>
      </c>
      <c r="AO377" s="19">
        <v>107.4</v>
      </c>
      <c r="AP377" s="19">
        <v>107.4</v>
      </c>
      <c r="AQ377" s="19">
        <v>107.4</v>
      </c>
      <c r="AR377" s="19">
        <v>104.1</v>
      </c>
      <c r="AS377" s="19">
        <v>100.8</v>
      </c>
      <c r="AT377" s="19">
        <v>100.8</v>
      </c>
      <c r="AU377" s="19">
        <v>100.8</v>
      </c>
      <c r="AV377" s="19">
        <v>99.6</v>
      </c>
      <c r="AW377" s="19">
        <v>99.6</v>
      </c>
      <c r="AX377" s="19">
        <v>98.7</v>
      </c>
      <c r="AY377" s="19">
        <v>96.6</v>
      </c>
      <c r="AZ377" s="19">
        <v>99.1</v>
      </c>
      <c r="BA377" s="19">
        <v>99.1</v>
      </c>
      <c r="BB377" s="19">
        <v>98.8</v>
      </c>
      <c r="BC377" s="19">
        <v>98.8</v>
      </c>
      <c r="BD377" s="19">
        <v>98.8</v>
      </c>
      <c r="BE377" s="19">
        <v>98.8</v>
      </c>
      <c r="BF377" s="19">
        <v>97.9</v>
      </c>
      <c r="BG377" s="19">
        <v>97.9</v>
      </c>
      <c r="BH377" s="19">
        <v>97.9</v>
      </c>
      <c r="BI377" s="19">
        <v>99.2</v>
      </c>
      <c r="BJ377" s="19">
        <v>100.9</v>
      </c>
      <c r="BK377" s="19">
        <v>101.7</v>
      </c>
      <c r="BL377" s="19">
        <v>100.9</v>
      </c>
      <c r="BM377" s="19">
        <v>100</v>
      </c>
      <c r="BN377" s="19">
        <v>101.3</v>
      </c>
      <c r="BO377" s="19">
        <v>99.6</v>
      </c>
      <c r="BP377" s="19">
        <v>99.6</v>
      </c>
      <c r="BQ377" s="19">
        <v>102.1</v>
      </c>
      <c r="BR377" s="19">
        <v>103.7</v>
      </c>
      <c r="BS377" s="19">
        <v>103.7</v>
      </c>
      <c r="BT377" s="19">
        <v>105</v>
      </c>
      <c r="BU377" s="19">
        <v>106.2</v>
      </c>
      <c r="BV377" s="19">
        <v>107.2</v>
      </c>
      <c r="BW377" s="19">
        <v>108.7</v>
      </c>
      <c r="BX377" s="19">
        <v>111.1</v>
      </c>
      <c r="BY377" s="19">
        <v>112.3</v>
      </c>
      <c r="BZ377" s="19">
        <v>113.5</v>
      </c>
      <c r="CA377" s="19">
        <v>111.9</v>
      </c>
      <c r="CB377" s="19">
        <v>111.9</v>
      </c>
      <c r="CC377" s="19">
        <v>113.9</v>
      </c>
      <c r="CD377" s="19">
        <v>115.4</v>
      </c>
      <c r="CE377" s="19">
        <v>114.3</v>
      </c>
      <c r="CF377" s="19">
        <v>108.7</v>
      </c>
      <c r="CG377" s="19">
        <v>108.7</v>
      </c>
      <c r="CH377" s="19">
        <v>107.4</v>
      </c>
      <c r="CI377" s="19">
        <v>106.2</v>
      </c>
      <c r="CJ377" s="19">
        <v>108.3</v>
      </c>
      <c r="CK377" s="19">
        <v>108.3</v>
      </c>
      <c r="CL377" s="19">
        <v>108.3</v>
      </c>
      <c r="CM377" s="19">
        <v>105</v>
      </c>
      <c r="CN377" s="19">
        <v>105</v>
      </c>
      <c r="CO377" s="19">
        <v>103.5</v>
      </c>
      <c r="CP377" s="19">
        <v>104.6</v>
      </c>
      <c r="CQ377" s="19">
        <v>103.3</v>
      </c>
      <c r="CR377" s="19">
        <v>103.7</v>
      </c>
      <c r="CS377" s="19">
        <v>104.6</v>
      </c>
      <c r="CT377" s="19">
        <v>103.7</v>
      </c>
      <c r="CU377" s="19">
        <v>104</v>
      </c>
      <c r="CV377" s="19">
        <v>101.3</v>
      </c>
      <c r="CW377" s="19">
        <v>98.5</v>
      </c>
      <c r="CX377" s="19">
        <v>99.4</v>
      </c>
      <c r="CY377" s="19">
        <v>100.7</v>
      </c>
      <c r="CZ377" s="19">
        <v>101</v>
      </c>
      <c r="DA377" s="19">
        <v>97.5</v>
      </c>
      <c r="DB377" s="19">
        <v>98.3</v>
      </c>
      <c r="DC377" s="19">
        <v>99.2</v>
      </c>
      <c r="DD377" s="19">
        <v>100</v>
      </c>
      <c r="DE377" s="19">
        <v>101.3</v>
      </c>
      <c r="DF377" s="19">
        <v>103.1</v>
      </c>
      <c r="DG377" s="19">
        <v>105.5</v>
      </c>
      <c r="DH377" s="19">
        <v>106.7</v>
      </c>
      <c r="DI377" s="19">
        <v>108.9</v>
      </c>
      <c r="DJ377" s="19">
        <v>112.3</v>
      </c>
      <c r="DK377" s="19">
        <v>111.8</v>
      </c>
      <c r="DL377" s="19">
        <v>113.3</v>
      </c>
      <c r="DM377" s="19">
        <v>114.7</v>
      </c>
      <c r="DN377" s="19">
        <v>118.7</v>
      </c>
      <c r="DO377" s="19">
        <v>126</v>
      </c>
      <c r="DP377" s="19">
        <v>123</v>
      </c>
      <c r="DQ377" s="19">
        <v>123</v>
      </c>
      <c r="DR377" s="19">
        <v>124.8</v>
      </c>
      <c r="DS377" s="19">
        <v>136.6</v>
      </c>
      <c r="DT377" s="19">
        <v>145.5</v>
      </c>
      <c r="DU377" s="19">
        <v>144.30000000000001</v>
      </c>
      <c r="DV377" s="19">
        <v>169.3</v>
      </c>
      <c r="DW377" s="19">
        <v>141.9</v>
      </c>
    </row>
    <row r="378" spans="1:127">
      <c r="A378" s="17" t="s">
        <v>1349</v>
      </c>
      <c r="B378" s="17" t="s">
        <v>1350</v>
      </c>
      <c r="C378" s="18">
        <v>6.8399999999999997E-3</v>
      </c>
      <c r="D378" s="19">
        <v>90.4</v>
      </c>
      <c r="E378" s="19">
        <v>90.6</v>
      </c>
      <c r="F378" s="19">
        <v>91.2</v>
      </c>
      <c r="G378" s="19">
        <v>88.3</v>
      </c>
      <c r="H378" s="19">
        <v>89.5</v>
      </c>
      <c r="I378" s="19">
        <v>89.7</v>
      </c>
      <c r="J378" s="19">
        <v>94.8</v>
      </c>
      <c r="K378" s="19">
        <v>93.1</v>
      </c>
      <c r="L378" s="19">
        <v>88.3</v>
      </c>
      <c r="M378" s="19">
        <v>91.7</v>
      </c>
      <c r="N378" s="19">
        <v>93</v>
      </c>
      <c r="O378" s="19">
        <v>91.4</v>
      </c>
      <c r="P378" s="19">
        <v>90.2</v>
      </c>
      <c r="Q378" s="19">
        <v>89.3</v>
      </c>
      <c r="R378" s="19">
        <v>89.8</v>
      </c>
      <c r="S378" s="19">
        <v>90.8</v>
      </c>
      <c r="T378" s="19">
        <v>92.6</v>
      </c>
      <c r="U378" s="19">
        <v>105</v>
      </c>
      <c r="V378" s="19">
        <v>106.2</v>
      </c>
      <c r="W378" s="19">
        <v>106.2</v>
      </c>
      <c r="X378" s="19">
        <v>107.4</v>
      </c>
      <c r="Y378" s="19">
        <v>98.8</v>
      </c>
      <c r="Z378" s="19">
        <v>108.3</v>
      </c>
      <c r="AA378" s="19">
        <v>108</v>
      </c>
      <c r="AB378" s="19">
        <v>108.9</v>
      </c>
      <c r="AC378" s="19">
        <v>107.6</v>
      </c>
      <c r="AD378" s="19">
        <v>106.8</v>
      </c>
      <c r="AE378" s="19">
        <v>108</v>
      </c>
      <c r="AF378" s="19">
        <v>111.7</v>
      </c>
      <c r="AG378" s="19">
        <v>111.5</v>
      </c>
      <c r="AH378" s="19">
        <v>110</v>
      </c>
      <c r="AI378" s="19">
        <v>108</v>
      </c>
      <c r="AJ378" s="19">
        <v>107.1</v>
      </c>
      <c r="AK378" s="19">
        <v>103.6</v>
      </c>
      <c r="AL378" s="19">
        <v>100.8</v>
      </c>
      <c r="AM378" s="19">
        <v>93.2</v>
      </c>
      <c r="AN378" s="19">
        <v>105.3</v>
      </c>
      <c r="AO378" s="19">
        <v>101.5</v>
      </c>
      <c r="AP378" s="19">
        <v>109.8</v>
      </c>
      <c r="AQ378" s="19">
        <v>110.5</v>
      </c>
      <c r="AR378" s="19">
        <v>109.7</v>
      </c>
      <c r="AS378" s="19">
        <v>106.7</v>
      </c>
      <c r="AT378" s="19">
        <v>109.3</v>
      </c>
      <c r="AU378" s="19">
        <v>109.3</v>
      </c>
      <c r="AV378" s="19">
        <v>108.7</v>
      </c>
      <c r="AW378" s="19">
        <v>106.9</v>
      </c>
      <c r="AX378" s="19">
        <v>106.9</v>
      </c>
      <c r="AY378" s="19">
        <v>105.6</v>
      </c>
      <c r="AZ378" s="19">
        <v>102.3</v>
      </c>
      <c r="BA378" s="19">
        <v>99.8</v>
      </c>
      <c r="BB378" s="19">
        <v>105.3</v>
      </c>
      <c r="BC378" s="19">
        <v>103.9</v>
      </c>
      <c r="BD378" s="19">
        <v>103.9</v>
      </c>
      <c r="BE378" s="19">
        <v>103.5</v>
      </c>
      <c r="BF378" s="19">
        <v>103.7</v>
      </c>
      <c r="BG378" s="19">
        <v>100.9</v>
      </c>
      <c r="BH378" s="19">
        <v>100.9</v>
      </c>
      <c r="BI378" s="19">
        <v>101.9</v>
      </c>
      <c r="BJ378" s="19">
        <v>103</v>
      </c>
      <c r="BK378" s="19">
        <v>103</v>
      </c>
      <c r="BL378" s="19">
        <v>103.5</v>
      </c>
      <c r="BM378" s="19">
        <v>103.5</v>
      </c>
      <c r="BN378" s="19">
        <v>103.5</v>
      </c>
      <c r="BO378" s="19">
        <v>101.5</v>
      </c>
      <c r="BP378" s="19">
        <v>101.6</v>
      </c>
      <c r="BQ378" s="19">
        <v>102.2</v>
      </c>
      <c r="BR378" s="19">
        <v>102.6</v>
      </c>
      <c r="BS378" s="19">
        <v>104.3</v>
      </c>
      <c r="BT378" s="19">
        <v>105</v>
      </c>
      <c r="BU378" s="19">
        <v>106.1</v>
      </c>
      <c r="BV378" s="19">
        <v>106.1</v>
      </c>
      <c r="BW378" s="19">
        <v>106.7</v>
      </c>
      <c r="BX378" s="19">
        <v>106.7</v>
      </c>
      <c r="BY378" s="19">
        <v>107</v>
      </c>
      <c r="BZ378" s="19">
        <v>109.6</v>
      </c>
      <c r="CA378" s="19">
        <v>110.3</v>
      </c>
      <c r="CB378" s="19">
        <v>110.3</v>
      </c>
      <c r="CC378" s="19">
        <v>111.5</v>
      </c>
      <c r="CD378" s="19">
        <v>112.3</v>
      </c>
      <c r="CE378" s="19">
        <v>112.3</v>
      </c>
      <c r="CF378" s="19">
        <v>112.9</v>
      </c>
      <c r="CG378" s="19">
        <v>112.5</v>
      </c>
      <c r="CH378" s="19">
        <v>108.7</v>
      </c>
      <c r="CI378" s="19">
        <v>114.8</v>
      </c>
      <c r="CJ378" s="19">
        <v>113.8</v>
      </c>
      <c r="CK378" s="19">
        <v>112.3</v>
      </c>
      <c r="CL378" s="19">
        <v>112.3</v>
      </c>
      <c r="CM378" s="19">
        <v>111.8</v>
      </c>
      <c r="CN378" s="19">
        <v>113.9</v>
      </c>
      <c r="CO378" s="19">
        <v>111.5</v>
      </c>
      <c r="CP378" s="19">
        <v>111.5</v>
      </c>
      <c r="CQ378" s="19">
        <v>111.5</v>
      </c>
      <c r="CR378" s="19">
        <v>111.5</v>
      </c>
      <c r="CS378" s="19">
        <v>111.5</v>
      </c>
      <c r="CT378" s="19">
        <v>111.5</v>
      </c>
      <c r="CU378" s="19">
        <v>111.5</v>
      </c>
      <c r="CV378" s="19">
        <v>111.5</v>
      </c>
      <c r="CW378" s="19">
        <v>111.5</v>
      </c>
      <c r="CX378" s="19">
        <v>111.5</v>
      </c>
      <c r="CY378" s="19">
        <v>111.7</v>
      </c>
      <c r="CZ378" s="19">
        <v>111.5</v>
      </c>
      <c r="DA378" s="19">
        <v>110.1</v>
      </c>
      <c r="DB378" s="19">
        <v>110.1</v>
      </c>
      <c r="DC378" s="19">
        <v>109.4</v>
      </c>
      <c r="DD378" s="19">
        <v>109.5</v>
      </c>
      <c r="DE378" s="19">
        <v>109.4</v>
      </c>
      <c r="DF378" s="19">
        <v>117.6</v>
      </c>
      <c r="DG378" s="19">
        <v>117.5</v>
      </c>
      <c r="DH378" s="19">
        <v>116.6</v>
      </c>
      <c r="DI378" s="19">
        <v>123.3</v>
      </c>
      <c r="DJ378" s="19">
        <v>122.8</v>
      </c>
      <c r="DK378" s="19">
        <v>121.2</v>
      </c>
      <c r="DL378" s="19">
        <v>127.6</v>
      </c>
      <c r="DM378" s="19">
        <v>127.3</v>
      </c>
      <c r="DN378" s="19">
        <v>126.6</v>
      </c>
      <c r="DO378" s="19">
        <v>126.6</v>
      </c>
      <c r="DP378" s="19">
        <v>126.5</v>
      </c>
      <c r="DQ378" s="19">
        <v>130.4</v>
      </c>
      <c r="DR378" s="19">
        <v>129.9</v>
      </c>
      <c r="DS378" s="19">
        <v>131.30000000000001</v>
      </c>
      <c r="DT378" s="19">
        <v>134.80000000000001</v>
      </c>
      <c r="DU378" s="19">
        <v>139.9</v>
      </c>
      <c r="DV378" s="19">
        <v>138</v>
      </c>
      <c r="DW378" s="19">
        <v>133.80000000000001</v>
      </c>
    </row>
    <row r="379" spans="1:127">
      <c r="A379" s="17" t="s">
        <v>1351</v>
      </c>
      <c r="B379" s="17" t="s">
        <v>1352</v>
      </c>
      <c r="C379" s="18">
        <v>2.162E-2</v>
      </c>
      <c r="D379" s="19">
        <v>132.1</v>
      </c>
      <c r="E379" s="19">
        <v>127.5</v>
      </c>
      <c r="F379" s="19">
        <v>122.3</v>
      </c>
      <c r="G379" s="19">
        <v>121.6</v>
      </c>
      <c r="H379" s="19">
        <v>115</v>
      </c>
      <c r="I379" s="19">
        <v>117.6</v>
      </c>
      <c r="J379" s="19">
        <v>110.1</v>
      </c>
      <c r="K379" s="19">
        <v>108.8</v>
      </c>
      <c r="L379" s="19">
        <v>117.4</v>
      </c>
      <c r="M379" s="19">
        <v>125.5</v>
      </c>
      <c r="N379" s="19">
        <v>122.1</v>
      </c>
      <c r="O379" s="19">
        <v>121.8</v>
      </c>
      <c r="P379" s="19">
        <v>104.7</v>
      </c>
      <c r="Q379" s="19">
        <v>98.2</v>
      </c>
      <c r="R379" s="19">
        <v>95.3</v>
      </c>
      <c r="S379" s="19">
        <v>93.8</v>
      </c>
      <c r="T379" s="19">
        <v>94</v>
      </c>
      <c r="U379" s="19">
        <v>97.3</v>
      </c>
      <c r="V379" s="19">
        <v>93.7</v>
      </c>
      <c r="W379" s="19">
        <v>92.7</v>
      </c>
      <c r="X379" s="19">
        <v>89.6</v>
      </c>
      <c r="Y379" s="19">
        <v>87.9</v>
      </c>
      <c r="Z379" s="19">
        <v>91.7</v>
      </c>
      <c r="AA379" s="19">
        <v>89.3</v>
      </c>
      <c r="AB379" s="19">
        <v>90.3</v>
      </c>
      <c r="AC379" s="19">
        <v>88.6</v>
      </c>
      <c r="AD379" s="19">
        <v>86.2</v>
      </c>
      <c r="AE379" s="19">
        <v>85.8</v>
      </c>
      <c r="AF379" s="19">
        <v>83.3</v>
      </c>
      <c r="AG379" s="19">
        <v>82.7</v>
      </c>
      <c r="AH379" s="19">
        <v>79.8</v>
      </c>
      <c r="AI379" s="19">
        <v>77.2</v>
      </c>
      <c r="AJ379" s="19">
        <v>71.599999999999994</v>
      </c>
      <c r="AK379" s="19">
        <v>72.400000000000006</v>
      </c>
      <c r="AL379" s="19">
        <v>73.099999999999994</v>
      </c>
      <c r="AM379" s="19">
        <v>75.2</v>
      </c>
      <c r="AN379" s="19">
        <v>78.599999999999994</v>
      </c>
      <c r="AO379" s="19">
        <v>78.099999999999994</v>
      </c>
      <c r="AP379" s="19">
        <v>81.099999999999994</v>
      </c>
      <c r="AQ379" s="19">
        <v>82.9</v>
      </c>
      <c r="AR379" s="19">
        <v>86.4</v>
      </c>
      <c r="AS379" s="19">
        <v>87.6</v>
      </c>
      <c r="AT379" s="19">
        <v>84.3</v>
      </c>
      <c r="AU379" s="19">
        <v>85.8</v>
      </c>
      <c r="AV379" s="19">
        <v>85.2</v>
      </c>
      <c r="AW379" s="19">
        <v>83.7</v>
      </c>
      <c r="AX379" s="19">
        <v>84.5</v>
      </c>
      <c r="AY379" s="19">
        <v>84.9</v>
      </c>
      <c r="AZ379" s="19">
        <v>86.8</v>
      </c>
      <c r="BA379" s="19">
        <v>85.8</v>
      </c>
      <c r="BB379" s="19">
        <v>85.8</v>
      </c>
      <c r="BC379" s="19">
        <v>85.2</v>
      </c>
      <c r="BD379" s="19">
        <v>92.9</v>
      </c>
      <c r="BE379" s="19">
        <v>87.1</v>
      </c>
      <c r="BF379" s="19">
        <v>83.9</v>
      </c>
      <c r="BG379" s="19">
        <v>85.9</v>
      </c>
      <c r="BH379" s="19">
        <v>83</v>
      </c>
      <c r="BI379" s="19">
        <v>87.6</v>
      </c>
      <c r="BJ379" s="19">
        <v>87.8</v>
      </c>
      <c r="BK379" s="19">
        <v>91</v>
      </c>
      <c r="BL379" s="19">
        <v>91.3</v>
      </c>
      <c r="BM379" s="19">
        <v>91.3</v>
      </c>
      <c r="BN379" s="19">
        <v>91</v>
      </c>
      <c r="BO379" s="19">
        <v>90.2</v>
      </c>
      <c r="BP379" s="19">
        <v>90.8</v>
      </c>
      <c r="BQ379" s="19">
        <v>92.3</v>
      </c>
      <c r="BR379" s="19">
        <v>94</v>
      </c>
      <c r="BS379" s="19">
        <v>104.6</v>
      </c>
      <c r="BT379" s="19">
        <v>123.7</v>
      </c>
      <c r="BU379" s="19">
        <v>130.6</v>
      </c>
      <c r="BV379" s="19">
        <v>126</v>
      </c>
      <c r="BW379" s="19">
        <v>120</v>
      </c>
      <c r="BX379" s="19">
        <v>118.3</v>
      </c>
      <c r="BY379" s="19">
        <v>118.8</v>
      </c>
      <c r="BZ379" s="19">
        <v>106.6</v>
      </c>
      <c r="CA379" s="19">
        <v>124.9</v>
      </c>
      <c r="CB379" s="19">
        <v>116.2</v>
      </c>
      <c r="CC379" s="19">
        <v>122.1</v>
      </c>
      <c r="CD379" s="19">
        <v>127.1</v>
      </c>
      <c r="CE379" s="19">
        <v>132.30000000000001</v>
      </c>
      <c r="CF379" s="19">
        <v>125.3</v>
      </c>
      <c r="CG379" s="19">
        <v>122.4</v>
      </c>
      <c r="CH379" s="19">
        <v>124.2</v>
      </c>
      <c r="CI379" s="19">
        <v>115.8</v>
      </c>
      <c r="CJ379" s="19">
        <v>118.9</v>
      </c>
      <c r="CK379" s="19">
        <v>119.5</v>
      </c>
      <c r="CL379" s="19">
        <v>119</v>
      </c>
      <c r="CM379" s="19">
        <v>115.3</v>
      </c>
      <c r="CN379" s="19">
        <v>110.4</v>
      </c>
      <c r="CO379" s="19">
        <v>113.2</v>
      </c>
      <c r="CP379" s="19">
        <v>112.2</v>
      </c>
      <c r="CQ379" s="19">
        <v>110.4</v>
      </c>
      <c r="CR379" s="19">
        <v>109.9</v>
      </c>
      <c r="CS379" s="19">
        <v>109.6</v>
      </c>
      <c r="CT379" s="19">
        <v>106.9</v>
      </c>
      <c r="CU379" s="19">
        <v>108.1</v>
      </c>
      <c r="CV379" s="19">
        <v>110.4</v>
      </c>
      <c r="CW379" s="19">
        <v>105.3</v>
      </c>
      <c r="CX379" s="19">
        <v>99.2</v>
      </c>
      <c r="CY379" s="19">
        <v>82.5</v>
      </c>
      <c r="CZ379" s="19">
        <v>83.9</v>
      </c>
      <c r="DA379" s="19">
        <v>91.8</v>
      </c>
      <c r="DB379" s="19">
        <v>87.5</v>
      </c>
      <c r="DC379" s="19">
        <v>84.7</v>
      </c>
      <c r="DD379" s="19">
        <v>83.8</v>
      </c>
      <c r="DE379" s="19">
        <v>82.5</v>
      </c>
      <c r="DF379" s="19">
        <v>83.4</v>
      </c>
      <c r="DG379" s="19">
        <v>83.8</v>
      </c>
      <c r="DH379" s="19">
        <v>85.2</v>
      </c>
      <c r="DI379" s="19">
        <v>81.5</v>
      </c>
      <c r="DJ379" s="19">
        <v>81.400000000000006</v>
      </c>
      <c r="DK379" s="19">
        <v>80.400000000000006</v>
      </c>
      <c r="DL379" s="19">
        <v>78.599999999999994</v>
      </c>
      <c r="DM379" s="19">
        <v>79.5</v>
      </c>
      <c r="DN379" s="19">
        <v>79.3</v>
      </c>
      <c r="DO379" s="19">
        <v>77.8</v>
      </c>
      <c r="DP379" s="19">
        <v>79.900000000000006</v>
      </c>
      <c r="DQ379" s="19">
        <v>80.2</v>
      </c>
      <c r="DR379" s="19">
        <v>79.400000000000006</v>
      </c>
      <c r="DS379" s="19">
        <v>81</v>
      </c>
      <c r="DT379" s="19">
        <v>82.4</v>
      </c>
      <c r="DU379" s="19">
        <v>81.099999999999994</v>
      </c>
      <c r="DV379" s="19">
        <v>79.599999999999994</v>
      </c>
      <c r="DW379" s="19">
        <v>82</v>
      </c>
    </row>
    <row r="380" spans="1:127">
      <c r="A380" s="17" t="s">
        <v>1353</v>
      </c>
      <c r="B380" s="17" t="s">
        <v>1354</v>
      </c>
      <c r="C380" s="18">
        <v>7.5100000000000002E-3</v>
      </c>
      <c r="D380" s="19">
        <v>89.1</v>
      </c>
      <c r="E380" s="19">
        <v>92.7</v>
      </c>
      <c r="F380" s="19">
        <v>97.7</v>
      </c>
      <c r="G380" s="19">
        <v>96.8</v>
      </c>
      <c r="H380" s="19">
        <v>89.1</v>
      </c>
      <c r="I380" s="19">
        <v>79.5</v>
      </c>
      <c r="J380" s="19">
        <v>79.3</v>
      </c>
      <c r="K380" s="19">
        <v>80.5</v>
      </c>
      <c r="L380" s="19">
        <v>85.6</v>
      </c>
      <c r="M380" s="19">
        <v>93.5</v>
      </c>
      <c r="N380" s="19">
        <v>89.5</v>
      </c>
      <c r="O380" s="19">
        <v>88.2</v>
      </c>
      <c r="P380" s="19">
        <v>91.9</v>
      </c>
      <c r="Q380" s="19">
        <v>92.2</v>
      </c>
      <c r="R380" s="19">
        <v>90.4</v>
      </c>
      <c r="S380" s="19">
        <v>93.4</v>
      </c>
      <c r="T380" s="19">
        <v>96.5</v>
      </c>
      <c r="U380" s="19">
        <v>105.6</v>
      </c>
      <c r="V380" s="19">
        <v>110.2</v>
      </c>
      <c r="W380" s="19">
        <v>118.9</v>
      </c>
      <c r="X380" s="19">
        <v>121.2</v>
      </c>
      <c r="Y380" s="19">
        <v>116.7</v>
      </c>
      <c r="Z380" s="19">
        <v>114.1</v>
      </c>
      <c r="AA380" s="19">
        <v>114.6</v>
      </c>
      <c r="AB380" s="19">
        <v>117.4</v>
      </c>
      <c r="AC380" s="19">
        <v>112.6</v>
      </c>
      <c r="AD380" s="19">
        <v>107.8</v>
      </c>
      <c r="AE380" s="19">
        <v>105.8</v>
      </c>
      <c r="AF380" s="19">
        <v>106</v>
      </c>
      <c r="AG380" s="19">
        <v>109.7</v>
      </c>
      <c r="AH380" s="19">
        <v>110.1</v>
      </c>
      <c r="AI380" s="19">
        <v>105.7</v>
      </c>
      <c r="AJ380" s="19">
        <v>99.8</v>
      </c>
      <c r="AK380" s="19">
        <v>100.7</v>
      </c>
      <c r="AL380" s="19">
        <v>97.9</v>
      </c>
      <c r="AM380" s="19">
        <v>97</v>
      </c>
      <c r="AN380" s="19">
        <v>97.7</v>
      </c>
      <c r="AO380" s="19">
        <v>96.1</v>
      </c>
      <c r="AP380" s="19">
        <v>96.6</v>
      </c>
      <c r="AQ380" s="19">
        <v>93.4</v>
      </c>
      <c r="AR380" s="19">
        <v>94.9</v>
      </c>
      <c r="AS380" s="19">
        <v>97.1</v>
      </c>
      <c r="AT380" s="19">
        <v>93.8</v>
      </c>
      <c r="AU380" s="19">
        <v>92.9</v>
      </c>
      <c r="AV380" s="19">
        <v>93.2</v>
      </c>
      <c r="AW380" s="19">
        <v>90.5</v>
      </c>
      <c r="AX380" s="19">
        <v>89.7</v>
      </c>
      <c r="AY380" s="19">
        <v>86.6</v>
      </c>
      <c r="AZ380" s="19">
        <v>90.4</v>
      </c>
      <c r="BA380" s="19">
        <v>87.7</v>
      </c>
      <c r="BB380" s="19">
        <v>88.8</v>
      </c>
      <c r="BC380" s="19">
        <v>91.9</v>
      </c>
      <c r="BD380" s="19">
        <v>92.3</v>
      </c>
      <c r="BE380" s="19">
        <v>93</v>
      </c>
      <c r="BF380" s="19">
        <v>94.7</v>
      </c>
      <c r="BG380" s="19">
        <v>97.2</v>
      </c>
      <c r="BH380" s="19">
        <v>100.8</v>
      </c>
      <c r="BI380" s="19">
        <v>94.9</v>
      </c>
      <c r="BJ380" s="19">
        <v>95.3</v>
      </c>
      <c r="BK380" s="19">
        <v>100.7</v>
      </c>
      <c r="BL380" s="19">
        <v>103.9</v>
      </c>
      <c r="BM380" s="19">
        <v>109.9</v>
      </c>
      <c r="BN380" s="19">
        <v>118.8</v>
      </c>
      <c r="BO380" s="19">
        <v>119.5</v>
      </c>
      <c r="BP380" s="19">
        <v>118.8</v>
      </c>
      <c r="BQ380" s="19">
        <v>119.8</v>
      </c>
      <c r="BR380" s="19">
        <v>123.7</v>
      </c>
      <c r="BS380" s="19">
        <v>135.1</v>
      </c>
      <c r="BT380" s="19">
        <v>152.5</v>
      </c>
      <c r="BU380" s="19">
        <v>158.5</v>
      </c>
      <c r="BV380" s="19">
        <v>157.30000000000001</v>
      </c>
      <c r="BW380" s="19">
        <v>160.5</v>
      </c>
      <c r="BX380" s="19">
        <v>163.19999999999999</v>
      </c>
      <c r="BY380" s="19">
        <v>179.7</v>
      </c>
      <c r="BZ380" s="19">
        <v>226.5</v>
      </c>
      <c r="CA380" s="19">
        <v>223.7</v>
      </c>
      <c r="CB380" s="19">
        <v>231.7</v>
      </c>
      <c r="CC380" s="19">
        <v>230.5</v>
      </c>
      <c r="CD380" s="19">
        <v>234.6</v>
      </c>
      <c r="CE380" s="19">
        <v>232.7</v>
      </c>
      <c r="CF380" s="19">
        <v>220.4</v>
      </c>
      <c r="CG380" s="19">
        <v>227.7</v>
      </c>
      <c r="CH380" s="19">
        <v>229.8</v>
      </c>
      <c r="CI380" s="19">
        <v>222.4</v>
      </c>
      <c r="CJ380" s="19">
        <v>225.7</v>
      </c>
      <c r="CK380" s="19">
        <v>231.9</v>
      </c>
      <c r="CL380" s="19">
        <v>226.3</v>
      </c>
      <c r="CM380" s="19">
        <v>228.9</v>
      </c>
      <c r="CN380" s="19">
        <v>224.1</v>
      </c>
      <c r="CO380" s="19">
        <v>229.6</v>
      </c>
      <c r="CP380" s="19">
        <v>209.9</v>
      </c>
      <c r="CQ380" s="19">
        <v>175.1</v>
      </c>
      <c r="CR380" s="19">
        <v>176.5</v>
      </c>
      <c r="CS380" s="19">
        <v>164.2</v>
      </c>
      <c r="CT380" s="19">
        <v>162.9</v>
      </c>
      <c r="CU380" s="19">
        <v>163.80000000000001</v>
      </c>
      <c r="CV380" s="19">
        <v>154.19999999999999</v>
      </c>
      <c r="CW380" s="19">
        <v>172.7</v>
      </c>
      <c r="CX380" s="19">
        <v>179.5</v>
      </c>
      <c r="CY380" s="19">
        <v>211.3</v>
      </c>
      <c r="CZ380" s="19">
        <v>242.4</v>
      </c>
      <c r="DA380" s="19">
        <v>209.3</v>
      </c>
      <c r="DB380" s="19">
        <v>213.1</v>
      </c>
      <c r="DC380" s="19">
        <v>259.89999999999998</v>
      </c>
      <c r="DD380" s="19">
        <v>263.5</v>
      </c>
      <c r="DE380" s="19">
        <v>255.4</v>
      </c>
      <c r="DF380" s="19">
        <v>252.9</v>
      </c>
      <c r="DG380" s="19">
        <v>223.9</v>
      </c>
      <c r="DH380" s="19">
        <v>215</v>
      </c>
      <c r="DI380" s="19">
        <v>228.8</v>
      </c>
      <c r="DJ380" s="19">
        <v>229.8</v>
      </c>
      <c r="DK380" s="19">
        <v>234.1</v>
      </c>
      <c r="DL380" s="19">
        <v>241</v>
      </c>
      <c r="DM380" s="19">
        <v>247.7</v>
      </c>
      <c r="DN380" s="19">
        <v>249.3</v>
      </c>
      <c r="DO380" s="19">
        <v>254.1</v>
      </c>
      <c r="DP380" s="19">
        <v>241.6</v>
      </c>
      <c r="DQ380" s="19">
        <v>233.1</v>
      </c>
      <c r="DR380" s="19">
        <v>225.6</v>
      </c>
      <c r="DS380" s="19">
        <v>224.9</v>
      </c>
      <c r="DT380" s="19">
        <v>224.5</v>
      </c>
      <c r="DU380" s="19">
        <v>214.4</v>
      </c>
      <c r="DV380" s="19">
        <v>213.2</v>
      </c>
      <c r="DW380" s="19">
        <v>208.1</v>
      </c>
    </row>
    <row r="381" spans="1:127">
      <c r="A381" s="17" t="s">
        <v>1355</v>
      </c>
      <c r="B381" s="17" t="s">
        <v>1356</v>
      </c>
      <c r="C381" s="18">
        <v>5.5660000000000001E-2</v>
      </c>
      <c r="D381" s="19">
        <v>106.8</v>
      </c>
      <c r="E381" s="19">
        <v>110.7</v>
      </c>
      <c r="F381" s="19">
        <v>112.1</v>
      </c>
      <c r="G381" s="19">
        <v>113.1</v>
      </c>
      <c r="H381" s="19">
        <v>117.2</v>
      </c>
      <c r="I381" s="19">
        <v>119.1</v>
      </c>
      <c r="J381" s="19">
        <v>119.8</v>
      </c>
      <c r="K381" s="19">
        <v>119.7</v>
      </c>
      <c r="L381" s="19">
        <v>120</v>
      </c>
      <c r="M381" s="19">
        <v>119.7</v>
      </c>
      <c r="N381" s="19">
        <v>120.3</v>
      </c>
      <c r="O381" s="19">
        <v>119.7</v>
      </c>
      <c r="P381" s="19">
        <v>113.8</v>
      </c>
      <c r="Q381" s="19">
        <v>122.8</v>
      </c>
      <c r="R381" s="19">
        <v>126.2</v>
      </c>
      <c r="S381" s="19">
        <v>128</v>
      </c>
      <c r="T381" s="19">
        <v>124.4</v>
      </c>
      <c r="U381" s="19">
        <v>125.4</v>
      </c>
      <c r="V381" s="19">
        <v>124.5</v>
      </c>
      <c r="W381" s="19">
        <v>126</v>
      </c>
      <c r="X381" s="19">
        <v>135.69999999999999</v>
      </c>
      <c r="Y381" s="19">
        <v>136.1</v>
      </c>
      <c r="Z381" s="19">
        <v>136.19999999999999</v>
      </c>
      <c r="AA381" s="19">
        <v>138.30000000000001</v>
      </c>
      <c r="AB381" s="19">
        <v>133.19999999999999</v>
      </c>
      <c r="AC381" s="19">
        <v>128.5</v>
      </c>
      <c r="AD381" s="19">
        <v>132.6</v>
      </c>
      <c r="AE381" s="19">
        <v>129.5</v>
      </c>
      <c r="AF381" s="19">
        <v>123.4</v>
      </c>
      <c r="AG381" s="19">
        <v>125.4</v>
      </c>
      <c r="AH381" s="19">
        <v>125.2</v>
      </c>
      <c r="AI381" s="19">
        <v>126.7</v>
      </c>
      <c r="AJ381" s="19">
        <v>126.8</v>
      </c>
      <c r="AK381" s="19">
        <v>124.3</v>
      </c>
      <c r="AL381" s="19">
        <v>124.4</v>
      </c>
      <c r="AM381" s="19">
        <v>123.8</v>
      </c>
      <c r="AN381" s="19">
        <v>122.1</v>
      </c>
      <c r="AO381" s="19">
        <v>120</v>
      </c>
      <c r="AP381" s="19">
        <v>119.9</v>
      </c>
      <c r="AQ381" s="19">
        <v>121.4</v>
      </c>
      <c r="AR381" s="19">
        <v>122.2</v>
      </c>
      <c r="AS381" s="19">
        <v>122.1</v>
      </c>
      <c r="AT381" s="19">
        <v>118.8</v>
      </c>
      <c r="AU381" s="19">
        <v>119.9</v>
      </c>
      <c r="AV381" s="19">
        <v>116.8</v>
      </c>
      <c r="AW381" s="19">
        <v>115.8</v>
      </c>
      <c r="AX381" s="19">
        <v>115</v>
      </c>
      <c r="AY381" s="19">
        <v>112.9</v>
      </c>
      <c r="AZ381" s="19">
        <v>113.5</v>
      </c>
      <c r="BA381" s="19">
        <v>114.6</v>
      </c>
      <c r="BB381" s="19">
        <v>111.5</v>
      </c>
      <c r="BC381" s="19">
        <v>112</v>
      </c>
      <c r="BD381" s="19">
        <v>113.1</v>
      </c>
      <c r="BE381" s="19">
        <v>109.6</v>
      </c>
      <c r="BF381" s="19">
        <v>111.9</v>
      </c>
      <c r="BG381" s="19">
        <v>112.6</v>
      </c>
      <c r="BH381" s="19">
        <v>112.7</v>
      </c>
      <c r="BI381" s="19">
        <v>109.6</v>
      </c>
      <c r="BJ381" s="19">
        <v>109.4</v>
      </c>
      <c r="BK381" s="19">
        <v>107.4</v>
      </c>
      <c r="BL381" s="19">
        <v>107.4</v>
      </c>
      <c r="BM381" s="19">
        <v>108</v>
      </c>
      <c r="BN381" s="19">
        <v>113.9</v>
      </c>
      <c r="BO381" s="19">
        <v>112.2</v>
      </c>
      <c r="BP381" s="19">
        <v>111.3</v>
      </c>
      <c r="BQ381" s="19">
        <v>110.6</v>
      </c>
      <c r="BR381" s="19">
        <v>113.2</v>
      </c>
      <c r="BS381" s="19">
        <v>114</v>
      </c>
      <c r="BT381" s="19">
        <v>121.2</v>
      </c>
      <c r="BU381" s="19">
        <v>125.7</v>
      </c>
      <c r="BV381" s="19">
        <v>127.9</v>
      </c>
      <c r="BW381" s="19">
        <v>124.8</v>
      </c>
      <c r="BX381" s="19">
        <v>124.1</v>
      </c>
      <c r="BY381" s="19">
        <v>123.3</v>
      </c>
      <c r="BZ381" s="19">
        <v>127.2</v>
      </c>
      <c r="CA381" s="19">
        <v>128.6</v>
      </c>
      <c r="CB381" s="19">
        <v>129.6</v>
      </c>
      <c r="CC381" s="19">
        <v>134.30000000000001</v>
      </c>
      <c r="CD381" s="19">
        <v>131.1</v>
      </c>
      <c r="CE381" s="19">
        <v>135.19999999999999</v>
      </c>
      <c r="CF381" s="19">
        <v>136.1</v>
      </c>
      <c r="CG381" s="19">
        <v>139</v>
      </c>
      <c r="CH381" s="19">
        <v>138.80000000000001</v>
      </c>
      <c r="CI381" s="19">
        <v>139.19999999999999</v>
      </c>
      <c r="CJ381" s="19">
        <v>139.30000000000001</v>
      </c>
      <c r="CK381" s="19">
        <v>140.69999999999999</v>
      </c>
      <c r="CL381" s="19">
        <v>139.80000000000001</v>
      </c>
      <c r="CM381" s="19">
        <v>135.30000000000001</v>
      </c>
      <c r="CN381" s="19">
        <v>135.6</v>
      </c>
      <c r="CO381" s="19">
        <v>130.30000000000001</v>
      </c>
      <c r="CP381" s="19">
        <v>130.9</v>
      </c>
      <c r="CQ381" s="19">
        <v>131.30000000000001</v>
      </c>
      <c r="CR381" s="19">
        <v>133.6</v>
      </c>
      <c r="CS381" s="19">
        <v>133.4</v>
      </c>
      <c r="CT381" s="19">
        <v>134.80000000000001</v>
      </c>
      <c r="CU381" s="19">
        <v>134.9</v>
      </c>
      <c r="CV381" s="19">
        <v>131.5</v>
      </c>
      <c r="CW381" s="19">
        <v>134</v>
      </c>
      <c r="CX381" s="19">
        <v>133.30000000000001</v>
      </c>
      <c r="CY381" s="19">
        <v>133.5</v>
      </c>
      <c r="CZ381" s="19">
        <v>132.4</v>
      </c>
      <c r="DA381" s="19">
        <v>130.4</v>
      </c>
      <c r="DB381" s="19">
        <v>131.1</v>
      </c>
      <c r="DC381" s="19">
        <v>135.80000000000001</v>
      </c>
      <c r="DD381" s="19">
        <v>137.4</v>
      </c>
      <c r="DE381" s="19">
        <v>141.19999999999999</v>
      </c>
      <c r="DF381" s="19">
        <v>148.4</v>
      </c>
      <c r="DG381" s="19">
        <v>146.5</v>
      </c>
      <c r="DH381" s="19">
        <v>142.80000000000001</v>
      </c>
      <c r="DI381" s="19">
        <v>150.6</v>
      </c>
      <c r="DJ381" s="19">
        <v>155</v>
      </c>
      <c r="DK381" s="19">
        <v>157.69999999999999</v>
      </c>
      <c r="DL381" s="19">
        <v>156.9</v>
      </c>
      <c r="DM381" s="19">
        <v>159.5</v>
      </c>
      <c r="DN381" s="19">
        <v>167.1</v>
      </c>
      <c r="DO381" s="19">
        <v>169.4</v>
      </c>
      <c r="DP381" s="19">
        <v>167.8</v>
      </c>
      <c r="DQ381" s="19">
        <v>165.3</v>
      </c>
      <c r="DR381" s="19">
        <v>177</v>
      </c>
      <c r="DS381" s="19">
        <v>186.7</v>
      </c>
      <c r="DT381" s="19">
        <v>179.8</v>
      </c>
      <c r="DU381" s="19">
        <v>195.5</v>
      </c>
      <c r="DV381" s="19">
        <v>189.5</v>
      </c>
      <c r="DW381" s="19">
        <v>190.6</v>
      </c>
    </row>
    <row r="382" spans="1:127">
      <c r="A382" s="17" t="s">
        <v>1357</v>
      </c>
      <c r="B382" s="17" t="s">
        <v>1358</v>
      </c>
      <c r="C382" s="18">
        <v>3.0679999999999999E-2</v>
      </c>
      <c r="D382" s="19">
        <v>109.1</v>
      </c>
      <c r="E382" s="19">
        <v>110</v>
      </c>
      <c r="F382" s="19">
        <v>117.2</v>
      </c>
      <c r="G382" s="19">
        <v>116.3</v>
      </c>
      <c r="H382" s="19">
        <v>120.1</v>
      </c>
      <c r="I382" s="19">
        <v>120.6</v>
      </c>
      <c r="J382" s="19">
        <v>120.7</v>
      </c>
      <c r="K382" s="19">
        <v>119.8</v>
      </c>
      <c r="L382" s="19">
        <v>123.8</v>
      </c>
      <c r="M382" s="19">
        <v>124.7</v>
      </c>
      <c r="N382" s="19">
        <v>124.8</v>
      </c>
      <c r="O382" s="19">
        <v>125.9</v>
      </c>
      <c r="P382" s="19">
        <v>127.4</v>
      </c>
      <c r="Q382" s="19">
        <v>127.3</v>
      </c>
      <c r="R382" s="19">
        <v>124.5</v>
      </c>
      <c r="S382" s="19">
        <v>128.1</v>
      </c>
      <c r="T382" s="19">
        <v>128.5</v>
      </c>
      <c r="U382" s="19">
        <v>126.2</v>
      </c>
      <c r="V382" s="19">
        <v>125</v>
      </c>
      <c r="W382" s="19">
        <v>126.3</v>
      </c>
      <c r="X382" s="19">
        <v>129.19999999999999</v>
      </c>
      <c r="Y382" s="19">
        <v>130.19999999999999</v>
      </c>
      <c r="Z382" s="19">
        <v>129.6</v>
      </c>
      <c r="AA382" s="19">
        <v>137.6</v>
      </c>
      <c r="AB382" s="19">
        <v>133.69999999999999</v>
      </c>
      <c r="AC382" s="19">
        <v>132.30000000000001</v>
      </c>
      <c r="AD382" s="19">
        <v>131</v>
      </c>
      <c r="AE382" s="19">
        <v>130.19999999999999</v>
      </c>
      <c r="AF382" s="19">
        <v>133.30000000000001</v>
      </c>
      <c r="AG382" s="19">
        <v>132.69999999999999</v>
      </c>
      <c r="AH382" s="19">
        <v>132.9</v>
      </c>
      <c r="AI382" s="19">
        <v>130.9</v>
      </c>
      <c r="AJ382" s="19">
        <v>128.9</v>
      </c>
      <c r="AK382" s="19">
        <v>125</v>
      </c>
      <c r="AL382" s="19">
        <v>122.8</v>
      </c>
      <c r="AM382" s="19">
        <v>118.6</v>
      </c>
      <c r="AN382" s="19">
        <v>121.9</v>
      </c>
      <c r="AO382" s="19">
        <v>120.5</v>
      </c>
      <c r="AP382" s="19">
        <v>123.1</v>
      </c>
      <c r="AQ382" s="19">
        <v>118.2</v>
      </c>
      <c r="AR382" s="19">
        <v>118.2</v>
      </c>
      <c r="AS382" s="19">
        <v>115.2</v>
      </c>
      <c r="AT382" s="19">
        <v>114.9</v>
      </c>
      <c r="AU382" s="19">
        <v>115.4</v>
      </c>
      <c r="AV382" s="19">
        <v>114.6</v>
      </c>
      <c r="AW382" s="19">
        <v>113.3</v>
      </c>
      <c r="AX382" s="19">
        <v>112.4</v>
      </c>
      <c r="AY382" s="19">
        <v>112.9</v>
      </c>
      <c r="AZ382" s="19">
        <v>110.6</v>
      </c>
      <c r="BA382" s="19">
        <v>114.5</v>
      </c>
      <c r="BB382" s="19">
        <v>112.1</v>
      </c>
      <c r="BC382" s="19">
        <v>112.1</v>
      </c>
      <c r="BD382" s="19">
        <v>112.3</v>
      </c>
      <c r="BE382" s="19">
        <v>111</v>
      </c>
      <c r="BF382" s="19">
        <v>111.5</v>
      </c>
      <c r="BG382" s="19">
        <v>111.7</v>
      </c>
      <c r="BH382" s="19">
        <v>114.6</v>
      </c>
      <c r="BI382" s="19">
        <v>117.2</v>
      </c>
      <c r="BJ382" s="19">
        <v>122.6</v>
      </c>
      <c r="BK382" s="19">
        <v>124.4</v>
      </c>
      <c r="BL382" s="19">
        <v>124.1</v>
      </c>
      <c r="BM382" s="19">
        <v>123.3</v>
      </c>
      <c r="BN382" s="19">
        <v>118.9</v>
      </c>
      <c r="BO382" s="19">
        <v>116.1</v>
      </c>
      <c r="BP382" s="19">
        <v>116</v>
      </c>
      <c r="BQ382" s="19">
        <v>119.9</v>
      </c>
      <c r="BR382" s="19">
        <v>120.6</v>
      </c>
      <c r="BS382" s="19">
        <v>121.9</v>
      </c>
      <c r="BT382" s="19">
        <v>121.4</v>
      </c>
      <c r="BU382" s="19">
        <v>121</v>
      </c>
      <c r="BV382" s="19">
        <v>122.4</v>
      </c>
      <c r="BW382" s="19">
        <v>129.9</v>
      </c>
      <c r="BX382" s="19">
        <v>131.6</v>
      </c>
      <c r="BY382" s="19">
        <v>132.1</v>
      </c>
      <c r="BZ382" s="19">
        <v>130.6</v>
      </c>
      <c r="CA382" s="19">
        <v>130.19999999999999</v>
      </c>
      <c r="CB382" s="19">
        <v>128.4</v>
      </c>
      <c r="CC382" s="19">
        <v>126.6</v>
      </c>
      <c r="CD382" s="19">
        <v>128.9</v>
      </c>
      <c r="CE382" s="19">
        <v>129.6</v>
      </c>
      <c r="CF382" s="19">
        <v>124.2</v>
      </c>
      <c r="CG382" s="19">
        <v>120.8</v>
      </c>
      <c r="CH382" s="19">
        <v>121</v>
      </c>
      <c r="CI382" s="19">
        <v>121.2</v>
      </c>
      <c r="CJ382" s="19">
        <v>121</v>
      </c>
      <c r="CK382" s="19">
        <v>121.7</v>
      </c>
      <c r="CL382" s="19">
        <v>119.8</v>
      </c>
      <c r="CM382" s="19">
        <v>118.1</v>
      </c>
      <c r="CN382" s="19">
        <v>118.7</v>
      </c>
      <c r="CO382" s="19">
        <v>119.8</v>
      </c>
      <c r="CP382" s="19">
        <v>121.1</v>
      </c>
      <c r="CQ382" s="19">
        <v>120.6</v>
      </c>
      <c r="CR382" s="19">
        <v>118</v>
      </c>
      <c r="CS382" s="19">
        <v>123.7</v>
      </c>
      <c r="CT382" s="19">
        <v>122.6</v>
      </c>
      <c r="CU382" s="19">
        <v>122.5</v>
      </c>
      <c r="CV382" s="19">
        <v>122.5</v>
      </c>
      <c r="CW382" s="19">
        <v>135.80000000000001</v>
      </c>
      <c r="CX382" s="19">
        <v>133.9</v>
      </c>
      <c r="CY382" s="19">
        <v>141.80000000000001</v>
      </c>
      <c r="CZ382" s="19">
        <v>139.69999999999999</v>
      </c>
      <c r="DA382" s="19">
        <v>138.4</v>
      </c>
      <c r="DB382" s="19">
        <v>151.80000000000001</v>
      </c>
      <c r="DC382" s="19">
        <v>162.30000000000001</v>
      </c>
      <c r="DD382" s="19">
        <v>157.6</v>
      </c>
      <c r="DE382" s="19">
        <v>162.19999999999999</v>
      </c>
      <c r="DF382" s="19">
        <v>173.7</v>
      </c>
      <c r="DG382" s="19">
        <v>191.2</v>
      </c>
      <c r="DH382" s="19">
        <v>199</v>
      </c>
      <c r="DI382" s="19">
        <v>186.6</v>
      </c>
      <c r="DJ382" s="19">
        <v>180.5</v>
      </c>
      <c r="DK382" s="19">
        <v>195.2</v>
      </c>
      <c r="DL382" s="19">
        <v>195.1</v>
      </c>
      <c r="DM382" s="19">
        <v>178.5</v>
      </c>
      <c r="DN382" s="19">
        <v>191.8</v>
      </c>
      <c r="DO382" s="19">
        <v>204.9</v>
      </c>
      <c r="DP382" s="19">
        <v>208.3</v>
      </c>
      <c r="DQ382" s="19">
        <v>204.1</v>
      </c>
      <c r="DR382" s="19">
        <v>207.1</v>
      </c>
      <c r="DS382" s="19">
        <v>211.3</v>
      </c>
      <c r="DT382" s="19">
        <v>208.4</v>
      </c>
      <c r="DU382" s="19">
        <v>207.6</v>
      </c>
      <c r="DV382" s="19">
        <v>207.5</v>
      </c>
      <c r="DW382" s="19">
        <v>207.5</v>
      </c>
    </row>
    <row r="383" spans="1:127">
      <c r="A383" s="17" t="s">
        <v>1359</v>
      </c>
      <c r="B383" s="17" t="s">
        <v>1360</v>
      </c>
      <c r="C383" s="18">
        <v>2.0480000000000002E-2</v>
      </c>
      <c r="D383" s="19">
        <v>99.3</v>
      </c>
      <c r="E383" s="19">
        <v>94.5</v>
      </c>
      <c r="F383" s="19">
        <v>101.7</v>
      </c>
      <c r="G383" s="19">
        <v>103.6</v>
      </c>
      <c r="H383" s="19">
        <v>96.3</v>
      </c>
      <c r="I383" s="19">
        <v>99.5</v>
      </c>
      <c r="J383" s="19">
        <v>98.3</v>
      </c>
      <c r="K383" s="19">
        <v>107.3</v>
      </c>
      <c r="L383" s="19">
        <v>110.9</v>
      </c>
      <c r="M383" s="19">
        <v>114.9</v>
      </c>
      <c r="N383" s="19">
        <v>115.9</v>
      </c>
      <c r="O383" s="19">
        <v>116.1</v>
      </c>
      <c r="P383" s="19">
        <v>115.5</v>
      </c>
      <c r="Q383" s="19">
        <v>115.5</v>
      </c>
      <c r="R383" s="19">
        <v>116.5</v>
      </c>
      <c r="S383" s="19">
        <v>113</v>
      </c>
      <c r="T383" s="19">
        <v>108.4</v>
      </c>
      <c r="U383" s="19">
        <v>106.3</v>
      </c>
      <c r="V383" s="19">
        <v>109.3</v>
      </c>
      <c r="W383" s="19">
        <v>112.3</v>
      </c>
      <c r="X383" s="19">
        <v>109.4</v>
      </c>
      <c r="Y383" s="19">
        <v>116.7</v>
      </c>
      <c r="Z383" s="19">
        <v>116.3</v>
      </c>
      <c r="AA383" s="19">
        <v>111.6</v>
      </c>
      <c r="AB383" s="19">
        <v>115.1</v>
      </c>
      <c r="AC383" s="19">
        <v>131.5</v>
      </c>
      <c r="AD383" s="19">
        <v>133.19999999999999</v>
      </c>
      <c r="AE383" s="19">
        <v>135.1</v>
      </c>
      <c r="AF383" s="19">
        <v>125.8</v>
      </c>
      <c r="AG383" s="19">
        <v>127.7</v>
      </c>
      <c r="AH383" s="19">
        <v>124.1</v>
      </c>
      <c r="AI383" s="19">
        <v>112.9</v>
      </c>
      <c r="AJ383" s="19">
        <v>111.9</v>
      </c>
      <c r="AK383" s="19">
        <v>130.19999999999999</v>
      </c>
      <c r="AL383" s="19">
        <v>134.69999999999999</v>
      </c>
      <c r="AM383" s="19">
        <v>136.30000000000001</v>
      </c>
      <c r="AN383" s="19">
        <v>136.9</v>
      </c>
      <c r="AO383" s="19">
        <v>146.69999999999999</v>
      </c>
      <c r="AP383" s="19">
        <v>138.6</v>
      </c>
      <c r="AQ383" s="19">
        <v>134.80000000000001</v>
      </c>
      <c r="AR383" s="19">
        <v>135.4</v>
      </c>
      <c r="AS383" s="19">
        <v>134.1</v>
      </c>
      <c r="AT383" s="19">
        <v>132.69999999999999</v>
      </c>
      <c r="AU383" s="19">
        <v>134.69999999999999</v>
      </c>
      <c r="AV383" s="19">
        <v>136.6</v>
      </c>
      <c r="AW383" s="19">
        <v>139.6</v>
      </c>
      <c r="AX383" s="19">
        <v>144.1</v>
      </c>
      <c r="AY383" s="19">
        <v>146.19999999999999</v>
      </c>
      <c r="AZ383" s="19">
        <v>151</v>
      </c>
      <c r="BA383" s="19">
        <v>150.80000000000001</v>
      </c>
      <c r="BB383" s="19">
        <v>155.30000000000001</v>
      </c>
      <c r="BC383" s="19">
        <v>154.19999999999999</v>
      </c>
      <c r="BD383" s="19">
        <v>150.4</v>
      </c>
      <c r="BE383" s="19">
        <v>137.1</v>
      </c>
      <c r="BF383" s="19">
        <v>137</v>
      </c>
      <c r="BG383" s="19">
        <v>140.1</v>
      </c>
      <c r="BH383" s="19">
        <v>138.4</v>
      </c>
      <c r="BI383" s="19">
        <v>138.1</v>
      </c>
      <c r="BJ383" s="19">
        <v>140.19999999999999</v>
      </c>
      <c r="BK383" s="19">
        <v>140.19999999999999</v>
      </c>
      <c r="BL383" s="19">
        <v>135.9</v>
      </c>
      <c r="BM383" s="19">
        <v>134.6</v>
      </c>
      <c r="BN383" s="19">
        <v>125.1</v>
      </c>
      <c r="BO383" s="19">
        <v>119.2</v>
      </c>
      <c r="BP383" s="19">
        <v>114.9</v>
      </c>
      <c r="BQ383" s="19">
        <v>118.7</v>
      </c>
      <c r="BR383" s="19">
        <v>116.9</v>
      </c>
      <c r="BS383" s="19">
        <v>115.8</v>
      </c>
      <c r="BT383" s="19">
        <v>121.3</v>
      </c>
      <c r="BU383" s="19">
        <v>128.6</v>
      </c>
      <c r="BV383" s="19">
        <v>123.3</v>
      </c>
      <c r="BW383" s="19">
        <v>129.9</v>
      </c>
      <c r="BX383" s="19">
        <v>143.1</v>
      </c>
      <c r="BY383" s="19">
        <v>148.19999999999999</v>
      </c>
      <c r="BZ383" s="19">
        <v>150.1</v>
      </c>
      <c r="CA383" s="19">
        <v>144.69999999999999</v>
      </c>
      <c r="CB383" s="19">
        <v>141.80000000000001</v>
      </c>
      <c r="CC383" s="19">
        <v>138.30000000000001</v>
      </c>
      <c r="CD383" s="19">
        <v>137.19999999999999</v>
      </c>
      <c r="CE383" s="19">
        <v>141.19999999999999</v>
      </c>
      <c r="CF383" s="19">
        <v>140.5</v>
      </c>
      <c r="CG383" s="19">
        <v>140.19999999999999</v>
      </c>
      <c r="CH383" s="19">
        <v>140.80000000000001</v>
      </c>
      <c r="CI383" s="19">
        <v>140.6</v>
      </c>
      <c r="CJ383" s="19">
        <v>142.69999999999999</v>
      </c>
      <c r="CK383" s="19">
        <v>140.80000000000001</v>
      </c>
      <c r="CL383" s="19">
        <v>139.19999999999999</v>
      </c>
      <c r="CM383" s="19">
        <v>134.1</v>
      </c>
      <c r="CN383" s="19">
        <v>132.69999999999999</v>
      </c>
      <c r="CO383" s="19">
        <v>135.1</v>
      </c>
      <c r="CP383" s="19">
        <v>132.5</v>
      </c>
      <c r="CQ383" s="19">
        <v>129.6</v>
      </c>
      <c r="CR383" s="19">
        <v>130</v>
      </c>
      <c r="CS383" s="19">
        <v>126.5</v>
      </c>
      <c r="CT383" s="19">
        <v>136.69999999999999</v>
      </c>
      <c r="CU383" s="19">
        <v>146</v>
      </c>
      <c r="CV383" s="19">
        <v>146</v>
      </c>
      <c r="CW383" s="19">
        <v>141</v>
      </c>
      <c r="CX383" s="19">
        <v>135.6</v>
      </c>
      <c r="CY383" s="19">
        <v>131.69999999999999</v>
      </c>
      <c r="CZ383" s="19">
        <v>130.1</v>
      </c>
      <c r="DA383" s="19">
        <v>134</v>
      </c>
      <c r="DB383" s="19">
        <v>147</v>
      </c>
      <c r="DC383" s="19">
        <v>156</v>
      </c>
      <c r="DD383" s="19">
        <v>162.6</v>
      </c>
      <c r="DE383" s="19">
        <v>169.5</v>
      </c>
      <c r="DF383" s="19">
        <v>170.4</v>
      </c>
      <c r="DG383" s="19">
        <v>171.8</v>
      </c>
      <c r="DH383" s="19">
        <v>176.9</v>
      </c>
      <c r="DI383" s="19">
        <v>175.5</v>
      </c>
      <c r="DJ383" s="19">
        <v>164.2</v>
      </c>
      <c r="DK383" s="19">
        <v>160.6</v>
      </c>
      <c r="DL383" s="19">
        <v>160.5</v>
      </c>
      <c r="DM383" s="19">
        <v>171.5</v>
      </c>
      <c r="DN383" s="19">
        <v>185.2</v>
      </c>
      <c r="DO383" s="19">
        <v>191.8</v>
      </c>
      <c r="DP383" s="19">
        <v>208.6</v>
      </c>
      <c r="DQ383" s="19">
        <v>215.2</v>
      </c>
      <c r="DR383" s="19">
        <v>216.3</v>
      </c>
      <c r="DS383" s="19">
        <v>222.4</v>
      </c>
      <c r="DT383" s="19">
        <v>244.2</v>
      </c>
      <c r="DU383" s="19">
        <v>277.8</v>
      </c>
      <c r="DV383" s="19">
        <v>266.8</v>
      </c>
      <c r="DW383" s="19">
        <v>252.3</v>
      </c>
    </row>
    <row r="384" spans="1:127">
      <c r="A384" s="17" t="s">
        <v>1361</v>
      </c>
      <c r="B384" s="17" t="s">
        <v>1362</v>
      </c>
      <c r="C384" s="18">
        <v>3.0290000000000001E-2</v>
      </c>
      <c r="D384" s="19">
        <v>90.8</v>
      </c>
      <c r="E384" s="19">
        <v>100.3</v>
      </c>
      <c r="F384" s="19">
        <v>109.7</v>
      </c>
      <c r="G384" s="19">
        <v>111.9</v>
      </c>
      <c r="H384" s="19">
        <v>109.8</v>
      </c>
      <c r="I384" s="19">
        <v>106.5</v>
      </c>
      <c r="J384" s="19">
        <v>104.8</v>
      </c>
      <c r="K384" s="19">
        <v>98.1</v>
      </c>
      <c r="L384" s="19">
        <v>91.8</v>
      </c>
      <c r="M384" s="19">
        <v>86.1</v>
      </c>
      <c r="N384" s="19">
        <v>81.8</v>
      </c>
      <c r="O384" s="19">
        <v>88</v>
      </c>
      <c r="P384" s="19">
        <v>94.3</v>
      </c>
      <c r="Q384" s="19">
        <v>94</v>
      </c>
      <c r="R384" s="19">
        <v>87.2</v>
      </c>
      <c r="S384" s="19">
        <v>81</v>
      </c>
      <c r="T384" s="19">
        <v>76.400000000000006</v>
      </c>
      <c r="U384" s="19">
        <v>70.900000000000006</v>
      </c>
      <c r="V384" s="19">
        <v>78.599999999999994</v>
      </c>
      <c r="W384" s="19">
        <v>81.599999999999994</v>
      </c>
      <c r="X384" s="19">
        <v>74.7</v>
      </c>
      <c r="Y384" s="19">
        <v>77.2</v>
      </c>
      <c r="Z384" s="19">
        <v>94.7</v>
      </c>
      <c r="AA384" s="19">
        <v>107.5</v>
      </c>
      <c r="AB384" s="19">
        <v>108.1</v>
      </c>
      <c r="AC384" s="19">
        <v>99.8</v>
      </c>
      <c r="AD384" s="19">
        <v>95.8</v>
      </c>
      <c r="AE384" s="19">
        <v>94.1</v>
      </c>
      <c r="AF384" s="19">
        <v>98.6</v>
      </c>
      <c r="AG384" s="19">
        <v>97.9</v>
      </c>
      <c r="AH384" s="19">
        <v>92.9</v>
      </c>
      <c r="AI384" s="19">
        <v>91.3</v>
      </c>
      <c r="AJ384" s="19">
        <v>93.3</v>
      </c>
      <c r="AK384" s="19">
        <v>101.1</v>
      </c>
      <c r="AL384" s="19">
        <v>111</v>
      </c>
      <c r="AM384" s="19">
        <v>112.6</v>
      </c>
      <c r="AN384" s="19">
        <v>112.6</v>
      </c>
      <c r="AO384" s="19">
        <v>112.9</v>
      </c>
      <c r="AP384" s="19">
        <v>110.8</v>
      </c>
      <c r="AQ384" s="19">
        <v>109.5</v>
      </c>
      <c r="AR384" s="19">
        <v>110.4</v>
      </c>
      <c r="AS384" s="19">
        <v>106.4</v>
      </c>
      <c r="AT384" s="19">
        <v>106</v>
      </c>
      <c r="AU384" s="19">
        <v>105.4</v>
      </c>
      <c r="AV384" s="19">
        <v>102.1</v>
      </c>
      <c r="AW384" s="19">
        <v>103.9</v>
      </c>
      <c r="AX384" s="19">
        <v>108.9</v>
      </c>
      <c r="AY384" s="19">
        <v>112.9</v>
      </c>
      <c r="AZ384" s="19">
        <v>113.5</v>
      </c>
      <c r="BA384" s="19">
        <v>112.6</v>
      </c>
      <c r="BB384" s="19">
        <v>117.1</v>
      </c>
      <c r="BC384" s="19">
        <v>110.8</v>
      </c>
      <c r="BD384" s="19">
        <v>103.9</v>
      </c>
      <c r="BE384" s="19">
        <v>99.8</v>
      </c>
      <c r="BF384" s="19">
        <v>99.6</v>
      </c>
      <c r="BG384" s="19">
        <v>98.7</v>
      </c>
      <c r="BH384" s="19">
        <v>96.4</v>
      </c>
      <c r="BI384" s="19">
        <v>97.2</v>
      </c>
      <c r="BJ384" s="19">
        <v>102</v>
      </c>
      <c r="BK384" s="19">
        <v>107.8</v>
      </c>
      <c r="BL384" s="19">
        <v>110.3</v>
      </c>
      <c r="BM384" s="19">
        <v>110.3</v>
      </c>
      <c r="BN384" s="19">
        <v>107.9</v>
      </c>
      <c r="BO384" s="19">
        <v>104.8</v>
      </c>
      <c r="BP384" s="19">
        <v>96.1</v>
      </c>
      <c r="BQ384" s="19">
        <v>98.3</v>
      </c>
      <c r="BR384" s="19">
        <v>103</v>
      </c>
      <c r="BS384" s="19">
        <v>113.6</v>
      </c>
      <c r="BT384" s="19">
        <v>122.3</v>
      </c>
      <c r="BU384" s="19">
        <v>126.6</v>
      </c>
      <c r="BV384" s="19">
        <v>119</v>
      </c>
      <c r="BW384" s="19">
        <v>115.5</v>
      </c>
      <c r="BX384" s="19">
        <v>132.1</v>
      </c>
      <c r="BY384" s="19">
        <v>157.19999999999999</v>
      </c>
      <c r="BZ384" s="19">
        <v>176.3</v>
      </c>
      <c r="CA384" s="19">
        <v>175</v>
      </c>
      <c r="CB384" s="19">
        <v>175</v>
      </c>
      <c r="CC384" s="19">
        <v>172</v>
      </c>
      <c r="CD384" s="19">
        <v>180.1</v>
      </c>
      <c r="CE384" s="19">
        <v>183.8</v>
      </c>
      <c r="CF384" s="19">
        <v>180.5</v>
      </c>
      <c r="CG384" s="19">
        <v>159.1</v>
      </c>
      <c r="CH384" s="19">
        <v>153.6</v>
      </c>
      <c r="CI384" s="19">
        <v>160.80000000000001</v>
      </c>
      <c r="CJ384" s="19">
        <v>159.19999999999999</v>
      </c>
      <c r="CK384" s="19">
        <v>139.30000000000001</v>
      </c>
      <c r="CL384" s="19">
        <v>132.69999999999999</v>
      </c>
      <c r="CM384" s="19">
        <v>129.4</v>
      </c>
      <c r="CN384" s="19">
        <v>120.9</v>
      </c>
      <c r="CO384" s="19">
        <v>113.9</v>
      </c>
      <c r="CP384" s="19">
        <v>108.9</v>
      </c>
      <c r="CQ384" s="19">
        <v>105.1</v>
      </c>
      <c r="CR384" s="19">
        <v>104.5</v>
      </c>
      <c r="CS384" s="19">
        <v>114.3</v>
      </c>
      <c r="CT384" s="19">
        <v>108.1</v>
      </c>
      <c r="CU384" s="19">
        <v>98.3</v>
      </c>
      <c r="CV384" s="19">
        <v>89.9</v>
      </c>
      <c r="CW384" s="19">
        <v>73.099999999999994</v>
      </c>
      <c r="CX384" s="19">
        <v>73.3</v>
      </c>
      <c r="CY384" s="19">
        <v>79.5</v>
      </c>
      <c r="CZ384" s="19">
        <v>77.8</v>
      </c>
      <c r="DA384" s="19">
        <v>90.7</v>
      </c>
      <c r="DB384" s="19">
        <v>102.9</v>
      </c>
      <c r="DC384" s="19">
        <v>122.8</v>
      </c>
      <c r="DD384" s="19">
        <v>118</v>
      </c>
      <c r="DE384" s="19">
        <v>123.9</v>
      </c>
      <c r="DF384" s="19">
        <v>132.80000000000001</v>
      </c>
      <c r="DG384" s="19">
        <v>157.69999999999999</v>
      </c>
      <c r="DH384" s="19">
        <v>171.8</v>
      </c>
      <c r="DI384" s="19">
        <v>149.80000000000001</v>
      </c>
      <c r="DJ384" s="19">
        <v>144.5</v>
      </c>
      <c r="DK384" s="19">
        <v>149</v>
      </c>
      <c r="DL384" s="19">
        <v>138.6</v>
      </c>
      <c r="DM384" s="19">
        <v>142.80000000000001</v>
      </c>
      <c r="DN384" s="19">
        <v>172.8</v>
      </c>
      <c r="DO384" s="19">
        <v>183.5</v>
      </c>
      <c r="DP384" s="19">
        <v>178.6</v>
      </c>
      <c r="DQ384" s="19">
        <v>178.2</v>
      </c>
      <c r="DR384" s="19">
        <v>188.2</v>
      </c>
      <c r="DS384" s="19">
        <v>198.5</v>
      </c>
      <c r="DT384" s="19">
        <v>212.5</v>
      </c>
      <c r="DU384" s="19">
        <v>220.1</v>
      </c>
      <c r="DV384" s="19">
        <v>222.5</v>
      </c>
      <c r="DW384" s="19">
        <v>211.4</v>
      </c>
    </row>
    <row r="385" spans="1:127">
      <c r="A385" s="17" t="s">
        <v>1363</v>
      </c>
      <c r="B385" s="17" t="s">
        <v>1364</v>
      </c>
      <c r="C385" s="18">
        <v>2.0729999999999998E-2</v>
      </c>
      <c r="D385" s="19">
        <v>105.3</v>
      </c>
      <c r="E385" s="19">
        <v>106.5</v>
      </c>
      <c r="F385" s="19">
        <v>105.8</v>
      </c>
      <c r="G385" s="19">
        <v>107.9</v>
      </c>
      <c r="H385" s="19">
        <v>107.9</v>
      </c>
      <c r="I385" s="19">
        <v>107.6</v>
      </c>
      <c r="J385" s="19">
        <v>105.5</v>
      </c>
      <c r="K385" s="19">
        <v>106.8</v>
      </c>
      <c r="L385" s="19">
        <v>109.2</v>
      </c>
      <c r="M385" s="19">
        <v>104.1</v>
      </c>
      <c r="N385" s="19">
        <v>104.4</v>
      </c>
      <c r="O385" s="19">
        <v>103.8</v>
      </c>
      <c r="P385" s="19">
        <v>107.2</v>
      </c>
      <c r="Q385" s="19">
        <v>95.3</v>
      </c>
      <c r="R385" s="19">
        <v>99.7</v>
      </c>
      <c r="S385" s="19">
        <v>99.1</v>
      </c>
      <c r="T385" s="19">
        <v>99.9</v>
      </c>
      <c r="U385" s="19">
        <v>100.1</v>
      </c>
      <c r="V385" s="19">
        <v>97.1</v>
      </c>
      <c r="W385" s="19">
        <v>97.7</v>
      </c>
      <c r="X385" s="19">
        <v>97.3</v>
      </c>
      <c r="Y385" s="19">
        <v>99.4</v>
      </c>
      <c r="Z385" s="19">
        <v>102.4</v>
      </c>
      <c r="AA385" s="19">
        <v>100.7</v>
      </c>
      <c r="AB385" s="19">
        <v>100.8</v>
      </c>
      <c r="AC385" s="19">
        <v>103</v>
      </c>
      <c r="AD385" s="19">
        <v>101.7</v>
      </c>
      <c r="AE385" s="19">
        <v>102.7</v>
      </c>
      <c r="AF385" s="19">
        <v>104.1</v>
      </c>
      <c r="AG385" s="19">
        <v>105.3</v>
      </c>
      <c r="AH385" s="19">
        <v>106.8</v>
      </c>
      <c r="AI385" s="19">
        <v>107.5</v>
      </c>
      <c r="AJ385" s="19">
        <v>107.9</v>
      </c>
      <c r="AK385" s="19">
        <v>106.5</v>
      </c>
      <c r="AL385" s="19">
        <v>106.2</v>
      </c>
      <c r="AM385" s="19">
        <v>108.1</v>
      </c>
      <c r="AN385" s="19">
        <v>109.8</v>
      </c>
      <c r="AO385" s="19">
        <v>109.4</v>
      </c>
      <c r="AP385" s="19">
        <v>110.4</v>
      </c>
      <c r="AQ385" s="19">
        <v>111.6</v>
      </c>
      <c r="AR385" s="19">
        <v>111.3</v>
      </c>
      <c r="AS385" s="19">
        <v>112.6</v>
      </c>
      <c r="AT385" s="19">
        <v>111.2</v>
      </c>
      <c r="AU385" s="19">
        <v>111.5</v>
      </c>
      <c r="AV385" s="19">
        <v>112.7</v>
      </c>
      <c r="AW385" s="19">
        <v>111.3</v>
      </c>
      <c r="AX385" s="19">
        <v>109.2</v>
      </c>
      <c r="AY385" s="19">
        <v>107.4</v>
      </c>
      <c r="AZ385" s="19">
        <v>103.1</v>
      </c>
      <c r="BA385" s="19">
        <v>96.2</v>
      </c>
      <c r="BB385" s="19">
        <v>96.4</v>
      </c>
      <c r="BC385" s="19">
        <v>96.5</v>
      </c>
      <c r="BD385" s="19">
        <v>96</v>
      </c>
      <c r="BE385" s="19">
        <v>96.8</v>
      </c>
      <c r="BF385" s="19">
        <v>95.7</v>
      </c>
      <c r="BG385" s="19">
        <v>95.5</v>
      </c>
      <c r="BH385" s="19">
        <v>95.6</v>
      </c>
      <c r="BI385" s="19">
        <v>93.6</v>
      </c>
      <c r="BJ385" s="19">
        <v>94.2</v>
      </c>
      <c r="BK385" s="19">
        <v>93.8</v>
      </c>
      <c r="BL385" s="19">
        <v>93</v>
      </c>
      <c r="BM385" s="19">
        <v>92.6</v>
      </c>
      <c r="BN385" s="19">
        <v>92.5</v>
      </c>
      <c r="BO385" s="19">
        <v>88.4</v>
      </c>
      <c r="BP385" s="19">
        <v>84.6</v>
      </c>
      <c r="BQ385" s="19">
        <v>84.3</v>
      </c>
      <c r="BR385" s="19">
        <v>88.7</v>
      </c>
      <c r="BS385" s="19">
        <v>90.2</v>
      </c>
      <c r="BT385" s="19">
        <v>88.5</v>
      </c>
      <c r="BU385" s="19">
        <v>87.6</v>
      </c>
      <c r="BV385" s="19">
        <v>90.1</v>
      </c>
      <c r="BW385" s="19">
        <v>89.2</v>
      </c>
      <c r="BX385" s="19">
        <v>91.7</v>
      </c>
      <c r="BY385" s="19">
        <v>88.5</v>
      </c>
      <c r="BZ385" s="19">
        <v>91.1</v>
      </c>
      <c r="CA385" s="19">
        <v>89.1</v>
      </c>
      <c r="CB385" s="19">
        <v>91</v>
      </c>
      <c r="CC385" s="19">
        <v>93.4</v>
      </c>
      <c r="CD385" s="19">
        <v>93.9</v>
      </c>
      <c r="CE385" s="19">
        <v>95.4</v>
      </c>
      <c r="CF385" s="19">
        <v>94.2</v>
      </c>
      <c r="CG385" s="19">
        <v>94</v>
      </c>
      <c r="CH385" s="19">
        <v>90.8</v>
      </c>
      <c r="CI385" s="19">
        <v>93.7</v>
      </c>
      <c r="CJ385" s="19">
        <v>94</v>
      </c>
      <c r="CK385" s="19">
        <v>92.1</v>
      </c>
      <c r="CL385" s="19">
        <v>91</v>
      </c>
      <c r="CM385" s="19">
        <v>90.8</v>
      </c>
      <c r="CN385" s="19">
        <v>91.7</v>
      </c>
      <c r="CO385" s="19">
        <v>92.6</v>
      </c>
      <c r="CP385" s="19">
        <v>91.1</v>
      </c>
      <c r="CQ385" s="19">
        <v>90.3</v>
      </c>
      <c r="CR385" s="19">
        <v>91.2</v>
      </c>
      <c r="CS385" s="19">
        <v>91.4</v>
      </c>
      <c r="CT385" s="19">
        <v>91.7</v>
      </c>
      <c r="CU385" s="19">
        <v>92.2</v>
      </c>
      <c r="CV385" s="19">
        <v>91.8</v>
      </c>
      <c r="CW385" s="19">
        <v>93.7</v>
      </c>
      <c r="CX385" s="19">
        <v>92.1</v>
      </c>
      <c r="CY385" s="19">
        <v>87.6</v>
      </c>
      <c r="CZ385" s="19">
        <v>88.3</v>
      </c>
      <c r="DA385" s="19">
        <v>87.9</v>
      </c>
      <c r="DB385" s="19">
        <v>88.3</v>
      </c>
      <c r="DC385" s="19">
        <v>89.6</v>
      </c>
      <c r="DD385" s="19">
        <v>89.6</v>
      </c>
      <c r="DE385" s="19">
        <v>89.7</v>
      </c>
      <c r="DF385" s="19">
        <v>89.6</v>
      </c>
      <c r="DG385" s="19">
        <v>89.5</v>
      </c>
      <c r="DH385" s="19">
        <v>89.8</v>
      </c>
      <c r="DI385" s="19">
        <v>89.6</v>
      </c>
      <c r="DJ385" s="19">
        <v>90</v>
      </c>
      <c r="DK385" s="19">
        <v>90.9</v>
      </c>
      <c r="DL385" s="19">
        <v>94.2</v>
      </c>
      <c r="DM385" s="19">
        <v>101.7</v>
      </c>
      <c r="DN385" s="19">
        <v>121.8</v>
      </c>
      <c r="DO385" s="19">
        <v>114.4</v>
      </c>
      <c r="DP385" s="19">
        <v>106.7</v>
      </c>
      <c r="DQ385" s="19">
        <v>111.1</v>
      </c>
      <c r="DR385" s="19">
        <v>112</v>
      </c>
      <c r="DS385" s="19">
        <v>114.3</v>
      </c>
      <c r="DT385" s="19">
        <v>118.1</v>
      </c>
      <c r="DU385" s="19">
        <v>117.9</v>
      </c>
      <c r="DV385" s="19">
        <v>117.5</v>
      </c>
      <c r="DW385" s="19">
        <v>119</v>
      </c>
    </row>
    <row r="386" spans="1:127">
      <c r="A386" s="17" t="s">
        <v>1365</v>
      </c>
      <c r="B386" s="17" t="s">
        <v>1366</v>
      </c>
      <c r="C386" s="18">
        <v>4.4499999999999998E-2</v>
      </c>
      <c r="D386" s="19">
        <v>99</v>
      </c>
      <c r="E386" s="19">
        <v>98.8</v>
      </c>
      <c r="F386" s="19">
        <v>97.7</v>
      </c>
      <c r="G386" s="19">
        <v>99.9</v>
      </c>
      <c r="H386" s="19">
        <v>101.4</v>
      </c>
      <c r="I386" s="19">
        <v>99</v>
      </c>
      <c r="J386" s="19">
        <v>102</v>
      </c>
      <c r="K386" s="19">
        <v>102.6</v>
      </c>
      <c r="L386" s="19">
        <v>102.8</v>
      </c>
      <c r="M386" s="19">
        <v>104.6</v>
      </c>
      <c r="N386" s="19">
        <v>102.3</v>
      </c>
      <c r="O386" s="19">
        <v>101.8</v>
      </c>
      <c r="P386" s="19">
        <v>101.1</v>
      </c>
      <c r="Q386" s="19">
        <v>101.5</v>
      </c>
      <c r="R386" s="19">
        <v>102.9</v>
      </c>
      <c r="S386" s="19">
        <v>103.9</v>
      </c>
      <c r="T386" s="19">
        <v>103</v>
      </c>
      <c r="U386" s="19">
        <v>101.8</v>
      </c>
      <c r="V386" s="19">
        <v>100.8</v>
      </c>
      <c r="W386" s="19">
        <v>102.6</v>
      </c>
      <c r="X386" s="19">
        <v>102.2</v>
      </c>
      <c r="Y386" s="19">
        <v>101.8</v>
      </c>
      <c r="Z386" s="19">
        <v>103.3</v>
      </c>
      <c r="AA386" s="19">
        <v>103.6</v>
      </c>
      <c r="AB386" s="19">
        <v>104</v>
      </c>
      <c r="AC386" s="19">
        <v>105.4</v>
      </c>
      <c r="AD386" s="19">
        <v>105.4</v>
      </c>
      <c r="AE386" s="19">
        <v>104.8</v>
      </c>
      <c r="AF386" s="19">
        <v>106.5</v>
      </c>
      <c r="AG386" s="19">
        <v>107.8</v>
      </c>
      <c r="AH386" s="19">
        <v>106.9</v>
      </c>
      <c r="AI386" s="19">
        <v>105</v>
      </c>
      <c r="AJ386" s="19">
        <v>107</v>
      </c>
      <c r="AK386" s="19">
        <v>108.9</v>
      </c>
      <c r="AL386" s="19">
        <v>108.2</v>
      </c>
      <c r="AM386" s="19">
        <v>108.4</v>
      </c>
      <c r="AN386" s="19">
        <v>110</v>
      </c>
      <c r="AO386" s="19">
        <v>106.7</v>
      </c>
      <c r="AP386" s="19">
        <v>107.3</v>
      </c>
      <c r="AQ386" s="19">
        <v>108.8</v>
      </c>
      <c r="AR386" s="19">
        <v>107.9</v>
      </c>
      <c r="AS386" s="19">
        <v>108.2</v>
      </c>
      <c r="AT386" s="19">
        <v>107.9</v>
      </c>
      <c r="AU386" s="19">
        <v>107.1</v>
      </c>
      <c r="AV386" s="19">
        <v>107.7</v>
      </c>
      <c r="AW386" s="19">
        <v>108.4</v>
      </c>
      <c r="AX386" s="19">
        <v>107.3</v>
      </c>
      <c r="AY386" s="19">
        <v>109.6</v>
      </c>
      <c r="AZ386" s="19">
        <v>108.7</v>
      </c>
      <c r="BA386" s="19">
        <v>109</v>
      </c>
      <c r="BB386" s="19">
        <v>110.1</v>
      </c>
      <c r="BC386" s="19">
        <v>109.3</v>
      </c>
      <c r="BD386" s="19">
        <v>110.8</v>
      </c>
      <c r="BE386" s="19">
        <v>111</v>
      </c>
      <c r="BF386" s="19">
        <v>110</v>
      </c>
      <c r="BG386" s="19">
        <v>111.3</v>
      </c>
      <c r="BH386" s="19">
        <v>110</v>
      </c>
      <c r="BI386" s="19">
        <v>109.7</v>
      </c>
      <c r="BJ386" s="19">
        <v>112.1</v>
      </c>
      <c r="BK386" s="19">
        <v>111.9</v>
      </c>
      <c r="BL386" s="19">
        <v>112.1</v>
      </c>
      <c r="BM386" s="19">
        <v>112.4</v>
      </c>
      <c r="BN386" s="19">
        <v>112.7</v>
      </c>
      <c r="BO386" s="19">
        <v>110.7</v>
      </c>
      <c r="BP386" s="19">
        <v>112.3</v>
      </c>
      <c r="BQ386" s="19">
        <v>111.4</v>
      </c>
      <c r="BR386" s="19">
        <v>112.2</v>
      </c>
      <c r="BS386" s="19">
        <v>114</v>
      </c>
      <c r="BT386" s="19">
        <v>111.4</v>
      </c>
      <c r="BU386" s="19">
        <v>111.9</v>
      </c>
      <c r="BV386" s="19">
        <v>115.5</v>
      </c>
      <c r="BW386" s="19">
        <v>115.8</v>
      </c>
      <c r="BX386" s="19">
        <v>119.3</v>
      </c>
      <c r="BY386" s="19">
        <v>118.1</v>
      </c>
      <c r="BZ386" s="19">
        <v>116.5</v>
      </c>
      <c r="CA386" s="19">
        <v>117</v>
      </c>
      <c r="CB386" s="19">
        <v>117.4</v>
      </c>
      <c r="CC386" s="19">
        <v>120.2</v>
      </c>
      <c r="CD386" s="19">
        <v>121.3</v>
      </c>
      <c r="CE386" s="19">
        <v>122.5</v>
      </c>
      <c r="CF386" s="19">
        <v>123.1</v>
      </c>
      <c r="CG386" s="19">
        <v>121.9</v>
      </c>
      <c r="CH386" s="19">
        <v>122.3</v>
      </c>
      <c r="CI386" s="19">
        <v>122.4</v>
      </c>
      <c r="CJ386" s="19">
        <v>126.4</v>
      </c>
      <c r="CK386" s="19">
        <v>127</v>
      </c>
      <c r="CL386" s="19">
        <v>127.3</v>
      </c>
      <c r="CM386" s="19">
        <v>128.30000000000001</v>
      </c>
      <c r="CN386" s="19">
        <v>126.9</v>
      </c>
      <c r="CO386" s="19">
        <v>127.5</v>
      </c>
      <c r="CP386" s="19">
        <v>126.9</v>
      </c>
      <c r="CQ386" s="19">
        <v>126.8</v>
      </c>
      <c r="CR386" s="19">
        <v>126.2</v>
      </c>
      <c r="CS386" s="19">
        <v>124.5</v>
      </c>
      <c r="CT386" s="19">
        <v>126.9</v>
      </c>
      <c r="CU386" s="19">
        <v>127.6</v>
      </c>
      <c r="CV386" s="19">
        <v>127.9</v>
      </c>
      <c r="CW386" s="19">
        <v>124.3</v>
      </c>
      <c r="CX386" s="19">
        <v>125.9</v>
      </c>
      <c r="CY386" s="19">
        <v>127.7</v>
      </c>
      <c r="CZ386" s="19">
        <v>131.30000000000001</v>
      </c>
      <c r="DA386" s="19">
        <v>137.30000000000001</v>
      </c>
      <c r="DB386" s="19">
        <v>134.5</v>
      </c>
      <c r="DC386" s="19">
        <v>134.6</v>
      </c>
      <c r="DD386" s="19">
        <v>133</v>
      </c>
      <c r="DE386" s="19">
        <v>134.9</v>
      </c>
      <c r="DF386" s="19">
        <v>133.4</v>
      </c>
      <c r="DG386" s="19">
        <v>133.4</v>
      </c>
      <c r="DH386" s="19">
        <v>137</v>
      </c>
      <c r="DI386" s="19">
        <v>139.80000000000001</v>
      </c>
      <c r="DJ386" s="19">
        <v>137.5</v>
      </c>
      <c r="DK386" s="19">
        <v>137.4</v>
      </c>
      <c r="DL386" s="19">
        <v>135.69999999999999</v>
      </c>
      <c r="DM386" s="19">
        <v>135</v>
      </c>
      <c r="DN386" s="19">
        <v>136.30000000000001</v>
      </c>
      <c r="DO386" s="19">
        <v>136.5</v>
      </c>
      <c r="DP386" s="19">
        <v>135.4</v>
      </c>
      <c r="DQ386" s="19">
        <v>135.30000000000001</v>
      </c>
      <c r="DR386" s="19">
        <v>136.5</v>
      </c>
      <c r="DS386" s="19">
        <v>135.69999999999999</v>
      </c>
      <c r="DT386" s="19">
        <v>135.1</v>
      </c>
      <c r="DU386" s="19">
        <v>137.1</v>
      </c>
      <c r="DV386" s="19">
        <v>136</v>
      </c>
      <c r="DW386" s="19">
        <v>137.19999999999999</v>
      </c>
    </row>
    <row r="387" spans="1:127">
      <c r="A387" s="17" t="s">
        <v>1367</v>
      </c>
      <c r="B387" s="17" t="s">
        <v>1368</v>
      </c>
      <c r="C387" s="18">
        <v>0.12767000000000001</v>
      </c>
      <c r="D387" s="19">
        <v>100.4</v>
      </c>
      <c r="E387" s="19">
        <v>104.1</v>
      </c>
      <c r="F387" s="19">
        <v>99</v>
      </c>
      <c r="G387" s="19">
        <v>96.3</v>
      </c>
      <c r="H387" s="19">
        <v>96.4</v>
      </c>
      <c r="I387" s="19">
        <v>95.2</v>
      </c>
      <c r="J387" s="19">
        <v>99</v>
      </c>
      <c r="K387" s="19">
        <v>100.2</v>
      </c>
      <c r="L387" s="19">
        <v>101.2</v>
      </c>
      <c r="M387" s="19">
        <v>102.3</v>
      </c>
      <c r="N387" s="19">
        <v>102.5</v>
      </c>
      <c r="O387" s="19">
        <v>103.1</v>
      </c>
      <c r="P387" s="19">
        <v>104.1</v>
      </c>
      <c r="Q387" s="19">
        <v>103.7</v>
      </c>
      <c r="R387" s="19">
        <v>101</v>
      </c>
      <c r="S387" s="19">
        <v>102.9</v>
      </c>
      <c r="T387" s="19">
        <v>106.3</v>
      </c>
      <c r="U387" s="19">
        <v>111.5</v>
      </c>
      <c r="V387" s="19">
        <v>112.4</v>
      </c>
      <c r="W387" s="19">
        <v>117</v>
      </c>
      <c r="X387" s="19">
        <v>120.7</v>
      </c>
      <c r="Y387" s="19">
        <v>120.1</v>
      </c>
      <c r="Z387" s="19">
        <v>120.7</v>
      </c>
      <c r="AA387" s="19">
        <v>117.4</v>
      </c>
      <c r="AB387" s="19">
        <v>115.6</v>
      </c>
      <c r="AC387" s="19">
        <v>117.3</v>
      </c>
      <c r="AD387" s="19">
        <v>116.9</v>
      </c>
      <c r="AE387" s="19">
        <v>118.8</v>
      </c>
      <c r="AF387" s="19">
        <v>121.4</v>
      </c>
      <c r="AG387" s="19">
        <v>125.4</v>
      </c>
      <c r="AH387" s="19">
        <v>126.3</v>
      </c>
      <c r="AI387" s="19">
        <v>123.6</v>
      </c>
      <c r="AJ387" s="19">
        <v>119.7</v>
      </c>
      <c r="AK387" s="19">
        <v>115.7</v>
      </c>
      <c r="AL387" s="19">
        <v>114.9</v>
      </c>
      <c r="AM387" s="19">
        <v>112.7</v>
      </c>
      <c r="AN387" s="19">
        <v>112.6</v>
      </c>
      <c r="AO387" s="19">
        <v>111</v>
      </c>
      <c r="AP387" s="19">
        <v>110</v>
      </c>
      <c r="AQ387" s="19">
        <v>112.3</v>
      </c>
      <c r="AR387" s="19">
        <v>111</v>
      </c>
      <c r="AS387" s="19">
        <v>111.7</v>
      </c>
      <c r="AT387" s="19">
        <v>110.4</v>
      </c>
      <c r="AU387" s="19">
        <v>108.5</v>
      </c>
      <c r="AV387" s="19">
        <v>110.4</v>
      </c>
      <c r="AW387" s="19">
        <v>110.6</v>
      </c>
      <c r="AX387" s="19">
        <v>109.4</v>
      </c>
      <c r="AY387" s="19">
        <v>110.2</v>
      </c>
      <c r="AZ387" s="19">
        <v>110</v>
      </c>
      <c r="BA387" s="19">
        <v>109.3</v>
      </c>
      <c r="BB387" s="19">
        <v>109.4</v>
      </c>
      <c r="BC387" s="19">
        <v>110.3</v>
      </c>
      <c r="BD387" s="19">
        <v>109.4</v>
      </c>
      <c r="BE387" s="19">
        <v>110.9</v>
      </c>
      <c r="BF387" s="19">
        <v>109.4</v>
      </c>
      <c r="BG387" s="19">
        <v>108.5</v>
      </c>
      <c r="BH387" s="19">
        <v>111.3</v>
      </c>
      <c r="BI387" s="19">
        <v>112.1</v>
      </c>
      <c r="BJ387" s="19">
        <v>112.7</v>
      </c>
      <c r="BK387" s="19">
        <v>113.6</v>
      </c>
      <c r="BL387" s="19">
        <v>113</v>
      </c>
      <c r="BM387" s="19">
        <v>113.1</v>
      </c>
      <c r="BN387" s="19">
        <v>113.1</v>
      </c>
      <c r="BO387" s="19">
        <v>112.3</v>
      </c>
      <c r="BP387" s="19">
        <v>112.7</v>
      </c>
      <c r="BQ387" s="19">
        <v>114.5</v>
      </c>
      <c r="BR387" s="19">
        <v>114.3</v>
      </c>
      <c r="BS387" s="19">
        <v>117</v>
      </c>
      <c r="BT387" s="19">
        <v>117</v>
      </c>
      <c r="BU387" s="19">
        <v>119.6</v>
      </c>
      <c r="BV387" s="19">
        <v>120.9</v>
      </c>
      <c r="BW387" s="19">
        <v>119.6</v>
      </c>
      <c r="BX387" s="19">
        <v>120.8</v>
      </c>
      <c r="BY387" s="19">
        <v>122.3</v>
      </c>
      <c r="BZ387" s="19">
        <v>123.3</v>
      </c>
      <c r="CA387" s="19">
        <v>123.3</v>
      </c>
      <c r="CB387" s="19">
        <v>126.7</v>
      </c>
      <c r="CC387" s="19">
        <v>128.19999999999999</v>
      </c>
      <c r="CD387" s="19">
        <v>130</v>
      </c>
      <c r="CE387" s="19">
        <v>130.30000000000001</v>
      </c>
      <c r="CF387" s="19">
        <v>127</v>
      </c>
      <c r="CG387" s="19">
        <v>127.3</v>
      </c>
      <c r="CH387" s="19">
        <v>127.5</v>
      </c>
      <c r="CI387" s="19">
        <v>129.1</v>
      </c>
      <c r="CJ387" s="19">
        <v>128.69999999999999</v>
      </c>
      <c r="CK387" s="19">
        <v>127.1</v>
      </c>
      <c r="CL387" s="19">
        <v>124.7</v>
      </c>
      <c r="CM387" s="19">
        <v>123.8</v>
      </c>
      <c r="CN387" s="19">
        <v>122.5</v>
      </c>
      <c r="CO387" s="19">
        <v>121.8</v>
      </c>
      <c r="CP387" s="19">
        <v>122.6</v>
      </c>
      <c r="CQ387" s="19">
        <v>121.1</v>
      </c>
      <c r="CR387" s="19">
        <v>120.7</v>
      </c>
      <c r="CS387" s="19">
        <v>124.4</v>
      </c>
      <c r="CT387" s="19">
        <v>125.8</v>
      </c>
      <c r="CU387" s="19">
        <v>123.7</v>
      </c>
      <c r="CV387" s="19">
        <v>124</v>
      </c>
      <c r="CW387" s="19">
        <v>125.4</v>
      </c>
      <c r="CX387" s="19">
        <v>128.9</v>
      </c>
      <c r="CY387" s="19">
        <v>129.6</v>
      </c>
      <c r="CZ387" s="19">
        <v>131.9</v>
      </c>
      <c r="DA387" s="19">
        <v>132.1</v>
      </c>
      <c r="DB387" s="19">
        <v>135.80000000000001</v>
      </c>
      <c r="DC387" s="19">
        <v>135.69999999999999</v>
      </c>
      <c r="DD387" s="19">
        <v>139.1</v>
      </c>
      <c r="DE387" s="19">
        <v>141</v>
      </c>
      <c r="DF387" s="19">
        <v>148</v>
      </c>
      <c r="DG387" s="19">
        <v>149.69999999999999</v>
      </c>
      <c r="DH387" s="19">
        <v>151</v>
      </c>
      <c r="DI387" s="19">
        <v>153.5</v>
      </c>
      <c r="DJ387" s="19">
        <v>154.9</v>
      </c>
      <c r="DK387" s="19">
        <v>153.9</v>
      </c>
      <c r="DL387" s="19">
        <v>156.69999999999999</v>
      </c>
      <c r="DM387" s="19">
        <v>156.6</v>
      </c>
      <c r="DN387" s="19">
        <v>158.80000000000001</v>
      </c>
      <c r="DO387" s="19">
        <v>162.5</v>
      </c>
      <c r="DP387" s="19">
        <v>158.4</v>
      </c>
      <c r="DQ387" s="19">
        <v>157.1</v>
      </c>
      <c r="DR387" s="19">
        <v>161.5</v>
      </c>
      <c r="DS387" s="19">
        <v>164.4</v>
      </c>
      <c r="DT387" s="19">
        <v>170.2</v>
      </c>
      <c r="DU387" s="19">
        <v>173.2</v>
      </c>
      <c r="DV387" s="19">
        <v>169.9</v>
      </c>
      <c r="DW387" s="19">
        <v>169.1</v>
      </c>
    </row>
    <row r="388" spans="1:127">
      <c r="A388" s="17" t="s">
        <v>1369</v>
      </c>
      <c r="B388" s="17" t="s">
        <v>1370</v>
      </c>
      <c r="C388" s="18">
        <v>0.28421999999999997</v>
      </c>
      <c r="D388" s="19">
        <v>103.8</v>
      </c>
      <c r="E388" s="19">
        <v>103.6</v>
      </c>
      <c r="F388" s="19">
        <v>102.9</v>
      </c>
      <c r="G388" s="19">
        <v>102</v>
      </c>
      <c r="H388" s="19">
        <v>105.1</v>
      </c>
      <c r="I388" s="19">
        <v>100.3</v>
      </c>
      <c r="J388" s="19">
        <v>100.9</v>
      </c>
      <c r="K388" s="19">
        <v>102.4</v>
      </c>
      <c r="L388" s="19">
        <v>101</v>
      </c>
      <c r="M388" s="19">
        <v>104.8</v>
      </c>
      <c r="N388" s="19">
        <v>103.1</v>
      </c>
      <c r="O388" s="19">
        <v>103.2</v>
      </c>
      <c r="P388" s="19">
        <v>105</v>
      </c>
      <c r="Q388" s="19">
        <v>104.4</v>
      </c>
      <c r="R388" s="19">
        <v>104.4</v>
      </c>
      <c r="S388" s="19">
        <v>102.5</v>
      </c>
      <c r="T388" s="19">
        <v>100.9</v>
      </c>
      <c r="U388" s="19">
        <v>102.9</v>
      </c>
      <c r="V388" s="19">
        <v>100.6</v>
      </c>
      <c r="W388" s="19">
        <v>98.7</v>
      </c>
      <c r="X388" s="19">
        <v>101.7</v>
      </c>
      <c r="Y388" s="19">
        <v>100.6</v>
      </c>
      <c r="Z388" s="19">
        <v>101.6</v>
      </c>
      <c r="AA388" s="19">
        <v>103.1</v>
      </c>
      <c r="AB388" s="19">
        <v>102.4</v>
      </c>
      <c r="AC388" s="19">
        <v>105.6</v>
      </c>
      <c r="AD388" s="19">
        <v>104.9</v>
      </c>
      <c r="AE388" s="19">
        <v>101</v>
      </c>
      <c r="AF388" s="19">
        <v>102.3</v>
      </c>
      <c r="AG388" s="19">
        <v>101</v>
      </c>
      <c r="AH388" s="19">
        <v>102.2</v>
      </c>
      <c r="AI388" s="19">
        <v>102.3</v>
      </c>
      <c r="AJ388" s="19">
        <v>103.4</v>
      </c>
      <c r="AK388" s="19">
        <v>101.9</v>
      </c>
      <c r="AL388" s="19">
        <v>104</v>
      </c>
      <c r="AM388" s="19">
        <v>101.9</v>
      </c>
      <c r="AN388" s="19">
        <v>103.8</v>
      </c>
      <c r="AO388" s="19">
        <v>102.9</v>
      </c>
      <c r="AP388" s="19">
        <v>103.3</v>
      </c>
      <c r="AQ388" s="19">
        <v>102.3</v>
      </c>
      <c r="AR388" s="19">
        <v>103.3</v>
      </c>
      <c r="AS388" s="19">
        <v>103.8</v>
      </c>
      <c r="AT388" s="19">
        <v>100.8</v>
      </c>
      <c r="AU388" s="19">
        <v>100.6</v>
      </c>
      <c r="AV388" s="19">
        <v>98.7</v>
      </c>
      <c r="AW388" s="19">
        <v>98.8</v>
      </c>
      <c r="AX388" s="19">
        <v>100.1</v>
      </c>
      <c r="AY388" s="19">
        <v>101.4</v>
      </c>
      <c r="AZ388" s="19">
        <v>104.3</v>
      </c>
      <c r="BA388" s="19">
        <v>104.4</v>
      </c>
      <c r="BB388" s="19">
        <v>105.6</v>
      </c>
      <c r="BC388" s="19">
        <v>107.4</v>
      </c>
      <c r="BD388" s="19">
        <v>107.6</v>
      </c>
      <c r="BE388" s="19">
        <v>106</v>
      </c>
      <c r="BF388" s="19">
        <v>104.7</v>
      </c>
      <c r="BG388" s="19">
        <v>104.9</v>
      </c>
      <c r="BH388" s="19">
        <v>103.3</v>
      </c>
      <c r="BI388" s="19">
        <v>103.5</v>
      </c>
      <c r="BJ388" s="19">
        <v>104.2</v>
      </c>
      <c r="BK388" s="19">
        <v>103.8</v>
      </c>
      <c r="BL388" s="19">
        <v>104.5</v>
      </c>
      <c r="BM388" s="19">
        <v>104.5</v>
      </c>
      <c r="BN388" s="19">
        <v>103.7</v>
      </c>
      <c r="BO388" s="19">
        <v>105.8</v>
      </c>
      <c r="BP388" s="19">
        <v>105.6</v>
      </c>
      <c r="BQ388" s="19">
        <v>105.5</v>
      </c>
      <c r="BR388" s="19">
        <v>108.7</v>
      </c>
      <c r="BS388" s="19">
        <v>108.7</v>
      </c>
      <c r="BT388" s="19">
        <v>107.8</v>
      </c>
      <c r="BU388" s="19">
        <v>108.5</v>
      </c>
      <c r="BV388" s="19">
        <v>110.2</v>
      </c>
      <c r="BW388" s="19">
        <v>112.7</v>
      </c>
      <c r="BX388" s="19">
        <v>115.6</v>
      </c>
      <c r="BY388" s="19">
        <v>120.1</v>
      </c>
      <c r="BZ388" s="19">
        <v>118.8</v>
      </c>
      <c r="CA388" s="19">
        <v>120.1</v>
      </c>
      <c r="CB388" s="19">
        <v>119.8</v>
      </c>
      <c r="CC388" s="19">
        <v>121.9</v>
      </c>
      <c r="CD388" s="19">
        <v>121.9</v>
      </c>
      <c r="CE388" s="19">
        <v>126.6</v>
      </c>
      <c r="CF388" s="19">
        <v>126.8</v>
      </c>
      <c r="CG388" s="19">
        <v>126.3</v>
      </c>
      <c r="CH388" s="19">
        <v>127.6</v>
      </c>
      <c r="CI388" s="19">
        <v>124.9</v>
      </c>
      <c r="CJ388" s="19">
        <v>126.7</v>
      </c>
      <c r="CK388" s="19">
        <v>128.4</v>
      </c>
      <c r="CL388" s="19">
        <v>126.7</v>
      </c>
      <c r="CM388" s="19">
        <v>124.6</v>
      </c>
      <c r="CN388" s="19">
        <v>125.7</v>
      </c>
      <c r="CO388" s="19">
        <v>125.7</v>
      </c>
      <c r="CP388" s="19">
        <v>122.4</v>
      </c>
      <c r="CQ388" s="19">
        <v>122.3</v>
      </c>
      <c r="CR388" s="19">
        <v>123.7</v>
      </c>
      <c r="CS388" s="19">
        <v>122</v>
      </c>
      <c r="CT388" s="19">
        <v>123.7</v>
      </c>
      <c r="CU388" s="19">
        <v>119.2</v>
      </c>
      <c r="CV388" s="19">
        <v>122.7</v>
      </c>
      <c r="CW388" s="19">
        <v>125.7</v>
      </c>
      <c r="CX388" s="19">
        <v>123.9</v>
      </c>
      <c r="CY388" s="19">
        <v>125.7</v>
      </c>
      <c r="CZ388" s="19">
        <v>127.2</v>
      </c>
      <c r="DA388" s="19">
        <v>125.2</v>
      </c>
      <c r="DB388" s="19">
        <v>125</v>
      </c>
      <c r="DC388" s="19">
        <v>123.9</v>
      </c>
      <c r="DD388" s="19">
        <v>127.2</v>
      </c>
      <c r="DE388" s="19">
        <v>129.80000000000001</v>
      </c>
      <c r="DF388" s="19">
        <v>131.80000000000001</v>
      </c>
      <c r="DG388" s="19">
        <v>133.9</v>
      </c>
      <c r="DH388" s="19">
        <v>132.9</v>
      </c>
      <c r="DI388" s="19">
        <v>137</v>
      </c>
      <c r="DJ388" s="19">
        <v>140.1</v>
      </c>
      <c r="DK388" s="19">
        <v>140.30000000000001</v>
      </c>
      <c r="DL388" s="19">
        <v>138.9</v>
      </c>
      <c r="DM388" s="19">
        <v>144</v>
      </c>
      <c r="DN388" s="19">
        <v>147.4</v>
      </c>
      <c r="DO388" s="19">
        <v>148.30000000000001</v>
      </c>
      <c r="DP388" s="19">
        <v>149.80000000000001</v>
      </c>
      <c r="DQ388" s="19">
        <v>150.69999999999999</v>
      </c>
      <c r="DR388" s="19">
        <v>151.69999999999999</v>
      </c>
      <c r="DS388" s="19">
        <v>151.9</v>
      </c>
      <c r="DT388" s="19">
        <v>161</v>
      </c>
      <c r="DU388" s="19">
        <v>158.4</v>
      </c>
      <c r="DV388" s="19">
        <v>160</v>
      </c>
      <c r="DW388" s="19">
        <v>159</v>
      </c>
    </row>
    <row r="389" spans="1:127">
      <c r="A389" s="17" t="s">
        <v>1371</v>
      </c>
      <c r="B389" s="17" t="s">
        <v>1372</v>
      </c>
      <c r="C389" s="18">
        <v>1.9099999999999999E-2</v>
      </c>
      <c r="D389" s="19">
        <v>126.1</v>
      </c>
      <c r="E389" s="19">
        <v>128.80000000000001</v>
      </c>
      <c r="F389" s="19">
        <v>127.1</v>
      </c>
      <c r="G389" s="19">
        <v>117.9</v>
      </c>
      <c r="H389" s="19">
        <v>118.1</v>
      </c>
      <c r="I389" s="19">
        <v>118</v>
      </c>
      <c r="J389" s="19">
        <v>117.8</v>
      </c>
      <c r="K389" s="19">
        <v>117.4</v>
      </c>
      <c r="L389" s="19">
        <v>118.3</v>
      </c>
      <c r="M389" s="19">
        <v>122</v>
      </c>
      <c r="N389" s="19">
        <v>126.8</v>
      </c>
      <c r="O389" s="19">
        <v>126</v>
      </c>
      <c r="P389" s="19">
        <v>121.1</v>
      </c>
      <c r="Q389" s="19">
        <v>118</v>
      </c>
      <c r="R389" s="19">
        <v>118.3</v>
      </c>
      <c r="S389" s="19">
        <v>123.2</v>
      </c>
      <c r="T389" s="19">
        <v>128.9</v>
      </c>
      <c r="U389" s="19">
        <v>137.1</v>
      </c>
      <c r="V389" s="19">
        <v>134.5</v>
      </c>
      <c r="W389" s="19">
        <v>129.1</v>
      </c>
      <c r="X389" s="19">
        <v>132</v>
      </c>
      <c r="Y389" s="19">
        <v>133.19999999999999</v>
      </c>
      <c r="Z389" s="19">
        <v>131.6</v>
      </c>
      <c r="AA389" s="19">
        <v>126.7</v>
      </c>
      <c r="AB389" s="19">
        <v>116.9</v>
      </c>
      <c r="AC389" s="19">
        <v>115.9</v>
      </c>
      <c r="AD389" s="19">
        <v>109.1</v>
      </c>
      <c r="AE389" s="19">
        <v>110.8</v>
      </c>
      <c r="AF389" s="19">
        <v>111.1</v>
      </c>
      <c r="AG389" s="19">
        <v>106.8</v>
      </c>
      <c r="AH389" s="19">
        <v>99.4</v>
      </c>
      <c r="AI389" s="19">
        <v>88.9</v>
      </c>
      <c r="AJ389" s="19">
        <v>85.3</v>
      </c>
      <c r="AK389" s="19">
        <v>77.599999999999994</v>
      </c>
      <c r="AL389" s="19">
        <v>80.8</v>
      </c>
      <c r="AM389" s="19">
        <v>92</v>
      </c>
      <c r="AN389" s="19">
        <v>93.5</v>
      </c>
      <c r="AO389" s="19">
        <v>96.2</v>
      </c>
      <c r="AP389" s="19">
        <v>94.4</v>
      </c>
      <c r="AQ389" s="19">
        <v>88.8</v>
      </c>
      <c r="AR389" s="19">
        <v>82.4</v>
      </c>
      <c r="AS389" s="19">
        <v>76.5</v>
      </c>
      <c r="AT389" s="19">
        <v>73.599999999999994</v>
      </c>
      <c r="AU389" s="19">
        <v>71</v>
      </c>
      <c r="AV389" s="19">
        <v>69.8</v>
      </c>
      <c r="AW389" s="19">
        <v>69.400000000000006</v>
      </c>
      <c r="AX389" s="19">
        <v>70.099999999999994</v>
      </c>
      <c r="AY389" s="19">
        <v>75</v>
      </c>
      <c r="AZ389" s="19">
        <v>79.599999999999994</v>
      </c>
      <c r="BA389" s="19">
        <v>81.7</v>
      </c>
      <c r="BB389" s="19">
        <v>80.599999999999994</v>
      </c>
      <c r="BC389" s="19">
        <v>78.7</v>
      </c>
      <c r="BD389" s="19">
        <v>76.900000000000006</v>
      </c>
      <c r="BE389" s="19">
        <v>84.1</v>
      </c>
      <c r="BF389" s="19">
        <v>88.6</v>
      </c>
      <c r="BG389" s="19">
        <v>90.6</v>
      </c>
      <c r="BH389" s="19">
        <v>94.6</v>
      </c>
      <c r="BI389" s="19">
        <v>95.9</v>
      </c>
      <c r="BJ389" s="19">
        <v>98.1</v>
      </c>
      <c r="BK389" s="19">
        <v>104.7</v>
      </c>
      <c r="BL389" s="19">
        <v>105.3</v>
      </c>
      <c r="BM389" s="19">
        <v>97.9</v>
      </c>
      <c r="BN389" s="19">
        <v>91.2</v>
      </c>
      <c r="BO389" s="19">
        <v>89.9</v>
      </c>
      <c r="BP389" s="19">
        <v>90.5</v>
      </c>
      <c r="BQ389" s="19">
        <v>93.4</v>
      </c>
      <c r="BR389" s="19">
        <v>96.4</v>
      </c>
      <c r="BS389" s="19">
        <v>94.4</v>
      </c>
      <c r="BT389" s="19">
        <v>93.9</v>
      </c>
      <c r="BU389" s="19">
        <v>94.2</v>
      </c>
      <c r="BV389" s="19">
        <v>102.4</v>
      </c>
      <c r="BW389" s="19">
        <v>107.8</v>
      </c>
      <c r="BX389" s="19">
        <v>111</v>
      </c>
      <c r="BY389" s="19">
        <v>111.8</v>
      </c>
      <c r="BZ389" s="19">
        <v>108</v>
      </c>
      <c r="CA389" s="19">
        <v>108.7</v>
      </c>
      <c r="CB389" s="19">
        <v>111.8</v>
      </c>
      <c r="CC389" s="19">
        <v>114.3</v>
      </c>
      <c r="CD389" s="19">
        <v>115.4</v>
      </c>
      <c r="CE389" s="19">
        <v>111.5</v>
      </c>
      <c r="CF389" s="19">
        <v>104.3</v>
      </c>
      <c r="CG389" s="19">
        <v>102.3</v>
      </c>
      <c r="CH389" s="19">
        <v>98</v>
      </c>
      <c r="CI389" s="19">
        <v>101.4</v>
      </c>
      <c r="CJ389" s="19">
        <v>104.9</v>
      </c>
      <c r="CK389" s="19">
        <v>105.3</v>
      </c>
      <c r="CL389" s="19">
        <v>102.3</v>
      </c>
      <c r="CM389" s="19">
        <v>98.9</v>
      </c>
      <c r="CN389" s="19">
        <v>96.9</v>
      </c>
      <c r="CO389" s="19">
        <v>96.6</v>
      </c>
      <c r="CP389" s="19">
        <v>96.9</v>
      </c>
      <c r="CQ389" s="19">
        <v>93.6</v>
      </c>
      <c r="CR389" s="19">
        <v>93.4</v>
      </c>
      <c r="CS389" s="19">
        <v>98.8</v>
      </c>
      <c r="CT389" s="19">
        <v>98</v>
      </c>
      <c r="CU389" s="19">
        <v>96.1</v>
      </c>
      <c r="CV389" s="19">
        <v>92.7</v>
      </c>
      <c r="CW389" s="19">
        <v>89.5</v>
      </c>
      <c r="CX389" s="19">
        <v>89.5</v>
      </c>
      <c r="CY389" s="19">
        <v>75.099999999999994</v>
      </c>
      <c r="CZ389" s="19">
        <v>74.599999999999994</v>
      </c>
      <c r="DA389" s="19">
        <v>82.8</v>
      </c>
      <c r="DB389" s="19">
        <v>82</v>
      </c>
      <c r="DC389" s="19">
        <v>98.9</v>
      </c>
      <c r="DD389" s="19">
        <v>106.6</v>
      </c>
      <c r="DE389" s="19">
        <v>110</v>
      </c>
      <c r="DF389" s="19">
        <v>113.8</v>
      </c>
      <c r="DG389" s="19">
        <v>114.1</v>
      </c>
      <c r="DH389" s="19">
        <v>113.3</v>
      </c>
      <c r="DI389" s="19">
        <v>106.9</v>
      </c>
      <c r="DJ389" s="19">
        <v>105.5</v>
      </c>
      <c r="DK389" s="19">
        <v>104.2</v>
      </c>
      <c r="DL389" s="19">
        <v>106.1</v>
      </c>
      <c r="DM389" s="19">
        <v>115</v>
      </c>
      <c r="DN389" s="19">
        <v>124.3</v>
      </c>
      <c r="DO389" s="19">
        <v>122</v>
      </c>
      <c r="DP389" s="19">
        <v>116.5</v>
      </c>
      <c r="DQ389" s="19">
        <v>122.9</v>
      </c>
      <c r="DR389" s="19">
        <v>135.80000000000001</v>
      </c>
      <c r="DS389" s="19">
        <v>145.19999999999999</v>
      </c>
      <c r="DT389" s="19">
        <v>163.19999999999999</v>
      </c>
      <c r="DU389" s="19">
        <v>150.19999999999999</v>
      </c>
      <c r="DV389" s="19">
        <v>147.5</v>
      </c>
      <c r="DW389" s="19">
        <v>140.19999999999999</v>
      </c>
    </row>
    <row r="390" spans="1:127">
      <c r="A390" s="17" t="s">
        <v>1373</v>
      </c>
      <c r="B390" s="17" t="s">
        <v>1374</v>
      </c>
      <c r="C390" s="18">
        <v>1.281E-2</v>
      </c>
      <c r="D390" s="19">
        <v>101.3</v>
      </c>
      <c r="E390" s="19">
        <v>102.9</v>
      </c>
      <c r="F390" s="19">
        <v>103.5</v>
      </c>
      <c r="G390" s="19">
        <v>104</v>
      </c>
      <c r="H390" s="19">
        <v>104.1</v>
      </c>
      <c r="I390" s="19">
        <v>105.7</v>
      </c>
      <c r="J390" s="19">
        <v>106</v>
      </c>
      <c r="K390" s="19">
        <v>106.4</v>
      </c>
      <c r="L390" s="19">
        <v>105.8</v>
      </c>
      <c r="M390" s="19">
        <v>106.2</v>
      </c>
      <c r="N390" s="19">
        <v>107</v>
      </c>
      <c r="O390" s="19">
        <v>107.1</v>
      </c>
      <c r="P390" s="19">
        <v>109.2</v>
      </c>
      <c r="Q390" s="19">
        <v>109</v>
      </c>
      <c r="R390" s="19">
        <v>109.2</v>
      </c>
      <c r="S390" s="19">
        <v>108.7</v>
      </c>
      <c r="T390" s="19">
        <v>108.8</v>
      </c>
      <c r="U390" s="19">
        <v>109.8</v>
      </c>
      <c r="V390" s="19">
        <v>109.9</v>
      </c>
      <c r="W390" s="19">
        <v>110</v>
      </c>
      <c r="X390" s="19">
        <v>110.2</v>
      </c>
      <c r="Y390" s="19">
        <v>110.5</v>
      </c>
      <c r="Z390" s="19">
        <v>111.3</v>
      </c>
      <c r="AA390" s="19">
        <v>111.3</v>
      </c>
      <c r="AB390" s="19">
        <v>111.2</v>
      </c>
      <c r="AC390" s="19">
        <v>112.7</v>
      </c>
      <c r="AD390" s="19">
        <v>118.2</v>
      </c>
      <c r="AE390" s="19">
        <v>118</v>
      </c>
      <c r="AF390" s="19">
        <v>117.9</v>
      </c>
      <c r="AG390" s="19">
        <v>117.8</v>
      </c>
      <c r="AH390" s="19">
        <v>115.4</v>
      </c>
      <c r="AI390" s="19">
        <v>112.6</v>
      </c>
      <c r="AJ390" s="19">
        <v>116</v>
      </c>
      <c r="AK390" s="19">
        <v>115.7</v>
      </c>
      <c r="AL390" s="19">
        <v>110.6</v>
      </c>
      <c r="AM390" s="19">
        <v>116.8</v>
      </c>
      <c r="AN390" s="19">
        <v>118.6</v>
      </c>
      <c r="AO390" s="19">
        <v>115</v>
      </c>
      <c r="AP390" s="19">
        <v>115.2</v>
      </c>
      <c r="AQ390" s="19">
        <v>115.1</v>
      </c>
      <c r="AR390" s="19">
        <v>114.1</v>
      </c>
      <c r="AS390" s="19">
        <v>113</v>
      </c>
      <c r="AT390" s="19">
        <v>114.2</v>
      </c>
      <c r="AU390" s="19">
        <v>114.4</v>
      </c>
      <c r="AV390" s="19">
        <v>116</v>
      </c>
      <c r="AW390" s="19">
        <v>115.9</v>
      </c>
      <c r="AX390" s="19">
        <v>116.6</v>
      </c>
      <c r="AY390" s="19">
        <v>113.5</v>
      </c>
      <c r="AZ390" s="19">
        <v>114.3</v>
      </c>
      <c r="BA390" s="19">
        <v>114.7</v>
      </c>
      <c r="BB390" s="19">
        <v>116.3</v>
      </c>
      <c r="BC390" s="19">
        <v>115.4</v>
      </c>
      <c r="BD390" s="19">
        <v>113.8</v>
      </c>
      <c r="BE390" s="19">
        <v>111.3</v>
      </c>
      <c r="BF390" s="19">
        <v>108.6</v>
      </c>
      <c r="BG390" s="19">
        <v>109.2</v>
      </c>
      <c r="BH390" s="19">
        <v>111.3</v>
      </c>
      <c r="BI390" s="19">
        <v>110.4</v>
      </c>
      <c r="BJ390" s="19">
        <v>110.2</v>
      </c>
      <c r="BK390" s="19">
        <v>109.3</v>
      </c>
      <c r="BL390" s="19">
        <v>107.9</v>
      </c>
      <c r="BM390" s="19">
        <v>105.7</v>
      </c>
      <c r="BN390" s="19">
        <v>107.4</v>
      </c>
      <c r="BO390" s="19">
        <v>107</v>
      </c>
      <c r="BP390" s="19">
        <v>107.8</v>
      </c>
      <c r="BQ390" s="19">
        <v>107</v>
      </c>
      <c r="BR390" s="19">
        <v>108.2</v>
      </c>
      <c r="BS390" s="19">
        <v>107.5</v>
      </c>
      <c r="BT390" s="19">
        <v>108.7</v>
      </c>
      <c r="BU390" s="19">
        <v>110.5</v>
      </c>
      <c r="BV390" s="19">
        <v>111.6</v>
      </c>
      <c r="BW390" s="19">
        <v>112.1</v>
      </c>
      <c r="BX390" s="19">
        <v>112.2</v>
      </c>
      <c r="BY390" s="19">
        <v>113.2</v>
      </c>
      <c r="BZ390" s="19">
        <v>113.2</v>
      </c>
      <c r="CA390" s="19">
        <v>112.4</v>
      </c>
      <c r="CB390" s="19">
        <v>111.9</v>
      </c>
      <c r="CC390" s="19">
        <v>112.3</v>
      </c>
      <c r="CD390" s="19">
        <v>113.6</v>
      </c>
      <c r="CE390" s="19">
        <v>115.4</v>
      </c>
      <c r="CF390" s="19">
        <v>117.4</v>
      </c>
      <c r="CG390" s="19">
        <v>118.8</v>
      </c>
      <c r="CH390" s="19">
        <v>119.2</v>
      </c>
      <c r="CI390" s="19">
        <v>120.5</v>
      </c>
      <c r="CJ390" s="19">
        <v>120.3</v>
      </c>
      <c r="CK390" s="19">
        <v>120.2</v>
      </c>
      <c r="CL390" s="19">
        <v>119.7</v>
      </c>
      <c r="CM390" s="19">
        <v>120.1</v>
      </c>
      <c r="CN390" s="19">
        <v>118.7</v>
      </c>
      <c r="CO390" s="19">
        <v>119</v>
      </c>
      <c r="CP390" s="19">
        <v>118</v>
      </c>
      <c r="CQ390" s="19">
        <v>116.1</v>
      </c>
      <c r="CR390" s="19">
        <v>116.5</v>
      </c>
      <c r="CS390" s="19">
        <v>116</v>
      </c>
      <c r="CT390" s="19">
        <v>115.8</v>
      </c>
      <c r="CU390" s="19">
        <v>117.7</v>
      </c>
      <c r="CV390" s="19">
        <v>116.7</v>
      </c>
      <c r="CW390" s="19">
        <v>117.9</v>
      </c>
      <c r="CX390" s="19">
        <v>117.5</v>
      </c>
      <c r="CY390" s="19">
        <v>113.2</v>
      </c>
      <c r="CZ390" s="19">
        <v>112.8</v>
      </c>
      <c r="DA390" s="19">
        <v>113.6</v>
      </c>
      <c r="DB390" s="19">
        <v>119.4</v>
      </c>
      <c r="DC390" s="19">
        <v>118.1</v>
      </c>
      <c r="DD390" s="19">
        <v>121.6</v>
      </c>
      <c r="DE390" s="19">
        <v>126</v>
      </c>
      <c r="DF390" s="19">
        <v>130.30000000000001</v>
      </c>
      <c r="DG390" s="19">
        <v>132.30000000000001</v>
      </c>
      <c r="DH390" s="19">
        <v>137</v>
      </c>
      <c r="DI390" s="19">
        <v>137.69999999999999</v>
      </c>
      <c r="DJ390" s="19">
        <v>137.1</v>
      </c>
      <c r="DK390" s="19">
        <v>136.4</v>
      </c>
      <c r="DL390" s="19">
        <v>141.6</v>
      </c>
      <c r="DM390" s="19">
        <v>148.30000000000001</v>
      </c>
      <c r="DN390" s="19">
        <v>154.80000000000001</v>
      </c>
      <c r="DO390" s="19">
        <v>163.1</v>
      </c>
      <c r="DP390" s="19">
        <v>179.9</v>
      </c>
      <c r="DQ390" s="19">
        <v>195.9</v>
      </c>
      <c r="DR390" s="19">
        <v>208</v>
      </c>
      <c r="DS390" s="19">
        <v>216.5</v>
      </c>
      <c r="DT390" s="19">
        <v>233</v>
      </c>
      <c r="DU390" s="19">
        <v>241.6</v>
      </c>
      <c r="DV390" s="19">
        <v>239.6</v>
      </c>
      <c r="DW390" s="19">
        <v>231.6</v>
      </c>
    </row>
    <row r="391" spans="1:127">
      <c r="A391" s="17" t="s">
        <v>1375</v>
      </c>
      <c r="B391" s="17" t="s">
        <v>1376</v>
      </c>
      <c r="C391" s="18">
        <v>1.6969999999999999E-2</v>
      </c>
      <c r="D391" s="19">
        <v>104.8</v>
      </c>
      <c r="E391" s="19">
        <v>104.4</v>
      </c>
      <c r="F391" s="19">
        <v>103.9</v>
      </c>
      <c r="G391" s="19">
        <v>111</v>
      </c>
      <c r="H391" s="19">
        <v>110.2</v>
      </c>
      <c r="I391" s="19">
        <v>108.2</v>
      </c>
      <c r="J391" s="19">
        <v>109.2</v>
      </c>
      <c r="K391" s="19">
        <v>110.3</v>
      </c>
      <c r="L391" s="19">
        <v>108.6</v>
      </c>
      <c r="M391" s="19">
        <v>110.4</v>
      </c>
      <c r="N391" s="19">
        <v>108.6</v>
      </c>
      <c r="O391" s="19">
        <v>108.7</v>
      </c>
      <c r="P391" s="19">
        <v>108.7</v>
      </c>
      <c r="Q391" s="19">
        <v>109.2</v>
      </c>
      <c r="R391" s="19">
        <v>112.6</v>
      </c>
      <c r="S391" s="19">
        <v>118.7</v>
      </c>
      <c r="T391" s="19">
        <v>120.5</v>
      </c>
      <c r="U391" s="19">
        <v>123.5</v>
      </c>
      <c r="V391" s="19">
        <v>119.2</v>
      </c>
      <c r="W391" s="19">
        <v>121.9</v>
      </c>
      <c r="X391" s="19">
        <v>120.4</v>
      </c>
      <c r="Y391" s="19">
        <v>112.5</v>
      </c>
      <c r="Z391" s="19">
        <v>120.2</v>
      </c>
      <c r="AA391" s="19">
        <v>122.8</v>
      </c>
      <c r="AB391" s="19">
        <v>126.8</v>
      </c>
      <c r="AC391" s="19">
        <v>126.7</v>
      </c>
      <c r="AD391" s="19">
        <v>130.1</v>
      </c>
      <c r="AE391" s="19">
        <v>127.9</v>
      </c>
      <c r="AF391" s="19">
        <v>131.19999999999999</v>
      </c>
      <c r="AG391" s="19">
        <v>133.19999999999999</v>
      </c>
      <c r="AH391" s="19">
        <v>132.9</v>
      </c>
      <c r="AI391" s="19">
        <v>130.69999999999999</v>
      </c>
      <c r="AJ391" s="19">
        <v>130.4</v>
      </c>
      <c r="AK391" s="19">
        <v>133.5</v>
      </c>
      <c r="AL391" s="19">
        <v>131.19999999999999</v>
      </c>
      <c r="AM391" s="19">
        <v>129.6</v>
      </c>
      <c r="AN391" s="19">
        <v>131.19999999999999</v>
      </c>
      <c r="AO391" s="19">
        <v>132.30000000000001</v>
      </c>
      <c r="AP391" s="19">
        <v>131.30000000000001</v>
      </c>
      <c r="AQ391" s="19">
        <v>129.1</v>
      </c>
      <c r="AR391" s="19">
        <v>124.4</v>
      </c>
      <c r="AS391" s="19">
        <v>121.6</v>
      </c>
      <c r="AT391" s="19">
        <v>123.9</v>
      </c>
      <c r="AU391" s="19">
        <v>119.9</v>
      </c>
      <c r="AV391" s="19">
        <v>120.1</v>
      </c>
      <c r="AW391" s="19">
        <v>118.8</v>
      </c>
      <c r="AX391" s="19">
        <v>117.5</v>
      </c>
      <c r="AY391" s="19">
        <v>118.3</v>
      </c>
      <c r="AZ391" s="19">
        <v>119.1</v>
      </c>
      <c r="BA391" s="19">
        <v>120.9</v>
      </c>
      <c r="BB391" s="19">
        <v>118.8</v>
      </c>
      <c r="BC391" s="19">
        <v>120.5</v>
      </c>
      <c r="BD391" s="19">
        <v>122.4</v>
      </c>
      <c r="BE391" s="19">
        <v>121.6</v>
      </c>
      <c r="BF391" s="19">
        <v>121.3</v>
      </c>
      <c r="BG391" s="19">
        <v>121.5</v>
      </c>
      <c r="BH391" s="19">
        <v>124</v>
      </c>
      <c r="BI391" s="19">
        <v>123.6</v>
      </c>
      <c r="BJ391" s="19">
        <v>125.4</v>
      </c>
      <c r="BK391" s="19">
        <v>126.9</v>
      </c>
      <c r="BL391" s="19">
        <v>124.4</v>
      </c>
      <c r="BM391" s="19">
        <v>124.8</v>
      </c>
      <c r="BN391" s="19">
        <v>125.8</v>
      </c>
      <c r="BO391" s="19">
        <v>125.4</v>
      </c>
      <c r="BP391" s="19">
        <v>126</v>
      </c>
      <c r="BQ391" s="19">
        <v>127.7</v>
      </c>
      <c r="BR391" s="19">
        <v>129</v>
      </c>
      <c r="BS391" s="19">
        <v>124.8</v>
      </c>
      <c r="BT391" s="19">
        <v>128.5</v>
      </c>
      <c r="BU391" s="19">
        <v>128.80000000000001</v>
      </c>
      <c r="BV391" s="19">
        <v>127.1</v>
      </c>
      <c r="BW391" s="19">
        <v>132.69999999999999</v>
      </c>
      <c r="BX391" s="19">
        <v>128.30000000000001</v>
      </c>
      <c r="BY391" s="19">
        <v>126.9</v>
      </c>
      <c r="BZ391" s="19">
        <v>128.30000000000001</v>
      </c>
      <c r="CA391" s="19">
        <v>128</v>
      </c>
      <c r="CB391" s="19">
        <v>127.9</v>
      </c>
      <c r="CC391" s="19">
        <v>130.19999999999999</v>
      </c>
      <c r="CD391" s="19">
        <v>134.1</v>
      </c>
      <c r="CE391" s="19">
        <v>132.80000000000001</v>
      </c>
      <c r="CF391" s="19">
        <v>133.80000000000001</v>
      </c>
      <c r="CG391" s="19">
        <v>134.9</v>
      </c>
      <c r="CH391" s="19">
        <v>136.6</v>
      </c>
      <c r="CI391" s="19">
        <v>138.4</v>
      </c>
      <c r="CJ391" s="19">
        <v>136.19999999999999</v>
      </c>
      <c r="CK391" s="19">
        <v>137</v>
      </c>
      <c r="CL391" s="19">
        <v>137.4</v>
      </c>
      <c r="CM391" s="19">
        <v>140.4</v>
      </c>
      <c r="CN391" s="19">
        <v>140.19999999999999</v>
      </c>
      <c r="CO391" s="19">
        <v>143</v>
      </c>
      <c r="CP391" s="19">
        <v>146.1</v>
      </c>
      <c r="CQ391" s="19">
        <v>149.19999999999999</v>
      </c>
      <c r="CR391" s="19">
        <v>148.5</v>
      </c>
      <c r="CS391" s="19">
        <v>153.5</v>
      </c>
      <c r="CT391" s="19">
        <v>158.30000000000001</v>
      </c>
      <c r="CU391" s="19">
        <v>152.1</v>
      </c>
      <c r="CV391" s="19">
        <v>153.30000000000001</v>
      </c>
      <c r="CW391" s="19">
        <v>156.4</v>
      </c>
      <c r="CX391" s="19">
        <v>149.9</v>
      </c>
      <c r="CY391" s="19">
        <v>148.6</v>
      </c>
      <c r="CZ391" s="19">
        <v>145.19999999999999</v>
      </c>
      <c r="DA391" s="19">
        <v>151.80000000000001</v>
      </c>
      <c r="DB391" s="19">
        <v>153.5</v>
      </c>
      <c r="DC391" s="19">
        <v>149.5</v>
      </c>
      <c r="DD391" s="19">
        <v>148.1</v>
      </c>
      <c r="DE391" s="19">
        <v>145</v>
      </c>
      <c r="DF391" s="19">
        <v>155.6</v>
      </c>
      <c r="DG391" s="19">
        <v>156.5</v>
      </c>
      <c r="DH391" s="19">
        <v>161.19999999999999</v>
      </c>
      <c r="DI391" s="19">
        <v>167.9</v>
      </c>
      <c r="DJ391" s="19">
        <v>165</v>
      </c>
      <c r="DK391" s="19">
        <v>173.5</v>
      </c>
      <c r="DL391" s="19">
        <v>171.6</v>
      </c>
      <c r="DM391" s="19">
        <v>161.9</v>
      </c>
      <c r="DN391" s="19">
        <v>158.69999999999999</v>
      </c>
      <c r="DO391" s="19">
        <v>158.19999999999999</v>
      </c>
      <c r="DP391" s="19">
        <v>153.80000000000001</v>
      </c>
      <c r="DQ391" s="19">
        <v>159.1</v>
      </c>
      <c r="DR391" s="19">
        <v>166.9</v>
      </c>
      <c r="DS391" s="19">
        <v>181.3</v>
      </c>
      <c r="DT391" s="19">
        <v>182.3</v>
      </c>
      <c r="DU391" s="19">
        <v>193</v>
      </c>
      <c r="DV391" s="19">
        <v>193.4</v>
      </c>
      <c r="DW391" s="19">
        <v>187</v>
      </c>
    </row>
    <row r="392" spans="1:127">
      <c r="A392" s="17" t="s">
        <v>1377</v>
      </c>
      <c r="B392" s="17" t="s">
        <v>1378</v>
      </c>
      <c r="C392" s="18">
        <v>1.2970000000000001E-2</v>
      </c>
      <c r="D392" s="19">
        <v>106.1</v>
      </c>
      <c r="E392" s="19">
        <v>105.8</v>
      </c>
      <c r="F392" s="19">
        <v>106.6</v>
      </c>
      <c r="G392" s="19">
        <v>103.7</v>
      </c>
      <c r="H392" s="19">
        <v>103.9</v>
      </c>
      <c r="I392" s="19">
        <v>103.8</v>
      </c>
      <c r="J392" s="19">
        <v>106.1</v>
      </c>
      <c r="K392" s="19">
        <v>102.8</v>
      </c>
      <c r="L392" s="19">
        <v>104.7</v>
      </c>
      <c r="M392" s="19">
        <v>104.4</v>
      </c>
      <c r="N392" s="19">
        <v>102.9</v>
      </c>
      <c r="O392" s="19">
        <v>104.6</v>
      </c>
      <c r="P392" s="19">
        <v>106.6</v>
      </c>
      <c r="Q392" s="19">
        <v>105.9</v>
      </c>
      <c r="R392" s="19">
        <v>106</v>
      </c>
      <c r="S392" s="19">
        <v>104.9</v>
      </c>
      <c r="T392" s="19">
        <v>106.7</v>
      </c>
      <c r="U392" s="19">
        <v>106.8</v>
      </c>
      <c r="V392" s="19">
        <v>106.9</v>
      </c>
      <c r="W392" s="19">
        <v>106</v>
      </c>
      <c r="X392" s="19">
        <v>110.3</v>
      </c>
      <c r="Y392" s="19">
        <v>108.5</v>
      </c>
      <c r="Z392" s="19">
        <v>114.3</v>
      </c>
      <c r="AA392" s="19">
        <v>115.2</v>
      </c>
      <c r="AB392" s="19">
        <v>115.4</v>
      </c>
      <c r="AC392" s="19">
        <v>117.4</v>
      </c>
      <c r="AD392" s="19">
        <v>116.4</v>
      </c>
      <c r="AE392" s="19">
        <v>117.1</v>
      </c>
      <c r="AF392" s="19">
        <v>117.8</v>
      </c>
      <c r="AG392" s="19">
        <v>118.7</v>
      </c>
      <c r="AH392" s="19">
        <v>114</v>
      </c>
      <c r="AI392" s="19">
        <v>119.2</v>
      </c>
      <c r="AJ392" s="19">
        <v>122.2</v>
      </c>
      <c r="AK392" s="19">
        <v>119.6</v>
      </c>
      <c r="AL392" s="19">
        <v>120</v>
      </c>
      <c r="AM392" s="19">
        <v>116.9</v>
      </c>
      <c r="AN392" s="19">
        <v>117.5</v>
      </c>
      <c r="AO392" s="19">
        <v>119.6</v>
      </c>
      <c r="AP392" s="19">
        <v>120.2</v>
      </c>
      <c r="AQ392" s="19">
        <v>120.3</v>
      </c>
      <c r="AR392" s="19">
        <v>119.4</v>
      </c>
      <c r="AS392" s="19">
        <v>120.3</v>
      </c>
      <c r="AT392" s="19">
        <v>119.5</v>
      </c>
      <c r="AU392" s="19">
        <v>117.3</v>
      </c>
      <c r="AV392" s="19">
        <v>116</v>
      </c>
      <c r="AW392" s="19">
        <v>118.3</v>
      </c>
      <c r="AX392" s="19">
        <v>116.7</v>
      </c>
      <c r="AY392" s="19">
        <v>117.2</v>
      </c>
      <c r="AZ392" s="19">
        <v>120.8</v>
      </c>
      <c r="BA392" s="19">
        <v>123</v>
      </c>
      <c r="BB392" s="19">
        <v>122.2</v>
      </c>
      <c r="BC392" s="19">
        <v>117</v>
      </c>
      <c r="BD392" s="19">
        <v>118.6</v>
      </c>
      <c r="BE392" s="19">
        <v>118.3</v>
      </c>
      <c r="BF392" s="19">
        <v>122.2</v>
      </c>
      <c r="BG392" s="19">
        <v>118.3</v>
      </c>
      <c r="BH392" s="19">
        <v>116.6</v>
      </c>
      <c r="BI392" s="19">
        <v>114.9</v>
      </c>
      <c r="BJ392" s="19">
        <v>116.7</v>
      </c>
      <c r="BK392" s="19">
        <v>118.7</v>
      </c>
      <c r="BL392" s="19">
        <v>115.4</v>
      </c>
      <c r="BM392" s="19">
        <v>116.5</v>
      </c>
      <c r="BN392" s="19">
        <v>117.9</v>
      </c>
      <c r="BO392" s="19">
        <v>118.5</v>
      </c>
      <c r="BP392" s="19">
        <v>116.9</v>
      </c>
      <c r="BQ392" s="19">
        <v>119</v>
      </c>
      <c r="BR392" s="19">
        <v>116.6</v>
      </c>
      <c r="BS392" s="19">
        <v>117</v>
      </c>
      <c r="BT392" s="19">
        <v>117.2</v>
      </c>
      <c r="BU392" s="19">
        <v>118.3</v>
      </c>
      <c r="BV392" s="19">
        <v>117.3</v>
      </c>
      <c r="BW392" s="19">
        <v>117.2</v>
      </c>
      <c r="BX392" s="19">
        <v>115.9</v>
      </c>
      <c r="BY392" s="19">
        <v>115.3</v>
      </c>
      <c r="BZ392" s="19">
        <v>119.3</v>
      </c>
      <c r="CA392" s="19">
        <v>118.3</v>
      </c>
      <c r="CB392" s="19">
        <v>121</v>
      </c>
      <c r="CC392" s="19">
        <v>120</v>
      </c>
      <c r="CD392" s="19">
        <v>122.4</v>
      </c>
      <c r="CE392" s="19">
        <v>121.5</v>
      </c>
      <c r="CF392" s="19">
        <v>122.8</v>
      </c>
      <c r="CG392" s="19">
        <v>123.6</v>
      </c>
      <c r="CH392" s="19">
        <v>122.6</v>
      </c>
      <c r="CI392" s="19">
        <v>123.5</v>
      </c>
      <c r="CJ392" s="19">
        <v>123.4</v>
      </c>
      <c r="CK392" s="19">
        <v>124.7</v>
      </c>
      <c r="CL392" s="19">
        <v>125.8</v>
      </c>
      <c r="CM392" s="19">
        <v>126</v>
      </c>
      <c r="CN392" s="19">
        <v>128.6</v>
      </c>
      <c r="CO392" s="19">
        <v>124.4</v>
      </c>
      <c r="CP392" s="19">
        <v>125</v>
      </c>
      <c r="CQ392" s="19">
        <v>125.7</v>
      </c>
      <c r="CR392" s="19">
        <v>127.3</v>
      </c>
      <c r="CS392" s="19">
        <v>124.8</v>
      </c>
      <c r="CT392" s="19">
        <v>122.6</v>
      </c>
      <c r="CU392" s="19">
        <v>123.7</v>
      </c>
      <c r="CV392" s="19">
        <v>123.2</v>
      </c>
      <c r="CW392" s="19">
        <v>121.6</v>
      </c>
      <c r="CX392" s="19">
        <v>126.6</v>
      </c>
      <c r="CY392" s="19">
        <v>125.7</v>
      </c>
      <c r="CZ392" s="19">
        <v>126.4</v>
      </c>
      <c r="DA392" s="19">
        <v>126.6</v>
      </c>
      <c r="DB392" s="19">
        <v>124.3</v>
      </c>
      <c r="DC392" s="19">
        <v>123.9</v>
      </c>
      <c r="DD392" s="19">
        <v>123.7</v>
      </c>
      <c r="DE392" s="19">
        <v>123.9</v>
      </c>
      <c r="DF392" s="19">
        <v>125.7</v>
      </c>
      <c r="DG392" s="19">
        <v>126.9</v>
      </c>
      <c r="DH392" s="19">
        <v>123.7</v>
      </c>
      <c r="DI392" s="19">
        <v>126</v>
      </c>
      <c r="DJ392" s="19">
        <v>126.6</v>
      </c>
      <c r="DK392" s="19">
        <v>126.1</v>
      </c>
      <c r="DL392" s="19">
        <v>132.19999999999999</v>
      </c>
      <c r="DM392" s="19">
        <v>135.69999999999999</v>
      </c>
      <c r="DN392" s="19">
        <v>148.80000000000001</v>
      </c>
      <c r="DO392" s="19">
        <v>152.19999999999999</v>
      </c>
      <c r="DP392" s="19">
        <v>160.9</v>
      </c>
      <c r="DQ392" s="19">
        <v>165</v>
      </c>
      <c r="DR392" s="19">
        <v>170</v>
      </c>
      <c r="DS392" s="19">
        <v>173.1</v>
      </c>
      <c r="DT392" s="19">
        <v>189</v>
      </c>
      <c r="DU392" s="19">
        <v>193.1</v>
      </c>
      <c r="DV392" s="19">
        <v>204.1</v>
      </c>
      <c r="DW392" s="19">
        <v>196.3</v>
      </c>
    </row>
    <row r="393" spans="1:127">
      <c r="A393" s="17" t="s">
        <v>1379</v>
      </c>
      <c r="B393" s="17" t="s">
        <v>1380</v>
      </c>
      <c r="C393" s="18">
        <v>1.4849699999999999</v>
      </c>
      <c r="D393" s="19">
        <v>108.1</v>
      </c>
      <c r="E393" s="19">
        <v>109.7</v>
      </c>
      <c r="F393" s="19">
        <v>111.8</v>
      </c>
      <c r="G393" s="19">
        <v>113.5</v>
      </c>
      <c r="H393" s="19">
        <v>113.6</v>
      </c>
      <c r="I393" s="19">
        <v>114.5</v>
      </c>
      <c r="J393" s="19">
        <v>114.6</v>
      </c>
      <c r="K393" s="19">
        <v>115.4</v>
      </c>
      <c r="L393" s="19">
        <v>114.9</v>
      </c>
      <c r="M393" s="19">
        <v>114.6</v>
      </c>
      <c r="N393" s="19">
        <v>114.9</v>
      </c>
      <c r="O393" s="19">
        <v>116.1</v>
      </c>
      <c r="P393" s="19">
        <v>115.3</v>
      </c>
      <c r="Q393" s="19">
        <v>115.4</v>
      </c>
      <c r="R393" s="19">
        <v>116.2</v>
      </c>
      <c r="S393" s="19">
        <v>116.7</v>
      </c>
      <c r="T393" s="19">
        <v>116.5</v>
      </c>
      <c r="U393" s="19">
        <v>116.7</v>
      </c>
      <c r="V393" s="19">
        <v>116.4</v>
      </c>
      <c r="W393" s="19">
        <v>116.8</v>
      </c>
      <c r="X393" s="19">
        <v>116.6</v>
      </c>
      <c r="Y393" s="19">
        <v>116.7</v>
      </c>
      <c r="Z393" s="19">
        <v>117</v>
      </c>
      <c r="AA393" s="19">
        <v>117.7</v>
      </c>
      <c r="AB393" s="19">
        <v>116.9</v>
      </c>
      <c r="AC393" s="19">
        <v>117.8</v>
      </c>
      <c r="AD393" s="19">
        <v>118.6</v>
      </c>
      <c r="AE393" s="19">
        <v>118.6</v>
      </c>
      <c r="AF393" s="19">
        <v>118.6</v>
      </c>
      <c r="AG393" s="19">
        <v>118.8</v>
      </c>
      <c r="AH393" s="19">
        <v>119.1</v>
      </c>
      <c r="AI393" s="19">
        <v>119.4</v>
      </c>
      <c r="AJ393" s="19">
        <v>119.6</v>
      </c>
      <c r="AK393" s="19">
        <v>119</v>
      </c>
      <c r="AL393" s="19">
        <v>119.5</v>
      </c>
      <c r="AM393" s="19">
        <v>120.3</v>
      </c>
      <c r="AN393" s="19">
        <v>120.5</v>
      </c>
      <c r="AO393" s="19">
        <v>120.9</v>
      </c>
      <c r="AP393" s="19">
        <v>120.7</v>
      </c>
      <c r="AQ393" s="19">
        <v>120.9</v>
      </c>
      <c r="AR393" s="19">
        <v>121.7</v>
      </c>
      <c r="AS393" s="19">
        <v>122.3</v>
      </c>
      <c r="AT393" s="19">
        <v>122.1</v>
      </c>
      <c r="AU393" s="19">
        <v>121.4</v>
      </c>
      <c r="AV393" s="19">
        <v>121.4</v>
      </c>
      <c r="AW393" s="19">
        <v>121.6</v>
      </c>
      <c r="AX393" s="19">
        <v>121.6</v>
      </c>
      <c r="AY393" s="19">
        <v>121.3</v>
      </c>
      <c r="AZ393" s="19">
        <v>121.3</v>
      </c>
      <c r="BA393" s="19">
        <v>121.1</v>
      </c>
      <c r="BB393" s="19">
        <v>121</v>
      </c>
      <c r="BC393" s="19">
        <v>120.3</v>
      </c>
      <c r="BD393" s="19">
        <v>119.1</v>
      </c>
      <c r="BE393" s="19">
        <v>118.3</v>
      </c>
      <c r="BF393" s="19">
        <v>118.3</v>
      </c>
      <c r="BG393" s="19">
        <v>117.8</v>
      </c>
      <c r="BH393" s="19">
        <v>116.7</v>
      </c>
      <c r="BI393" s="19">
        <v>117</v>
      </c>
      <c r="BJ393" s="19">
        <v>116.7</v>
      </c>
      <c r="BK393" s="19">
        <v>116.8</v>
      </c>
      <c r="BL393" s="19">
        <v>117.1</v>
      </c>
      <c r="BM393" s="19">
        <v>117.2</v>
      </c>
      <c r="BN393" s="19">
        <v>116.4</v>
      </c>
      <c r="BO393" s="19">
        <v>116</v>
      </c>
      <c r="BP393" s="19">
        <v>116.5</v>
      </c>
      <c r="BQ393" s="19">
        <v>116.5</v>
      </c>
      <c r="BR393" s="19">
        <v>116.8</v>
      </c>
      <c r="BS393" s="19">
        <v>116.7</v>
      </c>
      <c r="BT393" s="19">
        <v>116.8</v>
      </c>
      <c r="BU393" s="19">
        <v>117.4</v>
      </c>
      <c r="BV393" s="19">
        <v>118.6</v>
      </c>
      <c r="BW393" s="19">
        <v>118.9</v>
      </c>
      <c r="BX393" s="19">
        <v>118.3</v>
      </c>
      <c r="BY393" s="19">
        <v>118.8</v>
      </c>
      <c r="BZ393" s="19">
        <v>118.7</v>
      </c>
      <c r="CA393" s="19">
        <v>119.3</v>
      </c>
      <c r="CB393" s="19">
        <v>120</v>
      </c>
      <c r="CC393" s="19">
        <v>120.5</v>
      </c>
      <c r="CD393" s="19">
        <v>121.6</v>
      </c>
      <c r="CE393" s="19">
        <v>123.4</v>
      </c>
      <c r="CF393" s="19">
        <v>123.6</v>
      </c>
      <c r="CG393" s="19">
        <v>122.7</v>
      </c>
      <c r="CH393" s="19">
        <v>123</v>
      </c>
      <c r="CI393" s="19">
        <v>123</v>
      </c>
      <c r="CJ393" s="19">
        <v>122.9</v>
      </c>
      <c r="CK393" s="19">
        <v>123.1</v>
      </c>
      <c r="CL393" s="19">
        <v>123.4</v>
      </c>
      <c r="CM393" s="19">
        <v>123.5</v>
      </c>
      <c r="CN393" s="19">
        <v>123</v>
      </c>
      <c r="CO393" s="19">
        <v>123.1</v>
      </c>
      <c r="CP393" s="19">
        <v>122.9</v>
      </c>
      <c r="CQ393" s="19">
        <v>123.4</v>
      </c>
      <c r="CR393" s="19">
        <v>123.9</v>
      </c>
      <c r="CS393" s="19">
        <v>122.7</v>
      </c>
      <c r="CT393" s="19">
        <v>122.4</v>
      </c>
      <c r="CU393" s="19">
        <v>123.2</v>
      </c>
      <c r="CV393" s="19">
        <v>123.4</v>
      </c>
      <c r="CW393" s="19">
        <v>123.7</v>
      </c>
      <c r="CX393" s="19">
        <v>123.4</v>
      </c>
      <c r="CY393" s="19">
        <v>123.4</v>
      </c>
      <c r="CZ393" s="19">
        <v>123.7</v>
      </c>
      <c r="DA393" s="19">
        <v>123.1</v>
      </c>
      <c r="DB393" s="19">
        <v>123.1</v>
      </c>
      <c r="DC393" s="19">
        <v>123</v>
      </c>
      <c r="DD393" s="19">
        <v>123.7</v>
      </c>
      <c r="DE393" s="19">
        <v>123.6</v>
      </c>
      <c r="DF393" s="19">
        <v>124</v>
      </c>
      <c r="DG393" s="19">
        <v>124.7</v>
      </c>
      <c r="DH393" s="19">
        <v>126.5</v>
      </c>
      <c r="DI393" s="19">
        <v>127.6</v>
      </c>
      <c r="DJ393" s="19">
        <v>126.4</v>
      </c>
      <c r="DK393" s="19">
        <v>127.3</v>
      </c>
      <c r="DL393" s="19">
        <v>128.1</v>
      </c>
      <c r="DM393" s="19">
        <v>127.7</v>
      </c>
      <c r="DN393" s="19">
        <v>128.30000000000001</v>
      </c>
      <c r="DO393" s="19">
        <v>129.6</v>
      </c>
      <c r="DP393" s="19">
        <v>131.1</v>
      </c>
      <c r="DQ393" s="19">
        <v>133.4</v>
      </c>
      <c r="DR393" s="19">
        <v>133.80000000000001</v>
      </c>
      <c r="DS393" s="19">
        <v>135.1</v>
      </c>
      <c r="DT393" s="19">
        <v>137.6</v>
      </c>
      <c r="DU393" s="19">
        <v>139.19999999999999</v>
      </c>
      <c r="DV393" s="19">
        <v>141.30000000000001</v>
      </c>
      <c r="DW393" s="19">
        <v>141.9</v>
      </c>
    </row>
    <row r="394" spans="1:127">
      <c r="A394" s="17" t="s">
        <v>1381</v>
      </c>
      <c r="B394" s="17" t="s">
        <v>1382</v>
      </c>
      <c r="C394" s="18">
        <v>0.72685</v>
      </c>
      <c r="D394" s="19">
        <v>101.4</v>
      </c>
      <c r="E394" s="19">
        <v>101.4</v>
      </c>
      <c r="F394" s="19">
        <v>101.4</v>
      </c>
      <c r="G394" s="19">
        <v>101.4</v>
      </c>
      <c r="H394" s="19">
        <v>101.4</v>
      </c>
      <c r="I394" s="19">
        <v>101.4</v>
      </c>
      <c r="J394" s="19">
        <v>101.4</v>
      </c>
      <c r="K394" s="19">
        <v>101.5</v>
      </c>
      <c r="L394" s="19">
        <v>101.5</v>
      </c>
      <c r="M394" s="19">
        <v>101.5</v>
      </c>
      <c r="N394" s="19">
        <v>101.5</v>
      </c>
      <c r="O394" s="19">
        <v>104</v>
      </c>
      <c r="P394" s="19">
        <v>102.9</v>
      </c>
      <c r="Q394" s="19">
        <v>104.6</v>
      </c>
      <c r="R394" s="19">
        <v>104.8</v>
      </c>
      <c r="S394" s="19">
        <v>104.8</v>
      </c>
      <c r="T394" s="19">
        <v>104.8</v>
      </c>
      <c r="U394" s="19">
        <v>104.8</v>
      </c>
      <c r="V394" s="19">
        <v>104.8</v>
      </c>
      <c r="W394" s="19">
        <v>104.8</v>
      </c>
      <c r="X394" s="19">
        <v>104.8</v>
      </c>
      <c r="Y394" s="19">
        <v>104.4</v>
      </c>
      <c r="Z394" s="19">
        <v>105.1</v>
      </c>
      <c r="AA394" s="19">
        <v>106.2</v>
      </c>
      <c r="AB394" s="19">
        <v>104.4</v>
      </c>
      <c r="AC394" s="19">
        <v>104.4</v>
      </c>
      <c r="AD394" s="19">
        <v>106.1</v>
      </c>
      <c r="AE394" s="19">
        <v>106.3</v>
      </c>
      <c r="AF394" s="19">
        <v>106.3</v>
      </c>
      <c r="AG394" s="19">
        <v>106.3</v>
      </c>
      <c r="AH394" s="19">
        <v>106.4</v>
      </c>
      <c r="AI394" s="19">
        <v>106.5</v>
      </c>
      <c r="AJ394" s="19">
        <v>106.5</v>
      </c>
      <c r="AK394" s="19">
        <v>106.5</v>
      </c>
      <c r="AL394" s="19">
        <v>107.5</v>
      </c>
      <c r="AM394" s="19">
        <v>109.5</v>
      </c>
      <c r="AN394" s="19">
        <v>109.1</v>
      </c>
      <c r="AO394" s="19">
        <v>109.3</v>
      </c>
      <c r="AP394" s="19">
        <v>109.5</v>
      </c>
      <c r="AQ394" s="19">
        <v>110</v>
      </c>
      <c r="AR394" s="19">
        <v>112.6</v>
      </c>
      <c r="AS394" s="19">
        <v>113.4</v>
      </c>
      <c r="AT394" s="19">
        <v>113</v>
      </c>
      <c r="AU394" s="19">
        <v>112.3</v>
      </c>
      <c r="AV394" s="19">
        <v>112.5</v>
      </c>
      <c r="AW394" s="19">
        <v>113.2</v>
      </c>
      <c r="AX394" s="19">
        <v>112.9</v>
      </c>
      <c r="AY394" s="19">
        <v>113.4</v>
      </c>
      <c r="AZ394" s="19">
        <v>113.9</v>
      </c>
      <c r="BA394" s="19">
        <v>113.9</v>
      </c>
      <c r="BB394" s="19">
        <v>114</v>
      </c>
      <c r="BC394" s="19">
        <v>113.3</v>
      </c>
      <c r="BD394" s="19">
        <v>112.1</v>
      </c>
      <c r="BE394" s="19">
        <v>112.1</v>
      </c>
      <c r="BF394" s="19">
        <v>112</v>
      </c>
      <c r="BG394" s="19">
        <v>111.8</v>
      </c>
      <c r="BH394" s="19">
        <v>111.4</v>
      </c>
      <c r="BI394" s="19">
        <v>111.5</v>
      </c>
      <c r="BJ394" s="19">
        <v>111.2</v>
      </c>
      <c r="BK394" s="19">
        <v>111.3</v>
      </c>
      <c r="BL394" s="19">
        <v>111.3</v>
      </c>
      <c r="BM394" s="19">
        <v>111.8</v>
      </c>
      <c r="BN394" s="19">
        <v>111.1</v>
      </c>
      <c r="BO394" s="19">
        <v>111.9</v>
      </c>
      <c r="BP394" s="19">
        <v>111.9</v>
      </c>
      <c r="BQ394" s="19">
        <v>111.9</v>
      </c>
      <c r="BR394" s="19">
        <v>111.9</v>
      </c>
      <c r="BS394" s="19">
        <v>111.9</v>
      </c>
      <c r="BT394" s="19">
        <v>111.7</v>
      </c>
      <c r="BU394" s="19">
        <v>111.8</v>
      </c>
      <c r="BV394" s="19">
        <v>112.1</v>
      </c>
      <c r="BW394" s="19">
        <v>112.2</v>
      </c>
      <c r="BX394" s="19">
        <v>112</v>
      </c>
      <c r="BY394" s="19">
        <v>111.1</v>
      </c>
      <c r="BZ394" s="19">
        <v>110.8</v>
      </c>
      <c r="CA394" s="19">
        <v>110.8</v>
      </c>
      <c r="CB394" s="19">
        <v>111.3</v>
      </c>
      <c r="CC394" s="19">
        <v>111.5</v>
      </c>
      <c r="CD394" s="19">
        <v>111.9</v>
      </c>
      <c r="CE394" s="19">
        <v>113</v>
      </c>
      <c r="CF394" s="19">
        <v>112.9</v>
      </c>
      <c r="CG394" s="19">
        <v>111.3</v>
      </c>
      <c r="CH394" s="19">
        <v>111.8</v>
      </c>
      <c r="CI394" s="19">
        <v>110.9</v>
      </c>
      <c r="CJ394" s="19">
        <v>111</v>
      </c>
      <c r="CK394" s="19">
        <v>110.9</v>
      </c>
      <c r="CL394" s="19">
        <v>111.6</v>
      </c>
      <c r="CM394" s="19">
        <v>111.4</v>
      </c>
      <c r="CN394" s="19">
        <v>111.4</v>
      </c>
      <c r="CO394" s="19">
        <v>111.4</v>
      </c>
      <c r="CP394" s="19">
        <v>111.4</v>
      </c>
      <c r="CQ394" s="19">
        <v>111.4</v>
      </c>
      <c r="CR394" s="19">
        <v>111.4</v>
      </c>
      <c r="CS394" s="19">
        <v>110.7</v>
      </c>
      <c r="CT394" s="19">
        <v>110.7</v>
      </c>
      <c r="CU394" s="19">
        <v>110.7</v>
      </c>
      <c r="CV394" s="19">
        <v>110.7</v>
      </c>
      <c r="CW394" s="19">
        <v>110.8</v>
      </c>
      <c r="CX394" s="19">
        <v>110.5</v>
      </c>
      <c r="CY394" s="19">
        <v>110.5</v>
      </c>
      <c r="CZ394" s="19">
        <v>110.5</v>
      </c>
      <c r="DA394" s="19">
        <v>109.1</v>
      </c>
      <c r="DB394" s="19">
        <v>109.1</v>
      </c>
      <c r="DC394" s="19">
        <v>109.1</v>
      </c>
      <c r="DD394" s="19">
        <v>109.1</v>
      </c>
      <c r="DE394" s="19">
        <v>109.1</v>
      </c>
      <c r="DF394" s="19">
        <v>109.5</v>
      </c>
      <c r="DG394" s="19">
        <v>109.5</v>
      </c>
      <c r="DH394" s="19">
        <v>109.6</v>
      </c>
      <c r="DI394" s="19">
        <v>109.6</v>
      </c>
      <c r="DJ394" s="19">
        <v>109.6</v>
      </c>
      <c r="DK394" s="19">
        <v>109.6</v>
      </c>
      <c r="DL394" s="19">
        <v>109.8</v>
      </c>
      <c r="DM394" s="19">
        <v>109.8</v>
      </c>
      <c r="DN394" s="19">
        <v>109.8</v>
      </c>
      <c r="DO394" s="19">
        <v>111</v>
      </c>
      <c r="DP394" s="19">
        <v>110.5</v>
      </c>
      <c r="DQ394" s="19">
        <v>110.5</v>
      </c>
      <c r="DR394" s="19">
        <v>110.5</v>
      </c>
      <c r="DS394" s="19">
        <v>110.3</v>
      </c>
      <c r="DT394" s="19">
        <v>110.5</v>
      </c>
      <c r="DU394" s="19">
        <v>111.3</v>
      </c>
      <c r="DV394" s="19">
        <v>112.6</v>
      </c>
      <c r="DW394" s="19">
        <v>112.5</v>
      </c>
    </row>
    <row r="395" spans="1:127">
      <c r="A395" s="17" t="s">
        <v>1383</v>
      </c>
      <c r="B395" s="17" t="s">
        <v>1384</v>
      </c>
      <c r="C395" s="18">
        <v>7.4249999999999997E-2</v>
      </c>
      <c r="D395" s="19">
        <v>115.5</v>
      </c>
      <c r="E395" s="19">
        <v>116</v>
      </c>
      <c r="F395" s="19">
        <v>122</v>
      </c>
      <c r="G395" s="19">
        <v>133.5</v>
      </c>
      <c r="H395" s="19">
        <v>137.6</v>
      </c>
      <c r="I395" s="19">
        <v>139.69999999999999</v>
      </c>
      <c r="J395" s="19">
        <v>139</v>
      </c>
      <c r="K395" s="19">
        <v>140.69999999999999</v>
      </c>
      <c r="L395" s="19">
        <v>139.4</v>
      </c>
      <c r="M395" s="19">
        <v>140.30000000000001</v>
      </c>
      <c r="N395" s="19">
        <v>139.80000000000001</v>
      </c>
      <c r="O395" s="19">
        <v>140.30000000000001</v>
      </c>
      <c r="P395" s="19">
        <v>136.4</v>
      </c>
      <c r="Q395" s="19">
        <v>130.6</v>
      </c>
      <c r="R395" s="19">
        <v>131.80000000000001</v>
      </c>
      <c r="S395" s="19">
        <v>133.80000000000001</v>
      </c>
      <c r="T395" s="19">
        <v>131.80000000000001</v>
      </c>
      <c r="U395" s="19">
        <v>133</v>
      </c>
      <c r="V395" s="19">
        <v>132.1</v>
      </c>
      <c r="W395" s="19">
        <v>131.19999999999999</v>
      </c>
      <c r="X395" s="19">
        <v>130.80000000000001</v>
      </c>
      <c r="Y395" s="19">
        <v>131.30000000000001</v>
      </c>
      <c r="Z395" s="19">
        <v>133.30000000000001</v>
      </c>
      <c r="AA395" s="19">
        <v>132.69999999999999</v>
      </c>
      <c r="AB395" s="19">
        <v>132.9</v>
      </c>
      <c r="AC395" s="19">
        <v>133</v>
      </c>
      <c r="AD395" s="19">
        <v>133.19999999999999</v>
      </c>
      <c r="AE395" s="19">
        <v>133.5</v>
      </c>
      <c r="AF395" s="19">
        <v>133.69999999999999</v>
      </c>
      <c r="AG395" s="19">
        <v>135.19999999999999</v>
      </c>
      <c r="AH395" s="19">
        <v>134.5</v>
      </c>
      <c r="AI395" s="19">
        <v>136</v>
      </c>
      <c r="AJ395" s="19">
        <v>136.5</v>
      </c>
      <c r="AK395" s="19">
        <v>137.69999999999999</v>
      </c>
      <c r="AL395" s="19">
        <v>137.19999999999999</v>
      </c>
      <c r="AM395" s="19">
        <v>137.30000000000001</v>
      </c>
      <c r="AN395" s="19">
        <v>137.69999999999999</v>
      </c>
      <c r="AO395" s="19">
        <v>139.5</v>
      </c>
      <c r="AP395" s="19">
        <v>140.1</v>
      </c>
      <c r="AQ395" s="19">
        <v>140.4</v>
      </c>
      <c r="AR395" s="19">
        <v>134.6</v>
      </c>
      <c r="AS395" s="19">
        <v>134.80000000000001</v>
      </c>
      <c r="AT395" s="19">
        <v>136.1</v>
      </c>
      <c r="AU395" s="19">
        <v>134.9</v>
      </c>
      <c r="AV395" s="19">
        <v>135.19999999999999</v>
      </c>
      <c r="AW395" s="19">
        <v>134.5</v>
      </c>
      <c r="AX395" s="19">
        <v>135</v>
      </c>
      <c r="AY395" s="19">
        <v>134.5</v>
      </c>
      <c r="AZ395" s="19">
        <v>133.5</v>
      </c>
      <c r="BA395" s="19">
        <v>133.5</v>
      </c>
      <c r="BB395" s="19">
        <v>133.1</v>
      </c>
      <c r="BC395" s="19">
        <v>130.19999999999999</v>
      </c>
      <c r="BD395" s="19">
        <v>127.3</v>
      </c>
      <c r="BE395" s="19">
        <v>127.1</v>
      </c>
      <c r="BF395" s="19">
        <v>126.3</v>
      </c>
      <c r="BG395" s="19">
        <v>124.6</v>
      </c>
      <c r="BH395" s="19">
        <v>122.6</v>
      </c>
      <c r="BI395" s="19">
        <v>123.3</v>
      </c>
      <c r="BJ395" s="19">
        <v>123.1</v>
      </c>
      <c r="BK395" s="19">
        <v>123.1</v>
      </c>
      <c r="BL395" s="19">
        <v>122.5</v>
      </c>
      <c r="BM395" s="19">
        <v>124.2</v>
      </c>
      <c r="BN395" s="19">
        <v>124.3</v>
      </c>
      <c r="BO395" s="19">
        <v>124</v>
      </c>
      <c r="BP395" s="19">
        <v>123.5</v>
      </c>
      <c r="BQ395" s="19">
        <v>124.3</v>
      </c>
      <c r="BR395" s="19">
        <v>123.8</v>
      </c>
      <c r="BS395" s="19">
        <v>123.7</v>
      </c>
      <c r="BT395" s="19">
        <v>125</v>
      </c>
      <c r="BU395" s="19">
        <v>124.6</v>
      </c>
      <c r="BV395" s="19">
        <v>129.30000000000001</v>
      </c>
      <c r="BW395" s="19">
        <v>133.5</v>
      </c>
      <c r="BX395" s="19">
        <v>131.30000000000001</v>
      </c>
      <c r="BY395" s="19">
        <v>132.4</v>
      </c>
      <c r="BZ395" s="19">
        <v>133.5</v>
      </c>
      <c r="CA395" s="19">
        <v>136.1</v>
      </c>
      <c r="CB395" s="19">
        <v>139.19999999999999</v>
      </c>
      <c r="CC395" s="19">
        <v>141.30000000000001</v>
      </c>
      <c r="CD395" s="19">
        <v>144.4</v>
      </c>
      <c r="CE395" s="19">
        <v>147.5</v>
      </c>
      <c r="CF395" s="19">
        <v>147.9</v>
      </c>
      <c r="CG395" s="19">
        <v>147.4</v>
      </c>
      <c r="CH395" s="19">
        <v>146.5</v>
      </c>
      <c r="CI395" s="19">
        <v>146.9</v>
      </c>
      <c r="CJ395" s="19">
        <v>145.19999999999999</v>
      </c>
      <c r="CK395" s="19">
        <v>145.1</v>
      </c>
      <c r="CL395" s="19">
        <v>144.5</v>
      </c>
      <c r="CM395" s="19">
        <v>141.9</v>
      </c>
      <c r="CN395" s="19">
        <v>138.9</v>
      </c>
      <c r="CO395" s="19">
        <v>137.1</v>
      </c>
      <c r="CP395" s="19">
        <v>135.6</v>
      </c>
      <c r="CQ395" s="19">
        <v>135.1</v>
      </c>
      <c r="CR395" s="19">
        <v>134.4</v>
      </c>
      <c r="CS395" s="19">
        <v>133.5</v>
      </c>
      <c r="CT395" s="19">
        <v>133</v>
      </c>
      <c r="CU395" s="19">
        <v>133.69999999999999</v>
      </c>
      <c r="CV395" s="19">
        <v>133.5</v>
      </c>
      <c r="CW395" s="19">
        <v>134.69999999999999</v>
      </c>
      <c r="CX395" s="19">
        <v>134.30000000000001</v>
      </c>
      <c r="CY395" s="19">
        <v>134.4</v>
      </c>
      <c r="CZ395" s="19">
        <v>134.6</v>
      </c>
      <c r="DA395" s="19">
        <v>135</v>
      </c>
      <c r="DB395" s="19">
        <v>135.4</v>
      </c>
      <c r="DC395" s="19">
        <v>135.80000000000001</v>
      </c>
      <c r="DD395" s="19">
        <v>136.1</v>
      </c>
      <c r="DE395" s="19">
        <v>136.6</v>
      </c>
      <c r="DF395" s="19">
        <v>139</v>
      </c>
      <c r="DG395" s="19">
        <v>142.9</v>
      </c>
      <c r="DH395" s="19">
        <v>144.9</v>
      </c>
      <c r="DI395" s="19">
        <v>142.5</v>
      </c>
      <c r="DJ395" s="19">
        <v>139.1</v>
      </c>
      <c r="DK395" s="19">
        <v>140.30000000000001</v>
      </c>
      <c r="DL395" s="19">
        <v>141.69999999999999</v>
      </c>
      <c r="DM395" s="19">
        <v>142.1</v>
      </c>
      <c r="DN395" s="19">
        <v>142</v>
      </c>
      <c r="DO395" s="19">
        <v>147.69999999999999</v>
      </c>
      <c r="DP395" s="19">
        <v>148</v>
      </c>
      <c r="DQ395" s="19">
        <v>149.30000000000001</v>
      </c>
      <c r="DR395" s="19">
        <v>151.4</v>
      </c>
      <c r="DS395" s="19">
        <v>154.30000000000001</v>
      </c>
      <c r="DT395" s="19">
        <v>159.9</v>
      </c>
      <c r="DU395" s="19">
        <v>163.5</v>
      </c>
      <c r="DV395" s="19">
        <v>163.4</v>
      </c>
      <c r="DW395" s="19">
        <v>165.4</v>
      </c>
    </row>
    <row r="396" spans="1:127">
      <c r="A396" s="17" t="s">
        <v>1385</v>
      </c>
      <c r="B396" s="17" t="s">
        <v>1386</v>
      </c>
      <c r="C396" s="18">
        <v>3.4200000000000001E-2</v>
      </c>
      <c r="D396" s="19">
        <v>104</v>
      </c>
      <c r="E396" s="19">
        <v>103.1</v>
      </c>
      <c r="F396" s="19">
        <v>106.3</v>
      </c>
      <c r="G396" s="19">
        <v>117.5</v>
      </c>
      <c r="H396" s="19">
        <v>121.1</v>
      </c>
      <c r="I396" s="19">
        <v>119.4</v>
      </c>
      <c r="J396" s="19">
        <v>114.7</v>
      </c>
      <c r="K396" s="19">
        <v>114.4</v>
      </c>
      <c r="L396" s="19">
        <v>113.4</v>
      </c>
      <c r="M396" s="19">
        <v>116.2</v>
      </c>
      <c r="N396" s="19">
        <v>115.2</v>
      </c>
      <c r="O396" s="19">
        <v>113.3</v>
      </c>
      <c r="P396" s="19">
        <v>106.6</v>
      </c>
      <c r="Q396" s="19">
        <v>104.8</v>
      </c>
      <c r="R396" s="19">
        <v>105.8</v>
      </c>
      <c r="S396" s="19">
        <v>113</v>
      </c>
      <c r="T396" s="19">
        <v>114.5</v>
      </c>
      <c r="U396" s="19">
        <v>113.9</v>
      </c>
      <c r="V396" s="19">
        <v>109.3</v>
      </c>
      <c r="W396" s="19">
        <v>111.5</v>
      </c>
      <c r="X396" s="19">
        <v>108.5</v>
      </c>
      <c r="Y396" s="19">
        <v>113.3</v>
      </c>
      <c r="Z396" s="19">
        <v>116.7</v>
      </c>
      <c r="AA396" s="19">
        <v>111.2</v>
      </c>
      <c r="AB396" s="19">
        <v>106</v>
      </c>
      <c r="AC396" s="19">
        <v>117</v>
      </c>
      <c r="AD396" s="19">
        <v>119.8</v>
      </c>
      <c r="AE396" s="19">
        <v>121</v>
      </c>
      <c r="AF396" s="19">
        <v>121.4</v>
      </c>
      <c r="AG396" s="19">
        <v>124.6</v>
      </c>
      <c r="AH396" s="19">
        <v>131.5</v>
      </c>
      <c r="AI396" s="19">
        <v>125.5</v>
      </c>
      <c r="AJ396" s="19">
        <v>129.4</v>
      </c>
      <c r="AK396" s="19">
        <v>129</v>
      </c>
      <c r="AL396" s="19">
        <v>129.4</v>
      </c>
      <c r="AM396" s="19">
        <v>128.6</v>
      </c>
      <c r="AN396" s="19">
        <v>126.4</v>
      </c>
      <c r="AO396" s="19">
        <v>120.5</v>
      </c>
      <c r="AP396" s="19">
        <v>120.5</v>
      </c>
      <c r="AQ396" s="19">
        <v>117.1</v>
      </c>
      <c r="AR396" s="19">
        <v>113.9</v>
      </c>
      <c r="AS396" s="19">
        <v>117.7</v>
      </c>
      <c r="AT396" s="19">
        <v>122.4</v>
      </c>
      <c r="AU396" s="19">
        <v>117.3</v>
      </c>
      <c r="AV396" s="19">
        <v>115.5</v>
      </c>
      <c r="AW396" s="19">
        <v>108.5</v>
      </c>
      <c r="AX396" s="19">
        <v>100.6</v>
      </c>
      <c r="AY396" s="19">
        <v>97.7</v>
      </c>
      <c r="AZ396" s="19">
        <v>98.1</v>
      </c>
      <c r="BA396" s="19">
        <v>102.8</v>
      </c>
      <c r="BB396" s="19">
        <v>104.2</v>
      </c>
      <c r="BC396" s="19">
        <v>110.7</v>
      </c>
      <c r="BD396" s="19">
        <v>109.6</v>
      </c>
      <c r="BE396" s="19">
        <v>108.2</v>
      </c>
      <c r="BF396" s="19">
        <v>106.4</v>
      </c>
      <c r="BG396" s="19">
        <v>103.3</v>
      </c>
      <c r="BH396" s="19">
        <v>101.1</v>
      </c>
      <c r="BI396" s="19">
        <v>102.8</v>
      </c>
      <c r="BJ396" s="19">
        <v>104.1</v>
      </c>
      <c r="BK396" s="19">
        <v>105.8</v>
      </c>
      <c r="BL396" s="19">
        <v>103.8</v>
      </c>
      <c r="BM396" s="19">
        <v>99.6</v>
      </c>
      <c r="BN396" s="19">
        <v>97.7</v>
      </c>
      <c r="BO396" s="19">
        <v>99</v>
      </c>
      <c r="BP396" s="19">
        <v>98.2</v>
      </c>
      <c r="BQ396" s="19">
        <v>100.1</v>
      </c>
      <c r="BR396" s="19">
        <v>98.8</v>
      </c>
      <c r="BS396" s="19">
        <v>101</v>
      </c>
      <c r="BT396" s="19">
        <v>104.9</v>
      </c>
      <c r="BU396" s="19">
        <v>109.7</v>
      </c>
      <c r="BV396" s="19">
        <v>107.7</v>
      </c>
      <c r="BW396" s="19">
        <v>105.8</v>
      </c>
      <c r="BX396" s="19">
        <v>98.2</v>
      </c>
      <c r="BY396" s="19">
        <v>98.2</v>
      </c>
      <c r="BZ396" s="19">
        <v>99.5</v>
      </c>
      <c r="CA396" s="19">
        <v>100.8</v>
      </c>
      <c r="CB396" s="19">
        <v>104.8</v>
      </c>
      <c r="CC396" s="19">
        <v>108.7</v>
      </c>
      <c r="CD396" s="19">
        <v>108.4</v>
      </c>
      <c r="CE396" s="19">
        <v>115.2</v>
      </c>
      <c r="CF396" s="19">
        <v>112.5</v>
      </c>
      <c r="CG396" s="19">
        <v>110.6</v>
      </c>
      <c r="CH396" s="19">
        <v>108.4</v>
      </c>
      <c r="CI396" s="19">
        <v>106.1</v>
      </c>
      <c r="CJ396" s="19">
        <v>105.9</v>
      </c>
      <c r="CK396" s="19">
        <v>109</v>
      </c>
      <c r="CL396" s="19">
        <v>105.9</v>
      </c>
      <c r="CM396" s="19">
        <v>106.4</v>
      </c>
      <c r="CN396" s="19">
        <v>108</v>
      </c>
      <c r="CO396" s="19">
        <v>105.6</v>
      </c>
      <c r="CP396" s="19">
        <v>105.1</v>
      </c>
      <c r="CQ396" s="19">
        <v>109.6</v>
      </c>
      <c r="CR396" s="19">
        <v>118</v>
      </c>
      <c r="CS396" s="19">
        <v>111.6</v>
      </c>
      <c r="CT396" s="19">
        <v>111.2</v>
      </c>
      <c r="CU396" s="19">
        <v>110.7</v>
      </c>
      <c r="CV396" s="19">
        <v>111.5</v>
      </c>
      <c r="CW396" s="19">
        <v>108.2</v>
      </c>
      <c r="CX396" s="19">
        <v>110.1</v>
      </c>
      <c r="CY396" s="19">
        <v>113.4</v>
      </c>
      <c r="CZ396" s="19">
        <v>115.7</v>
      </c>
      <c r="DA396" s="19">
        <v>115.4</v>
      </c>
      <c r="DB396" s="19">
        <v>114.4</v>
      </c>
      <c r="DC396" s="19">
        <v>113.6</v>
      </c>
      <c r="DD396" s="19">
        <v>120</v>
      </c>
      <c r="DE396" s="19">
        <v>120.6</v>
      </c>
      <c r="DF396" s="19">
        <v>120.5</v>
      </c>
      <c r="DG396" s="19">
        <v>128.4</v>
      </c>
      <c r="DH396" s="19">
        <v>128.30000000000001</v>
      </c>
      <c r="DI396" s="19">
        <v>121.8</v>
      </c>
      <c r="DJ396" s="19">
        <v>121.4</v>
      </c>
      <c r="DK396" s="19">
        <v>121.8</v>
      </c>
      <c r="DL396" s="19">
        <v>123.3</v>
      </c>
      <c r="DM396" s="19">
        <v>126.3</v>
      </c>
      <c r="DN396" s="19">
        <v>126.6</v>
      </c>
      <c r="DO396" s="19">
        <v>130</v>
      </c>
      <c r="DP396" s="19">
        <v>132.30000000000001</v>
      </c>
      <c r="DQ396" s="19">
        <v>134.30000000000001</v>
      </c>
      <c r="DR396" s="19">
        <v>138.4</v>
      </c>
      <c r="DS396" s="19">
        <v>143</v>
      </c>
      <c r="DT396" s="19">
        <v>143.69999999999999</v>
      </c>
      <c r="DU396" s="19">
        <v>151.4</v>
      </c>
      <c r="DV396" s="19">
        <v>153.1</v>
      </c>
      <c r="DW396" s="19">
        <v>154.19999999999999</v>
      </c>
    </row>
    <row r="397" spans="1:127">
      <c r="A397" s="17" t="s">
        <v>1387</v>
      </c>
      <c r="B397" s="17" t="s">
        <v>1388</v>
      </c>
      <c r="C397" s="18">
        <v>4.2700000000000004E-3</v>
      </c>
      <c r="D397" s="19">
        <v>111.9</v>
      </c>
      <c r="E397" s="19">
        <v>111.7</v>
      </c>
      <c r="F397" s="19">
        <v>117</v>
      </c>
      <c r="G397" s="19">
        <v>115</v>
      </c>
      <c r="H397" s="19">
        <v>116.3</v>
      </c>
      <c r="I397" s="19">
        <v>115.8</v>
      </c>
      <c r="J397" s="19">
        <v>118.9</v>
      </c>
      <c r="K397" s="19">
        <v>118.2</v>
      </c>
      <c r="L397" s="19">
        <v>116.9</v>
      </c>
      <c r="M397" s="19">
        <v>118</v>
      </c>
      <c r="N397" s="19">
        <v>119.1</v>
      </c>
      <c r="O397" s="19">
        <v>118.2</v>
      </c>
      <c r="P397" s="19">
        <v>129.19999999999999</v>
      </c>
      <c r="Q397" s="19">
        <v>130.6</v>
      </c>
      <c r="R397" s="19">
        <v>127.2</v>
      </c>
      <c r="S397" s="19">
        <v>125.9</v>
      </c>
      <c r="T397" s="19">
        <v>126.3</v>
      </c>
      <c r="U397" s="19">
        <v>126.2</v>
      </c>
      <c r="V397" s="19">
        <v>129.6</v>
      </c>
      <c r="W397" s="19">
        <v>129.19999999999999</v>
      </c>
      <c r="X397" s="19">
        <v>126.9</v>
      </c>
      <c r="Y397" s="19">
        <v>127.8</v>
      </c>
      <c r="Z397" s="19">
        <v>127.8</v>
      </c>
      <c r="AA397" s="19">
        <v>128.4</v>
      </c>
      <c r="AB397" s="19">
        <v>128.80000000000001</v>
      </c>
      <c r="AC397" s="19">
        <v>128.80000000000001</v>
      </c>
      <c r="AD397" s="19">
        <v>129.4</v>
      </c>
      <c r="AE397" s="19">
        <v>129.4</v>
      </c>
      <c r="AF397" s="19">
        <v>128.80000000000001</v>
      </c>
      <c r="AG397" s="19">
        <v>129</v>
      </c>
      <c r="AH397" s="19">
        <v>129.69999999999999</v>
      </c>
      <c r="AI397" s="19">
        <v>130.30000000000001</v>
      </c>
      <c r="AJ397" s="19">
        <v>130.30000000000001</v>
      </c>
      <c r="AK397" s="19">
        <v>130.5</v>
      </c>
      <c r="AL397" s="19">
        <v>130.5</v>
      </c>
      <c r="AM397" s="19">
        <v>130.5</v>
      </c>
      <c r="AN397" s="19">
        <v>132.30000000000001</v>
      </c>
      <c r="AO397" s="19">
        <v>132.80000000000001</v>
      </c>
      <c r="AP397" s="19">
        <v>134.4</v>
      </c>
      <c r="AQ397" s="19">
        <v>136</v>
      </c>
      <c r="AR397" s="19">
        <v>139.19999999999999</v>
      </c>
      <c r="AS397" s="19">
        <v>134.9</v>
      </c>
      <c r="AT397" s="19">
        <v>135.19999999999999</v>
      </c>
      <c r="AU397" s="19">
        <v>134.5</v>
      </c>
      <c r="AV397" s="19">
        <v>133.80000000000001</v>
      </c>
      <c r="AW397" s="19">
        <v>133.80000000000001</v>
      </c>
      <c r="AX397" s="19">
        <v>134.1</v>
      </c>
      <c r="AY397" s="19">
        <v>133.4</v>
      </c>
      <c r="AZ397" s="19">
        <v>134.6</v>
      </c>
      <c r="BA397" s="19">
        <v>135.6</v>
      </c>
      <c r="BB397" s="19">
        <v>135.1</v>
      </c>
      <c r="BC397" s="19">
        <v>133.80000000000001</v>
      </c>
      <c r="BD397" s="19">
        <v>133.69999999999999</v>
      </c>
      <c r="BE397" s="19">
        <v>131.6</v>
      </c>
      <c r="BF397" s="19">
        <v>131.1</v>
      </c>
      <c r="BG397" s="19">
        <v>132.19999999999999</v>
      </c>
      <c r="BH397" s="19">
        <v>131.69999999999999</v>
      </c>
      <c r="BI397" s="19">
        <v>130.6</v>
      </c>
      <c r="BJ397" s="19">
        <v>128.5</v>
      </c>
      <c r="BK397" s="19">
        <v>126.9</v>
      </c>
      <c r="BL397" s="19">
        <v>127.6</v>
      </c>
      <c r="BM397" s="19">
        <v>128.5</v>
      </c>
      <c r="BN397" s="19">
        <v>130.5</v>
      </c>
      <c r="BO397" s="19">
        <v>129.4</v>
      </c>
      <c r="BP397" s="19">
        <v>129.9</v>
      </c>
      <c r="BQ397" s="19">
        <v>130.1</v>
      </c>
      <c r="BR397" s="19">
        <v>130.1</v>
      </c>
      <c r="BS397" s="19">
        <v>129.30000000000001</v>
      </c>
      <c r="BT397" s="19">
        <v>129.19999999999999</v>
      </c>
      <c r="BU397" s="19">
        <v>131.5</v>
      </c>
      <c r="BV397" s="19">
        <v>133.30000000000001</v>
      </c>
      <c r="BW397" s="19">
        <v>131.9</v>
      </c>
      <c r="BX397" s="19">
        <v>133.19999999999999</v>
      </c>
      <c r="BY397" s="19">
        <v>132.4</v>
      </c>
      <c r="BZ397" s="19">
        <v>133.4</v>
      </c>
      <c r="CA397" s="19">
        <v>135.9</v>
      </c>
      <c r="CB397" s="19">
        <v>136.69999999999999</v>
      </c>
      <c r="CC397" s="19">
        <v>140</v>
      </c>
      <c r="CD397" s="19">
        <v>143.5</v>
      </c>
      <c r="CE397" s="19">
        <v>144</v>
      </c>
      <c r="CF397" s="19">
        <v>146.80000000000001</v>
      </c>
      <c r="CG397" s="19">
        <v>141.19999999999999</v>
      </c>
      <c r="CH397" s="19">
        <v>137.9</v>
      </c>
      <c r="CI397" s="19">
        <v>137.5</v>
      </c>
      <c r="CJ397" s="19">
        <v>139.30000000000001</v>
      </c>
      <c r="CK397" s="19">
        <v>134.19999999999999</v>
      </c>
      <c r="CL397" s="19">
        <v>139</v>
      </c>
      <c r="CM397" s="19">
        <v>138</v>
      </c>
      <c r="CN397" s="19">
        <v>141.19999999999999</v>
      </c>
      <c r="CO397" s="19">
        <v>140.69999999999999</v>
      </c>
      <c r="CP397" s="19">
        <v>138.9</v>
      </c>
      <c r="CQ397" s="19">
        <v>141</v>
      </c>
      <c r="CR397" s="19">
        <v>141</v>
      </c>
      <c r="CS397" s="19">
        <v>138.69999999999999</v>
      </c>
      <c r="CT397" s="19">
        <v>138.69999999999999</v>
      </c>
      <c r="CU397" s="19">
        <v>138.69999999999999</v>
      </c>
      <c r="CV397" s="19">
        <v>138.69999999999999</v>
      </c>
      <c r="CW397" s="19">
        <v>138.69999999999999</v>
      </c>
      <c r="CX397" s="19">
        <v>141</v>
      </c>
      <c r="CY397" s="19">
        <v>137.80000000000001</v>
      </c>
      <c r="CZ397" s="19">
        <v>137.80000000000001</v>
      </c>
      <c r="DA397" s="19">
        <v>137.1</v>
      </c>
      <c r="DB397" s="19">
        <v>137</v>
      </c>
      <c r="DC397" s="19">
        <v>138.9</v>
      </c>
      <c r="DD397" s="19">
        <v>139.69999999999999</v>
      </c>
      <c r="DE397" s="19">
        <v>137.80000000000001</v>
      </c>
      <c r="DF397" s="19">
        <v>140.9</v>
      </c>
      <c r="DG397" s="19">
        <v>140.1</v>
      </c>
      <c r="DH397" s="19">
        <v>140.1</v>
      </c>
      <c r="DI397" s="19">
        <v>140.1</v>
      </c>
      <c r="DJ397" s="19">
        <v>143.9</v>
      </c>
      <c r="DK397" s="19">
        <v>143.9</v>
      </c>
      <c r="DL397" s="19">
        <v>145.5</v>
      </c>
      <c r="DM397" s="19">
        <v>145.5</v>
      </c>
      <c r="DN397" s="19">
        <v>145.5</v>
      </c>
      <c r="DO397" s="19">
        <v>145.5</v>
      </c>
      <c r="DP397" s="19">
        <v>149.9</v>
      </c>
      <c r="DQ397" s="19">
        <v>151</v>
      </c>
      <c r="DR397" s="19">
        <v>151</v>
      </c>
      <c r="DS397" s="19">
        <v>151.69999999999999</v>
      </c>
      <c r="DT397" s="19">
        <v>154.19999999999999</v>
      </c>
      <c r="DU397" s="19">
        <v>163.4</v>
      </c>
      <c r="DV397" s="19">
        <v>154.4</v>
      </c>
      <c r="DW397" s="19">
        <v>161.5</v>
      </c>
    </row>
    <row r="398" spans="1:127">
      <c r="A398" s="17" t="s">
        <v>1389</v>
      </c>
      <c r="B398" s="17" t="s">
        <v>1390</v>
      </c>
      <c r="C398" s="18">
        <v>0.45476</v>
      </c>
      <c r="D398" s="19">
        <v>113.6</v>
      </c>
      <c r="E398" s="19">
        <v>117.2</v>
      </c>
      <c r="F398" s="19">
        <v>121.2</v>
      </c>
      <c r="G398" s="19">
        <v>122.4</v>
      </c>
      <c r="H398" s="19">
        <v>121.5</v>
      </c>
      <c r="I398" s="19">
        <v>123</v>
      </c>
      <c r="J398" s="19">
        <v>122.6</v>
      </c>
      <c r="K398" s="19">
        <v>124.4</v>
      </c>
      <c r="L398" s="19">
        <v>123.2</v>
      </c>
      <c r="M398" s="19">
        <v>121.1</v>
      </c>
      <c r="N398" s="19">
        <v>122.6</v>
      </c>
      <c r="O398" s="19">
        <v>123.2</v>
      </c>
      <c r="P398" s="19">
        <v>124.3</v>
      </c>
      <c r="Q398" s="19">
        <v>123.4</v>
      </c>
      <c r="R398" s="19">
        <v>124.9</v>
      </c>
      <c r="S398" s="19">
        <v>126.1</v>
      </c>
      <c r="T398" s="19">
        <v>125.6</v>
      </c>
      <c r="U398" s="19">
        <v>126.5</v>
      </c>
      <c r="V398" s="19">
        <v>126.1</v>
      </c>
      <c r="W398" s="19">
        <v>127</v>
      </c>
      <c r="X398" s="19">
        <v>126.9</v>
      </c>
      <c r="Y398" s="19">
        <v>126.8</v>
      </c>
      <c r="Z398" s="19">
        <v>126.2</v>
      </c>
      <c r="AA398" s="19">
        <v>127.1</v>
      </c>
      <c r="AB398" s="19">
        <v>128.1</v>
      </c>
      <c r="AC398" s="19">
        <v>130.4</v>
      </c>
      <c r="AD398" s="19">
        <v>130.5</v>
      </c>
      <c r="AE398" s="19">
        <v>129.69999999999999</v>
      </c>
      <c r="AF398" s="19">
        <v>130.1</v>
      </c>
      <c r="AG398" s="19">
        <v>130.1</v>
      </c>
      <c r="AH398" s="19">
        <v>130.6</v>
      </c>
      <c r="AI398" s="19">
        <v>131.19999999999999</v>
      </c>
      <c r="AJ398" s="19">
        <v>131.19999999999999</v>
      </c>
      <c r="AK398" s="19">
        <v>129.5</v>
      </c>
      <c r="AL398" s="19">
        <v>129.6</v>
      </c>
      <c r="AM398" s="19">
        <v>129.1</v>
      </c>
      <c r="AN398" s="19">
        <v>130.5</v>
      </c>
      <c r="AO398" s="19">
        <v>132.1</v>
      </c>
      <c r="AP398" s="19">
        <v>132.19999999999999</v>
      </c>
      <c r="AQ398" s="19">
        <v>132.1</v>
      </c>
      <c r="AR398" s="19">
        <v>132</v>
      </c>
      <c r="AS398" s="19">
        <v>132.5</v>
      </c>
      <c r="AT398" s="19">
        <v>131.6</v>
      </c>
      <c r="AU398" s="19">
        <v>131.4</v>
      </c>
      <c r="AV398" s="19">
        <v>131</v>
      </c>
      <c r="AW398" s="19">
        <v>131.80000000000001</v>
      </c>
      <c r="AX398" s="19">
        <v>133.1</v>
      </c>
      <c r="AY398" s="19">
        <v>131.5</v>
      </c>
      <c r="AZ398" s="19">
        <v>130.5</v>
      </c>
      <c r="BA398" s="19">
        <v>129.6</v>
      </c>
      <c r="BB398" s="19">
        <v>128.69999999999999</v>
      </c>
      <c r="BC398" s="19">
        <v>127.3</v>
      </c>
      <c r="BD398" s="19">
        <v>126</v>
      </c>
      <c r="BE398" s="19">
        <v>124.5</v>
      </c>
      <c r="BF398" s="19">
        <v>125.5</v>
      </c>
      <c r="BG398" s="19">
        <v>125.4</v>
      </c>
      <c r="BH398" s="19">
        <v>124</v>
      </c>
      <c r="BI398" s="19">
        <v>124.3</v>
      </c>
      <c r="BJ398" s="19">
        <v>123.4</v>
      </c>
      <c r="BK398" s="19">
        <v>124.4</v>
      </c>
      <c r="BL398" s="19">
        <v>125.1</v>
      </c>
      <c r="BM398" s="19">
        <v>124.7</v>
      </c>
      <c r="BN398" s="19">
        <v>123.3</v>
      </c>
      <c r="BO398" s="19">
        <v>121.2</v>
      </c>
      <c r="BP398" s="19">
        <v>122.7</v>
      </c>
      <c r="BQ398" s="19">
        <v>122.4</v>
      </c>
      <c r="BR398" s="19">
        <v>122.8</v>
      </c>
      <c r="BS398" s="19">
        <v>122.6</v>
      </c>
      <c r="BT398" s="19">
        <v>122.1</v>
      </c>
      <c r="BU398" s="19">
        <v>123.5</v>
      </c>
      <c r="BV398" s="19">
        <v>125.4</v>
      </c>
      <c r="BW398" s="19">
        <v>125.7</v>
      </c>
      <c r="BX398" s="19">
        <v>125.1</v>
      </c>
      <c r="BY398" s="19">
        <v>127.9</v>
      </c>
      <c r="BZ398" s="19">
        <v>127.5</v>
      </c>
      <c r="CA398" s="19">
        <v>128.80000000000001</v>
      </c>
      <c r="CB398" s="19">
        <v>129.1</v>
      </c>
      <c r="CC398" s="19">
        <v>128.80000000000001</v>
      </c>
      <c r="CD398" s="19">
        <v>129</v>
      </c>
      <c r="CE398" s="19">
        <v>130.9</v>
      </c>
      <c r="CF398" s="19">
        <v>131.30000000000001</v>
      </c>
      <c r="CG398" s="19">
        <v>131.30000000000001</v>
      </c>
      <c r="CH398" s="19">
        <v>131.9</v>
      </c>
      <c r="CI398" s="19">
        <v>133.30000000000001</v>
      </c>
      <c r="CJ398" s="19">
        <v>133.19999999999999</v>
      </c>
      <c r="CK398" s="19">
        <v>133.9</v>
      </c>
      <c r="CL398" s="19">
        <v>134.19999999999999</v>
      </c>
      <c r="CM398" s="19">
        <v>135.80000000000001</v>
      </c>
      <c r="CN398" s="19">
        <v>135</v>
      </c>
      <c r="CO398" s="19">
        <v>135.9</v>
      </c>
      <c r="CP398" s="19">
        <v>135.1</v>
      </c>
      <c r="CQ398" s="19">
        <v>136.69999999999999</v>
      </c>
      <c r="CR398" s="19">
        <v>137.69999999999999</v>
      </c>
      <c r="CS398" s="19">
        <v>136.69999999999999</v>
      </c>
      <c r="CT398" s="19">
        <v>136.69999999999999</v>
      </c>
      <c r="CU398" s="19">
        <v>138.19999999999999</v>
      </c>
      <c r="CV398" s="19">
        <v>138.1</v>
      </c>
      <c r="CW398" s="19">
        <v>139.30000000000001</v>
      </c>
      <c r="CX398" s="19">
        <v>139.1</v>
      </c>
      <c r="CY398" s="19">
        <v>139.80000000000001</v>
      </c>
      <c r="CZ398" s="19">
        <v>140.4</v>
      </c>
      <c r="DA398" s="19">
        <v>141.1</v>
      </c>
      <c r="DB398" s="19">
        <v>141.19999999999999</v>
      </c>
      <c r="DC398" s="19">
        <v>140.80000000000001</v>
      </c>
      <c r="DD398" s="19">
        <v>141.5</v>
      </c>
      <c r="DE398" s="19">
        <v>141.30000000000001</v>
      </c>
      <c r="DF398" s="19">
        <v>141.6</v>
      </c>
      <c r="DG398" s="19">
        <v>142</v>
      </c>
      <c r="DH398" s="19">
        <v>146</v>
      </c>
      <c r="DI398" s="19">
        <v>149.5</v>
      </c>
      <c r="DJ398" s="19">
        <v>146.6</v>
      </c>
      <c r="DK398" s="19">
        <v>146.30000000000001</v>
      </c>
      <c r="DL398" s="19">
        <v>146.9</v>
      </c>
      <c r="DM398" s="19">
        <v>145.80000000000001</v>
      </c>
      <c r="DN398" s="19">
        <v>147.1</v>
      </c>
      <c r="DO398" s="19">
        <v>148.19999999999999</v>
      </c>
      <c r="DP398" s="19">
        <v>152.4</v>
      </c>
      <c r="DQ398" s="19">
        <v>155.5</v>
      </c>
      <c r="DR398" s="19">
        <v>153.6</v>
      </c>
      <c r="DS398" s="19">
        <v>156.30000000000001</v>
      </c>
      <c r="DT398" s="19">
        <v>160.69999999999999</v>
      </c>
      <c r="DU398" s="19">
        <v>161.19999999999999</v>
      </c>
      <c r="DV398" s="19">
        <v>165.2</v>
      </c>
      <c r="DW398" s="19">
        <v>167.3</v>
      </c>
    </row>
    <row r="399" spans="1:127">
      <c r="A399" s="17" t="s">
        <v>1391</v>
      </c>
      <c r="B399" s="17" t="s">
        <v>1392</v>
      </c>
      <c r="C399" s="18">
        <v>4.0930000000000001E-2</v>
      </c>
      <c r="D399" s="19">
        <v>120.7</v>
      </c>
      <c r="E399" s="19">
        <v>121.2</v>
      </c>
      <c r="F399" s="19">
        <v>126.8</v>
      </c>
      <c r="G399" s="19">
        <v>132.1</v>
      </c>
      <c r="H399" s="19">
        <v>134.9</v>
      </c>
      <c r="I399" s="19">
        <v>138.19999999999999</v>
      </c>
      <c r="J399" s="19">
        <v>138.5</v>
      </c>
      <c r="K399" s="19">
        <v>138.80000000000001</v>
      </c>
      <c r="L399" s="19">
        <v>139.4</v>
      </c>
      <c r="M399" s="19">
        <v>139.1</v>
      </c>
      <c r="N399" s="19">
        <v>139.5</v>
      </c>
      <c r="O399" s="19">
        <v>137.69999999999999</v>
      </c>
      <c r="P399" s="19">
        <v>137.30000000000001</v>
      </c>
      <c r="Q399" s="19">
        <v>135</v>
      </c>
      <c r="R399" s="19">
        <v>133.6</v>
      </c>
      <c r="S399" s="19">
        <v>134.30000000000001</v>
      </c>
      <c r="T399" s="19">
        <v>133.6</v>
      </c>
      <c r="U399" s="19">
        <v>133.19999999999999</v>
      </c>
      <c r="V399" s="19">
        <v>130.5</v>
      </c>
      <c r="W399" s="19">
        <v>130.1</v>
      </c>
      <c r="X399" s="19">
        <v>130.1</v>
      </c>
      <c r="Y399" s="19">
        <v>130.19999999999999</v>
      </c>
      <c r="Z399" s="19">
        <v>132.19999999999999</v>
      </c>
      <c r="AA399" s="19">
        <v>132.1</v>
      </c>
      <c r="AB399" s="19">
        <v>132</v>
      </c>
      <c r="AC399" s="19">
        <v>133.4</v>
      </c>
      <c r="AD399" s="19">
        <v>134</v>
      </c>
      <c r="AE399" s="19">
        <v>134.69999999999999</v>
      </c>
      <c r="AF399" s="19">
        <v>132.30000000000001</v>
      </c>
      <c r="AG399" s="19">
        <v>133.1</v>
      </c>
      <c r="AH399" s="19">
        <v>132.9</v>
      </c>
      <c r="AI399" s="19">
        <v>134.30000000000001</v>
      </c>
      <c r="AJ399" s="19">
        <v>135.1</v>
      </c>
      <c r="AK399" s="19">
        <v>134.30000000000001</v>
      </c>
      <c r="AL399" s="19">
        <v>133.4</v>
      </c>
      <c r="AM399" s="19">
        <v>135.4</v>
      </c>
      <c r="AN399" s="19">
        <v>135.6</v>
      </c>
      <c r="AO399" s="19">
        <v>136.19999999999999</v>
      </c>
      <c r="AP399" s="19">
        <v>136.1</v>
      </c>
      <c r="AQ399" s="19">
        <v>135.9</v>
      </c>
      <c r="AR399" s="19">
        <v>135</v>
      </c>
      <c r="AS399" s="19">
        <v>135.80000000000001</v>
      </c>
      <c r="AT399" s="19">
        <v>135.80000000000001</v>
      </c>
      <c r="AU399" s="19">
        <v>135.9</v>
      </c>
      <c r="AV399" s="19">
        <v>134.30000000000001</v>
      </c>
      <c r="AW399" s="19">
        <v>133.80000000000001</v>
      </c>
      <c r="AX399" s="19">
        <v>134.5</v>
      </c>
      <c r="AY399" s="19">
        <v>134.4</v>
      </c>
      <c r="AZ399" s="19">
        <v>133</v>
      </c>
      <c r="BA399" s="19">
        <v>134.19999999999999</v>
      </c>
      <c r="BB399" s="19">
        <v>133.30000000000001</v>
      </c>
      <c r="BC399" s="19">
        <v>132</v>
      </c>
      <c r="BD399" s="19">
        <v>131.1</v>
      </c>
      <c r="BE399" s="19">
        <v>131.1</v>
      </c>
      <c r="BF399" s="19">
        <v>126.4</v>
      </c>
      <c r="BG399" s="19">
        <v>126.4</v>
      </c>
      <c r="BH399" s="19">
        <v>128.9</v>
      </c>
      <c r="BI399" s="19">
        <v>126.9</v>
      </c>
      <c r="BJ399" s="19">
        <v>127.9</v>
      </c>
      <c r="BK399" s="19">
        <v>124.3</v>
      </c>
      <c r="BL399" s="19">
        <v>125.8</v>
      </c>
      <c r="BM399" s="19">
        <v>125</v>
      </c>
      <c r="BN399" s="19">
        <v>125.3</v>
      </c>
      <c r="BO399" s="19">
        <v>124.7</v>
      </c>
      <c r="BP399" s="19">
        <v>124.1</v>
      </c>
      <c r="BQ399" s="19">
        <v>123.5</v>
      </c>
      <c r="BR399" s="19">
        <v>124</v>
      </c>
      <c r="BS399" s="19">
        <v>124.5</v>
      </c>
      <c r="BT399" s="19">
        <v>125.2</v>
      </c>
      <c r="BU399" s="19">
        <v>123.6</v>
      </c>
      <c r="BV399" s="19">
        <v>129.30000000000001</v>
      </c>
      <c r="BW399" s="19">
        <v>130</v>
      </c>
      <c r="BX399" s="19">
        <v>131.80000000000001</v>
      </c>
      <c r="BY399" s="19">
        <v>134.1</v>
      </c>
      <c r="BZ399" s="19">
        <v>134.6</v>
      </c>
      <c r="CA399" s="19">
        <v>135.5</v>
      </c>
      <c r="CB399" s="19">
        <v>135</v>
      </c>
      <c r="CC399" s="19">
        <v>140.30000000000001</v>
      </c>
      <c r="CD399" s="19">
        <v>147.4</v>
      </c>
      <c r="CE399" s="19">
        <v>150</v>
      </c>
      <c r="CF399" s="19">
        <v>150.19999999999999</v>
      </c>
      <c r="CG399" s="19">
        <v>150.80000000000001</v>
      </c>
      <c r="CH399" s="19">
        <v>148.6</v>
      </c>
      <c r="CI399" s="19">
        <v>149.4</v>
      </c>
      <c r="CJ399" s="19">
        <v>149.30000000000001</v>
      </c>
      <c r="CK399" s="19">
        <v>150.19999999999999</v>
      </c>
      <c r="CL399" s="19">
        <v>150.4</v>
      </c>
      <c r="CM399" s="19">
        <v>148.69999999999999</v>
      </c>
      <c r="CN399" s="19">
        <v>145.9</v>
      </c>
      <c r="CO399" s="19">
        <v>145</v>
      </c>
      <c r="CP399" s="19">
        <v>146.30000000000001</v>
      </c>
      <c r="CQ399" s="19">
        <v>144.80000000000001</v>
      </c>
      <c r="CR399" s="19">
        <v>144.6</v>
      </c>
      <c r="CS399" s="19">
        <v>141.5</v>
      </c>
      <c r="CT399" s="19">
        <v>139</v>
      </c>
      <c r="CU399" s="19">
        <v>140.19999999999999</v>
      </c>
      <c r="CV399" s="19">
        <v>141.1</v>
      </c>
      <c r="CW399" s="19">
        <v>140.80000000000001</v>
      </c>
      <c r="CX399" s="19">
        <v>139.69999999999999</v>
      </c>
      <c r="CY399" s="19">
        <v>139</v>
      </c>
      <c r="CZ399" s="19">
        <v>139.6</v>
      </c>
      <c r="DA399" s="19">
        <v>139.6</v>
      </c>
      <c r="DB399" s="19">
        <v>139.80000000000001</v>
      </c>
      <c r="DC399" s="19">
        <v>138.30000000000001</v>
      </c>
      <c r="DD399" s="19">
        <v>137.5</v>
      </c>
      <c r="DE399" s="19">
        <v>131.80000000000001</v>
      </c>
      <c r="DF399" s="19">
        <v>132.9</v>
      </c>
      <c r="DG399" s="19">
        <v>136.1</v>
      </c>
      <c r="DH399" s="19">
        <v>137</v>
      </c>
      <c r="DI399" s="19">
        <v>144.1</v>
      </c>
      <c r="DJ399" s="19">
        <v>144.1</v>
      </c>
      <c r="DK399" s="19">
        <v>149.9</v>
      </c>
      <c r="DL399" s="19">
        <v>152.6</v>
      </c>
      <c r="DM399" s="19">
        <v>152.5</v>
      </c>
      <c r="DN399" s="19">
        <v>154.1</v>
      </c>
      <c r="DO399" s="19">
        <v>157.30000000000001</v>
      </c>
      <c r="DP399" s="19">
        <v>159.5</v>
      </c>
      <c r="DQ399" s="19">
        <v>164.8</v>
      </c>
      <c r="DR399" s="19">
        <v>164.9</v>
      </c>
      <c r="DS399" s="19">
        <v>166.6</v>
      </c>
      <c r="DT399" s="19">
        <v>168.1</v>
      </c>
      <c r="DU399" s="19">
        <v>168</v>
      </c>
      <c r="DV399" s="19">
        <v>167.3</v>
      </c>
      <c r="DW399" s="19">
        <v>167.7</v>
      </c>
    </row>
    <row r="400" spans="1:127">
      <c r="A400" s="17" t="s">
        <v>1393</v>
      </c>
      <c r="B400" s="17" t="s">
        <v>1394</v>
      </c>
      <c r="C400" s="18">
        <v>4.3830000000000001E-2</v>
      </c>
      <c r="D400" s="19">
        <v>107.7</v>
      </c>
      <c r="E400" s="19">
        <v>114.9</v>
      </c>
      <c r="F400" s="19">
        <v>114.6</v>
      </c>
      <c r="G400" s="19">
        <v>116.6</v>
      </c>
      <c r="H400" s="19">
        <v>113.2</v>
      </c>
      <c r="I400" s="19">
        <v>118.8</v>
      </c>
      <c r="J400" s="19">
        <v>125.1</v>
      </c>
      <c r="K400" s="19">
        <v>128.6</v>
      </c>
      <c r="L400" s="19">
        <v>128.1</v>
      </c>
      <c r="M400" s="19">
        <v>127.6</v>
      </c>
      <c r="N400" s="19">
        <v>125.7</v>
      </c>
      <c r="O400" s="19">
        <v>122</v>
      </c>
      <c r="P400" s="19">
        <v>114.2</v>
      </c>
      <c r="Q400" s="19">
        <v>112.4</v>
      </c>
      <c r="R400" s="19">
        <v>114.7</v>
      </c>
      <c r="S400" s="19">
        <v>115</v>
      </c>
      <c r="T400" s="19">
        <v>114.4</v>
      </c>
      <c r="U400" s="19">
        <v>115.1</v>
      </c>
      <c r="V400" s="19">
        <v>118.4</v>
      </c>
      <c r="W400" s="19">
        <v>119.6</v>
      </c>
      <c r="X400" s="19">
        <v>116.8</v>
      </c>
      <c r="Y400" s="19">
        <v>116.7</v>
      </c>
      <c r="Z400" s="19">
        <v>115.7</v>
      </c>
      <c r="AA400" s="19">
        <v>114.8</v>
      </c>
      <c r="AB400" s="19">
        <v>114.3</v>
      </c>
      <c r="AC400" s="19">
        <v>113.9</v>
      </c>
      <c r="AD400" s="19">
        <v>109</v>
      </c>
      <c r="AE400" s="19">
        <v>110.5</v>
      </c>
      <c r="AF400" s="19">
        <v>110.6</v>
      </c>
      <c r="AG400" s="19">
        <v>112.8</v>
      </c>
      <c r="AH400" s="19">
        <v>112.6</v>
      </c>
      <c r="AI400" s="19">
        <v>114.3</v>
      </c>
      <c r="AJ400" s="19">
        <v>114.8</v>
      </c>
      <c r="AK400" s="19">
        <v>115.9</v>
      </c>
      <c r="AL400" s="19">
        <v>116.1</v>
      </c>
      <c r="AM400" s="19">
        <v>115.6</v>
      </c>
      <c r="AN400" s="19">
        <v>110.9</v>
      </c>
      <c r="AO400" s="19">
        <v>107.8</v>
      </c>
      <c r="AP400" s="19">
        <v>89.9</v>
      </c>
      <c r="AQ400" s="19">
        <v>92.6</v>
      </c>
      <c r="AR400" s="19">
        <v>90.5</v>
      </c>
      <c r="AS400" s="19">
        <v>89.4</v>
      </c>
      <c r="AT400" s="19">
        <v>90.5</v>
      </c>
      <c r="AU400" s="19">
        <v>90.7</v>
      </c>
      <c r="AV400" s="19">
        <v>93.9</v>
      </c>
      <c r="AW400" s="19">
        <v>90.7</v>
      </c>
      <c r="AX400" s="19">
        <v>90.7</v>
      </c>
      <c r="AY400" s="19">
        <v>90.7</v>
      </c>
      <c r="AZ400" s="19">
        <v>90.7</v>
      </c>
      <c r="BA400" s="19">
        <v>90.7</v>
      </c>
      <c r="BB400" s="19">
        <v>90.7</v>
      </c>
      <c r="BC400" s="19">
        <v>90.7</v>
      </c>
      <c r="BD400" s="19">
        <v>90.7</v>
      </c>
      <c r="BE400" s="19">
        <v>89.1</v>
      </c>
      <c r="BF400" s="19">
        <v>86.4</v>
      </c>
      <c r="BG400" s="19">
        <v>85.4</v>
      </c>
      <c r="BH400" s="19">
        <v>74.8</v>
      </c>
      <c r="BI400" s="19">
        <v>79.7</v>
      </c>
      <c r="BJ400" s="19">
        <v>80.3</v>
      </c>
      <c r="BK400" s="19">
        <v>80.3</v>
      </c>
      <c r="BL400" s="19">
        <v>80.3</v>
      </c>
      <c r="BM400" s="19">
        <v>80.3</v>
      </c>
      <c r="BN400" s="19">
        <v>80.3</v>
      </c>
      <c r="BO400" s="19">
        <v>80.3</v>
      </c>
      <c r="BP400" s="19">
        <v>83.1</v>
      </c>
      <c r="BQ400" s="19">
        <v>84.4</v>
      </c>
      <c r="BR400" s="19">
        <v>85.4</v>
      </c>
      <c r="BS400" s="19">
        <v>85.4</v>
      </c>
      <c r="BT400" s="19">
        <v>86.5</v>
      </c>
      <c r="BU400" s="19">
        <v>88.6</v>
      </c>
      <c r="BV400" s="19">
        <v>88.6</v>
      </c>
      <c r="BW400" s="19">
        <v>88.6</v>
      </c>
      <c r="BX400" s="19">
        <v>85</v>
      </c>
      <c r="BY400" s="19">
        <v>85</v>
      </c>
      <c r="BZ400" s="19">
        <v>85</v>
      </c>
      <c r="CA400" s="19">
        <v>85</v>
      </c>
      <c r="CB400" s="19">
        <v>83.6</v>
      </c>
      <c r="CC400" s="19">
        <v>85.2</v>
      </c>
      <c r="CD400" s="19">
        <v>97</v>
      </c>
      <c r="CE400" s="19">
        <v>97</v>
      </c>
      <c r="CF400" s="19">
        <v>99.1</v>
      </c>
      <c r="CG400" s="19">
        <v>100</v>
      </c>
      <c r="CH400" s="19">
        <v>100.1</v>
      </c>
      <c r="CI400" s="19">
        <v>100.3</v>
      </c>
      <c r="CJ400" s="19">
        <v>100.3</v>
      </c>
      <c r="CK400" s="19">
        <v>100.7</v>
      </c>
      <c r="CL400" s="19">
        <v>99.3</v>
      </c>
      <c r="CM400" s="19">
        <v>96.8</v>
      </c>
      <c r="CN400" s="19">
        <v>95.2</v>
      </c>
      <c r="CO400" s="19">
        <v>95.2</v>
      </c>
      <c r="CP400" s="19">
        <v>96.9</v>
      </c>
      <c r="CQ400" s="19">
        <v>98.2</v>
      </c>
      <c r="CR400" s="19">
        <v>98.2</v>
      </c>
      <c r="CS400" s="19">
        <v>90.7</v>
      </c>
      <c r="CT400" s="19">
        <v>90.7</v>
      </c>
      <c r="CU400" s="19">
        <v>90.7</v>
      </c>
      <c r="CV400" s="19">
        <v>97.9</v>
      </c>
      <c r="CW400" s="19">
        <v>96.7</v>
      </c>
      <c r="CX400" s="19">
        <v>92.4</v>
      </c>
      <c r="CY400" s="19">
        <v>88.8</v>
      </c>
      <c r="CZ400" s="19">
        <v>90.9</v>
      </c>
      <c r="DA400" s="19">
        <v>86</v>
      </c>
      <c r="DB400" s="19">
        <v>85</v>
      </c>
      <c r="DC400" s="19">
        <v>88.8</v>
      </c>
      <c r="DD400" s="19">
        <v>93.3</v>
      </c>
      <c r="DE400" s="19">
        <v>91.5</v>
      </c>
      <c r="DF400" s="19">
        <v>93.2</v>
      </c>
      <c r="DG400" s="19">
        <v>95</v>
      </c>
      <c r="DH400" s="19">
        <v>97.3</v>
      </c>
      <c r="DI400" s="19">
        <v>102</v>
      </c>
      <c r="DJ400" s="19">
        <v>106.2</v>
      </c>
      <c r="DK400" s="19">
        <v>123</v>
      </c>
      <c r="DL400" s="19">
        <v>131.6</v>
      </c>
      <c r="DM400" s="19">
        <v>128.4</v>
      </c>
      <c r="DN400" s="19">
        <v>133.1</v>
      </c>
      <c r="DO400" s="19">
        <v>133.6</v>
      </c>
      <c r="DP400" s="19">
        <v>137.6</v>
      </c>
      <c r="DQ400" s="19">
        <v>157.6</v>
      </c>
      <c r="DR400" s="19">
        <v>173.1</v>
      </c>
      <c r="DS400" s="19">
        <v>175.8</v>
      </c>
      <c r="DT400" s="19">
        <v>181.8</v>
      </c>
      <c r="DU400" s="19">
        <v>181.8</v>
      </c>
      <c r="DV400" s="19">
        <v>194.5</v>
      </c>
      <c r="DW400" s="19">
        <v>172.6</v>
      </c>
    </row>
    <row r="401" spans="1:127">
      <c r="A401" s="17" t="s">
        <v>1395</v>
      </c>
      <c r="B401" s="17" t="s">
        <v>1396</v>
      </c>
      <c r="C401" s="18">
        <v>2.1160000000000002E-2</v>
      </c>
      <c r="D401" s="19">
        <v>110.8</v>
      </c>
      <c r="E401" s="19">
        <v>115.5</v>
      </c>
      <c r="F401" s="19">
        <v>113.8</v>
      </c>
      <c r="G401" s="19">
        <v>118</v>
      </c>
      <c r="H401" s="19">
        <v>120.6</v>
      </c>
      <c r="I401" s="19">
        <v>126.6</v>
      </c>
      <c r="J401" s="19">
        <v>130.80000000000001</v>
      </c>
      <c r="K401" s="19">
        <v>133.5</v>
      </c>
      <c r="L401" s="19">
        <v>130.30000000000001</v>
      </c>
      <c r="M401" s="19">
        <v>131.9</v>
      </c>
      <c r="N401" s="19">
        <v>123.1</v>
      </c>
      <c r="O401" s="19">
        <v>126.4</v>
      </c>
      <c r="P401" s="19">
        <v>126.9</v>
      </c>
      <c r="Q401" s="19">
        <v>126</v>
      </c>
      <c r="R401" s="19">
        <v>127.8</v>
      </c>
      <c r="S401" s="19">
        <v>126.5</v>
      </c>
      <c r="T401" s="19">
        <v>124.5</v>
      </c>
      <c r="U401" s="19">
        <v>125.5</v>
      </c>
      <c r="V401" s="19">
        <v>123.2</v>
      </c>
      <c r="W401" s="19">
        <v>124.6</v>
      </c>
      <c r="X401" s="19">
        <v>124.9</v>
      </c>
      <c r="Y401" s="19">
        <v>125.8</v>
      </c>
      <c r="Z401" s="19">
        <v>124.1</v>
      </c>
      <c r="AA401" s="19">
        <v>124.5</v>
      </c>
      <c r="AB401" s="19">
        <v>125.4</v>
      </c>
      <c r="AC401" s="19">
        <v>128.4</v>
      </c>
      <c r="AD401" s="19">
        <v>126.9</v>
      </c>
      <c r="AE401" s="19">
        <v>126.5</v>
      </c>
      <c r="AF401" s="19">
        <v>126.5</v>
      </c>
      <c r="AG401" s="19">
        <v>124.3</v>
      </c>
      <c r="AH401" s="19">
        <v>126.4</v>
      </c>
      <c r="AI401" s="19">
        <v>127</v>
      </c>
      <c r="AJ401" s="19">
        <v>127.7</v>
      </c>
      <c r="AK401" s="19">
        <v>127.7</v>
      </c>
      <c r="AL401" s="19">
        <v>126.2</v>
      </c>
      <c r="AM401" s="19">
        <v>127.3</v>
      </c>
      <c r="AN401" s="19">
        <v>126.3</v>
      </c>
      <c r="AO401" s="19">
        <v>121</v>
      </c>
      <c r="AP401" s="19">
        <v>119.3</v>
      </c>
      <c r="AQ401" s="19">
        <v>121.9</v>
      </c>
      <c r="AR401" s="19">
        <v>121.4</v>
      </c>
      <c r="AS401" s="19">
        <v>119.7</v>
      </c>
      <c r="AT401" s="19">
        <v>120.5</v>
      </c>
      <c r="AU401" s="19">
        <v>121</v>
      </c>
      <c r="AV401" s="19">
        <v>120.1</v>
      </c>
      <c r="AW401" s="19">
        <v>120.8</v>
      </c>
      <c r="AX401" s="19">
        <v>119.2</v>
      </c>
      <c r="AY401" s="19">
        <v>119.6</v>
      </c>
      <c r="AZ401" s="19">
        <v>118.5</v>
      </c>
      <c r="BA401" s="19">
        <v>118.1</v>
      </c>
      <c r="BB401" s="19">
        <v>119</v>
      </c>
      <c r="BC401" s="19">
        <v>119.7</v>
      </c>
      <c r="BD401" s="19">
        <v>119.5</v>
      </c>
      <c r="BE401" s="19">
        <v>117.6</v>
      </c>
      <c r="BF401" s="19">
        <v>108</v>
      </c>
      <c r="BG401" s="19">
        <v>101</v>
      </c>
      <c r="BH401" s="19">
        <v>97.5</v>
      </c>
      <c r="BI401" s="19">
        <v>95.9</v>
      </c>
      <c r="BJ401" s="19">
        <v>96.6</v>
      </c>
      <c r="BK401" s="19">
        <v>97.6</v>
      </c>
      <c r="BL401" s="19">
        <v>103.7</v>
      </c>
      <c r="BM401" s="19">
        <v>103.7</v>
      </c>
      <c r="BN401" s="19">
        <v>103.1</v>
      </c>
      <c r="BO401" s="19">
        <v>104.6</v>
      </c>
      <c r="BP401" s="19">
        <v>104.1</v>
      </c>
      <c r="BQ401" s="19">
        <v>103.4</v>
      </c>
      <c r="BR401" s="19">
        <v>102.7</v>
      </c>
      <c r="BS401" s="19">
        <v>105.8</v>
      </c>
      <c r="BT401" s="19">
        <v>112.9</v>
      </c>
      <c r="BU401" s="19">
        <v>114.6</v>
      </c>
      <c r="BV401" s="19">
        <v>115</v>
      </c>
      <c r="BW401" s="19">
        <v>112.8</v>
      </c>
      <c r="BX401" s="19">
        <v>115.7</v>
      </c>
      <c r="BY401" s="19">
        <v>113.2</v>
      </c>
      <c r="BZ401" s="19">
        <v>112.5</v>
      </c>
      <c r="CA401" s="19">
        <v>113.4</v>
      </c>
      <c r="CB401" s="19">
        <v>114.1</v>
      </c>
      <c r="CC401" s="19">
        <v>115.5</v>
      </c>
      <c r="CD401" s="19">
        <v>121</v>
      </c>
      <c r="CE401" s="19">
        <v>127.6</v>
      </c>
      <c r="CF401" s="19">
        <v>129</v>
      </c>
      <c r="CG401" s="19">
        <v>128.9</v>
      </c>
      <c r="CH401" s="19">
        <v>129.5</v>
      </c>
      <c r="CI401" s="19">
        <v>129.6</v>
      </c>
      <c r="CJ401" s="19">
        <v>129.80000000000001</v>
      </c>
      <c r="CK401" s="19">
        <v>129.1</v>
      </c>
      <c r="CL401" s="19">
        <v>128.6</v>
      </c>
      <c r="CM401" s="19">
        <v>125.6</v>
      </c>
      <c r="CN401" s="19">
        <v>122.2</v>
      </c>
      <c r="CO401" s="19">
        <v>121.2</v>
      </c>
      <c r="CP401" s="19">
        <v>123.3</v>
      </c>
      <c r="CQ401" s="19">
        <v>121.1</v>
      </c>
      <c r="CR401" s="19">
        <v>122</v>
      </c>
      <c r="CS401" s="19">
        <v>122.8</v>
      </c>
      <c r="CT401" s="19">
        <v>124.5</v>
      </c>
      <c r="CU401" s="19">
        <v>125.2</v>
      </c>
      <c r="CV401" s="19">
        <v>125</v>
      </c>
      <c r="CW401" s="19">
        <v>119.5</v>
      </c>
      <c r="CX401" s="19">
        <v>117.1</v>
      </c>
      <c r="CY401" s="19">
        <v>112.9</v>
      </c>
      <c r="CZ401" s="19">
        <v>111.9</v>
      </c>
      <c r="DA401" s="19">
        <v>112.2</v>
      </c>
      <c r="DB401" s="19">
        <v>111.2</v>
      </c>
      <c r="DC401" s="19">
        <v>113.2</v>
      </c>
      <c r="DD401" s="19">
        <v>119.8</v>
      </c>
      <c r="DE401" s="19">
        <v>122.6</v>
      </c>
      <c r="DF401" s="19">
        <v>123.8</v>
      </c>
      <c r="DG401" s="19">
        <v>126.8</v>
      </c>
      <c r="DH401" s="19">
        <v>132.1</v>
      </c>
      <c r="DI401" s="19">
        <v>142.1</v>
      </c>
      <c r="DJ401" s="19">
        <v>147.5</v>
      </c>
      <c r="DK401" s="19">
        <v>165.9</v>
      </c>
      <c r="DL401" s="19">
        <v>169.2</v>
      </c>
      <c r="DM401" s="19">
        <v>173.8</v>
      </c>
      <c r="DN401" s="19">
        <v>185</v>
      </c>
      <c r="DO401" s="19">
        <v>186.1</v>
      </c>
      <c r="DP401" s="19">
        <v>192.1</v>
      </c>
      <c r="DQ401" s="19">
        <v>217</v>
      </c>
      <c r="DR401" s="19">
        <v>244.2</v>
      </c>
      <c r="DS401" s="19">
        <v>250.9</v>
      </c>
      <c r="DT401" s="19">
        <v>274.39999999999998</v>
      </c>
      <c r="DU401" s="19">
        <v>270</v>
      </c>
      <c r="DV401" s="19">
        <v>272.10000000000002</v>
      </c>
      <c r="DW401" s="19">
        <v>264.89999999999998</v>
      </c>
    </row>
    <row r="402" spans="1:127">
      <c r="A402" s="17" t="s">
        <v>1397</v>
      </c>
      <c r="B402" s="17" t="s">
        <v>1398</v>
      </c>
      <c r="C402" s="18">
        <v>8.4720000000000004E-2</v>
      </c>
      <c r="D402" s="19">
        <v>124.6</v>
      </c>
      <c r="E402" s="19">
        <v>128</v>
      </c>
      <c r="F402" s="19">
        <v>134.19999999999999</v>
      </c>
      <c r="G402" s="19">
        <v>138.5</v>
      </c>
      <c r="H402" s="19">
        <v>140.5</v>
      </c>
      <c r="I402" s="19">
        <v>140.80000000000001</v>
      </c>
      <c r="J402" s="19">
        <v>142.9</v>
      </c>
      <c r="K402" s="19">
        <v>141.5</v>
      </c>
      <c r="L402" s="19">
        <v>142.1</v>
      </c>
      <c r="M402" s="19">
        <v>145.5</v>
      </c>
      <c r="N402" s="19">
        <v>145.9</v>
      </c>
      <c r="O402" s="19">
        <v>145.1</v>
      </c>
      <c r="P402" s="19">
        <v>145.6</v>
      </c>
      <c r="Q402" s="19">
        <v>144.1</v>
      </c>
      <c r="R402" s="19">
        <v>146</v>
      </c>
      <c r="S402" s="19">
        <v>144.80000000000001</v>
      </c>
      <c r="T402" s="19">
        <v>145.69999999999999</v>
      </c>
      <c r="U402" s="19">
        <v>143.30000000000001</v>
      </c>
      <c r="V402" s="19">
        <v>143.4</v>
      </c>
      <c r="W402" s="19">
        <v>144.69999999999999</v>
      </c>
      <c r="X402" s="19">
        <v>144.19999999999999</v>
      </c>
      <c r="Y402" s="19">
        <v>147.1</v>
      </c>
      <c r="Z402" s="19">
        <v>146.69999999999999</v>
      </c>
      <c r="AA402" s="19">
        <v>147.1</v>
      </c>
      <c r="AB402" s="19">
        <v>145.19999999999999</v>
      </c>
      <c r="AC402" s="19">
        <v>143.19999999999999</v>
      </c>
      <c r="AD402" s="19">
        <v>143.69999999999999</v>
      </c>
      <c r="AE402" s="19">
        <v>144</v>
      </c>
      <c r="AF402" s="19">
        <v>143.1</v>
      </c>
      <c r="AG402" s="19">
        <v>142.6</v>
      </c>
      <c r="AH402" s="19">
        <v>142.9</v>
      </c>
      <c r="AI402" s="19">
        <v>143.30000000000001</v>
      </c>
      <c r="AJ402" s="19">
        <v>143.69999999999999</v>
      </c>
      <c r="AK402" s="19">
        <v>141</v>
      </c>
      <c r="AL402" s="19">
        <v>141.4</v>
      </c>
      <c r="AM402" s="19">
        <v>141.4</v>
      </c>
      <c r="AN402" s="19">
        <v>142.4</v>
      </c>
      <c r="AO402" s="19">
        <v>143.19999999999999</v>
      </c>
      <c r="AP402" s="19">
        <v>145.9</v>
      </c>
      <c r="AQ402" s="19">
        <v>144.4</v>
      </c>
      <c r="AR402" s="19">
        <v>145</v>
      </c>
      <c r="AS402" s="19">
        <v>145.19999999999999</v>
      </c>
      <c r="AT402" s="19">
        <v>145.69999999999999</v>
      </c>
      <c r="AU402" s="19">
        <v>143.69999999999999</v>
      </c>
      <c r="AV402" s="19">
        <v>143.30000000000001</v>
      </c>
      <c r="AW402" s="19">
        <v>142</v>
      </c>
      <c r="AX402" s="19">
        <v>141.69999999999999</v>
      </c>
      <c r="AY402" s="19">
        <v>141.4</v>
      </c>
      <c r="AZ402" s="19">
        <v>143.19999999999999</v>
      </c>
      <c r="BA402" s="19">
        <v>143.6</v>
      </c>
      <c r="BB402" s="19">
        <v>145.4</v>
      </c>
      <c r="BC402" s="19">
        <v>146.5</v>
      </c>
      <c r="BD402" s="19">
        <v>146.9</v>
      </c>
      <c r="BE402" s="19">
        <v>142.9</v>
      </c>
      <c r="BF402" s="19">
        <v>145</v>
      </c>
      <c r="BG402" s="19">
        <v>144.19999999999999</v>
      </c>
      <c r="BH402" s="19">
        <v>144.30000000000001</v>
      </c>
      <c r="BI402" s="19">
        <v>144.5</v>
      </c>
      <c r="BJ402" s="19">
        <v>144.1</v>
      </c>
      <c r="BK402" s="19">
        <v>141.30000000000001</v>
      </c>
      <c r="BL402" s="19">
        <v>142</v>
      </c>
      <c r="BM402" s="19">
        <v>141.69999999999999</v>
      </c>
      <c r="BN402" s="19">
        <v>142.69999999999999</v>
      </c>
      <c r="BO402" s="19">
        <v>139.4</v>
      </c>
      <c r="BP402" s="19">
        <v>139.69999999999999</v>
      </c>
      <c r="BQ402" s="19">
        <v>139</v>
      </c>
      <c r="BR402" s="19">
        <v>143.69999999999999</v>
      </c>
      <c r="BS402" s="19">
        <v>141.80000000000001</v>
      </c>
      <c r="BT402" s="19">
        <v>142</v>
      </c>
      <c r="BU402" s="19">
        <v>142.19999999999999</v>
      </c>
      <c r="BV402" s="19">
        <v>142.5</v>
      </c>
      <c r="BW402" s="19">
        <v>143</v>
      </c>
      <c r="BX402" s="19">
        <v>143.6</v>
      </c>
      <c r="BY402" s="19">
        <v>143.30000000000001</v>
      </c>
      <c r="BZ402" s="19">
        <v>145.4</v>
      </c>
      <c r="CA402" s="19">
        <v>145.30000000000001</v>
      </c>
      <c r="CB402" s="19">
        <v>146.4</v>
      </c>
      <c r="CC402" s="19">
        <v>149.1</v>
      </c>
      <c r="CD402" s="19">
        <v>150</v>
      </c>
      <c r="CE402" s="19">
        <v>153</v>
      </c>
      <c r="CF402" s="19">
        <v>153.69999999999999</v>
      </c>
      <c r="CG402" s="19">
        <v>153.4</v>
      </c>
      <c r="CH402" s="19">
        <v>153.4</v>
      </c>
      <c r="CI402" s="19">
        <v>154</v>
      </c>
      <c r="CJ402" s="19">
        <v>153.9</v>
      </c>
      <c r="CK402" s="19">
        <v>153</v>
      </c>
      <c r="CL402" s="19">
        <v>153</v>
      </c>
      <c r="CM402" s="19">
        <v>152.6</v>
      </c>
      <c r="CN402" s="19">
        <v>153.1</v>
      </c>
      <c r="CO402" s="19">
        <v>152.1</v>
      </c>
      <c r="CP402" s="19">
        <v>153</v>
      </c>
      <c r="CQ402" s="19">
        <v>153.30000000000001</v>
      </c>
      <c r="CR402" s="19">
        <v>152.9</v>
      </c>
      <c r="CS402" s="19">
        <v>151.6</v>
      </c>
      <c r="CT402" s="19">
        <v>148.1</v>
      </c>
      <c r="CU402" s="19">
        <v>152</v>
      </c>
      <c r="CV402" s="19">
        <v>152.19999999999999</v>
      </c>
      <c r="CW402" s="19">
        <v>153.6</v>
      </c>
      <c r="CX402" s="19">
        <v>154.19999999999999</v>
      </c>
      <c r="CY402" s="19">
        <v>152.6</v>
      </c>
      <c r="CZ402" s="19">
        <v>153.1</v>
      </c>
      <c r="DA402" s="19">
        <v>152.1</v>
      </c>
      <c r="DB402" s="19">
        <v>152.30000000000001</v>
      </c>
      <c r="DC402" s="19">
        <v>152</v>
      </c>
      <c r="DD402" s="19">
        <v>153.4</v>
      </c>
      <c r="DE402" s="19">
        <v>154.30000000000001</v>
      </c>
      <c r="DF402" s="19">
        <v>152.69999999999999</v>
      </c>
      <c r="DG402" s="19">
        <v>153.80000000000001</v>
      </c>
      <c r="DH402" s="19">
        <v>158.30000000000001</v>
      </c>
      <c r="DI402" s="19">
        <v>155.19999999999999</v>
      </c>
      <c r="DJ402" s="19">
        <v>149.1</v>
      </c>
      <c r="DK402" s="19">
        <v>149.1</v>
      </c>
      <c r="DL402" s="19">
        <v>150</v>
      </c>
      <c r="DM402" s="19">
        <v>147.1</v>
      </c>
      <c r="DN402" s="19">
        <v>145.6</v>
      </c>
      <c r="DO402" s="19">
        <v>143.69999999999999</v>
      </c>
      <c r="DP402" s="19">
        <v>144.80000000000001</v>
      </c>
      <c r="DQ402" s="19">
        <v>147.30000000000001</v>
      </c>
      <c r="DR402" s="19">
        <v>147.30000000000001</v>
      </c>
      <c r="DS402" s="19">
        <v>147.6</v>
      </c>
      <c r="DT402" s="19">
        <v>151.69999999999999</v>
      </c>
      <c r="DU402" s="19">
        <v>164.1</v>
      </c>
      <c r="DV402" s="19">
        <v>161.6</v>
      </c>
      <c r="DW402" s="19">
        <v>172.5</v>
      </c>
    </row>
    <row r="403" spans="1:127">
      <c r="A403" s="17" t="s">
        <v>1399</v>
      </c>
      <c r="B403" s="17" t="s">
        <v>1400</v>
      </c>
      <c r="C403" s="18">
        <v>1.00082</v>
      </c>
      <c r="D403" s="19">
        <v>107</v>
      </c>
      <c r="E403" s="19">
        <v>108.1</v>
      </c>
      <c r="F403" s="19">
        <v>108</v>
      </c>
      <c r="G403" s="19">
        <v>108.2</v>
      </c>
      <c r="H403" s="19">
        <v>108.7</v>
      </c>
      <c r="I403" s="19">
        <v>109.7</v>
      </c>
      <c r="J403" s="19">
        <v>107.8</v>
      </c>
      <c r="K403" s="19">
        <v>107.8</v>
      </c>
      <c r="L403" s="19">
        <v>109</v>
      </c>
      <c r="M403" s="19">
        <v>110.8</v>
      </c>
      <c r="N403" s="19">
        <v>111.3</v>
      </c>
      <c r="O403" s="19">
        <v>110.9</v>
      </c>
      <c r="P403" s="19">
        <v>110.6</v>
      </c>
      <c r="Q403" s="19">
        <v>110.5</v>
      </c>
      <c r="R403" s="19">
        <v>112.9</v>
      </c>
      <c r="S403" s="19">
        <v>116.2</v>
      </c>
      <c r="T403" s="19">
        <v>116.9</v>
      </c>
      <c r="U403" s="19">
        <v>121.4</v>
      </c>
      <c r="V403" s="19">
        <v>120.9</v>
      </c>
      <c r="W403" s="19">
        <v>120.3</v>
      </c>
      <c r="X403" s="19">
        <v>120.2</v>
      </c>
      <c r="Y403" s="19">
        <v>121.2</v>
      </c>
      <c r="Z403" s="19">
        <v>124.7</v>
      </c>
      <c r="AA403" s="19">
        <v>126.4</v>
      </c>
      <c r="AB403" s="19">
        <v>126.8</v>
      </c>
      <c r="AC403" s="19">
        <v>125.5</v>
      </c>
      <c r="AD403" s="19">
        <v>124.4</v>
      </c>
      <c r="AE403" s="19">
        <v>126.2</v>
      </c>
      <c r="AF403" s="19">
        <v>130</v>
      </c>
      <c r="AG403" s="19">
        <v>129.4</v>
      </c>
      <c r="AH403" s="19">
        <v>128.80000000000001</v>
      </c>
      <c r="AI403" s="19">
        <v>130.80000000000001</v>
      </c>
      <c r="AJ403" s="19">
        <v>122.6</v>
      </c>
      <c r="AK403" s="19">
        <v>117.7</v>
      </c>
      <c r="AL403" s="19">
        <v>113</v>
      </c>
      <c r="AM403" s="19">
        <v>118.1</v>
      </c>
      <c r="AN403" s="19">
        <v>120.4</v>
      </c>
      <c r="AO403" s="19">
        <v>122.1</v>
      </c>
      <c r="AP403" s="19">
        <v>120.9</v>
      </c>
      <c r="AQ403" s="19">
        <v>119.6</v>
      </c>
      <c r="AR403" s="19">
        <v>116.4</v>
      </c>
      <c r="AS403" s="19">
        <v>115.6</v>
      </c>
      <c r="AT403" s="19">
        <v>115</v>
      </c>
      <c r="AU403" s="19">
        <v>113.3</v>
      </c>
      <c r="AV403" s="19">
        <v>111.2</v>
      </c>
      <c r="AW403" s="19">
        <v>109.7</v>
      </c>
      <c r="AX403" s="19">
        <v>108.8</v>
      </c>
      <c r="AY403" s="19">
        <v>110.9</v>
      </c>
      <c r="AZ403" s="19">
        <v>114.7</v>
      </c>
      <c r="BA403" s="19">
        <v>115.4</v>
      </c>
      <c r="BB403" s="19">
        <v>114.5</v>
      </c>
      <c r="BC403" s="19">
        <v>116.5</v>
      </c>
      <c r="BD403" s="19">
        <v>113.3</v>
      </c>
      <c r="BE403" s="19">
        <v>111.5</v>
      </c>
      <c r="BF403" s="19">
        <v>112.1</v>
      </c>
      <c r="BG403" s="19">
        <v>113.5</v>
      </c>
      <c r="BH403" s="19">
        <v>112.5</v>
      </c>
      <c r="BI403" s="19">
        <v>112.1</v>
      </c>
      <c r="BJ403" s="19">
        <v>114.4</v>
      </c>
      <c r="BK403" s="19">
        <v>114.3</v>
      </c>
      <c r="BL403" s="19">
        <v>113.3</v>
      </c>
      <c r="BM403" s="19">
        <v>112.8</v>
      </c>
      <c r="BN403" s="19">
        <v>111</v>
      </c>
      <c r="BO403" s="19">
        <v>111.8</v>
      </c>
      <c r="BP403" s="19">
        <v>111.3</v>
      </c>
      <c r="BQ403" s="19">
        <v>112.7</v>
      </c>
      <c r="BR403" s="19">
        <v>112.7</v>
      </c>
      <c r="BS403" s="19">
        <v>112.6</v>
      </c>
      <c r="BT403" s="19">
        <v>113</v>
      </c>
      <c r="BU403" s="19">
        <v>114.3</v>
      </c>
      <c r="BV403" s="19">
        <v>115.7</v>
      </c>
      <c r="BW403" s="19">
        <v>114.6</v>
      </c>
      <c r="BX403" s="19">
        <v>115.8</v>
      </c>
      <c r="BY403" s="19">
        <v>118.1</v>
      </c>
      <c r="BZ403" s="19">
        <v>117.7</v>
      </c>
      <c r="CA403" s="19">
        <v>118.3</v>
      </c>
      <c r="CB403" s="19">
        <v>118.7</v>
      </c>
      <c r="CC403" s="19">
        <v>119.4</v>
      </c>
      <c r="CD403" s="19">
        <v>120.3</v>
      </c>
      <c r="CE403" s="19">
        <v>119.6</v>
      </c>
      <c r="CF403" s="19">
        <v>116.9</v>
      </c>
      <c r="CG403" s="19">
        <v>115.7</v>
      </c>
      <c r="CH403" s="19">
        <v>114.7</v>
      </c>
      <c r="CI403" s="19">
        <v>115.5</v>
      </c>
      <c r="CJ403" s="19">
        <v>116.9</v>
      </c>
      <c r="CK403" s="19">
        <v>116</v>
      </c>
      <c r="CL403" s="19">
        <v>114.5</v>
      </c>
      <c r="CM403" s="19">
        <v>113.6</v>
      </c>
      <c r="CN403" s="19">
        <v>114.3</v>
      </c>
      <c r="CO403" s="19">
        <v>113.7</v>
      </c>
      <c r="CP403" s="19">
        <v>112.1</v>
      </c>
      <c r="CQ403" s="19">
        <v>110.8</v>
      </c>
      <c r="CR403" s="19">
        <v>109</v>
      </c>
      <c r="CS403" s="19">
        <v>110.8</v>
      </c>
      <c r="CT403" s="19">
        <v>109.3</v>
      </c>
      <c r="CU403" s="19">
        <v>108.1</v>
      </c>
      <c r="CV403" s="19">
        <v>106.2</v>
      </c>
      <c r="CW403" s="19">
        <v>106.4</v>
      </c>
      <c r="CX403" s="19">
        <v>109.1</v>
      </c>
      <c r="CY403" s="19">
        <v>111.1</v>
      </c>
      <c r="CZ403" s="19">
        <v>112.4</v>
      </c>
      <c r="DA403" s="19">
        <v>112.4</v>
      </c>
      <c r="DB403" s="19">
        <v>115.1</v>
      </c>
      <c r="DC403" s="19">
        <v>118.1</v>
      </c>
      <c r="DD403" s="19">
        <v>121.7</v>
      </c>
      <c r="DE403" s="19">
        <v>122.5</v>
      </c>
      <c r="DF403" s="19">
        <v>128.69999999999999</v>
      </c>
      <c r="DG403" s="19">
        <v>136.19999999999999</v>
      </c>
      <c r="DH403" s="19">
        <v>140.19999999999999</v>
      </c>
      <c r="DI403" s="19">
        <v>135.80000000000001</v>
      </c>
      <c r="DJ403" s="19">
        <v>133.5</v>
      </c>
      <c r="DK403" s="19">
        <v>135.1</v>
      </c>
      <c r="DL403" s="19">
        <v>136.9</v>
      </c>
      <c r="DM403" s="19">
        <v>138.19999999999999</v>
      </c>
      <c r="DN403" s="19">
        <v>141.9</v>
      </c>
      <c r="DO403" s="19">
        <v>144.30000000000001</v>
      </c>
      <c r="DP403" s="19">
        <v>142.6</v>
      </c>
      <c r="DQ403" s="19">
        <v>140.80000000000001</v>
      </c>
      <c r="DR403" s="19">
        <v>143.9</v>
      </c>
      <c r="DS403" s="19">
        <v>149.80000000000001</v>
      </c>
      <c r="DT403" s="19">
        <v>153.5</v>
      </c>
      <c r="DU403" s="19">
        <v>152</v>
      </c>
      <c r="DV403" s="19">
        <v>150.5</v>
      </c>
      <c r="DW403" s="19">
        <v>146.6</v>
      </c>
    </row>
    <row r="404" spans="1:127">
      <c r="A404" s="17" t="s">
        <v>1401</v>
      </c>
      <c r="B404" s="17" t="s">
        <v>1402</v>
      </c>
      <c r="C404" s="18">
        <v>0.19433</v>
      </c>
      <c r="D404" s="19">
        <v>103.4</v>
      </c>
      <c r="E404" s="19">
        <v>107.1</v>
      </c>
      <c r="F404" s="19">
        <v>106.9</v>
      </c>
      <c r="G404" s="19">
        <v>108.2</v>
      </c>
      <c r="H404" s="19">
        <v>108.6</v>
      </c>
      <c r="I404" s="19">
        <v>110.6</v>
      </c>
      <c r="J404" s="19">
        <v>106.5</v>
      </c>
      <c r="K404" s="19">
        <v>107.5</v>
      </c>
      <c r="L404" s="19">
        <v>110.9</v>
      </c>
      <c r="M404" s="19">
        <v>114.5</v>
      </c>
      <c r="N404" s="19">
        <v>117.7</v>
      </c>
      <c r="O404" s="19">
        <v>117.7</v>
      </c>
      <c r="P404" s="19">
        <v>112.3</v>
      </c>
      <c r="Q404" s="19">
        <v>113.6</v>
      </c>
      <c r="R404" s="19">
        <v>121.8</v>
      </c>
      <c r="S404" s="19">
        <v>126.6</v>
      </c>
      <c r="T404" s="19">
        <v>124.5</v>
      </c>
      <c r="U404" s="19">
        <v>130.69999999999999</v>
      </c>
      <c r="V404" s="19">
        <v>129</v>
      </c>
      <c r="W404" s="19">
        <v>128.4</v>
      </c>
      <c r="X404" s="19">
        <v>127.3</v>
      </c>
      <c r="Y404" s="19">
        <v>129.19999999999999</v>
      </c>
      <c r="Z404" s="19">
        <v>137.69999999999999</v>
      </c>
      <c r="AA404" s="19">
        <v>135.80000000000001</v>
      </c>
      <c r="AB404" s="19">
        <v>132.4</v>
      </c>
      <c r="AC404" s="19">
        <v>131.80000000000001</v>
      </c>
      <c r="AD404" s="19">
        <v>129</v>
      </c>
      <c r="AE404" s="19">
        <v>130</v>
      </c>
      <c r="AF404" s="19">
        <v>133.1</v>
      </c>
      <c r="AG404" s="19">
        <v>136.5</v>
      </c>
      <c r="AH404" s="19">
        <v>133.6</v>
      </c>
      <c r="AI404" s="19">
        <v>142.80000000000001</v>
      </c>
      <c r="AJ404" s="19">
        <v>120.6</v>
      </c>
      <c r="AK404" s="19">
        <v>114.6</v>
      </c>
      <c r="AL404" s="19">
        <v>109.3</v>
      </c>
      <c r="AM404" s="19">
        <v>122.4</v>
      </c>
      <c r="AN404" s="19">
        <v>118.9</v>
      </c>
      <c r="AO404" s="19">
        <v>124.6</v>
      </c>
      <c r="AP404" s="19">
        <v>123.2</v>
      </c>
      <c r="AQ404" s="19">
        <v>118.8</v>
      </c>
      <c r="AR404" s="19">
        <v>106.3</v>
      </c>
      <c r="AS404" s="19">
        <v>102.3</v>
      </c>
      <c r="AT404" s="19">
        <v>104.4</v>
      </c>
      <c r="AU404" s="19">
        <v>102.2</v>
      </c>
      <c r="AV404" s="19">
        <v>98</v>
      </c>
      <c r="AW404" s="19">
        <v>94.7</v>
      </c>
      <c r="AX404" s="19">
        <v>93.8</v>
      </c>
      <c r="AY404" s="19">
        <v>98</v>
      </c>
      <c r="AZ404" s="19">
        <v>108.7</v>
      </c>
      <c r="BA404" s="19">
        <v>112.5</v>
      </c>
      <c r="BB404" s="19">
        <v>109.1</v>
      </c>
      <c r="BC404" s="19">
        <v>115.3</v>
      </c>
      <c r="BD404" s="19">
        <v>106.9</v>
      </c>
      <c r="BE404" s="19">
        <v>101.5</v>
      </c>
      <c r="BF404" s="19">
        <v>101.8</v>
      </c>
      <c r="BG404" s="19">
        <v>108.8</v>
      </c>
      <c r="BH404" s="19">
        <v>105.5</v>
      </c>
      <c r="BI404" s="19">
        <v>102.4</v>
      </c>
      <c r="BJ404" s="19">
        <v>110.4</v>
      </c>
      <c r="BK404" s="19">
        <v>114</v>
      </c>
      <c r="BL404" s="19">
        <v>109.6</v>
      </c>
      <c r="BM404" s="19">
        <v>110.5</v>
      </c>
      <c r="BN404" s="19">
        <v>98.3</v>
      </c>
      <c r="BO404" s="19">
        <v>106.1</v>
      </c>
      <c r="BP404" s="19">
        <v>107</v>
      </c>
      <c r="BQ404" s="19">
        <v>108.2</v>
      </c>
      <c r="BR404" s="19">
        <v>109.9</v>
      </c>
      <c r="BS404" s="19">
        <v>109.5</v>
      </c>
      <c r="BT404" s="19">
        <v>109.5</v>
      </c>
      <c r="BU404" s="19">
        <v>110.3</v>
      </c>
      <c r="BV404" s="19">
        <v>112.3</v>
      </c>
      <c r="BW404" s="19">
        <v>111.4</v>
      </c>
      <c r="BX404" s="19">
        <v>116.4</v>
      </c>
      <c r="BY404" s="19">
        <v>124.1</v>
      </c>
      <c r="BZ404" s="19">
        <v>116.3</v>
      </c>
      <c r="CA404" s="19">
        <v>122.1</v>
      </c>
      <c r="CB404" s="19">
        <v>124</v>
      </c>
      <c r="CC404" s="19">
        <v>124</v>
      </c>
      <c r="CD404" s="19">
        <v>125.8</v>
      </c>
      <c r="CE404" s="19">
        <v>128</v>
      </c>
      <c r="CF404" s="19">
        <v>120.1</v>
      </c>
      <c r="CG404" s="19">
        <v>118.4</v>
      </c>
      <c r="CH404" s="19">
        <v>116.9</v>
      </c>
      <c r="CI404" s="19">
        <v>120.6</v>
      </c>
      <c r="CJ404" s="19">
        <v>124.3</v>
      </c>
      <c r="CK404" s="19">
        <v>123</v>
      </c>
      <c r="CL404" s="19">
        <v>121.5</v>
      </c>
      <c r="CM404" s="19">
        <v>118.6</v>
      </c>
      <c r="CN404" s="19">
        <v>120.2</v>
      </c>
      <c r="CO404" s="19">
        <v>118.6</v>
      </c>
      <c r="CP404" s="19">
        <v>115.3</v>
      </c>
      <c r="CQ404" s="19">
        <v>112.4</v>
      </c>
      <c r="CR404" s="19">
        <v>105.4</v>
      </c>
      <c r="CS404" s="19">
        <v>111.9</v>
      </c>
      <c r="CT404" s="19">
        <v>103.3</v>
      </c>
      <c r="CU404" s="19">
        <v>97.1</v>
      </c>
      <c r="CV404" s="19">
        <v>97.1</v>
      </c>
      <c r="CW404" s="19">
        <v>97.8</v>
      </c>
      <c r="CX404" s="19">
        <v>105.2</v>
      </c>
      <c r="CY404" s="19">
        <v>110.3</v>
      </c>
      <c r="CZ404" s="19">
        <v>111.3</v>
      </c>
      <c r="DA404" s="19">
        <v>110.5</v>
      </c>
      <c r="DB404" s="19">
        <v>114.6</v>
      </c>
      <c r="DC404" s="19">
        <v>116.4</v>
      </c>
      <c r="DD404" s="19">
        <v>123.2</v>
      </c>
      <c r="DE404" s="19">
        <v>123.7</v>
      </c>
      <c r="DF404" s="19">
        <v>140.1</v>
      </c>
      <c r="DG404" s="19">
        <v>148.9</v>
      </c>
      <c r="DH404" s="19">
        <v>147.69999999999999</v>
      </c>
      <c r="DI404" s="19">
        <v>143.69999999999999</v>
      </c>
      <c r="DJ404" s="19">
        <v>129</v>
      </c>
      <c r="DK404" s="19">
        <v>136.19999999999999</v>
      </c>
      <c r="DL404" s="19">
        <v>137</v>
      </c>
      <c r="DM404" s="19">
        <v>138.9</v>
      </c>
      <c r="DN404" s="19">
        <v>139.6</v>
      </c>
      <c r="DO404" s="19">
        <v>145.19999999999999</v>
      </c>
      <c r="DP404" s="19">
        <v>140.1</v>
      </c>
      <c r="DQ404" s="19">
        <v>136.69999999999999</v>
      </c>
      <c r="DR404" s="19">
        <v>142.19999999999999</v>
      </c>
      <c r="DS404" s="19">
        <v>153.19999999999999</v>
      </c>
      <c r="DT404" s="19">
        <v>158.69999999999999</v>
      </c>
      <c r="DU404" s="19">
        <v>146.5</v>
      </c>
      <c r="DV404" s="19">
        <v>143.80000000000001</v>
      </c>
      <c r="DW404" s="19">
        <v>135.6</v>
      </c>
    </row>
    <row r="405" spans="1:127">
      <c r="A405" s="17" t="s">
        <v>1403</v>
      </c>
      <c r="B405" s="17" t="s">
        <v>1404</v>
      </c>
      <c r="C405" s="18">
        <v>8.3470000000000003E-2</v>
      </c>
      <c r="D405" s="19">
        <v>105.8</v>
      </c>
      <c r="E405" s="19">
        <v>106.1</v>
      </c>
      <c r="F405" s="19">
        <v>106.3</v>
      </c>
      <c r="G405" s="19">
        <v>107.3</v>
      </c>
      <c r="H405" s="19">
        <v>107.5</v>
      </c>
      <c r="I405" s="19">
        <v>108.2</v>
      </c>
      <c r="J405" s="19">
        <v>106.8</v>
      </c>
      <c r="K405" s="19">
        <v>105.2</v>
      </c>
      <c r="L405" s="19">
        <v>105.1</v>
      </c>
      <c r="M405" s="19">
        <v>105.7</v>
      </c>
      <c r="N405" s="19">
        <v>106.1</v>
      </c>
      <c r="O405" s="19">
        <v>107.6</v>
      </c>
      <c r="P405" s="19">
        <v>107.2</v>
      </c>
      <c r="Q405" s="19">
        <v>106.5</v>
      </c>
      <c r="R405" s="19">
        <v>108.9</v>
      </c>
      <c r="S405" s="19">
        <v>111.4</v>
      </c>
      <c r="T405" s="19">
        <v>112.6</v>
      </c>
      <c r="U405" s="19">
        <v>116</v>
      </c>
      <c r="V405" s="19">
        <v>115.8</v>
      </c>
      <c r="W405" s="19">
        <v>114.7</v>
      </c>
      <c r="X405" s="19">
        <v>114.7</v>
      </c>
      <c r="Y405" s="19">
        <v>116.4</v>
      </c>
      <c r="Z405" s="19">
        <v>116.9</v>
      </c>
      <c r="AA405" s="19">
        <v>115.9</v>
      </c>
      <c r="AB405" s="19">
        <v>116.3</v>
      </c>
      <c r="AC405" s="19">
        <v>116.3</v>
      </c>
      <c r="AD405" s="19">
        <v>117.3</v>
      </c>
      <c r="AE405" s="19">
        <v>116.4</v>
      </c>
      <c r="AF405" s="19">
        <v>116.1</v>
      </c>
      <c r="AG405" s="19">
        <v>115.6</v>
      </c>
      <c r="AH405" s="19">
        <v>115.4</v>
      </c>
      <c r="AI405" s="19">
        <v>112.8</v>
      </c>
      <c r="AJ405" s="19">
        <v>109.4</v>
      </c>
      <c r="AK405" s="19">
        <v>106.5</v>
      </c>
      <c r="AL405" s="19">
        <v>107.1</v>
      </c>
      <c r="AM405" s="19">
        <v>109.5</v>
      </c>
      <c r="AN405" s="19">
        <v>108.8</v>
      </c>
      <c r="AO405" s="19">
        <v>109.2</v>
      </c>
      <c r="AP405" s="19">
        <v>108.5</v>
      </c>
      <c r="AQ405" s="19">
        <v>109.2</v>
      </c>
      <c r="AR405" s="19">
        <v>106.7</v>
      </c>
      <c r="AS405" s="19">
        <v>108.1</v>
      </c>
      <c r="AT405" s="19">
        <v>103.9</v>
      </c>
      <c r="AU405" s="19">
        <v>104.6</v>
      </c>
      <c r="AV405" s="19">
        <v>102.1</v>
      </c>
      <c r="AW405" s="19">
        <v>100.5</v>
      </c>
      <c r="AX405" s="19">
        <v>101.4</v>
      </c>
      <c r="AY405" s="19">
        <v>103.2</v>
      </c>
      <c r="AZ405" s="19">
        <v>104.5</v>
      </c>
      <c r="BA405" s="19">
        <v>106.5</v>
      </c>
      <c r="BB405" s="19">
        <v>106</v>
      </c>
      <c r="BC405" s="19">
        <v>106.1</v>
      </c>
      <c r="BD405" s="19">
        <v>106.8</v>
      </c>
      <c r="BE405" s="19">
        <v>105.9</v>
      </c>
      <c r="BF405" s="19">
        <v>109</v>
      </c>
      <c r="BG405" s="19">
        <v>110.9</v>
      </c>
      <c r="BH405" s="19">
        <v>111.4</v>
      </c>
      <c r="BI405" s="19">
        <v>110.7</v>
      </c>
      <c r="BJ405" s="19">
        <v>111.5</v>
      </c>
      <c r="BK405" s="19">
        <v>114</v>
      </c>
      <c r="BL405" s="19">
        <v>112.7</v>
      </c>
      <c r="BM405" s="19">
        <v>112.8</v>
      </c>
      <c r="BN405" s="19">
        <v>111.5</v>
      </c>
      <c r="BO405" s="19">
        <v>111.7</v>
      </c>
      <c r="BP405" s="19">
        <v>107.8</v>
      </c>
      <c r="BQ405" s="19">
        <v>109.3</v>
      </c>
      <c r="BR405" s="19">
        <v>109.7</v>
      </c>
      <c r="BS405" s="19">
        <v>109.8</v>
      </c>
      <c r="BT405" s="19">
        <v>109.6</v>
      </c>
      <c r="BU405" s="19">
        <v>110.3</v>
      </c>
      <c r="BV405" s="19">
        <v>112.2</v>
      </c>
      <c r="BW405" s="19">
        <v>113.6</v>
      </c>
      <c r="BX405" s="19">
        <v>114.1</v>
      </c>
      <c r="BY405" s="19">
        <v>114.8</v>
      </c>
      <c r="BZ405" s="19">
        <v>115.7</v>
      </c>
      <c r="CA405" s="19">
        <v>115.9</v>
      </c>
      <c r="CB405" s="19">
        <v>116</v>
      </c>
      <c r="CC405" s="19">
        <v>117.1</v>
      </c>
      <c r="CD405" s="19">
        <v>116.4</v>
      </c>
      <c r="CE405" s="19">
        <v>117.7</v>
      </c>
      <c r="CF405" s="19">
        <v>116.7</v>
      </c>
      <c r="CG405" s="19">
        <v>115.7</v>
      </c>
      <c r="CH405" s="19">
        <v>116.1</v>
      </c>
      <c r="CI405" s="19">
        <v>114.8</v>
      </c>
      <c r="CJ405" s="19">
        <v>113.8</v>
      </c>
      <c r="CK405" s="19">
        <v>113.2</v>
      </c>
      <c r="CL405" s="19">
        <v>114.6</v>
      </c>
      <c r="CM405" s="19">
        <v>115.7</v>
      </c>
      <c r="CN405" s="19">
        <v>114.7</v>
      </c>
      <c r="CO405" s="19">
        <v>115.1</v>
      </c>
      <c r="CP405" s="19">
        <v>115.3</v>
      </c>
      <c r="CQ405" s="19">
        <v>113.8</v>
      </c>
      <c r="CR405" s="19">
        <v>112.7</v>
      </c>
      <c r="CS405" s="19">
        <v>113.4</v>
      </c>
      <c r="CT405" s="19">
        <v>114.7</v>
      </c>
      <c r="CU405" s="19">
        <v>115.4</v>
      </c>
      <c r="CV405" s="19">
        <v>112.3</v>
      </c>
      <c r="CW405" s="19">
        <v>110</v>
      </c>
      <c r="CX405" s="19">
        <v>112.9</v>
      </c>
      <c r="CY405" s="19">
        <v>114.5</v>
      </c>
      <c r="CZ405" s="19">
        <v>116.5</v>
      </c>
      <c r="DA405" s="19">
        <v>120</v>
      </c>
      <c r="DB405" s="19">
        <v>123</v>
      </c>
      <c r="DC405" s="19">
        <v>127.8</v>
      </c>
      <c r="DD405" s="19">
        <v>134.4</v>
      </c>
      <c r="DE405" s="19">
        <v>136.30000000000001</v>
      </c>
      <c r="DF405" s="19">
        <v>139.19999999999999</v>
      </c>
      <c r="DG405" s="19">
        <v>146</v>
      </c>
      <c r="DH405" s="19">
        <v>149.30000000000001</v>
      </c>
      <c r="DI405" s="19">
        <v>148</v>
      </c>
      <c r="DJ405" s="19">
        <v>143.80000000000001</v>
      </c>
      <c r="DK405" s="19">
        <v>143.1</v>
      </c>
      <c r="DL405" s="19">
        <v>146.4</v>
      </c>
      <c r="DM405" s="19">
        <v>149.9</v>
      </c>
      <c r="DN405" s="19">
        <v>157.69999999999999</v>
      </c>
      <c r="DO405" s="19">
        <v>162.69999999999999</v>
      </c>
      <c r="DP405" s="19">
        <v>159.6</v>
      </c>
      <c r="DQ405" s="19">
        <v>156.69999999999999</v>
      </c>
      <c r="DR405" s="19">
        <v>158.6</v>
      </c>
      <c r="DS405" s="19">
        <v>161.6</v>
      </c>
      <c r="DT405" s="19">
        <v>161.69999999999999</v>
      </c>
      <c r="DU405" s="19">
        <v>158.1</v>
      </c>
      <c r="DV405" s="19">
        <v>153.6</v>
      </c>
      <c r="DW405" s="19">
        <v>147.4</v>
      </c>
    </row>
    <row r="406" spans="1:127">
      <c r="A406" s="17" t="s">
        <v>1405</v>
      </c>
      <c r="B406" s="17" t="s">
        <v>1406</v>
      </c>
      <c r="C406" s="18">
        <v>0.51617999999999997</v>
      </c>
      <c r="D406" s="19">
        <v>107.1</v>
      </c>
      <c r="E406" s="19">
        <v>108.3</v>
      </c>
      <c r="F406" s="19">
        <v>108.1</v>
      </c>
      <c r="G406" s="19">
        <v>109</v>
      </c>
      <c r="H406" s="19">
        <v>109.8</v>
      </c>
      <c r="I406" s="19">
        <v>110.4</v>
      </c>
      <c r="J406" s="19">
        <v>108.2</v>
      </c>
      <c r="K406" s="19">
        <v>108.9</v>
      </c>
      <c r="L406" s="19">
        <v>110.2</v>
      </c>
      <c r="M406" s="19">
        <v>111.1</v>
      </c>
      <c r="N406" s="19">
        <v>110.6</v>
      </c>
      <c r="O406" s="19">
        <v>109.9</v>
      </c>
      <c r="P406" s="19">
        <v>110.9</v>
      </c>
      <c r="Q406" s="19">
        <v>110.1</v>
      </c>
      <c r="R406" s="19">
        <v>112.4</v>
      </c>
      <c r="S406" s="19">
        <v>114.6</v>
      </c>
      <c r="T406" s="19">
        <v>115.8</v>
      </c>
      <c r="U406" s="19">
        <v>119.6</v>
      </c>
      <c r="V406" s="19">
        <v>119.6</v>
      </c>
      <c r="W406" s="19">
        <v>119.6</v>
      </c>
      <c r="X406" s="19">
        <v>119.7</v>
      </c>
      <c r="Y406" s="19">
        <v>121.3</v>
      </c>
      <c r="Z406" s="19">
        <v>123.8</v>
      </c>
      <c r="AA406" s="19">
        <v>127.8</v>
      </c>
      <c r="AB406" s="19">
        <v>129.69999999999999</v>
      </c>
      <c r="AC406" s="19">
        <v>129.4</v>
      </c>
      <c r="AD406" s="19">
        <v>128.4</v>
      </c>
      <c r="AE406" s="19">
        <v>131.69999999999999</v>
      </c>
      <c r="AF406" s="19">
        <v>135.19999999999999</v>
      </c>
      <c r="AG406" s="19">
        <v>135.1</v>
      </c>
      <c r="AH406" s="19">
        <v>134.69999999999999</v>
      </c>
      <c r="AI406" s="19">
        <v>134</v>
      </c>
      <c r="AJ406" s="19">
        <v>130.6</v>
      </c>
      <c r="AK406" s="19">
        <v>126.5</v>
      </c>
      <c r="AL406" s="19">
        <v>121.1</v>
      </c>
      <c r="AM406" s="19">
        <v>124.7</v>
      </c>
      <c r="AN406" s="19">
        <v>127.3</v>
      </c>
      <c r="AO406" s="19">
        <v>129</v>
      </c>
      <c r="AP406" s="19">
        <v>127.8</v>
      </c>
      <c r="AQ406" s="19">
        <v>127.1</v>
      </c>
      <c r="AR406" s="19">
        <v>126.6</v>
      </c>
      <c r="AS406" s="19">
        <v>125.1</v>
      </c>
      <c r="AT406" s="19">
        <v>124.4</v>
      </c>
      <c r="AU406" s="19">
        <v>122.1</v>
      </c>
      <c r="AV406" s="19">
        <v>120.5</v>
      </c>
      <c r="AW406" s="19">
        <v>118.7</v>
      </c>
      <c r="AX406" s="19">
        <v>117.2</v>
      </c>
      <c r="AY406" s="19">
        <v>118</v>
      </c>
      <c r="AZ406" s="19">
        <v>121.1</v>
      </c>
      <c r="BA406" s="19">
        <v>119.8</v>
      </c>
      <c r="BB406" s="19">
        <v>119.6</v>
      </c>
      <c r="BC406" s="19">
        <v>120.5</v>
      </c>
      <c r="BD406" s="19">
        <v>118.7</v>
      </c>
      <c r="BE406" s="19">
        <v>117.3</v>
      </c>
      <c r="BF406" s="19">
        <v>117.3</v>
      </c>
      <c r="BG406" s="19">
        <v>117.1</v>
      </c>
      <c r="BH406" s="19">
        <v>116.7</v>
      </c>
      <c r="BI406" s="19">
        <v>117.9</v>
      </c>
      <c r="BJ406" s="19">
        <v>119.4</v>
      </c>
      <c r="BK406" s="19">
        <v>118</v>
      </c>
      <c r="BL406" s="19">
        <v>118.2</v>
      </c>
      <c r="BM406" s="19">
        <v>117.7</v>
      </c>
      <c r="BN406" s="19">
        <v>117.9</v>
      </c>
      <c r="BO406" s="19">
        <v>117.4</v>
      </c>
      <c r="BP406" s="19">
        <v>117.3</v>
      </c>
      <c r="BQ406" s="19">
        <v>119.2</v>
      </c>
      <c r="BR406" s="19">
        <v>118.9</v>
      </c>
      <c r="BS406" s="19">
        <v>118.9</v>
      </c>
      <c r="BT406" s="19">
        <v>118.8</v>
      </c>
      <c r="BU406" s="19">
        <v>120.2</v>
      </c>
      <c r="BV406" s="19">
        <v>122.4</v>
      </c>
      <c r="BW406" s="19">
        <v>119.9</v>
      </c>
      <c r="BX406" s="19">
        <v>120.3</v>
      </c>
      <c r="BY406" s="19">
        <v>121.5</v>
      </c>
      <c r="BZ406" s="19">
        <v>123</v>
      </c>
      <c r="CA406" s="19">
        <v>121.2</v>
      </c>
      <c r="CB406" s="19">
        <v>121</v>
      </c>
      <c r="CC406" s="19">
        <v>122.5</v>
      </c>
      <c r="CD406" s="19">
        <v>123.6</v>
      </c>
      <c r="CE406" s="19">
        <v>121.3</v>
      </c>
      <c r="CF406" s="19">
        <v>119.5</v>
      </c>
      <c r="CG406" s="19">
        <v>117.5</v>
      </c>
      <c r="CH406" s="19">
        <v>116.2</v>
      </c>
      <c r="CI406" s="19">
        <v>115.9</v>
      </c>
      <c r="CJ406" s="19">
        <v>117.2</v>
      </c>
      <c r="CK406" s="19">
        <v>115.7</v>
      </c>
      <c r="CL406" s="19">
        <v>113.2</v>
      </c>
      <c r="CM406" s="19">
        <v>112.2</v>
      </c>
      <c r="CN406" s="19">
        <v>112.2</v>
      </c>
      <c r="CO406" s="19">
        <v>111.4</v>
      </c>
      <c r="CP406" s="19">
        <v>109.4</v>
      </c>
      <c r="CQ406" s="19">
        <v>108.1</v>
      </c>
      <c r="CR406" s="19">
        <v>107.8</v>
      </c>
      <c r="CS406" s="19">
        <v>108.4</v>
      </c>
      <c r="CT406" s="19">
        <v>108.6</v>
      </c>
      <c r="CU406" s="19">
        <v>108.6</v>
      </c>
      <c r="CV406" s="19">
        <v>105.3</v>
      </c>
      <c r="CW406" s="19">
        <v>106.4</v>
      </c>
      <c r="CX406" s="19">
        <v>107.9</v>
      </c>
      <c r="CY406" s="19">
        <v>109.4</v>
      </c>
      <c r="CZ406" s="19">
        <v>110.9</v>
      </c>
      <c r="DA406" s="19">
        <v>112</v>
      </c>
      <c r="DB406" s="19">
        <v>114.6</v>
      </c>
      <c r="DC406" s="19">
        <v>117.9</v>
      </c>
      <c r="DD406" s="19">
        <v>120.4</v>
      </c>
      <c r="DE406" s="19">
        <v>121.3</v>
      </c>
      <c r="DF406" s="19">
        <v>125.9</v>
      </c>
      <c r="DG406" s="19">
        <v>135.9</v>
      </c>
      <c r="DH406" s="19">
        <v>140.69999999999999</v>
      </c>
      <c r="DI406" s="19">
        <v>134.19999999999999</v>
      </c>
      <c r="DJ406" s="19">
        <v>135.80000000000001</v>
      </c>
      <c r="DK406" s="19">
        <v>136.4</v>
      </c>
      <c r="DL406" s="19">
        <v>139</v>
      </c>
      <c r="DM406" s="19">
        <v>140.19999999999999</v>
      </c>
      <c r="DN406" s="19">
        <v>145.30000000000001</v>
      </c>
      <c r="DO406" s="19">
        <v>146.6</v>
      </c>
      <c r="DP406" s="19">
        <v>144.4</v>
      </c>
      <c r="DQ406" s="19">
        <v>143.1</v>
      </c>
      <c r="DR406" s="19">
        <v>146.19999999999999</v>
      </c>
      <c r="DS406" s="19">
        <v>152.19999999999999</v>
      </c>
      <c r="DT406" s="19">
        <v>156.4</v>
      </c>
      <c r="DU406" s="19">
        <v>158.19999999999999</v>
      </c>
      <c r="DV406" s="19">
        <v>156.80000000000001</v>
      </c>
      <c r="DW406" s="19">
        <v>153.6</v>
      </c>
    </row>
    <row r="407" spans="1:127">
      <c r="A407" s="17" t="s">
        <v>1407</v>
      </c>
      <c r="B407" s="17" t="s">
        <v>1408</v>
      </c>
      <c r="C407" s="18">
        <v>2.6190000000000001E-2</v>
      </c>
      <c r="D407" s="19">
        <v>106.7</v>
      </c>
      <c r="E407" s="19">
        <v>108.8</v>
      </c>
      <c r="F407" s="19">
        <v>109.8</v>
      </c>
      <c r="G407" s="19">
        <v>108.8</v>
      </c>
      <c r="H407" s="19">
        <v>109.3</v>
      </c>
      <c r="I407" s="19">
        <v>112.1</v>
      </c>
      <c r="J407" s="19">
        <v>115</v>
      </c>
      <c r="K407" s="19">
        <v>115.4</v>
      </c>
      <c r="L407" s="19">
        <v>117.1</v>
      </c>
      <c r="M407" s="19">
        <v>121</v>
      </c>
      <c r="N407" s="19">
        <v>123.5</v>
      </c>
      <c r="O407" s="19">
        <v>125.7</v>
      </c>
      <c r="P407" s="19">
        <v>126.7</v>
      </c>
      <c r="Q407" s="19">
        <v>125.7</v>
      </c>
      <c r="R407" s="19">
        <v>129.30000000000001</v>
      </c>
      <c r="S407" s="19">
        <v>131.9</v>
      </c>
      <c r="T407" s="19">
        <v>137.1</v>
      </c>
      <c r="U407" s="19">
        <v>139.5</v>
      </c>
      <c r="V407" s="19">
        <v>140.4</v>
      </c>
      <c r="W407" s="19">
        <v>143.5</v>
      </c>
      <c r="X407" s="19">
        <v>137</v>
      </c>
      <c r="Y407" s="19">
        <v>135.9</v>
      </c>
      <c r="Z407" s="19">
        <v>136.30000000000001</v>
      </c>
      <c r="AA407" s="19">
        <v>140.9</v>
      </c>
      <c r="AB407" s="19">
        <v>141.69999999999999</v>
      </c>
      <c r="AC407" s="19">
        <v>136.1</v>
      </c>
      <c r="AD407" s="19">
        <v>136.69999999999999</v>
      </c>
      <c r="AE407" s="19">
        <v>137.5</v>
      </c>
      <c r="AF407" s="19">
        <v>139.4</v>
      </c>
      <c r="AG407" s="19">
        <v>137</v>
      </c>
      <c r="AH407" s="19">
        <v>136.30000000000001</v>
      </c>
      <c r="AI407" s="19">
        <v>135.5</v>
      </c>
      <c r="AJ407" s="19">
        <v>127</v>
      </c>
      <c r="AK407" s="19">
        <v>122.9</v>
      </c>
      <c r="AL407" s="19">
        <v>120</v>
      </c>
      <c r="AM407" s="19">
        <v>121.9</v>
      </c>
      <c r="AN407" s="19">
        <v>124.8</v>
      </c>
      <c r="AO407" s="19">
        <v>130.19999999999999</v>
      </c>
      <c r="AP407" s="19">
        <v>131.1</v>
      </c>
      <c r="AQ407" s="19">
        <v>131.19999999999999</v>
      </c>
      <c r="AR407" s="19">
        <v>127.9</v>
      </c>
      <c r="AS407" s="19">
        <v>126.4</v>
      </c>
      <c r="AT407" s="19">
        <v>122.1</v>
      </c>
      <c r="AU407" s="19">
        <v>121</v>
      </c>
      <c r="AV407" s="19">
        <v>118.4</v>
      </c>
      <c r="AW407" s="19">
        <v>118.5</v>
      </c>
      <c r="AX407" s="19">
        <v>117.9</v>
      </c>
      <c r="AY407" s="19">
        <v>120.1</v>
      </c>
      <c r="AZ407" s="19">
        <v>121</v>
      </c>
      <c r="BA407" s="19">
        <v>122.5</v>
      </c>
      <c r="BB407" s="19">
        <v>123.2</v>
      </c>
      <c r="BC407" s="19">
        <v>124</v>
      </c>
      <c r="BD407" s="19">
        <v>122.6</v>
      </c>
      <c r="BE407" s="19">
        <v>123.2</v>
      </c>
      <c r="BF407" s="19">
        <v>124.4</v>
      </c>
      <c r="BG407" s="19">
        <v>123.8</v>
      </c>
      <c r="BH407" s="19">
        <v>125.1</v>
      </c>
      <c r="BI407" s="19">
        <v>126.6</v>
      </c>
      <c r="BJ407" s="19">
        <v>129</v>
      </c>
      <c r="BK407" s="19">
        <v>129.9</v>
      </c>
      <c r="BL407" s="19">
        <v>128.1</v>
      </c>
      <c r="BM407" s="19">
        <v>125.2</v>
      </c>
      <c r="BN407" s="19">
        <v>125.4</v>
      </c>
      <c r="BO407" s="19">
        <v>125.2</v>
      </c>
      <c r="BP407" s="19">
        <v>122.5</v>
      </c>
      <c r="BQ407" s="19">
        <v>126.8</v>
      </c>
      <c r="BR407" s="19">
        <v>125</v>
      </c>
      <c r="BS407" s="19">
        <v>124.7</v>
      </c>
      <c r="BT407" s="19">
        <v>125.4</v>
      </c>
      <c r="BU407" s="19">
        <v>125.5</v>
      </c>
      <c r="BV407" s="19">
        <v>129.1</v>
      </c>
      <c r="BW407" s="19">
        <v>127.7</v>
      </c>
      <c r="BX407" s="19">
        <v>128.4</v>
      </c>
      <c r="BY407" s="19">
        <v>128.5</v>
      </c>
      <c r="BZ407" s="19">
        <v>130.80000000000001</v>
      </c>
      <c r="CA407" s="19">
        <v>130.6</v>
      </c>
      <c r="CB407" s="19">
        <v>133.30000000000001</v>
      </c>
      <c r="CC407" s="19">
        <v>133</v>
      </c>
      <c r="CD407" s="19">
        <v>132.80000000000001</v>
      </c>
      <c r="CE407" s="19">
        <v>132</v>
      </c>
      <c r="CF407" s="19">
        <v>124.3</v>
      </c>
      <c r="CG407" s="19">
        <v>127.2</v>
      </c>
      <c r="CH407" s="19">
        <v>125.4</v>
      </c>
      <c r="CI407" s="19">
        <v>124.8</v>
      </c>
      <c r="CJ407" s="19">
        <v>125</v>
      </c>
      <c r="CK407" s="19">
        <v>124.5</v>
      </c>
      <c r="CL407" s="19">
        <v>124.8</v>
      </c>
      <c r="CM407" s="19">
        <v>126.8</v>
      </c>
      <c r="CN407" s="19">
        <v>124.8</v>
      </c>
      <c r="CO407" s="19">
        <v>122.9</v>
      </c>
      <c r="CP407" s="19">
        <v>122</v>
      </c>
      <c r="CQ407" s="19">
        <v>122.1</v>
      </c>
      <c r="CR407" s="19">
        <v>120.5</v>
      </c>
      <c r="CS407" s="19">
        <v>121.2</v>
      </c>
      <c r="CT407" s="19">
        <v>121.6</v>
      </c>
      <c r="CU407" s="19">
        <v>116.1</v>
      </c>
      <c r="CV407" s="19">
        <v>116.2</v>
      </c>
      <c r="CW407" s="19">
        <v>108.5</v>
      </c>
      <c r="CX407" s="19">
        <v>108.3</v>
      </c>
      <c r="CY407" s="19">
        <v>110.6</v>
      </c>
      <c r="CZ407" s="19">
        <v>110.9</v>
      </c>
      <c r="DA407" s="19">
        <v>111.5</v>
      </c>
      <c r="DB407" s="19">
        <v>115.2</v>
      </c>
      <c r="DC407" s="19">
        <v>122.7</v>
      </c>
      <c r="DD407" s="19">
        <v>133.5</v>
      </c>
      <c r="DE407" s="19">
        <v>134.5</v>
      </c>
      <c r="DF407" s="19">
        <v>134.80000000000001</v>
      </c>
      <c r="DG407" s="19">
        <v>142.80000000000001</v>
      </c>
      <c r="DH407" s="19">
        <v>144.6</v>
      </c>
      <c r="DI407" s="19">
        <v>140.5</v>
      </c>
      <c r="DJ407" s="19">
        <v>144</v>
      </c>
      <c r="DK407" s="19">
        <v>141.6</v>
      </c>
      <c r="DL407" s="19">
        <v>141.1</v>
      </c>
      <c r="DM407" s="19">
        <v>141.30000000000001</v>
      </c>
      <c r="DN407" s="19">
        <v>140</v>
      </c>
      <c r="DO407" s="19">
        <v>141.6</v>
      </c>
      <c r="DP407" s="19">
        <v>140.69999999999999</v>
      </c>
      <c r="DQ407" s="19">
        <v>139</v>
      </c>
      <c r="DR407" s="19">
        <v>140.30000000000001</v>
      </c>
      <c r="DS407" s="19">
        <v>145.1</v>
      </c>
      <c r="DT407" s="19">
        <v>149.4</v>
      </c>
      <c r="DU407" s="19">
        <v>149.9</v>
      </c>
      <c r="DV407" s="19">
        <v>152.9</v>
      </c>
      <c r="DW407" s="19">
        <v>152</v>
      </c>
    </row>
    <row r="408" spans="1:127">
      <c r="A408" s="17" t="s">
        <v>1409</v>
      </c>
      <c r="B408" s="17" t="s">
        <v>1410</v>
      </c>
      <c r="C408" s="18">
        <v>7.1540000000000006E-2</v>
      </c>
      <c r="D408" s="19">
        <v>102.4</v>
      </c>
      <c r="E408" s="19">
        <v>101.6</v>
      </c>
      <c r="F408" s="19">
        <v>99.6</v>
      </c>
      <c r="G408" s="19">
        <v>96.4</v>
      </c>
      <c r="H408" s="19">
        <v>92.3</v>
      </c>
      <c r="I408" s="19">
        <v>93.1</v>
      </c>
      <c r="J408" s="19">
        <v>95.7</v>
      </c>
      <c r="K408" s="19">
        <v>93.5</v>
      </c>
      <c r="L408" s="19">
        <v>93.2</v>
      </c>
      <c r="M408" s="19">
        <v>96.4</v>
      </c>
      <c r="N408" s="19">
        <v>94.4</v>
      </c>
      <c r="O408" s="19">
        <v>90.4</v>
      </c>
      <c r="P408" s="19">
        <v>93.9</v>
      </c>
      <c r="Q408" s="19">
        <v>90.8</v>
      </c>
      <c r="R408" s="19">
        <v>85.9</v>
      </c>
      <c r="S408" s="19">
        <v>88.2</v>
      </c>
      <c r="T408" s="19">
        <v>86.8</v>
      </c>
      <c r="U408" s="19">
        <v>87.2</v>
      </c>
      <c r="V408" s="19">
        <v>87.7</v>
      </c>
      <c r="W408" s="19">
        <v>89.2</v>
      </c>
      <c r="X408" s="19">
        <v>91.8</v>
      </c>
      <c r="Y408" s="19">
        <v>84.8</v>
      </c>
      <c r="Z408" s="19">
        <v>85.2</v>
      </c>
      <c r="AA408" s="19">
        <v>88.3</v>
      </c>
      <c r="AB408" s="19">
        <v>89.9</v>
      </c>
      <c r="AC408" s="19">
        <v>91</v>
      </c>
      <c r="AD408" s="19">
        <v>91.2</v>
      </c>
      <c r="AE408" s="19">
        <v>96.7</v>
      </c>
      <c r="AF408" s="19">
        <v>98.9</v>
      </c>
      <c r="AG408" s="19">
        <v>96.7</v>
      </c>
      <c r="AH408" s="19">
        <v>98.3</v>
      </c>
      <c r="AI408" s="19">
        <v>98</v>
      </c>
      <c r="AJ408" s="19">
        <v>93.3</v>
      </c>
      <c r="AK408" s="19">
        <v>86.9</v>
      </c>
      <c r="AL408" s="19">
        <v>86.5</v>
      </c>
      <c r="AM408" s="19">
        <v>88.3</v>
      </c>
      <c r="AN408" s="19">
        <v>91.2</v>
      </c>
      <c r="AO408" s="19">
        <v>90.4</v>
      </c>
      <c r="AP408" s="19">
        <v>89.8</v>
      </c>
      <c r="AQ408" s="19">
        <v>93.7</v>
      </c>
      <c r="AR408" s="19">
        <v>93.7</v>
      </c>
      <c r="AS408" s="19">
        <v>99.4</v>
      </c>
      <c r="AT408" s="19">
        <v>101.7</v>
      </c>
      <c r="AU408" s="19">
        <v>102.2</v>
      </c>
      <c r="AV408" s="19">
        <v>102.2</v>
      </c>
      <c r="AW408" s="19">
        <v>102.2</v>
      </c>
      <c r="AX408" s="19">
        <v>102.9</v>
      </c>
      <c r="AY408" s="19">
        <v>112.6</v>
      </c>
      <c r="AZ408" s="19">
        <v>112.2</v>
      </c>
      <c r="BA408" s="19">
        <v>118.9</v>
      </c>
      <c r="BB408" s="19">
        <v>119.8</v>
      </c>
      <c r="BC408" s="19">
        <v>121.5</v>
      </c>
      <c r="BD408" s="19">
        <v>113.4</v>
      </c>
      <c r="BE408" s="19">
        <v>113.5</v>
      </c>
      <c r="BF408" s="19">
        <v>116.8</v>
      </c>
      <c r="BG408" s="19">
        <v>113.2</v>
      </c>
      <c r="BH408" s="19">
        <v>108.4</v>
      </c>
      <c r="BI408" s="19">
        <v>107.2</v>
      </c>
      <c r="BJ408" s="19">
        <v>106.4</v>
      </c>
      <c r="BK408" s="19">
        <v>105.8</v>
      </c>
      <c r="BL408" s="19">
        <v>103</v>
      </c>
      <c r="BM408" s="19">
        <v>100.3</v>
      </c>
      <c r="BN408" s="19">
        <v>98</v>
      </c>
      <c r="BO408" s="19">
        <v>93.6</v>
      </c>
      <c r="BP408" s="19">
        <v>92.8</v>
      </c>
      <c r="BQ408" s="19">
        <v>92.7</v>
      </c>
      <c r="BR408" s="19">
        <v>90.1</v>
      </c>
      <c r="BS408" s="19">
        <v>88.8</v>
      </c>
      <c r="BT408" s="19">
        <v>95</v>
      </c>
      <c r="BU408" s="19">
        <v>95.7</v>
      </c>
      <c r="BV408" s="19">
        <v>88</v>
      </c>
      <c r="BW408" s="19">
        <v>88.2</v>
      </c>
      <c r="BX408" s="19">
        <v>87.5</v>
      </c>
      <c r="BY408" s="19">
        <v>87.7</v>
      </c>
      <c r="BZ408" s="19">
        <v>88.9</v>
      </c>
      <c r="CA408" s="19">
        <v>88.8</v>
      </c>
      <c r="CB408" s="19">
        <v>88.8</v>
      </c>
      <c r="CC408" s="19">
        <v>88.6</v>
      </c>
      <c r="CD408" s="19">
        <v>88.8</v>
      </c>
      <c r="CE408" s="19">
        <v>87.8</v>
      </c>
      <c r="CF408" s="19">
        <v>87.1</v>
      </c>
      <c r="CG408" s="19">
        <v>87.9</v>
      </c>
      <c r="CH408" s="19">
        <v>85.9</v>
      </c>
      <c r="CI408" s="19">
        <v>90.2</v>
      </c>
      <c r="CJ408" s="19">
        <v>90.4</v>
      </c>
      <c r="CK408" s="19">
        <v>90</v>
      </c>
      <c r="CL408" s="19">
        <v>90</v>
      </c>
      <c r="CM408" s="19">
        <v>90.1</v>
      </c>
      <c r="CN408" s="19">
        <v>95.8</v>
      </c>
      <c r="CO408" s="19">
        <v>97.1</v>
      </c>
      <c r="CP408" s="19">
        <v>98.8</v>
      </c>
      <c r="CQ408" s="19">
        <v>99.8</v>
      </c>
      <c r="CR408" s="19">
        <v>98.5</v>
      </c>
      <c r="CS408" s="19">
        <v>100.9</v>
      </c>
      <c r="CT408" s="19">
        <v>99</v>
      </c>
      <c r="CU408" s="19">
        <v>101</v>
      </c>
      <c r="CV408" s="19">
        <v>101.4</v>
      </c>
      <c r="CW408" s="19">
        <v>100</v>
      </c>
      <c r="CX408" s="19">
        <v>102.5</v>
      </c>
      <c r="CY408" s="19">
        <v>104</v>
      </c>
      <c r="CZ408" s="19">
        <v>103.6</v>
      </c>
      <c r="DA408" s="19">
        <v>105.4</v>
      </c>
      <c r="DB408" s="19">
        <v>105</v>
      </c>
      <c r="DC408" s="19">
        <v>109.3</v>
      </c>
      <c r="DD408" s="19">
        <v>111.6</v>
      </c>
      <c r="DE408" s="19">
        <v>112</v>
      </c>
      <c r="DF408" s="19">
        <v>114.6</v>
      </c>
      <c r="DG408" s="19">
        <v>112.2</v>
      </c>
      <c r="DH408" s="19">
        <v>122.8</v>
      </c>
      <c r="DI408" s="19">
        <v>126.7</v>
      </c>
      <c r="DJ408" s="19">
        <v>128.19999999999999</v>
      </c>
      <c r="DK408" s="19">
        <v>127.9</v>
      </c>
      <c r="DL408" s="19">
        <v>128.5</v>
      </c>
      <c r="DM408" s="19">
        <v>128.80000000000001</v>
      </c>
      <c r="DN408" s="19">
        <v>131.80000000000001</v>
      </c>
      <c r="DO408" s="19">
        <v>131.6</v>
      </c>
      <c r="DP408" s="19">
        <v>133.80000000000001</v>
      </c>
      <c r="DQ408" s="19">
        <v>130.30000000000001</v>
      </c>
      <c r="DR408" s="19">
        <v>133.1</v>
      </c>
      <c r="DS408" s="19">
        <v>134</v>
      </c>
      <c r="DT408" s="19">
        <v>133.9</v>
      </c>
      <c r="DU408" s="19">
        <v>132.9</v>
      </c>
      <c r="DV408" s="19">
        <v>132</v>
      </c>
      <c r="DW408" s="19">
        <v>130</v>
      </c>
    </row>
    <row r="409" spans="1:127">
      <c r="A409" s="17" t="s">
        <v>1411</v>
      </c>
      <c r="B409" s="17" t="s">
        <v>1412</v>
      </c>
      <c r="C409" s="18">
        <v>0.10911</v>
      </c>
      <c r="D409" s="19">
        <v>116.7</v>
      </c>
      <c r="E409" s="19">
        <v>114.8</v>
      </c>
      <c r="F409" s="19">
        <v>115.8</v>
      </c>
      <c r="G409" s="19">
        <v>112.8</v>
      </c>
      <c r="H409" s="19">
        <v>115.5</v>
      </c>
      <c r="I409" s="19">
        <v>116.3</v>
      </c>
      <c r="J409" s="19">
        <v>114.7</v>
      </c>
      <c r="K409" s="19">
        <v>112.5</v>
      </c>
      <c r="L409" s="19">
        <v>110.6</v>
      </c>
      <c r="M409" s="19">
        <v>113.6</v>
      </c>
      <c r="N409" s="19">
        <v>115.1</v>
      </c>
      <c r="O409" s="19">
        <v>115.8</v>
      </c>
      <c r="P409" s="19">
        <v>115.5</v>
      </c>
      <c r="Q409" s="19">
        <v>119.3</v>
      </c>
      <c r="R409" s="19">
        <v>116.4</v>
      </c>
      <c r="S409" s="19">
        <v>123.6</v>
      </c>
      <c r="T409" s="19">
        <v>126.6</v>
      </c>
      <c r="U409" s="19">
        <v>135.6</v>
      </c>
      <c r="V409" s="19">
        <v>133.69999999999999</v>
      </c>
      <c r="W409" s="19">
        <v>128.4</v>
      </c>
      <c r="X409" s="19">
        <v>128.19999999999999</v>
      </c>
      <c r="Y409" s="19">
        <v>130.30000000000001</v>
      </c>
      <c r="Z409" s="19">
        <v>134.9</v>
      </c>
      <c r="AA409" s="19">
        <v>132.9</v>
      </c>
      <c r="AB409" s="19">
        <v>131.4</v>
      </c>
      <c r="AC409" s="19">
        <v>122.4</v>
      </c>
      <c r="AD409" s="19">
        <v>121.6</v>
      </c>
      <c r="AE409" s="19">
        <v>117.2</v>
      </c>
      <c r="AF409" s="19">
        <v>128.4</v>
      </c>
      <c r="AG409" s="19">
        <v>119.9</v>
      </c>
      <c r="AH409" s="19">
        <v>120.9</v>
      </c>
      <c r="AI409" s="19">
        <v>128.5</v>
      </c>
      <c r="AJ409" s="19">
        <v>116.7</v>
      </c>
      <c r="AK409" s="19">
        <v>109.2</v>
      </c>
      <c r="AL409" s="19">
        <v>101.2</v>
      </c>
      <c r="AM409" s="19">
        <v>104</v>
      </c>
      <c r="AN409" s="19">
        <v>117.7</v>
      </c>
      <c r="AO409" s="19">
        <v>113.7</v>
      </c>
      <c r="AP409" s="19">
        <v>111.7</v>
      </c>
      <c r="AQ409" s="19">
        <v>107.6</v>
      </c>
      <c r="AR409" s="19">
        <v>105.6</v>
      </c>
      <c r="AS409" s="19">
        <v>107.6</v>
      </c>
      <c r="AT409" s="19">
        <v>105</v>
      </c>
      <c r="AU409" s="19">
        <v>103.3</v>
      </c>
      <c r="AV409" s="19">
        <v>101.6</v>
      </c>
      <c r="AW409" s="19">
        <v>104.2</v>
      </c>
      <c r="AX409" s="19">
        <v>102.8</v>
      </c>
      <c r="AY409" s="19">
        <v>102.8</v>
      </c>
      <c r="AZ409" s="19">
        <v>103.3</v>
      </c>
      <c r="BA409" s="19">
        <v>102.6</v>
      </c>
      <c r="BB409" s="19">
        <v>100.4</v>
      </c>
      <c r="BC409" s="19">
        <v>102.7</v>
      </c>
      <c r="BD409" s="19">
        <v>101.5</v>
      </c>
      <c r="BE409" s="19">
        <v>101.7</v>
      </c>
      <c r="BF409" s="19">
        <v>102</v>
      </c>
      <c r="BG409" s="19">
        <v>104.4</v>
      </c>
      <c r="BH409" s="19">
        <v>105.2</v>
      </c>
      <c r="BI409" s="19">
        <v>102.5</v>
      </c>
      <c r="BJ409" s="19">
        <v>102.2</v>
      </c>
      <c r="BK409" s="19">
        <v>99.7</v>
      </c>
      <c r="BL409" s="19">
        <v>100.7</v>
      </c>
      <c r="BM409" s="19">
        <v>98.8</v>
      </c>
      <c r="BN409" s="19">
        <v>105.7</v>
      </c>
      <c r="BO409" s="19">
        <v>104.1</v>
      </c>
      <c r="BP409" s="19">
        <v>102.7</v>
      </c>
      <c r="BQ409" s="19">
        <v>102.5</v>
      </c>
      <c r="BR409" s="19">
        <v>103.2</v>
      </c>
      <c r="BS409" s="19">
        <v>103.6</v>
      </c>
      <c r="BT409" s="19">
        <v>103.2</v>
      </c>
      <c r="BU409" s="19">
        <v>105.8</v>
      </c>
      <c r="BV409" s="19">
        <v>107.5</v>
      </c>
      <c r="BW409" s="19">
        <v>109.7</v>
      </c>
      <c r="BX409" s="19">
        <v>110.7</v>
      </c>
      <c r="BY409" s="19">
        <v>111.7</v>
      </c>
      <c r="BZ409" s="19">
        <v>112.3</v>
      </c>
      <c r="CA409" s="19">
        <v>116.3</v>
      </c>
      <c r="CB409" s="19">
        <v>116.7</v>
      </c>
      <c r="CC409" s="19">
        <v>115</v>
      </c>
      <c r="CD409" s="19">
        <v>115</v>
      </c>
      <c r="CE409" s="19">
        <v>115.7</v>
      </c>
      <c r="CF409" s="19">
        <v>116.8</v>
      </c>
      <c r="CG409" s="19">
        <v>117.8</v>
      </c>
      <c r="CH409" s="19">
        <v>118.6</v>
      </c>
      <c r="CI409" s="19">
        <v>119.9</v>
      </c>
      <c r="CJ409" s="19">
        <v>120.5</v>
      </c>
      <c r="CK409" s="19">
        <v>121.7</v>
      </c>
      <c r="CL409" s="19">
        <v>122.1</v>
      </c>
      <c r="CM409" s="19">
        <v>122.1</v>
      </c>
      <c r="CN409" s="19">
        <v>123</v>
      </c>
      <c r="CO409" s="19">
        <v>123.8</v>
      </c>
      <c r="CP409" s="19">
        <v>123.2</v>
      </c>
      <c r="CQ409" s="19">
        <v>123.1</v>
      </c>
      <c r="CR409" s="19">
        <v>122.7</v>
      </c>
      <c r="CS409" s="19">
        <v>122.4</v>
      </c>
      <c r="CT409" s="19">
        <v>122.8</v>
      </c>
      <c r="CU409" s="19">
        <v>122.8</v>
      </c>
      <c r="CV409" s="19">
        <v>122.8</v>
      </c>
      <c r="CW409" s="19">
        <v>122.7</v>
      </c>
      <c r="CX409" s="19">
        <v>122.7</v>
      </c>
      <c r="CY409" s="19">
        <v>123</v>
      </c>
      <c r="CZ409" s="19">
        <v>123.9</v>
      </c>
      <c r="DA409" s="19">
        <v>116.4</v>
      </c>
      <c r="DB409" s="19">
        <v>119.1</v>
      </c>
      <c r="DC409" s="19">
        <v>119.1</v>
      </c>
      <c r="DD409" s="19">
        <v>119.3</v>
      </c>
      <c r="DE409" s="19">
        <v>119.7</v>
      </c>
      <c r="DF409" s="19">
        <v>120.9</v>
      </c>
      <c r="DG409" s="19">
        <v>122.1</v>
      </c>
      <c r="DH409" s="19">
        <v>127.5</v>
      </c>
      <c r="DI409" s="19">
        <v>124.6</v>
      </c>
      <c r="DJ409" s="19">
        <v>123.7</v>
      </c>
      <c r="DK409" s="19">
        <v>124</v>
      </c>
      <c r="DL409" s="19">
        <v>124.3</v>
      </c>
      <c r="DM409" s="19">
        <v>123.6</v>
      </c>
      <c r="DN409" s="19">
        <v>124.6</v>
      </c>
      <c r="DO409" s="19">
        <v>126.5</v>
      </c>
      <c r="DP409" s="19">
        <v>131.9</v>
      </c>
      <c r="DQ409" s="19">
        <v>132.30000000000001</v>
      </c>
      <c r="DR409" s="19">
        <v>132.80000000000001</v>
      </c>
      <c r="DS409" s="19">
        <v>135.30000000000001</v>
      </c>
      <c r="DT409" s="19">
        <v>138.30000000000001</v>
      </c>
      <c r="DU409" s="19">
        <v>140.9</v>
      </c>
      <c r="DV409" s="19">
        <v>141.6</v>
      </c>
      <c r="DW409" s="19">
        <v>141.69999999999999</v>
      </c>
    </row>
    <row r="410" spans="1:127">
      <c r="A410" s="17" t="s">
        <v>1413</v>
      </c>
      <c r="B410" s="17" t="s">
        <v>1414</v>
      </c>
      <c r="C410" s="18">
        <v>0.45368999999999998</v>
      </c>
      <c r="D410" s="19">
        <v>105.9</v>
      </c>
      <c r="E410" s="19">
        <v>106.4</v>
      </c>
      <c r="F410" s="19">
        <v>106.1</v>
      </c>
      <c r="G410" s="19">
        <v>106.5</v>
      </c>
      <c r="H410" s="19">
        <v>107.9</v>
      </c>
      <c r="I410" s="19">
        <v>109.1</v>
      </c>
      <c r="J410" s="19">
        <v>108.3</v>
      </c>
      <c r="K410" s="19">
        <v>108.9</v>
      </c>
      <c r="L410" s="19">
        <v>108.1</v>
      </c>
      <c r="M410" s="19">
        <v>107.5</v>
      </c>
      <c r="N410" s="19">
        <v>107.3</v>
      </c>
      <c r="O410" s="19">
        <v>107.5</v>
      </c>
      <c r="P410" s="19">
        <v>109.1</v>
      </c>
      <c r="Q410" s="19">
        <v>105.4</v>
      </c>
      <c r="R410" s="19">
        <v>107</v>
      </c>
      <c r="S410" s="19">
        <v>109.7</v>
      </c>
      <c r="T410" s="19">
        <v>111.1</v>
      </c>
      <c r="U410" s="19">
        <v>112.3</v>
      </c>
      <c r="V410" s="19">
        <v>113</v>
      </c>
      <c r="W410" s="19">
        <v>113.1</v>
      </c>
      <c r="X410" s="19">
        <v>113.8</v>
      </c>
      <c r="Y410" s="19">
        <v>113.2</v>
      </c>
      <c r="Z410" s="19">
        <v>110.9</v>
      </c>
      <c r="AA410" s="19">
        <v>115.1</v>
      </c>
      <c r="AB410" s="19">
        <v>118.6</v>
      </c>
      <c r="AC410" s="19">
        <v>118.6</v>
      </c>
      <c r="AD410" s="19">
        <v>120.7</v>
      </c>
      <c r="AE410" s="19">
        <v>120.3</v>
      </c>
      <c r="AF410" s="19">
        <v>118.3</v>
      </c>
      <c r="AG410" s="19">
        <v>124</v>
      </c>
      <c r="AH410" s="19">
        <v>121.9</v>
      </c>
      <c r="AI410" s="19">
        <v>121.9</v>
      </c>
      <c r="AJ410" s="19">
        <v>118.6</v>
      </c>
      <c r="AK410" s="19">
        <v>122.9</v>
      </c>
      <c r="AL410" s="19">
        <v>122.5</v>
      </c>
      <c r="AM410" s="19">
        <v>119.6</v>
      </c>
      <c r="AN410" s="19">
        <v>121.6</v>
      </c>
      <c r="AO410" s="19">
        <v>122.9</v>
      </c>
      <c r="AP410" s="19">
        <v>122.7</v>
      </c>
      <c r="AQ410" s="19">
        <v>124.9</v>
      </c>
      <c r="AR410" s="19">
        <v>122.7</v>
      </c>
      <c r="AS410" s="19">
        <v>123.6</v>
      </c>
      <c r="AT410" s="19">
        <v>124.1</v>
      </c>
      <c r="AU410" s="19">
        <v>123.1</v>
      </c>
      <c r="AV410" s="19">
        <v>121.6</v>
      </c>
      <c r="AW410" s="19">
        <v>122.6</v>
      </c>
      <c r="AX410" s="19">
        <v>121.8</v>
      </c>
      <c r="AY410" s="19">
        <v>119.5</v>
      </c>
      <c r="AZ410" s="19">
        <v>116.7</v>
      </c>
      <c r="BA410" s="19">
        <v>118.8</v>
      </c>
      <c r="BB410" s="19">
        <v>117.7</v>
      </c>
      <c r="BC410" s="19">
        <v>117.1</v>
      </c>
      <c r="BD410" s="19">
        <v>116</v>
      </c>
      <c r="BE410" s="19">
        <v>116.5</v>
      </c>
      <c r="BF410" s="19">
        <v>115.3</v>
      </c>
      <c r="BG410" s="19">
        <v>115.3</v>
      </c>
      <c r="BH410" s="19">
        <v>115.5</v>
      </c>
      <c r="BI410" s="19">
        <v>117.9</v>
      </c>
      <c r="BJ410" s="19">
        <v>117</v>
      </c>
      <c r="BK410" s="19">
        <v>117.2</v>
      </c>
      <c r="BL410" s="19">
        <v>116.8</v>
      </c>
      <c r="BM410" s="19">
        <v>117.2</v>
      </c>
      <c r="BN410" s="19">
        <v>116.9</v>
      </c>
      <c r="BO410" s="19">
        <v>115.3</v>
      </c>
      <c r="BP410" s="19">
        <v>114.9</v>
      </c>
      <c r="BQ410" s="19">
        <v>113.7</v>
      </c>
      <c r="BR410" s="19">
        <v>112.9</v>
      </c>
      <c r="BS410" s="19">
        <v>114</v>
      </c>
      <c r="BT410" s="19">
        <v>114.8</v>
      </c>
      <c r="BU410" s="19">
        <v>115.3</v>
      </c>
      <c r="BV410" s="19">
        <v>114.8</v>
      </c>
      <c r="BW410" s="19">
        <v>117</v>
      </c>
      <c r="BX410" s="19">
        <v>118.2</v>
      </c>
      <c r="BY410" s="19">
        <v>118.2</v>
      </c>
      <c r="BZ410" s="19">
        <v>117.9</v>
      </c>
      <c r="CA410" s="19">
        <v>119.1</v>
      </c>
      <c r="CB410" s="19">
        <v>119.1</v>
      </c>
      <c r="CC410" s="19">
        <v>120.4</v>
      </c>
      <c r="CD410" s="19">
        <v>119.9</v>
      </c>
      <c r="CE410" s="19">
        <v>121</v>
      </c>
      <c r="CF410" s="19">
        <v>119.7</v>
      </c>
      <c r="CG410" s="19">
        <v>122.5</v>
      </c>
      <c r="CH410" s="19">
        <v>123.5</v>
      </c>
      <c r="CI410" s="19">
        <v>122.8</v>
      </c>
      <c r="CJ410" s="19">
        <v>123</v>
      </c>
      <c r="CK410" s="19">
        <v>124</v>
      </c>
      <c r="CL410" s="19">
        <v>121.9</v>
      </c>
      <c r="CM410" s="19">
        <v>124.2</v>
      </c>
      <c r="CN410" s="19">
        <v>122.9</v>
      </c>
      <c r="CO410" s="19">
        <v>122.8</v>
      </c>
      <c r="CP410" s="19">
        <v>123</v>
      </c>
      <c r="CQ410" s="19">
        <v>122.9</v>
      </c>
      <c r="CR410" s="19">
        <v>121.8</v>
      </c>
      <c r="CS410" s="19">
        <v>121.5</v>
      </c>
      <c r="CT410" s="19">
        <v>121.7</v>
      </c>
      <c r="CU410" s="19">
        <v>122</v>
      </c>
      <c r="CV410" s="19">
        <v>120.3</v>
      </c>
      <c r="CW410" s="19">
        <v>120.8</v>
      </c>
      <c r="CX410" s="19">
        <v>123.2</v>
      </c>
      <c r="CY410" s="19">
        <v>124.2</v>
      </c>
      <c r="CZ410" s="19">
        <v>125.3</v>
      </c>
      <c r="DA410" s="19">
        <v>125.4</v>
      </c>
      <c r="DB410" s="19">
        <v>125.6</v>
      </c>
      <c r="DC410" s="19">
        <v>125.8</v>
      </c>
      <c r="DD410" s="19">
        <v>125.8</v>
      </c>
      <c r="DE410" s="19">
        <v>125.3</v>
      </c>
      <c r="DF410" s="19">
        <v>125.2</v>
      </c>
      <c r="DG410" s="19">
        <v>125.4</v>
      </c>
      <c r="DH410" s="19">
        <v>126.7</v>
      </c>
      <c r="DI410" s="19">
        <v>127.3</v>
      </c>
      <c r="DJ410" s="19">
        <v>128.4</v>
      </c>
      <c r="DK410" s="19">
        <v>128.9</v>
      </c>
      <c r="DL410" s="19">
        <v>130.1</v>
      </c>
      <c r="DM410" s="19">
        <v>129.9</v>
      </c>
      <c r="DN410" s="19">
        <v>131.6</v>
      </c>
      <c r="DO410" s="19">
        <v>131.4</v>
      </c>
      <c r="DP410" s="19">
        <v>133.19999999999999</v>
      </c>
      <c r="DQ410" s="19">
        <v>136.19999999999999</v>
      </c>
      <c r="DR410" s="19">
        <v>139.69999999999999</v>
      </c>
      <c r="DS410" s="19">
        <v>141.4</v>
      </c>
      <c r="DT410" s="19">
        <v>142.30000000000001</v>
      </c>
      <c r="DU410" s="19">
        <v>142.1</v>
      </c>
      <c r="DV410" s="19">
        <v>143.69999999999999</v>
      </c>
      <c r="DW410" s="19">
        <v>144</v>
      </c>
    </row>
    <row r="411" spans="1:127">
      <c r="A411" s="17" t="s">
        <v>1415</v>
      </c>
      <c r="B411" s="17" t="s">
        <v>1416</v>
      </c>
      <c r="C411" s="18">
        <v>0.38578000000000001</v>
      </c>
      <c r="D411" s="19">
        <v>105.8</v>
      </c>
      <c r="E411" s="19">
        <v>106.5</v>
      </c>
      <c r="F411" s="19">
        <v>105.5</v>
      </c>
      <c r="G411" s="19">
        <v>105.9</v>
      </c>
      <c r="H411" s="19">
        <v>107.1</v>
      </c>
      <c r="I411" s="19">
        <v>108.1</v>
      </c>
      <c r="J411" s="19">
        <v>107.9</v>
      </c>
      <c r="K411" s="19">
        <v>108.2</v>
      </c>
      <c r="L411" s="19">
        <v>107.5</v>
      </c>
      <c r="M411" s="19">
        <v>107</v>
      </c>
      <c r="N411" s="19">
        <v>106.5</v>
      </c>
      <c r="O411" s="19">
        <v>107</v>
      </c>
      <c r="P411" s="19">
        <v>109</v>
      </c>
      <c r="Q411" s="19">
        <v>104.2</v>
      </c>
      <c r="R411" s="19">
        <v>105.6</v>
      </c>
      <c r="S411" s="19">
        <v>107.1</v>
      </c>
      <c r="T411" s="19">
        <v>109</v>
      </c>
      <c r="U411" s="19">
        <v>110.1</v>
      </c>
      <c r="V411" s="19">
        <v>111.1</v>
      </c>
      <c r="W411" s="19">
        <v>111.5</v>
      </c>
      <c r="X411" s="19">
        <v>111.6</v>
      </c>
      <c r="Y411" s="19">
        <v>111.8</v>
      </c>
      <c r="Z411" s="19">
        <v>110</v>
      </c>
      <c r="AA411" s="19">
        <v>113.9</v>
      </c>
      <c r="AB411" s="19">
        <v>116.4</v>
      </c>
      <c r="AC411" s="19">
        <v>116.1</v>
      </c>
      <c r="AD411" s="19">
        <v>118.3</v>
      </c>
      <c r="AE411" s="19">
        <v>119</v>
      </c>
      <c r="AF411" s="19">
        <v>116.9</v>
      </c>
      <c r="AG411" s="19">
        <v>122.2</v>
      </c>
      <c r="AH411" s="19">
        <v>120.6</v>
      </c>
      <c r="AI411" s="19">
        <v>120.5</v>
      </c>
      <c r="AJ411" s="19">
        <v>117.6</v>
      </c>
      <c r="AK411" s="19">
        <v>122.5</v>
      </c>
      <c r="AL411" s="19">
        <v>121.7</v>
      </c>
      <c r="AM411" s="19">
        <v>117.9</v>
      </c>
      <c r="AN411" s="19">
        <v>120.3</v>
      </c>
      <c r="AO411" s="19">
        <v>121.5</v>
      </c>
      <c r="AP411" s="19">
        <v>120.8</v>
      </c>
      <c r="AQ411" s="19">
        <v>122.6</v>
      </c>
      <c r="AR411" s="19">
        <v>120.3</v>
      </c>
      <c r="AS411" s="19">
        <v>121</v>
      </c>
      <c r="AT411" s="19">
        <v>121.3</v>
      </c>
      <c r="AU411" s="19">
        <v>119.9</v>
      </c>
      <c r="AV411" s="19">
        <v>118.4</v>
      </c>
      <c r="AW411" s="19">
        <v>119</v>
      </c>
      <c r="AX411" s="19">
        <v>119</v>
      </c>
      <c r="AY411" s="19">
        <v>115.8</v>
      </c>
      <c r="AZ411" s="19">
        <v>111.5</v>
      </c>
      <c r="BA411" s="19">
        <v>114.4</v>
      </c>
      <c r="BB411" s="19">
        <v>113.4</v>
      </c>
      <c r="BC411" s="19">
        <v>112.7</v>
      </c>
      <c r="BD411" s="19">
        <v>111.9</v>
      </c>
      <c r="BE411" s="19">
        <v>112.6</v>
      </c>
      <c r="BF411" s="19">
        <v>111.3</v>
      </c>
      <c r="BG411" s="19">
        <v>111.2</v>
      </c>
      <c r="BH411" s="19">
        <v>111.1</v>
      </c>
      <c r="BI411" s="19">
        <v>113.7</v>
      </c>
      <c r="BJ411" s="19">
        <v>113.4</v>
      </c>
      <c r="BK411" s="19">
        <v>113.4</v>
      </c>
      <c r="BL411" s="19">
        <v>112.5</v>
      </c>
      <c r="BM411" s="19">
        <v>112.8</v>
      </c>
      <c r="BN411" s="19">
        <v>113</v>
      </c>
      <c r="BO411" s="19">
        <v>110.9</v>
      </c>
      <c r="BP411" s="19">
        <v>111.2</v>
      </c>
      <c r="BQ411" s="19">
        <v>110.5</v>
      </c>
      <c r="BR411" s="19">
        <v>109.5</v>
      </c>
      <c r="BS411" s="19">
        <v>110.9</v>
      </c>
      <c r="BT411" s="19">
        <v>111.5</v>
      </c>
      <c r="BU411" s="19">
        <v>112.5</v>
      </c>
      <c r="BV411" s="19">
        <v>112.1</v>
      </c>
      <c r="BW411" s="19">
        <v>114.8</v>
      </c>
      <c r="BX411" s="19">
        <v>116.1</v>
      </c>
      <c r="BY411" s="19">
        <v>115.2</v>
      </c>
      <c r="BZ411" s="19">
        <v>114.6</v>
      </c>
      <c r="CA411" s="19">
        <v>116.2</v>
      </c>
      <c r="CB411" s="19">
        <v>116</v>
      </c>
      <c r="CC411" s="19">
        <v>117.6</v>
      </c>
      <c r="CD411" s="19">
        <v>116.7</v>
      </c>
      <c r="CE411" s="19">
        <v>117.8</v>
      </c>
      <c r="CF411" s="19">
        <v>116.1</v>
      </c>
      <c r="CG411" s="19">
        <v>118.8</v>
      </c>
      <c r="CH411" s="19">
        <v>120.4</v>
      </c>
      <c r="CI411" s="19">
        <v>119.8</v>
      </c>
      <c r="CJ411" s="19">
        <v>119.7</v>
      </c>
      <c r="CK411" s="19">
        <v>120.8</v>
      </c>
      <c r="CL411" s="19">
        <v>118.4</v>
      </c>
      <c r="CM411" s="19">
        <v>120.9</v>
      </c>
      <c r="CN411" s="19">
        <v>119.7</v>
      </c>
      <c r="CO411" s="19">
        <v>119.3</v>
      </c>
      <c r="CP411" s="19">
        <v>119.1</v>
      </c>
      <c r="CQ411" s="19">
        <v>118</v>
      </c>
      <c r="CR411" s="19">
        <v>116.8</v>
      </c>
      <c r="CS411" s="19">
        <v>117</v>
      </c>
      <c r="CT411" s="19">
        <v>117.2</v>
      </c>
      <c r="CU411" s="19">
        <v>117.5</v>
      </c>
      <c r="CV411" s="19">
        <v>115.8</v>
      </c>
      <c r="CW411" s="19">
        <v>116</v>
      </c>
      <c r="CX411" s="19">
        <v>119</v>
      </c>
      <c r="CY411" s="19">
        <v>119.4</v>
      </c>
      <c r="CZ411" s="19">
        <v>120.5</v>
      </c>
      <c r="DA411" s="19">
        <v>120.8</v>
      </c>
      <c r="DB411" s="19">
        <v>120.8</v>
      </c>
      <c r="DC411" s="19">
        <v>121.2</v>
      </c>
      <c r="DD411" s="19">
        <v>121</v>
      </c>
      <c r="DE411" s="19">
        <v>120.6</v>
      </c>
      <c r="DF411" s="19">
        <v>120.2</v>
      </c>
      <c r="DG411" s="19">
        <v>120.1</v>
      </c>
      <c r="DH411" s="19">
        <v>121.2</v>
      </c>
      <c r="DI411" s="19">
        <v>121.8</v>
      </c>
      <c r="DJ411" s="19">
        <v>123.1</v>
      </c>
      <c r="DK411" s="19">
        <v>123.7</v>
      </c>
      <c r="DL411" s="19">
        <v>124.9</v>
      </c>
      <c r="DM411" s="19">
        <v>124.7</v>
      </c>
      <c r="DN411" s="19">
        <v>126.7</v>
      </c>
      <c r="DO411" s="19">
        <v>126.4</v>
      </c>
      <c r="DP411" s="19">
        <v>128</v>
      </c>
      <c r="DQ411" s="19">
        <v>131.1</v>
      </c>
      <c r="DR411" s="19">
        <v>134.9</v>
      </c>
      <c r="DS411" s="19">
        <v>135.4</v>
      </c>
      <c r="DT411" s="19">
        <v>135.5</v>
      </c>
      <c r="DU411" s="19">
        <v>135.30000000000001</v>
      </c>
      <c r="DV411" s="19">
        <v>136.9</v>
      </c>
      <c r="DW411" s="19">
        <v>136.9</v>
      </c>
    </row>
    <row r="412" spans="1:127">
      <c r="A412" s="17" t="s">
        <v>1417</v>
      </c>
      <c r="B412" s="17" t="s">
        <v>1418</v>
      </c>
      <c r="C412" s="18">
        <v>6.4339999999999994E-2</v>
      </c>
      <c r="D412" s="19">
        <v>106</v>
      </c>
      <c r="E412" s="19">
        <v>106.5</v>
      </c>
      <c r="F412" s="19">
        <v>109.5</v>
      </c>
      <c r="G412" s="19">
        <v>110.2</v>
      </c>
      <c r="H412" s="19">
        <v>112.4</v>
      </c>
      <c r="I412" s="19">
        <v>115.5</v>
      </c>
      <c r="J412" s="19">
        <v>111.4</v>
      </c>
      <c r="K412" s="19">
        <v>113.5</v>
      </c>
      <c r="L412" s="19">
        <v>111.9</v>
      </c>
      <c r="M412" s="19">
        <v>110.6</v>
      </c>
      <c r="N412" s="19">
        <v>112.2</v>
      </c>
      <c r="O412" s="19">
        <v>110.9</v>
      </c>
      <c r="P412" s="19">
        <v>110</v>
      </c>
      <c r="Q412" s="19">
        <v>112.5</v>
      </c>
      <c r="R412" s="19">
        <v>115.7</v>
      </c>
      <c r="S412" s="19">
        <v>124.7</v>
      </c>
      <c r="T412" s="19">
        <v>123.1</v>
      </c>
      <c r="U412" s="19">
        <v>125.1</v>
      </c>
      <c r="V412" s="19">
        <v>124.1</v>
      </c>
      <c r="W412" s="19">
        <v>121.6</v>
      </c>
      <c r="X412" s="19">
        <v>126.4</v>
      </c>
      <c r="Y412" s="19">
        <v>120.7</v>
      </c>
      <c r="Z412" s="19">
        <v>114.9</v>
      </c>
      <c r="AA412" s="19">
        <v>121</v>
      </c>
      <c r="AB412" s="19">
        <v>131.1</v>
      </c>
      <c r="AC412" s="19">
        <v>133.4</v>
      </c>
      <c r="AD412" s="19">
        <v>134.9</v>
      </c>
      <c r="AE412" s="19">
        <v>127.9</v>
      </c>
      <c r="AF412" s="19">
        <v>126.5</v>
      </c>
      <c r="AG412" s="19">
        <v>134.6</v>
      </c>
      <c r="AH412" s="19">
        <v>129.80000000000001</v>
      </c>
      <c r="AI412" s="19">
        <v>130</v>
      </c>
      <c r="AJ412" s="19">
        <v>124.4</v>
      </c>
      <c r="AK412" s="19">
        <v>125.2</v>
      </c>
      <c r="AL412" s="19">
        <v>127.5</v>
      </c>
      <c r="AM412" s="19">
        <v>129.80000000000001</v>
      </c>
      <c r="AN412" s="19">
        <v>129.4</v>
      </c>
      <c r="AO412" s="19">
        <v>131.6</v>
      </c>
      <c r="AP412" s="19">
        <v>134.4</v>
      </c>
      <c r="AQ412" s="19">
        <v>138.4</v>
      </c>
      <c r="AR412" s="19">
        <v>136.6</v>
      </c>
      <c r="AS412" s="19">
        <v>138.5</v>
      </c>
      <c r="AT412" s="19">
        <v>139.4</v>
      </c>
      <c r="AU412" s="19">
        <v>140.9</v>
      </c>
      <c r="AV412" s="19">
        <v>139.4</v>
      </c>
      <c r="AW412" s="19">
        <v>142.30000000000001</v>
      </c>
      <c r="AX412" s="19">
        <v>136.5</v>
      </c>
      <c r="AY412" s="19">
        <v>139.4</v>
      </c>
      <c r="AZ412" s="19">
        <v>145.19999999999999</v>
      </c>
      <c r="BA412" s="19">
        <v>141.9</v>
      </c>
      <c r="BB412" s="19">
        <v>140</v>
      </c>
      <c r="BC412" s="19">
        <v>140.1</v>
      </c>
      <c r="BD412" s="19">
        <v>137.1</v>
      </c>
      <c r="BE412" s="19">
        <v>136.19999999999999</v>
      </c>
      <c r="BF412" s="19">
        <v>136.19999999999999</v>
      </c>
      <c r="BG412" s="19">
        <v>136.1</v>
      </c>
      <c r="BH412" s="19">
        <v>138.19999999999999</v>
      </c>
      <c r="BI412" s="19">
        <v>140</v>
      </c>
      <c r="BJ412" s="19">
        <v>135</v>
      </c>
      <c r="BK412" s="19">
        <v>136.5</v>
      </c>
      <c r="BL412" s="19">
        <v>138.80000000000001</v>
      </c>
      <c r="BM412" s="19">
        <v>140.1</v>
      </c>
      <c r="BN412" s="19">
        <v>136.6</v>
      </c>
      <c r="BO412" s="19">
        <v>138.4</v>
      </c>
      <c r="BP412" s="19">
        <v>132.9</v>
      </c>
      <c r="BQ412" s="19">
        <v>131.5</v>
      </c>
      <c r="BR412" s="19">
        <v>131.80000000000001</v>
      </c>
      <c r="BS412" s="19">
        <v>131</v>
      </c>
      <c r="BT412" s="19">
        <v>132.9</v>
      </c>
      <c r="BU412" s="19">
        <v>130.69999999999999</v>
      </c>
      <c r="BV412" s="19">
        <v>128.9</v>
      </c>
      <c r="BW412" s="19">
        <v>129.4</v>
      </c>
      <c r="BX412" s="19">
        <v>129.4</v>
      </c>
      <c r="BY412" s="19">
        <v>134.69999999999999</v>
      </c>
      <c r="BZ412" s="19">
        <v>136</v>
      </c>
      <c r="CA412" s="19">
        <v>135.1</v>
      </c>
      <c r="CB412" s="19">
        <v>136</v>
      </c>
      <c r="CC412" s="19">
        <v>135.19999999999999</v>
      </c>
      <c r="CD412" s="19">
        <v>137.19999999999999</v>
      </c>
      <c r="CE412" s="19">
        <v>138.69999999999999</v>
      </c>
      <c r="CF412" s="19">
        <v>139.30000000000001</v>
      </c>
      <c r="CG412" s="19">
        <v>142.80000000000001</v>
      </c>
      <c r="CH412" s="19">
        <v>140.30000000000001</v>
      </c>
      <c r="CI412" s="19">
        <v>139.30000000000001</v>
      </c>
      <c r="CJ412" s="19">
        <v>141.4</v>
      </c>
      <c r="CK412" s="19">
        <v>141.19999999999999</v>
      </c>
      <c r="CL412" s="19">
        <v>141.5</v>
      </c>
      <c r="CM412" s="19">
        <v>142.1</v>
      </c>
      <c r="CN412" s="19">
        <v>139.9</v>
      </c>
      <c r="CO412" s="19">
        <v>141.9</v>
      </c>
      <c r="CP412" s="19">
        <v>145.30000000000001</v>
      </c>
      <c r="CQ412" s="19">
        <v>150.80000000000001</v>
      </c>
      <c r="CR412" s="19">
        <v>149.80000000000001</v>
      </c>
      <c r="CS412" s="19">
        <v>147.19999999999999</v>
      </c>
      <c r="CT412" s="19">
        <v>147</v>
      </c>
      <c r="CU412" s="19">
        <v>147.19999999999999</v>
      </c>
      <c r="CV412" s="19">
        <v>145.80000000000001</v>
      </c>
      <c r="CW412" s="19">
        <v>147.80000000000001</v>
      </c>
      <c r="CX412" s="19">
        <v>147.30000000000001</v>
      </c>
      <c r="CY412" s="19">
        <v>151.5</v>
      </c>
      <c r="CZ412" s="19">
        <v>152.69999999999999</v>
      </c>
      <c r="DA412" s="19">
        <v>151.19999999999999</v>
      </c>
      <c r="DB412" s="19">
        <v>152.80000000000001</v>
      </c>
      <c r="DC412" s="19">
        <v>151.6</v>
      </c>
      <c r="DD412" s="19">
        <v>152.69999999999999</v>
      </c>
      <c r="DE412" s="19">
        <v>152.19999999999999</v>
      </c>
      <c r="DF412" s="19">
        <v>153.19999999999999</v>
      </c>
      <c r="DG412" s="19">
        <v>154.9</v>
      </c>
      <c r="DH412" s="19">
        <v>157.1</v>
      </c>
      <c r="DI412" s="19">
        <v>158</v>
      </c>
      <c r="DJ412" s="19">
        <v>157.4</v>
      </c>
      <c r="DK412" s="19">
        <v>157.19999999999999</v>
      </c>
      <c r="DL412" s="19">
        <v>157.30000000000001</v>
      </c>
      <c r="DM412" s="19">
        <v>156.5</v>
      </c>
      <c r="DN412" s="19">
        <v>156.5</v>
      </c>
      <c r="DO412" s="19">
        <v>157</v>
      </c>
      <c r="DP412" s="19">
        <v>160</v>
      </c>
      <c r="DQ412" s="19">
        <v>161.5</v>
      </c>
      <c r="DR412" s="19">
        <v>162.19999999999999</v>
      </c>
      <c r="DS412" s="19">
        <v>171</v>
      </c>
      <c r="DT412" s="19">
        <v>175.4</v>
      </c>
      <c r="DU412" s="19">
        <v>175.1</v>
      </c>
      <c r="DV412" s="19">
        <v>176.5</v>
      </c>
      <c r="DW412" s="19">
        <v>178.5</v>
      </c>
    </row>
    <row r="413" spans="1:127">
      <c r="A413" s="17" t="s">
        <v>1419</v>
      </c>
      <c r="B413" s="17" t="s">
        <v>1420</v>
      </c>
      <c r="C413" s="18">
        <v>3.5699999999999998E-3</v>
      </c>
      <c r="D413" s="19">
        <v>106</v>
      </c>
      <c r="E413" s="19">
        <v>106.1</v>
      </c>
      <c r="F413" s="19">
        <v>104.4</v>
      </c>
      <c r="G413" s="19">
        <v>104.4</v>
      </c>
      <c r="H413" s="19">
        <v>104.4</v>
      </c>
      <c r="I413" s="19">
        <v>104.4</v>
      </c>
      <c r="J413" s="19">
        <v>104.4</v>
      </c>
      <c r="K413" s="19">
        <v>104.4</v>
      </c>
      <c r="L413" s="19">
        <v>104.4</v>
      </c>
      <c r="M413" s="19">
        <v>104.4</v>
      </c>
      <c r="N413" s="19">
        <v>104.4</v>
      </c>
      <c r="O413" s="19">
        <v>104.4</v>
      </c>
      <c r="P413" s="19">
        <v>104.4</v>
      </c>
      <c r="Q413" s="19">
        <v>104.4</v>
      </c>
      <c r="R413" s="19">
        <v>104.4</v>
      </c>
      <c r="S413" s="19">
        <v>123.6</v>
      </c>
      <c r="T413" s="19">
        <v>123.6</v>
      </c>
      <c r="U413" s="19">
        <v>123.4</v>
      </c>
      <c r="V413" s="19">
        <v>123.6</v>
      </c>
      <c r="W413" s="19">
        <v>123.2</v>
      </c>
      <c r="X413" s="19">
        <v>124.1</v>
      </c>
      <c r="Y413" s="19">
        <v>128.6</v>
      </c>
      <c r="Z413" s="19">
        <v>128.6</v>
      </c>
      <c r="AA413" s="19">
        <v>128.6</v>
      </c>
      <c r="AB413" s="19">
        <v>128.6</v>
      </c>
      <c r="AC413" s="19">
        <v>128.6</v>
      </c>
      <c r="AD413" s="19">
        <v>128.19999999999999</v>
      </c>
      <c r="AE413" s="19">
        <v>126.3</v>
      </c>
      <c r="AF413" s="19">
        <v>126.1</v>
      </c>
      <c r="AG413" s="19">
        <v>125.8</v>
      </c>
      <c r="AH413" s="19">
        <v>125.7</v>
      </c>
      <c r="AI413" s="19">
        <v>125.8</v>
      </c>
      <c r="AJ413" s="19">
        <v>125.3</v>
      </c>
      <c r="AK413" s="19">
        <v>125.9</v>
      </c>
      <c r="AL413" s="19">
        <v>126.3</v>
      </c>
      <c r="AM413" s="19">
        <v>126.2</v>
      </c>
      <c r="AN413" s="19">
        <v>124.5</v>
      </c>
      <c r="AO413" s="19">
        <v>124.5</v>
      </c>
      <c r="AP413" s="19">
        <v>124.5</v>
      </c>
      <c r="AQ413" s="19">
        <v>124.5</v>
      </c>
      <c r="AR413" s="19">
        <v>132.1</v>
      </c>
      <c r="AS413" s="19">
        <v>136.4</v>
      </c>
      <c r="AT413" s="19">
        <v>146</v>
      </c>
      <c r="AU413" s="19">
        <v>149.9</v>
      </c>
      <c r="AV413" s="19">
        <v>149.9</v>
      </c>
      <c r="AW413" s="19">
        <v>160.19999999999999</v>
      </c>
      <c r="AX413" s="19">
        <v>161.5</v>
      </c>
      <c r="AY413" s="19">
        <v>165.4</v>
      </c>
      <c r="AZ413" s="19">
        <v>165.4</v>
      </c>
      <c r="BA413" s="19">
        <v>174.1</v>
      </c>
      <c r="BB413" s="19">
        <v>177.6</v>
      </c>
      <c r="BC413" s="19">
        <v>177.6</v>
      </c>
      <c r="BD413" s="19">
        <v>177.6</v>
      </c>
      <c r="BE413" s="19">
        <v>177.6</v>
      </c>
      <c r="BF413" s="19">
        <v>177.6</v>
      </c>
      <c r="BG413" s="19">
        <v>177.6</v>
      </c>
      <c r="BH413" s="19">
        <v>178.2</v>
      </c>
      <c r="BI413" s="19">
        <v>178.2</v>
      </c>
      <c r="BJ413" s="19">
        <v>178.2</v>
      </c>
      <c r="BK413" s="19">
        <v>178.8</v>
      </c>
      <c r="BL413" s="19">
        <v>179.4</v>
      </c>
      <c r="BM413" s="19">
        <v>179.4</v>
      </c>
      <c r="BN413" s="19">
        <v>179.4</v>
      </c>
      <c r="BO413" s="19">
        <v>179.4</v>
      </c>
      <c r="BP413" s="19">
        <v>179.4</v>
      </c>
      <c r="BQ413" s="19">
        <v>141.19999999999999</v>
      </c>
      <c r="BR413" s="19">
        <v>141.19999999999999</v>
      </c>
      <c r="BS413" s="19">
        <v>141.69999999999999</v>
      </c>
      <c r="BT413" s="19">
        <v>141.69999999999999</v>
      </c>
      <c r="BU413" s="19">
        <v>145.1</v>
      </c>
      <c r="BV413" s="19">
        <v>145.5</v>
      </c>
      <c r="BW413" s="19">
        <v>143.4</v>
      </c>
      <c r="BX413" s="19">
        <v>146.9</v>
      </c>
      <c r="BY413" s="19">
        <v>142.80000000000001</v>
      </c>
      <c r="BZ413" s="19">
        <v>143</v>
      </c>
      <c r="CA413" s="19">
        <v>152.4</v>
      </c>
      <c r="CB413" s="19">
        <v>155.4</v>
      </c>
      <c r="CC413" s="19">
        <v>154.19999999999999</v>
      </c>
      <c r="CD413" s="19">
        <v>153.5</v>
      </c>
      <c r="CE413" s="19">
        <v>155.30000000000001</v>
      </c>
      <c r="CF413" s="19">
        <v>156.6</v>
      </c>
      <c r="CG413" s="19">
        <v>156.6</v>
      </c>
      <c r="CH413" s="19">
        <v>156.6</v>
      </c>
      <c r="CI413" s="19">
        <v>159.1</v>
      </c>
      <c r="CJ413" s="19">
        <v>159.1</v>
      </c>
      <c r="CK413" s="19">
        <v>153.9</v>
      </c>
      <c r="CL413" s="19">
        <v>154.19999999999999</v>
      </c>
      <c r="CM413" s="19">
        <v>154.19999999999999</v>
      </c>
      <c r="CN413" s="19">
        <v>154.5</v>
      </c>
      <c r="CO413" s="19">
        <v>154.5</v>
      </c>
      <c r="CP413" s="19">
        <v>154.5</v>
      </c>
      <c r="CQ413" s="19">
        <v>155</v>
      </c>
      <c r="CR413" s="19">
        <v>154</v>
      </c>
      <c r="CS413" s="19">
        <v>154</v>
      </c>
      <c r="CT413" s="19">
        <v>155</v>
      </c>
      <c r="CU413" s="19">
        <v>154.30000000000001</v>
      </c>
      <c r="CV413" s="19">
        <v>149.69999999999999</v>
      </c>
      <c r="CW413" s="19">
        <v>149.69999999999999</v>
      </c>
      <c r="CX413" s="19">
        <v>150.4</v>
      </c>
      <c r="CY413" s="19">
        <v>150.4</v>
      </c>
      <c r="CZ413" s="19">
        <v>154.19999999999999</v>
      </c>
      <c r="DA413" s="19">
        <v>154.19999999999999</v>
      </c>
      <c r="DB413" s="19">
        <v>155</v>
      </c>
      <c r="DC413" s="19">
        <v>155</v>
      </c>
      <c r="DD413" s="19">
        <v>155</v>
      </c>
      <c r="DE413" s="19">
        <v>157.69999999999999</v>
      </c>
      <c r="DF413" s="19">
        <v>162</v>
      </c>
      <c r="DG413" s="19">
        <v>166.4</v>
      </c>
      <c r="DH413" s="19">
        <v>169.9</v>
      </c>
      <c r="DI413" s="19">
        <v>173.9</v>
      </c>
      <c r="DJ413" s="19">
        <v>184.9</v>
      </c>
      <c r="DK413" s="19">
        <v>188.2</v>
      </c>
      <c r="DL413" s="19">
        <v>199.3</v>
      </c>
      <c r="DM413" s="19">
        <v>207.3</v>
      </c>
      <c r="DN413" s="19">
        <v>212.3</v>
      </c>
      <c r="DO413" s="19">
        <v>215.4</v>
      </c>
      <c r="DP413" s="19">
        <v>219.1</v>
      </c>
      <c r="DQ413" s="19">
        <v>223.7</v>
      </c>
      <c r="DR413" s="19">
        <v>247.9</v>
      </c>
      <c r="DS413" s="19">
        <v>255.2</v>
      </c>
      <c r="DT413" s="19">
        <v>282.3</v>
      </c>
      <c r="DU413" s="19">
        <v>286.8</v>
      </c>
      <c r="DV413" s="19">
        <v>286.8</v>
      </c>
      <c r="DW413" s="19">
        <v>296.60000000000002</v>
      </c>
    </row>
    <row r="414" spans="1:127">
      <c r="A414" s="17" t="s">
        <v>1421</v>
      </c>
      <c r="B414" s="17" t="s">
        <v>1422</v>
      </c>
      <c r="C414" s="18">
        <v>0.49145</v>
      </c>
      <c r="D414" s="19">
        <v>103.8</v>
      </c>
      <c r="E414" s="19">
        <v>105.1</v>
      </c>
      <c r="F414" s="19">
        <v>105.6</v>
      </c>
      <c r="G414" s="19">
        <v>105.4</v>
      </c>
      <c r="H414" s="19">
        <v>105.4</v>
      </c>
      <c r="I414" s="19">
        <v>106</v>
      </c>
      <c r="J414" s="19">
        <v>105.1</v>
      </c>
      <c r="K414" s="19">
        <v>105.3</v>
      </c>
      <c r="L414" s="19">
        <v>105.9</v>
      </c>
      <c r="M414" s="19">
        <v>106.3</v>
      </c>
      <c r="N414" s="19">
        <v>106.4</v>
      </c>
      <c r="O414" s="19">
        <v>106.1</v>
      </c>
      <c r="P414" s="19">
        <v>107.5</v>
      </c>
      <c r="Q414" s="19">
        <v>108</v>
      </c>
      <c r="R414" s="19">
        <v>108.1</v>
      </c>
      <c r="S414" s="19">
        <v>107.6</v>
      </c>
      <c r="T414" s="19">
        <v>109.5</v>
      </c>
      <c r="U414" s="19">
        <v>108.7</v>
      </c>
      <c r="V414" s="19">
        <v>110.5</v>
      </c>
      <c r="W414" s="19">
        <v>110.4</v>
      </c>
      <c r="X414" s="19">
        <v>111.4</v>
      </c>
      <c r="Y414" s="19">
        <v>110.8</v>
      </c>
      <c r="Z414" s="19">
        <v>111.8</v>
      </c>
      <c r="AA414" s="19">
        <v>111.5</v>
      </c>
      <c r="AB414" s="19">
        <v>111.3</v>
      </c>
      <c r="AC414" s="19">
        <v>111.7</v>
      </c>
      <c r="AD414" s="19">
        <v>112</v>
      </c>
      <c r="AE414" s="19">
        <v>112.9</v>
      </c>
      <c r="AF414" s="19">
        <v>112</v>
      </c>
      <c r="AG414" s="19">
        <v>111.7</v>
      </c>
      <c r="AH414" s="19">
        <v>112.7</v>
      </c>
      <c r="AI414" s="19">
        <v>112.6</v>
      </c>
      <c r="AJ414" s="19">
        <v>111.8</v>
      </c>
      <c r="AK414" s="19">
        <v>111.5</v>
      </c>
      <c r="AL414" s="19">
        <v>111.4</v>
      </c>
      <c r="AM414" s="19">
        <v>111.4</v>
      </c>
      <c r="AN414" s="19">
        <v>109.9</v>
      </c>
      <c r="AO414" s="19">
        <v>108.8</v>
      </c>
      <c r="AP414" s="19">
        <v>109.6</v>
      </c>
      <c r="AQ414" s="19">
        <v>110.4</v>
      </c>
      <c r="AR414" s="19">
        <v>111.1</v>
      </c>
      <c r="AS414" s="19">
        <v>110.3</v>
      </c>
      <c r="AT414" s="19">
        <v>110.1</v>
      </c>
      <c r="AU414" s="19">
        <v>109.7</v>
      </c>
      <c r="AV414" s="19">
        <v>109.6</v>
      </c>
      <c r="AW414" s="19">
        <v>109.1</v>
      </c>
      <c r="AX414" s="19">
        <v>109.8</v>
      </c>
      <c r="AY414" s="19">
        <v>108.8</v>
      </c>
      <c r="AZ414" s="19">
        <v>108.3</v>
      </c>
      <c r="BA414" s="19">
        <v>108.1</v>
      </c>
      <c r="BB414" s="19">
        <v>107.4</v>
      </c>
      <c r="BC414" s="19">
        <v>107.4</v>
      </c>
      <c r="BD414" s="19">
        <v>107.2</v>
      </c>
      <c r="BE414" s="19">
        <v>108.8</v>
      </c>
      <c r="BF414" s="19">
        <v>108.4</v>
      </c>
      <c r="BG414" s="19">
        <v>108.7</v>
      </c>
      <c r="BH414" s="19">
        <v>108.9</v>
      </c>
      <c r="BI414" s="19">
        <v>108.9</v>
      </c>
      <c r="BJ414" s="19">
        <v>109.1</v>
      </c>
      <c r="BK414" s="19">
        <v>110.3</v>
      </c>
      <c r="BL414" s="19">
        <v>110.3</v>
      </c>
      <c r="BM414" s="19">
        <v>111.1</v>
      </c>
      <c r="BN414" s="19">
        <v>111.3</v>
      </c>
      <c r="BO414" s="19">
        <v>109</v>
      </c>
      <c r="BP414" s="19">
        <v>108.8</v>
      </c>
      <c r="BQ414" s="19">
        <v>107.5</v>
      </c>
      <c r="BR414" s="19">
        <v>107.7</v>
      </c>
      <c r="BS414" s="19">
        <v>106.3</v>
      </c>
      <c r="BT414" s="19">
        <v>107.5</v>
      </c>
      <c r="BU414" s="19">
        <v>107.1</v>
      </c>
      <c r="BV414" s="19">
        <v>108.4</v>
      </c>
      <c r="BW414" s="19">
        <v>108.3</v>
      </c>
      <c r="BX414" s="19">
        <v>113.8</v>
      </c>
      <c r="BY414" s="19">
        <v>112</v>
      </c>
      <c r="BZ414" s="19">
        <v>111.8</v>
      </c>
      <c r="CA414" s="19">
        <v>111.3</v>
      </c>
      <c r="CB414" s="19">
        <v>111.4</v>
      </c>
      <c r="CC414" s="19">
        <v>111.5</v>
      </c>
      <c r="CD414" s="19">
        <v>112.4</v>
      </c>
      <c r="CE414" s="19">
        <v>112.7</v>
      </c>
      <c r="CF414" s="19">
        <v>113.1</v>
      </c>
      <c r="CG414" s="19">
        <v>113.9</v>
      </c>
      <c r="CH414" s="19">
        <v>114.5</v>
      </c>
      <c r="CI414" s="19">
        <v>113.8</v>
      </c>
      <c r="CJ414" s="19">
        <v>116.2</v>
      </c>
      <c r="CK414" s="19">
        <v>115.7</v>
      </c>
      <c r="CL414" s="19">
        <v>116.4</v>
      </c>
      <c r="CM414" s="19">
        <v>115.7</v>
      </c>
      <c r="CN414" s="19">
        <v>115.5</v>
      </c>
      <c r="CO414" s="19">
        <v>114.3</v>
      </c>
      <c r="CP414" s="19">
        <v>113.8</v>
      </c>
      <c r="CQ414" s="19">
        <v>114</v>
      </c>
      <c r="CR414" s="19">
        <v>113.9</v>
      </c>
      <c r="CS414" s="19">
        <v>114.3</v>
      </c>
      <c r="CT414" s="19">
        <v>113.2</v>
      </c>
      <c r="CU414" s="19">
        <v>112.9</v>
      </c>
      <c r="CV414" s="19">
        <v>113.2</v>
      </c>
      <c r="CW414" s="19">
        <v>114.2</v>
      </c>
      <c r="CX414" s="19">
        <v>113.5</v>
      </c>
      <c r="CY414" s="19">
        <v>113.1</v>
      </c>
      <c r="CZ414" s="19">
        <v>112.7</v>
      </c>
      <c r="DA414" s="19">
        <v>114.6</v>
      </c>
      <c r="DB414" s="19">
        <v>113</v>
      </c>
      <c r="DC414" s="19">
        <v>114.4</v>
      </c>
      <c r="DD414" s="19">
        <v>115.7</v>
      </c>
      <c r="DE414" s="19">
        <v>117.1</v>
      </c>
      <c r="DF414" s="19">
        <v>118</v>
      </c>
      <c r="DG414" s="19">
        <v>118.7</v>
      </c>
      <c r="DH414" s="19">
        <v>121.4</v>
      </c>
      <c r="DI414" s="19">
        <v>123.7</v>
      </c>
      <c r="DJ414" s="19">
        <v>124.3</v>
      </c>
      <c r="DK414" s="19">
        <v>124.6</v>
      </c>
      <c r="DL414" s="19">
        <v>126.8</v>
      </c>
      <c r="DM414" s="19">
        <v>128.19999999999999</v>
      </c>
      <c r="DN414" s="19">
        <v>131</v>
      </c>
      <c r="DO414" s="19">
        <v>134.1</v>
      </c>
      <c r="DP414" s="19">
        <v>137</v>
      </c>
      <c r="DQ414" s="19">
        <v>137.80000000000001</v>
      </c>
      <c r="DR414" s="19">
        <v>137.30000000000001</v>
      </c>
      <c r="DS414" s="19">
        <v>139.1</v>
      </c>
      <c r="DT414" s="19">
        <v>141.6</v>
      </c>
      <c r="DU414" s="19">
        <v>143.1</v>
      </c>
      <c r="DV414" s="19">
        <v>142.30000000000001</v>
      </c>
      <c r="DW414" s="19">
        <v>143.30000000000001</v>
      </c>
    </row>
    <row r="415" spans="1:127">
      <c r="A415" s="17" t="s">
        <v>1423</v>
      </c>
      <c r="B415" s="17" t="s">
        <v>1424</v>
      </c>
      <c r="C415" s="18">
        <v>0.38663999999999998</v>
      </c>
      <c r="D415" s="19">
        <v>104.1</v>
      </c>
      <c r="E415" s="19">
        <v>105.9</v>
      </c>
      <c r="F415" s="19">
        <v>106</v>
      </c>
      <c r="G415" s="19">
        <v>105.7</v>
      </c>
      <c r="H415" s="19">
        <v>106.1</v>
      </c>
      <c r="I415" s="19">
        <v>106.9</v>
      </c>
      <c r="J415" s="19">
        <v>106.1</v>
      </c>
      <c r="K415" s="19">
        <v>106</v>
      </c>
      <c r="L415" s="19">
        <v>106.5</v>
      </c>
      <c r="M415" s="19">
        <v>106.6</v>
      </c>
      <c r="N415" s="19">
        <v>107</v>
      </c>
      <c r="O415" s="19">
        <v>106.5</v>
      </c>
      <c r="P415" s="19">
        <v>108.3</v>
      </c>
      <c r="Q415" s="19">
        <v>108.7</v>
      </c>
      <c r="R415" s="19">
        <v>108.7</v>
      </c>
      <c r="S415" s="19">
        <v>107.7</v>
      </c>
      <c r="T415" s="19">
        <v>110</v>
      </c>
      <c r="U415" s="19">
        <v>108.6</v>
      </c>
      <c r="V415" s="19">
        <v>110.5</v>
      </c>
      <c r="W415" s="19">
        <v>110.3</v>
      </c>
      <c r="X415" s="19">
        <v>111.1</v>
      </c>
      <c r="Y415" s="19">
        <v>110.9</v>
      </c>
      <c r="Z415" s="19">
        <v>111.9</v>
      </c>
      <c r="AA415" s="19">
        <v>111.9</v>
      </c>
      <c r="AB415" s="19">
        <v>111.3</v>
      </c>
      <c r="AC415" s="19">
        <v>111.4</v>
      </c>
      <c r="AD415" s="19">
        <v>112.5</v>
      </c>
      <c r="AE415" s="19">
        <v>113.2</v>
      </c>
      <c r="AF415" s="19">
        <v>112.3</v>
      </c>
      <c r="AG415" s="19">
        <v>111.7</v>
      </c>
      <c r="AH415" s="19">
        <v>112.8</v>
      </c>
      <c r="AI415" s="19">
        <v>113</v>
      </c>
      <c r="AJ415" s="19">
        <v>112.2</v>
      </c>
      <c r="AK415" s="19">
        <v>112.7</v>
      </c>
      <c r="AL415" s="19">
        <v>112.3</v>
      </c>
      <c r="AM415" s="19">
        <v>112.4</v>
      </c>
      <c r="AN415" s="19">
        <v>110.3</v>
      </c>
      <c r="AO415" s="19">
        <v>109.2</v>
      </c>
      <c r="AP415" s="19">
        <v>110.5</v>
      </c>
      <c r="AQ415" s="19">
        <v>111.4</v>
      </c>
      <c r="AR415" s="19">
        <v>111.9</v>
      </c>
      <c r="AS415" s="19">
        <v>110.8</v>
      </c>
      <c r="AT415" s="19">
        <v>111</v>
      </c>
      <c r="AU415" s="19">
        <v>110.2</v>
      </c>
      <c r="AV415" s="19">
        <v>109.8</v>
      </c>
      <c r="AW415" s="19">
        <v>109.7</v>
      </c>
      <c r="AX415" s="19">
        <v>110.3</v>
      </c>
      <c r="AY415" s="19">
        <v>109.1</v>
      </c>
      <c r="AZ415" s="19">
        <v>108.4</v>
      </c>
      <c r="BA415" s="19">
        <v>108.4</v>
      </c>
      <c r="BB415" s="19">
        <v>107.5</v>
      </c>
      <c r="BC415" s="19">
        <v>107.7</v>
      </c>
      <c r="BD415" s="19">
        <v>107.4</v>
      </c>
      <c r="BE415" s="19">
        <v>109.5</v>
      </c>
      <c r="BF415" s="19">
        <v>109.7</v>
      </c>
      <c r="BG415" s="19">
        <v>109.8</v>
      </c>
      <c r="BH415" s="19">
        <v>110.3</v>
      </c>
      <c r="BI415" s="19">
        <v>109.8</v>
      </c>
      <c r="BJ415" s="19">
        <v>110</v>
      </c>
      <c r="BK415" s="19">
        <v>111.4</v>
      </c>
      <c r="BL415" s="19">
        <v>111.3</v>
      </c>
      <c r="BM415" s="19">
        <v>112.2</v>
      </c>
      <c r="BN415" s="19">
        <v>112.3</v>
      </c>
      <c r="BO415" s="19">
        <v>109.5</v>
      </c>
      <c r="BP415" s="19">
        <v>109.2</v>
      </c>
      <c r="BQ415" s="19">
        <v>107.6</v>
      </c>
      <c r="BR415" s="19">
        <v>107.7</v>
      </c>
      <c r="BS415" s="19">
        <v>106.1</v>
      </c>
      <c r="BT415" s="19">
        <v>107.4</v>
      </c>
      <c r="BU415" s="19">
        <v>106.9</v>
      </c>
      <c r="BV415" s="19">
        <v>108.4</v>
      </c>
      <c r="BW415" s="19">
        <v>108.2</v>
      </c>
      <c r="BX415" s="19">
        <v>114.9</v>
      </c>
      <c r="BY415" s="19">
        <v>112.8</v>
      </c>
      <c r="BZ415" s="19">
        <v>112.4</v>
      </c>
      <c r="CA415" s="19">
        <v>111.4</v>
      </c>
      <c r="CB415" s="19">
        <v>111.7</v>
      </c>
      <c r="CC415" s="19">
        <v>110.8</v>
      </c>
      <c r="CD415" s="19">
        <v>111.7</v>
      </c>
      <c r="CE415" s="19">
        <v>112.2</v>
      </c>
      <c r="CF415" s="19">
        <v>112.7</v>
      </c>
      <c r="CG415" s="19">
        <v>113.7</v>
      </c>
      <c r="CH415" s="19">
        <v>114.2</v>
      </c>
      <c r="CI415" s="19">
        <v>113.6</v>
      </c>
      <c r="CJ415" s="19">
        <v>115.8</v>
      </c>
      <c r="CK415" s="19">
        <v>115.2</v>
      </c>
      <c r="CL415" s="19">
        <v>115.9</v>
      </c>
      <c r="CM415" s="19">
        <v>115.1</v>
      </c>
      <c r="CN415" s="19">
        <v>115</v>
      </c>
      <c r="CO415" s="19">
        <v>114.1</v>
      </c>
      <c r="CP415" s="19">
        <v>113.3</v>
      </c>
      <c r="CQ415" s="19">
        <v>113.7</v>
      </c>
      <c r="CR415" s="19">
        <v>113.4</v>
      </c>
      <c r="CS415" s="19">
        <v>113.9</v>
      </c>
      <c r="CT415" s="19">
        <v>112.8</v>
      </c>
      <c r="CU415" s="19">
        <v>112.3</v>
      </c>
      <c r="CV415" s="19">
        <v>113.2</v>
      </c>
      <c r="CW415" s="19">
        <v>113.9</v>
      </c>
      <c r="CX415" s="19">
        <v>113.1</v>
      </c>
      <c r="CY415" s="19">
        <v>112.4</v>
      </c>
      <c r="CZ415" s="19">
        <v>112.4</v>
      </c>
      <c r="DA415" s="19">
        <v>114.1</v>
      </c>
      <c r="DB415" s="19">
        <v>112.5</v>
      </c>
      <c r="DC415" s="19">
        <v>114.2</v>
      </c>
      <c r="DD415" s="19">
        <v>115.6</v>
      </c>
      <c r="DE415" s="19">
        <v>116.9</v>
      </c>
      <c r="DF415" s="19">
        <v>117.9</v>
      </c>
      <c r="DG415" s="19">
        <v>118.2</v>
      </c>
      <c r="DH415" s="19">
        <v>120.7</v>
      </c>
      <c r="DI415" s="19">
        <v>123.1</v>
      </c>
      <c r="DJ415" s="19">
        <v>124.2</v>
      </c>
      <c r="DK415" s="19">
        <v>124.4</v>
      </c>
      <c r="DL415" s="19">
        <v>127.1</v>
      </c>
      <c r="DM415" s="19">
        <v>128.4</v>
      </c>
      <c r="DN415" s="19">
        <v>131.80000000000001</v>
      </c>
      <c r="DO415" s="19">
        <v>134.4</v>
      </c>
      <c r="DP415" s="19">
        <v>137.69999999999999</v>
      </c>
      <c r="DQ415" s="19">
        <v>138.4</v>
      </c>
      <c r="DR415" s="19">
        <v>137.69999999999999</v>
      </c>
      <c r="DS415" s="19">
        <v>139.19999999999999</v>
      </c>
      <c r="DT415" s="19">
        <v>141.9</v>
      </c>
      <c r="DU415" s="19">
        <v>143.30000000000001</v>
      </c>
      <c r="DV415" s="19">
        <v>143.69999999999999</v>
      </c>
      <c r="DW415" s="19">
        <v>143.6</v>
      </c>
    </row>
    <row r="416" spans="1:127">
      <c r="A416" s="17" t="s">
        <v>1425</v>
      </c>
      <c r="B416" s="17" t="s">
        <v>1426</v>
      </c>
      <c r="C416" s="18">
        <v>1.7330000000000002E-2</v>
      </c>
      <c r="D416" s="19">
        <v>103.8</v>
      </c>
      <c r="E416" s="19">
        <v>102.1</v>
      </c>
      <c r="F416" s="19">
        <v>102.3</v>
      </c>
      <c r="G416" s="19">
        <v>101.8</v>
      </c>
      <c r="H416" s="19">
        <v>101.2</v>
      </c>
      <c r="I416" s="19">
        <v>103</v>
      </c>
      <c r="J416" s="19">
        <v>104</v>
      </c>
      <c r="K416" s="19">
        <v>104.3</v>
      </c>
      <c r="L416" s="19">
        <v>107</v>
      </c>
      <c r="M416" s="19">
        <v>105.7</v>
      </c>
      <c r="N416" s="19">
        <v>107.8</v>
      </c>
      <c r="O416" s="19">
        <v>106.5</v>
      </c>
      <c r="P416" s="19">
        <v>103.7</v>
      </c>
      <c r="Q416" s="19">
        <v>108.6</v>
      </c>
      <c r="R416" s="19">
        <v>105.3</v>
      </c>
      <c r="S416" s="19">
        <v>108.1</v>
      </c>
      <c r="T416" s="19">
        <v>110.2</v>
      </c>
      <c r="U416" s="19">
        <v>111.7</v>
      </c>
      <c r="V416" s="19">
        <v>109.7</v>
      </c>
      <c r="W416" s="19">
        <v>112.2</v>
      </c>
      <c r="X416" s="19">
        <v>110.5</v>
      </c>
      <c r="Y416" s="19">
        <v>111.9</v>
      </c>
      <c r="Z416" s="19">
        <v>113.7</v>
      </c>
      <c r="AA416" s="19">
        <v>115.2</v>
      </c>
      <c r="AB416" s="19">
        <v>114.4</v>
      </c>
      <c r="AC416" s="19">
        <v>113.1</v>
      </c>
      <c r="AD416" s="19">
        <v>115.5</v>
      </c>
      <c r="AE416" s="19">
        <v>116.4</v>
      </c>
      <c r="AF416" s="19">
        <v>116.5</v>
      </c>
      <c r="AG416" s="19">
        <v>117.5</v>
      </c>
      <c r="AH416" s="19">
        <v>119.2</v>
      </c>
      <c r="AI416" s="19">
        <v>117.6</v>
      </c>
      <c r="AJ416" s="19">
        <v>113</v>
      </c>
      <c r="AK416" s="19">
        <v>113.7</v>
      </c>
      <c r="AL416" s="19">
        <v>114.9</v>
      </c>
      <c r="AM416" s="19">
        <v>115.5</v>
      </c>
      <c r="AN416" s="19">
        <v>116.6</v>
      </c>
      <c r="AO416" s="19">
        <v>116.6</v>
      </c>
      <c r="AP416" s="19">
        <v>115.9</v>
      </c>
      <c r="AQ416" s="19">
        <v>117.3</v>
      </c>
      <c r="AR416" s="19">
        <v>126</v>
      </c>
      <c r="AS416" s="19">
        <v>125.7</v>
      </c>
      <c r="AT416" s="19">
        <v>123.9</v>
      </c>
      <c r="AU416" s="19">
        <v>120.1</v>
      </c>
      <c r="AV416" s="19">
        <v>120.7</v>
      </c>
      <c r="AW416" s="19">
        <v>121.2</v>
      </c>
      <c r="AX416" s="19">
        <v>130.4</v>
      </c>
      <c r="AY416" s="19">
        <v>130.80000000000001</v>
      </c>
      <c r="AZ416" s="19">
        <v>130.6</v>
      </c>
      <c r="BA416" s="19">
        <v>128.30000000000001</v>
      </c>
      <c r="BB416" s="19">
        <v>125.1</v>
      </c>
      <c r="BC416" s="19">
        <v>127.1</v>
      </c>
      <c r="BD416" s="19">
        <v>127.6</v>
      </c>
      <c r="BE416" s="19">
        <v>127.2</v>
      </c>
      <c r="BF416" s="19">
        <v>121</v>
      </c>
      <c r="BG416" s="19">
        <v>121.7</v>
      </c>
      <c r="BH416" s="19">
        <v>114.8</v>
      </c>
      <c r="BI416" s="19">
        <v>119.3</v>
      </c>
      <c r="BJ416" s="19">
        <v>120.6</v>
      </c>
      <c r="BK416" s="19">
        <v>119.1</v>
      </c>
      <c r="BL416" s="19">
        <v>122.3</v>
      </c>
      <c r="BM416" s="19">
        <v>120.9</v>
      </c>
      <c r="BN416" s="19">
        <v>121.9</v>
      </c>
      <c r="BO416" s="19">
        <v>124.3</v>
      </c>
      <c r="BP416" s="19">
        <v>122.9</v>
      </c>
      <c r="BQ416" s="19">
        <v>122.6</v>
      </c>
      <c r="BR416" s="19">
        <v>121.7</v>
      </c>
      <c r="BS416" s="19">
        <v>121.7</v>
      </c>
      <c r="BT416" s="19">
        <v>123</v>
      </c>
      <c r="BU416" s="19">
        <v>121.4</v>
      </c>
      <c r="BV416" s="19">
        <v>124.6</v>
      </c>
      <c r="BW416" s="19">
        <v>126.6</v>
      </c>
      <c r="BX416" s="19">
        <v>127.1</v>
      </c>
      <c r="BY416" s="19">
        <v>122.4</v>
      </c>
      <c r="BZ416" s="19">
        <v>130.30000000000001</v>
      </c>
      <c r="CA416" s="19">
        <v>125</v>
      </c>
      <c r="CB416" s="19">
        <v>126.6</v>
      </c>
      <c r="CC416" s="19">
        <v>130.6</v>
      </c>
      <c r="CD416" s="19">
        <v>133.1</v>
      </c>
      <c r="CE416" s="19">
        <v>133.5</v>
      </c>
      <c r="CF416" s="19">
        <v>133.4</v>
      </c>
      <c r="CG416" s="19">
        <v>132.69999999999999</v>
      </c>
      <c r="CH416" s="19">
        <v>132.30000000000001</v>
      </c>
      <c r="CI416" s="19">
        <v>131.19999999999999</v>
      </c>
      <c r="CJ416" s="19">
        <v>130.1</v>
      </c>
      <c r="CK416" s="19">
        <v>131.9</v>
      </c>
      <c r="CL416" s="19">
        <v>133.4</v>
      </c>
      <c r="CM416" s="19">
        <v>128.6</v>
      </c>
      <c r="CN416" s="19">
        <v>133.1</v>
      </c>
      <c r="CO416" s="19">
        <v>132.80000000000001</v>
      </c>
      <c r="CP416" s="19">
        <v>133.80000000000001</v>
      </c>
      <c r="CQ416" s="19">
        <v>130.5</v>
      </c>
      <c r="CR416" s="19">
        <v>133.6</v>
      </c>
      <c r="CS416" s="19">
        <v>132.19999999999999</v>
      </c>
      <c r="CT416" s="19">
        <v>132.69999999999999</v>
      </c>
      <c r="CU416" s="19">
        <v>132.80000000000001</v>
      </c>
      <c r="CV416" s="19">
        <v>129.30000000000001</v>
      </c>
      <c r="CW416" s="19">
        <v>131.19999999999999</v>
      </c>
      <c r="CX416" s="19">
        <v>130.30000000000001</v>
      </c>
      <c r="CY416" s="19">
        <v>128.5</v>
      </c>
      <c r="CZ416" s="19">
        <v>129.19999999999999</v>
      </c>
      <c r="DA416" s="19">
        <v>126.6</v>
      </c>
      <c r="DB416" s="19">
        <v>127</v>
      </c>
      <c r="DC416" s="19">
        <v>126.6</v>
      </c>
      <c r="DD416" s="19">
        <v>127.7</v>
      </c>
      <c r="DE416" s="19">
        <v>127.3</v>
      </c>
      <c r="DF416" s="19">
        <v>129.19999999999999</v>
      </c>
      <c r="DG416" s="19">
        <v>131.9</v>
      </c>
      <c r="DH416" s="19">
        <v>132.80000000000001</v>
      </c>
      <c r="DI416" s="19">
        <v>133.19999999999999</v>
      </c>
      <c r="DJ416" s="19">
        <v>134.6</v>
      </c>
      <c r="DK416" s="19">
        <v>134.4</v>
      </c>
      <c r="DL416" s="19">
        <v>132.9</v>
      </c>
      <c r="DM416" s="19">
        <v>138.1</v>
      </c>
      <c r="DN416" s="19">
        <v>137.6</v>
      </c>
      <c r="DO416" s="19">
        <v>141.9</v>
      </c>
      <c r="DP416" s="19">
        <v>144.5</v>
      </c>
      <c r="DQ416" s="19">
        <v>141.4</v>
      </c>
      <c r="DR416" s="19">
        <v>142.4</v>
      </c>
      <c r="DS416" s="19">
        <v>146.80000000000001</v>
      </c>
      <c r="DT416" s="19">
        <v>148.5</v>
      </c>
      <c r="DU416" s="19">
        <v>151.4</v>
      </c>
      <c r="DV416" s="19">
        <v>149.5</v>
      </c>
      <c r="DW416" s="19">
        <v>148.6</v>
      </c>
    </row>
    <row r="417" spans="1:127">
      <c r="A417" s="17" t="s">
        <v>1427</v>
      </c>
      <c r="B417" s="17" t="s">
        <v>1428</v>
      </c>
      <c r="C417" s="18">
        <v>1.208E-2</v>
      </c>
      <c r="D417" s="19">
        <v>108</v>
      </c>
      <c r="E417" s="19">
        <v>100</v>
      </c>
      <c r="F417" s="19">
        <v>107</v>
      </c>
      <c r="G417" s="19">
        <v>105.8</v>
      </c>
      <c r="H417" s="19">
        <v>111.8</v>
      </c>
      <c r="I417" s="19">
        <v>98.9</v>
      </c>
      <c r="J417" s="19">
        <v>99.1</v>
      </c>
      <c r="K417" s="19">
        <v>103</v>
      </c>
      <c r="L417" s="19">
        <v>103.9</v>
      </c>
      <c r="M417" s="19">
        <v>115.3</v>
      </c>
      <c r="N417" s="19">
        <v>102.9</v>
      </c>
      <c r="O417" s="19">
        <v>106.9</v>
      </c>
      <c r="P417" s="19">
        <v>108.7</v>
      </c>
      <c r="Q417" s="19">
        <v>111.5</v>
      </c>
      <c r="R417" s="19">
        <v>105.5</v>
      </c>
      <c r="S417" s="19">
        <v>105.4</v>
      </c>
      <c r="T417" s="19">
        <v>106.6</v>
      </c>
      <c r="U417" s="19">
        <v>106.9</v>
      </c>
      <c r="V417" s="19">
        <v>107</v>
      </c>
      <c r="W417" s="19">
        <v>105</v>
      </c>
      <c r="X417" s="19">
        <v>108.7</v>
      </c>
      <c r="Y417" s="19">
        <v>107.5</v>
      </c>
      <c r="Z417" s="19">
        <v>112.7</v>
      </c>
      <c r="AA417" s="19">
        <v>110.7</v>
      </c>
      <c r="AB417" s="19">
        <v>110.5</v>
      </c>
      <c r="AC417" s="19">
        <v>109.1</v>
      </c>
      <c r="AD417" s="19">
        <v>104.2</v>
      </c>
      <c r="AE417" s="19">
        <v>103.1</v>
      </c>
      <c r="AF417" s="19">
        <v>103</v>
      </c>
      <c r="AG417" s="19">
        <v>102.2</v>
      </c>
      <c r="AH417" s="19">
        <v>110.3</v>
      </c>
      <c r="AI417" s="19">
        <v>107.3</v>
      </c>
      <c r="AJ417" s="19">
        <v>105.7</v>
      </c>
      <c r="AK417" s="19">
        <v>107</v>
      </c>
      <c r="AL417" s="19">
        <v>107.6</v>
      </c>
      <c r="AM417" s="19">
        <v>102.7</v>
      </c>
      <c r="AN417" s="19">
        <v>103.7</v>
      </c>
      <c r="AO417" s="19">
        <v>102.4</v>
      </c>
      <c r="AP417" s="19">
        <v>102.3</v>
      </c>
      <c r="AQ417" s="19">
        <v>103.7</v>
      </c>
      <c r="AR417" s="19">
        <v>103.9</v>
      </c>
      <c r="AS417" s="19">
        <v>103.8</v>
      </c>
      <c r="AT417" s="19">
        <v>90.3</v>
      </c>
      <c r="AU417" s="19">
        <v>107.6</v>
      </c>
      <c r="AV417" s="19">
        <v>108.3</v>
      </c>
      <c r="AW417" s="19">
        <v>107.9</v>
      </c>
      <c r="AX417" s="19">
        <v>107.8</v>
      </c>
      <c r="AY417" s="19">
        <v>106.6</v>
      </c>
      <c r="AZ417" s="19">
        <v>108.8</v>
      </c>
      <c r="BA417" s="19">
        <v>106.9</v>
      </c>
      <c r="BB417" s="19">
        <v>106.9</v>
      </c>
      <c r="BC417" s="19">
        <v>108.6</v>
      </c>
      <c r="BD417" s="19">
        <v>107.8</v>
      </c>
      <c r="BE417" s="19">
        <v>106.2</v>
      </c>
      <c r="BF417" s="19">
        <v>100.1</v>
      </c>
      <c r="BG417" s="19">
        <v>100.1</v>
      </c>
      <c r="BH417" s="19">
        <v>101</v>
      </c>
      <c r="BI417" s="19">
        <v>106.1</v>
      </c>
      <c r="BJ417" s="19">
        <v>107.1</v>
      </c>
      <c r="BK417" s="19">
        <v>107.5</v>
      </c>
      <c r="BL417" s="19">
        <v>108</v>
      </c>
      <c r="BM417" s="19">
        <v>108.2</v>
      </c>
      <c r="BN417" s="19">
        <v>108</v>
      </c>
      <c r="BO417" s="19">
        <v>107.5</v>
      </c>
      <c r="BP417" s="19">
        <v>109.6</v>
      </c>
      <c r="BQ417" s="19">
        <v>106.8</v>
      </c>
      <c r="BR417" s="19">
        <v>106.6</v>
      </c>
      <c r="BS417" s="19">
        <v>107.1</v>
      </c>
      <c r="BT417" s="19">
        <v>108.7</v>
      </c>
      <c r="BU417" s="19">
        <v>109.1</v>
      </c>
      <c r="BV417" s="19">
        <v>109.3</v>
      </c>
      <c r="BW417" s="19">
        <v>109.7</v>
      </c>
      <c r="BX417" s="19">
        <v>110.3</v>
      </c>
      <c r="BY417" s="19">
        <v>110.9</v>
      </c>
      <c r="BZ417" s="19">
        <v>110.2</v>
      </c>
      <c r="CA417" s="19">
        <v>109.8</v>
      </c>
      <c r="CB417" s="19">
        <v>110.5</v>
      </c>
      <c r="CC417" s="19">
        <v>111.4</v>
      </c>
      <c r="CD417" s="19">
        <v>113.4</v>
      </c>
      <c r="CE417" s="19">
        <v>113.7</v>
      </c>
      <c r="CF417" s="19">
        <v>114.9</v>
      </c>
      <c r="CG417" s="19">
        <v>115</v>
      </c>
      <c r="CH417" s="19">
        <v>115.3</v>
      </c>
      <c r="CI417" s="19">
        <v>113.6</v>
      </c>
      <c r="CJ417" s="19">
        <v>115</v>
      </c>
      <c r="CK417" s="19">
        <v>114.3</v>
      </c>
      <c r="CL417" s="19">
        <v>114.2</v>
      </c>
      <c r="CM417" s="19">
        <v>114.5</v>
      </c>
      <c r="CN417" s="19">
        <v>113.8</v>
      </c>
      <c r="CO417" s="19">
        <v>111.6</v>
      </c>
      <c r="CP417" s="19">
        <v>111.1</v>
      </c>
      <c r="CQ417" s="19">
        <v>111.3</v>
      </c>
      <c r="CR417" s="19">
        <v>110.9</v>
      </c>
      <c r="CS417" s="19">
        <v>111.2</v>
      </c>
      <c r="CT417" s="19">
        <v>114.6</v>
      </c>
      <c r="CU417" s="19">
        <v>114.4</v>
      </c>
      <c r="CV417" s="19">
        <v>114.4</v>
      </c>
      <c r="CW417" s="19">
        <v>117</v>
      </c>
      <c r="CX417" s="19">
        <v>109.2</v>
      </c>
      <c r="CY417" s="19">
        <v>107.2</v>
      </c>
      <c r="CZ417" s="19">
        <v>107</v>
      </c>
      <c r="DA417" s="19">
        <v>108.4</v>
      </c>
      <c r="DB417" s="19">
        <v>108.6</v>
      </c>
      <c r="DC417" s="19">
        <v>108.9</v>
      </c>
      <c r="DD417" s="19">
        <v>112.8</v>
      </c>
      <c r="DE417" s="19">
        <v>110.5</v>
      </c>
      <c r="DF417" s="19">
        <v>112.2</v>
      </c>
      <c r="DG417" s="19">
        <v>114.5</v>
      </c>
      <c r="DH417" s="19">
        <v>115.1</v>
      </c>
      <c r="DI417" s="19">
        <v>118.3</v>
      </c>
      <c r="DJ417" s="19">
        <v>118.7</v>
      </c>
      <c r="DK417" s="19">
        <v>120.9</v>
      </c>
      <c r="DL417" s="19">
        <v>118.9</v>
      </c>
      <c r="DM417" s="19">
        <v>120.8</v>
      </c>
      <c r="DN417" s="19">
        <v>120.2</v>
      </c>
      <c r="DO417" s="19">
        <v>120.3</v>
      </c>
      <c r="DP417" s="19">
        <v>122.5</v>
      </c>
      <c r="DQ417" s="19">
        <v>123.3</v>
      </c>
      <c r="DR417" s="19">
        <v>128.1</v>
      </c>
      <c r="DS417" s="19">
        <v>128.80000000000001</v>
      </c>
      <c r="DT417" s="19">
        <v>131.80000000000001</v>
      </c>
      <c r="DU417" s="19">
        <v>131</v>
      </c>
      <c r="DV417" s="19">
        <v>131.80000000000001</v>
      </c>
      <c r="DW417" s="19">
        <v>131.80000000000001</v>
      </c>
    </row>
    <row r="418" spans="1:127">
      <c r="A418" s="17" t="s">
        <v>1429</v>
      </c>
      <c r="B418" s="17" t="s">
        <v>1430</v>
      </c>
      <c r="C418" s="18">
        <v>7.5399999999999995E-2</v>
      </c>
      <c r="D418" s="19">
        <v>101.9</v>
      </c>
      <c r="E418" s="19">
        <v>102</v>
      </c>
      <c r="F418" s="19">
        <v>104.4</v>
      </c>
      <c r="G418" s="19">
        <v>104.4</v>
      </c>
      <c r="H418" s="19">
        <v>101.6</v>
      </c>
      <c r="I418" s="19">
        <v>103</v>
      </c>
      <c r="J418" s="19">
        <v>101.5</v>
      </c>
      <c r="K418" s="19">
        <v>102.5</v>
      </c>
      <c r="L418" s="19">
        <v>103.1</v>
      </c>
      <c r="M418" s="19">
        <v>103.8</v>
      </c>
      <c r="N418" s="19">
        <v>103.8</v>
      </c>
      <c r="O418" s="19">
        <v>103.8</v>
      </c>
      <c r="P418" s="19">
        <v>103.9</v>
      </c>
      <c r="Q418" s="19">
        <v>103.9</v>
      </c>
      <c r="R418" s="19">
        <v>106.3</v>
      </c>
      <c r="S418" s="19">
        <v>107.6</v>
      </c>
      <c r="T418" s="19">
        <v>107.2</v>
      </c>
      <c r="U418" s="19">
        <v>108.8</v>
      </c>
      <c r="V418" s="19">
        <v>111.6</v>
      </c>
      <c r="W418" s="19">
        <v>111.3</v>
      </c>
      <c r="X418" s="19">
        <v>113.6</v>
      </c>
      <c r="Y418" s="19">
        <v>110.6</v>
      </c>
      <c r="Z418" s="19">
        <v>110.2</v>
      </c>
      <c r="AA418" s="19">
        <v>108.5</v>
      </c>
      <c r="AB418" s="19">
        <v>111.1</v>
      </c>
      <c r="AC418" s="19">
        <v>112.8</v>
      </c>
      <c r="AD418" s="19">
        <v>110.1</v>
      </c>
      <c r="AE418" s="19">
        <v>112.1</v>
      </c>
      <c r="AF418" s="19">
        <v>111.1</v>
      </c>
      <c r="AG418" s="19">
        <v>111.6</v>
      </c>
      <c r="AH418" s="19">
        <v>111.1</v>
      </c>
      <c r="AI418" s="19">
        <v>110.3</v>
      </c>
      <c r="AJ418" s="19">
        <v>110.2</v>
      </c>
      <c r="AK418" s="19">
        <v>105.7</v>
      </c>
      <c r="AL418" s="19">
        <v>106.5</v>
      </c>
      <c r="AM418" s="19">
        <v>106.8</v>
      </c>
      <c r="AN418" s="19">
        <v>107.1</v>
      </c>
      <c r="AO418" s="19">
        <v>106.2</v>
      </c>
      <c r="AP418" s="19">
        <v>105</v>
      </c>
      <c r="AQ418" s="19">
        <v>105.2</v>
      </c>
      <c r="AR418" s="19">
        <v>104.9</v>
      </c>
      <c r="AS418" s="19">
        <v>105.2</v>
      </c>
      <c r="AT418" s="19">
        <v>105.3</v>
      </c>
      <c r="AU418" s="19">
        <v>105.2</v>
      </c>
      <c r="AV418" s="19">
        <v>106.1</v>
      </c>
      <c r="AW418" s="19">
        <v>103.7</v>
      </c>
      <c r="AX418" s="19">
        <v>102.7</v>
      </c>
      <c r="AY418" s="19">
        <v>102.9</v>
      </c>
      <c r="AZ418" s="19">
        <v>102.2</v>
      </c>
      <c r="BA418" s="19">
        <v>102</v>
      </c>
      <c r="BB418" s="19">
        <v>102.6</v>
      </c>
      <c r="BC418" s="19">
        <v>100.9</v>
      </c>
      <c r="BD418" s="19">
        <v>101.5</v>
      </c>
      <c r="BE418" s="19">
        <v>101.5</v>
      </c>
      <c r="BF418" s="19">
        <v>100.4</v>
      </c>
      <c r="BG418" s="19">
        <v>101.6</v>
      </c>
      <c r="BH418" s="19">
        <v>101.9</v>
      </c>
      <c r="BI418" s="19">
        <v>102.4</v>
      </c>
      <c r="BJ418" s="19">
        <v>102.3</v>
      </c>
      <c r="BK418" s="19">
        <v>103.2</v>
      </c>
      <c r="BL418" s="19">
        <v>102.7</v>
      </c>
      <c r="BM418" s="19">
        <v>103.5</v>
      </c>
      <c r="BN418" s="19">
        <v>103.9</v>
      </c>
      <c r="BO418" s="19">
        <v>103.1</v>
      </c>
      <c r="BP418" s="19">
        <v>103.3</v>
      </c>
      <c r="BQ418" s="19">
        <v>104.1</v>
      </c>
      <c r="BR418" s="19">
        <v>104.5</v>
      </c>
      <c r="BS418" s="19">
        <v>104</v>
      </c>
      <c r="BT418" s="19">
        <v>104.1</v>
      </c>
      <c r="BU418" s="19">
        <v>104.3</v>
      </c>
      <c r="BV418" s="19">
        <v>104.3</v>
      </c>
      <c r="BW418" s="19">
        <v>104.5</v>
      </c>
      <c r="BX418" s="19">
        <v>105.6</v>
      </c>
      <c r="BY418" s="19">
        <v>105.4</v>
      </c>
      <c r="BZ418" s="19">
        <v>104.7</v>
      </c>
      <c r="CA418" s="19">
        <v>107.8</v>
      </c>
      <c r="CB418" s="19">
        <v>106.2</v>
      </c>
      <c r="CC418" s="19">
        <v>111</v>
      </c>
      <c r="CD418" s="19">
        <v>111</v>
      </c>
      <c r="CE418" s="19">
        <v>110.7</v>
      </c>
      <c r="CF418" s="19">
        <v>109.7</v>
      </c>
      <c r="CG418" s="19">
        <v>110.6</v>
      </c>
      <c r="CH418" s="19">
        <v>111.8</v>
      </c>
      <c r="CI418" s="19">
        <v>111.2</v>
      </c>
      <c r="CJ418" s="19">
        <v>114.8</v>
      </c>
      <c r="CK418" s="19">
        <v>115</v>
      </c>
      <c r="CL418" s="19">
        <v>115</v>
      </c>
      <c r="CM418" s="19">
        <v>115.8</v>
      </c>
      <c r="CN418" s="19">
        <v>114</v>
      </c>
      <c r="CO418" s="19">
        <v>111.4</v>
      </c>
      <c r="CP418" s="19">
        <v>112.6</v>
      </c>
      <c r="CQ418" s="19">
        <v>112.1</v>
      </c>
      <c r="CR418" s="19">
        <v>112.4</v>
      </c>
      <c r="CS418" s="19">
        <v>112.6</v>
      </c>
      <c r="CT418" s="19">
        <v>110.7</v>
      </c>
      <c r="CU418" s="19">
        <v>111.3</v>
      </c>
      <c r="CV418" s="19">
        <v>109.5</v>
      </c>
      <c r="CW418" s="19">
        <v>111.1</v>
      </c>
      <c r="CX418" s="19">
        <v>112.5</v>
      </c>
      <c r="CY418" s="19">
        <v>114.2</v>
      </c>
      <c r="CZ418" s="19">
        <v>111.4</v>
      </c>
      <c r="DA418" s="19">
        <v>114.9</v>
      </c>
      <c r="DB418" s="19">
        <v>113.2</v>
      </c>
      <c r="DC418" s="19">
        <v>113.8</v>
      </c>
      <c r="DD418" s="19">
        <v>113.9</v>
      </c>
      <c r="DE418" s="19">
        <v>116.6</v>
      </c>
      <c r="DF418" s="19">
        <v>116.6</v>
      </c>
      <c r="DG418" s="19">
        <v>119</v>
      </c>
      <c r="DH418" s="19">
        <v>123.4</v>
      </c>
      <c r="DI418" s="19">
        <v>125.1</v>
      </c>
      <c r="DJ418" s="19">
        <v>123.5</v>
      </c>
      <c r="DK418" s="19">
        <v>124.2</v>
      </c>
      <c r="DL418" s="19">
        <v>124.8</v>
      </c>
      <c r="DM418" s="19">
        <v>126.3</v>
      </c>
      <c r="DN418" s="19">
        <v>127.4</v>
      </c>
      <c r="DO418" s="19">
        <v>133.4</v>
      </c>
      <c r="DP418" s="19">
        <v>134.19999999999999</v>
      </c>
      <c r="DQ418" s="19">
        <v>135.80000000000001</v>
      </c>
      <c r="DR418" s="19">
        <v>135.80000000000001</v>
      </c>
      <c r="DS418" s="19">
        <v>138.5</v>
      </c>
      <c r="DT418" s="19">
        <v>140</v>
      </c>
      <c r="DU418" s="19">
        <v>142.19999999999999</v>
      </c>
      <c r="DV418" s="19">
        <v>135.6</v>
      </c>
      <c r="DW418" s="19">
        <v>142</v>
      </c>
    </row>
    <row r="419" spans="1:127">
      <c r="A419" s="17" t="s">
        <v>1431</v>
      </c>
      <c r="B419" s="17" t="s">
        <v>1432</v>
      </c>
      <c r="C419" s="18">
        <v>0.61219000000000001</v>
      </c>
      <c r="D419" s="19">
        <v>105</v>
      </c>
      <c r="E419" s="19">
        <v>106.5</v>
      </c>
      <c r="F419" s="19">
        <v>106.8</v>
      </c>
      <c r="G419" s="19">
        <v>106.9</v>
      </c>
      <c r="H419" s="19">
        <v>107.4</v>
      </c>
      <c r="I419" s="19">
        <v>106.8</v>
      </c>
      <c r="J419" s="19">
        <v>106.5</v>
      </c>
      <c r="K419" s="19">
        <v>106.8</v>
      </c>
      <c r="L419" s="19">
        <v>107.5</v>
      </c>
      <c r="M419" s="19">
        <v>106.4</v>
      </c>
      <c r="N419" s="19">
        <v>107.2</v>
      </c>
      <c r="O419" s="19">
        <v>108</v>
      </c>
      <c r="P419" s="19">
        <v>109.5</v>
      </c>
      <c r="Q419" s="19">
        <v>110.5</v>
      </c>
      <c r="R419" s="19">
        <v>111.5</v>
      </c>
      <c r="S419" s="19">
        <v>112.6</v>
      </c>
      <c r="T419" s="19">
        <v>111.8</v>
      </c>
      <c r="U419" s="19">
        <v>112.1</v>
      </c>
      <c r="V419" s="19">
        <v>112.8</v>
      </c>
      <c r="W419" s="19">
        <v>112.4</v>
      </c>
      <c r="X419" s="19">
        <v>112.8</v>
      </c>
      <c r="Y419" s="19">
        <v>112.4</v>
      </c>
      <c r="Z419" s="19">
        <v>109.4</v>
      </c>
      <c r="AA419" s="19">
        <v>109.8</v>
      </c>
      <c r="AB419" s="19">
        <v>110.7</v>
      </c>
      <c r="AC419" s="19">
        <v>111.4</v>
      </c>
      <c r="AD419" s="19">
        <v>112.7</v>
      </c>
      <c r="AE419" s="19">
        <v>113.2</v>
      </c>
      <c r="AF419" s="19">
        <v>112.9</v>
      </c>
      <c r="AG419" s="19">
        <v>113.8</v>
      </c>
      <c r="AH419" s="19">
        <v>112.9</v>
      </c>
      <c r="AI419" s="19">
        <v>113.4</v>
      </c>
      <c r="AJ419" s="19">
        <v>112.3</v>
      </c>
      <c r="AK419" s="19">
        <v>112.7</v>
      </c>
      <c r="AL419" s="19">
        <v>111.4</v>
      </c>
      <c r="AM419" s="19">
        <v>111.3</v>
      </c>
      <c r="AN419" s="19">
        <v>111.4</v>
      </c>
      <c r="AO419" s="19">
        <v>112.2</v>
      </c>
      <c r="AP419" s="19">
        <v>112.6</v>
      </c>
      <c r="AQ419" s="19">
        <v>112.8</v>
      </c>
      <c r="AR419" s="19">
        <v>111.1</v>
      </c>
      <c r="AS419" s="19">
        <v>111.8</v>
      </c>
      <c r="AT419" s="19">
        <v>112.3</v>
      </c>
      <c r="AU419" s="19">
        <v>112.6</v>
      </c>
      <c r="AV419" s="19">
        <v>112.4</v>
      </c>
      <c r="AW419" s="19">
        <v>113</v>
      </c>
      <c r="AX419" s="19">
        <v>112.4</v>
      </c>
      <c r="AY419" s="19">
        <v>112.4</v>
      </c>
      <c r="AZ419" s="19">
        <v>113.5</v>
      </c>
      <c r="BA419" s="19">
        <v>113.3</v>
      </c>
      <c r="BB419" s="19">
        <v>112.7</v>
      </c>
      <c r="BC419" s="19">
        <v>113.8</v>
      </c>
      <c r="BD419" s="19">
        <v>113.5</v>
      </c>
      <c r="BE419" s="19">
        <v>113.6</v>
      </c>
      <c r="BF419" s="19">
        <v>113.9</v>
      </c>
      <c r="BG419" s="19">
        <v>113.9</v>
      </c>
      <c r="BH419" s="19">
        <v>114.1</v>
      </c>
      <c r="BI419" s="19">
        <v>114.1</v>
      </c>
      <c r="BJ419" s="19">
        <v>113.7</v>
      </c>
      <c r="BK419" s="19">
        <v>114.5</v>
      </c>
      <c r="BL419" s="19">
        <v>115</v>
      </c>
      <c r="BM419" s="19">
        <v>115</v>
      </c>
      <c r="BN419" s="19">
        <v>116.2</v>
      </c>
      <c r="BO419" s="19">
        <v>115.1</v>
      </c>
      <c r="BP419" s="19">
        <v>115.5</v>
      </c>
      <c r="BQ419" s="19">
        <v>114.4</v>
      </c>
      <c r="BR419" s="19">
        <v>115.2</v>
      </c>
      <c r="BS419" s="19">
        <v>115.6</v>
      </c>
      <c r="BT419" s="19">
        <v>115.4</v>
      </c>
      <c r="BU419" s="19">
        <v>115.2</v>
      </c>
      <c r="BV419" s="19">
        <v>115</v>
      </c>
      <c r="BW419" s="19">
        <v>114.8</v>
      </c>
      <c r="BX419" s="19">
        <v>114.5</v>
      </c>
      <c r="BY419" s="19">
        <v>114.5</v>
      </c>
      <c r="BZ419" s="19">
        <v>114.7</v>
      </c>
      <c r="CA419" s="19">
        <v>116.3</v>
      </c>
      <c r="CB419" s="19">
        <v>116.4</v>
      </c>
      <c r="CC419" s="19">
        <v>116</v>
      </c>
      <c r="CD419" s="19">
        <v>116.7</v>
      </c>
      <c r="CE419" s="19">
        <v>117.8</v>
      </c>
      <c r="CF419" s="19">
        <v>117.5</v>
      </c>
      <c r="CG419" s="19">
        <v>118.8</v>
      </c>
      <c r="CH419" s="19">
        <v>119.1</v>
      </c>
      <c r="CI419" s="19">
        <v>119.4</v>
      </c>
      <c r="CJ419" s="19">
        <v>120</v>
      </c>
      <c r="CK419" s="19">
        <v>118.8</v>
      </c>
      <c r="CL419" s="19">
        <v>119.5</v>
      </c>
      <c r="CM419" s="19">
        <v>119</v>
      </c>
      <c r="CN419" s="19">
        <v>118.8</v>
      </c>
      <c r="CO419" s="19">
        <v>118.3</v>
      </c>
      <c r="CP419" s="19">
        <v>118.4</v>
      </c>
      <c r="CQ419" s="19">
        <v>117.8</v>
      </c>
      <c r="CR419" s="19">
        <v>118.7</v>
      </c>
      <c r="CS419" s="19">
        <v>119</v>
      </c>
      <c r="CT419" s="19">
        <v>117.7</v>
      </c>
      <c r="CU419" s="19">
        <v>117.2</v>
      </c>
      <c r="CV419" s="19">
        <v>118</v>
      </c>
      <c r="CW419" s="19">
        <v>119.4</v>
      </c>
      <c r="CX419" s="19">
        <v>120.1</v>
      </c>
      <c r="CY419" s="19">
        <v>119.8</v>
      </c>
      <c r="CZ419" s="19">
        <v>119.6</v>
      </c>
      <c r="DA419" s="19">
        <v>119.6</v>
      </c>
      <c r="DB419" s="19">
        <v>120.8</v>
      </c>
      <c r="DC419" s="19">
        <v>121.3</v>
      </c>
      <c r="DD419" s="19">
        <v>121.7</v>
      </c>
      <c r="DE419" s="19">
        <v>121.8</v>
      </c>
      <c r="DF419" s="19">
        <v>122.4</v>
      </c>
      <c r="DG419" s="19">
        <v>122.8</v>
      </c>
      <c r="DH419" s="19">
        <v>123.4</v>
      </c>
      <c r="DI419" s="19">
        <v>124.8</v>
      </c>
      <c r="DJ419" s="19">
        <v>126.2</v>
      </c>
      <c r="DK419" s="19">
        <v>126.8</v>
      </c>
      <c r="DL419" s="19">
        <v>128.4</v>
      </c>
      <c r="DM419" s="19">
        <v>128.80000000000001</v>
      </c>
      <c r="DN419" s="19">
        <v>129</v>
      </c>
      <c r="DO419" s="19">
        <v>129.9</v>
      </c>
      <c r="DP419" s="19">
        <v>130.9</v>
      </c>
      <c r="DQ419" s="19">
        <v>126.9</v>
      </c>
      <c r="DR419" s="19">
        <v>128</v>
      </c>
      <c r="DS419" s="19">
        <v>134.5</v>
      </c>
      <c r="DT419" s="19">
        <v>136</v>
      </c>
      <c r="DU419" s="19">
        <v>138.1</v>
      </c>
      <c r="DV419" s="19">
        <v>139</v>
      </c>
      <c r="DW419" s="19">
        <v>140.6</v>
      </c>
    </row>
    <row r="420" spans="1:127">
      <c r="A420" s="17" t="s">
        <v>1433</v>
      </c>
      <c r="B420" s="17" t="s">
        <v>1434</v>
      </c>
      <c r="C420" s="18">
        <v>7.6050000000000006E-2</v>
      </c>
      <c r="D420" s="19">
        <v>106.3</v>
      </c>
      <c r="E420" s="19">
        <v>106.2</v>
      </c>
      <c r="F420" s="19">
        <v>106.9</v>
      </c>
      <c r="G420" s="19">
        <v>108.7</v>
      </c>
      <c r="H420" s="19">
        <v>107.8</v>
      </c>
      <c r="I420" s="19">
        <v>105.4</v>
      </c>
      <c r="J420" s="19">
        <v>104.5</v>
      </c>
      <c r="K420" s="19">
        <v>106</v>
      </c>
      <c r="L420" s="19">
        <v>105.6</v>
      </c>
      <c r="M420" s="19">
        <v>106.1</v>
      </c>
      <c r="N420" s="19">
        <v>105</v>
      </c>
      <c r="O420" s="19">
        <v>104.3</v>
      </c>
      <c r="P420" s="19">
        <v>106.6</v>
      </c>
      <c r="Q420" s="19">
        <v>108.3</v>
      </c>
      <c r="R420" s="19">
        <v>106.7</v>
      </c>
      <c r="S420" s="19">
        <v>108.6</v>
      </c>
      <c r="T420" s="19">
        <v>111</v>
      </c>
      <c r="U420" s="19">
        <v>107</v>
      </c>
      <c r="V420" s="19">
        <v>109.3</v>
      </c>
      <c r="W420" s="19">
        <v>107.3</v>
      </c>
      <c r="X420" s="19">
        <v>105.3</v>
      </c>
      <c r="Y420" s="19">
        <v>105.1</v>
      </c>
      <c r="Z420" s="19">
        <v>105.8</v>
      </c>
      <c r="AA420" s="19">
        <v>106.3</v>
      </c>
      <c r="AB420" s="19">
        <v>109.8</v>
      </c>
      <c r="AC420" s="19">
        <v>112.2</v>
      </c>
      <c r="AD420" s="19">
        <v>110.9</v>
      </c>
      <c r="AE420" s="19">
        <v>112.2</v>
      </c>
      <c r="AF420" s="19">
        <v>110.9</v>
      </c>
      <c r="AG420" s="19">
        <v>110.5</v>
      </c>
      <c r="AH420" s="19">
        <v>109.2</v>
      </c>
      <c r="AI420" s="19">
        <v>111.1</v>
      </c>
      <c r="AJ420" s="19">
        <v>109.5</v>
      </c>
      <c r="AK420" s="19">
        <v>108.4</v>
      </c>
      <c r="AL420" s="19">
        <v>107.4</v>
      </c>
      <c r="AM420" s="19">
        <v>109.2</v>
      </c>
      <c r="AN420" s="19">
        <v>105.5</v>
      </c>
      <c r="AO420" s="19">
        <v>106.9</v>
      </c>
      <c r="AP420" s="19">
        <v>108.4</v>
      </c>
      <c r="AQ420" s="19">
        <v>108</v>
      </c>
      <c r="AR420" s="19">
        <v>106.9</v>
      </c>
      <c r="AS420" s="19">
        <v>110.9</v>
      </c>
      <c r="AT420" s="19">
        <v>110.7</v>
      </c>
      <c r="AU420" s="19">
        <v>109.3</v>
      </c>
      <c r="AV420" s="19">
        <v>111.1</v>
      </c>
      <c r="AW420" s="19">
        <v>109.8</v>
      </c>
      <c r="AX420" s="19">
        <v>110.1</v>
      </c>
      <c r="AY420" s="19">
        <v>109.8</v>
      </c>
      <c r="AZ420" s="19">
        <v>110.9</v>
      </c>
      <c r="BA420" s="19">
        <v>111.9</v>
      </c>
      <c r="BB420" s="19">
        <v>110.5</v>
      </c>
      <c r="BC420" s="19">
        <v>110.7</v>
      </c>
      <c r="BD420" s="19">
        <v>111.9</v>
      </c>
      <c r="BE420" s="19">
        <v>112.2</v>
      </c>
      <c r="BF420" s="19">
        <v>112.5</v>
      </c>
      <c r="BG420" s="19">
        <v>112.9</v>
      </c>
      <c r="BH420" s="19">
        <v>114.3</v>
      </c>
      <c r="BI420" s="19">
        <v>113.5</v>
      </c>
      <c r="BJ420" s="19">
        <v>113.5</v>
      </c>
      <c r="BK420" s="19">
        <v>113.7</v>
      </c>
      <c r="BL420" s="19">
        <v>114</v>
      </c>
      <c r="BM420" s="19">
        <v>114.2</v>
      </c>
      <c r="BN420" s="19">
        <v>116.5</v>
      </c>
      <c r="BO420" s="19">
        <v>112.8</v>
      </c>
      <c r="BP420" s="19">
        <v>113.5</v>
      </c>
      <c r="BQ420" s="19">
        <v>112.5</v>
      </c>
      <c r="BR420" s="19">
        <v>111.4</v>
      </c>
      <c r="BS420" s="19">
        <v>111.5</v>
      </c>
      <c r="BT420" s="19">
        <v>111.4</v>
      </c>
      <c r="BU420" s="19">
        <v>112.4</v>
      </c>
      <c r="BV420" s="19">
        <v>110.3</v>
      </c>
      <c r="BW420" s="19">
        <v>109.5</v>
      </c>
      <c r="BX420" s="19">
        <v>111.2</v>
      </c>
      <c r="BY420" s="19">
        <v>109.1</v>
      </c>
      <c r="BZ420" s="19">
        <v>109.5</v>
      </c>
      <c r="CA420" s="19">
        <v>111.2</v>
      </c>
      <c r="CB420" s="19">
        <v>111.2</v>
      </c>
      <c r="CC420" s="19">
        <v>109.7</v>
      </c>
      <c r="CD420" s="19">
        <v>110.1</v>
      </c>
      <c r="CE420" s="19">
        <v>111.5</v>
      </c>
      <c r="CF420" s="19">
        <v>111</v>
      </c>
      <c r="CG420" s="19">
        <v>110.3</v>
      </c>
      <c r="CH420" s="19">
        <v>112.3</v>
      </c>
      <c r="CI420" s="19">
        <v>112.2</v>
      </c>
      <c r="CJ420" s="19">
        <v>112.8</v>
      </c>
      <c r="CK420" s="19">
        <v>112.6</v>
      </c>
      <c r="CL420" s="19">
        <v>111.1</v>
      </c>
      <c r="CM420" s="19">
        <v>111.6</v>
      </c>
      <c r="CN420" s="19">
        <v>109.7</v>
      </c>
      <c r="CO420" s="19">
        <v>110.5</v>
      </c>
      <c r="CP420" s="19">
        <v>109.4</v>
      </c>
      <c r="CQ420" s="19">
        <v>108.7</v>
      </c>
      <c r="CR420" s="19">
        <v>110.7</v>
      </c>
      <c r="CS420" s="19">
        <v>110.7</v>
      </c>
      <c r="CT420" s="19">
        <v>112</v>
      </c>
      <c r="CU420" s="19">
        <v>112.7</v>
      </c>
      <c r="CV420" s="19">
        <v>112</v>
      </c>
      <c r="CW420" s="19">
        <v>112</v>
      </c>
      <c r="CX420" s="19">
        <v>112.6</v>
      </c>
      <c r="CY420" s="19">
        <v>113.1</v>
      </c>
      <c r="CZ420" s="19">
        <v>113.5</v>
      </c>
      <c r="DA420" s="19">
        <v>112.4</v>
      </c>
      <c r="DB420" s="19">
        <v>114.2</v>
      </c>
      <c r="DC420" s="19">
        <v>113.9</v>
      </c>
      <c r="DD420" s="19">
        <v>114.9</v>
      </c>
      <c r="DE420" s="19">
        <v>114.1</v>
      </c>
      <c r="DF420" s="19">
        <v>117.2</v>
      </c>
      <c r="DG420" s="19">
        <v>118.6</v>
      </c>
      <c r="DH420" s="19">
        <v>120.1</v>
      </c>
      <c r="DI420" s="19">
        <v>122.2</v>
      </c>
      <c r="DJ420" s="19">
        <v>121.3</v>
      </c>
      <c r="DK420" s="19">
        <v>124.7</v>
      </c>
      <c r="DL420" s="19">
        <v>123.6</v>
      </c>
      <c r="DM420" s="19">
        <v>125.3</v>
      </c>
      <c r="DN420" s="19">
        <v>127.8</v>
      </c>
      <c r="DO420" s="19">
        <v>128.80000000000001</v>
      </c>
      <c r="DP420" s="19">
        <v>128.9</v>
      </c>
      <c r="DQ420" s="19">
        <v>129.80000000000001</v>
      </c>
      <c r="DR420" s="19">
        <v>130.4</v>
      </c>
      <c r="DS420" s="19">
        <v>131.5</v>
      </c>
      <c r="DT420" s="19">
        <v>135.69999999999999</v>
      </c>
      <c r="DU420" s="19">
        <v>136.9</v>
      </c>
      <c r="DV420" s="19">
        <v>137.9</v>
      </c>
      <c r="DW420" s="19">
        <v>137.5</v>
      </c>
    </row>
    <row r="421" spans="1:127">
      <c r="A421" s="17" t="s">
        <v>1435</v>
      </c>
      <c r="B421" s="17" t="s">
        <v>1436</v>
      </c>
      <c r="C421" s="18">
        <v>0.30512</v>
      </c>
      <c r="D421" s="19">
        <v>107</v>
      </c>
      <c r="E421" s="19">
        <v>109.2</v>
      </c>
      <c r="F421" s="19">
        <v>109</v>
      </c>
      <c r="G421" s="19">
        <v>108.7</v>
      </c>
      <c r="H421" s="19">
        <v>110.4</v>
      </c>
      <c r="I421" s="19">
        <v>109.4</v>
      </c>
      <c r="J421" s="19">
        <v>110.1</v>
      </c>
      <c r="K421" s="19">
        <v>111</v>
      </c>
      <c r="L421" s="19">
        <v>111.5</v>
      </c>
      <c r="M421" s="19">
        <v>109.5</v>
      </c>
      <c r="N421" s="19">
        <v>110.2</v>
      </c>
      <c r="O421" s="19">
        <v>112.7</v>
      </c>
      <c r="P421" s="19">
        <v>113.4</v>
      </c>
      <c r="Q421" s="19">
        <v>114.3</v>
      </c>
      <c r="R421" s="19">
        <v>114.2</v>
      </c>
      <c r="S421" s="19">
        <v>116</v>
      </c>
      <c r="T421" s="19">
        <v>115.4</v>
      </c>
      <c r="U421" s="19">
        <v>116.9</v>
      </c>
      <c r="V421" s="19">
        <v>117.3</v>
      </c>
      <c r="W421" s="19">
        <v>118.3</v>
      </c>
      <c r="X421" s="19">
        <v>118.2</v>
      </c>
      <c r="Y421" s="19">
        <v>119</v>
      </c>
      <c r="Z421" s="19">
        <v>112.1</v>
      </c>
      <c r="AA421" s="19">
        <v>112.6</v>
      </c>
      <c r="AB421" s="19">
        <v>112.8</v>
      </c>
      <c r="AC421" s="19">
        <v>113.1</v>
      </c>
      <c r="AD421" s="19">
        <v>114.4</v>
      </c>
      <c r="AE421" s="19">
        <v>115.2</v>
      </c>
      <c r="AF421" s="19">
        <v>115.4</v>
      </c>
      <c r="AG421" s="19">
        <v>116.1</v>
      </c>
      <c r="AH421" s="19">
        <v>115.5</v>
      </c>
      <c r="AI421" s="19">
        <v>115</v>
      </c>
      <c r="AJ421" s="19">
        <v>115.2</v>
      </c>
      <c r="AK421" s="19">
        <v>115.6</v>
      </c>
      <c r="AL421" s="19">
        <v>114.4</v>
      </c>
      <c r="AM421" s="19">
        <v>113.8</v>
      </c>
      <c r="AN421" s="19">
        <v>114.7</v>
      </c>
      <c r="AO421" s="19">
        <v>114.5</v>
      </c>
      <c r="AP421" s="19">
        <v>115.1</v>
      </c>
      <c r="AQ421" s="19">
        <v>115.4</v>
      </c>
      <c r="AR421" s="19">
        <v>113.6</v>
      </c>
      <c r="AS421" s="19">
        <v>115.3</v>
      </c>
      <c r="AT421" s="19">
        <v>114.2</v>
      </c>
      <c r="AU421" s="19">
        <v>114.5</v>
      </c>
      <c r="AV421" s="19">
        <v>113.8</v>
      </c>
      <c r="AW421" s="19">
        <v>114.6</v>
      </c>
      <c r="AX421" s="19">
        <v>113.3</v>
      </c>
      <c r="AY421" s="19">
        <v>111.9</v>
      </c>
      <c r="AZ421" s="19">
        <v>113.1</v>
      </c>
      <c r="BA421" s="19">
        <v>112.3</v>
      </c>
      <c r="BB421" s="19">
        <v>112.5</v>
      </c>
      <c r="BC421" s="19">
        <v>113.8</v>
      </c>
      <c r="BD421" s="19">
        <v>113.3</v>
      </c>
      <c r="BE421" s="19">
        <v>113.3</v>
      </c>
      <c r="BF421" s="19">
        <v>113.9</v>
      </c>
      <c r="BG421" s="19">
        <v>113.9</v>
      </c>
      <c r="BH421" s="19">
        <v>114.2</v>
      </c>
      <c r="BI421" s="19">
        <v>113.9</v>
      </c>
      <c r="BJ421" s="19">
        <v>113.8</v>
      </c>
      <c r="BK421" s="19">
        <v>114.7</v>
      </c>
      <c r="BL421" s="19">
        <v>115.8</v>
      </c>
      <c r="BM421" s="19">
        <v>116</v>
      </c>
      <c r="BN421" s="19">
        <v>116.8</v>
      </c>
      <c r="BO421" s="19">
        <v>117.6</v>
      </c>
      <c r="BP421" s="19">
        <v>118.1</v>
      </c>
      <c r="BQ421" s="19">
        <v>117.4</v>
      </c>
      <c r="BR421" s="19">
        <v>118.5</v>
      </c>
      <c r="BS421" s="19">
        <v>119.4</v>
      </c>
      <c r="BT421" s="19">
        <v>118.8</v>
      </c>
      <c r="BU421" s="19">
        <v>117.4</v>
      </c>
      <c r="BV421" s="19">
        <v>117.4</v>
      </c>
      <c r="BW421" s="19">
        <v>117.3</v>
      </c>
      <c r="BX421" s="19">
        <v>116.9</v>
      </c>
      <c r="BY421" s="19">
        <v>117.7</v>
      </c>
      <c r="BZ421" s="19">
        <v>118.7</v>
      </c>
      <c r="CA421" s="19">
        <v>120.6</v>
      </c>
      <c r="CB421" s="19">
        <v>120.5</v>
      </c>
      <c r="CC421" s="19">
        <v>119.7</v>
      </c>
      <c r="CD421" s="19">
        <v>120.6</v>
      </c>
      <c r="CE421" s="19">
        <v>122.1</v>
      </c>
      <c r="CF421" s="19">
        <v>121.7</v>
      </c>
      <c r="CG421" s="19">
        <v>124.5</v>
      </c>
      <c r="CH421" s="19">
        <v>124.4</v>
      </c>
      <c r="CI421" s="19">
        <v>124.8</v>
      </c>
      <c r="CJ421" s="19">
        <v>126.3</v>
      </c>
      <c r="CK421" s="19">
        <v>123.6</v>
      </c>
      <c r="CL421" s="19">
        <v>124.7</v>
      </c>
      <c r="CM421" s="19">
        <v>124.5</v>
      </c>
      <c r="CN421" s="19">
        <v>124.7</v>
      </c>
      <c r="CO421" s="19">
        <v>123.5</v>
      </c>
      <c r="CP421" s="19">
        <v>124.1</v>
      </c>
      <c r="CQ421" s="19">
        <v>123.3</v>
      </c>
      <c r="CR421" s="19">
        <v>124.5</v>
      </c>
      <c r="CS421" s="19">
        <v>124.9</v>
      </c>
      <c r="CT421" s="19">
        <v>124.3</v>
      </c>
      <c r="CU421" s="19">
        <v>122.8</v>
      </c>
      <c r="CV421" s="19">
        <v>124.8</v>
      </c>
      <c r="CW421" s="19">
        <v>126.9</v>
      </c>
      <c r="CX421" s="19">
        <v>128.6</v>
      </c>
      <c r="CY421" s="19">
        <v>127.5</v>
      </c>
      <c r="CZ421" s="19">
        <v>126.9</v>
      </c>
      <c r="DA421" s="19">
        <v>127.1</v>
      </c>
      <c r="DB421" s="19">
        <v>129.1</v>
      </c>
      <c r="DC421" s="19">
        <v>129.69999999999999</v>
      </c>
      <c r="DD421" s="19">
        <v>129.69999999999999</v>
      </c>
      <c r="DE421" s="19">
        <v>130.30000000000001</v>
      </c>
      <c r="DF421" s="19">
        <v>130.69999999999999</v>
      </c>
      <c r="DG421" s="19">
        <v>130.30000000000001</v>
      </c>
      <c r="DH421" s="19">
        <v>130.9</v>
      </c>
      <c r="DI421" s="19">
        <v>133.30000000000001</v>
      </c>
      <c r="DJ421" s="19">
        <v>135.69999999999999</v>
      </c>
      <c r="DK421" s="19">
        <v>136.19999999999999</v>
      </c>
      <c r="DL421" s="19">
        <v>139.19999999999999</v>
      </c>
      <c r="DM421" s="19">
        <v>139.4</v>
      </c>
      <c r="DN421" s="19">
        <v>138.69999999999999</v>
      </c>
      <c r="DO421" s="19">
        <v>140</v>
      </c>
      <c r="DP421" s="19">
        <v>141</v>
      </c>
      <c r="DQ421" s="19">
        <v>132.69999999999999</v>
      </c>
      <c r="DR421" s="19">
        <v>134.19999999999999</v>
      </c>
      <c r="DS421" s="19">
        <v>145.69999999999999</v>
      </c>
      <c r="DT421" s="19">
        <v>146.19999999999999</v>
      </c>
      <c r="DU421" s="19">
        <v>149.4</v>
      </c>
      <c r="DV421" s="19">
        <v>150.80000000000001</v>
      </c>
      <c r="DW421" s="19">
        <v>153.6</v>
      </c>
    </row>
    <row r="422" spans="1:127">
      <c r="A422" s="17" t="s">
        <v>1437</v>
      </c>
      <c r="B422" s="17" t="s">
        <v>1438</v>
      </c>
      <c r="C422" s="18">
        <v>1.8339999999999999E-2</v>
      </c>
      <c r="D422" s="19">
        <v>102.5</v>
      </c>
      <c r="E422" s="19">
        <v>102.8</v>
      </c>
      <c r="F422" s="19">
        <v>101.5</v>
      </c>
      <c r="G422" s="19">
        <v>103.6</v>
      </c>
      <c r="H422" s="19">
        <v>103.7</v>
      </c>
      <c r="I422" s="19">
        <v>100.8</v>
      </c>
      <c r="J422" s="19">
        <v>104.8</v>
      </c>
      <c r="K422" s="19">
        <v>101.9</v>
      </c>
      <c r="L422" s="19">
        <v>99.4</v>
      </c>
      <c r="M422" s="19">
        <v>102.4</v>
      </c>
      <c r="N422" s="19">
        <v>106</v>
      </c>
      <c r="O422" s="19">
        <v>103.4</v>
      </c>
      <c r="P422" s="19">
        <v>108.6</v>
      </c>
      <c r="Q422" s="19">
        <v>107.5</v>
      </c>
      <c r="R422" s="19">
        <v>107.5</v>
      </c>
      <c r="S422" s="19">
        <v>107.6</v>
      </c>
      <c r="T422" s="19">
        <v>104.9</v>
      </c>
      <c r="U422" s="19">
        <v>111</v>
      </c>
      <c r="V422" s="19">
        <v>112</v>
      </c>
      <c r="W422" s="19">
        <v>112.4</v>
      </c>
      <c r="X422" s="19">
        <v>110</v>
      </c>
      <c r="Y422" s="19">
        <v>108.6</v>
      </c>
      <c r="Z422" s="19">
        <v>109.1</v>
      </c>
      <c r="AA422" s="19">
        <v>113.1</v>
      </c>
      <c r="AB422" s="19">
        <v>112.2</v>
      </c>
      <c r="AC422" s="19">
        <v>119.5</v>
      </c>
      <c r="AD422" s="19">
        <v>114.4</v>
      </c>
      <c r="AE422" s="19">
        <v>118</v>
      </c>
      <c r="AF422" s="19">
        <v>117.8</v>
      </c>
      <c r="AG422" s="19">
        <v>117.2</v>
      </c>
      <c r="AH422" s="19">
        <v>111.9</v>
      </c>
      <c r="AI422" s="19">
        <v>110.8</v>
      </c>
      <c r="AJ422" s="19">
        <v>111.2</v>
      </c>
      <c r="AK422" s="19">
        <v>114.9</v>
      </c>
      <c r="AL422" s="19">
        <v>106.3</v>
      </c>
      <c r="AM422" s="19">
        <v>102.3</v>
      </c>
      <c r="AN422" s="19">
        <v>98.1</v>
      </c>
      <c r="AO422" s="19">
        <v>97.7</v>
      </c>
      <c r="AP422" s="19">
        <v>96.9</v>
      </c>
      <c r="AQ422" s="19">
        <v>100.8</v>
      </c>
      <c r="AR422" s="19">
        <v>104.6</v>
      </c>
      <c r="AS422" s="19">
        <v>101.5</v>
      </c>
      <c r="AT422" s="19">
        <v>99.5</v>
      </c>
      <c r="AU422" s="19">
        <v>97.1</v>
      </c>
      <c r="AV422" s="19">
        <v>97.9</v>
      </c>
      <c r="AW422" s="19">
        <v>97.1</v>
      </c>
      <c r="AX422" s="19">
        <v>94.3</v>
      </c>
      <c r="AY422" s="19">
        <v>98.7</v>
      </c>
      <c r="AZ422" s="19">
        <v>92.5</v>
      </c>
      <c r="BA422" s="19">
        <v>97.3</v>
      </c>
      <c r="BB422" s="19">
        <v>94.9</v>
      </c>
      <c r="BC422" s="19">
        <v>100</v>
      </c>
      <c r="BD422" s="19">
        <v>98.6</v>
      </c>
      <c r="BE422" s="19">
        <v>100.8</v>
      </c>
      <c r="BF422" s="19">
        <v>98.1</v>
      </c>
      <c r="BG422" s="19">
        <v>96.3</v>
      </c>
      <c r="BH422" s="19">
        <v>96.9</v>
      </c>
      <c r="BI422" s="19">
        <v>97.1</v>
      </c>
      <c r="BJ422" s="19">
        <v>96.9</v>
      </c>
      <c r="BK422" s="19">
        <v>96.1</v>
      </c>
      <c r="BL422" s="19">
        <v>99.5</v>
      </c>
      <c r="BM422" s="19">
        <v>100.8</v>
      </c>
      <c r="BN422" s="19">
        <v>99.8</v>
      </c>
      <c r="BO422" s="19">
        <v>94.7</v>
      </c>
      <c r="BP422" s="19">
        <v>95.1</v>
      </c>
      <c r="BQ422" s="19">
        <v>94.2</v>
      </c>
      <c r="BR422" s="19">
        <v>95.2</v>
      </c>
      <c r="BS422" s="19">
        <v>94.8</v>
      </c>
      <c r="BT422" s="19">
        <v>92.4</v>
      </c>
      <c r="BU422" s="19">
        <v>93.1</v>
      </c>
      <c r="BV422" s="19">
        <v>95.1</v>
      </c>
      <c r="BW422" s="19">
        <v>98.2</v>
      </c>
      <c r="BX422" s="19">
        <v>94.4</v>
      </c>
      <c r="BY422" s="19">
        <v>93.8</v>
      </c>
      <c r="BZ422" s="19">
        <v>96.1</v>
      </c>
      <c r="CA422" s="19">
        <v>99.3</v>
      </c>
      <c r="CB422" s="19">
        <v>97.4</v>
      </c>
      <c r="CC422" s="19">
        <v>98</v>
      </c>
      <c r="CD422" s="19">
        <v>97.1</v>
      </c>
      <c r="CE422" s="19">
        <v>96.3</v>
      </c>
      <c r="CF422" s="19">
        <v>100</v>
      </c>
      <c r="CG422" s="19">
        <v>96.8</v>
      </c>
      <c r="CH422" s="19">
        <v>100.8</v>
      </c>
      <c r="CI422" s="19">
        <v>104</v>
      </c>
      <c r="CJ422" s="19">
        <v>100.4</v>
      </c>
      <c r="CK422" s="19">
        <v>96.9</v>
      </c>
      <c r="CL422" s="19">
        <v>97.6</v>
      </c>
      <c r="CM422" s="19">
        <v>94.1</v>
      </c>
      <c r="CN422" s="19">
        <v>93.1</v>
      </c>
      <c r="CO422" s="19">
        <v>93.6</v>
      </c>
      <c r="CP422" s="19">
        <v>89.8</v>
      </c>
      <c r="CQ422" s="19">
        <v>89.1</v>
      </c>
      <c r="CR422" s="19">
        <v>90.8</v>
      </c>
      <c r="CS422" s="19">
        <v>91.9</v>
      </c>
      <c r="CT422" s="19">
        <v>93.4</v>
      </c>
      <c r="CU422" s="19">
        <v>96.8</v>
      </c>
      <c r="CV422" s="19">
        <v>89</v>
      </c>
      <c r="CW422" s="19">
        <v>92.6</v>
      </c>
      <c r="CX422" s="19">
        <v>88.7</v>
      </c>
      <c r="CY422" s="19">
        <v>88.7</v>
      </c>
      <c r="CZ422" s="19">
        <v>93.2</v>
      </c>
      <c r="DA422" s="19">
        <v>96.5</v>
      </c>
      <c r="DB422" s="19">
        <v>92.8</v>
      </c>
      <c r="DC422" s="19">
        <v>97.8</v>
      </c>
      <c r="DD422" s="19">
        <v>102.4</v>
      </c>
      <c r="DE422" s="19">
        <v>102.2</v>
      </c>
      <c r="DF422" s="19">
        <v>100.8</v>
      </c>
      <c r="DG422" s="19">
        <v>105.7</v>
      </c>
      <c r="DH422" s="19">
        <v>108.6</v>
      </c>
      <c r="DI422" s="19">
        <v>109.7</v>
      </c>
      <c r="DJ422" s="19">
        <v>112.2</v>
      </c>
      <c r="DK422" s="19">
        <v>115.5</v>
      </c>
      <c r="DL422" s="19">
        <v>115.7</v>
      </c>
      <c r="DM422" s="19">
        <v>117.3</v>
      </c>
      <c r="DN422" s="19">
        <v>119.1</v>
      </c>
      <c r="DO422" s="19">
        <v>117.6</v>
      </c>
      <c r="DP422" s="19">
        <v>119.3</v>
      </c>
      <c r="DQ422" s="19">
        <v>117.6</v>
      </c>
      <c r="DR422" s="19">
        <v>116.2</v>
      </c>
      <c r="DS422" s="19">
        <v>118.6</v>
      </c>
      <c r="DT422" s="19">
        <v>121</v>
      </c>
      <c r="DU422" s="19">
        <v>122.8</v>
      </c>
      <c r="DV422" s="19">
        <v>122.9</v>
      </c>
      <c r="DW422" s="19">
        <v>124.9</v>
      </c>
    </row>
    <row r="423" spans="1:127">
      <c r="A423" s="17" t="s">
        <v>1439</v>
      </c>
      <c r="B423" s="17" t="s">
        <v>1440</v>
      </c>
      <c r="C423" s="18">
        <v>2.7040000000000002E-2</v>
      </c>
      <c r="D423" s="19">
        <v>102.5</v>
      </c>
      <c r="E423" s="19">
        <v>102.4</v>
      </c>
      <c r="F423" s="19">
        <v>103.2</v>
      </c>
      <c r="G423" s="19">
        <v>102.6</v>
      </c>
      <c r="H423" s="19">
        <v>103.9</v>
      </c>
      <c r="I423" s="19">
        <v>102.4</v>
      </c>
      <c r="J423" s="19">
        <v>103.7</v>
      </c>
      <c r="K423" s="19">
        <v>104</v>
      </c>
      <c r="L423" s="19">
        <v>104.2</v>
      </c>
      <c r="M423" s="19">
        <v>104.6</v>
      </c>
      <c r="N423" s="19">
        <v>106.2</v>
      </c>
      <c r="O423" s="19">
        <v>107.7</v>
      </c>
      <c r="P423" s="19">
        <v>110.3</v>
      </c>
      <c r="Q423" s="19">
        <v>110.8</v>
      </c>
      <c r="R423" s="19">
        <v>111.5</v>
      </c>
      <c r="S423" s="19">
        <v>110.9</v>
      </c>
      <c r="T423" s="19">
        <v>111</v>
      </c>
      <c r="U423" s="19">
        <v>110.1</v>
      </c>
      <c r="V423" s="19">
        <v>109.6</v>
      </c>
      <c r="W423" s="19">
        <v>109.6</v>
      </c>
      <c r="X423" s="19">
        <v>112</v>
      </c>
      <c r="Y423" s="19">
        <v>112.2</v>
      </c>
      <c r="Z423" s="19">
        <v>115.9</v>
      </c>
      <c r="AA423" s="19">
        <v>116.2</v>
      </c>
      <c r="AB423" s="19">
        <v>116.6</v>
      </c>
      <c r="AC423" s="19">
        <v>117.3</v>
      </c>
      <c r="AD423" s="19">
        <v>117.2</v>
      </c>
      <c r="AE423" s="19">
        <v>116.8</v>
      </c>
      <c r="AF423" s="19">
        <v>117.2</v>
      </c>
      <c r="AG423" s="19">
        <v>117.6</v>
      </c>
      <c r="AH423" s="19">
        <v>118.3</v>
      </c>
      <c r="AI423" s="19">
        <v>118.6</v>
      </c>
      <c r="AJ423" s="19">
        <v>118.5</v>
      </c>
      <c r="AK423" s="19">
        <v>119.2</v>
      </c>
      <c r="AL423" s="19">
        <v>120</v>
      </c>
      <c r="AM423" s="19">
        <v>122.2</v>
      </c>
      <c r="AN423" s="19">
        <v>124.1</v>
      </c>
      <c r="AO423" s="19">
        <v>121.1</v>
      </c>
      <c r="AP423" s="19">
        <v>119.6</v>
      </c>
      <c r="AQ423" s="19">
        <v>120.1</v>
      </c>
      <c r="AR423" s="19">
        <v>120.8</v>
      </c>
      <c r="AS423" s="19">
        <v>120.7</v>
      </c>
      <c r="AT423" s="19">
        <v>120.7</v>
      </c>
      <c r="AU423" s="19">
        <v>122.2</v>
      </c>
      <c r="AV423" s="19">
        <v>122.2</v>
      </c>
      <c r="AW423" s="19">
        <v>125.6</v>
      </c>
      <c r="AX423" s="19">
        <v>125.9</v>
      </c>
      <c r="AY423" s="19">
        <v>126.1</v>
      </c>
      <c r="AZ423" s="19">
        <v>126.7</v>
      </c>
      <c r="BA423" s="19">
        <v>126.3</v>
      </c>
      <c r="BB423" s="19">
        <v>120.5</v>
      </c>
      <c r="BC423" s="19">
        <v>120.8</v>
      </c>
      <c r="BD423" s="19">
        <v>121.5</v>
      </c>
      <c r="BE423" s="19">
        <v>123.6</v>
      </c>
      <c r="BF423" s="19">
        <v>123.8</v>
      </c>
      <c r="BG423" s="19">
        <v>123.9</v>
      </c>
      <c r="BH423" s="19">
        <v>121.3</v>
      </c>
      <c r="BI423" s="19">
        <v>121.3</v>
      </c>
      <c r="BJ423" s="19">
        <v>121.3</v>
      </c>
      <c r="BK423" s="19">
        <v>122.5</v>
      </c>
      <c r="BL423" s="19">
        <v>121.5</v>
      </c>
      <c r="BM423" s="19">
        <v>122.3</v>
      </c>
      <c r="BN423" s="19">
        <v>123</v>
      </c>
      <c r="BO423" s="19">
        <v>122</v>
      </c>
      <c r="BP423" s="19">
        <v>120.7</v>
      </c>
      <c r="BQ423" s="19">
        <v>120.8</v>
      </c>
      <c r="BR423" s="19">
        <v>121</v>
      </c>
      <c r="BS423" s="19">
        <v>124.2</v>
      </c>
      <c r="BT423" s="19">
        <v>124.7</v>
      </c>
      <c r="BU423" s="19">
        <v>122.5</v>
      </c>
      <c r="BV423" s="19">
        <v>121.9</v>
      </c>
      <c r="BW423" s="19">
        <v>120.9</v>
      </c>
      <c r="BX423" s="19">
        <v>117.6</v>
      </c>
      <c r="BY423" s="19">
        <v>116.8</v>
      </c>
      <c r="BZ423" s="19">
        <v>118</v>
      </c>
      <c r="CA423" s="19">
        <v>117.1</v>
      </c>
      <c r="CB423" s="19">
        <v>117.7</v>
      </c>
      <c r="CC423" s="19">
        <v>117.2</v>
      </c>
      <c r="CD423" s="19">
        <v>122.2</v>
      </c>
      <c r="CE423" s="19">
        <v>125.2</v>
      </c>
      <c r="CF423" s="19">
        <v>125.6</v>
      </c>
      <c r="CG423" s="19">
        <v>125.1</v>
      </c>
      <c r="CH423" s="19">
        <v>125.1</v>
      </c>
      <c r="CI423" s="19">
        <v>125.7</v>
      </c>
      <c r="CJ423" s="19">
        <v>125.9</v>
      </c>
      <c r="CK423" s="19">
        <v>127.2</v>
      </c>
      <c r="CL423" s="19">
        <v>128.80000000000001</v>
      </c>
      <c r="CM423" s="19">
        <v>122.9</v>
      </c>
      <c r="CN423" s="19">
        <v>120.5</v>
      </c>
      <c r="CO423" s="19">
        <v>120.6</v>
      </c>
      <c r="CP423" s="19">
        <v>123</v>
      </c>
      <c r="CQ423" s="19">
        <v>120.3</v>
      </c>
      <c r="CR423" s="19">
        <v>120.9</v>
      </c>
      <c r="CS423" s="19">
        <v>120.8</v>
      </c>
      <c r="CT423" s="19">
        <v>120.1</v>
      </c>
      <c r="CU423" s="19">
        <v>119.1</v>
      </c>
      <c r="CV423" s="19">
        <v>122.1</v>
      </c>
      <c r="CW423" s="19">
        <v>120.5</v>
      </c>
      <c r="CX423" s="19">
        <v>119.6</v>
      </c>
      <c r="CY423" s="19">
        <v>120.2</v>
      </c>
      <c r="CZ423" s="19">
        <v>120.7</v>
      </c>
      <c r="DA423" s="19">
        <v>120</v>
      </c>
      <c r="DB423" s="19">
        <v>121.2</v>
      </c>
      <c r="DC423" s="19">
        <v>121</v>
      </c>
      <c r="DD423" s="19">
        <v>121.3</v>
      </c>
      <c r="DE423" s="19">
        <v>120.9</v>
      </c>
      <c r="DF423" s="19">
        <v>121.4</v>
      </c>
      <c r="DG423" s="19">
        <v>121.4</v>
      </c>
      <c r="DH423" s="19">
        <v>120.6</v>
      </c>
      <c r="DI423" s="19">
        <v>121.3</v>
      </c>
      <c r="DJ423" s="19">
        <v>122.6</v>
      </c>
      <c r="DK423" s="19">
        <v>123.2</v>
      </c>
      <c r="DL423" s="19">
        <v>122.7</v>
      </c>
      <c r="DM423" s="19">
        <v>123.7</v>
      </c>
      <c r="DN423" s="19">
        <v>123.1</v>
      </c>
      <c r="DO423" s="19">
        <v>125.7</v>
      </c>
      <c r="DP423" s="19">
        <v>125.7</v>
      </c>
      <c r="DQ423" s="19">
        <v>126.4</v>
      </c>
      <c r="DR423" s="19">
        <v>127.9</v>
      </c>
      <c r="DS423" s="19">
        <v>133.5</v>
      </c>
      <c r="DT423" s="19">
        <v>135.4</v>
      </c>
      <c r="DU423" s="19">
        <v>136.19999999999999</v>
      </c>
      <c r="DV423" s="19">
        <v>136.19999999999999</v>
      </c>
      <c r="DW423" s="19">
        <v>136.4</v>
      </c>
    </row>
    <row r="424" spans="1:127">
      <c r="A424" s="17" t="s">
        <v>1441</v>
      </c>
      <c r="B424" s="17" t="s">
        <v>1442</v>
      </c>
      <c r="C424" s="18">
        <v>2.3640000000000001E-2</v>
      </c>
      <c r="D424" s="19">
        <v>101.4</v>
      </c>
      <c r="E424" s="19">
        <v>101.7</v>
      </c>
      <c r="F424" s="19">
        <v>101.9</v>
      </c>
      <c r="G424" s="19">
        <v>101.8</v>
      </c>
      <c r="H424" s="19">
        <v>102</v>
      </c>
      <c r="I424" s="19">
        <v>101.9</v>
      </c>
      <c r="J424" s="19">
        <v>102.5</v>
      </c>
      <c r="K424" s="19">
        <v>103.3</v>
      </c>
      <c r="L424" s="19">
        <v>103.1</v>
      </c>
      <c r="M424" s="19">
        <v>103</v>
      </c>
      <c r="N424" s="19">
        <v>102.4</v>
      </c>
      <c r="O424" s="19">
        <v>103.7</v>
      </c>
      <c r="P424" s="19">
        <v>104.2</v>
      </c>
      <c r="Q424" s="19">
        <v>104.2</v>
      </c>
      <c r="R424" s="19">
        <v>108.7</v>
      </c>
      <c r="S424" s="19">
        <v>110.3</v>
      </c>
      <c r="T424" s="19">
        <v>108.5</v>
      </c>
      <c r="U424" s="19">
        <v>109.2</v>
      </c>
      <c r="V424" s="19">
        <v>109.4</v>
      </c>
      <c r="W424" s="19">
        <v>109</v>
      </c>
      <c r="X424" s="19">
        <v>109.1</v>
      </c>
      <c r="Y424" s="19">
        <v>108.7</v>
      </c>
      <c r="Z424" s="19">
        <v>109</v>
      </c>
      <c r="AA424" s="19">
        <v>108.6</v>
      </c>
      <c r="AB424" s="19">
        <v>109.2</v>
      </c>
      <c r="AC424" s="19">
        <v>108.6</v>
      </c>
      <c r="AD424" s="19">
        <v>109.2</v>
      </c>
      <c r="AE424" s="19">
        <v>109</v>
      </c>
      <c r="AF424" s="19">
        <v>109.3</v>
      </c>
      <c r="AG424" s="19">
        <v>110.1</v>
      </c>
      <c r="AH424" s="19">
        <v>110</v>
      </c>
      <c r="AI424" s="19">
        <v>109.8</v>
      </c>
      <c r="AJ424" s="19">
        <v>109</v>
      </c>
      <c r="AK424" s="19">
        <v>109.9</v>
      </c>
      <c r="AL424" s="19">
        <v>109.6</v>
      </c>
      <c r="AM424" s="19">
        <v>110.1</v>
      </c>
      <c r="AN424" s="19">
        <v>110.1</v>
      </c>
      <c r="AO424" s="19">
        <v>110.7</v>
      </c>
      <c r="AP424" s="19">
        <v>110.9</v>
      </c>
      <c r="AQ424" s="19">
        <v>110.6</v>
      </c>
      <c r="AR424" s="19">
        <v>109.1</v>
      </c>
      <c r="AS424" s="19">
        <v>109.5</v>
      </c>
      <c r="AT424" s="19">
        <v>111.6</v>
      </c>
      <c r="AU424" s="19">
        <v>113.9</v>
      </c>
      <c r="AV424" s="19">
        <v>116.6</v>
      </c>
      <c r="AW424" s="19">
        <v>116.8</v>
      </c>
      <c r="AX424" s="19">
        <v>117.1</v>
      </c>
      <c r="AY424" s="19">
        <v>116.4</v>
      </c>
      <c r="AZ424" s="19">
        <v>117.3</v>
      </c>
      <c r="BA424" s="19">
        <v>117.3</v>
      </c>
      <c r="BB424" s="19">
        <v>117.5</v>
      </c>
      <c r="BC424" s="19">
        <v>117.4</v>
      </c>
      <c r="BD424" s="19">
        <v>117.4</v>
      </c>
      <c r="BE424" s="19">
        <v>117.1</v>
      </c>
      <c r="BF424" s="19">
        <v>117.3</v>
      </c>
      <c r="BG424" s="19">
        <v>117.2</v>
      </c>
      <c r="BH424" s="19">
        <v>117.1</v>
      </c>
      <c r="BI424" s="19">
        <v>117.3</v>
      </c>
      <c r="BJ424" s="19">
        <v>117.2</v>
      </c>
      <c r="BK424" s="19">
        <v>117.2</v>
      </c>
      <c r="BL424" s="19">
        <v>117.1</v>
      </c>
      <c r="BM424" s="19">
        <v>117</v>
      </c>
      <c r="BN424" s="19">
        <v>116.9</v>
      </c>
      <c r="BO424" s="19">
        <v>116.6</v>
      </c>
      <c r="BP424" s="19">
        <v>116.9</v>
      </c>
      <c r="BQ424" s="19">
        <v>115.2</v>
      </c>
      <c r="BR424" s="19">
        <v>115.2</v>
      </c>
      <c r="BS424" s="19">
        <v>115.3</v>
      </c>
      <c r="BT424" s="19">
        <v>115.4</v>
      </c>
      <c r="BU424" s="19">
        <v>115.5</v>
      </c>
      <c r="BV424" s="19">
        <v>115.7</v>
      </c>
      <c r="BW424" s="19">
        <v>116.1</v>
      </c>
      <c r="BX424" s="19">
        <v>115.6</v>
      </c>
      <c r="BY424" s="19">
        <v>115.6</v>
      </c>
      <c r="BZ424" s="19">
        <v>115.8</v>
      </c>
      <c r="CA424" s="19">
        <v>115.9</v>
      </c>
      <c r="CB424" s="19">
        <v>115.8</v>
      </c>
      <c r="CC424" s="19">
        <v>114.5</v>
      </c>
      <c r="CD424" s="19">
        <v>115.8</v>
      </c>
      <c r="CE424" s="19">
        <v>115.4</v>
      </c>
      <c r="CF424" s="19">
        <v>115.8</v>
      </c>
      <c r="CG424" s="19">
        <v>115.8</v>
      </c>
      <c r="CH424" s="19">
        <v>115.9</v>
      </c>
      <c r="CI424" s="19">
        <v>115.5</v>
      </c>
      <c r="CJ424" s="19">
        <v>115.3</v>
      </c>
      <c r="CK424" s="19">
        <v>116.6</v>
      </c>
      <c r="CL424" s="19">
        <v>116.4</v>
      </c>
      <c r="CM424" s="19">
        <v>116.3</v>
      </c>
      <c r="CN424" s="19">
        <v>116.7</v>
      </c>
      <c r="CO424" s="19">
        <v>116.5</v>
      </c>
      <c r="CP424" s="19">
        <v>116.5</v>
      </c>
      <c r="CQ424" s="19">
        <v>116.6</v>
      </c>
      <c r="CR424" s="19">
        <v>116.6</v>
      </c>
      <c r="CS424" s="19">
        <v>117.1</v>
      </c>
      <c r="CT424" s="19">
        <v>117.1</v>
      </c>
      <c r="CU424" s="19">
        <v>119.7</v>
      </c>
      <c r="CV424" s="19">
        <v>119.7</v>
      </c>
      <c r="CW424" s="19">
        <v>119.7</v>
      </c>
      <c r="CX424" s="19">
        <v>120.3</v>
      </c>
      <c r="CY424" s="19">
        <v>120.2</v>
      </c>
      <c r="CZ424" s="19">
        <v>120.2</v>
      </c>
      <c r="DA424" s="19">
        <v>120.2</v>
      </c>
      <c r="DB424" s="19">
        <v>121</v>
      </c>
      <c r="DC424" s="19">
        <v>121</v>
      </c>
      <c r="DD424" s="19">
        <v>121.7</v>
      </c>
      <c r="DE424" s="19">
        <v>121.6</v>
      </c>
      <c r="DF424" s="19">
        <v>121.7</v>
      </c>
      <c r="DG424" s="19">
        <v>122</v>
      </c>
      <c r="DH424" s="19">
        <v>122.1</v>
      </c>
      <c r="DI424" s="19">
        <v>122.4</v>
      </c>
      <c r="DJ424" s="19">
        <v>122.4</v>
      </c>
      <c r="DK424" s="19">
        <v>120.8</v>
      </c>
      <c r="DL424" s="19">
        <v>120.8</v>
      </c>
      <c r="DM424" s="19">
        <v>120.8</v>
      </c>
      <c r="DN424" s="19">
        <v>120.8</v>
      </c>
      <c r="DO424" s="19">
        <v>120.6</v>
      </c>
      <c r="DP424" s="19">
        <v>120.5</v>
      </c>
      <c r="DQ424" s="19">
        <v>120.5</v>
      </c>
      <c r="DR424" s="19">
        <v>120.3</v>
      </c>
      <c r="DS424" s="19">
        <v>120.6</v>
      </c>
      <c r="DT424" s="19">
        <v>121.3</v>
      </c>
      <c r="DU424" s="19">
        <v>121.1</v>
      </c>
      <c r="DV424" s="19">
        <v>121.1</v>
      </c>
      <c r="DW424" s="19">
        <v>121.6</v>
      </c>
    </row>
    <row r="425" spans="1:127">
      <c r="A425" s="17" t="s">
        <v>1443</v>
      </c>
      <c r="B425" s="17" t="s">
        <v>1444</v>
      </c>
      <c r="C425" s="18">
        <v>0.10008</v>
      </c>
      <c r="D425" s="19">
        <v>103.3</v>
      </c>
      <c r="E425" s="19">
        <v>103.8</v>
      </c>
      <c r="F425" s="19">
        <v>104.7</v>
      </c>
      <c r="G425" s="19">
        <v>105.6</v>
      </c>
      <c r="H425" s="19">
        <v>101.9</v>
      </c>
      <c r="I425" s="19">
        <v>104.3</v>
      </c>
      <c r="J425" s="19">
        <v>99.7</v>
      </c>
      <c r="K425" s="19">
        <v>97.7</v>
      </c>
      <c r="L425" s="19">
        <v>102.1</v>
      </c>
      <c r="M425" s="19">
        <v>99.2</v>
      </c>
      <c r="N425" s="19">
        <v>101.8</v>
      </c>
      <c r="O425" s="19">
        <v>99.1</v>
      </c>
      <c r="P425" s="19">
        <v>102.1</v>
      </c>
      <c r="Q425" s="19">
        <v>104</v>
      </c>
      <c r="R425" s="19">
        <v>109.2</v>
      </c>
      <c r="S425" s="19">
        <v>110.1</v>
      </c>
      <c r="T425" s="19">
        <v>106.1</v>
      </c>
      <c r="U425" s="19">
        <v>104.6</v>
      </c>
      <c r="V425" s="19">
        <v>106.5</v>
      </c>
      <c r="W425" s="19">
        <v>104.8</v>
      </c>
      <c r="X425" s="19">
        <v>108.2</v>
      </c>
      <c r="Y425" s="19">
        <v>104.1</v>
      </c>
      <c r="Z425" s="19">
        <v>104</v>
      </c>
      <c r="AA425" s="19">
        <v>104.1</v>
      </c>
      <c r="AB425" s="19">
        <v>105.7</v>
      </c>
      <c r="AC425" s="19">
        <v>105.8</v>
      </c>
      <c r="AD425" s="19">
        <v>112.6</v>
      </c>
      <c r="AE425" s="19">
        <v>109</v>
      </c>
      <c r="AF425" s="19">
        <v>109.3</v>
      </c>
      <c r="AG425" s="19">
        <v>111.3</v>
      </c>
      <c r="AH425" s="19">
        <v>108.1</v>
      </c>
      <c r="AI425" s="19">
        <v>112</v>
      </c>
      <c r="AJ425" s="19">
        <v>107.5</v>
      </c>
      <c r="AK425" s="19">
        <v>108.3</v>
      </c>
      <c r="AL425" s="19">
        <v>106.2</v>
      </c>
      <c r="AM425" s="19">
        <v>105.8</v>
      </c>
      <c r="AN425" s="19">
        <v>107.8</v>
      </c>
      <c r="AO425" s="19">
        <v>113.3</v>
      </c>
      <c r="AP425" s="19">
        <v>111.8</v>
      </c>
      <c r="AQ425" s="19">
        <v>109.9</v>
      </c>
      <c r="AR425" s="19">
        <v>107.5</v>
      </c>
      <c r="AS425" s="19">
        <v>106.2</v>
      </c>
      <c r="AT425" s="19">
        <v>112.4</v>
      </c>
      <c r="AU425" s="19">
        <v>112.4</v>
      </c>
      <c r="AV425" s="19">
        <v>111.5</v>
      </c>
      <c r="AW425" s="19">
        <v>113.5</v>
      </c>
      <c r="AX425" s="19">
        <v>114</v>
      </c>
      <c r="AY425" s="19">
        <v>118</v>
      </c>
      <c r="AZ425" s="19">
        <v>119.9</v>
      </c>
      <c r="BA425" s="19">
        <v>119.6</v>
      </c>
      <c r="BB425" s="19">
        <v>118.6</v>
      </c>
      <c r="BC425" s="19">
        <v>119.7</v>
      </c>
      <c r="BD425" s="19">
        <v>118.4</v>
      </c>
      <c r="BE425" s="19">
        <v>118.6</v>
      </c>
      <c r="BF425" s="19">
        <v>119.1</v>
      </c>
      <c r="BG425" s="19">
        <v>119.1</v>
      </c>
      <c r="BH425" s="19">
        <v>118.7</v>
      </c>
      <c r="BI425" s="19">
        <v>120.6</v>
      </c>
      <c r="BJ425" s="19">
        <v>117.9</v>
      </c>
      <c r="BK425" s="19">
        <v>119.4</v>
      </c>
      <c r="BL425" s="19">
        <v>118.9</v>
      </c>
      <c r="BM425" s="19">
        <v>117.7</v>
      </c>
      <c r="BN425" s="19">
        <v>120.2</v>
      </c>
      <c r="BO425" s="19">
        <v>118.7</v>
      </c>
      <c r="BP425" s="19">
        <v>120</v>
      </c>
      <c r="BQ425" s="19">
        <v>116.6</v>
      </c>
      <c r="BR425" s="19">
        <v>117</v>
      </c>
      <c r="BS425" s="19">
        <v>115.4</v>
      </c>
      <c r="BT425" s="19">
        <v>115.3</v>
      </c>
      <c r="BU425" s="19">
        <v>118.6</v>
      </c>
      <c r="BV425" s="19">
        <v>118.6</v>
      </c>
      <c r="BW425" s="19">
        <v>118.3</v>
      </c>
      <c r="BX425" s="19">
        <v>118</v>
      </c>
      <c r="BY425" s="19">
        <v>118.3</v>
      </c>
      <c r="BZ425" s="19">
        <v>115.3</v>
      </c>
      <c r="CA425" s="19">
        <v>117.2</v>
      </c>
      <c r="CB425" s="19">
        <v>118.7</v>
      </c>
      <c r="CC425" s="19">
        <v>119.2</v>
      </c>
      <c r="CD425" s="19">
        <v>118.6</v>
      </c>
      <c r="CE425" s="19">
        <v>119.1</v>
      </c>
      <c r="CF425" s="19">
        <v>118.5</v>
      </c>
      <c r="CG425" s="19">
        <v>119.2</v>
      </c>
      <c r="CH425" s="19">
        <v>119.3</v>
      </c>
      <c r="CI425" s="19">
        <v>119</v>
      </c>
      <c r="CJ425" s="19">
        <v>119.1</v>
      </c>
      <c r="CK425" s="19">
        <v>119.2</v>
      </c>
      <c r="CL425" s="19">
        <v>119.4</v>
      </c>
      <c r="CM425" s="19">
        <v>119.3</v>
      </c>
      <c r="CN425" s="19">
        <v>119.3</v>
      </c>
      <c r="CO425" s="19">
        <v>119.4</v>
      </c>
      <c r="CP425" s="19">
        <v>119.4</v>
      </c>
      <c r="CQ425" s="19">
        <v>119.5</v>
      </c>
      <c r="CR425" s="19">
        <v>119.4</v>
      </c>
      <c r="CS425" s="19">
        <v>119.5</v>
      </c>
      <c r="CT425" s="19">
        <v>112.1</v>
      </c>
      <c r="CU425" s="19">
        <v>112.5</v>
      </c>
      <c r="CV425" s="19">
        <v>112.5</v>
      </c>
      <c r="CW425" s="19">
        <v>112.6</v>
      </c>
      <c r="CX425" s="19">
        <v>112.5</v>
      </c>
      <c r="CY425" s="19">
        <v>113.6</v>
      </c>
      <c r="CZ425" s="19">
        <v>112.6</v>
      </c>
      <c r="DA425" s="19">
        <v>112.4</v>
      </c>
      <c r="DB425" s="19">
        <v>112.7</v>
      </c>
      <c r="DC425" s="19">
        <v>112.9</v>
      </c>
      <c r="DD425" s="19">
        <v>112.8</v>
      </c>
      <c r="DE425" s="19">
        <v>112.3</v>
      </c>
      <c r="DF425" s="19">
        <v>112.2</v>
      </c>
      <c r="DG425" s="19">
        <v>112.9</v>
      </c>
      <c r="DH425" s="19">
        <v>113.1</v>
      </c>
      <c r="DI425" s="19">
        <v>112.8</v>
      </c>
      <c r="DJ425" s="19">
        <v>112.8</v>
      </c>
      <c r="DK425" s="19">
        <v>113.7</v>
      </c>
      <c r="DL425" s="19">
        <v>114.3</v>
      </c>
      <c r="DM425" s="19">
        <v>114.5</v>
      </c>
      <c r="DN425" s="19">
        <v>115.3</v>
      </c>
      <c r="DO425" s="19">
        <v>115.4</v>
      </c>
      <c r="DP425" s="19">
        <v>116.6</v>
      </c>
      <c r="DQ425" s="19">
        <v>117.3</v>
      </c>
      <c r="DR425" s="19">
        <v>118.3</v>
      </c>
      <c r="DS425" s="19">
        <v>120.6</v>
      </c>
      <c r="DT425" s="19">
        <v>123.4</v>
      </c>
      <c r="DU425" s="19">
        <v>124.5</v>
      </c>
      <c r="DV425" s="19">
        <v>125.2</v>
      </c>
      <c r="DW425" s="19">
        <v>125.6</v>
      </c>
    </row>
    <row r="426" spans="1:127">
      <c r="A426" s="17" t="s">
        <v>1445</v>
      </c>
      <c r="B426" s="17" t="s">
        <v>1446</v>
      </c>
      <c r="C426" s="18">
        <v>2.734E-2</v>
      </c>
      <c r="D426" s="19">
        <v>98.8</v>
      </c>
      <c r="E426" s="19">
        <v>101.7</v>
      </c>
      <c r="F426" s="19">
        <v>104.5</v>
      </c>
      <c r="G426" s="19">
        <v>102.5</v>
      </c>
      <c r="H426" s="19">
        <v>105.5</v>
      </c>
      <c r="I426" s="19">
        <v>104.5</v>
      </c>
      <c r="J426" s="19">
        <v>103.2</v>
      </c>
      <c r="K426" s="19">
        <v>102.2</v>
      </c>
      <c r="L426" s="19">
        <v>100.1</v>
      </c>
      <c r="M426" s="19">
        <v>105.5</v>
      </c>
      <c r="N426" s="19">
        <v>102.6</v>
      </c>
      <c r="O426" s="19">
        <v>103.4</v>
      </c>
      <c r="P426" s="19">
        <v>105.8</v>
      </c>
      <c r="Q426" s="19">
        <v>105.5</v>
      </c>
      <c r="R426" s="19">
        <v>109.2</v>
      </c>
      <c r="S426" s="19">
        <v>105</v>
      </c>
      <c r="T426" s="19">
        <v>105.7</v>
      </c>
      <c r="U426" s="19">
        <v>108.7</v>
      </c>
      <c r="V426" s="19">
        <v>106.2</v>
      </c>
      <c r="W426" s="19">
        <v>96.7</v>
      </c>
      <c r="X426" s="19">
        <v>96.5</v>
      </c>
      <c r="Y426" s="19">
        <v>95.7</v>
      </c>
      <c r="Z426" s="19">
        <v>101</v>
      </c>
      <c r="AA426" s="19">
        <v>98.4</v>
      </c>
      <c r="AB426" s="19">
        <v>98.7</v>
      </c>
      <c r="AC426" s="19">
        <v>97.3</v>
      </c>
      <c r="AD426" s="19">
        <v>95.4</v>
      </c>
      <c r="AE426" s="19">
        <v>104.2</v>
      </c>
      <c r="AF426" s="19">
        <v>98.9</v>
      </c>
      <c r="AG426" s="19">
        <v>104.6</v>
      </c>
      <c r="AH426" s="19">
        <v>106</v>
      </c>
      <c r="AI426" s="19">
        <v>104</v>
      </c>
      <c r="AJ426" s="19">
        <v>97.2</v>
      </c>
      <c r="AK426" s="19">
        <v>98.4</v>
      </c>
      <c r="AL426" s="19">
        <v>100.9</v>
      </c>
      <c r="AM426" s="19">
        <v>102.8</v>
      </c>
      <c r="AN426" s="19">
        <v>98.9</v>
      </c>
      <c r="AO426" s="19">
        <v>96.5</v>
      </c>
      <c r="AP426" s="19">
        <v>102.1</v>
      </c>
      <c r="AQ426" s="19">
        <v>105.1</v>
      </c>
      <c r="AR426" s="19">
        <v>96</v>
      </c>
      <c r="AS426" s="19">
        <v>90.4</v>
      </c>
      <c r="AT426" s="19">
        <v>91.2</v>
      </c>
      <c r="AU426" s="19">
        <v>93.7</v>
      </c>
      <c r="AV426" s="19">
        <v>93.7</v>
      </c>
      <c r="AW426" s="19">
        <v>92.1</v>
      </c>
      <c r="AX426" s="19">
        <v>92.3</v>
      </c>
      <c r="AY426" s="19">
        <v>92.3</v>
      </c>
      <c r="AZ426" s="19">
        <v>92.3</v>
      </c>
      <c r="BA426" s="19">
        <v>93.8</v>
      </c>
      <c r="BB426" s="19">
        <v>93.8</v>
      </c>
      <c r="BC426" s="19">
        <v>94.5</v>
      </c>
      <c r="BD426" s="19">
        <v>94.5</v>
      </c>
      <c r="BE426" s="19">
        <v>91.9</v>
      </c>
      <c r="BF426" s="19">
        <v>91.9</v>
      </c>
      <c r="BG426" s="19">
        <v>91.8</v>
      </c>
      <c r="BH426" s="19">
        <v>91.8</v>
      </c>
      <c r="BI426" s="19">
        <v>91.8</v>
      </c>
      <c r="BJ426" s="19">
        <v>91.8</v>
      </c>
      <c r="BK426" s="19">
        <v>93.3</v>
      </c>
      <c r="BL426" s="19">
        <v>92.2</v>
      </c>
      <c r="BM426" s="19">
        <v>92.2</v>
      </c>
      <c r="BN426" s="19">
        <v>92.2</v>
      </c>
      <c r="BO426" s="19">
        <v>83.5</v>
      </c>
      <c r="BP426" s="19">
        <v>83.5</v>
      </c>
      <c r="BQ426" s="19">
        <v>84</v>
      </c>
      <c r="BR426" s="19">
        <v>91.3</v>
      </c>
      <c r="BS426" s="19">
        <v>91.8</v>
      </c>
      <c r="BT426" s="19">
        <v>94.6</v>
      </c>
      <c r="BU426" s="19">
        <v>95.3</v>
      </c>
      <c r="BV426" s="19">
        <v>95.5</v>
      </c>
      <c r="BW426" s="19">
        <v>94.8</v>
      </c>
      <c r="BX426" s="19">
        <v>93</v>
      </c>
      <c r="BY426" s="19">
        <v>93.2</v>
      </c>
      <c r="BZ426" s="19">
        <v>93.2</v>
      </c>
      <c r="CA426" s="19">
        <v>93.2</v>
      </c>
      <c r="CB426" s="19">
        <v>93.2</v>
      </c>
      <c r="CC426" s="19">
        <v>93.5</v>
      </c>
      <c r="CD426" s="19">
        <v>93.5</v>
      </c>
      <c r="CE426" s="19">
        <v>93.5</v>
      </c>
      <c r="CF426" s="19">
        <v>93.3</v>
      </c>
      <c r="CG426" s="19">
        <v>93.8</v>
      </c>
      <c r="CH426" s="19">
        <v>92.1</v>
      </c>
      <c r="CI426" s="19">
        <v>92.9</v>
      </c>
      <c r="CJ426" s="19">
        <v>91.6</v>
      </c>
      <c r="CK426" s="19">
        <v>94.5</v>
      </c>
      <c r="CL426" s="19">
        <v>97.1</v>
      </c>
      <c r="CM426" s="19">
        <v>97.1</v>
      </c>
      <c r="CN426" s="19">
        <v>95.7</v>
      </c>
      <c r="CO426" s="19">
        <v>95.1</v>
      </c>
      <c r="CP426" s="19">
        <v>95.1</v>
      </c>
      <c r="CQ426" s="19">
        <v>95.1</v>
      </c>
      <c r="CR426" s="19">
        <v>95.1</v>
      </c>
      <c r="CS426" s="19">
        <v>95.1</v>
      </c>
      <c r="CT426" s="19">
        <v>95.1</v>
      </c>
      <c r="CU426" s="19">
        <v>95.1</v>
      </c>
      <c r="CV426" s="19">
        <v>95.1</v>
      </c>
      <c r="CW426" s="19">
        <v>100.2</v>
      </c>
      <c r="CX426" s="19">
        <v>100.7</v>
      </c>
      <c r="CY426" s="19">
        <v>100.7</v>
      </c>
      <c r="CZ426" s="19">
        <v>100.7</v>
      </c>
      <c r="DA426" s="19">
        <v>100.7</v>
      </c>
      <c r="DB426" s="19">
        <v>100.7</v>
      </c>
      <c r="DC426" s="19">
        <v>100.2</v>
      </c>
      <c r="DD426" s="19">
        <v>100.7</v>
      </c>
      <c r="DE426" s="19">
        <v>100.7</v>
      </c>
      <c r="DF426" s="19">
        <v>100.7</v>
      </c>
      <c r="DG426" s="19">
        <v>100.9</v>
      </c>
      <c r="DH426" s="19">
        <v>100.9</v>
      </c>
      <c r="DI426" s="19">
        <v>100.2</v>
      </c>
      <c r="DJ426" s="19">
        <v>100.2</v>
      </c>
      <c r="DK426" s="19">
        <v>96.7</v>
      </c>
      <c r="DL426" s="19">
        <v>96.2</v>
      </c>
      <c r="DM426" s="19">
        <v>96.2</v>
      </c>
      <c r="DN426" s="19">
        <v>98.9</v>
      </c>
      <c r="DO426" s="19">
        <v>98.4</v>
      </c>
      <c r="DP426" s="19">
        <v>101.4</v>
      </c>
      <c r="DQ426" s="19">
        <v>102.6</v>
      </c>
      <c r="DR426" s="19">
        <v>102.6</v>
      </c>
      <c r="DS426" s="19">
        <v>102.6</v>
      </c>
      <c r="DT426" s="19">
        <v>102.7</v>
      </c>
      <c r="DU426" s="19">
        <v>102</v>
      </c>
      <c r="DV426" s="19">
        <v>102.1</v>
      </c>
      <c r="DW426" s="19">
        <v>102.1</v>
      </c>
    </row>
    <row r="427" spans="1:127">
      <c r="A427" s="17" t="s">
        <v>1447</v>
      </c>
      <c r="B427" s="17" t="s">
        <v>1448</v>
      </c>
      <c r="C427" s="18">
        <v>4.13E-3</v>
      </c>
      <c r="D427" s="19">
        <v>106.7</v>
      </c>
      <c r="E427" s="19">
        <v>106.7</v>
      </c>
      <c r="F427" s="19">
        <v>108.2</v>
      </c>
      <c r="G427" s="19">
        <v>110.5</v>
      </c>
      <c r="H427" s="19">
        <v>110.5</v>
      </c>
      <c r="I427" s="19">
        <v>110.5</v>
      </c>
      <c r="J427" s="19">
        <v>110.5</v>
      </c>
      <c r="K427" s="19">
        <v>110.5</v>
      </c>
      <c r="L427" s="19">
        <v>115.8</v>
      </c>
      <c r="M427" s="19">
        <v>115.9</v>
      </c>
      <c r="N427" s="19">
        <v>115.9</v>
      </c>
      <c r="O427" s="19">
        <v>115.9</v>
      </c>
      <c r="P427" s="19">
        <v>115.4</v>
      </c>
      <c r="Q427" s="19">
        <v>115.4</v>
      </c>
      <c r="R427" s="19">
        <v>115.4</v>
      </c>
      <c r="S427" s="19">
        <v>115.7</v>
      </c>
      <c r="T427" s="19">
        <v>125.8</v>
      </c>
      <c r="U427" s="19">
        <v>125.8</v>
      </c>
      <c r="V427" s="19">
        <v>127.2</v>
      </c>
      <c r="W427" s="19">
        <v>127.2</v>
      </c>
      <c r="X427" s="19">
        <v>131.69999999999999</v>
      </c>
      <c r="Y427" s="19">
        <v>135.4</v>
      </c>
      <c r="Z427" s="19">
        <v>135.4</v>
      </c>
      <c r="AA427" s="19">
        <v>135.4</v>
      </c>
      <c r="AB427" s="19">
        <v>136.4</v>
      </c>
      <c r="AC427" s="19">
        <v>138.80000000000001</v>
      </c>
      <c r="AD427" s="19">
        <v>140.69999999999999</v>
      </c>
      <c r="AE427" s="19">
        <v>140.69999999999999</v>
      </c>
      <c r="AF427" s="19">
        <v>140.69999999999999</v>
      </c>
      <c r="AG427" s="19">
        <v>140.69999999999999</v>
      </c>
      <c r="AH427" s="19">
        <v>140.30000000000001</v>
      </c>
      <c r="AI427" s="19">
        <v>140.30000000000001</v>
      </c>
      <c r="AJ427" s="19">
        <v>142</v>
      </c>
      <c r="AK427" s="19">
        <v>143.9</v>
      </c>
      <c r="AL427" s="19">
        <v>144.9</v>
      </c>
      <c r="AM427" s="19">
        <v>144.9</v>
      </c>
      <c r="AN427" s="19">
        <v>146.80000000000001</v>
      </c>
      <c r="AO427" s="19">
        <v>146.80000000000001</v>
      </c>
      <c r="AP427" s="19">
        <v>146.80000000000001</v>
      </c>
      <c r="AQ427" s="19">
        <v>147.5</v>
      </c>
      <c r="AR427" s="19">
        <v>147.5</v>
      </c>
      <c r="AS427" s="19">
        <v>153.9</v>
      </c>
      <c r="AT427" s="19">
        <v>153.9</v>
      </c>
      <c r="AU427" s="19">
        <v>153.9</v>
      </c>
      <c r="AV427" s="19">
        <v>155.69999999999999</v>
      </c>
      <c r="AW427" s="19">
        <v>154.4</v>
      </c>
      <c r="AX427" s="19">
        <v>154.4</v>
      </c>
      <c r="AY427" s="19">
        <v>151.69999999999999</v>
      </c>
      <c r="AZ427" s="19">
        <v>151.80000000000001</v>
      </c>
      <c r="BA427" s="19">
        <v>151.80000000000001</v>
      </c>
      <c r="BB427" s="19">
        <v>151.80000000000001</v>
      </c>
      <c r="BC427" s="19">
        <v>151.80000000000001</v>
      </c>
      <c r="BD427" s="19">
        <v>151.80000000000001</v>
      </c>
      <c r="BE427" s="19">
        <v>151.80000000000001</v>
      </c>
      <c r="BF427" s="19">
        <v>151.80000000000001</v>
      </c>
      <c r="BG427" s="19">
        <v>151.80000000000001</v>
      </c>
      <c r="BH427" s="19">
        <v>151.80000000000001</v>
      </c>
      <c r="BI427" s="19">
        <v>151.80000000000001</v>
      </c>
      <c r="BJ427" s="19">
        <v>151.80000000000001</v>
      </c>
      <c r="BK427" s="19">
        <v>151.80000000000001</v>
      </c>
      <c r="BL427" s="19">
        <v>151.80000000000001</v>
      </c>
      <c r="BM427" s="19">
        <v>151.80000000000001</v>
      </c>
      <c r="BN427" s="19">
        <v>153.80000000000001</v>
      </c>
      <c r="BO427" s="19">
        <v>153.80000000000001</v>
      </c>
      <c r="BP427" s="19">
        <v>153.80000000000001</v>
      </c>
      <c r="BQ427" s="19">
        <v>153.80000000000001</v>
      </c>
      <c r="BR427" s="19">
        <v>153.80000000000001</v>
      </c>
      <c r="BS427" s="19">
        <v>153.80000000000001</v>
      </c>
      <c r="BT427" s="19">
        <v>153.80000000000001</v>
      </c>
      <c r="BU427" s="19">
        <v>153.80000000000001</v>
      </c>
      <c r="BV427" s="19">
        <v>153.80000000000001</v>
      </c>
      <c r="BW427" s="19">
        <v>153.80000000000001</v>
      </c>
      <c r="BX427" s="19">
        <v>151.4</v>
      </c>
      <c r="BY427" s="19">
        <v>151.4</v>
      </c>
      <c r="BZ427" s="19">
        <v>151.4</v>
      </c>
      <c r="CA427" s="19">
        <v>154.6</v>
      </c>
      <c r="CB427" s="19">
        <v>154.6</v>
      </c>
      <c r="CC427" s="19">
        <v>154.6</v>
      </c>
      <c r="CD427" s="19">
        <v>154.6</v>
      </c>
      <c r="CE427" s="19">
        <v>154.6</v>
      </c>
      <c r="CF427" s="19">
        <v>154.6</v>
      </c>
      <c r="CG427" s="19">
        <v>155.30000000000001</v>
      </c>
      <c r="CH427" s="19">
        <v>157.19999999999999</v>
      </c>
      <c r="CI427" s="19">
        <v>157.19999999999999</v>
      </c>
      <c r="CJ427" s="19">
        <v>162</v>
      </c>
      <c r="CK427" s="19">
        <v>162</v>
      </c>
      <c r="CL427" s="19">
        <v>168.4</v>
      </c>
      <c r="CM427" s="19">
        <v>171.6</v>
      </c>
      <c r="CN427" s="19">
        <v>174.8</v>
      </c>
      <c r="CO427" s="19">
        <v>174.8</v>
      </c>
      <c r="CP427" s="19">
        <v>175</v>
      </c>
      <c r="CQ427" s="19">
        <v>175</v>
      </c>
      <c r="CR427" s="19">
        <v>175</v>
      </c>
      <c r="CS427" s="19">
        <v>175</v>
      </c>
      <c r="CT427" s="19">
        <v>175</v>
      </c>
      <c r="CU427" s="19">
        <v>175</v>
      </c>
      <c r="CV427" s="19">
        <v>175</v>
      </c>
      <c r="CW427" s="19">
        <v>174.1</v>
      </c>
      <c r="CX427" s="19">
        <v>167.7</v>
      </c>
      <c r="CY427" s="19">
        <v>169.5</v>
      </c>
      <c r="CZ427" s="19">
        <v>174</v>
      </c>
      <c r="DA427" s="19">
        <v>171.1</v>
      </c>
      <c r="DB427" s="19">
        <v>165.8</v>
      </c>
      <c r="DC427" s="19">
        <v>161</v>
      </c>
      <c r="DD427" s="19">
        <v>166</v>
      </c>
      <c r="DE427" s="19">
        <v>168.8</v>
      </c>
      <c r="DF427" s="19">
        <v>173.6</v>
      </c>
      <c r="DG427" s="19">
        <v>176.6</v>
      </c>
      <c r="DH427" s="19">
        <v>170.7</v>
      </c>
      <c r="DI427" s="19">
        <v>170.7</v>
      </c>
      <c r="DJ427" s="19">
        <v>175.1</v>
      </c>
      <c r="DK427" s="19">
        <v>175.3</v>
      </c>
      <c r="DL427" s="19">
        <v>186.8</v>
      </c>
      <c r="DM427" s="19">
        <v>180.7</v>
      </c>
      <c r="DN427" s="19">
        <v>180.7</v>
      </c>
      <c r="DO427" s="19">
        <v>182.5</v>
      </c>
      <c r="DP427" s="19">
        <v>182.5</v>
      </c>
      <c r="DQ427" s="19">
        <v>182.5</v>
      </c>
      <c r="DR427" s="19">
        <v>186.9</v>
      </c>
      <c r="DS427" s="19">
        <v>188</v>
      </c>
      <c r="DT427" s="19">
        <v>193.3</v>
      </c>
      <c r="DU427" s="19">
        <v>191.8</v>
      </c>
      <c r="DV427" s="19">
        <v>197.2</v>
      </c>
      <c r="DW427" s="19">
        <v>197.2</v>
      </c>
    </row>
    <row r="428" spans="1:127">
      <c r="A428" s="17" t="s">
        <v>1449</v>
      </c>
      <c r="B428" s="17" t="s">
        <v>1450</v>
      </c>
      <c r="C428" s="18">
        <v>8.8999999999999999E-3</v>
      </c>
      <c r="D428" s="19">
        <v>100.2</v>
      </c>
      <c r="E428" s="19">
        <v>100.7</v>
      </c>
      <c r="F428" s="19">
        <v>101.2</v>
      </c>
      <c r="G428" s="19">
        <v>101.4</v>
      </c>
      <c r="H428" s="19">
        <v>101.5</v>
      </c>
      <c r="I428" s="19">
        <v>101.4</v>
      </c>
      <c r="J428" s="19">
        <v>101.8</v>
      </c>
      <c r="K428" s="19">
        <v>100.6</v>
      </c>
      <c r="L428" s="19">
        <v>101.2</v>
      </c>
      <c r="M428" s="19">
        <v>101.8</v>
      </c>
      <c r="N428" s="19">
        <v>101.8</v>
      </c>
      <c r="O428" s="19">
        <v>100.9</v>
      </c>
      <c r="P428" s="19">
        <v>103.6</v>
      </c>
      <c r="Q428" s="19">
        <v>103.7</v>
      </c>
      <c r="R428" s="19">
        <v>103.8</v>
      </c>
      <c r="S428" s="19">
        <v>102.8</v>
      </c>
      <c r="T428" s="19">
        <v>102.4</v>
      </c>
      <c r="U428" s="19">
        <v>105.9</v>
      </c>
      <c r="V428" s="19">
        <v>106.2</v>
      </c>
      <c r="W428" s="19">
        <v>106.7</v>
      </c>
      <c r="X428" s="19">
        <v>106.5</v>
      </c>
      <c r="Y428" s="19">
        <v>106.4</v>
      </c>
      <c r="Z428" s="19">
        <v>106.2</v>
      </c>
      <c r="AA428" s="19">
        <v>106.8</v>
      </c>
      <c r="AB428" s="19">
        <v>108.2</v>
      </c>
      <c r="AC428" s="19">
        <v>111.8</v>
      </c>
      <c r="AD428" s="19">
        <v>112.6</v>
      </c>
      <c r="AE428" s="19">
        <v>113.9</v>
      </c>
      <c r="AF428" s="19">
        <v>114.8</v>
      </c>
      <c r="AG428" s="19">
        <v>114.6</v>
      </c>
      <c r="AH428" s="19">
        <v>115.1</v>
      </c>
      <c r="AI428" s="19">
        <v>114.8</v>
      </c>
      <c r="AJ428" s="19">
        <v>113.5</v>
      </c>
      <c r="AK428" s="19">
        <v>113.2</v>
      </c>
      <c r="AL428" s="19">
        <v>114.2</v>
      </c>
      <c r="AM428" s="19">
        <v>112.1</v>
      </c>
      <c r="AN428" s="19">
        <v>112.2</v>
      </c>
      <c r="AO428" s="19">
        <v>111.9</v>
      </c>
      <c r="AP428" s="19">
        <v>113.7</v>
      </c>
      <c r="AQ428" s="19">
        <v>114</v>
      </c>
      <c r="AR428" s="19">
        <v>114.8</v>
      </c>
      <c r="AS428" s="19">
        <v>115.1</v>
      </c>
      <c r="AT428" s="19">
        <v>113.9</v>
      </c>
      <c r="AU428" s="19">
        <v>115.3</v>
      </c>
      <c r="AV428" s="19">
        <v>113.8</v>
      </c>
      <c r="AW428" s="19">
        <v>113.8</v>
      </c>
      <c r="AX428" s="19">
        <v>114</v>
      </c>
      <c r="AY428" s="19">
        <v>113.7</v>
      </c>
      <c r="AZ428" s="19">
        <v>113.4</v>
      </c>
      <c r="BA428" s="19">
        <v>113.1</v>
      </c>
      <c r="BB428" s="19">
        <v>113.2</v>
      </c>
      <c r="BC428" s="19">
        <v>113.5</v>
      </c>
      <c r="BD428" s="19">
        <v>114.1</v>
      </c>
      <c r="BE428" s="19">
        <v>113.6</v>
      </c>
      <c r="BF428" s="19">
        <v>113.4</v>
      </c>
      <c r="BG428" s="19">
        <v>113.7</v>
      </c>
      <c r="BH428" s="19">
        <v>113.5</v>
      </c>
      <c r="BI428" s="19">
        <v>113.2</v>
      </c>
      <c r="BJ428" s="19">
        <v>114.5</v>
      </c>
      <c r="BK428" s="19">
        <v>114.9</v>
      </c>
      <c r="BL428" s="19">
        <v>114.5</v>
      </c>
      <c r="BM428" s="19">
        <v>115.1</v>
      </c>
      <c r="BN428" s="19">
        <v>115.3</v>
      </c>
      <c r="BO428" s="19">
        <v>112.8</v>
      </c>
      <c r="BP428" s="19">
        <v>113</v>
      </c>
      <c r="BQ428" s="19">
        <v>112.4</v>
      </c>
      <c r="BR428" s="19">
        <v>112.6</v>
      </c>
      <c r="BS428" s="19">
        <v>112.9</v>
      </c>
      <c r="BT428" s="19">
        <v>112.9</v>
      </c>
      <c r="BU428" s="19">
        <v>113.3</v>
      </c>
      <c r="BV428" s="19">
        <v>113.4</v>
      </c>
      <c r="BW428" s="19">
        <v>113.9</v>
      </c>
      <c r="BX428" s="19">
        <v>115.2</v>
      </c>
      <c r="BY428" s="19">
        <v>116.2</v>
      </c>
      <c r="BZ428" s="19">
        <v>116.1</v>
      </c>
      <c r="CA428" s="19">
        <v>117.6</v>
      </c>
      <c r="CB428" s="19">
        <v>118.1</v>
      </c>
      <c r="CC428" s="19">
        <v>117.9</v>
      </c>
      <c r="CD428" s="19">
        <v>118.9</v>
      </c>
      <c r="CE428" s="19">
        <v>121.9</v>
      </c>
      <c r="CF428" s="19">
        <v>122.6</v>
      </c>
      <c r="CG428" s="19">
        <v>121.7</v>
      </c>
      <c r="CH428" s="19">
        <v>121.8</v>
      </c>
      <c r="CI428" s="19">
        <v>123.6</v>
      </c>
      <c r="CJ428" s="19">
        <v>124</v>
      </c>
      <c r="CK428" s="19">
        <v>123.7</v>
      </c>
      <c r="CL428" s="19">
        <v>124.2</v>
      </c>
      <c r="CM428" s="19">
        <v>124.7</v>
      </c>
      <c r="CN428" s="19">
        <v>125.4</v>
      </c>
      <c r="CO428" s="19">
        <v>125.5</v>
      </c>
      <c r="CP428" s="19">
        <v>125.4</v>
      </c>
      <c r="CQ428" s="19">
        <v>125.5</v>
      </c>
      <c r="CR428" s="19">
        <v>124.9</v>
      </c>
      <c r="CS428" s="19">
        <v>125.4</v>
      </c>
      <c r="CT428" s="19">
        <v>125.5</v>
      </c>
      <c r="CU428" s="19">
        <v>125.6</v>
      </c>
      <c r="CV428" s="19">
        <v>124.9</v>
      </c>
      <c r="CW428" s="19">
        <v>125.9</v>
      </c>
      <c r="CX428" s="19">
        <v>126.1</v>
      </c>
      <c r="CY428" s="19">
        <v>126.2</v>
      </c>
      <c r="CZ428" s="19">
        <v>126.1</v>
      </c>
      <c r="DA428" s="19">
        <v>126.3</v>
      </c>
      <c r="DB428" s="19">
        <v>126.9</v>
      </c>
      <c r="DC428" s="19">
        <v>127.9</v>
      </c>
      <c r="DD428" s="19">
        <v>127.9</v>
      </c>
      <c r="DE428" s="19">
        <v>128.1</v>
      </c>
      <c r="DF428" s="19">
        <v>126.9</v>
      </c>
      <c r="DG428" s="19">
        <v>128.4</v>
      </c>
      <c r="DH428" s="19">
        <v>128.19999999999999</v>
      </c>
      <c r="DI428" s="19">
        <v>127.4</v>
      </c>
      <c r="DJ428" s="19">
        <v>127.5</v>
      </c>
      <c r="DK428" s="19">
        <v>127.1</v>
      </c>
      <c r="DL428" s="19">
        <v>127.4</v>
      </c>
      <c r="DM428" s="19">
        <v>126.7</v>
      </c>
      <c r="DN428" s="19">
        <v>127.4</v>
      </c>
      <c r="DO428" s="19">
        <v>126.1</v>
      </c>
      <c r="DP428" s="19">
        <v>128.4</v>
      </c>
      <c r="DQ428" s="19">
        <v>126.5</v>
      </c>
      <c r="DR428" s="19">
        <v>127.1</v>
      </c>
      <c r="DS428" s="19">
        <v>127.4</v>
      </c>
      <c r="DT428" s="19">
        <v>127.5</v>
      </c>
      <c r="DU428" s="19">
        <v>127.7</v>
      </c>
      <c r="DV428" s="19">
        <v>127.9</v>
      </c>
      <c r="DW428" s="19">
        <v>128</v>
      </c>
    </row>
    <row r="429" spans="1:127">
      <c r="A429" s="17" t="s">
        <v>1451</v>
      </c>
      <c r="B429" s="17" t="s">
        <v>1452</v>
      </c>
      <c r="C429" s="18">
        <v>1.5339999999999999E-2</v>
      </c>
      <c r="D429" s="19">
        <v>98.4</v>
      </c>
      <c r="E429" s="19">
        <v>100.3</v>
      </c>
      <c r="F429" s="19">
        <v>101.9</v>
      </c>
      <c r="G429" s="19">
        <v>101.4</v>
      </c>
      <c r="H429" s="19">
        <v>104.5</v>
      </c>
      <c r="I429" s="19">
        <v>105.2</v>
      </c>
      <c r="J429" s="19">
        <v>103.6</v>
      </c>
      <c r="K429" s="19">
        <v>105.8</v>
      </c>
      <c r="L429" s="19">
        <v>104.3</v>
      </c>
      <c r="M429" s="19">
        <v>104.9</v>
      </c>
      <c r="N429" s="19">
        <v>106.9</v>
      </c>
      <c r="O429" s="19">
        <v>106.8</v>
      </c>
      <c r="P429" s="19">
        <v>102.4</v>
      </c>
      <c r="Q429" s="19">
        <v>104.2</v>
      </c>
      <c r="R429" s="19">
        <v>104.7</v>
      </c>
      <c r="S429" s="19">
        <v>102.5</v>
      </c>
      <c r="T429" s="19">
        <v>99.3</v>
      </c>
      <c r="U429" s="19">
        <v>99.5</v>
      </c>
      <c r="V429" s="19">
        <v>97.6</v>
      </c>
      <c r="W429" s="19">
        <v>102.6</v>
      </c>
      <c r="X429" s="19">
        <v>102.7</v>
      </c>
      <c r="Y429" s="19">
        <v>101.8</v>
      </c>
      <c r="Z429" s="19">
        <v>100.4</v>
      </c>
      <c r="AA429" s="19">
        <v>101.1</v>
      </c>
      <c r="AB429" s="19">
        <v>101.4</v>
      </c>
      <c r="AC429" s="19">
        <v>100.3</v>
      </c>
      <c r="AD429" s="19">
        <v>100</v>
      </c>
      <c r="AE429" s="19">
        <v>99.6</v>
      </c>
      <c r="AF429" s="19">
        <v>97.4</v>
      </c>
      <c r="AG429" s="19">
        <v>97</v>
      </c>
      <c r="AH429" s="19">
        <v>101.5</v>
      </c>
      <c r="AI429" s="19">
        <v>102.6</v>
      </c>
      <c r="AJ429" s="19">
        <v>103.5</v>
      </c>
      <c r="AK429" s="19">
        <v>100.6</v>
      </c>
      <c r="AL429" s="19">
        <v>95.7</v>
      </c>
      <c r="AM429" s="19">
        <v>94.9</v>
      </c>
      <c r="AN429" s="19">
        <v>93.6</v>
      </c>
      <c r="AO429" s="19">
        <v>94</v>
      </c>
      <c r="AP429" s="19">
        <v>93.8</v>
      </c>
      <c r="AQ429" s="19">
        <v>100.7</v>
      </c>
      <c r="AR429" s="19">
        <v>101.1</v>
      </c>
      <c r="AS429" s="19">
        <v>99</v>
      </c>
      <c r="AT429" s="19">
        <v>98.6</v>
      </c>
      <c r="AU429" s="19">
        <v>100.2</v>
      </c>
      <c r="AV429" s="19">
        <v>99.4</v>
      </c>
      <c r="AW429" s="19">
        <v>98.9</v>
      </c>
      <c r="AX429" s="19">
        <v>98.8</v>
      </c>
      <c r="AY429" s="19">
        <v>99.3</v>
      </c>
      <c r="AZ429" s="19">
        <v>99.6</v>
      </c>
      <c r="BA429" s="19">
        <v>99.3</v>
      </c>
      <c r="BB429" s="19">
        <v>98.1</v>
      </c>
      <c r="BC429" s="19">
        <v>97.9</v>
      </c>
      <c r="BD429" s="19">
        <v>98.2</v>
      </c>
      <c r="BE429" s="19">
        <v>98</v>
      </c>
      <c r="BF429" s="19">
        <v>97.8</v>
      </c>
      <c r="BG429" s="19">
        <v>98.7</v>
      </c>
      <c r="BH429" s="19">
        <v>99</v>
      </c>
      <c r="BI429" s="19">
        <v>98.6</v>
      </c>
      <c r="BJ429" s="19">
        <v>98.3</v>
      </c>
      <c r="BK429" s="19">
        <v>98.7</v>
      </c>
      <c r="BL429" s="19">
        <v>94.6</v>
      </c>
      <c r="BM429" s="19">
        <v>93.9</v>
      </c>
      <c r="BN429" s="19">
        <v>96.5</v>
      </c>
      <c r="BO429" s="19">
        <v>93.8</v>
      </c>
      <c r="BP429" s="19">
        <v>93</v>
      </c>
      <c r="BQ429" s="19">
        <v>93</v>
      </c>
      <c r="BR429" s="19">
        <v>91.7</v>
      </c>
      <c r="BS429" s="19">
        <v>91</v>
      </c>
      <c r="BT429" s="19">
        <v>91.6</v>
      </c>
      <c r="BU429" s="19">
        <v>88.2</v>
      </c>
      <c r="BV429" s="19">
        <v>88.2</v>
      </c>
      <c r="BW429" s="19">
        <v>87.5</v>
      </c>
      <c r="BX429" s="19">
        <v>87.2</v>
      </c>
      <c r="BY429" s="19">
        <v>87.9</v>
      </c>
      <c r="BZ429" s="19">
        <v>88.2</v>
      </c>
      <c r="CA429" s="19">
        <v>90.5</v>
      </c>
      <c r="CB429" s="19">
        <v>89.9</v>
      </c>
      <c r="CC429" s="19">
        <v>93.2</v>
      </c>
      <c r="CD429" s="19">
        <v>94.9</v>
      </c>
      <c r="CE429" s="19">
        <v>94.5</v>
      </c>
      <c r="CF429" s="19">
        <v>93.8</v>
      </c>
      <c r="CG429" s="19">
        <v>93</v>
      </c>
      <c r="CH429" s="19">
        <v>89.3</v>
      </c>
      <c r="CI429" s="19">
        <v>89.5</v>
      </c>
      <c r="CJ429" s="19">
        <v>86.2</v>
      </c>
      <c r="CK429" s="19">
        <v>87.6</v>
      </c>
      <c r="CL429" s="19">
        <v>86.5</v>
      </c>
      <c r="CM429" s="19">
        <v>87.2</v>
      </c>
      <c r="CN429" s="19">
        <v>87.4</v>
      </c>
      <c r="CO429" s="19">
        <v>87.3</v>
      </c>
      <c r="CP429" s="19">
        <v>87.5</v>
      </c>
      <c r="CQ429" s="19">
        <v>86.1</v>
      </c>
      <c r="CR429" s="19">
        <v>87</v>
      </c>
      <c r="CS429" s="19">
        <v>87.1</v>
      </c>
      <c r="CT429" s="19">
        <v>87.3</v>
      </c>
      <c r="CU429" s="19">
        <v>86.3</v>
      </c>
      <c r="CV429" s="19">
        <v>86.7</v>
      </c>
      <c r="CW429" s="19">
        <v>85.3</v>
      </c>
      <c r="CX429" s="19">
        <v>84.7</v>
      </c>
      <c r="CY429" s="19">
        <v>84.1</v>
      </c>
      <c r="CZ429" s="19">
        <v>84.6</v>
      </c>
      <c r="DA429" s="19">
        <v>85.5</v>
      </c>
      <c r="DB429" s="19">
        <v>85.8</v>
      </c>
      <c r="DC429" s="19">
        <v>86.8</v>
      </c>
      <c r="DD429" s="19">
        <v>90.1</v>
      </c>
      <c r="DE429" s="19">
        <v>90.2</v>
      </c>
      <c r="DF429" s="19">
        <v>92.1</v>
      </c>
      <c r="DG429" s="19">
        <v>96.3</v>
      </c>
      <c r="DH429" s="19">
        <v>95</v>
      </c>
      <c r="DI429" s="19">
        <v>94</v>
      </c>
      <c r="DJ429" s="19">
        <v>96.6</v>
      </c>
      <c r="DK429" s="19">
        <v>96.9</v>
      </c>
      <c r="DL429" s="19">
        <v>98.1</v>
      </c>
      <c r="DM429" s="19">
        <v>100.2</v>
      </c>
      <c r="DN429" s="19">
        <v>100.3</v>
      </c>
      <c r="DO429" s="19">
        <v>101.2</v>
      </c>
      <c r="DP429" s="19">
        <v>99.9</v>
      </c>
      <c r="DQ429" s="19">
        <v>98.7</v>
      </c>
      <c r="DR429" s="19">
        <v>99</v>
      </c>
      <c r="DS429" s="19">
        <v>97.9</v>
      </c>
      <c r="DT429" s="19">
        <v>98.7</v>
      </c>
      <c r="DU429" s="19">
        <v>100.8</v>
      </c>
      <c r="DV429" s="19">
        <v>98.4</v>
      </c>
      <c r="DW429" s="19">
        <v>100.9</v>
      </c>
    </row>
    <row r="430" spans="1:127">
      <c r="A430" s="17" t="s">
        <v>1453</v>
      </c>
      <c r="B430" s="17" t="s">
        <v>1454</v>
      </c>
      <c r="C430" s="18">
        <v>6.2100000000000002E-3</v>
      </c>
      <c r="D430" s="19">
        <v>105.2</v>
      </c>
      <c r="E430" s="19">
        <v>108.7</v>
      </c>
      <c r="F430" s="19">
        <v>107.1</v>
      </c>
      <c r="G430" s="19">
        <v>109.1</v>
      </c>
      <c r="H430" s="19">
        <v>112.9</v>
      </c>
      <c r="I430" s="19">
        <v>112.5</v>
      </c>
      <c r="J430" s="19">
        <v>120</v>
      </c>
      <c r="K430" s="19">
        <v>126.4</v>
      </c>
      <c r="L430" s="19">
        <v>119.4</v>
      </c>
      <c r="M430" s="19">
        <v>119.4</v>
      </c>
      <c r="N430" s="19">
        <v>121.9</v>
      </c>
      <c r="O430" s="19">
        <v>129.69999999999999</v>
      </c>
      <c r="P430" s="19">
        <v>130.69999999999999</v>
      </c>
      <c r="Q430" s="19">
        <v>126.5</v>
      </c>
      <c r="R430" s="19">
        <v>127.6</v>
      </c>
      <c r="S430" s="19">
        <v>131.19999999999999</v>
      </c>
      <c r="T430" s="19">
        <v>130.5</v>
      </c>
      <c r="U430" s="19">
        <v>127.8</v>
      </c>
      <c r="V430" s="19">
        <v>126.7</v>
      </c>
      <c r="W430" s="19">
        <v>127.3</v>
      </c>
      <c r="X430" s="19">
        <v>134.6</v>
      </c>
      <c r="Y430" s="19">
        <v>128.69999999999999</v>
      </c>
      <c r="Z430" s="19">
        <v>133.69999999999999</v>
      </c>
      <c r="AA430" s="19">
        <v>129.4</v>
      </c>
      <c r="AB430" s="19">
        <v>138</v>
      </c>
      <c r="AC430" s="19">
        <v>141.6</v>
      </c>
      <c r="AD430" s="19">
        <v>135.1</v>
      </c>
      <c r="AE430" s="19">
        <v>133.30000000000001</v>
      </c>
      <c r="AF430" s="19">
        <v>132.30000000000001</v>
      </c>
      <c r="AG430" s="19">
        <v>133.1</v>
      </c>
      <c r="AH430" s="19">
        <v>136.4</v>
      </c>
      <c r="AI430" s="19">
        <v>136.4</v>
      </c>
      <c r="AJ430" s="19">
        <v>139.6</v>
      </c>
      <c r="AK430" s="19">
        <v>140.9</v>
      </c>
      <c r="AL430" s="19">
        <v>142.30000000000001</v>
      </c>
      <c r="AM430" s="19">
        <v>140.9</v>
      </c>
      <c r="AN430" s="19">
        <v>145.1</v>
      </c>
      <c r="AO430" s="19">
        <v>145.4</v>
      </c>
      <c r="AP430" s="19">
        <v>144.19999999999999</v>
      </c>
      <c r="AQ430" s="19">
        <v>142.5</v>
      </c>
      <c r="AR430" s="19">
        <v>142.6</v>
      </c>
      <c r="AS430" s="19">
        <v>140.30000000000001</v>
      </c>
      <c r="AT430" s="19">
        <v>142.30000000000001</v>
      </c>
      <c r="AU430" s="19">
        <v>142.6</v>
      </c>
      <c r="AV430" s="19">
        <v>142.5</v>
      </c>
      <c r="AW430" s="19">
        <v>138.4</v>
      </c>
      <c r="AX430" s="19">
        <v>138.4</v>
      </c>
      <c r="AY430" s="19">
        <v>138.4</v>
      </c>
      <c r="AZ430" s="19">
        <v>150.6</v>
      </c>
      <c r="BA430" s="19">
        <v>150.6</v>
      </c>
      <c r="BB430" s="19">
        <v>150.6</v>
      </c>
      <c r="BC430" s="19">
        <v>150.6</v>
      </c>
      <c r="BD430" s="19">
        <v>150.6</v>
      </c>
      <c r="BE430" s="19">
        <v>150.6</v>
      </c>
      <c r="BF430" s="19">
        <v>150.6</v>
      </c>
      <c r="BG430" s="19">
        <v>150.6</v>
      </c>
      <c r="BH430" s="19">
        <v>150.6</v>
      </c>
      <c r="BI430" s="19">
        <v>150.6</v>
      </c>
      <c r="BJ430" s="19">
        <v>150.6</v>
      </c>
      <c r="BK430" s="19">
        <v>150.6</v>
      </c>
      <c r="BL430" s="19">
        <v>160.1</v>
      </c>
      <c r="BM430" s="19">
        <v>160.1</v>
      </c>
      <c r="BN430" s="19">
        <v>160.1</v>
      </c>
      <c r="BO430" s="19">
        <v>160.1</v>
      </c>
      <c r="BP430" s="19">
        <v>148.19999999999999</v>
      </c>
      <c r="BQ430" s="19">
        <v>148.19999999999999</v>
      </c>
      <c r="BR430" s="19">
        <v>150.5</v>
      </c>
      <c r="BS430" s="19">
        <v>150.5</v>
      </c>
      <c r="BT430" s="19">
        <v>152.80000000000001</v>
      </c>
      <c r="BU430" s="19">
        <v>152.80000000000001</v>
      </c>
      <c r="BV430" s="19">
        <v>152.80000000000001</v>
      </c>
      <c r="BW430" s="19">
        <v>154.5</v>
      </c>
      <c r="BX430" s="19">
        <v>154.5</v>
      </c>
      <c r="BY430" s="19">
        <v>139</v>
      </c>
      <c r="BZ430" s="19">
        <v>139</v>
      </c>
      <c r="CA430" s="19">
        <v>137</v>
      </c>
      <c r="CB430" s="19">
        <v>137.30000000000001</v>
      </c>
      <c r="CC430" s="19">
        <v>137.30000000000001</v>
      </c>
      <c r="CD430" s="19">
        <v>137.30000000000001</v>
      </c>
      <c r="CE430" s="19">
        <v>137</v>
      </c>
      <c r="CF430" s="19">
        <v>134.9</v>
      </c>
      <c r="CG430" s="19">
        <v>137</v>
      </c>
      <c r="CH430" s="19">
        <v>139.19999999999999</v>
      </c>
      <c r="CI430" s="19">
        <v>140.1</v>
      </c>
      <c r="CJ430" s="19">
        <v>138.6</v>
      </c>
      <c r="CK430" s="19">
        <v>138.6</v>
      </c>
      <c r="CL430" s="19">
        <v>141.80000000000001</v>
      </c>
      <c r="CM430" s="19">
        <v>136.9</v>
      </c>
      <c r="CN430" s="19">
        <v>138.9</v>
      </c>
      <c r="CO430" s="19">
        <v>138.9</v>
      </c>
      <c r="CP430" s="19">
        <v>138.9</v>
      </c>
      <c r="CQ430" s="19">
        <v>138.9</v>
      </c>
      <c r="CR430" s="19">
        <v>138.9</v>
      </c>
      <c r="CS430" s="19">
        <v>138.9</v>
      </c>
      <c r="CT430" s="19">
        <v>139.4</v>
      </c>
      <c r="CU430" s="19">
        <v>143.19999999999999</v>
      </c>
      <c r="CV430" s="19">
        <v>141.4</v>
      </c>
      <c r="CW430" s="19">
        <v>144.80000000000001</v>
      </c>
      <c r="CX430" s="19">
        <v>144.80000000000001</v>
      </c>
      <c r="CY430" s="19">
        <v>144.80000000000001</v>
      </c>
      <c r="CZ430" s="19">
        <v>144.80000000000001</v>
      </c>
      <c r="DA430" s="19">
        <v>144.80000000000001</v>
      </c>
      <c r="DB430" s="19">
        <v>144</v>
      </c>
      <c r="DC430" s="19">
        <v>144</v>
      </c>
      <c r="DD430" s="19">
        <v>144</v>
      </c>
      <c r="DE430" s="19">
        <v>144</v>
      </c>
      <c r="DF430" s="19">
        <v>146.30000000000001</v>
      </c>
      <c r="DG430" s="19">
        <v>148.4</v>
      </c>
      <c r="DH430" s="19">
        <v>151.9</v>
      </c>
      <c r="DI430" s="19">
        <v>151.9</v>
      </c>
      <c r="DJ430" s="19">
        <v>154.1</v>
      </c>
      <c r="DK430" s="19">
        <v>151.9</v>
      </c>
      <c r="DL430" s="19">
        <v>151.9</v>
      </c>
      <c r="DM430" s="19">
        <v>151.9</v>
      </c>
      <c r="DN430" s="19">
        <v>151.9</v>
      </c>
      <c r="DO430" s="19">
        <v>154</v>
      </c>
      <c r="DP430" s="19">
        <v>157.6</v>
      </c>
      <c r="DQ430" s="19">
        <v>157.6</v>
      </c>
      <c r="DR430" s="19">
        <v>158</v>
      </c>
      <c r="DS430" s="19">
        <v>156.6</v>
      </c>
      <c r="DT430" s="19">
        <v>160.5</v>
      </c>
      <c r="DU430" s="19">
        <v>162.9</v>
      </c>
      <c r="DV430" s="19">
        <v>166</v>
      </c>
      <c r="DW430" s="19">
        <v>166</v>
      </c>
    </row>
    <row r="431" spans="1:127">
      <c r="A431" s="17" t="s">
        <v>1455</v>
      </c>
      <c r="B431" s="17" t="s">
        <v>1456</v>
      </c>
      <c r="C431" s="18">
        <v>0.69227000000000005</v>
      </c>
      <c r="D431" s="19">
        <v>103.4</v>
      </c>
      <c r="E431" s="19">
        <v>103.5</v>
      </c>
      <c r="F431" s="19">
        <v>104.6</v>
      </c>
      <c r="G431" s="19">
        <v>104.8</v>
      </c>
      <c r="H431" s="19">
        <v>105</v>
      </c>
      <c r="I431" s="19">
        <v>104.8</v>
      </c>
      <c r="J431" s="19">
        <v>105</v>
      </c>
      <c r="K431" s="19">
        <v>103.9</v>
      </c>
      <c r="L431" s="19">
        <v>104.2</v>
      </c>
      <c r="M431" s="19">
        <v>106</v>
      </c>
      <c r="N431" s="19">
        <v>106.2</v>
      </c>
      <c r="O431" s="19">
        <v>106.6</v>
      </c>
      <c r="P431" s="19">
        <v>108.1</v>
      </c>
      <c r="Q431" s="19">
        <v>107.9</v>
      </c>
      <c r="R431" s="19">
        <v>108.5</v>
      </c>
      <c r="S431" s="19">
        <v>109.7</v>
      </c>
      <c r="T431" s="19">
        <v>110.4</v>
      </c>
      <c r="U431" s="19">
        <v>112</v>
      </c>
      <c r="V431" s="19">
        <v>111.8</v>
      </c>
      <c r="W431" s="19">
        <v>111.9</v>
      </c>
      <c r="X431" s="19">
        <v>111.4</v>
      </c>
      <c r="Y431" s="19">
        <v>112.2</v>
      </c>
      <c r="Z431" s="19">
        <v>112</v>
      </c>
      <c r="AA431" s="19">
        <v>112.4</v>
      </c>
      <c r="AB431" s="19">
        <v>112.4</v>
      </c>
      <c r="AC431" s="19">
        <v>113.4</v>
      </c>
      <c r="AD431" s="19">
        <v>112.5</v>
      </c>
      <c r="AE431" s="19">
        <v>113</v>
      </c>
      <c r="AF431" s="19">
        <v>112.2</v>
      </c>
      <c r="AG431" s="19">
        <v>113.2</v>
      </c>
      <c r="AH431" s="19">
        <v>112.7</v>
      </c>
      <c r="AI431" s="19">
        <v>111.6</v>
      </c>
      <c r="AJ431" s="19">
        <v>109.8</v>
      </c>
      <c r="AK431" s="19">
        <v>110.7</v>
      </c>
      <c r="AL431" s="19">
        <v>109.5</v>
      </c>
      <c r="AM431" s="19">
        <v>110.1</v>
      </c>
      <c r="AN431" s="19">
        <v>110.4</v>
      </c>
      <c r="AO431" s="19">
        <v>110.1</v>
      </c>
      <c r="AP431" s="19">
        <v>112</v>
      </c>
      <c r="AQ431" s="19">
        <v>110</v>
      </c>
      <c r="AR431" s="19">
        <v>109.6</v>
      </c>
      <c r="AS431" s="19">
        <v>108.6</v>
      </c>
      <c r="AT431" s="19">
        <v>108.6</v>
      </c>
      <c r="AU431" s="19">
        <v>108</v>
      </c>
      <c r="AV431" s="19">
        <v>106.8</v>
      </c>
      <c r="AW431" s="19">
        <v>105.6</v>
      </c>
      <c r="AX431" s="19">
        <v>105.2</v>
      </c>
      <c r="AY431" s="19">
        <v>105.5</v>
      </c>
      <c r="AZ431" s="19">
        <v>105.9</v>
      </c>
      <c r="BA431" s="19">
        <v>106.6</v>
      </c>
      <c r="BB431" s="19">
        <v>106.5</v>
      </c>
      <c r="BC431" s="19">
        <v>106.8</v>
      </c>
      <c r="BD431" s="19">
        <v>106.6</v>
      </c>
      <c r="BE431" s="19">
        <v>106.1</v>
      </c>
      <c r="BF431" s="19">
        <v>106.2</v>
      </c>
      <c r="BG431" s="19">
        <v>105.7</v>
      </c>
      <c r="BH431" s="19">
        <v>106.3</v>
      </c>
      <c r="BI431" s="19">
        <v>106.6</v>
      </c>
      <c r="BJ431" s="19">
        <v>107.3</v>
      </c>
      <c r="BK431" s="19">
        <v>107.8</v>
      </c>
      <c r="BL431" s="19">
        <v>107.9</v>
      </c>
      <c r="BM431" s="19">
        <v>109.1</v>
      </c>
      <c r="BN431" s="19">
        <v>109.5</v>
      </c>
      <c r="BO431" s="19">
        <v>108.4</v>
      </c>
      <c r="BP431" s="19">
        <v>108.4</v>
      </c>
      <c r="BQ431" s="19">
        <v>109</v>
      </c>
      <c r="BR431" s="19">
        <v>109.7</v>
      </c>
      <c r="BS431" s="19">
        <v>109.5</v>
      </c>
      <c r="BT431" s="19">
        <v>110</v>
      </c>
      <c r="BU431" s="19">
        <v>111.5</v>
      </c>
      <c r="BV431" s="19">
        <v>113.4</v>
      </c>
      <c r="BW431" s="19">
        <v>114.7</v>
      </c>
      <c r="BX431" s="19">
        <v>113.7</v>
      </c>
      <c r="BY431" s="19">
        <v>114.7</v>
      </c>
      <c r="BZ431" s="19">
        <v>115.9</v>
      </c>
      <c r="CA431" s="19">
        <v>116.8</v>
      </c>
      <c r="CB431" s="19">
        <v>117.2</v>
      </c>
      <c r="CC431" s="19">
        <v>117.8</v>
      </c>
      <c r="CD431" s="19">
        <v>118.7</v>
      </c>
      <c r="CE431" s="19">
        <v>118.1</v>
      </c>
      <c r="CF431" s="19">
        <v>117.4</v>
      </c>
      <c r="CG431" s="19">
        <v>116.4</v>
      </c>
      <c r="CH431" s="19">
        <v>116</v>
      </c>
      <c r="CI431" s="19">
        <v>115.9</v>
      </c>
      <c r="CJ431" s="19">
        <v>115.6</v>
      </c>
      <c r="CK431" s="19">
        <v>115.9</v>
      </c>
      <c r="CL431" s="19">
        <v>114.6</v>
      </c>
      <c r="CM431" s="19">
        <v>114.2</v>
      </c>
      <c r="CN431" s="19">
        <v>114</v>
      </c>
      <c r="CO431" s="19">
        <v>113.7</v>
      </c>
      <c r="CP431" s="19">
        <v>113.7</v>
      </c>
      <c r="CQ431" s="19">
        <v>114</v>
      </c>
      <c r="CR431" s="19">
        <v>113.6</v>
      </c>
      <c r="CS431" s="19">
        <v>113.4</v>
      </c>
      <c r="CT431" s="19">
        <v>113.5</v>
      </c>
      <c r="CU431" s="19">
        <v>114.3</v>
      </c>
      <c r="CV431" s="19">
        <v>114.6</v>
      </c>
      <c r="CW431" s="19">
        <v>114.8</v>
      </c>
      <c r="CX431" s="19">
        <v>113.6</v>
      </c>
      <c r="CY431" s="19">
        <v>113.6</v>
      </c>
      <c r="CZ431" s="19">
        <v>113.2</v>
      </c>
      <c r="DA431" s="19">
        <v>112.9</v>
      </c>
      <c r="DB431" s="19">
        <v>113.2</v>
      </c>
      <c r="DC431" s="19">
        <v>115</v>
      </c>
      <c r="DD431" s="19">
        <v>115.1</v>
      </c>
      <c r="DE431" s="19">
        <v>116.5</v>
      </c>
      <c r="DF431" s="19">
        <v>118.1</v>
      </c>
      <c r="DG431" s="19">
        <v>120</v>
      </c>
      <c r="DH431" s="19">
        <v>122.9</v>
      </c>
      <c r="DI431" s="19">
        <v>123.6</v>
      </c>
      <c r="DJ431" s="19">
        <v>124.7</v>
      </c>
      <c r="DK431" s="19">
        <v>125.6</v>
      </c>
      <c r="DL431" s="19">
        <v>126.3</v>
      </c>
      <c r="DM431" s="19">
        <v>127.1</v>
      </c>
      <c r="DN431" s="19">
        <v>131</v>
      </c>
      <c r="DO431" s="19">
        <v>134</v>
      </c>
      <c r="DP431" s="19">
        <v>134.1</v>
      </c>
      <c r="DQ431" s="19">
        <v>136.30000000000001</v>
      </c>
      <c r="DR431" s="19">
        <v>137.6</v>
      </c>
      <c r="DS431" s="19">
        <v>140.5</v>
      </c>
      <c r="DT431" s="19">
        <v>142.9</v>
      </c>
      <c r="DU431" s="19">
        <v>143.80000000000001</v>
      </c>
      <c r="DV431" s="19">
        <v>144.69999999999999</v>
      </c>
      <c r="DW431" s="19">
        <v>145</v>
      </c>
    </row>
    <row r="432" spans="1:127">
      <c r="A432" s="17" t="s">
        <v>1457</v>
      </c>
      <c r="B432" s="17" t="s">
        <v>1458</v>
      </c>
      <c r="C432" s="18">
        <v>6.2019999999999999E-2</v>
      </c>
      <c r="D432" s="19">
        <v>104.2</v>
      </c>
      <c r="E432" s="19">
        <v>105.1</v>
      </c>
      <c r="F432" s="19">
        <v>105.3</v>
      </c>
      <c r="G432" s="19">
        <v>106</v>
      </c>
      <c r="H432" s="19">
        <v>105.3</v>
      </c>
      <c r="I432" s="19">
        <v>104.5</v>
      </c>
      <c r="J432" s="19">
        <v>104.8</v>
      </c>
      <c r="K432" s="19">
        <v>104.4</v>
      </c>
      <c r="L432" s="19">
        <v>107</v>
      </c>
      <c r="M432" s="19">
        <v>106.5</v>
      </c>
      <c r="N432" s="19">
        <v>106.3</v>
      </c>
      <c r="O432" s="19">
        <v>106.9</v>
      </c>
      <c r="P432" s="19">
        <v>102.8</v>
      </c>
      <c r="Q432" s="19">
        <v>104</v>
      </c>
      <c r="R432" s="19">
        <v>103.7</v>
      </c>
      <c r="S432" s="19">
        <v>103.6</v>
      </c>
      <c r="T432" s="19">
        <v>103.5</v>
      </c>
      <c r="U432" s="19">
        <v>103.6</v>
      </c>
      <c r="V432" s="19">
        <v>103.9</v>
      </c>
      <c r="W432" s="19">
        <v>102.3</v>
      </c>
      <c r="X432" s="19">
        <v>104.6</v>
      </c>
      <c r="Y432" s="19">
        <v>105.5</v>
      </c>
      <c r="Z432" s="19">
        <v>105.5</v>
      </c>
      <c r="AA432" s="19">
        <v>106.3</v>
      </c>
      <c r="AB432" s="19">
        <v>104.1</v>
      </c>
      <c r="AC432" s="19">
        <v>103.3</v>
      </c>
      <c r="AD432" s="19">
        <v>102.8</v>
      </c>
      <c r="AE432" s="19">
        <v>103.5</v>
      </c>
      <c r="AF432" s="19">
        <v>102.6</v>
      </c>
      <c r="AG432" s="19">
        <v>103.6</v>
      </c>
      <c r="AH432" s="19">
        <v>101.6</v>
      </c>
      <c r="AI432" s="19">
        <v>102.3</v>
      </c>
      <c r="AJ432" s="19">
        <v>102.8</v>
      </c>
      <c r="AK432" s="19">
        <v>102.3</v>
      </c>
      <c r="AL432" s="19">
        <v>102</v>
      </c>
      <c r="AM432" s="19">
        <v>102.8</v>
      </c>
      <c r="AN432" s="19">
        <v>101.2</v>
      </c>
      <c r="AO432" s="19">
        <v>106.8</v>
      </c>
      <c r="AP432" s="19">
        <v>107.4</v>
      </c>
      <c r="AQ432" s="19">
        <v>107.5</v>
      </c>
      <c r="AR432" s="19">
        <v>107.6</v>
      </c>
      <c r="AS432" s="19">
        <v>107.5</v>
      </c>
      <c r="AT432" s="19">
        <v>107.6</v>
      </c>
      <c r="AU432" s="19">
        <v>107</v>
      </c>
      <c r="AV432" s="19">
        <v>106.4</v>
      </c>
      <c r="AW432" s="19">
        <v>106.2</v>
      </c>
      <c r="AX432" s="19">
        <v>106.8</v>
      </c>
      <c r="AY432" s="19">
        <v>106.4</v>
      </c>
      <c r="AZ432" s="19">
        <v>107.7</v>
      </c>
      <c r="BA432" s="19">
        <v>107.9</v>
      </c>
      <c r="BB432" s="19">
        <v>108.2</v>
      </c>
      <c r="BC432" s="19">
        <v>108.5</v>
      </c>
      <c r="BD432" s="19">
        <v>108.3</v>
      </c>
      <c r="BE432" s="19">
        <v>108.1</v>
      </c>
      <c r="BF432" s="19">
        <v>108</v>
      </c>
      <c r="BG432" s="19">
        <v>107.9</v>
      </c>
      <c r="BH432" s="19">
        <v>107.9</v>
      </c>
      <c r="BI432" s="19">
        <v>108.1</v>
      </c>
      <c r="BJ432" s="19">
        <v>108.6</v>
      </c>
      <c r="BK432" s="19">
        <v>108.6</v>
      </c>
      <c r="BL432" s="19">
        <v>107.5</v>
      </c>
      <c r="BM432" s="19">
        <v>107.6</v>
      </c>
      <c r="BN432" s="19">
        <v>108.3</v>
      </c>
      <c r="BO432" s="19">
        <v>108.5</v>
      </c>
      <c r="BP432" s="19">
        <v>109.5</v>
      </c>
      <c r="BQ432" s="19">
        <v>109.6</v>
      </c>
      <c r="BR432" s="19">
        <v>109.6</v>
      </c>
      <c r="BS432" s="19">
        <v>109.5</v>
      </c>
      <c r="BT432" s="19">
        <v>109.7</v>
      </c>
      <c r="BU432" s="19">
        <v>109.8</v>
      </c>
      <c r="BV432" s="19">
        <v>110.2</v>
      </c>
      <c r="BW432" s="19">
        <v>110.2</v>
      </c>
      <c r="BX432" s="19">
        <v>110.2</v>
      </c>
      <c r="BY432" s="19">
        <v>109.7</v>
      </c>
      <c r="BZ432" s="19">
        <v>111.9</v>
      </c>
      <c r="CA432" s="19">
        <v>111.7</v>
      </c>
      <c r="CB432" s="19">
        <v>109.8</v>
      </c>
      <c r="CC432" s="19">
        <v>109.7</v>
      </c>
      <c r="CD432" s="19">
        <v>109.9</v>
      </c>
      <c r="CE432" s="19">
        <v>109.9</v>
      </c>
      <c r="CF432" s="19">
        <v>111.1</v>
      </c>
      <c r="CG432" s="19">
        <v>109.6</v>
      </c>
      <c r="CH432" s="19">
        <v>109.5</v>
      </c>
      <c r="CI432" s="19">
        <v>109.1</v>
      </c>
      <c r="CJ432" s="19">
        <v>108.1</v>
      </c>
      <c r="CK432" s="19">
        <v>108.3</v>
      </c>
      <c r="CL432" s="19">
        <v>108.3</v>
      </c>
      <c r="CM432" s="19">
        <v>108.7</v>
      </c>
      <c r="CN432" s="19">
        <v>108.7</v>
      </c>
      <c r="CO432" s="19">
        <v>108.6</v>
      </c>
      <c r="CP432" s="19">
        <v>108.6</v>
      </c>
      <c r="CQ432" s="19">
        <v>108.7</v>
      </c>
      <c r="CR432" s="19">
        <v>108.6</v>
      </c>
      <c r="CS432" s="19">
        <v>108.5</v>
      </c>
      <c r="CT432" s="19">
        <v>108</v>
      </c>
      <c r="CU432" s="19">
        <v>108.6</v>
      </c>
      <c r="CV432" s="19">
        <v>109</v>
      </c>
      <c r="CW432" s="19">
        <v>109.9</v>
      </c>
      <c r="CX432" s="19">
        <v>111.7</v>
      </c>
      <c r="CY432" s="19">
        <v>111.8</v>
      </c>
      <c r="CZ432" s="19">
        <v>111.5</v>
      </c>
      <c r="DA432" s="19">
        <v>113.3</v>
      </c>
      <c r="DB432" s="19">
        <v>113.1</v>
      </c>
      <c r="DC432" s="19">
        <v>113.2</v>
      </c>
      <c r="DD432" s="19">
        <v>114.7</v>
      </c>
      <c r="DE432" s="19">
        <v>114.3</v>
      </c>
      <c r="DF432" s="19">
        <v>114.6</v>
      </c>
      <c r="DG432" s="19">
        <v>114.7</v>
      </c>
      <c r="DH432" s="19">
        <v>115.7</v>
      </c>
      <c r="DI432" s="19">
        <v>115.3</v>
      </c>
      <c r="DJ432" s="19">
        <v>116.4</v>
      </c>
      <c r="DK432" s="19">
        <v>117</v>
      </c>
      <c r="DL432" s="19">
        <v>116.5</v>
      </c>
      <c r="DM432" s="19">
        <v>117.1</v>
      </c>
      <c r="DN432" s="19">
        <v>117.6</v>
      </c>
      <c r="DO432" s="19">
        <v>118.8</v>
      </c>
      <c r="DP432" s="19">
        <v>120.7</v>
      </c>
      <c r="DQ432" s="19">
        <v>120.3</v>
      </c>
      <c r="DR432" s="19">
        <v>121.5</v>
      </c>
      <c r="DS432" s="19">
        <v>120.3</v>
      </c>
      <c r="DT432" s="19">
        <v>120</v>
      </c>
      <c r="DU432" s="19">
        <v>119.7</v>
      </c>
      <c r="DV432" s="19">
        <v>119.2</v>
      </c>
      <c r="DW432" s="19">
        <v>120</v>
      </c>
    </row>
    <row r="433" spans="1:127">
      <c r="A433" s="17" t="s">
        <v>1459</v>
      </c>
      <c r="B433" s="17" t="s">
        <v>1460</v>
      </c>
      <c r="C433" s="18">
        <v>8.1799999999999998E-3</v>
      </c>
      <c r="D433" s="19">
        <v>110.1</v>
      </c>
      <c r="E433" s="19">
        <v>111.8</v>
      </c>
      <c r="F433" s="19">
        <v>112.8</v>
      </c>
      <c r="G433" s="19">
        <v>110.1</v>
      </c>
      <c r="H433" s="19">
        <v>111.4</v>
      </c>
      <c r="I433" s="19">
        <v>107.9</v>
      </c>
      <c r="J433" s="19">
        <v>109</v>
      </c>
      <c r="K433" s="19">
        <v>104.2</v>
      </c>
      <c r="L433" s="19">
        <v>107.2</v>
      </c>
      <c r="M433" s="19">
        <v>109.8</v>
      </c>
      <c r="N433" s="19">
        <v>110.6</v>
      </c>
      <c r="O433" s="19">
        <v>110.6</v>
      </c>
      <c r="P433" s="19">
        <v>110.2</v>
      </c>
      <c r="Q433" s="19">
        <v>109.9</v>
      </c>
      <c r="R433" s="19">
        <v>108.8</v>
      </c>
      <c r="S433" s="19">
        <v>108.8</v>
      </c>
      <c r="T433" s="19">
        <v>112.7</v>
      </c>
      <c r="U433" s="19">
        <v>117.6</v>
      </c>
      <c r="V433" s="19">
        <v>114.9</v>
      </c>
      <c r="W433" s="19">
        <v>114.2</v>
      </c>
      <c r="X433" s="19">
        <v>113.8</v>
      </c>
      <c r="Y433" s="19">
        <v>113.8</v>
      </c>
      <c r="Z433" s="19">
        <v>114.5</v>
      </c>
      <c r="AA433" s="19">
        <v>114.1</v>
      </c>
      <c r="AB433" s="19">
        <v>111.7</v>
      </c>
      <c r="AC433" s="19">
        <v>112.2</v>
      </c>
      <c r="AD433" s="19">
        <v>110.7</v>
      </c>
      <c r="AE433" s="19">
        <v>110.7</v>
      </c>
      <c r="AF433" s="19">
        <v>110.7</v>
      </c>
      <c r="AG433" s="19">
        <v>108.5</v>
      </c>
      <c r="AH433" s="19">
        <v>109.6</v>
      </c>
      <c r="AI433" s="19">
        <v>108.5</v>
      </c>
      <c r="AJ433" s="19">
        <v>107.4</v>
      </c>
      <c r="AK433" s="19">
        <v>104.2</v>
      </c>
      <c r="AL433" s="19">
        <v>98.5</v>
      </c>
      <c r="AM433" s="19">
        <v>100.8</v>
      </c>
      <c r="AN433" s="19">
        <v>102.9</v>
      </c>
      <c r="AO433" s="19">
        <v>103</v>
      </c>
      <c r="AP433" s="19">
        <v>102.4</v>
      </c>
      <c r="AQ433" s="19">
        <v>102.9</v>
      </c>
      <c r="AR433" s="19">
        <v>100.3</v>
      </c>
      <c r="AS433" s="19">
        <v>98.9</v>
      </c>
      <c r="AT433" s="19">
        <v>95.1</v>
      </c>
      <c r="AU433" s="19">
        <v>94.3</v>
      </c>
      <c r="AV433" s="19">
        <v>88.4</v>
      </c>
      <c r="AW433" s="19">
        <v>92.3</v>
      </c>
      <c r="AX433" s="19">
        <v>88.2</v>
      </c>
      <c r="AY433" s="19">
        <v>94.6</v>
      </c>
      <c r="AZ433" s="19">
        <v>99.3</v>
      </c>
      <c r="BA433" s="19">
        <v>92.1</v>
      </c>
      <c r="BB433" s="19">
        <v>91</v>
      </c>
      <c r="BC433" s="19">
        <v>91.7</v>
      </c>
      <c r="BD433" s="19">
        <v>92</v>
      </c>
      <c r="BE433" s="19">
        <v>93.5</v>
      </c>
      <c r="BF433" s="19">
        <v>94.8</v>
      </c>
      <c r="BG433" s="19">
        <v>100.9</v>
      </c>
      <c r="BH433" s="19">
        <v>101.8</v>
      </c>
      <c r="BI433" s="19">
        <v>104.2</v>
      </c>
      <c r="BJ433" s="19">
        <v>106.8</v>
      </c>
      <c r="BK433" s="19">
        <v>100.7</v>
      </c>
      <c r="BL433" s="19">
        <v>102</v>
      </c>
      <c r="BM433" s="19">
        <v>102.4</v>
      </c>
      <c r="BN433" s="19">
        <v>99.3</v>
      </c>
      <c r="BO433" s="19">
        <v>106</v>
      </c>
      <c r="BP433" s="19">
        <v>103.5</v>
      </c>
      <c r="BQ433" s="19">
        <v>104</v>
      </c>
      <c r="BR433" s="19">
        <v>100.2</v>
      </c>
      <c r="BS433" s="19">
        <v>103.7</v>
      </c>
      <c r="BT433" s="19">
        <v>103.4</v>
      </c>
      <c r="BU433" s="19">
        <v>104.2</v>
      </c>
      <c r="BV433" s="19">
        <v>105.9</v>
      </c>
      <c r="BW433" s="19">
        <v>111.4</v>
      </c>
      <c r="BX433" s="19">
        <v>111.8</v>
      </c>
      <c r="BY433" s="19">
        <v>113</v>
      </c>
      <c r="BZ433" s="19">
        <v>113</v>
      </c>
      <c r="CA433" s="19">
        <v>112.6</v>
      </c>
      <c r="CB433" s="19">
        <v>113.3</v>
      </c>
      <c r="CC433" s="19">
        <v>115.4</v>
      </c>
      <c r="CD433" s="19">
        <v>118</v>
      </c>
      <c r="CE433" s="19">
        <v>118</v>
      </c>
      <c r="CF433" s="19">
        <v>113</v>
      </c>
      <c r="CG433" s="19">
        <v>110.3</v>
      </c>
      <c r="CH433" s="19">
        <v>112.8</v>
      </c>
      <c r="CI433" s="19">
        <v>112.8</v>
      </c>
      <c r="CJ433" s="19">
        <v>110</v>
      </c>
      <c r="CK433" s="19">
        <v>108.8</v>
      </c>
      <c r="CL433" s="19">
        <v>107.2</v>
      </c>
      <c r="CM433" s="19">
        <v>104.2</v>
      </c>
      <c r="CN433" s="19">
        <v>102.8</v>
      </c>
      <c r="CO433" s="19">
        <v>103.5</v>
      </c>
      <c r="CP433" s="19">
        <v>102.7</v>
      </c>
      <c r="CQ433" s="19">
        <v>98.9</v>
      </c>
      <c r="CR433" s="19">
        <v>99.7</v>
      </c>
      <c r="CS433" s="19">
        <v>101.2</v>
      </c>
      <c r="CT433" s="19">
        <v>100.1</v>
      </c>
      <c r="CU433" s="19">
        <v>102.9</v>
      </c>
      <c r="CV433" s="19">
        <v>101.8</v>
      </c>
      <c r="CW433" s="19">
        <v>100.3</v>
      </c>
      <c r="CX433" s="19">
        <v>101.1</v>
      </c>
      <c r="CY433" s="19">
        <v>103.3</v>
      </c>
      <c r="CZ433" s="19">
        <v>100.9</v>
      </c>
      <c r="DA433" s="19">
        <v>106.5</v>
      </c>
      <c r="DB433" s="19">
        <v>118.4</v>
      </c>
      <c r="DC433" s="19">
        <v>129.1</v>
      </c>
      <c r="DD433" s="19">
        <v>129.30000000000001</v>
      </c>
      <c r="DE433" s="19">
        <v>121.8</v>
      </c>
      <c r="DF433" s="19">
        <v>132.5</v>
      </c>
      <c r="DG433" s="19">
        <v>142.6</v>
      </c>
      <c r="DH433" s="19">
        <v>140.30000000000001</v>
      </c>
      <c r="DI433" s="19">
        <v>138</v>
      </c>
      <c r="DJ433" s="19">
        <v>143.4</v>
      </c>
      <c r="DK433" s="19">
        <v>146.5</v>
      </c>
      <c r="DL433" s="19">
        <v>156.1</v>
      </c>
      <c r="DM433" s="19">
        <v>157.30000000000001</v>
      </c>
      <c r="DN433" s="19">
        <v>160.30000000000001</v>
      </c>
      <c r="DO433" s="19">
        <v>158</v>
      </c>
      <c r="DP433" s="19">
        <v>148</v>
      </c>
      <c r="DQ433" s="19">
        <v>142.69999999999999</v>
      </c>
      <c r="DR433" s="19">
        <v>154.6</v>
      </c>
      <c r="DS433" s="19">
        <v>160.30000000000001</v>
      </c>
      <c r="DT433" s="19">
        <v>156.80000000000001</v>
      </c>
      <c r="DU433" s="19">
        <v>152.19999999999999</v>
      </c>
      <c r="DV433" s="19">
        <v>152</v>
      </c>
      <c r="DW433" s="19">
        <v>152.4</v>
      </c>
    </row>
    <row r="434" spans="1:127">
      <c r="A434" s="17" t="s">
        <v>1461</v>
      </c>
      <c r="B434" s="17" t="s">
        <v>1462</v>
      </c>
      <c r="C434" s="18">
        <v>8.695E-2</v>
      </c>
      <c r="D434" s="19">
        <v>101.6</v>
      </c>
      <c r="E434" s="19">
        <v>99.8</v>
      </c>
      <c r="F434" s="19">
        <v>101.8</v>
      </c>
      <c r="G434" s="19">
        <v>101.9</v>
      </c>
      <c r="H434" s="19">
        <v>102.7</v>
      </c>
      <c r="I434" s="19">
        <v>100.6</v>
      </c>
      <c r="J434" s="19">
        <v>99.5</v>
      </c>
      <c r="K434" s="19">
        <v>98.5</v>
      </c>
      <c r="L434" s="19">
        <v>99.3</v>
      </c>
      <c r="M434" s="19">
        <v>100.2</v>
      </c>
      <c r="N434" s="19">
        <v>104.4</v>
      </c>
      <c r="O434" s="19">
        <v>107.3</v>
      </c>
      <c r="P434" s="19">
        <v>106.8</v>
      </c>
      <c r="Q434" s="19">
        <v>104.9</v>
      </c>
      <c r="R434" s="19">
        <v>107.8</v>
      </c>
      <c r="S434" s="19">
        <v>113.8</v>
      </c>
      <c r="T434" s="19">
        <v>117</v>
      </c>
      <c r="U434" s="19">
        <v>119.8</v>
      </c>
      <c r="V434" s="19">
        <v>118.3</v>
      </c>
      <c r="W434" s="19">
        <v>117.6</v>
      </c>
      <c r="X434" s="19">
        <v>116.3</v>
      </c>
      <c r="Y434" s="19">
        <v>116.3</v>
      </c>
      <c r="Z434" s="19">
        <v>116.2</v>
      </c>
      <c r="AA434" s="19">
        <v>116.3</v>
      </c>
      <c r="AB434" s="19">
        <v>114.7</v>
      </c>
      <c r="AC434" s="19">
        <v>114.2</v>
      </c>
      <c r="AD434" s="19">
        <v>115.2</v>
      </c>
      <c r="AE434" s="19">
        <v>117.8</v>
      </c>
      <c r="AF434" s="19">
        <v>117.3</v>
      </c>
      <c r="AG434" s="19">
        <v>116.8</v>
      </c>
      <c r="AH434" s="19">
        <v>117.3</v>
      </c>
      <c r="AI434" s="19">
        <v>113</v>
      </c>
      <c r="AJ434" s="19">
        <v>109.5</v>
      </c>
      <c r="AK434" s="19">
        <v>111.5</v>
      </c>
      <c r="AL434" s="19">
        <v>108.7</v>
      </c>
      <c r="AM434" s="19">
        <v>111.7</v>
      </c>
      <c r="AN434" s="19">
        <v>114.5</v>
      </c>
      <c r="AO434" s="19">
        <v>117.8</v>
      </c>
      <c r="AP434" s="19">
        <v>117.8</v>
      </c>
      <c r="AQ434" s="19">
        <v>118.4</v>
      </c>
      <c r="AR434" s="19">
        <v>115.5</v>
      </c>
      <c r="AS434" s="19">
        <v>110.2</v>
      </c>
      <c r="AT434" s="19">
        <v>110.5</v>
      </c>
      <c r="AU434" s="19">
        <v>108.2</v>
      </c>
      <c r="AV434" s="19">
        <v>106.3</v>
      </c>
      <c r="AW434" s="19">
        <v>105.3</v>
      </c>
      <c r="AX434" s="19">
        <v>102.8</v>
      </c>
      <c r="AY434" s="19">
        <v>105</v>
      </c>
      <c r="AZ434" s="19">
        <v>108.1</v>
      </c>
      <c r="BA434" s="19">
        <v>107.1</v>
      </c>
      <c r="BB434" s="19">
        <v>106.4</v>
      </c>
      <c r="BC434" s="19">
        <v>105</v>
      </c>
      <c r="BD434" s="19">
        <v>103.4</v>
      </c>
      <c r="BE434" s="19">
        <v>105.7</v>
      </c>
      <c r="BF434" s="19">
        <v>104.8</v>
      </c>
      <c r="BG434" s="19">
        <v>105.4</v>
      </c>
      <c r="BH434" s="19">
        <v>104.6</v>
      </c>
      <c r="BI434" s="19">
        <v>105.7</v>
      </c>
      <c r="BJ434" s="19">
        <v>106.2</v>
      </c>
      <c r="BK434" s="19">
        <v>107.9</v>
      </c>
      <c r="BL434" s="19">
        <v>106.1</v>
      </c>
      <c r="BM434" s="19">
        <v>105</v>
      </c>
      <c r="BN434" s="19">
        <v>106.8</v>
      </c>
      <c r="BO434" s="19">
        <v>103.5</v>
      </c>
      <c r="BP434" s="19">
        <v>103.7</v>
      </c>
      <c r="BQ434" s="19">
        <v>106.9</v>
      </c>
      <c r="BR434" s="19">
        <v>107.2</v>
      </c>
      <c r="BS434" s="19">
        <v>106.5</v>
      </c>
      <c r="BT434" s="19">
        <v>107.9</v>
      </c>
      <c r="BU434" s="19">
        <v>109.4</v>
      </c>
      <c r="BV434" s="19">
        <v>113.8</v>
      </c>
      <c r="BW434" s="19">
        <v>114.9</v>
      </c>
      <c r="BX434" s="19">
        <v>111.5</v>
      </c>
      <c r="BY434" s="19">
        <v>112.1</v>
      </c>
      <c r="BZ434" s="19">
        <v>113.8</v>
      </c>
      <c r="CA434" s="19">
        <v>116</v>
      </c>
      <c r="CB434" s="19">
        <v>116.8</v>
      </c>
      <c r="CC434" s="19">
        <v>122.6</v>
      </c>
      <c r="CD434" s="19">
        <v>123.9</v>
      </c>
      <c r="CE434" s="19">
        <v>118.3</v>
      </c>
      <c r="CF434" s="19">
        <v>120.1</v>
      </c>
      <c r="CG434" s="19">
        <v>118</v>
      </c>
      <c r="CH434" s="19">
        <v>119.1</v>
      </c>
      <c r="CI434" s="19">
        <v>120.7</v>
      </c>
      <c r="CJ434" s="19">
        <v>119.2</v>
      </c>
      <c r="CK434" s="19">
        <v>121</v>
      </c>
      <c r="CL434" s="19">
        <v>118</v>
      </c>
      <c r="CM434" s="19">
        <v>117.4</v>
      </c>
      <c r="CN434" s="19">
        <v>116.6</v>
      </c>
      <c r="CO434" s="19">
        <v>117.5</v>
      </c>
      <c r="CP434" s="19">
        <v>116.6</v>
      </c>
      <c r="CQ434" s="19">
        <v>116.5</v>
      </c>
      <c r="CR434" s="19">
        <v>116.8</v>
      </c>
      <c r="CS434" s="19">
        <v>115.9</v>
      </c>
      <c r="CT434" s="19">
        <v>117.1</v>
      </c>
      <c r="CU434" s="19">
        <v>117.9</v>
      </c>
      <c r="CV434" s="19">
        <v>116.9</v>
      </c>
      <c r="CW434" s="19">
        <v>115.2</v>
      </c>
      <c r="CX434" s="19">
        <v>108.2</v>
      </c>
      <c r="CY434" s="19">
        <v>110</v>
      </c>
      <c r="CZ434" s="19">
        <v>112</v>
      </c>
      <c r="DA434" s="19">
        <v>113.3</v>
      </c>
      <c r="DB434" s="19">
        <v>111.4</v>
      </c>
      <c r="DC434" s="19">
        <v>113.1</v>
      </c>
      <c r="DD434" s="19">
        <v>115.3</v>
      </c>
      <c r="DE434" s="19">
        <v>117</v>
      </c>
      <c r="DF434" s="19">
        <v>117.8</v>
      </c>
      <c r="DG434" s="19">
        <v>120.7</v>
      </c>
      <c r="DH434" s="19">
        <v>120.3</v>
      </c>
      <c r="DI434" s="19">
        <v>117.9</v>
      </c>
      <c r="DJ434" s="19">
        <v>120.9</v>
      </c>
      <c r="DK434" s="19">
        <v>122.1</v>
      </c>
      <c r="DL434" s="19">
        <v>121.5</v>
      </c>
      <c r="DM434" s="19">
        <v>121.4</v>
      </c>
      <c r="DN434" s="19">
        <v>127.5</v>
      </c>
      <c r="DO434" s="19">
        <v>130.30000000000001</v>
      </c>
      <c r="DP434" s="19">
        <v>126.5</v>
      </c>
      <c r="DQ434" s="19">
        <v>132.5</v>
      </c>
      <c r="DR434" s="19">
        <v>137.4</v>
      </c>
      <c r="DS434" s="19">
        <v>141.5</v>
      </c>
      <c r="DT434" s="19">
        <v>142.69999999999999</v>
      </c>
      <c r="DU434" s="19">
        <v>145.5</v>
      </c>
      <c r="DV434" s="19">
        <v>143.19999999999999</v>
      </c>
      <c r="DW434" s="19">
        <v>137.30000000000001</v>
      </c>
    </row>
    <row r="435" spans="1:127">
      <c r="A435" s="17" t="s">
        <v>1463</v>
      </c>
      <c r="B435" s="17" t="s">
        <v>1464</v>
      </c>
      <c r="C435" s="18">
        <v>0.12705</v>
      </c>
      <c r="D435" s="19">
        <v>105.3</v>
      </c>
      <c r="E435" s="19">
        <v>103</v>
      </c>
      <c r="F435" s="19">
        <v>107.7</v>
      </c>
      <c r="G435" s="19">
        <v>106.8</v>
      </c>
      <c r="H435" s="19">
        <v>105.6</v>
      </c>
      <c r="I435" s="19">
        <v>106.4</v>
      </c>
      <c r="J435" s="19">
        <v>106.7</v>
      </c>
      <c r="K435" s="19">
        <v>104.3</v>
      </c>
      <c r="L435" s="19">
        <v>106.1</v>
      </c>
      <c r="M435" s="19">
        <v>107.2</v>
      </c>
      <c r="N435" s="19">
        <v>106.5</v>
      </c>
      <c r="O435" s="19">
        <v>107.7</v>
      </c>
      <c r="P435" s="19">
        <v>110.8</v>
      </c>
      <c r="Q435" s="19">
        <v>112.3</v>
      </c>
      <c r="R435" s="19">
        <v>109.4</v>
      </c>
      <c r="S435" s="19">
        <v>111.3</v>
      </c>
      <c r="T435" s="19">
        <v>110.4</v>
      </c>
      <c r="U435" s="19">
        <v>112.4</v>
      </c>
      <c r="V435" s="19">
        <v>111.4</v>
      </c>
      <c r="W435" s="19">
        <v>109</v>
      </c>
      <c r="X435" s="19">
        <v>107.9</v>
      </c>
      <c r="Y435" s="19">
        <v>109.6</v>
      </c>
      <c r="Z435" s="19">
        <v>108.8</v>
      </c>
      <c r="AA435" s="19">
        <v>110.1</v>
      </c>
      <c r="AB435" s="19">
        <v>110.1</v>
      </c>
      <c r="AC435" s="19">
        <v>111.4</v>
      </c>
      <c r="AD435" s="19">
        <v>112.1</v>
      </c>
      <c r="AE435" s="19">
        <v>110.4</v>
      </c>
      <c r="AF435" s="19">
        <v>111.8</v>
      </c>
      <c r="AG435" s="19">
        <v>112.5</v>
      </c>
      <c r="AH435" s="19">
        <v>112.6</v>
      </c>
      <c r="AI435" s="19">
        <v>110.8</v>
      </c>
      <c r="AJ435" s="19">
        <v>110</v>
      </c>
      <c r="AK435" s="19">
        <v>111.5</v>
      </c>
      <c r="AL435" s="19">
        <v>108</v>
      </c>
      <c r="AM435" s="19">
        <v>106.5</v>
      </c>
      <c r="AN435" s="19">
        <v>106.9</v>
      </c>
      <c r="AO435" s="19">
        <v>105.8</v>
      </c>
      <c r="AP435" s="19">
        <v>107.1</v>
      </c>
      <c r="AQ435" s="19">
        <v>105.8</v>
      </c>
      <c r="AR435" s="19">
        <v>106.3</v>
      </c>
      <c r="AS435" s="19">
        <v>104.5</v>
      </c>
      <c r="AT435" s="19">
        <v>105</v>
      </c>
      <c r="AU435" s="19">
        <v>103.1</v>
      </c>
      <c r="AV435" s="19">
        <v>102.2</v>
      </c>
      <c r="AW435" s="19">
        <v>101.3</v>
      </c>
      <c r="AX435" s="19">
        <v>101.8</v>
      </c>
      <c r="AY435" s="19">
        <v>101.2</v>
      </c>
      <c r="AZ435" s="19">
        <v>99.2</v>
      </c>
      <c r="BA435" s="19">
        <v>99</v>
      </c>
      <c r="BB435" s="19">
        <v>100.4</v>
      </c>
      <c r="BC435" s="19">
        <v>100.7</v>
      </c>
      <c r="BD435" s="19">
        <v>100.6</v>
      </c>
      <c r="BE435" s="19">
        <v>102.1</v>
      </c>
      <c r="BF435" s="19">
        <v>100.4</v>
      </c>
      <c r="BG435" s="19">
        <v>100.2</v>
      </c>
      <c r="BH435" s="19">
        <v>100.3</v>
      </c>
      <c r="BI435" s="19">
        <v>101.2</v>
      </c>
      <c r="BJ435" s="19">
        <v>102.3</v>
      </c>
      <c r="BK435" s="19">
        <v>101.9</v>
      </c>
      <c r="BL435" s="19">
        <v>102.2</v>
      </c>
      <c r="BM435" s="19">
        <v>103.9</v>
      </c>
      <c r="BN435" s="19">
        <v>104.9</v>
      </c>
      <c r="BO435" s="19">
        <v>103.7</v>
      </c>
      <c r="BP435" s="19">
        <v>102.8</v>
      </c>
      <c r="BQ435" s="19">
        <v>102.2</v>
      </c>
      <c r="BR435" s="19">
        <v>103.2</v>
      </c>
      <c r="BS435" s="19">
        <v>102.4</v>
      </c>
      <c r="BT435" s="19">
        <v>103.3</v>
      </c>
      <c r="BU435" s="19">
        <v>103.9</v>
      </c>
      <c r="BV435" s="19">
        <v>104.8</v>
      </c>
      <c r="BW435" s="19">
        <v>104.9</v>
      </c>
      <c r="BX435" s="19">
        <v>105.1</v>
      </c>
      <c r="BY435" s="19">
        <v>106.4</v>
      </c>
      <c r="BZ435" s="19">
        <v>106.6</v>
      </c>
      <c r="CA435" s="19">
        <v>105.2</v>
      </c>
      <c r="CB435" s="19">
        <v>106.1</v>
      </c>
      <c r="CC435" s="19">
        <v>106.4</v>
      </c>
      <c r="CD435" s="19">
        <v>106.9</v>
      </c>
      <c r="CE435" s="19">
        <v>107.6</v>
      </c>
      <c r="CF435" s="19">
        <v>107.3</v>
      </c>
      <c r="CG435" s="19">
        <v>106.9</v>
      </c>
      <c r="CH435" s="19">
        <v>107.6</v>
      </c>
      <c r="CI435" s="19">
        <v>106.5</v>
      </c>
      <c r="CJ435" s="19">
        <v>106.4</v>
      </c>
      <c r="CK435" s="19">
        <v>107.2</v>
      </c>
      <c r="CL435" s="19">
        <v>106.3</v>
      </c>
      <c r="CM435" s="19">
        <v>104.7</v>
      </c>
      <c r="CN435" s="19">
        <v>104.4</v>
      </c>
      <c r="CO435" s="19">
        <v>105.7</v>
      </c>
      <c r="CP435" s="19">
        <v>106</v>
      </c>
      <c r="CQ435" s="19">
        <v>105.1</v>
      </c>
      <c r="CR435" s="19">
        <v>106</v>
      </c>
      <c r="CS435" s="19">
        <v>105.8</v>
      </c>
      <c r="CT435" s="19">
        <v>104.5</v>
      </c>
      <c r="CU435" s="19">
        <v>104.4</v>
      </c>
      <c r="CV435" s="19">
        <v>104.5</v>
      </c>
      <c r="CW435" s="19">
        <v>104.9</v>
      </c>
      <c r="CX435" s="19">
        <v>105.5</v>
      </c>
      <c r="CY435" s="19">
        <v>104.4</v>
      </c>
      <c r="CZ435" s="19">
        <v>105.2</v>
      </c>
      <c r="DA435" s="19">
        <v>102.5</v>
      </c>
      <c r="DB435" s="19">
        <v>103.1</v>
      </c>
      <c r="DC435" s="19">
        <v>105.5</v>
      </c>
      <c r="DD435" s="19">
        <v>102.4</v>
      </c>
      <c r="DE435" s="19">
        <v>104.3</v>
      </c>
      <c r="DF435" s="19">
        <v>105.4</v>
      </c>
      <c r="DG435" s="19">
        <v>107.9</v>
      </c>
      <c r="DH435" s="19">
        <v>110.5</v>
      </c>
      <c r="DI435" s="19">
        <v>110.3</v>
      </c>
      <c r="DJ435" s="19">
        <v>112</v>
      </c>
      <c r="DK435" s="19">
        <v>113.6</v>
      </c>
      <c r="DL435" s="19">
        <v>115</v>
      </c>
      <c r="DM435" s="19">
        <v>115</v>
      </c>
      <c r="DN435" s="19">
        <v>119</v>
      </c>
      <c r="DO435" s="19">
        <v>119.8</v>
      </c>
      <c r="DP435" s="19">
        <v>120.5</v>
      </c>
      <c r="DQ435" s="19">
        <v>122.8</v>
      </c>
      <c r="DR435" s="19">
        <v>123.5</v>
      </c>
      <c r="DS435" s="19">
        <v>124.1</v>
      </c>
      <c r="DT435" s="19">
        <v>127.1</v>
      </c>
      <c r="DU435" s="19">
        <v>128</v>
      </c>
      <c r="DV435" s="19">
        <v>129.80000000000001</v>
      </c>
      <c r="DW435" s="19">
        <v>130.30000000000001</v>
      </c>
    </row>
    <row r="436" spans="1:127">
      <c r="A436" s="17" t="s">
        <v>1465</v>
      </c>
      <c r="B436" s="17" t="s">
        <v>1466</v>
      </c>
      <c r="C436" s="18">
        <v>2.5919999999999999E-2</v>
      </c>
      <c r="D436" s="19">
        <v>98.9</v>
      </c>
      <c r="E436" s="19">
        <v>99.7</v>
      </c>
      <c r="F436" s="19">
        <v>101.3</v>
      </c>
      <c r="G436" s="19">
        <v>101</v>
      </c>
      <c r="H436" s="19">
        <v>100.5</v>
      </c>
      <c r="I436" s="19">
        <v>100.7</v>
      </c>
      <c r="J436" s="19">
        <v>100.6</v>
      </c>
      <c r="K436" s="19">
        <v>99.5</v>
      </c>
      <c r="L436" s="19">
        <v>100.4</v>
      </c>
      <c r="M436" s="19">
        <v>100.9</v>
      </c>
      <c r="N436" s="19">
        <v>102.6</v>
      </c>
      <c r="O436" s="19">
        <v>101.1</v>
      </c>
      <c r="P436" s="19">
        <v>100.2</v>
      </c>
      <c r="Q436" s="19">
        <v>101.6</v>
      </c>
      <c r="R436" s="19">
        <v>104.4</v>
      </c>
      <c r="S436" s="19">
        <v>104.7</v>
      </c>
      <c r="T436" s="19">
        <v>106.9</v>
      </c>
      <c r="U436" s="19">
        <v>110.1</v>
      </c>
      <c r="V436" s="19">
        <v>107.1</v>
      </c>
      <c r="W436" s="19">
        <v>105.7</v>
      </c>
      <c r="X436" s="19">
        <v>107.3</v>
      </c>
      <c r="Y436" s="19">
        <v>106.5</v>
      </c>
      <c r="Z436" s="19">
        <v>105.1</v>
      </c>
      <c r="AA436" s="19">
        <v>108.8</v>
      </c>
      <c r="AB436" s="19">
        <v>109.7</v>
      </c>
      <c r="AC436" s="19">
        <v>110.4</v>
      </c>
      <c r="AD436" s="19">
        <v>111.7</v>
      </c>
      <c r="AE436" s="19">
        <v>110.6</v>
      </c>
      <c r="AF436" s="19">
        <v>110.3</v>
      </c>
      <c r="AG436" s="19">
        <v>117.6</v>
      </c>
      <c r="AH436" s="19">
        <v>110.4</v>
      </c>
      <c r="AI436" s="19">
        <v>110</v>
      </c>
      <c r="AJ436" s="19">
        <v>111.6</v>
      </c>
      <c r="AK436" s="19">
        <v>106.8</v>
      </c>
      <c r="AL436" s="19">
        <v>111.3</v>
      </c>
      <c r="AM436" s="19">
        <v>112.7</v>
      </c>
      <c r="AN436" s="19">
        <v>112.1</v>
      </c>
      <c r="AO436" s="19">
        <v>115.9</v>
      </c>
      <c r="AP436" s="19">
        <v>114.5</v>
      </c>
      <c r="AQ436" s="19">
        <v>112.8</v>
      </c>
      <c r="AR436" s="19">
        <v>111.4</v>
      </c>
      <c r="AS436" s="19">
        <v>114.8</v>
      </c>
      <c r="AT436" s="19">
        <v>113.6</v>
      </c>
      <c r="AU436" s="19">
        <v>115.7</v>
      </c>
      <c r="AV436" s="19">
        <v>114.4</v>
      </c>
      <c r="AW436" s="19">
        <v>114.3</v>
      </c>
      <c r="AX436" s="19">
        <v>114.1</v>
      </c>
      <c r="AY436" s="19">
        <v>112.3</v>
      </c>
      <c r="AZ436" s="19">
        <v>110</v>
      </c>
      <c r="BA436" s="19">
        <v>111.4</v>
      </c>
      <c r="BB436" s="19">
        <v>112.6</v>
      </c>
      <c r="BC436" s="19">
        <v>116.2</v>
      </c>
      <c r="BD436" s="19">
        <v>116.8</v>
      </c>
      <c r="BE436" s="19">
        <v>112</v>
      </c>
      <c r="BF436" s="19">
        <v>113.1</v>
      </c>
      <c r="BG436" s="19">
        <v>115.9</v>
      </c>
      <c r="BH436" s="19">
        <v>114.8</v>
      </c>
      <c r="BI436" s="19">
        <v>111.8</v>
      </c>
      <c r="BJ436" s="19">
        <v>110.7</v>
      </c>
      <c r="BK436" s="19">
        <v>110</v>
      </c>
      <c r="BL436" s="19">
        <v>111.8</v>
      </c>
      <c r="BM436" s="19">
        <v>111.1</v>
      </c>
      <c r="BN436" s="19">
        <v>110</v>
      </c>
      <c r="BO436" s="19">
        <v>111.2</v>
      </c>
      <c r="BP436" s="19">
        <v>111.3</v>
      </c>
      <c r="BQ436" s="19">
        <v>109.7</v>
      </c>
      <c r="BR436" s="19">
        <v>111.7</v>
      </c>
      <c r="BS436" s="19">
        <v>108</v>
      </c>
      <c r="BT436" s="19">
        <v>107.1</v>
      </c>
      <c r="BU436" s="19">
        <v>108.7</v>
      </c>
      <c r="BV436" s="19">
        <v>107.5</v>
      </c>
      <c r="BW436" s="19">
        <v>108.9</v>
      </c>
      <c r="BX436" s="19">
        <v>108.4</v>
      </c>
      <c r="BY436" s="19">
        <v>108.6</v>
      </c>
      <c r="BZ436" s="19">
        <v>111.8</v>
      </c>
      <c r="CA436" s="19">
        <v>110.9</v>
      </c>
      <c r="CB436" s="19">
        <v>111.9</v>
      </c>
      <c r="CC436" s="19">
        <v>113.8</v>
      </c>
      <c r="CD436" s="19">
        <v>112.7</v>
      </c>
      <c r="CE436" s="19">
        <v>113.6</v>
      </c>
      <c r="CF436" s="19">
        <v>112.2</v>
      </c>
      <c r="CG436" s="19">
        <v>111.9</v>
      </c>
      <c r="CH436" s="19">
        <v>112.4</v>
      </c>
      <c r="CI436" s="19">
        <v>114.9</v>
      </c>
      <c r="CJ436" s="19">
        <v>113.8</v>
      </c>
      <c r="CK436" s="19">
        <v>113.3</v>
      </c>
      <c r="CL436" s="19">
        <v>113.4</v>
      </c>
      <c r="CM436" s="19">
        <v>115.6</v>
      </c>
      <c r="CN436" s="19">
        <v>113.3</v>
      </c>
      <c r="CO436" s="19">
        <v>116</v>
      </c>
      <c r="CP436" s="19">
        <v>114.2</v>
      </c>
      <c r="CQ436" s="19">
        <v>115.2</v>
      </c>
      <c r="CR436" s="19">
        <v>115.6</v>
      </c>
      <c r="CS436" s="19">
        <v>114.8</v>
      </c>
      <c r="CT436" s="19">
        <v>116.2</v>
      </c>
      <c r="CU436" s="19">
        <v>113.8</v>
      </c>
      <c r="CV436" s="19">
        <v>114.3</v>
      </c>
      <c r="CW436" s="19">
        <v>115.2</v>
      </c>
      <c r="CX436" s="19">
        <v>116.9</v>
      </c>
      <c r="CY436" s="19">
        <v>116</v>
      </c>
      <c r="CZ436" s="19">
        <v>114.9</v>
      </c>
      <c r="DA436" s="19">
        <v>116.9</v>
      </c>
      <c r="DB436" s="19">
        <v>117.3</v>
      </c>
      <c r="DC436" s="19">
        <v>117.8</v>
      </c>
      <c r="DD436" s="19">
        <v>117.2</v>
      </c>
      <c r="DE436" s="19">
        <v>115.1</v>
      </c>
      <c r="DF436" s="19">
        <v>120.7</v>
      </c>
      <c r="DG436" s="19">
        <v>124</v>
      </c>
      <c r="DH436" s="19">
        <v>127</v>
      </c>
      <c r="DI436" s="19">
        <v>128.30000000000001</v>
      </c>
      <c r="DJ436" s="19">
        <v>132</v>
      </c>
      <c r="DK436" s="19">
        <v>126.4</v>
      </c>
      <c r="DL436" s="19">
        <v>126.3</v>
      </c>
      <c r="DM436" s="19">
        <v>128.30000000000001</v>
      </c>
      <c r="DN436" s="19">
        <v>132.69999999999999</v>
      </c>
      <c r="DO436" s="19">
        <v>134.5</v>
      </c>
      <c r="DP436" s="19">
        <v>133.80000000000001</v>
      </c>
      <c r="DQ436" s="19">
        <v>137.6</v>
      </c>
      <c r="DR436" s="19">
        <v>139.1</v>
      </c>
      <c r="DS436" s="19">
        <v>142.5</v>
      </c>
      <c r="DT436" s="19">
        <v>144.69999999999999</v>
      </c>
      <c r="DU436" s="19">
        <v>143.19999999999999</v>
      </c>
      <c r="DV436" s="19">
        <v>141.6</v>
      </c>
      <c r="DW436" s="19">
        <v>139.19999999999999</v>
      </c>
    </row>
    <row r="437" spans="1:127">
      <c r="A437" s="17" t="s">
        <v>1467</v>
      </c>
      <c r="B437" s="17" t="s">
        <v>1468</v>
      </c>
      <c r="C437" s="18">
        <v>2.0080000000000001E-2</v>
      </c>
      <c r="D437" s="19">
        <v>110.9</v>
      </c>
      <c r="E437" s="19">
        <v>114.6</v>
      </c>
      <c r="F437" s="19">
        <v>115.5</v>
      </c>
      <c r="G437" s="19">
        <v>118.4</v>
      </c>
      <c r="H437" s="19">
        <v>116.7</v>
      </c>
      <c r="I437" s="19">
        <v>116.8</v>
      </c>
      <c r="J437" s="19">
        <v>118.5</v>
      </c>
      <c r="K437" s="19">
        <v>120.4</v>
      </c>
      <c r="L437" s="19">
        <v>118</v>
      </c>
      <c r="M437" s="19">
        <v>122.9</v>
      </c>
      <c r="N437" s="19">
        <v>123.3</v>
      </c>
      <c r="O437" s="19">
        <v>124</v>
      </c>
      <c r="P437" s="19">
        <v>126.8</v>
      </c>
      <c r="Q437" s="19">
        <v>127.2</v>
      </c>
      <c r="R437" s="19">
        <v>127.9</v>
      </c>
      <c r="S437" s="19">
        <v>128.30000000000001</v>
      </c>
      <c r="T437" s="19">
        <v>130.9</v>
      </c>
      <c r="U437" s="19">
        <v>131.5</v>
      </c>
      <c r="V437" s="19">
        <v>133.9</v>
      </c>
      <c r="W437" s="19">
        <v>135.30000000000001</v>
      </c>
      <c r="X437" s="19">
        <v>138.19999999999999</v>
      </c>
      <c r="Y437" s="19">
        <v>137.80000000000001</v>
      </c>
      <c r="Z437" s="19">
        <v>138.9</v>
      </c>
      <c r="AA437" s="19">
        <v>138.9</v>
      </c>
      <c r="AB437" s="19">
        <v>141.69999999999999</v>
      </c>
      <c r="AC437" s="19">
        <v>141.6</v>
      </c>
      <c r="AD437" s="19">
        <v>144.80000000000001</v>
      </c>
      <c r="AE437" s="19">
        <v>146.4</v>
      </c>
      <c r="AF437" s="19">
        <v>145</v>
      </c>
      <c r="AG437" s="19">
        <v>144.6</v>
      </c>
      <c r="AH437" s="19">
        <v>144.19999999999999</v>
      </c>
      <c r="AI437" s="19">
        <v>145.1</v>
      </c>
      <c r="AJ437" s="19">
        <v>144.9</v>
      </c>
      <c r="AK437" s="19">
        <v>144.30000000000001</v>
      </c>
      <c r="AL437" s="19">
        <v>142.80000000000001</v>
      </c>
      <c r="AM437" s="19">
        <v>144.80000000000001</v>
      </c>
      <c r="AN437" s="19">
        <v>141.6</v>
      </c>
      <c r="AO437" s="19">
        <v>139.5</v>
      </c>
      <c r="AP437" s="19">
        <v>140.5</v>
      </c>
      <c r="AQ437" s="19">
        <v>139.6</v>
      </c>
      <c r="AR437" s="19">
        <v>143.19999999999999</v>
      </c>
      <c r="AS437" s="19">
        <v>142.5</v>
      </c>
      <c r="AT437" s="19">
        <v>141.19999999999999</v>
      </c>
      <c r="AU437" s="19">
        <v>137.9</v>
      </c>
      <c r="AV437" s="19">
        <v>138</v>
      </c>
      <c r="AW437" s="19">
        <v>137</v>
      </c>
      <c r="AX437" s="19">
        <v>136.19999999999999</v>
      </c>
      <c r="AY437" s="19">
        <v>136.80000000000001</v>
      </c>
      <c r="AZ437" s="19">
        <v>132.9</v>
      </c>
      <c r="BA437" s="19">
        <v>139.80000000000001</v>
      </c>
      <c r="BB437" s="19">
        <v>134.1</v>
      </c>
      <c r="BC437" s="19">
        <v>136.1</v>
      </c>
      <c r="BD437" s="19">
        <v>136.6</v>
      </c>
      <c r="BE437" s="19">
        <v>131.9</v>
      </c>
      <c r="BF437" s="19">
        <v>133.80000000000001</v>
      </c>
      <c r="BG437" s="19">
        <v>123.4</v>
      </c>
      <c r="BH437" s="19">
        <v>132.69999999999999</v>
      </c>
      <c r="BI437" s="19">
        <v>133.1</v>
      </c>
      <c r="BJ437" s="19">
        <v>136.19999999999999</v>
      </c>
      <c r="BK437" s="19">
        <v>129.19999999999999</v>
      </c>
      <c r="BL437" s="19">
        <v>128.6</v>
      </c>
      <c r="BM437" s="19">
        <v>126.8</v>
      </c>
      <c r="BN437" s="19">
        <v>130.1</v>
      </c>
      <c r="BO437" s="19">
        <v>132</v>
      </c>
      <c r="BP437" s="19">
        <v>133.4</v>
      </c>
      <c r="BQ437" s="19">
        <v>128.80000000000001</v>
      </c>
      <c r="BR437" s="19">
        <v>129.30000000000001</v>
      </c>
      <c r="BS437" s="19">
        <v>125.4</v>
      </c>
      <c r="BT437" s="19">
        <v>124.9</v>
      </c>
      <c r="BU437" s="19">
        <v>124.4</v>
      </c>
      <c r="BV437" s="19">
        <v>122.3</v>
      </c>
      <c r="BW437" s="19">
        <v>128</v>
      </c>
      <c r="BX437" s="19">
        <v>127.3</v>
      </c>
      <c r="BY437" s="19">
        <v>131.1</v>
      </c>
      <c r="BZ437" s="19">
        <v>131.1</v>
      </c>
      <c r="CA437" s="19">
        <v>128.1</v>
      </c>
      <c r="CB437" s="19">
        <v>125.1</v>
      </c>
      <c r="CC437" s="19">
        <v>119.6</v>
      </c>
      <c r="CD437" s="19">
        <v>128.30000000000001</v>
      </c>
      <c r="CE437" s="19">
        <v>128.69999999999999</v>
      </c>
      <c r="CF437" s="19">
        <v>129.6</v>
      </c>
      <c r="CG437" s="19">
        <v>129.80000000000001</v>
      </c>
      <c r="CH437" s="19">
        <v>130.5</v>
      </c>
      <c r="CI437" s="19">
        <v>127.2</v>
      </c>
      <c r="CJ437" s="19">
        <v>129.19999999999999</v>
      </c>
      <c r="CK437" s="19">
        <v>127.9</v>
      </c>
      <c r="CL437" s="19">
        <v>127.6</v>
      </c>
      <c r="CM437" s="19">
        <v>125.3</v>
      </c>
      <c r="CN437" s="19">
        <v>125.7</v>
      </c>
      <c r="CO437" s="19">
        <v>129</v>
      </c>
      <c r="CP437" s="19">
        <v>140.9</v>
      </c>
      <c r="CQ437" s="19">
        <v>140.1</v>
      </c>
      <c r="CR437" s="19">
        <v>139.9</v>
      </c>
      <c r="CS437" s="19">
        <v>138.1</v>
      </c>
      <c r="CT437" s="19">
        <v>139.1</v>
      </c>
      <c r="CU437" s="19">
        <v>139.69999999999999</v>
      </c>
      <c r="CV437" s="19">
        <v>142.4</v>
      </c>
      <c r="CW437" s="19">
        <v>144.30000000000001</v>
      </c>
      <c r="CX437" s="19">
        <v>135.5</v>
      </c>
      <c r="CY437" s="19">
        <v>140.6</v>
      </c>
      <c r="CZ437" s="19">
        <v>144.19999999999999</v>
      </c>
      <c r="DA437" s="19">
        <v>143.5</v>
      </c>
      <c r="DB437" s="19">
        <v>147.69999999999999</v>
      </c>
      <c r="DC437" s="19">
        <v>152</v>
      </c>
      <c r="DD437" s="19">
        <v>149.1</v>
      </c>
      <c r="DE437" s="19">
        <v>150.6</v>
      </c>
      <c r="DF437" s="19">
        <v>154.19999999999999</v>
      </c>
      <c r="DG437" s="19">
        <v>149.80000000000001</v>
      </c>
      <c r="DH437" s="19">
        <v>159.1</v>
      </c>
      <c r="DI437" s="19">
        <v>151.30000000000001</v>
      </c>
      <c r="DJ437" s="19">
        <v>160</v>
      </c>
      <c r="DK437" s="19">
        <v>162.1</v>
      </c>
      <c r="DL437" s="19">
        <v>164.8</v>
      </c>
      <c r="DM437" s="19">
        <v>162.80000000000001</v>
      </c>
      <c r="DN437" s="19">
        <v>162.19999999999999</v>
      </c>
      <c r="DO437" s="19">
        <v>163.6</v>
      </c>
      <c r="DP437" s="19">
        <v>164.5</v>
      </c>
      <c r="DQ437" s="19">
        <v>153.19999999999999</v>
      </c>
      <c r="DR437" s="19">
        <v>153.5</v>
      </c>
      <c r="DS437" s="19">
        <v>152.4</v>
      </c>
      <c r="DT437" s="19">
        <v>151</v>
      </c>
      <c r="DU437" s="19">
        <v>152.4</v>
      </c>
      <c r="DV437" s="19">
        <v>152.19999999999999</v>
      </c>
      <c r="DW437" s="19">
        <v>154.30000000000001</v>
      </c>
    </row>
    <row r="438" spans="1:127">
      <c r="A438" s="17" t="s">
        <v>1469</v>
      </c>
      <c r="B438" s="17" t="s">
        <v>1470</v>
      </c>
      <c r="C438" s="18">
        <v>3.517E-2</v>
      </c>
      <c r="D438" s="19">
        <v>99.3</v>
      </c>
      <c r="E438" s="19">
        <v>100.6</v>
      </c>
      <c r="F438" s="19">
        <v>103.4</v>
      </c>
      <c r="G438" s="19">
        <v>105.4</v>
      </c>
      <c r="H438" s="19">
        <v>106</v>
      </c>
      <c r="I438" s="19">
        <v>103.6</v>
      </c>
      <c r="J438" s="19">
        <v>105.7</v>
      </c>
      <c r="K438" s="19">
        <v>107.1</v>
      </c>
      <c r="L438" s="19">
        <v>106.8</v>
      </c>
      <c r="M438" s="19">
        <v>106.1</v>
      </c>
      <c r="N438" s="19">
        <v>106.1</v>
      </c>
      <c r="O438" s="19">
        <v>107.4</v>
      </c>
      <c r="P438" s="19">
        <v>108.1</v>
      </c>
      <c r="Q438" s="19">
        <v>108</v>
      </c>
      <c r="R438" s="19">
        <v>108.3</v>
      </c>
      <c r="S438" s="19">
        <v>109.5</v>
      </c>
      <c r="T438" s="19">
        <v>110.1</v>
      </c>
      <c r="U438" s="19">
        <v>111.4</v>
      </c>
      <c r="V438" s="19">
        <v>111.1</v>
      </c>
      <c r="W438" s="19">
        <v>112.9</v>
      </c>
      <c r="X438" s="19">
        <v>114.1</v>
      </c>
      <c r="Y438" s="19">
        <v>113.5</v>
      </c>
      <c r="Z438" s="19">
        <v>113</v>
      </c>
      <c r="AA438" s="19">
        <v>112.3</v>
      </c>
      <c r="AB438" s="19">
        <v>113</v>
      </c>
      <c r="AC438" s="19">
        <v>110.3</v>
      </c>
      <c r="AD438" s="19">
        <v>109.1</v>
      </c>
      <c r="AE438" s="19">
        <v>107.2</v>
      </c>
      <c r="AF438" s="19">
        <v>105.1</v>
      </c>
      <c r="AG438" s="19">
        <v>104.8</v>
      </c>
      <c r="AH438" s="19">
        <v>103</v>
      </c>
      <c r="AI438" s="19">
        <v>102.3</v>
      </c>
      <c r="AJ438" s="19">
        <v>101.4</v>
      </c>
      <c r="AK438" s="19">
        <v>101.9</v>
      </c>
      <c r="AL438" s="19">
        <v>100.6</v>
      </c>
      <c r="AM438" s="19">
        <v>98</v>
      </c>
      <c r="AN438" s="19">
        <v>98.8</v>
      </c>
      <c r="AO438" s="19">
        <v>99.5</v>
      </c>
      <c r="AP438" s="19">
        <v>99.3</v>
      </c>
      <c r="AQ438" s="19">
        <v>98.7</v>
      </c>
      <c r="AR438" s="19">
        <v>100.3</v>
      </c>
      <c r="AS438" s="19">
        <v>100.7</v>
      </c>
      <c r="AT438" s="19">
        <v>97.3</v>
      </c>
      <c r="AU438" s="19">
        <v>97.1</v>
      </c>
      <c r="AV438" s="19">
        <v>97.2</v>
      </c>
      <c r="AW438" s="19">
        <v>96.9</v>
      </c>
      <c r="AX438" s="19">
        <v>97.6</v>
      </c>
      <c r="AY438" s="19">
        <v>97.8</v>
      </c>
      <c r="AZ438" s="19">
        <v>100.7</v>
      </c>
      <c r="BA438" s="19">
        <v>102</v>
      </c>
      <c r="BB438" s="19">
        <v>102.1</v>
      </c>
      <c r="BC438" s="19">
        <v>103.8</v>
      </c>
      <c r="BD438" s="19">
        <v>104.2</v>
      </c>
      <c r="BE438" s="19">
        <v>104.6</v>
      </c>
      <c r="BF438" s="19">
        <v>104.8</v>
      </c>
      <c r="BG438" s="19">
        <v>104.7</v>
      </c>
      <c r="BH438" s="19">
        <v>103.1</v>
      </c>
      <c r="BI438" s="19">
        <v>103</v>
      </c>
      <c r="BJ438" s="19">
        <v>106.5</v>
      </c>
      <c r="BK438" s="19">
        <v>107.4</v>
      </c>
      <c r="BL438" s="19">
        <v>113.9</v>
      </c>
      <c r="BM438" s="19">
        <v>114.1</v>
      </c>
      <c r="BN438" s="19">
        <v>115.8</v>
      </c>
      <c r="BO438" s="19">
        <v>115.5</v>
      </c>
      <c r="BP438" s="19">
        <v>115</v>
      </c>
      <c r="BQ438" s="19">
        <v>115</v>
      </c>
      <c r="BR438" s="19">
        <v>114</v>
      </c>
      <c r="BS438" s="19">
        <v>114.9</v>
      </c>
      <c r="BT438" s="19">
        <v>122</v>
      </c>
      <c r="BU438" s="19">
        <v>127.1</v>
      </c>
      <c r="BV438" s="19">
        <v>145.5</v>
      </c>
      <c r="BW438" s="19">
        <v>158.5</v>
      </c>
      <c r="BX438" s="19">
        <v>142.19999999999999</v>
      </c>
      <c r="BY438" s="19">
        <v>150.9</v>
      </c>
      <c r="BZ438" s="19">
        <v>160.80000000000001</v>
      </c>
      <c r="CA438" s="19">
        <v>168.7</v>
      </c>
      <c r="CB438" s="19">
        <v>170.2</v>
      </c>
      <c r="CC438" s="19">
        <v>165.7</v>
      </c>
      <c r="CD438" s="19">
        <v>159.4</v>
      </c>
      <c r="CE438" s="19">
        <v>149</v>
      </c>
      <c r="CF438" s="19">
        <v>143</v>
      </c>
      <c r="CG438" s="19">
        <v>128</v>
      </c>
      <c r="CH438" s="19">
        <v>115.5</v>
      </c>
      <c r="CI438" s="19">
        <v>114.6</v>
      </c>
      <c r="CJ438" s="19">
        <v>112.6</v>
      </c>
      <c r="CK438" s="19">
        <v>110.3</v>
      </c>
      <c r="CL438" s="19">
        <v>106.2</v>
      </c>
      <c r="CM438" s="19">
        <v>105.3</v>
      </c>
      <c r="CN438" s="19">
        <v>104.5</v>
      </c>
      <c r="CO438" s="19">
        <v>99.8</v>
      </c>
      <c r="CP438" s="19">
        <v>101.1</v>
      </c>
      <c r="CQ438" s="19">
        <v>109.3</v>
      </c>
      <c r="CR438" s="19">
        <v>111.4</v>
      </c>
      <c r="CS438" s="19">
        <v>117.2</v>
      </c>
      <c r="CT438" s="19">
        <v>121.3</v>
      </c>
      <c r="CU438" s="19">
        <v>129.4</v>
      </c>
      <c r="CV438" s="19">
        <v>123</v>
      </c>
      <c r="CW438" s="19">
        <v>119.3</v>
      </c>
      <c r="CX438" s="19">
        <v>113.4</v>
      </c>
      <c r="CY438" s="19">
        <v>110.4</v>
      </c>
      <c r="CZ438" s="19">
        <v>102.2</v>
      </c>
      <c r="DA438" s="19">
        <v>101.5</v>
      </c>
      <c r="DB438" s="19">
        <v>99.4</v>
      </c>
      <c r="DC438" s="19">
        <v>99.1</v>
      </c>
      <c r="DD438" s="19">
        <v>98.5</v>
      </c>
      <c r="DE438" s="19">
        <v>96.7</v>
      </c>
      <c r="DF438" s="19">
        <v>96.6</v>
      </c>
      <c r="DG438" s="19">
        <v>98</v>
      </c>
      <c r="DH438" s="19">
        <v>109.5</v>
      </c>
      <c r="DI438" s="19">
        <v>121.6</v>
      </c>
      <c r="DJ438" s="19">
        <v>113.8</v>
      </c>
      <c r="DK438" s="19">
        <v>108</v>
      </c>
      <c r="DL438" s="19">
        <v>105.4</v>
      </c>
      <c r="DM438" s="19">
        <v>110.2</v>
      </c>
      <c r="DN438" s="19">
        <v>113.7</v>
      </c>
      <c r="DO438" s="19">
        <v>120.5</v>
      </c>
      <c r="DP438" s="19">
        <v>114.3</v>
      </c>
      <c r="DQ438" s="19">
        <v>107.7</v>
      </c>
      <c r="DR438" s="19">
        <v>104.9</v>
      </c>
      <c r="DS438" s="19">
        <v>109.4</v>
      </c>
      <c r="DT438" s="19">
        <v>115.4</v>
      </c>
      <c r="DU438" s="19">
        <v>117.2</v>
      </c>
      <c r="DV438" s="19">
        <v>114.8</v>
      </c>
      <c r="DW438" s="19">
        <v>114.1</v>
      </c>
    </row>
    <row r="439" spans="1:127">
      <c r="A439" s="17" t="s">
        <v>1471</v>
      </c>
      <c r="B439" s="17" t="s">
        <v>1472</v>
      </c>
      <c r="C439" s="18">
        <v>9.0370000000000006E-2</v>
      </c>
      <c r="D439" s="19">
        <v>103.5</v>
      </c>
      <c r="E439" s="19">
        <v>103.2</v>
      </c>
      <c r="F439" s="19">
        <v>100.3</v>
      </c>
      <c r="G439" s="19">
        <v>101.5</v>
      </c>
      <c r="H439" s="19">
        <v>102.7</v>
      </c>
      <c r="I439" s="19">
        <v>102.6</v>
      </c>
      <c r="J439" s="19">
        <v>98.3</v>
      </c>
      <c r="K439" s="19">
        <v>96.8</v>
      </c>
      <c r="L439" s="19">
        <v>94.9</v>
      </c>
      <c r="M439" s="19">
        <v>102.9</v>
      </c>
      <c r="N439" s="19">
        <v>98.8</v>
      </c>
      <c r="O439" s="19">
        <v>101</v>
      </c>
      <c r="P439" s="19">
        <v>103.6</v>
      </c>
      <c r="Q439" s="19">
        <v>100.6</v>
      </c>
      <c r="R439" s="19">
        <v>103.6</v>
      </c>
      <c r="S439" s="19">
        <v>104.3</v>
      </c>
      <c r="T439" s="19">
        <v>105</v>
      </c>
      <c r="U439" s="19">
        <v>105.8</v>
      </c>
      <c r="V439" s="19">
        <v>106.3</v>
      </c>
      <c r="W439" s="19">
        <v>108.1</v>
      </c>
      <c r="X439" s="19">
        <v>106.9</v>
      </c>
      <c r="Y439" s="19">
        <v>110.8</v>
      </c>
      <c r="Z439" s="19">
        <v>112.1</v>
      </c>
      <c r="AA439" s="19">
        <v>108.7</v>
      </c>
      <c r="AB439" s="19">
        <v>109.2</v>
      </c>
      <c r="AC439" s="19">
        <v>113</v>
      </c>
      <c r="AD439" s="19">
        <v>107.7</v>
      </c>
      <c r="AE439" s="19">
        <v>108.7</v>
      </c>
      <c r="AF439" s="19">
        <v>101.3</v>
      </c>
      <c r="AG439" s="19">
        <v>104.3</v>
      </c>
      <c r="AH439" s="19">
        <v>102.3</v>
      </c>
      <c r="AI439" s="19">
        <v>105.8</v>
      </c>
      <c r="AJ439" s="19">
        <v>101.9</v>
      </c>
      <c r="AK439" s="19">
        <v>107.7</v>
      </c>
      <c r="AL439" s="19">
        <v>103.3</v>
      </c>
      <c r="AM439" s="19">
        <v>105</v>
      </c>
      <c r="AN439" s="19">
        <v>110.8</v>
      </c>
      <c r="AO439" s="19">
        <v>102</v>
      </c>
      <c r="AP439" s="19">
        <v>109.9</v>
      </c>
      <c r="AQ439" s="19">
        <v>97.3</v>
      </c>
      <c r="AR439" s="19">
        <v>98.9</v>
      </c>
      <c r="AS439" s="19">
        <v>100.1</v>
      </c>
      <c r="AT439" s="19">
        <v>103.6</v>
      </c>
      <c r="AU439" s="19">
        <v>103.8</v>
      </c>
      <c r="AV439" s="19">
        <v>104.3</v>
      </c>
      <c r="AW439" s="19">
        <v>99.9</v>
      </c>
      <c r="AX439" s="19">
        <v>99.7</v>
      </c>
      <c r="AY439" s="19">
        <v>100.8</v>
      </c>
      <c r="AZ439" s="19">
        <v>99.7</v>
      </c>
      <c r="BA439" s="19">
        <v>100.2</v>
      </c>
      <c r="BB439" s="19">
        <v>100.1</v>
      </c>
      <c r="BC439" s="19">
        <v>101.3</v>
      </c>
      <c r="BD439" s="19">
        <v>102.4</v>
      </c>
      <c r="BE439" s="19">
        <v>100.9</v>
      </c>
      <c r="BF439" s="19">
        <v>101.4</v>
      </c>
      <c r="BG439" s="19">
        <v>100</v>
      </c>
      <c r="BH439" s="19">
        <v>100.4</v>
      </c>
      <c r="BI439" s="19">
        <v>99.8</v>
      </c>
      <c r="BJ439" s="19">
        <v>100</v>
      </c>
      <c r="BK439" s="19">
        <v>99.9</v>
      </c>
      <c r="BL439" s="19">
        <v>99.9</v>
      </c>
      <c r="BM439" s="19">
        <v>104.5</v>
      </c>
      <c r="BN439" s="19">
        <v>105.1</v>
      </c>
      <c r="BO439" s="19">
        <v>99.9</v>
      </c>
      <c r="BP439" s="19">
        <v>99.5</v>
      </c>
      <c r="BQ439" s="19">
        <v>107.7</v>
      </c>
      <c r="BR439" s="19">
        <v>106.9</v>
      </c>
      <c r="BS439" s="19">
        <v>107.1</v>
      </c>
      <c r="BT439" s="19">
        <v>108.8</v>
      </c>
      <c r="BU439" s="19">
        <v>111.4</v>
      </c>
      <c r="BV439" s="19">
        <v>111.1</v>
      </c>
      <c r="BW439" s="19">
        <v>111</v>
      </c>
      <c r="BX439" s="19">
        <v>111.4</v>
      </c>
      <c r="BY439" s="19">
        <v>111.6</v>
      </c>
      <c r="BZ439" s="19">
        <v>112</v>
      </c>
      <c r="CA439" s="19">
        <v>113.2</v>
      </c>
      <c r="CB439" s="19">
        <v>115.5</v>
      </c>
      <c r="CC439" s="19">
        <v>115.7</v>
      </c>
      <c r="CD439" s="19">
        <v>117.9</v>
      </c>
      <c r="CE439" s="19">
        <v>117.9</v>
      </c>
      <c r="CF439" s="19">
        <v>115.9</v>
      </c>
      <c r="CG439" s="19">
        <v>116</v>
      </c>
      <c r="CH439" s="19">
        <v>116</v>
      </c>
      <c r="CI439" s="19">
        <v>116</v>
      </c>
      <c r="CJ439" s="19">
        <v>117.1</v>
      </c>
      <c r="CK439" s="19">
        <v>117.9</v>
      </c>
      <c r="CL439" s="19">
        <v>117.9</v>
      </c>
      <c r="CM439" s="19">
        <v>117.5</v>
      </c>
      <c r="CN439" s="19">
        <v>118</v>
      </c>
      <c r="CO439" s="19">
        <v>118</v>
      </c>
      <c r="CP439" s="19">
        <v>117.4</v>
      </c>
      <c r="CQ439" s="19">
        <v>117.8</v>
      </c>
      <c r="CR439" s="19">
        <v>118.2</v>
      </c>
      <c r="CS439" s="19">
        <v>115.9</v>
      </c>
      <c r="CT439" s="19">
        <v>115.9</v>
      </c>
      <c r="CU439" s="19">
        <v>115.4</v>
      </c>
      <c r="CV439" s="19">
        <v>114.8</v>
      </c>
      <c r="CW439" s="19">
        <v>114.9</v>
      </c>
      <c r="CX439" s="19">
        <v>114.9</v>
      </c>
      <c r="CY439" s="19">
        <v>114.9</v>
      </c>
      <c r="CZ439" s="19">
        <v>114.8</v>
      </c>
      <c r="DA439" s="19">
        <v>113.9</v>
      </c>
      <c r="DB439" s="19">
        <v>114.2</v>
      </c>
      <c r="DC439" s="19">
        <v>115.5</v>
      </c>
      <c r="DD439" s="19">
        <v>118.3</v>
      </c>
      <c r="DE439" s="19">
        <v>118.8</v>
      </c>
      <c r="DF439" s="19">
        <v>120.1</v>
      </c>
      <c r="DG439" s="19">
        <v>120.7</v>
      </c>
      <c r="DH439" s="19">
        <v>121</v>
      </c>
      <c r="DI439" s="19">
        <v>121.7</v>
      </c>
      <c r="DJ439" s="19">
        <v>122.8</v>
      </c>
      <c r="DK439" s="19">
        <v>123.2</v>
      </c>
      <c r="DL439" s="19">
        <v>123.8</v>
      </c>
      <c r="DM439" s="19">
        <v>124.5</v>
      </c>
      <c r="DN439" s="19">
        <v>126</v>
      </c>
      <c r="DO439" s="19">
        <v>127.7</v>
      </c>
      <c r="DP439" s="19">
        <v>129.30000000000001</v>
      </c>
      <c r="DQ439" s="19">
        <v>128.80000000000001</v>
      </c>
      <c r="DR439" s="19">
        <v>128.5</v>
      </c>
      <c r="DS439" s="19">
        <v>131</v>
      </c>
      <c r="DT439" s="19">
        <v>131</v>
      </c>
      <c r="DU439" s="19">
        <v>129.19999999999999</v>
      </c>
      <c r="DV439" s="19">
        <v>128.4</v>
      </c>
      <c r="DW439" s="19">
        <v>129.6</v>
      </c>
    </row>
    <row r="440" spans="1:127">
      <c r="A440" s="17" t="s">
        <v>1473</v>
      </c>
      <c r="B440" s="17" t="s">
        <v>1474</v>
      </c>
      <c r="C440" s="18">
        <v>8.9859999999999995E-2</v>
      </c>
      <c r="D440" s="19">
        <v>103.2</v>
      </c>
      <c r="E440" s="19">
        <v>104.5</v>
      </c>
      <c r="F440" s="19">
        <v>107.2</v>
      </c>
      <c r="G440" s="19">
        <v>106.3</v>
      </c>
      <c r="H440" s="19">
        <v>107.6</v>
      </c>
      <c r="I440" s="19">
        <v>108.2</v>
      </c>
      <c r="J440" s="19">
        <v>114.5</v>
      </c>
      <c r="K440" s="19">
        <v>110.9</v>
      </c>
      <c r="L440" s="19">
        <v>107.7</v>
      </c>
      <c r="M440" s="19">
        <v>109.3</v>
      </c>
      <c r="N440" s="19">
        <v>110.3</v>
      </c>
      <c r="O440" s="19">
        <v>106.8</v>
      </c>
      <c r="P440" s="19">
        <v>109.8</v>
      </c>
      <c r="Q440" s="19">
        <v>109.2</v>
      </c>
      <c r="R440" s="19">
        <v>113.4</v>
      </c>
      <c r="S440" s="19">
        <v>110.9</v>
      </c>
      <c r="T440" s="19">
        <v>111.4</v>
      </c>
      <c r="U440" s="19">
        <v>114.9</v>
      </c>
      <c r="V440" s="19">
        <v>117.1</v>
      </c>
      <c r="W440" s="19">
        <v>121.2</v>
      </c>
      <c r="X440" s="19">
        <v>117.7</v>
      </c>
      <c r="Y440" s="19">
        <v>116.5</v>
      </c>
      <c r="Z440" s="19">
        <v>115.9</v>
      </c>
      <c r="AA440" s="19">
        <v>113.8</v>
      </c>
      <c r="AB440" s="19">
        <v>114.9</v>
      </c>
      <c r="AC440" s="19">
        <v>117.1</v>
      </c>
      <c r="AD440" s="19">
        <v>112.9</v>
      </c>
      <c r="AE440" s="19">
        <v>117.9</v>
      </c>
      <c r="AF440" s="19">
        <v>118.3</v>
      </c>
      <c r="AG440" s="19">
        <v>120.5</v>
      </c>
      <c r="AH440" s="19">
        <v>120.6</v>
      </c>
      <c r="AI440" s="19">
        <v>117.5</v>
      </c>
      <c r="AJ440" s="19">
        <v>113.9</v>
      </c>
      <c r="AK440" s="19">
        <v>114.1</v>
      </c>
      <c r="AL440" s="19">
        <v>114.7</v>
      </c>
      <c r="AM440" s="19">
        <v>114.8</v>
      </c>
      <c r="AN440" s="19">
        <v>109.4</v>
      </c>
      <c r="AO440" s="19">
        <v>110.5</v>
      </c>
      <c r="AP440" s="19">
        <v>113.3</v>
      </c>
      <c r="AQ440" s="19">
        <v>111.8</v>
      </c>
      <c r="AR440" s="19">
        <v>110.2</v>
      </c>
      <c r="AS440" s="19">
        <v>109.1</v>
      </c>
      <c r="AT440" s="19">
        <v>108.9</v>
      </c>
      <c r="AU440" s="19">
        <v>109.7</v>
      </c>
      <c r="AV440" s="19">
        <v>106.6</v>
      </c>
      <c r="AW440" s="19">
        <v>105.5</v>
      </c>
      <c r="AX440" s="19">
        <v>105.1</v>
      </c>
      <c r="AY440" s="19">
        <v>104.6</v>
      </c>
      <c r="AZ440" s="19">
        <v>103.4</v>
      </c>
      <c r="BA440" s="19">
        <v>106.7</v>
      </c>
      <c r="BB440" s="19">
        <v>107.4</v>
      </c>
      <c r="BC440" s="19">
        <v>106.8</v>
      </c>
      <c r="BD440" s="19">
        <v>107</v>
      </c>
      <c r="BE440" s="19">
        <v>104.2</v>
      </c>
      <c r="BF440" s="19">
        <v>105.2</v>
      </c>
      <c r="BG440" s="19">
        <v>104.4</v>
      </c>
      <c r="BH440" s="19">
        <v>106.4</v>
      </c>
      <c r="BI440" s="19">
        <v>106.2</v>
      </c>
      <c r="BJ440" s="19">
        <v>104</v>
      </c>
      <c r="BK440" s="19">
        <v>107.9</v>
      </c>
      <c r="BL440" s="19">
        <v>108.5</v>
      </c>
      <c r="BM440" s="19">
        <v>110.6</v>
      </c>
      <c r="BN440" s="19">
        <v>110.2</v>
      </c>
      <c r="BO440" s="19">
        <v>109.6</v>
      </c>
      <c r="BP440" s="19">
        <v>109.2</v>
      </c>
      <c r="BQ440" s="19">
        <v>105.9</v>
      </c>
      <c r="BR440" s="19">
        <v>109.9</v>
      </c>
      <c r="BS440" s="19">
        <v>112.2</v>
      </c>
      <c r="BT440" s="19">
        <v>108.8</v>
      </c>
      <c r="BU440" s="19">
        <v>109.5</v>
      </c>
      <c r="BV440" s="19">
        <v>110.9</v>
      </c>
      <c r="BW440" s="19">
        <v>112.6</v>
      </c>
      <c r="BX440" s="19">
        <v>113.2</v>
      </c>
      <c r="BY440" s="19">
        <v>114.3</v>
      </c>
      <c r="BZ440" s="19">
        <v>114.9</v>
      </c>
      <c r="CA440" s="19">
        <v>119.3</v>
      </c>
      <c r="CB440" s="19">
        <v>118.7</v>
      </c>
      <c r="CC440" s="19">
        <v>117.4</v>
      </c>
      <c r="CD440" s="19">
        <v>117.2</v>
      </c>
      <c r="CE440" s="19">
        <v>118.8</v>
      </c>
      <c r="CF440" s="19">
        <v>117.2</v>
      </c>
      <c r="CG440" s="19">
        <v>117.5</v>
      </c>
      <c r="CH440" s="19">
        <v>116.8</v>
      </c>
      <c r="CI440" s="19">
        <v>115.4</v>
      </c>
      <c r="CJ440" s="19">
        <v>115.7</v>
      </c>
      <c r="CK440" s="19">
        <v>117.4</v>
      </c>
      <c r="CL440" s="19">
        <v>115.4</v>
      </c>
      <c r="CM440" s="19">
        <v>117.3</v>
      </c>
      <c r="CN440" s="19">
        <v>117.9</v>
      </c>
      <c r="CO440" s="19">
        <v>117.1</v>
      </c>
      <c r="CP440" s="19">
        <v>116.1</v>
      </c>
      <c r="CQ440" s="19">
        <v>115.7</v>
      </c>
      <c r="CR440" s="19">
        <v>113.9</v>
      </c>
      <c r="CS440" s="19">
        <v>113.6</v>
      </c>
      <c r="CT440" s="19">
        <v>112.8</v>
      </c>
      <c r="CU440" s="19">
        <v>113.2</v>
      </c>
      <c r="CV440" s="19">
        <v>116.2</v>
      </c>
      <c r="CW440" s="19">
        <v>116.4</v>
      </c>
      <c r="CX440" s="19">
        <v>116.4</v>
      </c>
      <c r="CY440" s="19">
        <v>115.4</v>
      </c>
      <c r="CZ440" s="19">
        <v>114.5</v>
      </c>
      <c r="DA440" s="19">
        <v>114.2</v>
      </c>
      <c r="DB440" s="19">
        <v>113.8</v>
      </c>
      <c r="DC440" s="19">
        <v>118.5</v>
      </c>
      <c r="DD440" s="19">
        <v>118.5</v>
      </c>
      <c r="DE440" s="19">
        <v>123.8</v>
      </c>
      <c r="DF440" s="19">
        <v>124.7</v>
      </c>
      <c r="DG440" s="19">
        <v>122.9</v>
      </c>
      <c r="DH440" s="19">
        <v>129.69999999999999</v>
      </c>
      <c r="DI440" s="19">
        <v>130.69999999999999</v>
      </c>
      <c r="DJ440" s="19">
        <v>129.69999999999999</v>
      </c>
      <c r="DK440" s="19">
        <v>133.80000000000001</v>
      </c>
      <c r="DL440" s="19">
        <v>136.1</v>
      </c>
      <c r="DM440" s="19">
        <v>136.4</v>
      </c>
      <c r="DN440" s="19">
        <v>142</v>
      </c>
      <c r="DO440" s="19">
        <v>146.9</v>
      </c>
      <c r="DP440" s="19">
        <v>146.9</v>
      </c>
      <c r="DQ440" s="19">
        <v>152.6</v>
      </c>
      <c r="DR440" s="19">
        <v>154</v>
      </c>
      <c r="DS440" s="19">
        <v>159.30000000000001</v>
      </c>
      <c r="DT440" s="19">
        <v>164.6</v>
      </c>
      <c r="DU440" s="19">
        <v>166.5</v>
      </c>
      <c r="DV440" s="19">
        <v>170.3</v>
      </c>
      <c r="DW440" s="19">
        <v>171.7</v>
      </c>
    </row>
    <row r="441" spans="1:127">
      <c r="A441" s="17" t="s">
        <v>1475</v>
      </c>
      <c r="B441" s="17" t="s">
        <v>1476</v>
      </c>
      <c r="C441" s="18">
        <v>8.0800000000000004E-3</v>
      </c>
      <c r="D441" s="19">
        <v>104.3</v>
      </c>
      <c r="E441" s="19">
        <v>101.5</v>
      </c>
      <c r="F441" s="19">
        <v>101.3</v>
      </c>
      <c r="G441" s="19">
        <v>104.8</v>
      </c>
      <c r="H441" s="19">
        <v>106</v>
      </c>
      <c r="I441" s="19">
        <v>109.8</v>
      </c>
      <c r="J441" s="19">
        <v>100.3</v>
      </c>
      <c r="K441" s="19">
        <v>105.7</v>
      </c>
      <c r="L441" s="19">
        <v>97.9</v>
      </c>
      <c r="M441" s="19">
        <v>103.3</v>
      </c>
      <c r="N441" s="19">
        <v>109</v>
      </c>
      <c r="O441" s="19">
        <v>102.6</v>
      </c>
      <c r="P441" s="19">
        <v>98.3</v>
      </c>
      <c r="Q441" s="19">
        <v>97.9</v>
      </c>
      <c r="R441" s="19">
        <v>95.2</v>
      </c>
      <c r="S441" s="19">
        <v>104</v>
      </c>
      <c r="T441" s="19">
        <v>103.8</v>
      </c>
      <c r="U441" s="19">
        <v>104.2</v>
      </c>
      <c r="V441" s="19">
        <v>102.1</v>
      </c>
      <c r="W441" s="19">
        <v>96.9</v>
      </c>
      <c r="X441" s="19">
        <v>97.8</v>
      </c>
      <c r="Y441" s="19">
        <v>92.2</v>
      </c>
      <c r="Z441" s="19">
        <v>94.6</v>
      </c>
      <c r="AA441" s="19">
        <v>98</v>
      </c>
      <c r="AB441" s="19">
        <v>101.5</v>
      </c>
      <c r="AC441" s="19">
        <v>103.4</v>
      </c>
      <c r="AD441" s="19">
        <v>105.4</v>
      </c>
      <c r="AE441" s="19">
        <v>85</v>
      </c>
      <c r="AF441" s="19">
        <v>87.4</v>
      </c>
      <c r="AG441" s="19">
        <v>77.8</v>
      </c>
      <c r="AH441" s="19">
        <v>86</v>
      </c>
      <c r="AI441" s="19">
        <v>82.1</v>
      </c>
      <c r="AJ441" s="19">
        <v>84.4</v>
      </c>
      <c r="AK441" s="19">
        <v>78.7</v>
      </c>
      <c r="AL441" s="19">
        <v>88</v>
      </c>
      <c r="AM441" s="19">
        <v>92</v>
      </c>
      <c r="AN441" s="19">
        <v>97.5</v>
      </c>
      <c r="AO441" s="19">
        <v>89.9</v>
      </c>
      <c r="AP441" s="19">
        <v>89.5</v>
      </c>
      <c r="AQ441" s="19">
        <v>89.5</v>
      </c>
      <c r="AR441" s="19">
        <v>93.1</v>
      </c>
      <c r="AS441" s="19">
        <v>103.1</v>
      </c>
      <c r="AT441" s="19">
        <v>100.5</v>
      </c>
      <c r="AU441" s="19">
        <v>99.4</v>
      </c>
      <c r="AV441" s="19">
        <v>97.9</v>
      </c>
      <c r="AW441" s="19">
        <v>98</v>
      </c>
      <c r="AX441" s="19">
        <v>98.3</v>
      </c>
      <c r="AY441" s="19">
        <v>97.7</v>
      </c>
      <c r="AZ441" s="19">
        <v>96.4</v>
      </c>
      <c r="BA441" s="19">
        <v>96.4</v>
      </c>
      <c r="BB441" s="19">
        <v>96</v>
      </c>
      <c r="BC441" s="19">
        <v>96.4</v>
      </c>
      <c r="BD441" s="19">
        <v>94.7</v>
      </c>
      <c r="BE441" s="19">
        <v>94.7</v>
      </c>
      <c r="BF441" s="19">
        <v>95.1</v>
      </c>
      <c r="BG441" s="19">
        <v>96.4</v>
      </c>
      <c r="BH441" s="19">
        <v>95.6</v>
      </c>
      <c r="BI441" s="19">
        <v>96</v>
      </c>
      <c r="BJ441" s="19">
        <v>96</v>
      </c>
      <c r="BK441" s="19">
        <v>94.8</v>
      </c>
      <c r="BL441" s="19">
        <v>95.7</v>
      </c>
      <c r="BM441" s="19">
        <v>95.7</v>
      </c>
      <c r="BN441" s="19">
        <v>100.3</v>
      </c>
      <c r="BO441" s="19">
        <v>99.2</v>
      </c>
      <c r="BP441" s="19">
        <v>100.2</v>
      </c>
      <c r="BQ441" s="19">
        <v>101.2</v>
      </c>
      <c r="BR441" s="19">
        <v>99.2</v>
      </c>
      <c r="BS441" s="19">
        <v>101.2</v>
      </c>
      <c r="BT441" s="19">
        <v>100</v>
      </c>
      <c r="BU441" s="19">
        <v>100.2</v>
      </c>
      <c r="BV441" s="19">
        <v>101.4</v>
      </c>
      <c r="BW441" s="19">
        <v>102</v>
      </c>
      <c r="BX441" s="19">
        <v>102</v>
      </c>
      <c r="BY441" s="19">
        <v>102</v>
      </c>
      <c r="BZ441" s="19">
        <v>102.5</v>
      </c>
      <c r="CA441" s="19">
        <v>102.6</v>
      </c>
      <c r="CB441" s="19">
        <v>102.1</v>
      </c>
      <c r="CC441" s="19">
        <v>102.1</v>
      </c>
      <c r="CD441" s="19">
        <v>102.1</v>
      </c>
      <c r="CE441" s="19">
        <v>102.1</v>
      </c>
      <c r="CF441" s="19">
        <v>102.5</v>
      </c>
      <c r="CG441" s="19">
        <v>103.4</v>
      </c>
      <c r="CH441" s="19">
        <v>104.5</v>
      </c>
      <c r="CI441" s="19">
        <v>104.4</v>
      </c>
      <c r="CJ441" s="19">
        <v>104.7</v>
      </c>
      <c r="CK441" s="19">
        <v>104.8</v>
      </c>
      <c r="CL441" s="19">
        <v>102.7</v>
      </c>
      <c r="CM441" s="19">
        <v>103.8</v>
      </c>
      <c r="CN441" s="19">
        <v>102.3</v>
      </c>
      <c r="CO441" s="19">
        <v>101.8</v>
      </c>
      <c r="CP441" s="19">
        <v>101.8</v>
      </c>
      <c r="CQ441" s="19">
        <v>100.9</v>
      </c>
      <c r="CR441" s="19">
        <v>104</v>
      </c>
      <c r="CS441" s="19">
        <v>104.5</v>
      </c>
      <c r="CT441" s="19">
        <v>105.8</v>
      </c>
      <c r="CU441" s="19">
        <v>105.8</v>
      </c>
      <c r="CV441" s="19">
        <v>105.8</v>
      </c>
      <c r="CW441" s="19">
        <v>105.3</v>
      </c>
      <c r="CX441" s="19">
        <v>104.4</v>
      </c>
      <c r="CY441" s="19">
        <v>104.1</v>
      </c>
      <c r="CZ441" s="19">
        <v>104.7</v>
      </c>
      <c r="DA441" s="19">
        <v>103.9</v>
      </c>
      <c r="DB441" s="19">
        <v>105.3</v>
      </c>
      <c r="DC441" s="19">
        <v>106.2</v>
      </c>
      <c r="DD441" s="19">
        <v>106.3</v>
      </c>
      <c r="DE441" s="19">
        <v>107.3</v>
      </c>
      <c r="DF441" s="19">
        <v>108.1</v>
      </c>
      <c r="DG441" s="19">
        <v>109.5</v>
      </c>
      <c r="DH441" s="19">
        <v>112.9</v>
      </c>
      <c r="DI441" s="19">
        <v>113.4</v>
      </c>
      <c r="DJ441" s="19">
        <v>112.5</v>
      </c>
      <c r="DK441" s="19">
        <v>111.9</v>
      </c>
      <c r="DL441" s="19">
        <v>113.2</v>
      </c>
      <c r="DM441" s="19">
        <v>115.3</v>
      </c>
      <c r="DN441" s="19">
        <v>119.8</v>
      </c>
      <c r="DO441" s="19">
        <v>120.8</v>
      </c>
      <c r="DP441" s="19">
        <v>121.7</v>
      </c>
      <c r="DQ441" s="19">
        <v>122.1</v>
      </c>
      <c r="DR441" s="19">
        <v>121.5</v>
      </c>
      <c r="DS441" s="19">
        <v>121.8</v>
      </c>
      <c r="DT441" s="19">
        <v>126</v>
      </c>
      <c r="DU441" s="19">
        <v>126.2</v>
      </c>
      <c r="DV441" s="19">
        <v>126.5</v>
      </c>
      <c r="DW441" s="19">
        <v>125.5</v>
      </c>
    </row>
    <row r="442" spans="1:127">
      <c r="A442" s="17" t="s">
        <v>1477</v>
      </c>
      <c r="B442" s="17" t="s">
        <v>1478</v>
      </c>
      <c r="C442" s="18">
        <v>8.7279999999999996E-2</v>
      </c>
      <c r="D442" s="19">
        <v>104.2</v>
      </c>
      <c r="E442" s="19">
        <v>105.8</v>
      </c>
      <c r="F442" s="19">
        <v>103.6</v>
      </c>
      <c r="G442" s="19">
        <v>103.5</v>
      </c>
      <c r="H442" s="19">
        <v>105.1</v>
      </c>
      <c r="I442" s="19">
        <v>105</v>
      </c>
      <c r="J442" s="19">
        <v>106.4</v>
      </c>
      <c r="K442" s="19">
        <v>107.1</v>
      </c>
      <c r="L442" s="19">
        <v>110.7</v>
      </c>
      <c r="M442" s="19">
        <v>111.5</v>
      </c>
      <c r="N442" s="19">
        <v>112.2</v>
      </c>
      <c r="O442" s="19">
        <v>112.8</v>
      </c>
      <c r="P442" s="19">
        <v>116.7</v>
      </c>
      <c r="Q442" s="19">
        <v>117</v>
      </c>
      <c r="R442" s="19">
        <v>116.1</v>
      </c>
      <c r="S442" s="19">
        <v>115.9</v>
      </c>
      <c r="T442" s="19">
        <v>115.4</v>
      </c>
      <c r="U442" s="19">
        <v>115.1</v>
      </c>
      <c r="V442" s="19">
        <v>115.5</v>
      </c>
      <c r="W442" s="19">
        <v>114.4</v>
      </c>
      <c r="X442" s="19">
        <v>114.1</v>
      </c>
      <c r="Y442" s="19">
        <v>114.3</v>
      </c>
      <c r="Z442" s="19">
        <v>115.4</v>
      </c>
      <c r="AA442" s="19">
        <v>116.8</v>
      </c>
      <c r="AB442" s="19">
        <v>117.7</v>
      </c>
      <c r="AC442" s="19">
        <v>118.3</v>
      </c>
      <c r="AD442" s="19">
        <v>119.3</v>
      </c>
      <c r="AE442" s="19">
        <v>119.3</v>
      </c>
      <c r="AF442" s="19">
        <v>119.4</v>
      </c>
      <c r="AG442" s="19">
        <v>119</v>
      </c>
      <c r="AH442" s="19">
        <v>120.4</v>
      </c>
      <c r="AI442" s="19">
        <v>118.2</v>
      </c>
      <c r="AJ442" s="19">
        <v>117.1</v>
      </c>
      <c r="AK442" s="19">
        <v>116.1</v>
      </c>
      <c r="AL442" s="19">
        <v>117</v>
      </c>
      <c r="AM442" s="19">
        <v>118.6</v>
      </c>
      <c r="AN442" s="19">
        <v>119.1</v>
      </c>
      <c r="AO442" s="19">
        <v>118.6</v>
      </c>
      <c r="AP442" s="19">
        <v>119.5</v>
      </c>
      <c r="AQ442" s="19">
        <v>119.5</v>
      </c>
      <c r="AR442" s="19">
        <v>117.2</v>
      </c>
      <c r="AS442" s="19">
        <v>115.8</v>
      </c>
      <c r="AT442" s="19">
        <v>115.9</v>
      </c>
      <c r="AU442" s="19">
        <v>116.5</v>
      </c>
      <c r="AV442" s="19">
        <v>115.1</v>
      </c>
      <c r="AW442" s="19">
        <v>115.4</v>
      </c>
      <c r="AX442" s="19">
        <v>115.3</v>
      </c>
      <c r="AY442" s="19">
        <v>115.5</v>
      </c>
      <c r="AZ442" s="19">
        <v>119.9</v>
      </c>
      <c r="BA442" s="19">
        <v>120.1</v>
      </c>
      <c r="BB442" s="19">
        <v>119.4</v>
      </c>
      <c r="BC442" s="19">
        <v>119.3</v>
      </c>
      <c r="BD442" s="19">
        <v>118.7</v>
      </c>
      <c r="BE442" s="19">
        <v>118.2</v>
      </c>
      <c r="BF442" s="19">
        <v>119.5</v>
      </c>
      <c r="BG442" s="19">
        <v>118.3</v>
      </c>
      <c r="BH442" s="19">
        <v>118.8</v>
      </c>
      <c r="BI442" s="19">
        <v>119.4</v>
      </c>
      <c r="BJ442" s="19">
        <v>120.5</v>
      </c>
      <c r="BK442" s="19">
        <v>121.4</v>
      </c>
      <c r="BL442" s="19">
        <v>120.5</v>
      </c>
      <c r="BM442" s="19">
        <v>119.5</v>
      </c>
      <c r="BN442" s="19">
        <v>119</v>
      </c>
      <c r="BO442" s="19">
        <v>119.4</v>
      </c>
      <c r="BP442" s="19">
        <v>120.2</v>
      </c>
      <c r="BQ442" s="19">
        <v>119.5</v>
      </c>
      <c r="BR442" s="19">
        <v>120.1</v>
      </c>
      <c r="BS442" s="19">
        <v>119.5</v>
      </c>
      <c r="BT442" s="19">
        <v>118.7</v>
      </c>
      <c r="BU442" s="19">
        <v>121.9</v>
      </c>
      <c r="BV442" s="19">
        <v>123.2</v>
      </c>
      <c r="BW442" s="19">
        <v>124</v>
      </c>
      <c r="BX442" s="19">
        <v>124.3</v>
      </c>
      <c r="BY442" s="19">
        <v>124.2</v>
      </c>
      <c r="BZ442" s="19">
        <v>122.8</v>
      </c>
      <c r="CA442" s="19">
        <v>122.2</v>
      </c>
      <c r="CB442" s="19">
        <v>121.8</v>
      </c>
      <c r="CC442" s="19">
        <v>123.1</v>
      </c>
      <c r="CD442" s="19">
        <v>124.4</v>
      </c>
      <c r="CE442" s="19">
        <v>125.9</v>
      </c>
      <c r="CF442" s="19">
        <v>125.2</v>
      </c>
      <c r="CG442" s="19">
        <v>128.5</v>
      </c>
      <c r="CH442" s="19">
        <v>128.69999999999999</v>
      </c>
      <c r="CI442" s="19">
        <v>130.6</v>
      </c>
      <c r="CJ442" s="19">
        <v>129.6</v>
      </c>
      <c r="CK442" s="19">
        <v>128.1</v>
      </c>
      <c r="CL442" s="19">
        <v>126.5</v>
      </c>
      <c r="CM442" s="19">
        <v>126.1</v>
      </c>
      <c r="CN442" s="19">
        <v>125.3</v>
      </c>
      <c r="CO442" s="19">
        <v>123.6</v>
      </c>
      <c r="CP442" s="19">
        <v>123.6</v>
      </c>
      <c r="CQ442" s="19">
        <v>123.9</v>
      </c>
      <c r="CR442" s="19">
        <v>121.6</v>
      </c>
      <c r="CS442" s="19">
        <v>121.5</v>
      </c>
      <c r="CT442" s="19">
        <v>121</v>
      </c>
      <c r="CU442" s="19">
        <v>123.4</v>
      </c>
      <c r="CV442" s="19">
        <v>125.1</v>
      </c>
      <c r="CW442" s="19">
        <v>126.7</v>
      </c>
      <c r="CX442" s="19">
        <v>126.8</v>
      </c>
      <c r="CY442" s="19">
        <v>128.19999999999999</v>
      </c>
      <c r="CZ442" s="19">
        <v>127</v>
      </c>
      <c r="DA442" s="19">
        <v>126.7</v>
      </c>
      <c r="DB442" s="19">
        <v>128.4</v>
      </c>
      <c r="DC442" s="19">
        <v>129</v>
      </c>
      <c r="DD442" s="19">
        <v>128.9</v>
      </c>
      <c r="DE442" s="19">
        <v>129.9</v>
      </c>
      <c r="DF442" s="19">
        <v>133.4</v>
      </c>
      <c r="DG442" s="19">
        <v>138.30000000000001</v>
      </c>
      <c r="DH442" s="19">
        <v>138.80000000000001</v>
      </c>
      <c r="DI442" s="19">
        <v>140.80000000000001</v>
      </c>
      <c r="DJ442" s="19">
        <v>142.5</v>
      </c>
      <c r="DK442" s="19">
        <v>143.1</v>
      </c>
      <c r="DL442" s="19">
        <v>142.80000000000001</v>
      </c>
      <c r="DM442" s="19">
        <v>144.9</v>
      </c>
      <c r="DN442" s="19">
        <v>148.9</v>
      </c>
      <c r="DO442" s="19">
        <v>153</v>
      </c>
      <c r="DP442" s="19">
        <v>157.4</v>
      </c>
      <c r="DQ442" s="19">
        <v>164.8</v>
      </c>
      <c r="DR442" s="19">
        <v>165.4</v>
      </c>
      <c r="DS442" s="19">
        <v>172.6</v>
      </c>
      <c r="DT442" s="19">
        <v>177.1</v>
      </c>
      <c r="DU442" s="19">
        <v>180.1</v>
      </c>
      <c r="DV442" s="19">
        <v>184.5</v>
      </c>
      <c r="DW442" s="19">
        <v>190.1</v>
      </c>
    </row>
    <row r="443" spans="1:127">
      <c r="A443" s="17" t="s">
        <v>1479</v>
      </c>
      <c r="B443" s="17" t="s">
        <v>1480</v>
      </c>
      <c r="C443" s="18">
        <v>7.4799999999999997E-3</v>
      </c>
      <c r="D443" s="19">
        <v>99.4</v>
      </c>
      <c r="E443" s="19">
        <v>103.8</v>
      </c>
      <c r="F443" s="19">
        <v>103.2</v>
      </c>
      <c r="G443" s="19">
        <v>104.2</v>
      </c>
      <c r="H443" s="19">
        <v>100.9</v>
      </c>
      <c r="I443" s="19">
        <v>102.4</v>
      </c>
      <c r="J443" s="19">
        <v>98.1</v>
      </c>
      <c r="K443" s="19">
        <v>98.6</v>
      </c>
      <c r="L443" s="19">
        <v>98.3</v>
      </c>
      <c r="M443" s="19">
        <v>98.5</v>
      </c>
      <c r="N443" s="19">
        <v>100</v>
      </c>
      <c r="O443" s="19">
        <v>96</v>
      </c>
      <c r="P443" s="19">
        <v>101</v>
      </c>
      <c r="Q443" s="19">
        <v>97.1</v>
      </c>
      <c r="R443" s="19">
        <v>104.5</v>
      </c>
      <c r="S443" s="19">
        <v>104.3</v>
      </c>
      <c r="T443" s="19">
        <v>109</v>
      </c>
      <c r="U443" s="19">
        <v>102.2</v>
      </c>
      <c r="V443" s="19">
        <v>101.3</v>
      </c>
      <c r="W443" s="19">
        <v>105.8</v>
      </c>
      <c r="X443" s="19">
        <v>101.6</v>
      </c>
      <c r="Y443" s="19">
        <v>105.6</v>
      </c>
      <c r="Z443" s="19">
        <v>104.6</v>
      </c>
      <c r="AA443" s="19">
        <v>101.7</v>
      </c>
      <c r="AB443" s="19">
        <v>99.3</v>
      </c>
      <c r="AC443" s="19">
        <v>99.9</v>
      </c>
      <c r="AD443" s="19">
        <v>104.8</v>
      </c>
      <c r="AE443" s="19">
        <v>101.5</v>
      </c>
      <c r="AF443" s="19">
        <v>103</v>
      </c>
      <c r="AG443" s="19">
        <v>107.5</v>
      </c>
      <c r="AH443" s="19">
        <v>106</v>
      </c>
      <c r="AI443" s="19">
        <v>106.2</v>
      </c>
      <c r="AJ443" s="19">
        <v>96.1</v>
      </c>
      <c r="AK443" s="19">
        <v>98</v>
      </c>
      <c r="AL443" s="19">
        <v>98.4</v>
      </c>
      <c r="AM443" s="19">
        <v>95</v>
      </c>
      <c r="AN443" s="19">
        <v>98</v>
      </c>
      <c r="AO443" s="19">
        <v>106.9</v>
      </c>
      <c r="AP443" s="19">
        <v>109.9</v>
      </c>
      <c r="AQ443" s="19">
        <v>109.9</v>
      </c>
      <c r="AR443" s="19">
        <v>110.6</v>
      </c>
      <c r="AS443" s="19">
        <v>109.2</v>
      </c>
      <c r="AT443" s="19">
        <v>108.4</v>
      </c>
      <c r="AU443" s="19">
        <v>111.6</v>
      </c>
      <c r="AV443" s="19">
        <v>105</v>
      </c>
      <c r="AW443" s="19">
        <v>108.8</v>
      </c>
      <c r="AX443" s="19">
        <v>109</v>
      </c>
      <c r="AY443" s="19">
        <v>107.7</v>
      </c>
      <c r="AZ443" s="19">
        <v>108.4</v>
      </c>
      <c r="BA443" s="19">
        <v>112.5</v>
      </c>
      <c r="BB443" s="19">
        <v>112.2</v>
      </c>
      <c r="BC443" s="19">
        <v>111.1</v>
      </c>
      <c r="BD443" s="19">
        <v>108.2</v>
      </c>
      <c r="BE443" s="19">
        <v>106.8</v>
      </c>
      <c r="BF443" s="19">
        <v>106.1</v>
      </c>
      <c r="BG443" s="19">
        <v>106</v>
      </c>
      <c r="BH443" s="19">
        <v>105.9</v>
      </c>
      <c r="BI443" s="19">
        <v>109</v>
      </c>
      <c r="BJ443" s="19">
        <v>112.4</v>
      </c>
      <c r="BK443" s="19">
        <v>111.2</v>
      </c>
      <c r="BL443" s="19">
        <v>110.9</v>
      </c>
      <c r="BM443" s="19">
        <v>111.4</v>
      </c>
      <c r="BN443" s="19">
        <v>109.3</v>
      </c>
      <c r="BO443" s="19">
        <v>109.4</v>
      </c>
      <c r="BP443" s="19">
        <v>108.3</v>
      </c>
      <c r="BQ443" s="19">
        <v>108.3</v>
      </c>
      <c r="BR443" s="19">
        <v>108.1</v>
      </c>
      <c r="BS443" s="19">
        <v>110.5</v>
      </c>
      <c r="BT443" s="19">
        <v>110.1</v>
      </c>
      <c r="BU443" s="19">
        <v>109.8</v>
      </c>
      <c r="BV443" s="19">
        <v>109.5</v>
      </c>
      <c r="BW443" s="19">
        <v>108.6</v>
      </c>
      <c r="BX443" s="19">
        <v>107.7</v>
      </c>
      <c r="BY443" s="19">
        <v>110</v>
      </c>
      <c r="BZ443" s="19">
        <v>112</v>
      </c>
      <c r="CA443" s="19">
        <v>110.8</v>
      </c>
      <c r="CB443" s="19">
        <v>114.4</v>
      </c>
      <c r="CC443" s="19">
        <v>116</v>
      </c>
      <c r="CD443" s="19">
        <v>117.1</v>
      </c>
      <c r="CE443" s="19">
        <v>115.1</v>
      </c>
      <c r="CF443" s="19">
        <v>113.9</v>
      </c>
      <c r="CG443" s="19">
        <v>113.9</v>
      </c>
      <c r="CH443" s="19">
        <v>114.1</v>
      </c>
      <c r="CI443" s="19">
        <v>113.8</v>
      </c>
      <c r="CJ443" s="19">
        <v>113.7</v>
      </c>
      <c r="CK443" s="19">
        <v>114.6</v>
      </c>
      <c r="CL443" s="19">
        <v>114.6</v>
      </c>
      <c r="CM443" s="19">
        <v>115.8</v>
      </c>
      <c r="CN443" s="19">
        <v>115.8</v>
      </c>
      <c r="CO443" s="19">
        <v>115.7</v>
      </c>
      <c r="CP443" s="19">
        <v>116.2</v>
      </c>
      <c r="CQ443" s="19">
        <v>115.1</v>
      </c>
      <c r="CR443" s="19">
        <v>112.6</v>
      </c>
      <c r="CS443" s="19">
        <v>112.6</v>
      </c>
      <c r="CT443" s="19">
        <v>113</v>
      </c>
      <c r="CU443" s="19">
        <v>113</v>
      </c>
      <c r="CV443" s="19">
        <v>113</v>
      </c>
      <c r="CW443" s="19">
        <v>113</v>
      </c>
      <c r="CX443" s="19">
        <v>114.7</v>
      </c>
      <c r="CY443" s="19">
        <v>114.9</v>
      </c>
      <c r="CZ443" s="19">
        <v>110.2</v>
      </c>
      <c r="DA443" s="19">
        <v>110.2</v>
      </c>
      <c r="DB443" s="19">
        <v>112.3</v>
      </c>
      <c r="DC443" s="19">
        <v>112.7</v>
      </c>
      <c r="DD443" s="19">
        <v>112.7</v>
      </c>
      <c r="DE443" s="19">
        <v>112.5</v>
      </c>
      <c r="DF443" s="19">
        <v>112.5</v>
      </c>
      <c r="DG443" s="19">
        <v>114.7</v>
      </c>
      <c r="DH443" s="19">
        <v>122.9</v>
      </c>
      <c r="DI443" s="19">
        <v>124.2</v>
      </c>
      <c r="DJ443" s="19">
        <v>124.2</v>
      </c>
      <c r="DK443" s="19">
        <v>125.1</v>
      </c>
      <c r="DL443" s="19">
        <v>126.3</v>
      </c>
      <c r="DM443" s="19">
        <v>126.6</v>
      </c>
      <c r="DN443" s="19">
        <v>126.3</v>
      </c>
      <c r="DO443" s="19">
        <v>130.6</v>
      </c>
      <c r="DP443" s="19">
        <v>131.6</v>
      </c>
      <c r="DQ443" s="19">
        <v>133.19999999999999</v>
      </c>
      <c r="DR443" s="19">
        <v>139.1</v>
      </c>
      <c r="DS443" s="19">
        <v>134.30000000000001</v>
      </c>
      <c r="DT443" s="19">
        <v>137.6</v>
      </c>
      <c r="DU443" s="19">
        <v>141.69999999999999</v>
      </c>
      <c r="DV443" s="19">
        <v>143.5</v>
      </c>
      <c r="DW443" s="19">
        <v>143.30000000000001</v>
      </c>
    </row>
    <row r="444" spans="1:127">
      <c r="A444" s="17" t="s">
        <v>1481</v>
      </c>
      <c r="B444" s="17" t="s">
        <v>1482</v>
      </c>
      <c r="C444" s="18">
        <v>4.3830000000000001E-2</v>
      </c>
      <c r="D444" s="19">
        <v>99.9</v>
      </c>
      <c r="E444" s="19">
        <v>102.6</v>
      </c>
      <c r="F444" s="19">
        <v>102.4</v>
      </c>
      <c r="G444" s="19">
        <v>104.3</v>
      </c>
      <c r="H444" s="19">
        <v>101.7</v>
      </c>
      <c r="I444" s="19">
        <v>102.6</v>
      </c>
      <c r="J444" s="19">
        <v>99.6</v>
      </c>
      <c r="K444" s="19">
        <v>99</v>
      </c>
      <c r="L444" s="19">
        <v>99.3</v>
      </c>
      <c r="M444" s="19">
        <v>98</v>
      </c>
      <c r="N444" s="19">
        <v>97.4</v>
      </c>
      <c r="O444" s="19">
        <v>96.9</v>
      </c>
      <c r="P444" s="19">
        <v>97.9</v>
      </c>
      <c r="Q444" s="19">
        <v>98.5</v>
      </c>
      <c r="R444" s="19">
        <v>96.3</v>
      </c>
      <c r="S444" s="19">
        <v>98.2</v>
      </c>
      <c r="T444" s="19">
        <v>99.3</v>
      </c>
      <c r="U444" s="19">
        <v>102.9</v>
      </c>
      <c r="V444" s="19">
        <v>101.3</v>
      </c>
      <c r="W444" s="19">
        <v>101.9</v>
      </c>
      <c r="X444" s="19">
        <v>104.2</v>
      </c>
      <c r="Y444" s="19">
        <v>105.4</v>
      </c>
      <c r="Z444" s="19">
        <v>103</v>
      </c>
      <c r="AA444" s="19">
        <v>110.2</v>
      </c>
      <c r="AB444" s="19">
        <v>109.3</v>
      </c>
      <c r="AC444" s="19">
        <v>110.5</v>
      </c>
      <c r="AD444" s="19">
        <v>109.4</v>
      </c>
      <c r="AE444" s="19">
        <v>109.6</v>
      </c>
      <c r="AF444" s="19">
        <v>111.5</v>
      </c>
      <c r="AG444" s="19">
        <v>111.1</v>
      </c>
      <c r="AH444" s="19">
        <v>110.9</v>
      </c>
      <c r="AI444" s="19">
        <v>110.3</v>
      </c>
      <c r="AJ444" s="19">
        <v>110.3</v>
      </c>
      <c r="AK444" s="19">
        <v>110.5</v>
      </c>
      <c r="AL444" s="19">
        <v>112.1</v>
      </c>
      <c r="AM444" s="19">
        <v>111.1</v>
      </c>
      <c r="AN444" s="19">
        <v>109.7</v>
      </c>
      <c r="AO444" s="19">
        <v>108.5</v>
      </c>
      <c r="AP444" s="19">
        <v>109.8</v>
      </c>
      <c r="AQ444" s="19">
        <v>111.9</v>
      </c>
      <c r="AR444" s="19">
        <v>111.7</v>
      </c>
      <c r="AS444" s="19">
        <v>110</v>
      </c>
      <c r="AT444" s="19">
        <v>106.7</v>
      </c>
      <c r="AU444" s="19">
        <v>106.4</v>
      </c>
      <c r="AV444" s="19">
        <v>105.1</v>
      </c>
      <c r="AW444" s="19">
        <v>100.7</v>
      </c>
      <c r="AX444" s="19">
        <v>100</v>
      </c>
      <c r="AY444" s="19">
        <v>100.7</v>
      </c>
      <c r="AZ444" s="19">
        <v>100.7</v>
      </c>
      <c r="BA444" s="19">
        <v>101</v>
      </c>
      <c r="BB444" s="19">
        <v>98.6</v>
      </c>
      <c r="BC444" s="19">
        <v>99.2</v>
      </c>
      <c r="BD444" s="19">
        <v>98.7</v>
      </c>
      <c r="BE444" s="19">
        <v>96.3</v>
      </c>
      <c r="BF444" s="19">
        <v>97.1</v>
      </c>
      <c r="BG444" s="19">
        <v>97.1</v>
      </c>
      <c r="BH444" s="19">
        <v>99.8</v>
      </c>
      <c r="BI444" s="19">
        <v>100.4</v>
      </c>
      <c r="BJ444" s="19">
        <v>103.6</v>
      </c>
      <c r="BK444" s="19">
        <v>104.9</v>
      </c>
      <c r="BL444" s="19">
        <v>105.5</v>
      </c>
      <c r="BM444" s="19">
        <v>109.9</v>
      </c>
      <c r="BN444" s="19">
        <v>108.1</v>
      </c>
      <c r="BO444" s="19">
        <v>108.1</v>
      </c>
      <c r="BP444" s="19">
        <v>108.9</v>
      </c>
      <c r="BQ444" s="19">
        <v>107.7</v>
      </c>
      <c r="BR444" s="19">
        <v>108.7</v>
      </c>
      <c r="BS444" s="19">
        <v>107.8</v>
      </c>
      <c r="BT444" s="19">
        <v>109.4</v>
      </c>
      <c r="BU444" s="19">
        <v>110</v>
      </c>
      <c r="BV444" s="19">
        <v>110.2</v>
      </c>
      <c r="BW444" s="19">
        <v>108.4</v>
      </c>
      <c r="BX444" s="19">
        <v>110.8</v>
      </c>
      <c r="BY444" s="19">
        <v>110.6</v>
      </c>
      <c r="BZ444" s="19">
        <v>111.5</v>
      </c>
      <c r="CA444" s="19">
        <v>111.6</v>
      </c>
      <c r="CB444" s="19">
        <v>113.3</v>
      </c>
      <c r="CC444" s="19">
        <v>114.8</v>
      </c>
      <c r="CD444" s="19">
        <v>118.4</v>
      </c>
      <c r="CE444" s="19">
        <v>119.3</v>
      </c>
      <c r="CF444" s="19">
        <v>118.5</v>
      </c>
      <c r="CG444" s="19">
        <v>116.7</v>
      </c>
      <c r="CH444" s="19">
        <v>115.1</v>
      </c>
      <c r="CI444" s="19">
        <v>113.9</v>
      </c>
      <c r="CJ444" s="19">
        <v>114.6</v>
      </c>
      <c r="CK444" s="19">
        <v>114.6</v>
      </c>
      <c r="CL444" s="19">
        <v>113.4</v>
      </c>
      <c r="CM444" s="19">
        <v>111.6</v>
      </c>
      <c r="CN444" s="19">
        <v>111.3</v>
      </c>
      <c r="CO444" s="19">
        <v>106.9</v>
      </c>
      <c r="CP444" s="19">
        <v>106.4</v>
      </c>
      <c r="CQ444" s="19">
        <v>107</v>
      </c>
      <c r="CR444" s="19">
        <v>103.3</v>
      </c>
      <c r="CS444" s="19">
        <v>105</v>
      </c>
      <c r="CT444" s="19">
        <v>106.4</v>
      </c>
      <c r="CU444" s="19">
        <v>106</v>
      </c>
      <c r="CV444" s="19">
        <v>108.3</v>
      </c>
      <c r="CW444" s="19">
        <v>110</v>
      </c>
      <c r="CX444" s="19">
        <v>107.5</v>
      </c>
      <c r="CY444" s="19">
        <v>106.3</v>
      </c>
      <c r="CZ444" s="19">
        <v>105.2</v>
      </c>
      <c r="DA444" s="19">
        <v>105.9</v>
      </c>
      <c r="DB444" s="19">
        <v>105.3</v>
      </c>
      <c r="DC444" s="19">
        <v>106.7</v>
      </c>
      <c r="DD444" s="19">
        <v>107.4</v>
      </c>
      <c r="DE444" s="19">
        <v>109.5</v>
      </c>
      <c r="DF444" s="19">
        <v>111.7</v>
      </c>
      <c r="DG444" s="19">
        <v>117.6</v>
      </c>
      <c r="DH444" s="19">
        <v>123.1</v>
      </c>
      <c r="DI444" s="19">
        <v>125.1</v>
      </c>
      <c r="DJ444" s="19">
        <v>125.7</v>
      </c>
      <c r="DK444" s="19">
        <v>128.9</v>
      </c>
      <c r="DL444" s="19">
        <v>131</v>
      </c>
      <c r="DM444" s="19">
        <v>131.6</v>
      </c>
      <c r="DN444" s="19">
        <v>139.6</v>
      </c>
      <c r="DO444" s="19">
        <v>148.19999999999999</v>
      </c>
      <c r="DP444" s="19">
        <v>146.80000000000001</v>
      </c>
      <c r="DQ444" s="19">
        <v>147.30000000000001</v>
      </c>
      <c r="DR444" s="19">
        <v>149.19999999999999</v>
      </c>
      <c r="DS444" s="19">
        <v>151.19999999999999</v>
      </c>
      <c r="DT444" s="19">
        <v>151.6</v>
      </c>
      <c r="DU444" s="19">
        <v>152</v>
      </c>
      <c r="DV444" s="19">
        <v>152.69999999999999</v>
      </c>
      <c r="DW444" s="19">
        <v>152.6</v>
      </c>
    </row>
    <row r="445" spans="1:127">
      <c r="A445" s="17" t="s">
        <v>1483</v>
      </c>
      <c r="B445" s="17" t="s">
        <v>1484</v>
      </c>
      <c r="C445" s="18">
        <v>0.29636000000000001</v>
      </c>
      <c r="D445" s="19">
        <v>100.5</v>
      </c>
      <c r="E445" s="19">
        <v>102.3</v>
      </c>
      <c r="F445" s="19">
        <v>100.3</v>
      </c>
      <c r="G445" s="19">
        <v>99.5</v>
      </c>
      <c r="H445" s="19">
        <v>101.8</v>
      </c>
      <c r="I445" s="19">
        <v>102.7</v>
      </c>
      <c r="J445" s="19">
        <v>102</v>
      </c>
      <c r="K445" s="19">
        <v>101.5</v>
      </c>
      <c r="L445" s="19">
        <v>103.5</v>
      </c>
      <c r="M445" s="19">
        <v>104.6</v>
      </c>
      <c r="N445" s="19">
        <v>104.5</v>
      </c>
      <c r="O445" s="19">
        <v>104</v>
      </c>
      <c r="P445" s="19">
        <v>102.3</v>
      </c>
      <c r="Q445" s="19">
        <v>101.9</v>
      </c>
      <c r="R445" s="19">
        <v>103.4</v>
      </c>
      <c r="S445" s="19">
        <v>104.3</v>
      </c>
      <c r="T445" s="19">
        <v>106.4</v>
      </c>
      <c r="U445" s="19">
        <v>109.9</v>
      </c>
      <c r="V445" s="19">
        <v>109.1</v>
      </c>
      <c r="W445" s="19">
        <v>107.8</v>
      </c>
      <c r="X445" s="19">
        <v>106.7</v>
      </c>
      <c r="Y445" s="19">
        <v>106</v>
      </c>
      <c r="Z445" s="19">
        <v>105.9</v>
      </c>
      <c r="AA445" s="19">
        <v>104</v>
      </c>
      <c r="AB445" s="19">
        <v>104.5</v>
      </c>
      <c r="AC445" s="19">
        <v>102.3</v>
      </c>
      <c r="AD445" s="19">
        <v>102.5</v>
      </c>
      <c r="AE445" s="19">
        <v>104</v>
      </c>
      <c r="AF445" s="19">
        <v>105.1</v>
      </c>
      <c r="AG445" s="19">
        <v>105</v>
      </c>
      <c r="AH445" s="19">
        <v>103.8</v>
      </c>
      <c r="AI445" s="19">
        <v>100.6</v>
      </c>
      <c r="AJ445" s="19">
        <v>99.5</v>
      </c>
      <c r="AK445" s="19">
        <v>95.4</v>
      </c>
      <c r="AL445" s="19">
        <v>94</v>
      </c>
      <c r="AM445" s="19">
        <v>94.5</v>
      </c>
      <c r="AN445" s="19">
        <v>94.2</v>
      </c>
      <c r="AO445" s="19">
        <v>98</v>
      </c>
      <c r="AP445" s="19">
        <v>96</v>
      </c>
      <c r="AQ445" s="19">
        <v>95.7</v>
      </c>
      <c r="AR445" s="19">
        <v>94.9</v>
      </c>
      <c r="AS445" s="19">
        <v>92.6</v>
      </c>
      <c r="AT445" s="19">
        <v>91.6</v>
      </c>
      <c r="AU445" s="19">
        <v>91.3</v>
      </c>
      <c r="AV445" s="19">
        <v>91</v>
      </c>
      <c r="AW445" s="19">
        <v>90.6</v>
      </c>
      <c r="AX445" s="19">
        <v>90.9</v>
      </c>
      <c r="AY445" s="19">
        <v>93</v>
      </c>
      <c r="AZ445" s="19">
        <v>94.3</v>
      </c>
      <c r="BA445" s="19">
        <v>93</v>
      </c>
      <c r="BB445" s="19">
        <v>92.9</v>
      </c>
      <c r="BC445" s="19">
        <v>93</v>
      </c>
      <c r="BD445" s="19">
        <v>92.8</v>
      </c>
      <c r="BE445" s="19">
        <v>93.8</v>
      </c>
      <c r="BF445" s="19">
        <v>92.4</v>
      </c>
      <c r="BG445" s="19">
        <v>92.4</v>
      </c>
      <c r="BH445" s="19">
        <v>93.2</v>
      </c>
      <c r="BI445" s="19">
        <v>95.9</v>
      </c>
      <c r="BJ445" s="19">
        <v>98.3</v>
      </c>
      <c r="BK445" s="19">
        <v>97.6</v>
      </c>
      <c r="BL445" s="19">
        <v>95.8</v>
      </c>
      <c r="BM445" s="19">
        <v>94.8</v>
      </c>
      <c r="BN445" s="19">
        <v>94.8</v>
      </c>
      <c r="BO445" s="19">
        <v>95.5</v>
      </c>
      <c r="BP445" s="19">
        <v>96.3</v>
      </c>
      <c r="BQ445" s="19">
        <v>96.4</v>
      </c>
      <c r="BR445" s="19">
        <v>96.8</v>
      </c>
      <c r="BS445" s="19">
        <v>98.2</v>
      </c>
      <c r="BT445" s="19">
        <v>99.7</v>
      </c>
      <c r="BU445" s="19">
        <v>99.8</v>
      </c>
      <c r="BV445" s="19">
        <v>99.9</v>
      </c>
      <c r="BW445" s="19">
        <v>101.8</v>
      </c>
      <c r="BX445" s="19">
        <v>101.6</v>
      </c>
      <c r="BY445" s="19">
        <v>103.1</v>
      </c>
      <c r="BZ445" s="19">
        <v>104</v>
      </c>
      <c r="CA445" s="19">
        <v>103.9</v>
      </c>
      <c r="CB445" s="19">
        <v>104.4</v>
      </c>
      <c r="CC445" s="19">
        <v>106</v>
      </c>
      <c r="CD445" s="19">
        <v>107</v>
      </c>
      <c r="CE445" s="19">
        <v>107</v>
      </c>
      <c r="CF445" s="19">
        <v>103.3</v>
      </c>
      <c r="CG445" s="19">
        <v>102.3</v>
      </c>
      <c r="CH445" s="19">
        <v>103</v>
      </c>
      <c r="CI445" s="19">
        <v>102.7</v>
      </c>
      <c r="CJ445" s="19">
        <v>100.7</v>
      </c>
      <c r="CK445" s="19">
        <v>101.3</v>
      </c>
      <c r="CL445" s="19">
        <v>100.3</v>
      </c>
      <c r="CM445" s="19">
        <v>99.2</v>
      </c>
      <c r="CN445" s="19">
        <v>98.9</v>
      </c>
      <c r="CO445" s="19">
        <v>98.1</v>
      </c>
      <c r="CP445" s="19">
        <v>97.3</v>
      </c>
      <c r="CQ445" s="19">
        <v>96.6</v>
      </c>
      <c r="CR445" s="19">
        <v>96.1</v>
      </c>
      <c r="CS445" s="19">
        <v>95.6</v>
      </c>
      <c r="CT445" s="19">
        <v>95.8</v>
      </c>
      <c r="CU445" s="19">
        <v>95.4</v>
      </c>
      <c r="CV445" s="19">
        <v>95.4</v>
      </c>
      <c r="CW445" s="19">
        <v>93.8</v>
      </c>
      <c r="CX445" s="19">
        <v>91.3</v>
      </c>
      <c r="CY445" s="19">
        <v>90.8</v>
      </c>
      <c r="CZ445" s="19">
        <v>88.1</v>
      </c>
      <c r="DA445" s="19">
        <v>88.3</v>
      </c>
      <c r="DB445" s="19">
        <v>89.3</v>
      </c>
      <c r="DC445" s="19">
        <v>91.5</v>
      </c>
      <c r="DD445" s="19">
        <v>95.7</v>
      </c>
      <c r="DE445" s="19">
        <v>97.7</v>
      </c>
      <c r="DF445" s="19">
        <v>99.1</v>
      </c>
      <c r="DG445" s="19">
        <v>102.8</v>
      </c>
      <c r="DH445" s="19">
        <v>102.4</v>
      </c>
      <c r="DI445" s="19">
        <v>102.3</v>
      </c>
      <c r="DJ445" s="19">
        <v>102.5</v>
      </c>
      <c r="DK445" s="19">
        <v>102.7</v>
      </c>
      <c r="DL445" s="19">
        <v>103.7</v>
      </c>
      <c r="DM445" s="19">
        <v>105.1</v>
      </c>
      <c r="DN445" s="19">
        <v>108.3</v>
      </c>
      <c r="DO445" s="19">
        <v>109.2</v>
      </c>
      <c r="DP445" s="19">
        <v>109.2</v>
      </c>
      <c r="DQ445" s="19">
        <v>109</v>
      </c>
      <c r="DR445" s="19">
        <v>111.1</v>
      </c>
      <c r="DS445" s="19">
        <v>113.5</v>
      </c>
      <c r="DT445" s="19">
        <v>115.8</v>
      </c>
      <c r="DU445" s="19">
        <v>115.2</v>
      </c>
      <c r="DV445" s="19">
        <v>116</v>
      </c>
      <c r="DW445" s="19">
        <v>115.6</v>
      </c>
    </row>
    <row r="446" spans="1:127">
      <c r="A446" s="17" t="s">
        <v>1485</v>
      </c>
      <c r="B446" s="17" t="s">
        <v>1486</v>
      </c>
      <c r="C446" s="18">
        <v>0.14607999999999999</v>
      </c>
      <c r="D446" s="19">
        <v>100.4</v>
      </c>
      <c r="E446" s="19">
        <v>103.2</v>
      </c>
      <c r="F446" s="19">
        <v>99.5</v>
      </c>
      <c r="G446" s="19">
        <v>97.3</v>
      </c>
      <c r="H446" s="19">
        <v>99.6</v>
      </c>
      <c r="I446" s="19">
        <v>100.5</v>
      </c>
      <c r="J446" s="19">
        <v>99.9</v>
      </c>
      <c r="K446" s="19">
        <v>100.6</v>
      </c>
      <c r="L446" s="19">
        <v>102.1</v>
      </c>
      <c r="M446" s="19">
        <v>104.5</v>
      </c>
      <c r="N446" s="19">
        <v>103.7</v>
      </c>
      <c r="O446" s="19">
        <v>102.5</v>
      </c>
      <c r="P446" s="19">
        <v>98.5</v>
      </c>
      <c r="Q446" s="19">
        <v>97.5</v>
      </c>
      <c r="R446" s="19">
        <v>99.1</v>
      </c>
      <c r="S446" s="19">
        <v>101.2</v>
      </c>
      <c r="T446" s="19">
        <v>104.3</v>
      </c>
      <c r="U446" s="19">
        <v>109.1</v>
      </c>
      <c r="V446" s="19">
        <v>107.7</v>
      </c>
      <c r="W446" s="19">
        <v>106.9</v>
      </c>
      <c r="X446" s="19">
        <v>104.1</v>
      </c>
      <c r="Y446" s="19">
        <v>103.5</v>
      </c>
      <c r="Z446" s="19">
        <v>101.5</v>
      </c>
      <c r="AA446" s="19">
        <v>98.7</v>
      </c>
      <c r="AB446" s="19">
        <v>99.2</v>
      </c>
      <c r="AC446" s="19">
        <v>95.9</v>
      </c>
      <c r="AD446" s="19">
        <v>96</v>
      </c>
      <c r="AE446" s="19">
        <v>98.8</v>
      </c>
      <c r="AF446" s="19">
        <v>101</v>
      </c>
      <c r="AG446" s="19">
        <v>101.4</v>
      </c>
      <c r="AH446" s="19">
        <v>99.6</v>
      </c>
      <c r="AI446" s="19">
        <v>92.7</v>
      </c>
      <c r="AJ446" s="19">
        <v>91.4</v>
      </c>
      <c r="AK446" s="19">
        <v>85.2</v>
      </c>
      <c r="AL446" s="19">
        <v>83.6</v>
      </c>
      <c r="AM446" s="19">
        <v>84.1</v>
      </c>
      <c r="AN446" s="19">
        <v>84.7</v>
      </c>
      <c r="AO446" s="19">
        <v>91.9</v>
      </c>
      <c r="AP446" s="19">
        <v>88.7</v>
      </c>
      <c r="AQ446" s="19">
        <v>87</v>
      </c>
      <c r="AR446" s="19">
        <v>86</v>
      </c>
      <c r="AS446" s="19">
        <v>81.599999999999994</v>
      </c>
      <c r="AT446" s="19">
        <v>81.099999999999994</v>
      </c>
      <c r="AU446" s="19">
        <v>80.7</v>
      </c>
      <c r="AV446" s="19">
        <v>80.2</v>
      </c>
      <c r="AW446" s="19">
        <v>79.7</v>
      </c>
      <c r="AX446" s="19">
        <v>79.599999999999994</v>
      </c>
      <c r="AY446" s="19">
        <v>82.2</v>
      </c>
      <c r="AZ446" s="19">
        <v>84.5</v>
      </c>
      <c r="BA446" s="19">
        <v>83.3</v>
      </c>
      <c r="BB446" s="19">
        <v>82.1</v>
      </c>
      <c r="BC446" s="19">
        <v>82.7</v>
      </c>
      <c r="BD446" s="19">
        <v>81.5</v>
      </c>
      <c r="BE446" s="19">
        <v>83.3</v>
      </c>
      <c r="BF446" s="19">
        <v>82.3</v>
      </c>
      <c r="BG446" s="19">
        <v>83.7</v>
      </c>
      <c r="BH446" s="19">
        <v>85.4</v>
      </c>
      <c r="BI446" s="19">
        <v>90.5</v>
      </c>
      <c r="BJ446" s="19">
        <v>93.5</v>
      </c>
      <c r="BK446" s="19">
        <v>91.8</v>
      </c>
      <c r="BL446" s="19">
        <v>88</v>
      </c>
      <c r="BM446" s="19">
        <v>85.9</v>
      </c>
      <c r="BN446" s="19">
        <v>85.6</v>
      </c>
      <c r="BO446" s="19">
        <v>86.8</v>
      </c>
      <c r="BP446" s="19">
        <v>88.9</v>
      </c>
      <c r="BQ446" s="19">
        <v>88.7</v>
      </c>
      <c r="BR446" s="19">
        <v>89.3</v>
      </c>
      <c r="BS446" s="19">
        <v>91.4</v>
      </c>
      <c r="BT446" s="19">
        <v>93.4</v>
      </c>
      <c r="BU446" s="19">
        <v>93.5</v>
      </c>
      <c r="BV446" s="19">
        <v>94.4</v>
      </c>
      <c r="BW446" s="19">
        <v>96.7</v>
      </c>
      <c r="BX446" s="19">
        <v>96.5</v>
      </c>
      <c r="BY446" s="19">
        <v>98.5</v>
      </c>
      <c r="BZ446" s="19">
        <v>99.4</v>
      </c>
      <c r="CA446" s="19">
        <v>100.3</v>
      </c>
      <c r="CB446" s="19">
        <v>101.2</v>
      </c>
      <c r="CC446" s="19">
        <v>102.7</v>
      </c>
      <c r="CD446" s="19">
        <v>104.9</v>
      </c>
      <c r="CE446" s="19">
        <v>104.4</v>
      </c>
      <c r="CF446" s="19">
        <v>99.4</v>
      </c>
      <c r="CG446" s="19">
        <v>97.7</v>
      </c>
      <c r="CH446" s="19">
        <v>98.2</v>
      </c>
      <c r="CI446" s="19">
        <v>97.9</v>
      </c>
      <c r="CJ446" s="19">
        <v>94.5</v>
      </c>
      <c r="CK446" s="19">
        <v>94.4</v>
      </c>
      <c r="CL446" s="19">
        <v>92.2</v>
      </c>
      <c r="CM446" s="19">
        <v>90.6</v>
      </c>
      <c r="CN446" s="19">
        <v>90.1</v>
      </c>
      <c r="CO446" s="19">
        <v>89.2</v>
      </c>
      <c r="CP446" s="19">
        <v>88.2</v>
      </c>
      <c r="CQ446" s="19">
        <v>87.7</v>
      </c>
      <c r="CR446" s="19">
        <v>87</v>
      </c>
      <c r="CS446" s="19">
        <v>86.2</v>
      </c>
      <c r="CT446" s="19">
        <v>86.3</v>
      </c>
      <c r="CU446" s="19">
        <v>85.9</v>
      </c>
      <c r="CV446" s="19">
        <v>85.9</v>
      </c>
      <c r="CW446" s="19">
        <v>82.3</v>
      </c>
      <c r="CX446" s="19">
        <v>78.599999999999994</v>
      </c>
      <c r="CY446" s="19">
        <v>78.099999999999994</v>
      </c>
      <c r="CZ446" s="19">
        <v>74.400000000000006</v>
      </c>
      <c r="DA446" s="19">
        <v>75</v>
      </c>
      <c r="DB446" s="19">
        <v>76.8</v>
      </c>
      <c r="DC446" s="19">
        <v>79.8</v>
      </c>
      <c r="DD446" s="19">
        <v>86.7</v>
      </c>
      <c r="DE446" s="19">
        <v>89.8</v>
      </c>
      <c r="DF446" s="19">
        <v>90.9</v>
      </c>
      <c r="DG446" s="19">
        <v>96</v>
      </c>
      <c r="DH446" s="19">
        <v>94.5</v>
      </c>
      <c r="DI446" s="19">
        <v>94.6</v>
      </c>
      <c r="DJ446" s="19">
        <v>95.4</v>
      </c>
      <c r="DK446" s="19">
        <v>96</v>
      </c>
      <c r="DL446" s="19">
        <v>96.5</v>
      </c>
      <c r="DM446" s="19">
        <v>96.5</v>
      </c>
      <c r="DN446" s="19">
        <v>101.1</v>
      </c>
      <c r="DO446" s="19">
        <v>101.9</v>
      </c>
      <c r="DP446" s="19">
        <v>99.9</v>
      </c>
      <c r="DQ446" s="19">
        <v>99.2</v>
      </c>
      <c r="DR446" s="19">
        <v>101.3</v>
      </c>
      <c r="DS446" s="19">
        <v>105</v>
      </c>
      <c r="DT446" s="19">
        <v>108</v>
      </c>
      <c r="DU446" s="19">
        <v>107.5</v>
      </c>
      <c r="DV446" s="19">
        <v>107.9</v>
      </c>
      <c r="DW446" s="19">
        <v>105</v>
      </c>
    </row>
    <row r="447" spans="1:127">
      <c r="A447" s="17" t="s">
        <v>1487</v>
      </c>
      <c r="B447" s="17" t="s">
        <v>1488</v>
      </c>
      <c r="C447" s="18">
        <v>4.3529999999999999E-2</v>
      </c>
      <c r="D447" s="19">
        <v>103.9</v>
      </c>
      <c r="E447" s="19">
        <v>103.4</v>
      </c>
      <c r="F447" s="19">
        <v>101.2</v>
      </c>
      <c r="G447" s="19">
        <v>101</v>
      </c>
      <c r="H447" s="19">
        <v>101.7</v>
      </c>
      <c r="I447" s="19">
        <v>102.1</v>
      </c>
      <c r="J447" s="19">
        <v>101.6</v>
      </c>
      <c r="K447" s="19">
        <v>100</v>
      </c>
      <c r="L447" s="19">
        <v>100.6</v>
      </c>
      <c r="M447" s="19">
        <v>101.2</v>
      </c>
      <c r="N447" s="19">
        <v>102.2</v>
      </c>
      <c r="O447" s="19">
        <v>101.8</v>
      </c>
      <c r="P447" s="19">
        <v>103.4</v>
      </c>
      <c r="Q447" s="19">
        <v>103.6</v>
      </c>
      <c r="R447" s="19">
        <v>104.5</v>
      </c>
      <c r="S447" s="19">
        <v>105</v>
      </c>
      <c r="T447" s="19">
        <v>107.2</v>
      </c>
      <c r="U447" s="19">
        <v>109.2</v>
      </c>
      <c r="V447" s="19">
        <v>107.8</v>
      </c>
      <c r="W447" s="19">
        <v>106.7</v>
      </c>
      <c r="X447" s="19">
        <v>106.6</v>
      </c>
      <c r="Y447" s="19">
        <v>107.2</v>
      </c>
      <c r="Z447" s="19">
        <v>107.7</v>
      </c>
      <c r="AA447" s="19">
        <v>108.9</v>
      </c>
      <c r="AB447" s="19">
        <v>108.6</v>
      </c>
      <c r="AC447" s="19">
        <v>108.3</v>
      </c>
      <c r="AD447" s="19">
        <v>108.2</v>
      </c>
      <c r="AE447" s="19">
        <v>106.5</v>
      </c>
      <c r="AF447" s="19">
        <v>107</v>
      </c>
      <c r="AG447" s="19">
        <v>107.2</v>
      </c>
      <c r="AH447" s="19">
        <v>107.1</v>
      </c>
      <c r="AI447" s="19">
        <v>106.1</v>
      </c>
      <c r="AJ447" s="19">
        <v>103.4</v>
      </c>
      <c r="AK447" s="19">
        <v>103</v>
      </c>
      <c r="AL447" s="19">
        <v>101.6</v>
      </c>
      <c r="AM447" s="19">
        <v>103.5</v>
      </c>
      <c r="AN447" s="19">
        <v>101.3</v>
      </c>
      <c r="AO447" s="19">
        <v>101.5</v>
      </c>
      <c r="AP447" s="19">
        <v>102</v>
      </c>
      <c r="AQ447" s="19">
        <v>101.7</v>
      </c>
      <c r="AR447" s="19">
        <v>101.7</v>
      </c>
      <c r="AS447" s="19">
        <v>101.8</v>
      </c>
      <c r="AT447" s="19">
        <v>99.5</v>
      </c>
      <c r="AU447" s="19">
        <v>98.9</v>
      </c>
      <c r="AV447" s="19">
        <v>98.4</v>
      </c>
      <c r="AW447" s="19">
        <v>98.4</v>
      </c>
      <c r="AX447" s="19">
        <v>98.6</v>
      </c>
      <c r="AY447" s="19">
        <v>98.4</v>
      </c>
      <c r="AZ447" s="19">
        <v>98.7</v>
      </c>
      <c r="BA447" s="19">
        <v>98.6</v>
      </c>
      <c r="BB447" s="19">
        <v>99.3</v>
      </c>
      <c r="BC447" s="19">
        <v>100.8</v>
      </c>
      <c r="BD447" s="19">
        <v>101.9</v>
      </c>
      <c r="BE447" s="19">
        <v>102.2</v>
      </c>
      <c r="BF447" s="19">
        <v>101.6</v>
      </c>
      <c r="BG447" s="19">
        <v>99.7</v>
      </c>
      <c r="BH447" s="19">
        <v>99.1</v>
      </c>
      <c r="BI447" s="19">
        <v>98.2</v>
      </c>
      <c r="BJ447" s="19">
        <v>100</v>
      </c>
      <c r="BK447" s="19">
        <v>102</v>
      </c>
      <c r="BL447" s="19">
        <v>103.3</v>
      </c>
      <c r="BM447" s="19">
        <v>101.8</v>
      </c>
      <c r="BN447" s="19">
        <v>101.5</v>
      </c>
      <c r="BO447" s="19">
        <v>100.9</v>
      </c>
      <c r="BP447" s="19">
        <v>100.5</v>
      </c>
      <c r="BQ447" s="19">
        <v>100.4</v>
      </c>
      <c r="BR447" s="19">
        <v>101.8</v>
      </c>
      <c r="BS447" s="19">
        <v>102.2</v>
      </c>
      <c r="BT447" s="19">
        <v>105.4</v>
      </c>
      <c r="BU447" s="19">
        <v>105.1</v>
      </c>
      <c r="BV447" s="19">
        <v>104.4</v>
      </c>
      <c r="BW447" s="19">
        <v>106</v>
      </c>
      <c r="BX447" s="19">
        <v>106.7</v>
      </c>
      <c r="BY447" s="19">
        <v>108.3</v>
      </c>
      <c r="BZ447" s="19">
        <v>108.1</v>
      </c>
      <c r="CA447" s="19">
        <v>110.1</v>
      </c>
      <c r="CB447" s="19">
        <v>109.1</v>
      </c>
      <c r="CC447" s="19">
        <v>109.1</v>
      </c>
      <c r="CD447" s="19">
        <v>109.4</v>
      </c>
      <c r="CE447" s="19">
        <v>109.2</v>
      </c>
      <c r="CF447" s="19">
        <v>106.8</v>
      </c>
      <c r="CG447" s="19">
        <v>105.6</v>
      </c>
      <c r="CH447" s="19">
        <v>105.2</v>
      </c>
      <c r="CI447" s="19">
        <v>106</v>
      </c>
      <c r="CJ447" s="19">
        <v>105.6</v>
      </c>
      <c r="CK447" s="19">
        <v>105.2</v>
      </c>
      <c r="CL447" s="19">
        <v>107.2</v>
      </c>
      <c r="CM447" s="19">
        <v>108.2</v>
      </c>
      <c r="CN447" s="19">
        <v>107.6</v>
      </c>
      <c r="CO447" s="19">
        <v>107.8</v>
      </c>
      <c r="CP447" s="19">
        <v>106.4</v>
      </c>
      <c r="CQ447" s="19">
        <v>106.6</v>
      </c>
      <c r="CR447" s="19">
        <v>106.1</v>
      </c>
      <c r="CS447" s="19">
        <v>105.5</v>
      </c>
      <c r="CT447" s="19">
        <v>105.2</v>
      </c>
      <c r="CU447" s="19">
        <v>105.3</v>
      </c>
      <c r="CV447" s="19">
        <v>104.8</v>
      </c>
      <c r="CW447" s="19">
        <v>104.4</v>
      </c>
      <c r="CX447" s="19">
        <v>102.9</v>
      </c>
      <c r="CY447" s="19">
        <v>104</v>
      </c>
      <c r="CZ447" s="19">
        <v>104.9</v>
      </c>
      <c r="DA447" s="19">
        <v>104</v>
      </c>
      <c r="DB447" s="19">
        <v>103.3</v>
      </c>
      <c r="DC447" s="19">
        <v>104.3</v>
      </c>
      <c r="DD447" s="19">
        <v>103.4</v>
      </c>
      <c r="DE447" s="19">
        <v>105</v>
      </c>
      <c r="DF447" s="19">
        <v>107.2</v>
      </c>
      <c r="DG447" s="19">
        <v>108.5</v>
      </c>
      <c r="DH447" s="19">
        <v>110.3</v>
      </c>
      <c r="DI447" s="19">
        <v>111.9</v>
      </c>
      <c r="DJ447" s="19">
        <v>112.8</v>
      </c>
      <c r="DK447" s="19">
        <v>110</v>
      </c>
      <c r="DL447" s="19">
        <v>111.9</v>
      </c>
      <c r="DM447" s="19">
        <v>115.1</v>
      </c>
      <c r="DN447" s="19">
        <v>115.8</v>
      </c>
      <c r="DO447" s="19">
        <v>115.7</v>
      </c>
      <c r="DP447" s="19">
        <v>118.7</v>
      </c>
      <c r="DQ447" s="19">
        <v>122.2</v>
      </c>
      <c r="DR447" s="19">
        <v>123</v>
      </c>
      <c r="DS447" s="19">
        <v>122.8</v>
      </c>
      <c r="DT447" s="19">
        <v>124.4</v>
      </c>
      <c r="DU447" s="19">
        <v>122.6</v>
      </c>
      <c r="DV447" s="19">
        <v>124.1</v>
      </c>
      <c r="DW447" s="19">
        <v>126.9</v>
      </c>
    </row>
    <row r="448" spans="1:127">
      <c r="A448" s="17" t="s">
        <v>1489</v>
      </c>
      <c r="B448" s="17" t="s">
        <v>1490</v>
      </c>
      <c r="C448" s="18">
        <v>1.984E-2</v>
      </c>
      <c r="D448" s="19">
        <v>99.2</v>
      </c>
      <c r="E448" s="19">
        <v>99.9</v>
      </c>
      <c r="F448" s="19">
        <v>98.6</v>
      </c>
      <c r="G448" s="19">
        <v>101.8</v>
      </c>
      <c r="H448" s="19">
        <v>103.9</v>
      </c>
      <c r="I448" s="19">
        <v>102.4</v>
      </c>
      <c r="J448" s="19">
        <v>101.4</v>
      </c>
      <c r="K448" s="19">
        <v>100</v>
      </c>
      <c r="L448" s="19">
        <v>102.3</v>
      </c>
      <c r="M448" s="19">
        <v>100.7</v>
      </c>
      <c r="N448" s="19">
        <v>100.8</v>
      </c>
      <c r="O448" s="19">
        <v>100.7</v>
      </c>
      <c r="P448" s="19">
        <v>99.1</v>
      </c>
      <c r="Q448" s="19">
        <v>100.4</v>
      </c>
      <c r="R448" s="19">
        <v>99.2</v>
      </c>
      <c r="S448" s="19">
        <v>100.1</v>
      </c>
      <c r="T448" s="19">
        <v>100</v>
      </c>
      <c r="U448" s="19">
        <v>101.6</v>
      </c>
      <c r="V448" s="19">
        <v>101.7</v>
      </c>
      <c r="W448" s="19">
        <v>99.1</v>
      </c>
      <c r="X448" s="19">
        <v>100.5</v>
      </c>
      <c r="Y448" s="19">
        <v>97.7</v>
      </c>
      <c r="Z448" s="19">
        <v>103</v>
      </c>
      <c r="AA448" s="19">
        <v>101.3</v>
      </c>
      <c r="AB448" s="19">
        <v>104.1</v>
      </c>
      <c r="AC448" s="19">
        <v>104.2</v>
      </c>
      <c r="AD448" s="19">
        <v>102.1</v>
      </c>
      <c r="AE448" s="19">
        <v>101.5</v>
      </c>
      <c r="AF448" s="19">
        <v>102.3</v>
      </c>
      <c r="AG448" s="19">
        <v>102.8</v>
      </c>
      <c r="AH448" s="19">
        <v>101.3</v>
      </c>
      <c r="AI448" s="19">
        <v>98.7</v>
      </c>
      <c r="AJ448" s="19">
        <v>99.4</v>
      </c>
      <c r="AK448" s="19">
        <v>93.4</v>
      </c>
      <c r="AL448" s="19">
        <v>89.5</v>
      </c>
      <c r="AM448" s="19">
        <v>88.6</v>
      </c>
      <c r="AN448" s="19">
        <v>89</v>
      </c>
      <c r="AO448" s="19">
        <v>92</v>
      </c>
      <c r="AP448" s="19">
        <v>90</v>
      </c>
      <c r="AQ448" s="19">
        <v>90.1</v>
      </c>
      <c r="AR448" s="19">
        <v>87.2</v>
      </c>
      <c r="AS448" s="19">
        <v>85.4</v>
      </c>
      <c r="AT448" s="19">
        <v>88.4</v>
      </c>
      <c r="AU448" s="19">
        <v>88.9</v>
      </c>
      <c r="AV448" s="19">
        <v>87.4</v>
      </c>
      <c r="AW448" s="19">
        <v>88.5</v>
      </c>
      <c r="AX448" s="19">
        <v>87</v>
      </c>
      <c r="AY448" s="19">
        <v>88.6</v>
      </c>
      <c r="AZ448" s="19">
        <v>91.1</v>
      </c>
      <c r="BA448" s="19">
        <v>90.7</v>
      </c>
      <c r="BB448" s="19">
        <v>92.5</v>
      </c>
      <c r="BC448" s="19">
        <v>93.2</v>
      </c>
      <c r="BD448" s="19">
        <v>94.9</v>
      </c>
      <c r="BE448" s="19">
        <v>96.2</v>
      </c>
      <c r="BF448" s="19">
        <v>94.9</v>
      </c>
      <c r="BG448" s="19">
        <v>94.9</v>
      </c>
      <c r="BH448" s="19">
        <v>94</v>
      </c>
      <c r="BI448" s="19">
        <v>94.1</v>
      </c>
      <c r="BJ448" s="19">
        <v>94.7</v>
      </c>
      <c r="BK448" s="19">
        <v>94</v>
      </c>
      <c r="BL448" s="19">
        <v>94.1</v>
      </c>
      <c r="BM448" s="19">
        <v>94.1</v>
      </c>
      <c r="BN448" s="19">
        <v>94.2</v>
      </c>
      <c r="BO448" s="19">
        <v>94.6</v>
      </c>
      <c r="BP448" s="19">
        <v>95.4</v>
      </c>
      <c r="BQ448" s="19">
        <v>96.8</v>
      </c>
      <c r="BR448" s="19">
        <v>96.7</v>
      </c>
      <c r="BS448" s="19">
        <v>97</v>
      </c>
      <c r="BT448" s="19">
        <v>97.2</v>
      </c>
      <c r="BU448" s="19">
        <v>97</v>
      </c>
      <c r="BV448" s="19">
        <v>96.3</v>
      </c>
      <c r="BW448" s="19">
        <v>96.5</v>
      </c>
      <c r="BX448" s="19">
        <v>97.1</v>
      </c>
      <c r="BY448" s="19">
        <v>97.7</v>
      </c>
      <c r="BZ448" s="19">
        <v>97.3</v>
      </c>
      <c r="CA448" s="19">
        <v>97.4</v>
      </c>
      <c r="CB448" s="19">
        <v>97.2</v>
      </c>
      <c r="CC448" s="19">
        <v>98.5</v>
      </c>
      <c r="CD448" s="19">
        <v>98.4</v>
      </c>
      <c r="CE448" s="19">
        <v>99.8</v>
      </c>
      <c r="CF448" s="19">
        <v>99</v>
      </c>
      <c r="CG448" s="19">
        <v>98</v>
      </c>
      <c r="CH448" s="19">
        <v>99.6</v>
      </c>
      <c r="CI448" s="19">
        <v>98.6</v>
      </c>
      <c r="CJ448" s="19">
        <v>98.8</v>
      </c>
      <c r="CK448" s="19">
        <v>98.6</v>
      </c>
      <c r="CL448" s="19">
        <v>98.5</v>
      </c>
      <c r="CM448" s="19">
        <v>97.6</v>
      </c>
      <c r="CN448" s="19">
        <v>98.1</v>
      </c>
      <c r="CO448" s="19">
        <v>98.5</v>
      </c>
      <c r="CP448" s="19">
        <v>97.1</v>
      </c>
      <c r="CQ448" s="19">
        <v>95.3</v>
      </c>
      <c r="CR448" s="19">
        <v>95.6</v>
      </c>
      <c r="CS448" s="19">
        <v>94</v>
      </c>
      <c r="CT448" s="19">
        <v>95</v>
      </c>
      <c r="CU448" s="19">
        <v>95.9</v>
      </c>
      <c r="CV448" s="19">
        <v>95.9</v>
      </c>
      <c r="CW448" s="19">
        <v>95.9</v>
      </c>
      <c r="CX448" s="19">
        <v>93.7</v>
      </c>
      <c r="CY448" s="19">
        <v>93.2</v>
      </c>
      <c r="CZ448" s="19">
        <v>92.8</v>
      </c>
      <c r="DA448" s="19">
        <v>92.4</v>
      </c>
      <c r="DB448" s="19">
        <v>92.8</v>
      </c>
      <c r="DC448" s="19">
        <v>94.1</v>
      </c>
      <c r="DD448" s="19">
        <v>94.8</v>
      </c>
      <c r="DE448" s="19">
        <v>94.3</v>
      </c>
      <c r="DF448" s="19">
        <v>95.9</v>
      </c>
      <c r="DG448" s="19">
        <v>95.4</v>
      </c>
      <c r="DH448" s="19">
        <v>96.4</v>
      </c>
      <c r="DI448" s="19">
        <v>93.9</v>
      </c>
      <c r="DJ448" s="19">
        <v>92.8</v>
      </c>
      <c r="DK448" s="19">
        <v>90.2</v>
      </c>
      <c r="DL448" s="19">
        <v>92.9</v>
      </c>
      <c r="DM448" s="19">
        <v>92</v>
      </c>
      <c r="DN448" s="19">
        <v>92.2</v>
      </c>
      <c r="DO448" s="19">
        <v>93.1</v>
      </c>
      <c r="DP448" s="19">
        <v>93.8</v>
      </c>
      <c r="DQ448" s="19">
        <v>93.3</v>
      </c>
      <c r="DR448" s="19">
        <v>95.1</v>
      </c>
      <c r="DS448" s="19">
        <v>95.6</v>
      </c>
      <c r="DT448" s="19">
        <v>95.4</v>
      </c>
      <c r="DU448" s="19">
        <v>96.5</v>
      </c>
      <c r="DV448" s="19">
        <v>96.1</v>
      </c>
      <c r="DW448" s="19">
        <v>97.9</v>
      </c>
    </row>
    <row r="449" spans="1:127">
      <c r="A449" s="17" t="s">
        <v>1491</v>
      </c>
      <c r="B449" s="17" t="s">
        <v>1492</v>
      </c>
      <c r="C449" s="18">
        <v>8.6910000000000001E-2</v>
      </c>
      <c r="D449" s="19">
        <v>99.2</v>
      </c>
      <c r="E449" s="19">
        <v>100.7</v>
      </c>
      <c r="F449" s="19">
        <v>101.5</v>
      </c>
      <c r="G449" s="19">
        <v>101.8</v>
      </c>
      <c r="H449" s="19">
        <v>105</v>
      </c>
      <c r="I449" s="19">
        <v>106.7</v>
      </c>
      <c r="J449" s="19">
        <v>105.6</v>
      </c>
      <c r="K449" s="19">
        <v>104.2</v>
      </c>
      <c r="L449" s="19">
        <v>107.5</v>
      </c>
      <c r="M449" s="19">
        <v>107.3</v>
      </c>
      <c r="N449" s="19">
        <v>107.7</v>
      </c>
      <c r="O449" s="19">
        <v>108.4</v>
      </c>
      <c r="P449" s="19">
        <v>108.8</v>
      </c>
      <c r="Q449" s="19">
        <v>108.8</v>
      </c>
      <c r="R449" s="19">
        <v>110.9</v>
      </c>
      <c r="S449" s="19">
        <v>110</v>
      </c>
      <c r="T449" s="19">
        <v>110.8</v>
      </c>
      <c r="U449" s="19">
        <v>113.6</v>
      </c>
      <c r="V449" s="19">
        <v>113.9</v>
      </c>
      <c r="W449" s="19">
        <v>111.8</v>
      </c>
      <c r="X449" s="19">
        <v>112.8</v>
      </c>
      <c r="Y449" s="19">
        <v>111.5</v>
      </c>
      <c r="Z449" s="19">
        <v>112.9</v>
      </c>
      <c r="AA449" s="19">
        <v>111.2</v>
      </c>
      <c r="AB449" s="19">
        <v>111.4</v>
      </c>
      <c r="AC449" s="19">
        <v>109.6</v>
      </c>
      <c r="AD449" s="19">
        <v>110.8</v>
      </c>
      <c r="AE449" s="19">
        <v>112.3</v>
      </c>
      <c r="AF449" s="19">
        <v>111.6</v>
      </c>
      <c r="AG449" s="19">
        <v>110.4</v>
      </c>
      <c r="AH449" s="19">
        <v>109.7</v>
      </c>
      <c r="AI449" s="19">
        <v>111.7</v>
      </c>
      <c r="AJ449" s="19">
        <v>111</v>
      </c>
      <c r="AK449" s="19">
        <v>109.3</v>
      </c>
      <c r="AL449" s="19">
        <v>108.8</v>
      </c>
      <c r="AM449" s="19">
        <v>108.8</v>
      </c>
      <c r="AN449" s="19">
        <v>107.9</v>
      </c>
      <c r="AO449" s="19">
        <v>107.9</v>
      </c>
      <c r="AP449" s="19">
        <v>106.5</v>
      </c>
      <c r="AQ449" s="19">
        <v>108.4</v>
      </c>
      <c r="AR449" s="19">
        <v>108.3</v>
      </c>
      <c r="AS449" s="19">
        <v>108.3</v>
      </c>
      <c r="AT449" s="19">
        <v>106</v>
      </c>
      <c r="AU449" s="19">
        <v>105.8</v>
      </c>
      <c r="AV449" s="19">
        <v>106.2</v>
      </c>
      <c r="AW449" s="19">
        <v>105.3</v>
      </c>
      <c r="AX449" s="19">
        <v>107</v>
      </c>
      <c r="AY449" s="19">
        <v>109.4</v>
      </c>
      <c r="AZ449" s="19">
        <v>109.4</v>
      </c>
      <c r="BA449" s="19">
        <v>107.1</v>
      </c>
      <c r="BB449" s="19">
        <v>108</v>
      </c>
      <c r="BC449" s="19">
        <v>106.2</v>
      </c>
      <c r="BD449" s="19">
        <v>106.9</v>
      </c>
      <c r="BE449" s="19">
        <v>106.6</v>
      </c>
      <c r="BF449" s="19">
        <v>104.1</v>
      </c>
      <c r="BG449" s="19">
        <v>102.7</v>
      </c>
      <c r="BH449" s="19">
        <v>103.1</v>
      </c>
      <c r="BI449" s="19">
        <v>104.4</v>
      </c>
      <c r="BJ449" s="19">
        <v>106.2</v>
      </c>
      <c r="BK449" s="19">
        <v>105.8</v>
      </c>
      <c r="BL449" s="19">
        <v>105.5</v>
      </c>
      <c r="BM449" s="19">
        <v>106.5</v>
      </c>
      <c r="BN449" s="19">
        <v>107.2</v>
      </c>
      <c r="BO449" s="19">
        <v>107.7</v>
      </c>
      <c r="BP449" s="19">
        <v>106.7</v>
      </c>
      <c r="BQ449" s="19">
        <v>107.4</v>
      </c>
      <c r="BR449" s="19">
        <v>106.9</v>
      </c>
      <c r="BS449" s="19">
        <v>107.7</v>
      </c>
      <c r="BT449" s="19">
        <v>107.9</v>
      </c>
      <c r="BU449" s="19">
        <v>108.2</v>
      </c>
      <c r="BV449" s="19">
        <v>107.7</v>
      </c>
      <c r="BW449" s="19">
        <v>109.4</v>
      </c>
      <c r="BX449" s="19">
        <v>108.9</v>
      </c>
      <c r="BY449" s="19">
        <v>109.3</v>
      </c>
      <c r="BZ449" s="19">
        <v>111.2</v>
      </c>
      <c r="CA449" s="19">
        <v>108.2</v>
      </c>
      <c r="CB449" s="19">
        <v>108.9</v>
      </c>
      <c r="CC449" s="19">
        <v>111.8</v>
      </c>
      <c r="CD449" s="19">
        <v>111.5</v>
      </c>
      <c r="CE449" s="19">
        <v>112</v>
      </c>
      <c r="CF449" s="19">
        <v>109.2</v>
      </c>
      <c r="CG449" s="19">
        <v>109.5</v>
      </c>
      <c r="CH449" s="19">
        <v>110.9</v>
      </c>
      <c r="CI449" s="19">
        <v>110.1</v>
      </c>
      <c r="CJ449" s="19">
        <v>109.3</v>
      </c>
      <c r="CK449" s="19">
        <v>111.6</v>
      </c>
      <c r="CL449" s="19">
        <v>110.8</v>
      </c>
      <c r="CM449" s="19">
        <v>109.6</v>
      </c>
      <c r="CN449" s="19">
        <v>109.6</v>
      </c>
      <c r="CO449" s="19">
        <v>108</v>
      </c>
      <c r="CP449" s="19">
        <v>108.1</v>
      </c>
      <c r="CQ449" s="19">
        <v>106.9</v>
      </c>
      <c r="CR449" s="19">
        <v>106.6</v>
      </c>
      <c r="CS449" s="19">
        <v>106.8</v>
      </c>
      <c r="CT449" s="19">
        <v>107.1</v>
      </c>
      <c r="CU449" s="19">
        <v>106.4</v>
      </c>
      <c r="CV449" s="19">
        <v>106.7</v>
      </c>
      <c r="CW449" s="19">
        <v>107.6</v>
      </c>
      <c r="CX449" s="19">
        <v>106.4</v>
      </c>
      <c r="CY449" s="19">
        <v>104.9</v>
      </c>
      <c r="CZ449" s="19">
        <v>101.5</v>
      </c>
      <c r="DA449" s="19">
        <v>101.8</v>
      </c>
      <c r="DB449" s="19">
        <v>102.4</v>
      </c>
      <c r="DC449" s="19">
        <v>104.1</v>
      </c>
      <c r="DD449" s="19">
        <v>107.1</v>
      </c>
      <c r="DE449" s="19">
        <v>108.1</v>
      </c>
      <c r="DF449" s="19">
        <v>109.5</v>
      </c>
      <c r="DG449" s="19">
        <v>113.2</v>
      </c>
      <c r="DH449" s="19">
        <v>113.1</v>
      </c>
      <c r="DI449" s="19">
        <v>112.4</v>
      </c>
      <c r="DJ449" s="19">
        <v>111.7</v>
      </c>
      <c r="DK449" s="19">
        <v>113.1</v>
      </c>
      <c r="DL449" s="19">
        <v>114.2</v>
      </c>
      <c r="DM449" s="19">
        <v>117.6</v>
      </c>
      <c r="DN449" s="19">
        <v>120.3</v>
      </c>
      <c r="DO449" s="19">
        <v>121.7</v>
      </c>
      <c r="DP449" s="19">
        <v>123.4</v>
      </c>
      <c r="DQ449" s="19">
        <v>122.5</v>
      </c>
      <c r="DR449" s="19">
        <v>125.4</v>
      </c>
      <c r="DS449" s="19">
        <v>127.3</v>
      </c>
      <c r="DT449" s="19">
        <v>129.1</v>
      </c>
      <c r="DU449" s="19">
        <v>128.5</v>
      </c>
      <c r="DV449" s="19">
        <v>130.1</v>
      </c>
      <c r="DW449" s="19">
        <v>131.9</v>
      </c>
    </row>
    <row r="450" spans="1:127">
      <c r="A450" s="17" t="s">
        <v>1493</v>
      </c>
      <c r="B450" s="17" t="s">
        <v>1494</v>
      </c>
      <c r="C450" s="18">
        <v>1.9934499999999999</v>
      </c>
      <c r="D450" s="19">
        <v>101</v>
      </c>
      <c r="E450" s="19">
        <v>104</v>
      </c>
      <c r="F450" s="19">
        <v>103.3</v>
      </c>
      <c r="G450" s="19">
        <v>104.7</v>
      </c>
      <c r="H450" s="19">
        <v>104.8</v>
      </c>
      <c r="I450" s="19">
        <v>105.1</v>
      </c>
      <c r="J450" s="19">
        <v>105.7</v>
      </c>
      <c r="K450" s="19">
        <v>105.4</v>
      </c>
      <c r="L450" s="19">
        <v>106.4</v>
      </c>
      <c r="M450" s="19">
        <v>106</v>
      </c>
      <c r="N450" s="19">
        <v>105.9</v>
      </c>
      <c r="O450" s="19">
        <v>105.6</v>
      </c>
      <c r="P450" s="19">
        <v>106.6</v>
      </c>
      <c r="Q450" s="19">
        <v>105</v>
      </c>
      <c r="R450" s="19">
        <v>106.6</v>
      </c>
      <c r="S450" s="19">
        <v>105.2</v>
      </c>
      <c r="T450" s="19">
        <v>106.5</v>
      </c>
      <c r="U450" s="19">
        <v>108.7</v>
      </c>
      <c r="V450" s="19">
        <v>110.6</v>
      </c>
      <c r="W450" s="19">
        <v>109.7</v>
      </c>
      <c r="X450" s="19">
        <v>109.7</v>
      </c>
      <c r="Y450" s="19">
        <v>110</v>
      </c>
      <c r="Z450" s="19">
        <v>110.3</v>
      </c>
      <c r="AA450" s="19">
        <v>110.5</v>
      </c>
      <c r="AB450" s="19">
        <v>113.9</v>
      </c>
      <c r="AC450" s="19">
        <v>112.8</v>
      </c>
      <c r="AD450" s="19">
        <v>113.1</v>
      </c>
      <c r="AE450" s="19">
        <v>114</v>
      </c>
      <c r="AF450" s="19">
        <v>114</v>
      </c>
      <c r="AG450" s="19">
        <v>114.5</v>
      </c>
      <c r="AH450" s="19">
        <v>115.1</v>
      </c>
      <c r="AI450" s="19">
        <v>114.7</v>
      </c>
      <c r="AJ450" s="19">
        <v>115.7</v>
      </c>
      <c r="AK450" s="19">
        <v>115.1</v>
      </c>
      <c r="AL450" s="19">
        <v>115.5</v>
      </c>
      <c r="AM450" s="19">
        <v>115.4</v>
      </c>
      <c r="AN450" s="19">
        <v>117.4</v>
      </c>
      <c r="AO450" s="19">
        <v>120.7</v>
      </c>
      <c r="AP450" s="19">
        <v>118.8</v>
      </c>
      <c r="AQ450" s="19">
        <v>119.4</v>
      </c>
      <c r="AR450" s="19">
        <v>118.3</v>
      </c>
      <c r="AS450" s="19">
        <v>118.4</v>
      </c>
      <c r="AT450" s="19">
        <v>116.5</v>
      </c>
      <c r="AU450" s="19">
        <v>118.6</v>
      </c>
      <c r="AV450" s="19">
        <v>118.4</v>
      </c>
      <c r="AW450" s="19">
        <v>119.2</v>
      </c>
      <c r="AX450" s="19">
        <v>119.2</v>
      </c>
      <c r="AY450" s="19">
        <v>119.2</v>
      </c>
      <c r="AZ450" s="19">
        <v>118.4</v>
      </c>
      <c r="BA450" s="19">
        <v>118</v>
      </c>
      <c r="BB450" s="19">
        <v>120.5</v>
      </c>
      <c r="BC450" s="19">
        <v>120.2</v>
      </c>
      <c r="BD450" s="19">
        <v>120.1</v>
      </c>
      <c r="BE450" s="19">
        <v>118.7</v>
      </c>
      <c r="BF450" s="19">
        <v>119.8</v>
      </c>
      <c r="BG450" s="19">
        <v>119.5</v>
      </c>
      <c r="BH450" s="19">
        <v>119.7</v>
      </c>
      <c r="BI450" s="19">
        <v>119.5</v>
      </c>
      <c r="BJ450" s="19">
        <v>121.1</v>
      </c>
      <c r="BK450" s="19">
        <v>121.4</v>
      </c>
      <c r="BL450" s="19">
        <v>120.4</v>
      </c>
      <c r="BM450" s="19">
        <v>120.3</v>
      </c>
      <c r="BN450" s="19">
        <v>119.9</v>
      </c>
      <c r="BO450" s="19">
        <v>120</v>
      </c>
      <c r="BP450" s="19">
        <v>120.7</v>
      </c>
      <c r="BQ450" s="19">
        <v>121.4</v>
      </c>
      <c r="BR450" s="19">
        <v>122.1</v>
      </c>
      <c r="BS450" s="19">
        <v>122.1</v>
      </c>
      <c r="BT450" s="19">
        <v>123.2</v>
      </c>
      <c r="BU450" s="19">
        <v>122.8</v>
      </c>
      <c r="BV450" s="19">
        <v>121</v>
      </c>
      <c r="BW450" s="19">
        <v>120.7</v>
      </c>
      <c r="BX450" s="19">
        <v>120.2</v>
      </c>
      <c r="BY450" s="19">
        <v>122.3</v>
      </c>
      <c r="BZ450" s="19">
        <v>122.2</v>
      </c>
      <c r="CA450" s="19">
        <v>123.1</v>
      </c>
      <c r="CB450" s="19">
        <v>123</v>
      </c>
      <c r="CC450" s="19">
        <v>121.5</v>
      </c>
      <c r="CD450" s="19">
        <v>123.2</v>
      </c>
      <c r="CE450" s="19">
        <v>124.3</v>
      </c>
      <c r="CF450" s="19">
        <v>123.4</v>
      </c>
      <c r="CG450" s="19">
        <v>126.1</v>
      </c>
      <c r="CH450" s="19">
        <v>126</v>
      </c>
      <c r="CI450" s="19">
        <v>126.4</v>
      </c>
      <c r="CJ450" s="19">
        <v>125.1</v>
      </c>
      <c r="CK450" s="19">
        <v>125.6</v>
      </c>
      <c r="CL450" s="19">
        <v>125.7</v>
      </c>
      <c r="CM450" s="19">
        <v>125.3</v>
      </c>
      <c r="CN450" s="19">
        <v>126.4</v>
      </c>
      <c r="CO450" s="19">
        <v>125.8</v>
      </c>
      <c r="CP450" s="19">
        <v>126.8</v>
      </c>
      <c r="CQ450" s="19">
        <v>127.5</v>
      </c>
      <c r="CR450" s="19">
        <v>127.8</v>
      </c>
      <c r="CS450" s="19">
        <v>130.6</v>
      </c>
      <c r="CT450" s="19">
        <v>131.69999999999999</v>
      </c>
      <c r="CU450" s="19">
        <v>129.69999999999999</v>
      </c>
      <c r="CV450" s="19">
        <v>130.30000000000001</v>
      </c>
      <c r="CW450" s="19">
        <v>128.6</v>
      </c>
      <c r="CX450" s="19">
        <v>129.30000000000001</v>
      </c>
      <c r="CY450" s="19">
        <v>130</v>
      </c>
      <c r="CZ450" s="19">
        <v>130.69999999999999</v>
      </c>
      <c r="DA450" s="19">
        <v>130</v>
      </c>
      <c r="DB450" s="19">
        <v>130.5</v>
      </c>
      <c r="DC450" s="19">
        <v>132</v>
      </c>
      <c r="DD450" s="19">
        <v>131.9</v>
      </c>
      <c r="DE450" s="19">
        <v>131.5</v>
      </c>
      <c r="DF450" s="19">
        <v>132.80000000000001</v>
      </c>
      <c r="DG450" s="19">
        <v>133.4</v>
      </c>
      <c r="DH450" s="19">
        <v>134.69999999999999</v>
      </c>
      <c r="DI450" s="19">
        <v>136.9</v>
      </c>
      <c r="DJ450" s="19">
        <v>134.69999999999999</v>
      </c>
      <c r="DK450" s="19">
        <v>134.30000000000001</v>
      </c>
      <c r="DL450" s="19">
        <v>134.1</v>
      </c>
      <c r="DM450" s="19">
        <v>134.5</v>
      </c>
      <c r="DN450" s="19">
        <v>136</v>
      </c>
      <c r="DO450" s="19">
        <v>136.19999999999999</v>
      </c>
      <c r="DP450" s="19">
        <v>136.6</v>
      </c>
      <c r="DQ450" s="19">
        <v>137.1</v>
      </c>
      <c r="DR450" s="19">
        <v>137.9</v>
      </c>
      <c r="DS450" s="19">
        <v>138</v>
      </c>
      <c r="DT450" s="19">
        <v>139.6</v>
      </c>
      <c r="DU450" s="19">
        <v>139.1</v>
      </c>
      <c r="DV450" s="19">
        <v>139.9</v>
      </c>
      <c r="DW450" s="19">
        <v>139.9</v>
      </c>
    </row>
    <row r="451" spans="1:127">
      <c r="A451" s="17" t="s">
        <v>1495</v>
      </c>
      <c r="B451" s="17" t="s">
        <v>1496</v>
      </c>
      <c r="C451" s="18">
        <v>1.9934499999999999</v>
      </c>
      <c r="D451" s="19">
        <v>101</v>
      </c>
      <c r="E451" s="19">
        <v>104</v>
      </c>
      <c r="F451" s="19">
        <v>103.3</v>
      </c>
      <c r="G451" s="19">
        <v>104.7</v>
      </c>
      <c r="H451" s="19">
        <v>104.8</v>
      </c>
      <c r="I451" s="19">
        <v>105.1</v>
      </c>
      <c r="J451" s="19">
        <v>105.7</v>
      </c>
      <c r="K451" s="19">
        <v>105.4</v>
      </c>
      <c r="L451" s="19">
        <v>106.4</v>
      </c>
      <c r="M451" s="19">
        <v>106</v>
      </c>
      <c r="N451" s="19">
        <v>105.9</v>
      </c>
      <c r="O451" s="19">
        <v>105.6</v>
      </c>
      <c r="P451" s="19">
        <v>106.6</v>
      </c>
      <c r="Q451" s="19">
        <v>105</v>
      </c>
      <c r="R451" s="19">
        <v>106.6</v>
      </c>
      <c r="S451" s="19">
        <v>105.2</v>
      </c>
      <c r="T451" s="19">
        <v>106.5</v>
      </c>
      <c r="U451" s="19">
        <v>108.7</v>
      </c>
      <c r="V451" s="19">
        <v>110.6</v>
      </c>
      <c r="W451" s="19">
        <v>109.7</v>
      </c>
      <c r="X451" s="19">
        <v>109.7</v>
      </c>
      <c r="Y451" s="19">
        <v>110</v>
      </c>
      <c r="Z451" s="19">
        <v>110.3</v>
      </c>
      <c r="AA451" s="19">
        <v>110.5</v>
      </c>
      <c r="AB451" s="19">
        <v>113.9</v>
      </c>
      <c r="AC451" s="19">
        <v>112.8</v>
      </c>
      <c r="AD451" s="19">
        <v>113.1</v>
      </c>
      <c r="AE451" s="19">
        <v>114</v>
      </c>
      <c r="AF451" s="19">
        <v>114</v>
      </c>
      <c r="AG451" s="19">
        <v>114.5</v>
      </c>
      <c r="AH451" s="19">
        <v>115.1</v>
      </c>
      <c r="AI451" s="19">
        <v>114.7</v>
      </c>
      <c r="AJ451" s="19">
        <v>115.7</v>
      </c>
      <c r="AK451" s="19">
        <v>115.1</v>
      </c>
      <c r="AL451" s="19">
        <v>115.5</v>
      </c>
      <c r="AM451" s="19">
        <v>115.4</v>
      </c>
      <c r="AN451" s="19">
        <v>117.4</v>
      </c>
      <c r="AO451" s="19">
        <v>120.7</v>
      </c>
      <c r="AP451" s="19">
        <v>118.8</v>
      </c>
      <c r="AQ451" s="19">
        <v>119.4</v>
      </c>
      <c r="AR451" s="19">
        <v>118.3</v>
      </c>
      <c r="AS451" s="19">
        <v>118.4</v>
      </c>
      <c r="AT451" s="19">
        <v>116.5</v>
      </c>
      <c r="AU451" s="19">
        <v>118.6</v>
      </c>
      <c r="AV451" s="19">
        <v>118.4</v>
      </c>
      <c r="AW451" s="19">
        <v>119.2</v>
      </c>
      <c r="AX451" s="19">
        <v>119.2</v>
      </c>
      <c r="AY451" s="19">
        <v>119.2</v>
      </c>
      <c r="AZ451" s="19">
        <v>118.4</v>
      </c>
      <c r="BA451" s="19">
        <v>118</v>
      </c>
      <c r="BB451" s="19">
        <v>120.5</v>
      </c>
      <c r="BC451" s="19">
        <v>120.2</v>
      </c>
      <c r="BD451" s="19">
        <v>120.1</v>
      </c>
      <c r="BE451" s="19">
        <v>118.7</v>
      </c>
      <c r="BF451" s="19">
        <v>119.8</v>
      </c>
      <c r="BG451" s="19">
        <v>119.5</v>
      </c>
      <c r="BH451" s="19">
        <v>119.7</v>
      </c>
      <c r="BI451" s="19">
        <v>119.5</v>
      </c>
      <c r="BJ451" s="19">
        <v>121.1</v>
      </c>
      <c r="BK451" s="19">
        <v>121.4</v>
      </c>
      <c r="BL451" s="19">
        <v>120.4</v>
      </c>
      <c r="BM451" s="19">
        <v>120.3</v>
      </c>
      <c r="BN451" s="19">
        <v>119.9</v>
      </c>
      <c r="BO451" s="19">
        <v>120</v>
      </c>
      <c r="BP451" s="19">
        <v>120.7</v>
      </c>
      <c r="BQ451" s="19">
        <v>121.4</v>
      </c>
      <c r="BR451" s="19">
        <v>122.1</v>
      </c>
      <c r="BS451" s="19">
        <v>122.1</v>
      </c>
      <c r="BT451" s="19">
        <v>123.2</v>
      </c>
      <c r="BU451" s="19">
        <v>122.8</v>
      </c>
      <c r="BV451" s="19">
        <v>121</v>
      </c>
      <c r="BW451" s="19">
        <v>120.7</v>
      </c>
      <c r="BX451" s="19">
        <v>120.2</v>
      </c>
      <c r="BY451" s="19">
        <v>122.3</v>
      </c>
      <c r="BZ451" s="19">
        <v>122.2</v>
      </c>
      <c r="CA451" s="19">
        <v>123.1</v>
      </c>
      <c r="CB451" s="19">
        <v>123</v>
      </c>
      <c r="CC451" s="19">
        <v>121.5</v>
      </c>
      <c r="CD451" s="19">
        <v>123.2</v>
      </c>
      <c r="CE451" s="19">
        <v>124.3</v>
      </c>
      <c r="CF451" s="19">
        <v>123.4</v>
      </c>
      <c r="CG451" s="19">
        <v>126.1</v>
      </c>
      <c r="CH451" s="19">
        <v>126</v>
      </c>
      <c r="CI451" s="19">
        <v>126.4</v>
      </c>
      <c r="CJ451" s="19">
        <v>125.1</v>
      </c>
      <c r="CK451" s="19">
        <v>125.6</v>
      </c>
      <c r="CL451" s="19">
        <v>125.7</v>
      </c>
      <c r="CM451" s="19">
        <v>125.3</v>
      </c>
      <c r="CN451" s="19">
        <v>126.4</v>
      </c>
      <c r="CO451" s="19">
        <v>125.8</v>
      </c>
      <c r="CP451" s="19">
        <v>126.8</v>
      </c>
      <c r="CQ451" s="19">
        <v>127.5</v>
      </c>
      <c r="CR451" s="19">
        <v>127.8</v>
      </c>
      <c r="CS451" s="19">
        <v>130.6</v>
      </c>
      <c r="CT451" s="19">
        <v>131.69999999999999</v>
      </c>
      <c r="CU451" s="19">
        <v>129.69999999999999</v>
      </c>
      <c r="CV451" s="19">
        <v>130.30000000000001</v>
      </c>
      <c r="CW451" s="19">
        <v>128.6</v>
      </c>
      <c r="CX451" s="19">
        <v>129.30000000000001</v>
      </c>
      <c r="CY451" s="19">
        <v>130</v>
      </c>
      <c r="CZ451" s="19">
        <v>130.69999999999999</v>
      </c>
      <c r="DA451" s="19">
        <v>130</v>
      </c>
      <c r="DB451" s="19">
        <v>130.5</v>
      </c>
      <c r="DC451" s="19">
        <v>132</v>
      </c>
      <c r="DD451" s="19">
        <v>131.9</v>
      </c>
      <c r="DE451" s="19">
        <v>131.5</v>
      </c>
      <c r="DF451" s="19">
        <v>132.80000000000001</v>
      </c>
      <c r="DG451" s="19">
        <v>133.4</v>
      </c>
      <c r="DH451" s="19">
        <v>134.69999999999999</v>
      </c>
      <c r="DI451" s="19">
        <v>136.9</v>
      </c>
      <c r="DJ451" s="19">
        <v>134.69999999999999</v>
      </c>
      <c r="DK451" s="19">
        <v>134.30000000000001</v>
      </c>
      <c r="DL451" s="19">
        <v>134.1</v>
      </c>
      <c r="DM451" s="19">
        <v>134.5</v>
      </c>
      <c r="DN451" s="19">
        <v>136</v>
      </c>
      <c r="DO451" s="19">
        <v>136.19999999999999</v>
      </c>
      <c r="DP451" s="19">
        <v>136.6</v>
      </c>
      <c r="DQ451" s="19">
        <v>137.1</v>
      </c>
      <c r="DR451" s="19">
        <v>137.9</v>
      </c>
      <c r="DS451" s="19">
        <v>138</v>
      </c>
      <c r="DT451" s="19">
        <v>139.6</v>
      </c>
      <c r="DU451" s="19">
        <v>139.1</v>
      </c>
      <c r="DV451" s="19">
        <v>139.9</v>
      </c>
      <c r="DW451" s="19">
        <v>139.9</v>
      </c>
    </row>
    <row r="452" spans="1:127">
      <c r="A452" s="17" t="s">
        <v>1497</v>
      </c>
      <c r="B452" s="17" t="s">
        <v>1498</v>
      </c>
      <c r="C452" s="18">
        <v>3.0599999999999998E-3</v>
      </c>
      <c r="D452" s="19">
        <v>100.3</v>
      </c>
      <c r="E452" s="19">
        <v>100.3</v>
      </c>
      <c r="F452" s="19">
        <v>100.3</v>
      </c>
      <c r="G452" s="19">
        <v>100.3</v>
      </c>
      <c r="H452" s="19">
        <v>100.3</v>
      </c>
      <c r="I452" s="19">
        <v>100.3</v>
      </c>
      <c r="J452" s="19">
        <v>100.3</v>
      </c>
      <c r="K452" s="19">
        <v>100.3</v>
      </c>
      <c r="L452" s="19">
        <v>100.3</v>
      </c>
      <c r="M452" s="19">
        <v>100.3</v>
      </c>
      <c r="N452" s="19">
        <v>100.3</v>
      </c>
      <c r="O452" s="19">
        <v>100.3</v>
      </c>
      <c r="P452" s="19">
        <v>106.3</v>
      </c>
      <c r="Q452" s="19">
        <v>106.3</v>
      </c>
      <c r="R452" s="19">
        <v>106.3</v>
      </c>
      <c r="S452" s="19">
        <v>106.3</v>
      </c>
      <c r="T452" s="19">
        <v>106.3</v>
      </c>
      <c r="U452" s="19">
        <v>106.3</v>
      </c>
      <c r="V452" s="19">
        <v>106.3</v>
      </c>
      <c r="W452" s="19">
        <v>106.3</v>
      </c>
      <c r="X452" s="19">
        <v>106.3</v>
      </c>
      <c r="Y452" s="19">
        <v>106.3</v>
      </c>
      <c r="Z452" s="19">
        <v>106.3</v>
      </c>
      <c r="AA452" s="19">
        <v>106.3</v>
      </c>
      <c r="AB452" s="19">
        <v>120.3</v>
      </c>
      <c r="AC452" s="19">
        <v>120.3</v>
      </c>
      <c r="AD452" s="19">
        <v>120.3</v>
      </c>
      <c r="AE452" s="19">
        <v>120.3</v>
      </c>
      <c r="AF452" s="19">
        <v>120.3</v>
      </c>
      <c r="AG452" s="19">
        <v>120.3</v>
      </c>
      <c r="AH452" s="19">
        <v>120.3</v>
      </c>
      <c r="AI452" s="19">
        <v>120.3</v>
      </c>
      <c r="AJ452" s="19">
        <v>120.3</v>
      </c>
      <c r="AK452" s="19">
        <v>120.3</v>
      </c>
      <c r="AL452" s="19">
        <v>120.3</v>
      </c>
      <c r="AM452" s="19">
        <v>128.4</v>
      </c>
      <c r="AN452" s="19">
        <v>128.4</v>
      </c>
      <c r="AO452" s="19">
        <v>128.4</v>
      </c>
      <c r="AP452" s="19">
        <v>128.4</v>
      </c>
      <c r="AQ452" s="19">
        <v>128.4</v>
      </c>
      <c r="AR452" s="19">
        <v>132</v>
      </c>
      <c r="AS452" s="19">
        <v>132</v>
      </c>
      <c r="AT452" s="19">
        <v>132</v>
      </c>
      <c r="AU452" s="19">
        <v>132</v>
      </c>
      <c r="AV452" s="19">
        <v>132</v>
      </c>
      <c r="AW452" s="19">
        <v>132</v>
      </c>
      <c r="AX452" s="19">
        <v>132</v>
      </c>
      <c r="AY452" s="19">
        <v>132</v>
      </c>
      <c r="AZ452" s="19">
        <v>132.6</v>
      </c>
      <c r="BA452" s="19">
        <v>132.6</v>
      </c>
      <c r="BB452" s="19">
        <v>132.6</v>
      </c>
      <c r="BC452" s="19">
        <v>132.6</v>
      </c>
      <c r="BD452" s="19">
        <v>132.6</v>
      </c>
      <c r="BE452" s="19">
        <v>132.6</v>
      </c>
      <c r="BF452" s="19">
        <v>132.6</v>
      </c>
      <c r="BG452" s="19">
        <v>132.6</v>
      </c>
      <c r="BH452" s="19">
        <v>130.4</v>
      </c>
      <c r="BI452" s="19">
        <v>132.6</v>
      </c>
      <c r="BJ452" s="19">
        <v>131.19999999999999</v>
      </c>
      <c r="BK452" s="19">
        <v>132</v>
      </c>
      <c r="BL452" s="19">
        <v>131.9</v>
      </c>
      <c r="BM452" s="19">
        <v>131.9</v>
      </c>
      <c r="BN452" s="19">
        <v>132.5</v>
      </c>
      <c r="BO452" s="19">
        <v>130.1</v>
      </c>
      <c r="BP452" s="19">
        <v>130.1</v>
      </c>
      <c r="BQ452" s="19">
        <v>140.4</v>
      </c>
      <c r="BR452" s="19">
        <v>140.4</v>
      </c>
      <c r="BS452" s="19">
        <v>116.9</v>
      </c>
      <c r="BT452" s="19">
        <v>116.9</v>
      </c>
      <c r="BU452" s="19">
        <v>117.9</v>
      </c>
      <c r="BV452" s="19">
        <v>117.9</v>
      </c>
      <c r="BW452" s="19">
        <v>121</v>
      </c>
      <c r="BX452" s="19">
        <v>121.6</v>
      </c>
      <c r="BY452" s="19">
        <v>121</v>
      </c>
      <c r="BZ452" s="19">
        <v>121</v>
      </c>
      <c r="CA452" s="19">
        <v>125.2</v>
      </c>
      <c r="CB452" s="19">
        <v>125.2</v>
      </c>
      <c r="CC452" s="19">
        <v>125.2</v>
      </c>
      <c r="CD452" s="19">
        <v>131.80000000000001</v>
      </c>
      <c r="CE452" s="19">
        <v>131.80000000000001</v>
      </c>
      <c r="CF452" s="19">
        <v>135.4</v>
      </c>
      <c r="CG452" s="19">
        <v>135.30000000000001</v>
      </c>
      <c r="CH452" s="19">
        <v>133.9</v>
      </c>
      <c r="CI452" s="19">
        <v>134.1</v>
      </c>
      <c r="CJ452" s="19">
        <v>136.69999999999999</v>
      </c>
      <c r="CK452" s="19">
        <v>136.69999999999999</v>
      </c>
      <c r="CL452" s="19">
        <v>137.9</v>
      </c>
      <c r="CM452" s="19">
        <v>119.3</v>
      </c>
      <c r="CN452" s="19">
        <v>119.3</v>
      </c>
      <c r="CO452" s="19">
        <v>119.3</v>
      </c>
      <c r="CP452" s="19">
        <v>116.5</v>
      </c>
      <c r="CQ452" s="19">
        <v>116.5</v>
      </c>
      <c r="CR452" s="19">
        <v>116.5</v>
      </c>
      <c r="CS452" s="19">
        <v>119</v>
      </c>
      <c r="CT452" s="19">
        <v>119</v>
      </c>
      <c r="CU452" s="19">
        <v>119</v>
      </c>
      <c r="CV452" s="19">
        <v>119</v>
      </c>
      <c r="CW452" s="19">
        <v>122.1</v>
      </c>
      <c r="CX452" s="19">
        <v>122.1</v>
      </c>
      <c r="CY452" s="19">
        <v>122.7</v>
      </c>
      <c r="CZ452" s="19">
        <v>122.7</v>
      </c>
      <c r="DA452" s="19">
        <v>104.9</v>
      </c>
      <c r="DB452" s="19">
        <v>103.9</v>
      </c>
      <c r="DC452" s="19">
        <v>104.5</v>
      </c>
      <c r="DD452" s="19">
        <v>102.9</v>
      </c>
      <c r="DE452" s="19">
        <v>104.4</v>
      </c>
      <c r="DF452" s="19">
        <v>104.4</v>
      </c>
      <c r="DG452" s="19">
        <v>104.4</v>
      </c>
      <c r="DH452" s="19">
        <v>113.8</v>
      </c>
      <c r="DI452" s="19">
        <v>119.2</v>
      </c>
      <c r="DJ452" s="19">
        <v>119.2</v>
      </c>
      <c r="DK452" s="19">
        <v>114.6</v>
      </c>
      <c r="DL452" s="19">
        <v>114.6</v>
      </c>
      <c r="DM452" s="19">
        <v>114.6</v>
      </c>
      <c r="DN452" s="19">
        <v>114.6</v>
      </c>
      <c r="DO452" s="19">
        <v>114.6</v>
      </c>
      <c r="DP452" s="19">
        <v>187.1</v>
      </c>
      <c r="DQ452" s="19">
        <v>188.2</v>
      </c>
      <c r="DR452" s="19">
        <v>181.2</v>
      </c>
      <c r="DS452" s="19">
        <v>182.3</v>
      </c>
      <c r="DT452" s="19">
        <v>179.1</v>
      </c>
      <c r="DU452" s="19">
        <v>179.6</v>
      </c>
      <c r="DV452" s="19">
        <v>183.7</v>
      </c>
      <c r="DW452" s="19">
        <v>189.9</v>
      </c>
    </row>
    <row r="453" spans="1:127">
      <c r="A453" s="17" t="s">
        <v>1499</v>
      </c>
      <c r="B453" s="17" t="s">
        <v>1500</v>
      </c>
      <c r="C453" s="18">
        <v>8.0119999999999997E-2</v>
      </c>
      <c r="D453" s="19">
        <v>88.4</v>
      </c>
      <c r="E453" s="19">
        <v>88.4</v>
      </c>
      <c r="F453" s="19">
        <v>88.4</v>
      </c>
      <c r="G453" s="19">
        <v>88.4</v>
      </c>
      <c r="H453" s="19">
        <v>88.4</v>
      </c>
      <c r="I453" s="19">
        <v>88.4</v>
      </c>
      <c r="J453" s="19">
        <v>88.4</v>
      </c>
      <c r="K453" s="19">
        <v>90</v>
      </c>
      <c r="L453" s="19">
        <v>90</v>
      </c>
      <c r="M453" s="19">
        <v>90</v>
      </c>
      <c r="N453" s="19">
        <v>90</v>
      </c>
      <c r="O453" s="19">
        <v>90</v>
      </c>
      <c r="P453" s="19">
        <v>90</v>
      </c>
      <c r="Q453" s="19">
        <v>90</v>
      </c>
      <c r="R453" s="19">
        <v>88.4</v>
      </c>
      <c r="S453" s="19">
        <v>94.9</v>
      </c>
      <c r="T453" s="19">
        <v>86.6</v>
      </c>
      <c r="U453" s="19">
        <v>94.9</v>
      </c>
      <c r="V453" s="19">
        <v>94.9</v>
      </c>
      <c r="W453" s="19">
        <v>94.9</v>
      </c>
      <c r="X453" s="19">
        <v>94.9</v>
      </c>
      <c r="Y453" s="19">
        <v>94.9</v>
      </c>
      <c r="Z453" s="19">
        <v>94.9</v>
      </c>
      <c r="AA453" s="19">
        <v>94.9</v>
      </c>
      <c r="AB453" s="19">
        <v>94.9</v>
      </c>
      <c r="AC453" s="19">
        <v>97.6</v>
      </c>
      <c r="AD453" s="19">
        <v>97.6</v>
      </c>
      <c r="AE453" s="19">
        <v>97.6</v>
      </c>
      <c r="AF453" s="19">
        <v>97.6</v>
      </c>
      <c r="AG453" s="19">
        <v>97.6</v>
      </c>
      <c r="AH453" s="19">
        <v>97.6</v>
      </c>
      <c r="AI453" s="19">
        <v>103.9</v>
      </c>
      <c r="AJ453" s="19">
        <v>100.8</v>
      </c>
      <c r="AK453" s="19">
        <v>100</v>
      </c>
      <c r="AL453" s="19">
        <v>100.8</v>
      </c>
      <c r="AM453" s="19">
        <v>100.9</v>
      </c>
      <c r="AN453" s="19">
        <v>113.3</v>
      </c>
      <c r="AO453" s="19">
        <v>107</v>
      </c>
      <c r="AP453" s="19">
        <v>109.6</v>
      </c>
      <c r="AQ453" s="19">
        <v>102.5</v>
      </c>
      <c r="AR453" s="19">
        <v>101.4</v>
      </c>
      <c r="AS453" s="19">
        <v>111.8</v>
      </c>
      <c r="AT453" s="19">
        <v>101.9</v>
      </c>
      <c r="AU453" s="19">
        <v>101.9</v>
      </c>
      <c r="AV453" s="19">
        <v>107.5</v>
      </c>
      <c r="AW453" s="19">
        <v>101.9</v>
      </c>
      <c r="AX453" s="19">
        <v>112.9</v>
      </c>
      <c r="AY453" s="19">
        <v>97.4</v>
      </c>
      <c r="AZ453" s="19">
        <v>96.8</v>
      </c>
      <c r="BA453" s="19">
        <v>96.8</v>
      </c>
      <c r="BB453" s="19">
        <v>106.4</v>
      </c>
      <c r="BC453" s="19">
        <v>106.4</v>
      </c>
      <c r="BD453" s="19">
        <v>106.4</v>
      </c>
      <c r="BE453" s="19">
        <v>96.6</v>
      </c>
      <c r="BF453" s="19">
        <v>123</v>
      </c>
      <c r="BG453" s="19">
        <v>96.9</v>
      </c>
      <c r="BH453" s="19">
        <v>95.9</v>
      </c>
      <c r="BI453" s="19">
        <v>86.9</v>
      </c>
      <c r="BJ453" s="19">
        <v>88.8</v>
      </c>
      <c r="BK453" s="19">
        <v>89.4</v>
      </c>
      <c r="BL453" s="19">
        <v>88.2</v>
      </c>
      <c r="BM453" s="19">
        <v>89.9</v>
      </c>
      <c r="BN453" s="19">
        <v>87.1</v>
      </c>
      <c r="BO453" s="19">
        <v>88.5</v>
      </c>
      <c r="BP453" s="19">
        <v>80.400000000000006</v>
      </c>
      <c r="BQ453" s="19">
        <v>84.1</v>
      </c>
      <c r="BR453" s="19">
        <v>86.8</v>
      </c>
      <c r="BS453" s="19">
        <v>88.5</v>
      </c>
      <c r="BT453" s="19">
        <v>91.9</v>
      </c>
      <c r="BU453" s="19">
        <v>96.8</v>
      </c>
      <c r="BV453" s="19">
        <v>65.5</v>
      </c>
      <c r="BW453" s="19">
        <v>64.900000000000006</v>
      </c>
      <c r="BX453" s="19">
        <v>64.900000000000006</v>
      </c>
      <c r="BY453" s="19">
        <v>64.599999999999994</v>
      </c>
      <c r="BZ453" s="19">
        <v>67.3</v>
      </c>
      <c r="CA453" s="19">
        <v>70.900000000000006</v>
      </c>
      <c r="CB453" s="19">
        <v>76.900000000000006</v>
      </c>
      <c r="CC453" s="19">
        <v>77.400000000000006</v>
      </c>
      <c r="CD453" s="19">
        <v>80.400000000000006</v>
      </c>
      <c r="CE453" s="19">
        <v>79</v>
      </c>
      <c r="CF453" s="19">
        <v>80.3</v>
      </c>
      <c r="CG453" s="19">
        <v>80.099999999999994</v>
      </c>
      <c r="CH453" s="19">
        <v>80.3</v>
      </c>
      <c r="CI453" s="19">
        <v>79.2</v>
      </c>
      <c r="CJ453" s="19">
        <v>78.7</v>
      </c>
      <c r="CK453" s="19">
        <v>83.2</v>
      </c>
      <c r="CL453" s="19">
        <v>82.5</v>
      </c>
      <c r="CM453" s="19">
        <v>82.1</v>
      </c>
      <c r="CN453" s="19">
        <v>82.3</v>
      </c>
      <c r="CO453" s="19">
        <v>82.4</v>
      </c>
      <c r="CP453" s="19">
        <v>81.599999999999994</v>
      </c>
      <c r="CQ453" s="19">
        <v>78.8</v>
      </c>
      <c r="CR453" s="19">
        <v>78.8</v>
      </c>
      <c r="CS453" s="19">
        <v>79.7</v>
      </c>
      <c r="CT453" s="19">
        <v>79.599999999999994</v>
      </c>
      <c r="CU453" s="19">
        <v>79.599999999999994</v>
      </c>
      <c r="CV453" s="19">
        <v>81.099999999999994</v>
      </c>
      <c r="CW453" s="19">
        <v>82.9</v>
      </c>
      <c r="CX453" s="19">
        <v>79.599999999999994</v>
      </c>
      <c r="CY453" s="19">
        <v>78.7</v>
      </c>
      <c r="CZ453" s="19">
        <v>80.599999999999994</v>
      </c>
      <c r="DA453" s="19">
        <v>80.3</v>
      </c>
      <c r="DB453" s="19">
        <v>74.3</v>
      </c>
      <c r="DC453" s="19">
        <v>71.8</v>
      </c>
      <c r="DD453" s="19">
        <v>76.3</v>
      </c>
      <c r="DE453" s="19">
        <v>76.099999999999994</v>
      </c>
      <c r="DF453" s="19">
        <v>73.400000000000006</v>
      </c>
      <c r="DG453" s="19">
        <v>71.400000000000006</v>
      </c>
      <c r="DH453" s="19">
        <v>71.400000000000006</v>
      </c>
      <c r="DI453" s="19">
        <v>71.599999999999994</v>
      </c>
      <c r="DJ453" s="19">
        <v>74.2</v>
      </c>
      <c r="DK453" s="19">
        <v>71.3</v>
      </c>
      <c r="DL453" s="19">
        <v>68.900000000000006</v>
      </c>
      <c r="DM453" s="19">
        <v>72.900000000000006</v>
      </c>
      <c r="DN453" s="19">
        <v>71</v>
      </c>
      <c r="DO453" s="19">
        <v>74.7</v>
      </c>
      <c r="DP453" s="19">
        <v>75.099999999999994</v>
      </c>
      <c r="DQ453" s="19">
        <v>73.5</v>
      </c>
      <c r="DR453" s="19">
        <v>75.2</v>
      </c>
      <c r="DS453" s="19">
        <v>71.099999999999994</v>
      </c>
      <c r="DT453" s="19">
        <v>72.400000000000006</v>
      </c>
      <c r="DU453" s="19">
        <v>72.400000000000006</v>
      </c>
      <c r="DV453" s="19">
        <v>70.099999999999994</v>
      </c>
      <c r="DW453" s="19">
        <v>72</v>
      </c>
    </row>
    <row r="454" spans="1:127">
      <c r="A454" s="17" t="s">
        <v>1501</v>
      </c>
      <c r="B454" s="17" t="s">
        <v>1502</v>
      </c>
      <c r="C454" s="18">
        <v>3.5799999999999998E-3</v>
      </c>
      <c r="D454" s="19">
        <v>97.1</v>
      </c>
      <c r="E454" s="19">
        <v>99.5</v>
      </c>
      <c r="F454" s="19">
        <v>102.7</v>
      </c>
      <c r="G454" s="19">
        <v>104.2</v>
      </c>
      <c r="H454" s="19">
        <v>102.8</v>
      </c>
      <c r="I454" s="19">
        <v>104.9</v>
      </c>
      <c r="J454" s="19">
        <v>102.5</v>
      </c>
      <c r="K454" s="19">
        <v>102.1</v>
      </c>
      <c r="L454" s="19">
        <v>103</v>
      </c>
      <c r="M454" s="19">
        <v>100.4</v>
      </c>
      <c r="N454" s="19">
        <v>104.6</v>
      </c>
      <c r="O454" s="19">
        <v>105.6</v>
      </c>
      <c r="P454" s="19">
        <v>105.3</v>
      </c>
      <c r="Q454" s="19">
        <v>105.4</v>
      </c>
      <c r="R454" s="19">
        <v>105.2</v>
      </c>
      <c r="S454" s="19">
        <v>106</v>
      </c>
      <c r="T454" s="19">
        <v>107.7</v>
      </c>
      <c r="U454" s="19">
        <v>111</v>
      </c>
      <c r="V454" s="19">
        <v>121</v>
      </c>
      <c r="W454" s="19">
        <v>121.6</v>
      </c>
      <c r="X454" s="19">
        <v>115.1</v>
      </c>
      <c r="Y454" s="19">
        <v>115.7</v>
      </c>
      <c r="Z454" s="19">
        <v>116.8</v>
      </c>
      <c r="AA454" s="19">
        <v>121.4</v>
      </c>
      <c r="AB454" s="19">
        <v>120.5</v>
      </c>
      <c r="AC454" s="19">
        <v>120.4</v>
      </c>
      <c r="AD454" s="19">
        <v>121.2</v>
      </c>
      <c r="AE454" s="19">
        <v>123</v>
      </c>
      <c r="AF454" s="19">
        <v>120.1</v>
      </c>
      <c r="AG454" s="19">
        <v>118.5</v>
      </c>
      <c r="AH454" s="19">
        <v>117.4</v>
      </c>
      <c r="AI454" s="19">
        <v>114.2</v>
      </c>
      <c r="AJ454" s="19">
        <v>114.4</v>
      </c>
      <c r="AK454" s="19">
        <v>115</v>
      </c>
      <c r="AL454" s="19">
        <v>108.8</v>
      </c>
      <c r="AM454" s="19">
        <v>111.7</v>
      </c>
      <c r="AN454" s="19">
        <v>110.9</v>
      </c>
      <c r="AO454" s="19">
        <v>112</v>
      </c>
      <c r="AP454" s="19">
        <v>111.8</v>
      </c>
      <c r="AQ454" s="19">
        <v>111.8</v>
      </c>
      <c r="AR454" s="19">
        <v>104</v>
      </c>
      <c r="AS454" s="19">
        <v>102.2</v>
      </c>
      <c r="AT454" s="19">
        <v>106.1</v>
      </c>
      <c r="AU454" s="19">
        <v>100</v>
      </c>
      <c r="AV454" s="19">
        <v>97.9</v>
      </c>
      <c r="AW454" s="19">
        <v>97</v>
      </c>
      <c r="AX454" s="19">
        <v>97.2</v>
      </c>
      <c r="AY454" s="19">
        <v>96.5</v>
      </c>
      <c r="AZ454" s="19">
        <v>96.8</v>
      </c>
      <c r="BA454" s="19">
        <v>95.4</v>
      </c>
      <c r="BB454" s="19">
        <v>92.6</v>
      </c>
      <c r="BC454" s="19">
        <v>93</v>
      </c>
      <c r="BD454" s="19">
        <v>93.1</v>
      </c>
      <c r="BE454" s="19">
        <v>92.8</v>
      </c>
      <c r="BF454" s="19">
        <v>92.4</v>
      </c>
      <c r="BG454" s="19">
        <v>92.6</v>
      </c>
      <c r="BH454" s="19">
        <v>93.4</v>
      </c>
      <c r="BI454" s="19">
        <v>94</v>
      </c>
      <c r="BJ454" s="19">
        <v>96.9</v>
      </c>
      <c r="BK454" s="19">
        <v>97.9</v>
      </c>
      <c r="BL454" s="19">
        <v>97.4</v>
      </c>
      <c r="BM454" s="19">
        <v>98.8</v>
      </c>
      <c r="BN454" s="19">
        <v>99.2</v>
      </c>
      <c r="BO454" s="19">
        <v>104.7</v>
      </c>
      <c r="BP454" s="19">
        <v>102.4</v>
      </c>
      <c r="BQ454" s="19">
        <v>106.4</v>
      </c>
      <c r="BR454" s="19">
        <v>107.7</v>
      </c>
      <c r="BS454" s="19">
        <v>108.7</v>
      </c>
      <c r="BT454" s="19">
        <v>111.9</v>
      </c>
      <c r="BU454" s="19">
        <v>114.9</v>
      </c>
      <c r="BV454" s="19">
        <v>113.4</v>
      </c>
      <c r="BW454" s="19">
        <v>120</v>
      </c>
      <c r="BX454" s="19">
        <v>125.3</v>
      </c>
      <c r="BY454" s="19">
        <v>126.8</v>
      </c>
      <c r="BZ454" s="19">
        <v>135.6</v>
      </c>
      <c r="CA454" s="19">
        <v>139</v>
      </c>
      <c r="CB454" s="19">
        <v>140.5</v>
      </c>
      <c r="CC454" s="19">
        <v>137</v>
      </c>
      <c r="CD454" s="19">
        <v>137.6</v>
      </c>
      <c r="CE454" s="19">
        <v>139.30000000000001</v>
      </c>
      <c r="CF454" s="19">
        <v>140.4</v>
      </c>
      <c r="CG454" s="19">
        <v>140.1</v>
      </c>
      <c r="CH454" s="19">
        <v>141</v>
      </c>
      <c r="CI454" s="19">
        <v>139.1</v>
      </c>
      <c r="CJ454" s="19">
        <v>136.30000000000001</v>
      </c>
      <c r="CK454" s="19">
        <v>134.69999999999999</v>
      </c>
      <c r="CL454" s="19">
        <v>133.4</v>
      </c>
      <c r="CM454" s="19">
        <v>130</v>
      </c>
      <c r="CN454" s="19">
        <v>130.6</v>
      </c>
      <c r="CO454" s="19">
        <v>128.4</v>
      </c>
      <c r="CP454" s="19">
        <v>123.6</v>
      </c>
      <c r="CQ454" s="19">
        <v>123.1</v>
      </c>
      <c r="CR454" s="19">
        <v>118.6</v>
      </c>
      <c r="CS454" s="19">
        <v>119.1</v>
      </c>
      <c r="CT454" s="19">
        <v>119.6</v>
      </c>
      <c r="CU454" s="19">
        <v>120.1</v>
      </c>
      <c r="CV454" s="19">
        <v>131.69999999999999</v>
      </c>
      <c r="CW454" s="19">
        <v>131.19999999999999</v>
      </c>
      <c r="CX454" s="19">
        <v>133.30000000000001</v>
      </c>
      <c r="CY454" s="19">
        <v>132.6</v>
      </c>
      <c r="CZ454" s="19">
        <v>127.6</v>
      </c>
      <c r="DA454" s="19">
        <v>129.6</v>
      </c>
      <c r="DB454" s="19">
        <v>132.4</v>
      </c>
      <c r="DC454" s="19">
        <v>137</v>
      </c>
      <c r="DD454" s="19">
        <v>139.19999999999999</v>
      </c>
      <c r="DE454" s="19">
        <v>138.19999999999999</v>
      </c>
      <c r="DF454" s="19">
        <v>140.5</v>
      </c>
      <c r="DG454" s="19">
        <v>157.1</v>
      </c>
      <c r="DH454" s="19">
        <v>171.2</v>
      </c>
      <c r="DI454" s="19">
        <v>184.8</v>
      </c>
      <c r="DJ454" s="19">
        <v>194.5</v>
      </c>
      <c r="DK454" s="19">
        <v>205.6</v>
      </c>
      <c r="DL454" s="19">
        <v>196.4</v>
      </c>
      <c r="DM454" s="19">
        <v>202.1</v>
      </c>
      <c r="DN454" s="19">
        <v>198.8</v>
      </c>
      <c r="DO454" s="19">
        <v>226.7</v>
      </c>
      <c r="DP454" s="19">
        <v>232.3</v>
      </c>
      <c r="DQ454" s="19">
        <v>215.7</v>
      </c>
      <c r="DR454" s="19">
        <v>236.6</v>
      </c>
      <c r="DS454" s="19">
        <v>229.8</v>
      </c>
      <c r="DT454" s="19">
        <v>230.1</v>
      </c>
      <c r="DU454" s="19">
        <v>236.3</v>
      </c>
      <c r="DV454" s="19">
        <v>232.5</v>
      </c>
      <c r="DW454" s="19">
        <v>237.5</v>
      </c>
    </row>
    <row r="455" spans="1:127">
      <c r="A455" s="17" t="s">
        <v>1503</v>
      </c>
      <c r="B455" s="17" t="s">
        <v>1504</v>
      </c>
      <c r="C455" s="18">
        <v>2.63E-2</v>
      </c>
      <c r="D455" s="19">
        <v>104.9</v>
      </c>
      <c r="E455" s="19">
        <v>106.2</v>
      </c>
      <c r="F455" s="19">
        <v>106.1</v>
      </c>
      <c r="G455" s="19">
        <v>106.7</v>
      </c>
      <c r="H455" s="19">
        <v>107.3</v>
      </c>
      <c r="I455" s="19">
        <v>106.6</v>
      </c>
      <c r="J455" s="19">
        <v>107.4</v>
      </c>
      <c r="K455" s="19">
        <v>105.6</v>
      </c>
      <c r="L455" s="19">
        <v>103.1</v>
      </c>
      <c r="M455" s="19">
        <v>104.1</v>
      </c>
      <c r="N455" s="19">
        <v>104.6</v>
      </c>
      <c r="O455" s="19">
        <v>104.5</v>
      </c>
      <c r="P455" s="19">
        <v>107.2</v>
      </c>
      <c r="Q455" s="19">
        <v>107.1</v>
      </c>
      <c r="R455" s="19">
        <v>107.3</v>
      </c>
      <c r="S455" s="19">
        <v>108.1</v>
      </c>
      <c r="T455" s="19">
        <v>102.2</v>
      </c>
      <c r="U455" s="19">
        <v>102.8</v>
      </c>
      <c r="V455" s="19">
        <v>100.6</v>
      </c>
      <c r="W455" s="19">
        <v>102.3</v>
      </c>
      <c r="X455" s="19">
        <v>100.5</v>
      </c>
      <c r="Y455" s="19">
        <v>99.7</v>
      </c>
      <c r="Z455" s="19">
        <v>97.8</v>
      </c>
      <c r="AA455" s="19">
        <v>98.5</v>
      </c>
      <c r="AB455" s="19">
        <v>99.3</v>
      </c>
      <c r="AC455" s="19">
        <v>100.6</v>
      </c>
      <c r="AD455" s="19">
        <v>99.7</v>
      </c>
      <c r="AE455" s="19">
        <v>107.9</v>
      </c>
      <c r="AF455" s="19">
        <v>102.8</v>
      </c>
      <c r="AG455" s="19">
        <v>101.6</v>
      </c>
      <c r="AH455" s="19">
        <v>109.1</v>
      </c>
      <c r="AI455" s="19">
        <v>103.6</v>
      </c>
      <c r="AJ455" s="19">
        <v>105.5</v>
      </c>
      <c r="AK455" s="19">
        <v>105.7</v>
      </c>
      <c r="AL455" s="19">
        <v>106.5</v>
      </c>
      <c r="AM455" s="19">
        <v>105.3</v>
      </c>
      <c r="AN455" s="19">
        <v>103.3</v>
      </c>
      <c r="AO455" s="19">
        <v>103.7</v>
      </c>
      <c r="AP455" s="19">
        <v>105.2</v>
      </c>
      <c r="AQ455" s="19">
        <v>105.2</v>
      </c>
      <c r="AR455" s="19">
        <v>109.4</v>
      </c>
      <c r="AS455" s="19">
        <v>110.6</v>
      </c>
      <c r="AT455" s="19">
        <v>107.7</v>
      </c>
      <c r="AU455" s="19">
        <v>108</v>
      </c>
      <c r="AV455" s="19">
        <v>109</v>
      </c>
      <c r="AW455" s="19">
        <v>108.1</v>
      </c>
      <c r="AX455" s="19">
        <v>109.5</v>
      </c>
      <c r="AY455" s="19">
        <v>111.3</v>
      </c>
      <c r="AZ455" s="19">
        <v>107.5</v>
      </c>
      <c r="BA455" s="19">
        <v>103.1</v>
      </c>
      <c r="BB455" s="19">
        <v>104.1</v>
      </c>
      <c r="BC455" s="19">
        <v>106.5</v>
      </c>
      <c r="BD455" s="19">
        <v>106.1</v>
      </c>
      <c r="BE455" s="19">
        <v>108.4</v>
      </c>
      <c r="BF455" s="19">
        <v>106.1</v>
      </c>
      <c r="BG455" s="19">
        <v>105.7</v>
      </c>
      <c r="BH455" s="19">
        <v>108.1</v>
      </c>
      <c r="BI455" s="19">
        <v>104.7</v>
      </c>
      <c r="BJ455" s="19">
        <v>106.3</v>
      </c>
      <c r="BK455" s="19">
        <v>105</v>
      </c>
      <c r="BL455" s="19">
        <v>104.7</v>
      </c>
      <c r="BM455" s="19">
        <v>106.6</v>
      </c>
      <c r="BN455" s="19">
        <v>104.1</v>
      </c>
      <c r="BO455" s="19">
        <v>108.6</v>
      </c>
      <c r="BP455" s="19">
        <v>114.5</v>
      </c>
      <c r="BQ455" s="19">
        <v>116.1</v>
      </c>
      <c r="BR455" s="19">
        <v>112.5</v>
      </c>
      <c r="BS455" s="19">
        <v>114.1</v>
      </c>
      <c r="BT455" s="19">
        <v>113.2</v>
      </c>
      <c r="BU455" s="19">
        <v>108.9</v>
      </c>
      <c r="BV455" s="19">
        <v>106.8</v>
      </c>
      <c r="BW455" s="19">
        <v>106</v>
      </c>
      <c r="BX455" s="19">
        <v>107.7</v>
      </c>
      <c r="BY455" s="19">
        <v>108.1</v>
      </c>
      <c r="BZ455" s="19">
        <v>108.5</v>
      </c>
      <c r="CA455" s="19">
        <v>108</v>
      </c>
      <c r="CB455" s="19">
        <v>109.9</v>
      </c>
      <c r="CC455" s="19">
        <v>109.4</v>
      </c>
      <c r="CD455" s="19">
        <v>114.6</v>
      </c>
      <c r="CE455" s="19">
        <v>115.1</v>
      </c>
      <c r="CF455" s="19">
        <v>113.1</v>
      </c>
      <c r="CG455" s="19">
        <v>111.1</v>
      </c>
      <c r="CH455" s="19">
        <v>114.6</v>
      </c>
      <c r="CI455" s="19">
        <v>114.6</v>
      </c>
      <c r="CJ455" s="19">
        <v>109.9</v>
      </c>
      <c r="CK455" s="19">
        <v>113.3</v>
      </c>
      <c r="CL455" s="19">
        <v>104.9</v>
      </c>
      <c r="CM455" s="19">
        <v>110.7</v>
      </c>
      <c r="CN455" s="19">
        <v>111.8</v>
      </c>
      <c r="CO455" s="19">
        <v>110.6</v>
      </c>
      <c r="CP455" s="19">
        <v>108.3</v>
      </c>
      <c r="CQ455" s="19">
        <v>107.2</v>
      </c>
      <c r="CR455" s="19">
        <v>110.4</v>
      </c>
      <c r="CS455" s="19">
        <v>105.1</v>
      </c>
      <c r="CT455" s="19">
        <v>109.9</v>
      </c>
      <c r="CU455" s="19">
        <v>111.1</v>
      </c>
      <c r="CV455" s="19">
        <v>104.9</v>
      </c>
      <c r="CW455" s="19">
        <v>105.5</v>
      </c>
      <c r="CX455" s="19">
        <v>103.4</v>
      </c>
      <c r="CY455" s="19">
        <v>108</v>
      </c>
      <c r="CZ455" s="19">
        <v>107.7</v>
      </c>
      <c r="DA455" s="19">
        <v>102.5</v>
      </c>
      <c r="DB455" s="19">
        <v>103.9</v>
      </c>
      <c r="DC455" s="19">
        <v>101.7</v>
      </c>
      <c r="DD455" s="19">
        <v>105</v>
      </c>
      <c r="DE455" s="19">
        <v>108.9</v>
      </c>
      <c r="DF455" s="19">
        <v>102.7</v>
      </c>
      <c r="DG455" s="19">
        <v>104.2</v>
      </c>
      <c r="DH455" s="19">
        <v>114.8</v>
      </c>
      <c r="DI455" s="19">
        <v>113.1</v>
      </c>
      <c r="DJ455" s="19">
        <v>109.9</v>
      </c>
      <c r="DK455" s="19">
        <v>113.9</v>
      </c>
      <c r="DL455" s="19">
        <v>111.6</v>
      </c>
      <c r="DM455" s="19">
        <v>110.7</v>
      </c>
      <c r="DN455" s="19">
        <v>114.6</v>
      </c>
      <c r="DO455" s="19">
        <v>108.2</v>
      </c>
      <c r="DP455" s="19">
        <v>108.9</v>
      </c>
      <c r="DQ455" s="19">
        <v>119.6</v>
      </c>
      <c r="DR455" s="19">
        <v>123.1</v>
      </c>
      <c r="DS455" s="19">
        <v>115.1</v>
      </c>
      <c r="DT455" s="19">
        <v>121.2</v>
      </c>
      <c r="DU455" s="19">
        <v>119.7</v>
      </c>
      <c r="DV455" s="19">
        <v>124.8</v>
      </c>
      <c r="DW455" s="19">
        <v>122</v>
      </c>
    </row>
    <row r="456" spans="1:127">
      <c r="A456" s="17" t="s">
        <v>1505</v>
      </c>
      <c r="B456" s="17" t="s">
        <v>1506</v>
      </c>
      <c r="C456" s="18">
        <v>1.316E-2</v>
      </c>
      <c r="D456" s="19">
        <v>97.6</v>
      </c>
      <c r="E456" s="19">
        <v>100.1</v>
      </c>
      <c r="F456" s="19">
        <v>103</v>
      </c>
      <c r="G456" s="19">
        <v>102.8</v>
      </c>
      <c r="H456" s="19">
        <v>103.5</v>
      </c>
      <c r="I456" s="19">
        <v>102.2</v>
      </c>
      <c r="J456" s="19">
        <v>102.1</v>
      </c>
      <c r="K456" s="19">
        <v>95.4</v>
      </c>
      <c r="L456" s="19">
        <v>98.4</v>
      </c>
      <c r="M456" s="19">
        <v>99.1</v>
      </c>
      <c r="N456" s="19">
        <v>98.6</v>
      </c>
      <c r="O456" s="19">
        <v>99.1</v>
      </c>
      <c r="P456" s="19">
        <v>98</v>
      </c>
      <c r="Q456" s="19">
        <v>96.5</v>
      </c>
      <c r="R456" s="19">
        <v>97.2</v>
      </c>
      <c r="S456" s="19">
        <v>94.2</v>
      </c>
      <c r="T456" s="19">
        <v>94.4</v>
      </c>
      <c r="U456" s="19">
        <v>95.7</v>
      </c>
      <c r="V456" s="19">
        <v>96.4</v>
      </c>
      <c r="W456" s="19">
        <v>96.5</v>
      </c>
      <c r="X456" s="19">
        <v>98.3</v>
      </c>
      <c r="Y456" s="19">
        <v>95.8</v>
      </c>
      <c r="Z456" s="19">
        <v>98.3</v>
      </c>
      <c r="AA456" s="19">
        <v>100.7</v>
      </c>
      <c r="AB456" s="19">
        <v>97.5</v>
      </c>
      <c r="AC456" s="19">
        <v>96.6</v>
      </c>
      <c r="AD456" s="19">
        <v>97.5</v>
      </c>
      <c r="AE456" s="19">
        <v>95.2</v>
      </c>
      <c r="AF456" s="19">
        <v>97.9</v>
      </c>
      <c r="AG456" s="19">
        <v>96.2</v>
      </c>
      <c r="AH456" s="19">
        <v>97.3</v>
      </c>
      <c r="AI456" s="19">
        <v>93.3</v>
      </c>
      <c r="AJ456" s="19">
        <v>92.8</v>
      </c>
      <c r="AK456" s="19">
        <v>93.3</v>
      </c>
      <c r="AL456" s="19">
        <v>92.1</v>
      </c>
      <c r="AM456" s="19">
        <v>93.4</v>
      </c>
      <c r="AN456" s="19">
        <v>93.6</v>
      </c>
      <c r="AO456" s="19">
        <v>94.2</v>
      </c>
      <c r="AP456" s="19">
        <v>98.6</v>
      </c>
      <c r="AQ456" s="19">
        <v>98.9</v>
      </c>
      <c r="AR456" s="19">
        <v>100.2</v>
      </c>
      <c r="AS456" s="19">
        <v>95.5</v>
      </c>
      <c r="AT456" s="19">
        <v>104.9</v>
      </c>
      <c r="AU456" s="19">
        <v>104</v>
      </c>
      <c r="AV456" s="19">
        <v>106.9</v>
      </c>
      <c r="AW456" s="19">
        <v>106</v>
      </c>
      <c r="AX456" s="19">
        <v>103.7</v>
      </c>
      <c r="AY456" s="19">
        <v>106.9</v>
      </c>
      <c r="AZ456" s="19">
        <v>107</v>
      </c>
      <c r="BA456" s="19">
        <v>107.2</v>
      </c>
      <c r="BB456" s="19">
        <v>106.8</v>
      </c>
      <c r="BC456" s="19">
        <v>102.9</v>
      </c>
      <c r="BD456" s="19">
        <v>102.8</v>
      </c>
      <c r="BE456" s="19">
        <v>102.8</v>
      </c>
      <c r="BF456" s="19">
        <v>102.1</v>
      </c>
      <c r="BG456" s="19">
        <v>102.3</v>
      </c>
      <c r="BH456" s="19">
        <v>103.2</v>
      </c>
      <c r="BI456" s="19">
        <v>102.7</v>
      </c>
      <c r="BJ456" s="19">
        <v>102.2</v>
      </c>
      <c r="BK456" s="19">
        <v>102.4</v>
      </c>
      <c r="BL456" s="19">
        <v>101.1</v>
      </c>
      <c r="BM456" s="19">
        <v>101.7</v>
      </c>
      <c r="BN456" s="19">
        <v>101</v>
      </c>
      <c r="BO456" s="19">
        <v>103</v>
      </c>
      <c r="BP456" s="19">
        <v>102.3</v>
      </c>
      <c r="BQ456" s="19">
        <v>101.2</v>
      </c>
      <c r="BR456" s="19">
        <v>102.6</v>
      </c>
      <c r="BS456" s="19">
        <v>101.4</v>
      </c>
      <c r="BT456" s="19">
        <v>101.3</v>
      </c>
      <c r="BU456" s="19">
        <v>101</v>
      </c>
      <c r="BV456" s="19">
        <v>102.6</v>
      </c>
      <c r="BW456" s="19">
        <v>102.3</v>
      </c>
      <c r="BX456" s="19">
        <v>101.3</v>
      </c>
      <c r="BY456" s="19">
        <v>106.8</v>
      </c>
      <c r="BZ456" s="19">
        <v>101.1</v>
      </c>
      <c r="CA456" s="19">
        <v>101.6</v>
      </c>
      <c r="CB456" s="19">
        <v>101.7</v>
      </c>
      <c r="CC456" s="19">
        <v>100.4</v>
      </c>
      <c r="CD456" s="19">
        <v>102.2</v>
      </c>
      <c r="CE456" s="19">
        <v>102.7</v>
      </c>
      <c r="CF456" s="19">
        <v>102.4</v>
      </c>
      <c r="CG456" s="19">
        <v>102.4</v>
      </c>
      <c r="CH456" s="19">
        <v>104.4</v>
      </c>
      <c r="CI456" s="19">
        <v>100.3</v>
      </c>
      <c r="CJ456" s="19">
        <v>104.2</v>
      </c>
      <c r="CK456" s="19">
        <v>108.6</v>
      </c>
      <c r="CL456" s="19">
        <v>104.4</v>
      </c>
      <c r="CM456" s="19">
        <v>106.3</v>
      </c>
      <c r="CN456" s="19">
        <v>104</v>
      </c>
      <c r="CO456" s="19">
        <v>100.5</v>
      </c>
      <c r="CP456" s="19">
        <v>98.9</v>
      </c>
      <c r="CQ456" s="19">
        <v>98.1</v>
      </c>
      <c r="CR456" s="19">
        <v>100.4</v>
      </c>
      <c r="CS456" s="19">
        <v>103.5</v>
      </c>
      <c r="CT456" s="19">
        <v>101.7</v>
      </c>
      <c r="CU456" s="19">
        <v>103.6</v>
      </c>
      <c r="CV456" s="19">
        <v>100.4</v>
      </c>
      <c r="CW456" s="19">
        <v>100.9</v>
      </c>
      <c r="CX456" s="19">
        <v>112.5</v>
      </c>
      <c r="CY456" s="19">
        <v>107.1</v>
      </c>
      <c r="CZ456" s="19">
        <v>102.2</v>
      </c>
      <c r="DA456" s="19">
        <v>114.3</v>
      </c>
      <c r="DB456" s="19">
        <v>99.9</v>
      </c>
      <c r="DC456" s="19">
        <v>103.9</v>
      </c>
      <c r="DD456" s="19">
        <v>106.6</v>
      </c>
      <c r="DE456" s="19">
        <v>107.2</v>
      </c>
      <c r="DF456" s="19">
        <v>107.7</v>
      </c>
      <c r="DG456" s="19">
        <v>110.1</v>
      </c>
      <c r="DH456" s="19">
        <v>108.7</v>
      </c>
      <c r="DI456" s="19">
        <v>112.4</v>
      </c>
      <c r="DJ456" s="19">
        <v>107.6</v>
      </c>
      <c r="DK456" s="19">
        <v>104.5</v>
      </c>
      <c r="DL456" s="19">
        <v>105.8</v>
      </c>
      <c r="DM456" s="19">
        <v>100.3</v>
      </c>
      <c r="DN456" s="19">
        <v>105.7</v>
      </c>
      <c r="DO456" s="19">
        <v>103.9</v>
      </c>
      <c r="DP456" s="19">
        <v>104.9</v>
      </c>
      <c r="DQ456" s="19">
        <v>108.8</v>
      </c>
      <c r="DR456" s="19">
        <v>112</v>
      </c>
      <c r="DS456" s="19">
        <v>102.3</v>
      </c>
      <c r="DT456" s="19">
        <v>103.2</v>
      </c>
      <c r="DU456" s="19">
        <v>98.9</v>
      </c>
      <c r="DV456" s="19">
        <v>102.2</v>
      </c>
      <c r="DW456" s="19">
        <v>96.9</v>
      </c>
    </row>
    <row r="457" spans="1:127">
      <c r="A457" s="17" t="s">
        <v>1507</v>
      </c>
      <c r="B457" s="17" t="s">
        <v>1508</v>
      </c>
      <c r="C457" s="18">
        <v>0.11681999999999999</v>
      </c>
      <c r="D457" s="19">
        <v>81.8</v>
      </c>
      <c r="E457" s="19">
        <v>103.9</v>
      </c>
      <c r="F457" s="19">
        <v>104.8</v>
      </c>
      <c r="G457" s="19">
        <v>101.7</v>
      </c>
      <c r="H457" s="19">
        <v>106.6</v>
      </c>
      <c r="I457" s="19">
        <v>115.7</v>
      </c>
      <c r="J457" s="19">
        <v>102.5</v>
      </c>
      <c r="K457" s="19">
        <v>105.6</v>
      </c>
      <c r="L457" s="19">
        <v>114.6</v>
      </c>
      <c r="M457" s="19">
        <v>105.9</v>
      </c>
      <c r="N457" s="19">
        <v>112.1</v>
      </c>
      <c r="O457" s="19">
        <v>109.1</v>
      </c>
      <c r="P457" s="19">
        <v>97.6</v>
      </c>
      <c r="Q457" s="19">
        <v>102.6</v>
      </c>
      <c r="R457" s="19">
        <v>104.2</v>
      </c>
      <c r="S457" s="19">
        <v>92.6</v>
      </c>
      <c r="T457" s="19">
        <v>94.7</v>
      </c>
      <c r="U457" s="19">
        <v>103.7</v>
      </c>
      <c r="V457" s="19">
        <v>97.9</v>
      </c>
      <c r="W457" s="19">
        <v>104.2</v>
      </c>
      <c r="X457" s="19">
        <v>102.1</v>
      </c>
      <c r="Y457" s="19">
        <v>111</v>
      </c>
      <c r="Z457" s="19">
        <v>112.8</v>
      </c>
      <c r="AA457" s="19">
        <v>110.9</v>
      </c>
      <c r="AB457" s="19">
        <v>132.6</v>
      </c>
      <c r="AC457" s="19">
        <v>108.8</v>
      </c>
      <c r="AD457" s="19">
        <v>99.8</v>
      </c>
      <c r="AE457" s="19">
        <v>102.7</v>
      </c>
      <c r="AF457" s="19">
        <v>95.3</v>
      </c>
      <c r="AG457" s="19">
        <v>94.7</v>
      </c>
      <c r="AH457" s="19">
        <v>108.4</v>
      </c>
      <c r="AI457" s="19">
        <v>94.9</v>
      </c>
      <c r="AJ457" s="19">
        <v>101.7</v>
      </c>
      <c r="AK457" s="19">
        <v>100.5</v>
      </c>
      <c r="AL457" s="19">
        <v>99.6</v>
      </c>
      <c r="AM457" s="19">
        <v>119.3</v>
      </c>
      <c r="AN457" s="19">
        <v>100.8</v>
      </c>
      <c r="AO457" s="19">
        <v>125</v>
      </c>
      <c r="AP457" s="19">
        <v>86.6</v>
      </c>
      <c r="AQ457" s="19">
        <v>101.7</v>
      </c>
      <c r="AR457" s="19">
        <v>93.7</v>
      </c>
      <c r="AS457" s="19">
        <v>96.4</v>
      </c>
      <c r="AT457" s="19">
        <v>95.3</v>
      </c>
      <c r="AU457" s="19">
        <v>104.5</v>
      </c>
      <c r="AV457" s="19">
        <v>106.3</v>
      </c>
      <c r="AW457" s="19">
        <v>93.7</v>
      </c>
      <c r="AX457" s="19">
        <v>115.9</v>
      </c>
      <c r="AY457" s="19">
        <v>117.6</v>
      </c>
      <c r="AZ457" s="19">
        <v>102.9</v>
      </c>
      <c r="BA457" s="19">
        <v>101.7</v>
      </c>
      <c r="BB457" s="19">
        <v>111.7</v>
      </c>
      <c r="BC457" s="19">
        <v>112.2</v>
      </c>
      <c r="BD457" s="19">
        <v>117</v>
      </c>
      <c r="BE457" s="19">
        <v>109.8</v>
      </c>
      <c r="BF457" s="19">
        <v>116.2</v>
      </c>
      <c r="BG457" s="19">
        <v>122.5</v>
      </c>
      <c r="BH457" s="19">
        <v>124.5</v>
      </c>
      <c r="BI457" s="19">
        <v>124.5</v>
      </c>
      <c r="BJ457" s="19">
        <v>124.5</v>
      </c>
      <c r="BK457" s="19">
        <v>124.5</v>
      </c>
      <c r="BL457" s="19">
        <v>115</v>
      </c>
      <c r="BM457" s="19">
        <v>115</v>
      </c>
      <c r="BN457" s="19">
        <v>115</v>
      </c>
      <c r="BO457" s="19">
        <v>115.7</v>
      </c>
      <c r="BP457" s="19">
        <v>115.7</v>
      </c>
      <c r="BQ457" s="19">
        <v>115.7</v>
      </c>
      <c r="BR457" s="19">
        <v>115.7</v>
      </c>
      <c r="BS457" s="19">
        <v>99.8</v>
      </c>
      <c r="BT457" s="19">
        <v>99.8</v>
      </c>
      <c r="BU457" s="19">
        <v>110.5</v>
      </c>
      <c r="BV457" s="19">
        <v>110.5</v>
      </c>
      <c r="BW457" s="19">
        <v>113.2</v>
      </c>
      <c r="BX457" s="19">
        <v>113.2</v>
      </c>
      <c r="BY457" s="19">
        <v>116.4</v>
      </c>
      <c r="BZ457" s="19">
        <v>116.4</v>
      </c>
      <c r="CA457" s="19">
        <v>118.6</v>
      </c>
      <c r="CB457" s="19">
        <v>111.7</v>
      </c>
      <c r="CC457" s="19">
        <v>111.7</v>
      </c>
      <c r="CD457" s="19">
        <v>111.7</v>
      </c>
      <c r="CE457" s="19">
        <v>114.3</v>
      </c>
      <c r="CF457" s="19">
        <v>114.3</v>
      </c>
      <c r="CG457" s="19">
        <v>120.1</v>
      </c>
      <c r="CH457" s="19">
        <v>120.1</v>
      </c>
      <c r="CI457" s="19">
        <v>118.2</v>
      </c>
      <c r="CJ457" s="19">
        <v>118.2</v>
      </c>
      <c r="CK457" s="19">
        <v>118.2</v>
      </c>
      <c r="CL457" s="19">
        <v>120.1</v>
      </c>
      <c r="CM457" s="19">
        <v>118.2</v>
      </c>
      <c r="CN457" s="19">
        <v>118.2</v>
      </c>
      <c r="CO457" s="19">
        <v>118.2</v>
      </c>
      <c r="CP457" s="19">
        <v>118.8</v>
      </c>
      <c r="CQ457" s="19">
        <v>118.8</v>
      </c>
      <c r="CR457" s="19">
        <v>121.3</v>
      </c>
      <c r="CS457" s="19">
        <v>128.6</v>
      </c>
      <c r="CT457" s="19">
        <v>121.3</v>
      </c>
      <c r="CU457" s="19">
        <v>121.3</v>
      </c>
      <c r="CV457" s="19">
        <v>128.6</v>
      </c>
      <c r="CW457" s="19">
        <v>128.6</v>
      </c>
      <c r="CX457" s="19">
        <v>128.6</v>
      </c>
      <c r="CY457" s="19">
        <v>128.6</v>
      </c>
      <c r="CZ457" s="19">
        <v>135.9</v>
      </c>
      <c r="DA457" s="19">
        <v>132.4</v>
      </c>
      <c r="DB457" s="19">
        <v>135.9</v>
      </c>
      <c r="DC457" s="19">
        <v>132.4</v>
      </c>
      <c r="DD457" s="19">
        <v>135.9</v>
      </c>
      <c r="DE457" s="19">
        <v>135.9</v>
      </c>
      <c r="DF457" s="19">
        <v>135.9</v>
      </c>
      <c r="DG457" s="19">
        <v>135.9</v>
      </c>
      <c r="DH457" s="19">
        <v>147.6</v>
      </c>
      <c r="DI457" s="19">
        <v>141.5</v>
      </c>
      <c r="DJ457" s="19">
        <v>141.5</v>
      </c>
      <c r="DK457" s="19">
        <v>141.5</v>
      </c>
      <c r="DL457" s="19">
        <v>141.5</v>
      </c>
      <c r="DM457" s="19">
        <v>141.5</v>
      </c>
      <c r="DN457" s="19">
        <v>147.5</v>
      </c>
      <c r="DO457" s="19">
        <v>147.5</v>
      </c>
      <c r="DP457" s="19">
        <v>144.19999999999999</v>
      </c>
      <c r="DQ457" s="19">
        <v>146.4</v>
      </c>
      <c r="DR457" s="19">
        <v>154.69999999999999</v>
      </c>
      <c r="DS457" s="19">
        <v>146.4</v>
      </c>
      <c r="DT457" s="19">
        <v>145.5</v>
      </c>
      <c r="DU457" s="19">
        <v>145.5</v>
      </c>
      <c r="DV457" s="19">
        <v>145.5</v>
      </c>
      <c r="DW457" s="19">
        <v>145.5</v>
      </c>
    </row>
    <row r="458" spans="1:127">
      <c r="A458" s="17" t="s">
        <v>1509</v>
      </c>
      <c r="B458" s="17" t="s">
        <v>1510</v>
      </c>
      <c r="C458" s="18">
        <v>0.70265999999999995</v>
      </c>
      <c r="D458" s="19">
        <v>103.3</v>
      </c>
      <c r="E458" s="19">
        <v>106.6</v>
      </c>
      <c r="F458" s="19">
        <v>103.7</v>
      </c>
      <c r="G458" s="19">
        <v>107.2</v>
      </c>
      <c r="H458" s="19">
        <v>106.7</v>
      </c>
      <c r="I458" s="19">
        <v>106.4</v>
      </c>
      <c r="J458" s="19">
        <v>108.3</v>
      </c>
      <c r="K458" s="19">
        <v>108.8</v>
      </c>
      <c r="L458" s="19">
        <v>111.2</v>
      </c>
      <c r="M458" s="19">
        <v>110.8</v>
      </c>
      <c r="N458" s="19">
        <v>107.1</v>
      </c>
      <c r="O458" s="19">
        <v>109.6</v>
      </c>
      <c r="P458" s="19">
        <v>109.1</v>
      </c>
      <c r="Q458" s="19">
        <v>105.5</v>
      </c>
      <c r="R458" s="19">
        <v>107.5</v>
      </c>
      <c r="S458" s="19">
        <v>105.7</v>
      </c>
      <c r="T458" s="19">
        <v>108.1</v>
      </c>
      <c r="U458" s="19">
        <v>111</v>
      </c>
      <c r="V458" s="19">
        <v>114.5</v>
      </c>
      <c r="W458" s="19">
        <v>110.1</v>
      </c>
      <c r="X458" s="19">
        <v>113.6</v>
      </c>
      <c r="Y458" s="19">
        <v>113.3</v>
      </c>
      <c r="Z458" s="19">
        <v>113.2</v>
      </c>
      <c r="AA458" s="19">
        <v>111.4</v>
      </c>
      <c r="AB458" s="19">
        <v>110.5</v>
      </c>
      <c r="AC458" s="19">
        <v>112.2</v>
      </c>
      <c r="AD458" s="19">
        <v>113.7</v>
      </c>
      <c r="AE458" s="19">
        <v>114.3</v>
      </c>
      <c r="AF458" s="19">
        <v>114</v>
      </c>
      <c r="AG458" s="19">
        <v>112.2</v>
      </c>
      <c r="AH458" s="19">
        <v>111.1</v>
      </c>
      <c r="AI458" s="19">
        <v>115.5</v>
      </c>
      <c r="AJ458" s="19">
        <v>116</v>
      </c>
      <c r="AK458" s="19">
        <v>112.6</v>
      </c>
      <c r="AL458" s="19">
        <v>112.7</v>
      </c>
      <c r="AM458" s="19">
        <v>110.6</v>
      </c>
      <c r="AN458" s="19">
        <v>114.5</v>
      </c>
      <c r="AO458" s="19">
        <v>119.7</v>
      </c>
      <c r="AP458" s="19">
        <v>120.6</v>
      </c>
      <c r="AQ458" s="19">
        <v>121.2</v>
      </c>
      <c r="AR458" s="19">
        <v>123.4</v>
      </c>
      <c r="AS458" s="19">
        <v>118.8</v>
      </c>
      <c r="AT458" s="19">
        <v>115.4</v>
      </c>
      <c r="AU458" s="19">
        <v>120.9</v>
      </c>
      <c r="AV458" s="19">
        <v>121</v>
      </c>
      <c r="AW458" s="19">
        <v>125.5</v>
      </c>
      <c r="AX458" s="19">
        <v>122.5</v>
      </c>
      <c r="AY458" s="19">
        <v>123.2</v>
      </c>
      <c r="AZ458" s="19">
        <v>123.8</v>
      </c>
      <c r="BA458" s="19">
        <v>125.3</v>
      </c>
      <c r="BB458" s="19">
        <v>123.8</v>
      </c>
      <c r="BC458" s="19">
        <v>122.5</v>
      </c>
      <c r="BD458" s="19">
        <v>121.8</v>
      </c>
      <c r="BE458" s="19">
        <v>122.3</v>
      </c>
      <c r="BF458" s="19">
        <v>120.3</v>
      </c>
      <c r="BG458" s="19">
        <v>121</v>
      </c>
      <c r="BH458" s="19">
        <v>121.5</v>
      </c>
      <c r="BI458" s="19">
        <v>121.8</v>
      </c>
      <c r="BJ458" s="19">
        <v>125</v>
      </c>
      <c r="BK458" s="19">
        <v>126.4</v>
      </c>
      <c r="BL458" s="19">
        <v>125.2</v>
      </c>
      <c r="BM458" s="19">
        <v>124.3</v>
      </c>
      <c r="BN458" s="19">
        <v>124.5</v>
      </c>
      <c r="BO458" s="19">
        <v>121.8</v>
      </c>
      <c r="BP458" s="19">
        <v>124.3</v>
      </c>
      <c r="BQ458" s="19">
        <v>124.4</v>
      </c>
      <c r="BR458" s="19">
        <v>125.5</v>
      </c>
      <c r="BS458" s="19">
        <v>126.9</v>
      </c>
      <c r="BT458" s="19">
        <v>129.19999999999999</v>
      </c>
      <c r="BU458" s="19">
        <v>127.5</v>
      </c>
      <c r="BV458" s="19">
        <v>126.6</v>
      </c>
      <c r="BW458" s="19">
        <v>126.5</v>
      </c>
      <c r="BX458" s="19">
        <v>126.2</v>
      </c>
      <c r="BY458" s="19">
        <v>128.5</v>
      </c>
      <c r="BZ458" s="19">
        <v>127.6</v>
      </c>
      <c r="CA458" s="19">
        <v>127.6</v>
      </c>
      <c r="CB458" s="19">
        <v>126.9</v>
      </c>
      <c r="CC458" s="19">
        <v>121.8</v>
      </c>
      <c r="CD458" s="19">
        <v>126.5</v>
      </c>
      <c r="CE458" s="19">
        <v>127.4</v>
      </c>
      <c r="CF458" s="19">
        <v>127.2</v>
      </c>
      <c r="CG458" s="19">
        <v>130.69999999999999</v>
      </c>
      <c r="CH458" s="19">
        <v>130.30000000000001</v>
      </c>
      <c r="CI458" s="19">
        <v>132.19999999999999</v>
      </c>
      <c r="CJ458" s="19">
        <v>128.19999999999999</v>
      </c>
      <c r="CK458" s="19">
        <v>128.69999999999999</v>
      </c>
      <c r="CL458" s="19">
        <v>128.69999999999999</v>
      </c>
      <c r="CM458" s="19">
        <v>127.8</v>
      </c>
      <c r="CN458" s="19">
        <v>130.9</v>
      </c>
      <c r="CO458" s="19">
        <v>129.6</v>
      </c>
      <c r="CP458" s="19">
        <v>132.5</v>
      </c>
      <c r="CQ458" s="19">
        <v>133.1</v>
      </c>
      <c r="CR458" s="19">
        <v>133.9</v>
      </c>
      <c r="CS458" s="19">
        <v>139.5</v>
      </c>
      <c r="CT458" s="19">
        <v>142.9</v>
      </c>
      <c r="CU458" s="19">
        <v>138</v>
      </c>
      <c r="CV458" s="19">
        <v>138.1</v>
      </c>
      <c r="CW458" s="19">
        <v>133.1</v>
      </c>
      <c r="CX458" s="19">
        <v>134.5</v>
      </c>
      <c r="CY458" s="19">
        <v>135.19999999999999</v>
      </c>
      <c r="CZ458" s="19">
        <v>135.5</v>
      </c>
      <c r="DA458" s="19">
        <v>131</v>
      </c>
      <c r="DB458" s="19">
        <v>135.80000000000001</v>
      </c>
      <c r="DC458" s="19">
        <v>138.19999999999999</v>
      </c>
      <c r="DD458" s="19">
        <v>137.6</v>
      </c>
      <c r="DE458" s="19">
        <v>135.69999999999999</v>
      </c>
      <c r="DF458" s="19">
        <v>139.4</v>
      </c>
      <c r="DG458" s="19">
        <v>140.80000000000001</v>
      </c>
      <c r="DH458" s="19">
        <v>140.80000000000001</v>
      </c>
      <c r="DI458" s="19">
        <v>145</v>
      </c>
      <c r="DJ458" s="19">
        <v>139.6</v>
      </c>
      <c r="DK458" s="19">
        <v>136</v>
      </c>
      <c r="DL458" s="19">
        <v>136</v>
      </c>
      <c r="DM458" s="19">
        <v>138.4</v>
      </c>
      <c r="DN458" s="19">
        <v>140.80000000000001</v>
      </c>
      <c r="DO458" s="19">
        <v>141</v>
      </c>
      <c r="DP458" s="19">
        <v>141.80000000000001</v>
      </c>
      <c r="DQ458" s="19">
        <v>140.6</v>
      </c>
      <c r="DR458" s="19">
        <v>140.30000000000001</v>
      </c>
      <c r="DS458" s="19">
        <v>143.5</v>
      </c>
      <c r="DT458" s="19">
        <v>145.19999999999999</v>
      </c>
      <c r="DU458" s="19">
        <v>143.80000000000001</v>
      </c>
      <c r="DV458" s="19">
        <v>144.69999999999999</v>
      </c>
      <c r="DW458" s="19">
        <v>143.1</v>
      </c>
    </row>
    <row r="459" spans="1:127">
      <c r="A459" s="17" t="s">
        <v>1511</v>
      </c>
      <c r="B459" s="17" t="s">
        <v>1512</v>
      </c>
      <c r="C459" s="18">
        <v>3.6999999999999999E-4</v>
      </c>
      <c r="D459" s="19">
        <v>110.4</v>
      </c>
      <c r="E459" s="19">
        <v>111.9</v>
      </c>
      <c r="F459" s="19">
        <v>111.9</v>
      </c>
      <c r="G459" s="19">
        <v>112.4</v>
      </c>
      <c r="H459" s="19">
        <v>112.4</v>
      </c>
      <c r="I459" s="19">
        <v>112.4</v>
      </c>
      <c r="J459" s="19">
        <v>114.3</v>
      </c>
      <c r="K459" s="19">
        <v>115.2</v>
      </c>
      <c r="L459" s="19">
        <v>116.9</v>
      </c>
      <c r="M459" s="19">
        <v>116.9</v>
      </c>
      <c r="N459" s="19">
        <v>116.9</v>
      </c>
      <c r="O459" s="19">
        <v>116.9</v>
      </c>
      <c r="P459" s="19">
        <v>118.2</v>
      </c>
      <c r="Q459" s="19">
        <v>119.4</v>
      </c>
      <c r="R459" s="19">
        <v>121.7</v>
      </c>
      <c r="S459" s="19">
        <v>116.9</v>
      </c>
      <c r="T459" s="19">
        <v>116.9</v>
      </c>
      <c r="U459" s="19">
        <v>116.9</v>
      </c>
      <c r="V459" s="19">
        <v>119.4</v>
      </c>
      <c r="W459" s="19">
        <v>121</v>
      </c>
      <c r="X459" s="19">
        <v>123.1</v>
      </c>
      <c r="Y459" s="19">
        <v>122.9</v>
      </c>
      <c r="Z459" s="19">
        <v>122.3</v>
      </c>
      <c r="AA459" s="19">
        <v>122.3</v>
      </c>
      <c r="AB459" s="19">
        <v>122</v>
      </c>
      <c r="AC459" s="19">
        <v>122.1</v>
      </c>
      <c r="AD459" s="19">
        <v>126</v>
      </c>
      <c r="AE459" s="19">
        <v>125.3</v>
      </c>
      <c r="AF459" s="19">
        <v>125.3</v>
      </c>
      <c r="AG459" s="19">
        <v>125.3</v>
      </c>
      <c r="AH459" s="19">
        <v>125.3</v>
      </c>
      <c r="AI459" s="19">
        <v>127</v>
      </c>
      <c r="AJ459" s="19">
        <v>125.1</v>
      </c>
      <c r="AK459" s="19">
        <v>125.1</v>
      </c>
      <c r="AL459" s="19">
        <v>125.1</v>
      </c>
      <c r="AM459" s="19">
        <v>125.1</v>
      </c>
      <c r="AN459" s="19">
        <v>125.1</v>
      </c>
      <c r="AO459" s="19">
        <v>126</v>
      </c>
      <c r="AP459" s="19">
        <v>126</v>
      </c>
      <c r="AQ459" s="19">
        <v>127.4</v>
      </c>
      <c r="AR459" s="19">
        <v>124.4</v>
      </c>
      <c r="AS459" s="19">
        <v>124.4</v>
      </c>
      <c r="AT459" s="19">
        <v>135.1</v>
      </c>
      <c r="AU459" s="19">
        <v>138.5</v>
      </c>
      <c r="AV459" s="19">
        <v>138.5</v>
      </c>
      <c r="AW459" s="19">
        <v>138.5</v>
      </c>
      <c r="AX459" s="19">
        <v>136.6</v>
      </c>
      <c r="AY459" s="19">
        <v>136.6</v>
      </c>
      <c r="AZ459" s="19">
        <v>136.6</v>
      </c>
      <c r="BA459" s="19">
        <v>142.19999999999999</v>
      </c>
      <c r="BB459" s="19">
        <v>147.30000000000001</v>
      </c>
      <c r="BC459" s="19">
        <v>152.5</v>
      </c>
      <c r="BD459" s="19">
        <v>152.5</v>
      </c>
      <c r="BE459" s="19">
        <v>152.5</v>
      </c>
      <c r="BF459" s="19">
        <v>152.5</v>
      </c>
      <c r="BG459" s="19">
        <v>154</v>
      </c>
      <c r="BH459" s="19">
        <v>153.9</v>
      </c>
      <c r="BI459" s="19">
        <v>153.9</v>
      </c>
      <c r="BJ459" s="19">
        <v>153.9</v>
      </c>
      <c r="BK459" s="19">
        <v>158.69999999999999</v>
      </c>
      <c r="BL459" s="19">
        <v>159.30000000000001</v>
      </c>
      <c r="BM459" s="19">
        <v>159.30000000000001</v>
      </c>
      <c r="BN459" s="19">
        <v>158.80000000000001</v>
      </c>
      <c r="BO459" s="19">
        <v>152.69999999999999</v>
      </c>
      <c r="BP459" s="19">
        <v>173.2</v>
      </c>
      <c r="BQ459" s="19">
        <v>173.2</v>
      </c>
      <c r="BR459" s="19">
        <v>180</v>
      </c>
      <c r="BS459" s="19">
        <v>154.9</v>
      </c>
      <c r="BT459" s="19">
        <v>154.9</v>
      </c>
      <c r="BU459" s="19">
        <v>154.9</v>
      </c>
      <c r="BV459" s="19">
        <v>167.1</v>
      </c>
      <c r="BW459" s="19">
        <v>164.9</v>
      </c>
      <c r="BX459" s="19">
        <v>165.2</v>
      </c>
      <c r="BY459" s="19">
        <v>165.2</v>
      </c>
      <c r="BZ459" s="19">
        <v>169.4</v>
      </c>
      <c r="CA459" s="19">
        <v>169.4</v>
      </c>
      <c r="CB459" s="19">
        <v>169.4</v>
      </c>
      <c r="CC459" s="19">
        <v>169.4</v>
      </c>
      <c r="CD459" s="19">
        <v>169.4</v>
      </c>
      <c r="CE459" s="19">
        <v>169.4</v>
      </c>
      <c r="CF459" s="19">
        <v>170.8</v>
      </c>
      <c r="CG459" s="19">
        <v>170.8</v>
      </c>
      <c r="CH459" s="19">
        <v>170.8</v>
      </c>
      <c r="CI459" s="19">
        <v>170.8</v>
      </c>
      <c r="CJ459" s="19">
        <v>172</v>
      </c>
      <c r="CK459" s="19">
        <v>172</v>
      </c>
      <c r="CL459" s="19">
        <v>172</v>
      </c>
      <c r="CM459" s="19">
        <v>172</v>
      </c>
      <c r="CN459" s="19">
        <v>172</v>
      </c>
      <c r="CO459" s="19">
        <v>172</v>
      </c>
      <c r="CP459" s="19">
        <v>172</v>
      </c>
      <c r="CQ459" s="19">
        <v>172</v>
      </c>
      <c r="CR459" s="19">
        <v>172</v>
      </c>
      <c r="CS459" s="19">
        <v>172</v>
      </c>
      <c r="CT459" s="19">
        <v>172</v>
      </c>
      <c r="CU459" s="19">
        <v>172</v>
      </c>
      <c r="CV459" s="19">
        <v>172.6</v>
      </c>
      <c r="CW459" s="19">
        <v>172.6</v>
      </c>
      <c r="CX459" s="19">
        <v>172.6</v>
      </c>
      <c r="CY459" s="19">
        <v>172.6</v>
      </c>
      <c r="CZ459" s="19">
        <v>172.6</v>
      </c>
      <c r="DA459" s="19">
        <v>172.6</v>
      </c>
      <c r="DB459" s="19">
        <v>172.6</v>
      </c>
      <c r="DC459" s="19">
        <v>172.6</v>
      </c>
      <c r="DD459" s="19">
        <v>172.6</v>
      </c>
      <c r="DE459" s="19">
        <v>172.6</v>
      </c>
      <c r="DF459" s="19">
        <v>172.6</v>
      </c>
      <c r="DG459" s="19">
        <v>172.6</v>
      </c>
      <c r="DH459" s="19">
        <v>172.9</v>
      </c>
      <c r="DI459" s="19">
        <v>172.9</v>
      </c>
      <c r="DJ459" s="19">
        <v>172.9</v>
      </c>
      <c r="DK459" s="19">
        <v>172.9</v>
      </c>
      <c r="DL459" s="19">
        <v>173.2</v>
      </c>
      <c r="DM459" s="19">
        <v>173.2</v>
      </c>
      <c r="DN459" s="19">
        <v>173.3</v>
      </c>
      <c r="DO459" s="19">
        <v>185.3</v>
      </c>
      <c r="DP459" s="19">
        <v>188.4</v>
      </c>
      <c r="DQ459" s="19">
        <v>192.6</v>
      </c>
      <c r="DR459" s="19">
        <v>197.5</v>
      </c>
      <c r="DS459" s="19">
        <v>201.4</v>
      </c>
      <c r="DT459" s="19">
        <v>212</v>
      </c>
      <c r="DU459" s="19">
        <v>214.6</v>
      </c>
      <c r="DV459" s="19">
        <v>216.3</v>
      </c>
      <c r="DW459" s="19">
        <v>222.6</v>
      </c>
    </row>
    <row r="460" spans="1:127">
      <c r="A460" s="17" t="s">
        <v>1513</v>
      </c>
      <c r="B460" s="17" t="s">
        <v>1514</v>
      </c>
      <c r="C460" s="18">
        <v>6.5060000000000007E-2</v>
      </c>
      <c r="D460" s="19">
        <v>104.8</v>
      </c>
      <c r="E460" s="19">
        <v>105.3</v>
      </c>
      <c r="F460" s="19">
        <v>105.7</v>
      </c>
      <c r="G460" s="19">
        <v>107.6</v>
      </c>
      <c r="H460" s="19">
        <v>108.4</v>
      </c>
      <c r="I460" s="19">
        <v>108.8</v>
      </c>
      <c r="J460" s="19">
        <v>110.6</v>
      </c>
      <c r="K460" s="19">
        <v>110.5</v>
      </c>
      <c r="L460" s="19">
        <v>111.3</v>
      </c>
      <c r="M460" s="19">
        <v>112.4</v>
      </c>
      <c r="N460" s="19">
        <v>112.5</v>
      </c>
      <c r="O460" s="19">
        <v>112.8</v>
      </c>
      <c r="P460" s="19">
        <v>115.1</v>
      </c>
      <c r="Q460" s="19">
        <v>114.6</v>
      </c>
      <c r="R460" s="19">
        <v>114.6</v>
      </c>
      <c r="S460" s="19">
        <v>114.8</v>
      </c>
      <c r="T460" s="19">
        <v>114.8</v>
      </c>
      <c r="U460" s="19">
        <v>115.4</v>
      </c>
      <c r="V460" s="19">
        <v>116.1</v>
      </c>
      <c r="W460" s="19">
        <v>116.5</v>
      </c>
      <c r="X460" s="19">
        <v>116.6</v>
      </c>
      <c r="Y460" s="19">
        <v>117</v>
      </c>
      <c r="Z460" s="19">
        <v>117.6</v>
      </c>
      <c r="AA460" s="19">
        <v>117.9</v>
      </c>
      <c r="AB460" s="19">
        <v>121.6</v>
      </c>
      <c r="AC460" s="19">
        <v>122.7</v>
      </c>
      <c r="AD460" s="19">
        <v>122.5</v>
      </c>
      <c r="AE460" s="19">
        <v>124.3</v>
      </c>
      <c r="AF460" s="19">
        <v>124.3</v>
      </c>
      <c r="AG460" s="19">
        <v>124.3</v>
      </c>
      <c r="AH460" s="19">
        <v>124.6</v>
      </c>
      <c r="AI460" s="19">
        <v>124.8</v>
      </c>
      <c r="AJ460" s="19">
        <v>125</v>
      </c>
      <c r="AK460" s="19">
        <v>125.5</v>
      </c>
      <c r="AL460" s="19">
        <v>126</v>
      </c>
      <c r="AM460" s="19">
        <v>127</v>
      </c>
      <c r="AN460" s="19">
        <v>128.4</v>
      </c>
      <c r="AO460" s="19">
        <v>127.6</v>
      </c>
      <c r="AP460" s="19">
        <v>127.6</v>
      </c>
      <c r="AQ460" s="19">
        <v>127.8</v>
      </c>
      <c r="AR460" s="19">
        <v>127.4</v>
      </c>
      <c r="AS460" s="19">
        <v>127.4</v>
      </c>
      <c r="AT460" s="19">
        <v>128.5</v>
      </c>
      <c r="AU460" s="19">
        <v>128.9</v>
      </c>
      <c r="AV460" s="19">
        <v>129</v>
      </c>
      <c r="AW460" s="19">
        <v>129.6</v>
      </c>
      <c r="AX460" s="19">
        <v>130.19999999999999</v>
      </c>
      <c r="AY460" s="19">
        <v>130.69999999999999</v>
      </c>
      <c r="AZ460" s="19">
        <v>132.30000000000001</v>
      </c>
      <c r="BA460" s="19">
        <v>132.4</v>
      </c>
      <c r="BB460" s="19">
        <v>131.5</v>
      </c>
      <c r="BC460" s="19">
        <v>131.9</v>
      </c>
      <c r="BD460" s="19">
        <v>130.80000000000001</v>
      </c>
      <c r="BE460" s="19">
        <v>132.30000000000001</v>
      </c>
      <c r="BF460" s="19">
        <v>133.1</v>
      </c>
      <c r="BG460" s="19">
        <v>133.30000000000001</v>
      </c>
      <c r="BH460" s="19">
        <v>131.9</v>
      </c>
      <c r="BI460" s="19">
        <v>132.4</v>
      </c>
      <c r="BJ460" s="19">
        <v>132.4</v>
      </c>
      <c r="BK460" s="19">
        <v>132.5</v>
      </c>
      <c r="BL460" s="19">
        <v>133.5</v>
      </c>
      <c r="BM460" s="19">
        <v>134.19999999999999</v>
      </c>
      <c r="BN460" s="19">
        <v>134.5</v>
      </c>
      <c r="BO460" s="19">
        <v>134.19999999999999</v>
      </c>
      <c r="BP460" s="19">
        <v>133.6</v>
      </c>
      <c r="BQ460" s="19">
        <v>133.1</v>
      </c>
      <c r="BR460" s="19">
        <v>134.9</v>
      </c>
      <c r="BS460" s="19">
        <v>135.69999999999999</v>
      </c>
      <c r="BT460" s="19">
        <v>135.5</v>
      </c>
      <c r="BU460" s="19">
        <v>137.30000000000001</v>
      </c>
      <c r="BV460" s="19">
        <v>137.80000000000001</v>
      </c>
      <c r="BW460" s="19">
        <v>137.80000000000001</v>
      </c>
      <c r="BX460" s="19">
        <v>138</v>
      </c>
      <c r="BY460" s="19">
        <v>138.5</v>
      </c>
      <c r="BZ460" s="19">
        <v>138.5</v>
      </c>
      <c r="CA460" s="19">
        <v>138.80000000000001</v>
      </c>
      <c r="CB460" s="19">
        <v>139.6</v>
      </c>
      <c r="CC460" s="19">
        <v>140.80000000000001</v>
      </c>
      <c r="CD460" s="19">
        <v>141.1</v>
      </c>
      <c r="CE460" s="19">
        <v>141.5</v>
      </c>
      <c r="CF460" s="19">
        <v>141.6</v>
      </c>
      <c r="CG460" s="19">
        <v>141.69999999999999</v>
      </c>
      <c r="CH460" s="19">
        <v>143</v>
      </c>
      <c r="CI460" s="19">
        <v>143.5</v>
      </c>
      <c r="CJ460" s="19">
        <v>143.5</v>
      </c>
      <c r="CK460" s="19">
        <v>144.1</v>
      </c>
      <c r="CL460" s="19">
        <v>146.9</v>
      </c>
      <c r="CM460" s="19">
        <v>147.4</v>
      </c>
      <c r="CN460" s="19">
        <v>147.80000000000001</v>
      </c>
      <c r="CO460" s="19">
        <v>148.9</v>
      </c>
      <c r="CP460" s="19">
        <v>148.5</v>
      </c>
      <c r="CQ460" s="19">
        <v>148.30000000000001</v>
      </c>
      <c r="CR460" s="19">
        <v>147.9</v>
      </c>
      <c r="CS460" s="19">
        <v>148.69999999999999</v>
      </c>
      <c r="CT460" s="19">
        <v>148.69999999999999</v>
      </c>
      <c r="CU460" s="19">
        <v>148.4</v>
      </c>
      <c r="CV460" s="19">
        <v>149.19999999999999</v>
      </c>
      <c r="CW460" s="19">
        <v>150.9</v>
      </c>
      <c r="CX460" s="19">
        <v>151.30000000000001</v>
      </c>
      <c r="CY460" s="19">
        <v>152.4</v>
      </c>
      <c r="CZ460" s="19">
        <v>153.30000000000001</v>
      </c>
      <c r="DA460" s="19">
        <v>153.1</v>
      </c>
      <c r="DB460" s="19">
        <v>154.80000000000001</v>
      </c>
      <c r="DC460" s="19">
        <v>155.4</v>
      </c>
      <c r="DD460" s="19">
        <v>156.1</v>
      </c>
      <c r="DE460" s="19">
        <v>155.30000000000001</v>
      </c>
      <c r="DF460" s="19">
        <v>155.9</v>
      </c>
      <c r="DG460" s="19">
        <v>155.30000000000001</v>
      </c>
      <c r="DH460" s="19">
        <v>157.1</v>
      </c>
      <c r="DI460" s="19">
        <v>156.4</v>
      </c>
      <c r="DJ460" s="19">
        <v>157.5</v>
      </c>
      <c r="DK460" s="19">
        <v>158.6</v>
      </c>
      <c r="DL460" s="19">
        <v>158.5</v>
      </c>
      <c r="DM460" s="19">
        <v>159.19999999999999</v>
      </c>
      <c r="DN460" s="19">
        <v>160.9</v>
      </c>
      <c r="DO460" s="19">
        <v>161.5</v>
      </c>
      <c r="DP460" s="19">
        <v>160.80000000000001</v>
      </c>
      <c r="DQ460" s="19">
        <v>161.9</v>
      </c>
      <c r="DR460" s="19">
        <v>162.1</v>
      </c>
      <c r="DS460" s="19">
        <v>162.5</v>
      </c>
      <c r="DT460" s="19">
        <v>163.69999999999999</v>
      </c>
      <c r="DU460" s="19">
        <v>163.6</v>
      </c>
      <c r="DV460" s="19">
        <v>163.80000000000001</v>
      </c>
      <c r="DW460" s="19">
        <v>166.4</v>
      </c>
    </row>
    <row r="461" spans="1:127">
      <c r="A461" s="17" t="s">
        <v>1515</v>
      </c>
      <c r="B461" s="17" t="s">
        <v>1516</v>
      </c>
      <c r="C461" s="18">
        <v>5.2299999999999999E-2</v>
      </c>
      <c r="D461" s="19">
        <v>101.8</v>
      </c>
      <c r="E461" s="19">
        <v>101.7</v>
      </c>
      <c r="F461" s="19">
        <v>101.9</v>
      </c>
      <c r="G461" s="19">
        <v>100.8</v>
      </c>
      <c r="H461" s="19">
        <v>102.7</v>
      </c>
      <c r="I461" s="19">
        <v>99.8</v>
      </c>
      <c r="J461" s="19">
        <v>102.7</v>
      </c>
      <c r="K461" s="19">
        <v>102</v>
      </c>
      <c r="L461" s="19">
        <v>102.9</v>
      </c>
      <c r="M461" s="19">
        <v>103.4</v>
      </c>
      <c r="N461" s="19">
        <v>102.9</v>
      </c>
      <c r="O461" s="19">
        <v>100.5</v>
      </c>
      <c r="P461" s="19">
        <v>103.9</v>
      </c>
      <c r="Q461" s="19">
        <v>101.8</v>
      </c>
      <c r="R461" s="19">
        <v>105.3</v>
      </c>
      <c r="S461" s="19">
        <v>101.5</v>
      </c>
      <c r="T461" s="19">
        <v>105.6</v>
      </c>
      <c r="U461" s="19">
        <v>104</v>
      </c>
      <c r="V461" s="19">
        <v>102</v>
      </c>
      <c r="W461" s="19">
        <v>102.9</v>
      </c>
      <c r="X461" s="19">
        <v>103.2</v>
      </c>
      <c r="Y461" s="19">
        <v>103.3</v>
      </c>
      <c r="Z461" s="19">
        <v>98.1</v>
      </c>
      <c r="AA461" s="19">
        <v>98.3</v>
      </c>
      <c r="AB461" s="19">
        <v>99.8</v>
      </c>
      <c r="AC461" s="19">
        <v>101.3</v>
      </c>
      <c r="AD461" s="19">
        <v>104.5</v>
      </c>
      <c r="AE461" s="19">
        <v>102.2</v>
      </c>
      <c r="AF461" s="19">
        <v>102.7</v>
      </c>
      <c r="AG461" s="19">
        <v>100</v>
      </c>
      <c r="AH461" s="19">
        <v>104.5</v>
      </c>
      <c r="AI461" s="19">
        <v>100.5</v>
      </c>
      <c r="AJ461" s="19">
        <v>102.6</v>
      </c>
      <c r="AK461" s="19">
        <v>103.8</v>
      </c>
      <c r="AL461" s="19">
        <v>98.5</v>
      </c>
      <c r="AM461" s="19">
        <v>94.8</v>
      </c>
      <c r="AN461" s="19">
        <v>114</v>
      </c>
      <c r="AO461" s="19">
        <v>114</v>
      </c>
      <c r="AP461" s="19">
        <v>116.4</v>
      </c>
      <c r="AQ461" s="19">
        <v>120.2</v>
      </c>
      <c r="AR461" s="19">
        <v>113.6</v>
      </c>
      <c r="AS461" s="19">
        <v>113.7</v>
      </c>
      <c r="AT461" s="19">
        <v>113</v>
      </c>
      <c r="AU461" s="19">
        <v>113</v>
      </c>
      <c r="AV461" s="19">
        <v>113</v>
      </c>
      <c r="AW461" s="19">
        <v>113</v>
      </c>
      <c r="AX461" s="19">
        <v>113</v>
      </c>
      <c r="AY461" s="19">
        <v>113</v>
      </c>
      <c r="AZ461" s="19">
        <v>113</v>
      </c>
      <c r="BA461" s="19">
        <v>113</v>
      </c>
      <c r="BB461" s="19">
        <v>113</v>
      </c>
      <c r="BC461" s="19">
        <v>113</v>
      </c>
      <c r="BD461" s="19">
        <v>113</v>
      </c>
      <c r="BE461" s="19">
        <v>113</v>
      </c>
      <c r="BF461" s="19">
        <v>113</v>
      </c>
      <c r="BG461" s="19">
        <v>113</v>
      </c>
      <c r="BH461" s="19">
        <v>113</v>
      </c>
      <c r="BI461" s="19">
        <v>113</v>
      </c>
      <c r="BJ461" s="19">
        <v>117</v>
      </c>
      <c r="BK461" s="19">
        <v>117</v>
      </c>
      <c r="BL461" s="19">
        <v>115.8</v>
      </c>
      <c r="BM461" s="19">
        <v>119.7</v>
      </c>
      <c r="BN461" s="19">
        <v>105.2</v>
      </c>
      <c r="BO461" s="19">
        <v>100.9</v>
      </c>
      <c r="BP461" s="19">
        <v>100.9</v>
      </c>
      <c r="BQ461" s="19">
        <v>105</v>
      </c>
      <c r="BR461" s="19">
        <v>104.5</v>
      </c>
      <c r="BS461" s="19">
        <v>104.5</v>
      </c>
      <c r="BT461" s="19">
        <v>107.4</v>
      </c>
      <c r="BU461" s="19">
        <v>106.9</v>
      </c>
      <c r="BV461" s="19">
        <v>108.8</v>
      </c>
      <c r="BW461" s="19">
        <v>106</v>
      </c>
      <c r="BX461" s="19">
        <v>106</v>
      </c>
      <c r="BY461" s="19">
        <v>106.1</v>
      </c>
      <c r="BZ461" s="19">
        <v>105.2</v>
      </c>
      <c r="CA461" s="19">
        <v>105.3</v>
      </c>
      <c r="CB461" s="19">
        <v>104.9</v>
      </c>
      <c r="CC461" s="19">
        <v>106.4</v>
      </c>
      <c r="CD461" s="19">
        <v>106.9</v>
      </c>
      <c r="CE461" s="19">
        <v>107.3</v>
      </c>
      <c r="CF461" s="19">
        <v>106.8</v>
      </c>
      <c r="CG461" s="19">
        <v>107.5</v>
      </c>
      <c r="CH461" s="19">
        <v>108.3</v>
      </c>
      <c r="CI461" s="19">
        <v>109.6</v>
      </c>
      <c r="CJ461" s="19">
        <v>109.4</v>
      </c>
      <c r="CK461" s="19">
        <v>109.4</v>
      </c>
      <c r="CL461" s="19">
        <v>110.1</v>
      </c>
      <c r="CM461" s="19">
        <v>108.1</v>
      </c>
      <c r="CN461" s="19">
        <v>106.4</v>
      </c>
      <c r="CO461" s="19">
        <v>105.4</v>
      </c>
      <c r="CP461" s="19">
        <v>106.8</v>
      </c>
      <c r="CQ461" s="19">
        <v>104.3</v>
      </c>
      <c r="CR461" s="19">
        <v>102.8</v>
      </c>
      <c r="CS461" s="19">
        <v>102.5</v>
      </c>
      <c r="CT461" s="19">
        <v>105.3</v>
      </c>
      <c r="CU461" s="19">
        <v>104.6</v>
      </c>
      <c r="CV461" s="19">
        <v>105.8</v>
      </c>
      <c r="CW461" s="19">
        <v>106.2</v>
      </c>
      <c r="CX461" s="19">
        <v>104.7</v>
      </c>
      <c r="CY461" s="19">
        <v>103.4</v>
      </c>
      <c r="CZ461" s="19">
        <v>104.7</v>
      </c>
      <c r="DA461" s="19">
        <v>104.5</v>
      </c>
      <c r="DB461" s="19">
        <v>104.5</v>
      </c>
      <c r="DC461" s="19">
        <v>108.8</v>
      </c>
      <c r="DD461" s="19">
        <v>108.6</v>
      </c>
      <c r="DE461" s="19">
        <v>107.6</v>
      </c>
      <c r="DF461" s="19">
        <v>106.5</v>
      </c>
      <c r="DG461" s="19">
        <v>112.7</v>
      </c>
      <c r="DH461" s="19">
        <v>113.5</v>
      </c>
      <c r="DI461" s="19">
        <v>119.9</v>
      </c>
      <c r="DJ461" s="19">
        <v>118.1</v>
      </c>
      <c r="DK461" s="19">
        <v>120</v>
      </c>
      <c r="DL461" s="19">
        <v>120</v>
      </c>
      <c r="DM461" s="19">
        <v>120.1</v>
      </c>
      <c r="DN461" s="19">
        <v>120.1</v>
      </c>
      <c r="DO461" s="19">
        <v>120.1</v>
      </c>
      <c r="DP461" s="19">
        <v>122.9</v>
      </c>
      <c r="DQ461" s="19">
        <v>122.9</v>
      </c>
      <c r="DR461" s="19">
        <v>115.7</v>
      </c>
      <c r="DS461" s="19">
        <v>116</v>
      </c>
      <c r="DT461" s="19">
        <v>116.6</v>
      </c>
      <c r="DU461" s="19">
        <v>116.5</v>
      </c>
      <c r="DV461" s="19">
        <v>119.9</v>
      </c>
      <c r="DW461" s="19">
        <v>116.9</v>
      </c>
    </row>
    <row r="462" spans="1:127">
      <c r="A462" s="17" t="s">
        <v>1517</v>
      </c>
      <c r="B462" s="17" t="s">
        <v>1518</v>
      </c>
      <c r="C462" s="18">
        <v>3.6130000000000002E-2</v>
      </c>
      <c r="D462" s="19">
        <v>102.4</v>
      </c>
      <c r="E462" s="19">
        <v>102.4</v>
      </c>
      <c r="F462" s="19">
        <v>102.4</v>
      </c>
      <c r="G462" s="19">
        <v>102.4</v>
      </c>
      <c r="H462" s="19">
        <v>102.4</v>
      </c>
      <c r="I462" s="19">
        <v>102.4</v>
      </c>
      <c r="J462" s="19">
        <v>102.4</v>
      </c>
      <c r="K462" s="19">
        <v>102.4</v>
      </c>
      <c r="L462" s="19">
        <v>102.4</v>
      </c>
      <c r="M462" s="19">
        <v>102.4</v>
      </c>
      <c r="N462" s="19">
        <v>102.4</v>
      </c>
      <c r="O462" s="19">
        <v>102.4</v>
      </c>
      <c r="P462" s="19">
        <v>102.7</v>
      </c>
      <c r="Q462" s="19">
        <v>103.3</v>
      </c>
      <c r="R462" s="19">
        <v>103.3</v>
      </c>
      <c r="S462" s="19">
        <v>103.3</v>
      </c>
      <c r="T462" s="19">
        <v>103.3</v>
      </c>
      <c r="U462" s="19">
        <v>103.3</v>
      </c>
      <c r="V462" s="19">
        <v>103.3</v>
      </c>
      <c r="W462" s="19">
        <v>103.3</v>
      </c>
      <c r="X462" s="19">
        <v>104.5</v>
      </c>
      <c r="Y462" s="19">
        <v>104.5</v>
      </c>
      <c r="Z462" s="19">
        <v>104.5</v>
      </c>
      <c r="AA462" s="19">
        <v>104.5</v>
      </c>
      <c r="AB462" s="19">
        <v>105.5</v>
      </c>
      <c r="AC462" s="19">
        <v>106.2</v>
      </c>
      <c r="AD462" s="19">
        <v>106.2</v>
      </c>
      <c r="AE462" s="19">
        <v>106.2</v>
      </c>
      <c r="AF462" s="19">
        <v>106.2</v>
      </c>
      <c r="AG462" s="19">
        <v>109</v>
      </c>
      <c r="AH462" s="19">
        <v>109</v>
      </c>
      <c r="AI462" s="19">
        <v>109</v>
      </c>
      <c r="AJ462" s="19">
        <v>109</v>
      </c>
      <c r="AK462" s="19">
        <v>110</v>
      </c>
      <c r="AL462" s="19">
        <v>111</v>
      </c>
      <c r="AM462" s="19">
        <v>111</v>
      </c>
      <c r="AN462" s="19">
        <v>111.4</v>
      </c>
      <c r="AO462" s="19">
        <v>111.9</v>
      </c>
      <c r="AP462" s="19">
        <v>111.9</v>
      </c>
      <c r="AQ462" s="19">
        <v>112.1</v>
      </c>
      <c r="AR462" s="19">
        <v>109.3</v>
      </c>
      <c r="AS462" s="19">
        <v>109.3</v>
      </c>
      <c r="AT462" s="19">
        <v>109.3</v>
      </c>
      <c r="AU462" s="19">
        <v>110.8</v>
      </c>
      <c r="AV462" s="19">
        <v>108</v>
      </c>
      <c r="AW462" s="19">
        <v>109.2</v>
      </c>
      <c r="AX462" s="19">
        <v>109.2</v>
      </c>
      <c r="AY462" s="19">
        <v>109.2</v>
      </c>
      <c r="AZ462" s="19">
        <v>109.4</v>
      </c>
      <c r="BA462" s="19">
        <v>110.6</v>
      </c>
      <c r="BB462" s="19">
        <v>110.6</v>
      </c>
      <c r="BC462" s="19">
        <v>110.6</v>
      </c>
      <c r="BD462" s="19">
        <v>110.6</v>
      </c>
      <c r="BE462" s="19">
        <v>110.6</v>
      </c>
      <c r="BF462" s="19">
        <v>110.6</v>
      </c>
      <c r="BG462" s="19">
        <v>110.3</v>
      </c>
      <c r="BH462" s="19">
        <v>110.6</v>
      </c>
      <c r="BI462" s="19">
        <v>111.4</v>
      </c>
      <c r="BJ462" s="19">
        <v>111.4</v>
      </c>
      <c r="BK462" s="19">
        <v>111.4</v>
      </c>
      <c r="BL462" s="19">
        <v>112.9</v>
      </c>
      <c r="BM462" s="19">
        <v>114.5</v>
      </c>
      <c r="BN462" s="19">
        <v>114.5</v>
      </c>
      <c r="BO462" s="19">
        <v>113.1</v>
      </c>
      <c r="BP462" s="19">
        <v>112</v>
      </c>
      <c r="BQ462" s="19">
        <v>112</v>
      </c>
      <c r="BR462" s="19">
        <v>112</v>
      </c>
      <c r="BS462" s="19">
        <v>112</v>
      </c>
      <c r="BT462" s="19">
        <v>112</v>
      </c>
      <c r="BU462" s="19">
        <v>112</v>
      </c>
      <c r="BV462" s="19">
        <v>117.3</v>
      </c>
      <c r="BW462" s="19">
        <v>117.7</v>
      </c>
      <c r="BX462" s="19">
        <v>117.7</v>
      </c>
      <c r="BY462" s="19">
        <v>117.7</v>
      </c>
      <c r="BZ462" s="19">
        <v>118.6</v>
      </c>
      <c r="CA462" s="19">
        <v>118.6</v>
      </c>
      <c r="CB462" s="19">
        <v>118.6</v>
      </c>
      <c r="CC462" s="19">
        <v>118.6</v>
      </c>
      <c r="CD462" s="19">
        <v>120.2</v>
      </c>
      <c r="CE462" s="19">
        <v>123.2</v>
      </c>
      <c r="CF462" s="19">
        <v>123.2</v>
      </c>
      <c r="CG462" s="19">
        <v>123.2</v>
      </c>
      <c r="CH462" s="19">
        <v>123.2</v>
      </c>
      <c r="CI462" s="19">
        <v>123.2</v>
      </c>
      <c r="CJ462" s="19">
        <v>121.4</v>
      </c>
      <c r="CK462" s="19">
        <v>121.4</v>
      </c>
      <c r="CL462" s="19">
        <v>122.9</v>
      </c>
      <c r="CM462" s="19">
        <v>122.9</v>
      </c>
      <c r="CN462" s="19">
        <v>123</v>
      </c>
      <c r="CO462" s="19">
        <v>123</v>
      </c>
      <c r="CP462" s="19">
        <v>123</v>
      </c>
      <c r="CQ462" s="19">
        <v>123</v>
      </c>
      <c r="CR462" s="19">
        <v>124.9</v>
      </c>
      <c r="CS462" s="19">
        <v>124.9</v>
      </c>
      <c r="CT462" s="19">
        <v>125.1</v>
      </c>
      <c r="CU462" s="19">
        <v>125.1</v>
      </c>
      <c r="CV462" s="19">
        <v>120.5</v>
      </c>
      <c r="CW462" s="19">
        <v>122.5</v>
      </c>
      <c r="CX462" s="19">
        <v>122.5</v>
      </c>
      <c r="CY462" s="19">
        <v>124.1</v>
      </c>
      <c r="CZ462" s="19">
        <v>125.1</v>
      </c>
      <c r="DA462" s="19">
        <v>126.7</v>
      </c>
      <c r="DB462" s="19">
        <v>125.6</v>
      </c>
      <c r="DC462" s="19">
        <v>125.6</v>
      </c>
      <c r="DD462" s="19">
        <v>123.5</v>
      </c>
      <c r="DE462" s="19">
        <v>123.7</v>
      </c>
      <c r="DF462" s="19">
        <v>123.9</v>
      </c>
      <c r="DG462" s="19">
        <v>123.7</v>
      </c>
      <c r="DH462" s="19">
        <v>124.2</v>
      </c>
      <c r="DI462" s="19">
        <v>124.2</v>
      </c>
      <c r="DJ462" s="19">
        <v>124.2</v>
      </c>
      <c r="DK462" s="19">
        <v>125.9</v>
      </c>
      <c r="DL462" s="19">
        <v>127.1</v>
      </c>
      <c r="DM462" s="19">
        <v>126.1</v>
      </c>
      <c r="DN462" s="19">
        <v>126.1</v>
      </c>
      <c r="DO462" s="19">
        <v>126.1</v>
      </c>
      <c r="DP462" s="19">
        <v>128</v>
      </c>
      <c r="DQ462" s="19">
        <v>127.1</v>
      </c>
      <c r="DR462" s="19">
        <v>128</v>
      </c>
      <c r="DS462" s="19">
        <v>130.6</v>
      </c>
      <c r="DT462" s="19">
        <v>134.80000000000001</v>
      </c>
      <c r="DU462" s="19">
        <v>135.19999999999999</v>
      </c>
      <c r="DV462" s="19">
        <v>133.4</v>
      </c>
      <c r="DW462" s="19">
        <v>135</v>
      </c>
    </row>
    <row r="463" spans="1:127">
      <c r="A463" s="17" t="s">
        <v>1519</v>
      </c>
      <c r="B463" s="17" t="s">
        <v>1520</v>
      </c>
      <c r="C463" s="18">
        <v>1.289E-2</v>
      </c>
      <c r="D463" s="19">
        <v>110.4</v>
      </c>
      <c r="E463" s="19">
        <v>103.5</v>
      </c>
      <c r="F463" s="19">
        <v>103.6</v>
      </c>
      <c r="G463" s="19">
        <v>103.4</v>
      </c>
      <c r="H463" s="19">
        <v>102.5</v>
      </c>
      <c r="I463" s="19">
        <v>99.9</v>
      </c>
      <c r="J463" s="19">
        <v>100.1</v>
      </c>
      <c r="K463" s="19">
        <v>106.9</v>
      </c>
      <c r="L463" s="19">
        <v>105.9</v>
      </c>
      <c r="M463" s="19">
        <v>100.2</v>
      </c>
      <c r="N463" s="19">
        <v>106.4</v>
      </c>
      <c r="O463" s="19">
        <v>113.4</v>
      </c>
      <c r="P463" s="19">
        <v>114.8</v>
      </c>
      <c r="Q463" s="19">
        <v>114.1</v>
      </c>
      <c r="R463" s="19">
        <v>113.3</v>
      </c>
      <c r="S463" s="19">
        <v>100.6</v>
      </c>
      <c r="T463" s="19">
        <v>101.1</v>
      </c>
      <c r="U463" s="19">
        <v>104.6</v>
      </c>
      <c r="V463" s="19">
        <v>101.7</v>
      </c>
      <c r="W463" s="19">
        <v>106.6</v>
      </c>
      <c r="X463" s="19">
        <v>105.8</v>
      </c>
      <c r="Y463" s="19">
        <v>109.6</v>
      </c>
      <c r="Z463" s="19">
        <v>118.8</v>
      </c>
      <c r="AA463" s="19">
        <v>119.2</v>
      </c>
      <c r="AB463" s="19">
        <v>124.8</v>
      </c>
      <c r="AC463" s="19">
        <v>120.4</v>
      </c>
      <c r="AD463" s="19">
        <v>124.4</v>
      </c>
      <c r="AE463" s="19">
        <v>122.6</v>
      </c>
      <c r="AF463" s="19">
        <v>119</v>
      </c>
      <c r="AG463" s="19">
        <v>114.6</v>
      </c>
      <c r="AH463" s="19">
        <v>116.2</v>
      </c>
      <c r="AI463" s="19">
        <v>119.6</v>
      </c>
      <c r="AJ463" s="19">
        <v>122.7</v>
      </c>
      <c r="AK463" s="19">
        <v>122.7</v>
      </c>
      <c r="AL463" s="19">
        <v>119.5</v>
      </c>
      <c r="AM463" s="19">
        <v>129.19999999999999</v>
      </c>
      <c r="AN463" s="19">
        <v>115.5</v>
      </c>
      <c r="AO463" s="19">
        <v>115.6</v>
      </c>
      <c r="AP463" s="19">
        <v>119</v>
      </c>
      <c r="AQ463" s="19">
        <v>119.4</v>
      </c>
      <c r="AR463" s="19">
        <v>116.4</v>
      </c>
      <c r="AS463" s="19">
        <v>119</v>
      </c>
      <c r="AT463" s="19">
        <v>123.4</v>
      </c>
      <c r="AU463" s="19">
        <v>127.8</v>
      </c>
      <c r="AV463" s="19">
        <v>129.6</v>
      </c>
      <c r="AW463" s="19">
        <v>132.19999999999999</v>
      </c>
      <c r="AX463" s="19">
        <v>135.1</v>
      </c>
      <c r="AY463" s="19">
        <v>134.6</v>
      </c>
      <c r="AZ463" s="19">
        <v>136.9</v>
      </c>
      <c r="BA463" s="19">
        <v>137.80000000000001</v>
      </c>
      <c r="BB463" s="19">
        <v>138.6</v>
      </c>
      <c r="BC463" s="19">
        <v>138.6</v>
      </c>
      <c r="BD463" s="19">
        <v>138.6</v>
      </c>
      <c r="BE463" s="19">
        <v>138.6</v>
      </c>
      <c r="BF463" s="19">
        <v>138.6</v>
      </c>
      <c r="BG463" s="19">
        <v>140.9</v>
      </c>
      <c r="BH463" s="19">
        <v>144.30000000000001</v>
      </c>
      <c r="BI463" s="19">
        <v>144.30000000000001</v>
      </c>
      <c r="BJ463" s="19">
        <v>144.30000000000001</v>
      </c>
      <c r="BK463" s="19">
        <v>144.30000000000001</v>
      </c>
      <c r="BL463" s="19">
        <v>144.30000000000001</v>
      </c>
      <c r="BM463" s="19">
        <v>144.30000000000001</v>
      </c>
      <c r="BN463" s="19">
        <v>144.30000000000001</v>
      </c>
      <c r="BO463" s="19">
        <v>143.9</v>
      </c>
      <c r="BP463" s="19">
        <v>141.5</v>
      </c>
      <c r="BQ463" s="19">
        <v>133.19999999999999</v>
      </c>
      <c r="BR463" s="19">
        <v>133.19999999999999</v>
      </c>
      <c r="BS463" s="19">
        <v>133.19999999999999</v>
      </c>
      <c r="BT463" s="19">
        <v>133.19999999999999</v>
      </c>
      <c r="BU463" s="19">
        <v>133.19999999999999</v>
      </c>
      <c r="BV463" s="19">
        <v>133.19999999999999</v>
      </c>
      <c r="BW463" s="19">
        <v>128.69999999999999</v>
      </c>
      <c r="BX463" s="19">
        <v>128.69999999999999</v>
      </c>
      <c r="BY463" s="19">
        <v>128.69999999999999</v>
      </c>
      <c r="BZ463" s="19">
        <v>128.69999999999999</v>
      </c>
      <c r="CA463" s="19">
        <v>128.69999999999999</v>
      </c>
      <c r="CB463" s="19">
        <v>128.69999999999999</v>
      </c>
      <c r="CC463" s="19">
        <v>128.69999999999999</v>
      </c>
      <c r="CD463" s="19">
        <v>128.69999999999999</v>
      </c>
      <c r="CE463" s="19">
        <v>128.69999999999999</v>
      </c>
      <c r="CF463" s="19">
        <v>128.5</v>
      </c>
      <c r="CG463" s="19">
        <v>128.5</v>
      </c>
      <c r="CH463" s="19">
        <v>128.5</v>
      </c>
      <c r="CI463" s="19">
        <v>128.4</v>
      </c>
      <c r="CJ463" s="19">
        <v>128.4</v>
      </c>
      <c r="CK463" s="19">
        <v>129.9</v>
      </c>
      <c r="CL463" s="19">
        <v>129.5</v>
      </c>
      <c r="CM463" s="19">
        <v>129.5</v>
      </c>
      <c r="CN463" s="19">
        <v>128.30000000000001</v>
      </c>
      <c r="CO463" s="19">
        <v>128.30000000000001</v>
      </c>
      <c r="CP463" s="19">
        <v>128.30000000000001</v>
      </c>
      <c r="CQ463" s="19">
        <v>128.69999999999999</v>
      </c>
      <c r="CR463" s="19">
        <v>128.30000000000001</v>
      </c>
      <c r="CS463" s="19">
        <v>128.30000000000001</v>
      </c>
      <c r="CT463" s="19">
        <v>128.30000000000001</v>
      </c>
      <c r="CU463" s="19">
        <v>128.69999999999999</v>
      </c>
      <c r="CV463" s="19">
        <v>132</v>
      </c>
      <c r="CW463" s="19">
        <v>132.6</v>
      </c>
      <c r="CX463" s="19">
        <v>132.6</v>
      </c>
      <c r="CY463" s="19">
        <v>132.6</v>
      </c>
      <c r="CZ463" s="19">
        <v>132.6</v>
      </c>
      <c r="DA463" s="19">
        <v>132.6</v>
      </c>
      <c r="DB463" s="19">
        <v>132.5</v>
      </c>
      <c r="DC463" s="19">
        <v>132.5</v>
      </c>
      <c r="DD463" s="19">
        <v>132.6</v>
      </c>
      <c r="DE463" s="19">
        <v>132.6</v>
      </c>
      <c r="DF463" s="19">
        <v>132.6</v>
      </c>
      <c r="DG463" s="19">
        <v>133</v>
      </c>
      <c r="DH463" s="19">
        <v>133</v>
      </c>
      <c r="DI463" s="19">
        <v>133.9</v>
      </c>
      <c r="DJ463" s="19">
        <v>133.9</v>
      </c>
      <c r="DK463" s="19">
        <v>133.9</v>
      </c>
      <c r="DL463" s="19">
        <v>133.9</v>
      </c>
      <c r="DM463" s="19">
        <v>133.9</v>
      </c>
      <c r="DN463" s="19">
        <v>135.69999999999999</v>
      </c>
      <c r="DO463" s="19">
        <v>135.6</v>
      </c>
      <c r="DP463" s="19">
        <v>135.80000000000001</v>
      </c>
      <c r="DQ463" s="19">
        <v>138.19999999999999</v>
      </c>
      <c r="DR463" s="19">
        <v>141.69999999999999</v>
      </c>
      <c r="DS463" s="19">
        <v>145.6</v>
      </c>
      <c r="DT463" s="19">
        <v>147.80000000000001</v>
      </c>
      <c r="DU463" s="19">
        <v>147.80000000000001</v>
      </c>
      <c r="DV463" s="19">
        <v>148.9</v>
      </c>
      <c r="DW463" s="19">
        <v>138.1</v>
      </c>
    </row>
    <row r="464" spans="1:127">
      <c r="A464" s="17" t="s">
        <v>1521</v>
      </c>
      <c r="B464" s="17" t="s">
        <v>1522</v>
      </c>
      <c r="C464" s="18">
        <v>0.23061000000000001</v>
      </c>
      <c r="D464" s="19">
        <v>103.4</v>
      </c>
      <c r="E464" s="19">
        <v>106.6</v>
      </c>
      <c r="F464" s="19">
        <v>106.2</v>
      </c>
      <c r="G464" s="19">
        <v>106.5</v>
      </c>
      <c r="H464" s="19">
        <v>107.2</v>
      </c>
      <c r="I464" s="19">
        <v>106.8</v>
      </c>
      <c r="J464" s="19">
        <v>106.6</v>
      </c>
      <c r="K464" s="19">
        <v>109</v>
      </c>
      <c r="L464" s="19">
        <v>106.1</v>
      </c>
      <c r="M464" s="19">
        <v>105</v>
      </c>
      <c r="N464" s="19">
        <v>103.3</v>
      </c>
      <c r="O464" s="19">
        <v>103.3</v>
      </c>
      <c r="P464" s="19">
        <v>102.9</v>
      </c>
      <c r="Q464" s="19">
        <v>104</v>
      </c>
      <c r="R464" s="19">
        <v>106.4</v>
      </c>
      <c r="S464" s="19">
        <v>103.6</v>
      </c>
      <c r="T464" s="19">
        <v>105.5</v>
      </c>
      <c r="U464" s="19">
        <v>105.1</v>
      </c>
      <c r="V464" s="19">
        <v>107.7</v>
      </c>
      <c r="W464" s="19">
        <v>109.8</v>
      </c>
      <c r="X464" s="19">
        <v>107.7</v>
      </c>
      <c r="Y464" s="19">
        <v>108.4</v>
      </c>
      <c r="Z464" s="19">
        <v>108.3</v>
      </c>
      <c r="AA464" s="19">
        <v>110.5</v>
      </c>
      <c r="AB464" s="19">
        <v>114.6</v>
      </c>
      <c r="AC464" s="19">
        <v>113.8</v>
      </c>
      <c r="AD464" s="19">
        <v>113.2</v>
      </c>
      <c r="AE464" s="19">
        <v>111.6</v>
      </c>
      <c r="AF464" s="19">
        <v>112.7</v>
      </c>
      <c r="AG464" s="19">
        <v>116</v>
      </c>
      <c r="AH464" s="19">
        <v>113</v>
      </c>
      <c r="AI464" s="19">
        <v>112</v>
      </c>
      <c r="AJ464" s="19">
        <v>114.6</v>
      </c>
      <c r="AK464" s="19">
        <v>116.6</v>
      </c>
      <c r="AL464" s="19">
        <v>115.5</v>
      </c>
      <c r="AM464" s="19">
        <v>114.3</v>
      </c>
      <c r="AN464" s="19">
        <v>113.8</v>
      </c>
      <c r="AO464" s="19">
        <v>113.4</v>
      </c>
      <c r="AP464" s="19">
        <v>112</v>
      </c>
      <c r="AQ464" s="19">
        <v>111.8</v>
      </c>
      <c r="AR464" s="19">
        <v>111.4</v>
      </c>
      <c r="AS464" s="19">
        <v>114.3</v>
      </c>
      <c r="AT464" s="19">
        <v>114.3</v>
      </c>
      <c r="AU464" s="19">
        <v>112.7</v>
      </c>
      <c r="AV464" s="19">
        <v>113.6</v>
      </c>
      <c r="AW464" s="19">
        <v>110.2</v>
      </c>
      <c r="AX464" s="19">
        <v>111.8</v>
      </c>
      <c r="AY464" s="19">
        <v>112.3</v>
      </c>
      <c r="AZ464" s="19">
        <v>115.5</v>
      </c>
      <c r="BA464" s="19">
        <v>110</v>
      </c>
      <c r="BB464" s="19">
        <v>110.6</v>
      </c>
      <c r="BC464" s="19">
        <v>111.6</v>
      </c>
      <c r="BD464" s="19">
        <v>110.5</v>
      </c>
      <c r="BE464" s="19">
        <v>109.1</v>
      </c>
      <c r="BF464" s="19">
        <v>110.4</v>
      </c>
      <c r="BG464" s="19">
        <v>110.3</v>
      </c>
      <c r="BH464" s="19">
        <v>109.9</v>
      </c>
      <c r="BI464" s="19">
        <v>110.3</v>
      </c>
      <c r="BJ464" s="19">
        <v>111.9</v>
      </c>
      <c r="BK464" s="19">
        <v>110</v>
      </c>
      <c r="BL464" s="19">
        <v>108.7</v>
      </c>
      <c r="BM464" s="19">
        <v>106.8</v>
      </c>
      <c r="BN464" s="19">
        <v>107.2</v>
      </c>
      <c r="BO464" s="19">
        <v>111.9</v>
      </c>
      <c r="BP464" s="19">
        <v>113.6</v>
      </c>
      <c r="BQ464" s="19">
        <v>114.7</v>
      </c>
      <c r="BR464" s="19">
        <v>115.8</v>
      </c>
      <c r="BS464" s="19">
        <v>115.8</v>
      </c>
      <c r="BT464" s="19">
        <v>117.1</v>
      </c>
      <c r="BU464" s="19">
        <v>113.8</v>
      </c>
      <c r="BV464" s="19">
        <v>114.4</v>
      </c>
      <c r="BW464" s="19">
        <v>114.8</v>
      </c>
      <c r="BX464" s="19">
        <v>112.4</v>
      </c>
      <c r="BY464" s="19">
        <v>113.5</v>
      </c>
      <c r="BZ464" s="19">
        <v>114.6</v>
      </c>
      <c r="CA464" s="19">
        <v>117.8</v>
      </c>
      <c r="CB464" s="19">
        <v>120.4</v>
      </c>
      <c r="CC464" s="19">
        <v>121.1</v>
      </c>
      <c r="CD464" s="19">
        <v>123.6</v>
      </c>
      <c r="CE464" s="19">
        <v>124.2</v>
      </c>
      <c r="CF464" s="19">
        <v>118.4</v>
      </c>
      <c r="CG464" s="19">
        <v>119.8</v>
      </c>
      <c r="CH464" s="19">
        <v>120.3</v>
      </c>
      <c r="CI464" s="19">
        <v>117.4</v>
      </c>
      <c r="CJ464" s="19">
        <v>118.1</v>
      </c>
      <c r="CK464" s="19">
        <v>118.1</v>
      </c>
      <c r="CL464" s="19">
        <v>117.8</v>
      </c>
      <c r="CM464" s="19">
        <v>117.6</v>
      </c>
      <c r="CN464" s="19">
        <v>118.4</v>
      </c>
      <c r="CO464" s="19">
        <v>117.1</v>
      </c>
      <c r="CP464" s="19">
        <v>117.3</v>
      </c>
      <c r="CQ464" s="19">
        <v>121.2</v>
      </c>
      <c r="CR464" s="19">
        <v>120.5</v>
      </c>
      <c r="CS464" s="19">
        <v>121.3</v>
      </c>
      <c r="CT464" s="19">
        <v>121.5</v>
      </c>
      <c r="CU464" s="19">
        <v>122.4</v>
      </c>
      <c r="CV464" s="19">
        <v>121.5</v>
      </c>
      <c r="CW464" s="19">
        <v>122</v>
      </c>
      <c r="CX464" s="19">
        <v>122.7</v>
      </c>
      <c r="CY464" s="19">
        <v>121.5</v>
      </c>
      <c r="CZ464" s="19">
        <v>122.7</v>
      </c>
      <c r="DA464" s="19">
        <v>125.1</v>
      </c>
      <c r="DB464" s="19">
        <v>125.4</v>
      </c>
      <c r="DC464" s="19">
        <v>129.30000000000001</v>
      </c>
      <c r="DD464" s="19">
        <v>126.5</v>
      </c>
      <c r="DE464" s="19">
        <v>127.5</v>
      </c>
      <c r="DF464" s="19">
        <v>128.30000000000001</v>
      </c>
      <c r="DG464" s="19">
        <v>127.1</v>
      </c>
      <c r="DH464" s="19">
        <v>129.4</v>
      </c>
      <c r="DI464" s="19">
        <v>131.69999999999999</v>
      </c>
      <c r="DJ464" s="19">
        <v>131</v>
      </c>
      <c r="DK464" s="19">
        <v>130.69999999999999</v>
      </c>
      <c r="DL464" s="19">
        <v>131.5</v>
      </c>
      <c r="DM464" s="19">
        <v>130.80000000000001</v>
      </c>
      <c r="DN464" s="19">
        <v>131.1</v>
      </c>
      <c r="DO464" s="19">
        <v>131.69999999999999</v>
      </c>
      <c r="DP464" s="19">
        <v>134.69999999999999</v>
      </c>
      <c r="DQ464" s="19">
        <v>140</v>
      </c>
      <c r="DR464" s="19">
        <v>139.80000000000001</v>
      </c>
      <c r="DS464" s="19">
        <v>133.69999999999999</v>
      </c>
      <c r="DT464" s="19">
        <v>136.30000000000001</v>
      </c>
      <c r="DU464" s="19">
        <v>135.19999999999999</v>
      </c>
      <c r="DV464" s="19">
        <v>135.4</v>
      </c>
      <c r="DW464" s="19">
        <v>137.5</v>
      </c>
    </row>
    <row r="465" spans="1:127">
      <c r="A465" s="17" t="s">
        <v>1523</v>
      </c>
      <c r="B465" s="17" t="s">
        <v>1524</v>
      </c>
      <c r="C465" s="18">
        <v>3.6269999999999997E-2</v>
      </c>
      <c r="D465" s="19">
        <v>101.5</v>
      </c>
      <c r="E465" s="19">
        <v>105.6</v>
      </c>
      <c r="F465" s="19">
        <v>109.5</v>
      </c>
      <c r="G465" s="19">
        <v>109.5</v>
      </c>
      <c r="H465" s="19">
        <v>109.5</v>
      </c>
      <c r="I465" s="19">
        <v>109.5</v>
      </c>
      <c r="J465" s="19">
        <v>108</v>
      </c>
      <c r="K465" s="19">
        <v>108</v>
      </c>
      <c r="L465" s="19">
        <v>108</v>
      </c>
      <c r="M465" s="19">
        <v>108</v>
      </c>
      <c r="N465" s="19">
        <v>106.4</v>
      </c>
      <c r="O465" s="19">
        <v>108</v>
      </c>
      <c r="P465" s="19">
        <v>115.4</v>
      </c>
      <c r="Q465" s="19">
        <v>116.9</v>
      </c>
      <c r="R465" s="19">
        <v>113.8</v>
      </c>
      <c r="S465" s="19">
        <v>113.8</v>
      </c>
      <c r="T465" s="19">
        <v>141.6</v>
      </c>
      <c r="U465" s="19">
        <v>132.9</v>
      </c>
      <c r="V465" s="19">
        <v>132.30000000000001</v>
      </c>
      <c r="W465" s="19">
        <v>138.5</v>
      </c>
      <c r="X465" s="19">
        <v>131.30000000000001</v>
      </c>
      <c r="Y465" s="19">
        <v>132.5</v>
      </c>
      <c r="Z465" s="19">
        <v>138.1</v>
      </c>
      <c r="AA465" s="19">
        <v>134.69999999999999</v>
      </c>
      <c r="AB465" s="19">
        <v>127.4</v>
      </c>
      <c r="AC465" s="19">
        <v>130.5</v>
      </c>
      <c r="AD465" s="19">
        <v>132.80000000000001</v>
      </c>
      <c r="AE465" s="19">
        <v>126.8</v>
      </c>
      <c r="AF465" s="19">
        <v>136.1</v>
      </c>
      <c r="AG465" s="19">
        <v>129</v>
      </c>
      <c r="AH465" s="19">
        <v>128.69999999999999</v>
      </c>
      <c r="AI465" s="19">
        <v>134</v>
      </c>
      <c r="AJ465" s="19">
        <v>135.5</v>
      </c>
      <c r="AK465" s="19">
        <v>134.1</v>
      </c>
      <c r="AL465" s="19">
        <v>132.19999999999999</v>
      </c>
      <c r="AM465" s="19">
        <v>133.9</v>
      </c>
      <c r="AN465" s="19">
        <v>139</v>
      </c>
      <c r="AO465" s="19">
        <v>142.6</v>
      </c>
      <c r="AP465" s="19">
        <v>142.6</v>
      </c>
      <c r="AQ465" s="19">
        <v>135.19999999999999</v>
      </c>
      <c r="AR465" s="19">
        <v>135.4</v>
      </c>
      <c r="AS465" s="19">
        <v>135.4</v>
      </c>
      <c r="AT465" s="19">
        <v>135.4</v>
      </c>
      <c r="AU465" s="19">
        <v>135.4</v>
      </c>
      <c r="AV465" s="19">
        <v>135.4</v>
      </c>
      <c r="AW465" s="19">
        <v>135.4</v>
      </c>
      <c r="AX465" s="19">
        <v>135.4</v>
      </c>
      <c r="AY465" s="19">
        <v>135.4</v>
      </c>
      <c r="AZ465" s="19">
        <v>135.4</v>
      </c>
      <c r="BA465" s="19">
        <v>135.4</v>
      </c>
      <c r="BB465" s="19">
        <v>135.4</v>
      </c>
      <c r="BC465" s="19">
        <v>135.4</v>
      </c>
      <c r="BD465" s="19">
        <v>135.4</v>
      </c>
      <c r="BE465" s="19">
        <v>135.69999999999999</v>
      </c>
      <c r="BF465" s="19">
        <v>149</v>
      </c>
      <c r="BG465" s="19">
        <v>149</v>
      </c>
      <c r="BH465" s="19">
        <v>153.5</v>
      </c>
      <c r="BI465" s="19">
        <v>155</v>
      </c>
      <c r="BJ465" s="19">
        <v>153.5</v>
      </c>
      <c r="BK465" s="19">
        <v>154.30000000000001</v>
      </c>
      <c r="BL465" s="19">
        <v>156.6</v>
      </c>
      <c r="BM465" s="19">
        <v>156.6</v>
      </c>
      <c r="BN465" s="19">
        <v>156.6</v>
      </c>
      <c r="BO465" s="19">
        <v>154.30000000000001</v>
      </c>
      <c r="BP465" s="19">
        <v>154.30000000000001</v>
      </c>
      <c r="BQ465" s="19">
        <v>166.2</v>
      </c>
      <c r="BR465" s="19">
        <v>162.6</v>
      </c>
      <c r="BS465" s="19">
        <v>162.6</v>
      </c>
      <c r="BT465" s="19">
        <v>162.6</v>
      </c>
      <c r="BU465" s="19">
        <v>162.6</v>
      </c>
      <c r="BV465" s="19">
        <v>138.69999999999999</v>
      </c>
      <c r="BW465" s="19">
        <v>136.69999999999999</v>
      </c>
      <c r="BX465" s="19">
        <v>148.19999999999999</v>
      </c>
      <c r="BY465" s="19">
        <v>148.19999999999999</v>
      </c>
      <c r="BZ465" s="19">
        <v>148.19999999999999</v>
      </c>
      <c r="CA465" s="19">
        <v>150.5</v>
      </c>
      <c r="CB465" s="19">
        <v>150.5</v>
      </c>
      <c r="CC465" s="19">
        <v>154.30000000000001</v>
      </c>
      <c r="CD465" s="19">
        <v>154.30000000000001</v>
      </c>
      <c r="CE465" s="19">
        <v>150.30000000000001</v>
      </c>
      <c r="CF465" s="19">
        <v>152.30000000000001</v>
      </c>
      <c r="CG465" s="19">
        <v>187.4</v>
      </c>
      <c r="CH465" s="19">
        <v>187.4</v>
      </c>
      <c r="CI465" s="19">
        <v>187.4</v>
      </c>
      <c r="CJ465" s="19">
        <v>195.9</v>
      </c>
      <c r="CK465" s="19">
        <v>191.3</v>
      </c>
      <c r="CL465" s="19">
        <v>191.3</v>
      </c>
      <c r="CM465" s="19">
        <v>197.7</v>
      </c>
      <c r="CN465" s="19">
        <v>197.7</v>
      </c>
      <c r="CO465" s="19">
        <v>197.7</v>
      </c>
      <c r="CP465" s="19">
        <v>197.7</v>
      </c>
      <c r="CQ465" s="19">
        <v>197.7</v>
      </c>
      <c r="CR465" s="19">
        <v>197.7</v>
      </c>
      <c r="CS465" s="19">
        <v>197.7</v>
      </c>
      <c r="CT465" s="19">
        <v>197.7</v>
      </c>
      <c r="CU465" s="19">
        <v>197.7</v>
      </c>
      <c r="CV465" s="19">
        <v>197.7</v>
      </c>
      <c r="CW465" s="19">
        <v>193.2</v>
      </c>
      <c r="CX465" s="19">
        <v>193.2</v>
      </c>
      <c r="CY465" s="19">
        <v>193.2</v>
      </c>
      <c r="CZ465" s="19">
        <v>193.2</v>
      </c>
      <c r="DA465" s="19">
        <v>192.2</v>
      </c>
      <c r="DB465" s="19">
        <v>192.2</v>
      </c>
      <c r="DC465" s="19">
        <v>193.2</v>
      </c>
      <c r="DD465" s="19">
        <v>193.2</v>
      </c>
      <c r="DE465" s="19">
        <v>193.2</v>
      </c>
      <c r="DF465" s="19">
        <v>193.2</v>
      </c>
      <c r="DG465" s="19">
        <v>193.2</v>
      </c>
      <c r="DH465" s="19">
        <v>193</v>
      </c>
      <c r="DI465" s="19">
        <v>193.2</v>
      </c>
      <c r="DJ465" s="19">
        <v>193.2</v>
      </c>
      <c r="DK465" s="19">
        <v>193.2</v>
      </c>
      <c r="DL465" s="19">
        <v>193.2</v>
      </c>
      <c r="DM465" s="19">
        <v>197.7</v>
      </c>
      <c r="DN465" s="19">
        <v>197.7</v>
      </c>
      <c r="DO465" s="19">
        <v>202</v>
      </c>
      <c r="DP465" s="19">
        <v>202</v>
      </c>
      <c r="DQ465" s="19">
        <v>202</v>
      </c>
      <c r="DR465" s="19">
        <v>210.1</v>
      </c>
      <c r="DS465" s="19">
        <v>214.9</v>
      </c>
      <c r="DT465" s="19">
        <v>223.5</v>
      </c>
      <c r="DU465" s="19">
        <v>223.5</v>
      </c>
      <c r="DV465" s="19">
        <v>219.2</v>
      </c>
      <c r="DW465" s="19">
        <v>224.2</v>
      </c>
    </row>
    <row r="466" spans="1:127">
      <c r="A466" s="17" t="s">
        <v>1525</v>
      </c>
      <c r="B466" s="17" t="s">
        <v>1526</v>
      </c>
      <c r="C466" s="18">
        <v>9.5899999999999996E-3</v>
      </c>
      <c r="D466" s="19">
        <v>112.8</v>
      </c>
      <c r="E466" s="19">
        <v>111.9</v>
      </c>
      <c r="F466" s="19">
        <v>111.9</v>
      </c>
      <c r="G466" s="19">
        <v>111.9</v>
      </c>
      <c r="H466" s="19">
        <v>110.7</v>
      </c>
      <c r="I466" s="19">
        <v>110.7</v>
      </c>
      <c r="J466" s="19">
        <v>112.2</v>
      </c>
      <c r="K466" s="19">
        <v>112.2</v>
      </c>
      <c r="L466" s="19">
        <v>112.4</v>
      </c>
      <c r="M466" s="19">
        <v>115</v>
      </c>
      <c r="N466" s="19">
        <v>116</v>
      </c>
      <c r="O466" s="19">
        <v>118.9</v>
      </c>
      <c r="P466" s="19">
        <v>118.9</v>
      </c>
      <c r="Q466" s="19">
        <v>114.1</v>
      </c>
      <c r="R466" s="19">
        <v>112.3</v>
      </c>
      <c r="S466" s="19">
        <v>113.5</v>
      </c>
      <c r="T466" s="19">
        <v>113.8</v>
      </c>
      <c r="U466" s="19">
        <v>116</v>
      </c>
      <c r="V466" s="19">
        <v>116.8</v>
      </c>
      <c r="W466" s="19">
        <v>116.8</v>
      </c>
      <c r="X466" s="19">
        <v>117.2</v>
      </c>
      <c r="Y466" s="19">
        <v>114.2</v>
      </c>
      <c r="Z466" s="19">
        <v>113</v>
      </c>
      <c r="AA466" s="19">
        <v>114</v>
      </c>
      <c r="AB466" s="19">
        <v>115</v>
      </c>
      <c r="AC466" s="19">
        <v>115</v>
      </c>
      <c r="AD466" s="19">
        <v>115</v>
      </c>
      <c r="AE466" s="19">
        <v>114.7</v>
      </c>
      <c r="AF466" s="19">
        <v>113.8</v>
      </c>
      <c r="AG466" s="19">
        <v>116.1</v>
      </c>
      <c r="AH466" s="19">
        <v>116.6</v>
      </c>
      <c r="AI466" s="19">
        <v>116.7</v>
      </c>
      <c r="AJ466" s="19">
        <v>119.4</v>
      </c>
      <c r="AK466" s="19">
        <v>119.4</v>
      </c>
      <c r="AL466" s="19">
        <v>115.8</v>
      </c>
      <c r="AM466" s="19">
        <v>115.8</v>
      </c>
      <c r="AN466" s="19">
        <v>116.3</v>
      </c>
      <c r="AO466" s="19">
        <v>115.3</v>
      </c>
      <c r="AP466" s="19">
        <v>115.3</v>
      </c>
      <c r="AQ466" s="19">
        <v>116.3</v>
      </c>
      <c r="AR466" s="19">
        <v>124.2</v>
      </c>
      <c r="AS466" s="19">
        <v>123.8</v>
      </c>
      <c r="AT466" s="19">
        <v>123.8</v>
      </c>
      <c r="AU466" s="19">
        <v>123.8</v>
      </c>
      <c r="AV466" s="19">
        <v>123.9</v>
      </c>
      <c r="AW466" s="19">
        <v>126.7</v>
      </c>
      <c r="AX466" s="19">
        <v>125.8</v>
      </c>
      <c r="AY466" s="19">
        <v>125.9</v>
      </c>
      <c r="AZ466" s="19">
        <v>112.2</v>
      </c>
      <c r="BA466" s="19">
        <v>113.5</v>
      </c>
      <c r="BB466" s="19">
        <v>115.6</v>
      </c>
      <c r="BC466" s="19">
        <v>115.7</v>
      </c>
      <c r="BD466" s="19">
        <v>115.7</v>
      </c>
      <c r="BE466" s="19">
        <v>115.7</v>
      </c>
      <c r="BF466" s="19">
        <v>115.7</v>
      </c>
      <c r="BG466" s="19">
        <v>116.4</v>
      </c>
      <c r="BH466" s="19">
        <v>111.9</v>
      </c>
      <c r="BI466" s="19">
        <v>111.9</v>
      </c>
      <c r="BJ466" s="19">
        <v>112.7</v>
      </c>
      <c r="BK466" s="19">
        <v>118.2</v>
      </c>
      <c r="BL466" s="19">
        <v>118.2</v>
      </c>
      <c r="BM466" s="19">
        <v>117.3</v>
      </c>
      <c r="BN466" s="19">
        <v>121</v>
      </c>
      <c r="BO466" s="19">
        <v>125.5</v>
      </c>
      <c r="BP466" s="19">
        <v>125.1</v>
      </c>
      <c r="BQ466" s="19">
        <v>125.1</v>
      </c>
      <c r="BR466" s="19">
        <v>125.1</v>
      </c>
      <c r="BS466" s="19">
        <v>125.5</v>
      </c>
      <c r="BT466" s="19">
        <v>135.30000000000001</v>
      </c>
      <c r="BU466" s="19">
        <v>122</v>
      </c>
      <c r="BV466" s="19">
        <v>128.6</v>
      </c>
      <c r="BW466" s="19">
        <v>126</v>
      </c>
      <c r="BX466" s="19">
        <v>124.2</v>
      </c>
      <c r="BY466" s="19">
        <v>118.4</v>
      </c>
      <c r="BZ466" s="19">
        <v>116.2</v>
      </c>
      <c r="CA466" s="19">
        <v>114.8</v>
      </c>
      <c r="CB466" s="19">
        <v>113.7</v>
      </c>
      <c r="CC466" s="19">
        <v>115.7</v>
      </c>
      <c r="CD466" s="19">
        <v>123.4</v>
      </c>
      <c r="CE466" s="19">
        <v>125.9</v>
      </c>
      <c r="CF466" s="19">
        <v>124.8</v>
      </c>
      <c r="CG466" s="19">
        <v>114.4</v>
      </c>
      <c r="CH466" s="19">
        <v>114</v>
      </c>
      <c r="CI466" s="19">
        <v>113.3</v>
      </c>
      <c r="CJ466" s="19">
        <v>113.6</v>
      </c>
      <c r="CK466" s="19">
        <v>113.6</v>
      </c>
      <c r="CL466" s="19">
        <v>113.9</v>
      </c>
      <c r="CM466" s="19">
        <v>115.3</v>
      </c>
      <c r="CN466" s="19">
        <v>115.3</v>
      </c>
      <c r="CO466" s="19">
        <v>115.3</v>
      </c>
      <c r="CP466" s="19">
        <v>114.7</v>
      </c>
      <c r="CQ466" s="19">
        <v>114</v>
      </c>
      <c r="CR466" s="19">
        <v>113.9</v>
      </c>
      <c r="CS466" s="19">
        <v>115.1</v>
      </c>
      <c r="CT466" s="19">
        <v>115.1</v>
      </c>
      <c r="CU466" s="19">
        <v>115.8</v>
      </c>
      <c r="CV466" s="19">
        <v>116</v>
      </c>
      <c r="CW466" s="19">
        <v>115.3</v>
      </c>
      <c r="CX466" s="19">
        <v>115.7</v>
      </c>
      <c r="CY466" s="19">
        <v>116</v>
      </c>
      <c r="CZ466" s="19">
        <v>117.4</v>
      </c>
      <c r="DA466" s="19">
        <v>119</v>
      </c>
      <c r="DB466" s="19">
        <v>118.6</v>
      </c>
      <c r="DC466" s="19">
        <v>119.4</v>
      </c>
      <c r="DD466" s="19">
        <v>118.3</v>
      </c>
      <c r="DE466" s="19">
        <v>118.8</v>
      </c>
      <c r="DF466" s="19">
        <v>119.1</v>
      </c>
      <c r="DG466" s="19">
        <v>117.8</v>
      </c>
      <c r="DH466" s="19">
        <v>116.3</v>
      </c>
      <c r="DI466" s="19">
        <v>126.7</v>
      </c>
      <c r="DJ466" s="19">
        <v>111.3</v>
      </c>
      <c r="DK466" s="19">
        <v>112.1</v>
      </c>
      <c r="DL466" s="19">
        <v>112.1</v>
      </c>
      <c r="DM466" s="19">
        <v>110.4</v>
      </c>
      <c r="DN466" s="19">
        <v>110.4</v>
      </c>
      <c r="DO466" s="19">
        <v>110.4</v>
      </c>
      <c r="DP466" s="19">
        <v>106.9</v>
      </c>
      <c r="DQ466" s="19">
        <v>106.9</v>
      </c>
      <c r="DR466" s="19">
        <v>107</v>
      </c>
      <c r="DS466" s="19">
        <v>107</v>
      </c>
      <c r="DT466" s="19">
        <v>111</v>
      </c>
      <c r="DU466" s="19">
        <v>111.1</v>
      </c>
      <c r="DV466" s="19">
        <v>111.1</v>
      </c>
      <c r="DW466" s="19">
        <v>111.1</v>
      </c>
    </row>
    <row r="467" spans="1:127">
      <c r="A467" s="17" t="s">
        <v>1527</v>
      </c>
      <c r="B467" s="17" t="s">
        <v>1528</v>
      </c>
      <c r="C467" s="18">
        <v>2.2429999999999999E-2</v>
      </c>
      <c r="D467" s="19">
        <v>103.1</v>
      </c>
      <c r="E467" s="19">
        <v>87.1</v>
      </c>
      <c r="F467" s="19">
        <v>94.5</v>
      </c>
      <c r="G467" s="19">
        <v>96.2</v>
      </c>
      <c r="H467" s="19">
        <v>99.6</v>
      </c>
      <c r="I467" s="19">
        <v>102.2</v>
      </c>
      <c r="J467" s="19">
        <v>103.5</v>
      </c>
      <c r="K467" s="19">
        <v>103.1</v>
      </c>
      <c r="L467" s="19">
        <v>102.9</v>
      </c>
      <c r="M467" s="19">
        <v>109.8</v>
      </c>
      <c r="N467" s="19">
        <v>104.9</v>
      </c>
      <c r="O467" s="19">
        <v>107.6</v>
      </c>
      <c r="P467" s="19">
        <v>107.3</v>
      </c>
      <c r="Q467" s="19">
        <v>108.8</v>
      </c>
      <c r="R467" s="19">
        <v>114.7</v>
      </c>
      <c r="S467" s="19">
        <v>117.1</v>
      </c>
      <c r="T467" s="19">
        <v>116.8</v>
      </c>
      <c r="U467" s="19">
        <v>117.6</v>
      </c>
      <c r="V467" s="19">
        <v>116.2</v>
      </c>
      <c r="W467" s="19">
        <v>110.7</v>
      </c>
      <c r="X467" s="19">
        <v>99</v>
      </c>
      <c r="Y467" s="19">
        <v>98.8</v>
      </c>
      <c r="Z467" s="19">
        <v>108</v>
      </c>
      <c r="AA467" s="19">
        <v>118.8</v>
      </c>
      <c r="AB467" s="19">
        <v>125.1</v>
      </c>
      <c r="AC467" s="19">
        <v>114.2</v>
      </c>
      <c r="AD467" s="19">
        <v>114.6</v>
      </c>
      <c r="AE467" s="19">
        <v>117.6</v>
      </c>
      <c r="AF467" s="19">
        <v>113</v>
      </c>
      <c r="AG467" s="19">
        <v>107.3</v>
      </c>
      <c r="AH467" s="19">
        <v>94.6</v>
      </c>
      <c r="AI467" s="19">
        <v>94.1</v>
      </c>
      <c r="AJ467" s="19">
        <v>94.4</v>
      </c>
      <c r="AK467" s="19">
        <v>102</v>
      </c>
      <c r="AL467" s="19">
        <v>114.2</v>
      </c>
      <c r="AM467" s="19">
        <v>120.9</v>
      </c>
      <c r="AN467" s="19">
        <v>120.6</v>
      </c>
      <c r="AO467" s="19">
        <v>127.6</v>
      </c>
      <c r="AP467" s="19">
        <v>126.8</v>
      </c>
      <c r="AQ467" s="19">
        <v>125.5</v>
      </c>
      <c r="AR467" s="19">
        <v>110.3</v>
      </c>
      <c r="AS467" s="19">
        <v>126.1</v>
      </c>
      <c r="AT467" s="19">
        <v>109.9</v>
      </c>
      <c r="AU467" s="19">
        <v>96.8</v>
      </c>
      <c r="AV467" s="19">
        <v>96.5</v>
      </c>
      <c r="AW467" s="19">
        <v>96.3</v>
      </c>
      <c r="AX467" s="19">
        <v>96.3</v>
      </c>
      <c r="AY467" s="19">
        <v>96</v>
      </c>
      <c r="AZ467" s="19">
        <v>100.3</v>
      </c>
      <c r="BA467" s="19">
        <v>100.5</v>
      </c>
      <c r="BB467" s="19">
        <v>101.5</v>
      </c>
      <c r="BC467" s="19">
        <v>101</v>
      </c>
      <c r="BD467" s="19">
        <v>102.3</v>
      </c>
      <c r="BE467" s="19">
        <v>100.1</v>
      </c>
      <c r="BF467" s="19">
        <v>99.9</v>
      </c>
      <c r="BG467" s="19">
        <v>102.6</v>
      </c>
      <c r="BH467" s="19">
        <v>102</v>
      </c>
      <c r="BI467" s="19">
        <v>100.9</v>
      </c>
      <c r="BJ467" s="19">
        <v>119.8</v>
      </c>
      <c r="BK467" s="19">
        <v>127.2</v>
      </c>
      <c r="BL467" s="19">
        <v>127.7</v>
      </c>
      <c r="BM467" s="19">
        <v>130.69999999999999</v>
      </c>
      <c r="BN467" s="19">
        <v>131.1</v>
      </c>
      <c r="BO467" s="19">
        <v>134.1</v>
      </c>
      <c r="BP467" s="19">
        <v>132.5</v>
      </c>
      <c r="BQ467" s="19">
        <v>127.3</v>
      </c>
      <c r="BR467" s="19">
        <v>123</v>
      </c>
      <c r="BS467" s="19">
        <v>129.9</v>
      </c>
      <c r="BT467" s="19">
        <v>130.1</v>
      </c>
      <c r="BU467" s="19">
        <v>137.69999999999999</v>
      </c>
      <c r="BV467" s="19">
        <v>137.5</v>
      </c>
      <c r="BW467" s="19">
        <v>135.9</v>
      </c>
      <c r="BX467" s="19">
        <v>141.30000000000001</v>
      </c>
      <c r="BY467" s="19">
        <v>138.80000000000001</v>
      </c>
      <c r="BZ467" s="19">
        <v>135.30000000000001</v>
      </c>
      <c r="CA467" s="19">
        <v>139.1</v>
      </c>
      <c r="CB467" s="19">
        <v>138.69999999999999</v>
      </c>
      <c r="CC467" s="19">
        <v>136.19999999999999</v>
      </c>
      <c r="CD467" s="19">
        <v>139.30000000000001</v>
      </c>
      <c r="CE467" s="19">
        <v>138.1</v>
      </c>
      <c r="CF467" s="19">
        <v>140.19999999999999</v>
      </c>
      <c r="CG467" s="19">
        <v>140.9</v>
      </c>
      <c r="CH467" s="19">
        <v>142.1</v>
      </c>
      <c r="CI467" s="19">
        <v>140</v>
      </c>
      <c r="CJ467" s="19">
        <v>140.5</v>
      </c>
      <c r="CK467" s="19">
        <v>139.9</v>
      </c>
      <c r="CL467" s="19">
        <v>140</v>
      </c>
      <c r="CM467" s="19">
        <v>140.6</v>
      </c>
      <c r="CN467" s="19">
        <v>138.5</v>
      </c>
      <c r="CO467" s="19">
        <v>138.19999999999999</v>
      </c>
      <c r="CP467" s="19">
        <v>137.6</v>
      </c>
      <c r="CQ467" s="19">
        <v>138.80000000000001</v>
      </c>
      <c r="CR467" s="19">
        <v>136.19999999999999</v>
      </c>
      <c r="CS467" s="19">
        <v>137.6</v>
      </c>
      <c r="CT467" s="19">
        <v>137.9</v>
      </c>
      <c r="CU467" s="19">
        <v>140</v>
      </c>
      <c r="CV467" s="19">
        <v>147.9</v>
      </c>
      <c r="CW467" s="19">
        <v>142.6</v>
      </c>
      <c r="CX467" s="19">
        <v>139.30000000000001</v>
      </c>
      <c r="CY467" s="19">
        <v>140.6</v>
      </c>
      <c r="CZ467" s="19">
        <v>138.19999999999999</v>
      </c>
      <c r="DA467" s="19">
        <v>137</v>
      </c>
      <c r="DB467" s="19">
        <v>139</v>
      </c>
      <c r="DC467" s="19">
        <v>138.69999999999999</v>
      </c>
      <c r="DD467" s="19">
        <v>138.30000000000001</v>
      </c>
      <c r="DE467" s="19">
        <v>141.9</v>
      </c>
      <c r="DF467" s="19">
        <v>141.5</v>
      </c>
      <c r="DG467" s="19">
        <v>140.9</v>
      </c>
      <c r="DH467" s="19">
        <v>158.80000000000001</v>
      </c>
      <c r="DI467" s="19">
        <v>157.80000000000001</v>
      </c>
      <c r="DJ467" s="19">
        <v>158.9</v>
      </c>
      <c r="DK467" s="19">
        <v>158.5</v>
      </c>
      <c r="DL467" s="19">
        <v>161.5</v>
      </c>
      <c r="DM467" s="19">
        <v>159</v>
      </c>
      <c r="DN467" s="19">
        <v>164.1</v>
      </c>
      <c r="DO467" s="19">
        <v>162.6</v>
      </c>
      <c r="DP467" s="19">
        <v>161.19999999999999</v>
      </c>
      <c r="DQ467" s="19">
        <v>163.9</v>
      </c>
      <c r="DR467" s="19">
        <v>165.6</v>
      </c>
      <c r="DS467" s="19">
        <v>166.4</v>
      </c>
      <c r="DT467" s="19">
        <v>175.5</v>
      </c>
      <c r="DU467" s="19">
        <v>173</v>
      </c>
      <c r="DV467" s="19">
        <v>175.1</v>
      </c>
      <c r="DW467" s="19">
        <v>175</v>
      </c>
    </row>
    <row r="468" spans="1:127">
      <c r="A468" s="17" t="s">
        <v>1529</v>
      </c>
      <c r="B468" s="17" t="s">
        <v>1530</v>
      </c>
      <c r="C468" s="18">
        <v>1.46E-2</v>
      </c>
      <c r="D468" s="19">
        <v>100.6</v>
      </c>
      <c r="E468" s="19">
        <v>100.6</v>
      </c>
      <c r="F468" s="19">
        <v>100.6</v>
      </c>
      <c r="G468" s="19">
        <v>104.7</v>
      </c>
      <c r="H468" s="19">
        <v>101.7</v>
      </c>
      <c r="I468" s="19">
        <v>103.5</v>
      </c>
      <c r="J468" s="19">
        <v>103.2</v>
      </c>
      <c r="K468" s="19">
        <v>105.6</v>
      </c>
      <c r="L468" s="19">
        <v>101.7</v>
      </c>
      <c r="M468" s="19">
        <v>111.8</v>
      </c>
      <c r="N468" s="19">
        <v>107.2</v>
      </c>
      <c r="O468" s="19">
        <v>106.9</v>
      </c>
      <c r="P468" s="19">
        <v>108.1</v>
      </c>
      <c r="Q468" s="19">
        <v>104.4</v>
      </c>
      <c r="R468" s="19">
        <v>113.3</v>
      </c>
      <c r="S468" s="19">
        <v>117.1</v>
      </c>
      <c r="T468" s="19">
        <v>116.7</v>
      </c>
      <c r="U468" s="19">
        <v>112.9</v>
      </c>
      <c r="V468" s="19">
        <v>112.2</v>
      </c>
      <c r="W468" s="19">
        <v>113.4</v>
      </c>
      <c r="X468" s="19">
        <v>113.1</v>
      </c>
      <c r="Y468" s="19">
        <v>112.9</v>
      </c>
      <c r="Z468" s="19">
        <v>120.4</v>
      </c>
      <c r="AA468" s="19">
        <v>117.9</v>
      </c>
      <c r="AB468" s="19">
        <v>118</v>
      </c>
      <c r="AC468" s="19">
        <v>118.2</v>
      </c>
      <c r="AD468" s="19">
        <v>113.5</v>
      </c>
      <c r="AE468" s="19">
        <v>116.7</v>
      </c>
      <c r="AF468" s="19">
        <v>116.5</v>
      </c>
      <c r="AG468" s="19">
        <v>114.3</v>
      </c>
      <c r="AH468" s="19">
        <v>116.8</v>
      </c>
      <c r="AI468" s="19">
        <v>114.4</v>
      </c>
      <c r="AJ468" s="19">
        <v>116.8</v>
      </c>
      <c r="AK468" s="19">
        <v>107.1</v>
      </c>
      <c r="AL468" s="19">
        <v>105</v>
      </c>
      <c r="AM468" s="19">
        <v>104.1</v>
      </c>
      <c r="AN468" s="19">
        <v>108.3</v>
      </c>
      <c r="AO468" s="19">
        <v>106.9</v>
      </c>
      <c r="AP468" s="19">
        <v>107.1</v>
      </c>
      <c r="AQ468" s="19">
        <v>105.8</v>
      </c>
      <c r="AR468" s="19">
        <v>118.5</v>
      </c>
      <c r="AS468" s="19">
        <v>107</v>
      </c>
      <c r="AT468" s="19">
        <v>110.3</v>
      </c>
      <c r="AU468" s="19">
        <v>97.5</v>
      </c>
      <c r="AV468" s="19">
        <v>112.5</v>
      </c>
      <c r="AW468" s="19">
        <v>112.5</v>
      </c>
      <c r="AX468" s="19">
        <v>112.5</v>
      </c>
      <c r="AY468" s="19">
        <v>103.2</v>
      </c>
      <c r="AZ468" s="19">
        <v>103.9</v>
      </c>
      <c r="BA468" s="19">
        <v>103.9</v>
      </c>
      <c r="BB468" s="19">
        <v>103.9</v>
      </c>
      <c r="BC468" s="19">
        <v>103.9</v>
      </c>
      <c r="BD468" s="19">
        <v>103.9</v>
      </c>
      <c r="BE468" s="19">
        <v>103.9</v>
      </c>
      <c r="BF468" s="19">
        <v>103.9</v>
      </c>
      <c r="BG468" s="19">
        <v>103.9</v>
      </c>
      <c r="BH468" s="19">
        <v>103.9</v>
      </c>
      <c r="BI468" s="19">
        <v>103.9</v>
      </c>
      <c r="BJ468" s="19">
        <v>103.9</v>
      </c>
      <c r="BK468" s="19">
        <v>103.9</v>
      </c>
      <c r="BL468" s="19">
        <v>103.9</v>
      </c>
      <c r="BM468" s="19">
        <v>104</v>
      </c>
      <c r="BN468" s="19">
        <v>106.8</v>
      </c>
      <c r="BO468" s="19">
        <v>109.3</v>
      </c>
      <c r="BP468" s="19">
        <v>109.3</v>
      </c>
      <c r="BQ468" s="19">
        <v>109.3</v>
      </c>
      <c r="BR468" s="19">
        <v>102</v>
      </c>
      <c r="BS468" s="19">
        <v>102</v>
      </c>
      <c r="BT468" s="19">
        <v>102.3</v>
      </c>
      <c r="BU468" s="19">
        <v>102.8</v>
      </c>
      <c r="BV468" s="19">
        <v>102.8</v>
      </c>
      <c r="BW468" s="19">
        <v>102.3</v>
      </c>
      <c r="BX468" s="19">
        <v>101.5</v>
      </c>
      <c r="BY468" s="19">
        <v>104.2</v>
      </c>
      <c r="BZ468" s="19">
        <v>103.7</v>
      </c>
      <c r="CA468" s="19">
        <v>103.2</v>
      </c>
      <c r="CB468" s="19">
        <v>103.2</v>
      </c>
      <c r="CC468" s="19">
        <v>103.2</v>
      </c>
      <c r="CD468" s="19">
        <v>103.7</v>
      </c>
      <c r="CE468" s="19">
        <v>105.4</v>
      </c>
      <c r="CF468" s="19">
        <v>105.4</v>
      </c>
      <c r="CG468" s="19">
        <v>105.4</v>
      </c>
      <c r="CH468" s="19">
        <v>105.4</v>
      </c>
      <c r="CI468" s="19">
        <v>105.4</v>
      </c>
      <c r="CJ468" s="19">
        <v>106.8</v>
      </c>
      <c r="CK468" s="19">
        <v>106.8</v>
      </c>
      <c r="CL468" s="19">
        <v>106.8</v>
      </c>
      <c r="CM468" s="19">
        <v>106.8</v>
      </c>
      <c r="CN468" s="19">
        <v>106.8</v>
      </c>
      <c r="CO468" s="19">
        <v>107.7</v>
      </c>
      <c r="CP468" s="19">
        <v>107.5</v>
      </c>
      <c r="CQ468" s="19">
        <v>107.5</v>
      </c>
      <c r="CR468" s="19">
        <v>107.5</v>
      </c>
      <c r="CS468" s="19">
        <v>107.5</v>
      </c>
      <c r="CT468" s="19">
        <v>107.5</v>
      </c>
      <c r="CU468" s="19">
        <v>107.5</v>
      </c>
      <c r="CV468" s="19">
        <v>107.5</v>
      </c>
      <c r="CW468" s="19">
        <v>100.8</v>
      </c>
      <c r="CX468" s="19">
        <v>100.8</v>
      </c>
      <c r="CY468" s="19">
        <v>104.5</v>
      </c>
      <c r="CZ468" s="19">
        <v>104.5</v>
      </c>
      <c r="DA468" s="19">
        <v>105.7</v>
      </c>
      <c r="DB468" s="19">
        <v>105.7</v>
      </c>
      <c r="DC468" s="19">
        <v>105.4</v>
      </c>
      <c r="DD468" s="19">
        <v>106.8</v>
      </c>
      <c r="DE468" s="19">
        <v>106.5</v>
      </c>
      <c r="DF468" s="19">
        <v>106.8</v>
      </c>
      <c r="DG468" s="19">
        <v>106.8</v>
      </c>
      <c r="DH468" s="19">
        <v>107.3</v>
      </c>
      <c r="DI468" s="19">
        <v>107.9</v>
      </c>
      <c r="DJ468" s="19">
        <v>107.3</v>
      </c>
      <c r="DK468" s="19">
        <v>106.9</v>
      </c>
      <c r="DL468" s="19">
        <v>106.9</v>
      </c>
      <c r="DM468" s="19">
        <v>106.9</v>
      </c>
      <c r="DN468" s="19">
        <v>106.9</v>
      </c>
      <c r="DO468" s="19">
        <v>106.9</v>
      </c>
      <c r="DP468" s="19">
        <v>106.9</v>
      </c>
      <c r="DQ468" s="19">
        <v>108.2</v>
      </c>
      <c r="DR468" s="19">
        <v>108.2</v>
      </c>
      <c r="DS468" s="19">
        <v>112.1</v>
      </c>
      <c r="DT468" s="19">
        <v>112.1</v>
      </c>
      <c r="DU468" s="19">
        <v>112.1</v>
      </c>
      <c r="DV468" s="19">
        <v>112.1</v>
      </c>
      <c r="DW468" s="19">
        <v>112.1</v>
      </c>
    </row>
    <row r="469" spans="1:127">
      <c r="A469" s="17" t="s">
        <v>1531</v>
      </c>
      <c r="B469" s="17" t="s">
        <v>1532</v>
      </c>
      <c r="C469" s="18">
        <v>6.5199999999999998E-3</v>
      </c>
      <c r="D469" s="19">
        <v>99.7</v>
      </c>
      <c r="E469" s="19">
        <v>99.3</v>
      </c>
      <c r="F469" s="19">
        <v>99.3</v>
      </c>
      <c r="G469" s="19">
        <v>99.3</v>
      </c>
      <c r="H469" s="19">
        <v>100.2</v>
      </c>
      <c r="I469" s="19">
        <v>100.2</v>
      </c>
      <c r="J469" s="19">
        <v>100.6</v>
      </c>
      <c r="K469" s="19">
        <v>100.3</v>
      </c>
      <c r="L469" s="19">
        <v>100.3</v>
      </c>
      <c r="M469" s="19">
        <v>100.3</v>
      </c>
      <c r="N469" s="19">
        <v>100.3</v>
      </c>
      <c r="O469" s="19">
        <v>100.3</v>
      </c>
      <c r="P469" s="19">
        <v>101.5</v>
      </c>
      <c r="Q469" s="19">
        <v>101</v>
      </c>
      <c r="R469" s="19">
        <v>101</v>
      </c>
      <c r="S469" s="19">
        <v>101</v>
      </c>
      <c r="T469" s="19">
        <v>101</v>
      </c>
      <c r="U469" s="19">
        <v>101.6</v>
      </c>
      <c r="V469" s="19">
        <v>102.9</v>
      </c>
      <c r="W469" s="19">
        <v>102.9</v>
      </c>
      <c r="X469" s="19">
        <v>102.9</v>
      </c>
      <c r="Y469" s="19">
        <v>102.9</v>
      </c>
      <c r="Z469" s="19">
        <v>102.9</v>
      </c>
      <c r="AA469" s="19">
        <v>102.9</v>
      </c>
      <c r="AB469" s="19">
        <v>109.8</v>
      </c>
      <c r="AC469" s="19">
        <v>109.8</v>
      </c>
      <c r="AD469" s="19">
        <v>110.1</v>
      </c>
      <c r="AE469" s="19">
        <v>110.1</v>
      </c>
      <c r="AF469" s="19">
        <v>110.1</v>
      </c>
      <c r="AG469" s="19">
        <v>110.1</v>
      </c>
      <c r="AH469" s="19">
        <v>111.6</v>
      </c>
      <c r="AI469" s="19">
        <v>111.6</v>
      </c>
      <c r="AJ469" s="19">
        <v>111.6</v>
      </c>
      <c r="AK469" s="19">
        <v>111.6</v>
      </c>
      <c r="AL469" s="19">
        <v>111.6</v>
      </c>
      <c r="AM469" s="19">
        <v>110.8</v>
      </c>
      <c r="AN469" s="19">
        <v>110.8</v>
      </c>
      <c r="AO469" s="19">
        <v>110.5</v>
      </c>
      <c r="AP469" s="19">
        <v>110.1</v>
      </c>
      <c r="AQ469" s="19">
        <v>110</v>
      </c>
      <c r="AR469" s="19">
        <v>110</v>
      </c>
      <c r="AS469" s="19">
        <v>110.8</v>
      </c>
      <c r="AT469" s="19">
        <v>110.1</v>
      </c>
      <c r="AU469" s="19">
        <v>111.2</v>
      </c>
      <c r="AV469" s="19">
        <v>110.9</v>
      </c>
      <c r="AW469" s="19">
        <v>111.6</v>
      </c>
      <c r="AX469" s="19">
        <v>111.7</v>
      </c>
      <c r="AY469" s="19">
        <v>111.3</v>
      </c>
      <c r="AZ469" s="19">
        <v>111.2</v>
      </c>
      <c r="BA469" s="19">
        <v>111.2</v>
      </c>
      <c r="BB469" s="19">
        <v>111.6</v>
      </c>
      <c r="BC469" s="19">
        <v>110.2</v>
      </c>
      <c r="BD469" s="19">
        <v>110.8</v>
      </c>
      <c r="BE469" s="19">
        <v>111.8</v>
      </c>
      <c r="BF469" s="19">
        <v>111.8</v>
      </c>
      <c r="BG469" s="19">
        <v>111.4</v>
      </c>
      <c r="BH469" s="19">
        <v>109.1</v>
      </c>
      <c r="BI469" s="19">
        <v>109.4</v>
      </c>
      <c r="BJ469" s="19">
        <v>110.7</v>
      </c>
      <c r="BK469" s="19">
        <v>110.4</v>
      </c>
      <c r="BL469" s="19">
        <v>111.1</v>
      </c>
      <c r="BM469" s="19">
        <v>112.3</v>
      </c>
      <c r="BN469" s="19">
        <v>114.1</v>
      </c>
      <c r="BO469" s="19">
        <v>113.4</v>
      </c>
      <c r="BP469" s="19">
        <v>113.5</v>
      </c>
      <c r="BQ469" s="19">
        <v>112.7</v>
      </c>
      <c r="BR469" s="19">
        <v>111.7</v>
      </c>
      <c r="BS469" s="19">
        <v>117.6</v>
      </c>
      <c r="BT469" s="19">
        <v>118.5</v>
      </c>
      <c r="BU469" s="19">
        <v>119</v>
      </c>
      <c r="BV469" s="19">
        <v>118.6</v>
      </c>
      <c r="BW469" s="19">
        <v>118.6</v>
      </c>
      <c r="BX469" s="19">
        <v>119.1</v>
      </c>
      <c r="BY469" s="19">
        <v>123.6</v>
      </c>
      <c r="BZ469" s="19">
        <v>123.2</v>
      </c>
      <c r="CA469" s="19">
        <v>124.6</v>
      </c>
      <c r="CB469" s="19">
        <v>123.8</v>
      </c>
      <c r="CC469" s="19">
        <v>125.1</v>
      </c>
      <c r="CD469" s="19">
        <v>126</v>
      </c>
      <c r="CE469" s="19">
        <v>126.1</v>
      </c>
      <c r="CF469" s="19">
        <v>126.2</v>
      </c>
      <c r="CG469" s="19">
        <v>126.4</v>
      </c>
      <c r="CH469" s="19">
        <v>125.9</v>
      </c>
      <c r="CI469" s="19">
        <v>125.4</v>
      </c>
      <c r="CJ469" s="19">
        <v>122.9</v>
      </c>
      <c r="CK469" s="19">
        <v>122.6</v>
      </c>
      <c r="CL469" s="19">
        <v>122.9</v>
      </c>
      <c r="CM469" s="19">
        <v>123.7</v>
      </c>
      <c r="CN469" s="19">
        <v>125.3</v>
      </c>
      <c r="CO469" s="19">
        <v>125.8</v>
      </c>
      <c r="CP469" s="19">
        <v>127.8</v>
      </c>
      <c r="CQ469" s="19">
        <v>128</v>
      </c>
      <c r="CR469" s="19">
        <v>129</v>
      </c>
      <c r="CS469" s="19">
        <v>128.6</v>
      </c>
      <c r="CT469" s="19">
        <v>128.80000000000001</v>
      </c>
      <c r="CU469" s="19">
        <v>128.80000000000001</v>
      </c>
      <c r="CV469" s="19">
        <v>128.80000000000001</v>
      </c>
      <c r="CW469" s="19">
        <v>130.69999999999999</v>
      </c>
      <c r="CX469" s="19">
        <v>128.4</v>
      </c>
      <c r="CY469" s="19">
        <v>129.4</v>
      </c>
      <c r="CZ469" s="19">
        <v>129.6</v>
      </c>
      <c r="DA469" s="19">
        <v>130</v>
      </c>
      <c r="DB469" s="19">
        <v>130.30000000000001</v>
      </c>
      <c r="DC469" s="19">
        <v>131.9</v>
      </c>
      <c r="DD469" s="19">
        <v>127.3</v>
      </c>
      <c r="DE469" s="19">
        <v>127.9</v>
      </c>
      <c r="DF469" s="19">
        <v>127.9</v>
      </c>
      <c r="DG469" s="19">
        <v>125.3</v>
      </c>
      <c r="DH469" s="19">
        <v>126</v>
      </c>
      <c r="DI469" s="19">
        <v>126.5</v>
      </c>
      <c r="DJ469" s="19">
        <v>126.9</v>
      </c>
      <c r="DK469" s="19">
        <v>125.8</v>
      </c>
      <c r="DL469" s="19">
        <v>119</v>
      </c>
      <c r="DM469" s="19">
        <v>119</v>
      </c>
      <c r="DN469" s="19">
        <v>120.1</v>
      </c>
      <c r="DO469" s="19">
        <v>121.3</v>
      </c>
      <c r="DP469" s="19">
        <v>124.7</v>
      </c>
      <c r="DQ469" s="19">
        <v>125.2</v>
      </c>
      <c r="DR469" s="19">
        <v>125.9</v>
      </c>
      <c r="DS469" s="19">
        <v>125.2</v>
      </c>
      <c r="DT469" s="19">
        <v>132.5</v>
      </c>
      <c r="DU469" s="19">
        <v>137.1</v>
      </c>
      <c r="DV469" s="19">
        <v>144.30000000000001</v>
      </c>
      <c r="DW469" s="19">
        <v>142.5</v>
      </c>
    </row>
    <row r="470" spans="1:127">
      <c r="A470" s="17" t="s">
        <v>1533</v>
      </c>
      <c r="B470" s="17" t="s">
        <v>1534</v>
      </c>
      <c r="C470" s="18">
        <v>7.553E-2</v>
      </c>
      <c r="D470" s="19">
        <v>104.1</v>
      </c>
      <c r="E470" s="19">
        <v>103.7</v>
      </c>
      <c r="F470" s="19">
        <v>102.9</v>
      </c>
      <c r="G470" s="19">
        <v>102.2</v>
      </c>
      <c r="H470" s="19">
        <v>104.1</v>
      </c>
      <c r="I470" s="19">
        <v>103</v>
      </c>
      <c r="J470" s="19">
        <v>106.3</v>
      </c>
      <c r="K470" s="19">
        <v>107.8</v>
      </c>
      <c r="L470" s="19">
        <v>101.2</v>
      </c>
      <c r="M470" s="19">
        <v>107.9</v>
      </c>
      <c r="N470" s="19">
        <v>108.6</v>
      </c>
      <c r="O470" s="19">
        <v>104.2</v>
      </c>
      <c r="P470" s="19">
        <v>111.6</v>
      </c>
      <c r="Q470" s="19">
        <v>115.5</v>
      </c>
      <c r="R470" s="19">
        <v>115.9</v>
      </c>
      <c r="S470" s="19">
        <v>116.5</v>
      </c>
      <c r="T470" s="19">
        <v>118</v>
      </c>
      <c r="U470" s="19">
        <v>121.7</v>
      </c>
      <c r="V470" s="19">
        <v>123.7</v>
      </c>
      <c r="W470" s="19">
        <v>120</v>
      </c>
      <c r="X470" s="19">
        <v>117.8</v>
      </c>
      <c r="Y470" s="19">
        <v>120.2</v>
      </c>
      <c r="Z470" s="19">
        <v>119.1</v>
      </c>
      <c r="AA470" s="19">
        <v>119.3</v>
      </c>
      <c r="AB470" s="19">
        <v>119.9</v>
      </c>
      <c r="AC470" s="19">
        <v>119.1</v>
      </c>
      <c r="AD470" s="19">
        <v>122.5</v>
      </c>
      <c r="AE470" s="19">
        <v>123.5</v>
      </c>
      <c r="AF470" s="19">
        <v>119.1</v>
      </c>
      <c r="AG470" s="19">
        <v>122.2</v>
      </c>
      <c r="AH470" s="19">
        <v>122.1</v>
      </c>
      <c r="AI470" s="19">
        <v>120</v>
      </c>
      <c r="AJ470" s="19">
        <v>119.7</v>
      </c>
      <c r="AK470" s="19">
        <v>118.9</v>
      </c>
      <c r="AL470" s="19">
        <v>122</v>
      </c>
      <c r="AM470" s="19">
        <v>118.4</v>
      </c>
      <c r="AN470" s="19">
        <v>128.80000000000001</v>
      </c>
      <c r="AO470" s="19">
        <v>129.30000000000001</v>
      </c>
      <c r="AP470" s="19">
        <v>128.5</v>
      </c>
      <c r="AQ470" s="19">
        <v>127.8</v>
      </c>
      <c r="AR470" s="19">
        <v>127.9</v>
      </c>
      <c r="AS470" s="19">
        <v>127.7</v>
      </c>
      <c r="AT470" s="19">
        <v>131</v>
      </c>
      <c r="AU470" s="19">
        <v>127.1</v>
      </c>
      <c r="AV470" s="19">
        <v>121.6</v>
      </c>
      <c r="AW470" s="19">
        <v>127.6</v>
      </c>
      <c r="AX470" s="19">
        <v>127.3</v>
      </c>
      <c r="AY470" s="19">
        <v>129.19999999999999</v>
      </c>
      <c r="AZ470" s="19">
        <v>128.1</v>
      </c>
      <c r="BA470" s="19">
        <v>128.19999999999999</v>
      </c>
      <c r="BB470" s="19">
        <v>127.5</v>
      </c>
      <c r="BC470" s="19">
        <v>128.30000000000001</v>
      </c>
      <c r="BD470" s="19">
        <v>122.7</v>
      </c>
      <c r="BE470" s="19">
        <v>124.9</v>
      </c>
      <c r="BF470" s="19">
        <v>122.3</v>
      </c>
      <c r="BG470" s="19">
        <v>121.6</v>
      </c>
      <c r="BH470" s="19">
        <v>126.7</v>
      </c>
      <c r="BI470" s="19">
        <v>126.1</v>
      </c>
      <c r="BJ470" s="19">
        <v>127</v>
      </c>
      <c r="BK470" s="19">
        <v>125</v>
      </c>
      <c r="BL470" s="19">
        <v>126</v>
      </c>
      <c r="BM470" s="19">
        <v>129.30000000000001</v>
      </c>
      <c r="BN470" s="19">
        <v>129</v>
      </c>
      <c r="BO470" s="19">
        <v>134.80000000000001</v>
      </c>
      <c r="BP470" s="19">
        <v>135.80000000000001</v>
      </c>
      <c r="BQ470" s="19">
        <v>136.9</v>
      </c>
      <c r="BR470" s="19">
        <v>139.1</v>
      </c>
      <c r="BS470" s="19">
        <v>142.5</v>
      </c>
      <c r="BT470" s="19">
        <v>141.1</v>
      </c>
      <c r="BU470" s="19">
        <v>140.80000000000001</v>
      </c>
      <c r="BV470" s="19">
        <v>142.1</v>
      </c>
      <c r="BW470" s="19">
        <v>143.1</v>
      </c>
      <c r="BX470" s="19">
        <v>143.4</v>
      </c>
      <c r="BY470" s="19">
        <v>142.5</v>
      </c>
      <c r="BZ470" s="19">
        <v>141</v>
      </c>
      <c r="CA470" s="19">
        <v>144.4</v>
      </c>
      <c r="CB470" s="19">
        <v>144.30000000000001</v>
      </c>
      <c r="CC470" s="19">
        <v>144.6</v>
      </c>
      <c r="CD470" s="19">
        <v>146.19999999999999</v>
      </c>
      <c r="CE470" s="19">
        <v>145.5</v>
      </c>
      <c r="CF470" s="19">
        <v>144.5</v>
      </c>
      <c r="CG470" s="19">
        <v>147.80000000000001</v>
      </c>
      <c r="CH470" s="19">
        <v>144.4</v>
      </c>
      <c r="CI470" s="19">
        <v>144.5</v>
      </c>
      <c r="CJ470" s="19">
        <v>144.9</v>
      </c>
      <c r="CK470" s="19">
        <v>143.5</v>
      </c>
      <c r="CL470" s="19">
        <v>148.6</v>
      </c>
      <c r="CM470" s="19">
        <v>146.1</v>
      </c>
      <c r="CN470" s="19">
        <v>140.9</v>
      </c>
      <c r="CO470" s="19">
        <v>143.5</v>
      </c>
      <c r="CP470" s="19">
        <v>140.69999999999999</v>
      </c>
      <c r="CQ470" s="19">
        <v>144.1</v>
      </c>
      <c r="CR470" s="19">
        <v>144.1</v>
      </c>
      <c r="CS470" s="19">
        <v>144.30000000000001</v>
      </c>
      <c r="CT470" s="19">
        <v>143.4</v>
      </c>
      <c r="CU470" s="19">
        <v>143.80000000000001</v>
      </c>
      <c r="CV470" s="19">
        <v>147.9</v>
      </c>
      <c r="CW470" s="19">
        <v>146.5</v>
      </c>
      <c r="CX470" s="19">
        <v>149.69999999999999</v>
      </c>
      <c r="CY470" s="19">
        <v>150.80000000000001</v>
      </c>
      <c r="CZ470" s="19">
        <v>151.19999999999999</v>
      </c>
      <c r="DA470" s="19">
        <v>151.30000000000001</v>
      </c>
      <c r="DB470" s="19">
        <v>151.30000000000001</v>
      </c>
      <c r="DC470" s="19">
        <v>153.5</v>
      </c>
      <c r="DD470" s="19">
        <v>152.5</v>
      </c>
      <c r="DE470" s="19">
        <v>153.19999999999999</v>
      </c>
      <c r="DF470" s="19">
        <v>151.80000000000001</v>
      </c>
      <c r="DG470" s="19">
        <v>153.69999999999999</v>
      </c>
      <c r="DH470" s="19">
        <v>154.6</v>
      </c>
      <c r="DI470" s="19">
        <v>157.30000000000001</v>
      </c>
      <c r="DJ470" s="19">
        <v>155.19999999999999</v>
      </c>
      <c r="DK470" s="19">
        <v>158.30000000000001</v>
      </c>
      <c r="DL470" s="19">
        <v>155.5</v>
      </c>
      <c r="DM470" s="19">
        <v>159.1</v>
      </c>
      <c r="DN470" s="19">
        <v>163.4</v>
      </c>
      <c r="DO470" s="19">
        <v>161.6</v>
      </c>
      <c r="DP470" s="19">
        <v>164.3</v>
      </c>
      <c r="DQ470" s="19">
        <v>162.19999999999999</v>
      </c>
      <c r="DR470" s="19">
        <v>165.5</v>
      </c>
      <c r="DS470" s="19">
        <v>165.9</v>
      </c>
      <c r="DT470" s="19">
        <v>167.5</v>
      </c>
      <c r="DU470" s="19">
        <v>168.2</v>
      </c>
      <c r="DV470" s="19">
        <v>166.5</v>
      </c>
      <c r="DW470" s="19">
        <v>167.7</v>
      </c>
    </row>
    <row r="471" spans="1:127">
      <c r="A471" s="17" t="s">
        <v>1535</v>
      </c>
      <c r="B471" s="17" t="s">
        <v>1536</v>
      </c>
      <c r="C471" s="18">
        <v>1.6150000000000001E-2</v>
      </c>
      <c r="D471" s="19">
        <v>100</v>
      </c>
      <c r="E471" s="19">
        <v>100</v>
      </c>
      <c r="F471" s="19">
        <v>100</v>
      </c>
      <c r="G471" s="19">
        <v>100</v>
      </c>
      <c r="H471" s="19">
        <v>100</v>
      </c>
      <c r="I471" s="19">
        <v>100</v>
      </c>
      <c r="J471" s="19">
        <v>100</v>
      </c>
      <c r="K471" s="19">
        <v>100</v>
      </c>
      <c r="L471" s="19">
        <v>100</v>
      </c>
      <c r="M471" s="19">
        <v>100</v>
      </c>
      <c r="N471" s="19">
        <v>100</v>
      </c>
      <c r="O471" s="19">
        <v>105.5</v>
      </c>
      <c r="P471" s="19">
        <v>105.5</v>
      </c>
      <c r="Q471" s="19">
        <v>105.5</v>
      </c>
      <c r="R471" s="19">
        <v>105.5</v>
      </c>
      <c r="S471" s="19">
        <v>105.5</v>
      </c>
      <c r="T471" s="19">
        <v>105.5</v>
      </c>
      <c r="U471" s="19">
        <v>105.5</v>
      </c>
      <c r="V471" s="19">
        <v>105.5</v>
      </c>
      <c r="W471" s="19">
        <v>105.5</v>
      </c>
      <c r="X471" s="19">
        <v>105.5</v>
      </c>
      <c r="Y471" s="19">
        <v>105.5</v>
      </c>
      <c r="Z471" s="19">
        <v>105.5</v>
      </c>
      <c r="AA471" s="19">
        <v>105.5</v>
      </c>
      <c r="AB471" s="19">
        <v>105.5</v>
      </c>
      <c r="AC471" s="19">
        <v>105.5</v>
      </c>
      <c r="AD471" s="19">
        <v>107.6</v>
      </c>
      <c r="AE471" s="19">
        <v>107.6</v>
      </c>
      <c r="AF471" s="19">
        <v>107.6</v>
      </c>
      <c r="AG471" s="19">
        <v>107.6</v>
      </c>
      <c r="AH471" s="19">
        <v>110.6</v>
      </c>
      <c r="AI471" s="19">
        <v>110.6</v>
      </c>
      <c r="AJ471" s="19">
        <v>110.6</v>
      </c>
      <c r="AK471" s="19">
        <v>110.6</v>
      </c>
      <c r="AL471" s="19">
        <v>110.6</v>
      </c>
      <c r="AM471" s="19">
        <v>110.6</v>
      </c>
      <c r="AN471" s="19">
        <v>111.9</v>
      </c>
      <c r="AO471" s="19">
        <v>111.9</v>
      </c>
      <c r="AP471" s="19">
        <v>111.9</v>
      </c>
      <c r="AQ471" s="19">
        <v>113.7</v>
      </c>
      <c r="AR471" s="19">
        <v>111.9</v>
      </c>
      <c r="AS471" s="19">
        <v>111.9</v>
      </c>
      <c r="AT471" s="19">
        <v>111.9</v>
      </c>
      <c r="AU471" s="19">
        <v>111.9</v>
      </c>
      <c r="AV471" s="19">
        <v>111.9</v>
      </c>
      <c r="AW471" s="19">
        <v>111.9</v>
      </c>
      <c r="AX471" s="19">
        <v>111.9</v>
      </c>
      <c r="AY471" s="19">
        <v>111.9</v>
      </c>
      <c r="AZ471" s="19">
        <v>112.5</v>
      </c>
      <c r="BA471" s="19">
        <v>112.5</v>
      </c>
      <c r="BB471" s="19">
        <v>112.5</v>
      </c>
      <c r="BC471" s="19">
        <v>112.5</v>
      </c>
      <c r="BD471" s="19">
        <v>112.5</v>
      </c>
      <c r="BE471" s="19">
        <v>112.5</v>
      </c>
      <c r="BF471" s="19">
        <v>112.5</v>
      </c>
      <c r="BG471" s="19">
        <v>114.3</v>
      </c>
      <c r="BH471" s="19">
        <v>117.4</v>
      </c>
      <c r="BI471" s="19">
        <v>117.4</v>
      </c>
      <c r="BJ471" s="19">
        <v>117.4</v>
      </c>
      <c r="BK471" s="19">
        <v>117.4</v>
      </c>
      <c r="BL471" s="19">
        <v>117.4</v>
      </c>
      <c r="BM471" s="19">
        <v>117.4</v>
      </c>
      <c r="BN471" s="19">
        <v>117.4</v>
      </c>
      <c r="BO471" s="19">
        <v>105.3</v>
      </c>
      <c r="BP471" s="19">
        <v>104.7</v>
      </c>
      <c r="BQ471" s="19">
        <v>102.5</v>
      </c>
      <c r="BR471" s="19">
        <v>102.5</v>
      </c>
      <c r="BS471" s="19">
        <v>102.5</v>
      </c>
      <c r="BT471" s="19">
        <v>102.5</v>
      </c>
      <c r="BU471" s="19">
        <v>102.5</v>
      </c>
      <c r="BV471" s="19">
        <v>104.5</v>
      </c>
      <c r="BW471" s="19">
        <v>104.5</v>
      </c>
      <c r="BX471" s="19">
        <v>104.5</v>
      </c>
      <c r="BY471" s="19">
        <v>104.5</v>
      </c>
      <c r="BZ471" s="19">
        <v>104.5</v>
      </c>
      <c r="CA471" s="19">
        <v>104.5</v>
      </c>
      <c r="CB471" s="19">
        <v>101.3</v>
      </c>
      <c r="CC471" s="19">
        <v>101.3</v>
      </c>
      <c r="CD471" s="19">
        <v>101.3</v>
      </c>
      <c r="CE471" s="19">
        <v>104</v>
      </c>
      <c r="CF471" s="19">
        <v>104</v>
      </c>
      <c r="CG471" s="19">
        <v>104</v>
      </c>
      <c r="CH471" s="19">
        <v>104</v>
      </c>
      <c r="CI471" s="19">
        <v>104</v>
      </c>
      <c r="CJ471" s="19">
        <v>104</v>
      </c>
      <c r="CK471" s="19">
        <v>104</v>
      </c>
      <c r="CL471" s="19">
        <v>104</v>
      </c>
      <c r="CM471" s="19">
        <v>101.3</v>
      </c>
      <c r="CN471" s="19">
        <v>101.3</v>
      </c>
      <c r="CO471" s="19">
        <v>101.3</v>
      </c>
      <c r="CP471" s="19">
        <v>101.3</v>
      </c>
      <c r="CQ471" s="19">
        <v>101.3</v>
      </c>
      <c r="CR471" s="19">
        <v>101.3</v>
      </c>
      <c r="CS471" s="19">
        <v>101.3</v>
      </c>
      <c r="CT471" s="19">
        <v>101.3</v>
      </c>
      <c r="CU471" s="19">
        <v>101.3</v>
      </c>
      <c r="CV471" s="19">
        <v>101.3</v>
      </c>
      <c r="CW471" s="19">
        <v>101.3</v>
      </c>
      <c r="CX471" s="19">
        <v>101.3</v>
      </c>
      <c r="CY471" s="19">
        <v>101.3</v>
      </c>
      <c r="CZ471" s="19">
        <v>101.3</v>
      </c>
      <c r="DA471" s="19">
        <v>101.3</v>
      </c>
      <c r="DB471" s="19">
        <v>101.3</v>
      </c>
      <c r="DC471" s="19">
        <v>99.5</v>
      </c>
      <c r="DD471" s="19">
        <v>99.5</v>
      </c>
      <c r="DE471" s="19">
        <v>99.5</v>
      </c>
      <c r="DF471" s="19">
        <v>100.6</v>
      </c>
      <c r="DG471" s="19">
        <v>102.1</v>
      </c>
      <c r="DH471" s="19">
        <v>102.1</v>
      </c>
      <c r="DI471" s="19">
        <v>107.2</v>
      </c>
      <c r="DJ471" s="19">
        <v>107.2</v>
      </c>
      <c r="DK471" s="19">
        <v>107.2</v>
      </c>
      <c r="DL471" s="19">
        <v>107.3</v>
      </c>
      <c r="DM471" s="19">
        <v>107.3</v>
      </c>
      <c r="DN471" s="19">
        <v>108.3</v>
      </c>
      <c r="DO471" s="19">
        <v>108.3</v>
      </c>
      <c r="DP471" s="19">
        <v>108.3</v>
      </c>
      <c r="DQ471" s="19">
        <v>109.5</v>
      </c>
      <c r="DR471" s="19">
        <v>110.5</v>
      </c>
      <c r="DS471" s="19">
        <v>110.5</v>
      </c>
      <c r="DT471" s="19">
        <v>110.5</v>
      </c>
      <c r="DU471" s="19">
        <v>110.5</v>
      </c>
      <c r="DV471" s="19">
        <v>110.7</v>
      </c>
      <c r="DW471" s="19">
        <v>110.7</v>
      </c>
    </row>
    <row r="472" spans="1:127">
      <c r="A472" s="17" t="s">
        <v>1537</v>
      </c>
      <c r="B472" s="17" t="s">
        <v>1538</v>
      </c>
      <c r="C472" s="18">
        <v>6.0409999999999998E-2</v>
      </c>
      <c r="D472" s="19">
        <v>103.4</v>
      </c>
      <c r="E472" s="19">
        <v>104.8</v>
      </c>
      <c r="F472" s="19">
        <v>105.6</v>
      </c>
      <c r="G472" s="19">
        <v>103.8</v>
      </c>
      <c r="H472" s="19">
        <v>104.9</v>
      </c>
      <c r="I472" s="19">
        <v>106.8</v>
      </c>
      <c r="J472" s="19">
        <v>107.8</v>
      </c>
      <c r="K472" s="19">
        <v>107</v>
      </c>
      <c r="L472" s="19">
        <v>106.9</v>
      </c>
      <c r="M472" s="19">
        <v>108.1</v>
      </c>
      <c r="N472" s="19">
        <v>108.3</v>
      </c>
      <c r="O472" s="19">
        <v>108.3</v>
      </c>
      <c r="P472" s="19">
        <v>108.1</v>
      </c>
      <c r="Q472" s="19">
        <v>108.1</v>
      </c>
      <c r="R472" s="19">
        <v>108.4</v>
      </c>
      <c r="S472" s="19">
        <v>111</v>
      </c>
      <c r="T472" s="19">
        <v>112.1</v>
      </c>
      <c r="U472" s="19">
        <v>113.5</v>
      </c>
      <c r="V472" s="19">
        <v>113.8</v>
      </c>
      <c r="W472" s="19">
        <v>113.5</v>
      </c>
      <c r="X472" s="19">
        <v>113.1</v>
      </c>
      <c r="Y472" s="19">
        <v>115.3</v>
      </c>
      <c r="Z472" s="19">
        <v>115</v>
      </c>
      <c r="AA472" s="19">
        <v>116.2</v>
      </c>
      <c r="AB472" s="19">
        <v>117.5</v>
      </c>
      <c r="AC472" s="19">
        <v>118.6</v>
      </c>
      <c r="AD472" s="19">
        <v>118.3</v>
      </c>
      <c r="AE472" s="19">
        <v>117.7</v>
      </c>
      <c r="AF472" s="19">
        <v>117.7</v>
      </c>
      <c r="AG472" s="19">
        <v>118.5</v>
      </c>
      <c r="AH472" s="19">
        <v>118.8</v>
      </c>
      <c r="AI472" s="19">
        <v>118.7</v>
      </c>
      <c r="AJ472" s="19">
        <v>118.8</v>
      </c>
      <c r="AK472" s="19">
        <v>118.7</v>
      </c>
      <c r="AL472" s="19">
        <v>118.8</v>
      </c>
      <c r="AM472" s="19">
        <v>120.1</v>
      </c>
      <c r="AN472" s="19">
        <v>120.5</v>
      </c>
      <c r="AO472" s="19">
        <v>121.6</v>
      </c>
      <c r="AP472" s="19">
        <v>121.4</v>
      </c>
      <c r="AQ472" s="19">
        <v>120.9</v>
      </c>
      <c r="AR472" s="19">
        <v>124.9</v>
      </c>
      <c r="AS472" s="19">
        <v>121.8</v>
      </c>
      <c r="AT472" s="19">
        <v>121.8</v>
      </c>
      <c r="AU472" s="19">
        <v>121.8</v>
      </c>
      <c r="AV472" s="19">
        <v>121.8</v>
      </c>
      <c r="AW472" s="19">
        <v>125.9</v>
      </c>
      <c r="AX472" s="19">
        <v>107.9</v>
      </c>
      <c r="AY472" s="19">
        <v>109</v>
      </c>
      <c r="AZ472" s="19">
        <v>107.1</v>
      </c>
      <c r="BA472" s="19">
        <v>107.7</v>
      </c>
      <c r="BB472" s="19">
        <v>120.1</v>
      </c>
      <c r="BC472" s="19">
        <v>119.6</v>
      </c>
      <c r="BD472" s="19">
        <v>120.5</v>
      </c>
      <c r="BE472" s="19">
        <v>107.7</v>
      </c>
      <c r="BF472" s="19">
        <v>107.7</v>
      </c>
      <c r="BG472" s="19">
        <v>107.8</v>
      </c>
      <c r="BH472" s="19">
        <v>107.9</v>
      </c>
      <c r="BI472" s="19">
        <v>108.4</v>
      </c>
      <c r="BJ472" s="19">
        <v>104.1</v>
      </c>
      <c r="BK472" s="19">
        <v>104.3</v>
      </c>
      <c r="BL472" s="19">
        <v>105.3</v>
      </c>
      <c r="BM472" s="19">
        <v>106.1</v>
      </c>
      <c r="BN472" s="19">
        <v>106.1</v>
      </c>
      <c r="BO472" s="19">
        <v>102.7</v>
      </c>
      <c r="BP472" s="19">
        <v>99.4</v>
      </c>
      <c r="BQ472" s="19">
        <v>99.4</v>
      </c>
      <c r="BR472" s="19">
        <v>99.4</v>
      </c>
      <c r="BS472" s="19">
        <v>99.8</v>
      </c>
      <c r="BT472" s="19">
        <v>99.2</v>
      </c>
      <c r="BU472" s="19">
        <v>89.9</v>
      </c>
      <c r="BV472" s="19">
        <v>89.9</v>
      </c>
      <c r="BW472" s="19">
        <v>91.5</v>
      </c>
      <c r="BX472" s="19">
        <v>91.5</v>
      </c>
      <c r="BY472" s="19">
        <v>92.5</v>
      </c>
      <c r="BZ472" s="19">
        <v>92.4</v>
      </c>
      <c r="CA472" s="19">
        <v>92.4</v>
      </c>
      <c r="CB472" s="19">
        <v>93.8</v>
      </c>
      <c r="CC472" s="19">
        <v>94</v>
      </c>
      <c r="CD472" s="19">
        <v>94.2</v>
      </c>
      <c r="CE472" s="19">
        <v>91.6</v>
      </c>
      <c r="CF472" s="19">
        <v>91.6</v>
      </c>
      <c r="CG472" s="19">
        <v>95.7</v>
      </c>
      <c r="CH472" s="19">
        <v>95</v>
      </c>
      <c r="CI472" s="19">
        <v>96.7</v>
      </c>
      <c r="CJ472" s="19">
        <v>94.2</v>
      </c>
      <c r="CK472" s="19">
        <v>94</v>
      </c>
      <c r="CL472" s="19">
        <v>94</v>
      </c>
      <c r="CM472" s="19">
        <v>94</v>
      </c>
      <c r="CN472" s="19">
        <v>96.2</v>
      </c>
      <c r="CO472" s="19">
        <v>96.5</v>
      </c>
      <c r="CP472" s="19">
        <v>96.6</v>
      </c>
      <c r="CQ472" s="19">
        <v>96.9</v>
      </c>
      <c r="CR472" s="19">
        <v>97.1</v>
      </c>
      <c r="CS472" s="19">
        <v>101.8</v>
      </c>
      <c r="CT472" s="19">
        <v>105.7</v>
      </c>
      <c r="CU472" s="19">
        <v>95.1</v>
      </c>
      <c r="CV472" s="19">
        <v>95.1</v>
      </c>
      <c r="CW472" s="19">
        <v>95.9</v>
      </c>
      <c r="CX472" s="19">
        <v>96.7</v>
      </c>
      <c r="CY472" s="19">
        <v>95.3</v>
      </c>
      <c r="CZ472" s="19">
        <v>98</v>
      </c>
      <c r="DA472" s="19">
        <v>96.1</v>
      </c>
      <c r="DB472" s="19">
        <v>96.4</v>
      </c>
      <c r="DC472" s="19">
        <v>96.6</v>
      </c>
      <c r="DD472" s="19">
        <v>95.3</v>
      </c>
      <c r="DE472" s="19">
        <v>95.7</v>
      </c>
      <c r="DF472" s="19">
        <v>94.7</v>
      </c>
      <c r="DG472" s="19">
        <v>94.3</v>
      </c>
      <c r="DH472" s="19">
        <v>93.6</v>
      </c>
      <c r="DI472" s="19">
        <v>94.4</v>
      </c>
      <c r="DJ472" s="19">
        <v>92.8</v>
      </c>
      <c r="DK472" s="19">
        <v>92.8</v>
      </c>
      <c r="DL472" s="19">
        <v>92.8</v>
      </c>
      <c r="DM472" s="19">
        <v>93.4</v>
      </c>
      <c r="DN472" s="19">
        <v>93.4</v>
      </c>
      <c r="DO472" s="19">
        <v>93.4</v>
      </c>
      <c r="DP472" s="19">
        <v>93.4</v>
      </c>
      <c r="DQ472" s="19">
        <v>93.4</v>
      </c>
      <c r="DR472" s="19">
        <v>93.4</v>
      </c>
      <c r="DS472" s="19">
        <v>104.8</v>
      </c>
      <c r="DT472" s="19">
        <v>104.8</v>
      </c>
      <c r="DU472" s="19">
        <v>104.8</v>
      </c>
      <c r="DV472" s="19">
        <v>107</v>
      </c>
      <c r="DW472" s="19">
        <v>107</v>
      </c>
    </row>
    <row r="473" spans="1:127">
      <c r="A473" s="17" t="s">
        <v>1539</v>
      </c>
      <c r="B473" s="17" t="s">
        <v>1540</v>
      </c>
      <c r="C473" s="18">
        <v>1.7850000000000001E-2</v>
      </c>
      <c r="D473" s="19">
        <v>111.5</v>
      </c>
      <c r="E473" s="19">
        <v>110.3</v>
      </c>
      <c r="F473" s="19">
        <v>111.1</v>
      </c>
      <c r="G473" s="19">
        <v>110</v>
      </c>
      <c r="H473" s="19">
        <v>110.9</v>
      </c>
      <c r="I473" s="19">
        <v>111</v>
      </c>
      <c r="J473" s="19">
        <v>111.6</v>
      </c>
      <c r="K473" s="19">
        <v>111.9</v>
      </c>
      <c r="L473" s="19">
        <v>112.4</v>
      </c>
      <c r="M473" s="19">
        <v>113.5</v>
      </c>
      <c r="N473" s="19">
        <v>113.5</v>
      </c>
      <c r="O473" s="19">
        <v>112.7</v>
      </c>
      <c r="P473" s="19">
        <v>112.7</v>
      </c>
      <c r="Q473" s="19">
        <v>112.1</v>
      </c>
      <c r="R473" s="19">
        <v>118.7</v>
      </c>
      <c r="S473" s="19">
        <v>120.3</v>
      </c>
      <c r="T473" s="19">
        <v>121.4</v>
      </c>
      <c r="U473" s="19">
        <v>121.5</v>
      </c>
      <c r="V473" s="19">
        <v>121.5</v>
      </c>
      <c r="W473" s="19">
        <v>117.7</v>
      </c>
      <c r="X473" s="19">
        <v>118.2</v>
      </c>
      <c r="Y473" s="19">
        <v>118</v>
      </c>
      <c r="Z473" s="19">
        <v>113.2</v>
      </c>
      <c r="AA473" s="19">
        <v>112.7</v>
      </c>
      <c r="AB473" s="19">
        <v>112.5</v>
      </c>
      <c r="AC473" s="19">
        <v>112.7</v>
      </c>
      <c r="AD473" s="19">
        <v>113.2</v>
      </c>
      <c r="AE473" s="19">
        <v>112.4</v>
      </c>
      <c r="AF473" s="19">
        <v>112.7</v>
      </c>
      <c r="AG473" s="19">
        <v>113.1</v>
      </c>
      <c r="AH473" s="19">
        <v>112.7</v>
      </c>
      <c r="AI473" s="19">
        <v>112.9</v>
      </c>
      <c r="AJ473" s="19">
        <v>112.9</v>
      </c>
      <c r="AK473" s="19">
        <v>113.5</v>
      </c>
      <c r="AL473" s="19">
        <v>113.2</v>
      </c>
      <c r="AM473" s="19">
        <v>111.7</v>
      </c>
      <c r="AN473" s="19">
        <v>111.5</v>
      </c>
      <c r="AO473" s="19">
        <v>110.2</v>
      </c>
      <c r="AP473" s="19">
        <v>110.1</v>
      </c>
      <c r="AQ473" s="19">
        <v>109.9</v>
      </c>
      <c r="AR473" s="19">
        <v>109.6</v>
      </c>
      <c r="AS473" s="19">
        <v>112.6</v>
      </c>
      <c r="AT473" s="19">
        <v>112.9</v>
      </c>
      <c r="AU473" s="19">
        <v>113.4</v>
      </c>
      <c r="AV473" s="19">
        <v>114.9</v>
      </c>
      <c r="AW473" s="19">
        <v>113.8</v>
      </c>
      <c r="AX473" s="19">
        <v>113.4</v>
      </c>
      <c r="AY473" s="19">
        <v>112.3</v>
      </c>
      <c r="AZ473" s="19">
        <v>112.5</v>
      </c>
      <c r="BA473" s="19">
        <v>112</v>
      </c>
      <c r="BB473" s="19">
        <v>111.7</v>
      </c>
      <c r="BC473" s="19">
        <v>114.8</v>
      </c>
      <c r="BD473" s="19">
        <v>114.9</v>
      </c>
      <c r="BE473" s="19">
        <v>113.3</v>
      </c>
      <c r="BF473" s="19">
        <v>112.9</v>
      </c>
      <c r="BG473" s="19">
        <v>112.7</v>
      </c>
      <c r="BH473" s="19">
        <v>112.8</v>
      </c>
      <c r="BI473" s="19">
        <v>113.1</v>
      </c>
      <c r="BJ473" s="19">
        <v>113.1</v>
      </c>
      <c r="BK473" s="19">
        <v>113.1</v>
      </c>
      <c r="BL473" s="19">
        <v>113.4</v>
      </c>
      <c r="BM473" s="19">
        <v>113.6</v>
      </c>
      <c r="BN473" s="19">
        <v>113.1</v>
      </c>
      <c r="BO473" s="19">
        <v>102.7</v>
      </c>
      <c r="BP473" s="19">
        <v>102.8</v>
      </c>
      <c r="BQ473" s="19">
        <v>102.7</v>
      </c>
      <c r="BR473" s="19">
        <v>102.4</v>
      </c>
      <c r="BS473" s="19">
        <v>102.4</v>
      </c>
      <c r="BT473" s="19">
        <v>102.6</v>
      </c>
      <c r="BU473" s="19">
        <v>103</v>
      </c>
      <c r="BV473" s="19">
        <v>103.2</v>
      </c>
      <c r="BW473" s="19">
        <v>102.8</v>
      </c>
      <c r="BX473" s="19">
        <v>102.7</v>
      </c>
      <c r="BY473" s="19">
        <v>102.6</v>
      </c>
      <c r="BZ473" s="19">
        <v>102.2</v>
      </c>
      <c r="CA473" s="19">
        <v>102.1</v>
      </c>
      <c r="CB473" s="19">
        <v>101.9</v>
      </c>
      <c r="CC473" s="19">
        <v>102.1</v>
      </c>
      <c r="CD473" s="19">
        <v>103.3</v>
      </c>
      <c r="CE473" s="19">
        <v>103.6</v>
      </c>
      <c r="CF473" s="19">
        <v>105.7</v>
      </c>
      <c r="CG473" s="19">
        <v>107.2</v>
      </c>
      <c r="CH473" s="19">
        <v>107.7</v>
      </c>
      <c r="CI473" s="19">
        <v>107.6</v>
      </c>
      <c r="CJ473" s="19">
        <v>107.7</v>
      </c>
      <c r="CK473" s="19">
        <v>107.9</v>
      </c>
      <c r="CL473" s="19">
        <v>107.1</v>
      </c>
      <c r="CM473" s="19">
        <v>109.1</v>
      </c>
      <c r="CN473" s="19">
        <v>109.4</v>
      </c>
      <c r="CO473" s="19">
        <v>109.4</v>
      </c>
      <c r="CP473" s="19">
        <v>109.3</v>
      </c>
      <c r="CQ473" s="19">
        <v>108.9</v>
      </c>
      <c r="CR473" s="19">
        <v>109.1</v>
      </c>
      <c r="CS473" s="19">
        <v>110.2</v>
      </c>
      <c r="CT473" s="19">
        <v>109.9</v>
      </c>
      <c r="CU473" s="19">
        <v>110.2</v>
      </c>
      <c r="CV473" s="19">
        <v>107.7</v>
      </c>
      <c r="CW473" s="19">
        <v>106.5</v>
      </c>
      <c r="CX473" s="19">
        <v>106.1</v>
      </c>
      <c r="CY473" s="19">
        <v>103</v>
      </c>
      <c r="CZ473" s="19">
        <v>103.8</v>
      </c>
      <c r="DA473" s="19">
        <v>102.9</v>
      </c>
      <c r="DB473" s="19">
        <v>102.5</v>
      </c>
      <c r="DC473" s="19">
        <v>102.9</v>
      </c>
      <c r="DD473" s="19">
        <v>104.2</v>
      </c>
      <c r="DE473" s="19">
        <v>103.8</v>
      </c>
      <c r="DF473" s="19">
        <v>103.3</v>
      </c>
      <c r="DG473" s="19">
        <v>105.7</v>
      </c>
      <c r="DH473" s="19">
        <v>107.4</v>
      </c>
      <c r="DI473" s="19">
        <v>107.4</v>
      </c>
      <c r="DJ473" s="19">
        <v>106.6</v>
      </c>
      <c r="DK473" s="19">
        <v>108.5</v>
      </c>
      <c r="DL473" s="19">
        <v>109.8</v>
      </c>
      <c r="DM473" s="19">
        <v>110.3</v>
      </c>
      <c r="DN473" s="19">
        <v>110.2</v>
      </c>
      <c r="DO473" s="19">
        <v>110.5</v>
      </c>
      <c r="DP473" s="19">
        <v>110.8</v>
      </c>
      <c r="DQ473" s="19">
        <v>115.6</v>
      </c>
      <c r="DR473" s="19">
        <v>116.5</v>
      </c>
      <c r="DS473" s="19">
        <v>117.4</v>
      </c>
      <c r="DT473" s="19">
        <v>124.3</v>
      </c>
      <c r="DU473" s="19">
        <v>124.5</v>
      </c>
      <c r="DV473" s="19">
        <v>123.6</v>
      </c>
      <c r="DW473" s="19">
        <v>124.4</v>
      </c>
    </row>
    <row r="474" spans="1:127">
      <c r="A474" s="17" t="s">
        <v>1541</v>
      </c>
      <c r="B474" s="17" t="s">
        <v>1542</v>
      </c>
      <c r="C474" s="18">
        <v>0.39104</v>
      </c>
      <c r="D474" s="19">
        <v>100.5</v>
      </c>
      <c r="E474" s="19">
        <v>102</v>
      </c>
      <c r="F474" s="19">
        <v>102.3</v>
      </c>
      <c r="G474" s="19">
        <v>104.2</v>
      </c>
      <c r="H474" s="19">
        <v>102.7</v>
      </c>
      <c r="I474" s="19">
        <v>102.7</v>
      </c>
      <c r="J474" s="19">
        <v>104.8</v>
      </c>
      <c r="K474" s="19">
        <v>99.7</v>
      </c>
      <c r="L474" s="19">
        <v>100.8</v>
      </c>
      <c r="M474" s="19">
        <v>100.1</v>
      </c>
      <c r="N474" s="19">
        <v>105.3</v>
      </c>
      <c r="O474" s="19">
        <v>100.8</v>
      </c>
      <c r="P474" s="19">
        <v>107</v>
      </c>
      <c r="Q474" s="19">
        <v>103.2</v>
      </c>
      <c r="R474" s="19">
        <v>104.6</v>
      </c>
      <c r="S474" s="19">
        <v>105</v>
      </c>
      <c r="T474" s="19">
        <v>103.9</v>
      </c>
      <c r="U474" s="19">
        <v>105.6</v>
      </c>
      <c r="V474" s="19">
        <v>109</v>
      </c>
      <c r="W474" s="19">
        <v>109.1</v>
      </c>
      <c r="X474" s="19">
        <v>106.4</v>
      </c>
      <c r="Y474" s="19">
        <v>104.7</v>
      </c>
      <c r="Z474" s="19">
        <v>105.7</v>
      </c>
      <c r="AA474" s="19">
        <v>108</v>
      </c>
      <c r="AB474" s="19">
        <v>116.8</v>
      </c>
      <c r="AC474" s="19">
        <v>115.5</v>
      </c>
      <c r="AD474" s="19">
        <v>116</v>
      </c>
      <c r="AE474" s="19">
        <v>119.2</v>
      </c>
      <c r="AF474" s="19">
        <v>122.1</v>
      </c>
      <c r="AG474" s="19">
        <v>126.7</v>
      </c>
      <c r="AH474" s="19">
        <v>128.4</v>
      </c>
      <c r="AI474" s="19">
        <v>122.9</v>
      </c>
      <c r="AJ474" s="19">
        <v>123.6</v>
      </c>
      <c r="AK474" s="19">
        <v>125.5</v>
      </c>
      <c r="AL474" s="19">
        <v>128.1</v>
      </c>
      <c r="AM474" s="19">
        <v>125.9</v>
      </c>
      <c r="AN474" s="19">
        <v>127.4</v>
      </c>
      <c r="AO474" s="19">
        <v>128.6</v>
      </c>
      <c r="AP474" s="19">
        <v>128.5</v>
      </c>
      <c r="AQ474" s="19">
        <v>127.9</v>
      </c>
      <c r="AR474" s="19">
        <v>122.1</v>
      </c>
      <c r="AS474" s="19">
        <v>126.1</v>
      </c>
      <c r="AT474" s="19">
        <v>124.5</v>
      </c>
      <c r="AU474" s="19">
        <v>125.3</v>
      </c>
      <c r="AV474" s="19">
        <v>122.3</v>
      </c>
      <c r="AW474" s="19">
        <v>123</v>
      </c>
      <c r="AX474" s="19">
        <v>121.4</v>
      </c>
      <c r="AY474" s="19">
        <v>122.3</v>
      </c>
      <c r="AZ474" s="19">
        <v>120.1</v>
      </c>
      <c r="BA474" s="19">
        <v>118.8</v>
      </c>
      <c r="BB474" s="19">
        <v>127.1</v>
      </c>
      <c r="BC474" s="19">
        <v>127.1</v>
      </c>
      <c r="BD474" s="19">
        <v>128.1</v>
      </c>
      <c r="BE474" s="19">
        <v>126.3</v>
      </c>
      <c r="BF474" s="19">
        <v>126.6</v>
      </c>
      <c r="BG474" s="19">
        <v>127</v>
      </c>
      <c r="BH474" s="19">
        <v>125.8</v>
      </c>
      <c r="BI474" s="19">
        <v>125.9</v>
      </c>
      <c r="BJ474" s="19">
        <v>125.9</v>
      </c>
      <c r="BK474" s="19">
        <v>125.9</v>
      </c>
      <c r="BL474" s="19">
        <v>125.9</v>
      </c>
      <c r="BM474" s="19">
        <v>125.9</v>
      </c>
      <c r="BN474" s="19">
        <v>125.8</v>
      </c>
      <c r="BO474" s="19">
        <v>128.5</v>
      </c>
      <c r="BP474" s="19">
        <v>128.5</v>
      </c>
      <c r="BQ474" s="19">
        <v>128.9</v>
      </c>
      <c r="BR474" s="19">
        <v>130</v>
      </c>
      <c r="BS474" s="19">
        <v>130.4</v>
      </c>
      <c r="BT474" s="19">
        <v>130.4</v>
      </c>
      <c r="BU474" s="19">
        <v>130.30000000000001</v>
      </c>
      <c r="BV474" s="19">
        <v>130</v>
      </c>
      <c r="BW474" s="19">
        <v>128</v>
      </c>
      <c r="BX474" s="19">
        <v>125.8</v>
      </c>
      <c r="BY474" s="19">
        <v>130.6</v>
      </c>
      <c r="BZ474" s="19">
        <v>131.4</v>
      </c>
      <c r="CA474" s="19">
        <v>131.4</v>
      </c>
      <c r="CB474" s="19">
        <v>131.30000000000001</v>
      </c>
      <c r="CC474" s="19">
        <v>131.80000000000001</v>
      </c>
      <c r="CD474" s="19">
        <v>128.19999999999999</v>
      </c>
      <c r="CE474" s="19">
        <v>131.69999999999999</v>
      </c>
      <c r="CF474" s="19">
        <v>130.69999999999999</v>
      </c>
      <c r="CG474" s="19">
        <v>131.1</v>
      </c>
      <c r="CH474" s="19">
        <v>131.1</v>
      </c>
      <c r="CI474" s="19">
        <v>132</v>
      </c>
      <c r="CJ474" s="19">
        <v>132</v>
      </c>
      <c r="CK474" s="19">
        <v>133</v>
      </c>
      <c r="CL474" s="19">
        <v>132.6</v>
      </c>
      <c r="CM474" s="19">
        <v>132.69999999999999</v>
      </c>
      <c r="CN474" s="19">
        <v>133</v>
      </c>
      <c r="CO474" s="19">
        <v>132.6</v>
      </c>
      <c r="CP474" s="19">
        <v>133</v>
      </c>
      <c r="CQ474" s="19">
        <v>133.30000000000001</v>
      </c>
      <c r="CR474" s="19">
        <v>133.30000000000001</v>
      </c>
      <c r="CS474" s="19">
        <v>133.69999999999999</v>
      </c>
      <c r="CT474" s="19">
        <v>134</v>
      </c>
      <c r="CU474" s="19">
        <v>133.69999999999999</v>
      </c>
      <c r="CV474" s="19">
        <v>134</v>
      </c>
      <c r="CW474" s="19">
        <v>134.4</v>
      </c>
      <c r="CX474" s="19">
        <v>134.9</v>
      </c>
      <c r="CY474" s="19">
        <v>137.6</v>
      </c>
      <c r="CZ474" s="19">
        <v>136.69999999999999</v>
      </c>
      <c r="DA474" s="19">
        <v>141.5</v>
      </c>
      <c r="DB474" s="19">
        <v>135.30000000000001</v>
      </c>
      <c r="DC474" s="19">
        <v>136.9</v>
      </c>
      <c r="DD474" s="19">
        <v>137.4</v>
      </c>
      <c r="DE474" s="19">
        <v>137.5</v>
      </c>
      <c r="DF474" s="19">
        <v>138.30000000000001</v>
      </c>
      <c r="DG474" s="19">
        <v>138.6</v>
      </c>
      <c r="DH474" s="19">
        <v>137.9</v>
      </c>
      <c r="DI474" s="19">
        <v>139.9</v>
      </c>
      <c r="DJ474" s="19">
        <v>139.9</v>
      </c>
      <c r="DK474" s="19">
        <v>143.69999999999999</v>
      </c>
      <c r="DL474" s="19">
        <v>143.30000000000001</v>
      </c>
      <c r="DM474" s="19">
        <v>139.69999999999999</v>
      </c>
      <c r="DN474" s="19">
        <v>139.5</v>
      </c>
      <c r="DO474" s="19">
        <v>138.80000000000001</v>
      </c>
      <c r="DP474" s="19">
        <v>137.30000000000001</v>
      </c>
      <c r="DQ474" s="19">
        <v>137.4</v>
      </c>
      <c r="DR474" s="19">
        <v>138.30000000000001</v>
      </c>
      <c r="DS474" s="19">
        <v>137.69999999999999</v>
      </c>
      <c r="DT474" s="19">
        <v>137.80000000000001</v>
      </c>
      <c r="DU474" s="19">
        <v>138.5</v>
      </c>
      <c r="DV474" s="19">
        <v>140.69999999999999</v>
      </c>
      <c r="DW474" s="19">
        <v>141.6</v>
      </c>
    </row>
    <row r="475" spans="1:127">
      <c r="A475" s="17" t="s">
        <v>1543</v>
      </c>
      <c r="B475" s="17" t="s">
        <v>1544</v>
      </c>
      <c r="C475" s="18">
        <v>2.2985099999999998</v>
      </c>
      <c r="D475" s="19">
        <v>102.7</v>
      </c>
      <c r="E475" s="19">
        <v>103.5</v>
      </c>
      <c r="F475" s="19">
        <v>103.7</v>
      </c>
      <c r="G475" s="19">
        <v>103.4</v>
      </c>
      <c r="H475" s="19">
        <v>103.7</v>
      </c>
      <c r="I475" s="19">
        <v>104.1</v>
      </c>
      <c r="J475" s="19">
        <v>104.2</v>
      </c>
      <c r="K475" s="19">
        <v>104</v>
      </c>
      <c r="L475" s="19">
        <v>104.3</v>
      </c>
      <c r="M475" s="19">
        <v>103.5</v>
      </c>
      <c r="N475" s="19">
        <v>103.4</v>
      </c>
      <c r="O475" s="19">
        <v>104</v>
      </c>
      <c r="P475" s="19">
        <v>105.6</v>
      </c>
      <c r="Q475" s="19">
        <v>107.1</v>
      </c>
      <c r="R475" s="19">
        <v>107.1</v>
      </c>
      <c r="S475" s="19">
        <v>108.9</v>
      </c>
      <c r="T475" s="19">
        <v>109.7</v>
      </c>
      <c r="U475" s="19">
        <v>110.9</v>
      </c>
      <c r="V475" s="19">
        <v>111.7</v>
      </c>
      <c r="W475" s="19">
        <v>111.6</v>
      </c>
      <c r="X475" s="19">
        <v>111.9</v>
      </c>
      <c r="Y475" s="19">
        <v>112</v>
      </c>
      <c r="Z475" s="19">
        <v>112.1</v>
      </c>
      <c r="AA475" s="19">
        <v>113</v>
      </c>
      <c r="AB475" s="19">
        <v>113.1</v>
      </c>
      <c r="AC475" s="19">
        <v>112.8</v>
      </c>
      <c r="AD475" s="19">
        <v>113.3</v>
      </c>
      <c r="AE475" s="19">
        <v>113.3</v>
      </c>
      <c r="AF475" s="19">
        <v>113.6</v>
      </c>
      <c r="AG475" s="19">
        <v>113.1</v>
      </c>
      <c r="AH475" s="19">
        <v>112.7</v>
      </c>
      <c r="AI475" s="19">
        <v>111.9</v>
      </c>
      <c r="AJ475" s="19">
        <v>110.7</v>
      </c>
      <c r="AK475" s="19">
        <v>108.6</v>
      </c>
      <c r="AL475" s="19">
        <v>108.3</v>
      </c>
      <c r="AM475" s="19">
        <v>109.7</v>
      </c>
      <c r="AN475" s="19">
        <v>111.1</v>
      </c>
      <c r="AO475" s="19">
        <v>111.3</v>
      </c>
      <c r="AP475" s="19">
        <v>110.9</v>
      </c>
      <c r="AQ475" s="19">
        <v>109.8</v>
      </c>
      <c r="AR475" s="19">
        <v>108.9</v>
      </c>
      <c r="AS475" s="19">
        <v>107.9</v>
      </c>
      <c r="AT475" s="19">
        <v>107.9</v>
      </c>
      <c r="AU475" s="19">
        <v>107.6</v>
      </c>
      <c r="AV475" s="19">
        <v>106.4</v>
      </c>
      <c r="AW475" s="19">
        <v>105.4</v>
      </c>
      <c r="AX475" s="19">
        <v>105.3</v>
      </c>
      <c r="AY475" s="19">
        <v>106</v>
      </c>
      <c r="AZ475" s="19">
        <v>107.4</v>
      </c>
      <c r="BA475" s="19">
        <v>106.6</v>
      </c>
      <c r="BB475" s="19">
        <v>107</v>
      </c>
      <c r="BC475" s="19">
        <v>106.8</v>
      </c>
      <c r="BD475" s="19">
        <v>106.7</v>
      </c>
      <c r="BE475" s="19">
        <v>106.5</v>
      </c>
      <c r="BF475" s="19">
        <v>106.9</v>
      </c>
      <c r="BG475" s="19">
        <v>107.8</v>
      </c>
      <c r="BH475" s="19">
        <v>107.9</v>
      </c>
      <c r="BI475" s="19">
        <v>108.3</v>
      </c>
      <c r="BJ475" s="19">
        <v>108.8</v>
      </c>
      <c r="BK475" s="19">
        <v>108.8</v>
      </c>
      <c r="BL475" s="19">
        <v>108.6</v>
      </c>
      <c r="BM475" s="19">
        <v>108</v>
      </c>
      <c r="BN475" s="19">
        <v>108</v>
      </c>
      <c r="BO475" s="19">
        <v>107.3</v>
      </c>
      <c r="BP475" s="19">
        <v>107.6</v>
      </c>
      <c r="BQ475" s="19">
        <v>107.6</v>
      </c>
      <c r="BR475" s="19">
        <v>107.5</v>
      </c>
      <c r="BS475" s="19">
        <v>107.3</v>
      </c>
      <c r="BT475" s="19">
        <v>106.9</v>
      </c>
      <c r="BU475" s="19">
        <v>107.2</v>
      </c>
      <c r="BV475" s="19">
        <v>107.3</v>
      </c>
      <c r="BW475" s="19">
        <v>107.6</v>
      </c>
      <c r="BX475" s="19">
        <v>108.5</v>
      </c>
      <c r="BY475" s="19">
        <v>108.5</v>
      </c>
      <c r="BZ475" s="19">
        <v>108.9</v>
      </c>
      <c r="CA475" s="19">
        <v>109.5</v>
      </c>
      <c r="CB475" s="19">
        <v>109.5</v>
      </c>
      <c r="CC475" s="19">
        <v>109.9</v>
      </c>
      <c r="CD475" s="19">
        <v>109.9</v>
      </c>
      <c r="CE475" s="19">
        <v>110</v>
      </c>
      <c r="CF475" s="19">
        <v>110.2</v>
      </c>
      <c r="CG475" s="19">
        <v>110.1</v>
      </c>
      <c r="CH475" s="19">
        <v>109.6</v>
      </c>
      <c r="CI475" s="19">
        <v>110.1</v>
      </c>
      <c r="CJ475" s="19">
        <v>109.7</v>
      </c>
      <c r="CK475" s="19">
        <v>109.4</v>
      </c>
      <c r="CL475" s="19">
        <v>109.3</v>
      </c>
      <c r="CM475" s="19">
        <v>109.1</v>
      </c>
      <c r="CN475" s="19">
        <v>108.3</v>
      </c>
      <c r="CO475" s="19">
        <v>108.2</v>
      </c>
      <c r="CP475" s="19">
        <v>108.4</v>
      </c>
      <c r="CQ475" s="19">
        <v>107.7</v>
      </c>
      <c r="CR475" s="19">
        <v>108.2</v>
      </c>
      <c r="CS475" s="19">
        <v>108.1</v>
      </c>
      <c r="CT475" s="19">
        <v>107.9</v>
      </c>
      <c r="CU475" s="19">
        <v>107.4</v>
      </c>
      <c r="CV475" s="19">
        <v>107.3</v>
      </c>
      <c r="CW475" s="19">
        <v>107.4</v>
      </c>
      <c r="CX475" s="19">
        <v>107.7</v>
      </c>
      <c r="CY475" s="19">
        <v>107.3</v>
      </c>
      <c r="CZ475" s="19">
        <v>107.6</v>
      </c>
      <c r="DA475" s="19">
        <v>109.5</v>
      </c>
      <c r="DB475" s="19">
        <v>110</v>
      </c>
      <c r="DC475" s="19">
        <v>112</v>
      </c>
      <c r="DD475" s="19">
        <v>114.4</v>
      </c>
      <c r="DE475" s="19">
        <v>116.1</v>
      </c>
      <c r="DF475" s="19">
        <v>116.3</v>
      </c>
      <c r="DG475" s="19">
        <v>119.5</v>
      </c>
      <c r="DH475" s="19">
        <v>122.2</v>
      </c>
      <c r="DI475" s="19">
        <v>121.2</v>
      </c>
      <c r="DJ475" s="19">
        <v>120.6</v>
      </c>
      <c r="DK475" s="19">
        <v>121.4</v>
      </c>
      <c r="DL475" s="19">
        <v>122.5</v>
      </c>
      <c r="DM475" s="19">
        <v>123.9</v>
      </c>
      <c r="DN475" s="19">
        <v>126.7</v>
      </c>
      <c r="DO475" s="19">
        <v>127.6</v>
      </c>
      <c r="DP475" s="19">
        <v>127.1</v>
      </c>
      <c r="DQ475" s="19">
        <v>127.3</v>
      </c>
      <c r="DR475" s="19">
        <v>127.3</v>
      </c>
      <c r="DS475" s="19">
        <v>130</v>
      </c>
      <c r="DT475" s="19">
        <v>131.69999999999999</v>
      </c>
      <c r="DU475" s="19">
        <v>132</v>
      </c>
      <c r="DV475" s="19">
        <v>131.6</v>
      </c>
      <c r="DW475" s="19">
        <v>130.5</v>
      </c>
    </row>
    <row r="476" spans="1:127">
      <c r="A476" s="17" t="s">
        <v>1545</v>
      </c>
      <c r="B476" s="17" t="s">
        <v>1546</v>
      </c>
      <c r="C476" s="18">
        <v>0.60897000000000001</v>
      </c>
      <c r="D476" s="19">
        <v>103.1</v>
      </c>
      <c r="E476" s="19">
        <v>103.4</v>
      </c>
      <c r="F476" s="19">
        <v>103.8</v>
      </c>
      <c r="G476" s="19">
        <v>103.9</v>
      </c>
      <c r="H476" s="19">
        <v>103.7</v>
      </c>
      <c r="I476" s="19">
        <v>103.6</v>
      </c>
      <c r="J476" s="19">
        <v>103.1</v>
      </c>
      <c r="K476" s="19">
        <v>103.4</v>
      </c>
      <c r="L476" s="19">
        <v>104</v>
      </c>
      <c r="M476" s="19">
        <v>102.8</v>
      </c>
      <c r="N476" s="19">
        <v>101.3</v>
      </c>
      <c r="O476" s="19">
        <v>101</v>
      </c>
      <c r="P476" s="19">
        <v>102.9</v>
      </c>
      <c r="Q476" s="19">
        <v>104.9</v>
      </c>
      <c r="R476" s="19">
        <v>105.5</v>
      </c>
      <c r="S476" s="19">
        <v>106</v>
      </c>
      <c r="T476" s="19">
        <v>105.3</v>
      </c>
      <c r="U476" s="19">
        <v>105.5</v>
      </c>
      <c r="V476" s="19">
        <v>105.8</v>
      </c>
      <c r="W476" s="19">
        <v>105.9</v>
      </c>
      <c r="X476" s="19">
        <v>105.8</v>
      </c>
      <c r="Y476" s="19">
        <v>105.8</v>
      </c>
      <c r="Z476" s="19">
        <v>104.9</v>
      </c>
      <c r="AA476" s="19">
        <v>106.3</v>
      </c>
      <c r="AB476" s="19">
        <v>106.3</v>
      </c>
      <c r="AC476" s="19">
        <v>105.5</v>
      </c>
      <c r="AD476" s="19">
        <v>106.4</v>
      </c>
      <c r="AE476" s="19">
        <v>106</v>
      </c>
      <c r="AF476" s="19">
        <v>106.6</v>
      </c>
      <c r="AG476" s="19">
        <v>106.9</v>
      </c>
      <c r="AH476" s="19">
        <v>105.8</v>
      </c>
      <c r="AI476" s="19">
        <v>105.5</v>
      </c>
      <c r="AJ476" s="19">
        <v>105.7</v>
      </c>
      <c r="AK476" s="19">
        <v>105.5</v>
      </c>
      <c r="AL476" s="19">
        <v>105.7</v>
      </c>
      <c r="AM476" s="19">
        <v>105.8</v>
      </c>
      <c r="AN476" s="19">
        <v>105.3</v>
      </c>
      <c r="AO476" s="19">
        <v>105.4</v>
      </c>
      <c r="AP476" s="19">
        <v>102.8</v>
      </c>
      <c r="AQ476" s="19">
        <v>103.4</v>
      </c>
      <c r="AR476" s="19">
        <v>102.6</v>
      </c>
      <c r="AS476" s="19">
        <v>102.4</v>
      </c>
      <c r="AT476" s="19">
        <v>101.6</v>
      </c>
      <c r="AU476" s="19">
        <v>101.6</v>
      </c>
      <c r="AV476" s="19">
        <v>101.5</v>
      </c>
      <c r="AW476" s="19">
        <v>100.8</v>
      </c>
      <c r="AX476" s="19">
        <v>100.6</v>
      </c>
      <c r="AY476" s="19">
        <v>100.7</v>
      </c>
      <c r="AZ476" s="19">
        <v>100.4</v>
      </c>
      <c r="BA476" s="19">
        <v>100.3</v>
      </c>
      <c r="BB476" s="19">
        <v>100.9</v>
      </c>
      <c r="BC476" s="19">
        <v>101</v>
      </c>
      <c r="BD476" s="19">
        <v>100.6</v>
      </c>
      <c r="BE476" s="19">
        <v>100.9</v>
      </c>
      <c r="BF476" s="19">
        <v>101.5</v>
      </c>
      <c r="BG476" s="19">
        <v>101.6</v>
      </c>
      <c r="BH476" s="19">
        <v>101.4</v>
      </c>
      <c r="BI476" s="19">
        <v>101.9</v>
      </c>
      <c r="BJ476" s="19">
        <v>102.8</v>
      </c>
      <c r="BK476" s="19">
        <v>103.5</v>
      </c>
      <c r="BL476" s="19">
        <v>103.9</v>
      </c>
      <c r="BM476" s="19">
        <v>103.3</v>
      </c>
      <c r="BN476" s="19">
        <v>103.4</v>
      </c>
      <c r="BO476" s="19">
        <v>99.9</v>
      </c>
      <c r="BP476" s="19">
        <v>100.5</v>
      </c>
      <c r="BQ476" s="19">
        <v>100.8</v>
      </c>
      <c r="BR476" s="19">
        <v>99.8</v>
      </c>
      <c r="BS476" s="19">
        <v>100.3</v>
      </c>
      <c r="BT476" s="19">
        <v>98.3</v>
      </c>
      <c r="BU476" s="19">
        <v>97.9</v>
      </c>
      <c r="BV476" s="19">
        <v>98.1</v>
      </c>
      <c r="BW476" s="19">
        <v>97.9</v>
      </c>
      <c r="BX476" s="19">
        <v>97.7</v>
      </c>
      <c r="BY476" s="19">
        <v>97.4</v>
      </c>
      <c r="BZ476" s="19">
        <v>97.2</v>
      </c>
      <c r="CA476" s="19">
        <v>98.8</v>
      </c>
      <c r="CB476" s="19">
        <v>99</v>
      </c>
      <c r="CC476" s="19">
        <v>99.1</v>
      </c>
      <c r="CD476" s="19">
        <v>99</v>
      </c>
      <c r="CE476" s="19">
        <v>99.3</v>
      </c>
      <c r="CF476" s="19">
        <v>99.8</v>
      </c>
      <c r="CG476" s="19">
        <v>100.1</v>
      </c>
      <c r="CH476" s="19">
        <v>99.6</v>
      </c>
      <c r="CI476" s="19">
        <v>99.3</v>
      </c>
      <c r="CJ476" s="19">
        <v>100.2</v>
      </c>
      <c r="CK476" s="19">
        <v>99.5</v>
      </c>
      <c r="CL476" s="19">
        <v>99.3</v>
      </c>
      <c r="CM476" s="19">
        <v>99.4</v>
      </c>
      <c r="CN476" s="19">
        <v>99.7</v>
      </c>
      <c r="CO476" s="19">
        <v>99.2</v>
      </c>
      <c r="CP476" s="19">
        <v>98</v>
      </c>
      <c r="CQ476" s="19">
        <v>97.8</v>
      </c>
      <c r="CR476" s="19">
        <v>98.3</v>
      </c>
      <c r="CS476" s="19">
        <v>99.3</v>
      </c>
      <c r="CT476" s="19">
        <v>98.7</v>
      </c>
      <c r="CU476" s="19">
        <v>97.9</v>
      </c>
      <c r="CV476" s="19">
        <v>98.1</v>
      </c>
      <c r="CW476" s="19">
        <v>98</v>
      </c>
      <c r="CX476" s="19">
        <v>98.4</v>
      </c>
      <c r="CY476" s="19">
        <v>97.8</v>
      </c>
      <c r="CZ476" s="19">
        <v>97.4</v>
      </c>
      <c r="DA476" s="19">
        <v>97.5</v>
      </c>
      <c r="DB476" s="19">
        <v>97.8</v>
      </c>
      <c r="DC476" s="19">
        <v>97.5</v>
      </c>
      <c r="DD476" s="19">
        <v>98.7</v>
      </c>
      <c r="DE476" s="19">
        <v>99.4</v>
      </c>
      <c r="DF476" s="19">
        <v>98.9</v>
      </c>
      <c r="DG476" s="19">
        <v>100.1</v>
      </c>
      <c r="DH476" s="19">
        <v>102.3</v>
      </c>
      <c r="DI476" s="19">
        <v>102.1</v>
      </c>
      <c r="DJ476" s="19">
        <v>102.3</v>
      </c>
      <c r="DK476" s="19">
        <v>102.9</v>
      </c>
      <c r="DL476" s="19">
        <v>103.8</v>
      </c>
      <c r="DM476" s="19">
        <v>104.3</v>
      </c>
      <c r="DN476" s="19">
        <v>104.1</v>
      </c>
      <c r="DO476" s="19">
        <v>104.9</v>
      </c>
      <c r="DP476" s="19">
        <v>106.5</v>
      </c>
      <c r="DQ476" s="19">
        <v>106.5</v>
      </c>
      <c r="DR476" s="19">
        <v>106.4</v>
      </c>
      <c r="DS476" s="19">
        <v>105.9</v>
      </c>
      <c r="DT476" s="19">
        <v>107.2</v>
      </c>
      <c r="DU476" s="19">
        <v>108</v>
      </c>
      <c r="DV476" s="19">
        <v>109.2</v>
      </c>
      <c r="DW476" s="19">
        <v>111.1</v>
      </c>
    </row>
    <row r="477" spans="1:127">
      <c r="A477" s="17" t="s">
        <v>1547</v>
      </c>
      <c r="B477" s="17" t="s">
        <v>1548</v>
      </c>
      <c r="C477" s="18">
        <v>0.20705999999999999</v>
      </c>
      <c r="D477" s="19">
        <v>100.6</v>
      </c>
      <c r="E477" s="19">
        <v>101.3</v>
      </c>
      <c r="F477" s="19">
        <v>102.1</v>
      </c>
      <c r="G477" s="19">
        <v>102.2</v>
      </c>
      <c r="H477" s="19">
        <v>101.7</v>
      </c>
      <c r="I477" s="19">
        <v>102.2</v>
      </c>
      <c r="J477" s="19">
        <v>101.6</v>
      </c>
      <c r="K477" s="19">
        <v>101.3</v>
      </c>
      <c r="L477" s="19">
        <v>101.9</v>
      </c>
      <c r="M477" s="19">
        <v>101.7</v>
      </c>
      <c r="N477" s="19">
        <v>100.7</v>
      </c>
      <c r="O477" s="19">
        <v>99.8</v>
      </c>
      <c r="P477" s="19">
        <v>102</v>
      </c>
      <c r="Q477" s="19">
        <v>105.4</v>
      </c>
      <c r="R477" s="19">
        <v>106.3</v>
      </c>
      <c r="S477" s="19">
        <v>106.5</v>
      </c>
      <c r="T477" s="19">
        <v>106.5</v>
      </c>
      <c r="U477" s="19">
        <v>106.7</v>
      </c>
      <c r="V477" s="19">
        <v>105.8</v>
      </c>
      <c r="W477" s="19">
        <v>106.2</v>
      </c>
      <c r="X477" s="19">
        <v>106.3</v>
      </c>
      <c r="Y477" s="19">
        <v>106.4</v>
      </c>
      <c r="Z477" s="19">
        <v>105.5</v>
      </c>
      <c r="AA477" s="19">
        <v>105.6</v>
      </c>
      <c r="AB477" s="19">
        <v>106</v>
      </c>
      <c r="AC477" s="19">
        <v>106</v>
      </c>
      <c r="AD477" s="19">
        <v>105.9</v>
      </c>
      <c r="AE477" s="19">
        <v>106.4</v>
      </c>
      <c r="AF477" s="19">
        <v>106.5</v>
      </c>
      <c r="AG477" s="19">
        <v>106.5</v>
      </c>
      <c r="AH477" s="19">
        <v>106</v>
      </c>
      <c r="AI477" s="19">
        <v>105.6</v>
      </c>
      <c r="AJ477" s="19">
        <v>105.1</v>
      </c>
      <c r="AK477" s="19">
        <v>105.2</v>
      </c>
      <c r="AL477" s="19">
        <v>104.9</v>
      </c>
      <c r="AM477" s="19">
        <v>104.8</v>
      </c>
      <c r="AN477" s="19">
        <v>104.2</v>
      </c>
      <c r="AO477" s="19">
        <v>104.7</v>
      </c>
      <c r="AP477" s="19">
        <v>104.3</v>
      </c>
      <c r="AQ477" s="19">
        <v>104.4</v>
      </c>
      <c r="AR477" s="19">
        <v>103.6</v>
      </c>
      <c r="AS477" s="19">
        <v>103.9</v>
      </c>
      <c r="AT477" s="19">
        <v>103.7</v>
      </c>
      <c r="AU477" s="19">
        <v>103.4</v>
      </c>
      <c r="AV477" s="19">
        <v>103.6</v>
      </c>
      <c r="AW477" s="19">
        <v>102.7</v>
      </c>
      <c r="AX477" s="19">
        <v>102.5</v>
      </c>
      <c r="AY477" s="19">
        <v>102.1</v>
      </c>
      <c r="AZ477" s="19">
        <v>102.2</v>
      </c>
      <c r="BA477" s="19">
        <v>101.8</v>
      </c>
      <c r="BB477" s="19">
        <v>102</v>
      </c>
      <c r="BC477" s="19">
        <v>102.2</v>
      </c>
      <c r="BD477" s="19">
        <v>102.4</v>
      </c>
      <c r="BE477" s="19">
        <v>102.4</v>
      </c>
      <c r="BF477" s="19">
        <v>102.3</v>
      </c>
      <c r="BG477" s="19">
        <v>102.9</v>
      </c>
      <c r="BH477" s="19">
        <v>102.4</v>
      </c>
      <c r="BI477" s="19">
        <v>103.3</v>
      </c>
      <c r="BJ477" s="19">
        <v>105.3</v>
      </c>
      <c r="BK477" s="19">
        <v>105.8</v>
      </c>
      <c r="BL477" s="19">
        <v>105.8</v>
      </c>
      <c r="BM477" s="19">
        <v>105.3</v>
      </c>
      <c r="BN477" s="19">
        <v>105.7</v>
      </c>
      <c r="BO477" s="19">
        <v>98.2</v>
      </c>
      <c r="BP477" s="19">
        <v>98.7</v>
      </c>
      <c r="BQ477" s="19">
        <v>100.2</v>
      </c>
      <c r="BR477" s="19">
        <v>99.4</v>
      </c>
      <c r="BS477" s="19">
        <v>99.3</v>
      </c>
      <c r="BT477" s="19">
        <v>99.9</v>
      </c>
      <c r="BU477" s="19">
        <v>99.6</v>
      </c>
      <c r="BV477" s="19">
        <v>100.3</v>
      </c>
      <c r="BW477" s="19">
        <v>99.4</v>
      </c>
      <c r="BX477" s="19">
        <v>99.2</v>
      </c>
      <c r="BY477" s="19">
        <v>98.5</v>
      </c>
      <c r="BZ477" s="19">
        <v>98.6</v>
      </c>
      <c r="CA477" s="19">
        <v>99.4</v>
      </c>
      <c r="CB477" s="19">
        <v>99.4</v>
      </c>
      <c r="CC477" s="19">
        <v>99.7</v>
      </c>
      <c r="CD477" s="19">
        <v>100.4</v>
      </c>
      <c r="CE477" s="19">
        <v>100.4</v>
      </c>
      <c r="CF477" s="19">
        <v>100</v>
      </c>
      <c r="CG477" s="19">
        <v>99.6</v>
      </c>
      <c r="CH477" s="19">
        <v>99.8</v>
      </c>
      <c r="CI477" s="19">
        <v>99.7</v>
      </c>
      <c r="CJ477" s="19">
        <v>99.4</v>
      </c>
      <c r="CK477" s="19">
        <v>99.3</v>
      </c>
      <c r="CL477" s="19">
        <v>99.5</v>
      </c>
      <c r="CM477" s="19">
        <v>99.2</v>
      </c>
      <c r="CN477" s="19">
        <v>99.9</v>
      </c>
      <c r="CO477" s="19">
        <v>99.6</v>
      </c>
      <c r="CP477" s="19">
        <v>97.6</v>
      </c>
      <c r="CQ477" s="19">
        <v>98.1</v>
      </c>
      <c r="CR477" s="19">
        <v>98.7</v>
      </c>
      <c r="CS477" s="19">
        <v>100</v>
      </c>
      <c r="CT477" s="19">
        <v>98.6</v>
      </c>
      <c r="CU477" s="19">
        <v>98.3</v>
      </c>
      <c r="CV477" s="19">
        <v>98.1</v>
      </c>
      <c r="CW477" s="19">
        <v>99.6</v>
      </c>
      <c r="CX477" s="19">
        <v>99.2</v>
      </c>
      <c r="CY477" s="19">
        <v>98.8</v>
      </c>
      <c r="CZ477" s="19">
        <v>98.8</v>
      </c>
      <c r="DA477" s="19">
        <v>98.3</v>
      </c>
      <c r="DB477" s="19">
        <v>97.8</v>
      </c>
      <c r="DC477" s="19">
        <v>97.4</v>
      </c>
      <c r="DD477" s="19">
        <v>99.6</v>
      </c>
      <c r="DE477" s="19">
        <v>100.3</v>
      </c>
      <c r="DF477" s="19">
        <v>98.7</v>
      </c>
      <c r="DG477" s="19">
        <v>99.8</v>
      </c>
      <c r="DH477" s="19">
        <v>101.7</v>
      </c>
      <c r="DI477" s="19">
        <v>102</v>
      </c>
      <c r="DJ477" s="19">
        <v>102.2</v>
      </c>
      <c r="DK477" s="19">
        <v>102</v>
      </c>
      <c r="DL477" s="19">
        <v>103.3</v>
      </c>
      <c r="DM477" s="19">
        <v>104.7</v>
      </c>
      <c r="DN477" s="19">
        <v>103.7</v>
      </c>
      <c r="DO477" s="19">
        <v>105.6</v>
      </c>
      <c r="DP477" s="19">
        <v>109.7</v>
      </c>
      <c r="DQ477" s="19">
        <v>108.6</v>
      </c>
      <c r="DR477" s="19">
        <v>107.7</v>
      </c>
      <c r="DS477" s="19">
        <v>108.2</v>
      </c>
      <c r="DT477" s="19">
        <v>108.2</v>
      </c>
      <c r="DU477" s="19">
        <v>108.8</v>
      </c>
      <c r="DV477" s="19">
        <v>110.4</v>
      </c>
      <c r="DW477" s="19">
        <v>110</v>
      </c>
    </row>
    <row r="478" spans="1:127">
      <c r="A478" s="17" t="s">
        <v>1549</v>
      </c>
      <c r="B478" s="17" t="s">
        <v>1550</v>
      </c>
      <c r="C478" s="18">
        <v>3.3270000000000001E-2</v>
      </c>
      <c r="D478" s="19">
        <v>97.7</v>
      </c>
      <c r="E478" s="19">
        <v>99.1</v>
      </c>
      <c r="F478" s="19">
        <v>99.7</v>
      </c>
      <c r="G478" s="19">
        <v>100.2</v>
      </c>
      <c r="H478" s="19">
        <v>101.1</v>
      </c>
      <c r="I478" s="19">
        <v>102.7</v>
      </c>
      <c r="J478" s="19">
        <v>100.4</v>
      </c>
      <c r="K478" s="19">
        <v>100.7</v>
      </c>
      <c r="L478" s="19">
        <v>102</v>
      </c>
      <c r="M478" s="19">
        <v>99.5</v>
      </c>
      <c r="N478" s="19">
        <v>99.1</v>
      </c>
      <c r="O478" s="19">
        <v>98.9</v>
      </c>
      <c r="P478" s="19">
        <v>97.4</v>
      </c>
      <c r="Q478" s="19">
        <v>99.6</v>
      </c>
      <c r="R478" s="19">
        <v>99.5</v>
      </c>
      <c r="S478" s="19">
        <v>98.6</v>
      </c>
      <c r="T478" s="19">
        <v>97.5</v>
      </c>
      <c r="U478" s="19">
        <v>97</v>
      </c>
      <c r="V478" s="19">
        <v>100.4</v>
      </c>
      <c r="W478" s="19">
        <v>102.4</v>
      </c>
      <c r="X478" s="19">
        <v>102</v>
      </c>
      <c r="Y478" s="19">
        <v>99.5</v>
      </c>
      <c r="Z478" s="19">
        <v>100.4</v>
      </c>
      <c r="AA478" s="19">
        <v>102.8</v>
      </c>
      <c r="AB478" s="19">
        <v>100.8</v>
      </c>
      <c r="AC478" s="19">
        <v>100.5</v>
      </c>
      <c r="AD478" s="19">
        <v>100.5</v>
      </c>
      <c r="AE478" s="19">
        <v>99</v>
      </c>
      <c r="AF478" s="19">
        <v>99.9</v>
      </c>
      <c r="AG478" s="19">
        <v>99.1</v>
      </c>
      <c r="AH478" s="19">
        <v>98.1</v>
      </c>
      <c r="AI478" s="19">
        <v>97</v>
      </c>
      <c r="AJ478" s="19">
        <v>97.4</v>
      </c>
      <c r="AK478" s="19">
        <v>96</v>
      </c>
      <c r="AL478" s="19">
        <v>96.7</v>
      </c>
      <c r="AM478" s="19">
        <v>97.5</v>
      </c>
      <c r="AN478" s="19">
        <v>98.9</v>
      </c>
      <c r="AO478" s="19">
        <v>96.6</v>
      </c>
      <c r="AP478" s="19">
        <v>95</v>
      </c>
      <c r="AQ478" s="19">
        <v>97</v>
      </c>
      <c r="AR478" s="19">
        <v>97.8</v>
      </c>
      <c r="AS478" s="19">
        <v>98.4</v>
      </c>
      <c r="AT478" s="19">
        <v>96.4</v>
      </c>
      <c r="AU478" s="19">
        <v>98.2</v>
      </c>
      <c r="AV478" s="19">
        <v>98.6</v>
      </c>
      <c r="AW478" s="19">
        <v>96.9</v>
      </c>
      <c r="AX478" s="19">
        <v>96.2</v>
      </c>
      <c r="AY478" s="19">
        <v>97.3</v>
      </c>
      <c r="AZ478" s="19">
        <v>93.2</v>
      </c>
      <c r="BA478" s="19">
        <v>92.3</v>
      </c>
      <c r="BB478" s="19">
        <v>94.4</v>
      </c>
      <c r="BC478" s="19">
        <v>95.8</v>
      </c>
      <c r="BD478" s="19">
        <v>95.2</v>
      </c>
      <c r="BE478" s="19">
        <v>96.5</v>
      </c>
      <c r="BF478" s="19">
        <v>96</v>
      </c>
      <c r="BG478" s="19">
        <v>95.6</v>
      </c>
      <c r="BH478" s="19">
        <v>95.9</v>
      </c>
      <c r="BI478" s="19">
        <v>95.7</v>
      </c>
      <c r="BJ478" s="19">
        <v>96.6</v>
      </c>
      <c r="BK478" s="19">
        <v>99.6</v>
      </c>
      <c r="BL478" s="19">
        <v>100.3</v>
      </c>
      <c r="BM478" s="19">
        <v>100.8</v>
      </c>
      <c r="BN478" s="19">
        <v>98.6</v>
      </c>
      <c r="BO478" s="19">
        <v>94.2</v>
      </c>
      <c r="BP478" s="19">
        <v>95.6</v>
      </c>
      <c r="BQ478" s="19">
        <v>95.3</v>
      </c>
      <c r="BR478" s="19">
        <v>95.7</v>
      </c>
      <c r="BS478" s="19">
        <v>95.7</v>
      </c>
      <c r="BT478" s="19">
        <v>95.1</v>
      </c>
      <c r="BU478" s="19">
        <v>93.9</v>
      </c>
      <c r="BV478" s="19">
        <v>92.7</v>
      </c>
      <c r="BW478" s="19">
        <v>93.7</v>
      </c>
      <c r="BX478" s="19">
        <v>93.7</v>
      </c>
      <c r="BY478" s="19">
        <v>92.6</v>
      </c>
      <c r="BZ478" s="19">
        <v>91.1</v>
      </c>
      <c r="CA478" s="19">
        <v>91.9</v>
      </c>
      <c r="CB478" s="19">
        <v>94.3</v>
      </c>
      <c r="CC478" s="19">
        <v>93.1</v>
      </c>
      <c r="CD478" s="19">
        <v>94.3</v>
      </c>
      <c r="CE478" s="19">
        <v>94.2</v>
      </c>
      <c r="CF478" s="19">
        <v>96.4</v>
      </c>
      <c r="CG478" s="19">
        <v>97.1</v>
      </c>
      <c r="CH478" s="19">
        <v>94.1</v>
      </c>
      <c r="CI478" s="19">
        <v>94.3</v>
      </c>
      <c r="CJ478" s="19">
        <v>94.5</v>
      </c>
      <c r="CK478" s="19">
        <v>94</v>
      </c>
      <c r="CL478" s="19">
        <v>94</v>
      </c>
      <c r="CM478" s="19">
        <v>93.9</v>
      </c>
      <c r="CN478" s="19">
        <v>95.2</v>
      </c>
      <c r="CO478" s="19">
        <v>92.4</v>
      </c>
      <c r="CP478" s="19">
        <v>91.1</v>
      </c>
      <c r="CQ478" s="19">
        <v>89.5</v>
      </c>
      <c r="CR478" s="19">
        <v>91.2</v>
      </c>
      <c r="CS478" s="19">
        <v>93.8</v>
      </c>
      <c r="CT478" s="19">
        <v>92.6</v>
      </c>
      <c r="CU478" s="19">
        <v>89.6</v>
      </c>
      <c r="CV478" s="19">
        <v>89.5</v>
      </c>
      <c r="CW478" s="19">
        <v>86.5</v>
      </c>
      <c r="CX478" s="19">
        <v>90.3</v>
      </c>
      <c r="CY478" s="19">
        <v>91.9</v>
      </c>
      <c r="CZ478" s="19">
        <v>89.5</v>
      </c>
      <c r="DA478" s="19">
        <v>89.5</v>
      </c>
      <c r="DB478" s="19">
        <v>90</v>
      </c>
      <c r="DC478" s="19">
        <v>90.6</v>
      </c>
      <c r="DD478" s="19">
        <v>91.1</v>
      </c>
      <c r="DE478" s="19">
        <v>91.9</v>
      </c>
      <c r="DF478" s="19">
        <v>92.9</v>
      </c>
      <c r="DG478" s="19">
        <v>93.2</v>
      </c>
      <c r="DH478" s="19">
        <v>95.4</v>
      </c>
      <c r="DI478" s="19">
        <v>94.9</v>
      </c>
      <c r="DJ478" s="19">
        <v>97.8</v>
      </c>
      <c r="DK478" s="19">
        <v>98.9</v>
      </c>
      <c r="DL478" s="19">
        <v>101.2</v>
      </c>
      <c r="DM478" s="19">
        <v>101.3</v>
      </c>
      <c r="DN478" s="19">
        <v>101.4</v>
      </c>
      <c r="DO478" s="19">
        <v>102.3</v>
      </c>
      <c r="DP478" s="19">
        <v>101.6</v>
      </c>
      <c r="DQ478" s="19">
        <v>101.1</v>
      </c>
      <c r="DR478" s="19">
        <v>102.2</v>
      </c>
      <c r="DS478" s="19">
        <v>102.3</v>
      </c>
      <c r="DT478" s="19">
        <v>102.6</v>
      </c>
      <c r="DU478" s="19">
        <v>103.8</v>
      </c>
      <c r="DV478" s="19">
        <v>105.3</v>
      </c>
      <c r="DW478" s="19">
        <v>106.5</v>
      </c>
    </row>
    <row r="479" spans="1:127">
      <c r="A479" s="17" t="s">
        <v>1551</v>
      </c>
      <c r="B479" s="17" t="s">
        <v>1552</v>
      </c>
      <c r="C479" s="18">
        <v>4.0300000000000002E-2</v>
      </c>
      <c r="D479" s="19">
        <v>101.7</v>
      </c>
      <c r="E479" s="19">
        <v>101.8</v>
      </c>
      <c r="F479" s="19">
        <v>101.9</v>
      </c>
      <c r="G479" s="19">
        <v>102</v>
      </c>
      <c r="H479" s="19">
        <v>101.9</v>
      </c>
      <c r="I479" s="19">
        <v>101.6</v>
      </c>
      <c r="J479" s="19">
        <v>101.4</v>
      </c>
      <c r="K479" s="19">
        <v>101.8</v>
      </c>
      <c r="L479" s="19">
        <v>102.8</v>
      </c>
      <c r="M479" s="19">
        <v>102.5</v>
      </c>
      <c r="N479" s="19">
        <v>101</v>
      </c>
      <c r="O479" s="19">
        <v>100.2</v>
      </c>
      <c r="P479" s="19">
        <v>101.9</v>
      </c>
      <c r="Q479" s="19">
        <v>101.9</v>
      </c>
      <c r="R479" s="19">
        <v>101.8</v>
      </c>
      <c r="S479" s="19">
        <v>102.1</v>
      </c>
      <c r="T479" s="19">
        <v>100.6</v>
      </c>
      <c r="U479" s="19">
        <v>100.5</v>
      </c>
      <c r="V479" s="19">
        <v>100.5</v>
      </c>
      <c r="W479" s="19">
        <v>99.1</v>
      </c>
      <c r="X479" s="19">
        <v>99.2</v>
      </c>
      <c r="Y479" s="19">
        <v>99</v>
      </c>
      <c r="Z479" s="19">
        <v>99.1</v>
      </c>
      <c r="AA479" s="19">
        <v>99.5</v>
      </c>
      <c r="AB479" s="19">
        <v>101.1</v>
      </c>
      <c r="AC479" s="19">
        <v>100.8</v>
      </c>
      <c r="AD479" s="19">
        <v>100.6</v>
      </c>
      <c r="AE479" s="19">
        <v>100.6</v>
      </c>
      <c r="AF479" s="19">
        <v>100.8</v>
      </c>
      <c r="AG479" s="19">
        <v>100.5</v>
      </c>
      <c r="AH479" s="19">
        <v>100.6</v>
      </c>
      <c r="AI479" s="19">
        <v>100.9</v>
      </c>
      <c r="AJ479" s="19">
        <v>101</v>
      </c>
      <c r="AK479" s="19">
        <v>100.8</v>
      </c>
      <c r="AL479" s="19">
        <v>100.6</v>
      </c>
      <c r="AM479" s="19">
        <v>100.8</v>
      </c>
      <c r="AN479" s="19">
        <v>104</v>
      </c>
      <c r="AO479" s="19">
        <v>104</v>
      </c>
      <c r="AP479" s="19">
        <v>103.9</v>
      </c>
      <c r="AQ479" s="19">
        <v>103.8</v>
      </c>
      <c r="AR479" s="19">
        <v>103.5</v>
      </c>
      <c r="AS479" s="19">
        <v>103.2</v>
      </c>
      <c r="AT479" s="19">
        <v>101.3</v>
      </c>
      <c r="AU479" s="19">
        <v>101.4</v>
      </c>
      <c r="AV479" s="19">
        <v>101.7</v>
      </c>
      <c r="AW479" s="19">
        <v>101.2</v>
      </c>
      <c r="AX479" s="19">
        <v>101.1</v>
      </c>
      <c r="AY479" s="19">
        <v>101.1</v>
      </c>
      <c r="AZ479" s="19">
        <v>101.5</v>
      </c>
      <c r="BA479" s="19">
        <v>98.2</v>
      </c>
      <c r="BB479" s="19">
        <v>99.2</v>
      </c>
      <c r="BC479" s="19">
        <v>99</v>
      </c>
      <c r="BD479" s="19">
        <v>98.5</v>
      </c>
      <c r="BE479" s="19">
        <v>98.6</v>
      </c>
      <c r="BF479" s="19">
        <v>98.3</v>
      </c>
      <c r="BG479" s="19">
        <v>98.6</v>
      </c>
      <c r="BH479" s="19">
        <v>99.4</v>
      </c>
      <c r="BI479" s="19">
        <v>99</v>
      </c>
      <c r="BJ479" s="19">
        <v>99.2</v>
      </c>
      <c r="BK479" s="19">
        <v>99.3</v>
      </c>
      <c r="BL479" s="19">
        <v>98.6</v>
      </c>
      <c r="BM479" s="19">
        <v>98.1</v>
      </c>
      <c r="BN479" s="19">
        <v>98.3</v>
      </c>
      <c r="BO479" s="19">
        <v>94.7</v>
      </c>
      <c r="BP479" s="19">
        <v>96.3</v>
      </c>
      <c r="BQ479" s="19">
        <v>96.4</v>
      </c>
      <c r="BR479" s="19">
        <v>100.3</v>
      </c>
      <c r="BS479" s="19">
        <v>100.4</v>
      </c>
      <c r="BT479" s="19">
        <v>100.5</v>
      </c>
      <c r="BU479" s="19">
        <v>100.4</v>
      </c>
      <c r="BV479" s="19">
        <v>100.6</v>
      </c>
      <c r="BW479" s="19">
        <v>98.9</v>
      </c>
      <c r="BX479" s="19">
        <v>99.3</v>
      </c>
      <c r="BY479" s="19">
        <v>99.7</v>
      </c>
      <c r="BZ479" s="19">
        <v>97.9</v>
      </c>
      <c r="CA479" s="19">
        <v>100.6</v>
      </c>
      <c r="CB479" s="19">
        <v>102</v>
      </c>
      <c r="CC479" s="19">
        <v>101.9</v>
      </c>
      <c r="CD479" s="19">
        <v>102.6</v>
      </c>
      <c r="CE479" s="19">
        <v>103.1</v>
      </c>
      <c r="CF479" s="19">
        <v>103.6</v>
      </c>
      <c r="CG479" s="19">
        <v>104.6</v>
      </c>
      <c r="CH479" s="19">
        <v>104.2</v>
      </c>
      <c r="CI479" s="19">
        <v>104.4</v>
      </c>
      <c r="CJ479" s="19">
        <v>104.6</v>
      </c>
      <c r="CK479" s="19">
        <v>104.3</v>
      </c>
      <c r="CL479" s="19">
        <v>104.6</v>
      </c>
      <c r="CM479" s="19">
        <v>104.8</v>
      </c>
      <c r="CN479" s="19">
        <v>104</v>
      </c>
      <c r="CO479" s="19">
        <v>103.5</v>
      </c>
      <c r="CP479" s="19">
        <v>103.3</v>
      </c>
      <c r="CQ479" s="19">
        <v>102.4</v>
      </c>
      <c r="CR479" s="19">
        <v>103.5</v>
      </c>
      <c r="CS479" s="19">
        <v>103.1</v>
      </c>
      <c r="CT479" s="19">
        <v>102.6</v>
      </c>
      <c r="CU479" s="19">
        <v>102.7</v>
      </c>
      <c r="CV479" s="19">
        <v>102.7</v>
      </c>
      <c r="CW479" s="19">
        <v>102.3</v>
      </c>
      <c r="CX479" s="19">
        <v>103.1</v>
      </c>
      <c r="CY479" s="19">
        <v>102.1</v>
      </c>
      <c r="CZ479" s="19">
        <v>101.8</v>
      </c>
      <c r="DA479" s="19">
        <v>100.6</v>
      </c>
      <c r="DB479" s="19">
        <v>100.9</v>
      </c>
      <c r="DC479" s="19">
        <v>101.2</v>
      </c>
      <c r="DD479" s="19">
        <v>101.2</v>
      </c>
      <c r="DE479" s="19">
        <v>103.1</v>
      </c>
      <c r="DF479" s="19">
        <v>103.5</v>
      </c>
      <c r="DG479" s="19">
        <v>103.9</v>
      </c>
      <c r="DH479" s="19">
        <v>104.3</v>
      </c>
      <c r="DI479" s="19">
        <v>105.8</v>
      </c>
      <c r="DJ479" s="19">
        <v>105.3</v>
      </c>
      <c r="DK479" s="19">
        <v>105.6</v>
      </c>
      <c r="DL479" s="19">
        <v>106.2</v>
      </c>
      <c r="DM479" s="19">
        <v>106.8</v>
      </c>
      <c r="DN479" s="19">
        <v>108.1</v>
      </c>
      <c r="DO479" s="19">
        <v>108.7</v>
      </c>
      <c r="DP479" s="19">
        <v>108.9</v>
      </c>
      <c r="DQ479" s="19">
        <v>110.8</v>
      </c>
      <c r="DR479" s="19">
        <v>111.1</v>
      </c>
      <c r="DS479" s="19">
        <v>113.3</v>
      </c>
      <c r="DT479" s="19">
        <v>114.6</v>
      </c>
      <c r="DU479" s="19">
        <v>119.1</v>
      </c>
      <c r="DV479" s="19">
        <v>116</v>
      </c>
      <c r="DW479" s="19">
        <v>117.2</v>
      </c>
    </row>
    <row r="480" spans="1:127">
      <c r="A480" s="17" t="s">
        <v>1553</v>
      </c>
      <c r="B480" s="17" t="s">
        <v>1554</v>
      </c>
      <c r="C480" s="18">
        <v>0.12917999999999999</v>
      </c>
      <c r="D480" s="19">
        <v>105.6</v>
      </c>
      <c r="E480" s="19">
        <v>104.7</v>
      </c>
      <c r="F480" s="19">
        <v>104.8</v>
      </c>
      <c r="G480" s="19">
        <v>105.4</v>
      </c>
      <c r="H480" s="19">
        <v>104.3</v>
      </c>
      <c r="I480" s="19">
        <v>102.6</v>
      </c>
      <c r="J480" s="19">
        <v>101.4</v>
      </c>
      <c r="K480" s="19">
        <v>103.2</v>
      </c>
      <c r="L480" s="19">
        <v>105.2</v>
      </c>
      <c r="M480" s="19">
        <v>100.6</v>
      </c>
      <c r="N480" s="19">
        <v>95.4</v>
      </c>
      <c r="O480" s="19">
        <v>96.2</v>
      </c>
      <c r="P480" s="19">
        <v>101.1</v>
      </c>
      <c r="Q480" s="19">
        <v>104</v>
      </c>
      <c r="R480" s="19">
        <v>106.2</v>
      </c>
      <c r="S480" s="19">
        <v>107.7</v>
      </c>
      <c r="T480" s="19">
        <v>104.7</v>
      </c>
      <c r="U480" s="19">
        <v>104</v>
      </c>
      <c r="V480" s="19">
        <v>106.1</v>
      </c>
      <c r="W480" s="19">
        <v>105.8</v>
      </c>
      <c r="X480" s="19">
        <v>105.1</v>
      </c>
      <c r="Y480" s="19">
        <v>105.9</v>
      </c>
      <c r="Z480" s="19">
        <v>102.6</v>
      </c>
      <c r="AA480" s="19">
        <v>107.9</v>
      </c>
      <c r="AB480" s="19">
        <v>107</v>
      </c>
      <c r="AC480" s="19">
        <v>103.2</v>
      </c>
      <c r="AD480" s="19">
        <v>107</v>
      </c>
      <c r="AE480" s="19">
        <v>105.5</v>
      </c>
      <c r="AF480" s="19">
        <v>107.3</v>
      </c>
      <c r="AG480" s="19">
        <v>109.1</v>
      </c>
      <c r="AH480" s="19">
        <v>105.3</v>
      </c>
      <c r="AI480" s="19">
        <v>104.6</v>
      </c>
      <c r="AJ480" s="19">
        <v>106.6</v>
      </c>
      <c r="AK480" s="19">
        <v>105.5</v>
      </c>
      <c r="AL480" s="19">
        <v>107</v>
      </c>
      <c r="AM480" s="19">
        <v>106.8</v>
      </c>
      <c r="AN480" s="19">
        <v>106</v>
      </c>
      <c r="AO480" s="19">
        <v>104.6</v>
      </c>
      <c r="AP480" s="19">
        <v>106.1</v>
      </c>
      <c r="AQ480" s="19">
        <v>108.5</v>
      </c>
      <c r="AR480" s="19">
        <v>105.9</v>
      </c>
      <c r="AS480" s="19">
        <v>103.5</v>
      </c>
      <c r="AT480" s="19">
        <v>101.5</v>
      </c>
      <c r="AU480" s="19">
        <v>102.2</v>
      </c>
      <c r="AV480" s="19">
        <v>101.1</v>
      </c>
      <c r="AW480" s="19">
        <v>100.3</v>
      </c>
      <c r="AX480" s="19">
        <v>100.3</v>
      </c>
      <c r="AY480" s="19">
        <v>101.2</v>
      </c>
      <c r="AZ480" s="19">
        <v>95.9</v>
      </c>
      <c r="BA480" s="19">
        <v>96.6</v>
      </c>
      <c r="BB480" s="19">
        <v>98.3</v>
      </c>
      <c r="BC480" s="19">
        <v>98.1</v>
      </c>
      <c r="BD480" s="19">
        <v>96.3</v>
      </c>
      <c r="BE480" s="19">
        <v>97.4</v>
      </c>
      <c r="BF480" s="19">
        <v>100.1</v>
      </c>
      <c r="BG480" s="19">
        <v>99</v>
      </c>
      <c r="BH480" s="19">
        <v>98.6</v>
      </c>
      <c r="BI480" s="19">
        <v>99.7</v>
      </c>
      <c r="BJ480" s="19">
        <v>100.5</v>
      </c>
      <c r="BK480" s="19">
        <v>102</v>
      </c>
      <c r="BL480" s="19">
        <v>103.7</v>
      </c>
      <c r="BM480" s="19">
        <v>101.4</v>
      </c>
      <c r="BN480" s="19">
        <v>100.2</v>
      </c>
      <c r="BO480" s="19">
        <v>97.5</v>
      </c>
      <c r="BP480" s="19">
        <v>97</v>
      </c>
      <c r="BQ480" s="19">
        <v>97.4</v>
      </c>
      <c r="BR480" s="19">
        <v>92.3</v>
      </c>
      <c r="BS480" s="19">
        <v>94.4</v>
      </c>
      <c r="BT480" s="19">
        <v>96.5</v>
      </c>
      <c r="BU480" s="19">
        <v>95.5</v>
      </c>
      <c r="BV480" s="19">
        <v>95.5</v>
      </c>
      <c r="BW480" s="19">
        <v>96.4</v>
      </c>
      <c r="BX480" s="19">
        <v>94.9</v>
      </c>
      <c r="BY480" s="19">
        <v>95.5</v>
      </c>
      <c r="BZ480" s="19">
        <v>94.8</v>
      </c>
      <c r="CA480" s="19">
        <v>98.5</v>
      </c>
      <c r="CB480" s="19">
        <v>98.7</v>
      </c>
      <c r="CC480" s="19">
        <v>99.3</v>
      </c>
      <c r="CD480" s="19">
        <v>97.8</v>
      </c>
      <c r="CE480" s="19">
        <v>99.4</v>
      </c>
      <c r="CF480" s="19">
        <v>101.3</v>
      </c>
      <c r="CG480" s="19">
        <v>99.7</v>
      </c>
      <c r="CH480" s="19">
        <v>97.9</v>
      </c>
      <c r="CI480" s="19">
        <v>96.6</v>
      </c>
      <c r="CJ480" s="19">
        <v>100.9</v>
      </c>
      <c r="CK480" s="19">
        <v>98.1</v>
      </c>
      <c r="CL480" s="19">
        <v>96.7</v>
      </c>
      <c r="CM480" s="19">
        <v>97.4</v>
      </c>
      <c r="CN480" s="19">
        <v>98</v>
      </c>
      <c r="CO480" s="19">
        <v>97.4</v>
      </c>
      <c r="CP480" s="19">
        <v>95.7</v>
      </c>
      <c r="CQ480" s="19">
        <v>95.1</v>
      </c>
      <c r="CR480" s="19">
        <v>95.9</v>
      </c>
      <c r="CS480" s="19">
        <v>97.7</v>
      </c>
      <c r="CT480" s="19">
        <v>98</v>
      </c>
      <c r="CU480" s="19">
        <v>95.6</v>
      </c>
      <c r="CV480" s="19">
        <v>96</v>
      </c>
      <c r="CW480" s="19">
        <v>94.7</v>
      </c>
      <c r="CX480" s="19">
        <v>96.6</v>
      </c>
      <c r="CY480" s="19">
        <v>94.3</v>
      </c>
      <c r="CZ480" s="19">
        <v>93.5</v>
      </c>
      <c r="DA480" s="19">
        <v>94.7</v>
      </c>
      <c r="DB480" s="19">
        <v>96.7</v>
      </c>
      <c r="DC480" s="19">
        <v>96.8</v>
      </c>
      <c r="DD480" s="19">
        <v>98.7</v>
      </c>
      <c r="DE480" s="19">
        <v>99.7</v>
      </c>
      <c r="DF480" s="19">
        <v>99.7</v>
      </c>
      <c r="DG480" s="19">
        <v>99.5</v>
      </c>
      <c r="DH480" s="19">
        <v>103.1</v>
      </c>
      <c r="DI480" s="19">
        <v>102.6</v>
      </c>
      <c r="DJ480" s="19">
        <v>102</v>
      </c>
      <c r="DK480" s="19">
        <v>104.4</v>
      </c>
      <c r="DL480" s="19">
        <v>105.5</v>
      </c>
      <c r="DM480" s="19">
        <v>105.3</v>
      </c>
      <c r="DN480" s="19">
        <v>104.9</v>
      </c>
      <c r="DO480" s="19">
        <v>105.3</v>
      </c>
      <c r="DP480" s="19">
        <v>106.5</v>
      </c>
      <c r="DQ480" s="19">
        <v>107.3</v>
      </c>
      <c r="DR480" s="19">
        <v>107.8</v>
      </c>
      <c r="DS480" s="19">
        <v>104.3</v>
      </c>
      <c r="DT480" s="19">
        <v>105.1</v>
      </c>
      <c r="DU480" s="19">
        <v>106</v>
      </c>
      <c r="DV480" s="19">
        <v>107.4</v>
      </c>
      <c r="DW480" s="19">
        <v>108.3</v>
      </c>
    </row>
    <row r="481" spans="1:127">
      <c r="A481" s="17" t="s">
        <v>1555</v>
      </c>
      <c r="B481" s="17" t="s">
        <v>1556</v>
      </c>
      <c r="C481" s="18">
        <v>4.7299999999999998E-3</v>
      </c>
      <c r="D481" s="19">
        <v>105.1</v>
      </c>
      <c r="E481" s="19">
        <v>104.8</v>
      </c>
      <c r="F481" s="19">
        <v>105.4</v>
      </c>
      <c r="G481" s="19">
        <v>105.9</v>
      </c>
      <c r="H481" s="19">
        <v>105.7</v>
      </c>
      <c r="I481" s="19">
        <v>105.3</v>
      </c>
      <c r="J481" s="19">
        <v>104.7</v>
      </c>
      <c r="K481" s="19">
        <v>103.6</v>
      </c>
      <c r="L481" s="19">
        <v>104.2</v>
      </c>
      <c r="M481" s="19">
        <v>99</v>
      </c>
      <c r="N481" s="19">
        <v>95.5</v>
      </c>
      <c r="O481" s="19">
        <v>101.2</v>
      </c>
      <c r="P481" s="19">
        <v>104.4</v>
      </c>
      <c r="Q481" s="19">
        <v>105.7</v>
      </c>
      <c r="R481" s="19">
        <v>106</v>
      </c>
      <c r="S481" s="19">
        <v>103.8</v>
      </c>
      <c r="T481" s="19">
        <v>100.2</v>
      </c>
      <c r="U481" s="19">
        <v>102.9</v>
      </c>
      <c r="V481" s="19">
        <v>102</v>
      </c>
      <c r="W481" s="19">
        <v>102.1</v>
      </c>
      <c r="X481" s="19">
        <v>103.7</v>
      </c>
      <c r="Y481" s="19">
        <v>100.7</v>
      </c>
      <c r="Z481" s="19">
        <v>102.1</v>
      </c>
      <c r="AA481" s="19">
        <v>105.1</v>
      </c>
      <c r="AB481" s="19">
        <v>103.9</v>
      </c>
      <c r="AC481" s="19">
        <v>105.5</v>
      </c>
      <c r="AD481" s="19">
        <v>104.3</v>
      </c>
      <c r="AE481" s="19">
        <v>102.3</v>
      </c>
      <c r="AF481" s="19">
        <v>102.3</v>
      </c>
      <c r="AG481" s="19">
        <v>104.4</v>
      </c>
      <c r="AH481" s="19">
        <v>102.2</v>
      </c>
      <c r="AI481" s="19">
        <v>101.4</v>
      </c>
      <c r="AJ481" s="19">
        <v>103.3</v>
      </c>
      <c r="AK481" s="19">
        <v>100.3</v>
      </c>
      <c r="AL481" s="19">
        <v>102.6</v>
      </c>
      <c r="AM481" s="19">
        <v>101.4</v>
      </c>
      <c r="AN481" s="19">
        <v>101.3</v>
      </c>
      <c r="AO481" s="19">
        <v>102.2</v>
      </c>
      <c r="AP481" s="19">
        <v>100.4</v>
      </c>
      <c r="AQ481" s="19">
        <v>98.9</v>
      </c>
      <c r="AR481" s="19">
        <v>99.7</v>
      </c>
      <c r="AS481" s="19">
        <v>99.6</v>
      </c>
      <c r="AT481" s="19">
        <v>99.1</v>
      </c>
      <c r="AU481" s="19">
        <v>99.7</v>
      </c>
      <c r="AV481" s="19">
        <v>99.8</v>
      </c>
      <c r="AW481" s="19">
        <v>97.5</v>
      </c>
      <c r="AX481" s="19">
        <v>100.5</v>
      </c>
      <c r="AY481" s="19">
        <v>101.3</v>
      </c>
      <c r="AZ481" s="19">
        <v>96.6</v>
      </c>
      <c r="BA481" s="19">
        <v>95.4</v>
      </c>
      <c r="BB481" s="19">
        <v>96.7</v>
      </c>
      <c r="BC481" s="19">
        <v>96.9</v>
      </c>
      <c r="BD481" s="19">
        <v>97.9</v>
      </c>
      <c r="BE481" s="19">
        <v>98.6</v>
      </c>
      <c r="BF481" s="19">
        <v>97.3</v>
      </c>
      <c r="BG481" s="19">
        <v>96.9</v>
      </c>
      <c r="BH481" s="19">
        <v>99.8</v>
      </c>
      <c r="BI481" s="19">
        <v>99.8</v>
      </c>
      <c r="BJ481" s="19">
        <v>100.4</v>
      </c>
      <c r="BK481" s="19">
        <v>100.7</v>
      </c>
      <c r="BL481" s="19">
        <v>99.9</v>
      </c>
      <c r="BM481" s="19">
        <v>99.9</v>
      </c>
      <c r="BN481" s="19">
        <v>98.3</v>
      </c>
      <c r="BO481" s="19">
        <v>95.3</v>
      </c>
      <c r="BP481" s="19">
        <v>95.1</v>
      </c>
      <c r="BQ481" s="19">
        <v>95.4</v>
      </c>
      <c r="BR481" s="19">
        <v>97.3</v>
      </c>
      <c r="BS481" s="19">
        <v>98.7</v>
      </c>
      <c r="BT481" s="19">
        <v>98.9</v>
      </c>
      <c r="BU481" s="19">
        <v>99.6</v>
      </c>
      <c r="BV481" s="19">
        <v>99.8</v>
      </c>
      <c r="BW481" s="19">
        <v>97.4</v>
      </c>
      <c r="BX481" s="19">
        <v>98</v>
      </c>
      <c r="BY481" s="19">
        <v>98</v>
      </c>
      <c r="BZ481" s="19">
        <v>98.7</v>
      </c>
      <c r="CA481" s="19">
        <v>98</v>
      </c>
      <c r="CB481" s="19">
        <v>96.8</v>
      </c>
      <c r="CC481" s="19">
        <v>96.9</v>
      </c>
      <c r="CD481" s="19">
        <v>97.4</v>
      </c>
      <c r="CE481" s="19">
        <v>96.9</v>
      </c>
      <c r="CF481" s="19">
        <v>97.9</v>
      </c>
      <c r="CG481" s="19">
        <v>97.4</v>
      </c>
      <c r="CH481" s="19">
        <v>97.4</v>
      </c>
      <c r="CI481" s="19">
        <v>94.6</v>
      </c>
      <c r="CJ481" s="19">
        <v>97</v>
      </c>
      <c r="CK481" s="19">
        <v>96.4</v>
      </c>
      <c r="CL481" s="19">
        <v>95.8</v>
      </c>
      <c r="CM481" s="19">
        <v>97.7</v>
      </c>
      <c r="CN481" s="19">
        <v>97.7</v>
      </c>
      <c r="CO481" s="19">
        <v>95.7</v>
      </c>
      <c r="CP481" s="19">
        <v>95</v>
      </c>
      <c r="CQ481" s="19">
        <v>94.5</v>
      </c>
      <c r="CR481" s="19">
        <v>94.6</v>
      </c>
      <c r="CS481" s="19">
        <v>96</v>
      </c>
      <c r="CT481" s="19">
        <v>95.5</v>
      </c>
      <c r="CU481" s="19">
        <v>96.7</v>
      </c>
      <c r="CV481" s="19">
        <v>96.9</v>
      </c>
      <c r="CW481" s="19">
        <v>97</v>
      </c>
      <c r="CX481" s="19">
        <v>95.7</v>
      </c>
      <c r="CY481" s="19">
        <v>96.5</v>
      </c>
      <c r="CZ481" s="19">
        <v>96.5</v>
      </c>
      <c r="DA481" s="19">
        <v>96.4</v>
      </c>
      <c r="DB481" s="19">
        <v>96.2</v>
      </c>
      <c r="DC481" s="19">
        <v>96.5</v>
      </c>
      <c r="DD481" s="19">
        <v>100.5</v>
      </c>
      <c r="DE481" s="19">
        <v>101.3</v>
      </c>
      <c r="DF481" s="19">
        <v>100.4</v>
      </c>
      <c r="DG481" s="19">
        <v>99.1</v>
      </c>
      <c r="DH481" s="19">
        <v>101</v>
      </c>
      <c r="DI481" s="19">
        <v>99.8</v>
      </c>
      <c r="DJ481" s="19">
        <v>99</v>
      </c>
      <c r="DK481" s="19">
        <v>97.4</v>
      </c>
      <c r="DL481" s="19">
        <v>101</v>
      </c>
      <c r="DM481" s="19">
        <v>101</v>
      </c>
      <c r="DN481" s="19">
        <v>100.2</v>
      </c>
      <c r="DO481" s="19">
        <v>100.4</v>
      </c>
      <c r="DP481" s="19">
        <v>101.5</v>
      </c>
      <c r="DQ481" s="19">
        <v>101.9</v>
      </c>
      <c r="DR481" s="19">
        <v>99.2</v>
      </c>
      <c r="DS481" s="19">
        <v>98.9</v>
      </c>
      <c r="DT481" s="19">
        <v>103.3</v>
      </c>
      <c r="DU481" s="19">
        <v>103.7</v>
      </c>
      <c r="DV481" s="19">
        <v>103.7</v>
      </c>
      <c r="DW481" s="19">
        <v>105.6</v>
      </c>
    </row>
    <row r="482" spans="1:127">
      <c r="A482" s="17" t="s">
        <v>1557</v>
      </c>
      <c r="B482" s="17" t="s">
        <v>1558</v>
      </c>
      <c r="C482" s="18">
        <v>2.0300000000000001E-3</v>
      </c>
      <c r="D482" s="19">
        <v>109.1</v>
      </c>
      <c r="E482" s="19">
        <v>105.1</v>
      </c>
      <c r="F482" s="19">
        <v>103.1</v>
      </c>
      <c r="G482" s="19">
        <v>100.9</v>
      </c>
      <c r="H482" s="19">
        <v>100.3</v>
      </c>
      <c r="I482" s="19">
        <v>103.1</v>
      </c>
      <c r="J482" s="19">
        <v>106.1</v>
      </c>
      <c r="K482" s="19">
        <v>95.4</v>
      </c>
      <c r="L482" s="19">
        <v>98.4</v>
      </c>
      <c r="M482" s="19">
        <v>99.2</v>
      </c>
      <c r="N482" s="19">
        <v>101.3</v>
      </c>
      <c r="O482" s="19">
        <v>100.5</v>
      </c>
      <c r="P482" s="19">
        <v>98.8</v>
      </c>
      <c r="Q482" s="19">
        <v>96.7</v>
      </c>
      <c r="R482" s="19">
        <v>97.8</v>
      </c>
      <c r="S482" s="19">
        <v>100.6</v>
      </c>
      <c r="T482" s="19">
        <v>98.1</v>
      </c>
      <c r="U482" s="19">
        <v>102.3</v>
      </c>
      <c r="V482" s="19">
        <v>112.4</v>
      </c>
      <c r="W482" s="19">
        <v>108.4</v>
      </c>
      <c r="X482" s="19">
        <v>115.7</v>
      </c>
      <c r="Y482" s="19">
        <v>111.3</v>
      </c>
      <c r="Z482" s="19">
        <v>109.1</v>
      </c>
      <c r="AA482" s="19">
        <v>108.5</v>
      </c>
      <c r="AB482" s="19">
        <v>109.4</v>
      </c>
      <c r="AC482" s="19">
        <v>110.1</v>
      </c>
      <c r="AD482" s="19">
        <v>108</v>
      </c>
      <c r="AE482" s="19">
        <v>104.5</v>
      </c>
      <c r="AF482" s="19">
        <v>105.1</v>
      </c>
      <c r="AG482" s="19">
        <v>111.3</v>
      </c>
      <c r="AH482" s="19">
        <v>105.9</v>
      </c>
      <c r="AI482" s="19">
        <v>105.4</v>
      </c>
      <c r="AJ482" s="19">
        <v>101.7</v>
      </c>
      <c r="AK482" s="19">
        <v>102.5</v>
      </c>
      <c r="AL482" s="19">
        <v>98.6</v>
      </c>
      <c r="AM482" s="19">
        <v>95.5</v>
      </c>
      <c r="AN482" s="19">
        <v>86.6</v>
      </c>
      <c r="AO482" s="19">
        <v>85.2</v>
      </c>
      <c r="AP482" s="19">
        <v>92.5</v>
      </c>
      <c r="AQ482" s="19">
        <v>94.9</v>
      </c>
      <c r="AR482" s="19">
        <v>95</v>
      </c>
      <c r="AS482" s="19">
        <v>87.6</v>
      </c>
      <c r="AT482" s="19">
        <v>86.1</v>
      </c>
      <c r="AU482" s="19">
        <v>83.9</v>
      </c>
      <c r="AV482" s="19">
        <v>82.7</v>
      </c>
      <c r="AW482" s="19">
        <v>81.400000000000006</v>
      </c>
      <c r="AX482" s="19">
        <v>81</v>
      </c>
      <c r="AY482" s="19">
        <v>80.5</v>
      </c>
      <c r="AZ482" s="19">
        <v>83.2</v>
      </c>
      <c r="BA482" s="19">
        <v>85.1</v>
      </c>
      <c r="BB482" s="19">
        <v>83.7</v>
      </c>
      <c r="BC482" s="19">
        <v>83.5</v>
      </c>
      <c r="BD482" s="19">
        <v>82.8</v>
      </c>
      <c r="BE482" s="19">
        <v>83.9</v>
      </c>
      <c r="BF482" s="19">
        <v>85.2</v>
      </c>
      <c r="BG482" s="19">
        <v>85.4</v>
      </c>
      <c r="BH482" s="19">
        <v>90</v>
      </c>
      <c r="BI482" s="19">
        <v>95.9</v>
      </c>
      <c r="BJ482" s="19">
        <v>109.3</v>
      </c>
      <c r="BK482" s="19">
        <v>108.4</v>
      </c>
      <c r="BL482" s="19">
        <v>105.9</v>
      </c>
      <c r="BM482" s="19">
        <v>102.6</v>
      </c>
      <c r="BN482" s="19">
        <v>98.6</v>
      </c>
      <c r="BO482" s="19">
        <v>97.4</v>
      </c>
      <c r="BP482" s="19">
        <v>101.9</v>
      </c>
      <c r="BQ482" s="19">
        <v>106.5</v>
      </c>
      <c r="BR482" s="19">
        <v>110.6</v>
      </c>
      <c r="BS482" s="19">
        <v>109</v>
      </c>
      <c r="BT482" s="19">
        <v>102.4</v>
      </c>
      <c r="BU482" s="19">
        <v>105</v>
      </c>
      <c r="BV482" s="19">
        <v>107</v>
      </c>
      <c r="BW482" s="19">
        <v>106.4</v>
      </c>
      <c r="BX482" s="19">
        <v>107.7</v>
      </c>
      <c r="BY482" s="19">
        <v>107</v>
      </c>
      <c r="BZ482" s="19">
        <v>111.1</v>
      </c>
      <c r="CA482" s="19">
        <v>111.9</v>
      </c>
      <c r="CB482" s="19">
        <v>111.1</v>
      </c>
      <c r="CC482" s="19">
        <v>112</v>
      </c>
      <c r="CD482" s="19">
        <v>113</v>
      </c>
      <c r="CE482" s="19">
        <v>111.5</v>
      </c>
      <c r="CF482" s="19">
        <v>107.7</v>
      </c>
      <c r="CG482" s="19">
        <v>106.1</v>
      </c>
      <c r="CH482" s="19">
        <v>104.5</v>
      </c>
      <c r="CI482" s="19">
        <v>102.8</v>
      </c>
      <c r="CJ482" s="19">
        <v>102.3</v>
      </c>
      <c r="CK482" s="19">
        <v>102</v>
      </c>
      <c r="CL482" s="19">
        <v>101.4</v>
      </c>
      <c r="CM482" s="19">
        <v>97.4</v>
      </c>
      <c r="CN482" s="19">
        <v>97</v>
      </c>
      <c r="CO482" s="19">
        <v>97.9</v>
      </c>
      <c r="CP482" s="19">
        <v>97.3</v>
      </c>
      <c r="CQ482" s="19">
        <v>97.5</v>
      </c>
      <c r="CR482" s="19">
        <v>93.8</v>
      </c>
      <c r="CS482" s="19">
        <v>93.8</v>
      </c>
      <c r="CT482" s="19">
        <v>95.4</v>
      </c>
      <c r="CU482" s="19">
        <v>94.2</v>
      </c>
      <c r="CV482" s="19">
        <v>93.3</v>
      </c>
      <c r="CW482" s="19">
        <v>91.4</v>
      </c>
      <c r="CX482" s="19">
        <v>88.6</v>
      </c>
      <c r="CY482" s="19">
        <v>86.5</v>
      </c>
      <c r="CZ482" s="19">
        <v>87.5</v>
      </c>
      <c r="DA482" s="19">
        <v>91.9</v>
      </c>
      <c r="DB482" s="19">
        <v>93.8</v>
      </c>
      <c r="DC482" s="19">
        <v>92.2</v>
      </c>
      <c r="DD482" s="19">
        <v>91.4</v>
      </c>
      <c r="DE482" s="19">
        <v>102.8</v>
      </c>
      <c r="DF482" s="19">
        <v>98.6</v>
      </c>
      <c r="DG482" s="19">
        <v>107.4</v>
      </c>
      <c r="DH482" s="19">
        <v>110.3</v>
      </c>
      <c r="DI482" s="19">
        <v>116</v>
      </c>
      <c r="DJ482" s="19">
        <v>122.5</v>
      </c>
      <c r="DK482" s="19">
        <v>122</v>
      </c>
      <c r="DL482" s="19">
        <v>126.3</v>
      </c>
      <c r="DM482" s="19">
        <v>130.69999999999999</v>
      </c>
      <c r="DN482" s="19">
        <v>133.5</v>
      </c>
      <c r="DO482" s="19">
        <v>133.6</v>
      </c>
      <c r="DP482" s="19">
        <v>149.6</v>
      </c>
      <c r="DQ482" s="19">
        <v>146.80000000000001</v>
      </c>
      <c r="DR482" s="19">
        <v>150.5</v>
      </c>
      <c r="DS482" s="19">
        <v>153.80000000000001</v>
      </c>
      <c r="DT482" s="19">
        <v>159.1</v>
      </c>
      <c r="DU482" s="19">
        <v>165.6</v>
      </c>
      <c r="DV482" s="19">
        <v>165.6</v>
      </c>
      <c r="DW482" s="19">
        <v>169.6</v>
      </c>
    </row>
    <row r="483" spans="1:127">
      <c r="A483" s="17" t="s">
        <v>1559</v>
      </c>
      <c r="B483" s="17" t="s">
        <v>1560</v>
      </c>
      <c r="C483" s="18">
        <v>1.1259999999999999E-2</v>
      </c>
      <c r="D483" s="19">
        <v>97.8</v>
      </c>
      <c r="E483" s="19">
        <v>97.8</v>
      </c>
      <c r="F483" s="19">
        <v>99.3</v>
      </c>
      <c r="G483" s="19">
        <v>100.8</v>
      </c>
      <c r="H483" s="19">
        <v>99</v>
      </c>
      <c r="I483" s="19">
        <v>100.7</v>
      </c>
      <c r="J483" s="19">
        <v>99.6</v>
      </c>
      <c r="K483" s="19">
        <v>100.9</v>
      </c>
      <c r="L483" s="19">
        <v>101.3</v>
      </c>
      <c r="M483" s="19">
        <v>99</v>
      </c>
      <c r="N483" s="19">
        <v>101.6</v>
      </c>
      <c r="O483" s="19">
        <v>100.4</v>
      </c>
      <c r="P483" s="19">
        <v>101.1</v>
      </c>
      <c r="Q483" s="19">
        <v>101.1</v>
      </c>
      <c r="R483" s="19">
        <v>100.5</v>
      </c>
      <c r="S483" s="19">
        <v>101.7</v>
      </c>
      <c r="T483" s="19">
        <v>101.6</v>
      </c>
      <c r="U483" s="19">
        <v>102.1</v>
      </c>
      <c r="V483" s="19">
        <v>102</v>
      </c>
      <c r="W483" s="19">
        <v>102.4</v>
      </c>
      <c r="X483" s="19">
        <v>102.9</v>
      </c>
      <c r="Y483" s="19">
        <v>101</v>
      </c>
      <c r="Z483" s="19">
        <v>101.5</v>
      </c>
      <c r="AA483" s="19">
        <v>100.7</v>
      </c>
      <c r="AB483" s="19">
        <v>100.8</v>
      </c>
      <c r="AC483" s="19">
        <v>102</v>
      </c>
      <c r="AD483" s="19">
        <v>100.7</v>
      </c>
      <c r="AE483" s="19">
        <v>100.9</v>
      </c>
      <c r="AF483" s="19">
        <v>101.1</v>
      </c>
      <c r="AG483" s="19">
        <v>101</v>
      </c>
      <c r="AH483" s="19">
        <v>101.1</v>
      </c>
      <c r="AI483" s="19">
        <v>101.4</v>
      </c>
      <c r="AJ483" s="19">
        <v>101.9</v>
      </c>
      <c r="AK483" s="19">
        <v>102.4</v>
      </c>
      <c r="AL483" s="19">
        <v>101.1</v>
      </c>
      <c r="AM483" s="19">
        <v>103.1</v>
      </c>
      <c r="AN483" s="19">
        <v>102.4</v>
      </c>
      <c r="AO483" s="19">
        <v>101.7</v>
      </c>
      <c r="AP483" s="19">
        <v>97.1</v>
      </c>
      <c r="AQ483" s="19">
        <v>98.2</v>
      </c>
      <c r="AR483" s="19">
        <v>98.2</v>
      </c>
      <c r="AS483" s="19">
        <v>97.5</v>
      </c>
      <c r="AT483" s="19">
        <v>98.2</v>
      </c>
      <c r="AU483" s="19">
        <v>97.1</v>
      </c>
      <c r="AV483" s="19">
        <v>97.4</v>
      </c>
      <c r="AW483" s="19">
        <v>97.4</v>
      </c>
      <c r="AX483" s="19">
        <v>97.4</v>
      </c>
      <c r="AY483" s="19">
        <v>98.6</v>
      </c>
      <c r="AZ483" s="19">
        <v>100.2</v>
      </c>
      <c r="BA483" s="19">
        <v>100.1</v>
      </c>
      <c r="BB483" s="19">
        <v>100.2</v>
      </c>
      <c r="BC483" s="19">
        <v>100.4</v>
      </c>
      <c r="BD483" s="19">
        <v>99.4</v>
      </c>
      <c r="BE483" s="19">
        <v>101.8</v>
      </c>
      <c r="BF483" s="19">
        <v>101.2</v>
      </c>
      <c r="BG483" s="19">
        <v>102.4</v>
      </c>
      <c r="BH483" s="19">
        <v>102.9</v>
      </c>
      <c r="BI483" s="19">
        <v>103.5</v>
      </c>
      <c r="BJ483" s="19">
        <v>101.3</v>
      </c>
      <c r="BK483" s="19">
        <v>100.6</v>
      </c>
      <c r="BL483" s="19">
        <v>99.5</v>
      </c>
      <c r="BM483" s="19">
        <v>100.8</v>
      </c>
      <c r="BN483" s="19">
        <v>100.8</v>
      </c>
      <c r="BO483" s="19">
        <v>99.8</v>
      </c>
      <c r="BP483" s="19">
        <v>99.8</v>
      </c>
      <c r="BQ483" s="19">
        <v>100</v>
      </c>
      <c r="BR483" s="19">
        <v>100</v>
      </c>
      <c r="BS483" s="19">
        <v>100</v>
      </c>
      <c r="BT483" s="19">
        <v>94.2</v>
      </c>
      <c r="BU483" s="19">
        <v>94.1</v>
      </c>
      <c r="BV483" s="19">
        <v>94.8</v>
      </c>
      <c r="BW483" s="19">
        <v>94.8</v>
      </c>
      <c r="BX483" s="19">
        <v>95.4</v>
      </c>
      <c r="BY483" s="19">
        <v>95.7</v>
      </c>
      <c r="BZ483" s="19">
        <v>96.9</v>
      </c>
      <c r="CA483" s="19">
        <v>96.9</v>
      </c>
      <c r="CB483" s="19">
        <v>95.9</v>
      </c>
      <c r="CC483" s="19">
        <v>93.1</v>
      </c>
      <c r="CD483" s="19">
        <v>93.4</v>
      </c>
      <c r="CE483" s="19">
        <v>93.7</v>
      </c>
      <c r="CF483" s="19">
        <v>93.7</v>
      </c>
      <c r="CG483" s="19">
        <v>94.6</v>
      </c>
      <c r="CH483" s="19">
        <v>94.9</v>
      </c>
      <c r="CI483" s="19">
        <v>95</v>
      </c>
      <c r="CJ483" s="19">
        <v>95</v>
      </c>
      <c r="CK483" s="19">
        <v>95</v>
      </c>
      <c r="CL483" s="19">
        <v>95</v>
      </c>
      <c r="CM483" s="19">
        <v>95</v>
      </c>
      <c r="CN483" s="19">
        <v>95</v>
      </c>
      <c r="CO483" s="19">
        <v>95</v>
      </c>
      <c r="CP483" s="19">
        <v>95</v>
      </c>
      <c r="CQ483" s="19">
        <v>93.1</v>
      </c>
      <c r="CR483" s="19">
        <v>93.1</v>
      </c>
      <c r="CS483" s="19">
        <v>93.1</v>
      </c>
      <c r="CT483" s="19">
        <v>93.1</v>
      </c>
      <c r="CU483" s="19">
        <v>93.1</v>
      </c>
      <c r="CV483" s="19">
        <v>93.1</v>
      </c>
      <c r="CW483" s="19">
        <v>91.8</v>
      </c>
      <c r="CX483" s="19">
        <v>91.8</v>
      </c>
      <c r="CY483" s="19">
        <v>92</v>
      </c>
      <c r="CZ483" s="19">
        <v>92</v>
      </c>
      <c r="DA483" s="19">
        <v>94.5</v>
      </c>
      <c r="DB483" s="19">
        <v>91.3</v>
      </c>
      <c r="DC483" s="19">
        <v>91.3</v>
      </c>
      <c r="DD483" s="19">
        <v>91.3</v>
      </c>
      <c r="DE483" s="19">
        <v>91.8</v>
      </c>
      <c r="DF483" s="19">
        <v>91.6</v>
      </c>
      <c r="DG483" s="19">
        <v>92.8</v>
      </c>
      <c r="DH483" s="19">
        <v>93.9</v>
      </c>
      <c r="DI483" s="19">
        <v>95.6</v>
      </c>
      <c r="DJ483" s="19">
        <v>95.6</v>
      </c>
      <c r="DK483" s="19">
        <v>95.9</v>
      </c>
      <c r="DL483" s="19">
        <v>96.3</v>
      </c>
      <c r="DM483" s="19">
        <v>95.2</v>
      </c>
      <c r="DN483" s="19">
        <v>95.4</v>
      </c>
      <c r="DO483" s="19">
        <v>95.8</v>
      </c>
      <c r="DP483" s="19">
        <v>93.8</v>
      </c>
      <c r="DQ483" s="19">
        <v>93.2</v>
      </c>
      <c r="DR483" s="19">
        <v>93.6</v>
      </c>
      <c r="DS483" s="19">
        <v>93.5</v>
      </c>
      <c r="DT483" s="19">
        <v>94.9</v>
      </c>
      <c r="DU483" s="19">
        <v>94.7</v>
      </c>
      <c r="DV483" s="19">
        <v>94.5</v>
      </c>
      <c r="DW483" s="19">
        <v>96.8</v>
      </c>
    </row>
    <row r="484" spans="1:127">
      <c r="A484" s="17" t="s">
        <v>1561</v>
      </c>
      <c r="B484" s="17" t="s">
        <v>1562</v>
      </c>
      <c r="C484" s="18">
        <v>1.2239999999999999E-2</v>
      </c>
      <c r="D484" s="19">
        <v>113.3</v>
      </c>
      <c r="E484" s="19">
        <v>119.5</v>
      </c>
      <c r="F484" s="19">
        <v>120.2</v>
      </c>
      <c r="G484" s="19">
        <v>119.1</v>
      </c>
      <c r="H484" s="19">
        <v>127.1</v>
      </c>
      <c r="I484" s="19">
        <v>123.8</v>
      </c>
      <c r="J484" s="19">
        <v>130.19999999999999</v>
      </c>
      <c r="K484" s="19">
        <v>126.6</v>
      </c>
      <c r="L484" s="19">
        <v>121.2</v>
      </c>
      <c r="M484" s="19">
        <v>125.2</v>
      </c>
      <c r="N484" s="19">
        <v>126.7</v>
      </c>
      <c r="O484" s="19">
        <v>124.1</v>
      </c>
      <c r="P484" s="19">
        <v>125.5</v>
      </c>
      <c r="Q484" s="19">
        <v>131.9</v>
      </c>
      <c r="R484" s="19">
        <v>121</v>
      </c>
      <c r="S484" s="19">
        <v>120.9</v>
      </c>
      <c r="T484" s="19">
        <v>122.2</v>
      </c>
      <c r="U484" s="19">
        <v>122.6</v>
      </c>
      <c r="V484" s="19">
        <v>119.7</v>
      </c>
      <c r="W484" s="19">
        <v>120.8</v>
      </c>
      <c r="X484" s="19">
        <v>121.9</v>
      </c>
      <c r="Y484" s="19">
        <v>122</v>
      </c>
      <c r="Z484" s="19">
        <v>126.3</v>
      </c>
      <c r="AA484" s="19">
        <v>127.2</v>
      </c>
      <c r="AB484" s="19">
        <v>134</v>
      </c>
      <c r="AC484" s="19">
        <v>130.30000000000001</v>
      </c>
      <c r="AD484" s="19">
        <v>136.30000000000001</v>
      </c>
      <c r="AE484" s="19">
        <v>131.4</v>
      </c>
      <c r="AF484" s="19">
        <v>134.4</v>
      </c>
      <c r="AG484" s="19">
        <v>131.69999999999999</v>
      </c>
      <c r="AH484" s="19">
        <v>133.1</v>
      </c>
      <c r="AI484" s="19">
        <v>131</v>
      </c>
      <c r="AJ484" s="19">
        <v>131</v>
      </c>
      <c r="AK484" s="19">
        <v>136.5</v>
      </c>
      <c r="AL484" s="19">
        <v>135.5</v>
      </c>
      <c r="AM484" s="19">
        <v>138.9</v>
      </c>
      <c r="AN484" s="19">
        <v>125</v>
      </c>
      <c r="AO484" s="19">
        <v>139.30000000000001</v>
      </c>
      <c r="AP484" s="19">
        <v>132.4</v>
      </c>
      <c r="AQ484" s="19">
        <v>125.5</v>
      </c>
      <c r="AR484" s="19">
        <v>126.9</v>
      </c>
      <c r="AS484" s="19">
        <v>140.69999999999999</v>
      </c>
      <c r="AT484" s="19">
        <v>131.6</v>
      </c>
      <c r="AU484" s="19">
        <v>133.19999999999999</v>
      </c>
      <c r="AV484" s="19">
        <v>133.80000000000001</v>
      </c>
      <c r="AW484" s="19">
        <v>132.1</v>
      </c>
      <c r="AX484" s="19">
        <v>123.8</v>
      </c>
      <c r="AY484" s="19">
        <v>123.6</v>
      </c>
      <c r="AZ484" s="19">
        <v>125.1</v>
      </c>
      <c r="BA484" s="19">
        <v>126.9</v>
      </c>
      <c r="BB484" s="19">
        <v>127.8</v>
      </c>
      <c r="BC484" s="19">
        <v>127.1</v>
      </c>
      <c r="BD484" s="19">
        <v>130.1</v>
      </c>
      <c r="BE484" s="19">
        <v>129.1</v>
      </c>
      <c r="BF484" s="19">
        <v>134.80000000000001</v>
      </c>
      <c r="BG484" s="19">
        <v>134.80000000000001</v>
      </c>
      <c r="BH484" s="19">
        <v>132</v>
      </c>
      <c r="BI484" s="19">
        <v>130.30000000000001</v>
      </c>
      <c r="BJ484" s="19">
        <v>127.3</v>
      </c>
      <c r="BK484" s="19">
        <v>129.19999999999999</v>
      </c>
      <c r="BL484" s="19">
        <v>131.69999999999999</v>
      </c>
      <c r="BM484" s="19">
        <v>134.19999999999999</v>
      </c>
      <c r="BN484" s="19">
        <v>140.4</v>
      </c>
      <c r="BO484" s="19">
        <v>137.9</v>
      </c>
      <c r="BP484" s="19">
        <v>143.69999999999999</v>
      </c>
      <c r="BQ484" s="19">
        <v>133.80000000000001</v>
      </c>
      <c r="BR484" s="19">
        <v>133.19999999999999</v>
      </c>
      <c r="BS484" s="19">
        <v>135.30000000000001</v>
      </c>
      <c r="BT484" s="19">
        <v>133.4</v>
      </c>
      <c r="BU484" s="19">
        <v>135.5</v>
      </c>
      <c r="BV484" s="19">
        <v>133.30000000000001</v>
      </c>
      <c r="BW484" s="19">
        <v>133.19999999999999</v>
      </c>
      <c r="BX484" s="19">
        <v>134.9</v>
      </c>
      <c r="BY484" s="19">
        <v>128.5</v>
      </c>
      <c r="BZ484" s="19">
        <v>130.1</v>
      </c>
      <c r="CA484" s="19">
        <v>137.69999999999999</v>
      </c>
      <c r="CB484" s="19">
        <v>138.1</v>
      </c>
      <c r="CC484" s="19">
        <v>137.9</v>
      </c>
      <c r="CD484" s="19">
        <v>129</v>
      </c>
      <c r="CE484" s="19">
        <v>128.6</v>
      </c>
      <c r="CF484" s="19">
        <v>128.30000000000001</v>
      </c>
      <c r="CG484" s="19">
        <v>137.19999999999999</v>
      </c>
      <c r="CH484" s="19">
        <v>137</v>
      </c>
      <c r="CI484" s="19">
        <v>135.19999999999999</v>
      </c>
      <c r="CJ484" s="19">
        <v>137.30000000000001</v>
      </c>
      <c r="CK484" s="19">
        <v>137.69999999999999</v>
      </c>
      <c r="CL484" s="19">
        <v>137.30000000000001</v>
      </c>
      <c r="CM484" s="19">
        <v>141.69999999999999</v>
      </c>
      <c r="CN484" s="19">
        <v>141.5</v>
      </c>
      <c r="CO484" s="19">
        <v>138.5</v>
      </c>
      <c r="CP484" s="19">
        <v>139</v>
      </c>
      <c r="CQ484" s="19">
        <v>139.1</v>
      </c>
      <c r="CR484" s="19">
        <v>141.1</v>
      </c>
      <c r="CS484" s="19">
        <v>142.6</v>
      </c>
      <c r="CT484" s="19">
        <v>142.30000000000001</v>
      </c>
      <c r="CU484" s="19">
        <v>142.30000000000001</v>
      </c>
      <c r="CV484" s="19">
        <v>146.19999999999999</v>
      </c>
      <c r="CW484" s="19">
        <v>148.4</v>
      </c>
      <c r="CX484" s="19">
        <v>146.9</v>
      </c>
      <c r="CY484" s="19">
        <v>145.69999999999999</v>
      </c>
      <c r="CZ484" s="19">
        <v>145.5</v>
      </c>
      <c r="DA484" s="19">
        <v>145.1</v>
      </c>
      <c r="DB484" s="19">
        <v>145.4</v>
      </c>
      <c r="DC484" s="19">
        <v>134.69999999999999</v>
      </c>
      <c r="DD484" s="19">
        <v>134.9</v>
      </c>
      <c r="DE484" s="19">
        <v>135.5</v>
      </c>
      <c r="DF484" s="19">
        <v>135.5</v>
      </c>
      <c r="DG484" s="19">
        <v>137.19999999999999</v>
      </c>
      <c r="DH484" s="19">
        <v>136.5</v>
      </c>
      <c r="DI484" s="19">
        <v>136.5</v>
      </c>
      <c r="DJ484" s="19">
        <v>144.4</v>
      </c>
      <c r="DK484" s="19">
        <v>143.6</v>
      </c>
      <c r="DL484" s="19">
        <v>148.9</v>
      </c>
      <c r="DM484" s="19">
        <v>151.69999999999999</v>
      </c>
      <c r="DN484" s="19">
        <v>152.69999999999999</v>
      </c>
      <c r="DO484" s="19">
        <v>151.1</v>
      </c>
      <c r="DP484" s="19">
        <v>149</v>
      </c>
      <c r="DQ484" s="19">
        <v>153.1</v>
      </c>
      <c r="DR484" s="19">
        <v>150.5</v>
      </c>
      <c r="DS484" s="19">
        <v>149</v>
      </c>
      <c r="DT484" s="19">
        <v>149.80000000000001</v>
      </c>
      <c r="DU484" s="19">
        <v>150.19999999999999</v>
      </c>
      <c r="DV484" s="19">
        <v>165.7</v>
      </c>
      <c r="DW484" s="19">
        <v>150.9</v>
      </c>
    </row>
    <row r="485" spans="1:127">
      <c r="A485" s="17" t="s">
        <v>1563</v>
      </c>
      <c r="B485" s="17" t="s">
        <v>1564</v>
      </c>
      <c r="C485" s="18">
        <v>1.601E-2</v>
      </c>
      <c r="D485" s="19">
        <v>102.7</v>
      </c>
      <c r="E485" s="19">
        <v>103</v>
      </c>
      <c r="F485" s="19">
        <v>103.3</v>
      </c>
      <c r="G485" s="19">
        <v>103.3</v>
      </c>
      <c r="H485" s="19">
        <v>103.6</v>
      </c>
      <c r="I485" s="19">
        <v>104.8</v>
      </c>
      <c r="J485" s="19">
        <v>104.8</v>
      </c>
      <c r="K485" s="19">
        <v>104.9</v>
      </c>
      <c r="L485" s="19">
        <v>103.7</v>
      </c>
      <c r="M485" s="19">
        <v>104.3</v>
      </c>
      <c r="N485" s="19">
        <v>104.3</v>
      </c>
      <c r="O485" s="19">
        <v>104.9</v>
      </c>
      <c r="P485" s="19">
        <v>106.4</v>
      </c>
      <c r="Q485" s="19">
        <v>106</v>
      </c>
      <c r="R485" s="19">
        <v>106.5</v>
      </c>
      <c r="S485" s="19">
        <v>108</v>
      </c>
      <c r="T485" s="19">
        <v>109.1</v>
      </c>
      <c r="U485" s="19">
        <v>109.4</v>
      </c>
      <c r="V485" s="19">
        <v>110.7</v>
      </c>
      <c r="W485" s="19">
        <v>110.2</v>
      </c>
      <c r="X485" s="19">
        <v>109.5</v>
      </c>
      <c r="Y485" s="19">
        <v>109.7</v>
      </c>
      <c r="Z485" s="19">
        <v>109.2</v>
      </c>
      <c r="AA485" s="19">
        <v>109.8</v>
      </c>
      <c r="AB485" s="19">
        <v>111.5</v>
      </c>
      <c r="AC485" s="19">
        <v>112.4</v>
      </c>
      <c r="AD485" s="19">
        <v>112.6</v>
      </c>
      <c r="AE485" s="19">
        <v>112.2</v>
      </c>
      <c r="AF485" s="19">
        <v>113.8</v>
      </c>
      <c r="AG485" s="19">
        <v>111.9</v>
      </c>
      <c r="AH485" s="19">
        <v>111.7</v>
      </c>
      <c r="AI485" s="19">
        <v>111.4</v>
      </c>
      <c r="AJ485" s="19">
        <v>109</v>
      </c>
      <c r="AK485" s="19">
        <v>110.5</v>
      </c>
      <c r="AL485" s="19">
        <v>110.6</v>
      </c>
      <c r="AM485" s="19">
        <v>112.1</v>
      </c>
      <c r="AN485" s="19">
        <v>110.8</v>
      </c>
      <c r="AO485" s="19">
        <v>112.1</v>
      </c>
      <c r="AP485" s="19">
        <v>111.5</v>
      </c>
      <c r="AQ485" s="19">
        <v>111.4</v>
      </c>
      <c r="AR485" s="19">
        <v>113.7</v>
      </c>
      <c r="AS485" s="19">
        <v>112.7</v>
      </c>
      <c r="AT485" s="19">
        <v>110.7</v>
      </c>
      <c r="AU485" s="19">
        <v>111.2</v>
      </c>
      <c r="AV485" s="19">
        <v>112.3</v>
      </c>
      <c r="AW485" s="19">
        <v>112.4</v>
      </c>
      <c r="AX485" s="19">
        <v>112.7</v>
      </c>
      <c r="AY485" s="19">
        <v>112.9</v>
      </c>
      <c r="AZ485" s="19">
        <v>110.9</v>
      </c>
      <c r="BA485" s="19">
        <v>111.5</v>
      </c>
      <c r="BB485" s="19">
        <v>111.9</v>
      </c>
      <c r="BC485" s="19">
        <v>112.6</v>
      </c>
      <c r="BD485" s="19">
        <v>112.5</v>
      </c>
      <c r="BE485" s="19">
        <v>112.4</v>
      </c>
      <c r="BF485" s="19">
        <v>112.2</v>
      </c>
      <c r="BG485" s="19">
        <v>112.2</v>
      </c>
      <c r="BH485" s="19">
        <v>113</v>
      </c>
      <c r="BI485" s="19">
        <v>113.4</v>
      </c>
      <c r="BJ485" s="19">
        <v>113.5</v>
      </c>
      <c r="BK485" s="19">
        <v>113.7</v>
      </c>
      <c r="BL485" s="19">
        <v>114.1</v>
      </c>
      <c r="BM485" s="19">
        <v>113.8</v>
      </c>
      <c r="BN485" s="19">
        <v>114.2</v>
      </c>
      <c r="BO485" s="19">
        <v>114.4</v>
      </c>
      <c r="BP485" s="19">
        <v>119.6</v>
      </c>
      <c r="BQ485" s="19">
        <v>118.2</v>
      </c>
      <c r="BR485" s="19">
        <v>117.8</v>
      </c>
      <c r="BS485" s="19">
        <v>119.7</v>
      </c>
      <c r="BT485" s="19">
        <v>121.5</v>
      </c>
      <c r="BU485" s="19">
        <v>119.2</v>
      </c>
      <c r="BV485" s="19">
        <v>120.3</v>
      </c>
      <c r="BW485" s="19">
        <v>120.3</v>
      </c>
      <c r="BX485" s="19">
        <v>122</v>
      </c>
      <c r="BY485" s="19">
        <v>122.2</v>
      </c>
      <c r="BZ485" s="19">
        <v>123</v>
      </c>
      <c r="CA485" s="19">
        <v>123.1</v>
      </c>
      <c r="CB485" s="19">
        <v>123.5</v>
      </c>
      <c r="CC485" s="19">
        <v>124.4</v>
      </c>
      <c r="CD485" s="19">
        <v>122.7</v>
      </c>
      <c r="CE485" s="19">
        <v>122.4</v>
      </c>
      <c r="CF485" s="19">
        <v>123</v>
      </c>
      <c r="CG485" s="19">
        <v>124</v>
      </c>
      <c r="CH485" s="19">
        <v>123.9</v>
      </c>
      <c r="CI485" s="19">
        <v>123.9</v>
      </c>
      <c r="CJ485" s="19">
        <v>124.1</v>
      </c>
      <c r="CK485" s="19">
        <v>123.7</v>
      </c>
      <c r="CL485" s="19">
        <v>124.2</v>
      </c>
      <c r="CM485" s="19">
        <v>123.8</v>
      </c>
      <c r="CN485" s="19">
        <v>123.4</v>
      </c>
      <c r="CO485" s="19">
        <v>123.6</v>
      </c>
      <c r="CP485" s="19">
        <v>121.6</v>
      </c>
      <c r="CQ485" s="19">
        <v>121.9</v>
      </c>
      <c r="CR485" s="19">
        <v>120.9</v>
      </c>
      <c r="CS485" s="19">
        <v>121.2</v>
      </c>
      <c r="CT485" s="19">
        <v>120.8</v>
      </c>
      <c r="CU485" s="19">
        <v>121.5</v>
      </c>
      <c r="CV485" s="19">
        <v>121.3</v>
      </c>
      <c r="CW485" s="19">
        <v>122.5</v>
      </c>
      <c r="CX485" s="19">
        <v>121.8</v>
      </c>
      <c r="CY485" s="19">
        <v>120.9</v>
      </c>
      <c r="CZ485" s="19">
        <v>120.9</v>
      </c>
      <c r="DA485" s="19">
        <v>121.1</v>
      </c>
      <c r="DB485" s="19">
        <v>121.2</v>
      </c>
      <c r="DC485" s="19">
        <v>121</v>
      </c>
      <c r="DD485" s="19">
        <v>121.6</v>
      </c>
      <c r="DE485" s="19">
        <v>122.1</v>
      </c>
      <c r="DF485" s="19">
        <v>121.7</v>
      </c>
      <c r="DG485" s="19">
        <v>122.4</v>
      </c>
      <c r="DH485" s="19">
        <v>123.2</v>
      </c>
      <c r="DI485" s="19">
        <v>125.2</v>
      </c>
      <c r="DJ485" s="19">
        <v>125</v>
      </c>
      <c r="DK485" s="19">
        <v>125.8</v>
      </c>
      <c r="DL485" s="19">
        <v>125.2</v>
      </c>
      <c r="DM485" s="19">
        <v>125.7</v>
      </c>
      <c r="DN485" s="19">
        <v>126.2</v>
      </c>
      <c r="DO485" s="19">
        <v>126.7</v>
      </c>
      <c r="DP485" s="19">
        <v>127.1</v>
      </c>
      <c r="DQ485" s="19">
        <v>127.4</v>
      </c>
      <c r="DR485" s="19">
        <v>126.8</v>
      </c>
      <c r="DS485" s="19">
        <v>127.3</v>
      </c>
      <c r="DT485" s="19">
        <v>128.19999999999999</v>
      </c>
      <c r="DU485" s="19">
        <v>129.30000000000001</v>
      </c>
      <c r="DV485" s="19">
        <v>131.4</v>
      </c>
      <c r="DW485" s="19">
        <v>132.6</v>
      </c>
    </row>
    <row r="486" spans="1:127">
      <c r="A486" s="17" t="s">
        <v>1565</v>
      </c>
      <c r="B486" s="17" t="s">
        <v>1566</v>
      </c>
      <c r="C486" s="18">
        <v>0.12917999999999999</v>
      </c>
      <c r="D486" s="19">
        <v>105.5</v>
      </c>
      <c r="E486" s="19">
        <v>105.5</v>
      </c>
      <c r="F486" s="19">
        <v>105.5</v>
      </c>
      <c r="G486" s="19">
        <v>105.5</v>
      </c>
      <c r="H486" s="19">
        <v>105.5</v>
      </c>
      <c r="I486" s="19">
        <v>105.5</v>
      </c>
      <c r="J486" s="19">
        <v>105.5</v>
      </c>
      <c r="K486" s="19">
        <v>105.5</v>
      </c>
      <c r="L486" s="19">
        <v>105.5</v>
      </c>
      <c r="M486" s="19">
        <v>105.5</v>
      </c>
      <c r="N486" s="19">
        <v>105.5</v>
      </c>
      <c r="O486" s="19">
        <v>105.5</v>
      </c>
      <c r="P486" s="19">
        <v>105.5</v>
      </c>
      <c r="Q486" s="19">
        <v>105.5</v>
      </c>
      <c r="R486" s="19">
        <v>105.5</v>
      </c>
      <c r="S486" s="19">
        <v>105.5</v>
      </c>
      <c r="T486" s="19">
        <v>105.5</v>
      </c>
      <c r="U486" s="19">
        <v>106.7</v>
      </c>
      <c r="V486" s="19">
        <v>106.7</v>
      </c>
      <c r="W486" s="19">
        <v>106.7</v>
      </c>
      <c r="X486" s="19">
        <v>106.7</v>
      </c>
      <c r="Y486" s="19">
        <v>106.7</v>
      </c>
      <c r="Z486" s="19">
        <v>106.7</v>
      </c>
      <c r="AA486" s="19">
        <v>106.7</v>
      </c>
      <c r="AB486" s="19">
        <v>106.4</v>
      </c>
      <c r="AC486" s="19">
        <v>106.4</v>
      </c>
      <c r="AD486" s="19">
        <v>106.4</v>
      </c>
      <c r="AE486" s="19">
        <v>106.4</v>
      </c>
      <c r="AF486" s="19">
        <v>106.4</v>
      </c>
      <c r="AG486" s="19">
        <v>106.4</v>
      </c>
      <c r="AH486" s="19">
        <v>106.4</v>
      </c>
      <c r="AI486" s="19">
        <v>106.4</v>
      </c>
      <c r="AJ486" s="19">
        <v>106.4</v>
      </c>
      <c r="AK486" s="19">
        <v>106.4</v>
      </c>
      <c r="AL486" s="19">
        <v>106.4</v>
      </c>
      <c r="AM486" s="19">
        <v>106.1</v>
      </c>
      <c r="AN486" s="19">
        <v>106.1</v>
      </c>
      <c r="AO486" s="19">
        <v>106.1</v>
      </c>
      <c r="AP486" s="19">
        <v>94.7</v>
      </c>
      <c r="AQ486" s="19">
        <v>94.7</v>
      </c>
      <c r="AR486" s="19">
        <v>94.7</v>
      </c>
      <c r="AS486" s="19">
        <v>94.7</v>
      </c>
      <c r="AT486" s="19">
        <v>94.7</v>
      </c>
      <c r="AU486" s="19">
        <v>94.7</v>
      </c>
      <c r="AV486" s="19">
        <v>94.7</v>
      </c>
      <c r="AW486" s="19">
        <v>94.7</v>
      </c>
      <c r="AX486" s="19">
        <v>94.7</v>
      </c>
      <c r="AY486" s="19">
        <v>94.7</v>
      </c>
      <c r="AZ486" s="19">
        <v>100.2</v>
      </c>
      <c r="BA486" s="19">
        <v>100.2</v>
      </c>
      <c r="BB486" s="19">
        <v>100.2</v>
      </c>
      <c r="BC486" s="19">
        <v>100.2</v>
      </c>
      <c r="BD486" s="19">
        <v>100.2</v>
      </c>
      <c r="BE486" s="19">
        <v>100.2</v>
      </c>
      <c r="BF486" s="19">
        <v>100.2</v>
      </c>
      <c r="BG486" s="19">
        <v>100.2</v>
      </c>
      <c r="BH486" s="19">
        <v>100.2</v>
      </c>
      <c r="BI486" s="19">
        <v>100.2</v>
      </c>
      <c r="BJ486" s="19">
        <v>100.2</v>
      </c>
      <c r="BK486" s="19">
        <v>100.2</v>
      </c>
      <c r="BL486" s="19">
        <v>100.2</v>
      </c>
      <c r="BM486" s="19">
        <v>100.2</v>
      </c>
      <c r="BN486" s="19">
        <v>100.2</v>
      </c>
      <c r="BO486" s="19">
        <v>101.2</v>
      </c>
      <c r="BP486" s="19">
        <v>101.2</v>
      </c>
      <c r="BQ486" s="19">
        <v>101.2</v>
      </c>
      <c r="BR486" s="19">
        <v>101.2</v>
      </c>
      <c r="BS486" s="19">
        <v>101.2</v>
      </c>
      <c r="BT486" s="19">
        <v>89.6</v>
      </c>
      <c r="BU486" s="19">
        <v>89.6</v>
      </c>
      <c r="BV486" s="19">
        <v>89.6</v>
      </c>
      <c r="BW486" s="19">
        <v>89.6</v>
      </c>
      <c r="BX486" s="19">
        <v>89.6</v>
      </c>
      <c r="BY486" s="19">
        <v>89.6</v>
      </c>
      <c r="BZ486" s="19">
        <v>89.6</v>
      </c>
      <c r="CA486" s="19">
        <v>89.9</v>
      </c>
      <c r="CB486" s="19">
        <v>89.9</v>
      </c>
      <c r="CC486" s="19">
        <v>89.9</v>
      </c>
      <c r="CD486" s="19">
        <v>89.9</v>
      </c>
      <c r="CE486" s="19">
        <v>89.9</v>
      </c>
      <c r="CF486" s="19">
        <v>89.9</v>
      </c>
      <c r="CG486" s="19">
        <v>92.1</v>
      </c>
      <c r="CH486" s="19">
        <v>92.1</v>
      </c>
      <c r="CI486" s="19">
        <v>92.1</v>
      </c>
      <c r="CJ486" s="19">
        <v>92.1</v>
      </c>
      <c r="CK486" s="19">
        <v>92.1</v>
      </c>
      <c r="CL486" s="19">
        <v>92.1</v>
      </c>
      <c r="CM486" s="19">
        <v>92.1</v>
      </c>
      <c r="CN486" s="19">
        <v>92.1</v>
      </c>
      <c r="CO486" s="19">
        <v>92.1</v>
      </c>
      <c r="CP486" s="19">
        <v>92.1</v>
      </c>
      <c r="CQ486" s="19">
        <v>92.1</v>
      </c>
      <c r="CR486" s="19">
        <v>92.1</v>
      </c>
      <c r="CS486" s="19">
        <v>92.1</v>
      </c>
      <c r="CT486" s="19">
        <v>92.1</v>
      </c>
      <c r="CU486" s="19">
        <v>92.1</v>
      </c>
      <c r="CV486" s="19">
        <v>92.1</v>
      </c>
      <c r="CW486" s="19">
        <v>91.3</v>
      </c>
      <c r="CX486" s="19">
        <v>91.3</v>
      </c>
      <c r="CY486" s="19">
        <v>91.3</v>
      </c>
      <c r="CZ486" s="19">
        <v>91.3</v>
      </c>
      <c r="DA486" s="19">
        <v>91.3</v>
      </c>
      <c r="DB486" s="19">
        <v>91.3</v>
      </c>
      <c r="DC486" s="19">
        <v>91.3</v>
      </c>
      <c r="DD486" s="19">
        <v>91.3</v>
      </c>
      <c r="DE486" s="19">
        <v>91.3</v>
      </c>
      <c r="DF486" s="19">
        <v>91.3</v>
      </c>
      <c r="DG486" s="19">
        <v>94.5</v>
      </c>
      <c r="DH486" s="19">
        <v>97.4</v>
      </c>
      <c r="DI486" s="19">
        <v>95.4</v>
      </c>
      <c r="DJ486" s="19">
        <v>95.4</v>
      </c>
      <c r="DK486" s="19">
        <v>95.4</v>
      </c>
      <c r="DL486" s="19">
        <v>95.4</v>
      </c>
      <c r="DM486" s="19">
        <v>95.4</v>
      </c>
      <c r="DN486" s="19">
        <v>95.4</v>
      </c>
      <c r="DO486" s="19">
        <v>95.4</v>
      </c>
      <c r="DP486" s="19">
        <v>95.4</v>
      </c>
      <c r="DQ486" s="19">
        <v>95.4</v>
      </c>
      <c r="DR486" s="19">
        <v>95.4</v>
      </c>
      <c r="DS486" s="19">
        <v>95.4</v>
      </c>
      <c r="DT486" s="19">
        <v>99.3</v>
      </c>
      <c r="DU486" s="19">
        <v>99.3</v>
      </c>
      <c r="DV486" s="19">
        <v>99.3</v>
      </c>
      <c r="DW486" s="19">
        <v>108.2</v>
      </c>
    </row>
    <row r="487" spans="1:127">
      <c r="A487" s="17" t="s">
        <v>1567</v>
      </c>
      <c r="B487" s="17" t="s">
        <v>1568</v>
      </c>
      <c r="C487" s="18">
        <v>2.3709999999999998E-2</v>
      </c>
      <c r="D487" s="19">
        <v>104.1</v>
      </c>
      <c r="E487" s="19">
        <v>104.7</v>
      </c>
      <c r="F487" s="19">
        <v>104.8</v>
      </c>
      <c r="G487" s="19">
        <v>103.6</v>
      </c>
      <c r="H487" s="19">
        <v>104.9</v>
      </c>
      <c r="I487" s="19">
        <v>104.8</v>
      </c>
      <c r="J487" s="19">
        <v>103.4</v>
      </c>
      <c r="K487" s="19">
        <v>105.3</v>
      </c>
      <c r="L487" s="19">
        <v>104.9</v>
      </c>
      <c r="M487" s="19">
        <v>104.6</v>
      </c>
      <c r="N487" s="19">
        <v>104.3</v>
      </c>
      <c r="O487" s="19">
        <v>103.4</v>
      </c>
      <c r="P487" s="19">
        <v>103.6</v>
      </c>
      <c r="Q487" s="19">
        <v>103.5</v>
      </c>
      <c r="R487" s="19">
        <v>104.9</v>
      </c>
      <c r="S487" s="19">
        <v>106.2</v>
      </c>
      <c r="T487" s="19">
        <v>107.4</v>
      </c>
      <c r="U487" s="19">
        <v>107.9</v>
      </c>
      <c r="V487" s="19">
        <v>107.5</v>
      </c>
      <c r="W487" s="19">
        <v>108.2</v>
      </c>
      <c r="X487" s="19">
        <v>107.7</v>
      </c>
      <c r="Y487" s="19">
        <v>107.1</v>
      </c>
      <c r="Z487" s="19">
        <v>107.1</v>
      </c>
      <c r="AA487" s="19">
        <v>108</v>
      </c>
      <c r="AB487" s="19">
        <v>106.7</v>
      </c>
      <c r="AC487" s="19">
        <v>108.3</v>
      </c>
      <c r="AD487" s="19">
        <v>109.3</v>
      </c>
      <c r="AE487" s="19">
        <v>109.5</v>
      </c>
      <c r="AF487" s="19">
        <v>109.4</v>
      </c>
      <c r="AG487" s="19">
        <v>109.1</v>
      </c>
      <c r="AH487" s="19">
        <v>109.2</v>
      </c>
      <c r="AI487" s="19">
        <v>109.5</v>
      </c>
      <c r="AJ487" s="19">
        <v>108.9</v>
      </c>
      <c r="AK487" s="19">
        <v>108.6</v>
      </c>
      <c r="AL487" s="19">
        <v>109.3</v>
      </c>
      <c r="AM487" s="19">
        <v>110</v>
      </c>
      <c r="AN487" s="19">
        <v>109.1</v>
      </c>
      <c r="AO487" s="19">
        <v>108.8</v>
      </c>
      <c r="AP487" s="19">
        <v>107.7</v>
      </c>
      <c r="AQ487" s="19">
        <v>109.4</v>
      </c>
      <c r="AR487" s="19">
        <v>107.5</v>
      </c>
      <c r="AS487" s="19">
        <v>107</v>
      </c>
      <c r="AT487" s="19">
        <v>109.8</v>
      </c>
      <c r="AU487" s="19">
        <v>106.1</v>
      </c>
      <c r="AV487" s="19">
        <v>105.5</v>
      </c>
      <c r="AW487" s="19">
        <v>105</v>
      </c>
      <c r="AX487" s="19">
        <v>105.2</v>
      </c>
      <c r="AY487" s="19">
        <v>104.2</v>
      </c>
      <c r="AZ487" s="19">
        <v>101.3</v>
      </c>
      <c r="BA487" s="19">
        <v>103.8</v>
      </c>
      <c r="BB487" s="19">
        <v>101.5</v>
      </c>
      <c r="BC487" s="19">
        <v>101.7</v>
      </c>
      <c r="BD487" s="19">
        <v>101.2</v>
      </c>
      <c r="BE487" s="19">
        <v>100.4</v>
      </c>
      <c r="BF487" s="19">
        <v>101.2</v>
      </c>
      <c r="BG487" s="19">
        <v>101.4</v>
      </c>
      <c r="BH487" s="19">
        <v>101.8</v>
      </c>
      <c r="BI487" s="19">
        <v>101.7</v>
      </c>
      <c r="BJ487" s="19">
        <v>102</v>
      </c>
      <c r="BK487" s="19">
        <v>102.1</v>
      </c>
      <c r="BL487" s="19">
        <v>104</v>
      </c>
      <c r="BM487" s="19">
        <v>105.7</v>
      </c>
      <c r="BN487" s="19">
        <v>110.4</v>
      </c>
      <c r="BO487" s="19">
        <v>110.3</v>
      </c>
      <c r="BP487" s="19">
        <v>110.5</v>
      </c>
      <c r="BQ487" s="19">
        <v>110.4</v>
      </c>
      <c r="BR487" s="19">
        <v>111</v>
      </c>
      <c r="BS487" s="19">
        <v>111.5</v>
      </c>
      <c r="BT487" s="19">
        <v>111.4</v>
      </c>
      <c r="BU487" s="19">
        <v>111.2</v>
      </c>
      <c r="BV487" s="19">
        <v>110.8</v>
      </c>
      <c r="BW487" s="19">
        <v>110.6</v>
      </c>
      <c r="BX487" s="19">
        <v>110.7</v>
      </c>
      <c r="BY487" s="19">
        <v>111.2</v>
      </c>
      <c r="BZ487" s="19">
        <v>112</v>
      </c>
      <c r="CA487" s="19">
        <v>112.2</v>
      </c>
      <c r="CB487" s="19">
        <v>112.4</v>
      </c>
      <c r="CC487" s="19">
        <v>111.8</v>
      </c>
      <c r="CD487" s="19">
        <v>112.7</v>
      </c>
      <c r="CE487" s="19">
        <v>113</v>
      </c>
      <c r="CF487" s="19">
        <v>113.7</v>
      </c>
      <c r="CG487" s="19">
        <v>114.7</v>
      </c>
      <c r="CH487" s="19">
        <v>114.9</v>
      </c>
      <c r="CI487" s="19">
        <v>114.6</v>
      </c>
      <c r="CJ487" s="19">
        <v>114.7</v>
      </c>
      <c r="CK487" s="19">
        <v>114.8</v>
      </c>
      <c r="CL487" s="19">
        <v>115.1</v>
      </c>
      <c r="CM487" s="19">
        <v>115.6</v>
      </c>
      <c r="CN487" s="19">
        <v>113</v>
      </c>
      <c r="CO487" s="19">
        <v>111.8</v>
      </c>
      <c r="CP487" s="19">
        <v>111</v>
      </c>
      <c r="CQ487" s="19">
        <v>110.9</v>
      </c>
      <c r="CR487" s="19">
        <v>109.3</v>
      </c>
      <c r="CS487" s="19">
        <v>108.4</v>
      </c>
      <c r="CT487" s="19">
        <v>107.6</v>
      </c>
      <c r="CU487" s="19">
        <v>107.5</v>
      </c>
      <c r="CV487" s="19">
        <v>107.7</v>
      </c>
      <c r="CW487" s="19">
        <v>107.6</v>
      </c>
      <c r="CX487" s="19">
        <v>107.5</v>
      </c>
      <c r="CY487" s="19">
        <v>107.7</v>
      </c>
      <c r="CZ487" s="19">
        <v>107.8</v>
      </c>
      <c r="DA487" s="19">
        <v>107.3</v>
      </c>
      <c r="DB487" s="19">
        <v>107.4</v>
      </c>
      <c r="DC487" s="19">
        <v>107.3</v>
      </c>
      <c r="DD487" s="19">
        <v>107.9</v>
      </c>
      <c r="DE487" s="19">
        <v>108.3</v>
      </c>
      <c r="DF487" s="19">
        <v>107.9</v>
      </c>
      <c r="DG487" s="19">
        <v>108.6</v>
      </c>
      <c r="DH487" s="19">
        <v>108.6</v>
      </c>
      <c r="DI487" s="19">
        <v>108.7</v>
      </c>
      <c r="DJ487" s="19">
        <v>109.5</v>
      </c>
      <c r="DK487" s="19">
        <v>109.7</v>
      </c>
      <c r="DL487" s="19">
        <v>109.2</v>
      </c>
      <c r="DM487" s="19">
        <v>107.8</v>
      </c>
      <c r="DN487" s="19">
        <v>108.7</v>
      </c>
      <c r="DO487" s="19">
        <v>109.7</v>
      </c>
      <c r="DP487" s="19">
        <v>110.4</v>
      </c>
      <c r="DQ487" s="19">
        <v>111.4</v>
      </c>
      <c r="DR487" s="19">
        <v>111.2</v>
      </c>
      <c r="DS487" s="19">
        <v>111</v>
      </c>
      <c r="DT487" s="19">
        <v>111.6</v>
      </c>
      <c r="DU487" s="19">
        <v>112.5</v>
      </c>
      <c r="DV487" s="19">
        <v>114.6</v>
      </c>
      <c r="DW487" s="19">
        <v>115.2</v>
      </c>
    </row>
    <row r="488" spans="1:127">
      <c r="A488" s="17" t="s">
        <v>1569</v>
      </c>
      <c r="B488" s="17" t="s">
        <v>1570</v>
      </c>
      <c r="C488" s="18">
        <v>0.27178000000000002</v>
      </c>
      <c r="D488" s="19">
        <v>101.6</v>
      </c>
      <c r="E488" s="19">
        <v>101.7</v>
      </c>
      <c r="F488" s="19">
        <v>101.8</v>
      </c>
      <c r="G488" s="19">
        <v>101.2</v>
      </c>
      <c r="H488" s="19">
        <v>99.3</v>
      </c>
      <c r="I488" s="19">
        <v>99.7</v>
      </c>
      <c r="J488" s="19">
        <v>100.4</v>
      </c>
      <c r="K488" s="19">
        <v>100.1</v>
      </c>
      <c r="L488" s="19">
        <v>100.5</v>
      </c>
      <c r="M488" s="19">
        <v>101.2</v>
      </c>
      <c r="N488" s="19">
        <v>98.3</v>
      </c>
      <c r="O488" s="19">
        <v>97.8</v>
      </c>
      <c r="P488" s="19">
        <v>98.4</v>
      </c>
      <c r="Q488" s="19">
        <v>100.7</v>
      </c>
      <c r="R488" s="19">
        <v>99.5</v>
      </c>
      <c r="S488" s="19">
        <v>99.9</v>
      </c>
      <c r="T488" s="19">
        <v>102</v>
      </c>
      <c r="U488" s="19">
        <v>101.6</v>
      </c>
      <c r="V488" s="19">
        <v>98.2</v>
      </c>
      <c r="W488" s="19">
        <v>98.8</v>
      </c>
      <c r="X488" s="19">
        <v>98.4</v>
      </c>
      <c r="Y488" s="19">
        <v>98.1</v>
      </c>
      <c r="Z488" s="19">
        <v>98.1</v>
      </c>
      <c r="AA488" s="19">
        <v>98.3</v>
      </c>
      <c r="AB488" s="19">
        <v>96.9</v>
      </c>
      <c r="AC488" s="19">
        <v>97.5</v>
      </c>
      <c r="AD488" s="19">
        <v>97.5</v>
      </c>
      <c r="AE488" s="19">
        <v>96.4</v>
      </c>
      <c r="AF488" s="19">
        <v>98</v>
      </c>
      <c r="AG488" s="19">
        <v>95.9</v>
      </c>
      <c r="AH488" s="19">
        <v>95</v>
      </c>
      <c r="AI488" s="19">
        <v>94.9</v>
      </c>
      <c r="AJ488" s="19">
        <v>94.2</v>
      </c>
      <c r="AK488" s="19">
        <v>93.9</v>
      </c>
      <c r="AL488" s="19">
        <v>93.4</v>
      </c>
      <c r="AM488" s="19">
        <v>93.5</v>
      </c>
      <c r="AN488" s="19">
        <v>92.3</v>
      </c>
      <c r="AO488" s="19">
        <v>92.5</v>
      </c>
      <c r="AP488" s="19">
        <v>93.4</v>
      </c>
      <c r="AQ488" s="19">
        <v>93.5</v>
      </c>
      <c r="AR488" s="19">
        <v>91.7</v>
      </c>
      <c r="AS488" s="19">
        <v>92</v>
      </c>
      <c r="AT488" s="19">
        <v>92.7</v>
      </c>
      <c r="AU488" s="19">
        <v>91.2</v>
      </c>
      <c r="AV488" s="19">
        <v>90.3</v>
      </c>
      <c r="AW488" s="19">
        <v>88.3</v>
      </c>
      <c r="AX488" s="19">
        <v>88.5</v>
      </c>
      <c r="AY488" s="19">
        <v>90.2</v>
      </c>
      <c r="AZ488" s="19">
        <v>89.5</v>
      </c>
      <c r="BA488" s="19">
        <v>91.1</v>
      </c>
      <c r="BB488" s="19">
        <v>89.7</v>
      </c>
      <c r="BC488" s="19">
        <v>91.1</v>
      </c>
      <c r="BD488" s="19">
        <v>90.6</v>
      </c>
      <c r="BE488" s="19">
        <v>89</v>
      </c>
      <c r="BF488" s="19">
        <v>88.4</v>
      </c>
      <c r="BG488" s="19">
        <v>90.2</v>
      </c>
      <c r="BH488" s="19">
        <v>90.7</v>
      </c>
      <c r="BI488" s="19">
        <v>91.7</v>
      </c>
      <c r="BJ488" s="19">
        <v>92.3</v>
      </c>
      <c r="BK488" s="19">
        <v>91</v>
      </c>
      <c r="BL488" s="19">
        <v>91.1</v>
      </c>
      <c r="BM488" s="19">
        <v>91.1</v>
      </c>
      <c r="BN488" s="19">
        <v>91.6</v>
      </c>
      <c r="BO488" s="19">
        <v>91.5</v>
      </c>
      <c r="BP488" s="19">
        <v>91.3</v>
      </c>
      <c r="BQ488" s="19">
        <v>91.3</v>
      </c>
      <c r="BR488" s="19">
        <v>91.8</v>
      </c>
      <c r="BS488" s="19">
        <v>89.9</v>
      </c>
      <c r="BT488" s="19">
        <v>90.2</v>
      </c>
      <c r="BU488" s="19">
        <v>90.7</v>
      </c>
      <c r="BV488" s="19">
        <v>89.9</v>
      </c>
      <c r="BW488" s="19">
        <v>91</v>
      </c>
      <c r="BX488" s="19">
        <v>91.4</v>
      </c>
      <c r="BY488" s="19">
        <v>90.2</v>
      </c>
      <c r="BZ488" s="19">
        <v>90.5</v>
      </c>
      <c r="CA488" s="19">
        <v>91</v>
      </c>
      <c r="CB488" s="19">
        <v>92</v>
      </c>
      <c r="CC488" s="19">
        <v>93</v>
      </c>
      <c r="CD488" s="19">
        <v>91.6</v>
      </c>
      <c r="CE488" s="19">
        <v>91.9</v>
      </c>
      <c r="CF488" s="19">
        <v>91.8</v>
      </c>
      <c r="CG488" s="19">
        <v>92.8</v>
      </c>
      <c r="CH488" s="19">
        <v>91.8</v>
      </c>
      <c r="CI488" s="19">
        <v>92.7</v>
      </c>
      <c r="CJ488" s="19">
        <v>92.5</v>
      </c>
      <c r="CK488" s="19">
        <v>92.7</v>
      </c>
      <c r="CL488" s="19">
        <v>94.2</v>
      </c>
      <c r="CM488" s="19">
        <v>93.6</v>
      </c>
      <c r="CN488" s="19">
        <v>94</v>
      </c>
      <c r="CO488" s="19">
        <v>94.1</v>
      </c>
      <c r="CP488" s="19">
        <v>94.1</v>
      </c>
      <c r="CQ488" s="19">
        <v>94.1</v>
      </c>
      <c r="CR488" s="19">
        <v>93.9</v>
      </c>
      <c r="CS488" s="19">
        <v>93.2</v>
      </c>
      <c r="CT488" s="19">
        <v>93.5</v>
      </c>
      <c r="CU488" s="19">
        <v>92</v>
      </c>
      <c r="CV488" s="19">
        <v>92.8</v>
      </c>
      <c r="CW488" s="19">
        <v>93.3</v>
      </c>
      <c r="CX488" s="19">
        <v>92.7</v>
      </c>
      <c r="CY488" s="19">
        <v>92.1</v>
      </c>
      <c r="CZ488" s="19">
        <v>91.7</v>
      </c>
      <c r="DA488" s="19">
        <v>92.2</v>
      </c>
      <c r="DB488" s="19">
        <v>91.6</v>
      </c>
      <c r="DC488" s="19">
        <v>92.6</v>
      </c>
      <c r="DD488" s="19">
        <v>93.3</v>
      </c>
      <c r="DE488" s="19">
        <v>94.4</v>
      </c>
      <c r="DF488" s="19">
        <v>95.4</v>
      </c>
      <c r="DG488" s="19">
        <v>97.4</v>
      </c>
      <c r="DH488" s="19">
        <v>98.1</v>
      </c>
      <c r="DI488" s="19">
        <v>96.7</v>
      </c>
      <c r="DJ488" s="19">
        <v>99.9</v>
      </c>
      <c r="DK488" s="19">
        <v>100.7</v>
      </c>
      <c r="DL488" s="19">
        <v>99.8</v>
      </c>
      <c r="DM488" s="19">
        <v>101.1</v>
      </c>
      <c r="DN488" s="19">
        <v>102.2</v>
      </c>
      <c r="DO488" s="19">
        <v>103.9</v>
      </c>
      <c r="DP488" s="19">
        <v>104.6</v>
      </c>
      <c r="DQ488" s="19">
        <v>104.4</v>
      </c>
      <c r="DR488" s="19">
        <v>105.1</v>
      </c>
      <c r="DS488" s="19">
        <v>106.5</v>
      </c>
      <c r="DT488" s="19">
        <v>105.7</v>
      </c>
      <c r="DU488" s="19">
        <v>106.6</v>
      </c>
      <c r="DV488" s="19">
        <v>106.3</v>
      </c>
      <c r="DW488" s="19">
        <v>106.8</v>
      </c>
    </row>
    <row r="489" spans="1:127">
      <c r="A489" s="17" t="s">
        <v>1571</v>
      </c>
      <c r="B489" s="17" t="s">
        <v>1572</v>
      </c>
      <c r="C489" s="18">
        <v>1.1010000000000001E-2</v>
      </c>
      <c r="D489" s="19">
        <v>101.1</v>
      </c>
      <c r="E489" s="19">
        <v>101.1</v>
      </c>
      <c r="F489" s="19">
        <v>101.7</v>
      </c>
      <c r="G489" s="19">
        <v>103.2</v>
      </c>
      <c r="H489" s="19">
        <v>103.2</v>
      </c>
      <c r="I489" s="19">
        <v>103.2</v>
      </c>
      <c r="J489" s="19">
        <v>103.4</v>
      </c>
      <c r="K489" s="19">
        <v>103.5</v>
      </c>
      <c r="L489" s="19">
        <v>103.5</v>
      </c>
      <c r="M489" s="19">
        <v>103.8</v>
      </c>
      <c r="N489" s="19">
        <v>103.8</v>
      </c>
      <c r="O489" s="19">
        <v>103.8</v>
      </c>
      <c r="P489" s="19">
        <v>107.4</v>
      </c>
      <c r="Q489" s="19">
        <v>107.4</v>
      </c>
      <c r="R489" s="19">
        <v>107.4</v>
      </c>
      <c r="S489" s="19">
        <v>107.4</v>
      </c>
      <c r="T489" s="19">
        <v>107.4</v>
      </c>
      <c r="U489" s="19">
        <v>107.4</v>
      </c>
      <c r="V489" s="19">
        <v>105.3</v>
      </c>
      <c r="W489" s="19">
        <v>106</v>
      </c>
      <c r="X489" s="19">
        <v>107</v>
      </c>
      <c r="Y489" s="19">
        <v>109.4</v>
      </c>
      <c r="Z489" s="19">
        <v>109.2</v>
      </c>
      <c r="AA489" s="19">
        <v>110.1</v>
      </c>
      <c r="AB489" s="19">
        <v>111.3</v>
      </c>
      <c r="AC489" s="19">
        <v>111.3</v>
      </c>
      <c r="AD489" s="19">
        <v>111.4</v>
      </c>
      <c r="AE489" s="19">
        <v>111.4</v>
      </c>
      <c r="AF489" s="19">
        <v>111.6</v>
      </c>
      <c r="AG489" s="19">
        <v>110.3</v>
      </c>
      <c r="AH489" s="19">
        <v>110.1</v>
      </c>
      <c r="AI489" s="19">
        <v>111.5</v>
      </c>
      <c r="AJ489" s="19">
        <v>111.5</v>
      </c>
      <c r="AK489" s="19">
        <v>111.5</v>
      </c>
      <c r="AL489" s="19">
        <v>111.5</v>
      </c>
      <c r="AM489" s="19">
        <v>111.5</v>
      </c>
      <c r="AN489" s="19">
        <v>109.7</v>
      </c>
      <c r="AO489" s="19">
        <v>109.7</v>
      </c>
      <c r="AP489" s="19">
        <v>109.7</v>
      </c>
      <c r="AQ489" s="19">
        <v>109.7</v>
      </c>
      <c r="AR489" s="19">
        <v>110.9</v>
      </c>
      <c r="AS489" s="19">
        <v>111.1</v>
      </c>
      <c r="AT489" s="19">
        <v>111.1</v>
      </c>
      <c r="AU489" s="19">
        <v>110.6</v>
      </c>
      <c r="AV489" s="19">
        <v>109.7</v>
      </c>
      <c r="AW489" s="19">
        <v>108.6</v>
      </c>
      <c r="AX489" s="19">
        <v>108.9</v>
      </c>
      <c r="AY489" s="19">
        <v>108.8</v>
      </c>
      <c r="AZ489" s="19">
        <v>103.8</v>
      </c>
      <c r="BA489" s="19">
        <v>103.7</v>
      </c>
      <c r="BB489" s="19">
        <v>102.3</v>
      </c>
      <c r="BC489" s="19">
        <v>102.3</v>
      </c>
      <c r="BD489" s="19">
        <v>102.5</v>
      </c>
      <c r="BE489" s="19">
        <v>102.8</v>
      </c>
      <c r="BF489" s="19">
        <v>103.3</v>
      </c>
      <c r="BG489" s="19">
        <v>103.3</v>
      </c>
      <c r="BH489" s="19">
        <v>99.3</v>
      </c>
      <c r="BI489" s="19">
        <v>102.8</v>
      </c>
      <c r="BJ489" s="19">
        <v>107.7</v>
      </c>
      <c r="BK489" s="19">
        <v>107.4</v>
      </c>
      <c r="BL489" s="19">
        <v>107.4</v>
      </c>
      <c r="BM489" s="19">
        <v>109</v>
      </c>
      <c r="BN489" s="19">
        <v>114</v>
      </c>
      <c r="BO489" s="19">
        <v>110.4</v>
      </c>
      <c r="BP489" s="19">
        <v>114.8</v>
      </c>
      <c r="BQ489" s="19">
        <v>115</v>
      </c>
      <c r="BR489" s="19">
        <v>117.3</v>
      </c>
      <c r="BS489" s="19">
        <v>119.9</v>
      </c>
      <c r="BT489" s="19">
        <v>126.1</v>
      </c>
      <c r="BU489" s="19">
        <v>123.7</v>
      </c>
      <c r="BV489" s="19">
        <v>120.4</v>
      </c>
      <c r="BW489" s="19">
        <v>120.8</v>
      </c>
      <c r="BX489" s="19">
        <v>119.7</v>
      </c>
      <c r="BY489" s="19">
        <v>120.6</v>
      </c>
      <c r="BZ489" s="19">
        <v>122.8</v>
      </c>
      <c r="CA489" s="19">
        <v>123.6</v>
      </c>
      <c r="CB489" s="19">
        <v>122.8</v>
      </c>
      <c r="CC489" s="19">
        <v>123.2</v>
      </c>
      <c r="CD489" s="19">
        <v>123.4</v>
      </c>
      <c r="CE489" s="19">
        <v>123.7</v>
      </c>
      <c r="CF489" s="19">
        <v>123.6</v>
      </c>
      <c r="CG489" s="19">
        <v>123.7</v>
      </c>
      <c r="CH489" s="19">
        <v>123.4</v>
      </c>
      <c r="CI489" s="19">
        <v>123.6</v>
      </c>
      <c r="CJ489" s="19">
        <v>123.7</v>
      </c>
      <c r="CK489" s="19">
        <v>123.7</v>
      </c>
      <c r="CL489" s="19">
        <v>123.6</v>
      </c>
      <c r="CM489" s="19">
        <v>123.7</v>
      </c>
      <c r="CN489" s="19">
        <v>124</v>
      </c>
      <c r="CO489" s="19">
        <v>123.4</v>
      </c>
      <c r="CP489" s="19">
        <v>123.6</v>
      </c>
      <c r="CQ489" s="19">
        <v>122.9</v>
      </c>
      <c r="CR489" s="19">
        <v>123.2</v>
      </c>
      <c r="CS489" s="19">
        <v>123.3</v>
      </c>
      <c r="CT489" s="19">
        <v>124.8</v>
      </c>
      <c r="CU489" s="19">
        <v>124.8</v>
      </c>
      <c r="CV489" s="19">
        <v>125.1</v>
      </c>
      <c r="CW489" s="19">
        <v>125.1</v>
      </c>
      <c r="CX489" s="19">
        <v>125.3</v>
      </c>
      <c r="CY489" s="19">
        <v>125.4</v>
      </c>
      <c r="CZ489" s="19">
        <v>125.4</v>
      </c>
      <c r="DA489" s="19">
        <v>125.4</v>
      </c>
      <c r="DB489" s="19">
        <v>126</v>
      </c>
      <c r="DC489" s="19">
        <v>126.1</v>
      </c>
      <c r="DD489" s="19">
        <v>126.1</v>
      </c>
      <c r="DE489" s="19">
        <v>127.9</v>
      </c>
      <c r="DF489" s="19">
        <v>127.9</v>
      </c>
      <c r="DG489" s="19">
        <v>128.9</v>
      </c>
      <c r="DH489" s="19">
        <v>129.1</v>
      </c>
      <c r="DI489" s="19">
        <v>129.1</v>
      </c>
      <c r="DJ489" s="19">
        <v>129.9</v>
      </c>
      <c r="DK489" s="19">
        <v>127.6</v>
      </c>
      <c r="DL489" s="19">
        <v>129</v>
      </c>
      <c r="DM489" s="19">
        <v>131.30000000000001</v>
      </c>
      <c r="DN489" s="19">
        <v>131.1</v>
      </c>
      <c r="DO489" s="19">
        <v>135.9</v>
      </c>
      <c r="DP489" s="19">
        <v>136.1</v>
      </c>
      <c r="DQ489" s="19">
        <v>136.1</v>
      </c>
      <c r="DR489" s="19">
        <v>136.30000000000001</v>
      </c>
      <c r="DS489" s="19">
        <v>136.30000000000001</v>
      </c>
      <c r="DT489" s="19">
        <v>142.19999999999999</v>
      </c>
      <c r="DU489" s="19">
        <v>142.19999999999999</v>
      </c>
      <c r="DV489" s="19">
        <v>142.19999999999999</v>
      </c>
      <c r="DW489" s="19">
        <v>140.9</v>
      </c>
    </row>
    <row r="490" spans="1:127">
      <c r="A490" s="17" t="s">
        <v>1573</v>
      </c>
      <c r="B490" s="17" t="s">
        <v>1574</v>
      </c>
      <c r="C490" s="18">
        <v>3.4340000000000002E-2</v>
      </c>
      <c r="D490" s="19">
        <v>103.9</v>
      </c>
      <c r="E490" s="19">
        <v>104.3</v>
      </c>
      <c r="F490" s="19">
        <v>101.7</v>
      </c>
      <c r="G490" s="19">
        <v>100.2</v>
      </c>
      <c r="H490" s="19">
        <v>101.2</v>
      </c>
      <c r="I490" s="19">
        <v>100.9</v>
      </c>
      <c r="J490" s="19">
        <v>103.1</v>
      </c>
      <c r="K490" s="19">
        <v>104.4</v>
      </c>
      <c r="L490" s="19">
        <v>101.5</v>
      </c>
      <c r="M490" s="19">
        <v>104.5</v>
      </c>
      <c r="N490" s="19">
        <v>105.4</v>
      </c>
      <c r="O490" s="19">
        <v>102.6</v>
      </c>
      <c r="P490" s="19">
        <v>104.9</v>
      </c>
      <c r="Q490" s="19">
        <v>104.6</v>
      </c>
      <c r="R490" s="19">
        <v>105.4</v>
      </c>
      <c r="S490" s="19">
        <v>105.3</v>
      </c>
      <c r="T490" s="19">
        <v>106.6</v>
      </c>
      <c r="U490" s="19">
        <v>102.1</v>
      </c>
      <c r="V490" s="19">
        <v>103.3</v>
      </c>
      <c r="W490" s="19">
        <v>104.5</v>
      </c>
      <c r="X490" s="19">
        <v>105.4</v>
      </c>
      <c r="Y490" s="19">
        <v>103.7</v>
      </c>
      <c r="Z490" s="19">
        <v>102</v>
      </c>
      <c r="AA490" s="19">
        <v>106.7</v>
      </c>
      <c r="AB490" s="19">
        <v>103.5</v>
      </c>
      <c r="AC490" s="19">
        <v>107.3</v>
      </c>
      <c r="AD490" s="19">
        <v>106</v>
      </c>
      <c r="AE490" s="19">
        <v>104.8</v>
      </c>
      <c r="AF490" s="19">
        <v>104.4</v>
      </c>
      <c r="AG490" s="19">
        <v>103.3</v>
      </c>
      <c r="AH490" s="19">
        <v>101.2</v>
      </c>
      <c r="AI490" s="19">
        <v>101.1</v>
      </c>
      <c r="AJ490" s="19">
        <v>103.4</v>
      </c>
      <c r="AK490" s="19">
        <v>104.9</v>
      </c>
      <c r="AL490" s="19">
        <v>103.3</v>
      </c>
      <c r="AM490" s="19">
        <v>103.1</v>
      </c>
      <c r="AN490" s="19">
        <v>103.7</v>
      </c>
      <c r="AO490" s="19">
        <v>102.1</v>
      </c>
      <c r="AP490" s="19">
        <v>101.8</v>
      </c>
      <c r="AQ490" s="19">
        <v>105.2</v>
      </c>
      <c r="AR490" s="19">
        <v>104.1</v>
      </c>
      <c r="AS490" s="19">
        <v>105.9</v>
      </c>
      <c r="AT490" s="19">
        <v>105.7</v>
      </c>
      <c r="AU490" s="19">
        <v>106.9</v>
      </c>
      <c r="AV490" s="19">
        <v>106.5</v>
      </c>
      <c r="AW490" s="19">
        <v>105.6</v>
      </c>
      <c r="AX490" s="19">
        <v>102.6</v>
      </c>
      <c r="AY490" s="19">
        <v>105.6</v>
      </c>
      <c r="AZ490" s="19">
        <v>103.8</v>
      </c>
      <c r="BA490" s="19">
        <v>104.3</v>
      </c>
      <c r="BB490" s="19">
        <v>103.5</v>
      </c>
      <c r="BC490" s="19">
        <v>104.7</v>
      </c>
      <c r="BD490" s="19">
        <v>101.3</v>
      </c>
      <c r="BE490" s="19">
        <v>101</v>
      </c>
      <c r="BF490" s="19">
        <v>98.8</v>
      </c>
      <c r="BG490" s="19">
        <v>100.6</v>
      </c>
      <c r="BH490" s="19">
        <v>106</v>
      </c>
      <c r="BI490" s="19">
        <v>103.1</v>
      </c>
      <c r="BJ490" s="19">
        <v>107.2</v>
      </c>
      <c r="BK490" s="19">
        <v>105.2</v>
      </c>
      <c r="BL490" s="19">
        <v>105.7</v>
      </c>
      <c r="BM490" s="19">
        <v>105.3</v>
      </c>
      <c r="BN490" s="19">
        <v>105</v>
      </c>
      <c r="BO490" s="19">
        <v>105.9</v>
      </c>
      <c r="BP490" s="19">
        <v>101.9</v>
      </c>
      <c r="BQ490" s="19">
        <v>103.4</v>
      </c>
      <c r="BR490" s="19">
        <v>104.4</v>
      </c>
      <c r="BS490" s="19">
        <v>102.4</v>
      </c>
      <c r="BT490" s="19">
        <v>104.2</v>
      </c>
      <c r="BU490" s="19">
        <v>103.6</v>
      </c>
      <c r="BV490" s="19">
        <v>105.8</v>
      </c>
      <c r="BW490" s="19">
        <v>107.3</v>
      </c>
      <c r="BX490" s="19">
        <v>105.5</v>
      </c>
      <c r="BY490" s="19">
        <v>105.6</v>
      </c>
      <c r="BZ490" s="19">
        <v>105.8</v>
      </c>
      <c r="CA490" s="19">
        <v>105.4</v>
      </c>
      <c r="CB490" s="19">
        <v>104.3</v>
      </c>
      <c r="CC490" s="19">
        <v>110.3</v>
      </c>
      <c r="CD490" s="19">
        <v>106.5</v>
      </c>
      <c r="CE490" s="19">
        <v>109.5</v>
      </c>
      <c r="CF490" s="19">
        <v>108.9</v>
      </c>
      <c r="CG490" s="19">
        <v>110</v>
      </c>
      <c r="CH490" s="19">
        <v>110</v>
      </c>
      <c r="CI490" s="19">
        <v>109.2</v>
      </c>
      <c r="CJ490" s="19">
        <v>108.9</v>
      </c>
      <c r="CK490" s="19">
        <v>110.1</v>
      </c>
      <c r="CL490" s="19">
        <v>114.8</v>
      </c>
      <c r="CM490" s="19">
        <v>113</v>
      </c>
      <c r="CN490" s="19">
        <v>115</v>
      </c>
      <c r="CO490" s="19">
        <v>112.9</v>
      </c>
      <c r="CP490" s="19">
        <v>114.2</v>
      </c>
      <c r="CQ490" s="19">
        <v>113.1</v>
      </c>
      <c r="CR490" s="19">
        <v>113</v>
      </c>
      <c r="CS490" s="19">
        <v>111.8</v>
      </c>
      <c r="CT490" s="19">
        <v>111.6</v>
      </c>
      <c r="CU490" s="19">
        <v>104.4</v>
      </c>
      <c r="CV490" s="19">
        <v>105.1</v>
      </c>
      <c r="CW490" s="19">
        <v>107.8</v>
      </c>
      <c r="CX490" s="19">
        <v>107.9</v>
      </c>
      <c r="CY490" s="19">
        <v>107.8</v>
      </c>
      <c r="CZ490" s="19">
        <v>107.8</v>
      </c>
      <c r="DA490" s="19">
        <v>109.6</v>
      </c>
      <c r="DB490" s="19">
        <v>109</v>
      </c>
      <c r="DC490" s="19">
        <v>111.1</v>
      </c>
      <c r="DD490" s="19">
        <v>111.2</v>
      </c>
      <c r="DE490" s="19">
        <v>112.2</v>
      </c>
      <c r="DF490" s="19">
        <v>111.3</v>
      </c>
      <c r="DG490" s="19">
        <v>112.6</v>
      </c>
      <c r="DH490" s="19">
        <v>113.7</v>
      </c>
      <c r="DI490" s="19">
        <v>109</v>
      </c>
      <c r="DJ490" s="19">
        <v>112.8</v>
      </c>
      <c r="DK490" s="19">
        <v>114.1</v>
      </c>
      <c r="DL490" s="19">
        <v>113.9</v>
      </c>
      <c r="DM490" s="19">
        <v>116.8</v>
      </c>
      <c r="DN490" s="19">
        <v>118.5</v>
      </c>
      <c r="DO490" s="19">
        <v>122.1</v>
      </c>
      <c r="DP490" s="19">
        <v>122.2</v>
      </c>
      <c r="DQ490" s="19">
        <v>123.2</v>
      </c>
      <c r="DR490" s="19">
        <v>123.3</v>
      </c>
      <c r="DS490" s="19">
        <v>125.9</v>
      </c>
      <c r="DT490" s="19">
        <v>126</v>
      </c>
      <c r="DU490" s="19">
        <v>127.7</v>
      </c>
      <c r="DV490" s="19">
        <v>125.8</v>
      </c>
      <c r="DW490" s="19">
        <v>125.8</v>
      </c>
    </row>
    <row r="491" spans="1:127">
      <c r="A491" s="17" t="s">
        <v>1575</v>
      </c>
      <c r="B491" s="17" t="s">
        <v>1576</v>
      </c>
      <c r="C491" s="18">
        <v>1.7239999999999998E-2</v>
      </c>
      <c r="D491" s="19">
        <v>102.9</v>
      </c>
      <c r="E491" s="19">
        <v>102.3</v>
      </c>
      <c r="F491" s="19">
        <v>103.3</v>
      </c>
      <c r="G491" s="19">
        <v>102.9</v>
      </c>
      <c r="H491" s="19">
        <v>98.7</v>
      </c>
      <c r="I491" s="19">
        <v>100.4</v>
      </c>
      <c r="J491" s="19">
        <v>100.8</v>
      </c>
      <c r="K491" s="19">
        <v>96.9</v>
      </c>
      <c r="L491" s="19">
        <v>96</v>
      </c>
      <c r="M491" s="19">
        <v>95.2</v>
      </c>
      <c r="N491" s="19">
        <v>95.4</v>
      </c>
      <c r="O491" s="19">
        <v>97.6</v>
      </c>
      <c r="P491" s="19">
        <v>98.2</v>
      </c>
      <c r="Q491" s="19">
        <v>97.2</v>
      </c>
      <c r="R491" s="19">
        <v>98.9</v>
      </c>
      <c r="S491" s="19">
        <v>106.1</v>
      </c>
      <c r="T491" s="19">
        <v>108.9</v>
      </c>
      <c r="U491" s="19">
        <v>104.4</v>
      </c>
      <c r="V491" s="19">
        <v>101.4</v>
      </c>
      <c r="W491" s="19">
        <v>98.8</v>
      </c>
      <c r="X491" s="19">
        <v>97.2</v>
      </c>
      <c r="Y491" s="19">
        <v>102.2</v>
      </c>
      <c r="Z491" s="19">
        <v>99.9</v>
      </c>
      <c r="AA491" s="19">
        <v>98.2</v>
      </c>
      <c r="AB491" s="19">
        <v>96.3</v>
      </c>
      <c r="AC491" s="19">
        <v>97.5</v>
      </c>
      <c r="AD491" s="19">
        <v>100.1</v>
      </c>
      <c r="AE491" s="19">
        <v>95.9</v>
      </c>
      <c r="AF491" s="19">
        <v>94.8</v>
      </c>
      <c r="AG491" s="19">
        <v>91.5</v>
      </c>
      <c r="AH491" s="19">
        <v>87.9</v>
      </c>
      <c r="AI491" s="19">
        <v>88.8</v>
      </c>
      <c r="AJ491" s="19">
        <v>87.5</v>
      </c>
      <c r="AK491" s="19">
        <v>88.8</v>
      </c>
      <c r="AL491" s="19">
        <v>87.5</v>
      </c>
      <c r="AM491" s="19">
        <v>87.3</v>
      </c>
      <c r="AN491" s="19">
        <v>87.6</v>
      </c>
      <c r="AO491" s="19">
        <v>93.4</v>
      </c>
      <c r="AP491" s="19">
        <v>95.2</v>
      </c>
      <c r="AQ491" s="19">
        <v>93.3</v>
      </c>
      <c r="AR491" s="19">
        <v>87.6</v>
      </c>
      <c r="AS491" s="19">
        <v>86.5</v>
      </c>
      <c r="AT491" s="19">
        <v>86.7</v>
      </c>
      <c r="AU491" s="19">
        <v>84.8</v>
      </c>
      <c r="AV491" s="19">
        <v>85.8</v>
      </c>
      <c r="AW491" s="19">
        <v>87.1</v>
      </c>
      <c r="AX491" s="19">
        <v>87</v>
      </c>
      <c r="AY491" s="19">
        <v>88</v>
      </c>
      <c r="AZ491" s="19">
        <v>90.4</v>
      </c>
      <c r="BA491" s="19">
        <v>94.2</v>
      </c>
      <c r="BB491" s="19">
        <v>95.5</v>
      </c>
      <c r="BC491" s="19">
        <v>93.7</v>
      </c>
      <c r="BD491" s="19">
        <v>89.4</v>
      </c>
      <c r="BE491" s="19">
        <v>88.5</v>
      </c>
      <c r="BF491" s="19">
        <v>87</v>
      </c>
      <c r="BG491" s="19">
        <v>89.4</v>
      </c>
      <c r="BH491" s="19">
        <v>91.8</v>
      </c>
      <c r="BI491" s="19">
        <v>94.3</v>
      </c>
      <c r="BJ491" s="19">
        <v>96.8</v>
      </c>
      <c r="BK491" s="19">
        <v>94.5</v>
      </c>
      <c r="BL491" s="19">
        <v>93.7</v>
      </c>
      <c r="BM491" s="19">
        <v>92.9</v>
      </c>
      <c r="BN491" s="19">
        <v>91.5</v>
      </c>
      <c r="BO491" s="19">
        <v>92.2</v>
      </c>
      <c r="BP491" s="19">
        <v>91.9</v>
      </c>
      <c r="BQ491" s="19">
        <v>93.3</v>
      </c>
      <c r="BR491" s="19">
        <v>91.6</v>
      </c>
      <c r="BS491" s="19">
        <v>93.5</v>
      </c>
      <c r="BT491" s="19">
        <v>92.3</v>
      </c>
      <c r="BU491" s="19">
        <v>93.2</v>
      </c>
      <c r="BV491" s="19">
        <v>94</v>
      </c>
      <c r="BW491" s="19">
        <v>93</v>
      </c>
      <c r="BX491" s="19">
        <v>92.6</v>
      </c>
      <c r="BY491" s="19">
        <v>92.6</v>
      </c>
      <c r="BZ491" s="19">
        <v>95.1</v>
      </c>
      <c r="CA491" s="19">
        <v>94.8</v>
      </c>
      <c r="CB491" s="19">
        <v>96.4</v>
      </c>
      <c r="CC491" s="19">
        <v>98</v>
      </c>
      <c r="CD491" s="19">
        <v>95.1</v>
      </c>
      <c r="CE491" s="19">
        <v>93.6</v>
      </c>
      <c r="CF491" s="19">
        <v>92.9</v>
      </c>
      <c r="CG491" s="19">
        <v>94</v>
      </c>
      <c r="CH491" s="19">
        <v>94</v>
      </c>
      <c r="CI491" s="19">
        <v>90.6</v>
      </c>
      <c r="CJ491" s="19">
        <v>93.2</v>
      </c>
      <c r="CK491" s="19">
        <v>94.7</v>
      </c>
      <c r="CL491" s="19">
        <v>96.6</v>
      </c>
      <c r="CM491" s="19">
        <v>96.8</v>
      </c>
      <c r="CN491" s="19">
        <v>95.6</v>
      </c>
      <c r="CO491" s="19">
        <v>95.2</v>
      </c>
      <c r="CP491" s="19">
        <v>96.2</v>
      </c>
      <c r="CQ491" s="19">
        <v>94.5</v>
      </c>
      <c r="CR491" s="19">
        <v>94.7</v>
      </c>
      <c r="CS491" s="19">
        <v>95.5</v>
      </c>
      <c r="CT491" s="19">
        <v>94.5</v>
      </c>
      <c r="CU491" s="19">
        <v>91.8</v>
      </c>
      <c r="CV491" s="19">
        <v>92.5</v>
      </c>
      <c r="CW491" s="19">
        <v>91.8</v>
      </c>
      <c r="CX491" s="19">
        <v>91.9</v>
      </c>
      <c r="CY491" s="19">
        <v>90.2</v>
      </c>
      <c r="CZ491" s="19">
        <v>86</v>
      </c>
      <c r="DA491" s="19">
        <v>85.9</v>
      </c>
      <c r="DB491" s="19">
        <v>85.9</v>
      </c>
      <c r="DC491" s="19">
        <v>89.1</v>
      </c>
      <c r="DD491" s="19">
        <v>90.6</v>
      </c>
      <c r="DE491" s="19">
        <v>95.2</v>
      </c>
      <c r="DF491" s="19">
        <v>98.3</v>
      </c>
      <c r="DG491" s="19">
        <v>98.2</v>
      </c>
      <c r="DH491" s="19">
        <v>102</v>
      </c>
      <c r="DI491" s="19">
        <v>103.2</v>
      </c>
      <c r="DJ491" s="19">
        <v>101.8</v>
      </c>
      <c r="DK491" s="19">
        <v>104.4</v>
      </c>
      <c r="DL491" s="19">
        <v>106.3</v>
      </c>
      <c r="DM491" s="19">
        <v>105.3</v>
      </c>
      <c r="DN491" s="19">
        <v>101.3</v>
      </c>
      <c r="DO491" s="19">
        <v>105.7</v>
      </c>
      <c r="DP491" s="19">
        <v>108.2</v>
      </c>
      <c r="DQ491" s="19">
        <v>109.6</v>
      </c>
      <c r="DR491" s="19">
        <v>109.8</v>
      </c>
      <c r="DS491" s="19">
        <v>108.8</v>
      </c>
      <c r="DT491" s="19">
        <v>110</v>
      </c>
      <c r="DU491" s="19">
        <v>111.9</v>
      </c>
      <c r="DV491" s="19">
        <v>113.1</v>
      </c>
      <c r="DW491" s="19">
        <v>115.9</v>
      </c>
    </row>
    <row r="492" spans="1:127">
      <c r="A492" s="17" t="s">
        <v>1577</v>
      </c>
      <c r="B492" s="17" t="s">
        <v>1578</v>
      </c>
      <c r="C492" s="18">
        <v>1.7319999999999999E-2</v>
      </c>
      <c r="D492" s="19">
        <v>102.4</v>
      </c>
      <c r="E492" s="19">
        <v>102.8</v>
      </c>
      <c r="F492" s="19">
        <v>103.8</v>
      </c>
      <c r="G492" s="19">
        <v>103.5</v>
      </c>
      <c r="H492" s="19">
        <v>105.6</v>
      </c>
      <c r="I492" s="19">
        <v>103.2</v>
      </c>
      <c r="J492" s="19">
        <v>103.9</v>
      </c>
      <c r="K492" s="19">
        <v>104</v>
      </c>
      <c r="L492" s="19">
        <v>105.1</v>
      </c>
      <c r="M492" s="19">
        <v>103.8</v>
      </c>
      <c r="N492" s="19">
        <v>103.3</v>
      </c>
      <c r="O492" s="19">
        <v>102</v>
      </c>
      <c r="P492" s="19">
        <v>102.2</v>
      </c>
      <c r="Q492" s="19">
        <v>105.4</v>
      </c>
      <c r="R492" s="19">
        <v>103.7</v>
      </c>
      <c r="S492" s="19">
        <v>111.2</v>
      </c>
      <c r="T492" s="19">
        <v>106.6</v>
      </c>
      <c r="U492" s="19">
        <v>109.4</v>
      </c>
      <c r="V492" s="19">
        <v>106.8</v>
      </c>
      <c r="W492" s="19">
        <v>104.8</v>
      </c>
      <c r="X492" s="19">
        <v>106.3</v>
      </c>
      <c r="Y492" s="19">
        <v>104.7</v>
      </c>
      <c r="Z492" s="19">
        <v>106.1</v>
      </c>
      <c r="AA492" s="19">
        <v>109.4</v>
      </c>
      <c r="AB492" s="19">
        <v>106.9</v>
      </c>
      <c r="AC492" s="19">
        <v>108.9</v>
      </c>
      <c r="AD492" s="19">
        <v>110.7</v>
      </c>
      <c r="AE492" s="19">
        <v>105.3</v>
      </c>
      <c r="AF492" s="19">
        <v>107.5</v>
      </c>
      <c r="AG492" s="19">
        <v>108.7</v>
      </c>
      <c r="AH492" s="19">
        <v>105.4</v>
      </c>
      <c r="AI492" s="19">
        <v>107.5</v>
      </c>
      <c r="AJ492" s="19">
        <v>107.6</v>
      </c>
      <c r="AK492" s="19">
        <v>107.9</v>
      </c>
      <c r="AL492" s="19">
        <v>108.8</v>
      </c>
      <c r="AM492" s="19">
        <v>107.5</v>
      </c>
      <c r="AN492" s="19">
        <v>106.4</v>
      </c>
      <c r="AO492" s="19">
        <v>110.5</v>
      </c>
      <c r="AP492" s="19">
        <v>108.9</v>
      </c>
      <c r="AQ492" s="19">
        <v>108.1</v>
      </c>
      <c r="AR492" s="19">
        <v>106.7</v>
      </c>
      <c r="AS492" s="19">
        <v>106.4</v>
      </c>
      <c r="AT492" s="19">
        <v>108.6</v>
      </c>
      <c r="AU492" s="19">
        <v>107.8</v>
      </c>
      <c r="AV492" s="19">
        <v>98.1</v>
      </c>
      <c r="AW492" s="19">
        <v>96.5</v>
      </c>
      <c r="AX492" s="19">
        <v>96.7</v>
      </c>
      <c r="AY492" s="19">
        <v>101.5</v>
      </c>
      <c r="AZ492" s="19">
        <v>94.2</v>
      </c>
      <c r="BA492" s="19">
        <v>99.5</v>
      </c>
      <c r="BB492" s="19">
        <v>95.9</v>
      </c>
      <c r="BC492" s="19">
        <v>96.1</v>
      </c>
      <c r="BD492" s="19">
        <v>97.7</v>
      </c>
      <c r="BE492" s="19">
        <v>99.3</v>
      </c>
      <c r="BF492" s="19">
        <v>98.8</v>
      </c>
      <c r="BG492" s="19">
        <v>96.6</v>
      </c>
      <c r="BH492" s="19">
        <v>91.3</v>
      </c>
      <c r="BI492" s="19">
        <v>92.3</v>
      </c>
      <c r="BJ492" s="19">
        <v>90.9</v>
      </c>
      <c r="BK492" s="19">
        <v>90.3</v>
      </c>
      <c r="BL492" s="19">
        <v>91.2</v>
      </c>
      <c r="BM492" s="19">
        <v>94.1</v>
      </c>
      <c r="BN492" s="19">
        <v>94.8</v>
      </c>
      <c r="BO492" s="19">
        <v>95.1</v>
      </c>
      <c r="BP492" s="19">
        <v>94.8</v>
      </c>
      <c r="BQ492" s="19">
        <v>95</v>
      </c>
      <c r="BR492" s="19">
        <v>95.4</v>
      </c>
      <c r="BS492" s="19">
        <v>95.5</v>
      </c>
      <c r="BT492" s="19">
        <v>99.1</v>
      </c>
      <c r="BU492" s="19">
        <v>97.5</v>
      </c>
      <c r="BV492" s="19">
        <v>90.5</v>
      </c>
      <c r="BW492" s="19">
        <v>95.8</v>
      </c>
      <c r="BX492" s="19">
        <v>93.9</v>
      </c>
      <c r="BY492" s="19">
        <v>94.9</v>
      </c>
      <c r="BZ492" s="19">
        <v>94</v>
      </c>
      <c r="CA492" s="19">
        <v>93.9</v>
      </c>
      <c r="CB492" s="19">
        <v>97.8</v>
      </c>
      <c r="CC492" s="19">
        <v>102.1</v>
      </c>
      <c r="CD492" s="19">
        <v>102</v>
      </c>
      <c r="CE492" s="19">
        <v>102.1</v>
      </c>
      <c r="CF492" s="19">
        <v>99.8</v>
      </c>
      <c r="CG492" s="19">
        <v>104</v>
      </c>
      <c r="CH492" s="19">
        <v>98.7</v>
      </c>
      <c r="CI492" s="19">
        <v>103.8</v>
      </c>
      <c r="CJ492" s="19">
        <v>104.3</v>
      </c>
      <c r="CK492" s="19">
        <v>99.6</v>
      </c>
      <c r="CL492" s="19">
        <v>100.7</v>
      </c>
      <c r="CM492" s="19">
        <v>100.9</v>
      </c>
      <c r="CN492" s="19">
        <v>100.6</v>
      </c>
      <c r="CO492" s="19">
        <v>104.1</v>
      </c>
      <c r="CP492" s="19">
        <v>103.2</v>
      </c>
      <c r="CQ492" s="19">
        <v>102.5</v>
      </c>
      <c r="CR492" s="19">
        <v>98.9</v>
      </c>
      <c r="CS492" s="19">
        <v>97.8</v>
      </c>
      <c r="CT492" s="19">
        <v>100.5</v>
      </c>
      <c r="CU492" s="19">
        <v>99.4</v>
      </c>
      <c r="CV492" s="19">
        <v>99.5</v>
      </c>
      <c r="CW492" s="19">
        <v>97.3</v>
      </c>
      <c r="CX492" s="19">
        <v>98.2</v>
      </c>
      <c r="CY492" s="19">
        <v>102.7</v>
      </c>
      <c r="CZ492" s="19">
        <v>101.8</v>
      </c>
      <c r="DA492" s="19">
        <v>103</v>
      </c>
      <c r="DB492" s="19">
        <v>101.3</v>
      </c>
      <c r="DC492" s="19">
        <v>101.6</v>
      </c>
      <c r="DD492" s="19">
        <v>104.2</v>
      </c>
      <c r="DE492" s="19">
        <v>104.6</v>
      </c>
      <c r="DF492" s="19">
        <v>106.7</v>
      </c>
      <c r="DG492" s="19">
        <v>107.4</v>
      </c>
      <c r="DH492" s="19">
        <v>109</v>
      </c>
      <c r="DI492" s="19">
        <v>110.7</v>
      </c>
      <c r="DJ492" s="19">
        <v>110.4</v>
      </c>
      <c r="DK492" s="19">
        <v>112.3</v>
      </c>
      <c r="DL492" s="19">
        <v>107.4</v>
      </c>
      <c r="DM492" s="19">
        <v>108.7</v>
      </c>
      <c r="DN492" s="19">
        <v>120.5</v>
      </c>
      <c r="DO492" s="19">
        <v>119.8</v>
      </c>
      <c r="DP492" s="19">
        <v>122.7</v>
      </c>
      <c r="DQ492" s="19">
        <v>123.4</v>
      </c>
      <c r="DR492" s="19">
        <v>123.7</v>
      </c>
      <c r="DS492" s="19">
        <v>126.7</v>
      </c>
      <c r="DT492" s="19">
        <v>127</v>
      </c>
      <c r="DU492" s="19">
        <v>126.4</v>
      </c>
      <c r="DV492" s="19">
        <v>121.9</v>
      </c>
      <c r="DW492" s="19">
        <v>126.4</v>
      </c>
    </row>
    <row r="493" spans="1:127">
      <c r="A493" s="17" t="s">
        <v>1579</v>
      </c>
      <c r="B493" s="17" t="s">
        <v>1580</v>
      </c>
      <c r="C493" s="18">
        <v>4.7910000000000001E-2</v>
      </c>
      <c r="D493" s="19">
        <v>105.4</v>
      </c>
      <c r="E493" s="19">
        <v>105.5</v>
      </c>
      <c r="F493" s="19">
        <v>106.6</v>
      </c>
      <c r="G493" s="19">
        <v>107.5</v>
      </c>
      <c r="H493" s="19">
        <v>105.8</v>
      </c>
      <c r="I493" s="19">
        <v>107.6</v>
      </c>
      <c r="J493" s="19">
        <v>108</v>
      </c>
      <c r="K493" s="19">
        <v>110.5</v>
      </c>
      <c r="L493" s="19">
        <v>117.6</v>
      </c>
      <c r="M493" s="19">
        <v>118.3</v>
      </c>
      <c r="N493" s="19">
        <v>102.5</v>
      </c>
      <c r="O493" s="19">
        <v>100.5</v>
      </c>
      <c r="P493" s="19">
        <v>101.9</v>
      </c>
      <c r="Q493" s="19">
        <v>110</v>
      </c>
      <c r="R493" s="19">
        <v>103.1</v>
      </c>
      <c r="S493" s="19">
        <v>98.6</v>
      </c>
      <c r="T493" s="19">
        <v>107.9</v>
      </c>
      <c r="U493" s="19">
        <v>111.1</v>
      </c>
      <c r="V493" s="19">
        <v>103.4</v>
      </c>
      <c r="W493" s="19">
        <v>104.8</v>
      </c>
      <c r="X493" s="19">
        <v>104.6</v>
      </c>
      <c r="Y493" s="19">
        <v>100.2</v>
      </c>
      <c r="Z493" s="19">
        <v>104.9</v>
      </c>
      <c r="AA493" s="19">
        <v>101.6</v>
      </c>
      <c r="AB493" s="19">
        <v>100</v>
      </c>
      <c r="AC493" s="19">
        <v>101.8</v>
      </c>
      <c r="AD493" s="19">
        <v>101.1</v>
      </c>
      <c r="AE493" s="19">
        <v>101.6</v>
      </c>
      <c r="AF493" s="19">
        <v>108.9</v>
      </c>
      <c r="AG493" s="19">
        <v>104</v>
      </c>
      <c r="AH493" s="19">
        <v>102.9</v>
      </c>
      <c r="AI493" s="19">
        <v>102</v>
      </c>
      <c r="AJ493" s="19">
        <v>99.3</v>
      </c>
      <c r="AK493" s="19">
        <v>95.4</v>
      </c>
      <c r="AL493" s="19">
        <v>96.8</v>
      </c>
      <c r="AM493" s="19">
        <v>99</v>
      </c>
      <c r="AN493" s="19">
        <v>92.7</v>
      </c>
      <c r="AO493" s="19">
        <v>90.3</v>
      </c>
      <c r="AP493" s="19">
        <v>95.6</v>
      </c>
      <c r="AQ493" s="19">
        <v>96.8</v>
      </c>
      <c r="AR493" s="19">
        <v>94.6</v>
      </c>
      <c r="AS493" s="19">
        <v>97.3</v>
      </c>
      <c r="AT493" s="19">
        <v>101.2</v>
      </c>
      <c r="AU493" s="19">
        <v>95.6</v>
      </c>
      <c r="AV493" s="19">
        <v>96.8</v>
      </c>
      <c r="AW493" s="19">
        <v>90.8</v>
      </c>
      <c r="AX493" s="19">
        <v>94.3</v>
      </c>
      <c r="AY493" s="19">
        <v>95.2</v>
      </c>
      <c r="AZ493" s="19">
        <v>88.6</v>
      </c>
      <c r="BA493" s="19">
        <v>93.5</v>
      </c>
      <c r="BB493" s="19">
        <v>87</v>
      </c>
      <c r="BC493" s="19">
        <v>92.6</v>
      </c>
      <c r="BD493" s="19">
        <v>93.3</v>
      </c>
      <c r="BE493" s="19">
        <v>87.1</v>
      </c>
      <c r="BF493" s="19">
        <v>88.4</v>
      </c>
      <c r="BG493" s="19">
        <v>92.7</v>
      </c>
      <c r="BH493" s="19">
        <v>91.8</v>
      </c>
      <c r="BI493" s="19">
        <v>93.4</v>
      </c>
      <c r="BJ493" s="19">
        <v>87.8</v>
      </c>
      <c r="BK493" s="19">
        <v>85.9</v>
      </c>
      <c r="BL493" s="19">
        <v>88.2</v>
      </c>
      <c r="BM493" s="19">
        <v>88.9</v>
      </c>
      <c r="BN493" s="19">
        <v>92.6</v>
      </c>
      <c r="BO493" s="19">
        <v>91.7</v>
      </c>
      <c r="BP493" s="19">
        <v>94.1</v>
      </c>
      <c r="BQ493" s="19">
        <v>91.3</v>
      </c>
      <c r="BR493" s="19">
        <v>95.4</v>
      </c>
      <c r="BS493" s="19">
        <v>91.2</v>
      </c>
      <c r="BT493" s="19">
        <v>89.9</v>
      </c>
      <c r="BU493" s="19">
        <v>92.6</v>
      </c>
      <c r="BV493" s="19">
        <v>89.7</v>
      </c>
      <c r="BW493" s="19">
        <v>92.4</v>
      </c>
      <c r="BX493" s="19">
        <v>98</v>
      </c>
      <c r="BY493" s="19">
        <v>88.9</v>
      </c>
      <c r="BZ493" s="19">
        <v>89.1</v>
      </c>
      <c r="CA493" s="19">
        <v>91.9</v>
      </c>
      <c r="CB493" s="19">
        <v>92.6</v>
      </c>
      <c r="CC493" s="19">
        <v>93.3</v>
      </c>
      <c r="CD493" s="19">
        <v>92.2</v>
      </c>
      <c r="CE493" s="19">
        <v>92.5</v>
      </c>
      <c r="CF493" s="19">
        <v>93.3</v>
      </c>
      <c r="CG493" s="19">
        <v>94.1</v>
      </c>
      <c r="CH493" s="19">
        <v>92.2</v>
      </c>
      <c r="CI493" s="19">
        <v>95.5</v>
      </c>
      <c r="CJ493" s="19">
        <v>93.3</v>
      </c>
      <c r="CK493" s="19">
        <v>94.9</v>
      </c>
      <c r="CL493" s="19">
        <v>97.3</v>
      </c>
      <c r="CM493" s="19">
        <v>96.4</v>
      </c>
      <c r="CN493" s="19">
        <v>98.5</v>
      </c>
      <c r="CO493" s="19">
        <v>100.8</v>
      </c>
      <c r="CP493" s="19">
        <v>102.2</v>
      </c>
      <c r="CQ493" s="19">
        <v>102.8</v>
      </c>
      <c r="CR493" s="19">
        <v>101.8</v>
      </c>
      <c r="CS493" s="19">
        <v>97.7</v>
      </c>
      <c r="CT493" s="19">
        <v>97.9</v>
      </c>
      <c r="CU493" s="19">
        <v>94.9</v>
      </c>
      <c r="CV493" s="19">
        <v>99</v>
      </c>
      <c r="CW493" s="19">
        <v>103.3</v>
      </c>
      <c r="CX493" s="19">
        <v>100.2</v>
      </c>
      <c r="CY493" s="19">
        <v>96.4</v>
      </c>
      <c r="CZ493" s="19">
        <v>94.1</v>
      </c>
      <c r="DA493" s="19">
        <v>97</v>
      </c>
      <c r="DB493" s="19">
        <v>95.6</v>
      </c>
      <c r="DC493" s="19">
        <v>95.3</v>
      </c>
      <c r="DD493" s="19">
        <v>93.6</v>
      </c>
      <c r="DE493" s="19">
        <v>94.9</v>
      </c>
      <c r="DF493" s="19">
        <v>98.3</v>
      </c>
      <c r="DG493" s="19">
        <v>99.8</v>
      </c>
      <c r="DH493" s="19">
        <v>100.1</v>
      </c>
      <c r="DI493" s="19">
        <v>93.9</v>
      </c>
      <c r="DJ493" s="19">
        <v>105.8</v>
      </c>
      <c r="DK493" s="19">
        <v>104.6</v>
      </c>
      <c r="DL493" s="19">
        <v>102.5</v>
      </c>
      <c r="DM493" s="19">
        <v>107.4</v>
      </c>
      <c r="DN493" s="19">
        <v>105.8</v>
      </c>
      <c r="DO493" s="19">
        <v>110.4</v>
      </c>
      <c r="DP493" s="19">
        <v>109.6</v>
      </c>
      <c r="DQ493" s="19">
        <v>110</v>
      </c>
      <c r="DR493" s="19">
        <v>111.5</v>
      </c>
      <c r="DS493" s="19">
        <v>114.6</v>
      </c>
      <c r="DT493" s="19">
        <v>108.8</v>
      </c>
      <c r="DU493" s="19">
        <v>112.2</v>
      </c>
      <c r="DV493" s="19">
        <v>109.8</v>
      </c>
      <c r="DW493" s="19">
        <v>111.7</v>
      </c>
    </row>
    <row r="494" spans="1:127">
      <c r="A494" s="17" t="s">
        <v>1581</v>
      </c>
      <c r="B494" s="17" t="s">
        <v>1582</v>
      </c>
      <c r="C494" s="18">
        <v>9.1400000000000006E-3</v>
      </c>
      <c r="D494" s="19">
        <v>97.9</v>
      </c>
      <c r="E494" s="19">
        <v>99</v>
      </c>
      <c r="F494" s="19">
        <v>106</v>
      </c>
      <c r="G494" s="19">
        <v>103</v>
      </c>
      <c r="H494" s="19">
        <v>104.7</v>
      </c>
      <c r="I494" s="19">
        <v>104.2</v>
      </c>
      <c r="J494" s="19">
        <v>104.9</v>
      </c>
      <c r="K494" s="19">
        <v>99.1</v>
      </c>
      <c r="L494" s="19">
        <v>104.1</v>
      </c>
      <c r="M494" s="19">
        <v>109</v>
      </c>
      <c r="N494" s="19">
        <v>108</v>
      </c>
      <c r="O494" s="19">
        <v>107.1</v>
      </c>
      <c r="P494" s="19">
        <v>103.7</v>
      </c>
      <c r="Q494" s="19">
        <v>109.3</v>
      </c>
      <c r="R494" s="19">
        <v>105.6</v>
      </c>
      <c r="S494" s="19">
        <v>107.1</v>
      </c>
      <c r="T494" s="19">
        <v>107.3</v>
      </c>
      <c r="U494" s="19">
        <v>104.8</v>
      </c>
      <c r="V494" s="19">
        <v>107.4</v>
      </c>
      <c r="W494" s="19">
        <v>107.5</v>
      </c>
      <c r="X494" s="19">
        <v>106.6</v>
      </c>
      <c r="Y494" s="19">
        <v>105.3</v>
      </c>
      <c r="Z494" s="19">
        <v>104</v>
      </c>
      <c r="AA494" s="19">
        <v>108.9</v>
      </c>
      <c r="AB494" s="19">
        <v>107.2</v>
      </c>
      <c r="AC494" s="19">
        <v>106.7</v>
      </c>
      <c r="AD494" s="19">
        <v>102.9</v>
      </c>
      <c r="AE494" s="19">
        <v>107.2</v>
      </c>
      <c r="AF494" s="19">
        <v>111.4</v>
      </c>
      <c r="AG494" s="19">
        <v>108.1</v>
      </c>
      <c r="AH494" s="19">
        <v>110.2</v>
      </c>
      <c r="AI494" s="19">
        <v>108.1</v>
      </c>
      <c r="AJ494" s="19">
        <v>111.1</v>
      </c>
      <c r="AK494" s="19">
        <v>106.1</v>
      </c>
      <c r="AL494" s="19">
        <v>105.9</v>
      </c>
      <c r="AM494" s="19">
        <v>105.2</v>
      </c>
      <c r="AN494" s="19">
        <v>107.2</v>
      </c>
      <c r="AO494" s="19">
        <v>108.1</v>
      </c>
      <c r="AP494" s="19">
        <v>106.2</v>
      </c>
      <c r="AQ494" s="19">
        <v>106.9</v>
      </c>
      <c r="AR494" s="19">
        <v>100.7</v>
      </c>
      <c r="AS494" s="19">
        <v>104.6</v>
      </c>
      <c r="AT494" s="19">
        <v>104.6</v>
      </c>
      <c r="AU494" s="19">
        <v>101.2</v>
      </c>
      <c r="AV494" s="19">
        <v>103.6</v>
      </c>
      <c r="AW494" s="19">
        <v>99.5</v>
      </c>
      <c r="AX494" s="19">
        <v>102.6</v>
      </c>
      <c r="AY494" s="19">
        <v>100.9</v>
      </c>
      <c r="AZ494" s="19">
        <v>101.8</v>
      </c>
      <c r="BA494" s="19">
        <v>98.3</v>
      </c>
      <c r="BB494" s="19">
        <v>100.5</v>
      </c>
      <c r="BC494" s="19">
        <v>99.5</v>
      </c>
      <c r="BD494" s="19">
        <v>101.4</v>
      </c>
      <c r="BE494" s="19">
        <v>100.6</v>
      </c>
      <c r="BF494" s="19">
        <v>99.9</v>
      </c>
      <c r="BG494" s="19">
        <v>101.5</v>
      </c>
      <c r="BH494" s="19">
        <v>97.8</v>
      </c>
      <c r="BI494" s="19">
        <v>99.2</v>
      </c>
      <c r="BJ494" s="19">
        <v>99.5</v>
      </c>
      <c r="BK494" s="19">
        <v>99.5</v>
      </c>
      <c r="BL494" s="19">
        <v>98.6</v>
      </c>
      <c r="BM494" s="19">
        <v>98.6</v>
      </c>
      <c r="BN494" s="19">
        <v>99.3</v>
      </c>
      <c r="BO494" s="19">
        <v>99.1</v>
      </c>
      <c r="BP494" s="19">
        <v>97.8</v>
      </c>
      <c r="BQ494" s="19">
        <v>99.4</v>
      </c>
      <c r="BR494" s="19">
        <v>100.1</v>
      </c>
      <c r="BS494" s="19">
        <v>97.7</v>
      </c>
      <c r="BT494" s="19">
        <v>97.8</v>
      </c>
      <c r="BU494" s="19">
        <v>96.6</v>
      </c>
      <c r="BV494" s="19">
        <v>95.3</v>
      </c>
      <c r="BW494" s="19">
        <v>98.5</v>
      </c>
      <c r="BX494" s="19">
        <v>99.5</v>
      </c>
      <c r="BY494" s="19">
        <v>100.4</v>
      </c>
      <c r="BZ494" s="19">
        <v>98.9</v>
      </c>
      <c r="CA494" s="19">
        <v>102.1</v>
      </c>
      <c r="CB494" s="19">
        <v>99</v>
      </c>
      <c r="CC494" s="19">
        <v>100.6</v>
      </c>
      <c r="CD494" s="19">
        <v>99.3</v>
      </c>
      <c r="CE494" s="19">
        <v>101.3</v>
      </c>
      <c r="CF494" s="19">
        <v>100.6</v>
      </c>
      <c r="CG494" s="19">
        <v>101.2</v>
      </c>
      <c r="CH494" s="19">
        <v>100.6</v>
      </c>
      <c r="CI494" s="19">
        <v>101.8</v>
      </c>
      <c r="CJ494" s="19">
        <v>103.4</v>
      </c>
      <c r="CK494" s="19">
        <v>100.6</v>
      </c>
      <c r="CL494" s="19">
        <v>101.7</v>
      </c>
      <c r="CM494" s="19">
        <v>101.4</v>
      </c>
      <c r="CN494" s="19">
        <v>102.6</v>
      </c>
      <c r="CO494" s="19">
        <v>102.4</v>
      </c>
      <c r="CP494" s="19">
        <v>100.4</v>
      </c>
      <c r="CQ494" s="19">
        <v>99.6</v>
      </c>
      <c r="CR494" s="19">
        <v>103.2</v>
      </c>
      <c r="CS494" s="19">
        <v>100.2</v>
      </c>
      <c r="CT494" s="19">
        <v>99.7</v>
      </c>
      <c r="CU494" s="19">
        <v>99.5</v>
      </c>
      <c r="CV494" s="19">
        <v>100.4</v>
      </c>
      <c r="CW494" s="19">
        <v>92.1</v>
      </c>
      <c r="CX494" s="19">
        <v>96.1</v>
      </c>
      <c r="CY494" s="19">
        <v>97.9</v>
      </c>
      <c r="CZ494" s="19">
        <v>97.1</v>
      </c>
      <c r="DA494" s="19">
        <v>98.6</v>
      </c>
      <c r="DB494" s="19">
        <v>100.7</v>
      </c>
      <c r="DC494" s="19">
        <v>101.6</v>
      </c>
      <c r="DD494" s="19">
        <v>105.3</v>
      </c>
      <c r="DE494" s="19">
        <v>110.1</v>
      </c>
      <c r="DF494" s="19">
        <v>111</v>
      </c>
      <c r="DG494" s="19">
        <v>109.3</v>
      </c>
      <c r="DH494" s="19">
        <v>110.3</v>
      </c>
      <c r="DI494" s="19">
        <v>110.1</v>
      </c>
      <c r="DJ494" s="19">
        <v>113.9</v>
      </c>
      <c r="DK494" s="19">
        <v>116.9</v>
      </c>
      <c r="DL494" s="19">
        <v>115.4</v>
      </c>
      <c r="DM494" s="19">
        <v>116.5</v>
      </c>
      <c r="DN494" s="19">
        <v>117.1</v>
      </c>
      <c r="DO494" s="19">
        <v>117</v>
      </c>
      <c r="DP494" s="19">
        <v>117.5</v>
      </c>
      <c r="DQ494" s="19">
        <v>117.1</v>
      </c>
      <c r="DR494" s="19">
        <v>118.3</v>
      </c>
      <c r="DS494" s="19">
        <v>117.5</v>
      </c>
      <c r="DT494" s="19">
        <v>117.8</v>
      </c>
      <c r="DU494" s="19">
        <v>118.4</v>
      </c>
      <c r="DV494" s="19">
        <v>117.7</v>
      </c>
      <c r="DW494" s="19">
        <v>116.8</v>
      </c>
    </row>
    <row r="495" spans="1:127">
      <c r="A495" s="17" t="s">
        <v>1583</v>
      </c>
      <c r="B495" s="17" t="s">
        <v>1584</v>
      </c>
      <c r="C495" s="18">
        <v>1.3100000000000001E-2</v>
      </c>
      <c r="D495" s="19">
        <v>104.9</v>
      </c>
      <c r="E495" s="19">
        <v>106.8</v>
      </c>
      <c r="F495" s="19">
        <v>106.8</v>
      </c>
      <c r="G495" s="19">
        <v>107.2</v>
      </c>
      <c r="H495" s="19">
        <v>104.8</v>
      </c>
      <c r="I495" s="19">
        <v>104.7</v>
      </c>
      <c r="J495" s="19">
        <v>104.2</v>
      </c>
      <c r="K495" s="19">
        <v>103.7</v>
      </c>
      <c r="L495" s="19">
        <v>104.2</v>
      </c>
      <c r="M495" s="19">
        <v>103.4</v>
      </c>
      <c r="N495" s="19">
        <v>100.9</v>
      </c>
      <c r="O495" s="19">
        <v>100.9</v>
      </c>
      <c r="P495" s="19">
        <v>102</v>
      </c>
      <c r="Q495" s="19">
        <v>104</v>
      </c>
      <c r="R495" s="19">
        <v>103.6</v>
      </c>
      <c r="S495" s="19">
        <v>103.8</v>
      </c>
      <c r="T495" s="19">
        <v>103.3</v>
      </c>
      <c r="U495" s="19">
        <v>103.6</v>
      </c>
      <c r="V495" s="19">
        <v>102.5</v>
      </c>
      <c r="W495" s="19">
        <v>104.7</v>
      </c>
      <c r="X495" s="19">
        <v>104</v>
      </c>
      <c r="Y495" s="19">
        <v>104</v>
      </c>
      <c r="Z495" s="19">
        <v>104.2</v>
      </c>
      <c r="AA495" s="19">
        <v>106</v>
      </c>
      <c r="AB495" s="19">
        <v>103.3</v>
      </c>
      <c r="AC495" s="19">
        <v>101.9</v>
      </c>
      <c r="AD495" s="19">
        <v>103</v>
      </c>
      <c r="AE495" s="19">
        <v>102.7</v>
      </c>
      <c r="AF495" s="19">
        <v>102.8</v>
      </c>
      <c r="AG495" s="19">
        <v>105.6</v>
      </c>
      <c r="AH495" s="19">
        <v>109</v>
      </c>
      <c r="AI495" s="19">
        <v>109.2</v>
      </c>
      <c r="AJ495" s="19">
        <v>109.7</v>
      </c>
      <c r="AK495" s="19">
        <v>105.1</v>
      </c>
      <c r="AL495" s="19">
        <v>103.1</v>
      </c>
      <c r="AM495" s="19">
        <v>105.5</v>
      </c>
      <c r="AN495" s="19">
        <v>107</v>
      </c>
      <c r="AO495" s="19">
        <v>107.2</v>
      </c>
      <c r="AP495" s="19">
        <v>106.7</v>
      </c>
      <c r="AQ495" s="19">
        <v>107.6</v>
      </c>
      <c r="AR495" s="19">
        <v>105.4</v>
      </c>
      <c r="AS495" s="19">
        <v>104.8</v>
      </c>
      <c r="AT495" s="19">
        <v>107.3</v>
      </c>
      <c r="AU495" s="19">
        <v>110</v>
      </c>
      <c r="AV495" s="19">
        <v>114.1</v>
      </c>
      <c r="AW495" s="19">
        <v>112</v>
      </c>
      <c r="AX495" s="19">
        <v>112.3</v>
      </c>
      <c r="AY495" s="19">
        <v>116.4</v>
      </c>
      <c r="AZ495" s="19">
        <v>116.3</v>
      </c>
      <c r="BA495" s="19">
        <v>115</v>
      </c>
      <c r="BB495" s="19">
        <v>115</v>
      </c>
      <c r="BC495" s="19">
        <v>117.6</v>
      </c>
      <c r="BD495" s="19">
        <v>115.5</v>
      </c>
      <c r="BE495" s="19">
        <v>117.4</v>
      </c>
      <c r="BF495" s="19">
        <v>117.2</v>
      </c>
      <c r="BG495" s="19">
        <v>117.4</v>
      </c>
      <c r="BH495" s="19">
        <v>117.2</v>
      </c>
      <c r="BI495" s="19">
        <v>117.2</v>
      </c>
      <c r="BJ495" s="19">
        <v>117.3</v>
      </c>
      <c r="BK495" s="19">
        <v>117.3</v>
      </c>
      <c r="BL495" s="19">
        <v>117.4</v>
      </c>
      <c r="BM495" s="19">
        <v>116.4</v>
      </c>
      <c r="BN495" s="19">
        <v>116.4</v>
      </c>
      <c r="BO495" s="19">
        <v>116.8</v>
      </c>
      <c r="BP495" s="19">
        <v>116.8</v>
      </c>
      <c r="BQ495" s="19">
        <v>116.8</v>
      </c>
      <c r="BR495" s="19">
        <v>116.8</v>
      </c>
      <c r="BS495" s="19">
        <v>114.6</v>
      </c>
      <c r="BT495" s="19">
        <v>115.1</v>
      </c>
      <c r="BU495" s="19">
        <v>114.8</v>
      </c>
      <c r="BV495" s="19">
        <v>113.7</v>
      </c>
      <c r="BW495" s="19">
        <v>115.4</v>
      </c>
      <c r="BX495" s="19">
        <v>115.5</v>
      </c>
      <c r="BY495" s="19">
        <v>115.5</v>
      </c>
      <c r="BZ495" s="19">
        <v>115.7</v>
      </c>
      <c r="CA495" s="19">
        <v>112.5</v>
      </c>
      <c r="CB495" s="19">
        <v>111.4</v>
      </c>
      <c r="CC495" s="19">
        <v>109.6</v>
      </c>
      <c r="CD495" s="19">
        <v>109.6</v>
      </c>
      <c r="CE495" s="19">
        <v>106.8</v>
      </c>
      <c r="CF495" s="19">
        <v>109.1</v>
      </c>
      <c r="CG495" s="19">
        <v>115.5</v>
      </c>
      <c r="CH495" s="19">
        <v>110.5</v>
      </c>
      <c r="CI495" s="19">
        <v>110.2</v>
      </c>
      <c r="CJ495" s="19">
        <v>110.1</v>
      </c>
      <c r="CK495" s="19">
        <v>108.4</v>
      </c>
      <c r="CL495" s="19">
        <v>109.2</v>
      </c>
      <c r="CM495" s="19">
        <v>109.1</v>
      </c>
      <c r="CN495" s="19">
        <v>111.1</v>
      </c>
      <c r="CO495" s="19">
        <v>111.4</v>
      </c>
      <c r="CP495" s="19">
        <v>108.8</v>
      </c>
      <c r="CQ495" s="19">
        <v>107.9</v>
      </c>
      <c r="CR495" s="19">
        <v>111.3</v>
      </c>
      <c r="CS495" s="19">
        <v>114.1</v>
      </c>
      <c r="CT495" s="19">
        <v>112.4</v>
      </c>
      <c r="CU495" s="19">
        <v>115</v>
      </c>
      <c r="CV495" s="19">
        <v>113.4</v>
      </c>
      <c r="CW495" s="19">
        <v>116.1</v>
      </c>
      <c r="CX495" s="19">
        <v>113</v>
      </c>
      <c r="CY495" s="19">
        <v>115.4</v>
      </c>
      <c r="CZ495" s="19">
        <v>117.1</v>
      </c>
      <c r="DA495" s="19">
        <v>110.5</v>
      </c>
      <c r="DB495" s="19">
        <v>104.2</v>
      </c>
      <c r="DC495" s="19">
        <v>104.1</v>
      </c>
      <c r="DD495" s="19">
        <v>107.5</v>
      </c>
      <c r="DE495" s="19">
        <v>111.6</v>
      </c>
      <c r="DF495" s="19">
        <v>105.1</v>
      </c>
      <c r="DG495" s="19">
        <v>103.3</v>
      </c>
      <c r="DH495" s="19">
        <v>104.6</v>
      </c>
      <c r="DI495" s="19">
        <v>105.1</v>
      </c>
      <c r="DJ495" s="19">
        <v>108.7</v>
      </c>
      <c r="DK495" s="19">
        <v>117.8</v>
      </c>
      <c r="DL495" s="19">
        <v>107.6</v>
      </c>
      <c r="DM495" s="19">
        <v>105.8</v>
      </c>
      <c r="DN495" s="19">
        <v>111.1</v>
      </c>
      <c r="DO495" s="19">
        <v>109.8</v>
      </c>
      <c r="DP495" s="19">
        <v>111.4</v>
      </c>
      <c r="DQ495" s="19">
        <v>113.1</v>
      </c>
      <c r="DR495" s="19">
        <v>117.4</v>
      </c>
      <c r="DS495" s="19">
        <v>121.8</v>
      </c>
      <c r="DT495" s="19">
        <v>114.8</v>
      </c>
      <c r="DU495" s="19">
        <v>114.6</v>
      </c>
      <c r="DV495" s="19">
        <v>119.7</v>
      </c>
      <c r="DW495" s="19">
        <v>117.9</v>
      </c>
    </row>
    <row r="496" spans="1:127">
      <c r="A496" s="17" t="s">
        <v>1585</v>
      </c>
      <c r="B496" s="17" t="s">
        <v>1586</v>
      </c>
      <c r="C496" s="18">
        <v>5.2319999999999998E-2</v>
      </c>
      <c r="D496" s="19">
        <v>99.2</v>
      </c>
      <c r="E496" s="19">
        <v>98.5</v>
      </c>
      <c r="F496" s="19">
        <v>97.5</v>
      </c>
      <c r="G496" s="19">
        <v>94.6</v>
      </c>
      <c r="H496" s="19">
        <v>88.2</v>
      </c>
      <c r="I496" s="19">
        <v>88.6</v>
      </c>
      <c r="J496" s="19">
        <v>90.3</v>
      </c>
      <c r="K496" s="19">
        <v>87</v>
      </c>
      <c r="L496" s="19">
        <v>86.5</v>
      </c>
      <c r="M496" s="19">
        <v>86.2</v>
      </c>
      <c r="N496" s="19">
        <v>85.8</v>
      </c>
      <c r="O496" s="19">
        <v>87</v>
      </c>
      <c r="P496" s="19">
        <v>88.4</v>
      </c>
      <c r="Q496" s="19">
        <v>89.2</v>
      </c>
      <c r="R496" s="19">
        <v>90.4</v>
      </c>
      <c r="S496" s="19">
        <v>95.2</v>
      </c>
      <c r="T496" s="19">
        <v>95.5</v>
      </c>
      <c r="U496" s="19">
        <v>94.3</v>
      </c>
      <c r="V496" s="19">
        <v>86</v>
      </c>
      <c r="W496" s="19">
        <v>87.3</v>
      </c>
      <c r="X496" s="19">
        <v>85.7</v>
      </c>
      <c r="Y496" s="19">
        <v>87.6</v>
      </c>
      <c r="Z496" s="19">
        <v>84.9</v>
      </c>
      <c r="AA496" s="19">
        <v>84.5</v>
      </c>
      <c r="AB496" s="19">
        <v>83.1</v>
      </c>
      <c r="AC496" s="19">
        <v>80.900000000000006</v>
      </c>
      <c r="AD496" s="19">
        <v>81.5</v>
      </c>
      <c r="AE496" s="19">
        <v>78</v>
      </c>
      <c r="AF496" s="19">
        <v>75.599999999999994</v>
      </c>
      <c r="AG496" s="19">
        <v>70.8</v>
      </c>
      <c r="AH496" s="19">
        <v>69.400000000000006</v>
      </c>
      <c r="AI496" s="19">
        <v>68.599999999999994</v>
      </c>
      <c r="AJ496" s="19">
        <v>66</v>
      </c>
      <c r="AK496" s="19">
        <v>68.8</v>
      </c>
      <c r="AL496" s="19">
        <v>67.400000000000006</v>
      </c>
      <c r="AM496" s="19">
        <v>66.2</v>
      </c>
      <c r="AN496" s="19">
        <v>65.8</v>
      </c>
      <c r="AO496" s="19">
        <v>69.3</v>
      </c>
      <c r="AP496" s="19">
        <v>71.7</v>
      </c>
      <c r="AQ496" s="19">
        <v>71.099999999999994</v>
      </c>
      <c r="AR496" s="19">
        <v>67.7</v>
      </c>
      <c r="AS496" s="19">
        <v>67</v>
      </c>
      <c r="AT496" s="19">
        <v>65.3</v>
      </c>
      <c r="AU496" s="19">
        <v>63.2</v>
      </c>
      <c r="AV496" s="19">
        <v>59</v>
      </c>
      <c r="AW496" s="19">
        <v>57.1</v>
      </c>
      <c r="AX496" s="19">
        <v>57.2</v>
      </c>
      <c r="AY496" s="19">
        <v>60.5</v>
      </c>
      <c r="AZ496" s="19">
        <v>66.400000000000006</v>
      </c>
      <c r="BA496" s="19">
        <v>67.900000000000006</v>
      </c>
      <c r="BB496" s="19">
        <v>67.400000000000006</v>
      </c>
      <c r="BC496" s="19">
        <v>69.099999999999994</v>
      </c>
      <c r="BD496" s="19">
        <v>69.099999999999994</v>
      </c>
      <c r="BE496" s="19">
        <v>65.8</v>
      </c>
      <c r="BF496" s="19">
        <v>63.5</v>
      </c>
      <c r="BG496" s="19">
        <v>66.900000000000006</v>
      </c>
      <c r="BH496" s="19">
        <v>70.900000000000006</v>
      </c>
      <c r="BI496" s="19">
        <v>73.599999999999994</v>
      </c>
      <c r="BJ496" s="19">
        <v>76.7</v>
      </c>
      <c r="BK496" s="19">
        <v>74.2</v>
      </c>
      <c r="BL496" s="19">
        <v>72.900000000000006</v>
      </c>
      <c r="BM496" s="19">
        <v>71.2</v>
      </c>
      <c r="BN496" s="19">
        <v>68.5</v>
      </c>
      <c r="BO496" s="19">
        <v>69.900000000000006</v>
      </c>
      <c r="BP496" s="19">
        <v>69.2</v>
      </c>
      <c r="BQ496" s="19">
        <v>69.2</v>
      </c>
      <c r="BR496" s="19">
        <v>67.7</v>
      </c>
      <c r="BS496" s="19">
        <v>66.3</v>
      </c>
      <c r="BT496" s="19">
        <v>66.599999999999994</v>
      </c>
      <c r="BU496" s="19">
        <v>67.8</v>
      </c>
      <c r="BV496" s="19">
        <v>67.099999999999994</v>
      </c>
      <c r="BW496" s="19">
        <v>67.900000000000006</v>
      </c>
      <c r="BX496" s="19">
        <v>67.099999999999994</v>
      </c>
      <c r="BY496" s="19">
        <v>67.7</v>
      </c>
      <c r="BZ496" s="19">
        <v>69.599999999999994</v>
      </c>
      <c r="CA496" s="19">
        <v>70.400000000000006</v>
      </c>
      <c r="CB496" s="19">
        <v>71.7</v>
      </c>
      <c r="CC496" s="19">
        <v>71.900000000000006</v>
      </c>
      <c r="CD496" s="19">
        <v>69.599999999999994</v>
      </c>
      <c r="CE496" s="19">
        <v>68.8</v>
      </c>
      <c r="CF496" s="19">
        <v>67.8</v>
      </c>
      <c r="CG496" s="19">
        <v>68.7</v>
      </c>
      <c r="CH496" s="19">
        <v>68.8</v>
      </c>
      <c r="CI496" s="19">
        <v>69.900000000000006</v>
      </c>
      <c r="CJ496" s="19">
        <v>70</v>
      </c>
      <c r="CK496" s="19">
        <v>70.7</v>
      </c>
      <c r="CL496" s="19">
        <v>72.099999999999994</v>
      </c>
      <c r="CM496" s="19">
        <v>70.7</v>
      </c>
      <c r="CN496" s="19">
        <v>69.7</v>
      </c>
      <c r="CO496" s="19">
        <v>68.2</v>
      </c>
      <c r="CP496" s="19">
        <v>67.2</v>
      </c>
      <c r="CQ496" s="19">
        <v>68.3</v>
      </c>
      <c r="CR496" s="19">
        <v>68.5</v>
      </c>
      <c r="CS496" s="19">
        <v>68.3</v>
      </c>
      <c r="CT496" s="19">
        <v>68.900000000000006</v>
      </c>
      <c r="CU496" s="19">
        <v>68.900000000000006</v>
      </c>
      <c r="CV496" s="19">
        <v>68.900000000000006</v>
      </c>
      <c r="CW496" s="19">
        <v>68.2</v>
      </c>
      <c r="CX496" s="19">
        <v>66.5</v>
      </c>
      <c r="CY496" s="19">
        <v>65.5</v>
      </c>
      <c r="CZ496" s="19">
        <v>66.8</v>
      </c>
      <c r="DA496" s="19">
        <v>66.599999999999994</v>
      </c>
      <c r="DB496" s="19">
        <v>67.2</v>
      </c>
      <c r="DC496" s="19">
        <v>69.7</v>
      </c>
      <c r="DD496" s="19">
        <v>70.900000000000006</v>
      </c>
      <c r="DE496" s="19">
        <v>71</v>
      </c>
      <c r="DF496" s="19">
        <v>72.8</v>
      </c>
      <c r="DG496" s="19">
        <v>75.400000000000006</v>
      </c>
      <c r="DH496" s="19">
        <v>76</v>
      </c>
      <c r="DI496" s="19">
        <v>76.400000000000006</v>
      </c>
      <c r="DJ496" s="19">
        <v>77.5</v>
      </c>
      <c r="DK496" s="19">
        <v>77.599999999999994</v>
      </c>
      <c r="DL496" s="19">
        <v>78.400000000000006</v>
      </c>
      <c r="DM496" s="19">
        <v>78.400000000000006</v>
      </c>
      <c r="DN496" s="19">
        <v>79.900000000000006</v>
      </c>
      <c r="DO496" s="19">
        <v>80.7</v>
      </c>
      <c r="DP496" s="19">
        <v>81.599999999999994</v>
      </c>
      <c r="DQ496" s="19">
        <v>78.2</v>
      </c>
      <c r="DR496" s="19">
        <v>78.599999999999994</v>
      </c>
      <c r="DS496" s="19">
        <v>79.599999999999994</v>
      </c>
      <c r="DT496" s="19">
        <v>80.599999999999994</v>
      </c>
      <c r="DU496" s="19">
        <v>80.5</v>
      </c>
      <c r="DV496" s="19">
        <v>81.3</v>
      </c>
      <c r="DW496" s="19">
        <v>81.7</v>
      </c>
    </row>
    <row r="497" spans="1:127">
      <c r="A497" s="17" t="s">
        <v>1587</v>
      </c>
      <c r="B497" s="17" t="s">
        <v>1588</v>
      </c>
      <c r="C497" s="18">
        <v>1.864E-2</v>
      </c>
      <c r="D497" s="19">
        <v>104.4</v>
      </c>
      <c r="E497" s="19">
        <v>105.5</v>
      </c>
      <c r="F497" s="19">
        <v>105.4</v>
      </c>
      <c r="G497" s="19">
        <v>105.7</v>
      </c>
      <c r="H497" s="19">
        <v>102.1</v>
      </c>
      <c r="I497" s="19">
        <v>104.3</v>
      </c>
      <c r="J497" s="19">
        <v>103.3</v>
      </c>
      <c r="K497" s="19">
        <v>106.1</v>
      </c>
      <c r="L497" s="19">
        <v>97.6</v>
      </c>
      <c r="M497" s="19">
        <v>100.7</v>
      </c>
      <c r="N497" s="19">
        <v>101.1</v>
      </c>
      <c r="O497" s="19">
        <v>100.3</v>
      </c>
      <c r="P497" s="19">
        <v>95.4</v>
      </c>
      <c r="Q497" s="19">
        <v>99.5</v>
      </c>
      <c r="R497" s="19">
        <v>97.5</v>
      </c>
      <c r="S497" s="19">
        <v>95.1</v>
      </c>
      <c r="T497" s="19">
        <v>99.2</v>
      </c>
      <c r="U497" s="19">
        <v>101.4</v>
      </c>
      <c r="V497" s="19">
        <v>99.8</v>
      </c>
      <c r="W497" s="19">
        <v>100.4</v>
      </c>
      <c r="X497" s="19">
        <v>97.9</v>
      </c>
      <c r="Y497" s="19">
        <v>98.9</v>
      </c>
      <c r="Z497" s="19">
        <v>99</v>
      </c>
      <c r="AA497" s="19">
        <v>97.2</v>
      </c>
      <c r="AB497" s="19">
        <v>96.4</v>
      </c>
      <c r="AC497" s="19">
        <v>97.9</v>
      </c>
      <c r="AD497" s="19">
        <v>98.2</v>
      </c>
      <c r="AE497" s="19">
        <v>100.8</v>
      </c>
      <c r="AF497" s="19">
        <v>110.1</v>
      </c>
      <c r="AG497" s="19">
        <v>109.6</v>
      </c>
      <c r="AH497" s="19">
        <v>109.2</v>
      </c>
      <c r="AI497" s="19">
        <v>110.9</v>
      </c>
      <c r="AJ497" s="19">
        <v>108.6</v>
      </c>
      <c r="AK497" s="19">
        <v>108.4</v>
      </c>
      <c r="AL497" s="19">
        <v>106</v>
      </c>
      <c r="AM497" s="19">
        <v>106.3</v>
      </c>
      <c r="AN497" s="19">
        <v>104.5</v>
      </c>
      <c r="AO497" s="19">
        <v>96.1</v>
      </c>
      <c r="AP497" s="19">
        <v>91.6</v>
      </c>
      <c r="AQ497" s="19">
        <v>91.6</v>
      </c>
      <c r="AR497" s="19">
        <v>93.7</v>
      </c>
      <c r="AS497" s="19">
        <v>89.1</v>
      </c>
      <c r="AT497" s="19">
        <v>89.6</v>
      </c>
      <c r="AU497" s="19">
        <v>89.9</v>
      </c>
      <c r="AV497" s="19">
        <v>89.5</v>
      </c>
      <c r="AW497" s="19">
        <v>86.8</v>
      </c>
      <c r="AX497" s="19">
        <v>84.5</v>
      </c>
      <c r="AY497" s="19">
        <v>85.1</v>
      </c>
      <c r="AZ497" s="19">
        <v>85</v>
      </c>
      <c r="BA497" s="19">
        <v>85.6</v>
      </c>
      <c r="BB497" s="19">
        <v>86</v>
      </c>
      <c r="BC497" s="19">
        <v>85.9</v>
      </c>
      <c r="BD497" s="19">
        <v>84.5</v>
      </c>
      <c r="BE497" s="19">
        <v>85.8</v>
      </c>
      <c r="BF497" s="19">
        <v>86.5</v>
      </c>
      <c r="BG497" s="19">
        <v>87.4</v>
      </c>
      <c r="BH497" s="19">
        <v>84.6</v>
      </c>
      <c r="BI497" s="19">
        <v>87.8</v>
      </c>
      <c r="BJ497" s="19">
        <v>90.3</v>
      </c>
      <c r="BK497" s="19">
        <v>90.2</v>
      </c>
      <c r="BL497" s="19">
        <v>88.8</v>
      </c>
      <c r="BM497" s="19">
        <v>88.9</v>
      </c>
      <c r="BN497" s="19">
        <v>93</v>
      </c>
      <c r="BO497" s="19">
        <v>89.4</v>
      </c>
      <c r="BP497" s="19">
        <v>87.2</v>
      </c>
      <c r="BQ497" s="19">
        <v>87.9</v>
      </c>
      <c r="BR497" s="19">
        <v>87.7</v>
      </c>
      <c r="BS497" s="19">
        <v>87.7</v>
      </c>
      <c r="BT497" s="19">
        <v>85.6</v>
      </c>
      <c r="BU497" s="19">
        <v>85.9</v>
      </c>
      <c r="BV497" s="19">
        <v>89.2</v>
      </c>
      <c r="BW497" s="19">
        <v>85.8</v>
      </c>
      <c r="BX497" s="19">
        <v>85.2</v>
      </c>
      <c r="BY497" s="19">
        <v>86.3</v>
      </c>
      <c r="BZ497" s="19">
        <v>86.1</v>
      </c>
      <c r="CA497" s="19">
        <v>86.4</v>
      </c>
      <c r="CB497" s="19">
        <v>86.2</v>
      </c>
      <c r="CC497" s="19">
        <v>86.9</v>
      </c>
      <c r="CD497" s="19">
        <v>88</v>
      </c>
      <c r="CE497" s="19">
        <v>87.9</v>
      </c>
      <c r="CF497" s="19">
        <v>89.4</v>
      </c>
      <c r="CG497" s="19">
        <v>88.1</v>
      </c>
      <c r="CH497" s="19">
        <v>87.6</v>
      </c>
      <c r="CI497" s="19">
        <v>87.8</v>
      </c>
      <c r="CJ497" s="19">
        <v>87.8</v>
      </c>
      <c r="CK497" s="19">
        <v>87.3</v>
      </c>
      <c r="CL497" s="19">
        <v>86.5</v>
      </c>
      <c r="CM497" s="19">
        <v>87.4</v>
      </c>
      <c r="CN497" s="19">
        <v>86.9</v>
      </c>
      <c r="CO497" s="19">
        <v>87.6</v>
      </c>
      <c r="CP497" s="19">
        <v>87.1</v>
      </c>
      <c r="CQ497" s="19">
        <v>88</v>
      </c>
      <c r="CR497" s="19">
        <v>86.1</v>
      </c>
      <c r="CS497" s="19">
        <v>88</v>
      </c>
      <c r="CT497" s="19">
        <v>87.2</v>
      </c>
      <c r="CU497" s="19">
        <v>87.1</v>
      </c>
      <c r="CV497" s="19">
        <v>87.5</v>
      </c>
      <c r="CW497" s="19">
        <v>86.1</v>
      </c>
      <c r="CX497" s="19">
        <v>87.9</v>
      </c>
      <c r="CY497" s="19">
        <v>87.6</v>
      </c>
      <c r="CZ497" s="19">
        <v>86.9</v>
      </c>
      <c r="DA497" s="19">
        <v>87.7</v>
      </c>
      <c r="DB497" s="19">
        <v>86.8</v>
      </c>
      <c r="DC497" s="19">
        <v>87.7</v>
      </c>
      <c r="DD497" s="19">
        <v>89.3</v>
      </c>
      <c r="DE497" s="19">
        <v>90</v>
      </c>
      <c r="DF497" s="19">
        <v>91.6</v>
      </c>
      <c r="DG497" s="19">
        <v>92.4</v>
      </c>
      <c r="DH497" s="19">
        <v>91.7</v>
      </c>
      <c r="DI497" s="19">
        <v>92</v>
      </c>
      <c r="DJ497" s="19">
        <v>92.3</v>
      </c>
      <c r="DK497" s="19">
        <v>94</v>
      </c>
      <c r="DL497" s="19">
        <v>94.7</v>
      </c>
      <c r="DM497" s="19">
        <v>94.8</v>
      </c>
      <c r="DN497" s="19">
        <v>95.3</v>
      </c>
      <c r="DO497" s="19">
        <v>95.1</v>
      </c>
      <c r="DP497" s="19">
        <v>96.5</v>
      </c>
      <c r="DQ497" s="19">
        <v>96.1</v>
      </c>
      <c r="DR497" s="19">
        <v>97.8</v>
      </c>
      <c r="DS497" s="19">
        <v>98.1</v>
      </c>
      <c r="DT497" s="19">
        <v>98</v>
      </c>
      <c r="DU497" s="19">
        <v>98.5</v>
      </c>
      <c r="DV497" s="19">
        <v>101.1</v>
      </c>
      <c r="DW497" s="19">
        <v>102.5</v>
      </c>
    </row>
    <row r="498" spans="1:127">
      <c r="A498" s="17" t="s">
        <v>1589</v>
      </c>
      <c r="B498" s="17" t="s">
        <v>1590</v>
      </c>
      <c r="C498" s="18">
        <v>5.076E-2</v>
      </c>
      <c r="D498" s="19">
        <v>97.1</v>
      </c>
      <c r="E498" s="19">
        <v>97.1</v>
      </c>
      <c r="F498" s="19">
        <v>97.1</v>
      </c>
      <c r="G498" s="19">
        <v>97.2</v>
      </c>
      <c r="H498" s="19">
        <v>97.1</v>
      </c>
      <c r="I498" s="19">
        <v>97.1</v>
      </c>
      <c r="J498" s="19">
        <v>97.1</v>
      </c>
      <c r="K498" s="19">
        <v>97.1</v>
      </c>
      <c r="L498" s="19">
        <v>97.1</v>
      </c>
      <c r="M498" s="19">
        <v>97.1</v>
      </c>
      <c r="N498" s="19">
        <v>97.1</v>
      </c>
      <c r="O498" s="19">
        <v>97.1</v>
      </c>
      <c r="P498" s="19">
        <v>97.1</v>
      </c>
      <c r="Q498" s="19">
        <v>97.4</v>
      </c>
      <c r="R498" s="19">
        <v>97.4</v>
      </c>
      <c r="S498" s="19">
        <v>94.4</v>
      </c>
      <c r="T498" s="19">
        <v>94.4</v>
      </c>
      <c r="U498" s="19">
        <v>93.8</v>
      </c>
      <c r="V498" s="19">
        <v>93.8</v>
      </c>
      <c r="W498" s="19">
        <v>93.8</v>
      </c>
      <c r="X498" s="19">
        <v>94</v>
      </c>
      <c r="Y498" s="19">
        <v>94</v>
      </c>
      <c r="Z498" s="19">
        <v>94</v>
      </c>
      <c r="AA498" s="19">
        <v>94</v>
      </c>
      <c r="AB498" s="19">
        <v>94</v>
      </c>
      <c r="AC498" s="19">
        <v>94</v>
      </c>
      <c r="AD498" s="19">
        <v>94</v>
      </c>
      <c r="AE498" s="19">
        <v>93.3</v>
      </c>
      <c r="AF498" s="19">
        <v>93.3</v>
      </c>
      <c r="AG498" s="19">
        <v>93.6</v>
      </c>
      <c r="AH498" s="19">
        <v>93.6</v>
      </c>
      <c r="AI498" s="19">
        <v>93.6</v>
      </c>
      <c r="AJ498" s="19">
        <v>93.7</v>
      </c>
      <c r="AK498" s="19">
        <v>93.7</v>
      </c>
      <c r="AL498" s="19">
        <v>93.6</v>
      </c>
      <c r="AM498" s="19">
        <v>93.6</v>
      </c>
      <c r="AN498" s="19">
        <v>93.6</v>
      </c>
      <c r="AO498" s="19">
        <v>93.6</v>
      </c>
      <c r="AP498" s="19">
        <v>93.6</v>
      </c>
      <c r="AQ498" s="19">
        <v>91.7</v>
      </c>
      <c r="AR498" s="19">
        <v>91.7</v>
      </c>
      <c r="AS498" s="19">
        <v>91.7</v>
      </c>
      <c r="AT498" s="19">
        <v>91.7</v>
      </c>
      <c r="AU498" s="19">
        <v>91.7</v>
      </c>
      <c r="AV498" s="19">
        <v>91.7</v>
      </c>
      <c r="AW498" s="19">
        <v>91.9</v>
      </c>
      <c r="AX498" s="19">
        <v>91.9</v>
      </c>
      <c r="AY498" s="19">
        <v>91.9</v>
      </c>
      <c r="AZ498" s="19">
        <v>91.9</v>
      </c>
      <c r="BA498" s="19">
        <v>91.9</v>
      </c>
      <c r="BB498" s="19">
        <v>92</v>
      </c>
      <c r="BC498" s="19">
        <v>92</v>
      </c>
      <c r="BD498" s="19">
        <v>92</v>
      </c>
      <c r="BE498" s="19">
        <v>92</v>
      </c>
      <c r="BF498" s="19">
        <v>92</v>
      </c>
      <c r="BG498" s="19">
        <v>92</v>
      </c>
      <c r="BH498" s="19">
        <v>91.2</v>
      </c>
      <c r="BI498" s="19">
        <v>91.2</v>
      </c>
      <c r="BJ498" s="19">
        <v>91.2</v>
      </c>
      <c r="BK498" s="19">
        <v>91.2</v>
      </c>
      <c r="BL498" s="19">
        <v>91.2</v>
      </c>
      <c r="BM498" s="19">
        <v>91.2</v>
      </c>
      <c r="BN498" s="19">
        <v>91.2</v>
      </c>
      <c r="BO498" s="19">
        <v>91.3</v>
      </c>
      <c r="BP498" s="19">
        <v>91.4</v>
      </c>
      <c r="BQ498" s="19">
        <v>92.1</v>
      </c>
      <c r="BR498" s="19">
        <v>91.4</v>
      </c>
      <c r="BS498" s="19">
        <v>87.9</v>
      </c>
      <c r="BT498" s="19">
        <v>87.9</v>
      </c>
      <c r="BU498" s="19">
        <v>87.9</v>
      </c>
      <c r="BV498" s="19">
        <v>87.9</v>
      </c>
      <c r="BW498" s="19">
        <v>88</v>
      </c>
      <c r="BX498" s="19">
        <v>88</v>
      </c>
      <c r="BY498" s="19">
        <v>88</v>
      </c>
      <c r="BZ498" s="19">
        <v>86.6</v>
      </c>
      <c r="CA498" s="19">
        <v>86.6</v>
      </c>
      <c r="CB498" s="19">
        <v>90.1</v>
      </c>
      <c r="CC498" s="19">
        <v>88.2</v>
      </c>
      <c r="CD498" s="19">
        <v>87.5</v>
      </c>
      <c r="CE498" s="19">
        <v>88.2</v>
      </c>
      <c r="CF498" s="19">
        <v>88.2</v>
      </c>
      <c r="CG498" s="19">
        <v>88.2</v>
      </c>
      <c r="CH498" s="19">
        <v>88.2</v>
      </c>
      <c r="CI498" s="19">
        <v>88.2</v>
      </c>
      <c r="CJ498" s="19">
        <v>88.2</v>
      </c>
      <c r="CK498" s="19">
        <v>88.2</v>
      </c>
      <c r="CL498" s="19">
        <v>88.2</v>
      </c>
      <c r="CM498" s="19">
        <v>88.2</v>
      </c>
      <c r="CN498" s="19">
        <v>88.2</v>
      </c>
      <c r="CO498" s="19">
        <v>88.2</v>
      </c>
      <c r="CP498" s="19">
        <v>88.2</v>
      </c>
      <c r="CQ498" s="19">
        <v>88.2</v>
      </c>
      <c r="CR498" s="19">
        <v>88.2</v>
      </c>
      <c r="CS498" s="19">
        <v>88.2</v>
      </c>
      <c r="CT498" s="19">
        <v>89.4</v>
      </c>
      <c r="CU498" s="19">
        <v>89.4</v>
      </c>
      <c r="CV498" s="19">
        <v>89.4</v>
      </c>
      <c r="CW498" s="19">
        <v>89.4</v>
      </c>
      <c r="CX498" s="19">
        <v>89.4</v>
      </c>
      <c r="CY498" s="19">
        <v>89.4</v>
      </c>
      <c r="CZ498" s="19">
        <v>89.4</v>
      </c>
      <c r="DA498" s="19">
        <v>89.4</v>
      </c>
      <c r="DB498" s="19">
        <v>89.4</v>
      </c>
      <c r="DC498" s="19">
        <v>89.4</v>
      </c>
      <c r="DD498" s="19">
        <v>89.4</v>
      </c>
      <c r="DE498" s="19">
        <v>89.4</v>
      </c>
      <c r="DF498" s="19">
        <v>89.4</v>
      </c>
      <c r="DG498" s="19">
        <v>95.3</v>
      </c>
      <c r="DH498" s="19">
        <v>95.3</v>
      </c>
      <c r="DI498" s="19">
        <v>95.3</v>
      </c>
      <c r="DJ498" s="19">
        <v>95.9</v>
      </c>
      <c r="DK498" s="19">
        <v>95.9</v>
      </c>
      <c r="DL498" s="19">
        <v>95.9</v>
      </c>
      <c r="DM498" s="19">
        <v>95.6</v>
      </c>
      <c r="DN498" s="19">
        <v>96</v>
      </c>
      <c r="DO498" s="19">
        <v>96</v>
      </c>
      <c r="DP498" s="19">
        <v>96.5</v>
      </c>
      <c r="DQ498" s="19">
        <v>96.6</v>
      </c>
      <c r="DR498" s="19">
        <v>96.4</v>
      </c>
      <c r="DS498" s="19">
        <v>96.5</v>
      </c>
      <c r="DT498" s="19">
        <v>96.4</v>
      </c>
      <c r="DU498" s="19">
        <v>96.4</v>
      </c>
      <c r="DV498" s="19">
        <v>96.4</v>
      </c>
      <c r="DW498" s="19">
        <v>94.9</v>
      </c>
    </row>
    <row r="499" spans="1:127">
      <c r="A499" s="17" t="s">
        <v>1591</v>
      </c>
      <c r="B499" s="17" t="s">
        <v>1592</v>
      </c>
      <c r="C499" s="18">
        <v>1.4177599999999999</v>
      </c>
      <c r="D499" s="19">
        <v>102.7</v>
      </c>
      <c r="E499" s="19">
        <v>103.9</v>
      </c>
      <c r="F499" s="19">
        <v>104.1</v>
      </c>
      <c r="G499" s="19">
        <v>103.6</v>
      </c>
      <c r="H499" s="19">
        <v>104.6</v>
      </c>
      <c r="I499" s="19">
        <v>105.2</v>
      </c>
      <c r="J499" s="19">
        <v>105.5</v>
      </c>
      <c r="K499" s="19">
        <v>105.1</v>
      </c>
      <c r="L499" s="19">
        <v>105.1</v>
      </c>
      <c r="M499" s="19">
        <v>104.3</v>
      </c>
      <c r="N499" s="19">
        <v>105.4</v>
      </c>
      <c r="O499" s="19">
        <v>106.6</v>
      </c>
      <c r="P499" s="19">
        <v>108.1</v>
      </c>
      <c r="Q499" s="19">
        <v>109.3</v>
      </c>
      <c r="R499" s="19">
        <v>109.3</v>
      </c>
      <c r="S499" s="19">
        <v>111.8</v>
      </c>
      <c r="T499" s="19">
        <v>113.1</v>
      </c>
      <c r="U499" s="19">
        <v>115.1</v>
      </c>
      <c r="V499" s="19">
        <v>116.8</v>
      </c>
      <c r="W499" s="19">
        <v>116.5</v>
      </c>
      <c r="X499" s="19">
        <v>117.1</v>
      </c>
      <c r="Y499" s="19">
        <v>117.3</v>
      </c>
      <c r="Z499" s="19">
        <v>117.9</v>
      </c>
      <c r="AA499" s="19">
        <v>118.7</v>
      </c>
      <c r="AB499" s="19">
        <v>119.2</v>
      </c>
      <c r="AC499" s="19">
        <v>118.9</v>
      </c>
      <c r="AD499" s="19">
        <v>119.3</v>
      </c>
      <c r="AE499" s="19">
        <v>119.7</v>
      </c>
      <c r="AF499" s="19">
        <v>119.6</v>
      </c>
      <c r="AG499" s="19">
        <v>119</v>
      </c>
      <c r="AH499" s="19">
        <v>119</v>
      </c>
      <c r="AI499" s="19">
        <v>117.9</v>
      </c>
      <c r="AJ499" s="19">
        <v>116</v>
      </c>
      <c r="AK499" s="19">
        <v>112.7</v>
      </c>
      <c r="AL499" s="19">
        <v>112.2</v>
      </c>
      <c r="AM499" s="19">
        <v>114.5</v>
      </c>
      <c r="AN499" s="19">
        <v>117.2</v>
      </c>
      <c r="AO499" s="19">
        <v>117.5</v>
      </c>
      <c r="AP499" s="19">
        <v>117.7</v>
      </c>
      <c r="AQ499" s="19">
        <v>115.8</v>
      </c>
      <c r="AR499" s="19">
        <v>114.9</v>
      </c>
      <c r="AS499" s="19">
        <v>113.3</v>
      </c>
      <c r="AT499" s="19">
        <v>113.6</v>
      </c>
      <c r="AU499" s="19">
        <v>113.3</v>
      </c>
      <c r="AV499" s="19">
        <v>111.6</v>
      </c>
      <c r="AW499" s="19">
        <v>110.7</v>
      </c>
      <c r="AX499" s="19">
        <v>110.6</v>
      </c>
      <c r="AY499" s="19">
        <v>111.3</v>
      </c>
      <c r="AZ499" s="19">
        <v>113.9</v>
      </c>
      <c r="BA499" s="19">
        <v>112.3</v>
      </c>
      <c r="BB499" s="19">
        <v>112.9</v>
      </c>
      <c r="BC499" s="19">
        <v>112.3</v>
      </c>
      <c r="BD499" s="19">
        <v>112.3</v>
      </c>
      <c r="BE499" s="19">
        <v>112.2</v>
      </c>
      <c r="BF499" s="19">
        <v>112.8</v>
      </c>
      <c r="BG499" s="19">
        <v>113.9</v>
      </c>
      <c r="BH499" s="19">
        <v>114</v>
      </c>
      <c r="BI499" s="19">
        <v>114.3</v>
      </c>
      <c r="BJ499" s="19">
        <v>114.6</v>
      </c>
      <c r="BK499" s="19">
        <v>114.5</v>
      </c>
      <c r="BL499" s="19">
        <v>114</v>
      </c>
      <c r="BM499" s="19">
        <v>113.2</v>
      </c>
      <c r="BN499" s="19">
        <v>113</v>
      </c>
      <c r="BO499" s="19">
        <v>113.5</v>
      </c>
      <c r="BP499" s="19">
        <v>113.8</v>
      </c>
      <c r="BQ499" s="19">
        <v>113.7</v>
      </c>
      <c r="BR499" s="19">
        <v>113.9</v>
      </c>
      <c r="BS499" s="19">
        <v>113.7</v>
      </c>
      <c r="BT499" s="19">
        <v>113.8</v>
      </c>
      <c r="BU499" s="19">
        <v>114.3</v>
      </c>
      <c r="BV499" s="19">
        <v>114.6</v>
      </c>
      <c r="BW499" s="19">
        <v>115</v>
      </c>
      <c r="BX499" s="19">
        <v>116.4</v>
      </c>
      <c r="BY499" s="19">
        <v>116.8</v>
      </c>
      <c r="BZ499" s="19">
        <v>117.5</v>
      </c>
      <c r="CA499" s="19">
        <v>117.6</v>
      </c>
      <c r="CB499" s="19">
        <v>117.3</v>
      </c>
      <c r="CC499" s="19">
        <v>117.8</v>
      </c>
      <c r="CD499" s="19">
        <v>118.2</v>
      </c>
      <c r="CE499" s="19">
        <v>118.1</v>
      </c>
      <c r="CF499" s="19">
        <v>118.3</v>
      </c>
      <c r="CG499" s="19">
        <v>117.7</v>
      </c>
      <c r="CH499" s="19">
        <v>117.3</v>
      </c>
      <c r="CI499" s="19">
        <v>118</v>
      </c>
      <c r="CJ499" s="19">
        <v>117.1</v>
      </c>
      <c r="CK499" s="19">
        <v>116.8</v>
      </c>
      <c r="CL499" s="19">
        <v>116.5</v>
      </c>
      <c r="CM499" s="19">
        <v>116.2</v>
      </c>
      <c r="CN499" s="19">
        <v>114.8</v>
      </c>
      <c r="CO499" s="19">
        <v>114.8</v>
      </c>
      <c r="CP499" s="19">
        <v>115.5</v>
      </c>
      <c r="CQ499" s="19">
        <v>114.5</v>
      </c>
      <c r="CR499" s="19">
        <v>115.2</v>
      </c>
      <c r="CS499" s="19">
        <v>114.7</v>
      </c>
      <c r="CT499" s="19">
        <v>114.5</v>
      </c>
      <c r="CU499" s="19">
        <v>114.4</v>
      </c>
      <c r="CV499" s="19">
        <v>114.1</v>
      </c>
      <c r="CW499" s="19">
        <v>114.1</v>
      </c>
      <c r="CX499" s="19">
        <v>114.7</v>
      </c>
      <c r="CY499" s="19">
        <v>114.2</v>
      </c>
      <c r="CZ499" s="19">
        <v>115</v>
      </c>
      <c r="DA499" s="19">
        <v>117.9</v>
      </c>
      <c r="DB499" s="19">
        <v>118.8</v>
      </c>
      <c r="DC499" s="19">
        <v>121.9</v>
      </c>
      <c r="DD499" s="19">
        <v>125.2</v>
      </c>
      <c r="DE499" s="19">
        <v>127.5</v>
      </c>
      <c r="DF499" s="19">
        <v>127.8</v>
      </c>
      <c r="DG499" s="19">
        <v>132.1</v>
      </c>
      <c r="DH499" s="19">
        <v>135.30000000000001</v>
      </c>
      <c r="DI499" s="19">
        <v>134.1</v>
      </c>
      <c r="DJ499" s="19">
        <v>132.4</v>
      </c>
      <c r="DK499" s="19">
        <v>133.19999999999999</v>
      </c>
      <c r="DL499" s="19">
        <v>134.80000000000001</v>
      </c>
      <c r="DM499" s="19">
        <v>136.69999999999999</v>
      </c>
      <c r="DN499" s="19">
        <v>141.19999999999999</v>
      </c>
      <c r="DO499" s="19">
        <v>141.80000000000001</v>
      </c>
      <c r="DP499" s="19">
        <v>140.30000000000001</v>
      </c>
      <c r="DQ499" s="19">
        <v>140.69999999999999</v>
      </c>
      <c r="DR499" s="19">
        <v>140.6</v>
      </c>
      <c r="DS499" s="19">
        <v>144.80000000000001</v>
      </c>
      <c r="DT499" s="19">
        <v>147.30000000000001</v>
      </c>
      <c r="DU499" s="19">
        <v>147.19999999999999</v>
      </c>
      <c r="DV499" s="19">
        <v>146</v>
      </c>
      <c r="DW499" s="19">
        <v>143.4</v>
      </c>
    </row>
    <row r="500" spans="1:127">
      <c r="A500" s="17" t="s">
        <v>1593</v>
      </c>
      <c r="B500" s="17" t="s">
        <v>1594</v>
      </c>
      <c r="C500" s="18">
        <v>0.16209999999999999</v>
      </c>
      <c r="D500" s="19">
        <v>104.4</v>
      </c>
      <c r="E500" s="19">
        <v>107.3</v>
      </c>
      <c r="F500" s="19">
        <v>103.6</v>
      </c>
      <c r="G500" s="19">
        <v>106.1</v>
      </c>
      <c r="H500" s="19">
        <v>107.2</v>
      </c>
      <c r="I500" s="19">
        <v>109.2</v>
      </c>
      <c r="J500" s="19">
        <v>109.6</v>
      </c>
      <c r="K500" s="19">
        <v>108.6</v>
      </c>
      <c r="L500" s="19">
        <v>106.8</v>
      </c>
      <c r="M500" s="19">
        <v>107.9</v>
      </c>
      <c r="N500" s="19">
        <v>110.2</v>
      </c>
      <c r="O500" s="19">
        <v>111.4</v>
      </c>
      <c r="P500" s="19">
        <v>111.5</v>
      </c>
      <c r="Q500" s="19">
        <v>111.2</v>
      </c>
      <c r="R500" s="19">
        <v>113.5</v>
      </c>
      <c r="S500" s="19">
        <v>116.1</v>
      </c>
      <c r="T500" s="19">
        <v>116.9</v>
      </c>
      <c r="U500" s="19">
        <v>120.2</v>
      </c>
      <c r="V500" s="19">
        <v>120.5</v>
      </c>
      <c r="W500" s="19">
        <v>119.2</v>
      </c>
      <c r="X500" s="19">
        <v>119.2</v>
      </c>
      <c r="Y500" s="19">
        <v>118.2</v>
      </c>
      <c r="Z500" s="19">
        <v>119.9</v>
      </c>
      <c r="AA500" s="19">
        <v>119.9</v>
      </c>
      <c r="AB500" s="19">
        <v>118.7</v>
      </c>
      <c r="AC500" s="19">
        <v>119.2</v>
      </c>
      <c r="AD500" s="19">
        <v>120.2</v>
      </c>
      <c r="AE500" s="19">
        <v>121.4</v>
      </c>
      <c r="AF500" s="19">
        <v>121.1</v>
      </c>
      <c r="AG500" s="19">
        <v>119.1</v>
      </c>
      <c r="AH500" s="19">
        <v>119</v>
      </c>
      <c r="AI500" s="19">
        <v>115.4</v>
      </c>
      <c r="AJ500" s="19">
        <v>110.3</v>
      </c>
      <c r="AK500" s="19">
        <v>113.7</v>
      </c>
      <c r="AL500" s="19">
        <v>116.9</v>
      </c>
      <c r="AM500" s="19">
        <v>118.9</v>
      </c>
      <c r="AN500" s="19">
        <v>124.9</v>
      </c>
      <c r="AO500" s="19">
        <v>120.4</v>
      </c>
      <c r="AP500" s="19">
        <v>121</v>
      </c>
      <c r="AQ500" s="19">
        <v>119.3</v>
      </c>
      <c r="AR500" s="19">
        <v>112.6</v>
      </c>
      <c r="AS500" s="19">
        <v>110.4</v>
      </c>
      <c r="AT500" s="19">
        <v>121.4</v>
      </c>
      <c r="AU500" s="19">
        <v>114.3</v>
      </c>
      <c r="AV500" s="19">
        <v>113.5</v>
      </c>
      <c r="AW500" s="19">
        <v>108.4</v>
      </c>
      <c r="AX500" s="19">
        <v>118.9</v>
      </c>
      <c r="AY500" s="19">
        <v>111</v>
      </c>
      <c r="AZ500" s="19">
        <v>124.9</v>
      </c>
      <c r="BA500" s="19">
        <v>110.7</v>
      </c>
      <c r="BB500" s="19">
        <v>115.7</v>
      </c>
      <c r="BC500" s="19">
        <v>115</v>
      </c>
      <c r="BD500" s="19">
        <v>113.8</v>
      </c>
      <c r="BE500" s="19">
        <v>111.1</v>
      </c>
      <c r="BF500" s="19">
        <v>115.3</v>
      </c>
      <c r="BG500" s="19">
        <v>120.3</v>
      </c>
      <c r="BH500" s="19">
        <v>120.9</v>
      </c>
      <c r="BI500" s="19">
        <v>121.1</v>
      </c>
      <c r="BJ500" s="19">
        <v>124.1</v>
      </c>
      <c r="BK500" s="19">
        <v>121.2</v>
      </c>
      <c r="BL500" s="19">
        <v>118.2</v>
      </c>
      <c r="BM500" s="19">
        <v>114.1</v>
      </c>
      <c r="BN500" s="19">
        <v>111.4</v>
      </c>
      <c r="BO500" s="19">
        <v>110.6</v>
      </c>
      <c r="BP500" s="19">
        <v>100.5</v>
      </c>
      <c r="BQ500" s="19">
        <v>100.3</v>
      </c>
      <c r="BR500" s="19">
        <v>100.3</v>
      </c>
      <c r="BS500" s="19">
        <v>99.3</v>
      </c>
      <c r="BT500" s="19">
        <v>98.9</v>
      </c>
      <c r="BU500" s="19">
        <v>100.3</v>
      </c>
      <c r="BV500" s="19">
        <v>101.1</v>
      </c>
      <c r="BW500" s="19">
        <v>99</v>
      </c>
      <c r="BX500" s="19">
        <v>104.4</v>
      </c>
      <c r="BY500" s="19">
        <v>103.5</v>
      </c>
      <c r="BZ500" s="19">
        <v>103.5</v>
      </c>
      <c r="CA500" s="19">
        <v>103</v>
      </c>
      <c r="CB500" s="19">
        <v>103.4</v>
      </c>
      <c r="CC500" s="19">
        <v>103.1</v>
      </c>
      <c r="CD500" s="19">
        <v>103.7</v>
      </c>
      <c r="CE500" s="19">
        <v>103.5</v>
      </c>
      <c r="CF500" s="19">
        <v>102.7</v>
      </c>
      <c r="CG500" s="19">
        <v>103.4</v>
      </c>
      <c r="CH500" s="19">
        <v>103.3</v>
      </c>
      <c r="CI500" s="19">
        <v>103.1</v>
      </c>
      <c r="CJ500" s="19">
        <v>102.2</v>
      </c>
      <c r="CK500" s="19">
        <v>102.1</v>
      </c>
      <c r="CL500" s="19">
        <v>103.6</v>
      </c>
      <c r="CM500" s="19">
        <v>103.2</v>
      </c>
      <c r="CN500" s="19">
        <v>104.7</v>
      </c>
      <c r="CO500" s="19">
        <v>106.6</v>
      </c>
      <c r="CP500" s="19">
        <v>106.4</v>
      </c>
      <c r="CQ500" s="19">
        <v>104.4</v>
      </c>
      <c r="CR500" s="19">
        <v>104.4</v>
      </c>
      <c r="CS500" s="19">
        <v>104.7</v>
      </c>
      <c r="CT500" s="19">
        <v>106.1</v>
      </c>
      <c r="CU500" s="19">
        <v>105</v>
      </c>
      <c r="CV500" s="19">
        <v>102.7</v>
      </c>
      <c r="CW500" s="19">
        <v>101.5</v>
      </c>
      <c r="CX500" s="19">
        <v>105.2</v>
      </c>
      <c r="CY500" s="19">
        <v>105.4</v>
      </c>
      <c r="CZ500" s="19">
        <v>106</v>
      </c>
      <c r="DA500" s="19">
        <v>118.2</v>
      </c>
      <c r="DB500" s="19">
        <v>124.3</v>
      </c>
      <c r="DC500" s="19">
        <v>129.69999999999999</v>
      </c>
      <c r="DD500" s="19">
        <v>138.19999999999999</v>
      </c>
      <c r="DE500" s="19">
        <v>146.30000000000001</v>
      </c>
      <c r="DF500" s="19">
        <v>146.4</v>
      </c>
      <c r="DG500" s="19">
        <v>151.1</v>
      </c>
      <c r="DH500" s="19">
        <v>157.69999999999999</v>
      </c>
      <c r="DI500" s="19">
        <v>156.30000000000001</v>
      </c>
      <c r="DJ500" s="19">
        <v>153.5</v>
      </c>
      <c r="DK500" s="19">
        <v>153.19999999999999</v>
      </c>
      <c r="DL500" s="19">
        <v>159.30000000000001</v>
      </c>
      <c r="DM500" s="19">
        <v>165.8</v>
      </c>
      <c r="DN500" s="19">
        <v>178.3</v>
      </c>
      <c r="DO500" s="19">
        <v>175.2</v>
      </c>
      <c r="DP500" s="19">
        <v>170.8</v>
      </c>
      <c r="DQ500" s="19">
        <v>163.6</v>
      </c>
      <c r="DR500" s="19">
        <v>161.6</v>
      </c>
      <c r="DS500" s="19">
        <v>166.7</v>
      </c>
      <c r="DT500" s="19">
        <v>168</v>
      </c>
      <c r="DU500" s="19">
        <v>165.8</v>
      </c>
      <c r="DV500" s="19">
        <v>161.4</v>
      </c>
      <c r="DW500" s="19">
        <v>151.80000000000001</v>
      </c>
    </row>
    <row r="501" spans="1:127">
      <c r="A501" s="17" t="s">
        <v>1595</v>
      </c>
      <c r="B501" s="17" t="s">
        <v>1596</v>
      </c>
      <c r="C501" s="18">
        <v>1.9689999999999999E-2</v>
      </c>
      <c r="D501" s="19">
        <v>100.5</v>
      </c>
      <c r="E501" s="19">
        <v>103.5</v>
      </c>
      <c r="F501" s="19">
        <v>105.6</v>
      </c>
      <c r="G501" s="19">
        <v>106.4</v>
      </c>
      <c r="H501" s="19">
        <v>105.4</v>
      </c>
      <c r="I501" s="19">
        <v>103.3</v>
      </c>
      <c r="J501" s="19">
        <v>101.8</v>
      </c>
      <c r="K501" s="19">
        <v>98.9</v>
      </c>
      <c r="L501" s="19">
        <v>100</v>
      </c>
      <c r="M501" s="19">
        <v>103.6</v>
      </c>
      <c r="N501" s="19">
        <v>106</v>
      </c>
      <c r="O501" s="19">
        <v>110.7</v>
      </c>
      <c r="P501" s="19">
        <v>109.2</v>
      </c>
      <c r="Q501" s="19">
        <v>108.9</v>
      </c>
      <c r="R501" s="19">
        <v>110.5</v>
      </c>
      <c r="S501" s="19">
        <v>119.6</v>
      </c>
      <c r="T501" s="19">
        <v>123.4</v>
      </c>
      <c r="U501" s="19">
        <v>127.8</v>
      </c>
      <c r="V501" s="19">
        <v>122</v>
      </c>
      <c r="W501" s="19">
        <v>120.7</v>
      </c>
      <c r="X501" s="19">
        <v>120.1</v>
      </c>
      <c r="Y501" s="19">
        <v>121.9</v>
      </c>
      <c r="Z501" s="19">
        <v>122.2</v>
      </c>
      <c r="AA501" s="19">
        <v>121.6</v>
      </c>
      <c r="AB501" s="19">
        <v>117.8</v>
      </c>
      <c r="AC501" s="19">
        <v>118.5</v>
      </c>
      <c r="AD501" s="19">
        <v>119.2</v>
      </c>
      <c r="AE501" s="19">
        <v>123.1</v>
      </c>
      <c r="AF501" s="19">
        <v>121.9</v>
      </c>
      <c r="AG501" s="19">
        <v>120</v>
      </c>
      <c r="AH501" s="19">
        <v>117.7</v>
      </c>
      <c r="AI501" s="19">
        <v>111.1</v>
      </c>
      <c r="AJ501" s="19">
        <v>107.9</v>
      </c>
      <c r="AK501" s="19">
        <v>107</v>
      </c>
      <c r="AL501" s="19">
        <v>103.2</v>
      </c>
      <c r="AM501" s="19">
        <v>108.3</v>
      </c>
      <c r="AN501" s="19">
        <v>114.3</v>
      </c>
      <c r="AO501" s="19">
        <v>118.1</v>
      </c>
      <c r="AP501" s="19">
        <v>116.1</v>
      </c>
      <c r="AQ501" s="19">
        <v>114.2</v>
      </c>
      <c r="AR501" s="19">
        <v>108.5</v>
      </c>
      <c r="AS501" s="19">
        <v>100.3</v>
      </c>
      <c r="AT501" s="19">
        <v>100.6</v>
      </c>
      <c r="AU501" s="19">
        <v>98.8</v>
      </c>
      <c r="AV501" s="19">
        <v>94</v>
      </c>
      <c r="AW501" s="19">
        <v>91.3</v>
      </c>
      <c r="AX501" s="19">
        <v>89.3</v>
      </c>
      <c r="AY501" s="19">
        <v>93.5</v>
      </c>
      <c r="AZ501" s="19">
        <v>96.4</v>
      </c>
      <c r="BA501" s="19">
        <v>94.2</v>
      </c>
      <c r="BB501" s="19">
        <v>92.1</v>
      </c>
      <c r="BC501" s="19">
        <v>91</v>
      </c>
      <c r="BD501" s="19">
        <v>93.5</v>
      </c>
      <c r="BE501" s="19">
        <v>96</v>
      </c>
      <c r="BF501" s="19">
        <v>95.8</v>
      </c>
      <c r="BG501" s="19">
        <v>95.5</v>
      </c>
      <c r="BH501" s="19">
        <v>98.9</v>
      </c>
      <c r="BI501" s="19">
        <v>98</v>
      </c>
      <c r="BJ501" s="19">
        <v>100.7</v>
      </c>
      <c r="BK501" s="19">
        <v>100</v>
      </c>
      <c r="BL501" s="19">
        <v>98.6</v>
      </c>
      <c r="BM501" s="19">
        <v>94.3</v>
      </c>
      <c r="BN501" s="19">
        <v>92.4</v>
      </c>
      <c r="BO501" s="19">
        <v>90.1</v>
      </c>
      <c r="BP501" s="19">
        <v>91.9</v>
      </c>
      <c r="BQ501" s="19">
        <v>93.6</v>
      </c>
      <c r="BR501" s="19">
        <v>95.2</v>
      </c>
      <c r="BS501" s="19">
        <v>98.3</v>
      </c>
      <c r="BT501" s="19">
        <v>95.5</v>
      </c>
      <c r="BU501" s="19">
        <v>96.4</v>
      </c>
      <c r="BV501" s="19">
        <v>98.6</v>
      </c>
      <c r="BW501" s="19">
        <v>99.5</v>
      </c>
      <c r="BX501" s="19">
        <v>103.8</v>
      </c>
      <c r="BY501" s="19">
        <v>102.3</v>
      </c>
      <c r="BZ501" s="19">
        <v>105</v>
      </c>
      <c r="CA501" s="19">
        <v>108.6</v>
      </c>
      <c r="CB501" s="19">
        <v>105.7</v>
      </c>
      <c r="CC501" s="19">
        <v>113.1</v>
      </c>
      <c r="CD501" s="19">
        <v>114.1</v>
      </c>
      <c r="CE501" s="19">
        <v>109.5</v>
      </c>
      <c r="CF501" s="19">
        <v>107.9</v>
      </c>
      <c r="CG501" s="19">
        <v>106.1</v>
      </c>
      <c r="CH501" s="19">
        <v>108.6</v>
      </c>
      <c r="CI501" s="19">
        <v>110.4</v>
      </c>
      <c r="CJ501" s="19">
        <v>110.9</v>
      </c>
      <c r="CK501" s="19">
        <v>109.7</v>
      </c>
      <c r="CL501" s="19">
        <v>105.2</v>
      </c>
      <c r="CM501" s="19">
        <v>101.2</v>
      </c>
      <c r="CN501" s="19">
        <v>99.6</v>
      </c>
      <c r="CO501" s="19">
        <v>96.7</v>
      </c>
      <c r="CP501" s="19">
        <v>95.8</v>
      </c>
      <c r="CQ501" s="19">
        <v>99.4</v>
      </c>
      <c r="CR501" s="19">
        <v>99.4</v>
      </c>
      <c r="CS501" s="19">
        <v>98.1</v>
      </c>
      <c r="CT501" s="19">
        <v>98.6</v>
      </c>
      <c r="CU501" s="19">
        <v>101.2</v>
      </c>
      <c r="CV501" s="19">
        <v>92</v>
      </c>
      <c r="CW501" s="19">
        <v>91.8</v>
      </c>
      <c r="CX501" s="19">
        <v>95.5</v>
      </c>
      <c r="CY501" s="19">
        <v>100.4</v>
      </c>
      <c r="CZ501" s="19">
        <v>95.8</v>
      </c>
      <c r="DA501" s="19">
        <v>91.6</v>
      </c>
      <c r="DB501" s="19">
        <v>93.9</v>
      </c>
      <c r="DC501" s="19">
        <v>92</v>
      </c>
      <c r="DD501" s="19">
        <v>99.1</v>
      </c>
      <c r="DE501" s="19">
        <v>99.7</v>
      </c>
      <c r="DF501" s="19">
        <v>101.5</v>
      </c>
      <c r="DG501" s="19">
        <v>108.3</v>
      </c>
      <c r="DH501" s="19">
        <v>104.4</v>
      </c>
      <c r="DI501" s="19">
        <v>102.1</v>
      </c>
      <c r="DJ501" s="19">
        <v>103.8</v>
      </c>
      <c r="DK501" s="19">
        <v>106.5</v>
      </c>
      <c r="DL501" s="19">
        <v>106.3</v>
      </c>
      <c r="DM501" s="19">
        <v>106.7</v>
      </c>
      <c r="DN501" s="19">
        <v>110.7</v>
      </c>
      <c r="DO501" s="19">
        <v>114</v>
      </c>
      <c r="DP501" s="19">
        <v>113.7</v>
      </c>
      <c r="DQ501" s="19">
        <v>118.2</v>
      </c>
      <c r="DR501" s="19">
        <v>120.5</v>
      </c>
      <c r="DS501" s="19">
        <v>126.6</v>
      </c>
      <c r="DT501" s="19">
        <v>132</v>
      </c>
      <c r="DU501" s="19">
        <v>130.80000000000001</v>
      </c>
      <c r="DV501" s="19">
        <v>128.5</v>
      </c>
      <c r="DW501" s="19">
        <v>120.4</v>
      </c>
    </row>
    <row r="502" spans="1:127">
      <c r="A502" s="17" t="s">
        <v>1597</v>
      </c>
      <c r="B502" s="17" t="s">
        <v>1598</v>
      </c>
      <c r="C502" s="18">
        <v>5.0979999999999998E-2</v>
      </c>
      <c r="D502" s="19">
        <v>103.9</v>
      </c>
      <c r="E502" s="19">
        <v>104</v>
      </c>
      <c r="F502" s="19">
        <v>101.7</v>
      </c>
      <c r="G502" s="19">
        <v>99.7</v>
      </c>
      <c r="H502" s="19">
        <v>100.6</v>
      </c>
      <c r="I502" s="19">
        <v>99.3</v>
      </c>
      <c r="J502" s="19">
        <v>98.4</v>
      </c>
      <c r="K502" s="19">
        <v>96.4</v>
      </c>
      <c r="L502" s="19">
        <v>96.9</v>
      </c>
      <c r="M502" s="19">
        <v>97.3</v>
      </c>
      <c r="N502" s="19">
        <v>99.2</v>
      </c>
      <c r="O502" s="19">
        <v>100</v>
      </c>
      <c r="P502" s="19">
        <v>99.5</v>
      </c>
      <c r="Q502" s="19">
        <v>101.6</v>
      </c>
      <c r="R502" s="19">
        <v>103.9</v>
      </c>
      <c r="S502" s="19">
        <v>107.6</v>
      </c>
      <c r="T502" s="19">
        <v>109.3</v>
      </c>
      <c r="U502" s="19">
        <v>113.8</v>
      </c>
      <c r="V502" s="19">
        <v>112.9</v>
      </c>
      <c r="W502" s="19">
        <v>113</v>
      </c>
      <c r="X502" s="19">
        <v>113.7</v>
      </c>
      <c r="Y502" s="19">
        <v>114.1</v>
      </c>
      <c r="Z502" s="19">
        <v>114.4</v>
      </c>
      <c r="AA502" s="19">
        <v>115</v>
      </c>
      <c r="AB502" s="19">
        <v>116.4</v>
      </c>
      <c r="AC502" s="19">
        <v>116.4</v>
      </c>
      <c r="AD502" s="19">
        <v>116.8</v>
      </c>
      <c r="AE502" s="19">
        <v>116.5</v>
      </c>
      <c r="AF502" s="19">
        <v>117.8</v>
      </c>
      <c r="AG502" s="19">
        <v>117</v>
      </c>
      <c r="AH502" s="19">
        <v>117.2</v>
      </c>
      <c r="AI502" s="19">
        <v>114.3</v>
      </c>
      <c r="AJ502" s="19">
        <v>110.6</v>
      </c>
      <c r="AK502" s="19">
        <v>101.9</v>
      </c>
      <c r="AL502" s="19">
        <v>101.3</v>
      </c>
      <c r="AM502" s="19">
        <v>106.5</v>
      </c>
      <c r="AN502" s="19">
        <v>107.4</v>
      </c>
      <c r="AO502" s="19">
        <v>110.6</v>
      </c>
      <c r="AP502" s="19">
        <v>109.8</v>
      </c>
      <c r="AQ502" s="19">
        <v>105.5</v>
      </c>
      <c r="AR502" s="19">
        <v>102.8</v>
      </c>
      <c r="AS502" s="19">
        <v>101.1</v>
      </c>
      <c r="AT502" s="19">
        <v>99.6</v>
      </c>
      <c r="AU502" s="19">
        <v>98.1</v>
      </c>
      <c r="AV502" s="19">
        <v>95.4</v>
      </c>
      <c r="AW502" s="19">
        <v>92.9</v>
      </c>
      <c r="AX502" s="19">
        <v>94.3</v>
      </c>
      <c r="AY502" s="19">
        <v>97.1</v>
      </c>
      <c r="AZ502" s="19">
        <v>99.7</v>
      </c>
      <c r="BA502" s="19">
        <v>97.8</v>
      </c>
      <c r="BB502" s="19">
        <v>96</v>
      </c>
      <c r="BC502" s="19">
        <v>97.4</v>
      </c>
      <c r="BD502" s="19">
        <v>97.6</v>
      </c>
      <c r="BE502" s="19">
        <v>97.6</v>
      </c>
      <c r="BF502" s="19">
        <v>97.3</v>
      </c>
      <c r="BG502" s="19">
        <v>98.1</v>
      </c>
      <c r="BH502" s="19">
        <v>96.9</v>
      </c>
      <c r="BI502" s="19">
        <v>95.7</v>
      </c>
      <c r="BJ502" s="19">
        <v>97.1</v>
      </c>
      <c r="BK502" s="19">
        <v>97.4</v>
      </c>
      <c r="BL502" s="19">
        <v>96.1</v>
      </c>
      <c r="BM502" s="19">
        <v>96.3</v>
      </c>
      <c r="BN502" s="19">
        <v>96.4</v>
      </c>
      <c r="BO502" s="19">
        <v>95.6</v>
      </c>
      <c r="BP502" s="19">
        <v>94.8</v>
      </c>
      <c r="BQ502" s="19">
        <v>95.9</v>
      </c>
      <c r="BR502" s="19">
        <v>96.2</v>
      </c>
      <c r="BS502" s="19">
        <v>95.5</v>
      </c>
      <c r="BT502" s="19">
        <v>96.1</v>
      </c>
      <c r="BU502" s="19">
        <v>95.4</v>
      </c>
      <c r="BV502" s="19">
        <v>99</v>
      </c>
      <c r="BW502" s="19">
        <v>98</v>
      </c>
      <c r="BX502" s="19">
        <v>96.2</v>
      </c>
      <c r="BY502" s="19">
        <v>98.4</v>
      </c>
      <c r="BZ502" s="19">
        <v>100.7</v>
      </c>
      <c r="CA502" s="19">
        <v>100.3</v>
      </c>
      <c r="CB502" s="19">
        <v>98.4</v>
      </c>
      <c r="CC502" s="19">
        <v>99.8</v>
      </c>
      <c r="CD502" s="19">
        <v>101</v>
      </c>
      <c r="CE502" s="19">
        <v>98.7</v>
      </c>
      <c r="CF502" s="19">
        <v>94.2</v>
      </c>
      <c r="CG502" s="19">
        <v>95.3</v>
      </c>
      <c r="CH502" s="19">
        <v>97.9</v>
      </c>
      <c r="CI502" s="19">
        <v>97.6</v>
      </c>
      <c r="CJ502" s="19">
        <v>99</v>
      </c>
      <c r="CK502" s="19">
        <v>100.4</v>
      </c>
      <c r="CL502" s="19">
        <v>98.9</v>
      </c>
      <c r="CM502" s="19">
        <v>96.1</v>
      </c>
      <c r="CN502" s="19">
        <v>99.9</v>
      </c>
      <c r="CO502" s="19">
        <v>100.6</v>
      </c>
      <c r="CP502" s="19">
        <v>102.8</v>
      </c>
      <c r="CQ502" s="19">
        <v>102.2</v>
      </c>
      <c r="CR502" s="19">
        <v>98.6</v>
      </c>
      <c r="CS502" s="19">
        <v>97.8</v>
      </c>
      <c r="CT502" s="19">
        <v>98.3</v>
      </c>
      <c r="CU502" s="19">
        <v>99.7</v>
      </c>
      <c r="CV502" s="19">
        <v>99.5</v>
      </c>
      <c r="CW502" s="19">
        <v>95.7</v>
      </c>
      <c r="CX502" s="19">
        <v>97.1</v>
      </c>
      <c r="CY502" s="19">
        <v>97.8</v>
      </c>
      <c r="CZ502" s="19">
        <v>96.9</v>
      </c>
      <c r="DA502" s="19">
        <v>100.2</v>
      </c>
      <c r="DB502" s="19">
        <v>100.9</v>
      </c>
      <c r="DC502" s="19">
        <v>102.2</v>
      </c>
      <c r="DD502" s="19">
        <v>106.8</v>
      </c>
      <c r="DE502" s="19">
        <v>109.5</v>
      </c>
      <c r="DF502" s="19">
        <v>115.4</v>
      </c>
      <c r="DG502" s="19">
        <v>122.4</v>
      </c>
      <c r="DH502" s="19">
        <v>129.6</v>
      </c>
      <c r="DI502" s="19">
        <v>126.6</v>
      </c>
      <c r="DJ502" s="19">
        <v>120.9</v>
      </c>
      <c r="DK502" s="19">
        <v>119.3</v>
      </c>
      <c r="DL502" s="19">
        <v>122.9</v>
      </c>
      <c r="DM502" s="19">
        <v>125.2</v>
      </c>
      <c r="DN502" s="19">
        <v>132.9</v>
      </c>
      <c r="DO502" s="19">
        <v>134.30000000000001</v>
      </c>
      <c r="DP502" s="19">
        <v>129.9</v>
      </c>
      <c r="DQ502" s="19">
        <v>129.30000000000001</v>
      </c>
      <c r="DR502" s="19">
        <v>134.4</v>
      </c>
      <c r="DS502" s="19">
        <v>139.5</v>
      </c>
      <c r="DT502" s="19">
        <v>140.80000000000001</v>
      </c>
      <c r="DU502" s="19">
        <v>141.4</v>
      </c>
      <c r="DV502" s="19">
        <v>135.6</v>
      </c>
      <c r="DW502" s="19">
        <v>131.6</v>
      </c>
    </row>
    <row r="503" spans="1:127">
      <c r="A503" s="17" t="s">
        <v>1599</v>
      </c>
      <c r="B503" s="17" t="s">
        <v>1600</v>
      </c>
      <c r="C503" s="18">
        <v>0.24113000000000001</v>
      </c>
      <c r="D503" s="19">
        <v>104.3</v>
      </c>
      <c r="E503" s="19">
        <v>103.8</v>
      </c>
      <c r="F503" s="19">
        <v>105.9</v>
      </c>
      <c r="G503" s="19">
        <v>103.3</v>
      </c>
      <c r="H503" s="19">
        <v>106.3</v>
      </c>
      <c r="I503" s="19">
        <v>105.1</v>
      </c>
      <c r="J503" s="19">
        <v>104.5</v>
      </c>
      <c r="K503" s="19">
        <v>105.8</v>
      </c>
      <c r="L503" s="19">
        <v>106.1</v>
      </c>
      <c r="M503" s="19">
        <v>103.6</v>
      </c>
      <c r="N503" s="19">
        <v>105.7</v>
      </c>
      <c r="O503" s="19">
        <v>107.1</v>
      </c>
      <c r="P503" s="19">
        <v>107.1</v>
      </c>
      <c r="Q503" s="19">
        <v>106.2</v>
      </c>
      <c r="R503" s="19">
        <v>107.1</v>
      </c>
      <c r="S503" s="19">
        <v>112.1</v>
      </c>
      <c r="T503" s="19">
        <v>113.2</v>
      </c>
      <c r="U503" s="19">
        <v>116.9</v>
      </c>
      <c r="V503" s="19">
        <v>116.2</v>
      </c>
      <c r="W503" s="19">
        <v>117.7</v>
      </c>
      <c r="X503" s="19">
        <v>115.9</v>
      </c>
      <c r="Y503" s="19">
        <v>118.5</v>
      </c>
      <c r="Z503" s="19">
        <v>116.8</v>
      </c>
      <c r="AA503" s="19">
        <v>118.5</v>
      </c>
      <c r="AB503" s="19">
        <v>117.7</v>
      </c>
      <c r="AC503" s="19">
        <v>117.8</v>
      </c>
      <c r="AD503" s="19">
        <v>120</v>
      </c>
      <c r="AE503" s="19">
        <v>118.5</v>
      </c>
      <c r="AF503" s="19">
        <v>119.8</v>
      </c>
      <c r="AG503" s="19">
        <v>118</v>
      </c>
      <c r="AH503" s="19">
        <v>120.6</v>
      </c>
      <c r="AI503" s="19">
        <v>121.4</v>
      </c>
      <c r="AJ503" s="19">
        <v>113.3</v>
      </c>
      <c r="AK503" s="19">
        <v>108.2</v>
      </c>
      <c r="AL503" s="19">
        <v>107</v>
      </c>
      <c r="AM503" s="19">
        <v>111.7</v>
      </c>
      <c r="AN503" s="19">
        <v>114.8</v>
      </c>
      <c r="AO503" s="19">
        <v>115.8</v>
      </c>
      <c r="AP503" s="19">
        <v>116.7</v>
      </c>
      <c r="AQ503" s="19">
        <v>113.2</v>
      </c>
      <c r="AR503" s="19">
        <v>113.6</v>
      </c>
      <c r="AS503" s="19">
        <v>111.5</v>
      </c>
      <c r="AT503" s="19">
        <v>109.7</v>
      </c>
      <c r="AU503" s="19">
        <v>111.1</v>
      </c>
      <c r="AV503" s="19">
        <v>109.4</v>
      </c>
      <c r="AW503" s="19">
        <v>108.5</v>
      </c>
      <c r="AX503" s="19">
        <v>107</v>
      </c>
      <c r="AY503" s="19">
        <v>110</v>
      </c>
      <c r="AZ503" s="19">
        <v>110.8</v>
      </c>
      <c r="BA503" s="19">
        <v>110.6</v>
      </c>
      <c r="BB503" s="19">
        <v>110.4</v>
      </c>
      <c r="BC503" s="19">
        <v>110.1</v>
      </c>
      <c r="BD503" s="19">
        <v>112.1</v>
      </c>
      <c r="BE503" s="19">
        <v>112.1</v>
      </c>
      <c r="BF503" s="19">
        <v>109.3</v>
      </c>
      <c r="BG503" s="19">
        <v>110.8</v>
      </c>
      <c r="BH503" s="19">
        <v>110.5</v>
      </c>
      <c r="BI503" s="19">
        <v>110.1</v>
      </c>
      <c r="BJ503" s="19">
        <v>109</v>
      </c>
      <c r="BK503" s="19">
        <v>107.3</v>
      </c>
      <c r="BL503" s="19">
        <v>108.8</v>
      </c>
      <c r="BM503" s="19">
        <v>107.8</v>
      </c>
      <c r="BN503" s="19">
        <v>107</v>
      </c>
      <c r="BO503" s="19">
        <v>106.9</v>
      </c>
      <c r="BP503" s="19">
        <v>106.9</v>
      </c>
      <c r="BQ503" s="19">
        <v>107.3</v>
      </c>
      <c r="BR503" s="19">
        <v>107.5</v>
      </c>
      <c r="BS503" s="19">
        <v>107.5</v>
      </c>
      <c r="BT503" s="19">
        <v>106.7</v>
      </c>
      <c r="BU503" s="19">
        <v>107.7</v>
      </c>
      <c r="BV503" s="19">
        <v>105.6</v>
      </c>
      <c r="BW503" s="19">
        <v>108.5</v>
      </c>
      <c r="BX503" s="19">
        <v>106.6</v>
      </c>
      <c r="BY503" s="19">
        <v>109.4</v>
      </c>
      <c r="BZ503" s="19">
        <v>109.1</v>
      </c>
      <c r="CA503" s="19">
        <v>111.3</v>
      </c>
      <c r="CB503" s="19">
        <v>110.4</v>
      </c>
      <c r="CC503" s="19">
        <v>112.9</v>
      </c>
      <c r="CD503" s="19">
        <v>114.1</v>
      </c>
      <c r="CE503" s="19">
        <v>114.3</v>
      </c>
      <c r="CF503" s="19">
        <v>112.2</v>
      </c>
      <c r="CG503" s="19">
        <v>111.2</v>
      </c>
      <c r="CH503" s="19">
        <v>109.3</v>
      </c>
      <c r="CI503" s="19">
        <v>110.6</v>
      </c>
      <c r="CJ503" s="19">
        <v>111.4</v>
      </c>
      <c r="CK503" s="19">
        <v>110.7</v>
      </c>
      <c r="CL503" s="19">
        <v>110.2</v>
      </c>
      <c r="CM503" s="19">
        <v>109.6</v>
      </c>
      <c r="CN503" s="19">
        <v>109.1</v>
      </c>
      <c r="CO503" s="19">
        <v>109.8</v>
      </c>
      <c r="CP503" s="19">
        <v>110</v>
      </c>
      <c r="CQ503" s="19">
        <v>108.6</v>
      </c>
      <c r="CR503" s="19">
        <v>107.7</v>
      </c>
      <c r="CS503" s="19">
        <v>107.2</v>
      </c>
      <c r="CT503" s="19">
        <v>107.8</v>
      </c>
      <c r="CU503" s="19">
        <v>107.7</v>
      </c>
      <c r="CV503" s="19">
        <v>108.3</v>
      </c>
      <c r="CW503" s="19">
        <v>107.9</v>
      </c>
      <c r="CX503" s="19">
        <v>110.2</v>
      </c>
      <c r="CY503" s="19">
        <v>111.1</v>
      </c>
      <c r="CZ503" s="19">
        <v>109.3</v>
      </c>
      <c r="DA503" s="19">
        <v>110.8</v>
      </c>
      <c r="DB503" s="19">
        <v>111.5</v>
      </c>
      <c r="DC503" s="19">
        <v>115.5</v>
      </c>
      <c r="DD503" s="19">
        <v>117.4</v>
      </c>
      <c r="DE503" s="19">
        <v>118.6</v>
      </c>
      <c r="DF503" s="19">
        <v>118.5</v>
      </c>
      <c r="DG503" s="19">
        <v>125.5</v>
      </c>
      <c r="DH503" s="19">
        <v>128.9</v>
      </c>
      <c r="DI503" s="19">
        <v>126.8</v>
      </c>
      <c r="DJ503" s="19">
        <v>123.7</v>
      </c>
      <c r="DK503" s="19">
        <v>125.2</v>
      </c>
      <c r="DL503" s="19">
        <v>125.9</v>
      </c>
      <c r="DM503" s="19">
        <v>127.7</v>
      </c>
      <c r="DN503" s="19">
        <v>132.19999999999999</v>
      </c>
      <c r="DO503" s="19">
        <v>134</v>
      </c>
      <c r="DP503" s="19">
        <v>132.69999999999999</v>
      </c>
      <c r="DQ503" s="19">
        <v>135.19999999999999</v>
      </c>
      <c r="DR503" s="19">
        <v>133.9</v>
      </c>
      <c r="DS503" s="19">
        <v>138.1</v>
      </c>
      <c r="DT503" s="19">
        <v>142</v>
      </c>
      <c r="DU503" s="19">
        <v>140.1</v>
      </c>
      <c r="DV503" s="19">
        <v>140.9</v>
      </c>
      <c r="DW503" s="19">
        <v>137.9</v>
      </c>
    </row>
    <row r="504" spans="1:127">
      <c r="A504" s="17" t="s">
        <v>1601</v>
      </c>
      <c r="B504" s="17" t="s">
        <v>1602</v>
      </c>
      <c r="C504" s="18">
        <v>4.3060000000000001E-2</v>
      </c>
      <c r="D504" s="19">
        <v>103.5</v>
      </c>
      <c r="E504" s="19">
        <v>103.8</v>
      </c>
      <c r="F504" s="19">
        <v>103.9</v>
      </c>
      <c r="G504" s="19">
        <v>103.3</v>
      </c>
      <c r="H504" s="19">
        <v>104.9</v>
      </c>
      <c r="I504" s="19">
        <v>106.9</v>
      </c>
      <c r="J504" s="19">
        <v>105</v>
      </c>
      <c r="K504" s="19">
        <v>105.5</v>
      </c>
      <c r="L504" s="19">
        <v>106.8</v>
      </c>
      <c r="M504" s="19">
        <v>106.6</v>
      </c>
      <c r="N504" s="19">
        <v>103.8</v>
      </c>
      <c r="O504" s="19">
        <v>106.6</v>
      </c>
      <c r="P504" s="19">
        <v>110.2</v>
      </c>
      <c r="Q504" s="19">
        <v>107.9</v>
      </c>
      <c r="R504" s="19">
        <v>109.8</v>
      </c>
      <c r="S504" s="19">
        <v>112.9</v>
      </c>
      <c r="T504" s="19">
        <v>114.2</v>
      </c>
      <c r="U504" s="19">
        <v>115.3</v>
      </c>
      <c r="V504" s="19">
        <v>117.4</v>
      </c>
      <c r="W504" s="19">
        <v>115.7</v>
      </c>
      <c r="X504" s="19">
        <v>115.4</v>
      </c>
      <c r="Y504" s="19">
        <v>117.8</v>
      </c>
      <c r="Z504" s="19">
        <v>118.9</v>
      </c>
      <c r="AA504" s="19">
        <v>119.1</v>
      </c>
      <c r="AB504" s="19">
        <v>123</v>
      </c>
      <c r="AC504" s="19">
        <v>124.2</v>
      </c>
      <c r="AD504" s="19">
        <v>123.1</v>
      </c>
      <c r="AE504" s="19">
        <v>125</v>
      </c>
      <c r="AF504" s="19">
        <v>125.6</v>
      </c>
      <c r="AG504" s="19">
        <v>125.8</v>
      </c>
      <c r="AH504" s="19">
        <v>124.9</v>
      </c>
      <c r="AI504" s="19">
        <v>126</v>
      </c>
      <c r="AJ504" s="19">
        <v>124.8</v>
      </c>
      <c r="AK504" s="19">
        <v>122.5</v>
      </c>
      <c r="AL504" s="19">
        <v>120</v>
      </c>
      <c r="AM504" s="19">
        <v>120.2</v>
      </c>
      <c r="AN504" s="19">
        <v>121.2</v>
      </c>
      <c r="AO504" s="19">
        <v>122.9</v>
      </c>
      <c r="AP504" s="19">
        <v>124.8</v>
      </c>
      <c r="AQ504" s="19">
        <v>124</v>
      </c>
      <c r="AR504" s="19">
        <v>121.3</v>
      </c>
      <c r="AS504" s="19">
        <v>118.4</v>
      </c>
      <c r="AT504" s="19">
        <v>118.5</v>
      </c>
      <c r="AU504" s="19">
        <v>114.5</v>
      </c>
      <c r="AV504" s="19">
        <v>113.4</v>
      </c>
      <c r="AW504" s="19">
        <v>115.4</v>
      </c>
      <c r="AX504" s="19">
        <v>114.1</v>
      </c>
      <c r="AY504" s="19">
        <v>113.9</v>
      </c>
      <c r="AZ504" s="19">
        <v>115.5</v>
      </c>
      <c r="BA504" s="19">
        <v>117.1</v>
      </c>
      <c r="BB504" s="19">
        <v>113</v>
      </c>
      <c r="BC504" s="19">
        <v>114.6</v>
      </c>
      <c r="BD504" s="19">
        <v>115.7</v>
      </c>
      <c r="BE504" s="19">
        <v>115.4</v>
      </c>
      <c r="BF504" s="19">
        <v>116</v>
      </c>
      <c r="BG504" s="19">
        <v>115.5</v>
      </c>
      <c r="BH504" s="19">
        <v>117</v>
      </c>
      <c r="BI504" s="19">
        <v>116</v>
      </c>
      <c r="BJ504" s="19">
        <v>120.6</v>
      </c>
      <c r="BK504" s="19">
        <v>118.2</v>
      </c>
      <c r="BL504" s="19">
        <v>121.9</v>
      </c>
      <c r="BM504" s="19">
        <v>122</v>
      </c>
      <c r="BN504" s="19">
        <v>122</v>
      </c>
      <c r="BO504" s="19">
        <v>124.1</v>
      </c>
      <c r="BP504" s="19">
        <v>124.5</v>
      </c>
      <c r="BQ504" s="19">
        <v>124.8</v>
      </c>
      <c r="BR504" s="19">
        <v>124.9</v>
      </c>
      <c r="BS504" s="19">
        <v>124.4</v>
      </c>
      <c r="BT504" s="19">
        <v>127.9</v>
      </c>
      <c r="BU504" s="19">
        <v>129.1</v>
      </c>
      <c r="BV504" s="19">
        <v>129.30000000000001</v>
      </c>
      <c r="BW504" s="19">
        <v>128.4</v>
      </c>
      <c r="BX504" s="19">
        <v>130.1</v>
      </c>
      <c r="BY504" s="19">
        <v>128.80000000000001</v>
      </c>
      <c r="BZ504" s="19">
        <v>130.80000000000001</v>
      </c>
      <c r="CA504" s="19">
        <v>134.5</v>
      </c>
      <c r="CB504" s="19">
        <v>131.69999999999999</v>
      </c>
      <c r="CC504" s="19">
        <v>132</v>
      </c>
      <c r="CD504" s="19">
        <v>131.5</v>
      </c>
      <c r="CE504" s="19">
        <v>130.80000000000001</v>
      </c>
      <c r="CF504" s="19">
        <v>129.19999999999999</v>
      </c>
      <c r="CG504" s="19">
        <v>127.5</v>
      </c>
      <c r="CH504" s="19">
        <v>129.1</v>
      </c>
      <c r="CI504" s="19">
        <v>129.80000000000001</v>
      </c>
      <c r="CJ504" s="19">
        <v>128.1</v>
      </c>
      <c r="CK504" s="19">
        <v>127.2</v>
      </c>
      <c r="CL504" s="19">
        <v>126.1</v>
      </c>
      <c r="CM504" s="19">
        <v>125.5</v>
      </c>
      <c r="CN504" s="19">
        <v>124.3</v>
      </c>
      <c r="CO504" s="19">
        <v>126.7</v>
      </c>
      <c r="CP504" s="19">
        <v>124.4</v>
      </c>
      <c r="CQ504" s="19">
        <v>127.1</v>
      </c>
      <c r="CR504" s="19">
        <v>124.2</v>
      </c>
      <c r="CS504" s="19">
        <v>126.7</v>
      </c>
      <c r="CT504" s="19">
        <v>123.4</v>
      </c>
      <c r="CU504" s="19">
        <v>125.9</v>
      </c>
      <c r="CV504" s="19">
        <v>123.1</v>
      </c>
      <c r="CW504" s="19">
        <v>124.8</v>
      </c>
      <c r="CX504" s="19">
        <v>123.6</v>
      </c>
      <c r="CY504" s="19">
        <v>127.7</v>
      </c>
      <c r="CZ504" s="19">
        <v>122.5</v>
      </c>
      <c r="DA504" s="19">
        <v>121.8</v>
      </c>
      <c r="DB504" s="19">
        <v>122.2</v>
      </c>
      <c r="DC504" s="19">
        <v>124.8</v>
      </c>
      <c r="DD504" s="19">
        <v>126.2</v>
      </c>
      <c r="DE504" s="19">
        <v>127.5</v>
      </c>
      <c r="DF504" s="19">
        <v>129.1</v>
      </c>
      <c r="DG504" s="19">
        <v>133.1</v>
      </c>
      <c r="DH504" s="19">
        <v>137.6</v>
      </c>
      <c r="DI504" s="19">
        <v>137.69999999999999</v>
      </c>
      <c r="DJ504" s="19">
        <v>139.19999999999999</v>
      </c>
      <c r="DK504" s="19">
        <v>140.9</v>
      </c>
      <c r="DL504" s="19">
        <v>138.5</v>
      </c>
      <c r="DM504" s="19">
        <v>141.4</v>
      </c>
      <c r="DN504" s="19">
        <v>143.80000000000001</v>
      </c>
      <c r="DO504" s="19">
        <v>146.6</v>
      </c>
      <c r="DP504" s="19">
        <v>147.19999999999999</v>
      </c>
      <c r="DQ504" s="19">
        <v>149.19999999999999</v>
      </c>
      <c r="DR504" s="19">
        <v>149.5</v>
      </c>
      <c r="DS504" s="19">
        <v>153.9</v>
      </c>
      <c r="DT504" s="19">
        <v>154.19999999999999</v>
      </c>
      <c r="DU504" s="19">
        <v>153.19999999999999</v>
      </c>
      <c r="DV504" s="19">
        <v>154.69999999999999</v>
      </c>
      <c r="DW504" s="19">
        <v>155.69999999999999</v>
      </c>
    </row>
    <row r="505" spans="1:127">
      <c r="A505" s="17" t="s">
        <v>1603</v>
      </c>
      <c r="B505" s="17" t="s">
        <v>1604</v>
      </c>
      <c r="C505" s="18">
        <v>4.6800000000000001E-2</v>
      </c>
      <c r="D505" s="19">
        <v>105.1</v>
      </c>
      <c r="E505" s="19">
        <v>107.4</v>
      </c>
      <c r="F505" s="19">
        <v>102.9</v>
      </c>
      <c r="G505" s="19">
        <v>104.5</v>
      </c>
      <c r="H505" s="19">
        <v>106.9</v>
      </c>
      <c r="I505" s="19">
        <v>106.3</v>
      </c>
      <c r="J505" s="19">
        <v>109</v>
      </c>
      <c r="K505" s="19">
        <v>107.9</v>
      </c>
      <c r="L505" s="19">
        <v>110.4</v>
      </c>
      <c r="M505" s="19">
        <v>110.2</v>
      </c>
      <c r="N505" s="19">
        <v>112.7</v>
      </c>
      <c r="O505" s="19">
        <v>115.1</v>
      </c>
      <c r="P505" s="19">
        <v>113.3</v>
      </c>
      <c r="Q505" s="19">
        <v>118.5</v>
      </c>
      <c r="R505" s="19">
        <v>115.4</v>
      </c>
      <c r="S505" s="19">
        <v>124.6</v>
      </c>
      <c r="T505" s="19">
        <v>118.2</v>
      </c>
      <c r="U505" s="19">
        <v>122.5</v>
      </c>
      <c r="V505" s="19">
        <v>126.5</v>
      </c>
      <c r="W505" s="19">
        <v>125.8</v>
      </c>
      <c r="X505" s="19">
        <v>125.9</v>
      </c>
      <c r="Y505" s="19">
        <v>126.8</v>
      </c>
      <c r="Z505" s="19">
        <v>127.2</v>
      </c>
      <c r="AA505" s="19">
        <v>131.5</v>
      </c>
      <c r="AB505" s="19">
        <v>127.4</v>
      </c>
      <c r="AC505" s="19">
        <v>127.2</v>
      </c>
      <c r="AD505" s="19">
        <v>125.7</v>
      </c>
      <c r="AE505" s="19">
        <v>130.9</v>
      </c>
      <c r="AF505" s="19">
        <v>130.6</v>
      </c>
      <c r="AG505" s="19">
        <v>131.6</v>
      </c>
      <c r="AH505" s="19">
        <v>130.30000000000001</v>
      </c>
      <c r="AI505" s="19">
        <v>128</v>
      </c>
      <c r="AJ505" s="19">
        <v>125.6</v>
      </c>
      <c r="AK505" s="19">
        <v>123.4</v>
      </c>
      <c r="AL505" s="19">
        <v>125.4</v>
      </c>
      <c r="AM505" s="19">
        <v>124.1</v>
      </c>
      <c r="AN505" s="19">
        <v>128.30000000000001</v>
      </c>
      <c r="AO505" s="19">
        <v>128.69999999999999</v>
      </c>
      <c r="AP505" s="19">
        <v>131.1</v>
      </c>
      <c r="AQ505" s="19">
        <v>122.5</v>
      </c>
      <c r="AR505" s="19">
        <v>127.1</v>
      </c>
      <c r="AS505" s="19">
        <v>130</v>
      </c>
      <c r="AT505" s="19">
        <v>129.69999999999999</v>
      </c>
      <c r="AU505" s="19">
        <v>129.30000000000001</v>
      </c>
      <c r="AV505" s="19">
        <v>129.5</v>
      </c>
      <c r="AW505" s="19">
        <v>132.6</v>
      </c>
      <c r="AX505" s="19">
        <v>132.5</v>
      </c>
      <c r="AY505" s="19">
        <v>132</v>
      </c>
      <c r="AZ505" s="19">
        <v>135.5</v>
      </c>
      <c r="BA505" s="19">
        <v>135.80000000000001</v>
      </c>
      <c r="BB505" s="19">
        <v>135.69999999999999</v>
      </c>
      <c r="BC505" s="19">
        <v>132.9</v>
      </c>
      <c r="BD505" s="19">
        <v>135.9</v>
      </c>
      <c r="BE505" s="19">
        <v>135</v>
      </c>
      <c r="BF505" s="19">
        <v>136.1</v>
      </c>
      <c r="BG505" s="19">
        <v>137.4</v>
      </c>
      <c r="BH505" s="19">
        <v>131.19999999999999</v>
      </c>
      <c r="BI505" s="19">
        <v>132.1</v>
      </c>
      <c r="BJ505" s="19">
        <v>132.19999999999999</v>
      </c>
      <c r="BK505" s="19">
        <v>135.30000000000001</v>
      </c>
      <c r="BL505" s="19">
        <v>134.4</v>
      </c>
      <c r="BM505" s="19">
        <v>134.80000000000001</v>
      </c>
      <c r="BN505" s="19">
        <v>134</v>
      </c>
      <c r="BO505" s="19">
        <v>138.19999999999999</v>
      </c>
      <c r="BP505" s="19">
        <v>138.4</v>
      </c>
      <c r="BQ505" s="19">
        <v>129.9</v>
      </c>
      <c r="BR505" s="19">
        <v>131</v>
      </c>
      <c r="BS505" s="19">
        <v>130.69999999999999</v>
      </c>
      <c r="BT505" s="19">
        <v>130.80000000000001</v>
      </c>
      <c r="BU505" s="19">
        <v>134</v>
      </c>
      <c r="BV505" s="19">
        <v>134.4</v>
      </c>
      <c r="BW505" s="19">
        <v>133.4</v>
      </c>
      <c r="BX505" s="19">
        <v>131</v>
      </c>
      <c r="BY505" s="19">
        <v>136.69999999999999</v>
      </c>
      <c r="BZ505" s="19">
        <v>139.9</v>
      </c>
      <c r="CA505" s="19">
        <v>139.80000000000001</v>
      </c>
      <c r="CB505" s="19">
        <v>141</v>
      </c>
      <c r="CC505" s="19">
        <v>138.5</v>
      </c>
      <c r="CD505" s="19">
        <v>137.4</v>
      </c>
      <c r="CE505" s="19">
        <v>134.9</v>
      </c>
      <c r="CF505" s="19">
        <v>134.4</v>
      </c>
      <c r="CG505" s="19">
        <v>135</v>
      </c>
      <c r="CH505" s="19">
        <v>137.80000000000001</v>
      </c>
      <c r="CI505" s="19">
        <v>139</v>
      </c>
      <c r="CJ505" s="19">
        <v>133</v>
      </c>
      <c r="CK505" s="19">
        <v>142</v>
      </c>
      <c r="CL505" s="19">
        <v>145.30000000000001</v>
      </c>
      <c r="CM505" s="19">
        <v>148.5</v>
      </c>
      <c r="CN505" s="19">
        <v>141.80000000000001</v>
      </c>
      <c r="CO505" s="19">
        <v>137.9</v>
      </c>
      <c r="CP505" s="19">
        <v>146</v>
      </c>
      <c r="CQ505" s="19">
        <v>133</v>
      </c>
      <c r="CR505" s="19">
        <v>133.9</v>
      </c>
      <c r="CS505" s="19">
        <v>140.30000000000001</v>
      </c>
      <c r="CT505" s="19">
        <v>145.4</v>
      </c>
      <c r="CU505" s="19">
        <v>145.6</v>
      </c>
      <c r="CV505" s="19">
        <v>144.19999999999999</v>
      </c>
      <c r="CW505" s="19">
        <v>137.69999999999999</v>
      </c>
      <c r="CX505" s="19">
        <v>125.8</v>
      </c>
      <c r="CY505" s="19">
        <v>125.6</v>
      </c>
      <c r="CZ505" s="19">
        <v>129</v>
      </c>
      <c r="DA505" s="19">
        <v>138.5</v>
      </c>
      <c r="DB505" s="19">
        <v>143.19999999999999</v>
      </c>
      <c r="DC505" s="19">
        <v>146.1</v>
      </c>
      <c r="DD505" s="19">
        <v>147</v>
      </c>
      <c r="DE505" s="19">
        <v>148.9</v>
      </c>
      <c r="DF505" s="19">
        <v>149.9</v>
      </c>
      <c r="DG505" s="19">
        <v>157.1</v>
      </c>
      <c r="DH505" s="19">
        <v>161.4</v>
      </c>
      <c r="DI505" s="19">
        <v>159.30000000000001</v>
      </c>
      <c r="DJ505" s="19">
        <v>157.5</v>
      </c>
      <c r="DK505" s="19">
        <v>165</v>
      </c>
      <c r="DL505" s="19">
        <v>167</v>
      </c>
      <c r="DM505" s="19">
        <v>165.6</v>
      </c>
      <c r="DN505" s="19">
        <v>168.9</v>
      </c>
      <c r="DO505" s="19">
        <v>172.6</v>
      </c>
      <c r="DP505" s="19">
        <v>173.7</v>
      </c>
      <c r="DQ505" s="19">
        <v>176.1</v>
      </c>
      <c r="DR505" s="19">
        <v>170.4</v>
      </c>
      <c r="DS505" s="19">
        <v>176.4</v>
      </c>
      <c r="DT505" s="19">
        <v>178.2</v>
      </c>
      <c r="DU505" s="19">
        <v>177.2</v>
      </c>
      <c r="DV505" s="19">
        <v>176.7</v>
      </c>
      <c r="DW505" s="19">
        <v>175.8</v>
      </c>
    </row>
    <row r="506" spans="1:127">
      <c r="A506" s="17" t="s">
        <v>1605</v>
      </c>
      <c r="B506" s="17" t="s">
        <v>1606</v>
      </c>
      <c r="C506" s="18">
        <v>1.975E-2</v>
      </c>
      <c r="D506" s="19">
        <v>105.2</v>
      </c>
      <c r="E506" s="19">
        <v>106.2</v>
      </c>
      <c r="F506" s="19">
        <v>107.5</v>
      </c>
      <c r="G506" s="19">
        <v>106.1</v>
      </c>
      <c r="H506" s="19">
        <v>107.5</v>
      </c>
      <c r="I506" s="19">
        <v>107.7</v>
      </c>
      <c r="J506" s="19">
        <v>107.5</v>
      </c>
      <c r="K506" s="19">
        <v>108.4</v>
      </c>
      <c r="L506" s="19">
        <v>108.5</v>
      </c>
      <c r="M506" s="19">
        <v>110.3</v>
      </c>
      <c r="N506" s="19">
        <v>111.3</v>
      </c>
      <c r="O506" s="19">
        <v>112.1</v>
      </c>
      <c r="P506" s="19">
        <v>113.1</v>
      </c>
      <c r="Q506" s="19">
        <v>111.6</v>
      </c>
      <c r="R506" s="19">
        <v>114.1</v>
      </c>
      <c r="S506" s="19">
        <v>116.8</v>
      </c>
      <c r="T506" s="19">
        <v>119</v>
      </c>
      <c r="U506" s="19">
        <v>123</v>
      </c>
      <c r="V506" s="19">
        <v>123.1</v>
      </c>
      <c r="W506" s="19">
        <v>121.9</v>
      </c>
      <c r="X506" s="19">
        <v>123.4</v>
      </c>
      <c r="Y506" s="19">
        <v>125</v>
      </c>
      <c r="Z506" s="19">
        <v>126.8</v>
      </c>
      <c r="AA506" s="19">
        <v>127.9</v>
      </c>
      <c r="AB506" s="19">
        <v>127.5</v>
      </c>
      <c r="AC506" s="19">
        <v>129</v>
      </c>
      <c r="AD506" s="19">
        <v>126.1</v>
      </c>
      <c r="AE506" s="19">
        <v>126.2</v>
      </c>
      <c r="AF506" s="19">
        <v>129</v>
      </c>
      <c r="AG506" s="19">
        <v>131.30000000000001</v>
      </c>
      <c r="AH506" s="19">
        <v>131.9</v>
      </c>
      <c r="AI506" s="19">
        <v>131.4</v>
      </c>
      <c r="AJ506" s="19">
        <v>127</v>
      </c>
      <c r="AK506" s="19">
        <v>118.6</v>
      </c>
      <c r="AL506" s="19">
        <v>115.3</v>
      </c>
      <c r="AM506" s="19">
        <v>118.3</v>
      </c>
      <c r="AN506" s="19">
        <v>122.7</v>
      </c>
      <c r="AO506" s="19">
        <v>124.4</v>
      </c>
      <c r="AP506" s="19">
        <v>125.1</v>
      </c>
      <c r="AQ506" s="19">
        <v>123.3</v>
      </c>
      <c r="AR506" s="19">
        <v>119.5</v>
      </c>
      <c r="AS506" s="19">
        <v>116.7</v>
      </c>
      <c r="AT506" s="19">
        <v>116.1</v>
      </c>
      <c r="AU506" s="19">
        <v>115.6</v>
      </c>
      <c r="AV506" s="19">
        <v>112.4</v>
      </c>
      <c r="AW506" s="19">
        <v>113.1</v>
      </c>
      <c r="AX506" s="19">
        <v>112.1</v>
      </c>
      <c r="AY506" s="19">
        <v>114.8</v>
      </c>
      <c r="AZ506" s="19">
        <v>117.8</v>
      </c>
      <c r="BA506" s="19">
        <v>114.9</v>
      </c>
      <c r="BB506" s="19">
        <v>113.8</v>
      </c>
      <c r="BC506" s="19">
        <v>115.8</v>
      </c>
      <c r="BD506" s="19">
        <v>115.7</v>
      </c>
      <c r="BE506" s="19">
        <v>113.8</v>
      </c>
      <c r="BF506" s="19">
        <v>114.3</v>
      </c>
      <c r="BG506" s="19">
        <v>116.7</v>
      </c>
      <c r="BH506" s="19">
        <v>116.1</v>
      </c>
      <c r="BI506" s="19">
        <v>117.5</v>
      </c>
      <c r="BJ506" s="19">
        <v>119.7</v>
      </c>
      <c r="BK506" s="19">
        <v>122.8</v>
      </c>
      <c r="BL506" s="19">
        <v>120.3</v>
      </c>
      <c r="BM506" s="19">
        <v>119.1</v>
      </c>
      <c r="BN506" s="19">
        <v>120.5</v>
      </c>
      <c r="BO506" s="19">
        <v>120</v>
      </c>
      <c r="BP506" s="19">
        <v>120</v>
      </c>
      <c r="BQ506" s="19">
        <v>119.1</v>
      </c>
      <c r="BR506" s="19">
        <v>120.2</v>
      </c>
      <c r="BS506" s="19">
        <v>121.5</v>
      </c>
      <c r="BT506" s="19">
        <v>121.6</v>
      </c>
      <c r="BU506" s="19">
        <v>122.6</v>
      </c>
      <c r="BV506" s="19">
        <v>126.2</v>
      </c>
      <c r="BW506" s="19">
        <v>125.6</v>
      </c>
      <c r="BX506" s="19">
        <v>126.7</v>
      </c>
      <c r="BY506" s="19">
        <v>127.1</v>
      </c>
      <c r="BZ506" s="19">
        <v>127.9</v>
      </c>
      <c r="CA506" s="19">
        <v>128.5</v>
      </c>
      <c r="CB506" s="19">
        <v>127.4</v>
      </c>
      <c r="CC506" s="19">
        <v>128.1</v>
      </c>
      <c r="CD506" s="19">
        <v>127.1</v>
      </c>
      <c r="CE506" s="19">
        <v>126.5</v>
      </c>
      <c r="CF506" s="19">
        <v>123.3</v>
      </c>
      <c r="CG506" s="19">
        <v>121.4</v>
      </c>
      <c r="CH506" s="19">
        <v>121</v>
      </c>
      <c r="CI506" s="19">
        <v>120.6</v>
      </c>
      <c r="CJ506" s="19">
        <v>122.8</v>
      </c>
      <c r="CK506" s="19">
        <v>121</v>
      </c>
      <c r="CL506" s="19">
        <v>118.6</v>
      </c>
      <c r="CM506" s="19">
        <v>118</v>
      </c>
      <c r="CN506" s="19">
        <v>117.2</v>
      </c>
      <c r="CO506" s="19">
        <v>118.4</v>
      </c>
      <c r="CP506" s="19">
        <v>119.9</v>
      </c>
      <c r="CQ506" s="19">
        <v>118.5</v>
      </c>
      <c r="CR506" s="19">
        <v>113.8</v>
      </c>
      <c r="CS506" s="19">
        <v>113.2</v>
      </c>
      <c r="CT506" s="19">
        <v>114.8</v>
      </c>
      <c r="CU506" s="19">
        <v>115.5</v>
      </c>
      <c r="CV506" s="19">
        <v>115.3</v>
      </c>
      <c r="CW506" s="19">
        <v>113.2</v>
      </c>
      <c r="CX506" s="19">
        <v>114.6</v>
      </c>
      <c r="CY506" s="19">
        <v>116.1</v>
      </c>
      <c r="CZ506" s="19">
        <v>117</v>
      </c>
      <c r="DA506" s="19">
        <v>117</v>
      </c>
      <c r="DB506" s="19">
        <v>117.8</v>
      </c>
      <c r="DC506" s="19">
        <v>120.9</v>
      </c>
      <c r="DD506" s="19">
        <v>127.8</v>
      </c>
      <c r="DE506" s="19">
        <v>130.30000000000001</v>
      </c>
      <c r="DF506" s="19">
        <v>133.4</v>
      </c>
      <c r="DG506" s="19">
        <v>138.6</v>
      </c>
      <c r="DH506" s="19">
        <v>142.4</v>
      </c>
      <c r="DI506" s="19">
        <v>143.6</v>
      </c>
      <c r="DJ506" s="19">
        <v>137.69999999999999</v>
      </c>
      <c r="DK506" s="19">
        <v>136.9</v>
      </c>
      <c r="DL506" s="19">
        <v>138.80000000000001</v>
      </c>
      <c r="DM506" s="19">
        <v>141.9</v>
      </c>
      <c r="DN506" s="19">
        <v>148.69999999999999</v>
      </c>
      <c r="DO506" s="19">
        <v>148.30000000000001</v>
      </c>
      <c r="DP506" s="19">
        <v>148.69999999999999</v>
      </c>
      <c r="DQ506" s="19">
        <v>149.30000000000001</v>
      </c>
      <c r="DR506" s="19">
        <v>149</v>
      </c>
      <c r="DS506" s="19">
        <v>153.4</v>
      </c>
      <c r="DT506" s="19">
        <v>155.1</v>
      </c>
      <c r="DU506" s="19">
        <v>155.19999999999999</v>
      </c>
      <c r="DV506" s="19">
        <v>156</v>
      </c>
      <c r="DW506" s="19">
        <v>153.30000000000001</v>
      </c>
    </row>
    <row r="507" spans="1:127">
      <c r="A507" s="17" t="s">
        <v>1607</v>
      </c>
      <c r="B507" s="17" t="s">
        <v>1608</v>
      </c>
      <c r="C507" s="18">
        <v>6.2619999999999995E-2</v>
      </c>
      <c r="D507" s="19">
        <v>101.9</v>
      </c>
      <c r="E507" s="19">
        <v>102.1</v>
      </c>
      <c r="F507" s="19">
        <v>102.4</v>
      </c>
      <c r="G507" s="19">
        <v>103</v>
      </c>
      <c r="H507" s="19">
        <v>103</v>
      </c>
      <c r="I507" s="19">
        <v>103.1</v>
      </c>
      <c r="J507" s="19">
        <v>104</v>
      </c>
      <c r="K507" s="19">
        <v>103.9</v>
      </c>
      <c r="L507" s="19">
        <v>104.5</v>
      </c>
      <c r="M507" s="19">
        <v>103</v>
      </c>
      <c r="N507" s="19">
        <v>103.3</v>
      </c>
      <c r="O507" s="19">
        <v>104</v>
      </c>
      <c r="P507" s="19">
        <v>105.2</v>
      </c>
      <c r="Q507" s="19">
        <v>106.5</v>
      </c>
      <c r="R507" s="19">
        <v>106.3</v>
      </c>
      <c r="S507" s="19">
        <v>105.4</v>
      </c>
      <c r="T507" s="19">
        <v>103.4</v>
      </c>
      <c r="U507" s="19">
        <v>110.1</v>
      </c>
      <c r="V507" s="19">
        <v>108.9</v>
      </c>
      <c r="W507" s="19">
        <v>109.5</v>
      </c>
      <c r="X507" s="19">
        <v>109.4</v>
      </c>
      <c r="Y507" s="19">
        <v>109</v>
      </c>
      <c r="Z507" s="19">
        <v>107.9</v>
      </c>
      <c r="AA507" s="19">
        <v>108.5</v>
      </c>
      <c r="AB507" s="19">
        <v>107.7</v>
      </c>
      <c r="AC507" s="19">
        <v>107.9</v>
      </c>
      <c r="AD507" s="19">
        <v>107.4</v>
      </c>
      <c r="AE507" s="19">
        <v>108.9</v>
      </c>
      <c r="AF507" s="19">
        <v>109.5</v>
      </c>
      <c r="AG507" s="19">
        <v>106.6</v>
      </c>
      <c r="AH507" s="19">
        <v>105.7</v>
      </c>
      <c r="AI507" s="19">
        <v>104.1</v>
      </c>
      <c r="AJ507" s="19">
        <v>104.1</v>
      </c>
      <c r="AK507" s="19">
        <v>103.3</v>
      </c>
      <c r="AL507" s="19">
        <v>104.1</v>
      </c>
      <c r="AM507" s="19">
        <v>104.3</v>
      </c>
      <c r="AN507" s="19">
        <v>104.1</v>
      </c>
      <c r="AO507" s="19">
        <v>104.2</v>
      </c>
      <c r="AP507" s="19">
        <v>105</v>
      </c>
      <c r="AQ507" s="19">
        <v>103.5</v>
      </c>
      <c r="AR507" s="19">
        <v>102</v>
      </c>
      <c r="AS507" s="19">
        <v>100.8</v>
      </c>
      <c r="AT507" s="19">
        <v>101.3</v>
      </c>
      <c r="AU507" s="19">
        <v>100.9</v>
      </c>
      <c r="AV507" s="19">
        <v>101.1</v>
      </c>
      <c r="AW507" s="19">
        <v>100.7</v>
      </c>
      <c r="AX507" s="19">
        <v>100</v>
      </c>
      <c r="AY507" s="19">
        <v>101</v>
      </c>
      <c r="AZ507" s="19">
        <v>100.8</v>
      </c>
      <c r="BA507" s="19">
        <v>100.5</v>
      </c>
      <c r="BB507" s="19">
        <v>99.7</v>
      </c>
      <c r="BC507" s="19">
        <v>98.6</v>
      </c>
      <c r="BD507" s="19">
        <v>98.7</v>
      </c>
      <c r="BE507" s="19">
        <v>98.9</v>
      </c>
      <c r="BF507" s="19">
        <v>99.5</v>
      </c>
      <c r="BG507" s="19">
        <v>99.3</v>
      </c>
      <c r="BH507" s="19">
        <v>99.5</v>
      </c>
      <c r="BI507" s="19">
        <v>99.5</v>
      </c>
      <c r="BJ507" s="19">
        <v>100.9</v>
      </c>
      <c r="BK507" s="19">
        <v>101</v>
      </c>
      <c r="BL507" s="19">
        <v>100.9</v>
      </c>
      <c r="BM507" s="19">
        <v>100.4</v>
      </c>
      <c r="BN507" s="19">
        <v>100.9</v>
      </c>
      <c r="BO507" s="19">
        <v>100.9</v>
      </c>
      <c r="BP507" s="19">
        <v>101.7</v>
      </c>
      <c r="BQ507" s="19">
        <v>102.2</v>
      </c>
      <c r="BR507" s="19">
        <v>100.3</v>
      </c>
      <c r="BS507" s="19">
        <v>100.9</v>
      </c>
      <c r="BT507" s="19">
        <v>101</v>
      </c>
      <c r="BU507" s="19">
        <v>100.7</v>
      </c>
      <c r="BV507" s="19">
        <v>101.5</v>
      </c>
      <c r="BW507" s="19">
        <v>102.4</v>
      </c>
      <c r="BX507" s="19">
        <v>103.1</v>
      </c>
      <c r="BY507" s="19">
        <v>103.6</v>
      </c>
      <c r="BZ507" s="19">
        <v>105.3</v>
      </c>
      <c r="CA507" s="19">
        <v>105.8</v>
      </c>
      <c r="CB507" s="19">
        <v>105.9</v>
      </c>
      <c r="CC507" s="19">
        <v>105.5</v>
      </c>
      <c r="CD507" s="19">
        <v>105.6</v>
      </c>
      <c r="CE507" s="19">
        <v>105.8</v>
      </c>
      <c r="CF507" s="19">
        <v>106.9</v>
      </c>
      <c r="CG507" s="19">
        <v>106.5</v>
      </c>
      <c r="CH507" s="19">
        <v>104.5</v>
      </c>
      <c r="CI507" s="19">
        <v>104.5</v>
      </c>
      <c r="CJ507" s="19">
        <v>103.5</v>
      </c>
      <c r="CK507" s="19">
        <v>104.6</v>
      </c>
      <c r="CL507" s="19">
        <v>103.6</v>
      </c>
      <c r="CM507" s="19">
        <v>102.7</v>
      </c>
      <c r="CN507" s="19">
        <v>103.2</v>
      </c>
      <c r="CO507" s="19">
        <v>103.2</v>
      </c>
      <c r="CP507" s="19">
        <v>101.2</v>
      </c>
      <c r="CQ507" s="19">
        <v>101.9</v>
      </c>
      <c r="CR507" s="19">
        <v>105.5</v>
      </c>
      <c r="CS507" s="19">
        <v>104.8</v>
      </c>
      <c r="CT507" s="19">
        <v>104.9</v>
      </c>
      <c r="CU507" s="19">
        <v>104</v>
      </c>
      <c r="CV507" s="19">
        <v>104</v>
      </c>
      <c r="CW507" s="19">
        <v>101</v>
      </c>
      <c r="CX507" s="19">
        <v>102.7</v>
      </c>
      <c r="CY507" s="19">
        <v>102.2</v>
      </c>
      <c r="CZ507" s="19">
        <v>106.4</v>
      </c>
      <c r="DA507" s="19">
        <v>105.5</v>
      </c>
      <c r="DB507" s="19">
        <v>102.8</v>
      </c>
      <c r="DC507" s="19">
        <v>104.4</v>
      </c>
      <c r="DD507" s="19">
        <v>106.7</v>
      </c>
      <c r="DE507" s="19">
        <v>107.5</v>
      </c>
      <c r="DF507" s="19">
        <v>109</v>
      </c>
      <c r="DG507" s="19">
        <v>107.5</v>
      </c>
      <c r="DH507" s="19">
        <v>109</v>
      </c>
      <c r="DI507" s="19">
        <v>108</v>
      </c>
      <c r="DJ507" s="19">
        <v>106.7</v>
      </c>
      <c r="DK507" s="19">
        <v>107.1</v>
      </c>
      <c r="DL507" s="19">
        <v>106.5</v>
      </c>
      <c r="DM507" s="19">
        <v>108.2</v>
      </c>
      <c r="DN507" s="19">
        <v>108.7</v>
      </c>
      <c r="DO507" s="19">
        <v>108.7</v>
      </c>
      <c r="DP507" s="19">
        <v>108.9</v>
      </c>
      <c r="DQ507" s="19">
        <v>113.3</v>
      </c>
      <c r="DR507" s="19">
        <v>113.8</v>
      </c>
      <c r="DS507" s="19">
        <v>115</v>
      </c>
      <c r="DT507" s="19">
        <v>115.8</v>
      </c>
      <c r="DU507" s="19">
        <v>116.4</v>
      </c>
      <c r="DV507" s="19">
        <v>117.2</v>
      </c>
      <c r="DW507" s="19">
        <v>117.5</v>
      </c>
    </row>
    <row r="508" spans="1:127">
      <c r="A508" s="17" t="s">
        <v>1609</v>
      </c>
      <c r="B508" s="17" t="s">
        <v>1610</v>
      </c>
      <c r="C508" s="18">
        <v>6.8409999999999999E-2</v>
      </c>
      <c r="D508" s="19">
        <v>101</v>
      </c>
      <c r="E508" s="19">
        <v>103.8</v>
      </c>
      <c r="F508" s="19">
        <v>104.3</v>
      </c>
      <c r="G508" s="19">
        <v>103.8</v>
      </c>
      <c r="H508" s="19">
        <v>103.6</v>
      </c>
      <c r="I508" s="19">
        <v>104</v>
      </c>
      <c r="J508" s="19">
        <v>105.6</v>
      </c>
      <c r="K508" s="19">
        <v>104.7</v>
      </c>
      <c r="L508" s="19">
        <v>107.4</v>
      </c>
      <c r="M508" s="19">
        <v>110.5</v>
      </c>
      <c r="N508" s="19">
        <v>114.5</v>
      </c>
      <c r="O508" s="19">
        <v>116.9</v>
      </c>
      <c r="P508" s="19">
        <v>118.4</v>
      </c>
      <c r="Q508" s="19">
        <v>115.8</v>
      </c>
      <c r="R508" s="19">
        <v>117</v>
      </c>
      <c r="S508" s="19">
        <v>117.9</v>
      </c>
      <c r="T508" s="19">
        <v>122.9</v>
      </c>
      <c r="U508" s="19">
        <v>127.5</v>
      </c>
      <c r="V508" s="19">
        <v>124.6</v>
      </c>
      <c r="W508" s="19">
        <v>121.9</v>
      </c>
      <c r="X508" s="19">
        <v>121.2</v>
      </c>
      <c r="Y508" s="19">
        <v>123.8</v>
      </c>
      <c r="Z508" s="19">
        <v>123.2</v>
      </c>
      <c r="AA508" s="19">
        <v>123.7</v>
      </c>
      <c r="AB508" s="19">
        <v>124.6</v>
      </c>
      <c r="AC508" s="19">
        <v>124.4</v>
      </c>
      <c r="AD508" s="19">
        <v>124.9</v>
      </c>
      <c r="AE508" s="19">
        <v>126.8</v>
      </c>
      <c r="AF508" s="19">
        <v>124.8</v>
      </c>
      <c r="AG508" s="19">
        <v>125.7</v>
      </c>
      <c r="AH508" s="19">
        <v>126.5</v>
      </c>
      <c r="AI508" s="19">
        <v>123.7</v>
      </c>
      <c r="AJ508" s="19">
        <v>129</v>
      </c>
      <c r="AK508" s="19">
        <v>120.1</v>
      </c>
      <c r="AL508" s="19">
        <v>123.8</v>
      </c>
      <c r="AM508" s="19">
        <v>120.8</v>
      </c>
      <c r="AN508" s="19">
        <v>127.1</v>
      </c>
      <c r="AO508" s="19">
        <v>125</v>
      </c>
      <c r="AP508" s="19">
        <v>124.9</v>
      </c>
      <c r="AQ508" s="19">
        <v>126.7</v>
      </c>
      <c r="AR508" s="19">
        <v>122</v>
      </c>
      <c r="AS508" s="19">
        <v>120.9</v>
      </c>
      <c r="AT508" s="19">
        <v>119.9</v>
      </c>
      <c r="AU508" s="19">
        <v>116.9</v>
      </c>
      <c r="AV508" s="19">
        <v>110.6</v>
      </c>
      <c r="AW508" s="19">
        <v>113.6</v>
      </c>
      <c r="AX508" s="19">
        <v>113.3</v>
      </c>
      <c r="AY508" s="19">
        <v>113.3</v>
      </c>
      <c r="AZ508" s="19">
        <v>113.7</v>
      </c>
      <c r="BA508" s="19">
        <v>111</v>
      </c>
      <c r="BB508" s="19">
        <v>112.3</v>
      </c>
      <c r="BC508" s="19">
        <v>110</v>
      </c>
      <c r="BD508" s="19">
        <v>108.9</v>
      </c>
      <c r="BE508" s="19">
        <v>111.9</v>
      </c>
      <c r="BF508" s="19">
        <v>112.4</v>
      </c>
      <c r="BG508" s="19">
        <v>111.8</v>
      </c>
      <c r="BH508" s="19">
        <v>113</v>
      </c>
      <c r="BI508" s="19">
        <v>113.4</v>
      </c>
      <c r="BJ508" s="19">
        <v>114.6</v>
      </c>
      <c r="BK508" s="19">
        <v>120.9</v>
      </c>
      <c r="BL508" s="19">
        <v>118.9</v>
      </c>
      <c r="BM508" s="19">
        <v>117.4</v>
      </c>
      <c r="BN508" s="19">
        <v>116.6</v>
      </c>
      <c r="BO508" s="19">
        <v>122.5</v>
      </c>
      <c r="BP508" s="19">
        <v>122.7</v>
      </c>
      <c r="BQ508" s="19">
        <v>122.9</v>
      </c>
      <c r="BR508" s="19">
        <v>120.2</v>
      </c>
      <c r="BS508" s="19">
        <v>122</v>
      </c>
      <c r="BT508" s="19">
        <v>122</v>
      </c>
      <c r="BU508" s="19">
        <v>122.9</v>
      </c>
      <c r="BV508" s="19">
        <v>124</v>
      </c>
      <c r="BW508" s="19">
        <v>123</v>
      </c>
      <c r="BX508" s="19">
        <v>124.4</v>
      </c>
      <c r="BY508" s="19">
        <v>124.7</v>
      </c>
      <c r="BZ508" s="19">
        <v>125.4</v>
      </c>
      <c r="CA508" s="19">
        <v>125.1</v>
      </c>
      <c r="CB508" s="19">
        <v>125.5</v>
      </c>
      <c r="CC508" s="19">
        <v>127.3</v>
      </c>
      <c r="CD508" s="19">
        <v>127.2</v>
      </c>
      <c r="CE508" s="19">
        <v>127.7</v>
      </c>
      <c r="CF508" s="19">
        <v>127</v>
      </c>
      <c r="CG508" s="19">
        <v>127.1</v>
      </c>
      <c r="CH508" s="19">
        <v>127</v>
      </c>
      <c r="CI508" s="19">
        <v>125.1</v>
      </c>
      <c r="CJ508" s="19">
        <v>124.4</v>
      </c>
      <c r="CK508" s="19">
        <v>125</v>
      </c>
      <c r="CL508" s="19">
        <v>124</v>
      </c>
      <c r="CM508" s="19">
        <v>124.1</v>
      </c>
      <c r="CN508" s="19">
        <v>123.7</v>
      </c>
      <c r="CO508" s="19">
        <v>124</v>
      </c>
      <c r="CP508" s="19">
        <v>122.9</v>
      </c>
      <c r="CQ508" s="19">
        <v>122.7</v>
      </c>
      <c r="CR508" s="19">
        <v>121.8</v>
      </c>
      <c r="CS508" s="19">
        <v>123</v>
      </c>
      <c r="CT508" s="19">
        <v>122.5</v>
      </c>
      <c r="CU508" s="19">
        <v>122.7</v>
      </c>
      <c r="CV508" s="19">
        <v>120.9</v>
      </c>
      <c r="CW508" s="19">
        <v>119.5</v>
      </c>
      <c r="CX508" s="19">
        <v>119.5</v>
      </c>
      <c r="CY508" s="19">
        <v>120.6</v>
      </c>
      <c r="CZ508" s="19">
        <v>121.8</v>
      </c>
      <c r="DA508" s="19">
        <v>121.3</v>
      </c>
      <c r="DB508" s="19">
        <v>121</v>
      </c>
      <c r="DC508" s="19">
        <v>127.3</v>
      </c>
      <c r="DD508" s="19">
        <v>130.5</v>
      </c>
      <c r="DE508" s="19">
        <v>134.4</v>
      </c>
      <c r="DF508" s="19">
        <v>133.80000000000001</v>
      </c>
      <c r="DG508" s="19">
        <v>137.69999999999999</v>
      </c>
      <c r="DH508" s="19">
        <v>138.1</v>
      </c>
      <c r="DI508" s="19">
        <v>140.9</v>
      </c>
      <c r="DJ508" s="19">
        <v>140.4</v>
      </c>
      <c r="DK508" s="19">
        <v>144.5</v>
      </c>
      <c r="DL508" s="19">
        <v>148.19999999999999</v>
      </c>
      <c r="DM508" s="19">
        <v>148.1</v>
      </c>
      <c r="DN508" s="19">
        <v>148</v>
      </c>
      <c r="DO508" s="19">
        <v>147.9</v>
      </c>
      <c r="DP508" s="19">
        <v>148.5</v>
      </c>
      <c r="DQ508" s="19">
        <v>150</v>
      </c>
      <c r="DR508" s="19">
        <v>153.30000000000001</v>
      </c>
      <c r="DS508" s="19">
        <v>155.80000000000001</v>
      </c>
      <c r="DT508" s="19">
        <v>159.19999999999999</v>
      </c>
      <c r="DU508" s="19">
        <v>157.9</v>
      </c>
      <c r="DV508" s="19">
        <v>163.19999999999999</v>
      </c>
      <c r="DW508" s="19">
        <v>160.5</v>
      </c>
    </row>
    <row r="509" spans="1:127">
      <c r="A509" s="17" t="s">
        <v>1611</v>
      </c>
      <c r="B509" s="17" t="s">
        <v>1612</v>
      </c>
      <c r="C509" s="18">
        <v>0.31064999999999998</v>
      </c>
      <c r="D509" s="19">
        <v>102.6</v>
      </c>
      <c r="E509" s="19">
        <v>102.1</v>
      </c>
      <c r="F509" s="19">
        <v>103.8</v>
      </c>
      <c r="G509" s="19">
        <v>101.9</v>
      </c>
      <c r="H509" s="19">
        <v>102.2</v>
      </c>
      <c r="I509" s="19">
        <v>103.6</v>
      </c>
      <c r="J509" s="19">
        <v>104</v>
      </c>
      <c r="K509" s="19">
        <v>102.8</v>
      </c>
      <c r="L509" s="19">
        <v>104.7</v>
      </c>
      <c r="M509" s="19">
        <v>102.7</v>
      </c>
      <c r="N509" s="19">
        <v>103.8</v>
      </c>
      <c r="O509" s="19">
        <v>105.1</v>
      </c>
      <c r="P509" s="19">
        <v>105.8</v>
      </c>
      <c r="Q509" s="19">
        <v>108.1</v>
      </c>
      <c r="R509" s="19">
        <v>108.4</v>
      </c>
      <c r="S509" s="19">
        <v>109.6</v>
      </c>
      <c r="T509" s="19">
        <v>110.7</v>
      </c>
      <c r="U509" s="19">
        <v>113.8</v>
      </c>
      <c r="V509" s="19">
        <v>115.6</v>
      </c>
      <c r="W509" s="19">
        <v>115</v>
      </c>
      <c r="X509" s="19">
        <v>117.1</v>
      </c>
      <c r="Y509" s="19">
        <v>118.7</v>
      </c>
      <c r="Z509" s="19">
        <v>118.6</v>
      </c>
      <c r="AA509" s="19">
        <v>119.3</v>
      </c>
      <c r="AB509" s="19">
        <v>121.1</v>
      </c>
      <c r="AC509" s="19">
        <v>121.4</v>
      </c>
      <c r="AD509" s="19">
        <v>119.6</v>
      </c>
      <c r="AE509" s="19">
        <v>118.4</v>
      </c>
      <c r="AF509" s="19">
        <v>118.9</v>
      </c>
      <c r="AG509" s="19">
        <v>117.4</v>
      </c>
      <c r="AH509" s="19">
        <v>118.9</v>
      </c>
      <c r="AI509" s="19">
        <v>118.5</v>
      </c>
      <c r="AJ509" s="19">
        <v>118.8</v>
      </c>
      <c r="AK509" s="19">
        <v>112.9</v>
      </c>
      <c r="AL509" s="19">
        <v>111</v>
      </c>
      <c r="AM509" s="19">
        <v>112.7</v>
      </c>
      <c r="AN509" s="19">
        <v>114.7</v>
      </c>
      <c r="AO509" s="19">
        <v>116.5</v>
      </c>
      <c r="AP509" s="19">
        <v>116.4</v>
      </c>
      <c r="AQ509" s="19">
        <v>115.3</v>
      </c>
      <c r="AR509" s="19">
        <v>116.7</v>
      </c>
      <c r="AS509" s="19">
        <v>114.1</v>
      </c>
      <c r="AT509" s="19">
        <v>112.9</v>
      </c>
      <c r="AU509" s="19">
        <v>112.2</v>
      </c>
      <c r="AV509" s="19">
        <v>110.9</v>
      </c>
      <c r="AW509" s="19">
        <v>109.7</v>
      </c>
      <c r="AX509" s="19">
        <v>109.7</v>
      </c>
      <c r="AY509" s="19">
        <v>109.6</v>
      </c>
      <c r="AZ509" s="19">
        <v>110.4</v>
      </c>
      <c r="BA509" s="19">
        <v>112.7</v>
      </c>
      <c r="BB509" s="19">
        <v>112.8</v>
      </c>
      <c r="BC509" s="19">
        <v>111.7</v>
      </c>
      <c r="BD509" s="19">
        <v>111</v>
      </c>
      <c r="BE509" s="19">
        <v>110.1</v>
      </c>
      <c r="BF509" s="19">
        <v>110.5</v>
      </c>
      <c r="BG509" s="19">
        <v>112</v>
      </c>
      <c r="BH509" s="19">
        <v>112.8</v>
      </c>
      <c r="BI509" s="19">
        <v>113.3</v>
      </c>
      <c r="BJ509" s="19">
        <v>111.3</v>
      </c>
      <c r="BK509" s="19">
        <v>112.4</v>
      </c>
      <c r="BL509" s="19">
        <v>112.8</v>
      </c>
      <c r="BM509" s="19">
        <v>112</v>
      </c>
      <c r="BN509" s="19">
        <v>112</v>
      </c>
      <c r="BO509" s="19">
        <v>111.7</v>
      </c>
      <c r="BP509" s="19">
        <v>119.7</v>
      </c>
      <c r="BQ509" s="19">
        <v>120.2</v>
      </c>
      <c r="BR509" s="19">
        <v>119.3</v>
      </c>
      <c r="BS509" s="19">
        <v>119.9</v>
      </c>
      <c r="BT509" s="19">
        <v>121.4</v>
      </c>
      <c r="BU509" s="19">
        <v>120.4</v>
      </c>
      <c r="BV509" s="19">
        <v>120.5</v>
      </c>
      <c r="BW509" s="19">
        <v>123.2</v>
      </c>
      <c r="BX509" s="19">
        <v>125.2</v>
      </c>
      <c r="BY509" s="19">
        <v>124.4</v>
      </c>
      <c r="BZ509" s="19">
        <v>125.2</v>
      </c>
      <c r="CA509" s="19">
        <v>122.7</v>
      </c>
      <c r="CB509" s="19">
        <v>122.3</v>
      </c>
      <c r="CC509" s="19">
        <v>119.9</v>
      </c>
      <c r="CD509" s="19">
        <v>121</v>
      </c>
      <c r="CE509" s="19">
        <v>120.8</v>
      </c>
      <c r="CF509" s="19">
        <v>124.9</v>
      </c>
      <c r="CG509" s="19">
        <v>123.7</v>
      </c>
      <c r="CH509" s="19">
        <v>122.7</v>
      </c>
      <c r="CI509" s="19">
        <v>124.3</v>
      </c>
      <c r="CJ509" s="19">
        <v>124.9</v>
      </c>
      <c r="CK509" s="19">
        <v>120.6</v>
      </c>
      <c r="CL509" s="19">
        <v>120.9</v>
      </c>
      <c r="CM509" s="19">
        <v>120.2</v>
      </c>
      <c r="CN509" s="19">
        <v>116.4</v>
      </c>
      <c r="CO509" s="19">
        <v>113.8</v>
      </c>
      <c r="CP509" s="19">
        <v>115.9</v>
      </c>
      <c r="CQ509" s="19">
        <v>115.3</v>
      </c>
      <c r="CR509" s="19">
        <v>117.5</v>
      </c>
      <c r="CS509" s="19">
        <v>116.4</v>
      </c>
      <c r="CT509" s="19">
        <v>113.7</v>
      </c>
      <c r="CU509" s="19">
        <v>113.8</v>
      </c>
      <c r="CV509" s="19">
        <v>114.5</v>
      </c>
      <c r="CW509" s="19">
        <v>118.1</v>
      </c>
      <c r="CX509" s="19">
        <v>120.2</v>
      </c>
      <c r="CY509" s="19">
        <v>118.4</v>
      </c>
      <c r="CZ509" s="19">
        <v>121.2</v>
      </c>
      <c r="DA509" s="19">
        <v>122.2</v>
      </c>
      <c r="DB509" s="19">
        <v>122.8</v>
      </c>
      <c r="DC509" s="19">
        <v>126.3</v>
      </c>
      <c r="DD509" s="19">
        <v>127.6</v>
      </c>
      <c r="DE509" s="19">
        <v>129.4</v>
      </c>
      <c r="DF509" s="19">
        <v>127.1</v>
      </c>
      <c r="DG509" s="19">
        <v>133.6</v>
      </c>
      <c r="DH509" s="19">
        <v>134.6</v>
      </c>
      <c r="DI509" s="19">
        <v>131.9</v>
      </c>
      <c r="DJ509" s="19">
        <v>130.30000000000001</v>
      </c>
      <c r="DK509" s="19">
        <v>132.69999999999999</v>
      </c>
      <c r="DL509" s="19">
        <v>132.69999999999999</v>
      </c>
      <c r="DM509" s="19">
        <v>132.6</v>
      </c>
      <c r="DN509" s="19">
        <v>137.4</v>
      </c>
      <c r="DO509" s="19">
        <v>139.30000000000001</v>
      </c>
      <c r="DP509" s="19">
        <v>138.1</v>
      </c>
      <c r="DQ509" s="19">
        <v>137.5</v>
      </c>
      <c r="DR509" s="19">
        <v>139</v>
      </c>
      <c r="DS509" s="19">
        <v>145.80000000000001</v>
      </c>
      <c r="DT509" s="19">
        <v>148.30000000000001</v>
      </c>
      <c r="DU509" s="19">
        <v>149.5</v>
      </c>
      <c r="DV509" s="19">
        <v>146.5</v>
      </c>
      <c r="DW509" s="19">
        <v>143.30000000000001</v>
      </c>
    </row>
    <row r="510" spans="1:127">
      <c r="A510" s="17" t="s">
        <v>1613</v>
      </c>
      <c r="B510" s="17" t="s">
        <v>1614</v>
      </c>
      <c r="C510" s="18">
        <v>7.5630000000000003E-2</v>
      </c>
      <c r="D510" s="19">
        <v>100.6</v>
      </c>
      <c r="E510" s="19">
        <v>101.7</v>
      </c>
      <c r="F510" s="19">
        <v>99.6</v>
      </c>
      <c r="G510" s="19">
        <v>101.8</v>
      </c>
      <c r="H510" s="19">
        <v>103.5</v>
      </c>
      <c r="I510" s="19">
        <v>104.5</v>
      </c>
      <c r="J510" s="19">
        <v>103.9</v>
      </c>
      <c r="K510" s="19">
        <v>105.3</v>
      </c>
      <c r="L510" s="19">
        <v>105.3</v>
      </c>
      <c r="M510" s="19">
        <v>104.6</v>
      </c>
      <c r="N510" s="19">
        <v>105.9</v>
      </c>
      <c r="O510" s="19">
        <v>104.5</v>
      </c>
      <c r="P510" s="19">
        <v>107.3</v>
      </c>
      <c r="Q510" s="19">
        <v>106.8</v>
      </c>
      <c r="R510" s="19">
        <v>108</v>
      </c>
      <c r="S510" s="19">
        <v>109.4</v>
      </c>
      <c r="T510" s="19">
        <v>111.9</v>
      </c>
      <c r="U510" s="19">
        <v>113.4</v>
      </c>
      <c r="V510" s="19">
        <v>114.6</v>
      </c>
      <c r="W510" s="19">
        <v>112.6</v>
      </c>
      <c r="X510" s="19">
        <v>116.5</v>
      </c>
      <c r="Y510" s="19">
        <v>115.3</v>
      </c>
      <c r="Z510" s="19">
        <v>116.4</v>
      </c>
      <c r="AA510" s="19">
        <v>115.9</v>
      </c>
      <c r="AB510" s="19">
        <v>116.9</v>
      </c>
      <c r="AC510" s="19">
        <v>116.7</v>
      </c>
      <c r="AD510" s="19">
        <v>117.8</v>
      </c>
      <c r="AE510" s="19">
        <v>117.5</v>
      </c>
      <c r="AF510" s="19">
        <v>117.7</v>
      </c>
      <c r="AG510" s="19">
        <v>117.3</v>
      </c>
      <c r="AH510" s="19">
        <v>117.5</v>
      </c>
      <c r="AI510" s="19">
        <v>117.1</v>
      </c>
      <c r="AJ510" s="19">
        <v>114.4</v>
      </c>
      <c r="AK510" s="19">
        <v>112.8</v>
      </c>
      <c r="AL510" s="19">
        <v>113.3</v>
      </c>
      <c r="AM510" s="19">
        <v>114.6</v>
      </c>
      <c r="AN510" s="19">
        <v>115.5</v>
      </c>
      <c r="AO510" s="19">
        <v>116.6</v>
      </c>
      <c r="AP510" s="19">
        <v>116.6</v>
      </c>
      <c r="AQ510" s="19">
        <v>115.5</v>
      </c>
      <c r="AR510" s="19">
        <v>114</v>
      </c>
      <c r="AS510" s="19">
        <v>113.5</v>
      </c>
      <c r="AT510" s="19">
        <v>112.9</v>
      </c>
      <c r="AU510" s="19">
        <v>112.7</v>
      </c>
      <c r="AV510" s="19">
        <v>113.8</v>
      </c>
      <c r="AW510" s="19">
        <v>112.9</v>
      </c>
      <c r="AX510" s="19">
        <v>112.3</v>
      </c>
      <c r="AY510" s="19">
        <v>113.1</v>
      </c>
      <c r="AZ510" s="19">
        <v>116.4</v>
      </c>
      <c r="BA510" s="19">
        <v>116.4</v>
      </c>
      <c r="BB510" s="19">
        <v>116.7</v>
      </c>
      <c r="BC510" s="19">
        <v>115.4</v>
      </c>
      <c r="BD510" s="19">
        <v>116.2</v>
      </c>
      <c r="BE510" s="19">
        <v>115.8</v>
      </c>
      <c r="BF510" s="19">
        <v>116.3</v>
      </c>
      <c r="BG510" s="19">
        <v>116.8</v>
      </c>
      <c r="BH510" s="19">
        <v>117.3</v>
      </c>
      <c r="BI510" s="19">
        <v>116.6</v>
      </c>
      <c r="BJ510" s="19">
        <v>116.6</v>
      </c>
      <c r="BK510" s="19">
        <v>116.5</v>
      </c>
      <c r="BL510" s="19">
        <v>115.4</v>
      </c>
      <c r="BM510" s="19">
        <v>116.4</v>
      </c>
      <c r="BN510" s="19">
        <v>115.7</v>
      </c>
      <c r="BO510" s="19">
        <v>116.8</v>
      </c>
      <c r="BP510" s="19">
        <v>115.2</v>
      </c>
      <c r="BQ510" s="19">
        <v>116.1</v>
      </c>
      <c r="BR510" s="19">
        <v>114.9</v>
      </c>
      <c r="BS510" s="19">
        <v>113.4</v>
      </c>
      <c r="BT510" s="19">
        <v>113</v>
      </c>
      <c r="BU510" s="19">
        <v>114.8</v>
      </c>
      <c r="BV510" s="19">
        <v>114.6</v>
      </c>
      <c r="BW510" s="19">
        <v>114.7</v>
      </c>
      <c r="BX510" s="19">
        <v>115.6</v>
      </c>
      <c r="BY510" s="19">
        <v>115.9</v>
      </c>
      <c r="BZ510" s="19">
        <v>114</v>
      </c>
      <c r="CA510" s="19">
        <v>116.4</v>
      </c>
      <c r="CB510" s="19">
        <v>117.4</v>
      </c>
      <c r="CC510" s="19">
        <v>119</v>
      </c>
      <c r="CD510" s="19">
        <v>119</v>
      </c>
      <c r="CE510" s="19">
        <v>116.9</v>
      </c>
      <c r="CF510" s="19">
        <v>119.5</v>
      </c>
      <c r="CG510" s="19">
        <v>117.5</v>
      </c>
      <c r="CH510" s="19">
        <v>118.5</v>
      </c>
      <c r="CI510" s="19">
        <v>119.3</v>
      </c>
      <c r="CJ510" s="19">
        <v>118.6</v>
      </c>
      <c r="CK510" s="19">
        <v>121.6</v>
      </c>
      <c r="CL510" s="19">
        <v>119.6</v>
      </c>
      <c r="CM510" s="19">
        <v>118</v>
      </c>
      <c r="CN510" s="19">
        <v>119.4</v>
      </c>
      <c r="CO510" s="19">
        <v>120.4</v>
      </c>
      <c r="CP510" s="19">
        <v>120.5</v>
      </c>
      <c r="CQ510" s="19">
        <v>119.3</v>
      </c>
      <c r="CR510" s="19">
        <v>118.2</v>
      </c>
      <c r="CS510" s="19">
        <v>118.5</v>
      </c>
      <c r="CT510" s="19">
        <v>118.1</v>
      </c>
      <c r="CU510" s="19">
        <v>114.7</v>
      </c>
      <c r="CV510" s="19">
        <v>114.5</v>
      </c>
      <c r="CW510" s="19">
        <v>114.3</v>
      </c>
      <c r="CX510" s="19">
        <v>116.5</v>
      </c>
      <c r="CY510" s="19">
        <v>117.1</v>
      </c>
      <c r="CZ510" s="19">
        <v>121.7</v>
      </c>
      <c r="DA510" s="19">
        <v>128.30000000000001</v>
      </c>
      <c r="DB510" s="19">
        <v>131.19999999999999</v>
      </c>
      <c r="DC510" s="19">
        <v>134</v>
      </c>
      <c r="DD510" s="19">
        <v>134.30000000000001</v>
      </c>
      <c r="DE510" s="19">
        <v>134.80000000000001</v>
      </c>
      <c r="DF510" s="19">
        <v>135.5</v>
      </c>
      <c r="DG510" s="19">
        <v>137.30000000000001</v>
      </c>
      <c r="DH510" s="19">
        <v>140.4</v>
      </c>
      <c r="DI510" s="19">
        <v>141.30000000000001</v>
      </c>
      <c r="DJ510" s="19">
        <v>142.5</v>
      </c>
      <c r="DK510" s="19">
        <v>142.6</v>
      </c>
      <c r="DL510" s="19">
        <v>145.19999999999999</v>
      </c>
      <c r="DM510" s="19">
        <v>151.19999999999999</v>
      </c>
      <c r="DN510" s="19">
        <v>154.30000000000001</v>
      </c>
      <c r="DO510" s="19">
        <v>152.1</v>
      </c>
      <c r="DP510" s="19">
        <v>152.19999999999999</v>
      </c>
      <c r="DQ510" s="19">
        <v>151.4</v>
      </c>
      <c r="DR510" s="19">
        <v>150.9</v>
      </c>
      <c r="DS510" s="19">
        <v>153.1</v>
      </c>
      <c r="DT510" s="19">
        <v>153.69999999999999</v>
      </c>
      <c r="DU510" s="19">
        <v>151.9</v>
      </c>
      <c r="DV510" s="19">
        <v>148.5</v>
      </c>
      <c r="DW510" s="19">
        <v>146.1</v>
      </c>
    </row>
    <row r="511" spans="1:127">
      <c r="A511" s="17" t="s">
        <v>1615</v>
      </c>
      <c r="B511" s="17" t="s">
        <v>1616</v>
      </c>
      <c r="C511" s="18">
        <v>1.448E-2</v>
      </c>
      <c r="D511" s="19">
        <v>103.5</v>
      </c>
      <c r="E511" s="19">
        <v>103.6</v>
      </c>
      <c r="F511" s="19">
        <v>105</v>
      </c>
      <c r="G511" s="19">
        <v>104.9</v>
      </c>
      <c r="H511" s="19">
        <v>104.6</v>
      </c>
      <c r="I511" s="19">
        <v>104.1</v>
      </c>
      <c r="J511" s="19">
        <v>104.6</v>
      </c>
      <c r="K511" s="19">
        <v>105.1</v>
      </c>
      <c r="L511" s="19">
        <v>105.3</v>
      </c>
      <c r="M511" s="19">
        <v>105.4</v>
      </c>
      <c r="N511" s="19">
        <v>104.6</v>
      </c>
      <c r="O511" s="19">
        <v>105.9</v>
      </c>
      <c r="P511" s="19">
        <v>105.9</v>
      </c>
      <c r="Q511" s="19">
        <v>106.1</v>
      </c>
      <c r="R511" s="19">
        <v>106.5</v>
      </c>
      <c r="S511" s="19">
        <v>109.1</v>
      </c>
      <c r="T511" s="19">
        <v>111.5</v>
      </c>
      <c r="U511" s="19">
        <v>111.7</v>
      </c>
      <c r="V511" s="19">
        <v>114.2</v>
      </c>
      <c r="W511" s="19">
        <v>114.4</v>
      </c>
      <c r="X511" s="19">
        <v>113.3</v>
      </c>
      <c r="Y511" s="19">
        <v>113.3</v>
      </c>
      <c r="Z511" s="19">
        <v>112.5</v>
      </c>
      <c r="AA511" s="19">
        <v>115.1</v>
      </c>
      <c r="AB511" s="19">
        <v>114.6</v>
      </c>
      <c r="AC511" s="19">
        <v>113.6</v>
      </c>
      <c r="AD511" s="19">
        <v>113.2</v>
      </c>
      <c r="AE511" s="19">
        <v>112.9</v>
      </c>
      <c r="AF511" s="19">
        <v>112.2</v>
      </c>
      <c r="AG511" s="19">
        <v>112.4</v>
      </c>
      <c r="AH511" s="19">
        <v>112.4</v>
      </c>
      <c r="AI511" s="19">
        <v>112.9</v>
      </c>
      <c r="AJ511" s="19">
        <v>110.7</v>
      </c>
      <c r="AK511" s="19">
        <v>108.3</v>
      </c>
      <c r="AL511" s="19">
        <v>107.8</v>
      </c>
      <c r="AM511" s="19">
        <v>108.3</v>
      </c>
      <c r="AN511" s="19">
        <v>110.7</v>
      </c>
      <c r="AO511" s="19">
        <v>110.9</v>
      </c>
      <c r="AP511" s="19">
        <v>112.7</v>
      </c>
      <c r="AQ511" s="19">
        <v>110.1</v>
      </c>
      <c r="AR511" s="19">
        <v>110</v>
      </c>
      <c r="AS511" s="19">
        <v>108.3</v>
      </c>
      <c r="AT511" s="19">
        <v>108.7</v>
      </c>
      <c r="AU511" s="19">
        <v>107.9</v>
      </c>
      <c r="AV511" s="19">
        <v>108.1</v>
      </c>
      <c r="AW511" s="19">
        <v>107.7</v>
      </c>
      <c r="AX511" s="19">
        <v>105.4</v>
      </c>
      <c r="AY511" s="19">
        <v>106.7</v>
      </c>
      <c r="AZ511" s="19">
        <v>111.8</v>
      </c>
      <c r="BA511" s="19">
        <v>109.3</v>
      </c>
      <c r="BB511" s="19">
        <v>108.1</v>
      </c>
      <c r="BC511" s="19">
        <v>111.1</v>
      </c>
      <c r="BD511" s="19">
        <v>107.2</v>
      </c>
      <c r="BE511" s="19">
        <v>110.3</v>
      </c>
      <c r="BF511" s="19">
        <v>109.7</v>
      </c>
      <c r="BG511" s="19">
        <v>107.2</v>
      </c>
      <c r="BH511" s="19">
        <v>108.6</v>
      </c>
      <c r="BI511" s="19">
        <v>109.4</v>
      </c>
      <c r="BJ511" s="19">
        <v>110.9</v>
      </c>
      <c r="BK511" s="19">
        <v>111.5</v>
      </c>
      <c r="BL511" s="19">
        <v>112.1</v>
      </c>
      <c r="BM511" s="19">
        <v>112.1</v>
      </c>
      <c r="BN511" s="19">
        <v>112.1</v>
      </c>
      <c r="BO511" s="19">
        <v>104.9</v>
      </c>
      <c r="BP511" s="19">
        <v>104.9</v>
      </c>
      <c r="BQ511" s="19">
        <v>104.9</v>
      </c>
      <c r="BR511" s="19">
        <v>107.5</v>
      </c>
      <c r="BS511" s="19">
        <v>107.3</v>
      </c>
      <c r="BT511" s="19">
        <v>108</v>
      </c>
      <c r="BU511" s="19">
        <v>107.2</v>
      </c>
      <c r="BV511" s="19">
        <v>108.6</v>
      </c>
      <c r="BW511" s="19">
        <v>108.6</v>
      </c>
      <c r="BX511" s="19">
        <v>109.4</v>
      </c>
      <c r="BY511" s="19">
        <v>109.7</v>
      </c>
      <c r="BZ511" s="19">
        <v>109.8</v>
      </c>
      <c r="CA511" s="19">
        <v>110.8</v>
      </c>
      <c r="CB511" s="19">
        <v>110.3</v>
      </c>
      <c r="CC511" s="19">
        <v>111.6</v>
      </c>
      <c r="CD511" s="19">
        <v>113.8</v>
      </c>
      <c r="CE511" s="19">
        <v>115.3</v>
      </c>
      <c r="CF511" s="19">
        <v>111.8</v>
      </c>
      <c r="CG511" s="19">
        <v>112.3</v>
      </c>
      <c r="CH511" s="19">
        <v>113.8</v>
      </c>
      <c r="CI511" s="19">
        <v>112.7</v>
      </c>
      <c r="CJ511" s="19">
        <v>112.6</v>
      </c>
      <c r="CK511" s="19">
        <v>114.2</v>
      </c>
      <c r="CL511" s="19">
        <v>112.7</v>
      </c>
      <c r="CM511" s="19">
        <v>112.3</v>
      </c>
      <c r="CN511" s="19">
        <v>111.3</v>
      </c>
      <c r="CO511" s="19">
        <v>113.5</v>
      </c>
      <c r="CP511" s="19">
        <v>110.3</v>
      </c>
      <c r="CQ511" s="19">
        <v>112.5</v>
      </c>
      <c r="CR511" s="19">
        <v>111.8</v>
      </c>
      <c r="CS511" s="19">
        <v>112.4</v>
      </c>
      <c r="CT511" s="19">
        <v>111.2</v>
      </c>
      <c r="CU511" s="19">
        <v>110.8</v>
      </c>
      <c r="CV511" s="19">
        <v>109.9</v>
      </c>
      <c r="CW511" s="19">
        <v>112.4</v>
      </c>
      <c r="CX511" s="19">
        <v>115.2</v>
      </c>
      <c r="CY511" s="19">
        <v>114.9</v>
      </c>
      <c r="CZ511" s="19">
        <v>113.4</v>
      </c>
      <c r="DA511" s="19">
        <v>114.6</v>
      </c>
      <c r="DB511" s="19">
        <v>114.6</v>
      </c>
      <c r="DC511" s="19">
        <v>115.6</v>
      </c>
      <c r="DD511" s="19">
        <v>116.5</v>
      </c>
      <c r="DE511" s="19">
        <v>117.8</v>
      </c>
      <c r="DF511" s="19">
        <v>119.9</v>
      </c>
      <c r="DG511" s="19">
        <v>130.1</v>
      </c>
      <c r="DH511" s="19">
        <v>129.9</v>
      </c>
      <c r="DI511" s="19">
        <v>128.80000000000001</v>
      </c>
      <c r="DJ511" s="19">
        <v>128.9</v>
      </c>
      <c r="DK511" s="19">
        <v>128.6</v>
      </c>
      <c r="DL511" s="19">
        <v>126.7</v>
      </c>
      <c r="DM511" s="19">
        <v>128.19999999999999</v>
      </c>
      <c r="DN511" s="19">
        <v>142.6</v>
      </c>
      <c r="DO511" s="19">
        <v>138.4</v>
      </c>
      <c r="DP511" s="19">
        <v>134.4</v>
      </c>
      <c r="DQ511" s="19">
        <v>132.80000000000001</v>
      </c>
      <c r="DR511" s="19">
        <v>136.5</v>
      </c>
      <c r="DS511" s="19">
        <v>140.9</v>
      </c>
      <c r="DT511" s="19">
        <v>139.69999999999999</v>
      </c>
      <c r="DU511" s="19">
        <v>142.19999999999999</v>
      </c>
      <c r="DV511" s="19">
        <v>133.19999999999999</v>
      </c>
      <c r="DW511" s="19">
        <v>129.30000000000001</v>
      </c>
    </row>
    <row r="512" spans="1:127">
      <c r="A512" s="17" t="s">
        <v>1617</v>
      </c>
      <c r="B512" s="17" t="s">
        <v>1618</v>
      </c>
      <c r="C512" s="18">
        <v>0.20335</v>
      </c>
      <c r="D512" s="19">
        <v>98.9</v>
      </c>
      <c r="E512" s="19">
        <v>103.3</v>
      </c>
      <c r="F512" s="19">
        <v>104.9</v>
      </c>
      <c r="G512" s="19">
        <v>105.2</v>
      </c>
      <c r="H512" s="19">
        <v>105.9</v>
      </c>
      <c r="I512" s="19">
        <v>107.2</v>
      </c>
      <c r="J512" s="19">
        <v>107.4</v>
      </c>
      <c r="K512" s="19">
        <v>106.8</v>
      </c>
      <c r="L512" s="19">
        <v>104.2</v>
      </c>
      <c r="M512" s="19">
        <v>100.8</v>
      </c>
      <c r="N512" s="19">
        <v>99.4</v>
      </c>
      <c r="O512" s="19">
        <v>100.8</v>
      </c>
      <c r="P512" s="19">
        <v>107.1</v>
      </c>
      <c r="Q512" s="19">
        <v>112.1</v>
      </c>
      <c r="R512" s="19">
        <v>107.1</v>
      </c>
      <c r="S512" s="19">
        <v>108.8</v>
      </c>
      <c r="T512" s="19">
        <v>112.4</v>
      </c>
      <c r="U512" s="19">
        <v>105.7</v>
      </c>
      <c r="V512" s="19">
        <v>115.7</v>
      </c>
      <c r="W512" s="19">
        <v>116</v>
      </c>
      <c r="X512" s="19">
        <v>117.4</v>
      </c>
      <c r="Y512" s="19">
        <v>111.7</v>
      </c>
      <c r="Z512" s="19">
        <v>117.6</v>
      </c>
      <c r="AA512" s="19">
        <v>117</v>
      </c>
      <c r="AB512" s="19">
        <v>117.7</v>
      </c>
      <c r="AC512" s="19">
        <v>115.2</v>
      </c>
      <c r="AD512" s="19">
        <v>118.8</v>
      </c>
      <c r="AE512" s="19">
        <v>120.1</v>
      </c>
      <c r="AF512" s="19">
        <v>118.1</v>
      </c>
      <c r="AG512" s="19">
        <v>120</v>
      </c>
      <c r="AH512" s="19">
        <v>114.4</v>
      </c>
      <c r="AI512" s="19">
        <v>113.8</v>
      </c>
      <c r="AJ512" s="19">
        <v>116.1</v>
      </c>
      <c r="AK512" s="19">
        <v>112</v>
      </c>
      <c r="AL512" s="19">
        <v>110.8</v>
      </c>
      <c r="AM512" s="19">
        <v>116.4</v>
      </c>
      <c r="AN512" s="19">
        <v>118.2</v>
      </c>
      <c r="AO512" s="19">
        <v>116.9</v>
      </c>
      <c r="AP512" s="19">
        <v>115.7</v>
      </c>
      <c r="AQ512" s="19">
        <v>114.9</v>
      </c>
      <c r="AR512" s="19">
        <v>115.7</v>
      </c>
      <c r="AS512" s="19">
        <v>115.1</v>
      </c>
      <c r="AT512" s="19">
        <v>112.9</v>
      </c>
      <c r="AU512" s="19">
        <v>118.6</v>
      </c>
      <c r="AV512" s="19">
        <v>115.1</v>
      </c>
      <c r="AW512" s="19">
        <v>115.3</v>
      </c>
      <c r="AX512" s="19">
        <v>110</v>
      </c>
      <c r="AY512" s="19">
        <v>115.3</v>
      </c>
      <c r="AZ512" s="19">
        <v>114.7</v>
      </c>
      <c r="BA512" s="19">
        <v>113.8</v>
      </c>
      <c r="BB512" s="19">
        <v>115.2</v>
      </c>
      <c r="BC512" s="19">
        <v>115.5</v>
      </c>
      <c r="BD512" s="19">
        <v>114.6</v>
      </c>
      <c r="BE512" s="19">
        <v>116.1</v>
      </c>
      <c r="BF512" s="19">
        <v>118.7</v>
      </c>
      <c r="BG512" s="19">
        <v>117.8</v>
      </c>
      <c r="BH512" s="19">
        <v>117.5</v>
      </c>
      <c r="BI512" s="19">
        <v>118.6</v>
      </c>
      <c r="BJ512" s="19">
        <v>118.9</v>
      </c>
      <c r="BK512" s="19">
        <v>118.9</v>
      </c>
      <c r="BL512" s="19">
        <v>116.9</v>
      </c>
      <c r="BM512" s="19">
        <v>117.9</v>
      </c>
      <c r="BN512" s="19">
        <v>120.2</v>
      </c>
      <c r="BO512" s="19">
        <v>120.5</v>
      </c>
      <c r="BP512" s="19">
        <v>119.2</v>
      </c>
      <c r="BQ512" s="19">
        <v>117.7</v>
      </c>
      <c r="BR512" s="19">
        <v>119.4</v>
      </c>
      <c r="BS512" s="19">
        <v>119.1</v>
      </c>
      <c r="BT512" s="19">
        <v>117.5</v>
      </c>
      <c r="BU512" s="19">
        <v>118.9</v>
      </c>
      <c r="BV512" s="19">
        <v>120.5</v>
      </c>
      <c r="BW512" s="19">
        <v>117.6</v>
      </c>
      <c r="BX512" s="19">
        <v>120.9</v>
      </c>
      <c r="BY512" s="19">
        <v>120.6</v>
      </c>
      <c r="BZ512" s="19">
        <v>123</v>
      </c>
      <c r="CA512" s="19">
        <v>123.2</v>
      </c>
      <c r="CB512" s="19">
        <v>122.9</v>
      </c>
      <c r="CC512" s="19">
        <v>124.7</v>
      </c>
      <c r="CD512" s="19">
        <v>123.6</v>
      </c>
      <c r="CE512" s="19">
        <v>125.1</v>
      </c>
      <c r="CF512" s="19">
        <v>125</v>
      </c>
      <c r="CG512" s="19">
        <v>123.4</v>
      </c>
      <c r="CH512" s="19">
        <v>123.1</v>
      </c>
      <c r="CI512" s="19">
        <v>124.5</v>
      </c>
      <c r="CJ512" s="19">
        <v>117.9</v>
      </c>
      <c r="CK512" s="19">
        <v>119.4</v>
      </c>
      <c r="CL512" s="19">
        <v>118.3</v>
      </c>
      <c r="CM512" s="19">
        <v>118.1</v>
      </c>
      <c r="CN512" s="19">
        <v>114.7</v>
      </c>
      <c r="CO512" s="19">
        <v>118.1</v>
      </c>
      <c r="CP512" s="19">
        <v>118.5</v>
      </c>
      <c r="CQ512" s="19">
        <v>118.2</v>
      </c>
      <c r="CR512" s="19">
        <v>122.2</v>
      </c>
      <c r="CS512" s="19">
        <v>118.8</v>
      </c>
      <c r="CT512" s="19">
        <v>119.7</v>
      </c>
      <c r="CU512" s="19">
        <v>119.3</v>
      </c>
      <c r="CV512" s="19">
        <v>120.3</v>
      </c>
      <c r="CW512" s="19">
        <v>119</v>
      </c>
      <c r="CX512" s="19">
        <v>115.2</v>
      </c>
      <c r="CY512" s="19">
        <v>112</v>
      </c>
      <c r="CZ512" s="19">
        <v>112.6</v>
      </c>
      <c r="DA512" s="19">
        <v>114.8</v>
      </c>
      <c r="DB512" s="19">
        <v>111.8</v>
      </c>
      <c r="DC512" s="19">
        <v>113.6</v>
      </c>
      <c r="DD512" s="19">
        <v>121.1</v>
      </c>
      <c r="DE512" s="19">
        <v>121.3</v>
      </c>
      <c r="DF512" s="19">
        <v>123.7</v>
      </c>
      <c r="DG512" s="19">
        <v>123.5</v>
      </c>
      <c r="DH512" s="19">
        <v>128.69999999999999</v>
      </c>
      <c r="DI512" s="19">
        <v>127.8</v>
      </c>
      <c r="DJ512" s="19">
        <v>126.4</v>
      </c>
      <c r="DK512" s="19">
        <v>124.6</v>
      </c>
      <c r="DL512" s="19">
        <v>125.5</v>
      </c>
      <c r="DM512" s="19">
        <v>127.6</v>
      </c>
      <c r="DN512" s="19">
        <v>129.69999999999999</v>
      </c>
      <c r="DO512" s="19">
        <v>130.4</v>
      </c>
      <c r="DP512" s="19">
        <v>127.1</v>
      </c>
      <c r="DQ512" s="19">
        <v>130.69999999999999</v>
      </c>
      <c r="DR512" s="19">
        <v>129.30000000000001</v>
      </c>
      <c r="DS512" s="19">
        <v>131.4</v>
      </c>
      <c r="DT512" s="19">
        <v>134.5</v>
      </c>
      <c r="DU512" s="19">
        <v>137.30000000000001</v>
      </c>
      <c r="DV512" s="19">
        <v>137.80000000000001</v>
      </c>
      <c r="DW512" s="19">
        <v>139.19999999999999</v>
      </c>
    </row>
    <row r="513" spans="1:127">
      <c r="A513" s="17" t="s">
        <v>1619</v>
      </c>
      <c r="B513" s="17" t="s">
        <v>1620</v>
      </c>
      <c r="C513" s="18">
        <v>3.7010000000000001E-2</v>
      </c>
      <c r="D513" s="19">
        <v>106.9</v>
      </c>
      <c r="E513" s="19">
        <v>108.4</v>
      </c>
      <c r="F513" s="19">
        <v>107</v>
      </c>
      <c r="G513" s="19">
        <v>107.9</v>
      </c>
      <c r="H513" s="19">
        <v>107.5</v>
      </c>
      <c r="I513" s="19">
        <v>108.5</v>
      </c>
      <c r="J513" s="19">
        <v>109.3</v>
      </c>
      <c r="K513" s="19">
        <v>107.9</v>
      </c>
      <c r="L513" s="19">
        <v>106.9</v>
      </c>
      <c r="M513" s="19">
        <v>107.3</v>
      </c>
      <c r="N513" s="19">
        <v>108.1</v>
      </c>
      <c r="O513" s="19">
        <v>109.3</v>
      </c>
      <c r="P513" s="19">
        <v>114.3</v>
      </c>
      <c r="Q513" s="19">
        <v>114.7</v>
      </c>
      <c r="R513" s="19">
        <v>115.2</v>
      </c>
      <c r="S513" s="19">
        <v>115.5</v>
      </c>
      <c r="T513" s="19">
        <v>116.8</v>
      </c>
      <c r="U513" s="19">
        <v>118.5</v>
      </c>
      <c r="V513" s="19">
        <v>118.2</v>
      </c>
      <c r="W513" s="19">
        <v>117.4</v>
      </c>
      <c r="X513" s="19">
        <v>117.2</v>
      </c>
      <c r="Y513" s="19">
        <v>118.1</v>
      </c>
      <c r="Z513" s="19">
        <v>118.9</v>
      </c>
      <c r="AA513" s="19">
        <v>119.1</v>
      </c>
      <c r="AB513" s="19">
        <v>122.2</v>
      </c>
      <c r="AC513" s="19">
        <v>122.4</v>
      </c>
      <c r="AD513" s="19">
        <v>122.6</v>
      </c>
      <c r="AE513" s="19">
        <v>122.8</v>
      </c>
      <c r="AF513" s="19">
        <v>122.2</v>
      </c>
      <c r="AG513" s="19">
        <v>123.2</v>
      </c>
      <c r="AH513" s="19">
        <v>122.1</v>
      </c>
      <c r="AI513" s="19">
        <v>121.1</v>
      </c>
      <c r="AJ513" s="19">
        <v>118.4</v>
      </c>
      <c r="AK513" s="19">
        <v>118.1</v>
      </c>
      <c r="AL513" s="19">
        <v>117.4</v>
      </c>
      <c r="AM513" s="19">
        <v>117.6</v>
      </c>
      <c r="AN513" s="19">
        <v>122.3</v>
      </c>
      <c r="AO513" s="19">
        <v>123.2</v>
      </c>
      <c r="AP513" s="19">
        <v>122.9</v>
      </c>
      <c r="AQ513" s="19">
        <v>122.9</v>
      </c>
      <c r="AR513" s="19">
        <v>122.4</v>
      </c>
      <c r="AS513" s="19">
        <v>120.9</v>
      </c>
      <c r="AT513" s="19">
        <v>119.5</v>
      </c>
      <c r="AU513" s="19">
        <v>119.8</v>
      </c>
      <c r="AV513" s="19">
        <v>119.2</v>
      </c>
      <c r="AW513" s="19">
        <v>118.3</v>
      </c>
      <c r="AX513" s="19">
        <v>118.6</v>
      </c>
      <c r="AY513" s="19">
        <v>117.9</v>
      </c>
      <c r="AZ513" s="19">
        <v>121.2</v>
      </c>
      <c r="BA513" s="19">
        <v>121</v>
      </c>
      <c r="BB513" s="19">
        <v>121.7</v>
      </c>
      <c r="BC513" s="19">
        <v>120.7</v>
      </c>
      <c r="BD513" s="19">
        <v>120.8</v>
      </c>
      <c r="BE513" s="19">
        <v>119.7</v>
      </c>
      <c r="BF513" s="19">
        <v>120.2</v>
      </c>
      <c r="BG513" s="19">
        <v>120.5</v>
      </c>
      <c r="BH513" s="19">
        <v>121.4</v>
      </c>
      <c r="BI513" s="19">
        <v>121.4</v>
      </c>
      <c r="BJ513" s="19">
        <v>122.3</v>
      </c>
      <c r="BK513" s="19">
        <v>122.9</v>
      </c>
      <c r="BL513" s="19">
        <v>121.9</v>
      </c>
      <c r="BM513" s="19">
        <v>121.6</v>
      </c>
      <c r="BN513" s="19">
        <v>122.9</v>
      </c>
      <c r="BO513" s="19">
        <v>123.1</v>
      </c>
      <c r="BP513" s="19">
        <v>123</v>
      </c>
      <c r="BQ513" s="19">
        <v>123.7</v>
      </c>
      <c r="BR513" s="19">
        <v>123.5</v>
      </c>
      <c r="BS513" s="19">
        <v>121.7</v>
      </c>
      <c r="BT513" s="19">
        <v>125.7</v>
      </c>
      <c r="BU513" s="19">
        <v>124.6</v>
      </c>
      <c r="BV513" s="19">
        <v>124.7</v>
      </c>
      <c r="BW513" s="19">
        <v>124.7</v>
      </c>
      <c r="BX513" s="19">
        <v>126</v>
      </c>
      <c r="BY513" s="19">
        <v>125.1</v>
      </c>
      <c r="BZ513" s="19">
        <v>124.3</v>
      </c>
      <c r="CA513" s="19">
        <v>122.8</v>
      </c>
      <c r="CB513" s="19">
        <v>123</v>
      </c>
      <c r="CC513" s="19">
        <v>123.8</v>
      </c>
      <c r="CD513" s="19">
        <v>122.7</v>
      </c>
      <c r="CE513" s="19">
        <v>122</v>
      </c>
      <c r="CF513" s="19">
        <v>121.2</v>
      </c>
      <c r="CG513" s="19">
        <v>120.5</v>
      </c>
      <c r="CH513" s="19">
        <v>120.9</v>
      </c>
      <c r="CI513" s="19">
        <v>121.1</v>
      </c>
      <c r="CJ513" s="19">
        <v>122.4</v>
      </c>
      <c r="CK513" s="19">
        <v>120.2</v>
      </c>
      <c r="CL513" s="19">
        <v>120.7</v>
      </c>
      <c r="CM513" s="19">
        <v>121.3</v>
      </c>
      <c r="CN513" s="19">
        <v>120.8</v>
      </c>
      <c r="CO513" s="19">
        <v>119.5</v>
      </c>
      <c r="CP513" s="19">
        <v>118.4</v>
      </c>
      <c r="CQ513" s="19">
        <v>118</v>
      </c>
      <c r="CR513" s="19">
        <v>116.3</v>
      </c>
      <c r="CS513" s="19">
        <v>115.6</v>
      </c>
      <c r="CT513" s="19">
        <v>114.9</v>
      </c>
      <c r="CU513" s="19">
        <v>114.9</v>
      </c>
      <c r="CV513" s="19">
        <v>113.6</v>
      </c>
      <c r="CW513" s="19">
        <v>115</v>
      </c>
      <c r="CX513" s="19">
        <v>116</v>
      </c>
      <c r="CY513" s="19">
        <v>115.5</v>
      </c>
      <c r="CZ513" s="19">
        <v>115.7</v>
      </c>
      <c r="DA513" s="19">
        <v>115.9</v>
      </c>
      <c r="DB513" s="19">
        <v>116.9</v>
      </c>
      <c r="DC513" s="19">
        <v>117.1</v>
      </c>
      <c r="DD513" s="19">
        <v>118</v>
      </c>
      <c r="DE513" s="19">
        <v>118.8</v>
      </c>
      <c r="DF513" s="19">
        <v>118.8</v>
      </c>
      <c r="DG513" s="19">
        <v>122.3</v>
      </c>
      <c r="DH513" s="19">
        <v>123.6</v>
      </c>
      <c r="DI513" s="19">
        <v>123.9</v>
      </c>
      <c r="DJ513" s="19">
        <v>123.6</v>
      </c>
      <c r="DK513" s="19">
        <v>124.2</v>
      </c>
      <c r="DL513" s="19">
        <v>124</v>
      </c>
      <c r="DM513" s="19">
        <v>122.6</v>
      </c>
      <c r="DN513" s="19">
        <v>123</v>
      </c>
      <c r="DO513" s="19">
        <v>123.9</v>
      </c>
      <c r="DP513" s="19">
        <v>124.6</v>
      </c>
      <c r="DQ513" s="19">
        <v>124.3</v>
      </c>
      <c r="DR513" s="19">
        <v>124.9</v>
      </c>
      <c r="DS513" s="19">
        <v>127</v>
      </c>
      <c r="DT513" s="19">
        <v>134.19999999999999</v>
      </c>
      <c r="DU513" s="19">
        <v>134.69999999999999</v>
      </c>
      <c r="DV513" s="19">
        <v>135.4</v>
      </c>
      <c r="DW513" s="19">
        <v>135.19999999999999</v>
      </c>
    </row>
    <row r="514" spans="1:127">
      <c r="A514" s="17" t="s">
        <v>1621</v>
      </c>
      <c r="B514" s="17" t="s">
        <v>1622</v>
      </c>
      <c r="C514" s="18">
        <v>1.5630000000000002E-2</v>
      </c>
      <c r="D514" s="19">
        <v>106.1</v>
      </c>
      <c r="E514" s="19">
        <v>104.9</v>
      </c>
      <c r="F514" s="19">
        <v>104.2</v>
      </c>
      <c r="G514" s="19">
        <v>105.4</v>
      </c>
      <c r="H514" s="19">
        <v>104.5</v>
      </c>
      <c r="I514" s="19">
        <v>107.1</v>
      </c>
      <c r="J514" s="19">
        <v>103.9</v>
      </c>
      <c r="K514" s="19">
        <v>105.5</v>
      </c>
      <c r="L514" s="19">
        <v>100</v>
      </c>
      <c r="M514" s="19">
        <v>105.8</v>
      </c>
      <c r="N514" s="19">
        <v>106.4</v>
      </c>
      <c r="O514" s="19">
        <v>108.2</v>
      </c>
      <c r="P514" s="19">
        <v>108.2</v>
      </c>
      <c r="Q514" s="19">
        <v>110.4</v>
      </c>
      <c r="R514" s="19">
        <v>107.7</v>
      </c>
      <c r="S514" s="19">
        <v>107.9</v>
      </c>
      <c r="T514" s="19">
        <v>109</v>
      </c>
      <c r="U514" s="19">
        <v>114.3</v>
      </c>
      <c r="V514" s="19">
        <v>113.5</v>
      </c>
      <c r="W514" s="19">
        <v>116.2</v>
      </c>
      <c r="X514" s="19">
        <v>117.1</v>
      </c>
      <c r="Y514" s="19">
        <v>113.3</v>
      </c>
      <c r="Z514" s="19">
        <v>114.8</v>
      </c>
      <c r="AA514" s="19">
        <v>118.3</v>
      </c>
      <c r="AB514" s="19">
        <v>118.4</v>
      </c>
      <c r="AC514" s="19">
        <v>116.3</v>
      </c>
      <c r="AD514" s="19">
        <v>114.9</v>
      </c>
      <c r="AE514" s="19">
        <v>114.3</v>
      </c>
      <c r="AF514" s="19">
        <v>116.3</v>
      </c>
      <c r="AG514" s="19">
        <v>116</v>
      </c>
      <c r="AH514" s="19">
        <v>116.3</v>
      </c>
      <c r="AI514" s="19">
        <v>113.4</v>
      </c>
      <c r="AJ514" s="19">
        <v>110.2</v>
      </c>
      <c r="AK514" s="19">
        <v>110.7</v>
      </c>
      <c r="AL514" s="19">
        <v>108.9</v>
      </c>
      <c r="AM514" s="19">
        <v>108.6</v>
      </c>
      <c r="AN514" s="19">
        <v>110.1</v>
      </c>
      <c r="AO514" s="19">
        <v>112.6</v>
      </c>
      <c r="AP514" s="19">
        <v>110.1</v>
      </c>
      <c r="AQ514" s="19">
        <v>109</v>
      </c>
      <c r="AR514" s="19">
        <v>110.2</v>
      </c>
      <c r="AS514" s="19">
        <v>107.6</v>
      </c>
      <c r="AT514" s="19">
        <v>106.8</v>
      </c>
      <c r="AU514" s="19">
        <v>107.3</v>
      </c>
      <c r="AV514" s="19">
        <v>106.4</v>
      </c>
      <c r="AW514" s="19">
        <v>103.2</v>
      </c>
      <c r="AX514" s="19">
        <v>103.4</v>
      </c>
      <c r="AY514" s="19">
        <v>105.3</v>
      </c>
      <c r="AZ514" s="19">
        <v>106.2</v>
      </c>
      <c r="BA514" s="19">
        <v>105</v>
      </c>
      <c r="BB514" s="19">
        <v>106.5</v>
      </c>
      <c r="BC514" s="19">
        <v>107.6</v>
      </c>
      <c r="BD514" s="19">
        <v>107.4</v>
      </c>
      <c r="BE514" s="19">
        <v>108.8</v>
      </c>
      <c r="BF514" s="19">
        <v>106.8</v>
      </c>
      <c r="BG514" s="19">
        <v>108</v>
      </c>
      <c r="BH514" s="19">
        <v>107.5</v>
      </c>
      <c r="BI514" s="19">
        <v>107.4</v>
      </c>
      <c r="BJ514" s="19">
        <v>108.9</v>
      </c>
      <c r="BK514" s="19">
        <v>108.2</v>
      </c>
      <c r="BL514" s="19">
        <v>108.3</v>
      </c>
      <c r="BM514" s="19">
        <v>107.1</v>
      </c>
      <c r="BN514" s="19">
        <v>108.5</v>
      </c>
      <c r="BO514" s="19">
        <v>111.8</v>
      </c>
      <c r="BP514" s="19">
        <v>111.1</v>
      </c>
      <c r="BQ514" s="19">
        <v>110.3</v>
      </c>
      <c r="BR514" s="19">
        <v>109.7</v>
      </c>
      <c r="BS514" s="19">
        <v>109.7</v>
      </c>
      <c r="BT514" s="19">
        <v>109.3</v>
      </c>
      <c r="BU514" s="19">
        <v>109</v>
      </c>
      <c r="BV514" s="19">
        <v>108.7</v>
      </c>
      <c r="BW514" s="19">
        <v>110.1</v>
      </c>
      <c r="BX514" s="19">
        <v>110.9</v>
      </c>
      <c r="BY514" s="19">
        <v>111.6</v>
      </c>
      <c r="BZ514" s="19">
        <v>112.6</v>
      </c>
      <c r="CA514" s="19">
        <v>112.7</v>
      </c>
      <c r="CB514" s="19">
        <v>113.3</v>
      </c>
      <c r="CC514" s="19">
        <v>114.6</v>
      </c>
      <c r="CD514" s="19">
        <v>114.7</v>
      </c>
      <c r="CE514" s="19">
        <v>115.1</v>
      </c>
      <c r="CF514" s="19">
        <v>116.5</v>
      </c>
      <c r="CG514" s="19">
        <v>115.7</v>
      </c>
      <c r="CH514" s="19">
        <v>115.5</v>
      </c>
      <c r="CI514" s="19">
        <v>115</v>
      </c>
      <c r="CJ514" s="19">
        <v>114.3</v>
      </c>
      <c r="CK514" s="19">
        <v>112.7</v>
      </c>
      <c r="CL514" s="19">
        <v>113.7</v>
      </c>
      <c r="CM514" s="19">
        <v>113.4</v>
      </c>
      <c r="CN514" s="19">
        <v>114.6</v>
      </c>
      <c r="CO514" s="19">
        <v>113.7</v>
      </c>
      <c r="CP514" s="19">
        <v>114.6</v>
      </c>
      <c r="CQ514" s="19">
        <v>112.4</v>
      </c>
      <c r="CR514" s="19">
        <v>112.2</v>
      </c>
      <c r="CS514" s="19">
        <v>111.9</v>
      </c>
      <c r="CT514" s="19">
        <v>110.8</v>
      </c>
      <c r="CU514" s="19">
        <v>112.3</v>
      </c>
      <c r="CV514" s="19">
        <v>114.4</v>
      </c>
      <c r="CW514" s="19">
        <v>116.3</v>
      </c>
      <c r="CX514" s="19">
        <v>111.8</v>
      </c>
      <c r="CY514" s="19">
        <v>111.7</v>
      </c>
      <c r="CZ514" s="19">
        <v>110.6</v>
      </c>
      <c r="DA514" s="19">
        <v>113</v>
      </c>
      <c r="DB514" s="19">
        <v>114</v>
      </c>
      <c r="DC514" s="19">
        <v>115.3</v>
      </c>
      <c r="DD514" s="19">
        <v>118.8</v>
      </c>
      <c r="DE514" s="19">
        <v>121.7</v>
      </c>
      <c r="DF514" s="19">
        <v>123.4</v>
      </c>
      <c r="DG514" s="19">
        <v>128.4</v>
      </c>
      <c r="DH514" s="19">
        <v>131</v>
      </c>
      <c r="DI514" s="19">
        <v>135.5</v>
      </c>
      <c r="DJ514" s="19">
        <v>134.30000000000001</v>
      </c>
      <c r="DK514" s="19">
        <v>129.69999999999999</v>
      </c>
      <c r="DL514" s="19">
        <v>131.1</v>
      </c>
      <c r="DM514" s="19">
        <v>132.30000000000001</v>
      </c>
      <c r="DN514" s="19">
        <v>136.9</v>
      </c>
      <c r="DO514" s="19">
        <v>139.9</v>
      </c>
      <c r="DP514" s="19">
        <v>142.4</v>
      </c>
      <c r="DQ514" s="19">
        <v>140.69999999999999</v>
      </c>
      <c r="DR514" s="19">
        <v>140.6</v>
      </c>
      <c r="DS514" s="19">
        <v>145.5</v>
      </c>
      <c r="DT514" s="19">
        <v>146</v>
      </c>
      <c r="DU514" s="19">
        <v>146.1</v>
      </c>
      <c r="DV514" s="19">
        <v>145.69999999999999</v>
      </c>
      <c r="DW514" s="19">
        <v>143.9</v>
      </c>
    </row>
    <row r="515" spans="1:127">
      <c r="A515" s="17" t="s">
        <v>1623</v>
      </c>
      <c r="B515" s="17" t="s">
        <v>1624</v>
      </c>
      <c r="C515" s="18">
        <v>3.9260000000000003E-2</v>
      </c>
      <c r="D515" s="19">
        <v>101.3</v>
      </c>
      <c r="E515" s="19">
        <v>103.6</v>
      </c>
      <c r="F515" s="19">
        <v>103.4</v>
      </c>
      <c r="G515" s="19">
        <v>98.5</v>
      </c>
      <c r="H515" s="19">
        <v>99.4</v>
      </c>
      <c r="I515" s="19">
        <v>98.7</v>
      </c>
      <c r="J515" s="19">
        <v>103.3</v>
      </c>
      <c r="K515" s="19">
        <v>100.8</v>
      </c>
      <c r="L515" s="19">
        <v>99.3</v>
      </c>
      <c r="M515" s="19">
        <v>101</v>
      </c>
      <c r="N515" s="19">
        <v>103.9</v>
      </c>
      <c r="O515" s="19">
        <v>102.4</v>
      </c>
      <c r="P515" s="19">
        <v>104.1</v>
      </c>
      <c r="Q515" s="19">
        <v>105.7</v>
      </c>
      <c r="R515" s="19">
        <v>107</v>
      </c>
      <c r="S515" s="19">
        <v>108</v>
      </c>
      <c r="T515" s="19">
        <v>107.9</v>
      </c>
      <c r="U515" s="19">
        <v>110.4</v>
      </c>
      <c r="V515" s="19">
        <v>109.1</v>
      </c>
      <c r="W515" s="19">
        <v>107</v>
      </c>
      <c r="X515" s="19">
        <v>109.5</v>
      </c>
      <c r="Y515" s="19">
        <v>114.5</v>
      </c>
      <c r="Z515" s="19">
        <v>106.7</v>
      </c>
      <c r="AA515" s="19">
        <v>113.1</v>
      </c>
      <c r="AB515" s="19">
        <v>116.5</v>
      </c>
      <c r="AC515" s="19">
        <v>115.3</v>
      </c>
      <c r="AD515" s="19">
        <v>108.8</v>
      </c>
      <c r="AE515" s="19">
        <v>114.1</v>
      </c>
      <c r="AF515" s="19">
        <v>109.8</v>
      </c>
      <c r="AG515" s="19">
        <v>113</v>
      </c>
      <c r="AH515" s="19">
        <v>117.3</v>
      </c>
      <c r="AI515" s="19">
        <v>113.2</v>
      </c>
      <c r="AJ515" s="19">
        <v>115.8</v>
      </c>
      <c r="AK515" s="19">
        <v>122.5</v>
      </c>
      <c r="AL515" s="19">
        <v>117.4</v>
      </c>
      <c r="AM515" s="19">
        <v>113.6</v>
      </c>
      <c r="AN515" s="19">
        <v>113.2</v>
      </c>
      <c r="AO515" s="19">
        <v>117.1</v>
      </c>
      <c r="AP515" s="19">
        <v>119.4</v>
      </c>
      <c r="AQ515" s="19">
        <v>113.6</v>
      </c>
      <c r="AR515" s="19">
        <v>114.2</v>
      </c>
      <c r="AS515" s="19">
        <v>114.9</v>
      </c>
      <c r="AT515" s="19">
        <v>115</v>
      </c>
      <c r="AU515" s="19">
        <v>115.8</v>
      </c>
      <c r="AV515" s="19">
        <v>116.2</v>
      </c>
      <c r="AW515" s="19">
        <v>113.9</v>
      </c>
      <c r="AX515" s="19">
        <v>112.7</v>
      </c>
      <c r="AY515" s="19">
        <v>113.2</v>
      </c>
      <c r="AZ515" s="19">
        <v>114.4</v>
      </c>
      <c r="BA515" s="19">
        <v>113.5</v>
      </c>
      <c r="BB515" s="19">
        <v>113.1</v>
      </c>
      <c r="BC515" s="19">
        <v>111.9</v>
      </c>
      <c r="BD515" s="19">
        <v>112.9</v>
      </c>
      <c r="BE515" s="19">
        <v>111.7</v>
      </c>
      <c r="BF515" s="19">
        <v>111.6</v>
      </c>
      <c r="BG515" s="19">
        <v>110.7</v>
      </c>
      <c r="BH515" s="19">
        <v>111.5</v>
      </c>
      <c r="BI515" s="19">
        <v>113.2</v>
      </c>
      <c r="BJ515" s="19">
        <v>117.1</v>
      </c>
      <c r="BK515" s="19">
        <v>114</v>
      </c>
      <c r="BL515" s="19">
        <v>115.1</v>
      </c>
      <c r="BM515" s="19">
        <v>114.3</v>
      </c>
      <c r="BN515" s="19">
        <v>114.3</v>
      </c>
      <c r="BO515" s="19">
        <v>119</v>
      </c>
      <c r="BP515" s="19">
        <v>118.1</v>
      </c>
      <c r="BQ515" s="19">
        <v>120.6</v>
      </c>
      <c r="BR515" s="19">
        <v>129.30000000000001</v>
      </c>
      <c r="BS515" s="19">
        <v>124.2</v>
      </c>
      <c r="BT515" s="19">
        <v>123.2</v>
      </c>
      <c r="BU515" s="19">
        <v>123.2</v>
      </c>
      <c r="BV515" s="19">
        <v>123.4</v>
      </c>
      <c r="BW515" s="19">
        <v>124.1</v>
      </c>
      <c r="BX515" s="19">
        <v>123.5</v>
      </c>
      <c r="BY515" s="19">
        <v>123</v>
      </c>
      <c r="BZ515" s="19">
        <v>123.1</v>
      </c>
      <c r="CA515" s="19">
        <v>123</v>
      </c>
      <c r="CB515" s="19">
        <v>123.9</v>
      </c>
      <c r="CC515" s="19">
        <v>130.1</v>
      </c>
      <c r="CD515" s="19">
        <v>128</v>
      </c>
      <c r="CE515" s="19">
        <v>130.30000000000001</v>
      </c>
      <c r="CF515" s="19">
        <v>129.80000000000001</v>
      </c>
      <c r="CG515" s="19">
        <v>133.4</v>
      </c>
      <c r="CH515" s="19">
        <v>131.80000000000001</v>
      </c>
      <c r="CI515" s="19">
        <v>131.80000000000001</v>
      </c>
      <c r="CJ515" s="19">
        <v>132.69999999999999</v>
      </c>
      <c r="CK515" s="19">
        <v>137.19999999999999</v>
      </c>
      <c r="CL515" s="19">
        <v>136.69999999999999</v>
      </c>
      <c r="CM515" s="19">
        <v>144.1</v>
      </c>
      <c r="CN515" s="19">
        <v>140.30000000000001</v>
      </c>
      <c r="CO515" s="19">
        <v>136.30000000000001</v>
      </c>
      <c r="CP515" s="19">
        <v>138.80000000000001</v>
      </c>
      <c r="CQ515" s="19">
        <v>138.5</v>
      </c>
      <c r="CR515" s="19">
        <v>138.69999999999999</v>
      </c>
      <c r="CS515" s="19">
        <v>141.6</v>
      </c>
      <c r="CT515" s="19">
        <v>140</v>
      </c>
      <c r="CU515" s="19">
        <v>140.9</v>
      </c>
      <c r="CV515" s="19">
        <v>140</v>
      </c>
      <c r="CW515" s="19">
        <v>142.1</v>
      </c>
      <c r="CX515" s="19">
        <v>140.80000000000001</v>
      </c>
      <c r="CY515" s="19">
        <v>139.69999999999999</v>
      </c>
      <c r="CZ515" s="19">
        <v>139.5</v>
      </c>
      <c r="DA515" s="19">
        <v>140.5</v>
      </c>
      <c r="DB515" s="19">
        <v>141.80000000000001</v>
      </c>
      <c r="DC515" s="19">
        <v>142.4</v>
      </c>
      <c r="DD515" s="19">
        <v>139</v>
      </c>
      <c r="DE515" s="19">
        <v>143.80000000000001</v>
      </c>
      <c r="DF515" s="19">
        <v>143.5</v>
      </c>
      <c r="DG515" s="19">
        <v>140</v>
      </c>
      <c r="DH515" s="19">
        <v>143.4</v>
      </c>
      <c r="DI515" s="19">
        <v>145.4</v>
      </c>
      <c r="DJ515" s="19">
        <v>144.4</v>
      </c>
      <c r="DK515" s="19">
        <v>142</v>
      </c>
      <c r="DL515" s="19">
        <v>149.19999999999999</v>
      </c>
      <c r="DM515" s="19">
        <v>147.19999999999999</v>
      </c>
      <c r="DN515" s="19">
        <v>145.6</v>
      </c>
      <c r="DO515" s="19">
        <v>144.6</v>
      </c>
      <c r="DP515" s="19">
        <v>145.19999999999999</v>
      </c>
      <c r="DQ515" s="19">
        <v>144.9</v>
      </c>
      <c r="DR515" s="19">
        <v>145.5</v>
      </c>
      <c r="DS515" s="19">
        <v>145.69999999999999</v>
      </c>
      <c r="DT515" s="19">
        <v>146</v>
      </c>
      <c r="DU515" s="19">
        <v>146.6</v>
      </c>
      <c r="DV515" s="19">
        <v>146</v>
      </c>
      <c r="DW515" s="19">
        <v>146</v>
      </c>
    </row>
    <row r="516" spans="1:127">
      <c r="A516" s="17" t="s">
        <v>1625</v>
      </c>
      <c r="B516" s="17" t="s">
        <v>1626</v>
      </c>
      <c r="C516" s="18">
        <v>7.2100000000000003E-3</v>
      </c>
      <c r="D516" s="19">
        <v>110.3</v>
      </c>
      <c r="E516" s="19">
        <v>104.5</v>
      </c>
      <c r="F516" s="19">
        <v>110.6</v>
      </c>
      <c r="G516" s="19">
        <v>109.5</v>
      </c>
      <c r="H516" s="19">
        <v>109.1</v>
      </c>
      <c r="I516" s="19">
        <v>108.8</v>
      </c>
      <c r="J516" s="19">
        <v>114.6</v>
      </c>
      <c r="K516" s="19">
        <v>116.2</v>
      </c>
      <c r="L516" s="19">
        <v>112.5</v>
      </c>
      <c r="M516" s="19">
        <v>133.30000000000001</v>
      </c>
      <c r="N516" s="19">
        <v>125.5</v>
      </c>
      <c r="O516" s="19">
        <v>122.1</v>
      </c>
      <c r="P516" s="19">
        <v>121.7</v>
      </c>
      <c r="Q516" s="19">
        <v>125.3</v>
      </c>
      <c r="R516" s="19">
        <v>118.9</v>
      </c>
      <c r="S516" s="19">
        <v>126.6</v>
      </c>
      <c r="T516" s="19">
        <v>121.8</v>
      </c>
      <c r="U516" s="19">
        <v>123.1</v>
      </c>
      <c r="V516" s="19">
        <v>133.30000000000001</v>
      </c>
      <c r="W516" s="19">
        <v>133.5</v>
      </c>
      <c r="X516" s="19">
        <v>133.69999999999999</v>
      </c>
      <c r="Y516" s="19">
        <v>142.80000000000001</v>
      </c>
      <c r="Z516" s="19">
        <v>143.69999999999999</v>
      </c>
      <c r="AA516" s="19">
        <v>142.19999999999999</v>
      </c>
      <c r="AB516" s="19">
        <v>138.5</v>
      </c>
      <c r="AC516" s="19">
        <v>141.80000000000001</v>
      </c>
      <c r="AD516" s="19">
        <v>146.4</v>
      </c>
      <c r="AE516" s="19">
        <v>143.69999999999999</v>
      </c>
      <c r="AF516" s="19">
        <v>142.1</v>
      </c>
      <c r="AG516" s="19">
        <v>141.9</v>
      </c>
      <c r="AH516" s="19">
        <v>149.30000000000001</v>
      </c>
      <c r="AI516" s="19">
        <v>145.4</v>
      </c>
      <c r="AJ516" s="19">
        <v>138.69999999999999</v>
      </c>
      <c r="AK516" s="19">
        <v>140.80000000000001</v>
      </c>
      <c r="AL516" s="19">
        <v>140.80000000000001</v>
      </c>
      <c r="AM516" s="19">
        <v>145.9</v>
      </c>
      <c r="AN516" s="19">
        <v>141.30000000000001</v>
      </c>
      <c r="AO516" s="19">
        <v>138.69999999999999</v>
      </c>
      <c r="AP516" s="19">
        <v>139</v>
      </c>
      <c r="AQ516" s="19">
        <v>140.19999999999999</v>
      </c>
      <c r="AR516" s="19">
        <v>133.19999999999999</v>
      </c>
      <c r="AS516" s="19">
        <v>138.4</v>
      </c>
      <c r="AT516" s="19">
        <v>146.30000000000001</v>
      </c>
      <c r="AU516" s="19">
        <v>148.6</v>
      </c>
      <c r="AV516" s="19">
        <v>145</v>
      </c>
      <c r="AW516" s="19">
        <v>143.19999999999999</v>
      </c>
      <c r="AX516" s="19">
        <v>127.5</v>
      </c>
      <c r="AY516" s="19">
        <v>145.19999999999999</v>
      </c>
      <c r="AZ516" s="19">
        <v>154.9</v>
      </c>
      <c r="BA516" s="19">
        <v>141.6</v>
      </c>
      <c r="BB516" s="19">
        <v>153.5</v>
      </c>
      <c r="BC516" s="19">
        <v>153</v>
      </c>
      <c r="BD516" s="19">
        <v>139.6</v>
      </c>
      <c r="BE516" s="19">
        <v>159.4</v>
      </c>
      <c r="BF516" s="19">
        <v>158.69999999999999</v>
      </c>
      <c r="BG516" s="19">
        <v>159.1</v>
      </c>
      <c r="BH516" s="19">
        <v>152.80000000000001</v>
      </c>
      <c r="BI516" s="19">
        <v>170.3</v>
      </c>
      <c r="BJ516" s="19">
        <v>166.8</v>
      </c>
      <c r="BK516" s="19">
        <v>157.6</v>
      </c>
      <c r="BL516" s="19">
        <v>157.6</v>
      </c>
      <c r="BM516" s="19">
        <v>157.6</v>
      </c>
      <c r="BN516" s="19">
        <v>157.1</v>
      </c>
      <c r="BO516" s="19">
        <v>162.1</v>
      </c>
      <c r="BP516" s="19">
        <v>152.6</v>
      </c>
      <c r="BQ516" s="19">
        <v>155.5</v>
      </c>
      <c r="BR516" s="19">
        <v>158.1</v>
      </c>
      <c r="BS516" s="19">
        <v>158.80000000000001</v>
      </c>
      <c r="BT516" s="19">
        <v>163.69999999999999</v>
      </c>
      <c r="BU516" s="19">
        <v>157</v>
      </c>
      <c r="BV516" s="19">
        <v>161.30000000000001</v>
      </c>
      <c r="BW516" s="19">
        <v>162.69999999999999</v>
      </c>
      <c r="BX516" s="19">
        <v>156.6</v>
      </c>
      <c r="BY516" s="19">
        <v>164.5</v>
      </c>
      <c r="BZ516" s="19">
        <v>160.69999999999999</v>
      </c>
      <c r="CA516" s="19">
        <v>167.7</v>
      </c>
      <c r="CB516" s="19">
        <v>164.5</v>
      </c>
      <c r="CC516" s="19">
        <v>157.6</v>
      </c>
      <c r="CD516" s="19">
        <v>163.9</v>
      </c>
      <c r="CE516" s="19">
        <v>167.5</v>
      </c>
      <c r="CF516" s="19">
        <v>157.9</v>
      </c>
      <c r="CG516" s="19">
        <v>166.8</v>
      </c>
      <c r="CH516" s="19">
        <v>164.5</v>
      </c>
      <c r="CI516" s="19">
        <v>162.69999999999999</v>
      </c>
      <c r="CJ516" s="19">
        <v>169</v>
      </c>
      <c r="CK516" s="19">
        <v>176.6</v>
      </c>
      <c r="CL516" s="19">
        <v>168.1</v>
      </c>
      <c r="CM516" s="19">
        <v>171.4</v>
      </c>
      <c r="CN516" s="19">
        <v>172.4</v>
      </c>
      <c r="CO516" s="19">
        <v>162.1</v>
      </c>
      <c r="CP516" s="19">
        <v>162.1</v>
      </c>
      <c r="CQ516" s="19">
        <v>161.69999999999999</v>
      </c>
      <c r="CR516" s="19">
        <v>163.80000000000001</v>
      </c>
      <c r="CS516" s="19">
        <v>162.19999999999999</v>
      </c>
      <c r="CT516" s="19">
        <v>168.4</v>
      </c>
      <c r="CU516" s="19">
        <v>168.1</v>
      </c>
      <c r="CV516" s="19">
        <v>168.1</v>
      </c>
      <c r="CW516" s="19">
        <v>168.1</v>
      </c>
      <c r="CX516" s="19">
        <v>168.1</v>
      </c>
      <c r="CY516" s="19">
        <v>168.6</v>
      </c>
      <c r="CZ516" s="19">
        <v>168.6</v>
      </c>
      <c r="DA516" s="19">
        <v>168.6</v>
      </c>
      <c r="DB516" s="19">
        <v>168.6</v>
      </c>
      <c r="DC516" s="19">
        <v>168.6</v>
      </c>
      <c r="DD516" s="19">
        <v>168.9</v>
      </c>
      <c r="DE516" s="19">
        <v>168.8</v>
      </c>
      <c r="DF516" s="19">
        <v>168.9</v>
      </c>
      <c r="DG516" s="19">
        <v>168.9</v>
      </c>
      <c r="DH516" s="19">
        <v>168.9</v>
      </c>
      <c r="DI516" s="19">
        <v>168.9</v>
      </c>
      <c r="DJ516" s="19">
        <v>168.9</v>
      </c>
      <c r="DK516" s="19">
        <v>168.9</v>
      </c>
      <c r="DL516" s="19">
        <v>168.9</v>
      </c>
      <c r="DM516" s="19">
        <v>178.4</v>
      </c>
      <c r="DN516" s="19">
        <v>178.4</v>
      </c>
      <c r="DO516" s="19">
        <v>178.9</v>
      </c>
      <c r="DP516" s="19">
        <v>178.7</v>
      </c>
      <c r="DQ516" s="19">
        <v>178.9</v>
      </c>
      <c r="DR516" s="19">
        <v>181.2</v>
      </c>
      <c r="DS516" s="19">
        <v>177.9</v>
      </c>
      <c r="DT516" s="19">
        <v>178.6</v>
      </c>
      <c r="DU516" s="19">
        <v>180.9</v>
      </c>
      <c r="DV516" s="19">
        <v>174.4</v>
      </c>
      <c r="DW516" s="19">
        <v>177</v>
      </c>
    </row>
    <row r="517" spans="1:127">
      <c r="A517" s="17" t="s">
        <v>1627</v>
      </c>
      <c r="B517" s="17" t="s">
        <v>1628</v>
      </c>
      <c r="C517" s="18">
        <v>3.2017600000000002</v>
      </c>
      <c r="D517" s="19">
        <v>107.4</v>
      </c>
      <c r="E517" s="19">
        <v>107.5</v>
      </c>
      <c r="F517" s="19">
        <v>108.2</v>
      </c>
      <c r="G517" s="19">
        <v>109.2</v>
      </c>
      <c r="H517" s="19">
        <v>108.7</v>
      </c>
      <c r="I517" s="19">
        <v>107.3</v>
      </c>
      <c r="J517" s="19">
        <v>107.1</v>
      </c>
      <c r="K517" s="19">
        <v>106.8</v>
      </c>
      <c r="L517" s="19">
        <v>105.3</v>
      </c>
      <c r="M517" s="19">
        <v>105.7</v>
      </c>
      <c r="N517" s="19">
        <v>106.8</v>
      </c>
      <c r="O517" s="19">
        <v>106.3</v>
      </c>
      <c r="P517" s="19">
        <v>106.3</v>
      </c>
      <c r="Q517" s="19">
        <v>106.3</v>
      </c>
      <c r="R517" s="19">
        <v>107.6</v>
      </c>
      <c r="S517" s="19">
        <v>107.8</v>
      </c>
      <c r="T517" s="19">
        <v>107</v>
      </c>
      <c r="U517" s="19">
        <v>107.3</v>
      </c>
      <c r="V517" s="19">
        <v>107.4</v>
      </c>
      <c r="W517" s="19">
        <v>107.3</v>
      </c>
      <c r="X517" s="19">
        <v>107.2</v>
      </c>
      <c r="Y517" s="19">
        <v>107.7</v>
      </c>
      <c r="Z517" s="19">
        <v>108.6</v>
      </c>
      <c r="AA517" s="19">
        <v>109.3</v>
      </c>
      <c r="AB517" s="19">
        <v>109.7</v>
      </c>
      <c r="AC517" s="19">
        <v>109.4</v>
      </c>
      <c r="AD517" s="19">
        <v>110.8</v>
      </c>
      <c r="AE517" s="19">
        <v>112.8</v>
      </c>
      <c r="AF517" s="19">
        <v>112.4</v>
      </c>
      <c r="AG517" s="19">
        <v>111.6</v>
      </c>
      <c r="AH517" s="19">
        <v>111.5</v>
      </c>
      <c r="AI517" s="19">
        <v>110.3</v>
      </c>
      <c r="AJ517" s="19">
        <v>111.3</v>
      </c>
      <c r="AK517" s="19">
        <v>112.2</v>
      </c>
      <c r="AL517" s="19">
        <v>111.3</v>
      </c>
      <c r="AM517" s="19">
        <v>112.1</v>
      </c>
      <c r="AN517" s="19">
        <v>110.4</v>
      </c>
      <c r="AO517" s="19">
        <v>109.5</v>
      </c>
      <c r="AP517" s="19">
        <v>109.6</v>
      </c>
      <c r="AQ517" s="19">
        <v>110.4</v>
      </c>
      <c r="AR517" s="19">
        <v>111.2</v>
      </c>
      <c r="AS517" s="19">
        <v>111.1</v>
      </c>
      <c r="AT517" s="19">
        <v>112</v>
      </c>
      <c r="AU517" s="19">
        <v>111.5</v>
      </c>
      <c r="AV517" s="19">
        <v>111.1</v>
      </c>
      <c r="AW517" s="19">
        <v>109.8</v>
      </c>
      <c r="AX517" s="19">
        <v>109.2</v>
      </c>
      <c r="AY517" s="19">
        <v>109.8</v>
      </c>
      <c r="AZ517" s="19">
        <v>109.2</v>
      </c>
      <c r="BA517" s="19">
        <v>110.2</v>
      </c>
      <c r="BB517" s="19">
        <v>110.7</v>
      </c>
      <c r="BC517" s="19">
        <v>110.7</v>
      </c>
      <c r="BD517" s="19">
        <v>110</v>
      </c>
      <c r="BE517" s="19">
        <v>110.9</v>
      </c>
      <c r="BF517" s="19">
        <v>110.3</v>
      </c>
      <c r="BG517" s="19">
        <v>109.9</v>
      </c>
      <c r="BH517" s="19">
        <v>108.9</v>
      </c>
      <c r="BI517" s="19">
        <v>108.9</v>
      </c>
      <c r="BJ517" s="19">
        <v>108.9</v>
      </c>
      <c r="BK517" s="19">
        <v>109.3</v>
      </c>
      <c r="BL517" s="19">
        <v>111.2</v>
      </c>
      <c r="BM517" s="19">
        <v>112.5</v>
      </c>
      <c r="BN517" s="19">
        <v>112.7</v>
      </c>
      <c r="BO517" s="19">
        <v>112</v>
      </c>
      <c r="BP517" s="19">
        <v>111.4</v>
      </c>
      <c r="BQ517" s="19">
        <v>111.9</v>
      </c>
      <c r="BR517" s="19">
        <v>111.7</v>
      </c>
      <c r="BS517" s="19">
        <v>113</v>
      </c>
      <c r="BT517" s="19">
        <v>113.3</v>
      </c>
      <c r="BU517" s="19">
        <v>114.3</v>
      </c>
      <c r="BV517" s="19">
        <v>114.1</v>
      </c>
      <c r="BW517" s="19">
        <v>114</v>
      </c>
      <c r="BX517" s="19">
        <v>115.4</v>
      </c>
      <c r="BY517" s="19">
        <v>115.6</v>
      </c>
      <c r="BZ517" s="19">
        <v>115.2</v>
      </c>
      <c r="CA517" s="19">
        <v>115.9</v>
      </c>
      <c r="CB517" s="19">
        <v>115.8</v>
      </c>
      <c r="CC517" s="19">
        <v>115.7</v>
      </c>
      <c r="CD517" s="19">
        <v>115.5</v>
      </c>
      <c r="CE517" s="19">
        <v>115.5</v>
      </c>
      <c r="CF517" s="19">
        <v>115.3</v>
      </c>
      <c r="CG517" s="19">
        <v>116.3</v>
      </c>
      <c r="CH517" s="19">
        <v>117.5</v>
      </c>
      <c r="CI517" s="19">
        <v>116.6</v>
      </c>
      <c r="CJ517" s="19">
        <v>117.4</v>
      </c>
      <c r="CK517" s="19">
        <v>118.5</v>
      </c>
      <c r="CL517" s="19">
        <v>118.3</v>
      </c>
      <c r="CM517" s="19">
        <v>117.5</v>
      </c>
      <c r="CN517" s="19">
        <v>116.7</v>
      </c>
      <c r="CO517" s="19">
        <v>116.9</v>
      </c>
      <c r="CP517" s="19">
        <v>115.4</v>
      </c>
      <c r="CQ517" s="19">
        <v>115.7</v>
      </c>
      <c r="CR517" s="19">
        <v>115.5</v>
      </c>
      <c r="CS517" s="19">
        <v>115.7</v>
      </c>
      <c r="CT517" s="19">
        <v>116.5</v>
      </c>
      <c r="CU517" s="19">
        <v>116.1</v>
      </c>
      <c r="CV517" s="19">
        <v>117.8</v>
      </c>
      <c r="CW517" s="19">
        <v>118.2</v>
      </c>
      <c r="CX517" s="19">
        <v>118.3</v>
      </c>
      <c r="CY517" s="19">
        <v>117.3</v>
      </c>
      <c r="CZ517" s="19">
        <v>116.6</v>
      </c>
      <c r="DA517" s="19">
        <v>116.8</v>
      </c>
      <c r="DB517" s="19">
        <v>116.5</v>
      </c>
      <c r="DC517" s="19">
        <v>116.9</v>
      </c>
      <c r="DD517" s="19">
        <v>117.4</v>
      </c>
      <c r="DE517" s="19">
        <v>117.4</v>
      </c>
      <c r="DF517" s="19">
        <v>117.9</v>
      </c>
      <c r="DG517" s="19">
        <v>120.2</v>
      </c>
      <c r="DH517" s="19">
        <v>121.2</v>
      </c>
      <c r="DI517" s="19">
        <v>120.9</v>
      </c>
      <c r="DJ517" s="19">
        <v>121.4</v>
      </c>
      <c r="DK517" s="19">
        <v>122.6</v>
      </c>
      <c r="DL517" s="19">
        <v>122.1</v>
      </c>
      <c r="DM517" s="19">
        <v>121.6</v>
      </c>
      <c r="DN517" s="19">
        <v>123.8</v>
      </c>
      <c r="DO517" s="19">
        <v>125.3</v>
      </c>
      <c r="DP517" s="19">
        <v>125.1</v>
      </c>
      <c r="DQ517" s="19">
        <v>125.8</v>
      </c>
      <c r="DR517" s="19">
        <v>126.7</v>
      </c>
      <c r="DS517" s="19">
        <v>127.7</v>
      </c>
      <c r="DT517" s="19">
        <v>130.5</v>
      </c>
      <c r="DU517" s="19">
        <v>131.9</v>
      </c>
      <c r="DV517" s="19">
        <v>132.6</v>
      </c>
      <c r="DW517" s="19">
        <v>132</v>
      </c>
    </row>
    <row r="518" spans="1:127">
      <c r="A518" s="17" t="s">
        <v>1629</v>
      </c>
      <c r="B518" s="17" t="s">
        <v>1630</v>
      </c>
      <c r="C518" s="18">
        <v>0.29504000000000002</v>
      </c>
      <c r="D518" s="19">
        <v>103.9</v>
      </c>
      <c r="E518" s="19">
        <v>104.9</v>
      </c>
      <c r="F518" s="19">
        <v>104.9</v>
      </c>
      <c r="G518" s="19">
        <v>106</v>
      </c>
      <c r="H518" s="19">
        <v>105.6</v>
      </c>
      <c r="I518" s="19">
        <v>105.4</v>
      </c>
      <c r="J518" s="19">
        <v>106.1</v>
      </c>
      <c r="K518" s="19">
        <v>106.1</v>
      </c>
      <c r="L518" s="19">
        <v>106.1</v>
      </c>
      <c r="M518" s="19">
        <v>105.2</v>
      </c>
      <c r="N518" s="19">
        <v>105.2</v>
      </c>
      <c r="O518" s="19">
        <v>105.5</v>
      </c>
      <c r="P518" s="19">
        <v>106.4</v>
      </c>
      <c r="Q518" s="19">
        <v>106.1</v>
      </c>
      <c r="R518" s="19">
        <v>105.5</v>
      </c>
      <c r="S518" s="19">
        <v>106.3</v>
      </c>
      <c r="T518" s="19">
        <v>107.7</v>
      </c>
      <c r="U518" s="19">
        <v>106.4</v>
      </c>
      <c r="V518" s="19">
        <v>107.3</v>
      </c>
      <c r="W518" s="19">
        <v>107.4</v>
      </c>
      <c r="X518" s="19">
        <v>107.8</v>
      </c>
      <c r="Y518" s="19">
        <v>107.2</v>
      </c>
      <c r="Z518" s="19">
        <v>107.2</v>
      </c>
      <c r="AA518" s="19">
        <v>107.7</v>
      </c>
      <c r="AB518" s="19">
        <v>110.8</v>
      </c>
      <c r="AC518" s="19">
        <v>109.5</v>
      </c>
      <c r="AD518" s="19">
        <v>111.2</v>
      </c>
      <c r="AE518" s="19">
        <v>112.3</v>
      </c>
      <c r="AF518" s="19">
        <v>112.5</v>
      </c>
      <c r="AG518" s="19">
        <v>112.5</v>
      </c>
      <c r="AH518" s="19">
        <v>114.3</v>
      </c>
      <c r="AI518" s="19">
        <v>114</v>
      </c>
      <c r="AJ518" s="19">
        <v>113</v>
      </c>
      <c r="AK518" s="19">
        <v>115.6</v>
      </c>
      <c r="AL518" s="19">
        <v>113.6</v>
      </c>
      <c r="AM518" s="19">
        <v>116.3</v>
      </c>
      <c r="AN518" s="19">
        <v>113.1</v>
      </c>
      <c r="AO518" s="19">
        <v>112.1</v>
      </c>
      <c r="AP518" s="19">
        <v>113.5</v>
      </c>
      <c r="AQ518" s="19">
        <v>113.9</v>
      </c>
      <c r="AR518" s="19">
        <v>113.9</v>
      </c>
      <c r="AS518" s="19">
        <v>114.7</v>
      </c>
      <c r="AT518" s="19">
        <v>115.2</v>
      </c>
      <c r="AU518" s="19">
        <v>115.4</v>
      </c>
      <c r="AV518" s="19">
        <v>115.2</v>
      </c>
      <c r="AW518" s="19">
        <v>115.9</v>
      </c>
      <c r="AX518" s="19">
        <v>115.3</v>
      </c>
      <c r="AY518" s="19">
        <v>115.2</v>
      </c>
      <c r="AZ518" s="19">
        <v>116.7</v>
      </c>
      <c r="BA518" s="19">
        <v>118</v>
      </c>
      <c r="BB518" s="19">
        <v>116.3</v>
      </c>
      <c r="BC518" s="19">
        <v>118.3</v>
      </c>
      <c r="BD518" s="19">
        <v>117.2</v>
      </c>
      <c r="BE518" s="19">
        <v>116.1</v>
      </c>
      <c r="BF518" s="19">
        <v>116.4</v>
      </c>
      <c r="BG518" s="19">
        <v>117</v>
      </c>
      <c r="BH518" s="19">
        <v>114.7</v>
      </c>
      <c r="BI518" s="19">
        <v>115.1</v>
      </c>
      <c r="BJ518" s="19">
        <v>116.7</v>
      </c>
      <c r="BK518" s="19">
        <v>117.2</v>
      </c>
      <c r="BL518" s="19">
        <v>117.2</v>
      </c>
      <c r="BM518" s="19">
        <v>117.1</v>
      </c>
      <c r="BN518" s="19">
        <v>116.3</v>
      </c>
      <c r="BO518" s="19">
        <v>116.4</v>
      </c>
      <c r="BP518" s="19">
        <v>118.6</v>
      </c>
      <c r="BQ518" s="19">
        <v>116.9</v>
      </c>
      <c r="BR518" s="19">
        <v>117.1</v>
      </c>
      <c r="BS518" s="19">
        <v>117.1</v>
      </c>
      <c r="BT518" s="19">
        <v>116.3</v>
      </c>
      <c r="BU518" s="19">
        <v>117.6</v>
      </c>
      <c r="BV518" s="19">
        <v>117.2</v>
      </c>
      <c r="BW518" s="19">
        <v>118</v>
      </c>
      <c r="BX518" s="19">
        <v>118.9</v>
      </c>
      <c r="BY518" s="19">
        <v>118.5</v>
      </c>
      <c r="BZ518" s="19">
        <v>119.1</v>
      </c>
      <c r="CA518" s="19">
        <v>119.1</v>
      </c>
      <c r="CB518" s="19">
        <v>121.1</v>
      </c>
      <c r="CC518" s="19">
        <v>119.8</v>
      </c>
      <c r="CD518" s="19">
        <v>122</v>
      </c>
      <c r="CE518" s="19">
        <v>120.4</v>
      </c>
      <c r="CF518" s="19">
        <v>122.6</v>
      </c>
      <c r="CG518" s="19">
        <v>124.5</v>
      </c>
      <c r="CH518" s="19">
        <v>125.9</v>
      </c>
      <c r="CI518" s="19">
        <v>125</v>
      </c>
      <c r="CJ518" s="19">
        <v>125.4</v>
      </c>
      <c r="CK518" s="19">
        <v>125.1</v>
      </c>
      <c r="CL518" s="19">
        <v>125.7</v>
      </c>
      <c r="CM518" s="19">
        <v>125.4</v>
      </c>
      <c r="CN518" s="19">
        <v>126.8</v>
      </c>
      <c r="CO518" s="19">
        <v>123.1</v>
      </c>
      <c r="CP518" s="19">
        <v>121</v>
      </c>
      <c r="CQ518" s="19">
        <v>121.2</v>
      </c>
      <c r="CR518" s="19">
        <v>125.1</v>
      </c>
      <c r="CS518" s="19">
        <v>126.2</v>
      </c>
      <c r="CT518" s="19">
        <v>125.5</v>
      </c>
      <c r="CU518" s="19">
        <v>123.8</v>
      </c>
      <c r="CV518" s="19">
        <v>122.4</v>
      </c>
      <c r="CW518" s="19">
        <v>124.1</v>
      </c>
      <c r="CX518" s="19">
        <v>127.5</v>
      </c>
      <c r="CY518" s="19">
        <v>126</v>
      </c>
      <c r="CZ518" s="19">
        <v>126.3</v>
      </c>
      <c r="DA518" s="19">
        <v>128.30000000000001</v>
      </c>
      <c r="DB518" s="19">
        <v>127.8</v>
      </c>
      <c r="DC518" s="19">
        <v>126.4</v>
      </c>
      <c r="DD518" s="19">
        <v>127.8</v>
      </c>
      <c r="DE518" s="19">
        <v>129.4</v>
      </c>
      <c r="DF518" s="19">
        <v>129.6</v>
      </c>
      <c r="DG518" s="19">
        <v>130.4</v>
      </c>
      <c r="DH518" s="19">
        <v>132.5</v>
      </c>
      <c r="DI518" s="19">
        <v>135.5</v>
      </c>
      <c r="DJ518" s="19">
        <v>136.30000000000001</v>
      </c>
      <c r="DK518" s="19">
        <v>137.9</v>
      </c>
      <c r="DL518" s="19">
        <v>136</v>
      </c>
      <c r="DM518" s="19">
        <v>136.9</v>
      </c>
      <c r="DN518" s="19">
        <v>137.19999999999999</v>
      </c>
      <c r="DO518" s="19">
        <v>138.1</v>
      </c>
      <c r="DP518" s="19">
        <v>143.9</v>
      </c>
      <c r="DQ518" s="19">
        <v>144.69999999999999</v>
      </c>
      <c r="DR518" s="19">
        <v>144.69999999999999</v>
      </c>
      <c r="DS518" s="19">
        <v>145.9</v>
      </c>
      <c r="DT518" s="19">
        <v>150.9</v>
      </c>
      <c r="DU518" s="19">
        <v>148.5</v>
      </c>
      <c r="DV518" s="19">
        <v>155.9</v>
      </c>
      <c r="DW518" s="19">
        <v>155.80000000000001</v>
      </c>
    </row>
    <row r="519" spans="1:127">
      <c r="A519" s="17" t="s">
        <v>1631</v>
      </c>
      <c r="B519" s="17" t="s">
        <v>1632</v>
      </c>
      <c r="C519" s="18">
        <v>5.5500000000000002E-3</v>
      </c>
      <c r="D519" s="19">
        <v>112.8</v>
      </c>
      <c r="E519" s="19">
        <v>108.8</v>
      </c>
      <c r="F519" s="19">
        <v>108.8</v>
      </c>
      <c r="G519" s="19">
        <v>110.1</v>
      </c>
      <c r="H519" s="19">
        <v>109.9</v>
      </c>
      <c r="I519" s="19">
        <v>107.7</v>
      </c>
      <c r="J519" s="19">
        <v>107.2</v>
      </c>
      <c r="K519" s="19">
        <v>109.2</v>
      </c>
      <c r="L519" s="19">
        <v>108.1</v>
      </c>
      <c r="M519" s="19">
        <v>108.3</v>
      </c>
      <c r="N519" s="19">
        <v>108.5</v>
      </c>
      <c r="O519" s="19">
        <v>107</v>
      </c>
      <c r="P519" s="19">
        <v>107</v>
      </c>
      <c r="Q519" s="19">
        <v>105.5</v>
      </c>
      <c r="R519" s="19">
        <v>105.8</v>
      </c>
      <c r="S519" s="19">
        <v>107</v>
      </c>
      <c r="T519" s="19">
        <v>110.7</v>
      </c>
      <c r="U519" s="19">
        <v>111.6</v>
      </c>
      <c r="V519" s="19">
        <v>113.3</v>
      </c>
      <c r="W519" s="19">
        <v>112.9</v>
      </c>
      <c r="X519" s="19">
        <v>112.6</v>
      </c>
      <c r="Y519" s="19">
        <v>112.7</v>
      </c>
      <c r="Z519" s="19">
        <v>113.3</v>
      </c>
      <c r="AA519" s="19">
        <v>117.4</v>
      </c>
      <c r="AB519" s="19">
        <v>119.3</v>
      </c>
      <c r="AC519" s="19">
        <v>121</v>
      </c>
      <c r="AD519" s="19">
        <v>121.6</v>
      </c>
      <c r="AE519" s="19">
        <v>121</v>
      </c>
      <c r="AF519" s="19">
        <v>120.6</v>
      </c>
      <c r="AG519" s="19">
        <v>122.7</v>
      </c>
      <c r="AH519" s="19">
        <v>126.7</v>
      </c>
      <c r="AI519" s="19">
        <v>127.9</v>
      </c>
      <c r="AJ519" s="19">
        <v>124.2</v>
      </c>
      <c r="AK519" s="19">
        <v>122</v>
      </c>
      <c r="AL519" s="19">
        <v>120.1</v>
      </c>
      <c r="AM519" s="19">
        <v>119.4</v>
      </c>
      <c r="AN519" s="19">
        <v>117.7</v>
      </c>
      <c r="AO519" s="19">
        <v>116.4</v>
      </c>
      <c r="AP519" s="19">
        <v>116.9</v>
      </c>
      <c r="AQ519" s="19">
        <v>118.1</v>
      </c>
      <c r="AR519" s="19">
        <v>117.3</v>
      </c>
      <c r="AS519" s="19">
        <v>116.9</v>
      </c>
      <c r="AT519" s="19">
        <v>119.2</v>
      </c>
      <c r="AU519" s="19">
        <v>114.7</v>
      </c>
      <c r="AV519" s="19">
        <v>115.3</v>
      </c>
      <c r="AW519" s="19">
        <v>113.4</v>
      </c>
      <c r="AX519" s="19">
        <v>113.4</v>
      </c>
      <c r="AY519" s="19">
        <v>111.4</v>
      </c>
      <c r="AZ519" s="19">
        <v>111</v>
      </c>
      <c r="BA519" s="19">
        <v>113.9</v>
      </c>
      <c r="BB519" s="19">
        <v>115.5</v>
      </c>
      <c r="BC519" s="19">
        <v>112.5</v>
      </c>
      <c r="BD519" s="19">
        <v>115.2</v>
      </c>
      <c r="BE519" s="19">
        <v>112.3</v>
      </c>
      <c r="BF519" s="19">
        <v>111.5</v>
      </c>
      <c r="BG519" s="19">
        <v>113.5</v>
      </c>
      <c r="BH519" s="19">
        <v>111.1</v>
      </c>
      <c r="BI519" s="19">
        <v>114</v>
      </c>
      <c r="BJ519" s="19">
        <v>113.1</v>
      </c>
      <c r="BK519" s="19">
        <v>114.6</v>
      </c>
      <c r="BL519" s="19">
        <v>115.2</v>
      </c>
      <c r="BM519" s="19">
        <v>117.7</v>
      </c>
      <c r="BN519" s="19">
        <v>116.5</v>
      </c>
      <c r="BO519" s="19">
        <v>120.3</v>
      </c>
      <c r="BP519" s="19">
        <v>114.6</v>
      </c>
      <c r="BQ519" s="19">
        <v>112</v>
      </c>
      <c r="BR519" s="19">
        <v>109.1</v>
      </c>
      <c r="BS519" s="19">
        <v>109.3</v>
      </c>
      <c r="BT519" s="19">
        <v>110.5</v>
      </c>
      <c r="BU519" s="19">
        <v>107.8</v>
      </c>
      <c r="BV519" s="19">
        <v>110.3</v>
      </c>
      <c r="BW519" s="19">
        <v>113.5</v>
      </c>
      <c r="BX519" s="19">
        <v>109.4</v>
      </c>
      <c r="BY519" s="19">
        <v>108.6</v>
      </c>
      <c r="BZ519" s="19">
        <v>113.6</v>
      </c>
      <c r="CA519" s="19">
        <v>113.1</v>
      </c>
      <c r="CB519" s="19">
        <v>116.8</v>
      </c>
      <c r="CC519" s="19">
        <v>112.8</v>
      </c>
      <c r="CD519" s="19">
        <v>116.1</v>
      </c>
      <c r="CE519" s="19">
        <v>111.8</v>
      </c>
      <c r="CF519" s="19">
        <v>114.5</v>
      </c>
      <c r="CG519" s="19">
        <v>112.9</v>
      </c>
      <c r="CH519" s="19">
        <v>109.6</v>
      </c>
      <c r="CI519" s="19">
        <v>109.4</v>
      </c>
      <c r="CJ519" s="19">
        <v>109.9</v>
      </c>
      <c r="CK519" s="19">
        <v>108.4</v>
      </c>
      <c r="CL519" s="19">
        <v>109.4</v>
      </c>
      <c r="CM519" s="19">
        <v>108</v>
      </c>
      <c r="CN519" s="19">
        <v>107.2</v>
      </c>
      <c r="CO519" s="19">
        <v>113.2</v>
      </c>
      <c r="CP519" s="19">
        <v>106.5</v>
      </c>
      <c r="CQ519" s="19">
        <v>106.2</v>
      </c>
      <c r="CR519" s="19">
        <v>108.3</v>
      </c>
      <c r="CS519" s="19">
        <v>107.6</v>
      </c>
      <c r="CT519" s="19">
        <v>104.9</v>
      </c>
      <c r="CU519" s="19">
        <v>103.9</v>
      </c>
      <c r="CV519" s="19">
        <v>104.3</v>
      </c>
      <c r="CW519" s="19">
        <v>102.9</v>
      </c>
      <c r="CX519" s="19">
        <v>105.2</v>
      </c>
      <c r="CY519" s="19">
        <v>103.4</v>
      </c>
      <c r="CZ519" s="19">
        <v>108.6</v>
      </c>
      <c r="DA519" s="19">
        <v>103.2</v>
      </c>
      <c r="DB519" s="19">
        <v>110.8</v>
      </c>
      <c r="DC519" s="19">
        <v>118</v>
      </c>
      <c r="DD519" s="19">
        <v>121.3</v>
      </c>
      <c r="DE519" s="19">
        <v>122.3</v>
      </c>
      <c r="DF519" s="19">
        <v>123.8</v>
      </c>
      <c r="DG519" s="19">
        <v>130.80000000000001</v>
      </c>
      <c r="DH519" s="19">
        <v>130.4</v>
      </c>
      <c r="DI519" s="19">
        <v>138.69999999999999</v>
      </c>
      <c r="DJ519" s="19">
        <v>145.9</v>
      </c>
      <c r="DK519" s="19">
        <v>145.19999999999999</v>
      </c>
      <c r="DL519" s="19">
        <v>146.6</v>
      </c>
      <c r="DM519" s="19">
        <v>150.30000000000001</v>
      </c>
      <c r="DN519" s="19">
        <v>160.30000000000001</v>
      </c>
      <c r="DO519" s="19">
        <v>174</v>
      </c>
      <c r="DP519" s="19">
        <v>187.9</v>
      </c>
      <c r="DQ519" s="19">
        <v>190.2</v>
      </c>
      <c r="DR519" s="19">
        <v>194.4</v>
      </c>
      <c r="DS519" s="19">
        <v>192.8</v>
      </c>
      <c r="DT519" s="19">
        <v>201.7</v>
      </c>
      <c r="DU519" s="19">
        <v>205.3</v>
      </c>
      <c r="DV519" s="19">
        <v>208</v>
      </c>
      <c r="DW519" s="19">
        <v>201.1</v>
      </c>
    </row>
    <row r="520" spans="1:127">
      <c r="A520" s="17" t="s">
        <v>1633</v>
      </c>
      <c r="B520" s="17" t="s">
        <v>1634</v>
      </c>
      <c r="C520" s="18">
        <v>2.9389999999999999E-2</v>
      </c>
      <c r="D520" s="19">
        <v>100.9</v>
      </c>
      <c r="E520" s="19">
        <v>101.6</v>
      </c>
      <c r="F520" s="19">
        <v>101.8</v>
      </c>
      <c r="G520" s="19">
        <v>103.2</v>
      </c>
      <c r="H520" s="19">
        <v>103.2</v>
      </c>
      <c r="I520" s="19">
        <v>103.2</v>
      </c>
      <c r="J520" s="19">
        <v>103.2</v>
      </c>
      <c r="K520" s="19">
        <v>103.2</v>
      </c>
      <c r="L520" s="19">
        <v>103.7</v>
      </c>
      <c r="M520" s="19">
        <v>103.9</v>
      </c>
      <c r="N520" s="19">
        <v>103.9</v>
      </c>
      <c r="O520" s="19">
        <v>105.7</v>
      </c>
      <c r="P520" s="19">
        <v>105</v>
      </c>
      <c r="Q520" s="19">
        <v>104.1</v>
      </c>
      <c r="R520" s="19">
        <v>104</v>
      </c>
      <c r="S520" s="19">
        <v>104.4</v>
      </c>
      <c r="T520" s="19">
        <v>104.7</v>
      </c>
      <c r="U520" s="19">
        <v>104.7</v>
      </c>
      <c r="V520" s="19">
        <v>105.3</v>
      </c>
      <c r="W520" s="19">
        <v>105.3</v>
      </c>
      <c r="X520" s="19">
        <v>105.3</v>
      </c>
      <c r="Y520" s="19">
        <v>105.6</v>
      </c>
      <c r="Z520" s="19">
        <v>105.6</v>
      </c>
      <c r="AA520" s="19">
        <v>103.8</v>
      </c>
      <c r="AB520" s="19">
        <v>103.8</v>
      </c>
      <c r="AC520" s="19">
        <v>104.9</v>
      </c>
      <c r="AD520" s="19">
        <v>104.9</v>
      </c>
      <c r="AE520" s="19">
        <v>104.9</v>
      </c>
      <c r="AF520" s="19">
        <v>104.9</v>
      </c>
      <c r="AG520" s="19">
        <v>107</v>
      </c>
      <c r="AH520" s="19">
        <v>108.1</v>
      </c>
      <c r="AI520" s="19">
        <v>108.1</v>
      </c>
      <c r="AJ520" s="19">
        <v>108.1</v>
      </c>
      <c r="AK520" s="19">
        <v>109.6</v>
      </c>
      <c r="AL520" s="19">
        <v>109</v>
      </c>
      <c r="AM520" s="19">
        <v>110.1</v>
      </c>
      <c r="AN520" s="19">
        <v>110</v>
      </c>
      <c r="AO520" s="19">
        <v>111.3</v>
      </c>
      <c r="AP520" s="19">
        <v>110</v>
      </c>
      <c r="AQ520" s="19">
        <v>108.9</v>
      </c>
      <c r="AR520" s="19">
        <v>109.5</v>
      </c>
      <c r="AS520" s="19">
        <v>109.6</v>
      </c>
      <c r="AT520" s="19">
        <v>107.6</v>
      </c>
      <c r="AU520" s="19">
        <v>109</v>
      </c>
      <c r="AV520" s="19">
        <v>107</v>
      </c>
      <c r="AW520" s="19">
        <v>109.6</v>
      </c>
      <c r="AX520" s="19">
        <v>109.9</v>
      </c>
      <c r="AY520" s="19">
        <v>108.6</v>
      </c>
      <c r="AZ520" s="19">
        <v>109.9</v>
      </c>
      <c r="BA520" s="19">
        <v>108.6</v>
      </c>
      <c r="BB520" s="19">
        <v>110.1</v>
      </c>
      <c r="BC520" s="19">
        <v>109.2</v>
      </c>
      <c r="BD520" s="19">
        <v>109.9</v>
      </c>
      <c r="BE520" s="19">
        <v>109.9</v>
      </c>
      <c r="BF520" s="19">
        <v>110.3</v>
      </c>
      <c r="BG520" s="19">
        <v>110.1</v>
      </c>
      <c r="BH520" s="19">
        <v>111.3</v>
      </c>
      <c r="BI520" s="19">
        <v>110.5</v>
      </c>
      <c r="BJ520" s="19">
        <v>110.6</v>
      </c>
      <c r="BK520" s="19">
        <v>108.4</v>
      </c>
      <c r="BL520" s="19">
        <v>111.9</v>
      </c>
      <c r="BM520" s="19">
        <v>109.7</v>
      </c>
      <c r="BN520" s="19">
        <v>110.8</v>
      </c>
      <c r="BO520" s="19">
        <v>106.4</v>
      </c>
      <c r="BP520" s="19">
        <v>105.1</v>
      </c>
      <c r="BQ520" s="19">
        <v>102.9</v>
      </c>
      <c r="BR520" s="19">
        <v>103</v>
      </c>
      <c r="BS520" s="19">
        <v>102.4</v>
      </c>
      <c r="BT520" s="19">
        <v>101.3</v>
      </c>
      <c r="BU520" s="19">
        <v>97.6</v>
      </c>
      <c r="BV520" s="19">
        <v>95.3</v>
      </c>
      <c r="BW520" s="19">
        <v>97.5</v>
      </c>
      <c r="BX520" s="19">
        <v>95.9</v>
      </c>
      <c r="BY520" s="19">
        <v>93.1</v>
      </c>
      <c r="BZ520" s="19">
        <v>90.9</v>
      </c>
      <c r="CA520" s="19">
        <v>92.5</v>
      </c>
      <c r="CB520" s="19">
        <v>92.2</v>
      </c>
      <c r="CC520" s="19">
        <v>92.5</v>
      </c>
      <c r="CD520" s="19">
        <v>90.5</v>
      </c>
      <c r="CE520" s="19">
        <v>91.6</v>
      </c>
      <c r="CF520" s="19">
        <v>93.4</v>
      </c>
      <c r="CG520" s="19">
        <v>93</v>
      </c>
      <c r="CH520" s="19">
        <v>95.6</v>
      </c>
      <c r="CI520" s="19">
        <v>92.6</v>
      </c>
      <c r="CJ520" s="19">
        <v>93.5</v>
      </c>
      <c r="CK520" s="19">
        <v>92.5</v>
      </c>
      <c r="CL520" s="19">
        <v>92.7</v>
      </c>
      <c r="CM520" s="19">
        <v>93.8</v>
      </c>
      <c r="CN520" s="19">
        <v>94.3</v>
      </c>
      <c r="CO520" s="19">
        <v>93.5</v>
      </c>
      <c r="CP520" s="19">
        <v>91.7</v>
      </c>
      <c r="CQ520" s="19">
        <v>92.9</v>
      </c>
      <c r="CR520" s="19">
        <v>91.1</v>
      </c>
      <c r="CS520" s="19">
        <v>90.6</v>
      </c>
      <c r="CT520" s="19">
        <v>91.2</v>
      </c>
      <c r="CU520" s="19">
        <v>91</v>
      </c>
      <c r="CV520" s="19">
        <v>91</v>
      </c>
      <c r="CW520" s="19">
        <v>89.2</v>
      </c>
      <c r="CX520" s="19">
        <v>90.5</v>
      </c>
      <c r="CY520" s="19">
        <v>90</v>
      </c>
      <c r="CZ520" s="19">
        <v>90.2</v>
      </c>
      <c r="DA520" s="19">
        <v>89.6</v>
      </c>
      <c r="DB520" s="19">
        <v>91.7</v>
      </c>
      <c r="DC520" s="19">
        <v>92.6</v>
      </c>
      <c r="DD520" s="19">
        <v>93.4</v>
      </c>
      <c r="DE520" s="19">
        <v>95.5</v>
      </c>
      <c r="DF520" s="19">
        <v>96.4</v>
      </c>
      <c r="DG520" s="19">
        <v>99.6</v>
      </c>
      <c r="DH520" s="19">
        <v>101.3</v>
      </c>
      <c r="DI520" s="19">
        <v>104.7</v>
      </c>
      <c r="DJ520" s="19">
        <v>106.3</v>
      </c>
      <c r="DK520" s="19">
        <v>104.5</v>
      </c>
      <c r="DL520" s="19">
        <v>104.7</v>
      </c>
      <c r="DM520" s="19">
        <v>106</v>
      </c>
      <c r="DN520" s="19">
        <v>110.1</v>
      </c>
      <c r="DO520" s="19">
        <v>113.7</v>
      </c>
      <c r="DP520" s="19">
        <v>117.4</v>
      </c>
      <c r="DQ520" s="19">
        <v>122</v>
      </c>
      <c r="DR520" s="19">
        <v>122.5</v>
      </c>
      <c r="DS520" s="19">
        <v>128.5</v>
      </c>
      <c r="DT520" s="19">
        <v>134</v>
      </c>
      <c r="DU520" s="19">
        <v>134.5</v>
      </c>
      <c r="DV520" s="19">
        <v>136.9</v>
      </c>
      <c r="DW520" s="19">
        <v>140.19999999999999</v>
      </c>
    </row>
    <row r="521" spans="1:127">
      <c r="A521" s="17" t="s">
        <v>1635</v>
      </c>
      <c r="B521" s="17" t="s">
        <v>1636</v>
      </c>
      <c r="C521" s="18">
        <v>3.0630000000000001E-2</v>
      </c>
      <c r="D521" s="19">
        <v>102.9</v>
      </c>
      <c r="E521" s="19">
        <v>102.7</v>
      </c>
      <c r="F521" s="19">
        <v>105.2</v>
      </c>
      <c r="G521" s="19">
        <v>105.1</v>
      </c>
      <c r="H521" s="19">
        <v>102.2</v>
      </c>
      <c r="I521" s="19">
        <v>102.8</v>
      </c>
      <c r="J521" s="19">
        <v>103</v>
      </c>
      <c r="K521" s="19">
        <v>105.3</v>
      </c>
      <c r="L521" s="19">
        <v>102.5</v>
      </c>
      <c r="M521" s="19">
        <v>101.9</v>
      </c>
      <c r="N521" s="19">
        <v>101.5</v>
      </c>
      <c r="O521" s="19">
        <v>102.1</v>
      </c>
      <c r="P521" s="19">
        <v>104.3</v>
      </c>
      <c r="Q521" s="19">
        <v>105.1</v>
      </c>
      <c r="R521" s="19">
        <v>104</v>
      </c>
      <c r="S521" s="19">
        <v>104.6</v>
      </c>
      <c r="T521" s="19">
        <v>111.7</v>
      </c>
      <c r="U521" s="19">
        <v>110</v>
      </c>
      <c r="V521" s="19">
        <v>110.6</v>
      </c>
      <c r="W521" s="19">
        <v>105.6</v>
      </c>
      <c r="X521" s="19">
        <v>110.7</v>
      </c>
      <c r="Y521" s="19">
        <v>111.8</v>
      </c>
      <c r="Z521" s="19">
        <v>112.3</v>
      </c>
      <c r="AA521" s="19">
        <v>114.2</v>
      </c>
      <c r="AB521" s="19">
        <v>115.2</v>
      </c>
      <c r="AC521" s="19">
        <v>109.6</v>
      </c>
      <c r="AD521" s="19">
        <v>109.8</v>
      </c>
      <c r="AE521" s="19">
        <v>114.2</v>
      </c>
      <c r="AF521" s="19">
        <v>106.2</v>
      </c>
      <c r="AG521" s="19">
        <v>114</v>
      </c>
      <c r="AH521" s="19">
        <v>118.4</v>
      </c>
      <c r="AI521" s="19">
        <v>111.5</v>
      </c>
      <c r="AJ521" s="19">
        <v>115</v>
      </c>
      <c r="AK521" s="19">
        <v>118.7</v>
      </c>
      <c r="AL521" s="19">
        <v>116.4</v>
      </c>
      <c r="AM521" s="19">
        <v>118.1</v>
      </c>
      <c r="AN521" s="19">
        <v>113.8</v>
      </c>
      <c r="AO521" s="19">
        <v>116</v>
      </c>
      <c r="AP521" s="19">
        <v>122.1</v>
      </c>
      <c r="AQ521" s="19">
        <v>121.9</v>
      </c>
      <c r="AR521" s="19">
        <v>119.2</v>
      </c>
      <c r="AS521" s="19">
        <v>118.4</v>
      </c>
      <c r="AT521" s="19">
        <v>122.5</v>
      </c>
      <c r="AU521" s="19">
        <v>117.9</v>
      </c>
      <c r="AV521" s="19">
        <v>121.3</v>
      </c>
      <c r="AW521" s="19">
        <v>122.7</v>
      </c>
      <c r="AX521" s="19">
        <v>118.5</v>
      </c>
      <c r="AY521" s="19">
        <v>120</v>
      </c>
      <c r="AZ521" s="19">
        <v>122.8</v>
      </c>
      <c r="BA521" s="19">
        <v>125.4</v>
      </c>
      <c r="BB521" s="19">
        <v>120.5</v>
      </c>
      <c r="BC521" s="19">
        <v>126.8</v>
      </c>
      <c r="BD521" s="19">
        <v>120.9</v>
      </c>
      <c r="BE521" s="19">
        <v>120.7</v>
      </c>
      <c r="BF521" s="19">
        <v>122.2</v>
      </c>
      <c r="BG521" s="19">
        <v>123.2</v>
      </c>
      <c r="BH521" s="19">
        <v>117.8</v>
      </c>
      <c r="BI521" s="19">
        <v>122</v>
      </c>
      <c r="BJ521" s="19">
        <v>121.3</v>
      </c>
      <c r="BK521" s="19">
        <v>120.5</v>
      </c>
      <c r="BL521" s="19">
        <v>121.7</v>
      </c>
      <c r="BM521" s="19">
        <v>121.8</v>
      </c>
      <c r="BN521" s="19">
        <v>121.4</v>
      </c>
      <c r="BO521" s="19">
        <v>120.8</v>
      </c>
      <c r="BP521" s="19">
        <v>121.4</v>
      </c>
      <c r="BQ521" s="19">
        <v>122.1</v>
      </c>
      <c r="BR521" s="19">
        <v>122.3</v>
      </c>
      <c r="BS521" s="19">
        <v>120.4</v>
      </c>
      <c r="BT521" s="19">
        <v>122.1</v>
      </c>
      <c r="BU521" s="19">
        <v>124.7</v>
      </c>
      <c r="BV521" s="19">
        <v>128.1</v>
      </c>
      <c r="BW521" s="19">
        <v>125</v>
      </c>
      <c r="BX521" s="19">
        <v>128</v>
      </c>
      <c r="BY521" s="19">
        <v>127.1</v>
      </c>
      <c r="BZ521" s="19">
        <v>127.3</v>
      </c>
      <c r="CA521" s="19">
        <v>128.1</v>
      </c>
      <c r="CB521" s="19">
        <v>129.5</v>
      </c>
      <c r="CC521" s="19">
        <v>129.1</v>
      </c>
      <c r="CD521" s="19">
        <v>129.9</v>
      </c>
      <c r="CE521" s="19">
        <v>129.1</v>
      </c>
      <c r="CF521" s="19">
        <v>128.1</v>
      </c>
      <c r="CG521" s="19">
        <v>128.1</v>
      </c>
      <c r="CH521" s="19">
        <v>127.4</v>
      </c>
      <c r="CI521" s="19">
        <v>126.6</v>
      </c>
      <c r="CJ521" s="19">
        <v>127.9</v>
      </c>
      <c r="CK521" s="19">
        <v>126.8</v>
      </c>
      <c r="CL521" s="19">
        <v>127.6</v>
      </c>
      <c r="CM521" s="19">
        <v>127.3</v>
      </c>
      <c r="CN521" s="19">
        <v>124.4</v>
      </c>
      <c r="CO521" s="19">
        <v>125.1</v>
      </c>
      <c r="CP521" s="19">
        <v>125.7</v>
      </c>
      <c r="CQ521" s="19">
        <v>124.7</v>
      </c>
      <c r="CR521" s="19">
        <v>124.1</v>
      </c>
      <c r="CS521" s="19">
        <v>125.1</v>
      </c>
      <c r="CT521" s="19">
        <v>127.4</v>
      </c>
      <c r="CU521" s="19">
        <v>127.6</v>
      </c>
      <c r="CV521" s="19">
        <v>130.5</v>
      </c>
      <c r="CW521" s="19">
        <v>128.9</v>
      </c>
      <c r="CX521" s="19">
        <v>127.2</v>
      </c>
      <c r="CY521" s="19">
        <v>128.5</v>
      </c>
      <c r="CZ521" s="19">
        <v>130.1</v>
      </c>
      <c r="DA521" s="19">
        <v>130.19999999999999</v>
      </c>
      <c r="DB521" s="19">
        <v>129.30000000000001</v>
      </c>
      <c r="DC521" s="19">
        <v>131.69999999999999</v>
      </c>
      <c r="DD521" s="19">
        <v>131.80000000000001</v>
      </c>
      <c r="DE521" s="19">
        <v>132</v>
      </c>
      <c r="DF521" s="19">
        <v>131.5</v>
      </c>
      <c r="DG521" s="19">
        <v>131.69999999999999</v>
      </c>
      <c r="DH521" s="19">
        <v>132.19999999999999</v>
      </c>
      <c r="DI521" s="19">
        <v>133.30000000000001</v>
      </c>
      <c r="DJ521" s="19">
        <v>131</v>
      </c>
      <c r="DK521" s="19">
        <v>133.6</v>
      </c>
      <c r="DL521" s="19">
        <v>133.80000000000001</v>
      </c>
      <c r="DM521" s="19">
        <v>134.69999999999999</v>
      </c>
      <c r="DN521" s="19">
        <v>134.30000000000001</v>
      </c>
      <c r="DO521" s="19">
        <v>134.9</v>
      </c>
      <c r="DP521" s="19">
        <v>137.19999999999999</v>
      </c>
      <c r="DQ521" s="19">
        <v>146.1</v>
      </c>
      <c r="DR521" s="19">
        <v>146.9</v>
      </c>
      <c r="DS521" s="19">
        <v>148.5</v>
      </c>
      <c r="DT521" s="19">
        <v>141.5</v>
      </c>
      <c r="DU521" s="19">
        <v>145.6</v>
      </c>
      <c r="DV521" s="19">
        <v>147.6</v>
      </c>
      <c r="DW521" s="19">
        <v>148.9</v>
      </c>
    </row>
    <row r="522" spans="1:127">
      <c r="A522" s="17" t="s">
        <v>1637</v>
      </c>
      <c r="B522" s="17" t="s">
        <v>1638</v>
      </c>
      <c r="C522" s="18">
        <v>0.19850000000000001</v>
      </c>
      <c r="D522" s="19">
        <v>104.5</v>
      </c>
      <c r="E522" s="19">
        <v>105.8</v>
      </c>
      <c r="F522" s="19">
        <v>105.3</v>
      </c>
      <c r="G522" s="19">
        <v>106.5</v>
      </c>
      <c r="H522" s="19">
        <v>106.3</v>
      </c>
      <c r="I522" s="19">
        <v>105.9</v>
      </c>
      <c r="J522" s="19">
        <v>106.9</v>
      </c>
      <c r="K522" s="19">
        <v>106.5</v>
      </c>
      <c r="L522" s="19">
        <v>106.7</v>
      </c>
      <c r="M522" s="19">
        <v>105.5</v>
      </c>
      <c r="N522" s="19">
        <v>105.5</v>
      </c>
      <c r="O522" s="19">
        <v>105.8</v>
      </c>
      <c r="P522" s="19">
        <v>106.9</v>
      </c>
      <c r="Q522" s="19">
        <v>106.4</v>
      </c>
      <c r="R522" s="19">
        <v>105.7</v>
      </c>
      <c r="S522" s="19">
        <v>106.6</v>
      </c>
      <c r="T522" s="19">
        <v>107</v>
      </c>
      <c r="U522" s="19">
        <v>105.2</v>
      </c>
      <c r="V522" s="19">
        <v>106.4</v>
      </c>
      <c r="W522" s="19">
        <v>107.1</v>
      </c>
      <c r="X522" s="19">
        <v>106.9</v>
      </c>
      <c r="Y522" s="19">
        <v>105.8</v>
      </c>
      <c r="Z522" s="19">
        <v>105.7</v>
      </c>
      <c r="AA522" s="19">
        <v>106.3</v>
      </c>
      <c r="AB522" s="19">
        <v>110.2</v>
      </c>
      <c r="AC522" s="19">
        <v>108.9</v>
      </c>
      <c r="AD522" s="19">
        <v>111.3</v>
      </c>
      <c r="AE522" s="19">
        <v>112.1</v>
      </c>
      <c r="AF522" s="19">
        <v>113.7</v>
      </c>
      <c r="AG522" s="19">
        <v>112</v>
      </c>
      <c r="AH522" s="19">
        <v>113.8</v>
      </c>
      <c r="AI522" s="19">
        <v>114.5</v>
      </c>
      <c r="AJ522" s="19">
        <v>112.8</v>
      </c>
      <c r="AK522" s="19">
        <v>115.3</v>
      </c>
      <c r="AL522" s="19">
        <v>113.1</v>
      </c>
      <c r="AM522" s="19">
        <v>116.5</v>
      </c>
      <c r="AN522" s="19">
        <v>112.8</v>
      </c>
      <c r="AO522" s="19">
        <v>110.7</v>
      </c>
      <c r="AP522" s="19">
        <v>111.9</v>
      </c>
      <c r="AQ522" s="19">
        <v>112.5</v>
      </c>
      <c r="AR522" s="19">
        <v>112.7</v>
      </c>
      <c r="AS522" s="19">
        <v>114.1</v>
      </c>
      <c r="AT522" s="19">
        <v>114.5</v>
      </c>
      <c r="AU522" s="19">
        <v>115.5</v>
      </c>
      <c r="AV522" s="19">
        <v>114.8</v>
      </c>
      <c r="AW522" s="19">
        <v>115.3</v>
      </c>
      <c r="AX522" s="19">
        <v>114.9</v>
      </c>
      <c r="AY522" s="19">
        <v>114.6</v>
      </c>
      <c r="AZ522" s="19">
        <v>116.1</v>
      </c>
      <c r="BA522" s="19">
        <v>117.8</v>
      </c>
      <c r="BB522" s="19">
        <v>115.7</v>
      </c>
      <c r="BC522" s="19">
        <v>117.9</v>
      </c>
      <c r="BD522" s="19">
        <v>117.1</v>
      </c>
      <c r="BE522" s="19">
        <v>115.2</v>
      </c>
      <c r="BF522" s="19">
        <v>115.4</v>
      </c>
      <c r="BG522" s="19">
        <v>116</v>
      </c>
      <c r="BH522" s="19">
        <v>113.3</v>
      </c>
      <c r="BI522" s="19">
        <v>113</v>
      </c>
      <c r="BJ522" s="19">
        <v>115.5</v>
      </c>
      <c r="BK522" s="19">
        <v>116.6</v>
      </c>
      <c r="BL522" s="19">
        <v>115.8</v>
      </c>
      <c r="BM522" s="19">
        <v>116</v>
      </c>
      <c r="BN522" s="19">
        <v>114.7</v>
      </c>
      <c r="BO522" s="19">
        <v>115.3</v>
      </c>
      <c r="BP522" s="19">
        <v>118.7</v>
      </c>
      <c r="BQ522" s="19">
        <v>116.5</v>
      </c>
      <c r="BR522" s="19">
        <v>116.7</v>
      </c>
      <c r="BS522" s="19">
        <v>117.2</v>
      </c>
      <c r="BT522" s="19">
        <v>115.8</v>
      </c>
      <c r="BU522" s="19">
        <v>118</v>
      </c>
      <c r="BV522" s="19">
        <v>117.1</v>
      </c>
      <c r="BW522" s="19">
        <v>118.4</v>
      </c>
      <c r="BX522" s="19">
        <v>119.6</v>
      </c>
      <c r="BY522" s="19">
        <v>119.3</v>
      </c>
      <c r="BZ522" s="19">
        <v>120.3</v>
      </c>
      <c r="CA522" s="19">
        <v>119.9</v>
      </c>
      <c r="CB522" s="19">
        <v>122.5</v>
      </c>
      <c r="CC522" s="19">
        <v>120.8</v>
      </c>
      <c r="CD522" s="19">
        <v>124.1</v>
      </c>
      <c r="CE522" s="19">
        <v>121.9</v>
      </c>
      <c r="CF522" s="19">
        <v>124.9</v>
      </c>
      <c r="CG522" s="19">
        <v>127.9</v>
      </c>
      <c r="CH522" s="19">
        <v>129.69999999999999</v>
      </c>
      <c r="CI522" s="19">
        <v>129.19999999999999</v>
      </c>
      <c r="CJ522" s="19">
        <v>129.5</v>
      </c>
      <c r="CK522" s="19">
        <v>129.30000000000001</v>
      </c>
      <c r="CL522" s="19">
        <v>130</v>
      </c>
      <c r="CM522" s="19">
        <v>129.4</v>
      </c>
      <c r="CN522" s="19">
        <v>132</v>
      </c>
      <c r="CO522" s="19">
        <v>126.3</v>
      </c>
      <c r="CP522" s="19">
        <v>123.4</v>
      </c>
      <c r="CQ522" s="19">
        <v>123.7</v>
      </c>
      <c r="CR522" s="19">
        <v>129.9</v>
      </c>
      <c r="CS522" s="19">
        <v>131.4</v>
      </c>
      <c r="CT522" s="19">
        <v>130</v>
      </c>
      <c r="CU522" s="19">
        <v>127.6</v>
      </c>
      <c r="CV522" s="19">
        <v>125.1</v>
      </c>
      <c r="CW522" s="19">
        <v>128.19999999999999</v>
      </c>
      <c r="CX522" s="19">
        <v>133.30000000000001</v>
      </c>
      <c r="CY522" s="19">
        <v>130.9</v>
      </c>
      <c r="CZ522" s="19">
        <v>130.9</v>
      </c>
      <c r="DA522" s="19">
        <v>134</v>
      </c>
      <c r="DB522" s="19">
        <v>132.69999999999999</v>
      </c>
      <c r="DC522" s="19">
        <v>129.80000000000001</v>
      </c>
      <c r="DD522" s="19">
        <v>131.69999999999999</v>
      </c>
      <c r="DE522" s="19">
        <v>133.80000000000001</v>
      </c>
      <c r="DF522" s="19">
        <v>133.80000000000001</v>
      </c>
      <c r="DG522" s="19">
        <v>134.5</v>
      </c>
      <c r="DH522" s="19">
        <v>137.19999999999999</v>
      </c>
      <c r="DI522" s="19">
        <v>140.69999999999999</v>
      </c>
      <c r="DJ522" s="19">
        <v>141.80000000000001</v>
      </c>
      <c r="DK522" s="19">
        <v>143.9</v>
      </c>
      <c r="DL522" s="19">
        <v>141.19999999999999</v>
      </c>
      <c r="DM522" s="19">
        <v>141.80000000000001</v>
      </c>
      <c r="DN522" s="19">
        <v>141.4</v>
      </c>
      <c r="DO522" s="19">
        <v>141.69999999999999</v>
      </c>
      <c r="DP522" s="19">
        <v>149</v>
      </c>
      <c r="DQ522" s="19">
        <v>148</v>
      </c>
      <c r="DR522" s="19">
        <v>147.9</v>
      </c>
      <c r="DS522" s="19">
        <v>148.30000000000001</v>
      </c>
      <c r="DT522" s="19">
        <v>155.69999999999999</v>
      </c>
      <c r="DU522" s="19">
        <v>151.4</v>
      </c>
      <c r="DV522" s="19">
        <v>161.6</v>
      </c>
      <c r="DW522" s="19">
        <v>161</v>
      </c>
    </row>
    <row r="523" spans="1:127">
      <c r="A523" s="17" t="s">
        <v>1639</v>
      </c>
      <c r="B523" s="17" t="s">
        <v>1640</v>
      </c>
      <c r="C523" s="18">
        <v>3.0970000000000001E-2</v>
      </c>
      <c r="D523" s="19">
        <v>102.4</v>
      </c>
      <c r="E523" s="19">
        <v>103.2</v>
      </c>
      <c r="F523" s="19">
        <v>104.1</v>
      </c>
      <c r="G523" s="19">
        <v>105.6</v>
      </c>
      <c r="H523" s="19">
        <v>106.2</v>
      </c>
      <c r="I523" s="19">
        <v>106.7</v>
      </c>
      <c r="J523" s="19">
        <v>106.4</v>
      </c>
      <c r="K523" s="19">
        <v>106.8</v>
      </c>
      <c r="L523" s="19">
        <v>107.8</v>
      </c>
      <c r="M523" s="19">
        <v>107.5</v>
      </c>
      <c r="N523" s="19">
        <v>107.6</v>
      </c>
      <c r="O523" s="19">
        <v>106</v>
      </c>
      <c r="P523" s="19">
        <v>106.7</v>
      </c>
      <c r="Q523" s="19">
        <v>106.8</v>
      </c>
      <c r="R523" s="19">
        <v>107.2</v>
      </c>
      <c r="S523" s="19">
        <v>107.7</v>
      </c>
      <c r="T523" s="19">
        <v>110.3</v>
      </c>
      <c r="U523" s="19">
        <v>110.7</v>
      </c>
      <c r="V523" s="19">
        <v>110.6</v>
      </c>
      <c r="W523" s="19">
        <v>112</v>
      </c>
      <c r="X523" s="19">
        <v>112.4</v>
      </c>
      <c r="Y523" s="19">
        <v>112.4</v>
      </c>
      <c r="Z523" s="19">
        <v>112.4</v>
      </c>
      <c r="AA523" s="19">
        <v>111.7</v>
      </c>
      <c r="AB523" s="19">
        <v>115.7</v>
      </c>
      <c r="AC523" s="19">
        <v>115.2</v>
      </c>
      <c r="AD523" s="19">
        <v>116.8</v>
      </c>
      <c r="AE523" s="19">
        <v>117.6</v>
      </c>
      <c r="AF523" s="19">
        <v>116.6</v>
      </c>
      <c r="AG523" s="19">
        <v>117.4</v>
      </c>
      <c r="AH523" s="19">
        <v>117</v>
      </c>
      <c r="AI523" s="19">
        <v>116.2</v>
      </c>
      <c r="AJ523" s="19">
        <v>115</v>
      </c>
      <c r="AK523" s="19">
        <v>119.4</v>
      </c>
      <c r="AL523" s="19">
        <v>116.6</v>
      </c>
      <c r="AM523" s="19">
        <v>118.8</v>
      </c>
      <c r="AN523" s="19">
        <v>116.8</v>
      </c>
      <c r="AO523" s="19">
        <v>117.6</v>
      </c>
      <c r="AP523" s="19">
        <v>118</v>
      </c>
      <c r="AQ523" s="19">
        <v>119.4</v>
      </c>
      <c r="AR523" s="19">
        <v>120</v>
      </c>
      <c r="AS523" s="19">
        <v>119.6</v>
      </c>
      <c r="AT523" s="19">
        <v>118.6</v>
      </c>
      <c r="AU523" s="19">
        <v>118.5</v>
      </c>
      <c r="AV523" s="19">
        <v>119.1</v>
      </c>
      <c r="AW523" s="19">
        <v>119.2</v>
      </c>
      <c r="AX523" s="19">
        <v>119.8</v>
      </c>
      <c r="AY523" s="19">
        <v>120.6</v>
      </c>
      <c r="AZ523" s="19">
        <v>121.7</v>
      </c>
      <c r="BA523" s="19">
        <v>121.6</v>
      </c>
      <c r="BB523" s="19">
        <v>121.8</v>
      </c>
      <c r="BC523" s="19">
        <v>122</v>
      </c>
      <c r="BD523" s="19">
        <v>122.1</v>
      </c>
      <c r="BE523" s="19">
        <v>123.8</v>
      </c>
      <c r="BF523" s="19">
        <v>124</v>
      </c>
      <c r="BG523" s="19">
        <v>124.1</v>
      </c>
      <c r="BH523" s="19">
        <v>124.3</v>
      </c>
      <c r="BI523" s="19">
        <v>126.6</v>
      </c>
      <c r="BJ523" s="19">
        <v>126.8</v>
      </c>
      <c r="BK523" s="19">
        <v>126.4</v>
      </c>
      <c r="BL523" s="19">
        <v>127.2</v>
      </c>
      <c r="BM523" s="19">
        <v>126.2</v>
      </c>
      <c r="BN523" s="19">
        <v>126.9</v>
      </c>
      <c r="BO523" s="19">
        <v>127.5</v>
      </c>
      <c r="BP523" s="19">
        <v>128.6</v>
      </c>
      <c r="BQ523" s="19">
        <v>128.5</v>
      </c>
      <c r="BR523" s="19">
        <v>128.80000000000001</v>
      </c>
      <c r="BS523" s="19">
        <v>128.4</v>
      </c>
      <c r="BT523" s="19">
        <v>128.69999999999999</v>
      </c>
      <c r="BU523" s="19">
        <v>128.9</v>
      </c>
      <c r="BV523" s="19">
        <v>128.5</v>
      </c>
      <c r="BW523" s="19">
        <v>129.5</v>
      </c>
      <c r="BX523" s="19">
        <v>129.30000000000001</v>
      </c>
      <c r="BY523" s="19">
        <v>131.1</v>
      </c>
      <c r="BZ523" s="19">
        <v>130.6</v>
      </c>
      <c r="CA523" s="19">
        <v>131.6</v>
      </c>
      <c r="CB523" s="19">
        <v>131.4</v>
      </c>
      <c r="CC523" s="19">
        <v>130.9</v>
      </c>
      <c r="CD523" s="19">
        <v>131.6</v>
      </c>
      <c r="CE523" s="19">
        <v>131.4</v>
      </c>
      <c r="CF523" s="19">
        <v>131.19999999999999</v>
      </c>
      <c r="CG523" s="19">
        <v>131.5</v>
      </c>
      <c r="CH523" s="19">
        <v>131.6</v>
      </c>
      <c r="CI523" s="19">
        <v>130.30000000000001</v>
      </c>
      <c r="CJ523" s="19">
        <v>130.1</v>
      </c>
      <c r="CK523" s="19">
        <v>130</v>
      </c>
      <c r="CL523" s="19">
        <v>130.9</v>
      </c>
      <c r="CM523" s="19">
        <v>130.69999999999999</v>
      </c>
      <c r="CN523" s="19">
        <v>130.5</v>
      </c>
      <c r="CO523" s="19">
        <v>130.80000000000001</v>
      </c>
      <c r="CP523" s="19">
        <v>131.1</v>
      </c>
      <c r="CQ523" s="19">
        <v>130.9</v>
      </c>
      <c r="CR523" s="19">
        <v>130.69999999999999</v>
      </c>
      <c r="CS523" s="19">
        <v>131</v>
      </c>
      <c r="CT523" s="19">
        <v>130.80000000000001</v>
      </c>
      <c r="CU523" s="19">
        <v>130.5</v>
      </c>
      <c r="CV523" s="19">
        <v>129.69999999999999</v>
      </c>
      <c r="CW523" s="19">
        <v>129.9</v>
      </c>
      <c r="CX523" s="19">
        <v>130.19999999999999</v>
      </c>
      <c r="CY523" s="19">
        <v>130.1</v>
      </c>
      <c r="CZ523" s="19">
        <v>130.6</v>
      </c>
      <c r="DA523" s="19">
        <v>130.80000000000001</v>
      </c>
      <c r="DB523" s="19">
        <v>132</v>
      </c>
      <c r="DC523" s="19">
        <v>132.5</v>
      </c>
      <c r="DD523" s="19">
        <v>132.5</v>
      </c>
      <c r="DE523" s="19">
        <v>132.5</v>
      </c>
      <c r="DF523" s="19">
        <v>132.6</v>
      </c>
      <c r="DG523" s="19">
        <v>132.6</v>
      </c>
      <c r="DH523" s="19">
        <v>132.9</v>
      </c>
      <c r="DI523" s="19">
        <v>133.4</v>
      </c>
      <c r="DJ523" s="19">
        <v>133.4</v>
      </c>
      <c r="DK523" s="19">
        <v>134.4</v>
      </c>
      <c r="DL523" s="19">
        <v>133.4</v>
      </c>
      <c r="DM523" s="19">
        <v>134.69999999999999</v>
      </c>
      <c r="DN523" s="19">
        <v>134.80000000000001</v>
      </c>
      <c r="DO523" s="19">
        <v>135.19999999999999</v>
      </c>
      <c r="DP523" s="19">
        <v>135</v>
      </c>
      <c r="DQ523" s="19">
        <v>135.69999999999999</v>
      </c>
      <c r="DR523" s="19">
        <v>134.1</v>
      </c>
      <c r="DS523" s="19">
        <v>135.6</v>
      </c>
      <c r="DT523" s="19">
        <v>135.9</v>
      </c>
      <c r="DU523" s="19">
        <v>136.19999999999999</v>
      </c>
      <c r="DV523" s="19">
        <v>136</v>
      </c>
      <c r="DW523" s="19">
        <v>135.80000000000001</v>
      </c>
    </row>
    <row r="524" spans="1:127">
      <c r="A524" s="17" t="s">
        <v>1641</v>
      </c>
      <c r="B524" s="17" t="s">
        <v>1642</v>
      </c>
      <c r="C524" s="18">
        <v>0.22322</v>
      </c>
      <c r="D524" s="19">
        <v>104.3</v>
      </c>
      <c r="E524" s="19">
        <v>104.8</v>
      </c>
      <c r="F524" s="19">
        <v>104.4</v>
      </c>
      <c r="G524" s="19">
        <v>107.6</v>
      </c>
      <c r="H524" s="19">
        <v>110.9</v>
      </c>
      <c r="I524" s="19">
        <v>110.5</v>
      </c>
      <c r="J524" s="19">
        <v>110.1</v>
      </c>
      <c r="K524" s="19">
        <v>110.2</v>
      </c>
      <c r="L524" s="19">
        <v>110.1</v>
      </c>
      <c r="M524" s="19">
        <v>110.4</v>
      </c>
      <c r="N524" s="19">
        <v>109.8</v>
      </c>
      <c r="O524" s="19">
        <v>108.6</v>
      </c>
      <c r="P524" s="19">
        <v>110.5</v>
      </c>
      <c r="Q524" s="19">
        <v>109</v>
      </c>
      <c r="R524" s="19">
        <v>108.9</v>
      </c>
      <c r="S524" s="19">
        <v>110.9</v>
      </c>
      <c r="T524" s="19">
        <v>111.6</v>
      </c>
      <c r="U524" s="19">
        <v>111.1</v>
      </c>
      <c r="V524" s="19">
        <v>113.5</v>
      </c>
      <c r="W524" s="19">
        <v>112.9</v>
      </c>
      <c r="X524" s="19">
        <v>115.5</v>
      </c>
      <c r="Y524" s="19">
        <v>113.2</v>
      </c>
      <c r="Z524" s="19">
        <v>112.5</v>
      </c>
      <c r="AA524" s="19">
        <v>112.7</v>
      </c>
      <c r="AB524" s="19">
        <v>112.4</v>
      </c>
      <c r="AC524" s="19">
        <v>113.9</v>
      </c>
      <c r="AD524" s="19">
        <v>113.2</v>
      </c>
      <c r="AE524" s="19">
        <v>112.5</v>
      </c>
      <c r="AF524" s="19">
        <v>113.7</v>
      </c>
      <c r="AG524" s="19">
        <v>114.3</v>
      </c>
      <c r="AH524" s="19">
        <v>113.3</v>
      </c>
      <c r="AI524" s="19">
        <v>113.2</v>
      </c>
      <c r="AJ524" s="19">
        <v>115.8</v>
      </c>
      <c r="AK524" s="19">
        <v>114.1</v>
      </c>
      <c r="AL524" s="19">
        <v>121.9</v>
      </c>
      <c r="AM524" s="19">
        <v>124.3</v>
      </c>
      <c r="AN524" s="19">
        <v>124.8</v>
      </c>
      <c r="AO524" s="19">
        <v>123.2</v>
      </c>
      <c r="AP524" s="19">
        <v>122.9</v>
      </c>
      <c r="AQ524" s="19">
        <v>122.1</v>
      </c>
      <c r="AR524" s="19">
        <v>121.7</v>
      </c>
      <c r="AS524" s="19">
        <v>115.8</v>
      </c>
      <c r="AT524" s="19">
        <v>119.5</v>
      </c>
      <c r="AU524" s="19">
        <v>119</v>
      </c>
      <c r="AV524" s="19">
        <v>119.7</v>
      </c>
      <c r="AW524" s="19">
        <v>117.9</v>
      </c>
      <c r="AX524" s="19">
        <v>113.7</v>
      </c>
      <c r="AY524" s="19">
        <v>114.7</v>
      </c>
      <c r="AZ524" s="19">
        <v>113.1</v>
      </c>
      <c r="BA524" s="19">
        <v>116.3</v>
      </c>
      <c r="BB524" s="19">
        <v>116.2</v>
      </c>
      <c r="BC524" s="19">
        <v>118.2</v>
      </c>
      <c r="BD524" s="19">
        <v>117.3</v>
      </c>
      <c r="BE524" s="19">
        <v>117.5</v>
      </c>
      <c r="BF524" s="19">
        <v>115.2</v>
      </c>
      <c r="BG524" s="19">
        <v>117.5</v>
      </c>
      <c r="BH524" s="19">
        <v>115.1</v>
      </c>
      <c r="BI524" s="19">
        <v>116.5</v>
      </c>
      <c r="BJ524" s="19">
        <v>114.3</v>
      </c>
      <c r="BK524" s="19">
        <v>117</v>
      </c>
      <c r="BL524" s="19">
        <v>119.7</v>
      </c>
      <c r="BM524" s="19">
        <v>119.8</v>
      </c>
      <c r="BN524" s="19">
        <v>117.6</v>
      </c>
      <c r="BO524" s="19">
        <v>116.1</v>
      </c>
      <c r="BP524" s="19">
        <v>111.4</v>
      </c>
      <c r="BQ524" s="19">
        <v>113.3</v>
      </c>
      <c r="BR524" s="19">
        <v>113.2</v>
      </c>
      <c r="BS524" s="19">
        <v>111.6</v>
      </c>
      <c r="BT524" s="19">
        <v>108.2</v>
      </c>
      <c r="BU524" s="19">
        <v>110</v>
      </c>
      <c r="BV524" s="19">
        <v>107.2</v>
      </c>
      <c r="BW524" s="19">
        <v>109.8</v>
      </c>
      <c r="BX524" s="19">
        <v>110.9</v>
      </c>
      <c r="BY524" s="19">
        <v>110.5</v>
      </c>
      <c r="BZ524" s="19">
        <v>112.1</v>
      </c>
      <c r="CA524" s="19">
        <v>110.8</v>
      </c>
      <c r="CB524" s="19">
        <v>110.2</v>
      </c>
      <c r="CC524" s="19">
        <v>110.4</v>
      </c>
      <c r="CD524" s="19">
        <v>111.5</v>
      </c>
      <c r="CE524" s="19">
        <v>112.4</v>
      </c>
      <c r="CF524" s="19">
        <v>110.8</v>
      </c>
      <c r="CG524" s="19">
        <v>112.3</v>
      </c>
      <c r="CH524" s="19">
        <v>111.1</v>
      </c>
      <c r="CI524" s="19">
        <v>110.4</v>
      </c>
      <c r="CJ524" s="19">
        <v>108</v>
      </c>
      <c r="CK524" s="19">
        <v>107.7</v>
      </c>
      <c r="CL524" s="19">
        <v>109.4</v>
      </c>
      <c r="CM524" s="19">
        <v>110.5</v>
      </c>
      <c r="CN524" s="19">
        <v>109.7</v>
      </c>
      <c r="CO524" s="19">
        <v>109.6</v>
      </c>
      <c r="CP524" s="19">
        <v>109.3</v>
      </c>
      <c r="CQ524" s="19">
        <v>108.5</v>
      </c>
      <c r="CR524" s="19">
        <v>106.9</v>
      </c>
      <c r="CS524" s="19">
        <v>108.6</v>
      </c>
      <c r="CT524" s="19">
        <v>108.6</v>
      </c>
      <c r="CU524" s="19">
        <v>107.8</v>
      </c>
      <c r="CV524" s="19">
        <v>107.3</v>
      </c>
      <c r="CW524" s="19">
        <v>107.3</v>
      </c>
      <c r="CX524" s="19">
        <v>109.1</v>
      </c>
      <c r="CY524" s="19">
        <v>109.1</v>
      </c>
      <c r="CZ524" s="19">
        <v>107.7</v>
      </c>
      <c r="DA524" s="19">
        <v>108.5</v>
      </c>
      <c r="DB524" s="19">
        <v>109</v>
      </c>
      <c r="DC524" s="19">
        <v>110.2</v>
      </c>
      <c r="DD524" s="19">
        <v>109.7</v>
      </c>
      <c r="DE524" s="19">
        <v>110.9</v>
      </c>
      <c r="DF524" s="19">
        <v>111.1</v>
      </c>
      <c r="DG524" s="19">
        <v>113.5</v>
      </c>
      <c r="DH524" s="19">
        <v>111.8</v>
      </c>
      <c r="DI524" s="19">
        <v>113.6</v>
      </c>
      <c r="DJ524" s="19">
        <v>113</v>
      </c>
      <c r="DK524" s="19">
        <v>114.2</v>
      </c>
      <c r="DL524" s="19">
        <v>114</v>
      </c>
      <c r="DM524" s="19">
        <v>111.2</v>
      </c>
      <c r="DN524" s="19">
        <v>115.4</v>
      </c>
      <c r="DO524" s="19">
        <v>116.7</v>
      </c>
      <c r="DP524" s="19">
        <v>119</v>
      </c>
      <c r="DQ524" s="19">
        <v>119.1</v>
      </c>
      <c r="DR524" s="19">
        <v>119.9</v>
      </c>
      <c r="DS524" s="19">
        <v>119</v>
      </c>
      <c r="DT524" s="19">
        <v>118.9</v>
      </c>
      <c r="DU524" s="19">
        <v>118.3</v>
      </c>
      <c r="DV524" s="19">
        <v>118.9</v>
      </c>
      <c r="DW524" s="19">
        <v>118.9</v>
      </c>
    </row>
    <row r="525" spans="1:127">
      <c r="A525" s="17" t="s">
        <v>1643</v>
      </c>
      <c r="B525" s="17" t="s">
        <v>1644</v>
      </c>
      <c r="C525" s="18">
        <v>7.6E-3</v>
      </c>
      <c r="D525" s="19">
        <v>106.7</v>
      </c>
      <c r="E525" s="19">
        <v>109.5</v>
      </c>
      <c r="F525" s="19">
        <v>107</v>
      </c>
      <c r="G525" s="19">
        <v>108.6</v>
      </c>
      <c r="H525" s="19">
        <v>108.5</v>
      </c>
      <c r="I525" s="19">
        <v>105.8</v>
      </c>
      <c r="J525" s="19">
        <v>106.4</v>
      </c>
      <c r="K525" s="19">
        <v>106.5</v>
      </c>
      <c r="L525" s="19">
        <v>109.2</v>
      </c>
      <c r="M525" s="19">
        <v>109.1</v>
      </c>
      <c r="N525" s="19">
        <v>111</v>
      </c>
      <c r="O525" s="19">
        <v>109.9</v>
      </c>
      <c r="P525" s="19">
        <v>110.3</v>
      </c>
      <c r="Q525" s="19">
        <v>112.4</v>
      </c>
      <c r="R525" s="19">
        <v>111.9</v>
      </c>
      <c r="S525" s="19">
        <v>109.6</v>
      </c>
      <c r="T525" s="19">
        <v>112.6</v>
      </c>
      <c r="U525" s="19">
        <v>111.7</v>
      </c>
      <c r="V525" s="19">
        <v>116.6</v>
      </c>
      <c r="W525" s="19">
        <v>112.3</v>
      </c>
      <c r="X525" s="19">
        <v>112.3</v>
      </c>
      <c r="Y525" s="19">
        <v>112.9</v>
      </c>
      <c r="Z525" s="19">
        <v>115.8</v>
      </c>
      <c r="AA525" s="19">
        <v>118.8</v>
      </c>
      <c r="AB525" s="19">
        <v>116.1</v>
      </c>
      <c r="AC525" s="19">
        <v>119.5</v>
      </c>
      <c r="AD525" s="19">
        <v>120.9</v>
      </c>
      <c r="AE525" s="19">
        <v>120.8</v>
      </c>
      <c r="AF525" s="19">
        <v>121.5</v>
      </c>
      <c r="AG525" s="19">
        <v>121.1</v>
      </c>
      <c r="AH525" s="19">
        <v>121</v>
      </c>
      <c r="AI525" s="19">
        <v>118.4</v>
      </c>
      <c r="AJ525" s="19">
        <v>120.8</v>
      </c>
      <c r="AK525" s="19">
        <v>120</v>
      </c>
      <c r="AL525" s="19">
        <v>120.2</v>
      </c>
      <c r="AM525" s="19">
        <v>121.8</v>
      </c>
      <c r="AN525" s="19">
        <v>121.4</v>
      </c>
      <c r="AO525" s="19">
        <v>121.6</v>
      </c>
      <c r="AP525" s="19">
        <v>124.3</v>
      </c>
      <c r="AQ525" s="19">
        <v>123.4</v>
      </c>
      <c r="AR525" s="19">
        <v>124.7</v>
      </c>
      <c r="AS525" s="19">
        <v>122.7</v>
      </c>
      <c r="AT525" s="19">
        <v>124.7</v>
      </c>
      <c r="AU525" s="19">
        <v>125.7</v>
      </c>
      <c r="AV525" s="19">
        <v>124.9</v>
      </c>
      <c r="AW525" s="19">
        <v>124.6</v>
      </c>
      <c r="AX525" s="19">
        <v>126.4</v>
      </c>
      <c r="AY525" s="19">
        <v>123.4</v>
      </c>
      <c r="AZ525" s="19">
        <v>125.5</v>
      </c>
      <c r="BA525" s="19">
        <v>122.9</v>
      </c>
      <c r="BB525" s="19">
        <v>124.6</v>
      </c>
      <c r="BC525" s="19">
        <v>121.3</v>
      </c>
      <c r="BD525" s="19">
        <v>122.1</v>
      </c>
      <c r="BE525" s="19">
        <v>122.3</v>
      </c>
      <c r="BF525" s="19">
        <v>121.6</v>
      </c>
      <c r="BG525" s="19">
        <v>122.7</v>
      </c>
      <c r="BH525" s="19">
        <v>123</v>
      </c>
      <c r="BI525" s="19">
        <v>120.4</v>
      </c>
      <c r="BJ525" s="19">
        <v>120.7</v>
      </c>
      <c r="BK525" s="19">
        <v>123.3</v>
      </c>
      <c r="BL525" s="19">
        <v>124.4</v>
      </c>
      <c r="BM525" s="19">
        <v>125</v>
      </c>
      <c r="BN525" s="19">
        <v>124.4</v>
      </c>
      <c r="BO525" s="19">
        <v>127.8</v>
      </c>
      <c r="BP525" s="19">
        <v>129.9</v>
      </c>
      <c r="BQ525" s="19">
        <v>132.1</v>
      </c>
      <c r="BR525" s="19">
        <v>137.1</v>
      </c>
      <c r="BS525" s="19">
        <v>129.1</v>
      </c>
      <c r="BT525" s="19">
        <v>133</v>
      </c>
      <c r="BU525" s="19">
        <v>129</v>
      </c>
      <c r="BV525" s="19">
        <v>130.80000000000001</v>
      </c>
      <c r="BW525" s="19">
        <v>132.69999999999999</v>
      </c>
      <c r="BX525" s="19">
        <v>134.69999999999999</v>
      </c>
      <c r="BY525" s="19">
        <v>142.30000000000001</v>
      </c>
      <c r="BZ525" s="19">
        <v>140.19999999999999</v>
      </c>
      <c r="CA525" s="19">
        <v>142.9</v>
      </c>
      <c r="CB525" s="19">
        <v>147.80000000000001</v>
      </c>
      <c r="CC525" s="19">
        <v>149.80000000000001</v>
      </c>
      <c r="CD525" s="19">
        <v>147.1</v>
      </c>
      <c r="CE525" s="19">
        <v>146.6</v>
      </c>
      <c r="CF525" s="19">
        <v>147.1</v>
      </c>
      <c r="CG525" s="19">
        <v>150.19999999999999</v>
      </c>
      <c r="CH525" s="19">
        <v>150</v>
      </c>
      <c r="CI525" s="19">
        <v>149.4</v>
      </c>
      <c r="CJ525" s="19">
        <v>147.80000000000001</v>
      </c>
      <c r="CK525" s="19">
        <v>146.4</v>
      </c>
      <c r="CL525" s="19">
        <v>145.9</v>
      </c>
      <c r="CM525" s="19">
        <v>147.4</v>
      </c>
      <c r="CN525" s="19">
        <v>149.4</v>
      </c>
      <c r="CO525" s="19">
        <v>147.6</v>
      </c>
      <c r="CP525" s="19">
        <v>150.6</v>
      </c>
      <c r="CQ525" s="19">
        <v>150.4</v>
      </c>
      <c r="CR525" s="19">
        <v>148</v>
      </c>
      <c r="CS525" s="19">
        <v>150.69999999999999</v>
      </c>
      <c r="CT525" s="19">
        <v>150.30000000000001</v>
      </c>
      <c r="CU525" s="19">
        <v>147.69999999999999</v>
      </c>
      <c r="CV525" s="19">
        <v>144.80000000000001</v>
      </c>
      <c r="CW525" s="19">
        <v>145.9</v>
      </c>
      <c r="CX525" s="19">
        <v>146.1</v>
      </c>
      <c r="CY525" s="19">
        <v>147.69999999999999</v>
      </c>
      <c r="CZ525" s="19">
        <v>147.80000000000001</v>
      </c>
      <c r="DA525" s="19">
        <v>149.6</v>
      </c>
      <c r="DB525" s="19">
        <v>147.5</v>
      </c>
      <c r="DC525" s="19">
        <v>144.9</v>
      </c>
      <c r="DD525" s="19">
        <v>145.80000000000001</v>
      </c>
      <c r="DE525" s="19">
        <v>149.1</v>
      </c>
      <c r="DF525" s="19">
        <v>148.6</v>
      </c>
      <c r="DG525" s="19">
        <v>149.1</v>
      </c>
      <c r="DH525" s="19">
        <v>148.19999999999999</v>
      </c>
      <c r="DI525" s="19">
        <v>150.9</v>
      </c>
      <c r="DJ525" s="19">
        <v>154.30000000000001</v>
      </c>
      <c r="DK525" s="19">
        <v>154</v>
      </c>
      <c r="DL525" s="19">
        <v>154</v>
      </c>
      <c r="DM525" s="19">
        <v>152.80000000000001</v>
      </c>
      <c r="DN525" s="19">
        <v>154.6</v>
      </c>
      <c r="DO525" s="19">
        <v>156.4</v>
      </c>
      <c r="DP525" s="19">
        <v>163</v>
      </c>
      <c r="DQ525" s="19">
        <v>164.5</v>
      </c>
      <c r="DR525" s="19">
        <v>165.6</v>
      </c>
      <c r="DS525" s="19">
        <v>167.4</v>
      </c>
      <c r="DT525" s="19">
        <v>171</v>
      </c>
      <c r="DU525" s="19">
        <v>171.2</v>
      </c>
      <c r="DV525" s="19">
        <v>176.1</v>
      </c>
      <c r="DW525" s="19">
        <v>176</v>
      </c>
    </row>
    <row r="526" spans="1:127">
      <c r="A526" s="17" t="s">
        <v>1645</v>
      </c>
      <c r="B526" s="17" t="s">
        <v>1646</v>
      </c>
      <c r="C526" s="18">
        <v>0.17902999999999999</v>
      </c>
      <c r="D526" s="19">
        <v>104.1</v>
      </c>
      <c r="E526" s="19">
        <v>105</v>
      </c>
      <c r="F526" s="19">
        <v>104.3</v>
      </c>
      <c r="G526" s="19">
        <v>107.9</v>
      </c>
      <c r="H526" s="19">
        <v>112.2</v>
      </c>
      <c r="I526" s="19">
        <v>111.8</v>
      </c>
      <c r="J526" s="19">
        <v>112.2</v>
      </c>
      <c r="K526" s="19">
        <v>111.8</v>
      </c>
      <c r="L526" s="19">
        <v>111.8</v>
      </c>
      <c r="M526" s="19">
        <v>111.6</v>
      </c>
      <c r="N526" s="19">
        <v>111.2</v>
      </c>
      <c r="O526" s="19">
        <v>109.5</v>
      </c>
      <c r="P526" s="19">
        <v>111.1</v>
      </c>
      <c r="Q526" s="19">
        <v>109.9</v>
      </c>
      <c r="R526" s="19">
        <v>109.6</v>
      </c>
      <c r="S526" s="19">
        <v>112.4</v>
      </c>
      <c r="T526" s="19">
        <v>112.8</v>
      </c>
      <c r="U526" s="19">
        <v>112.3</v>
      </c>
      <c r="V526" s="19">
        <v>115.4</v>
      </c>
      <c r="W526" s="19">
        <v>113.6</v>
      </c>
      <c r="X526" s="19">
        <v>115.4</v>
      </c>
      <c r="Y526" s="19">
        <v>113.8</v>
      </c>
      <c r="Z526" s="19">
        <v>113.3</v>
      </c>
      <c r="AA526" s="19">
        <v>113</v>
      </c>
      <c r="AB526" s="19">
        <v>115.1</v>
      </c>
      <c r="AC526" s="19">
        <v>116.5</v>
      </c>
      <c r="AD526" s="19">
        <v>116.1</v>
      </c>
      <c r="AE526" s="19">
        <v>115.3</v>
      </c>
      <c r="AF526" s="19">
        <v>116.7</v>
      </c>
      <c r="AG526" s="19">
        <v>117.2</v>
      </c>
      <c r="AH526" s="19">
        <v>116</v>
      </c>
      <c r="AI526" s="19">
        <v>116.4</v>
      </c>
      <c r="AJ526" s="19">
        <v>119.6</v>
      </c>
      <c r="AK526" s="19">
        <v>117.3</v>
      </c>
      <c r="AL526" s="19">
        <v>127.4</v>
      </c>
      <c r="AM526" s="19">
        <v>130.6</v>
      </c>
      <c r="AN526" s="19">
        <v>130.19999999999999</v>
      </c>
      <c r="AO526" s="19">
        <v>128.5</v>
      </c>
      <c r="AP526" s="19">
        <v>128.30000000000001</v>
      </c>
      <c r="AQ526" s="19">
        <v>127.1</v>
      </c>
      <c r="AR526" s="19">
        <v>126.9</v>
      </c>
      <c r="AS526" s="19">
        <v>119.6</v>
      </c>
      <c r="AT526" s="19">
        <v>124.2</v>
      </c>
      <c r="AU526" s="19">
        <v>123.4</v>
      </c>
      <c r="AV526" s="19">
        <v>124</v>
      </c>
      <c r="AW526" s="19">
        <v>121.6</v>
      </c>
      <c r="AX526" s="19">
        <v>116.3</v>
      </c>
      <c r="AY526" s="19">
        <v>117.4</v>
      </c>
      <c r="AZ526" s="19">
        <v>115.9</v>
      </c>
      <c r="BA526" s="19">
        <v>119.8</v>
      </c>
      <c r="BB526" s="19">
        <v>119.6</v>
      </c>
      <c r="BC526" s="19">
        <v>122.4</v>
      </c>
      <c r="BD526" s="19">
        <v>120.8</v>
      </c>
      <c r="BE526" s="19">
        <v>121.3</v>
      </c>
      <c r="BF526" s="19">
        <v>118.7</v>
      </c>
      <c r="BG526" s="19">
        <v>121.1</v>
      </c>
      <c r="BH526" s="19">
        <v>118.3</v>
      </c>
      <c r="BI526" s="19">
        <v>120.4</v>
      </c>
      <c r="BJ526" s="19">
        <v>117.9</v>
      </c>
      <c r="BK526" s="19">
        <v>121</v>
      </c>
      <c r="BL526" s="19">
        <v>124.3</v>
      </c>
      <c r="BM526" s="19">
        <v>124.6</v>
      </c>
      <c r="BN526" s="19">
        <v>122</v>
      </c>
      <c r="BO526" s="19">
        <v>120</v>
      </c>
      <c r="BP526" s="19">
        <v>113.6</v>
      </c>
      <c r="BQ526" s="19">
        <v>116.1</v>
      </c>
      <c r="BR526" s="19">
        <v>116.2</v>
      </c>
      <c r="BS526" s="19">
        <v>115.1</v>
      </c>
      <c r="BT526" s="19">
        <v>110.6</v>
      </c>
      <c r="BU526" s="19">
        <v>112.7</v>
      </c>
      <c r="BV526" s="19">
        <v>109</v>
      </c>
      <c r="BW526" s="19">
        <v>112</v>
      </c>
      <c r="BX526" s="19">
        <v>112.8</v>
      </c>
      <c r="BY526" s="19">
        <v>112.7</v>
      </c>
      <c r="BZ526" s="19">
        <v>114.6</v>
      </c>
      <c r="CA526" s="19">
        <v>113</v>
      </c>
      <c r="CB526" s="19">
        <v>112</v>
      </c>
      <c r="CC526" s="19">
        <v>112.1</v>
      </c>
      <c r="CD526" s="19">
        <v>113.6</v>
      </c>
      <c r="CE526" s="19">
        <v>114.7</v>
      </c>
      <c r="CF526" s="19">
        <v>112.5</v>
      </c>
      <c r="CG526" s="19">
        <v>114.4</v>
      </c>
      <c r="CH526" s="19">
        <v>112.9</v>
      </c>
      <c r="CI526" s="19">
        <v>112.1</v>
      </c>
      <c r="CJ526" s="19">
        <v>109</v>
      </c>
      <c r="CK526" s="19">
        <v>108.7</v>
      </c>
      <c r="CL526" s="19">
        <v>110.9</v>
      </c>
      <c r="CM526" s="19">
        <v>112.2</v>
      </c>
      <c r="CN526" s="19">
        <v>111.2</v>
      </c>
      <c r="CO526" s="19">
        <v>111</v>
      </c>
      <c r="CP526" s="19">
        <v>110.6</v>
      </c>
      <c r="CQ526" s="19">
        <v>109.7</v>
      </c>
      <c r="CR526" s="19">
        <v>107.6</v>
      </c>
      <c r="CS526" s="19">
        <v>109.7</v>
      </c>
      <c r="CT526" s="19">
        <v>109.8</v>
      </c>
      <c r="CU526" s="19">
        <v>108.9</v>
      </c>
      <c r="CV526" s="19">
        <v>108.4</v>
      </c>
      <c r="CW526" s="19">
        <v>108.4</v>
      </c>
      <c r="CX526" s="19">
        <v>110.7</v>
      </c>
      <c r="CY526" s="19">
        <v>110.8</v>
      </c>
      <c r="CZ526" s="19">
        <v>110</v>
      </c>
      <c r="DA526" s="19">
        <v>110.9</v>
      </c>
      <c r="DB526" s="19">
        <v>111.5</v>
      </c>
      <c r="DC526" s="19">
        <v>113.2</v>
      </c>
      <c r="DD526" s="19">
        <v>112.7</v>
      </c>
      <c r="DE526" s="19">
        <v>113.6</v>
      </c>
      <c r="DF526" s="19">
        <v>113.7</v>
      </c>
      <c r="DG526" s="19">
        <v>116.8</v>
      </c>
      <c r="DH526" s="19">
        <v>114.9</v>
      </c>
      <c r="DI526" s="19">
        <v>116.9</v>
      </c>
      <c r="DJ526" s="19">
        <v>115.7</v>
      </c>
      <c r="DK526" s="19">
        <v>117.4</v>
      </c>
      <c r="DL526" s="19">
        <v>117.1</v>
      </c>
      <c r="DM526" s="19">
        <v>113.5</v>
      </c>
      <c r="DN526" s="19">
        <v>118.2</v>
      </c>
      <c r="DO526" s="19">
        <v>118.9</v>
      </c>
      <c r="DP526" s="19">
        <v>121.2</v>
      </c>
      <c r="DQ526" s="19">
        <v>121.2</v>
      </c>
      <c r="DR526" s="19">
        <v>122.1</v>
      </c>
      <c r="DS526" s="19">
        <v>121.7</v>
      </c>
      <c r="DT526" s="19">
        <v>121.4</v>
      </c>
      <c r="DU526" s="19">
        <v>120.5</v>
      </c>
      <c r="DV526" s="19">
        <v>121.1</v>
      </c>
      <c r="DW526" s="19">
        <v>121.1</v>
      </c>
    </row>
    <row r="527" spans="1:127">
      <c r="A527" s="17" t="s">
        <v>1647</v>
      </c>
      <c r="B527" s="17" t="s">
        <v>1648</v>
      </c>
      <c r="C527" s="18">
        <v>3.6589999999999998E-2</v>
      </c>
      <c r="D527" s="19">
        <v>104.6</v>
      </c>
      <c r="E527" s="19">
        <v>103.3</v>
      </c>
      <c r="F527" s="19">
        <v>104.2</v>
      </c>
      <c r="G527" s="19">
        <v>106.1</v>
      </c>
      <c r="H527" s="19">
        <v>104.6</v>
      </c>
      <c r="I527" s="19">
        <v>105</v>
      </c>
      <c r="J527" s="19">
        <v>100.4</v>
      </c>
      <c r="K527" s="19">
        <v>102.9</v>
      </c>
      <c r="L527" s="19">
        <v>102.1</v>
      </c>
      <c r="M527" s="19">
        <v>104.9</v>
      </c>
      <c r="N527" s="19">
        <v>102.8</v>
      </c>
      <c r="O527" s="19">
        <v>103.9</v>
      </c>
      <c r="P527" s="19">
        <v>108</v>
      </c>
      <c r="Q527" s="19">
        <v>103.8</v>
      </c>
      <c r="R527" s="19">
        <v>104.8</v>
      </c>
      <c r="S527" s="19">
        <v>103.8</v>
      </c>
      <c r="T527" s="19">
        <v>105.8</v>
      </c>
      <c r="U527" s="19">
        <v>105.3</v>
      </c>
      <c r="V527" s="19">
        <v>103.3</v>
      </c>
      <c r="W527" s="19">
        <v>109.5</v>
      </c>
      <c r="X527" s="19">
        <v>116.5</v>
      </c>
      <c r="Y527" s="19">
        <v>110.5</v>
      </c>
      <c r="Z527" s="19">
        <v>107.6</v>
      </c>
      <c r="AA527" s="19">
        <v>109.6</v>
      </c>
      <c r="AB527" s="19">
        <v>98.4</v>
      </c>
      <c r="AC527" s="19">
        <v>100.1</v>
      </c>
      <c r="AD527" s="19">
        <v>97.3</v>
      </c>
      <c r="AE527" s="19">
        <v>96.9</v>
      </c>
      <c r="AF527" s="19">
        <v>97.3</v>
      </c>
      <c r="AG527" s="19">
        <v>98.9</v>
      </c>
      <c r="AH527" s="19">
        <v>98.1</v>
      </c>
      <c r="AI527" s="19">
        <v>96.1</v>
      </c>
      <c r="AJ527" s="19">
        <v>96.2</v>
      </c>
      <c r="AK527" s="19">
        <v>97.3</v>
      </c>
      <c r="AL527" s="19">
        <v>95.1</v>
      </c>
      <c r="AM527" s="19">
        <v>93.8</v>
      </c>
      <c r="AN527" s="19">
        <v>98.8</v>
      </c>
      <c r="AO527" s="19">
        <v>97.5</v>
      </c>
      <c r="AP527" s="19">
        <v>96.3</v>
      </c>
      <c r="AQ527" s="19">
        <v>97.7</v>
      </c>
      <c r="AR527" s="19">
        <v>95.7</v>
      </c>
      <c r="AS527" s="19">
        <v>95.8</v>
      </c>
      <c r="AT527" s="19">
        <v>95.2</v>
      </c>
      <c r="AU527" s="19">
        <v>95.8</v>
      </c>
      <c r="AV527" s="19">
        <v>97.4</v>
      </c>
      <c r="AW527" s="19">
        <v>98.1</v>
      </c>
      <c r="AX527" s="19">
        <v>98.5</v>
      </c>
      <c r="AY527" s="19">
        <v>99.4</v>
      </c>
      <c r="AZ527" s="19">
        <v>96.9</v>
      </c>
      <c r="BA527" s="19">
        <v>97.8</v>
      </c>
      <c r="BB527" s="19">
        <v>97.6</v>
      </c>
      <c r="BC527" s="19">
        <v>97.3</v>
      </c>
      <c r="BD527" s="19">
        <v>99.3</v>
      </c>
      <c r="BE527" s="19">
        <v>98</v>
      </c>
      <c r="BF527" s="19">
        <v>96.4</v>
      </c>
      <c r="BG527" s="19">
        <v>98.4</v>
      </c>
      <c r="BH527" s="19">
        <v>98.1</v>
      </c>
      <c r="BI527" s="19">
        <v>96.8</v>
      </c>
      <c r="BJ527" s="19">
        <v>95.8</v>
      </c>
      <c r="BK527" s="19">
        <v>96.3</v>
      </c>
      <c r="BL527" s="19">
        <v>96</v>
      </c>
      <c r="BM527" s="19">
        <v>95.5</v>
      </c>
      <c r="BN527" s="19">
        <v>94.7</v>
      </c>
      <c r="BO527" s="19">
        <v>94.4</v>
      </c>
      <c r="BP527" s="19">
        <v>96.5</v>
      </c>
      <c r="BQ527" s="19">
        <v>95.7</v>
      </c>
      <c r="BR527" s="19">
        <v>93.2</v>
      </c>
      <c r="BS527" s="19">
        <v>90.7</v>
      </c>
      <c r="BT527" s="19">
        <v>91</v>
      </c>
      <c r="BU527" s="19">
        <v>92.7</v>
      </c>
      <c r="BV527" s="19">
        <v>93.5</v>
      </c>
      <c r="BW527" s="19">
        <v>94.3</v>
      </c>
      <c r="BX527" s="19">
        <v>96.3</v>
      </c>
      <c r="BY527" s="19">
        <v>93.2</v>
      </c>
      <c r="BZ527" s="19">
        <v>94.1</v>
      </c>
      <c r="CA527" s="19">
        <v>93.4</v>
      </c>
      <c r="CB527" s="19">
        <v>93.2</v>
      </c>
      <c r="CC527" s="19">
        <v>94</v>
      </c>
      <c r="CD527" s="19">
        <v>94.1</v>
      </c>
      <c r="CE527" s="19">
        <v>93.9</v>
      </c>
      <c r="CF527" s="19">
        <v>95.1</v>
      </c>
      <c r="CG527" s="19">
        <v>94</v>
      </c>
      <c r="CH527" s="19">
        <v>94.3</v>
      </c>
      <c r="CI527" s="19">
        <v>94</v>
      </c>
      <c r="CJ527" s="19">
        <v>94.8</v>
      </c>
      <c r="CK527" s="19">
        <v>94.8</v>
      </c>
      <c r="CL527" s="19">
        <v>94.8</v>
      </c>
      <c r="CM527" s="19">
        <v>94.6</v>
      </c>
      <c r="CN527" s="19">
        <v>94.2</v>
      </c>
      <c r="CO527" s="19">
        <v>95</v>
      </c>
      <c r="CP527" s="19">
        <v>94.2</v>
      </c>
      <c r="CQ527" s="19">
        <v>94.2</v>
      </c>
      <c r="CR527" s="19">
        <v>95</v>
      </c>
      <c r="CS527" s="19">
        <v>94.2</v>
      </c>
      <c r="CT527" s="19">
        <v>94.2</v>
      </c>
      <c r="CU527" s="19">
        <v>94.2</v>
      </c>
      <c r="CV527" s="19">
        <v>94.2</v>
      </c>
      <c r="CW527" s="19">
        <v>94.2</v>
      </c>
      <c r="CX527" s="19">
        <v>93.4</v>
      </c>
      <c r="CY527" s="19">
        <v>92.8</v>
      </c>
      <c r="CZ527" s="19">
        <v>88.6</v>
      </c>
      <c r="DA527" s="19">
        <v>88.3</v>
      </c>
      <c r="DB527" s="19">
        <v>88.9</v>
      </c>
      <c r="DC527" s="19">
        <v>88</v>
      </c>
      <c r="DD527" s="19">
        <v>87.6</v>
      </c>
      <c r="DE527" s="19">
        <v>89.3</v>
      </c>
      <c r="DF527" s="19">
        <v>90.2</v>
      </c>
      <c r="DG527" s="19">
        <v>89.7</v>
      </c>
      <c r="DH527" s="19">
        <v>88.8</v>
      </c>
      <c r="DI527" s="19">
        <v>90</v>
      </c>
      <c r="DJ527" s="19">
        <v>91.3</v>
      </c>
      <c r="DK527" s="19">
        <v>90.4</v>
      </c>
      <c r="DL527" s="19">
        <v>90.5</v>
      </c>
      <c r="DM527" s="19">
        <v>91.2</v>
      </c>
      <c r="DN527" s="19">
        <v>93.4</v>
      </c>
      <c r="DO527" s="19">
        <v>97.7</v>
      </c>
      <c r="DP527" s="19">
        <v>98.8</v>
      </c>
      <c r="DQ527" s="19">
        <v>99.3</v>
      </c>
      <c r="DR527" s="19">
        <v>99.6</v>
      </c>
      <c r="DS527" s="19">
        <v>96.1</v>
      </c>
      <c r="DT527" s="19">
        <v>95.8</v>
      </c>
      <c r="DU527" s="19">
        <v>96.5</v>
      </c>
      <c r="DV527" s="19">
        <v>96.3</v>
      </c>
      <c r="DW527" s="19">
        <v>96.5</v>
      </c>
    </row>
    <row r="528" spans="1:127">
      <c r="A528" s="17" t="s">
        <v>1649</v>
      </c>
      <c r="B528" s="17" t="s">
        <v>1650</v>
      </c>
      <c r="C528" s="18">
        <v>0.12113</v>
      </c>
      <c r="D528" s="19">
        <v>102.9</v>
      </c>
      <c r="E528" s="19">
        <v>107.6</v>
      </c>
      <c r="F528" s="19">
        <v>109.3</v>
      </c>
      <c r="G528" s="19">
        <v>108.5</v>
      </c>
      <c r="H528" s="19">
        <v>114.2</v>
      </c>
      <c r="I528" s="19">
        <v>102.5</v>
      </c>
      <c r="J528" s="19">
        <v>108.5</v>
      </c>
      <c r="K528" s="19">
        <v>105.9</v>
      </c>
      <c r="L528" s="19">
        <v>105.7</v>
      </c>
      <c r="M528" s="19">
        <v>110.4</v>
      </c>
      <c r="N528" s="19">
        <v>111.5</v>
      </c>
      <c r="O528" s="19">
        <v>112.1</v>
      </c>
      <c r="P528" s="19">
        <v>108.8</v>
      </c>
      <c r="Q528" s="19">
        <v>112.2</v>
      </c>
      <c r="R528" s="19">
        <v>111.7</v>
      </c>
      <c r="S528" s="19">
        <v>111.9</v>
      </c>
      <c r="T528" s="19">
        <v>112.1</v>
      </c>
      <c r="U528" s="19">
        <v>111.2</v>
      </c>
      <c r="V528" s="19">
        <v>109.8</v>
      </c>
      <c r="W528" s="19">
        <v>113.8</v>
      </c>
      <c r="X528" s="19">
        <v>115.7</v>
      </c>
      <c r="Y528" s="19">
        <v>118</v>
      </c>
      <c r="Z528" s="19">
        <v>111.3</v>
      </c>
      <c r="AA528" s="19">
        <v>119.4</v>
      </c>
      <c r="AB528" s="19">
        <v>117.7</v>
      </c>
      <c r="AC528" s="19">
        <v>122.7</v>
      </c>
      <c r="AD528" s="19">
        <v>116</v>
      </c>
      <c r="AE528" s="19">
        <v>123.6</v>
      </c>
      <c r="AF528" s="19">
        <v>123.1</v>
      </c>
      <c r="AG528" s="19">
        <v>128</v>
      </c>
      <c r="AH528" s="19">
        <v>122.9</v>
      </c>
      <c r="AI528" s="19">
        <v>121.8</v>
      </c>
      <c r="AJ528" s="19">
        <v>129.19999999999999</v>
      </c>
      <c r="AK528" s="19">
        <v>122.9</v>
      </c>
      <c r="AL528" s="19">
        <v>110.6</v>
      </c>
      <c r="AM528" s="19">
        <v>106.1</v>
      </c>
      <c r="AN528" s="19">
        <v>106.1</v>
      </c>
      <c r="AO528" s="19">
        <v>98.3</v>
      </c>
      <c r="AP528" s="19">
        <v>97.5</v>
      </c>
      <c r="AQ528" s="19">
        <v>96.9</v>
      </c>
      <c r="AR528" s="19">
        <v>99.1</v>
      </c>
      <c r="AS528" s="19">
        <v>97.9</v>
      </c>
      <c r="AT528" s="19">
        <v>106.3</v>
      </c>
      <c r="AU528" s="19">
        <v>106.5</v>
      </c>
      <c r="AV528" s="19">
        <v>106.5</v>
      </c>
      <c r="AW528" s="19">
        <v>103.7</v>
      </c>
      <c r="AX528" s="19">
        <v>105.9</v>
      </c>
      <c r="AY528" s="19">
        <v>104.9</v>
      </c>
      <c r="AZ528" s="19">
        <v>101.8</v>
      </c>
      <c r="BA528" s="19">
        <v>101.2</v>
      </c>
      <c r="BB528" s="19">
        <v>101.5</v>
      </c>
      <c r="BC528" s="19">
        <v>99.5</v>
      </c>
      <c r="BD528" s="19">
        <v>91.6</v>
      </c>
      <c r="BE528" s="19">
        <v>95.5</v>
      </c>
      <c r="BF528" s="19">
        <v>87.9</v>
      </c>
      <c r="BG528" s="19">
        <v>89.8</v>
      </c>
      <c r="BH528" s="19">
        <v>87.8</v>
      </c>
      <c r="BI528" s="19">
        <v>94.2</v>
      </c>
      <c r="BJ528" s="19">
        <v>88.4</v>
      </c>
      <c r="BK528" s="19">
        <v>92.5</v>
      </c>
      <c r="BL528" s="19">
        <v>91.7</v>
      </c>
      <c r="BM528" s="19">
        <v>94.1</v>
      </c>
      <c r="BN528" s="19">
        <v>98.6</v>
      </c>
      <c r="BO528" s="19">
        <v>94.6</v>
      </c>
      <c r="BP528" s="19">
        <v>89</v>
      </c>
      <c r="BQ528" s="19">
        <v>89.2</v>
      </c>
      <c r="BR528" s="19">
        <v>90.5</v>
      </c>
      <c r="BS528" s="19">
        <v>92.8</v>
      </c>
      <c r="BT528" s="19">
        <v>94.3</v>
      </c>
      <c r="BU528" s="19">
        <v>99.4</v>
      </c>
      <c r="BV528" s="19">
        <v>95.7</v>
      </c>
      <c r="BW528" s="19">
        <v>97.6</v>
      </c>
      <c r="BX528" s="19">
        <v>102.3</v>
      </c>
      <c r="BY528" s="19">
        <v>101.4</v>
      </c>
      <c r="BZ528" s="19">
        <v>95.2</v>
      </c>
      <c r="CA528" s="19">
        <v>96.6</v>
      </c>
      <c r="CB528" s="19">
        <v>100.2</v>
      </c>
      <c r="CC528" s="19">
        <v>95.8</v>
      </c>
      <c r="CD528" s="19">
        <v>95.8</v>
      </c>
      <c r="CE528" s="19">
        <v>96.4</v>
      </c>
      <c r="CF528" s="19">
        <v>96.4</v>
      </c>
      <c r="CG528" s="19">
        <v>98.8</v>
      </c>
      <c r="CH528" s="19">
        <v>98.7</v>
      </c>
      <c r="CI528" s="19">
        <v>98.1</v>
      </c>
      <c r="CJ528" s="19">
        <v>102.2</v>
      </c>
      <c r="CK528" s="19">
        <v>99.2</v>
      </c>
      <c r="CL528" s="19">
        <v>100.7</v>
      </c>
      <c r="CM528" s="19">
        <v>102.9</v>
      </c>
      <c r="CN528" s="19">
        <v>101.3</v>
      </c>
      <c r="CO528" s="19">
        <v>102.7</v>
      </c>
      <c r="CP528" s="19">
        <v>102.5</v>
      </c>
      <c r="CQ528" s="19">
        <v>103.3</v>
      </c>
      <c r="CR528" s="19">
        <v>103.7</v>
      </c>
      <c r="CS528" s="19">
        <v>104.5</v>
      </c>
      <c r="CT528" s="19">
        <v>102.7</v>
      </c>
      <c r="CU528" s="19">
        <v>107.7</v>
      </c>
      <c r="CV528" s="19">
        <v>107.7</v>
      </c>
      <c r="CW528" s="19">
        <v>106.2</v>
      </c>
      <c r="CX528" s="19">
        <v>110.8</v>
      </c>
      <c r="CY528" s="19">
        <v>105.3</v>
      </c>
      <c r="CZ528" s="19">
        <v>107</v>
      </c>
      <c r="DA528" s="19">
        <v>112.7</v>
      </c>
      <c r="DB528" s="19">
        <v>105.7</v>
      </c>
      <c r="DC528" s="19">
        <v>113.3</v>
      </c>
      <c r="DD528" s="19">
        <v>110.8</v>
      </c>
      <c r="DE528" s="19">
        <v>108.4</v>
      </c>
      <c r="DF528" s="19">
        <v>111.2</v>
      </c>
      <c r="DG528" s="19">
        <v>112.2</v>
      </c>
      <c r="DH528" s="19">
        <v>114.1</v>
      </c>
      <c r="DI528" s="19">
        <v>114.8</v>
      </c>
      <c r="DJ528" s="19">
        <v>110.9</v>
      </c>
      <c r="DK528" s="19">
        <v>109</v>
      </c>
      <c r="DL528" s="19">
        <v>111.3</v>
      </c>
      <c r="DM528" s="19">
        <v>110.8</v>
      </c>
      <c r="DN528" s="19">
        <v>124.3</v>
      </c>
      <c r="DO528" s="19">
        <v>119</v>
      </c>
      <c r="DP528" s="19">
        <v>120.9</v>
      </c>
      <c r="DQ528" s="19">
        <v>131.30000000000001</v>
      </c>
      <c r="DR528" s="19">
        <v>133.6</v>
      </c>
      <c r="DS528" s="19">
        <v>132</v>
      </c>
      <c r="DT528" s="19">
        <v>135.5</v>
      </c>
      <c r="DU528" s="19">
        <v>136</v>
      </c>
      <c r="DV528" s="19">
        <v>140.1</v>
      </c>
      <c r="DW528" s="19">
        <v>138.6</v>
      </c>
    </row>
    <row r="529" spans="1:127">
      <c r="A529" s="17" t="s">
        <v>1651</v>
      </c>
      <c r="B529" s="17" t="s">
        <v>1652</v>
      </c>
      <c r="C529" s="18">
        <v>0.12113</v>
      </c>
      <c r="D529" s="19">
        <v>102.9</v>
      </c>
      <c r="E529" s="19">
        <v>107.6</v>
      </c>
      <c r="F529" s="19">
        <v>109.3</v>
      </c>
      <c r="G529" s="19">
        <v>108.5</v>
      </c>
      <c r="H529" s="19">
        <v>114.2</v>
      </c>
      <c r="I529" s="19">
        <v>102.5</v>
      </c>
      <c r="J529" s="19">
        <v>108.5</v>
      </c>
      <c r="K529" s="19">
        <v>105.9</v>
      </c>
      <c r="L529" s="19">
        <v>105.7</v>
      </c>
      <c r="M529" s="19">
        <v>110.4</v>
      </c>
      <c r="N529" s="19">
        <v>111.5</v>
      </c>
      <c r="O529" s="19">
        <v>112.1</v>
      </c>
      <c r="P529" s="19">
        <v>108.8</v>
      </c>
      <c r="Q529" s="19">
        <v>112.2</v>
      </c>
      <c r="R529" s="19">
        <v>111.7</v>
      </c>
      <c r="S529" s="19">
        <v>111.9</v>
      </c>
      <c r="T529" s="19">
        <v>112.1</v>
      </c>
      <c r="U529" s="19">
        <v>111.2</v>
      </c>
      <c r="V529" s="19">
        <v>109.8</v>
      </c>
      <c r="W529" s="19">
        <v>113.8</v>
      </c>
      <c r="X529" s="19">
        <v>115.7</v>
      </c>
      <c r="Y529" s="19">
        <v>118</v>
      </c>
      <c r="Z529" s="19">
        <v>111.3</v>
      </c>
      <c r="AA529" s="19">
        <v>119.4</v>
      </c>
      <c r="AB529" s="19">
        <v>117.7</v>
      </c>
      <c r="AC529" s="19">
        <v>122.7</v>
      </c>
      <c r="AD529" s="19">
        <v>116</v>
      </c>
      <c r="AE529" s="19">
        <v>123.6</v>
      </c>
      <c r="AF529" s="19">
        <v>123.1</v>
      </c>
      <c r="AG529" s="19">
        <v>128</v>
      </c>
      <c r="AH529" s="19">
        <v>122.9</v>
      </c>
      <c r="AI529" s="19">
        <v>121.8</v>
      </c>
      <c r="AJ529" s="19">
        <v>129.19999999999999</v>
      </c>
      <c r="AK529" s="19">
        <v>122.9</v>
      </c>
      <c r="AL529" s="19">
        <v>110.6</v>
      </c>
      <c r="AM529" s="19">
        <v>106.1</v>
      </c>
      <c r="AN529" s="19">
        <v>106.1</v>
      </c>
      <c r="AO529" s="19">
        <v>98.3</v>
      </c>
      <c r="AP529" s="19">
        <v>97.5</v>
      </c>
      <c r="AQ529" s="19">
        <v>96.9</v>
      </c>
      <c r="AR529" s="19">
        <v>99.1</v>
      </c>
      <c r="AS529" s="19">
        <v>97.9</v>
      </c>
      <c r="AT529" s="19">
        <v>106.3</v>
      </c>
      <c r="AU529" s="19">
        <v>106.5</v>
      </c>
      <c r="AV529" s="19">
        <v>106.5</v>
      </c>
      <c r="AW529" s="19">
        <v>103.7</v>
      </c>
      <c r="AX529" s="19">
        <v>105.9</v>
      </c>
      <c r="AY529" s="19">
        <v>104.9</v>
      </c>
      <c r="AZ529" s="19">
        <v>101.8</v>
      </c>
      <c r="BA529" s="19">
        <v>101.2</v>
      </c>
      <c r="BB529" s="19">
        <v>101.5</v>
      </c>
      <c r="BC529" s="19">
        <v>99.5</v>
      </c>
      <c r="BD529" s="19">
        <v>91.6</v>
      </c>
      <c r="BE529" s="19">
        <v>95.5</v>
      </c>
      <c r="BF529" s="19">
        <v>87.9</v>
      </c>
      <c r="BG529" s="19">
        <v>89.8</v>
      </c>
      <c r="BH529" s="19">
        <v>87.8</v>
      </c>
      <c r="BI529" s="19">
        <v>94.2</v>
      </c>
      <c r="BJ529" s="19">
        <v>88.4</v>
      </c>
      <c r="BK529" s="19">
        <v>92.5</v>
      </c>
      <c r="BL529" s="19">
        <v>91.7</v>
      </c>
      <c r="BM529" s="19">
        <v>94.1</v>
      </c>
      <c r="BN529" s="19">
        <v>98.6</v>
      </c>
      <c r="BO529" s="19">
        <v>94.6</v>
      </c>
      <c r="BP529" s="19">
        <v>89</v>
      </c>
      <c r="BQ529" s="19">
        <v>89.2</v>
      </c>
      <c r="BR529" s="19">
        <v>90.5</v>
      </c>
      <c r="BS529" s="19">
        <v>92.8</v>
      </c>
      <c r="BT529" s="19">
        <v>94.3</v>
      </c>
      <c r="BU529" s="19">
        <v>99.4</v>
      </c>
      <c r="BV529" s="19">
        <v>95.7</v>
      </c>
      <c r="BW529" s="19">
        <v>97.6</v>
      </c>
      <c r="BX529" s="19">
        <v>102.3</v>
      </c>
      <c r="BY529" s="19">
        <v>101.4</v>
      </c>
      <c r="BZ529" s="19">
        <v>95.2</v>
      </c>
      <c r="CA529" s="19">
        <v>96.6</v>
      </c>
      <c r="CB529" s="19">
        <v>100.2</v>
      </c>
      <c r="CC529" s="19">
        <v>95.8</v>
      </c>
      <c r="CD529" s="19">
        <v>95.8</v>
      </c>
      <c r="CE529" s="19">
        <v>96.4</v>
      </c>
      <c r="CF529" s="19">
        <v>96.4</v>
      </c>
      <c r="CG529" s="19">
        <v>98.8</v>
      </c>
      <c r="CH529" s="19">
        <v>98.7</v>
      </c>
      <c r="CI529" s="19">
        <v>98.1</v>
      </c>
      <c r="CJ529" s="19">
        <v>102.2</v>
      </c>
      <c r="CK529" s="19">
        <v>99.2</v>
      </c>
      <c r="CL529" s="19">
        <v>100.7</v>
      </c>
      <c r="CM529" s="19">
        <v>102.9</v>
      </c>
      <c r="CN529" s="19">
        <v>101.3</v>
      </c>
      <c r="CO529" s="19">
        <v>102.7</v>
      </c>
      <c r="CP529" s="19">
        <v>102.5</v>
      </c>
      <c r="CQ529" s="19">
        <v>103.3</v>
      </c>
      <c r="CR529" s="19">
        <v>103.7</v>
      </c>
      <c r="CS529" s="19">
        <v>104.5</v>
      </c>
      <c r="CT529" s="19">
        <v>102.7</v>
      </c>
      <c r="CU529" s="19">
        <v>107.7</v>
      </c>
      <c r="CV529" s="19">
        <v>107.7</v>
      </c>
      <c r="CW529" s="19">
        <v>106.2</v>
      </c>
      <c r="CX529" s="19">
        <v>110.8</v>
      </c>
      <c r="CY529" s="19">
        <v>105.3</v>
      </c>
      <c r="CZ529" s="19">
        <v>107</v>
      </c>
      <c r="DA529" s="19">
        <v>112.7</v>
      </c>
      <c r="DB529" s="19">
        <v>105.7</v>
      </c>
      <c r="DC529" s="19">
        <v>113.3</v>
      </c>
      <c r="DD529" s="19">
        <v>110.8</v>
      </c>
      <c r="DE529" s="19">
        <v>108.4</v>
      </c>
      <c r="DF529" s="19">
        <v>111.2</v>
      </c>
      <c r="DG529" s="19">
        <v>112.2</v>
      </c>
      <c r="DH529" s="19">
        <v>114.1</v>
      </c>
      <c r="DI529" s="19">
        <v>114.8</v>
      </c>
      <c r="DJ529" s="19">
        <v>110.9</v>
      </c>
      <c r="DK529" s="19">
        <v>109</v>
      </c>
      <c r="DL529" s="19">
        <v>111.3</v>
      </c>
      <c r="DM529" s="19">
        <v>110.8</v>
      </c>
      <c r="DN529" s="19">
        <v>124.3</v>
      </c>
      <c r="DO529" s="19">
        <v>119</v>
      </c>
      <c r="DP529" s="19">
        <v>120.9</v>
      </c>
      <c r="DQ529" s="19">
        <v>131.30000000000001</v>
      </c>
      <c r="DR529" s="19">
        <v>133.6</v>
      </c>
      <c r="DS529" s="19">
        <v>132</v>
      </c>
      <c r="DT529" s="19">
        <v>135.5</v>
      </c>
      <c r="DU529" s="19">
        <v>136</v>
      </c>
      <c r="DV529" s="19">
        <v>140.1</v>
      </c>
      <c r="DW529" s="19">
        <v>138.6</v>
      </c>
    </row>
    <row r="530" spans="1:127">
      <c r="A530" s="17" t="s">
        <v>1653</v>
      </c>
      <c r="B530" s="17" t="s">
        <v>1654</v>
      </c>
      <c r="C530" s="18">
        <v>0.22247</v>
      </c>
      <c r="D530" s="19">
        <v>104.5</v>
      </c>
      <c r="E530" s="19">
        <v>104.6</v>
      </c>
      <c r="F530" s="19">
        <v>104.6</v>
      </c>
      <c r="G530" s="19">
        <v>104.7</v>
      </c>
      <c r="H530" s="19">
        <v>101.9</v>
      </c>
      <c r="I530" s="19">
        <v>101.9</v>
      </c>
      <c r="J530" s="19">
        <v>102.1</v>
      </c>
      <c r="K530" s="19">
        <v>102.1</v>
      </c>
      <c r="L530" s="19">
        <v>103.7</v>
      </c>
      <c r="M530" s="19">
        <v>103.9</v>
      </c>
      <c r="N530" s="19">
        <v>103.9</v>
      </c>
      <c r="O530" s="19">
        <v>106.7</v>
      </c>
      <c r="P530" s="19">
        <v>106</v>
      </c>
      <c r="Q530" s="19">
        <v>103.3</v>
      </c>
      <c r="R530" s="19">
        <v>104.7</v>
      </c>
      <c r="S530" s="19">
        <v>104.8</v>
      </c>
      <c r="T530" s="19">
        <v>104.9</v>
      </c>
      <c r="U530" s="19">
        <v>105</v>
      </c>
      <c r="V530" s="19">
        <v>99.1</v>
      </c>
      <c r="W530" s="19">
        <v>99</v>
      </c>
      <c r="X530" s="19">
        <v>97.3</v>
      </c>
      <c r="Y530" s="19">
        <v>102.4</v>
      </c>
      <c r="Z530" s="19">
        <v>102.4</v>
      </c>
      <c r="AA530" s="19">
        <v>103.9</v>
      </c>
      <c r="AB530" s="19">
        <v>105.3</v>
      </c>
      <c r="AC530" s="19">
        <v>104</v>
      </c>
      <c r="AD530" s="19">
        <v>106.7</v>
      </c>
      <c r="AE530" s="19">
        <v>106.8</v>
      </c>
      <c r="AF530" s="19">
        <v>108.1</v>
      </c>
      <c r="AG530" s="19">
        <v>105.6</v>
      </c>
      <c r="AH530" s="19">
        <v>109.7</v>
      </c>
      <c r="AI530" s="19">
        <v>109.7</v>
      </c>
      <c r="AJ530" s="19">
        <v>109.7</v>
      </c>
      <c r="AK530" s="19">
        <v>109.9</v>
      </c>
      <c r="AL530" s="19">
        <v>110</v>
      </c>
      <c r="AM530" s="19">
        <v>112.3</v>
      </c>
      <c r="AN530" s="19">
        <v>105.4</v>
      </c>
      <c r="AO530" s="19">
        <v>111.3</v>
      </c>
      <c r="AP530" s="19">
        <v>111.3</v>
      </c>
      <c r="AQ530" s="19">
        <v>111.4</v>
      </c>
      <c r="AR530" s="19">
        <v>110.3</v>
      </c>
      <c r="AS530" s="19">
        <v>108</v>
      </c>
      <c r="AT530" s="19">
        <v>111.4</v>
      </c>
      <c r="AU530" s="19">
        <v>111.4</v>
      </c>
      <c r="AV530" s="19">
        <v>112.5</v>
      </c>
      <c r="AW530" s="19">
        <v>109.3</v>
      </c>
      <c r="AX530" s="19">
        <v>111.5</v>
      </c>
      <c r="AY530" s="19">
        <v>111.4</v>
      </c>
      <c r="AZ530" s="19">
        <v>111.4</v>
      </c>
      <c r="BA530" s="19">
        <v>111.5</v>
      </c>
      <c r="BB530" s="19">
        <v>111.5</v>
      </c>
      <c r="BC530" s="19">
        <v>111.6</v>
      </c>
      <c r="BD530" s="19">
        <v>111.7</v>
      </c>
      <c r="BE530" s="19">
        <v>111.7</v>
      </c>
      <c r="BF530" s="19">
        <v>111.7</v>
      </c>
      <c r="BG530" s="19">
        <v>111.7</v>
      </c>
      <c r="BH530" s="19">
        <v>111.8</v>
      </c>
      <c r="BI530" s="19">
        <v>112</v>
      </c>
      <c r="BJ530" s="19">
        <v>112</v>
      </c>
      <c r="BK530" s="19">
        <v>112.7</v>
      </c>
      <c r="BL530" s="19">
        <v>112.8</v>
      </c>
      <c r="BM530" s="19">
        <v>112.7</v>
      </c>
      <c r="BN530" s="19">
        <v>112</v>
      </c>
      <c r="BO530" s="19">
        <v>112.3</v>
      </c>
      <c r="BP530" s="19">
        <v>113</v>
      </c>
      <c r="BQ530" s="19">
        <v>112.8</v>
      </c>
      <c r="BR530" s="19">
        <v>113.1</v>
      </c>
      <c r="BS530" s="19">
        <v>112.3</v>
      </c>
      <c r="BT530" s="19">
        <v>112.3</v>
      </c>
      <c r="BU530" s="19">
        <v>112.4</v>
      </c>
      <c r="BV530" s="19">
        <v>112.3</v>
      </c>
      <c r="BW530" s="19">
        <v>112.4</v>
      </c>
      <c r="BX530" s="19">
        <v>112.4</v>
      </c>
      <c r="BY530" s="19">
        <v>112.5</v>
      </c>
      <c r="BZ530" s="19">
        <v>112.5</v>
      </c>
      <c r="CA530" s="19">
        <v>112.5</v>
      </c>
      <c r="CB530" s="19">
        <v>112.3</v>
      </c>
      <c r="CC530" s="19">
        <v>112.2</v>
      </c>
      <c r="CD530" s="19">
        <v>112.2</v>
      </c>
      <c r="CE530" s="19">
        <v>112.3</v>
      </c>
      <c r="CF530" s="19">
        <v>112.3</v>
      </c>
      <c r="CG530" s="19">
        <v>112.3</v>
      </c>
      <c r="CH530" s="19">
        <v>114.4</v>
      </c>
      <c r="CI530" s="19">
        <v>114.4</v>
      </c>
      <c r="CJ530" s="19">
        <v>114.5</v>
      </c>
      <c r="CK530" s="19">
        <v>114.5</v>
      </c>
      <c r="CL530" s="19">
        <v>114.5</v>
      </c>
      <c r="CM530" s="19">
        <v>114.5</v>
      </c>
      <c r="CN530" s="19">
        <v>114.5</v>
      </c>
      <c r="CO530" s="19">
        <v>114.5</v>
      </c>
      <c r="CP530" s="19">
        <v>112.7</v>
      </c>
      <c r="CQ530" s="19">
        <v>112.5</v>
      </c>
      <c r="CR530" s="19">
        <v>113.3</v>
      </c>
      <c r="CS530" s="19">
        <v>114.8</v>
      </c>
      <c r="CT530" s="19">
        <v>114.7</v>
      </c>
      <c r="CU530" s="19">
        <v>112.3</v>
      </c>
      <c r="CV530" s="19">
        <v>111.8</v>
      </c>
      <c r="CW530" s="19">
        <v>109.4</v>
      </c>
      <c r="CX530" s="19">
        <v>109.1</v>
      </c>
      <c r="CY530" s="19">
        <v>108.6</v>
      </c>
      <c r="CZ530" s="19">
        <v>106.9</v>
      </c>
      <c r="DA530" s="19">
        <v>107.9</v>
      </c>
      <c r="DB530" s="19">
        <v>108</v>
      </c>
      <c r="DC530" s="19">
        <v>108</v>
      </c>
      <c r="DD530" s="19">
        <v>109.7</v>
      </c>
      <c r="DE530" s="19">
        <v>111.1</v>
      </c>
      <c r="DF530" s="19">
        <v>111.3</v>
      </c>
      <c r="DG530" s="19">
        <v>112</v>
      </c>
      <c r="DH530" s="19">
        <v>114.4</v>
      </c>
      <c r="DI530" s="19">
        <v>107.7</v>
      </c>
      <c r="DJ530" s="19">
        <v>110.4</v>
      </c>
      <c r="DK530" s="19">
        <v>112.1</v>
      </c>
      <c r="DL530" s="19">
        <v>111.3</v>
      </c>
      <c r="DM530" s="19">
        <v>111.7</v>
      </c>
      <c r="DN530" s="19">
        <v>111.6</v>
      </c>
      <c r="DO530" s="19">
        <v>112.2</v>
      </c>
      <c r="DP530" s="19">
        <v>114.3</v>
      </c>
      <c r="DQ530" s="19">
        <v>116.3</v>
      </c>
      <c r="DR530" s="19">
        <v>116.1</v>
      </c>
      <c r="DS530" s="19">
        <v>116.6</v>
      </c>
      <c r="DT530" s="19">
        <v>116.2</v>
      </c>
      <c r="DU530" s="19">
        <v>117.4</v>
      </c>
      <c r="DV530" s="19">
        <v>117.2</v>
      </c>
      <c r="DW530" s="19">
        <v>117.8</v>
      </c>
    </row>
    <row r="531" spans="1:127">
      <c r="A531" s="17" t="s">
        <v>1655</v>
      </c>
      <c r="B531" s="17" t="s">
        <v>1656</v>
      </c>
      <c r="C531" s="18">
        <v>2.145E-2</v>
      </c>
      <c r="D531" s="19">
        <v>105.1</v>
      </c>
      <c r="E531" s="19">
        <v>105.5</v>
      </c>
      <c r="F531" s="19">
        <v>106</v>
      </c>
      <c r="G531" s="19">
        <v>107.4</v>
      </c>
      <c r="H531" s="19">
        <v>107.7</v>
      </c>
      <c r="I531" s="19">
        <v>108.3</v>
      </c>
      <c r="J531" s="19">
        <v>109.8</v>
      </c>
      <c r="K531" s="19">
        <v>109.8</v>
      </c>
      <c r="L531" s="19">
        <v>109.8</v>
      </c>
      <c r="M531" s="19">
        <v>112.1</v>
      </c>
      <c r="N531" s="19">
        <v>111.8</v>
      </c>
      <c r="O531" s="19">
        <v>111.9</v>
      </c>
      <c r="P531" s="19">
        <v>113.4</v>
      </c>
      <c r="Q531" s="19">
        <v>113.5</v>
      </c>
      <c r="R531" s="19">
        <v>113.7</v>
      </c>
      <c r="S531" s="19">
        <v>115</v>
      </c>
      <c r="T531" s="19">
        <v>115.6</v>
      </c>
      <c r="U531" s="19">
        <v>117.4</v>
      </c>
      <c r="V531" s="19">
        <v>118.4</v>
      </c>
      <c r="W531" s="19">
        <v>118.1</v>
      </c>
      <c r="X531" s="19">
        <v>118</v>
      </c>
      <c r="Y531" s="19">
        <v>119.8</v>
      </c>
      <c r="Z531" s="19">
        <v>119.9</v>
      </c>
      <c r="AA531" s="19">
        <v>120.4</v>
      </c>
      <c r="AB531" s="19">
        <v>122.3</v>
      </c>
      <c r="AC531" s="19">
        <v>122.4</v>
      </c>
      <c r="AD531" s="19">
        <v>122.4</v>
      </c>
      <c r="AE531" s="19">
        <v>122.9</v>
      </c>
      <c r="AF531" s="19">
        <v>123.5</v>
      </c>
      <c r="AG531" s="19">
        <v>125.2</v>
      </c>
      <c r="AH531" s="19">
        <v>126.8</v>
      </c>
      <c r="AI531" s="19">
        <v>126.8</v>
      </c>
      <c r="AJ531" s="19">
        <v>127.6</v>
      </c>
      <c r="AK531" s="19">
        <v>129.4</v>
      </c>
      <c r="AL531" s="19">
        <v>130.80000000000001</v>
      </c>
      <c r="AM531" s="19">
        <v>130.19999999999999</v>
      </c>
      <c r="AN531" s="19">
        <v>131.30000000000001</v>
      </c>
      <c r="AO531" s="19">
        <v>131.30000000000001</v>
      </c>
      <c r="AP531" s="19">
        <v>131.69999999999999</v>
      </c>
      <c r="AQ531" s="19">
        <v>132.19999999999999</v>
      </c>
      <c r="AR531" s="19">
        <v>132.19999999999999</v>
      </c>
      <c r="AS531" s="19">
        <v>132.30000000000001</v>
      </c>
      <c r="AT531" s="19">
        <v>132.5</v>
      </c>
      <c r="AU531" s="19">
        <v>132.69999999999999</v>
      </c>
      <c r="AV531" s="19">
        <v>132.80000000000001</v>
      </c>
      <c r="AW531" s="19">
        <v>133.4</v>
      </c>
      <c r="AX531" s="19">
        <v>133.4</v>
      </c>
      <c r="AY531" s="19">
        <v>133</v>
      </c>
      <c r="AZ531" s="19">
        <v>133.1</v>
      </c>
      <c r="BA531" s="19">
        <v>133.6</v>
      </c>
      <c r="BB531" s="19">
        <v>133.6</v>
      </c>
      <c r="BC531" s="19">
        <v>134.80000000000001</v>
      </c>
      <c r="BD531" s="19">
        <v>135.9</v>
      </c>
      <c r="BE531" s="19">
        <v>136.1</v>
      </c>
      <c r="BF531" s="19">
        <v>136.19999999999999</v>
      </c>
      <c r="BG531" s="19">
        <v>136.19999999999999</v>
      </c>
      <c r="BH531" s="19">
        <v>137.19999999999999</v>
      </c>
      <c r="BI531" s="19">
        <v>138.80000000000001</v>
      </c>
      <c r="BJ531" s="19">
        <v>139.4</v>
      </c>
      <c r="BK531" s="19">
        <v>136.1</v>
      </c>
      <c r="BL531" s="19">
        <v>137</v>
      </c>
      <c r="BM531" s="19">
        <v>136.69999999999999</v>
      </c>
      <c r="BN531" s="19">
        <v>138.5</v>
      </c>
      <c r="BO531" s="19">
        <v>142.19999999999999</v>
      </c>
      <c r="BP531" s="19">
        <v>139.5</v>
      </c>
      <c r="BQ531" s="19">
        <v>137.6</v>
      </c>
      <c r="BR531" s="19">
        <v>140.80000000000001</v>
      </c>
      <c r="BS531" s="19">
        <v>141.9</v>
      </c>
      <c r="BT531" s="19">
        <v>142.5</v>
      </c>
      <c r="BU531" s="19">
        <v>143</v>
      </c>
      <c r="BV531" s="19">
        <v>142.69999999999999</v>
      </c>
      <c r="BW531" s="19">
        <v>142.9</v>
      </c>
      <c r="BX531" s="19">
        <v>142.9</v>
      </c>
      <c r="BY531" s="19">
        <v>143.9</v>
      </c>
      <c r="BZ531" s="19">
        <v>143.9</v>
      </c>
      <c r="CA531" s="19">
        <v>144.5</v>
      </c>
      <c r="CB531" s="19">
        <v>142.80000000000001</v>
      </c>
      <c r="CC531" s="19">
        <v>141.4</v>
      </c>
      <c r="CD531" s="19">
        <v>141.4</v>
      </c>
      <c r="CE531" s="19">
        <v>142</v>
      </c>
      <c r="CF531" s="19">
        <v>142.19999999999999</v>
      </c>
      <c r="CG531" s="19">
        <v>142.19999999999999</v>
      </c>
      <c r="CH531" s="19">
        <v>142.4</v>
      </c>
      <c r="CI531" s="19">
        <v>142.4</v>
      </c>
      <c r="CJ531" s="19">
        <v>143.6</v>
      </c>
      <c r="CK531" s="19">
        <v>143.5</v>
      </c>
      <c r="CL531" s="19">
        <v>143.4</v>
      </c>
      <c r="CM531" s="19">
        <v>143.9</v>
      </c>
      <c r="CN531" s="19">
        <v>143.5</v>
      </c>
      <c r="CO531" s="19">
        <v>143.5</v>
      </c>
      <c r="CP531" s="19">
        <v>143.9</v>
      </c>
      <c r="CQ531" s="19">
        <v>144.9</v>
      </c>
      <c r="CR531" s="19">
        <v>145.1</v>
      </c>
      <c r="CS531" s="19">
        <v>145.30000000000001</v>
      </c>
      <c r="CT531" s="19">
        <v>145.30000000000001</v>
      </c>
      <c r="CU531" s="19">
        <v>145.30000000000001</v>
      </c>
      <c r="CV531" s="19">
        <v>145.30000000000001</v>
      </c>
      <c r="CW531" s="19">
        <v>145.69999999999999</v>
      </c>
      <c r="CX531" s="19">
        <v>145.5</v>
      </c>
      <c r="CY531" s="19">
        <v>145.1</v>
      </c>
      <c r="CZ531" s="19">
        <v>145.30000000000001</v>
      </c>
      <c r="DA531" s="19">
        <v>146.6</v>
      </c>
      <c r="DB531" s="19">
        <v>147.80000000000001</v>
      </c>
      <c r="DC531" s="19">
        <v>148</v>
      </c>
      <c r="DD531" s="19">
        <v>148.80000000000001</v>
      </c>
      <c r="DE531" s="19">
        <v>150.6</v>
      </c>
      <c r="DF531" s="19">
        <v>150.9</v>
      </c>
      <c r="DG531" s="19">
        <v>150.5</v>
      </c>
      <c r="DH531" s="19">
        <v>150.4</v>
      </c>
      <c r="DI531" s="19">
        <v>152.5</v>
      </c>
      <c r="DJ531" s="19">
        <v>156.9</v>
      </c>
      <c r="DK531" s="19">
        <v>162.69999999999999</v>
      </c>
      <c r="DL531" s="19">
        <v>167.3</v>
      </c>
      <c r="DM531" s="19">
        <v>169.1</v>
      </c>
      <c r="DN531" s="19">
        <v>168.5</v>
      </c>
      <c r="DO531" s="19">
        <v>170.9</v>
      </c>
      <c r="DP531" s="19">
        <v>175.1</v>
      </c>
      <c r="DQ531" s="19">
        <v>177</v>
      </c>
      <c r="DR531" s="19">
        <v>177</v>
      </c>
      <c r="DS531" s="19">
        <v>177.1</v>
      </c>
      <c r="DT531" s="19">
        <v>177.9</v>
      </c>
      <c r="DU531" s="19">
        <v>178</v>
      </c>
      <c r="DV531" s="19">
        <v>178</v>
      </c>
      <c r="DW531" s="19">
        <v>180.2</v>
      </c>
    </row>
    <row r="532" spans="1:127">
      <c r="A532" s="17" t="s">
        <v>1657</v>
      </c>
      <c r="B532" s="17" t="s">
        <v>1658</v>
      </c>
      <c r="C532" s="18">
        <v>0.20102</v>
      </c>
      <c r="D532" s="19">
        <v>104.5</v>
      </c>
      <c r="E532" s="19">
        <v>104.5</v>
      </c>
      <c r="F532" s="19">
        <v>104.5</v>
      </c>
      <c r="G532" s="19">
        <v>104.5</v>
      </c>
      <c r="H532" s="19">
        <v>101.2</v>
      </c>
      <c r="I532" s="19">
        <v>101.2</v>
      </c>
      <c r="J532" s="19">
        <v>101.2</v>
      </c>
      <c r="K532" s="19">
        <v>101.2</v>
      </c>
      <c r="L532" s="19">
        <v>103</v>
      </c>
      <c r="M532" s="19">
        <v>103</v>
      </c>
      <c r="N532" s="19">
        <v>103</v>
      </c>
      <c r="O532" s="19">
        <v>106.1</v>
      </c>
      <c r="P532" s="19">
        <v>105.2</v>
      </c>
      <c r="Q532" s="19">
        <v>102.2</v>
      </c>
      <c r="R532" s="19">
        <v>103.7</v>
      </c>
      <c r="S532" s="19">
        <v>103.7</v>
      </c>
      <c r="T532" s="19">
        <v>103.7</v>
      </c>
      <c r="U532" s="19">
        <v>103.7</v>
      </c>
      <c r="V532" s="19">
        <v>97</v>
      </c>
      <c r="W532" s="19">
        <v>97</v>
      </c>
      <c r="X532" s="19">
        <v>95.1</v>
      </c>
      <c r="Y532" s="19">
        <v>100.5</v>
      </c>
      <c r="Z532" s="19">
        <v>100.5</v>
      </c>
      <c r="AA532" s="19">
        <v>102.2</v>
      </c>
      <c r="AB532" s="19">
        <v>103.5</v>
      </c>
      <c r="AC532" s="19">
        <v>102</v>
      </c>
      <c r="AD532" s="19">
        <v>105</v>
      </c>
      <c r="AE532" s="19">
        <v>105</v>
      </c>
      <c r="AF532" s="19">
        <v>106.5</v>
      </c>
      <c r="AG532" s="19">
        <v>103.5</v>
      </c>
      <c r="AH532" s="19">
        <v>107.8</v>
      </c>
      <c r="AI532" s="19">
        <v>107.8</v>
      </c>
      <c r="AJ532" s="19">
        <v>107.8</v>
      </c>
      <c r="AK532" s="19">
        <v>107.8</v>
      </c>
      <c r="AL532" s="19">
        <v>107.8</v>
      </c>
      <c r="AM532" s="19">
        <v>110.4</v>
      </c>
      <c r="AN532" s="19">
        <v>102.6</v>
      </c>
      <c r="AO532" s="19">
        <v>109.1</v>
      </c>
      <c r="AP532" s="19">
        <v>109.1</v>
      </c>
      <c r="AQ532" s="19">
        <v>109.1</v>
      </c>
      <c r="AR532" s="19">
        <v>107.9</v>
      </c>
      <c r="AS532" s="19">
        <v>105.4</v>
      </c>
      <c r="AT532" s="19">
        <v>109.1</v>
      </c>
      <c r="AU532" s="19">
        <v>109.1</v>
      </c>
      <c r="AV532" s="19">
        <v>110.3</v>
      </c>
      <c r="AW532" s="19">
        <v>106.7</v>
      </c>
      <c r="AX532" s="19">
        <v>109.1</v>
      </c>
      <c r="AY532" s="19">
        <v>109.1</v>
      </c>
      <c r="AZ532" s="19">
        <v>109.1</v>
      </c>
      <c r="BA532" s="19">
        <v>109.1</v>
      </c>
      <c r="BB532" s="19">
        <v>109.1</v>
      </c>
      <c r="BC532" s="19">
        <v>109.1</v>
      </c>
      <c r="BD532" s="19">
        <v>109.1</v>
      </c>
      <c r="BE532" s="19">
        <v>109.1</v>
      </c>
      <c r="BF532" s="19">
        <v>109.1</v>
      </c>
      <c r="BG532" s="19">
        <v>109.1</v>
      </c>
      <c r="BH532" s="19">
        <v>109.1</v>
      </c>
      <c r="BI532" s="19">
        <v>109.1</v>
      </c>
      <c r="BJ532" s="19">
        <v>109.1</v>
      </c>
      <c r="BK532" s="19">
        <v>110.2</v>
      </c>
      <c r="BL532" s="19">
        <v>110.2</v>
      </c>
      <c r="BM532" s="19">
        <v>110.2</v>
      </c>
      <c r="BN532" s="19">
        <v>109.1</v>
      </c>
      <c r="BO532" s="19">
        <v>109.1</v>
      </c>
      <c r="BP532" s="19">
        <v>110.2</v>
      </c>
      <c r="BQ532" s="19">
        <v>110.2</v>
      </c>
      <c r="BR532" s="19">
        <v>110.2</v>
      </c>
      <c r="BS532" s="19">
        <v>109.1</v>
      </c>
      <c r="BT532" s="19">
        <v>109.1</v>
      </c>
      <c r="BU532" s="19">
        <v>109.1</v>
      </c>
      <c r="BV532" s="19">
        <v>109.1</v>
      </c>
      <c r="BW532" s="19">
        <v>109.1</v>
      </c>
      <c r="BX532" s="19">
        <v>109.1</v>
      </c>
      <c r="BY532" s="19">
        <v>109.1</v>
      </c>
      <c r="BZ532" s="19">
        <v>109.1</v>
      </c>
      <c r="CA532" s="19">
        <v>109.1</v>
      </c>
      <c r="CB532" s="19">
        <v>109.1</v>
      </c>
      <c r="CC532" s="19">
        <v>109.1</v>
      </c>
      <c r="CD532" s="19">
        <v>109.1</v>
      </c>
      <c r="CE532" s="19">
        <v>109.1</v>
      </c>
      <c r="CF532" s="19">
        <v>109.1</v>
      </c>
      <c r="CG532" s="19">
        <v>109.1</v>
      </c>
      <c r="CH532" s="19">
        <v>111.4</v>
      </c>
      <c r="CI532" s="19">
        <v>111.4</v>
      </c>
      <c r="CJ532" s="19">
        <v>111.4</v>
      </c>
      <c r="CK532" s="19">
        <v>111.4</v>
      </c>
      <c r="CL532" s="19">
        <v>111.4</v>
      </c>
      <c r="CM532" s="19">
        <v>111.4</v>
      </c>
      <c r="CN532" s="19">
        <v>111.4</v>
      </c>
      <c r="CO532" s="19">
        <v>111.4</v>
      </c>
      <c r="CP532" s="19">
        <v>109.3</v>
      </c>
      <c r="CQ532" s="19">
        <v>109.1</v>
      </c>
      <c r="CR532" s="19">
        <v>109.9</v>
      </c>
      <c r="CS532" s="19">
        <v>111.6</v>
      </c>
      <c r="CT532" s="19">
        <v>111.4</v>
      </c>
      <c r="CU532" s="19">
        <v>108.8</v>
      </c>
      <c r="CV532" s="19">
        <v>108.3</v>
      </c>
      <c r="CW532" s="19">
        <v>105.5</v>
      </c>
      <c r="CX532" s="19">
        <v>105.2</v>
      </c>
      <c r="CY532" s="19">
        <v>104.7</v>
      </c>
      <c r="CZ532" s="19">
        <v>102.8</v>
      </c>
      <c r="DA532" s="19">
        <v>103.7</v>
      </c>
      <c r="DB532" s="19">
        <v>103.7</v>
      </c>
      <c r="DC532" s="19">
        <v>103.7</v>
      </c>
      <c r="DD532" s="19">
        <v>105.5</v>
      </c>
      <c r="DE532" s="19">
        <v>106.9</v>
      </c>
      <c r="DF532" s="19">
        <v>107</v>
      </c>
      <c r="DG532" s="19">
        <v>107.9</v>
      </c>
      <c r="DH532" s="19">
        <v>110.6</v>
      </c>
      <c r="DI532" s="19">
        <v>102.9</v>
      </c>
      <c r="DJ532" s="19">
        <v>105.5</v>
      </c>
      <c r="DK532" s="19">
        <v>106.7</v>
      </c>
      <c r="DL532" s="19">
        <v>105.3</v>
      </c>
      <c r="DM532" s="19">
        <v>105.5</v>
      </c>
      <c r="DN532" s="19">
        <v>105.5</v>
      </c>
      <c r="DO532" s="19">
        <v>106</v>
      </c>
      <c r="DP532" s="19">
        <v>107.9</v>
      </c>
      <c r="DQ532" s="19">
        <v>109.8</v>
      </c>
      <c r="DR532" s="19">
        <v>109.6</v>
      </c>
      <c r="DS532" s="19">
        <v>110.1</v>
      </c>
      <c r="DT532" s="19">
        <v>109.6</v>
      </c>
      <c r="DU532" s="19">
        <v>110.9</v>
      </c>
      <c r="DV532" s="19">
        <v>110.7</v>
      </c>
      <c r="DW532" s="19">
        <v>111.1</v>
      </c>
    </row>
    <row r="533" spans="1:127">
      <c r="A533" s="17" t="s">
        <v>1659</v>
      </c>
      <c r="B533" s="17" t="s">
        <v>1660</v>
      </c>
      <c r="C533" s="18">
        <v>1.6448</v>
      </c>
      <c r="D533" s="19">
        <v>109.8</v>
      </c>
      <c r="E533" s="19">
        <v>108.9</v>
      </c>
      <c r="F533" s="19">
        <v>110.2</v>
      </c>
      <c r="G533" s="19">
        <v>111.7</v>
      </c>
      <c r="H533" s="19">
        <v>110.4</v>
      </c>
      <c r="I533" s="19">
        <v>108.4</v>
      </c>
      <c r="J533" s="19">
        <v>107.6</v>
      </c>
      <c r="K533" s="19">
        <v>107</v>
      </c>
      <c r="L533" s="19">
        <v>103.6</v>
      </c>
      <c r="M533" s="19">
        <v>104.6</v>
      </c>
      <c r="N533" s="19">
        <v>106</v>
      </c>
      <c r="O533" s="19">
        <v>105.4</v>
      </c>
      <c r="P533" s="19">
        <v>104.6</v>
      </c>
      <c r="Q533" s="19">
        <v>105.5</v>
      </c>
      <c r="R533" s="19">
        <v>107.9</v>
      </c>
      <c r="S533" s="19">
        <v>107.5</v>
      </c>
      <c r="T533" s="19">
        <v>105.5</v>
      </c>
      <c r="U533" s="19">
        <v>106.2</v>
      </c>
      <c r="V533" s="19">
        <v>106.4</v>
      </c>
      <c r="W533" s="19">
        <v>105.8</v>
      </c>
      <c r="X533" s="19">
        <v>104.9</v>
      </c>
      <c r="Y533" s="19">
        <v>105.7</v>
      </c>
      <c r="Z533" s="19">
        <v>108.2</v>
      </c>
      <c r="AA533" s="19">
        <v>108.4</v>
      </c>
      <c r="AB533" s="19">
        <v>108.7</v>
      </c>
      <c r="AC533" s="19">
        <v>108.2</v>
      </c>
      <c r="AD533" s="19">
        <v>110.6</v>
      </c>
      <c r="AE533" s="19">
        <v>113.6</v>
      </c>
      <c r="AF533" s="19">
        <v>112.4</v>
      </c>
      <c r="AG533" s="19">
        <v>111.1</v>
      </c>
      <c r="AH533" s="19">
        <v>111.2</v>
      </c>
      <c r="AI533" s="19">
        <v>109</v>
      </c>
      <c r="AJ533" s="19">
        <v>110.1</v>
      </c>
      <c r="AK533" s="19">
        <v>112.4</v>
      </c>
      <c r="AL533" s="19">
        <v>111.4</v>
      </c>
      <c r="AM533" s="19">
        <v>111.9</v>
      </c>
      <c r="AN533" s="19">
        <v>110.3</v>
      </c>
      <c r="AO533" s="19">
        <v>108.4</v>
      </c>
      <c r="AP533" s="19">
        <v>108.3</v>
      </c>
      <c r="AQ533" s="19">
        <v>109.8</v>
      </c>
      <c r="AR533" s="19">
        <v>111</v>
      </c>
      <c r="AS533" s="19">
        <v>112</v>
      </c>
      <c r="AT533" s="19">
        <v>112</v>
      </c>
      <c r="AU533" s="19">
        <v>111.5</v>
      </c>
      <c r="AV533" s="19">
        <v>110.2</v>
      </c>
      <c r="AW533" s="19">
        <v>108.6</v>
      </c>
      <c r="AX533" s="19">
        <v>108.1</v>
      </c>
      <c r="AY533" s="19">
        <v>108.8</v>
      </c>
      <c r="AZ533" s="19">
        <v>108.9</v>
      </c>
      <c r="BA533" s="19">
        <v>110.1</v>
      </c>
      <c r="BB533" s="19">
        <v>111.5</v>
      </c>
      <c r="BC533" s="19">
        <v>111.8</v>
      </c>
      <c r="BD533" s="19">
        <v>111.4</v>
      </c>
      <c r="BE533" s="19">
        <v>112.6</v>
      </c>
      <c r="BF533" s="19">
        <v>112.6</v>
      </c>
      <c r="BG533" s="19">
        <v>110.7</v>
      </c>
      <c r="BH533" s="19">
        <v>109.5</v>
      </c>
      <c r="BI533" s="19">
        <v>109.3</v>
      </c>
      <c r="BJ533" s="19">
        <v>109.3</v>
      </c>
      <c r="BK533" s="19">
        <v>109.3</v>
      </c>
      <c r="BL533" s="19">
        <v>112.6</v>
      </c>
      <c r="BM533" s="19">
        <v>114.7</v>
      </c>
      <c r="BN533" s="19">
        <v>114.9</v>
      </c>
      <c r="BO533" s="19">
        <v>113.8</v>
      </c>
      <c r="BP533" s="19">
        <v>113</v>
      </c>
      <c r="BQ533" s="19">
        <v>113.8</v>
      </c>
      <c r="BR533" s="19">
        <v>113.3</v>
      </c>
      <c r="BS533" s="19">
        <v>113.2</v>
      </c>
      <c r="BT533" s="19">
        <v>113.6</v>
      </c>
      <c r="BU533" s="19">
        <v>114.1</v>
      </c>
      <c r="BV533" s="19">
        <v>115.3</v>
      </c>
      <c r="BW533" s="19">
        <v>113.6</v>
      </c>
      <c r="BX533" s="19">
        <v>114.6</v>
      </c>
      <c r="BY533" s="19">
        <v>114.4</v>
      </c>
      <c r="BZ533" s="19">
        <v>113.5</v>
      </c>
      <c r="CA533" s="19">
        <v>114.3</v>
      </c>
      <c r="CB533" s="19">
        <v>113.1</v>
      </c>
      <c r="CC533" s="19">
        <v>113.3</v>
      </c>
      <c r="CD533" s="19">
        <v>113</v>
      </c>
      <c r="CE533" s="19">
        <v>112.7</v>
      </c>
      <c r="CF533" s="19">
        <v>112.9</v>
      </c>
      <c r="CG533" s="19">
        <v>115.2</v>
      </c>
      <c r="CH533" s="19">
        <v>117.6</v>
      </c>
      <c r="CI533" s="19">
        <v>117.3</v>
      </c>
      <c r="CJ533" s="19">
        <v>119.9</v>
      </c>
      <c r="CK533" s="19">
        <v>122.6</v>
      </c>
      <c r="CL533" s="19">
        <v>121.8</v>
      </c>
      <c r="CM533" s="19">
        <v>120.2</v>
      </c>
      <c r="CN533" s="19">
        <v>118.5</v>
      </c>
      <c r="CO533" s="19">
        <v>119.9</v>
      </c>
      <c r="CP533" s="19">
        <v>118.2</v>
      </c>
      <c r="CQ533" s="19">
        <v>118.5</v>
      </c>
      <c r="CR533" s="19">
        <v>118</v>
      </c>
      <c r="CS533" s="19">
        <v>117.9</v>
      </c>
      <c r="CT533" s="19">
        <v>119.4</v>
      </c>
      <c r="CU533" s="19">
        <v>119</v>
      </c>
      <c r="CV533" s="19">
        <v>122.6</v>
      </c>
      <c r="CW533" s="19">
        <v>123.8</v>
      </c>
      <c r="CX533" s="19">
        <v>121.9</v>
      </c>
      <c r="CY533" s="19">
        <v>121.5</v>
      </c>
      <c r="CZ533" s="19">
        <v>120.3</v>
      </c>
      <c r="DA533" s="19">
        <v>119.6</v>
      </c>
      <c r="DB533" s="19">
        <v>119.4</v>
      </c>
      <c r="DC533" s="19">
        <v>119.1</v>
      </c>
      <c r="DD533" s="19">
        <v>119.7</v>
      </c>
      <c r="DE533" s="19">
        <v>119</v>
      </c>
      <c r="DF533" s="19">
        <v>119.8</v>
      </c>
      <c r="DG533" s="19">
        <v>123.6</v>
      </c>
      <c r="DH533" s="19">
        <v>124.7</v>
      </c>
      <c r="DI533" s="19">
        <v>124</v>
      </c>
      <c r="DJ533" s="19">
        <v>124.5</v>
      </c>
      <c r="DK533" s="19">
        <v>126.2</v>
      </c>
      <c r="DL533" s="19">
        <v>125.5</v>
      </c>
      <c r="DM533" s="19">
        <v>124.5</v>
      </c>
      <c r="DN533" s="19">
        <v>126.5</v>
      </c>
      <c r="DO533" s="19">
        <v>128.9</v>
      </c>
      <c r="DP533" s="19">
        <v>127.1</v>
      </c>
      <c r="DQ533" s="19">
        <v>127</v>
      </c>
      <c r="DR533" s="19">
        <v>128.4</v>
      </c>
      <c r="DS533" s="19">
        <v>129.80000000000001</v>
      </c>
      <c r="DT533" s="19">
        <v>133.4</v>
      </c>
      <c r="DU533" s="19">
        <v>136.1</v>
      </c>
      <c r="DV533" s="19">
        <v>135.9</v>
      </c>
      <c r="DW533" s="19">
        <v>134.30000000000001</v>
      </c>
    </row>
    <row r="534" spans="1:127">
      <c r="A534" s="17" t="s">
        <v>1661</v>
      </c>
      <c r="B534" s="17" t="s">
        <v>1662</v>
      </c>
      <c r="C534" s="18">
        <v>2.7890000000000002E-2</v>
      </c>
      <c r="D534" s="19">
        <v>102</v>
      </c>
      <c r="E534" s="19">
        <v>102.1</v>
      </c>
      <c r="F534" s="19">
        <v>103.2</v>
      </c>
      <c r="G534" s="19">
        <v>103.6</v>
      </c>
      <c r="H534" s="19">
        <v>103.9</v>
      </c>
      <c r="I534" s="19">
        <v>102.6</v>
      </c>
      <c r="J534" s="19">
        <v>103.3</v>
      </c>
      <c r="K534" s="19">
        <v>102.8</v>
      </c>
      <c r="L534" s="19">
        <v>102.7</v>
      </c>
      <c r="M534" s="19">
        <v>102.5</v>
      </c>
      <c r="N534" s="19">
        <v>103.2</v>
      </c>
      <c r="O534" s="19">
        <v>104.2</v>
      </c>
      <c r="P534" s="19">
        <v>103.7</v>
      </c>
      <c r="Q534" s="19">
        <v>103.3</v>
      </c>
      <c r="R534" s="19">
        <v>103.2</v>
      </c>
      <c r="S534" s="19">
        <v>105.3</v>
      </c>
      <c r="T534" s="19">
        <v>103.2</v>
      </c>
      <c r="U534" s="19">
        <v>104.2</v>
      </c>
      <c r="V534" s="19">
        <v>104.4</v>
      </c>
      <c r="W534" s="19">
        <v>104.7</v>
      </c>
      <c r="X534" s="19">
        <v>105.3</v>
      </c>
      <c r="Y534" s="19">
        <v>103.7</v>
      </c>
      <c r="Z534" s="19">
        <v>105.5</v>
      </c>
      <c r="AA534" s="19">
        <v>105.1</v>
      </c>
      <c r="AB534" s="19">
        <v>106.5</v>
      </c>
      <c r="AC534" s="19">
        <v>105.5</v>
      </c>
      <c r="AD534" s="19">
        <v>105.9</v>
      </c>
      <c r="AE534" s="19">
        <v>106.5</v>
      </c>
      <c r="AF534" s="19">
        <v>107.7</v>
      </c>
      <c r="AG534" s="19">
        <v>107.8</v>
      </c>
      <c r="AH534" s="19">
        <v>108.2</v>
      </c>
      <c r="AI534" s="19">
        <v>106.2</v>
      </c>
      <c r="AJ534" s="19">
        <v>105.9</v>
      </c>
      <c r="AK534" s="19">
        <v>106.2</v>
      </c>
      <c r="AL534" s="19">
        <v>106.9</v>
      </c>
      <c r="AM534" s="19">
        <v>104.6</v>
      </c>
      <c r="AN534" s="19">
        <v>105.1</v>
      </c>
      <c r="AO534" s="19">
        <v>107.3</v>
      </c>
      <c r="AP534" s="19">
        <v>108.7</v>
      </c>
      <c r="AQ534" s="19">
        <v>108.5</v>
      </c>
      <c r="AR534" s="19">
        <v>109.2</v>
      </c>
      <c r="AS534" s="19">
        <v>105.8</v>
      </c>
      <c r="AT534" s="19">
        <v>106.5</v>
      </c>
      <c r="AU534" s="19">
        <v>106.7</v>
      </c>
      <c r="AV534" s="19">
        <v>107.7</v>
      </c>
      <c r="AW534" s="19">
        <v>107.2</v>
      </c>
      <c r="AX534" s="19">
        <v>106.2</v>
      </c>
      <c r="AY534" s="19">
        <v>105.9</v>
      </c>
      <c r="AZ534" s="19">
        <v>104.8</v>
      </c>
      <c r="BA534" s="19">
        <v>105.5</v>
      </c>
      <c r="BB534" s="19">
        <v>105.6</v>
      </c>
      <c r="BC534" s="19">
        <v>106</v>
      </c>
      <c r="BD534" s="19">
        <v>107.1</v>
      </c>
      <c r="BE534" s="19">
        <v>106.3</v>
      </c>
      <c r="BF534" s="19">
        <v>104.7</v>
      </c>
      <c r="BG534" s="19">
        <v>106.3</v>
      </c>
      <c r="BH534" s="19">
        <v>107.9</v>
      </c>
      <c r="BI534" s="19">
        <v>108</v>
      </c>
      <c r="BJ534" s="19">
        <v>108.4</v>
      </c>
      <c r="BK534" s="19">
        <v>107.3</v>
      </c>
      <c r="BL534" s="19">
        <v>108.4</v>
      </c>
      <c r="BM534" s="19">
        <v>108.8</v>
      </c>
      <c r="BN534" s="19">
        <v>109.9</v>
      </c>
      <c r="BO534" s="19">
        <v>110.4</v>
      </c>
      <c r="BP534" s="19">
        <v>109.8</v>
      </c>
      <c r="BQ534" s="19">
        <v>110.7</v>
      </c>
      <c r="BR534" s="19">
        <v>111.3</v>
      </c>
      <c r="BS534" s="19">
        <v>111.4</v>
      </c>
      <c r="BT534" s="19">
        <v>112.2</v>
      </c>
      <c r="BU534" s="19">
        <v>114.2</v>
      </c>
      <c r="BV534" s="19">
        <v>114.8</v>
      </c>
      <c r="BW534" s="19">
        <v>115</v>
      </c>
      <c r="BX534" s="19">
        <v>114</v>
      </c>
      <c r="BY534" s="19">
        <v>113.9</v>
      </c>
      <c r="BZ534" s="19">
        <v>114.3</v>
      </c>
      <c r="CA534" s="19">
        <v>114.3</v>
      </c>
      <c r="CB534" s="19">
        <v>114.3</v>
      </c>
      <c r="CC534" s="19">
        <v>115.9</v>
      </c>
      <c r="CD534" s="19">
        <v>116.5</v>
      </c>
      <c r="CE534" s="19">
        <v>117.7</v>
      </c>
      <c r="CF534" s="19">
        <v>116.2</v>
      </c>
      <c r="CG534" s="19">
        <v>116.6</v>
      </c>
      <c r="CH534" s="19">
        <v>117.3</v>
      </c>
      <c r="CI534" s="19">
        <v>116.4</v>
      </c>
      <c r="CJ534" s="19">
        <v>116.7</v>
      </c>
      <c r="CK534" s="19">
        <v>116.2</v>
      </c>
      <c r="CL534" s="19">
        <v>116.5</v>
      </c>
      <c r="CM534" s="19">
        <v>116.1</v>
      </c>
      <c r="CN534" s="19">
        <v>117</v>
      </c>
      <c r="CO534" s="19">
        <v>118.1</v>
      </c>
      <c r="CP534" s="19">
        <v>118.4</v>
      </c>
      <c r="CQ534" s="19">
        <v>116.8</v>
      </c>
      <c r="CR534" s="19">
        <v>116.7</v>
      </c>
      <c r="CS534" s="19">
        <v>117.4</v>
      </c>
      <c r="CT534" s="19">
        <v>115.8</v>
      </c>
      <c r="CU534" s="19">
        <v>115.4</v>
      </c>
      <c r="CV534" s="19">
        <v>117.9</v>
      </c>
      <c r="CW534" s="19">
        <v>116.6</v>
      </c>
      <c r="CX534" s="19">
        <v>116.5</v>
      </c>
      <c r="CY534" s="19">
        <v>115.8</v>
      </c>
      <c r="CZ534" s="19">
        <v>117.8</v>
      </c>
      <c r="DA534" s="19">
        <v>118.9</v>
      </c>
      <c r="DB534" s="19">
        <v>118.6</v>
      </c>
      <c r="DC534" s="19">
        <v>119.6</v>
      </c>
      <c r="DD534" s="19">
        <v>121.8</v>
      </c>
      <c r="DE534" s="19">
        <v>121.8</v>
      </c>
      <c r="DF534" s="19">
        <v>121.1</v>
      </c>
      <c r="DG534" s="19">
        <v>123.3</v>
      </c>
      <c r="DH534" s="19">
        <v>122.1</v>
      </c>
      <c r="DI534" s="19">
        <v>122.9</v>
      </c>
      <c r="DJ534" s="19">
        <v>122.8</v>
      </c>
      <c r="DK534" s="19">
        <v>123.9</v>
      </c>
      <c r="DL534" s="19">
        <v>125</v>
      </c>
      <c r="DM534" s="19">
        <v>128.1</v>
      </c>
      <c r="DN534" s="19">
        <v>130.5</v>
      </c>
      <c r="DO534" s="19">
        <v>133.69999999999999</v>
      </c>
      <c r="DP534" s="19">
        <v>131.19999999999999</v>
      </c>
      <c r="DQ534" s="19">
        <v>132</v>
      </c>
      <c r="DR534" s="19">
        <v>132.9</v>
      </c>
      <c r="DS534" s="19">
        <v>137.19999999999999</v>
      </c>
      <c r="DT534" s="19">
        <v>139</v>
      </c>
      <c r="DU534" s="19">
        <v>140</v>
      </c>
      <c r="DV534" s="19">
        <v>141.19999999999999</v>
      </c>
      <c r="DW534" s="19">
        <v>142.1</v>
      </c>
    </row>
    <row r="535" spans="1:127">
      <c r="A535" s="17" t="s">
        <v>1663</v>
      </c>
      <c r="B535" s="17" t="s">
        <v>1664</v>
      </c>
      <c r="C535" s="18">
        <v>0.31581999999999999</v>
      </c>
      <c r="D535" s="19">
        <v>112</v>
      </c>
      <c r="E535" s="19">
        <v>110.3</v>
      </c>
      <c r="F535" s="19">
        <v>115.2</v>
      </c>
      <c r="G535" s="19">
        <v>116.8</v>
      </c>
      <c r="H535" s="19">
        <v>112.4</v>
      </c>
      <c r="I535" s="19">
        <v>116.8</v>
      </c>
      <c r="J535" s="19">
        <v>110.9</v>
      </c>
      <c r="K535" s="19">
        <v>107.2</v>
      </c>
      <c r="L535" s="19">
        <v>105.8</v>
      </c>
      <c r="M535" s="19">
        <v>109.1</v>
      </c>
      <c r="N535" s="19">
        <v>110.2</v>
      </c>
      <c r="O535" s="19">
        <v>108.2</v>
      </c>
      <c r="P535" s="19">
        <v>107.6</v>
      </c>
      <c r="Q535" s="19">
        <v>106.8</v>
      </c>
      <c r="R535" s="19">
        <v>109.9</v>
      </c>
      <c r="S535" s="19">
        <v>109.1</v>
      </c>
      <c r="T535" s="19">
        <v>108</v>
      </c>
      <c r="U535" s="19">
        <v>109.5</v>
      </c>
      <c r="V535" s="19">
        <v>106.1</v>
      </c>
      <c r="W535" s="19">
        <v>105.7</v>
      </c>
      <c r="X535" s="19">
        <v>104.4</v>
      </c>
      <c r="Y535" s="19">
        <v>108.2</v>
      </c>
      <c r="Z535" s="19">
        <v>108.6</v>
      </c>
      <c r="AA535" s="19">
        <v>108.2</v>
      </c>
      <c r="AB535" s="19">
        <v>102.9</v>
      </c>
      <c r="AC535" s="19">
        <v>104.8</v>
      </c>
      <c r="AD535" s="19">
        <v>107.4</v>
      </c>
      <c r="AE535" s="19">
        <v>111.7</v>
      </c>
      <c r="AF535" s="19">
        <v>111.5</v>
      </c>
      <c r="AG535" s="19">
        <v>111.4</v>
      </c>
      <c r="AH535" s="19">
        <v>112.7</v>
      </c>
      <c r="AI535" s="19">
        <v>110.7</v>
      </c>
      <c r="AJ535" s="19">
        <v>112.6</v>
      </c>
      <c r="AK535" s="19">
        <v>109.8</v>
      </c>
      <c r="AL535" s="19">
        <v>110.4</v>
      </c>
      <c r="AM535" s="19">
        <v>111.1</v>
      </c>
      <c r="AN535" s="19">
        <v>110.2</v>
      </c>
      <c r="AO535" s="19">
        <v>109.1</v>
      </c>
      <c r="AP535" s="19">
        <v>109.2</v>
      </c>
      <c r="AQ535" s="19">
        <v>112.1</v>
      </c>
      <c r="AR535" s="19">
        <v>114.5</v>
      </c>
      <c r="AS535" s="19">
        <v>113.2</v>
      </c>
      <c r="AT535" s="19">
        <v>115.4</v>
      </c>
      <c r="AU535" s="19">
        <v>114.7</v>
      </c>
      <c r="AV535" s="19">
        <v>114.8</v>
      </c>
      <c r="AW535" s="19">
        <v>113.2</v>
      </c>
      <c r="AX535" s="19">
        <v>113.7</v>
      </c>
      <c r="AY535" s="19">
        <v>113.3</v>
      </c>
      <c r="AZ535" s="19">
        <v>111.2</v>
      </c>
      <c r="BA535" s="19">
        <v>111.4</v>
      </c>
      <c r="BB535" s="19">
        <v>112.5</v>
      </c>
      <c r="BC535" s="19">
        <v>112.4</v>
      </c>
      <c r="BD535" s="19">
        <v>114.1</v>
      </c>
      <c r="BE535" s="19">
        <v>116.3</v>
      </c>
      <c r="BF535" s="19">
        <v>117.7</v>
      </c>
      <c r="BG535" s="19">
        <v>111.1</v>
      </c>
      <c r="BH535" s="19">
        <v>111</v>
      </c>
      <c r="BI535" s="19">
        <v>111.1</v>
      </c>
      <c r="BJ535" s="19">
        <v>111.8</v>
      </c>
      <c r="BK535" s="19">
        <v>109.4</v>
      </c>
      <c r="BL535" s="19">
        <v>111.4</v>
      </c>
      <c r="BM535" s="19">
        <v>115.6</v>
      </c>
      <c r="BN535" s="19">
        <v>118.3</v>
      </c>
      <c r="BO535" s="19">
        <v>116.3</v>
      </c>
      <c r="BP535" s="19">
        <v>112.9</v>
      </c>
      <c r="BQ535" s="19">
        <v>116.5</v>
      </c>
      <c r="BR535" s="19">
        <v>119.4</v>
      </c>
      <c r="BS535" s="19">
        <v>117.1</v>
      </c>
      <c r="BT535" s="19">
        <v>116.2</v>
      </c>
      <c r="BU535" s="19">
        <v>117.2</v>
      </c>
      <c r="BV535" s="19">
        <v>116.3</v>
      </c>
      <c r="BW535" s="19">
        <v>110.6</v>
      </c>
      <c r="BX535" s="19">
        <v>110.6</v>
      </c>
      <c r="BY535" s="19">
        <v>110</v>
      </c>
      <c r="BZ535" s="19">
        <v>108.2</v>
      </c>
      <c r="CA535" s="19">
        <v>108.7</v>
      </c>
      <c r="CB535" s="19">
        <v>110.5</v>
      </c>
      <c r="CC535" s="19">
        <v>110.4</v>
      </c>
      <c r="CD535" s="19">
        <v>111.2</v>
      </c>
      <c r="CE535" s="19">
        <v>109.8</v>
      </c>
      <c r="CF535" s="19">
        <v>108.7</v>
      </c>
      <c r="CG535" s="19">
        <v>114.6</v>
      </c>
      <c r="CH535" s="19">
        <v>116.4</v>
      </c>
      <c r="CI535" s="19">
        <v>112.4</v>
      </c>
      <c r="CJ535" s="19">
        <v>116.4</v>
      </c>
      <c r="CK535" s="19">
        <v>117.9</v>
      </c>
      <c r="CL535" s="19">
        <v>117</v>
      </c>
      <c r="CM535" s="19">
        <v>117.1</v>
      </c>
      <c r="CN535" s="19">
        <v>116.6</v>
      </c>
      <c r="CO535" s="19">
        <v>118.2</v>
      </c>
      <c r="CP535" s="19">
        <v>116.7</v>
      </c>
      <c r="CQ535" s="19">
        <v>115.4</v>
      </c>
      <c r="CR535" s="19">
        <v>116.3</v>
      </c>
      <c r="CS535" s="19">
        <v>118</v>
      </c>
      <c r="CT535" s="19">
        <v>117.5</v>
      </c>
      <c r="CU535" s="19">
        <v>115.9</v>
      </c>
      <c r="CV535" s="19">
        <v>118.9</v>
      </c>
      <c r="CW535" s="19">
        <v>120.7</v>
      </c>
      <c r="CX535" s="19">
        <v>116.6</v>
      </c>
      <c r="CY535" s="19">
        <v>119.6</v>
      </c>
      <c r="CZ535" s="19">
        <v>118.8</v>
      </c>
      <c r="DA535" s="19">
        <v>120.6</v>
      </c>
      <c r="DB535" s="19">
        <v>121.4</v>
      </c>
      <c r="DC535" s="19">
        <v>118.2</v>
      </c>
      <c r="DD535" s="19">
        <v>123.3</v>
      </c>
      <c r="DE535" s="19">
        <v>119.7</v>
      </c>
      <c r="DF535" s="19">
        <v>118.1</v>
      </c>
      <c r="DG535" s="19">
        <v>121.5</v>
      </c>
      <c r="DH535" s="19">
        <v>122.6</v>
      </c>
      <c r="DI535" s="19">
        <v>122.7</v>
      </c>
      <c r="DJ535" s="19">
        <v>124.9</v>
      </c>
      <c r="DK535" s="19">
        <v>128.19999999999999</v>
      </c>
      <c r="DL535" s="19">
        <v>129.4</v>
      </c>
      <c r="DM535" s="19">
        <v>129.1</v>
      </c>
      <c r="DN535" s="19">
        <v>131.6</v>
      </c>
      <c r="DO535" s="19">
        <v>133.69999999999999</v>
      </c>
      <c r="DP535" s="19">
        <v>135.1</v>
      </c>
      <c r="DQ535" s="19">
        <v>135.5</v>
      </c>
      <c r="DR535" s="19">
        <v>134.80000000000001</v>
      </c>
      <c r="DS535" s="19">
        <v>136</v>
      </c>
      <c r="DT535" s="19">
        <v>137.4</v>
      </c>
      <c r="DU535" s="19">
        <v>144.9</v>
      </c>
      <c r="DV535" s="19">
        <v>145.9</v>
      </c>
      <c r="DW535" s="19">
        <v>147.69999999999999</v>
      </c>
    </row>
    <row r="536" spans="1:127">
      <c r="A536" s="17" t="s">
        <v>1665</v>
      </c>
      <c r="B536" s="17" t="s">
        <v>1666</v>
      </c>
      <c r="C536" s="18">
        <v>0.85277000000000003</v>
      </c>
      <c r="D536" s="19">
        <v>110.6</v>
      </c>
      <c r="E536" s="19">
        <v>109.1</v>
      </c>
      <c r="F536" s="19">
        <v>109.2</v>
      </c>
      <c r="G536" s="19">
        <v>111.3</v>
      </c>
      <c r="H536" s="19">
        <v>111.2</v>
      </c>
      <c r="I536" s="19">
        <v>106.8</v>
      </c>
      <c r="J536" s="19">
        <v>107</v>
      </c>
      <c r="K536" s="19">
        <v>107.4</v>
      </c>
      <c r="L536" s="19">
        <v>102.4</v>
      </c>
      <c r="M536" s="19">
        <v>103.3</v>
      </c>
      <c r="N536" s="19">
        <v>104.3</v>
      </c>
      <c r="O536" s="19">
        <v>103.8</v>
      </c>
      <c r="P536" s="19">
        <v>102.5</v>
      </c>
      <c r="Q536" s="19">
        <v>103.6</v>
      </c>
      <c r="R536" s="19">
        <v>106</v>
      </c>
      <c r="S536" s="19">
        <v>105.8</v>
      </c>
      <c r="T536" s="19">
        <v>103.4</v>
      </c>
      <c r="U536" s="19">
        <v>103.5</v>
      </c>
      <c r="V536" s="19">
        <v>104.8</v>
      </c>
      <c r="W536" s="19">
        <v>103.3</v>
      </c>
      <c r="X536" s="19">
        <v>102.4</v>
      </c>
      <c r="Y536" s="19">
        <v>102.6</v>
      </c>
      <c r="Z536" s="19">
        <v>106.4</v>
      </c>
      <c r="AA536" s="19">
        <v>107.4</v>
      </c>
      <c r="AB536" s="19">
        <v>109.8</v>
      </c>
      <c r="AC536" s="19">
        <v>107.9</v>
      </c>
      <c r="AD536" s="19">
        <v>110.4</v>
      </c>
      <c r="AE536" s="19">
        <v>114</v>
      </c>
      <c r="AF536" s="19">
        <v>112</v>
      </c>
      <c r="AG536" s="19">
        <v>109.5</v>
      </c>
      <c r="AH536" s="19">
        <v>109.5</v>
      </c>
      <c r="AI536" s="19">
        <v>106.7</v>
      </c>
      <c r="AJ536" s="19">
        <v>107.9</v>
      </c>
      <c r="AK536" s="19">
        <v>112</v>
      </c>
      <c r="AL536" s="19">
        <v>110.2</v>
      </c>
      <c r="AM536" s="19">
        <v>110.7</v>
      </c>
      <c r="AN536" s="19">
        <v>108.3</v>
      </c>
      <c r="AO536" s="19">
        <v>105.8</v>
      </c>
      <c r="AP536" s="19">
        <v>105.2</v>
      </c>
      <c r="AQ536" s="19">
        <v>106.6</v>
      </c>
      <c r="AR536" s="19">
        <v>107.4</v>
      </c>
      <c r="AS536" s="19">
        <v>110.3</v>
      </c>
      <c r="AT536" s="19">
        <v>110.1</v>
      </c>
      <c r="AU536" s="19">
        <v>109</v>
      </c>
      <c r="AV536" s="19">
        <v>107</v>
      </c>
      <c r="AW536" s="19">
        <v>104.5</v>
      </c>
      <c r="AX536" s="19">
        <v>103.6</v>
      </c>
      <c r="AY536" s="19">
        <v>106</v>
      </c>
      <c r="AZ536" s="19">
        <v>106.3</v>
      </c>
      <c r="BA536" s="19">
        <v>107.8</v>
      </c>
      <c r="BB536" s="19">
        <v>109</v>
      </c>
      <c r="BC536" s="19">
        <v>109.4</v>
      </c>
      <c r="BD536" s="19">
        <v>108.9</v>
      </c>
      <c r="BE536" s="19">
        <v>110</v>
      </c>
      <c r="BF536" s="19">
        <v>109.5</v>
      </c>
      <c r="BG536" s="19">
        <v>108.2</v>
      </c>
      <c r="BH536" s="19">
        <v>106.4</v>
      </c>
      <c r="BI536" s="19">
        <v>105.9</v>
      </c>
      <c r="BJ536" s="19">
        <v>105.7</v>
      </c>
      <c r="BK536" s="19">
        <v>106.7</v>
      </c>
      <c r="BL536" s="19">
        <v>110.5</v>
      </c>
      <c r="BM536" s="19">
        <v>113.7</v>
      </c>
      <c r="BN536" s="19">
        <v>112.9</v>
      </c>
      <c r="BO536" s="19">
        <v>111.3</v>
      </c>
      <c r="BP536" s="19">
        <v>111.1</v>
      </c>
      <c r="BQ536" s="19">
        <v>110.9</v>
      </c>
      <c r="BR536" s="19">
        <v>109.2</v>
      </c>
      <c r="BS536" s="19">
        <v>110.2</v>
      </c>
      <c r="BT536" s="19">
        <v>111</v>
      </c>
      <c r="BU536" s="19">
        <v>111.2</v>
      </c>
      <c r="BV536" s="19">
        <v>113.2</v>
      </c>
      <c r="BW536" s="19">
        <v>111.8</v>
      </c>
      <c r="BX536" s="19">
        <v>113.1</v>
      </c>
      <c r="BY536" s="19">
        <v>113</v>
      </c>
      <c r="BZ536" s="19">
        <v>111.6</v>
      </c>
      <c r="CA536" s="19">
        <v>113</v>
      </c>
      <c r="CB536" s="19">
        <v>111.1</v>
      </c>
      <c r="CC536" s="19">
        <v>111.4</v>
      </c>
      <c r="CD536" s="19">
        <v>110.7</v>
      </c>
      <c r="CE536" s="19">
        <v>110.3</v>
      </c>
      <c r="CF536" s="19">
        <v>111.5</v>
      </c>
      <c r="CG536" s="19">
        <v>112.7</v>
      </c>
      <c r="CH536" s="19">
        <v>116.1</v>
      </c>
      <c r="CI536" s="19">
        <v>116.4</v>
      </c>
      <c r="CJ536" s="19">
        <v>119.6</v>
      </c>
      <c r="CK536" s="19">
        <v>123.2</v>
      </c>
      <c r="CL536" s="19">
        <v>122.5</v>
      </c>
      <c r="CM536" s="19">
        <v>120.6</v>
      </c>
      <c r="CN536" s="19">
        <v>118.5</v>
      </c>
      <c r="CO536" s="19">
        <v>120.7</v>
      </c>
      <c r="CP536" s="19">
        <v>118.6</v>
      </c>
      <c r="CQ536" s="19">
        <v>119.6</v>
      </c>
      <c r="CR536" s="19">
        <v>118.5</v>
      </c>
      <c r="CS536" s="19">
        <v>118</v>
      </c>
      <c r="CT536" s="19">
        <v>119.8</v>
      </c>
      <c r="CU536" s="19">
        <v>119.7</v>
      </c>
      <c r="CV536" s="19">
        <v>123.3</v>
      </c>
      <c r="CW536" s="19">
        <v>124.6</v>
      </c>
      <c r="CX536" s="19">
        <v>123.2</v>
      </c>
      <c r="CY536" s="19">
        <v>121.5</v>
      </c>
      <c r="CZ536" s="19">
        <v>119.7</v>
      </c>
      <c r="DA536" s="19">
        <v>118.3</v>
      </c>
      <c r="DB536" s="19">
        <v>117.8</v>
      </c>
      <c r="DC536" s="19">
        <v>118.7</v>
      </c>
      <c r="DD536" s="19">
        <v>118.1</v>
      </c>
      <c r="DE536" s="19">
        <v>118.5</v>
      </c>
      <c r="DF536" s="19">
        <v>120.6</v>
      </c>
      <c r="DG536" s="19">
        <v>125</v>
      </c>
      <c r="DH536" s="19">
        <v>125.7</v>
      </c>
      <c r="DI536" s="19">
        <v>123.6</v>
      </c>
      <c r="DJ536" s="19">
        <v>123.6</v>
      </c>
      <c r="DK536" s="19">
        <v>124.7</v>
      </c>
      <c r="DL536" s="19">
        <v>123.3</v>
      </c>
      <c r="DM536" s="19">
        <v>122.6</v>
      </c>
      <c r="DN536" s="19">
        <v>125.3</v>
      </c>
      <c r="DO536" s="19">
        <v>127.7</v>
      </c>
      <c r="DP536" s="19">
        <v>125.5</v>
      </c>
      <c r="DQ536" s="19">
        <v>124.3</v>
      </c>
      <c r="DR536" s="19">
        <v>127.9</v>
      </c>
      <c r="DS536" s="19">
        <v>130.1</v>
      </c>
      <c r="DT536" s="19">
        <v>133.5</v>
      </c>
      <c r="DU536" s="19">
        <v>135.1</v>
      </c>
      <c r="DV536" s="19">
        <v>134</v>
      </c>
      <c r="DW536" s="19">
        <v>130.69999999999999</v>
      </c>
    </row>
    <row r="537" spans="1:127">
      <c r="A537" s="17" t="s">
        <v>1667</v>
      </c>
      <c r="B537" s="17" t="s">
        <v>1668</v>
      </c>
      <c r="C537" s="18">
        <v>9.8299999999999998E-2</v>
      </c>
      <c r="D537" s="19">
        <v>109.9</v>
      </c>
      <c r="E537" s="19">
        <v>111</v>
      </c>
      <c r="F537" s="19">
        <v>111.3</v>
      </c>
      <c r="G537" s="19">
        <v>109</v>
      </c>
      <c r="H537" s="19">
        <v>108.4</v>
      </c>
      <c r="I537" s="19">
        <v>106.4</v>
      </c>
      <c r="J537" s="19">
        <v>108.7</v>
      </c>
      <c r="K537" s="19">
        <v>108.5</v>
      </c>
      <c r="L537" s="19">
        <v>106.1</v>
      </c>
      <c r="M537" s="19">
        <v>105.9</v>
      </c>
      <c r="N537" s="19">
        <v>109.6</v>
      </c>
      <c r="O537" s="19">
        <v>110.4</v>
      </c>
      <c r="P537" s="19">
        <v>111.2</v>
      </c>
      <c r="Q537" s="19">
        <v>111.8</v>
      </c>
      <c r="R537" s="19">
        <v>113.2</v>
      </c>
      <c r="S537" s="19">
        <v>111.2</v>
      </c>
      <c r="T537" s="19">
        <v>110.5</v>
      </c>
      <c r="U537" s="19">
        <v>110.3</v>
      </c>
      <c r="V537" s="19">
        <v>109.8</v>
      </c>
      <c r="W537" s="19">
        <v>110.7</v>
      </c>
      <c r="X537" s="19">
        <v>110.6</v>
      </c>
      <c r="Y537" s="19">
        <v>111</v>
      </c>
      <c r="Z537" s="19">
        <v>112.2</v>
      </c>
      <c r="AA537" s="19">
        <v>112.2</v>
      </c>
      <c r="AB537" s="19">
        <v>112</v>
      </c>
      <c r="AC537" s="19">
        <v>112.4</v>
      </c>
      <c r="AD537" s="19">
        <v>112.6</v>
      </c>
      <c r="AE537" s="19">
        <v>113.9</v>
      </c>
      <c r="AF537" s="19">
        <v>113.4</v>
      </c>
      <c r="AG537" s="19">
        <v>113.3</v>
      </c>
      <c r="AH537" s="19">
        <v>111.6</v>
      </c>
      <c r="AI537" s="19">
        <v>112</v>
      </c>
      <c r="AJ537" s="19">
        <v>110.5</v>
      </c>
      <c r="AK537" s="19">
        <v>113.4</v>
      </c>
      <c r="AL537" s="19">
        <v>112.2</v>
      </c>
      <c r="AM537" s="19">
        <v>113.9</v>
      </c>
      <c r="AN537" s="19">
        <v>112.9</v>
      </c>
      <c r="AO537" s="19">
        <v>112.8</v>
      </c>
      <c r="AP537" s="19">
        <v>112.5</v>
      </c>
      <c r="AQ537" s="19">
        <v>116.2</v>
      </c>
      <c r="AR537" s="19">
        <v>113.9</v>
      </c>
      <c r="AS537" s="19">
        <v>113.9</v>
      </c>
      <c r="AT537" s="19">
        <v>116.5</v>
      </c>
      <c r="AU537" s="19">
        <v>116.1</v>
      </c>
      <c r="AV537" s="19">
        <v>115.2</v>
      </c>
      <c r="AW537" s="19">
        <v>115.2</v>
      </c>
      <c r="AX537" s="19">
        <v>113.1</v>
      </c>
      <c r="AY537" s="19">
        <v>110.8</v>
      </c>
      <c r="AZ537" s="19">
        <v>115.1</v>
      </c>
      <c r="BA537" s="19">
        <v>115.6</v>
      </c>
      <c r="BB537" s="19">
        <v>117.4</v>
      </c>
      <c r="BC537" s="19">
        <v>116.9</v>
      </c>
      <c r="BD537" s="19">
        <v>115.2</v>
      </c>
      <c r="BE537" s="19">
        <v>112.4</v>
      </c>
      <c r="BF537" s="19">
        <v>112.7</v>
      </c>
      <c r="BG537" s="19">
        <v>112.4</v>
      </c>
      <c r="BH537" s="19">
        <v>111.8</v>
      </c>
      <c r="BI537" s="19">
        <v>109.8</v>
      </c>
      <c r="BJ537" s="19">
        <v>112.2</v>
      </c>
      <c r="BK537" s="19">
        <v>112.1</v>
      </c>
      <c r="BL537" s="19">
        <v>116.6</v>
      </c>
      <c r="BM537" s="19">
        <v>116.4</v>
      </c>
      <c r="BN537" s="19">
        <v>120.7</v>
      </c>
      <c r="BO537" s="19">
        <v>119.9</v>
      </c>
      <c r="BP537" s="19">
        <v>122.7</v>
      </c>
      <c r="BQ537" s="19">
        <v>124.1</v>
      </c>
      <c r="BR537" s="19">
        <v>123.4</v>
      </c>
      <c r="BS537" s="19">
        <v>121.6</v>
      </c>
      <c r="BT537" s="19">
        <v>123.2</v>
      </c>
      <c r="BU537" s="19">
        <v>122.4</v>
      </c>
      <c r="BV537" s="19">
        <v>123.3</v>
      </c>
      <c r="BW537" s="19">
        <v>124.8</v>
      </c>
      <c r="BX537" s="19">
        <v>126.2</v>
      </c>
      <c r="BY537" s="19">
        <v>126.8</v>
      </c>
      <c r="BZ537" s="19">
        <v>127.3</v>
      </c>
      <c r="CA537" s="19">
        <v>125.7</v>
      </c>
      <c r="CB537" s="19">
        <v>124.1</v>
      </c>
      <c r="CC537" s="19">
        <v>122.5</v>
      </c>
      <c r="CD537" s="19">
        <v>122.6</v>
      </c>
      <c r="CE537" s="19">
        <v>123.1</v>
      </c>
      <c r="CF537" s="19">
        <v>122.5</v>
      </c>
      <c r="CG537" s="19">
        <v>123.1</v>
      </c>
      <c r="CH537" s="19">
        <v>125.5</v>
      </c>
      <c r="CI537" s="19">
        <v>127.2</v>
      </c>
      <c r="CJ537" s="19">
        <v>129.30000000000001</v>
      </c>
      <c r="CK537" s="19">
        <v>133.69999999999999</v>
      </c>
      <c r="CL537" s="19">
        <v>132.30000000000001</v>
      </c>
      <c r="CM537" s="19">
        <v>128.80000000000001</v>
      </c>
      <c r="CN537" s="19">
        <v>125.8</v>
      </c>
      <c r="CO537" s="19">
        <v>124.4</v>
      </c>
      <c r="CP537" s="19">
        <v>122.6</v>
      </c>
      <c r="CQ537" s="19">
        <v>124</v>
      </c>
      <c r="CR537" s="19">
        <v>122.7</v>
      </c>
      <c r="CS537" s="19">
        <v>122.3</v>
      </c>
      <c r="CT537" s="19">
        <v>126.3</v>
      </c>
      <c r="CU537" s="19">
        <v>125.7</v>
      </c>
      <c r="CV537" s="19">
        <v>130.9</v>
      </c>
      <c r="CW537" s="19">
        <v>134.80000000000001</v>
      </c>
      <c r="CX537" s="19">
        <v>133.69999999999999</v>
      </c>
      <c r="CY537" s="19">
        <v>131.5</v>
      </c>
      <c r="CZ537" s="19">
        <v>130.69999999999999</v>
      </c>
      <c r="DA537" s="19">
        <v>129.6</v>
      </c>
      <c r="DB537" s="19">
        <v>129</v>
      </c>
      <c r="DC537" s="19">
        <v>127.2</v>
      </c>
      <c r="DD537" s="19">
        <v>125.5</v>
      </c>
      <c r="DE537" s="19">
        <v>124.1</v>
      </c>
      <c r="DF537" s="19">
        <v>125.3</v>
      </c>
      <c r="DG537" s="19">
        <v>130.1</v>
      </c>
      <c r="DH537" s="19">
        <v>137.4</v>
      </c>
      <c r="DI537" s="19">
        <v>139</v>
      </c>
      <c r="DJ537" s="19">
        <v>139.4</v>
      </c>
      <c r="DK537" s="19">
        <v>140.30000000000001</v>
      </c>
      <c r="DL537" s="19">
        <v>137.1</v>
      </c>
      <c r="DM537" s="19">
        <v>134.6</v>
      </c>
      <c r="DN537" s="19">
        <v>137.80000000000001</v>
      </c>
      <c r="DO537" s="19">
        <v>137.9</v>
      </c>
      <c r="DP537" s="19">
        <v>133</v>
      </c>
      <c r="DQ537" s="19">
        <v>135.80000000000001</v>
      </c>
      <c r="DR537" s="19">
        <v>139</v>
      </c>
      <c r="DS537" s="19">
        <v>139.80000000000001</v>
      </c>
      <c r="DT537" s="19">
        <v>142.5</v>
      </c>
      <c r="DU537" s="19">
        <v>145.80000000000001</v>
      </c>
      <c r="DV537" s="19">
        <v>142</v>
      </c>
      <c r="DW537" s="19">
        <v>141</v>
      </c>
    </row>
    <row r="538" spans="1:127">
      <c r="A538" s="17" t="s">
        <v>1669</v>
      </c>
      <c r="B538" s="17" t="s">
        <v>1670</v>
      </c>
      <c r="C538" s="18">
        <v>9.1939999999999994E-2</v>
      </c>
      <c r="D538" s="19">
        <v>114.2</v>
      </c>
      <c r="E538" s="19">
        <v>110.3</v>
      </c>
      <c r="F538" s="19">
        <v>113.7</v>
      </c>
      <c r="G538" s="19">
        <v>115.7</v>
      </c>
      <c r="H538" s="19">
        <v>111.2</v>
      </c>
      <c r="I538" s="19">
        <v>108</v>
      </c>
      <c r="J538" s="19">
        <v>109.2</v>
      </c>
      <c r="K538" s="19">
        <v>106</v>
      </c>
      <c r="L538" s="19">
        <v>102.2</v>
      </c>
      <c r="M538" s="19">
        <v>104.3</v>
      </c>
      <c r="N538" s="19">
        <v>109.5</v>
      </c>
      <c r="O538" s="19">
        <v>108.1</v>
      </c>
      <c r="P538" s="19">
        <v>104.7</v>
      </c>
      <c r="Q538" s="19">
        <v>107.5</v>
      </c>
      <c r="R538" s="19">
        <v>109.3</v>
      </c>
      <c r="S538" s="19">
        <v>109.2</v>
      </c>
      <c r="T538" s="19">
        <v>103.2</v>
      </c>
      <c r="U538" s="19">
        <v>104</v>
      </c>
      <c r="V538" s="19">
        <v>104.9</v>
      </c>
      <c r="W538" s="19">
        <v>106.5</v>
      </c>
      <c r="X538" s="19">
        <v>104.7</v>
      </c>
      <c r="Y538" s="19">
        <v>105.5</v>
      </c>
      <c r="Z538" s="19">
        <v>110.3</v>
      </c>
      <c r="AA538" s="19">
        <v>110.2</v>
      </c>
      <c r="AB538" s="19">
        <v>109.7</v>
      </c>
      <c r="AC538" s="19">
        <v>108.1</v>
      </c>
      <c r="AD538" s="19">
        <v>111</v>
      </c>
      <c r="AE538" s="19">
        <v>111.6</v>
      </c>
      <c r="AF538" s="19">
        <v>109.7</v>
      </c>
      <c r="AG538" s="19">
        <v>111.3</v>
      </c>
      <c r="AH538" s="19">
        <v>110.5</v>
      </c>
      <c r="AI538" s="19">
        <v>106.8</v>
      </c>
      <c r="AJ538" s="19">
        <v>108</v>
      </c>
      <c r="AK538" s="19">
        <v>111.6</v>
      </c>
      <c r="AL538" s="19">
        <v>110.3</v>
      </c>
      <c r="AM538" s="19">
        <v>113.5</v>
      </c>
      <c r="AN538" s="19">
        <v>111.3</v>
      </c>
      <c r="AO538" s="19">
        <v>106.4</v>
      </c>
      <c r="AP538" s="19">
        <v>106.6</v>
      </c>
      <c r="AQ538" s="19">
        <v>104.9</v>
      </c>
      <c r="AR538" s="19">
        <v>110.4</v>
      </c>
      <c r="AS538" s="19">
        <v>113.7</v>
      </c>
      <c r="AT538" s="19">
        <v>110.6</v>
      </c>
      <c r="AU538" s="19">
        <v>109.2</v>
      </c>
      <c r="AV538" s="19">
        <v>105.5</v>
      </c>
      <c r="AW538" s="19">
        <v>105.2</v>
      </c>
      <c r="AX538" s="19">
        <v>107</v>
      </c>
      <c r="AY538" s="19">
        <v>108.1</v>
      </c>
      <c r="AZ538" s="19">
        <v>109.6</v>
      </c>
      <c r="BA538" s="19">
        <v>110.2</v>
      </c>
      <c r="BB538" s="19">
        <v>111.8</v>
      </c>
      <c r="BC538" s="19">
        <v>112.6</v>
      </c>
      <c r="BD538" s="19">
        <v>111.4</v>
      </c>
      <c r="BE538" s="19">
        <v>110.4</v>
      </c>
      <c r="BF538" s="19">
        <v>109.9</v>
      </c>
      <c r="BG538" s="19">
        <v>108.9</v>
      </c>
      <c r="BH538" s="19">
        <v>108.3</v>
      </c>
      <c r="BI538" s="19">
        <v>108.3</v>
      </c>
      <c r="BJ538" s="19">
        <v>108.6</v>
      </c>
      <c r="BK538" s="19">
        <v>108.8</v>
      </c>
      <c r="BL538" s="19">
        <v>111.7</v>
      </c>
      <c r="BM538" s="19">
        <v>113.3</v>
      </c>
      <c r="BN538" s="19">
        <v>113.1</v>
      </c>
      <c r="BO538" s="19">
        <v>111.8</v>
      </c>
      <c r="BP538" s="19">
        <v>112</v>
      </c>
      <c r="BQ538" s="19">
        <v>111.8</v>
      </c>
      <c r="BR538" s="19">
        <v>110.3</v>
      </c>
      <c r="BS538" s="19">
        <v>109.7</v>
      </c>
      <c r="BT538" s="19">
        <v>111</v>
      </c>
      <c r="BU538" s="19">
        <v>110.7</v>
      </c>
      <c r="BV538" s="19">
        <v>111.3</v>
      </c>
      <c r="BW538" s="19">
        <v>110.3</v>
      </c>
      <c r="BX538" s="19">
        <v>109.1</v>
      </c>
      <c r="BY538" s="19">
        <v>109.8</v>
      </c>
      <c r="BZ538" s="19">
        <v>109.4</v>
      </c>
      <c r="CA538" s="19">
        <v>110.9</v>
      </c>
      <c r="CB538" s="19">
        <v>110.5</v>
      </c>
      <c r="CC538" s="19">
        <v>110.4</v>
      </c>
      <c r="CD538" s="19">
        <v>109.8</v>
      </c>
      <c r="CE538" s="19">
        <v>109.6</v>
      </c>
      <c r="CF538" s="19">
        <v>109</v>
      </c>
      <c r="CG538" s="19">
        <v>109.5</v>
      </c>
      <c r="CH538" s="19">
        <v>111.6</v>
      </c>
      <c r="CI538" s="19">
        <v>111.1</v>
      </c>
      <c r="CJ538" s="19">
        <v>113.7</v>
      </c>
      <c r="CK538" s="19">
        <v>116.8</v>
      </c>
      <c r="CL538" s="19">
        <v>115.2</v>
      </c>
      <c r="CM538" s="19">
        <v>114.6</v>
      </c>
      <c r="CN538" s="19">
        <v>113.9</v>
      </c>
      <c r="CO538" s="19">
        <v>114.3</v>
      </c>
      <c r="CP538" s="19">
        <v>113</v>
      </c>
      <c r="CQ538" s="19">
        <v>113.3</v>
      </c>
      <c r="CR538" s="19">
        <v>112.4</v>
      </c>
      <c r="CS538" s="19">
        <v>112.4</v>
      </c>
      <c r="CT538" s="19">
        <v>114.1</v>
      </c>
      <c r="CU538" s="19">
        <v>114.4</v>
      </c>
      <c r="CV538" s="19">
        <v>116</v>
      </c>
      <c r="CW538" s="19">
        <v>117.5</v>
      </c>
      <c r="CX538" s="19">
        <v>116.8</v>
      </c>
      <c r="CY538" s="19">
        <v>114.8</v>
      </c>
      <c r="CZ538" s="19">
        <v>114.6</v>
      </c>
      <c r="DA538" s="19">
        <v>114</v>
      </c>
      <c r="DB538" s="19">
        <v>114.7</v>
      </c>
      <c r="DC538" s="19">
        <v>114.6</v>
      </c>
      <c r="DD538" s="19">
        <v>113.7</v>
      </c>
      <c r="DE538" s="19">
        <v>114.9</v>
      </c>
      <c r="DF538" s="19">
        <v>114.2</v>
      </c>
      <c r="DG538" s="19">
        <v>116.7</v>
      </c>
      <c r="DH538" s="19">
        <v>116.6</v>
      </c>
      <c r="DI538" s="19">
        <v>117.3</v>
      </c>
      <c r="DJ538" s="19">
        <v>118</v>
      </c>
      <c r="DK538" s="19">
        <v>118.8</v>
      </c>
      <c r="DL538" s="19">
        <v>117.9</v>
      </c>
      <c r="DM538" s="19">
        <v>117.9</v>
      </c>
      <c r="DN538" s="19">
        <v>119.8</v>
      </c>
      <c r="DO538" s="19">
        <v>120.7</v>
      </c>
      <c r="DP538" s="19">
        <v>118.1</v>
      </c>
      <c r="DQ538" s="19">
        <v>118.7</v>
      </c>
      <c r="DR538" s="19">
        <v>119.5</v>
      </c>
      <c r="DS538" s="19">
        <v>121.3</v>
      </c>
      <c r="DT538" s="19">
        <v>125.5</v>
      </c>
      <c r="DU538" s="19">
        <v>124.4</v>
      </c>
      <c r="DV538" s="19">
        <v>124.5</v>
      </c>
      <c r="DW538" s="19">
        <v>123.2</v>
      </c>
    </row>
    <row r="539" spans="1:127">
      <c r="A539" s="17" t="s">
        <v>1671</v>
      </c>
      <c r="B539" s="17" t="s">
        <v>1672</v>
      </c>
      <c r="C539" s="18">
        <v>0.18046999999999999</v>
      </c>
      <c r="D539" s="19">
        <v>100.5</v>
      </c>
      <c r="E539" s="19">
        <v>104.6</v>
      </c>
      <c r="F539" s="19">
        <v>106.2</v>
      </c>
      <c r="G539" s="19">
        <v>105.7</v>
      </c>
      <c r="H539" s="19">
        <v>105.8</v>
      </c>
      <c r="I539" s="19">
        <v>105.5</v>
      </c>
      <c r="J539" s="19">
        <v>106.2</v>
      </c>
      <c r="K539" s="19">
        <v>106.3</v>
      </c>
      <c r="L539" s="19">
        <v>106.1</v>
      </c>
      <c r="M539" s="19">
        <v>106</v>
      </c>
      <c r="N539" s="19">
        <v>106.4</v>
      </c>
      <c r="O539" s="19">
        <v>106.3</v>
      </c>
      <c r="P539" s="19">
        <v>108.2</v>
      </c>
      <c r="Q539" s="19">
        <v>110</v>
      </c>
      <c r="R539" s="19">
        <v>110.2</v>
      </c>
      <c r="S539" s="19">
        <v>110.3</v>
      </c>
      <c r="T539" s="19">
        <v>110.1</v>
      </c>
      <c r="U539" s="19">
        <v>113.2</v>
      </c>
      <c r="V539" s="19">
        <v>113.4</v>
      </c>
      <c r="W539" s="19">
        <v>113.4</v>
      </c>
      <c r="X539" s="19">
        <v>113.6</v>
      </c>
      <c r="Y539" s="19">
        <v>113.7</v>
      </c>
      <c r="Z539" s="19">
        <v>113.9</v>
      </c>
      <c r="AA539" s="19">
        <v>113.4</v>
      </c>
      <c r="AB539" s="19">
        <v>114.2</v>
      </c>
      <c r="AC539" s="19">
        <v>116.2</v>
      </c>
      <c r="AD539" s="19">
        <v>116</v>
      </c>
      <c r="AE539" s="19">
        <v>116</v>
      </c>
      <c r="AF539" s="19">
        <v>115.9</v>
      </c>
      <c r="AG539" s="19">
        <v>115.9</v>
      </c>
      <c r="AH539" s="19">
        <v>116</v>
      </c>
      <c r="AI539" s="19">
        <v>115.8</v>
      </c>
      <c r="AJ539" s="19">
        <v>116.1</v>
      </c>
      <c r="AK539" s="19">
        <v>116</v>
      </c>
      <c r="AL539" s="19">
        <v>116</v>
      </c>
      <c r="AM539" s="19">
        <v>115.9</v>
      </c>
      <c r="AN539" s="19">
        <v>115.9</v>
      </c>
      <c r="AO539" s="19">
        <v>116.4</v>
      </c>
      <c r="AP539" s="19">
        <v>116.2</v>
      </c>
      <c r="AQ539" s="19">
        <v>117.9</v>
      </c>
      <c r="AR539" s="19">
        <v>118.2</v>
      </c>
      <c r="AS539" s="19">
        <v>118.4</v>
      </c>
      <c r="AT539" s="19">
        <v>118.2</v>
      </c>
      <c r="AU539" s="19">
        <v>117.8</v>
      </c>
      <c r="AV539" s="19">
        <v>118</v>
      </c>
      <c r="AW539" s="19">
        <v>118</v>
      </c>
      <c r="AX539" s="19">
        <v>117.9</v>
      </c>
      <c r="AY539" s="19">
        <v>117.6</v>
      </c>
      <c r="AZ539" s="19">
        <v>118.1</v>
      </c>
      <c r="BA539" s="19">
        <v>118.1</v>
      </c>
      <c r="BB539" s="19">
        <v>118.9</v>
      </c>
      <c r="BC539" s="19">
        <v>119.5</v>
      </c>
      <c r="BD539" s="19">
        <v>119.4</v>
      </c>
      <c r="BE539" s="19">
        <v>119.2</v>
      </c>
      <c r="BF539" s="19">
        <v>119</v>
      </c>
      <c r="BG539" s="19">
        <v>120.2</v>
      </c>
      <c r="BH539" s="19">
        <v>120</v>
      </c>
      <c r="BI539" s="19">
        <v>120.4</v>
      </c>
      <c r="BJ539" s="19">
        <v>120.2</v>
      </c>
      <c r="BK539" s="19">
        <v>120.5</v>
      </c>
      <c r="BL539" s="19">
        <v>120.8</v>
      </c>
      <c r="BM539" s="19">
        <v>116.7</v>
      </c>
      <c r="BN539" s="19">
        <v>117.4</v>
      </c>
      <c r="BO539" s="19">
        <v>118.2</v>
      </c>
      <c r="BP539" s="19">
        <v>118.2</v>
      </c>
      <c r="BQ539" s="19">
        <v>118.8</v>
      </c>
      <c r="BR539" s="19">
        <v>118.9</v>
      </c>
      <c r="BS539" s="19">
        <v>119.5</v>
      </c>
      <c r="BT539" s="19">
        <v>119.1</v>
      </c>
      <c r="BU539" s="19">
        <v>120.1</v>
      </c>
      <c r="BV539" s="19">
        <v>122.5</v>
      </c>
      <c r="BW539" s="19">
        <v>121.9</v>
      </c>
      <c r="BX539" s="19">
        <v>122.5</v>
      </c>
      <c r="BY539" s="19">
        <v>122.2</v>
      </c>
      <c r="BZ539" s="19">
        <v>124.2</v>
      </c>
      <c r="CA539" s="19">
        <v>125.1</v>
      </c>
      <c r="CB539" s="19">
        <v>122.9</v>
      </c>
      <c r="CC539" s="19">
        <v>125.2</v>
      </c>
      <c r="CD539" s="19">
        <v>125</v>
      </c>
      <c r="CE539" s="19">
        <v>126.2</v>
      </c>
      <c r="CF539" s="19">
        <v>125.9</v>
      </c>
      <c r="CG539" s="19">
        <v>128.5</v>
      </c>
      <c r="CH539" s="19">
        <v>128.19999999999999</v>
      </c>
      <c r="CI539" s="19">
        <v>128.30000000000001</v>
      </c>
      <c r="CJ539" s="19">
        <v>127.3</v>
      </c>
      <c r="CK539" s="19">
        <v>128</v>
      </c>
      <c r="CL539" s="19">
        <v>127.4</v>
      </c>
      <c r="CM539" s="19">
        <v>125</v>
      </c>
      <c r="CN539" s="19">
        <v>125.3</v>
      </c>
      <c r="CO539" s="19">
        <v>124.4</v>
      </c>
      <c r="CP539" s="19">
        <v>125.4</v>
      </c>
      <c r="CQ539" s="19">
        <v>123.9</v>
      </c>
      <c r="CR539" s="19">
        <v>125.3</v>
      </c>
      <c r="CS539" s="19">
        <v>123.3</v>
      </c>
      <c r="CT539" s="19">
        <v>123.6</v>
      </c>
      <c r="CU539" s="19">
        <v>122</v>
      </c>
      <c r="CV539" s="19">
        <v>125.7</v>
      </c>
      <c r="CW539" s="19">
        <v>123.1</v>
      </c>
      <c r="CX539" s="19">
        <v>120.8</v>
      </c>
      <c r="CY539" s="19">
        <v>121.8</v>
      </c>
      <c r="CZ539" s="19">
        <v>121.1</v>
      </c>
      <c r="DA539" s="19">
        <v>120.7</v>
      </c>
      <c r="DB539" s="19">
        <v>121.2</v>
      </c>
      <c r="DC539" s="19">
        <v>119.8</v>
      </c>
      <c r="DD539" s="19">
        <v>120.8</v>
      </c>
      <c r="DE539" s="19">
        <v>121.2</v>
      </c>
      <c r="DF539" s="19">
        <v>121</v>
      </c>
      <c r="DG539" s="19">
        <v>122.3</v>
      </c>
      <c r="DH539" s="19">
        <v>120.7</v>
      </c>
      <c r="DI539" s="19">
        <v>122.4</v>
      </c>
      <c r="DJ539" s="19">
        <v>122.9</v>
      </c>
      <c r="DK539" s="19">
        <v>126.6</v>
      </c>
      <c r="DL539" s="19">
        <v>127</v>
      </c>
      <c r="DM539" s="19">
        <v>123.8</v>
      </c>
      <c r="DN539" s="19">
        <v>121.1</v>
      </c>
      <c r="DO539" s="19">
        <v>126.3</v>
      </c>
      <c r="DP539" s="19">
        <v>124.1</v>
      </c>
      <c r="DQ539" s="19">
        <v>127.1</v>
      </c>
      <c r="DR539" s="19">
        <v>122</v>
      </c>
      <c r="DS539" s="19">
        <v>117.4</v>
      </c>
      <c r="DT539" s="19">
        <v>127.7</v>
      </c>
      <c r="DU539" s="19">
        <v>128</v>
      </c>
      <c r="DV539" s="19">
        <v>131.69999999999999</v>
      </c>
      <c r="DW539" s="19">
        <v>130.69999999999999</v>
      </c>
    </row>
    <row r="540" spans="1:127">
      <c r="A540" s="17" t="s">
        <v>1673</v>
      </c>
      <c r="B540" s="17" t="s">
        <v>1674</v>
      </c>
      <c r="C540" s="18">
        <v>7.7609999999999998E-2</v>
      </c>
      <c r="D540" s="19">
        <v>112</v>
      </c>
      <c r="E540" s="19">
        <v>109.3</v>
      </c>
      <c r="F540" s="19">
        <v>108.6</v>
      </c>
      <c r="G540" s="19">
        <v>110.3</v>
      </c>
      <c r="H540" s="19">
        <v>108.1</v>
      </c>
      <c r="I540" s="19">
        <v>102.1</v>
      </c>
      <c r="J540" s="19">
        <v>102.9</v>
      </c>
      <c r="K540" s="19">
        <v>103.9</v>
      </c>
      <c r="L540" s="19">
        <v>100.6</v>
      </c>
      <c r="M540" s="19">
        <v>96.6</v>
      </c>
      <c r="N540" s="19">
        <v>100.5</v>
      </c>
      <c r="O540" s="19">
        <v>100.5</v>
      </c>
      <c r="P540" s="19">
        <v>99.4</v>
      </c>
      <c r="Q540" s="19">
        <v>101.4</v>
      </c>
      <c r="R540" s="19">
        <v>108.5</v>
      </c>
      <c r="S540" s="19">
        <v>108.5</v>
      </c>
      <c r="T540" s="19">
        <v>104.4</v>
      </c>
      <c r="U540" s="19">
        <v>105.4</v>
      </c>
      <c r="V540" s="19">
        <v>108</v>
      </c>
      <c r="W540" s="19">
        <v>109.5</v>
      </c>
      <c r="X540" s="19">
        <v>106.6</v>
      </c>
      <c r="Y540" s="19">
        <v>105.2</v>
      </c>
      <c r="Z540" s="19">
        <v>106.4</v>
      </c>
      <c r="AA540" s="19">
        <v>103.1</v>
      </c>
      <c r="AB540" s="19">
        <v>104</v>
      </c>
      <c r="AC540" s="19">
        <v>102.7</v>
      </c>
      <c r="AD540" s="19">
        <v>112.8</v>
      </c>
      <c r="AE540" s="19">
        <v>116.5</v>
      </c>
      <c r="AF540" s="19">
        <v>116.2</v>
      </c>
      <c r="AG540" s="19">
        <v>114.9</v>
      </c>
      <c r="AH540" s="19">
        <v>113.4</v>
      </c>
      <c r="AI540" s="19">
        <v>111</v>
      </c>
      <c r="AJ540" s="19">
        <v>114.9</v>
      </c>
      <c r="AK540" s="19">
        <v>121.7</v>
      </c>
      <c r="AL540" s="19">
        <v>119.9</v>
      </c>
      <c r="AM540" s="19">
        <v>116.2</v>
      </c>
      <c r="AN540" s="19">
        <v>116.3</v>
      </c>
      <c r="AO540" s="19">
        <v>113.5</v>
      </c>
      <c r="AP540" s="19">
        <v>116.2</v>
      </c>
      <c r="AQ540" s="19">
        <v>114.1</v>
      </c>
      <c r="AR540" s="19">
        <v>117.6</v>
      </c>
      <c r="AS540" s="19">
        <v>109.4</v>
      </c>
      <c r="AT540" s="19">
        <v>102.2</v>
      </c>
      <c r="AU540" s="19">
        <v>109.7</v>
      </c>
      <c r="AV540" s="19">
        <v>108.8</v>
      </c>
      <c r="AW540" s="19">
        <v>108.8</v>
      </c>
      <c r="AX540" s="19">
        <v>106.8</v>
      </c>
      <c r="AY540" s="19">
        <v>101.6</v>
      </c>
      <c r="AZ540" s="19">
        <v>99.3</v>
      </c>
      <c r="BA540" s="19">
        <v>107.3</v>
      </c>
      <c r="BB540" s="19">
        <v>111.7</v>
      </c>
      <c r="BC540" s="19">
        <v>111.4</v>
      </c>
      <c r="BD540" s="19">
        <v>105.7</v>
      </c>
      <c r="BE540" s="19">
        <v>115.4</v>
      </c>
      <c r="BF540" s="19">
        <v>115.8</v>
      </c>
      <c r="BG540" s="19">
        <v>116.5</v>
      </c>
      <c r="BH540" s="19">
        <v>113.5</v>
      </c>
      <c r="BI540" s="19">
        <v>114.4</v>
      </c>
      <c r="BJ540" s="19">
        <v>110.8</v>
      </c>
      <c r="BK540" s="19">
        <v>109.2</v>
      </c>
      <c r="BL540" s="19">
        <v>119.8</v>
      </c>
      <c r="BM540" s="19">
        <v>119.7</v>
      </c>
      <c r="BN540" s="19">
        <v>114.6</v>
      </c>
      <c r="BO540" s="19">
        <v>115</v>
      </c>
      <c r="BP540" s="19">
        <v>112.9</v>
      </c>
      <c r="BQ540" s="19">
        <v>113.4</v>
      </c>
      <c r="BR540" s="19">
        <v>110.7</v>
      </c>
      <c r="BS540" s="19">
        <v>109.8</v>
      </c>
      <c r="BT540" s="19">
        <v>110.5</v>
      </c>
      <c r="BU540" s="19">
        <v>113</v>
      </c>
      <c r="BV540" s="19">
        <v>112.4</v>
      </c>
      <c r="BW540" s="19">
        <v>116</v>
      </c>
      <c r="BX540" s="19">
        <v>121</v>
      </c>
      <c r="BY540" s="19">
        <v>120.5</v>
      </c>
      <c r="BZ540" s="19">
        <v>118.4</v>
      </c>
      <c r="CA540" s="19">
        <v>117.4</v>
      </c>
      <c r="CB540" s="19">
        <v>110.4</v>
      </c>
      <c r="CC540" s="19">
        <v>108.6</v>
      </c>
      <c r="CD540" s="19">
        <v>108.5</v>
      </c>
      <c r="CE540" s="19">
        <v>108.4</v>
      </c>
      <c r="CF540" s="19">
        <v>107.3</v>
      </c>
      <c r="CG540" s="19">
        <v>108.9</v>
      </c>
      <c r="CH540" s="19">
        <v>112.2</v>
      </c>
      <c r="CI540" s="19">
        <v>115.6</v>
      </c>
      <c r="CJ540" s="19">
        <v>117.4</v>
      </c>
      <c r="CK540" s="19">
        <v>116.6</v>
      </c>
      <c r="CL540" s="19">
        <v>117.2</v>
      </c>
      <c r="CM540" s="19">
        <v>113.6</v>
      </c>
      <c r="CN540" s="19">
        <v>106.8</v>
      </c>
      <c r="CO540" s="19">
        <v>109.6</v>
      </c>
      <c r="CP540" s="19">
        <v>104.2</v>
      </c>
      <c r="CQ540" s="19">
        <v>107.3</v>
      </c>
      <c r="CR540" s="19">
        <v>103.2</v>
      </c>
      <c r="CS540" s="19">
        <v>105.5</v>
      </c>
      <c r="CT540" s="19">
        <v>112.5</v>
      </c>
      <c r="CU540" s="19">
        <v>114.5</v>
      </c>
      <c r="CV540" s="19">
        <v>122.2</v>
      </c>
      <c r="CW540" s="19">
        <v>124.7</v>
      </c>
      <c r="CX540" s="19">
        <v>123.7</v>
      </c>
      <c r="CY540" s="19">
        <v>125.2</v>
      </c>
      <c r="CZ540" s="19">
        <v>125</v>
      </c>
      <c r="DA540" s="19">
        <v>120.9</v>
      </c>
      <c r="DB540" s="19">
        <v>119.3</v>
      </c>
      <c r="DC540" s="19">
        <v>121</v>
      </c>
      <c r="DD540" s="19">
        <v>118.2</v>
      </c>
      <c r="DE540" s="19">
        <v>115.3</v>
      </c>
      <c r="DF540" s="19">
        <v>114.4</v>
      </c>
      <c r="DG540" s="19">
        <v>120.2</v>
      </c>
      <c r="DH540" s="19">
        <v>125.1</v>
      </c>
      <c r="DI540" s="19">
        <v>126.4</v>
      </c>
      <c r="DJ540" s="19">
        <v>126</v>
      </c>
      <c r="DK540" s="19">
        <v>125</v>
      </c>
      <c r="DL540" s="19">
        <v>123.7</v>
      </c>
      <c r="DM540" s="19">
        <v>121</v>
      </c>
      <c r="DN540" s="19">
        <v>124.7</v>
      </c>
      <c r="DO540" s="19">
        <v>126</v>
      </c>
      <c r="DP540" s="19">
        <v>121</v>
      </c>
      <c r="DQ540" s="19">
        <v>117.5</v>
      </c>
      <c r="DR540" s="19">
        <v>119.4</v>
      </c>
      <c r="DS540" s="19">
        <v>124.1</v>
      </c>
      <c r="DT540" s="19">
        <v>126.5</v>
      </c>
      <c r="DU540" s="19">
        <v>130.6</v>
      </c>
      <c r="DV540" s="19">
        <v>129.6</v>
      </c>
      <c r="DW540" s="19">
        <v>129.6</v>
      </c>
    </row>
    <row r="541" spans="1:127">
      <c r="A541" s="17" t="s">
        <v>1675</v>
      </c>
      <c r="B541" s="17" t="s">
        <v>1676</v>
      </c>
      <c r="C541" s="18">
        <v>0.29248000000000002</v>
      </c>
      <c r="D541" s="19">
        <v>106.6</v>
      </c>
      <c r="E541" s="19">
        <v>108.3</v>
      </c>
      <c r="F541" s="19">
        <v>108.4</v>
      </c>
      <c r="G541" s="19">
        <v>108.8</v>
      </c>
      <c r="H541" s="19">
        <v>107.9</v>
      </c>
      <c r="I541" s="19">
        <v>108.4</v>
      </c>
      <c r="J541" s="19">
        <v>108.5</v>
      </c>
      <c r="K541" s="19">
        <v>108.9</v>
      </c>
      <c r="L541" s="19">
        <v>108.6</v>
      </c>
      <c r="M541" s="19">
        <v>110.1</v>
      </c>
      <c r="N541" s="19">
        <v>110.8</v>
      </c>
      <c r="O541" s="19">
        <v>109.9</v>
      </c>
      <c r="P541" s="19">
        <v>111.7</v>
      </c>
      <c r="Q541" s="19">
        <v>110.4</v>
      </c>
      <c r="R541" s="19">
        <v>110.7</v>
      </c>
      <c r="S541" s="19">
        <v>111.2</v>
      </c>
      <c r="T541" s="19">
        <v>109.9</v>
      </c>
      <c r="U541" s="19">
        <v>110.7</v>
      </c>
      <c r="V541" s="19">
        <v>112.4</v>
      </c>
      <c r="W541" s="19">
        <v>114.2</v>
      </c>
      <c r="X541" s="19">
        <v>114.8</v>
      </c>
      <c r="Y541" s="19">
        <v>114.4</v>
      </c>
      <c r="Z541" s="19">
        <v>114.1</v>
      </c>
      <c r="AA541" s="19">
        <v>115.1</v>
      </c>
      <c r="AB541" s="19">
        <v>115.3</v>
      </c>
      <c r="AC541" s="19">
        <v>116</v>
      </c>
      <c r="AD541" s="19">
        <v>118.2</v>
      </c>
      <c r="AE541" s="19">
        <v>118</v>
      </c>
      <c r="AF541" s="19">
        <v>118</v>
      </c>
      <c r="AG541" s="19">
        <v>118.2</v>
      </c>
      <c r="AH541" s="19">
        <v>118</v>
      </c>
      <c r="AI541" s="19">
        <v>117.2</v>
      </c>
      <c r="AJ541" s="19">
        <v>115.2</v>
      </c>
      <c r="AK541" s="19">
        <v>115.7</v>
      </c>
      <c r="AL541" s="19">
        <v>114.7</v>
      </c>
      <c r="AM541" s="19">
        <v>113.5</v>
      </c>
      <c r="AN541" s="19">
        <v>116.1</v>
      </c>
      <c r="AO541" s="19">
        <v>115.6</v>
      </c>
      <c r="AP541" s="19">
        <v>116.4</v>
      </c>
      <c r="AQ541" s="19">
        <v>116.4</v>
      </c>
      <c r="AR541" s="19">
        <v>116.5</v>
      </c>
      <c r="AS541" s="19">
        <v>116</v>
      </c>
      <c r="AT541" s="19">
        <v>117</v>
      </c>
      <c r="AU541" s="19">
        <v>116.8</v>
      </c>
      <c r="AV541" s="19">
        <v>116.7</v>
      </c>
      <c r="AW541" s="19">
        <v>115.8</v>
      </c>
      <c r="AX541" s="19">
        <v>114.6</v>
      </c>
      <c r="AY541" s="19">
        <v>115.4</v>
      </c>
      <c r="AZ541" s="19">
        <v>115.5</v>
      </c>
      <c r="BA541" s="19">
        <v>114.8</v>
      </c>
      <c r="BB541" s="19">
        <v>115.6</v>
      </c>
      <c r="BC541" s="19">
        <v>114.3</v>
      </c>
      <c r="BD541" s="19">
        <v>113.7</v>
      </c>
      <c r="BE541" s="19">
        <v>114.1</v>
      </c>
      <c r="BF541" s="19">
        <v>115</v>
      </c>
      <c r="BG541" s="19">
        <v>116.8</v>
      </c>
      <c r="BH541" s="19">
        <v>115.9</v>
      </c>
      <c r="BI541" s="19">
        <v>115.2</v>
      </c>
      <c r="BJ541" s="19">
        <v>116.8</v>
      </c>
      <c r="BK541" s="19">
        <v>116</v>
      </c>
      <c r="BL541" s="19">
        <v>116.5</v>
      </c>
      <c r="BM541" s="19">
        <v>117.2</v>
      </c>
      <c r="BN541" s="19">
        <v>118.7</v>
      </c>
      <c r="BO541" s="19">
        <v>118.7</v>
      </c>
      <c r="BP541" s="19">
        <v>118.4</v>
      </c>
      <c r="BQ541" s="19">
        <v>119.4</v>
      </c>
      <c r="BR541" s="19">
        <v>120</v>
      </c>
      <c r="BS541" s="19">
        <v>118.6</v>
      </c>
      <c r="BT541" s="19">
        <v>119.1</v>
      </c>
      <c r="BU541" s="19">
        <v>120.3</v>
      </c>
      <c r="BV541" s="19">
        <v>119.2</v>
      </c>
      <c r="BW541" s="19">
        <v>120.1</v>
      </c>
      <c r="BX541" s="19">
        <v>118.4</v>
      </c>
      <c r="BY541" s="19">
        <v>121.8</v>
      </c>
      <c r="BZ541" s="19">
        <v>121.5</v>
      </c>
      <c r="CA541" s="19">
        <v>121.9</v>
      </c>
      <c r="CB541" s="19">
        <v>122.7</v>
      </c>
      <c r="CC541" s="19">
        <v>122.6</v>
      </c>
      <c r="CD541" s="19">
        <v>120.5</v>
      </c>
      <c r="CE541" s="19">
        <v>121.3</v>
      </c>
      <c r="CF541" s="19">
        <v>120.6</v>
      </c>
      <c r="CG541" s="19">
        <v>122.5</v>
      </c>
      <c r="CH541" s="19">
        <v>121.9</v>
      </c>
      <c r="CI541" s="19">
        <v>122</v>
      </c>
      <c r="CJ541" s="19">
        <v>121.8</v>
      </c>
      <c r="CK541" s="19">
        <v>120.8</v>
      </c>
      <c r="CL541" s="19">
        <v>121</v>
      </c>
      <c r="CM541" s="19">
        <v>120.7</v>
      </c>
      <c r="CN541" s="19">
        <v>120.9</v>
      </c>
      <c r="CO541" s="19">
        <v>121.2</v>
      </c>
      <c r="CP541" s="19">
        <v>121.3</v>
      </c>
      <c r="CQ541" s="19">
        <v>122.1</v>
      </c>
      <c r="CR541" s="19">
        <v>122.2</v>
      </c>
      <c r="CS541" s="19">
        <v>122.5</v>
      </c>
      <c r="CT541" s="19">
        <v>122.9</v>
      </c>
      <c r="CU541" s="19">
        <v>122.2</v>
      </c>
      <c r="CV541" s="19">
        <v>123</v>
      </c>
      <c r="CW541" s="19">
        <v>124.4</v>
      </c>
      <c r="CX541" s="19">
        <v>127.1</v>
      </c>
      <c r="CY541" s="19">
        <v>124.7</v>
      </c>
      <c r="CZ541" s="19">
        <v>124.1</v>
      </c>
      <c r="DA541" s="19">
        <v>123.9</v>
      </c>
      <c r="DB541" s="19">
        <v>124.7</v>
      </c>
      <c r="DC541" s="19">
        <v>126</v>
      </c>
      <c r="DD541" s="19">
        <v>127.1</v>
      </c>
      <c r="DE541" s="19">
        <v>126</v>
      </c>
      <c r="DF541" s="19">
        <v>126.7</v>
      </c>
      <c r="DG541" s="19">
        <v>126.4</v>
      </c>
      <c r="DH541" s="19">
        <v>128.19999999999999</v>
      </c>
      <c r="DI541" s="19">
        <v>128.9</v>
      </c>
      <c r="DJ541" s="19">
        <v>129</v>
      </c>
      <c r="DK541" s="19">
        <v>127.8</v>
      </c>
      <c r="DL541" s="19">
        <v>128.9</v>
      </c>
      <c r="DM541" s="19">
        <v>128.6</v>
      </c>
      <c r="DN541" s="19">
        <v>128.4</v>
      </c>
      <c r="DO541" s="19">
        <v>129.19999999999999</v>
      </c>
      <c r="DP541" s="19">
        <v>129.80000000000001</v>
      </c>
      <c r="DQ541" s="19">
        <v>129.80000000000001</v>
      </c>
      <c r="DR541" s="19">
        <v>130.6</v>
      </c>
      <c r="DS541" s="19">
        <v>131.69999999999999</v>
      </c>
      <c r="DT541" s="19">
        <v>132.69999999999999</v>
      </c>
      <c r="DU541" s="19">
        <v>134.1</v>
      </c>
      <c r="DV541" s="19">
        <v>133.19999999999999</v>
      </c>
      <c r="DW541" s="19">
        <v>134.4</v>
      </c>
    </row>
    <row r="542" spans="1:127">
      <c r="A542" s="17" t="s">
        <v>1677</v>
      </c>
      <c r="B542" s="17" t="s">
        <v>1678</v>
      </c>
      <c r="C542" s="18">
        <v>0.12181</v>
      </c>
      <c r="D542" s="19">
        <v>110.4</v>
      </c>
      <c r="E542" s="19">
        <v>115.3</v>
      </c>
      <c r="F542" s="19">
        <v>116.2</v>
      </c>
      <c r="G542" s="19">
        <v>117.2</v>
      </c>
      <c r="H542" s="19">
        <v>115.6</v>
      </c>
      <c r="I542" s="19">
        <v>114.8</v>
      </c>
      <c r="J542" s="19">
        <v>115.3</v>
      </c>
      <c r="K542" s="19">
        <v>114.4</v>
      </c>
      <c r="L542" s="19">
        <v>114</v>
      </c>
      <c r="M542" s="19">
        <v>117.6</v>
      </c>
      <c r="N542" s="19">
        <v>116.6</v>
      </c>
      <c r="O542" s="19">
        <v>116.3</v>
      </c>
      <c r="P542" s="19">
        <v>117.2</v>
      </c>
      <c r="Q542" s="19">
        <v>116.8</v>
      </c>
      <c r="R542" s="19">
        <v>116.3</v>
      </c>
      <c r="S542" s="19">
        <v>116.1</v>
      </c>
      <c r="T542" s="19">
        <v>115</v>
      </c>
      <c r="U542" s="19">
        <v>115.3</v>
      </c>
      <c r="V542" s="19">
        <v>116.2</v>
      </c>
      <c r="W542" s="19">
        <v>116.5</v>
      </c>
      <c r="X542" s="19">
        <v>116.1</v>
      </c>
      <c r="Y542" s="19">
        <v>114.9</v>
      </c>
      <c r="Z542" s="19">
        <v>116</v>
      </c>
      <c r="AA542" s="19">
        <v>115</v>
      </c>
      <c r="AB542" s="19">
        <v>115.9</v>
      </c>
      <c r="AC542" s="19">
        <v>117.6</v>
      </c>
      <c r="AD542" s="19">
        <v>121.3</v>
      </c>
      <c r="AE542" s="19">
        <v>122.2</v>
      </c>
      <c r="AF542" s="19">
        <v>121.1</v>
      </c>
      <c r="AG542" s="19">
        <v>120.1</v>
      </c>
      <c r="AH542" s="19">
        <v>118.3</v>
      </c>
      <c r="AI542" s="19">
        <v>117.6</v>
      </c>
      <c r="AJ542" s="19">
        <v>115.9</v>
      </c>
      <c r="AK542" s="19">
        <v>115.1</v>
      </c>
      <c r="AL542" s="19">
        <v>115.2</v>
      </c>
      <c r="AM542" s="19">
        <v>114.1</v>
      </c>
      <c r="AN542" s="19">
        <v>115.8</v>
      </c>
      <c r="AO542" s="19">
        <v>117</v>
      </c>
      <c r="AP542" s="19">
        <v>116</v>
      </c>
      <c r="AQ542" s="19">
        <v>115.6</v>
      </c>
      <c r="AR542" s="19">
        <v>114.7</v>
      </c>
      <c r="AS542" s="19">
        <v>113.6</v>
      </c>
      <c r="AT542" s="19">
        <v>113.6</v>
      </c>
      <c r="AU542" s="19">
        <v>112.9</v>
      </c>
      <c r="AV542" s="19">
        <v>111.6</v>
      </c>
      <c r="AW542" s="19">
        <v>112.5</v>
      </c>
      <c r="AX542" s="19">
        <v>111.9</v>
      </c>
      <c r="AY542" s="19">
        <v>112.9</v>
      </c>
      <c r="AZ542" s="19">
        <v>112.7</v>
      </c>
      <c r="BA542" s="19">
        <v>112.9</v>
      </c>
      <c r="BB542" s="19">
        <v>112.3</v>
      </c>
      <c r="BC542" s="19">
        <v>111.4</v>
      </c>
      <c r="BD542" s="19">
        <v>109.7</v>
      </c>
      <c r="BE542" s="19">
        <v>109.1</v>
      </c>
      <c r="BF542" s="19">
        <v>110</v>
      </c>
      <c r="BG542" s="19">
        <v>110.6</v>
      </c>
      <c r="BH542" s="19">
        <v>109.7</v>
      </c>
      <c r="BI542" s="19">
        <v>109.7</v>
      </c>
      <c r="BJ542" s="19">
        <v>110.3</v>
      </c>
      <c r="BK542" s="19">
        <v>110.7</v>
      </c>
      <c r="BL542" s="19">
        <v>111.5</v>
      </c>
      <c r="BM542" s="19">
        <v>112.2</v>
      </c>
      <c r="BN542" s="19">
        <v>112.1</v>
      </c>
      <c r="BO542" s="19">
        <v>115</v>
      </c>
      <c r="BP542" s="19">
        <v>113.5</v>
      </c>
      <c r="BQ542" s="19">
        <v>114.3</v>
      </c>
      <c r="BR542" s="19">
        <v>115</v>
      </c>
      <c r="BS542" s="19">
        <v>112.6</v>
      </c>
      <c r="BT542" s="19">
        <v>113</v>
      </c>
      <c r="BU542" s="19">
        <v>113.7</v>
      </c>
      <c r="BV542" s="19">
        <v>113.4</v>
      </c>
      <c r="BW542" s="19">
        <v>113.1</v>
      </c>
      <c r="BX542" s="19">
        <v>113.4</v>
      </c>
      <c r="BY542" s="19">
        <v>116.5</v>
      </c>
      <c r="BZ542" s="19">
        <v>117.5</v>
      </c>
      <c r="CA542" s="19">
        <v>116</v>
      </c>
      <c r="CB542" s="19">
        <v>116.2</v>
      </c>
      <c r="CC542" s="19">
        <v>116</v>
      </c>
      <c r="CD542" s="19">
        <v>114.7</v>
      </c>
      <c r="CE542" s="19">
        <v>113.6</v>
      </c>
      <c r="CF542" s="19">
        <v>113.8</v>
      </c>
      <c r="CG542" s="19">
        <v>114.4</v>
      </c>
      <c r="CH542" s="19">
        <v>113.2</v>
      </c>
      <c r="CI542" s="19">
        <v>113.9</v>
      </c>
      <c r="CJ542" s="19">
        <v>115.6</v>
      </c>
      <c r="CK542" s="19">
        <v>115.7</v>
      </c>
      <c r="CL542" s="19">
        <v>116.5</v>
      </c>
      <c r="CM542" s="19">
        <v>115.5</v>
      </c>
      <c r="CN542" s="19">
        <v>113.8</v>
      </c>
      <c r="CO542" s="19">
        <v>113.4</v>
      </c>
      <c r="CP542" s="19">
        <v>113.1</v>
      </c>
      <c r="CQ542" s="19">
        <v>114.3</v>
      </c>
      <c r="CR542" s="19">
        <v>114.7</v>
      </c>
      <c r="CS542" s="19">
        <v>113.2</v>
      </c>
      <c r="CT542" s="19">
        <v>114.9</v>
      </c>
      <c r="CU542" s="19">
        <v>114</v>
      </c>
      <c r="CV542" s="19">
        <v>115.3</v>
      </c>
      <c r="CW542" s="19">
        <v>121.2</v>
      </c>
      <c r="CX542" s="19">
        <v>123.7</v>
      </c>
      <c r="CY542" s="19">
        <v>123.9</v>
      </c>
      <c r="CZ542" s="19">
        <v>123.1</v>
      </c>
      <c r="DA542" s="19">
        <v>122.4</v>
      </c>
      <c r="DB542" s="19">
        <v>123</v>
      </c>
      <c r="DC542" s="19">
        <v>122.7</v>
      </c>
      <c r="DD542" s="19">
        <v>121.8</v>
      </c>
      <c r="DE542" s="19">
        <v>122.2</v>
      </c>
      <c r="DF542" s="19">
        <v>123.1</v>
      </c>
      <c r="DG542" s="19">
        <v>122.2</v>
      </c>
      <c r="DH542" s="19">
        <v>126.8</v>
      </c>
      <c r="DI542" s="19">
        <v>127.3</v>
      </c>
      <c r="DJ542" s="19">
        <v>128.19999999999999</v>
      </c>
      <c r="DK542" s="19">
        <v>125.8</v>
      </c>
      <c r="DL542" s="19">
        <v>124.6</v>
      </c>
      <c r="DM542" s="19">
        <v>125.2</v>
      </c>
      <c r="DN542" s="19">
        <v>124.5</v>
      </c>
      <c r="DO542" s="19">
        <v>124.5</v>
      </c>
      <c r="DP542" s="19">
        <v>124.2</v>
      </c>
      <c r="DQ542" s="19">
        <v>124.5</v>
      </c>
      <c r="DR542" s="19">
        <v>124.3</v>
      </c>
      <c r="DS542" s="19">
        <v>127.6</v>
      </c>
      <c r="DT542" s="19">
        <v>129.30000000000001</v>
      </c>
      <c r="DU542" s="19">
        <v>129.6</v>
      </c>
      <c r="DV542" s="19">
        <v>129.1</v>
      </c>
      <c r="DW542" s="19">
        <v>129.5</v>
      </c>
    </row>
    <row r="543" spans="1:127">
      <c r="A543" s="17" t="s">
        <v>1679</v>
      </c>
      <c r="B543" s="17" t="s">
        <v>1680</v>
      </c>
      <c r="C543" s="18">
        <v>9.6030000000000004E-2</v>
      </c>
      <c r="D543" s="19">
        <v>104.7</v>
      </c>
      <c r="E543" s="19">
        <v>103.3</v>
      </c>
      <c r="F543" s="19">
        <v>102.6</v>
      </c>
      <c r="G543" s="19">
        <v>102.1</v>
      </c>
      <c r="H543" s="19">
        <v>101.1</v>
      </c>
      <c r="I543" s="19">
        <v>104.1</v>
      </c>
      <c r="J543" s="19">
        <v>104.7</v>
      </c>
      <c r="K543" s="19">
        <v>106.5</v>
      </c>
      <c r="L543" s="19">
        <v>105.8</v>
      </c>
      <c r="M543" s="19">
        <v>105.9</v>
      </c>
      <c r="N543" s="19">
        <v>109.4</v>
      </c>
      <c r="O543" s="19">
        <v>106.4</v>
      </c>
      <c r="P543" s="19">
        <v>108.3</v>
      </c>
      <c r="Q543" s="19">
        <v>105.5</v>
      </c>
      <c r="R543" s="19">
        <v>106.8</v>
      </c>
      <c r="S543" s="19">
        <v>107.9</v>
      </c>
      <c r="T543" s="19">
        <v>105.7</v>
      </c>
      <c r="U543" s="19">
        <v>108.3</v>
      </c>
      <c r="V543" s="19">
        <v>111.6</v>
      </c>
      <c r="W543" s="19">
        <v>115.3</v>
      </c>
      <c r="X543" s="19">
        <v>116.2</v>
      </c>
      <c r="Y543" s="19">
        <v>115.7</v>
      </c>
      <c r="Z543" s="19">
        <v>114.6</v>
      </c>
      <c r="AA543" s="19">
        <v>117.6</v>
      </c>
      <c r="AB543" s="19">
        <v>115.2</v>
      </c>
      <c r="AC543" s="19">
        <v>115.4</v>
      </c>
      <c r="AD543" s="19">
        <v>117.3</v>
      </c>
      <c r="AE543" s="19">
        <v>115.7</v>
      </c>
      <c r="AF543" s="19">
        <v>117.8</v>
      </c>
      <c r="AG543" s="19">
        <v>121</v>
      </c>
      <c r="AH543" s="19">
        <v>121.2</v>
      </c>
      <c r="AI543" s="19">
        <v>120.5</v>
      </c>
      <c r="AJ543" s="19">
        <v>117.3</v>
      </c>
      <c r="AK543" s="19">
        <v>118.3</v>
      </c>
      <c r="AL543" s="19">
        <v>116.2</v>
      </c>
      <c r="AM543" s="19">
        <v>113.6</v>
      </c>
      <c r="AN543" s="19">
        <v>119.8</v>
      </c>
      <c r="AO543" s="19">
        <v>117</v>
      </c>
      <c r="AP543" s="19">
        <v>120.3</v>
      </c>
      <c r="AQ543" s="19">
        <v>120.5</v>
      </c>
      <c r="AR543" s="19">
        <v>122.7</v>
      </c>
      <c r="AS543" s="19">
        <v>122.4</v>
      </c>
      <c r="AT543" s="19">
        <v>124.9</v>
      </c>
      <c r="AU543" s="19">
        <v>125.6</v>
      </c>
      <c r="AV543" s="19">
        <v>128.69999999999999</v>
      </c>
      <c r="AW543" s="19">
        <v>125.4</v>
      </c>
      <c r="AX543" s="19">
        <v>122.8</v>
      </c>
      <c r="AY543" s="19">
        <v>123.5</v>
      </c>
      <c r="AZ543" s="19">
        <v>124.5</v>
      </c>
      <c r="BA543" s="19">
        <v>122.2</v>
      </c>
      <c r="BB543" s="19">
        <v>124.9</v>
      </c>
      <c r="BC543" s="19">
        <v>122.4</v>
      </c>
      <c r="BD543" s="19">
        <v>122.4</v>
      </c>
      <c r="BE543" s="19">
        <v>123.6</v>
      </c>
      <c r="BF543" s="19">
        <v>125.5</v>
      </c>
      <c r="BG543" s="19">
        <v>128.4</v>
      </c>
      <c r="BH543" s="19">
        <v>128</v>
      </c>
      <c r="BI543" s="19">
        <v>126</v>
      </c>
      <c r="BJ543" s="19">
        <v>128.80000000000001</v>
      </c>
      <c r="BK543" s="19">
        <v>126</v>
      </c>
      <c r="BL543" s="19">
        <v>125.9</v>
      </c>
      <c r="BM543" s="19">
        <v>126.5</v>
      </c>
      <c r="BN543" s="19">
        <v>131.19999999999999</v>
      </c>
      <c r="BO543" s="19">
        <v>126</v>
      </c>
      <c r="BP543" s="19">
        <v>126.5</v>
      </c>
      <c r="BQ543" s="19">
        <v>129</v>
      </c>
      <c r="BR543" s="19">
        <v>129.4</v>
      </c>
      <c r="BS543" s="19">
        <v>128.69999999999999</v>
      </c>
      <c r="BT543" s="19">
        <v>129.30000000000001</v>
      </c>
      <c r="BU543" s="19">
        <v>131.9</v>
      </c>
      <c r="BV543" s="19">
        <v>128.4</v>
      </c>
      <c r="BW543" s="19">
        <v>131</v>
      </c>
      <c r="BX543" s="19">
        <v>125</v>
      </c>
      <c r="BY543" s="19">
        <v>130.5</v>
      </c>
      <c r="BZ543" s="19">
        <v>128.30000000000001</v>
      </c>
      <c r="CA543" s="19">
        <v>130.4</v>
      </c>
      <c r="CB543" s="19">
        <v>131.80000000000001</v>
      </c>
      <c r="CC543" s="19">
        <v>130.4</v>
      </c>
      <c r="CD543" s="19">
        <v>126</v>
      </c>
      <c r="CE543" s="19">
        <v>128.1</v>
      </c>
      <c r="CF543" s="19">
        <v>126.3</v>
      </c>
      <c r="CG543" s="19">
        <v>130.69999999999999</v>
      </c>
      <c r="CH543" s="19">
        <v>130.1</v>
      </c>
      <c r="CI543" s="19">
        <v>129.69999999999999</v>
      </c>
      <c r="CJ543" s="19">
        <v>126.8</v>
      </c>
      <c r="CK543" s="19">
        <v>123.2</v>
      </c>
      <c r="CL543" s="19">
        <v>124.3</v>
      </c>
      <c r="CM543" s="19">
        <v>123.8</v>
      </c>
      <c r="CN543" s="19">
        <v>126</v>
      </c>
      <c r="CO543" s="19">
        <v>127.8</v>
      </c>
      <c r="CP543" s="19">
        <v>127.2</v>
      </c>
      <c r="CQ543" s="19">
        <v>127.5</v>
      </c>
      <c r="CR543" s="19">
        <v>126.2</v>
      </c>
      <c r="CS543" s="19">
        <v>129.30000000000001</v>
      </c>
      <c r="CT543" s="19">
        <v>128.30000000000001</v>
      </c>
      <c r="CU543" s="19">
        <v>127.5</v>
      </c>
      <c r="CV543" s="19">
        <v>127.5</v>
      </c>
      <c r="CW543" s="19">
        <v>124.5</v>
      </c>
      <c r="CX543" s="19">
        <v>129.6</v>
      </c>
      <c r="CY543" s="19">
        <v>122.1</v>
      </c>
      <c r="CZ543" s="19">
        <v>121.1</v>
      </c>
      <c r="DA543" s="19">
        <v>121.3</v>
      </c>
      <c r="DB543" s="19">
        <v>122.7</v>
      </c>
      <c r="DC543" s="19">
        <v>127</v>
      </c>
      <c r="DD543" s="19">
        <v>129.30000000000001</v>
      </c>
      <c r="DE543" s="19">
        <v>126.9</v>
      </c>
      <c r="DF543" s="19">
        <v>127.2</v>
      </c>
      <c r="DG543" s="19">
        <v>127.5</v>
      </c>
      <c r="DH543" s="19">
        <v>126.3</v>
      </c>
      <c r="DI543" s="19">
        <v>127</v>
      </c>
      <c r="DJ543" s="19">
        <v>126.4</v>
      </c>
      <c r="DK543" s="19">
        <v>124.5</v>
      </c>
      <c r="DL543" s="19">
        <v>129.9</v>
      </c>
      <c r="DM543" s="19">
        <v>129.9</v>
      </c>
      <c r="DN543" s="19">
        <v>130.1</v>
      </c>
      <c r="DO543" s="19">
        <v>132.19999999999999</v>
      </c>
      <c r="DP543" s="19">
        <v>131.69999999999999</v>
      </c>
      <c r="DQ543" s="19">
        <v>130.80000000000001</v>
      </c>
      <c r="DR543" s="19">
        <v>130.9</v>
      </c>
      <c r="DS543" s="19">
        <v>131.30000000000001</v>
      </c>
      <c r="DT543" s="19">
        <v>130.4</v>
      </c>
      <c r="DU543" s="19">
        <v>132.80000000000001</v>
      </c>
      <c r="DV543" s="19">
        <v>131.4</v>
      </c>
      <c r="DW543" s="19">
        <v>132</v>
      </c>
    </row>
    <row r="544" spans="1:127">
      <c r="A544" s="17" t="s">
        <v>1681</v>
      </c>
      <c r="B544" s="17" t="s">
        <v>1682</v>
      </c>
      <c r="C544" s="18">
        <v>4.8999999999999998E-3</v>
      </c>
      <c r="D544" s="19">
        <v>103.3</v>
      </c>
      <c r="E544" s="19">
        <v>105.7</v>
      </c>
      <c r="F544" s="19">
        <v>106.9</v>
      </c>
      <c r="G544" s="19">
        <v>108</v>
      </c>
      <c r="H544" s="19">
        <v>108.9</v>
      </c>
      <c r="I544" s="19">
        <v>107.1</v>
      </c>
      <c r="J544" s="19">
        <v>107.4</v>
      </c>
      <c r="K544" s="19">
        <v>107.9</v>
      </c>
      <c r="L544" s="19">
        <v>106.8</v>
      </c>
      <c r="M544" s="19">
        <v>111</v>
      </c>
      <c r="N544" s="19">
        <v>110.9</v>
      </c>
      <c r="O544" s="19">
        <v>110.8</v>
      </c>
      <c r="P544" s="19">
        <v>112.4</v>
      </c>
      <c r="Q544" s="19">
        <v>112.5</v>
      </c>
      <c r="R544" s="19">
        <v>111.9</v>
      </c>
      <c r="S544" s="19">
        <v>111.9</v>
      </c>
      <c r="T544" s="19">
        <v>109.2</v>
      </c>
      <c r="U544" s="19">
        <v>108.6</v>
      </c>
      <c r="V544" s="19">
        <v>109.7</v>
      </c>
      <c r="W544" s="19">
        <v>109.7</v>
      </c>
      <c r="X544" s="19">
        <v>111.4</v>
      </c>
      <c r="Y544" s="19">
        <v>112.6</v>
      </c>
      <c r="Z544" s="19">
        <v>112.6</v>
      </c>
      <c r="AA544" s="19">
        <v>113</v>
      </c>
      <c r="AB544" s="19">
        <v>114.5</v>
      </c>
      <c r="AC544" s="19">
        <v>114.6</v>
      </c>
      <c r="AD544" s="19">
        <v>114.7</v>
      </c>
      <c r="AE544" s="19">
        <v>116.4</v>
      </c>
      <c r="AF544" s="19">
        <v>117.7</v>
      </c>
      <c r="AG544" s="19">
        <v>118</v>
      </c>
      <c r="AH544" s="19">
        <v>118.4</v>
      </c>
      <c r="AI544" s="19">
        <v>119</v>
      </c>
      <c r="AJ544" s="19">
        <v>118.8</v>
      </c>
      <c r="AK544" s="19">
        <v>118.4</v>
      </c>
      <c r="AL544" s="19">
        <v>117.4</v>
      </c>
      <c r="AM544" s="19">
        <v>117.1</v>
      </c>
      <c r="AN544" s="19">
        <v>115.6</v>
      </c>
      <c r="AO544" s="19">
        <v>117.2</v>
      </c>
      <c r="AP544" s="19">
        <v>118.5</v>
      </c>
      <c r="AQ544" s="19">
        <v>119.4</v>
      </c>
      <c r="AR544" s="19">
        <v>119.2</v>
      </c>
      <c r="AS544" s="19">
        <v>119.5</v>
      </c>
      <c r="AT544" s="19">
        <v>118.6</v>
      </c>
      <c r="AU544" s="19">
        <v>117.5</v>
      </c>
      <c r="AV544" s="19">
        <v>117.2</v>
      </c>
      <c r="AW544" s="19">
        <v>113.9</v>
      </c>
      <c r="AX544" s="19">
        <v>111.8</v>
      </c>
      <c r="AY544" s="19">
        <v>111.9</v>
      </c>
      <c r="AZ544" s="19">
        <v>112.7</v>
      </c>
      <c r="BA544" s="19">
        <v>112.8</v>
      </c>
      <c r="BB544" s="19">
        <v>113.5</v>
      </c>
      <c r="BC544" s="19">
        <v>114.1</v>
      </c>
      <c r="BD544" s="19">
        <v>114</v>
      </c>
      <c r="BE544" s="19">
        <v>114.8</v>
      </c>
      <c r="BF544" s="19">
        <v>114.3</v>
      </c>
      <c r="BG544" s="19">
        <v>114.7</v>
      </c>
      <c r="BH544" s="19">
        <v>116.3</v>
      </c>
      <c r="BI544" s="19">
        <v>121.8</v>
      </c>
      <c r="BJ544" s="19">
        <v>122.6</v>
      </c>
      <c r="BK544" s="19">
        <v>123.2</v>
      </c>
      <c r="BL544" s="19">
        <v>123.7</v>
      </c>
      <c r="BM544" s="19">
        <v>123.9</v>
      </c>
      <c r="BN544" s="19">
        <v>124</v>
      </c>
      <c r="BO544" s="19">
        <v>125.4</v>
      </c>
      <c r="BP544" s="19">
        <v>123.1</v>
      </c>
      <c r="BQ544" s="19">
        <v>124.4</v>
      </c>
      <c r="BR544" s="19">
        <v>124.4</v>
      </c>
      <c r="BS544" s="19">
        <v>124.4</v>
      </c>
      <c r="BT544" s="19">
        <v>127</v>
      </c>
      <c r="BU544" s="19">
        <v>128.19999999999999</v>
      </c>
      <c r="BV544" s="19">
        <v>127.8</v>
      </c>
      <c r="BW544" s="19">
        <v>128.9</v>
      </c>
      <c r="BX544" s="19">
        <v>129.19999999999999</v>
      </c>
      <c r="BY544" s="19">
        <v>130.30000000000001</v>
      </c>
      <c r="BZ544" s="19">
        <v>130.9</v>
      </c>
      <c r="CA544" s="19">
        <v>132.5</v>
      </c>
      <c r="CB544" s="19">
        <v>135.9</v>
      </c>
      <c r="CC544" s="19">
        <v>137.19999999999999</v>
      </c>
      <c r="CD544" s="19">
        <v>137.80000000000001</v>
      </c>
      <c r="CE544" s="19">
        <v>137.69999999999999</v>
      </c>
      <c r="CF544" s="19">
        <v>138.30000000000001</v>
      </c>
      <c r="CG544" s="19">
        <v>140.9</v>
      </c>
      <c r="CH544" s="19">
        <v>141.19999999999999</v>
      </c>
      <c r="CI544" s="19">
        <v>139.80000000000001</v>
      </c>
      <c r="CJ544" s="19">
        <v>141.4</v>
      </c>
      <c r="CK544" s="19">
        <v>141.69999999999999</v>
      </c>
      <c r="CL544" s="19">
        <v>141.69999999999999</v>
      </c>
      <c r="CM544" s="19">
        <v>141.30000000000001</v>
      </c>
      <c r="CN544" s="19">
        <v>141.30000000000001</v>
      </c>
      <c r="CO544" s="19">
        <v>141.30000000000001</v>
      </c>
      <c r="CP544" s="19">
        <v>142.69999999999999</v>
      </c>
      <c r="CQ544" s="19">
        <v>143.9</v>
      </c>
      <c r="CR544" s="19">
        <v>147.1</v>
      </c>
      <c r="CS544" s="19">
        <v>150.1</v>
      </c>
      <c r="CT544" s="19">
        <v>149.9</v>
      </c>
      <c r="CU544" s="19">
        <v>149.30000000000001</v>
      </c>
      <c r="CV544" s="19">
        <v>151</v>
      </c>
      <c r="CW544" s="19">
        <v>151</v>
      </c>
      <c r="CX544" s="19">
        <v>151.19999999999999</v>
      </c>
      <c r="CY544" s="19">
        <v>150.69999999999999</v>
      </c>
      <c r="CZ544" s="19">
        <v>150</v>
      </c>
      <c r="DA544" s="19">
        <v>149.5</v>
      </c>
      <c r="DB544" s="19">
        <v>149.69999999999999</v>
      </c>
      <c r="DC544" s="19">
        <v>149.80000000000001</v>
      </c>
      <c r="DD544" s="19">
        <v>149.69999999999999</v>
      </c>
      <c r="DE544" s="19">
        <v>149.69999999999999</v>
      </c>
      <c r="DF544" s="19">
        <v>150</v>
      </c>
      <c r="DG544" s="19">
        <v>150.69999999999999</v>
      </c>
      <c r="DH544" s="19">
        <v>152.19999999999999</v>
      </c>
      <c r="DI544" s="19">
        <v>155</v>
      </c>
      <c r="DJ544" s="19">
        <v>155.69999999999999</v>
      </c>
      <c r="DK544" s="19">
        <v>156.6</v>
      </c>
      <c r="DL544" s="19">
        <v>156.69999999999999</v>
      </c>
      <c r="DM544" s="19">
        <v>154.6</v>
      </c>
      <c r="DN544" s="19">
        <v>154.1</v>
      </c>
      <c r="DO544" s="19">
        <v>157.1</v>
      </c>
      <c r="DP544" s="19">
        <v>157.6</v>
      </c>
      <c r="DQ544" s="19">
        <v>157.5</v>
      </c>
      <c r="DR544" s="19">
        <v>164.4</v>
      </c>
      <c r="DS544" s="19">
        <v>166.4</v>
      </c>
      <c r="DT544" s="19">
        <v>170.1</v>
      </c>
      <c r="DU544" s="19">
        <v>170.1</v>
      </c>
      <c r="DV544" s="19">
        <v>170.1</v>
      </c>
      <c r="DW544" s="19">
        <v>170.6</v>
      </c>
    </row>
    <row r="545" spans="1:127">
      <c r="A545" s="17" t="s">
        <v>1683</v>
      </c>
      <c r="B545" s="17" t="s">
        <v>1684</v>
      </c>
      <c r="C545" s="18">
        <v>4.3450000000000003E-2</v>
      </c>
      <c r="D545" s="19">
        <v>103.1</v>
      </c>
      <c r="E545" s="19">
        <v>102.1</v>
      </c>
      <c r="F545" s="19">
        <v>102.2</v>
      </c>
      <c r="G545" s="19">
        <v>102.8</v>
      </c>
      <c r="H545" s="19">
        <v>102.8</v>
      </c>
      <c r="I545" s="19">
        <v>101.1</v>
      </c>
      <c r="J545" s="19">
        <v>100</v>
      </c>
      <c r="K545" s="19">
        <v>100.5</v>
      </c>
      <c r="L545" s="19">
        <v>101.1</v>
      </c>
      <c r="M545" s="19">
        <v>100.6</v>
      </c>
      <c r="N545" s="19">
        <v>100.1</v>
      </c>
      <c r="O545" s="19">
        <v>101</v>
      </c>
      <c r="P545" s="19">
        <v>102.5</v>
      </c>
      <c r="Q545" s="19">
        <v>102.1</v>
      </c>
      <c r="R545" s="19">
        <v>102.4</v>
      </c>
      <c r="S545" s="19">
        <v>103.6</v>
      </c>
      <c r="T545" s="19">
        <v>103.2</v>
      </c>
      <c r="U545" s="19">
        <v>103.2</v>
      </c>
      <c r="V545" s="19">
        <v>104.4</v>
      </c>
      <c r="W545" s="19">
        <v>107.3</v>
      </c>
      <c r="X545" s="19">
        <v>108.4</v>
      </c>
      <c r="Y545" s="19">
        <v>108.2</v>
      </c>
      <c r="Z545" s="19">
        <v>107.5</v>
      </c>
      <c r="AA545" s="19">
        <v>108.6</v>
      </c>
      <c r="AB545" s="19">
        <v>112.9</v>
      </c>
      <c r="AC545" s="19">
        <v>111.4</v>
      </c>
      <c r="AD545" s="19">
        <v>111.2</v>
      </c>
      <c r="AE545" s="19">
        <v>111.2</v>
      </c>
      <c r="AF545" s="19">
        <v>110.5</v>
      </c>
      <c r="AG545" s="19">
        <v>107.9</v>
      </c>
      <c r="AH545" s="19">
        <v>109.7</v>
      </c>
      <c r="AI545" s="19">
        <v>108.5</v>
      </c>
      <c r="AJ545" s="19">
        <v>107</v>
      </c>
      <c r="AK545" s="19">
        <v>110.5</v>
      </c>
      <c r="AL545" s="19">
        <v>107.9</v>
      </c>
      <c r="AM545" s="19">
        <v>108.4</v>
      </c>
      <c r="AN545" s="19">
        <v>106.3</v>
      </c>
      <c r="AO545" s="19">
        <v>105.7</v>
      </c>
      <c r="AP545" s="19">
        <v>106.3</v>
      </c>
      <c r="AQ545" s="19">
        <v>106.5</v>
      </c>
      <c r="AR545" s="19">
        <v>106.3</v>
      </c>
      <c r="AS545" s="19">
        <v>106.1</v>
      </c>
      <c r="AT545" s="19">
        <v>107.3</v>
      </c>
      <c r="AU545" s="19">
        <v>107.6</v>
      </c>
      <c r="AV545" s="19">
        <v>105.4</v>
      </c>
      <c r="AW545" s="19">
        <v>105.3</v>
      </c>
      <c r="AX545" s="19">
        <v>105</v>
      </c>
      <c r="AY545" s="19">
        <v>105.4</v>
      </c>
      <c r="AZ545" s="19">
        <v>104</v>
      </c>
      <c r="BA545" s="19">
        <v>103.6</v>
      </c>
      <c r="BB545" s="19">
        <v>104.2</v>
      </c>
      <c r="BC545" s="19">
        <v>103.4</v>
      </c>
      <c r="BD545" s="19">
        <v>104.4</v>
      </c>
      <c r="BE545" s="19">
        <v>104.9</v>
      </c>
      <c r="BF545" s="19">
        <v>104</v>
      </c>
      <c r="BG545" s="19">
        <v>107.5</v>
      </c>
      <c r="BH545" s="19">
        <v>105</v>
      </c>
      <c r="BI545" s="19">
        <v>105.2</v>
      </c>
      <c r="BJ545" s="19">
        <v>107.2</v>
      </c>
      <c r="BK545" s="19">
        <v>107.2</v>
      </c>
      <c r="BL545" s="19">
        <v>108.3</v>
      </c>
      <c r="BM545" s="19">
        <v>109.2</v>
      </c>
      <c r="BN545" s="19">
        <v>108.7</v>
      </c>
      <c r="BO545" s="19">
        <v>109.7</v>
      </c>
      <c r="BP545" s="19">
        <v>110.3</v>
      </c>
      <c r="BQ545" s="19">
        <v>109.8</v>
      </c>
      <c r="BR545" s="19">
        <v>111.3</v>
      </c>
      <c r="BS545" s="19">
        <v>110.4</v>
      </c>
      <c r="BT545" s="19">
        <v>110.1</v>
      </c>
      <c r="BU545" s="19">
        <v>110.8</v>
      </c>
      <c r="BV545" s="19">
        <v>112.1</v>
      </c>
      <c r="BW545" s="19">
        <v>113</v>
      </c>
      <c r="BX545" s="19">
        <v>113.7</v>
      </c>
      <c r="BY545" s="19">
        <v>115.1</v>
      </c>
      <c r="BZ545" s="19">
        <v>116.4</v>
      </c>
      <c r="CA545" s="19">
        <v>116.4</v>
      </c>
      <c r="CB545" s="19">
        <v>119.6</v>
      </c>
      <c r="CC545" s="19">
        <v>117.7</v>
      </c>
      <c r="CD545" s="19">
        <v>119.2</v>
      </c>
      <c r="CE545" s="19">
        <v>123.6</v>
      </c>
      <c r="CF545" s="19">
        <v>121.5</v>
      </c>
      <c r="CG545" s="19">
        <v>121.7</v>
      </c>
      <c r="CH545" s="19">
        <v>121.7</v>
      </c>
      <c r="CI545" s="19">
        <v>122.5</v>
      </c>
      <c r="CJ545" s="19">
        <v>122.7</v>
      </c>
      <c r="CK545" s="19">
        <v>122.9</v>
      </c>
      <c r="CL545" s="19">
        <v>119</v>
      </c>
      <c r="CM545" s="19">
        <v>122</v>
      </c>
      <c r="CN545" s="19">
        <v>122.1</v>
      </c>
      <c r="CO545" s="19">
        <v>122.6</v>
      </c>
      <c r="CP545" s="19">
        <v>124.6</v>
      </c>
      <c r="CQ545" s="19">
        <v>126.3</v>
      </c>
      <c r="CR545" s="19">
        <v>127.8</v>
      </c>
      <c r="CS545" s="19">
        <v>127</v>
      </c>
      <c r="CT545" s="19">
        <v>126.9</v>
      </c>
      <c r="CU545" s="19">
        <v>127.1</v>
      </c>
      <c r="CV545" s="19">
        <v>127.1</v>
      </c>
      <c r="CW545" s="19">
        <v>127.2</v>
      </c>
      <c r="CX545" s="19">
        <v>127</v>
      </c>
      <c r="CY545" s="19">
        <v>126.7</v>
      </c>
      <c r="CZ545" s="19">
        <v>126.9</v>
      </c>
      <c r="DA545" s="19">
        <v>128.1</v>
      </c>
      <c r="DB545" s="19">
        <v>129.1</v>
      </c>
      <c r="DC545" s="19">
        <v>128.5</v>
      </c>
      <c r="DD545" s="19">
        <v>132.80000000000001</v>
      </c>
      <c r="DE545" s="19">
        <v>128.6</v>
      </c>
      <c r="DF545" s="19">
        <v>130.4</v>
      </c>
      <c r="DG545" s="19">
        <v>129.5</v>
      </c>
      <c r="DH545" s="19">
        <v>130.9</v>
      </c>
      <c r="DI545" s="19">
        <v>132.9</v>
      </c>
      <c r="DJ545" s="19">
        <v>131</v>
      </c>
      <c r="DK545" s="19">
        <v>132.6</v>
      </c>
      <c r="DL545" s="19">
        <v>131.5</v>
      </c>
      <c r="DM545" s="19">
        <v>126.9</v>
      </c>
      <c r="DN545" s="19">
        <v>128</v>
      </c>
      <c r="DO545" s="19">
        <v>128.80000000000001</v>
      </c>
      <c r="DP545" s="19">
        <v>133.69999999999999</v>
      </c>
      <c r="DQ545" s="19">
        <v>134.5</v>
      </c>
      <c r="DR545" s="19">
        <v>138.30000000000001</v>
      </c>
      <c r="DS545" s="19">
        <v>135.30000000000001</v>
      </c>
      <c r="DT545" s="19">
        <v>137.80000000000001</v>
      </c>
      <c r="DU545" s="19">
        <v>138.19999999999999</v>
      </c>
      <c r="DV545" s="19">
        <v>137.5</v>
      </c>
      <c r="DW545" s="19">
        <v>140.6</v>
      </c>
    </row>
    <row r="546" spans="1:127">
      <c r="A546" s="17" t="s">
        <v>1685</v>
      </c>
      <c r="B546" s="17" t="s">
        <v>1686</v>
      </c>
      <c r="C546" s="18">
        <v>2.6290000000000001E-2</v>
      </c>
      <c r="D546" s="19">
        <v>101.9</v>
      </c>
      <c r="E546" s="19">
        <v>104.8</v>
      </c>
      <c r="F546" s="19">
        <v>104</v>
      </c>
      <c r="G546" s="19">
        <v>104.5</v>
      </c>
      <c r="H546" s="19">
        <v>105</v>
      </c>
      <c r="I546" s="19">
        <v>106.3</v>
      </c>
      <c r="J546" s="19">
        <v>105</v>
      </c>
      <c r="K546" s="19">
        <v>106.2</v>
      </c>
      <c r="L546" s="19">
        <v>106.1</v>
      </c>
      <c r="M546" s="19">
        <v>106.1</v>
      </c>
      <c r="N546" s="19">
        <v>106.9</v>
      </c>
      <c r="O546" s="19">
        <v>107.7</v>
      </c>
      <c r="P546" s="19">
        <v>113.4</v>
      </c>
      <c r="Q546" s="19">
        <v>111.7</v>
      </c>
      <c r="R546" s="19">
        <v>111.9</v>
      </c>
      <c r="S546" s="19">
        <v>113.3</v>
      </c>
      <c r="T546" s="19">
        <v>113</v>
      </c>
      <c r="U546" s="19">
        <v>111.2</v>
      </c>
      <c r="V546" s="19">
        <v>111.1</v>
      </c>
      <c r="W546" s="19">
        <v>112.5</v>
      </c>
      <c r="X546" s="19">
        <v>115</v>
      </c>
      <c r="Y546" s="19">
        <v>117.7</v>
      </c>
      <c r="Z546" s="19">
        <v>114.4</v>
      </c>
      <c r="AA546" s="19">
        <v>117.3</v>
      </c>
      <c r="AB546" s="19">
        <v>117.1</v>
      </c>
      <c r="AC546" s="19">
        <v>118.7</v>
      </c>
      <c r="AD546" s="19">
        <v>119.3</v>
      </c>
      <c r="AE546" s="19">
        <v>117.7</v>
      </c>
      <c r="AF546" s="19">
        <v>117</v>
      </c>
      <c r="AG546" s="19">
        <v>116.3</v>
      </c>
      <c r="AH546" s="19">
        <v>118.3</v>
      </c>
      <c r="AI546" s="19">
        <v>117.4</v>
      </c>
      <c r="AJ546" s="19">
        <v>117.1</v>
      </c>
      <c r="AK546" s="19">
        <v>116.5</v>
      </c>
      <c r="AL546" s="19">
        <v>117.3</v>
      </c>
      <c r="AM546" s="19">
        <v>117.5</v>
      </c>
      <c r="AN546" s="19">
        <v>120.3</v>
      </c>
      <c r="AO546" s="19">
        <v>120.2</v>
      </c>
      <c r="AP546" s="19">
        <v>120.4</v>
      </c>
      <c r="AQ546" s="19">
        <v>120.3</v>
      </c>
      <c r="AR546" s="19">
        <v>118.9</v>
      </c>
      <c r="AS546" s="19">
        <v>119.4</v>
      </c>
      <c r="AT546" s="19">
        <v>119.3</v>
      </c>
      <c r="AU546" s="19">
        <v>117.3</v>
      </c>
      <c r="AV546" s="19">
        <v>115.4</v>
      </c>
      <c r="AW546" s="19">
        <v>114.1</v>
      </c>
      <c r="AX546" s="19">
        <v>113.5</v>
      </c>
      <c r="AY546" s="19">
        <v>114.9</v>
      </c>
      <c r="AZ546" s="19">
        <v>115.5</v>
      </c>
      <c r="BA546" s="19">
        <v>116</v>
      </c>
      <c r="BB546" s="19">
        <v>116.5</v>
      </c>
      <c r="BC546" s="19">
        <v>116.5</v>
      </c>
      <c r="BD546" s="19">
        <v>116</v>
      </c>
      <c r="BE546" s="19">
        <v>117.9</v>
      </c>
      <c r="BF546" s="19">
        <v>118.4</v>
      </c>
      <c r="BG546" s="19">
        <v>118.2</v>
      </c>
      <c r="BH546" s="19">
        <v>118</v>
      </c>
      <c r="BI546" s="19">
        <v>117.1</v>
      </c>
      <c r="BJ546" s="19">
        <v>117.7</v>
      </c>
      <c r="BK546" s="19">
        <v>117.3</v>
      </c>
      <c r="BL546" s="19">
        <v>117.6</v>
      </c>
      <c r="BM546" s="19">
        <v>118.8</v>
      </c>
      <c r="BN546" s="19">
        <v>118.9</v>
      </c>
      <c r="BO546" s="19">
        <v>122.3</v>
      </c>
      <c r="BP546" s="19">
        <v>124.3</v>
      </c>
      <c r="BQ546" s="19">
        <v>123.3</v>
      </c>
      <c r="BR546" s="19">
        <v>122.6</v>
      </c>
      <c r="BS546" s="19">
        <v>122.1</v>
      </c>
      <c r="BT546" s="19">
        <v>123.4</v>
      </c>
      <c r="BU546" s="19">
        <v>122.3</v>
      </c>
      <c r="BV546" s="19">
        <v>123</v>
      </c>
      <c r="BW546" s="19">
        <v>122.3</v>
      </c>
      <c r="BX546" s="19">
        <v>122.7</v>
      </c>
      <c r="BY546" s="19">
        <v>123.7</v>
      </c>
      <c r="BZ546" s="19">
        <v>121.8</v>
      </c>
      <c r="CA546" s="19">
        <v>124.7</v>
      </c>
      <c r="CB546" s="19">
        <v>122.5</v>
      </c>
      <c r="CC546" s="19">
        <v>129.5</v>
      </c>
      <c r="CD546" s="19">
        <v>125.8</v>
      </c>
      <c r="CE546" s="19">
        <v>125.6</v>
      </c>
      <c r="CF546" s="19">
        <v>126.5</v>
      </c>
      <c r="CG546" s="19">
        <v>127.6</v>
      </c>
      <c r="CH546" s="19">
        <v>129.19999999999999</v>
      </c>
      <c r="CI546" s="19">
        <v>127.6</v>
      </c>
      <c r="CJ546" s="19">
        <v>127.1</v>
      </c>
      <c r="CK546" s="19">
        <v>127.8</v>
      </c>
      <c r="CL546" s="19">
        <v>128.6</v>
      </c>
      <c r="CM546" s="19">
        <v>127.2</v>
      </c>
      <c r="CN546" s="19">
        <v>129.4</v>
      </c>
      <c r="CO546" s="19">
        <v>127</v>
      </c>
      <c r="CP546" s="19">
        <v>128.1</v>
      </c>
      <c r="CQ546" s="19">
        <v>127.8</v>
      </c>
      <c r="CR546" s="19">
        <v>129.1</v>
      </c>
      <c r="CS546" s="19">
        <v>128</v>
      </c>
      <c r="CT546" s="19">
        <v>128.30000000000001</v>
      </c>
      <c r="CU546" s="19">
        <v>128</v>
      </c>
      <c r="CV546" s="19">
        <v>129.9</v>
      </c>
      <c r="CW546" s="19">
        <v>128.5</v>
      </c>
      <c r="CX546" s="19">
        <v>129.19999999999999</v>
      </c>
      <c r="CY546" s="19">
        <v>129.80000000000001</v>
      </c>
      <c r="CZ546" s="19">
        <v>129.9</v>
      </c>
      <c r="DA546" s="19">
        <v>128.4</v>
      </c>
      <c r="DB546" s="19">
        <v>128.1</v>
      </c>
      <c r="DC546" s="19">
        <v>129.9</v>
      </c>
      <c r="DD546" s="19">
        <v>130.1</v>
      </c>
      <c r="DE546" s="19">
        <v>131.5</v>
      </c>
      <c r="DF546" s="19">
        <v>130.69999999999999</v>
      </c>
      <c r="DG546" s="19">
        <v>131.69999999999999</v>
      </c>
      <c r="DH546" s="19">
        <v>132.19999999999999</v>
      </c>
      <c r="DI546" s="19">
        <v>131.69999999999999</v>
      </c>
      <c r="DJ546" s="19">
        <v>134.30000000000001</v>
      </c>
      <c r="DK546" s="19">
        <v>135.1</v>
      </c>
      <c r="DL546" s="19">
        <v>135.5</v>
      </c>
      <c r="DM546" s="19">
        <v>137.69999999999999</v>
      </c>
      <c r="DN546" s="19">
        <v>135.69999999999999</v>
      </c>
      <c r="DO546" s="19">
        <v>135.9</v>
      </c>
      <c r="DP546" s="19">
        <v>136.80000000000001</v>
      </c>
      <c r="DQ546" s="19">
        <v>137.19999999999999</v>
      </c>
      <c r="DR546" s="19">
        <v>139.30000000000001</v>
      </c>
      <c r="DS546" s="19">
        <v>140</v>
      </c>
      <c r="DT546" s="19">
        <v>140.9</v>
      </c>
      <c r="DU546" s="19">
        <v>145.69999999999999</v>
      </c>
      <c r="DV546" s="19">
        <v>144.9</v>
      </c>
      <c r="DW546" s="19">
        <v>148.5</v>
      </c>
    </row>
    <row r="547" spans="1:127">
      <c r="A547" s="17" t="s">
        <v>1687</v>
      </c>
      <c r="B547" s="17" t="s">
        <v>1688</v>
      </c>
      <c r="C547" s="18">
        <v>0.23351</v>
      </c>
      <c r="D547" s="19">
        <v>103.1</v>
      </c>
      <c r="E547" s="19">
        <v>103.6</v>
      </c>
      <c r="F547" s="19">
        <v>103.8</v>
      </c>
      <c r="G547" s="19">
        <v>104.3</v>
      </c>
      <c r="H547" s="19">
        <v>104.3</v>
      </c>
      <c r="I547" s="19">
        <v>104.4</v>
      </c>
      <c r="J547" s="19">
        <v>105</v>
      </c>
      <c r="K547" s="19">
        <v>103.7</v>
      </c>
      <c r="L547" s="19">
        <v>104.2</v>
      </c>
      <c r="M547" s="19">
        <v>101.4</v>
      </c>
      <c r="N547" s="19">
        <v>104.2</v>
      </c>
      <c r="O547" s="19">
        <v>101.5</v>
      </c>
      <c r="P547" s="19">
        <v>104.9</v>
      </c>
      <c r="Q547" s="19">
        <v>105.4</v>
      </c>
      <c r="R547" s="19">
        <v>105.3</v>
      </c>
      <c r="S547" s="19">
        <v>106.1</v>
      </c>
      <c r="T547" s="19">
        <v>105.7</v>
      </c>
      <c r="U547" s="19">
        <v>106.2</v>
      </c>
      <c r="V547" s="19">
        <v>108</v>
      </c>
      <c r="W547" s="19">
        <v>108.1</v>
      </c>
      <c r="X547" s="19">
        <v>110.5</v>
      </c>
      <c r="Y547" s="19">
        <v>109.8</v>
      </c>
      <c r="Z547" s="19">
        <v>109.3</v>
      </c>
      <c r="AA547" s="19">
        <v>110.4</v>
      </c>
      <c r="AB547" s="19">
        <v>110</v>
      </c>
      <c r="AC547" s="19">
        <v>110.8</v>
      </c>
      <c r="AD547" s="19">
        <v>109.6</v>
      </c>
      <c r="AE547" s="19">
        <v>112.6</v>
      </c>
      <c r="AF547" s="19">
        <v>112.6</v>
      </c>
      <c r="AG547" s="19">
        <v>113.2</v>
      </c>
      <c r="AH547" s="19">
        <v>113.4</v>
      </c>
      <c r="AI547" s="19">
        <v>112.2</v>
      </c>
      <c r="AJ547" s="19">
        <v>114</v>
      </c>
      <c r="AK547" s="19">
        <v>112.3</v>
      </c>
      <c r="AL547" s="19">
        <v>111</v>
      </c>
      <c r="AM547" s="19">
        <v>114.3</v>
      </c>
      <c r="AN547" s="19">
        <v>110.7</v>
      </c>
      <c r="AO547" s="19">
        <v>112.3</v>
      </c>
      <c r="AP547" s="19">
        <v>112.3</v>
      </c>
      <c r="AQ547" s="19">
        <v>114.1</v>
      </c>
      <c r="AR547" s="19">
        <v>114.1</v>
      </c>
      <c r="AS547" s="19">
        <v>114.4</v>
      </c>
      <c r="AT547" s="19">
        <v>114.2</v>
      </c>
      <c r="AU547" s="19">
        <v>113</v>
      </c>
      <c r="AV547" s="19">
        <v>115.9</v>
      </c>
      <c r="AW547" s="19">
        <v>116.2</v>
      </c>
      <c r="AX547" s="19">
        <v>115.7</v>
      </c>
      <c r="AY547" s="19">
        <v>116.7</v>
      </c>
      <c r="AZ547" s="19">
        <v>115</v>
      </c>
      <c r="BA547" s="19">
        <v>117.3</v>
      </c>
      <c r="BB547" s="19">
        <v>117.2</v>
      </c>
      <c r="BC547" s="19">
        <v>116.9</v>
      </c>
      <c r="BD547" s="19">
        <v>116.3</v>
      </c>
      <c r="BE547" s="19">
        <v>119.7</v>
      </c>
      <c r="BF547" s="19">
        <v>116.5</v>
      </c>
      <c r="BG547" s="19">
        <v>118.2</v>
      </c>
      <c r="BH547" s="19">
        <v>119</v>
      </c>
      <c r="BI547" s="19">
        <v>117.2</v>
      </c>
      <c r="BJ547" s="19">
        <v>117.8</v>
      </c>
      <c r="BK547" s="19">
        <v>117.1</v>
      </c>
      <c r="BL547" s="19">
        <v>118.2</v>
      </c>
      <c r="BM547" s="19">
        <v>118.1</v>
      </c>
      <c r="BN547" s="19">
        <v>117.4</v>
      </c>
      <c r="BO547" s="19">
        <v>116.1</v>
      </c>
      <c r="BP547" s="19">
        <v>116.3</v>
      </c>
      <c r="BQ547" s="19">
        <v>116.8</v>
      </c>
      <c r="BR547" s="19">
        <v>116.7</v>
      </c>
      <c r="BS547" s="19">
        <v>116.4</v>
      </c>
      <c r="BT547" s="19">
        <v>117.9</v>
      </c>
      <c r="BU547" s="19">
        <v>118.2</v>
      </c>
      <c r="BV547" s="19">
        <v>117.7</v>
      </c>
      <c r="BW547" s="19">
        <v>117</v>
      </c>
      <c r="BX547" s="19">
        <v>117.3</v>
      </c>
      <c r="BY547" s="19">
        <v>117.9</v>
      </c>
      <c r="BZ547" s="19">
        <v>118</v>
      </c>
      <c r="CA547" s="19">
        <v>118.3</v>
      </c>
      <c r="CB547" s="19">
        <v>120</v>
      </c>
      <c r="CC547" s="19">
        <v>119.9</v>
      </c>
      <c r="CD547" s="19">
        <v>118.7</v>
      </c>
      <c r="CE547" s="19">
        <v>120</v>
      </c>
      <c r="CF547" s="19">
        <v>118.5</v>
      </c>
      <c r="CG547" s="19">
        <v>118.9</v>
      </c>
      <c r="CH547" s="19">
        <v>118.5</v>
      </c>
      <c r="CI547" s="19">
        <v>119.7</v>
      </c>
      <c r="CJ547" s="19">
        <v>120.5</v>
      </c>
      <c r="CK547" s="19">
        <v>119.6</v>
      </c>
      <c r="CL547" s="19">
        <v>119.7</v>
      </c>
      <c r="CM547" s="19">
        <v>121.2</v>
      </c>
      <c r="CN547" s="19">
        <v>122.7</v>
      </c>
      <c r="CO547" s="19">
        <v>119.1</v>
      </c>
      <c r="CP547" s="19">
        <v>119</v>
      </c>
      <c r="CQ547" s="19">
        <v>119.1</v>
      </c>
      <c r="CR547" s="19">
        <v>119.1</v>
      </c>
      <c r="CS547" s="19">
        <v>118.9</v>
      </c>
      <c r="CT547" s="19">
        <v>121.1</v>
      </c>
      <c r="CU547" s="19">
        <v>121.8</v>
      </c>
      <c r="CV547" s="19">
        <v>121.5</v>
      </c>
      <c r="CW547" s="19">
        <v>118.8</v>
      </c>
      <c r="CX547" s="19">
        <v>120.9</v>
      </c>
      <c r="CY547" s="19">
        <v>119.3</v>
      </c>
      <c r="CZ547" s="19">
        <v>119.7</v>
      </c>
      <c r="DA547" s="19">
        <v>120.8</v>
      </c>
      <c r="DB547" s="19">
        <v>120.1</v>
      </c>
      <c r="DC547" s="19">
        <v>120.9</v>
      </c>
      <c r="DD547" s="19">
        <v>121</v>
      </c>
      <c r="DE547" s="19">
        <v>123.2</v>
      </c>
      <c r="DF547" s="19">
        <v>123.2</v>
      </c>
      <c r="DG547" s="19">
        <v>123.5</v>
      </c>
      <c r="DH547" s="19">
        <v>122.9</v>
      </c>
      <c r="DI547" s="19">
        <v>122.5</v>
      </c>
      <c r="DJ547" s="19">
        <v>123.3</v>
      </c>
      <c r="DK547" s="19">
        <v>123.9</v>
      </c>
      <c r="DL547" s="19">
        <v>121.5</v>
      </c>
      <c r="DM547" s="19">
        <v>122.6</v>
      </c>
      <c r="DN547" s="19">
        <v>123.4</v>
      </c>
      <c r="DO547" s="19">
        <v>122.6</v>
      </c>
      <c r="DP547" s="19">
        <v>120.2</v>
      </c>
      <c r="DQ547" s="19">
        <v>121.5</v>
      </c>
      <c r="DR547" s="19">
        <v>120.5</v>
      </c>
      <c r="DS547" s="19">
        <v>121.6</v>
      </c>
      <c r="DT547" s="19">
        <v>122.6</v>
      </c>
      <c r="DU547" s="19">
        <v>123.4</v>
      </c>
      <c r="DV547" s="19">
        <v>123.8</v>
      </c>
      <c r="DW547" s="19">
        <v>124.6</v>
      </c>
    </row>
    <row r="548" spans="1:127">
      <c r="A548" s="17" t="s">
        <v>1689</v>
      </c>
      <c r="B548" s="17" t="s">
        <v>1690</v>
      </c>
      <c r="C548" s="18">
        <v>0.15734999999999999</v>
      </c>
      <c r="D548" s="19">
        <v>103.9</v>
      </c>
      <c r="E548" s="19">
        <v>104</v>
      </c>
      <c r="F548" s="19">
        <v>104.5</v>
      </c>
      <c r="G548" s="19">
        <v>104</v>
      </c>
      <c r="H548" s="19">
        <v>104.7</v>
      </c>
      <c r="I548" s="19">
        <v>105.3</v>
      </c>
      <c r="J548" s="19">
        <v>105.3</v>
      </c>
      <c r="K548" s="19">
        <v>103.4</v>
      </c>
      <c r="L548" s="19">
        <v>103.9</v>
      </c>
      <c r="M548" s="19">
        <v>99.7</v>
      </c>
      <c r="N548" s="19">
        <v>102.6</v>
      </c>
      <c r="O548" s="19">
        <v>99.1</v>
      </c>
      <c r="P548" s="19">
        <v>103.5</v>
      </c>
      <c r="Q548" s="19">
        <v>104.6</v>
      </c>
      <c r="R548" s="19">
        <v>104.9</v>
      </c>
      <c r="S548" s="19">
        <v>105.3</v>
      </c>
      <c r="T548" s="19">
        <v>105</v>
      </c>
      <c r="U548" s="19">
        <v>105</v>
      </c>
      <c r="V548" s="19">
        <v>107.7</v>
      </c>
      <c r="W548" s="19">
        <v>107.8</v>
      </c>
      <c r="X548" s="19">
        <v>111.6</v>
      </c>
      <c r="Y548" s="19">
        <v>110.3</v>
      </c>
      <c r="Z548" s="19">
        <v>109.2</v>
      </c>
      <c r="AA548" s="19">
        <v>110.2</v>
      </c>
      <c r="AB548" s="19">
        <v>109.5</v>
      </c>
      <c r="AC548" s="19">
        <v>109.5</v>
      </c>
      <c r="AD548" s="19">
        <v>107.5</v>
      </c>
      <c r="AE548" s="19">
        <v>112.2</v>
      </c>
      <c r="AF548" s="19">
        <v>111.9</v>
      </c>
      <c r="AG548" s="19">
        <v>112.7</v>
      </c>
      <c r="AH548" s="19">
        <v>113</v>
      </c>
      <c r="AI548" s="19">
        <v>111.6</v>
      </c>
      <c r="AJ548" s="19">
        <v>112.6</v>
      </c>
      <c r="AK548" s="19">
        <v>111.9</v>
      </c>
      <c r="AL548" s="19">
        <v>109.6</v>
      </c>
      <c r="AM548" s="19">
        <v>114.4</v>
      </c>
      <c r="AN548" s="19">
        <v>108.7</v>
      </c>
      <c r="AO548" s="19">
        <v>110.7</v>
      </c>
      <c r="AP548" s="19">
        <v>110.1</v>
      </c>
      <c r="AQ548" s="19">
        <v>112.4</v>
      </c>
      <c r="AR548" s="19">
        <v>112.7</v>
      </c>
      <c r="AS548" s="19">
        <v>112.6</v>
      </c>
      <c r="AT548" s="19">
        <v>111.5</v>
      </c>
      <c r="AU548" s="19">
        <v>112.1</v>
      </c>
      <c r="AV548" s="19">
        <v>114.7</v>
      </c>
      <c r="AW548" s="19">
        <v>114.8</v>
      </c>
      <c r="AX548" s="19">
        <v>115.6</v>
      </c>
      <c r="AY548" s="19">
        <v>116.3</v>
      </c>
      <c r="AZ548" s="19">
        <v>114.5</v>
      </c>
      <c r="BA548" s="19">
        <v>117.4</v>
      </c>
      <c r="BB548" s="19">
        <v>117.2</v>
      </c>
      <c r="BC548" s="19">
        <v>116.5</v>
      </c>
      <c r="BD548" s="19">
        <v>116.4</v>
      </c>
      <c r="BE548" s="19">
        <v>120.3</v>
      </c>
      <c r="BF548" s="19">
        <v>117.2</v>
      </c>
      <c r="BG548" s="19">
        <v>120.3</v>
      </c>
      <c r="BH548" s="19">
        <v>120</v>
      </c>
      <c r="BI548" s="19">
        <v>118.2</v>
      </c>
      <c r="BJ548" s="19">
        <v>119.3</v>
      </c>
      <c r="BK548" s="19">
        <v>118.1</v>
      </c>
      <c r="BL548" s="19">
        <v>120</v>
      </c>
      <c r="BM548" s="19">
        <v>119.9</v>
      </c>
      <c r="BN548" s="19">
        <v>118.8</v>
      </c>
      <c r="BO548" s="19">
        <v>116.8</v>
      </c>
      <c r="BP548" s="19">
        <v>118</v>
      </c>
      <c r="BQ548" s="19">
        <v>118.6</v>
      </c>
      <c r="BR548" s="19">
        <v>119.2</v>
      </c>
      <c r="BS548" s="19">
        <v>118.6</v>
      </c>
      <c r="BT548" s="19">
        <v>120.8</v>
      </c>
      <c r="BU548" s="19">
        <v>121.3</v>
      </c>
      <c r="BV548" s="19">
        <v>120.7</v>
      </c>
      <c r="BW548" s="19">
        <v>119.4</v>
      </c>
      <c r="BX548" s="19">
        <v>119.7</v>
      </c>
      <c r="BY548" s="19">
        <v>121</v>
      </c>
      <c r="BZ548" s="19">
        <v>120.7</v>
      </c>
      <c r="CA548" s="19">
        <v>120.8</v>
      </c>
      <c r="CB548" s="19">
        <v>123.2</v>
      </c>
      <c r="CC548" s="19">
        <v>123.9</v>
      </c>
      <c r="CD548" s="19">
        <v>121.6</v>
      </c>
      <c r="CE548" s="19">
        <v>123.3</v>
      </c>
      <c r="CF548" s="19">
        <v>121.2</v>
      </c>
      <c r="CG548" s="19">
        <v>121.7</v>
      </c>
      <c r="CH548" s="19">
        <v>120.7</v>
      </c>
      <c r="CI548" s="19">
        <v>122.7</v>
      </c>
      <c r="CJ548" s="19">
        <v>123.7</v>
      </c>
      <c r="CK548" s="19">
        <v>122</v>
      </c>
      <c r="CL548" s="19">
        <v>122.6</v>
      </c>
      <c r="CM548" s="19">
        <v>125.2</v>
      </c>
      <c r="CN548" s="19">
        <v>126.3</v>
      </c>
      <c r="CO548" s="19">
        <v>121.2</v>
      </c>
      <c r="CP548" s="19">
        <v>121.6</v>
      </c>
      <c r="CQ548" s="19">
        <v>123.3</v>
      </c>
      <c r="CR548" s="19">
        <v>122.8</v>
      </c>
      <c r="CS548" s="19">
        <v>123.2</v>
      </c>
      <c r="CT548" s="19">
        <v>123.9</v>
      </c>
      <c r="CU548" s="19">
        <v>125.3</v>
      </c>
      <c r="CV548" s="19">
        <v>125.3</v>
      </c>
      <c r="CW548" s="19">
        <v>123.2</v>
      </c>
      <c r="CX548" s="19">
        <v>125.8</v>
      </c>
      <c r="CY548" s="19">
        <v>124</v>
      </c>
      <c r="CZ548" s="19">
        <v>125.1</v>
      </c>
      <c r="DA548" s="19">
        <v>126.5</v>
      </c>
      <c r="DB548" s="19">
        <v>125.4</v>
      </c>
      <c r="DC548" s="19">
        <v>125.6</v>
      </c>
      <c r="DD548" s="19">
        <v>125.6</v>
      </c>
      <c r="DE548" s="19">
        <v>128</v>
      </c>
      <c r="DF548" s="19">
        <v>128.1</v>
      </c>
      <c r="DG548" s="19">
        <v>128.1</v>
      </c>
      <c r="DH548" s="19">
        <v>127.5</v>
      </c>
      <c r="DI548" s="19">
        <v>127</v>
      </c>
      <c r="DJ548" s="19">
        <v>127.6</v>
      </c>
      <c r="DK548" s="19">
        <v>128.5</v>
      </c>
      <c r="DL548" s="19">
        <v>126</v>
      </c>
      <c r="DM548" s="19">
        <v>126.7</v>
      </c>
      <c r="DN548" s="19">
        <v>127.8</v>
      </c>
      <c r="DO548" s="19">
        <v>126.9</v>
      </c>
      <c r="DP548" s="19">
        <v>124.2</v>
      </c>
      <c r="DQ548" s="19">
        <v>125.9</v>
      </c>
      <c r="DR548" s="19">
        <v>124.6</v>
      </c>
      <c r="DS548" s="19">
        <v>126.7</v>
      </c>
      <c r="DT548" s="19">
        <v>127</v>
      </c>
      <c r="DU548" s="19">
        <v>127.8</v>
      </c>
      <c r="DV548" s="19">
        <v>127.9</v>
      </c>
      <c r="DW548" s="19">
        <v>129</v>
      </c>
    </row>
    <row r="549" spans="1:127">
      <c r="A549" s="17" t="s">
        <v>1691</v>
      </c>
      <c r="B549" s="17" t="s">
        <v>1692</v>
      </c>
      <c r="C549" s="18">
        <v>7.6160000000000005E-2</v>
      </c>
      <c r="D549" s="19">
        <v>101.6</v>
      </c>
      <c r="E549" s="19">
        <v>102.9</v>
      </c>
      <c r="F549" s="19">
        <v>102.3</v>
      </c>
      <c r="G549" s="19">
        <v>104.9</v>
      </c>
      <c r="H549" s="19">
        <v>103.4</v>
      </c>
      <c r="I549" s="19">
        <v>102.6</v>
      </c>
      <c r="J549" s="19">
        <v>104.5</v>
      </c>
      <c r="K549" s="19">
        <v>104.2</v>
      </c>
      <c r="L549" s="19">
        <v>105</v>
      </c>
      <c r="M549" s="19">
        <v>104.9</v>
      </c>
      <c r="N549" s="19">
        <v>107.4</v>
      </c>
      <c r="O549" s="19">
        <v>106.5</v>
      </c>
      <c r="P549" s="19">
        <v>107.8</v>
      </c>
      <c r="Q549" s="19">
        <v>107</v>
      </c>
      <c r="R549" s="19">
        <v>106.2</v>
      </c>
      <c r="S549" s="19">
        <v>108</v>
      </c>
      <c r="T549" s="19">
        <v>107.2</v>
      </c>
      <c r="U549" s="19">
        <v>108.8</v>
      </c>
      <c r="V549" s="19">
        <v>108.6</v>
      </c>
      <c r="W549" s="19">
        <v>108.7</v>
      </c>
      <c r="X549" s="19">
        <v>108.2</v>
      </c>
      <c r="Y549" s="19">
        <v>108.7</v>
      </c>
      <c r="Z549" s="19">
        <v>109.6</v>
      </c>
      <c r="AA549" s="19">
        <v>110.9</v>
      </c>
      <c r="AB549" s="19">
        <v>111.1</v>
      </c>
      <c r="AC549" s="19">
        <v>113.5</v>
      </c>
      <c r="AD549" s="19">
        <v>113.9</v>
      </c>
      <c r="AE549" s="19">
        <v>113.5</v>
      </c>
      <c r="AF549" s="19">
        <v>113.8</v>
      </c>
      <c r="AG549" s="19">
        <v>114.2</v>
      </c>
      <c r="AH549" s="19">
        <v>114.1</v>
      </c>
      <c r="AI549" s="19">
        <v>113.5</v>
      </c>
      <c r="AJ549" s="19">
        <v>117.1</v>
      </c>
      <c r="AK549" s="19">
        <v>113.1</v>
      </c>
      <c r="AL549" s="19">
        <v>113.8</v>
      </c>
      <c r="AM549" s="19">
        <v>114.2</v>
      </c>
      <c r="AN549" s="19">
        <v>114.7</v>
      </c>
      <c r="AO549" s="19">
        <v>115.8</v>
      </c>
      <c r="AP549" s="19">
        <v>116.9</v>
      </c>
      <c r="AQ549" s="19">
        <v>117.8</v>
      </c>
      <c r="AR549" s="19">
        <v>117.1</v>
      </c>
      <c r="AS549" s="19">
        <v>118.1</v>
      </c>
      <c r="AT549" s="19">
        <v>119.9</v>
      </c>
      <c r="AU549" s="19">
        <v>114.8</v>
      </c>
      <c r="AV549" s="19">
        <v>118.4</v>
      </c>
      <c r="AW549" s="19">
        <v>119.1</v>
      </c>
      <c r="AX549" s="19">
        <v>115.7</v>
      </c>
      <c r="AY549" s="19">
        <v>117.5</v>
      </c>
      <c r="AZ549" s="19">
        <v>116.1</v>
      </c>
      <c r="BA549" s="19">
        <v>117.2</v>
      </c>
      <c r="BB549" s="19">
        <v>117.3</v>
      </c>
      <c r="BC549" s="19">
        <v>117.7</v>
      </c>
      <c r="BD549" s="19">
        <v>115.9</v>
      </c>
      <c r="BE549" s="19">
        <v>118.7</v>
      </c>
      <c r="BF549" s="19">
        <v>115</v>
      </c>
      <c r="BG549" s="19">
        <v>113.9</v>
      </c>
      <c r="BH549" s="19">
        <v>116.8</v>
      </c>
      <c r="BI549" s="19">
        <v>115.1</v>
      </c>
      <c r="BJ549" s="19">
        <v>114.6</v>
      </c>
      <c r="BK549" s="19">
        <v>114.8</v>
      </c>
      <c r="BL549" s="19">
        <v>114.7</v>
      </c>
      <c r="BM549" s="19">
        <v>114.4</v>
      </c>
      <c r="BN549" s="19">
        <v>114.5</v>
      </c>
      <c r="BO549" s="19">
        <v>114.7</v>
      </c>
      <c r="BP549" s="19">
        <v>112.9</v>
      </c>
      <c r="BQ549" s="19">
        <v>113.2</v>
      </c>
      <c r="BR549" s="19">
        <v>111.5</v>
      </c>
      <c r="BS549" s="19">
        <v>111.9</v>
      </c>
      <c r="BT549" s="19">
        <v>111.8</v>
      </c>
      <c r="BU549" s="19">
        <v>111.7</v>
      </c>
      <c r="BV549" s="19">
        <v>111.5</v>
      </c>
      <c r="BW549" s="19">
        <v>112.1</v>
      </c>
      <c r="BX549" s="19">
        <v>112.3</v>
      </c>
      <c r="BY549" s="19">
        <v>111.5</v>
      </c>
      <c r="BZ549" s="19">
        <v>112.5</v>
      </c>
      <c r="CA549" s="19">
        <v>113</v>
      </c>
      <c r="CB549" s="19">
        <v>113.3</v>
      </c>
      <c r="CC549" s="19">
        <v>111.6</v>
      </c>
      <c r="CD549" s="19">
        <v>112.6</v>
      </c>
      <c r="CE549" s="19">
        <v>113</v>
      </c>
      <c r="CF549" s="19">
        <v>113</v>
      </c>
      <c r="CG549" s="19">
        <v>112.9</v>
      </c>
      <c r="CH549" s="19">
        <v>114</v>
      </c>
      <c r="CI549" s="19">
        <v>113.5</v>
      </c>
      <c r="CJ549" s="19">
        <v>113.8</v>
      </c>
      <c r="CK549" s="19">
        <v>114.5</v>
      </c>
      <c r="CL549" s="19">
        <v>113.7</v>
      </c>
      <c r="CM549" s="19">
        <v>113</v>
      </c>
      <c r="CN549" s="19">
        <v>115.1</v>
      </c>
      <c r="CO549" s="19">
        <v>114.8</v>
      </c>
      <c r="CP549" s="19">
        <v>113.5</v>
      </c>
      <c r="CQ549" s="19">
        <v>110.5</v>
      </c>
      <c r="CR549" s="19">
        <v>111.4</v>
      </c>
      <c r="CS549" s="19">
        <v>109.9</v>
      </c>
      <c r="CT549" s="19">
        <v>115.1</v>
      </c>
      <c r="CU549" s="19">
        <v>114.6</v>
      </c>
      <c r="CV549" s="19">
        <v>113.8</v>
      </c>
      <c r="CW549" s="19">
        <v>109.7</v>
      </c>
      <c r="CX549" s="19">
        <v>110.7</v>
      </c>
      <c r="CY549" s="19">
        <v>109.7</v>
      </c>
      <c r="CZ549" s="19">
        <v>108.5</v>
      </c>
      <c r="DA549" s="19">
        <v>109</v>
      </c>
      <c r="DB549" s="19">
        <v>109.2</v>
      </c>
      <c r="DC549" s="19">
        <v>111.1</v>
      </c>
      <c r="DD549" s="19">
        <v>111.6</v>
      </c>
      <c r="DE549" s="19">
        <v>113.1</v>
      </c>
      <c r="DF549" s="19">
        <v>112.9</v>
      </c>
      <c r="DG549" s="19">
        <v>113.9</v>
      </c>
      <c r="DH549" s="19">
        <v>113.5</v>
      </c>
      <c r="DI549" s="19">
        <v>113.4</v>
      </c>
      <c r="DJ549" s="19">
        <v>114.3</v>
      </c>
      <c r="DK549" s="19">
        <v>114.6</v>
      </c>
      <c r="DL549" s="19">
        <v>112.1</v>
      </c>
      <c r="DM549" s="19">
        <v>114.2</v>
      </c>
      <c r="DN549" s="19">
        <v>114.2</v>
      </c>
      <c r="DO549" s="19">
        <v>113.7</v>
      </c>
      <c r="DP549" s="19">
        <v>111.9</v>
      </c>
      <c r="DQ549" s="19">
        <v>112.4</v>
      </c>
      <c r="DR549" s="19">
        <v>112.1</v>
      </c>
      <c r="DS549" s="19">
        <v>111.2</v>
      </c>
      <c r="DT549" s="19">
        <v>113.4</v>
      </c>
      <c r="DU549" s="19">
        <v>114.4</v>
      </c>
      <c r="DV549" s="19">
        <v>115.2</v>
      </c>
      <c r="DW549" s="19">
        <v>115.5</v>
      </c>
    </row>
    <row r="550" spans="1:127">
      <c r="A550" s="17" t="s">
        <v>1693</v>
      </c>
      <c r="B550" s="17" t="s">
        <v>1694</v>
      </c>
      <c r="C550" s="18">
        <v>0.16911000000000001</v>
      </c>
      <c r="D550" s="19">
        <v>108.7</v>
      </c>
      <c r="E550" s="19">
        <v>110.1</v>
      </c>
      <c r="F550" s="19">
        <v>108.6</v>
      </c>
      <c r="G550" s="19">
        <v>106.7</v>
      </c>
      <c r="H550" s="19">
        <v>107.5</v>
      </c>
      <c r="I550" s="19">
        <v>108.1</v>
      </c>
      <c r="J550" s="19">
        <v>106.4</v>
      </c>
      <c r="K550" s="19">
        <v>108.7</v>
      </c>
      <c r="L550" s="19">
        <v>111.1</v>
      </c>
      <c r="M550" s="19">
        <v>107.9</v>
      </c>
      <c r="N550" s="19">
        <v>109.4</v>
      </c>
      <c r="O550" s="19">
        <v>110</v>
      </c>
      <c r="P550" s="19">
        <v>107.9</v>
      </c>
      <c r="Q550" s="19">
        <v>103.9</v>
      </c>
      <c r="R550" s="19">
        <v>105.7</v>
      </c>
      <c r="S550" s="19">
        <v>105.5</v>
      </c>
      <c r="T550" s="19">
        <v>110.7</v>
      </c>
      <c r="U550" s="19">
        <v>109.5</v>
      </c>
      <c r="V550" s="19">
        <v>108.3</v>
      </c>
      <c r="W550" s="19">
        <v>107.7</v>
      </c>
      <c r="X550" s="19">
        <v>107.1</v>
      </c>
      <c r="Y550" s="19">
        <v>106.2</v>
      </c>
      <c r="Z550" s="19">
        <v>105.4</v>
      </c>
      <c r="AA550" s="19">
        <v>104.7</v>
      </c>
      <c r="AB550" s="19">
        <v>102.6</v>
      </c>
      <c r="AC550" s="19">
        <v>99.8</v>
      </c>
      <c r="AD550" s="19">
        <v>100.1</v>
      </c>
      <c r="AE550" s="19">
        <v>97.7</v>
      </c>
      <c r="AF550" s="19">
        <v>99.4</v>
      </c>
      <c r="AG550" s="19">
        <v>94.5</v>
      </c>
      <c r="AH550" s="19">
        <v>88.7</v>
      </c>
      <c r="AI550" s="19">
        <v>91.1</v>
      </c>
      <c r="AJ550" s="19">
        <v>91.9</v>
      </c>
      <c r="AK550" s="19">
        <v>90.4</v>
      </c>
      <c r="AL550" s="19">
        <v>89.4</v>
      </c>
      <c r="AM550" s="19">
        <v>88.9</v>
      </c>
      <c r="AN550" s="19">
        <v>88.1</v>
      </c>
      <c r="AO550" s="19">
        <v>89.5</v>
      </c>
      <c r="AP550" s="19">
        <v>88.9</v>
      </c>
      <c r="AQ550" s="19">
        <v>87.9</v>
      </c>
      <c r="AR550" s="19">
        <v>91.4</v>
      </c>
      <c r="AS550" s="19">
        <v>89.1</v>
      </c>
      <c r="AT550" s="19">
        <v>89.9</v>
      </c>
      <c r="AU550" s="19">
        <v>87.2</v>
      </c>
      <c r="AV550" s="19">
        <v>85.7</v>
      </c>
      <c r="AW550" s="19">
        <v>85.7</v>
      </c>
      <c r="AX550" s="19">
        <v>85</v>
      </c>
      <c r="AY550" s="19">
        <v>84.6</v>
      </c>
      <c r="AZ550" s="19">
        <v>77.099999999999994</v>
      </c>
      <c r="BA550" s="19">
        <v>76.900000000000006</v>
      </c>
      <c r="BB550" s="19">
        <v>74</v>
      </c>
      <c r="BC550" s="19">
        <v>69</v>
      </c>
      <c r="BD550" s="19">
        <v>70.7</v>
      </c>
      <c r="BE550" s="19">
        <v>69.099999999999994</v>
      </c>
      <c r="BF550" s="19">
        <v>68.900000000000006</v>
      </c>
      <c r="BG550" s="19">
        <v>68.900000000000006</v>
      </c>
      <c r="BH550" s="19">
        <v>68.8</v>
      </c>
      <c r="BI550" s="19">
        <v>68.8</v>
      </c>
      <c r="BJ550" s="19">
        <v>68.8</v>
      </c>
      <c r="BK550" s="19">
        <v>69.5</v>
      </c>
      <c r="BL550" s="19">
        <v>69.099999999999994</v>
      </c>
      <c r="BM550" s="19">
        <v>70.900000000000006</v>
      </c>
      <c r="BN550" s="19">
        <v>73</v>
      </c>
      <c r="BO550" s="19">
        <v>76</v>
      </c>
      <c r="BP550" s="19">
        <v>78.400000000000006</v>
      </c>
      <c r="BQ550" s="19">
        <v>77.400000000000006</v>
      </c>
      <c r="BR550" s="19">
        <v>77.400000000000006</v>
      </c>
      <c r="BS550" s="19">
        <v>107.7</v>
      </c>
      <c r="BT550" s="19">
        <v>109.9</v>
      </c>
      <c r="BU550" s="19">
        <v>114</v>
      </c>
      <c r="BV550" s="19">
        <v>108.2</v>
      </c>
      <c r="BW550" s="19">
        <v>116.2</v>
      </c>
      <c r="BX550" s="19">
        <v>127.9</v>
      </c>
      <c r="BY550" s="19">
        <v>129</v>
      </c>
      <c r="BZ550" s="19">
        <v>131.19999999999999</v>
      </c>
      <c r="CA550" s="19">
        <v>136.80000000000001</v>
      </c>
      <c r="CB550" s="19">
        <v>138.80000000000001</v>
      </c>
      <c r="CC550" s="19">
        <v>139.4</v>
      </c>
      <c r="CD550" s="19">
        <v>139.5</v>
      </c>
      <c r="CE550" s="19">
        <v>139.5</v>
      </c>
      <c r="CF550" s="19">
        <v>135.9</v>
      </c>
      <c r="CG550" s="19">
        <v>122.2</v>
      </c>
      <c r="CH550" s="19">
        <v>119.3</v>
      </c>
      <c r="CI550" s="19">
        <v>105.2</v>
      </c>
      <c r="CJ550" s="19">
        <v>94.4</v>
      </c>
      <c r="CK550" s="19">
        <v>95.2</v>
      </c>
      <c r="CL550" s="19">
        <v>94.6</v>
      </c>
      <c r="CM550" s="19">
        <v>90</v>
      </c>
      <c r="CN550" s="19">
        <v>90.4</v>
      </c>
      <c r="CO550" s="19">
        <v>89.8</v>
      </c>
      <c r="CP550" s="19">
        <v>84.9</v>
      </c>
      <c r="CQ550" s="19">
        <v>84.9</v>
      </c>
      <c r="CR550" s="19">
        <v>80.599999999999994</v>
      </c>
      <c r="CS550" s="19">
        <v>78.099999999999994</v>
      </c>
      <c r="CT550" s="19">
        <v>78.099999999999994</v>
      </c>
      <c r="CU550" s="19">
        <v>78.099999999999994</v>
      </c>
      <c r="CV550" s="19">
        <v>77.599999999999994</v>
      </c>
      <c r="CW550" s="19">
        <v>77.599999999999994</v>
      </c>
      <c r="CX550" s="19">
        <v>77.599999999999994</v>
      </c>
      <c r="CY550" s="19">
        <v>77.599999999999994</v>
      </c>
      <c r="CZ550" s="19">
        <v>77.599999999999994</v>
      </c>
      <c r="DA550" s="19">
        <v>77.599999999999994</v>
      </c>
      <c r="DB550" s="19">
        <v>77.599999999999994</v>
      </c>
      <c r="DC550" s="19">
        <v>81.3</v>
      </c>
      <c r="DD550" s="19">
        <v>81.3</v>
      </c>
      <c r="DE550" s="19">
        <v>81.900000000000006</v>
      </c>
      <c r="DF550" s="19">
        <v>79.900000000000006</v>
      </c>
      <c r="DG550" s="19">
        <v>79.599999999999994</v>
      </c>
      <c r="DH550" s="19">
        <v>78.900000000000006</v>
      </c>
      <c r="DI550" s="19">
        <v>80.3</v>
      </c>
      <c r="DJ550" s="19">
        <v>81.5</v>
      </c>
      <c r="DK550" s="19">
        <v>85.5</v>
      </c>
      <c r="DL550" s="19">
        <v>87.7</v>
      </c>
      <c r="DM550" s="19">
        <v>88</v>
      </c>
      <c r="DN550" s="19">
        <v>92.4</v>
      </c>
      <c r="DO550" s="19">
        <v>97.2</v>
      </c>
      <c r="DP550" s="19">
        <v>96.6</v>
      </c>
      <c r="DQ550" s="19">
        <v>99</v>
      </c>
      <c r="DR550" s="19">
        <v>98.3</v>
      </c>
      <c r="DS550" s="19">
        <v>101.2</v>
      </c>
      <c r="DT550" s="19">
        <v>104.9</v>
      </c>
      <c r="DU550" s="19">
        <v>104.3</v>
      </c>
      <c r="DV550" s="19">
        <v>103.9</v>
      </c>
      <c r="DW550" s="19">
        <v>104.5</v>
      </c>
    </row>
    <row r="551" spans="1:127">
      <c r="A551" s="17" t="s">
        <v>1695</v>
      </c>
      <c r="B551" s="17" t="s">
        <v>1696</v>
      </c>
      <c r="C551" s="18">
        <v>0.16911000000000001</v>
      </c>
      <c r="D551" s="19">
        <v>108.7</v>
      </c>
      <c r="E551" s="19">
        <v>110.1</v>
      </c>
      <c r="F551" s="19">
        <v>108.6</v>
      </c>
      <c r="G551" s="19">
        <v>106.7</v>
      </c>
      <c r="H551" s="19">
        <v>107.5</v>
      </c>
      <c r="I551" s="19">
        <v>108.1</v>
      </c>
      <c r="J551" s="19">
        <v>106.4</v>
      </c>
      <c r="K551" s="19">
        <v>108.7</v>
      </c>
      <c r="L551" s="19">
        <v>111.1</v>
      </c>
      <c r="M551" s="19">
        <v>107.9</v>
      </c>
      <c r="N551" s="19">
        <v>109.4</v>
      </c>
      <c r="O551" s="19">
        <v>110</v>
      </c>
      <c r="P551" s="19">
        <v>107.9</v>
      </c>
      <c r="Q551" s="19">
        <v>103.9</v>
      </c>
      <c r="R551" s="19">
        <v>105.7</v>
      </c>
      <c r="S551" s="19">
        <v>105.5</v>
      </c>
      <c r="T551" s="19">
        <v>110.7</v>
      </c>
      <c r="U551" s="19">
        <v>109.5</v>
      </c>
      <c r="V551" s="19">
        <v>108.3</v>
      </c>
      <c r="W551" s="19">
        <v>107.7</v>
      </c>
      <c r="X551" s="19">
        <v>107.1</v>
      </c>
      <c r="Y551" s="19">
        <v>106.2</v>
      </c>
      <c r="Z551" s="19">
        <v>105.4</v>
      </c>
      <c r="AA551" s="19">
        <v>104.7</v>
      </c>
      <c r="AB551" s="19">
        <v>102.6</v>
      </c>
      <c r="AC551" s="19">
        <v>99.8</v>
      </c>
      <c r="AD551" s="19">
        <v>100.1</v>
      </c>
      <c r="AE551" s="19">
        <v>97.7</v>
      </c>
      <c r="AF551" s="19">
        <v>99.4</v>
      </c>
      <c r="AG551" s="19">
        <v>94.5</v>
      </c>
      <c r="AH551" s="19">
        <v>88.7</v>
      </c>
      <c r="AI551" s="19">
        <v>91.1</v>
      </c>
      <c r="AJ551" s="19">
        <v>91.9</v>
      </c>
      <c r="AK551" s="19">
        <v>90.4</v>
      </c>
      <c r="AL551" s="19">
        <v>89.4</v>
      </c>
      <c r="AM551" s="19">
        <v>88.9</v>
      </c>
      <c r="AN551" s="19">
        <v>88.1</v>
      </c>
      <c r="AO551" s="19">
        <v>89.5</v>
      </c>
      <c r="AP551" s="19">
        <v>88.9</v>
      </c>
      <c r="AQ551" s="19">
        <v>87.9</v>
      </c>
      <c r="AR551" s="19">
        <v>91.4</v>
      </c>
      <c r="AS551" s="19">
        <v>89.1</v>
      </c>
      <c r="AT551" s="19">
        <v>89.9</v>
      </c>
      <c r="AU551" s="19">
        <v>87.2</v>
      </c>
      <c r="AV551" s="19">
        <v>85.7</v>
      </c>
      <c r="AW551" s="19">
        <v>85.7</v>
      </c>
      <c r="AX551" s="19">
        <v>85</v>
      </c>
      <c r="AY551" s="19">
        <v>84.6</v>
      </c>
      <c r="AZ551" s="19">
        <v>77.099999999999994</v>
      </c>
      <c r="BA551" s="19">
        <v>76.900000000000006</v>
      </c>
      <c r="BB551" s="19">
        <v>74</v>
      </c>
      <c r="BC551" s="19">
        <v>69</v>
      </c>
      <c r="BD551" s="19">
        <v>70.7</v>
      </c>
      <c r="BE551" s="19">
        <v>69.099999999999994</v>
      </c>
      <c r="BF551" s="19">
        <v>68.900000000000006</v>
      </c>
      <c r="BG551" s="19">
        <v>68.900000000000006</v>
      </c>
      <c r="BH551" s="19">
        <v>68.8</v>
      </c>
      <c r="BI551" s="19">
        <v>68.8</v>
      </c>
      <c r="BJ551" s="19">
        <v>68.8</v>
      </c>
      <c r="BK551" s="19">
        <v>69.5</v>
      </c>
      <c r="BL551" s="19">
        <v>69.099999999999994</v>
      </c>
      <c r="BM551" s="19">
        <v>70.900000000000006</v>
      </c>
      <c r="BN551" s="19">
        <v>73</v>
      </c>
      <c r="BO551" s="19">
        <v>76</v>
      </c>
      <c r="BP551" s="19">
        <v>78.400000000000006</v>
      </c>
      <c r="BQ551" s="19">
        <v>77.400000000000006</v>
      </c>
      <c r="BR551" s="19">
        <v>77.400000000000006</v>
      </c>
      <c r="BS551" s="19">
        <v>107.7</v>
      </c>
      <c r="BT551" s="19">
        <v>109.9</v>
      </c>
      <c r="BU551" s="19">
        <v>114</v>
      </c>
      <c r="BV551" s="19">
        <v>108.2</v>
      </c>
      <c r="BW551" s="19">
        <v>116.2</v>
      </c>
      <c r="BX551" s="19">
        <v>127.9</v>
      </c>
      <c r="BY551" s="19">
        <v>129</v>
      </c>
      <c r="BZ551" s="19">
        <v>131.19999999999999</v>
      </c>
      <c r="CA551" s="19">
        <v>136.80000000000001</v>
      </c>
      <c r="CB551" s="19">
        <v>138.80000000000001</v>
      </c>
      <c r="CC551" s="19">
        <v>139.4</v>
      </c>
      <c r="CD551" s="19">
        <v>139.5</v>
      </c>
      <c r="CE551" s="19">
        <v>139.5</v>
      </c>
      <c r="CF551" s="19">
        <v>135.9</v>
      </c>
      <c r="CG551" s="19">
        <v>122.2</v>
      </c>
      <c r="CH551" s="19">
        <v>119.3</v>
      </c>
      <c r="CI551" s="19">
        <v>105.2</v>
      </c>
      <c r="CJ551" s="19">
        <v>94.4</v>
      </c>
      <c r="CK551" s="19">
        <v>95.2</v>
      </c>
      <c r="CL551" s="19">
        <v>94.6</v>
      </c>
      <c r="CM551" s="19">
        <v>90</v>
      </c>
      <c r="CN551" s="19">
        <v>90.4</v>
      </c>
      <c r="CO551" s="19">
        <v>89.8</v>
      </c>
      <c r="CP551" s="19">
        <v>84.9</v>
      </c>
      <c r="CQ551" s="19">
        <v>84.9</v>
      </c>
      <c r="CR551" s="19">
        <v>80.599999999999994</v>
      </c>
      <c r="CS551" s="19">
        <v>78.099999999999994</v>
      </c>
      <c r="CT551" s="19">
        <v>78.099999999999994</v>
      </c>
      <c r="CU551" s="19">
        <v>78.099999999999994</v>
      </c>
      <c r="CV551" s="19">
        <v>77.599999999999994</v>
      </c>
      <c r="CW551" s="19">
        <v>77.599999999999994</v>
      </c>
      <c r="CX551" s="19">
        <v>77.599999999999994</v>
      </c>
      <c r="CY551" s="19">
        <v>77.599999999999994</v>
      </c>
      <c r="CZ551" s="19">
        <v>77.599999999999994</v>
      </c>
      <c r="DA551" s="19">
        <v>77.599999999999994</v>
      </c>
      <c r="DB551" s="19">
        <v>77.599999999999994</v>
      </c>
      <c r="DC551" s="19">
        <v>81.3</v>
      </c>
      <c r="DD551" s="19">
        <v>81.3</v>
      </c>
      <c r="DE551" s="19">
        <v>81.900000000000006</v>
      </c>
      <c r="DF551" s="19">
        <v>79.900000000000006</v>
      </c>
      <c r="DG551" s="19">
        <v>79.599999999999994</v>
      </c>
      <c r="DH551" s="19">
        <v>78.900000000000006</v>
      </c>
      <c r="DI551" s="19">
        <v>80.3</v>
      </c>
      <c r="DJ551" s="19">
        <v>81.5</v>
      </c>
      <c r="DK551" s="19">
        <v>85.5</v>
      </c>
      <c r="DL551" s="19">
        <v>87.7</v>
      </c>
      <c r="DM551" s="19">
        <v>88</v>
      </c>
      <c r="DN551" s="19">
        <v>92.4</v>
      </c>
      <c r="DO551" s="19">
        <v>97.2</v>
      </c>
      <c r="DP551" s="19">
        <v>96.6</v>
      </c>
      <c r="DQ551" s="19">
        <v>99</v>
      </c>
      <c r="DR551" s="19">
        <v>98.3</v>
      </c>
      <c r="DS551" s="19">
        <v>101.2</v>
      </c>
      <c r="DT551" s="19">
        <v>104.9</v>
      </c>
      <c r="DU551" s="19">
        <v>104.3</v>
      </c>
      <c r="DV551" s="19">
        <v>103.9</v>
      </c>
      <c r="DW551" s="19">
        <v>104.5</v>
      </c>
    </row>
    <row r="552" spans="1:127">
      <c r="A552" s="17" t="s">
        <v>1697</v>
      </c>
      <c r="B552" s="17" t="s">
        <v>1698</v>
      </c>
      <c r="C552" s="18">
        <v>9.6463199999999993</v>
      </c>
      <c r="D552" s="19">
        <v>105.9</v>
      </c>
      <c r="E552" s="19">
        <v>106.5</v>
      </c>
      <c r="F552" s="19">
        <v>106.5</v>
      </c>
      <c r="G552" s="19">
        <v>105.9</v>
      </c>
      <c r="H552" s="19">
        <v>105.2</v>
      </c>
      <c r="I552" s="19">
        <v>105.4</v>
      </c>
      <c r="J552" s="19">
        <v>105</v>
      </c>
      <c r="K552" s="19">
        <v>104.2</v>
      </c>
      <c r="L552" s="19">
        <v>103.6</v>
      </c>
      <c r="M552" s="19">
        <v>103.6</v>
      </c>
      <c r="N552" s="19">
        <v>102.6</v>
      </c>
      <c r="O552" s="19">
        <v>103.2</v>
      </c>
      <c r="P552" s="19">
        <v>103.3</v>
      </c>
      <c r="Q552" s="19">
        <v>102.3</v>
      </c>
      <c r="R552" s="19">
        <v>101.6</v>
      </c>
      <c r="S552" s="19">
        <v>101.8</v>
      </c>
      <c r="T552" s="19">
        <v>101.4</v>
      </c>
      <c r="U552" s="19">
        <v>102.8</v>
      </c>
      <c r="V552" s="19">
        <v>102.5</v>
      </c>
      <c r="W552" s="19">
        <v>102.3</v>
      </c>
      <c r="X552" s="19">
        <v>102.9</v>
      </c>
      <c r="Y552" s="19">
        <v>103.9</v>
      </c>
      <c r="Z552" s="19">
        <v>104.4</v>
      </c>
      <c r="AA552" s="19">
        <v>105</v>
      </c>
      <c r="AB552" s="19">
        <v>103.5</v>
      </c>
      <c r="AC552" s="19">
        <v>104</v>
      </c>
      <c r="AD552" s="19">
        <v>106</v>
      </c>
      <c r="AE552" s="19">
        <v>106</v>
      </c>
      <c r="AF552" s="19">
        <v>105.7</v>
      </c>
      <c r="AG552" s="19">
        <v>104.6</v>
      </c>
      <c r="AH552" s="19">
        <v>104.5</v>
      </c>
      <c r="AI552" s="19">
        <v>103.3</v>
      </c>
      <c r="AJ552" s="19">
        <v>102.2</v>
      </c>
      <c r="AK552" s="19">
        <v>101.6</v>
      </c>
      <c r="AL552" s="19">
        <v>100.5</v>
      </c>
      <c r="AM552" s="19">
        <v>99.5</v>
      </c>
      <c r="AN552" s="19">
        <v>99.2</v>
      </c>
      <c r="AO552" s="19">
        <v>98.3</v>
      </c>
      <c r="AP552" s="19">
        <v>97.1</v>
      </c>
      <c r="AQ552" s="19">
        <v>94.9</v>
      </c>
      <c r="AR552" s="19">
        <v>91.6</v>
      </c>
      <c r="AS552" s="19">
        <v>92.2</v>
      </c>
      <c r="AT552" s="19">
        <v>91.6</v>
      </c>
      <c r="AU552" s="19">
        <v>89.2</v>
      </c>
      <c r="AV552" s="19">
        <v>87</v>
      </c>
      <c r="AW552" s="19">
        <v>86.7</v>
      </c>
      <c r="AX552" s="19">
        <v>87.4</v>
      </c>
      <c r="AY552" s="19">
        <v>89.2</v>
      </c>
      <c r="AZ552" s="19">
        <v>89.9</v>
      </c>
      <c r="BA552" s="19">
        <v>90.2</v>
      </c>
      <c r="BB552" s="19">
        <v>89.6</v>
      </c>
      <c r="BC552" s="19">
        <v>88.7</v>
      </c>
      <c r="BD552" s="19">
        <v>87.8</v>
      </c>
      <c r="BE552" s="19">
        <v>88.7</v>
      </c>
      <c r="BF552" s="19">
        <v>91</v>
      </c>
      <c r="BG552" s="19">
        <v>91.9</v>
      </c>
      <c r="BH552" s="19">
        <v>92.7</v>
      </c>
      <c r="BI552" s="19">
        <v>93.7</v>
      </c>
      <c r="BJ552" s="19">
        <v>93.7</v>
      </c>
      <c r="BK552" s="19">
        <v>95.6</v>
      </c>
      <c r="BL552" s="19">
        <v>97.4</v>
      </c>
      <c r="BM552" s="19">
        <v>96.9</v>
      </c>
      <c r="BN552" s="19">
        <v>96.3</v>
      </c>
      <c r="BO552" s="19">
        <v>97</v>
      </c>
      <c r="BP552" s="19">
        <v>98.5</v>
      </c>
      <c r="BQ552" s="19">
        <v>100.9</v>
      </c>
      <c r="BR552" s="19">
        <v>100.7</v>
      </c>
      <c r="BS552" s="19">
        <v>101.3</v>
      </c>
      <c r="BT552" s="19">
        <v>102.9</v>
      </c>
      <c r="BU552" s="19">
        <v>106.3</v>
      </c>
      <c r="BV552" s="19">
        <v>108.8</v>
      </c>
      <c r="BW552" s="19">
        <v>109.6</v>
      </c>
      <c r="BX552" s="19">
        <v>110.4</v>
      </c>
      <c r="BY552" s="19">
        <v>112.2</v>
      </c>
      <c r="BZ552" s="19">
        <v>112.9</v>
      </c>
      <c r="CA552" s="19">
        <v>112.1</v>
      </c>
      <c r="CB552" s="19">
        <v>111.6</v>
      </c>
      <c r="CC552" s="19">
        <v>114.2</v>
      </c>
      <c r="CD552" s="19">
        <v>114.8</v>
      </c>
      <c r="CE552" s="19">
        <v>114</v>
      </c>
      <c r="CF552" s="19">
        <v>112.3</v>
      </c>
      <c r="CG552" s="19">
        <v>110.1</v>
      </c>
      <c r="CH552" s="19">
        <v>111</v>
      </c>
      <c r="CI552" s="19">
        <v>111.1</v>
      </c>
      <c r="CJ552" s="19">
        <v>110.5</v>
      </c>
      <c r="CK552" s="19">
        <v>109.6</v>
      </c>
      <c r="CL552" s="19">
        <v>108.7</v>
      </c>
      <c r="CM552" s="19">
        <v>106.9</v>
      </c>
      <c r="CN552" s="19">
        <v>104.6</v>
      </c>
      <c r="CO552" s="19">
        <v>104.4</v>
      </c>
      <c r="CP552" s="19">
        <v>103.4</v>
      </c>
      <c r="CQ552" s="19">
        <v>103.4</v>
      </c>
      <c r="CR552" s="19">
        <v>103.6</v>
      </c>
      <c r="CS552" s="19">
        <v>106.5</v>
      </c>
      <c r="CT552" s="19">
        <v>107</v>
      </c>
      <c r="CU552" s="19">
        <v>106</v>
      </c>
      <c r="CV552" s="19">
        <v>107</v>
      </c>
      <c r="CW552" s="19">
        <v>103.3</v>
      </c>
      <c r="CX552" s="19">
        <v>103.8</v>
      </c>
      <c r="CY552" s="19">
        <v>103.8</v>
      </c>
      <c r="CZ552" s="19">
        <v>106.5</v>
      </c>
      <c r="DA552" s="19">
        <v>108.2</v>
      </c>
      <c r="DB552" s="19">
        <v>108.9</v>
      </c>
      <c r="DC552" s="19">
        <v>111.5</v>
      </c>
      <c r="DD552" s="19">
        <v>115.8</v>
      </c>
      <c r="DE552" s="19">
        <v>122.8</v>
      </c>
      <c r="DF552" s="19">
        <v>121.1</v>
      </c>
      <c r="DG552" s="19">
        <v>124</v>
      </c>
      <c r="DH552" s="19">
        <v>128.6</v>
      </c>
      <c r="DI552" s="19">
        <v>133.5</v>
      </c>
      <c r="DJ552" s="19">
        <v>134</v>
      </c>
      <c r="DK552" s="19">
        <v>134</v>
      </c>
      <c r="DL552" s="19">
        <v>135.9</v>
      </c>
      <c r="DM552" s="19">
        <v>137.80000000000001</v>
      </c>
      <c r="DN552" s="19">
        <v>143.9</v>
      </c>
      <c r="DO552" s="19">
        <v>143.6</v>
      </c>
      <c r="DP552" s="19">
        <v>141.9</v>
      </c>
      <c r="DQ552" s="19">
        <v>143.1</v>
      </c>
      <c r="DR552" s="19">
        <v>147.1</v>
      </c>
      <c r="DS552" s="19">
        <v>157.5</v>
      </c>
      <c r="DT552" s="19">
        <v>161.19999999999999</v>
      </c>
      <c r="DU552" s="19">
        <v>158.19999999999999</v>
      </c>
      <c r="DV552" s="19">
        <v>150.19999999999999</v>
      </c>
      <c r="DW552" s="19">
        <v>148.9</v>
      </c>
    </row>
    <row r="553" spans="1:127">
      <c r="A553" s="17" t="s">
        <v>1699</v>
      </c>
      <c r="B553" s="17" t="s">
        <v>1700</v>
      </c>
      <c r="C553" s="18">
        <v>1.41103</v>
      </c>
      <c r="D553" s="19">
        <v>115.5</v>
      </c>
      <c r="E553" s="19">
        <v>114.9</v>
      </c>
      <c r="F553" s="19">
        <v>113.6</v>
      </c>
      <c r="G553" s="19">
        <v>109.2</v>
      </c>
      <c r="H553" s="19">
        <v>107.7</v>
      </c>
      <c r="I553" s="19">
        <v>107.4</v>
      </c>
      <c r="J553" s="19">
        <v>105.3</v>
      </c>
      <c r="K553" s="19">
        <v>104.4</v>
      </c>
      <c r="L553" s="19">
        <v>102.4</v>
      </c>
      <c r="M553" s="19">
        <v>104.4</v>
      </c>
      <c r="N553" s="19">
        <v>103.8</v>
      </c>
      <c r="O553" s="19">
        <v>104.8</v>
      </c>
      <c r="P553" s="19">
        <v>104.6</v>
      </c>
      <c r="Q553" s="19">
        <v>105</v>
      </c>
      <c r="R553" s="19">
        <v>103.1</v>
      </c>
      <c r="S553" s="19">
        <v>102.3</v>
      </c>
      <c r="T553" s="19">
        <v>99</v>
      </c>
      <c r="U553" s="19">
        <v>102.4</v>
      </c>
      <c r="V553" s="19">
        <v>102.2</v>
      </c>
      <c r="W553" s="19">
        <v>101.8</v>
      </c>
      <c r="X553" s="19">
        <v>102.9</v>
      </c>
      <c r="Y553" s="19">
        <v>104.3</v>
      </c>
      <c r="Z553" s="19">
        <v>107</v>
      </c>
      <c r="AA553" s="19">
        <v>107.1</v>
      </c>
      <c r="AB553" s="19">
        <v>106.7</v>
      </c>
      <c r="AC553" s="19">
        <v>108.1</v>
      </c>
      <c r="AD553" s="19">
        <v>109.1</v>
      </c>
      <c r="AE553" s="19">
        <v>108.9</v>
      </c>
      <c r="AF553" s="19">
        <v>107.5</v>
      </c>
      <c r="AG553" s="19">
        <v>105.3</v>
      </c>
      <c r="AH553" s="19">
        <v>105.4</v>
      </c>
      <c r="AI553" s="19">
        <v>103.4</v>
      </c>
      <c r="AJ553" s="19">
        <v>102.6</v>
      </c>
      <c r="AK553" s="19">
        <v>101.9</v>
      </c>
      <c r="AL553" s="19">
        <v>100.1</v>
      </c>
      <c r="AM553" s="19">
        <v>95.9</v>
      </c>
      <c r="AN553" s="19">
        <v>96.9</v>
      </c>
      <c r="AO553" s="19">
        <v>94.8</v>
      </c>
      <c r="AP553" s="19">
        <v>92.8</v>
      </c>
      <c r="AQ553" s="19">
        <v>89.7</v>
      </c>
      <c r="AR553" s="19">
        <v>84.1</v>
      </c>
      <c r="AS553" s="19">
        <v>85.7</v>
      </c>
      <c r="AT553" s="19">
        <v>83.7</v>
      </c>
      <c r="AU553" s="19">
        <v>80.599999999999994</v>
      </c>
      <c r="AV553" s="19">
        <v>77.400000000000006</v>
      </c>
      <c r="AW553" s="19">
        <v>79.3</v>
      </c>
      <c r="AX553" s="19">
        <v>78.900000000000006</v>
      </c>
      <c r="AY553" s="19">
        <v>81</v>
      </c>
      <c r="AZ553" s="19">
        <v>81.400000000000006</v>
      </c>
      <c r="BA553" s="19">
        <v>81.900000000000006</v>
      </c>
      <c r="BB553" s="19">
        <v>79</v>
      </c>
      <c r="BC553" s="19">
        <v>77.3</v>
      </c>
      <c r="BD553" s="19">
        <v>76.3</v>
      </c>
      <c r="BE553" s="19">
        <v>78.8</v>
      </c>
      <c r="BF553" s="19">
        <v>82.5</v>
      </c>
      <c r="BG553" s="19">
        <v>85.1</v>
      </c>
      <c r="BH553" s="19">
        <v>87.5</v>
      </c>
      <c r="BI553" s="19">
        <v>88.1</v>
      </c>
      <c r="BJ553" s="19">
        <v>88.1</v>
      </c>
      <c r="BK553" s="19">
        <v>89.1</v>
      </c>
      <c r="BL553" s="19">
        <v>92.8</v>
      </c>
      <c r="BM553" s="19">
        <v>92.7</v>
      </c>
      <c r="BN553" s="19">
        <v>92.6</v>
      </c>
      <c r="BO553" s="19">
        <v>93.6</v>
      </c>
      <c r="BP553" s="19">
        <v>93.7</v>
      </c>
      <c r="BQ553" s="19">
        <v>97.6</v>
      </c>
      <c r="BR553" s="19">
        <v>97</v>
      </c>
      <c r="BS553" s="19">
        <v>96.6</v>
      </c>
      <c r="BT553" s="19">
        <v>97.7</v>
      </c>
      <c r="BU553" s="19">
        <v>105.4</v>
      </c>
      <c r="BV553" s="19">
        <v>109</v>
      </c>
      <c r="BW553" s="19">
        <v>109.8</v>
      </c>
      <c r="BX553" s="19">
        <v>109.8</v>
      </c>
      <c r="BY553" s="19">
        <v>111.6</v>
      </c>
      <c r="BZ553" s="19">
        <v>112.9</v>
      </c>
      <c r="CA553" s="19">
        <v>113.4</v>
      </c>
      <c r="CB553" s="19">
        <v>112.6</v>
      </c>
      <c r="CC553" s="19">
        <v>120.6</v>
      </c>
      <c r="CD553" s="19">
        <v>119</v>
      </c>
      <c r="CE553" s="19">
        <v>117.3</v>
      </c>
      <c r="CF553" s="19">
        <v>113.3</v>
      </c>
      <c r="CG553" s="19">
        <v>108.8</v>
      </c>
      <c r="CH553" s="19">
        <v>108.9</v>
      </c>
      <c r="CI553" s="19">
        <v>108.3</v>
      </c>
      <c r="CJ553" s="19">
        <v>106.2</v>
      </c>
      <c r="CK553" s="19">
        <v>105.6</v>
      </c>
      <c r="CL553" s="19">
        <v>105</v>
      </c>
      <c r="CM553" s="19">
        <v>100.8</v>
      </c>
      <c r="CN553" s="19">
        <v>96.2</v>
      </c>
      <c r="CO553" s="19">
        <v>95.5</v>
      </c>
      <c r="CP553" s="19">
        <v>95.1</v>
      </c>
      <c r="CQ553" s="19">
        <v>96</v>
      </c>
      <c r="CR553" s="19">
        <v>96.6</v>
      </c>
      <c r="CS553" s="19">
        <v>102.3</v>
      </c>
      <c r="CT553" s="19">
        <v>104.3</v>
      </c>
      <c r="CU553" s="19">
        <v>103.5</v>
      </c>
      <c r="CV553" s="19">
        <v>113.1</v>
      </c>
      <c r="CW553" s="19">
        <v>97.9</v>
      </c>
      <c r="CX553" s="19">
        <v>97</v>
      </c>
      <c r="CY553" s="19">
        <v>96.4</v>
      </c>
      <c r="CZ553" s="19">
        <v>101.4</v>
      </c>
      <c r="DA553" s="19">
        <v>104.9</v>
      </c>
      <c r="DB553" s="19">
        <v>105.3</v>
      </c>
      <c r="DC553" s="19">
        <v>108.4</v>
      </c>
      <c r="DD553" s="19">
        <v>116.2</v>
      </c>
      <c r="DE553" s="19">
        <v>123.2</v>
      </c>
      <c r="DF553" s="19">
        <v>121.2</v>
      </c>
      <c r="DG553" s="19">
        <v>125.5</v>
      </c>
      <c r="DH553" s="19">
        <v>133.6</v>
      </c>
      <c r="DI553" s="19">
        <v>138.19999999999999</v>
      </c>
      <c r="DJ553" s="19">
        <v>138.19999999999999</v>
      </c>
      <c r="DK553" s="19">
        <v>137.80000000000001</v>
      </c>
      <c r="DL553" s="19">
        <v>142.19999999999999</v>
      </c>
      <c r="DM553" s="19">
        <v>147.19999999999999</v>
      </c>
      <c r="DN553" s="19">
        <v>161.6</v>
      </c>
      <c r="DO553" s="19">
        <v>163.6</v>
      </c>
      <c r="DP553" s="19">
        <v>153.6</v>
      </c>
      <c r="DQ553" s="19">
        <v>153.9</v>
      </c>
      <c r="DR553" s="19">
        <v>162.4</v>
      </c>
      <c r="DS553" s="19">
        <v>177.6</v>
      </c>
      <c r="DT553" s="19">
        <v>181.9</v>
      </c>
      <c r="DU553" s="19">
        <v>176.1</v>
      </c>
      <c r="DV553" s="19">
        <v>159.30000000000001</v>
      </c>
      <c r="DW553" s="19">
        <v>163</v>
      </c>
    </row>
    <row r="554" spans="1:127">
      <c r="A554" s="17" t="s">
        <v>1701</v>
      </c>
      <c r="B554" s="17" t="s">
        <v>1702</v>
      </c>
      <c r="C554" s="18">
        <v>1.00352</v>
      </c>
      <c r="D554" s="19">
        <v>119.4</v>
      </c>
      <c r="E554" s="19">
        <v>116.9</v>
      </c>
      <c r="F554" s="19">
        <v>115</v>
      </c>
      <c r="G554" s="19">
        <v>109.3</v>
      </c>
      <c r="H554" s="19">
        <v>107</v>
      </c>
      <c r="I554" s="19">
        <v>107.9</v>
      </c>
      <c r="J554" s="19">
        <v>105.9</v>
      </c>
      <c r="K554" s="19">
        <v>104.6</v>
      </c>
      <c r="L554" s="19">
        <v>101.4</v>
      </c>
      <c r="M554" s="19">
        <v>104</v>
      </c>
      <c r="N554" s="19">
        <v>102.6</v>
      </c>
      <c r="O554" s="19">
        <v>103.3</v>
      </c>
      <c r="P554" s="19">
        <v>103</v>
      </c>
      <c r="Q554" s="19">
        <v>103.7</v>
      </c>
      <c r="R554" s="19">
        <v>101.3</v>
      </c>
      <c r="S554" s="19">
        <v>100.5</v>
      </c>
      <c r="T554" s="19">
        <v>96.3</v>
      </c>
      <c r="U554" s="19">
        <v>100.8</v>
      </c>
      <c r="V554" s="19">
        <v>99.4</v>
      </c>
      <c r="W554" s="19">
        <v>98.7</v>
      </c>
      <c r="X554" s="19">
        <v>100.9</v>
      </c>
      <c r="Y554" s="19">
        <v>102.5</v>
      </c>
      <c r="Z554" s="19">
        <v>106.2</v>
      </c>
      <c r="AA554" s="19">
        <v>106.1</v>
      </c>
      <c r="AB554" s="19">
        <v>105.4</v>
      </c>
      <c r="AC554" s="19">
        <v>107.4</v>
      </c>
      <c r="AD554" s="19">
        <v>108.2</v>
      </c>
      <c r="AE554" s="19">
        <v>106.2</v>
      </c>
      <c r="AF554" s="19">
        <v>104.2</v>
      </c>
      <c r="AG554" s="19">
        <v>104.5</v>
      </c>
      <c r="AH554" s="19">
        <v>105.4</v>
      </c>
      <c r="AI554" s="19">
        <v>101.6</v>
      </c>
      <c r="AJ554" s="19">
        <v>100.3</v>
      </c>
      <c r="AK554" s="19">
        <v>99.7</v>
      </c>
      <c r="AL554" s="19">
        <v>97.8</v>
      </c>
      <c r="AM554" s="19">
        <v>93.2</v>
      </c>
      <c r="AN554" s="19">
        <v>94.9</v>
      </c>
      <c r="AO554" s="19">
        <v>92.5</v>
      </c>
      <c r="AP554" s="19">
        <v>89.9</v>
      </c>
      <c r="AQ554" s="19">
        <v>86</v>
      </c>
      <c r="AR554" s="19">
        <v>78.5</v>
      </c>
      <c r="AS554" s="19">
        <v>81.099999999999994</v>
      </c>
      <c r="AT554" s="19">
        <v>78.900000000000006</v>
      </c>
      <c r="AU554" s="19">
        <v>75.099999999999994</v>
      </c>
      <c r="AV554" s="19">
        <v>71.400000000000006</v>
      </c>
      <c r="AW554" s="19">
        <v>74.400000000000006</v>
      </c>
      <c r="AX554" s="19">
        <v>74</v>
      </c>
      <c r="AY554" s="19">
        <v>76.3</v>
      </c>
      <c r="AZ554" s="19">
        <v>75.8</v>
      </c>
      <c r="BA554" s="19">
        <v>76.599999999999994</v>
      </c>
      <c r="BB554" s="19">
        <v>72.8</v>
      </c>
      <c r="BC554" s="19">
        <v>69.900000000000006</v>
      </c>
      <c r="BD554" s="19">
        <v>68.2</v>
      </c>
      <c r="BE554" s="19">
        <v>70.400000000000006</v>
      </c>
      <c r="BF554" s="19">
        <v>73.900000000000006</v>
      </c>
      <c r="BG554" s="19">
        <v>74.5</v>
      </c>
      <c r="BH554" s="19">
        <v>74.8</v>
      </c>
      <c r="BI554" s="19">
        <v>75.2</v>
      </c>
      <c r="BJ554" s="19">
        <v>75.7</v>
      </c>
      <c r="BK554" s="19">
        <v>77.099999999999994</v>
      </c>
      <c r="BL554" s="19">
        <v>82.9</v>
      </c>
      <c r="BM554" s="19">
        <v>82.1</v>
      </c>
      <c r="BN554" s="19">
        <v>82.9</v>
      </c>
      <c r="BO554" s="19">
        <v>84</v>
      </c>
      <c r="BP554" s="19">
        <v>83.8</v>
      </c>
      <c r="BQ554" s="19">
        <v>88.3</v>
      </c>
      <c r="BR554" s="19">
        <v>87.3</v>
      </c>
      <c r="BS554" s="19">
        <v>86.7</v>
      </c>
      <c r="BT554" s="19">
        <v>88.9</v>
      </c>
      <c r="BU554" s="19">
        <v>98.7</v>
      </c>
      <c r="BV554" s="19">
        <v>103.5</v>
      </c>
      <c r="BW554" s="19">
        <v>103.6</v>
      </c>
      <c r="BX554" s="19">
        <v>103.7</v>
      </c>
      <c r="BY554" s="19">
        <v>106.9</v>
      </c>
      <c r="BZ554" s="19">
        <v>109.3</v>
      </c>
      <c r="CA554" s="19">
        <v>109.8</v>
      </c>
      <c r="CB554" s="19">
        <v>109.2</v>
      </c>
      <c r="CC554" s="19">
        <v>119.9</v>
      </c>
      <c r="CD554" s="19">
        <v>116.8</v>
      </c>
      <c r="CE554" s="19">
        <v>113.7</v>
      </c>
      <c r="CF554" s="19">
        <v>108.8</v>
      </c>
      <c r="CG554" s="19">
        <v>103.3</v>
      </c>
      <c r="CH554" s="19">
        <v>103.6</v>
      </c>
      <c r="CI554" s="19">
        <v>103.4</v>
      </c>
      <c r="CJ554" s="19">
        <v>100.3</v>
      </c>
      <c r="CK554" s="19">
        <v>98.8</v>
      </c>
      <c r="CL554" s="19">
        <v>99</v>
      </c>
      <c r="CM554" s="19">
        <v>93.8</v>
      </c>
      <c r="CN554" s="19">
        <v>88.1</v>
      </c>
      <c r="CO554" s="19">
        <v>88.4</v>
      </c>
      <c r="CP554" s="19">
        <v>88.5</v>
      </c>
      <c r="CQ554" s="19">
        <v>89.8</v>
      </c>
      <c r="CR554" s="19">
        <v>90.9</v>
      </c>
      <c r="CS554" s="19">
        <v>98.2</v>
      </c>
      <c r="CT554" s="19">
        <v>101</v>
      </c>
      <c r="CU554" s="19">
        <v>99.8</v>
      </c>
      <c r="CV554" s="19">
        <v>113.6</v>
      </c>
      <c r="CW554" s="19">
        <v>90</v>
      </c>
      <c r="CX554" s="19">
        <v>89.7</v>
      </c>
      <c r="CY554" s="19">
        <v>88.9</v>
      </c>
      <c r="CZ554" s="19">
        <v>96.4</v>
      </c>
      <c r="DA554" s="19">
        <v>100.5</v>
      </c>
      <c r="DB554" s="19">
        <v>101.2</v>
      </c>
      <c r="DC554" s="19">
        <v>105.9</v>
      </c>
      <c r="DD554" s="19">
        <v>115.9</v>
      </c>
      <c r="DE554" s="19">
        <v>124.5</v>
      </c>
      <c r="DF554" s="19">
        <v>119.2</v>
      </c>
      <c r="DG554" s="19">
        <v>122.1</v>
      </c>
      <c r="DH554" s="19">
        <v>132.30000000000001</v>
      </c>
      <c r="DI554" s="19">
        <v>138</v>
      </c>
      <c r="DJ554" s="19">
        <v>136.30000000000001</v>
      </c>
      <c r="DK554" s="19">
        <v>133.19999999999999</v>
      </c>
      <c r="DL554" s="19">
        <v>137.6</v>
      </c>
      <c r="DM554" s="19">
        <v>144.4</v>
      </c>
      <c r="DN554" s="19">
        <v>157.5</v>
      </c>
      <c r="DO554" s="19">
        <v>160.4</v>
      </c>
      <c r="DP554" s="19">
        <v>147.30000000000001</v>
      </c>
      <c r="DQ554" s="19">
        <v>150.69999999999999</v>
      </c>
      <c r="DR554" s="19">
        <v>165</v>
      </c>
      <c r="DS554" s="19">
        <v>181.3</v>
      </c>
      <c r="DT554" s="19">
        <v>184.1</v>
      </c>
      <c r="DU554" s="19">
        <v>177.1</v>
      </c>
      <c r="DV554" s="19">
        <v>158.9</v>
      </c>
      <c r="DW554" s="19">
        <v>165.1</v>
      </c>
    </row>
    <row r="555" spans="1:127">
      <c r="A555" s="17" t="s">
        <v>1703</v>
      </c>
      <c r="B555" s="17" t="s">
        <v>1704</v>
      </c>
      <c r="C555" s="18">
        <v>0.11194999999999999</v>
      </c>
      <c r="D555" s="19">
        <v>102.8</v>
      </c>
      <c r="E555" s="19">
        <v>103.6</v>
      </c>
      <c r="F555" s="19">
        <v>106.9</v>
      </c>
      <c r="G555" s="19">
        <v>106.2</v>
      </c>
      <c r="H555" s="19">
        <v>105.2</v>
      </c>
      <c r="I555" s="19">
        <v>104.9</v>
      </c>
      <c r="J555" s="19">
        <v>102.6</v>
      </c>
      <c r="K555" s="19">
        <v>103.4</v>
      </c>
      <c r="L555" s="19">
        <v>102.1</v>
      </c>
      <c r="M555" s="19">
        <v>103.3</v>
      </c>
      <c r="N555" s="19">
        <v>105.2</v>
      </c>
      <c r="O555" s="19">
        <v>107.5</v>
      </c>
      <c r="P555" s="19">
        <v>109.2</v>
      </c>
      <c r="Q555" s="19">
        <v>107.9</v>
      </c>
      <c r="R555" s="19">
        <v>105.4</v>
      </c>
      <c r="S555" s="19">
        <v>104.4</v>
      </c>
      <c r="T555" s="19">
        <v>103.2</v>
      </c>
      <c r="U555" s="19">
        <v>104.9</v>
      </c>
      <c r="V555" s="19">
        <v>106.4</v>
      </c>
      <c r="W555" s="19">
        <v>109.1</v>
      </c>
      <c r="X555" s="19">
        <v>109</v>
      </c>
      <c r="Y555" s="19">
        <v>105.2</v>
      </c>
      <c r="Z555" s="19">
        <v>109.6</v>
      </c>
      <c r="AA555" s="19">
        <v>108.8</v>
      </c>
      <c r="AB555" s="19">
        <v>110.1</v>
      </c>
      <c r="AC555" s="19">
        <v>110.2</v>
      </c>
      <c r="AD555" s="19">
        <v>109.8</v>
      </c>
      <c r="AE555" s="19">
        <v>110.5</v>
      </c>
      <c r="AF555" s="19">
        <v>111</v>
      </c>
      <c r="AG555" s="19">
        <v>112.6</v>
      </c>
      <c r="AH555" s="19">
        <v>111.1</v>
      </c>
      <c r="AI555" s="19">
        <v>109.4</v>
      </c>
      <c r="AJ555" s="19">
        <v>110</v>
      </c>
      <c r="AK555" s="19">
        <v>110.4</v>
      </c>
      <c r="AL555" s="19">
        <v>110.3</v>
      </c>
      <c r="AM555" s="19">
        <v>109</v>
      </c>
      <c r="AN555" s="19">
        <v>108.4</v>
      </c>
      <c r="AO555" s="19">
        <v>108.5</v>
      </c>
      <c r="AP555" s="19">
        <v>106.8</v>
      </c>
      <c r="AQ555" s="19">
        <v>107.3</v>
      </c>
      <c r="AR555" s="19">
        <v>106.1</v>
      </c>
      <c r="AS555" s="19">
        <v>104</v>
      </c>
      <c r="AT555" s="19">
        <v>100.6</v>
      </c>
      <c r="AU555" s="19">
        <v>99.7</v>
      </c>
      <c r="AV555" s="19">
        <v>99.4</v>
      </c>
      <c r="AW555" s="19">
        <v>97.4</v>
      </c>
      <c r="AX555" s="19">
        <v>96.6</v>
      </c>
      <c r="AY555" s="19">
        <v>95.4</v>
      </c>
      <c r="AZ555" s="19">
        <v>95</v>
      </c>
      <c r="BA555" s="19">
        <v>95.5</v>
      </c>
      <c r="BB555" s="19">
        <v>96.1</v>
      </c>
      <c r="BC555" s="19">
        <v>100.1</v>
      </c>
      <c r="BD555" s="19">
        <v>101.2</v>
      </c>
      <c r="BE555" s="19">
        <v>105.5</v>
      </c>
      <c r="BF555" s="19">
        <v>110.4</v>
      </c>
      <c r="BG555" s="19">
        <v>122.4</v>
      </c>
      <c r="BH555" s="19">
        <v>135.4</v>
      </c>
      <c r="BI555" s="19">
        <v>136.9</v>
      </c>
      <c r="BJ555" s="19">
        <v>137.1</v>
      </c>
      <c r="BK555" s="19">
        <v>136.9</v>
      </c>
      <c r="BL555" s="19">
        <v>133.5</v>
      </c>
      <c r="BM555" s="19">
        <v>134.69999999999999</v>
      </c>
      <c r="BN555" s="19">
        <v>121.2</v>
      </c>
      <c r="BO555" s="19">
        <v>114.6</v>
      </c>
      <c r="BP555" s="19">
        <v>114.7</v>
      </c>
      <c r="BQ555" s="19">
        <v>118.2</v>
      </c>
      <c r="BR555" s="19">
        <v>120.1</v>
      </c>
      <c r="BS555" s="19">
        <v>121</v>
      </c>
      <c r="BT555" s="19">
        <v>117.2</v>
      </c>
      <c r="BU555" s="19">
        <v>119.3</v>
      </c>
      <c r="BV555" s="19">
        <v>120.2</v>
      </c>
      <c r="BW555" s="19">
        <v>123.9</v>
      </c>
      <c r="BX555" s="19">
        <v>124.3</v>
      </c>
      <c r="BY555" s="19">
        <v>122.1</v>
      </c>
      <c r="BZ555" s="19">
        <v>122.5</v>
      </c>
      <c r="CA555" s="19">
        <v>124.7</v>
      </c>
      <c r="CB555" s="19">
        <v>119.4</v>
      </c>
      <c r="CC555" s="19">
        <v>120.7</v>
      </c>
      <c r="CD555" s="19">
        <v>122.7</v>
      </c>
      <c r="CE555" s="19">
        <v>123.8</v>
      </c>
      <c r="CF555" s="19">
        <v>120.7</v>
      </c>
      <c r="CG555" s="19">
        <v>117.1</v>
      </c>
      <c r="CH555" s="19">
        <v>117.7</v>
      </c>
      <c r="CI555" s="19">
        <v>117</v>
      </c>
      <c r="CJ555" s="19">
        <v>118</v>
      </c>
      <c r="CK555" s="19">
        <v>120.1</v>
      </c>
      <c r="CL555" s="19">
        <v>115.9</v>
      </c>
      <c r="CM555" s="19">
        <v>111.7</v>
      </c>
      <c r="CN555" s="19">
        <v>114.2</v>
      </c>
      <c r="CO555" s="19">
        <v>109.9</v>
      </c>
      <c r="CP555" s="19">
        <v>109.9</v>
      </c>
      <c r="CQ555" s="19">
        <v>112</v>
      </c>
      <c r="CR555" s="19">
        <v>109.1</v>
      </c>
      <c r="CS555" s="19">
        <v>108.9</v>
      </c>
      <c r="CT555" s="19">
        <v>108.4</v>
      </c>
      <c r="CU555" s="19">
        <v>110.8</v>
      </c>
      <c r="CV555" s="19">
        <v>107.5</v>
      </c>
      <c r="CW555" s="19">
        <v>114.4</v>
      </c>
      <c r="CX555" s="19">
        <v>117</v>
      </c>
      <c r="CY555" s="19">
        <v>116</v>
      </c>
      <c r="CZ555" s="19">
        <v>116.4</v>
      </c>
      <c r="DA555" s="19">
        <v>118</v>
      </c>
      <c r="DB555" s="19">
        <v>119.1</v>
      </c>
      <c r="DC555" s="19">
        <v>119.5</v>
      </c>
      <c r="DD555" s="19">
        <v>119.6</v>
      </c>
      <c r="DE555" s="19">
        <v>127.2</v>
      </c>
      <c r="DF555" s="19">
        <v>143.69999999999999</v>
      </c>
      <c r="DG555" s="19">
        <v>153.1</v>
      </c>
      <c r="DH555" s="19">
        <v>152.4</v>
      </c>
      <c r="DI555" s="19">
        <v>149.1</v>
      </c>
      <c r="DJ555" s="19">
        <v>149.80000000000001</v>
      </c>
      <c r="DK555" s="19">
        <v>160.6</v>
      </c>
      <c r="DL555" s="19">
        <v>176.3</v>
      </c>
      <c r="DM555" s="19">
        <v>179.7</v>
      </c>
      <c r="DN555" s="19">
        <v>186.1</v>
      </c>
      <c r="DO555" s="19">
        <v>187</v>
      </c>
      <c r="DP555" s="19">
        <v>179.5</v>
      </c>
      <c r="DQ555" s="19">
        <v>170</v>
      </c>
      <c r="DR555" s="19">
        <v>168</v>
      </c>
      <c r="DS555" s="19">
        <v>180.7</v>
      </c>
      <c r="DT555" s="19">
        <v>187.5</v>
      </c>
      <c r="DU555" s="19">
        <v>196.8</v>
      </c>
      <c r="DV555" s="19">
        <v>184.6</v>
      </c>
      <c r="DW555" s="19">
        <v>185</v>
      </c>
    </row>
    <row r="556" spans="1:127">
      <c r="A556" s="17" t="s">
        <v>1705</v>
      </c>
      <c r="B556" s="17" t="s">
        <v>1706</v>
      </c>
      <c r="C556" s="18">
        <v>2.589E-2</v>
      </c>
      <c r="D556" s="19">
        <v>108.5</v>
      </c>
      <c r="E556" s="19">
        <v>108.5</v>
      </c>
      <c r="F556" s="19">
        <v>110</v>
      </c>
      <c r="G556" s="19">
        <v>111.3</v>
      </c>
      <c r="H556" s="19">
        <v>108.6</v>
      </c>
      <c r="I556" s="19">
        <v>108.2</v>
      </c>
      <c r="J556" s="19">
        <v>107</v>
      </c>
      <c r="K556" s="19">
        <v>105</v>
      </c>
      <c r="L556" s="19">
        <v>104.3</v>
      </c>
      <c r="M556" s="19">
        <v>103.5</v>
      </c>
      <c r="N556" s="19">
        <v>105.3</v>
      </c>
      <c r="O556" s="19">
        <v>107.6</v>
      </c>
      <c r="P556" s="19">
        <v>109.9</v>
      </c>
      <c r="Q556" s="19">
        <v>108.3</v>
      </c>
      <c r="R556" s="19">
        <v>107.4</v>
      </c>
      <c r="S556" s="19">
        <v>108.1</v>
      </c>
      <c r="T556" s="19">
        <v>107.5</v>
      </c>
      <c r="U556" s="19">
        <v>110.5</v>
      </c>
      <c r="V556" s="19">
        <v>111.3</v>
      </c>
      <c r="W556" s="19">
        <v>112.2</v>
      </c>
      <c r="X556" s="19">
        <v>112.4</v>
      </c>
      <c r="Y556" s="19">
        <v>114</v>
      </c>
      <c r="Z556" s="19">
        <v>112.7</v>
      </c>
      <c r="AA556" s="19">
        <v>113.5</v>
      </c>
      <c r="AB556" s="19">
        <v>113.8</v>
      </c>
      <c r="AC556" s="19">
        <v>111.4</v>
      </c>
      <c r="AD556" s="19">
        <v>117.3</v>
      </c>
      <c r="AE556" s="19">
        <v>117.5</v>
      </c>
      <c r="AF556" s="19">
        <v>117.9</v>
      </c>
      <c r="AG556" s="19">
        <v>114.1</v>
      </c>
      <c r="AH556" s="19">
        <v>117.4</v>
      </c>
      <c r="AI556" s="19">
        <v>117</v>
      </c>
      <c r="AJ556" s="19">
        <v>116.7</v>
      </c>
      <c r="AK556" s="19">
        <v>111.6</v>
      </c>
      <c r="AL556" s="19">
        <v>109.9</v>
      </c>
      <c r="AM556" s="19">
        <v>107</v>
      </c>
      <c r="AN556" s="19">
        <v>104</v>
      </c>
      <c r="AO556" s="19">
        <v>102.3</v>
      </c>
      <c r="AP556" s="19">
        <v>97.7</v>
      </c>
      <c r="AQ556" s="19">
        <v>95</v>
      </c>
      <c r="AR556" s="19">
        <v>95.1</v>
      </c>
      <c r="AS556" s="19">
        <v>95.9</v>
      </c>
      <c r="AT556" s="19">
        <v>95</v>
      </c>
      <c r="AU556" s="19">
        <v>93.6</v>
      </c>
      <c r="AV556" s="19">
        <v>91.6</v>
      </c>
      <c r="AW556" s="19">
        <v>89.9</v>
      </c>
      <c r="AX556" s="19">
        <v>89.4</v>
      </c>
      <c r="AY556" s="19">
        <v>93.1</v>
      </c>
      <c r="AZ556" s="19">
        <v>101.5</v>
      </c>
      <c r="BA556" s="19">
        <v>99</v>
      </c>
      <c r="BB556" s="19">
        <v>98.9</v>
      </c>
      <c r="BC556" s="19">
        <v>97.3</v>
      </c>
      <c r="BD556" s="19">
        <v>97.5</v>
      </c>
      <c r="BE556" s="19">
        <v>101.2</v>
      </c>
      <c r="BF556" s="19">
        <v>103.6</v>
      </c>
      <c r="BG556" s="19">
        <v>106.2</v>
      </c>
      <c r="BH556" s="19">
        <v>109.2</v>
      </c>
      <c r="BI556" s="19">
        <v>109.5</v>
      </c>
      <c r="BJ556" s="19">
        <v>114.2</v>
      </c>
      <c r="BK556" s="19">
        <v>115.1</v>
      </c>
      <c r="BL556" s="19">
        <v>118.1</v>
      </c>
      <c r="BM556" s="19">
        <v>120.8</v>
      </c>
      <c r="BN556" s="19">
        <v>121.6</v>
      </c>
      <c r="BO556" s="19">
        <v>122.1</v>
      </c>
      <c r="BP556" s="19">
        <v>121.6</v>
      </c>
      <c r="BQ556" s="19">
        <v>122.1</v>
      </c>
      <c r="BR556" s="19">
        <v>121.7</v>
      </c>
      <c r="BS556" s="19">
        <v>120.8</v>
      </c>
      <c r="BT556" s="19">
        <v>120.1</v>
      </c>
      <c r="BU556" s="19">
        <v>121.7</v>
      </c>
      <c r="BV556" s="19">
        <v>122.7</v>
      </c>
      <c r="BW556" s="19">
        <v>125</v>
      </c>
      <c r="BX556" s="19">
        <v>124.9</v>
      </c>
      <c r="BY556" s="19">
        <v>123.3</v>
      </c>
      <c r="BZ556" s="19">
        <v>122.5</v>
      </c>
      <c r="CA556" s="19">
        <v>121.7</v>
      </c>
      <c r="CB556" s="19">
        <v>123</v>
      </c>
      <c r="CC556" s="19">
        <v>123.8</v>
      </c>
      <c r="CD556" s="19">
        <v>125.4</v>
      </c>
      <c r="CE556" s="19">
        <v>126.4</v>
      </c>
      <c r="CF556" s="19">
        <v>124</v>
      </c>
      <c r="CG556" s="19">
        <v>124.2</v>
      </c>
      <c r="CH556" s="19">
        <v>124.9</v>
      </c>
      <c r="CI556" s="19">
        <v>124.8</v>
      </c>
      <c r="CJ556" s="19">
        <v>124.6</v>
      </c>
      <c r="CK556" s="19">
        <v>123.1</v>
      </c>
      <c r="CL556" s="19">
        <v>122.7</v>
      </c>
      <c r="CM556" s="19">
        <v>120</v>
      </c>
      <c r="CN556" s="19">
        <v>121</v>
      </c>
      <c r="CO556" s="19">
        <v>117.2</v>
      </c>
      <c r="CP556" s="19">
        <v>114.9</v>
      </c>
      <c r="CQ556" s="19">
        <v>111.5</v>
      </c>
      <c r="CR556" s="19">
        <v>112.2</v>
      </c>
      <c r="CS556" s="19">
        <v>114.7</v>
      </c>
      <c r="CT556" s="19">
        <v>115.6</v>
      </c>
      <c r="CU556" s="19">
        <v>114.8</v>
      </c>
      <c r="CV556" s="19">
        <v>117.7</v>
      </c>
      <c r="CW556" s="19">
        <v>116.7</v>
      </c>
      <c r="CX556" s="19">
        <v>114.9</v>
      </c>
      <c r="CY556" s="19">
        <v>111.6</v>
      </c>
      <c r="CZ556" s="19">
        <v>109.8</v>
      </c>
      <c r="DA556" s="19">
        <v>113.3</v>
      </c>
      <c r="DB556" s="19">
        <v>114.4</v>
      </c>
      <c r="DC556" s="19">
        <v>113.9</v>
      </c>
      <c r="DD556" s="19">
        <v>116.3</v>
      </c>
      <c r="DE556" s="19">
        <v>118.7</v>
      </c>
      <c r="DF556" s="19">
        <v>119.9</v>
      </c>
      <c r="DG556" s="19">
        <v>128.19999999999999</v>
      </c>
      <c r="DH556" s="19">
        <v>131.9</v>
      </c>
      <c r="DI556" s="19">
        <v>137.69999999999999</v>
      </c>
      <c r="DJ556" s="19">
        <v>142.80000000000001</v>
      </c>
      <c r="DK556" s="19">
        <v>152.4</v>
      </c>
      <c r="DL556" s="19">
        <v>153.6</v>
      </c>
      <c r="DM556" s="19">
        <v>155.19999999999999</v>
      </c>
      <c r="DN556" s="19">
        <v>164.5</v>
      </c>
      <c r="DO556" s="19">
        <v>167.6</v>
      </c>
      <c r="DP556" s="19">
        <v>160.6</v>
      </c>
      <c r="DQ556" s="19">
        <v>158</v>
      </c>
      <c r="DR556" s="19">
        <v>155.6</v>
      </c>
      <c r="DS556" s="19">
        <v>163.9</v>
      </c>
      <c r="DT556" s="19">
        <v>169.9</v>
      </c>
      <c r="DU556" s="19">
        <v>157.5</v>
      </c>
      <c r="DV556" s="19">
        <v>146.1</v>
      </c>
      <c r="DW556" s="19">
        <v>145.19999999999999</v>
      </c>
    </row>
    <row r="557" spans="1:127">
      <c r="A557" s="17" t="s">
        <v>1707</v>
      </c>
      <c r="B557" s="17" t="s">
        <v>1708</v>
      </c>
      <c r="C557" s="18">
        <v>2.3140000000000001E-2</v>
      </c>
      <c r="D557" s="19">
        <v>104.7</v>
      </c>
      <c r="E557" s="19">
        <v>105.2</v>
      </c>
      <c r="F557" s="19">
        <v>105.7</v>
      </c>
      <c r="G557" s="19">
        <v>105.5</v>
      </c>
      <c r="H557" s="19">
        <v>104</v>
      </c>
      <c r="I557" s="19">
        <v>105.5</v>
      </c>
      <c r="J557" s="19">
        <v>105.1</v>
      </c>
      <c r="K557" s="19">
        <v>104.4</v>
      </c>
      <c r="L557" s="19">
        <v>105.9</v>
      </c>
      <c r="M557" s="19">
        <v>103.8</v>
      </c>
      <c r="N557" s="19">
        <v>104</v>
      </c>
      <c r="O557" s="19">
        <v>103.1</v>
      </c>
      <c r="P557" s="19">
        <v>107.5</v>
      </c>
      <c r="Q557" s="19">
        <v>107.4</v>
      </c>
      <c r="R557" s="19">
        <v>107.7</v>
      </c>
      <c r="S557" s="19">
        <v>109.6</v>
      </c>
      <c r="T557" s="19">
        <v>110.3</v>
      </c>
      <c r="U557" s="19">
        <v>112.6</v>
      </c>
      <c r="V557" s="19">
        <v>112</v>
      </c>
      <c r="W557" s="19">
        <v>113.4</v>
      </c>
      <c r="X557" s="19">
        <v>114.8</v>
      </c>
      <c r="Y557" s="19">
        <v>116.3</v>
      </c>
      <c r="Z557" s="19">
        <v>116.6</v>
      </c>
      <c r="AA557" s="19">
        <v>114.3</v>
      </c>
      <c r="AB557" s="19">
        <v>115.3</v>
      </c>
      <c r="AC557" s="19">
        <v>116.7</v>
      </c>
      <c r="AD557" s="19">
        <v>116.2</v>
      </c>
      <c r="AE557" s="19">
        <v>113.4</v>
      </c>
      <c r="AF557" s="19">
        <v>115</v>
      </c>
      <c r="AG557" s="19">
        <v>113.2</v>
      </c>
      <c r="AH557" s="19">
        <v>117.5</v>
      </c>
      <c r="AI557" s="19">
        <v>116.6</v>
      </c>
      <c r="AJ557" s="19">
        <v>116.2</v>
      </c>
      <c r="AK557" s="19">
        <v>115</v>
      </c>
      <c r="AL557" s="19">
        <v>114</v>
      </c>
      <c r="AM557" s="19">
        <v>113.7</v>
      </c>
      <c r="AN557" s="19">
        <v>112.7</v>
      </c>
      <c r="AO557" s="19">
        <v>112.8</v>
      </c>
      <c r="AP557" s="19">
        <v>113.5</v>
      </c>
      <c r="AQ557" s="19">
        <v>98.7</v>
      </c>
      <c r="AR557" s="19">
        <v>98.9</v>
      </c>
      <c r="AS557" s="19">
        <v>99.2</v>
      </c>
      <c r="AT557" s="19">
        <v>98.5</v>
      </c>
      <c r="AU557" s="19">
        <v>97.3</v>
      </c>
      <c r="AV557" s="19">
        <v>93.3</v>
      </c>
      <c r="AW557" s="19">
        <v>90.6</v>
      </c>
      <c r="AX557" s="19">
        <v>87.4</v>
      </c>
      <c r="AY557" s="19">
        <v>88.6</v>
      </c>
      <c r="AZ557" s="19">
        <v>89.4</v>
      </c>
      <c r="BA557" s="19">
        <v>89.9</v>
      </c>
      <c r="BB557" s="19">
        <v>90.6</v>
      </c>
      <c r="BC557" s="19">
        <v>89.3</v>
      </c>
      <c r="BD557" s="19">
        <v>88.9</v>
      </c>
      <c r="BE557" s="19">
        <v>88.1</v>
      </c>
      <c r="BF557" s="19">
        <v>88.2</v>
      </c>
      <c r="BG557" s="19">
        <v>88.8</v>
      </c>
      <c r="BH557" s="19">
        <v>87.2</v>
      </c>
      <c r="BI557" s="19">
        <v>86.6</v>
      </c>
      <c r="BJ557" s="19">
        <v>86.6</v>
      </c>
      <c r="BK557" s="19">
        <v>87.1</v>
      </c>
      <c r="BL557" s="19">
        <v>88.5</v>
      </c>
      <c r="BM557" s="19">
        <v>88.1</v>
      </c>
      <c r="BN557" s="19">
        <v>89</v>
      </c>
      <c r="BO557" s="19">
        <v>90.1</v>
      </c>
      <c r="BP557" s="19">
        <v>90.3</v>
      </c>
      <c r="BQ557" s="19">
        <v>91.6</v>
      </c>
      <c r="BR557" s="19">
        <v>94.5</v>
      </c>
      <c r="BS557" s="19">
        <v>95</v>
      </c>
      <c r="BT557" s="19">
        <v>98.6</v>
      </c>
      <c r="BU557" s="19">
        <v>100.4</v>
      </c>
      <c r="BV557" s="19">
        <v>103.5</v>
      </c>
      <c r="BW557" s="19">
        <v>105.2</v>
      </c>
      <c r="BX557" s="19">
        <v>102.5</v>
      </c>
      <c r="BY557" s="19">
        <v>101.2</v>
      </c>
      <c r="BZ557" s="19">
        <v>100.9</v>
      </c>
      <c r="CA557" s="19">
        <v>100.7</v>
      </c>
      <c r="CB557" s="19">
        <v>100.9</v>
      </c>
      <c r="CC557" s="19">
        <v>99.8</v>
      </c>
      <c r="CD557" s="19">
        <v>101.5</v>
      </c>
      <c r="CE557" s="19">
        <v>100.5</v>
      </c>
      <c r="CF557" s="19">
        <v>100.4</v>
      </c>
      <c r="CG557" s="19">
        <v>99.9</v>
      </c>
      <c r="CH557" s="19">
        <v>99.1</v>
      </c>
      <c r="CI557" s="19">
        <v>98.4</v>
      </c>
      <c r="CJ557" s="19">
        <v>97.2</v>
      </c>
      <c r="CK557" s="19">
        <v>95.9</v>
      </c>
      <c r="CL557" s="19">
        <v>95.2</v>
      </c>
      <c r="CM557" s="19">
        <v>94</v>
      </c>
      <c r="CN557" s="19">
        <v>94.2</v>
      </c>
      <c r="CO557" s="19">
        <v>93.5</v>
      </c>
      <c r="CP557" s="19">
        <v>93.2</v>
      </c>
      <c r="CQ557" s="19">
        <v>92.5</v>
      </c>
      <c r="CR557" s="19">
        <v>93.1</v>
      </c>
      <c r="CS557" s="19">
        <v>94.4</v>
      </c>
      <c r="CT557" s="19">
        <v>97.4</v>
      </c>
      <c r="CU557" s="19">
        <v>98</v>
      </c>
      <c r="CV557" s="19">
        <v>97.5</v>
      </c>
      <c r="CW557" s="19">
        <v>98.1</v>
      </c>
      <c r="CX557" s="19">
        <v>97.9</v>
      </c>
      <c r="CY557" s="19">
        <v>96.8</v>
      </c>
      <c r="CZ557" s="19">
        <v>97.5</v>
      </c>
      <c r="DA557" s="19">
        <v>98</v>
      </c>
      <c r="DB557" s="19">
        <v>97.7</v>
      </c>
      <c r="DC557" s="19">
        <v>97.9</v>
      </c>
      <c r="DD557" s="19">
        <v>98.9</v>
      </c>
      <c r="DE557" s="19">
        <v>102.4</v>
      </c>
      <c r="DF557" s="19">
        <v>101.4</v>
      </c>
      <c r="DG557" s="19">
        <v>101.4</v>
      </c>
      <c r="DH557" s="19">
        <v>103.4</v>
      </c>
      <c r="DI557" s="19">
        <v>106.2</v>
      </c>
      <c r="DJ557" s="19">
        <v>111</v>
      </c>
      <c r="DK557" s="19">
        <v>111.9</v>
      </c>
      <c r="DL557" s="19">
        <v>110</v>
      </c>
      <c r="DM557" s="19">
        <v>114.6</v>
      </c>
      <c r="DN557" s="19">
        <v>148.5</v>
      </c>
      <c r="DO557" s="19">
        <v>148.69999999999999</v>
      </c>
      <c r="DP557" s="19">
        <v>145.69999999999999</v>
      </c>
      <c r="DQ557" s="19">
        <v>146.5</v>
      </c>
      <c r="DR557" s="19">
        <v>144.1</v>
      </c>
      <c r="DS557" s="19">
        <v>144.5</v>
      </c>
      <c r="DT557" s="19">
        <v>155.30000000000001</v>
      </c>
      <c r="DU557" s="19">
        <v>159.19999999999999</v>
      </c>
      <c r="DV557" s="19">
        <v>148.30000000000001</v>
      </c>
      <c r="DW557" s="19">
        <v>145.30000000000001</v>
      </c>
    </row>
    <row r="558" spans="1:127">
      <c r="A558" s="17" t="s">
        <v>1709</v>
      </c>
      <c r="B558" s="17" t="s">
        <v>1710</v>
      </c>
      <c r="C558" s="18">
        <v>0.21884999999999999</v>
      </c>
      <c r="D558" s="19">
        <v>107.1</v>
      </c>
      <c r="E558" s="19">
        <v>113.3</v>
      </c>
      <c r="F558" s="19">
        <v>112</v>
      </c>
      <c r="G558" s="19">
        <v>110.2</v>
      </c>
      <c r="H558" s="19">
        <v>111.8</v>
      </c>
      <c r="I558" s="19">
        <v>107.8</v>
      </c>
      <c r="J558" s="19">
        <v>103.6</v>
      </c>
      <c r="K558" s="19">
        <v>103.5</v>
      </c>
      <c r="L558" s="19">
        <v>106</v>
      </c>
      <c r="M558" s="19">
        <v>106.7</v>
      </c>
      <c r="N558" s="19">
        <v>108.1</v>
      </c>
      <c r="O558" s="19">
        <v>109.6</v>
      </c>
      <c r="P558" s="19">
        <v>108.5</v>
      </c>
      <c r="Q558" s="19">
        <v>108.5</v>
      </c>
      <c r="R558" s="19">
        <v>108.3</v>
      </c>
      <c r="S558" s="19">
        <v>107.9</v>
      </c>
      <c r="T558" s="19">
        <v>106.7</v>
      </c>
      <c r="U558" s="19">
        <v>105.6</v>
      </c>
      <c r="V558" s="19">
        <v>110.1</v>
      </c>
      <c r="W558" s="19">
        <v>109.2</v>
      </c>
      <c r="X558" s="19">
        <v>106.3</v>
      </c>
      <c r="Y558" s="19">
        <v>109.2</v>
      </c>
      <c r="Z558" s="19">
        <v>107.4</v>
      </c>
      <c r="AA558" s="19">
        <v>108.6</v>
      </c>
      <c r="AB558" s="19">
        <v>108.2</v>
      </c>
      <c r="AC558" s="19">
        <v>108.6</v>
      </c>
      <c r="AD558" s="19">
        <v>109.8</v>
      </c>
      <c r="AE558" s="19">
        <v>118.4</v>
      </c>
      <c r="AF558" s="19">
        <v>117.5</v>
      </c>
      <c r="AG558" s="19">
        <v>101.7</v>
      </c>
      <c r="AH558" s="19">
        <v>98.9</v>
      </c>
      <c r="AI558" s="19">
        <v>104.1</v>
      </c>
      <c r="AJ558" s="19">
        <v>105.4</v>
      </c>
      <c r="AK558" s="19">
        <v>104.8</v>
      </c>
      <c r="AL558" s="19">
        <v>101.8</v>
      </c>
      <c r="AM558" s="19">
        <v>97.8</v>
      </c>
      <c r="AN558" s="19">
        <v>96.7</v>
      </c>
      <c r="AO558" s="19">
        <v>94.6</v>
      </c>
      <c r="AP558" s="19">
        <v>94.9</v>
      </c>
      <c r="AQ558" s="19">
        <v>94.8</v>
      </c>
      <c r="AR558" s="19">
        <v>93.3</v>
      </c>
      <c r="AS558" s="19">
        <v>93.8</v>
      </c>
      <c r="AT558" s="19">
        <v>92.5</v>
      </c>
      <c r="AU558" s="19">
        <v>91.3</v>
      </c>
      <c r="AV558" s="19">
        <v>88.9</v>
      </c>
      <c r="AW558" s="19">
        <v>89.2</v>
      </c>
      <c r="AX558" s="19">
        <v>89.1</v>
      </c>
      <c r="AY558" s="19">
        <v>91.4</v>
      </c>
      <c r="AZ558" s="19">
        <v>95.3</v>
      </c>
      <c r="BA558" s="19">
        <v>94.5</v>
      </c>
      <c r="BB558" s="19">
        <v>93.6</v>
      </c>
      <c r="BC558" s="19">
        <v>93.8</v>
      </c>
      <c r="BD558" s="19">
        <v>94.9</v>
      </c>
      <c r="BE558" s="19">
        <v>97.1</v>
      </c>
      <c r="BF558" s="19">
        <v>102.3</v>
      </c>
      <c r="BG558" s="19">
        <v>109.1</v>
      </c>
      <c r="BH558" s="19">
        <v>116.1</v>
      </c>
      <c r="BI558" s="19">
        <v>117.4</v>
      </c>
      <c r="BJ558" s="19">
        <v>114.5</v>
      </c>
      <c r="BK558" s="19">
        <v>114.7</v>
      </c>
      <c r="BL558" s="19">
        <v>113.4</v>
      </c>
      <c r="BM558" s="19">
        <v>114.9</v>
      </c>
      <c r="BN558" s="19">
        <v>116.9</v>
      </c>
      <c r="BO558" s="19">
        <v>121</v>
      </c>
      <c r="BP558" s="19">
        <v>122</v>
      </c>
      <c r="BQ558" s="19">
        <v>124.2</v>
      </c>
      <c r="BR558" s="19">
        <v>123.4</v>
      </c>
      <c r="BS558" s="19">
        <v>123.6</v>
      </c>
      <c r="BT558" s="19">
        <v>122.4</v>
      </c>
      <c r="BU558" s="19">
        <v>125.8</v>
      </c>
      <c r="BV558" s="19">
        <v>125.9</v>
      </c>
      <c r="BW558" s="19">
        <v>128</v>
      </c>
      <c r="BX558" s="19">
        <v>127.6</v>
      </c>
      <c r="BY558" s="19">
        <v>126</v>
      </c>
      <c r="BZ558" s="19">
        <v>123.4</v>
      </c>
      <c r="CA558" s="19">
        <v>123.6</v>
      </c>
      <c r="CB558" s="19">
        <v>123.2</v>
      </c>
      <c r="CC558" s="19">
        <v>125.6</v>
      </c>
      <c r="CD558" s="19">
        <v>127.5</v>
      </c>
      <c r="CE558" s="19">
        <v>130.4</v>
      </c>
      <c r="CF558" s="19">
        <v>128.69999999999999</v>
      </c>
      <c r="CG558" s="19">
        <v>127.7</v>
      </c>
      <c r="CH558" s="19">
        <v>126.1</v>
      </c>
      <c r="CI558" s="19">
        <v>123.1</v>
      </c>
      <c r="CJ558" s="19">
        <v>124</v>
      </c>
      <c r="CK558" s="19">
        <v>126</v>
      </c>
      <c r="CL558" s="19">
        <v>123.8</v>
      </c>
      <c r="CM558" s="19">
        <v>123</v>
      </c>
      <c r="CN558" s="19">
        <v>118.5</v>
      </c>
      <c r="CO558" s="19">
        <v>115.6</v>
      </c>
      <c r="CP558" s="19">
        <v>113.5</v>
      </c>
      <c r="CQ558" s="19">
        <v>112.5</v>
      </c>
      <c r="CR558" s="19">
        <v>112.8</v>
      </c>
      <c r="CS558" s="19">
        <v>115.4</v>
      </c>
      <c r="CT558" s="19">
        <v>115.6</v>
      </c>
      <c r="CU558" s="19">
        <v>114.8</v>
      </c>
      <c r="CV558" s="19">
        <v>114.7</v>
      </c>
      <c r="CW558" s="19">
        <v>121.5</v>
      </c>
      <c r="CX558" s="19">
        <v>116.1</v>
      </c>
      <c r="CY558" s="19">
        <v>116.8</v>
      </c>
      <c r="CZ558" s="19">
        <v>114.4</v>
      </c>
      <c r="DA558" s="19">
        <v>116.5</v>
      </c>
      <c r="DB558" s="19">
        <v>115.7</v>
      </c>
      <c r="DC558" s="19">
        <v>113.8</v>
      </c>
      <c r="DD558" s="19">
        <v>117.6</v>
      </c>
      <c r="DE558" s="19">
        <v>118.3</v>
      </c>
      <c r="DF558" s="19">
        <v>121.1</v>
      </c>
      <c r="DG558" s="19">
        <v>128.5</v>
      </c>
      <c r="DH558" s="19">
        <v>133.80000000000001</v>
      </c>
      <c r="DI558" s="19">
        <v>138.1</v>
      </c>
      <c r="DJ558" s="19">
        <v>143</v>
      </c>
      <c r="DK558" s="19">
        <v>148.69999999999999</v>
      </c>
      <c r="DL558" s="19">
        <v>148.19999999999999</v>
      </c>
      <c r="DM558" s="19">
        <v>147.1</v>
      </c>
      <c r="DN558" s="19">
        <v>170.1</v>
      </c>
      <c r="DO558" s="19">
        <v>168.2</v>
      </c>
      <c r="DP558" s="19">
        <v>170.4</v>
      </c>
      <c r="DQ558" s="19">
        <v>161.69999999999999</v>
      </c>
      <c r="DR558" s="19">
        <v>153.1</v>
      </c>
      <c r="DS558" s="19">
        <v>168</v>
      </c>
      <c r="DT558" s="19">
        <v>177.3</v>
      </c>
      <c r="DU558" s="19">
        <v>169.5</v>
      </c>
      <c r="DV558" s="19">
        <v>152.4</v>
      </c>
      <c r="DW558" s="19">
        <v>149.19999999999999</v>
      </c>
    </row>
    <row r="559" spans="1:127">
      <c r="A559" s="17" t="s">
        <v>1711</v>
      </c>
      <c r="B559" s="17" t="s">
        <v>1712</v>
      </c>
      <c r="C559" s="18">
        <v>2.768E-2</v>
      </c>
      <c r="D559" s="19">
        <v>105.9</v>
      </c>
      <c r="E559" s="19">
        <v>112.4</v>
      </c>
      <c r="F559" s="19">
        <v>111.8</v>
      </c>
      <c r="G559" s="19">
        <v>111.2</v>
      </c>
      <c r="H559" s="19">
        <v>109.7</v>
      </c>
      <c r="I559" s="19">
        <v>98.1</v>
      </c>
      <c r="J559" s="19">
        <v>105.9</v>
      </c>
      <c r="K559" s="19">
        <v>107.1</v>
      </c>
      <c r="L559" s="19">
        <v>105</v>
      </c>
      <c r="M559" s="19">
        <v>105.3</v>
      </c>
      <c r="N559" s="19">
        <v>105.9</v>
      </c>
      <c r="O559" s="19">
        <v>108.9</v>
      </c>
      <c r="P559" s="19">
        <v>108.5</v>
      </c>
      <c r="Q559" s="19">
        <v>107.3</v>
      </c>
      <c r="R559" s="19">
        <v>106.8</v>
      </c>
      <c r="S559" s="19">
        <v>104.6</v>
      </c>
      <c r="T559" s="19">
        <v>101.1</v>
      </c>
      <c r="U559" s="19">
        <v>105.7</v>
      </c>
      <c r="V559" s="19">
        <v>105.7</v>
      </c>
      <c r="W559" s="19">
        <v>107.9</v>
      </c>
      <c r="X559" s="19">
        <v>105.3</v>
      </c>
      <c r="Y559" s="19">
        <v>108.4</v>
      </c>
      <c r="Z559" s="19">
        <v>110.3</v>
      </c>
      <c r="AA559" s="19">
        <v>111.4</v>
      </c>
      <c r="AB559" s="19">
        <v>110.8</v>
      </c>
      <c r="AC559" s="19">
        <v>110.8</v>
      </c>
      <c r="AD559" s="19">
        <v>117</v>
      </c>
      <c r="AE559" s="19">
        <v>115.1</v>
      </c>
      <c r="AF559" s="19">
        <v>115.9</v>
      </c>
      <c r="AG559" s="19">
        <v>118.3</v>
      </c>
      <c r="AH559" s="19">
        <v>115.1</v>
      </c>
      <c r="AI559" s="19">
        <v>115.5</v>
      </c>
      <c r="AJ559" s="19">
        <v>109.5</v>
      </c>
      <c r="AK559" s="19">
        <v>106.3</v>
      </c>
      <c r="AL559" s="19">
        <v>106.6</v>
      </c>
      <c r="AM559" s="19">
        <v>101.2</v>
      </c>
      <c r="AN559" s="19">
        <v>102.2</v>
      </c>
      <c r="AO559" s="19">
        <v>102.1</v>
      </c>
      <c r="AP559" s="19">
        <v>100</v>
      </c>
      <c r="AQ559" s="19">
        <v>101.5</v>
      </c>
      <c r="AR559" s="19">
        <v>101</v>
      </c>
      <c r="AS559" s="19">
        <v>97.8</v>
      </c>
      <c r="AT559" s="19">
        <v>95.1</v>
      </c>
      <c r="AU559" s="19">
        <v>91</v>
      </c>
      <c r="AV559" s="19">
        <v>90.7</v>
      </c>
      <c r="AW559" s="19">
        <v>90</v>
      </c>
      <c r="AX559" s="19">
        <v>90.3</v>
      </c>
      <c r="AY559" s="19">
        <v>92.9</v>
      </c>
      <c r="AZ559" s="19">
        <v>96.9</v>
      </c>
      <c r="BA559" s="19">
        <v>94.2</v>
      </c>
      <c r="BB559" s="19">
        <v>93.2</v>
      </c>
      <c r="BC559" s="19">
        <v>91.9</v>
      </c>
      <c r="BD559" s="19">
        <v>92.3</v>
      </c>
      <c r="BE559" s="19">
        <v>99.3</v>
      </c>
      <c r="BF559" s="19">
        <v>100</v>
      </c>
      <c r="BG559" s="19">
        <v>102.7</v>
      </c>
      <c r="BH559" s="19">
        <v>108</v>
      </c>
      <c r="BI559" s="19">
        <v>108.7</v>
      </c>
      <c r="BJ559" s="19">
        <v>108.1</v>
      </c>
      <c r="BK559" s="19">
        <v>104.6</v>
      </c>
      <c r="BL559" s="19">
        <v>105.9</v>
      </c>
      <c r="BM559" s="19">
        <v>107.1</v>
      </c>
      <c r="BN559" s="19">
        <v>115.4</v>
      </c>
      <c r="BO559" s="19">
        <v>115.8</v>
      </c>
      <c r="BP559" s="19">
        <v>124</v>
      </c>
      <c r="BQ559" s="19">
        <v>123.2</v>
      </c>
      <c r="BR559" s="19">
        <v>122</v>
      </c>
      <c r="BS559" s="19">
        <v>121.6</v>
      </c>
      <c r="BT559" s="19">
        <v>118.3</v>
      </c>
      <c r="BU559" s="19">
        <v>118.2</v>
      </c>
      <c r="BV559" s="19">
        <v>121.4</v>
      </c>
      <c r="BW559" s="19">
        <v>125.4</v>
      </c>
      <c r="BX559" s="19">
        <v>122.7</v>
      </c>
      <c r="BY559" s="19">
        <v>122.6</v>
      </c>
      <c r="BZ559" s="19">
        <v>121.4</v>
      </c>
      <c r="CA559" s="19">
        <v>121</v>
      </c>
      <c r="CB559" s="19">
        <v>122</v>
      </c>
      <c r="CC559" s="19">
        <v>120.9</v>
      </c>
      <c r="CD559" s="19">
        <v>126.2</v>
      </c>
      <c r="CE559" s="19">
        <v>122.5</v>
      </c>
      <c r="CF559" s="19">
        <v>122.3</v>
      </c>
      <c r="CG559" s="19">
        <v>120.6</v>
      </c>
      <c r="CH559" s="19">
        <v>121.7</v>
      </c>
      <c r="CI559" s="19">
        <v>123.2</v>
      </c>
      <c r="CJ559" s="19">
        <v>121.8</v>
      </c>
      <c r="CK559" s="19">
        <v>121.7</v>
      </c>
      <c r="CL559" s="19">
        <v>121.9</v>
      </c>
      <c r="CM559" s="19">
        <v>122.3</v>
      </c>
      <c r="CN559" s="19">
        <v>120.5</v>
      </c>
      <c r="CO559" s="19">
        <v>117</v>
      </c>
      <c r="CP559" s="19">
        <v>114.5</v>
      </c>
      <c r="CQ559" s="19">
        <v>113.8</v>
      </c>
      <c r="CR559" s="19">
        <v>111.1</v>
      </c>
      <c r="CS559" s="19">
        <v>114.6</v>
      </c>
      <c r="CT559" s="19">
        <v>114.9</v>
      </c>
      <c r="CU559" s="19">
        <v>115.3</v>
      </c>
      <c r="CV559" s="19">
        <v>115.9</v>
      </c>
      <c r="CW559" s="19">
        <v>115.9</v>
      </c>
      <c r="CX559" s="19">
        <v>114.7</v>
      </c>
      <c r="CY559" s="19">
        <v>114.1</v>
      </c>
      <c r="CZ559" s="19">
        <v>111.9</v>
      </c>
      <c r="DA559" s="19">
        <v>116.8</v>
      </c>
      <c r="DB559" s="19">
        <v>116.1</v>
      </c>
      <c r="DC559" s="19">
        <v>115.7</v>
      </c>
      <c r="DD559" s="19">
        <v>117.6</v>
      </c>
      <c r="DE559" s="19">
        <v>121</v>
      </c>
      <c r="DF559" s="19">
        <v>121.6</v>
      </c>
      <c r="DG559" s="19">
        <v>130.6</v>
      </c>
      <c r="DH559" s="19">
        <v>128.1</v>
      </c>
      <c r="DI559" s="19">
        <v>133</v>
      </c>
      <c r="DJ559" s="19">
        <v>138.4</v>
      </c>
      <c r="DK559" s="19">
        <v>137.69999999999999</v>
      </c>
      <c r="DL559" s="19">
        <v>140.30000000000001</v>
      </c>
      <c r="DM559" s="19">
        <v>140.19999999999999</v>
      </c>
      <c r="DN559" s="19">
        <v>151.5</v>
      </c>
      <c r="DO559" s="19">
        <v>154.30000000000001</v>
      </c>
      <c r="DP559" s="19">
        <v>140.80000000000001</v>
      </c>
      <c r="DQ559" s="19">
        <v>143.80000000000001</v>
      </c>
      <c r="DR559" s="19">
        <v>141.80000000000001</v>
      </c>
      <c r="DS559" s="19">
        <v>150.4</v>
      </c>
      <c r="DT559" s="19">
        <v>150.1</v>
      </c>
      <c r="DU559" s="19">
        <v>142.6</v>
      </c>
      <c r="DV559" s="19">
        <v>144</v>
      </c>
      <c r="DW559" s="19">
        <v>137.6</v>
      </c>
    </row>
    <row r="560" spans="1:127">
      <c r="A560" s="17" t="s">
        <v>1713</v>
      </c>
      <c r="B560" s="17" t="s">
        <v>1714</v>
      </c>
      <c r="C560" s="18">
        <v>0.65300999999999998</v>
      </c>
      <c r="D560" s="19">
        <v>107.7</v>
      </c>
      <c r="E560" s="19">
        <v>107</v>
      </c>
      <c r="F560" s="19">
        <v>106.7</v>
      </c>
      <c r="G560" s="19">
        <v>105.5</v>
      </c>
      <c r="H560" s="19">
        <v>104.5</v>
      </c>
      <c r="I560" s="19">
        <v>104</v>
      </c>
      <c r="J560" s="19">
        <v>104.3</v>
      </c>
      <c r="K560" s="19">
        <v>103</v>
      </c>
      <c r="L560" s="19">
        <v>101.1</v>
      </c>
      <c r="M560" s="19">
        <v>98.9</v>
      </c>
      <c r="N560" s="19">
        <v>97</v>
      </c>
      <c r="O560" s="19">
        <v>96.5</v>
      </c>
      <c r="P560" s="19">
        <v>95.8</v>
      </c>
      <c r="Q560" s="19">
        <v>96.8</v>
      </c>
      <c r="R560" s="19">
        <v>96.3</v>
      </c>
      <c r="S560" s="19">
        <v>95.2</v>
      </c>
      <c r="T560" s="19">
        <v>93.8</v>
      </c>
      <c r="U560" s="19">
        <v>96.7</v>
      </c>
      <c r="V560" s="19">
        <v>98.9</v>
      </c>
      <c r="W560" s="19">
        <v>97.6</v>
      </c>
      <c r="X560" s="19">
        <v>97.4</v>
      </c>
      <c r="Y560" s="19">
        <v>98.5</v>
      </c>
      <c r="Z560" s="19">
        <v>100</v>
      </c>
      <c r="AA560" s="19">
        <v>99.4</v>
      </c>
      <c r="AB560" s="19">
        <v>99.7</v>
      </c>
      <c r="AC560" s="19">
        <v>100.9</v>
      </c>
      <c r="AD560" s="19">
        <v>102.7</v>
      </c>
      <c r="AE560" s="19">
        <v>101.8</v>
      </c>
      <c r="AF560" s="19">
        <v>98.9</v>
      </c>
      <c r="AG560" s="19">
        <v>97.8</v>
      </c>
      <c r="AH560" s="19">
        <v>99</v>
      </c>
      <c r="AI560" s="19">
        <v>96.3</v>
      </c>
      <c r="AJ560" s="19">
        <v>92.9</v>
      </c>
      <c r="AK560" s="19">
        <v>91.7</v>
      </c>
      <c r="AL560" s="19">
        <v>90</v>
      </c>
      <c r="AM560" s="19">
        <v>86.4</v>
      </c>
      <c r="AN560" s="19">
        <v>85.8</v>
      </c>
      <c r="AO560" s="19">
        <v>84</v>
      </c>
      <c r="AP560" s="19">
        <v>81.5</v>
      </c>
      <c r="AQ560" s="19">
        <v>80.3</v>
      </c>
      <c r="AR560" s="19">
        <v>75.3</v>
      </c>
      <c r="AS560" s="19">
        <v>78.2</v>
      </c>
      <c r="AT560" s="19">
        <v>76.400000000000006</v>
      </c>
      <c r="AU560" s="19">
        <v>73</v>
      </c>
      <c r="AV560" s="19">
        <v>69.2</v>
      </c>
      <c r="AW560" s="19">
        <v>70.400000000000006</v>
      </c>
      <c r="AX560" s="19">
        <v>73.3</v>
      </c>
      <c r="AY560" s="19">
        <v>76.3</v>
      </c>
      <c r="AZ560" s="19">
        <v>78.099999999999994</v>
      </c>
      <c r="BA560" s="19">
        <v>79.5</v>
      </c>
      <c r="BB560" s="19">
        <v>77.599999999999994</v>
      </c>
      <c r="BC560" s="19">
        <v>72.599999999999994</v>
      </c>
      <c r="BD560" s="19">
        <v>70.900000000000006</v>
      </c>
      <c r="BE560" s="19">
        <v>74.900000000000006</v>
      </c>
      <c r="BF560" s="19">
        <v>84.1</v>
      </c>
      <c r="BG560" s="19">
        <v>81.900000000000006</v>
      </c>
      <c r="BH560" s="19">
        <v>81.599999999999994</v>
      </c>
      <c r="BI560" s="19">
        <v>83.6</v>
      </c>
      <c r="BJ560" s="19">
        <v>82.6</v>
      </c>
      <c r="BK560" s="19">
        <v>85.1</v>
      </c>
      <c r="BL560" s="19">
        <v>94.3</v>
      </c>
      <c r="BM560" s="19">
        <v>92.8</v>
      </c>
      <c r="BN560" s="19">
        <v>88.3</v>
      </c>
      <c r="BO560" s="19">
        <v>90.4</v>
      </c>
      <c r="BP560" s="19">
        <v>95.1</v>
      </c>
      <c r="BQ560" s="19">
        <v>100.2</v>
      </c>
      <c r="BR560" s="19">
        <v>98.6</v>
      </c>
      <c r="BS560" s="19">
        <v>98.7</v>
      </c>
      <c r="BT560" s="19">
        <v>100.8</v>
      </c>
      <c r="BU560" s="19">
        <v>104.4</v>
      </c>
      <c r="BV560" s="19">
        <v>112.6</v>
      </c>
      <c r="BW560" s="19">
        <v>116.1</v>
      </c>
      <c r="BX560" s="19">
        <v>117.4</v>
      </c>
      <c r="BY560" s="19">
        <v>119.6</v>
      </c>
      <c r="BZ560" s="19">
        <v>118.6</v>
      </c>
      <c r="CA560" s="19">
        <v>117.5</v>
      </c>
      <c r="CB560" s="19">
        <v>117.3</v>
      </c>
      <c r="CC560" s="19">
        <v>121.5</v>
      </c>
      <c r="CD560" s="19">
        <v>121.6</v>
      </c>
      <c r="CE560" s="19">
        <v>119.5</v>
      </c>
      <c r="CF560" s="19">
        <v>117.5</v>
      </c>
      <c r="CG560" s="19">
        <v>115.5</v>
      </c>
      <c r="CH560" s="19">
        <v>113.6</v>
      </c>
      <c r="CI560" s="19">
        <v>114.3</v>
      </c>
      <c r="CJ560" s="19">
        <v>115.5</v>
      </c>
      <c r="CK560" s="19">
        <v>114</v>
      </c>
      <c r="CL560" s="19">
        <v>113.5</v>
      </c>
      <c r="CM560" s="19">
        <v>109.8</v>
      </c>
      <c r="CN560" s="19">
        <v>104.1</v>
      </c>
      <c r="CO560" s="19">
        <v>103.9</v>
      </c>
      <c r="CP560" s="19">
        <v>102.1</v>
      </c>
      <c r="CQ560" s="19">
        <v>101.8</v>
      </c>
      <c r="CR560" s="19">
        <v>102.8</v>
      </c>
      <c r="CS560" s="19">
        <v>107.8</v>
      </c>
      <c r="CT560" s="19">
        <v>109.7</v>
      </c>
      <c r="CU560" s="19">
        <v>107.9</v>
      </c>
      <c r="CV560" s="19">
        <v>111.1</v>
      </c>
      <c r="CW560" s="19">
        <v>100.3</v>
      </c>
      <c r="CX560" s="19">
        <v>101.3</v>
      </c>
      <c r="CY560" s="19">
        <v>101</v>
      </c>
      <c r="CZ560" s="19">
        <v>108.3</v>
      </c>
      <c r="DA560" s="19">
        <v>110.8</v>
      </c>
      <c r="DB560" s="19">
        <v>111.2</v>
      </c>
      <c r="DC560" s="19">
        <v>113.6</v>
      </c>
      <c r="DD560" s="19">
        <v>120.8</v>
      </c>
      <c r="DE560" s="19">
        <v>128</v>
      </c>
      <c r="DF560" s="19">
        <v>124.6</v>
      </c>
      <c r="DG560" s="19">
        <v>129.1</v>
      </c>
      <c r="DH560" s="19">
        <v>135.5</v>
      </c>
      <c r="DI560" s="19">
        <v>141.80000000000001</v>
      </c>
      <c r="DJ560" s="19">
        <v>143.4</v>
      </c>
      <c r="DK560" s="19">
        <v>140.9</v>
      </c>
      <c r="DL560" s="19">
        <v>142.9</v>
      </c>
      <c r="DM560" s="19">
        <v>145.19999999999999</v>
      </c>
      <c r="DN560" s="19">
        <v>151.19999999999999</v>
      </c>
      <c r="DO560" s="19">
        <v>150.4</v>
      </c>
      <c r="DP560" s="19">
        <v>145.19999999999999</v>
      </c>
      <c r="DQ560" s="19">
        <v>149.19999999999999</v>
      </c>
      <c r="DR560" s="19">
        <v>154.9</v>
      </c>
      <c r="DS560" s="19">
        <v>172</v>
      </c>
      <c r="DT560" s="19">
        <v>178.4</v>
      </c>
      <c r="DU560" s="19">
        <v>174.8</v>
      </c>
      <c r="DV560" s="19">
        <v>161.19999999999999</v>
      </c>
      <c r="DW560" s="19">
        <v>156.9</v>
      </c>
    </row>
    <row r="561" spans="1:127">
      <c r="A561" s="17" t="s">
        <v>1715</v>
      </c>
      <c r="B561" s="17" t="s">
        <v>1716</v>
      </c>
      <c r="C561" s="18">
        <v>0.65300999999999998</v>
      </c>
      <c r="D561" s="19">
        <v>107.7</v>
      </c>
      <c r="E561" s="19">
        <v>107</v>
      </c>
      <c r="F561" s="19">
        <v>106.7</v>
      </c>
      <c r="G561" s="19">
        <v>105.5</v>
      </c>
      <c r="H561" s="19">
        <v>104.5</v>
      </c>
      <c r="I561" s="19">
        <v>104</v>
      </c>
      <c r="J561" s="19">
        <v>104.3</v>
      </c>
      <c r="K561" s="19">
        <v>103</v>
      </c>
      <c r="L561" s="19">
        <v>101.1</v>
      </c>
      <c r="M561" s="19">
        <v>98.9</v>
      </c>
      <c r="N561" s="19">
        <v>97</v>
      </c>
      <c r="O561" s="19">
        <v>96.5</v>
      </c>
      <c r="P561" s="19">
        <v>95.8</v>
      </c>
      <c r="Q561" s="19">
        <v>96.8</v>
      </c>
      <c r="R561" s="19">
        <v>96.3</v>
      </c>
      <c r="S561" s="19">
        <v>95.2</v>
      </c>
      <c r="T561" s="19">
        <v>93.8</v>
      </c>
      <c r="U561" s="19">
        <v>96.7</v>
      </c>
      <c r="V561" s="19">
        <v>98.9</v>
      </c>
      <c r="W561" s="19">
        <v>97.6</v>
      </c>
      <c r="X561" s="19">
        <v>97.4</v>
      </c>
      <c r="Y561" s="19">
        <v>98.5</v>
      </c>
      <c r="Z561" s="19">
        <v>100</v>
      </c>
      <c r="AA561" s="19">
        <v>99.4</v>
      </c>
      <c r="AB561" s="19">
        <v>99.7</v>
      </c>
      <c r="AC561" s="19">
        <v>100.9</v>
      </c>
      <c r="AD561" s="19">
        <v>102.7</v>
      </c>
      <c r="AE561" s="19">
        <v>101.8</v>
      </c>
      <c r="AF561" s="19">
        <v>98.9</v>
      </c>
      <c r="AG561" s="19">
        <v>97.8</v>
      </c>
      <c r="AH561" s="19">
        <v>99</v>
      </c>
      <c r="AI561" s="19">
        <v>96.3</v>
      </c>
      <c r="AJ561" s="19">
        <v>92.9</v>
      </c>
      <c r="AK561" s="19">
        <v>91.7</v>
      </c>
      <c r="AL561" s="19">
        <v>90</v>
      </c>
      <c r="AM561" s="19">
        <v>86.4</v>
      </c>
      <c r="AN561" s="19">
        <v>85.8</v>
      </c>
      <c r="AO561" s="19">
        <v>84</v>
      </c>
      <c r="AP561" s="19">
        <v>81.5</v>
      </c>
      <c r="AQ561" s="19">
        <v>80.3</v>
      </c>
      <c r="AR561" s="19">
        <v>75.3</v>
      </c>
      <c r="AS561" s="19">
        <v>78.2</v>
      </c>
      <c r="AT561" s="19">
        <v>76.400000000000006</v>
      </c>
      <c r="AU561" s="19">
        <v>73</v>
      </c>
      <c r="AV561" s="19">
        <v>69.2</v>
      </c>
      <c r="AW561" s="19">
        <v>70.400000000000006</v>
      </c>
      <c r="AX561" s="19">
        <v>73.3</v>
      </c>
      <c r="AY561" s="19">
        <v>76.3</v>
      </c>
      <c r="AZ561" s="19">
        <v>78.099999999999994</v>
      </c>
      <c r="BA561" s="19">
        <v>79.5</v>
      </c>
      <c r="BB561" s="19">
        <v>77.599999999999994</v>
      </c>
      <c r="BC561" s="19">
        <v>72.599999999999994</v>
      </c>
      <c r="BD561" s="19">
        <v>70.900000000000006</v>
      </c>
      <c r="BE561" s="19">
        <v>74.900000000000006</v>
      </c>
      <c r="BF561" s="19">
        <v>84.1</v>
      </c>
      <c r="BG561" s="19">
        <v>81.900000000000006</v>
      </c>
      <c r="BH561" s="19">
        <v>81.599999999999994</v>
      </c>
      <c r="BI561" s="19">
        <v>83.6</v>
      </c>
      <c r="BJ561" s="19">
        <v>82.6</v>
      </c>
      <c r="BK561" s="19">
        <v>85.1</v>
      </c>
      <c r="BL561" s="19">
        <v>94.3</v>
      </c>
      <c r="BM561" s="19">
        <v>92.8</v>
      </c>
      <c r="BN561" s="19">
        <v>88.3</v>
      </c>
      <c r="BO561" s="19">
        <v>90.4</v>
      </c>
      <c r="BP561" s="19">
        <v>95.1</v>
      </c>
      <c r="BQ561" s="19">
        <v>100.2</v>
      </c>
      <c r="BR561" s="19">
        <v>98.6</v>
      </c>
      <c r="BS561" s="19">
        <v>98.7</v>
      </c>
      <c r="BT561" s="19">
        <v>100.8</v>
      </c>
      <c r="BU561" s="19">
        <v>104.4</v>
      </c>
      <c r="BV561" s="19">
        <v>112.6</v>
      </c>
      <c r="BW561" s="19">
        <v>116.1</v>
      </c>
      <c r="BX561" s="19">
        <v>117.4</v>
      </c>
      <c r="BY561" s="19">
        <v>119.6</v>
      </c>
      <c r="BZ561" s="19">
        <v>118.6</v>
      </c>
      <c r="CA561" s="19">
        <v>117.5</v>
      </c>
      <c r="CB561" s="19">
        <v>117.3</v>
      </c>
      <c r="CC561" s="19">
        <v>121.5</v>
      </c>
      <c r="CD561" s="19">
        <v>121.6</v>
      </c>
      <c r="CE561" s="19">
        <v>119.5</v>
      </c>
      <c r="CF561" s="19">
        <v>117.5</v>
      </c>
      <c r="CG561" s="19">
        <v>115.5</v>
      </c>
      <c r="CH561" s="19">
        <v>113.6</v>
      </c>
      <c r="CI561" s="19">
        <v>114.3</v>
      </c>
      <c r="CJ561" s="19">
        <v>115.5</v>
      </c>
      <c r="CK561" s="19">
        <v>114</v>
      </c>
      <c r="CL561" s="19">
        <v>113.5</v>
      </c>
      <c r="CM561" s="19">
        <v>109.8</v>
      </c>
      <c r="CN561" s="19">
        <v>104.1</v>
      </c>
      <c r="CO561" s="19">
        <v>103.9</v>
      </c>
      <c r="CP561" s="19">
        <v>102.1</v>
      </c>
      <c r="CQ561" s="19">
        <v>101.8</v>
      </c>
      <c r="CR561" s="19">
        <v>102.8</v>
      </c>
      <c r="CS561" s="19">
        <v>107.8</v>
      </c>
      <c r="CT561" s="19">
        <v>109.7</v>
      </c>
      <c r="CU561" s="19">
        <v>107.9</v>
      </c>
      <c r="CV561" s="19">
        <v>111.1</v>
      </c>
      <c r="CW561" s="19">
        <v>100.3</v>
      </c>
      <c r="CX561" s="19">
        <v>101.3</v>
      </c>
      <c r="CY561" s="19">
        <v>101</v>
      </c>
      <c r="CZ561" s="19">
        <v>108.3</v>
      </c>
      <c r="DA561" s="19">
        <v>110.8</v>
      </c>
      <c r="DB561" s="19">
        <v>111.2</v>
      </c>
      <c r="DC561" s="19">
        <v>113.6</v>
      </c>
      <c r="DD561" s="19">
        <v>120.8</v>
      </c>
      <c r="DE561" s="19">
        <v>128</v>
      </c>
      <c r="DF561" s="19">
        <v>124.6</v>
      </c>
      <c r="DG561" s="19">
        <v>129.1</v>
      </c>
      <c r="DH561" s="19">
        <v>135.5</v>
      </c>
      <c r="DI561" s="19">
        <v>141.80000000000001</v>
      </c>
      <c r="DJ561" s="19">
        <v>143.4</v>
      </c>
      <c r="DK561" s="19">
        <v>140.9</v>
      </c>
      <c r="DL561" s="19">
        <v>142.9</v>
      </c>
      <c r="DM561" s="19">
        <v>145.19999999999999</v>
      </c>
      <c r="DN561" s="19">
        <v>151.19999999999999</v>
      </c>
      <c r="DO561" s="19">
        <v>150.4</v>
      </c>
      <c r="DP561" s="19">
        <v>145.19999999999999</v>
      </c>
      <c r="DQ561" s="19">
        <v>149.19999999999999</v>
      </c>
      <c r="DR561" s="19">
        <v>154.9</v>
      </c>
      <c r="DS561" s="19">
        <v>172</v>
      </c>
      <c r="DT561" s="19">
        <v>178.4</v>
      </c>
      <c r="DU561" s="19">
        <v>174.8</v>
      </c>
      <c r="DV561" s="19">
        <v>161.19999999999999</v>
      </c>
      <c r="DW561" s="19">
        <v>156.9</v>
      </c>
    </row>
    <row r="562" spans="1:127">
      <c r="A562" s="17" t="s">
        <v>1717</v>
      </c>
      <c r="B562" s="17" t="s">
        <v>1718</v>
      </c>
      <c r="C562" s="18">
        <v>1.27356</v>
      </c>
      <c r="D562" s="19">
        <v>106.9</v>
      </c>
      <c r="E562" s="19">
        <v>107.8</v>
      </c>
      <c r="F562" s="19">
        <v>107.9</v>
      </c>
      <c r="G562" s="19">
        <v>110.7</v>
      </c>
      <c r="H562" s="19">
        <v>107.9</v>
      </c>
      <c r="I562" s="19">
        <v>107.7</v>
      </c>
      <c r="J562" s="19">
        <v>107.6</v>
      </c>
      <c r="K562" s="19">
        <v>107.1</v>
      </c>
      <c r="L562" s="19">
        <v>106.5</v>
      </c>
      <c r="M562" s="19">
        <v>106.2</v>
      </c>
      <c r="N562" s="19">
        <v>105.4</v>
      </c>
      <c r="O562" s="19">
        <v>105.5</v>
      </c>
      <c r="P562" s="19">
        <v>105.1</v>
      </c>
      <c r="Q562" s="19">
        <v>104.5</v>
      </c>
      <c r="R562" s="19">
        <v>104.3</v>
      </c>
      <c r="S562" s="19">
        <v>102.9</v>
      </c>
      <c r="T562" s="19">
        <v>100.9</v>
      </c>
      <c r="U562" s="19">
        <v>102</v>
      </c>
      <c r="V562" s="19">
        <v>102.8</v>
      </c>
      <c r="W562" s="19">
        <v>102.7</v>
      </c>
      <c r="X562" s="19">
        <v>103.8</v>
      </c>
      <c r="Y562" s="19">
        <v>104.6</v>
      </c>
      <c r="Z562" s="19">
        <v>105.3</v>
      </c>
      <c r="AA562" s="19">
        <v>105.5</v>
      </c>
      <c r="AB562" s="19">
        <v>105</v>
      </c>
      <c r="AC562" s="19">
        <v>106.1</v>
      </c>
      <c r="AD562" s="19">
        <v>106.5</v>
      </c>
      <c r="AE562" s="19">
        <v>105.8</v>
      </c>
      <c r="AF562" s="19">
        <v>105.3</v>
      </c>
      <c r="AG562" s="19">
        <v>104.7</v>
      </c>
      <c r="AH562" s="19">
        <v>105.2</v>
      </c>
      <c r="AI562" s="19">
        <v>103.6</v>
      </c>
      <c r="AJ562" s="19">
        <v>98.2</v>
      </c>
      <c r="AK562" s="19">
        <v>101.5</v>
      </c>
      <c r="AL562" s="19">
        <v>100</v>
      </c>
      <c r="AM562" s="19">
        <v>99.9</v>
      </c>
      <c r="AN562" s="19">
        <v>99.6</v>
      </c>
      <c r="AO562" s="19">
        <v>98.1</v>
      </c>
      <c r="AP562" s="19">
        <v>97.2</v>
      </c>
      <c r="AQ562" s="19">
        <v>94.7</v>
      </c>
      <c r="AR562" s="19">
        <v>92.5</v>
      </c>
      <c r="AS562" s="19">
        <v>93.1</v>
      </c>
      <c r="AT562" s="19">
        <v>91.9</v>
      </c>
      <c r="AU562" s="19">
        <v>90.1</v>
      </c>
      <c r="AV562" s="19">
        <v>89.4</v>
      </c>
      <c r="AW562" s="19">
        <v>90.5</v>
      </c>
      <c r="AX562" s="19">
        <v>90.5</v>
      </c>
      <c r="AY562" s="19">
        <v>91.9</v>
      </c>
      <c r="AZ562" s="19">
        <v>91.2</v>
      </c>
      <c r="BA562" s="19">
        <v>90.9</v>
      </c>
      <c r="BB562" s="19">
        <v>89.6</v>
      </c>
      <c r="BC562" s="19">
        <v>88.9</v>
      </c>
      <c r="BD562" s="19">
        <v>88.9</v>
      </c>
      <c r="BE562" s="19">
        <v>89.4</v>
      </c>
      <c r="BF562" s="19">
        <v>90.6</v>
      </c>
      <c r="BG562" s="19">
        <v>90</v>
      </c>
      <c r="BH562" s="19">
        <v>88.8</v>
      </c>
      <c r="BI562" s="19">
        <v>89.7</v>
      </c>
      <c r="BJ562" s="19">
        <v>89.2</v>
      </c>
      <c r="BK562" s="19">
        <v>90.3</v>
      </c>
      <c r="BL562" s="19">
        <v>90.1</v>
      </c>
      <c r="BM562" s="19">
        <v>89.3</v>
      </c>
      <c r="BN562" s="19">
        <v>89.5</v>
      </c>
      <c r="BO562" s="19">
        <v>91.8</v>
      </c>
      <c r="BP562" s="19">
        <v>92.1</v>
      </c>
      <c r="BQ562" s="19">
        <v>93.1</v>
      </c>
      <c r="BR562" s="19">
        <v>92.4</v>
      </c>
      <c r="BS562" s="19">
        <v>92.8</v>
      </c>
      <c r="BT562" s="19">
        <v>94.5</v>
      </c>
      <c r="BU562" s="19">
        <v>96.8</v>
      </c>
      <c r="BV562" s="19">
        <v>97.8</v>
      </c>
      <c r="BW562" s="19">
        <v>98.1</v>
      </c>
      <c r="BX562" s="19">
        <v>98.8</v>
      </c>
      <c r="BY562" s="19">
        <v>99.8</v>
      </c>
      <c r="BZ562" s="19">
        <v>100.8</v>
      </c>
      <c r="CA562" s="19">
        <v>99.6</v>
      </c>
      <c r="CB562" s="19">
        <v>99.5</v>
      </c>
      <c r="CC562" s="19">
        <v>101.6</v>
      </c>
      <c r="CD562" s="19">
        <v>101.2</v>
      </c>
      <c r="CE562" s="19">
        <v>100.1</v>
      </c>
      <c r="CF562" s="19">
        <v>98.7</v>
      </c>
      <c r="CG562" s="19">
        <v>97.9</v>
      </c>
      <c r="CH562" s="19">
        <v>98.2</v>
      </c>
      <c r="CI562" s="19">
        <v>98.1</v>
      </c>
      <c r="CJ562" s="19">
        <v>98</v>
      </c>
      <c r="CK562" s="19">
        <v>96.7</v>
      </c>
      <c r="CL562" s="19">
        <v>96.2</v>
      </c>
      <c r="CM562" s="19">
        <v>94.9</v>
      </c>
      <c r="CN562" s="19">
        <v>93.6</v>
      </c>
      <c r="CO562" s="19">
        <v>93.5</v>
      </c>
      <c r="CP562" s="19">
        <v>92.8</v>
      </c>
      <c r="CQ562" s="19">
        <v>93.2</v>
      </c>
      <c r="CR562" s="19">
        <v>93.7</v>
      </c>
      <c r="CS562" s="19">
        <v>96.3</v>
      </c>
      <c r="CT562" s="19">
        <v>96</v>
      </c>
      <c r="CU562" s="19">
        <v>95.8</v>
      </c>
      <c r="CV562" s="19">
        <v>96.3</v>
      </c>
      <c r="CW562" s="19">
        <v>94.1</v>
      </c>
      <c r="CX562" s="19">
        <v>94.4</v>
      </c>
      <c r="CY562" s="19">
        <v>94.9</v>
      </c>
      <c r="CZ562" s="19">
        <v>97.7</v>
      </c>
      <c r="DA562" s="19">
        <v>97.3</v>
      </c>
      <c r="DB562" s="19">
        <v>96</v>
      </c>
      <c r="DC562" s="19">
        <v>100</v>
      </c>
      <c r="DD562" s="19">
        <v>103.2</v>
      </c>
      <c r="DE562" s="19">
        <v>107.2</v>
      </c>
      <c r="DF562" s="19">
        <v>105.6</v>
      </c>
      <c r="DG562" s="19">
        <v>110.3</v>
      </c>
      <c r="DH562" s="19">
        <v>113</v>
      </c>
      <c r="DI562" s="19">
        <v>117</v>
      </c>
      <c r="DJ562" s="19">
        <v>116.5</v>
      </c>
      <c r="DK562" s="19">
        <v>115.2</v>
      </c>
      <c r="DL562" s="19">
        <v>116.9</v>
      </c>
      <c r="DM562" s="19">
        <v>116.8</v>
      </c>
      <c r="DN562" s="19">
        <v>120.9</v>
      </c>
      <c r="DO562" s="19">
        <v>119.3</v>
      </c>
      <c r="DP562" s="19">
        <v>118.2</v>
      </c>
      <c r="DQ562" s="19">
        <v>120.6</v>
      </c>
      <c r="DR562" s="19">
        <v>122.9</v>
      </c>
      <c r="DS562" s="19">
        <v>132.30000000000001</v>
      </c>
      <c r="DT562" s="19">
        <v>134.5</v>
      </c>
      <c r="DU562" s="19">
        <v>133.30000000000001</v>
      </c>
      <c r="DV562" s="19">
        <v>129</v>
      </c>
      <c r="DW562" s="19">
        <v>128</v>
      </c>
    </row>
    <row r="563" spans="1:127">
      <c r="A563" s="17" t="s">
        <v>1719</v>
      </c>
      <c r="B563" s="17" t="s">
        <v>1720</v>
      </c>
      <c r="C563" s="18">
        <v>0.64842</v>
      </c>
      <c r="D563" s="19">
        <v>108.8</v>
      </c>
      <c r="E563" s="19">
        <v>109.2</v>
      </c>
      <c r="F563" s="19">
        <v>109.3</v>
      </c>
      <c r="G563" s="19">
        <v>107.9</v>
      </c>
      <c r="H563" s="19">
        <v>105.1</v>
      </c>
      <c r="I563" s="19">
        <v>104.7</v>
      </c>
      <c r="J563" s="19">
        <v>104.3</v>
      </c>
      <c r="K563" s="19">
        <v>103.5</v>
      </c>
      <c r="L563" s="19">
        <v>102.7</v>
      </c>
      <c r="M563" s="19">
        <v>101.9</v>
      </c>
      <c r="N563" s="19">
        <v>100.9</v>
      </c>
      <c r="O563" s="19">
        <v>101</v>
      </c>
      <c r="P563" s="19">
        <v>100.2</v>
      </c>
      <c r="Q563" s="19">
        <v>98.9</v>
      </c>
      <c r="R563" s="19">
        <v>98.9</v>
      </c>
      <c r="S563" s="19">
        <v>97.1</v>
      </c>
      <c r="T563" s="19">
        <v>95.5</v>
      </c>
      <c r="U563" s="19">
        <v>98.4</v>
      </c>
      <c r="V563" s="19">
        <v>98.8</v>
      </c>
      <c r="W563" s="19">
        <v>98</v>
      </c>
      <c r="X563" s="19">
        <v>99.8</v>
      </c>
      <c r="Y563" s="19">
        <v>101.4</v>
      </c>
      <c r="Z563" s="19">
        <v>102.5</v>
      </c>
      <c r="AA563" s="19">
        <v>102.1</v>
      </c>
      <c r="AB563" s="19">
        <v>100.8</v>
      </c>
      <c r="AC563" s="19">
        <v>102.2</v>
      </c>
      <c r="AD563" s="19">
        <v>102.6</v>
      </c>
      <c r="AE563" s="19">
        <v>101.3</v>
      </c>
      <c r="AF563" s="19">
        <v>100.7</v>
      </c>
      <c r="AG563" s="19">
        <v>100.3</v>
      </c>
      <c r="AH563" s="19">
        <v>100.2</v>
      </c>
      <c r="AI563" s="19">
        <v>98.2</v>
      </c>
      <c r="AJ563" s="19">
        <v>96.8</v>
      </c>
      <c r="AK563" s="19">
        <v>95.7</v>
      </c>
      <c r="AL563" s="19">
        <v>93.1</v>
      </c>
      <c r="AM563" s="19">
        <v>92.7</v>
      </c>
      <c r="AN563" s="19">
        <v>92.2</v>
      </c>
      <c r="AO563" s="19">
        <v>90.3</v>
      </c>
      <c r="AP563" s="19">
        <v>88.5</v>
      </c>
      <c r="AQ563" s="19">
        <v>83.8</v>
      </c>
      <c r="AR563" s="19">
        <v>79.7</v>
      </c>
      <c r="AS563" s="19">
        <v>80.8</v>
      </c>
      <c r="AT563" s="19">
        <v>78.7</v>
      </c>
      <c r="AU563" s="19">
        <v>75.3</v>
      </c>
      <c r="AV563" s="19">
        <v>74.099999999999994</v>
      </c>
      <c r="AW563" s="19">
        <v>76.099999999999994</v>
      </c>
      <c r="AX563" s="19">
        <v>76</v>
      </c>
      <c r="AY563" s="19">
        <v>78.5</v>
      </c>
      <c r="AZ563" s="19">
        <v>77.3</v>
      </c>
      <c r="BA563" s="19">
        <v>76.8</v>
      </c>
      <c r="BB563" s="19">
        <v>74.099999999999994</v>
      </c>
      <c r="BC563" s="19">
        <v>72.900000000000006</v>
      </c>
      <c r="BD563" s="19">
        <v>73.099999999999994</v>
      </c>
      <c r="BE563" s="19">
        <v>74.099999999999994</v>
      </c>
      <c r="BF563" s="19">
        <v>76.099999999999994</v>
      </c>
      <c r="BG563" s="19">
        <v>75.099999999999994</v>
      </c>
      <c r="BH563" s="19">
        <v>77</v>
      </c>
      <c r="BI563" s="19">
        <v>78.7</v>
      </c>
      <c r="BJ563" s="19">
        <v>77.7</v>
      </c>
      <c r="BK563" s="19">
        <v>79.5</v>
      </c>
      <c r="BL563" s="19">
        <v>82.4</v>
      </c>
      <c r="BM563" s="19">
        <v>81.099999999999994</v>
      </c>
      <c r="BN563" s="19">
        <v>81.599999999999994</v>
      </c>
      <c r="BO563" s="19">
        <v>86</v>
      </c>
      <c r="BP563" s="19">
        <v>86.5</v>
      </c>
      <c r="BQ563" s="19">
        <v>88.2</v>
      </c>
      <c r="BR563" s="19">
        <v>87</v>
      </c>
      <c r="BS563" s="19">
        <v>87.6</v>
      </c>
      <c r="BT563" s="19">
        <v>90.8</v>
      </c>
      <c r="BU563" s="19">
        <v>95</v>
      </c>
      <c r="BV563" s="19">
        <v>96.7</v>
      </c>
      <c r="BW563" s="19">
        <v>97.2</v>
      </c>
      <c r="BX563" s="19">
        <v>98.4</v>
      </c>
      <c r="BY563" s="19">
        <v>100.2</v>
      </c>
      <c r="BZ563" s="19">
        <v>102</v>
      </c>
      <c r="CA563" s="19">
        <v>100</v>
      </c>
      <c r="CB563" s="19">
        <v>99.8</v>
      </c>
      <c r="CC563" s="19">
        <v>103.7</v>
      </c>
      <c r="CD563" s="19">
        <v>103</v>
      </c>
      <c r="CE563" s="19">
        <v>100.9</v>
      </c>
      <c r="CF563" s="19">
        <v>98.2</v>
      </c>
      <c r="CG563" s="19">
        <v>96.9</v>
      </c>
      <c r="CH563" s="19">
        <v>97.4</v>
      </c>
      <c r="CI563" s="19">
        <v>97.2</v>
      </c>
      <c r="CJ563" s="19">
        <v>97</v>
      </c>
      <c r="CK563" s="19">
        <v>94.7</v>
      </c>
      <c r="CL563" s="19">
        <v>93.7</v>
      </c>
      <c r="CM563" s="19">
        <v>91.4</v>
      </c>
      <c r="CN563" s="19">
        <v>89</v>
      </c>
      <c r="CO563" s="19">
        <v>89</v>
      </c>
      <c r="CP563" s="19">
        <v>87.6</v>
      </c>
      <c r="CQ563" s="19">
        <v>88.4</v>
      </c>
      <c r="CR563" s="19">
        <v>89.4</v>
      </c>
      <c r="CS563" s="19">
        <v>94</v>
      </c>
      <c r="CT563" s="19">
        <v>93.6</v>
      </c>
      <c r="CU563" s="19">
        <v>93.3</v>
      </c>
      <c r="CV563" s="19">
        <v>94.1</v>
      </c>
      <c r="CW563" s="19">
        <v>92.1</v>
      </c>
      <c r="CX563" s="19">
        <v>91.7</v>
      </c>
      <c r="CY563" s="19">
        <v>91.7</v>
      </c>
      <c r="CZ563" s="19">
        <v>94.4</v>
      </c>
      <c r="DA563" s="19">
        <v>95.6</v>
      </c>
      <c r="DB563" s="19">
        <v>93.1</v>
      </c>
      <c r="DC563" s="19">
        <v>100</v>
      </c>
      <c r="DD563" s="19">
        <v>105.1</v>
      </c>
      <c r="DE563" s="19">
        <v>114</v>
      </c>
      <c r="DF563" s="19">
        <v>108.2</v>
      </c>
      <c r="DG563" s="19">
        <v>112.9</v>
      </c>
      <c r="DH563" s="19">
        <v>118.6</v>
      </c>
      <c r="DI563" s="19">
        <v>123.2</v>
      </c>
      <c r="DJ563" s="19">
        <v>121.6</v>
      </c>
      <c r="DK563" s="19">
        <v>119.1</v>
      </c>
      <c r="DL563" s="19">
        <v>122.9</v>
      </c>
      <c r="DM563" s="19">
        <v>123.6</v>
      </c>
      <c r="DN563" s="19">
        <v>130.1</v>
      </c>
      <c r="DO563" s="19">
        <v>126.4</v>
      </c>
      <c r="DP563" s="19">
        <v>124.1</v>
      </c>
      <c r="DQ563" s="19">
        <v>128.4</v>
      </c>
      <c r="DR563" s="19">
        <v>132.69999999999999</v>
      </c>
      <c r="DS563" s="19">
        <v>143.30000000000001</v>
      </c>
      <c r="DT563" s="19">
        <v>146.1</v>
      </c>
      <c r="DU563" s="19">
        <v>143.30000000000001</v>
      </c>
      <c r="DV563" s="19">
        <v>138.4</v>
      </c>
      <c r="DW563" s="19">
        <v>137.5</v>
      </c>
    </row>
    <row r="564" spans="1:127">
      <c r="A564" s="17" t="s">
        <v>1721</v>
      </c>
      <c r="B564" s="17" t="s">
        <v>1722</v>
      </c>
      <c r="C564" s="18">
        <v>0.58340999999999998</v>
      </c>
      <c r="D564" s="19">
        <v>104.5</v>
      </c>
      <c r="E564" s="19">
        <v>106.2</v>
      </c>
      <c r="F564" s="19">
        <v>106.2</v>
      </c>
      <c r="G564" s="19">
        <v>114.1</v>
      </c>
      <c r="H564" s="19">
        <v>111</v>
      </c>
      <c r="I564" s="19">
        <v>111.2</v>
      </c>
      <c r="J564" s="19">
        <v>111.2</v>
      </c>
      <c r="K564" s="19">
        <v>111.2</v>
      </c>
      <c r="L564" s="19">
        <v>111.2</v>
      </c>
      <c r="M564" s="19">
        <v>111.2</v>
      </c>
      <c r="N564" s="19">
        <v>110.8</v>
      </c>
      <c r="O564" s="19">
        <v>110.8</v>
      </c>
      <c r="P564" s="19">
        <v>110.8</v>
      </c>
      <c r="Q564" s="19">
        <v>110.8</v>
      </c>
      <c r="R564" s="19">
        <v>110.8</v>
      </c>
      <c r="S564" s="19">
        <v>109.7</v>
      </c>
      <c r="T564" s="19">
        <v>107.2</v>
      </c>
      <c r="U564" s="19">
        <v>106.1</v>
      </c>
      <c r="V564" s="19">
        <v>107.4</v>
      </c>
      <c r="W564" s="19">
        <v>108.3</v>
      </c>
      <c r="X564" s="19">
        <v>108.6</v>
      </c>
      <c r="Y564" s="19">
        <v>108.3</v>
      </c>
      <c r="Z564" s="19">
        <v>108.5</v>
      </c>
      <c r="AA564" s="19">
        <v>109.3</v>
      </c>
      <c r="AB564" s="19">
        <v>109.5</v>
      </c>
      <c r="AC564" s="19">
        <v>110.4</v>
      </c>
      <c r="AD564" s="19">
        <v>110.8</v>
      </c>
      <c r="AE564" s="19">
        <v>110.8</v>
      </c>
      <c r="AF564" s="19">
        <v>110.4</v>
      </c>
      <c r="AG564" s="19">
        <v>109.6</v>
      </c>
      <c r="AH564" s="19">
        <v>110.7</v>
      </c>
      <c r="AI564" s="19">
        <v>109.6</v>
      </c>
      <c r="AJ564" s="19">
        <v>99.5</v>
      </c>
      <c r="AK564" s="19">
        <v>108.2</v>
      </c>
      <c r="AL564" s="19">
        <v>107.9</v>
      </c>
      <c r="AM564" s="19">
        <v>108.3</v>
      </c>
      <c r="AN564" s="19">
        <v>108</v>
      </c>
      <c r="AO564" s="19">
        <v>106.9</v>
      </c>
      <c r="AP564" s="19">
        <v>107.1</v>
      </c>
      <c r="AQ564" s="19">
        <v>107.1</v>
      </c>
      <c r="AR564" s="19">
        <v>107.1</v>
      </c>
      <c r="AS564" s="19">
        <v>107.1</v>
      </c>
      <c r="AT564" s="19">
        <v>107.1</v>
      </c>
      <c r="AU564" s="19">
        <v>107.1</v>
      </c>
      <c r="AV564" s="19">
        <v>107.1</v>
      </c>
      <c r="AW564" s="19">
        <v>107.1</v>
      </c>
      <c r="AX564" s="19">
        <v>107.1</v>
      </c>
      <c r="AY564" s="19">
        <v>107.1</v>
      </c>
      <c r="AZ564" s="19">
        <v>107.1</v>
      </c>
      <c r="BA564" s="19">
        <v>107.1</v>
      </c>
      <c r="BB564" s="19">
        <v>107.1</v>
      </c>
      <c r="BC564" s="19">
        <v>107.1</v>
      </c>
      <c r="BD564" s="19">
        <v>107.1</v>
      </c>
      <c r="BE564" s="19">
        <v>107.1</v>
      </c>
      <c r="BF564" s="19">
        <v>107.1</v>
      </c>
      <c r="BG564" s="19">
        <v>107.1</v>
      </c>
      <c r="BH564" s="19">
        <v>102.2</v>
      </c>
      <c r="BI564" s="19">
        <v>102.2</v>
      </c>
      <c r="BJ564" s="19">
        <v>102.2</v>
      </c>
      <c r="BK564" s="19">
        <v>102.2</v>
      </c>
      <c r="BL564" s="19">
        <v>98.3</v>
      </c>
      <c r="BM564" s="19">
        <v>98.3</v>
      </c>
      <c r="BN564" s="19">
        <v>98.3</v>
      </c>
      <c r="BO564" s="19">
        <v>98.3</v>
      </c>
      <c r="BP564" s="19">
        <v>98.3</v>
      </c>
      <c r="BQ564" s="19">
        <v>98.3</v>
      </c>
      <c r="BR564" s="19">
        <v>98.3</v>
      </c>
      <c r="BS564" s="19">
        <v>98.3</v>
      </c>
      <c r="BT564" s="19">
        <v>98.3</v>
      </c>
      <c r="BU564" s="19">
        <v>98.3</v>
      </c>
      <c r="BV564" s="19">
        <v>98.3</v>
      </c>
      <c r="BW564" s="19">
        <v>98.3</v>
      </c>
      <c r="BX564" s="19">
        <v>98.3</v>
      </c>
      <c r="BY564" s="19">
        <v>98.3</v>
      </c>
      <c r="BZ564" s="19">
        <v>98.3</v>
      </c>
      <c r="CA564" s="19">
        <v>98.3</v>
      </c>
      <c r="CB564" s="19">
        <v>98.3</v>
      </c>
      <c r="CC564" s="19">
        <v>98.3</v>
      </c>
      <c r="CD564" s="19">
        <v>98.3</v>
      </c>
      <c r="CE564" s="19">
        <v>98.3</v>
      </c>
      <c r="CF564" s="19">
        <v>98.3</v>
      </c>
      <c r="CG564" s="19">
        <v>98.3</v>
      </c>
      <c r="CH564" s="19">
        <v>98.3</v>
      </c>
      <c r="CI564" s="19">
        <v>98.3</v>
      </c>
      <c r="CJ564" s="19">
        <v>98.3</v>
      </c>
      <c r="CK564" s="19">
        <v>98.3</v>
      </c>
      <c r="CL564" s="19">
        <v>98.3</v>
      </c>
      <c r="CM564" s="19">
        <v>98.3</v>
      </c>
      <c r="CN564" s="19">
        <v>98.3</v>
      </c>
      <c r="CO564" s="19">
        <v>98.3</v>
      </c>
      <c r="CP564" s="19">
        <v>98.3</v>
      </c>
      <c r="CQ564" s="19">
        <v>98.3</v>
      </c>
      <c r="CR564" s="19">
        <v>98.3</v>
      </c>
      <c r="CS564" s="19">
        <v>98.3</v>
      </c>
      <c r="CT564" s="19">
        <v>98.3</v>
      </c>
      <c r="CU564" s="19">
        <v>98.3</v>
      </c>
      <c r="CV564" s="19">
        <v>98.3</v>
      </c>
      <c r="CW564" s="19">
        <v>96.1</v>
      </c>
      <c r="CX564" s="19">
        <v>97.1</v>
      </c>
      <c r="CY564" s="19">
        <v>98.1</v>
      </c>
      <c r="CZ564" s="19">
        <v>101</v>
      </c>
      <c r="DA564" s="19">
        <v>98.7</v>
      </c>
      <c r="DB564" s="19">
        <v>98.3</v>
      </c>
      <c r="DC564" s="19">
        <v>99.1</v>
      </c>
      <c r="DD564" s="19">
        <v>99.8</v>
      </c>
      <c r="DE564" s="19">
        <v>98.2</v>
      </c>
      <c r="DF564" s="19">
        <v>101.3</v>
      </c>
      <c r="DG564" s="19">
        <v>105.9</v>
      </c>
      <c r="DH564" s="19">
        <v>105.2</v>
      </c>
      <c r="DI564" s="19">
        <v>108.4</v>
      </c>
      <c r="DJ564" s="19">
        <v>109.1</v>
      </c>
      <c r="DK564" s="19">
        <v>109.1</v>
      </c>
      <c r="DL564" s="19">
        <v>108.4</v>
      </c>
      <c r="DM564" s="19">
        <v>107.4</v>
      </c>
      <c r="DN564" s="19">
        <v>108.3</v>
      </c>
      <c r="DO564" s="19">
        <v>109.1</v>
      </c>
      <c r="DP564" s="19">
        <v>109.7</v>
      </c>
      <c r="DQ564" s="19">
        <v>110</v>
      </c>
      <c r="DR564" s="19">
        <v>109.4</v>
      </c>
      <c r="DS564" s="19">
        <v>117.1</v>
      </c>
      <c r="DT564" s="19">
        <v>118.3</v>
      </c>
      <c r="DU564" s="19">
        <v>119.1</v>
      </c>
      <c r="DV564" s="19">
        <v>116.1</v>
      </c>
      <c r="DW564" s="19">
        <v>115.1</v>
      </c>
    </row>
    <row r="565" spans="1:127">
      <c r="A565" s="17" t="s">
        <v>1723</v>
      </c>
      <c r="B565" s="17" t="s">
        <v>1724</v>
      </c>
      <c r="C565" s="18">
        <v>4.1730000000000003E-2</v>
      </c>
      <c r="D565" s="19">
        <v>110.2</v>
      </c>
      <c r="E565" s="19">
        <v>108</v>
      </c>
      <c r="F565" s="19">
        <v>108.7</v>
      </c>
      <c r="G565" s="19">
        <v>108</v>
      </c>
      <c r="H565" s="19">
        <v>106.4</v>
      </c>
      <c r="I565" s="19">
        <v>106.4</v>
      </c>
      <c r="J565" s="19">
        <v>106.6</v>
      </c>
      <c r="K565" s="19">
        <v>106.5</v>
      </c>
      <c r="L565" s="19">
        <v>101.3</v>
      </c>
      <c r="M565" s="19">
        <v>101</v>
      </c>
      <c r="N565" s="19">
        <v>100.4</v>
      </c>
      <c r="O565" s="19">
        <v>100.6</v>
      </c>
      <c r="P565" s="19">
        <v>101.3</v>
      </c>
      <c r="Q565" s="19">
        <v>102.3</v>
      </c>
      <c r="R565" s="19">
        <v>98.7</v>
      </c>
      <c r="S565" s="19">
        <v>97.7</v>
      </c>
      <c r="T565" s="19">
        <v>97</v>
      </c>
      <c r="U565" s="19">
        <v>98.8</v>
      </c>
      <c r="V565" s="19">
        <v>98.8</v>
      </c>
      <c r="W565" s="19">
        <v>98.5</v>
      </c>
      <c r="X565" s="19">
        <v>99.3</v>
      </c>
      <c r="Y565" s="19">
        <v>103.1</v>
      </c>
      <c r="Z565" s="19">
        <v>104.9</v>
      </c>
      <c r="AA565" s="19">
        <v>104.8</v>
      </c>
      <c r="AB565" s="19">
        <v>106.7</v>
      </c>
      <c r="AC565" s="19">
        <v>107.7</v>
      </c>
      <c r="AD565" s="19">
        <v>106.1</v>
      </c>
      <c r="AE565" s="19">
        <v>105.9</v>
      </c>
      <c r="AF565" s="19">
        <v>105</v>
      </c>
      <c r="AG565" s="19">
        <v>104.4</v>
      </c>
      <c r="AH565" s="19">
        <v>106.2</v>
      </c>
      <c r="AI565" s="19">
        <v>104.6</v>
      </c>
      <c r="AJ565" s="19">
        <v>101.8</v>
      </c>
      <c r="AK565" s="19">
        <v>99.4</v>
      </c>
      <c r="AL565" s="19">
        <v>96</v>
      </c>
      <c r="AM565" s="19">
        <v>95.2</v>
      </c>
      <c r="AN565" s="19">
        <v>97.6</v>
      </c>
      <c r="AO565" s="19">
        <v>96.2</v>
      </c>
      <c r="AP565" s="19">
        <v>93.2</v>
      </c>
      <c r="AQ565" s="19">
        <v>90.8</v>
      </c>
      <c r="AR565" s="19">
        <v>88.5</v>
      </c>
      <c r="AS565" s="19">
        <v>88.9</v>
      </c>
      <c r="AT565" s="19">
        <v>85</v>
      </c>
      <c r="AU565" s="19">
        <v>82.5</v>
      </c>
      <c r="AV565" s="19">
        <v>79.5</v>
      </c>
      <c r="AW565" s="19">
        <v>81.7</v>
      </c>
      <c r="AX565" s="19">
        <v>83.3</v>
      </c>
      <c r="AY565" s="19">
        <v>86.2</v>
      </c>
      <c r="AZ565" s="19">
        <v>85.7</v>
      </c>
      <c r="BA565" s="19">
        <v>85.1</v>
      </c>
      <c r="BB565" s="19">
        <v>83.9</v>
      </c>
      <c r="BC565" s="19">
        <v>80.900000000000006</v>
      </c>
      <c r="BD565" s="19">
        <v>78.900000000000006</v>
      </c>
      <c r="BE565" s="19">
        <v>80.900000000000006</v>
      </c>
      <c r="BF565" s="19">
        <v>84</v>
      </c>
      <c r="BG565" s="19">
        <v>83.4</v>
      </c>
      <c r="BH565" s="19">
        <v>84.3</v>
      </c>
      <c r="BI565" s="19">
        <v>85.3</v>
      </c>
      <c r="BJ565" s="19">
        <v>86.3</v>
      </c>
      <c r="BK565" s="19">
        <v>93.7</v>
      </c>
      <c r="BL565" s="19">
        <v>96.5</v>
      </c>
      <c r="BM565" s="19">
        <v>91.7</v>
      </c>
      <c r="BN565" s="19">
        <v>89.9</v>
      </c>
      <c r="BO565" s="19">
        <v>91.7</v>
      </c>
      <c r="BP565" s="19">
        <v>93.9</v>
      </c>
      <c r="BQ565" s="19">
        <v>97.1</v>
      </c>
      <c r="BR565" s="19">
        <v>95.2</v>
      </c>
      <c r="BS565" s="19">
        <v>96.4</v>
      </c>
      <c r="BT565" s="19">
        <v>99.3</v>
      </c>
      <c r="BU565" s="19">
        <v>105.2</v>
      </c>
      <c r="BV565" s="19">
        <v>108.6</v>
      </c>
      <c r="BW565" s="19">
        <v>109.4</v>
      </c>
      <c r="BX565" s="19">
        <v>112.8</v>
      </c>
      <c r="BY565" s="19">
        <v>113.3</v>
      </c>
      <c r="BZ565" s="19">
        <v>116.6</v>
      </c>
      <c r="CA565" s="19">
        <v>112</v>
      </c>
      <c r="CB565" s="19">
        <v>111.9</v>
      </c>
      <c r="CC565" s="19">
        <v>116.7</v>
      </c>
      <c r="CD565" s="19">
        <v>115</v>
      </c>
      <c r="CE565" s="19">
        <v>112.6</v>
      </c>
      <c r="CF565" s="19">
        <v>111.2</v>
      </c>
      <c r="CG565" s="19">
        <v>108.6</v>
      </c>
      <c r="CH565" s="19">
        <v>110.5</v>
      </c>
      <c r="CI565" s="19">
        <v>110.5</v>
      </c>
      <c r="CJ565" s="19">
        <v>108.7</v>
      </c>
      <c r="CK565" s="19">
        <v>107</v>
      </c>
      <c r="CL565" s="19">
        <v>105.4</v>
      </c>
      <c r="CM565" s="19">
        <v>102</v>
      </c>
      <c r="CN565" s="19">
        <v>98.1</v>
      </c>
      <c r="CO565" s="19">
        <v>96.6</v>
      </c>
      <c r="CP565" s="19">
        <v>97.1</v>
      </c>
      <c r="CQ565" s="19">
        <v>96.2</v>
      </c>
      <c r="CR565" s="19">
        <v>96.8</v>
      </c>
      <c r="CS565" s="19">
        <v>103.1</v>
      </c>
      <c r="CT565" s="19">
        <v>103.8</v>
      </c>
      <c r="CU565" s="19">
        <v>100.3</v>
      </c>
      <c r="CV565" s="19">
        <v>104.2</v>
      </c>
      <c r="CW565" s="19">
        <v>97.7</v>
      </c>
      <c r="CX565" s="19">
        <v>98.8</v>
      </c>
      <c r="CY565" s="19">
        <v>99.3</v>
      </c>
      <c r="CZ565" s="19">
        <v>104.1</v>
      </c>
      <c r="DA565" s="19">
        <v>105.7</v>
      </c>
      <c r="DB565" s="19">
        <v>108.4</v>
      </c>
      <c r="DC565" s="19">
        <v>111.6</v>
      </c>
      <c r="DD565" s="19">
        <v>122</v>
      </c>
      <c r="DE565" s="19">
        <v>128.69999999999999</v>
      </c>
      <c r="DF565" s="19">
        <v>124.4</v>
      </c>
      <c r="DG565" s="19">
        <v>129.6</v>
      </c>
      <c r="DH565" s="19">
        <v>134.80000000000001</v>
      </c>
      <c r="DI565" s="19">
        <v>140.6</v>
      </c>
      <c r="DJ565" s="19">
        <v>140.5</v>
      </c>
      <c r="DK565" s="19">
        <v>139.80000000000001</v>
      </c>
      <c r="DL565" s="19">
        <v>143.19999999999999</v>
      </c>
      <c r="DM565" s="19">
        <v>142.4</v>
      </c>
      <c r="DN565" s="19">
        <v>153.1</v>
      </c>
      <c r="DO565" s="19">
        <v>151.6</v>
      </c>
      <c r="DP565" s="19">
        <v>145</v>
      </c>
      <c r="DQ565" s="19">
        <v>148.4</v>
      </c>
      <c r="DR565" s="19">
        <v>159.19999999999999</v>
      </c>
      <c r="DS565" s="19">
        <v>173.9</v>
      </c>
      <c r="DT565" s="19">
        <v>182.2</v>
      </c>
      <c r="DU565" s="19">
        <v>175.9</v>
      </c>
      <c r="DV565" s="19">
        <v>165.2</v>
      </c>
      <c r="DW565" s="19">
        <v>162</v>
      </c>
    </row>
    <row r="566" spans="1:127">
      <c r="A566" s="17" t="s">
        <v>1725</v>
      </c>
      <c r="B566" s="17" t="s">
        <v>1726</v>
      </c>
      <c r="C566" s="18">
        <v>1.08063</v>
      </c>
      <c r="D566" s="19">
        <v>104.7</v>
      </c>
      <c r="E566" s="19">
        <v>104.7</v>
      </c>
      <c r="F566" s="19">
        <v>104.2</v>
      </c>
      <c r="G566" s="19">
        <v>102.1</v>
      </c>
      <c r="H566" s="19">
        <v>101.8</v>
      </c>
      <c r="I566" s="19">
        <v>101.4</v>
      </c>
      <c r="J566" s="19">
        <v>101.6</v>
      </c>
      <c r="K566" s="19">
        <v>101.3</v>
      </c>
      <c r="L566" s="19">
        <v>99.9</v>
      </c>
      <c r="M566" s="19">
        <v>100.1</v>
      </c>
      <c r="N566" s="19">
        <v>101.2</v>
      </c>
      <c r="O566" s="19">
        <v>99.9</v>
      </c>
      <c r="P566" s="19">
        <v>100</v>
      </c>
      <c r="Q566" s="19">
        <v>98.9</v>
      </c>
      <c r="R566" s="19">
        <v>98.5</v>
      </c>
      <c r="S566" s="19">
        <v>97.4</v>
      </c>
      <c r="T566" s="19">
        <v>96.9</v>
      </c>
      <c r="U566" s="19">
        <v>97.7</v>
      </c>
      <c r="V566" s="19">
        <v>98.3</v>
      </c>
      <c r="W566" s="19">
        <v>98.1</v>
      </c>
      <c r="X566" s="19">
        <v>98.5</v>
      </c>
      <c r="Y566" s="19">
        <v>99.5</v>
      </c>
      <c r="Z566" s="19">
        <v>100.5</v>
      </c>
      <c r="AA566" s="19">
        <v>101.3</v>
      </c>
      <c r="AB566" s="19">
        <v>101.8</v>
      </c>
      <c r="AC566" s="19">
        <v>102.9</v>
      </c>
      <c r="AD566" s="19">
        <v>104.3</v>
      </c>
      <c r="AE566" s="19">
        <v>104.1</v>
      </c>
      <c r="AF566" s="19">
        <v>102.2</v>
      </c>
      <c r="AG566" s="19">
        <v>101.9</v>
      </c>
      <c r="AH566" s="19">
        <v>102.2</v>
      </c>
      <c r="AI566" s="19">
        <v>100.6</v>
      </c>
      <c r="AJ566" s="19">
        <v>99</v>
      </c>
      <c r="AK566" s="19">
        <v>98.5</v>
      </c>
      <c r="AL566" s="19">
        <v>96.8</v>
      </c>
      <c r="AM566" s="19">
        <v>95</v>
      </c>
      <c r="AN566" s="19">
        <v>94.7</v>
      </c>
      <c r="AO566" s="19">
        <v>92.7</v>
      </c>
      <c r="AP566" s="19">
        <v>91.1</v>
      </c>
      <c r="AQ566" s="19">
        <v>89</v>
      </c>
      <c r="AR566" s="19">
        <v>86.5</v>
      </c>
      <c r="AS566" s="19">
        <v>86.7</v>
      </c>
      <c r="AT566" s="19">
        <v>85.3</v>
      </c>
      <c r="AU566" s="19">
        <v>83.5</v>
      </c>
      <c r="AV566" s="19">
        <v>83.1</v>
      </c>
      <c r="AW566" s="19">
        <v>83.2</v>
      </c>
      <c r="AX566" s="19">
        <v>83</v>
      </c>
      <c r="AY566" s="19">
        <v>84.9</v>
      </c>
      <c r="AZ566" s="19">
        <v>86</v>
      </c>
      <c r="BA566" s="19">
        <v>86.1</v>
      </c>
      <c r="BB566" s="19">
        <v>84.4</v>
      </c>
      <c r="BC566" s="19">
        <v>83.1</v>
      </c>
      <c r="BD566" s="19">
        <v>81.5</v>
      </c>
      <c r="BE566" s="19">
        <v>82.9</v>
      </c>
      <c r="BF566" s="19">
        <v>83.8</v>
      </c>
      <c r="BG566" s="19">
        <v>86</v>
      </c>
      <c r="BH566" s="19">
        <v>86</v>
      </c>
      <c r="BI566" s="19">
        <v>86.8</v>
      </c>
      <c r="BJ566" s="19">
        <v>87.1</v>
      </c>
      <c r="BK566" s="19">
        <v>89.4</v>
      </c>
      <c r="BL566" s="19">
        <v>90.8</v>
      </c>
      <c r="BM566" s="19">
        <v>90.3</v>
      </c>
      <c r="BN566" s="19">
        <v>89.8</v>
      </c>
      <c r="BO566" s="19">
        <v>91.6</v>
      </c>
      <c r="BP566" s="19">
        <v>92</v>
      </c>
      <c r="BQ566" s="19">
        <v>92.5</v>
      </c>
      <c r="BR566" s="19">
        <v>91.7</v>
      </c>
      <c r="BS566" s="19">
        <v>95.4</v>
      </c>
      <c r="BT566" s="19">
        <v>98.5</v>
      </c>
      <c r="BU566" s="19">
        <v>102.9</v>
      </c>
      <c r="BV566" s="19">
        <v>105.9</v>
      </c>
      <c r="BW566" s="19">
        <v>105.9</v>
      </c>
      <c r="BX566" s="19">
        <v>108</v>
      </c>
      <c r="BY566" s="19">
        <v>109.8</v>
      </c>
      <c r="BZ566" s="19">
        <v>110.8</v>
      </c>
      <c r="CA566" s="19">
        <v>110</v>
      </c>
      <c r="CB566" s="19">
        <v>108.2</v>
      </c>
      <c r="CC566" s="19">
        <v>112.3</v>
      </c>
      <c r="CD566" s="19">
        <v>111.5</v>
      </c>
      <c r="CE566" s="19">
        <v>112.3</v>
      </c>
      <c r="CF566" s="19">
        <v>110.3</v>
      </c>
      <c r="CG566" s="19">
        <v>109.5</v>
      </c>
      <c r="CH566" s="19">
        <v>109.9</v>
      </c>
      <c r="CI566" s="19">
        <v>110.1</v>
      </c>
      <c r="CJ566" s="19">
        <v>110.1</v>
      </c>
      <c r="CK566" s="19">
        <v>109.4</v>
      </c>
      <c r="CL566" s="19">
        <v>108.4</v>
      </c>
      <c r="CM566" s="19">
        <v>106.1</v>
      </c>
      <c r="CN566" s="19">
        <v>104.2</v>
      </c>
      <c r="CO566" s="19">
        <v>103.4</v>
      </c>
      <c r="CP566" s="19">
        <v>102.6</v>
      </c>
      <c r="CQ566" s="19">
        <v>101.9</v>
      </c>
      <c r="CR566" s="19">
        <v>102.4</v>
      </c>
      <c r="CS566" s="19">
        <v>104.9</v>
      </c>
      <c r="CT566" s="19">
        <v>105.6</v>
      </c>
      <c r="CU566" s="19">
        <v>106.6</v>
      </c>
      <c r="CV566" s="19">
        <v>106.2</v>
      </c>
      <c r="CW566" s="19">
        <v>105.6</v>
      </c>
      <c r="CX566" s="19">
        <v>104.8</v>
      </c>
      <c r="CY566" s="19">
        <v>102.8</v>
      </c>
      <c r="CZ566" s="19">
        <v>104.5</v>
      </c>
      <c r="DA566" s="19">
        <v>106.3</v>
      </c>
      <c r="DB566" s="19">
        <v>108</v>
      </c>
      <c r="DC566" s="19">
        <v>112.8</v>
      </c>
      <c r="DD566" s="19">
        <v>118.2</v>
      </c>
      <c r="DE566" s="19">
        <v>125.6</v>
      </c>
      <c r="DF566" s="19">
        <v>124.7</v>
      </c>
      <c r="DG566" s="19">
        <v>124.6</v>
      </c>
      <c r="DH566" s="19">
        <v>127.6</v>
      </c>
      <c r="DI566" s="19">
        <v>130.9</v>
      </c>
      <c r="DJ566" s="19">
        <v>131.69999999999999</v>
      </c>
      <c r="DK566" s="19">
        <v>131.4</v>
      </c>
      <c r="DL566" s="19">
        <v>132.9</v>
      </c>
      <c r="DM566" s="19">
        <v>133.5</v>
      </c>
      <c r="DN566" s="19">
        <v>140.80000000000001</v>
      </c>
      <c r="DO566" s="19">
        <v>140.4</v>
      </c>
      <c r="DP566" s="19">
        <v>139</v>
      </c>
      <c r="DQ566" s="19">
        <v>139.9</v>
      </c>
      <c r="DR566" s="19">
        <v>144.80000000000001</v>
      </c>
      <c r="DS566" s="19">
        <v>155.9</v>
      </c>
      <c r="DT566" s="19">
        <v>159.1</v>
      </c>
      <c r="DU566" s="19">
        <v>156.69999999999999</v>
      </c>
      <c r="DV566" s="19">
        <v>152.69999999999999</v>
      </c>
      <c r="DW566" s="19">
        <v>149.9</v>
      </c>
    </row>
    <row r="567" spans="1:127">
      <c r="A567" s="17" t="s">
        <v>1727</v>
      </c>
      <c r="B567" s="17" t="s">
        <v>1728</v>
      </c>
      <c r="C567" s="18">
        <v>0.37841999999999998</v>
      </c>
      <c r="D567" s="19">
        <v>106.8</v>
      </c>
      <c r="E567" s="19">
        <v>107.2</v>
      </c>
      <c r="F567" s="19">
        <v>107.3</v>
      </c>
      <c r="G567" s="19">
        <v>106.6</v>
      </c>
      <c r="H567" s="19">
        <v>105.4</v>
      </c>
      <c r="I567" s="19">
        <v>104.7</v>
      </c>
      <c r="J567" s="19">
        <v>104.8</v>
      </c>
      <c r="K567" s="19">
        <v>103.8</v>
      </c>
      <c r="L567" s="19">
        <v>103.5</v>
      </c>
      <c r="M567" s="19">
        <v>103.7</v>
      </c>
      <c r="N567" s="19">
        <v>104.6</v>
      </c>
      <c r="O567" s="19">
        <v>104.1</v>
      </c>
      <c r="P567" s="19">
        <v>103</v>
      </c>
      <c r="Q567" s="19">
        <v>101.5</v>
      </c>
      <c r="R567" s="19">
        <v>101.5</v>
      </c>
      <c r="S567" s="19">
        <v>101.7</v>
      </c>
      <c r="T567" s="19">
        <v>101.3</v>
      </c>
      <c r="U567" s="19">
        <v>102</v>
      </c>
      <c r="V567" s="19">
        <v>102.3</v>
      </c>
      <c r="W567" s="19">
        <v>102.6</v>
      </c>
      <c r="X567" s="19">
        <v>102.2</v>
      </c>
      <c r="Y567" s="19">
        <v>103.5</v>
      </c>
      <c r="Z567" s="19">
        <v>103.8</v>
      </c>
      <c r="AA567" s="19">
        <v>104.7</v>
      </c>
      <c r="AB567" s="19">
        <v>104.5</v>
      </c>
      <c r="AC567" s="19">
        <v>105.1</v>
      </c>
      <c r="AD567" s="19">
        <v>106.3</v>
      </c>
      <c r="AE567" s="19">
        <v>107.5</v>
      </c>
      <c r="AF567" s="19">
        <v>105.8</v>
      </c>
      <c r="AG567" s="19">
        <v>105.3</v>
      </c>
      <c r="AH567" s="19">
        <v>106</v>
      </c>
      <c r="AI567" s="19">
        <v>104.1</v>
      </c>
      <c r="AJ567" s="19">
        <v>102</v>
      </c>
      <c r="AK567" s="19">
        <v>101</v>
      </c>
      <c r="AL567" s="19">
        <v>99.5</v>
      </c>
      <c r="AM567" s="19">
        <v>97.2</v>
      </c>
      <c r="AN567" s="19">
        <v>97.7</v>
      </c>
      <c r="AO567" s="19">
        <v>96</v>
      </c>
      <c r="AP567" s="19">
        <v>93.7</v>
      </c>
      <c r="AQ567" s="19">
        <v>91.3</v>
      </c>
      <c r="AR567" s="19">
        <v>89.5</v>
      </c>
      <c r="AS567" s="19">
        <v>89.9</v>
      </c>
      <c r="AT567" s="19">
        <v>89.4</v>
      </c>
      <c r="AU567" s="19">
        <v>87.9</v>
      </c>
      <c r="AV567" s="19">
        <v>86.7</v>
      </c>
      <c r="AW567" s="19">
        <v>86</v>
      </c>
      <c r="AX567" s="19">
        <v>86.4</v>
      </c>
      <c r="AY567" s="19">
        <v>89.2</v>
      </c>
      <c r="AZ567" s="19">
        <v>89.5</v>
      </c>
      <c r="BA567" s="19">
        <v>92.2</v>
      </c>
      <c r="BB567" s="19">
        <v>90.1</v>
      </c>
      <c r="BC567" s="19">
        <v>88.7</v>
      </c>
      <c r="BD567" s="19">
        <v>86.5</v>
      </c>
      <c r="BE567" s="19">
        <v>87.3</v>
      </c>
      <c r="BF567" s="19">
        <v>88.1</v>
      </c>
      <c r="BG567" s="19">
        <v>90.1</v>
      </c>
      <c r="BH567" s="19">
        <v>89.5</v>
      </c>
      <c r="BI567" s="19">
        <v>90.5</v>
      </c>
      <c r="BJ567" s="19">
        <v>91.6</v>
      </c>
      <c r="BK567" s="19">
        <v>94.2</v>
      </c>
      <c r="BL567" s="19">
        <v>96.2</v>
      </c>
      <c r="BM567" s="19">
        <v>95</v>
      </c>
      <c r="BN567" s="19">
        <v>95.4</v>
      </c>
      <c r="BO567" s="19">
        <v>97.8</v>
      </c>
      <c r="BP567" s="19">
        <v>98.6</v>
      </c>
      <c r="BQ567" s="19">
        <v>99.9</v>
      </c>
      <c r="BR567" s="19">
        <v>99</v>
      </c>
      <c r="BS567" s="19">
        <v>98.9</v>
      </c>
      <c r="BT567" s="19">
        <v>100.4</v>
      </c>
      <c r="BU567" s="19">
        <v>105</v>
      </c>
      <c r="BV567" s="19">
        <v>108.6</v>
      </c>
      <c r="BW567" s="19">
        <v>110.7</v>
      </c>
      <c r="BX567" s="19">
        <v>111.3</v>
      </c>
      <c r="BY567" s="19">
        <v>111.4</v>
      </c>
      <c r="BZ567" s="19">
        <v>113.4</v>
      </c>
      <c r="CA567" s="19">
        <v>113.4</v>
      </c>
      <c r="CB567" s="19">
        <v>110.9</v>
      </c>
      <c r="CC567" s="19">
        <v>115.2</v>
      </c>
      <c r="CD567" s="19">
        <v>113.6</v>
      </c>
      <c r="CE567" s="19">
        <v>115</v>
      </c>
      <c r="CF567" s="19">
        <v>112.9</v>
      </c>
      <c r="CG567" s="19">
        <v>111.4</v>
      </c>
      <c r="CH567" s="19">
        <v>112.1</v>
      </c>
      <c r="CI567" s="19">
        <v>111.9</v>
      </c>
      <c r="CJ567" s="19">
        <v>112.9</v>
      </c>
      <c r="CK567" s="19">
        <v>112.5</v>
      </c>
      <c r="CL567" s="19">
        <v>110.5</v>
      </c>
      <c r="CM567" s="19">
        <v>108.2</v>
      </c>
      <c r="CN567" s="19">
        <v>106.2</v>
      </c>
      <c r="CO567" s="19">
        <v>103.2</v>
      </c>
      <c r="CP567" s="19">
        <v>103.1</v>
      </c>
      <c r="CQ567" s="19">
        <v>99.7</v>
      </c>
      <c r="CR567" s="19">
        <v>101.9</v>
      </c>
      <c r="CS567" s="19">
        <v>105.6</v>
      </c>
      <c r="CT567" s="19">
        <v>104.8</v>
      </c>
      <c r="CU567" s="19">
        <v>105.3</v>
      </c>
      <c r="CV567" s="19">
        <v>104.5</v>
      </c>
      <c r="CW567" s="19">
        <v>103.9</v>
      </c>
      <c r="CX567" s="19">
        <v>102.9</v>
      </c>
      <c r="CY567" s="19">
        <v>101.6</v>
      </c>
      <c r="CZ567" s="19">
        <v>102.6</v>
      </c>
      <c r="DA567" s="19">
        <v>104.9</v>
      </c>
      <c r="DB567" s="19">
        <v>107.4</v>
      </c>
      <c r="DC567" s="19">
        <v>111.7</v>
      </c>
      <c r="DD567" s="19">
        <v>116.8</v>
      </c>
      <c r="DE567" s="19">
        <v>126.7</v>
      </c>
      <c r="DF567" s="19">
        <v>126.8</v>
      </c>
      <c r="DG567" s="19">
        <v>126.1</v>
      </c>
      <c r="DH567" s="19">
        <v>130.9</v>
      </c>
      <c r="DI567" s="19">
        <v>135.30000000000001</v>
      </c>
      <c r="DJ567" s="19">
        <v>134.6</v>
      </c>
      <c r="DK567" s="19">
        <v>132.9</v>
      </c>
      <c r="DL567" s="19">
        <v>134.9</v>
      </c>
      <c r="DM567" s="19">
        <v>137</v>
      </c>
      <c r="DN567" s="19">
        <v>144.69999999999999</v>
      </c>
      <c r="DO567" s="19">
        <v>146.80000000000001</v>
      </c>
      <c r="DP567" s="19">
        <v>145.1</v>
      </c>
      <c r="DQ567" s="19">
        <v>143.6</v>
      </c>
      <c r="DR567" s="19">
        <v>148.19999999999999</v>
      </c>
      <c r="DS567" s="19">
        <v>159.5</v>
      </c>
      <c r="DT567" s="19">
        <v>165.5</v>
      </c>
      <c r="DU567" s="19">
        <v>164.8</v>
      </c>
      <c r="DV567" s="19">
        <v>155.69999999999999</v>
      </c>
      <c r="DW567" s="19">
        <v>151.69999999999999</v>
      </c>
    </row>
    <row r="568" spans="1:127">
      <c r="A568" s="17" t="s">
        <v>1729</v>
      </c>
      <c r="B568" s="17" t="s">
        <v>1730</v>
      </c>
      <c r="C568" s="18">
        <v>0.55727000000000004</v>
      </c>
      <c r="D568" s="19">
        <v>106.4</v>
      </c>
      <c r="E568" s="19">
        <v>106.3</v>
      </c>
      <c r="F568" s="19">
        <v>105.2</v>
      </c>
      <c r="G568" s="19">
        <v>101.6</v>
      </c>
      <c r="H568" s="19">
        <v>101.9</v>
      </c>
      <c r="I568" s="19">
        <v>101.6</v>
      </c>
      <c r="J568" s="19">
        <v>101.8</v>
      </c>
      <c r="K568" s="19">
        <v>102.1</v>
      </c>
      <c r="L568" s="19">
        <v>99.4</v>
      </c>
      <c r="M568" s="19">
        <v>99.8</v>
      </c>
      <c r="N568" s="19">
        <v>101.3</v>
      </c>
      <c r="O568" s="19">
        <v>99</v>
      </c>
      <c r="P568" s="19">
        <v>100.1</v>
      </c>
      <c r="Q568" s="19">
        <v>99</v>
      </c>
      <c r="R568" s="19">
        <v>98.2</v>
      </c>
      <c r="S568" s="19">
        <v>95.9</v>
      </c>
      <c r="T568" s="19">
        <v>95.2</v>
      </c>
      <c r="U568" s="19">
        <v>96.2</v>
      </c>
      <c r="V568" s="19">
        <v>97.2</v>
      </c>
      <c r="W568" s="19">
        <v>96.7</v>
      </c>
      <c r="X568" s="19">
        <v>97.6</v>
      </c>
      <c r="Y568" s="19">
        <v>98.7</v>
      </c>
      <c r="Z568" s="19">
        <v>99.7</v>
      </c>
      <c r="AA568" s="19">
        <v>100.5</v>
      </c>
      <c r="AB568" s="19">
        <v>101.8</v>
      </c>
      <c r="AC568" s="19">
        <v>103.5</v>
      </c>
      <c r="AD568" s="19">
        <v>105.1</v>
      </c>
      <c r="AE568" s="19">
        <v>103.8</v>
      </c>
      <c r="AF568" s="19">
        <v>101.3</v>
      </c>
      <c r="AG568" s="19">
        <v>101.1</v>
      </c>
      <c r="AH568" s="19">
        <v>101.2</v>
      </c>
      <c r="AI568" s="19">
        <v>99.4</v>
      </c>
      <c r="AJ568" s="19">
        <v>97.8</v>
      </c>
      <c r="AK568" s="19">
        <v>97.5</v>
      </c>
      <c r="AL568" s="19">
        <v>95.2</v>
      </c>
      <c r="AM568" s="19">
        <v>93.3</v>
      </c>
      <c r="AN568" s="19">
        <v>92.5</v>
      </c>
      <c r="AO568" s="19">
        <v>89.9</v>
      </c>
      <c r="AP568" s="19">
        <v>88.5</v>
      </c>
      <c r="AQ568" s="19">
        <v>85.9</v>
      </c>
      <c r="AR568" s="19">
        <v>82.5</v>
      </c>
      <c r="AS568" s="19">
        <v>82.5</v>
      </c>
      <c r="AT568" s="19">
        <v>80.099999999999994</v>
      </c>
      <c r="AU568" s="19">
        <v>77.7</v>
      </c>
      <c r="AV568" s="19">
        <v>77.900000000000006</v>
      </c>
      <c r="AW568" s="19">
        <v>78.5</v>
      </c>
      <c r="AX568" s="19">
        <v>77.900000000000006</v>
      </c>
      <c r="AY568" s="19">
        <v>79.400000000000006</v>
      </c>
      <c r="AZ568" s="19">
        <v>81.400000000000006</v>
      </c>
      <c r="BA568" s="19">
        <v>79.7</v>
      </c>
      <c r="BB568" s="19">
        <v>78.099999999999994</v>
      </c>
      <c r="BC568" s="19">
        <v>76.5</v>
      </c>
      <c r="BD568" s="19">
        <v>75</v>
      </c>
      <c r="BE568" s="19">
        <v>77.099999999999994</v>
      </c>
      <c r="BF568" s="19">
        <v>78.3</v>
      </c>
      <c r="BG568" s="19">
        <v>81.099999999999994</v>
      </c>
      <c r="BH568" s="19">
        <v>81.5</v>
      </c>
      <c r="BI568" s="19">
        <v>82.4</v>
      </c>
      <c r="BJ568" s="19">
        <v>82.3</v>
      </c>
      <c r="BK568" s="19">
        <v>84.8</v>
      </c>
      <c r="BL568" s="19">
        <v>86.1</v>
      </c>
      <c r="BM568" s="19">
        <v>86</v>
      </c>
      <c r="BN568" s="19">
        <v>84.6</v>
      </c>
      <c r="BO568" s="19">
        <v>86.3</v>
      </c>
      <c r="BP568" s="19">
        <v>86.4</v>
      </c>
      <c r="BQ568" s="19">
        <v>86.5</v>
      </c>
      <c r="BR568" s="19">
        <v>85.5</v>
      </c>
      <c r="BS568" s="19">
        <v>92.4</v>
      </c>
      <c r="BT568" s="19">
        <v>97.3</v>
      </c>
      <c r="BU568" s="19">
        <v>102.6</v>
      </c>
      <c r="BV568" s="19">
        <v>104.3</v>
      </c>
      <c r="BW568" s="19">
        <v>102.8</v>
      </c>
      <c r="BX568" s="19">
        <v>106.4</v>
      </c>
      <c r="BY568" s="19">
        <v>109.3</v>
      </c>
      <c r="BZ568" s="19">
        <v>110.4</v>
      </c>
      <c r="CA568" s="19">
        <v>108.2</v>
      </c>
      <c r="CB568" s="19">
        <v>106.7</v>
      </c>
      <c r="CC568" s="19">
        <v>111.3</v>
      </c>
      <c r="CD568" s="19">
        <v>110.4</v>
      </c>
      <c r="CE568" s="19">
        <v>110.7</v>
      </c>
      <c r="CF568" s="19">
        <v>108.3</v>
      </c>
      <c r="CG568" s="19">
        <v>107.9</v>
      </c>
      <c r="CH568" s="19">
        <v>108.6</v>
      </c>
      <c r="CI568" s="19">
        <v>108.7</v>
      </c>
      <c r="CJ568" s="19">
        <v>107.9</v>
      </c>
      <c r="CK568" s="19">
        <v>107</v>
      </c>
      <c r="CL568" s="19">
        <v>105.8</v>
      </c>
      <c r="CM568" s="19">
        <v>103.3</v>
      </c>
      <c r="CN568" s="19">
        <v>100.8</v>
      </c>
      <c r="CO568" s="19">
        <v>101.5</v>
      </c>
      <c r="CP568" s="19">
        <v>100.3</v>
      </c>
      <c r="CQ568" s="19">
        <v>99.7</v>
      </c>
      <c r="CR568" s="19">
        <v>99.2</v>
      </c>
      <c r="CS568" s="19">
        <v>101.2</v>
      </c>
      <c r="CT568" s="19">
        <v>103</v>
      </c>
      <c r="CU568" s="19">
        <v>102.8</v>
      </c>
      <c r="CV568" s="19">
        <v>102.8</v>
      </c>
      <c r="CW568" s="19">
        <v>102.2</v>
      </c>
      <c r="CX568" s="19">
        <v>101.8</v>
      </c>
      <c r="CY568" s="19">
        <v>98.5</v>
      </c>
      <c r="CZ568" s="19">
        <v>102.1</v>
      </c>
      <c r="DA568" s="19">
        <v>103.9</v>
      </c>
      <c r="DB568" s="19">
        <v>105.1</v>
      </c>
      <c r="DC568" s="19">
        <v>111.9</v>
      </c>
      <c r="DD568" s="19">
        <v>119.4</v>
      </c>
      <c r="DE568" s="19">
        <v>125.8</v>
      </c>
      <c r="DF568" s="19">
        <v>124.1</v>
      </c>
      <c r="DG568" s="19">
        <v>124.3</v>
      </c>
      <c r="DH568" s="19">
        <v>127.5</v>
      </c>
      <c r="DI568" s="19">
        <v>130.80000000000001</v>
      </c>
      <c r="DJ568" s="19">
        <v>132.80000000000001</v>
      </c>
      <c r="DK568" s="19">
        <v>132.69999999999999</v>
      </c>
      <c r="DL568" s="19">
        <v>134.4</v>
      </c>
      <c r="DM568" s="19">
        <v>134.6</v>
      </c>
      <c r="DN568" s="19">
        <v>142.19999999999999</v>
      </c>
      <c r="DO568" s="19">
        <v>140.19999999999999</v>
      </c>
      <c r="DP568" s="19">
        <v>139.6</v>
      </c>
      <c r="DQ568" s="19">
        <v>141.5</v>
      </c>
      <c r="DR568" s="19">
        <v>147.5</v>
      </c>
      <c r="DS568" s="19">
        <v>161.30000000000001</v>
      </c>
      <c r="DT568" s="19">
        <v>163.6</v>
      </c>
      <c r="DU568" s="19">
        <v>159.4</v>
      </c>
      <c r="DV568" s="19">
        <v>156.4</v>
      </c>
      <c r="DW568" s="19">
        <v>153.69999999999999</v>
      </c>
    </row>
    <row r="569" spans="1:127">
      <c r="A569" s="17" t="s">
        <v>1731</v>
      </c>
      <c r="B569" s="17" t="s">
        <v>1732</v>
      </c>
      <c r="C569" s="18">
        <v>0.13227</v>
      </c>
      <c r="D569" s="19">
        <v>90.6</v>
      </c>
      <c r="E569" s="19">
        <v>90.6</v>
      </c>
      <c r="F569" s="19">
        <v>90.6</v>
      </c>
      <c r="G569" s="19">
        <v>90.6</v>
      </c>
      <c r="H569" s="19">
        <v>90.6</v>
      </c>
      <c r="I569" s="19">
        <v>90.6</v>
      </c>
      <c r="J569" s="19">
        <v>90.6</v>
      </c>
      <c r="K569" s="19">
        <v>90.6</v>
      </c>
      <c r="L569" s="19">
        <v>90.6</v>
      </c>
      <c r="M569" s="19">
        <v>90.6</v>
      </c>
      <c r="N569" s="19">
        <v>90.6</v>
      </c>
      <c r="O569" s="19">
        <v>90.6</v>
      </c>
      <c r="P569" s="19">
        <v>90.6</v>
      </c>
      <c r="Q569" s="19">
        <v>90.6</v>
      </c>
      <c r="R569" s="19">
        <v>90.6</v>
      </c>
      <c r="S569" s="19">
        <v>90.6</v>
      </c>
      <c r="T569" s="19">
        <v>90.6</v>
      </c>
      <c r="U569" s="19">
        <v>90.6</v>
      </c>
      <c r="V569" s="19">
        <v>90.6</v>
      </c>
      <c r="W569" s="19">
        <v>90.6</v>
      </c>
      <c r="X569" s="19">
        <v>90.6</v>
      </c>
      <c r="Y569" s="19">
        <v>90.6</v>
      </c>
      <c r="Z569" s="19">
        <v>94.1</v>
      </c>
      <c r="AA569" s="19">
        <v>94.1</v>
      </c>
      <c r="AB569" s="19">
        <v>94.1</v>
      </c>
      <c r="AC569" s="19">
        <v>94.1</v>
      </c>
      <c r="AD569" s="19">
        <v>95.3</v>
      </c>
      <c r="AE569" s="19">
        <v>95.3</v>
      </c>
      <c r="AF569" s="19">
        <v>95.3</v>
      </c>
      <c r="AG569" s="19">
        <v>95.3</v>
      </c>
      <c r="AH569" s="19">
        <v>95.3</v>
      </c>
      <c r="AI569" s="19">
        <v>95.3</v>
      </c>
      <c r="AJ569" s="19">
        <v>95.3</v>
      </c>
      <c r="AK569" s="19">
        <v>95.3</v>
      </c>
      <c r="AL569" s="19">
        <v>95.3</v>
      </c>
      <c r="AM569" s="19">
        <v>95.3</v>
      </c>
      <c r="AN569" s="19">
        <v>95.1</v>
      </c>
      <c r="AO569" s="19">
        <v>95.1</v>
      </c>
      <c r="AP569" s="19">
        <v>95.1</v>
      </c>
      <c r="AQ569" s="19">
        <v>95.1</v>
      </c>
      <c r="AR569" s="19">
        <v>95.1</v>
      </c>
      <c r="AS569" s="19">
        <v>95.1</v>
      </c>
      <c r="AT569" s="19">
        <v>95.1</v>
      </c>
      <c r="AU569" s="19">
        <v>95.3</v>
      </c>
      <c r="AV569" s="19">
        <v>95.3</v>
      </c>
      <c r="AW569" s="19">
        <v>95.3</v>
      </c>
      <c r="AX569" s="19">
        <v>95.3</v>
      </c>
      <c r="AY569" s="19">
        <v>95.3</v>
      </c>
      <c r="AZ569" s="19">
        <v>95.3</v>
      </c>
      <c r="BA569" s="19">
        <v>95.3</v>
      </c>
      <c r="BB569" s="19">
        <v>95.3</v>
      </c>
      <c r="BC569" s="19">
        <v>95.3</v>
      </c>
      <c r="BD569" s="19">
        <v>95.3</v>
      </c>
      <c r="BE569" s="19">
        <v>95.3</v>
      </c>
      <c r="BF569" s="19">
        <v>95.3</v>
      </c>
      <c r="BG569" s="19">
        <v>95.3</v>
      </c>
      <c r="BH569" s="19">
        <v>95.3</v>
      </c>
      <c r="BI569" s="19">
        <v>95.3</v>
      </c>
      <c r="BJ569" s="19">
        <v>95.3</v>
      </c>
      <c r="BK569" s="19">
        <v>95.3</v>
      </c>
      <c r="BL569" s="19">
        <v>95.3</v>
      </c>
      <c r="BM569" s="19">
        <v>95.3</v>
      </c>
      <c r="BN569" s="19">
        <v>95.7</v>
      </c>
      <c r="BO569" s="19">
        <v>95.7</v>
      </c>
      <c r="BP569" s="19">
        <v>96.4</v>
      </c>
      <c r="BQ569" s="19">
        <v>96.4</v>
      </c>
      <c r="BR569" s="19">
        <v>96.4</v>
      </c>
      <c r="BS569" s="19">
        <v>98.3</v>
      </c>
      <c r="BT569" s="19">
        <v>98.3</v>
      </c>
      <c r="BU569" s="19">
        <v>98.3</v>
      </c>
      <c r="BV569" s="19">
        <v>104.6</v>
      </c>
      <c r="BW569" s="19">
        <v>104.6</v>
      </c>
      <c r="BX569" s="19">
        <v>104.6</v>
      </c>
      <c r="BY569" s="19">
        <v>106.1</v>
      </c>
      <c r="BZ569" s="19">
        <v>104.6</v>
      </c>
      <c r="CA569" s="19">
        <v>107</v>
      </c>
      <c r="CB569" s="19">
        <v>106.1</v>
      </c>
      <c r="CC569" s="19">
        <v>107.6</v>
      </c>
      <c r="CD569" s="19">
        <v>109</v>
      </c>
      <c r="CE569" s="19">
        <v>110.4</v>
      </c>
      <c r="CF569" s="19">
        <v>110.4</v>
      </c>
      <c r="CG569" s="19">
        <v>110.4</v>
      </c>
      <c r="CH569" s="19">
        <v>109</v>
      </c>
      <c r="CI569" s="19">
        <v>110.4</v>
      </c>
      <c r="CJ569" s="19">
        <v>110.4</v>
      </c>
      <c r="CK569" s="19">
        <v>110.4</v>
      </c>
      <c r="CL569" s="19">
        <v>113</v>
      </c>
      <c r="CM569" s="19">
        <v>111.7</v>
      </c>
      <c r="CN569" s="19">
        <v>112.4</v>
      </c>
      <c r="CO569" s="19">
        <v>112.4</v>
      </c>
      <c r="CP569" s="19">
        <v>111.1</v>
      </c>
      <c r="CQ569" s="19">
        <v>117.6</v>
      </c>
      <c r="CR569" s="19">
        <v>117.6</v>
      </c>
      <c r="CS569" s="19">
        <v>118.9</v>
      </c>
      <c r="CT569" s="19">
        <v>118.9</v>
      </c>
      <c r="CU569" s="19">
        <v>126.2</v>
      </c>
      <c r="CV569" s="19">
        <v>126.2</v>
      </c>
      <c r="CW569" s="19">
        <v>124.8</v>
      </c>
      <c r="CX569" s="19">
        <v>123.3</v>
      </c>
      <c r="CY569" s="19">
        <v>124.8</v>
      </c>
      <c r="CZ569" s="19">
        <v>120.1</v>
      </c>
      <c r="DA569" s="19">
        <v>120.1</v>
      </c>
      <c r="DB569" s="19">
        <v>121.7</v>
      </c>
      <c r="DC569" s="19">
        <v>120.1</v>
      </c>
      <c r="DD569" s="19">
        <v>116.8</v>
      </c>
      <c r="DE569" s="19">
        <v>121.7</v>
      </c>
      <c r="DF569" s="19">
        <v>121.7</v>
      </c>
      <c r="DG569" s="19">
        <v>121.7</v>
      </c>
      <c r="DH569" s="19">
        <v>118.5</v>
      </c>
      <c r="DI569" s="19">
        <v>118.5</v>
      </c>
      <c r="DJ569" s="19">
        <v>118.5</v>
      </c>
      <c r="DK569" s="19">
        <v>121.7</v>
      </c>
      <c r="DL569" s="19">
        <v>120.1</v>
      </c>
      <c r="DM569" s="19">
        <v>118.5</v>
      </c>
      <c r="DN569" s="19">
        <v>123.3</v>
      </c>
      <c r="DO569" s="19">
        <v>121.7</v>
      </c>
      <c r="DP569" s="19">
        <v>118.5</v>
      </c>
      <c r="DQ569" s="19">
        <v>121.7</v>
      </c>
      <c r="DR569" s="19">
        <v>123.3</v>
      </c>
      <c r="DS569" s="19">
        <v>121.7</v>
      </c>
      <c r="DT569" s="19">
        <v>120.1</v>
      </c>
      <c r="DU569" s="19">
        <v>120.1</v>
      </c>
      <c r="DV569" s="19">
        <v>128.1</v>
      </c>
      <c r="DW569" s="19">
        <v>128.1</v>
      </c>
    </row>
    <row r="570" spans="1:127">
      <c r="A570" s="17" t="s">
        <v>1733</v>
      </c>
      <c r="B570" s="17" t="s">
        <v>1734</v>
      </c>
      <c r="C570" s="18">
        <v>1.2670000000000001E-2</v>
      </c>
      <c r="D570" s="19">
        <v>112.7</v>
      </c>
      <c r="E570" s="19">
        <v>112.5</v>
      </c>
      <c r="F570" s="19">
        <v>111.7</v>
      </c>
      <c r="G570" s="19">
        <v>111.3</v>
      </c>
      <c r="H570" s="19">
        <v>110.3</v>
      </c>
      <c r="I570" s="19">
        <v>109.8</v>
      </c>
      <c r="J570" s="19">
        <v>109</v>
      </c>
      <c r="K570" s="19">
        <v>108.2</v>
      </c>
      <c r="L570" s="19">
        <v>107.5</v>
      </c>
      <c r="M570" s="19">
        <v>107.3</v>
      </c>
      <c r="N570" s="19">
        <v>107.5</v>
      </c>
      <c r="O570" s="19">
        <v>107.9</v>
      </c>
      <c r="P570" s="19">
        <v>106.6</v>
      </c>
      <c r="Q570" s="19">
        <v>105.7</v>
      </c>
      <c r="R570" s="19">
        <v>105</v>
      </c>
      <c r="S570" s="19">
        <v>104.8</v>
      </c>
      <c r="T570" s="19">
        <v>104.2</v>
      </c>
      <c r="U570" s="19">
        <v>105.3</v>
      </c>
      <c r="V570" s="19">
        <v>105.5</v>
      </c>
      <c r="W570" s="19">
        <v>105.5</v>
      </c>
      <c r="X570" s="19">
        <v>105.8</v>
      </c>
      <c r="Y570" s="19">
        <v>106.6</v>
      </c>
      <c r="Z570" s="19">
        <v>107.7</v>
      </c>
      <c r="AA570" s="19">
        <v>108.9</v>
      </c>
      <c r="AB570" s="19">
        <v>103.7</v>
      </c>
      <c r="AC570" s="19">
        <v>104.6</v>
      </c>
      <c r="AD570" s="19">
        <v>105.1</v>
      </c>
      <c r="AE570" s="19">
        <v>105.1</v>
      </c>
      <c r="AF570" s="19">
        <v>103.6</v>
      </c>
      <c r="AG570" s="19">
        <v>102.9</v>
      </c>
      <c r="AH570" s="19">
        <v>105.2</v>
      </c>
      <c r="AI570" s="19">
        <v>102</v>
      </c>
      <c r="AJ570" s="19">
        <v>101</v>
      </c>
      <c r="AK570" s="19">
        <v>99.9</v>
      </c>
      <c r="AL570" s="19">
        <v>97.4</v>
      </c>
      <c r="AM570" s="19">
        <v>97.3</v>
      </c>
      <c r="AN570" s="19">
        <v>95.8</v>
      </c>
      <c r="AO570" s="19">
        <v>94</v>
      </c>
      <c r="AP570" s="19">
        <v>91.7</v>
      </c>
      <c r="AQ570" s="19">
        <v>89.3</v>
      </c>
      <c r="AR570" s="19">
        <v>85.9</v>
      </c>
      <c r="AS570" s="19">
        <v>87.4</v>
      </c>
      <c r="AT570" s="19">
        <v>84.7</v>
      </c>
      <c r="AU570" s="19">
        <v>81.400000000000006</v>
      </c>
      <c r="AV570" s="19">
        <v>77.099999999999994</v>
      </c>
      <c r="AW570" s="19">
        <v>79.400000000000006</v>
      </c>
      <c r="AX570" s="19">
        <v>79.8</v>
      </c>
      <c r="AY570" s="19">
        <v>83.6</v>
      </c>
      <c r="AZ570" s="19">
        <v>83.1</v>
      </c>
      <c r="BA570" s="19">
        <v>83</v>
      </c>
      <c r="BB570" s="19">
        <v>80</v>
      </c>
      <c r="BC570" s="19">
        <v>77.3</v>
      </c>
      <c r="BD570" s="19">
        <v>72.7</v>
      </c>
      <c r="BE570" s="19">
        <v>75</v>
      </c>
      <c r="BF570" s="19">
        <v>78</v>
      </c>
      <c r="BG570" s="19">
        <v>78.2</v>
      </c>
      <c r="BH570" s="19">
        <v>78.900000000000006</v>
      </c>
      <c r="BI570" s="19">
        <v>79.900000000000006</v>
      </c>
      <c r="BJ570" s="19">
        <v>79.8</v>
      </c>
      <c r="BK570" s="19">
        <v>84.7</v>
      </c>
      <c r="BL570" s="19">
        <v>89.7</v>
      </c>
      <c r="BM570" s="19">
        <v>88</v>
      </c>
      <c r="BN570" s="19">
        <v>87.8</v>
      </c>
      <c r="BO570" s="19">
        <v>91.4</v>
      </c>
      <c r="BP570" s="19">
        <v>91.6</v>
      </c>
      <c r="BQ570" s="19">
        <v>93.1</v>
      </c>
      <c r="BR570" s="19">
        <v>93.9</v>
      </c>
      <c r="BS570" s="19">
        <v>94.5</v>
      </c>
      <c r="BT570" s="19">
        <v>96.9</v>
      </c>
      <c r="BU570" s="19">
        <v>106.1</v>
      </c>
      <c r="BV570" s="19">
        <v>110.8</v>
      </c>
      <c r="BW570" s="19">
        <v>113.3</v>
      </c>
      <c r="BX570" s="19">
        <v>115.7</v>
      </c>
      <c r="BY570" s="19">
        <v>118.6</v>
      </c>
      <c r="BZ570" s="19">
        <v>119.7</v>
      </c>
      <c r="CA570" s="19">
        <v>118.1</v>
      </c>
      <c r="CB570" s="19">
        <v>115.7</v>
      </c>
      <c r="CC570" s="19">
        <v>121.7</v>
      </c>
      <c r="CD570" s="19">
        <v>121.3</v>
      </c>
      <c r="CE570" s="19">
        <v>120</v>
      </c>
      <c r="CF570" s="19">
        <v>117.4</v>
      </c>
      <c r="CG570" s="19">
        <v>115.4</v>
      </c>
      <c r="CH570" s="19">
        <v>115.6</v>
      </c>
      <c r="CI570" s="19">
        <v>115.4</v>
      </c>
      <c r="CJ570" s="19">
        <v>116.9</v>
      </c>
      <c r="CK570" s="19">
        <v>116.3</v>
      </c>
      <c r="CL570" s="19">
        <v>113.7</v>
      </c>
      <c r="CM570" s="19">
        <v>109.8</v>
      </c>
      <c r="CN570" s="19">
        <v>103.6</v>
      </c>
      <c r="CO570" s="19">
        <v>102.2</v>
      </c>
      <c r="CP570" s="19">
        <v>100.5</v>
      </c>
      <c r="CQ570" s="19">
        <v>98.8</v>
      </c>
      <c r="CR570" s="19">
        <v>99.1</v>
      </c>
      <c r="CS570" s="19">
        <v>103.6</v>
      </c>
      <c r="CT570" s="19">
        <v>104</v>
      </c>
      <c r="CU570" s="19">
        <v>104.7</v>
      </c>
      <c r="CV570" s="19">
        <v>97.9</v>
      </c>
      <c r="CW570" s="19">
        <v>101.6</v>
      </c>
      <c r="CX570" s="19">
        <v>102.5</v>
      </c>
      <c r="CY570" s="19">
        <v>101.3</v>
      </c>
      <c r="CZ570" s="19">
        <v>104</v>
      </c>
      <c r="DA570" s="19">
        <v>107.7</v>
      </c>
      <c r="DB570" s="19">
        <v>108.4</v>
      </c>
      <c r="DC570" s="19">
        <v>110.5</v>
      </c>
      <c r="DD570" s="19">
        <v>119.1</v>
      </c>
      <c r="DE570" s="19">
        <v>128.9</v>
      </c>
      <c r="DF570" s="19">
        <v>124.5</v>
      </c>
      <c r="DG570" s="19">
        <v>124.6</v>
      </c>
      <c r="DH570" s="19">
        <v>130.1</v>
      </c>
      <c r="DI570" s="19">
        <v>136.30000000000001</v>
      </c>
      <c r="DJ570" s="19">
        <v>137.19999999999999</v>
      </c>
      <c r="DK570" s="19">
        <v>134.4</v>
      </c>
      <c r="DL570" s="19">
        <v>136.6</v>
      </c>
      <c r="DM570" s="19">
        <v>136.80000000000001</v>
      </c>
      <c r="DN570" s="19">
        <v>146.4</v>
      </c>
      <c r="DO570" s="19">
        <v>150.80000000000001</v>
      </c>
      <c r="DP570" s="19">
        <v>144</v>
      </c>
      <c r="DQ570" s="19">
        <v>143.5</v>
      </c>
      <c r="DR570" s="19">
        <v>153.1</v>
      </c>
      <c r="DS570" s="19">
        <v>171.6</v>
      </c>
      <c r="DT570" s="19">
        <v>179.2</v>
      </c>
      <c r="DU570" s="19">
        <v>174</v>
      </c>
      <c r="DV570" s="19">
        <v>159</v>
      </c>
      <c r="DW570" s="19">
        <v>158.69999999999999</v>
      </c>
    </row>
    <row r="571" spans="1:127">
      <c r="A571" s="17" t="s">
        <v>1735</v>
      </c>
      <c r="B571" s="17" t="s">
        <v>1736</v>
      </c>
      <c r="C571" s="18">
        <v>1.14442</v>
      </c>
      <c r="D571" s="19">
        <v>107.2</v>
      </c>
      <c r="E571" s="19">
        <v>105.6</v>
      </c>
      <c r="F571" s="19">
        <v>105.8</v>
      </c>
      <c r="G571" s="19">
        <v>105.4</v>
      </c>
      <c r="H571" s="19">
        <v>105.4</v>
      </c>
      <c r="I571" s="19">
        <v>105.2</v>
      </c>
      <c r="J571" s="19">
        <v>105.2</v>
      </c>
      <c r="K571" s="19">
        <v>104.6</v>
      </c>
      <c r="L571" s="19">
        <v>105.6</v>
      </c>
      <c r="M571" s="19">
        <v>105.4</v>
      </c>
      <c r="N571" s="19">
        <v>104.4</v>
      </c>
      <c r="O571" s="19">
        <v>104.9</v>
      </c>
      <c r="P571" s="19">
        <v>103.9</v>
      </c>
      <c r="Q571" s="19">
        <v>103.5</v>
      </c>
      <c r="R571" s="19">
        <v>103</v>
      </c>
      <c r="S571" s="19">
        <v>103.3</v>
      </c>
      <c r="T571" s="19">
        <v>103.5</v>
      </c>
      <c r="U571" s="19">
        <v>104</v>
      </c>
      <c r="V571" s="19">
        <v>105.1</v>
      </c>
      <c r="W571" s="19">
        <v>105.6</v>
      </c>
      <c r="X571" s="19">
        <v>105.8</v>
      </c>
      <c r="Y571" s="19">
        <v>106.5</v>
      </c>
      <c r="Z571" s="19">
        <v>107.3</v>
      </c>
      <c r="AA571" s="19">
        <v>108.4</v>
      </c>
      <c r="AB571" s="19">
        <v>105.4</v>
      </c>
      <c r="AC571" s="19">
        <v>105.7</v>
      </c>
      <c r="AD571" s="19">
        <v>104.1</v>
      </c>
      <c r="AE571" s="19">
        <v>103.7</v>
      </c>
      <c r="AF571" s="19">
        <v>103.4</v>
      </c>
      <c r="AG571" s="19">
        <v>102.4</v>
      </c>
      <c r="AH571" s="19">
        <v>102.3</v>
      </c>
      <c r="AI571" s="19">
        <v>102.5</v>
      </c>
      <c r="AJ571" s="19">
        <v>101.6</v>
      </c>
      <c r="AK571" s="19">
        <v>101.4</v>
      </c>
      <c r="AL571" s="19">
        <v>99.5</v>
      </c>
      <c r="AM571" s="19">
        <v>97.9</v>
      </c>
      <c r="AN571" s="19">
        <v>96.8</v>
      </c>
      <c r="AO571" s="19">
        <v>95.4</v>
      </c>
      <c r="AP571" s="19">
        <v>93.2</v>
      </c>
      <c r="AQ571" s="19">
        <v>90.4</v>
      </c>
      <c r="AR571" s="19">
        <v>88.4</v>
      </c>
      <c r="AS571" s="19">
        <v>89.6</v>
      </c>
      <c r="AT571" s="19">
        <v>88.3</v>
      </c>
      <c r="AU571" s="19">
        <v>86.3</v>
      </c>
      <c r="AV571" s="19">
        <v>82.8</v>
      </c>
      <c r="AW571" s="19">
        <v>81.900000000000006</v>
      </c>
      <c r="AX571" s="19">
        <v>82.2</v>
      </c>
      <c r="AY571" s="19">
        <v>86.9</v>
      </c>
      <c r="AZ571" s="19">
        <v>87.6</v>
      </c>
      <c r="BA571" s="19">
        <v>89.3</v>
      </c>
      <c r="BB571" s="19">
        <v>87.4</v>
      </c>
      <c r="BC571" s="19">
        <v>85.2</v>
      </c>
      <c r="BD571" s="19">
        <v>83.5</v>
      </c>
      <c r="BE571" s="19">
        <v>85.8</v>
      </c>
      <c r="BF571" s="19">
        <v>89.8</v>
      </c>
      <c r="BG571" s="19">
        <v>90.8</v>
      </c>
      <c r="BH571" s="19">
        <v>91.6</v>
      </c>
      <c r="BI571" s="19">
        <v>92.7</v>
      </c>
      <c r="BJ571" s="19">
        <v>91.4</v>
      </c>
      <c r="BK571" s="19">
        <v>97.7</v>
      </c>
      <c r="BL571" s="19">
        <v>99.8</v>
      </c>
      <c r="BM571" s="19">
        <v>97.8</v>
      </c>
      <c r="BN571" s="19">
        <v>97.4</v>
      </c>
      <c r="BO571" s="19">
        <v>98.3</v>
      </c>
      <c r="BP571" s="19">
        <v>99.9</v>
      </c>
      <c r="BQ571" s="19">
        <v>104.7</v>
      </c>
      <c r="BR571" s="19">
        <v>104.8</v>
      </c>
      <c r="BS571" s="19">
        <v>105</v>
      </c>
      <c r="BT571" s="19">
        <v>106.2</v>
      </c>
      <c r="BU571" s="19">
        <v>111.8</v>
      </c>
      <c r="BV571" s="19">
        <v>115.2</v>
      </c>
      <c r="BW571" s="19">
        <v>117.8</v>
      </c>
      <c r="BX571" s="19">
        <v>119.2</v>
      </c>
      <c r="BY571" s="19">
        <v>120.5</v>
      </c>
      <c r="BZ571" s="19">
        <v>120.6</v>
      </c>
      <c r="CA571" s="19">
        <v>120.7</v>
      </c>
      <c r="CB571" s="19">
        <v>119.8</v>
      </c>
      <c r="CC571" s="19">
        <v>122</v>
      </c>
      <c r="CD571" s="19">
        <v>123</v>
      </c>
      <c r="CE571" s="19">
        <v>122.2</v>
      </c>
      <c r="CF571" s="19">
        <v>119.7</v>
      </c>
      <c r="CG571" s="19">
        <v>115.6</v>
      </c>
      <c r="CH571" s="19">
        <v>115</v>
      </c>
      <c r="CI571" s="19">
        <v>117.3</v>
      </c>
      <c r="CJ571" s="19">
        <v>116</v>
      </c>
      <c r="CK571" s="19">
        <v>115.4</v>
      </c>
      <c r="CL571" s="19">
        <v>113.7</v>
      </c>
      <c r="CM571" s="19">
        <v>111.4</v>
      </c>
      <c r="CN571" s="19">
        <v>107.9</v>
      </c>
      <c r="CO571" s="19">
        <v>106.4</v>
      </c>
      <c r="CP571" s="19">
        <v>103.3</v>
      </c>
      <c r="CQ571" s="19">
        <v>102.2</v>
      </c>
      <c r="CR571" s="19">
        <v>103.4</v>
      </c>
      <c r="CS571" s="19">
        <v>106.9</v>
      </c>
      <c r="CT571" s="19">
        <v>109.5</v>
      </c>
      <c r="CU571" s="19">
        <v>108.5</v>
      </c>
      <c r="CV571" s="19">
        <v>105.1</v>
      </c>
      <c r="CW571" s="19">
        <v>107</v>
      </c>
      <c r="CX571" s="19">
        <v>106.5</v>
      </c>
      <c r="CY571" s="19">
        <v>105.4</v>
      </c>
      <c r="CZ571" s="19">
        <v>108.8</v>
      </c>
      <c r="DA571" s="19">
        <v>111.6</v>
      </c>
      <c r="DB571" s="19">
        <v>115.6</v>
      </c>
      <c r="DC571" s="19">
        <v>118.2</v>
      </c>
      <c r="DD571" s="19">
        <v>123.5</v>
      </c>
      <c r="DE571" s="19">
        <v>136.80000000000001</v>
      </c>
      <c r="DF571" s="19">
        <v>134.4</v>
      </c>
      <c r="DG571" s="19">
        <v>133.5</v>
      </c>
      <c r="DH571" s="19">
        <v>142.80000000000001</v>
      </c>
      <c r="DI571" s="19">
        <v>152.4</v>
      </c>
      <c r="DJ571" s="19">
        <v>154.9</v>
      </c>
      <c r="DK571" s="19">
        <v>156.30000000000001</v>
      </c>
      <c r="DL571" s="19">
        <v>156.4</v>
      </c>
      <c r="DM571" s="19">
        <v>156.30000000000001</v>
      </c>
      <c r="DN571" s="19">
        <v>159.69999999999999</v>
      </c>
      <c r="DO571" s="19">
        <v>163.5</v>
      </c>
      <c r="DP571" s="19">
        <v>160.6</v>
      </c>
      <c r="DQ571" s="19">
        <v>157.1</v>
      </c>
      <c r="DR571" s="19">
        <v>160.30000000000001</v>
      </c>
      <c r="DS571" s="19">
        <v>170.2</v>
      </c>
      <c r="DT571" s="19">
        <v>179.1</v>
      </c>
      <c r="DU571" s="19">
        <v>174.1</v>
      </c>
      <c r="DV571" s="19">
        <v>162.6</v>
      </c>
      <c r="DW571" s="19">
        <v>157.19999999999999</v>
      </c>
    </row>
    <row r="572" spans="1:127">
      <c r="A572" s="17" t="s">
        <v>1737</v>
      </c>
      <c r="B572" s="17" t="s">
        <v>1738</v>
      </c>
      <c r="C572" s="18">
        <v>0.88361000000000001</v>
      </c>
      <c r="D572" s="19">
        <v>107.3</v>
      </c>
      <c r="E572" s="19">
        <v>106.3</v>
      </c>
      <c r="F572" s="19">
        <v>106.4</v>
      </c>
      <c r="G572" s="19">
        <v>106.6</v>
      </c>
      <c r="H572" s="19">
        <v>106.7</v>
      </c>
      <c r="I572" s="19">
        <v>105.9</v>
      </c>
      <c r="J572" s="19">
        <v>106.2</v>
      </c>
      <c r="K572" s="19">
        <v>105.2</v>
      </c>
      <c r="L572" s="19">
        <v>106.3</v>
      </c>
      <c r="M572" s="19">
        <v>106.7</v>
      </c>
      <c r="N572" s="19">
        <v>105.6</v>
      </c>
      <c r="O572" s="19">
        <v>106.3</v>
      </c>
      <c r="P572" s="19">
        <v>105</v>
      </c>
      <c r="Q572" s="19">
        <v>104.7</v>
      </c>
      <c r="R572" s="19">
        <v>103.7</v>
      </c>
      <c r="S572" s="19">
        <v>103.6</v>
      </c>
      <c r="T572" s="19">
        <v>104.2</v>
      </c>
      <c r="U572" s="19">
        <v>105.6</v>
      </c>
      <c r="V572" s="19">
        <v>106.2</v>
      </c>
      <c r="W572" s="19">
        <v>106.3</v>
      </c>
      <c r="X572" s="19">
        <v>106.6</v>
      </c>
      <c r="Y572" s="19">
        <v>106.8</v>
      </c>
      <c r="Z572" s="19">
        <v>107.4</v>
      </c>
      <c r="AA572" s="19">
        <v>108.2</v>
      </c>
      <c r="AB572" s="19">
        <v>105.1</v>
      </c>
      <c r="AC572" s="19">
        <v>104.8</v>
      </c>
      <c r="AD572" s="19">
        <v>104.1</v>
      </c>
      <c r="AE572" s="19">
        <v>104.1</v>
      </c>
      <c r="AF572" s="19">
        <v>103.7</v>
      </c>
      <c r="AG572" s="19">
        <v>102.8</v>
      </c>
      <c r="AH572" s="19">
        <v>102.3</v>
      </c>
      <c r="AI572" s="19">
        <v>101.5</v>
      </c>
      <c r="AJ572" s="19">
        <v>101.1</v>
      </c>
      <c r="AK572" s="19">
        <v>100.2</v>
      </c>
      <c r="AL572" s="19">
        <v>98.7</v>
      </c>
      <c r="AM572" s="19">
        <v>97</v>
      </c>
      <c r="AN572" s="19">
        <v>95.6</v>
      </c>
      <c r="AO572" s="19">
        <v>93.8</v>
      </c>
      <c r="AP572" s="19">
        <v>91.3</v>
      </c>
      <c r="AQ572" s="19">
        <v>88.4</v>
      </c>
      <c r="AR572" s="19">
        <v>86.4</v>
      </c>
      <c r="AS572" s="19">
        <v>88.1</v>
      </c>
      <c r="AT572" s="19">
        <v>86.3</v>
      </c>
      <c r="AU572" s="19">
        <v>84</v>
      </c>
      <c r="AV572" s="19">
        <v>80.099999999999994</v>
      </c>
      <c r="AW572" s="19">
        <v>79.7</v>
      </c>
      <c r="AX572" s="19">
        <v>81.2</v>
      </c>
      <c r="AY572" s="19">
        <v>85.7</v>
      </c>
      <c r="AZ572" s="19">
        <v>86.2</v>
      </c>
      <c r="BA572" s="19">
        <v>88.3</v>
      </c>
      <c r="BB572" s="19">
        <v>86.2</v>
      </c>
      <c r="BC572" s="19">
        <v>83.7</v>
      </c>
      <c r="BD572" s="19">
        <v>82.6</v>
      </c>
      <c r="BE572" s="19">
        <v>84.6</v>
      </c>
      <c r="BF572" s="19">
        <v>88.3</v>
      </c>
      <c r="BG572" s="19">
        <v>88.9</v>
      </c>
      <c r="BH572" s="19">
        <v>89.7</v>
      </c>
      <c r="BI572" s="19">
        <v>90.8</v>
      </c>
      <c r="BJ572" s="19">
        <v>89</v>
      </c>
      <c r="BK572" s="19">
        <v>96</v>
      </c>
      <c r="BL572" s="19">
        <v>98.3</v>
      </c>
      <c r="BM572" s="19">
        <v>96.1</v>
      </c>
      <c r="BN572" s="19">
        <v>95.6</v>
      </c>
      <c r="BO572" s="19">
        <v>96.5</v>
      </c>
      <c r="BP572" s="19">
        <v>98.2</v>
      </c>
      <c r="BQ572" s="19">
        <v>102.9</v>
      </c>
      <c r="BR572" s="19">
        <v>103</v>
      </c>
      <c r="BS572" s="19">
        <v>103.4</v>
      </c>
      <c r="BT572" s="19">
        <v>105</v>
      </c>
      <c r="BU572" s="19">
        <v>111.1</v>
      </c>
      <c r="BV572" s="19">
        <v>114.7</v>
      </c>
      <c r="BW572" s="19">
        <v>117.3</v>
      </c>
      <c r="BX572" s="19">
        <v>118.7</v>
      </c>
      <c r="BY572" s="19">
        <v>119.7</v>
      </c>
      <c r="BZ572" s="19">
        <v>119.6</v>
      </c>
      <c r="CA572" s="19">
        <v>120</v>
      </c>
      <c r="CB572" s="19">
        <v>118.6</v>
      </c>
      <c r="CC572" s="19">
        <v>121.2</v>
      </c>
      <c r="CD572" s="19">
        <v>122.1</v>
      </c>
      <c r="CE572" s="19">
        <v>121.3</v>
      </c>
      <c r="CF572" s="19">
        <v>118.5</v>
      </c>
      <c r="CG572" s="19">
        <v>114.2</v>
      </c>
      <c r="CH572" s="19">
        <v>113.7</v>
      </c>
      <c r="CI572" s="19">
        <v>116.3</v>
      </c>
      <c r="CJ572" s="19">
        <v>114.6</v>
      </c>
      <c r="CK572" s="19">
        <v>113.9</v>
      </c>
      <c r="CL572" s="19">
        <v>112.2</v>
      </c>
      <c r="CM572" s="19">
        <v>109.6</v>
      </c>
      <c r="CN572" s="19">
        <v>106</v>
      </c>
      <c r="CO572" s="19">
        <v>104.3</v>
      </c>
      <c r="CP572" s="19">
        <v>101.2</v>
      </c>
      <c r="CQ572" s="19">
        <v>100</v>
      </c>
      <c r="CR572" s="19">
        <v>101.3</v>
      </c>
      <c r="CS572" s="19">
        <v>105.2</v>
      </c>
      <c r="CT572" s="19">
        <v>107.8</v>
      </c>
      <c r="CU572" s="19">
        <v>106.6</v>
      </c>
      <c r="CV572" s="19">
        <v>106.1</v>
      </c>
      <c r="CW572" s="19">
        <v>105.3</v>
      </c>
      <c r="CX572" s="19">
        <v>104.9</v>
      </c>
      <c r="CY572" s="19">
        <v>103.5</v>
      </c>
      <c r="CZ572" s="19">
        <v>107.2</v>
      </c>
      <c r="DA572" s="19">
        <v>109.7</v>
      </c>
      <c r="DB572" s="19">
        <v>114.1</v>
      </c>
      <c r="DC572" s="19">
        <v>117</v>
      </c>
      <c r="DD572" s="19">
        <v>122.5</v>
      </c>
      <c r="DE572" s="19">
        <v>136.4</v>
      </c>
      <c r="DF572" s="19">
        <v>133.80000000000001</v>
      </c>
      <c r="DG572" s="19">
        <v>132.69999999999999</v>
      </c>
      <c r="DH572" s="19">
        <v>142.4</v>
      </c>
      <c r="DI572" s="19">
        <v>151.6</v>
      </c>
      <c r="DJ572" s="19">
        <v>153.69999999999999</v>
      </c>
      <c r="DK572" s="19">
        <v>155.4</v>
      </c>
      <c r="DL572" s="19">
        <v>155.5</v>
      </c>
      <c r="DM572" s="19">
        <v>155.19999999999999</v>
      </c>
      <c r="DN572" s="19">
        <v>159.4</v>
      </c>
      <c r="DO572" s="19">
        <v>163.69999999999999</v>
      </c>
      <c r="DP572" s="19">
        <v>160.1</v>
      </c>
      <c r="DQ572" s="19">
        <v>157.1</v>
      </c>
      <c r="DR572" s="19">
        <v>160.80000000000001</v>
      </c>
      <c r="DS572" s="19">
        <v>171.3</v>
      </c>
      <c r="DT572" s="19">
        <v>180.6</v>
      </c>
      <c r="DU572" s="19">
        <v>174.8</v>
      </c>
      <c r="DV572" s="19">
        <v>163.19999999999999</v>
      </c>
      <c r="DW572" s="19">
        <v>157.9</v>
      </c>
    </row>
    <row r="573" spans="1:127">
      <c r="A573" s="17" t="s">
        <v>1739</v>
      </c>
      <c r="B573" s="17" t="s">
        <v>1740</v>
      </c>
      <c r="C573" s="18">
        <v>9.307E-2</v>
      </c>
      <c r="D573" s="19">
        <v>103.4</v>
      </c>
      <c r="E573" s="19">
        <v>104.8</v>
      </c>
      <c r="F573" s="19">
        <v>103.9</v>
      </c>
      <c r="G573" s="19">
        <v>102.5</v>
      </c>
      <c r="H573" s="19">
        <v>102.6</v>
      </c>
      <c r="I573" s="19">
        <v>103.3</v>
      </c>
      <c r="J573" s="19">
        <v>101.6</v>
      </c>
      <c r="K573" s="19">
        <v>101.2</v>
      </c>
      <c r="L573" s="19">
        <v>100.9</v>
      </c>
      <c r="M573" s="19">
        <v>101.1</v>
      </c>
      <c r="N573" s="19">
        <v>100.5</v>
      </c>
      <c r="O573" s="19">
        <v>101</v>
      </c>
      <c r="P573" s="19">
        <v>100.8</v>
      </c>
      <c r="Q573" s="19">
        <v>101</v>
      </c>
      <c r="R573" s="19">
        <v>100.6</v>
      </c>
      <c r="S573" s="19">
        <v>100.3</v>
      </c>
      <c r="T573" s="19">
        <v>100.1</v>
      </c>
      <c r="U573" s="19">
        <v>100.5</v>
      </c>
      <c r="V573" s="19">
        <v>101.9</v>
      </c>
      <c r="W573" s="19">
        <v>101.8</v>
      </c>
      <c r="X573" s="19">
        <v>102.3</v>
      </c>
      <c r="Y573" s="19">
        <v>102.8</v>
      </c>
      <c r="Z573" s="19">
        <v>103.4</v>
      </c>
      <c r="AA573" s="19">
        <v>105.6</v>
      </c>
      <c r="AB573" s="19">
        <v>103.5</v>
      </c>
      <c r="AC573" s="19">
        <v>103.7</v>
      </c>
      <c r="AD573" s="19">
        <v>103.1</v>
      </c>
      <c r="AE573" s="19">
        <v>102.4</v>
      </c>
      <c r="AF573" s="19">
        <v>102.8</v>
      </c>
      <c r="AG573" s="19">
        <v>101.2</v>
      </c>
      <c r="AH573" s="19">
        <v>101.6</v>
      </c>
      <c r="AI573" s="19">
        <v>101.8</v>
      </c>
      <c r="AJ573" s="19">
        <v>100.9</v>
      </c>
      <c r="AK573" s="19">
        <v>98.5</v>
      </c>
      <c r="AL573" s="19">
        <v>98.2</v>
      </c>
      <c r="AM573" s="19">
        <v>97</v>
      </c>
      <c r="AN573" s="19">
        <v>95.6</v>
      </c>
      <c r="AO573" s="19">
        <v>93.7</v>
      </c>
      <c r="AP573" s="19">
        <v>92.2</v>
      </c>
      <c r="AQ573" s="19">
        <v>89.5</v>
      </c>
      <c r="AR573" s="19">
        <v>87</v>
      </c>
      <c r="AS573" s="19">
        <v>86.9</v>
      </c>
      <c r="AT573" s="19">
        <v>85.2</v>
      </c>
      <c r="AU573" s="19">
        <v>83.9</v>
      </c>
      <c r="AV573" s="19">
        <v>80.599999999999994</v>
      </c>
      <c r="AW573" s="19">
        <v>80.8</v>
      </c>
      <c r="AX573" s="19">
        <v>80.599999999999994</v>
      </c>
      <c r="AY573" s="19">
        <v>84.4</v>
      </c>
      <c r="AZ573" s="19">
        <v>84.8</v>
      </c>
      <c r="BA573" s="19">
        <v>87.4</v>
      </c>
      <c r="BB573" s="19">
        <v>86.5</v>
      </c>
      <c r="BC573" s="19">
        <v>84</v>
      </c>
      <c r="BD573" s="19">
        <v>83.4</v>
      </c>
      <c r="BE573" s="19">
        <v>85</v>
      </c>
      <c r="BF573" s="19">
        <v>88.5</v>
      </c>
      <c r="BG573" s="19">
        <v>89.3</v>
      </c>
      <c r="BH573" s="19">
        <v>90.8</v>
      </c>
      <c r="BI573" s="19">
        <v>91.6</v>
      </c>
      <c r="BJ573" s="19">
        <v>92.2</v>
      </c>
      <c r="BK573" s="19">
        <v>95.5</v>
      </c>
      <c r="BL573" s="19">
        <v>96.2</v>
      </c>
      <c r="BM573" s="19">
        <v>94.7</v>
      </c>
      <c r="BN573" s="19">
        <v>94.8</v>
      </c>
      <c r="BO573" s="19">
        <v>96</v>
      </c>
      <c r="BP573" s="19">
        <v>96.5</v>
      </c>
      <c r="BQ573" s="19">
        <v>101</v>
      </c>
      <c r="BR573" s="19">
        <v>102.1</v>
      </c>
      <c r="BS573" s="19">
        <v>103.2</v>
      </c>
      <c r="BT573" s="19">
        <v>101.4</v>
      </c>
      <c r="BU573" s="19">
        <v>106.2</v>
      </c>
      <c r="BV573" s="19">
        <v>109.4</v>
      </c>
      <c r="BW573" s="19">
        <v>112.3</v>
      </c>
      <c r="BX573" s="19">
        <v>112.1</v>
      </c>
      <c r="BY573" s="19">
        <v>114.7</v>
      </c>
      <c r="BZ573" s="19">
        <v>115.9</v>
      </c>
      <c r="CA573" s="19">
        <v>115.4</v>
      </c>
      <c r="CB573" s="19">
        <v>116.9</v>
      </c>
      <c r="CC573" s="19">
        <v>118.5</v>
      </c>
      <c r="CD573" s="19">
        <v>119.7</v>
      </c>
      <c r="CE573" s="19">
        <v>118.9</v>
      </c>
      <c r="CF573" s="19">
        <v>118.4</v>
      </c>
      <c r="CG573" s="19">
        <v>114.9</v>
      </c>
      <c r="CH573" s="19">
        <v>113.6</v>
      </c>
      <c r="CI573" s="19">
        <v>114.3</v>
      </c>
      <c r="CJ573" s="19">
        <v>113.6</v>
      </c>
      <c r="CK573" s="19">
        <v>113.7</v>
      </c>
      <c r="CL573" s="19">
        <v>111.8</v>
      </c>
      <c r="CM573" s="19">
        <v>109</v>
      </c>
      <c r="CN573" s="19">
        <v>106.6</v>
      </c>
      <c r="CO573" s="19">
        <v>104.9</v>
      </c>
      <c r="CP573" s="19">
        <v>103</v>
      </c>
      <c r="CQ573" s="19">
        <v>101.5</v>
      </c>
      <c r="CR573" s="19">
        <v>102</v>
      </c>
      <c r="CS573" s="19">
        <v>104.5</v>
      </c>
      <c r="CT573" s="19">
        <v>106.2</v>
      </c>
      <c r="CU573" s="19">
        <v>106.7</v>
      </c>
      <c r="CV573" s="19">
        <v>97.9</v>
      </c>
      <c r="CW573" s="19">
        <v>104.4</v>
      </c>
      <c r="CX573" s="19">
        <v>104.7</v>
      </c>
      <c r="CY573" s="19">
        <v>103.9</v>
      </c>
      <c r="CZ573" s="19">
        <v>106.6</v>
      </c>
      <c r="DA573" s="19">
        <v>110.1</v>
      </c>
      <c r="DB573" s="19">
        <v>114.4</v>
      </c>
      <c r="DC573" s="19">
        <v>115.6</v>
      </c>
      <c r="DD573" s="19">
        <v>119.3</v>
      </c>
      <c r="DE573" s="19">
        <v>133.80000000000001</v>
      </c>
      <c r="DF573" s="19">
        <v>133.4</v>
      </c>
      <c r="DG573" s="19">
        <v>132.9</v>
      </c>
      <c r="DH573" s="19">
        <v>139.80000000000001</v>
      </c>
      <c r="DI573" s="19">
        <v>149.9</v>
      </c>
      <c r="DJ573" s="19">
        <v>153.30000000000001</v>
      </c>
      <c r="DK573" s="19">
        <v>155.80000000000001</v>
      </c>
      <c r="DL573" s="19">
        <v>155.1</v>
      </c>
      <c r="DM573" s="19">
        <v>156.30000000000001</v>
      </c>
      <c r="DN573" s="19">
        <v>156.5</v>
      </c>
      <c r="DO573" s="19">
        <v>158.9</v>
      </c>
      <c r="DP573" s="19">
        <v>158.6</v>
      </c>
      <c r="DQ573" s="19">
        <v>153.30000000000001</v>
      </c>
      <c r="DR573" s="19">
        <v>154.1</v>
      </c>
      <c r="DS573" s="19">
        <v>162.1</v>
      </c>
      <c r="DT573" s="19">
        <v>171.1</v>
      </c>
      <c r="DU573" s="19">
        <v>167.6</v>
      </c>
      <c r="DV573" s="19">
        <v>158.69999999999999</v>
      </c>
      <c r="DW573" s="19">
        <v>151.1</v>
      </c>
    </row>
    <row r="574" spans="1:127">
      <c r="A574" s="17" t="s">
        <v>1741</v>
      </c>
      <c r="B574" s="17" t="s">
        <v>1742</v>
      </c>
      <c r="C574" s="18">
        <v>0.11260000000000001</v>
      </c>
      <c r="D574" s="19">
        <v>104</v>
      </c>
      <c r="E574" s="19">
        <v>103.7</v>
      </c>
      <c r="F574" s="19">
        <v>102.8</v>
      </c>
      <c r="G574" s="19">
        <v>102.9</v>
      </c>
      <c r="H574" s="19">
        <v>102.1</v>
      </c>
      <c r="I574" s="19">
        <v>102.3</v>
      </c>
      <c r="J574" s="19">
        <v>102.3</v>
      </c>
      <c r="K574" s="19">
        <v>101.2</v>
      </c>
      <c r="L574" s="19">
        <v>100.7</v>
      </c>
      <c r="M574" s="19">
        <v>101</v>
      </c>
      <c r="N574" s="19">
        <v>100.9</v>
      </c>
      <c r="O574" s="19">
        <v>100.9</v>
      </c>
      <c r="P574" s="19">
        <v>101.1</v>
      </c>
      <c r="Q574" s="19">
        <v>102</v>
      </c>
      <c r="R574" s="19">
        <v>101.7</v>
      </c>
      <c r="S574" s="19">
        <v>101.2</v>
      </c>
      <c r="T574" s="19">
        <v>100</v>
      </c>
      <c r="U574" s="19">
        <v>100.2</v>
      </c>
      <c r="V574" s="19">
        <v>100.5</v>
      </c>
      <c r="W574" s="19">
        <v>101.1</v>
      </c>
      <c r="X574" s="19">
        <v>100.8</v>
      </c>
      <c r="Y574" s="19">
        <v>101.6</v>
      </c>
      <c r="Z574" s="19">
        <v>103.4</v>
      </c>
      <c r="AA574" s="19">
        <v>103.7</v>
      </c>
      <c r="AB574" s="19">
        <v>103.1</v>
      </c>
      <c r="AC574" s="19">
        <v>103.8</v>
      </c>
      <c r="AD574" s="19">
        <v>103.2</v>
      </c>
      <c r="AE574" s="19">
        <v>103</v>
      </c>
      <c r="AF574" s="19">
        <v>103.2</v>
      </c>
      <c r="AG574" s="19">
        <v>102.7</v>
      </c>
      <c r="AH574" s="19">
        <v>104.3</v>
      </c>
      <c r="AI574" s="19">
        <v>103.6</v>
      </c>
      <c r="AJ574" s="19">
        <v>101.8</v>
      </c>
      <c r="AK574" s="19">
        <v>100.7</v>
      </c>
      <c r="AL574" s="19">
        <v>100.2</v>
      </c>
      <c r="AM574" s="19">
        <v>97.3</v>
      </c>
      <c r="AN574" s="19">
        <v>97.8</v>
      </c>
      <c r="AO574" s="19">
        <v>95.7</v>
      </c>
      <c r="AP574" s="19">
        <v>95.3</v>
      </c>
      <c r="AQ574" s="19">
        <v>92</v>
      </c>
      <c r="AR574" s="19">
        <v>90.2</v>
      </c>
      <c r="AS574" s="19">
        <v>90.1</v>
      </c>
      <c r="AT574" s="19">
        <v>88.8</v>
      </c>
      <c r="AU574" s="19">
        <v>87.6</v>
      </c>
      <c r="AV574" s="19">
        <v>85.5</v>
      </c>
      <c r="AW574" s="19">
        <v>83.2</v>
      </c>
      <c r="AX574" s="19">
        <v>82.4</v>
      </c>
      <c r="AY574" s="19">
        <v>88.5</v>
      </c>
      <c r="AZ574" s="19">
        <v>89.5</v>
      </c>
      <c r="BA574" s="19">
        <v>90.3</v>
      </c>
      <c r="BB574" s="19">
        <v>87.3</v>
      </c>
      <c r="BC574" s="19">
        <v>86.8</v>
      </c>
      <c r="BD574" s="19">
        <v>83.2</v>
      </c>
      <c r="BE574" s="19">
        <v>87.1</v>
      </c>
      <c r="BF574" s="19">
        <v>91.7</v>
      </c>
      <c r="BG574" s="19">
        <v>93.3</v>
      </c>
      <c r="BH574" s="19">
        <v>93.8</v>
      </c>
      <c r="BI574" s="19">
        <v>95.4</v>
      </c>
      <c r="BJ574" s="19">
        <v>94.8</v>
      </c>
      <c r="BK574" s="19">
        <v>100.5</v>
      </c>
      <c r="BL574" s="19">
        <v>103.8</v>
      </c>
      <c r="BM574" s="19">
        <v>102</v>
      </c>
      <c r="BN574" s="19">
        <v>101.3</v>
      </c>
      <c r="BO574" s="19">
        <v>101.8</v>
      </c>
      <c r="BP574" s="19">
        <v>103.1</v>
      </c>
      <c r="BQ574" s="19">
        <v>110.8</v>
      </c>
      <c r="BR574" s="19">
        <v>109.5</v>
      </c>
      <c r="BS574" s="19">
        <v>108.2</v>
      </c>
      <c r="BT574" s="19">
        <v>108.1</v>
      </c>
      <c r="BU574" s="19">
        <v>112.7</v>
      </c>
      <c r="BV574" s="19">
        <v>117.6</v>
      </c>
      <c r="BW574" s="19">
        <v>122.9</v>
      </c>
      <c r="BX574" s="19">
        <v>124.6</v>
      </c>
      <c r="BY574" s="19">
        <v>126.9</v>
      </c>
      <c r="BZ574" s="19">
        <v>126.3</v>
      </c>
      <c r="CA574" s="19">
        <v>124.7</v>
      </c>
      <c r="CB574" s="19">
        <v>124.8</v>
      </c>
      <c r="CC574" s="19">
        <v>125.8</v>
      </c>
      <c r="CD574" s="19">
        <v>127.5</v>
      </c>
      <c r="CE574" s="19">
        <v>126.2</v>
      </c>
      <c r="CF574" s="19">
        <v>123.6</v>
      </c>
      <c r="CG574" s="19">
        <v>118.7</v>
      </c>
      <c r="CH574" s="19">
        <v>118.9</v>
      </c>
      <c r="CI574" s="19">
        <v>121.7</v>
      </c>
      <c r="CJ574" s="19">
        <v>121.1</v>
      </c>
      <c r="CK574" s="19">
        <v>120.3</v>
      </c>
      <c r="CL574" s="19">
        <v>119.3</v>
      </c>
      <c r="CM574" s="19">
        <v>117.7</v>
      </c>
      <c r="CN574" s="19">
        <v>113.5</v>
      </c>
      <c r="CO574" s="19">
        <v>111.7</v>
      </c>
      <c r="CP574" s="19">
        <v>108.8</v>
      </c>
      <c r="CQ574" s="19">
        <v>106.8</v>
      </c>
      <c r="CR574" s="19">
        <v>107.2</v>
      </c>
      <c r="CS574" s="19">
        <v>110.3</v>
      </c>
      <c r="CT574" s="19">
        <v>113.1</v>
      </c>
      <c r="CU574" s="19">
        <v>112.8</v>
      </c>
      <c r="CV574" s="19">
        <v>88.8</v>
      </c>
      <c r="CW574" s="19">
        <v>109.7</v>
      </c>
      <c r="CX574" s="19">
        <v>108.8</v>
      </c>
      <c r="CY574" s="19">
        <v>108.6</v>
      </c>
      <c r="CZ574" s="19">
        <v>111.9</v>
      </c>
      <c r="DA574" s="19">
        <v>117.2</v>
      </c>
      <c r="DB574" s="19">
        <v>120</v>
      </c>
      <c r="DC574" s="19">
        <v>121.6</v>
      </c>
      <c r="DD574" s="19">
        <v>129.6</v>
      </c>
      <c r="DE574" s="19">
        <v>144.5</v>
      </c>
      <c r="DF574" s="19">
        <v>140.80000000000001</v>
      </c>
      <c r="DG574" s="19">
        <v>140.69999999999999</v>
      </c>
      <c r="DH574" s="19">
        <v>153.80000000000001</v>
      </c>
      <c r="DI574" s="19">
        <v>171.1</v>
      </c>
      <c r="DJ574" s="19">
        <v>176.6</v>
      </c>
      <c r="DK574" s="19">
        <v>175.6</v>
      </c>
      <c r="DL574" s="19">
        <v>174.4</v>
      </c>
      <c r="DM574" s="19">
        <v>172.7</v>
      </c>
      <c r="DN574" s="19">
        <v>174.5</v>
      </c>
      <c r="DO574" s="19">
        <v>178.7</v>
      </c>
      <c r="DP574" s="19">
        <v>173.5</v>
      </c>
      <c r="DQ574" s="19">
        <v>165.7</v>
      </c>
      <c r="DR574" s="19">
        <v>168.9</v>
      </c>
      <c r="DS574" s="19">
        <v>180.2</v>
      </c>
      <c r="DT574" s="19">
        <v>190.7</v>
      </c>
      <c r="DU574" s="19">
        <v>184.9</v>
      </c>
      <c r="DV574" s="19">
        <v>170.2</v>
      </c>
      <c r="DW574" s="19">
        <v>163.30000000000001</v>
      </c>
    </row>
    <row r="575" spans="1:127">
      <c r="A575" s="17" t="s">
        <v>1743</v>
      </c>
      <c r="B575" s="17" t="s">
        <v>1744</v>
      </c>
      <c r="C575" s="18">
        <v>5.5140000000000002E-2</v>
      </c>
      <c r="D575" s="19">
        <v>118.3</v>
      </c>
      <c r="E575" s="19">
        <v>99.9</v>
      </c>
      <c r="F575" s="19">
        <v>104.9</v>
      </c>
      <c r="G575" s="19">
        <v>97.5</v>
      </c>
      <c r="H575" s="19">
        <v>95.9</v>
      </c>
      <c r="I575" s="19">
        <v>102.2</v>
      </c>
      <c r="J575" s="19">
        <v>102.4</v>
      </c>
      <c r="K575" s="19">
        <v>107</v>
      </c>
      <c r="L575" s="19">
        <v>112.7</v>
      </c>
      <c r="M575" s="19">
        <v>99.2</v>
      </c>
      <c r="N575" s="19">
        <v>99.2</v>
      </c>
      <c r="O575" s="19">
        <v>97.2</v>
      </c>
      <c r="P575" s="19">
        <v>98.3</v>
      </c>
      <c r="Q575" s="19">
        <v>92.5</v>
      </c>
      <c r="R575" s="19">
        <v>98.5</v>
      </c>
      <c r="S575" s="19">
        <v>107.3</v>
      </c>
      <c r="T575" s="19">
        <v>106.4</v>
      </c>
      <c r="U575" s="19">
        <v>92.4</v>
      </c>
      <c r="V575" s="19">
        <v>102.5</v>
      </c>
      <c r="W575" s="19">
        <v>110.1</v>
      </c>
      <c r="X575" s="19">
        <v>108.9</v>
      </c>
      <c r="Y575" s="19">
        <v>119.5</v>
      </c>
      <c r="Z575" s="19">
        <v>119.5</v>
      </c>
      <c r="AA575" s="19">
        <v>126.4</v>
      </c>
      <c r="AB575" s="19">
        <v>117</v>
      </c>
      <c r="AC575" s="19">
        <v>128</v>
      </c>
      <c r="AD575" s="19">
        <v>107.5</v>
      </c>
      <c r="AE575" s="19">
        <v>100.8</v>
      </c>
      <c r="AF575" s="19">
        <v>99.7</v>
      </c>
      <c r="AG575" s="19">
        <v>97.5</v>
      </c>
      <c r="AH575" s="19">
        <v>98.5</v>
      </c>
      <c r="AI575" s="19">
        <v>117.1</v>
      </c>
      <c r="AJ575" s="19">
        <v>110.4</v>
      </c>
      <c r="AK575" s="19">
        <v>126.7</v>
      </c>
      <c r="AL575" s="19">
        <v>113.4</v>
      </c>
      <c r="AM575" s="19">
        <v>115.4</v>
      </c>
      <c r="AN575" s="19">
        <v>114.8</v>
      </c>
      <c r="AO575" s="19">
        <v>123.6</v>
      </c>
      <c r="AP575" s="19">
        <v>121.5</v>
      </c>
      <c r="AQ575" s="19">
        <v>121.5</v>
      </c>
      <c r="AR575" s="19">
        <v>118.8</v>
      </c>
      <c r="AS575" s="19">
        <v>118</v>
      </c>
      <c r="AT575" s="19">
        <v>125.5</v>
      </c>
      <c r="AU575" s="19">
        <v>125.4</v>
      </c>
      <c r="AV575" s="19">
        <v>125.5</v>
      </c>
      <c r="AW575" s="19">
        <v>117</v>
      </c>
      <c r="AX575" s="19">
        <v>101.3</v>
      </c>
      <c r="AY575" s="19">
        <v>108.1</v>
      </c>
      <c r="AZ575" s="19">
        <v>111.1</v>
      </c>
      <c r="BA575" s="19">
        <v>107</v>
      </c>
      <c r="BB575" s="19">
        <v>107.8</v>
      </c>
      <c r="BC575" s="19">
        <v>108.1</v>
      </c>
      <c r="BD575" s="19">
        <v>98.3</v>
      </c>
      <c r="BE575" s="19">
        <v>103.8</v>
      </c>
      <c r="BF575" s="19">
        <v>111.8</v>
      </c>
      <c r="BG575" s="19">
        <v>119.3</v>
      </c>
      <c r="BH575" s="19">
        <v>119.3</v>
      </c>
      <c r="BI575" s="19">
        <v>120.3</v>
      </c>
      <c r="BJ575" s="19">
        <v>122.4</v>
      </c>
      <c r="BK575" s="19">
        <v>122.4</v>
      </c>
      <c r="BL575" s="19">
        <v>122.4</v>
      </c>
      <c r="BM575" s="19">
        <v>122.5</v>
      </c>
      <c r="BN575" s="19">
        <v>122.4</v>
      </c>
      <c r="BO575" s="19">
        <v>122.4</v>
      </c>
      <c r="BP575" s="19">
        <v>125.7</v>
      </c>
      <c r="BQ575" s="19">
        <v>127.4</v>
      </c>
      <c r="BR575" s="19">
        <v>127.5</v>
      </c>
      <c r="BS575" s="19">
        <v>127.2</v>
      </c>
      <c r="BT575" s="19">
        <v>128.6</v>
      </c>
      <c r="BU575" s="19">
        <v>129.69999999999999</v>
      </c>
      <c r="BV575" s="19">
        <v>129.69999999999999</v>
      </c>
      <c r="BW575" s="19">
        <v>124.7</v>
      </c>
      <c r="BX575" s="19">
        <v>128.9</v>
      </c>
      <c r="BY575" s="19">
        <v>130.1</v>
      </c>
      <c r="BZ575" s="19">
        <v>132.80000000000001</v>
      </c>
      <c r="CA575" s="19">
        <v>132.69999999999999</v>
      </c>
      <c r="CB575" s="19">
        <v>132.6</v>
      </c>
      <c r="CC575" s="19">
        <v>133.30000000000001</v>
      </c>
      <c r="CD575" s="19">
        <v>134.30000000000001</v>
      </c>
      <c r="CE575" s="19">
        <v>134.1</v>
      </c>
      <c r="CF575" s="19">
        <v>132.69999999999999</v>
      </c>
      <c r="CG575" s="19">
        <v>133.80000000000001</v>
      </c>
      <c r="CH575" s="19">
        <v>131.4</v>
      </c>
      <c r="CI575" s="19">
        <v>129.69999999999999</v>
      </c>
      <c r="CJ575" s="19">
        <v>131.9</v>
      </c>
      <c r="CK575" s="19">
        <v>132</v>
      </c>
      <c r="CL575" s="19">
        <v>129.4</v>
      </c>
      <c r="CM575" s="19">
        <v>130.69999999999999</v>
      </c>
      <c r="CN575" s="19">
        <v>129.9</v>
      </c>
      <c r="CO575" s="19">
        <v>130.80000000000001</v>
      </c>
      <c r="CP575" s="19">
        <v>126.7</v>
      </c>
      <c r="CQ575" s="19">
        <v>130.4</v>
      </c>
      <c r="CR575" s="19">
        <v>131.30000000000001</v>
      </c>
      <c r="CS575" s="19">
        <v>132.1</v>
      </c>
      <c r="CT575" s="19">
        <v>133.80000000000001</v>
      </c>
      <c r="CU575" s="19">
        <v>133.69999999999999</v>
      </c>
      <c r="CV575" s="19">
        <v>133.69999999999999</v>
      </c>
      <c r="CW575" s="19">
        <v>133.1</v>
      </c>
      <c r="CX575" s="19">
        <v>130.80000000000001</v>
      </c>
      <c r="CY575" s="19">
        <v>130.80000000000001</v>
      </c>
      <c r="CZ575" s="19">
        <v>132.69999999999999</v>
      </c>
      <c r="DA575" s="19">
        <v>132.19999999999999</v>
      </c>
      <c r="DB575" s="19">
        <v>133.6</v>
      </c>
      <c r="DC575" s="19">
        <v>134.80000000000001</v>
      </c>
      <c r="DD575" s="19">
        <v>133.30000000000001</v>
      </c>
      <c r="DE575" s="19">
        <v>131.9</v>
      </c>
      <c r="DF575" s="19">
        <v>133.30000000000001</v>
      </c>
      <c r="DG575" s="19">
        <v>132</v>
      </c>
      <c r="DH575" s="19">
        <v>131.9</v>
      </c>
      <c r="DI575" s="19">
        <v>131.80000000000001</v>
      </c>
      <c r="DJ575" s="19">
        <v>131.80000000000001</v>
      </c>
      <c r="DK575" s="19">
        <v>131.80000000000001</v>
      </c>
      <c r="DL575" s="19">
        <v>137.6</v>
      </c>
      <c r="DM575" s="19">
        <v>139.1</v>
      </c>
      <c r="DN575" s="19">
        <v>139.1</v>
      </c>
      <c r="DO575" s="19">
        <v>137.9</v>
      </c>
      <c r="DP575" s="19">
        <v>145.4</v>
      </c>
      <c r="DQ575" s="19">
        <v>145.6</v>
      </c>
      <c r="DR575" s="19">
        <v>145.80000000000001</v>
      </c>
      <c r="DS575" s="19">
        <v>144.4</v>
      </c>
      <c r="DT575" s="19">
        <v>146</v>
      </c>
      <c r="DU575" s="19">
        <v>150.19999999999999</v>
      </c>
      <c r="DV575" s="19">
        <v>144.4</v>
      </c>
      <c r="DW575" s="19">
        <v>144.5</v>
      </c>
    </row>
    <row r="576" spans="1:127">
      <c r="A576" s="17" t="s">
        <v>1745</v>
      </c>
      <c r="B576" s="17" t="s">
        <v>1746</v>
      </c>
      <c r="C576" s="18">
        <v>6.6710000000000005E-2</v>
      </c>
      <c r="D576" s="19">
        <v>115.9</v>
      </c>
      <c r="E576" s="19">
        <v>110.2</v>
      </c>
      <c r="F576" s="19">
        <v>109.7</v>
      </c>
      <c r="G576" s="19">
        <v>108.2</v>
      </c>
      <c r="H576" s="19">
        <v>105.5</v>
      </c>
      <c r="I576" s="19">
        <v>105.6</v>
      </c>
      <c r="J576" s="19">
        <v>106.1</v>
      </c>
      <c r="K576" s="19">
        <v>104.1</v>
      </c>
      <c r="L576" s="19">
        <v>102.5</v>
      </c>
      <c r="M576" s="19">
        <v>103.3</v>
      </c>
      <c r="N576" s="19">
        <v>102.4</v>
      </c>
      <c r="O576" s="19">
        <v>102.4</v>
      </c>
      <c r="P576" s="19">
        <v>102.8</v>
      </c>
      <c r="Q576" s="19">
        <v>101.2</v>
      </c>
      <c r="R576" s="19">
        <v>100.4</v>
      </c>
      <c r="S576" s="19">
        <v>98.9</v>
      </c>
      <c r="T576" s="19">
        <v>94.9</v>
      </c>
      <c r="U576" s="19">
        <v>96.8</v>
      </c>
      <c r="V576" s="19">
        <v>96.8</v>
      </c>
      <c r="W576" s="19">
        <v>97.4</v>
      </c>
      <c r="X576" s="19">
        <v>98.7</v>
      </c>
      <c r="Y576" s="19">
        <v>102.4</v>
      </c>
      <c r="Z576" s="19">
        <v>103.6</v>
      </c>
      <c r="AA576" s="19">
        <v>103.6</v>
      </c>
      <c r="AB576" s="19">
        <v>106.3</v>
      </c>
      <c r="AC576" s="19">
        <v>107.7</v>
      </c>
      <c r="AD576" s="19">
        <v>107</v>
      </c>
      <c r="AE576" s="19">
        <v>105.4</v>
      </c>
      <c r="AF576" s="19">
        <v>102.8</v>
      </c>
      <c r="AG576" s="19">
        <v>102.3</v>
      </c>
      <c r="AH576" s="19">
        <v>102</v>
      </c>
      <c r="AI576" s="19">
        <v>99.1</v>
      </c>
      <c r="AJ576" s="19">
        <v>98.4</v>
      </c>
      <c r="AK576" s="19">
        <v>98.3</v>
      </c>
      <c r="AL576" s="19">
        <v>97.8</v>
      </c>
      <c r="AM576" s="19">
        <v>97.6</v>
      </c>
      <c r="AN576" s="19">
        <v>95.6</v>
      </c>
      <c r="AO576" s="19">
        <v>93.2</v>
      </c>
      <c r="AP576" s="19">
        <v>92.2</v>
      </c>
      <c r="AQ576" s="19">
        <v>89.7</v>
      </c>
      <c r="AR576" s="19">
        <v>87.7</v>
      </c>
      <c r="AS576" s="19">
        <v>87.6</v>
      </c>
      <c r="AT576" s="19">
        <v>86.1</v>
      </c>
      <c r="AU576" s="19">
        <v>85.5</v>
      </c>
      <c r="AV576" s="19">
        <v>85.7</v>
      </c>
      <c r="AW576" s="19">
        <v>86.8</v>
      </c>
      <c r="AX576" s="19">
        <v>86.9</v>
      </c>
      <c r="AY576" s="19">
        <v>87.5</v>
      </c>
      <c r="AZ576" s="19">
        <v>88.5</v>
      </c>
      <c r="BA576" s="19">
        <v>85.1</v>
      </c>
      <c r="BB576" s="19">
        <v>83.3</v>
      </c>
      <c r="BC576" s="19">
        <v>81.3</v>
      </c>
      <c r="BD576" s="19">
        <v>79.599999999999994</v>
      </c>
      <c r="BE576" s="19">
        <v>81.8</v>
      </c>
      <c r="BF576" s="19">
        <v>84.2</v>
      </c>
      <c r="BG576" s="19">
        <v>84.4</v>
      </c>
      <c r="BH576" s="19">
        <v>86.3</v>
      </c>
      <c r="BI576" s="19">
        <v>89.2</v>
      </c>
      <c r="BJ576" s="19">
        <v>90.8</v>
      </c>
      <c r="BK576" s="19">
        <v>93.2</v>
      </c>
      <c r="BL576" s="19">
        <v>96.3</v>
      </c>
      <c r="BM576" s="19">
        <v>95.2</v>
      </c>
      <c r="BN576" s="19">
        <v>92</v>
      </c>
      <c r="BO576" s="19">
        <v>92.4</v>
      </c>
      <c r="BP576" s="19">
        <v>92.3</v>
      </c>
      <c r="BQ576" s="19">
        <v>93.5</v>
      </c>
      <c r="BR576" s="19">
        <v>93.8</v>
      </c>
      <c r="BS576" s="19">
        <v>95.4</v>
      </c>
      <c r="BT576" s="19">
        <v>97.9</v>
      </c>
      <c r="BU576" s="19">
        <v>104</v>
      </c>
      <c r="BV576" s="19">
        <v>105.9</v>
      </c>
      <c r="BW576" s="19">
        <v>108.9</v>
      </c>
      <c r="BX576" s="19">
        <v>110.5</v>
      </c>
      <c r="BY576" s="19">
        <v>111.7</v>
      </c>
      <c r="BZ576" s="19">
        <v>111.3</v>
      </c>
      <c r="CA576" s="19">
        <v>110.5</v>
      </c>
      <c r="CB576" s="19">
        <v>112.8</v>
      </c>
      <c r="CC576" s="19">
        <v>114.6</v>
      </c>
      <c r="CD576" s="19">
        <v>114.3</v>
      </c>
      <c r="CE576" s="19">
        <v>112.4</v>
      </c>
      <c r="CF576" s="19">
        <v>110.3</v>
      </c>
      <c r="CG576" s="19">
        <v>109.3</v>
      </c>
      <c r="CH576" s="19">
        <v>111.6</v>
      </c>
      <c r="CI576" s="19">
        <v>111.6</v>
      </c>
      <c r="CJ576" s="19">
        <v>110.6</v>
      </c>
      <c r="CK576" s="19">
        <v>109.6</v>
      </c>
      <c r="CL576" s="19">
        <v>107.4</v>
      </c>
      <c r="CM576" s="19">
        <v>104.4</v>
      </c>
      <c r="CN576" s="19">
        <v>99.9</v>
      </c>
      <c r="CO576" s="19">
        <v>99.6</v>
      </c>
      <c r="CP576" s="19">
        <v>98.9</v>
      </c>
      <c r="CQ576" s="19">
        <v>99.5</v>
      </c>
      <c r="CR576" s="19">
        <v>99.5</v>
      </c>
      <c r="CS576" s="19">
        <v>101.6</v>
      </c>
      <c r="CT576" s="19">
        <v>101.5</v>
      </c>
      <c r="CU576" s="19">
        <v>100.9</v>
      </c>
      <c r="CV576" s="19">
        <v>101.6</v>
      </c>
      <c r="CW576" s="19">
        <v>101.8</v>
      </c>
      <c r="CX576" s="19">
        <v>102.3</v>
      </c>
      <c r="CY576" s="19">
        <v>101.2</v>
      </c>
      <c r="CZ576" s="19">
        <v>103.2</v>
      </c>
      <c r="DA576" s="19">
        <v>102.7</v>
      </c>
      <c r="DB576" s="19">
        <v>102.7</v>
      </c>
      <c r="DC576" s="19">
        <v>107.7</v>
      </c>
      <c r="DD576" s="19">
        <v>113.5</v>
      </c>
      <c r="DE576" s="19">
        <v>120.6</v>
      </c>
      <c r="DF576" s="19">
        <v>119.1</v>
      </c>
      <c r="DG576" s="19">
        <v>123.5</v>
      </c>
      <c r="DH576" s="19">
        <v>127.7</v>
      </c>
      <c r="DI576" s="19">
        <v>129.19999999999999</v>
      </c>
      <c r="DJ576" s="19">
        <v>129.4</v>
      </c>
      <c r="DK576" s="19">
        <v>127</v>
      </c>
      <c r="DL576" s="19">
        <v>128.69999999999999</v>
      </c>
      <c r="DM576" s="19">
        <v>129.80000000000001</v>
      </c>
      <c r="DN576" s="19">
        <v>136.1</v>
      </c>
      <c r="DO576" s="19">
        <v>133.6</v>
      </c>
      <c r="DP576" s="19">
        <v>130.69999999999999</v>
      </c>
      <c r="DQ576" s="19">
        <v>136.6</v>
      </c>
      <c r="DR576" s="19">
        <v>143.6</v>
      </c>
      <c r="DS576" s="19">
        <v>152.5</v>
      </c>
      <c r="DT576" s="19">
        <v>156.80000000000001</v>
      </c>
      <c r="DU576" s="19">
        <v>149.19999999999999</v>
      </c>
      <c r="DV576" s="19">
        <v>147</v>
      </c>
      <c r="DW576" s="19">
        <v>147.5</v>
      </c>
    </row>
    <row r="577" spans="1:127">
      <c r="A577" s="17" t="s">
        <v>1747</v>
      </c>
      <c r="B577" s="17" t="s">
        <v>1748</v>
      </c>
      <c r="C577" s="18">
        <v>6.6710000000000005E-2</v>
      </c>
      <c r="D577" s="19">
        <v>115.9</v>
      </c>
      <c r="E577" s="19">
        <v>110.2</v>
      </c>
      <c r="F577" s="19">
        <v>109.7</v>
      </c>
      <c r="G577" s="19">
        <v>108.2</v>
      </c>
      <c r="H577" s="19">
        <v>105.5</v>
      </c>
      <c r="I577" s="19">
        <v>105.6</v>
      </c>
      <c r="J577" s="19">
        <v>106.1</v>
      </c>
      <c r="K577" s="19">
        <v>104.1</v>
      </c>
      <c r="L577" s="19">
        <v>102.5</v>
      </c>
      <c r="M577" s="19">
        <v>103.3</v>
      </c>
      <c r="N577" s="19">
        <v>102.4</v>
      </c>
      <c r="O577" s="19">
        <v>102.4</v>
      </c>
      <c r="P577" s="19">
        <v>102.8</v>
      </c>
      <c r="Q577" s="19">
        <v>101.2</v>
      </c>
      <c r="R577" s="19">
        <v>100.4</v>
      </c>
      <c r="S577" s="19">
        <v>98.9</v>
      </c>
      <c r="T577" s="19">
        <v>94.9</v>
      </c>
      <c r="U577" s="19">
        <v>96.8</v>
      </c>
      <c r="V577" s="19">
        <v>96.8</v>
      </c>
      <c r="W577" s="19">
        <v>97.4</v>
      </c>
      <c r="X577" s="19">
        <v>98.7</v>
      </c>
      <c r="Y577" s="19">
        <v>102.4</v>
      </c>
      <c r="Z577" s="19">
        <v>103.6</v>
      </c>
      <c r="AA577" s="19">
        <v>103.6</v>
      </c>
      <c r="AB577" s="19">
        <v>106.3</v>
      </c>
      <c r="AC577" s="19">
        <v>107.7</v>
      </c>
      <c r="AD577" s="19">
        <v>107</v>
      </c>
      <c r="AE577" s="19">
        <v>105.4</v>
      </c>
      <c r="AF577" s="19">
        <v>102.8</v>
      </c>
      <c r="AG577" s="19">
        <v>102.3</v>
      </c>
      <c r="AH577" s="19">
        <v>102</v>
      </c>
      <c r="AI577" s="19">
        <v>99.1</v>
      </c>
      <c r="AJ577" s="19">
        <v>98.4</v>
      </c>
      <c r="AK577" s="19">
        <v>98.3</v>
      </c>
      <c r="AL577" s="19">
        <v>97.8</v>
      </c>
      <c r="AM577" s="19">
        <v>97.6</v>
      </c>
      <c r="AN577" s="19">
        <v>95.6</v>
      </c>
      <c r="AO577" s="19">
        <v>93.2</v>
      </c>
      <c r="AP577" s="19">
        <v>92.2</v>
      </c>
      <c r="AQ577" s="19">
        <v>89.7</v>
      </c>
      <c r="AR577" s="19">
        <v>87.7</v>
      </c>
      <c r="AS577" s="19">
        <v>87.6</v>
      </c>
      <c r="AT577" s="19">
        <v>86.1</v>
      </c>
      <c r="AU577" s="19">
        <v>85.5</v>
      </c>
      <c r="AV577" s="19">
        <v>85.7</v>
      </c>
      <c r="AW577" s="19">
        <v>86.8</v>
      </c>
      <c r="AX577" s="19">
        <v>86.9</v>
      </c>
      <c r="AY577" s="19">
        <v>87.5</v>
      </c>
      <c r="AZ577" s="19">
        <v>88.5</v>
      </c>
      <c r="BA577" s="19">
        <v>85.1</v>
      </c>
      <c r="BB577" s="19">
        <v>83.3</v>
      </c>
      <c r="BC577" s="19">
        <v>81.3</v>
      </c>
      <c r="BD577" s="19">
        <v>79.599999999999994</v>
      </c>
      <c r="BE577" s="19">
        <v>81.8</v>
      </c>
      <c r="BF577" s="19">
        <v>84.2</v>
      </c>
      <c r="BG577" s="19">
        <v>84.4</v>
      </c>
      <c r="BH577" s="19">
        <v>86.3</v>
      </c>
      <c r="BI577" s="19">
        <v>89.2</v>
      </c>
      <c r="BJ577" s="19">
        <v>90.8</v>
      </c>
      <c r="BK577" s="19">
        <v>93.2</v>
      </c>
      <c r="BL577" s="19">
        <v>96.3</v>
      </c>
      <c r="BM577" s="19">
        <v>95.2</v>
      </c>
      <c r="BN577" s="19">
        <v>92</v>
      </c>
      <c r="BO577" s="19">
        <v>92.4</v>
      </c>
      <c r="BP577" s="19">
        <v>92.3</v>
      </c>
      <c r="BQ577" s="19">
        <v>93.5</v>
      </c>
      <c r="BR577" s="19">
        <v>93.8</v>
      </c>
      <c r="BS577" s="19">
        <v>95.4</v>
      </c>
      <c r="BT577" s="19">
        <v>97.9</v>
      </c>
      <c r="BU577" s="19">
        <v>104</v>
      </c>
      <c r="BV577" s="19">
        <v>105.9</v>
      </c>
      <c r="BW577" s="19">
        <v>108.9</v>
      </c>
      <c r="BX577" s="19">
        <v>110.5</v>
      </c>
      <c r="BY577" s="19">
        <v>111.7</v>
      </c>
      <c r="BZ577" s="19">
        <v>111.3</v>
      </c>
      <c r="CA577" s="19">
        <v>110.5</v>
      </c>
      <c r="CB577" s="19">
        <v>112.8</v>
      </c>
      <c r="CC577" s="19">
        <v>114.6</v>
      </c>
      <c r="CD577" s="19">
        <v>114.3</v>
      </c>
      <c r="CE577" s="19">
        <v>112.4</v>
      </c>
      <c r="CF577" s="19">
        <v>110.3</v>
      </c>
      <c r="CG577" s="19">
        <v>109.3</v>
      </c>
      <c r="CH577" s="19">
        <v>111.6</v>
      </c>
      <c r="CI577" s="19">
        <v>111.6</v>
      </c>
      <c r="CJ577" s="19">
        <v>110.6</v>
      </c>
      <c r="CK577" s="19">
        <v>109.6</v>
      </c>
      <c r="CL577" s="19">
        <v>107.4</v>
      </c>
      <c r="CM577" s="19">
        <v>104.4</v>
      </c>
      <c r="CN577" s="19">
        <v>99.9</v>
      </c>
      <c r="CO577" s="19">
        <v>99.6</v>
      </c>
      <c r="CP577" s="19">
        <v>98.9</v>
      </c>
      <c r="CQ577" s="19">
        <v>99.5</v>
      </c>
      <c r="CR577" s="19">
        <v>99.5</v>
      </c>
      <c r="CS577" s="19">
        <v>101.6</v>
      </c>
      <c r="CT577" s="19">
        <v>101.5</v>
      </c>
      <c r="CU577" s="19">
        <v>100.9</v>
      </c>
      <c r="CV577" s="19">
        <v>101.6</v>
      </c>
      <c r="CW577" s="19">
        <v>101.8</v>
      </c>
      <c r="CX577" s="19">
        <v>102.3</v>
      </c>
      <c r="CY577" s="19">
        <v>101.2</v>
      </c>
      <c r="CZ577" s="19">
        <v>103.2</v>
      </c>
      <c r="DA577" s="19">
        <v>102.7</v>
      </c>
      <c r="DB577" s="19">
        <v>102.7</v>
      </c>
      <c r="DC577" s="19">
        <v>107.7</v>
      </c>
      <c r="DD577" s="19">
        <v>113.5</v>
      </c>
      <c r="DE577" s="19">
        <v>120.6</v>
      </c>
      <c r="DF577" s="19">
        <v>119.1</v>
      </c>
      <c r="DG577" s="19">
        <v>123.5</v>
      </c>
      <c r="DH577" s="19">
        <v>127.7</v>
      </c>
      <c r="DI577" s="19">
        <v>129.19999999999999</v>
      </c>
      <c r="DJ577" s="19">
        <v>129.4</v>
      </c>
      <c r="DK577" s="19">
        <v>127</v>
      </c>
      <c r="DL577" s="19">
        <v>128.69999999999999</v>
      </c>
      <c r="DM577" s="19">
        <v>129.80000000000001</v>
      </c>
      <c r="DN577" s="19">
        <v>136.1</v>
      </c>
      <c r="DO577" s="19">
        <v>133.6</v>
      </c>
      <c r="DP577" s="19">
        <v>130.69999999999999</v>
      </c>
      <c r="DQ577" s="19">
        <v>136.6</v>
      </c>
      <c r="DR577" s="19">
        <v>143.6</v>
      </c>
      <c r="DS577" s="19">
        <v>152.5</v>
      </c>
      <c r="DT577" s="19">
        <v>156.80000000000001</v>
      </c>
      <c r="DU577" s="19">
        <v>149.19999999999999</v>
      </c>
      <c r="DV577" s="19">
        <v>147</v>
      </c>
      <c r="DW577" s="19">
        <v>147.5</v>
      </c>
    </row>
    <row r="578" spans="1:127">
      <c r="A578" s="17" t="s">
        <v>1749</v>
      </c>
      <c r="B578" s="17" t="s">
        <v>1750</v>
      </c>
      <c r="C578" s="18">
        <v>0.92396</v>
      </c>
      <c r="D578" s="19">
        <v>103.9</v>
      </c>
      <c r="E578" s="19">
        <v>103.1</v>
      </c>
      <c r="F578" s="19">
        <v>102.9</v>
      </c>
      <c r="G578" s="19">
        <v>103.4</v>
      </c>
      <c r="H578" s="19">
        <v>103.3</v>
      </c>
      <c r="I578" s="19">
        <v>102.4</v>
      </c>
      <c r="J578" s="19">
        <v>102.4</v>
      </c>
      <c r="K578" s="19">
        <v>101.1</v>
      </c>
      <c r="L578" s="19">
        <v>101.6</v>
      </c>
      <c r="M578" s="19">
        <v>101.3</v>
      </c>
      <c r="N578" s="19">
        <v>98.3</v>
      </c>
      <c r="O578" s="19">
        <v>99.1</v>
      </c>
      <c r="P578" s="19">
        <v>99.8</v>
      </c>
      <c r="Q578" s="19">
        <v>99.7</v>
      </c>
      <c r="R578" s="19">
        <v>95.4</v>
      </c>
      <c r="S578" s="19">
        <v>95.3</v>
      </c>
      <c r="T578" s="19">
        <v>96</v>
      </c>
      <c r="U578" s="19">
        <v>97.1</v>
      </c>
      <c r="V578" s="19">
        <v>97.6</v>
      </c>
      <c r="W578" s="19">
        <v>96.5</v>
      </c>
      <c r="X578" s="19">
        <v>98.1</v>
      </c>
      <c r="Y578" s="19">
        <v>100.8</v>
      </c>
      <c r="Z578" s="19">
        <v>100.6</v>
      </c>
      <c r="AA578" s="19">
        <v>101.1</v>
      </c>
      <c r="AB578" s="19">
        <v>103.2</v>
      </c>
      <c r="AC578" s="19">
        <v>104.1</v>
      </c>
      <c r="AD578" s="19">
        <v>104.3</v>
      </c>
      <c r="AE578" s="19">
        <v>104.7</v>
      </c>
      <c r="AF578" s="19">
        <v>103.3</v>
      </c>
      <c r="AG578" s="19">
        <v>103.7</v>
      </c>
      <c r="AH578" s="19">
        <v>103.5</v>
      </c>
      <c r="AI578" s="19">
        <v>103</v>
      </c>
      <c r="AJ578" s="19">
        <v>103.4</v>
      </c>
      <c r="AK578" s="19">
        <v>101</v>
      </c>
      <c r="AL578" s="19">
        <v>102.9</v>
      </c>
      <c r="AM578" s="19">
        <v>103</v>
      </c>
      <c r="AN578" s="19">
        <v>101.8</v>
      </c>
      <c r="AO578" s="19">
        <v>101.7</v>
      </c>
      <c r="AP578" s="19">
        <v>100.5</v>
      </c>
      <c r="AQ578" s="19">
        <v>100.2</v>
      </c>
      <c r="AR578" s="19">
        <v>88.4</v>
      </c>
      <c r="AS578" s="19">
        <v>89.1</v>
      </c>
      <c r="AT578" s="19">
        <v>88</v>
      </c>
      <c r="AU578" s="19">
        <v>84.4</v>
      </c>
      <c r="AV578" s="19">
        <v>81</v>
      </c>
      <c r="AW578" s="19">
        <v>76.8</v>
      </c>
      <c r="AX578" s="19">
        <v>77.3</v>
      </c>
      <c r="AY578" s="19">
        <v>78.7</v>
      </c>
      <c r="AZ578" s="19">
        <v>79.400000000000006</v>
      </c>
      <c r="BA578" s="19">
        <v>81.599999999999994</v>
      </c>
      <c r="BB578" s="19">
        <v>81.2</v>
      </c>
      <c r="BC578" s="19">
        <v>81.2</v>
      </c>
      <c r="BD578" s="19">
        <v>82</v>
      </c>
      <c r="BE578" s="19">
        <v>81.900000000000006</v>
      </c>
      <c r="BF578" s="19">
        <v>85.3</v>
      </c>
      <c r="BG578" s="19">
        <v>85.6</v>
      </c>
      <c r="BH578" s="19">
        <v>86.1</v>
      </c>
      <c r="BI578" s="19">
        <v>86.8</v>
      </c>
      <c r="BJ578" s="19">
        <v>86.9</v>
      </c>
      <c r="BK578" s="19">
        <v>91</v>
      </c>
      <c r="BL578" s="19">
        <v>92.9</v>
      </c>
      <c r="BM578" s="19">
        <v>94.3</v>
      </c>
      <c r="BN578" s="19">
        <v>94</v>
      </c>
      <c r="BO578" s="19">
        <v>93.5</v>
      </c>
      <c r="BP578" s="19">
        <v>95.4</v>
      </c>
      <c r="BQ578" s="19">
        <v>96.7</v>
      </c>
      <c r="BR578" s="19">
        <v>95.5</v>
      </c>
      <c r="BS578" s="19">
        <v>96.1</v>
      </c>
      <c r="BT578" s="19">
        <v>100.8</v>
      </c>
      <c r="BU578" s="19">
        <v>102</v>
      </c>
      <c r="BV578" s="19">
        <v>107.4</v>
      </c>
      <c r="BW578" s="19">
        <v>109.8</v>
      </c>
      <c r="BX578" s="19">
        <v>110.1</v>
      </c>
      <c r="BY578" s="19">
        <v>116.4</v>
      </c>
      <c r="BZ578" s="19">
        <v>116.9</v>
      </c>
      <c r="CA578" s="19">
        <v>113.6</v>
      </c>
      <c r="CB578" s="19">
        <v>113.2</v>
      </c>
      <c r="CC578" s="19">
        <v>111.9</v>
      </c>
      <c r="CD578" s="19">
        <v>114.1</v>
      </c>
      <c r="CE578" s="19">
        <v>113.6</v>
      </c>
      <c r="CF578" s="19">
        <v>112.8</v>
      </c>
      <c r="CG578" s="19">
        <v>107.4</v>
      </c>
      <c r="CH578" s="19">
        <v>112.4</v>
      </c>
      <c r="CI578" s="19">
        <v>109.7</v>
      </c>
      <c r="CJ578" s="19">
        <v>109.9</v>
      </c>
      <c r="CK578" s="19">
        <v>109.5</v>
      </c>
      <c r="CL578" s="19">
        <v>106.3</v>
      </c>
      <c r="CM578" s="19">
        <v>101.2</v>
      </c>
      <c r="CN578" s="19">
        <v>98.3</v>
      </c>
      <c r="CO578" s="19">
        <v>101</v>
      </c>
      <c r="CP578" s="19">
        <v>98.8</v>
      </c>
      <c r="CQ578" s="19">
        <v>99.4</v>
      </c>
      <c r="CR578" s="19">
        <v>98.5</v>
      </c>
      <c r="CS578" s="19">
        <v>105.3</v>
      </c>
      <c r="CT578" s="19">
        <v>104.1</v>
      </c>
      <c r="CU578" s="19">
        <v>102</v>
      </c>
      <c r="CV578" s="19">
        <v>102</v>
      </c>
      <c r="CW578" s="19">
        <v>98.8</v>
      </c>
      <c r="CX578" s="19">
        <v>101.3</v>
      </c>
      <c r="CY578" s="19">
        <v>103.3</v>
      </c>
      <c r="CZ578" s="19">
        <v>102.7</v>
      </c>
      <c r="DA578" s="19">
        <v>105.9</v>
      </c>
      <c r="DB578" s="19">
        <v>106.1</v>
      </c>
      <c r="DC578" s="19">
        <v>106.3</v>
      </c>
      <c r="DD578" s="19">
        <v>107.7</v>
      </c>
      <c r="DE578" s="19">
        <v>126.1</v>
      </c>
      <c r="DF578" s="19">
        <v>118</v>
      </c>
      <c r="DG578" s="19">
        <v>125.7</v>
      </c>
      <c r="DH578" s="19">
        <v>131</v>
      </c>
      <c r="DI578" s="19">
        <v>135.1</v>
      </c>
      <c r="DJ578" s="19">
        <v>133.30000000000001</v>
      </c>
      <c r="DK578" s="19">
        <v>134.1</v>
      </c>
      <c r="DL578" s="19">
        <v>135.9</v>
      </c>
      <c r="DM578" s="19">
        <v>138.69999999999999</v>
      </c>
      <c r="DN578" s="19">
        <v>147.19999999999999</v>
      </c>
      <c r="DO578" s="19">
        <v>139.5</v>
      </c>
      <c r="DP578" s="19">
        <v>142.80000000000001</v>
      </c>
      <c r="DQ578" s="19">
        <v>145.5</v>
      </c>
      <c r="DR578" s="19">
        <v>147.69999999999999</v>
      </c>
      <c r="DS578" s="19">
        <v>169.9</v>
      </c>
      <c r="DT578" s="19">
        <v>173.1</v>
      </c>
      <c r="DU578" s="19">
        <v>167.4</v>
      </c>
      <c r="DV578" s="19">
        <v>148.1</v>
      </c>
      <c r="DW578" s="19">
        <v>156.69999999999999</v>
      </c>
    </row>
    <row r="579" spans="1:127">
      <c r="A579" s="17" t="s">
        <v>1751</v>
      </c>
      <c r="B579" s="17" t="s">
        <v>1752</v>
      </c>
      <c r="C579" s="18">
        <v>0.48307</v>
      </c>
      <c r="D579" s="19">
        <v>91.3</v>
      </c>
      <c r="E579" s="19">
        <v>90.2</v>
      </c>
      <c r="F579" s="19">
        <v>91.5</v>
      </c>
      <c r="G579" s="19">
        <v>90.6</v>
      </c>
      <c r="H579" s="19">
        <v>90.3</v>
      </c>
      <c r="I579" s="19">
        <v>88.5</v>
      </c>
      <c r="J579" s="19">
        <v>88.4</v>
      </c>
      <c r="K579" s="19">
        <v>86.1</v>
      </c>
      <c r="L579" s="19">
        <v>86.9</v>
      </c>
      <c r="M579" s="19">
        <v>86.4</v>
      </c>
      <c r="N579" s="19">
        <v>84</v>
      </c>
      <c r="O579" s="19">
        <v>85.3</v>
      </c>
      <c r="P579" s="19">
        <v>86.4</v>
      </c>
      <c r="Q579" s="19">
        <v>86.6</v>
      </c>
      <c r="R579" s="19">
        <v>85</v>
      </c>
      <c r="S579" s="19">
        <v>84.9</v>
      </c>
      <c r="T579" s="19">
        <v>86.3</v>
      </c>
      <c r="U579" s="19">
        <v>88.4</v>
      </c>
      <c r="V579" s="19">
        <v>89.2</v>
      </c>
      <c r="W579" s="19">
        <v>87.2</v>
      </c>
      <c r="X579" s="19">
        <v>90.1</v>
      </c>
      <c r="Y579" s="19">
        <v>91.6</v>
      </c>
      <c r="Z579" s="19">
        <v>91.2</v>
      </c>
      <c r="AA579" s="19">
        <v>92.1</v>
      </c>
      <c r="AB579" s="19">
        <v>92.7</v>
      </c>
      <c r="AC579" s="19">
        <v>94.3</v>
      </c>
      <c r="AD579" s="19">
        <v>94.8</v>
      </c>
      <c r="AE579" s="19">
        <v>95.6</v>
      </c>
      <c r="AF579" s="19">
        <v>93.1</v>
      </c>
      <c r="AG579" s="19">
        <v>93.9</v>
      </c>
      <c r="AH579" s="19">
        <v>93.6</v>
      </c>
      <c r="AI579" s="19">
        <v>92.5</v>
      </c>
      <c r="AJ579" s="19">
        <v>93.4</v>
      </c>
      <c r="AK579" s="19">
        <v>93.4</v>
      </c>
      <c r="AL579" s="19">
        <v>92.1</v>
      </c>
      <c r="AM579" s="19">
        <v>92.4</v>
      </c>
      <c r="AN579" s="19">
        <v>90.5</v>
      </c>
      <c r="AO579" s="19">
        <v>90.2</v>
      </c>
      <c r="AP579" s="19">
        <v>88.1</v>
      </c>
      <c r="AQ579" s="19">
        <v>87.8</v>
      </c>
      <c r="AR579" s="19">
        <v>85.4</v>
      </c>
      <c r="AS579" s="19">
        <v>86.7</v>
      </c>
      <c r="AT579" s="19">
        <v>84.3</v>
      </c>
      <c r="AU579" s="19">
        <v>81.5</v>
      </c>
      <c r="AV579" s="19">
        <v>78.8</v>
      </c>
      <c r="AW579" s="19">
        <v>77.7</v>
      </c>
      <c r="AX579" s="19">
        <v>78.7</v>
      </c>
      <c r="AY579" s="19">
        <v>78.400000000000006</v>
      </c>
      <c r="AZ579" s="19">
        <v>79.7</v>
      </c>
      <c r="BA579" s="19">
        <v>79.5</v>
      </c>
      <c r="BB579" s="19">
        <v>78.7</v>
      </c>
      <c r="BC579" s="19">
        <v>78.8</v>
      </c>
      <c r="BD579" s="19">
        <v>80.400000000000006</v>
      </c>
      <c r="BE579" s="19">
        <v>80.2</v>
      </c>
      <c r="BF579" s="19">
        <v>82.9</v>
      </c>
      <c r="BG579" s="19">
        <v>83.2</v>
      </c>
      <c r="BH579" s="19">
        <v>83.6</v>
      </c>
      <c r="BI579" s="19">
        <v>85.1</v>
      </c>
      <c r="BJ579" s="19">
        <v>85.2</v>
      </c>
      <c r="BK579" s="19">
        <v>86.2</v>
      </c>
      <c r="BL579" s="19">
        <v>89.8</v>
      </c>
      <c r="BM579" s="19">
        <v>88.9</v>
      </c>
      <c r="BN579" s="19">
        <v>88.4</v>
      </c>
      <c r="BO579" s="19">
        <v>87</v>
      </c>
      <c r="BP579" s="19">
        <v>87.4</v>
      </c>
      <c r="BQ579" s="19">
        <v>87</v>
      </c>
      <c r="BR579" s="19">
        <v>86.1</v>
      </c>
      <c r="BS579" s="19">
        <v>87.2</v>
      </c>
      <c r="BT579" s="19">
        <v>88.9</v>
      </c>
      <c r="BU579" s="19">
        <v>91</v>
      </c>
      <c r="BV579" s="19">
        <v>92</v>
      </c>
      <c r="BW579" s="19">
        <v>92.9</v>
      </c>
      <c r="BX579" s="19">
        <v>93.6</v>
      </c>
      <c r="BY579" s="19">
        <v>94.3</v>
      </c>
      <c r="BZ579" s="19">
        <v>95.1</v>
      </c>
      <c r="CA579" s="19">
        <v>95.6</v>
      </c>
      <c r="CB579" s="19">
        <v>95.8</v>
      </c>
      <c r="CC579" s="19">
        <v>95.7</v>
      </c>
      <c r="CD579" s="19">
        <v>96.5</v>
      </c>
      <c r="CE579" s="19">
        <v>97</v>
      </c>
      <c r="CF579" s="19">
        <v>96.3</v>
      </c>
      <c r="CG579" s="19">
        <v>95.8</v>
      </c>
      <c r="CH579" s="19">
        <v>96</v>
      </c>
      <c r="CI579" s="19">
        <v>95.5</v>
      </c>
      <c r="CJ579" s="19">
        <v>96.1</v>
      </c>
      <c r="CK579" s="19">
        <v>95.7</v>
      </c>
      <c r="CL579" s="19">
        <v>94.7</v>
      </c>
      <c r="CM579" s="19">
        <v>94.1</v>
      </c>
      <c r="CN579" s="19">
        <v>92.7</v>
      </c>
      <c r="CO579" s="19">
        <v>93</v>
      </c>
      <c r="CP579" s="19">
        <v>93.1</v>
      </c>
      <c r="CQ579" s="19">
        <v>92.5</v>
      </c>
      <c r="CR579" s="19">
        <v>91.2</v>
      </c>
      <c r="CS579" s="19">
        <v>91.3</v>
      </c>
      <c r="CT579" s="19">
        <v>91.7</v>
      </c>
      <c r="CU579" s="19">
        <v>92.5</v>
      </c>
      <c r="CV579" s="19">
        <v>92.5</v>
      </c>
      <c r="CW579" s="19">
        <v>90.8</v>
      </c>
      <c r="CX579" s="19">
        <v>91.7</v>
      </c>
      <c r="CY579" s="19">
        <v>92.4</v>
      </c>
      <c r="CZ579" s="19">
        <v>92.3</v>
      </c>
      <c r="DA579" s="19">
        <v>93.2</v>
      </c>
      <c r="DB579" s="19">
        <v>93.4</v>
      </c>
      <c r="DC579" s="19">
        <v>93.7</v>
      </c>
      <c r="DD579" s="19">
        <v>96.1</v>
      </c>
      <c r="DE579" s="19">
        <v>97.9</v>
      </c>
      <c r="DF579" s="19">
        <v>101.3</v>
      </c>
      <c r="DG579" s="19">
        <v>103.5</v>
      </c>
      <c r="DH579" s="19">
        <v>102.8</v>
      </c>
      <c r="DI579" s="19">
        <v>105.5</v>
      </c>
      <c r="DJ579" s="19">
        <v>106.4</v>
      </c>
      <c r="DK579" s="19">
        <v>106.7</v>
      </c>
      <c r="DL579" s="19">
        <v>109.2</v>
      </c>
      <c r="DM579" s="19">
        <v>111.8</v>
      </c>
      <c r="DN579" s="19">
        <v>115.2</v>
      </c>
      <c r="DO579" s="19">
        <v>116.3</v>
      </c>
      <c r="DP579" s="19">
        <v>117.3</v>
      </c>
      <c r="DQ579" s="19">
        <v>118.1</v>
      </c>
      <c r="DR579" s="19">
        <v>118.5</v>
      </c>
      <c r="DS579" s="19">
        <v>123.3</v>
      </c>
      <c r="DT579" s="19">
        <v>127.8</v>
      </c>
      <c r="DU579" s="19">
        <v>125.1</v>
      </c>
      <c r="DV579" s="19">
        <v>122.1</v>
      </c>
      <c r="DW579" s="19">
        <v>119.4</v>
      </c>
    </row>
    <row r="580" spans="1:127">
      <c r="A580" s="17" t="s">
        <v>1753</v>
      </c>
      <c r="B580" s="17" t="s">
        <v>1754</v>
      </c>
      <c r="C580" s="18">
        <v>0.41164000000000001</v>
      </c>
      <c r="D580" s="19">
        <v>118.4</v>
      </c>
      <c r="E580" s="19">
        <v>118.4</v>
      </c>
      <c r="F580" s="19">
        <v>116.4</v>
      </c>
      <c r="G580" s="19">
        <v>118.4</v>
      </c>
      <c r="H580" s="19">
        <v>118.4</v>
      </c>
      <c r="I580" s="19">
        <v>118.4</v>
      </c>
      <c r="J580" s="19">
        <v>118.4</v>
      </c>
      <c r="K580" s="19">
        <v>118.4</v>
      </c>
      <c r="L580" s="19">
        <v>118.4</v>
      </c>
      <c r="M580" s="19">
        <v>118.4</v>
      </c>
      <c r="N580" s="19">
        <v>114.5</v>
      </c>
      <c r="O580" s="19">
        <v>114.5</v>
      </c>
      <c r="P580" s="19">
        <v>114.5</v>
      </c>
      <c r="Q580" s="19">
        <v>114.5</v>
      </c>
      <c r="R580" s="19">
        <v>106.6</v>
      </c>
      <c r="S580" s="19">
        <v>106.6</v>
      </c>
      <c r="T580" s="19">
        <v>106.6</v>
      </c>
      <c r="U580" s="19">
        <v>106.6</v>
      </c>
      <c r="V580" s="19">
        <v>106.6</v>
      </c>
      <c r="W580" s="19">
        <v>106.6</v>
      </c>
      <c r="X580" s="19">
        <v>106.6</v>
      </c>
      <c r="Y580" s="19">
        <v>110.5</v>
      </c>
      <c r="Z580" s="19">
        <v>110.5</v>
      </c>
      <c r="AA580" s="19">
        <v>110.5</v>
      </c>
      <c r="AB580" s="19">
        <v>114.5</v>
      </c>
      <c r="AC580" s="19">
        <v>114.5</v>
      </c>
      <c r="AD580" s="19">
        <v>114.5</v>
      </c>
      <c r="AE580" s="19">
        <v>114.5</v>
      </c>
      <c r="AF580" s="19">
        <v>114.5</v>
      </c>
      <c r="AG580" s="19">
        <v>114.5</v>
      </c>
      <c r="AH580" s="19">
        <v>114.5</v>
      </c>
      <c r="AI580" s="19">
        <v>114.5</v>
      </c>
      <c r="AJ580" s="19">
        <v>114.5</v>
      </c>
      <c r="AK580" s="19">
        <v>108.5</v>
      </c>
      <c r="AL580" s="19">
        <v>114.5</v>
      </c>
      <c r="AM580" s="19">
        <v>114.5</v>
      </c>
      <c r="AN580" s="19">
        <v>114.5</v>
      </c>
      <c r="AO580" s="19">
        <v>114.5</v>
      </c>
      <c r="AP580" s="19">
        <v>114.5</v>
      </c>
      <c r="AQ580" s="19">
        <v>114.5</v>
      </c>
      <c r="AR580" s="19">
        <v>90.8</v>
      </c>
      <c r="AS580" s="19">
        <v>90.8</v>
      </c>
      <c r="AT580" s="19">
        <v>90.8</v>
      </c>
      <c r="AU580" s="19">
        <v>86</v>
      </c>
      <c r="AV580" s="19">
        <v>82.1</v>
      </c>
      <c r="AW580" s="19">
        <v>74.2</v>
      </c>
      <c r="AX580" s="19">
        <v>74.2</v>
      </c>
      <c r="AY580" s="19">
        <v>77.7</v>
      </c>
      <c r="AZ580" s="19">
        <v>77.7</v>
      </c>
      <c r="BA580" s="19">
        <v>82.9</v>
      </c>
      <c r="BB580" s="19">
        <v>82.9</v>
      </c>
      <c r="BC580" s="19">
        <v>82.9</v>
      </c>
      <c r="BD580" s="19">
        <v>82.9</v>
      </c>
      <c r="BE580" s="19">
        <v>82.9</v>
      </c>
      <c r="BF580" s="19">
        <v>86.8</v>
      </c>
      <c r="BG580" s="19">
        <v>86.8</v>
      </c>
      <c r="BH580" s="19">
        <v>86.8</v>
      </c>
      <c r="BI580" s="19">
        <v>86.8</v>
      </c>
      <c r="BJ580" s="19">
        <v>86.8</v>
      </c>
      <c r="BK580" s="19">
        <v>94.7</v>
      </c>
      <c r="BL580" s="19">
        <v>94.7</v>
      </c>
      <c r="BM580" s="19">
        <v>98.7</v>
      </c>
      <c r="BN580" s="19">
        <v>98.7</v>
      </c>
      <c r="BO580" s="19">
        <v>99.8</v>
      </c>
      <c r="BP580" s="19">
        <v>103.8</v>
      </c>
      <c r="BQ580" s="19">
        <v>107</v>
      </c>
      <c r="BR580" s="19">
        <v>105</v>
      </c>
      <c r="BS580" s="19">
        <v>105</v>
      </c>
      <c r="BT580" s="19">
        <v>113.7</v>
      </c>
      <c r="BU580" s="19">
        <v>113.9</v>
      </c>
      <c r="BV580" s="19">
        <v>124.7</v>
      </c>
      <c r="BW580" s="19">
        <v>129.1</v>
      </c>
      <c r="BX580" s="19">
        <v>129.1</v>
      </c>
      <c r="BY580" s="19">
        <v>142.1</v>
      </c>
      <c r="BZ580" s="19">
        <v>142.1</v>
      </c>
      <c r="CA580" s="19">
        <v>134.19999999999999</v>
      </c>
      <c r="CB580" s="19">
        <v>133</v>
      </c>
      <c r="CC580" s="19">
        <v>130.19999999999999</v>
      </c>
      <c r="CD580" s="19">
        <v>134.19999999999999</v>
      </c>
      <c r="CE580" s="19">
        <v>132.6</v>
      </c>
      <c r="CF580" s="19">
        <v>131.4</v>
      </c>
      <c r="CG580" s="19">
        <v>120</v>
      </c>
      <c r="CH580" s="19">
        <v>131</v>
      </c>
      <c r="CI580" s="19">
        <v>125.5</v>
      </c>
      <c r="CJ580" s="19">
        <v>125.5</v>
      </c>
      <c r="CK580" s="19">
        <v>125.1</v>
      </c>
      <c r="CL580" s="19">
        <v>119.2</v>
      </c>
      <c r="CM580" s="19">
        <v>108.5</v>
      </c>
      <c r="CN580" s="19">
        <v>103.8</v>
      </c>
      <c r="CO580" s="19">
        <v>109.3</v>
      </c>
      <c r="CP580" s="19">
        <v>104.2</v>
      </c>
      <c r="CQ580" s="19">
        <v>106.6</v>
      </c>
      <c r="CR580" s="19">
        <v>106.2</v>
      </c>
      <c r="CS580" s="19">
        <v>121.2</v>
      </c>
      <c r="CT580" s="19">
        <v>118.4</v>
      </c>
      <c r="CU580" s="19">
        <v>112.5</v>
      </c>
      <c r="CV580" s="19">
        <v>112.5</v>
      </c>
      <c r="CW580" s="19">
        <v>107.3</v>
      </c>
      <c r="CX580" s="19">
        <v>111.7</v>
      </c>
      <c r="CY580" s="19">
        <v>115.2</v>
      </c>
      <c r="CZ580" s="19">
        <v>114.1</v>
      </c>
      <c r="DA580" s="19">
        <v>120.4</v>
      </c>
      <c r="DB580" s="19">
        <v>120.4</v>
      </c>
      <c r="DC580" s="19">
        <v>120.4</v>
      </c>
      <c r="DD580" s="19">
        <v>120.4</v>
      </c>
      <c r="DE580" s="19">
        <v>159</v>
      </c>
      <c r="DF580" s="19">
        <v>136.9</v>
      </c>
      <c r="DG580" s="19">
        <v>151.19999999999999</v>
      </c>
      <c r="DH580" s="19">
        <v>163.80000000000001</v>
      </c>
      <c r="DI580" s="19">
        <v>169.7</v>
      </c>
      <c r="DJ580" s="19">
        <v>164.6</v>
      </c>
      <c r="DK580" s="19">
        <v>165.8</v>
      </c>
      <c r="DL580" s="19">
        <v>166.2</v>
      </c>
      <c r="DM580" s="19">
        <v>168.9</v>
      </c>
      <c r="DN580" s="19">
        <v>183.5</v>
      </c>
      <c r="DO580" s="19">
        <v>164.6</v>
      </c>
      <c r="DP580" s="19">
        <v>170.9</v>
      </c>
      <c r="DQ580" s="19">
        <v>176.8</v>
      </c>
      <c r="DR580" s="19">
        <v>180.8</v>
      </c>
      <c r="DS580" s="19">
        <v>225</v>
      </c>
      <c r="DT580" s="19">
        <v>226.5</v>
      </c>
      <c r="DU580" s="19">
        <v>217.1</v>
      </c>
      <c r="DV580" s="19">
        <v>177.6</v>
      </c>
      <c r="DW580" s="19">
        <v>200.5</v>
      </c>
    </row>
    <row r="581" spans="1:127">
      <c r="A581" s="17" t="s">
        <v>1755</v>
      </c>
      <c r="B581" s="17" t="s">
        <v>1756</v>
      </c>
      <c r="C581" s="18">
        <v>2.9250000000000002E-2</v>
      </c>
      <c r="D581" s="19">
        <v>107.5</v>
      </c>
      <c r="E581" s="19">
        <v>102.5</v>
      </c>
      <c r="F581" s="19">
        <v>102.2</v>
      </c>
      <c r="G581" s="19">
        <v>105.8</v>
      </c>
      <c r="H581" s="19">
        <v>105.4</v>
      </c>
      <c r="I581" s="19">
        <v>105.9</v>
      </c>
      <c r="J581" s="19">
        <v>108.6</v>
      </c>
      <c r="K581" s="19">
        <v>105.8</v>
      </c>
      <c r="L581" s="19">
        <v>106.9</v>
      </c>
      <c r="M581" s="19">
        <v>107.4</v>
      </c>
      <c r="N581" s="19">
        <v>106.6</v>
      </c>
      <c r="O581" s="19">
        <v>111.2</v>
      </c>
      <c r="P581" s="19">
        <v>114</v>
      </c>
      <c r="Q581" s="19">
        <v>107.1</v>
      </c>
      <c r="R581" s="19">
        <v>110.9</v>
      </c>
      <c r="S581" s="19">
        <v>109.3</v>
      </c>
      <c r="T581" s="19">
        <v>106.9</v>
      </c>
      <c r="U581" s="19">
        <v>109</v>
      </c>
      <c r="V581" s="19">
        <v>109.9</v>
      </c>
      <c r="W581" s="19">
        <v>110.1</v>
      </c>
      <c r="X581" s="19">
        <v>110.5</v>
      </c>
      <c r="Y581" s="19">
        <v>114.8</v>
      </c>
      <c r="Z581" s="19">
        <v>114.9</v>
      </c>
      <c r="AA581" s="19">
        <v>117.8</v>
      </c>
      <c r="AB581" s="19">
        <v>117</v>
      </c>
      <c r="AC581" s="19">
        <v>120.4</v>
      </c>
      <c r="AD581" s="19">
        <v>118.3</v>
      </c>
      <c r="AE581" s="19">
        <v>117.9</v>
      </c>
      <c r="AF581" s="19">
        <v>115.9</v>
      </c>
      <c r="AG581" s="19">
        <v>115.6</v>
      </c>
      <c r="AH581" s="19">
        <v>112.5</v>
      </c>
      <c r="AI581" s="19">
        <v>115.1</v>
      </c>
      <c r="AJ581" s="19">
        <v>112.9</v>
      </c>
      <c r="AK581" s="19">
        <v>122.5</v>
      </c>
      <c r="AL581" s="19">
        <v>119.4</v>
      </c>
      <c r="AM581" s="19">
        <v>117.1</v>
      </c>
      <c r="AN581" s="19">
        <v>110</v>
      </c>
      <c r="AO581" s="19">
        <v>110.8</v>
      </c>
      <c r="AP581" s="19">
        <v>109.7</v>
      </c>
      <c r="AQ581" s="19">
        <v>104.2</v>
      </c>
      <c r="AR581" s="19">
        <v>104.9</v>
      </c>
      <c r="AS581" s="19">
        <v>106</v>
      </c>
      <c r="AT581" s="19">
        <v>108.7</v>
      </c>
      <c r="AU581" s="19">
        <v>107.3</v>
      </c>
      <c r="AV581" s="19">
        <v>103</v>
      </c>
      <c r="AW581" s="19">
        <v>97.2</v>
      </c>
      <c r="AX581" s="19">
        <v>96.2</v>
      </c>
      <c r="AY581" s="19">
        <v>96.7</v>
      </c>
      <c r="AZ581" s="19">
        <v>97.6</v>
      </c>
      <c r="BA581" s="19">
        <v>97.2</v>
      </c>
      <c r="BB581" s="19">
        <v>100</v>
      </c>
      <c r="BC581" s="19">
        <v>96.9</v>
      </c>
      <c r="BD581" s="19">
        <v>97.5</v>
      </c>
      <c r="BE581" s="19">
        <v>97.4</v>
      </c>
      <c r="BF581" s="19">
        <v>101.4</v>
      </c>
      <c r="BG581" s="19">
        <v>107.6</v>
      </c>
      <c r="BH581" s="19">
        <v>117</v>
      </c>
      <c r="BI581" s="19">
        <v>116.1</v>
      </c>
      <c r="BJ581" s="19">
        <v>115.9</v>
      </c>
      <c r="BK581" s="19">
        <v>117.3</v>
      </c>
      <c r="BL581" s="19">
        <v>117.4</v>
      </c>
      <c r="BM581" s="19">
        <v>120.8</v>
      </c>
      <c r="BN581" s="19">
        <v>120.8</v>
      </c>
      <c r="BO581" s="19">
        <v>110.3</v>
      </c>
      <c r="BP581" s="19">
        <v>108.6</v>
      </c>
      <c r="BQ581" s="19">
        <v>112.1</v>
      </c>
      <c r="BR581" s="19">
        <v>117</v>
      </c>
      <c r="BS581" s="19">
        <v>117.8</v>
      </c>
      <c r="BT581" s="19">
        <v>118.1</v>
      </c>
      <c r="BU581" s="19">
        <v>117</v>
      </c>
      <c r="BV581" s="19">
        <v>117.8</v>
      </c>
      <c r="BW581" s="19">
        <v>119.5</v>
      </c>
      <c r="BX581" s="19">
        <v>117.4</v>
      </c>
      <c r="BY581" s="19">
        <v>119.9</v>
      </c>
      <c r="BZ581" s="19">
        <v>122</v>
      </c>
      <c r="CA581" s="19">
        <v>119</v>
      </c>
      <c r="CB581" s="19">
        <v>120.3</v>
      </c>
      <c r="CC581" s="19">
        <v>120.1</v>
      </c>
      <c r="CD581" s="19">
        <v>122</v>
      </c>
      <c r="CE581" s="19">
        <v>122.5</v>
      </c>
      <c r="CF581" s="19">
        <v>124</v>
      </c>
      <c r="CG581" s="19">
        <v>120.6</v>
      </c>
      <c r="CH581" s="19">
        <v>120.6</v>
      </c>
      <c r="CI581" s="19">
        <v>121.5</v>
      </c>
      <c r="CJ581" s="19">
        <v>120.2</v>
      </c>
      <c r="CK581" s="19">
        <v>118.4</v>
      </c>
      <c r="CL581" s="19">
        <v>117.1</v>
      </c>
      <c r="CM581" s="19">
        <v>116.5</v>
      </c>
      <c r="CN581" s="19">
        <v>113.4</v>
      </c>
      <c r="CO581" s="19">
        <v>115.5</v>
      </c>
      <c r="CP581" s="19">
        <v>116.7</v>
      </c>
      <c r="CQ581" s="19">
        <v>113.9</v>
      </c>
      <c r="CR581" s="19">
        <v>110.6</v>
      </c>
      <c r="CS581" s="19">
        <v>112</v>
      </c>
      <c r="CT581" s="19">
        <v>108.8</v>
      </c>
      <c r="CU581" s="19">
        <v>110.5</v>
      </c>
      <c r="CV581" s="19">
        <v>110.7</v>
      </c>
      <c r="CW581" s="19">
        <v>110.7</v>
      </c>
      <c r="CX581" s="19">
        <v>113.7</v>
      </c>
      <c r="CY581" s="19">
        <v>114.5</v>
      </c>
      <c r="CZ581" s="19">
        <v>113.1</v>
      </c>
      <c r="DA581" s="19">
        <v>113.6</v>
      </c>
      <c r="DB581" s="19">
        <v>113.8</v>
      </c>
      <c r="DC581" s="19">
        <v>117.5</v>
      </c>
      <c r="DD581" s="19">
        <v>120.7</v>
      </c>
      <c r="DE581" s="19">
        <v>127.4</v>
      </c>
      <c r="DF581" s="19">
        <v>127.6</v>
      </c>
      <c r="DG581" s="19">
        <v>133.6</v>
      </c>
      <c r="DH581" s="19">
        <v>133.80000000000001</v>
      </c>
      <c r="DI581" s="19">
        <v>135.9</v>
      </c>
      <c r="DJ581" s="19">
        <v>137.5</v>
      </c>
      <c r="DK581" s="19">
        <v>141.69999999999999</v>
      </c>
      <c r="DL581" s="19">
        <v>150.9</v>
      </c>
      <c r="DM581" s="19">
        <v>158.4</v>
      </c>
      <c r="DN581" s="19">
        <v>164.9</v>
      </c>
      <c r="DO581" s="19">
        <v>169.1</v>
      </c>
      <c r="DP581" s="19">
        <v>169.3</v>
      </c>
      <c r="DQ581" s="19">
        <v>158</v>
      </c>
      <c r="DR581" s="19">
        <v>164.3</v>
      </c>
      <c r="DS581" s="19">
        <v>166.2</v>
      </c>
      <c r="DT581" s="19">
        <v>169</v>
      </c>
      <c r="DU581" s="19">
        <v>167.5</v>
      </c>
      <c r="DV581" s="19">
        <v>163.19999999999999</v>
      </c>
      <c r="DW581" s="19">
        <v>158</v>
      </c>
    </row>
    <row r="582" spans="1:127">
      <c r="A582" s="17" t="s">
        <v>1757</v>
      </c>
      <c r="B582" s="17" t="s">
        <v>1758</v>
      </c>
      <c r="C582" s="18">
        <v>0.20533999999999999</v>
      </c>
      <c r="D582" s="19">
        <v>102.6</v>
      </c>
      <c r="E582" s="19">
        <v>105.2</v>
      </c>
      <c r="F582" s="19">
        <v>102.1</v>
      </c>
      <c r="G582" s="19">
        <v>103.8</v>
      </c>
      <c r="H582" s="19">
        <v>103.6</v>
      </c>
      <c r="I582" s="19">
        <v>103.2</v>
      </c>
      <c r="J582" s="19">
        <v>102.4</v>
      </c>
      <c r="K582" s="19">
        <v>101.4</v>
      </c>
      <c r="L582" s="19">
        <v>100.9</v>
      </c>
      <c r="M582" s="19">
        <v>103.8</v>
      </c>
      <c r="N582" s="19">
        <v>102.5</v>
      </c>
      <c r="O582" s="19">
        <v>103.4</v>
      </c>
      <c r="P582" s="19">
        <v>105.6</v>
      </c>
      <c r="Q582" s="19">
        <v>103.7</v>
      </c>
      <c r="R582" s="19">
        <v>104.8</v>
      </c>
      <c r="S582" s="19">
        <v>106.4</v>
      </c>
      <c r="T582" s="19">
        <v>104</v>
      </c>
      <c r="U582" s="19">
        <v>103.5</v>
      </c>
      <c r="V582" s="19">
        <v>103.3</v>
      </c>
      <c r="W582" s="19">
        <v>103.9</v>
      </c>
      <c r="X582" s="19">
        <v>104.7</v>
      </c>
      <c r="Y582" s="19">
        <v>105.8</v>
      </c>
      <c r="Z582" s="19">
        <v>103.1</v>
      </c>
      <c r="AA582" s="19">
        <v>105.3</v>
      </c>
      <c r="AB582" s="19">
        <v>105.9</v>
      </c>
      <c r="AC582" s="19">
        <v>104.4</v>
      </c>
      <c r="AD582" s="19">
        <v>107.4</v>
      </c>
      <c r="AE582" s="19">
        <v>109.1</v>
      </c>
      <c r="AF582" s="19">
        <v>113.4</v>
      </c>
      <c r="AG582" s="19">
        <v>111.1</v>
      </c>
      <c r="AH582" s="19">
        <v>112.6</v>
      </c>
      <c r="AI582" s="19">
        <v>110.4</v>
      </c>
      <c r="AJ582" s="19">
        <v>110.1</v>
      </c>
      <c r="AK582" s="19">
        <v>107.1</v>
      </c>
      <c r="AL582" s="19">
        <v>107</v>
      </c>
      <c r="AM582" s="19">
        <v>107.2</v>
      </c>
      <c r="AN582" s="19">
        <v>105.5</v>
      </c>
      <c r="AO582" s="19">
        <v>107.5</v>
      </c>
      <c r="AP582" s="19">
        <v>105.4</v>
      </c>
      <c r="AQ582" s="19">
        <v>107.6</v>
      </c>
      <c r="AR582" s="19">
        <v>104.3</v>
      </c>
      <c r="AS582" s="19">
        <v>104.9</v>
      </c>
      <c r="AT582" s="19">
        <v>103.1</v>
      </c>
      <c r="AU582" s="19">
        <v>104.2</v>
      </c>
      <c r="AV582" s="19">
        <v>101.5</v>
      </c>
      <c r="AW582" s="19">
        <v>102.7</v>
      </c>
      <c r="AX582" s="19">
        <v>104.2</v>
      </c>
      <c r="AY582" s="19">
        <v>104.4</v>
      </c>
      <c r="AZ582" s="19">
        <v>104.4</v>
      </c>
      <c r="BA582" s="19">
        <v>106.8</v>
      </c>
      <c r="BB582" s="19">
        <v>107.7</v>
      </c>
      <c r="BC582" s="19">
        <v>106.4</v>
      </c>
      <c r="BD582" s="19">
        <v>105.2</v>
      </c>
      <c r="BE582" s="19">
        <v>104.9</v>
      </c>
      <c r="BF582" s="19">
        <v>106.8</v>
      </c>
      <c r="BG582" s="19">
        <v>107</v>
      </c>
      <c r="BH582" s="19">
        <v>111.2</v>
      </c>
      <c r="BI582" s="19">
        <v>112.3</v>
      </c>
      <c r="BJ582" s="19">
        <v>112</v>
      </c>
      <c r="BK582" s="19">
        <v>108.8</v>
      </c>
      <c r="BL582" s="19">
        <v>109.8</v>
      </c>
      <c r="BM582" s="19">
        <v>110.6</v>
      </c>
      <c r="BN582" s="19">
        <v>110.3</v>
      </c>
      <c r="BO582" s="19">
        <v>110.4</v>
      </c>
      <c r="BP582" s="19">
        <v>112.6</v>
      </c>
      <c r="BQ582" s="19">
        <v>116.6</v>
      </c>
      <c r="BR582" s="19">
        <v>116.4</v>
      </c>
      <c r="BS582" s="19">
        <v>116.8</v>
      </c>
      <c r="BT582" s="19">
        <v>118.8</v>
      </c>
      <c r="BU582" s="19">
        <v>122.6</v>
      </c>
      <c r="BV582" s="19">
        <v>123.5</v>
      </c>
      <c r="BW582" s="19">
        <v>124.8</v>
      </c>
      <c r="BX582" s="19">
        <v>124.5</v>
      </c>
      <c r="BY582" s="19">
        <v>123.4</v>
      </c>
      <c r="BZ582" s="19">
        <v>126.5</v>
      </c>
      <c r="CA582" s="19">
        <v>124.8</v>
      </c>
      <c r="CB582" s="19">
        <v>125.8</v>
      </c>
      <c r="CC582" s="19">
        <v>127.4</v>
      </c>
      <c r="CD582" s="19">
        <v>127.6</v>
      </c>
      <c r="CE582" s="19">
        <v>127</v>
      </c>
      <c r="CF582" s="19">
        <v>127.3</v>
      </c>
      <c r="CG582" s="19">
        <v>127.8</v>
      </c>
      <c r="CH582" s="19">
        <v>128.6</v>
      </c>
      <c r="CI582" s="19">
        <v>128.1</v>
      </c>
      <c r="CJ582" s="19">
        <v>127.1</v>
      </c>
      <c r="CK582" s="19">
        <v>126.4</v>
      </c>
      <c r="CL582" s="19">
        <v>129.69999999999999</v>
      </c>
      <c r="CM582" s="19">
        <v>127</v>
      </c>
      <c r="CN582" s="19">
        <v>124.5</v>
      </c>
      <c r="CO582" s="19">
        <v>124.8</v>
      </c>
      <c r="CP582" s="19">
        <v>125.1</v>
      </c>
      <c r="CQ582" s="19">
        <v>123.7</v>
      </c>
      <c r="CR582" s="19">
        <v>126.5</v>
      </c>
      <c r="CS582" s="19">
        <v>126.9</v>
      </c>
      <c r="CT582" s="19">
        <v>127.4</v>
      </c>
      <c r="CU582" s="19">
        <v>125</v>
      </c>
      <c r="CV582" s="19">
        <v>125.3</v>
      </c>
      <c r="CW582" s="19">
        <v>123.3</v>
      </c>
      <c r="CX582" s="19">
        <v>120.9</v>
      </c>
      <c r="CY582" s="19">
        <v>123.3</v>
      </c>
      <c r="CZ582" s="19">
        <v>125.3</v>
      </c>
      <c r="DA582" s="19">
        <v>123.2</v>
      </c>
      <c r="DB582" s="19">
        <v>123.4</v>
      </c>
      <c r="DC582" s="19">
        <v>126.7</v>
      </c>
      <c r="DD582" s="19">
        <v>129.80000000000001</v>
      </c>
      <c r="DE582" s="19">
        <v>134.69999999999999</v>
      </c>
      <c r="DF582" s="19">
        <v>137.5</v>
      </c>
      <c r="DG582" s="19">
        <v>141.4</v>
      </c>
      <c r="DH582" s="19">
        <v>140.4</v>
      </c>
      <c r="DI582" s="19">
        <v>146.4</v>
      </c>
      <c r="DJ582" s="19">
        <v>145.4</v>
      </c>
      <c r="DK582" s="19">
        <v>148.5</v>
      </c>
      <c r="DL582" s="19">
        <v>151.6</v>
      </c>
      <c r="DM582" s="19">
        <v>154.30000000000001</v>
      </c>
      <c r="DN582" s="19">
        <v>159.9</v>
      </c>
      <c r="DO582" s="19">
        <v>160.1</v>
      </c>
      <c r="DP582" s="19">
        <v>161.80000000000001</v>
      </c>
      <c r="DQ582" s="19">
        <v>163.80000000000001</v>
      </c>
      <c r="DR582" s="19">
        <v>167.1</v>
      </c>
      <c r="DS582" s="19">
        <v>171.9</v>
      </c>
      <c r="DT582" s="19">
        <v>183.1</v>
      </c>
      <c r="DU582" s="19">
        <v>177</v>
      </c>
      <c r="DV582" s="19">
        <v>169.2</v>
      </c>
      <c r="DW582" s="19">
        <v>174</v>
      </c>
    </row>
    <row r="583" spans="1:127">
      <c r="A583" s="17" t="s">
        <v>1759</v>
      </c>
      <c r="B583" s="17" t="s">
        <v>1760</v>
      </c>
      <c r="C583" s="18">
        <v>7.5000000000000002E-4</v>
      </c>
      <c r="D583" s="19">
        <v>101.3</v>
      </c>
      <c r="E583" s="19">
        <v>106.8</v>
      </c>
      <c r="F583" s="19">
        <v>105</v>
      </c>
      <c r="G583" s="19">
        <v>107.4</v>
      </c>
      <c r="H583" s="19">
        <v>103.5</v>
      </c>
      <c r="I583" s="19">
        <v>105.9</v>
      </c>
      <c r="J583" s="19">
        <v>101.6</v>
      </c>
      <c r="K583" s="19">
        <v>102.8</v>
      </c>
      <c r="L583" s="19">
        <v>103.2</v>
      </c>
      <c r="M583" s="19">
        <v>103.6</v>
      </c>
      <c r="N583" s="19">
        <v>103.5</v>
      </c>
      <c r="O583" s="19">
        <v>102.9</v>
      </c>
      <c r="P583" s="19">
        <v>102.8</v>
      </c>
      <c r="Q583" s="19">
        <v>103.2</v>
      </c>
      <c r="R583" s="19">
        <v>102</v>
      </c>
      <c r="S583" s="19">
        <v>103.8</v>
      </c>
      <c r="T583" s="19">
        <v>103.7</v>
      </c>
      <c r="U583" s="19">
        <v>103.7</v>
      </c>
      <c r="V583" s="19">
        <v>105.6</v>
      </c>
      <c r="W583" s="19">
        <v>107.9</v>
      </c>
      <c r="X583" s="19">
        <v>108.7</v>
      </c>
      <c r="Y583" s="19">
        <v>107</v>
      </c>
      <c r="Z583" s="19">
        <v>108.8</v>
      </c>
      <c r="AA583" s="19">
        <v>109.7</v>
      </c>
      <c r="AB583" s="19">
        <v>110.2</v>
      </c>
      <c r="AC583" s="19">
        <v>108.4</v>
      </c>
      <c r="AD583" s="19">
        <v>109.8</v>
      </c>
      <c r="AE583" s="19">
        <v>109</v>
      </c>
      <c r="AF583" s="19">
        <v>110.6</v>
      </c>
      <c r="AG583" s="19">
        <v>111.8</v>
      </c>
      <c r="AH583" s="19">
        <v>110.3</v>
      </c>
      <c r="AI583" s="19">
        <v>111.8</v>
      </c>
      <c r="AJ583" s="19">
        <v>112.7</v>
      </c>
      <c r="AK583" s="19">
        <v>110.1</v>
      </c>
      <c r="AL583" s="19">
        <v>110.4</v>
      </c>
      <c r="AM583" s="19">
        <v>111.6</v>
      </c>
      <c r="AN583" s="19">
        <v>108.5</v>
      </c>
      <c r="AO583" s="19">
        <v>110.9</v>
      </c>
      <c r="AP583" s="19">
        <v>109.2</v>
      </c>
      <c r="AQ583" s="19">
        <v>107</v>
      </c>
      <c r="AR583" s="19">
        <v>106.4</v>
      </c>
      <c r="AS583" s="19">
        <v>106.1</v>
      </c>
      <c r="AT583" s="19">
        <v>104.9</v>
      </c>
      <c r="AU583" s="19">
        <v>104.3</v>
      </c>
      <c r="AV583" s="19">
        <v>102.6</v>
      </c>
      <c r="AW583" s="19">
        <v>97.8</v>
      </c>
      <c r="AX583" s="19">
        <v>97.7</v>
      </c>
      <c r="AY583" s="19">
        <v>98.2</v>
      </c>
      <c r="AZ583" s="19">
        <v>101.4</v>
      </c>
      <c r="BA583" s="19">
        <v>101.2</v>
      </c>
      <c r="BB583" s="19">
        <v>101.8</v>
      </c>
      <c r="BC583" s="19">
        <v>100.4</v>
      </c>
      <c r="BD583" s="19">
        <v>100.2</v>
      </c>
      <c r="BE583" s="19">
        <v>102.9</v>
      </c>
      <c r="BF583" s="19">
        <v>103</v>
      </c>
      <c r="BG583" s="19">
        <v>101.4</v>
      </c>
      <c r="BH583" s="19">
        <v>100.5</v>
      </c>
      <c r="BI583" s="19">
        <v>102.9</v>
      </c>
      <c r="BJ583" s="19">
        <v>102.2</v>
      </c>
      <c r="BK583" s="19">
        <v>104.5</v>
      </c>
      <c r="BL583" s="19">
        <v>105.2</v>
      </c>
      <c r="BM583" s="19">
        <v>105.5</v>
      </c>
      <c r="BN583" s="19">
        <v>105.2</v>
      </c>
      <c r="BO583" s="19">
        <v>106</v>
      </c>
      <c r="BP583" s="19">
        <v>105.9</v>
      </c>
      <c r="BQ583" s="19">
        <v>106.8</v>
      </c>
      <c r="BR583" s="19">
        <v>106.8</v>
      </c>
      <c r="BS583" s="19">
        <v>106.5</v>
      </c>
      <c r="BT583" s="19">
        <v>106.4</v>
      </c>
      <c r="BU583" s="19">
        <v>107.3</v>
      </c>
      <c r="BV583" s="19">
        <v>108.2</v>
      </c>
      <c r="BW583" s="19">
        <v>109.4</v>
      </c>
      <c r="BX583" s="19">
        <v>109.5</v>
      </c>
      <c r="BY583" s="19">
        <v>113.5</v>
      </c>
      <c r="BZ583" s="19">
        <v>113.9</v>
      </c>
      <c r="CA583" s="19">
        <v>113.7</v>
      </c>
      <c r="CB583" s="19">
        <v>113.5</v>
      </c>
      <c r="CC583" s="19">
        <v>112.9</v>
      </c>
      <c r="CD583" s="19">
        <v>114</v>
      </c>
      <c r="CE583" s="19">
        <v>112.8</v>
      </c>
      <c r="CF583" s="19">
        <v>114.5</v>
      </c>
      <c r="CG583" s="19">
        <v>114.8</v>
      </c>
      <c r="CH583" s="19">
        <v>113.1</v>
      </c>
      <c r="CI583" s="19">
        <v>114.1</v>
      </c>
      <c r="CJ583" s="19">
        <v>114.3</v>
      </c>
      <c r="CK583" s="19">
        <v>114.3</v>
      </c>
      <c r="CL583" s="19">
        <v>113.7</v>
      </c>
      <c r="CM583" s="19">
        <v>113.6</v>
      </c>
      <c r="CN583" s="19">
        <v>112</v>
      </c>
      <c r="CO583" s="19">
        <v>111.6</v>
      </c>
      <c r="CP583" s="19">
        <v>111</v>
      </c>
      <c r="CQ583" s="19">
        <v>110.4</v>
      </c>
      <c r="CR583" s="19">
        <v>109.5</v>
      </c>
      <c r="CS583" s="19">
        <v>110.1</v>
      </c>
      <c r="CT583" s="19">
        <v>110</v>
      </c>
      <c r="CU583" s="19">
        <v>110.1</v>
      </c>
      <c r="CV583" s="19">
        <v>108.7</v>
      </c>
      <c r="CW583" s="19">
        <v>110.5</v>
      </c>
      <c r="CX583" s="19">
        <v>110.4</v>
      </c>
      <c r="CY583" s="19">
        <v>109.4</v>
      </c>
      <c r="CZ583" s="19">
        <v>110.5</v>
      </c>
      <c r="DA583" s="19">
        <v>110.6</v>
      </c>
      <c r="DB583" s="19">
        <v>111.7</v>
      </c>
      <c r="DC583" s="19">
        <v>112.1</v>
      </c>
      <c r="DD583" s="19">
        <v>113.5</v>
      </c>
      <c r="DE583" s="19">
        <v>119.2</v>
      </c>
      <c r="DF583" s="19">
        <v>116.4</v>
      </c>
      <c r="DG583" s="19">
        <v>119</v>
      </c>
      <c r="DH583" s="19">
        <v>123.8</v>
      </c>
      <c r="DI583" s="19">
        <v>136</v>
      </c>
      <c r="DJ583" s="19">
        <v>137.69999999999999</v>
      </c>
      <c r="DK583" s="19">
        <v>134.69999999999999</v>
      </c>
      <c r="DL583" s="19">
        <v>133.19999999999999</v>
      </c>
      <c r="DM583" s="19">
        <v>134</v>
      </c>
      <c r="DN583" s="19">
        <v>137</v>
      </c>
      <c r="DO583" s="19">
        <v>140.30000000000001</v>
      </c>
      <c r="DP583" s="19">
        <v>138.69999999999999</v>
      </c>
      <c r="DQ583" s="19">
        <v>137.4</v>
      </c>
      <c r="DR583" s="19">
        <v>137.4</v>
      </c>
      <c r="DS583" s="19">
        <v>136.69999999999999</v>
      </c>
      <c r="DT583" s="19">
        <v>140.5</v>
      </c>
      <c r="DU583" s="19">
        <v>143</v>
      </c>
      <c r="DV583" s="19">
        <v>141.5</v>
      </c>
      <c r="DW583" s="19">
        <v>140</v>
      </c>
    </row>
    <row r="584" spans="1:127">
      <c r="A584" s="17" t="s">
        <v>1761</v>
      </c>
      <c r="B584" s="17" t="s">
        <v>1762</v>
      </c>
      <c r="C584" s="18">
        <v>0.20458999999999999</v>
      </c>
      <c r="D584" s="19">
        <v>102.6</v>
      </c>
      <c r="E584" s="19">
        <v>105.2</v>
      </c>
      <c r="F584" s="19">
        <v>102.1</v>
      </c>
      <c r="G584" s="19">
        <v>103.8</v>
      </c>
      <c r="H584" s="19">
        <v>103.6</v>
      </c>
      <c r="I584" s="19">
        <v>103.2</v>
      </c>
      <c r="J584" s="19">
        <v>102.4</v>
      </c>
      <c r="K584" s="19">
        <v>101.4</v>
      </c>
      <c r="L584" s="19">
        <v>100.9</v>
      </c>
      <c r="M584" s="19">
        <v>103.8</v>
      </c>
      <c r="N584" s="19">
        <v>102.5</v>
      </c>
      <c r="O584" s="19">
        <v>103.4</v>
      </c>
      <c r="P584" s="19">
        <v>105.6</v>
      </c>
      <c r="Q584" s="19">
        <v>103.7</v>
      </c>
      <c r="R584" s="19">
        <v>104.8</v>
      </c>
      <c r="S584" s="19">
        <v>106.4</v>
      </c>
      <c r="T584" s="19">
        <v>104</v>
      </c>
      <c r="U584" s="19">
        <v>103.5</v>
      </c>
      <c r="V584" s="19">
        <v>103.3</v>
      </c>
      <c r="W584" s="19">
        <v>103.9</v>
      </c>
      <c r="X584" s="19">
        <v>104.7</v>
      </c>
      <c r="Y584" s="19">
        <v>105.8</v>
      </c>
      <c r="Z584" s="19">
        <v>103</v>
      </c>
      <c r="AA584" s="19">
        <v>105.3</v>
      </c>
      <c r="AB584" s="19">
        <v>105.9</v>
      </c>
      <c r="AC584" s="19">
        <v>104.4</v>
      </c>
      <c r="AD584" s="19">
        <v>107.4</v>
      </c>
      <c r="AE584" s="19">
        <v>109.1</v>
      </c>
      <c r="AF584" s="19">
        <v>113.5</v>
      </c>
      <c r="AG584" s="19">
        <v>111.1</v>
      </c>
      <c r="AH584" s="19">
        <v>112.6</v>
      </c>
      <c r="AI584" s="19">
        <v>110.4</v>
      </c>
      <c r="AJ584" s="19">
        <v>110.1</v>
      </c>
      <c r="AK584" s="19">
        <v>107.1</v>
      </c>
      <c r="AL584" s="19">
        <v>107</v>
      </c>
      <c r="AM584" s="19">
        <v>107.1</v>
      </c>
      <c r="AN584" s="19">
        <v>105.5</v>
      </c>
      <c r="AO584" s="19">
        <v>107.5</v>
      </c>
      <c r="AP584" s="19">
        <v>105.4</v>
      </c>
      <c r="AQ584" s="19">
        <v>107.6</v>
      </c>
      <c r="AR584" s="19">
        <v>104.3</v>
      </c>
      <c r="AS584" s="19">
        <v>104.9</v>
      </c>
      <c r="AT584" s="19">
        <v>103.1</v>
      </c>
      <c r="AU584" s="19">
        <v>104.2</v>
      </c>
      <c r="AV584" s="19">
        <v>101.5</v>
      </c>
      <c r="AW584" s="19">
        <v>102.7</v>
      </c>
      <c r="AX584" s="19">
        <v>104.3</v>
      </c>
      <c r="AY584" s="19">
        <v>104.5</v>
      </c>
      <c r="AZ584" s="19">
        <v>104.5</v>
      </c>
      <c r="BA584" s="19">
        <v>106.8</v>
      </c>
      <c r="BB584" s="19">
        <v>107.8</v>
      </c>
      <c r="BC584" s="19">
        <v>106.4</v>
      </c>
      <c r="BD584" s="19">
        <v>105.2</v>
      </c>
      <c r="BE584" s="19">
        <v>104.9</v>
      </c>
      <c r="BF584" s="19">
        <v>106.8</v>
      </c>
      <c r="BG584" s="19">
        <v>107</v>
      </c>
      <c r="BH584" s="19">
        <v>111.2</v>
      </c>
      <c r="BI584" s="19">
        <v>112.3</v>
      </c>
      <c r="BJ584" s="19">
        <v>112.1</v>
      </c>
      <c r="BK584" s="19">
        <v>108.8</v>
      </c>
      <c r="BL584" s="19">
        <v>109.8</v>
      </c>
      <c r="BM584" s="19">
        <v>110.6</v>
      </c>
      <c r="BN584" s="19">
        <v>110.3</v>
      </c>
      <c r="BO584" s="19">
        <v>110.4</v>
      </c>
      <c r="BP584" s="19">
        <v>112.6</v>
      </c>
      <c r="BQ584" s="19">
        <v>116.6</v>
      </c>
      <c r="BR584" s="19">
        <v>116.4</v>
      </c>
      <c r="BS584" s="19">
        <v>116.8</v>
      </c>
      <c r="BT584" s="19">
        <v>118.8</v>
      </c>
      <c r="BU584" s="19">
        <v>122.6</v>
      </c>
      <c r="BV584" s="19">
        <v>123.5</v>
      </c>
      <c r="BW584" s="19">
        <v>124.9</v>
      </c>
      <c r="BX584" s="19">
        <v>124.5</v>
      </c>
      <c r="BY584" s="19">
        <v>123.4</v>
      </c>
      <c r="BZ584" s="19">
        <v>126.5</v>
      </c>
      <c r="CA584" s="19">
        <v>124.9</v>
      </c>
      <c r="CB584" s="19">
        <v>125.9</v>
      </c>
      <c r="CC584" s="19">
        <v>127.5</v>
      </c>
      <c r="CD584" s="19">
        <v>127.7</v>
      </c>
      <c r="CE584" s="19">
        <v>127</v>
      </c>
      <c r="CF584" s="19">
        <v>127.4</v>
      </c>
      <c r="CG584" s="19">
        <v>127.9</v>
      </c>
      <c r="CH584" s="19">
        <v>128.6</v>
      </c>
      <c r="CI584" s="19">
        <v>128.19999999999999</v>
      </c>
      <c r="CJ584" s="19">
        <v>127.2</v>
      </c>
      <c r="CK584" s="19">
        <v>126.5</v>
      </c>
      <c r="CL584" s="19">
        <v>129.69999999999999</v>
      </c>
      <c r="CM584" s="19">
        <v>127</v>
      </c>
      <c r="CN584" s="19">
        <v>124.5</v>
      </c>
      <c r="CO584" s="19">
        <v>124.8</v>
      </c>
      <c r="CP584" s="19">
        <v>125.2</v>
      </c>
      <c r="CQ584" s="19">
        <v>123.8</v>
      </c>
      <c r="CR584" s="19">
        <v>126.5</v>
      </c>
      <c r="CS584" s="19">
        <v>126.9</v>
      </c>
      <c r="CT584" s="19">
        <v>127.5</v>
      </c>
      <c r="CU584" s="19">
        <v>125.1</v>
      </c>
      <c r="CV584" s="19">
        <v>125.4</v>
      </c>
      <c r="CW584" s="19">
        <v>123.3</v>
      </c>
      <c r="CX584" s="19">
        <v>120.9</v>
      </c>
      <c r="CY584" s="19">
        <v>123.3</v>
      </c>
      <c r="CZ584" s="19">
        <v>125.4</v>
      </c>
      <c r="DA584" s="19">
        <v>123.2</v>
      </c>
      <c r="DB584" s="19">
        <v>123.4</v>
      </c>
      <c r="DC584" s="19">
        <v>126.8</v>
      </c>
      <c r="DD584" s="19">
        <v>129.9</v>
      </c>
      <c r="DE584" s="19">
        <v>134.80000000000001</v>
      </c>
      <c r="DF584" s="19">
        <v>137.6</v>
      </c>
      <c r="DG584" s="19">
        <v>141.5</v>
      </c>
      <c r="DH584" s="19">
        <v>140.5</v>
      </c>
      <c r="DI584" s="19">
        <v>146.4</v>
      </c>
      <c r="DJ584" s="19">
        <v>145.4</v>
      </c>
      <c r="DK584" s="19">
        <v>148.5</v>
      </c>
      <c r="DL584" s="19">
        <v>151.6</v>
      </c>
      <c r="DM584" s="19">
        <v>154.30000000000001</v>
      </c>
      <c r="DN584" s="19">
        <v>160</v>
      </c>
      <c r="DO584" s="19">
        <v>160.19999999999999</v>
      </c>
      <c r="DP584" s="19">
        <v>161.80000000000001</v>
      </c>
      <c r="DQ584" s="19">
        <v>163.9</v>
      </c>
      <c r="DR584" s="19">
        <v>167.2</v>
      </c>
      <c r="DS584" s="19">
        <v>172</v>
      </c>
      <c r="DT584" s="19">
        <v>183.3</v>
      </c>
      <c r="DU584" s="19">
        <v>177.1</v>
      </c>
      <c r="DV584" s="19">
        <v>169.3</v>
      </c>
      <c r="DW584" s="19">
        <v>174.1</v>
      </c>
    </row>
    <row r="585" spans="1:127">
      <c r="A585" s="17" t="s">
        <v>1763</v>
      </c>
      <c r="B585" s="17" t="s">
        <v>1764</v>
      </c>
      <c r="C585" s="18">
        <v>1.6926399999999999</v>
      </c>
      <c r="D585" s="19">
        <v>101.7</v>
      </c>
      <c r="E585" s="19">
        <v>102.2</v>
      </c>
      <c r="F585" s="19">
        <v>103.9</v>
      </c>
      <c r="G585" s="19">
        <v>103.6</v>
      </c>
      <c r="H585" s="19">
        <v>104.6</v>
      </c>
      <c r="I585" s="19">
        <v>105.9</v>
      </c>
      <c r="J585" s="19">
        <v>104.6</v>
      </c>
      <c r="K585" s="19">
        <v>104</v>
      </c>
      <c r="L585" s="19">
        <v>105.1</v>
      </c>
      <c r="M585" s="19">
        <v>105.3</v>
      </c>
      <c r="N585" s="19">
        <v>104.8</v>
      </c>
      <c r="O585" s="19">
        <v>104.3</v>
      </c>
      <c r="P585" s="19">
        <v>104</v>
      </c>
      <c r="Q585" s="19">
        <v>102.3</v>
      </c>
      <c r="R585" s="19">
        <v>101.9</v>
      </c>
      <c r="S585" s="19">
        <v>103.2</v>
      </c>
      <c r="T585" s="19">
        <v>106.9</v>
      </c>
      <c r="U585" s="19">
        <v>109.6</v>
      </c>
      <c r="V585" s="19">
        <v>108.3</v>
      </c>
      <c r="W585" s="19">
        <v>108.3</v>
      </c>
      <c r="X585" s="19">
        <v>106.9</v>
      </c>
      <c r="Y585" s="19">
        <v>108.4</v>
      </c>
      <c r="Z585" s="19">
        <v>109.1</v>
      </c>
      <c r="AA585" s="19">
        <v>109</v>
      </c>
      <c r="AB585" s="19">
        <v>106.4</v>
      </c>
      <c r="AC585" s="19">
        <v>106.5</v>
      </c>
      <c r="AD585" s="19">
        <v>107.7</v>
      </c>
      <c r="AE585" s="19">
        <v>110.2</v>
      </c>
      <c r="AF585" s="19">
        <v>111.4</v>
      </c>
      <c r="AG585" s="19">
        <v>111.6</v>
      </c>
      <c r="AH585" s="19">
        <v>110.8</v>
      </c>
      <c r="AI585" s="19">
        <v>111.7</v>
      </c>
      <c r="AJ585" s="19">
        <v>110.7</v>
      </c>
      <c r="AK585" s="19">
        <v>107.3</v>
      </c>
      <c r="AL585" s="19">
        <v>105.6</v>
      </c>
      <c r="AM585" s="19">
        <v>104.8</v>
      </c>
      <c r="AN585" s="19">
        <v>105.8</v>
      </c>
      <c r="AO585" s="19">
        <v>107.1</v>
      </c>
      <c r="AP585" s="19">
        <v>106.2</v>
      </c>
      <c r="AQ585" s="19">
        <v>102.7</v>
      </c>
      <c r="AR585" s="19">
        <v>100.7</v>
      </c>
      <c r="AS585" s="19">
        <v>100.9</v>
      </c>
      <c r="AT585" s="19">
        <v>100.4</v>
      </c>
      <c r="AU585" s="19">
        <v>99.1</v>
      </c>
      <c r="AV585" s="19">
        <v>96.4</v>
      </c>
      <c r="AW585" s="19">
        <v>96.1</v>
      </c>
      <c r="AX585" s="19">
        <v>96.8</v>
      </c>
      <c r="AY585" s="19">
        <v>98.4</v>
      </c>
      <c r="AZ585" s="19">
        <v>97.9</v>
      </c>
      <c r="BA585" s="19">
        <v>98.1</v>
      </c>
      <c r="BB585" s="19">
        <v>97.7</v>
      </c>
      <c r="BC585" s="19">
        <v>98.4</v>
      </c>
      <c r="BD585" s="19">
        <v>98</v>
      </c>
      <c r="BE585" s="19">
        <v>97.4</v>
      </c>
      <c r="BF585" s="19">
        <v>98.2</v>
      </c>
      <c r="BG585" s="19">
        <v>99.7</v>
      </c>
      <c r="BH585" s="19">
        <v>102.3</v>
      </c>
      <c r="BI585" s="19">
        <v>103.3</v>
      </c>
      <c r="BJ585" s="19">
        <v>104.8</v>
      </c>
      <c r="BK585" s="19">
        <v>105.1</v>
      </c>
      <c r="BL585" s="19">
        <v>105</v>
      </c>
      <c r="BM585" s="19">
        <v>104.4</v>
      </c>
      <c r="BN585" s="19">
        <v>103.7</v>
      </c>
      <c r="BO585" s="19">
        <v>104</v>
      </c>
      <c r="BP585" s="19">
        <v>105.9</v>
      </c>
      <c r="BQ585" s="19">
        <v>108.1</v>
      </c>
      <c r="BR585" s="19">
        <v>109.9</v>
      </c>
      <c r="BS585" s="19">
        <v>110.1</v>
      </c>
      <c r="BT585" s="19">
        <v>109.3</v>
      </c>
      <c r="BU585" s="19">
        <v>111.5</v>
      </c>
      <c r="BV585" s="19">
        <v>111.6</v>
      </c>
      <c r="BW585" s="19">
        <v>110.8</v>
      </c>
      <c r="BX585" s="19">
        <v>111.4</v>
      </c>
      <c r="BY585" s="19">
        <v>114.1</v>
      </c>
      <c r="BZ585" s="19">
        <v>114.7</v>
      </c>
      <c r="CA585" s="19">
        <v>113.8</v>
      </c>
      <c r="CB585" s="19">
        <v>112.1</v>
      </c>
      <c r="CC585" s="19">
        <v>112.3</v>
      </c>
      <c r="CD585" s="19">
        <v>112.9</v>
      </c>
      <c r="CE585" s="19">
        <v>112.8</v>
      </c>
      <c r="CF585" s="19">
        <v>111.3</v>
      </c>
      <c r="CG585" s="19">
        <v>109.6</v>
      </c>
      <c r="CH585" s="19">
        <v>110.2</v>
      </c>
      <c r="CI585" s="19">
        <v>110.6</v>
      </c>
      <c r="CJ585" s="19">
        <v>110.1</v>
      </c>
      <c r="CK585" s="19">
        <v>109.1</v>
      </c>
      <c r="CL585" s="19">
        <v>106.9</v>
      </c>
      <c r="CM585" s="19">
        <v>107.1</v>
      </c>
      <c r="CN585" s="19">
        <v>106.9</v>
      </c>
      <c r="CO585" s="19">
        <v>106.9</v>
      </c>
      <c r="CP585" s="19">
        <v>106.4</v>
      </c>
      <c r="CQ585" s="19">
        <v>106.7</v>
      </c>
      <c r="CR585" s="19">
        <v>105.8</v>
      </c>
      <c r="CS585" s="19">
        <v>106.9</v>
      </c>
      <c r="CT585" s="19">
        <v>105.7</v>
      </c>
      <c r="CU585" s="19">
        <v>105.6</v>
      </c>
      <c r="CV585" s="19">
        <v>104.9</v>
      </c>
      <c r="CW585" s="19">
        <v>103.7</v>
      </c>
      <c r="CX585" s="19">
        <v>105.1</v>
      </c>
      <c r="CY585" s="19">
        <v>107.2</v>
      </c>
      <c r="CZ585" s="19">
        <v>109.4</v>
      </c>
      <c r="DA585" s="19">
        <v>110.9</v>
      </c>
      <c r="DB585" s="19">
        <v>111.5</v>
      </c>
      <c r="DC585" s="19">
        <v>113.5</v>
      </c>
      <c r="DD585" s="19">
        <v>117.7</v>
      </c>
      <c r="DE585" s="19">
        <v>119.2</v>
      </c>
      <c r="DF585" s="19">
        <v>120.8</v>
      </c>
      <c r="DG585" s="19">
        <v>123.8</v>
      </c>
      <c r="DH585" s="19">
        <v>125.9</v>
      </c>
      <c r="DI585" s="19">
        <v>132</v>
      </c>
      <c r="DJ585" s="19">
        <v>132.5</v>
      </c>
      <c r="DK585" s="19">
        <v>133.4</v>
      </c>
      <c r="DL585" s="19">
        <v>134.6</v>
      </c>
      <c r="DM585" s="19">
        <v>138.1</v>
      </c>
      <c r="DN585" s="19">
        <v>142.9</v>
      </c>
      <c r="DO585" s="19">
        <v>143.1</v>
      </c>
      <c r="DP585" s="19">
        <v>143.80000000000001</v>
      </c>
      <c r="DQ585" s="19">
        <v>145.6</v>
      </c>
      <c r="DR585" s="19">
        <v>149.4</v>
      </c>
      <c r="DS585" s="19">
        <v>155.4</v>
      </c>
      <c r="DT585" s="19">
        <v>156.19999999999999</v>
      </c>
      <c r="DU585" s="19">
        <v>153.30000000000001</v>
      </c>
      <c r="DV585" s="19">
        <v>152</v>
      </c>
      <c r="DW585" s="19">
        <v>145.19999999999999</v>
      </c>
    </row>
    <row r="586" spans="1:127">
      <c r="A586" s="17" t="s">
        <v>1765</v>
      </c>
      <c r="B586" s="17" t="s">
        <v>1766</v>
      </c>
      <c r="C586" s="18">
        <v>0.11676</v>
      </c>
      <c r="D586" s="19">
        <v>97.7</v>
      </c>
      <c r="E586" s="19">
        <v>98.8</v>
      </c>
      <c r="F586" s="19">
        <v>99.5</v>
      </c>
      <c r="G586" s="19">
        <v>94.5</v>
      </c>
      <c r="H586" s="19">
        <v>95.5</v>
      </c>
      <c r="I586" s="19">
        <v>96.5</v>
      </c>
      <c r="J586" s="19">
        <v>99.4</v>
      </c>
      <c r="K586" s="19">
        <v>99.8</v>
      </c>
      <c r="L586" s="19">
        <v>101.9</v>
      </c>
      <c r="M586" s="19">
        <v>102.1</v>
      </c>
      <c r="N586" s="19">
        <v>101.9</v>
      </c>
      <c r="O586" s="19">
        <v>98.5</v>
      </c>
      <c r="P586" s="19">
        <v>95.3</v>
      </c>
      <c r="Q586" s="19">
        <v>94.3</v>
      </c>
      <c r="R586" s="19">
        <v>94.8</v>
      </c>
      <c r="S586" s="19">
        <v>96.6</v>
      </c>
      <c r="T586" s="19">
        <v>99.9</v>
      </c>
      <c r="U586" s="19">
        <v>99</v>
      </c>
      <c r="V586" s="19">
        <v>99.7</v>
      </c>
      <c r="W586" s="19">
        <v>97.4</v>
      </c>
      <c r="X586" s="19">
        <v>98.8</v>
      </c>
      <c r="Y586" s="19">
        <v>101.4</v>
      </c>
      <c r="Z586" s="19">
        <v>104.8</v>
      </c>
      <c r="AA586" s="19">
        <v>105.8</v>
      </c>
      <c r="AB586" s="19">
        <v>99.9</v>
      </c>
      <c r="AC586" s="19">
        <v>97.4</v>
      </c>
      <c r="AD586" s="19">
        <v>101.8</v>
      </c>
      <c r="AE586" s="19">
        <v>107.6</v>
      </c>
      <c r="AF586" s="19">
        <v>104.7</v>
      </c>
      <c r="AG586" s="19">
        <v>107.7</v>
      </c>
      <c r="AH586" s="19">
        <v>104.3</v>
      </c>
      <c r="AI586" s="19">
        <v>97.8</v>
      </c>
      <c r="AJ586" s="19">
        <v>102.3</v>
      </c>
      <c r="AK586" s="19">
        <v>102.8</v>
      </c>
      <c r="AL586" s="19">
        <v>96.5</v>
      </c>
      <c r="AM586" s="19">
        <v>98.1</v>
      </c>
      <c r="AN586" s="19">
        <v>98.6</v>
      </c>
      <c r="AO586" s="19">
        <v>98.1</v>
      </c>
      <c r="AP586" s="19">
        <v>100</v>
      </c>
      <c r="AQ586" s="19">
        <v>96.2</v>
      </c>
      <c r="AR586" s="19">
        <v>92.1</v>
      </c>
      <c r="AS586" s="19">
        <v>92.5</v>
      </c>
      <c r="AT586" s="19">
        <v>92.2</v>
      </c>
      <c r="AU586" s="19">
        <v>90.9</v>
      </c>
      <c r="AV586" s="19">
        <v>88.4</v>
      </c>
      <c r="AW586" s="19">
        <v>88.8</v>
      </c>
      <c r="AX586" s="19">
        <v>88.7</v>
      </c>
      <c r="AY586" s="19">
        <v>89.9</v>
      </c>
      <c r="AZ586" s="19">
        <v>88.9</v>
      </c>
      <c r="BA586" s="19">
        <v>85.9</v>
      </c>
      <c r="BB586" s="19">
        <v>85.6</v>
      </c>
      <c r="BC586" s="19">
        <v>84.1</v>
      </c>
      <c r="BD586" s="19">
        <v>84.2</v>
      </c>
      <c r="BE586" s="19">
        <v>83.3</v>
      </c>
      <c r="BF586" s="19">
        <v>84.5</v>
      </c>
      <c r="BG586" s="19">
        <v>87.4</v>
      </c>
      <c r="BH586" s="19">
        <v>91.9</v>
      </c>
      <c r="BI586" s="19">
        <v>94.6</v>
      </c>
      <c r="BJ586" s="19">
        <v>94.1</v>
      </c>
      <c r="BK586" s="19">
        <v>95</v>
      </c>
      <c r="BL586" s="19">
        <v>95.8</v>
      </c>
      <c r="BM586" s="19">
        <v>94.3</v>
      </c>
      <c r="BN586" s="19">
        <v>93.8</v>
      </c>
      <c r="BO586" s="19">
        <v>95</v>
      </c>
      <c r="BP586" s="19">
        <v>98.4</v>
      </c>
      <c r="BQ586" s="19">
        <v>99.2</v>
      </c>
      <c r="BR586" s="19">
        <v>100.1</v>
      </c>
      <c r="BS586" s="19">
        <v>101.9</v>
      </c>
      <c r="BT586" s="19">
        <v>102.3</v>
      </c>
      <c r="BU586" s="19">
        <v>103.3</v>
      </c>
      <c r="BV586" s="19">
        <v>104.6</v>
      </c>
      <c r="BW586" s="19">
        <v>104.3</v>
      </c>
      <c r="BX586" s="19">
        <v>104.6</v>
      </c>
      <c r="BY586" s="19">
        <v>106.1</v>
      </c>
      <c r="BZ586" s="19">
        <v>107.9</v>
      </c>
      <c r="CA586" s="19">
        <v>107.5</v>
      </c>
      <c r="CB586" s="19">
        <v>104.6</v>
      </c>
      <c r="CC586" s="19">
        <v>104.5</v>
      </c>
      <c r="CD586" s="19">
        <v>107.9</v>
      </c>
      <c r="CE586" s="19">
        <v>107.3</v>
      </c>
      <c r="CF586" s="19">
        <v>105.7</v>
      </c>
      <c r="CG586" s="19">
        <v>104.6</v>
      </c>
      <c r="CH586" s="19">
        <v>105.7</v>
      </c>
      <c r="CI586" s="19">
        <v>106.7</v>
      </c>
      <c r="CJ586" s="19">
        <v>106.3</v>
      </c>
      <c r="CK586" s="19">
        <v>105.2</v>
      </c>
      <c r="CL586" s="19">
        <v>103.5</v>
      </c>
      <c r="CM586" s="19">
        <v>101.2</v>
      </c>
      <c r="CN586" s="19">
        <v>100.8</v>
      </c>
      <c r="CO586" s="19">
        <v>101.3</v>
      </c>
      <c r="CP586" s="19">
        <v>100.3</v>
      </c>
      <c r="CQ586" s="19">
        <v>101.3</v>
      </c>
      <c r="CR586" s="19">
        <v>101.1</v>
      </c>
      <c r="CS586" s="19">
        <v>103.3</v>
      </c>
      <c r="CT586" s="19">
        <v>101.9</v>
      </c>
      <c r="CU586" s="19">
        <v>101.4</v>
      </c>
      <c r="CV586" s="19">
        <v>99.5</v>
      </c>
      <c r="CW586" s="19">
        <v>100.9</v>
      </c>
      <c r="CX586" s="19">
        <v>101.5</v>
      </c>
      <c r="CY586" s="19">
        <v>106.1</v>
      </c>
      <c r="CZ586" s="19">
        <v>109</v>
      </c>
      <c r="DA586" s="19">
        <v>110.2</v>
      </c>
      <c r="DB586" s="19">
        <v>110.8</v>
      </c>
      <c r="DC586" s="19">
        <v>112.2</v>
      </c>
      <c r="DD586" s="19">
        <v>117.3</v>
      </c>
      <c r="DE586" s="19">
        <v>114.2</v>
      </c>
      <c r="DF586" s="19">
        <v>120.3</v>
      </c>
      <c r="DG586" s="19">
        <v>123.8</v>
      </c>
      <c r="DH586" s="19">
        <v>125.1</v>
      </c>
      <c r="DI586" s="19">
        <v>128.6</v>
      </c>
      <c r="DJ586" s="19">
        <v>128.1</v>
      </c>
      <c r="DK586" s="19">
        <v>129.1</v>
      </c>
      <c r="DL586" s="19">
        <v>129.5</v>
      </c>
      <c r="DM586" s="19">
        <v>129.9</v>
      </c>
      <c r="DN586" s="19">
        <v>131.6</v>
      </c>
      <c r="DO586" s="19">
        <v>131.5</v>
      </c>
      <c r="DP586" s="19">
        <v>133.1</v>
      </c>
      <c r="DQ586" s="19">
        <v>132.6</v>
      </c>
      <c r="DR586" s="19">
        <v>133.69999999999999</v>
      </c>
      <c r="DS586" s="19">
        <v>136.5</v>
      </c>
      <c r="DT586" s="19">
        <v>137.30000000000001</v>
      </c>
      <c r="DU586" s="19">
        <v>135.19999999999999</v>
      </c>
      <c r="DV586" s="19">
        <v>133.9</v>
      </c>
      <c r="DW586" s="19">
        <v>132.6</v>
      </c>
    </row>
    <row r="587" spans="1:127">
      <c r="A587" s="17" t="s">
        <v>1767</v>
      </c>
      <c r="B587" s="17" t="s">
        <v>1768</v>
      </c>
      <c r="C587" s="18">
        <v>2.265E-2</v>
      </c>
      <c r="D587" s="19">
        <v>101.5</v>
      </c>
      <c r="E587" s="19">
        <v>102.2</v>
      </c>
      <c r="F587" s="19">
        <v>102.2</v>
      </c>
      <c r="G587" s="19">
        <v>103.1</v>
      </c>
      <c r="H587" s="19">
        <v>103.9</v>
      </c>
      <c r="I587" s="19">
        <v>105.2</v>
      </c>
      <c r="J587" s="19">
        <v>106.5</v>
      </c>
      <c r="K587" s="19">
        <v>105.8</v>
      </c>
      <c r="L587" s="19">
        <v>106.3</v>
      </c>
      <c r="M587" s="19">
        <v>109.3</v>
      </c>
      <c r="N587" s="19">
        <v>109.1</v>
      </c>
      <c r="O587" s="19">
        <v>108</v>
      </c>
      <c r="P587" s="19">
        <v>108.1</v>
      </c>
      <c r="Q587" s="19">
        <v>107</v>
      </c>
      <c r="R587" s="19">
        <v>108.4</v>
      </c>
      <c r="S587" s="19">
        <v>110.7</v>
      </c>
      <c r="T587" s="19">
        <v>111.9</v>
      </c>
      <c r="U587" s="19">
        <v>113.9</v>
      </c>
      <c r="V587" s="19">
        <v>113.5</v>
      </c>
      <c r="W587" s="19">
        <v>113.9</v>
      </c>
      <c r="X587" s="19">
        <v>114.1</v>
      </c>
      <c r="Y587" s="19">
        <v>116</v>
      </c>
      <c r="Z587" s="19">
        <v>116</v>
      </c>
      <c r="AA587" s="19">
        <v>116.4</v>
      </c>
      <c r="AB587" s="19">
        <v>116.4</v>
      </c>
      <c r="AC587" s="19">
        <v>116.8</v>
      </c>
      <c r="AD587" s="19">
        <v>118.7</v>
      </c>
      <c r="AE587" s="19">
        <v>120.3</v>
      </c>
      <c r="AF587" s="19">
        <v>121.8</v>
      </c>
      <c r="AG587" s="19">
        <v>122.1</v>
      </c>
      <c r="AH587" s="19">
        <v>121.5</v>
      </c>
      <c r="AI587" s="19">
        <v>121.7</v>
      </c>
      <c r="AJ587" s="19">
        <v>120.6</v>
      </c>
      <c r="AK587" s="19">
        <v>119.9</v>
      </c>
      <c r="AL587" s="19">
        <v>118.2</v>
      </c>
      <c r="AM587" s="19">
        <v>117.9</v>
      </c>
      <c r="AN587" s="19">
        <v>117.9</v>
      </c>
      <c r="AO587" s="19">
        <v>117.5</v>
      </c>
      <c r="AP587" s="19">
        <v>114.5</v>
      </c>
      <c r="AQ587" s="19">
        <v>115.2</v>
      </c>
      <c r="AR587" s="19">
        <v>115</v>
      </c>
      <c r="AS587" s="19">
        <v>112.7</v>
      </c>
      <c r="AT587" s="19">
        <v>111.7</v>
      </c>
      <c r="AU587" s="19">
        <v>111.9</v>
      </c>
      <c r="AV587" s="19">
        <v>111</v>
      </c>
      <c r="AW587" s="19">
        <v>110.6</v>
      </c>
      <c r="AX587" s="19">
        <v>110.2</v>
      </c>
      <c r="AY587" s="19">
        <v>111.4</v>
      </c>
      <c r="AZ587" s="19">
        <v>111</v>
      </c>
      <c r="BA587" s="19">
        <v>113.8</v>
      </c>
      <c r="BB587" s="19">
        <v>115.1</v>
      </c>
      <c r="BC587" s="19">
        <v>116.2</v>
      </c>
      <c r="BD587" s="19">
        <v>113.8</v>
      </c>
      <c r="BE587" s="19">
        <v>115.7</v>
      </c>
      <c r="BF587" s="19">
        <v>117.3</v>
      </c>
      <c r="BG587" s="19">
        <v>122.3</v>
      </c>
      <c r="BH587" s="19">
        <v>123.8</v>
      </c>
      <c r="BI587" s="19">
        <v>126.1</v>
      </c>
      <c r="BJ587" s="19">
        <v>127.4</v>
      </c>
      <c r="BK587" s="19">
        <v>126.8</v>
      </c>
      <c r="BL587" s="19">
        <v>125.8</v>
      </c>
      <c r="BM587" s="19">
        <v>129.9</v>
      </c>
      <c r="BN587" s="19">
        <v>129.9</v>
      </c>
      <c r="BO587" s="19">
        <v>130.69999999999999</v>
      </c>
      <c r="BP587" s="19">
        <v>131.69999999999999</v>
      </c>
      <c r="BQ587" s="19">
        <v>133.4</v>
      </c>
      <c r="BR587" s="19">
        <v>135.6</v>
      </c>
      <c r="BS587" s="19">
        <v>139.5</v>
      </c>
      <c r="BT587" s="19">
        <v>139.6</v>
      </c>
      <c r="BU587" s="19">
        <v>140.19999999999999</v>
      </c>
      <c r="BV587" s="19">
        <v>140.30000000000001</v>
      </c>
      <c r="BW587" s="19">
        <v>141.19999999999999</v>
      </c>
      <c r="BX587" s="19">
        <v>140.1</v>
      </c>
      <c r="BY587" s="19">
        <v>142.4</v>
      </c>
      <c r="BZ587" s="19">
        <v>141.9</v>
      </c>
      <c r="CA587" s="19">
        <v>142.1</v>
      </c>
      <c r="CB587" s="19">
        <v>139.80000000000001</v>
      </c>
      <c r="CC587" s="19">
        <v>140.6</v>
      </c>
      <c r="CD587" s="19">
        <v>140.80000000000001</v>
      </c>
      <c r="CE587" s="19">
        <v>139.1</v>
      </c>
      <c r="CF587" s="19">
        <v>139.19999999999999</v>
      </c>
      <c r="CG587" s="19">
        <v>140</v>
      </c>
      <c r="CH587" s="19">
        <v>139.4</v>
      </c>
      <c r="CI587" s="19">
        <v>140.1</v>
      </c>
      <c r="CJ587" s="19">
        <v>140.4</v>
      </c>
      <c r="CK587" s="19">
        <v>140.80000000000001</v>
      </c>
      <c r="CL587" s="19">
        <v>137.9</v>
      </c>
      <c r="CM587" s="19">
        <v>136</v>
      </c>
      <c r="CN587" s="19">
        <v>135.80000000000001</v>
      </c>
      <c r="CO587" s="19">
        <v>135.4</v>
      </c>
      <c r="CP587" s="19">
        <v>136</v>
      </c>
      <c r="CQ587" s="19">
        <v>134.4</v>
      </c>
      <c r="CR587" s="19">
        <v>133.9</v>
      </c>
      <c r="CS587" s="19">
        <v>134</v>
      </c>
      <c r="CT587" s="19">
        <v>133.5</v>
      </c>
      <c r="CU587" s="19">
        <v>133.69999999999999</v>
      </c>
      <c r="CV587" s="19">
        <v>133.69999999999999</v>
      </c>
      <c r="CW587" s="19">
        <v>132.30000000000001</v>
      </c>
      <c r="CX587" s="19">
        <v>131.19999999999999</v>
      </c>
      <c r="CY587" s="19">
        <v>130.69999999999999</v>
      </c>
      <c r="CZ587" s="19">
        <v>133.5</v>
      </c>
      <c r="DA587" s="19">
        <v>132.69999999999999</v>
      </c>
      <c r="DB587" s="19">
        <v>135.30000000000001</v>
      </c>
      <c r="DC587" s="19">
        <v>135.9</v>
      </c>
      <c r="DD587" s="19">
        <v>141.1</v>
      </c>
      <c r="DE587" s="19">
        <v>142.5</v>
      </c>
      <c r="DF587" s="19">
        <v>143.5</v>
      </c>
      <c r="DG587" s="19">
        <v>145</v>
      </c>
      <c r="DH587" s="19">
        <v>144</v>
      </c>
      <c r="DI587" s="19">
        <v>146.1</v>
      </c>
      <c r="DJ587" s="19">
        <v>144.80000000000001</v>
      </c>
      <c r="DK587" s="19">
        <v>144.5</v>
      </c>
      <c r="DL587" s="19">
        <v>149.9</v>
      </c>
      <c r="DM587" s="19">
        <v>151.5</v>
      </c>
      <c r="DN587" s="19">
        <v>149.9</v>
      </c>
      <c r="DO587" s="19">
        <v>154.6</v>
      </c>
      <c r="DP587" s="19">
        <v>155.1</v>
      </c>
      <c r="DQ587" s="19">
        <v>158.69999999999999</v>
      </c>
      <c r="DR587" s="19">
        <v>160.19999999999999</v>
      </c>
      <c r="DS587" s="19">
        <v>165.5</v>
      </c>
      <c r="DT587" s="19">
        <v>168.3</v>
      </c>
      <c r="DU587" s="19">
        <v>166.6</v>
      </c>
      <c r="DV587" s="19">
        <v>166.6</v>
      </c>
      <c r="DW587" s="19">
        <v>162.4</v>
      </c>
    </row>
    <row r="588" spans="1:127">
      <c r="A588" s="17" t="s">
        <v>1769</v>
      </c>
      <c r="B588" s="17" t="s">
        <v>1770</v>
      </c>
      <c r="C588" s="18">
        <v>1.8799999999999999E-3</v>
      </c>
      <c r="D588" s="19">
        <v>102.7</v>
      </c>
      <c r="E588" s="19">
        <v>104.6</v>
      </c>
      <c r="F588" s="19">
        <v>105.9</v>
      </c>
      <c r="G588" s="19">
        <v>105.3</v>
      </c>
      <c r="H588" s="19">
        <v>105.4</v>
      </c>
      <c r="I588" s="19">
        <v>109.2</v>
      </c>
      <c r="J588" s="19">
        <v>107.9</v>
      </c>
      <c r="K588" s="19">
        <v>108</v>
      </c>
      <c r="L588" s="19">
        <v>108.6</v>
      </c>
      <c r="M588" s="19">
        <v>109.2</v>
      </c>
      <c r="N588" s="19">
        <v>106.7</v>
      </c>
      <c r="O588" s="19">
        <v>105.9</v>
      </c>
      <c r="P588" s="19">
        <v>105.2</v>
      </c>
      <c r="Q588" s="19">
        <v>104.7</v>
      </c>
      <c r="R588" s="19">
        <v>105.1</v>
      </c>
      <c r="S588" s="19">
        <v>106.5</v>
      </c>
      <c r="T588" s="19">
        <v>109.2</v>
      </c>
      <c r="U588" s="19">
        <v>110.8</v>
      </c>
      <c r="V588" s="19">
        <v>109.8</v>
      </c>
      <c r="W588" s="19">
        <v>109.4</v>
      </c>
      <c r="X588" s="19">
        <v>109</v>
      </c>
      <c r="Y588" s="19">
        <v>109.2</v>
      </c>
      <c r="Z588" s="19">
        <v>108.1</v>
      </c>
      <c r="AA588" s="19">
        <v>110.6</v>
      </c>
      <c r="AB588" s="19">
        <v>113.7</v>
      </c>
      <c r="AC588" s="19">
        <v>110.5</v>
      </c>
      <c r="AD588" s="19">
        <v>114.9</v>
      </c>
      <c r="AE588" s="19">
        <v>115.9</v>
      </c>
      <c r="AF588" s="19">
        <v>118</v>
      </c>
      <c r="AG588" s="19">
        <v>120.8</v>
      </c>
      <c r="AH588" s="19">
        <v>119.4</v>
      </c>
      <c r="AI588" s="19">
        <v>122.5</v>
      </c>
      <c r="AJ588" s="19">
        <v>122.4</v>
      </c>
      <c r="AK588" s="19">
        <v>118.4</v>
      </c>
      <c r="AL588" s="19">
        <v>118.6</v>
      </c>
      <c r="AM588" s="19">
        <v>116.7</v>
      </c>
      <c r="AN588" s="19">
        <v>116.5</v>
      </c>
      <c r="AO588" s="19">
        <v>115.6</v>
      </c>
      <c r="AP588" s="19">
        <v>113.8</v>
      </c>
      <c r="AQ588" s="19">
        <v>111.5</v>
      </c>
      <c r="AR588" s="19">
        <v>110.7</v>
      </c>
      <c r="AS588" s="19">
        <v>110.1</v>
      </c>
      <c r="AT588" s="19">
        <v>109.5</v>
      </c>
      <c r="AU588" s="19">
        <v>104.3</v>
      </c>
      <c r="AV588" s="19">
        <v>104.6</v>
      </c>
      <c r="AW588" s="19">
        <v>104.3</v>
      </c>
      <c r="AX588" s="19">
        <v>105.4</v>
      </c>
      <c r="AY588" s="19">
        <v>105.8</v>
      </c>
      <c r="AZ588" s="19">
        <v>105.1</v>
      </c>
      <c r="BA588" s="19">
        <v>104.3</v>
      </c>
      <c r="BB588" s="19">
        <v>105.1</v>
      </c>
      <c r="BC588" s="19">
        <v>107.6</v>
      </c>
      <c r="BD588" s="19">
        <v>105.3</v>
      </c>
      <c r="BE588" s="19">
        <v>104.4</v>
      </c>
      <c r="BF588" s="19">
        <v>107.5</v>
      </c>
      <c r="BG588" s="19">
        <v>106.5</v>
      </c>
      <c r="BH588" s="19">
        <v>106.3</v>
      </c>
      <c r="BI588" s="19">
        <v>107.6</v>
      </c>
      <c r="BJ588" s="19">
        <v>106.8</v>
      </c>
      <c r="BK588" s="19">
        <v>109.1</v>
      </c>
      <c r="BL588" s="19">
        <v>109.3</v>
      </c>
      <c r="BM588" s="19">
        <v>109.9</v>
      </c>
      <c r="BN588" s="19">
        <v>110</v>
      </c>
      <c r="BO588" s="19">
        <v>108.7</v>
      </c>
      <c r="BP588" s="19">
        <v>109.7</v>
      </c>
      <c r="BQ588" s="19">
        <v>110.5</v>
      </c>
      <c r="BR588" s="19">
        <v>111.9</v>
      </c>
      <c r="BS588" s="19">
        <v>111.2</v>
      </c>
      <c r="BT588" s="19">
        <v>111.6</v>
      </c>
      <c r="BU588" s="19">
        <v>111.4</v>
      </c>
      <c r="BV588" s="19">
        <v>111.7</v>
      </c>
      <c r="BW588" s="19">
        <v>112</v>
      </c>
      <c r="BX588" s="19">
        <v>112.9</v>
      </c>
      <c r="BY588" s="19">
        <v>113.9</v>
      </c>
      <c r="BZ588" s="19">
        <v>113.5</v>
      </c>
      <c r="CA588" s="19">
        <v>111.3</v>
      </c>
      <c r="CB588" s="19">
        <v>110.7</v>
      </c>
      <c r="CC588" s="19">
        <v>111.2</v>
      </c>
      <c r="CD588" s="19">
        <v>111.6</v>
      </c>
      <c r="CE588" s="19">
        <v>110.5</v>
      </c>
      <c r="CF588" s="19">
        <v>109.9</v>
      </c>
      <c r="CG588" s="19">
        <v>108.8</v>
      </c>
      <c r="CH588" s="19">
        <v>108.9</v>
      </c>
      <c r="CI588" s="19">
        <v>108.2</v>
      </c>
      <c r="CJ588" s="19">
        <v>108</v>
      </c>
      <c r="CK588" s="19">
        <v>107.8</v>
      </c>
      <c r="CL588" s="19">
        <v>107.4</v>
      </c>
      <c r="CM588" s="19">
        <v>106.8</v>
      </c>
      <c r="CN588" s="19">
        <v>106.9</v>
      </c>
      <c r="CO588" s="19">
        <v>107.1</v>
      </c>
      <c r="CP588" s="19">
        <v>106.8</v>
      </c>
      <c r="CQ588" s="19">
        <v>107.2</v>
      </c>
      <c r="CR588" s="19">
        <v>108.4</v>
      </c>
      <c r="CS588" s="19">
        <v>108</v>
      </c>
      <c r="CT588" s="19">
        <v>108.5</v>
      </c>
      <c r="CU588" s="19">
        <v>108.1</v>
      </c>
      <c r="CV588" s="19">
        <v>107.8</v>
      </c>
      <c r="CW588" s="19">
        <v>107.5</v>
      </c>
      <c r="CX588" s="19">
        <v>108.8</v>
      </c>
      <c r="CY588" s="19">
        <v>109.2</v>
      </c>
      <c r="CZ588" s="19">
        <v>108.2</v>
      </c>
      <c r="DA588" s="19">
        <v>107.8</v>
      </c>
      <c r="DB588" s="19">
        <v>110.1</v>
      </c>
      <c r="DC588" s="19">
        <v>114</v>
      </c>
      <c r="DD588" s="19">
        <v>112.8</v>
      </c>
      <c r="DE588" s="19">
        <v>113.3</v>
      </c>
      <c r="DF588" s="19">
        <v>114.5</v>
      </c>
      <c r="DG588" s="19">
        <v>115.9</v>
      </c>
      <c r="DH588" s="19">
        <v>119.1</v>
      </c>
      <c r="DI588" s="19">
        <v>120.2</v>
      </c>
      <c r="DJ588" s="19">
        <v>122.8</v>
      </c>
      <c r="DK588" s="19">
        <v>124.1</v>
      </c>
      <c r="DL588" s="19">
        <v>126.2</v>
      </c>
      <c r="DM588" s="19">
        <v>130.30000000000001</v>
      </c>
      <c r="DN588" s="19">
        <v>136</v>
      </c>
      <c r="DO588" s="19">
        <v>140.69999999999999</v>
      </c>
      <c r="DP588" s="19">
        <v>139.5</v>
      </c>
      <c r="DQ588" s="19">
        <v>141.69999999999999</v>
      </c>
      <c r="DR588" s="19">
        <v>150.6</v>
      </c>
      <c r="DS588" s="19">
        <v>158.69999999999999</v>
      </c>
      <c r="DT588" s="19">
        <v>159.6</v>
      </c>
      <c r="DU588" s="19">
        <v>152.1</v>
      </c>
      <c r="DV588" s="19">
        <v>146.69999999999999</v>
      </c>
      <c r="DW588" s="19">
        <v>141.19999999999999</v>
      </c>
    </row>
    <row r="589" spans="1:127">
      <c r="A589" s="17" t="s">
        <v>1771</v>
      </c>
      <c r="B589" s="17" t="s">
        <v>1772</v>
      </c>
      <c r="C589" s="18">
        <v>9.1480000000000006E-2</v>
      </c>
      <c r="D589" s="19">
        <v>102.4</v>
      </c>
      <c r="E589" s="19">
        <v>102.8</v>
      </c>
      <c r="F589" s="19">
        <v>102.4</v>
      </c>
      <c r="G589" s="19">
        <v>102.6</v>
      </c>
      <c r="H589" s="19">
        <v>103</v>
      </c>
      <c r="I589" s="19">
        <v>103.4</v>
      </c>
      <c r="J589" s="19">
        <v>103.1</v>
      </c>
      <c r="K589" s="19">
        <v>102.5</v>
      </c>
      <c r="L589" s="19">
        <v>102.9</v>
      </c>
      <c r="M589" s="19">
        <v>103</v>
      </c>
      <c r="N589" s="19">
        <v>103.2</v>
      </c>
      <c r="O589" s="19">
        <v>103</v>
      </c>
      <c r="P589" s="19">
        <v>106</v>
      </c>
      <c r="Q589" s="19">
        <v>106.2</v>
      </c>
      <c r="R589" s="19">
        <v>106.3</v>
      </c>
      <c r="S589" s="19">
        <v>105.6</v>
      </c>
      <c r="T589" s="19">
        <v>108.3</v>
      </c>
      <c r="U589" s="19">
        <v>108.4</v>
      </c>
      <c r="V589" s="19">
        <v>108.7</v>
      </c>
      <c r="W589" s="19">
        <v>108.1</v>
      </c>
      <c r="X589" s="19">
        <v>108</v>
      </c>
      <c r="Y589" s="19">
        <v>108.3</v>
      </c>
      <c r="Z589" s="19">
        <v>108.2</v>
      </c>
      <c r="AA589" s="19">
        <v>108.4</v>
      </c>
      <c r="AB589" s="19">
        <v>110.1</v>
      </c>
      <c r="AC589" s="19">
        <v>110.4</v>
      </c>
      <c r="AD589" s="19">
        <v>110.7</v>
      </c>
      <c r="AE589" s="19">
        <v>114.3</v>
      </c>
      <c r="AF589" s="19">
        <v>116.8</v>
      </c>
      <c r="AG589" s="19">
        <v>116.9</v>
      </c>
      <c r="AH589" s="19">
        <v>116.1</v>
      </c>
      <c r="AI589" s="19">
        <v>117.5</v>
      </c>
      <c r="AJ589" s="19">
        <v>118.2</v>
      </c>
      <c r="AK589" s="19">
        <v>115.4</v>
      </c>
      <c r="AL589" s="19">
        <v>114.8</v>
      </c>
      <c r="AM589" s="19">
        <v>114.6</v>
      </c>
      <c r="AN589" s="19">
        <v>115.7</v>
      </c>
      <c r="AO589" s="19">
        <v>113.8</v>
      </c>
      <c r="AP589" s="19">
        <v>109.5</v>
      </c>
      <c r="AQ589" s="19">
        <v>109</v>
      </c>
      <c r="AR589" s="19">
        <v>107.2</v>
      </c>
      <c r="AS589" s="19">
        <v>106.7</v>
      </c>
      <c r="AT589" s="19">
        <v>106.2</v>
      </c>
      <c r="AU589" s="19">
        <v>103.4</v>
      </c>
      <c r="AV589" s="19">
        <v>101.8</v>
      </c>
      <c r="AW589" s="19">
        <v>101.4</v>
      </c>
      <c r="AX589" s="19">
        <v>102.7</v>
      </c>
      <c r="AY589" s="19">
        <v>102.9</v>
      </c>
      <c r="AZ589" s="19">
        <v>103.1</v>
      </c>
      <c r="BA589" s="19">
        <v>105.7</v>
      </c>
      <c r="BB589" s="19">
        <v>105.1</v>
      </c>
      <c r="BC589" s="19">
        <v>106.7</v>
      </c>
      <c r="BD589" s="19">
        <v>106.6</v>
      </c>
      <c r="BE589" s="19">
        <v>106.3</v>
      </c>
      <c r="BF589" s="19">
        <v>107.3</v>
      </c>
      <c r="BG589" s="19">
        <v>107.8</v>
      </c>
      <c r="BH589" s="19">
        <v>108.2</v>
      </c>
      <c r="BI589" s="19">
        <v>108.8</v>
      </c>
      <c r="BJ589" s="19">
        <v>111.8</v>
      </c>
      <c r="BK589" s="19">
        <v>109.6</v>
      </c>
      <c r="BL589" s="19">
        <v>111.7</v>
      </c>
      <c r="BM589" s="19">
        <v>112.7</v>
      </c>
      <c r="BN589" s="19">
        <v>112.6</v>
      </c>
      <c r="BO589" s="19">
        <v>112.7</v>
      </c>
      <c r="BP589" s="19">
        <v>114.6</v>
      </c>
      <c r="BQ589" s="19">
        <v>115.6</v>
      </c>
      <c r="BR589" s="19">
        <v>117.8</v>
      </c>
      <c r="BS589" s="19">
        <v>118.8</v>
      </c>
      <c r="BT589" s="19">
        <v>118.2</v>
      </c>
      <c r="BU589" s="19">
        <v>117.9</v>
      </c>
      <c r="BV589" s="19">
        <v>117.9</v>
      </c>
      <c r="BW589" s="19">
        <v>117.8</v>
      </c>
      <c r="BX589" s="19">
        <v>118.9</v>
      </c>
      <c r="BY589" s="19">
        <v>124.7</v>
      </c>
      <c r="BZ589" s="19">
        <v>124.6</v>
      </c>
      <c r="CA589" s="19">
        <v>123.1</v>
      </c>
      <c r="CB589" s="19">
        <v>120.4</v>
      </c>
      <c r="CC589" s="19">
        <v>121.3</v>
      </c>
      <c r="CD589" s="19">
        <v>124.3</v>
      </c>
      <c r="CE589" s="19">
        <v>126.7</v>
      </c>
      <c r="CF589" s="19">
        <v>124.8</v>
      </c>
      <c r="CG589" s="19">
        <v>121.7</v>
      </c>
      <c r="CH589" s="19">
        <v>122.8</v>
      </c>
      <c r="CI589" s="19">
        <v>122</v>
      </c>
      <c r="CJ589" s="19">
        <v>121.1</v>
      </c>
      <c r="CK589" s="19">
        <v>120</v>
      </c>
      <c r="CL589" s="19">
        <v>119.5</v>
      </c>
      <c r="CM589" s="19">
        <v>119.6</v>
      </c>
      <c r="CN589" s="19">
        <v>119.2</v>
      </c>
      <c r="CO589" s="19">
        <v>118.8</v>
      </c>
      <c r="CP589" s="19">
        <v>119</v>
      </c>
      <c r="CQ589" s="19">
        <v>116.7</v>
      </c>
      <c r="CR589" s="19">
        <v>117.6</v>
      </c>
      <c r="CS589" s="19">
        <v>117.4</v>
      </c>
      <c r="CT589" s="19">
        <v>117.7</v>
      </c>
      <c r="CU589" s="19">
        <v>117.2</v>
      </c>
      <c r="CV589" s="19">
        <v>116.7</v>
      </c>
      <c r="CW589" s="19">
        <v>116.4</v>
      </c>
      <c r="CX589" s="19">
        <v>116.9</v>
      </c>
      <c r="CY589" s="19">
        <v>116.8</v>
      </c>
      <c r="CZ589" s="19">
        <v>116.9</v>
      </c>
      <c r="DA589" s="19">
        <v>118.4</v>
      </c>
      <c r="DB589" s="19">
        <v>118.7</v>
      </c>
      <c r="DC589" s="19">
        <v>120.1</v>
      </c>
      <c r="DD589" s="19">
        <v>125</v>
      </c>
      <c r="DE589" s="19">
        <v>126.5</v>
      </c>
      <c r="DF589" s="19">
        <v>126.7</v>
      </c>
      <c r="DG589" s="19">
        <v>128.19999999999999</v>
      </c>
      <c r="DH589" s="19">
        <v>136</v>
      </c>
      <c r="DI589" s="19">
        <v>146.6</v>
      </c>
      <c r="DJ589" s="19">
        <v>148.69999999999999</v>
      </c>
      <c r="DK589" s="19">
        <v>148.5</v>
      </c>
      <c r="DL589" s="19">
        <v>150.69999999999999</v>
      </c>
      <c r="DM589" s="19">
        <v>156.69999999999999</v>
      </c>
      <c r="DN589" s="19">
        <v>163.30000000000001</v>
      </c>
      <c r="DO589" s="19">
        <v>168.6</v>
      </c>
      <c r="DP589" s="19">
        <v>173</v>
      </c>
      <c r="DQ589" s="19">
        <v>175.5</v>
      </c>
      <c r="DR589" s="19">
        <v>181.6</v>
      </c>
      <c r="DS589" s="19">
        <v>192.7</v>
      </c>
      <c r="DT589" s="19">
        <v>192.7</v>
      </c>
      <c r="DU589" s="19">
        <v>186.2</v>
      </c>
      <c r="DV589" s="19">
        <v>179.8</v>
      </c>
      <c r="DW589" s="19">
        <v>173.5</v>
      </c>
    </row>
    <row r="590" spans="1:127">
      <c r="A590" s="17" t="s">
        <v>1773</v>
      </c>
      <c r="B590" s="17" t="s">
        <v>1774</v>
      </c>
      <c r="C590" s="18">
        <v>1.9060000000000001E-2</v>
      </c>
      <c r="D590" s="19">
        <v>102</v>
      </c>
      <c r="E590" s="19">
        <v>98.8</v>
      </c>
      <c r="F590" s="19">
        <v>101.7</v>
      </c>
      <c r="G590" s="19">
        <v>101.9</v>
      </c>
      <c r="H590" s="19">
        <v>102.2</v>
      </c>
      <c r="I590" s="19">
        <v>102.7</v>
      </c>
      <c r="J590" s="19">
        <v>104.3</v>
      </c>
      <c r="K590" s="19">
        <v>103.9</v>
      </c>
      <c r="L590" s="19">
        <v>105.6</v>
      </c>
      <c r="M590" s="19">
        <v>107.4</v>
      </c>
      <c r="N590" s="19">
        <v>108.5</v>
      </c>
      <c r="O590" s="19">
        <v>108.3</v>
      </c>
      <c r="P590" s="19">
        <v>109.7</v>
      </c>
      <c r="Q590" s="19">
        <v>110.1</v>
      </c>
      <c r="R590" s="19">
        <v>108.4</v>
      </c>
      <c r="S590" s="19">
        <v>110.4</v>
      </c>
      <c r="T590" s="19">
        <v>110</v>
      </c>
      <c r="U590" s="19">
        <v>112</v>
      </c>
      <c r="V590" s="19">
        <v>110.1</v>
      </c>
      <c r="W590" s="19">
        <v>109.3</v>
      </c>
      <c r="X590" s="19">
        <v>111.8</v>
      </c>
      <c r="Y590" s="19">
        <v>112.3</v>
      </c>
      <c r="Z590" s="19">
        <v>112.5</v>
      </c>
      <c r="AA590" s="19">
        <v>113.5</v>
      </c>
      <c r="AB590" s="19">
        <v>113.6</v>
      </c>
      <c r="AC590" s="19">
        <v>113.2</v>
      </c>
      <c r="AD590" s="19">
        <v>112.4</v>
      </c>
      <c r="AE590" s="19">
        <v>111.9</v>
      </c>
      <c r="AF590" s="19">
        <v>112.1</v>
      </c>
      <c r="AG590" s="19">
        <v>114</v>
      </c>
      <c r="AH590" s="19">
        <v>111.6</v>
      </c>
      <c r="AI590" s="19">
        <v>97.6</v>
      </c>
      <c r="AJ590" s="19">
        <v>96.5</v>
      </c>
      <c r="AK590" s="19">
        <v>96.5</v>
      </c>
      <c r="AL590" s="19">
        <v>96.2</v>
      </c>
      <c r="AM590" s="19">
        <v>96</v>
      </c>
      <c r="AN590" s="19">
        <v>95.4</v>
      </c>
      <c r="AO590" s="19">
        <v>96.4</v>
      </c>
      <c r="AP590" s="19">
        <v>97.1</v>
      </c>
      <c r="AQ590" s="19">
        <v>95.7</v>
      </c>
      <c r="AR590" s="19">
        <v>94.6</v>
      </c>
      <c r="AS590" s="19">
        <v>96</v>
      </c>
      <c r="AT590" s="19">
        <v>94.2</v>
      </c>
      <c r="AU590" s="19">
        <v>93.6</v>
      </c>
      <c r="AV590" s="19">
        <v>93.6</v>
      </c>
      <c r="AW590" s="19">
        <v>93.8</v>
      </c>
      <c r="AX590" s="19">
        <v>94.2</v>
      </c>
      <c r="AY590" s="19">
        <v>94.3</v>
      </c>
      <c r="AZ590" s="19">
        <v>94.7</v>
      </c>
      <c r="BA590" s="19">
        <v>94.6</v>
      </c>
      <c r="BB590" s="19">
        <v>94.1</v>
      </c>
      <c r="BC590" s="19">
        <v>94.3</v>
      </c>
      <c r="BD590" s="19">
        <v>96.1</v>
      </c>
      <c r="BE590" s="19">
        <v>96.2</v>
      </c>
      <c r="BF590" s="19">
        <v>96.6</v>
      </c>
      <c r="BG590" s="19">
        <v>99</v>
      </c>
      <c r="BH590" s="19">
        <v>104.7</v>
      </c>
      <c r="BI590" s="19">
        <v>102.2</v>
      </c>
      <c r="BJ590" s="19">
        <v>104.3</v>
      </c>
      <c r="BK590" s="19">
        <v>105.5</v>
      </c>
      <c r="BL590" s="19">
        <v>107.6</v>
      </c>
      <c r="BM590" s="19">
        <v>108</v>
      </c>
      <c r="BN590" s="19">
        <v>108.3</v>
      </c>
      <c r="BO590" s="19">
        <v>110.8</v>
      </c>
      <c r="BP590" s="19">
        <v>111.1</v>
      </c>
      <c r="BQ590" s="19">
        <v>111.7</v>
      </c>
      <c r="BR590" s="19">
        <v>112.9</v>
      </c>
      <c r="BS590" s="19">
        <v>113.6</v>
      </c>
      <c r="BT590" s="19">
        <v>113.6</v>
      </c>
      <c r="BU590" s="19">
        <v>115.7</v>
      </c>
      <c r="BV590" s="19">
        <v>116.6</v>
      </c>
      <c r="BW590" s="19">
        <v>117</v>
      </c>
      <c r="BX590" s="19">
        <v>116.7</v>
      </c>
      <c r="BY590" s="19">
        <v>116.8</v>
      </c>
      <c r="BZ590" s="19">
        <v>117.2</v>
      </c>
      <c r="CA590" s="19">
        <v>117.8</v>
      </c>
      <c r="CB590" s="19">
        <v>117.3</v>
      </c>
      <c r="CC590" s="19">
        <v>116.9</v>
      </c>
      <c r="CD590" s="19">
        <v>117.7</v>
      </c>
      <c r="CE590" s="19">
        <v>115.9</v>
      </c>
      <c r="CF590" s="19">
        <v>115.3</v>
      </c>
      <c r="CG590" s="19">
        <v>115.4</v>
      </c>
      <c r="CH590" s="19">
        <v>115.6</v>
      </c>
      <c r="CI590" s="19">
        <v>115.6</v>
      </c>
      <c r="CJ590" s="19">
        <v>115.9</v>
      </c>
      <c r="CK590" s="19">
        <v>115.6</v>
      </c>
      <c r="CL590" s="19">
        <v>112.8</v>
      </c>
      <c r="CM590" s="19">
        <v>112.3</v>
      </c>
      <c r="CN590" s="19">
        <v>112.9</v>
      </c>
      <c r="CO590" s="19">
        <v>113.4</v>
      </c>
      <c r="CP590" s="19">
        <v>114</v>
      </c>
      <c r="CQ590" s="19">
        <v>114.2</v>
      </c>
      <c r="CR590" s="19">
        <v>113.6</v>
      </c>
      <c r="CS590" s="19">
        <v>112.5</v>
      </c>
      <c r="CT590" s="19">
        <v>112.7</v>
      </c>
      <c r="CU590" s="19">
        <v>112.1</v>
      </c>
      <c r="CV590" s="19">
        <v>111.4</v>
      </c>
      <c r="CW590" s="19">
        <v>111.1</v>
      </c>
      <c r="CX590" s="19">
        <v>110.9</v>
      </c>
      <c r="CY590" s="19">
        <v>110.8</v>
      </c>
      <c r="CZ590" s="19">
        <v>112</v>
      </c>
      <c r="DA590" s="19">
        <v>113.5</v>
      </c>
      <c r="DB590" s="19">
        <v>113.1</v>
      </c>
      <c r="DC590" s="19">
        <v>113.8</v>
      </c>
      <c r="DD590" s="19">
        <v>116.8</v>
      </c>
      <c r="DE590" s="19">
        <v>119.6</v>
      </c>
      <c r="DF590" s="19">
        <v>120.1</v>
      </c>
      <c r="DG590" s="19">
        <v>122.1</v>
      </c>
      <c r="DH590" s="19">
        <v>122.9</v>
      </c>
      <c r="DI590" s="19">
        <v>125.5</v>
      </c>
      <c r="DJ590" s="19">
        <v>125.7</v>
      </c>
      <c r="DK590" s="19">
        <v>131.19999999999999</v>
      </c>
      <c r="DL590" s="19">
        <v>134.4</v>
      </c>
      <c r="DM590" s="19">
        <v>137.1</v>
      </c>
      <c r="DN590" s="19">
        <v>137.5</v>
      </c>
      <c r="DO590" s="19">
        <v>137.69999999999999</v>
      </c>
      <c r="DP590" s="19">
        <v>136.5</v>
      </c>
      <c r="DQ590" s="19">
        <v>144.1</v>
      </c>
      <c r="DR590" s="19">
        <v>143.9</v>
      </c>
      <c r="DS590" s="19">
        <v>147</v>
      </c>
      <c r="DT590" s="19">
        <v>142.9</v>
      </c>
      <c r="DU590" s="19">
        <v>143.19999999999999</v>
      </c>
      <c r="DV590" s="19">
        <v>139.9</v>
      </c>
      <c r="DW590" s="19">
        <v>140.1</v>
      </c>
    </row>
    <row r="591" spans="1:127">
      <c r="A591" s="17" t="s">
        <v>1775</v>
      </c>
      <c r="B591" s="17" t="s">
        <v>1776</v>
      </c>
      <c r="C591" s="18">
        <v>0.62858000000000003</v>
      </c>
      <c r="D591" s="19">
        <v>102.7</v>
      </c>
      <c r="E591" s="19">
        <v>101.8</v>
      </c>
      <c r="F591" s="19">
        <v>104.8</v>
      </c>
      <c r="G591" s="19">
        <v>104.5</v>
      </c>
      <c r="H591" s="19">
        <v>106.8</v>
      </c>
      <c r="I591" s="19">
        <v>109</v>
      </c>
      <c r="J591" s="19">
        <v>105.5</v>
      </c>
      <c r="K591" s="19">
        <v>104.9</v>
      </c>
      <c r="L591" s="19">
        <v>104.9</v>
      </c>
      <c r="M591" s="19">
        <v>105.6</v>
      </c>
      <c r="N591" s="19">
        <v>105.3</v>
      </c>
      <c r="O591" s="19">
        <v>105.6</v>
      </c>
      <c r="P591" s="19">
        <v>105.7</v>
      </c>
      <c r="Q591" s="19">
        <v>101.8</v>
      </c>
      <c r="R591" s="19">
        <v>98.5</v>
      </c>
      <c r="S591" s="19">
        <v>99.8</v>
      </c>
      <c r="T591" s="19">
        <v>106.6</v>
      </c>
      <c r="U591" s="19">
        <v>112</v>
      </c>
      <c r="V591" s="19">
        <v>109.4</v>
      </c>
      <c r="W591" s="19">
        <v>108.6</v>
      </c>
      <c r="X591" s="19">
        <v>106.8</v>
      </c>
      <c r="Y591" s="19">
        <v>109.9</v>
      </c>
      <c r="Z591" s="19">
        <v>110.5</v>
      </c>
      <c r="AA591" s="19">
        <v>108.7</v>
      </c>
      <c r="AB591" s="19">
        <v>102.4</v>
      </c>
      <c r="AC591" s="19">
        <v>103.3</v>
      </c>
      <c r="AD591" s="19">
        <v>103.8</v>
      </c>
      <c r="AE591" s="19">
        <v>106</v>
      </c>
      <c r="AF591" s="19">
        <v>107.4</v>
      </c>
      <c r="AG591" s="19">
        <v>106.8</v>
      </c>
      <c r="AH591" s="19">
        <v>106.2</v>
      </c>
      <c r="AI591" s="19">
        <v>107</v>
      </c>
      <c r="AJ591" s="19">
        <v>104.9</v>
      </c>
      <c r="AK591" s="19">
        <v>98.5</v>
      </c>
      <c r="AL591" s="19">
        <v>96.1</v>
      </c>
      <c r="AM591" s="19">
        <v>95</v>
      </c>
      <c r="AN591" s="19">
        <v>98.2</v>
      </c>
      <c r="AO591" s="19">
        <v>101.9</v>
      </c>
      <c r="AP591" s="19">
        <v>102.1</v>
      </c>
      <c r="AQ591" s="19">
        <v>94.4</v>
      </c>
      <c r="AR591" s="19">
        <v>91.5</v>
      </c>
      <c r="AS591" s="19">
        <v>91.5</v>
      </c>
      <c r="AT591" s="19">
        <v>91.4</v>
      </c>
      <c r="AU591" s="19">
        <v>91</v>
      </c>
      <c r="AV591" s="19">
        <v>85.8</v>
      </c>
      <c r="AW591" s="19">
        <v>84.9</v>
      </c>
      <c r="AX591" s="19">
        <v>85.2</v>
      </c>
      <c r="AY591" s="19">
        <v>88.1</v>
      </c>
      <c r="AZ591" s="19">
        <v>86.8</v>
      </c>
      <c r="BA591" s="19">
        <v>86.4</v>
      </c>
      <c r="BB591" s="19">
        <v>85.9</v>
      </c>
      <c r="BC591" s="19">
        <v>86.9</v>
      </c>
      <c r="BD591" s="19">
        <v>86.9</v>
      </c>
      <c r="BE591" s="19">
        <v>86</v>
      </c>
      <c r="BF591" s="19">
        <v>86.8</v>
      </c>
      <c r="BG591" s="19">
        <v>88.2</v>
      </c>
      <c r="BH591" s="19">
        <v>93.6</v>
      </c>
      <c r="BI591" s="19">
        <v>95</v>
      </c>
      <c r="BJ591" s="19">
        <v>96.9</v>
      </c>
      <c r="BK591" s="19">
        <v>96.8</v>
      </c>
      <c r="BL591" s="19">
        <v>95.3</v>
      </c>
      <c r="BM591" s="19">
        <v>93.8</v>
      </c>
      <c r="BN591" s="19">
        <v>93.3</v>
      </c>
      <c r="BO591" s="19">
        <v>95.2</v>
      </c>
      <c r="BP591" s="19">
        <v>97.7</v>
      </c>
      <c r="BQ591" s="19">
        <v>100.5</v>
      </c>
      <c r="BR591" s="19">
        <v>102</v>
      </c>
      <c r="BS591" s="19">
        <v>102.3</v>
      </c>
      <c r="BT591" s="19">
        <v>101.3</v>
      </c>
      <c r="BU591" s="19">
        <v>102.6</v>
      </c>
      <c r="BV591" s="19">
        <v>103.9</v>
      </c>
      <c r="BW591" s="19">
        <v>102.6</v>
      </c>
      <c r="BX591" s="19">
        <v>102.3</v>
      </c>
      <c r="BY591" s="19">
        <v>104.2</v>
      </c>
      <c r="BZ591" s="19">
        <v>104.8</v>
      </c>
      <c r="CA591" s="19">
        <v>104.7</v>
      </c>
      <c r="CB591" s="19">
        <v>102.1</v>
      </c>
      <c r="CC591" s="19">
        <v>99.8</v>
      </c>
      <c r="CD591" s="19">
        <v>100.9</v>
      </c>
      <c r="CE591" s="19">
        <v>103.5</v>
      </c>
      <c r="CF591" s="19">
        <v>101.8</v>
      </c>
      <c r="CG591" s="19">
        <v>100.4</v>
      </c>
      <c r="CH591" s="19">
        <v>101.5</v>
      </c>
      <c r="CI591" s="19">
        <v>102.8</v>
      </c>
      <c r="CJ591" s="19">
        <v>103.1</v>
      </c>
      <c r="CK591" s="19">
        <v>102.1</v>
      </c>
      <c r="CL591" s="19">
        <v>97.8</v>
      </c>
      <c r="CM591" s="19">
        <v>99.3</v>
      </c>
      <c r="CN591" s="19">
        <v>100.2</v>
      </c>
      <c r="CO591" s="19">
        <v>100.5</v>
      </c>
      <c r="CP591" s="19">
        <v>100.3</v>
      </c>
      <c r="CQ591" s="19">
        <v>101.5</v>
      </c>
      <c r="CR591" s="19">
        <v>100.3</v>
      </c>
      <c r="CS591" s="19">
        <v>101.6</v>
      </c>
      <c r="CT591" s="19">
        <v>100</v>
      </c>
      <c r="CU591" s="19">
        <v>100.6</v>
      </c>
      <c r="CV591" s="19">
        <v>100.8</v>
      </c>
      <c r="CW591" s="19">
        <v>98.5</v>
      </c>
      <c r="CX591" s="19">
        <v>100.6</v>
      </c>
      <c r="CY591" s="19">
        <v>103.9</v>
      </c>
      <c r="CZ591" s="19">
        <v>106.9</v>
      </c>
      <c r="DA591" s="19">
        <v>108.6</v>
      </c>
      <c r="DB591" s="19">
        <v>108.7</v>
      </c>
      <c r="DC591" s="19">
        <v>108.9</v>
      </c>
      <c r="DD591" s="19">
        <v>114.4</v>
      </c>
      <c r="DE591" s="19">
        <v>116.7</v>
      </c>
      <c r="DF591" s="19">
        <v>118.4</v>
      </c>
      <c r="DG591" s="19">
        <v>121.7</v>
      </c>
      <c r="DH591" s="19">
        <v>122.5</v>
      </c>
      <c r="DI591" s="19">
        <v>126.6</v>
      </c>
      <c r="DJ591" s="19">
        <v>126.8</v>
      </c>
      <c r="DK591" s="19">
        <v>125.7</v>
      </c>
      <c r="DL591" s="19">
        <v>124.6</v>
      </c>
      <c r="DM591" s="19">
        <v>124.8</v>
      </c>
      <c r="DN591" s="19">
        <v>128.5</v>
      </c>
      <c r="DO591" s="19">
        <v>130</v>
      </c>
      <c r="DP591" s="19">
        <v>130.1</v>
      </c>
      <c r="DQ591" s="19">
        <v>129.5</v>
      </c>
      <c r="DR591" s="19">
        <v>132.69999999999999</v>
      </c>
      <c r="DS591" s="19">
        <v>136</v>
      </c>
      <c r="DT591" s="19">
        <v>138</v>
      </c>
      <c r="DU591" s="19">
        <v>136.1</v>
      </c>
      <c r="DV591" s="19">
        <v>136.4</v>
      </c>
      <c r="DW591" s="19">
        <v>129.69999999999999</v>
      </c>
    </row>
    <row r="592" spans="1:127">
      <c r="A592" s="17" t="s">
        <v>1777</v>
      </c>
      <c r="B592" s="17" t="s">
        <v>1778</v>
      </c>
      <c r="C592" s="18">
        <v>6.7960000000000007E-2</v>
      </c>
      <c r="D592" s="19">
        <v>101.1</v>
      </c>
      <c r="E592" s="19">
        <v>102.3</v>
      </c>
      <c r="F592" s="19">
        <v>103.3</v>
      </c>
      <c r="G592" s="19">
        <v>102.3</v>
      </c>
      <c r="H592" s="19">
        <v>102.4</v>
      </c>
      <c r="I592" s="19">
        <v>103.2</v>
      </c>
      <c r="J592" s="19">
        <v>104.5</v>
      </c>
      <c r="K592" s="19">
        <v>104.6</v>
      </c>
      <c r="L592" s="19">
        <v>103.6</v>
      </c>
      <c r="M592" s="19">
        <v>104.9</v>
      </c>
      <c r="N592" s="19">
        <v>103.8</v>
      </c>
      <c r="O592" s="19">
        <v>103.4</v>
      </c>
      <c r="P592" s="19">
        <v>107</v>
      </c>
      <c r="Q592" s="19">
        <v>105.2</v>
      </c>
      <c r="R592" s="19">
        <v>106.4</v>
      </c>
      <c r="S592" s="19">
        <v>109.2</v>
      </c>
      <c r="T592" s="19">
        <v>107</v>
      </c>
      <c r="U592" s="19">
        <v>105.8</v>
      </c>
      <c r="V592" s="19">
        <v>106.9</v>
      </c>
      <c r="W592" s="19">
        <v>108.2</v>
      </c>
      <c r="X592" s="19">
        <v>108.1</v>
      </c>
      <c r="Y592" s="19">
        <v>110</v>
      </c>
      <c r="Z592" s="19">
        <v>110.5</v>
      </c>
      <c r="AA592" s="19">
        <v>110</v>
      </c>
      <c r="AB592" s="19">
        <v>114.4</v>
      </c>
      <c r="AC592" s="19">
        <v>112.4</v>
      </c>
      <c r="AD592" s="19">
        <v>113.3</v>
      </c>
      <c r="AE592" s="19">
        <v>112.6</v>
      </c>
      <c r="AF592" s="19">
        <v>115.1</v>
      </c>
      <c r="AG592" s="19">
        <v>115.4</v>
      </c>
      <c r="AH592" s="19">
        <v>117.1</v>
      </c>
      <c r="AI592" s="19">
        <v>116</v>
      </c>
      <c r="AJ592" s="19">
        <v>119.3</v>
      </c>
      <c r="AK592" s="19">
        <v>116.9</v>
      </c>
      <c r="AL592" s="19">
        <v>117.3</v>
      </c>
      <c r="AM592" s="19">
        <v>116</v>
      </c>
      <c r="AN592" s="19">
        <v>115.6</v>
      </c>
      <c r="AO592" s="19">
        <v>116.2</v>
      </c>
      <c r="AP592" s="19">
        <v>115</v>
      </c>
      <c r="AQ592" s="19">
        <v>112.7</v>
      </c>
      <c r="AR592" s="19">
        <v>109.3</v>
      </c>
      <c r="AS592" s="19">
        <v>109.2</v>
      </c>
      <c r="AT592" s="19">
        <v>108</v>
      </c>
      <c r="AU592" s="19">
        <v>106.8</v>
      </c>
      <c r="AV592" s="19">
        <v>105.4</v>
      </c>
      <c r="AW592" s="19">
        <v>105.2</v>
      </c>
      <c r="AX592" s="19">
        <v>105.8</v>
      </c>
      <c r="AY592" s="19">
        <v>107.5</v>
      </c>
      <c r="AZ592" s="19">
        <v>107.6</v>
      </c>
      <c r="BA592" s="19">
        <v>107.9</v>
      </c>
      <c r="BB592" s="19">
        <v>108</v>
      </c>
      <c r="BC592" s="19">
        <v>111.8</v>
      </c>
      <c r="BD592" s="19">
        <v>110.8</v>
      </c>
      <c r="BE592" s="19">
        <v>113.4</v>
      </c>
      <c r="BF592" s="19">
        <v>111.6</v>
      </c>
      <c r="BG592" s="19">
        <v>113.4</v>
      </c>
      <c r="BH592" s="19">
        <v>112</v>
      </c>
      <c r="BI592" s="19">
        <v>113.8</v>
      </c>
      <c r="BJ592" s="19">
        <v>114.9</v>
      </c>
      <c r="BK592" s="19">
        <v>114.5</v>
      </c>
      <c r="BL592" s="19">
        <v>114.8</v>
      </c>
      <c r="BM592" s="19">
        <v>114.1</v>
      </c>
      <c r="BN592" s="19">
        <v>114.5</v>
      </c>
      <c r="BO592" s="19">
        <v>106.2</v>
      </c>
      <c r="BP592" s="19">
        <v>107.4</v>
      </c>
      <c r="BQ592" s="19">
        <v>108.5</v>
      </c>
      <c r="BR592" s="19">
        <v>109.7</v>
      </c>
      <c r="BS592" s="19">
        <v>112.9</v>
      </c>
      <c r="BT592" s="19">
        <v>111.9</v>
      </c>
      <c r="BU592" s="19">
        <v>114.4</v>
      </c>
      <c r="BV592" s="19">
        <v>114.7</v>
      </c>
      <c r="BW592" s="19">
        <v>115</v>
      </c>
      <c r="BX592" s="19">
        <v>114.8</v>
      </c>
      <c r="BY592" s="19">
        <v>117.3</v>
      </c>
      <c r="BZ592" s="19">
        <v>117.4</v>
      </c>
      <c r="CA592" s="19">
        <v>116.2</v>
      </c>
      <c r="CB592" s="19">
        <v>115.9</v>
      </c>
      <c r="CC592" s="19">
        <v>117</v>
      </c>
      <c r="CD592" s="19">
        <v>117.6</v>
      </c>
      <c r="CE592" s="19">
        <v>116.2</v>
      </c>
      <c r="CF592" s="19">
        <v>114.4</v>
      </c>
      <c r="CG592" s="19">
        <v>113.1</v>
      </c>
      <c r="CH592" s="19">
        <v>114</v>
      </c>
      <c r="CI592" s="19">
        <v>113.5</v>
      </c>
      <c r="CJ592" s="19">
        <v>112.5</v>
      </c>
      <c r="CK592" s="19">
        <v>112.1</v>
      </c>
      <c r="CL592" s="19">
        <v>111.3</v>
      </c>
      <c r="CM592" s="19">
        <v>110.3</v>
      </c>
      <c r="CN592" s="19">
        <v>107.1</v>
      </c>
      <c r="CO592" s="19">
        <v>107.9</v>
      </c>
      <c r="CP592" s="19">
        <v>108.8</v>
      </c>
      <c r="CQ592" s="19">
        <v>106.9</v>
      </c>
      <c r="CR592" s="19">
        <v>104.4</v>
      </c>
      <c r="CS592" s="19">
        <v>105.6</v>
      </c>
      <c r="CT592" s="19">
        <v>105</v>
      </c>
      <c r="CU592" s="19">
        <v>104.3</v>
      </c>
      <c r="CV592" s="19">
        <v>105</v>
      </c>
      <c r="CW592" s="19">
        <v>101.9</v>
      </c>
      <c r="CX592" s="19">
        <v>105.2</v>
      </c>
      <c r="CY592" s="19">
        <v>108.1</v>
      </c>
      <c r="CZ592" s="19">
        <v>106</v>
      </c>
      <c r="DA592" s="19">
        <v>109.4</v>
      </c>
      <c r="DB592" s="19">
        <v>110</v>
      </c>
      <c r="DC592" s="19">
        <v>113.4</v>
      </c>
      <c r="DD592" s="19">
        <v>115</v>
      </c>
      <c r="DE592" s="19">
        <v>115.5</v>
      </c>
      <c r="DF592" s="19">
        <v>116.9</v>
      </c>
      <c r="DG592" s="19">
        <v>118.8</v>
      </c>
      <c r="DH592" s="19">
        <v>119.3</v>
      </c>
      <c r="DI592" s="19">
        <v>121.5</v>
      </c>
      <c r="DJ592" s="19">
        <v>127</v>
      </c>
      <c r="DK592" s="19">
        <v>129.19999999999999</v>
      </c>
      <c r="DL592" s="19">
        <v>128.30000000000001</v>
      </c>
      <c r="DM592" s="19">
        <v>134</v>
      </c>
      <c r="DN592" s="19">
        <v>141</v>
      </c>
      <c r="DO592" s="19">
        <v>145.19999999999999</v>
      </c>
      <c r="DP592" s="19">
        <v>146.69999999999999</v>
      </c>
      <c r="DQ592" s="19">
        <v>154.4</v>
      </c>
      <c r="DR592" s="19">
        <v>154.1</v>
      </c>
      <c r="DS592" s="19">
        <v>164.1</v>
      </c>
      <c r="DT592" s="19">
        <v>168.1</v>
      </c>
      <c r="DU592" s="19">
        <v>166.1</v>
      </c>
      <c r="DV592" s="19">
        <v>167.2</v>
      </c>
      <c r="DW592" s="19">
        <v>165.8</v>
      </c>
    </row>
    <row r="593" spans="1:127">
      <c r="A593" s="17" t="s">
        <v>1779</v>
      </c>
      <c r="B593" s="17" t="s">
        <v>1780</v>
      </c>
      <c r="C593" s="18">
        <v>3.952E-2</v>
      </c>
      <c r="D593" s="19">
        <v>91.9</v>
      </c>
      <c r="E593" s="19">
        <v>97.8</v>
      </c>
      <c r="F593" s="19">
        <v>100.9</v>
      </c>
      <c r="G593" s="19">
        <v>108.4</v>
      </c>
      <c r="H593" s="19">
        <v>97.9</v>
      </c>
      <c r="I593" s="19">
        <v>96.3</v>
      </c>
      <c r="J593" s="19">
        <v>96</v>
      </c>
      <c r="K593" s="19">
        <v>95.4</v>
      </c>
      <c r="L593" s="19">
        <v>98.5</v>
      </c>
      <c r="M593" s="19">
        <v>92.8</v>
      </c>
      <c r="N593" s="19">
        <v>97</v>
      </c>
      <c r="O593" s="19">
        <v>94.5</v>
      </c>
      <c r="P593" s="19">
        <v>95.5</v>
      </c>
      <c r="Q593" s="19">
        <v>94.1</v>
      </c>
      <c r="R593" s="19">
        <v>95.7</v>
      </c>
      <c r="S593" s="19">
        <v>95.7</v>
      </c>
      <c r="T593" s="19">
        <v>97.1</v>
      </c>
      <c r="U593" s="19">
        <v>99.8</v>
      </c>
      <c r="V593" s="19">
        <v>90.1</v>
      </c>
      <c r="W593" s="19">
        <v>87.5</v>
      </c>
      <c r="X593" s="19">
        <v>87.7</v>
      </c>
      <c r="Y593" s="19">
        <v>96.1</v>
      </c>
      <c r="Z593" s="19">
        <v>99.4</v>
      </c>
      <c r="AA593" s="19">
        <v>107.7</v>
      </c>
      <c r="AB593" s="19">
        <v>102.8</v>
      </c>
      <c r="AC593" s="19">
        <v>100.1</v>
      </c>
      <c r="AD593" s="19">
        <v>99.1</v>
      </c>
      <c r="AE593" s="19">
        <v>98.6</v>
      </c>
      <c r="AF593" s="19">
        <v>101.8</v>
      </c>
      <c r="AG593" s="19">
        <v>104.1</v>
      </c>
      <c r="AH593" s="19">
        <v>109.4</v>
      </c>
      <c r="AI593" s="19">
        <v>110.1</v>
      </c>
      <c r="AJ593" s="19">
        <v>110.6</v>
      </c>
      <c r="AK593" s="19">
        <v>104.5</v>
      </c>
      <c r="AL593" s="19">
        <v>102.3</v>
      </c>
      <c r="AM593" s="19">
        <v>103.4</v>
      </c>
      <c r="AN593" s="19">
        <v>103.1</v>
      </c>
      <c r="AO593" s="19">
        <v>104</v>
      </c>
      <c r="AP593" s="19">
        <v>105.3</v>
      </c>
      <c r="AQ593" s="19">
        <v>100.7</v>
      </c>
      <c r="AR593" s="19">
        <v>108.8</v>
      </c>
      <c r="AS593" s="19">
        <v>109.4</v>
      </c>
      <c r="AT593" s="19">
        <v>107.6</v>
      </c>
      <c r="AU593" s="19">
        <v>99.2</v>
      </c>
      <c r="AV593" s="19">
        <v>97.6</v>
      </c>
      <c r="AW593" s="19">
        <v>103.7</v>
      </c>
      <c r="AX593" s="19">
        <v>101.8</v>
      </c>
      <c r="AY593" s="19">
        <v>97.4</v>
      </c>
      <c r="AZ593" s="19">
        <v>99.2</v>
      </c>
      <c r="BA593" s="19">
        <v>103</v>
      </c>
      <c r="BB593" s="19">
        <v>102.5</v>
      </c>
      <c r="BC593" s="19">
        <v>103.8</v>
      </c>
      <c r="BD593" s="19">
        <v>100</v>
      </c>
      <c r="BE593" s="19">
        <v>100.7</v>
      </c>
      <c r="BF593" s="19">
        <v>98.8</v>
      </c>
      <c r="BG593" s="19">
        <v>101</v>
      </c>
      <c r="BH593" s="19">
        <v>101.2</v>
      </c>
      <c r="BI593" s="19">
        <v>101.7</v>
      </c>
      <c r="BJ593" s="19">
        <v>103.1</v>
      </c>
      <c r="BK593" s="19">
        <v>103.9</v>
      </c>
      <c r="BL593" s="19">
        <v>103.4</v>
      </c>
      <c r="BM593" s="19">
        <v>101.8</v>
      </c>
      <c r="BN593" s="19">
        <v>103.6</v>
      </c>
      <c r="BO593" s="19">
        <v>100.6</v>
      </c>
      <c r="BP593" s="19">
        <v>105.4</v>
      </c>
      <c r="BQ593" s="19">
        <v>107.4</v>
      </c>
      <c r="BR593" s="19">
        <v>108.8</v>
      </c>
      <c r="BS593" s="19">
        <v>107.7</v>
      </c>
      <c r="BT593" s="19">
        <v>102.8</v>
      </c>
      <c r="BU593" s="19">
        <v>108.7</v>
      </c>
      <c r="BV593" s="19">
        <v>106.1</v>
      </c>
      <c r="BW593" s="19">
        <v>110.1</v>
      </c>
      <c r="BX593" s="19">
        <v>114.9</v>
      </c>
      <c r="BY593" s="19">
        <v>109.5</v>
      </c>
      <c r="BZ593" s="19">
        <v>111</v>
      </c>
      <c r="CA593" s="19">
        <v>110.3</v>
      </c>
      <c r="CB593" s="19">
        <v>106.9</v>
      </c>
      <c r="CC593" s="19">
        <v>108.9</v>
      </c>
      <c r="CD593" s="19">
        <v>106.7</v>
      </c>
      <c r="CE593" s="19">
        <v>105.8</v>
      </c>
      <c r="CF593" s="19">
        <v>104.6</v>
      </c>
      <c r="CG593" s="19">
        <v>104.1</v>
      </c>
      <c r="CH593" s="19">
        <v>111.2</v>
      </c>
      <c r="CI593" s="19">
        <v>108.7</v>
      </c>
      <c r="CJ593" s="19">
        <v>106.4</v>
      </c>
      <c r="CK593" s="19">
        <v>107.1</v>
      </c>
      <c r="CL593" s="19">
        <v>102.5</v>
      </c>
      <c r="CM593" s="19">
        <v>101.9</v>
      </c>
      <c r="CN593" s="19">
        <v>101.7</v>
      </c>
      <c r="CO593" s="19">
        <v>101.7</v>
      </c>
      <c r="CP593" s="19">
        <v>100.9</v>
      </c>
      <c r="CQ593" s="19">
        <v>99</v>
      </c>
      <c r="CR593" s="19">
        <v>97.8</v>
      </c>
      <c r="CS593" s="19">
        <v>104.3</v>
      </c>
      <c r="CT593" s="19">
        <v>99.8</v>
      </c>
      <c r="CU593" s="19">
        <v>97.9</v>
      </c>
      <c r="CV593" s="19">
        <v>97.9</v>
      </c>
      <c r="CW593" s="19">
        <v>98.3</v>
      </c>
      <c r="CX593" s="19">
        <v>102.9</v>
      </c>
      <c r="CY593" s="19">
        <v>103.1</v>
      </c>
      <c r="CZ593" s="19">
        <v>102.7</v>
      </c>
      <c r="DA593" s="19">
        <v>102.7</v>
      </c>
      <c r="DB593" s="19">
        <v>108.3</v>
      </c>
      <c r="DC593" s="19">
        <v>107.3</v>
      </c>
      <c r="DD593" s="19">
        <v>108.3</v>
      </c>
      <c r="DE593" s="19">
        <v>110.4</v>
      </c>
      <c r="DF593" s="19">
        <v>112.3</v>
      </c>
      <c r="DG593" s="19">
        <v>111</v>
      </c>
      <c r="DH593" s="19">
        <v>109.9</v>
      </c>
      <c r="DI593" s="19">
        <v>121.6</v>
      </c>
      <c r="DJ593" s="19">
        <v>116.3</v>
      </c>
      <c r="DK593" s="19">
        <v>120.4</v>
      </c>
      <c r="DL593" s="19">
        <v>119.5</v>
      </c>
      <c r="DM593" s="19">
        <v>125.4</v>
      </c>
      <c r="DN593" s="19">
        <v>130.69999999999999</v>
      </c>
      <c r="DO593" s="19">
        <v>125.2</v>
      </c>
      <c r="DP593" s="19">
        <v>130.69999999999999</v>
      </c>
      <c r="DQ593" s="19">
        <v>132.30000000000001</v>
      </c>
      <c r="DR593" s="19">
        <v>134.4</v>
      </c>
      <c r="DS593" s="19">
        <v>133.5</v>
      </c>
      <c r="DT593" s="19">
        <v>133.5</v>
      </c>
      <c r="DU593" s="19">
        <v>133.69999999999999</v>
      </c>
      <c r="DV593" s="19">
        <v>131.5</v>
      </c>
      <c r="DW593" s="19">
        <v>128.5</v>
      </c>
    </row>
    <row r="594" spans="1:127">
      <c r="A594" s="17" t="s">
        <v>1781</v>
      </c>
      <c r="B594" s="17" t="s">
        <v>1782</v>
      </c>
      <c r="C594" s="18">
        <v>7.8630000000000005E-2</v>
      </c>
      <c r="D594" s="19">
        <v>102.1</v>
      </c>
      <c r="E594" s="19">
        <v>100.9</v>
      </c>
      <c r="F594" s="19">
        <v>102.3</v>
      </c>
      <c r="G594" s="19">
        <v>102.2</v>
      </c>
      <c r="H594" s="19">
        <v>102.3</v>
      </c>
      <c r="I594" s="19">
        <v>102.3</v>
      </c>
      <c r="J594" s="19">
        <v>102.4</v>
      </c>
      <c r="K594" s="19">
        <v>101</v>
      </c>
      <c r="L594" s="19">
        <v>103.8</v>
      </c>
      <c r="M594" s="19">
        <v>104.6</v>
      </c>
      <c r="N594" s="19">
        <v>103.1</v>
      </c>
      <c r="O594" s="19">
        <v>102</v>
      </c>
      <c r="P594" s="19">
        <v>103.5</v>
      </c>
      <c r="Q594" s="19">
        <v>101.6</v>
      </c>
      <c r="R594" s="19">
        <v>102.4</v>
      </c>
      <c r="S594" s="19">
        <v>103.3</v>
      </c>
      <c r="T594" s="19">
        <v>102.6</v>
      </c>
      <c r="U594" s="19">
        <v>103.6</v>
      </c>
      <c r="V594" s="19">
        <v>105.5</v>
      </c>
      <c r="W594" s="19">
        <v>108.3</v>
      </c>
      <c r="X594" s="19">
        <v>106.6</v>
      </c>
      <c r="Y594" s="19">
        <v>107.3</v>
      </c>
      <c r="Z594" s="19">
        <v>106.4</v>
      </c>
      <c r="AA594" s="19">
        <v>105.6</v>
      </c>
      <c r="AB594" s="19">
        <v>109.3</v>
      </c>
      <c r="AC594" s="19">
        <v>109.8</v>
      </c>
      <c r="AD594" s="19">
        <v>106.4</v>
      </c>
      <c r="AE594" s="19">
        <v>111.7</v>
      </c>
      <c r="AF594" s="19">
        <v>111.8</v>
      </c>
      <c r="AG594" s="19">
        <v>111.4</v>
      </c>
      <c r="AH594" s="19">
        <v>113.3</v>
      </c>
      <c r="AI594" s="19">
        <v>118</v>
      </c>
      <c r="AJ594" s="19">
        <v>111</v>
      </c>
      <c r="AK594" s="19">
        <v>117.4</v>
      </c>
      <c r="AL594" s="19">
        <v>116.7</v>
      </c>
      <c r="AM594" s="19">
        <v>113.8</v>
      </c>
      <c r="AN594" s="19">
        <v>114.9</v>
      </c>
      <c r="AO594" s="19">
        <v>113.1</v>
      </c>
      <c r="AP594" s="19">
        <v>114.2</v>
      </c>
      <c r="AQ594" s="19">
        <v>114.7</v>
      </c>
      <c r="AR594" s="19">
        <v>109.6</v>
      </c>
      <c r="AS594" s="19">
        <v>113.4</v>
      </c>
      <c r="AT594" s="19">
        <v>114.3</v>
      </c>
      <c r="AU594" s="19">
        <v>112.4</v>
      </c>
      <c r="AV594" s="19">
        <v>111.3</v>
      </c>
      <c r="AW594" s="19">
        <v>107.6</v>
      </c>
      <c r="AX594" s="19">
        <v>111</v>
      </c>
      <c r="AY594" s="19">
        <v>112.6</v>
      </c>
      <c r="AZ594" s="19">
        <v>112.8</v>
      </c>
      <c r="BA594" s="19">
        <v>112.9</v>
      </c>
      <c r="BB594" s="19">
        <v>112.9</v>
      </c>
      <c r="BC594" s="19">
        <v>112.5</v>
      </c>
      <c r="BD594" s="19">
        <v>112.9</v>
      </c>
      <c r="BE594" s="19">
        <v>112.4</v>
      </c>
      <c r="BF594" s="19">
        <v>111.8</v>
      </c>
      <c r="BG594" s="19">
        <v>112.3</v>
      </c>
      <c r="BH594" s="19">
        <v>112.1</v>
      </c>
      <c r="BI594" s="19">
        <v>112.2</v>
      </c>
      <c r="BJ594" s="19">
        <v>112.5</v>
      </c>
      <c r="BK594" s="19">
        <v>112.9</v>
      </c>
      <c r="BL594" s="19">
        <v>113.6</v>
      </c>
      <c r="BM594" s="19">
        <v>113.4</v>
      </c>
      <c r="BN594" s="19">
        <v>113.5</v>
      </c>
      <c r="BO594" s="19">
        <v>114</v>
      </c>
      <c r="BP594" s="19">
        <v>112.9</v>
      </c>
      <c r="BQ594" s="19">
        <v>113.2</v>
      </c>
      <c r="BR594" s="19">
        <v>113.4</v>
      </c>
      <c r="BS594" s="19">
        <v>115.2</v>
      </c>
      <c r="BT594" s="19">
        <v>115.4</v>
      </c>
      <c r="BU594" s="19">
        <v>115.1</v>
      </c>
      <c r="BV594" s="19">
        <v>115.7</v>
      </c>
      <c r="BW594" s="19">
        <v>116.6</v>
      </c>
      <c r="BX594" s="19">
        <v>115.9</v>
      </c>
      <c r="BY594" s="19">
        <v>117.9</v>
      </c>
      <c r="BZ594" s="19">
        <v>117.1</v>
      </c>
      <c r="CA594" s="19">
        <v>118.6</v>
      </c>
      <c r="CB594" s="19">
        <v>117</v>
      </c>
      <c r="CC594" s="19">
        <v>118.3</v>
      </c>
      <c r="CD594" s="19">
        <v>117.5</v>
      </c>
      <c r="CE594" s="19">
        <v>118.3</v>
      </c>
      <c r="CF594" s="19">
        <v>117.5</v>
      </c>
      <c r="CG594" s="19">
        <v>116.5</v>
      </c>
      <c r="CH594" s="19">
        <v>116.2</v>
      </c>
      <c r="CI594" s="19">
        <v>116.3</v>
      </c>
      <c r="CJ594" s="19">
        <v>116.4</v>
      </c>
      <c r="CK594" s="19">
        <v>114.6</v>
      </c>
      <c r="CL594" s="19">
        <v>115.1</v>
      </c>
      <c r="CM594" s="19">
        <v>114.7</v>
      </c>
      <c r="CN594" s="19">
        <v>114.1</v>
      </c>
      <c r="CO594" s="19">
        <v>114.8</v>
      </c>
      <c r="CP594" s="19">
        <v>114</v>
      </c>
      <c r="CQ594" s="19">
        <v>113.6</v>
      </c>
      <c r="CR594" s="19">
        <v>112.1</v>
      </c>
      <c r="CS594" s="19">
        <v>112</v>
      </c>
      <c r="CT594" s="19">
        <v>112</v>
      </c>
      <c r="CU594" s="19">
        <v>112.2</v>
      </c>
      <c r="CV594" s="19">
        <v>113.2</v>
      </c>
      <c r="CW594" s="19">
        <v>113.1</v>
      </c>
      <c r="CX594" s="19">
        <v>112.8</v>
      </c>
      <c r="CY594" s="19">
        <v>113.5</v>
      </c>
      <c r="CZ594" s="19">
        <v>114.7</v>
      </c>
      <c r="DA594" s="19">
        <v>113.9</v>
      </c>
      <c r="DB594" s="19">
        <v>115</v>
      </c>
      <c r="DC594" s="19">
        <v>115.4</v>
      </c>
      <c r="DD594" s="19">
        <v>118.7</v>
      </c>
      <c r="DE594" s="19">
        <v>119.9</v>
      </c>
      <c r="DF594" s="19">
        <v>118.8</v>
      </c>
      <c r="DG594" s="19">
        <v>121.8</v>
      </c>
      <c r="DH594" s="19">
        <v>125.3</v>
      </c>
      <c r="DI594" s="19">
        <v>133</v>
      </c>
      <c r="DJ594" s="19">
        <v>135.80000000000001</v>
      </c>
      <c r="DK594" s="19">
        <v>140.80000000000001</v>
      </c>
      <c r="DL594" s="19">
        <v>141.5</v>
      </c>
      <c r="DM594" s="19">
        <v>143</v>
      </c>
      <c r="DN594" s="19">
        <v>146.30000000000001</v>
      </c>
      <c r="DO594" s="19">
        <v>149.19999999999999</v>
      </c>
      <c r="DP594" s="19">
        <v>149.9</v>
      </c>
      <c r="DQ594" s="19">
        <v>148.4</v>
      </c>
      <c r="DR594" s="19">
        <v>152.9</v>
      </c>
      <c r="DS594" s="19">
        <v>155.9</v>
      </c>
      <c r="DT594" s="19">
        <v>157.80000000000001</v>
      </c>
      <c r="DU594" s="19">
        <v>163.5</v>
      </c>
      <c r="DV594" s="19">
        <v>161</v>
      </c>
      <c r="DW594" s="19">
        <v>159.19999999999999</v>
      </c>
    </row>
    <row r="595" spans="1:127">
      <c r="A595" s="17" t="s">
        <v>1783</v>
      </c>
      <c r="B595" s="17" t="s">
        <v>1784</v>
      </c>
      <c r="C595" s="18">
        <v>0.21326000000000001</v>
      </c>
      <c r="D595" s="19">
        <v>102</v>
      </c>
      <c r="E595" s="19">
        <v>104.5</v>
      </c>
      <c r="F595" s="19">
        <v>104.5</v>
      </c>
      <c r="G595" s="19">
        <v>105.3</v>
      </c>
      <c r="H595" s="19">
        <v>106.2</v>
      </c>
      <c r="I595" s="19">
        <v>105.9</v>
      </c>
      <c r="J595" s="19">
        <v>106.3</v>
      </c>
      <c r="K595" s="19">
        <v>105.2</v>
      </c>
      <c r="L595" s="19">
        <v>108.1</v>
      </c>
      <c r="M595" s="19">
        <v>107.6</v>
      </c>
      <c r="N595" s="19">
        <v>106.1</v>
      </c>
      <c r="O595" s="19">
        <v>106.2</v>
      </c>
      <c r="P595" s="19">
        <v>103.5</v>
      </c>
      <c r="Q595" s="19">
        <v>103.4</v>
      </c>
      <c r="R595" s="19">
        <v>104.7</v>
      </c>
      <c r="S595" s="19">
        <v>106.5</v>
      </c>
      <c r="T595" s="19">
        <v>107.8</v>
      </c>
      <c r="U595" s="19">
        <v>109.8</v>
      </c>
      <c r="V595" s="19">
        <v>108.2</v>
      </c>
      <c r="W595" s="19">
        <v>108.1</v>
      </c>
      <c r="X595" s="19">
        <v>108</v>
      </c>
      <c r="Y595" s="19">
        <v>107.3</v>
      </c>
      <c r="Z595" s="19">
        <v>108.1</v>
      </c>
      <c r="AA595" s="19">
        <v>109.3</v>
      </c>
      <c r="AB595" s="19">
        <v>108</v>
      </c>
      <c r="AC595" s="19">
        <v>108.9</v>
      </c>
      <c r="AD595" s="19">
        <v>110.7</v>
      </c>
      <c r="AE595" s="19">
        <v>113.5</v>
      </c>
      <c r="AF595" s="19">
        <v>115.8</v>
      </c>
      <c r="AG595" s="19">
        <v>117</v>
      </c>
      <c r="AH595" s="19">
        <v>114.6</v>
      </c>
      <c r="AI595" s="19">
        <v>118.3</v>
      </c>
      <c r="AJ595" s="19">
        <v>117.6</v>
      </c>
      <c r="AK595" s="19">
        <v>114.6</v>
      </c>
      <c r="AL595" s="19">
        <v>114.3</v>
      </c>
      <c r="AM595" s="19">
        <v>114.6</v>
      </c>
      <c r="AN595" s="19">
        <v>110.1</v>
      </c>
      <c r="AO595" s="19">
        <v>112.3</v>
      </c>
      <c r="AP595" s="19">
        <v>110.6</v>
      </c>
      <c r="AQ595" s="19">
        <v>110.6</v>
      </c>
      <c r="AR595" s="19">
        <v>110.7</v>
      </c>
      <c r="AS595" s="19">
        <v>111</v>
      </c>
      <c r="AT595" s="19">
        <v>109.4</v>
      </c>
      <c r="AU595" s="19">
        <v>107.7</v>
      </c>
      <c r="AV595" s="19">
        <v>106.7</v>
      </c>
      <c r="AW595" s="19">
        <v>106</v>
      </c>
      <c r="AX595" s="19">
        <v>105.9</v>
      </c>
      <c r="AY595" s="19">
        <v>106.9</v>
      </c>
      <c r="AZ595" s="19">
        <v>107.2</v>
      </c>
      <c r="BA595" s="19">
        <v>108.2</v>
      </c>
      <c r="BB595" s="19">
        <v>107.7</v>
      </c>
      <c r="BC595" s="19">
        <v>108.2</v>
      </c>
      <c r="BD595" s="19">
        <v>107.9</v>
      </c>
      <c r="BE595" s="19">
        <v>107.2</v>
      </c>
      <c r="BF595" s="19">
        <v>106.7</v>
      </c>
      <c r="BG595" s="19">
        <v>108.1</v>
      </c>
      <c r="BH595" s="19">
        <v>108.3</v>
      </c>
      <c r="BI595" s="19">
        <v>108.9</v>
      </c>
      <c r="BJ595" s="19">
        <v>110.7</v>
      </c>
      <c r="BK595" s="19">
        <v>111.5</v>
      </c>
      <c r="BL595" s="19">
        <v>110.8</v>
      </c>
      <c r="BM595" s="19">
        <v>111.1</v>
      </c>
      <c r="BN595" s="19">
        <v>110.8</v>
      </c>
      <c r="BO595" s="19">
        <v>109.1</v>
      </c>
      <c r="BP595" s="19">
        <v>110.7</v>
      </c>
      <c r="BQ595" s="19">
        <v>113.8</v>
      </c>
      <c r="BR595" s="19">
        <v>115.6</v>
      </c>
      <c r="BS595" s="19">
        <v>116.1</v>
      </c>
      <c r="BT595" s="19">
        <v>115.8</v>
      </c>
      <c r="BU595" s="19">
        <v>117.9</v>
      </c>
      <c r="BV595" s="19">
        <v>117.3</v>
      </c>
      <c r="BW595" s="19">
        <v>116.5</v>
      </c>
      <c r="BX595" s="19">
        <v>118.8</v>
      </c>
      <c r="BY595" s="19">
        <v>123.1</v>
      </c>
      <c r="BZ595" s="19">
        <v>123.1</v>
      </c>
      <c r="CA595" s="19">
        <v>121.5</v>
      </c>
      <c r="CB595" s="19">
        <v>120.6</v>
      </c>
      <c r="CC595" s="19">
        <v>122.3</v>
      </c>
      <c r="CD595" s="19">
        <v>121.2</v>
      </c>
      <c r="CE595" s="19">
        <v>118.6</v>
      </c>
      <c r="CF595" s="19">
        <v>117.3</v>
      </c>
      <c r="CG595" s="19">
        <v>115.7</v>
      </c>
      <c r="CH595" s="19">
        <v>116.3</v>
      </c>
      <c r="CI595" s="19">
        <v>116.5</v>
      </c>
      <c r="CJ595" s="19">
        <v>115.8</v>
      </c>
      <c r="CK595" s="19">
        <v>114.9</v>
      </c>
      <c r="CL595" s="19">
        <v>114.1</v>
      </c>
      <c r="CM595" s="19">
        <v>114.5</v>
      </c>
      <c r="CN595" s="19">
        <v>113.2</v>
      </c>
      <c r="CO595" s="19">
        <v>112.5</v>
      </c>
      <c r="CP595" s="19">
        <v>111.6</v>
      </c>
      <c r="CQ595" s="19">
        <v>112.5</v>
      </c>
      <c r="CR595" s="19">
        <v>111.3</v>
      </c>
      <c r="CS595" s="19">
        <v>112.2</v>
      </c>
      <c r="CT595" s="19">
        <v>110.4</v>
      </c>
      <c r="CU595" s="19">
        <v>110</v>
      </c>
      <c r="CV595" s="19">
        <v>108.5</v>
      </c>
      <c r="CW595" s="19">
        <v>108.2</v>
      </c>
      <c r="CX595" s="19">
        <v>108.6</v>
      </c>
      <c r="CY595" s="19">
        <v>109.1</v>
      </c>
      <c r="CZ595" s="19">
        <v>111.2</v>
      </c>
      <c r="DA595" s="19">
        <v>111.5</v>
      </c>
      <c r="DB595" s="19">
        <v>112.8</v>
      </c>
      <c r="DC595" s="19">
        <v>115.4</v>
      </c>
      <c r="DD595" s="19">
        <v>118.5</v>
      </c>
      <c r="DE595" s="19">
        <v>119.2</v>
      </c>
      <c r="DF595" s="19">
        <v>120.5</v>
      </c>
      <c r="DG595" s="19">
        <v>123.6</v>
      </c>
      <c r="DH595" s="19">
        <v>127</v>
      </c>
      <c r="DI595" s="19">
        <v>132.69999999999999</v>
      </c>
      <c r="DJ595" s="19">
        <v>133</v>
      </c>
      <c r="DK595" s="19">
        <v>136.19999999999999</v>
      </c>
      <c r="DL595" s="19">
        <v>139.1</v>
      </c>
      <c r="DM595" s="19">
        <v>146.1</v>
      </c>
      <c r="DN595" s="19">
        <v>153.4</v>
      </c>
      <c r="DO595" s="19">
        <v>149.6</v>
      </c>
      <c r="DP595" s="19">
        <v>150.4</v>
      </c>
      <c r="DQ595" s="19">
        <v>153</v>
      </c>
      <c r="DR595" s="19">
        <v>159.6</v>
      </c>
      <c r="DS595" s="19">
        <v>164.4</v>
      </c>
      <c r="DT595" s="19">
        <v>165.4</v>
      </c>
      <c r="DU595" s="19">
        <v>163.4</v>
      </c>
      <c r="DV595" s="19">
        <v>161.9</v>
      </c>
      <c r="DW595" s="19">
        <v>155</v>
      </c>
    </row>
    <row r="596" spans="1:127">
      <c r="A596" s="17" t="s">
        <v>1785</v>
      </c>
      <c r="B596" s="17" t="s">
        <v>1786</v>
      </c>
      <c r="C596" s="18">
        <v>1.026E-2</v>
      </c>
      <c r="D596" s="19">
        <v>101.1</v>
      </c>
      <c r="E596" s="19">
        <v>102.5</v>
      </c>
      <c r="F596" s="19">
        <v>101.4</v>
      </c>
      <c r="G596" s="19">
        <v>103.3</v>
      </c>
      <c r="H596" s="19">
        <v>99.4</v>
      </c>
      <c r="I596" s="19">
        <v>101.7</v>
      </c>
      <c r="J596" s="19">
        <v>103.6</v>
      </c>
      <c r="K596" s="19">
        <v>103.2</v>
      </c>
      <c r="L596" s="19">
        <v>104.4</v>
      </c>
      <c r="M596" s="19">
        <v>104.9</v>
      </c>
      <c r="N596" s="19">
        <v>102.3</v>
      </c>
      <c r="O596" s="19">
        <v>102.1</v>
      </c>
      <c r="P596" s="19">
        <v>101.1</v>
      </c>
      <c r="Q596" s="19">
        <v>103.6</v>
      </c>
      <c r="R596" s="19">
        <v>103.6</v>
      </c>
      <c r="S596" s="19">
        <v>106.9</v>
      </c>
      <c r="T596" s="19">
        <v>104.6</v>
      </c>
      <c r="U596" s="19">
        <v>104.4</v>
      </c>
      <c r="V596" s="19">
        <v>104.2</v>
      </c>
      <c r="W596" s="19">
        <v>104.2</v>
      </c>
      <c r="X596" s="19">
        <v>108</v>
      </c>
      <c r="Y596" s="19">
        <v>107.3</v>
      </c>
      <c r="Z596" s="19">
        <v>109.6</v>
      </c>
      <c r="AA596" s="19">
        <v>109.4</v>
      </c>
      <c r="AB596" s="19">
        <v>109.3</v>
      </c>
      <c r="AC596" s="19">
        <v>108.3</v>
      </c>
      <c r="AD596" s="19">
        <v>110.6</v>
      </c>
      <c r="AE596" s="19">
        <v>109.1</v>
      </c>
      <c r="AF596" s="19">
        <v>111.7</v>
      </c>
      <c r="AG596" s="19">
        <v>110.5</v>
      </c>
      <c r="AH596" s="19">
        <v>110.1</v>
      </c>
      <c r="AI596" s="19">
        <v>107.7</v>
      </c>
      <c r="AJ596" s="19">
        <v>109.7</v>
      </c>
      <c r="AK596" s="19">
        <v>107.9</v>
      </c>
      <c r="AL596" s="19">
        <v>104.7</v>
      </c>
      <c r="AM596" s="19">
        <v>105.1</v>
      </c>
      <c r="AN596" s="19">
        <v>107.8</v>
      </c>
      <c r="AO596" s="19">
        <v>110.5</v>
      </c>
      <c r="AP596" s="19">
        <v>109.6</v>
      </c>
      <c r="AQ596" s="19">
        <v>106.1</v>
      </c>
      <c r="AR596" s="19">
        <v>105.7</v>
      </c>
      <c r="AS596" s="19">
        <v>103.7</v>
      </c>
      <c r="AT596" s="19">
        <v>104.7</v>
      </c>
      <c r="AU596" s="19">
        <v>103.1</v>
      </c>
      <c r="AV596" s="19">
        <v>99.3</v>
      </c>
      <c r="AW596" s="19">
        <v>98.2</v>
      </c>
      <c r="AX596" s="19">
        <v>99.7</v>
      </c>
      <c r="AY596" s="19">
        <v>100.3</v>
      </c>
      <c r="AZ596" s="19">
        <v>97.3</v>
      </c>
      <c r="BA596" s="19">
        <v>97.6</v>
      </c>
      <c r="BB596" s="19">
        <v>99.4</v>
      </c>
      <c r="BC596" s="19">
        <v>99.1</v>
      </c>
      <c r="BD596" s="19">
        <v>98.7</v>
      </c>
      <c r="BE596" s="19">
        <v>97.2</v>
      </c>
      <c r="BF596" s="19">
        <v>96.2</v>
      </c>
      <c r="BG596" s="19">
        <v>97</v>
      </c>
      <c r="BH596" s="19">
        <v>103</v>
      </c>
      <c r="BI596" s="19">
        <v>106.6</v>
      </c>
      <c r="BJ596" s="19">
        <v>107.8</v>
      </c>
      <c r="BK596" s="19">
        <v>108.3</v>
      </c>
      <c r="BL596" s="19">
        <v>107.8</v>
      </c>
      <c r="BM596" s="19">
        <v>107</v>
      </c>
      <c r="BN596" s="19">
        <v>104.6</v>
      </c>
      <c r="BO596" s="19">
        <v>108</v>
      </c>
      <c r="BP596" s="19">
        <v>109.3</v>
      </c>
      <c r="BQ596" s="19">
        <v>111.7</v>
      </c>
      <c r="BR596" s="19">
        <v>112.4</v>
      </c>
      <c r="BS596" s="19">
        <v>113.4</v>
      </c>
      <c r="BT596" s="19">
        <v>113.3</v>
      </c>
      <c r="BU596" s="19">
        <v>115.2</v>
      </c>
      <c r="BV596" s="19">
        <v>116.9</v>
      </c>
      <c r="BW596" s="19">
        <v>116.8</v>
      </c>
      <c r="BX596" s="19">
        <v>115.9</v>
      </c>
      <c r="BY596" s="19">
        <v>118.2</v>
      </c>
      <c r="BZ596" s="19">
        <v>120.1</v>
      </c>
      <c r="CA596" s="19">
        <v>117.8</v>
      </c>
      <c r="CB596" s="19">
        <v>114.5</v>
      </c>
      <c r="CC596" s="19">
        <v>115.8</v>
      </c>
      <c r="CD596" s="19">
        <v>118.6</v>
      </c>
      <c r="CE596" s="19">
        <v>118.5</v>
      </c>
      <c r="CF596" s="19">
        <v>116.6</v>
      </c>
      <c r="CG596" s="19">
        <v>115</v>
      </c>
      <c r="CH596" s="19">
        <v>115.5</v>
      </c>
      <c r="CI596" s="19">
        <v>116.1</v>
      </c>
      <c r="CJ596" s="19">
        <v>116.8</v>
      </c>
      <c r="CK596" s="19">
        <v>116.8</v>
      </c>
      <c r="CL596" s="19">
        <v>115</v>
      </c>
      <c r="CM596" s="19">
        <v>113.3</v>
      </c>
      <c r="CN596" s="19">
        <v>110.6</v>
      </c>
      <c r="CO596" s="19">
        <v>110</v>
      </c>
      <c r="CP596" s="19">
        <v>108.7</v>
      </c>
      <c r="CQ596" s="19">
        <v>104.9</v>
      </c>
      <c r="CR596" s="19">
        <v>105.9</v>
      </c>
      <c r="CS596" s="19">
        <v>107.6</v>
      </c>
      <c r="CT596" s="19">
        <v>106</v>
      </c>
      <c r="CU596" s="19">
        <v>106.3</v>
      </c>
      <c r="CV596" s="19">
        <v>104</v>
      </c>
      <c r="CW596" s="19">
        <v>110.6</v>
      </c>
      <c r="CX596" s="19">
        <v>111.9</v>
      </c>
      <c r="CY596" s="19">
        <v>114.1</v>
      </c>
      <c r="CZ596" s="19">
        <v>118.1</v>
      </c>
      <c r="DA596" s="19">
        <v>121.5</v>
      </c>
      <c r="DB596" s="19">
        <v>122.3</v>
      </c>
      <c r="DC596" s="19">
        <v>123.1</v>
      </c>
      <c r="DD596" s="19">
        <v>126.9</v>
      </c>
      <c r="DE596" s="19">
        <v>130.69999999999999</v>
      </c>
      <c r="DF596" s="19">
        <v>134.19999999999999</v>
      </c>
      <c r="DG596" s="19">
        <v>142.80000000000001</v>
      </c>
      <c r="DH596" s="19">
        <v>146.19999999999999</v>
      </c>
      <c r="DI596" s="19">
        <v>150</v>
      </c>
      <c r="DJ596" s="19">
        <v>152.4</v>
      </c>
      <c r="DK596" s="19">
        <v>154.19999999999999</v>
      </c>
      <c r="DL596" s="19">
        <v>156</v>
      </c>
      <c r="DM596" s="19">
        <v>155.9</v>
      </c>
      <c r="DN596" s="19">
        <v>157.69999999999999</v>
      </c>
      <c r="DO596" s="19">
        <v>161.9</v>
      </c>
      <c r="DP596" s="19">
        <v>160.4</v>
      </c>
      <c r="DQ596" s="19">
        <v>160.80000000000001</v>
      </c>
      <c r="DR596" s="19">
        <v>162.69999999999999</v>
      </c>
      <c r="DS596" s="19">
        <v>167.2</v>
      </c>
      <c r="DT596" s="19">
        <v>171.3</v>
      </c>
      <c r="DU596" s="19">
        <v>168.1</v>
      </c>
      <c r="DV596" s="19">
        <v>166</v>
      </c>
      <c r="DW596" s="19">
        <v>161.19999999999999</v>
      </c>
    </row>
    <row r="597" spans="1:127">
      <c r="A597" s="17" t="s">
        <v>1787</v>
      </c>
      <c r="B597" s="17" t="s">
        <v>1788</v>
      </c>
      <c r="C597" s="18">
        <v>0.40260000000000001</v>
      </c>
      <c r="D597" s="19">
        <v>102</v>
      </c>
      <c r="E597" s="19">
        <v>103.5</v>
      </c>
      <c r="F597" s="19">
        <v>105</v>
      </c>
      <c r="G597" s="19">
        <v>104.5</v>
      </c>
      <c r="H597" s="19">
        <v>105.2</v>
      </c>
      <c r="I597" s="19">
        <v>106.8</v>
      </c>
      <c r="J597" s="19">
        <v>105.2</v>
      </c>
      <c r="K597" s="19">
        <v>104.9</v>
      </c>
      <c r="L597" s="19">
        <v>106.5</v>
      </c>
      <c r="M597" s="19">
        <v>106.2</v>
      </c>
      <c r="N597" s="19">
        <v>105.5</v>
      </c>
      <c r="O597" s="19">
        <v>104.6</v>
      </c>
      <c r="P597" s="19">
        <v>103.7</v>
      </c>
      <c r="Q597" s="19">
        <v>103.7</v>
      </c>
      <c r="R597" s="19">
        <v>105.7</v>
      </c>
      <c r="S597" s="19">
        <v>107.1</v>
      </c>
      <c r="T597" s="19">
        <v>110.1</v>
      </c>
      <c r="U597" s="19">
        <v>111.6</v>
      </c>
      <c r="V597" s="19">
        <v>111.4</v>
      </c>
      <c r="W597" s="19">
        <v>112.9</v>
      </c>
      <c r="X597" s="19">
        <v>109.5</v>
      </c>
      <c r="Y597" s="19">
        <v>109.4</v>
      </c>
      <c r="Z597" s="19">
        <v>109.6</v>
      </c>
      <c r="AA597" s="19">
        <v>110.4</v>
      </c>
      <c r="AB597" s="19">
        <v>110.3</v>
      </c>
      <c r="AC597" s="19">
        <v>110.2</v>
      </c>
      <c r="AD597" s="19">
        <v>112.4</v>
      </c>
      <c r="AE597" s="19">
        <v>114.7</v>
      </c>
      <c r="AF597" s="19">
        <v>115.7</v>
      </c>
      <c r="AG597" s="19">
        <v>115.5</v>
      </c>
      <c r="AH597" s="19">
        <v>114.5</v>
      </c>
      <c r="AI597" s="19">
        <v>116.5</v>
      </c>
      <c r="AJ597" s="19">
        <v>115.4</v>
      </c>
      <c r="AK597" s="19">
        <v>113.2</v>
      </c>
      <c r="AL597" s="19">
        <v>112.4</v>
      </c>
      <c r="AM597" s="19">
        <v>110.8</v>
      </c>
      <c r="AN597" s="19">
        <v>112</v>
      </c>
      <c r="AO597" s="19">
        <v>110.8</v>
      </c>
      <c r="AP597" s="19">
        <v>108.1</v>
      </c>
      <c r="AQ597" s="19">
        <v>107.7</v>
      </c>
      <c r="AR597" s="19">
        <v>106.2</v>
      </c>
      <c r="AS597" s="19">
        <v>106.2</v>
      </c>
      <c r="AT597" s="19">
        <v>105.7</v>
      </c>
      <c r="AU597" s="19">
        <v>104.2</v>
      </c>
      <c r="AV597" s="19">
        <v>103.3</v>
      </c>
      <c r="AW597" s="19">
        <v>104.1</v>
      </c>
      <c r="AX597" s="19">
        <v>105.6</v>
      </c>
      <c r="AY597" s="19">
        <v>106.7</v>
      </c>
      <c r="AZ597" s="19">
        <v>106.6</v>
      </c>
      <c r="BA597" s="19">
        <v>107</v>
      </c>
      <c r="BB597" s="19">
        <v>106.6</v>
      </c>
      <c r="BC597" s="19">
        <v>107.1</v>
      </c>
      <c r="BD597" s="19">
        <v>106.2</v>
      </c>
      <c r="BE597" s="19">
        <v>105.2</v>
      </c>
      <c r="BF597" s="19">
        <v>107.7</v>
      </c>
      <c r="BG597" s="19">
        <v>108.8</v>
      </c>
      <c r="BH597" s="19">
        <v>109.3</v>
      </c>
      <c r="BI597" s="19">
        <v>109.7</v>
      </c>
      <c r="BJ597" s="19">
        <v>111.1</v>
      </c>
      <c r="BK597" s="19">
        <v>112.4</v>
      </c>
      <c r="BL597" s="19">
        <v>113.7</v>
      </c>
      <c r="BM597" s="19">
        <v>113.7</v>
      </c>
      <c r="BN597" s="19">
        <v>111.8</v>
      </c>
      <c r="BO597" s="19">
        <v>111.7</v>
      </c>
      <c r="BP597" s="19">
        <v>113</v>
      </c>
      <c r="BQ597" s="19">
        <v>115.1</v>
      </c>
      <c r="BR597" s="19">
        <v>118.3</v>
      </c>
      <c r="BS597" s="19">
        <v>116.6</v>
      </c>
      <c r="BT597" s="19">
        <v>115.3</v>
      </c>
      <c r="BU597" s="19">
        <v>120.3</v>
      </c>
      <c r="BV597" s="19">
        <v>118.3</v>
      </c>
      <c r="BW597" s="19">
        <v>117.2</v>
      </c>
      <c r="BX597" s="19">
        <v>118.1</v>
      </c>
      <c r="BY597" s="19">
        <v>122.1</v>
      </c>
      <c r="BZ597" s="19">
        <v>123.1</v>
      </c>
      <c r="CA597" s="19">
        <v>121</v>
      </c>
      <c r="CB597" s="19">
        <v>120.4</v>
      </c>
      <c r="CC597" s="19">
        <v>123</v>
      </c>
      <c r="CD597" s="19">
        <v>123.1</v>
      </c>
      <c r="CE597" s="19">
        <v>120</v>
      </c>
      <c r="CF597" s="19">
        <v>118.4</v>
      </c>
      <c r="CG597" s="19">
        <v>115.7</v>
      </c>
      <c r="CH597" s="19">
        <v>115</v>
      </c>
      <c r="CI597" s="19">
        <v>114.7</v>
      </c>
      <c r="CJ597" s="19">
        <v>113.2</v>
      </c>
      <c r="CK597" s="19">
        <v>111.8</v>
      </c>
      <c r="CL597" s="19">
        <v>111.5</v>
      </c>
      <c r="CM597" s="19">
        <v>110.8</v>
      </c>
      <c r="CN597" s="19">
        <v>110</v>
      </c>
      <c r="CO597" s="19">
        <v>109.5</v>
      </c>
      <c r="CP597" s="19">
        <v>108.7</v>
      </c>
      <c r="CQ597" s="19">
        <v>108.8</v>
      </c>
      <c r="CR597" s="19">
        <v>107.9</v>
      </c>
      <c r="CS597" s="19">
        <v>108.7</v>
      </c>
      <c r="CT597" s="19">
        <v>108</v>
      </c>
      <c r="CU597" s="19">
        <v>107.6</v>
      </c>
      <c r="CV597" s="19">
        <v>105.4</v>
      </c>
      <c r="CW597" s="19">
        <v>104.4</v>
      </c>
      <c r="CX597" s="19">
        <v>105.6</v>
      </c>
      <c r="CY597" s="19">
        <v>106.6</v>
      </c>
      <c r="CZ597" s="19">
        <v>109</v>
      </c>
      <c r="DA597" s="19">
        <v>111.6</v>
      </c>
      <c r="DB597" s="19">
        <v>112</v>
      </c>
      <c r="DC597" s="19">
        <v>117.3</v>
      </c>
      <c r="DD597" s="19">
        <v>120.4</v>
      </c>
      <c r="DE597" s="19">
        <v>122.6</v>
      </c>
      <c r="DF597" s="19">
        <v>123.6</v>
      </c>
      <c r="DG597" s="19">
        <v>127</v>
      </c>
      <c r="DH597" s="19">
        <v>129.9</v>
      </c>
      <c r="DI597" s="19">
        <v>139.5</v>
      </c>
      <c r="DJ597" s="19">
        <v>139.9</v>
      </c>
      <c r="DK597" s="19">
        <v>141.30000000000001</v>
      </c>
      <c r="DL597" s="19">
        <v>145.4</v>
      </c>
      <c r="DM597" s="19">
        <v>152.4</v>
      </c>
      <c r="DN597" s="19">
        <v>158.69999999999999</v>
      </c>
      <c r="DO597" s="19">
        <v>156.80000000000001</v>
      </c>
      <c r="DP597" s="19">
        <v>157.1</v>
      </c>
      <c r="DQ597" s="19">
        <v>162.30000000000001</v>
      </c>
      <c r="DR597" s="19">
        <v>166.8</v>
      </c>
      <c r="DS597" s="19">
        <v>177.8</v>
      </c>
      <c r="DT597" s="19">
        <v>176.5</v>
      </c>
      <c r="DU597" s="19">
        <v>169.6</v>
      </c>
      <c r="DV597" s="19">
        <v>167.1</v>
      </c>
      <c r="DW597" s="19">
        <v>155.80000000000001</v>
      </c>
    </row>
    <row r="598" spans="1:127">
      <c r="A598" s="17" t="s">
        <v>1789</v>
      </c>
      <c r="B598" s="17" t="s">
        <v>1790</v>
      </c>
      <c r="C598" s="18">
        <v>0.92451000000000005</v>
      </c>
      <c r="D598" s="19">
        <v>100.1</v>
      </c>
      <c r="E598" s="19">
        <v>105.7</v>
      </c>
      <c r="F598" s="19">
        <v>104.3</v>
      </c>
      <c r="G598" s="19">
        <v>106.9</v>
      </c>
      <c r="H598" s="19">
        <v>105.3</v>
      </c>
      <c r="I598" s="19">
        <v>109.3</v>
      </c>
      <c r="J598" s="19">
        <v>108.9</v>
      </c>
      <c r="K598" s="19">
        <v>107.8</v>
      </c>
      <c r="L598" s="19">
        <v>106.9</v>
      </c>
      <c r="M598" s="19">
        <v>104</v>
      </c>
      <c r="N598" s="19">
        <v>102.7</v>
      </c>
      <c r="O598" s="19">
        <v>107.5</v>
      </c>
      <c r="P598" s="19">
        <v>109.5</v>
      </c>
      <c r="Q598" s="19">
        <v>103</v>
      </c>
      <c r="R598" s="19">
        <v>106.5</v>
      </c>
      <c r="S598" s="19">
        <v>106.1</v>
      </c>
      <c r="T598" s="19">
        <v>109.1</v>
      </c>
      <c r="U598" s="19">
        <v>106.6</v>
      </c>
      <c r="V598" s="19">
        <v>103.2</v>
      </c>
      <c r="W598" s="19">
        <v>104.1</v>
      </c>
      <c r="X598" s="19">
        <v>106.4</v>
      </c>
      <c r="Y598" s="19">
        <v>102.5</v>
      </c>
      <c r="Z598" s="19">
        <v>98.5</v>
      </c>
      <c r="AA598" s="19">
        <v>98.8</v>
      </c>
      <c r="AB598" s="19">
        <v>94.6</v>
      </c>
      <c r="AC598" s="19">
        <v>92.5</v>
      </c>
      <c r="AD598" s="19">
        <v>98.6</v>
      </c>
      <c r="AE598" s="19">
        <v>99.2</v>
      </c>
      <c r="AF598" s="19">
        <v>101</v>
      </c>
      <c r="AG598" s="19">
        <v>98.4</v>
      </c>
      <c r="AH598" s="19">
        <v>95.4</v>
      </c>
      <c r="AI598" s="19">
        <v>96.6</v>
      </c>
      <c r="AJ598" s="19">
        <v>97.8</v>
      </c>
      <c r="AK598" s="19">
        <v>99</v>
      </c>
      <c r="AL598" s="19">
        <v>99.6</v>
      </c>
      <c r="AM598" s="19">
        <v>104</v>
      </c>
      <c r="AN598" s="19">
        <v>100</v>
      </c>
      <c r="AO598" s="19">
        <v>98</v>
      </c>
      <c r="AP598" s="19">
        <v>100.3</v>
      </c>
      <c r="AQ598" s="19">
        <v>99.9</v>
      </c>
      <c r="AR598" s="19">
        <v>101.4</v>
      </c>
      <c r="AS598" s="19">
        <v>100.4</v>
      </c>
      <c r="AT598" s="19">
        <v>99.5</v>
      </c>
      <c r="AU598" s="19">
        <v>97.1</v>
      </c>
      <c r="AV598" s="19">
        <v>97.6</v>
      </c>
      <c r="AW598" s="19">
        <v>95.1</v>
      </c>
      <c r="AX598" s="19">
        <v>97.7</v>
      </c>
      <c r="AY598" s="19">
        <v>97.1</v>
      </c>
      <c r="AZ598" s="19">
        <v>101.5</v>
      </c>
      <c r="BA598" s="19">
        <v>98.8</v>
      </c>
      <c r="BB598" s="19">
        <v>104.9</v>
      </c>
      <c r="BC598" s="19">
        <v>104.5</v>
      </c>
      <c r="BD598" s="19">
        <v>103.6</v>
      </c>
      <c r="BE598" s="19">
        <v>102.1</v>
      </c>
      <c r="BF598" s="19">
        <v>100.1</v>
      </c>
      <c r="BG598" s="19">
        <v>102.4</v>
      </c>
      <c r="BH598" s="19">
        <v>101.2</v>
      </c>
      <c r="BI598" s="19">
        <v>102.4</v>
      </c>
      <c r="BJ598" s="19">
        <v>102</v>
      </c>
      <c r="BK598" s="19">
        <v>103</v>
      </c>
      <c r="BL598" s="19">
        <v>102.8</v>
      </c>
      <c r="BM598" s="19">
        <v>103.5</v>
      </c>
      <c r="BN598" s="19">
        <v>103.1</v>
      </c>
      <c r="BO598" s="19">
        <v>101.2</v>
      </c>
      <c r="BP598" s="19">
        <v>104.2</v>
      </c>
      <c r="BQ598" s="19">
        <v>105.9</v>
      </c>
      <c r="BR598" s="19">
        <v>104.5</v>
      </c>
      <c r="BS598" s="19">
        <v>105</v>
      </c>
      <c r="BT598" s="19">
        <v>106.8</v>
      </c>
      <c r="BU598" s="19">
        <v>106.8</v>
      </c>
      <c r="BV598" s="19">
        <v>106.7</v>
      </c>
      <c r="BW598" s="19">
        <v>107</v>
      </c>
      <c r="BX598" s="19">
        <v>107.2</v>
      </c>
      <c r="BY598" s="19">
        <v>106.1</v>
      </c>
      <c r="BZ598" s="19">
        <v>107.6</v>
      </c>
      <c r="CA598" s="19">
        <v>108.3</v>
      </c>
      <c r="CB598" s="19">
        <v>109.5</v>
      </c>
      <c r="CC598" s="19">
        <v>111.1</v>
      </c>
      <c r="CD598" s="19">
        <v>110.7</v>
      </c>
      <c r="CE598" s="19">
        <v>109.3</v>
      </c>
      <c r="CF598" s="19">
        <v>109.8</v>
      </c>
      <c r="CG598" s="19">
        <v>110.3</v>
      </c>
      <c r="CH598" s="19">
        <v>113.3</v>
      </c>
      <c r="CI598" s="19">
        <v>114.9</v>
      </c>
      <c r="CJ598" s="19">
        <v>113.1</v>
      </c>
      <c r="CK598" s="19">
        <v>110.9</v>
      </c>
      <c r="CL598" s="19">
        <v>113.5</v>
      </c>
      <c r="CM598" s="19">
        <v>115.3</v>
      </c>
      <c r="CN598" s="19">
        <v>115.1</v>
      </c>
      <c r="CO598" s="19">
        <v>114.2</v>
      </c>
      <c r="CP598" s="19">
        <v>113.5</v>
      </c>
      <c r="CQ598" s="19">
        <v>112.6</v>
      </c>
      <c r="CR598" s="19">
        <v>113.4</v>
      </c>
      <c r="CS598" s="19">
        <v>111.7</v>
      </c>
      <c r="CT598" s="19">
        <v>112.4</v>
      </c>
      <c r="CU598" s="19">
        <v>107.9</v>
      </c>
      <c r="CV598" s="19">
        <v>106.9</v>
      </c>
      <c r="CW598" s="19">
        <v>106.4</v>
      </c>
      <c r="CX598" s="19">
        <v>107.6</v>
      </c>
      <c r="CY598" s="19">
        <v>106.5</v>
      </c>
      <c r="CZ598" s="19">
        <v>107.9</v>
      </c>
      <c r="DA598" s="19">
        <v>108.6</v>
      </c>
      <c r="DB598" s="19">
        <v>108.9</v>
      </c>
      <c r="DC598" s="19">
        <v>109.5</v>
      </c>
      <c r="DD598" s="19">
        <v>109.2</v>
      </c>
      <c r="DE598" s="19">
        <v>112.8</v>
      </c>
      <c r="DF598" s="19">
        <v>111.8</v>
      </c>
      <c r="DG598" s="19">
        <v>112.8</v>
      </c>
      <c r="DH598" s="19">
        <v>113.3</v>
      </c>
      <c r="DI598" s="19">
        <v>115.7</v>
      </c>
      <c r="DJ598" s="19">
        <v>116.5</v>
      </c>
      <c r="DK598" s="19">
        <v>117.1</v>
      </c>
      <c r="DL598" s="19">
        <v>118.8</v>
      </c>
      <c r="DM598" s="19">
        <v>119.2</v>
      </c>
      <c r="DN598" s="19">
        <v>119</v>
      </c>
      <c r="DO598" s="19">
        <v>118.7</v>
      </c>
      <c r="DP598" s="19">
        <v>120.7</v>
      </c>
      <c r="DQ598" s="19">
        <v>121.6</v>
      </c>
      <c r="DR598" s="19">
        <v>122.7</v>
      </c>
      <c r="DS598" s="19">
        <v>123.4</v>
      </c>
      <c r="DT598" s="19">
        <v>125.7</v>
      </c>
      <c r="DU598" s="19">
        <v>128.30000000000001</v>
      </c>
      <c r="DV598" s="19">
        <v>128</v>
      </c>
      <c r="DW598" s="19">
        <v>127</v>
      </c>
    </row>
    <row r="599" spans="1:127">
      <c r="A599" s="17" t="s">
        <v>1791</v>
      </c>
      <c r="B599" s="17" t="s">
        <v>1792</v>
      </c>
      <c r="C599" s="18">
        <v>5.5500000000000001E-2</v>
      </c>
      <c r="D599" s="19">
        <v>104.7</v>
      </c>
      <c r="E599" s="19">
        <v>103</v>
      </c>
      <c r="F599" s="19">
        <v>104.9</v>
      </c>
      <c r="G599" s="19">
        <v>105.9</v>
      </c>
      <c r="H599" s="19">
        <v>104.7</v>
      </c>
      <c r="I599" s="19">
        <v>105.9</v>
      </c>
      <c r="J599" s="19">
        <v>105.3</v>
      </c>
      <c r="K599" s="19">
        <v>105.7</v>
      </c>
      <c r="L599" s="19">
        <v>108</v>
      </c>
      <c r="M599" s="19">
        <v>106</v>
      </c>
      <c r="N599" s="19">
        <v>105.9</v>
      </c>
      <c r="O599" s="19">
        <v>104.2</v>
      </c>
      <c r="P599" s="19">
        <v>107.5</v>
      </c>
      <c r="Q599" s="19">
        <v>106.7</v>
      </c>
      <c r="R599" s="19">
        <v>108</v>
      </c>
      <c r="S599" s="19">
        <v>106.5</v>
      </c>
      <c r="T599" s="19">
        <v>108.1</v>
      </c>
      <c r="U599" s="19">
        <v>109.1</v>
      </c>
      <c r="V599" s="19">
        <v>110.1</v>
      </c>
      <c r="W599" s="19">
        <v>112.1</v>
      </c>
      <c r="X599" s="19">
        <v>113.3</v>
      </c>
      <c r="Y599" s="19">
        <v>109.2</v>
      </c>
      <c r="Z599" s="19">
        <v>108.5</v>
      </c>
      <c r="AA599" s="19">
        <v>111.9</v>
      </c>
      <c r="AB599" s="19">
        <v>112</v>
      </c>
      <c r="AC599" s="19">
        <v>107.3</v>
      </c>
      <c r="AD599" s="19">
        <v>108.8</v>
      </c>
      <c r="AE599" s="19">
        <v>109.5</v>
      </c>
      <c r="AF599" s="19">
        <v>111.3</v>
      </c>
      <c r="AG599" s="19">
        <v>110.1</v>
      </c>
      <c r="AH599" s="19">
        <v>110.2</v>
      </c>
      <c r="AI599" s="19">
        <v>109.7</v>
      </c>
      <c r="AJ599" s="19">
        <v>109</v>
      </c>
      <c r="AK599" s="19">
        <v>108.1</v>
      </c>
      <c r="AL599" s="19">
        <v>106.4</v>
      </c>
      <c r="AM599" s="19">
        <v>107.9</v>
      </c>
      <c r="AN599" s="19">
        <v>108.2</v>
      </c>
      <c r="AO599" s="19">
        <v>106.3</v>
      </c>
      <c r="AP599" s="19">
        <v>108.2</v>
      </c>
      <c r="AQ599" s="19">
        <v>106</v>
      </c>
      <c r="AR599" s="19">
        <v>110</v>
      </c>
      <c r="AS599" s="19">
        <v>111</v>
      </c>
      <c r="AT599" s="19">
        <v>108.8</v>
      </c>
      <c r="AU599" s="19">
        <v>109.4</v>
      </c>
      <c r="AV599" s="19">
        <v>107.8</v>
      </c>
      <c r="AW599" s="19">
        <v>107.1</v>
      </c>
      <c r="AX599" s="19">
        <v>107.2</v>
      </c>
      <c r="AY599" s="19">
        <v>107.7</v>
      </c>
      <c r="AZ599" s="19">
        <v>105.6</v>
      </c>
      <c r="BA599" s="19">
        <v>106.6</v>
      </c>
      <c r="BB599" s="19">
        <v>105.7</v>
      </c>
      <c r="BC599" s="19">
        <v>105.2</v>
      </c>
      <c r="BD599" s="19">
        <v>104.3</v>
      </c>
      <c r="BE599" s="19">
        <v>104.8</v>
      </c>
      <c r="BF599" s="19">
        <v>104.4</v>
      </c>
      <c r="BG599" s="19">
        <v>103.8</v>
      </c>
      <c r="BH599" s="19">
        <v>105.2</v>
      </c>
      <c r="BI599" s="19">
        <v>105.2</v>
      </c>
      <c r="BJ599" s="19">
        <v>105.8</v>
      </c>
      <c r="BK599" s="19">
        <v>107.3</v>
      </c>
      <c r="BL599" s="19">
        <v>106.4</v>
      </c>
      <c r="BM599" s="19">
        <v>107</v>
      </c>
      <c r="BN599" s="19">
        <v>108.4</v>
      </c>
      <c r="BO599" s="19">
        <v>107.2</v>
      </c>
      <c r="BP599" s="19">
        <v>105.6</v>
      </c>
      <c r="BQ599" s="19">
        <v>106.8</v>
      </c>
      <c r="BR599" s="19">
        <v>107</v>
      </c>
      <c r="BS599" s="19">
        <v>106</v>
      </c>
      <c r="BT599" s="19">
        <v>106.4</v>
      </c>
      <c r="BU599" s="19">
        <v>106.9</v>
      </c>
      <c r="BV599" s="19">
        <v>108.8</v>
      </c>
      <c r="BW599" s="19">
        <v>110</v>
      </c>
      <c r="BX599" s="19">
        <v>109.6</v>
      </c>
      <c r="BY599" s="19">
        <v>110.3</v>
      </c>
      <c r="BZ599" s="19">
        <v>110.6</v>
      </c>
      <c r="CA599" s="19">
        <v>110.6</v>
      </c>
      <c r="CB599" s="19">
        <v>111.3</v>
      </c>
      <c r="CC599" s="19">
        <v>111.3</v>
      </c>
      <c r="CD599" s="19">
        <v>113.5</v>
      </c>
      <c r="CE599" s="19">
        <v>114.2</v>
      </c>
      <c r="CF599" s="19">
        <v>113.4</v>
      </c>
      <c r="CG599" s="19">
        <v>114.2</v>
      </c>
      <c r="CH599" s="19">
        <v>113.6</v>
      </c>
      <c r="CI599" s="19">
        <v>114.7</v>
      </c>
      <c r="CJ599" s="19">
        <v>114.8</v>
      </c>
      <c r="CK599" s="19">
        <v>115</v>
      </c>
      <c r="CL599" s="19">
        <v>115.3</v>
      </c>
      <c r="CM599" s="19">
        <v>114.6</v>
      </c>
      <c r="CN599" s="19">
        <v>113.9</v>
      </c>
      <c r="CO599" s="19">
        <v>114.8</v>
      </c>
      <c r="CP599" s="19">
        <v>112.7</v>
      </c>
      <c r="CQ599" s="19">
        <v>111.2</v>
      </c>
      <c r="CR599" s="19">
        <v>111.6</v>
      </c>
      <c r="CS599" s="19">
        <v>112</v>
      </c>
      <c r="CT599" s="19">
        <v>112</v>
      </c>
      <c r="CU599" s="19">
        <v>113.7</v>
      </c>
      <c r="CV599" s="19">
        <v>113.3</v>
      </c>
      <c r="CW599" s="19">
        <v>111.9</v>
      </c>
      <c r="CX599" s="19">
        <v>113.3</v>
      </c>
      <c r="CY599" s="19">
        <v>112.8</v>
      </c>
      <c r="CZ599" s="19">
        <v>114</v>
      </c>
      <c r="DA599" s="19">
        <v>114.5</v>
      </c>
      <c r="DB599" s="19">
        <v>114</v>
      </c>
      <c r="DC599" s="19">
        <v>114.5</v>
      </c>
      <c r="DD599" s="19">
        <v>116.3</v>
      </c>
      <c r="DE599" s="19">
        <v>115.3</v>
      </c>
      <c r="DF599" s="19">
        <v>116.4</v>
      </c>
      <c r="DG599" s="19">
        <v>116</v>
      </c>
      <c r="DH599" s="19">
        <v>116.4</v>
      </c>
      <c r="DI599" s="19">
        <v>118</v>
      </c>
      <c r="DJ599" s="19">
        <v>120.3</v>
      </c>
      <c r="DK599" s="19">
        <v>121.4</v>
      </c>
      <c r="DL599" s="19">
        <v>122</v>
      </c>
      <c r="DM599" s="19">
        <v>124.2</v>
      </c>
      <c r="DN599" s="19">
        <v>125.4</v>
      </c>
      <c r="DO599" s="19">
        <v>125.8</v>
      </c>
      <c r="DP599" s="19">
        <v>126.6</v>
      </c>
      <c r="DQ599" s="19">
        <v>128.6</v>
      </c>
      <c r="DR599" s="19">
        <v>130.4</v>
      </c>
      <c r="DS599" s="19">
        <v>132.19999999999999</v>
      </c>
      <c r="DT599" s="19">
        <v>132.19999999999999</v>
      </c>
      <c r="DU599" s="19">
        <v>133.19999999999999</v>
      </c>
      <c r="DV599" s="19">
        <v>133.9</v>
      </c>
      <c r="DW599" s="19">
        <v>135.30000000000001</v>
      </c>
    </row>
    <row r="600" spans="1:127">
      <c r="A600" s="17" t="s">
        <v>1793</v>
      </c>
      <c r="B600" s="17" t="s">
        <v>1794</v>
      </c>
      <c r="C600" s="18">
        <v>0.78654999999999997</v>
      </c>
      <c r="D600" s="19">
        <v>99.4</v>
      </c>
      <c r="E600" s="19">
        <v>106.3</v>
      </c>
      <c r="F600" s="19">
        <v>104.4</v>
      </c>
      <c r="G600" s="19">
        <v>107.2</v>
      </c>
      <c r="H600" s="19">
        <v>105.2</v>
      </c>
      <c r="I600" s="19">
        <v>109.8</v>
      </c>
      <c r="J600" s="19">
        <v>109.3</v>
      </c>
      <c r="K600" s="19">
        <v>108</v>
      </c>
      <c r="L600" s="19">
        <v>107</v>
      </c>
      <c r="M600" s="19">
        <v>103.7</v>
      </c>
      <c r="N600" s="19">
        <v>101.9</v>
      </c>
      <c r="O600" s="19">
        <v>107.9</v>
      </c>
      <c r="P600" s="19">
        <v>110.2</v>
      </c>
      <c r="Q600" s="19">
        <v>102.7</v>
      </c>
      <c r="R600" s="19">
        <v>106.5</v>
      </c>
      <c r="S600" s="19">
        <v>106.1</v>
      </c>
      <c r="T600" s="19">
        <v>109.3</v>
      </c>
      <c r="U600" s="19">
        <v>106.4</v>
      </c>
      <c r="V600" s="19">
        <v>102.3</v>
      </c>
      <c r="W600" s="19">
        <v>103.2</v>
      </c>
      <c r="X600" s="19">
        <v>105.6</v>
      </c>
      <c r="Y600" s="19">
        <v>101.2</v>
      </c>
      <c r="Z600" s="19">
        <v>96.4</v>
      </c>
      <c r="AA600" s="19">
        <v>96.5</v>
      </c>
      <c r="AB600" s="19">
        <v>91.2</v>
      </c>
      <c r="AC600" s="19">
        <v>89</v>
      </c>
      <c r="AD600" s="19">
        <v>96.3</v>
      </c>
      <c r="AE600" s="19">
        <v>97</v>
      </c>
      <c r="AF600" s="19">
        <v>98.9</v>
      </c>
      <c r="AG600" s="19">
        <v>95.6</v>
      </c>
      <c r="AH600" s="19">
        <v>92.2</v>
      </c>
      <c r="AI600" s="19">
        <v>93.7</v>
      </c>
      <c r="AJ600" s="19">
        <v>95</v>
      </c>
      <c r="AK600" s="19">
        <v>96.2</v>
      </c>
      <c r="AL600" s="19">
        <v>97.1</v>
      </c>
      <c r="AM600" s="19">
        <v>102.3</v>
      </c>
      <c r="AN600" s="19">
        <v>97.8</v>
      </c>
      <c r="AO600" s="19">
        <v>95.5</v>
      </c>
      <c r="AP600" s="19">
        <v>98.1</v>
      </c>
      <c r="AQ600" s="19">
        <v>97.9</v>
      </c>
      <c r="AR600" s="19">
        <v>99.3</v>
      </c>
      <c r="AS600" s="19">
        <v>98.3</v>
      </c>
      <c r="AT600" s="19">
        <v>97.5</v>
      </c>
      <c r="AU600" s="19">
        <v>94.9</v>
      </c>
      <c r="AV600" s="19">
        <v>95.5</v>
      </c>
      <c r="AW600" s="19">
        <v>92.8</v>
      </c>
      <c r="AX600" s="19">
        <v>95.9</v>
      </c>
      <c r="AY600" s="19">
        <v>95</v>
      </c>
      <c r="AZ600" s="19">
        <v>100.8</v>
      </c>
      <c r="BA600" s="19">
        <v>97.3</v>
      </c>
      <c r="BB600" s="19">
        <v>104.3</v>
      </c>
      <c r="BC600" s="19">
        <v>104</v>
      </c>
      <c r="BD600" s="19">
        <v>103.1</v>
      </c>
      <c r="BE600" s="19">
        <v>101.4</v>
      </c>
      <c r="BF600" s="19">
        <v>99.1</v>
      </c>
      <c r="BG600" s="19">
        <v>101.7</v>
      </c>
      <c r="BH600" s="19">
        <v>100.1</v>
      </c>
      <c r="BI600" s="19">
        <v>101.5</v>
      </c>
      <c r="BJ600" s="19">
        <v>101</v>
      </c>
      <c r="BK600" s="19">
        <v>102.2</v>
      </c>
      <c r="BL600" s="19">
        <v>101.8</v>
      </c>
      <c r="BM600" s="19">
        <v>102.6</v>
      </c>
      <c r="BN600" s="19">
        <v>101.9</v>
      </c>
      <c r="BO600" s="19">
        <v>99.7</v>
      </c>
      <c r="BP600" s="19">
        <v>103.4</v>
      </c>
      <c r="BQ600" s="19">
        <v>105.2</v>
      </c>
      <c r="BR600" s="19">
        <v>103.5</v>
      </c>
      <c r="BS600" s="19">
        <v>104.1</v>
      </c>
      <c r="BT600" s="19">
        <v>106.2</v>
      </c>
      <c r="BU600" s="19">
        <v>106.2</v>
      </c>
      <c r="BV600" s="19">
        <v>106</v>
      </c>
      <c r="BW600" s="19">
        <v>106.3</v>
      </c>
      <c r="BX600" s="19">
        <v>106.4</v>
      </c>
      <c r="BY600" s="19">
        <v>105.1</v>
      </c>
      <c r="BZ600" s="19">
        <v>106.8</v>
      </c>
      <c r="CA600" s="19">
        <v>107.6</v>
      </c>
      <c r="CB600" s="19">
        <v>108.8</v>
      </c>
      <c r="CC600" s="19">
        <v>110.6</v>
      </c>
      <c r="CD600" s="19">
        <v>110</v>
      </c>
      <c r="CE600" s="19">
        <v>108.1</v>
      </c>
      <c r="CF600" s="19">
        <v>108.9</v>
      </c>
      <c r="CG600" s="19">
        <v>109.5</v>
      </c>
      <c r="CH600" s="19">
        <v>113.1</v>
      </c>
      <c r="CI600" s="19">
        <v>114.9</v>
      </c>
      <c r="CJ600" s="19">
        <v>112.7</v>
      </c>
      <c r="CK600" s="19">
        <v>110.3</v>
      </c>
      <c r="CL600" s="19">
        <v>113.4</v>
      </c>
      <c r="CM600" s="19">
        <v>115.7</v>
      </c>
      <c r="CN600" s="19">
        <v>115.4</v>
      </c>
      <c r="CO600" s="19">
        <v>114.3</v>
      </c>
      <c r="CP600" s="19">
        <v>113.6</v>
      </c>
      <c r="CQ600" s="19">
        <v>112.8</v>
      </c>
      <c r="CR600" s="19">
        <v>113.7</v>
      </c>
      <c r="CS600" s="19">
        <v>111.4</v>
      </c>
      <c r="CT600" s="19">
        <v>112.4</v>
      </c>
      <c r="CU600" s="19">
        <v>106.9</v>
      </c>
      <c r="CV600" s="19">
        <v>105.8</v>
      </c>
      <c r="CW600" s="19">
        <v>105.2</v>
      </c>
      <c r="CX600" s="19">
        <v>106.6</v>
      </c>
      <c r="CY600" s="19">
        <v>105.4</v>
      </c>
      <c r="CZ600" s="19">
        <v>107.1</v>
      </c>
      <c r="DA600" s="19">
        <v>107.6</v>
      </c>
      <c r="DB600" s="19">
        <v>108</v>
      </c>
      <c r="DC600" s="19">
        <v>108.5</v>
      </c>
      <c r="DD600" s="19">
        <v>108.2</v>
      </c>
      <c r="DE600" s="19">
        <v>112.3</v>
      </c>
      <c r="DF600" s="19">
        <v>111</v>
      </c>
      <c r="DG600" s="19">
        <v>112.3</v>
      </c>
      <c r="DH600" s="19">
        <v>112.8</v>
      </c>
      <c r="DI600" s="19">
        <v>115.4</v>
      </c>
      <c r="DJ600" s="19">
        <v>116</v>
      </c>
      <c r="DK600" s="19">
        <v>116.4</v>
      </c>
      <c r="DL600" s="19">
        <v>117.3</v>
      </c>
      <c r="DM600" s="19">
        <v>117.2</v>
      </c>
      <c r="DN600" s="19">
        <v>117.1</v>
      </c>
      <c r="DO600" s="19">
        <v>116.6</v>
      </c>
      <c r="DP600" s="19">
        <v>118.5</v>
      </c>
      <c r="DQ600" s="19">
        <v>118.8</v>
      </c>
      <c r="DR600" s="19">
        <v>120.2</v>
      </c>
      <c r="DS600" s="19">
        <v>120.9</v>
      </c>
      <c r="DT600" s="19">
        <v>123.2</v>
      </c>
      <c r="DU600" s="19">
        <v>126.2</v>
      </c>
      <c r="DV600" s="19">
        <v>126</v>
      </c>
      <c r="DW600" s="19">
        <v>124.8</v>
      </c>
    </row>
    <row r="601" spans="1:127">
      <c r="A601" s="17" t="s">
        <v>1795</v>
      </c>
      <c r="B601" s="17" t="s">
        <v>1796</v>
      </c>
      <c r="C601" s="18">
        <v>2.077E-2</v>
      </c>
      <c r="D601" s="19">
        <v>105.5</v>
      </c>
      <c r="E601" s="19">
        <v>102.6</v>
      </c>
      <c r="F601" s="19">
        <v>106.4</v>
      </c>
      <c r="G601" s="19">
        <v>107.9</v>
      </c>
      <c r="H601" s="19">
        <v>109.6</v>
      </c>
      <c r="I601" s="19">
        <v>110.1</v>
      </c>
      <c r="J601" s="19">
        <v>111.6</v>
      </c>
      <c r="K601" s="19">
        <v>109.7</v>
      </c>
      <c r="L601" s="19">
        <v>95.7</v>
      </c>
      <c r="M601" s="19">
        <v>103.3</v>
      </c>
      <c r="N601" s="19">
        <v>108.7</v>
      </c>
      <c r="O601" s="19">
        <v>103.9</v>
      </c>
      <c r="P601" s="19">
        <v>100.4</v>
      </c>
      <c r="Q601" s="19">
        <v>96.5</v>
      </c>
      <c r="R601" s="19">
        <v>103.7</v>
      </c>
      <c r="S601" s="19">
        <v>102.7</v>
      </c>
      <c r="T601" s="19">
        <v>106.4</v>
      </c>
      <c r="U601" s="19">
        <v>106.8</v>
      </c>
      <c r="V601" s="19">
        <v>106.4</v>
      </c>
      <c r="W601" s="19">
        <v>104.2</v>
      </c>
      <c r="X601" s="19">
        <v>105</v>
      </c>
      <c r="Y601" s="19">
        <v>105.5</v>
      </c>
      <c r="Z601" s="19">
        <v>111.6</v>
      </c>
      <c r="AA601" s="19">
        <v>113.2</v>
      </c>
      <c r="AB601" s="19">
        <v>120.5</v>
      </c>
      <c r="AC601" s="19">
        <v>122.2</v>
      </c>
      <c r="AD601" s="19">
        <v>119</v>
      </c>
      <c r="AE601" s="19">
        <v>117.6</v>
      </c>
      <c r="AF601" s="19">
        <v>109.3</v>
      </c>
      <c r="AG601" s="19">
        <v>121.1</v>
      </c>
      <c r="AH601" s="19">
        <v>115.3</v>
      </c>
      <c r="AI601" s="19">
        <v>113.1</v>
      </c>
      <c r="AJ601" s="19">
        <v>117.2</v>
      </c>
      <c r="AK601" s="19">
        <v>121.3</v>
      </c>
      <c r="AL601" s="19">
        <v>113.3</v>
      </c>
      <c r="AM601" s="19">
        <v>106.6</v>
      </c>
      <c r="AN601" s="19">
        <v>105.9</v>
      </c>
      <c r="AO601" s="19">
        <v>108.4</v>
      </c>
      <c r="AP601" s="19">
        <v>111.3</v>
      </c>
      <c r="AQ601" s="19">
        <v>113.5</v>
      </c>
      <c r="AR601" s="19">
        <v>113.5</v>
      </c>
      <c r="AS601" s="19">
        <v>114.5</v>
      </c>
      <c r="AT601" s="19">
        <v>115.1</v>
      </c>
      <c r="AU601" s="19">
        <v>113.2</v>
      </c>
      <c r="AV601" s="19">
        <v>115.4</v>
      </c>
      <c r="AW601" s="19">
        <v>111.2</v>
      </c>
      <c r="AX601" s="19">
        <v>111.2</v>
      </c>
      <c r="AY601" s="19">
        <v>114.5</v>
      </c>
      <c r="AZ601" s="19">
        <v>109.2</v>
      </c>
      <c r="BA601" s="19">
        <v>115</v>
      </c>
      <c r="BB601" s="19">
        <v>116.1</v>
      </c>
      <c r="BC601" s="19">
        <v>111.8</v>
      </c>
      <c r="BD601" s="19">
        <v>114.5</v>
      </c>
      <c r="BE601" s="19">
        <v>110</v>
      </c>
      <c r="BF601" s="19">
        <v>110.7</v>
      </c>
      <c r="BG601" s="19">
        <v>114.4</v>
      </c>
      <c r="BH601" s="19">
        <v>115.5</v>
      </c>
      <c r="BI601" s="19">
        <v>115.9</v>
      </c>
      <c r="BJ601" s="19">
        <v>118.9</v>
      </c>
      <c r="BK601" s="19">
        <v>116</v>
      </c>
      <c r="BL601" s="19">
        <v>114.8</v>
      </c>
      <c r="BM601" s="19">
        <v>112.9</v>
      </c>
      <c r="BN601" s="19">
        <v>115.4</v>
      </c>
      <c r="BO601" s="19">
        <v>116.7</v>
      </c>
      <c r="BP601" s="19">
        <v>115.1</v>
      </c>
      <c r="BQ601" s="19">
        <v>118.2</v>
      </c>
      <c r="BR601" s="19">
        <v>121.7</v>
      </c>
      <c r="BS601" s="19">
        <v>121.9</v>
      </c>
      <c r="BT601" s="19">
        <v>121.9</v>
      </c>
      <c r="BU601" s="19">
        <v>120.8</v>
      </c>
      <c r="BV601" s="19">
        <v>121.3</v>
      </c>
      <c r="BW601" s="19">
        <v>117.4</v>
      </c>
      <c r="BX601" s="19">
        <v>118.3</v>
      </c>
      <c r="BY601" s="19">
        <v>121.6</v>
      </c>
      <c r="BZ601" s="19">
        <v>121.4</v>
      </c>
      <c r="CA601" s="19">
        <v>121.3</v>
      </c>
      <c r="CB601" s="19">
        <v>122.8</v>
      </c>
      <c r="CC601" s="19">
        <v>123.7</v>
      </c>
      <c r="CD601" s="19">
        <v>124.2</v>
      </c>
      <c r="CE601" s="19">
        <v>127.4</v>
      </c>
      <c r="CF601" s="19">
        <v>126.3</v>
      </c>
      <c r="CG601" s="19">
        <v>130.1</v>
      </c>
      <c r="CH601" s="19">
        <v>128.4</v>
      </c>
      <c r="CI601" s="19">
        <v>128.5</v>
      </c>
      <c r="CJ601" s="19">
        <v>127.9</v>
      </c>
      <c r="CK601" s="19">
        <v>125.2</v>
      </c>
      <c r="CL601" s="19">
        <v>126.1</v>
      </c>
      <c r="CM601" s="19">
        <v>124.8</v>
      </c>
      <c r="CN601" s="19">
        <v>125.6</v>
      </c>
      <c r="CO601" s="19">
        <v>128.1</v>
      </c>
      <c r="CP601" s="19">
        <v>131.69999999999999</v>
      </c>
      <c r="CQ601" s="19">
        <v>127</v>
      </c>
      <c r="CR601" s="19">
        <v>129.1</v>
      </c>
      <c r="CS601" s="19">
        <v>131.9</v>
      </c>
      <c r="CT601" s="19">
        <v>130.69999999999999</v>
      </c>
      <c r="CU601" s="19">
        <v>135.6</v>
      </c>
      <c r="CV601" s="19">
        <v>127.7</v>
      </c>
      <c r="CW601" s="19">
        <v>132.1</v>
      </c>
      <c r="CX601" s="19">
        <v>132.80000000000001</v>
      </c>
      <c r="CY601" s="19">
        <v>128.9</v>
      </c>
      <c r="CZ601" s="19">
        <v>122.5</v>
      </c>
      <c r="DA601" s="19">
        <v>123.3</v>
      </c>
      <c r="DB601" s="19">
        <v>121.6</v>
      </c>
      <c r="DC601" s="19">
        <v>126</v>
      </c>
      <c r="DD601" s="19">
        <v>130.1</v>
      </c>
      <c r="DE601" s="19">
        <v>125.7</v>
      </c>
      <c r="DF601" s="19">
        <v>129.6</v>
      </c>
      <c r="DG601" s="19">
        <v>130.4</v>
      </c>
      <c r="DH601" s="19">
        <v>133.5</v>
      </c>
      <c r="DI601" s="19">
        <v>126.4</v>
      </c>
      <c r="DJ601" s="19">
        <v>133.4</v>
      </c>
      <c r="DK601" s="19">
        <v>138.19999999999999</v>
      </c>
      <c r="DL601" s="19">
        <v>138.9</v>
      </c>
      <c r="DM601" s="19">
        <v>136.6</v>
      </c>
      <c r="DN601" s="19">
        <v>135.69999999999999</v>
      </c>
      <c r="DO601" s="19">
        <v>142.19999999999999</v>
      </c>
      <c r="DP601" s="19">
        <v>146.30000000000001</v>
      </c>
      <c r="DQ601" s="19">
        <v>154.5</v>
      </c>
      <c r="DR601" s="19">
        <v>146.5</v>
      </c>
      <c r="DS601" s="19">
        <v>149.9</v>
      </c>
      <c r="DT601" s="19">
        <v>154.1</v>
      </c>
      <c r="DU601" s="19">
        <v>154.6</v>
      </c>
      <c r="DV601" s="19">
        <v>156.69999999999999</v>
      </c>
      <c r="DW601" s="19">
        <v>156.1</v>
      </c>
    </row>
    <row r="602" spans="1:127">
      <c r="A602" s="17" t="s">
        <v>1797</v>
      </c>
      <c r="B602" s="17" t="s">
        <v>1798</v>
      </c>
      <c r="C602" s="18">
        <v>6.1690000000000002E-2</v>
      </c>
      <c r="D602" s="19">
        <v>102.6</v>
      </c>
      <c r="E602" s="19">
        <v>102</v>
      </c>
      <c r="F602" s="19">
        <v>102.1</v>
      </c>
      <c r="G602" s="19">
        <v>103.7</v>
      </c>
      <c r="H602" s="19">
        <v>104.9</v>
      </c>
      <c r="I602" s="19">
        <v>106.4</v>
      </c>
      <c r="J602" s="19">
        <v>107.5</v>
      </c>
      <c r="K602" s="19">
        <v>107.5</v>
      </c>
      <c r="L602" s="19">
        <v>107.6</v>
      </c>
      <c r="M602" s="19">
        <v>107.1</v>
      </c>
      <c r="N602" s="19">
        <v>107.1</v>
      </c>
      <c r="O602" s="19">
        <v>106.7</v>
      </c>
      <c r="P602" s="19">
        <v>106.3</v>
      </c>
      <c r="Q602" s="19">
        <v>106.1</v>
      </c>
      <c r="R602" s="19">
        <v>106.1</v>
      </c>
      <c r="S602" s="19">
        <v>106.4</v>
      </c>
      <c r="T602" s="19">
        <v>107.4</v>
      </c>
      <c r="U602" s="19">
        <v>106.5</v>
      </c>
      <c r="V602" s="19">
        <v>106.5</v>
      </c>
      <c r="W602" s="19">
        <v>108.6</v>
      </c>
      <c r="X602" s="19">
        <v>110.5</v>
      </c>
      <c r="Y602" s="19">
        <v>111.3</v>
      </c>
      <c r="Z602" s="19">
        <v>111.3</v>
      </c>
      <c r="AA602" s="19">
        <v>112.7</v>
      </c>
      <c r="AB602" s="19">
        <v>113.4</v>
      </c>
      <c r="AC602" s="19">
        <v>112.8</v>
      </c>
      <c r="AD602" s="19">
        <v>112.8</v>
      </c>
      <c r="AE602" s="19">
        <v>112.8</v>
      </c>
      <c r="AF602" s="19">
        <v>115.3</v>
      </c>
      <c r="AG602" s="19">
        <v>115.4</v>
      </c>
      <c r="AH602" s="19">
        <v>116.1</v>
      </c>
      <c r="AI602" s="19">
        <v>116.1</v>
      </c>
      <c r="AJ602" s="19">
        <v>116.5</v>
      </c>
      <c r="AK602" s="19">
        <v>119.9</v>
      </c>
      <c r="AL602" s="19">
        <v>120.1</v>
      </c>
      <c r="AM602" s="19">
        <v>120.1</v>
      </c>
      <c r="AN602" s="19">
        <v>119</v>
      </c>
      <c r="AO602" s="19">
        <v>118.9</v>
      </c>
      <c r="AP602" s="19">
        <v>117.8</v>
      </c>
      <c r="AQ602" s="19">
        <v>115.6</v>
      </c>
      <c r="AR602" s="19">
        <v>115.5</v>
      </c>
      <c r="AS602" s="19">
        <v>113.3</v>
      </c>
      <c r="AT602" s="19">
        <v>111</v>
      </c>
      <c r="AU602" s="19">
        <v>109.7</v>
      </c>
      <c r="AV602" s="19">
        <v>109</v>
      </c>
      <c r="AW602" s="19">
        <v>108.8</v>
      </c>
      <c r="AX602" s="19">
        <v>106.9</v>
      </c>
      <c r="AY602" s="19">
        <v>108.1</v>
      </c>
      <c r="AZ602" s="19">
        <v>104</v>
      </c>
      <c r="BA602" s="19">
        <v>105.2</v>
      </c>
      <c r="BB602" s="19">
        <v>107</v>
      </c>
      <c r="BC602" s="19">
        <v>106.8</v>
      </c>
      <c r="BD602" s="19">
        <v>105.5</v>
      </c>
      <c r="BE602" s="19">
        <v>105.2</v>
      </c>
      <c r="BF602" s="19">
        <v>105.8</v>
      </c>
      <c r="BG602" s="19">
        <v>105.9</v>
      </c>
      <c r="BH602" s="19">
        <v>106.1</v>
      </c>
      <c r="BI602" s="19">
        <v>106.4</v>
      </c>
      <c r="BJ602" s="19">
        <v>106.5</v>
      </c>
      <c r="BK602" s="19">
        <v>104.3</v>
      </c>
      <c r="BL602" s="19">
        <v>108</v>
      </c>
      <c r="BM602" s="19">
        <v>108</v>
      </c>
      <c r="BN602" s="19">
        <v>109.1</v>
      </c>
      <c r="BO602" s="19">
        <v>109.2</v>
      </c>
      <c r="BP602" s="19">
        <v>109.3</v>
      </c>
      <c r="BQ602" s="19">
        <v>109.3</v>
      </c>
      <c r="BR602" s="19">
        <v>109.3</v>
      </c>
      <c r="BS602" s="19">
        <v>109.3</v>
      </c>
      <c r="BT602" s="19">
        <v>109.3</v>
      </c>
      <c r="BU602" s="19">
        <v>109.3</v>
      </c>
      <c r="BV602" s="19">
        <v>109.3</v>
      </c>
      <c r="BW602" s="19">
        <v>109.3</v>
      </c>
      <c r="BX602" s="19">
        <v>111</v>
      </c>
      <c r="BY602" s="19">
        <v>110.2</v>
      </c>
      <c r="BZ602" s="19">
        <v>111</v>
      </c>
      <c r="CA602" s="19">
        <v>110.5</v>
      </c>
      <c r="CB602" s="19">
        <v>111.9</v>
      </c>
      <c r="CC602" s="19">
        <v>113.4</v>
      </c>
      <c r="CD602" s="19">
        <v>113.2</v>
      </c>
      <c r="CE602" s="19">
        <v>113.4</v>
      </c>
      <c r="CF602" s="19">
        <v>112.8</v>
      </c>
      <c r="CG602" s="19">
        <v>111</v>
      </c>
      <c r="CH602" s="19">
        <v>111</v>
      </c>
      <c r="CI602" s="19">
        <v>111</v>
      </c>
      <c r="CJ602" s="19">
        <v>111.4</v>
      </c>
      <c r="CK602" s="19">
        <v>110.5</v>
      </c>
      <c r="CL602" s="19">
        <v>109</v>
      </c>
      <c r="CM602" s="19">
        <v>108.7</v>
      </c>
      <c r="CN602" s="19">
        <v>108.3</v>
      </c>
      <c r="CO602" s="19">
        <v>107.7</v>
      </c>
      <c r="CP602" s="19">
        <v>107.3</v>
      </c>
      <c r="CQ602" s="19">
        <v>105.9</v>
      </c>
      <c r="CR602" s="19">
        <v>105.9</v>
      </c>
      <c r="CS602" s="19">
        <v>107.6</v>
      </c>
      <c r="CT602" s="19">
        <v>107.3</v>
      </c>
      <c r="CU602" s="19">
        <v>107.4</v>
      </c>
      <c r="CV602" s="19">
        <v>107.4</v>
      </c>
      <c r="CW602" s="19">
        <v>107.4</v>
      </c>
      <c r="CX602" s="19">
        <v>106.1</v>
      </c>
      <c r="CY602" s="19">
        <v>106.5</v>
      </c>
      <c r="CZ602" s="19">
        <v>107.8</v>
      </c>
      <c r="DA602" s="19">
        <v>110.8</v>
      </c>
      <c r="DB602" s="19">
        <v>110.9</v>
      </c>
      <c r="DC602" s="19">
        <v>112</v>
      </c>
      <c r="DD602" s="19">
        <v>109.1</v>
      </c>
      <c r="DE602" s="19">
        <v>112.2</v>
      </c>
      <c r="DF602" s="19">
        <v>112.6</v>
      </c>
      <c r="DG602" s="19">
        <v>109.3</v>
      </c>
      <c r="DH602" s="19">
        <v>109.8</v>
      </c>
      <c r="DI602" s="19">
        <v>114.1</v>
      </c>
      <c r="DJ602" s="19">
        <v>114</v>
      </c>
      <c r="DK602" s="19">
        <v>114.5</v>
      </c>
      <c r="DL602" s="19">
        <v>128.9</v>
      </c>
      <c r="DM602" s="19">
        <v>134</v>
      </c>
      <c r="DN602" s="19">
        <v>133.19999999999999</v>
      </c>
      <c r="DO602" s="19">
        <v>132</v>
      </c>
      <c r="DP602" s="19">
        <v>134.80000000000001</v>
      </c>
      <c r="DQ602" s="19">
        <v>140.4</v>
      </c>
      <c r="DR602" s="19">
        <v>140.30000000000001</v>
      </c>
      <c r="DS602" s="19">
        <v>139</v>
      </c>
      <c r="DT602" s="19">
        <v>142.9</v>
      </c>
      <c r="DU602" s="19">
        <v>142</v>
      </c>
      <c r="DV602" s="19">
        <v>138</v>
      </c>
      <c r="DW602" s="19">
        <v>138.5</v>
      </c>
    </row>
    <row r="603" spans="1:127">
      <c r="A603" s="17" t="s">
        <v>1799</v>
      </c>
      <c r="B603" s="17" t="s">
        <v>1800</v>
      </c>
      <c r="C603" s="18">
        <v>0.27050999999999997</v>
      </c>
      <c r="D603" s="19">
        <v>99.6</v>
      </c>
      <c r="E603" s="19">
        <v>106.1</v>
      </c>
      <c r="F603" s="19">
        <v>113.5</v>
      </c>
      <c r="G603" s="19">
        <v>104.9</v>
      </c>
      <c r="H603" s="19">
        <v>105.4</v>
      </c>
      <c r="I603" s="19">
        <v>98.4</v>
      </c>
      <c r="J603" s="19">
        <v>106.6</v>
      </c>
      <c r="K603" s="19">
        <v>103.7</v>
      </c>
      <c r="L603" s="19">
        <v>96.1</v>
      </c>
      <c r="M603" s="19">
        <v>100.5</v>
      </c>
      <c r="N603" s="19">
        <v>94.1</v>
      </c>
      <c r="O603" s="19">
        <v>99.3</v>
      </c>
      <c r="P603" s="19">
        <v>100.8</v>
      </c>
      <c r="Q603" s="19">
        <v>103.8</v>
      </c>
      <c r="R603" s="19">
        <v>101.6</v>
      </c>
      <c r="S603" s="19">
        <v>116.5</v>
      </c>
      <c r="T603" s="19">
        <v>99.8</v>
      </c>
      <c r="U603" s="19">
        <v>105.5</v>
      </c>
      <c r="V603" s="19">
        <v>97.6</v>
      </c>
      <c r="W603" s="19">
        <v>93.8</v>
      </c>
      <c r="X603" s="19">
        <v>98</v>
      </c>
      <c r="Y603" s="19">
        <v>103.1</v>
      </c>
      <c r="Z603" s="19">
        <v>104.5</v>
      </c>
      <c r="AA603" s="19">
        <v>114.2</v>
      </c>
      <c r="AB603" s="19">
        <v>99.2</v>
      </c>
      <c r="AC603" s="19">
        <v>100.2</v>
      </c>
      <c r="AD603" s="19">
        <v>129.69999999999999</v>
      </c>
      <c r="AE603" s="19">
        <v>118</v>
      </c>
      <c r="AF603" s="19">
        <v>123.4</v>
      </c>
      <c r="AG603" s="19">
        <v>111.3</v>
      </c>
      <c r="AH603" s="19">
        <v>116.4</v>
      </c>
      <c r="AI603" s="19">
        <v>99.9</v>
      </c>
      <c r="AJ603" s="19">
        <v>109.8</v>
      </c>
      <c r="AK603" s="19">
        <v>107.2</v>
      </c>
      <c r="AL603" s="19">
        <v>106.8</v>
      </c>
      <c r="AM603" s="19">
        <v>105.1</v>
      </c>
      <c r="AN603" s="19">
        <v>111.6</v>
      </c>
      <c r="AO603" s="19">
        <v>116.6</v>
      </c>
      <c r="AP603" s="19">
        <v>112.4</v>
      </c>
      <c r="AQ603" s="19">
        <v>109</v>
      </c>
      <c r="AR603" s="19">
        <v>110.6</v>
      </c>
      <c r="AS603" s="19">
        <v>106.7</v>
      </c>
      <c r="AT603" s="19">
        <v>130</v>
      </c>
      <c r="AU603" s="19">
        <v>119.7</v>
      </c>
      <c r="AV603" s="19">
        <v>115.5</v>
      </c>
      <c r="AW603" s="19">
        <v>115.1</v>
      </c>
      <c r="AX603" s="19">
        <v>117.5</v>
      </c>
      <c r="AY603" s="19">
        <v>119.5</v>
      </c>
      <c r="AZ603" s="19">
        <v>118</v>
      </c>
      <c r="BA603" s="19">
        <v>116.7</v>
      </c>
      <c r="BB603" s="19">
        <v>116.9</v>
      </c>
      <c r="BC603" s="19">
        <v>122.9</v>
      </c>
      <c r="BD603" s="19">
        <v>117.7</v>
      </c>
      <c r="BE603" s="19">
        <v>118.1</v>
      </c>
      <c r="BF603" s="19">
        <v>120.3</v>
      </c>
      <c r="BG603" s="19">
        <v>117.1</v>
      </c>
      <c r="BH603" s="19">
        <v>117.5</v>
      </c>
      <c r="BI603" s="19">
        <v>117.5</v>
      </c>
      <c r="BJ603" s="19">
        <v>117.5</v>
      </c>
      <c r="BK603" s="19">
        <v>118</v>
      </c>
      <c r="BL603" s="19">
        <v>118</v>
      </c>
      <c r="BM603" s="19">
        <v>118</v>
      </c>
      <c r="BN603" s="19">
        <v>117.5</v>
      </c>
      <c r="BO603" s="19">
        <v>118.1</v>
      </c>
      <c r="BP603" s="19">
        <v>117.5</v>
      </c>
      <c r="BQ603" s="19">
        <v>117.7</v>
      </c>
      <c r="BR603" s="19">
        <v>120.3</v>
      </c>
      <c r="BS603" s="19">
        <v>118.8</v>
      </c>
      <c r="BT603" s="19">
        <v>119.6</v>
      </c>
      <c r="BU603" s="19">
        <v>119.2</v>
      </c>
      <c r="BV603" s="19">
        <v>119.4</v>
      </c>
      <c r="BW603" s="19">
        <v>116.8</v>
      </c>
      <c r="BX603" s="19">
        <v>117.2</v>
      </c>
      <c r="BY603" s="19">
        <v>118.5</v>
      </c>
      <c r="BZ603" s="19">
        <v>115.3</v>
      </c>
      <c r="CA603" s="19">
        <v>112.5</v>
      </c>
      <c r="CB603" s="19">
        <v>115.1</v>
      </c>
      <c r="CC603" s="19">
        <v>116.1</v>
      </c>
      <c r="CD603" s="19">
        <v>136.69999999999999</v>
      </c>
      <c r="CE603" s="19">
        <v>136.1</v>
      </c>
      <c r="CF603" s="19">
        <v>136.80000000000001</v>
      </c>
      <c r="CG603" s="19">
        <v>137.5</v>
      </c>
      <c r="CH603" s="19">
        <v>141</v>
      </c>
      <c r="CI603" s="19">
        <v>138.30000000000001</v>
      </c>
      <c r="CJ603" s="19">
        <v>140.5</v>
      </c>
      <c r="CK603" s="19">
        <v>143.5</v>
      </c>
      <c r="CL603" s="19">
        <v>143.5</v>
      </c>
      <c r="CM603" s="19">
        <v>147.5</v>
      </c>
      <c r="CN603" s="19">
        <v>145.1</v>
      </c>
      <c r="CO603" s="19">
        <v>149.19999999999999</v>
      </c>
      <c r="CP603" s="19">
        <v>148.5</v>
      </c>
      <c r="CQ603" s="19">
        <v>151.4</v>
      </c>
      <c r="CR603" s="19">
        <v>149.69999999999999</v>
      </c>
      <c r="CS603" s="19">
        <v>147.1</v>
      </c>
      <c r="CT603" s="19">
        <v>146.6</v>
      </c>
      <c r="CU603" s="19">
        <v>145.19999999999999</v>
      </c>
      <c r="CV603" s="19">
        <v>145.19999999999999</v>
      </c>
      <c r="CW603" s="19">
        <v>145.9</v>
      </c>
      <c r="CX603" s="19">
        <v>147.5</v>
      </c>
      <c r="CY603" s="19">
        <v>146.1</v>
      </c>
      <c r="CZ603" s="19">
        <v>143.80000000000001</v>
      </c>
      <c r="DA603" s="19">
        <v>143</v>
      </c>
      <c r="DB603" s="19">
        <v>143.4</v>
      </c>
      <c r="DC603" s="19">
        <v>145.4</v>
      </c>
      <c r="DD603" s="19">
        <v>146.5</v>
      </c>
      <c r="DE603" s="19">
        <v>147.6</v>
      </c>
      <c r="DF603" s="19">
        <v>146.1</v>
      </c>
      <c r="DG603" s="19">
        <v>148.30000000000001</v>
      </c>
      <c r="DH603" s="19">
        <v>155.30000000000001</v>
      </c>
      <c r="DI603" s="19">
        <v>154</v>
      </c>
      <c r="DJ603" s="19">
        <v>155.6</v>
      </c>
      <c r="DK603" s="19">
        <v>154.69999999999999</v>
      </c>
      <c r="DL603" s="19">
        <v>155.80000000000001</v>
      </c>
      <c r="DM603" s="19">
        <v>157.80000000000001</v>
      </c>
      <c r="DN603" s="19">
        <v>157.6</v>
      </c>
      <c r="DO603" s="19">
        <v>160.19999999999999</v>
      </c>
      <c r="DP603" s="19">
        <v>160.6</v>
      </c>
      <c r="DQ603" s="19">
        <v>165.1</v>
      </c>
      <c r="DR603" s="19">
        <v>165.8</v>
      </c>
      <c r="DS603" s="19">
        <v>165</v>
      </c>
      <c r="DT603" s="19">
        <v>166.9</v>
      </c>
      <c r="DU603" s="19">
        <v>172.1</v>
      </c>
      <c r="DV603" s="19">
        <v>169.9</v>
      </c>
      <c r="DW603" s="19">
        <v>168.5</v>
      </c>
    </row>
    <row r="604" spans="1:127">
      <c r="A604" s="17" t="s">
        <v>1801</v>
      </c>
      <c r="B604" s="17" t="s">
        <v>1802</v>
      </c>
      <c r="C604" s="18">
        <v>0.27050999999999997</v>
      </c>
      <c r="D604" s="19">
        <v>99.6</v>
      </c>
      <c r="E604" s="19">
        <v>106.1</v>
      </c>
      <c r="F604" s="19">
        <v>113.5</v>
      </c>
      <c r="G604" s="19">
        <v>104.9</v>
      </c>
      <c r="H604" s="19">
        <v>105.4</v>
      </c>
      <c r="I604" s="19">
        <v>98.4</v>
      </c>
      <c r="J604" s="19">
        <v>106.6</v>
      </c>
      <c r="K604" s="19">
        <v>103.7</v>
      </c>
      <c r="L604" s="19">
        <v>96.1</v>
      </c>
      <c r="M604" s="19">
        <v>100.5</v>
      </c>
      <c r="N604" s="19">
        <v>94.1</v>
      </c>
      <c r="O604" s="19">
        <v>99.3</v>
      </c>
      <c r="P604" s="19">
        <v>100.8</v>
      </c>
      <c r="Q604" s="19">
        <v>103.8</v>
      </c>
      <c r="R604" s="19">
        <v>101.6</v>
      </c>
      <c r="S604" s="19">
        <v>116.5</v>
      </c>
      <c r="T604" s="19">
        <v>99.8</v>
      </c>
      <c r="U604" s="19">
        <v>105.5</v>
      </c>
      <c r="V604" s="19">
        <v>97.6</v>
      </c>
      <c r="W604" s="19">
        <v>93.8</v>
      </c>
      <c r="X604" s="19">
        <v>98</v>
      </c>
      <c r="Y604" s="19">
        <v>103.1</v>
      </c>
      <c r="Z604" s="19">
        <v>104.5</v>
      </c>
      <c r="AA604" s="19">
        <v>114.2</v>
      </c>
      <c r="AB604" s="19">
        <v>99.2</v>
      </c>
      <c r="AC604" s="19">
        <v>100.2</v>
      </c>
      <c r="AD604" s="19">
        <v>129.69999999999999</v>
      </c>
      <c r="AE604" s="19">
        <v>118</v>
      </c>
      <c r="AF604" s="19">
        <v>123.4</v>
      </c>
      <c r="AG604" s="19">
        <v>111.3</v>
      </c>
      <c r="AH604" s="19">
        <v>116.4</v>
      </c>
      <c r="AI604" s="19">
        <v>99.9</v>
      </c>
      <c r="AJ604" s="19">
        <v>109.8</v>
      </c>
      <c r="AK604" s="19">
        <v>107.2</v>
      </c>
      <c r="AL604" s="19">
        <v>106.8</v>
      </c>
      <c r="AM604" s="19">
        <v>105.1</v>
      </c>
      <c r="AN604" s="19">
        <v>111.6</v>
      </c>
      <c r="AO604" s="19">
        <v>116.6</v>
      </c>
      <c r="AP604" s="19">
        <v>112.4</v>
      </c>
      <c r="AQ604" s="19">
        <v>109</v>
      </c>
      <c r="AR604" s="19">
        <v>110.6</v>
      </c>
      <c r="AS604" s="19">
        <v>106.7</v>
      </c>
      <c r="AT604" s="19">
        <v>130</v>
      </c>
      <c r="AU604" s="19">
        <v>119.7</v>
      </c>
      <c r="AV604" s="19">
        <v>115.5</v>
      </c>
      <c r="AW604" s="19">
        <v>115.1</v>
      </c>
      <c r="AX604" s="19">
        <v>117.5</v>
      </c>
      <c r="AY604" s="19">
        <v>119.5</v>
      </c>
      <c r="AZ604" s="19">
        <v>118</v>
      </c>
      <c r="BA604" s="19">
        <v>116.7</v>
      </c>
      <c r="BB604" s="19">
        <v>116.9</v>
      </c>
      <c r="BC604" s="19">
        <v>122.9</v>
      </c>
      <c r="BD604" s="19">
        <v>117.7</v>
      </c>
      <c r="BE604" s="19">
        <v>118.1</v>
      </c>
      <c r="BF604" s="19">
        <v>120.3</v>
      </c>
      <c r="BG604" s="19">
        <v>117.1</v>
      </c>
      <c r="BH604" s="19">
        <v>117.5</v>
      </c>
      <c r="BI604" s="19">
        <v>117.5</v>
      </c>
      <c r="BJ604" s="19">
        <v>117.5</v>
      </c>
      <c r="BK604" s="19">
        <v>118</v>
      </c>
      <c r="BL604" s="19">
        <v>118</v>
      </c>
      <c r="BM604" s="19">
        <v>118</v>
      </c>
      <c r="BN604" s="19">
        <v>117.5</v>
      </c>
      <c r="BO604" s="19">
        <v>118.1</v>
      </c>
      <c r="BP604" s="19">
        <v>117.5</v>
      </c>
      <c r="BQ604" s="19">
        <v>117.7</v>
      </c>
      <c r="BR604" s="19">
        <v>120.3</v>
      </c>
      <c r="BS604" s="19">
        <v>118.8</v>
      </c>
      <c r="BT604" s="19">
        <v>119.6</v>
      </c>
      <c r="BU604" s="19">
        <v>119.2</v>
      </c>
      <c r="BV604" s="19">
        <v>119.4</v>
      </c>
      <c r="BW604" s="19">
        <v>116.8</v>
      </c>
      <c r="BX604" s="19">
        <v>117.2</v>
      </c>
      <c r="BY604" s="19">
        <v>118.5</v>
      </c>
      <c r="BZ604" s="19">
        <v>115.3</v>
      </c>
      <c r="CA604" s="19">
        <v>112.5</v>
      </c>
      <c r="CB604" s="19">
        <v>115.1</v>
      </c>
      <c r="CC604" s="19">
        <v>116.1</v>
      </c>
      <c r="CD604" s="19">
        <v>136.69999999999999</v>
      </c>
      <c r="CE604" s="19">
        <v>136.1</v>
      </c>
      <c r="CF604" s="19">
        <v>136.80000000000001</v>
      </c>
      <c r="CG604" s="19">
        <v>137.5</v>
      </c>
      <c r="CH604" s="19">
        <v>141</v>
      </c>
      <c r="CI604" s="19">
        <v>138.30000000000001</v>
      </c>
      <c r="CJ604" s="19">
        <v>140.5</v>
      </c>
      <c r="CK604" s="19">
        <v>143.5</v>
      </c>
      <c r="CL604" s="19">
        <v>143.5</v>
      </c>
      <c r="CM604" s="19">
        <v>147.5</v>
      </c>
      <c r="CN604" s="19">
        <v>145.1</v>
      </c>
      <c r="CO604" s="19">
        <v>149.19999999999999</v>
      </c>
      <c r="CP604" s="19">
        <v>148.5</v>
      </c>
      <c r="CQ604" s="19">
        <v>151.4</v>
      </c>
      <c r="CR604" s="19">
        <v>149.69999999999999</v>
      </c>
      <c r="CS604" s="19">
        <v>147.1</v>
      </c>
      <c r="CT604" s="19">
        <v>146.6</v>
      </c>
      <c r="CU604" s="19">
        <v>145.19999999999999</v>
      </c>
      <c r="CV604" s="19">
        <v>145.19999999999999</v>
      </c>
      <c r="CW604" s="19">
        <v>145.9</v>
      </c>
      <c r="CX604" s="19">
        <v>147.5</v>
      </c>
      <c r="CY604" s="19">
        <v>146.1</v>
      </c>
      <c r="CZ604" s="19">
        <v>143.80000000000001</v>
      </c>
      <c r="DA604" s="19">
        <v>143</v>
      </c>
      <c r="DB604" s="19">
        <v>143.4</v>
      </c>
      <c r="DC604" s="19">
        <v>145.4</v>
      </c>
      <c r="DD604" s="19">
        <v>146.5</v>
      </c>
      <c r="DE604" s="19">
        <v>147.6</v>
      </c>
      <c r="DF604" s="19">
        <v>146.1</v>
      </c>
      <c r="DG604" s="19">
        <v>148.30000000000001</v>
      </c>
      <c r="DH604" s="19">
        <v>155.30000000000001</v>
      </c>
      <c r="DI604" s="19">
        <v>154</v>
      </c>
      <c r="DJ604" s="19">
        <v>155.6</v>
      </c>
      <c r="DK604" s="19">
        <v>154.69999999999999</v>
      </c>
      <c r="DL604" s="19">
        <v>155.80000000000001</v>
      </c>
      <c r="DM604" s="19">
        <v>157.80000000000001</v>
      </c>
      <c r="DN604" s="19">
        <v>157.6</v>
      </c>
      <c r="DO604" s="19">
        <v>160.19999999999999</v>
      </c>
      <c r="DP604" s="19">
        <v>160.6</v>
      </c>
      <c r="DQ604" s="19">
        <v>165.1</v>
      </c>
      <c r="DR604" s="19">
        <v>165.8</v>
      </c>
      <c r="DS604" s="19">
        <v>165</v>
      </c>
      <c r="DT604" s="19">
        <v>166.9</v>
      </c>
      <c r="DU604" s="19">
        <v>172.1</v>
      </c>
      <c r="DV604" s="19">
        <v>169.9</v>
      </c>
      <c r="DW604" s="19">
        <v>168.5</v>
      </c>
    </row>
    <row r="605" spans="1:127">
      <c r="A605" s="17" t="s">
        <v>1803</v>
      </c>
      <c r="B605" s="17" t="s">
        <v>1804</v>
      </c>
      <c r="C605" s="18">
        <v>3.1549800000000001</v>
      </c>
      <c r="D605" s="19">
        <v>103.1</v>
      </c>
      <c r="E605" s="19">
        <v>103</v>
      </c>
      <c r="F605" s="19">
        <v>103.9</v>
      </c>
      <c r="G605" s="19">
        <v>104.4</v>
      </c>
      <c r="H605" s="19">
        <v>104.6</v>
      </c>
      <c r="I605" s="19">
        <v>103.3</v>
      </c>
      <c r="J605" s="19">
        <v>103.3</v>
      </c>
      <c r="K605" s="19">
        <v>102.3</v>
      </c>
      <c r="L605" s="19">
        <v>102.4</v>
      </c>
      <c r="M605" s="19">
        <v>101.8</v>
      </c>
      <c r="N605" s="19">
        <v>102.4</v>
      </c>
      <c r="O605" s="19">
        <v>103.5</v>
      </c>
      <c r="P605" s="19">
        <v>102.8</v>
      </c>
      <c r="Q605" s="19">
        <v>102.2</v>
      </c>
      <c r="R605" s="19">
        <v>101</v>
      </c>
      <c r="S605" s="19">
        <v>101.8</v>
      </c>
      <c r="T605" s="19">
        <v>102.8</v>
      </c>
      <c r="U605" s="19">
        <v>103.8</v>
      </c>
      <c r="V605" s="19">
        <v>102.6</v>
      </c>
      <c r="W605" s="19">
        <v>103.1</v>
      </c>
      <c r="X605" s="19">
        <v>103.1</v>
      </c>
      <c r="Y605" s="19">
        <v>104.1</v>
      </c>
      <c r="Z605" s="19">
        <v>104.3</v>
      </c>
      <c r="AA605" s="19">
        <v>104.5</v>
      </c>
      <c r="AB605" s="19">
        <v>104.1</v>
      </c>
      <c r="AC605" s="19">
        <v>105.8</v>
      </c>
      <c r="AD605" s="19">
        <v>105.3</v>
      </c>
      <c r="AE605" s="19">
        <v>104.9</v>
      </c>
      <c r="AF605" s="19">
        <v>105.5</v>
      </c>
      <c r="AG605" s="19">
        <v>104.9</v>
      </c>
      <c r="AH605" s="19">
        <v>105.4</v>
      </c>
      <c r="AI605" s="19">
        <v>105.2</v>
      </c>
      <c r="AJ605" s="19">
        <v>105.8</v>
      </c>
      <c r="AK605" s="19">
        <v>106.6</v>
      </c>
      <c r="AL605" s="19">
        <v>107.4</v>
      </c>
      <c r="AM605" s="19">
        <v>108.2</v>
      </c>
      <c r="AN605" s="19">
        <v>106.4</v>
      </c>
      <c r="AO605" s="19">
        <v>106.8</v>
      </c>
      <c r="AP605" s="19">
        <v>106.9</v>
      </c>
      <c r="AQ605" s="19">
        <v>105.9</v>
      </c>
      <c r="AR605" s="19">
        <v>106</v>
      </c>
      <c r="AS605" s="19">
        <v>106.3</v>
      </c>
      <c r="AT605" s="19">
        <v>105.5</v>
      </c>
      <c r="AU605" s="19">
        <v>105.7</v>
      </c>
      <c r="AV605" s="19">
        <v>105.4</v>
      </c>
      <c r="AW605" s="19">
        <v>105</v>
      </c>
      <c r="AX605" s="19">
        <v>105.2</v>
      </c>
      <c r="AY605" s="19">
        <v>105.1</v>
      </c>
      <c r="AZ605" s="19">
        <v>103.7</v>
      </c>
      <c r="BA605" s="19">
        <v>104.2</v>
      </c>
      <c r="BB605" s="19">
        <v>104.2</v>
      </c>
      <c r="BC605" s="19">
        <v>104</v>
      </c>
      <c r="BD605" s="19">
        <v>103.4</v>
      </c>
      <c r="BE605" s="19">
        <v>104.2</v>
      </c>
      <c r="BF605" s="19">
        <v>105.1</v>
      </c>
      <c r="BG605" s="19">
        <v>103.7</v>
      </c>
      <c r="BH605" s="19">
        <v>105.6</v>
      </c>
      <c r="BI605" s="19">
        <v>106.8</v>
      </c>
      <c r="BJ605" s="19">
        <v>107.6</v>
      </c>
      <c r="BK605" s="19">
        <v>108.5</v>
      </c>
      <c r="BL605" s="19">
        <v>108.4</v>
      </c>
      <c r="BM605" s="19">
        <v>108.2</v>
      </c>
      <c r="BN605" s="19">
        <v>107.2</v>
      </c>
      <c r="BO605" s="19">
        <v>107.7</v>
      </c>
      <c r="BP605" s="19">
        <v>106.3</v>
      </c>
      <c r="BQ605" s="19">
        <v>108.9</v>
      </c>
      <c r="BR605" s="19">
        <v>109.6</v>
      </c>
      <c r="BS605" s="19">
        <v>111.2</v>
      </c>
      <c r="BT605" s="19">
        <v>110.9</v>
      </c>
      <c r="BU605" s="19">
        <v>111.4</v>
      </c>
      <c r="BV605" s="19">
        <v>112.1</v>
      </c>
      <c r="BW605" s="19">
        <v>112</v>
      </c>
      <c r="BX605" s="19">
        <v>111.5</v>
      </c>
      <c r="BY605" s="19">
        <v>112.6</v>
      </c>
      <c r="BZ605" s="19">
        <v>114.1</v>
      </c>
      <c r="CA605" s="19">
        <v>114.9</v>
      </c>
      <c r="CB605" s="19">
        <v>115.4</v>
      </c>
      <c r="CC605" s="19">
        <v>115.3</v>
      </c>
      <c r="CD605" s="19">
        <v>116</v>
      </c>
      <c r="CE605" s="19">
        <v>115.8</v>
      </c>
      <c r="CF605" s="19">
        <v>115.7</v>
      </c>
      <c r="CG605" s="19">
        <v>116.4</v>
      </c>
      <c r="CH605" s="19">
        <v>116.1</v>
      </c>
      <c r="CI605" s="19">
        <v>116.8</v>
      </c>
      <c r="CJ605" s="19">
        <v>116.8</v>
      </c>
      <c r="CK605" s="19">
        <v>117</v>
      </c>
      <c r="CL605" s="19">
        <v>116.2</v>
      </c>
      <c r="CM605" s="19">
        <v>114.9</v>
      </c>
      <c r="CN605" s="19">
        <v>114.7</v>
      </c>
      <c r="CO605" s="19">
        <v>115.3</v>
      </c>
      <c r="CP605" s="19">
        <v>115.1</v>
      </c>
      <c r="CQ605" s="19">
        <v>115.7</v>
      </c>
      <c r="CR605" s="19">
        <v>115.2</v>
      </c>
      <c r="CS605" s="19">
        <v>115.2</v>
      </c>
      <c r="CT605" s="19">
        <v>114.6</v>
      </c>
      <c r="CU605" s="19">
        <v>115.3</v>
      </c>
      <c r="CV605" s="19">
        <v>114.8</v>
      </c>
      <c r="CW605" s="19">
        <v>112.8</v>
      </c>
      <c r="CX605" s="19">
        <v>113.8</v>
      </c>
      <c r="CY605" s="19">
        <v>113.3</v>
      </c>
      <c r="CZ605" s="19">
        <v>112.5</v>
      </c>
      <c r="DA605" s="19">
        <v>113.3</v>
      </c>
      <c r="DB605" s="19">
        <v>114.6</v>
      </c>
      <c r="DC605" s="19">
        <v>115.9</v>
      </c>
      <c r="DD605" s="19">
        <v>117.9</v>
      </c>
      <c r="DE605" s="19">
        <v>119.7</v>
      </c>
      <c r="DF605" s="19">
        <v>120.7</v>
      </c>
      <c r="DG605" s="19">
        <v>121.8</v>
      </c>
      <c r="DH605" s="19">
        <v>122.6</v>
      </c>
      <c r="DI605" s="19">
        <v>126.5</v>
      </c>
      <c r="DJ605" s="19">
        <v>127.5</v>
      </c>
      <c r="DK605" s="19">
        <v>129.30000000000001</v>
      </c>
      <c r="DL605" s="19">
        <v>130.6</v>
      </c>
      <c r="DM605" s="19">
        <v>130.6</v>
      </c>
      <c r="DN605" s="19">
        <v>130.9</v>
      </c>
      <c r="DO605" s="19">
        <v>132.4</v>
      </c>
      <c r="DP605" s="19">
        <v>133.1</v>
      </c>
      <c r="DQ605" s="19">
        <v>133.19999999999999</v>
      </c>
      <c r="DR605" s="19">
        <v>133.5</v>
      </c>
      <c r="DS605" s="19">
        <v>135.30000000000001</v>
      </c>
      <c r="DT605" s="19">
        <v>138.80000000000001</v>
      </c>
      <c r="DU605" s="19">
        <v>140.6</v>
      </c>
      <c r="DV605" s="19">
        <v>139.30000000000001</v>
      </c>
      <c r="DW605" s="19">
        <v>140.30000000000001</v>
      </c>
    </row>
    <row r="606" spans="1:127">
      <c r="A606" s="17" t="s">
        <v>1805</v>
      </c>
      <c r="B606" s="17" t="s">
        <v>1806</v>
      </c>
      <c r="C606" s="18">
        <v>1.0314399999999999</v>
      </c>
      <c r="D606" s="19">
        <v>105.9</v>
      </c>
      <c r="E606" s="19">
        <v>105.5</v>
      </c>
      <c r="F606" s="19">
        <v>106.6</v>
      </c>
      <c r="G606" s="19">
        <v>111</v>
      </c>
      <c r="H606" s="19">
        <v>109.9</v>
      </c>
      <c r="I606" s="19">
        <v>107.3</v>
      </c>
      <c r="J606" s="19">
        <v>107.6</v>
      </c>
      <c r="K606" s="19">
        <v>106.8</v>
      </c>
      <c r="L606" s="19">
        <v>105.8</v>
      </c>
      <c r="M606" s="19">
        <v>105.5</v>
      </c>
      <c r="N606" s="19">
        <v>107.2</v>
      </c>
      <c r="O606" s="19">
        <v>108.2</v>
      </c>
      <c r="P606" s="19">
        <v>107.7</v>
      </c>
      <c r="Q606" s="19">
        <v>104.2</v>
      </c>
      <c r="R606" s="19">
        <v>104.7</v>
      </c>
      <c r="S606" s="19">
        <v>103.9</v>
      </c>
      <c r="T606" s="19">
        <v>105.4</v>
      </c>
      <c r="U606" s="19">
        <v>106.1</v>
      </c>
      <c r="V606" s="19">
        <v>104</v>
      </c>
      <c r="W606" s="19">
        <v>105</v>
      </c>
      <c r="X606" s="19">
        <v>104.1</v>
      </c>
      <c r="Y606" s="19">
        <v>105.3</v>
      </c>
      <c r="Z606" s="19">
        <v>106.2</v>
      </c>
      <c r="AA606" s="19">
        <v>104.5</v>
      </c>
      <c r="AB606" s="19">
        <v>105.4</v>
      </c>
      <c r="AC606" s="19">
        <v>106.7</v>
      </c>
      <c r="AD606" s="19">
        <v>106.1</v>
      </c>
      <c r="AE606" s="19">
        <v>107.4</v>
      </c>
      <c r="AF606" s="19">
        <v>106.6</v>
      </c>
      <c r="AG606" s="19">
        <v>107</v>
      </c>
      <c r="AH606" s="19">
        <v>107.2</v>
      </c>
      <c r="AI606" s="19">
        <v>106.6</v>
      </c>
      <c r="AJ606" s="19">
        <v>107.5</v>
      </c>
      <c r="AK606" s="19">
        <v>107</v>
      </c>
      <c r="AL606" s="19">
        <v>108</v>
      </c>
      <c r="AM606" s="19">
        <v>109</v>
      </c>
      <c r="AN606" s="19">
        <v>107.2</v>
      </c>
      <c r="AO606" s="19">
        <v>107.1</v>
      </c>
      <c r="AP606" s="19">
        <v>106.9</v>
      </c>
      <c r="AQ606" s="19">
        <v>104</v>
      </c>
      <c r="AR606" s="19">
        <v>104.9</v>
      </c>
      <c r="AS606" s="19">
        <v>105.5</v>
      </c>
      <c r="AT606" s="19">
        <v>104.7</v>
      </c>
      <c r="AU606" s="19">
        <v>105</v>
      </c>
      <c r="AV606" s="19">
        <v>104.2</v>
      </c>
      <c r="AW606" s="19">
        <v>104.2</v>
      </c>
      <c r="AX606" s="19">
        <v>104.4</v>
      </c>
      <c r="AY606" s="19">
        <v>104.2</v>
      </c>
      <c r="AZ606" s="19">
        <v>102.7</v>
      </c>
      <c r="BA606" s="19">
        <v>102.3</v>
      </c>
      <c r="BB606" s="19">
        <v>101.1</v>
      </c>
      <c r="BC606" s="19">
        <v>101.5</v>
      </c>
      <c r="BD606" s="19">
        <v>100.2</v>
      </c>
      <c r="BE606" s="19">
        <v>101.2</v>
      </c>
      <c r="BF606" s="19">
        <v>102.1</v>
      </c>
      <c r="BG606" s="19">
        <v>100.3</v>
      </c>
      <c r="BH606" s="19">
        <v>102.9</v>
      </c>
      <c r="BI606" s="19">
        <v>104.9</v>
      </c>
      <c r="BJ606" s="19">
        <v>105.2</v>
      </c>
      <c r="BK606" s="19">
        <v>105</v>
      </c>
      <c r="BL606" s="19">
        <v>104.3</v>
      </c>
      <c r="BM606" s="19">
        <v>104.2</v>
      </c>
      <c r="BN606" s="19">
        <v>103.9</v>
      </c>
      <c r="BO606" s="19">
        <v>104.8</v>
      </c>
      <c r="BP606" s="19">
        <v>104.1</v>
      </c>
      <c r="BQ606" s="19">
        <v>105.7</v>
      </c>
      <c r="BR606" s="19">
        <v>104</v>
      </c>
      <c r="BS606" s="19">
        <v>105.3</v>
      </c>
      <c r="BT606" s="19">
        <v>106.2</v>
      </c>
      <c r="BU606" s="19">
        <v>108.4</v>
      </c>
      <c r="BV606" s="19">
        <v>109.6</v>
      </c>
      <c r="BW606" s="19">
        <v>109.8</v>
      </c>
      <c r="BX606" s="19">
        <v>108.5</v>
      </c>
      <c r="BY606" s="19">
        <v>109.5</v>
      </c>
      <c r="BZ606" s="19">
        <v>110.6</v>
      </c>
      <c r="CA606" s="19">
        <v>111.6</v>
      </c>
      <c r="CB606" s="19">
        <v>114.2</v>
      </c>
      <c r="CC606" s="19">
        <v>114.3</v>
      </c>
      <c r="CD606" s="19">
        <v>114.2</v>
      </c>
      <c r="CE606" s="19">
        <v>113.5</v>
      </c>
      <c r="CF606" s="19">
        <v>114.1</v>
      </c>
      <c r="CG606" s="19">
        <v>114.2</v>
      </c>
      <c r="CH606" s="19">
        <v>114.2</v>
      </c>
      <c r="CI606" s="19">
        <v>115</v>
      </c>
      <c r="CJ606" s="19">
        <v>115.6</v>
      </c>
      <c r="CK606" s="19">
        <v>115.4</v>
      </c>
      <c r="CL606" s="19">
        <v>114.7</v>
      </c>
      <c r="CM606" s="19">
        <v>114.2</v>
      </c>
      <c r="CN606" s="19">
        <v>114</v>
      </c>
      <c r="CO606" s="19">
        <v>113.6</v>
      </c>
      <c r="CP606" s="19">
        <v>113.6</v>
      </c>
      <c r="CQ606" s="19">
        <v>113.5</v>
      </c>
      <c r="CR606" s="19">
        <v>112.8</v>
      </c>
      <c r="CS606" s="19">
        <v>113</v>
      </c>
      <c r="CT606" s="19">
        <v>112.8</v>
      </c>
      <c r="CU606" s="19">
        <v>113.5</v>
      </c>
      <c r="CV606" s="19">
        <v>112.9</v>
      </c>
      <c r="CW606" s="19">
        <v>112.5</v>
      </c>
      <c r="CX606" s="19">
        <v>112</v>
      </c>
      <c r="CY606" s="19">
        <v>111.4</v>
      </c>
      <c r="CZ606" s="19">
        <v>110.6</v>
      </c>
      <c r="DA606" s="19">
        <v>110.1</v>
      </c>
      <c r="DB606" s="19">
        <v>112.3</v>
      </c>
      <c r="DC606" s="19">
        <v>113.3</v>
      </c>
      <c r="DD606" s="19">
        <v>116.3</v>
      </c>
      <c r="DE606" s="19">
        <v>119.7</v>
      </c>
      <c r="DF606" s="19">
        <v>118.6</v>
      </c>
      <c r="DG606" s="19">
        <v>119</v>
      </c>
      <c r="DH606" s="19">
        <v>120.6</v>
      </c>
      <c r="DI606" s="19">
        <v>122.6</v>
      </c>
      <c r="DJ606" s="19">
        <v>122.3</v>
      </c>
      <c r="DK606" s="19">
        <v>123.2</v>
      </c>
      <c r="DL606" s="19">
        <v>124.1</v>
      </c>
      <c r="DM606" s="19">
        <v>124</v>
      </c>
      <c r="DN606" s="19">
        <v>123.5</v>
      </c>
      <c r="DO606" s="19">
        <v>124.1</v>
      </c>
      <c r="DP606" s="19">
        <v>124.8</v>
      </c>
      <c r="DQ606" s="19">
        <v>124.6</v>
      </c>
      <c r="DR606" s="19">
        <v>125.3</v>
      </c>
      <c r="DS606" s="19">
        <v>127.2</v>
      </c>
      <c r="DT606" s="19">
        <v>131.1</v>
      </c>
      <c r="DU606" s="19">
        <v>133.69999999999999</v>
      </c>
      <c r="DV606" s="19">
        <v>133.1</v>
      </c>
      <c r="DW606" s="19">
        <v>133.69999999999999</v>
      </c>
    </row>
    <row r="607" spans="1:127">
      <c r="A607" s="17" t="s">
        <v>1807</v>
      </c>
      <c r="B607" s="17" t="s">
        <v>1808</v>
      </c>
      <c r="C607" s="18">
        <v>0.28647</v>
      </c>
      <c r="D607" s="19">
        <v>103</v>
      </c>
      <c r="E607" s="19">
        <v>104.6</v>
      </c>
      <c r="F607" s="19">
        <v>107.4</v>
      </c>
      <c r="G607" s="19">
        <v>108.1</v>
      </c>
      <c r="H607" s="19">
        <v>106.7</v>
      </c>
      <c r="I607" s="19">
        <v>105.5</v>
      </c>
      <c r="J607" s="19">
        <v>104.8</v>
      </c>
      <c r="K607" s="19">
        <v>103.7</v>
      </c>
      <c r="L607" s="19">
        <v>103.9</v>
      </c>
      <c r="M607" s="19">
        <v>104.8</v>
      </c>
      <c r="N607" s="19">
        <v>102.5</v>
      </c>
      <c r="O607" s="19">
        <v>101.4</v>
      </c>
      <c r="P607" s="19">
        <v>102.5</v>
      </c>
      <c r="Q607" s="19">
        <v>101.7</v>
      </c>
      <c r="R607" s="19">
        <v>101.5</v>
      </c>
      <c r="S607" s="19">
        <v>99.9</v>
      </c>
      <c r="T607" s="19">
        <v>102</v>
      </c>
      <c r="U607" s="19">
        <v>100.6</v>
      </c>
      <c r="V607" s="19">
        <v>100.1</v>
      </c>
      <c r="W607" s="19">
        <v>98.3</v>
      </c>
      <c r="X607" s="19">
        <v>99.2</v>
      </c>
      <c r="Y607" s="19">
        <v>102.9</v>
      </c>
      <c r="Z607" s="19">
        <v>104.5</v>
      </c>
      <c r="AA607" s="19">
        <v>98.1</v>
      </c>
      <c r="AB607" s="19">
        <v>98.8</v>
      </c>
      <c r="AC607" s="19">
        <v>98.2</v>
      </c>
      <c r="AD607" s="19">
        <v>100.1</v>
      </c>
      <c r="AE607" s="19">
        <v>104</v>
      </c>
      <c r="AF607" s="19">
        <v>104.5</v>
      </c>
      <c r="AG607" s="19">
        <v>103.1</v>
      </c>
      <c r="AH607" s="19">
        <v>102.1</v>
      </c>
      <c r="AI607" s="19">
        <v>100.5</v>
      </c>
      <c r="AJ607" s="19">
        <v>99.1</v>
      </c>
      <c r="AK607" s="19">
        <v>102.1</v>
      </c>
      <c r="AL607" s="19">
        <v>102.8</v>
      </c>
      <c r="AM607" s="19">
        <v>102.9</v>
      </c>
      <c r="AN607" s="19">
        <v>103.9</v>
      </c>
      <c r="AO607" s="19">
        <v>103.4</v>
      </c>
      <c r="AP607" s="19">
        <v>104.2</v>
      </c>
      <c r="AQ607" s="19">
        <v>100.5</v>
      </c>
      <c r="AR607" s="19">
        <v>101.2</v>
      </c>
      <c r="AS607" s="19">
        <v>100.5</v>
      </c>
      <c r="AT607" s="19">
        <v>101.5</v>
      </c>
      <c r="AU607" s="19">
        <v>101.8</v>
      </c>
      <c r="AV607" s="19">
        <v>99.5</v>
      </c>
      <c r="AW607" s="19">
        <v>98</v>
      </c>
      <c r="AX607" s="19">
        <v>99.7</v>
      </c>
      <c r="AY607" s="19">
        <v>99.2</v>
      </c>
      <c r="AZ607" s="19">
        <v>100.2</v>
      </c>
      <c r="BA607" s="19">
        <v>101.4</v>
      </c>
      <c r="BB607" s="19">
        <v>100.3</v>
      </c>
      <c r="BC607" s="19">
        <v>99.3</v>
      </c>
      <c r="BD607" s="19">
        <v>99.1</v>
      </c>
      <c r="BE607" s="19">
        <v>100.1</v>
      </c>
      <c r="BF607" s="19">
        <v>101.5</v>
      </c>
      <c r="BG607" s="19">
        <v>101.7</v>
      </c>
      <c r="BH607" s="19">
        <v>101.9</v>
      </c>
      <c r="BI607" s="19">
        <v>103.8</v>
      </c>
      <c r="BJ607" s="19">
        <v>103.6</v>
      </c>
      <c r="BK607" s="19">
        <v>104.1</v>
      </c>
      <c r="BL607" s="19">
        <v>104.7</v>
      </c>
      <c r="BM607" s="19">
        <v>104.9</v>
      </c>
      <c r="BN607" s="19">
        <v>104.4</v>
      </c>
      <c r="BO607" s="19">
        <v>104.9</v>
      </c>
      <c r="BP607" s="19">
        <v>104.9</v>
      </c>
      <c r="BQ607" s="19">
        <v>106</v>
      </c>
      <c r="BR607" s="19">
        <v>106.1</v>
      </c>
      <c r="BS607" s="19">
        <v>106.4</v>
      </c>
      <c r="BT607" s="19">
        <v>106.9</v>
      </c>
      <c r="BU607" s="19">
        <v>108.3</v>
      </c>
      <c r="BV607" s="19">
        <v>108.7</v>
      </c>
      <c r="BW607" s="19">
        <v>110.1</v>
      </c>
      <c r="BX607" s="19">
        <v>110.6</v>
      </c>
      <c r="BY607" s="19">
        <v>112.1</v>
      </c>
      <c r="BZ607" s="19">
        <v>113.9</v>
      </c>
      <c r="CA607" s="19">
        <v>113.5</v>
      </c>
      <c r="CB607" s="19">
        <v>115.3</v>
      </c>
      <c r="CC607" s="19">
        <v>114.6</v>
      </c>
      <c r="CD607" s="19">
        <v>115.9</v>
      </c>
      <c r="CE607" s="19">
        <v>114.7</v>
      </c>
      <c r="CF607" s="19">
        <v>114.5</v>
      </c>
      <c r="CG607" s="19">
        <v>115.1</v>
      </c>
      <c r="CH607" s="19">
        <v>114.4</v>
      </c>
      <c r="CI607" s="19">
        <v>114.3</v>
      </c>
      <c r="CJ607" s="19">
        <v>115.3</v>
      </c>
      <c r="CK607" s="19">
        <v>115.4</v>
      </c>
      <c r="CL607" s="19">
        <v>114.6</v>
      </c>
      <c r="CM607" s="19">
        <v>114.6</v>
      </c>
      <c r="CN607" s="19">
        <v>114.3</v>
      </c>
      <c r="CO607" s="19">
        <v>112.3</v>
      </c>
      <c r="CP607" s="19">
        <v>112.8</v>
      </c>
      <c r="CQ607" s="19">
        <v>112.7</v>
      </c>
      <c r="CR607" s="19">
        <v>111.6</v>
      </c>
      <c r="CS607" s="19">
        <v>113.1</v>
      </c>
      <c r="CT607" s="19">
        <v>112.5</v>
      </c>
      <c r="CU607" s="19">
        <v>112.8</v>
      </c>
      <c r="CV607" s="19">
        <v>113.1</v>
      </c>
      <c r="CW607" s="19">
        <v>113.9</v>
      </c>
      <c r="CX607" s="19">
        <v>114.1</v>
      </c>
      <c r="CY607" s="19">
        <v>112.3</v>
      </c>
      <c r="CZ607" s="19">
        <v>110.9</v>
      </c>
      <c r="DA607" s="19">
        <v>111.9</v>
      </c>
      <c r="DB607" s="19">
        <v>112</v>
      </c>
      <c r="DC607" s="19">
        <v>113.2</v>
      </c>
      <c r="DD607" s="19">
        <v>114.8</v>
      </c>
      <c r="DE607" s="19">
        <v>116.2</v>
      </c>
      <c r="DF607" s="19">
        <v>116.8</v>
      </c>
      <c r="DG607" s="19">
        <v>118.5</v>
      </c>
      <c r="DH607" s="19">
        <v>121.1</v>
      </c>
      <c r="DI607" s="19">
        <v>122.8</v>
      </c>
      <c r="DJ607" s="19">
        <v>125.4</v>
      </c>
      <c r="DK607" s="19">
        <v>126.4</v>
      </c>
      <c r="DL607" s="19">
        <v>127.7</v>
      </c>
      <c r="DM607" s="19">
        <v>130.19999999999999</v>
      </c>
      <c r="DN607" s="19">
        <v>131.19999999999999</v>
      </c>
      <c r="DO607" s="19">
        <v>131.6</v>
      </c>
      <c r="DP607" s="19">
        <v>132.6</v>
      </c>
      <c r="DQ607" s="19">
        <v>132.19999999999999</v>
      </c>
      <c r="DR607" s="19">
        <v>133.19999999999999</v>
      </c>
      <c r="DS607" s="19">
        <v>137.80000000000001</v>
      </c>
      <c r="DT607" s="19">
        <v>140.4</v>
      </c>
      <c r="DU607" s="19">
        <v>141.30000000000001</v>
      </c>
      <c r="DV607" s="19">
        <v>139.5</v>
      </c>
      <c r="DW607" s="19">
        <v>139.6</v>
      </c>
    </row>
    <row r="608" spans="1:127">
      <c r="A608" s="17" t="s">
        <v>1809</v>
      </c>
      <c r="B608" s="17" t="s">
        <v>1810</v>
      </c>
      <c r="C608" s="18">
        <v>0.14193</v>
      </c>
      <c r="D608" s="19">
        <v>103.6</v>
      </c>
      <c r="E608" s="19">
        <v>103.6</v>
      </c>
      <c r="F608" s="19">
        <v>103.6</v>
      </c>
      <c r="G608" s="19">
        <v>121.9</v>
      </c>
      <c r="H608" s="19">
        <v>121.9</v>
      </c>
      <c r="I608" s="19">
        <v>109.5</v>
      </c>
      <c r="J608" s="19">
        <v>109.5</v>
      </c>
      <c r="K608" s="19">
        <v>109.5</v>
      </c>
      <c r="L608" s="19">
        <v>109.7</v>
      </c>
      <c r="M608" s="19">
        <v>109.7</v>
      </c>
      <c r="N608" s="19">
        <v>123.4</v>
      </c>
      <c r="O608" s="19">
        <v>121.9</v>
      </c>
      <c r="P608" s="19">
        <v>121.9</v>
      </c>
      <c r="Q608" s="19">
        <v>102.7</v>
      </c>
      <c r="R608" s="19">
        <v>102.2</v>
      </c>
      <c r="S608" s="19">
        <v>97.5</v>
      </c>
      <c r="T608" s="19">
        <v>101.7</v>
      </c>
      <c r="U608" s="19">
        <v>100.6</v>
      </c>
      <c r="V608" s="19">
        <v>99.1</v>
      </c>
      <c r="W608" s="19">
        <v>101.5</v>
      </c>
      <c r="X608" s="19">
        <v>101</v>
      </c>
      <c r="Y608" s="19">
        <v>104.9</v>
      </c>
      <c r="Z608" s="19">
        <v>107.7</v>
      </c>
      <c r="AA608" s="19">
        <v>104.1</v>
      </c>
      <c r="AB608" s="19">
        <v>106.3</v>
      </c>
      <c r="AC608" s="19">
        <v>116.2</v>
      </c>
      <c r="AD608" s="19">
        <v>110.7</v>
      </c>
      <c r="AE608" s="19">
        <v>110.2</v>
      </c>
      <c r="AF608" s="19">
        <v>108.4</v>
      </c>
      <c r="AG608" s="19">
        <v>109.6</v>
      </c>
      <c r="AH608" s="19">
        <v>108.5</v>
      </c>
      <c r="AI608" s="19">
        <v>108.5</v>
      </c>
      <c r="AJ608" s="19">
        <v>104.9</v>
      </c>
      <c r="AK608" s="19">
        <v>104.9</v>
      </c>
      <c r="AL608" s="19">
        <v>101.5</v>
      </c>
      <c r="AM608" s="19">
        <v>99.7</v>
      </c>
      <c r="AN608" s="19">
        <v>99.7</v>
      </c>
      <c r="AO608" s="19">
        <v>99.7</v>
      </c>
      <c r="AP608" s="19">
        <v>99.7</v>
      </c>
      <c r="AQ608" s="19">
        <v>90.1</v>
      </c>
      <c r="AR608" s="19">
        <v>90.1</v>
      </c>
      <c r="AS608" s="19">
        <v>90.1</v>
      </c>
      <c r="AT608" s="19">
        <v>90.1</v>
      </c>
      <c r="AU608" s="19">
        <v>90.1</v>
      </c>
      <c r="AV608" s="19">
        <v>90.1</v>
      </c>
      <c r="AW608" s="19">
        <v>90.1</v>
      </c>
      <c r="AX608" s="19">
        <v>90.1</v>
      </c>
      <c r="AY608" s="19">
        <v>90.1</v>
      </c>
      <c r="AZ608" s="19">
        <v>90.1</v>
      </c>
      <c r="BA608" s="19">
        <v>90.1</v>
      </c>
      <c r="BB608" s="19">
        <v>90.1</v>
      </c>
      <c r="BC608" s="19">
        <v>90.1</v>
      </c>
      <c r="BD608" s="19">
        <v>90.1</v>
      </c>
      <c r="BE608" s="19">
        <v>90.1</v>
      </c>
      <c r="BF608" s="19">
        <v>90.1</v>
      </c>
      <c r="BG608" s="19">
        <v>90.1</v>
      </c>
      <c r="BH608" s="19">
        <v>90.1</v>
      </c>
      <c r="BI608" s="19">
        <v>90.1</v>
      </c>
      <c r="BJ608" s="19">
        <v>90.1</v>
      </c>
      <c r="BK608" s="19">
        <v>90.1</v>
      </c>
      <c r="BL608" s="19">
        <v>90.1</v>
      </c>
      <c r="BM608" s="19">
        <v>90.1</v>
      </c>
      <c r="BN608" s="19">
        <v>90.1</v>
      </c>
      <c r="BO608" s="19">
        <v>90.1</v>
      </c>
      <c r="BP608" s="19">
        <v>90.1</v>
      </c>
      <c r="BQ608" s="19">
        <v>90.1</v>
      </c>
      <c r="BR608" s="19">
        <v>90.1</v>
      </c>
      <c r="BS608" s="19">
        <v>90.1</v>
      </c>
      <c r="BT608" s="19">
        <v>90.1</v>
      </c>
      <c r="BU608" s="19">
        <v>90.1</v>
      </c>
      <c r="BV608" s="19">
        <v>90.1</v>
      </c>
      <c r="BW608" s="19">
        <v>90.1</v>
      </c>
      <c r="BX608" s="19">
        <v>90.1</v>
      </c>
      <c r="BY608" s="19">
        <v>90.1</v>
      </c>
      <c r="BZ608" s="19">
        <v>90.1</v>
      </c>
      <c r="CA608" s="19">
        <v>90.1</v>
      </c>
      <c r="CB608" s="19">
        <v>90.1</v>
      </c>
      <c r="CC608" s="19">
        <v>90.1</v>
      </c>
      <c r="CD608" s="19">
        <v>90.1</v>
      </c>
      <c r="CE608" s="19">
        <v>90.1</v>
      </c>
      <c r="CF608" s="19">
        <v>90.1</v>
      </c>
      <c r="CG608" s="19">
        <v>90.1</v>
      </c>
      <c r="CH608" s="19">
        <v>90.1</v>
      </c>
      <c r="CI608" s="19">
        <v>90.1</v>
      </c>
      <c r="CJ608" s="19">
        <v>90.1</v>
      </c>
      <c r="CK608" s="19">
        <v>90.1</v>
      </c>
      <c r="CL608" s="19">
        <v>90.1</v>
      </c>
      <c r="CM608" s="19">
        <v>90.1</v>
      </c>
      <c r="CN608" s="19">
        <v>90.1</v>
      </c>
      <c r="CO608" s="19">
        <v>90.1</v>
      </c>
      <c r="CP608" s="19">
        <v>90.1</v>
      </c>
      <c r="CQ608" s="19">
        <v>90.1</v>
      </c>
      <c r="CR608" s="19">
        <v>90.1</v>
      </c>
      <c r="CS608" s="19">
        <v>90.1</v>
      </c>
      <c r="CT608" s="19">
        <v>90.1</v>
      </c>
      <c r="CU608" s="19">
        <v>90.1</v>
      </c>
      <c r="CV608" s="19">
        <v>90.1</v>
      </c>
      <c r="CW608" s="19">
        <v>90.1</v>
      </c>
      <c r="CX608" s="19">
        <v>90.1</v>
      </c>
      <c r="CY608" s="19">
        <v>90.1</v>
      </c>
      <c r="CZ608" s="19">
        <v>89.7</v>
      </c>
      <c r="DA608" s="19">
        <v>88.9</v>
      </c>
      <c r="DB608" s="19">
        <v>89.4</v>
      </c>
      <c r="DC608" s="19">
        <v>89.2</v>
      </c>
      <c r="DD608" s="19">
        <v>89.2</v>
      </c>
      <c r="DE608" s="19">
        <v>102.3</v>
      </c>
      <c r="DF608" s="19">
        <v>102.3</v>
      </c>
      <c r="DG608" s="19">
        <v>102.4</v>
      </c>
      <c r="DH608" s="19">
        <v>102.4</v>
      </c>
      <c r="DI608" s="19">
        <v>102.4</v>
      </c>
      <c r="DJ608" s="19">
        <v>102.4</v>
      </c>
      <c r="DK608" s="19">
        <v>102.4</v>
      </c>
      <c r="DL608" s="19">
        <v>102.5</v>
      </c>
      <c r="DM608" s="19">
        <v>102.5</v>
      </c>
      <c r="DN608" s="19">
        <v>102.5</v>
      </c>
      <c r="DO608" s="19">
        <v>102.5</v>
      </c>
      <c r="DP608" s="19">
        <v>102.5</v>
      </c>
      <c r="DQ608" s="19">
        <v>102.5</v>
      </c>
      <c r="DR608" s="19">
        <v>102.5</v>
      </c>
      <c r="DS608" s="19">
        <v>102.5</v>
      </c>
      <c r="DT608" s="19">
        <v>102.5</v>
      </c>
      <c r="DU608" s="19">
        <v>102.5</v>
      </c>
      <c r="DV608" s="19">
        <v>102.5</v>
      </c>
      <c r="DW608" s="19">
        <v>109.6</v>
      </c>
    </row>
    <row r="609" spans="1:127">
      <c r="A609" s="17" t="s">
        <v>1811</v>
      </c>
      <c r="B609" s="17" t="s">
        <v>1812</v>
      </c>
      <c r="C609" s="18">
        <v>1.24E-3</v>
      </c>
      <c r="D609" s="19">
        <v>100.5</v>
      </c>
      <c r="E609" s="19">
        <v>101.4</v>
      </c>
      <c r="F609" s="19">
        <v>104.5</v>
      </c>
      <c r="G609" s="19">
        <v>104.7</v>
      </c>
      <c r="H609" s="19">
        <v>104.6</v>
      </c>
      <c r="I609" s="19">
        <v>108.1</v>
      </c>
      <c r="J609" s="19">
        <v>104.3</v>
      </c>
      <c r="K609" s="19">
        <v>108.6</v>
      </c>
      <c r="L609" s="19">
        <v>104.8</v>
      </c>
      <c r="M609" s="19">
        <v>102.3</v>
      </c>
      <c r="N609" s="19">
        <v>106.4</v>
      </c>
      <c r="O609" s="19">
        <v>109.1</v>
      </c>
      <c r="P609" s="19">
        <v>107.4</v>
      </c>
      <c r="Q609" s="19">
        <v>107.2</v>
      </c>
      <c r="R609" s="19">
        <v>108.6</v>
      </c>
      <c r="S609" s="19">
        <v>108.3</v>
      </c>
      <c r="T609" s="19">
        <v>103.2</v>
      </c>
      <c r="U609" s="19">
        <v>102.1</v>
      </c>
      <c r="V609" s="19">
        <v>103.8</v>
      </c>
      <c r="W609" s="19">
        <v>105</v>
      </c>
      <c r="X609" s="19">
        <v>105.5</v>
      </c>
      <c r="Y609" s="19">
        <v>105.5</v>
      </c>
      <c r="Z609" s="19">
        <v>107</v>
      </c>
      <c r="AA609" s="19">
        <v>105.2</v>
      </c>
      <c r="AB609" s="19">
        <v>104.8</v>
      </c>
      <c r="AC609" s="19">
        <v>105.2</v>
      </c>
      <c r="AD609" s="19">
        <v>102.9</v>
      </c>
      <c r="AE609" s="19">
        <v>103.9</v>
      </c>
      <c r="AF609" s="19">
        <v>104.8</v>
      </c>
      <c r="AG609" s="19">
        <v>101.7</v>
      </c>
      <c r="AH609" s="19">
        <v>103</v>
      </c>
      <c r="AI609" s="19">
        <v>103.5</v>
      </c>
      <c r="AJ609" s="19">
        <v>104.7</v>
      </c>
      <c r="AK609" s="19">
        <v>105.4</v>
      </c>
      <c r="AL609" s="19">
        <v>105.4</v>
      </c>
      <c r="AM609" s="19">
        <v>104.8</v>
      </c>
      <c r="AN609" s="19">
        <v>102.8</v>
      </c>
      <c r="AO609" s="19">
        <v>100.4</v>
      </c>
      <c r="AP609" s="19">
        <v>102.7</v>
      </c>
      <c r="AQ609" s="19">
        <v>101.4</v>
      </c>
      <c r="AR609" s="19">
        <v>102.2</v>
      </c>
      <c r="AS609" s="19">
        <v>100.5</v>
      </c>
      <c r="AT609" s="19">
        <v>100.1</v>
      </c>
      <c r="AU609" s="19">
        <v>102.4</v>
      </c>
      <c r="AV609" s="19">
        <v>101.1</v>
      </c>
      <c r="AW609" s="19">
        <v>98.7</v>
      </c>
      <c r="AX609" s="19">
        <v>95.1</v>
      </c>
      <c r="AY609" s="19">
        <v>98.1</v>
      </c>
      <c r="AZ609" s="19">
        <v>94.5</v>
      </c>
      <c r="BA609" s="19">
        <v>97.1</v>
      </c>
      <c r="BB609" s="19">
        <v>95.6</v>
      </c>
      <c r="BC609" s="19">
        <v>96.3</v>
      </c>
      <c r="BD609" s="19">
        <v>97.1</v>
      </c>
      <c r="BE609" s="19">
        <v>97.1</v>
      </c>
      <c r="BF609" s="19">
        <v>97.2</v>
      </c>
      <c r="BG609" s="19">
        <v>96.7</v>
      </c>
      <c r="BH609" s="19">
        <v>96.9</v>
      </c>
      <c r="BI609" s="19">
        <v>96.8</v>
      </c>
      <c r="BJ609" s="19">
        <v>98.2</v>
      </c>
      <c r="BK609" s="19">
        <v>98.1</v>
      </c>
      <c r="BL609" s="19">
        <v>99.8</v>
      </c>
      <c r="BM609" s="19">
        <v>101.8</v>
      </c>
      <c r="BN609" s="19">
        <v>101.7</v>
      </c>
      <c r="BO609" s="19">
        <v>103.4</v>
      </c>
      <c r="BP609" s="19">
        <v>103.4</v>
      </c>
      <c r="BQ609" s="19">
        <v>102</v>
      </c>
      <c r="BR609" s="19">
        <v>100.3</v>
      </c>
      <c r="BS609" s="19">
        <v>100.3</v>
      </c>
      <c r="BT609" s="19">
        <v>101.3</v>
      </c>
      <c r="BU609" s="19">
        <v>101.3</v>
      </c>
      <c r="BV609" s="19">
        <v>101.3</v>
      </c>
      <c r="BW609" s="19">
        <v>100.7</v>
      </c>
      <c r="BX609" s="19">
        <v>103.2</v>
      </c>
      <c r="BY609" s="19">
        <v>103.8</v>
      </c>
      <c r="BZ609" s="19">
        <v>103.6</v>
      </c>
      <c r="CA609" s="19">
        <v>103.2</v>
      </c>
      <c r="CB609" s="19">
        <v>105</v>
      </c>
      <c r="CC609" s="19">
        <v>106.8</v>
      </c>
      <c r="CD609" s="19">
        <v>107.7</v>
      </c>
      <c r="CE609" s="19">
        <v>107.6</v>
      </c>
      <c r="CF609" s="19">
        <v>108.8</v>
      </c>
      <c r="CG609" s="19">
        <v>106</v>
      </c>
      <c r="CH609" s="19">
        <v>104.6</v>
      </c>
      <c r="CI609" s="19">
        <v>103.1</v>
      </c>
      <c r="CJ609" s="19">
        <v>102.8</v>
      </c>
      <c r="CK609" s="19">
        <v>103.4</v>
      </c>
      <c r="CL609" s="19">
        <v>102.5</v>
      </c>
      <c r="CM609" s="19">
        <v>99.5</v>
      </c>
      <c r="CN609" s="19">
        <v>99.4</v>
      </c>
      <c r="CO609" s="19">
        <v>98.5</v>
      </c>
      <c r="CP609" s="19">
        <v>97.8</v>
      </c>
      <c r="CQ609" s="19">
        <v>99.1</v>
      </c>
      <c r="CR609" s="19">
        <v>99.1</v>
      </c>
      <c r="CS609" s="19">
        <v>99.3</v>
      </c>
      <c r="CT609" s="19">
        <v>99.9</v>
      </c>
      <c r="CU609" s="19">
        <v>99.6</v>
      </c>
      <c r="CV609" s="19">
        <v>99.6</v>
      </c>
      <c r="CW609" s="19">
        <v>99.8</v>
      </c>
      <c r="CX609" s="19">
        <v>100.3</v>
      </c>
      <c r="CY609" s="19">
        <v>100.3</v>
      </c>
      <c r="CZ609" s="19">
        <v>100.3</v>
      </c>
      <c r="DA609" s="19">
        <v>100.4</v>
      </c>
      <c r="DB609" s="19">
        <v>100</v>
      </c>
      <c r="DC609" s="19">
        <v>101.6</v>
      </c>
      <c r="DD609" s="19">
        <v>104.5</v>
      </c>
      <c r="DE609" s="19">
        <v>104.9</v>
      </c>
      <c r="DF609" s="19">
        <v>105.4</v>
      </c>
      <c r="DG609" s="19">
        <v>105.3</v>
      </c>
      <c r="DH609" s="19">
        <v>106.2</v>
      </c>
      <c r="DI609" s="19">
        <v>106.8</v>
      </c>
      <c r="DJ609" s="19">
        <v>106.9</v>
      </c>
      <c r="DK609" s="19">
        <v>108.8</v>
      </c>
      <c r="DL609" s="19">
        <v>110.8</v>
      </c>
      <c r="DM609" s="19">
        <v>112.3</v>
      </c>
      <c r="DN609" s="19">
        <v>116.3</v>
      </c>
      <c r="DO609" s="19">
        <v>117.5</v>
      </c>
      <c r="DP609" s="19">
        <v>119.5</v>
      </c>
      <c r="DQ609" s="19">
        <v>120.7</v>
      </c>
      <c r="DR609" s="19">
        <v>120.8</v>
      </c>
      <c r="DS609" s="19">
        <v>121.5</v>
      </c>
      <c r="DT609" s="19">
        <v>122.9</v>
      </c>
      <c r="DU609" s="19">
        <v>124.4</v>
      </c>
      <c r="DV609" s="19">
        <v>125.3</v>
      </c>
      <c r="DW609" s="19">
        <v>125.5</v>
      </c>
    </row>
    <row r="610" spans="1:127">
      <c r="A610" s="17" t="s">
        <v>1813</v>
      </c>
      <c r="B610" s="17" t="s">
        <v>1814</v>
      </c>
      <c r="C610" s="18">
        <v>5.4099999999999999E-3</v>
      </c>
      <c r="D610" s="19">
        <v>101.4</v>
      </c>
      <c r="E610" s="19">
        <v>101.9</v>
      </c>
      <c r="F610" s="19">
        <v>101.2</v>
      </c>
      <c r="G610" s="19">
        <v>103.6</v>
      </c>
      <c r="H610" s="19">
        <v>105.5</v>
      </c>
      <c r="I610" s="19">
        <v>105.7</v>
      </c>
      <c r="J610" s="19">
        <v>105.9</v>
      </c>
      <c r="K610" s="19">
        <v>105.4</v>
      </c>
      <c r="L610" s="19">
        <v>105.1</v>
      </c>
      <c r="M610" s="19">
        <v>105.3</v>
      </c>
      <c r="N610" s="19">
        <v>106.1</v>
      </c>
      <c r="O610" s="19">
        <v>105.9</v>
      </c>
      <c r="P610" s="19">
        <v>105.7</v>
      </c>
      <c r="Q610" s="19">
        <v>105.3</v>
      </c>
      <c r="R610" s="19">
        <v>105.6</v>
      </c>
      <c r="S610" s="19">
        <v>105.3</v>
      </c>
      <c r="T610" s="19">
        <v>106.9</v>
      </c>
      <c r="U610" s="19">
        <v>106.1</v>
      </c>
      <c r="V610" s="19">
        <v>106.1</v>
      </c>
      <c r="W610" s="19">
        <v>106.9</v>
      </c>
      <c r="X610" s="19">
        <v>106.1</v>
      </c>
      <c r="Y610" s="19">
        <v>105.6</v>
      </c>
      <c r="Z610" s="19">
        <v>106.6</v>
      </c>
      <c r="AA610" s="19">
        <v>106.4</v>
      </c>
      <c r="AB610" s="19">
        <v>108.9</v>
      </c>
      <c r="AC610" s="19">
        <v>110</v>
      </c>
      <c r="AD610" s="19">
        <v>110.3</v>
      </c>
      <c r="AE610" s="19">
        <v>108.8</v>
      </c>
      <c r="AF610" s="19">
        <v>108.4</v>
      </c>
      <c r="AG610" s="19">
        <v>108.9</v>
      </c>
      <c r="AH610" s="19">
        <v>107.4</v>
      </c>
      <c r="AI610" s="19">
        <v>109.3</v>
      </c>
      <c r="AJ610" s="19">
        <v>109.9</v>
      </c>
      <c r="AK610" s="19">
        <v>109.1</v>
      </c>
      <c r="AL610" s="19">
        <v>109.4</v>
      </c>
      <c r="AM610" s="19">
        <v>108.5</v>
      </c>
      <c r="AN610" s="19">
        <v>109.8</v>
      </c>
      <c r="AO610" s="19">
        <v>109.7</v>
      </c>
      <c r="AP610" s="19">
        <v>109.8</v>
      </c>
      <c r="AQ610" s="19">
        <v>109.4</v>
      </c>
      <c r="AR610" s="19">
        <v>110.2</v>
      </c>
      <c r="AS610" s="19">
        <v>109.5</v>
      </c>
      <c r="AT610" s="19">
        <v>107.9</v>
      </c>
      <c r="AU610" s="19">
        <v>107.8</v>
      </c>
      <c r="AV610" s="19">
        <v>107.5</v>
      </c>
      <c r="AW610" s="19">
        <v>107.9</v>
      </c>
      <c r="AX610" s="19">
        <v>107.5</v>
      </c>
      <c r="AY610" s="19">
        <v>105.3</v>
      </c>
      <c r="AZ610" s="19">
        <v>106.6</v>
      </c>
      <c r="BA610" s="19">
        <v>107.8</v>
      </c>
      <c r="BB610" s="19">
        <v>107.5</v>
      </c>
      <c r="BC610" s="19">
        <v>107.5</v>
      </c>
      <c r="BD610" s="19">
        <v>107</v>
      </c>
      <c r="BE610" s="19">
        <v>108.2</v>
      </c>
      <c r="BF610" s="19">
        <v>107.8</v>
      </c>
      <c r="BG610" s="19">
        <v>107.2</v>
      </c>
      <c r="BH610" s="19">
        <v>108.3</v>
      </c>
      <c r="BI610" s="19">
        <v>108.2</v>
      </c>
      <c r="BJ610" s="19">
        <v>108.3</v>
      </c>
      <c r="BK610" s="19">
        <v>107.8</v>
      </c>
      <c r="BL610" s="19">
        <v>109.5</v>
      </c>
      <c r="BM610" s="19">
        <v>109.2</v>
      </c>
      <c r="BN610" s="19">
        <v>108.6</v>
      </c>
      <c r="BO610" s="19">
        <v>109.7</v>
      </c>
      <c r="BP610" s="19">
        <v>109.2</v>
      </c>
      <c r="BQ610" s="19">
        <v>109.7</v>
      </c>
      <c r="BR610" s="19">
        <v>109.2</v>
      </c>
      <c r="BS610" s="19">
        <v>108.9</v>
      </c>
      <c r="BT610" s="19">
        <v>108.6</v>
      </c>
      <c r="BU610" s="19">
        <v>109.2</v>
      </c>
      <c r="BV610" s="19">
        <v>108.6</v>
      </c>
      <c r="BW610" s="19">
        <v>109.7</v>
      </c>
      <c r="BX610" s="19">
        <v>109.2</v>
      </c>
      <c r="BY610" s="19">
        <v>109.5</v>
      </c>
      <c r="BZ610" s="19">
        <v>110.1</v>
      </c>
      <c r="CA610" s="19">
        <v>110</v>
      </c>
      <c r="CB610" s="19">
        <v>109.5</v>
      </c>
      <c r="CC610" s="19">
        <v>109.8</v>
      </c>
      <c r="CD610" s="19">
        <v>109.6</v>
      </c>
      <c r="CE610" s="19">
        <v>109.4</v>
      </c>
      <c r="CF610" s="19">
        <v>108.5</v>
      </c>
      <c r="CG610" s="19">
        <v>106.9</v>
      </c>
      <c r="CH610" s="19">
        <v>107.3</v>
      </c>
      <c r="CI610" s="19">
        <v>106.6</v>
      </c>
      <c r="CJ610" s="19">
        <v>106.7</v>
      </c>
      <c r="CK610" s="19">
        <v>107.9</v>
      </c>
      <c r="CL610" s="19">
        <v>109</v>
      </c>
      <c r="CM610" s="19">
        <v>108.5</v>
      </c>
      <c r="CN610" s="19">
        <v>108.6</v>
      </c>
      <c r="CO610" s="19">
        <v>108.3</v>
      </c>
      <c r="CP610" s="19">
        <v>107.9</v>
      </c>
      <c r="CQ610" s="19">
        <v>109.6</v>
      </c>
      <c r="CR610" s="19">
        <v>108.7</v>
      </c>
      <c r="CS610" s="19">
        <v>109.2</v>
      </c>
      <c r="CT610" s="19">
        <v>103.2</v>
      </c>
      <c r="CU610" s="19">
        <v>107.8</v>
      </c>
      <c r="CV610" s="19">
        <v>108.2</v>
      </c>
      <c r="CW610" s="19">
        <v>109.2</v>
      </c>
      <c r="CX610" s="19">
        <v>108.6</v>
      </c>
      <c r="CY610" s="19">
        <v>108.5</v>
      </c>
      <c r="CZ610" s="19">
        <v>109.2</v>
      </c>
      <c r="DA610" s="19">
        <v>109.7</v>
      </c>
      <c r="DB610" s="19">
        <v>110</v>
      </c>
      <c r="DC610" s="19">
        <v>110.4</v>
      </c>
      <c r="DD610" s="19">
        <v>111.3</v>
      </c>
      <c r="DE610" s="19">
        <v>112.7</v>
      </c>
      <c r="DF610" s="19">
        <v>111.1</v>
      </c>
      <c r="DG610" s="19">
        <v>116.1</v>
      </c>
      <c r="DH610" s="19">
        <v>119.4</v>
      </c>
      <c r="DI610" s="19">
        <v>118.1</v>
      </c>
      <c r="DJ610" s="19">
        <v>120</v>
      </c>
      <c r="DK610" s="19">
        <v>120.5</v>
      </c>
      <c r="DL610" s="19">
        <v>123.3</v>
      </c>
      <c r="DM610" s="19">
        <v>123.8</v>
      </c>
      <c r="DN610" s="19">
        <v>121.3</v>
      </c>
      <c r="DO610" s="19">
        <v>123.3</v>
      </c>
      <c r="DP610" s="19">
        <v>123.4</v>
      </c>
      <c r="DQ610" s="19">
        <v>123.9</v>
      </c>
      <c r="DR610" s="19">
        <v>123.3</v>
      </c>
      <c r="DS610" s="19">
        <v>123.4</v>
      </c>
      <c r="DT610" s="19">
        <v>124.7</v>
      </c>
      <c r="DU610" s="19">
        <v>126.9</v>
      </c>
      <c r="DV610" s="19">
        <v>130.69999999999999</v>
      </c>
      <c r="DW610" s="19">
        <v>129.69999999999999</v>
      </c>
    </row>
    <row r="611" spans="1:127">
      <c r="A611" s="17" t="s">
        <v>1815</v>
      </c>
      <c r="B611" s="17" t="s">
        <v>1816</v>
      </c>
      <c r="C611" s="18">
        <v>0.59280999999999995</v>
      </c>
      <c r="D611" s="19">
        <v>107.9</v>
      </c>
      <c r="E611" s="19">
        <v>106.5</v>
      </c>
      <c r="F611" s="19">
        <v>107</v>
      </c>
      <c r="G611" s="19">
        <v>110</v>
      </c>
      <c r="H611" s="19">
        <v>108.7</v>
      </c>
      <c r="I611" s="19">
        <v>107.7</v>
      </c>
      <c r="J611" s="19">
        <v>108.5</v>
      </c>
      <c r="K611" s="19">
        <v>107.6</v>
      </c>
      <c r="L611" s="19">
        <v>105.8</v>
      </c>
      <c r="M611" s="19">
        <v>104.9</v>
      </c>
      <c r="N611" s="19">
        <v>105.7</v>
      </c>
      <c r="O611" s="19">
        <v>108.2</v>
      </c>
      <c r="P611" s="19">
        <v>106.9</v>
      </c>
      <c r="Q611" s="19">
        <v>105.7</v>
      </c>
      <c r="R611" s="19">
        <v>106.8</v>
      </c>
      <c r="S611" s="19">
        <v>107.3</v>
      </c>
      <c r="T611" s="19">
        <v>107.9</v>
      </c>
      <c r="U611" s="19">
        <v>110.2</v>
      </c>
      <c r="V611" s="19">
        <v>107</v>
      </c>
      <c r="W611" s="19">
        <v>109.1</v>
      </c>
      <c r="X611" s="19">
        <v>107.3</v>
      </c>
      <c r="Y611" s="19">
        <v>106.6</v>
      </c>
      <c r="Z611" s="19">
        <v>106.8</v>
      </c>
      <c r="AA611" s="19">
        <v>107.6</v>
      </c>
      <c r="AB611" s="19">
        <v>108.3</v>
      </c>
      <c r="AC611" s="19">
        <v>108.4</v>
      </c>
      <c r="AD611" s="19">
        <v>107.8</v>
      </c>
      <c r="AE611" s="19">
        <v>108.3</v>
      </c>
      <c r="AF611" s="19">
        <v>107.2</v>
      </c>
      <c r="AG611" s="19">
        <v>108.3</v>
      </c>
      <c r="AH611" s="19">
        <v>109.3</v>
      </c>
      <c r="AI611" s="19">
        <v>109</v>
      </c>
      <c r="AJ611" s="19">
        <v>112.1</v>
      </c>
      <c r="AK611" s="19">
        <v>109.8</v>
      </c>
      <c r="AL611" s="19">
        <v>112.1</v>
      </c>
      <c r="AM611" s="19">
        <v>114.1</v>
      </c>
      <c r="AN611" s="19">
        <v>110.6</v>
      </c>
      <c r="AO611" s="19">
        <v>110.6</v>
      </c>
      <c r="AP611" s="19">
        <v>109.9</v>
      </c>
      <c r="AQ611" s="19">
        <v>109</v>
      </c>
      <c r="AR611" s="19">
        <v>110.2</v>
      </c>
      <c r="AS611" s="19">
        <v>111.6</v>
      </c>
      <c r="AT611" s="19">
        <v>109.7</v>
      </c>
      <c r="AU611" s="19">
        <v>110.1</v>
      </c>
      <c r="AV611" s="19">
        <v>109.8</v>
      </c>
      <c r="AW611" s="19">
        <v>110.5</v>
      </c>
      <c r="AX611" s="19">
        <v>110.1</v>
      </c>
      <c r="AY611" s="19">
        <v>109.9</v>
      </c>
      <c r="AZ611" s="19">
        <v>106.8</v>
      </c>
      <c r="BA611" s="19">
        <v>105.6</v>
      </c>
      <c r="BB611" s="19">
        <v>103.9</v>
      </c>
      <c r="BC611" s="19">
        <v>105.2</v>
      </c>
      <c r="BD611" s="19">
        <v>103.1</v>
      </c>
      <c r="BE611" s="19">
        <v>104.4</v>
      </c>
      <c r="BF611" s="19">
        <v>105.1</v>
      </c>
      <c r="BG611" s="19">
        <v>102</v>
      </c>
      <c r="BH611" s="19">
        <v>106.3</v>
      </c>
      <c r="BI611" s="19">
        <v>109</v>
      </c>
      <c r="BJ611" s="19">
        <v>109.5</v>
      </c>
      <c r="BK611" s="19">
        <v>109.1</v>
      </c>
      <c r="BL611" s="19">
        <v>107.5</v>
      </c>
      <c r="BM611" s="19">
        <v>107.1</v>
      </c>
      <c r="BN611" s="19">
        <v>106.9</v>
      </c>
      <c r="BO611" s="19">
        <v>108.2</v>
      </c>
      <c r="BP611" s="19">
        <v>107</v>
      </c>
      <c r="BQ611" s="19">
        <v>109.2</v>
      </c>
      <c r="BR611" s="19">
        <v>106.2</v>
      </c>
      <c r="BS611" s="19">
        <v>108.3</v>
      </c>
      <c r="BT611" s="19">
        <v>109.7</v>
      </c>
      <c r="BU611" s="19">
        <v>112.8</v>
      </c>
      <c r="BV611" s="19">
        <v>114.7</v>
      </c>
      <c r="BW611" s="19">
        <v>114.2</v>
      </c>
      <c r="BX611" s="19">
        <v>111.8</v>
      </c>
      <c r="BY611" s="19">
        <v>112.9</v>
      </c>
      <c r="BZ611" s="19">
        <v>113.9</v>
      </c>
      <c r="CA611" s="19">
        <v>115.8</v>
      </c>
      <c r="CB611" s="19">
        <v>119.4</v>
      </c>
      <c r="CC611" s="19">
        <v>120</v>
      </c>
      <c r="CD611" s="19">
        <v>119.1</v>
      </c>
      <c r="CE611" s="19">
        <v>118.6</v>
      </c>
      <c r="CF611" s="19">
        <v>119.7</v>
      </c>
      <c r="CG611" s="19">
        <v>119.6</v>
      </c>
      <c r="CH611" s="19">
        <v>120</v>
      </c>
      <c r="CI611" s="19">
        <v>121.4</v>
      </c>
      <c r="CJ611" s="19">
        <v>122</v>
      </c>
      <c r="CK611" s="19">
        <v>121.5</v>
      </c>
      <c r="CL611" s="19">
        <v>120.7</v>
      </c>
      <c r="CM611" s="19">
        <v>119.9</v>
      </c>
      <c r="CN611" s="19">
        <v>119.5</v>
      </c>
      <c r="CO611" s="19">
        <v>119.9</v>
      </c>
      <c r="CP611" s="19">
        <v>119.6</v>
      </c>
      <c r="CQ611" s="19">
        <v>119.4</v>
      </c>
      <c r="CR611" s="19">
        <v>118.8</v>
      </c>
      <c r="CS611" s="19">
        <v>118.5</v>
      </c>
      <c r="CT611" s="19">
        <v>118.5</v>
      </c>
      <c r="CU611" s="19">
        <v>119.5</v>
      </c>
      <c r="CV611" s="19">
        <v>118.4</v>
      </c>
      <c r="CW611" s="19">
        <v>117.2</v>
      </c>
      <c r="CX611" s="19">
        <v>116.3</v>
      </c>
      <c r="CY611" s="19">
        <v>116</v>
      </c>
      <c r="CZ611" s="19">
        <v>115.5</v>
      </c>
      <c r="DA611" s="19">
        <v>114.4</v>
      </c>
      <c r="DB611" s="19">
        <v>117.9</v>
      </c>
      <c r="DC611" s="19">
        <v>119.1</v>
      </c>
      <c r="DD611" s="19">
        <v>123.5</v>
      </c>
      <c r="DE611" s="19">
        <v>125.7</v>
      </c>
      <c r="DF611" s="19">
        <v>123.6</v>
      </c>
      <c r="DG611" s="19">
        <v>123.2</v>
      </c>
      <c r="DH611" s="19">
        <v>124.8</v>
      </c>
      <c r="DI611" s="19">
        <v>127.5</v>
      </c>
      <c r="DJ611" s="19">
        <v>125.7</v>
      </c>
      <c r="DK611" s="19">
        <v>126.7</v>
      </c>
      <c r="DL611" s="19">
        <v>127.7</v>
      </c>
      <c r="DM611" s="19">
        <v>126.2</v>
      </c>
      <c r="DN611" s="19">
        <v>124.9</v>
      </c>
      <c r="DO611" s="19">
        <v>125.8</v>
      </c>
      <c r="DP611" s="19">
        <v>126.4</v>
      </c>
      <c r="DQ611" s="19">
        <v>126.4</v>
      </c>
      <c r="DR611" s="19">
        <v>127.1</v>
      </c>
      <c r="DS611" s="19">
        <v>128.19999999999999</v>
      </c>
      <c r="DT611" s="19">
        <v>133.6</v>
      </c>
      <c r="DU611" s="19">
        <v>137.6</v>
      </c>
      <c r="DV611" s="19">
        <v>137.4</v>
      </c>
      <c r="DW611" s="19">
        <v>136.80000000000001</v>
      </c>
    </row>
    <row r="612" spans="1:127">
      <c r="A612" s="17" t="s">
        <v>1817</v>
      </c>
      <c r="B612" s="17" t="s">
        <v>1818</v>
      </c>
      <c r="C612" s="18">
        <v>3.5799999999999998E-3</v>
      </c>
      <c r="D612" s="19">
        <v>103.1</v>
      </c>
      <c r="E612" s="19">
        <v>103.5</v>
      </c>
      <c r="F612" s="19">
        <v>103.4</v>
      </c>
      <c r="G612" s="19">
        <v>103.2</v>
      </c>
      <c r="H612" s="19">
        <v>103.1</v>
      </c>
      <c r="I612" s="19">
        <v>103.2</v>
      </c>
      <c r="J612" s="19">
        <v>103.2</v>
      </c>
      <c r="K612" s="19">
        <v>104.3</v>
      </c>
      <c r="L612" s="19">
        <v>103.5</v>
      </c>
      <c r="M612" s="19">
        <v>103.5</v>
      </c>
      <c r="N612" s="19">
        <v>103.5</v>
      </c>
      <c r="O612" s="19">
        <v>102</v>
      </c>
      <c r="P612" s="19">
        <v>103.2</v>
      </c>
      <c r="Q612" s="19">
        <v>103.2</v>
      </c>
      <c r="R612" s="19">
        <v>104.2</v>
      </c>
      <c r="S612" s="19">
        <v>105.1</v>
      </c>
      <c r="T612" s="19">
        <v>104.2</v>
      </c>
      <c r="U612" s="19">
        <v>104.2</v>
      </c>
      <c r="V612" s="19">
        <v>104.2</v>
      </c>
      <c r="W612" s="19">
        <v>104.2</v>
      </c>
      <c r="X612" s="19">
        <v>104</v>
      </c>
      <c r="Y612" s="19">
        <v>104.2</v>
      </c>
      <c r="Z612" s="19">
        <v>104.2</v>
      </c>
      <c r="AA612" s="19">
        <v>106.3</v>
      </c>
      <c r="AB612" s="19">
        <v>106.3</v>
      </c>
      <c r="AC612" s="19">
        <v>106.3</v>
      </c>
      <c r="AD612" s="19">
        <v>106.3</v>
      </c>
      <c r="AE612" s="19">
        <v>106.3</v>
      </c>
      <c r="AF612" s="19">
        <v>106.3</v>
      </c>
      <c r="AG612" s="19">
        <v>106.3</v>
      </c>
      <c r="AH612" s="19">
        <v>106.3</v>
      </c>
      <c r="AI612" s="19">
        <v>106.3</v>
      </c>
      <c r="AJ612" s="19">
        <v>106.3</v>
      </c>
      <c r="AK612" s="19">
        <v>106.3</v>
      </c>
      <c r="AL612" s="19">
        <v>106.3</v>
      </c>
      <c r="AM612" s="19">
        <v>106.3</v>
      </c>
      <c r="AN612" s="19">
        <v>107</v>
      </c>
      <c r="AO612" s="19">
        <v>105.1</v>
      </c>
      <c r="AP612" s="19">
        <v>105.7</v>
      </c>
      <c r="AQ612" s="19">
        <v>104.9</v>
      </c>
      <c r="AR612" s="19">
        <v>104.2</v>
      </c>
      <c r="AS612" s="19">
        <v>104</v>
      </c>
      <c r="AT612" s="19">
        <v>103.9</v>
      </c>
      <c r="AU612" s="19">
        <v>105.8</v>
      </c>
      <c r="AV612" s="19">
        <v>105.3</v>
      </c>
      <c r="AW612" s="19">
        <v>106.1</v>
      </c>
      <c r="AX612" s="19">
        <v>105.6</v>
      </c>
      <c r="AY612" s="19">
        <v>109.7</v>
      </c>
      <c r="AZ612" s="19">
        <v>110.1</v>
      </c>
      <c r="BA612" s="19">
        <v>110.5</v>
      </c>
      <c r="BB612" s="19">
        <v>109.4</v>
      </c>
      <c r="BC612" s="19">
        <v>110.1</v>
      </c>
      <c r="BD612" s="19">
        <v>105.9</v>
      </c>
      <c r="BE612" s="19">
        <v>105.9</v>
      </c>
      <c r="BF612" s="19">
        <v>105.9</v>
      </c>
      <c r="BG612" s="19">
        <v>103.2</v>
      </c>
      <c r="BH612" s="19">
        <v>104.5</v>
      </c>
      <c r="BI612" s="19">
        <v>106.5</v>
      </c>
      <c r="BJ612" s="19">
        <v>106.5</v>
      </c>
      <c r="BK612" s="19">
        <v>103.7</v>
      </c>
      <c r="BL612" s="19">
        <v>106.3</v>
      </c>
      <c r="BM612" s="19">
        <v>106.3</v>
      </c>
      <c r="BN612" s="19">
        <v>106.6</v>
      </c>
      <c r="BO612" s="19">
        <v>106.4</v>
      </c>
      <c r="BP612" s="19">
        <v>111.6</v>
      </c>
      <c r="BQ612" s="19">
        <v>111.6</v>
      </c>
      <c r="BR612" s="19">
        <v>111.6</v>
      </c>
      <c r="BS612" s="19">
        <v>111.6</v>
      </c>
      <c r="BT612" s="19">
        <v>111.6</v>
      </c>
      <c r="BU612" s="19">
        <v>111.6</v>
      </c>
      <c r="BV612" s="19">
        <v>117.7</v>
      </c>
      <c r="BW612" s="19">
        <v>117.9</v>
      </c>
      <c r="BX612" s="19">
        <v>120</v>
      </c>
      <c r="BY612" s="19">
        <v>122</v>
      </c>
      <c r="BZ612" s="19">
        <v>122</v>
      </c>
      <c r="CA612" s="19">
        <v>122.1</v>
      </c>
      <c r="CB612" s="19">
        <v>123.2</v>
      </c>
      <c r="CC612" s="19">
        <v>123.2</v>
      </c>
      <c r="CD612" s="19">
        <v>125.2</v>
      </c>
      <c r="CE612" s="19">
        <v>125.3</v>
      </c>
      <c r="CF612" s="19">
        <v>122.4</v>
      </c>
      <c r="CG612" s="19">
        <v>122.5</v>
      </c>
      <c r="CH612" s="19">
        <v>122.7</v>
      </c>
      <c r="CI612" s="19">
        <v>125.5</v>
      </c>
      <c r="CJ612" s="19">
        <v>126</v>
      </c>
      <c r="CK612" s="19">
        <v>126</v>
      </c>
      <c r="CL612" s="19">
        <v>125.2</v>
      </c>
      <c r="CM612" s="19">
        <v>125.4</v>
      </c>
      <c r="CN612" s="19">
        <v>125.4</v>
      </c>
      <c r="CO612" s="19">
        <v>122.9</v>
      </c>
      <c r="CP612" s="19">
        <v>122.1</v>
      </c>
      <c r="CQ612" s="19">
        <v>121.7</v>
      </c>
      <c r="CR612" s="19">
        <v>121.8</v>
      </c>
      <c r="CS612" s="19">
        <v>119.8</v>
      </c>
      <c r="CT612" s="19">
        <v>117.5</v>
      </c>
      <c r="CU612" s="19">
        <v>117.5</v>
      </c>
      <c r="CV612" s="19">
        <v>117.5</v>
      </c>
      <c r="CW612" s="19">
        <v>117.5</v>
      </c>
      <c r="CX612" s="19">
        <v>116.9</v>
      </c>
      <c r="CY612" s="19">
        <v>116.9</v>
      </c>
      <c r="CZ612" s="19">
        <v>116.9</v>
      </c>
      <c r="DA612" s="19">
        <v>116.9</v>
      </c>
      <c r="DB612" s="19">
        <v>116.5</v>
      </c>
      <c r="DC612" s="19">
        <v>116.5</v>
      </c>
      <c r="DD612" s="19">
        <v>116.7</v>
      </c>
      <c r="DE612" s="19">
        <v>114.4</v>
      </c>
      <c r="DF612" s="19">
        <v>106.9</v>
      </c>
      <c r="DG612" s="19">
        <v>109.5</v>
      </c>
      <c r="DH612" s="19">
        <v>111.3</v>
      </c>
      <c r="DI612" s="19">
        <v>111.6</v>
      </c>
      <c r="DJ612" s="19">
        <v>116.9</v>
      </c>
      <c r="DK612" s="19">
        <v>118.4</v>
      </c>
      <c r="DL612" s="19">
        <v>116.7</v>
      </c>
      <c r="DM612" s="19">
        <v>116.6</v>
      </c>
      <c r="DN612" s="19">
        <v>118.4</v>
      </c>
      <c r="DO612" s="19">
        <v>105.5</v>
      </c>
      <c r="DP612" s="19">
        <v>106.9</v>
      </c>
      <c r="DQ612" s="19">
        <v>106.9</v>
      </c>
      <c r="DR612" s="19">
        <v>106.9</v>
      </c>
      <c r="DS612" s="19">
        <v>109</v>
      </c>
      <c r="DT612" s="19">
        <v>113.3</v>
      </c>
      <c r="DU612" s="19">
        <v>113.4</v>
      </c>
      <c r="DV612" s="19">
        <v>113.2</v>
      </c>
      <c r="DW612" s="19">
        <v>113.3</v>
      </c>
    </row>
    <row r="613" spans="1:127">
      <c r="A613" s="17" t="s">
        <v>1819</v>
      </c>
      <c r="B613" s="17" t="s">
        <v>1820</v>
      </c>
      <c r="C613" s="18">
        <v>0.65951000000000004</v>
      </c>
      <c r="D613" s="19">
        <v>101.7</v>
      </c>
      <c r="E613" s="19">
        <v>102.2</v>
      </c>
      <c r="F613" s="19">
        <v>103.2</v>
      </c>
      <c r="G613" s="19">
        <v>101.8</v>
      </c>
      <c r="H613" s="19">
        <v>102.2</v>
      </c>
      <c r="I613" s="19">
        <v>102</v>
      </c>
      <c r="J613" s="19">
        <v>102.2</v>
      </c>
      <c r="K613" s="19">
        <v>101.5</v>
      </c>
      <c r="L613" s="19">
        <v>102.1</v>
      </c>
      <c r="M613" s="19">
        <v>102.1</v>
      </c>
      <c r="N613" s="19">
        <v>102.1</v>
      </c>
      <c r="O613" s="19">
        <v>101.9</v>
      </c>
      <c r="P613" s="19">
        <v>102.1</v>
      </c>
      <c r="Q613" s="19">
        <v>102.1</v>
      </c>
      <c r="R613" s="19">
        <v>102</v>
      </c>
      <c r="S613" s="19">
        <v>102.3</v>
      </c>
      <c r="T613" s="19">
        <v>102.3</v>
      </c>
      <c r="U613" s="19">
        <v>102.7</v>
      </c>
      <c r="V613" s="19">
        <v>102.9</v>
      </c>
      <c r="W613" s="19">
        <v>102.8</v>
      </c>
      <c r="X613" s="19">
        <v>101.5</v>
      </c>
      <c r="Y613" s="19">
        <v>103.1</v>
      </c>
      <c r="Z613" s="19">
        <v>102.7</v>
      </c>
      <c r="AA613" s="19">
        <v>102.4</v>
      </c>
      <c r="AB613" s="19">
        <v>102.9</v>
      </c>
      <c r="AC613" s="19">
        <v>102.9</v>
      </c>
      <c r="AD613" s="19">
        <v>103</v>
      </c>
      <c r="AE613" s="19">
        <v>102.7</v>
      </c>
      <c r="AF613" s="19">
        <v>103.1</v>
      </c>
      <c r="AG613" s="19">
        <v>100.8</v>
      </c>
      <c r="AH613" s="19">
        <v>101.9</v>
      </c>
      <c r="AI613" s="19">
        <v>102.1</v>
      </c>
      <c r="AJ613" s="19">
        <v>102.2</v>
      </c>
      <c r="AK613" s="19">
        <v>108.9</v>
      </c>
      <c r="AL613" s="19">
        <v>109.8</v>
      </c>
      <c r="AM613" s="19">
        <v>109.5</v>
      </c>
      <c r="AN613" s="19">
        <v>109.7</v>
      </c>
      <c r="AO613" s="19">
        <v>110.4</v>
      </c>
      <c r="AP613" s="19">
        <v>110.6</v>
      </c>
      <c r="AQ613" s="19">
        <v>110.1</v>
      </c>
      <c r="AR613" s="19">
        <v>109.9</v>
      </c>
      <c r="AS613" s="19">
        <v>108.3</v>
      </c>
      <c r="AT613" s="19">
        <v>107.5</v>
      </c>
      <c r="AU613" s="19">
        <v>107.7</v>
      </c>
      <c r="AV613" s="19">
        <v>108.8</v>
      </c>
      <c r="AW613" s="19">
        <v>109.9</v>
      </c>
      <c r="AX613" s="19">
        <v>108.8</v>
      </c>
      <c r="AY613" s="19">
        <v>107.4</v>
      </c>
      <c r="AZ613" s="19">
        <v>106.9</v>
      </c>
      <c r="BA613" s="19">
        <v>103.7</v>
      </c>
      <c r="BB613" s="19">
        <v>107.2</v>
      </c>
      <c r="BC613" s="19">
        <v>107</v>
      </c>
      <c r="BD613" s="19">
        <v>105.9</v>
      </c>
      <c r="BE613" s="19">
        <v>104.9</v>
      </c>
      <c r="BF613" s="19">
        <v>107.2</v>
      </c>
      <c r="BG613" s="19">
        <v>107.2</v>
      </c>
      <c r="BH613" s="19">
        <v>111.5</v>
      </c>
      <c r="BI613" s="19">
        <v>112.9</v>
      </c>
      <c r="BJ613" s="19">
        <v>116.3</v>
      </c>
      <c r="BK613" s="19">
        <v>119.6</v>
      </c>
      <c r="BL613" s="19">
        <v>120.2</v>
      </c>
      <c r="BM613" s="19">
        <v>118.7</v>
      </c>
      <c r="BN613" s="19">
        <v>117.3</v>
      </c>
      <c r="BO613" s="19">
        <v>118.4</v>
      </c>
      <c r="BP613" s="19">
        <v>117.5</v>
      </c>
      <c r="BQ613" s="19">
        <v>119.7</v>
      </c>
      <c r="BR613" s="19">
        <v>126.6</v>
      </c>
      <c r="BS613" s="19">
        <v>128.5</v>
      </c>
      <c r="BT613" s="19">
        <v>126</v>
      </c>
      <c r="BU613" s="19">
        <v>126.2</v>
      </c>
      <c r="BV613" s="19">
        <v>126.8</v>
      </c>
      <c r="BW613" s="19">
        <v>125.2</v>
      </c>
      <c r="BX613" s="19">
        <v>124.6</v>
      </c>
      <c r="BY613" s="19">
        <v>125.3</v>
      </c>
      <c r="BZ613" s="19">
        <v>128.30000000000001</v>
      </c>
      <c r="CA613" s="19">
        <v>129.19999999999999</v>
      </c>
      <c r="CB613" s="19">
        <v>129</v>
      </c>
      <c r="CC613" s="19">
        <v>128.69999999999999</v>
      </c>
      <c r="CD613" s="19">
        <v>129.6</v>
      </c>
      <c r="CE613" s="19">
        <v>129</v>
      </c>
      <c r="CF613" s="19">
        <v>127.3</v>
      </c>
      <c r="CG613" s="19">
        <v>127.6</v>
      </c>
      <c r="CH613" s="19">
        <v>123.1</v>
      </c>
      <c r="CI613" s="19">
        <v>126.1</v>
      </c>
      <c r="CJ613" s="19">
        <v>126.7</v>
      </c>
      <c r="CK613" s="19">
        <v>126.3</v>
      </c>
      <c r="CL613" s="19">
        <v>124.4</v>
      </c>
      <c r="CM613" s="19">
        <v>121.9</v>
      </c>
      <c r="CN613" s="19">
        <v>121.9</v>
      </c>
      <c r="CO613" s="19">
        <v>123.4</v>
      </c>
      <c r="CP613" s="19">
        <v>125</v>
      </c>
      <c r="CQ613" s="19">
        <v>125.6</v>
      </c>
      <c r="CR613" s="19">
        <v>124.9</v>
      </c>
      <c r="CS613" s="19">
        <v>124.2</v>
      </c>
      <c r="CT613" s="19">
        <v>123</v>
      </c>
      <c r="CU613" s="19">
        <v>125.1</v>
      </c>
      <c r="CV613" s="19">
        <v>124.5</v>
      </c>
      <c r="CW613" s="19">
        <v>121.4</v>
      </c>
      <c r="CX613" s="19">
        <v>123.3</v>
      </c>
      <c r="CY613" s="19">
        <v>121.7</v>
      </c>
      <c r="CZ613" s="19">
        <v>120.6</v>
      </c>
      <c r="DA613" s="19">
        <v>123</v>
      </c>
      <c r="DB613" s="19">
        <v>125.4</v>
      </c>
      <c r="DC613" s="19">
        <v>127.4</v>
      </c>
      <c r="DD613" s="19">
        <v>132.80000000000001</v>
      </c>
      <c r="DE613" s="19">
        <v>134.4</v>
      </c>
      <c r="DF613" s="19">
        <v>138.80000000000001</v>
      </c>
      <c r="DG613" s="19">
        <v>140.80000000000001</v>
      </c>
      <c r="DH613" s="19">
        <v>139.4</v>
      </c>
      <c r="DI613" s="19">
        <v>149.5</v>
      </c>
      <c r="DJ613" s="19">
        <v>152.30000000000001</v>
      </c>
      <c r="DK613" s="19">
        <v>156.19999999999999</v>
      </c>
      <c r="DL613" s="19">
        <v>157.19999999999999</v>
      </c>
      <c r="DM613" s="19">
        <v>156.30000000000001</v>
      </c>
      <c r="DN613" s="19">
        <v>157.6</v>
      </c>
      <c r="DO613" s="19">
        <v>160.69999999999999</v>
      </c>
      <c r="DP613" s="19">
        <v>162.1</v>
      </c>
      <c r="DQ613" s="19">
        <v>160</v>
      </c>
      <c r="DR613" s="19">
        <v>159.80000000000001</v>
      </c>
      <c r="DS613" s="19">
        <v>163.4</v>
      </c>
      <c r="DT613" s="19">
        <v>168.5</v>
      </c>
      <c r="DU613" s="19">
        <v>170.3</v>
      </c>
      <c r="DV613" s="19">
        <v>165.7</v>
      </c>
      <c r="DW613" s="19">
        <v>164.5</v>
      </c>
    </row>
    <row r="614" spans="1:127">
      <c r="A614" s="17" t="s">
        <v>1821</v>
      </c>
      <c r="B614" s="17" t="s">
        <v>1822</v>
      </c>
      <c r="C614" s="18">
        <v>0.56455999999999995</v>
      </c>
      <c r="D614" s="19">
        <v>101.8</v>
      </c>
      <c r="E614" s="19">
        <v>102</v>
      </c>
      <c r="F614" s="19">
        <v>103.3</v>
      </c>
      <c r="G614" s="19">
        <v>101.3</v>
      </c>
      <c r="H614" s="19">
        <v>102</v>
      </c>
      <c r="I614" s="19">
        <v>101.9</v>
      </c>
      <c r="J614" s="19">
        <v>102.1</v>
      </c>
      <c r="K614" s="19">
        <v>101.6</v>
      </c>
      <c r="L614" s="19">
        <v>101.9</v>
      </c>
      <c r="M614" s="19">
        <v>102</v>
      </c>
      <c r="N614" s="19">
        <v>101.9</v>
      </c>
      <c r="O614" s="19">
        <v>101.8</v>
      </c>
      <c r="P614" s="19">
        <v>101.9</v>
      </c>
      <c r="Q614" s="19">
        <v>101.7</v>
      </c>
      <c r="R614" s="19">
        <v>101.5</v>
      </c>
      <c r="S614" s="19">
        <v>101.7</v>
      </c>
      <c r="T614" s="19">
        <v>101.5</v>
      </c>
      <c r="U614" s="19">
        <v>101.6</v>
      </c>
      <c r="V614" s="19">
        <v>101.7</v>
      </c>
      <c r="W614" s="19">
        <v>101.4</v>
      </c>
      <c r="X614" s="19">
        <v>100.1</v>
      </c>
      <c r="Y614" s="19">
        <v>101.9</v>
      </c>
      <c r="Z614" s="19">
        <v>101.4</v>
      </c>
      <c r="AA614" s="19">
        <v>101</v>
      </c>
      <c r="AB614" s="19">
        <v>101.5</v>
      </c>
      <c r="AC614" s="19">
        <v>101.4</v>
      </c>
      <c r="AD614" s="19">
        <v>101.4</v>
      </c>
      <c r="AE614" s="19">
        <v>101.1</v>
      </c>
      <c r="AF614" s="19">
        <v>100.9</v>
      </c>
      <c r="AG614" s="19">
        <v>98.4</v>
      </c>
      <c r="AH614" s="19">
        <v>99.9</v>
      </c>
      <c r="AI614" s="19">
        <v>100</v>
      </c>
      <c r="AJ614" s="19">
        <v>100.1</v>
      </c>
      <c r="AK614" s="19">
        <v>108.1</v>
      </c>
      <c r="AL614" s="19">
        <v>108.8</v>
      </c>
      <c r="AM614" s="19">
        <v>108.5</v>
      </c>
      <c r="AN614" s="19">
        <v>108.8</v>
      </c>
      <c r="AO614" s="19">
        <v>109.2</v>
      </c>
      <c r="AP614" s="19">
        <v>109.5</v>
      </c>
      <c r="AQ614" s="19">
        <v>109.1</v>
      </c>
      <c r="AR614" s="19">
        <v>109</v>
      </c>
      <c r="AS614" s="19">
        <v>107.5</v>
      </c>
      <c r="AT614" s="19">
        <v>106.4</v>
      </c>
      <c r="AU614" s="19">
        <v>106.7</v>
      </c>
      <c r="AV614" s="19">
        <v>108</v>
      </c>
      <c r="AW614" s="19">
        <v>109.3</v>
      </c>
      <c r="AX614" s="19">
        <v>108</v>
      </c>
      <c r="AY614" s="19">
        <v>106.4</v>
      </c>
      <c r="AZ614" s="19">
        <v>105.8</v>
      </c>
      <c r="BA614" s="19">
        <v>102.1</v>
      </c>
      <c r="BB614" s="19">
        <v>106.1</v>
      </c>
      <c r="BC614" s="19">
        <v>105.8</v>
      </c>
      <c r="BD614" s="19">
        <v>104.6</v>
      </c>
      <c r="BE614" s="19">
        <v>103.6</v>
      </c>
      <c r="BF614" s="19">
        <v>106.4</v>
      </c>
      <c r="BG614" s="19">
        <v>106.4</v>
      </c>
      <c r="BH614" s="19">
        <v>111.6</v>
      </c>
      <c r="BI614" s="19">
        <v>113</v>
      </c>
      <c r="BJ614" s="19">
        <v>116.9</v>
      </c>
      <c r="BK614" s="19">
        <v>120.6</v>
      </c>
      <c r="BL614" s="19">
        <v>121.5</v>
      </c>
      <c r="BM614" s="19">
        <v>119.8</v>
      </c>
      <c r="BN614" s="19">
        <v>118.2</v>
      </c>
      <c r="BO614" s="19">
        <v>119.4</v>
      </c>
      <c r="BP614" s="19">
        <v>118.4</v>
      </c>
      <c r="BQ614" s="19">
        <v>120.8</v>
      </c>
      <c r="BR614" s="19">
        <v>128.6</v>
      </c>
      <c r="BS614" s="19">
        <v>130.5</v>
      </c>
      <c r="BT614" s="19">
        <v>127.6</v>
      </c>
      <c r="BU614" s="19">
        <v>127.8</v>
      </c>
      <c r="BV614" s="19">
        <v>128.19999999999999</v>
      </c>
      <c r="BW614" s="19">
        <v>126.1</v>
      </c>
      <c r="BX614" s="19">
        <v>125.4</v>
      </c>
      <c r="BY614" s="19">
        <v>126.2</v>
      </c>
      <c r="BZ614" s="19">
        <v>129.69999999999999</v>
      </c>
      <c r="CA614" s="19">
        <v>130.6</v>
      </c>
      <c r="CB614" s="19">
        <v>130.4</v>
      </c>
      <c r="CC614" s="19">
        <v>129.9</v>
      </c>
      <c r="CD614" s="19">
        <v>130.69999999999999</v>
      </c>
      <c r="CE614" s="19">
        <v>130.19999999999999</v>
      </c>
      <c r="CF614" s="19">
        <v>127.9</v>
      </c>
      <c r="CG614" s="19">
        <v>128.19999999999999</v>
      </c>
      <c r="CH614" s="19">
        <v>122.9</v>
      </c>
      <c r="CI614" s="19">
        <v>126.5</v>
      </c>
      <c r="CJ614" s="19">
        <v>127.3</v>
      </c>
      <c r="CK614" s="19">
        <v>126.7</v>
      </c>
      <c r="CL614" s="19">
        <v>124.4</v>
      </c>
      <c r="CM614" s="19">
        <v>121.6</v>
      </c>
      <c r="CN614" s="19">
        <v>121.7</v>
      </c>
      <c r="CO614" s="19">
        <v>123.6</v>
      </c>
      <c r="CP614" s="19">
        <v>125.7</v>
      </c>
      <c r="CQ614" s="19">
        <v>126.5</v>
      </c>
      <c r="CR614" s="19">
        <v>125.7</v>
      </c>
      <c r="CS614" s="19">
        <v>125.3</v>
      </c>
      <c r="CT614" s="19">
        <v>123.8</v>
      </c>
      <c r="CU614" s="19">
        <v>126.1</v>
      </c>
      <c r="CV614" s="19">
        <v>125.1</v>
      </c>
      <c r="CW614" s="19">
        <v>121.1</v>
      </c>
      <c r="CX614" s="19">
        <v>123.6</v>
      </c>
      <c r="CY614" s="19">
        <v>121.7</v>
      </c>
      <c r="CZ614" s="19">
        <v>120.9</v>
      </c>
      <c r="DA614" s="19">
        <v>123.1</v>
      </c>
      <c r="DB614" s="19">
        <v>125.9</v>
      </c>
      <c r="DC614" s="19">
        <v>127.7</v>
      </c>
      <c r="DD614" s="19">
        <v>133.6</v>
      </c>
      <c r="DE614" s="19">
        <v>134.80000000000001</v>
      </c>
      <c r="DF614" s="19">
        <v>140.30000000000001</v>
      </c>
      <c r="DG614" s="19">
        <v>142.19999999999999</v>
      </c>
      <c r="DH614" s="19">
        <v>140.19999999999999</v>
      </c>
      <c r="DI614" s="19">
        <v>151.19999999999999</v>
      </c>
      <c r="DJ614" s="19">
        <v>153.69999999999999</v>
      </c>
      <c r="DK614" s="19">
        <v>157.80000000000001</v>
      </c>
      <c r="DL614" s="19">
        <v>158.69999999999999</v>
      </c>
      <c r="DM614" s="19">
        <v>157.9</v>
      </c>
      <c r="DN614" s="19">
        <v>159.30000000000001</v>
      </c>
      <c r="DO614" s="19">
        <v>161.80000000000001</v>
      </c>
      <c r="DP614" s="19">
        <v>163.5</v>
      </c>
      <c r="DQ614" s="19">
        <v>161.1</v>
      </c>
      <c r="DR614" s="19">
        <v>160.80000000000001</v>
      </c>
      <c r="DS614" s="19">
        <v>165.4</v>
      </c>
      <c r="DT614" s="19">
        <v>170</v>
      </c>
      <c r="DU614" s="19">
        <v>171.8</v>
      </c>
      <c r="DV614" s="19">
        <v>166.2</v>
      </c>
      <c r="DW614" s="19">
        <v>165.3</v>
      </c>
    </row>
    <row r="615" spans="1:127">
      <c r="A615" s="17" t="s">
        <v>1823</v>
      </c>
      <c r="B615" s="17" t="s">
        <v>1824</v>
      </c>
      <c r="C615" s="18">
        <v>7.0749999999999993E-2</v>
      </c>
      <c r="D615" s="19">
        <v>101</v>
      </c>
      <c r="E615" s="19">
        <v>101.5</v>
      </c>
      <c r="F615" s="19">
        <v>101.1</v>
      </c>
      <c r="G615" s="19">
        <v>102.4</v>
      </c>
      <c r="H615" s="19">
        <v>101.7</v>
      </c>
      <c r="I615" s="19">
        <v>100.8</v>
      </c>
      <c r="J615" s="19">
        <v>100.4</v>
      </c>
      <c r="K615" s="19">
        <v>100.4</v>
      </c>
      <c r="L615" s="19">
        <v>100.9</v>
      </c>
      <c r="M615" s="19">
        <v>100.8</v>
      </c>
      <c r="N615" s="19">
        <v>101</v>
      </c>
      <c r="O615" s="19">
        <v>101.4</v>
      </c>
      <c r="P615" s="19">
        <v>101.6</v>
      </c>
      <c r="Q615" s="19">
        <v>102.1</v>
      </c>
      <c r="R615" s="19">
        <v>102.8</v>
      </c>
      <c r="S615" s="19">
        <v>103.9</v>
      </c>
      <c r="T615" s="19">
        <v>105.9</v>
      </c>
      <c r="U615" s="19">
        <v>109.3</v>
      </c>
      <c r="V615" s="19">
        <v>109.7</v>
      </c>
      <c r="W615" s="19">
        <v>110.5</v>
      </c>
      <c r="X615" s="19">
        <v>109.6</v>
      </c>
      <c r="Y615" s="19">
        <v>110.1</v>
      </c>
      <c r="Z615" s="19">
        <v>110.6</v>
      </c>
      <c r="AA615" s="19">
        <v>111</v>
      </c>
      <c r="AB615" s="19">
        <v>111.4</v>
      </c>
      <c r="AC615" s="19">
        <v>111.4</v>
      </c>
      <c r="AD615" s="19">
        <v>112.7</v>
      </c>
      <c r="AE615" s="19">
        <v>112.7</v>
      </c>
      <c r="AF615" s="19">
        <v>118.3</v>
      </c>
      <c r="AG615" s="19">
        <v>116.8</v>
      </c>
      <c r="AH615" s="19">
        <v>115.3</v>
      </c>
      <c r="AI615" s="19">
        <v>116.1</v>
      </c>
      <c r="AJ615" s="19">
        <v>115.6</v>
      </c>
      <c r="AK615" s="19">
        <v>114.8</v>
      </c>
      <c r="AL615" s="19">
        <v>116.7</v>
      </c>
      <c r="AM615" s="19">
        <v>116</v>
      </c>
      <c r="AN615" s="19">
        <v>115.9</v>
      </c>
      <c r="AO615" s="19">
        <v>118</v>
      </c>
      <c r="AP615" s="19">
        <v>117.5</v>
      </c>
      <c r="AQ615" s="19">
        <v>116.5</v>
      </c>
      <c r="AR615" s="19">
        <v>115.4</v>
      </c>
      <c r="AS615" s="19">
        <v>112.4</v>
      </c>
      <c r="AT615" s="19">
        <v>113.5</v>
      </c>
      <c r="AU615" s="19">
        <v>113.2</v>
      </c>
      <c r="AV615" s="19">
        <v>112.9</v>
      </c>
      <c r="AW615" s="19">
        <v>113</v>
      </c>
      <c r="AX615" s="19">
        <v>113.1</v>
      </c>
      <c r="AY615" s="19">
        <v>112.5</v>
      </c>
      <c r="AZ615" s="19">
        <v>112.9</v>
      </c>
      <c r="BA615" s="19">
        <v>113.2</v>
      </c>
      <c r="BB615" s="19">
        <v>113.7</v>
      </c>
      <c r="BC615" s="19">
        <v>114.1</v>
      </c>
      <c r="BD615" s="19">
        <v>113.5</v>
      </c>
      <c r="BE615" s="19">
        <v>111.7</v>
      </c>
      <c r="BF615" s="19">
        <v>110.6</v>
      </c>
      <c r="BG615" s="19">
        <v>111</v>
      </c>
      <c r="BH615" s="19">
        <v>109.7</v>
      </c>
      <c r="BI615" s="19">
        <v>111.2</v>
      </c>
      <c r="BJ615" s="19">
        <v>111.8</v>
      </c>
      <c r="BK615" s="19">
        <v>112.8</v>
      </c>
      <c r="BL615" s="19">
        <v>111.8</v>
      </c>
      <c r="BM615" s="19">
        <v>111.9</v>
      </c>
      <c r="BN615" s="19">
        <v>111.2</v>
      </c>
      <c r="BO615" s="19">
        <v>110.7</v>
      </c>
      <c r="BP615" s="19">
        <v>110.5</v>
      </c>
      <c r="BQ615" s="19">
        <v>111.5</v>
      </c>
      <c r="BR615" s="19">
        <v>112.8</v>
      </c>
      <c r="BS615" s="19">
        <v>115.5</v>
      </c>
      <c r="BT615" s="19">
        <v>116.1</v>
      </c>
      <c r="BU615" s="19">
        <v>115.5</v>
      </c>
      <c r="BV615" s="19">
        <v>117</v>
      </c>
      <c r="BW615" s="19">
        <v>119</v>
      </c>
      <c r="BX615" s="19">
        <v>119.9</v>
      </c>
      <c r="BY615" s="19">
        <v>120.5</v>
      </c>
      <c r="BZ615" s="19">
        <v>120.5</v>
      </c>
      <c r="CA615" s="19">
        <v>121.8</v>
      </c>
      <c r="CB615" s="19">
        <v>122.3</v>
      </c>
      <c r="CC615" s="19">
        <v>122.3</v>
      </c>
      <c r="CD615" s="19">
        <v>124.1</v>
      </c>
      <c r="CE615" s="19">
        <v>124.5</v>
      </c>
      <c r="CF615" s="19">
        <v>125.3</v>
      </c>
      <c r="CG615" s="19">
        <v>125.2</v>
      </c>
      <c r="CH615" s="19">
        <v>125.3</v>
      </c>
      <c r="CI615" s="19">
        <v>125.1</v>
      </c>
      <c r="CJ615" s="19">
        <v>124.6</v>
      </c>
      <c r="CK615" s="19">
        <v>125.1</v>
      </c>
      <c r="CL615" s="19">
        <v>125.1</v>
      </c>
      <c r="CM615" s="19">
        <v>124.3</v>
      </c>
      <c r="CN615" s="19">
        <v>124.5</v>
      </c>
      <c r="CO615" s="19">
        <v>123.5</v>
      </c>
      <c r="CP615" s="19">
        <v>121.7</v>
      </c>
      <c r="CQ615" s="19">
        <v>121.1</v>
      </c>
      <c r="CR615" s="19">
        <v>120.7</v>
      </c>
      <c r="CS615" s="19">
        <v>118.1</v>
      </c>
      <c r="CT615" s="19">
        <v>118.2</v>
      </c>
      <c r="CU615" s="19">
        <v>119.6</v>
      </c>
      <c r="CV615" s="19">
        <v>121.6</v>
      </c>
      <c r="CW615" s="19">
        <v>125.2</v>
      </c>
      <c r="CX615" s="19">
        <v>122.8</v>
      </c>
      <c r="CY615" s="19">
        <v>122.4</v>
      </c>
      <c r="CZ615" s="19">
        <v>119.5</v>
      </c>
      <c r="DA615" s="19">
        <v>123.2</v>
      </c>
      <c r="DB615" s="19">
        <v>124.5</v>
      </c>
      <c r="DC615" s="19">
        <v>127.5</v>
      </c>
      <c r="DD615" s="19">
        <v>131.69999999999999</v>
      </c>
      <c r="DE615" s="19">
        <v>135.9</v>
      </c>
      <c r="DF615" s="19">
        <v>133.5</v>
      </c>
      <c r="DG615" s="19">
        <v>135.1</v>
      </c>
      <c r="DH615" s="19">
        <v>137.69999999999999</v>
      </c>
      <c r="DI615" s="19">
        <v>143.6</v>
      </c>
      <c r="DJ615" s="19">
        <v>149.4</v>
      </c>
      <c r="DK615" s="19">
        <v>153.6</v>
      </c>
      <c r="DL615" s="19">
        <v>154.9</v>
      </c>
      <c r="DM615" s="19">
        <v>153</v>
      </c>
      <c r="DN615" s="19">
        <v>152.6</v>
      </c>
      <c r="DO615" s="19">
        <v>161.5</v>
      </c>
      <c r="DP615" s="19">
        <v>161.4</v>
      </c>
      <c r="DQ615" s="19">
        <v>160.80000000000001</v>
      </c>
      <c r="DR615" s="19">
        <v>160.9</v>
      </c>
      <c r="DS615" s="19">
        <v>156.5</v>
      </c>
      <c r="DT615" s="19">
        <v>168.1</v>
      </c>
      <c r="DU615" s="19">
        <v>170.3</v>
      </c>
      <c r="DV615" s="19">
        <v>172.2</v>
      </c>
      <c r="DW615" s="19">
        <v>167.9</v>
      </c>
    </row>
    <row r="616" spans="1:127">
      <c r="A616" s="17" t="s">
        <v>1825</v>
      </c>
      <c r="B616" s="17" t="s">
        <v>1826</v>
      </c>
      <c r="C616" s="18">
        <v>2.4199999999999999E-2</v>
      </c>
      <c r="D616" s="19">
        <v>101.5</v>
      </c>
      <c r="E616" s="19">
        <v>107</v>
      </c>
      <c r="F616" s="19">
        <v>106.6</v>
      </c>
      <c r="G616" s="19">
        <v>111.8</v>
      </c>
      <c r="H616" s="19">
        <v>108.2</v>
      </c>
      <c r="I616" s="19">
        <v>110</v>
      </c>
      <c r="J616" s="19">
        <v>109.5</v>
      </c>
      <c r="K616" s="19">
        <v>102.9</v>
      </c>
      <c r="L616" s="19">
        <v>110.4</v>
      </c>
      <c r="M616" s="19">
        <v>108.3</v>
      </c>
      <c r="N616" s="19">
        <v>108.5</v>
      </c>
      <c r="O616" s="19">
        <v>107.6</v>
      </c>
      <c r="P616" s="19">
        <v>109.9</v>
      </c>
      <c r="Q616" s="19">
        <v>110.9</v>
      </c>
      <c r="R616" s="19">
        <v>110.6</v>
      </c>
      <c r="S616" s="19">
        <v>112.9</v>
      </c>
      <c r="T616" s="19">
        <v>112.1</v>
      </c>
      <c r="U616" s="19">
        <v>110.5</v>
      </c>
      <c r="V616" s="19">
        <v>111.3</v>
      </c>
      <c r="W616" s="19">
        <v>111.7</v>
      </c>
      <c r="X616" s="19">
        <v>110.6</v>
      </c>
      <c r="Y616" s="19">
        <v>110.4</v>
      </c>
      <c r="Z616" s="19">
        <v>110.3</v>
      </c>
      <c r="AA616" s="19">
        <v>110.9</v>
      </c>
      <c r="AB616" s="19">
        <v>111.9</v>
      </c>
      <c r="AC616" s="19">
        <v>112.1</v>
      </c>
      <c r="AD616" s="19">
        <v>110.2</v>
      </c>
      <c r="AE616" s="19">
        <v>110.9</v>
      </c>
      <c r="AF616" s="19">
        <v>111.3</v>
      </c>
      <c r="AG616" s="19">
        <v>111</v>
      </c>
      <c r="AH616" s="19">
        <v>110.9</v>
      </c>
      <c r="AI616" s="19">
        <v>112</v>
      </c>
      <c r="AJ616" s="19">
        <v>111</v>
      </c>
      <c r="AK616" s="19">
        <v>110.9</v>
      </c>
      <c r="AL616" s="19">
        <v>112.4</v>
      </c>
      <c r="AM616" s="19">
        <v>111.8</v>
      </c>
      <c r="AN616" s="19">
        <v>113.6</v>
      </c>
      <c r="AO616" s="19">
        <v>115.8</v>
      </c>
      <c r="AP616" s="19">
        <v>115.9</v>
      </c>
      <c r="AQ616" s="19">
        <v>114.7</v>
      </c>
      <c r="AR616" s="19">
        <v>114.6</v>
      </c>
      <c r="AS616" s="19">
        <v>114.6</v>
      </c>
      <c r="AT616" s="19">
        <v>114.7</v>
      </c>
      <c r="AU616" s="19">
        <v>114.6</v>
      </c>
      <c r="AV616" s="19">
        <v>114.6</v>
      </c>
      <c r="AW616" s="19">
        <v>114.6</v>
      </c>
      <c r="AX616" s="19">
        <v>114.5</v>
      </c>
      <c r="AY616" s="19">
        <v>114.7</v>
      </c>
      <c r="AZ616" s="19">
        <v>114.7</v>
      </c>
      <c r="BA616" s="19">
        <v>114.6</v>
      </c>
      <c r="BB616" s="19">
        <v>114.6</v>
      </c>
      <c r="BC616" s="19">
        <v>114.5</v>
      </c>
      <c r="BD616" s="19">
        <v>114.4</v>
      </c>
      <c r="BE616" s="19">
        <v>114.6</v>
      </c>
      <c r="BF616" s="19">
        <v>114.8</v>
      </c>
      <c r="BG616" s="19">
        <v>114.8</v>
      </c>
      <c r="BH616" s="19">
        <v>114.8</v>
      </c>
      <c r="BI616" s="19">
        <v>115</v>
      </c>
      <c r="BJ616" s="19">
        <v>115</v>
      </c>
      <c r="BK616" s="19">
        <v>115</v>
      </c>
      <c r="BL616" s="19">
        <v>115</v>
      </c>
      <c r="BM616" s="19">
        <v>115</v>
      </c>
      <c r="BN616" s="19">
        <v>115.2</v>
      </c>
      <c r="BO616" s="19">
        <v>117.7</v>
      </c>
      <c r="BP616" s="19">
        <v>117.7</v>
      </c>
      <c r="BQ616" s="19">
        <v>117.7</v>
      </c>
      <c r="BR616" s="19">
        <v>120.3</v>
      </c>
      <c r="BS616" s="19">
        <v>120.3</v>
      </c>
      <c r="BT616" s="19">
        <v>118.5</v>
      </c>
      <c r="BU616" s="19">
        <v>120.5</v>
      </c>
      <c r="BV616" s="19">
        <v>123.3</v>
      </c>
      <c r="BW616" s="19">
        <v>121.1</v>
      </c>
      <c r="BX616" s="19">
        <v>119</v>
      </c>
      <c r="BY616" s="19">
        <v>120</v>
      </c>
      <c r="BZ616" s="19">
        <v>118.7</v>
      </c>
      <c r="CA616" s="19">
        <v>119.6</v>
      </c>
      <c r="CB616" s="19">
        <v>115.8</v>
      </c>
      <c r="CC616" s="19">
        <v>118.8</v>
      </c>
      <c r="CD616" s="19">
        <v>119.4</v>
      </c>
      <c r="CE616" s="19">
        <v>114.9</v>
      </c>
      <c r="CF616" s="19">
        <v>119.6</v>
      </c>
      <c r="CG616" s="19">
        <v>120.9</v>
      </c>
      <c r="CH616" s="19">
        <v>119.8</v>
      </c>
      <c r="CI616" s="19">
        <v>119.8</v>
      </c>
      <c r="CJ616" s="19">
        <v>120.9</v>
      </c>
      <c r="CK616" s="19">
        <v>120.9</v>
      </c>
      <c r="CL616" s="19">
        <v>120.9</v>
      </c>
      <c r="CM616" s="19">
        <v>120.9</v>
      </c>
      <c r="CN616" s="19">
        <v>118.8</v>
      </c>
      <c r="CO616" s="19">
        <v>118.7</v>
      </c>
      <c r="CP616" s="19">
        <v>118.5</v>
      </c>
      <c r="CQ616" s="19">
        <v>117.7</v>
      </c>
      <c r="CR616" s="19">
        <v>118.2</v>
      </c>
      <c r="CS616" s="19">
        <v>118.1</v>
      </c>
      <c r="CT616" s="19">
        <v>118.1</v>
      </c>
      <c r="CU616" s="19">
        <v>118.1</v>
      </c>
      <c r="CV616" s="19">
        <v>118.1</v>
      </c>
      <c r="CW616" s="19">
        <v>117.4</v>
      </c>
      <c r="CX616" s="19">
        <v>117.4</v>
      </c>
      <c r="CY616" s="19">
        <v>117.4</v>
      </c>
      <c r="CZ616" s="19">
        <v>117.4</v>
      </c>
      <c r="DA616" s="19">
        <v>118.2</v>
      </c>
      <c r="DB616" s="19">
        <v>118.2</v>
      </c>
      <c r="DC616" s="19">
        <v>118.2</v>
      </c>
      <c r="DD616" s="19">
        <v>118.7</v>
      </c>
      <c r="DE616" s="19">
        <v>119.5</v>
      </c>
      <c r="DF616" s="19">
        <v>119.5</v>
      </c>
      <c r="DG616" s="19">
        <v>124</v>
      </c>
      <c r="DH616" s="19">
        <v>125.9</v>
      </c>
      <c r="DI616" s="19">
        <v>126.7</v>
      </c>
      <c r="DJ616" s="19">
        <v>127</v>
      </c>
      <c r="DK616" s="19">
        <v>127</v>
      </c>
      <c r="DL616" s="19">
        <v>130.4</v>
      </c>
      <c r="DM616" s="19">
        <v>130</v>
      </c>
      <c r="DN616" s="19">
        <v>131.80000000000001</v>
      </c>
      <c r="DO616" s="19">
        <v>133.19999999999999</v>
      </c>
      <c r="DP616" s="19">
        <v>133.19999999999999</v>
      </c>
      <c r="DQ616" s="19">
        <v>133.30000000000001</v>
      </c>
      <c r="DR616" s="19">
        <v>134.69999999999999</v>
      </c>
      <c r="DS616" s="19">
        <v>134.69999999999999</v>
      </c>
      <c r="DT616" s="19">
        <v>134.69999999999999</v>
      </c>
      <c r="DU616" s="19">
        <v>134.69999999999999</v>
      </c>
      <c r="DV616" s="19">
        <v>134.69999999999999</v>
      </c>
      <c r="DW616" s="19">
        <v>135.80000000000001</v>
      </c>
    </row>
    <row r="617" spans="1:127">
      <c r="A617" s="17" t="s">
        <v>1827</v>
      </c>
      <c r="B617" s="17" t="s">
        <v>1828</v>
      </c>
      <c r="C617" s="18">
        <v>0.14462</v>
      </c>
      <c r="D617" s="19">
        <v>105.1</v>
      </c>
      <c r="E617" s="19">
        <v>105</v>
      </c>
      <c r="F617" s="19">
        <v>105.7</v>
      </c>
      <c r="G617" s="19">
        <v>106.5</v>
      </c>
      <c r="H617" s="19">
        <v>106.3</v>
      </c>
      <c r="I617" s="19">
        <v>106.5</v>
      </c>
      <c r="J617" s="19">
        <v>106.6</v>
      </c>
      <c r="K617" s="19">
        <v>106.5</v>
      </c>
      <c r="L617" s="19">
        <v>107.9</v>
      </c>
      <c r="M617" s="19">
        <v>110.3</v>
      </c>
      <c r="N617" s="19">
        <v>113.9</v>
      </c>
      <c r="O617" s="19">
        <v>113.3</v>
      </c>
      <c r="P617" s="19">
        <v>113.5</v>
      </c>
      <c r="Q617" s="19">
        <v>115.1</v>
      </c>
      <c r="R617" s="19">
        <v>115.1</v>
      </c>
      <c r="S617" s="19">
        <v>115.1</v>
      </c>
      <c r="T617" s="19">
        <v>116.4</v>
      </c>
      <c r="U617" s="19">
        <v>117.1</v>
      </c>
      <c r="V617" s="19">
        <v>117</v>
      </c>
      <c r="W617" s="19">
        <v>116.3</v>
      </c>
      <c r="X617" s="19">
        <v>116.3</v>
      </c>
      <c r="Y617" s="19">
        <v>116.3</v>
      </c>
      <c r="Z617" s="19">
        <v>116.3</v>
      </c>
      <c r="AA617" s="19">
        <v>112.4</v>
      </c>
      <c r="AB617" s="19">
        <v>102.5</v>
      </c>
      <c r="AC617" s="19">
        <v>104.2</v>
      </c>
      <c r="AD617" s="19">
        <v>104.2</v>
      </c>
      <c r="AE617" s="19">
        <v>103.1</v>
      </c>
      <c r="AF617" s="19">
        <v>103.2</v>
      </c>
      <c r="AG617" s="19">
        <v>103.3</v>
      </c>
      <c r="AH617" s="19">
        <v>103.1</v>
      </c>
      <c r="AI617" s="19">
        <v>103.2</v>
      </c>
      <c r="AJ617" s="19">
        <v>104</v>
      </c>
      <c r="AK617" s="19">
        <v>103.9</v>
      </c>
      <c r="AL617" s="19">
        <v>103.9</v>
      </c>
      <c r="AM617" s="19">
        <v>103.9</v>
      </c>
      <c r="AN617" s="19">
        <v>102.4</v>
      </c>
      <c r="AO617" s="19">
        <v>102.6</v>
      </c>
      <c r="AP617" s="19">
        <v>101.1</v>
      </c>
      <c r="AQ617" s="19">
        <v>101.2</v>
      </c>
      <c r="AR617" s="19">
        <v>101.2</v>
      </c>
      <c r="AS617" s="19">
        <v>101.2</v>
      </c>
      <c r="AT617" s="19">
        <v>102.2</v>
      </c>
      <c r="AU617" s="19">
        <v>101.1</v>
      </c>
      <c r="AV617" s="19">
        <v>103.1</v>
      </c>
      <c r="AW617" s="19">
        <v>102.5</v>
      </c>
      <c r="AX617" s="19">
        <v>101.2</v>
      </c>
      <c r="AY617" s="19">
        <v>103.2</v>
      </c>
      <c r="AZ617" s="19">
        <v>108.2</v>
      </c>
      <c r="BA617" s="19">
        <v>107</v>
      </c>
      <c r="BB617" s="19">
        <v>108.7</v>
      </c>
      <c r="BC617" s="19">
        <v>110.2</v>
      </c>
      <c r="BD617" s="19">
        <v>110.7</v>
      </c>
      <c r="BE617" s="19">
        <v>111.4</v>
      </c>
      <c r="BF617" s="19">
        <v>110.9</v>
      </c>
      <c r="BG617" s="19">
        <v>109.3</v>
      </c>
      <c r="BH617" s="19">
        <v>109.3</v>
      </c>
      <c r="BI617" s="19">
        <v>105.7</v>
      </c>
      <c r="BJ617" s="19">
        <v>105.5</v>
      </c>
      <c r="BK617" s="19">
        <v>105.5</v>
      </c>
      <c r="BL617" s="19">
        <v>107.7</v>
      </c>
      <c r="BM617" s="19">
        <v>107.8</v>
      </c>
      <c r="BN617" s="19">
        <v>107.8</v>
      </c>
      <c r="BO617" s="19">
        <v>109.4</v>
      </c>
      <c r="BP617" s="19">
        <v>109.4</v>
      </c>
      <c r="BQ617" s="19">
        <v>109.4</v>
      </c>
      <c r="BR617" s="19">
        <v>109.4</v>
      </c>
      <c r="BS617" s="19">
        <v>109.4</v>
      </c>
      <c r="BT617" s="19">
        <v>109.4</v>
      </c>
      <c r="BU617" s="19">
        <v>109.4</v>
      </c>
      <c r="BV617" s="19">
        <v>109.2</v>
      </c>
      <c r="BW617" s="19">
        <v>109.1</v>
      </c>
      <c r="BX617" s="19">
        <v>108.5</v>
      </c>
      <c r="BY617" s="19">
        <v>108.5</v>
      </c>
      <c r="BZ617" s="19">
        <v>108.5</v>
      </c>
      <c r="CA617" s="19">
        <v>108.5</v>
      </c>
      <c r="CB617" s="19">
        <v>107.1</v>
      </c>
      <c r="CC617" s="19">
        <v>103.7</v>
      </c>
      <c r="CD617" s="19">
        <v>103.8</v>
      </c>
      <c r="CE617" s="19">
        <v>103.8</v>
      </c>
      <c r="CF617" s="19">
        <v>103.8</v>
      </c>
      <c r="CG617" s="19">
        <v>104.8</v>
      </c>
      <c r="CH617" s="19">
        <v>104.8</v>
      </c>
      <c r="CI617" s="19">
        <v>104.8</v>
      </c>
      <c r="CJ617" s="19">
        <v>102.7</v>
      </c>
      <c r="CK617" s="19">
        <v>102.6</v>
      </c>
      <c r="CL617" s="19">
        <v>102.6</v>
      </c>
      <c r="CM617" s="19">
        <v>100.9</v>
      </c>
      <c r="CN617" s="19">
        <v>100.9</v>
      </c>
      <c r="CO617" s="19">
        <v>106</v>
      </c>
      <c r="CP617" s="19">
        <v>106.3</v>
      </c>
      <c r="CQ617" s="19">
        <v>106.3</v>
      </c>
      <c r="CR617" s="19">
        <v>106.3</v>
      </c>
      <c r="CS617" s="19">
        <v>106.3</v>
      </c>
      <c r="CT617" s="19">
        <v>107.7</v>
      </c>
      <c r="CU617" s="19">
        <v>107.7</v>
      </c>
      <c r="CV617" s="19">
        <v>107.7</v>
      </c>
      <c r="CW617" s="19">
        <v>99</v>
      </c>
      <c r="CX617" s="19">
        <v>99</v>
      </c>
      <c r="CY617" s="19">
        <v>99</v>
      </c>
      <c r="CZ617" s="19">
        <v>99</v>
      </c>
      <c r="DA617" s="19">
        <v>98.6</v>
      </c>
      <c r="DB617" s="19">
        <v>98.6</v>
      </c>
      <c r="DC617" s="19">
        <v>96.9</v>
      </c>
      <c r="DD617" s="19">
        <v>97.2</v>
      </c>
      <c r="DE617" s="19">
        <v>97.2</v>
      </c>
      <c r="DF617" s="19">
        <v>97.2</v>
      </c>
      <c r="DG617" s="19">
        <v>96.8</v>
      </c>
      <c r="DH617" s="19">
        <v>96.8</v>
      </c>
      <c r="DI617" s="19">
        <v>96.8</v>
      </c>
      <c r="DJ617" s="19">
        <v>96.8</v>
      </c>
      <c r="DK617" s="19">
        <v>96.8</v>
      </c>
      <c r="DL617" s="19">
        <v>96.8</v>
      </c>
      <c r="DM617" s="19">
        <v>96.9</v>
      </c>
      <c r="DN617" s="19">
        <v>97.1</v>
      </c>
      <c r="DO617" s="19">
        <v>97.6</v>
      </c>
      <c r="DP617" s="19">
        <v>94.8</v>
      </c>
      <c r="DQ617" s="19">
        <v>92.3</v>
      </c>
      <c r="DR617" s="19">
        <v>93.5</v>
      </c>
      <c r="DS617" s="19">
        <v>96.4</v>
      </c>
      <c r="DT617" s="19">
        <v>97</v>
      </c>
      <c r="DU617" s="19">
        <v>99.7</v>
      </c>
      <c r="DV617" s="19">
        <v>97.5</v>
      </c>
      <c r="DW617" s="19">
        <v>100</v>
      </c>
    </row>
    <row r="618" spans="1:127">
      <c r="A618" s="17" t="s">
        <v>1829</v>
      </c>
      <c r="B618" s="17" t="s">
        <v>1830</v>
      </c>
      <c r="C618" s="18">
        <v>0.1225</v>
      </c>
      <c r="D618" s="19">
        <v>105.9</v>
      </c>
      <c r="E618" s="19">
        <v>105.9</v>
      </c>
      <c r="F618" s="19">
        <v>106.8</v>
      </c>
      <c r="G618" s="19">
        <v>107.7</v>
      </c>
      <c r="H618" s="19">
        <v>107.5</v>
      </c>
      <c r="I618" s="19">
        <v>107.6</v>
      </c>
      <c r="J618" s="19">
        <v>107.7</v>
      </c>
      <c r="K618" s="19">
        <v>107.7</v>
      </c>
      <c r="L618" s="19">
        <v>109.1</v>
      </c>
      <c r="M618" s="19">
        <v>112.1</v>
      </c>
      <c r="N618" s="19">
        <v>116.4</v>
      </c>
      <c r="O618" s="19">
        <v>115.7</v>
      </c>
      <c r="P618" s="19">
        <v>116</v>
      </c>
      <c r="Q618" s="19">
        <v>117.9</v>
      </c>
      <c r="R618" s="19">
        <v>117.9</v>
      </c>
      <c r="S618" s="19">
        <v>117.9</v>
      </c>
      <c r="T618" s="19">
        <v>119.4</v>
      </c>
      <c r="U618" s="19">
        <v>120.3</v>
      </c>
      <c r="V618" s="19">
        <v>120</v>
      </c>
      <c r="W618" s="19">
        <v>119.3</v>
      </c>
      <c r="X618" s="19">
        <v>119.3</v>
      </c>
      <c r="Y618" s="19">
        <v>119.3</v>
      </c>
      <c r="Z618" s="19">
        <v>119.3</v>
      </c>
      <c r="AA618" s="19">
        <v>114.7</v>
      </c>
      <c r="AB618" s="19">
        <v>102.9</v>
      </c>
      <c r="AC618" s="19">
        <v>105</v>
      </c>
      <c r="AD618" s="19">
        <v>105</v>
      </c>
      <c r="AE618" s="19">
        <v>103.7</v>
      </c>
      <c r="AF618" s="19">
        <v>103.8</v>
      </c>
      <c r="AG618" s="19">
        <v>103.7</v>
      </c>
      <c r="AH618" s="19">
        <v>103.7</v>
      </c>
      <c r="AI618" s="19">
        <v>103.8</v>
      </c>
      <c r="AJ618" s="19">
        <v>104.7</v>
      </c>
      <c r="AK618" s="19">
        <v>104.6</v>
      </c>
      <c r="AL618" s="19">
        <v>104.6</v>
      </c>
      <c r="AM618" s="19">
        <v>104.7</v>
      </c>
      <c r="AN618" s="19">
        <v>102.9</v>
      </c>
      <c r="AO618" s="19">
        <v>103.1</v>
      </c>
      <c r="AP618" s="19">
        <v>101.3</v>
      </c>
      <c r="AQ618" s="19">
        <v>101.4</v>
      </c>
      <c r="AR618" s="19">
        <v>101.4</v>
      </c>
      <c r="AS618" s="19">
        <v>101.4</v>
      </c>
      <c r="AT618" s="19">
        <v>102.6</v>
      </c>
      <c r="AU618" s="19">
        <v>101.3</v>
      </c>
      <c r="AV618" s="19">
        <v>103.6</v>
      </c>
      <c r="AW618" s="19">
        <v>102.9</v>
      </c>
      <c r="AX618" s="19">
        <v>101.4</v>
      </c>
      <c r="AY618" s="19">
        <v>103.8</v>
      </c>
      <c r="AZ618" s="19">
        <v>109.7</v>
      </c>
      <c r="BA618" s="19">
        <v>108.3</v>
      </c>
      <c r="BB618" s="19">
        <v>110.3</v>
      </c>
      <c r="BC618" s="19">
        <v>112</v>
      </c>
      <c r="BD618" s="19">
        <v>112.6</v>
      </c>
      <c r="BE618" s="19">
        <v>113.4</v>
      </c>
      <c r="BF618" s="19">
        <v>112.9</v>
      </c>
      <c r="BG618" s="19">
        <v>111</v>
      </c>
      <c r="BH618" s="19">
        <v>111</v>
      </c>
      <c r="BI618" s="19">
        <v>106.7</v>
      </c>
      <c r="BJ618" s="19">
        <v>106.6</v>
      </c>
      <c r="BK618" s="19">
        <v>106.5</v>
      </c>
      <c r="BL618" s="19">
        <v>109.2</v>
      </c>
      <c r="BM618" s="19">
        <v>109.2</v>
      </c>
      <c r="BN618" s="19">
        <v>109.2</v>
      </c>
      <c r="BO618" s="19">
        <v>111.1</v>
      </c>
      <c r="BP618" s="19">
        <v>111.1</v>
      </c>
      <c r="BQ618" s="19">
        <v>111.1</v>
      </c>
      <c r="BR618" s="19">
        <v>111.1</v>
      </c>
      <c r="BS618" s="19">
        <v>111.1</v>
      </c>
      <c r="BT618" s="19">
        <v>111.1</v>
      </c>
      <c r="BU618" s="19">
        <v>111.1</v>
      </c>
      <c r="BV618" s="19">
        <v>110.8</v>
      </c>
      <c r="BW618" s="19">
        <v>110.7</v>
      </c>
      <c r="BX618" s="19">
        <v>110.1</v>
      </c>
      <c r="BY618" s="19">
        <v>110.1</v>
      </c>
      <c r="BZ618" s="19">
        <v>110.1</v>
      </c>
      <c r="CA618" s="19">
        <v>110.1</v>
      </c>
      <c r="CB618" s="19">
        <v>108.4</v>
      </c>
      <c r="CC618" s="19">
        <v>104.4</v>
      </c>
      <c r="CD618" s="19">
        <v>104.5</v>
      </c>
      <c r="CE618" s="19">
        <v>104.5</v>
      </c>
      <c r="CF618" s="19">
        <v>104.5</v>
      </c>
      <c r="CG618" s="19">
        <v>105.7</v>
      </c>
      <c r="CH618" s="19">
        <v>105.7</v>
      </c>
      <c r="CI618" s="19">
        <v>105.7</v>
      </c>
      <c r="CJ618" s="19">
        <v>103.1</v>
      </c>
      <c r="CK618" s="19">
        <v>103.1</v>
      </c>
      <c r="CL618" s="19">
        <v>103.1</v>
      </c>
      <c r="CM618" s="19">
        <v>101.1</v>
      </c>
      <c r="CN618" s="19">
        <v>101.1</v>
      </c>
      <c r="CO618" s="19">
        <v>107</v>
      </c>
      <c r="CP618" s="19">
        <v>107.5</v>
      </c>
      <c r="CQ618" s="19">
        <v>107.5</v>
      </c>
      <c r="CR618" s="19">
        <v>107.5</v>
      </c>
      <c r="CS618" s="19">
        <v>107.5</v>
      </c>
      <c r="CT618" s="19">
        <v>109.2</v>
      </c>
      <c r="CU618" s="19">
        <v>109.2</v>
      </c>
      <c r="CV618" s="19">
        <v>109.2</v>
      </c>
      <c r="CW618" s="19">
        <v>98.9</v>
      </c>
      <c r="CX618" s="19">
        <v>98.9</v>
      </c>
      <c r="CY618" s="19">
        <v>98.9</v>
      </c>
      <c r="CZ618" s="19">
        <v>98.9</v>
      </c>
      <c r="DA618" s="19">
        <v>98.4</v>
      </c>
      <c r="DB618" s="19">
        <v>98.4</v>
      </c>
      <c r="DC618" s="19">
        <v>96.2</v>
      </c>
      <c r="DD618" s="19">
        <v>96.6</v>
      </c>
      <c r="DE618" s="19">
        <v>96.6</v>
      </c>
      <c r="DF618" s="19">
        <v>96.6</v>
      </c>
      <c r="DG618" s="19">
        <v>96</v>
      </c>
      <c r="DH618" s="19">
        <v>96</v>
      </c>
      <c r="DI618" s="19">
        <v>96</v>
      </c>
      <c r="DJ618" s="19">
        <v>96</v>
      </c>
      <c r="DK618" s="19">
        <v>96</v>
      </c>
      <c r="DL618" s="19">
        <v>96</v>
      </c>
      <c r="DM618" s="19">
        <v>96</v>
      </c>
      <c r="DN618" s="19">
        <v>96.2</v>
      </c>
      <c r="DO618" s="19">
        <v>96.7</v>
      </c>
      <c r="DP618" s="19">
        <v>93.3</v>
      </c>
      <c r="DQ618" s="19">
        <v>90.4</v>
      </c>
      <c r="DR618" s="19">
        <v>91.7</v>
      </c>
      <c r="DS618" s="19">
        <v>95.2</v>
      </c>
      <c r="DT618" s="19">
        <v>95.9</v>
      </c>
      <c r="DU618" s="19">
        <v>99.1</v>
      </c>
      <c r="DV618" s="19">
        <v>96.4</v>
      </c>
      <c r="DW618" s="19">
        <v>99.3</v>
      </c>
    </row>
    <row r="619" spans="1:127">
      <c r="A619" s="17" t="s">
        <v>1831</v>
      </c>
      <c r="B619" s="17" t="s">
        <v>1832</v>
      </c>
      <c r="C619" s="18">
        <v>2.2120000000000001E-2</v>
      </c>
      <c r="D619" s="19">
        <v>100.7</v>
      </c>
      <c r="E619" s="19">
        <v>100.1</v>
      </c>
      <c r="F619" s="19">
        <v>99.8</v>
      </c>
      <c r="G619" s="19">
        <v>100</v>
      </c>
      <c r="H619" s="19">
        <v>100</v>
      </c>
      <c r="I619" s="19">
        <v>100.9</v>
      </c>
      <c r="J619" s="19">
        <v>101</v>
      </c>
      <c r="K619" s="19">
        <v>99.8</v>
      </c>
      <c r="L619" s="19">
        <v>101.2</v>
      </c>
      <c r="M619" s="19">
        <v>100.2</v>
      </c>
      <c r="N619" s="19">
        <v>100.2</v>
      </c>
      <c r="O619" s="19">
        <v>99.8</v>
      </c>
      <c r="P619" s="19">
        <v>99.8</v>
      </c>
      <c r="Q619" s="19">
        <v>99.8</v>
      </c>
      <c r="R619" s="19">
        <v>99.7</v>
      </c>
      <c r="S619" s="19">
        <v>100</v>
      </c>
      <c r="T619" s="19">
        <v>99.8</v>
      </c>
      <c r="U619" s="19">
        <v>99.9</v>
      </c>
      <c r="V619" s="19">
        <v>100.1</v>
      </c>
      <c r="W619" s="19">
        <v>100.1</v>
      </c>
      <c r="X619" s="19">
        <v>99.9</v>
      </c>
      <c r="Y619" s="19">
        <v>100</v>
      </c>
      <c r="Z619" s="19">
        <v>99.9</v>
      </c>
      <c r="AA619" s="19">
        <v>99.8</v>
      </c>
      <c r="AB619" s="19">
        <v>99.8</v>
      </c>
      <c r="AC619" s="19">
        <v>99.8</v>
      </c>
      <c r="AD619" s="19">
        <v>99.7</v>
      </c>
      <c r="AE619" s="19">
        <v>99.9</v>
      </c>
      <c r="AF619" s="19">
        <v>99.9</v>
      </c>
      <c r="AG619" s="19">
        <v>101.2</v>
      </c>
      <c r="AH619" s="19">
        <v>99.8</v>
      </c>
      <c r="AI619" s="19">
        <v>99.7</v>
      </c>
      <c r="AJ619" s="19">
        <v>100.2</v>
      </c>
      <c r="AK619" s="19">
        <v>100.2</v>
      </c>
      <c r="AL619" s="19">
        <v>99.9</v>
      </c>
      <c r="AM619" s="19">
        <v>99.7</v>
      </c>
      <c r="AN619" s="19">
        <v>99.8</v>
      </c>
      <c r="AO619" s="19">
        <v>99.9</v>
      </c>
      <c r="AP619" s="19">
        <v>99.9</v>
      </c>
      <c r="AQ619" s="19">
        <v>99.9</v>
      </c>
      <c r="AR619" s="19">
        <v>99.9</v>
      </c>
      <c r="AS619" s="19">
        <v>100</v>
      </c>
      <c r="AT619" s="19">
        <v>100</v>
      </c>
      <c r="AU619" s="19">
        <v>100</v>
      </c>
      <c r="AV619" s="19">
        <v>100</v>
      </c>
      <c r="AW619" s="19">
        <v>100.1</v>
      </c>
      <c r="AX619" s="19">
        <v>100.1</v>
      </c>
      <c r="AY619" s="19">
        <v>100.1</v>
      </c>
      <c r="AZ619" s="19">
        <v>100.1</v>
      </c>
      <c r="BA619" s="19">
        <v>100.1</v>
      </c>
      <c r="BB619" s="19">
        <v>100.1</v>
      </c>
      <c r="BC619" s="19">
        <v>100</v>
      </c>
      <c r="BD619" s="19">
        <v>100</v>
      </c>
      <c r="BE619" s="19">
        <v>100</v>
      </c>
      <c r="BF619" s="19">
        <v>99.9</v>
      </c>
      <c r="BG619" s="19">
        <v>99.9</v>
      </c>
      <c r="BH619" s="19">
        <v>99.9</v>
      </c>
      <c r="BI619" s="19">
        <v>99.8</v>
      </c>
      <c r="BJ619" s="19">
        <v>99.8</v>
      </c>
      <c r="BK619" s="19">
        <v>99.8</v>
      </c>
      <c r="BL619" s="19">
        <v>99.8</v>
      </c>
      <c r="BM619" s="19">
        <v>99.9</v>
      </c>
      <c r="BN619" s="19">
        <v>99.9</v>
      </c>
      <c r="BO619" s="19">
        <v>99.9</v>
      </c>
      <c r="BP619" s="19">
        <v>99.9</v>
      </c>
      <c r="BQ619" s="19">
        <v>99.9</v>
      </c>
      <c r="BR619" s="19">
        <v>99.9</v>
      </c>
      <c r="BS619" s="19">
        <v>99.9</v>
      </c>
      <c r="BT619" s="19">
        <v>99.9</v>
      </c>
      <c r="BU619" s="19">
        <v>99.9</v>
      </c>
      <c r="BV619" s="19">
        <v>99.9</v>
      </c>
      <c r="BW619" s="19">
        <v>99.9</v>
      </c>
      <c r="BX619" s="19">
        <v>99.9</v>
      </c>
      <c r="BY619" s="19">
        <v>99.9</v>
      </c>
      <c r="BZ619" s="19">
        <v>99.9</v>
      </c>
      <c r="CA619" s="19">
        <v>99.9</v>
      </c>
      <c r="CB619" s="19">
        <v>99.9</v>
      </c>
      <c r="CC619" s="19">
        <v>99.9</v>
      </c>
      <c r="CD619" s="19">
        <v>100.1</v>
      </c>
      <c r="CE619" s="19">
        <v>100.1</v>
      </c>
      <c r="CF619" s="19">
        <v>100.1</v>
      </c>
      <c r="CG619" s="19">
        <v>100.1</v>
      </c>
      <c r="CH619" s="19">
        <v>100.1</v>
      </c>
      <c r="CI619" s="19">
        <v>100.1</v>
      </c>
      <c r="CJ619" s="19">
        <v>100.1</v>
      </c>
      <c r="CK619" s="19">
        <v>99.9</v>
      </c>
      <c r="CL619" s="19">
        <v>99.9</v>
      </c>
      <c r="CM619" s="19">
        <v>99.9</v>
      </c>
      <c r="CN619" s="19">
        <v>99.9</v>
      </c>
      <c r="CO619" s="19">
        <v>99.9</v>
      </c>
      <c r="CP619" s="19">
        <v>99.9</v>
      </c>
      <c r="CQ619" s="19">
        <v>100</v>
      </c>
      <c r="CR619" s="19">
        <v>100</v>
      </c>
      <c r="CS619" s="19">
        <v>99.9</v>
      </c>
      <c r="CT619" s="19">
        <v>99.9</v>
      </c>
      <c r="CU619" s="19">
        <v>99.9</v>
      </c>
      <c r="CV619" s="19">
        <v>99.9</v>
      </c>
      <c r="CW619" s="19">
        <v>99.9</v>
      </c>
      <c r="CX619" s="19">
        <v>99.9</v>
      </c>
      <c r="CY619" s="19">
        <v>99.9</v>
      </c>
      <c r="CZ619" s="19">
        <v>99.9</v>
      </c>
      <c r="DA619" s="19">
        <v>99.9</v>
      </c>
      <c r="DB619" s="19">
        <v>100</v>
      </c>
      <c r="DC619" s="19">
        <v>100.7</v>
      </c>
      <c r="DD619" s="19">
        <v>100.7</v>
      </c>
      <c r="DE619" s="19">
        <v>100.7</v>
      </c>
      <c r="DF619" s="19">
        <v>100.7</v>
      </c>
      <c r="DG619" s="19">
        <v>100.9</v>
      </c>
      <c r="DH619" s="19">
        <v>100.9</v>
      </c>
      <c r="DI619" s="19">
        <v>100.9</v>
      </c>
      <c r="DJ619" s="19">
        <v>100.9</v>
      </c>
      <c r="DK619" s="19">
        <v>101.1</v>
      </c>
      <c r="DL619" s="19">
        <v>101.1</v>
      </c>
      <c r="DM619" s="19">
        <v>102.1</v>
      </c>
      <c r="DN619" s="19">
        <v>102.1</v>
      </c>
      <c r="DO619" s="19">
        <v>102.7</v>
      </c>
      <c r="DP619" s="19">
        <v>102.7</v>
      </c>
      <c r="DQ619" s="19">
        <v>102.7</v>
      </c>
      <c r="DR619" s="19">
        <v>103.3</v>
      </c>
      <c r="DS619" s="19">
        <v>103.3</v>
      </c>
      <c r="DT619" s="19">
        <v>103.3</v>
      </c>
      <c r="DU619" s="19">
        <v>103.3</v>
      </c>
      <c r="DV619" s="19">
        <v>103.7</v>
      </c>
      <c r="DW619" s="19">
        <v>103.7</v>
      </c>
    </row>
    <row r="620" spans="1:127">
      <c r="A620" s="17" t="s">
        <v>1833</v>
      </c>
      <c r="B620" s="17" t="s">
        <v>1834</v>
      </c>
      <c r="C620" s="18">
        <v>0.38341999999999998</v>
      </c>
      <c r="D620" s="19">
        <v>102.5</v>
      </c>
      <c r="E620" s="19">
        <v>102</v>
      </c>
      <c r="F620" s="19">
        <v>102.6</v>
      </c>
      <c r="G620" s="19">
        <v>100.5</v>
      </c>
      <c r="H620" s="19">
        <v>99.9</v>
      </c>
      <c r="I620" s="19">
        <v>102.6</v>
      </c>
      <c r="J620" s="19">
        <v>96.3</v>
      </c>
      <c r="K620" s="19">
        <v>94.7</v>
      </c>
      <c r="L620" s="19">
        <v>99.2</v>
      </c>
      <c r="M620" s="19">
        <v>93</v>
      </c>
      <c r="N620" s="19">
        <v>87</v>
      </c>
      <c r="O620" s="19">
        <v>92.1</v>
      </c>
      <c r="P620" s="19">
        <v>89.9</v>
      </c>
      <c r="Q620" s="19">
        <v>92.1</v>
      </c>
      <c r="R620" s="19">
        <v>86</v>
      </c>
      <c r="S620" s="19">
        <v>90.2</v>
      </c>
      <c r="T620" s="19">
        <v>90.6</v>
      </c>
      <c r="U620" s="19">
        <v>95.4</v>
      </c>
      <c r="V620" s="19">
        <v>92.9</v>
      </c>
      <c r="W620" s="19">
        <v>93.8</v>
      </c>
      <c r="X620" s="19">
        <v>95.3</v>
      </c>
      <c r="Y620" s="19">
        <v>96.2</v>
      </c>
      <c r="Z620" s="19">
        <v>96.6</v>
      </c>
      <c r="AA620" s="19">
        <v>100.2</v>
      </c>
      <c r="AB620" s="19">
        <v>95.5</v>
      </c>
      <c r="AC620" s="19">
        <v>98</v>
      </c>
      <c r="AD620" s="19">
        <v>94.2</v>
      </c>
      <c r="AE620" s="19">
        <v>95.1</v>
      </c>
      <c r="AF620" s="19">
        <v>99.6</v>
      </c>
      <c r="AG620" s="19">
        <v>96.6</v>
      </c>
      <c r="AH620" s="19">
        <v>97.5</v>
      </c>
      <c r="AI620" s="19">
        <v>102.5</v>
      </c>
      <c r="AJ620" s="19">
        <v>102.4</v>
      </c>
      <c r="AK620" s="19">
        <v>98.8</v>
      </c>
      <c r="AL620" s="19">
        <v>98.1</v>
      </c>
      <c r="AM620" s="19">
        <v>95.9</v>
      </c>
      <c r="AN620" s="19">
        <v>96.8</v>
      </c>
      <c r="AO620" s="19">
        <v>97.7</v>
      </c>
      <c r="AP620" s="19">
        <v>98.3</v>
      </c>
      <c r="AQ620" s="19">
        <v>99</v>
      </c>
      <c r="AR620" s="19">
        <v>99.9</v>
      </c>
      <c r="AS620" s="19">
        <v>101.9</v>
      </c>
      <c r="AT620" s="19">
        <v>100.8</v>
      </c>
      <c r="AU620" s="19">
        <v>99.8</v>
      </c>
      <c r="AV620" s="19">
        <v>101.2</v>
      </c>
      <c r="AW620" s="19">
        <v>95.1</v>
      </c>
      <c r="AX620" s="19">
        <v>97.8</v>
      </c>
      <c r="AY620" s="19">
        <v>96.3</v>
      </c>
      <c r="AZ620" s="19">
        <v>94.9</v>
      </c>
      <c r="BA620" s="19">
        <v>99.4</v>
      </c>
      <c r="BB620" s="19">
        <v>96.7</v>
      </c>
      <c r="BC620" s="19">
        <v>95.1</v>
      </c>
      <c r="BD620" s="19">
        <v>96.7</v>
      </c>
      <c r="BE620" s="19">
        <v>95.9</v>
      </c>
      <c r="BF620" s="19">
        <v>93.6</v>
      </c>
      <c r="BG620" s="19">
        <v>92.9</v>
      </c>
      <c r="BH620" s="19">
        <v>93.7</v>
      </c>
      <c r="BI620" s="19">
        <v>92.4</v>
      </c>
      <c r="BJ620" s="19">
        <v>91.7</v>
      </c>
      <c r="BK620" s="19">
        <v>93</v>
      </c>
      <c r="BL620" s="19">
        <v>91.3</v>
      </c>
      <c r="BM620" s="19">
        <v>91.5</v>
      </c>
      <c r="BN620" s="19">
        <v>89.8</v>
      </c>
      <c r="BO620" s="19">
        <v>90</v>
      </c>
      <c r="BP620" s="19">
        <v>87.5</v>
      </c>
      <c r="BQ620" s="19">
        <v>92.1</v>
      </c>
      <c r="BR620" s="19">
        <v>89.2</v>
      </c>
      <c r="BS620" s="19">
        <v>91.5</v>
      </c>
      <c r="BT620" s="19">
        <v>93</v>
      </c>
      <c r="BU620" s="19">
        <v>91.5</v>
      </c>
      <c r="BV620" s="19">
        <v>90.7</v>
      </c>
      <c r="BW620" s="19">
        <v>90.3</v>
      </c>
      <c r="BX620" s="19">
        <v>88.2</v>
      </c>
      <c r="BY620" s="19">
        <v>92.1</v>
      </c>
      <c r="BZ620" s="19">
        <v>95.9</v>
      </c>
      <c r="CA620" s="19">
        <v>95.1</v>
      </c>
      <c r="CB620" s="19">
        <v>95.2</v>
      </c>
      <c r="CC620" s="19">
        <v>95.2</v>
      </c>
      <c r="CD620" s="19">
        <v>93.8</v>
      </c>
      <c r="CE620" s="19">
        <v>96.8</v>
      </c>
      <c r="CF620" s="19">
        <v>96.8</v>
      </c>
      <c r="CG620" s="19">
        <v>98.7</v>
      </c>
      <c r="CH620" s="19">
        <v>103.3</v>
      </c>
      <c r="CI620" s="19">
        <v>103.9</v>
      </c>
      <c r="CJ620" s="19">
        <v>101.6</v>
      </c>
      <c r="CK620" s="19">
        <v>102.6</v>
      </c>
      <c r="CL620" s="19">
        <v>101.2</v>
      </c>
      <c r="CM620" s="19">
        <v>100</v>
      </c>
      <c r="CN620" s="19">
        <v>101.6</v>
      </c>
      <c r="CO620" s="19">
        <v>100.2</v>
      </c>
      <c r="CP620" s="19">
        <v>100.2</v>
      </c>
      <c r="CQ620" s="19">
        <v>101.4</v>
      </c>
      <c r="CR620" s="19">
        <v>99.8</v>
      </c>
      <c r="CS620" s="19">
        <v>98.2</v>
      </c>
      <c r="CT620" s="19">
        <v>99</v>
      </c>
      <c r="CU620" s="19">
        <v>99.8</v>
      </c>
      <c r="CV620" s="19">
        <v>98.9</v>
      </c>
      <c r="CW620" s="19">
        <v>95.7</v>
      </c>
      <c r="CX620" s="19">
        <v>96.1</v>
      </c>
      <c r="CY620" s="19">
        <v>95.9</v>
      </c>
      <c r="CZ620" s="19">
        <v>95.6</v>
      </c>
      <c r="DA620" s="19">
        <v>96.1</v>
      </c>
      <c r="DB620" s="19">
        <v>96.2</v>
      </c>
      <c r="DC620" s="19">
        <v>98</v>
      </c>
      <c r="DD620" s="19">
        <v>95.1</v>
      </c>
      <c r="DE620" s="19">
        <v>96</v>
      </c>
      <c r="DF620" s="19">
        <v>97.5</v>
      </c>
      <c r="DG620" s="19">
        <v>99.5</v>
      </c>
      <c r="DH620" s="19">
        <v>100.9</v>
      </c>
      <c r="DI620" s="19">
        <v>107.7</v>
      </c>
      <c r="DJ620" s="19">
        <v>109.6</v>
      </c>
      <c r="DK620" s="19">
        <v>115.3</v>
      </c>
      <c r="DL620" s="19">
        <v>117.4</v>
      </c>
      <c r="DM620" s="19">
        <v>117.8</v>
      </c>
      <c r="DN620" s="19">
        <v>117.9</v>
      </c>
      <c r="DO620" s="19">
        <v>122.7</v>
      </c>
      <c r="DP620" s="19">
        <v>122.6</v>
      </c>
      <c r="DQ620" s="19">
        <v>125.2</v>
      </c>
      <c r="DR620" s="19">
        <v>126.2</v>
      </c>
      <c r="DS620" s="19">
        <v>127.1</v>
      </c>
      <c r="DT620" s="19">
        <v>129.4</v>
      </c>
      <c r="DU620" s="19">
        <v>132.30000000000001</v>
      </c>
      <c r="DV620" s="19">
        <v>133.6</v>
      </c>
      <c r="DW620" s="19">
        <v>139.19999999999999</v>
      </c>
    </row>
    <row r="621" spans="1:127">
      <c r="A621" s="17" t="s">
        <v>1835</v>
      </c>
      <c r="B621" s="17" t="s">
        <v>1836</v>
      </c>
      <c r="C621" s="18">
        <v>0.17896000000000001</v>
      </c>
      <c r="D621" s="19">
        <v>99.9</v>
      </c>
      <c r="E621" s="19">
        <v>100.1</v>
      </c>
      <c r="F621" s="19">
        <v>98.8</v>
      </c>
      <c r="G621" s="19">
        <v>101.4</v>
      </c>
      <c r="H621" s="19">
        <v>99.6</v>
      </c>
      <c r="I621" s="19">
        <v>101.6</v>
      </c>
      <c r="J621" s="19">
        <v>100.1</v>
      </c>
      <c r="K621" s="19">
        <v>99.5</v>
      </c>
      <c r="L621" s="19">
        <v>96.5</v>
      </c>
      <c r="M621" s="19">
        <v>89.7</v>
      </c>
      <c r="N621" s="19">
        <v>84.8</v>
      </c>
      <c r="O621" s="19">
        <v>83.7</v>
      </c>
      <c r="P621" s="19">
        <v>84.4</v>
      </c>
      <c r="Q621" s="19">
        <v>83.8</v>
      </c>
      <c r="R621" s="19">
        <v>81.599999999999994</v>
      </c>
      <c r="S621" s="19">
        <v>83</v>
      </c>
      <c r="T621" s="19">
        <v>84.3</v>
      </c>
      <c r="U621" s="19">
        <v>88.3</v>
      </c>
      <c r="V621" s="19">
        <v>86.9</v>
      </c>
      <c r="W621" s="19">
        <v>86.5</v>
      </c>
      <c r="X621" s="19">
        <v>87.6</v>
      </c>
      <c r="Y621" s="19">
        <v>85.9</v>
      </c>
      <c r="Z621" s="19">
        <v>87.2</v>
      </c>
      <c r="AA621" s="19">
        <v>92.6</v>
      </c>
      <c r="AB621" s="19">
        <v>93.2</v>
      </c>
      <c r="AC621" s="19">
        <v>94.8</v>
      </c>
      <c r="AD621" s="19">
        <v>93.6</v>
      </c>
      <c r="AE621" s="19">
        <v>93.4</v>
      </c>
      <c r="AF621" s="19">
        <v>96</v>
      </c>
      <c r="AG621" s="19">
        <v>96.6</v>
      </c>
      <c r="AH621" s="19">
        <v>92.9</v>
      </c>
      <c r="AI621" s="19">
        <v>95.9</v>
      </c>
      <c r="AJ621" s="19">
        <v>96.2</v>
      </c>
      <c r="AK621" s="19">
        <v>97</v>
      </c>
      <c r="AL621" s="19">
        <v>98.3</v>
      </c>
      <c r="AM621" s="19">
        <v>97.3</v>
      </c>
      <c r="AN621" s="19">
        <v>97.3</v>
      </c>
      <c r="AO621" s="19">
        <v>102</v>
      </c>
      <c r="AP621" s="19">
        <v>103.1</v>
      </c>
      <c r="AQ621" s="19">
        <v>102.2</v>
      </c>
      <c r="AR621" s="19">
        <v>106.1</v>
      </c>
      <c r="AS621" s="19">
        <v>107.9</v>
      </c>
      <c r="AT621" s="19">
        <v>107.1</v>
      </c>
      <c r="AU621" s="19">
        <v>106.9</v>
      </c>
      <c r="AV621" s="19">
        <v>106.7</v>
      </c>
      <c r="AW621" s="19">
        <v>103.9</v>
      </c>
      <c r="AX621" s="19">
        <v>106.5</v>
      </c>
      <c r="AY621" s="19">
        <v>99.9</v>
      </c>
      <c r="AZ621" s="19">
        <v>102.5</v>
      </c>
      <c r="BA621" s="19">
        <v>106.9</v>
      </c>
      <c r="BB621" s="19">
        <v>102.2</v>
      </c>
      <c r="BC621" s="19">
        <v>97.9</v>
      </c>
      <c r="BD621" s="19">
        <v>98.6</v>
      </c>
      <c r="BE621" s="19">
        <v>95.4</v>
      </c>
      <c r="BF621" s="19">
        <v>92.5</v>
      </c>
      <c r="BG621" s="19">
        <v>90.5</v>
      </c>
      <c r="BH621" s="19">
        <v>91</v>
      </c>
      <c r="BI621" s="19">
        <v>89.1</v>
      </c>
      <c r="BJ621" s="19">
        <v>89.2</v>
      </c>
      <c r="BK621" s="19">
        <v>90.8</v>
      </c>
      <c r="BL621" s="19">
        <v>89.5</v>
      </c>
      <c r="BM621" s="19">
        <v>89.6</v>
      </c>
      <c r="BN621" s="19">
        <v>89.1</v>
      </c>
      <c r="BO621" s="19">
        <v>89.1</v>
      </c>
      <c r="BP621" s="19">
        <v>90.1</v>
      </c>
      <c r="BQ621" s="19">
        <v>93.1</v>
      </c>
      <c r="BR621" s="19">
        <v>87.4</v>
      </c>
      <c r="BS621" s="19">
        <v>91</v>
      </c>
      <c r="BT621" s="19">
        <v>90.4</v>
      </c>
      <c r="BU621" s="19">
        <v>91.1</v>
      </c>
      <c r="BV621" s="19">
        <v>90.6</v>
      </c>
      <c r="BW621" s="19">
        <v>89.9</v>
      </c>
      <c r="BX621" s="19">
        <v>86.6</v>
      </c>
      <c r="BY621" s="19">
        <v>90.4</v>
      </c>
      <c r="BZ621" s="19">
        <v>93.5</v>
      </c>
      <c r="CA621" s="19">
        <v>90</v>
      </c>
      <c r="CB621" s="19">
        <v>91</v>
      </c>
      <c r="CC621" s="19">
        <v>88.4</v>
      </c>
      <c r="CD621" s="19">
        <v>93.2</v>
      </c>
      <c r="CE621" s="19">
        <v>96.1</v>
      </c>
      <c r="CF621" s="19">
        <v>96.9</v>
      </c>
      <c r="CG621" s="19">
        <v>96</v>
      </c>
      <c r="CH621" s="19">
        <v>98.1</v>
      </c>
      <c r="CI621" s="19">
        <v>98.8</v>
      </c>
      <c r="CJ621" s="19">
        <v>96.4</v>
      </c>
      <c r="CK621" s="19">
        <v>97.8</v>
      </c>
      <c r="CL621" s="19">
        <v>93.1</v>
      </c>
      <c r="CM621" s="19">
        <v>94</v>
      </c>
      <c r="CN621" s="19">
        <v>92.2</v>
      </c>
      <c r="CO621" s="19">
        <v>92.9</v>
      </c>
      <c r="CP621" s="19">
        <v>91.1</v>
      </c>
      <c r="CQ621" s="19">
        <v>93.4</v>
      </c>
      <c r="CR621" s="19">
        <v>91.4</v>
      </c>
      <c r="CS621" s="19">
        <v>89.2</v>
      </c>
      <c r="CT621" s="19">
        <v>89.1</v>
      </c>
      <c r="CU621" s="19">
        <v>88.5</v>
      </c>
      <c r="CV621" s="19">
        <v>85.8</v>
      </c>
      <c r="CW621" s="19">
        <v>83.7</v>
      </c>
      <c r="CX621" s="19">
        <v>82.6</v>
      </c>
      <c r="CY621" s="19">
        <v>83.7</v>
      </c>
      <c r="CZ621" s="19">
        <v>85.4</v>
      </c>
      <c r="DA621" s="19">
        <v>84.5</v>
      </c>
      <c r="DB621" s="19">
        <v>86.1</v>
      </c>
      <c r="DC621" s="19">
        <v>87</v>
      </c>
      <c r="DD621" s="19">
        <v>85</v>
      </c>
      <c r="DE621" s="19">
        <v>87.4</v>
      </c>
      <c r="DF621" s="19">
        <v>86.1</v>
      </c>
      <c r="DG621" s="19">
        <v>87.1</v>
      </c>
      <c r="DH621" s="19">
        <v>91.4</v>
      </c>
      <c r="DI621" s="19">
        <v>105.6</v>
      </c>
      <c r="DJ621" s="19">
        <v>106.8</v>
      </c>
      <c r="DK621" s="19">
        <v>114.7</v>
      </c>
      <c r="DL621" s="19">
        <v>121.2</v>
      </c>
      <c r="DM621" s="19">
        <v>123.4</v>
      </c>
      <c r="DN621" s="19">
        <v>123.4</v>
      </c>
      <c r="DO621" s="19">
        <v>130.69999999999999</v>
      </c>
      <c r="DP621" s="19">
        <v>129.69999999999999</v>
      </c>
      <c r="DQ621" s="19">
        <v>134</v>
      </c>
      <c r="DR621" s="19">
        <v>135.9</v>
      </c>
      <c r="DS621" s="19">
        <v>132.19999999999999</v>
      </c>
      <c r="DT621" s="19">
        <v>136</v>
      </c>
      <c r="DU621" s="19">
        <v>143.9</v>
      </c>
      <c r="DV621" s="19">
        <v>145.9</v>
      </c>
      <c r="DW621" s="19">
        <v>156.5</v>
      </c>
    </row>
    <row r="622" spans="1:127">
      <c r="A622" s="17" t="s">
        <v>1837</v>
      </c>
      <c r="B622" s="17" t="s">
        <v>1838</v>
      </c>
      <c r="C622" s="18">
        <v>0.20446</v>
      </c>
      <c r="D622" s="19">
        <v>104.8</v>
      </c>
      <c r="E622" s="19">
        <v>103.6</v>
      </c>
      <c r="F622" s="19">
        <v>106</v>
      </c>
      <c r="G622" s="19">
        <v>99.7</v>
      </c>
      <c r="H622" s="19">
        <v>100.2</v>
      </c>
      <c r="I622" s="19">
        <v>103.4</v>
      </c>
      <c r="J622" s="19">
        <v>93</v>
      </c>
      <c r="K622" s="19">
        <v>90.4</v>
      </c>
      <c r="L622" s="19">
        <v>101.6</v>
      </c>
      <c r="M622" s="19">
        <v>95.8</v>
      </c>
      <c r="N622" s="19">
        <v>88.9</v>
      </c>
      <c r="O622" s="19">
        <v>99.5</v>
      </c>
      <c r="P622" s="19">
        <v>94.8</v>
      </c>
      <c r="Q622" s="19">
        <v>99.3</v>
      </c>
      <c r="R622" s="19">
        <v>89.8</v>
      </c>
      <c r="S622" s="19">
        <v>96.5</v>
      </c>
      <c r="T622" s="19">
        <v>96.1</v>
      </c>
      <c r="U622" s="19">
        <v>101.6</v>
      </c>
      <c r="V622" s="19">
        <v>98.2</v>
      </c>
      <c r="W622" s="19">
        <v>100.2</v>
      </c>
      <c r="X622" s="19">
        <v>102</v>
      </c>
      <c r="Y622" s="19">
        <v>105.2</v>
      </c>
      <c r="Z622" s="19">
        <v>104.8</v>
      </c>
      <c r="AA622" s="19">
        <v>106.9</v>
      </c>
      <c r="AB622" s="19">
        <v>97.4</v>
      </c>
      <c r="AC622" s="19">
        <v>100.8</v>
      </c>
      <c r="AD622" s="19">
        <v>94.7</v>
      </c>
      <c r="AE622" s="19">
        <v>96.7</v>
      </c>
      <c r="AF622" s="19">
        <v>102.9</v>
      </c>
      <c r="AG622" s="19">
        <v>96.5</v>
      </c>
      <c r="AH622" s="19">
        <v>101.6</v>
      </c>
      <c r="AI622" s="19">
        <v>108.3</v>
      </c>
      <c r="AJ622" s="19">
        <v>107.7</v>
      </c>
      <c r="AK622" s="19">
        <v>100.3</v>
      </c>
      <c r="AL622" s="19">
        <v>98</v>
      </c>
      <c r="AM622" s="19">
        <v>94.6</v>
      </c>
      <c r="AN622" s="19">
        <v>96.2</v>
      </c>
      <c r="AO622" s="19">
        <v>94</v>
      </c>
      <c r="AP622" s="19">
        <v>94.1</v>
      </c>
      <c r="AQ622" s="19">
        <v>96.2</v>
      </c>
      <c r="AR622" s="19">
        <v>94.4</v>
      </c>
      <c r="AS622" s="19">
        <v>96.7</v>
      </c>
      <c r="AT622" s="19">
        <v>95.3</v>
      </c>
      <c r="AU622" s="19">
        <v>93.7</v>
      </c>
      <c r="AV622" s="19">
        <v>96.3</v>
      </c>
      <c r="AW622" s="19">
        <v>87.4</v>
      </c>
      <c r="AX622" s="19">
        <v>90.1</v>
      </c>
      <c r="AY622" s="19">
        <v>93.2</v>
      </c>
      <c r="AZ622" s="19">
        <v>88.3</v>
      </c>
      <c r="BA622" s="19">
        <v>92.9</v>
      </c>
      <c r="BB622" s="19">
        <v>91.8</v>
      </c>
      <c r="BC622" s="19">
        <v>92.6</v>
      </c>
      <c r="BD622" s="19">
        <v>95</v>
      </c>
      <c r="BE622" s="19">
        <v>96.3</v>
      </c>
      <c r="BF622" s="19">
        <v>94.7</v>
      </c>
      <c r="BG622" s="19">
        <v>95.1</v>
      </c>
      <c r="BH622" s="19">
        <v>96</v>
      </c>
      <c r="BI622" s="19">
        <v>95.2</v>
      </c>
      <c r="BJ622" s="19">
        <v>93.8</v>
      </c>
      <c r="BK622" s="19">
        <v>94.9</v>
      </c>
      <c r="BL622" s="19">
        <v>92.9</v>
      </c>
      <c r="BM622" s="19">
        <v>93.2</v>
      </c>
      <c r="BN622" s="19">
        <v>90.4</v>
      </c>
      <c r="BO622" s="19">
        <v>90.7</v>
      </c>
      <c r="BP622" s="19">
        <v>85.2</v>
      </c>
      <c r="BQ622" s="19">
        <v>91.3</v>
      </c>
      <c r="BR622" s="19">
        <v>90.7</v>
      </c>
      <c r="BS622" s="19">
        <v>91.9</v>
      </c>
      <c r="BT622" s="19">
        <v>95.2</v>
      </c>
      <c r="BU622" s="19">
        <v>91.8</v>
      </c>
      <c r="BV622" s="19">
        <v>90.9</v>
      </c>
      <c r="BW622" s="19">
        <v>90.6</v>
      </c>
      <c r="BX622" s="19">
        <v>89.6</v>
      </c>
      <c r="BY622" s="19">
        <v>93.7</v>
      </c>
      <c r="BZ622" s="19">
        <v>98.1</v>
      </c>
      <c r="CA622" s="19">
        <v>99.6</v>
      </c>
      <c r="CB622" s="19">
        <v>99</v>
      </c>
      <c r="CC622" s="19">
        <v>101.2</v>
      </c>
      <c r="CD622" s="19">
        <v>94.4</v>
      </c>
      <c r="CE622" s="19">
        <v>97.4</v>
      </c>
      <c r="CF622" s="19">
        <v>96.6</v>
      </c>
      <c r="CG622" s="19">
        <v>101</v>
      </c>
      <c r="CH622" s="19">
        <v>107.9</v>
      </c>
      <c r="CI622" s="19">
        <v>108.4</v>
      </c>
      <c r="CJ622" s="19">
        <v>106.1</v>
      </c>
      <c r="CK622" s="19">
        <v>106.9</v>
      </c>
      <c r="CL622" s="19">
        <v>108.4</v>
      </c>
      <c r="CM622" s="19">
        <v>105.3</v>
      </c>
      <c r="CN622" s="19">
        <v>109.7</v>
      </c>
      <c r="CO622" s="19">
        <v>106.5</v>
      </c>
      <c r="CP622" s="19">
        <v>108.1</v>
      </c>
      <c r="CQ622" s="19">
        <v>108.4</v>
      </c>
      <c r="CR622" s="19">
        <v>107.1</v>
      </c>
      <c r="CS622" s="19">
        <v>106</v>
      </c>
      <c r="CT622" s="19">
        <v>107.7</v>
      </c>
      <c r="CU622" s="19">
        <v>109.8</v>
      </c>
      <c r="CV622" s="19">
        <v>110.4</v>
      </c>
      <c r="CW622" s="19">
        <v>106.2</v>
      </c>
      <c r="CX622" s="19">
        <v>108</v>
      </c>
      <c r="CY622" s="19">
        <v>106.5</v>
      </c>
      <c r="CZ622" s="19">
        <v>104.6</v>
      </c>
      <c r="DA622" s="19">
        <v>106.3</v>
      </c>
      <c r="DB622" s="19">
        <v>105</v>
      </c>
      <c r="DC622" s="19">
        <v>107.6</v>
      </c>
      <c r="DD622" s="19">
        <v>104</v>
      </c>
      <c r="DE622" s="19">
        <v>103.6</v>
      </c>
      <c r="DF622" s="19">
        <v>107.5</v>
      </c>
      <c r="DG622" s="19">
        <v>110.3</v>
      </c>
      <c r="DH622" s="19">
        <v>109.2</v>
      </c>
      <c r="DI622" s="19">
        <v>109.6</v>
      </c>
      <c r="DJ622" s="19">
        <v>112</v>
      </c>
      <c r="DK622" s="19">
        <v>115.8</v>
      </c>
      <c r="DL622" s="19">
        <v>114.1</v>
      </c>
      <c r="DM622" s="19">
        <v>112.9</v>
      </c>
      <c r="DN622" s="19">
        <v>113.1</v>
      </c>
      <c r="DO622" s="19">
        <v>115.8</v>
      </c>
      <c r="DP622" s="19">
        <v>116.3</v>
      </c>
      <c r="DQ622" s="19">
        <v>117.4</v>
      </c>
      <c r="DR622" s="19">
        <v>117.7</v>
      </c>
      <c r="DS622" s="19">
        <v>122.6</v>
      </c>
      <c r="DT622" s="19">
        <v>123.6</v>
      </c>
      <c r="DU622" s="19">
        <v>122.2</v>
      </c>
      <c r="DV622" s="19">
        <v>122.9</v>
      </c>
      <c r="DW622" s="19">
        <v>124</v>
      </c>
    </row>
    <row r="623" spans="1:127">
      <c r="A623" s="17" t="s">
        <v>1839</v>
      </c>
      <c r="B623" s="17" t="s">
        <v>1840</v>
      </c>
      <c r="C623" s="18">
        <v>0.20757999999999999</v>
      </c>
      <c r="D623" s="19">
        <v>100.7</v>
      </c>
      <c r="E623" s="19">
        <v>101.7</v>
      </c>
      <c r="F623" s="19">
        <v>101.1</v>
      </c>
      <c r="G623" s="19">
        <v>101.9</v>
      </c>
      <c r="H623" s="19">
        <v>101.9</v>
      </c>
      <c r="I623" s="19">
        <v>100.2</v>
      </c>
      <c r="J623" s="19">
        <v>100.5</v>
      </c>
      <c r="K623" s="19">
        <v>97.7</v>
      </c>
      <c r="L623" s="19">
        <v>97.9</v>
      </c>
      <c r="M623" s="19">
        <v>97.1</v>
      </c>
      <c r="N623" s="19">
        <v>97.6</v>
      </c>
      <c r="O623" s="19">
        <v>97.8</v>
      </c>
      <c r="P623" s="19">
        <v>96</v>
      </c>
      <c r="Q623" s="19">
        <v>97.8</v>
      </c>
      <c r="R623" s="19">
        <v>97.3</v>
      </c>
      <c r="S623" s="19">
        <v>99.7</v>
      </c>
      <c r="T623" s="19">
        <v>101.9</v>
      </c>
      <c r="U623" s="19">
        <v>99.7</v>
      </c>
      <c r="V623" s="19">
        <v>100.4</v>
      </c>
      <c r="W623" s="19">
        <v>100.1</v>
      </c>
      <c r="X623" s="19">
        <v>100.7</v>
      </c>
      <c r="Y623" s="19">
        <v>99.7</v>
      </c>
      <c r="Z623" s="19">
        <v>101</v>
      </c>
      <c r="AA623" s="19">
        <v>101.1</v>
      </c>
      <c r="AB623" s="19">
        <v>103.3</v>
      </c>
      <c r="AC623" s="19">
        <v>102.4</v>
      </c>
      <c r="AD623" s="19">
        <v>101.4</v>
      </c>
      <c r="AE623" s="19">
        <v>99.6</v>
      </c>
      <c r="AF623" s="19">
        <v>99.7</v>
      </c>
      <c r="AG623" s="19">
        <v>100.5</v>
      </c>
      <c r="AH623" s="19">
        <v>100.5</v>
      </c>
      <c r="AI623" s="19">
        <v>104</v>
      </c>
      <c r="AJ623" s="19">
        <v>104.6</v>
      </c>
      <c r="AK623" s="19">
        <v>104.4</v>
      </c>
      <c r="AL623" s="19">
        <v>104.1</v>
      </c>
      <c r="AM623" s="19">
        <v>104.1</v>
      </c>
      <c r="AN623" s="19">
        <v>104.6</v>
      </c>
      <c r="AO623" s="19">
        <v>104.4</v>
      </c>
      <c r="AP623" s="19">
        <v>104.9</v>
      </c>
      <c r="AQ623" s="19">
        <v>105.2</v>
      </c>
      <c r="AR623" s="19">
        <v>105.9</v>
      </c>
      <c r="AS623" s="19">
        <v>106.6</v>
      </c>
      <c r="AT623" s="19">
        <v>107.2</v>
      </c>
      <c r="AU623" s="19">
        <v>106.9</v>
      </c>
      <c r="AV623" s="19">
        <v>103.7</v>
      </c>
      <c r="AW623" s="19">
        <v>107.8</v>
      </c>
      <c r="AX623" s="19">
        <v>107.7</v>
      </c>
      <c r="AY623" s="19">
        <v>108.8</v>
      </c>
      <c r="AZ623" s="19">
        <v>108.1</v>
      </c>
      <c r="BA623" s="19">
        <v>108.9</v>
      </c>
      <c r="BB623" s="19">
        <v>108.2</v>
      </c>
      <c r="BC623" s="19">
        <v>109.5</v>
      </c>
      <c r="BD623" s="19">
        <v>112.7</v>
      </c>
      <c r="BE623" s="19">
        <v>111.9</v>
      </c>
      <c r="BF623" s="19">
        <v>111.2</v>
      </c>
      <c r="BG623" s="19">
        <v>114.5</v>
      </c>
      <c r="BH623" s="19">
        <v>110.5</v>
      </c>
      <c r="BI623" s="19">
        <v>113.7</v>
      </c>
      <c r="BJ623" s="19">
        <v>114.4</v>
      </c>
      <c r="BK623" s="19">
        <v>114.5</v>
      </c>
      <c r="BL623" s="19">
        <v>114.6</v>
      </c>
      <c r="BM623" s="19">
        <v>114.6</v>
      </c>
      <c r="BN623" s="19">
        <v>112.9</v>
      </c>
      <c r="BO623" s="19">
        <v>109.7</v>
      </c>
      <c r="BP623" s="19">
        <v>93.5</v>
      </c>
      <c r="BQ623" s="19">
        <v>94.3</v>
      </c>
      <c r="BR623" s="19">
        <v>94.3</v>
      </c>
      <c r="BS623" s="19">
        <v>97.9</v>
      </c>
      <c r="BT623" s="19">
        <v>99.4</v>
      </c>
      <c r="BU623" s="19">
        <v>98.9</v>
      </c>
      <c r="BV623" s="19">
        <v>98.9</v>
      </c>
      <c r="BW623" s="19">
        <v>99.1</v>
      </c>
      <c r="BX623" s="19">
        <v>99.3</v>
      </c>
      <c r="BY623" s="19">
        <v>99.5</v>
      </c>
      <c r="BZ623" s="19">
        <v>99.9</v>
      </c>
      <c r="CA623" s="19">
        <v>99.2</v>
      </c>
      <c r="CB623" s="19">
        <v>99.7</v>
      </c>
      <c r="CC623" s="19">
        <v>99.7</v>
      </c>
      <c r="CD623" s="19">
        <v>99.5</v>
      </c>
      <c r="CE623" s="19">
        <v>99.9</v>
      </c>
      <c r="CF623" s="19">
        <v>100.2</v>
      </c>
      <c r="CG623" s="19">
        <v>99.6</v>
      </c>
      <c r="CH623" s="19">
        <v>99.9</v>
      </c>
      <c r="CI623" s="19">
        <v>100.1</v>
      </c>
      <c r="CJ623" s="19">
        <v>99.9</v>
      </c>
      <c r="CK623" s="19">
        <v>100.1</v>
      </c>
      <c r="CL623" s="19">
        <v>100.2</v>
      </c>
      <c r="CM623" s="19">
        <v>100.2</v>
      </c>
      <c r="CN623" s="19">
        <v>100.3</v>
      </c>
      <c r="CO623" s="19">
        <v>100.5</v>
      </c>
      <c r="CP623" s="19">
        <v>100.5</v>
      </c>
      <c r="CQ623" s="19">
        <v>100.3</v>
      </c>
      <c r="CR623" s="19">
        <v>100.5</v>
      </c>
      <c r="CS623" s="19">
        <v>101.8</v>
      </c>
      <c r="CT623" s="19">
        <v>100.9</v>
      </c>
      <c r="CU623" s="19">
        <v>100.8</v>
      </c>
      <c r="CV623" s="19">
        <v>100.8</v>
      </c>
      <c r="CW623" s="19">
        <v>101.4</v>
      </c>
      <c r="CX623" s="19">
        <v>100.8</v>
      </c>
      <c r="CY623" s="19">
        <v>101.7</v>
      </c>
      <c r="CZ623" s="19">
        <v>102.1</v>
      </c>
      <c r="DA623" s="19">
        <v>102.5</v>
      </c>
      <c r="DB623" s="19">
        <v>102.6</v>
      </c>
      <c r="DC623" s="19">
        <v>104.1</v>
      </c>
      <c r="DD623" s="19">
        <v>103.6</v>
      </c>
      <c r="DE623" s="19">
        <v>103.9</v>
      </c>
      <c r="DF623" s="19">
        <v>104.2</v>
      </c>
      <c r="DG623" s="19">
        <v>106.5</v>
      </c>
      <c r="DH623" s="19">
        <v>106.7</v>
      </c>
      <c r="DI623" s="19">
        <v>106.9</v>
      </c>
      <c r="DJ623" s="19">
        <v>106.4</v>
      </c>
      <c r="DK623" s="19">
        <v>106.5</v>
      </c>
      <c r="DL623" s="19">
        <v>108.2</v>
      </c>
      <c r="DM623" s="19">
        <v>108.3</v>
      </c>
      <c r="DN623" s="19">
        <v>108.7</v>
      </c>
      <c r="DO623" s="19">
        <v>109.7</v>
      </c>
      <c r="DP623" s="19">
        <v>109.6</v>
      </c>
      <c r="DQ623" s="19">
        <v>109.5</v>
      </c>
      <c r="DR623" s="19">
        <v>109.4</v>
      </c>
      <c r="DS623" s="19">
        <v>108.5</v>
      </c>
      <c r="DT623" s="19">
        <v>112.2</v>
      </c>
      <c r="DU623" s="19">
        <v>112.2</v>
      </c>
      <c r="DV623" s="19">
        <v>112.5</v>
      </c>
      <c r="DW623" s="19">
        <v>112.3</v>
      </c>
    </row>
    <row r="624" spans="1:127">
      <c r="A624" s="17" t="s">
        <v>1841</v>
      </c>
      <c r="B624" s="17" t="s">
        <v>1842</v>
      </c>
      <c r="C624" s="18">
        <v>8.5459999999999994E-2</v>
      </c>
      <c r="D624" s="19">
        <v>103.5</v>
      </c>
      <c r="E624" s="19">
        <v>103.7</v>
      </c>
      <c r="F624" s="19">
        <v>104.6</v>
      </c>
      <c r="G624" s="19">
        <v>104.8</v>
      </c>
      <c r="H624" s="19">
        <v>105.9</v>
      </c>
      <c r="I624" s="19">
        <v>104</v>
      </c>
      <c r="J624" s="19">
        <v>104.6</v>
      </c>
      <c r="K624" s="19">
        <v>105.6</v>
      </c>
      <c r="L624" s="19">
        <v>106.4</v>
      </c>
      <c r="M624" s="19">
        <v>106.3</v>
      </c>
      <c r="N624" s="19">
        <v>106.4</v>
      </c>
      <c r="O624" s="19">
        <v>104.5</v>
      </c>
      <c r="P624" s="19">
        <v>102</v>
      </c>
      <c r="Q624" s="19">
        <v>100.6</v>
      </c>
      <c r="R624" s="19">
        <v>103.5</v>
      </c>
      <c r="S624" s="19">
        <v>106.1</v>
      </c>
      <c r="T624" s="19">
        <v>106.8</v>
      </c>
      <c r="U624" s="19">
        <v>105.3</v>
      </c>
      <c r="V624" s="19">
        <v>105</v>
      </c>
      <c r="W624" s="19">
        <v>105.9</v>
      </c>
      <c r="X624" s="19">
        <v>107</v>
      </c>
      <c r="Y624" s="19">
        <v>107.3</v>
      </c>
      <c r="Z624" s="19">
        <v>107.2</v>
      </c>
      <c r="AA624" s="19">
        <v>107.2</v>
      </c>
      <c r="AB624" s="19">
        <v>107.5</v>
      </c>
      <c r="AC624" s="19">
        <v>107.4</v>
      </c>
      <c r="AD624" s="19">
        <v>108.6</v>
      </c>
      <c r="AE624" s="19">
        <v>109.8</v>
      </c>
      <c r="AF624" s="19">
        <v>110.5</v>
      </c>
      <c r="AG624" s="19">
        <v>110.1</v>
      </c>
      <c r="AH624" s="19">
        <v>109.2</v>
      </c>
      <c r="AI624" s="19">
        <v>110.6</v>
      </c>
      <c r="AJ624" s="19">
        <v>110.7</v>
      </c>
      <c r="AK624" s="19">
        <v>111</v>
      </c>
      <c r="AL624" s="19">
        <v>111.5</v>
      </c>
      <c r="AM624" s="19">
        <v>111.2</v>
      </c>
      <c r="AN624" s="19">
        <v>109.9</v>
      </c>
      <c r="AO624" s="19">
        <v>110.9</v>
      </c>
      <c r="AP624" s="19">
        <v>111.7</v>
      </c>
      <c r="AQ624" s="19">
        <v>113</v>
      </c>
      <c r="AR624" s="19">
        <v>114.5</v>
      </c>
      <c r="AS624" s="19">
        <v>115.3</v>
      </c>
      <c r="AT624" s="19">
        <v>116.3</v>
      </c>
      <c r="AU624" s="19">
        <v>115.7</v>
      </c>
      <c r="AV624" s="19">
        <v>107.5</v>
      </c>
      <c r="AW624" s="19">
        <v>117.5</v>
      </c>
      <c r="AX624" s="19">
        <v>117.2</v>
      </c>
      <c r="AY624" s="19">
        <v>108.5</v>
      </c>
      <c r="AZ624" s="19">
        <v>106.8</v>
      </c>
      <c r="BA624" s="19">
        <v>108.7</v>
      </c>
      <c r="BB624" s="19">
        <v>107.1</v>
      </c>
      <c r="BC624" s="19">
        <v>110.2</v>
      </c>
      <c r="BD624" s="19">
        <v>118.6</v>
      </c>
      <c r="BE624" s="19">
        <v>116.6</v>
      </c>
      <c r="BF624" s="19">
        <v>115</v>
      </c>
      <c r="BG624" s="19">
        <v>122.9</v>
      </c>
      <c r="BH624" s="19">
        <v>113.2</v>
      </c>
      <c r="BI624" s="19">
        <v>121.1</v>
      </c>
      <c r="BJ624" s="19">
        <v>122.8</v>
      </c>
      <c r="BK624" s="19">
        <v>123</v>
      </c>
      <c r="BL624" s="19">
        <v>123</v>
      </c>
      <c r="BM624" s="19">
        <v>123.1</v>
      </c>
      <c r="BN624" s="19">
        <v>118.9</v>
      </c>
      <c r="BO624" s="19">
        <v>115.7</v>
      </c>
      <c r="BP624" s="19">
        <v>111</v>
      </c>
      <c r="BQ624" s="19">
        <v>113</v>
      </c>
      <c r="BR624" s="19">
        <v>113</v>
      </c>
      <c r="BS624" s="19">
        <v>116</v>
      </c>
      <c r="BT624" s="19">
        <v>120.1</v>
      </c>
      <c r="BU624" s="19">
        <v>118.7</v>
      </c>
      <c r="BV624" s="19">
        <v>118.8</v>
      </c>
      <c r="BW624" s="19">
        <v>119.2</v>
      </c>
      <c r="BX624" s="19">
        <v>119.6</v>
      </c>
      <c r="BY624" s="19">
        <v>120.1</v>
      </c>
      <c r="BZ624" s="19">
        <v>121.2</v>
      </c>
      <c r="CA624" s="19">
        <v>120</v>
      </c>
      <c r="CB624" s="19">
        <v>122.4</v>
      </c>
      <c r="CC624" s="19">
        <v>122.3</v>
      </c>
      <c r="CD624" s="19">
        <v>122</v>
      </c>
      <c r="CE624" s="19">
        <v>124.4</v>
      </c>
      <c r="CF624" s="19">
        <v>125.2</v>
      </c>
      <c r="CG624" s="19">
        <v>123.7</v>
      </c>
      <c r="CH624" s="19">
        <v>124.5</v>
      </c>
      <c r="CI624" s="19">
        <v>124.9</v>
      </c>
      <c r="CJ624" s="19">
        <v>124.5</v>
      </c>
      <c r="CK624" s="19">
        <v>124.9</v>
      </c>
      <c r="CL624" s="19">
        <v>125.1</v>
      </c>
      <c r="CM624" s="19">
        <v>125.2</v>
      </c>
      <c r="CN624" s="19">
        <v>125.6</v>
      </c>
      <c r="CO624" s="19">
        <v>125.9</v>
      </c>
      <c r="CP624" s="19">
        <v>125.9</v>
      </c>
      <c r="CQ624" s="19">
        <v>125.6</v>
      </c>
      <c r="CR624" s="19">
        <v>126.2</v>
      </c>
      <c r="CS624" s="19">
        <v>129.5</v>
      </c>
      <c r="CT624" s="19">
        <v>126.9</v>
      </c>
      <c r="CU624" s="19">
        <v>127</v>
      </c>
      <c r="CV624" s="19">
        <v>127</v>
      </c>
      <c r="CW624" s="19">
        <v>128.30000000000001</v>
      </c>
      <c r="CX624" s="19">
        <v>126.9</v>
      </c>
      <c r="CY624" s="19">
        <v>127</v>
      </c>
      <c r="CZ624" s="19">
        <v>127.6</v>
      </c>
      <c r="DA624" s="19">
        <v>128.69999999999999</v>
      </c>
      <c r="DB624" s="19">
        <v>128.9</v>
      </c>
      <c r="DC624" s="19">
        <v>132.4</v>
      </c>
      <c r="DD624" s="19">
        <v>129.9</v>
      </c>
      <c r="DE624" s="19">
        <v>130.5</v>
      </c>
      <c r="DF624" s="19">
        <v>131.19999999999999</v>
      </c>
      <c r="DG624" s="19">
        <v>136.19999999999999</v>
      </c>
      <c r="DH624" s="19">
        <v>136.69999999999999</v>
      </c>
      <c r="DI624" s="19">
        <v>137.19999999999999</v>
      </c>
      <c r="DJ624" s="19">
        <v>137.5</v>
      </c>
      <c r="DK624" s="19">
        <v>137.69999999999999</v>
      </c>
      <c r="DL624" s="19">
        <v>139.19999999999999</v>
      </c>
      <c r="DM624" s="19">
        <v>139.4</v>
      </c>
      <c r="DN624" s="19">
        <v>140.5</v>
      </c>
      <c r="DO624" s="19">
        <v>142.80000000000001</v>
      </c>
      <c r="DP624" s="19">
        <v>143</v>
      </c>
      <c r="DQ624" s="19">
        <v>143</v>
      </c>
      <c r="DR624" s="19">
        <v>143.1</v>
      </c>
      <c r="DS624" s="19">
        <v>141</v>
      </c>
      <c r="DT624" s="19">
        <v>148.6</v>
      </c>
      <c r="DU624" s="19">
        <v>148.6</v>
      </c>
      <c r="DV624" s="19">
        <v>149.19999999999999</v>
      </c>
      <c r="DW624" s="19">
        <v>150.5</v>
      </c>
    </row>
    <row r="625" spans="1:127">
      <c r="A625" s="17" t="s">
        <v>1843</v>
      </c>
      <c r="B625" s="17" t="s">
        <v>1844</v>
      </c>
      <c r="C625" s="18">
        <v>0.11854000000000001</v>
      </c>
      <c r="D625" s="19">
        <v>98.7</v>
      </c>
      <c r="E625" s="19">
        <v>100.2</v>
      </c>
      <c r="F625" s="19">
        <v>98.6</v>
      </c>
      <c r="G625" s="19">
        <v>99.8</v>
      </c>
      <c r="H625" s="19">
        <v>99</v>
      </c>
      <c r="I625" s="19">
        <v>97.4</v>
      </c>
      <c r="J625" s="19">
        <v>97.4</v>
      </c>
      <c r="K625" s="19">
        <v>91.8</v>
      </c>
      <c r="L625" s="19">
        <v>91.6</v>
      </c>
      <c r="M625" s="19">
        <v>90.3</v>
      </c>
      <c r="N625" s="19">
        <v>91.2</v>
      </c>
      <c r="O625" s="19">
        <v>92.9</v>
      </c>
      <c r="P625" s="19">
        <v>91.3</v>
      </c>
      <c r="Q625" s="19">
        <v>95.6</v>
      </c>
      <c r="R625" s="19">
        <v>92.6</v>
      </c>
      <c r="S625" s="19">
        <v>94.9</v>
      </c>
      <c r="T625" s="19">
        <v>98.3</v>
      </c>
      <c r="U625" s="19">
        <v>95.5</v>
      </c>
      <c r="V625" s="19">
        <v>97</v>
      </c>
      <c r="W625" s="19">
        <v>95.8</v>
      </c>
      <c r="X625" s="19">
        <v>96</v>
      </c>
      <c r="Y625" s="19">
        <v>93.9</v>
      </c>
      <c r="Z625" s="19">
        <v>96.4</v>
      </c>
      <c r="AA625" s="19">
        <v>96.5</v>
      </c>
      <c r="AB625" s="19">
        <v>100.1</v>
      </c>
      <c r="AC625" s="19">
        <v>98.5</v>
      </c>
      <c r="AD625" s="19">
        <v>95.8</v>
      </c>
      <c r="AE625" s="19">
        <v>91.7</v>
      </c>
      <c r="AF625" s="19">
        <v>91.6</v>
      </c>
      <c r="AG625" s="19">
        <v>93.3</v>
      </c>
      <c r="AH625" s="19">
        <v>93.9</v>
      </c>
      <c r="AI625" s="19">
        <v>99.1</v>
      </c>
      <c r="AJ625" s="19">
        <v>99.9</v>
      </c>
      <c r="AK625" s="19">
        <v>99.3</v>
      </c>
      <c r="AL625" s="19">
        <v>98.6</v>
      </c>
      <c r="AM625" s="19">
        <v>98.9</v>
      </c>
      <c r="AN625" s="19">
        <v>100.7</v>
      </c>
      <c r="AO625" s="19">
        <v>99.6</v>
      </c>
      <c r="AP625" s="19">
        <v>99.9</v>
      </c>
      <c r="AQ625" s="19">
        <v>99.5</v>
      </c>
      <c r="AR625" s="19">
        <v>99.5</v>
      </c>
      <c r="AS625" s="19">
        <v>100.1</v>
      </c>
      <c r="AT625" s="19">
        <v>100.5</v>
      </c>
      <c r="AU625" s="19">
        <v>100.5</v>
      </c>
      <c r="AV625" s="19">
        <v>100.7</v>
      </c>
      <c r="AW625" s="19">
        <v>100.7</v>
      </c>
      <c r="AX625" s="19">
        <v>100.7</v>
      </c>
      <c r="AY625" s="19">
        <v>108.9</v>
      </c>
      <c r="AZ625" s="19">
        <v>108.9</v>
      </c>
      <c r="BA625" s="19">
        <v>108.9</v>
      </c>
      <c r="BB625" s="19">
        <v>108.9</v>
      </c>
      <c r="BC625" s="19">
        <v>108.9</v>
      </c>
      <c r="BD625" s="19">
        <v>108.5</v>
      </c>
      <c r="BE625" s="19">
        <v>108.5</v>
      </c>
      <c r="BF625" s="19">
        <v>108.5</v>
      </c>
      <c r="BG625" s="19">
        <v>108.5</v>
      </c>
      <c r="BH625" s="19">
        <v>108.5</v>
      </c>
      <c r="BI625" s="19">
        <v>108.5</v>
      </c>
      <c r="BJ625" s="19">
        <v>108.5</v>
      </c>
      <c r="BK625" s="19">
        <v>108.5</v>
      </c>
      <c r="BL625" s="19">
        <v>108.5</v>
      </c>
      <c r="BM625" s="19">
        <v>108.5</v>
      </c>
      <c r="BN625" s="19">
        <v>108.5</v>
      </c>
      <c r="BO625" s="19">
        <v>105</v>
      </c>
      <c r="BP625" s="19">
        <v>80.099999999999994</v>
      </c>
      <c r="BQ625" s="19">
        <v>80.099999999999994</v>
      </c>
      <c r="BR625" s="19">
        <v>80.099999999999994</v>
      </c>
      <c r="BS625" s="19">
        <v>84.2</v>
      </c>
      <c r="BT625" s="19">
        <v>83.8</v>
      </c>
      <c r="BU625" s="19">
        <v>83.8</v>
      </c>
      <c r="BV625" s="19">
        <v>83.8</v>
      </c>
      <c r="BW625" s="19">
        <v>83.8</v>
      </c>
      <c r="BX625" s="19">
        <v>83.8</v>
      </c>
      <c r="BY625" s="19">
        <v>83.8</v>
      </c>
      <c r="BZ625" s="19">
        <v>83.8</v>
      </c>
      <c r="CA625" s="19">
        <v>83.4</v>
      </c>
      <c r="CB625" s="19">
        <v>82.6</v>
      </c>
      <c r="CC625" s="19">
        <v>82.6</v>
      </c>
      <c r="CD625" s="19">
        <v>82.6</v>
      </c>
      <c r="CE625" s="19">
        <v>81.400000000000006</v>
      </c>
      <c r="CF625" s="19">
        <v>81.400000000000006</v>
      </c>
      <c r="CG625" s="19">
        <v>81.400000000000006</v>
      </c>
      <c r="CH625" s="19">
        <v>81.400000000000006</v>
      </c>
      <c r="CI625" s="19">
        <v>81.400000000000006</v>
      </c>
      <c r="CJ625" s="19">
        <v>81.400000000000006</v>
      </c>
      <c r="CK625" s="19">
        <v>81.400000000000006</v>
      </c>
      <c r="CL625" s="19">
        <v>81.400000000000006</v>
      </c>
      <c r="CM625" s="19">
        <v>81.400000000000006</v>
      </c>
      <c r="CN625" s="19">
        <v>81.400000000000006</v>
      </c>
      <c r="CO625" s="19">
        <v>81.400000000000006</v>
      </c>
      <c r="CP625" s="19">
        <v>81.400000000000006</v>
      </c>
      <c r="CQ625" s="19">
        <v>81.400000000000006</v>
      </c>
      <c r="CR625" s="19">
        <v>81.3</v>
      </c>
      <c r="CS625" s="19">
        <v>81.3</v>
      </c>
      <c r="CT625" s="19">
        <v>81.3</v>
      </c>
      <c r="CU625" s="19">
        <v>81.3</v>
      </c>
      <c r="CV625" s="19">
        <v>81.3</v>
      </c>
      <c r="CW625" s="19">
        <v>81.3</v>
      </c>
      <c r="CX625" s="19">
        <v>81.3</v>
      </c>
      <c r="CY625" s="19">
        <v>83.1</v>
      </c>
      <c r="CZ625" s="19">
        <v>83.1</v>
      </c>
      <c r="DA625" s="19">
        <v>83.1</v>
      </c>
      <c r="DB625" s="19">
        <v>83.1</v>
      </c>
      <c r="DC625" s="19">
        <v>83.1</v>
      </c>
      <c r="DD625" s="19">
        <v>83.1</v>
      </c>
      <c r="DE625" s="19">
        <v>83.1</v>
      </c>
      <c r="DF625" s="19">
        <v>83.1</v>
      </c>
      <c r="DG625" s="19">
        <v>83.6</v>
      </c>
      <c r="DH625" s="19">
        <v>83.6</v>
      </c>
      <c r="DI625" s="19">
        <v>83.6</v>
      </c>
      <c r="DJ625" s="19">
        <v>82.4</v>
      </c>
      <c r="DK625" s="19">
        <v>82.4</v>
      </c>
      <c r="DL625" s="19">
        <v>82.4</v>
      </c>
      <c r="DM625" s="19">
        <v>82.4</v>
      </c>
      <c r="DN625" s="19">
        <v>82.4</v>
      </c>
      <c r="DO625" s="19">
        <v>82.4</v>
      </c>
      <c r="DP625" s="19">
        <v>82.4</v>
      </c>
      <c r="DQ625" s="19">
        <v>82.4</v>
      </c>
      <c r="DR625" s="19">
        <v>82.4</v>
      </c>
      <c r="DS625" s="19">
        <v>82.4</v>
      </c>
      <c r="DT625" s="19">
        <v>82.4</v>
      </c>
      <c r="DU625" s="19">
        <v>82.4</v>
      </c>
      <c r="DV625" s="19">
        <v>82.4</v>
      </c>
      <c r="DW625" s="19">
        <v>81.2</v>
      </c>
    </row>
    <row r="626" spans="1:127">
      <c r="A626" s="17" t="s">
        <v>1845</v>
      </c>
      <c r="B626" s="17" t="s">
        <v>1846</v>
      </c>
      <c r="C626" s="18">
        <v>3.0000000000000001E-3</v>
      </c>
      <c r="D626" s="19">
        <v>103.1</v>
      </c>
      <c r="E626" s="19">
        <v>103.1</v>
      </c>
      <c r="F626" s="19">
        <v>103.1</v>
      </c>
      <c r="G626" s="19">
        <v>103.1</v>
      </c>
      <c r="H626" s="19">
        <v>103.1</v>
      </c>
      <c r="I626" s="19">
        <v>103.1</v>
      </c>
      <c r="J626" s="19">
        <v>103.1</v>
      </c>
      <c r="K626" s="19">
        <v>103.1</v>
      </c>
      <c r="L626" s="19">
        <v>103.1</v>
      </c>
      <c r="M626" s="19">
        <v>103.1</v>
      </c>
      <c r="N626" s="19">
        <v>103.1</v>
      </c>
      <c r="O626" s="19">
        <v>103.1</v>
      </c>
      <c r="P626" s="19">
        <v>106.6</v>
      </c>
      <c r="Q626" s="19">
        <v>106.6</v>
      </c>
      <c r="R626" s="19">
        <v>106.6</v>
      </c>
      <c r="S626" s="19">
        <v>106.6</v>
      </c>
      <c r="T626" s="19">
        <v>106.6</v>
      </c>
      <c r="U626" s="19">
        <v>106.6</v>
      </c>
      <c r="V626" s="19">
        <v>106.6</v>
      </c>
      <c r="W626" s="19">
        <v>106.6</v>
      </c>
      <c r="X626" s="19">
        <v>106.6</v>
      </c>
      <c r="Y626" s="19">
        <v>106.6</v>
      </c>
      <c r="Z626" s="19">
        <v>106.6</v>
      </c>
      <c r="AA626" s="19">
        <v>106.6</v>
      </c>
      <c r="AB626" s="19">
        <v>111.8</v>
      </c>
      <c r="AC626" s="19">
        <v>111.8</v>
      </c>
      <c r="AD626" s="19">
        <v>111.8</v>
      </c>
      <c r="AE626" s="19">
        <v>111.8</v>
      </c>
      <c r="AF626" s="19">
        <v>111.8</v>
      </c>
      <c r="AG626" s="19">
        <v>111.8</v>
      </c>
      <c r="AH626" s="19">
        <v>111.8</v>
      </c>
      <c r="AI626" s="19">
        <v>111.8</v>
      </c>
      <c r="AJ626" s="19">
        <v>111.8</v>
      </c>
      <c r="AK626" s="19">
        <v>111.8</v>
      </c>
      <c r="AL626" s="19">
        <v>110.3</v>
      </c>
      <c r="AM626" s="19">
        <v>105.6</v>
      </c>
      <c r="AN626" s="19">
        <v>109.1</v>
      </c>
      <c r="AO626" s="19">
        <v>109.1</v>
      </c>
      <c r="AP626" s="19">
        <v>109.1</v>
      </c>
      <c r="AQ626" s="19">
        <v>109.1</v>
      </c>
      <c r="AR626" s="19">
        <v>113.7</v>
      </c>
      <c r="AS626" s="19">
        <v>113.7</v>
      </c>
      <c r="AT626" s="19">
        <v>113.7</v>
      </c>
      <c r="AU626" s="19">
        <v>113.7</v>
      </c>
      <c r="AV626" s="19">
        <v>113.7</v>
      </c>
      <c r="AW626" s="19">
        <v>113.7</v>
      </c>
      <c r="AX626" s="19">
        <v>113.7</v>
      </c>
      <c r="AY626" s="19">
        <v>113.7</v>
      </c>
      <c r="AZ626" s="19">
        <v>113.7</v>
      </c>
      <c r="BA626" s="19">
        <v>113.7</v>
      </c>
      <c r="BB626" s="19">
        <v>113.7</v>
      </c>
      <c r="BC626" s="19">
        <v>113.7</v>
      </c>
      <c r="BD626" s="19">
        <v>113.7</v>
      </c>
      <c r="BE626" s="19">
        <v>113.7</v>
      </c>
      <c r="BF626" s="19">
        <v>113.7</v>
      </c>
      <c r="BG626" s="19">
        <v>113.7</v>
      </c>
      <c r="BH626" s="19">
        <v>113.7</v>
      </c>
      <c r="BI626" s="19">
        <v>113.7</v>
      </c>
      <c r="BJ626" s="19">
        <v>113.7</v>
      </c>
      <c r="BK626" s="19">
        <v>113.7</v>
      </c>
      <c r="BL626" s="19">
        <v>118.8</v>
      </c>
      <c r="BM626" s="19">
        <v>118.8</v>
      </c>
      <c r="BN626" s="19">
        <v>118.8</v>
      </c>
      <c r="BO626" s="19">
        <v>123.8</v>
      </c>
      <c r="BP626" s="19">
        <v>123.8</v>
      </c>
      <c r="BQ626" s="19">
        <v>123.8</v>
      </c>
      <c r="BR626" s="19">
        <v>123.8</v>
      </c>
      <c r="BS626" s="19">
        <v>123.8</v>
      </c>
      <c r="BT626" s="19">
        <v>123.8</v>
      </c>
      <c r="BU626" s="19">
        <v>130.1</v>
      </c>
      <c r="BV626" s="19">
        <v>130.1</v>
      </c>
      <c r="BW626" s="19">
        <v>130.1</v>
      </c>
      <c r="BX626" s="19">
        <v>130.1</v>
      </c>
      <c r="BY626" s="19">
        <v>130.1</v>
      </c>
      <c r="BZ626" s="19">
        <v>130.1</v>
      </c>
      <c r="CA626" s="19">
        <v>130.1</v>
      </c>
      <c r="CB626" s="19">
        <v>130.1</v>
      </c>
      <c r="CC626" s="19">
        <v>130.1</v>
      </c>
      <c r="CD626" s="19">
        <v>130.1</v>
      </c>
      <c r="CE626" s="19">
        <v>130.1</v>
      </c>
      <c r="CF626" s="19">
        <v>130.1</v>
      </c>
      <c r="CG626" s="19">
        <v>130.1</v>
      </c>
      <c r="CH626" s="19">
        <v>130.1</v>
      </c>
      <c r="CI626" s="19">
        <v>130.1</v>
      </c>
      <c r="CJ626" s="19">
        <v>130.1</v>
      </c>
      <c r="CK626" s="19">
        <v>130.1</v>
      </c>
      <c r="CL626" s="19">
        <v>130.1</v>
      </c>
      <c r="CM626" s="19">
        <v>130.1</v>
      </c>
      <c r="CN626" s="19">
        <v>124.6</v>
      </c>
      <c r="CO626" s="19">
        <v>127.4</v>
      </c>
      <c r="CP626" s="19">
        <v>130.1</v>
      </c>
      <c r="CQ626" s="19">
        <v>124.6</v>
      </c>
      <c r="CR626" s="19">
        <v>124.6</v>
      </c>
      <c r="CS626" s="19">
        <v>124.6</v>
      </c>
      <c r="CT626" s="19">
        <v>130.1</v>
      </c>
      <c r="CU626" s="19">
        <v>124.6</v>
      </c>
      <c r="CV626" s="19">
        <v>124.6</v>
      </c>
      <c r="CW626" s="19">
        <v>130.1</v>
      </c>
      <c r="CX626" s="19">
        <v>124.6</v>
      </c>
      <c r="CY626" s="19">
        <v>118.8</v>
      </c>
      <c r="CZ626" s="19">
        <v>124.6</v>
      </c>
      <c r="DA626" s="19">
        <v>118.8</v>
      </c>
      <c r="DB626" s="19">
        <v>124.6</v>
      </c>
      <c r="DC626" s="19">
        <v>130.1</v>
      </c>
      <c r="DD626" s="19">
        <v>163.6</v>
      </c>
      <c r="DE626" s="19">
        <v>164.6</v>
      </c>
      <c r="DF626" s="19">
        <v>166.8</v>
      </c>
      <c r="DG626" s="19">
        <v>166.8</v>
      </c>
      <c r="DH626" s="19">
        <v>166.8</v>
      </c>
      <c r="DI626" s="19">
        <v>166.8</v>
      </c>
      <c r="DJ626" s="19">
        <v>166.8</v>
      </c>
      <c r="DK626" s="19">
        <v>166.8</v>
      </c>
      <c r="DL626" s="19">
        <v>241.2</v>
      </c>
      <c r="DM626" s="19">
        <v>241.2</v>
      </c>
      <c r="DN626" s="19">
        <v>241.2</v>
      </c>
      <c r="DO626" s="19">
        <v>241.2</v>
      </c>
      <c r="DP626" s="19">
        <v>228.9</v>
      </c>
      <c r="DQ626" s="19">
        <v>225.3</v>
      </c>
      <c r="DR626" s="19">
        <v>213.7</v>
      </c>
      <c r="DS626" s="19">
        <v>213.8</v>
      </c>
      <c r="DT626" s="19">
        <v>248.4</v>
      </c>
      <c r="DU626" s="19">
        <v>248.4</v>
      </c>
      <c r="DV626" s="19">
        <v>252.8</v>
      </c>
      <c r="DW626" s="19">
        <v>252.8</v>
      </c>
    </row>
    <row r="627" spans="1:127">
      <c r="A627" s="17" t="s">
        <v>1847</v>
      </c>
      <c r="B627" s="17" t="s">
        <v>1848</v>
      </c>
      <c r="C627" s="18">
        <v>1.2E-4</v>
      </c>
      <c r="D627" s="19">
        <v>101.1</v>
      </c>
      <c r="E627" s="19">
        <v>101.7</v>
      </c>
      <c r="F627" s="19">
        <v>101.9</v>
      </c>
      <c r="G627" s="19">
        <v>102.1</v>
      </c>
      <c r="H627" s="19">
        <v>103.3</v>
      </c>
      <c r="I627" s="19">
        <v>104.4</v>
      </c>
      <c r="J627" s="19">
        <v>103.8</v>
      </c>
      <c r="K627" s="19">
        <v>103.6</v>
      </c>
      <c r="L627" s="19">
        <v>103.6</v>
      </c>
      <c r="M627" s="19">
        <v>103.6</v>
      </c>
      <c r="N627" s="19">
        <v>103.2</v>
      </c>
      <c r="O627" s="19">
        <v>103.2</v>
      </c>
      <c r="P627" s="19">
        <v>103.2</v>
      </c>
      <c r="Q627" s="19">
        <v>102.8</v>
      </c>
      <c r="R627" s="19">
        <v>102.6</v>
      </c>
      <c r="S627" s="19">
        <v>102.6</v>
      </c>
      <c r="T627" s="19">
        <v>102.4</v>
      </c>
      <c r="U627" s="19">
        <v>102.7</v>
      </c>
      <c r="V627" s="19">
        <v>102.7</v>
      </c>
      <c r="W627" s="19">
        <v>103.2</v>
      </c>
      <c r="X627" s="19">
        <v>103.2</v>
      </c>
      <c r="Y627" s="19">
        <v>104.4</v>
      </c>
      <c r="Z627" s="19">
        <v>104.8</v>
      </c>
      <c r="AA627" s="19">
        <v>104.8</v>
      </c>
      <c r="AB627" s="19">
        <v>104.8</v>
      </c>
      <c r="AC627" s="19">
        <v>105.1</v>
      </c>
      <c r="AD627" s="19">
        <v>105.1</v>
      </c>
      <c r="AE627" s="19">
        <v>105.7</v>
      </c>
      <c r="AF627" s="19">
        <v>106.4</v>
      </c>
      <c r="AG627" s="19">
        <v>110.3</v>
      </c>
      <c r="AH627" s="19">
        <v>110.3</v>
      </c>
      <c r="AI627" s="19">
        <v>110.3</v>
      </c>
      <c r="AJ627" s="19">
        <v>111.9</v>
      </c>
      <c r="AK627" s="19">
        <v>110.5</v>
      </c>
      <c r="AL627" s="19">
        <v>110.9</v>
      </c>
      <c r="AM627" s="19">
        <v>109.3</v>
      </c>
      <c r="AN627" s="19">
        <v>108.8</v>
      </c>
      <c r="AO627" s="19">
        <v>108</v>
      </c>
      <c r="AP627" s="19">
        <v>108.5</v>
      </c>
      <c r="AQ627" s="19">
        <v>108.1</v>
      </c>
      <c r="AR627" s="19">
        <v>107.7</v>
      </c>
      <c r="AS627" s="19">
        <v>107.6</v>
      </c>
      <c r="AT627" s="19">
        <v>106.8</v>
      </c>
      <c r="AU627" s="19">
        <v>107.2</v>
      </c>
      <c r="AV627" s="19">
        <v>107.1</v>
      </c>
      <c r="AW627" s="19">
        <v>110.9</v>
      </c>
      <c r="AX627" s="19">
        <v>108.7</v>
      </c>
      <c r="AY627" s="19">
        <v>111.3</v>
      </c>
      <c r="AZ627" s="19">
        <v>110.3</v>
      </c>
      <c r="BA627" s="19">
        <v>108.7</v>
      </c>
      <c r="BB627" s="19">
        <v>107.8</v>
      </c>
      <c r="BC627" s="19">
        <v>107.4</v>
      </c>
      <c r="BD627" s="19">
        <v>108.9</v>
      </c>
      <c r="BE627" s="19">
        <v>108.8</v>
      </c>
      <c r="BF627" s="19">
        <v>108.5</v>
      </c>
      <c r="BG627" s="19">
        <v>108.5</v>
      </c>
      <c r="BH627" s="19">
        <v>108.5</v>
      </c>
      <c r="BI627" s="19">
        <v>108.7</v>
      </c>
      <c r="BJ627" s="19">
        <v>109.3</v>
      </c>
      <c r="BK627" s="19">
        <v>108.8</v>
      </c>
      <c r="BL627" s="19">
        <v>108.6</v>
      </c>
      <c r="BM627" s="19">
        <v>108.3</v>
      </c>
      <c r="BN627" s="19">
        <v>110.1</v>
      </c>
      <c r="BO627" s="19">
        <v>111.5</v>
      </c>
      <c r="BP627" s="19">
        <v>108.8</v>
      </c>
      <c r="BQ627" s="19">
        <v>109.5</v>
      </c>
      <c r="BR627" s="19">
        <v>109.6</v>
      </c>
      <c r="BS627" s="19">
        <v>111.1</v>
      </c>
      <c r="BT627" s="19">
        <v>109.6</v>
      </c>
      <c r="BU627" s="19">
        <v>109.6</v>
      </c>
      <c r="BV627" s="19">
        <v>108.2</v>
      </c>
      <c r="BW627" s="19">
        <v>110</v>
      </c>
      <c r="BX627" s="19">
        <v>110.4</v>
      </c>
      <c r="BY627" s="19">
        <v>110.8</v>
      </c>
      <c r="BZ627" s="19">
        <v>111.5</v>
      </c>
      <c r="CA627" s="19">
        <v>107.9</v>
      </c>
      <c r="CB627" s="19">
        <v>110.4</v>
      </c>
      <c r="CC627" s="19">
        <v>111.8</v>
      </c>
      <c r="CD627" s="19">
        <v>112.6</v>
      </c>
      <c r="CE627" s="19">
        <v>110.2</v>
      </c>
      <c r="CF627" s="19">
        <v>111.7</v>
      </c>
      <c r="CG627" s="19">
        <v>110.4</v>
      </c>
      <c r="CH627" s="19">
        <v>112.3</v>
      </c>
      <c r="CI627" s="19">
        <v>111.3</v>
      </c>
      <c r="CJ627" s="19">
        <v>112</v>
      </c>
      <c r="CK627" s="19">
        <v>111.6</v>
      </c>
      <c r="CL627" s="19">
        <v>109.5</v>
      </c>
      <c r="CM627" s="19">
        <v>111.5</v>
      </c>
      <c r="CN627" s="19">
        <v>110.4</v>
      </c>
      <c r="CO627" s="19">
        <v>111.2</v>
      </c>
      <c r="CP627" s="19">
        <v>110</v>
      </c>
      <c r="CQ627" s="19">
        <v>112.3</v>
      </c>
      <c r="CR627" s="19">
        <v>111.8</v>
      </c>
      <c r="CS627" s="19">
        <v>111.8</v>
      </c>
      <c r="CT627" s="19">
        <v>113.2</v>
      </c>
      <c r="CU627" s="19">
        <v>109.5</v>
      </c>
      <c r="CV627" s="19">
        <v>109.6</v>
      </c>
      <c r="CW627" s="19">
        <v>109.5</v>
      </c>
      <c r="CX627" s="19">
        <v>112.1</v>
      </c>
      <c r="CY627" s="19">
        <v>113.2</v>
      </c>
      <c r="CZ627" s="19">
        <v>113.7</v>
      </c>
      <c r="DA627" s="19">
        <v>112</v>
      </c>
      <c r="DB627" s="19">
        <v>113</v>
      </c>
      <c r="DC627" s="19">
        <v>112.4</v>
      </c>
      <c r="DD627" s="19">
        <v>114.1</v>
      </c>
      <c r="DE627" s="19">
        <v>113.2</v>
      </c>
      <c r="DF627" s="19">
        <v>114.7</v>
      </c>
      <c r="DG627" s="19">
        <v>116.1</v>
      </c>
      <c r="DH627" s="19">
        <v>118.5</v>
      </c>
      <c r="DI627" s="19">
        <v>117.7</v>
      </c>
      <c r="DJ627" s="19">
        <v>118.9</v>
      </c>
      <c r="DK627" s="19">
        <v>120.1</v>
      </c>
      <c r="DL627" s="19">
        <v>122.1</v>
      </c>
      <c r="DM627" s="19">
        <v>121.8</v>
      </c>
      <c r="DN627" s="19">
        <v>121</v>
      </c>
      <c r="DO627" s="19">
        <v>122.4</v>
      </c>
      <c r="DP627" s="19">
        <v>124.6</v>
      </c>
      <c r="DQ627" s="19">
        <v>122.6</v>
      </c>
      <c r="DR627" s="19">
        <v>123</v>
      </c>
      <c r="DS627" s="19">
        <v>126.8</v>
      </c>
      <c r="DT627" s="19">
        <v>125.8</v>
      </c>
      <c r="DU627" s="19">
        <v>126.6</v>
      </c>
      <c r="DV627" s="19">
        <v>130.1</v>
      </c>
      <c r="DW627" s="19">
        <v>129.19999999999999</v>
      </c>
    </row>
    <row r="628" spans="1:127">
      <c r="A628" s="17" t="s">
        <v>1849</v>
      </c>
      <c r="B628" s="17" t="s">
        <v>1850</v>
      </c>
      <c r="C628" s="18">
        <v>4.6000000000000001E-4</v>
      </c>
      <c r="D628" s="19">
        <v>97.1</v>
      </c>
      <c r="E628" s="19">
        <v>100.3</v>
      </c>
      <c r="F628" s="19">
        <v>102.7</v>
      </c>
      <c r="G628" s="19">
        <v>101.9</v>
      </c>
      <c r="H628" s="19">
        <v>104</v>
      </c>
      <c r="I628" s="19">
        <v>99.7</v>
      </c>
      <c r="J628" s="19">
        <v>95.3</v>
      </c>
      <c r="K628" s="19">
        <v>105.6</v>
      </c>
      <c r="L628" s="19">
        <v>104.4</v>
      </c>
      <c r="M628" s="19">
        <v>102.7</v>
      </c>
      <c r="N628" s="19">
        <v>99.5</v>
      </c>
      <c r="O628" s="19">
        <v>107.3</v>
      </c>
      <c r="P628" s="19">
        <v>94.3</v>
      </c>
      <c r="Q628" s="19">
        <v>95.4</v>
      </c>
      <c r="R628" s="19">
        <v>101.7</v>
      </c>
      <c r="S628" s="19">
        <v>104.3</v>
      </c>
      <c r="T628" s="19">
        <v>103.4</v>
      </c>
      <c r="U628" s="19">
        <v>107.1</v>
      </c>
      <c r="V628" s="19">
        <v>103</v>
      </c>
      <c r="W628" s="19">
        <v>109.3</v>
      </c>
      <c r="X628" s="19">
        <v>106.4</v>
      </c>
      <c r="Y628" s="19">
        <v>111</v>
      </c>
      <c r="Z628" s="19">
        <v>109.2</v>
      </c>
      <c r="AA628" s="19">
        <v>117.4</v>
      </c>
      <c r="AB628" s="19">
        <v>112.8</v>
      </c>
      <c r="AC628" s="19">
        <v>117.2</v>
      </c>
      <c r="AD628" s="19">
        <v>115.2</v>
      </c>
      <c r="AE628" s="19">
        <v>119.9</v>
      </c>
      <c r="AF628" s="19">
        <v>116.6</v>
      </c>
      <c r="AG628" s="19">
        <v>115.2</v>
      </c>
      <c r="AH628" s="19">
        <v>113.2</v>
      </c>
      <c r="AI628" s="19">
        <v>118.6</v>
      </c>
      <c r="AJ628" s="19">
        <v>120</v>
      </c>
      <c r="AK628" s="19">
        <v>108.4</v>
      </c>
      <c r="AL628" s="19">
        <v>109</v>
      </c>
      <c r="AM628" s="19">
        <v>118.3</v>
      </c>
      <c r="AN628" s="19">
        <v>110.5</v>
      </c>
      <c r="AO628" s="19">
        <v>108.1</v>
      </c>
      <c r="AP628" s="19">
        <v>109</v>
      </c>
      <c r="AQ628" s="19">
        <v>107.6</v>
      </c>
      <c r="AR628" s="19">
        <v>107.6</v>
      </c>
      <c r="AS628" s="19">
        <v>104.9</v>
      </c>
      <c r="AT628" s="19">
        <v>104.9</v>
      </c>
      <c r="AU628" s="19">
        <v>104.9</v>
      </c>
      <c r="AV628" s="19">
        <v>104.9</v>
      </c>
      <c r="AW628" s="19">
        <v>101.9</v>
      </c>
      <c r="AX628" s="19">
        <v>101.9</v>
      </c>
      <c r="AY628" s="19">
        <v>99.9</v>
      </c>
      <c r="AZ628" s="19">
        <v>99.9</v>
      </c>
      <c r="BA628" s="19">
        <v>99.9</v>
      </c>
      <c r="BB628" s="19">
        <v>99.9</v>
      </c>
      <c r="BC628" s="19">
        <v>99.9</v>
      </c>
      <c r="BD628" s="19">
        <v>99.9</v>
      </c>
      <c r="BE628" s="19">
        <v>99.9</v>
      </c>
      <c r="BF628" s="19">
        <v>99.9</v>
      </c>
      <c r="BG628" s="19">
        <v>99.9</v>
      </c>
      <c r="BH628" s="19">
        <v>99.2</v>
      </c>
      <c r="BI628" s="19">
        <v>98.5</v>
      </c>
      <c r="BJ628" s="19">
        <v>98.5</v>
      </c>
      <c r="BK628" s="19">
        <v>98.5</v>
      </c>
      <c r="BL628" s="19">
        <v>97</v>
      </c>
      <c r="BM628" s="19">
        <v>97</v>
      </c>
      <c r="BN628" s="19">
        <v>97</v>
      </c>
      <c r="BO628" s="19">
        <v>97.5</v>
      </c>
      <c r="BP628" s="19">
        <v>97.5</v>
      </c>
      <c r="BQ628" s="19">
        <v>98.4</v>
      </c>
      <c r="BR628" s="19">
        <v>94.9</v>
      </c>
      <c r="BS628" s="19">
        <v>97.6</v>
      </c>
      <c r="BT628" s="19">
        <v>98.6</v>
      </c>
      <c r="BU628" s="19">
        <v>97.6</v>
      </c>
      <c r="BV628" s="19">
        <v>97.6</v>
      </c>
      <c r="BW628" s="19">
        <v>97.6</v>
      </c>
      <c r="BX628" s="19">
        <v>97.6</v>
      </c>
      <c r="BY628" s="19">
        <v>97.6</v>
      </c>
      <c r="BZ628" s="19">
        <v>97.6</v>
      </c>
      <c r="CA628" s="19">
        <v>97.6</v>
      </c>
      <c r="CB628" s="19">
        <v>97.6</v>
      </c>
      <c r="CC628" s="19">
        <v>97.6</v>
      </c>
      <c r="CD628" s="19">
        <v>99.9</v>
      </c>
      <c r="CE628" s="19">
        <v>99.9</v>
      </c>
      <c r="CF628" s="19">
        <v>99.9</v>
      </c>
      <c r="CG628" s="19">
        <v>99.9</v>
      </c>
      <c r="CH628" s="19">
        <v>103.5</v>
      </c>
      <c r="CI628" s="19">
        <v>99.9</v>
      </c>
      <c r="CJ628" s="19">
        <v>100.3</v>
      </c>
      <c r="CK628" s="19">
        <v>100.3</v>
      </c>
      <c r="CL628" s="19">
        <v>99</v>
      </c>
      <c r="CM628" s="19">
        <v>99</v>
      </c>
      <c r="CN628" s="19">
        <v>102.8</v>
      </c>
      <c r="CO628" s="19">
        <v>98.6</v>
      </c>
      <c r="CP628" s="19">
        <v>98.6</v>
      </c>
      <c r="CQ628" s="19">
        <v>98.6</v>
      </c>
      <c r="CR628" s="19">
        <v>98.8</v>
      </c>
      <c r="CS628" s="19">
        <v>99.7</v>
      </c>
      <c r="CT628" s="19">
        <v>100.1</v>
      </c>
      <c r="CU628" s="19">
        <v>100.2</v>
      </c>
      <c r="CV628" s="19">
        <v>100.2</v>
      </c>
      <c r="CW628" s="19">
        <v>100.1</v>
      </c>
      <c r="CX628" s="19">
        <v>99.5</v>
      </c>
      <c r="CY628" s="19">
        <v>100.8</v>
      </c>
      <c r="CZ628" s="19">
        <v>100.8</v>
      </c>
      <c r="DA628" s="19">
        <v>100.8</v>
      </c>
      <c r="DB628" s="19">
        <v>99.4</v>
      </c>
      <c r="DC628" s="19">
        <v>99.5</v>
      </c>
      <c r="DD628" s="19">
        <v>99.5</v>
      </c>
      <c r="DE628" s="19">
        <v>100.9</v>
      </c>
      <c r="DF628" s="19">
        <v>100.9</v>
      </c>
      <c r="DG628" s="19">
        <v>103.6</v>
      </c>
      <c r="DH628" s="19">
        <v>104.8</v>
      </c>
      <c r="DI628" s="19">
        <v>104.4</v>
      </c>
      <c r="DJ628" s="19">
        <v>105.3</v>
      </c>
      <c r="DK628" s="19">
        <v>105.2</v>
      </c>
      <c r="DL628" s="19">
        <v>105.6</v>
      </c>
      <c r="DM628" s="19">
        <v>106.1</v>
      </c>
      <c r="DN628" s="19">
        <v>107.8</v>
      </c>
      <c r="DO628" s="19">
        <v>106.4</v>
      </c>
      <c r="DP628" s="19">
        <v>106.2</v>
      </c>
      <c r="DQ628" s="19">
        <v>106.9</v>
      </c>
      <c r="DR628" s="19">
        <v>107.7</v>
      </c>
      <c r="DS628" s="19">
        <v>108</v>
      </c>
      <c r="DT628" s="19">
        <v>110</v>
      </c>
      <c r="DU628" s="19">
        <v>110.8</v>
      </c>
      <c r="DV628" s="19">
        <v>110.8</v>
      </c>
      <c r="DW628" s="19">
        <v>111.2</v>
      </c>
    </row>
    <row r="629" spans="1:127">
      <c r="A629" s="17" t="s">
        <v>1851</v>
      </c>
      <c r="B629" s="17" t="s">
        <v>1852</v>
      </c>
      <c r="C629" s="18">
        <v>0.72841</v>
      </c>
      <c r="D629" s="19">
        <v>101.1</v>
      </c>
      <c r="E629" s="19">
        <v>100.8</v>
      </c>
      <c r="F629" s="19">
        <v>101.9</v>
      </c>
      <c r="G629" s="19">
        <v>99.8</v>
      </c>
      <c r="H629" s="19">
        <v>102.3</v>
      </c>
      <c r="I629" s="19">
        <v>99.4</v>
      </c>
      <c r="J629" s="19">
        <v>102.2</v>
      </c>
      <c r="K629" s="19">
        <v>101.3</v>
      </c>
      <c r="L629" s="19">
        <v>99.9</v>
      </c>
      <c r="M629" s="19">
        <v>100.7</v>
      </c>
      <c r="N629" s="19">
        <v>103.3</v>
      </c>
      <c r="O629" s="19">
        <v>103.8</v>
      </c>
      <c r="P629" s="19">
        <v>103.1</v>
      </c>
      <c r="Q629" s="19">
        <v>103.3</v>
      </c>
      <c r="R629" s="19">
        <v>100.9</v>
      </c>
      <c r="S629" s="19">
        <v>102.6</v>
      </c>
      <c r="T629" s="19">
        <v>103.5</v>
      </c>
      <c r="U629" s="19">
        <v>104.2</v>
      </c>
      <c r="V629" s="19">
        <v>103.2</v>
      </c>
      <c r="W629" s="19">
        <v>104</v>
      </c>
      <c r="X629" s="19">
        <v>105.3</v>
      </c>
      <c r="Y629" s="19">
        <v>106.5</v>
      </c>
      <c r="Z629" s="19">
        <v>105.6</v>
      </c>
      <c r="AA629" s="19">
        <v>107.9</v>
      </c>
      <c r="AB629" s="19">
        <v>108.7</v>
      </c>
      <c r="AC629" s="19">
        <v>112.5</v>
      </c>
      <c r="AD629" s="19">
        <v>113.6</v>
      </c>
      <c r="AE629" s="19">
        <v>110.4</v>
      </c>
      <c r="AF629" s="19">
        <v>111.3</v>
      </c>
      <c r="AG629" s="19">
        <v>111.4</v>
      </c>
      <c r="AH629" s="19">
        <v>112.1</v>
      </c>
      <c r="AI629" s="19">
        <v>108.1</v>
      </c>
      <c r="AJ629" s="19">
        <v>109.3</v>
      </c>
      <c r="AK629" s="19">
        <v>109.3</v>
      </c>
      <c r="AL629" s="19">
        <v>110.7</v>
      </c>
      <c r="AM629" s="19">
        <v>114.3</v>
      </c>
      <c r="AN629" s="19">
        <v>108.7</v>
      </c>
      <c r="AO629" s="19">
        <v>109.3</v>
      </c>
      <c r="AP629" s="19">
        <v>109.8</v>
      </c>
      <c r="AQ629" s="19">
        <v>109.7</v>
      </c>
      <c r="AR629" s="19">
        <v>108.4</v>
      </c>
      <c r="AS629" s="19">
        <v>108.9</v>
      </c>
      <c r="AT629" s="19">
        <v>107.7</v>
      </c>
      <c r="AU629" s="19">
        <v>108.6</v>
      </c>
      <c r="AV629" s="19">
        <v>107.1</v>
      </c>
      <c r="AW629" s="19">
        <v>106.8</v>
      </c>
      <c r="AX629" s="19">
        <v>107.3</v>
      </c>
      <c r="AY629" s="19">
        <v>108.4</v>
      </c>
      <c r="AZ629" s="19">
        <v>104.9</v>
      </c>
      <c r="BA629" s="19">
        <v>108</v>
      </c>
      <c r="BB629" s="19">
        <v>108</v>
      </c>
      <c r="BC629" s="19">
        <v>106.5</v>
      </c>
      <c r="BD629" s="19">
        <v>105.2</v>
      </c>
      <c r="BE629" s="19">
        <v>108.7</v>
      </c>
      <c r="BF629" s="19">
        <v>110.5</v>
      </c>
      <c r="BG629" s="19">
        <v>106.7</v>
      </c>
      <c r="BH629" s="19">
        <v>108.4</v>
      </c>
      <c r="BI629" s="19">
        <v>109.9</v>
      </c>
      <c r="BJ629" s="19">
        <v>110.1</v>
      </c>
      <c r="BK629" s="19">
        <v>110.5</v>
      </c>
      <c r="BL629" s="19">
        <v>110.9</v>
      </c>
      <c r="BM629" s="19">
        <v>111.5</v>
      </c>
      <c r="BN629" s="19">
        <v>110</v>
      </c>
      <c r="BO629" s="19">
        <v>110.6</v>
      </c>
      <c r="BP629" s="19">
        <v>112</v>
      </c>
      <c r="BQ629" s="19">
        <v>116.6</v>
      </c>
      <c r="BR629" s="19">
        <v>117.2</v>
      </c>
      <c r="BS629" s="19">
        <v>118.4</v>
      </c>
      <c r="BT629" s="19">
        <v>116.9</v>
      </c>
      <c r="BU629" s="19">
        <v>116.7</v>
      </c>
      <c r="BV629" s="19">
        <v>118</v>
      </c>
      <c r="BW629" s="19">
        <v>118.8</v>
      </c>
      <c r="BX629" s="19">
        <v>120.1</v>
      </c>
      <c r="BY629" s="19">
        <v>120.6</v>
      </c>
      <c r="BZ629" s="19">
        <v>120.8</v>
      </c>
      <c r="CA629" s="19">
        <v>122.8</v>
      </c>
      <c r="CB629" s="19">
        <v>121.6</v>
      </c>
      <c r="CC629" s="19">
        <v>121.9</v>
      </c>
      <c r="CD629" s="19">
        <v>125.1</v>
      </c>
      <c r="CE629" s="19">
        <v>123.9</v>
      </c>
      <c r="CF629" s="19">
        <v>124.3</v>
      </c>
      <c r="CG629" s="19">
        <v>125.7</v>
      </c>
      <c r="CH629" s="19">
        <v>125.8</v>
      </c>
      <c r="CI629" s="19">
        <v>124.9</v>
      </c>
      <c r="CJ629" s="19">
        <v>125.3</v>
      </c>
      <c r="CK629" s="19">
        <v>126.1</v>
      </c>
      <c r="CL629" s="19">
        <v>126.1</v>
      </c>
      <c r="CM629" s="19">
        <v>124.4</v>
      </c>
      <c r="CN629" s="19">
        <v>123.2</v>
      </c>
      <c r="CO629" s="19">
        <v>124.2</v>
      </c>
      <c r="CP629" s="19">
        <v>121.9</v>
      </c>
      <c r="CQ629" s="19">
        <v>123.5</v>
      </c>
      <c r="CR629" s="19">
        <v>123.7</v>
      </c>
      <c r="CS629" s="19">
        <v>124.4</v>
      </c>
      <c r="CT629" s="19">
        <v>122.9</v>
      </c>
      <c r="CU629" s="19">
        <v>122.6</v>
      </c>
      <c r="CV629" s="19">
        <v>122.6</v>
      </c>
      <c r="CW629" s="19">
        <v>120.3</v>
      </c>
      <c r="CX629" s="19">
        <v>123.6</v>
      </c>
      <c r="CY629" s="19">
        <v>123.7</v>
      </c>
      <c r="CZ629" s="19">
        <v>122.5</v>
      </c>
      <c r="DA629" s="19">
        <v>123.9</v>
      </c>
      <c r="DB629" s="19">
        <v>124.2</v>
      </c>
      <c r="DC629" s="19">
        <v>125.7</v>
      </c>
      <c r="DD629" s="19">
        <v>126.8</v>
      </c>
      <c r="DE629" s="19">
        <v>127.8</v>
      </c>
      <c r="DF629" s="19">
        <v>128.80000000000001</v>
      </c>
      <c r="DG629" s="19">
        <v>129.69999999999999</v>
      </c>
      <c r="DH629" s="19">
        <v>131.30000000000001</v>
      </c>
      <c r="DI629" s="19">
        <v>132.69999999999999</v>
      </c>
      <c r="DJ629" s="19">
        <v>134.1</v>
      </c>
      <c r="DK629" s="19">
        <v>134.1</v>
      </c>
      <c r="DL629" s="19">
        <v>135.69999999999999</v>
      </c>
      <c r="DM629" s="19">
        <v>136.4</v>
      </c>
      <c r="DN629" s="19">
        <v>136.9</v>
      </c>
      <c r="DO629" s="19">
        <v>136.9</v>
      </c>
      <c r="DP629" s="19">
        <v>138.30000000000001</v>
      </c>
      <c r="DQ629" s="19">
        <v>140.30000000000001</v>
      </c>
      <c r="DR629" s="19">
        <v>140.1</v>
      </c>
      <c r="DS629" s="19">
        <v>140.80000000000001</v>
      </c>
      <c r="DT629" s="19">
        <v>143.69999999999999</v>
      </c>
      <c r="DU629" s="19">
        <v>143.9</v>
      </c>
      <c r="DV629" s="19">
        <v>143.19999999999999</v>
      </c>
      <c r="DW629" s="19">
        <v>144.30000000000001</v>
      </c>
    </row>
    <row r="630" spans="1:127">
      <c r="A630" s="17" t="s">
        <v>1853</v>
      </c>
      <c r="B630" s="17" t="s">
        <v>1854</v>
      </c>
      <c r="C630" s="18">
        <v>0.18662000000000001</v>
      </c>
      <c r="D630" s="19">
        <v>108.1</v>
      </c>
      <c r="E630" s="19">
        <v>100.5</v>
      </c>
      <c r="F630" s="19">
        <v>104.7</v>
      </c>
      <c r="G630" s="19">
        <v>102.3</v>
      </c>
      <c r="H630" s="19">
        <v>103.2</v>
      </c>
      <c r="I630" s="19">
        <v>98.3</v>
      </c>
      <c r="J630" s="19">
        <v>101.6</v>
      </c>
      <c r="K630" s="19">
        <v>98.8</v>
      </c>
      <c r="L630" s="19">
        <v>98.2</v>
      </c>
      <c r="M630" s="19">
        <v>99.5</v>
      </c>
      <c r="N630" s="19">
        <v>98.5</v>
      </c>
      <c r="O630" s="19">
        <v>99.1</v>
      </c>
      <c r="P630" s="19">
        <v>96.6</v>
      </c>
      <c r="Q630" s="19">
        <v>96.9</v>
      </c>
      <c r="R630" s="19">
        <v>99.1</v>
      </c>
      <c r="S630" s="19">
        <v>102.5</v>
      </c>
      <c r="T630" s="19">
        <v>102.9</v>
      </c>
      <c r="U630" s="19">
        <v>103.3</v>
      </c>
      <c r="V630" s="19">
        <v>101.2</v>
      </c>
      <c r="W630" s="19">
        <v>101.4</v>
      </c>
      <c r="X630" s="19">
        <v>99</v>
      </c>
      <c r="Y630" s="19">
        <v>102.1</v>
      </c>
      <c r="Z630" s="19">
        <v>100.5</v>
      </c>
      <c r="AA630" s="19">
        <v>100.2</v>
      </c>
      <c r="AB630" s="19">
        <v>102.1</v>
      </c>
      <c r="AC630" s="19">
        <v>108.8</v>
      </c>
      <c r="AD630" s="19">
        <v>110.4</v>
      </c>
      <c r="AE630" s="19">
        <v>109.7</v>
      </c>
      <c r="AF630" s="19">
        <v>111.1</v>
      </c>
      <c r="AG630" s="19">
        <v>109.9</v>
      </c>
      <c r="AH630" s="19">
        <v>109.5</v>
      </c>
      <c r="AI630" s="19">
        <v>101.4</v>
      </c>
      <c r="AJ630" s="19">
        <v>101.7</v>
      </c>
      <c r="AK630" s="19">
        <v>101.7</v>
      </c>
      <c r="AL630" s="19">
        <v>100</v>
      </c>
      <c r="AM630" s="19">
        <v>100.9</v>
      </c>
      <c r="AN630" s="19">
        <v>100.9</v>
      </c>
      <c r="AO630" s="19">
        <v>101.5</v>
      </c>
      <c r="AP630" s="19">
        <v>101.5</v>
      </c>
      <c r="AQ630" s="19">
        <v>100.3</v>
      </c>
      <c r="AR630" s="19">
        <v>93.8</v>
      </c>
      <c r="AS630" s="19">
        <v>93.8</v>
      </c>
      <c r="AT630" s="19">
        <v>93.6</v>
      </c>
      <c r="AU630" s="19">
        <v>93.9</v>
      </c>
      <c r="AV630" s="19">
        <v>93.4</v>
      </c>
      <c r="AW630" s="19">
        <v>93.6</v>
      </c>
      <c r="AX630" s="19">
        <v>93.3</v>
      </c>
      <c r="AY630" s="19">
        <v>92.1</v>
      </c>
      <c r="AZ630" s="19">
        <v>91.1</v>
      </c>
      <c r="BA630" s="19">
        <v>93</v>
      </c>
      <c r="BB630" s="19">
        <v>93.6</v>
      </c>
      <c r="BC630" s="19">
        <v>92</v>
      </c>
      <c r="BD630" s="19">
        <v>89.1</v>
      </c>
      <c r="BE630" s="19">
        <v>91.4</v>
      </c>
      <c r="BF630" s="19">
        <v>91.7</v>
      </c>
      <c r="BG630" s="19">
        <v>94.7</v>
      </c>
      <c r="BH630" s="19">
        <v>99.1</v>
      </c>
      <c r="BI630" s="19">
        <v>99.8</v>
      </c>
      <c r="BJ630" s="19">
        <v>99.2</v>
      </c>
      <c r="BK630" s="19">
        <v>98.3</v>
      </c>
      <c r="BL630" s="19">
        <v>102.1</v>
      </c>
      <c r="BM630" s="19">
        <v>101</v>
      </c>
      <c r="BN630" s="19">
        <v>99.2</v>
      </c>
      <c r="BO630" s="19">
        <v>103.9</v>
      </c>
      <c r="BP630" s="19">
        <v>101.7</v>
      </c>
      <c r="BQ630" s="19">
        <v>103.9</v>
      </c>
      <c r="BR630" s="19">
        <v>103.5</v>
      </c>
      <c r="BS630" s="19">
        <v>104.1</v>
      </c>
      <c r="BT630" s="19">
        <v>104.3</v>
      </c>
      <c r="BU630" s="19">
        <v>108.3</v>
      </c>
      <c r="BV630" s="19">
        <v>108.8</v>
      </c>
      <c r="BW630" s="19">
        <v>109.8</v>
      </c>
      <c r="BX630" s="19">
        <v>110.5</v>
      </c>
      <c r="BY630" s="19">
        <v>111</v>
      </c>
      <c r="BZ630" s="19">
        <v>112.8</v>
      </c>
      <c r="CA630" s="19">
        <v>114.3</v>
      </c>
      <c r="CB630" s="19">
        <v>111.6</v>
      </c>
      <c r="CC630" s="19">
        <v>111.7</v>
      </c>
      <c r="CD630" s="19">
        <v>115.8</v>
      </c>
      <c r="CE630" s="19">
        <v>115.4</v>
      </c>
      <c r="CF630" s="19">
        <v>114.9</v>
      </c>
      <c r="CG630" s="19">
        <v>115.9</v>
      </c>
      <c r="CH630" s="19">
        <v>115.8</v>
      </c>
      <c r="CI630" s="19">
        <v>115</v>
      </c>
      <c r="CJ630" s="19">
        <v>113.7</v>
      </c>
      <c r="CK630" s="19">
        <v>113.3</v>
      </c>
      <c r="CL630" s="19">
        <v>115.2</v>
      </c>
      <c r="CM630" s="19">
        <v>111.7</v>
      </c>
      <c r="CN630" s="19">
        <v>110.4</v>
      </c>
      <c r="CO630" s="19">
        <v>111.1</v>
      </c>
      <c r="CP630" s="19">
        <v>111</v>
      </c>
      <c r="CQ630" s="19">
        <v>112.1</v>
      </c>
      <c r="CR630" s="19">
        <v>110.1</v>
      </c>
      <c r="CS630" s="19">
        <v>113.1</v>
      </c>
      <c r="CT630" s="19">
        <v>109.5</v>
      </c>
      <c r="CU630" s="19">
        <v>109.1</v>
      </c>
      <c r="CV630" s="19">
        <v>109</v>
      </c>
      <c r="CW630" s="19">
        <v>109.9</v>
      </c>
      <c r="CX630" s="19">
        <v>113.5</v>
      </c>
      <c r="CY630" s="19">
        <v>114</v>
      </c>
      <c r="CZ630" s="19">
        <v>112.8</v>
      </c>
      <c r="DA630" s="19">
        <v>115.4</v>
      </c>
      <c r="DB630" s="19">
        <v>113.6</v>
      </c>
      <c r="DC630" s="19">
        <v>114.1</v>
      </c>
      <c r="DD630" s="19">
        <v>114.7</v>
      </c>
      <c r="DE630" s="19">
        <v>117.7</v>
      </c>
      <c r="DF630" s="19">
        <v>117.3</v>
      </c>
      <c r="DG630" s="19">
        <v>119.5</v>
      </c>
      <c r="DH630" s="19">
        <v>120.8</v>
      </c>
      <c r="DI630" s="19">
        <v>125.8</v>
      </c>
      <c r="DJ630" s="19">
        <v>124.6</v>
      </c>
      <c r="DK630" s="19">
        <v>121.8</v>
      </c>
      <c r="DL630" s="19">
        <v>129.19999999999999</v>
      </c>
      <c r="DM630" s="19">
        <v>131.6</v>
      </c>
      <c r="DN630" s="19">
        <v>133.6</v>
      </c>
      <c r="DO630" s="19">
        <v>134</v>
      </c>
      <c r="DP630" s="19">
        <v>134</v>
      </c>
      <c r="DQ630" s="19">
        <v>136.5</v>
      </c>
      <c r="DR630" s="19">
        <v>137.6</v>
      </c>
      <c r="DS630" s="19">
        <v>141.4</v>
      </c>
      <c r="DT630" s="19">
        <v>150.69999999999999</v>
      </c>
      <c r="DU630" s="19">
        <v>146.1</v>
      </c>
      <c r="DV630" s="19">
        <v>145</v>
      </c>
      <c r="DW630" s="19">
        <v>151.1</v>
      </c>
    </row>
    <row r="631" spans="1:127">
      <c r="A631" s="17" t="s">
        <v>1855</v>
      </c>
      <c r="B631" s="17" t="s">
        <v>1856</v>
      </c>
      <c r="C631" s="18">
        <v>0.27659</v>
      </c>
      <c r="D631" s="19">
        <v>96.1</v>
      </c>
      <c r="E631" s="19">
        <v>98.3</v>
      </c>
      <c r="F631" s="19">
        <v>97.3</v>
      </c>
      <c r="G631" s="19">
        <v>95.6</v>
      </c>
      <c r="H631" s="19">
        <v>100.9</v>
      </c>
      <c r="I631" s="19">
        <v>95</v>
      </c>
      <c r="J631" s="19">
        <v>99.8</v>
      </c>
      <c r="K631" s="19">
        <v>97.9</v>
      </c>
      <c r="L631" s="19">
        <v>94.1</v>
      </c>
      <c r="M631" s="19">
        <v>95.2</v>
      </c>
      <c r="N631" s="19">
        <v>100.7</v>
      </c>
      <c r="O631" s="19">
        <v>102.6</v>
      </c>
      <c r="P631" s="19">
        <v>102.1</v>
      </c>
      <c r="Q631" s="19">
        <v>101.7</v>
      </c>
      <c r="R631" s="19">
        <v>95.3</v>
      </c>
      <c r="S631" s="19">
        <v>96.2</v>
      </c>
      <c r="T631" s="19">
        <v>97.1</v>
      </c>
      <c r="U631" s="19">
        <v>101.6</v>
      </c>
      <c r="V631" s="19">
        <v>101</v>
      </c>
      <c r="W631" s="19">
        <v>99.8</v>
      </c>
      <c r="X631" s="19">
        <v>100.8</v>
      </c>
      <c r="Y631" s="19">
        <v>101.2</v>
      </c>
      <c r="Z631" s="19">
        <v>101.3</v>
      </c>
      <c r="AA631" s="19">
        <v>105.6</v>
      </c>
      <c r="AB631" s="19">
        <v>105.4</v>
      </c>
      <c r="AC631" s="19">
        <v>108.4</v>
      </c>
      <c r="AD631" s="19">
        <v>108.9</v>
      </c>
      <c r="AE631" s="19">
        <v>104.2</v>
      </c>
      <c r="AF631" s="19">
        <v>105.2</v>
      </c>
      <c r="AG631" s="19">
        <v>105.5</v>
      </c>
      <c r="AH631" s="19">
        <v>106.6</v>
      </c>
      <c r="AI631" s="19">
        <v>100.5</v>
      </c>
      <c r="AJ631" s="19">
        <v>104</v>
      </c>
      <c r="AK631" s="19">
        <v>100.8</v>
      </c>
      <c r="AL631" s="19">
        <v>105.4</v>
      </c>
      <c r="AM631" s="19">
        <v>114.9</v>
      </c>
      <c r="AN631" s="19">
        <v>102.5</v>
      </c>
      <c r="AO631" s="19">
        <v>106.4</v>
      </c>
      <c r="AP631" s="19">
        <v>109.4</v>
      </c>
      <c r="AQ631" s="19">
        <v>108.7</v>
      </c>
      <c r="AR631" s="19">
        <v>108.4</v>
      </c>
      <c r="AS631" s="19">
        <v>108.2</v>
      </c>
      <c r="AT631" s="19">
        <v>109.9</v>
      </c>
      <c r="AU631" s="19">
        <v>109.8</v>
      </c>
      <c r="AV631" s="19">
        <v>108.5</v>
      </c>
      <c r="AW631" s="19">
        <v>109</v>
      </c>
      <c r="AX631" s="19">
        <v>107.6</v>
      </c>
      <c r="AY631" s="19">
        <v>111</v>
      </c>
      <c r="AZ631" s="19">
        <v>108</v>
      </c>
      <c r="BA631" s="19">
        <v>111.2</v>
      </c>
      <c r="BB631" s="19">
        <v>109</v>
      </c>
      <c r="BC631" s="19">
        <v>106.7</v>
      </c>
      <c r="BD631" s="19">
        <v>106</v>
      </c>
      <c r="BE631" s="19">
        <v>114.1</v>
      </c>
      <c r="BF631" s="19">
        <v>111.3</v>
      </c>
      <c r="BG631" s="19">
        <v>108.2</v>
      </c>
      <c r="BH631" s="19">
        <v>107.6</v>
      </c>
      <c r="BI631" s="19">
        <v>113.9</v>
      </c>
      <c r="BJ631" s="19">
        <v>110.6</v>
      </c>
      <c r="BK631" s="19">
        <v>111</v>
      </c>
      <c r="BL631" s="19">
        <v>109.6</v>
      </c>
      <c r="BM631" s="19">
        <v>111.4</v>
      </c>
      <c r="BN631" s="19">
        <v>109.4</v>
      </c>
      <c r="BO631" s="19">
        <v>107.9</v>
      </c>
      <c r="BP631" s="19">
        <v>117</v>
      </c>
      <c r="BQ631" s="19">
        <v>127.8</v>
      </c>
      <c r="BR631" s="19">
        <v>129.6</v>
      </c>
      <c r="BS631" s="19">
        <v>131.9</v>
      </c>
      <c r="BT631" s="19">
        <v>131.1</v>
      </c>
      <c r="BU631" s="19">
        <v>131.1</v>
      </c>
      <c r="BV631" s="19">
        <v>128.80000000000001</v>
      </c>
      <c r="BW631" s="19">
        <v>133.5</v>
      </c>
      <c r="BX631" s="19">
        <v>134.5</v>
      </c>
      <c r="BY631" s="19">
        <v>133.19999999999999</v>
      </c>
      <c r="BZ631" s="19">
        <v>133.69999999999999</v>
      </c>
      <c r="CA631" s="19">
        <v>138.80000000000001</v>
      </c>
      <c r="CB631" s="19">
        <v>136.5</v>
      </c>
      <c r="CC631" s="19">
        <v>137</v>
      </c>
      <c r="CD631" s="19">
        <v>138.19999999999999</v>
      </c>
      <c r="CE631" s="19">
        <v>137.19999999999999</v>
      </c>
      <c r="CF631" s="19">
        <v>141.1</v>
      </c>
      <c r="CG631" s="19">
        <v>143.69999999999999</v>
      </c>
      <c r="CH631" s="19">
        <v>142.4</v>
      </c>
      <c r="CI631" s="19">
        <v>140.69999999999999</v>
      </c>
      <c r="CJ631" s="19">
        <v>143.19999999999999</v>
      </c>
      <c r="CK631" s="19">
        <v>145.30000000000001</v>
      </c>
      <c r="CL631" s="19">
        <v>144.80000000000001</v>
      </c>
      <c r="CM631" s="19">
        <v>144.69999999999999</v>
      </c>
      <c r="CN631" s="19">
        <v>139.5</v>
      </c>
      <c r="CO631" s="19">
        <v>140.5</v>
      </c>
      <c r="CP631" s="19">
        <v>137.4</v>
      </c>
      <c r="CQ631" s="19">
        <v>141.80000000000001</v>
      </c>
      <c r="CR631" s="19">
        <v>142.69999999999999</v>
      </c>
      <c r="CS631" s="19">
        <v>142.1</v>
      </c>
      <c r="CT631" s="19">
        <v>142.19999999999999</v>
      </c>
      <c r="CU631" s="19">
        <v>140.6</v>
      </c>
      <c r="CV631" s="19">
        <v>140.6</v>
      </c>
      <c r="CW631" s="19">
        <v>132.19999999999999</v>
      </c>
      <c r="CX631" s="19">
        <v>136.69999999999999</v>
      </c>
      <c r="CY631" s="19">
        <v>140</v>
      </c>
      <c r="CZ631" s="19">
        <v>140.69999999999999</v>
      </c>
      <c r="DA631" s="19">
        <v>141.30000000000001</v>
      </c>
      <c r="DB631" s="19">
        <v>142.30000000000001</v>
      </c>
      <c r="DC631" s="19">
        <v>145</v>
      </c>
      <c r="DD631" s="19">
        <v>144.9</v>
      </c>
      <c r="DE631" s="19">
        <v>144.69999999999999</v>
      </c>
      <c r="DF631" s="19">
        <v>144.19999999999999</v>
      </c>
      <c r="DG631" s="19">
        <v>145</v>
      </c>
      <c r="DH631" s="19">
        <v>145.19999999999999</v>
      </c>
      <c r="DI631" s="19">
        <v>144.19999999999999</v>
      </c>
      <c r="DJ631" s="19">
        <v>149.1</v>
      </c>
      <c r="DK631" s="19">
        <v>150.30000000000001</v>
      </c>
      <c r="DL631" s="19">
        <v>150.69999999999999</v>
      </c>
      <c r="DM631" s="19">
        <v>149.4</v>
      </c>
      <c r="DN631" s="19">
        <v>148</v>
      </c>
      <c r="DO631" s="19">
        <v>148.1</v>
      </c>
      <c r="DP631" s="19">
        <v>150</v>
      </c>
      <c r="DQ631" s="19">
        <v>153.9</v>
      </c>
      <c r="DR631" s="19">
        <v>151.19999999999999</v>
      </c>
      <c r="DS631" s="19">
        <v>150.6</v>
      </c>
      <c r="DT631" s="19">
        <v>151.69999999999999</v>
      </c>
      <c r="DU631" s="19">
        <v>152</v>
      </c>
      <c r="DV631" s="19">
        <v>151.1</v>
      </c>
      <c r="DW631" s="19">
        <v>150.9</v>
      </c>
    </row>
    <row r="632" spans="1:127">
      <c r="A632" s="17" t="s">
        <v>1857</v>
      </c>
      <c r="B632" s="17" t="s">
        <v>1858</v>
      </c>
      <c r="C632" s="18">
        <v>1.294E-2</v>
      </c>
      <c r="D632" s="19">
        <v>99.3</v>
      </c>
      <c r="E632" s="19">
        <v>100.4</v>
      </c>
      <c r="F632" s="19">
        <v>99.3</v>
      </c>
      <c r="G632" s="19">
        <v>99.5</v>
      </c>
      <c r="H632" s="19">
        <v>100.6</v>
      </c>
      <c r="I632" s="19">
        <v>101.5</v>
      </c>
      <c r="J632" s="19">
        <v>102.1</v>
      </c>
      <c r="K632" s="19">
        <v>101.7</v>
      </c>
      <c r="L632" s="19">
        <v>100.6</v>
      </c>
      <c r="M632" s="19">
        <v>101.3</v>
      </c>
      <c r="N632" s="19">
        <v>101.5</v>
      </c>
      <c r="O632" s="19">
        <v>102.6</v>
      </c>
      <c r="P632" s="19">
        <v>101.5</v>
      </c>
      <c r="Q632" s="19">
        <v>103</v>
      </c>
      <c r="R632" s="19">
        <v>104.1</v>
      </c>
      <c r="S632" s="19">
        <v>105</v>
      </c>
      <c r="T632" s="19">
        <v>109.1</v>
      </c>
      <c r="U632" s="19">
        <v>106.4</v>
      </c>
      <c r="V632" s="19">
        <v>107.9</v>
      </c>
      <c r="W632" s="19">
        <v>107</v>
      </c>
      <c r="X632" s="19">
        <v>106.4</v>
      </c>
      <c r="Y632" s="19">
        <v>106.8</v>
      </c>
      <c r="Z632" s="19">
        <v>107.7</v>
      </c>
      <c r="AA632" s="19">
        <v>113.7</v>
      </c>
      <c r="AB632" s="19">
        <v>114.4</v>
      </c>
      <c r="AC632" s="19">
        <v>113.7</v>
      </c>
      <c r="AD632" s="19">
        <v>113.7</v>
      </c>
      <c r="AE632" s="19">
        <v>114.6</v>
      </c>
      <c r="AF632" s="19">
        <v>114.2</v>
      </c>
      <c r="AG632" s="19">
        <v>114.6</v>
      </c>
      <c r="AH632" s="19">
        <v>111.4</v>
      </c>
      <c r="AI632" s="19">
        <v>112.5</v>
      </c>
      <c r="AJ632" s="19">
        <v>113.1</v>
      </c>
      <c r="AK632" s="19">
        <v>112.3</v>
      </c>
      <c r="AL632" s="19">
        <v>112.9</v>
      </c>
      <c r="AM632" s="19">
        <v>113.1</v>
      </c>
      <c r="AN632" s="19">
        <v>111.4</v>
      </c>
      <c r="AO632" s="19">
        <v>111.8</v>
      </c>
      <c r="AP632" s="19">
        <v>112.3</v>
      </c>
      <c r="AQ632" s="19">
        <v>112.7</v>
      </c>
      <c r="AR632" s="19">
        <v>111.8</v>
      </c>
      <c r="AS632" s="19">
        <v>113.1</v>
      </c>
      <c r="AT632" s="19">
        <v>111.1</v>
      </c>
      <c r="AU632" s="19">
        <v>112.3</v>
      </c>
      <c r="AV632" s="19">
        <v>111.6</v>
      </c>
      <c r="AW632" s="19">
        <v>113.8</v>
      </c>
      <c r="AX632" s="19">
        <v>112.3</v>
      </c>
      <c r="AY632" s="19">
        <v>113.1</v>
      </c>
      <c r="AZ632" s="19">
        <v>111.6</v>
      </c>
      <c r="BA632" s="19">
        <v>111.6</v>
      </c>
      <c r="BB632" s="19">
        <v>111.6</v>
      </c>
      <c r="BC632" s="19">
        <v>111.6</v>
      </c>
      <c r="BD632" s="19">
        <v>111.6</v>
      </c>
      <c r="BE632" s="19">
        <v>111.6</v>
      </c>
      <c r="BF632" s="19">
        <v>112.7</v>
      </c>
      <c r="BG632" s="19">
        <v>111.6</v>
      </c>
      <c r="BH632" s="19">
        <v>112.7</v>
      </c>
      <c r="BI632" s="19">
        <v>112.7</v>
      </c>
      <c r="BJ632" s="19">
        <v>112.7</v>
      </c>
      <c r="BK632" s="19">
        <v>112.7</v>
      </c>
      <c r="BL632" s="19">
        <v>112.7</v>
      </c>
      <c r="BM632" s="19">
        <v>113.8</v>
      </c>
      <c r="BN632" s="19">
        <v>113.8</v>
      </c>
      <c r="BO632" s="19">
        <v>121.4</v>
      </c>
      <c r="BP632" s="19">
        <v>121.4</v>
      </c>
      <c r="BQ632" s="19">
        <v>121.4</v>
      </c>
      <c r="BR632" s="19">
        <v>121.4</v>
      </c>
      <c r="BS632" s="19">
        <v>121.4</v>
      </c>
      <c r="BT632" s="19">
        <v>120.2</v>
      </c>
      <c r="BU632" s="19">
        <v>120.2</v>
      </c>
      <c r="BV632" s="19">
        <v>119</v>
      </c>
      <c r="BW632" s="19">
        <v>116.4</v>
      </c>
      <c r="BX632" s="19">
        <v>117.7</v>
      </c>
      <c r="BY632" s="19">
        <v>119</v>
      </c>
      <c r="BZ632" s="19">
        <v>119</v>
      </c>
      <c r="CA632" s="19">
        <v>119</v>
      </c>
      <c r="CB632" s="19">
        <v>119</v>
      </c>
      <c r="CC632" s="19">
        <v>120</v>
      </c>
      <c r="CD632" s="19">
        <v>120</v>
      </c>
      <c r="CE632" s="19">
        <v>123.3</v>
      </c>
      <c r="CF632" s="19">
        <v>123.3</v>
      </c>
      <c r="CG632" s="19">
        <v>123.3</v>
      </c>
      <c r="CH632" s="19">
        <v>123.8</v>
      </c>
      <c r="CI632" s="19">
        <v>123.8</v>
      </c>
      <c r="CJ632" s="19">
        <v>123.8</v>
      </c>
      <c r="CK632" s="19">
        <v>123.8</v>
      </c>
      <c r="CL632" s="19">
        <v>123.8</v>
      </c>
      <c r="CM632" s="19">
        <v>126.3</v>
      </c>
      <c r="CN632" s="19">
        <v>125.3</v>
      </c>
      <c r="CO632" s="19">
        <v>125</v>
      </c>
      <c r="CP632" s="19">
        <v>124.2</v>
      </c>
      <c r="CQ632" s="19">
        <v>124.5</v>
      </c>
      <c r="CR632" s="19">
        <v>125</v>
      </c>
      <c r="CS632" s="19">
        <v>125</v>
      </c>
      <c r="CT632" s="19">
        <v>125</v>
      </c>
      <c r="CU632" s="19">
        <v>125</v>
      </c>
      <c r="CV632" s="19">
        <v>125</v>
      </c>
      <c r="CW632" s="19">
        <v>125</v>
      </c>
      <c r="CX632" s="19">
        <v>126.2</v>
      </c>
      <c r="CY632" s="19">
        <v>126.2</v>
      </c>
      <c r="CZ632" s="19">
        <v>126.2</v>
      </c>
      <c r="DA632" s="19">
        <v>126.2</v>
      </c>
      <c r="DB632" s="19">
        <v>126.2</v>
      </c>
      <c r="DC632" s="19">
        <v>127.4</v>
      </c>
      <c r="DD632" s="19">
        <v>129.80000000000001</v>
      </c>
      <c r="DE632" s="19">
        <v>131.1</v>
      </c>
      <c r="DF632" s="19">
        <v>132.4</v>
      </c>
      <c r="DG632" s="19">
        <v>133.6</v>
      </c>
      <c r="DH632" s="19">
        <v>133.6</v>
      </c>
      <c r="DI632" s="19">
        <v>133.6</v>
      </c>
      <c r="DJ632" s="19">
        <v>138.5</v>
      </c>
      <c r="DK632" s="19">
        <v>138.5</v>
      </c>
      <c r="DL632" s="19">
        <v>141.9</v>
      </c>
      <c r="DM632" s="19">
        <v>143.1</v>
      </c>
      <c r="DN632" s="19">
        <v>143.1</v>
      </c>
      <c r="DO632" s="19">
        <v>143.1</v>
      </c>
      <c r="DP632" s="19">
        <v>143.1</v>
      </c>
      <c r="DQ632" s="19">
        <v>145.4</v>
      </c>
      <c r="DR632" s="19">
        <v>145.4</v>
      </c>
      <c r="DS632" s="19">
        <v>145.4</v>
      </c>
      <c r="DT632" s="19">
        <v>147.30000000000001</v>
      </c>
      <c r="DU632" s="19">
        <v>147.80000000000001</v>
      </c>
      <c r="DV632" s="19">
        <v>147.80000000000001</v>
      </c>
      <c r="DW632" s="19">
        <v>146.9</v>
      </c>
    </row>
    <row r="633" spans="1:127">
      <c r="A633" s="17" t="s">
        <v>1859</v>
      </c>
      <c r="B633" s="17" t="s">
        <v>1860</v>
      </c>
      <c r="C633" s="18">
        <v>2.264E-2</v>
      </c>
      <c r="D633" s="19">
        <v>106.3</v>
      </c>
      <c r="E633" s="19">
        <v>97.5</v>
      </c>
      <c r="F633" s="19">
        <v>102.5</v>
      </c>
      <c r="G633" s="19">
        <v>102.2</v>
      </c>
      <c r="H633" s="19">
        <v>97.3</v>
      </c>
      <c r="I633" s="19">
        <v>98.2</v>
      </c>
      <c r="J633" s="19">
        <v>97.2</v>
      </c>
      <c r="K633" s="19">
        <v>97.4</v>
      </c>
      <c r="L633" s="19">
        <v>94.7</v>
      </c>
      <c r="M633" s="19">
        <v>97.5</v>
      </c>
      <c r="N633" s="19">
        <v>98.3</v>
      </c>
      <c r="O633" s="19">
        <v>103.2</v>
      </c>
      <c r="P633" s="19">
        <v>98.1</v>
      </c>
      <c r="Q633" s="19">
        <v>97.8</v>
      </c>
      <c r="R633" s="19">
        <v>97.8</v>
      </c>
      <c r="S633" s="19">
        <v>97.3</v>
      </c>
      <c r="T633" s="19">
        <v>98.4</v>
      </c>
      <c r="U633" s="19">
        <v>98.2</v>
      </c>
      <c r="V633" s="19">
        <v>103.5</v>
      </c>
      <c r="W633" s="19">
        <v>99</v>
      </c>
      <c r="X633" s="19">
        <v>106.3</v>
      </c>
      <c r="Y633" s="19">
        <v>107.9</v>
      </c>
      <c r="Z633" s="19">
        <v>111.2</v>
      </c>
      <c r="AA633" s="19">
        <v>120.4</v>
      </c>
      <c r="AB633" s="19">
        <v>123.5</v>
      </c>
      <c r="AC633" s="19">
        <v>123.5</v>
      </c>
      <c r="AD633" s="19">
        <v>123.5</v>
      </c>
      <c r="AE633" s="19">
        <v>112.7</v>
      </c>
      <c r="AF633" s="19">
        <v>114.5</v>
      </c>
      <c r="AG633" s="19">
        <v>115</v>
      </c>
      <c r="AH633" s="19">
        <v>112.9</v>
      </c>
      <c r="AI633" s="19">
        <v>114.5</v>
      </c>
      <c r="AJ633" s="19">
        <v>115.7</v>
      </c>
      <c r="AK633" s="19">
        <v>116.4</v>
      </c>
      <c r="AL633" s="19">
        <v>128.69999999999999</v>
      </c>
      <c r="AM633" s="19">
        <v>134.5</v>
      </c>
      <c r="AN633" s="19">
        <v>140.30000000000001</v>
      </c>
      <c r="AO633" s="19">
        <v>120.9</v>
      </c>
      <c r="AP633" s="19">
        <v>118.9</v>
      </c>
      <c r="AQ633" s="19">
        <v>118.2</v>
      </c>
      <c r="AR633" s="19">
        <v>118.1</v>
      </c>
      <c r="AS633" s="19">
        <v>118.4</v>
      </c>
      <c r="AT633" s="19">
        <v>117.8</v>
      </c>
      <c r="AU633" s="19">
        <v>116.8</v>
      </c>
      <c r="AV633" s="19">
        <v>116.6</v>
      </c>
      <c r="AW633" s="19">
        <v>118.5</v>
      </c>
      <c r="AX633" s="19">
        <v>119</v>
      </c>
      <c r="AY633" s="19">
        <v>119.4</v>
      </c>
      <c r="AZ633" s="19">
        <v>118.8</v>
      </c>
      <c r="BA633" s="19">
        <v>118.7</v>
      </c>
      <c r="BB633" s="19">
        <v>118.6</v>
      </c>
      <c r="BC633" s="19">
        <v>119</v>
      </c>
      <c r="BD633" s="19">
        <v>118.9</v>
      </c>
      <c r="BE633" s="19">
        <v>119</v>
      </c>
      <c r="BF633" s="19">
        <v>120</v>
      </c>
      <c r="BG633" s="19">
        <v>120.2</v>
      </c>
      <c r="BH633" s="19">
        <v>120.9</v>
      </c>
      <c r="BI633" s="19">
        <v>121.1</v>
      </c>
      <c r="BJ633" s="19">
        <v>120.1</v>
      </c>
      <c r="BK633" s="19">
        <v>120.3</v>
      </c>
      <c r="BL633" s="19">
        <v>120.6</v>
      </c>
      <c r="BM633" s="19">
        <v>121.4</v>
      </c>
      <c r="BN633" s="19">
        <v>120.4</v>
      </c>
      <c r="BO633" s="19">
        <v>119</v>
      </c>
      <c r="BP633" s="19">
        <v>114.7</v>
      </c>
      <c r="BQ633" s="19">
        <v>116.4</v>
      </c>
      <c r="BR633" s="19">
        <v>116.9</v>
      </c>
      <c r="BS633" s="19">
        <v>116.6</v>
      </c>
      <c r="BT633" s="19">
        <v>114.9</v>
      </c>
      <c r="BU633" s="19">
        <v>115.6</v>
      </c>
      <c r="BV633" s="19">
        <v>115.8</v>
      </c>
      <c r="BW633" s="19">
        <v>114.5</v>
      </c>
      <c r="BX633" s="19">
        <v>114.7</v>
      </c>
      <c r="BY633" s="19">
        <v>118.1</v>
      </c>
      <c r="BZ633" s="19">
        <v>117.4</v>
      </c>
      <c r="CA633" s="19">
        <v>117.3</v>
      </c>
      <c r="CB633" s="19">
        <v>117.3</v>
      </c>
      <c r="CC633" s="19">
        <v>117.3</v>
      </c>
      <c r="CD633" s="19">
        <v>117.3</v>
      </c>
      <c r="CE633" s="19">
        <v>117.6</v>
      </c>
      <c r="CF633" s="19">
        <v>116.7</v>
      </c>
      <c r="CG633" s="19">
        <v>116.9</v>
      </c>
      <c r="CH633" s="19">
        <v>117.1</v>
      </c>
      <c r="CI633" s="19">
        <v>117.9</v>
      </c>
      <c r="CJ633" s="19">
        <v>118.1</v>
      </c>
      <c r="CK633" s="19">
        <v>117.9</v>
      </c>
      <c r="CL633" s="19">
        <v>117.6</v>
      </c>
      <c r="CM633" s="19">
        <v>116.3</v>
      </c>
      <c r="CN633" s="19">
        <v>116.4</v>
      </c>
      <c r="CO633" s="19">
        <v>116</v>
      </c>
      <c r="CP633" s="19">
        <v>115.9</v>
      </c>
      <c r="CQ633" s="19">
        <v>116</v>
      </c>
      <c r="CR633" s="19">
        <v>115.8</v>
      </c>
      <c r="CS633" s="19">
        <v>115.9</v>
      </c>
      <c r="CT633" s="19">
        <v>115.5</v>
      </c>
      <c r="CU633" s="19">
        <v>115.8</v>
      </c>
      <c r="CV633" s="19">
        <v>115.6</v>
      </c>
      <c r="CW633" s="19">
        <v>115.4</v>
      </c>
      <c r="CX633" s="19">
        <v>116.4</v>
      </c>
      <c r="CY633" s="19">
        <v>117.3</v>
      </c>
      <c r="CZ633" s="19">
        <v>118</v>
      </c>
      <c r="DA633" s="19">
        <v>118.1</v>
      </c>
      <c r="DB633" s="19">
        <v>118.6</v>
      </c>
      <c r="DC633" s="19">
        <v>119.6</v>
      </c>
      <c r="DD633" s="19">
        <v>119.1</v>
      </c>
      <c r="DE633" s="19">
        <v>121.1</v>
      </c>
      <c r="DF633" s="19">
        <v>123.1</v>
      </c>
      <c r="DG633" s="19">
        <v>123.7</v>
      </c>
      <c r="DH633" s="19">
        <v>124.9</v>
      </c>
      <c r="DI633" s="19">
        <v>126.7</v>
      </c>
      <c r="DJ633" s="19">
        <v>127.6</v>
      </c>
      <c r="DK633" s="19">
        <v>127.7</v>
      </c>
      <c r="DL633" s="19">
        <v>129.19999999999999</v>
      </c>
      <c r="DM633" s="19">
        <v>132.19999999999999</v>
      </c>
      <c r="DN633" s="19">
        <v>133.9</v>
      </c>
      <c r="DO633" s="19">
        <v>132.4</v>
      </c>
      <c r="DP633" s="19">
        <v>132</v>
      </c>
      <c r="DQ633" s="19">
        <v>133.4</v>
      </c>
      <c r="DR633" s="19">
        <v>135.4</v>
      </c>
      <c r="DS633" s="19">
        <v>135.80000000000001</v>
      </c>
      <c r="DT633" s="19">
        <v>136.5</v>
      </c>
      <c r="DU633" s="19">
        <v>137.6</v>
      </c>
      <c r="DV633" s="19">
        <v>135.19999999999999</v>
      </c>
      <c r="DW633" s="19">
        <v>135.5</v>
      </c>
    </row>
    <row r="634" spans="1:127">
      <c r="A634" s="17" t="s">
        <v>1861</v>
      </c>
      <c r="B634" s="17" t="s">
        <v>1862</v>
      </c>
      <c r="C634" s="18">
        <v>6.2509999999999996E-2</v>
      </c>
      <c r="D634" s="19">
        <v>96.2</v>
      </c>
      <c r="E634" s="19">
        <v>103.9</v>
      </c>
      <c r="F634" s="19">
        <v>104.7</v>
      </c>
      <c r="G634" s="19">
        <v>101</v>
      </c>
      <c r="H634" s="19">
        <v>101.4</v>
      </c>
      <c r="I634" s="19">
        <v>106.8</v>
      </c>
      <c r="J634" s="19">
        <v>104.1</v>
      </c>
      <c r="K634" s="19">
        <v>110.5</v>
      </c>
      <c r="L634" s="19">
        <v>106.5</v>
      </c>
      <c r="M634" s="19">
        <v>109.6</v>
      </c>
      <c r="N634" s="19">
        <v>114.7</v>
      </c>
      <c r="O634" s="19">
        <v>109.3</v>
      </c>
      <c r="P634" s="19">
        <v>108.7</v>
      </c>
      <c r="Q634" s="19">
        <v>114.3</v>
      </c>
      <c r="R634" s="19">
        <v>102.5</v>
      </c>
      <c r="S634" s="19">
        <v>107.6</v>
      </c>
      <c r="T634" s="19">
        <v>113.5</v>
      </c>
      <c r="U634" s="19">
        <v>102.8</v>
      </c>
      <c r="V634" s="19">
        <v>100.6</v>
      </c>
      <c r="W634" s="19">
        <v>109.2</v>
      </c>
      <c r="X634" s="19">
        <v>115.5</v>
      </c>
      <c r="Y634" s="19">
        <v>123.2</v>
      </c>
      <c r="Z634" s="19">
        <v>110.6</v>
      </c>
      <c r="AA634" s="19">
        <v>120.4</v>
      </c>
      <c r="AB634" s="19">
        <v>119.6</v>
      </c>
      <c r="AC634" s="19">
        <v>123.5</v>
      </c>
      <c r="AD634" s="19">
        <v>119.1</v>
      </c>
      <c r="AE634" s="19">
        <v>112.9</v>
      </c>
      <c r="AF634" s="19">
        <v>111.2</v>
      </c>
      <c r="AG634" s="19">
        <v>130</v>
      </c>
      <c r="AH634" s="19">
        <v>133.6</v>
      </c>
      <c r="AI634" s="19">
        <v>132.19999999999999</v>
      </c>
      <c r="AJ634" s="19">
        <v>130.19999999999999</v>
      </c>
      <c r="AK634" s="19">
        <v>129.4</v>
      </c>
      <c r="AL634" s="19">
        <v>132.5</v>
      </c>
      <c r="AM634" s="19">
        <v>131.80000000000001</v>
      </c>
      <c r="AN634" s="19">
        <v>112.6</v>
      </c>
      <c r="AO634" s="19">
        <v>125.6</v>
      </c>
      <c r="AP634" s="19">
        <v>111.8</v>
      </c>
      <c r="AQ634" s="19">
        <v>116.6</v>
      </c>
      <c r="AR634" s="19">
        <v>121.8</v>
      </c>
      <c r="AS634" s="19">
        <v>128.19999999999999</v>
      </c>
      <c r="AT634" s="19">
        <v>114.1</v>
      </c>
      <c r="AU634" s="19">
        <v>120.1</v>
      </c>
      <c r="AV634" s="19">
        <v>115.4</v>
      </c>
      <c r="AW634" s="19">
        <v>108.2</v>
      </c>
      <c r="AX634" s="19">
        <v>120.9</v>
      </c>
      <c r="AY634" s="19">
        <v>120.9</v>
      </c>
      <c r="AZ634" s="19">
        <v>97.9</v>
      </c>
      <c r="BA634" s="19">
        <v>113.8</v>
      </c>
      <c r="BB634" s="19">
        <v>121.3</v>
      </c>
      <c r="BC634" s="19">
        <v>120.9</v>
      </c>
      <c r="BD634" s="19">
        <v>118</v>
      </c>
      <c r="BE634" s="19">
        <v>109.5</v>
      </c>
      <c r="BF634" s="19">
        <v>143.19999999999999</v>
      </c>
      <c r="BG634" s="19">
        <v>105.1</v>
      </c>
      <c r="BH634" s="19">
        <v>111.8</v>
      </c>
      <c r="BI634" s="19">
        <v>93.4</v>
      </c>
      <c r="BJ634" s="19">
        <v>115.6</v>
      </c>
      <c r="BK634" s="19">
        <v>119.5</v>
      </c>
      <c r="BL634" s="19">
        <v>119.5</v>
      </c>
      <c r="BM634" s="19">
        <v>119.5</v>
      </c>
      <c r="BN634" s="19">
        <v>119.5</v>
      </c>
      <c r="BO634" s="19">
        <v>119.5</v>
      </c>
      <c r="BP634" s="19">
        <v>100.4</v>
      </c>
      <c r="BQ634" s="19">
        <v>100.4</v>
      </c>
      <c r="BR634" s="19">
        <v>100.4</v>
      </c>
      <c r="BS634" s="19">
        <v>100.4</v>
      </c>
      <c r="BT634" s="19">
        <v>85.1</v>
      </c>
      <c r="BU634" s="19">
        <v>65.8</v>
      </c>
      <c r="BV634" s="19">
        <v>89.5</v>
      </c>
      <c r="BW634" s="19">
        <v>75.099999999999994</v>
      </c>
      <c r="BX634" s="19">
        <v>78.599999999999994</v>
      </c>
      <c r="BY634" s="19">
        <v>82.3</v>
      </c>
      <c r="BZ634" s="19">
        <v>82.3</v>
      </c>
      <c r="CA634" s="19">
        <v>80.900000000000006</v>
      </c>
      <c r="CB634" s="19">
        <v>80.900000000000006</v>
      </c>
      <c r="CC634" s="19">
        <v>80.900000000000006</v>
      </c>
      <c r="CD634" s="19">
        <v>99.1</v>
      </c>
      <c r="CE634" s="19">
        <v>91.2</v>
      </c>
      <c r="CF634" s="19">
        <v>83.3</v>
      </c>
      <c r="CG634" s="19">
        <v>83.8</v>
      </c>
      <c r="CH634" s="19">
        <v>90.1</v>
      </c>
      <c r="CI634" s="19">
        <v>90.9</v>
      </c>
      <c r="CJ634" s="19">
        <v>84.3</v>
      </c>
      <c r="CK634" s="19">
        <v>86.9</v>
      </c>
      <c r="CL634" s="19">
        <v>85.1</v>
      </c>
      <c r="CM634" s="19">
        <v>76.7</v>
      </c>
      <c r="CN634" s="19">
        <v>90.9</v>
      </c>
      <c r="CO634" s="19">
        <v>96.6</v>
      </c>
      <c r="CP634" s="19">
        <v>86.2</v>
      </c>
      <c r="CQ634" s="19">
        <v>81.599999999999994</v>
      </c>
      <c r="CR634" s="19">
        <v>85.6</v>
      </c>
      <c r="CS634" s="19">
        <v>88.7</v>
      </c>
      <c r="CT634" s="19">
        <v>81.7</v>
      </c>
      <c r="CU634" s="19">
        <v>86.4</v>
      </c>
      <c r="CV634" s="19">
        <v>86.4</v>
      </c>
      <c r="CW634" s="19">
        <v>92.8</v>
      </c>
      <c r="CX634" s="19">
        <v>98.8</v>
      </c>
      <c r="CY634" s="19">
        <v>89.5</v>
      </c>
      <c r="CZ634" s="19">
        <v>76.8</v>
      </c>
      <c r="DA634" s="19">
        <v>78.599999999999994</v>
      </c>
      <c r="DB634" s="19">
        <v>82.2</v>
      </c>
      <c r="DC634" s="19">
        <v>81.5</v>
      </c>
      <c r="DD634" s="19">
        <v>89.8</v>
      </c>
      <c r="DE634" s="19">
        <v>87.6</v>
      </c>
      <c r="DF634" s="19">
        <v>93.9</v>
      </c>
      <c r="DG634" s="19">
        <v>92.3</v>
      </c>
      <c r="DH634" s="19">
        <v>99</v>
      </c>
      <c r="DI634" s="19">
        <v>101.4</v>
      </c>
      <c r="DJ634" s="19">
        <v>96.3</v>
      </c>
      <c r="DK634" s="19">
        <v>93.9</v>
      </c>
      <c r="DL634" s="19">
        <v>83.1</v>
      </c>
      <c r="DM634" s="19">
        <v>88.5</v>
      </c>
      <c r="DN634" s="19">
        <v>91.5</v>
      </c>
      <c r="DO634" s="19">
        <v>91.5</v>
      </c>
      <c r="DP634" s="19">
        <v>98.4</v>
      </c>
      <c r="DQ634" s="19">
        <v>95.9</v>
      </c>
      <c r="DR634" s="19">
        <v>101</v>
      </c>
      <c r="DS634" s="19">
        <v>97.2</v>
      </c>
      <c r="DT634" s="19">
        <v>96.2</v>
      </c>
      <c r="DU634" s="19">
        <v>107.7</v>
      </c>
      <c r="DV634" s="19">
        <v>107.7</v>
      </c>
      <c r="DW634" s="19">
        <v>106</v>
      </c>
    </row>
    <row r="635" spans="1:127">
      <c r="A635" s="17" t="s">
        <v>1863</v>
      </c>
      <c r="B635" s="17" t="s">
        <v>1864</v>
      </c>
      <c r="C635" s="18">
        <v>8.5000000000000006E-3</v>
      </c>
      <c r="D635" s="19">
        <v>106.6</v>
      </c>
      <c r="E635" s="19">
        <v>109.2</v>
      </c>
      <c r="F635" s="19">
        <v>107.8</v>
      </c>
      <c r="G635" s="19">
        <v>105.5</v>
      </c>
      <c r="H635" s="19">
        <v>106.3</v>
      </c>
      <c r="I635" s="19">
        <v>103.8</v>
      </c>
      <c r="J635" s="19">
        <v>103.9</v>
      </c>
      <c r="K635" s="19">
        <v>108.1</v>
      </c>
      <c r="L635" s="19">
        <v>111.5</v>
      </c>
      <c r="M635" s="19">
        <v>112.7</v>
      </c>
      <c r="N635" s="19">
        <v>113.5</v>
      </c>
      <c r="O635" s="19">
        <v>110.6</v>
      </c>
      <c r="P635" s="19">
        <v>109.7</v>
      </c>
      <c r="Q635" s="19">
        <v>113.8</v>
      </c>
      <c r="R635" s="19">
        <v>114.1</v>
      </c>
      <c r="S635" s="19">
        <v>113.9</v>
      </c>
      <c r="T635" s="19">
        <v>109.4</v>
      </c>
      <c r="U635" s="19">
        <v>111.6</v>
      </c>
      <c r="V635" s="19">
        <v>115.1</v>
      </c>
      <c r="W635" s="19">
        <v>117.8</v>
      </c>
      <c r="X635" s="19">
        <v>119.2</v>
      </c>
      <c r="Y635" s="19">
        <v>117.1</v>
      </c>
      <c r="Z635" s="19">
        <v>119.6</v>
      </c>
      <c r="AA635" s="19">
        <v>117.3</v>
      </c>
      <c r="AB635" s="19">
        <v>121.8</v>
      </c>
      <c r="AC635" s="19">
        <v>118.7</v>
      </c>
      <c r="AD635" s="19">
        <v>118</v>
      </c>
      <c r="AE635" s="19">
        <v>121.9</v>
      </c>
      <c r="AF635" s="19">
        <v>130.19999999999999</v>
      </c>
      <c r="AG635" s="19">
        <v>126.8</v>
      </c>
      <c r="AH635" s="19">
        <v>127.4</v>
      </c>
      <c r="AI635" s="19">
        <v>135.80000000000001</v>
      </c>
      <c r="AJ635" s="19">
        <v>126.2</v>
      </c>
      <c r="AK635" s="19">
        <v>126.2</v>
      </c>
      <c r="AL635" s="19">
        <v>125.9</v>
      </c>
      <c r="AM635" s="19">
        <v>129.19999999999999</v>
      </c>
      <c r="AN635" s="19">
        <v>130</v>
      </c>
      <c r="AO635" s="19">
        <v>124.9</v>
      </c>
      <c r="AP635" s="19">
        <v>125.7</v>
      </c>
      <c r="AQ635" s="19">
        <v>127.7</v>
      </c>
      <c r="AR635" s="19">
        <v>130.80000000000001</v>
      </c>
      <c r="AS635" s="19">
        <v>128.30000000000001</v>
      </c>
      <c r="AT635" s="19">
        <v>128.4</v>
      </c>
      <c r="AU635" s="19">
        <v>134.69999999999999</v>
      </c>
      <c r="AV635" s="19">
        <v>131.4</v>
      </c>
      <c r="AW635" s="19">
        <v>130.30000000000001</v>
      </c>
      <c r="AX635" s="19">
        <v>132</v>
      </c>
      <c r="AY635" s="19">
        <v>132.6</v>
      </c>
      <c r="AZ635" s="19">
        <v>130.5</v>
      </c>
      <c r="BA635" s="19">
        <v>127.6</v>
      </c>
      <c r="BB635" s="19">
        <v>130.5</v>
      </c>
      <c r="BC635" s="19">
        <v>130.19999999999999</v>
      </c>
      <c r="BD635" s="19">
        <v>130</v>
      </c>
      <c r="BE635" s="19">
        <v>130.19999999999999</v>
      </c>
      <c r="BF635" s="19">
        <v>129.5</v>
      </c>
      <c r="BG635" s="19">
        <v>131.4</v>
      </c>
      <c r="BH635" s="19">
        <v>135.19999999999999</v>
      </c>
      <c r="BI635" s="19">
        <v>142.5</v>
      </c>
      <c r="BJ635" s="19">
        <v>144.80000000000001</v>
      </c>
      <c r="BK635" s="19">
        <v>145.1</v>
      </c>
      <c r="BL635" s="19">
        <v>144.1</v>
      </c>
      <c r="BM635" s="19">
        <v>146</v>
      </c>
      <c r="BN635" s="19">
        <v>149.4</v>
      </c>
      <c r="BO635" s="19">
        <v>151.30000000000001</v>
      </c>
      <c r="BP635" s="19">
        <v>152.69999999999999</v>
      </c>
      <c r="BQ635" s="19">
        <v>153.9</v>
      </c>
      <c r="BR635" s="19">
        <v>150.1</v>
      </c>
      <c r="BS635" s="19">
        <v>148.1</v>
      </c>
      <c r="BT635" s="19">
        <v>148.6</v>
      </c>
      <c r="BU635" s="19">
        <v>149.1</v>
      </c>
      <c r="BV635" s="19">
        <v>150.9</v>
      </c>
      <c r="BW635" s="19">
        <v>150.6</v>
      </c>
      <c r="BX635" s="19">
        <v>151.30000000000001</v>
      </c>
      <c r="BY635" s="19">
        <v>154.1</v>
      </c>
      <c r="BZ635" s="19">
        <v>155.30000000000001</v>
      </c>
      <c r="CA635" s="19">
        <v>154.30000000000001</v>
      </c>
      <c r="CB635" s="19">
        <v>155.4</v>
      </c>
      <c r="CC635" s="19">
        <v>153.6</v>
      </c>
      <c r="CD635" s="19">
        <v>155.9</v>
      </c>
      <c r="CE635" s="19">
        <v>157.5</v>
      </c>
      <c r="CF635" s="19">
        <v>152.5</v>
      </c>
      <c r="CG635" s="19">
        <v>148.30000000000001</v>
      </c>
      <c r="CH635" s="19">
        <v>148</v>
      </c>
      <c r="CI635" s="19">
        <v>147.1</v>
      </c>
      <c r="CJ635" s="19">
        <v>151.9</v>
      </c>
      <c r="CK635" s="19">
        <v>151.19999999999999</v>
      </c>
      <c r="CL635" s="19">
        <v>154</v>
      </c>
      <c r="CM635" s="19">
        <v>150.69999999999999</v>
      </c>
      <c r="CN635" s="19">
        <v>150.6</v>
      </c>
      <c r="CO635" s="19">
        <v>151.5</v>
      </c>
      <c r="CP635" s="19">
        <v>152.5</v>
      </c>
      <c r="CQ635" s="19">
        <v>151.5</v>
      </c>
      <c r="CR635" s="19">
        <v>150.1</v>
      </c>
      <c r="CS635" s="19">
        <v>152.1</v>
      </c>
      <c r="CT635" s="19">
        <v>151</v>
      </c>
      <c r="CU635" s="19">
        <v>150.9</v>
      </c>
      <c r="CV635" s="19">
        <v>150.80000000000001</v>
      </c>
      <c r="CW635" s="19">
        <v>151.30000000000001</v>
      </c>
      <c r="CX635" s="19">
        <v>151.1</v>
      </c>
      <c r="CY635" s="19">
        <v>150.19999999999999</v>
      </c>
      <c r="CZ635" s="19">
        <v>147.69999999999999</v>
      </c>
      <c r="DA635" s="19">
        <v>150.4</v>
      </c>
      <c r="DB635" s="19">
        <v>148.5</v>
      </c>
      <c r="DC635" s="19">
        <v>149</v>
      </c>
      <c r="DD635" s="19">
        <v>152.80000000000001</v>
      </c>
      <c r="DE635" s="19">
        <v>153.80000000000001</v>
      </c>
      <c r="DF635" s="19">
        <v>149.9</v>
      </c>
      <c r="DG635" s="19">
        <v>150.9</v>
      </c>
      <c r="DH635" s="19">
        <v>153.4</v>
      </c>
      <c r="DI635" s="19">
        <v>155.30000000000001</v>
      </c>
      <c r="DJ635" s="19">
        <v>155.80000000000001</v>
      </c>
      <c r="DK635" s="19">
        <v>156.30000000000001</v>
      </c>
      <c r="DL635" s="19">
        <v>158.80000000000001</v>
      </c>
      <c r="DM635" s="19">
        <v>161.9</v>
      </c>
      <c r="DN635" s="19">
        <v>167.2</v>
      </c>
      <c r="DO635" s="19">
        <v>168.4</v>
      </c>
      <c r="DP635" s="19">
        <v>168.5</v>
      </c>
      <c r="DQ635" s="19">
        <v>170.6</v>
      </c>
      <c r="DR635" s="19">
        <v>173.2</v>
      </c>
      <c r="DS635" s="19">
        <v>173.5</v>
      </c>
      <c r="DT635" s="19">
        <v>173.6</v>
      </c>
      <c r="DU635" s="19">
        <v>173.3</v>
      </c>
      <c r="DV635" s="19">
        <v>174.2</v>
      </c>
      <c r="DW635" s="19">
        <v>173.6</v>
      </c>
    </row>
    <row r="636" spans="1:127">
      <c r="A636" s="17" t="s">
        <v>1865</v>
      </c>
      <c r="B636" s="17" t="s">
        <v>1866</v>
      </c>
      <c r="C636" s="18">
        <v>9.0660000000000004E-2</v>
      </c>
      <c r="D636" s="19">
        <v>102.1</v>
      </c>
      <c r="E636" s="19">
        <v>104.9</v>
      </c>
      <c r="F636" s="19">
        <v>106.4</v>
      </c>
      <c r="G636" s="19">
        <v>102.5</v>
      </c>
      <c r="H636" s="19">
        <v>104.9</v>
      </c>
      <c r="I636" s="19">
        <v>106.4</v>
      </c>
      <c r="J636" s="19">
        <v>109.1</v>
      </c>
      <c r="K636" s="19">
        <v>108.7</v>
      </c>
      <c r="L636" s="19">
        <v>113.8</v>
      </c>
      <c r="M636" s="19">
        <v>111</v>
      </c>
      <c r="N636" s="19">
        <v>112.8</v>
      </c>
      <c r="O636" s="19">
        <v>112.5</v>
      </c>
      <c r="P636" s="19">
        <v>113.6</v>
      </c>
      <c r="Q636" s="19">
        <v>111.4</v>
      </c>
      <c r="R636" s="19">
        <v>114.8</v>
      </c>
      <c r="S636" s="19">
        <v>113.3</v>
      </c>
      <c r="T636" s="19">
        <v>112.1</v>
      </c>
      <c r="U636" s="19">
        <v>112.1</v>
      </c>
      <c r="V636" s="19">
        <v>110</v>
      </c>
      <c r="W636" s="19">
        <v>114.4</v>
      </c>
      <c r="X636" s="19">
        <v>119.5</v>
      </c>
      <c r="Y636" s="19">
        <v>117.5</v>
      </c>
      <c r="Z636" s="19">
        <v>120</v>
      </c>
      <c r="AA636" s="19">
        <v>115.9</v>
      </c>
      <c r="AB636" s="19">
        <v>117.7</v>
      </c>
      <c r="AC636" s="19">
        <v>122</v>
      </c>
      <c r="AD636" s="19">
        <v>129</v>
      </c>
      <c r="AE636" s="19">
        <v>125.2</v>
      </c>
      <c r="AF636" s="19">
        <v>127.5</v>
      </c>
      <c r="AG636" s="19">
        <v>115.3</v>
      </c>
      <c r="AH636" s="19">
        <v>117.2</v>
      </c>
      <c r="AI636" s="19">
        <v>119.8</v>
      </c>
      <c r="AJ636" s="19">
        <v>120.1</v>
      </c>
      <c r="AK636" s="19">
        <v>130.9</v>
      </c>
      <c r="AL636" s="19">
        <v>126.6</v>
      </c>
      <c r="AM636" s="19">
        <v>124.8</v>
      </c>
      <c r="AN636" s="19">
        <v>126.7</v>
      </c>
      <c r="AO636" s="19">
        <v>114.6</v>
      </c>
      <c r="AP636" s="19">
        <v>120.6</v>
      </c>
      <c r="AQ636" s="19">
        <v>120.7</v>
      </c>
      <c r="AR636" s="19">
        <v>118.9</v>
      </c>
      <c r="AS636" s="19">
        <v>120.9</v>
      </c>
      <c r="AT636" s="19">
        <v>116.4</v>
      </c>
      <c r="AU636" s="19">
        <v>117</v>
      </c>
      <c r="AV636" s="19">
        <v>115.7</v>
      </c>
      <c r="AW636" s="19">
        <v>115.5</v>
      </c>
      <c r="AX636" s="19">
        <v>115.5</v>
      </c>
      <c r="AY636" s="19">
        <v>117</v>
      </c>
      <c r="AZ636" s="19">
        <v>116.8</v>
      </c>
      <c r="BA636" s="19">
        <v>116.6</v>
      </c>
      <c r="BB636" s="19">
        <v>116.4</v>
      </c>
      <c r="BC636" s="19">
        <v>115.9</v>
      </c>
      <c r="BD636" s="19">
        <v>115.9</v>
      </c>
      <c r="BE636" s="19">
        <v>120.2</v>
      </c>
      <c r="BF636" s="19">
        <v>118.8</v>
      </c>
      <c r="BG636" s="19">
        <v>117.4</v>
      </c>
      <c r="BH636" s="19">
        <v>118.7</v>
      </c>
      <c r="BI636" s="19">
        <v>121.5</v>
      </c>
      <c r="BJ636" s="19">
        <v>118.7</v>
      </c>
      <c r="BK636" s="19">
        <v>119.1</v>
      </c>
      <c r="BL636" s="19">
        <v>119.4</v>
      </c>
      <c r="BM636" s="19">
        <v>119.9</v>
      </c>
      <c r="BN636" s="19">
        <v>118.7</v>
      </c>
      <c r="BO636" s="19">
        <v>115.8</v>
      </c>
      <c r="BP636" s="19">
        <v>117.8</v>
      </c>
      <c r="BQ636" s="19">
        <v>118</v>
      </c>
      <c r="BR636" s="19">
        <v>117.7</v>
      </c>
      <c r="BS636" s="19">
        <v>117.4</v>
      </c>
      <c r="BT636" s="19">
        <v>118.4</v>
      </c>
      <c r="BU636" s="19">
        <v>119.3</v>
      </c>
      <c r="BV636" s="19">
        <v>119.3</v>
      </c>
      <c r="BW636" s="19">
        <v>118.8</v>
      </c>
      <c r="BX636" s="19">
        <v>119.5</v>
      </c>
      <c r="BY636" s="19">
        <v>121.4</v>
      </c>
      <c r="BZ636" s="19">
        <v>118.7</v>
      </c>
      <c r="CA636" s="19">
        <v>118.3</v>
      </c>
      <c r="CB636" s="19">
        <v>120.7</v>
      </c>
      <c r="CC636" s="19">
        <v>122.3</v>
      </c>
      <c r="CD636" s="19">
        <v>122.6</v>
      </c>
      <c r="CE636" s="19">
        <v>120.9</v>
      </c>
      <c r="CF636" s="19">
        <v>119.4</v>
      </c>
      <c r="CG636" s="19">
        <v>120.7</v>
      </c>
      <c r="CH636" s="19">
        <v>121.2</v>
      </c>
      <c r="CI636" s="19">
        <v>120.8</v>
      </c>
      <c r="CJ636" s="19">
        <v>121.6</v>
      </c>
      <c r="CK636" s="19">
        <v>121.2</v>
      </c>
      <c r="CL636" s="19">
        <v>120.5</v>
      </c>
      <c r="CM636" s="19">
        <v>119.6</v>
      </c>
      <c r="CN636" s="19">
        <v>119</v>
      </c>
      <c r="CO636" s="19">
        <v>120.6</v>
      </c>
      <c r="CP636" s="19">
        <v>120.1</v>
      </c>
      <c r="CQ636" s="19">
        <v>120.6</v>
      </c>
      <c r="CR636" s="19">
        <v>121.4</v>
      </c>
      <c r="CS636" s="19">
        <v>121.2</v>
      </c>
      <c r="CT636" s="19">
        <v>120.9</v>
      </c>
      <c r="CU636" s="19">
        <v>120.5</v>
      </c>
      <c r="CV636" s="19">
        <v>120</v>
      </c>
      <c r="CW636" s="19">
        <v>120.2</v>
      </c>
      <c r="CX636" s="19">
        <v>120.7</v>
      </c>
      <c r="CY636" s="19">
        <v>117.5</v>
      </c>
      <c r="CZ636" s="19">
        <v>117.8</v>
      </c>
      <c r="DA636" s="19">
        <v>119.5</v>
      </c>
      <c r="DB636" s="19">
        <v>119.1</v>
      </c>
      <c r="DC636" s="19">
        <v>119.9</v>
      </c>
      <c r="DD636" s="19">
        <v>120.6</v>
      </c>
      <c r="DE636" s="19">
        <v>120.9</v>
      </c>
      <c r="DF636" s="19">
        <v>124.1</v>
      </c>
      <c r="DG636" s="19">
        <v>124.4</v>
      </c>
      <c r="DH636" s="19">
        <v>127.5</v>
      </c>
      <c r="DI636" s="19">
        <v>127.6</v>
      </c>
      <c r="DJ636" s="19">
        <v>126.6</v>
      </c>
      <c r="DK636" s="19">
        <v>125.9</v>
      </c>
      <c r="DL636" s="19">
        <v>128.6</v>
      </c>
      <c r="DM636" s="19">
        <v>129</v>
      </c>
      <c r="DN636" s="19">
        <v>129.5</v>
      </c>
      <c r="DO636" s="19">
        <v>128.9</v>
      </c>
      <c r="DP636" s="19">
        <v>131</v>
      </c>
      <c r="DQ636" s="19">
        <v>131.19999999999999</v>
      </c>
      <c r="DR636" s="19">
        <v>130.5</v>
      </c>
      <c r="DS636" s="19">
        <v>133.30000000000001</v>
      </c>
      <c r="DT636" s="19">
        <v>132</v>
      </c>
      <c r="DU636" s="19">
        <v>132.69999999999999</v>
      </c>
      <c r="DV636" s="19">
        <v>131.6</v>
      </c>
      <c r="DW636" s="19">
        <v>131</v>
      </c>
    </row>
    <row r="637" spans="1:127">
      <c r="A637" s="17" t="s">
        <v>1867</v>
      </c>
      <c r="B637" s="17" t="s">
        <v>1868</v>
      </c>
      <c r="C637" s="18">
        <v>4.521E-2</v>
      </c>
      <c r="D637" s="19">
        <v>103.8</v>
      </c>
      <c r="E637" s="19">
        <v>104.4</v>
      </c>
      <c r="F637" s="19">
        <v>104.5</v>
      </c>
      <c r="G637" s="19">
        <v>104.6</v>
      </c>
      <c r="H637" s="19">
        <v>105.1</v>
      </c>
      <c r="I637" s="19">
        <v>105.2</v>
      </c>
      <c r="J637" s="19">
        <v>105.4</v>
      </c>
      <c r="K637" s="19">
        <v>105.6</v>
      </c>
      <c r="L637" s="19">
        <v>105.7</v>
      </c>
      <c r="M637" s="19">
        <v>105.7</v>
      </c>
      <c r="N637" s="19">
        <v>106.3</v>
      </c>
      <c r="O637" s="19">
        <v>106.7</v>
      </c>
      <c r="P637" s="19">
        <v>110.3</v>
      </c>
      <c r="Q637" s="19">
        <v>111.2</v>
      </c>
      <c r="R637" s="19">
        <v>111.4</v>
      </c>
      <c r="S637" s="19">
        <v>113.6</v>
      </c>
      <c r="T637" s="19">
        <v>114.8</v>
      </c>
      <c r="U637" s="19">
        <v>112.4</v>
      </c>
      <c r="V637" s="19">
        <v>111.5</v>
      </c>
      <c r="W637" s="19">
        <v>111.5</v>
      </c>
      <c r="X637" s="19">
        <v>114.5</v>
      </c>
      <c r="Y637" s="19">
        <v>109.9</v>
      </c>
      <c r="Z637" s="19">
        <v>112.6</v>
      </c>
      <c r="AA637" s="19">
        <v>112.4</v>
      </c>
      <c r="AB637" s="19">
        <v>112.9</v>
      </c>
      <c r="AC637" s="19">
        <v>114.5</v>
      </c>
      <c r="AD637" s="19">
        <v>114.7</v>
      </c>
      <c r="AE637" s="19">
        <v>115.5</v>
      </c>
      <c r="AF637" s="19">
        <v>114.7</v>
      </c>
      <c r="AG637" s="19">
        <v>117.2</v>
      </c>
      <c r="AH637" s="19">
        <v>116.7</v>
      </c>
      <c r="AI637" s="19">
        <v>117.2</v>
      </c>
      <c r="AJ637" s="19">
        <v>116.7</v>
      </c>
      <c r="AK637" s="19">
        <v>115.6</v>
      </c>
      <c r="AL637" s="19">
        <v>116.4</v>
      </c>
      <c r="AM637" s="19">
        <v>114.9</v>
      </c>
      <c r="AN637" s="19">
        <v>119.3</v>
      </c>
      <c r="AO637" s="19">
        <v>118.5</v>
      </c>
      <c r="AP637" s="19">
        <v>116.9</v>
      </c>
      <c r="AQ637" s="19">
        <v>116.2</v>
      </c>
      <c r="AR637" s="19">
        <v>119.4</v>
      </c>
      <c r="AS637" s="19">
        <v>117.4</v>
      </c>
      <c r="AT637" s="19">
        <v>119.3</v>
      </c>
      <c r="AU637" s="19">
        <v>121.8</v>
      </c>
      <c r="AV637" s="19">
        <v>118.3</v>
      </c>
      <c r="AW637" s="19">
        <v>118.8</v>
      </c>
      <c r="AX637" s="19">
        <v>118.3</v>
      </c>
      <c r="AY637" s="19">
        <v>118.4</v>
      </c>
      <c r="AZ637" s="19">
        <v>117.2</v>
      </c>
      <c r="BA637" s="19">
        <v>118.4</v>
      </c>
      <c r="BB637" s="19">
        <v>118.7</v>
      </c>
      <c r="BC637" s="19">
        <v>117.1</v>
      </c>
      <c r="BD637" s="19">
        <v>116</v>
      </c>
      <c r="BE637" s="19">
        <v>117.2</v>
      </c>
      <c r="BF637" s="19">
        <v>116.7</v>
      </c>
      <c r="BG637" s="19">
        <v>116.8</v>
      </c>
      <c r="BH637" s="19">
        <v>116.3</v>
      </c>
      <c r="BI637" s="19">
        <v>117.1</v>
      </c>
      <c r="BJ637" s="19">
        <v>116.7</v>
      </c>
      <c r="BK637" s="19">
        <v>116</v>
      </c>
      <c r="BL637" s="19">
        <v>116.5</v>
      </c>
      <c r="BM637" s="19">
        <v>116.9</v>
      </c>
      <c r="BN637" s="19">
        <v>116.4</v>
      </c>
      <c r="BO637" s="19">
        <v>118.9</v>
      </c>
      <c r="BP637" s="19">
        <v>119</v>
      </c>
      <c r="BQ637" s="19">
        <v>116.5</v>
      </c>
      <c r="BR637" s="19">
        <v>116.4</v>
      </c>
      <c r="BS637" s="19">
        <v>119</v>
      </c>
      <c r="BT637" s="19">
        <v>119.6</v>
      </c>
      <c r="BU637" s="19">
        <v>123.3</v>
      </c>
      <c r="BV637" s="19">
        <v>122.7</v>
      </c>
      <c r="BW637" s="19">
        <v>123.7</v>
      </c>
      <c r="BX637" s="19">
        <v>127.7</v>
      </c>
      <c r="BY637" s="19">
        <v>129.80000000000001</v>
      </c>
      <c r="BZ637" s="19">
        <v>129.5</v>
      </c>
      <c r="CA637" s="19">
        <v>124.8</v>
      </c>
      <c r="CB637" s="19">
        <v>125.9</v>
      </c>
      <c r="CC637" s="19">
        <v>124.9</v>
      </c>
      <c r="CD637" s="19">
        <v>124.3</v>
      </c>
      <c r="CE637" s="19">
        <v>125.3</v>
      </c>
      <c r="CF637" s="19">
        <v>124.2</v>
      </c>
      <c r="CG637" s="19">
        <v>125</v>
      </c>
      <c r="CH637" s="19">
        <v>125</v>
      </c>
      <c r="CI637" s="19">
        <v>124.2</v>
      </c>
      <c r="CJ637" s="19">
        <v>126.7</v>
      </c>
      <c r="CK637" s="19">
        <v>126.4</v>
      </c>
      <c r="CL637" s="19">
        <v>126.3</v>
      </c>
      <c r="CM637" s="19">
        <v>128</v>
      </c>
      <c r="CN637" s="19">
        <v>126.9</v>
      </c>
      <c r="CO637" s="19">
        <v>124.7</v>
      </c>
      <c r="CP637" s="19">
        <v>124.2</v>
      </c>
      <c r="CQ637" s="19">
        <v>124.2</v>
      </c>
      <c r="CR637" s="19">
        <v>124.4</v>
      </c>
      <c r="CS637" s="19">
        <v>124.2</v>
      </c>
      <c r="CT637" s="19">
        <v>124.1</v>
      </c>
      <c r="CU637" s="19">
        <v>124.3</v>
      </c>
      <c r="CV637" s="19">
        <v>124.3</v>
      </c>
      <c r="CW637" s="19">
        <v>124.2</v>
      </c>
      <c r="CX637" s="19">
        <v>125.6</v>
      </c>
      <c r="CY637" s="19">
        <v>123.9</v>
      </c>
      <c r="CZ637" s="19">
        <v>123.3</v>
      </c>
      <c r="DA637" s="19">
        <v>123.2</v>
      </c>
      <c r="DB637" s="19">
        <v>124.3</v>
      </c>
      <c r="DC637" s="19">
        <v>124.8</v>
      </c>
      <c r="DD637" s="19">
        <v>125.6</v>
      </c>
      <c r="DE637" s="19">
        <v>126.5</v>
      </c>
      <c r="DF637" s="19">
        <v>127.3</v>
      </c>
      <c r="DG637" s="19">
        <v>128.30000000000001</v>
      </c>
      <c r="DH637" s="19">
        <v>129.5</v>
      </c>
      <c r="DI637" s="19">
        <v>129.5</v>
      </c>
      <c r="DJ637" s="19">
        <v>130.4</v>
      </c>
      <c r="DK637" s="19">
        <v>132.1</v>
      </c>
      <c r="DL637" s="19">
        <v>132.80000000000001</v>
      </c>
      <c r="DM637" s="19">
        <v>134</v>
      </c>
      <c r="DN637" s="19">
        <v>134.9</v>
      </c>
      <c r="DO637" s="19">
        <v>136.1</v>
      </c>
      <c r="DP637" s="19">
        <v>137.1</v>
      </c>
      <c r="DQ637" s="19">
        <v>137.80000000000001</v>
      </c>
      <c r="DR637" s="19">
        <v>138.4</v>
      </c>
      <c r="DS637" s="19">
        <v>139</v>
      </c>
      <c r="DT637" s="19">
        <v>140.5</v>
      </c>
      <c r="DU637" s="19">
        <v>140.1</v>
      </c>
      <c r="DV637" s="19">
        <v>140.9</v>
      </c>
      <c r="DW637" s="19">
        <v>141.80000000000001</v>
      </c>
    </row>
    <row r="638" spans="1:127">
      <c r="A638" s="17" t="s">
        <v>1869</v>
      </c>
      <c r="B638" s="17" t="s">
        <v>1870</v>
      </c>
      <c r="C638" s="18">
        <v>2.274E-2</v>
      </c>
      <c r="D638" s="19">
        <v>100.9</v>
      </c>
      <c r="E638" s="19">
        <v>100.4</v>
      </c>
      <c r="F638" s="19">
        <v>101.7</v>
      </c>
      <c r="G638" s="19">
        <v>101.2</v>
      </c>
      <c r="H638" s="19">
        <v>100.7</v>
      </c>
      <c r="I638" s="19">
        <v>101.5</v>
      </c>
      <c r="J638" s="19">
        <v>100.3</v>
      </c>
      <c r="K638" s="19">
        <v>100.3</v>
      </c>
      <c r="L638" s="19">
        <v>99.5</v>
      </c>
      <c r="M638" s="19">
        <v>99.1</v>
      </c>
      <c r="N638" s="19">
        <v>99.5</v>
      </c>
      <c r="O638" s="19">
        <v>99.3</v>
      </c>
      <c r="P638" s="19">
        <v>99.3</v>
      </c>
      <c r="Q638" s="19">
        <v>99</v>
      </c>
      <c r="R638" s="19">
        <v>98.9</v>
      </c>
      <c r="S638" s="19">
        <v>102.2</v>
      </c>
      <c r="T638" s="19">
        <v>103</v>
      </c>
      <c r="U638" s="19">
        <v>102.9</v>
      </c>
      <c r="V638" s="19">
        <v>103.4</v>
      </c>
      <c r="W638" s="19">
        <v>103.2</v>
      </c>
      <c r="X638" s="19">
        <v>102.3</v>
      </c>
      <c r="Y638" s="19">
        <v>104.3</v>
      </c>
      <c r="Z638" s="19">
        <v>104.1</v>
      </c>
      <c r="AA638" s="19">
        <v>104.9</v>
      </c>
      <c r="AB638" s="19">
        <v>105.4</v>
      </c>
      <c r="AC638" s="19">
        <v>105.3</v>
      </c>
      <c r="AD638" s="19">
        <v>106.3</v>
      </c>
      <c r="AE638" s="19">
        <v>106.4</v>
      </c>
      <c r="AF638" s="19">
        <v>106.4</v>
      </c>
      <c r="AG638" s="19">
        <v>106.3</v>
      </c>
      <c r="AH638" s="19">
        <v>105.7</v>
      </c>
      <c r="AI638" s="19">
        <v>105.2</v>
      </c>
      <c r="AJ638" s="19">
        <v>104.5</v>
      </c>
      <c r="AK638" s="19">
        <v>105.4</v>
      </c>
      <c r="AL638" s="19">
        <v>104</v>
      </c>
      <c r="AM638" s="19">
        <v>102.9</v>
      </c>
      <c r="AN638" s="19">
        <v>104</v>
      </c>
      <c r="AO638" s="19">
        <v>104.6</v>
      </c>
      <c r="AP638" s="19">
        <v>103.8</v>
      </c>
      <c r="AQ638" s="19">
        <v>104.6</v>
      </c>
      <c r="AR638" s="19">
        <v>107</v>
      </c>
      <c r="AS638" s="19">
        <v>103.8</v>
      </c>
      <c r="AT638" s="19">
        <v>102.6</v>
      </c>
      <c r="AU638" s="19">
        <v>102.4</v>
      </c>
      <c r="AV638" s="19">
        <v>101.9</v>
      </c>
      <c r="AW638" s="19">
        <v>101.1</v>
      </c>
      <c r="AX638" s="19">
        <v>101.2</v>
      </c>
      <c r="AY638" s="19">
        <v>99.2</v>
      </c>
      <c r="AZ638" s="19">
        <v>100.1</v>
      </c>
      <c r="BA638" s="19">
        <v>101</v>
      </c>
      <c r="BB638" s="19">
        <v>101.7</v>
      </c>
      <c r="BC638" s="19">
        <v>101.3</v>
      </c>
      <c r="BD638" s="19">
        <v>102.5</v>
      </c>
      <c r="BE638" s="19">
        <v>100.8</v>
      </c>
      <c r="BF638" s="19">
        <v>101.4</v>
      </c>
      <c r="BG638" s="19">
        <v>103.9</v>
      </c>
      <c r="BH638" s="19">
        <v>103.7</v>
      </c>
      <c r="BI638" s="19">
        <v>105.6</v>
      </c>
      <c r="BJ638" s="19">
        <v>106.5</v>
      </c>
      <c r="BK638" s="19">
        <v>109.4</v>
      </c>
      <c r="BL638" s="19">
        <v>108.1</v>
      </c>
      <c r="BM638" s="19">
        <v>106.7</v>
      </c>
      <c r="BN638" s="19">
        <v>106.7</v>
      </c>
      <c r="BO638" s="19">
        <v>107.2</v>
      </c>
      <c r="BP638" s="19">
        <v>107</v>
      </c>
      <c r="BQ638" s="19">
        <v>108.8</v>
      </c>
      <c r="BR638" s="19">
        <v>111</v>
      </c>
      <c r="BS638" s="19">
        <v>113.1</v>
      </c>
      <c r="BT638" s="19">
        <v>113.2</v>
      </c>
      <c r="BU638" s="19">
        <v>112.8</v>
      </c>
      <c r="BV638" s="19">
        <v>114</v>
      </c>
      <c r="BW638" s="19">
        <v>117.6</v>
      </c>
      <c r="BX638" s="19">
        <v>118.5</v>
      </c>
      <c r="BY638" s="19">
        <v>119</v>
      </c>
      <c r="BZ638" s="19">
        <v>118.5</v>
      </c>
      <c r="CA638" s="19">
        <v>121</v>
      </c>
      <c r="CB638" s="19">
        <v>122</v>
      </c>
      <c r="CC638" s="19">
        <v>121.9</v>
      </c>
      <c r="CD638" s="19">
        <v>122.9</v>
      </c>
      <c r="CE638" s="19">
        <v>124.5</v>
      </c>
      <c r="CF638" s="19">
        <v>126.5</v>
      </c>
      <c r="CG638" s="19">
        <v>126.2</v>
      </c>
      <c r="CH638" s="19">
        <v>126.2</v>
      </c>
      <c r="CI638" s="19">
        <v>124</v>
      </c>
      <c r="CJ638" s="19">
        <v>124.5</v>
      </c>
      <c r="CK638" s="19">
        <v>123.6</v>
      </c>
      <c r="CL638" s="19">
        <v>123.5</v>
      </c>
      <c r="CM638" s="19">
        <v>122.7</v>
      </c>
      <c r="CN638" s="19">
        <v>122.7</v>
      </c>
      <c r="CO638" s="19">
        <v>120.2</v>
      </c>
      <c r="CP638" s="19">
        <v>117</v>
      </c>
      <c r="CQ638" s="19">
        <v>115.8</v>
      </c>
      <c r="CR638" s="19">
        <v>114.7</v>
      </c>
      <c r="CS638" s="19">
        <v>112.4</v>
      </c>
      <c r="CT638" s="19">
        <v>112.4</v>
      </c>
      <c r="CU638" s="19">
        <v>114</v>
      </c>
      <c r="CV638" s="19">
        <v>117.9</v>
      </c>
      <c r="CW638" s="19">
        <v>118.4</v>
      </c>
      <c r="CX638" s="19">
        <v>117</v>
      </c>
      <c r="CY638" s="19">
        <v>118.1</v>
      </c>
      <c r="CZ638" s="19">
        <v>116.5</v>
      </c>
      <c r="DA638" s="19">
        <v>118.7</v>
      </c>
      <c r="DB638" s="19">
        <v>122.5</v>
      </c>
      <c r="DC638" s="19">
        <v>127.3</v>
      </c>
      <c r="DD638" s="19">
        <v>131.1</v>
      </c>
      <c r="DE638" s="19">
        <v>141.5</v>
      </c>
      <c r="DF638" s="19">
        <v>148.1</v>
      </c>
      <c r="DG638" s="19">
        <v>150.1</v>
      </c>
      <c r="DH638" s="19">
        <v>151.9</v>
      </c>
      <c r="DI638" s="19">
        <v>160</v>
      </c>
      <c r="DJ638" s="19">
        <v>166</v>
      </c>
      <c r="DK638" s="19">
        <v>180.7</v>
      </c>
      <c r="DL638" s="19">
        <v>178.9</v>
      </c>
      <c r="DM638" s="19">
        <v>175.8</v>
      </c>
      <c r="DN638" s="19">
        <v>174.1</v>
      </c>
      <c r="DO638" s="19">
        <v>172</v>
      </c>
      <c r="DP638" s="19">
        <v>165</v>
      </c>
      <c r="DQ638" s="19">
        <v>163.1</v>
      </c>
      <c r="DR638" s="19">
        <v>164</v>
      </c>
      <c r="DS638" s="19">
        <v>159.69999999999999</v>
      </c>
      <c r="DT638" s="19">
        <v>167.4</v>
      </c>
      <c r="DU638" s="19">
        <v>172.9</v>
      </c>
      <c r="DV638" s="19">
        <v>173.9</v>
      </c>
      <c r="DW638" s="19">
        <v>166.6</v>
      </c>
    </row>
    <row r="639" spans="1:127">
      <c r="A639" s="17" t="s">
        <v>1871</v>
      </c>
      <c r="B639" s="17" t="s">
        <v>1872</v>
      </c>
      <c r="C639" s="18">
        <v>2.00875</v>
      </c>
      <c r="D639" s="19">
        <v>99.7</v>
      </c>
      <c r="E639" s="19">
        <v>100.6</v>
      </c>
      <c r="F639" s="19">
        <v>100.3</v>
      </c>
      <c r="G639" s="19">
        <v>100.3</v>
      </c>
      <c r="H639" s="19">
        <v>100.4</v>
      </c>
      <c r="I639" s="19">
        <v>100.2</v>
      </c>
      <c r="J639" s="19">
        <v>102</v>
      </c>
      <c r="K639" s="19">
        <v>101.8</v>
      </c>
      <c r="L639" s="19">
        <v>102.1</v>
      </c>
      <c r="M639" s="19">
        <v>102.1</v>
      </c>
      <c r="N639" s="19">
        <v>101</v>
      </c>
      <c r="O639" s="19">
        <v>101.9</v>
      </c>
      <c r="P639" s="19">
        <v>101.3</v>
      </c>
      <c r="Q639" s="19">
        <v>102.6</v>
      </c>
      <c r="R639" s="19">
        <v>102.6</v>
      </c>
      <c r="S639" s="19">
        <v>102.5</v>
      </c>
      <c r="T639" s="19">
        <v>103.8</v>
      </c>
      <c r="U639" s="19">
        <v>104.5</v>
      </c>
      <c r="V639" s="19">
        <v>103.2</v>
      </c>
      <c r="W639" s="19">
        <v>102.4</v>
      </c>
      <c r="X639" s="19">
        <v>102.3</v>
      </c>
      <c r="Y639" s="19">
        <v>103.1</v>
      </c>
      <c r="Z639" s="19">
        <v>104</v>
      </c>
      <c r="AA639" s="19">
        <v>103.4</v>
      </c>
      <c r="AB639" s="19">
        <v>104.4</v>
      </c>
      <c r="AC639" s="19">
        <v>105.4</v>
      </c>
      <c r="AD639" s="19">
        <v>106.5</v>
      </c>
      <c r="AE639" s="19">
        <v>106.5</v>
      </c>
      <c r="AF639" s="19">
        <v>107.5</v>
      </c>
      <c r="AG639" s="19">
        <v>107.8</v>
      </c>
      <c r="AH639" s="19">
        <v>108</v>
      </c>
      <c r="AI639" s="19">
        <v>107.7</v>
      </c>
      <c r="AJ639" s="19">
        <v>109.3</v>
      </c>
      <c r="AK639" s="19">
        <v>108.9</v>
      </c>
      <c r="AL639" s="19">
        <v>108</v>
      </c>
      <c r="AM639" s="19">
        <v>108.8</v>
      </c>
      <c r="AN639" s="19">
        <v>105.6</v>
      </c>
      <c r="AO639" s="19">
        <v>107.5</v>
      </c>
      <c r="AP639" s="19">
        <v>107.7</v>
      </c>
      <c r="AQ639" s="19">
        <v>107.9</v>
      </c>
      <c r="AR639" s="19">
        <v>107.4</v>
      </c>
      <c r="AS639" s="19">
        <v>107.9</v>
      </c>
      <c r="AT639" s="19">
        <v>108.6</v>
      </c>
      <c r="AU639" s="19">
        <v>108.9</v>
      </c>
      <c r="AV639" s="19">
        <v>108.4</v>
      </c>
      <c r="AW639" s="19">
        <v>108.8</v>
      </c>
      <c r="AX639" s="19">
        <v>109.5</v>
      </c>
      <c r="AY639" s="19">
        <v>108</v>
      </c>
      <c r="AZ639" s="19">
        <v>107.4</v>
      </c>
      <c r="BA639" s="19">
        <v>107.2</v>
      </c>
      <c r="BB639" s="19">
        <v>108.4</v>
      </c>
      <c r="BC639" s="19">
        <v>108.3</v>
      </c>
      <c r="BD639" s="19">
        <v>108.8</v>
      </c>
      <c r="BE639" s="19">
        <v>108.5</v>
      </c>
      <c r="BF639" s="19">
        <v>108.5</v>
      </c>
      <c r="BG639" s="19">
        <v>108.7</v>
      </c>
      <c r="BH639" s="19">
        <v>108.2</v>
      </c>
      <c r="BI639" s="19">
        <v>109.2</v>
      </c>
      <c r="BJ639" s="19">
        <v>108.8</v>
      </c>
      <c r="BK639" s="19">
        <v>108</v>
      </c>
      <c r="BL639" s="19">
        <v>109.2</v>
      </c>
      <c r="BM639" s="19">
        <v>108.6</v>
      </c>
      <c r="BN639" s="19">
        <v>109.1</v>
      </c>
      <c r="BO639" s="19">
        <v>109.2</v>
      </c>
      <c r="BP639" s="19">
        <v>109.5</v>
      </c>
      <c r="BQ639" s="19">
        <v>111.7</v>
      </c>
      <c r="BR639" s="19">
        <v>111.2</v>
      </c>
      <c r="BS639" s="19">
        <v>110.3</v>
      </c>
      <c r="BT639" s="19">
        <v>110.5</v>
      </c>
      <c r="BU639" s="19">
        <v>110.7</v>
      </c>
      <c r="BV639" s="19">
        <v>110.7</v>
      </c>
      <c r="BW639" s="19">
        <v>110.6</v>
      </c>
      <c r="BX639" s="19">
        <v>111.4</v>
      </c>
      <c r="BY639" s="19">
        <v>111.3</v>
      </c>
      <c r="BZ639" s="19">
        <v>111.2</v>
      </c>
      <c r="CA639" s="19">
        <v>110.8</v>
      </c>
      <c r="CB639" s="19">
        <v>112.8</v>
      </c>
      <c r="CC639" s="19">
        <v>112.2</v>
      </c>
      <c r="CD639" s="19">
        <v>113.1</v>
      </c>
      <c r="CE639" s="19">
        <v>112.9</v>
      </c>
      <c r="CF639" s="19">
        <v>111.6</v>
      </c>
      <c r="CG639" s="19">
        <v>111.5</v>
      </c>
      <c r="CH639" s="19">
        <v>111.3</v>
      </c>
      <c r="CI639" s="19">
        <v>111.4</v>
      </c>
      <c r="CJ639" s="19">
        <v>111.4</v>
      </c>
      <c r="CK639" s="19">
        <v>111.6</v>
      </c>
      <c r="CL639" s="19">
        <v>111.4</v>
      </c>
      <c r="CM639" s="19">
        <v>111.2</v>
      </c>
      <c r="CN639" s="19">
        <v>110.2</v>
      </c>
      <c r="CO639" s="19">
        <v>109.9</v>
      </c>
      <c r="CP639" s="19">
        <v>109.8</v>
      </c>
      <c r="CQ639" s="19">
        <v>109.7</v>
      </c>
      <c r="CR639" s="19">
        <v>109.9</v>
      </c>
      <c r="CS639" s="19">
        <v>109.6</v>
      </c>
      <c r="CT639" s="19">
        <v>109.4</v>
      </c>
      <c r="CU639" s="19">
        <v>110.1</v>
      </c>
      <c r="CV639" s="19">
        <v>109.9</v>
      </c>
      <c r="CW639" s="19">
        <v>110</v>
      </c>
      <c r="CX639" s="19">
        <v>109.9</v>
      </c>
      <c r="CY639" s="19">
        <v>109.6</v>
      </c>
      <c r="CZ639" s="19">
        <v>109.5</v>
      </c>
      <c r="DA639" s="19">
        <v>109.2</v>
      </c>
      <c r="DB639" s="19">
        <v>108.9</v>
      </c>
      <c r="DC639" s="19">
        <v>108.6</v>
      </c>
      <c r="DD639" s="19">
        <v>109.7</v>
      </c>
      <c r="DE639" s="19">
        <v>110.1</v>
      </c>
      <c r="DF639" s="19">
        <v>111.1</v>
      </c>
      <c r="DG639" s="19">
        <v>111</v>
      </c>
      <c r="DH639" s="19">
        <v>111.6</v>
      </c>
      <c r="DI639" s="19">
        <v>111.6</v>
      </c>
      <c r="DJ639" s="19">
        <v>112.7</v>
      </c>
      <c r="DK639" s="19">
        <v>113.1</v>
      </c>
      <c r="DL639" s="19">
        <v>113</v>
      </c>
      <c r="DM639" s="19">
        <v>112.7</v>
      </c>
      <c r="DN639" s="19">
        <v>113.4</v>
      </c>
      <c r="DO639" s="19">
        <v>113.9</v>
      </c>
      <c r="DP639" s="19">
        <v>113.5</v>
      </c>
      <c r="DQ639" s="19">
        <v>115.6</v>
      </c>
      <c r="DR639" s="19">
        <v>116.4</v>
      </c>
      <c r="DS639" s="19">
        <v>116.4</v>
      </c>
      <c r="DT639" s="19">
        <v>116.4</v>
      </c>
      <c r="DU639" s="19">
        <v>115.9</v>
      </c>
      <c r="DV639" s="19">
        <v>116.1</v>
      </c>
      <c r="DW639" s="19">
        <v>116.2</v>
      </c>
    </row>
    <row r="640" spans="1:127">
      <c r="A640" s="17" t="s">
        <v>1873</v>
      </c>
      <c r="B640" s="17" t="s">
        <v>1874</v>
      </c>
      <c r="C640" s="18">
        <v>0.40240999999999999</v>
      </c>
      <c r="D640" s="19">
        <v>103.4</v>
      </c>
      <c r="E640" s="19">
        <v>104.3</v>
      </c>
      <c r="F640" s="19">
        <v>103.2</v>
      </c>
      <c r="G640" s="19">
        <v>103.9</v>
      </c>
      <c r="H640" s="19">
        <v>103.1</v>
      </c>
      <c r="I640" s="19">
        <v>101.1</v>
      </c>
      <c r="J640" s="19">
        <v>104.7</v>
      </c>
      <c r="K640" s="19">
        <v>104.6</v>
      </c>
      <c r="L640" s="19">
        <v>104.4</v>
      </c>
      <c r="M640" s="19">
        <v>105.5</v>
      </c>
      <c r="N640" s="19">
        <v>106.1</v>
      </c>
      <c r="O640" s="19">
        <v>109.5</v>
      </c>
      <c r="P640" s="19">
        <v>105.2</v>
      </c>
      <c r="Q640" s="19">
        <v>105.1</v>
      </c>
      <c r="R640" s="19">
        <v>103.7</v>
      </c>
      <c r="S640" s="19">
        <v>105.5</v>
      </c>
      <c r="T640" s="19">
        <v>107.8</v>
      </c>
      <c r="U640" s="19">
        <v>108.6</v>
      </c>
      <c r="V640" s="19">
        <v>106.6</v>
      </c>
      <c r="W640" s="19">
        <v>106</v>
      </c>
      <c r="X640" s="19">
        <v>109.4</v>
      </c>
      <c r="Y640" s="19">
        <v>105.8</v>
      </c>
      <c r="Z640" s="19">
        <v>111.7</v>
      </c>
      <c r="AA640" s="19">
        <v>110.7</v>
      </c>
      <c r="AB640" s="19">
        <v>108.7</v>
      </c>
      <c r="AC640" s="19">
        <v>107.5</v>
      </c>
      <c r="AD640" s="19">
        <v>105.6</v>
      </c>
      <c r="AE640" s="19">
        <v>103.7</v>
      </c>
      <c r="AF640" s="19">
        <v>102.9</v>
      </c>
      <c r="AG640" s="19">
        <v>106.8</v>
      </c>
      <c r="AH640" s="19">
        <v>102.9</v>
      </c>
      <c r="AI640" s="19">
        <v>103.5</v>
      </c>
      <c r="AJ640" s="19">
        <v>106.6</v>
      </c>
      <c r="AK640" s="19">
        <v>105.4</v>
      </c>
      <c r="AL640" s="19">
        <v>108.3</v>
      </c>
      <c r="AM640" s="19">
        <v>108.7</v>
      </c>
      <c r="AN640" s="19">
        <v>101.6</v>
      </c>
      <c r="AO640" s="19">
        <v>107.6</v>
      </c>
      <c r="AP640" s="19">
        <v>107.1</v>
      </c>
      <c r="AQ640" s="19">
        <v>105.5</v>
      </c>
      <c r="AR640" s="19">
        <v>105.2</v>
      </c>
      <c r="AS640" s="19">
        <v>105.9</v>
      </c>
      <c r="AT640" s="19">
        <v>104.5</v>
      </c>
      <c r="AU640" s="19">
        <v>101.7</v>
      </c>
      <c r="AV640" s="19">
        <v>103.6</v>
      </c>
      <c r="AW640" s="19">
        <v>104</v>
      </c>
      <c r="AX640" s="19">
        <v>109.3</v>
      </c>
      <c r="AY640" s="19">
        <v>104.7</v>
      </c>
      <c r="AZ640" s="19">
        <v>105.3</v>
      </c>
      <c r="BA640" s="19">
        <v>103.7</v>
      </c>
      <c r="BB640" s="19">
        <v>108.2</v>
      </c>
      <c r="BC640" s="19">
        <v>107.2</v>
      </c>
      <c r="BD640" s="19">
        <v>108.8</v>
      </c>
      <c r="BE640" s="19">
        <v>108.3</v>
      </c>
      <c r="BF640" s="19">
        <v>106</v>
      </c>
      <c r="BG640" s="19">
        <v>105.9</v>
      </c>
      <c r="BH640" s="19">
        <v>108.3</v>
      </c>
      <c r="BI640" s="19">
        <v>107.7</v>
      </c>
      <c r="BJ640" s="19">
        <v>106</v>
      </c>
      <c r="BK640" s="19">
        <v>104.8</v>
      </c>
      <c r="BL640" s="19">
        <v>105.4</v>
      </c>
      <c r="BM640" s="19">
        <v>105.3</v>
      </c>
      <c r="BN640" s="19">
        <v>105.9</v>
      </c>
      <c r="BO640" s="19">
        <v>103.7</v>
      </c>
      <c r="BP640" s="19">
        <v>104</v>
      </c>
      <c r="BQ640" s="19">
        <v>103.6</v>
      </c>
      <c r="BR640" s="19">
        <v>104.4</v>
      </c>
      <c r="BS640" s="19">
        <v>103.2</v>
      </c>
      <c r="BT640" s="19">
        <v>101.7</v>
      </c>
      <c r="BU640" s="19">
        <v>102.9</v>
      </c>
      <c r="BV640" s="19">
        <v>102.1</v>
      </c>
      <c r="BW640" s="19">
        <v>102.3</v>
      </c>
      <c r="BX640" s="19">
        <v>101.8</v>
      </c>
      <c r="BY640" s="19">
        <v>102.6</v>
      </c>
      <c r="BZ640" s="19">
        <v>100.4</v>
      </c>
      <c r="CA640" s="19">
        <v>101.8</v>
      </c>
      <c r="CB640" s="19">
        <v>101.8</v>
      </c>
      <c r="CC640" s="19">
        <v>101.3</v>
      </c>
      <c r="CD640" s="19">
        <v>101.3</v>
      </c>
      <c r="CE640" s="19">
        <v>102.6</v>
      </c>
      <c r="CF640" s="19">
        <v>100.9</v>
      </c>
      <c r="CG640" s="19">
        <v>99.5</v>
      </c>
      <c r="CH640" s="19">
        <v>98.5</v>
      </c>
      <c r="CI640" s="19">
        <v>98.8</v>
      </c>
      <c r="CJ640" s="19">
        <v>98</v>
      </c>
      <c r="CK640" s="19">
        <v>99.1</v>
      </c>
      <c r="CL640" s="19">
        <v>97.4</v>
      </c>
      <c r="CM640" s="19">
        <v>99.6</v>
      </c>
      <c r="CN640" s="19">
        <v>98</v>
      </c>
      <c r="CO640" s="19">
        <v>97.9</v>
      </c>
      <c r="CP640" s="19">
        <v>98.3</v>
      </c>
      <c r="CQ640" s="19">
        <v>97.8</v>
      </c>
      <c r="CR640" s="19">
        <v>97.8</v>
      </c>
      <c r="CS640" s="19">
        <v>97.4</v>
      </c>
      <c r="CT640" s="19">
        <v>98.1</v>
      </c>
      <c r="CU640" s="19">
        <v>98</v>
      </c>
      <c r="CV640" s="19">
        <v>98.2</v>
      </c>
      <c r="CW640" s="19">
        <v>98.6</v>
      </c>
      <c r="CX640" s="19">
        <v>96.7</v>
      </c>
      <c r="CY640" s="19">
        <v>97.5</v>
      </c>
      <c r="CZ640" s="19">
        <v>99</v>
      </c>
      <c r="DA640" s="19">
        <v>97.9</v>
      </c>
      <c r="DB640" s="19">
        <v>98.9</v>
      </c>
      <c r="DC640" s="19">
        <v>100.6</v>
      </c>
      <c r="DD640" s="19">
        <v>99.9</v>
      </c>
      <c r="DE640" s="19">
        <v>99.8</v>
      </c>
      <c r="DF640" s="19">
        <v>100.5</v>
      </c>
      <c r="DG640" s="19">
        <v>101.2</v>
      </c>
      <c r="DH640" s="19">
        <v>102.2</v>
      </c>
      <c r="DI640" s="19">
        <v>100.3</v>
      </c>
      <c r="DJ640" s="19">
        <v>103.4</v>
      </c>
      <c r="DK640" s="19">
        <v>104.1</v>
      </c>
      <c r="DL640" s="19">
        <v>103.7</v>
      </c>
      <c r="DM640" s="19">
        <v>104.9</v>
      </c>
      <c r="DN640" s="19">
        <v>105.7</v>
      </c>
      <c r="DO640" s="19">
        <v>106.8</v>
      </c>
      <c r="DP640" s="19">
        <v>107.5</v>
      </c>
      <c r="DQ640" s="19">
        <v>110.5</v>
      </c>
      <c r="DR640" s="19">
        <v>111.5</v>
      </c>
      <c r="DS640" s="19">
        <v>111.5</v>
      </c>
      <c r="DT640" s="19">
        <v>113.2</v>
      </c>
      <c r="DU640" s="19">
        <v>114.8</v>
      </c>
      <c r="DV640" s="19">
        <v>115</v>
      </c>
      <c r="DW640" s="19">
        <v>117.2</v>
      </c>
    </row>
    <row r="641" spans="1:127">
      <c r="A641" s="17" t="s">
        <v>1875</v>
      </c>
      <c r="B641" s="17" t="s">
        <v>1876</v>
      </c>
      <c r="C641" s="18">
        <v>0.20041</v>
      </c>
      <c r="D641" s="19">
        <v>103.2</v>
      </c>
      <c r="E641" s="19">
        <v>103.7</v>
      </c>
      <c r="F641" s="19">
        <v>102.4</v>
      </c>
      <c r="G641" s="19">
        <v>103.5</v>
      </c>
      <c r="H641" s="19">
        <v>104</v>
      </c>
      <c r="I641" s="19">
        <v>101.1</v>
      </c>
      <c r="J641" s="19">
        <v>103.6</v>
      </c>
      <c r="K641" s="19">
        <v>101</v>
      </c>
      <c r="L641" s="19">
        <v>102.3</v>
      </c>
      <c r="M641" s="19">
        <v>105.7</v>
      </c>
      <c r="N641" s="19">
        <v>103.5</v>
      </c>
      <c r="O641" s="19">
        <v>103.4</v>
      </c>
      <c r="P641" s="19">
        <v>103.5</v>
      </c>
      <c r="Q641" s="19">
        <v>104.3</v>
      </c>
      <c r="R641" s="19">
        <v>101.2</v>
      </c>
      <c r="S641" s="19">
        <v>104.3</v>
      </c>
      <c r="T641" s="19">
        <v>105.3</v>
      </c>
      <c r="U641" s="19">
        <v>106.1</v>
      </c>
      <c r="V641" s="19">
        <v>105.6</v>
      </c>
      <c r="W641" s="19">
        <v>106.2</v>
      </c>
      <c r="X641" s="19">
        <v>109.8</v>
      </c>
      <c r="Y641" s="19">
        <v>106.5</v>
      </c>
      <c r="Z641" s="19">
        <v>117.9</v>
      </c>
      <c r="AA641" s="19">
        <v>114.3</v>
      </c>
      <c r="AB641" s="19">
        <v>113.3</v>
      </c>
      <c r="AC641" s="19">
        <v>112.5</v>
      </c>
      <c r="AD641" s="19">
        <v>110</v>
      </c>
      <c r="AE641" s="19">
        <v>109.1</v>
      </c>
      <c r="AF641" s="19">
        <v>106.8</v>
      </c>
      <c r="AG641" s="19">
        <v>109.8</v>
      </c>
      <c r="AH641" s="19">
        <v>104.8</v>
      </c>
      <c r="AI641" s="19">
        <v>104.9</v>
      </c>
      <c r="AJ641" s="19">
        <v>110.7</v>
      </c>
      <c r="AK641" s="19">
        <v>109.9</v>
      </c>
      <c r="AL641" s="19">
        <v>112</v>
      </c>
      <c r="AM641" s="19">
        <v>110.5</v>
      </c>
      <c r="AN641" s="19">
        <v>103.8</v>
      </c>
      <c r="AO641" s="19">
        <v>112.5</v>
      </c>
      <c r="AP641" s="19">
        <v>107.7</v>
      </c>
      <c r="AQ641" s="19">
        <v>108.6</v>
      </c>
      <c r="AR641" s="19">
        <v>107.3</v>
      </c>
      <c r="AS641" s="19">
        <v>107.5</v>
      </c>
      <c r="AT641" s="19">
        <v>110.8</v>
      </c>
      <c r="AU641" s="19">
        <v>107.1</v>
      </c>
      <c r="AV641" s="19">
        <v>110.2</v>
      </c>
      <c r="AW641" s="19">
        <v>110.8</v>
      </c>
      <c r="AX641" s="19">
        <v>114.1</v>
      </c>
      <c r="AY641" s="19">
        <v>111.2</v>
      </c>
      <c r="AZ641" s="19">
        <v>111.2</v>
      </c>
      <c r="BA641" s="19">
        <v>109.4</v>
      </c>
      <c r="BB641" s="19">
        <v>113.1</v>
      </c>
      <c r="BC641" s="19">
        <v>113.7</v>
      </c>
      <c r="BD641" s="19">
        <v>115.8</v>
      </c>
      <c r="BE641" s="19">
        <v>115.1</v>
      </c>
      <c r="BF641" s="19">
        <v>115.5</v>
      </c>
      <c r="BG641" s="19">
        <v>114.2</v>
      </c>
      <c r="BH641" s="19">
        <v>114.8</v>
      </c>
      <c r="BI641" s="19">
        <v>114.8</v>
      </c>
      <c r="BJ641" s="19">
        <v>110.2</v>
      </c>
      <c r="BK641" s="19">
        <v>110.1</v>
      </c>
      <c r="BL641" s="19">
        <v>110.4</v>
      </c>
      <c r="BM641" s="19">
        <v>110.2</v>
      </c>
      <c r="BN641" s="19">
        <v>111</v>
      </c>
      <c r="BO641" s="19">
        <v>106.4</v>
      </c>
      <c r="BP641" s="19">
        <v>107.5</v>
      </c>
      <c r="BQ641" s="19">
        <v>108.5</v>
      </c>
      <c r="BR641" s="19">
        <v>110.1</v>
      </c>
      <c r="BS641" s="19">
        <v>107.4</v>
      </c>
      <c r="BT641" s="19">
        <v>104.3</v>
      </c>
      <c r="BU641" s="19">
        <v>106.3</v>
      </c>
      <c r="BV641" s="19">
        <v>104.5</v>
      </c>
      <c r="BW641" s="19">
        <v>104.1</v>
      </c>
      <c r="BX641" s="19">
        <v>103.3</v>
      </c>
      <c r="BY641" s="19">
        <v>105.2</v>
      </c>
      <c r="BZ641" s="19">
        <v>100.8</v>
      </c>
      <c r="CA641" s="19">
        <v>103.8</v>
      </c>
      <c r="CB641" s="19">
        <v>103.1</v>
      </c>
      <c r="CC641" s="19">
        <v>102.7</v>
      </c>
      <c r="CD641" s="19">
        <v>102.2</v>
      </c>
      <c r="CE641" s="19">
        <v>105.5</v>
      </c>
      <c r="CF641" s="19">
        <v>101.1</v>
      </c>
      <c r="CG641" s="19">
        <v>98.4</v>
      </c>
      <c r="CH641" s="19">
        <v>96.4</v>
      </c>
      <c r="CI641" s="19">
        <v>97.7</v>
      </c>
      <c r="CJ641" s="19">
        <v>97</v>
      </c>
      <c r="CK641" s="19">
        <v>98.5</v>
      </c>
      <c r="CL641" s="19">
        <v>97.1</v>
      </c>
      <c r="CM641" s="19">
        <v>99.7</v>
      </c>
      <c r="CN641" s="19">
        <v>97.5</v>
      </c>
      <c r="CO641" s="19">
        <v>97.7</v>
      </c>
      <c r="CP641" s="19">
        <v>98.5</v>
      </c>
      <c r="CQ641" s="19">
        <v>97.4</v>
      </c>
      <c r="CR641" s="19">
        <v>97</v>
      </c>
      <c r="CS641" s="19">
        <v>97.1</v>
      </c>
      <c r="CT641" s="19">
        <v>97.5</v>
      </c>
      <c r="CU641" s="19">
        <v>97.1</v>
      </c>
      <c r="CV641" s="19">
        <v>97.1</v>
      </c>
      <c r="CW641" s="19">
        <v>99.7</v>
      </c>
      <c r="CX641" s="19">
        <v>99.7</v>
      </c>
      <c r="CY641" s="19">
        <v>100.5</v>
      </c>
      <c r="CZ641" s="19">
        <v>102.1</v>
      </c>
      <c r="DA641" s="19">
        <v>100.1</v>
      </c>
      <c r="DB641" s="19">
        <v>102.8</v>
      </c>
      <c r="DC641" s="19">
        <v>104.2</v>
      </c>
      <c r="DD641" s="19">
        <v>104.1</v>
      </c>
      <c r="DE641" s="19">
        <v>102.8</v>
      </c>
      <c r="DF641" s="19">
        <v>104.2</v>
      </c>
      <c r="DG641" s="19">
        <v>104.3</v>
      </c>
      <c r="DH641" s="19">
        <v>106.8</v>
      </c>
      <c r="DI641" s="19">
        <v>106.3</v>
      </c>
      <c r="DJ641" s="19">
        <v>108.3</v>
      </c>
      <c r="DK641" s="19">
        <v>106.5</v>
      </c>
      <c r="DL641" s="19">
        <v>105.4</v>
      </c>
      <c r="DM641" s="19">
        <v>105.7</v>
      </c>
      <c r="DN641" s="19">
        <v>106.3</v>
      </c>
      <c r="DO641" s="19">
        <v>107.6</v>
      </c>
      <c r="DP641" s="19">
        <v>108.4</v>
      </c>
      <c r="DQ641" s="19">
        <v>111.7</v>
      </c>
      <c r="DR641" s="19">
        <v>112.8</v>
      </c>
      <c r="DS641" s="19">
        <v>112.9</v>
      </c>
      <c r="DT641" s="19">
        <v>116.1</v>
      </c>
      <c r="DU641" s="19">
        <v>120.8</v>
      </c>
      <c r="DV641" s="19">
        <v>121.3</v>
      </c>
      <c r="DW641" s="19">
        <v>124.1</v>
      </c>
    </row>
    <row r="642" spans="1:127">
      <c r="A642" s="17" t="s">
        <v>1877</v>
      </c>
      <c r="B642" s="17" t="s">
        <v>1878</v>
      </c>
      <c r="C642" s="18">
        <v>0.12825</v>
      </c>
      <c r="D642" s="19">
        <v>100.4</v>
      </c>
      <c r="E642" s="19">
        <v>100.5</v>
      </c>
      <c r="F642" s="19">
        <v>100.5</v>
      </c>
      <c r="G642" s="19">
        <v>101.8</v>
      </c>
      <c r="H642" s="19">
        <v>99.1</v>
      </c>
      <c r="I642" s="19">
        <v>97.4</v>
      </c>
      <c r="J642" s="19">
        <v>104.1</v>
      </c>
      <c r="K642" s="19">
        <v>105.2</v>
      </c>
      <c r="L642" s="19">
        <v>105.4</v>
      </c>
      <c r="M642" s="19">
        <v>103.7</v>
      </c>
      <c r="N642" s="19">
        <v>107.8</v>
      </c>
      <c r="O642" s="19">
        <v>118.3</v>
      </c>
      <c r="P642" s="19">
        <v>105.8</v>
      </c>
      <c r="Q642" s="19">
        <v>103.7</v>
      </c>
      <c r="R642" s="19">
        <v>104</v>
      </c>
      <c r="S642" s="19">
        <v>104.4</v>
      </c>
      <c r="T642" s="19">
        <v>109.3</v>
      </c>
      <c r="U642" s="19">
        <v>111.6</v>
      </c>
      <c r="V642" s="19">
        <v>104.6</v>
      </c>
      <c r="W642" s="19">
        <v>102.7</v>
      </c>
      <c r="X642" s="19">
        <v>105</v>
      </c>
      <c r="Y642" s="19">
        <v>102.2</v>
      </c>
      <c r="Z642" s="19">
        <v>99.5</v>
      </c>
      <c r="AA642" s="19">
        <v>102.6</v>
      </c>
      <c r="AB642" s="19">
        <v>99.6</v>
      </c>
      <c r="AC642" s="19">
        <v>95.1</v>
      </c>
      <c r="AD642" s="19">
        <v>91</v>
      </c>
      <c r="AE642" s="19">
        <v>88.2</v>
      </c>
      <c r="AF642" s="19">
        <v>89.8</v>
      </c>
      <c r="AG642" s="19">
        <v>96.5</v>
      </c>
      <c r="AH642" s="19">
        <v>92.5</v>
      </c>
      <c r="AI642" s="19">
        <v>91.8</v>
      </c>
      <c r="AJ642" s="19">
        <v>93</v>
      </c>
      <c r="AK642" s="19">
        <v>91.8</v>
      </c>
      <c r="AL642" s="19">
        <v>96.7</v>
      </c>
      <c r="AM642" s="19">
        <v>101.2</v>
      </c>
      <c r="AN642" s="19">
        <v>90.8</v>
      </c>
      <c r="AO642" s="19">
        <v>92.4</v>
      </c>
      <c r="AP642" s="19">
        <v>96.4</v>
      </c>
      <c r="AQ642" s="19">
        <v>93</v>
      </c>
      <c r="AR642" s="19">
        <v>94.7</v>
      </c>
      <c r="AS642" s="19">
        <v>96.4</v>
      </c>
      <c r="AT642" s="19">
        <v>87.3</v>
      </c>
      <c r="AU642" s="19">
        <v>83.2</v>
      </c>
      <c r="AV642" s="19">
        <v>82.9</v>
      </c>
      <c r="AW642" s="19">
        <v>82.3</v>
      </c>
      <c r="AX642" s="19">
        <v>92.1</v>
      </c>
      <c r="AY642" s="19">
        <v>83</v>
      </c>
      <c r="AZ642" s="19">
        <v>84.7</v>
      </c>
      <c r="BA642" s="19">
        <v>81.3</v>
      </c>
      <c r="BB642" s="19">
        <v>89.6</v>
      </c>
      <c r="BC642" s="19">
        <v>85</v>
      </c>
      <c r="BD642" s="19">
        <v>85</v>
      </c>
      <c r="BE642" s="19">
        <v>86.1</v>
      </c>
      <c r="BF642" s="19">
        <v>79.2</v>
      </c>
      <c r="BG642" s="19">
        <v>80</v>
      </c>
      <c r="BH642" s="19">
        <v>85.3</v>
      </c>
      <c r="BI642" s="19">
        <v>83.6</v>
      </c>
      <c r="BJ642" s="19">
        <v>83.6</v>
      </c>
      <c r="BK642" s="19">
        <v>79.2</v>
      </c>
      <c r="BL642" s="19">
        <v>80.7</v>
      </c>
      <c r="BM642" s="19">
        <v>80.7</v>
      </c>
      <c r="BN642" s="19">
        <v>80.7</v>
      </c>
      <c r="BO642" s="19">
        <v>80.8</v>
      </c>
      <c r="BP642" s="19">
        <v>80.8</v>
      </c>
      <c r="BQ642" s="19">
        <v>78.5</v>
      </c>
      <c r="BR642" s="19">
        <v>78.5</v>
      </c>
      <c r="BS642" s="19">
        <v>78.5</v>
      </c>
      <c r="BT642" s="19">
        <v>79.400000000000006</v>
      </c>
      <c r="BU642" s="19">
        <v>79.400000000000006</v>
      </c>
      <c r="BV642" s="19">
        <v>79.7</v>
      </c>
      <c r="BW642" s="19">
        <v>78.900000000000006</v>
      </c>
      <c r="BX642" s="19">
        <v>78.900000000000006</v>
      </c>
      <c r="BY642" s="19">
        <v>79.099999999999994</v>
      </c>
      <c r="BZ642" s="19">
        <v>79.099999999999994</v>
      </c>
      <c r="CA642" s="19">
        <v>79.099999999999994</v>
      </c>
      <c r="CB642" s="19">
        <v>79.099999999999994</v>
      </c>
      <c r="CC642" s="19">
        <v>79.099999999999994</v>
      </c>
      <c r="CD642" s="19">
        <v>79.099999999999994</v>
      </c>
      <c r="CE642" s="19">
        <v>79.099999999999994</v>
      </c>
      <c r="CF642" s="19">
        <v>79.3</v>
      </c>
      <c r="CG642" s="19">
        <v>79.3</v>
      </c>
      <c r="CH642" s="19">
        <v>79.5</v>
      </c>
      <c r="CI642" s="19">
        <v>79.5</v>
      </c>
      <c r="CJ642" s="19">
        <v>79.599999999999994</v>
      </c>
      <c r="CK642" s="19">
        <v>79.599999999999994</v>
      </c>
      <c r="CL642" s="19">
        <v>79.099999999999994</v>
      </c>
      <c r="CM642" s="19">
        <v>79.099999999999994</v>
      </c>
      <c r="CN642" s="19">
        <v>79.599999999999994</v>
      </c>
      <c r="CO642" s="19">
        <v>78.7</v>
      </c>
      <c r="CP642" s="19">
        <v>78.7</v>
      </c>
      <c r="CQ642" s="19">
        <v>78.5</v>
      </c>
      <c r="CR642" s="19">
        <v>78.5</v>
      </c>
      <c r="CS642" s="19">
        <v>78.7</v>
      </c>
      <c r="CT642" s="19">
        <v>82</v>
      </c>
      <c r="CU642" s="19">
        <v>82</v>
      </c>
      <c r="CV642" s="19">
        <v>82</v>
      </c>
      <c r="CW642" s="19">
        <v>80.099999999999994</v>
      </c>
      <c r="CX642" s="19">
        <v>76.099999999999994</v>
      </c>
      <c r="CY642" s="19">
        <v>77.2</v>
      </c>
      <c r="CZ642" s="19">
        <v>77.2</v>
      </c>
      <c r="DA642" s="19">
        <v>77.2</v>
      </c>
      <c r="DB642" s="19">
        <v>77.2</v>
      </c>
      <c r="DC642" s="19">
        <v>78.8</v>
      </c>
      <c r="DD642" s="19">
        <v>77.7</v>
      </c>
      <c r="DE642" s="19">
        <v>77.7</v>
      </c>
      <c r="DF642" s="19">
        <v>78.2</v>
      </c>
      <c r="DG642" s="19">
        <v>78.599999999999994</v>
      </c>
      <c r="DH642" s="19">
        <v>79.8</v>
      </c>
      <c r="DI642" s="19">
        <v>79.599999999999994</v>
      </c>
      <c r="DJ642" s="19">
        <v>81.7</v>
      </c>
      <c r="DK642" s="19">
        <v>84.2</v>
      </c>
      <c r="DL642" s="19">
        <v>84.9</v>
      </c>
      <c r="DM642" s="19">
        <v>87.8</v>
      </c>
      <c r="DN642" s="19">
        <v>87.8</v>
      </c>
      <c r="DO642" s="19">
        <v>87.8</v>
      </c>
      <c r="DP642" s="19">
        <v>86.6</v>
      </c>
      <c r="DQ642" s="19">
        <v>92.8</v>
      </c>
      <c r="DR642" s="19">
        <v>93.5</v>
      </c>
      <c r="DS642" s="19">
        <v>94.1</v>
      </c>
      <c r="DT642" s="19">
        <v>94.1</v>
      </c>
      <c r="DU642" s="19">
        <v>94.6</v>
      </c>
      <c r="DV642" s="19">
        <v>94.6</v>
      </c>
      <c r="DW642" s="19">
        <v>94</v>
      </c>
    </row>
    <row r="643" spans="1:127">
      <c r="A643" s="17" t="s">
        <v>1879</v>
      </c>
      <c r="B643" s="17" t="s">
        <v>1880</v>
      </c>
      <c r="C643" s="18">
        <v>7.3749999999999996E-2</v>
      </c>
      <c r="D643" s="19">
        <v>109.1</v>
      </c>
      <c r="E643" s="19">
        <v>112.3</v>
      </c>
      <c r="F643" s="19">
        <v>110</v>
      </c>
      <c r="G643" s="19">
        <v>108.5</v>
      </c>
      <c r="H643" s="19">
        <v>107.9</v>
      </c>
      <c r="I643" s="19">
        <v>107.3</v>
      </c>
      <c r="J643" s="19">
        <v>109.1</v>
      </c>
      <c r="K643" s="19">
        <v>113</v>
      </c>
      <c r="L643" s="19">
        <v>108</v>
      </c>
      <c r="M643" s="19">
        <v>108.2</v>
      </c>
      <c r="N643" s="19">
        <v>110.2</v>
      </c>
      <c r="O643" s="19">
        <v>110.6</v>
      </c>
      <c r="P643" s="19">
        <v>108.9</v>
      </c>
      <c r="Q643" s="19">
        <v>109.7</v>
      </c>
      <c r="R643" s="19">
        <v>110.1</v>
      </c>
      <c r="S643" s="19">
        <v>110.8</v>
      </c>
      <c r="T643" s="19">
        <v>111.7</v>
      </c>
      <c r="U643" s="19">
        <v>110.4</v>
      </c>
      <c r="V643" s="19">
        <v>112.5</v>
      </c>
      <c r="W643" s="19">
        <v>111.1</v>
      </c>
      <c r="X643" s="19">
        <v>116.1</v>
      </c>
      <c r="Y643" s="19">
        <v>110.2</v>
      </c>
      <c r="Z643" s="19">
        <v>116.4</v>
      </c>
      <c r="AA643" s="19">
        <v>115.1</v>
      </c>
      <c r="AB643" s="19">
        <v>111.9</v>
      </c>
      <c r="AC643" s="19">
        <v>115.3</v>
      </c>
      <c r="AD643" s="19">
        <v>118.8</v>
      </c>
      <c r="AE643" s="19">
        <v>116.4</v>
      </c>
      <c r="AF643" s="19">
        <v>115.4</v>
      </c>
      <c r="AG643" s="19">
        <v>116.4</v>
      </c>
      <c r="AH643" s="19">
        <v>116.1</v>
      </c>
      <c r="AI643" s="19">
        <v>120</v>
      </c>
      <c r="AJ643" s="19">
        <v>119.4</v>
      </c>
      <c r="AK643" s="19">
        <v>117</v>
      </c>
      <c r="AL643" s="19">
        <v>118.6</v>
      </c>
      <c r="AM643" s="19">
        <v>117</v>
      </c>
      <c r="AN643" s="19">
        <v>114.5</v>
      </c>
      <c r="AO643" s="19">
        <v>120.6</v>
      </c>
      <c r="AP643" s="19">
        <v>124.1</v>
      </c>
      <c r="AQ643" s="19">
        <v>119.1</v>
      </c>
      <c r="AR643" s="19">
        <v>117.8</v>
      </c>
      <c r="AS643" s="19">
        <v>118</v>
      </c>
      <c r="AT643" s="19">
        <v>117.5</v>
      </c>
      <c r="AU643" s="19">
        <v>119.6</v>
      </c>
      <c r="AV643" s="19">
        <v>121.8</v>
      </c>
      <c r="AW643" s="19">
        <v>123</v>
      </c>
      <c r="AX643" s="19">
        <v>126.3</v>
      </c>
      <c r="AY643" s="19">
        <v>124.5</v>
      </c>
      <c r="AZ643" s="19">
        <v>125.1</v>
      </c>
      <c r="BA643" s="19">
        <v>127.3</v>
      </c>
      <c r="BB643" s="19">
        <v>127.2</v>
      </c>
      <c r="BC643" s="19">
        <v>128.19999999999999</v>
      </c>
      <c r="BD643" s="19">
        <v>131</v>
      </c>
      <c r="BE643" s="19">
        <v>128.6</v>
      </c>
      <c r="BF643" s="19">
        <v>126.9</v>
      </c>
      <c r="BG643" s="19">
        <v>128.69999999999999</v>
      </c>
      <c r="BH643" s="19">
        <v>130.9</v>
      </c>
      <c r="BI643" s="19">
        <v>130.1</v>
      </c>
      <c r="BJ643" s="19">
        <v>133.6</v>
      </c>
      <c r="BK643" s="19">
        <v>135</v>
      </c>
      <c r="BL643" s="19">
        <v>134.69999999999999</v>
      </c>
      <c r="BM643" s="19">
        <v>134.5</v>
      </c>
      <c r="BN643" s="19">
        <v>136</v>
      </c>
      <c r="BO643" s="19">
        <v>136.19999999999999</v>
      </c>
      <c r="BP643" s="19">
        <v>134.6</v>
      </c>
      <c r="BQ643" s="19">
        <v>134</v>
      </c>
      <c r="BR643" s="19">
        <v>134.30000000000001</v>
      </c>
      <c r="BS643" s="19">
        <v>134.5</v>
      </c>
      <c r="BT643" s="19">
        <v>133.6</v>
      </c>
      <c r="BU643" s="19">
        <v>134.30000000000001</v>
      </c>
      <c r="BV643" s="19">
        <v>134.5</v>
      </c>
      <c r="BW643" s="19">
        <v>138.1</v>
      </c>
      <c r="BX643" s="19">
        <v>137.5</v>
      </c>
      <c r="BY643" s="19">
        <v>136.4</v>
      </c>
      <c r="BZ643" s="19">
        <v>136.6</v>
      </c>
      <c r="CA643" s="19">
        <v>135.6</v>
      </c>
      <c r="CB643" s="19">
        <v>137.4</v>
      </c>
      <c r="CC643" s="19">
        <v>135.9</v>
      </c>
      <c r="CD643" s="19">
        <v>137.6</v>
      </c>
      <c r="CE643" s="19">
        <v>135.6</v>
      </c>
      <c r="CF643" s="19">
        <v>138.1</v>
      </c>
      <c r="CG643" s="19">
        <v>137.4</v>
      </c>
      <c r="CH643" s="19">
        <v>137.19999999999999</v>
      </c>
      <c r="CI643" s="19">
        <v>135</v>
      </c>
      <c r="CJ643" s="19">
        <v>132.69999999999999</v>
      </c>
      <c r="CK643" s="19">
        <v>134.30000000000001</v>
      </c>
      <c r="CL643" s="19">
        <v>129.69999999999999</v>
      </c>
      <c r="CM643" s="19">
        <v>135.1</v>
      </c>
      <c r="CN643" s="19">
        <v>131.1</v>
      </c>
      <c r="CO643" s="19">
        <v>131.80000000000001</v>
      </c>
      <c r="CP643" s="19">
        <v>131.9</v>
      </c>
      <c r="CQ643" s="19">
        <v>132.80000000000001</v>
      </c>
      <c r="CR643" s="19">
        <v>133.69999999999999</v>
      </c>
      <c r="CS643" s="19">
        <v>131</v>
      </c>
      <c r="CT643" s="19">
        <v>127.5</v>
      </c>
      <c r="CU643" s="19">
        <v>128.5</v>
      </c>
      <c r="CV643" s="19">
        <v>129</v>
      </c>
      <c r="CW643" s="19">
        <v>127.7</v>
      </c>
      <c r="CX643" s="19">
        <v>124.6</v>
      </c>
      <c r="CY643" s="19">
        <v>124.5</v>
      </c>
      <c r="CZ643" s="19">
        <v>128.30000000000001</v>
      </c>
      <c r="DA643" s="19">
        <v>127.6</v>
      </c>
      <c r="DB643" s="19">
        <v>126.3</v>
      </c>
      <c r="DC643" s="19">
        <v>128.69999999999999</v>
      </c>
      <c r="DD643" s="19">
        <v>127.2</v>
      </c>
      <c r="DE643" s="19">
        <v>129.80000000000001</v>
      </c>
      <c r="DF643" s="19">
        <v>129.30000000000001</v>
      </c>
      <c r="DG643" s="19">
        <v>132.30000000000001</v>
      </c>
      <c r="DH643" s="19">
        <v>129</v>
      </c>
      <c r="DI643" s="19">
        <v>120.2</v>
      </c>
      <c r="DJ643" s="19">
        <v>127.6</v>
      </c>
      <c r="DK643" s="19">
        <v>131.9</v>
      </c>
      <c r="DL643" s="19">
        <v>131.9</v>
      </c>
      <c r="DM643" s="19">
        <v>132.30000000000001</v>
      </c>
      <c r="DN643" s="19">
        <v>135.19999999999999</v>
      </c>
      <c r="DO643" s="19">
        <v>137.30000000000001</v>
      </c>
      <c r="DP643" s="19">
        <v>141.19999999999999</v>
      </c>
      <c r="DQ643" s="19">
        <v>137.6</v>
      </c>
      <c r="DR643" s="19">
        <v>139.4</v>
      </c>
      <c r="DS643" s="19">
        <v>137.80000000000001</v>
      </c>
      <c r="DT643" s="19">
        <v>138.6</v>
      </c>
      <c r="DU643" s="19">
        <v>133.5</v>
      </c>
      <c r="DV643" s="19">
        <v>133.6</v>
      </c>
      <c r="DW643" s="19">
        <v>138.5</v>
      </c>
    </row>
    <row r="644" spans="1:127">
      <c r="A644" s="17" t="s">
        <v>1881</v>
      </c>
      <c r="B644" s="17" t="s">
        <v>1882</v>
      </c>
      <c r="C644" s="18">
        <v>0.33637</v>
      </c>
      <c r="D644" s="19">
        <v>95.5</v>
      </c>
      <c r="E644" s="19">
        <v>95.6</v>
      </c>
      <c r="F644" s="19">
        <v>95.6</v>
      </c>
      <c r="G644" s="19">
        <v>95.6</v>
      </c>
      <c r="H644" s="19">
        <v>95.7</v>
      </c>
      <c r="I644" s="19">
        <v>95.7</v>
      </c>
      <c r="J644" s="19">
        <v>95.7</v>
      </c>
      <c r="K644" s="19">
        <v>95.6</v>
      </c>
      <c r="L644" s="19">
        <v>95.7</v>
      </c>
      <c r="M644" s="19">
        <v>95.7</v>
      </c>
      <c r="N644" s="19">
        <v>95.7</v>
      </c>
      <c r="O644" s="19">
        <v>95.7</v>
      </c>
      <c r="P644" s="19">
        <v>98.8</v>
      </c>
      <c r="Q644" s="19">
        <v>97.7</v>
      </c>
      <c r="R644" s="19">
        <v>97.4</v>
      </c>
      <c r="S644" s="19">
        <v>97.4</v>
      </c>
      <c r="T644" s="19">
        <v>98.6</v>
      </c>
      <c r="U644" s="19">
        <v>98.6</v>
      </c>
      <c r="V644" s="19">
        <v>98.6</v>
      </c>
      <c r="W644" s="19">
        <v>98.6</v>
      </c>
      <c r="X644" s="19">
        <v>98.4</v>
      </c>
      <c r="Y644" s="19">
        <v>98.4</v>
      </c>
      <c r="Z644" s="19">
        <v>98.4</v>
      </c>
      <c r="AA644" s="19">
        <v>98.2</v>
      </c>
      <c r="AB644" s="19">
        <v>100.3</v>
      </c>
      <c r="AC644" s="19">
        <v>102.5</v>
      </c>
      <c r="AD644" s="19">
        <v>114.7</v>
      </c>
      <c r="AE644" s="19">
        <v>120.8</v>
      </c>
      <c r="AF644" s="19">
        <v>126.9</v>
      </c>
      <c r="AG644" s="19">
        <v>127.3</v>
      </c>
      <c r="AH644" s="19">
        <v>127.3</v>
      </c>
      <c r="AI644" s="19">
        <v>127.3</v>
      </c>
      <c r="AJ644" s="19">
        <v>127.3</v>
      </c>
      <c r="AK644" s="19">
        <v>127.2</v>
      </c>
      <c r="AL644" s="19">
        <v>127.2</v>
      </c>
      <c r="AM644" s="19">
        <v>127.2</v>
      </c>
      <c r="AN644" s="19">
        <v>127.3</v>
      </c>
      <c r="AO644" s="19">
        <v>127.3</v>
      </c>
      <c r="AP644" s="19">
        <v>127.3</v>
      </c>
      <c r="AQ644" s="19">
        <v>127.3</v>
      </c>
      <c r="AR644" s="19">
        <v>127.4</v>
      </c>
      <c r="AS644" s="19">
        <v>127.4</v>
      </c>
      <c r="AT644" s="19">
        <v>127.6</v>
      </c>
      <c r="AU644" s="19">
        <v>127.6</v>
      </c>
      <c r="AV644" s="19">
        <v>127.7</v>
      </c>
      <c r="AW644" s="19">
        <v>127.7</v>
      </c>
      <c r="AX644" s="19">
        <v>127.6</v>
      </c>
      <c r="AY644" s="19">
        <v>127.3</v>
      </c>
      <c r="AZ644" s="19">
        <v>127.3</v>
      </c>
      <c r="BA644" s="19">
        <v>127.3</v>
      </c>
      <c r="BB644" s="19">
        <v>127.3</v>
      </c>
      <c r="BC644" s="19">
        <v>127.3</v>
      </c>
      <c r="BD644" s="19">
        <v>127.3</v>
      </c>
      <c r="BE644" s="19">
        <v>127.3</v>
      </c>
      <c r="BF644" s="19">
        <v>127.3</v>
      </c>
      <c r="BG644" s="19">
        <v>127.3</v>
      </c>
      <c r="BH644" s="19">
        <v>127.3</v>
      </c>
      <c r="BI644" s="19">
        <v>127.3</v>
      </c>
      <c r="BJ644" s="19">
        <v>127.3</v>
      </c>
      <c r="BK644" s="19">
        <v>127.3</v>
      </c>
      <c r="BL644" s="19">
        <v>127.3</v>
      </c>
      <c r="BM644" s="19">
        <v>127.5</v>
      </c>
      <c r="BN644" s="19">
        <v>127.5</v>
      </c>
      <c r="BO644" s="19">
        <v>127.4</v>
      </c>
      <c r="BP644" s="19">
        <v>127.4</v>
      </c>
      <c r="BQ644" s="19">
        <v>127.4</v>
      </c>
      <c r="BR644" s="19">
        <v>127.4</v>
      </c>
      <c r="BS644" s="19">
        <v>127.4</v>
      </c>
      <c r="BT644" s="19">
        <v>127.4</v>
      </c>
      <c r="BU644" s="19">
        <v>127.4</v>
      </c>
      <c r="BV644" s="19">
        <v>127.4</v>
      </c>
      <c r="BW644" s="19">
        <v>127.4</v>
      </c>
      <c r="BX644" s="19">
        <v>127.3</v>
      </c>
      <c r="BY644" s="19">
        <v>127.3</v>
      </c>
      <c r="BZ644" s="19">
        <v>127.3</v>
      </c>
      <c r="CA644" s="19">
        <v>127.3</v>
      </c>
      <c r="CB644" s="19">
        <v>135.1</v>
      </c>
      <c r="CC644" s="19">
        <v>135.1</v>
      </c>
      <c r="CD644" s="19">
        <v>135.1</v>
      </c>
      <c r="CE644" s="19">
        <v>135.1</v>
      </c>
      <c r="CF644" s="19">
        <v>135.1</v>
      </c>
      <c r="CG644" s="19">
        <v>135</v>
      </c>
      <c r="CH644" s="19">
        <v>135</v>
      </c>
      <c r="CI644" s="19">
        <v>135</v>
      </c>
      <c r="CJ644" s="19">
        <v>135.1</v>
      </c>
      <c r="CK644" s="19">
        <v>135</v>
      </c>
      <c r="CL644" s="19">
        <v>135</v>
      </c>
      <c r="CM644" s="19">
        <v>135</v>
      </c>
      <c r="CN644" s="19">
        <v>135.1</v>
      </c>
      <c r="CO644" s="19">
        <v>135.1</v>
      </c>
      <c r="CP644" s="19">
        <v>135.1</v>
      </c>
      <c r="CQ644" s="19">
        <v>135</v>
      </c>
      <c r="CR644" s="19">
        <v>135</v>
      </c>
      <c r="CS644" s="19">
        <v>135</v>
      </c>
      <c r="CT644" s="19">
        <v>135</v>
      </c>
      <c r="CU644" s="19">
        <v>135</v>
      </c>
      <c r="CV644" s="19">
        <v>135</v>
      </c>
      <c r="CW644" s="19">
        <v>135</v>
      </c>
      <c r="CX644" s="19">
        <v>135.1</v>
      </c>
      <c r="CY644" s="19">
        <v>135.1</v>
      </c>
      <c r="CZ644" s="19">
        <v>135.1</v>
      </c>
      <c r="DA644" s="19">
        <v>135.19999999999999</v>
      </c>
      <c r="DB644" s="19">
        <v>135.19999999999999</v>
      </c>
      <c r="DC644" s="19">
        <v>134</v>
      </c>
      <c r="DD644" s="19">
        <v>134.4</v>
      </c>
      <c r="DE644" s="19">
        <v>134.4</v>
      </c>
      <c r="DF644" s="19">
        <v>134.4</v>
      </c>
      <c r="DG644" s="19">
        <v>134.5</v>
      </c>
      <c r="DH644" s="19">
        <v>134.6</v>
      </c>
      <c r="DI644" s="19">
        <v>134.80000000000001</v>
      </c>
      <c r="DJ644" s="19">
        <v>134.80000000000001</v>
      </c>
      <c r="DK644" s="19">
        <v>134.6</v>
      </c>
      <c r="DL644" s="19">
        <v>134.6</v>
      </c>
      <c r="DM644" s="19">
        <v>134.6</v>
      </c>
      <c r="DN644" s="19">
        <v>134.69999999999999</v>
      </c>
      <c r="DO644" s="19">
        <v>134.9</v>
      </c>
      <c r="DP644" s="19">
        <v>134.9</v>
      </c>
      <c r="DQ644" s="19">
        <v>134.80000000000001</v>
      </c>
      <c r="DR644" s="19">
        <v>134.69999999999999</v>
      </c>
      <c r="DS644" s="19">
        <v>134.80000000000001</v>
      </c>
      <c r="DT644" s="19">
        <v>134.80000000000001</v>
      </c>
      <c r="DU644" s="19">
        <v>135</v>
      </c>
      <c r="DV644" s="19">
        <v>134.9</v>
      </c>
      <c r="DW644" s="19">
        <v>134.9</v>
      </c>
    </row>
    <row r="645" spans="1:127">
      <c r="A645" s="17" t="s">
        <v>1883</v>
      </c>
      <c r="B645" s="17" t="s">
        <v>1884</v>
      </c>
      <c r="C645" s="18">
        <v>0.10995000000000001</v>
      </c>
      <c r="D645" s="19">
        <v>100.5</v>
      </c>
      <c r="E645" s="19">
        <v>100.9</v>
      </c>
      <c r="F645" s="19">
        <v>100.9</v>
      </c>
      <c r="G645" s="19">
        <v>100.9</v>
      </c>
      <c r="H645" s="19">
        <v>100.9</v>
      </c>
      <c r="I645" s="19">
        <v>100.9</v>
      </c>
      <c r="J645" s="19">
        <v>100.9</v>
      </c>
      <c r="K645" s="19">
        <v>100.9</v>
      </c>
      <c r="L645" s="19">
        <v>100.9</v>
      </c>
      <c r="M645" s="19">
        <v>100.9</v>
      </c>
      <c r="N645" s="19">
        <v>100.9</v>
      </c>
      <c r="O645" s="19">
        <v>100.9</v>
      </c>
      <c r="P645" s="19">
        <v>100.9</v>
      </c>
      <c r="Q645" s="19">
        <v>97.8</v>
      </c>
      <c r="R645" s="19">
        <v>97.8</v>
      </c>
      <c r="S645" s="19">
        <v>97.8</v>
      </c>
      <c r="T645" s="19">
        <v>100.9</v>
      </c>
      <c r="U645" s="19">
        <v>100.9</v>
      </c>
      <c r="V645" s="19">
        <v>100.9</v>
      </c>
      <c r="W645" s="19">
        <v>100.9</v>
      </c>
      <c r="X645" s="19">
        <v>100.9</v>
      </c>
      <c r="Y645" s="19">
        <v>100.9</v>
      </c>
      <c r="Z645" s="19">
        <v>100.9</v>
      </c>
      <c r="AA645" s="19">
        <v>100.5</v>
      </c>
      <c r="AB645" s="19">
        <v>106.9</v>
      </c>
      <c r="AC645" s="19">
        <v>114.3</v>
      </c>
      <c r="AD645" s="19">
        <v>114.3</v>
      </c>
      <c r="AE645" s="19">
        <v>114.3</v>
      </c>
      <c r="AF645" s="19">
        <v>114.3</v>
      </c>
      <c r="AG645" s="19">
        <v>115.5</v>
      </c>
      <c r="AH645" s="19">
        <v>115.5</v>
      </c>
      <c r="AI645" s="19">
        <v>115.5</v>
      </c>
      <c r="AJ645" s="19">
        <v>115.5</v>
      </c>
      <c r="AK645" s="19">
        <v>115.5</v>
      </c>
      <c r="AL645" s="19">
        <v>115.5</v>
      </c>
      <c r="AM645" s="19">
        <v>115.5</v>
      </c>
      <c r="AN645" s="19">
        <v>115.6</v>
      </c>
      <c r="AO645" s="19">
        <v>115.6</v>
      </c>
      <c r="AP645" s="19">
        <v>115.6</v>
      </c>
      <c r="AQ645" s="19">
        <v>115.6</v>
      </c>
      <c r="AR645" s="19">
        <v>115.6</v>
      </c>
      <c r="AS645" s="19">
        <v>115.6</v>
      </c>
      <c r="AT645" s="19">
        <v>115.6</v>
      </c>
      <c r="AU645" s="19">
        <v>115.6</v>
      </c>
      <c r="AV645" s="19">
        <v>115.6</v>
      </c>
      <c r="AW645" s="19">
        <v>115.6</v>
      </c>
      <c r="AX645" s="19">
        <v>115.6</v>
      </c>
      <c r="AY645" s="19">
        <v>115.6</v>
      </c>
      <c r="AZ645" s="19">
        <v>115.6</v>
      </c>
      <c r="BA645" s="19">
        <v>115.6</v>
      </c>
      <c r="BB645" s="19">
        <v>115.6</v>
      </c>
      <c r="BC645" s="19">
        <v>115.6</v>
      </c>
      <c r="BD645" s="19">
        <v>115.6</v>
      </c>
      <c r="BE645" s="19">
        <v>115.6</v>
      </c>
      <c r="BF645" s="19">
        <v>115.6</v>
      </c>
      <c r="BG645" s="19">
        <v>115.6</v>
      </c>
      <c r="BH645" s="19">
        <v>115.6</v>
      </c>
      <c r="BI645" s="19">
        <v>115.6</v>
      </c>
      <c r="BJ645" s="19">
        <v>115.6</v>
      </c>
      <c r="BK645" s="19">
        <v>115.6</v>
      </c>
      <c r="BL645" s="19">
        <v>115.6</v>
      </c>
      <c r="BM645" s="19">
        <v>115.6</v>
      </c>
      <c r="BN645" s="19">
        <v>115.6</v>
      </c>
      <c r="BO645" s="19">
        <v>115.6</v>
      </c>
      <c r="BP645" s="19">
        <v>115.6</v>
      </c>
      <c r="BQ645" s="19">
        <v>115.6</v>
      </c>
      <c r="BR645" s="19">
        <v>115.6</v>
      </c>
      <c r="BS645" s="19">
        <v>115.6</v>
      </c>
      <c r="BT645" s="19">
        <v>115.6</v>
      </c>
      <c r="BU645" s="19">
        <v>115.6</v>
      </c>
      <c r="BV645" s="19">
        <v>115.6</v>
      </c>
      <c r="BW645" s="19">
        <v>115.6</v>
      </c>
      <c r="BX645" s="19">
        <v>115.6</v>
      </c>
      <c r="BY645" s="19">
        <v>115.6</v>
      </c>
      <c r="BZ645" s="19">
        <v>115.6</v>
      </c>
      <c r="CA645" s="19">
        <v>115.6</v>
      </c>
      <c r="CB645" s="19">
        <v>115.6</v>
      </c>
      <c r="CC645" s="19">
        <v>115.6</v>
      </c>
      <c r="CD645" s="19">
        <v>115.6</v>
      </c>
      <c r="CE645" s="19">
        <v>115.6</v>
      </c>
      <c r="CF645" s="19">
        <v>115.6</v>
      </c>
      <c r="CG645" s="19">
        <v>115.6</v>
      </c>
      <c r="CH645" s="19">
        <v>115.6</v>
      </c>
      <c r="CI645" s="19">
        <v>115.6</v>
      </c>
      <c r="CJ645" s="19">
        <v>115.6</v>
      </c>
      <c r="CK645" s="19">
        <v>115.6</v>
      </c>
      <c r="CL645" s="19">
        <v>115.6</v>
      </c>
      <c r="CM645" s="19">
        <v>115.6</v>
      </c>
      <c r="CN645" s="19">
        <v>115.6</v>
      </c>
      <c r="CO645" s="19">
        <v>115.6</v>
      </c>
      <c r="CP645" s="19">
        <v>115.6</v>
      </c>
      <c r="CQ645" s="19">
        <v>115.6</v>
      </c>
      <c r="CR645" s="19">
        <v>115.6</v>
      </c>
      <c r="CS645" s="19">
        <v>115.6</v>
      </c>
      <c r="CT645" s="19">
        <v>115.6</v>
      </c>
      <c r="CU645" s="19">
        <v>115.6</v>
      </c>
      <c r="CV645" s="19">
        <v>115.6</v>
      </c>
      <c r="CW645" s="19">
        <v>115.6</v>
      </c>
      <c r="CX645" s="19">
        <v>115.6</v>
      </c>
      <c r="CY645" s="19">
        <v>115.6</v>
      </c>
      <c r="CZ645" s="19">
        <v>115.6</v>
      </c>
      <c r="DA645" s="19">
        <v>115.6</v>
      </c>
      <c r="DB645" s="19">
        <v>115.6</v>
      </c>
      <c r="DC645" s="19">
        <v>115.6</v>
      </c>
      <c r="DD645" s="19">
        <v>115.6</v>
      </c>
      <c r="DE645" s="19">
        <v>115.6</v>
      </c>
      <c r="DF645" s="19">
        <v>115.6</v>
      </c>
      <c r="DG645" s="19">
        <v>115.6</v>
      </c>
      <c r="DH645" s="19">
        <v>115.6</v>
      </c>
      <c r="DI645" s="19">
        <v>115.6</v>
      </c>
      <c r="DJ645" s="19">
        <v>115.6</v>
      </c>
      <c r="DK645" s="19">
        <v>115.6</v>
      </c>
      <c r="DL645" s="19">
        <v>115.6</v>
      </c>
      <c r="DM645" s="19">
        <v>115.6</v>
      </c>
      <c r="DN645" s="19">
        <v>115.6</v>
      </c>
      <c r="DO645" s="19">
        <v>115.6</v>
      </c>
      <c r="DP645" s="19">
        <v>115.6</v>
      </c>
      <c r="DQ645" s="19">
        <v>115.6</v>
      </c>
      <c r="DR645" s="19">
        <v>115.6</v>
      </c>
      <c r="DS645" s="19">
        <v>115.6</v>
      </c>
      <c r="DT645" s="19">
        <v>115.6</v>
      </c>
      <c r="DU645" s="19">
        <v>115.6</v>
      </c>
      <c r="DV645" s="19">
        <v>115.6</v>
      </c>
      <c r="DW645" s="19">
        <v>115.6</v>
      </c>
    </row>
    <row r="646" spans="1:127">
      <c r="A646" s="17" t="s">
        <v>1885</v>
      </c>
      <c r="B646" s="17" t="s">
        <v>1886</v>
      </c>
      <c r="C646" s="18">
        <v>0.19067999999999999</v>
      </c>
      <c r="D646" s="19">
        <v>91.7</v>
      </c>
      <c r="E646" s="19">
        <v>91.7</v>
      </c>
      <c r="F646" s="19">
        <v>91.7</v>
      </c>
      <c r="G646" s="19">
        <v>91.7</v>
      </c>
      <c r="H646" s="19">
        <v>91.7</v>
      </c>
      <c r="I646" s="19">
        <v>91.7</v>
      </c>
      <c r="J646" s="19">
        <v>91.7</v>
      </c>
      <c r="K646" s="19">
        <v>91.7</v>
      </c>
      <c r="L646" s="19">
        <v>91.7</v>
      </c>
      <c r="M646" s="19">
        <v>91.7</v>
      </c>
      <c r="N646" s="19">
        <v>91.7</v>
      </c>
      <c r="O646" s="19">
        <v>91.7</v>
      </c>
      <c r="P646" s="19">
        <v>97.2</v>
      </c>
      <c r="Q646" s="19">
        <v>97.2</v>
      </c>
      <c r="R646" s="19">
        <v>97.2</v>
      </c>
      <c r="S646" s="19">
        <v>97.2</v>
      </c>
      <c r="T646" s="19">
        <v>97.2</v>
      </c>
      <c r="U646" s="19">
        <v>97.2</v>
      </c>
      <c r="V646" s="19">
        <v>97.2</v>
      </c>
      <c r="W646" s="19">
        <v>97.2</v>
      </c>
      <c r="X646" s="19">
        <v>97.2</v>
      </c>
      <c r="Y646" s="19">
        <v>97.2</v>
      </c>
      <c r="Z646" s="19">
        <v>97.2</v>
      </c>
      <c r="AA646" s="19">
        <v>97.2</v>
      </c>
      <c r="AB646" s="19">
        <v>97.2</v>
      </c>
      <c r="AC646" s="19">
        <v>97.2</v>
      </c>
      <c r="AD646" s="19">
        <v>118.8</v>
      </c>
      <c r="AE646" s="19">
        <v>129.6</v>
      </c>
      <c r="AF646" s="19">
        <v>140.4</v>
      </c>
      <c r="AG646" s="19">
        <v>140.4</v>
      </c>
      <c r="AH646" s="19">
        <v>140.4</v>
      </c>
      <c r="AI646" s="19">
        <v>140.4</v>
      </c>
      <c r="AJ646" s="19">
        <v>140.4</v>
      </c>
      <c r="AK646" s="19">
        <v>140.4</v>
      </c>
      <c r="AL646" s="19">
        <v>140.4</v>
      </c>
      <c r="AM646" s="19">
        <v>140.4</v>
      </c>
      <c r="AN646" s="19">
        <v>140.4</v>
      </c>
      <c r="AO646" s="19">
        <v>140.4</v>
      </c>
      <c r="AP646" s="19">
        <v>140.4</v>
      </c>
      <c r="AQ646" s="19">
        <v>140.4</v>
      </c>
      <c r="AR646" s="19">
        <v>140.4</v>
      </c>
      <c r="AS646" s="19">
        <v>140.4</v>
      </c>
      <c r="AT646" s="19">
        <v>140.4</v>
      </c>
      <c r="AU646" s="19">
        <v>140.4</v>
      </c>
      <c r="AV646" s="19">
        <v>140.4</v>
      </c>
      <c r="AW646" s="19">
        <v>140.4</v>
      </c>
      <c r="AX646" s="19">
        <v>140.4</v>
      </c>
      <c r="AY646" s="19">
        <v>140.4</v>
      </c>
      <c r="AZ646" s="19">
        <v>140.4</v>
      </c>
      <c r="BA646" s="19">
        <v>140.4</v>
      </c>
      <c r="BB646" s="19">
        <v>140.4</v>
      </c>
      <c r="BC646" s="19">
        <v>140.4</v>
      </c>
      <c r="BD646" s="19">
        <v>140.4</v>
      </c>
      <c r="BE646" s="19">
        <v>140.4</v>
      </c>
      <c r="BF646" s="19">
        <v>140.4</v>
      </c>
      <c r="BG646" s="19">
        <v>140.4</v>
      </c>
      <c r="BH646" s="19">
        <v>140.4</v>
      </c>
      <c r="BI646" s="19">
        <v>140.4</v>
      </c>
      <c r="BJ646" s="19">
        <v>140.4</v>
      </c>
      <c r="BK646" s="19">
        <v>140.4</v>
      </c>
      <c r="BL646" s="19">
        <v>140.4</v>
      </c>
      <c r="BM646" s="19">
        <v>140.4</v>
      </c>
      <c r="BN646" s="19">
        <v>140.4</v>
      </c>
      <c r="BO646" s="19">
        <v>140.4</v>
      </c>
      <c r="BP646" s="19">
        <v>140.4</v>
      </c>
      <c r="BQ646" s="19">
        <v>140.4</v>
      </c>
      <c r="BR646" s="19">
        <v>140.4</v>
      </c>
      <c r="BS646" s="19">
        <v>140.4</v>
      </c>
      <c r="BT646" s="19">
        <v>140.4</v>
      </c>
      <c r="BU646" s="19">
        <v>140.4</v>
      </c>
      <c r="BV646" s="19">
        <v>140.4</v>
      </c>
      <c r="BW646" s="19">
        <v>140.4</v>
      </c>
      <c r="BX646" s="19">
        <v>140.4</v>
      </c>
      <c r="BY646" s="19">
        <v>140.4</v>
      </c>
      <c r="BZ646" s="19">
        <v>140.4</v>
      </c>
      <c r="CA646" s="19">
        <v>140.4</v>
      </c>
      <c r="CB646" s="19">
        <v>154.1</v>
      </c>
      <c r="CC646" s="19">
        <v>154.1</v>
      </c>
      <c r="CD646" s="19">
        <v>154.1</v>
      </c>
      <c r="CE646" s="19">
        <v>154.1</v>
      </c>
      <c r="CF646" s="19">
        <v>154.1</v>
      </c>
      <c r="CG646" s="19">
        <v>154.1</v>
      </c>
      <c r="CH646" s="19">
        <v>154.1</v>
      </c>
      <c r="CI646" s="19">
        <v>154.1</v>
      </c>
      <c r="CJ646" s="19">
        <v>154.1</v>
      </c>
      <c r="CK646" s="19">
        <v>154.1</v>
      </c>
      <c r="CL646" s="19">
        <v>154.1</v>
      </c>
      <c r="CM646" s="19">
        <v>154.1</v>
      </c>
      <c r="CN646" s="19">
        <v>154.1</v>
      </c>
      <c r="CO646" s="19">
        <v>154.1</v>
      </c>
      <c r="CP646" s="19">
        <v>154.1</v>
      </c>
      <c r="CQ646" s="19">
        <v>154.1</v>
      </c>
      <c r="CR646" s="19">
        <v>154.1</v>
      </c>
      <c r="CS646" s="19">
        <v>154.1</v>
      </c>
      <c r="CT646" s="19">
        <v>154.1</v>
      </c>
      <c r="CU646" s="19">
        <v>154.1</v>
      </c>
      <c r="CV646" s="19">
        <v>154.1</v>
      </c>
      <c r="CW646" s="19">
        <v>154.1</v>
      </c>
      <c r="CX646" s="19">
        <v>154.1</v>
      </c>
      <c r="CY646" s="19">
        <v>154.1</v>
      </c>
      <c r="CZ646" s="19">
        <v>154.1</v>
      </c>
      <c r="DA646" s="19">
        <v>154.1</v>
      </c>
      <c r="DB646" s="19">
        <v>154.1</v>
      </c>
      <c r="DC646" s="19">
        <v>154.1</v>
      </c>
      <c r="DD646" s="19">
        <v>154.1</v>
      </c>
      <c r="DE646" s="19">
        <v>154.1</v>
      </c>
      <c r="DF646" s="19">
        <v>154.1</v>
      </c>
      <c r="DG646" s="19">
        <v>154.1</v>
      </c>
      <c r="DH646" s="19">
        <v>154.1</v>
      </c>
      <c r="DI646" s="19">
        <v>154.1</v>
      </c>
      <c r="DJ646" s="19">
        <v>154.1</v>
      </c>
      <c r="DK646" s="19">
        <v>154.1</v>
      </c>
      <c r="DL646" s="19">
        <v>154.1</v>
      </c>
      <c r="DM646" s="19">
        <v>154.1</v>
      </c>
      <c r="DN646" s="19">
        <v>154.1</v>
      </c>
      <c r="DO646" s="19">
        <v>154.1</v>
      </c>
      <c r="DP646" s="19">
        <v>154.1</v>
      </c>
      <c r="DQ646" s="19">
        <v>154.1</v>
      </c>
      <c r="DR646" s="19">
        <v>154.1</v>
      </c>
      <c r="DS646" s="19">
        <v>154.1</v>
      </c>
      <c r="DT646" s="19">
        <v>154.1</v>
      </c>
      <c r="DU646" s="19">
        <v>154.1</v>
      </c>
      <c r="DV646" s="19">
        <v>154.1</v>
      </c>
      <c r="DW646" s="19">
        <v>154.1</v>
      </c>
    </row>
    <row r="647" spans="1:127">
      <c r="A647" s="17" t="s">
        <v>1887</v>
      </c>
      <c r="B647" s="17" t="s">
        <v>1888</v>
      </c>
      <c r="C647" s="18">
        <v>3.5740000000000001E-2</v>
      </c>
      <c r="D647" s="19">
        <v>100.5</v>
      </c>
      <c r="E647" s="19">
        <v>100.5</v>
      </c>
      <c r="F647" s="19">
        <v>100.5</v>
      </c>
      <c r="G647" s="19">
        <v>100.5</v>
      </c>
      <c r="H647" s="19">
        <v>100.7</v>
      </c>
      <c r="I647" s="19">
        <v>100.7</v>
      </c>
      <c r="J647" s="19">
        <v>100.7</v>
      </c>
      <c r="K647" s="19">
        <v>100.5</v>
      </c>
      <c r="L647" s="19">
        <v>101.5</v>
      </c>
      <c r="M647" s="19">
        <v>101.3</v>
      </c>
      <c r="N647" s="19">
        <v>101.3</v>
      </c>
      <c r="O647" s="19">
        <v>101.3</v>
      </c>
      <c r="P647" s="19">
        <v>101</v>
      </c>
      <c r="Q647" s="19">
        <v>100</v>
      </c>
      <c r="R647" s="19">
        <v>97.6</v>
      </c>
      <c r="S647" s="19">
        <v>97.6</v>
      </c>
      <c r="T647" s="19">
        <v>98.5</v>
      </c>
      <c r="U647" s="19">
        <v>98.5</v>
      </c>
      <c r="V647" s="19">
        <v>98.5</v>
      </c>
      <c r="W647" s="19">
        <v>98.5</v>
      </c>
      <c r="X647" s="19">
        <v>96.7</v>
      </c>
      <c r="Y647" s="19">
        <v>96.6</v>
      </c>
      <c r="Z647" s="19">
        <v>96.5</v>
      </c>
      <c r="AA647" s="19">
        <v>96.5</v>
      </c>
      <c r="AB647" s="19">
        <v>96.5</v>
      </c>
      <c r="AC647" s="19">
        <v>93.9</v>
      </c>
      <c r="AD647" s="19">
        <v>93.9</v>
      </c>
      <c r="AE647" s="19">
        <v>93.6</v>
      </c>
      <c r="AF647" s="19">
        <v>93.6</v>
      </c>
      <c r="AG647" s="19">
        <v>93.6</v>
      </c>
      <c r="AH647" s="19">
        <v>93.6</v>
      </c>
      <c r="AI647" s="19">
        <v>93.6</v>
      </c>
      <c r="AJ647" s="19">
        <v>93.6</v>
      </c>
      <c r="AK647" s="19">
        <v>92.9</v>
      </c>
      <c r="AL647" s="19">
        <v>92.9</v>
      </c>
      <c r="AM647" s="19">
        <v>92.9</v>
      </c>
      <c r="AN647" s="19">
        <v>92.9</v>
      </c>
      <c r="AO647" s="19">
        <v>92.9</v>
      </c>
      <c r="AP647" s="19">
        <v>92.9</v>
      </c>
      <c r="AQ647" s="19">
        <v>92.9</v>
      </c>
      <c r="AR647" s="19">
        <v>94.2</v>
      </c>
      <c r="AS647" s="19">
        <v>94.2</v>
      </c>
      <c r="AT647" s="19">
        <v>95.7</v>
      </c>
      <c r="AU647" s="19">
        <v>95.7</v>
      </c>
      <c r="AV647" s="19">
        <v>96.8</v>
      </c>
      <c r="AW647" s="19">
        <v>96.8</v>
      </c>
      <c r="AX647" s="19">
        <v>96.1</v>
      </c>
      <c r="AY647" s="19">
        <v>93.3</v>
      </c>
      <c r="AZ647" s="19">
        <v>93</v>
      </c>
      <c r="BA647" s="19">
        <v>93</v>
      </c>
      <c r="BB647" s="19">
        <v>93.3</v>
      </c>
      <c r="BC647" s="19">
        <v>93</v>
      </c>
      <c r="BD647" s="19">
        <v>93</v>
      </c>
      <c r="BE647" s="19">
        <v>93.3</v>
      </c>
      <c r="BF647" s="19">
        <v>93.3</v>
      </c>
      <c r="BG647" s="19">
        <v>93.3</v>
      </c>
      <c r="BH647" s="19">
        <v>93.3</v>
      </c>
      <c r="BI647" s="19">
        <v>93.1</v>
      </c>
      <c r="BJ647" s="19">
        <v>93.2</v>
      </c>
      <c r="BK647" s="19">
        <v>93.3</v>
      </c>
      <c r="BL647" s="19">
        <v>93.4</v>
      </c>
      <c r="BM647" s="19">
        <v>94.9</v>
      </c>
      <c r="BN647" s="19">
        <v>94.9</v>
      </c>
      <c r="BO647" s="19">
        <v>94.2</v>
      </c>
      <c r="BP647" s="19">
        <v>94</v>
      </c>
      <c r="BQ647" s="19">
        <v>93.9</v>
      </c>
      <c r="BR647" s="19">
        <v>93.9</v>
      </c>
      <c r="BS647" s="19">
        <v>93.9</v>
      </c>
      <c r="BT647" s="19">
        <v>93.9</v>
      </c>
      <c r="BU647" s="19">
        <v>93.9</v>
      </c>
      <c r="BV647" s="19">
        <v>93.9</v>
      </c>
      <c r="BW647" s="19">
        <v>93.8</v>
      </c>
      <c r="BX647" s="19">
        <v>93.4</v>
      </c>
      <c r="BY647" s="19">
        <v>93.4</v>
      </c>
      <c r="BZ647" s="19">
        <v>93.6</v>
      </c>
      <c r="CA647" s="19">
        <v>93.6</v>
      </c>
      <c r="CB647" s="19">
        <v>93.8</v>
      </c>
      <c r="CC647" s="19">
        <v>93.4</v>
      </c>
      <c r="CD647" s="19">
        <v>93.8</v>
      </c>
      <c r="CE647" s="19">
        <v>93.8</v>
      </c>
      <c r="CF647" s="19">
        <v>93.4</v>
      </c>
      <c r="CG647" s="19">
        <v>93.1</v>
      </c>
      <c r="CH647" s="19">
        <v>93.1</v>
      </c>
      <c r="CI647" s="19">
        <v>93.1</v>
      </c>
      <c r="CJ647" s="19">
        <v>93.4</v>
      </c>
      <c r="CK647" s="19">
        <v>93.1</v>
      </c>
      <c r="CL647" s="19">
        <v>93.1</v>
      </c>
      <c r="CM647" s="19">
        <v>93.1</v>
      </c>
      <c r="CN647" s="19">
        <v>93.4</v>
      </c>
      <c r="CO647" s="19">
        <v>93.4</v>
      </c>
      <c r="CP647" s="19">
        <v>93.4</v>
      </c>
      <c r="CQ647" s="19">
        <v>93.1</v>
      </c>
      <c r="CR647" s="19">
        <v>93.1</v>
      </c>
      <c r="CS647" s="19">
        <v>92.7</v>
      </c>
      <c r="CT647" s="19">
        <v>92.7</v>
      </c>
      <c r="CU647" s="19">
        <v>92.7</v>
      </c>
      <c r="CV647" s="19">
        <v>92.7</v>
      </c>
      <c r="CW647" s="19">
        <v>92.7</v>
      </c>
      <c r="CX647" s="19">
        <v>93.4</v>
      </c>
      <c r="CY647" s="19">
        <v>93.4</v>
      </c>
      <c r="CZ647" s="19">
        <v>93.4</v>
      </c>
      <c r="DA647" s="19">
        <v>94.5</v>
      </c>
      <c r="DB647" s="19">
        <v>94.5</v>
      </c>
      <c r="DC647" s="19">
        <v>83.5</v>
      </c>
      <c r="DD647" s="19">
        <v>87.2</v>
      </c>
      <c r="DE647" s="19">
        <v>87.2</v>
      </c>
      <c r="DF647" s="19">
        <v>87.2</v>
      </c>
      <c r="DG647" s="19">
        <v>88.3</v>
      </c>
      <c r="DH647" s="19">
        <v>88.8</v>
      </c>
      <c r="DI647" s="19">
        <v>91.3</v>
      </c>
      <c r="DJ647" s="19">
        <v>91.3</v>
      </c>
      <c r="DK647" s="19">
        <v>89.7</v>
      </c>
      <c r="DL647" s="19">
        <v>89.3</v>
      </c>
      <c r="DM647" s="19">
        <v>89.4</v>
      </c>
      <c r="DN647" s="19">
        <v>89.8</v>
      </c>
      <c r="DO647" s="19">
        <v>92</v>
      </c>
      <c r="DP647" s="19">
        <v>92</v>
      </c>
      <c r="DQ647" s="19">
        <v>91.5</v>
      </c>
      <c r="DR647" s="19">
        <v>90.5</v>
      </c>
      <c r="DS647" s="19">
        <v>90.7</v>
      </c>
      <c r="DT647" s="19">
        <v>90.7</v>
      </c>
      <c r="DU647" s="19">
        <v>92.9</v>
      </c>
      <c r="DV647" s="19">
        <v>92.4</v>
      </c>
      <c r="DW647" s="19">
        <v>92</v>
      </c>
    </row>
    <row r="648" spans="1:127">
      <c r="A648" s="17" t="s">
        <v>1889</v>
      </c>
      <c r="B648" s="17" t="s">
        <v>1890</v>
      </c>
      <c r="C648" s="18">
        <v>0.30997999999999998</v>
      </c>
      <c r="D648" s="19">
        <v>103.2</v>
      </c>
      <c r="E648" s="19">
        <v>104.3</v>
      </c>
      <c r="F648" s="19">
        <v>102.1</v>
      </c>
      <c r="G648" s="19">
        <v>101.7</v>
      </c>
      <c r="H648" s="19">
        <v>102.7</v>
      </c>
      <c r="I648" s="19">
        <v>104.1</v>
      </c>
      <c r="J648" s="19">
        <v>101.7</v>
      </c>
      <c r="K648" s="19">
        <v>103.2</v>
      </c>
      <c r="L648" s="19">
        <v>102.7</v>
      </c>
      <c r="M648" s="19">
        <v>101.5</v>
      </c>
      <c r="N648" s="19">
        <v>103.2</v>
      </c>
      <c r="O648" s="19">
        <v>103</v>
      </c>
      <c r="P648" s="19">
        <v>101</v>
      </c>
      <c r="Q648" s="19">
        <v>108.7</v>
      </c>
      <c r="R648" s="19">
        <v>111</v>
      </c>
      <c r="S648" s="19">
        <v>110.7</v>
      </c>
      <c r="T648" s="19">
        <v>110.8</v>
      </c>
      <c r="U648" s="19">
        <v>110</v>
      </c>
      <c r="V648" s="19">
        <v>106.6</v>
      </c>
      <c r="W648" s="19">
        <v>103.4</v>
      </c>
      <c r="X648" s="19">
        <v>104.1</v>
      </c>
      <c r="Y648" s="19">
        <v>105.6</v>
      </c>
      <c r="Z648" s="19">
        <v>104.4</v>
      </c>
      <c r="AA648" s="19">
        <v>105.9</v>
      </c>
      <c r="AB648" s="19">
        <v>108.9</v>
      </c>
      <c r="AC648" s="19">
        <v>109.2</v>
      </c>
      <c r="AD648" s="19">
        <v>105.8</v>
      </c>
      <c r="AE648" s="19">
        <v>107.4</v>
      </c>
      <c r="AF648" s="19">
        <v>104.8</v>
      </c>
      <c r="AG648" s="19">
        <v>105.2</v>
      </c>
      <c r="AH648" s="19">
        <v>104.4</v>
      </c>
      <c r="AI648" s="19">
        <v>106.9</v>
      </c>
      <c r="AJ648" s="19">
        <v>106</v>
      </c>
      <c r="AK648" s="19">
        <v>108.8</v>
      </c>
      <c r="AL648" s="19">
        <v>108.7</v>
      </c>
      <c r="AM648" s="19">
        <v>109.8</v>
      </c>
      <c r="AN648" s="19">
        <v>104.2</v>
      </c>
      <c r="AO648" s="19">
        <v>102.9</v>
      </c>
      <c r="AP648" s="19">
        <v>103.7</v>
      </c>
      <c r="AQ648" s="19">
        <v>104.1</v>
      </c>
      <c r="AR648" s="19">
        <v>104.1</v>
      </c>
      <c r="AS648" s="19">
        <v>104.1</v>
      </c>
      <c r="AT648" s="19">
        <v>104.6</v>
      </c>
      <c r="AU648" s="19">
        <v>106.6</v>
      </c>
      <c r="AV648" s="19">
        <v>106.6</v>
      </c>
      <c r="AW648" s="19">
        <v>106.6</v>
      </c>
      <c r="AX648" s="19">
        <v>106.6</v>
      </c>
      <c r="AY648" s="19">
        <v>106.6</v>
      </c>
      <c r="AZ648" s="19">
        <v>104.1</v>
      </c>
      <c r="BA648" s="19">
        <v>104.1</v>
      </c>
      <c r="BB648" s="19">
        <v>104.1</v>
      </c>
      <c r="BC648" s="19">
        <v>104.1</v>
      </c>
      <c r="BD648" s="19">
        <v>104.1</v>
      </c>
      <c r="BE648" s="19">
        <v>104.1</v>
      </c>
      <c r="BF648" s="19">
        <v>104.1</v>
      </c>
      <c r="BG648" s="19">
        <v>104.1</v>
      </c>
      <c r="BH648" s="19">
        <v>104.1</v>
      </c>
      <c r="BI648" s="19">
        <v>104.1</v>
      </c>
      <c r="BJ648" s="19">
        <v>104.1</v>
      </c>
      <c r="BK648" s="19">
        <v>104.1</v>
      </c>
      <c r="BL648" s="19">
        <v>104.1</v>
      </c>
      <c r="BM648" s="19">
        <v>104.1</v>
      </c>
      <c r="BN648" s="19">
        <v>104.1</v>
      </c>
      <c r="BO648" s="19">
        <v>104.7</v>
      </c>
      <c r="BP648" s="19">
        <v>104.7</v>
      </c>
      <c r="BQ648" s="19">
        <v>116</v>
      </c>
      <c r="BR648" s="19">
        <v>115.7</v>
      </c>
      <c r="BS648" s="19">
        <v>115.7</v>
      </c>
      <c r="BT648" s="19">
        <v>116</v>
      </c>
      <c r="BU648" s="19">
        <v>114.2</v>
      </c>
      <c r="BV648" s="19">
        <v>114.3</v>
      </c>
      <c r="BW648" s="19">
        <v>114</v>
      </c>
      <c r="BX648" s="19">
        <v>117.1</v>
      </c>
      <c r="BY648" s="19">
        <v>116.3</v>
      </c>
      <c r="BZ648" s="19">
        <v>117.4</v>
      </c>
      <c r="CA648" s="19">
        <v>116.4</v>
      </c>
      <c r="CB648" s="19">
        <v>116.2</v>
      </c>
      <c r="CC648" s="19">
        <v>117.4</v>
      </c>
      <c r="CD648" s="19">
        <v>117.3</v>
      </c>
      <c r="CE648" s="19">
        <v>116.5</v>
      </c>
      <c r="CF648" s="19">
        <v>116.8</v>
      </c>
      <c r="CG648" s="19">
        <v>116.5</v>
      </c>
      <c r="CH648" s="19">
        <v>116.6</v>
      </c>
      <c r="CI648" s="19">
        <v>116.3</v>
      </c>
      <c r="CJ648" s="19">
        <v>116.6</v>
      </c>
      <c r="CK648" s="19">
        <v>116.8</v>
      </c>
      <c r="CL648" s="19">
        <v>116.7</v>
      </c>
      <c r="CM648" s="19">
        <v>116.9</v>
      </c>
      <c r="CN648" s="19">
        <v>117.2</v>
      </c>
      <c r="CO648" s="19">
        <v>117.6</v>
      </c>
      <c r="CP648" s="19">
        <v>117.5</v>
      </c>
      <c r="CQ648" s="19">
        <v>118.8</v>
      </c>
      <c r="CR648" s="19">
        <v>118.9</v>
      </c>
      <c r="CS648" s="19">
        <v>116.8</v>
      </c>
      <c r="CT648" s="19">
        <v>115</v>
      </c>
      <c r="CU648" s="19">
        <v>114.9</v>
      </c>
      <c r="CV648" s="19">
        <v>115.1</v>
      </c>
      <c r="CW648" s="19">
        <v>115</v>
      </c>
      <c r="CX648" s="19">
        <v>115.4</v>
      </c>
      <c r="CY648" s="19">
        <v>114.8</v>
      </c>
      <c r="CZ648" s="19">
        <v>114.2</v>
      </c>
      <c r="DA648" s="19">
        <v>114.3</v>
      </c>
      <c r="DB648" s="19">
        <v>114.2</v>
      </c>
      <c r="DC648" s="19">
        <v>114.4</v>
      </c>
      <c r="DD648" s="19">
        <v>114.6</v>
      </c>
      <c r="DE648" s="19">
        <v>115.1</v>
      </c>
      <c r="DF648" s="19">
        <v>115</v>
      </c>
      <c r="DG648" s="19">
        <v>116.4</v>
      </c>
      <c r="DH648" s="19">
        <v>116.3</v>
      </c>
      <c r="DI648" s="19">
        <v>118.4</v>
      </c>
      <c r="DJ648" s="19">
        <v>120.7</v>
      </c>
      <c r="DK648" s="19">
        <v>119.7</v>
      </c>
      <c r="DL648" s="19">
        <v>119.3</v>
      </c>
      <c r="DM648" s="19">
        <v>119.3</v>
      </c>
      <c r="DN648" s="19">
        <v>119.3</v>
      </c>
      <c r="DO648" s="19">
        <v>120.5</v>
      </c>
      <c r="DP648" s="19">
        <v>120.5</v>
      </c>
      <c r="DQ648" s="19">
        <v>128.6</v>
      </c>
      <c r="DR648" s="19">
        <v>128.6</v>
      </c>
      <c r="DS648" s="19">
        <v>128.80000000000001</v>
      </c>
      <c r="DT648" s="19">
        <v>128.19999999999999</v>
      </c>
      <c r="DU648" s="19">
        <v>128.19999999999999</v>
      </c>
      <c r="DV648" s="19">
        <v>128</v>
      </c>
      <c r="DW648" s="19">
        <v>128.6</v>
      </c>
    </row>
    <row r="649" spans="1:127">
      <c r="A649" s="17" t="s">
        <v>1891</v>
      </c>
      <c r="B649" s="17" t="s">
        <v>1892</v>
      </c>
      <c r="C649" s="18">
        <v>0.30578</v>
      </c>
      <c r="D649" s="19">
        <v>103.3</v>
      </c>
      <c r="E649" s="19">
        <v>104.4</v>
      </c>
      <c r="F649" s="19">
        <v>102.1</v>
      </c>
      <c r="G649" s="19">
        <v>101.7</v>
      </c>
      <c r="H649" s="19">
        <v>102.8</v>
      </c>
      <c r="I649" s="19">
        <v>104.1</v>
      </c>
      <c r="J649" s="19">
        <v>101.7</v>
      </c>
      <c r="K649" s="19">
        <v>103.3</v>
      </c>
      <c r="L649" s="19">
        <v>102.8</v>
      </c>
      <c r="M649" s="19">
        <v>101.5</v>
      </c>
      <c r="N649" s="19">
        <v>103.3</v>
      </c>
      <c r="O649" s="19">
        <v>103</v>
      </c>
      <c r="P649" s="19">
        <v>101</v>
      </c>
      <c r="Q649" s="19">
        <v>108.8</v>
      </c>
      <c r="R649" s="19">
        <v>111.2</v>
      </c>
      <c r="S649" s="19">
        <v>110.8</v>
      </c>
      <c r="T649" s="19">
        <v>110.9</v>
      </c>
      <c r="U649" s="19">
        <v>110.1</v>
      </c>
      <c r="V649" s="19">
        <v>106.6</v>
      </c>
      <c r="W649" s="19">
        <v>103.3</v>
      </c>
      <c r="X649" s="19">
        <v>104.2</v>
      </c>
      <c r="Y649" s="19">
        <v>105.7</v>
      </c>
      <c r="Z649" s="19">
        <v>104.5</v>
      </c>
      <c r="AA649" s="19">
        <v>106</v>
      </c>
      <c r="AB649" s="19">
        <v>109.1</v>
      </c>
      <c r="AC649" s="19">
        <v>109.4</v>
      </c>
      <c r="AD649" s="19">
        <v>105.9</v>
      </c>
      <c r="AE649" s="19">
        <v>107.5</v>
      </c>
      <c r="AF649" s="19">
        <v>105</v>
      </c>
      <c r="AG649" s="19">
        <v>105.3</v>
      </c>
      <c r="AH649" s="19">
        <v>104.5</v>
      </c>
      <c r="AI649" s="19">
        <v>107.1</v>
      </c>
      <c r="AJ649" s="19">
        <v>106.2</v>
      </c>
      <c r="AK649" s="19">
        <v>109</v>
      </c>
      <c r="AL649" s="19">
        <v>108.9</v>
      </c>
      <c r="AM649" s="19">
        <v>110</v>
      </c>
      <c r="AN649" s="19">
        <v>104.3</v>
      </c>
      <c r="AO649" s="19">
        <v>103</v>
      </c>
      <c r="AP649" s="19">
        <v>103.9</v>
      </c>
      <c r="AQ649" s="19">
        <v>104.2</v>
      </c>
      <c r="AR649" s="19">
        <v>104.2</v>
      </c>
      <c r="AS649" s="19">
        <v>104.2</v>
      </c>
      <c r="AT649" s="19">
        <v>104.7</v>
      </c>
      <c r="AU649" s="19">
        <v>106.7</v>
      </c>
      <c r="AV649" s="19">
        <v>106.7</v>
      </c>
      <c r="AW649" s="19">
        <v>106.7</v>
      </c>
      <c r="AX649" s="19">
        <v>106.7</v>
      </c>
      <c r="AY649" s="19">
        <v>106.7</v>
      </c>
      <c r="AZ649" s="19">
        <v>104.2</v>
      </c>
      <c r="BA649" s="19">
        <v>104.2</v>
      </c>
      <c r="BB649" s="19">
        <v>104.2</v>
      </c>
      <c r="BC649" s="19">
        <v>104.2</v>
      </c>
      <c r="BD649" s="19">
        <v>104.2</v>
      </c>
      <c r="BE649" s="19">
        <v>104.2</v>
      </c>
      <c r="BF649" s="19">
        <v>104.2</v>
      </c>
      <c r="BG649" s="19">
        <v>104.2</v>
      </c>
      <c r="BH649" s="19">
        <v>104.2</v>
      </c>
      <c r="BI649" s="19">
        <v>104.2</v>
      </c>
      <c r="BJ649" s="19">
        <v>104.2</v>
      </c>
      <c r="BK649" s="19">
        <v>104.2</v>
      </c>
      <c r="BL649" s="19">
        <v>104.2</v>
      </c>
      <c r="BM649" s="19">
        <v>104.2</v>
      </c>
      <c r="BN649" s="19">
        <v>104.2</v>
      </c>
      <c r="BO649" s="19">
        <v>104.8</v>
      </c>
      <c r="BP649" s="19">
        <v>104.8</v>
      </c>
      <c r="BQ649" s="19">
        <v>116.3</v>
      </c>
      <c r="BR649" s="19">
        <v>116</v>
      </c>
      <c r="BS649" s="19">
        <v>116</v>
      </c>
      <c r="BT649" s="19">
        <v>116.3</v>
      </c>
      <c r="BU649" s="19">
        <v>114.5</v>
      </c>
      <c r="BV649" s="19">
        <v>114.6</v>
      </c>
      <c r="BW649" s="19">
        <v>114.3</v>
      </c>
      <c r="BX649" s="19">
        <v>117.4</v>
      </c>
      <c r="BY649" s="19">
        <v>116.6</v>
      </c>
      <c r="BZ649" s="19">
        <v>117.6</v>
      </c>
      <c r="CA649" s="19">
        <v>116.7</v>
      </c>
      <c r="CB649" s="19">
        <v>116.5</v>
      </c>
      <c r="CC649" s="19">
        <v>117.7</v>
      </c>
      <c r="CD649" s="19">
        <v>117.6</v>
      </c>
      <c r="CE649" s="19">
        <v>116.8</v>
      </c>
      <c r="CF649" s="19">
        <v>117</v>
      </c>
      <c r="CG649" s="19">
        <v>116.7</v>
      </c>
      <c r="CH649" s="19">
        <v>116.9</v>
      </c>
      <c r="CI649" s="19">
        <v>116.6</v>
      </c>
      <c r="CJ649" s="19">
        <v>116.9</v>
      </c>
      <c r="CK649" s="19">
        <v>117.1</v>
      </c>
      <c r="CL649" s="19">
        <v>117.2</v>
      </c>
      <c r="CM649" s="19">
        <v>117.4</v>
      </c>
      <c r="CN649" s="19">
        <v>117.6</v>
      </c>
      <c r="CO649" s="19">
        <v>118.1</v>
      </c>
      <c r="CP649" s="19">
        <v>117.9</v>
      </c>
      <c r="CQ649" s="19">
        <v>119.3</v>
      </c>
      <c r="CR649" s="19">
        <v>119.4</v>
      </c>
      <c r="CS649" s="19">
        <v>117.2</v>
      </c>
      <c r="CT649" s="19">
        <v>115.4</v>
      </c>
      <c r="CU649" s="19">
        <v>115.3</v>
      </c>
      <c r="CV649" s="19">
        <v>115.5</v>
      </c>
      <c r="CW649" s="19">
        <v>115.5</v>
      </c>
      <c r="CX649" s="19">
        <v>115.9</v>
      </c>
      <c r="CY649" s="19">
        <v>115.2</v>
      </c>
      <c r="CZ649" s="19">
        <v>114.6</v>
      </c>
      <c r="DA649" s="19">
        <v>114.7</v>
      </c>
      <c r="DB649" s="19">
        <v>114.6</v>
      </c>
      <c r="DC649" s="19">
        <v>114.8</v>
      </c>
      <c r="DD649" s="19">
        <v>115.1</v>
      </c>
      <c r="DE649" s="19">
        <v>115.5</v>
      </c>
      <c r="DF649" s="19">
        <v>115.4</v>
      </c>
      <c r="DG649" s="19">
        <v>116.8</v>
      </c>
      <c r="DH649" s="19">
        <v>116.8</v>
      </c>
      <c r="DI649" s="19">
        <v>118.9</v>
      </c>
      <c r="DJ649" s="19">
        <v>121.2</v>
      </c>
      <c r="DK649" s="19">
        <v>120.3</v>
      </c>
      <c r="DL649" s="19">
        <v>119.9</v>
      </c>
      <c r="DM649" s="19">
        <v>119.9</v>
      </c>
      <c r="DN649" s="19">
        <v>119.9</v>
      </c>
      <c r="DO649" s="19">
        <v>121.1</v>
      </c>
      <c r="DP649" s="19">
        <v>121</v>
      </c>
      <c r="DQ649" s="19">
        <v>129.30000000000001</v>
      </c>
      <c r="DR649" s="19">
        <v>129.30000000000001</v>
      </c>
      <c r="DS649" s="19">
        <v>129.5</v>
      </c>
      <c r="DT649" s="19">
        <v>128.9</v>
      </c>
      <c r="DU649" s="19">
        <v>128.9</v>
      </c>
      <c r="DV649" s="19">
        <v>128.6</v>
      </c>
      <c r="DW649" s="19">
        <v>129.30000000000001</v>
      </c>
    </row>
    <row r="650" spans="1:127">
      <c r="A650" s="17" t="s">
        <v>1893</v>
      </c>
      <c r="B650" s="17" t="s">
        <v>1894</v>
      </c>
      <c r="C650" s="18">
        <v>4.1999999999999997E-3</v>
      </c>
      <c r="D650" s="19">
        <v>100</v>
      </c>
      <c r="E650" s="19">
        <v>100</v>
      </c>
      <c r="F650" s="19">
        <v>100</v>
      </c>
      <c r="G650" s="19">
        <v>100</v>
      </c>
      <c r="H650" s="19">
        <v>100</v>
      </c>
      <c r="I650" s="19">
        <v>100</v>
      </c>
      <c r="J650" s="19">
        <v>100</v>
      </c>
      <c r="K650" s="19">
        <v>100</v>
      </c>
      <c r="L650" s="19">
        <v>100</v>
      </c>
      <c r="M650" s="19">
        <v>100</v>
      </c>
      <c r="N650" s="19">
        <v>100</v>
      </c>
      <c r="O650" s="19">
        <v>100</v>
      </c>
      <c r="P650" s="19">
        <v>100</v>
      </c>
      <c r="Q650" s="19">
        <v>100</v>
      </c>
      <c r="R650" s="19">
        <v>100</v>
      </c>
      <c r="S650" s="19">
        <v>100</v>
      </c>
      <c r="T650" s="19">
        <v>100</v>
      </c>
      <c r="U650" s="19">
        <v>100</v>
      </c>
      <c r="V650" s="19">
        <v>106.5</v>
      </c>
      <c r="W650" s="19">
        <v>106.5</v>
      </c>
      <c r="X650" s="19">
        <v>95.7</v>
      </c>
      <c r="Y650" s="19">
        <v>95.7</v>
      </c>
      <c r="Z650" s="19">
        <v>95.7</v>
      </c>
      <c r="AA650" s="19">
        <v>95.7</v>
      </c>
      <c r="AB650" s="19">
        <v>95.7</v>
      </c>
      <c r="AC650" s="19">
        <v>95.7</v>
      </c>
      <c r="AD650" s="19">
        <v>95.7</v>
      </c>
      <c r="AE650" s="19">
        <v>95.7</v>
      </c>
      <c r="AF650" s="19">
        <v>95.7</v>
      </c>
      <c r="AG650" s="19">
        <v>95.7</v>
      </c>
      <c r="AH650" s="19">
        <v>95.7</v>
      </c>
      <c r="AI650" s="19">
        <v>95.7</v>
      </c>
      <c r="AJ650" s="19">
        <v>95.7</v>
      </c>
      <c r="AK650" s="19">
        <v>95.7</v>
      </c>
      <c r="AL650" s="19">
        <v>95.7</v>
      </c>
      <c r="AM650" s="19">
        <v>95.7</v>
      </c>
      <c r="AN650" s="19">
        <v>95.7</v>
      </c>
      <c r="AO650" s="19">
        <v>95.7</v>
      </c>
      <c r="AP650" s="19">
        <v>95.7</v>
      </c>
      <c r="AQ650" s="19">
        <v>95.7</v>
      </c>
      <c r="AR650" s="19">
        <v>95.7</v>
      </c>
      <c r="AS650" s="19">
        <v>95.7</v>
      </c>
      <c r="AT650" s="19">
        <v>95.7</v>
      </c>
      <c r="AU650" s="19">
        <v>95.7</v>
      </c>
      <c r="AV650" s="19">
        <v>95.7</v>
      </c>
      <c r="AW650" s="19">
        <v>95.7</v>
      </c>
      <c r="AX650" s="19">
        <v>95.7</v>
      </c>
      <c r="AY650" s="19">
        <v>95.7</v>
      </c>
      <c r="AZ650" s="19">
        <v>95.7</v>
      </c>
      <c r="BA650" s="19">
        <v>95.7</v>
      </c>
      <c r="BB650" s="19">
        <v>95.7</v>
      </c>
      <c r="BC650" s="19">
        <v>95.7</v>
      </c>
      <c r="BD650" s="19">
        <v>95.7</v>
      </c>
      <c r="BE650" s="19">
        <v>95.7</v>
      </c>
      <c r="BF650" s="19">
        <v>95.7</v>
      </c>
      <c r="BG650" s="19">
        <v>95.7</v>
      </c>
      <c r="BH650" s="19">
        <v>95.7</v>
      </c>
      <c r="BI650" s="19">
        <v>95.7</v>
      </c>
      <c r="BJ650" s="19">
        <v>95.7</v>
      </c>
      <c r="BK650" s="19">
        <v>95.7</v>
      </c>
      <c r="BL650" s="19">
        <v>95.7</v>
      </c>
      <c r="BM650" s="19">
        <v>95.7</v>
      </c>
      <c r="BN650" s="19">
        <v>95.7</v>
      </c>
      <c r="BO650" s="19">
        <v>95.7</v>
      </c>
      <c r="BP650" s="19">
        <v>95.7</v>
      </c>
      <c r="BQ650" s="19">
        <v>95.7</v>
      </c>
      <c r="BR650" s="19">
        <v>95.7</v>
      </c>
      <c r="BS650" s="19">
        <v>95.7</v>
      </c>
      <c r="BT650" s="19">
        <v>95.7</v>
      </c>
      <c r="BU650" s="19">
        <v>95.7</v>
      </c>
      <c r="BV650" s="19">
        <v>95.7</v>
      </c>
      <c r="BW650" s="19">
        <v>95.7</v>
      </c>
      <c r="BX650" s="19">
        <v>95.7</v>
      </c>
      <c r="BY650" s="19">
        <v>95.7</v>
      </c>
      <c r="BZ650" s="19">
        <v>95.7</v>
      </c>
      <c r="CA650" s="19">
        <v>95.7</v>
      </c>
      <c r="CB650" s="19">
        <v>95.7</v>
      </c>
      <c r="CC650" s="19">
        <v>95.7</v>
      </c>
      <c r="CD650" s="19">
        <v>95.7</v>
      </c>
      <c r="CE650" s="19">
        <v>95.7</v>
      </c>
      <c r="CF650" s="19">
        <v>95.7</v>
      </c>
      <c r="CG650" s="19">
        <v>95.7</v>
      </c>
      <c r="CH650" s="19">
        <v>95.7</v>
      </c>
      <c r="CI650" s="19">
        <v>95.7</v>
      </c>
      <c r="CJ650" s="19">
        <v>89.9</v>
      </c>
      <c r="CK650" s="19">
        <v>89.9</v>
      </c>
      <c r="CL650" s="19">
        <v>84.2</v>
      </c>
      <c r="CM650" s="19">
        <v>84.2</v>
      </c>
      <c r="CN650" s="19">
        <v>84.2</v>
      </c>
      <c r="CO650" s="19">
        <v>84.2</v>
      </c>
      <c r="CP650" s="19">
        <v>84.2</v>
      </c>
      <c r="CQ650" s="19">
        <v>84.2</v>
      </c>
      <c r="CR650" s="19">
        <v>84.2</v>
      </c>
      <c r="CS650" s="19">
        <v>84.2</v>
      </c>
      <c r="CT650" s="19">
        <v>84.2</v>
      </c>
      <c r="CU650" s="19">
        <v>84.2</v>
      </c>
      <c r="CV650" s="19">
        <v>84.2</v>
      </c>
      <c r="CW650" s="19">
        <v>84.2</v>
      </c>
      <c r="CX650" s="19">
        <v>84.2</v>
      </c>
      <c r="CY650" s="19">
        <v>84.2</v>
      </c>
      <c r="CZ650" s="19">
        <v>84.2</v>
      </c>
      <c r="DA650" s="19">
        <v>84.2</v>
      </c>
      <c r="DB650" s="19">
        <v>84.2</v>
      </c>
      <c r="DC650" s="19">
        <v>84.2</v>
      </c>
      <c r="DD650" s="19">
        <v>84.2</v>
      </c>
      <c r="DE650" s="19">
        <v>84.2</v>
      </c>
      <c r="DF650" s="19">
        <v>84.2</v>
      </c>
      <c r="DG650" s="19">
        <v>84.2</v>
      </c>
      <c r="DH650" s="19">
        <v>79.099999999999994</v>
      </c>
      <c r="DI650" s="19">
        <v>79.099999999999994</v>
      </c>
      <c r="DJ650" s="19">
        <v>79.099999999999994</v>
      </c>
      <c r="DK650" s="19">
        <v>79.099999999999994</v>
      </c>
      <c r="DL650" s="19">
        <v>79.099999999999994</v>
      </c>
      <c r="DM650" s="19">
        <v>79.099999999999994</v>
      </c>
      <c r="DN650" s="19">
        <v>79.099999999999994</v>
      </c>
      <c r="DO650" s="19">
        <v>79.099999999999994</v>
      </c>
      <c r="DP650" s="19">
        <v>79.099999999999994</v>
      </c>
      <c r="DQ650" s="19">
        <v>79.099999999999994</v>
      </c>
      <c r="DR650" s="19">
        <v>79.099999999999994</v>
      </c>
      <c r="DS650" s="19">
        <v>79.099999999999994</v>
      </c>
      <c r="DT650" s="19">
        <v>79.099999999999994</v>
      </c>
      <c r="DU650" s="19">
        <v>79.099999999999994</v>
      </c>
      <c r="DV650" s="19">
        <v>79.099999999999994</v>
      </c>
      <c r="DW650" s="19">
        <v>79.099999999999994</v>
      </c>
    </row>
    <row r="651" spans="1:127">
      <c r="A651" s="17" t="s">
        <v>1895</v>
      </c>
      <c r="B651" s="17" t="s">
        <v>1896</v>
      </c>
      <c r="C651" s="18">
        <v>0.64095000000000002</v>
      </c>
      <c r="D651" s="19">
        <v>98.5</v>
      </c>
      <c r="E651" s="19">
        <v>99.7</v>
      </c>
      <c r="F651" s="19">
        <v>98.7</v>
      </c>
      <c r="G651" s="19">
        <v>98.9</v>
      </c>
      <c r="H651" s="19">
        <v>99.8</v>
      </c>
      <c r="I651" s="19">
        <v>99.6</v>
      </c>
      <c r="J651" s="19">
        <v>102.1</v>
      </c>
      <c r="K651" s="19">
        <v>102.3</v>
      </c>
      <c r="L651" s="19">
        <v>101.8</v>
      </c>
      <c r="M651" s="19">
        <v>101.6</v>
      </c>
      <c r="N651" s="19">
        <v>97.4</v>
      </c>
      <c r="O651" s="19">
        <v>98.6</v>
      </c>
      <c r="P651" s="19">
        <v>99.2</v>
      </c>
      <c r="Q651" s="19">
        <v>98.7</v>
      </c>
      <c r="R651" s="19">
        <v>99.6</v>
      </c>
      <c r="S651" s="19">
        <v>99.1</v>
      </c>
      <c r="T651" s="19">
        <v>100.3</v>
      </c>
      <c r="U651" s="19">
        <v>100.1</v>
      </c>
      <c r="V651" s="19">
        <v>100.6</v>
      </c>
      <c r="W651" s="19">
        <v>101.2</v>
      </c>
      <c r="X651" s="19">
        <v>97.8</v>
      </c>
      <c r="Y651" s="19">
        <v>100.9</v>
      </c>
      <c r="Z651" s="19">
        <v>100.7</v>
      </c>
      <c r="AA651" s="19">
        <v>99.2</v>
      </c>
      <c r="AB651" s="19">
        <v>100.5</v>
      </c>
      <c r="AC651" s="19">
        <v>100.5</v>
      </c>
      <c r="AD651" s="19">
        <v>101.1</v>
      </c>
      <c r="AE651" s="19">
        <v>100.8</v>
      </c>
      <c r="AF651" s="19">
        <v>100.3</v>
      </c>
      <c r="AG651" s="19">
        <v>100.1</v>
      </c>
      <c r="AH651" s="19">
        <v>102.1</v>
      </c>
      <c r="AI651" s="19">
        <v>101.3</v>
      </c>
      <c r="AJ651" s="19">
        <v>102.3</v>
      </c>
      <c r="AK651" s="19">
        <v>102.3</v>
      </c>
      <c r="AL651" s="19">
        <v>98.2</v>
      </c>
      <c r="AM651" s="19">
        <v>98.4</v>
      </c>
      <c r="AN651" s="19">
        <v>98.2</v>
      </c>
      <c r="AO651" s="19">
        <v>99.4</v>
      </c>
      <c r="AP651" s="19">
        <v>101.4</v>
      </c>
      <c r="AQ651" s="19">
        <v>100.2</v>
      </c>
      <c r="AR651" s="19">
        <v>99.6</v>
      </c>
      <c r="AS651" s="19">
        <v>100.9</v>
      </c>
      <c r="AT651" s="19">
        <v>103.8</v>
      </c>
      <c r="AU651" s="19">
        <v>105.3</v>
      </c>
      <c r="AV651" s="19">
        <v>102.9</v>
      </c>
      <c r="AW651" s="19">
        <v>103.6</v>
      </c>
      <c r="AX651" s="19">
        <v>102</v>
      </c>
      <c r="AY651" s="19">
        <v>100.8</v>
      </c>
      <c r="AZ651" s="19">
        <v>99.7</v>
      </c>
      <c r="BA651" s="19">
        <v>99.8</v>
      </c>
      <c r="BB651" s="19">
        <v>99.3</v>
      </c>
      <c r="BC651" s="19">
        <v>99.4</v>
      </c>
      <c r="BD651" s="19">
        <v>100.2</v>
      </c>
      <c r="BE651" s="19">
        <v>99.4</v>
      </c>
      <c r="BF651" s="19">
        <v>101.1</v>
      </c>
      <c r="BG651" s="19">
        <v>101.7</v>
      </c>
      <c r="BH651" s="19">
        <v>98.6</v>
      </c>
      <c r="BI651" s="19">
        <v>99.6</v>
      </c>
      <c r="BJ651" s="19">
        <v>100.8</v>
      </c>
      <c r="BK651" s="19">
        <v>99.8</v>
      </c>
      <c r="BL651" s="19">
        <v>102.8</v>
      </c>
      <c r="BM651" s="19">
        <v>100.2</v>
      </c>
      <c r="BN651" s="19">
        <v>101.6</v>
      </c>
      <c r="BO651" s="19">
        <v>103.4</v>
      </c>
      <c r="BP651" s="19">
        <v>104.5</v>
      </c>
      <c r="BQ651" s="19">
        <v>105</v>
      </c>
      <c r="BR651" s="19">
        <v>103.5</v>
      </c>
      <c r="BS651" s="19">
        <v>101.4</v>
      </c>
      <c r="BT651" s="19">
        <v>102.9</v>
      </c>
      <c r="BU651" s="19">
        <v>103.9</v>
      </c>
      <c r="BV651" s="19">
        <v>104.1</v>
      </c>
      <c r="BW651" s="19">
        <v>103.4</v>
      </c>
      <c r="BX651" s="19">
        <v>103.9</v>
      </c>
      <c r="BY651" s="19">
        <v>103.6</v>
      </c>
      <c r="BZ651" s="19">
        <v>104.6</v>
      </c>
      <c r="CA651" s="19">
        <v>103</v>
      </c>
      <c r="CB651" s="19">
        <v>105.4</v>
      </c>
      <c r="CC651" s="19">
        <v>103.4</v>
      </c>
      <c r="CD651" s="19">
        <v>105.5</v>
      </c>
      <c r="CE651" s="19">
        <v>104.9</v>
      </c>
      <c r="CF651" s="19">
        <v>102.6</v>
      </c>
      <c r="CG651" s="19">
        <v>103.8</v>
      </c>
      <c r="CH651" s="19">
        <v>102.4</v>
      </c>
      <c r="CI651" s="19">
        <v>102.8</v>
      </c>
      <c r="CJ651" s="19">
        <v>101.9</v>
      </c>
      <c r="CK651" s="19">
        <v>102.3</v>
      </c>
      <c r="CL651" s="19">
        <v>102.2</v>
      </c>
      <c r="CM651" s="19">
        <v>101</v>
      </c>
      <c r="CN651" s="19">
        <v>99</v>
      </c>
      <c r="CO651" s="19">
        <v>97.3</v>
      </c>
      <c r="CP651" s="19">
        <v>97.2</v>
      </c>
      <c r="CQ651" s="19">
        <v>95.3</v>
      </c>
      <c r="CR651" s="19">
        <v>96.7</v>
      </c>
      <c r="CS651" s="19">
        <v>96.9</v>
      </c>
      <c r="CT651" s="19">
        <v>96.5</v>
      </c>
      <c r="CU651" s="19">
        <v>99</v>
      </c>
      <c r="CV651" s="19">
        <v>98</v>
      </c>
      <c r="CW651" s="19">
        <v>98.1</v>
      </c>
      <c r="CX651" s="19">
        <v>99.5</v>
      </c>
      <c r="CY651" s="19">
        <v>99.1</v>
      </c>
      <c r="CZ651" s="19">
        <v>98</v>
      </c>
      <c r="DA651" s="19">
        <v>97.9</v>
      </c>
      <c r="DB651" s="19">
        <v>96.5</v>
      </c>
      <c r="DC651" s="19">
        <v>94.7</v>
      </c>
      <c r="DD651" s="19">
        <v>97.5</v>
      </c>
      <c r="DE651" s="19">
        <v>99.1</v>
      </c>
      <c r="DF651" s="19">
        <v>102.4</v>
      </c>
      <c r="DG651" s="19">
        <v>100.9</v>
      </c>
      <c r="DH651" s="19">
        <v>101.8</v>
      </c>
      <c r="DI651" s="19">
        <v>101.5</v>
      </c>
      <c r="DJ651" s="19">
        <v>101.6</v>
      </c>
      <c r="DK651" s="19">
        <v>102.8</v>
      </c>
      <c r="DL651" s="19">
        <v>103</v>
      </c>
      <c r="DM651" s="19">
        <v>101.6</v>
      </c>
      <c r="DN651" s="19">
        <v>102.8</v>
      </c>
      <c r="DO651" s="19">
        <v>103.1</v>
      </c>
      <c r="DP651" s="19">
        <v>100.8</v>
      </c>
      <c r="DQ651" s="19">
        <v>101.4</v>
      </c>
      <c r="DR651" s="19">
        <v>102.3</v>
      </c>
      <c r="DS651" s="19">
        <v>102</v>
      </c>
      <c r="DT651" s="19">
        <v>101</v>
      </c>
      <c r="DU651" s="19">
        <v>98.7</v>
      </c>
      <c r="DV651" s="19">
        <v>98.6</v>
      </c>
      <c r="DW651" s="19">
        <v>97.7</v>
      </c>
    </row>
    <row r="652" spans="1:127">
      <c r="A652" s="17" t="s">
        <v>1897</v>
      </c>
      <c r="B652" s="17" t="s">
        <v>1898</v>
      </c>
      <c r="C652" s="18">
        <v>0.43702000000000002</v>
      </c>
      <c r="D652" s="19">
        <v>97.5</v>
      </c>
      <c r="E652" s="19">
        <v>99.8</v>
      </c>
      <c r="F652" s="19">
        <v>97.6</v>
      </c>
      <c r="G652" s="19">
        <v>97.5</v>
      </c>
      <c r="H652" s="19">
        <v>97.5</v>
      </c>
      <c r="I652" s="19">
        <v>96.7</v>
      </c>
      <c r="J652" s="19">
        <v>100.3</v>
      </c>
      <c r="K652" s="19">
        <v>100.8</v>
      </c>
      <c r="L652" s="19">
        <v>99.8</v>
      </c>
      <c r="M652" s="19">
        <v>100.3</v>
      </c>
      <c r="N652" s="19">
        <v>94.4</v>
      </c>
      <c r="O652" s="19">
        <v>95.9</v>
      </c>
      <c r="P652" s="19">
        <v>97.5</v>
      </c>
      <c r="Q652" s="19">
        <v>96</v>
      </c>
      <c r="R652" s="19">
        <v>97.1</v>
      </c>
      <c r="S652" s="19">
        <v>96.6</v>
      </c>
      <c r="T652" s="19">
        <v>97.6</v>
      </c>
      <c r="U652" s="19">
        <v>97.7</v>
      </c>
      <c r="V652" s="19">
        <v>98.3</v>
      </c>
      <c r="W652" s="19">
        <v>98.9</v>
      </c>
      <c r="X652" s="19">
        <v>94.7</v>
      </c>
      <c r="Y652" s="19">
        <v>98.3</v>
      </c>
      <c r="Z652" s="19">
        <v>98.1</v>
      </c>
      <c r="AA652" s="19">
        <v>95.4</v>
      </c>
      <c r="AB652" s="19">
        <v>97.2</v>
      </c>
      <c r="AC652" s="19">
        <v>97.4</v>
      </c>
      <c r="AD652" s="19">
        <v>98.3</v>
      </c>
      <c r="AE652" s="19">
        <v>97.7</v>
      </c>
      <c r="AF652" s="19">
        <v>96.7</v>
      </c>
      <c r="AG652" s="19">
        <v>96.8</v>
      </c>
      <c r="AH652" s="19">
        <v>99.2</v>
      </c>
      <c r="AI652" s="19">
        <v>98.1</v>
      </c>
      <c r="AJ652" s="19">
        <v>99.4</v>
      </c>
      <c r="AK652" s="19">
        <v>99.5</v>
      </c>
      <c r="AL652" s="19">
        <v>93.9</v>
      </c>
      <c r="AM652" s="19">
        <v>93.9</v>
      </c>
      <c r="AN652" s="19">
        <v>93.7</v>
      </c>
      <c r="AO652" s="19">
        <v>95</v>
      </c>
      <c r="AP652" s="19">
        <v>97</v>
      </c>
      <c r="AQ652" s="19">
        <v>95.7</v>
      </c>
      <c r="AR652" s="19">
        <v>94.6</v>
      </c>
      <c r="AS652" s="19">
        <v>97.2</v>
      </c>
      <c r="AT652" s="19">
        <v>100.6</v>
      </c>
      <c r="AU652" s="19">
        <v>102.8</v>
      </c>
      <c r="AV652" s="19">
        <v>99.5</v>
      </c>
      <c r="AW652" s="19">
        <v>99.6</v>
      </c>
      <c r="AX652" s="19">
        <v>98.2</v>
      </c>
      <c r="AY652" s="19">
        <v>96.3</v>
      </c>
      <c r="AZ652" s="19">
        <v>94.7</v>
      </c>
      <c r="BA652" s="19">
        <v>95</v>
      </c>
      <c r="BB652" s="19">
        <v>94.3</v>
      </c>
      <c r="BC652" s="19">
        <v>94.7</v>
      </c>
      <c r="BD652" s="19">
        <v>95.7</v>
      </c>
      <c r="BE652" s="19">
        <v>94.6</v>
      </c>
      <c r="BF652" s="19">
        <v>97.1</v>
      </c>
      <c r="BG652" s="19">
        <v>97.7</v>
      </c>
      <c r="BH652" s="19">
        <v>93.5</v>
      </c>
      <c r="BI652" s="19">
        <v>94.8</v>
      </c>
      <c r="BJ652" s="19">
        <v>96.7</v>
      </c>
      <c r="BK652" s="19">
        <v>94.8</v>
      </c>
      <c r="BL652" s="19">
        <v>97.5</v>
      </c>
      <c r="BM652" s="19">
        <v>93.7</v>
      </c>
      <c r="BN652" s="19">
        <v>95.7</v>
      </c>
      <c r="BO652" s="19">
        <v>98.7</v>
      </c>
      <c r="BP652" s="19">
        <v>100</v>
      </c>
      <c r="BQ652" s="19">
        <v>100.6</v>
      </c>
      <c r="BR652" s="19">
        <v>99</v>
      </c>
      <c r="BS652" s="19">
        <v>95.9</v>
      </c>
      <c r="BT652" s="19">
        <v>97.8</v>
      </c>
      <c r="BU652" s="19">
        <v>98.7</v>
      </c>
      <c r="BV652" s="19">
        <v>98.6</v>
      </c>
      <c r="BW652" s="19">
        <v>97.5</v>
      </c>
      <c r="BX652" s="19">
        <v>98.3</v>
      </c>
      <c r="BY652" s="19">
        <v>98.3</v>
      </c>
      <c r="BZ652" s="19">
        <v>99.7</v>
      </c>
      <c r="CA652" s="19">
        <v>96.9</v>
      </c>
      <c r="CB652" s="19">
        <v>99.8</v>
      </c>
      <c r="CC652" s="19">
        <v>97.4</v>
      </c>
      <c r="CD652" s="19">
        <v>100.3</v>
      </c>
      <c r="CE652" s="19">
        <v>99.6</v>
      </c>
      <c r="CF652" s="19">
        <v>96.4</v>
      </c>
      <c r="CG652" s="19">
        <v>97.5</v>
      </c>
      <c r="CH652" s="19">
        <v>95.5</v>
      </c>
      <c r="CI652" s="19">
        <v>95.9</v>
      </c>
      <c r="CJ652" s="19">
        <v>94.2</v>
      </c>
      <c r="CK652" s="19">
        <v>94.7</v>
      </c>
      <c r="CL652" s="19">
        <v>94.8</v>
      </c>
      <c r="CM652" s="19">
        <v>92.4</v>
      </c>
      <c r="CN652" s="19">
        <v>89.9</v>
      </c>
      <c r="CO652" s="19">
        <v>87.9</v>
      </c>
      <c r="CP652" s="19">
        <v>88.1</v>
      </c>
      <c r="CQ652" s="19">
        <v>85</v>
      </c>
      <c r="CR652" s="19">
        <v>87.4</v>
      </c>
      <c r="CS652" s="19">
        <v>87.8</v>
      </c>
      <c r="CT652" s="19">
        <v>87.2</v>
      </c>
      <c r="CU652" s="19">
        <v>90.9</v>
      </c>
      <c r="CV652" s="19">
        <v>89.5</v>
      </c>
      <c r="CW652" s="19">
        <v>89.5</v>
      </c>
      <c r="CX652" s="19">
        <v>90.4</v>
      </c>
      <c r="CY652" s="19">
        <v>90</v>
      </c>
      <c r="CZ652" s="19">
        <v>88.7</v>
      </c>
      <c r="DA652" s="19">
        <v>88.5</v>
      </c>
      <c r="DB652" s="19">
        <v>86.9</v>
      </c>
      <c r="DC652" s="19">
        <v>85.1</v>
      </c>
      <c r="DD652" s="19">
        <v>89.7</v>
      </c>
      <c r="DE652" s="19">
        <v>91.2</v>
      </c>
      <c r="DF652" s="19">
        <v>95.4</v>
      </c>
      <c r="DG652" s="19">
        <v>92.5</v>
      </c>
      <c r="DH652" s="19">
        <v>93.7</v>
      </c>
      <c r="DI652" s="19">
        <v>93</v>
      </c>
      <c r="DJ652" s="19">
        <v>93</v>
      </c>
      <c r="DK652" s="19">
        <v>94.7</v>
      </c>
      <c r="DL652" s="19">
        <v>95.1</v>
      </c>
      <c r="DM652" s="19">
        <v>93</v>
      </c>
      <c r="DN652" s="19">
        <v>94.7</v>
      </c>
      <c r="DO652" s="19">
        <v>95.4</v>
      </c>
      <c r="DP652" s="19">
        <v>91.8</v>
      </c>
      <c r="DQ652" s="19">
        <v>94</v>
      </c>
      <c r="DR652" s="19">
        <v>95</v>
      </c>
      <c r="DS652" s="19">
        <v>94.2</v>
      </c>
      <c r="DT652" s="19">
        <v>92.5</v>
      </c>
      <c r="DU652" s="19">
        <v>88.6</v>
      </c>
      <c r="DV652" s="19">
        <v>88.2</v>
      </c>
      <c r="DW652" s="19">
        <v>86.3</v>
      </c>
    </row>
    <row r="653" spans="1:127">
      <c r="A653" s="17" t="s">
        <v>1899</v>
      </c>
      <c r="B653" s="17" t="s">
        <v>1900</v>
      </c>
      <c r="C653" s="18">
        <v>0.20393</v>
      </c>
      <c r="D653" s="19">
        <v>100.8</v>
      </c>
      <c r="E653" s="19">
        <v>99.5</v>
      </c>
      <c r="F653" s="19">
        <v>100.8</v>
      </c>
      <c r="G653" s="19">
        <v>102</v>
      </c>
      <c r="H653" s="19">
        <v>104.7</v>
      </c>
      <c r="I653" s="19">
        <v>106</v>
      </c>
      <c r="J653" s="19">
        <v>106</v>
      </c>
      <c r="K653" s="19">
        <v>105.4</v>
      </c>
      <c r="L653" s="19">
        <v>106.1</v>
      </c>
      <c r="M653" s="19">
        <v>104.6</v>
      </c>
      <c r="N653" s="19">
        <v>103.9</v>
      </c>
      <c r="O653" s="19">
        <v>104.3</v>
      </c>
      <c r="P653" s="19">
        <v>102.9</v>
      </c>
      <c r="Q653" s="19">
        <v>104.5</v>
      </c>
      <c r="R653" s="19">
        <v>104.9</v>
      </c>
      <c r="S653" s="19">
        <v>104.4</v>
      </c>
      <c r="T653" s="19">
        <v>106.1</v>
      </c>
      <c r="U653" s="19">
        <v>105.3</v>
      </c>
      <c r="V653" s="19">
        <v>105.6</v>
      </c>
      <c r="W653" s="19">
        <v>106.1</v>
      </c>
      <c r="X653" s="19">
        <v>104.4</v>
      </c>
      <c r="Y653" s="19">
        <v>106.4</v>
      </c>
      <c r="Z653" s="19">
        <v>106.3</v>
      </c>
      <c r="AA653" s="19">
        <v>107.3</v>
      </c>
      <c r="AB653" s="19">
        <v>107.8</v>
      </c>
      <c r="AC653" s="19">
        <v>107.1</v>
      </c>
      <c r="AD653" s="19">
        <v>107.1</v>
      </c>
      <c r="AE653" s="19">
        <v>107.4</v>
      </c>
      <c r="AF653" s="19">
        <v>108.2</v>
      </c>
      <c r="AG653" s="19">
        <v>107</v>
      </c>
      <c r="AH653" s="19">
        <v>108.5</v>
      </c>
      <c r="AI653" s="19">
        <v>108.3</v>
      </c>
      <c r="AJ653" s="19">
        <v>108.3</v>
      </c>
      <c r="AK653" s="19">
        <v>108.5</v>
      </c>
      <c r="AL653" s="19">
        <v>107.5</v>
      </c>
      <c r="AM653" s="19">
        <v>108</v>
      </c>
      <c r="AN653" s="19">
        <v>107.9</v>
      </c>
      <c r="AO653" s="19">
        <v>108.7</v>
      </c>
      <c r="AP653" s="19">
        <v>110.7</v>
      </c>
      <c r="AQ653" s="19">
        <v>109.6</v>
      </c>
      <c r="AR653" s="19">
        <v>110.3</v>
      </c>
      <c r="AS653" s="19">
        <v>108.8</v>
      </c>
      <c r="AT653" s="19">
        <v>110.6</v>
      </c>
      <c r="AU653" s="19">
        <v>110.5</v>
      </c>
      <c r="AV653" s="19">
        <v>110</v>
      </c>
      <c r="AW653" s="19">
        <v>112.1</v>
      </c>
      <c r="AX653" s="19">
        <v>110.1</v>
      </c>
      <c r="AY653" s="19">
        <v>110.5</v>
      </c>
      <c r="AZ653" s="19">
        <v>110.4</v>
      </c>
      <c r="BA653" s="19">
        <v>110.2</v>
      </c>
      <c r="BB653" s="19">
        <v>110.1</v>
      </c>
      <c r="BC653" s="19">
        <v>109.3</v>
      </c>
      <c r="BD653" s="19">
        <v>109.8</v>
      </c>
      <c r="BE653" s="19">
        <v>109.8</v>
      </c>
      <c r="BF653" s="19">
        <v>109.8</v>
      </c>
      <c r="BG653" s="19">
        <v>110.4</v>
      </c>
      <c r="BH653" s="19">
        <v>109.5</v>
      </c>
      <c r="BI653" s="19">
        <v>109.9</v>
      </c>
      <c r="BJ653" s="19">
        <v>109.7</v>
      </c>
      <c r="BK653" s="19">
        <v>110.6</v>
      </c>
      <c r="BL653" s="19">
        <v>114.1</v>
      </c>
      <c r="BM653" s="19">
        <v>114.2</v>
      </c>
      <c r="BN653" s="19">
        <v>114.3</v>
      </c>
      <c r="BO653" s="19">
        <v>113.3</v>
      </c>
      <c r="BP653" s="19">
        <v>114.2</v>
      </c>
      <c r="BQ653" s="19">
        <v>114.5</v>
      </c>
      <c r="BR653" s="19">
        <v>113.3</v>
      </c>
      <c r="BS653" s="19">
        <v>113.3</v>
      </c>
      <c r="BT653" s="19">
        <v>113.8</v>
      </c>
      <c r="BU653" s="19">
        <v>115</v>
      </c>
      <c r="BV653" s="19">
        <v>115.8</v>
      </c>
      <c r="BW653" s="19">
        <v>116</v>
      </c>
      <c r="BX653" s="19">
        <v>115.9</v>
      </c>
      <c r="BY653" s="19">
        <v>114.8</v>
      </c>
      <c r="BZ653" s="19">
        <v>115.2</v>
      </c>
      <c r="CA653" s="19">
        <v>116</v>
      </c>
      <c r="CB653" s="19">
        <v>117.5</v>
      </c>
      <c r="CC653" s="19">
        <v>116.3</v>
      </c>
      <c r="CD653" s="19">
        <v>116.6</v>
      </c>
      <c r="CE653" s="19">
        <v>116.5</v>
      </c>
      <c r="CF653" s="19">
        <v>116</v>
      </c>
      <c r="CG653" s="19">
        <v>117.2</v>
      </c>
      <c r="CH653" s="19">
        <v>117</v>
      </c>
      <c r="CI653" s="19">
        <v>117.5</v>
      </c>
      <c r="CJ653" s="19">
        <v>118.3</v>
      </c>
      <c r="CK653" s="19">
        <v>118.6</v>
      </c>
      <c r="CL653" s="19">
        <v>118.1</v>
      </c>
      <c r="CM653" s="19">
        <v>119.4</v>
      </c>
      <c r="CN653" s="19">
        <v>118.6</v>
      </c>
      <c r="CO653" s="19">
        <v>117.5</v>
      </c>
      <c r="CP653" s="19">
        <v>116.9</v>
      </c>
      <c r="CQ653" s="19">
        <v>117.5</v>
      </c>
      <c r="CR653" s="19">
        <v>116.8</v>
      </c>
      <c r="CS653" s="19">
        <v>116.4</v>
      </c>
      <c r="CT653" s="19">
        <v>116.4</v>
      </c>
      <c r="CU653" s="19">
        <v>116.3</v>
      </c>
      <c r="CV653" s="19">
        <v>116.2</v>
      </c>
      <c r="CW653" s="19">
        <v>116.6</v>
      </c>
      <c r="CX653" s="19">
        <v>118.9</v>
      </c>
      <c r="CY653" s="19">
        <v>118.8</v>
      </c>
      <c r="CZ653" s="19">
        <v>118</v>
      </c>
      <c r="DA653" s="19">
        <v>118.2</v>
      </c>
      <c r="DB653" s="19">
        <v>117.2</v>
      </c>
      <c r="DC653" s="19">
        <v>115.3</v>
      </c>
      <c r="DD653" s="19">
        <v>114.2</v>
      </c>
      <c r="DE653" s="19">
        <v>116</v>
      </c>
      <c r="DF653" s="19">
        <v>117.4</v>
      </c>
      <c r="DG653" s="19">
        <v>119</v>
      </c>
      <c r="DH653" s="19">
        <v>119.2</v>
      </c>
      <c r="DI653" s="19">
        <v>119.8</v>
      </c>
      <c r="DJ653" s="19">
        <v>120</v>
      </c>
      <c r="DK653" s="19">
        <v>120.3</v>
      </c>
      <c r="DL653" s="19">
        <v>120.1</v>
      </c>
      <c r="DM653" s="19">
        <v>120.2</v>
      </c>
      <c r="DN653" s="19">
        <v>120.1</v>
      </c>
      <c r="DO653" s="19">
        <v>119.6</v>
      </c>
      <c r="DP653" s="19">
        <v>120.2</v>
      </c>
      <c r="DQ653" s="19">
        <v>117.1</v>
      </c>
      <c r="DR653" s="19">
        <v>117.9</v>
      </c>
      <c r="DS653" s="19">
        <v>118.8</v>
      </c>
      <c r="DT653" s="19">
        <v>119.2</v>
      </c>
      <c r="DU653" s="19">
        <v>120.1</v>
      </c>
      <c r="DV653" s="19">
        <v>120.9</v>
      </c>
      <c r="DW653" s="19">
        <v>122.2</v>
      </c>
    </row>
    <row r="654" spans="1:127">
      <c r="A654" s="17" t="s">
        <v>1901</v>
      </c>
      <c r="B654" s="17" t="s">
        <v>1902</v>
      </c>
      <c r="C654" s="18">
        <v>0.18056</v>
      </c>
      <c r="D654" s="19">
        <v>94.7</v>
      </c>
      <c r="E654" s="19">
        <v>97.8</v>
      </c>
      <c r="F654" s="19">
        <v>102.5</v>
      </c>
      <c r="G654" s="19">
        <v>101.7</v>
      </c>
      <c r="H654" s="19">
        <v>100.2</v>
      </c>
      <c r="I654" s="19">
        <v>100.5</v>
      </c>
      <c r="J654" s="19">
        <v>105.6</v>
      </c>
      <c r="K654" s="19">
        <v>102.6</v>
      </c>
      <c r="L654" s="19">
        <v>107.9</v>
      </c>
      <c r="M654" s="19">
        <v>108</v>
      </c>
      <c r="N654" s="19">
        <v>105.1</v>
      </c>
      <c r="O654" s="19">
        <v>105.4</v>
      </c>
      <c r="P654" s="19">
        <v>100.6</v>
      </c>
      <c r="Q654" s="19">
        <v>106.7</v>
      </c>
      <c r="R654" s="19">
        <v>104</v>
      </c>
      <c r="S654" s="19">
        <v>99.4</v>
      </c>
      <c r="T654" s="19">
        <v>100.5</v>
      </c>
      <c r="U654" s="19">
        <v>108</v>
      </c>
      <c r="V654" s="19">
        <v>101</v>
      </c>
      <c r="W654" s="19">
        <v>96.3</v>
      </c>
      <c r="X654" s="19">
        <v>98.8</v>
      </c>
      <c r="Y654" s="19">
        <v>102.3</v>
      </c>
      <c r="Z654" s="19">
        <v>100.9</v>
      </c>
      <c r="AA654" s="19">
        <v>100.5</v>
      </c>
      <c r="AB654" s="19">
        <v>98.8</v>
      </c>
      <c r="AC654" s="19">
        <v>107.4</v>
      </c>
      <c r="AD654" s="19">
        <v>105.2</v>
      </c>
      <c r="AE654" s="19">
        <v>97.5</v>
      </c>
      <c r="AF654" s="19">
        <v>105.3</v>
      </c>
      <c r="AG654" s="19">
        <v>99</v>
      </c>
      <c r="AH654" s="19">
        <v>104.3</v>
      </c>
      <c r="AI654" s="19">
        <v>98.8</v>
      </c>
      <c r="AJ654" s="19">
        <v>106.2</v>
      </c>
      <c r="AK654" s="19">
        <v>100.8</v>
      </c>
      <c r="AL654" s="19">
        <v>98.9</v>
      </c>
      <c r="AM654" s="19">
        <v>104.5</v>
      </c>
      <c r="AN654" s="19">
        <v>97.3</v>
      </c>
      <c r="AO654" s="19">
        <v>102.1</v>
      </c>
      <c r="AP654" s="19">
        <v>96.9</v>
      </c>
      <c r="AQ654" s="19">
        <v>104.9</v>
      </c>
      <c r="AR654" s="19">
        <v>101.5</v>
      </c>
      <c r="AS654" s="19">
        <v>101.5</v>
      </c>
      <c r="AT654" s="19">
        <v>101.5</v>
      </c>
      <c r="AU654" s="19">
        <v>101.5</v>
      </c>
      <c r="AV654" s="19">
        <v>101.5</v>
      </c>
      <c r="AW654" s="19">
        <v>101.5</v>
      </c>
      <c r="AX654" s="19">
        <v>101.5</v>
      </c>
      <c r="AY654" s="19">
        <v>101.5</v>
      </c>
      <c r="AZ654" s="19">
        <v>101.5</v>
      </c>
      <c r="BA654" s="19">
        <v>101.5</v>
      </c>
      <c r="BB654" s="19">
        <v>101.5</v>
      </c>
      <c r="BC654" s="19">
        <v>101.5</v>
      </c>
      <c r="BD654" s="19">
        <v>101.5</v>
      </c>
      <c r="BE654" s="19">
        <v>101.5</v>
      </c>
      <c r="BF654" s="19">
        <v>102.3</v>
      </c>
      <c r="BG654" s="19">
        <v>102.3</v>
      </c>
      <c r="BH654" s="19">
        <v>102.3</v>
      </c>
      <c r="BI654" s="19">
        <v>111.5</v>
      </c>
      <c r="BJ654" s="19">
        <v>106.1</v>
      </c>
      <c r="BK654" s="19">
        <v>103.7</v>
      </c>
      <c r="BL654" s="19">
        <v>103.7</v>
      </c>
      <c r="BM654" s="19">
        <v>106.6</v>
      </c>
      <c r="BN654" s="19">
        <v>106.6</v>
      </c>
      <c r="BO654" s="19">
        <v>106.1</v>
      </c>
      <c r="BP654" s="19">
        <v>105.9</v>
      </c>
      <c r="BQ654" s="19">
        <v>108.7</v>
      </c>
      <c r="BR654" s="19">
        <v>106.2</v>
      </c>
      <c r="BS654" s="19">
        <v>107.8</v>
      </c>
      <c r="BT654" s="19">
        <v>108.4</v>
      </c>
      <c r="BU654" s="19">
        <v>106.5</v>
      </c>
      <c r="BV654" s="19">
        <v>107.3</v>
      </c>
      <c r="BW654" s="19">
        <v>109.1</v>
      </c>
      <c r="BX654" s="19">
        <v>111.4</v>
      </c>
      <c r="BY654" s="19">
        <v>111.4</v>
      </c>
      <c r="BZ654" s="19">
        <v>109.2</v>
      </c>
      <c r="CA654" s="19">
        <v>109.2</v>
      </c>
      <c r="CB654" s="19">
        <v>109.8</v>
      </c>
      <c r="CC654" s="19">
        <v>108.6</v>
      </c>
      <c r="CD654" s="19">
        <v>111.2</v>
      </c>
      <c r="CE654" s="19">
        <v>110.6</v>
      </c>
      <c r="CF654" s="19">
        <v>105.4</v>
      </c>
      <c r="CG654" s="19">
        <v>105.3</v>
      </c>
      <c r="CH654" s="19">
        <v>108.9</v>
      </c>
      <c r="CI654" s="19">
        <v>108.4</v>
      </c>
      <c r="CJ654" s="19">
        <v>111.9</v>
      </c>
      <c r="CK654" s="19">
        <v>112.1</v>
      </c>
      <c r="CL654" s="19">
        <v>112.5</v>
      </c>
      <c r="CM654" s="19">
        <v>110.8</v>
      </c>
      <c r="CN654" s="19">
        <v>110.5</v>
      </c>
      <c r="CO654" s="19">
        <v>112.9</v>
      </c>
      <c r="CP654" s="19">
        <v>110.3</v>
      </c>
      <c r="CQ654" s="19">
        <v>113.5</v>
      </c>
      <c r="CR654" s="19">
        <v>111.1</v>
      </c>
      <c r="CS654" s="19">
        <v>110.6</v>
      </c>
      <c r="CT654" s="19">
        <v>110.6</v>
      </c>
      <c r="CU654" s="19">
        <v>111</v>
      </c>
      <c r="CV654" s="19">
        <v>111</v>
      </c>
      <c r="CW654" s="19">
        <v>111</v>
      </c>
      <c r="CX654" s="19">
        <v>109.2</v>
      </c>
      <c r="CY654" s="19">
        <v>106</v>
      </c>
      <c r="CZ654" s="19">
        <v>106</v>
      </c>
      <c r="DA654" s="19">
        <v>106.1</v>
      </c>
      <c r="DB654" s="19">
        <v>106.1</v>
      </c>
      <c r="DC654" s="19">
        <v>106.4</v>
      </c>
      <c r="DD654" s="19">
        <v>109.6</v>
      </c>
      <c r="DE654" s="19">
        <v>108.8</v>
      </c>
      <c r="DF654" s="19">
        <v>106.1</v>
      </c>
      <c r="DG654" s="19">
        <v>106.1</v>
      </c>
      <c r="DH654" s="19">
        <v>107</v>
      </c>
      <c r="DI654" s="19">
        <v>107</v>
      </c>
      <c r="DJ654" s="19">
        <v>108.5</v>
      </c>
      <c r="DK654" s="19">
        <v>107.7</v>
      </c>
      <c r="DL654" s="19">
        <v>107.1</v>
      </c>
      <c r="DM654" s="19">
        <v>107.1</v>
      </c>
      <c r="DN654" s="19">
        <v>107.1</v>
      </c>
      <c r="DO654" s="19">
        <v>107.1</v>
      </c>
      <c r="DP654" s="19">
        <v>108.5</v>
      </c>
      <c r="DQ654" s="19">
        <v>109.2</v>
      </c>
      <c r="DR654" s="19">
        <v>112.2</v>
      </c>
      <c r="DS654" s="19">
        <v>112.2</v>
      </c>
      <c r="DT654" s="19">
        <v>112.3</v>
      </c>
      <c r="DU654" s="19">
        <v>112.7</v>
      </c>
      <c r="DV654" s="19">
        <v>112.7</v>
      </c>
      <c r="DW654" s="19">
        <v>112.9</v>
      </c>
    </row>
    <row r="655" spans="1:127">
      <c r="A655" s="17" t="s">
        <v>1903</v>
      </c>
      <c r="B655" s="17" t="s">
        <v>1904</v>
      </c>
      <c r="C655" s="18">
        <v>0.18056</v>
      </c>
      <c r="D655" s="19">
        <v>94.7</v>
      </c>
      <c r="E655" s="19">
        <v>97.8</v>
      </c>
      <c r="F655" s="19">
        <v>102.5</v>
      </c>
      <c r="G655" s="19">
        <v>101.7</v>
      </c>
      <c r="H655" s="19">
        <v>100.2</v>
      </c>
      <c r="I655" s="19">
        <v>100.5</v>
      </c>
      <c r="J655" s="19">
        <v>105.6</v>
      </c>
      <c r="K655" s="19">
        <v>102.6</v>
      </c>
      <c r="L655" s="19">
        <v>107.9</v>
      </c>
      <c r="M655" s="19">
        <v>108</v>
      </c>
      <c r="N655" s="19">
        <v>105.1</v>
      </c>
      <c r="O655" s="19">
        <v>105.4</v>
      </c>
      <c r="P655" s="19">
        <v>100.6</v>
      </c>
      <c r="Q655" s="19">
        <v>106.7</v>
      </c>
      <c r="R655" s="19">
        <v>104</v>
      </c>
      <c r="S655" s="19">
        <v>99.4</v>
      </c>
      <c r="T655" s="19">
        <v>100.5</v>
      </c>
      <c r="U655" s="19">
        <v>108</v>
      </c>
      <c r="V655" s="19">
        <v>101</v>
      </c>
      <c r="W655" s="19">
        <v>96.3</v>
      </c>
      <c r="X655" s="19">
        <v>98.8</v>
      </c>
      <c r="Y655" s="19">
        <v>102.3</v>
      </c>
      <c r="Z655" s="19">
        <v>100.9</v>
      </c>
      <c r="AA655" s="19">
        <v>100.5</v>
      </c>
      <c r="AB655" s="19">
        <v>98.8</v>
      </c>
      <c r="AC655" s="19">
        <v>107.4</v>
      </c>
      <c r="AD655" s="19">
        <v>105.2</v>
      </c>
      <c r="AE655" s="19">
        <v>97.5</v>
      </c>
      <c r="AF655" s="19">
        <v>105.3</v>
      </c>
      <c r="AG655" s="19">
        <v>99</v>
      </c>
      <c r="AH655" s="19">
        <v>104.3</v>
      </c>
      <c r="AI655" s="19">
        <v>98.8</v>
      </c>
      <c r="AJ655" s="19">
        <v>106.2</v>
      </c>
      <c r="AK655" s="19">
        <v>100.8</v>
      </c>
      <c r="AL655" s="19">
        <v>98.9</v>
      </c>
      <c r="AM655" s="19">
        <v>104.5</v>
      </c>
      <c r="AN655" s="19">
        <v>97.3</v>
      </c>
      <c r="AO655" s="19">
        <v>102.1</v>
      </c>
      <c r="AP655" s="19">
        <v>96.9</v>
      </c>
      <c r="AQ655" s="19">
        <v>104.9</v>
      </c>
      <c r="AR655" s="19">
        <v>101.5</v>
      </c>
      <c r="AS655" s="19">
        <v>101.5</v>
      </c>
      <c r="AT655" s="19">
        <v>101.5</v>
      </c>
      <c r="AU655" s="19">
        <v>101.5</v>
      </c>
      <c r="AV655" s="19">
        <v>101.5</v>
      </c>
      <c r="AW655" s="19">
        <v>101.5</v>
      </c>
      <c r="AX655" s="19">
        <v>101.5</v>
      </c>
      <c r="AY655" s="19">
        <v>101.5</v>
      </c>
      <c r="AZ655" s="19">
        <v>101.5</v>
      </c>
      <c r="BA655" s="19">
        <v>101.5</v>
      </c>
      <c r="BB655" s="19">
        <v>101.5</v>
      </c>
      <c r="BC655" s="19">
        <v>101.5</v>
      </c>
      <c r="BD655" s="19">
        <v>101.5</v>
      </c>
      <c r="BE655" s="19">
        <v>101.5</v>
      </c>
      <c r="BF655" s="19">
        <v>102.3</v>
      </c>
      <c r="BG655" s="19">
        <v>102.3</v>
      </c>
      <c r="BH655" s="19">
        <v>102.3</v>
      </c>
      <c r="BI655" s="19">
        <v>111.5</v>
      </c>
      <c r="BJ655" s="19">
        <v>106.1</v>
      </c>
      <c r="BK655" s="19">
        <v>103.7</v>
      </c>
      <c r="BL655" s="19">
        <v>103.7</v>
      </c>
      <c r="BM655" s="19">
        <v>106.6</v>
      </c>
      <c r="BN655" s="19">
        <v>106.6</v>
      </c>
      <c r="BO655" s="19">
        <v>106.1</v>
      </c>
      <c r="BP655" s="19">
        <v>105.9</v>
      </c>
      <c r="BQ655" s="19">
        <v>108.7</v>
      </c>
      <c r="BR655" s="19">
        <v>106.2</v>
      </c>
      <c r="BS655" s="19">
        <v>107.8</v>
      </c>
      <c r="BT655" s="19">
        <v>108.4</v>
      </c>
      <c r="BU655" s="19">
        <v>106.5</v>
      </c>
      <c r="BV655" s="19">
        <v>107.3</v>
      </c>
      <c r="BW655" s="19">
        <v>109.1</v>
      </c>
      <c r="BX655" s="19">
        <v>111.4</v>
      </c>
      <c r="BY655" s="19">
        <v>111.4</v>
      </c>
      <c r="BZ655" s="19">
        <v>109.2</v>
      </c>
      <c r="CA655" s="19">
        <v>109.2</v>
      </c>
      <c r="CB655" s="19">
        <v>109.8</v>
      </c>
      <c r="CC655" s="19">
        <v>108.6</v>
      </c>
      <c r="CD655" s="19">
        <v>111.2</v>
      </c>
      <c r="CE655" s="19">
        <v>110.6</v>
      </c>
      <c r="CF655" s="19">
        <v>105.4</v>
      </c>
      <c r="CG655" s="19">
        <v>105.3</v>
      </c>
      <c r="CH655" s="19">
        <v>108.9</v>
      </c>
      <c r="CI655" s="19">
        <v>108.4</v>
      </c>
      <c r="CJ655" s="19">
        <v>111.9</v>
      </c>
      <c r="CK655" s="19">
        <v>112.1</v>
      </c>
      <c r="CL655" s="19">
        <v>112.5</v>
      </c>
      <c r="CM655" s="19">
        <v>110.8</v>
      </c>
      <c r="CN655" s="19">
        <v>110.5</v>
      </c>
      <c r="CO655" s="19">
        <v>112.9</v>
      </c>
      <c r="CP655" s="19">
        <v>110.3</v>
      </c>
      <c r="CQ655" s="19">
        <v>113.5</v>
      </c>
      <c r="CR655" s="19">
        <v>111.1</v>
      </c>
      <c r="CS655" s="19">
        <v>110.6</v>
      </c>
      <c r="CT655" s="19">
        <v>110.6</v>
      </c>
      <c r="CU655" s="19">
        <v>111</v>
      </c>
      <c r="CV655" s="19">
        <v>111</v>
      </c>
      <c r="CW655" s="19">
        <v>111</v>
      </c>
      <c r="CX655" s="19">
        <v>109.2</v>
      </c>
      <c r="CY655" s="19">
        <v>106</v>
      </c>
      <c r="CZ655" s="19">
        <v>106</v>
      </c>
      <c r="DA655" s="19">
        <v>106.1</v>
      </c>
      <c r="DB655" s="19">
        <v>106.1</v>
      </c>
      <c r="DC655" s="19">
        <v>106.4</v>
      </c>
      <c r="DD655" s="19">
        <v>109.6</v>
      </c>
      <c r="DE655" s="19">
        <v>108.8</v>
      </c>
      <c r="DF655" s="19">
        <v>106.1</v>
      </c>
      <c r="DG655" s="19">
        <v>106.1</v>
      </c>
      <c r="DH655" s="19">
        <v>107</v>
      </c>
      <c r="DI655" s="19">
        <v>107</v>
      </c>
      <c r="DJ655" s="19">
        <v>108.5</v>
      </c>
      <c r="DK655" s="19">
        <v>107.7</v>
      </c>
      <c r="DL655" s="19">
        <v>107.1</v>
      </c>
      <c r="DM655" s="19">
        <v>107.1</v>
      </c>
      <c r="DN655" s="19">
        <v>107.1</v>
      </c>
      <c r="DO655" s="19">
        <v>107.1</v>
      </c>
      <c r="DP655" s="19">
        <v>108.5</v>
      </c>
      <c r="DQ655" s="19">
        <v>109.2</v>
      </c>
      <c r="DR655" s="19">
        <v>112.2</v>
      </c>
      <c r="DS655" s="19">
        <v>112.2</v>
      </c>
      <c r="DT655" s="19">
        <v>112.3</v>
      </c>
      <c r="DU655" s="19">
        <v>112.7</v>
      </c>
      <c r="DV655" s="19">
        <v>112.7</v>
      </c>
      <c r="DW655" s="19">
        <v>112.9</v>
      </c>
    </row>
    <row r="656" spans="1:127">
      <c r="A656" s="17" t="s">
        <v>1905</v>
      </c>
      <c r="B656" s="17" t="s">
        <v>1906</v>
      </c>
      <c r="C656" s="18">
        <v>7.5509999999999994E-2</v>
      </c>
      <c r="D656" s="19">
        <v>103.8</v>
      </c>
      <c r="E656" s="19">
        <v>104</v>
      </c>
      <c r="F656" s="19">
        <v>104.1</v>
      </c>
      <c r="G656" s="19">
        <v>103.6</v>
      </c>
      <c r="H656" s="19">
        <v>103.8</v>
      </c>
      <c r="I656" s="19">
        <v>104.4</v>
      </c>
      <c r="J656" s="19">
        <v>104.2</v>
      </c>
      <c r="K656" s="19">
        <v>104.7</v>
      </c>
      <c r="L656" s="19">
        <v>104.7</v>
      </c>
      <c r="M656" s="19">
        <v>104.7</v>
      </c>
      <c r="N656" s="19">
        <v>105.6</v>
      </c>
      <c r="O656" s="19">
        <v>105</v>
      </c>
      <c r="P656" s="19">
        <v>109.6</v>
      </c>
      <c r="Q656" s="19">
        <v>109.6</v>
      </c>
      <c r="R656" s="19">
        <v>109.6</v>
      </c>
      <c r="S656" s="19">
        <v>109.5</v>
      </c>
      <c r="T656" s="19">
        <v>112.4</v>
      </c>
      <c r="U656" s="19">
        <v>114.8</v>
      </c>
      <c r="V656" s="19">
        <v>114.9</v>
      </c>
      <c r="W656" s="19">
        <v>114.9</v>
      </c>
      <c r="X656" s="19">
        <v>115.5</v>
      </c>
      <c r="Y656" s="19">
        <v>115.7</v>
      </c>
      <c r="Z656" s="19">
        <v>115.9</v>
      </c>
      <c r="AA656" s="19">
        <v>117.3</v>
      </c>
      <c r="AB656" s="19">
        <v>122.2</v>
      </c>
      <c r="AC656" s="19">
        <v>122.3</v>
      </c>
      <c r="AD656" s="19">
        <v>122.2</v>
      </c>
      <c r="AE656" s="19">
        <v>122.5</v>
      </c>
      <c r="AF656" s="19">
        <v>122.9</v>
      </c>
      <c r="AG656" s="19">
        <v>122.9</v>
      </c>
      <c r="AH656" s="19">
        <v>123.2</v>
      </c>
      <c r="AI656" s="19">
        <v>122.9</v>
      </c>
      <c r="AJ656" s="19">
        <v>122.6</v>
      </c>
      <c r="AK656" s="19">
        <v>122.9</v>
      </c>
      <c r="AL656" s="19">
        <v>122.3</v>
      </c>
      <c r="AM656" s="19">
        <v>123.4</v>
      </c>
      <c r="AN656" s="19">
        <v>123.7</v>
      </c>
      <c r="AO656" s="19">
        <v>124</v>
      </c>
      <c r="AP656" s="19">
        <v>124.6</v>
      </c>
      <c r="AQ656" s="19">
        <v>124.6</v>
      </c>
      <c r="AR656" s="19">
        <v>125.1</v>
      </c>
      <c r="AS656" s="19">
        <v>125.1</v>
      </c>
      <c r="AT656" s="19">
        <v>124.6</v>
      </c>
      <c r="AU656" s="19">
        <v>124.6</v>
      </c>
      <c r="AV656" s="19">
        <v>124.4</v>
      </c>
      <c r="AW656" s="19">
        <v>125.8</v>
      </c>
      <c r="AX656" s="19">
        <v>126.4</v>
      </c>
      <c r="AY656" s="19">
        <v>126.8</v>
      </c>
      <c r="AZ656" s="19">
        <v>126.8</v>
      </c>
      <c r="BA656" s="19">
        <v>126.8</v>
      </c>
      <c r="BB656" s="19">
        <v>139.80000000000001</v>
      </c>
      <c r="BC656" s="19">
        <v>139.6</v>
      </c>
      <c r="BD656" s="19">
        <v>140</v>
      </c>
      <c r="BE656" s="19">
        <v>140.19999999999999</v>
      </c>
      <c r="BF656" s="19">
        <v>140.19999999999999</v>
      </c>
      <c r="BG656" s="19">
        <v>140.1</v>
      </c>
      <c r="BH656" s="19">
        <v>139.80000000000001</v>
      </c>
      <c r="BI656" s="19">
        <v>140.4</v>
      </c>
      <c r="BJ656" s="19">
        <v>140.6</v>
      </c>
      <c r="BK656" s="19">
        <v>140.6</v>
      </c>
      <c r="BL656" s="19">
        <v>141.9</v>
      </c>
      <c r="BM656" s="19">
        <v>141.80000000000001</v>
      </c>
      <c r="BN656" s="19">
        <v>139.4</v>
      </c>
      <c r="BO656" s="19">
        <v>137.19999999999999</v>
      </c>
      <c r="BP656" s="19">
        <v>136.6</v>
      </c>
      <c r="BQ656" s="19">
        <v>136.69999999999999</v>
      </c>
      <c r="BR656" s="19">
        <v>137.19999999999999</v>
      </c>
      <c r="BS656" s="19">
        <v>136.1</v>
      </c>
      <c r="BT656" s="19">
        <v>136.1</v>
      </c>
      <c r="BU656" s="19">
        <v>137.1</v>
      </c>
      <c r="BV656" s="19">
        <v>136.80000000000001</v>
      </c>
      <c r="BW656" s="19">
        <v>137.1</v>
      </c>
      <c r="BX656" s="19">
        <v>137.4</v>
      </c>
      <c r="BY656" s="19">
        <v>137.4</v>
      </c>
      <c r="BZ656" s="19">
        <v>137.4</v>
      </c>
      <c r="CA656" s="19">
        <v>138.9</v>
      </c>
      <c r="CB656" s="19">
        <v>137.4</v>
      </c>
      <c r="CC656" s="19">
        <v>138.5</v>
      </c>
      <c r="CD656" s="19">
        <v>138.5</v>
      </c>
      <c r="CE656" s="19">
        <v>138.6</v>
      </c>
      <c r="CF656" s="19">
        <v>138.6</v>
      </c>
      <c r="CG656" s="19">
        <v>135.6</v>
      </c>
      <c r="CH656" s="19">
        <v>136.6</v>
      </c>
      <c r="CI656" s="19">
        <v>139.69999999999999</v>
      </c>
      <c r="CJ656" s="19">
        <v>139.69999999999999</v>
      </c>
      <c r="CK656" s="19">
        <v>136.6</v>
      </c>
      <c r="CL656" s="19">
        <v>138.69999999999999</v>
      </c>
      <c r="CM656" s="19">
        <v>138.69999999999999</v>
      </c>
      <c r="CN656" s="19">
        <v>138.69999999999999</v>
      </c>
      <c r="CO656" s="19">
        <v>136.5</v>
      </c>
      <c r="CP656" s="19">
        <v>138.69999999999999</v>
      </c>
      <c r="CQ656" s="19">
        <v>139.69999999999999</v>
      </c>
      <c r="CR656" s="19">
        <v>139.69999999999999</v>
      </c>
      <c r="CS656" s="19">
        <v>140.5</v>
      </c>
      <c r="CT656" s="19">
        <v>140.9</v>
      </c>
      <c r="CU656" s="19">
        <v>141.1</v>
      </c>
      <c r="CV656" s="19">
        <v>141.1</v>
      </c>
      <c r="CW656" s="19">
        <v>141.1</v>
      </c>
      <c r="CX656" s="19">
        <v>142</v>
      </c>
      <c r="CY656" s="19">
        <v>141.69999999999999</v>
      </c>
      <c r="CZ656" s="19">
        <v>142.80000000000001</v>
      </c>
      <c r="DA656" s="19">
        <v>142.9</v>
      </c>
      <c r="DB656" s="19">
        <v>141.69999999999999</v>
      </c>
      <c r="DC656" s="19">
        <v>141.69999999999999</v>
      </c>
      <c r="DD656" s="19">
        <v>141.69999999999999</v>
      </c>
      <c r="DE656" s="19">
        <v>141.80000000000001</v>
      </c>
      <c r="DF656" s="19">
        <v>141.6</v>
      </c>
      <c r="DG656" s="19">
        <v>141.69999999999999</v>
      </c>
      <c r="DH656" s="19">
        <v>142.80000000000001</v>
      </c>
      <c r="DI656" s="19">
        <v>142</v>
      </c>
      <c r="DJ656" s="19">
        <v>142.4</v>
      </c>
      <c r="DK656" s="19">
        <v>144.9</v>
      </c>
      <c r="DL656" s="19">
        <v>145.69999999999999</v>
      </c>
      <c r="DM656" s="19">
        <v>145.69999999999999</v>
      </c>
      <c r="DN656" s="19">
        <v>145.4</v>
      </c>
      <c r="DO656" s="19">
        <v>145.6</v>
      </c>
      <c r="DP656" s="19">
        <v>145.6</v>
      </c>
      <c r="DQ656" s="19">
        <v>147.6</v>
      </c>
      <c r="DR656" s="19">
        <v>148.4</v>
      </c>
      <c r="DS656" s="19">
        <v>150.5</v>
      </c>
      <c r="DT656" s="19">
        <v>149.30000000000001</v>
      </c>
      <c r="DU656" s="19">
        <v>149.6</v>
      </c>
      <c r="DV656" s="19">
        <v>152.6</v>
      </c>
      <c r="DW656" s="19">
        <v>149.6</v>
      </c>
    </row>
    <row r="657" spans="1:127">
      <c r="A657" s="17" t="s">
        <v>1907</v>
      </c>
      <c r="B657" s="17" t="s">
        <v>1908</v>
      </c>
      <c r="C657" s="18">
        <v>6.7339999999999997E-2</v>
      </c>
      <c r="D657" s="19">
        <v>103.4</v>
      </c>
      <c r="E657" s="19">
        <v>103.4</v>
      </c>
      <c r="F657" s="19">
        <v>103.4</v>
      </c>
      <c r="G657" s="19">
        <v>103.4</v>
      </c>
      <c r="H657" s="19">
        <v>103.4</v>
      </c>
      <c r="I657" s="19">
        <v>103.9</v>
      </c>
      <c r="J657" s="19">
        <v>103.9</v>
      </c>
      <c r="K657" s="19">
        <v>103.9</v>
      </c>
      <c r="L657" s="19">
        <v>103.9</v>
      </c>
      <c r="M657" s="19">
        <v>103.9</v>
      </c>
      <c r="N657" s="19">
        <v>103.9</v>
      </c>
      <c r="O657" s="19">
        <v>103.9</v>
      </c>
      <c r="P657" s="19">
        <v>108.2</v>
      </c>
      <c r="Q657" s="19">
        <v>108.2</v>
      </c>
      <c r="R657" s="19">
        <v>108.2</v>
      </c>
      <c r="S657" s="19">
        <v>108.2</v>
      </c>
      <c r="T657" s="19">
        <v>111.4</v>
      </c>
      <c r="U657" s="19">
        <v>114.3</v>
      </c>
      <c r="V657" s="19">
        <v>114.3</v>
      </c>
      <c r="W657" s="19">
        <v>114.3</v>
      </c>
      <c r="X657" s="19">
        <v>114.3</v>
      </c>
      <c r="Y657" s="19">
        <v>114.3</v>
      </c>
      <c r="Z657" s="19">
        <v>114.6</v>
      </c>
      <c r="AA657" s="19">
        <v>115.9</v>
      </c>
      <c r="AB657" s="19">
        <v>121.1</v>
      </c>
      <c r="AC657" s="19">
        <v>121.1</v>
      </c>
      <c r="AD657" s="19">
        <v>121.1</v>
      </c>
      <c r="AE657" s="19">
        <v>121.1</v>
      </c>
      <c r="AF657" s="19">
        <v>121.1</v>
      </c>
      <c r="AG657" s="19">
        <v>121.1</v>
      </c>
      <c r="AH657" s="19">
        <v>121.1</v>
      </c>
      <c r="AI657" s="19">
        <v>121.1</v>
      </c>
      <c r="AJ657" s="19">
        <v>121.1</v>
      </c>
      <c r="AK657" s="19">
        <v>121.1</v>
      </c>
      <c r="AL657" s="19">
        <v>121.1</v>
      </c>
      <c r="AM657" s="19">
        <v>121.1</v>
      </c>
      <c r="AN657" s="19">
        <v>122.4</v>
      </c>
      <c r="AO657" s="19">
        <v>122.4</v>
      </c>
      <c r="AP657" s="19">
        <v>122.4</v>
      </c>
      <c r="AQ657" s="19">
        <v>122.4</v>
      </c>
      <c r="AR657" s="19">
        <v>122.4</v>
      </c>
      <c r="AS657" s="19">
        <v>122.4</v>
      </c>
      <c r="AT657" s="19">
        <v>122.4</v>
      </c>
      <c r="AU657" s="19">
        <v>122.4</v>
      </c>
      <c r="AV657" s="19">
        <v>122.3</v>
      </c>
      <c r="AW657" s="19">
        <v>123.8</v>
      </c>
      <c r="AX657" s="19">
        <v>124.2</v>
      </c>
      <c r="AY657" s="19">
        <v>124.6</v>
      </c>
      <c r="AZ657" s="19">
        <v>125</v>
      </c>
      <c r="BA657" s="19">
        <v>125</v>
      </c>
      <c r="BB657" s="19">
        <v>139.1</v>
      </c>
      <c r="BC657" s="19">
        <v>138.80000000000001</v>
      </c>
      <c r="BD657" s="19">
        <v>139.1</v>
      </c>
      <c r="BE657" s="19">
        <v>139.30000000000001</v>
      </c>
      <c r="BF657" s="19">
        <v>139.30000000000001</v>
      </c>
      <c r="BG657" s="19">
        <v>139.30000000000001</v>
      </c>
      <c r="BH657" s="19">
        <v>139</v>
      </c>
      <c r="BI657" s="19">
        <v>139.69999999999999</v>
      </c>
      <c r="BJ657" s="19">
        <v>139.9</v>
      </c>
      <c r="BK657" s="19">
        <v>139.9</v>
      </c>
      <c r="BL657" s="19">
        <v>141.30000000000001</v>
      </c>
      <c r="BM657" s="19">
        <v>141.19999999999999</v>
      </c>
      <c r="BN657" s="19">
        <v>138.5</v>
      </c>
      <c r="BO657" s="19">
        <v>135.6</v>
      </c>
      <c r="BP657" s="19">
        <v>135.19999999999999</v>
      </c>
      <c r="BQ657" s="19">
        <v>135.19999999999999</v>
      </c>
      <c r="BR657" s="19">
        <v>135.6</v>
      </c>
      <c r="BS657" s="19">
        <v>134.4</v>
      </c>
      <c r="BT657" s="19">
        <v>134.4</v>
      </c>
      <c r="BU657" s="19">
        <v>135.4</v>
      </c>
      <c r="BV657" s="19">
        <v>135.4</v>
      </c>
      <c r="BW657" s="19">
        <v>135.4</v>
      </c>
      <c r="BX657" s="19">
        <v>135.4</v>
      </c>
      <c r="BY657" s="19">
        <v>135.4</v>
      </c>
      <c r="BZ657" s="19">
        <v>135.5</v>
      </c>
      <c r="CA657" s="19">
        <v>137.1</v>
      </c>
      <c r="CB657" s="19">
        <v>135.5</v>
      </c>
      <c r="CC657" s="19">
        <v>136.69999999999999</v>
      </c>
      <c r="CD657" s="19">
        <v>136.69999999999999</v>
      </c>
      <c r="CE657" s="19">
        <v>136.69999999999999</v>
      </c>
      <c r="CF657" s="19">
        <v>136.69999999999999</v>
      </c>
      <c r="CG657" s="19">
        <v>133.30000000000001</v>
      </c>
      <c r="CH657" s="19">
        <v>134.4</v>
      </c>
      <c r="CI657" s="19">
        <v>137.9</v>
      </c>
      <c r="CJ657" s="19">
        <v>137.9</v>
      </c>
      <c r="CK657" s="19">
        <v>134.30000000000001</v>
      </c>
      <c r="CL657" s="19">
        <v>136.69999999999999</v>
      </c>
      <c r="CM657" s="19">
        <v>136.69999999999999</v>
      </c>
      <c r="CN657" s="19">
        <v>136.69999999999999</v>
      </c>
      <c r="CO657" s="19">
        <v>134.19999999999999</v>
      </c>
      <c r="CP657" s="19">
        <v>136.69999999999999</v>
      </c>
      <c r="CQ657" s="19">
        <v>137.80000000000001</v>
      </c>
      <c r="CR657" s="19">
        <v>137.80000000000001</v>
      </c>
      <c r="CS657" s="19">
        <v>138.5</v>
      </c>
      <c r="CT657" s="19">
        <v>138.69999999999999</v>
      </c>
      <c r="CU657" s="19">
        <v>139</v>
      </c>
      <c r="CV657" s="19">
        <v>139</v>
      </c>
      <c r="CW657" s="19">
        <v>139</v>
      </c>
      <c r="CX657" s="19">
        <v>139.80000000000001</v>
      </c>
      <c r="CY657" s="19">
        <v>139.5</v>
      </c>
      <c r="CZ657" s="19">
        <v>140.69999999999999</v>
      </c>
      <c r="DA657" s="19">
        <v>140.80000000000001</v>
      </c>
      <c r="DB657" s="19">
        <v>139.5</v>
      </c>
      <c r="DC657" s="19">
        <v>139.5</v>
      </c>
      <c r="DD657" s="19">
        <v>139.5</v>
      </c>
      <c r="DE657" s="19">
        <v>139.5</v>
      </c>
      <c r="DF657" s="19">
        <v>139.30000000000001</v>
      </c>
      <c r="DG657" s="19">
        <v>139.30000000000001</v>
      </c>
      <c r="DH657" s="19">
        <v>140.5</v>
      </c>
      <c r="DI657" s="19">
        <v>139.6</v>
      </c>
      <c r="DJ657" s="19">
        <v>140.1</v>
      </c>
      <c r="DK657" s="19">
        <v>141.1</v>
      </c>
      <c r="DL657" s="19">
        <v>142</v>
      </c>
      <c r="DM657" s="19">
        <v>142</v>
      </c>
      <c r="DN657" s="19">
        <v>141.6</v>
      </c>
      <c r="DO657" s="19">
        <v>141.9</v>
      </c>
      <c r="DP657" s="19">
        <v>141.30000000000001</v>
      </c>
      <c r="DQ657" s="19">
        <v>142.5</v>
      </c>
      <c r="DR657" s="19">
        <v>143.30000000000001</v>
      </c>
      <c r="DS657" s="19">
        <v>145.6</v>
      </c>
      <c r="DT657" s="19">
        <v>144.30000000000001</v>
      </c>
      <c r="DU657" s="19">
        <v>144.6</v>
      </c>
      <c r="DV657" s="19">
        <v>148</v>
      </c>
      <c r="DW657" s="19">
        <v>144.30000000000001</v>
      </c>
    </row>
    <row r="658" spans="1:127">
      <c r="A658" s="17" t="s">
        <v>1909</v>
      </c>
      <c r="B658" s="17" t="s">
        <v>1910</v>
      </c>
      <c r="C658" s="18">
        <v>3.0400000000000002E-3</v>
      </c>
      <c r="D658" s="19">
        <v>108.5</v>
      </c>
      <c r="E658" s="19">
        <v>112.6</v>
      </c>
      <c r="F658" s="19">
        <v>116.5</v>
      </c>
      <c r="G658" s="19">
        <v>104.2</v>
      </c>
      <c r="H658" s="19">
        <v>108.5</v>
      </c>
      <c r="I658" s="19">
        <v>112.6</v>
      </c>
      <c r="J658" s="19">
        <v>108.5</v>
      </c>
      <c r="K658" s="19">
        <v>120.3</v>
      </c>
      <c r="L658" s="19">
        <v>112.6</v>
      </c>
      <c r="M658" s="19">
        <v>112.6</v>
      </c>
      <c r="N658" s="19">
        <v>134.5</v>
      </c>
      <c r="O658" s="19">
        <v>120.3</v>
      </c>
      <c r="P658" s="19">
        <v>128.4</v>
      </c>
      <c r="Q658" s="19">
        <v>128.4</v>
      </c>
      <c r="R658" s="19">
        <v>128.4</v>
      </c>
      <c r="S658" s="19">
        <v>124.8</v>
      </c>
      <c r="T658" s="19">
        <v>128.4</v>
      </c>
      <c r="U658" s="19">
        <v>121</v>
      </c>
      <c r="V658" s="19">
        <v>124.8</v>
      </c>
      <c r="W658" s="19">
        <v>124.8</v>
      </c>
      <c r="X658" s="19">
        <v>135.30000000000001</v>
      </c>
      <c r="Y658" s="19">
        <v>138.69999999999999</v>
      </c>
      <c r="Z658" s="19">
        <v>138.69999999999999</v>
      </c>
      <c r="AA658" s="19">
        <v>145.1</v>
      </c>
      <c r="AB658" s="19">
        <v>146.4</v>
      </c>
      <c r="AC658" s="19">
        <v>150</v>
      </c>
      <c r="AD658" s="19">
        <v>146.4</v>
      </c>
      <c r="AE658" s="19">
        <v>153.5</v>
      </c>
      <c r="AF658" s="19">
        <v>163.69999999999999</v>
      </c>
      <c r="AG658" s="19">
        <v>163.69999999999999</v>
      </c>
      <c r="AH658" s="19">
        <v>170.1</v>
      </c>
      <c r="AI658" s="19">
        <v>163.69999999999999</v>
      </c>
      <c r="AJ658" s="19">
        <v>157</v>
      </c>
      <c r="AK658" s="19">
        <v>163.69999999999999</v>
      </c>
      <c r="AL658" s="19">
        <v>150</v>
      </c>
      <c r="AM658" s="19">
        <v>176.3</v>
      </c>
      <c r="AN658" s="19">
        <v>153.5</v>
      </c>
      <c r="AO658" s="19">
        <v>160.69999999999999</v>
      </c>
      <c r="AP658" s="19">
        <v>177.3</v>
      </c>
      <c r="AQ658" s="19">
        <v>177.3</v>
      </c>
      <c r="AR658" s="19">
        <v>188.7</v>
      </c>
      <c r="AS658" s="19">
        <v>188.7</v>
      </c>
      <c r="AT658" s="19">
        <v>175.2</v>
      </c>
      <c r="AU658" s="19">
        <v>175.2</v>
      </c>
      <c r="AV658" s="19">
        <v>173.2</v>
      </c>
      <c r="AW658" s="19">
        <v>177.6</v>
      </c>
      <c r="AX658" s="19">
        <v>181</v>
      </c>
      <c r="AY658" s="19">
        <v>181.9</v>
      </c>
      <c r="AZ658" s="19">
        <v>173.8</v>
      </c>
      <c r="BA658" s="19">
        <v>174</v>
      </c>
      <c r="BB658" s="19">
        <v>185.5</v>
      </c>
      <c r="BC658" s="19">
        <v>185.2</v>
      </c>
      <c r="BD658" s="19">
        <v>190.2</v>
      </c>
      <c r="BE658" s="19">
        <v>190.2</v>
      </c>
      <c r="BF658" s="19">
        <v>190.3</v>
      </c>
      <c r="BG658" s="19">
        <v>186.7</v>
      </c>
      <c r="BH658" s="19">
        <v>186.7</v>
      </c>
      <c r="BI658" s="19">
        <v>186.7</v>
      </c>
      <c r="BJ658" s="19">
        <v>186.8</v>
      </c>
      <c r="BK658" s="19">
        <v>186.8</v>
      </c>
      <c r="BL658" s="19">
        <v>186.9</v>
      </c>
      <c r="BM658" s="19">
        <v>186.9</v>
      </c>
      <c r="BN658" s="19">
        <v>186.9</v>
      </c>
      <c r="BO658" s="19">
        <v>186.9</v>
      </c>
      <c r="BP658" s="19">
        <v>180.7</v>
      </c>
      <c r="BQ658" s="19">
        <v>183.9</v>
      </c>
      <c r="BR658" s="19">
        <v>187.1</v>
      </c>
      <c r="BS658" s="19">
        <v>185</v>
      </c>
      <c r="BT658" s="19">
        <v>185</v>
      </c>
      <c r="BU658" s="19">
        <v>189.1</v>
      </c>
      <c r="BV658" s="19">
        <v>180.7</v>
      </c>
      <c r="BW658" s="19">
        <v>189.1</v>
      </c>
      <c r="BX658" s="19">
        <v>192</v>
      </c>
      <c r="BY658" s="19">
        <v>192</v>
      </c>
      <c r="BZ658" s="19">
        <v>191.2</v>
      </c>
      <c r="CA658" s="19">
        <v>191.2</v>
      </c>
      <c r="CB658" s="19">
        <v>191.2</v>
      </c>
      <c r="CC658" s="19">
        <v>191.2</v>
      </c>
      <c r="CD658" s="19">
        <v>193.2</v>
      </c>
      <c r="CE658" s="19">
        <v>193.2</v>
      </c>
      <c r="CF658" s="19">
        <v>195.2</v>
      </c>
      <c r="CG658" s="19">
        <v>195.2</v>
      </c>
      <c r="CH658" s="19">
        <v>195.2</v>
      </c>
      <c r="CI658" s="19">
        <v>195.2</v>
      </c>
      <c r="CJ658" s="19">
        <v>195.2</v>
      </c>
      <c r="CK658" s="19">
        <v>195.2</v>
      </c>
      <c r="CL658" s="19">
        <v>195.2</v>
      </c>
      <c r="CM658" s="19">
        <v>196</v>
      </c>
      <c r="CN658" s="19">
        <v>196</v>
      </c>
      <c r="CO658" s="19">
        <v>196</v>
      </c>
      <c r="CP658" s="19">
        <v>196</v>
      </c>
      <c r="CQ658" s="19">
        <v>198</v>
      </c>
      <c r="CR658" s="19">
        <v>198</v>
      </c>
      <c r="CS658" s="19">
        <v>201.1</v>
      </c>
      <c r="CT658" s="19">
        <v>205.7</v>
      </c>
      <c r="CU658" s="19">
        <v>205.7</v>
      </c>
      <c r="CV658" s="19">
        <v>205.7</v>
      </c>
      <c r="CW658" s="19">
        <v>205.7</v>
      </c>
      <c r="CX658" s="19">
        <v>209.8</v>
      </c>
      <c r="CY658" s="19">
        <v>209.8</v>
      </c>
      <c r="CZ658" s="19">
        <v>209.8</v>
      </c>
      <c r="DA658" s="19">
        <v>209.8</v>
      </c>
      <c r="DB658" s="19">
        <v>209.8</v>
      </c>
      <c r="DC658" s="19">
        <v>209.8</v>
      </c>
      <c r="DD658" s="19">
        <v>209.8</v>
      </c>
      <c r="DE658" s="19">
        <v>210.5</v>
      </c>
      <c r="DF658" s="19">
        <v>210.5</v>
      </c>
      <c r="DG658" s="19">
        <v>213.8</v>
      </c>
      <c r="DH658" s="19">
        <v>213.8</v>
      </c>
      <c r="DI658" s="19">
        <v>213.8</v>
      </c>
      <c r="DJ658" s="19">
        <v>213.8</v>
      </c>
      <c r="DK658" s="19">
        <v>213.8</v>
      </c>
      <c r="DL658" s="19">
        <v>214.8</v>
      </c>
      <c r="DM658" s="19">
        <v>214.6</v>
      </c>
      <c r="DN658" s="19">
        <v>215.3</v>
      </c>
      <c r="DO658" s="19">
        <v>215.3</v>
      </c>
      <c r="DP658" s="19">
        <v>216.1</v>
      </c>
      <c r="DQ658" s="19">
        <v>216.1</v>
      </c>
      <c r="DR658" s="19">
        <v>217</v>
      </c>
      <c r="DS658" s="19">
        <v>217</v>
      </c>
      <c r="DT658" s="19">
        <v>217</v>
      </c>
      <c r="DU658" s="19">
        <v>217</v>
      </c>
      <c r="DV658" s="19">
        <v>217</v>
      </c>
      <c r="DW658" s="19">
        <v>222.8</v>
      </c>
    </row>
    <row r="659" spans="1:127">
      <c r="A659" s="17" t="s">
        <v>1911</v>
      </c>
      <c r="B659" s="17" t="s">
        <v>1912</v>
      </c>
      <c r="C659" s="18">
        <v>5.13E-3</v>
      </c>
      <c r="D659" s="19">
        <v>106.8</v>
      </c>
      <c r="E659" s="19">
        <v>106.8</v>
      </c>
      <c r="F659" s="19">
        <v>106.8</v>
      </c>
      <c r="G659" s="19">
        <v>106.8</v>
      </c>
      <c r="H659" s="19">
        <v>106.8</v>
      </c>
      <c r="I659" s="19">
        <v>106.8</v>
      </c>
      <c r="J659" s="19">
        <v>106.8</v>
      </c>
      <c r="K659" s="19">
        <v>106.8</v>
      </c>
      <c r="L659" s="19">
        <v>111</v>
      </c>
      <c r="M659" s="19">
        <v>111</v>
      </c>
      <c r="N659" s="19">
        <v>111</v>
      </c>
      <c r="O659" s="19">
        <v>111</v>
      </c>
      <c r="P659" s="19">
        <v>117</v>
      </c>
      <c r="Q659" s="19">
        <v>117</v>
      </c>
      <c r="R659" s="19">
        <v>117</v>
      </c>
      <c r="S659" s="19">
        <v>117</v>
      </c>
      <c r="T659" s="19">
        <v>117</v>
      </c>
      <c r="U659" s="19">
        <v>117</v>
      </c>
      <c r="V659" s="19">
        <v>117</v>
      </c>
      <c r="W659" s="19">
        <v>117</v>
      </c>
      <c r="X659" s="19">
        <v>119.9</v>
      </c>
      <c r="Y659" s="19">
        <v>119.9</v>
      </c>
      <c r="Z659" s="19">
        <v>119.9</v>
      </c>
      <c r="AA659" s="19">
        <v>119.9</v>
      </c>
      <c r="AB659" s="19">
        <v>122.7</v>
      </c>
      <c r="AC659" s="19">
        <v>122.7</v>
      </c>
      <c r="AD659" s="19">
        <v>122.7</v>
      </c>
      <c r="AE659" s="19">
        <v>122.7</v>
      </c>
      <c r="AF659" s="19">
        <v>122.7</v>
      </c>
      <c r="AG659" s="19">
        <v>122.7</v>
      </c>
      <c r="AH659" s="19">
        <v>122.7</v>
      </c>
      <c r="AI659" s="19">
        <v>122.7</v>
      </c>
      <c r="AJ659" s="19">
        <v>122.7</v>
      </c>
      <c r="AK659" s="19">
        <v>122.7</v>
      </c>
      <c r="AL659" s="19">
        <v>122.7</v>
      </c>
      <c r="AM659" s="19">
        <v>122.6</v>
      </c>
      <c r="AN659" s="19">
        <v>122.6</v>
      </c>
      <c r="AO659" s="19">
        <v>122.6</v>
      </c>
      <c r="AP659" s="19">
        <v>122.6</v>
      </c>
      <c r="AQ659" s="19">
        <v>122.6</v>
      </c>
      <c r="AR659" s="19">
        <v>122.6</v>
      </c>
      <c r="AS659" s="19">
        <v>122.6</v>
      </c>
      <c r="AT659" s="19">
        <v>122.6</v>
      </c>
      <c r="AU659" s="19">
        <v>122.6</v>
      </c>
      <c r="AV659" s="19">
        <v>122.6</v>
      </c>
      <c r="AW659" s="19">
        <v>122.6</v>
      </c>
      <c r="AX659" s="19">
        <v>122.6</v>
      </c>
      <c r="AY659" s="19">
        <v>122.6</v>
      </c>
      <c r="AZ659" s="19">
        <v>122.6</v>
      </c>
      <c r="BA659" s="19">
        <v>122.6</v>
      </c>
      <c r="BB659" s="19">
        <v>122.6</v>
      </c>
      <c r="BC659" s="19">
        <v>122.6</v>
      </c>
      <c r="BD659" s="19">
        <v>122.6</v>
      </c>
      <c r="BE659" s="19">
        <v>122.6</v>
      </c>
      <c r="BF659" s="19">
        <v>122.6</v>
      </c>
      <c r="BG659" s="19">
        <v>122.6</v>
      </c>
      <c r="BH659" s="19">
        <v>122.6</v>
      </c>
      <c r="BI659" s="19">
        <v>122.6</v>
      </c>
      <c r="BJ659" s="19">
        <v>122.6</v>
      </c>
      <c r="BK659" s="19">
        <v>122.6</v>
      </c>
      <c r="BL659" s="19">
        <v>122.6</v>
      </c>
      <c r="BM659" s="19">
        <v>122.6</v>
      </c>
      <c r="BN659" s="19">
        <v>122.6</v>
      </c>
      <c r="BO659" s="19">
        <v>129.1</v>
      </c>
      <c r="BP659" s="19">
        <v>129.1</v>
      </c>
      <c r="BQ659" s="19">
        <v>129.1</v>
      </c>
      <c r="BR659" s="19">
        <v>129.1</v>
      </c>
      <c r="BS659" s="19">
        <v>129.1</v>
      </c>
      <c r="BT659" s="19">
        <v>129.1</v>
      </c>
      <c r="BU659" s="19">
        <v>129.1</v>
      </c>
      <c r="BV659" s="19">
        <v>129.1</v>
      </c>
      <c r="BW659" s="19">
        <v>129.1</v>
      </c>
      <c r="BX659" s="19">
        <v>130.80000000000001</v>
      </c>
      <c r="BY659" s="19">
        <v>130.80000000000001</v>
      </c>
      <c r="BZ659" s="19">
        <v>130.80000000000001</v>
      </c>
      <c r="CA659" s="19">
        <v>130.80000000000001</v>
      </c>
      <c r="CB659" s="19">
        <v>130.80000000000001</v>
      </c>
      <c r="CC659" s="19">
        <v>130.80000000000001</v>
      </c>
      <c r="CD659" s="19">
        <v>130.80000000000001</v>
      </c>
      <c r="CE659" s="19">
        <v>130.80000000000001</v>
      </c>
      <c r="CF659" s="19">
        <v>130.80000000000001</v>
      </c>
      <c r="CG659" s="19">
        <v>130.80000000000001</v>
      </c>
      <c r="CH659" s="19">
        <v>130.80000000000001</v>
      </c>
      <c r="CI659" s="19">
        <v>130.80000000000001</v>
      </c>
      <c r="CJ659" s="19">
        <v>130.80000000000001</v>
      </c>
      <c r="CK659" s="19">
        <v>130.80000000000001</v>
      </c>
      <c r="CL659" s="19">
        <v>130.80000000000001</v>
      </c>
      <c r="CM659" s="19">
        <v>130.80000000000001</v>
      </c>
      <c r="CN659" s="19">
        <v>130.80000000000001</v>
      </c>
      <c r="CO659" s="19">
        <v>130.80000000000001</v>
      </c>
      <c r="CP659" s="19">
        <v>130.80000000000001</v>
      </c>
      <c r="CQ659" s="19">
        <v>130.80000000000001</v>
      </c>
      <c r="CR659" s="19">
        <v>130.80000000000001</v>
      </c>
      <c r="CS659" s="19">
        <v>130.80000000000001</v>
      </c>
      <c r="CT659" s="19">
        <v>130.80000000000001</v>
      </c>
      <c r="CU659" s="19">
        <v>130.80000000000001</v>
      </c>
      <c r="CV659" s="19">
        <v>130.80000000000001</v>
      </c>
      <c r="CW659" s="19">
        <v>130.80000000000001</v>
      </c>
      <c r="CX659" s="19">
        <v>130.80000000000001</v>
      </c>
      <c r="CY659" s="19">
        <v>130.80000000000001</v>
      </c>
      <c r="CZ659" s="19">
        <v>130.80000000000001</v>
      </c>
      <c r="DA659" s="19">
        <v>130.80000000000001</v>
      </c>
      <c r="DB659" s="19">
        <v>130.80000000000001</v>
      </c>
      <c r="DC659" s="19">
        <v>130.80000000000001</v>
      </c>
      <c r="DD659" s="19">
        <v>130.80000000000001</v>
      </c>
      <c r="DE659" s="19">
        <v>130.80000000000001</v>
      </c>
      <c r="DF659" s="19">
        <v>130.80000000000001</v>
      </c>
      <c r="DG659" s="19">
        <v>130.80000000000001</v>
      </c>
      <c r="DH659" s="19">
        <v>130.80000000000001</v>
      </c>
      <c r="DI659" s="19">
        <v>130.80000000000001</v>
      </c>
      <c r="DJ659" s="19">
        <v>130.80000000000001</v>
      </c>
      <c r="DK659" s="19">
        <v>153.19999999999999</v>
      </c>
      <c r="DL659" s="19">
        <v>153.19999999999999</v>
      </c>
      <c r="DM659" s="19">
        <v>153.19999999999999</v>
      </c>
      <c r="DN659" s="19">
        <v>153.19999999999999</v>
      </c>
      <c r="DO659" s="19">
        <v>153.19999999999999</v>
      </c>
      <c r="DP659" s="19">
        <v>160.5</v>
      </c>
      <c r="DQ659" s="19">
        <v>175</v>
      </c>
      <c r="DR659" s="19">
        <v>175</v>
      </c>
      <c r="DS659" s="19">
        <v>175</v>
      </c>
      <c r="DT659" s="19">
        <v>175</v>
      </c>
      <c r="DU659" s="19">
        <v>175</v>
      </c>
      <c r="DV659" s="19">
        <v>175</v>
      </c>
      <c r="DW659" s="19">
        <v>175</v>
      </c>
    </row>
    <row r="660" spans="1:127">
      <c r="A660" s="17" t="s">
        <v>1913</v>
      </c>
      <c r="B660" s="17" t="s">
        <v>1914</v>
      </c>
      <c r="C660" s="18">
        <v>5.5460000000000002E-2</v>
      </c>
      <c r="D660" s="19">
        <v>101.7</v>
      </c>
      <c r="E660" s="19">
        <v>96.4</v>
      </c>
      <c r="F660" s="19">
        <v>103</v>
      </c>
      <c r="G660" s="19">
        <v>101.6</v>
      </c>
      <c r="H660" s="19">
        <v>100.2</v>
      </c>
      <c r="I660" s="19">
        <v>101</v>
      </c>
      <c r="J660" s="19">
        <v>105.2</v>
      </c>
      <c r="K660" s="19">
        <v>100.9</v>
      </c>
      <c r="L660" s="19">
        <v>101.6</v>
      </c>
      <c r="M660" s="19">
        <v>102.2</v>
      </c>
      <c r="N660" s="19">
        <v>103.7</v>
      </c>
      <c r="O660" s="19">
        <v>102.4</v>
      </c>
      <c r="P660" s="19">
        <v>102.6</v>
      </c>
      <c r="Q660" s="19">
        <v>101.7</v>
      </c>
      <c r="R660" s="19">
        <v>99.9</v>
      </c>
      <c r="S660" s="19">
        <v>104</v>
      </c>
      <c r="T660" s="19">
        <v>105.6</v>
      </c>
      <c r="U660" s="19">
        <v>103.6</v>
      </c>
      <c r="V660" s="19">
        <v>108.4</v>
      </c>
      <c r="W660" s="19">
        <v>109.4</v>
      </c>
      <c r="X660" s="19">
        <v>110.3</v>
      </c>
      <c r="Y660" s="19">
        <v>110.4</v>
      </c>
      <c r="Z660" s="19">
        <v>111.6</v>
      </c>
      <c r="AA660" s="19">
        <v>108.7</v>
      </c>
      <c r="AB660" s="19">
        <v>111.1</v>
      </c>
      <c r="AC660" s="19">
        <v>113.7</v>
      </c>
      <c r="AD660" s="19">
        <v>112.4</v>
      </c>
      <c r="AE660" s="19">
        <v>107.1</v>
      </c>
      <c r="AF660" s="19">
        <v>108.2</v>
      </c>
      <c r="AG660" s="19">
        <v>109.8</v>
      </c>
      <c r="AH660" s="19">
        <v>109.2</v>
      </c>
      <c r="AI660" s="19">
        <v>107.5</v>
      </c>
      <c r="AJ660" s="19">
        <v>111.2</v>
      </c>
      <c r="AK660" s="19">
        <v>107.5</v>
      </c>
      <c r="AL660" s="19">
        <v>108.6</v>
      </c>
      <c r="AM660" s="19">
        <v>106.2</v>
      </c>
      <c r="AN660" s="19">
        <v>98.8</v>
      </c>
      <c r="AO660" s="19">
        <v>103.3</v>
      </c>
      <c r="AP660" s="19">
        <v>102</v>
      </c>
      <c r="AQ660" s="19">
        <v>107.4</v>
      </c>
      <c r="AR660" s="19">
        <v>105.4</v>
      </c>
      <c r="AS660" s="19">
        <v>105</v>
      </c>
      <c r="AT660" s="19">
        <v>104.8</v>
      </c>
      <c r="AU660" s="19">
        <v>107.6</v>
      </c>
      <c r="AV660" s="19">
        <v>102.7</v>
      </c>
      <c r="AW660" s="19">
        <v>103.1</v>
      </c>
      <c r="AX660" s="19">
        <v>107.7</v>
      </c>
      <c r="AY660" s="19">
        <v>103.6</v>
      </c>
      <c r="AZ660" s="19">
        <v>105.4</v>
      </c>
      <c r="BA660" s="19">
        <v>105</v>
      </c>
      <c r="BB660" s="19">
        <v>104.4</v>
      </c>
      <c r="BC660" s="19">
        <v>108.9</v>
      </c>
      <c r="BD660" s="19">
        <v>105.5</v>
      </c>
      <c r="BE660" s="19">
        <v>105.2</v>
      </c>
      <c r="BF660" s="19">
        <v>102.5</v>
      </c>
      <c r="BG660" s="19">
        <v>103</v>
      </c>
      <c r="BH660" s="19">
        <v>103.5</v>
      </c>
      <c r="BI660" s="19">
        <v>102.8</v>
      </c>
      <c r="BJ660" s="19">
        <v>102.8</v>
      </c>
      <c r="BK660" s="19">
        <v>102.8</v>
      </c>
      <c r="BL660" s="19">
        <v>105.1</v>
      </c>
      <c r="BM660" s="19">
        <v>103.5</v>
      </c>
      <c r="BN660" s="19">
        <v>103.5</v>
      </c>
      <c r="BO660" s="19">
        <v>102.2</v>
      </c>
      <c r="BP660" s="19">
        <v>102.6</v>
      </c>
      <c r="BQ660" s="19">
        <v>105.3</v>
      </c>
      <c r="BR660" s="19">
        <v>104.3</v>
      </c>
      <c r="BS660" s="19">
        <v>102.3</v>
      </c>
      <c r="BT660" s="19">
        <v>100.5</v>
      </c>
      <c r="BU660" s="19">
        <v>102.6</v>
      </c>
      <c r="BV660" s="19">
        <v>102.9</v>
      </c>
      <c r="BW660" s="19">
        <v>100.3</v>
      </c>
      <c r="BX660" s="19">
        <v>104.3</v>
      </c>
      <c r="BY660" s="19">
        <v>102</v>
      </c>
      <c r="BZ660" s="19">
        <v>103.7</v>
      </c>
      <c r="CA660" s="19">
        <v>103</v>
      </c>
      <c r="CB660" s="19">
        <v>101.5</v>
      </c>
      <c r="CC660" s="19">
        <v>103.6</v>
      </c>
      <c r="CD660" s="19">
        <v>101.9</v>
      </c>
      <c r="CE660" s="19">
        <v>99.8</v>
      </c>
      <c r="CF660" s="19">
        <v>105.4</v>
      </c>
      <c r="CG660" s="19">
        <v>104.4</v>
      </c>
      <c r="CH660" s="19">
        <v>106.6</v>
      </c>
      <c r="CI660" s="19">
        <v>102.5</v>
      </c>
      <c r="CJ660" s="19">
        <v>105.3</v>
      </c>
      <c r="CK660" s="19">
        <v>103.6</v>
      </c>
      <c r="CL660" s="19">
        <v>104.2</v>
      </c>
      <c r="CM660" s="19">
        <v>102</v>
      </c>
      <c r="CN660" s="19">
        <v>100.3</v>
      </c>
      <c r="CO660" s="19">
        <v>102.8</v>
      </c>
      <c r="CP660" s="19">
        <v>102.5</v>
      </c>
      <c r="CQ660" s="19">
        <v>103.1</v>
      </c>
      <c r="CR660" s="19">
        <v>101.4</v>
      </c>
      <c r="CS660" s="19">
        <v>104.9</v>
      </c>
      <c r="CT660" s="19">
        <v>108.3</v>
      </c>
      <c r="CU660" s="19">
        <v>104.5</v>
      </c>
      <c r="CV660" s="19">
        <v>104.3</v>
      </c>
      <c r="CW660" s="19">
        <v>103.8</v>
      </c>
      <c r="CX660" s="19">
        <v>102</v>
      </c>
      <c r="CY660" s="19">
        <v>103.5</v>
      </c>
      <c r="CZ660" s="19">
        <v>103</v>
      </c>
      <c r="DA660" s="19">
        <v>101.6</v>
      </c>
      <c r="DB660" s="19">
        <v>102.5</v>
      </c>
      <c r="DC660" s="19">
        <v>103.1</v>
      </c>
      <c r="DD660" s="19">
        <v>102.8</v>
      </c>
      <c r="DE660" s="19">
        <v>101.5</v>
      </c>
      <c r="DF660" s="19">
        <v>102.7</v>
      </c>
      <c r="DG660" s="19">
        <v>102.4</v>
      </c>
      <c r="DH660" s="19">
        <v>103.5</v>
      </c>
      <c r="DI660" s="19">
        <v>106</v>
      </c>
      <c r="DJ660" s="19">
        <v>106.6</v>
      </c>
      <c r="DK660" s="19">
        <v>105.2</v>
      </c>
      <c r="DL660" s="19">
        <v>104</v>
      </c>
      <c r="DM660" s="19">
        <v>103</v>
      </c>
      <c r="DN660" s="19">
        <v>108.6</v>
      </c>
      <c r="DO660" s="19">
        <v>106.1</v>
      </c>
      <c r="DP660" s="19">
        <v>109.2</v>
      </c>
      <c r="DQ660" s="19">
        <v>106.2</v>
      </c>
      <c r="DR660" s="19">
        <v>107.4</v>
      </c>
      <c r="DS660" s="19">
        <v>107.4</v>
      </c>
      <c r="DT660" s="19">
        <v>109.9</v>
      </c>
      <c r="DU660" s="19">
        <v>106.1</v>
      </c>
      <c r="DV660" s="19">
        <v>108.3</v>
      </c>
      <c r="DW660" s="19">
        <v>107</v>
      </c>
    </row>
    <row r="661" spans="1:127">
      <c r="A661" s="17" t="s">
        <v>1915</v>
      </c>
      <c r="B661" s="17" t="s">
        <v>1916</v>
      </c>
      <c r="C661" s="18">
        <v>4.8480000000000002E-2</v>
      </c>
      <c r="D661" s="19">
        <v>101.8</v>
      </c>
      <c r="E661" s="19">
        <v>95.1</v>
      </c>
      <c r="F661" s="19">
        <v>102.8</v>
      </c>
      <c r="G661" s="19">
        <v>101.1</v>
      </c>
      <c r="H661" s="19">
        <v>99.6</v>
      </c>
      <c r="I661" s="19">
        <v>99.9</v>
      </c>
      <c r="J661" s="19">
        <v>104.9</v>
      </c>
      <c r="K661" s="19">
        <v>100.3</v>
      </c>
      <c r="L661" s="19">
        <v>101.1</v>
      </c>
      <c r="M661" s="19">
        <v>101.5</v>
      </c>
      <c r="N661" s="19">
        <v>103.4</v>
      </c>
      <c r="O661" s="19">
        <v>101.4</v>
      </c>
      <c r="P661" s="19">
        <v>101.5</v>
      </c>
      <c r="Q661" s="19">
        <v>100.7</v>
      </c>
      <c r="R661" s="19">
        <v>98.3</v>
      </c>
      <c r="S661" s="19">
        <v>102.9</v>
      </c>
      <c r="T661" s="19">
        <v>104.3</v>
      </c>
      <c r="U661" s="19">
        <v>102.3</v>
      </c>
      <c r="V661" s="19">
        <v>107.4</v>
      </c>
      <c r="W661" s="19">
        <v>108.6</v>
      </c>
      <c r="X661" s="19">
        <v>109.3</v>
      </c>
      <c r="Y661" s="19">
        <v>109.7</v>
      </c>
      <c r="Z661" s="19">
        <v>110.5</v>
      </c>
      <c r="AA661" s="19">
        <v>107.2</v>
      </c>
      <c r="AB661" s="19">
        <v>109.7</v>
      </c>
      <c r="AC661" s="19">
        <v>112.9</v>
      </c>
      <c r="AD661" s="19">
        <v>111.3</v>
      </c>
      <c r="AE661" s="19">
        <v>105.3</v>
      </c>
      <c r="AF661" s="19">
        <v>106.9</v>
      </c>
      <c r="AG661" s="19">
        <v>108.2</v>
      </c>
      <c r="AH661" s="19">
        <v>107.6</v>
      </c>
      <c r="AI661" s="19">
        <v>105.8</v>
      </c>
      <c r="AJ661" s="19">
        <v>109.9</v>
      </c>
      <c r="AK661" s="19">
        <v>105.8</v>
      </c>
      <c r="AL661" s="19">
        <v>106.9</v>
      </c>
      <c r="AM661" s="19">
        <v>104.1</v>
      </c>
      <c r="AN661" s="19">
        <v>95.7</v>
      </c>
      <c r="AO661" s="19">
        <v>100.8</v>
      </c>
      <c r="AP661" s="19">
        <v>99.3</v>
      </c>
      <c r="AQ661" s="19">
        <v>105.6</v>
      </c>
      <c r="AR661" s="19">
        <v>103.3</v>
      </c>
      <c r="AS661" s="19">
        <v>102.8</v>
      </c>
      <c r="AT661" s="19">
        <v>102.6</v>
      </c>
      <c r="AU661" s="19">
        <v>105.8</v>
      </c>
      <c r="AV661" s="19">
        <v>100.2</v>
      </c>
      <c r="AW661" s="19">
        <v>100.7</v>
      </c>
      <c r="AX661" s="19">
        <v>105.9</v>
      </c>
      <c r="AY661" s="19">
        <v>101.2</v>
      </c>
      <c r="AZ661" s="19">
        <v>103.2</v>
      </c>
      <c r="BA661" s="19">
        <v>102.8</v>
      </c>
      <c r="BB661" s="19">
        <v>102.1</v>
      </c>
      <c r="BC661" s="19">
        <v>107.3</v>
      </c>
      <c r="BD661" s="19">
        <v>103.4</v>
      </c>
      <c r="BE661" s="19">
        <v>103.1</v>
      </c>
      <c r="BF661" s="19">
        <v>99.9</v>
      </c>
      <c r="BG661" s="19">
        <v>100.4</v>
      </c>
      <c r="BH661" s="19">
        <v>101</v>
      </c>
      <c r="BI661" s="19">
        <v>100.4</v>
      </c>
      <c r="BJ661" s="19">
        <v>100.4</v>
      </c>
      <c r="BK661" s="19">
        <v>100.3</v>
      </c>
      <c r="BL661" s="19">
        <v>103</v>
      </c>
      <c r="BM661" s="19">
        <v>101.2</v>
      </c>
      <c r="BN661" s="19">
        <v>101.1</v>
      </c>
      <c r="BO661" s="19">
        <v>99.9</v>
      </c>
      <c r="BP661" s="19">
        <v>100.4</v>
      </c>
      <c r="BQ661" s="19">
        <v>103.4</v>
      </c>
      <c r="BR661" s="19">
        <v>102.3</v>
      </c>
      <c r="BS661" s="19">
        <v>100</v>
      </c>
      <c r="BT661" s="19">
        <v>98</v>
      </c>
      <c r="BU661" s="19">
        <v>101.2</v>
      </c>
      <c r="BV661" s="19">
        <v>101.6</v>
      </c>
      <c r="BW661" s="19">
        <v>98.3</v>
      </c>
      <c r="BX661" s="19">
        <v>102.9</v>
      </c>
      <c r="BY661" s="19">
        <v>100.2</v>
      </c>
      <c r="BZ661" s="19">
        <v>102.1</v>
      </c>
      <c r="CA661" s="19">
        <v>101.4</v>
      </c>
      <c r="CB661" s="19">
        <v>99.7</v>
      </c>
      <c r="CC661" s="19">
        <v>102.1</v>
      </c>
      <c r="CD661" s="19">
        <v>100.1</v>
      </c>
      <c r="CE661" s="19">
        <v>97.6</v>
      </c>
      <c r="CF661" s="19">
        <v>104.1</v>
      </c>
      <c r="CG661" s="19">
        <v>102.9</v>
      </c>
      <c r="CH661" s="19">
        <v>105.6</v>
      </c>
      <c r="CI661" s="19">
        <v>100.9</v>
      </c>
      <c r="CJ661" s="19">
        <v>104.1</v>
      </c>
      <c r="CK661" s="19">
        <v>102.2</v>
      </c>
      <c r="CL661" s="19">
        <v>102.9</v>
      </c>
      <c r="CM661" s="19">
        <v>100.4</v>
      </c>
      <c r="CN661" s="19">
        <v>98.4</v>
      </c>
      <c r="CO661" s="19">
        <v>101.3</v>
      </c>
      <c r="CP661" s="19">
        <v>101</v>
      </c>
      <c r="CQ661" s="19">
        <v>101.6</v>
      </c>
      <c r="CR661" s="19">
        <v>99.7</v>
      </c>
      <c r="CS661" s="19">
        <v>103.3</v>
      </c>
      <c r="CT661" s="19">
        <v>107.4</v>
      </c>
      <c r="CU661" s="19">
        <v>103.4</v>
      </c>
      <c r="CV661" s="19">
        <v>103.2</v>
      </c>
      <c r="CW661" s="19">
        <v>102.6</v>
      </c>
      <c r="CX661" s="19">
        <v>100.6</v>
      </c>
      <c r="CY661" s="19">
        <v>102.3</v>
      </c>
      <c r="CZ661" s="19">
        <v>101.7</v>
      </c>
      <c r="DA661" s="19">
        <v>100.1</v>
      </c>
      <c r="DB661" s="19">
        <v>101.1</v>
      </c>
      <c r="DC661" s="19">
        <v>101.7</v>
      </c>
      <c r="DD661" s="19">
        <v>101.5</v>
      </c>
      <c r="DE661" s="19">
        <v>99.9</v>
      </c>
      <c r="DF661" s="19">
        <v>101.3</v>
      </c>
      <c r="DG661" s="19">
        <v>100</v>
      </c>
      <c r="DH661" s="19">
        <v>101.4</v>
      </c>
      <c r="DI661" s="19">
        <v>104.2</v>
      </c>
      <c r="DJ661" s="19">
        <v>102.1</v>
      </c>
      <c r="DK661" s="19">
        <v>100.5</v>
      </c>
      <c r="DL661" s="19">
        <v>99</v>
      </c>
      <c r="DM661" s="19">
        <v>99</v>
      </c>
      <c r="DN661" s="19">
        <v>104.9</v>
      </c>
      <c r="DO661" s="19">
        <v>102.8</v>
      </c>
      <c r="DP661" s="19">
        <v>105.1</v>
      </c>
      <c r="DQ661" s="19">
        <v>102.8</v>
      </c>
      <c r="DR661" s="19">
        <v>104</v>
      </c>
      <c r="DS661" s="19">
        <v>103.9</v>
      </c>
      <c r="DT661" s="19">
        <v>106.4</v>
      </c>
      <c r="DU661" s="19">
        <v>102.3</v>
      </c>
      <c r="DV661" s="19">
        <v>104.5</v>
      </c>
      <c r="DW661" s="19">
        <v>103</v>
      </c>
    </row>
    <row r="662" spans="1:127">
      <c r="A662" s="17" t="s">
        <v>1917</v>
      </c>
      <c r="B662" s="17" t="s">
        <v>1918</v>
      </c>
      <c r="C662" s="18">
        <v>6.9800000000000001E-3</v>
      </c>
      <c r="D662" s="19">
        <v>100.9</v>
      </c>
      <c r="E662" s="19">
        <v>105</v>
      </c>
      <c r="F662" s="19">
        <v>104.3</v>
      </c>
      <c r="G662" s="19">
        <v>104.7</v>
      </c>
      <c r="H662" s="19">
        <v>104.6</v>
      </c>
      <c r="I662" s="19">
        <v>108.6</v>
      </c>
      <c r="J662" s="19">
        <v>107.1</v>
      </c>
      <c r="K662" s="19">
        <v>105.2</v>
      </c>
      <c r="L662" s="19">
        <v>105.3</v>
      </c>
      <c r="M662" s="19">
        <v>106.4</v>
      </c>
      <c r="N662" s="19">
        <v>105.8</v>
      </c>
      <c r="O662" s="19">
        <v>109.4</v>
      </c>
      <c r="P662" s="19">
        <v>110.5</v>
      </c>
      <c r="Q662" s="19">
        <v>108.6</v>
      </c>
      <c r="R662" s="19">
        <v>110.7</v>
      </c>
      <c r="S662" s="19">
        <v>111.5</v>
      </c>
      <c r="T662" s="19">
        <v>114.8</v>
      </c>
      <c r="U662" s="19">
        <v>112.6</v>
      </c>
      <c r="V662" s="19">
        <v>115.4</v>
      </c>
      <c r="W662" s="19">
        <v>114.9</v>
      </c>
      <c r="X662" s="19">
        <v>117</v>
      </c>
      <c r="Y662" s="19">
        <v>115.5</v>
      </c>
      <c r="Z662" s="19">
        <v>119.3</v>
      </c>
      <c r="AA662" s="19">
        <v>119.2</v>
      </c>
      <c r="AB662" s="19">
        <v>121</v>
      </c>
      <c r="AC662" s="19">
        <v>119</v>
      </c>
      <c r="AD662" s="19">
        <v>119.8</v>
      </c>
      <c r="AE662" s="19">
        <v>119.3</v>
      </c>
      <c r="AF662" s="19">
        <v>117.4</v>
      </c>
      <c r="AG662" s="19">
        <v>120.6</v>
      </c>
      <c r="AH662" s="19">
        <v>120.1</v>
      </c>
      <c r="AI662" s="19">
        <v>119.4</v>
      </c>
      <c r="AJ662" s="19">
        <v>120.3</v>
      </c>
      <c r="AK662" s="19">
        <v>119.7</v>
      </c>
      <c r="AL662" s="19">
        <v>120.4</v>
      </c>
      <c r="AM662" s="19">
        <v>121</v>
      </c>
      <c r="AN662" s="19">
        <v>120.8</v>
      </c>
      <c r="AO662" s="19">
        <v>120.8</v>
      </c>
      <c r="AP662" s="19">
        <v>120.6</v>
      </c>
      <c r="AQ662" s="19">
        <v>120.1</v>
      </c>
      <c r="AR662" s="19">
        <v>120.1</v>
      </c>
      <c r="AS662" s="19">
        <v>120.1</v>
      </c>
      <c r="AT662" s="19">
        <v>120.1</v>
      </c>
      <c r="AU662" s="19">
        <v>120.1</v>
      </c>
      <c r="AV662" s="19">
        <v>120.1</v>
      </c>
      <c r="AW662" s="19">
        <v>120.1</v>
      </c>
      <c r="AX662" s="19">
        <v>120.1</v>
      </c>
      <c r="AY662" s="19">
        <v>120.1</v>
      </c>
      <c r="AZ662" s="19">
        <v>120.1</v>
      </c>
      <c r="BA662" s="19">
        <v>120.1</v>
      </c>
      <c r="BB662" s="19">
        <v>120.1</v>
      </c>
      <c r="BC662" s="19">
        <v>120.1</v>
      </c>
      <c r="BD662" s="19">
        <v>120.1</v>
      </c>
      <c r="BE662" s="19">
        <v>120.1</v>
      </c>
      <c r="BF662" s="19">
        <v>120.1</v>
      </c>
      <c r="BG662" s="19">
        <v>120.9</v>
      </c>
      <c r="BH662" s="19">
        <v>120.9</v>
      </c>
      <c r="BI662" s="19">
        <v>120.1</v>
      </c>
      <c r="BJ662" s="19">
        <v>120.1</v>
      </c>
      <c r="BK662" s="19">
        <v>120.1</v>
      </c>
      <c r="BL662" s="19">
        <v>120.1</v>
      </c>
      <c r="BM662" s="19">
        <v>120.1</v>
      </c>
      <c r="BN662" s="19">
        <v>120.1</v>
      </c>
      <c r="BO662" s="19">
        <v>118</v>
      </c>
      <c r="BP662" s="19">
        <v>118</v>
      </c>
      <c r="BQ662" s="19">
        <v>118.2</v>
      </c>
      <c r="BR662" s="19">
        <v>118.2</v>
      </c>
      <c r="BS662" s="19">
        <v>118.2</v>
      </c>
      <c r="BT662" s="19">
        <v>118.1</v>
      </c>
      <c r="BU662" s="19">
        <v>112</v>
      </c>
      <c r="BV662" s="19">
        <v>112</v>
      </c>
      <c r="BW662" s="19">
        <v>114.2</v>
      </c>
      <c r="BX662" s="19">
        <v>114.5</v>
      </c>
      <c r="BY662" s="19">
        <v>114.5</v>
      </c>
      <c r="BZ662" s="19">
        <v>114.4</v>
      </c>
      <c r="CA662" s="19">
        <v>114.2</v>
      </c>
      <c r="CB662" s="19">
        <v>114.2</v>
      </c>
      <c r="CC662" s="19">
        <v>114.2</v>
      </c>
      <c r="CD662" s="19">
        <v>114.2</v>
      </c>
      <c r="CE662" s="19">
        <v>114.8</v>
      </c>
      <c r="CF662" s="19">
        <v>114.5</v>
      </c>
      <c r="CG662" s="19">
        <v>114.5</v>
      </c>
      <c r="CH662" s="19">
        <v>113.4</v>
      </c>
      <c r="CI662" s="19">
        <v>113.3</v>
      </c>
      <c r="CJ662" s="19">
        <v>113.4</v>
      </c>
      <c r="CK662" s="19">
        <v>113.5</v>
      </c>
      <c r="CL662" s="19">
        <v>113.2</v>
      </c>
      <c r="CM662" s="19">
        <v>113.1</v>
      </c>
      <c r="CN662" s="19">
        <v>113.3</v>
      </c>
      <c r="CO662" s="19">
        <v>113.2</v>
      </c>
      <c r="CP662" s="19">
        <v>113.4</v>
      </c>
      <c r="CQ662" s="19">
        <v>113.2</v>
      </c>
      <c r="CR662" s="19">
        <v>113.1</v>
      </c>
      <c r="CS662" s="19">
        <v>115.7</v>
      </c>
      <c r="CT662" s="19">
        <v>114.4</v>
      </c>
      <c r="CU662" s="19">
        <v>111.8</v>
      </c>
      <c r="CV662" s="19">
        <v>111.8</v>
      </c>
      <c r="CW662" s="19">
        <v>111.8</v>
      </c>
      <c r="CX662" s="19">
        <v>112.3</v>
      </c>
      <c r="CY662" s="19">
        <v>111.8</v>
      </c>
      <c r="CZ662" s="19">
        <v>111.8</v>
      </c>
      <c r="DA662" s="19">
        <v>112.3</v>
      </c>
      <c r="DB662" s="19">
        <v>112.3</v>
      </c>
      <c r="DC662" s="19">
        <v>112.5</v>
      </c>
      <c r="DD662" s="19">
        <v>112.3</v>
      </c>
      <c r="DE662" s="19">
        <v>112.7</v>
      </c>
      <c r="DF662" s="19">
        <v>112.6</v>
      </c>
      <c r="DG662" s="19">
        <v>119.5</v>
      </c>
      <c r="DH662" s="19">
        <v>118</v>
      </c>
      <c r="DI662" s="19">
        <v>118.2</v>
      </c>
      <c r="DJ662" s="19">
        <v>138</v>
      </c>
      <c r="DK662" s="19">
        <v>137.69999999999999</v>
      </c>
      <c r="DL662" s="19">
        <v>138.19999999999999</v>
      </c>
      <c r="DM662" s="19">
        <v>130.69999999999999</v>
      </c>
      <c r="DN662" s="19">
        <v>133.69999999999999</v>
      </c>
      <c r="DO662" s="19">
        <v>129.30000000000001</v>
      </c>
      <c r="DP662" s="19">
        <v>137.30000000000001</v>
      </c>
      <c r="DQ662" s="19">
        <v>129.80000000000001</v>
      </c>
      <c r="DR662" s="19">
        <v>130.5</v>
      </c>
      <c r="DS662" s="19">
        <v>132</v>
      </c>
      <c r="DT662" s="19">
        <v>134.69999999999999</v>
      </c>
      <c r="DU662" s="19">
        <v>132.30000000000001</v>
      </c>
      <c r="DV662" s="19">
        <v>134.6</v>
      </c>
      <c r="DW662" s="19">
        <v>134.9</v>
      </c>
    </row>
    <row r="663" spans="1:127">
      <c r="A663" s="17" t="s">
        <v>1919</v>
      </c>
      <c r="B663" s="17" t="s">
        <v>1920</v>
      </c>
      <c r="C663" s="18">
        <v>7.5100000000000002E-3</v>
      </c>
      <c r="D663" s="19">
        <v>101.7</v>
      </c>
      <c r="E663" s="19">
        <v>102.7</v>
      </c>
      <c r="F663" s="19">
        <v>104</v>
      </c>
      <c r="G663" s="19">
        <v>104.3</v>
      </c>
      <c r="H663" s="19">
        <v>102.3</v>
      </c>
      <c r="I663" s="19">
        <v>98.3</v>
      </c>
      <c r="J663" s="19">
        <v>98.4</v>
      </c>
      <c r="K663" s="19">
        <v>99.6</v>
      </c>
      <c r="L663" s="19">
        <v>99.5</v>
      </c>
      <c r="M663" s="19">
        <v>99.6</v>
      </c>
      <c r="N663" s="19">
        <v>104.6</v>
      </c>
      <c r="O663" s="19">
        <v>102.5</v>
      </c>
      <c r="P663" s="19">
        <v>109.4</v>
      </c>
      <c r="Q663" s="19">
        <v>107.2</v>
      </c>
      <c r="R663" s="19">
        <v>108</v>
      </c>
      <c r="S663" s="19">
        <v>106.1</v>
      </c>
      <c r="T663" s="19">
        <v>107.3</v>
      </c>
      <c r="U663" s="19">
        <v>106.5</v>
      </c>
      <c r="V663" s="19">
        <v>108.4</v>
      </c>
      <c r="W663" s="19">
        <v>106.3</v>
      </c>
      <c r="X663" s="19">
        <v>106.6</v>
      </c>
      <c r="Y663" s="19">
        <v>107.1</v>
      </c>
      <c r="Z663" s="19">
        <v>108.4</v>
      </c>
      <c r="AA663" s="19">
        <v>107.5</v>
      </c>
      <c r="AB663" s="19">
        <v>106.4</v>
      </c>
      <c r="AC663" s="19">
        <v>107.6</v>
      </c>
      <c r="AD663" s="19">
        <v>108.8</v>
      </c>
      <c r="AE663" s="19">
        <v>106</v>
      </c>
      <c r="AF663" s="19">
        <v>104.4</v>
      </c>
      <c r="AG663" s="19">
        <v>104.9</v>
      </c>
      <c r="AH663" s="19">
        <v>102.7</v>
      </c>
      <c r="AI663" s="19">
        <v>105.4</v>
      </c>
      <c r="AJ663" s="19">
        <v>104.1</v>
      </c>
      <c r="AK663" s="19">
        <v>104.7</v>
      </c>
      <c r="AL663" s="19">
        <v>105.1</v>
      </c>
      <c r="AM663" s="19">
        <v>106.3</v>
      </c>
      <c r="AN663" s="19">
        <v>100.8</v>
      </c>
      <c r="AO663" s="19">
        <v>99.1</v>
      </c>
      <c r="AP663" s="19">
        <v>100.6</v>
      </c>
      <c r="AQ663" s="19">
        <v>100.2</v>
      </c>
      <c r="AR663" s="19">
        <v>101</v>
      </c>
      <c r="AS663" s="19">
        <v>101.6</v>
      </c>
      <c r="AT663" s="19">
        <v>101.8</v>
      </c>
      <c r="AU663" s="19">
        <v>95</v>
      </c>
      <c r="AV663" s="19">
        <v>95.8</v>
      </c>
      <c r="AW663" s="19">
        <v>95.8</v>
      </c>
      <c r="AX663" s="19">
        <v>96.1</v>
      </c>
      <c r="AY663" s="19">
        <v>100.7</v>
      </c>
      <c r="AZ663" s="19">
        <v>98.3</v>
      </c>
      <c r="BA663" s="19">
        <v>98.2</v>
      </c>
      <c r="BB663" s="19">
        <v>97.2</v>
      </c>
      <c r="BC663" s="19">
        <v>97.5</v>
      </c>
      <c r="BD663" s="19">
        <v>97.7</v>
      </c>
      <c r="BE663" s="19">
        <v>98.4</v>
      </c>
      <c r="BF663" s="19">
        <v>95.2</v>
      </c>
      <c r="BG663" s="19">
        <v>94.9</v>
      </c>
      <c r="BH663" s="19">
        <v>95</v>
      </c>
      <c r="BI663" s="19">
        <v>95.1</v>
      </c>
      <c r="BJ663" s="19">
        <v>95.7</v>
      </c>
      <c r="BK663" s="19">
        <v>96.3</v>
      </c>
      <c r="BL663" s="19">
        <v>98.5</v>
      </c>
      <c r="BM663" s="19">
        <v>97.8</v>
      </c>
      <c r="BN663" s="19">
        <v>98.2</v>
      </c>
      <c r="BO663" s="19">
        <v>106.8</v>
      </c>
      <c r="BP663" s="19">
        <v>105.1</v>
      </c>
      <c r="BQ663" s="19">
        <v>112.8</v>
      </c>
      <c r="BR663" s="19">
        <v>113.6</v>
      </c>
      <c r="BS663" s="19">
        <v>113.1</v>
      </c>
      <c r="BT663" s="19">
        <v>113.1</v>
      </c>
      <c r="BU663" s="19">
        <v>112.3</v>
      </c>
      <c r="BV663" s="19">
        <v>111.8</v>
      </c>
      <c r="BW663" s="19">
        <v>112.6</v>
      </c>
      <c r="BX663" s="19">
        <v>109.6</v>
      </c>
      <c r="BY663" s="19">
        <v>111.8</v>
      </c>
      <c r="BZ663" s="19">
        <v>111.8</v>
      </c>
      <c r="CA663" s="19">
        <v>112.1</v>
      </c>
      <c r="CB663" s="19">
        <v>107.5</v>
      </c>
      <c r="CC663" s="19">
        <v>107.5</v>
      </c>
      <c r="CD663" s="19">
        <v>107.2</v>
      </c>
      <c r="CE663" s="19">
        <v>107.2</v>
      </c>
      <c r="CF663" s="19">
        <v>107.4</v>
      </c>
      <c r="CG663" s="19">
        <v>107.3</v>
      </c>
      <c r="CH663" s="19">
        <v>107.5</v>
      </c>
      <c r="CI663" s="19">
        <v>107.4</v>
      </c>
      <c r="CJ663" s="19">
        <v>109.2</v>
      </c>
      <c r="CK663" s="19">
        <v>109.3</v>
      </c>
      <c r="CL663" s="19">
        <v>109.5</v>
      </c>
      <c r="CM663" s="19">
        <v>109.4</v>
      </c>
      <c r="CN663" s="19">
        <v>109.5</v>
      </c>
      <c r="CO663" s="19">
        <v>109.5</v>
      </c>
      <c r="CP663" s="19">
        <v>109.4</v>
      </c>
      <c r="CQ663" s="19">
        <v>109.4</v>
      </c>
      <c r="CR663" s="19">
        <v>110.9</v>
      </c>
      <c r="CS663" s="19">
        <v>112.2</v>
      </c>
      <c r="CT663" s="19">
        <v>112</v>
      </c>
      <c r="CU663" s="19">
        <v>112.2</v>
      </c>
      <c r="CV663" s="19">
        <v>112.2</v>
      </c>
      <c r="CW663" s="19">
        <v>112.1</v>
      </c>
      <c r="CX663" s="19">
        <v>112.1</v>
      </c>
      <c r="CY663" s="19">
        <v>112.1</v>
      </c>
      <c r="CZ663" s="19">
        <v>108.8</v>
      </c>
      <c r="DA663" s="19">
        <v>102</v>
      </c>
      <c r="DB663" s="19">
        <v>95.7</v>
      </c>
      <c r="DC663" s="19">
        <v>95.6</v>
      </c>
      <c r="DD663" s="19">
        <v>95.2</v>
      </c>
      <c r="DE663" s="19">
        <v>95.2</v>
      </c>
      <c r="DF663" s="19">
        <v>94.9</v>
      </c>
      <c r="DG663" s="19">
        <v>95.9</v>
      </c>
      <c r="DH663" s="19">
        <v>95.8</v>
      </c>
      <c r="DI663" s="19">
        <v>95.8</v>
      </c>
      <c r="DJ663" s="19">
        <v>98.5</v>
      </c>
      <c r="DK663" s="19">
        <v>98.5</v>
      </c>
      <c r="DL663" s="19">
        <v>98.4</v>
      </c>
      <c r="DM663" s="19">
        <v>98.4</v>
      </c>
      <c r="DN663" s="19">
        <v>98.5</v>
      </c>
      <c r="DO663" s="19">
        <v>98.4</v>
      </c>
      <c r="DP663" s="19">
        <v>98.4</v>
      </c>
      <c r="DQ663" s="19">
        <v>99.6</v>
      </c>
      <c r="DR663" s="19">
        <v>99.7</v>
      </c>
      <c r="DS663" s="19">
        <v>99.6</v>
      </c>
      <c r="DT663" s="19">
        <v>99.6</v>
      </c>
      <c r="DU663" s="19">
        <v>99.6</v>
      </c>
      <c r="DV663" s="19">
        <v>98.3</v>
      </c>
      <c r="DW663" s="19">
        <v>98.3</v>
      </c>
    </row>
    <row r="664" spans="1:127">
      <c r="A664" s="17" t="s">
        <v>1921</v>
      </c>
      <c r="B664" s="17" t="s">
        <v>1922</v>
      </c>
      <c r="C664" s="18">
        <v>4.4999999999999997E-3</v>
      </c>
      <c r="D664" s="19">
        <v>100</v>
      </c>
      <c r="E664" s="19">
        <v>100</v>
      </c>
      <c r="F664" s="19">
        <v>100</v>
      </c>
      <c r="G664" s="19">
        <v>100</v>
      </c>
      <c r="H664" s="19">
        <v>100</v>
      </c>
      <c r="I664" s="19">
        <v>100</v>
      </c>
      <c r="J664" s="19">
        <v>100</v>
      </c>
      <c r="K664" s="19">
        <v>100</v>
      </c>
      <c r="L664" s="19">
        <v>100</v>
      </c>
      <c r="M664" s="19">
        <v>100</v>
      </c>
      <c r="N664" s="19">
        <v>100</v>
      </c>
      <c r="O664" s="19">
        <v>100</v>
      </c>
      <c r="P664" s="19">
        <v>105.4</v>
      </c>
      <c r="Q664" s="19">
        <v>105.4</v>
      </c>
      <c r="R664" s="19">
        <v>105.4</v>
      </c>
      <c r="S664" s="19">
        <v>105.4</v>
      </c>
      <c r="T664" s="19">
        <v>105.4</v>
      </c>
      <c r="U664" s="19">
        <v>105.4</v>
      </c>
      <c r="V664" s="19">
        <v>105.4</v>
      </c>
      <c r="W664" s="19">
        <v>105.4</v>
      </c>
      <c r="X664" s="19">
        <v>105.4</v>
      </c>
      <c r="Y664" s="19">
        <v>105.4</v>
      </c>
      <c r="Z664" s="19">
        <v>105.4</v>
      </c>
      <c r="AA664" s="19">
        <v>105.4</v>
      </c>
      <c r="AB664" s="19">
        <v>104.7</v>
      </c>
      <c r="AC664" s="19">
        <v>104.7</v>
      </c>
      <c r="AD664" s="19">
        <v>104.7</v>
      </c>
      <c r="AE664" s="19">
        <v>104.7</v>
      </c>
      <c r="AF664" s="19">
        <v>104.7</v>
      </c>
      <c r="AG664" s="19">
        <v>104.7</v>
      </c>
      <c r="AH664" s="19">
        <v>104.7</v>
      </c>
      <c r="AI664" s="19">
        <v>104.7</v>
      </c>
      <c r="AJ664" s="19">
        <v>104.7</v>
      </c>
      <c r="AK664" s="19">
        <v>104.7</v>
      </c>
      <c r="AL664" s="19">
        <v>104.7</v>
      </c>
      <c r="AM664" s="19">
        <v>104.7</v>
      </c>
      <c r="AN664" s="19">
        <v>102.3</v>
      </c>
      <c r="AO664" s="19">
        <v>102.3</v>
      </c>
      <c r="AP664" s="19">
        <v>102.3</v>
      </c>
      <c r="AQ664" s="19">
        <v>102.3</v>
      </c>
      <c r="AR664" s="19">
        <v>102.3</v>
      </c>
      <c r="AS664" s="19">
        <v>102.3</v>
      </c>
      <c r="AT664" s="19">
        <v>102.3</v>
      </c>
      <c r="AU664" s="19">
        <v>91.7</v>
      </c>
      <c r="AV664" s="19">
        <v>91.7</v>
      </c>
      <c r="AW664" s="19">
        <v>91.7</v>
      </c>
      <c r="AX664" s="19">
        <v>91.7</v>
      </c>
      <c r="AY664" s="19">
        <v>91.7</v>
      </c>
      <c r="AZ664" s="19">
        <v>91.7</v>
      </c>
      <c r="BA664" s="19">
        <v>91.7</v>
      </c>
      <c r="BB664" s="19">
        <v>91.7</v>
      </c>
      <c r="BC664" s="19">
        <v>91.7</v>
      </c>
      <c r="BD664" s="19">
        <v>91.7</v>
      </c>
      <c r="BE664" s="19">
        <v>91.7</v>
      </c>
      <c r="BF664" s="19">
        <v>91.7</v>
      </c>
      <c r="BG664" s="19">
        <v>91.7</v>
      </c>
      <c r="BH664" s="19">
        <v>91.7</v>
      </c>
      <c r="BI664" s="19">
        <v>91.7</v>
      </c>
      <c r="BJ664" s="19">
        <v>91.7</v>
      </c>
      <c r="BK664" s="19">
        <v>91.7</v>
      </c>
      <c r="BL664" s="19">
        <v>96.4</v>
      </c>
      <c r="BM664" s="19">
        <v>96.2</v>
      </c>
      <c r="BN664" s="19">
        <v>96.2</v>
      </c>
      <c r="BO664" s="19">
        <v>104.8</v>
      </c>
      <c r="BP664" s="19">
        <v>104.8</v>
      </c>
      <c r="BQ664" s="19">
        <v>112.9</v>
      </c>
      <c r="BR664" s="19">
        <v>112.9</v>
      </c>
      <c r="BS664" s="19">
        <v>112.9</v>
      </c>
      <c r="BT664" s="19">
        <v>112.9</v>
      </c>
      <c r="BU664" s="19">
        <v>112.9</v>
      </c>
      <c r="BV664" s="19">
        <v>112.9</v>
      </c>
      <c r="BW664" s="19">
        <v>113.8</v>
      </c>
      <c r="BX664" s="19">
        <v>111</v>
      </c>
      <c r="BY664" s="19">
        <v>114.7</v>
      </c>
      <c r="BZ664" s="19">
        <v>114.7</v>
      </c>
      <c r="CA664" s="19">
        <v>114.7</v>
      </c>
      <c r="CB664" s="19">
        <v>105.3</v>
      </c>
      <c r="CC664" s="19">
        <v>105.3</v>
      </c>
      <c r="CD664" s="19">
        <v>105.3</v>
      </c>
      <c r="CE664" s="19">
        <v>105.3</v>
      </c>
      <c r="CF664" s="19">
        <v>105.3</v>
      </c>
      <c r="CG664" s="19">
        <v>105.3</v>
      </c>
      <c r="CH664" s="19">
        <v>105.3</v>
      </c>
      <c r="CI664" s="19">
        <v>105.3</v>
      </c>
      <c r="CJ664" s="19">
        <v>107.9</v>
      </c>
      <c r="CK664" s="19">
        <v>107.9</v>
      </c>
      <c r="CL664" s="19">
        <v>107.9</v>
      </c>
      <c r="CM664" s="19">
        <v>107.9</v>
      </c>
      <c r="CN664" s="19">
        <v>107.9</v>
      </c>
      <c r="CO664" s="19">
        <v>107.9</v>
      </c>
      <c r="CP664" s="19">
        <v>107.9</v>
      </c>
      <c r="CQ664" s="19">
        <v>107.9</v>
      </c>
      <c r="CR664" s="19">
        <v>110.7</v>
      </c>
      <c r="CS664" s="19">
        <v>110.7</v>
      </c>
      <c r="CT664" s="19">
        <v>110.7</v>
      </c>
      <c r="CU664" s="19">
        <v>110.7</v>
      </c>
      <c r="CV664" s="19">
        <v>110.7</v>
      </c>
      <c r="CW664" s="19">
        <v>110.7</v>
      </c>
      <c r="CX664" s="19">
        <v>110.7</v>
      </c>
      <c r="CY664" s="19">
        <v>110.7</v>
      </c>
      <c r="CZ664" s="19">
        <v>110.7</v>
      </c>
      <c r="DA664" s="19">
        <v>114.6</v>
      </c>
      <c r="DB664" s="19">
        <v>114.6</v>
      </c>
      <c r="DC664" s="19">
        <v>114.6</v>
      </c>
      <c r="DD664" s="19">
        <v>113.8</v>
      </c>
      <c r="DE664" s="19">
        <v>113.8</v>
      </c>
      <c r="DF664" s="19">
        <v>113.8</v>
      </c>
      <c r="DG664" s="19">
        <v>113.8</v>
      </c>
      <c r="DH664" s="19">
        <v>113.8</v>
      </c>
      <c r="DI664" s="19">
        <v>113.8</v>
      </c>
      <c r="DJ664" s="19">
        <v>118.5</v>
      </c>
      <c r="DK664" s="19">
        <v>118.5</v>
      </c>
      <c r="DL664" s="19">
        <v>118.5</v>
      </c>
      <c r="DM664" s="19">
        <v>118.5</v>
      </c>
      <c r="DN664" s="19">
        <v>118.5</v>
      </c>
      <c r="DO664" s="19">
        <v>118.5</v>
      </c>
      <c r="DP664" s="19">
        <v>118.5</v>
      </c>
      <c r="DQ664" s="19">
        <v>120.3</v>
      </c>
      <c r="DR664" s="19">
        <v>120.3</v>
      </c>
      <c r="DS664" s="19">
        <v>120.3</v>
      </c>
      <c r="DT664" s="19">
        <v>120.3</v>
      </c>
      <c r="DU664" s="19">
        <v>120.3</v>
      </c>
      <c r="DV664" s="19">
        <v>118.1</v>
      </c>
      <c r="DW664" s="19">
        <v>118.2</v>
      </c>
    </row>
    <row r="665" spans="1:127">
      <c r="A665" s="17" t="s">
        <v>1923</v>
      </c>
      <c r="B665" s="17" t="s">
        <v>1924</v>
      </c>
      <c r="C665" s="18">
        <v>3.0100000000000001E-3</v>
      </c>
      <c r="D665" s="19">
        <v>104.3</v>
      </c>
      <c r="E665" s="19">
        <v>106.7</v>
      </c>
      <c r="F665" s="19">
        <v>110.1</v>
      </c>
      <c r="G665" s="19">
        <v>110.7</v>
      </c>
      <c r="H665" s="19">
        <v>105.7</v>
      </c>
      <c r="I665" s="19">
        <v>95.8</v>
      </c>
      <c r="J665" s="19">
        <v>96.1</v>
      </c>
      <c r="K665" s="19">
        <v>98.9</v>
      </c>
      <c r="L665" s="19">
        <v>98.7</v>
      </c>
      <c r="M665" s="19">
        <v>99.1</v>
      </c>
      <c r="N665" s="19">
        <v>111.5</v>
      </c>
      <c r="O665" s="19">
        <v>106.2</v>
      </c>
      <c r="P665" s="19">
        <v>115.3</v>
      </c>
      <c r="Q665" s="19">
        <v>110</v>
      </c>
      <c r="R665" s="19">
        <v>112</v>
      </c>
      <c r="S665" s="19">
        <v>107.1</v>
      </c>
      <c r="T665" s="19">
        <v>110.2</v>
      </c>
      <c r="U665" s="19">
        <v>108.3</v>
      </c>
      <c r="V665" s="19">
        <v>112.9</v>
      </c>
      <c r="W665" s="19">
        <v>107.8</v>
      </c>
      <c r="X665" s="19">
        <v>108.5</v>
      </c>
      <c r="Y665" s="19">
        <v>109.7</v>
      </c>
      <c r="Z665" s="19">
        <v>112.9</v>
      </c>
      <c r="AA665" s="19">
        <v>110.8</v>
      </c>
      <c r="AB665" s="19">
        <v>108.9</v>
      </c>
      <c r="AC665" s="19">
        <v>111.9</v>
      </c>
      <c r="AD665" s="19">
        <v>115</v>
      </c>
      <c r="AE665" s="19">
        <v>108</v>
      </c>
      <c r="AF665" s="19">
        <v>103.9</v>
      </c>
      <c r="AG665" s="19">
        <v>105.3</v>
      </c>
      <c r="AH665" s="19">
        <v>99.7</v>
      </c>
      <c r="AI665" s="19">
        <v>106.5</v>
      </c>
      <c r="AJ665" s="19">
        <v>103.1</v>
      </c>
      <c r="AK665" s="19">
        <v>104.8</v>
      </c>
      <c r="AL665" s="19">
        <v>105.6</v>
      </c>
      <c r="AM665" s="19">
        <v>108.6</v>
      </c>
      <c r="AN665" s="19">
        <v>98.7</v>
      </c>
      <c r="AO665" s="19">
        <v>94.5</v>
      </c>
      <c r="AP665" s="19">
        <v>98.1</v>
      </c>
      <c r="AQ665" s="19">
        <v>97</v>
      </c>
      <c r="AR665" s="19">
        <v>99</v>
      </c>
      <c r="AS665" s="19">
        <v>100.6</v>
      </c>
      <c r="AT665" s="19">
        <v>101.2</v>
      </c>
      <c r="AU665" s="19">
        <v>99.9</v>
      </c>
      <c r="AV665" s="19">
        <v>101.9</v>
      </c>
      <c r="AW665" s="19">
        <v>102</v>
      </c>
      <c r="AX665" s="19">
        <v>102.7</v>
      </c>
      <c r="AY665" s="19">
        <v>114.2</v>
      </c>
      <c r="AZ665" s="19">
        <v>108.3</v>
      </c>
      <c r="BA665" s="19">
        <v>107.9</v>
      </c>
      <c r="BB665" s="19">
        <v>105.5</v>
      </c>
      <c r="BC665" s="19">
        <v>106</v>
      </c>
      <c r="BD665" s="19">
        <v>106.7</v>
      </c>
      <c r="BE665" s="19">
        <v>108.5</v>
      </c>
      <c r="BF665" s="19">
        <v>100.4</v>
      </c>
      <c r="BG665" s="19">
        <v>99.6</v>
      </c>
      <c r="BH665" s="19">
        <v>100</v>
      </c>
      <c r="BI665" s="19">
        <v>100.1</v>
      </c>
      <c r="BJ665" s="19">
        <v>101.6</v>
      </c>
      <c r="BK665" s="19">
        <v>103</v>
      </c>
      <c r="BL665" s="19">
        <v>101.6</v>
      </c>
      <c r="BM665" s="19">
        <v>100.2</v>
      </c>
      <c r="BN665" s="19">
        <v>101.3</v>
      </c>
      <c r="BO665" s="19">
        <v>109.7</v>
      </c>
      <c r="BP665" s="19">
        <v>105.6</v>
      </c>
      <c r="BQ665" s="19">
        <v>112.5</v>
      </c>
      <c r="BR665" s="19">
        <v>114.5</v>
      </c>
      <c r="BS665" s="19">
        <v>113.4</v>
      </c>
      <c r="BT665" s="19">
        <v>113.3</v>
      </c>
      <c r="BU665" s="19">
        <v>111.4</v>
      </c>
      <c r="BV665" s="19">
        <v>110.2</v>
      </c>
      <c r="BW665" s="19">
        <v>110.9</v>
      </c>
      <c r="BX665" s="19">
        <v>107.5</v>
      </c>
      <c r="BY665" s="19">
        <v>107.5</v>
      </c>
      <c r="BZ665" s="19">
        <v>107.5</v>
      </c>
      <c r="CA665" s="19">
        <v>108.2</v>
      </c>
      <c r="CB665" s="19">
        <v>110.8</v>
      </c>
      <c r="CC665" s="19">
        <v>110.8</v>
      </c>
      <c r="CD665" s="19">
        <v>110.1</v>
      </c>
      <c r="CE665" s="19">
        <v>110.1</v>
      </c>
      <c r="CF665" s="19">
        <v>110.7</v>
      </c>
      <c r="CG665" s="19">
        <v>110.3</v>
      </c>
      <c r="CH665" s="19">
        <v>110.8</v>
      </c>
      <c r="CI665" s="19">
        <v>110.5</v>
      </c>
      <c r="CJ665" s="19">
        <v>111.1</v>
      </c>
      <c r="CK665" s="19">
        <v>111.5</v>
      </c>
      <c r="CL665" s="19">
        <v>111.9</v>
      </c>
      <c r="CM665" s="19">
        <v>111.6</v>
      </c>
      <c r="CN665" s="19">
        <v>111.9</v>
      </c>
      <c r="CO665" s="19">
        <v>111.9</v>
      </c>
      <c r="CP665" s="19">
        <v>111.7</v>
      </c>
      <c r="CQ665" s="19">
        <v>111.6</v>
      </c>
      <c r="CR665" s="19">
        <v>111.3</v>
      </c>
      <c r="CS665" s="19">
        <v>114.4</v>
      </c>
      <c r="CT665" s="19">
        <v>113.9</v>
      </c>
      <c r="CU665" s="19">
        <v>114.5</v>
      </c>
      <c r="CV665" s="19">
        <v>114.5</v>
      </c>
      <c r="CW665" s="19">
        <v>114.3</v>
      </c>
      <c r="CX665" s="19">
        <v>114.3</v>
      </c>
      <c r="CY665" s="19">
        <v>114.3</v>
      </c>
      <c r="CZ665" s="19">
        <v>106.1</v>
      </c>
      <c r="DA665" s="19">
        <v>83.1</v>
      </c>
      <c r="DB665" s="19">
        <v>67.400000000000006</v>
      </c>
      <c r="DC665" s="19">
        <v>67.3</v>
      </c>
      <c r="DD665" s="19">
        <v>67.400000000000006</v>
      </c>
      <c r="DE665" s="19">
        <v>67.3</v>
      </c>
      <c r="DF665" s="19">
        <v>66.599999999999994</v>
      </c>
      <c r="DG665" s="19">
        <v>69</v>
      </c>
      <c r="DH665" s="19">
        <v>68.900000000000006</v>
      </c>
      <c r="DI665" s="19">
        <v>68.900000000000006</v>
      </c>
      <c r="DJ665" s="19">
        <v>68.599999999999994</v>
      </c>
      <c r="DK665" s="19">
        <v>68.5</v>
      </c>
      <c r="DL665" s="19">
        <v>68.3</v>
      </c>
      <c r="DM665" s="19">
        <v>68.400000000000006</v>
      </c>
      <c r="DN665" s="19">
        <v>68.7</v>
      </c>
      <c r="DO665" s="19">
        <v>68.400000000000006</v>
      </c>
      <c r="DP665" s="19">
        <v>68.5</v>
      </c>
      <c r="DQ665" s="19">
        <v>68.599999999999994</v>
      </c>
      <c r="DR665" s="19">
        <v>68.8</v>
      </c>
      <c r="DS665" s="19">
        <v>68.599999999999994</v>
      </c>
      <c r="DT665" s="19">
        <v>68.599999999999994</v>
      </c>
      <c r="DU665" s="19">
        <v>68.8</v>
      </c>
      <c r="DV665" s="19">
        <v>68.8</v>
      </c>
      <c r="DW665" s="19">
        <v>68.599999999999994</v>
      </c>
    </row>
    <row r="666" spans="1:127">
      <c r="A666" s="17" t="s">
        <v>1925</v>
      </c>
      <c r="B666" s="17" t="s">
        <v>1926</v>
      </c>
      <c r="C666" s="18">
        <v>2.9297</v>
      </c>
      <c r="D666" s="19">
        <v>104.1</v>
      </c>
      <c r="E666" s="19">
        <v>102.3</v>
      </c>
      <c r="F666" s="19">
        <v>103.1</v>
      </c>
      <c r="G666" s="19">
        <v>101.6</v>
      </c>
      <c r="H666" s="19">
        <v>102.6</v>
      </c>
      <c r="I666" s="19">
        <v>103.8</v>
      </c>
      <c r="J666" s="19">
        <v>104.3</v>
      </c>
      <c r="K666" s="19">
        <v>104.3</v>
      </c>
      <c r="L666" s="19">
        <v>105.3</v>
      </c>
      <c r="M666" s="19">
        <v>103.2</v>
      </c>
      <c r="N666" s="19">
        <v>103</v>
      </c>
      <c r="O666" s="19">
        <v>102.7</v>
      </c>
      <c r="P666" s="19">
        <v>102.3</v>
      </c>
      <c r="Q666" s="19">
        <v>101.9</v>
      </c>
      <c r="R666" s="19">
        <v>103.2</v>
      </c>
      <c r="S666" s="19">
        <v>102.9</v>
      </c>
      <c r="T666" s="19">
        <v>104</v>
      </c>
      <c r="U666" s="19">
        <v>104.8</v>
      </c>
      <c r="V666" s="19">
        <v>105.1</v>
      </c>
      <c r="W666" s="19">
        <v>106.3</v>
      </c>
      <c r="X666" s="19">
        <v>107</v>
      </c>
      <c r="Y666" s="19">
        <v>106.9</v>
      </c>
      <c r="Z666" s="19">
        <v>106.2</v>
      </c>
      <c r="AA666" s="19">
        <v>107.2</v>
      </c>
      <c r="AB666" s="19">
        <v>108</v>
      </c>
      <c r="AC666" s="19">
        <v>108.6</v>
      </c>
      <c r="AD666" s="19">
        <v>108</v>
      </c>
      <c r="AE666" s="19">
        <v>109.1</v>
      </c>
      <c r="AF666" s="19">
        <v>110.9</v>
      </c>
      <c r="AG666" s="19">
        <v>110.7</v>
      </c>
      <c r="AH666" s="19">
        <v>111.3</v>
      </c>
      <c r="AI666" s="19">
        <v>110.4</v>
      </c>
      <c r="AJ666" s="19">
        <v>109.6</v>
      </c>
      <c r="AK666" s="19">
        <v>108.9</v>
      </c>
      <c r="AL666" s="19">
        <v>108.9</v>
      </c>
      <c r="AM666" s="19">
        <v>109.2</v>
      </c>
      <c r="AN666" s="19">
        <v>110.9</v>
      </c>
      <c r="AO666" s="19">
        <v>109.5</v>
      </c>
      <c r="AP666" s="19">
        <v>111</v>
      </c>
      <c r="AQ666" s="19">
        <v>110.3</v>
      </c>
      <c r="AR666" s="19">
        <v>109.4</v>
      </c>
      <c r="AS666" s="19">
        <v>108.3</v>
      </c>
      <c r="AT666" s="19">
        <v>108.4</v>
      </c>
      <c r="AU666" s="19">
        <v>107.9</v>
      </c>
      <c r="AV666" s="19">
        <v>107.6</v>
      </c>
      <c r="AW666" s="19">
        <v>107.9</v>
      </c>
      <c r="AX666" s="19">
        <v>108</v>
      </c>
      <c r="AY666" s="19">
        <v>108.5</v>
      </c>
      <c r="AZ666" s="19">
        <v>108.6</v>
      </c>
      <c r="BA666" s="19">
        <v>108.3</v>
      </c>
      <c r="BB666" s="19">
        <v>107.6</v>
      </c>
      <c r="BC666" s="19">
        <v>108.8</v>
      </c>
      <c r="BD666" s="19">
        <v>108</v>
      </c>
      <c r="BE666" s="19">
        <v>108.2</v>
      </c>
      <c r="BF666" s="19">
        <v>107.9</v>
      </c>
      <c r="BG666" s="19">
        <v>107.8</v>
      </c>
      <c r="BH666" s="19">
        <v>108.3</v>
      </c>
      <c r="BI666" s="19">
        <v>108.3</v>
      </c>
      <c r="BJ666" s="19">
        <v>108</v>
      </c>
      <c r="BK666" s="19">
        <v>108</v>
      </c>
      <c r="BL666" s="19">
        <v>108.4</v>
      </c>
      <c r="BM666" s="19">
        <v>108.5</v>
      </c>
      <c r="BN666" s="19">
        <v>109</v>
      </c>
      <c r="BO666" s="19">
        <v>109.6</v>
      </c>
      <c r="BP666" s="19">
        <v>109.9</v>
      </c>
      <c r="BQ666" s="19">
        <v>110.7</v>
      </c>
      <c r="BR666" s="19">
        <v>110.2</v>
      </c>
      <c r="BS666" s="19">
        <v>109.7</v>
      </c>
      <c r="BT666" s="19">
        <v>109.7</v>
      </c>
      <c r="BU666" s="19">
        <v>110.1</v>
      </c>
      <c r="BV666" s="19">
        <v>109.4</v>
      </c>
      <c r="BW666" s="19">
        <v>110.1</v>
      </c>
      <c r="BX666" s="19">
        <v>110.9</v>
      </c>
      <c r="BY666" s="19">
        <v>110.8</v>
      </c>
      <c r="BZ666" s="19">
        <v>111.8</v>
      </c>
      <c r="CA666" s="19">
        <v>111.5</v>
      </c>
      <c r="CB666" s="19">
        <v>111.8</v>
      </c>
      <c r="CC666" s="19">
        <v>111.5</v>
      </c>
      <c r="CD666" s="19">
        <v>111.7</v>
      </c>
      <c r="CE666" s="19">
        <v>112.1</v>
      </c>
      <c r="CF666" s="19">
        <v>112.2</v>
      </c>
      <c r="CG666" s="19">
        <v>112.1</v>
      </c>
      <c r="CH666" s="19">
        <v>112</v>
      </c>
      <c r="CI666" s="19">
        <v>112.3</v>
      </c>
      <c r="CJ666" s="19">
        <v>112.7</v>
      </c>
      <c r="CK666" s="19">
        <v>112.2</v>
      </c>
      <c r="CL666" s="19">
        <v>110.9</v>
      </c>
      <c r="CM666" s="19">
        <v>111.2</v>
      </c>
      <c r="CN666" s="19">
        <v>110.9</v>
      </c>
      <c r="CO666" s="19">
        <v>110.6</v>
      </c>
      <c r="CP666" s="19">
        <v>111.2</v>
      </c>
      <c r="CQ666" s="19">
        <v>112.1</v>
      </c>
      <c r="CR666" s="19">
        <v>110.8</v>
      </c>
      <c r="CS666" s="19">
        <v>110.8</v>
      </c>
      <c r="CT666" s="19">
        <v>110.7</v>
      </c>
      <c r="CU666" s="19">
        <v>111.5</v>
      </c>
      <c r="CV666" s="19">
        <v>110.3</v>
      </c>
      <c r="CW666" s="19">
        <v>111.1</v>
      </c>
      <c r="CX666" s="19">
        <v>112</v>
      </c>
      <c r="CY666" s="19">
        <v>112.6</v>
      </c>
      <c r="CZ666" s="19">
        <v>111.7</v>
      </c>
      <c r="DA666" s="19">
        <v>112.6</v>
      </c>
      <c r="DB666" s="19">
        <v>112.6</v>
      </c>
      <c r="DC666" s="19">
        <v>113.2</v>
      </c>
      <c r="DD666" s="19">
        <v>115.1</v>
      </c>
      <c r="DE666" s="19">
        <v>115.7</v>
      </c>
      <c r="DF666" s="19">
        <v>116.9</v>
      </c>
      <c r="DG666" s="19">
        <v>118.9</v>
      </c>
      <c r="DH666" s="19">
        <v>118.6</v>
      </c>
      <c r="DI666" s="19">
        <v>118.8</v>
      </c>
      <c r="DJ666" s="19">
        <v>120.2</v>
      </c>
      <c r="DK666" s="19">
        <v>121.1</v>
      </c>
      <c r="DL666" s="19">
        <v>121.8</v>
      </c>
      <c r="DM666" s="19">
        <v>122</v>
      </c>
      <c r="DN666" s="19">
        <v>123.2</v>
      </c>
      <c r="DO666" s="19">
        <v>123.2</v>
      </c>
      <c r="DP666" s="19">
        <v>123.6</v>
      </c>
      <c r="DQ666" s="19">
        <v>124.8</v>
      </c>
      <c r="DR666" s="19">
        <v>124.8</v>
      </c>
      <c r="DS666" s="19">
        <v>126</v>
      </c>
      <c r="DT666" s="19">
        <v>127.4</v>
      </c>
      <c r="DU666" s="19">
        <v>127.2</v>
      </c>
      <c r="DV666" s="19">
        <v>128.30000000000001</v>
      </c>
      <c r="DW666" s="19">
        <v>127.5</v>
      </c>
    </row>
    <row r="667" spans="1:127">
      <c r="A667" s="17" t="s">
        <v>1927</v>
      </c>
      <c r="B667" s="17" t="s">
        <v>1928</v>
      </c>
      <c r="C667" s="18">
        <v>1.29789</v>
      </c>
      <c r="D667" s="19">
        <v>108.1</v>
      </c>
      <c r="E667" s="19">
        <v>103.5</v>
      </c>
      <c r="F667" s="19">
        <v>103.7</v>
      </c>
      <c r="G667" s="19">
        <v>99.9</v>
      </c>
      <c r="H667" s="19">
        <v>100.8</v>
      </c>
      <c r="I667" s="19">
        <v>102.7</v>
      </c>
      <c r="J667" s="19">
        <v>103.3</v>
      </c>
      <c r="K667" s="19">
        <v>103.3</v>
      </c>
      <c r="L667" s="19">
        <v>104.3</v>
      </c>
      <c r="M667" s="19">
        <v>99.6</v>
      </c>
      <c r="N667" s="19">
        <v>99.3</v>
      </c>
      <c r="O667" s="19">
        <v>97.7</v>
      </c>
      <c r="P667" s="19">
        <v>96.8</v>
      </c>
      <c r="Q667" s="19">
        <v>95.3</v>
      </c>
      <c r="R667" s="19">
        <v>98.7</v>
      </c>
      <c r="S667" s="19">
        <v>98.1</v>
      </c>
      <c r="T667" s="19">
        <v>100</v>
      </c>
      <c r="U667" s="19">
        <v>99.2</v>
      </c>
      <c r="V667" s="19">
        <v>99.4</v>
      </c>
      <c r="W667" s="19">
        <v>101.4</v>
      </c>
      <c r="X667" s="19">
        <v>102.9</v>
      </c>
      <c r="Y667" s="19">
        <v>101.6</v>
      </c>
      <c r="Z667" s="19">
        <v>100.4</v>
      </c>
      <c r="AA667" s="19">
        <v>102.1</v>
      </c>
      <c r="AB667" s="19">
        <v>104.2</v>
      </c>
      <c r="AC667" s="19">
        <v>105.7</v>
      </c>
      <c r="AD667" s="19">
        <v>103.1</v>
      </c>
      <c r="AE667" s="19">
        <v>105.4</v>
      </c>
      <c r="AF667" s="19">
        <v>109.1</v>
      </c>
      <c r="AG667" s="19">
        <v>108.5</v>
      </c>
      <c r="AH667" s="19">
        <v>110.1</v>
      </c>
      <c r="AI667" s="19">
        <v>108.2</v>
      </c>
      <c r="AJ667" s="19">
        <v>107</v>
      </c>
      <c r="AK667" s="19">
        <v>105.7</v>
      </c>
      <c r="AL667" s="19">
        <v>106</v>
      </c>
      <c r="AM667" s="19">
        <v>106.8</v>
      </c>
      <c r="AN667" s="19">
        <v>108.8</v>
      </c>
      <c r="AO667" s="19">
        <v>105.9</v>
      </c>
      <c r="AP667" s="19">
        <v>108.7</v>
      </c>
      <c r="AQ667" s="19">
        <v>107.4</v>
      </c>
      <c r="AR667" s="19">
        <v>106.5</v>
      </c>
      <c r="AS667" s="19">
        <v>103.4</v>
      </c>
      <c r="AT667" s="19">
        <v>103.8</v>
      </c>
      <c r="AU667" s="19">
        <v>103.6</v>
      </c>
      <c r="AV667" s="19">
        <v>103.8</v>
      </c>
      <c r="AW667" s="19">
        <v>105</v>
      </c>
      <c r="AX667" s="19">
        <v>104.9</v>
      </c>
      <c r="AY667" s="19">
        <v>105.2</v>
      </c>
      <c r="AZ667" s="19">
        <v>105.6</v>
      </c>
      <c r="BA667" s="19">
        <v>105.1</v>
      </c>
      <c r="BB667" s="19">
        <v>105.1</v>
      </c>
      <c r="BC667" s="19">
        <v>106</v>
      </c>
      <c r="BD667" s="19">
        <v>104.9</v>
      </c>
      <c r="BE667" s="19">
        <v>104.9</v>
      </c>
      <c r="BF667" s="19">
        <v>104.6</v>
      </c>
      <c r="BG667" s="19">
        <v>104.2</v>
      </c>
      <c r="BH667" s="19">
        <v>104.9</v>
      </c>
      <c r="BI667" s="19">
        <v>104.8</v>
      </c>
      <c r="BJ667" s="19">
        <v>104.9</v>
      </c>
      <c r="BK667" s="19">
        <v>104.7</v>
      </c>
      <c r="BL667" s="19">
        <v>104.6</v>
      </c>
      <c r="BM667" s="19">
        <v>104.6</v>
      </c>
      <c r="BN667" s="19">
        <v>106.4</v>
      </c>
      <c r="BO667" s="19">
        <v>106</v>
      </c>
      <c r="BP667" s="19">
        <v>106.5</v>
      </c>
      <c r="BQ667" s="19">
        <v>106.8</v>
      </c>
      <c r="BR667" s="19">
        <v>106.5</v>
      </c>
      <c r="BS667" s="19">
        <v>105.5</v>
      </c>
      <c r="BT667" s="19">
        <v>105.3</v>
      </c>
      <c r="BU667" s="19">
        <v>106.1</v>
      </c>
      <c r="BV667" s="19">
        <v>104.9</v>
      </c>
      <c r="BW667" s="19">
        <v>106.1</v>
      </c>
      <c r="BX667" s="19">
        <v>107.3</v>
      </c>
      <c r="BY667" s="19">
        <v>105.6</v>
      </c>
      <c r="BZ667" s="19">
        <v>107.4</v>
      </c>
      <c r="CA667" s="19">
        <v>106.9</v>
      </c>
      <c r="CB667" s="19">
        <v>107.9</v>
      </c>
      <c r="CC667" s="19">
        <v>106.4</v>
      </c>
      <c r="CD667" s="19">
        <v>106.7</v>
      </c>
      <c r="CE667" s="19">
        <v>109</v>
      </c>
      <c r="CF667" s="19">
        <v>108.8</v>
      </c>
      <c r="CG667" s="19">
        <v>108.2</v>
      </c>
      <c r="CH667" s="19">
        <v>108.6</v>
      </c>
      <c r="CI667" s="19">
        <v>109.1</v>
      </c>
      <c r="CJ667" s="19">
        <v>111</v>
      </c>
      <c r="CK667" s="19">
        <v>109.7</v>
      </c>
      <c r="CL667" s="19">
        <v>107.5</v>
      </c>
      <c r="CM667" s="19">
        <v>108.4</v>
      </c>
      <c r="CN667" s="19">
        <v>108</v>
      </c>
      <c r="CO667" s="19">
        <v>107.7</v>
      </c>
      <c r="CP667" s="19">
        <v>108.5</v>
      </c>
      <c r="CQ667" s="19">
        <v>111.2</v>
      </c>
      <c r="CR667" s="19">
        <v>108.2</v>
      </c>
      <c r="CS667" s="19">
        <v>108.4</v>
      </c>
      <c r="CT667" s="19">
        <v>108.6</v>
      </c>
      <c r="CU667" s="19">
        <v>110.8</v>
      </c>
      <c r="CV667" s="19">
        <v>108.7</v>
      </c>
      <c r="CW667" s="19">
        <v>110.2</v>
      </c>
      <c r="CX667" s="19">
        <v>112.2</v>
      </c>
      <c r="CY667" s="19">
        <v>114</v>
      </c>
      <c r="CZ667" s="19">
        <v>111</v>
      </c>
      <c r="DA667" s="19">
        <v>112.2</v>
      </c>
      <c r="DB667" s="19">
        <v>111.6</v>
      </c>
      <c r="DC667" s="19">
        <v>112</v>
      </c>
      <c r="DD667" s="19">
        <v>114.9</v>
      </c>
      <c r="DE667" s="19">
        <v>115.3</v>
      </c>
      <c r="DF667" s="19">
        <v>116.6</v>
      </c>
      <c r="DG667" s="19">
        <v>119.1</v>
      </c>
      <c r="DH667" s="19">
        <v>117.6</v>
      </c>
      <c r="DI667" s="19">
        <v>116.2</v>
      </c>
      <c r="DJ667" s="19">
        <v>118</v>
      </c>
      <c r="DK667" s="19">
        <v>118.8</v>
      </c>
      <c r="DL667" s="19">
        <v>119.5</v>
      </c>
      <c r="DM667" s="19">
        <v>119.3</v>
      </c>
      <c r="DN667" s="19">
        <v>120.6</v>
      </c>
      <c r="DO667" s="19">
        <v>120.3</v>
      </c>
      <c r="DP667" s="19">
        <v>120.8</v>
      </c>
      <c r="DQ667" s="19">
        <v>121.6</v>
      </c>
      <c r="DR667" s="19">
        <v>121.2</v>
      </c>
      <c r="DS667" s="19">
        <v>122.2</v>
      </c>
      <c r="DT667" s="19">
        <v>123.3</v>
      </c>
      <c r="DU667" s="19">
        <v>122.6</v>
      </c>
      <c r="DV667" s="19">
        <v>124.2</v>
      </c>
      <c r="DW667" s="19">
        <v>124.3</v>
      </c>
    </row>
    <row r="668" spans="1:127">
      <c r="A668" s="17" t="s">
        <v>1929</v>
      </c>
      <c r="B668" s="17" t="s">
        <v>1930</v>
      </c>
      <c r="C668" s="18">
        <v>0.39019999999999999</v>
      </c>
      <c r="D668" s="19">
        <v>104.4</v>
      </c>
      <c r="E668" s="19">
        <v>101.4</v>
      </c>
      <c r="F668" s="19">
        <v>97.4</v>
      </c>
      <c r="G668" s="19">
        <v>93.5</v>
      </c>
      <c r="H668" s="19">
        <v>99.8</v>
      </c>
      <c r="I668" s="19">
        <v>100.4</v>
      </c>
      <c r="J668" s="19">
        <v>99.7</v>
      </c>
      <c r="K668" s="19">
        <v>101.8</v>
      </c>
      <c r="L668" s="19">
        <v>102.2</v>
      </c>
      <c r="M668" s="19">
        <v>97.7</v>
      </c>
      <c r="N668" s="19">
        <v>92.4</v>
      </c>
      <c r="O668" s="19">
        <v>94.2</v>
      </c>
      <c r="P668" s="19">
        <v>96.1</v>
      </c>
      <c r="Q668" s="19">
        <v>97.1</v>
      </c>
      <c r="R668" s="19">
        <v>95.9</v>
      </c>
      <c r="S668" s="19">
        <v>91.6</v>
      </c>
      <c r="T668" s="19">
        <v>93.9</v>
      </c>
      <c r="U668" s="19">
        <v>93</v>
      </c>
      <c r="V668" s="19">
        <v>94.5</v>
      </c>
      <c r="W668" s="19">
        <v>94.7</v>
      </c>
      <c r="X668" s="19">
        <v>95.4</v>
      </c>
      <c r="Y668" s="19">
        <v>92.4</v>
      </c>
      <c r="Z668" s="19">
        <v>90.1</v>
      </c>
      <c r="AA668" s="19">
        <v>93</v>
      </c>
      <c r="AB668" s="19">
        <v>91.9</v>
      </c>
      <c r="AC668" s="19">
        <v>94.9</v>
      </c>
      <c r="AD668" s="19">
        <v>97.4</v>
      </c>
      <c r="AE668" s="19">
        <v>97.4</v>
      </c>
      <c r="AF668" s="19">
        <v>99.9</v>
      </c>
      <c r="AG668" s="19">
        <v>105.6</v>
      </c>
      <c r="AH668" s="19">
        <v>105.6</v>
      </c>
      <c r="AI668" s="19">
        <v>106.2</v>
      </c>
      <c r="AJ668" s="19">
        <v>100.8</v>
      </c>
      <c r="AK668" s="19">
        <v>100.7</v>
      </c>
      <c r="AL668" s="19">
        <v>101.7</v>
      </c>
      <c r="AM668" s="19">
        <v>105.2</v>
      </c>
      <c r="AN668" s="19">
        <v>105.4</v>
      </c>
      <c r="AO668" s="19">
        <v>105.9</v>
      </c>
      <c r="AP668" s="19">
        <v>104.7</v>
      </c>
      <c r="AQ668" s="19">
        <v>106.4</v>
      </c>
      <c r="AR668" s="19">
        <v>105.3</v>
      </c>
      <c r="AS668" s="19">
        <v>104.9</v>
      </c>
      <c r="AT668" s="19">
        <v>105.1</v>
      </c>
      <c r="AU668" s="19">
        <v>105.1</v>
      </c>
      <c r="AV668" s="19">
        <v>105.2</v>
      </c>
      <c r="AW668" s="19">
        <v>109.8</v>
      </c>
      <c r="AX668" s="19">
        <v>108.9</v>
      </c>
      <c r="AY668" s="19">
        <v>108</v>
      </c>
      <c r="AZ668" s="19">
        <v>108.6</v>
      </c>
      <c r="BA668" s="19">
        <v>107.7</v>
      </c>
      <c r="BB668" s="19">
        <v>108</v>
      </c>
      <c r="BC668" s="19">
        <v>109.9</v>
      </c>
      <c r="BD668" s="19">
        <v>110</v>
      </c>
      <c r="BE668" s="19">
        <v>111.5</v>
      </c>
      <c r="BF668" s="19">
        <v>109.8</v>
      </c>
      <c r="BG668" s="19">
        <v>110.4</v>
      </c>
      <c r="BH668" s="19">
        <v>111.7</v>
      </c>
      <c r="BI668" s="19">
        <v>110.9</v>
      </c>
      <c r="BJ668" s="19">
        <v>110.4</v>
      </c>
      <c r="BK668" s="19">
        <v>111.9</v>
      </c>
      <c r="BL668" s="19">
        <v>112.3</v>
      </c>
      <c r="BM668" s="19">
        <v>113.1</v>
      </c>
      <c r="BN668" s="19">
        <v>114</v>
      </c>
      <c r="BO668" s="19">
        <v>115</v>
      </c>
      <c r="BP668" s="19">
        <v>115.7</v>
      </c>
      <c r="BQ668" s="19">
        <v>115.7</v>
      </c>
      <c r="BR668" s="19">
        <v>114.8</v>
      </c>
      <c r="BS668" s="19">
        <v>114.8</v>
      </c>
      <c r="BT668" s="19">
        <v>115.4</v>
      </c>
      <c r="BU668" s="19">
        <v>115.8</v>
      </c>
      <c r="BV668" s="19">
        <v>115.7</v>
      </c>
      <c r="BW668" s="19">
        <v>115.5</v>
      </c>
      <c r="BX668" s="19">
        <v>115.1</v>
      </c>
      <c r="BY668" s="19">
        <v>115.4</v>
      </c>
      <c r="BZ668" s="19">
        <v>116.6</v>
      </c>
      <c r="CA668" s="19">
        <v>116.9</v>
      </c>
      <c r="CB668" s="19">
        <v>116.9</v>
      </c>
      <c r="CC668" s="19">
        <v>117.7</v>
      </c>
      <c r="CD668" s="19">
        <v>117.9</v>
      </c>
      <c r="CE668" s="19">
        <v>118.5</v>
      </c>
      <c r="CF668" s="19">
        <v>118.8</v>
      </c>
      <c r="CG668" s="19">
        <v>117.1</v>
      </c>
      <c r="CH668" s="19">
        <v>116.9</v>
      </c>
      <c r="CI668" s="19">
        <v>118</v>
      </c>
      <c r="CJ668" s="19">
        <v>118.2</v>
      </c>
      <c r="CK668" s="19">
        <v>118.4</v>
      </c>
      <c r="CL668" s="19">
        <v>117.9</v>
      </c>
      <c r="CM668" s="19">
        <v>117.6</v>
      </c>
      <c r="CN668" s="19">
        <v>117.5</v>
      </c>
      <c r="CO668" s="19">
        <v>116.7</v>
      </c>
      <c r="CP668" s="19">
        <v>116.8</v>
      </c>
      <c r="CQ668" s="19">
        <v>117.1</v>
      </c>
      <c r="CR668" s="19">
        <v>117.2</v>
      </c>
      <c r="CS668" s="19">
        <v>118</v>
      </c>
      <c r="CT668" s="19">
        <v>118</v>
      </c>
      <c r="CU668" s="19">
        <v>118</v>
      </c>
      <c r="CV668" s="19">
        <v>117.6</v>
      </c>
      <c r="CW668" s="19">
        <v>115.2</v>
      </c>
      <c r="CX668" s="19">
        <v>119.2</v>
      </c>
      <c r="CY668" s="19">
        <v>118.6</v>
      </c>
      <c r="CZ668" s="19">
        <v>118.9</v>
      </c>
      <c r="DA668" s="19">
        <v>118.9</v>
      </c>
      <c r="DB668" s="19">
        <v>120.3</v>
      </c>
      <c r="DC668" s="19">
        <v>120.8</v>
      </c>
      <c r="DD668" s="19">
        <v>121.4</v>
      </c>
      <c r="DE668" s="19">
        <v>121.4</v>
      </c>
      <c r="DF668" s="19">
        <v>122.3</v>
      </c>
      <c r="DG668" s="19">
        <v>125.3</v>
      </c>
      <c r="DH668" s="19">
        <v>126.1</v>
      </c>
      <c r="DI668" s="19">
        <v>119.4</v>
      </c>
      <c r="DJ668" s="19">
        <v>121.7</v>
      </c>
      <c r="DK668" s="19">
        <v>119.9</v>
      </c>
      <c r="DL668" s="19">
        <v>119.3</v>
      </c>
      <c r="DM668" s="19">
        <v>121.7</v>
      </c>
      <c r="DN668" s="19">
        <v>123.5</v>
      </c>
      <c r="DO668" s="19">
        <v>125.9</v>
      </c>
      <c r="DP668" s="19">
        <v>127.9</v>
      </c>
      <c r="DQ668" s="19">
        <v>130.19999999999999</v>
      </c>
      <c r="DR668" s="19">
        <v>131.19999999999999</v>
      </c>
      <c r="DS668" s="19">
        <v>134.30000000000001</v>
      </c>
      <c r="DT668" s="19">
        <v>135</v>
      </c>
      <c r="DU668" s="19">
        <v>134.5</v>
      </c>
      <c r="DV668" s="19">
        <v>137.19999999999999</v>
      </c>
      <c r="DW668" s="19">
        <v>137.1</v>
      </c>
    </row>
    <row r="669" spans="1:127">
      <c r="A669" s="17" t="s">
        <v>1931</v>
      </c>
      <c r="B669" s="17" t="s">
        <v>1932</v>
      </c>
      <c r="C669" s="18">
        <v>9.4900000000000002E-3</v>
      </c>
      <c r="D669" s="19">
        <v>106.4</v>
      </c>
      <c r="E669" s="19">
        <v>107</v>
      </c>
      <c r="F669" s="19">
        <v>107.2</v>
      </c>
      <c r="G669" s="19">
        <v>108.2</v>
      </c>
      <c r="H669" s="19">
        <v>107.2</v>
      </c>
      <c r="I669" s="19">
        <v>107.2</v>
      </c>
      <c r="J669" s="19">
        <v>107.2</v>
      </c>
      <c r="K669" s="19">
        <v>107.2</v>
      </c>
      <c r="L669" s="19">
        <v>107.3</v>
      </c>
      <c r="M669" s="19">
        <v>107.3</v>
      </c>
      <c r="N669" s="19">
        <v>107.3</v>
      </c>
      <c r="O669" s="19">
        <v>107.3</v>
      </c>
      <c r="P669" s="19">
        <v>107.7</v>
      </c>
      <c r="Q669" s="19">
        <v>107.6</v>
      </c>
      <c r="R669" s="19">
        <v>110.4</v>
      </c>
      <c r="S669" s="19">
        <v>110.5</v>
      </c>
      <c r="T669" s="19">
        <v>111.3</v>
      </c>
      <c r="U669" s="19">
        <v>111.8</v>
      </c>
      <c r="V669" s="19">
        <v>111.8</v>
      </c>
      <c r="W669" s="19">
        <v>112.2</v>
      </c>
      <c r="X669" s="19">
        <v>111.8</v>
      </c>
      <c r="Y669" s="19">
        <v>112.2</v>
      </c>
      <c r="Z669" s="19">
        <v>111.8</v>
      </c>
      <c r="AA669" s="19">
        <v>111.7</v>
      </c>
      <c r="AB669" s="19">
        <v>114.8</v>
      </c>
      <c r="AC669" s="19">
        <v>114.5</v>
      </c>
      <c r="AD669" s="19">
        <v>114.1</v>
      </c>
      <c r="AE669" s="19">
        <v>113.9</v>
      </c>
      <c r="AF669" s="19">
        <v>113.7</v>
      </c>
      <c r="AG669" s="19">
        <v>113.6</v>
      </c>
      <c r="AH669" s="19">
        <v>113.3</v>
      </c>
      <c r="AI669" s="19">
        <v>113.3</v>
      </c>
      <c r="AJ669" s="19">
        <v>113.3</v>
      </c>
      <c r="AK669" s="19">
        <v>113.5</v>
      </c>
      <c r="AL669" s="19">
        <v>113.3</v>
      </c>
      <c r="AM669" s="19">
        <v>113.1</v>
      </c>
      <c r="AN669" s="19">
        <v>112.7</v>
      </c>
      <c r="AO669" s="19">
        <v>112.3</v>
      </c>
      <c r="AP669" s="19">
        <v>112.3</v>
      </c>
      <c r="AQ669" s="19">
        <v>112</v>
      </c>
      <c r="AR669" s="19">
        <v>112.1</v>
      </c>
      <c r="AS669" s="19">
        <v>112.1</v>
      </c>
      <c r="AT669" s="19">
        <v>116.7</v>
      </c>
      <c r="AU669" s="19">
        <v>116.7</v>
      </c>
      <c r="AV669" s="19">
        <v>116.7</v>
      </c>
      <c r="AW669" s="19">
        <v>116.7</v>
      </c>
      <c r="AX669" s="19">
        <v>116.7</v>
      </c>
      <c r="AY669" s="19">
        <v>116.7</v>
      </c>
      <c r="AZ669" s="19">
        <v>116.7</v>
      </c>
      <c r="BA669" s="19">
        <v>116.7</v>
      </c>
      <c r="BB669" s="19">
        <v>116.7</v>
      </c>
      <c r="BC669" s="19">
        <v>116.7</v>
      </c>
      <c r="BD669" s="19">
        <v>116.7</v>
      </c>
      <c r="BE669" s="19">
        <v>116.7</v>
      </c>
      <c r="BF669" s="19">
        <v>116.7</v>
      </c>
      <c r="BG669" s="19">
        <v>123.8</v>
      </c>
      <c r="BH669" s="19">
        <v>123.8</v>
      </c>
      <c r="BI669" s="19">
        <v>123.8</v>
      </c>
      <c r="BJ669" s="19">
        <v>123.8</v>
      </c>
      <c r="BK669" s="19">
        <v>123.8</v>
      </c>
      <c r="BL669" s="19">
        <v>123.8</v>
      </c>
      <c r="BM669" s="19">
        <v>123.8</v>
      </c>
      <c r="BN669" s="19">
        <v>123.8</v>
      </c>
      <c r="BO669" s="19">
        <v>123.8</v>
      </c>
      <c r="BP669" s="19">
        <v>123.8</v>
      </c>
      <c r="BQ669" s="19">
        <v>123.8</v>
      </c>
      <c r="BR669" s="19">
        <v>123.8</v>
      </c>
      <c r="BS669" s="19">
        <v>123.8</v>
      </c>
      <c r="BT669" s="19">
        <v>123.8</v>
      </c>
      <c r="BU669" s="19">
        <v>123.8</v>
      </c>
      <c r="BV669" s="19">
        <v>123.8</v>
      </c>
      <c r="BW669" s="19">
        <v>123.8</v>
      </c>
      <c r="BX669" s="19">
        <v>123.8</v>
      </c>
      <c r="BY669" s="19">
        <v>123.2</v>
      </c>
      <c r="BZ669" s="19">
        <v>123.2</v>
      </c>
      <c r="CA669" s="19">
        <v>123.2</v>
      </c>
      <c r="CB669" s="19">
        <v>123.2</v>
      </c>
      <c r="CC669" s="19">
        <v>126</v>
      </c>
      <c r="CD669" s="19">
        <v>126</v>
      </c>
      <c r="CE669" s="19">
        <v>126</v>
      </c>
      <c r="CF669" s="19">
        <v>126</v>
      </c>
      <c r="CG669" s="19">
        <v>126</v>
      </c>
      <c r="CH669" s="19">
        <v>126</v>
      </c>
      <c r="CI669" s="19">
        <v>126.2</v>
      </c>
      <c r="CJ669" s="19">
        <v>126</v>
      </c>
      <c r="CK669" s="19">
        <v>126</v>
      </c>
      <c r="CL669" s="19">
        <v>126.3</v>
      </c>
      <c r="CM669" s="19">
        <v>126.3</v>
      </c>
      <c r="CN669" s="19">
        <v>126.3</v>
      </c>
      <c r="CO669" s="19">
        <v>126.2</v>
      </c>
      <c r="CP669" s="19">
        <v>126.2</v>
      </c>
      <c r="CQ669" s="19">
        <v>126</v>
      </c>
      <c r="CR669" s="19">
        <v>126</v>
      </c>
      <c r="CS669" s="19">
        <v>126</v>
      </c>
      <c r="CT669" s="19">
        <v>126.2</v>
      </c>
      <c r="CU669" s="19">
        <v>128.9</v>
      </c>
      <c r="CV669" s="19">
        <v>128.9</v>
      </c>
      <c r="CW669" s="19">
        <v>128.9</v>
      </c>
      <c r="CX669" s="19">
        <v>128.9</v>
      </c>
      <c r="CY669" s="19">
        <v>128.9</v>
      </c>
      <c r="CZ669" s="19">
        <v>128.9</v>
      </c>
      <c r="DA669" s="19">
        <v>128.9</v>
      </c>
      <c r="DB669" s="19">
        <v>117.8</v>
      </c>
      <c r="DC669" s="19">
        <v>117.8</v>
      </c>
      <c r="DD669" s="19">
        <v>104.8</v>
      </c>
      <c r="DE669" s="19">
        <v>104.8</v>
      </c>
      <c r="DF669" s="19">
        <v>104.8</v>
      </c>
      <c r="DG669" s="19">
        <v>104.8</v>
      </c>
      <c r="DH669" s="19">
        <v>104.8</v>
      </c>
      <c r="DI669" s="19">
        <v>104.8</v>
      </c>
      <c r="DJ669" s="19">
        <v>104.8</v>
      </c>
      <c r="DK669" s="19">
        <v>104.8</v>
      </c>
      <c r="DL669" s="19">
        <v>104.8</v>
      </c>
      <c r="DM669" s="19">
        <v>127.6</v>
      </c>
      <c r="DN669" s="19">
        <v>127.6</v>
      </c>
      <c r="DO669" s="19">
        <v>132.69999999999999</v>
      </c>
      <c r="DP669" s="19">
        <v>132.69999999999999</v>
      </c>
      <c r="DQ669" s="19">
        <v>132.69999999999999</v>
      </c>
      <c r="DR669" s="19">
        <v>132.69999999999999</v>
      </c>
      <c r="DS669" s="19">
        <v>132.69999999999999</v>
      </c>
      <c r="DT669" s="19">
        <v>132.69999999999999</v>
      </c>
      <c r="DU669" s="19">
        <v>132.69999999999999</v>
      </c>
      <c r="DV669" s="19">
        <v>142.19999999999999</v>
      </c>
      <c r="DW669" s="19">
        <v>142.19999999999999</v>
      </c>
    </row>
    <row r="670" spans="1:127">
      <c r="A670" s="17" t="s">
        <v>1933</v>
      </c>
      <c r="B670" s="17" t="s">
        <v>1934</v>
      </c>
      <c r="C670" s="18">
        <v>6.7999999999999996E-3</v>
      </c>
      <c r="D670" s="19">
        <v>101.1</v>
      </c>
      <c r="E670" s="19">
        <v>101</v>
      </c>
      <c r="F670" s="19">
        <v>101.1</v>
      </c>
      <c r="G670" s="19">
        <v>100.8</v>
      </c>
      <c r="H670" s="19">
        <v>101</v>
      </c>
      <c r="I670" s="19">
        <v>101</v>
      </c>
      <c r="J670" s="19">
        <v>100.5</v>
      </c>
      <c r="K670" s="19">
        <v>100.5</v>
      </c>
      <c r="L670" s="19">
        <v>100</v>
      </c>
      <c r="M670" s="19">
        <v>100.5</v>
      </c>
      <c r="N670" s="19">
        <v>96.9</v>
      </c>
      <c r="O670" s="19">
        <v>97</v>
      </c>
      <c r="P670" s="19">
        <v>97.7</v>
      </c>
      <c r="Q670" s="19">
        <v>97.3</v>
      </c>
      <c r="R670" s="19">
        <v>97.1</v>
      </c>
      <c r="S670" s="19">
        <v>96.8</v>
      </c>
      <c r="T670" s="19">
        <v>97</v>
      </c>
      <c r="U670" s="19">
        <v>98.7</v>
      </c>
      <c r="V670" s="19">
        <v>99.5</v>
      </c>
      <c r="W670" s="19">
        <v>98.7</v>
      </c>
      <c r="X670" s="19">
        <v>97</v>
      </c>
      <c r="Y670" s="19">
        <v>96.9</v>
      </c>
      <c r="Z670" s="19">
        <v>96.9</v>
      </c>
      <c r="AA670" s="19">
        <v>95.6</v>
      </c>
      <c r="AB670" s="19">
        <v>96</v>
      </c>
      <c r="AC670" s="19">
        <v>96</v>
      </c>
      <c r="AD670" s="19">
        <v>94.8</v>
      </c>
      <c r="AE670" s="19">
        <v>94.7</v>
      </c>
      <c r="AF670" s="19">
        <v>94.3</v>
      </c>
      <c r="AG670" s="19">
        <v>94.3</v>
      </c>
      <c r="AH670" s="19">
        <v>94.3</v>
      </c>
      <c r="AI670" s="19">
        <v>94.7</v>
      </c>
      <c r="AJ670" s="19">
        <v>94.5</v>
      </c>
      <c r="AK670" s="19">
        <v>94</v>
      </c>
      <c r="AL670" s="19">
        <v>93.8</v>
      </c>
      <c r="AM670" s="19">
        <v>93.3</v>
      </c>
      <c r="AN670" s="19">
        <v>93.5</v>
      </c>
      <c r="AO670" s="19">
        <v>93</v>
      </c>
      <c r="AP670" s="19">
        <v>92.2</v>
      </c>
      <c r="AQ670" s="19">
        <v>90.8</v>
      </c>
      <c r="AR670" s="19">
        <v>89.9</v>
      </c>
      <c r="AS670" s="19">
        <v>89.1</v>
      </c>
      <c r="AT670" s="19">
        <v>89.9</v>
      </c>
      <c r="AU670" s="19">
        <v>89.8</v>
      </c>
      <c r="AV670" s="19">
        <v>90.2</v>
      </c>
      <c r="AW670" s="19">
        <v>89.3</v>
      </c>
      <c r="AX670" s="19">
        <v>88.4</v>
      </c>
      <c r="AY670" s="19">
        <v>90.5</v>
      </c>
      <c r="AZ670" s="19">
        <v>91.3</v>
      </c>
      <c r="BA670" s="19">
        <v>93</v>
      </c>
      <c r="BB670" s="19">
        <v>92.5</v>
      </c>
      <c r="BC670" s="19">
        <v>90.9</v>
      </c>
      <c r="BD670" s="19">
        <v>90.1</v>
      </c>
      <c r="BE670" s="19">
        <v>91.8</v>
      </c>
      <c r="BF670" s="19">
        <v>93.5</v>
      </c>
      <c r="BG670" s="19">
        <v>93.9</v>
      </c>
      <c r="BH670" s="19">
        <v>94.3</v>
      </c>
      <c r="BI670" s="19">
        <v>96.5</v>
      </c>
      <c r="BJ670" s="19">
        <v>93.7</v>
      </c>
      <c r="BK670" s="19">
        <v>93.5</v>
      </c>
      <c r="BL670" s="19">
        <v>93.7</v>
      </c>
      <c r="BM670" s="19">
        <v>93.4</v>
      </c>
      <c r="BN670" s="19">
        <v>92</v>
      </c>
      <c r="BO670" s="19">
        <v>90.9</v>
      </c>
      <c r="BP670" s="19">
        <v>92.2</v>
      </c>
      <c r="BQ670" s="19">
        <v>94.2</v>
      </c>
      <c r="BR670" s="19">
        <v>93.8</v>
      </c>
      <c r="BS670" s="19">
        <v>94.5</v>
      </c>
      <c r="BT670" s="19">
        <v>94.2</v>
      </c>
      <c r="BU670" s="19">
        <v>96.4</v>
      </c>
      <c r="BV670" s="19">
        <v>97.2</v>
      </c>
      <c r="BW670" s="19">
        <v>97.2</v>
      </c>
      <c r="BX670" s="19">
        <v>93.9</v>
      </c>
      <c r="BY670" s="19">
        <v>96</v>
      </c>
      <c r="BZ670" s="19">
        <v>94</v>
      </c>
      <c r="CA670" s="19">
        <v>93.7</v>
      </c>
      <c r="CB670" s="19">
        <v>92.9</v>
      </c>
      <c r="CC670" s="19">
        <v>93.8</v>
      </c>
      <c r="CD670" s="19">
        <v>93.9</v>
      </c>
      <c r="CE670" s="19">
        <v>94.7</v>
      </c>
      <c r="CF670" s="19">
        <v>94.6</v>
      </c>
      <c r="CG670" s="19">
        <v>92.5</v>
      </c>
      <c r="CH670" s="19">
        <v>92</v>
      </c>
      <c r="CI670" s="19">
        <v>91.8</v>
      </c>
      <c r="CJ670" s="19">
        <v>91.9</v>
      </c>
      <c r="CK670" s="19">
        <v>91.8</v>
      </c>
      <c r="CL670" s="19">
        <v>90.6</v>
      </c>
      <c r="CM670" s="19">
        <v>89.4</v>
      </c>
      <c r="CN670" s="19">
        <v>88.7</v>
      </c>
      <c r="CO670" s="19">
        <v>93.3</v>
      </c>
      <c r="CP670" s="19">
        <v>94.8</v>
      </c>
      <c r="CQ670" s="19">
        <v>96.8</v>
      </c>
      <c r="CR670" s="19">
        <v>100.9</v>
      </c>
      <c r="CS670" s="19">
        <v>104.1</v>
      </c>
      <c r="CT670" s="19">
        <v>112.8</v>
      </c>
      <c r="CU670" s="19">
        <v>114.2</v>
      </c>
      <c r="CV670" s="19">
        <v>114.2</v>
      </c>
      <c r="CW670" s="19">
        <v>113.2</v>
      </c>
      <c r="CX670" s="19">
        <v>115.7</v>
      </c>
      <c r="CY670" s="19">
        <v>115.3</v>
      </c>
      <c r="CZ670" s="19">
        <v>117.8</v>
      </c>
      <c r="DA670" s="19">
        <v>124.8</v>
      </c>
      <c r="DB670" s="19">
        <v>126.3</v>
      </c>
      <c r="DC670" s="19">
        <v>128</v>
      </c>
      <c r="DD670" s="19">
        <v>132.30000000000001</v>
      </c>
      <c r="DE670" s="19">
        <v>132</v>
      </c>
      <c r="DF670" s="19">
        <v>135.1</v>
      </c>
      <c r="DG670" s="19">
        <v>135.4</v>
      </c>
      <c r="DH670" s="19">
        <v>141</v>
      </c>
      <c r="DI670" s="19">
        <v>140.19999999999999</v>
      </c>
      <c r="DJ670" s="19">
        <v>143.30000000000001</v>
      </c>
      <c r="DK670" s="19">
        <v>143.69999999999999</v>
      </c>
      <c r="DL670" s="19">
        <v>144.19999999999999</v>
      </c>
      <c r="DM670" s="19">
        <v>141.30000000000001</v>
      </c>
      <c r="DN670" s="19">
        <v>141.5</v>
      </c>
      <c r="DO670" s="19">
        <v>141.30000000000001</v>
      </c>
      <c r="DP670" s="19">
        <v>138.9</v>
      </c>
      <c r="DQ670" s="19">
        <v>137</v>
      </c>
      <c r="DR670" s="19">
        <v>139.5</v>
      </c>
      <c r="DS670" s="19">
        <v>145.19999999999999</v>
      </c>
      <c r="DT670" s="19">
        <v>149.69999999999999</v>
      </c>
      <c r="DU670" s="19">
        <v>148.1</v>
      </c>
      <c r="DV670" s="19">
        <v>142.30000000000001</v>
      </c>
      <c r="DW670" s="19">
        <v>136.80000000000001</v>
      </c>
    </row>
    <row r="671" spans="1:127">
      <c r="A671" s="17" t="s">
        <v>1935</v>
      </c>
      <c r="B671" s="17" t="s">
        <v>1936</v>
      </c>
      <c r="C671" s="18">
        <v>0.55071999999999999</v>
      </c>
      <c r="D671" s="19">
        <v>114.8</v>
      </c>
      <c r="E671" s="19">
        <v>105.8</v>
      </c>
      <c r="F671" s="19">
        <v>108.5</v>
      </c>
      <c r="G671" s="19">
        <v>102.3</v>
      </c>
      <c r="H671" s="19">
        <v>99.9</v>
      </c>
      <c r="I671" s="19">
        <v>103.9</v>
      </c>
      <c r="J671" s="19">
        <v>105.3</v>
      </c>
      <c r="K671" s="19">
        <v>103.3</v>
      </c>
      <c r="L671" s="19">
        <v>105.4</v>
      </c>
      <c r="M671" s="19">
        <v>97.4</v>
      </c>
      <c r="N671" s="19">
        <v>100.8</v>
      </c>
      <c r="O671" s="19">
        <v>95.7</v>
      </c>
      <c r="P671" s="19">
        <v>92.4</v>
      </c>
      <c r="Q671" s="19">
        <v>89</v>
      </c>
      <c r="R671" s="19">
        <v>97.1</v>
      </c>
      <c r="S671" s="19">
        <v>98.5</v>
      </c>
      <c r="T671" s="19">
        <v>101.3</v>
      </c>
      <c r="U671" s="19">
        <v>99.6</v>
      </c>
      <c r="V671" s="19">
        <v>98.9</v>
      </c>
      <c r="W671" s="19">
        <v>102.9</v>
      </c>
      <c r="X671" s="19">
        <v>106.4</v>
      </c>
      <c r="Y671" s="19">
        <v>105.2</v>
      </c>
      <c r="Z671" s="19">
        <v>104.4</v>
      </c>
      <c r="AA671" s="19">
        <v>106.4</v>
      </c>
      <c r="AB671" s="19">
        <v>111.5</v>
      </c>
      <c r="AC671" s="19">
        <v>113</v>
      </c>
      <c r="AD671" s="19">
        <v>104.5</v>
      </c>
      <c r="AE671" s="19">
        <v>109.9</v>
      </c>
      <c r="AF671" s="19">
        <v>115.7</v>
      </c>
      <c r="AG671" s="19">
        <v>110.7</v>
      </c>
      <c r="AH671" s="19">
        <v>114.5</v>
      </c>
      <c r="AI671" s="19">
        <v>110.1</v>
      </c>
      <c r="AJ671" s="19">
        <v>111.3</v>
      </c>
      <c r="AK671" s="19">
        <v>108.5</v>
      </c>
      <c r="AL671" s="19">
        <v>109.1</v>
      </c>
      <c r="AM671" s="19">
        <v>108</v>
      </c>
      <c r="AN671" s="19">
        <v>111.7</v>
      </c>
      <c r="AO671" s="19">
        <v>104.7</v>
      </c>
      <c r="AP671" s="19">
        <v>112.5</v>
      </c>
      <c r="AQ671" s="19">
        <v>108.3</v>
      </c>
      <c r="AR671" s="19">
        <v>107.4</v>
      </c>
      <c r="AS671" s="19">
        <v>100.4</v>
      </c>
      <c r="AT671" s="19">
        <v>101.2</v>
      </c>
      <c r="AU671" s="19">
        <v>101</v>
      </c>
      <c r="AV671" s="19">
        <v>101.4</v>
      </c>
      <c r="AW671" s="19">
        <v>101.4</v>
      </c>
      <c r="AX671" s="19">
        <v>101.4</v>
      </c>
      <c r="AY671" s="19">
        <v>102</v>
      </c>
      <c r="AZ671" s="19">
        <v>103.1</v>
      </c>
      <c r="BA671" s="19">
        <v>103</v>
      </c>
      <c r="BB671" s="19">
        <v>103.3</v>
      </c>
      <c r="BC671" s="19">
        <v>103.4</v>
      </c>
      <c r="BD671" s="19">
        <v>101.1</v>
      </c>
      <c r="BE671" s="19">
        <v>101.1</v>
      </c>
      <c r="BF671" s="19">
        <v>101.1</v>
      </c>
      <c r="BG671" s="19">
        <v>100</v>
      </c>
      <c r="BH671" s="19">
        <v>100</v>
      </c>
      <c r="BI671" s="19">
        <v>100.5</v>
      </c>
      <c r="BJ671" s="19">
        <v>100.7</v>
      </c>
      <c r="BK671" s="19">
        <v>99.1</v>
      </c>
      <c r="BL671" s="19">
        <v>98.5</v>
      </c>
      <c r="BM671" s="19">
        <v>98</v>
      </c>
      <c r="BN671" s="19">
        <v>101.2</v>
      </c>
      <c r="BO671" s="19">
        <v>99.7</v>
      </c>
      <c r="BP671" s="19">
        <v>100.1</v>
      </c>
      <c r="BQ671" s="19">
        <v>101.1</v>
      </c>
      <c r="BR671" s="19">
        <v>100.7</v>
      </c>
      <c r="BS671" s="19">
        <v>98.4</v>
      </c>
      <c r="BT671" s="19">
        <v>97.3</v>
      </c>
      <c r="BU671" s="19">
        <v>98.6</v>
      </c>
      <c r="BV671" s="19">
        <v>95.6</v>
      </c>
      <c r="BW671" s="19">
        <v>98.5</v>
      </c>
      <c r="BX671" s="19">
        <v>101.3</v>
      </c>
      <c r="BY671" s="19">
        <v>97</v>
      </c>
      <c r="BZ671" s="19">
        <v>100</v>
      </c>
      <c r="CA671" s="19">
        <v>99.1</v>
      </c>
      <c r="CB671" s="19">
        <v>102</v>
      </c>
      <c r="CC671" s="19">
        <v>97.5</v>
      </c>
      <c r="CD671" s="19">
        <v>98.1</v>
      </c>
      <c r="CE671" s="19">
        <v>103</v>
      </c>
      <c r="CF671" s="19">
        <v>102.5</v>
      </c>
      <c r="CG671" s="19">
        <v>102.5</v>
      </c>
      <c r="CH671" s="19">
        <v>103.6</v>
      </c>
      <c r="CI671" s="19">
        <v>103.9</v>
      </c>
      <c r="CJ671" s="19">
        <v>107.3</v>
      </c>
      <c r="CK671" s="19">
        <v>104</v>
      </c>
      <c r="CL671" s="19">
        <v>99.4</v>
      </c>
      <c r="CM671" s="19">
        <v>102</v>
      </c>
      <c r="CN671" s="19">
        <v>100.8</v>
      </c>
      <c r="CO671" s="19">
        <v>100.4</v>
      </c>
      <c r="CP671" s="19">
        <v>102.4</v>
      </c>
      <c r="CQ671" s="19">
        <v>108.8</v>
      </c>
      <c r="CR671" s="19">
        <v>101.5</v>
      </c>
      <c r="CS671" s="19">
        <v>101.2</v>
      </c>
      <c r="CT671" s="19">
        <v>101.4</v>
      </c>
      <c r="CU671" s="19">
        <v>106.4</v>
      </c>
      <c r="CV671" s="19">
        <v>101.9</v>
      </c>
      <c r="CW671" s="19">
        <v>107.2</v>
      </c>
      <c r="CX671" s="19">
        <v>109</v>
      </c>
      <c r="CY671" s="19">
        <v>114</v>
      </c>
      <c r="CZ671" s="19">
        <v>106.3</v>
      </c>
      <c r="DA671" s="19">
        <v>108.9</v>
      </c>
      <c r="DB671" s="19">
        <v>106.6</v>
      </c>
      <c r="DC671" s="19">
        <v>106.6</v>
      </c>
      <c r="DD671" s="19">
        <v>111.6</v>
      </c>
      <c r="DE671" s="19">
        <v>111.8</v>
      </c>
      <c r="DF671" s="19">
        <v>115.3</v>
      </c>
      <c r="DG671" s="19">
        <v>116.6</v>
      </c>
      <c r="DH671" s="19">
        <v>113.4</v>
      </c>
      <c r="DI671" s="19">
        <v>114.8</v>
      </c>
      <c r="DJ671" s="19">
        <v>116.6</v>
      </c>
      <c r="DK671" s="19">
        <v>120.1</v>
      </c>
      <c r="DL671" s="19">
        <v>121.1</v>
      </c>
      <c r="DM671" s="19">
        <v>118.2</v>
      </c>
      <c r="DN671" s="19">
        <v>118.9</v>
      </c>
      <c r="DO671" s="19">
        <v>115.4</v>
      </c>
      <c r="DP671" s="19">
        <v>114.9</v>
      </c>
      <c r="DQ671" s="19">
        <v>114</v>
      </c>
      <c r="DR671" s="19">
        <v>112.3</v>
      </c>
      <c r="DS671" s="19">
        <v>111.3</v>
      </c>
      <c r="DT671" s="19">
        <v>112.4</v>
      </c>
      <c r="DU671" s="19">
        <v>110.9</v>
      </c>
      <c r="DV671" s="19">
        <v>113.4</v>
      </c>
      <c r="DW671" s="19">
        <v>113.8</v>
      </c>
    </row>
    <row r="672" spans="1:127">
      <c r="A672" s="17" t="s">
        <v>1937</v>
      </c>
      <c r="B672" s="17" t="s">
        <v>1938</v>
      </c>
      <c r="C672" s="18">
        <v>2.2179999999999998E-2</v>
      </c>
      <c r="D672" s="19">
        <v>101.5</v>
      </c>
      <c r="E672" s="19">
        <v>101.4</v>
      </c>
      <c r="F672" s="19">
        <v>101.5</v>
      </c>
      <c r="G672" s="19">
        <v>101.7</v>
      </c>
      <c r="H672" s="19">
        <v>101.2</v>
      </c>
      <c r="I672" s="19">
        <v>100.9</v>
      </c>
      <c r="J672" s="19">
        <v>101.7</v>
      </c>
      <c r="K672" s="19">
        <v>101.4</v>
      </c>
      <c r="L672" s="19">
        <v>100.7</v>
      </c>
      <c r="M672" s="19">
        <v>101.7</v>
      </c>
      <c r="N672" s="19">
        <v>101.6</v>
      </c>
      <c r="O672" s="19">
        <v>101.5</v>
      </c>
      <c r="P672" s="19">
        <v>102.2</v>
      </c>
      <c r="Q672" s="19">
        <v>102.1</v>
      </c>
      <c r="R672" s="19">
        <v>103.4</v>
      </c>
      <c r="S672" s="19">
        <v>103.8</v>
      </c>
      <c r="T672" s="19">
        <v>104.1</v>
      </c>
      <c r="U672" s="19">
        <v>104.1</v>
      </c>
      <c r="V672" s="19">
        <v>103.6</v>
      </c>
      <c r="W672" s="19">
        <v>104.9</v>
      </c>
      <c r="X672" s="19">
        <v>104</v>
      </c>
      <c r="Y672" s="19">
        <v>105.2</v>
      </c>
      <c r="Z672" s="19">
        <v>105.3</v>
      </c>
      <c r="AA672" s="19">
        <v>105.3</v>
      </c>
      <c r="AB672" s="19">
        <v>108.2</v>
      </c>
      <c r="AC672" s="19">
        <v>108.4</v>
      </c>
      <c r="AD672" s="19">
        <v>107.8</v>
      </c>
      <c r="AE672" s="19">
        <v>108.2</v>
      </c>
      <c r="AF672" s="19">
        <v>109.5</v>
      </c>
      <c r="AG672" s="19">
        <v>110.1</v>
      </c>
      <c r="AH672" s="19">
        <v>110.2</v>
      </c>
      <c r="AI672" s="19">
        <v>110.9</v>
      </c>
      <c r="AJ672" s="19">
        <v>112.1</v>
      </c>
      <c r="AK672" s="19">
        <v>110.5</v>
      </c>
      <c r="AL672" s="19">
        <v>110</v>
      </c>
      <c r="AM672" s="19">
        <v>110.9</v>
      </c>
      <c r="AN672" s="19">
        <v>112.1</v>
      </c>
      <c r="AO672" s="19">
        <v>112.5</v>
      </c>
      <c r="AP672" s="19">
        <v>112.1</v>
      </c>
      <c r="AQ672" s="19">
        <v>111.5</v>
      </c>
      <c r="AR672" s="19">
        <v>112.5</v>
      </c>
      <c r="AS672" s="19">
        <v>112.6</v>
      </c>
      <c r="AT672" s="19">
        <v>111.9</v>
      </c>
      <c r="AU672" s="19">
        <v>110</v>
      </c>
      <c r="AV672" s="19">
        <v>111.3</v>
      </c>
      <c r="AW672" s="19">
        <v>109.7</v>
      </c>
      <c r="AX672" s="19">
        <v>111.8</v>
      </c>
      <c r="AY672" s="19">
        <v>113.6</v>
      </c>
      <c r="AZ672" s="19">
        <v>111.1</v>
      </c>
      <c r="BA672" s="19">
        <v>114.2</v>
      </c>
      <c r="BB672" s="19">
        <v>114.9</v>
      </c>
      <c r="BC672" s="19">
        <v>115.5</v>
      </c>
      <c r="BD672" s="19">
        <v>112.8</v>
      </c>
      <c r="BE672" s="19">
        <v>110.8</v>
      </c>
      <c r="BF672" s="19">
        <v>111</v>
      </c>
      <c r="BG672" s="19">
        <v>110.7</v>
      </c>
      <c r="BH672" s="19">
        <v>117</v>
      </c>
      <c r="BI672" s="19">
        <v>111.8</v>
      </c>
      <c r="BJ672" s="19">
        <v>112.5</v>
      </c>
      <c r="BK672" s="19">
        <v>114.1</v>
      </c>
      <c r="BL672" s="19">
        <v>114.2</v>
      </c>
      <c r="BM672" s="19">
        <v>114.6</v>
      </c>
      <c r="BN672" s="19">
        <v>114</v>
      </c>
      <c r="BO672" s="19">
        <v>115.8</v>
      </c>
      <c r="BP672" s="19">
        <v>115.2</v>
      </c>
      <c r="BQ672" s="19">
        <v>115.1</v>
      </c>
      <c r="BR672" s="19">
        <v>116</v>
      </c>
      <c r="BS672" s="19">
        <v>116.1</v>
      </c>
      <c r="BT672" s="19">
        <v>116.6</v>
      </c>
      <c r="BU672" s="19">
        <v>115.5</v>
      </c>
      <c r="BV672" s="19">
        <v>116</v>
      </c>
      <c r="BW672" s="19">
        <v>116.3</v>
      </c>
      <c r="BX672" s="19">
        <v>117.2</v>
      </c>
      <c r="BY672" s="19">
        <v>116.8</v>
      </c>
      <c r="BZ672" s="19">
        <v>117</v>
      </c>
      <c r="CA672" s="19">
        <v>117.6</v>
      </c>
      <c r="CB672" s="19">
        <v>118</v>
      </c>
      <c r="CC672" s="19">
        <v>118.1</v>
      </c>
      <c r="CD672" s="19">
        <v>118</v>
      </c>
      <c r="CE672" s="19">
        <v>118</v>
      </c>
      <c r="CF672" s="19">
        <v>118.2</v>
      </c>
      <c r="CG672" s="19">
        <v>118.2</v>
      </c>
      <c r="CH672" s="19">
        <v>118.5</v>
      </c>
      <c r="CI672" s="19">
        <v>118.6</v>
      </c>
      <c r="CJ672" s="19">
        <v>118.6</v>
      </c>
      <c r="CK672" s="19">
        <v>118.2</v>
      </c>
      <c r="CL672" s="19">
        <v>118.5</v>
      </c>
      <c r="CM672" s="19">
        <v>118.5</v>
      </c>
      <c r="CN672" s="19">
        <v>121.2</v>
      </c>
      <c r="CO672" s="19">
        <v>121.6</v>
      </c>
      <c r="CP672" s="19">
        <v>121.6</v>
      </c>
      <c r="CQ672" s="19">
        <v>122.2</v>
      </c>
      <c r="CR672" s="19">
        <v>123</v>
      </c>
      <c r="CS672" s="19">
        <v>122.5</v>
      </c>
      <c r="CT672" s="19">
        <v>123.8</v>
      </c>
      <c r="CU672" s="19">
        <v>123.1</v>
      </c>
      <c r="CV672" s="19">
        <v>123.1</v>
      </c>
      <c r="CW672" s="19">
        <v>123.2</v>
      </c>
      <c r="CX672" s="19">
        <v>123.1</v>
      </c>
      <c r="CY672" s="19">
        <v>125.9</v>
      </c>
      <c r="CZ672" s="19">
        <v>126.9</v>
      </c>
      <c r="DA672" s="19">
        <v>125.6</v>
      </c>
      <c r="DB672" s="19">
        <v>125.3</v>
      </c>
      <c r="DC672" s="19">
        <v>125.6</v>
      </c>
      <c r="DD672" s="19">
        <v>125.9</v>
      </c>
      <c r="DE672" s="19">
        <v>129.6</v>
      </c>
      <c r="DF672" s="19">
        <v>130.80000000000001</v>
      </c>
      <c r="DG672" s="19">
        <v>132.6</v>
      </c>
      <c r="DH672" s="19">
        <v>133.69999999999999</v>
      </c>
      <c r="DI672" s="19">
        <v>134.6</v>
      </c>
      <c r="DJ672" s="19">
        <v>135</v>
      </c>
      <c r="DK672" s="19">
        <v>136.4</v>
      </c>
      <c r="DL672" s="19">
        <v>137.30000000000001</v>
      </c>
      <c r="DM672" s="19">
        <v>137.4</v>
      </c>
      <c r="DN672" s="19">
        <v>137.19999999999999</v>
      </c>
      <c r="DO672" s="19">
        <v>137.30000000000001</v>
      </c>
      <c r="DP672" s="19">
        <v>137.19999999999999</v>
      </c>
      <c r="DQ672" s="19">
        <v>137.4</v>
      </c>
      <c r="DR672" s="19">
        <v>137.4</v>
      </c>
      <c r="DS672" s="19">
        <v>139.1</v>
      </c>
      <c r="DT672" s="19">
        <v>142.30000000000001</v>
      </c>
      <c r="DU672" s="19">
        <v>143.6</v>
      </c>
      <c r="DV672" s="19">
        <v>142.69999999999999</v>
      </c>
      <c r="DW672" s="19">
        <v>143</v>
      </c>
    </row>
    <row r="673" spans="1:127">
      <c r="A673" s="17" t="s">
        <v>1939</v>
      </c>
      <c r="B673" s="17" t="s">
        <v>1940</v>
      </c>
      <c r="C673" s="18">
        <v>4.3450000000000003E-2</v>
      </c>
      <c r="D673" s="19">
        <v>100.2</v>
      </c>
      <c r="E673" s="19">
        <v>100.2</v>
      </c>
      <c r="F673" s="19">
        <v>100.4</v>
      </c>
      <c r="G673" s="19">
        <v>100.3</v>
      </c>
      <c r="H673" s="19">
        <v>100.4</v>
      </c>
      <c r="I673" s="19">
        <v>99.9</v>
      </c>
      <c r="J673" s="19">
        <v>100.2</v>
      </c>
      <c r="K673" s="19">
        <v>101.5</v>
      </c>
      <c r="L673" s="19">
        <v>101.5</v>
      </c>
      <c r="M673" s="19">
        <v>101.9</v>
      </c>
      <c r="N673" s="19">
        <v>101.9</v>
      </c>
      <c r="O673" s="19">
        <v>101.6</v>
      </c>
      <c r="P673" s="19">
        <v>102</v>
      </c>
      <c r="Q673" s="19">
        <v>100.2</v>
      </c>
      <c r="R673" s="19">
        <v>100.2</v>
      </c>
      <c r="S673" s="19">
        <v>100.1</v>
      </c>
      <c r="T673" s="19">
        <v>100.5</v>
      </c>
      <c r="U673" s="19">
        <v>100.4</v>
      </c>
      <c r="V673" s="19">
        <v>100</v>
      </c>
      <c r="W673" s="19">
        <v>101.5</v>
      </c>
      <c r="X673" s="19">
        <v>101.6</v>
      </c>
      <c r="Y673" s="19">
        <v>101.3</v>
      </c>
      <c r="Z673" s="19">
        <v>101.5</v>
      </c>
      <c r="AA673" s="19">
        <v>102</v>
      </c>
      <c r="AB673" s="19">
        <v>101.7</v>
      </c>
      <c r="AC673" s="19">
        <v>101.5</v>
      </c>
      <c r="AD673" s="19">
        <v>101.5</v>
      </c>
      <c r="AE673" s="19">
        <v>102.1</v>
      </c>
      <c r="AF673" s="19">
        <v>103.3</v>
      </c>
      <c r="AG673" s="19">
        <v>103.4</v>
      </c>
      <c r="AH673" s="19">
        <v>103.1</v>
      </c>
      <c r="AI673" s="19">
        <v>103.1</v>
      </c>
      <c r="AJ673" s="19">
        <v>102.3</v>
      </c>
      <c r="AK673" s="19">
        <v>101.4</v>
      </c>
      <c r="AL673" s="19">
        <v>101</v>
      </c>
      <c r="AM673" s="19">
        <v>101</v>
      </c>
      <c r="AN673" s="19">
        <v>99.7</v>
      </c>
      <c r="AO673" s="19">
        <v>100.5</v>
      </c>
      <c r="AP673" s="19">
        <v>100.6</v>
      </c>
      <c r="AQ673" s="19">
        <v>100.2</v>
      </c>
      <c r="AR673" s="19">
        <v>97.9</v>
      </c>
      <c r="AS673" s="19">
        <v>97.7</v>
      </c>
      <c r="AT673" s="19">
        <v>97.6</v>
      </c>
      <c r="AU673" s="19">
        <v>97</v>
      </c>
      <c r="AV673" s="19">
        <v>96.5</v>
      </c>
      <c r="AW673" s="19">
        <v>97.4</v>
      </c>
      <c r="AX673" s="19">
        <v>97.3</v>
      </c>
      <c r="AY673" s="19">
        <v>98.1</v>
      </c>
      <c r="AZ673" s="19">
        <v>96.5</v>
      </c>
      <c r="BA673" s="19">
        <v>96.2</v>
      </c>
      <c r="BB673" s="19">
        <v>95.4</v>
      </c>
      <c r="BC673" s="19">
        <v>93.6</v>
      </c>
      <c r="BD673" s="19">
        <v>94</v>
      </c>
      <c r="BE673" s="19">
        <v>92.7</v>
      </c>
      <c r="BF673" s="19">
        <v>93</v>
      </c>
      <c r="BG673" s="19">
        <v>93.5</v>
      </c>
      <c r="BH673" s="19">
        <v>93.5</v>
      </c>
      <c r="BI673" s="19">
        <v>93.5</v>
      </c>
      <c r="BJ673" s="19">
        <v>93.5</v>
      </c>
      <c r="BK673" s="19">
        <v>93.5</v>
      </c>
      <c r="BL673" s="19">
        <v>93.8</v>
      </c>
      <c r="BM673" s="19">
        <v>94.5</v>
      </c>
      <c r="BN673" s="19">
        <v>96.6</v>
      </c>
      <c r="BO673" s="19">
        <v>95.5</v>
      </c>
      <c r="BP673" s="19">
        <v>95.7</v>
      </c>
      <c r="BQ673" s="19">
        <v>95.7</v>
      </c>
      <c r="BR673" s="19">
        <v>95.7</v>
      </c>
      <c r="BS673" s="19">
        <v>94.7</v>
      </c>
      <c r="BT673" s="19">
        <v>95.5</v>
      </c>
      <c r="BU673" s="19">
        <v>94.5</v>
      </c>
      <c r="BV673" s="19">
        <v>94.7</v>
      </c>
      <c r="BW673" s="19">
        <v>95</v>
      </c>
      <c r="BX673" s="19">
        <v>94.1</v>
      </c>
      <c r="BY673" s="19">
        <v>95.2</v>
      </c>
      <c r="BZ673" s="19">
        <v>95.2</v>
      </c>
      <c r="CA673" s="19">
        <v>95.4</v>
      </c>
      <c r="CB673" s="19">
        <v>95</v>
      </c>
      <c r="CC673" s="19">
        <v>95.4</v>
      </c>
      <c r="CD673" s="19">
        <v>95.4</v>
      </c>
      <c r="CE673" s="19">
        <v>95.4</v>
      </c>
      <c r="CF673" s="19">
        <v>95.4</v>
      </c>
      <c r="CG673" s="19">
        <v>95.6</v>
      </c>
      <c r="CH673" s="19">
        <v>95.4</v>
      </c>
      <c r="CI673" s="19">
        <v>96.3</v>
      </c>
      <c r="CJ673" s="19">
        <v>94.8</v>
      </c>
      <c r="CK673" s="19">
        <v>96.4</v>
      </c>
      <c r="CL673" s="19">
        <v>96</v>
      </c>
      <c r="CM673" s="19">
        <v>95.5</v>
      </c>
      <c r="CN673" s="19">
        <v>95.8</v>
      </c>
      <c r="CO673" s="19">
        <v>96.1</v>
      </c>
      <c r="CP673" s="19">
        <v>96.3</v>
      </c>
      <c r="CQ673" s="19">
        <v>96.4</v>
      </c>
      <c r="CR673" s="19">
        <v>96.7</v>
      </c>
      <c r="CS673" s="19">
        <v>96.9</v>
      </c>
      <c r="CT673" s="19">
        <v>96.9</v>
      </c>
      <c r="CU673" s="19">
        <v>96.9</v>
      </c>
      <c r="CV673" s="19">
        <v>96.9</v>
      </c>
      <c r="CW673" s="19">
        <v>96.8</v>
      </c>
      <c r="CX673" s="19">
        <v>97.1</v>
      </c>
      <c r="CY673" s="19">
        <v>97.1</v>
      </c>
      <c r="CZ673" s="19">
        <v>97.1</v>
      </c>
      <c r="DA673" s="19">
        <v>97.2</v>
      </c>
      <c r="DB673" s="19">
        <v>96</v>
      </c>
      <c r="DC673" s="19">
        <v>95.6</v>
      </c>
      <c r="DD673" s="19">
        <v>95.3</v>
      </c>
      <c r="DE673" s="19">
        <v>96.5</v>
      </c>
      <c r="DF673" s="19">
        <v>98</v>
      </c>
      <c r="DG673" s="19">
        <v>99.2</v>
      </c>
      <c r="DH673" s="19">
        <v>99.9</v>
      </c>
      <c r="DI673" s="19">
        <v>100.1</v>
      </c>
      <c r="DJ673" s="19">
        <v>103.4</v>
      </c>
      <c r="DK673" s="19">
        <v>98.4</v>
      </c>
      <c r="DL673" s="19">
        <v>97.8</v>
      </c>
      <c r="DM673" s="19">
        <v>96.3</v>
      </c>
      <c r="DN673" s="19">
        <v>100.9</v>
      </c>
      <c r="DO673" s="19">
        <v>100</v>
      </c>
      <c r="DP673" s="19">
        <v>103.5</v>
      </c>
      <c r="DQ673" s="19">
        <v>105.4</v>
      </c>
      <c r="DR673" s="19">
        <v>105.9</v>
      </c>
      <c r="DS673" s="19">
        <v>103.7</v>
      </c>
      <c r="DT673" s="19">
        <v>103.8</v>
      </c>
      <c r="DU673" s="19">
        <v>104.6</v>
      </c>
      <c r="DV673" s="19">
        <v>106.3</v>
      </c>
      <c r="DW673" s="19">
        <v>104.3</v>
      </c>
    </row>
    <row r="674" spans="1:127">
      <c r="A674" s="17" t="s">
        <v>1941</v>
      </c>
      <c r="B674" s="17" t="s">
        <v>1942</v>
      </c>
      <c r="C674" s="18">
        <v>2.069E-2</v>
      </c>
      <c r="D674" s="19">
        <v>99.8</v>
      </c>
      <c r="E674" s="19">
        <v>99.1</v>
      </c>
      <c r="F674" s="19">
        <v>99.1</v>
      </c>
      <c r="G674" s="19">
        <v>99.2</v>
      </c>
      <c r="H674" s="19">
        <v>100.8</v>
      </c>
      <c r="I674" s="19">
        <v>101</v>
      </c>
      <c r="J674" s="19">
        <v>101.5</v>
      </c>
      <c r="K674" s="19">
        <v>100.9</v>
      </c>
      <c r="L674" s="19">
        <v>101.7</v>
      </c>
      <c r="M674" s="19">
        <v>104</v>
      </c>
      <c r="N674" s="19">
        <v>104.1</v>
      </c>
      <c r="O674" s="19">
        <v>104.1</v>
      </c>
      <c r="P674" s="19">
        <v>104.8</v>
      </c>
      <c r="Q674" s="19">
        <v>105.8</v>
      </c>
      <c r="R674" s="19">
        <v>105.1</v>
      </c>
      <c r="S674" s="19">
        <v>105.4</v>
      </c>
      <c r="T674" s="19">
        <v>106.6</v>
      </c>
      <c r="U674" s="19">
        <v>106.7</v>
      </c>
      <c r="V674" s="19">
        <v>107.6</v>
      </c>
      <c r="W674" s="19">
        <v>109.5</v>
      </c>
      <c r="X674" s="19">
        <v>108.4</v>
      </c>
      <c r="Y674" s="19">
        <v>110.5</v>
      </c>
      <c r="Z674" s="19">
        <v>110.5</v>
      </c>
      <c r="AA674" s="19">
        <v>109.9</v>
      </c>
      <c r="AB674" s="19">
        <v>109.3</v>
      </c>
      <c r="AC674" s="19">
        <v>108.4</v>
      </c>
      <c r="AD674" s="19">
        <v>111.5</v>
      </c>
      <c r="AE674" s="19">
        <v>109.9</v>
      </c>
      <c r="AF674" s="19">
        <v>110.5</v>
      </c>
      <c r="AG674" s="19">
        <v>108.6</v>
      </c>
      <c r="AH674" s="19">
        <v>109.2</v>
      </c>
      <c r="AI674" s="19">
        <v>109.5</v>
      </c>
      <c r="AJ674" s="19">
        <v>109.6</v>
      </c>
      <c r="AK674" s="19">
        <v>111.4</v>
      </c>
      <c r="AL674" s="19">
        <v>109.1</v>
      </c>
      <c r="AM674" s="19">
        <v>109.1</v>
      </c>
      <c r="AN674" s="19">
        <v>110.5</v>
      </c>
      <c r="AO674" s="19">
        <v>108.9</v>
      </c>
      <c r="AP674" s="19">
        <v>109.4</v>
      </c>
      <c r="AQ674" s="19">
        <v>111.8</v>
      </c>
      <c r="AR674" s="19">
        <v>111.8</v>
      </c>
      <c r="AS674" s="19">
        <v>111.8</v>
      </c>
      <c r="AT674" s="19">
        <v>112.1</v>
      </c>
      <c r="AU674" s="19">
        <v>113.8</v>
      </c>
      <c r="AV674" s="19">
        <v>113.6</v>
      </c>
      <c r="AW674" s="19">
        <v>111</v>
      </c>
      <c r="AX674" s="19">
        <v>110.6</v>
      </c>
      <c r="AY674" s="19">
        <v>112.8</v>
      </c>
      <c r="AZ674" s="19">
        <v>110.4</v>
      </c>
      <c r="BA674" s="19">
        <v>110.4</v>
      </c>
      <c r="BB674" s="19">
        <v>111.1</v>
      </c>
      <c r="BC674" s="19">
        <v>108.4</v>
      </c>
      <c r="BD674" s="19">
        <v>110</v>
      </c>
      <c r="BE674" s="19">
        <v>108.9</v>
      </c>
      <c r="BF674" s="19">
        <v>111.1</v>
      </c>
      <c r="BG674" s="19">
        <v>106.8</v>
      </c>
      <c r="BH674" s="19">
        <v>107.2</v>
      </c>
      <c r="BI674" s="19">
        <v>106.1</v>
      </c>
      <c r="BJ674" s="19">
        <v>108</v>
      </c>
      <c r="BK674" s="19">
        <v>108.6</v>
      </c>
      <c r="BL674" s="19">
        <v>106.8</v>
      </c>
      <c r="BM674" s="19">
        <v>107.5</v>
      </c>
      <c r="BN674" s="19">
        <v>106.9</v>
      </c>
      <c r="BO674" s="19">
        <v>106.3</v>
      </c>
      <c r="BP674" s="19">
        <v>105.6</v>
      </c>
      <c r="BQ674" s="19">
        <v>104.9</v>
      </c>
      <c r="BR674" s="19">
        <v>105.5</v>
      </c>
      <c r="BS674" s="19">
        <v>105.5</v>
      </c>
      <c r="BT674" s="19">
        <v>103.8</v>
      </c>
      <c r="BU674" s="19">
        <v>103.4</v>
      </c>
      <c r="BV674" s="19">
        <v>104.5</v>
      </c>
      <c r="BW674" s="19">
        <v>105.2</v>
      </c>
      <c r="BX674" s="19">
        <v>105.9</v>
      </c>
      <c r="BY674" s="19">
        <v>106.2</v>
      </c>
      <c r="BZ674" s="19">
        <v>105.1</v>
      </c>
      <c r="CA674" s="19">
        <v>105.6</v>
      </c>
      <c r="CB674" s="19">
        <v>105.1</v>
      </c>
      <c r="CC674" s="19">
        <v>105.1</v>
      </c>
      <c r="CD674" s="19">
        <v>105.9</v>
      </c>
      <c r="CE674" s="19">
        <v>105.1</v>
      </c>
      <c r="CF674" s="19">
        <v>106.1</v>
      </c>
      <c r="CG674" s="19">
        <v>106.4</v>
      </c>
      <c r="CH674" s="19">
        <v>106.1</v>
      </c>
      <c r="CI674" s="19">
        <v>106.1</v>
      </c>
      <c r="CJ674" s="19">
        <v>106.9</v>
      </c>
      <c r="CK674" s="19">
        <v>108.7</v>
      </c>
      <c r="CL674" s="19">
        <v>108.4</v>
      </c>
      <c r="CM674" s="19">
        <v>107.2</v>
      </c>
      <c r="CN674" s="19">
        <v>108.9</v>
      </c>
      <c r="CO674" s="19">
        <v>109</v>
      </c>
      <c r="CP674" s="19">
        <v>108.5</v>
      </c>
      <c r="CQ674" s="19">
        <v>108.4</v>
      </c>
      <c r="CR674" s="19">
        <v>108.7</v>
      </c>
      <c r="CS674" s="19">
        <v>109.7</v>
      </c>
      <c r="CT674" s="19">
        <v>108.2</v>
      </c>
      <c r="CU674" s="19">
        <v>109.1</v>
      </c>
      <c r="CV674" s="19">
        <v>109.4</v>
      </c>
      <c r="CW674" s="19">
        <v>109</v>
      </c>
      <c r="CX674" s="19">
        <v>108.8</v>
      </c>
      <c r="CY674" s="19">
        <v>108.6</v>
      </c>
      <c r="CZ674" s="19">
        <v>111.2</v>
      </c>
      <c r="DA674" s="19">
        <v>111</v>
      </c>
      <c r="DB674" s="19">
        <v>112.3</v>
      </c>
      <c r="DC674" s="19">
        <v>112.2</v>
      </c>
      <c r="DD674" s="19">
        <v>112.8</v>
      </c>
      <c r="DE674" s="19">
        <v>114</v>
      </c>
      <c r="DF674" s="19">
        <v>114.1</v>
      </c>
      <c r="DG674" s="19">
        <v>114.4</v>
      </c>
      <c r="DH674" s="19">
        <v>113.8</v>
      </c>
      <c r="DI674" s="19">
        <v>114.6</v>
      </c>
      <c r="DJ674" s="19">
        <v>115.9</v>
      </c>
      <c r="DK674" s="19">
        <v>117.6</v>
      </c>
      <c r="DL674" s="19">
        <v>117.8</v>
      </c>
      <c r="DM674" s="19">
        <v>118.2</v>
      </c>
      <c r="DN674" s="19">
        <v>120.1</v>
      </c>
      <c r="DO674" s="19">
        <v>119.4</v>
      </c>
      <c r="DP674" s="19">
        <v>119.5</v>
      </c>
      <c r="DQ674" s="19">
        <v>120.8</v>
      </c>
      <c r="DR674" s="19">
        <v>121.4</v>
      </c>
      <c r="DS674" s="19">
        <v>121.6</v>
      </c>
      <c r="DT674" s="19">
        <v>122.8</v>
      </c>
      <c r="DU674" s="19">
        <v>122.3</v>
      </c>
      <c r="DV674" s="19">
        <v>122.2</v>
      </c>
      <c r="DW674" s="19">
        <v>122.8</v>
      </c>
    </row>
    <row r="675" spans="1:127">
      <c r="A675" s="17" t="s">
        <v>1943</v>
      </c>
      <c r="B675" s="17" t="s">
        <v>1944</v>
      </c>
      <c r="C675" s="18">
        <v>5.246E-2</v>
      </c>
      <c r="D675" s="19">
        <v>101.9</v>
      </c>
      <c r="E675" s="19">
        <v>102</v>
      </c>
      <c r="F675" s="19">
        <v>102</v>
      </c>
      <c r="G675" s="19">
        <v>102.1</v>
      </c>
      <c r="H675" s="19">
        <v>102.1</v>
      </c>
      <c r="I675" s="19">
        <v>102.1</v>
      </c>
      <c r="J675" s="19">
        <v>102.2</v>
      </c>
      <c r="K675" s="19">
        <v>102</v>
      </c>
      <c r="L675" s="19">
        <v>102.3</v>
      </c>
      <c r="M675" s="19">
        <v>102.6</v>
      </c>
      <c r="N675" s="19">
        <v>100.9</v>
      </c>
      <c r="O675" s="19">
        <v>101</v>
      </c>
      <c r="P675" s="19">
        <v>100.8</v>
      </c>
      <c r="Q675" s="19">
        <v>100.2</v>
      </c>
      <c r="R675" s="19">
        <v>99.2</v>
      </c>
      <c r="S675" s="19">
        <v>99.8</v>
      </c>
      <c r="T675" s="19">
        <v>99.8</v>
      </c>
      <c r="U675" s="19">
        <v>100.5</v>
      </c>
      <c r="V675" s="19">
        <v>101.3</v>
      </c>
      <c r="W675" s="19">
        <v>101.8</v>
      </c>
      <c r="X675" s="19">
        <v>101.5</v>
      </c>
      <c r="Y675" s="19">
        <v>102.3</v>
      </c>
      <c r="Z675" s="19">
        <v>102.3</v>
      </c>
      <c r="AA675" s="19">
        <v>102.9</v>
      </c>
      <c r="AB675" s="19">
        <v>102.3</v>
      </c>
      <c r="AC675" s="19">
        <v>103.1</v>
      </c>
      <c r="AD675" s="19">
        <v>103.2</v>
      </c>
      <c r="AE675" s="19">
        <v>103.1</v>
      </c>
      <c r="AF675" s="19">
        <v>103.7</v>
      </c>
      <c r="AG675" s="19">
        <v>102.9</v>
      </c>
      <c r="AH675" s="19">
        <v>103.5</v>
      </c>
      <c r="AI675" s="19">
        <v>103.1</v>
      </c>
      <c r="AJ675" s="19">
        <v>103.6</v>
      </c>
      <c r="AK675" s="19">
        <v>105.5</v>
      </c>
      <c r="AL675" s="19">
        <v>105.5</v>
      </c>
      <c r="AM675" s="19">
        <v>105.6</v>
      </c>
      <c r="AN675" s="19">
        <v>107.1</v>
      </c>
      <c r="AO675" s="19">
        <v>106.8</v>
      </c>
      <c r="AP675" s="19">
        <v>106.6</v>
      </c>
      <c r="AQ675" s="19">
        <v>107.6</v>
      </c>
      <c r="AR675" s="19">
        <v>107.6</v>
      </c>
      <c r="AS675" s="19">
        <v>107.7</v>
      </c>
      <c r="AT675" s="19">
        <v>107.1</v>
      </c>
      <c r="AU675" s="19">
        <v>108.6</v>
      </c>
      <c r="AV675" s="19">
        <v>109.7</v>
      </c>
      <c r="AW675" s="19">
        <v>109.2</v>
      </c>
      <c r="AX675" s="19">
        <v>109.2</v>
      </c>
      <c r="AY675" s="19">
        <v>109.1</v>
      </c>
      <c r="AZ675" s="19">
        <v>106.2</v>
      </c>
      <c r="BA675" s="19">
        <v>105.9</v>
      </c>
      <c r="BB675" s="19">
        <v>105.9</v>
      </c>
      <c r="BC675" s="19">
        <v>107.2</v>
      </c>
      <c r="BD675" s="19">
        <v>107.2</v>
      </c>
      <c r="BE675" s="19">
        <v>107.6</v>
      </c>
      <c r="BF675" s="19">
        <v>108.1</v>
      </c>
      <c r="BG675" s="19">
        <v>108</v>
      </c>
      <c r="BH675" s="19">
        <v>108</v>
      </c>
      <c r="BI675" s="19">
        <v>108.4</v>
      </c>
      <c r="BJ675" s="19">
        <v>108.6</v>
      </c>
      <c r="BK675" s="19">
        <v>108.9</v>
      </c>
      <c r="BL675" s="19">
        <v>109.1</v>
      </c>
      <c r="BM675" s="19">
        <v>109.1</v>
      </c>
      <c r="BN675" s="19">
        <v>109.1</v>
      </c>
      <c r="BO675" s="19">
        <v>110.1</v>
      </c>
      <c r="BP675" s="19">
        <v>110.1</v>
      </c>
      <c r="BQ675" s="19">
        <v>110.1</v>
      </c>
      <c r="BR675" s="19">
        <v>110.1</v>
      </c>
      <c r="BS675" s="19">
        <v>110.1</v>
      </c>
      <c r="BT675" s="19">
        <v>111.2</v>
      </c>
      <c r="BU675" s="19">
        <v>111.2</v>
      </c>
      <c r="BV675" s="19">
        <v>111.5</v>
      </c>
      <c r="BW675" s="19">
        <v>111.7</v>
      </c>
      <c r="BX675" s="19">
        <v>112</v>
      </c>
      <c r="BY675" s="19">
        <v>112.5</v>
      </c>
      <c r="BZ675" s="19">
        <v>112.7</v>
      </c>
      <c r="CA675" s="19">
        <v>111.5</v>
      </c>
      <c r="CB675" s="19">
        <v>111.9</v>
      </c>
      <c r="CC675" s="19">
        <v>111.9</v>
      </c>
      <c r="CD675" s="19">
        <v>112.5</v>
      </c>
      <c r="CE675" s="19">
        <v>112.5</v>
      </c>
      <c r="CF675" s="19">
        <v>112.6</v>
      </c>
      <c r="CG675" s="19">
        <v>112.6</v>
      </c>
      <c r="CH675" s="19">
        <v>112.6</v>
      </c>
      <c r="CI675" s="19">
        <v>112.6</v>
      </c>
      <c r="CJ675" s="19">
        <v>112.6</v>
      </c>
      <c r="CK675" s="19">
        <v>112.6</v>
      </c>
      <c r="CL675" s="19">
        <v>112.6</v>
      </c>
      <c r="CM675" s="19">
        <v>112.5</v>
      </c>
      <c r="CN675" s="19">
        <v>112.5</v>
      </c>
      <c r="CO675" s="19">
        <v>112.5</v>
      </c>
      <c r="CP675" s="19">
        <v>112.6</v>
      </c>
      <c r="CQ675" s="19">
        <v>112.6</v>
      </c>
      <c r="CR675" s="19">
        <v>112.6</v>
      </c>
      <c r="CS675" s="19">
        <v>112.6</v>
      </c>
      <c r="CT675" s="19">
        <v>112.6</v>
      </c>
      <c r="CU675" s="19">
        <v>112.6</v>
      </c>
      <c r="CV675" s="19">
        <v>112.6</v>
      </c>
      <c r="CW675" s="19">
        <v>112.6</v>
      </c>
      <c r="CX675" s="19">
        <v>112.6</v>
      </c>
      <c r="CY675" s="19">
        <v>112.6</v>
      </c>
      <c r="CZ675" s="19">
        <v>112.6</v>
      </c>
      <c r="DA675" s="19">
        <v>112.6</v>
      </c>
      <c r="DB675" s="19">
        <v>112.6</v>
      </c>
      <c r="DC675" s="19">
        <v>112.6</v>
      </c>
      <c r="DD675" s="19">
        <v>112.7</v>
      </c>
      <c r="DE675" s="19">
        <v>113</v>
      </c>
      <c r="DF675" s="19">
        <v>113</v>
      </c>
      <c r="DG675" s="19">
        <v>113.1</v>
      </c>
      <c r="DH675" s="19">
        <v>113.1</v>
      </c>
      <c r="DI675" s="19">
        <v>113.1</v>
      </c>
      <c r="DJ675" s="19">
        <v>113.1</v>
      </c>
      <c r="DK675" s="19">
        <v>113.1</v>
      </c>
      <c r="DL675" s="19">
        <v>113.8</v>
      </c>
      <c r="DM675" s="19">
        <v>114.1</v>
      </c>
      <c r="DN675" s="19">
        <v>114.1</v>
      </c>
      <c r="DO675" s="19">
        <v>114.1</v>
      </c>
      <c r="DP675" s="19">
        <v>114.2</v>
      </c>
      <c r="DQ675" s="19">
        <v>114.6</v>
      </c>
      <c r="DR675" s="19">
        <v>114.6</v>
      </c>
      <c r="DS675" s="19">
        <v>114.7</v>
      </c>
      <c r="DT675" s="19">
        <v>114.7</v>
      </c>
      <c r="DU675" s="19">
        <v>114.8</v>
      </c>
      <c r="DV675" s="19">
        <v>114.8</v>
      </c>
      <c r="DW675" s="19">
        <v>114.8</v>
      </c>
    </row>
    <row r="676" spans="1:127">
      <c r="A676" s="17" t="s">
        <v>1945</v>
      </c>
      <c r="B676" s="17" t="s">
        <v>1946</v>
      </c>
      <c r="C676" s="18">
        <v>1.1000000000000001E-3</v>
      </c>
      <c r="D676" s="19">
        <v>104.2</v>
      </c>
      <c r="E676" s="19">
        <v>105.9</v>
      </c>
      <c r="F676" s="19">
        <v>106.5</v>
      </c>
      <c r="G676" s="19">
        <v>107.5</v>
      </c>
      <c r="H676" s="19">
        <v>107.4</v>
      </c>
      <c r="I676" s="19">
        <v>105.5</v>
      </c>
      <c r="J676" s="19">
        <v>104</v>
      </c>
      <c r="K676" s="19">
        <v>104.5</v>
      </c>
      <c r="L676" s="19">
        <v>106.6</v>
      </c>
      <c r="M676" s="19">
        <v>105.7</v>
      </c>
      <c r="N676" s="19">
        <v>104.7</v>
      </c>
      <c r="O676" s="19">
        <v>106.4</v>
      </c>
      <c r="P676" s="19">
        <v>104.6</v>
      </c>
      <c r="Q676" s="19">
        <v>104.5</v>
      </c>
      <c r="R676" s="19">
        <v>105.7</v>
      </c>
      <c r="S676" s="19">
        <v>109.7</v>
      </c>
      <c r="T676" s="19">
        <v>108.3</v>
      </c>
      <c r="U676" s="19">
        <v>110.6</v>
      </c>
      <c r="V676" s="19">
        <v>109.4</v>
      </c>
      <c r="W676" s="19">
        <v>108.3</v>
      </c>
      <c r="X676" s="19">
        <v>109.2</v>
      </c>
      <c r="Y676" s="19">
        <v>108</v>
      </c>
      <c r="Z676" s="19">
        <v>108.5</v>
      </c>
      <c r="AA676" s="19">
        <v>107.8</v>
      </c>
      <c r="AB676" s="19">
        <v>107.8</v>
      </c>
      <c r="AC676" s="19">
        <v>109.8</v>
      </c>
      <c r="AD676" s="19">
        <v>110.6</v>
      </c>
      <c r="AE676" s="19">
        <v>110</v>
      </c>
      <c r="AF676" s="19">
        <v>108.6</v>
      </c>
      <c r="AG676" s="19">
        <v>108.9</v>
      </c>
      <c r="AH676" s="19">
        <v>109.5</v>
      </c>
      <c r="AI676" s="19">
        <v>108.4</v>
      </c>
      <c r="AJ676" s="19">
        <v>108.2</v>
      </c>
      <c r="AK676" s="19">
        <v>108.9</v>
      </c>
      <c r="AL676" s="19">
        <v>108.5</v>
      </c>
      <c r="AM676" s="19">
        <v>110.5</v>
      </c>
      <c r="AN676" s="19">
        <v>113.4</v>
      </c>
      <c r="AO676" s="19">
        <v>113</v>
      </c>
      <c r="AP676" s="19">
        <v>113.5</v>
      </c>
      <c r="AQ676" s="19">
        <v>112.4</v>
      </c>
      <c r="AR676" s="19">
        <v>112.5</v>
      </c>
      <c r="AS676" s="19">
        <v>112.7</v>
      </c>
      <c r="AT676" s="19">
        <v>112.8</v>
      </c>
      <c r="AU676" s="19">
        <v>120.6</v>
      </c>
      <c r="AV676" s="19">
        <v>119.6</v>
      </c>
      <c r="AW676" s="19">
        <v>119.1</v>
      </c>
      <c r="AX676" s="19">
        <v>120.5</v>
      </c>
      <c r="AY676" s="19">
        <v>121.7</v>
      </c>
      <c r="AZ676" s="19">
        <v>121.2</v>
      </c>
      <c r="BA676" s="19">
        <v>119.9</v>
      </c>
      <c r="BB676" s="19">
        <v>118.9</v>
      </c>
      <c r="BC676" s="19">
        <v>121.3</v>
      </c>
      <c r="BD676" s="19">
        <v>121.1</v>
      </c>
      <c r="BE676" s="19">
        <v>120.2</v>
      </c>
      <c r="BF676" s="19">
        <v>121.1</v>
      </c>
      <c r="BG676" s="19">
        <v>121.6</v>
      </c>
      <c r="BH676" s="19">
        <v>123.1</v>
      </c>
      <c r="BI676" s="19">
        <v>123.1</v>
      </c>
      <c r="BJ676" s="19">
        <v>123.1</v>
      </c>
      <c r="BK676" s="19">
        <v>123.1</v>
      </c>
      <c r="BL676" s="19">
        <v>123.1</v>
      </c>
      <c r="BM676" s="19">
        <v>123.1</v>
      </c>
      <c r="BN676" s="19">
        <v>113.6</v>
      </c>
      <c r="BO676" s="19">
        <v>113.3</v>
      </c>
      <c r="BP676" s="19">
        <v>113</v>
      </c>
      <c r="BQ676" s="19">
        <v>113</v>
      </c>
      <c r="BR676" s="19">
        <v>110.4</v>
      </c>
      <c r="BS676" s="19">
        <v>110.4</v>
      </c>
      <c r="BT676" s="19">
        <v>114.2</v>
      </c>
      <c r="BU676" s="19">
        <v>111.3</v>
      </c>
      <c r="BV676" s="19">
        <v>111.6</v>
      </c>
      <c r="BW676" s="19">
        <v>112.9</v>
      </c>
      <c r="BX676" s="19">
        <v>112.9</v>
      </c>
      <c r="BY676" s="19">
        <v>112.9</v>
      </c>
      <c r="BZ676" s="19">
        <v>112.9</v>
      </c>
      <c r="CA676" s="19">
        <v>112.9</v>
      </c>
      <c r="CB676" s="19">
        <v>114</v>
      </c>
      <c r="CC676" s="19">
        <v>114</v>
      </c>
      <c r="CD676" s="19">
        <v>114.7</v>
      </c>
      <c r="CE676" s="19">
        <v>116.6</v>
      </c>
      <c r="CF676" s="19">
        <v>117.2</v>
      </c>
      <c r="CG676" s="19">
        <v>117.2</v>
      </c>
      <c r="CH676" s="19">
        <v>117.2</v>
      </c>
      <c r="CI676" s="19">
        <v>117.2</v>
      </c>
      <c r="CJ676" s="19">
        <v>117.2</v>
      </c>
      <c r="CK676" s="19">
        <v>115.1</v>
      </c>
      <c r="CL676" s="19">
        <v>115.4</v>
      </c>
      <c r="CM676" s="19">
        <v>115.2</v>
      </c>
      <c r="CN676" s="19">
        <v>115.2</v>
      </c>
      <c r="CO676" s="19">
        <v>115.8</v>
      </c>
      <c r="CP676" s="19">
        <v>116</v>
      </c>
      <c r="CQ676" s="19">
        <v>116.5</v>
      </c>
      <c r="CR676" s="19">
        <v>116.8</v>
      </c>
      <c r="CS676" s="19">
        <v>117.3</v>
      </c>
      <c r="CT676" s="19">
        <v>117.3</v>
      </c>
      <c r="CU676" s="19">
        <v>117.3</v>
      </c>
      <c r="CV676" s="19">
        <v>117.3</v>
      </c>
      <c r="CW676" s="19">
        <v>117.3</v>
      </c>
      <c r="CX676" s="19">
        <v>117.3</v>
      </c>
      <c r="CY676" s="19">
        <v>117.3</v>
      </c>
      <c r="CZ676" s="19">
        <v>117.3</v>
      </c>
      <c r="DA676" s="19">
        <v>117.3</v>
      </c>
      <c r="DB676" s="19">
        <v>117.3</v>
      </c>
      <c r="DC676" s="19">
        <v>117.3</v>
      </c>
      <c r="DD676" s="19">
        <v>117.4</v>
      </c>
      <c r="DE676" s="19">
        <v>118.6</v>
      </c>
      <c r="DF676" s="19">
        <v>124.2</v>
      </c>
      <c r="DG676" s="19">
        <v>124.2</v>
      </c>
      <c r="DH676" s="19">
        <v>130.80000000000001</v>
      </c>
      <c r="DI676" s="19">
        <v>130.9</v>
      </c>
      <c r="DJ676" s="19">
        <v>130.9</v>
      </c>
      <c r="DK676" s="19">
        <v>132</v>
      </c>
      <c r="DL676" s="19">
        <v>132.5</v>
      </c>
      <c r="DM676" s="19">
        <v>133.30000000000001</v>
      </c>
      <c r="DN676" s="19">
        <v>133.6</v>
      </c>
      <c r="DO676" s="19">
        <v>133.6</v>
      </c>
      <c r="DP676" s="19">
        <v>134</v>
      </c>
      <c r="DQ676" s="19">
        <v>134.9</v>
      </c>
      <c r="DR676" s="19">
        <v>134.9</v>
      </c>
      <c r="DS676" s="19">
        <v>132.9</v>
      </c>
      <c r="DT676" s="19">
        <v>133</v>
      </c>
      <c r="DU676" s="19">
        <v>133.1</v>
      </c>
      <c r="DV676" s="19">
        <v>133.1</v>
      </c>
      <c r="DW676" s="19">
        <v>133.1</v>
      </c>
    </row>
    <row r="677" spans="1:127">
      <c r="A677" s="17" t="s">
        <v>1947</v>
      </c>
      <c r="B677" s="17" t="s">
        <v>1948</v>
      </c>
      <c r="C677" s="18">
        <v>0.1027</v>
      </c>
      <c r="D677" s="19">
        <v>103.5</v>
      </c>
      <c r="E677" s="19">
        <v>104.4</v>
      </c>
      <c r="F677" s="19">
        <v>106.4</v>
      </c>
      <c r="G677" s="19">
        <v>106.4</v>
      </c>
      <c r="H677" s="19">
        <v>106.3</v>
      </c>
      <c r="I677" s="19">
        <v>105.9</v>
      </c>
      <c r="J677" s="19">
        <v>108.2</v>
      </c>
      <c r="K677" s="19">
        <v>110.6</v>
      </c>
      <c r="L677" s="19">
        <v>109.8</v>
      </c>
      <c r="M677" s="19">
        <v>109.1</v>
      </c>
      <c r="N677" s="19">
        <v>108.5</v>
      </c>
      <c r="O677" s="19">
        <v>109.1</v>
      </c>
      <c r="P677" s="19">
        <v>107</v>
      </c>
      <c r="Q677" s="19">
        <v>103.1</v>
      </c>
      <c r="R677" s="19">
        <v>108.5</v>
      </c>
      <c r="S677" s="19">
        <v>108.2</v>
      </c>
      <c r="T677" s="19">
        <v>108.4</v>
      </c>
      <c r="U677" s="19">
        <v>110.2</v>
      </c>
      <c r="V677" s="19">
        <v>110.7</v>
      </c>
      <c r="W677" s="19">
        <v>111.9</v>
      </c>
      <c r="X677" s="19">
        <v>109.3</v>
      </c>
      <c r="Y677" s="19">
        <v>110.5</v>
      </c>
      <c r="Z677" s="19">
        <v>109.1</v>
      </c>
      <c r="AA677" s="19">
        <v>108</v>
      </c>
      <c r="AB677" s="19">
        <v>110.7</v>
      </c>
      <c r="AC677" s="19">
        <v>110.5</v>
      </c>
      <c r="AD677" s="19">
        <v>112.3</v>
      </c>
      <c r="AE677" s="19">
        <v>112.2</v>
      </c>
      <c r="AF677" s="19">
        <v>115.6</v>
      </c>
      <c r="AG677" s="19">
        <v>114.1</v>
      </c>
      <c r="AH677" s="19">
        <v>113.6</v>
      </c>
      <c r="AI677" s="19">
        <v>111.3</v>
      </c>
      <c r="AJ677" s="19">
        <v>110</v>
      </c>
      <c r="AK677" s="19">
        <v>108</v>
      </c>
      <c r="AL677" s="19">
        <v>105.5</v>
      </c>
      <c r="AM677" s="19">
        <v>107.5</v>
      </c>
      <c r="AN677" s="19">
        <v>108.8</v>
      </c>
      <c r="AO677" s="19">
        <v>107.2</v>
      </c>
      <c r="AP677" s="19">
        <v>106</v>
      </c>
      <c r="AQ677" s="19">
        <v>105.5</v>
      </c>
      <c r="AR677" s="19">
        <v>101.5</v>
      </c>
      <c r="AS677" s="19">
        <v>102.1</v>
      </c>
      <c r="AT677" s="19">
        <v>102.5</v>
      </c>
      <c r="AU677" s="19">
        <v>101</v>
      </c>
      <c r="AV677" s="19">
        <v>101.5</v>
      </c>
      <c r="AW677" s="19">
        <v>101.3</v>
      </c>
      <c r="AX677" s="19">
        <v>103.2</v>
      </c>
      <c r="AY677" s="19">
        <v>105.1</v>
      </c>
      <c r="AZ677" s="19">
        <v>103.8</v>
      </c>
      <c r="BA677" s="19">
        <v>102.8</v>
      </c>
      <c r="BB677" s="19">
        <v>103.1</v>
      </c>
      <c r="BC677" s="19">
        <v>103.3</v>
      </c>
      <c r="BD677" s="19">
        <v>101.8</v>
      </c>
      <c r="BE677" s="19">
        <v>102</v>
      </c>
      <c r="BF677" s="19">
        <v>102.4</v>
      </c>
      <c r="BG677" s="19">
        <v>101.9</v>
      </c>
      <c r="BH677" s="19">
        <v>102.8</v>
      </c>
      <c r="BI677" s="19">
        <v>103.1</v>
      </c>
      <c r="BJ677" s="19">
        <v>103.6</v>
      </c>
      <c r="BK677" s="19">
        <v>104</v>
      </c>
      <c r="BL677" s="19">
        <v>104.4</v>
      </c>
      <c r="BM677" s="19">
        <v>103</v>
      </c>
      <c r="BN677" s="19">
        <v>104.9</v>
      </c>
      <c r="BO677" s="19">
        <v>104.4</v>
      </c>
      <c r="BP677" s="19">
        <v>104.3</v>
      </c>
      <c r="BQ677" s="19">
        <v>104.2</v>
      </c>
      <c r="BR677" s="19">
        <v>104.8</v>
      </c>
      <c r="BS677" s="19">
        <v>104.4</v>
      </c>
      <c r="BT677" s="19">
        <v>106</v>
      </c>
      <c r="BU677" s="19">
        <v>106.7</v>
      </c>
      <c r="BV677" s="19">
        <v>107.3</v>
      </c>
      <c r="BW677" s="19">
        <v>107.9</v>
      </c>
      <c r="BX677" s="19">
        <v>108.9</v>
      </c>
      <c r="BY677" s="19">
        <v>108.9</v>
      </c>
      <c r="BZ677" s="19">
        <v>109.6</v>
      </c>
      <c r="CA677" s="19">
        <v>108.6</v>
      </c>
      <c r="CB677" s="19">
        <v>107.8</v>
      </c>
      <c r="CC677" s="19">
        <v>108.9</v>
      </c>
      <c r="CD677" s="19">
        <v>109.3</v>
      </c>
      <c r="CE677" s="19">
        <v>109.3</v>
      </c>
      <c r="CF677" s="19">
        <v>108.4</v>
      </c>
      <c r="CG677" s="19">
        <v>107.1</v>
      </c>
      <c r="CH677" s="19">
        <v>107</v>
      </c>
      <c r="CI677" s="19">
        <v>107.3</v>
      </c>
      <c r="CJ677" s="19">
        <v>111.4</v>
      </c>
      <c r="CK677" s="19">
        <v>110.8</v>
      </c>
      <c r="CL677" s="19">
        <v>110.2</v>
      </c>
      <c r="CM677" s="19">
        <v>109.7</v>
      </c>
      <c r="CN677" s="19">
        <v>110.2</v>
      </c>
      <c r="CO677" s="19">
        <v>110.5</v>
      </c>
      <c r="CP677" s="19">
        <v>109.6</v>
      </c>
      <c r="CQ677" s="19">
        <v>108.8</v>
      </c>
      <c r="CR677" s="19">
        <v>108.5</v>
      </c>
      <c r="CS677" s="19">
        <v>108.8</v>
      </c>
      <c r="CT677" s="19">
        <v>109.4</v>
      </c>
      <c r="CU677" s="19">
        <v>109.7</v>
      </c>
      <c r="CV677" s="19">
        <v>109.2</v>
      </c>
      <c r="CW677" s="19">
        <v>108.2</v>
      </c>
      <c r="CX677" s="19">
        <v>108.5</v>
      </c>
      <c r="CY677" s="19">
        <v>106.6</v>
      </c>
      <c r="CZ677" s="19">
        <v>108.1</v>
      </c>
      <c r="DA677" s="19">
        <v>108.7</v>
      </c>
      <c r="DB677" s="19">
        <v>109.6</v>
      </c>
      <c r="DC677" s="19">
        <v>112.9</v>
      </c>
      <c r="DD677" s="19">
        <v>116</v>
      </c>
      <c r="DE677" s="19">
        <v>117.7</v>
      </c>
      <c r="DF677" s="19">
        <v>115</v>
      </c>
      <c r="DG677" s="19">
        <v>126.8</v>
      </c>
      <c r="DH677" s="19">
        <v>120.4</v>
      </c>
      <c r="DI677" s="19">
        <v>121</v>
      </c>
      <c r="DJ677" s="19">
        <v>122.4</v>
      </c>
      <c r="DK677" s="19">
        <v>120.9</v>
      </c>
      <c r="DL677" s="19">
        <v>126.8</v>
      </c>
      <c r="DM677" s="19">
        <v>127.5</v>
      </c>
      <c r="DN677" s="19">
        <v>130.80000000000001</v>
      </c>
      <c r="DO677" s="19">
        <v>135.30000000000001</v>
      </c>
      <c r="DP677" s="19">
        <v>130.9</v>
      </c>
      <c r="DQ677" s="19">
        <v>136.69999999999999</v>
      </c>
      <c r="DR677" s="19">
        <v>135.30000000000001</v>
      </c>
      <c r="DS677" s="19">
        <v>141.30000000000001</v>
      </c>
      <c r="DT677" s="19">
        <v>145.30000000000001</v>
      </c>
      <c r="DU677" s="19">
        <v>144.80000000000001</v>
      </c>
      <c r="DV677" s="19">
        <v>141</v>
      </c>
      <c r="DW677" s="19">
        <v>140.19999999999999</v>
      </c>
    </row>
    <row r="678" spans="1:127">
      <c r="A678" s="17" t="s">
        <v>1949</v>
      </c>
      <c r="B678" s="17" t="s">
        <v>1950</v>
      </c>
      <c r="C678" s="18">
        <v>5.2500000000000003E-3</v>
      </c>
      <c r="D678" s="19">
        <v>101.9</v>
      </c>
      <c r="E678" s="19">
        <v>105.7</v>
      </c>
      <c r="F678" s="19">
        <v>103.3</v>
      </c>
      <c r="G678" s="19">
        <v>100.1</v>
      </c>
      <c r="H678" s="19">
        <v>103.2</v>
      </c>
      <c r="I678" s="19">
        <v>104.6</v>
      </c>
      <c r="J678" s="19">
        <v>104.7</v>
      </c>
      <c r="K678" s="19">
        <v>107.5</v>
      </c>
      <c r="L678" s="19">
        <v>110.4</v>
      </c>
      <c r="M678" s="19">
        <v>111.3</v>
      </c>
      <c r="N678" s="19">
        <v>115.7</v>
      </c>
      <c r="O678" s="19">
        <v>113.2</v>
      </c>
      <c r="P678" s="19">
        <v>117.5</v>
      </c>
      <c r="Q678" s="19">
        <v>123.6</v>
      </c>
      <c r="R678" s="19">
        <v>118.1</v>
      </c>
      <c r="S678" s="19">
        <v>116.8</v>
      </c>
      <c r="T678" s="19">
        <v>116.8</v>
      </c>
      <c r="U678" s="19">
        <v>116</v>
      </c>
      <c r="V678" s="19">
        <v>110.5</v>
      </c>
      <c r="W678" s="19">
        <v>112.8</v>
      </c>
      <c r="X678" s="19">
        <v>114.9</v>
      </c>
      <c r="Y678" s="19">
        <v>115.3</v>
      </c>
      <c r="Z678" s="19">
        <v>113.5</v>
      </c>
      <c r="AA678" s="19">
        <v>113.8</v>
      </c>
      <c r="AB678" s="19">
        <v>116.9</v>
      </c>
      <c r="AC678" s="19">
        <v>116.3</v>
      </c>
      <c r="AD678" s="19">
        <v>118.5</v>
      </c>
      <c r="AE678" s="19">
        <v>119.1</v>
      </c>
      <c r="AF678" s="19">
        <v>119.1</v>
      </c>
      <c r="AG678" s="19">
        <v>124.5</v>
      </c>
      <c r="AH678" s="19">
        <v>122.4</v>
      </c>
      <c r="AI678" s="19">
        <v>122.5</v>
      </c>
      <c r="AJ678" s="19">
        <v>121.4</v>
      </c>
      <c r="AK678" s="19">
        <v>121.1</v>
      </c>
      <c r="AL678" s="19">
        <v>124.9</v>
      </c>
      <c r="AM678" s="19">
        <v>124.5</v>
      </c>
      <c r="AN678" s="19">
        <v>122.6</v>
      </c>
      <c r="AO678" s="19">
        <v>124.5</v>
      </c>
      <c r="AP678" s="19">
        <v>130.69999999999999</v>
      </c>
      <c r="AQ678" s="19">
        <v>129.9</v>
      </c>
      <c r="AR678" s="19">
        <v>130</v>
      </c>
      <c r="AS678" s="19">
        <v>130.30000000000001</v>
      </c>
      <c r="AT678" s="19">
        <v>128.30000000000001</v>
      </c>
      <c r="AU678" s="19">
        <v>128.30000000000001</v>
      </c>
      <c r="AV678" s="19">
        <v>131.19999999999999</v>
      </c>
      <c r="AW678" s="19">
        <v>123.3</v>
      </c>
      <c r="AX678" s="19">
        <v>123.3</v>
      </c>
      <c r="AY678" s="19">
        <v>125.3</v>
      </c>
      <c r="AZ678" s="19">
        <v>125.3</v>
      </c>
      <c r="BA678" s="19">
        <v>125.5</v>
      </c>
      <c r="BB678" s="19">
        <v>125.3</v>
      </c>
      <c r="BC678" s="19">
        <v>125.6</v>
      </c>
      <c r="BD678" s="19">
        <v>123.3</v>
      </c>
      <c r="BE678" s="19">
        <v>122.9</v>
      </c>
      <c r="BF678" s="19">
        <v>122.9</v>
      </c>
      <c r="BG678" s="19">
        <v>123.1</v>
      </c>
      <c r="BH678" s="19">
        <v>123.1</v>
      </c>
      <c r="BI678" s="19">
        <v>123.1</v>
      </c>
      <c r="BJ678" s="19">
        <v>123.1</v>
      </c>
      <c r="BK678" s="19">
        <v>123.1</v>
      </c>
      <c r="BL678" s="19">
        <v>123.1</v>
      </c>
      <c r="BM678" s="19">
        <v>123.6</v>
      </c>
      <c r="BN678" s="19">
        <v>123.6</v>
      </c>
      <c r="BO678" s="19">
        <v>122.3</v>
      </c>
      <c r="BP678" s="19">
        <v>122.3</v>
      </c>
      <c r="BQ678" s="19">
        <v>122.3</v>
      </c>
      <c r="BR678" s="19">
        <v>122.3</v>
      </c>
      <c r="BS678" s="19">
        <v>122.3</v>
      </c>
      <c r="BT678" s="19">
        <v>122.3</v>
      </c>
      <c r="BU678" s="19">
        <v>122.3</v>
      </c>
      <c r="BV678" s="19">
        <v>122.3</v>
      </c>
      <c r="BW678" s="19">
        <v>123.2</v>
      </c>
      <c r="BX678" s="19">
        <v>123.3</v>
      </c>
      <c r="BY678" s="19">
        <v>122.6</v>
      </c>
      <c r="BZ678" s="19">
        <v>122.6</v>
      </c>
      <c r="CA678" s="19">
        <v>122.7</v>
      </c>
      <c r="CB678" s="19">
        <v>122.7</v>
      </c>
      <c r="CC678" s="19">
        <v>121</v>
      </c>
      <c r="CD678" s="19">
        <v>111.9</v>
      </c>
      <c r="CE678" s="19">
        <v>114.4</v>
      </c>
      <c r="CF678" s="19">
        <v>114.4</v>
      </c>
      <c r="CG678" s="19">
        <v>114.4</v>
      </c>
      <c r="CH678" s="19">
        <v>107.9</v>
      </c>
      <c r="CI678" s="19">
        <v>108</v>
      </c>
      <c r="CJ678" s="19">
        <v>109.5</v>
      </c>
      <c r="CK678" s="19">
        <v>109.5</v>
      </c>
      <c r="CL678" s="19">
        <v>109.4</v>
      </c>
      <c r="CM678" s="19">
        <v>109</v>
      </c>
      <c r="CN678" s="19">
        <v>109</v>
      </c>
      <c r="CO678" s="19">
        <v>109.2</v>
      </c>
      <c r="CP678" s="19">
        <v>109.2</v>
      </c>
      <c r="CQ678" s="19">
        <v>109.9</v>
      </c>
      <c r="CR678" s="19">
        <v>109.9</v>
      </c>
      <c r="CS678" s="19">
        <v>110.8</v>
      </c>
      <c r="CT678" s="19">
        <v>111.3</v>
      </c>
      <c r="CU678" s="19">
        <v>108.8</v>
      </c>
      <c r="CV678" s="19">
        <v>109.5</v>
      </c>
      <c r="CW678" s="19">
        <v>109.5</v>
      </c>
      <c r="CX678" s="19">
        <v>108.7</v>
      </c>
      <c r="CY678" s="19">
        <v>108.5</v>
      </c>
      <c r="CZ678" s="19">
        <v>107.9</v>
      </c>
      <c r="DA678" s="19">
        <v>107.9</v>
      </c>
      <c r="DB678" s="19">
        <v>108.3</v>
      </c>
      <c r="DC678" s="19">
        <v>108.3</v>
      </c>
      <c r="DD678" s="19">
        <v>109</v>
      </c>
      <c r="DE678" s="19">
        <v>109.1</v>
      </c>
      <c r="DF678" s="19">
        <v>109.1</v>
      </c>
      <c r="DG678" s="19">
        <v>109.8</v>
      </c>
      <c r="DH678" s="19">
        <v>109.7</v>
      </c>
      <c r="DI678" s="19">
        <v>110</v>
      </c>
      <c r="DJ678" s="19">
        <v>111.4</v>
      </c>
      <c r="DK678" s="19">
        <v>111.5</v>
      </c>
      <c r="DL678" s="19">
        <v>111.5</v>
      </c>
      <c r="DM678" s="19">
        <v>111.9</v>
      </c>
      <c r="DN678" s="19">
        <v>112.3</v>
      </c>
      <c r="DO678" s="19">
        <v>112.2</v>
      </c>
      <c r="DP678" s="19">
        <v>113.1</v>
      </c>
      <c r="DQ678" s="19">
        <v>113.7</v>
      </c>
      <c r="DR678" s="19">
        <v>117.7</v>
      </c>
      <c r="DS678" s="19">
        <v>117.7</v>
      </c>
      <c r="DT678" s="19">
        <v>117.7</v>
      </c>
      <c r="DU678" s="19">
        <v>121</v>
      </c>
      <c r="DV678" s="19">
        <v>121</v>
      </c>
      <c r="DW678" s="19">
        <v>120.1</v>
      </c>
    </row>
    <row r="679" spans="1:127">
      <c r="A679" s="17" t="s">
        <v>1951</v>
      </c>
      <c r="B679" s="17" t="s">
        <v>1952</v>
      </c>
      <c r="C679" s="18">
        <v>1.3999999999999999E-4</v>
      </c>
      <c r="D679" s="19">
        <v>102.6</v>
      </c>
      <c r="E679" s="19">
        <v>102.6</v>
      </c>
      <c r="F679" s="19">
        <v>102.6</v>
      </c>
      <c r="G679" s="19">
        <v>102.6</v>
      </c>
      <c r="H679" s="19">
        <v>102.6</v>
      </c>
      <c r="I679" s="19">
        <v>102.6</v>
      </c>
      <c r="J679" s="19">
        <v>102.6</v>
      </c>
      <c r="K679" s="19">
        <v>102.6</v>
      </c>
      <c r="L679" s="19">
        <v>102.6</v>
      </c>
      <c r="M679" s="19">
        <v>102.6</v>
      </c>
      <c r="N679" s="19">
        <v>102.6</v>
      </c>
      <c r="O679" s="19">
        <v>102.6</v>
      </c>
      <c r="P679" s="19">
        <v>106</v>
      </c>
      <c r="Q679" s="19">
        <v>106</v>
      </c>
      <c r="R679" s="19">
        <v>106</v>
      </c>
      <c r="S679" s="19">
        <v>106</v>
      </c>
      <c r="T679" s="19">
        <v>106</v>
      </c>
      <c r="U679" s="19">
        <v>106</v>
      </c>
      <c r="V679" s="19">
        <v>106</v>
      </c>
      <c r="W679" s="19">
        <v>106</v>
      </c>
      <c r="X679" s="19">
        <v>106</v>
      </c>
      <c r="Y679" s="19">
        <v>106</v>
      </c>
      <c r="Z679" s="19">
        <v>106</v>
      </c>
      <c r="AA679" s="19">
        <v>106</v>
      </c>
      <c r="AB679" s="19">
        <v>111.2</v>
      </c>
      <c r="AC679" s="19">
        <v>111.2</v>
      </c>
      <c r="AD679" s="19">
        <v>111.2</v>
      </c>
      <c r="AE679" s="19">
        <v>111.2</v>
      </c>
      <c r="AF679" s="19">
        <v>111.2</v>
      </c>
      <c r="AG679" s="19">
        <v>111.2</v>
      </c>
      <c r="AH679" s="19">
        <v>114.1</v>
      </c>
      <c r="AI679" s="19">
        <v>114.1</v>
      </c>
      <c r="AJ679" s="19">
        <v>114.1</v>
      </c>
      <c r="AK679" s="19">
        <v>114.1</v>
      </c>
      <c r="AL679" s="19">
        <v>114.1</v>
      </c>
      <c r="AM679" s="19">
        <v>114.1</v>
      </c>
      <c r="AN679" s="19">
        <v>120</v>
      </c>
      <c r="AO679" s="19">
        <v>120</v>
      </c>
      <c r="AP679" s="19">
        <v>120</v>
      </c>
      <c r="AQ679" s="19">
        <v>120</v>
      </c>
      <c r="AR679" s="19">
        <v>120</v>
      </c>
      <c r="AS679" s="19">
        <v>120</v>
      </c>
      <c r="AT679" s="19">
        <v>120</v>
      </c>
      <c r="AU679" s="19">
        <v>126.7</v>
      </c>
      <c r="AV679" s="19">
        <v>126.7</v>
      </c>
      <c r="AW679" s="19">
        <v>126.7</v>
      </c>
      <c r="AX679" s="19">
        <v>126.7</v>
      </c>
      <c r="AY679" s="19">
        <v>126.7</v>
      </c>
      <c r="AZ679" s="19">
        <v>126.7</v>
      </c>
      <c r="BA679" s="19">
        <v>126.7</v>
      </c>
      <c r="BB679" s="19">
        <v>126.7</v>
      </c>
      <c r="BC679" s="19">
        <v>126.7</v>
      </c>
      <c r="BD679" s="19">
        <v>129.80000000000001</v>
      </c>
      <c r="BE679" s="19">
        <v>129.80000000000001</v>
      </c>
      <c r="BF679" s="19">
        <v>129.80000000000001</v>
      </c>
      <c r="BG679" s="19">
        <v>129.80000000000001</v>
      </c>
      <c r="BH679" s="19">
        <v>129.80000000000001</v>
      </c>
      <c r="BI679" s="19">
        <v>129.80000000000001</v>
      </c>
      <c r="BJ679" s="19">
        <v>129.80000000000001</v>
      </c>
      <c r="BK679" s="19">
        <v>129.80000000000001</v>
      </c>
      <c r="BL679" s="19">
        <v>129.80000000000001</v>
      </c>
      <c r="BM679" s="19">
        <v>129.80000000000001</v>
      </c>
      <c r="BN679" s="19">
        <v>129.80000000000001</v>
      </c>
      <c r="BO679" s="19">
        <v>129.80000000000001</v>
      </c>
      <c r="BP679" s="19">
        <v>129.80000000000001</v>
      </c>
      <c r="BQ679" s="19">
        <v>129.80000000000001</v>
      </c>
      <c r="BR679" s="19">
        <v>129.80000000000001</v>
      </c>
      <c r="BS679" s="19">
        <v>129.80000000000001</v>
      </c>
      <c r="BT679" s="19">
        <v>129.80000000000001</v>
      </c>
      <c r="BU679" s="19">
        <v>129.80000000000001</v>
      </c>
      <c r="BV679" s="19">
        <v>129.9</v>
      </c>
      <c r="BW679" s="19">
        <v>129.9</v>
      </c>
      <c r="BX679" s="19">
        <v>129.9</v>
      </c>
      <c r="BY679" s="19">
        <v>133</v>
      </c>
      <c r="BZ679" s="19">
        <v>133</v>
      </c>
      <c r="CA679" s="19">
        <v>133</v>
      </c>
      <c r="CB679" s="19">
        <v>133</v>
      </c>
      <c r="CC679" s="19">
        <v>133</v>
      </c>
      <c r="CD679" s="19">
        <v>133</v>
      </c>
      <c r="CE679" s="19">
        <v>133</v>
      </c>
      <c r="CF679" s="19">
        <v>133</v>
      </c>
      <c r="CG679" s="19">
        <v>133</v>
      </c>
      <c r="CH679" s="19">
        <v>133</v>
      </c>
      <c r="CI679" s="19">
        <v>133</v>
      </c>
      <c r="CJ679" s="19">
        <v>133</v>
      </c>
      <c r="CK679" s="19">
        <v>133</v>
      </c>
      <c r="CL679" s="19">
        <v>133</v>
      </c>
      <c r="CM679" s="19">
        <v>133</v>
      </c>
      <c r="CN679" s="19">
        <v>133</v>
      </c>
      <c r="CO679" s="19">
        <v>133</v>
      </c>
      <c r="CP679" s="19">
        <v>133</v>
      </c>
      <c r="CQ679" s="19">
        <v>133</v>
      </c>
      <c r="CR679" s="19">
        <v>133</v>
      </c>
      <c r="CS679" s="19">
        <v>133</v>
      </c>
      <c r="CT679" s="19">
        <v>133</v>
      </c>
      <c r="CU679" s="19">
        <v>133</v>
      </c>
      <c r="CV679" s="19">
        <v>133</v>
      </c>
      <c r="CW679" s="19">
        <v>133</v>
      </c>
      <c r="CX679" s="19">
        <v>133</v>
      </c>
      <c r="CY679" s="19">
        <v>133</v>
      </c>
      <c r="CZ679" s="19">
        <v>133</v>
      </c>
      <c r="DA679" s="19">
        <v>133</v>
      </c>
      <c r="DB679" s="19">
        <v>133</v>
      </c>
      <c r="DC679" s="19">
        <v>133</v>
      </c>
      <c r="DD679" s="19">
        <v>133</v>
      </c>
      <c r="DE679" s="19">
        <v>133</v>
      </c>
      <c r="DF679" s="19">
        <v>133</v>
      </c>
      <c r="DG679" s="19">
        <v>133</v>
      </c>
      <c r="DH679" s="19">
        <v>133</v>
      </c>
      <c r="DI679" s="19">
        <v>133</v>
      </c>
      <c r="DJ679" s="19">
        <v>133</v>
      </c>
      <c r="DK679" s="19">
        <v>133</v>
      </c>
      <c r="DL679" s="19">
        <v>133</v>
      </c>
      <c r="DM679" s="19">
        <v>133</v>
      </c>
      <c r="DN679" s="19">
        <v>133</v>
      </c>
      <c r="DO679" s="19">
        <v>133</v>
      </c>
      <c r="DP679" s="19">
        <v>133</v>
      </c>
      <c r="DQ679" s="19">
        <v>133</v>
      </c>
      <c r="DR679" s="19">
        <v>133</v>
      </c>
      <c r="DS679" s="19">
        <v>133</v>
      </c>
      <c r="DT679" s="19">
        <v>133</v>
      </c>
      <c r="DU679" s="19">
        <v>133</v>
      </c>
      <c r="DV679" s="19">
        <v>133</v>
      </c>
      <c r="DW679" s="19">
        <v>133</v>
      </c>
    </row>
    <row r="680" spans="1:127">
      <c r="A680" s="17" t="s">
        <v>1953</v>
      </c>
      <c r="B680" s="17" t="s">
        <v>1954</v>
      </c>
      <c r="C680" s="18">
        <v>8.0790000000000001E-2</v>
      </c>
      <c r="D680" s="19">
        <v>99.9</v>
      </c>
      <c r="E680" s="19">
        <v>100.6</v>
      </c>
      <c r="F680" s="19">
        <v>100.8</v>
      </c>
      <c r="G680" s="19">
        <v>102.1</v>
      </c>
      <c r="H680" s="19">
        <v>102.1</v>
      </c>
      <c r="I680" s="19">
        <v>102.3</v>
      </c>
      <c r="J680" s="19">
        <v>102.6</v>
      </c>
      <c r="K680" s="19">
        <v>102.9</v>
      </c>
      <c r="L680" s="19">
        <v>103</v>
      </c>
      <c r="M680" s="19">
        <v>103.3</v>
      </c>
      <c r="N680" s="19">
        <v>103.4</v>
      </c>
      <c r="O680" s="19">
        <v>103.5</v>
      </c>
      <c r="P680" s="19">
        <v>103.5</v>
      </c>
      <c r="Q680" s="19">
        <v>103.7</v>
      </c>
      <c r="R680" s="19">
        <v>102.9</v>
      </c>
      <c r="S680" s="19">
        <v>103.2</v>
      </c>
      <c r="T680" s="19">
        <v>103.5</v>
      </c>
      <c r="U680" s="19">
        <v>104</v>
      </c>
      <c r="V680" s="19">
        <v>103.6</v>
      </c>
      <c r="W680" s="19">
        <v>104.2</v>
      </c>
      <c r="X680" s="19">
        <v>103.9</v>
      </c>
      <c r="Y680" s="19">
        <v>104</v>
      </c>
      <c r="Z680" s="19">
        <v>102.8</v>
      </c>
      <c r="AA680" s="19">
        <v>102.6</v>
      </c>
      <c r="AB680" s="19">
        <v>102.4</v>
      </c>
      <c r="AC680" s="19">
        <v>102.5</v>
      </c>
      <c r="AD680" s="19">
        <v>103.1</v>
      </c>
      <c r="AE680" s="19">
        <v>104.1</v>
      </c>
      <c r="AF680" s="19">
        <v>104.7</v>
      </c>
      <c r="AG680" s="19">
        <v>104.6</v>
      </c>
      <c r="AH680" s="19">
        <v>104.4</v>
      </c>
      <c r="AI680" s="19">
        <v>104.5</v>
      </c>
      <c r="AJ680" s="19">
        <v>103.8</v>
      </c>
      <c r="AK680" s="19">
        <v>105</v>
      </c>
      <c r="AL680" s="19">
        <v>104.7</v>
      </c>
      <c r="AM680" s="19">
        <v>104.8</v>
      </c>
      <c r="AN680" s="19">
        <v>107.6</v>
      </c>
      <c r="AO680" s="19">
        <v>107.9</v>
      </c>
      <c r="AP680" s="19">
        <v>107.8</v>
      </c>
      <c r="AQ680" s="19">
        <v>107.9</v>
      </c>
      <c r="AR680" s="19">
        <v>109.6</v>
      </c>
      <c r="AS680" s="19">
        <v>110.2</v>
      </c>
      <c r="AT680" s="19">
        <v>108.9</v>
      </c>
      <c r="AU680" s="19">
        <v>107.6</v>
      </c>
      <c r="AV680" s="19">
        <v>104.4</v>
      </c>
      <c r="AW680" s="19">
        <v>104.4</v>
      </c>
      <c r="AX680" s="19">
        <v>104.7</v>
      </c>
      <c r="AY680" s="19">
        <v>104.8</v>
      </c>
      <c r="AZ680" s="19">
        <v>107.3</v>
      </c>
      <c r="BA680" s="19">
        <v>105.4</v>
      </c>
      <c r="BB680" s="19">
        <v>101.1</v>
      </c>
      <c r="BC680" s="19">
        <v>105.8</v>
      </c>
      <c r="BD680" s="19">
        <v>105.9</v>
      </c>
      <c r="BE680" s="19">
        <v>100.5</v>
      </c>
      <c r="BF680" s="19">
        <v>102</v>
      </c>
      <c r="BG680" s="19">
        <v>100</v>
      </c>
      <c r="BH680" s="19">
        <v>102.5</v>
      </c>
      <c r="BI680" s="19">
        <v>101.8</v>
      </c>
      <c r="BJ680" s="19">
        <v>102.5</v>
      </c>
      <c r="BK680" s="19">
        <v>102.1</v>
      </c>
      <c r="BL680" s="19">
        <v>102.8</v>
      </c>
      <c r="BM680" s="19">
        <v>102.8</v>
      </c>
      <c r="BN680" s="19">
        <v>102.9</v>
      </c>
      <c r="BO680" s="19">
        <v>102.8</v>
      </c>
      <c r="BP680" s="19">
        <v>102.5</v>
      </c>
      <c r="BQ680" s="19">
        <v>103.1</v>
      </c>
      <c r="BR680" s="19">
        <v>103.3</v>
      </c>
      <c r="BS680" s="19">
        <v>103</v>
      </c>
      <c r="BT680" s="19">
        <v>102.9</v>
      </c>
      <c r="BU680" s="19">
        <v>102.7</v>
      </c>
      <c r="BV680" s="19">
        <v>102.7</v>
      </c>
      <c r="BW680" s="19">
        <v>102.8</v>
      </c>
      <c r="BX680" s="19">
        <v>103.1</v>
      </c>
      <c r="BY680" s="19">
        <v>103.4</v>
      </c>
      <c r="BZ680" s="19">
        <v>103.6</v>
      </c>
      <c r="CA680" s="19">
        <v>103.7</v>
      </c>
      <c r="CB680" s="19">
        <v>99.6</v>
      </c>
      <c r="CC680" s="19">
        <v>99.8</v>
      </c>
      <c r="CD680" s="19">
        <v>100.3</v>
      </c>
      <c r="CE680" s="19">
        <v>100.4</v>
      </c>
      <c r="CF680" s="19">
        <v>99.8</v>
      </c>
      <c r="CG680" s="19">
        <v>99.6</v>
      </c>
      <c r="CH680" s="19">
        <v>99.3</v>
      </c>
      <c r="CI680" s="19">
        <v>99.6</v>
      </c>
      <c r="CJ680" s="19">
        <v>101.4</v>
      </c>
      <c r="CK680" s="19">
        <v>101.3</v>
      </c>
      <c r="CL680" s="19">
        <v>101.3</v>
      </c>
      <c r="CM680" s="19">
        <v>101.1</v>
      </c>
      <c r="CN680" s="19">
        <v>101.3</v>
      </c>
      <c r="CO680" s="19">
        <v>101.7</v>
      </c>
      <c r="CP680" s="19">
        <v>101.4</v>
      </c>
      <c r="CQ680" s="19">
        <v>101.5</v>
      </c>
      <c r="CR680" s="19">
        <v>101.7</v>
      </c>
      <c r="CS680" s="19">
        <v>102.1</v>
      </c>
      <c r="CT680" s="19">
        <v>102.1</v>
      </c>
      <c r="CU680" s="19">
        <v>102.2</v>
      </c>
      <c r="CV680" s="19">
        <v>102.6</v>
      </c>
      <c r="CW680" s="19">
        <v>103</v>
      </c>
      <c r="CX680" s="19">
        <v>103.2</v>
      </c>
      <c r="CY680" s="19">
        <v>103.2</v>
      </c>
      <c r="CZ680" s="19">
        <v>102.6</v>
      </c>
      <c r="DA680" s="19">
        <v>102.8</v>
      </c>
      <c r="DB680" s="19">
        <v>103</v>
      </c>
      <c r="DC680" s="19">
        <v>103.1</v>
      </c>
      <c r="DD680" s="19">
        <v>107.8</v>
      </c>
      <c r="DE680" s="19">
        <v>107.9</v>
      </c>
      <c r="DF680" s="19">
        <v>102.6</v>
      </c>
      <c r="DG680" s="19">
        <v>103</v>
      </c>
      <c r="DH680" s="19">
        <v>103.7</v>
      </c>
      <c r="DI680" s="19">
        <v>103.6</v>
      </c>
      <c r="DJ680" s="19">
        <v>103.9</v>
      </c>
      <c r="DK680" s="19">
        <v>104.5</v>
      </c>
      <c r="DL680" s="19">
        <v>104.5</v>
      </c>
      <c r="DM680" s="19">
        <v>106.1</v>
      </c>
      <c r="DN680" s="19">
        <v>106.9</v>
      </c>
      <c r="DO680" s="19">
        <v>107.5</v>
      </c>
      <c r="DP680" s="19">
        <v>111.6</v>
      </c>
      <c r="DQ680" s="19">
        <v>111.7</v>
      </c>
      <c r="DR680" s="19">
        <v>112.1</v>
      </c>
      <c r="DS680" s="19">
        <v>112.6</v>
      </c>
      <c r="DT680" s="19">
        <v>113.3</v>
      </c>
      <c r="DU680" s="19">
        <v>113.5</v>
      </c>
      <c r="DV680" s="19">
        <v>113.4</v>
      </c>
      <c r="DW680" s="19">
        <v>114.2</v>
      </c>
    </row>
    <row r="681" spans="1:127">
      <c r="A681" s="17" t="s">
        <v>1955</v>
      </c>
      <c r="B681" s="17" t="s">
        <v>1956</v>
      </c>
      <c r="C681" s="18">
        <v>7.3200000000000001E-3</v>
      </c>
      <c r="D681" s="19">
        <v>108.8</v>
      </c>
      <c r="E681" s="19">
        <v>107.9</v>
      </c>
      <c r="F681" s="19">
        <v>109.6</v>
      </c>
      <c r="G681" s="19">
        <v>109.2</v>
      </c>
      <c r="H681" s="19">
        <v>109.2</v>
      </c>
      <c r="I681" s="19">
        <v>109</v>
      </c>
      <c r="J681" s="19">
        <v>110.4</v>
      </c>
      <c r="K681" s="19">
        <v>109.9</v>
      </c>
      <c r="L681" s="19">
        <v>109.9</v>
      </c>
      <c r="M681" s="19">
        <v>109.9</v>
      </c>
      <c r="N681" s="19">
        <v>112</v>
      </c>
      <c r="O681" s="19">
        <v>112</v>
      </c>
      <c r="P681" s="19">
        <v>106.4</v>
      </c>
      <c r="Q681" s="19">
        <v>105</v>
      </c>
      <c r="R681" s="19">
        <v>103.5</v>
      </c>
      <c r="S681" s="19">
        <v>105.3</v>
      </c>
      <c r="T681" s="19">
        <v>106</v>
      </c>
      <c r="U681" s="19">
        <v>105.9</v>
      </c>
      <c r="V681" s="19">
        <v>106</v>
      </c>
      <c r="W681" s="19">
        <v>105.7</v>
      </c>
      <c r="X681" s="19">
        <v>106</v>
      </c>
      <c r="Y681" s="19">
        <v>106</v>
      </c>
      <c r="Z681" s="19">
        <v>106</v>
      </c>
      <c r="AA681" s="19">
        <v>106</v>
      </c>
      <c r="AB681" s="19">
        <v>107.4</v>
      </c>
      <c r="AC681" s="19">
        <v>107.9</v>
      </c>
      <c r="AD681" s="19">
        <v>107.9</v>
      </c>
      <c r="AE681" s="19">
        <v>108.4</v>
      </c>
      <c r="AF681" s="19">
        <v>108.3</v>
      </c>
      <c r="AG681" s="19">
        <v>108.3</v>
      </c>
      <c r="AH681" s="19">
        <v>110.9</v>
      </c>
      <c r="AI681" s="19">
        <v>111.1</v>
      </c>
      <c r="AJ681" s="19">
        <v>111.3</v>
      </c>
      <c r="AK681" s="19">
        <v>111.3</v>
      </c>
      <c r="AL681" s="19">
        <v>111.3</v>
      </c>
      <c r="AM681" s="19">
        <v>113</v>
      </c>
      <c r="AN681" s="19">
        <v>120.9</v>
      </c>
      <c r="AO681" s="19">
        <v>120.3</v>
      </c>
      <c r="AP681" s="19">
        <v>118.6</v>
      </c>
      <c r="AQ681" s="19">
        <v>118.3</v>
      </c>
      <c r="AR681" s="19">
        <v>118.1</v>
      </c>
      <c r="AS681" s="19">
        <v>116.6</v>
      </c>
      <c r="AT681" s="19">
        <v>113</v>
      </c>
      <c r="AU681" s="19">
        <v>124.2</v>
      </c>
      <c r="AV681" s="19">
        <v>128.4</v>
      </c>
      <c r="AW681" s="19">
        <v>128.1</v>
      </c>
      <c r="AX681" s="19">
        <v>127.5</v>
      </c>
      <c r="AY681" s="19">
        <v>128.6</v>
      </c>
      <c r="AZ681" s="19">
        <v>124.4</v>
      </c>
      <c r="BA681" s="19">
        <v>121.4</v>
      </c>
      <c r="BB681" s="19">
        <v>122.7</v>
      </c>
      <c r="BC681" s="19">
        <v>121.9</v>
      </c>
      <c r="BD681" s="19">
        <v>121.3</v>
      </c>
      <c r="BE681" s="19">
        <v>121.4</v>
      </c>
      <c r="BF681" s="19">
        <v>120.7</v>
      </c>
      <c r="BG681" s="19">
        <v>122</v>
      </c>
      <c r="BH681" s="19">
        <v>123.6</v>
      </c>
      <c r="BI681" s="19">
        <v>123.4</v>
      </c>
      <c r="BJ681" s="19">
        <v>125.1</v>
      </c>
      <c r="BK681" s="19">
        <v>123.7</v>
      </c>
      <c r="BL681" s="19">
        <v>121.6</v>
      </c>
      <c r="BM681" s="19">
        <v>124.9</v>
      </c>
      <c r="BN681" s="19">
        <v>125.8</v>
      </c>
      <c r="BO681" s="19">
        <v>130.19999999999999</v>
      </c>
      <c r="BP681" s="19">
        <v>131.30000000000001</v>
      </c>
      <c r="BQ681" s="19">
        <v>131.5</v>
      </c>
      <c r="BR681" s="19">
        <v>131.19999999999999</v>
      </c>
      <c r="BS681" s="19">
        <v>132.69999999999999</v>
      </c>
      <c r="BT681" s="19">
        <v>136.69999999999999</v>
      </c>
      <c r="BU681" s="19">
        <v>142.30000000000001</v>
      </c>
      <c r="BV681" s="19">
        <v>142.30000000000001</v>
      </c>
      <c r="BW681" s="19">
        <v>143.69999999999999</v>
      </c>
      <c r="BX681" s="19">
        <v>145.30000000000001</v>
      </c>
      <c r="BY681" s="19">
        <v>146</v>
      </c>
      <c r="BZ681" s="19">
        <v>145.69999999999999</v>
      </c>
      <c r="CA681" s="19">
        <v>143.69999999999999</v>
      </c>
      <c r="CB681" s="19">
        <v>144.30000000000001</v>
      </c>
      <c r="CC681" s="19">
        <v>144.1</v>
      </c>
      <c r="CD681" s="19">
        <v>148</v>
      </c>
      <c r="CE681" s="19">
        <v>148.80000000000001</v>
      </c>
      <c r="CF681" s="19">
        <v>146.80000000000001</v>
      </c>
      <c r="CG681" s="19">
        <v>148.5</v>
      </c>
      <c r="CH681" s="19">
        <v>148.4</v>
      </c>
      <c r="CI681" s="19">
        <v>150.30000000000001</v>
      </c>
      <c r="CJ681" s="19">
        <v>150.4</v>
      </c>
      <c r="CK681" s="19">
        <v>149.4</v>
      </c>
      <c r="CL681" s="19">
        <v>149.4</v>
      </c>
      <c r="CM681" s="19">
        <v>147</v>
      </c>
      <c r="CN681" s="19">
        <v>149.5</v>
      </c>
      <c r="CO681" s="19">
        <v>149.5</v>
      </c>
      <c r="CP681" s="19">
        <v>151.1</v>
      </c>
      <c r="CQ681" s="19">
        <v>149.4</v>
      </c>
      <c r="CR681" s="19">
        <v>150.19999999999999</v>
      </c>
      <c r="CS681" s="19">
        <v>150.6</v>
      </c>
      <c r="CT681" s="19">
        <v>149.9</v>
      </c>
      <c r="CU681" s="19">
        <v>149.6</v>
      </c>
      <c r="CV681" s="19">
        <v>149.6</v>
      </c>
      <c r="CW681" s="19">
        <v>145.6</v>
      </c>
      <c r="CX681" s="19">
        <v>145.9</v>
      </c>
      <c r="CY681" s="19">
        <v>144.6</v>
      </c>
      <c r="CZ681" s="19">
        <v>148</v>
      </c>
      <c r="DA681" s="19">
        <v>147.69999999999999</v>
      </c>
      <c r="DB681" s="19">
        <v>151.9</v>
      </c>
      <c r="DC681" s="19">
        <v>152.69999999999999</v>
      </c>
      <c r="DD681" s="19">
        <v>155.1</v>
      </c>
      <c r="DE681" s="19">
        <v>156.9</v>
      </c>
      <c r="DF681" s="19">
        <v>158.4</v>
      </c>
      <c r="DG681" s="19">
        <v>159.80000000000001</v>
      </c>
      <c r="DH681" s="19">
        <v>159.80000000000001</v>
      </c>
      <c r="DI681" s="19">
        <v>160.19999999999999</v>
      </c>
      <c r="DJ681" s="19">
        <v>161.9</v>
      </c>
      <c r="DK681" s="19">
        <v>164.4</v>
      </c>
      <c r="DL681" s="19">
        <v>167.4</v>
      </c>
      <c r="DM681" s="19">
        <v>168.8</v>
      </c>
      <c r="DN681" s="19">
        <v>167.9</v>
      </c>
      <c r="DO681" s="19">
        <v>178</v>
      </c>
      <c r="DP681" s="19">
        <v>179.8</v>
      </c>
      <c r="DQ681" s="19">
        <v>179.7</v>
      </c>
      <c r="DR681" s="19">
        <v>180.7</v>
      </c>
      <c r="DS681" s="19">
        <v>181.9</v>
      </c>
      <c r="DT681" s="19">
        <v>180.6</v>
      </c>
      <c r="DU681" s="19">
        <v>180.8</v>
      </c>
      <c r="DV681" s="19">
        <v>182.9</v>
      </c>
      <c r="DW681" s="19">
        <v>182.2</v>
      </c>
    </row>
    <row r="682" spans="1:127">
      <c r="A682" s="17" t="s">
        <v>1957</v>
      </c>
      <c r="B682" s="17" t="s">
        <v>1958</v>
      </c>
      <c r="C682" s="18">
        <v>4.5999999999999999E-3</v>
      </c>
      <c r="D682" s="19">
        <v>100.5</v>
      </c>
      <c r="E682" s="19">
        <v>109.5</v>
      </c>
      <c r="F682" s="19">
        <v>111.1</v>
      </c>
      <c r="G682" s="19">
        <v>110.7</v>
      </c>
      <c r="H682" s="19">
        <v>110.9</v>
      </c>
      <c r="I682" s="19">
        <v>110.9</v>
      </c>
      <c r="J682" s="19">
        <v>110</v>
      </c>
      <c r="K682" s="19">
        <v>111.2</v>
      </c>
      <c r="L682" s="19">
        <v>111</v>
      </c>
      <c r="M682" s="19">
        <v>111</v>
      </c>
      <c r="N682" s="19">
        <v>111</v>
      </c>
      <c r="O682" s="19">
        <v>111</v>
      </c>
      <c r="P682" s="19">
        <v>114.6</v>
      </c>
      <c r="Q682" s="19">
        <v>115</v>
      </c>
      <c r="R682" s="19">
        <v>116.9</v>
      </c>
      <c r="S682" s="19">
        <v>116.7</v>
      </c>
      <c r="T682" s="19">
        <v>117.9</v>
      </c>
      <c r="U682" s="19">
        <v>118.9</v>
      </c>
      <c r="V682" s="19">
        <v>117.7</v>
      </c>
      <c r="W682" s="19">
        <v>118.3</v>
      </c>
      <c r="X682" s="19">
        <v>118.1</v>
      </c>
      <c r="Y682" s="19">
        <v>117.7</v>
      </c>
      <c r="Z682" s="19">
        <v>118.1</v>
      </c>
      <c r="AA682" s="19">
        <v>117.6</v>
      </c>
      <c r="AB682" s="19">
        <v>128.4</v>
      </c>
      <c r="AC682" s="19">
        <v>128.4</v>
      </c>
      <c r="AD682" s="19">
        <v>128.6</v>
      </c>
      <c r="AE682" s="19">
        <v>128.80000000000001</v>
      </c>
      <c r="AF682" s="19">
        <v>129.4</v>
      </c>
      <c r="AG682" s="19">
        <v>128.9</v>
      </c>
      <c r="AH682" s="19">
        <v>129.6</v>
      </c>
      <c r="AI682" s="19">
        <v>129.80000000000001</v>
      </c>
      <c r="AJ682" s="19">
        <v>130.4</v>
      </c>
      <c r="AK682" s="19">
        <v>129.9</v>
      </c>
      <c r="AL682" s="19">
        <v>130</v>
      </c>
      <c r="AM682" s="19">
        <v>130</v>
      </c>
      <c r="AN682" s="19">
        <v>127.4</v>
      </c>
      <c r="AO682" s="19">
        <v>127.6</v>
      </c>
      <c r="AP682" s="19">
        <v>127.3</v>
      </c>
      <c r="AQ682" s="19">
        <v>128.1</v>
      </c>
      <c r="AR682" s="19">
        <v>128.1</v>
      </c>
      <c r="AS682" s="19">
        <v>128.1</v>
      </c>
      <c r="AT682" s="19">
        <v>128</v>
      </c>
      <c r="AU682" s="19">
        <v>140.6</v>
      </c>
      <c r="AV682" s="19">
        <v>141.30000000000001</v>
      </c>
      <c r="AW682" s="19">
        <v>138.19999999999999</v>
      </c>
      <c r="AX682" s="19">
        <v>132.6</v>
      </c>
      <c r="AY682" s="19">
        <v>140.1</v>
      </c>
      <c r="AZ682" s="19">
        <v>139.4</v>
      </c>
      <c r="BA682" s="19">
        <v>138.5</v>
      </c>
      <c r="BB682" s="19">
        <v>137.80000000000001</v>
      </c>
      <c r="BC682" s="19">
        <v>143.6</v>
      </c>
      <c r="BD682" s="19">
        <v>137.80000000000001</v>
      </c>
      <c r="BE682" s="19">
        <v>140.19999999999999</v>
      </c>
      <c r="BF682" s="19">
        <v>133.6</v>
      </c>
      <c r="BG682" s="19">
        <v>132.5</v>
      </c>
      <c r="BH682" s="19">
        <v>132.6</v>
      </c>
      <c r="BI682" s="19">
        <v>137.5</v>
      </c>
      <c r="BJ682" s="19">
        <v>139.30000000000001</v>
      </c>
      <c r="BK682" s="19">
        <v>144.9</v>
      </c>
      <c r="BL682" s="19">
        <v>137.5</v>
      </c>
      <c r="BM682" s="19">
        <v>133.5</v>
      </c>
      <c r="BN682" s="19">
        <v>131.4</v>
      </c>
      <c r="BO682" s="19">
        <v>135.6</v>
      </c>
      <c r="BP682" s="19">
        <v>144.9</v>
      </c>
      <c r="BQ682" s="19">
        <v>133.6</v>
      </c>
      <c r="BR682" s="19">
        <v>139.5</v>
      </c>
      <c r="BS682" s="19">
        <v>138.69999999999999</v>
      </c>
      <c r="BT682" s="19">
        <v>133.30000000000001</v>
      </c>
      <c r="BU682" s="19">
        <v>143.9</v>
      </c>
      <c r="BV682" s="19">
        <v>135.6</v>
      </c>
      <c r="BW682" s="19">
        <v>138.5</v>
      </c>
      <c r="BX682" s="19">
        <v>143.19999999999999</v>
      </c>
      <c r="BY682" s="19">
        <v>138.1</v>
      </c>
      <c r="BZ682" s="19">
        <v>146.19999999999999</v>
      </c>
      <c r="CA682" s="19">
        <v>141.9</v>
      </c>
      <c r="CB682" s="19">
        <v>149.4</v>
      </c>
      <c r="CC682" s="19">
        <v>150.4</v>
      </c>
      <c r="CD682" s="19">
        <v>149.19999999999999</v>
      </c>
      <c r="CE682" s="19">
        <v>148.5</v>
      </c>
      <c r="CF682" s="19">
        <v>151.4</v>
      </c>
      <c r="CG682" s="19">
        <v>147.6</v>
      </c>
      <c r="CH682" s="19">
        <v>151.9</v>
      </c>
      <c r="CI682" s="19">
        <v>147.19999999999999</v>
      </c>
      <c r="CJ682" s="19">
        <v>147.80000000000001</v>
      </c>
      <c r="CK682" s="19">
        <v>147.80000000000001</v>
      </c>
      <c r="CL682" s="19">
        <v>152.5</v>
      </c>
      <c r="CM682" s="19">
        <v>152.19999999999999</v>
      </c>
      <c r="CN682" s="19">
        <v>148.1</v>
      </c>
      <c r="CO682" s="19">
        <v>148.1</v>
      </c>
      <c r="CP682" s="19">
        <v>146.80000000000001</v>
      </c>
      <c r="CQ682" s="19">
        <v>147.9</v>
      </c>
      <c r="CR682" s="19">
        <v>147.1</v>
      </c>
      <c r="CS682" s="19">
        <v>150.80000000000001</v>
      </c>
      <c r="CT682" s="19">
        <v>146.6</v>
      </c>
      <c r="CU682" s="19">
        <v>146.6</v>
      </c>
      <c r="CV682" s="19">
        <v>146.6</v>
      </c>
      <c r="CW682" s="19">
        <v>145.69999999999999</v>
      </c>
      <c r="CX682" s="19">
        <v>150.80000000000001</v>
      </c>
      <c r="CY682" s="19">
        <v>140</v>
      </c>
      <c r="CZ682" s="19">
        <v>144.5</v>
      </c>
      <c r="DA682" s="19">
        <v>150.5</v>
      </c>
      <c r="DB682" s="19">
        <v>142.5</v>
      </c>
      <c r="DC682" s="19">
        <v>141.80000000000001</v>
      </c>
      <c r="DD682" s="19">
        <v>151.4</v>
      </c>
      <c r="DE682" s="19">
        <v>154.1</v>
      </c>
      <c r="DF682" s="19">
        <v>155.69999999999999</v>
      </c>
      <c r="DG682" s="19">
        <v>157.4</v>
      </c>
      <c r="DH682" s="19">
        <v>159</v>
      </c>
      <c r="DI682" s="19">
        <v>158.69999999999999</v>
      </c>
      <c r="DJ682" s="19">
        <v>159.19999999999999</v>
      </c>
      <c r="DK682" s="19">
        <v>170.4</v>
      </c>
      <c r="DL682" s="19">
        <v>168.2</v>
      </c>
      <c r="DM682" s="19">
        <v>165.7</v>
      </c>
      <c r="DN682" s="19">
        <v>165.5</v>
      </c>
      <c r="DO682" s="19">
        <v>167.3</v>
      </c>
      <c r="DP682" s="19">
        <v>166.7</v>
      </c>
      <c r="DQ682" s="19">
        <v>166.5</v>
      </c>
      <c r="DR682" s="19">
        <v>170.5</v>
      </c>
      <c r="DS682" s="19">
        <v>170.3</v>
      </c>
      <c r="DT682" s="19">
        <v>173.1</v>
      </c>
      <c r="DU682" s="19">
        <v>172.2</v>
      </c>
      <c r="DV682" s="19">
        <v>172.2</v>
      </c>
      <c r="DW682" s="19">
        <v>172.7</v>
      </c>
    </row>
    <row r="683" spans="1:127">
      <c r="A683" s="17" t="s">
        <v>1959</v>
      </c>
      <c r="B683" s="17" t="s">
        <v>1960</v>
      </c>
      <c r="C683" s="18">
        <v>0.23573</v>
      </c>
      <c r="D683" s="19">
        <v>100.2</v>
      </c>
      <c r="E683" s="19">
        <v>100.6</v>
      </c>
      <c r="F683" s="19">
        <v>101.1</v>
      </c>
      <c r="G683" s="19">
        <v>102.2</v>
      </c>
      <c r="H683" s="19">
        <v>103.7</v>
      </c>
      <c r="I683" s="19">
        <v>104.3</v>
      </c>
      <c r="J683" s="19">
        <v>103</v>
      </c>
      <c r="K683" s="19">
        <v>103.4</v>
      </c>
      <c r="L683" s="19">
        <v>103.3</v>
      </c>
      <c r="M683" s="19">
        <v>104.8</v>
      </c>
      <c r="N683" s="19">
        <v>105.9</v>
      </c>
      <c r="O683" s="19">
        <v>106.4</v>
      </c>
      <c r="P683" s="19">
        <v>109.1</v>
      </c>
      <c r="Q683" s="19">
        <v>111.8</v>
      </c>
      <c r="R683" s="19">
        <v>110.2</v>
      </c>
      <c r="S683" s="19">
        <v>108.7</v>
      </c>
      <c r="T683" s="19">
        <v>109.7</v>
      </c>
      <c r="U683" s="19">
        <v>110.7</v>
      </c>
      <c r="V683" s="19">
        <v>112.3</v>
      </c>
      <c r="W683" s="19">
        <v>114.8</v>
      </c>
      <c r="X683" s="19">
        <v>112.8</v>
      </c>
      <c r="Y683" s="19">
        <v>114.5</v>
      </c>
      <c r="Z683" s="19">
        <v>115.2</v>
      </c>
      <c r="AA683" s="19">
        <v>115.2</v>
      </c>
      <c r="AB683" s="19">
        <v>117.9</v>
      </c>
      <c r="AC683" s="19">
        <v>116.8</v>
      </c>
      <c r="AD683" s="19">
        <v>117.9</v>
      </c>
      <c r="AE683" s="19">
        <v>118.3</v>
      </c>
      <c r="AF683" s="19">
        <v>116.3</v>
      </c>
      <c r="AG683" s="19">
        <v>117.2</v>
      </c>
      <c r="AH683" s="19">
        <v>118.1</v>
      </c>
      <c r="AI683" s="19">
        <v>117.9</v>
      </c>
      <c r="AJ683" s="19">
        <v>115.3</v>
      </c>
      <c r="AK683" s="19">
        <v>116.4</v>
      </c>
      <c r="AL683" s="19">
        <v>115.9</v>
      </c>
      <c r="AM683" s="19">
        <v>115.2</v>
      </c>
      <c r="AN683" s="19">
        <v>116.8</v>
      </c>
      <c r="AO683" s="19">
        <v>118.5</v>
      </c>
      <c r="AP683" s="19">
        <v>119.9</v>
      </c>
      <c r="AQ683" s="19">
        <v>120.8</v>
      </c>
      <c r="AR683" s="19">
        <v>120.3</v>
      </c>
      <c r="AS683" s="19">
        <v>120.5</v>
      </c>
      <c r="AT683" s="19">
        <v>120.8</v>
      </c>
      <c r="AU683" s="19">
        <v>121</v>
      </c>
      <c r="AV683" s="19">
        <v>121</v>
      </c>
      <c r="AW683" s="19">
        <v>120.2</v>
      </c>
      <c r="AX683" s="19">
        <v>120.8</v>
      </c>
      <c r="AY683" s="19">
        <v>121</v>
      </c>
      <c r="AZ683" s="19">
        <v>121.7</v>
      </c>
      <c r="BA683" s="19">
        <v>121.7</v>
      </c>
      <c r="BB683" s="19">
        <v>119.3</v>
      </c>
      <c r="BC683" s="19">
        <v>118.8</v>
      </c>
      <c r="BD683" s="19">
        <v>118.7</v>
      </c>
      <c r="BE683" s="19">
        <v>118.4</v>
      </c>
      <c r="BF683" s="19">
        <v>121.3</v>
      </c>
      <c r="BG683" s="19">
        <v>120.3</v>
      </c>
      <c r="BH683" s="19">
        <v>120.8</v>
      </c>
      <c r="BI683" s="19">
        <v>121.7</v>
      </c>
      <c r="BJ683" s="19">
        <v>121.3</v>
      </c>
      <c r="BK683" s="19">
        <v>121.1</v>
      </c>
      <c r="BL683" s="19">
        <v>121.7</v>
      </c>
      <c r="BM683" s="19">
        <v>122.1</v>
      </c>
      <c r="BN683" s="19">
        <v>119.2</v>
      </c>
      <c r="BO683" s="19">
        <v>115.4</v>
      </c>
      <c r="BP683" s="19">
        <v>115.2</v>
      </c>
      <c r="BQ683" s="19">
        <v>115.3</v>
      </c>
      <c r="BR683" s="19">
        <v>115.6</v>
      </c>
      <c r="BS683" s="19">
        <v>116.6</v>
      </c>
      <c r="BT683" s="19">
        <v>116.5</v>
      </c>
      <c r="BU683" s="19">
        <v>116.7</v>
      </c>
      <c r="BV683" s="19">
        <v>117</v>
      </c>
      <c r="BW683" s="19">
        <v>117.2</v>
      </c>
      <c r="BX683" s="19">
        <v>117.3</v>
      </c>
      <c r="BY683" s="19">
        <v>117.3</v>
      </c>
      <c r="BZ683" s="19">
        <v>118</v>
      </c>
      <c r="CA683" s="19">
        <v>118.4</v>
      </c>
      <c r="CB683" s="19">
        <v>118.5</v>
      </c>
      <c r="CC683" s="19">
        <v>118.2</v>
      </c>
      <c r="CD683" s="19">
        <v>118.3</v>
      </c>
      <c r="CE683" s="19">
        <v>118.3</v>
      </c>
      <c r="CF683" s="19">
        <v>117.7</v>
      </c>
      <c r="CG683" s="19">
        <v>117.3</v>
      </c>
      <c r="CH683" s="19">
        <v>116.5</v>
      </c>
      <c r="CI683" s="19">
        <v>116.8</v>
      </c>
      <c r="CJ683" s="19">
        <v>117.6</v>
      </c>
      <c r="CK683" s="19">
        <v>117.5</v>
      </c>
      <c r="CL683" s="19">
        <v>117.6</v>
      </c>
      <c r="CM683" s="19">
        <v>117.5</v>
      </c>
      <c r="CN683" s="19">
        <v>117.5</v>
      </c>
      <c r="CO683" s="19">
        <v>116.8</v>
      </c>
      <c r="CP683" s="19">
        <v>117</v>
      </c>
      <c r="CQ683" s="19">
        <v>117.9</v>
      </c>
      <c r="CR683" s="19">
        <v>116</v>
      </c>
      <c r="CS683" s="19">
        <v>116.6</v>
      </c>
      <c r="CT683" s="19">
        <v>115.9</v>
      </c>
      <c r="CU683" s="19">
        <v>116.4</v>
      </c>
      <c r="CV683" s="19">
        <v>117</v>
      </c>
      <c r="CW683" s="19">
        <v>117.1</v>
      </c>
      <c r="CX683" s="19">
        <v>118.1</v>
      </c>
      <c r="CY683" s="19">
        <v>116.3</v>
      </c>
      <c r="CZ683" s="19">
        <v>116.8</v>
      </c>
      <c r="DA683" s="19">
        <v>117.9</v>
      </c>
      <c r="DB683" s="19">
        <v>119.3</v>
      </c>
      <c r="DC683" s="19">
        <v>117.8</v>
      </c>
      <c r="DD683" s="19">
        <v>115.4</v>
      </c>
      <c r="DE683" s="19">
        <v>115.6</v>
      </c>
      <c r="DF683" s="19">
        <v>117.3</v>
      </c>
      <c r="DG683" s="19">
        <v>116.4</v>
      </c>
      <c r="DH683" s="19">
        <v>116.5</v>
      </c>
      <c r="DI683" s="19">
        <v>115.8</v>
      </c>
      <c r="DJ683" s="19">
        <v>117.5</v>
      </c>
      <c r="DK683" s="19">
        <v>120</v>
      </c>
      <c r="DL683" s="19">
        <v>120.7</v>
      </c>
      <c r="DM683" s="19">
        <v>121.9</v>
      </c>
      <c r="DN683" s="19">
        <v>123.8</v>
      </c>
      <c r="DO683" s="19">
        <v>123.1</v>
      </c>
      <c r="DP683" s="19">
        <v>123.8</v>
      </c>
      <c r="DQ683" s="19">
        <v>125.6</v>
      </c>
      <c r="DR683" s="19">
        <v>125.1</v>
      </c>
      <c r="DS683" s="19">
        <v>127.2</v>
      </c>
      <c r="DT683" s="19">
        <v>129.4</v>
      </c>
      <c r="DU683" s="19">
        <v>129.69999999999999</v>
      </c>
      <c r="DV683" s="19">
        <v>131.69999999999999</v>
      </c>
      <c r="DW683" s="19">
        <v>132.1</v>
      </c>
    </row>
    <row r="684" spans="1:127">
      <c r="A684" s="17" t="s">
        <v>1961</v>
      </c>
      <c r="B684" s="17" t="s">
        <v>1962</v>
      </c>
      <c r="C684" s="18">
        <v>4.299E-2</v>
      </c>
      <c r="D684" s="19">
        <v>98.8</v>
      </c>
      <c r="E684" s="19">
        <v>98.9</v>
      </c>
      <c r="F684" s="19">
        <v>98.9</v>
      </c>
      <c r="G684" s="19">
        <v>98.9</v>
      </c>
      <c r="H684" s="19">
        <v>98.9</v>
      </c>
      <c r="I684" s="19">
        <v>99.9</v>
      </c>
      <c r="J684" s="19">
        <v>99.9</v>
      </c>
      <c r="K684" s="19">
        <v>99.9</v>
      </c>
      <c r="L684" s="19">
        <v>99.9</v>
      </c>
      <c r="M684" s="19">
        <v>99.9</v>
      </c>
      <c r="N684" s="19">
        <v>99.9</v>
      </c>
      <c r="O684" s="19">
        <v>99.9</v>
      </c>
      <c r="P684" s="19">
        <v>100.4</v>
      </c>
      <c r="Q684" s="19">
        <v>105.3</v>
      </c>
      <c r="R684" s="19">
        <v>105.3</v>
      </c>
      <c r="S684" s="19">
        <v>105.3</v>
      </c>
      <c r="T684" s="19">
        <v>106.1</v>
      </c>
      <c r="U684" s="19">
        <v>111</v>
      </c>
      <c r="V684" s="19">
        <v>114.8</v>
      </c>
      <c r="W684" s="19">
        <v>115.3</v>
      </c>
      <c r="X684" s="19">
        <v>115.3</v>
      </c>
      <c r="Y684" s="19">
        <v>120.7</v>
      </c>
      <c r="Z684" s="19">
        <v>120.7</v>
      </c>
      <c r="AA684" s="19">
        <v>121.6</v>
      </c>
      <c r="AB684" s="19">
        <v>124.7</v>
      </c>
      <c r="AC684" s="19">
        <v>124.7</v>
      </c>
      <c r="AD684" s="19">
        <v>125.2</v>
      </c>
      <c r="AE684" s="19">
        <v>125.2</v>
      </c>
      <c r="AF684" s="19">
        <v>118.6</v>
      </c>
      <c r="AG684" s="19">
        <v>118.6</v>
      </c>
      <c r="AH684" s="19">
        <v>117.3</v>
      </c>
      <c r="AI684" s="19">
        <v>119.5</v>
      </c>
      <c r="AJ684" s="19">
        <v>119.5</v>
      </c>
      <c r="AK684" s="19">
        <v>119.8</v>
      </c>
      <c r="AL684" s="19">
        <v>119.8</v>
      </c>
      <c r="AM684" s="19">
        <v>120.1</v>
      </c>
      <c r="AN684" s="19">
        <v>117.9</v>
      </c>
      <c r="AO684" s="19">
        <v>118.3</v>
      </c>
      <c r="AP684" s="19">
        <v>118.5</v>
      </c>
      <c r="AQ684" s="19">
        <v>119.1</v>
      </c>
      <c r="AR684" s="19">
        <v>119.1</v>
      </c>
      <c r="AS684" s="19">
        <v>119.1</v>
      </c>
      <c r="AT684" s="19">
        <v>119.1</v>
      </c>
      <c r="AU684" s="19">
        <v>121.5</v>
      </c>
      <c r="AV684" s="19">
        <v>122.3</v>
      </c>
      <c r="AW684" s="19">
        <v>122.7</v>
      </c>
      <c r="AX684" s="19">
        <v>122.3</v>
      </c>
      <c r="AY684" s="19">
        <v>122.3</v>
      </c>
      <c r="AZ684" s="19">
        <v>122.3</v>
      </c>
      <c r="BA684" s="19">
        <v>122.3</v>
      </c>
      <c r="BB684" s="19">
        <v>122.3</v>
      </c>
      <c r="BC684" s="19">
        <v>122.3</v>
      </c>
      <c r="BD684" s="19">
        <v>122.3</v>
      </c>
      <c r="BE684" s="19">
        <v>122.3</v>
      </c>
      <c r="BF684" s="19">
        <v>124</v>
      </c>
      <c r="BG684" s="19">
        <v>124</v>
      </c>
      <c r="BH684" s="19">
        <v>124.3</v>
      </c>
      <c r="BI684" s="19">
        <v>124.3</v>
      </c>
      <c r="BJ684" s="19">
        <v>124.3</v>
      </c>
      <c r="BK684" s="19">
        <v>122.5</v>
      </c>
      <c r="BL684" s="19">
        <v>122.5</v>
      </c>
      <c r="BM684" s="19">
        <v>123.2</v>
      </c>
      <c r="BN684" s="19">
        <v>123.2</v>
      </c>
      <c r="BO684" s="19">
        <v>115.8</v>
      </c>
      <c r="BP684" s="19">
        <v>115.8</v>
      </c>
      <c r="BQ684" s="19">
        <v>119.8</v>
      </c>
      <c r="BR684" s="19">
        <v>119.8</v>
      </c>
      <c r="BS684" s="19">
        <v>119.1</v>
      </c>
      <c r="BT684" s="19">
        <v>115.1</v>
      </c>
      <c r="BU684" s="19">
        <v>115.1</v>
      </c>
      <c r="BV684" s="19">
        <v>114.1</v>
      </c>
      <c r="BW684" s="19">
        <v>115</v>
      </c>
      <c r="BX684" s="19">
        <v>115</v>
      </c>
      <c r="BY684" s="19">
        <v>115</v>
      </c>
      <c r="BZ684" s="19">
        <v>115</v>
      </c>
      <c r="CA684" s="19">
        <v>115</v>
      </c>
      <c r="CB684" s="19">
        <v>115</v>
      </c>
      <c r="CC684" s="19">
        <v>115</v>
      </c>
      <c r="CD684" s="19">
        <v>115</v>
      </c>
      <c r="CE684" s="19">
        <v>115</v>
      </c>
      <c r="CF684" s="19">
        <v>115</v>
      </c>
      <c r="CG684" s="19">
        <v>115</v>
      </c>
      <c r="CH684" s="19">
        <v>115</v>
      </c>
      <c r="CI684" s="19">
        <v>115</v>
      </c>
      <c r="CJ684" s="19">
        <v>115</v>
      </c>
      <c r="CK684" s="19">
        <v>115</v>
      </c>
      <c r="CL684" s="19">
        <v>117.3</v>
      </c>
      <c r="CM684" s="19">
        <v>117.3</v>
      </c>
      <c r="CN684" s="19">
        <v>115.8</v>
      </c>
      <c r="CO684" s="19">
        <v>115.8</v>
      </c>
      <c r="CP684" s="19">
        <v>115.8</v>
      </c>
      <c r="CQ684" s="19">
        <v>116.2</v>
      </c>
      <c r="CR684" s="19">
        <v>112.9</v>
      </c>
      <c r="CS684" s="19">
        <v>112.9</v>
      </c>
      <c r="CT684" s="19">
        <v>113</v>
      </c>
      <c r="CU684" s="19">
        <v>113</v>
      </c>
      <c r="CV684" s="19">
        <v>113</v>
      </c>
      <c r="CW684" s="19">
        <v>113.4</v>
      </c>
      <c r="CX684" s="19">
        <v>113.7</v>
      </c>
      <c r="CY684" s="19">
        <v>113.7</v>
      </c>
      <c r="CZ684" s="19">
        <v>113.4</v>
      </c>
      <c r="DA684" s="19">
        <v>114.3</v>
      </c>
      <c r="DB684" s="19">
        <v>114.2</v>
      </c>
      <c r="DC684" s="19">
        <v>114.3</v>
      </c>
      <c r="DD684" s="19">
        <v>113.8</v>
      </c>
      <c r="DE684" s="19">
        <v>114</v>
      </c>
      <c r="DF684" s="19">
        <v>112.3</v>
      </c>
      <c r="DG684" s="19">
        <v>111.4</v>
      </c>
      <c r="DH684" s="19">
        <v>112.9</v>
      </c>
      <c r="DI684" s="19">
        <v>113.9</v>
      </c>
      <c r="DJ684" s="19">
        <v>114.1</v>
      </c>
      <c r="DK684" s="19">
        <v>114.1</v>
      </c>
      <c r="DL684" s="19">
        <v>114.1</v>
      </c>
      <c r="DM684" s="19">
        <v>114.3</v>
      </c>
      <c r="DN684" s="19">
        <v>114.3</v>
      </c>
      <c r="DO684" s="19">
        <v>114.3</v>
      </c>
      <c r="DP684" s="19">
        <v>114.1</v>
      </c>
      <c r="DQ684" s="19">
        <v>116.3</v>
      </c>
      <c r="DR684" s="19">
        <v>117.5</v>
      </c>
      <c r="DS684" s="19">
        <v>122</v>
      </c>
      <c r="DT684" s="19">
        <v>124.6</v>
      </c>
      <c r="DU684" s="19">
        <v>124.9</v>
      </c>
      <c r="DV684" s="19">
        <v>125.7</v>
      </c>
      <c r="DW684" s="19">
        <v>125.3</v>
      </c>
    </row>
    <row r="685" spans="1:127">
      <c r="A685" s="17" t="s">
        <v>1963</v>
      </c>
      <c r="B685" s="17" t="s">
        <v>1964</v>
      </c>
      <c r="C685" s="18">
        <v>3.8999999999999999E-4</v>
      </c>
      <c r="D685" s="19">
        <v>102</v>
      </c>
      <c r="E685" s="19">
        <v>99.8</v>
      </c>
      <c r="F685" s="19">
        <v>104.6</v>
      </c>
      <c r="G685" s="19">
        <v>102.9</v>
      </c>
      <c r="H685" s="19">
        <v>105</v>
      </c>
      <c r="I685" s="19">
        <v>105.1</v>
      </c>
      <c r="J685" s="19">
        <v>107.2</v>
      </c>
      <c r="K685" s="19">
        <v>107.6</v>
      </c>
      <c r="L685" s="19">
        <v>109.9</v>
      </c>
      <c r="M685" s="19">
        <v>112.6</v>
      </c>
      <c r="N685" s="19">
        <v>112.8</v>
      </c>
      <c r="O685" s="19">
        <v>114.8</v>
      </c>
      <c r="P685" s="19">
        <v>121.3</v>
      </c>
      <c r="Q685" s="19">
        <v>122.9</v>
      </c>
      <c r="R685" s="19">
        <v>114.8</v>
      </c>
      <c r="S685" s="19">
        <v>114</v>
      </c>
      <c r="T685" s="19">
        <v>114.2</v>
      </c>
      <c r="U685" s="19">
        <v>114.7</v>
      </c>
      <c r="V685" s="19">
        <v>118.5</v>
      </c>
      <c r="W685" s="19">
        <v>114.1</v>
      </c>
      <c r="X685" s="19">
        <v>113.3</v>
      </c>
      <c r="Y685" s="19">
        <v>115.2</v>
      </c>
      <c r="Z685" s="19">
        <v>117.6</v>
      </c>
      <c r="AA685" s="19">
        <v>117.6</v>
      </c>
      <c r="AB685" s="19">
        <v>122.4</v>
      </c>
      <c r="AC685" s="19">
        <v>125.6</v>
      </c>
      <c r="AD685" s="19">
        <v>125.5</v>
      </c>
      <c r="AE685" s="19">
        <v>123.5</v>
      </c>
      <c r="AF685" s="19">
        <v>122.9</v>
      </c>
      <c r="AG685" s="19">
        <v>122</v>
      </c>
      <c r="AH685" s="19">
        <v>120.7</v>
      </c>
      <c r="AI685" s="19">
        <v>122.6</v>
      </c>
      <c r="AJ685" s="19">
        <v>122.1</v>
      </c>
      <c r="AK685" s="19">
        <v>121</v>
      </c>
      <c r="AL685" s="19">
        <v>124</v>
      </c>
      <c r="AM685" s="19">
        <v>120.4</v>
      </c>
      <c r="AN685" s="19">
        <v>122.3</v>
      </c>
      <c r="AO685" s="19">
        <v>126.1</v>
      </c>
      <c r="AP685" s="19">
        <v>123</v>
      </c>
      <c r="AQ685" s="19">
        <v>124</v>
      </c>
      <c r="AR685" s="19">
        <v>123.1</v>
      </c>
      <c r="AS685" s="19">
        <v>119.6</v>
      </c>
      <c r="AT685" s="19">
        <v>121.9</v>
      </c>
      <c r="AU685" s="19">
        <v>121.3</v>
      </c>
      <c r="AV685" s="19">
        <v>119.3</v>
      </c>
      <c r="AW685" s="19">
        <v>116.8</v>
      </c>
      <c r="AX685" s="19">
        <v>118.6</v>
      </c>
      <c r="AY685" s="19">
        <v>121.1</v>
      </c>
      <c r="AZ685" s="19">
        <v>120.4</v>
      </c>
      <c r="BA685" s="19">
        <v>119.5</v>
      </c>
      <c r="BB685" s="19">
        <v>115.8</v>
      </c>
      <c r="BC685" s="19">
        <v>116.8</v>
      </c>
      <c r="BD685" s="19">
        <v>118.3</v>
      </c>
      <c r="BE685" s="19">
        <v>118</v>
      </c>
      <c r="BF685" s="19">
        <v>119.7</v>
      </c>
      <c r="BG685" s="19">
        <v>120.7</v>
      </c>
      <c r="BH685" s="19">
        <v>120.4</v>
      </c>
      <c r="BI685" s="19">
        <v>121.9</v>
      </c>
      <c r="BJ685" s="19">
        <v>122.1</v>
      </c>
      <c r="BK685" s="19">
        <v>122.1</v>
      </c>
      <c r="BL685" s="19">
        <v>122.1</v>
      </c>
      <c r="BM685" s="19">
        <v>121.1</v>
      </c>
      <c r="BN685" s="19">
        <v>121.1</v>
      </c>
      <c r="BO685" s="19">
        <v>122.1</v>
      </c>
      <c r="BP685" s="19">
        <v>122.2</v>
      </c>
      <c r="BQ685" s="19">
        <v>122.2</v>
      </c>
      <c r="BR685" s="19">
        <v>122.2</v>
      </c>
      <c r="BS685" s="19">
        <v>122.2</v>
      </c>
      <c r="BT685" s="19">
        <v>123.1</v>
      </c>
      <c r="BU685" s="19">
        <v>123.1</v>
      </c>
      <c r="BV685" s="19">
        <v>123.1</v>
      </c>
      <c r="BW685" s="19">
        <v>123.1</v>
      </c>
      <c r="BX685" s="19">
        <v>123.1</v>
      </c>
      <c r="BY685" s="19">
        <v>123.1</v>
      </c>
      <c r="BZ685" s="19">
        <v>123.2</v>
      </c>
      <c r="CA685" s="19">
        <v>123.2</v>
      </c>
      <c r="CB685" s="19">
        <v>123.2</v>
      </c>
      <c r="CC685" s="19">
        <v>123.2</v>
      </c>
      <c r="CD685" s="19">
        <v>123.2</v>
      </c>
      <c r="CE685" s="19">
        <v>122.5</v>
      </c>
      <c r="CF685" s="19">
        <v>121.3</v>
      </c>
      <c r="CG685" s="19">
        <v>121.6</v>
      </c>
      <c r="CH685" s="19">
        <v>121.7</v>
      </c>
      <c r="CI685" s="19">
        <v>121.8</v>
      </c>
      <c r="CJ685" s="19">
        <v>121.8</v>
      </c>
      <c r="CK685" s="19">
        <v>121.4</v>
      </c>
      <c r="CL685" s="19">
        <v>119.3</v>
      </c>
      <c r="CM685" s="19">
        <v>118.9</v>
      </c>
      <c r="CN685" s="19">
        <v>118.9</v>
      </c>
      <c r="CO685" s="19">
        <v>118.9</v>
      </c>
      <c r="CP685" s="19">
        <v>118.9</v>
      </c>
      <c r="CQ685" s="19">
        <v>118.9</v>
      </c>
      <c r="CR685" s="19">
        <v>118.9</v>
      </c>
      <c r="CS685" s="19">
        <v>119.2</v>
      </c>
      <c r="CT685" s="19">
        <v>113.8</v>
      </c>
      <c r="CU685" s="19">
        <v>113.7</v>
      </c>
      <c r="CV685" s="19">
        <v>111.8</v>
      </c>
      <c r="CW685" s="19">
        <v>111.9</v>
      </c>
      <c r="CX685" s="19">
        <v>113.7</v>
      </c>
      <c r="CY685" s="19">
        <v>113</v>
      </c>
      <c r="CZ685" s="19">
        <v>113.2</v>
      </c>
      <c r="DA685" s="19">
        <v>111.4</v>
      </c>
      <c r="DB685" s="19">
        <v>109</v>
      </c>
      <c r="DC685" s="19">
        <v>109.8</v>
      </c>
      <c r="DD685" s="19">
        <v>109.3</v>
      </c>
      <c r="DE685" s="19">
        <v>110.6</v>
      </c>
      <c r="DF685" s="19">
        <v>111.9</v>
      </c>
      <c r="DG685" s="19">
        <v>112.4</v>
      </c>
      <c r="DH685" s="19">
        <v>112.6</v>
      </c>
      <c r="DI685" s="19">
        <v>113</v>
      </c>
      <c r="DJ685" s="19">
        <v>113.3</v>
      </c>
      <c r="DK685" s="19">
        <v>111</v>
      </c>
      <c r="DL685" s="19">
        <v>112.7</v>
      </c>
      <c r="DM685" s="19">
        <v>114.3</v>
      </c>
      <c r="DN685" s="19">
        <v>114.8</v>
      </c>
      <c r="DO685" s="19">
        <v>115.4</v>
      </c>
      <c r="DP685" s="19">
        <v>115.9</v>
      </c>
      <c r="DQ685" s="19">
        <v>116.3</v>
      </c>
      <c r="DR685" s="19">
        <v>116.3</v>
      </c>
      <c r="DS685" s="19">
        <v>117.5</v>
      </c>
      <c r="DT685" s="19">
        <v>119.1</v>
      </c>
      <c r="DU685" s="19">
        <v>119.5</v>
      </c>
      <c r="DV685" s="19">
        <v>119.7</v>
      </c>
      <c r="DW685" s="19">
        <v>121.7</v>
      </c>
    </row>
    <row r="686" spans="1:127">
      <c r="A686" s="17" t="s">
        <v>1965</v>
      </c>
      <c r="B686" s="17" t="s">
        <v>1966</v>
      </c>
      <c r="C686" s="18">
        <v>2.0699999999999998E-3</v>
      </c>
      <c r="D686" s="19">
        <v>108.7</v>
      </c>
      <c r="E686" s="19">
        <v>108.8</v>
      </c>
      <c r="F686" s="19">
        <v>105.9</v>
      </c>
      <c r="G686" s="19">
        <v>104.6</v>
      </c>
      <c r="H686" s="19">
        <v>110.4</v>
      </c>
      <c r="I686" s="19">
        <v>110.4</v>
      </c>
      <c r="J686" s="19">
        <v>119.3</v>
      </c>
      <c r="K686" s="19">
        <v>120.6</v>
      </c>
      <c r="L686" s="19">
        <v>127.1</v>
      </c>
      <c r="M686" s="19">
        <v>122.1</v>
      </c>
      <c r="N686" s="19">
        <v>140.30000000000001</v>
      </c>
      <c r="O686" s="19">
        <v>140.80000000000001</v>
      </c>
      <c r="P686" s="19">
        <v>133.1</v>
      </c>
      <c r="Q686" s="19">
        <v>138.5</v>
      </c>
      <c r="R686" s="19">
        <v>124.4</v>
      </c>
      <c r="S686" s="19">
        <v>104.7</v>
      </c>
      <c r="T686" s="19">
        <v>104.6</v>
      </c>
      <c r="U686" s="19">
        <v>105.8</v>
      </c>
      <c r="V686" s="19">
        <v>116.4</v>
      </c>
      <c r="W686" s="19">
        <v>109.5</v>
      </c>
      <c r="X686" s="19">
        <v>107.7</v>
      </c>
      <c r="Y686" s="19">
        <v>107.4</v>
      </c>
      <c r="Z686" s="19">
        <v>111.1</v>
      </c>
      <c r="AA686" s="19">
        <v>110.7</v>
      </c>
      <c r="AB686" s="19">
        <v>107.7</v>
      </c>
      <c r="AC686" s="19">
        <v>107.6</v>
      </c>
      <c r="AD686" s="19">
        <v>114.3</v>
      </c>
      <c r="AE686" s="19">
        <v>110.6</v>
      </c>
      <c r="AF686" s="19">
        <v>112.9</v>
      </c>
      <c r="AG686" s="19">
        <v>117.7</v>
      </c>
      <c r="AH686" s="19">
        <v>112.1</v>
      </c>
      <c r="AI686" s="19">
        <v>120.3</v>
      </c>
      <c r="AJ686" s="19">
        <v>103.7</v>
      </c>
      <c r="AK686" s="19">
        <v>109.4</v>
      </c>
      <c r="AL686" s="19">
        <v>113.8</v>
      </c>
      <c r="AM686" s="19">
        <v>110.9</v>
      </c>
      <c r="AN686" s="19">
        <v>110.7</v>
      </c>
      <c r="AO686" s="19">
        <v>111.7</v>
      </c>
      <c r="AP686" s="19">
        <v>111.7</v>
      </c>
      <c r="AQ686" s="19">
        <v>111.7</v>
      </c>
      <c r="AR686" s="19">
        <v>111.7</v>
      </c>
      <c r="AS686" s="19">
        <v>110.7</v>
      </c>
      <c r="AT686" s="19">
        <v>107.4</v>
      </c>
      <c r="AU686" s="19">
        <v>107.9</v>
      </c>
      <c r="AV686" s="19">
        <v>107.9</v>
      </c>
      <c r="AW686" s="19">
        <v>117.1</v>
      </c>
      <c r="AX686" s="19">
        <v>116.9</v>
      </c>
      <c r="AY686" s="19">
        <v>118.4</v>
      </c>
      <c r="AZ686" s="19">
        <v>118.5</v>
      </c>
      <c r="BA686" s="19">
        <v>119.2</v>
      </c>
      <c r="BB686" s="19">
        <v>119.2</v>
      </c>
      <c r="BC686" s="19">
        <v>119.2</v>
      </c>
      <c r="BD686" s="19">
        <v>117.1</v>
      </c>
      <c r="BE686" s="19">
        <v>117.1</v>
      </c>
      <c r="BF686" s="19">
        <v>117.1</v>
      </c>
      <c r="BG686" s="19">
        <v>118.2</v>
      </c>
      <c r="BH686" s="19">
        <v>123.2</v>
      </c>
      <c r="BI686" s="19">
        <v>123.2</v>
      </c>
      <c r="BJ686" s="19">
        <v>124</v>
      </c>
      <c r="BK686" s="19">
        <v>124.9</v>
      </c>
      <c r="BL686" s="19">
        <v>124.9</v>
      </c>
      <c r="BM686" s="19">
        <v>125.7</v>
      </c>
      <c r="BN686" s="19">
        <v>133.6</v>
      </c>
      <c r="BO686" s="19">
        <v>132.80000000000001</v>
      </c>
      <c r="BP686" s="19">
        <v>129.69999999999999</v>
      </c>
      <c r="BQ686" s="19">
        <v>127.2</v>
      </c>
      <c r="BR686" s="19">
        <v>127.2</v>
      </c>
      <c r="BS686" s="19">
        <v>128.5</v>
      </c>
      <c r="BT686" s="19">
        <v>129.30000000000001</v>
      </c>
      <c r="BU686" s="19">
        <v>129.30000000000001</v>
      </c>
      <c r="BV686" s="19">
        <v>129.30000000000001</v>
      </c>
      <c r="BW686" s="19">
        <v>129.30000000000001</v>
      </c>
      <c r="BX686" s="19">
        <v>129.6</v>
      </c>
      <c r="BY686" s="19">
        <v>130.19999999999999</v>
      </c>
      <c r="BZ686" s="19">
        <v>130.1</v>
      </c>
      <c r="CA686" s="19">
        <v>130.1</v>
      </c>
      <c r="CB686" s="19">
        <v>130.1</v>
      </c>
      <c r="CC686" s="19">
        <v>130.1</v>
      </c>
      <c r="CD686" s="19">
        <v>130.1</v>
      </c>
      <c r="CE686" s="19">
        <v>130.1</v>
      </c>
      <c r="CF686" s="19">
        <v>130.1</v>
      </c>
      <c r="CG686" s="19">
        <v>130.1</v>
      </c>
      <c r="CH686" s="19">
        <v>120.8</v>
      </c>
      <c r="CI686" s="19">
        <v>120.8</v>
      </c>
      <c r="CJ686" s="19">
        <v>114.6</v>
      </c>
      <c r="CK686" s="19">
        <v>114.6</v>
      </c>
      <c r="CL686" s="19">
        <v>122.9</v>
      </c>
      <c r="CM686" s="19">
        <v>121.6</v>
      </c>
      <c r="CN686" s="19">
        <v>121.7</v>
      </c>
      <c r="CO686" s="19">
        <v>119.4</v>
      </c>
      <c r="CP686" s="19">
        <v>124.1</v>
      </c>
      <c r="CQ686" s="19">
        <v>123.2</v>
      </c>
      <c r="CR686" s="19">
        <v>125</v>
      </c>
      <c r="CS686" s="19">
        <v>125</v>
      </c>
      <c r="CT686" s="19">
        <v>125</v>
      </c>
      <c r="CU686" s="19">
        <v>125</v>
      </c>
      <c r="CV686" s="19">
        <v>125</v>
      </c>
      <c r="CW686" s="19">
        <v>125</v>
      </c>
      <c r="CX686" s="19">
        <v>125.6</v>
      </c>
      <c r="CY686" s="19">
        <v>123.7</v>
      </c>
      <c r="CZ686" s="19">
        <v>125.3</v>
      </c>
      <c r="DA686" s="19">
        <v>122.7</v>
      </c>
      <c r="DB686" s="19">
        <v>122.7</v>
      </c>
      <c r="DC686" s="19">
        <v>115.6</v>
      </c>
      <c r="DD686" s="19">
        <v>115.6</v>
      </c>
      <c r="DE686" s="19">
        <v>115.6</v>
      </c>
      <c r="DF686" s="19">
        <v>115.6</v>
      </c>
      <c r="DG686" s="19">
        <v>116.3</v>
      </c>
      <c r="DH686" s="19">
        <v>131.4</v>
      </c>
      <c r="DI686" s="19">
        <v>131.4</v>
      </c>
      <c r="DJ686" s="19">
        <v>133.80000000000001</v>
      </c>
      <c r="DK686" s="19">
        <v>133.80000000000001</v>
      </c>
      <c r="DL686" s="19">
        <v>133.80000000000001</v>
      </c>
      <c r="DM686" s="19">
        <v>134.1</v>
      </c>
      <c r="DN686" s="19">
        <v>137.1</v>
      </c>
      <c r="DO686" s="19">
        <v>137.1</v>
      </c>
      <c r="DP686" s="19">
        <v>137.1</v>
      </c>
      <c r="DQ686" s="19">
        <v>137.1</v>
      </c>
      <c r="DR686" s="19">
        <v>137.1</v>
      </c>
      <c r="DS686" s="19">
        <v>137.1</v>
      </c>
      <c r="DT686" s="19">
        <v>137.1</v>
      </c>
      <c r="DU686" s="19">
        <v>138.5</v>
      </c>
      <c r="DV686" s="19">
        <v>138.5</v>
      </c>
      <c r="DW686" s="19">
        <v>138.5</v>
      </c>
    </row>
    <row r="687" spans="1:127">
      <c r="A687" s="17" t="s">
        <v>1967</v>
      </c>
      <c r="B687" s="17" t="s">
        <v>1968</v>
      </c>
      <c r="C687" s="18">
        <v>0.19028</v>
      </c>
      <c r="D687" s="19">
        <v>100.4</v>
      </c>
      <c r="E687" s="19">
        <v>100.9</v>
      </c>
      <c r="F687" s="19">
        <v>101.5</v>
      </c>
      <c r="G687" s="19">
        <v>103</v>
      </c>
      <c r="H687" s="19">
        <v>104.7</v>
      </c>
      <c r="I687" s="19">
        <v>105.2</v>
      </c>
      <c r="J687" s="19">
        <v>103.5</v>
      </c>
      <c r="K687" s="19">
        <v>104</v>
      </c>
      <c r="L687" s="19">
        <v>103.8</v>
      </c>
      <c r="M687" s="19">
        <v>105.7</v>
      </c>
      <c r="N687" s="19">
        <v>106.8</v>
      </c>
      <c r="O687" s="19">
        <v>107.5</v>
      </c>
      <c r="P687" s="19">
        <v>110.7</v>
      </c>
      <c r="Q687" s="19">
        <v>112.9</v>
      </c>
      <c r="R687" s="19">
        <v>111.1</v>
      </c>
      <c r="S687" s="19">
        <v>109.5</v>
      </c>
      <c r="T687" s="19">
        <v>110.6</v>
      </c>
      <c r="U687" s="19">
        <v>110.7</v>
      </c>
      <c r="V687" s="19">
        <v>111.7</v>
      </c>
      <c r="W687" s="19">
        <v>114.7</v>
      </c>
      <c r="X687" s="19">
        <v>112.3</v>
      </c>
      <c r="Y687" s="19">
        <v>113.2</v>
      </c>
      <c r="Z687" s="19">
        <v>114</v>
      </c>
      <c r="AA687" s="19">
        <v>113.8</v>
      </c>
      <c r="AB687" s="19">
        <v>116.4</v>
      </c>
      <c r="AC687" s="19">
        <v>115.1</v>
      </c>
      <c r="AD687" s="19">
        <v>116.2</v>
      </c>
      <c r="AE687" s="19">
        <v>116.9</v>
      </c>
      <c r="AF687" s="19">
        <v>115.9</v>
      </c>
      <c r="AG687" s="19">
        <v>116.9</v>
      </c>
      <c r="AH687" s="19">
        <v>118.4</v>
      </c>
      <c r="AI687" s="19">
        <v>117.5</v>
      </c>
      <c r="AJ687" s="19">
        <v>114.4</v>
      </c>
      <c r="AK687" s="19">
        <v>115.7</v>
      </c>
      <c r="AL687" s="19">
        <v>115.1</v>
      </c>
      <c r="AM687" s="19">
        <v>114.1</v>
      </c>
      <c r="AN687" s="19">
        <v>116.6</v>
      </c>
      <c r="AO687" s="19">
        <v>118.6</v>
      </c>
      <c r="AP687" s="19">
        <v>120.3</v>
      </c>
      <c r="AQ687" s="19">
        <v>121.3</v>
      </c>
      <c r="AR687" s="19">
        <v>120.7</v>
      </c>
      <c r="AS687" s="19">
        <v>120.9</v>
      </c>
      <c r="AT687" s="19">
        <v>121.3</v>
      </c>
      <c r="AU687" s="19">
        <v>121.1</v>
      </c>
      <c r="AV687" s="19">
        <v>120.9</v>
      </c>
      <c r="AW687" s="19">
        <v>119.7</v>
      </c>
      <c r="AX687" s="19">
        <v>120.5</v>
      </c>
      <c r="AY687" s="19">
        <v>120.7</v>
      </c>
      <c r="AZ687" s="19">
        <v>121.6</v>
      </c>
      <c r="BA687" s="19">
        <v>121.6</v>
      </c>
      <c r="BB687" s="19">
        <v>118.7</v>
      </c>
      <c r="BC687" s="19">
        <v>118</v>
      </c>
      <c r="BD687" s="19">
        <v>117.9</v>
      </c>
      <c r="BE687" s="19">
        <v>117.6</v>
      </c>
      <c r="BF687" s="19">
        <v>120.8</v>
      </c>
      <c r="BG687" s="19">
        <v>119.6</v>
      </c>
      <c r="BH687" s="19">
        <v>120</v>
      </c>
      <c r="BI687" s="19">
        <v>121.1</v>
      </c>
      <c r="BJ687" s="19">
        <v>120.6</v>
      </c>
      <c r="BK687" s="19">
        <v>120.8</v>
      </c>
      <c r="BL687" s="19">
        <v>121.5</v>
      </c>
      <c r="BM687" s="19">
        <v>121.8</v>
      </c>
      <c r="BN687" s="19">
        <v>118.2</v>
      </c>
      <c r="BO687" s="19">
        <v>115.2</v>
      </c>
      <c r="BP687" s="19">
        <v>114.9</v>
      </c>
      <c r="BQ687" s="19">
        <v>114.1</v>
      </c>
      <c r="BR687" s="19">
        <v>114.5</v>
      </c>
      <c r="BS687" s="19">
        <v>115.8</v>
      </c>
      <c r="BT687" s="19">
        <v>116.6</v>
      </c>
      <c r="BU687" s="19">
        <v>116.8</v>
      </c>
      <c r="BV687" s="19">
        <v>117.5</v>
      </c>
      <c r="BW687" s="19">
        <v>117.5</v>
      </c>
      <c r="BX687" s="19">
        <v>117.7</v>
      </c>
      <c r="BY687" s="19">
        <v>117.7</v>
      </c>
      <c r="BZ687" s="19">
        <v>118.5</v>
      </c>
      <c r="CA687" s="19">
        <v>119</v>
      </c>
      <c r="CB687" s="19">
        <v>119.2</v>
      </c>
      <c r="CC687" s="19">
        <v>118.8</v>
      </c>
      <c r="CD687" s="19">
        <v>118.9</v>
      </c>
      <c r="CE687" s="19">
        <v>118.9</v>
      </c>
      <c r="CF687" s="19">
        <v>118.2</v>
      </c>
      <c r="CG687" s="19">
        <v>117.7</v>
      </c>
      <c r="CH687" s="19">
        <v>116.8</v>
      </c>
      <c r="CI687" s="19">
        <v>117.2</v>
      </c>
      <c r="CJ687" s="19">
        <v>118.3</v>
      </c>
      <c r="CK687" s="19">
        <v>118.1</v>
      </c>
      <c r="CL687" s="19">
        <v>117.6</v>
      </c>
      <c r="CM687" s="19">
        <v>117.5</v>
      </c>
      <c r="CN687" s="19">
        <v>117.8</v>
      </c>
      <c r="CO687" s="19">
        <v>117</v>
      </c>
      <c r="CP687" s="19">
        <v>117.2</v>
      </c>
      <c r="CQ687" s="19">
        <v>118.2</v>
      </c>
      <c r="CR687" s="19">
        <v>116.5</v>
      </c>
      <c r="CS687" s="19">
        <v>117.4</v>
      </c>
      <c r="CT687" s="19">
        <v>116.5</v>
      </c>
      <c r="CU687" s="19">
        <v>117.1</v>
      </c>
      <c r="CV687" s="19">
        <v>117.9</v>
      </c>
      <c r="CW687" s="19">
        <v>117.8</v>
      </c>
      <c r="CX687" s="19">
        <v>119</v>
      </c>
      <c r="CY687" s="19">
        <v>116.8</v>
      </c>
      <c r="CZ687" s="19">
        <v>117.5</v>
      </c>
      <c r="DA687" s="19">
        <v>118.6</v>
      </c>
      <c r="DB687" s="19">
        <v>120.5</v>
      </c>
      <c r="DC687" s="19">
        <v>118.7</v>
      </c>
      <c r="DD687" s="19">
        <v>115.7</v>
      </c>
      <c r="DE687" s="19">
        <v>116</v>
      </c>
      <c r="DF687" s="19">
        <v>118.4</v>
      </c>
      <c r="DG687" s="19">
        <v>117.6</v>
      </c>
      <c r="DH687" s="19">
        <v>117.2</v>
      </c>
      <c r="DI687" s="19">
        <v>116.1</v>
      </c>
      <c r="DJ687" s="19">
        <v>118</v>
      </c>
      <c r="DK687" s="19">
        <v>121.2</v>
      </c>
      <c r="DL687" s="19">
        <v>122.1</v>
      </c>
      <c r="DM687" s="19">
        <v>123.5</v>
      </c>
      <c r="DN687" s="19">
        <v>125.8</v>
      </c>
      <c r="DO687" s="19">
        <v>125</v>
      </c>
      <c r="DP687" s="19">
        <v>125.8</v>
      </c>
      <c r="DQ687" s="19">
        <v>127.5</v>
      </c>
      <c r="DR687" s="19">
        <v>126.7</v>
      </c>
      <c r="DS687" s="19">
        <v>128.30000000000001</v>
      </c>
      <c r="DT687" s="19">
        <v>130.4</v>
      </c>
      <c r="DU687" s="19">
        <v>130.69999999999999</v>
      </c>
      <c r="DV687" s="19">
        <v>133.1</v>
      </c>
      <c r="DW687" s="19">
        <v>133.6</v>
      </c>
    </row>
    <row r="688" spans="1:127">
      <c r="A688" s="17" t="s">
        <v>1969</v>
      </c>
      <c r="B688" s="17" t="s">
        <v>1970</v>
      </c>
      <c r="C688" s="18">
        <v>0.13327</v>
      </c>
      <c r="D688" s="19">
        <v>102.2</v>
      </c>
      <c r="E688" s="19">
        <v>105.3</v>
      </c>
      <c r="F688" s="19">
        <v>107</v>
      </c>
      <c r="G688" s="19">
        <v>107.9</v>
      </c>
      <c r="H688" s="19">
        <v>111.3</v>
      </c>
      <c r="I688" s="19">
        <v>112.5</v>
      </c>
      <c r="J688" s="19">
        <v>111.6</v>
      </c>
      <c r="K688" s="19">
        <v>114.3</v>
      </c>
      <c r="L688" s="19">
        <v>115.6</v>
      </c>
      <c r="M688" s="19">
        <v>119</v>
      </c>
      <c r="N688" s="19">
        <v>119.4</v>
      </c>
      <c r="O688" s="19">
        <v>120.7</v>
      </c>
      <c r="P688" s="19">
        <v>119.6</v>
      </c>
      <c r="Q688" s="19">
        <v>119.6</v>
      </c>
      <c r="R688" s="19">
        <v>117.4</v>
      </c>
      <c r="S688" s="19">
        <v>119.2</v>
      </c>
      <c r="T688" s="19">
        <v>118.5</v>
      </c>
      <c r="U688" s="19">
        <v>118.1</v>
      </c>
      <c r="V688" s="19">
        <v>118.3</v>
      </c>
      <c r="W688" s="19">
        <v>118.2</v>
      </c>
      <c r="X688" s="19">
        <v>118.8</v>
      </c>
      <c r="Y688" s="19">
        <v>119.7</v>
      </c>
      <c r="Z688" s="19">
        <v>123.3</v>
      </c>
      <c r="AA688" s="19">
        <v>126</v>
      </c>
      <c r="AB688" s="19">
        <v>124.2</v>
      </c>
      <c r="AC688" s="19">
        <v>127.8</v>
      </c>
      <c r="AD688" s="19">
        <v>128.69999999999999</v>
      </c>
      <c r="AE688" s="19">
        <v>127.8</v>
      </c>
      <c r="AF688" s="19">
        <v>125.9</v>
      </c>
      <c r="AG688" s="19">
        <v>125.4</v>
      </c>
      <c r="AH688" s="19">
        <v>124.6</v>
      </c>
      <c r="AI688" s="19">
        <v>124.1</v>
      </c>
      <c r="AJ688" s="19">
        <v>123.4</v>
      </c>
      <c r="AK688" s="19">
        <v>126.7</v>
      </c>
      <c r="AL688" s="19">
        <v>126.3</v>
      </c>
      <c r="AM688" s="19">
        <v>127.1</v>
      </c>
      <c r="AN688" s="19">
        <v>124.3</v>
      </c>
      <c r="AO688" s="19">
        <v>124.5</v>
      </c>
      <c r="AP688" s="19">
        <v>124.3</v>
      </c>
      <c r="AQ688" s="19">
        <v>120.7</v>
      </c>
      <c r="AR688" s="19">
        <v>122</v>
      </c>
      <c r="AS688" s="19">
        <v>122.8</v>
      </c>
      <c r="AT688" s="19">
        <v>124</v>
      </c>
      <c r="AU688" s="19">
        <v>123.7</v>
      </c>
      <c r="AV688" s="19">
        <v>118.5</v>
      </c>
      <c r="AW688" s="19">
        <v>117.1</v>
      </c>
      <c r="AX688" s="19">
        <v>121</v>
      </c>
      <c r="AY688" s="19">
        <v>122.4</v>
      </c>
      <c r="AZ688" s="19">
        <v>118.5</v>
      </c>
      <c r="BA688" s="19">
        <v>120</v>
      </c>
      <c r="BB688" s="19">
        <v>119.8</v>
      </c>
      <c r="BC688" s="19">
        <v>122.5</v>
      </c>
      <c r="BD688" s="19">
        <v>119.3</v>
      </c>
      <c r="BE688" s="19">
        <v>120</v>
      </c>
      <c r="BF688" s="19">
        <v>117.2</v>
      </c>
      <c r="BG688" s="19">
        <v>118.4</v>
      </c>
      <c r="BH688" s="19">
        <v>118.3</v>
      </c>
      <c r="BI688" s="19">
        <v>117.9</v>
      </c>
      <c r="BJ688" s="19">
        <v>117.2</v>
      </c>
      <c r="BK688" s="19">
        <v>116.2</v>
      </c>
      <c r="BL688" s="19">
        <v>116.3</v>
      </c>
      <c r="BM688" s="19">
        <v>117.5</v>
      </c>
      <c r="BN688" s="19">
        <v>114.3</v>
      </c>
      <c r="BO688" s="19">
        <v>123.6</v>
      </c>
      <c r="BP688" s="19">
        <v>122.9</v>
      </c>
      <c r="BQ688" s="19">
        <v>123.8</v>
      </c>
      <c r="BR688" s="19">
        <v>117.2</v>
      </c>
      <c r="BS688" s="19">
        <v>112.7</v>
      </c>
      <c r="BT688" s="19">
        <v>112.8</v>
      </c>
      <c r="BU688" s="19">
        <v>113.7</v>
      </c>
      <c r="BV688" s="19">
        <v>110.3</v>
      </c>
      <c r="BW688" s="19">
        <v>112.4</v>
      </c>
      <c r="BX688" s="19">
        <v>116.6</v>
      </c>
      <c r="BY688" s="19">
        <v>126</v>
      </c>
      <c r="BZ688" s="19">
        <v>127.3</v>
      </c>
      <c r="CA688" s="19">
        <v>123.5</v>
      </c>
      <c r="CB688" s="19">
        <v>127</v>
      </c>
      <c r="CC688" s="19">
        <v>129.6</v>
      </c>
      <c r="CD688" s="19">
        <v>128.5</v>
      </c>
      <c r="CE688" s="19">
        <v>126.3</v>
      </c>
      <c r="CF688" s="19">
        <v>128.69999999999999</v>
      </c>
      <c r="CG688" s="19">
        <v>128.80000000000001</v>
      </c>
      <c r="CH688" s="19">
        <v>124.6</v>
      </c>
      <c r="CI688" s="19">
        <v>125.8</v>
      </c>
      <c r="CJ688" s="19">
        <v>119</v>
      </c>
      <c r="CK688" s="19">
        <v>119.4</v>
      </c>
      <c r="CL688" s="19">
        <v>113.6</v>
      </c>
      <c r="CM688" s="19">
        <v>115.4</v>
      </c>
      <c r="CN688" s="19">
        <v>106.6</v>
      </c>
      <c r="CO688" s="19">
        <v>105</v>
      </c>
      <c r="CP688" s="19">
        <v>108.4</v>
      </c>
      <c r="CQ688" s="19">
        <v>104.1</v>
      </c>
      <c r="CR688" s="19">
        <v>109.2</v>
      </c>
      <c r="CS688" s="19">
        <v>108</v>
      </c>
      <c r="CT688" s="19">
        <v>105.9</v>
      </c>
      <c r="CU688" s="19">
        <v>103.8</v>
      </c>
      <c r="CV688" s="19">
        <v>99.4</v>
      </c>
      <c r="CW688" s="19">
        <v>101.1</v>
      </c>
      <c r="CX688" s="19">
        <v>96.9</v>
      </c>
      <c r="CY688" s="19">
        <v>93.7</v>
      </c>
      <c r="CZ688" s="19">
        <v>94.3</v>
      </c>
      <c r="DA688" s="19">
        <v>93.3</v>
      </c>
      <c r="DB688" s="19">
        <v>97.2</v>
      </c>
      <c r="DC688" s="19">
        <v>99.5</v>
      </c>
      <c r="DD688" s="19">
        <v>100.2</v>
      </c>
      <c r="DE688" s="19">
        <v>101.6</v>
      </c>
      <c r="DF688" s="19">
        <v>99.9</v>
      </c>
      <c r="DG688" s="19">
        <v>100.5</v>
      </c>
      <c r="DH688" s="19">
        <v>102.2</v>
      </c>
      <c r="DI688" s="19">
        <v>101.6</v>
      </c>
      <c r="DJ688" s="19">
        <v>101.1</v>
      </c>
      <c r="DK688" s="19">
        <v>99.6</v>
      </c>
      <c r="DL688" s="19">
        <v>101</v>
      </c>
      <c r="DM688" s="19">
        <v>102.1</v>
      </c>
      <c r="DN688" s="19">
        <v>103.7</v>
      </c>
      <c r="DO688" s="19">
        <v>103.8</v>
      </c>
      <c r="DP688" s="19">
        <v>100.4</v>
      </c>
      <c r="DQ688" s="19">
        <v>106</v>
      </c>
      <c r="DR688" s="19">
        <v>106.4</v>
      </c>
      <c r="DS688" s="19">
        <v>109.4</v>
      </c>
      <c r="DT688" s="19">
        <v>105.3</v>
      </c>
      <c r="DU688" s="19">
        <v>108.6</v>
      </c>
      <c r="DV688" s="19">
        <v>112.4</v>
      </c>
      <c r="DW688" s="19">
        <v>112.9</v>
      </c>
    </row>
    <row r="689" spans="1:127">
      <c r="A689" s="17" t="s">
        <v>1971</v>
      </c>
      <c r="B689" s="17" t="s">
        <v>1972</v>
      </c>
      <c r="C689" s="18">
        <v>0.13327</v>
      </c>
      <c r="D689" s="19">
        <v>102.2</v>
      </c>
      <c r="E689" s="19">
        <v>105.3</v>
      </c>
      <c r="F689" s="19">
        <v>107</v>
      </c>
      <c r="G689" s="19">
        <v>107.9</v>
      </c>
      <c r="H689" s="19">
        <v>111.3</v>
      </c>
      <c r="I689" s="19">
        <v>112.5</v>
      </c>
      <c r="J689" s="19">
        <v>111.6</v>
      </c>
      <c r="K689" s="19">
        <v>114.3</v>
      </c>
      <c r="L689" s="19">
        <v>115.6</v>
      </c>
      <c r="M689" s="19">
        <v>119</v>
      </c>
      <c r="N689" s="19">
        <v>119.4</v>
      </c>
      <c r="O689" s="19">
        <v>120.7</v>
      </c>
      <c r="P689" s="19">
        <v>119.6</v>
      </c>
      <c r="Q689" s="19">
        <v>119.6</v>
      </c>
      <c r="R689" s="19">
        <v>117.4</v>
      </c>
      <c r="S689" s="19">
        <v>119.2</v>
      </c>
      <c r="T689" s="19">
        <v>118.5</v>
      </c>
      <c r="U689" s="19">
        <v>118.1</v>
      </c>
      <c r="V689" s="19">
        <v>118.3</v>
      </c>
      <c r="W689" s="19">
        <v>118.2</v>
      </c>
      <c r="X689" s="19">
        <v>118.8</v>
      </c>
      <c r="Y689" s="19">
        <v>119.7</v>
      </c>
      <c r="Z689" s="19">
        <v>123.3</v>
      </c>
      <c r="AA689" s="19">
        <v>126</v>
      </c>
      <c r="AB689" s="19">
        <v>124.2</v>
      </c>
      <c r="AC689" s="19">
        <v>127.8</v>
      </c>
      <c r="AD689" s="19">
        <v>128.69999999999999</v>
      </c>
      <c r="AE689" s="19">
        <v>127.8</v>
      </c>
      <c r="AF689" s="19">
        <v>125.9</v>
      </c>
      <c r="AG689" s="19">
        <v>125.4</v>
      </c>
      <c r="AH689" s="19">
        <v>124.6</v>
      </c>
      <c r="AI689" s="19">
        <v>124.1</v>
      </c>
      <c r="AJ689" s="19">
        <v>123.4</v>
      </c>
      <c r="AK689" s="19">
        <v>126.7</v>
      </c>
      <c r="AL689" s="19">
        <v>126.3</v>
      </c>
      <c r="AM689" s="19">
        <v>127.1</v>
      </c>
      <c r="AN689" s="19">
        <v>124.3</v>
      </c>
      <c r="AO689" s="19">
        <v>124.5</v>
      </c>
      <c r="AP689" s="19">
        <v>124.3</v>
      </c>
      <c r="AQ689" s="19">
        <v>120.7</v>
      </c>
      <c r="AR689" s="19">
        <v>122</v>
      </c>
      <c r="AS689" s="19">
        <v>122.8</v>
      </c>
      <c r="AT689" s="19">
        <v>124</v>
      </c>
      <c r="AU689" s="19">
        <v>123.7</v>
      </c>
      <c r="AV689" s="19">
        <v>118.5</v>
      </c>
      <c r="AW689" s="19">
        <v>117.1</v>
      </c>
      <c r="AX689" s="19">
        <v>121</v>
      </c>
      <c r="AY689" s="19">
        <v>122.4</v>
      </c>
      <c r="AZ689" s="19">
        <v>118.5</v>
      </c>
      <c r="BA689" s="19">
        <v>120</v>
      </c>
      <c r="BB689" s="19">
        <v>119.8</v>
      </c>
      <c r="BC689" s="19">
        <v>122.5</v>
      </c>
      <c r="BD689" s="19">
        <v>119.3</v>
      </c>
      <c r="BE689" s="19">
        <v>120</v>
      </c>
      <c r="BF689" s="19">
        <v>117.2</v>
      </c>
      <c r="BG689" s="19">
        <v>118.4</v>
      </c>
      <c r="BH689" s="19">
        <v>118.3</v>
      </c>
      <c r="BI689" s="19">
        <v>117.9</v>
      </c>
      <c r="BJ689" s="19">
        <v>117.2</v>
      </c>
      <c r="BK689" s="19">
        <v>116.2</v>
      </c>
      <c r="BL689" s="19">
        <v>116.3</v>
      </c>
      <c r="BM689" s="19">
        <v>117.5</v>
      </c>
      <c r="BN689" s="19">
        <v>114.3</v>
      </c>
      <c r="BO689" s="19">
        <v>123.6</v>
      </c>
      <c r="BP689" s="19">
        <v>122.9</v>
      </c>
      <c r="BQ689" s="19">
        <v>123.8</v>
      </c>
      <c r="BR689" s="19">
        <v>117.2</v>
      </c>
      <c r="BS689" s="19">
        <v>112.7</v>
      </c>
      <c r="BT689" s="19">
        <v>112.8</v>
      </c>
      <c r="BU689" s="19">
        <v>113.7</v>
      </c>
      <c r="BV689" s="19">
        <v>110.3</v>
      </c>
      <c r="BW689" s="19">
        <v>112.4</v>
      </c>
      <c r="BX689" s="19">
        <v>116.6</v>
      </c>
      <c r="BY689" s="19">
        <v>126</v>
      </c>
      <c r="BZ689" s="19">
        <v>127.3</v>
      </c>
      <c r="CA689" s="19">
        <v>123.5</v>
      </c>
      <c r="CB689" s="19">
        <v>127</v>
      </c>
      <c r="CC689" s="19">
        <v>129.6</v>
      </c>
      <c r="CD689" s="19">
        <v>128.5</v>
      </c>
      <c r="CE689" s="19">
        <v>126.3</v>
      </c>
      <c r="CF689" s="19">
        <v>128.69999999999999</v>
      </c>
      <c r="CG689" s="19">
        <v>128.80000000000001</v>
      </c>
      <c r="CH689" s="19">
        <v>124.6</v>
      </c>
      <c r="CI689" s="19">
        <v>125.8</v>
      </c>
      <c r="CJ689" s="19">
        <v>119</v>
      </c>
      <c r="CK689" s="19">
        <v>119.4</v>
      </c>
      <c r="CL689" s="19">
        <v>113.6</v>
      </c>
      <c r="CM689" s="19">
        <v>115.4</v>
      </c>
      <c r="CN689" s="19">
        <v>106.6</v>
      </c>
      <c r="CO689" s="19">
        <v>105</v>
      </c>
      <c r="CP689" s="19">
        <v>108.4</v>
      </c>
      <c r="CQ689" s="19">
        <v>104.1</v>
      </c>
      <c r="CR689" s="19">
        <v>109.2</v>
      </c>
      <c r="CS689" s="19">
        <v>108</v>
      </c>
      <c r="CT689" s="19">
        <v>105.9</v>
      </c>
      <c r="CU689" s="19">
        <v>103.8</v>
      </c>
      <c r="CV689" s="19">
        <v>99.4</v>
      </c>
      <c r="CW689" s="19">
        <v>101.1</v>
      </c>
      <c r="CX689" s="19">
        <v>96.9</v>
      </c>
      <c r="CY689" s="19">
        <v>93.7</v>
      </c>
      <c r="CZ689" s="19">
        <v>94.3</v>
      </c>
      <c r="DA689" s="19">
        <v>93.3</v>
      </c>
      <c r="DB689" s="19">
        <v>97.2</v>
      </c>
      <c r="DC689" s="19">
        <v>99.5</v>
      </c>
      <c r="DD689" s="19">
        <v>100.2</v>
      </c>
      <c r="DE689" s="19">
        <v>101.6</v>
      </c>
      <c r="DF689" s="19">
        <v>99.9</v>
      </c>
      <c r="DG689" s="19">
        <v>100.5</v>
      </c>
      <c r="DH689" s="19">
        <v>102.2</v>
      </c>
      <c r="DI689" s="19">
        <v>101.6</v>
      </c>
      <c r="DJ689" s="19">
        <v>101.1</v>
      </c>
      <c r="DK689" s="19">
        <v>99.6</v>
      </c>
      <c r="DL689" s="19">
        <v>101</v>
      </c>
      <c r="DM689" s="19">
        <v>102.1</v>
      </c>
      <c r="DN689" s="19">
        <v>103.7</v>
      </c>
      <c r="DO689" s="19">
        <v>103.8</v>
      </c>
      <c r="DP689" s="19">
        <v>100.4</v>
      </c>
      <c r="DQ689" s="19">
        <v>106</v>
      </c>
      <c r="DR689" s="19">
        <v>106.4</v>
      </c>
      <c r="DS689" s="19">
        <v>109.4</v>
      </c>
      <c r="DT689" s="19">
        <v>105.3</v>
      </c>
      <c r="DU689" s="19">
        <v>108.6</v>
      </c>
      <c r="DV689" s="19">
        <v>112.4</v>
      </c>
      <c r="DW689" s="19">
        <v>112.9</v>
      </c>
    </row>
    <row r="690" spans="1:127">
      <c r="A690" s="17" t="s">
        <v>1973</v>
      </c>
      <c r="B690" s="17" t="s">
        <v>1974</v>
      </c>
      <c r="C690" s="18">
        <v>0.42798000000000003</v>
      </c>
      <c r="D690" s="19">
        <v>103.2</v>
      </c>
      <c r="E690" s="19">
        <v>104.5</v>
      </c>
      <c r="F690" s="19">
        <v>104.8</v>
      </c>
      <c r="G690" s="19">
        <v>103.7</v>
      </c>
      <c r="H690" s="19">
        <v>102.8</v>
      </c>
      <c r="I690" s="19">
        <v>103.6</v>
      </c>
      <c r="J690" s="19">
        <v>105.9</v>
      </c>
      <c r="K690" s="19">
        <v>105.2</v>
      </c>
      <c r="L690" s="19">
        <v>105.9</v>
      </c>
      <c r="M690" s="19">
        <v>105.5</v>
      </c>
      <c r="N690" s="19">
        <v>104.7</v>
      </c>
      <c r="O690" s="19">
        <v>105.7</v>
      </c>
      <c r="P690" s="19">
        <v>103.4</v>
      </c>
      <c r="Q690" s="19">
        <v>103.4</v>
      </c>
      <c r="R690" s="19">
        <v>103.9</v>
      </c>
      <c r="S690" s="19">
        <v>103.8</v>
      </c>
      <c r="T690" s="19">
        <v>104.6</v>
      </c>
      <c r="U690" s="19">
        <v>107.7</v>
      </c>
      <c r="V690" s="19">
        <v>107.8</v>
      </c>
      <c r="W690" s="19">
        <v>108.8</v>
      </c>
      <c r="X690" s="19">
        <v>108.9</v>
      </c>
      <c r="Y690" s="19">
        <v>109.8</v>
      </c>
      <c r="Z690" s="19">
        <v>109</v>
      </c>
      <c r="AA690" s="19">
        <v>109.1</v>
      </c>
      <c r="AB690" s="19">
        <v>106.1</v>
      </c>
      <c r="AC690" s="19">
        <v>105.9</v>
      </c>
      <c r="AD690" s="19">
        <v>106.5</v>
      </c>
      <c r="AE690" s="19">
        <v>106.7</v>
      </c>
      <c r="AF690" s="19">
        <v>109</v>
      </c>
      <c r="AG690" s="19">
        <v>109.8</v>
      </c>
      <c r="AH690" s="19">
        <v>108.4</v>
      </c>
      <c r="AI690" s="19">
        <v>107.7</v>
      </c>
      <c r="AJ690" s="19">
        <v>107.4</v>
      </c>
      <c r="AK690" s="19">
        <v>106.5</v>
      </c>
      <c r="AL690" s="19">
        <v>104.2</v>
      </c>
      <c r="AM690" s="19">
        <v>104.5</v>
      </c>
      <c r="AN690" s="19">
        <v>105.6</v>
      </c>
      <c r="AO690" s="19">
        <v>104.5</v>
      </c>
      <c r="AP690" s="19">
        <v>104.7</v>
      </c>
      <c r="AQ690" s="19">
        <v>103.3</v>
      </c>
      <c r="AR690" s="19">
        <v>100.7</v>
      </c>
      <c r="AS690" s="19">
        <v>101.6</v>
      </c>
      <c r="AT690" s="19">
        <v>101.7</v>
      </c>
      <c r="AU690" s="19">
        <v>99.7</v>
      </c>
      <c r="AV690" s="19">
        <v>98.4</v>
      </c>
      <c r="AW690" s="19">
        <v>99.2</v>
      </c>
      <c r="AX690" s="19">
        <v>97.7</v>
      </c>
      <c r="AY690" s="19">
        <v>98.4</v>
      </c>
      <c r="AZ690" s="19">
        <v>99.9</v>
      </c>
      <c r="BA690" s="19">
        <v>99.1</v>
      </c>
      <c r="BB690" s="19">
        <v>97.7</v>
      </c>
      <c r="BC690" s="19">
        <v>98.5</v>
      </c>
      <c r="BD690" s="19">
        <v>98.2</v>
      </c>
      <c r="BE690" s="19">
        <v>98.8</v>
      </c>
      <c r="BF690" s="19">
        <v>98.4</v>
      </c>
      <c r="BG690" s="19">
        <v>99.2</v>
      </c>
      <c r="BH690" s="19">
        <v>101.4</v>
      </c>
      <c r="BI690" s="19">
        <v>101.6</v>
      </c>
      <c r="BJ690" s="19">
        <v>101.8</v>
      </c>
      <c r="BK690" s="19">
        <v>101.7</v>
      </c>
      <c r="BL690" s="19">
        <v>102.3</v>
      </c>
      <c r="BM690" s="19">
        <v>102.2</v>
      </c>
      <c r="BN690" s="19">
        <v>102.5</v>
      </c>
      <c r="BO690" s="19">
        <v>103.5</v>
      </c>
      <c r="BP690" s="19">
        <v>104.5</v>
      </c>
      <c r="BQ690" s="19">
        <v>106.7</v>
      </c>
      <c r="BR690" s="19">
        <v>106</v>
      </c>
      <c r="BS690" s="19">
        <v>107.3</v>
      </c>
      <c r="BT690" s="19">
        <v>107.5</v>
      </c>
      <c r="BU690" s="19">
        <v>108.1</v>
      </c>
      <c r="BV690" s="19">
        <v>108.6</v>
      </c>
      <c r="BW690" s="19">
        <v>109.2</v>
      </c>
      <c r="BX690" s="19">
        <v>110</v>
      </c>
      <c r="BY690" s="19">
        <v>110.6</v>
      </c>
      <c r="BZ690" s="19">
        <v>111.9</v>
      </c>
      <c r="CA690" s="19">
        <v>111.6</v>
      </c>
      <c r="CB690" s="19">
        <v>110</v>
      </c>
      <c r="CC690" s="19">
        <v>111.3</v>
      </c>
      <c r="CD690" s="19">
        <v>112.3</v>
      </c>
      <c r="CE690" s="19">
        <v>111.8</v>
      </c>
      <c r="CF690" s="19">
        <v>111.5</v>
      </c>
      <c r="CG690" s="19">
        <v>111.4</v>
      </c>
      <c r="CH690" s="19">
        <v>111.3</v>
      </c>
      <c r="CI690" s="19">
        <v>111</v>
      </c>
      <c r="CJ690" s="19">
        <v>110.2</v>
      </c>
      <c r="CK690" s="19">
        <v>110.3</v>
      </c>
      <c r="CL690" s="19">
        <v>109.3</v>
      </c>
      <c r="CM690" s="19">
        <v>109.7</v>
      </c>
      <c r="CN690" s="19">
        <v>109.9</v>
      </c>
      <c r="CO690" s="19">
        <v>109.5</v>
      </c>
      <c r="CP690" s="19">
        <v>110</v>
      </c>
      <c r="CQ690" s="19">
        <v>109.5</v>
      </c>
      <c r="CR690" s="19">
        <v>109.8</v>
      </c>
      <c r="CS690" s="19">
        <v>110.5</v>
      </c>
      <c r="CT690" s="19">
        <v>109.4</v>
      </c>
      <c r="CU690" s="19">
        <v>108.8</v>
      </c>
      <c r="CV690" s="19">
        <v>108.3</v>
      </c>
      <c r="CW690" s="19">
        <v>108.1</v>
      </c>
      <c r="CX690" s="19">
        <v>109.5</v>
      </c>
      <c r="CY690" s="19">
        <v>110.9</v>
      </c>
      <c r="CZ690" s="19">
        <v>112.6</v>
      </c>
      <c r="DA690" s="19">
        <v>114.7</v>
      </c>
      <c r="DB690" s="19">
        <v>114.5</v>
      </c>
      <c r="DC690" s="19">
        <v>116.1</v>
      </c>
      <c r="DD690" s="19">
        <v>119.5</v>
      </c>
      <c r="DE690" s="19">
        <v>122.5</v>
      </c>
      <c r="DF690" s="19">
        <v>124.4</v>
      </c>
      <c r="DG690" s="19">
        <v>129.4</v>
      </c>
      <c r="DH690" s="19">
        <v>130.4</v>
      </c>
      <c r="DI690" s="19">
        <v>134.69999999999999</v>
      </c>
      <c r="DJ690" s="19">
        <v>137.1</v>
      </c>
      <c r="DK690" s="19">
        <v>138.9</v>
      </c>
      <c r="DL690" s="19">
        <v>138.80000000000001</v>
      </c>
      <c r="DM690" s="19">
        <v>140.1</v>
      </c>
      <c r="DN690" s="19">
        <v>141.9</v>
      </c>
      <c r="DO690" s="19">
        <v>142.19999999999999</v>
      </c>
      <c r="DP690" s="19">
        <v>143.1</v>
      </c>
      <c r="DQ690" s="19">
        <v>144.69999999999999</v>
      </c>
      <c r="DR690" s="19">
        <v>146.5</v>
      </c>
      <c r="DS690" s="19">
        <v>150.30000000000001</v>
      </c>
      <c r="DT690" s="19">
        <v>153.30000000000001</v>
      </c>
      <c r="DU690" s="19">
        <v>152</v>
      </c>
      <c r="DV690" s="19">
        <v>151.6</v>
      </c>
      <c r="DW690" s="19">
        <v>145.69999999999999</v>
      </c>
    </row>
    <row r="691" spans="1:127">
      <c r="A691" s="17" t="s">
        <v>1975</v>
      </c>
      <c r="B691" s="17" t="s">
        <v>1976</v>
      </c>
      <c r="C691" s="18">
        <v>8.2919999999999994E-2</v>
      </c>
      <c r="D691" s="19">
        <v>98.9</v>
      </c>
      <c r="E691" s="19">
        <v>100.7</v>
      </c>
      <c r="F691" s="19">
        <v>99</v>
      </c>
      <c r="G691" s="19">
        <v>96.4</v>
      </c>
      <c r="H691" s="19">
        <v>96.3</v>
      </c>
      <c r="I691" s="19">
        <v>97.9</v>
      </c>
      <c r="J691" s="19">
        <v>99.9</v>
      </c>
      <c r="K691" s="19">
        <v>98.8</v>
      </c>
      <c r="L691" s="19">
        <v>101.1</v>
      </c>
      <c r="M691" s="19">
        <v>98</v>
      </c>
      <c r="N691" s="19">
        <v>98.3</v>
      </c>
      <c r="O691" s="19">
        <v>98.8</v>
      </c>
      <c r="P691" s="19">
        <v>99.3</v>
      </c>
      <c r="Q691" s="19">
        <v>99.5</v>
      </c>
      <c r="R691" s="19">
        <v>96.5</v>
      </c>
      <c r="S691" s="19">
        <v>99</v>
      </c>
      <c r="T691" s="19">
        <v>101.1</v>
      </c>
      <c r="U691" s="19">
        <v>103.2</v>
      </c>
      <c r="V691" s="19">
        <v>104.5</v>
      </c>
      <c r="W691" s="19">
        <v>105</v>
      </c>
      <c r="X691" s="19">
        <v>106.9</v>
      </c>
      <c r="Y691" s="19">
        <v>105.8</v>
      </c>
      <c r="Z691" s="19">
        <v>106.7</v>
      </c>
      <c r="AA691" s="19">
        <v>106.1</v>
      </c>
      <c r="AB691" s="19">
        <v>104.7</v>
      </c>
      <c r="AC691" s="19">
        <v>105.1</v>
      </c>
      <c r="AD691" s="19">
        <v>104.6</v>
      </c>
      <c r="AE691" s="19">
        <v>103.2</v>
      </c>
      <c r="AF691" s="19">
        <v>105.7</v>
      </c>
      <c r="AG691" s="19">
        <v>107.6</v>
      </c>
      <c r="AH691" s="19">
        <v>107.8</v>
      </c>
      <c r="AI691" s="19">
        <v>109</v>
      </c>
      <c r="AJ691" s="19">
        <v>112</v>
      </c>
      <c r="AK691" s="19">
        <v>111.3</v>
      </c>
      <c r="AL691" s="19">
        <v>108.9</v>
      </c>
      <c r="AM691" s="19">
        <v>107.6</v>
      </c>
      <c r="AN691" s="19">
        <v>107.6</v>
      </c>
      <c r="AO691" s="19">
        <v>106.6</v>
      </c>
      <c r="AP691" s="19">
        <v>109.7</v>
      </c>
      <c r="AQ691" s="19">
        <v>105.6</v>
      </c>
      <c r="AR691" s="19">
        <v>102.7</v>
      </c>
      <c r="AS691" s="19">
        <v>104.4</v>
      </c>
      <c r="AT691" s="19">
        <v>104.7</v>
      </c>
      <c r="AU691" s="19">
        <v>104.2</v>
      </c>
      <c r="AV691" s="19">
        <v>102.2</v>
      </c>
      <c r="AW691" s="19">
        <v>102.4</v>
      </c>
      <c r="AX691" s="19">
        <v>101.2</v>
      </c>
      <c r="AY691" s="19">
        <v>101.1</v>
      </c>
      <c r="AZ691" s="19">
        <v>102.3</v>
      </c>
      <c r="BA691" s="19">
        <v>103.7</v>
      </c>
      <c r="BB691" s="19">
        <v>100.4</v>
      </c>
      <c r="BC691" s="19">
        <v>101</v>
      </c>
      <c r="BD691" s="19">
        <v>101</v>
      </c>
      <c r="BE691" s="19">
        <v>101.9</v>
      </c>
      <c r="BF691" s="19">
        <v>100.4</v>
      </c>
      <c r="BG691" s="19">
        <v>101.6</v>
      </c>
      <c r="BH691" s="19">
        <v>104</v>
      </c>
      <c r="BI691" s="19">
        <v>102.5</v>
      </c>
      <c r="BJ691" s="19">
        <v>105.9</v>
      </c>
      <c r="BK691" s="19">
        <v>103.6</v>
      </c>
      <c r="BL691" s="19">
        <v>105.3</v>
      </c>
      <c r="BM691" s="19">
        <v>104.8</v>
      </c>
      <c r="BN691" s="19">
        <v>107.7</v>
      </c>
      <c r="BO691" s="19">
        <v>106.5</v>
      </c>
      <c r="BP691" s="19">
        <v>109.2</v>
      </c>
      <c r="BQ691" s="19">
        <v>108.2</v>
      </c>
      <c r="BR691" s="19">
        <v>108</v>
      </c>
      <c r="BS691" s="19">
        <v>109.8</v>
      </c>
      <c r="BT691" s="19">
        <v>111.6</v>
      </c>
      <c r="BU691" s="19">
        <v>112.2</v>
      </c>
      <c r="BV691" s="19">
        <v>111.4</v>
      </c>
      <c r="BW691" s="19">
        <v>112.2</v>
      </c>
      <c r="BX691" s="19">
        <v>112.6</v>
      </c>
      <c r="BY691" s="19">
        <v>111</v>
      </c>
      <c r="BZ691" s="19">
        <v>112.4</v>
      </c>
      <c r="CA691" s="19">
        <v>113.6</v>
      </c>
      <c r="CB691" s="19">
        <v>110.7</v>
      </c>
      <c r="CC691" s="19">
        <v>112.6</v>
      </c>
      <c r="CD691" s="19">
        <v>113.4</v>
      </c>
      <c r="CE691" s="19">
        <v>115.6</v>
      </c>
      <c r="CF691" s="19">
        <v>113.1</v>
      </c>
      <c r="CG691" s="19">
        <v>115.6</v>
      </c>
      <c r="CH691" s="19">
        <v>114</v>
      </c>
      <c r="CI691" s="19">
        <v>113.9</v>
      </c>
      <c r="CJ691" s="19">
        <v>112.2</v>
      </c>
      <c r="CK691" s="19">
        <v>111.1</v>
      </c>
      <c r="CL691" s="19">
        <v>109.2</v>
      </c>
      <c r="CM691" s="19">
        <v>112.1</v>
      </c>
      <c r="CN691" s="19">
        <v>111.1</v>
      </c>
      <c r="CO691" s="19">
        <v>109.2</v>
      </c>
      <c r="CP691" s="19">
        <v>110.2</v>
      </c>
      <c r="CQ691" s="19">
        <v>112.6</v>
      </c>
      <c r="CR691" s="19">
        <v>109.6</v>
      </c>
      <c r="CS691" s="19">
        <v>110.7</v>
      </c>
      <c r="CT691" s="19">
        <v>109.9</v>
      </c>
      <c r="CU691" s="19">
        <v>108.5</v>
      </c>
      <c r="CV691" s="19">
        <v>108.7</v>
      </c>
      <c r="CW691" s="19">
        <v>108.4</v>
      </c>
      <c r="CX691" s="19">
        <v>106.9</v>
      </c>
      <c r="CY691" s="19">
        <v>107.4</v>
      </c>
      <c r="CZ691" s="19">
        <v>110.9</v>
      </c>
      <c r="DA691" s="19">
        <v>114.9</v>
      </c>
      <c r="DB691" s="19">
        <v>114.3</v>
      </c>
      <c r="DC691" s="19">
        <v>119.3</v>
      </c>
      <c r="DD691" s="19">
        <v>120.1</v>
      </c>
      <c r="DE691" s="19">
        <v>123.6</v>
      </c>
      <c r="DF691" s="19">
        <v>124.6</v>
      </c>
      <c r="DG691" s="19">
        <v>129.5</v>
      </c>
      <c r="DH691" s="19">
        <v>130.6</v>
      </c>
      <c r="DI691" s="19">
        <v>133.69999999999999</v>
      </c>
      <c r="DJ691" s="19">
        <v>139.9</v>
      </c>
      <c r="DK691" s="19">
        <v>144.4</v>
      </c>
      <c r="DL691" s="19">
        <v>142.4</v>
      </c>
      <c r="DM691" s="19">
        <v>141.4</v>
      </c>
      <c r="DN691" s="19">
        <v>143.9</v>
      </c>
      <c r="DO691" s="19">
        <v>146.30000000000001</v>
      </c>
      <c r="DP691" s="19">
        <v>150.4</v>
      </c>
      <c r="DQ691" s="19">
        <v>151.6</v>
      </c>
      <c r="DR691" s="19">
        <v>154</v>
      </c>
      <c r="DS691" s="19">
        <v>160</v>
      </c>
      <c r="DT691" s="19">
        <v>162</v>
      </c>
      <c r="DU691" s="19">
        <v>164.2</v>
      </c>
      <c r="DV691" s="19">
        <v>163.30000000000001</v>
      </c>
      <c r="DW691" s="19">
        <v>158.5</v>
      </c>
    </row>
    <row r="692" spans="1:127">
      <c r="A692" s="17" t="s">
        <v>1977</v>
      </c>
      <c r="B692" s="17" t="s">
        <v>1978</v>
      </c>
      <c r="C692" s="18">
        <v>3.6600000000000001E-3</v>
      </c>
      <c r="D692" s="19">
        <v>94.2</v>
      </c>
      <c r="E692" s="19">
        <v>99.1</v>
      </c>
      <c r="F692" s="19">
        <v>103.1</v>
      </c>
      <c r="G692" s="19">
        <v>101.4</v>
      </c>
      <c r="H692" s="19">
        <v>98.2</v>
      </c>
      <c r="I692" s="19">
        <v>107.8</v>
      </c>
      <c r="J692" s="19">
        <v>103.4</v>
      </c>
      <c r="K692" s="19">
        <v>104.5</v>
      </c>
      <c r="L692" s="19">
        <v>104.7</v>
      </c>
      <c r="M692" s="19">
        <v>106.5</v>
      </c>
      <c r="N692" s="19">
        <v>105.3</v>
      </c>
      <c r="O692" s="19">
        <v>104.8</v>
      </c>
      <c r="P692" s="19">
        <v>101.6</v>
      </c>
      <c r="Q692" s="19">
        <v>101.7</v>
      </c>
      <c r="R692" s="19">
        <v>104.7</v>
      </c>
      <c r="S692" s="19">
        <v>100.9</v>
      </c>
      <c r="T692" s="19">
        <v>107.8</v>
      </c>
      <c r="U692" s="19">
        <v>111</v>
      </c>
      <c r="V692" s="19">
        <v>114.1</v>
      </c>
      <c r="W692" s="19">
        <v>109.3</v>
      </c>
      <c r="X692" s="19">
        <v>106.6</v>
      </c>
      <c r="Y692" s="19">
        <v>104.6</v>
      </c>
      <c r="Z692" s="19">
        <v>110.8</v>
      </c>
      <c r="AA692" s="19">
        <v>111</v>
      </c>
      <c r="AB692" s="19">
        <v>108</v>
      </c>
      <c r="AC692" s="19">
        <v>115.2</v>
      </c>
      <c r="AD692" s="19">
        <v>119.8</v>
      </c>
      <c r="AE692" s="19">
        <v>120.3</v>
      </c>
      <c r="AF692" s="19">
        <v>116.8</v>
      </c>
      <c r="AG692" s="19">
        <v>118.3</v>
      </c>
      <c r="AH692" s="19">
        <v>115.7</v>
      </c>
      <c r="AI692" s="19">
        <v>118.5</v>
      </c>
      <c r="AJ692" s="19">
        <v>118.7</v>
      </c>
      <c r="AK692" s="19">
        <v>117</v>
      </c>
      <c r="AL692" s="19">
        <v>114.5</v>
      </c>
      <c r="AM692" s="19">
        <v>115.3</v>
      </c>
      <c r="AN692" s="19">
        <v>116.9</v>
      </c>
      <c r="AO692" s="19">
        <v>116</v>
      </c>
      <c r="AP692" s="19">
        <v>117.7</v>
      </c>
      <c r="AQ692" s="19">
        <v>120.2</v>
      </c>
      <c r="AR692" s="19">
        <v>104.3</v>
      </c>
      <c r="AS692" s="19">
        <v>108</v>
      </c>
      <c r="AT692" s="19">
        <v>108</v>
      </c>
      <c r="AU692" s="19">
        <v>105.4</v>
      </c>
      <c r="AV692" s="19">
        <v>102.6</v>
      </c>
      <c r="AW692" s="19">
        <v>105.6</v>
      </c>
      <c r="AX692" s="19">
        <v>106.4</v>
      </c>
      <c r="AY692" s="19">
        <v>103</v>
      </c>
      <c r="AZ692" s="19">
        <v>105.4</v>
      </c>
      <c r="BA692" s="19">
        <v>102.2</v>
      </c>
      <c r="BB692" s="19">
        <v>102.9</v>
      </c>
      <c r="BC692" s="19">
        <v>102.9</v>
      </c>
      <c r="BD692" s="19">
        <v>106.1</v>
      </c>
      <c r="BE692" s="19">
        <v>107.1</v>
      </c>
      <c r="BF692" s="19">
        <v>106.8</v>
      </c>
      <c r="BG692" s="19">
        <v>101.4</v>
      </c>
      <c r="BH692" s="19">
        <v>102.1</v>
      </c>
      <c r="BI692" s="19">
        <v>102.1</v>
      </c>
      <c r="BJ692" s="19">
        <v>102.1</v>
      </c>
      <c r="BK692" s="19">
        <v>102.1</v>
      </c>
      <c r="BL692" s="19">
        <v>102.1</v>
      </c>
      <c r="BM692" s="19">
        <v>101.7</v>
      </c>
      <c r="BN692" s="19">
        <v>101.7</v>
      </c>
      <c r="BO692" s="19">
        <v>101.6</v>
      </c>
      <c r="BP692" s="19">
        <v>102</v>
      </c>
      <c r="BQ692" s="19">
        <v>104</v>
      </c>
      <c r="BR692" s="19">
        <v>104.8</v>
      </c>
      <c r="BS692" s="19">
        <v>102.4</v>
      </c>
      <c r="BT692" s="19">
        <v>116.2</v>
      </c>
      <c r="BU692" s="19">
        <v>113</v>
      </c>
      <c r="BV692" s="19">
        <v>115</v>
      </c>
      <c r="BW692" s="19">
        <v>119</v>
      </c>
      <c r="BX692" s="19">
        <v>116.7</v>
      </c>
      <c r="BY692" s="19">
        <v>121.5</v>
      </c>
      <c r="BZ692" s="19">
        <v>119</v>
      </c>
      <c r="CA692" s="19">
        <v>119.1</v>
      </c>
      <c r="CB692" s="19">
        <v>119.6</v>
      </c>
      <c r="CC692" s="19">
        <v>118.8</v>
      </c>
      <c r="CD692" s="19">
        <v>122.6</v>
      </c>
      <c r="CE692" s="19">
        <v>114.8</v>
      </c>
      <c r="CF692" s="19">
        <v>115.3</v>
      </c>
      <c r="CG692" s="19">
        <v>117.4</v>
      </c>
      <c r="CH692" s="19">
        <v>119.5</v>
      </c>
      <c r="CI692" s="19">
        <v>118.7</v>
      </c>
      <c r="CJ692" s="19">
        <v>114.6</v>
      </c>
      <c r="CK692" s="19">
        <v>113.2</v>
      </c>
      <c r="CL692" s="19">
        <v>113.3</v>
      </c>
      <c r="CM692" s="19">
        <v>111.7</v>
      </c>
      <c r="CN692" s="19">
        <v>111.9</v>
      </c>
      <c r="CO692" s="19">
        <v>111.4</v>
      </c>
      <c r="CP692" s="19">
        <v>115.6</v>
      </c>
      <c r="CQ692" s="19">
        <v>114.9</v>
      </c>
      <c r="CR692" s="19">
        <v>118.2</v>
      </c>
      <c r="CS692" s="19">
        <v>121</v>
      </c>
      <c r="CT692" s="19">
        <v>124.1</v>
      </c>
      <c r="CU692" s="19">
        <v>121.4</v>
      </c>
      <c r="CV692" s="19">
        <v>121.4</v>
      </c>
      <c r="CW692" s="19">
        <v>120.8</v>
      </c>
      <c r="CX692" s="19">
        <v>120.7</v>
      </c>
      <c r="CY692" s="19">
        <v>122.4</v>
      </c>
      <c r="CZ692" s="19">
        <v>118.2</v>
      </c>
      <c r="DA692" s="19">
        <v>123.2</v>
      </c>
      <c r="DB692" s="19">
        <v>128.30000000000001</v>
      </c>
      <c r="DC692" s="19">
        <v>123.1</v>
      </c>
      <c r="DD692" s="19">
        <v>125</v>
      </c>
      <c r="DE692" s="19">
        <v>129.9</v>
      </c>
      <c r="DF692" s="19">
        <v>127.9</v>
      </c>
      <c r="DG692" s="19">
        <v>117.8</v>
      </c>
      <c r="DH692" s="19">
        <v>121.4</v>
      </c>
      <c r="DI692" s="19">
        <v>131.30000000000001</v>
      </c>
      <c r="DJ692" s="19">
        <v>136.80000000000001</v>
      </c>
      <c r="DK692" s="19">
        <v>129.80000000000001</v>
      </c>
      <c r="DL692" s="19">
        <v>131.6</v>
      </c>
      <c r="DM692" s="19">
        <v>134.9</v>
      </c>
      <c r="DN692" s="19">
        <v>140.5</v>
      </c>
      <c r="DO692" s="19">
        <v>134.5</v>
      </c>
      <c r="DP692" s="19">
        <v>135.1</v>
      </c>
      <c r="DQ692" s="19">
        <v>136.9</v>
      </c>
      <c r="DR692" s="19">
        <v>139.69999999999999</v>
      </c>
      <c r="DS692" s="19">
        <v>146.19999999999999</v>
      </c>
      <c r="DT692" s="19">
        <v>151</v>
      </c>
      <c r="DU692" s="19">
        <v>150.30000000000001</v>
      </c>
      <c r="DV692" s="19">
        <v>157.69999999999999</v>
      </c>
      <c r="DW692" s="19">
        <v>147.69999999999999</v>
      </c>
    </row>
    <row r="693" spans="1:127">
      <c r="A693" s="17" t="s">
        <v>1979</v>
      </c>
      <c r="B693" s="17" t="s">
        <v>1980</v>
      </c>
      <c r="C693" s="18">
        <v>2.1569999999999999E-2</v>
      </c>
      <c r="D693" s="19">
        <v>102.4</v>
      </c>
      <c r="E693" s="19">
        <v>105.2</v>
      </c>
      <c r="F693" s="19">
        <v>111.3</v>
      </c>
      <c r="G693" s="19">
        <v>111.7</v>
      </c>
      <c r="H693" s="19">
        <v>113</v>
      </c>
      <c r="I693" s="19">
        <v>113</v>
      </c>
      <c r="J693" s="19">
        <v>113.8</v>
      </c>
      <c r="K693" s="19">
        <v>113</v>
      </c>
      <c r="L693" s="19">
        <v>113</v>
      </c>
      <c r="M693" s="19">
        <v>113</v>
      </c>
      <c r="N693" s="19">
        <v>113</v>
      </c>
      <c r="O693" s="19">
        <v>113.1</v>
      </c>
      <c r="P693" s="19">
        <v>111.7</v>
      </c>
      <c r="Q693" s="19">
        <v>112.1</v>
      </c>
      <c r="R693" s="19">
        <v>112.1</v>
      </c>
      <c r="S693" s="19">
        <v>112.1</v>
      </c>
      <c r="T693" s="19">
        <v>112.9</v>
      </c>
      <c r="U693" s="19">
        <v>114.2</v>
      </c>
      <c r="V693" s="19">
        <v>109.2</v>
      </c>
      <c r="W693" s="19">
        <v>114.2</v>
      </c>
      <c r="X693" s="19">
        <v>115.9</v>
      </c>
      <c r="Y693" s="19">
        <v>116.4</v>
      </c>
      <c r="Z693" s="19">
        <v>116.9</v>
      </c>
      <c r="AA693" s="19">
        <v>116.5</v>
      </c>
      <c r="AB693" s="19">
        <v>115.4</v>
      </c>
      <c r="AC693" s="19">
        <v>115.4</v>
      </c>
      <c r="AD693" s="19">
        <v>115.4</v>
      </c>
      <c r="AE693" s="19">
        <v>115.4</v>
      </c>
      <c r="AF693" s="19">
        <v>115.4</v>
      </c>
      <c r="AG693" s="19">
        <v>116</v>
      </c>
      <c r="AH693" s="19">
        <v>116</v>
      </c>
      <c r="AI693" s="19">
        <v>110.3</v>
      </c>
      <c r="AJ693" s="19">
        <v>109.7</v>
      </c>
      <c r="AK693" s="19">
        <v>108.9</v>
      </c>
      <c r="AL693" s="19">
        <v>108</v>
      </c>
      <c r="AM693" s="19">
        <v>108</v>
      </c>
      <c r="AN693" s="19">
        <v>108</v>
      </c>
      <c r="AO693" s="19">
        <v>110.9</v>
      </c>
      <c r="AP693" s="19">
        <v>110.5</v>
      </c>
      <c r="AQ693" s="19">
        <v>110</v>
      </c>
      <c r="AR693" s="19">
        <v>109.4</v>
      </c>
      <c r="AS693" s="19">
        <v>108.8</v>
      </c>
      <c r="AT693" s="19">
        <v>106.8</v>
      </c>
      <c r="AU693" s="19">
        <v>106.4</v>
      </c>
      <c r="AV693" s="19">
        <v>105.9</v>
      </c>
      <c r="AW693" s="19">
        <v>102.7</v>
      </c>
      <c r="AX693" s="19">
        <v>102.3</v>
      </c>
      <c r="AY693" s="19">
        <v>99.4</v>
      </c>
      <c r="AZ693" s="19">
        <v>99.4</v>
      </c>
      <c r="BA693" s="19">
        <v>99.4</v>
      </c>
      <c r="BB693" s="19">
        <v>98.8</v>
      </c>
      <c r="BC693" s="19">
        <v>98.8</v>
      </c>
      <c r="BD693" s="19">
        <v>98.8</v>
      </c>
      <c r="BE693" s="19">
        <v>98.8</v>
      </c>
      <c r="BF693" s="19">
        <v>98.8</v>
      </c>
      <c r="BG693" s="19">
        <v>99.6</v>
      </c>
      <c r="BH693" s="19">
        <v>99.6</v>
      </c>
      <c r="BI693" s="19">
        <v>100.7</v>
      </c>
      <c r="BJ693" s="19">
        <v>100.7</v>
      </c>
      <c r="BK693" s="19">
        <v>101.8</v>
      </c>
      <c r="BL693" s="19">
        <v>101.8</v>
      </c>
      <c r="BM693" s="19">
        <v>101.8</v>
      </c>
      <c r="BN693" s="19">
        <v>102.2</v>
      </c>
      <c r="BO693" s="19">
        <v>103.6</v>
      </c>
      <c r="BP693" s="19">
        <v>105.9</v>
      </c>
      <c r="BQ693" s="19">
        <v>107.9</v>
      </c>
      <c r="BR693" s="19">
        <v>107.9</v>
      </c>
      <c r="BS693" s="19">
        <v>110.8</v>
      </c>
      <c r="BT693" s="19">
        <v>110.8</v>
      </c>
      <c r="BU693" s="19">
        <v>110.1</v>
      </c>
      <c r="BV693" s="19">
        <v>110.1</v>
      </c>
      <c r="BW693" s="19">
        <v>111.4</v>
      </c>
      <c r="BX693" s="19">
        <v>111.4</v>
      </c>
      <c r="BY693" s="19">
        <v>112.5</v>
      </c>
      <c r="BZ693" s="19">
        <v>113.6</v>
      </c>
      <c r="CA693" s="19">
        <v>113</v>
      </c>
      <c r="CB693" s="19">
        <v>113</v>
      </c>
      <c r="CC693" s="19">
        <v>112.5</v>
      </c>
      <c r="CD693" s="19">
        <v>113.2</v>
      </c>
      <c r="CE693" s="19">
        <v>113.4</v>
      </c>
      <c r="CF693" s="19">
        <v>113.4</v>
      </c>
      <c r="CG693" s="19">
        <v>112.8</v>
      </c>
      <c r="CH693" s="19">
        <v>112.8</v>
      </c>
      <c r="CI693" s="19">
        <v>112.8</v>
      </c>
      <c r="CJ693" s="19">
        <v>113.6</v>
      </c>
      <c r="CK693" s="19">
        <v>112.3</v>
      </c>
      <c r="CL693" s="19">
        <v>112.1</v>
      </c>
      <c r="CM693" s="19">
        <v>112.1</v>
      </c>
      <c r="CN693" s="19">
        <v>112.1</v>
      </c>
      <c r="CO693" s="19">
        <v>112.1</v>
      </c>
      <c r="CP693" s="19">
        <v>112.1</v>
      </c>
      <c r="CQ693" s="19">
        <v>112.1</v>
      </c>
      <c r="CR693" s="19">
        <v>112.1</v>
      </c>
      <c r="CS693" s="19">
        <v>111.2</v>
      </c>
      <c r="CT693" s="19">
        <v>110.7</v>
      </c>
      <c r="CU693" s="19">
        <v>110.7</v>
      </c>
      <c r="CV693" s="19">
        <v>110.7</v>
      </c>
      <c r="CW693" s="19">
        <v>110.7</v>
      </c>
      <c r="CX693" s="19">
        <v>107.9</v>
      </c>
      <c r="CY693" s="19">
        <v>107.6</v>
      </c>
      <c r="CZ693" s="19">
        <v>109.9</v>
      </c>
      <c r="DA693" s="19">
        <v>111.7</v>
      </c>
      <c r="DB693" s="19">
        <v>111.7</v>
      </c>
      <c r="DC693" s="19">
        <v>114.8</v>
      </c>
      <c r="DD693" s="19">
        <v>127.4</v>
      </c>
      <c r="DE693" s="19">
        <v>129.4</v>
      </c>
      <c r="DF693" s="19">
        <v>132.6</v>
      </c>
      <c r="DG693" s="19">
        <v>137.80000000000001</v>
      </c>
      <c r="DH693" s="19">
        <v>138.4</v>
      </c>
      <c r="DI693" s="19">
        <v>144.1</v>
      </c>
      <c r="DJ693" s="19">
        <v>145.69999999999999</v>
      </c>
      <c r="DK693" s="19">
        <v>147.6</v>
      </c>
      <c r="DL693" s="19">
        <v>147.5</v>
      </c>
      <c r="DM693" s="19">
        <v>147.6</v>
      </c>
      <c r="DN693" s="19">
        <v>149.80000000000001</v>
      </c>
      <c r="DO693" s="19">
        <v>149.80000000000001</v>
      </c>
      <c r="DP693" s="19">
        <v>148.80000000000001</v>
      </c>
      <c r="DQ693" s="19">
        <v>149.30000000000001</v>
      </c>
      <c r="DR693" s="19">
        <v>149.1</v>
      </c>
      <c r="DS693" s="19">
        <v>157.4</v>
      </c>
      <c r="DT693" s="19">
        <v>155.9</v>
      </c>
      <c r="DU693" s="19">
        <v>154.5</v>
      </c>
      <c r="DV693" s="19">
        <v>153.6</v>
      </c>
      <c r="DW693" s="19">
        <v>147.5</v>
      </c>
    </row>
    <row r="694" spans="1:127">
      <c r="A694" s="17" t="s">
        <v>1981</v>
      </c>
      <c r="B694" s="17" t="s">
        <v>1982</v>
      </c>
      <c r="C694" s="18">
        <v>4.7410000000000001E-2</v>
      </c>
      <c r="D694" s="19">
        <v>100.3</v>
      </c>
      <c r="E694" s="19">
        <v>100.7</v>
      </c>
      <c r="F694" s="19">
        <v>100</v>
      </c>
      <c r="G694" s="19">
        <v>103.3</v>
      </c>
      <c r="H694" s="19">
        <v>100.6</v>
      </c>
      <c r="I694" s="19">
        <v>101.3</v>
      </c>
      <c r="J694" s="19">
        <v>105.2</v>
      </c>
      <c r="K694" s="19">
        <v>104.5</v>
      </c>
      <c r="L694" s="19">
        <v>104.4</v>
      </c>
      <c r="M694" s="19">
        <v>106</v>
      </c>
      <c r="N694" s="19">
        <v>107.2</v>
      </c>
      <c r="O694" s="19">
        <v>107.4</v>
      </c>
      <c r="P694" s="19">
        <v>106.5</v>
      </c>
      <c r="Q694" s="19">
        <v>106.2</v>
      </c>
      <c r="R694" s="19">
        <v>107</v>
      </c>
      <c r="S694" s="19">
        <v>107.2</v>
      </c>
      <c r="T694" s="19">
        <v>107.3</v>
      </c>
      <c r="U694" s="19">
        <v>107.7</v>
      </c>
      <c r="V694" s="19">
        <v>108.2</v>
      </c>
      <c r="W694" s="19">
        <v>105.4</v>
      </c>
      <c r="X694" s="19">
        <v>104.7</v>
      </c>
      <c r="Y694" s="19">
        <v>105.5</v>
      </c>
      <c r="Z694" s="19">
        <v>106.2</v>
      </c>
      <c r="AA694" s="19">
        <v>107.3</v>
      </c>
      <c r="AB694" s="19">
        <v>107.6</v>
      </c>
      <c r="AC694" s="19">
        <v>107.7</v>
      </c>
      <c r="AD694" s="19">
        <v>109.8</v>
      </c>
      <c r="AE694" s="19">
        <v>111</v>
      </c>
      <c r="AF694" s="19">
        <v>111.9</v>
      </c>
      <c r="AG694" s="19">
        <v>112.1</v>
      </c>
      <c r="AH694" s="19">
        <v>113.3</v>
      </c>
      <c r="AI694" s="19">
        <v>113.2</v>
      </c>
      <c r="AJ694" s="19">
        <v>112.8</v>
      </c>
      <c r="AK694" s="19">
        <v>113.2</v>
      </c>
      <c r="AL694" s="19">
        <v>113.2</v>
      </c>
      <c r="AM694" s="19">
        <v>112.9</v>
      </c>
      <c r="AN694" s="19">
        <v>112</v>
      </c>
      <c r="AO694" s="19">
        <v>113.7</v>
      </c>
      <c r="AP694" s="19">
        <v>112.7</v>
      </c>
      <c r="AQ694" s="19">
        <v>113.3</v>
      </c>
      <c r="AR694" s="19">
        <v>112.8</v>
      </c>
      <c r="AS694" s="19">
        <v>110.3</v>
      </c>
      <c r="AT694" s="19">
        <v>106.9</v>
      </c>
      <c r="AU694" s="19">
        <v>105.7</v>
      </c>
      <c r="AV694" s="19">
        <v>106.5</v>
      </c>
      <c r="AW694" s="19">
        <v>106.1</v>
      </c>
      <c r="AX694" s="19">
        <v>106.7</v>
      </c>
      <c r="AY694" s="19">
        <v>106.9</v>
      </c>
      <c r="AZ694" s="19">
        <v>111.4</v>
      </c>
      <c r="BA694" s="19">
        <v>107.2</v>
      </c>
      <c r="BB694" s="19">
        <v>107.9</v>
      </c>
      <c r="BC694" s="19">
        <v>108.3</v>
      </c>
      <c r="BD694" s="19">
        <v>109</v>
      </c>
      <c r="BE694" s="19">
        <v>109.2</v>
      </c>
      <c r="BF694" s="19">
        <v>109.3</v>
      </c>
      <c r="BG694" s="19">
        <v>109.2</v>
      </c>
      <c r="BH694" s="19">
        <v>110</v>
      </c>
      <c r="BI694" s="19">
        <v>110.7</v>
      </c>
      <c r="BJ694" s="19">
        <v>110.9</v>
      </c>
      <c r="BK694" s="19">
        <v>112.1</v>
      </c>
      <c r="BL694" s="19">
        <v>111.9</v>
      </c>
      <c r="BM694" s="19">
        <v>112.6</v>
      </c>
      <c r="BN694" s="19">
        <v>112.5</v>
      </c>
      <c r="BO694" s="19">
        <v>115.2</v>
      </c>
      <c r="BP694" s="19">
        <v>114.5</v>
      </c>
      <c r="BQ694" s="19">
        <v>115.5</v>
      </c>
      <c r="BR694" s="19">
        <v>112.4</v>
      </c>
      <c r="BS694" s="19">
        <v>115.6</v>
      </c>
      <c r="BT694" s="19">
        <v>112</v>
      </c>
      <c r="BU694" s="19">
        <v>113.4</v>
      </c>
      <c r="BV694" s="19">
        <v>116.1</v>
      </c>
      <c r="BW694" s="19">
        <v>117.8</v>
      </c>
      <c r="BX694" s="19">
        <v>118.3</v>
      </c>
      <c r="BY694" s="19">
        <v>116.2</v>
      </c>
      <c r="BZ694" s="19">
        <v>117.8</v>
      </c>
      <c r="CA694" s="19">
        <v>117.9</v>
      </c>
      <c r="CB694" s="19">
        <v>116.7</v>
      </c>
      <c r="CC694" s="19">
        <v>121.2</v>
      </c>
      <c r="CD694" s="19">
        <v>123.3</v>
      </c>
      <c r="CE694" s="19">
        <v>115.6</v>
      </c>
      <c r="CF694" s="19">
        <v>115.8</v>
      </c>
      <c r="CG694" s="19">
        <v>116.3</v>
      </c>
      <c r="CH694" s="19">
        <v>118.6</v>
      </c>
      <c r="CI694" s="19">
        <v>113.4</v>
      </c>
      <c r="CJ694" s="19">
        <v>111.6</v>
      </c>
      <c r="CK694" s="19">
        <v>111.8</v>
      </c>
      <c r="CL694" s="19">
        <v>112.9</v>
      </c>
      <c r="CM694" s="19">
        <v>114.1</v>
      </c>
      <c r="CN694" s="19">
        <v>114.1</v>
      </c>
      <c r="CO694" s="19">
        <v>118.2</v>
      </c>
      <c r="CP694" s="19">
        <v>117.8</v>
      </c>
      <c r="CQ694" s="19">
        <v>113</v>
      </c>
      <c r="CR694" s="19">
        <v>114.8</v>
      </c>
      <c r="CS694" s="19">
        <v>117.7</v>
      </c>
      <c r="CT694" s="19">
        <v>111.7</v>
      </c>
      <c r="CU694" s="19">
        <v>116.5</v>
      </c>
      <c r="CV694" s="19">
        <v>116.2</v>
      </c>
      <c r="CW694" s="19">
        <v>114.3</v>
      </c>
      <c r="CX694" s="19">
        <v>119.2</v>
      </c>
      <c r="CY694" s="19">
        <v>118</v>
      </c>
      <c r="CZ694" s="19">
        <v>116.8</v>
      </c>
      <c r="DA694" s="19">
        <v>113.9</v>
      </c>
      <c r="DB694" s="19">
        <v>112.3</v>
      </c>
      <c r="DC694" s="19">
        <v>113.5</v>
      </c>
      <c r="DD694" s="19">
        <v>114.4</v>
      </c>
      <c r="DE694" s="19">
        <v>115.2</v>
      </c>
      <c r="DF694" s="19">
        <v>120.2</v>
      </c>
      <c r="DG694" s="19">
        <v>120.4</v>
      </c>
      <c r="DH694" s="19">
        <v>120.3</v>
      </c>
      <c r="DI694" s="19">
        <v>126.5</v>
      </c>
      <c r="DJ694" s="19">
        <v>129.4</v>
      </c>
      <c r="DK694" s="19">
        <v>130.9</v>
      </c>
      <c r="DL694" s="19">
        <v>128.19999999999999</v>
      </c>
      <c r="DM694" s="19">
        <v>129.6</v>
      </c>
      <c r="DN694" s="19">
        <v>131.80000000000001</v>
      </c>
      <c r="DO694" s="19">
        <v>131.1</v>
      </c>
      <c r="DP694" s="19">
        <v>129.19999999999999</v>
      </c>
      <c r="DQ694" s="19">
        <v>129.69999999999999</v>
      </c>
      <c r="DR694" s="19">
        <v>132.80000000000001</v>
      </c>
      <c r="DS694" s="19">
        <v>132.80000000000001</v>
      </c>
      <c r="DT694" s="19">
        <v>137.1</v>
      </c>
      <c r="DU694" s="19">
        <v>138.5</v>
      </c>
      <c r="DV694" s="19">
        <v>137.6</v>
      </c>
      <c r="DW694" s="19">
        <v>136.30000000000001</v>
      </c>
    </row>
    <row r="695" spans="1:127">
      <c r="A695" s="17" t="s">
        <v>1983</v>
      </c>
      <c r="B695" s="17" t="s">
        <v>1984</v>
      </c>
      <c r="C695" s="18">
        <v>2.6669999999999999E-2</v>
      </c>
      <c r="D695" s="19">
        <v>98.5</v>
      </c>
      <c r="E695" s="19">
        <v>101</v>
      </c>
      <c r="F695" s="19">
        <v>101.8</v>
      </c>
      <c r="G695" s="19">
        <v>100.2</v>
      </c>
      <c r="H695" s="19">
        <v>100.3</v>
      </c>
      <c r="I695" s="19">
        <v>102.3</v>
      </c>
      <c r="J695" s="19">
        <v>102.6</v>
      </c>
      <c r="K695" s="19">
        <v>99.9</v>
      </c>
      <c r="L695" s="19">
        <v>106.2</v>
      </c>
      <c r="M695" s="19">
        <v>108.5</v>
      </c>
      <c r="N695" s="19">
        <v>108.1</v>
      </c>
      <c r="O695" s="19">
        <v>106.4</v>
      </c>
      <c r="P695" s="19">
        <v>107.9</v>
      </c>
      <c r="Q695" s="19">
        <v>108.3</v>
      </c>
      <c r="R695" s="19">
        <v>109.9</v>
      </c>
      <c r="S695" s="19">
        <v>105.8</v>
      </c>
      <c r="T695" s="19">
        <v>106</v>
      </c>
      <c r="U695" s="19">
        <v>106.9</v>
      </c>
      <c r="V695" s="19">
        <v>107.4</v>
      </c>
      <c r="W695" s="19">
        <v>106</v>
      </c>
      <c r="X695" s="19">
        <v>105</v>
      </c>
      <c r="Y695" s="19">
        <v>105.7</v>
      </c>
      <c r="Z695" s="19">
        <v>106.5</v>
      </c>
      <c r="AA695" s="19">
        <v>109.1</v>
      </c>
      <c r="AB695" s="19">
        <v>109.6</v>
      </c>
      <c r="AC695" s="19">
        <v>110.7</v>
      </c>
      <c r="AD695" s="19">
        <v>109.8</v>
      </c>
      <c r="AE695" s="19">
        <v>111.7</v>
      </c>
      <c r="AF695" s="19">
        <v>114</v>
      </c>
      <c r="AG695" s="19">
        <v>115.4</v>
      </c>
      <c r="AH695" s="19">
        <v>117.2</v>
      </c>
      <c r="AI695" s="19">
        <v>119.4</v>
      </c>
      <c r="AJ695" s="19">
        <v>118</v>
      </c>
      <c r="AK695" s="19">
        <v>115.5</v>
      </c>
      <c r="AL695" s="19">
        <v>116.7</v>
      </c>
      <c r="AM695" s="19">
        <v>115.8</v>
      </c>
      <c r="AN695" s="19">
        <v>116</v>
      </c>
      <c r="AO695" s="19">
        <v>112.1</v>
      </c>
      <c r="AP695" s="19">
        <v>110.1</v>
      </c>
      <c r="AQ695" s="19">
        <v>108.5</v>
      </c>
      <c r="AR695" s="19">
        <v>113</v>
      </c>
      <c r="AS695" s="19">
        <v>112.8</v>
      </c>
      <c r="AT695" s="19">
        <v>112.4</v>
      </c>
      <c r="AU695" s="19">
        <v>110.5</v>
      </c>
      <c r="AV695" s="19">
        <v>110.3</v>
      </c>
      <c r="AW695" s="19">
        <v>111.5</v>
      </c>
      <c r="AX695" s="19">
        <v>111.1</v>
      </c>
      <c r="AY695" s="19">
        <v>109.5</v>
      </c>
      <c r="AZ695" s="19">
        <v>108.9</v>
      </c>
      <c r="BA695" s="19">
        <v>110.1</v>
      </c>
      <c r="BB695" s="19">
        <v>109.1</v>
      </c>
      <c r="BC695" s="19">
        <v>110.6</v>
      </c>
      <c r="BD695" s="19">
        <v>109.5</v>
      </c>
      <c r="BE695" s="19">
        <v>109.2</v>
      </c>
      <c r="BF695" s="19">
        <v>110</v>
      </c>
      <c r="BG695" s="19">
        <v>110.5</v>
      </c>
      <c r="BH695" s="19">
        <v>111.8</v>
      </c>
      <c r="BI695" s="19">
        <v>112.5</v>
      </c>
      <c r="BJ695" s="19">
        <v>113.6</v>
      </c>
      <c r="BK695" s="19">
        <v>115.7</v>
      </c>
      <c r="BL695" s="19">
        <v>117.5</v>
      </c>
      <c r="BM695" s="19">
        <v>117</v>
      </c>
      <c r="BN695" s="19">
        <v>117.4</v>
      </c>
      <c r="BO695" s="19">
        <v>117.9</v>
      </c>
      <c r="BP695" s="19">
        <v>118.5</v>
      </c>
      <c r="BQ695" s="19">
        <v>121.9</v>
      </c>
      <c r="BR695" s="19">
        <v>123.1</v>
      </c>
      <c r="BS695" s="19">
        <v>122.9</v>
      </c>
      <c r="BT695" s="19">
        <v>122.2</v>
      </c>
      <c r="BU695" s="19">
        <v>124</v>
      </c>
      <c r="BV695" s="19">
        <v>125.8</v>
      </c>
      <c r="BW695" s="19">
        <v>124.5</v>
      </c>
      <c r="BX695" s="19">
        <v>125.6</v>
      </c>
      <c r="BY695" s="19">
        <v>128.30000000000001</v>
      </c>
      <c r="BZ695" s="19">
        <v>128.19999999999999</v>
      </c>
      <c r="CA695" s="19">
        <v>128</v>
      </c>
      <c r="CB695" s="19">
        <v>126.6</v>
      </c>
      <c r="CC695" s="19">
        <v>128</v>
      </c>
      <c r="CD695" s="19">
        <v>128.6</v>
      </c>
      <c r="CE695" s="19">
        <v>129.30000000000001</v>
      </c>
      <c r="CF695" s="19">
        <v>127.8</v>
      </c>
      <c r="CG695" s="19">
        <v>124.3</v>
      </c>
      <c r="CH695" s="19">
        <v>124.1</v>
      </c>
      <c r="CI695" s="19">
        <v>118.2</v>
      </c>
      <c r="CJ695" s="19">
        <v>117.5</v>
      </c>
      <c r="CK695" s="19">
        <v>116.8</v>
      </c>
      <c r="CL695" s="19">
        <v>119.5</v>
      </c>
      <c r="CM695" s="19">
        <v>119.6</v>
      </c>
      <c r="CN695" s="19">
        <v>119.1</v>
      </c>
      <c r="CO695" s="19">
        <v>119.1</v>
      </c>
      <c r="CP695" s="19">
        <v>118.6</v>
      </c>
      <c r="CQ695" s="19">
        <v>116.3</v>
      </c>
      <c r="CR695" s="19">
        <v>116.8</v>
      </c>
      <c r="CS695" s="19">
        <v>117.2</v>
      </c>
      <c r="CT695" s="19">
        <v>116.4</v>
      </c>
      <c r="CU695" s="19">
        <v>116.7</v>
      </c>
      <c r="CV695" s="19">
        <v>117.8</v>
      </c>
      <c r="CW695" s="19">
        <v>117.5</v>
      </c>
      <c r="CX695" s="19">
        <v>118.2</v>
      </c>
      <c r="CY695" s="19">
        <v>119.1</v>
      </c>
      <c r="CZ695" s="19">
        <v>118.7</v>
      </c>
      <c r="DA695" s="19">
        <v>129</v>
      </c>
      <c r="DB695" s="19">
        <v>130.6</v>
      </c>
      <c r="DC695" s="19">
        <v>134</v>
      </c>
      <c r="DD695" s="19">
        <v>136.69999999999999</v>
      </c>
      <c r="DE695" s="19">
        <v>136.80000000000001</v>
      </c>
      <c r="DF695" s="19">
        <v>137</v>
      </c>
      <c r="DG695" s="19">
        <v>138.69999999999999</v>
      </c>
      <c r="DH695" s="19">
        <v>139.80000000000001</v>
      </c>
      <c r="DI695" s="19">
        <v>141.80000000000001</v>
      </c>
      <c r="DJ695" s="19">
        <v>140.80000000000001</v>
      </c>
      <c r="DK695" s="19">
        <v>142.30000000000001</v>
      </c>
      <c r="DL695" s="19">
        <v>145.19999999999999</v>
      </c>
      <c r="DM695" s="19">
        <v>149.4</v>
      </c>
      <c r="DN695" s="19">
        <v>153.5</v>
      </c>
      <c r="DO695" s="19">
        <v>152.5</v>
      </c>
      <c r="DP695" s="19">
        <v>152.69999999999999</v>
      </c>
      <c r="DQ695" s="19">
        <v>154.5</v>
      </c>
      <c r="DR695" s="19">
        <v>159.1</v>
      </c>
      <c r="DS695" s="19">
        <v>168.3</v>
      </c>
      <c r="DT695" s="19">
        <v>170.3</v>
      </c>
      <c r="DU695" s="19">
        <v>165.4</v>
      </c>
      <c r="DV695" s="19">
        <v>162.9</v>
      </c>
      <c r="DW695" s="19">
        <v>157.80000000000001</v>
      </c>
    </row>
    <row r="696" spans="1:127">
      <c r="A696" s="17" t="s">
        <v>1985</v>
      </c>
      <c r="B696" s="17" t="s">
        <v>1986</v>
      </c>
      <c r="C696" s="18">
        <v>1.353E-2</v>
      </c>
      <c r="D696" s="19">
        <v>101.7</v>
      </c>
      <c r="E696" s="19">
        <v>103.8</v>
      </c>
      <c r="F696" s="19">
        <v>103.3</v>
      </c>
      <c r="G696" s="19">
        <v>100.7</v>
      </c>
      <c r="H696" s="19">
        <v>100.2</v>
      </c>
      <c r="I696" s="19">
        <v>102.8</v>
      </c>
      <c r="J696" s="19">
        <v>101</v>
      </c>
      <c r="K696" s="19">
        <v>106.7</v>
      </c>
      <c r="L696" s="19">
        <v>106.7</v>
      </c>
      <c r="M696" s="19">
        <v>107.1</v>
      </c>
      <c r="N696" s="19">
        <v>106.5</v>
      </c>
      <c r="O696" s="19">
        <v>107.2</v>
      </c>
      <c r="P696" s="19">
        <v>105.7</v>
      </c>
      <c r="Q696" s="19">
        <v>104.7</v>
      </c>
      <c r="R696" s="19">
        <v>105.8</v>
      </c>
      <c r="S696" s="19">
        <v>108.8</v>
      </c>
      <c r="T696" s="19">
        <v>112.5</v>
      </c>
      <c r="U696" s="19">
        <v>111.7</v>
      </c>
      <c r="V696" s="19">
        <v>108.7</v>
      </c>
      <c r="W696" s="19">
        <v>111</v>
      </c>
      <c r="X696" s="19">
        <v>111.6</v>
      </c>
      <c r="Y696" s="19">
        <v>111.2</v>
      </c>
      <c r="Z696" s="19">
        <v>112.2</v>
      </c>
      <c r="AA696" s="19">
        <v>109</v>
      </c>
      <c r="AB696" s="19">
        <v>110.4</v>
      </c>
      <c r="AC696" s="19">
        <v>110.9</v>
      </c>
      <c r="AD696" s="19">
        <v>112.4</v>
      </c>
      <c r="AE696" s="19">
        <v>114.1</v>
      </c>
      <c r="AF696" s="19">
        <v>116.1</v>
      </c>
      <c r="AG696" s="19">
        <v>117</v>
      </c>
      <c r="AH696" s="19">
        <v>118.2</v>
      </c>
      <c r="AI696" s="19">
        <v>120.2</v>
      </c>
      <c r="AJ696" s="19">
        <v>120.1</v>
      </c>
      <c r="AK696" s="19">
        <v>118.7</v>
      </c>
      <c r="AL696" s="19">
        <v>117.8</v>
      </c>
      <c r="AM696" s="19">
        <v>115.8</v>
      </c>
      <c r="AN696" s="19">
        <v>115.6</v>
      </c>
      <c r="AO696" s="19">
        <v>113.7</v>
      </c>
      <c r="AP696" s="19">
        <v>110.9</v>
      </c>
      <c r="AQ696" s="19">
        <v>109.9</v>
      </c>
      <c r="AR696" s="19">
        <v>108.9</v>
      </c>
      <c r="AS696" s="19">
        <v>107.4</v>
      </c>
      <c r="AT696" s="19">
        <v>106.6</v>
      </c>
      <c r="AU696" s="19">
        <v>103.9</v>
      </c>
      <c r="AV696" s="19">
        <v>106.2</v>
      </c>
      <c r="AW696" s="19">
        <v>105.9</v>
      </c>
      <c r="AX696" s="19">
        <v>107.8</v>
      </c>
      <c r="AY696" s="19">
        <v>109.2</v>
      </c>
      <c r="AZ696" s="19">
        <v>109.6</v>
      </c>
      <c r="BA696" s="19">
        <v>111.1</v>
      </c>
      <c r="BB696" s="19">
        <v>109.1</v>
      </c>
      <c r="BC696" s="19">
        <v>110.6</v>
      </c>
      <c r="BD696" s="19">
        <v>110.5</v>
      </c>
      <c r="BE696" s="19">
        <v>109.9</v>
      </c>
      <c r="BF696" s="19">
        <v>110.9</v>
      </c>
      <c r="BG696" s="19">
        <v>112.7</v>
      </c>
      <c r="BH696" s="19">
        <v>112.9</v>
      </c>
      <c r="BI696" s="19">
        <v>113.6</v>
      </c>
      <c r="BJ696" s="19">
        <v>116.2</v>
      </c>
      <c r="BK696" s="19">
        <v>116.6</v>
      </c>
      <c r="BL696" s="19">
        <v>116.7</v>
      </c>
      <c r="BM696" s="19">
        <v>117.4</v>
      </c>
      <c r="BN696" s="19">
        <v>115.8</v>
      </c>
      <c r="BO696" s="19">
        <v>112</v>
      </c>
      <c r="BP696" s="19">
        <v>112.4</v>
      </c>
      <c r="BQ696" s="19">
        <v>118.1</v>
      </c>
      <c r="BR696" s="19">
        <v>122.6</v>
      </c>
      <c r="BS696" s="19">
        <v>118.1</v>
      </c>
      <c r="BT696" s="19">
        <v>117.7</v>
      </c>
      <c r="BU696" s="19">
        <v>120.2</v>
      </c>
      <c r="BV696" s="19">
        <v>120.9</v>
      </c>
      <c r="BW696" s="19">
        <v>120.2</v>
      </c>
      <c r="BX696" s="19">
        <v>123.4</v>
      </c>
      <c r="BY696" s="19">
        <v>128.1</v>
      </c>
      <c r="BZ696" s="19">
        <v>127.6</v>
      </c>
      <c r="CA696" s="19">
        <v>124.5</v>
      </c>
      <c r="CB696" s="19">
        <v>123.6</v>
      </c>
      <c r="CC696" s="19">
        <v>123.9</v>
      </c>
      <c r="CD696" s="19">
        <v>124.3</v>
      </c>
      <c r="CE696" s="19">
        <v>124</v>
      </c>
      <c r="CF696" s="19">
        <v>120.5</v>
      </c>
      <c r="CG696" s="19">
        <v>119</v>
      </c>
      <c r="CH696" s="19">
        <v>120.5</v>
      </c>
      <c r="CI696" s="19">
        <v>120.6</v>
      </c>
      <c r="CJ696" s="19">
        <v>120.4</v>
      </c>
      <c r="CK696" s="19">
        <v>119.3</v>
      </c>
      <c r="CL696" s="19">
        <v>117</v>
      </c>
      <c r="CM696" s="19">
        <v>117.2</v>
      </c>
      <c r="CN696" s="19">
        <v>117.4</v>
      </c>
      <c r="CO696" s="19">
        <v>116.9</v>
      </c>
      <c r="CP696" s="19">
        <v>116.3</v>
      </c>
      <c r="CQ696" s="19">
        <v>116.2</v>
      </c>
      <c r="CR696" s="19">
        <v>116.7</v>
      </c>
      <c r="CS696" s="19">
        <v>117.2</v>
      </c>
      <c r="CT696" s="19">
        <v>114.8</v>
      </c>
      <c r="CU696" s="19">
        <v>115</v>
      </c>
      <c r="CV696" s="19">
        <v>113.3</v>
      </c>
      <c r="CW696" s="19">
        <v>113.2</v>
      </c>
      <c r="CX696" s="19">
        <v>113.7</v>
      </c>
      <c r="CY696" s="19">
        <v>114.1</v>
      </c>
      <c r="CZ696" s="19">
        <v>115.8</v>
      </c>
      <c r="DA696" s="19">
        <v>116.2</v>
      </c>
      <c r="DB696" s="19">
        <v>118.2</v>
      </c>
      <c r="DC696" s="19">
        <v>122.5</v>
      </c>
      <c r="DD696" s="19">
        <v>125.5</v>
      </c>
      <c r="DE696" s="19">
        <v>125.7</v>
      </c>
      <c r="DF696" s="19">
        <v>127.9</v>
      </c>
      <c r="DG696" s="19">
        <v>130.6</v>
      </c>
      <c r="DH696" s="19">
        <v>135.6</v>
      </c>
      <c r="DI696" s="19">
        <v>141.30000000000001</v>
      </c>
      <c r="DJ696" s="19">
        <v>141.19999999999999</v>
      </c>
      <c r="DK696" s="19">
        <v>144.30000000000001</v>
      </c>
      <c r="DL696" s="19">
        <v>145.5</v>
      </c>
      <c r="DM696" s="19">
        <v>148.9</v>
      </c>
      <c r="DN696" s="19">
        <v>154.4</v>
      </c>
      <c r="DO696" s="19">
        <v>152.69999999999999</v>
      </c>
      <c r="DP696" s="19">
        <v>151.1</v>
      </c>
      <c r="DQ696" s="19">
        <v>153.5</v>
      </c>
      <c r="DR696" s="19">
        <v>159.6</v>
      </c>
      <c r="DS696" s="19">
        <v>165.7</v>
      </c>
      <c r="DT696" s="19">
        <v>177.8</v>
      </c>
      <c r="DU696" s="19">
        <v>173.1</v>
      </c>
      <c r="DV696" s="19">
        <v>167.7</v>
      </c>
      <c r="DW696" s="19">
        <v>161.9</v>
      </c>
    </row>
    <row r="697" spans="1:127">
      <c r="A697" s="17" t="s">
        <v>1987</v>
      </c>
      <c r="B697" s="17" t="s">
        <v>1988</v>
      </c>
      <c r="C697" s="18">
        <v>7.782E-2</v>
      </c>
      <c r="D697" s="19">
        <v>104.7</v>
      </c>
      <c r="E697" s="19">
        <v>105.4</v>
      </c>
      <c r="F697" s="19">
        <v>104.3</v>
      </c>
      <c r="G697" s="19">
        <v>104</v>
      </c>
      <c r="H697" s="19">
        <v>103.6</v>
      </c>
      <c r="I697" s="19">
        <v>104</v>
      </c>
      <c r="J697" s="19">
        <v>105.8</v>
      </c>
      <c r="K697" s="19">
        <v>104.6</v>
      </c>
      <c r="L697" s="19">
        <v>104.7</v>
      </c>
      <c r="M697" s="19">
        <v>105.1</v>
      </c>
      <c r="N697" s="19">
        <v>105.4</v>
      </c>
      <c r="O697" s="19">
        <v>104.9</v>
      </c>
      <c r="P697" s="19">
        <v>101.6</v>
      </c>
      <c r="Q697" s="19">
        <v>99.4</v>
      </c>
      <c r="R697" s="19">
        <v>101.9</v>
      </c>
      <c r="S697" s="19">
        <v>101.4</v>
      </c>
      <c r="T697" s="19">
        <v>104.4</v>
      </c>
      <c r="U697" s="19">
        <v>110.2</v>
      </c>
      <c r="V697" s="19">
        <v>109.6</v>
      </c>
      <c r="W697" s="19">
        <v>111.8</v>
      </c>
      <c r="X697" s="19">
        <v>112.3</v>
      </c>
      <c r="Y697" s="19">
        <v>119</v>
      </c>
      <c r="Z697" s="19">
        <v>112.6</v>
      </c>
      <c r="AA697" s="19">
        <v>109.8</v>
      </c>
      <c r="AB697" s="19">
        <v>108.1</v>
      </c>
      <c r="AC697" s="19">
        <v>107.9</v>
      </c>
      <c r="AD697" s="19">
        <v>107.2</v>
      </c>
      <c r="AE697" s="19">
        <v>110.1</v>
      </c>
      <c r="AF697" s="19">
        <v>111.8</v>
      </c>
      <c r="AG697" s="19">
        <v>108.3</v>
      </c>
      <c r="AH697" s="19">
        <v>107.9</v>
      </c>
      <c r="AI697" s="19">
        <v>107.7</v>
      </c>
      <c r="AJ697" s="19">
        <v>105.4</v>
      </c>
      <c r="AK697" s="19">
        <v>102.3</v>
      </c>
      <c r="AL697" s="19">
        <v>97.6</v>
      </c>
      <c r="AM697" s="19">
        <v>98.6</v>
      </c>
      <c r="AN697" s="19">
        <v>103</v>
      </c>
      <c r="AO697" s="19">
        <v>101.4</v>
      </c>
      <c r="AP697" s="19">
        <v>99.6</v>
      </c>
      <c r="AQ697" s="19">
        <v>98.5</v>
      </c>
      <c r="AR697" s="19">
        <v>94.4</v>
      </c>
      <c r="AS697" s="19">
        <v>93.8</v>
      </c>
      <c r="AT697" s="19">
        <v>95.3</v>
      </c>
      <c r="AU697" s="19">
        <v>90.7</v>
      </c>
      <c r="AV697" s="19">
        <v>87.1</v>
      </c>
      <c r="AW697" s="19">
        <v>87.1</v>
      </c>
      <c r="AX697" s="19">
        <v>86.5</v>
      </c>
      <c r="AY697" s="19">
        <v>88</v>
      </c>
      <c r="AZ697" s="19">
        <v>90.3</v>
      </c>
      <c r="BA697" s="19">
        <v>89.7</v>
      </c>
      <c r="BB697" s="19">
        <v>87.4</v>
      </c>
      <c r="BC697" s="19">
        <v>89.3</v>
      </c>
      <c r="BD697" s="19">
        <v>89.6</v>
      </c>
      <c r="BE697" s="19">
        <v>88.4</v>
      </c>
      <c r="BF697" s="19">
        <v>88.3</v>
      </c>
      <c r="BG697" s="19">
        <v>90</v>
      </c>
      <c r="BH697" s="19">
        <v>95.5</v>
      </c>
      <c r="BI697" s="19">
        <v>96</v>
      </c>
      <c r="BJ697" s="19">
        <v>94.8</v>
      </c>
      <c r="BK697" s="19">
        <v>94.5</v>
      </c>
      <c r="BL697" s="19">
        <v>96</v>
      </c>
      <c r="BM697" s="19">
        <v>94.8</v>
      </c>
      <c r="BN697" s="19">
        <v>94.1</v>
      </c>
      <c r="BO697" s="19">
        <v>94.2</v>
      </c>
      <c r="BP697" s="19">
        <v>96.5</v>
      </c>
      <c r="BQ697" s="19">
        <v>102.9</v>
      </c>
      <c r="BR697" s="19">
        <v>101.3</v>
      </c>
      <c r="BS697" s="19">
        <v>104.9</v>
      </c>
      <c r="BT697" s="19">
        <v>104.9</v>
      </c>
      <c r="BU697" s="19">
        <v>106.7</v>
      </c>
      <c r="BV697" s="19">
        <v>106.6</v>
      </c>
      <c r="BW697" s="19">
        <v>107.6</v>
      </c>
      <c r="BX697" s="19">
        <v>107.5</v>
      </c>
      <c r="BY697" s="19">
        <v>110.1</v>
      </c>
      <c r="BZ697" s="19">
        <v>110</v>
      </c>
      <c r="CA697" s="19">
        <v>109.9</v>
      </c>
      <c r="CB697" s="19">
        <v>107.6</v>
      </c>
      <c r="CC697" s="19">
        <v>107.9</v>
      </c>
      <c r="CD697" s="19">
        <v>108.7</v>
      </c>
      <c r="CE697" s="19">
        <v>108.9</v>
      </c>
      <c r="CF697" s="19">
        <v>109</v>
      </c>
      <c r="CG697" s="19">
        <v>108.4</v>
      </c>
      <c r="CH697" s="19">
        <v>108.3</v>
      </c>
      <c r="CI697" s="19">
        <v>111</v>
      </c>
      <c r="CJ697" s="19">
        <v>110.6</v>
      </c>
      <c r="CK697" s="19">
        <v>112.2</v>
      </c>
      <c r="CL697" s="19">
        <v>109.8</v>
      </c>
      <c r="CM697" s="19">
        <v>106.5</v>
      </c>
      <c r="CN697" s="19">
        <v>107.9</v>
      </c>
      <c r="CO697" s="19">
        <v>106.7</v>
      </c>
      <c r="CP697" s="19">
        <v>107.4</v>
      </c>
      <c r="CQ697" s="19">
        <v>105.8</v>
      </c>
      <c r="CR697" s="19">
        <v>108.8</v>
      </c>
      <c r="CS697" s="19">
        <v>109.3</v>
      </c>
      <c r="CT697" s="19">
        <v>107.9</v>
      </c>
      <c r="CU697" s="19">
        <v>105.5</v>
      </c>
      <c r="CV697" s="19">
        <v>102.4</v>
      </c>
      <c r="CW697" s="19">
        <v>104.8</v>
      </c>
      <c r="CX697" s="19">
        <v>107.6</v>
      </c>
      <c r="CY697" s="19">
        <v>110.8</v>
      </c>
      <c r="CZ697" s="19">
        <v>116.8</v>
      </c>
      <c r="DA697" s="19">
        <v>115.4</v>
      </c>
      <c r="DB697" s="19">
        <v>116.7</v>
      </c>
      <c r="DC697" s="19">
        <v>117.8</v>
      </c>
      <c r="DD697" s="19">
        <v>123.4</v>
      </c>
      <c r="DE697" s="19">
        <v>127.2</v>
      </c>
      <c r="DF697" s="19">
        <v>131</v>
      </c>
      <c r="DG697" s="19">
        <v>142.69999999999999</v>
      </c>
      <c r="DH697" s="19">
        <v>144.6</v>
      </c>
      <c r="DI697" s="19">
        <v>151.1</v>
      </c>
      <c r="DJ697" s="19">
        <v>154</v>
      </c>
      <c r="DK697" s="19">
        <v>152.69999999999999</v>
      </c>
      <c r="DL697" s="19">
        <v>152.69999999999999</v>
      </c>
      <c r="DM697" s="19">
        <v>155.80000000000001</v>
      </c>
      <c r="DN697" s="19">
        <v>158</v>
      </c>
      <c r="DO697" s="19">
        <v>156.4</v>
      </c>
      <c r="DP697" s="19">
        <v>155.6</v>
      </c>
      <c r="DQ697" s="19">
        <v>161.5</v>
      </c>
      <c r="DR697" s="19">
        <v>165.7</v>
      </c>
      <c r="DS697" s="19">
        <v>170.3</v>
      </c>
      <c r="DT697" s="19">
        <v>176.1</v>
      </c>
      <c r="DU697" s="19">
        <v>171.8</v>
      </c>
      <c r="DV697" s="19">
        <v>172.2</v>
      </c>
      <c r="DW697" s="19">
        <v>160.69999999999999</v>
      </c>
    </row>
    <row r="698" spans="1:127">
      <c r="A698" s="17" t="s">
        <v>1989</v>
      </c>
      <c r="B698" s="17" t="s">
        <v>1990</v>
      </c>
      <c r="C698" s="18">
        <v>1.9640000000000001E-2</v>
      </c>
      <c r="D698" s="19">
        <v>129.6</v>
      </c>
      <c r="E698" s="19">
        <v>127</v>
      </c>
      <c r="F698" s="19">
        <v>129</v>
      </c>
      <c r="G698" s="19">
        <v>126.5</v>
      </c>
      <c r="H698" s="19">
        <v>124.7</v>
      </c>
      <c r="I698" s="19">
        <v>118</v>
      </c>
      <c r="J698" s="19">
        <v>117.6</v>
      </c>
      <c r="K698" s="19">
        <v>117</v>
      </c>
      <c r="L698" s="19">
        <v>127.1</v>
      </c>
      <c r="M698" s="19">
        <v>113.8</v>
      </c>
      <c r="N698" s="19">
        <v>98.9</v>
      </c>
      <c r="O698" s="19">
        <v>107.2</v>
      </c>
      <c r="P698" s="19">
        <v>108.1</v>
      </c>
      <c r="Q698" s="19">
        <v>106.8</v>
      </c>
      <c r="R698" s="19">
        <v>116.8</v>
      </c>
      <c r="S698" s="19">
        <v>109.5</v>
      </c>
      <c r="T698" s="19">
        <v>98.8</v>
      </c>
      <c r="U698" s="19">
        <v>98.1</v>
      </c>
      <c r="V698" s="19">
        <v>105</v>
      </c>
      <c r="W698" s="19">
        <v>100.9</v>
      </c>
      <c r="X698" s="19">
        <v>101.4</v>
      </c>
      <c r="Y698" s="19">
        <v>103.4</v>
      </c>
      <c r="Z698" s="19">
        <v>110.2</v>
      </c>
      <c r="AA698" s="19">
        <v>109.6</v>
      </c>
      <c r="AB698" s="19">
        <v>98.3</v>
      </c>
      <c r="AC698" s="19">
        <v>99.1</v>
      </c>
      <c r="AD698" s="19">
        <v>101.7</v>
      </c>
      <c r="AE698" s="19">
        <v>101.5</v>
      </c>
      <c r="AF698" s="19">
        <v>108.4</v>
      </c>
      <c r="AG698" s="19">
        <v>109.4</v>
      </c>
      <c r="AH698" s="19">
        <v>109.1</v>
      </c>
      <c r="AI698" s="19">
        <v>100.5</v>
      </c>
      <c r="AJ698" s="19">
        <v>96.6</v>
      </c>
      <c r="AK698" s="19">
        <v>93.8</v>
      </c>
      <c r="AL698" s="19">
        <v>85.9</v>
      </c>
      <c r="AM698" s="19">
        <v>91.8</v>
      </c>
      <c r="AN698" s="19">
        <v>89.4</v>
      </c>
      <c r="AO698" s="19">
        <v>94.4</v>
      </c>
      <c r="AP698" s="19">
        <v>89.5</v>
      </c>
      <c r="AQ698" s="19">
        <v>75.5</v>
      </c>
      <c r="AR698" s="19">
        <v>71.7</v>
      </c>
      <c r="AS698" s="19">
        <v>74.900000000000006</v>
      </c>
      <c r="AT698" s="19">
        <v>77</v>
      </c>
      <c r="AU698" s="19">
        <v>77</v>
      </c>
      <c r="AV698" s="19">
        <v>79.7</v>
      </c>
      <c r="AW698" s="19">
        <v>81.3</v>
      </c>
      <c r="AX698" s="19">
        <v>79.5</v>
      </c>
      <c r="AY698" s="19">
        <v>79.900000000000006</v>
      </c>
      <c r="AZ698" s="19">
        <v>80.099999999999994</v>
      </c>
      <c r="BA698" s="19">
        <v>79.8</v>
      </c>
      <c r="BB698" s="19">
        <v>79.5</v>
      </c>
      <c r="BC698" s="19">
        <v>80</v>
      </c>
      <c r="BD698" s="19">
        <v>80.5</v>
      </c>
      <c r="BE698" s="19">
        <v>80.3</v>
      </c>
      <c r="BF698" s="19">
        <v>80.2</v>
      </c>
      <c r="BG698" s="19">
        <v>80.099999999999994</v>
      </c>
      <c r="BH698" s="19">
        <v>80.5</v>
      </c>
      <c r="BI698" s="19">
        <v>80.599999999999994</v>
      </c>
      <c r="BJ698" s="19">
        <v>66.3</v>
      </c>
      <c r="BK698" s="19">
        <v>66.5</v>
      </c>
      <c r="BL698" s="19">
        <v>64.900000000000006</v>
      </c>
      <c r="BM698" s="19">
        <v>65.5</v>
      </c>
      <c r="BN698" s="19">
        <v>65.400000000000006</v>
      </c>
      <c r="BO698" s="19">
        <v>64.400000000000006</v>
      </c>
      <c r="BP698" s="19">
        <v>65.400000000000006</v>
      </c>
      <c r="BQ698" s="19">
        <v>64.8</v>
      </c>
      <c r="BR698" s="19">
        <v>65.2</v>
      </c>
      <c r="BS698" s="19">
        <v>65.3</v>
      </c>
      <c r="BT698" s="19">
        <v>65.5</v>
      </c>
      <c r="BU698" s="19">
        <v>61.1</v>
      </c>
      <c r="BV698" s="19">
        <v>61.2</v>
      </c>
      <c r="BW698" s="19">
        <v>61.9</v>
      </c>
      <c r="BX698" s="19">
        <v>62.2</v>
      </c>
      <c r="BY698" s="19">
        <v>62.1</v>
      </c>
      <c r="BZ698" s="19">
        <v>63.2</v>
      </c>
      <c r="CA698" s="19">
        <v>62.9</v>
      </c>
      <c r="CB698" s="19">
        <v>62.8</v>
      </c>
      <c r="CC698" s="19">
        <v>62.3</v>
      </c>
      <c r="CD698" s="19">
        <v>62.6</v>
      </c>
      <c r="CE698" s="19">
        <v>63</v>
      </c>
      <c r="CF698" s="19">
        <v>63</v>
      </c>
      <c r="CG698" s="19">
        <v>62.5</v>
      </c>
      <c r="CH698" s="19">
        <v>62.9</v>
      </c>
      <c r="CI698" s="19">
        <v>62.9</v>
      </c>
      <c r="CJ698" s="19">
        <v>62.3</v>
      </c>
      <c r="CK698" s="19">
        <v>62.4</v>
      </c>
      <c r="CL698" s="19">
        <v>62.1</v>
      </c>
      <c r="CM698" s="19">
        <v>62</v>
      </c>
      <c r="CN698" s="19">
        <v>62.2</v>
      </c>
      <c r="CO698" s="19">
        <v>62.5</v>
      </c>
      <c r="CP698" s="19">
        <v>62.4</v>
      </c>
      <c r="CQ698" s="19">
        <v>62.5</v>
      </c>
      <c r="CR698" s="19">
        <v>62.5</v>
      </c>
      <c r="CS698" s="19">
        <v>62.5</v>
      </c>
      <c r="CT698" s="19">
        <v>62.6</v>
      </c>
      <c r="CU698" s="19">
        <v>62.1</v>
      </c>
      <c r="CV698" s="19">
        <v>62.1</v>
      </c>
      <c r="CW698" s="19">
        <v>62.9</v>
      </c>
      <c r="CX698" s="19">
        <v>63.5</v>
      </c>
      <c r="CY698" s="19">
        <v>62.9</v>
      </c>
      <c r="CZ698" s="19">
        <v>64.400000000000006</v>
      </c>
      <c r="DA698" s="19">
        <v>64.2</v>
      </c>
      <c r="DB698" s="19">
        <v>63.9</v>
      </c>
      <c r="DC698" s="19">
        <v>65.099999999999994</v>
      </c>
      <c r="DD698" s="19">
        <v>65.900000000000006</v>
      </c>
      <c r="DE698" s="19">
        <v>66.900000000000006</v>
      </c>
      <c r="DF698" s="19">
        <v>67.599999999999994</v>
      </c>
      <c r="DG698" s="19">
        <v>69.099999999999994</v>
      </c>
      <c r="DH698" s="19">
        <v>69.7</v>
      </c>
      <c r="DI698" s="19">
        <v>70.400000000000006</v>
      </c>
      <c r="DJ698" s="19">
        <v>69.400000000000006</v>
      </c>
      <c r="DK698" s="19">
        <v>71</v>
      </c>
      <c r="DL698" s="19">
        <v>70.8</v>
      </c>
      <c r="DM698" s="19">
        <v>70.900000000000006</v>
      </c>
      <c r="DN698" s="19">
        <v>71.599999999999994</v>
      </c>
      <c r="DO698" s="19">
        <v>72.5</v>
      </c>
      <c r="DP698" s="19">
        <v>74.2</v>
      </c>
      <c r="DQ698" s="19">
        <v>74.3</v>
      </c>
      <c r="DR698" s="19">
        <v>74.599999999999994</v>
      </c>
      <c r="DS698" s="19">
        <v>74.8</v>
      </c>
      <c r="DT698" s="19">
        <v>76.5</v>
      </c>
      <c r="DU698" s="19">
        <v>76.400000000000006</v>
      </c>
      <c r="DV698" s="19">
        <v>75.400000000000006</v>
      </c>
      <c r="DW698" s="19">
        <v>75</v>
      </c>
    </row>
    <row r="699" spans="1:127">
      <c r="A699" s="17" t="s">
        <v>1991</v>
      </c>
      <c r="B699" s="17" t="s">
        <v>1992</v>
      </c>
      <c r="C699" s="18">
        <v>8.6440000000000003E-2</v>
      </c>
      <c r="D699" s="19">
        <v>104.1</v>
      </c>
      <c r="E699" s="19">
        <v>107.2</v>
      </c>
      <c r="F699" s="19">
        <v>105.5</v>
      </c>
      <c r="G699" s="19">
        <v>104.2</v>
      </c>
      <c r="H699" s="19">
        <v>102.5</v>
      </c>
      <c r="I699" s="19">
        <v>101.8</v>
      </c>
      <c r="J699" s="19">
        <v>107</v>
      </c>
      <c r="K699" s="19">
        <v>106.1</v>
      </c>
      <c r="L699" s="19">
        <v>104.5</v>
      </c>
      <c r="M699" s="19">
        <v>105.2</v>
      </c>
      <c r="N699" s="19">
        <v>105.9</v>
      </c>
      <c r="O699" s="19">
        <v>109.7</v>
      </c>
      <c r="P699" s="19">
        <v>101.9</v>
      </c>
      <c r="Q699" s="19">
        <v>102.6</v>
      </c>
      <c r="R699" s="19">
        <v>102.3</v>
      </c>
      <c r="S699" s="19">
        <v>102.8</v>
      </c>
      <c r="T699" s="19">
        <v>104</v>
      </c>
      <c r="U699" s="19">
        <v>112.2</v>
      </c>
      <c r="V699" s="19">
        <v>110</v>
      </c>
      <c r="W699" s="19">
        <v>112.3</v>
      </c>
      <c r="X699" s="19">
        <v>110.9</v>
      </c>
      <c r="Y699" s="19">
        <v>109.2</v>
      </c>
      <c r="Z699" s="19">
        <v>107</v>
      </c>
      <c r="AA699" s="19">
        <v>109.9</v>
      </c>
      <c r="AB699" s="19">
        <v>100.9</v>
      </c>
      <c r="AC699" s="19">
        <v>98.4</v>
      </c>
      <c r="AD699" s="19">
        <v>98.2</v>
      </c>
      <c r="AE699" s="19">
        <v>97.1</v>
      </c>
      <c r="AF699" s="19">
        <v>100.6</v>
      </c>
      <c r="AG699" s="19">
        <v>104.9</v>
      </c>
      <c r="AH699" s="19">
        <v>96.3</v>
      </c>
      <c r="AI699" s="19">
        <v>96.1</v>
      </c>
      <c r="AJ699" s="19">
        <v>96.9</v>
      </c>
      <c r="AK699" s="19">
        <v>97.6</v>
      </c>
      <c r="AL699" s="19">
        <v>94.1</v>
      </c>
      <c r="AM699" s="19">
        <v>93.3</v>
      </c>
      <c r="AN699" s="19">
        <v>96.9</v>
      </c>
      <c r="AO699" s="19">
        <v>92.9</v>
      </c>
      <c r="AP699" s="19">
        <v>94.3</v>
      </c>
      <c r="AQ699" s="19">
        <v>96.7</v>
      </c>
      <c r="AR699" s="19">
        <v>95</v>
      </c>
      <c r="AS699" s="19">
        <v>98.7</v>
      </c>
      <c r="AT699" s="19">
        <v>98.4</v>
      </c>
      <c r="AU699" s="19">
        <v>95</v>
      </c>
      <c r="AV699" s="19">
        <v>92.8</v>
      </c>
      <c r="AW699" s="19">
        <v>94.6</v>
      </c>
      <c r="AX699" s="19">
        <v>89.9</v>
      </c>
      <c r="AY699" s="19">
        <v>93</v>
      </c>
      <c r="AZ699" s="19">
        <v>94.1</v>
      </c>
      <c r="BA699" s="19">
        <v>91.4</v>
      </c>
      <c r="BB699" s="19">
        <v>89.8</v>
      </c>
      <c r="BC699" s="19">
        <v>89.5</v>
      </c>
      <c r="BD699" s="19">
        <v>88.4</v>
      </c>
      <c r="BE699" s="19">
        <v>91</v>
      </c>
      <c r="BF699" s="19">
        <v>90.5</v>
      </c>
      <c r="BG699" s="19">
        <v>91.9</v>
      </c>
      <c r="BH699" s="19">
        <v>93.2</v>
      </c>
      <c r="BI699" s="19">
        <v>95.9</v>
      </c>
      <c r="BJ699" s="19">
        <v>96</v>
      </c>
      <c r="BK699" s="19">
        <v>96.3</v>
      </c>
      <c r="BL699" s="19">
        <v>95.8</v>
      </c>
      <c r="BM699" s="19">
        <v>95</v>
      </c>
      <c r="BN699" s="19">
        <v>97.1</v>
      </c>
      <c r="BO699" s="19">
        <v>97.6</v>
      </c>
      <c r="BP699" s="19">
        <v>97.5</v>
      </c>
      <c r="BQ699" s="19">
        <v>98.9</v>
      </c>
      <c r="BR699" s="19">
        <v>98.2</v>
      </c>
      <c r="BS699" s="19">
        <v>99.2</v>
      </c>
      <c r="BT699" s="19">
        <v>100.9</v>
      </c>
      <c r="BU699" s="19">
        <v>101.1</v>
      </c>
      <c r="BV699" s="19">
        <v>103.4</v>
      </c>
      <c r="BW699" s="19">
        <v>102.3</v>
      </c>
      <c r="BX699" s="19">
        <v>103.6</v>
      </c>
      <c r="BY699" s="19">
        <v>104.3</v>
      </c>
      <c r="BZ699" s="19">
        <v>106.5</v>
      </c>
      <c r="CA699" s="19">
        <v>104.8</v>
      </c>
      <c r="CB699" s="19">
        <v>102.9</v>
      </c>
      <c r="CC699" s="19">
        <v>104.5</v>
      </c>
      <c r="CD699" s="19">
        <v>107</v>
      </c>
      <c r="CE699" s="19">
        <v>106.5</v>
      </c>
      <c r="CF699" s="19">
        <v>107.2</v>
      </c>
      <c r="CG699" s="19">
        <v>106</v>
      </c>
      <c r="CH699" s="19">
        <v>106</v>
      </c>
      <c r="CI699" s="19">
        <v>106.5</v>
      </c>
      <c r="CJ699" s="19">
        <v>106.7</v>
      </c>
      <c r="CK699" s="19">
        <v>106.8</v>
      </c>
      <c r="CL699" s="19">
        <v>105</v>
      </c>
      <c r="CM699" s="19">
        <v>105.4</v>
      </c>
      <c r="CN699" s="19">
        <v>106</v>
      </c>
      <c r="CO699" s="19">
        <v>106</v>
      </c>
      <c r="CP699" s="19">
        <v>106.8</v>
      </c>
      <c r="CQ699" s="19">
        <v>106.2</v>
      </c>
      <c r="CR699" s="19">
        <v>107.5</v>
      </c>
      <c r="CS699" s="19">
        <v>107.6</v>
      </c>
      <c r="CT699" s="19">
        <v>108.6</v>
      </c>
      <c r="CU699" s="19">
        <v>109.2</v>
      </c>
      <c r="CV699" s="19">
        <v>109.5</v>
      </c>
      <c r="CW699" s="19">
        <v>104.4</v>
      </c>
      <c r="CX699" s="19">
        <v>104.6</v>
      </c>
      <c r="CY699" s="19">
        <v>110.4</v>
      </c>
      <c r="CZ699" s="19">
        <v>109.7</v>
      </c>
      <c r="DA699" s="19">
        <v>115.3</v>
      </c>
      <c r="DB699" s="19">
        <v>113.9</v>
      </c>
      <c r="DC699" s="19">
        <v>115.3</v>
      </c>
      <c r="DD699" s="19">
        <v>121.1</v>
      </c>
      <c r="DE699" s="19">
        <v>126.1</v>
      </c>
      <c r="DF699" s="19">
        <v>126.9</v>
      </c>
      <c r="DG699" s="19">
        <v>132.30000000000001</v>
      </c>
      <c r="DH699" s="19">
        <v>133.80000000000001</v>
      </c>
      <c r="DI699" s="19">
        <v>140.80000000000001</v>
      </c>
      <c r="DJ699" s="19">
        <v>140.6</v>
      </c>
      <c r="DK699" s="19">
        <v>142.9</v>
      </c>
      <c r="DL699" s="19">
        <v>144.19999999999999</v>
      </c>
      <c r="DM699" s="19">
        <v>142.69999999999999</v>
      </c>
      <c r="DN699" s="19">
        <v>145</v>
      </c>
      <c r="DO699" s="19">
        <v>144.9</v>
      </c>
      <c r="DP699" s="19">
        <v>146.6</v>
      </c>
      <c r="DQ699" s="19">
        <v>147.19999999999999</v>
      </c>
      <c r="DR699" s="19">
        <v>146.1</v>
      </c>
      <c r="DS699" s="19">
        <v>150</v>
      </c>
      <c r="DT699" s="19">
        <v>152</v>
      </c>
      <c r="DU699" s="19">
        <v>148.6</v>
      </c>
      <c r="DV699" s="19">
        <v>148.1</v>
      </c>
      <c r="DW699" s="19">
        <v>140.30000000000001</v>
      </c>
    </row>
    <row r="700" spans="1:127">
      <c r="A700" s="17" t="s">
        <v>1993</v>
      </c>
      <c r="B700" s="17" t="s">
        <v>1994</v>
      </c>
      <c r="C700" s="18">
        <v>4.8320000000000002E-2</v>
      </c>
      <c r="D700" s="19">
        <v>102.4</v>
      </c>
      <c r="E700" s="19">
        <v>101.8</v>
      </c>
      <c r="F700" s="19">
        <v>108</v>
      </c>
      <c r="G700" s="19">
        <v>105.8</v>
      </c>
      <c r="H700" s="19">
        <v>104.4</v>
      </c>
      <c r="I700" s="19">
        <v>108.5</v>
      </c>
      <c r="J700" s="19">
        <v>109.8</v>
      </c>
      <c r="K700" s="19">
        <v>110.5</v>
      </c>
      <c r="L700" s="19">
        <v>108.3</v>
      </c>
      <c r="M700" s="19">
        <v>109.9</v>
      </c>
      <c r="N700" s="19">
        <v>106.2</v>
      </c>
      <c r="O700" s="19">
        <v>105.1</v>
      </c>
      <c r="P700" s="19">
        <v>104.1</v>
      </c>
      <c r="Q700" s="19">
        <v>107.1</v>
      </c>
      <c r="R700" s="19">
        <v>106.6</v>
      </c>
      <c r="S700" s="19">
        <v>106.3</v>
      </c>
      <c r="T700" s="19">
        <v>104.7</v>
      </c>
      <c r="U700" s="19">
        <v>103.4</v>
      </c>
      <c r="V700" s="19">
        <v>105.9</v>
      </c>
      <c r="W700" s="19">
        <v>108.9</v>
      </c>
      <c r="X700" s="19">
        <v>108.8</v>
      </c>
      <c r="Y700" s="19">
        <v>108.7</v>
      </c>
      <c r="Z700" s="19">
        <v>109.8</v>
      </c>
      <c r="AA700" s="19">
        <v>109.7</v>
      </c>
      <c r="AB700" s="19">
        <v>109.1</v>
      </c>
      <c r="AC700" s="19">
        <v>109.5</v>
      </c>
      <c r="AD700" s="19">
        <v>113.4</v>
      </c>
      <c r="AE700" s="19">
        <v>112.8</v>
      </c>
      <c r="AF700" s="19">
        <v>114.6</v>
      </c>
      <c r="AG700" s="19">
        <v>114.2</v>
      </c>
      <c r="AH700" s="19">
        <v>115.4</v>
      </c>
      <c r="AI700" s="19">
        <v>111.9</v>
      </c>
      <c r="AJ700" s="19">
        <v>109.1</v>
      </c>
      <c r="AK700" s="19">
        <v>109.4</v>
      </c>
      <c r="AL700" s="19">
        <v>110.6</v>
      </c>
      <c r="AM700" s="19">
        <v>113.8</v>
      </c>
      <c r="AN700" s="19">
        <v>112</v>
      </c>
      <c r="AO700" s="19">
        <v>110.9</v>
      </c>
      <c r="AP700" s="19">
        <v>113</v>
      </c>
      <c r="AQ700" s="19">
        <v>111.6</v>
      </c>
      <c r="AR700" s="19">
        <v>104.1</v>
      </c>
      <c r="AS700" s="19">
        <v>105.4</v>
      </c>
      <c r="AT700" s="19">
        <v>108</v>
      </c>
      <c r="AU700" s="19">
        <v>107.5</v>
      </c>
      <c r="AV700" s="19">
        <v>107.1</v>
      </c>
      <c r="AW700" s="19">
        <v>111.3</v>
      </c>
      <c r="AX700" s="19">
        <v>109.3</v>
      </c>
      <c r="AY700" s="19">
        <v>109.4</v>
      </c>
      <c r="AZ700" s="19">
        <v>110.8</v>
      </c>
      <c r="BA700" s="19">
        <v>110.4</v>
      </c>
      <c r="BB700" s="19">
        <v>110.5</v>
      </c>
      <c r="BC700" s="19">
        <v>112.3</v>
      </c>
      <c r="BD700" s="19">
        <v>110.9</v>
      </c>
      <c r="BE700" s="19">
        <v>111.9</v>
      </c>
      <c r="BF700" s="19">
        <v>111.7</v>
      </c>
      <c r="BG700" s="19">
        <v>110.2</v>
      </c>
      <c r="BH700" s="19">
        <v>112.9</v>
      </c>
      <c r="BI700" s="19">
        <v>110</v>
      </c>
      <c r="BJ700" s="19">
        <v>111.4</v>
      </c>
      <c r="BK700" s="19">
        <v>112.2</v>
      </c>
      <c r="BL700" s="19">
        <v>112.8</v>
      </c>
      <c r="BM700" s="19">
        <v>114.9</v>
      </c>
      <c r="BN700" s="19">
        <v>110.2</v>
      </c>
      <c r="BO700" s="19">
        <v>117.7</v>
      </c>
      <c r="BP700" s="19">
        <v>117.6</v>
      </c>
      <c r="BQ700" s="19">
        <v>120.8</v>
      </c>
      <c r="BR700" s="19">
        <v>119.9</v>
      </c>
      <c r="BS700" s="19">
        <v>117.5</v>
      </c>
      <c r="BT700" s="19">
        <v>116</v>
      </c>
      <c r="BU700" s="19">
        <v>116</v>
      </c>
      <c r="BV700" s="19">
        <v>114.4</v>
      </c>
      <c r="BW700" s="19">
        <v>116.4</v>
      </c>
      <c r="BX700" s="19">
        <v>118.9</v>
      </c>
      <c r="BY700" s="19">
        <v>119.9</v>
      </c>
      <c r="BZ700" s="19">
        <v>123.4</v>
      </c>
      <c r="CA700" s="19">
        <v>122.6</v>
      </c>
      <c r="CB700" s="19">
        <v>123.3</v>
      </c>
      <c r="CC700" s="19">
        <v>123.1</v>
      </c>
      <c r="CD700" s="19">
        <v>121.6</v>
      </c>
      <c r="CE700" s="19">
        <v>121.5</v>
      </c>
      <c r="CF700" s="19">
        <v>123.1</v>
      </c>
      <c r="CG700" s="19">
        <v>123.6</v>
      </c>
      <c r="CH700" s="19">
        <v>122.3</v>
      </c>
      <c r="CI700" s="19">
        <v>123.3</v>
      </c>
      <c r="CJ700" s="19">
        <v>121.6</v>
      </c>
      <c r="CK700" s="19">
        <v>122.9</v>
      </c>
      <c r="CL700" s="19">
        <v>122.1</v>
      </c>
      <c r="CM700" s="19">
        <v>124.6</v>
      </c>
      <c r="CN700" s="19">
        <v>124.9</v>
      </c>
      <c r="CO700" s="19">
        <v>122.4</v>
      </c>
      <c r="CP700" s="19">
        <v>123.4</v>
      </c>
      <c r="CQ700" s="19">
        <v>124.1</v>
      </c>
      <c r="CR700" s="19">
        <v>122.6</v>
      </c>
      <c r="CS700" s="19">
        <v>123.1</v>
      </c>
      <c r="CT700" s="19">
        <v>122.1</v>
      </c>
      <c r="CU700" s="19">
        <v>117.5</v>
      </c>
      <c r="CV700" s="19">
        <v>117.5</v>
      </c>
      <c r="CW700" s="19">
        <v>122.7</v>
      </c>
      <c r="CX700" s="19">
        <v>129</v>
      </c>
      <c r="CY700" s="19">
        <v>126</v>
      </c>
      <c r="CZ700" s="19">
        <v>125.8</v>
      </c>
      <c r="DA700" s="19">
        <v>125.6</v>
      </c>
      <c r="DB700" s="19">
        <v>124.9</v>
      </c>
      <c r="DC700" s="19">
        <v>120.6</v>
      </c>
      <c r="DD700" s="19">
        <v>121</v>
      </c>
      <c r="DE700" s="19">
        <v>123.8</v>
      </c>
      <c r="DF700" s="19">
        <v>124.2</v>
      </c>
      <c r="DG700" s="19">
        <v>127.6</v>
      </c>
      <c r="DH700" s="19">
        <v>126.1</v>
      </c>
      <c r="DI700" s="19">
        <v>123.8</v>
      </c>
      <c r="DJ700" s="19">
        <v>127.3</v>
      </c>
      <c r="DK700" s="19">
        <v>128.80000000000001</v>
      </c>
      <c r="DL700" s="19">
        <v>129.80000000000001</v>
      </c>
      <c r="DM700" s="19">
        <v>135.9</v>
      </c>
      <c r="DN700" s="19">
        <v>132.1</v>
      </c>
      <c r="DO700" s="19">
        <v>135.30000000000001</v>
      </c>
      <c r="DP700" s="19">
        <v>136.19999999999999</v>
      </c>
      <c r="DQ700" s="19">
        <v>135.5</v>
      </c>
      <c r="DR700" s="19">
        <v>134.9</v>
      </c>
      <c r="DS700" s="19">
        <v>133</v>
      </c>
      <c r="DT700" s="19">
        <v>134.30000000000001</v>
      </c>
      <c r="DU700" s="19">
        <v>134.5</v>
      </c>
      <c r="DV700" s="19">
        <v>137.1</v>
      </c>
      <c r="DW700" s="19">
        <v>135.5</v>
      </c>
    </row>
    <row r="701" spans="1:127">
      <c r="A701" s="17" t="s">
        <v>1995</v>
      </c>
      <c r="B701" s="17" t="s">
        <v>1996</v>
      </c>
      <c r="C701" s="18">
        <v>0.26294000000000001</v>
      </c>
      <c r="D701" s="19">
        <v>95.3</v>
      </c>
      <c r="E701" s="19">
        <v>95.3</v>
      </c>
      <c r="F701" s="19">
        <v>96.9</v>
      </c>
      <c r="G701" s="19">
        <v>96.5</v>
      </c>
      <c r="H701" s="19">
        <v>98.1</v>
      </c>
      <c r="I701" s="19">
        <v>97.7</v>
      </c>
      <c r="J701" s="19">
        <v>98.5</v>
      </c>
      <c r="K701" s="19">
        <v>98.6</v>
      </c>
      <c r="L701" s="19">
        <v>103.5</v>
      </c>
      <c r="M701" s="19">
        <v>98.9</v>
      </c>
      <c r="N701" s="19">
        <v>98.5</v>
      </c>
      <c r="O701" s="19">
        <v>98.9</v>
      </c>
      <c r="P701" s="19">
        <v>98.8</v>
      </c>
      <c r="Q701" s="19">
        <v>98.1</v>
      </c>
      <c r="R701" s="19">
        <v>98.8</v>
      </c>
      <c r="S701" s="19">
        <v>100.4</v>
      </c>
      <c r="T701" s="19">
        <v>100.5</v>
      </c>
      <c r="U701" s="19">
        <v>101.9</v>
      </c>
      <c r="V701" s="19">
        <v>103.7</v>
      </c>
      <c r="W701" s="19">
        <v>100.2</v>
      </c>
      <c r="X701" s="19">
        <v>102.3</v>
      </c>
      <c r="Y701" s="19">
        <v>103.3</v>
      </c>
      <c r="Z701" s="19">
        <v>101.9</v>
      </c>
      <c r="AA701" s="19">
        <v>103.8</v>
      </c>
      <c r="AB701" s="19">
        <v>104.6</v>
      </c>
      <c r="AC701" s="19">
        <v>103.4</v>
      </c>
      <c r="AD701" s="19">
        <v>106.3</v>
      </c>
      <c r="AE701" s="19">
        <v>104.9</v>
      </c>
      <c r="AF701" s="19">
        <v>104.2</v>
      </c>
      <c r="AG701" s="19">
        <v>102.8</v>
      </c>
      <c r="AH701" s="19">
        <v>102.7</v>
      </c>
      <c r="AI701" s="19">
        <v>102.9</v>
      </c>
      <c r="AJ701" s="19">
        <v>106.2</v>
      </c>
      <c r="AK701" s="19">
        <v>104</v>
      </c>
      <c r="AL701" s="19">
        <v>104.2</v>
      </c>
      <c r="AM701" s="19">
        <v>104.2</v>
      </c>
      <c r="AN701" s="19">
        <v>112.6</v>
      </c>
      <c r="AO701" s="19">
        <v>110.7</v>
      </c>
      <c r="AP701" s="19">
        <v>111.4</v>
      </c>
      <c r="AQ701" s="19">
        <v>110.8</v>
      </c>
      <c r="AR701" s="19">
        <v>111.2</v>
      </c>
      <c r="AS701" s="19">
        <v>110.9</v>
      </c>
      <c r="AT701" s="19">
        <v>109.4</v>
      </c>
      <c r="AU701" s="19">
        <v>109.8</v>
      </c>
      <c r="AV701" s="19">
        <v>109.2</v>
      </c>
      <c r="AW701" s="19">
        <v>107.1</v>
      </c>
      <c r="AX701" s="19">
        <v>108.2</v>
      </c>
      <c r="AY701" s="19">
        <v>107.9</v>
      </c>
      <c r="AZ701" s="19">
        <v>110</v>
      </c>
      <c r="BA701" s="19">
        <v>107.8</v>
      </c>
      <c r="BB701" s="19">
        <v>106.5</v>
      </c>
      <c r="BC701" s="19">
        <v>112.1</v>
      </c>
      <c r="BD701" s="19">
        <v>110.4</v>
      </c>
      <c r="BE701" s="19">
        <v>111.4</v>
      </c>
      <c r="BF701" s="19">
        <v>107.7</v>
      </c>
      <c r="BG701" s="19">
        <v>110.1</v>
      </c>
      <c r="BH701" s="19">
        <v>107.2</v>
      </c>
      <c r="BI701" s="19">
        <v>106.3</v>
      </c>
      <c r="BJ701" s="19">
        <v>105.8</v>
      </c>
      <c r="BK701" s="19">
        <v>107.1</v>
      </c>
      <c r="BL701" s="19">
        <v>107.4</v>
      </c>
      <c r="BM701" s="19">
        <v>106.8</v>
      </c>
      <c r="BN701" s="19">
        <v>105.7</v>
      </c>
      <c r="BO701" s="19">
        <v>111.6</v>
      </c>
      <c r="BP701" s="19">
        <v>111.6</v>
      </c>
      <c r="BQ701" s="19">
        <v>110.7</v>
      </c>
      <c r="BR701" s="19">
        <v>111.9</v>
      </c>
      <c r="BS701" s="19">
        <v>112</v>
      </c>
      <c r="BT701" s="19">
        <v>111.3</v>
      </c>
      <c r="BU701" s="19">
        <v>111</v>
      </c>
      <c r="BV701" s="19">
        <v>109.5</v>
      </c>
      <c r="BW701" s="19">
        <v>109.7</v>
      </c>
      <c r="BX701" s="19">
        <v>109.4</v>
      </c>
      <c r="BY701" s="19">
        <v>109.2</v>
      </c>
      <c r="BZ701" s="19">
        <v>108.2</v>
      </c>
      <c r="CA701" s="19">
        <v>108.8</v>
      </c>
      <c r="CB701" s="19">
        <v>108.7</v>
      </c>
      <c r="CC701" s="19">
        <v>108.8</v>
      </c>
      <c r="CD701" s="19">
        <v>109.8</v>
      </c>
      <c r="CE701" s="19">
        <v>105.9</v>
      </c>
      <c r="CF701" s="19">
        <v>106.4</v>
      </c>
      <c r="CG701" s="19">
        <v>108.5</v>
      </c>
      <c r="CH701" s="19">
        <v>109.3</v>
      </c>
      <c r="CI701" s="19">
        <v>109.8</v>
      </c>
      <c r="CJ701" s="19">
        <v>110.3</v>
      </c>
      <c r="CK701" s="19">
        <v>110.2</v>
      </c>
      <c r="CL701" s="19">
        <v>111.4</v>
      </c>
      <c r="CM701" s="19">
        <v>107.9</v>
      </c>
      <c r="CN701" s="19">
        <v>112.1</v>
      </c>
      <c r="CO701" s="19">
        <v>111.9</v>
      </c>
      <c r="CP701" s="19">
        <v>112.6</v>
      </c>
      <c r="CQ701" s="19">
        <v>111.7</v>
      </c>
      <c r="CR701" s="19">
        <v>110.3</v>
      </c>
      <c r="CS701" s="19">
        <v>111.3</v>
      </c>
      <c r="CT701" s="19">
        <v>111.7</v>
      </c>
      <c r="CU701" s="19">
        <v>112.2</v>
      </c>
      <c r="CV701" s="19">
        <v>111.1</v>
      </c>
      <c r="CW701" s="19">
        <v>112</v>
      </c>
      <c r="CX701" s="19">
        <v>110.4</v>
      </c>
      <c r="CY701" s="19">
        <v>110.5</v>
      </c>
      <c r="CZ701" s="19">
        <v>110.9</v>
      </c>
      <c r="DA701" s="19">
        <v>110.1</v>
      </c>
      <c r="DB701" s="19">
        <v>110.7</v>
      </c>
      <c r="DC701" s="19">
        <v>111.2</v>
      </c>
      <c r="DD701" s="19">
        <v>111.6</v>
      </c>
      <c r="DE701" s="19">
        <v>111.4</v>
      </c>
      <c r="DF701" s="19">
        <v>111.8</v>
      </c>
      <c r="DG701" s="19">
        <v>111.8</v>
      </c>
      <c r="DH701" s="19">
        <v>112.4</v>
      </c>
      <c r="DI701" s="19">
        <v>113.9</v>
      </c>
      <c r="DJ701" s="19">
        <v>113.8</v>
      </c>
      <c r="DK701" s="19">
        <v>114.1</v>
      </c>
      <c r="DL701" s="19">
        <v>113.8</v>
      </c>
      <c r="DM701" s="19">
        <v>114</v>
      </c>
      <c r="DN701" s="19">
        <v>114.9</v>
      </c>
      <c r="DO701" s="19">
        <v>115.6</v>
      </c>
      <c r="DP701" s="19">
        <v>115.6</v>
      </c>
      <c r="DQ701" s="19">
        <v>115.3</v>
      </c>
      <c r="DR701" s="19">
        <v>115.4</v>
      </c>
      <c r="DS701" s="19">
        <v>115.4</v>
      </c>
      <c r="DT701" s="19">
        <v>116.2</v>
      </c>
      <c r="DU701" s="19">
        <v>117</v>
      </c>
      <c r="DV701" s="19">
        <v>116.8</v>
      </c>
      <c r="DW701" s="19">
        <v>117</v>
      </c>
    </row>
    <row r="702" spans="1:127">
      <c r="A702" s="17" t="s">
        <v>1997</v>
      </c>
      <c r="B702" s="17" t="s">
        <v>1998</v>
      </c>
      <c r="C702" s="18">
        <v>0.17380999999999999</v>
      </c>
      <c r="D702" s="19">
        <v>92.2</v>
      </c>
      <c r="E702" s="19">
        <v>91.8</v>
      </c>
      <c r="F702" s="19">
        <v>93.3</v>
      </c>
      <c r="G702" s="19">
        <v>92.8</v>
      </c>
      <c r="H702" s="19">
        <v>95.2</v>
      </c>
      <c r="I702" s="19">
        <v>94.2</v>
      </c>
      <c r="J702" s="19">
        <v>95.1</v>
      </c>
      <c r="K702" s="19">
        <v>94.7</v>
      </c>
      <c r="L702" s="19">
        <v>102</v>
      </c>
      <c r="M702" s="19">
        <v>94.8</v>
      </c>
      <c r="N702" s="19">
        <v>94.1</v>
      </c>
      <c r="O702" s="19">
        <v>94.6</v>
      </c>
      <c r="P702" s="19">
        <v>95.7</v>
      </c>
      <c r="Q702" s="19">
        <v>95</v>
      </c>
      <c r="R702" s="19">
        <v>96</v>
      </c>
      <c r="S702" s="19">
        <v>98.3</v>
      </c>
      <c r="T702" s="19">
        <v>98.8</v>
      </c>
      <c r="U702" s="19">
        <v>100.5</v>
      </c>
      <c r="V702" s="19">
        <v>103</v>
      </c>
      <c r="W702" s="19">
        <v>97.5</v>
      </c>
      <c r="X702" s="19">
        <v>99.4</v>
      </c>
      <c r="Y702" s="19">
        <v>101.5</v>
      </c>
      <c r="Z702" s="19">
        <v>99</v>
      </c>
      <c r="AA702" s="19">
        <v>101.9</v>
      </c>
      <c r="AB702" s="19">
        <v>102.1</v>
      </c>
      <c r="AC702" s="19">
        <v>100.4</v>
      </c>
      <c r="AD702" s="19">
        <v>104.7</v>
      </c>
      <c r="AE702" s="19">
        <v>102.4</v>
      </c>
      <c r="AF702" s="19">
        <v>101.1</v>
      </c>
      <c r="AG702" s="19">
        <v>99</v>
      </c>
      <c r="AH702" s="19">
        <v>98.9</v>
      </c>
      <c r="AI702" s="19">
        <v>98.8</v>
      </c>
      <c r="AJ702" s="19">
        <v>104.4</v>
      </c>
      <c r="AK702" s="19">
        <v>100.5</v>
      </c>
      <c r="AL702" s="19">
        <v>100.8</v>
      </c>
      <c r="AM702" s="19">
        <v>100.6</v>
      </c>
      <c r="AN702" s="19">
        <v>113.3</v>
      </c>
      <c r="AO702" s="19">
        <v>110.9</v>
      </c>
      <c r="AP702" s="19">
        <v>112.4</v>
      </c>
      <c r="AQ702" s="19">
        <v>111</v>
      </c>
      <c r="AR702" s="19">
        <v>111</v>
      </c>
      <c r="AS702" s="19">
        <v>111.1</v>
      </c>
      <c r="AT702" s="19">
        <v>108.8</v>
      </c>
      <c r="AU702" s="19">
        <v>109.8</v>
      </c>
      <c r="AV702" s="19">
        <v>109.1</v>
      </c>
      <c r="AW702" s="19">
        <v>105.6</v>
      </c>
      <c r="AX702" s="19">
        <v>108.1</v>
      </c>
      <c r="AY702" s="19">
        <v>107.8</v>
      </c>
      <c r="AZ702" s="19">
        <v>109.3</v>
      </c>
      <c r="BA702" s="19">
        <v>105.9</v>
      </c>
      <c r="BB702" s="19">
        <v>104.1</v>
      </c>
      <c r="BC702" s="19">
        <v>112.4</v>
      </c>
      <c r="BD702" s="19">
        <v>110.4</v>
      </c>
      <c r="BE702" s="19">
        <v>113.1</v>
      </c>
      <c r="BF702" s="19">
        <v>107.6</v>
      </c>
      <c r="BG702" s="19">
        <v>110.6</v>
      </c>
      <c r="BH702" s="19">
        <v>106.6</v>
      </c>
      <c r="BI702" s="19">
        <v>104.8</v>
      </c>
      <c r="BJ702" s="19">
        <v>104.5</v>
      </c>
      <c r="BK702" s="19">
        <v>105.9</v>
      </c>
      <c r="BL702" s="19">
        <v>105.9</v>
      </c>
      <c r="BM702" s="19">
        <v>105.9</v>
      </c>
      <c r="BN702" s="19">
        <v>103.9</v>
      </c>
      <c r="BO702" s="19">
        <v>112.1</v>
      </c>
      <c r="BP702" s="19">
        <v>112.1</v>
      </c>
      <c r="BQ702" s="19">
        <v>110.9</v>
      </c>
      <c r="BR702" s="19">
        <v>112.6</v>
      </c>
      <c r="BS702" s="19">
        <v>112.6</v>
      </c>
      <c r="BT702" s="19">
        <v>111.5</v>
      </c>
      <c r="BU702" s="19">
        <v>111.2</v>
      </c>
      <c r="BV702" s="19">
        <v>108.8</v>
      </c>
      <c r="BW702" s="19">
        <v>109.1</v>
      </c>
      <c r="BX702" s="19">
        <v>108.5</v>
      </c>
      <c r="BY702" s="19">
        <v>108.3</v>
      </c>
      <c r="BZ702" s="19">
        <v>106.4</v>
      </c>
      <c r="CA702" s="19">
        <v>107.3</v>
      </c>
      <c r="CB702" s="19">
        <v>107.1</v>
      </c>
      <c r="CC702" s="19">
        <v>107.3</v>
      </c>
      <c r="CD702" s="19">
        <v>107.8</v>
      </c>
      <c r="CE702" s="19">
        <v>101.6</v>
      </c>
      <c r="CF702" s="19">
        <v>101.8</v>
      </c>
      <c r="CG702" s="19">
        <v>105.1</v>
      </c>
      <c r="CH702" s="19">
        <v>106.3</v>
      </c>
      <c r="CI702" s="19">
        <v>107.4</v>
      </c>
      <c r="CJ702" s="19">
        <v>108</v>
      </c>
      <c r="CK702" s="19">
        <v>107.9</v>
      </c>
      <c r="CL702" s="19">
        <v>109.5</v>
      </c>
      <c r="CM702" s="19">
        <v>104</v>
      </c>
      <c r="CN702" s="19">
        <v>111.3</v>
      </c>
      <c r="CO702" s="19">
        <v>110.8</v>
      </c>
      <c r="CP702" s="19">
        <v>111.8</v>
      </c>
      <c r="CQ702" s="19">
        <v>110.6</v>
      </c>
      <c r="CR702" s="19">
        <v>109.1</v>
      </c>
      <c r="CS702" s="19">
        <v>110</v>
      </c>
      <c r="CT702" s="19">
        <v>110.6</v>
      </c>
      <c r="CU702" s="19">
        <v>111.8</v>
      </c>
      <c r="CV702" s="19">
        <v>110.4</v>
      </c>
      <c r="CW702" s="19">
        <v>112</v>
      </c>
      <c r="CX702" s="19">
        <v>109.6</v>
      </c>
      <c r="CY702" s="19">
        <v>109.8</v>
      </c>
      <c r="CZ702" s="19">
        <v>110.7</v>
      </c>
      <c r="DA702" s="19">
        <v>109.2</v>
      </c>
      <c r="DB702" s="19">
        <v>110.2</v>
      </c>
      <c r="DC702" s="19">
        <v>110.6</v>
      </c>
      <c r="DD702" s="19">
        <v>110.9</v>
      </c>
      <c r="DE702" s="19">
        <v>110.8</v>
      </c>
      <c r="DF702" s="19">
        <v>110.8</v>
      </c>
      <c r="DG702" s="19">
        <v>110.8</v>
      </c>
      <c r="DH702" s="19">
        <v>111.2</v>
      </c>
      <c r="DI702" s="19">
        <v>111.2</v>
      </c>
      <c r="DJ702" s="19">
        <v>111.2</v>
      </c>
      <c r="DK702" s="19">
        <v>112.1</v>
      </c>
      <c r="DL702" s="19">
        <v>111</v>
      </c>
      <c r="DM702" s="19">
        <v>111.2</v>
      </c>
      <c r="DN702" s="19">
        <v>112.5</v>
      </c>
      <c r="DO702" s="19">
        <v>113.4</v>
      </c>
      <c r="DP702" s="19">
        <v>113.6</v>
      </c>
      <c r="DQ702" s="19">
        <v>113</v>
      </c>
      <c r="DR702" s="19">
        <v>112.5</v>
      </c>
      <c r="DS702" s="19">
        <v>112.6</v>
      </c>
      <c r="DT702" s="19">
        <v>114.2</v>
      </c>
      <c r="DU702" s="19">
        <v>114.6</v>
      </c>
      <c r="DV702" s="19">
        <v>114.2</v>
      </c>
      <c r="DW702" s="19">
        <v>114</v>
      </c>
    </row>
    <row r="703" spans="1:127">
      <c r="A703" s="17" t="s">
        <v>1999</v>
      </c>
      <c r="B703" s="17" t="s">
        <v>2000</v>
      </c>
      <c r="C703" s="18">
        <v>3.1130000000000001E-2</v>
      </c>
      <c r="D703" s="19">
        <v>102.3</v>
      </c>
      <c r="E703" s="19">
        <v>104</v>
      </c>
      <c r="F703" s="19">
        <v>106.8</v>
      </c>
      <c r="G703" s="19">
        <v>106.3</v>
      </c>
      <c r="H703" s="19">
        <v>106.7</v>
      </c>
      <c r="I703" s="19">
        <v>107.8</v>
      </c>
      <c r="J703" s="19">
        <v>108.2</v>
      </c>
      <c r="K703" s="19">
        <v>109.6</v>
      </c>
      <c r="L703" s="19">
        <v>110</v>
      </c>
      <c r="M703" s="19">
        <v>111.7</v>
      </c>
      <c r="N703" s="19">
        <v>111.7</v>
      </c>
      <c r="O703" s="19">
        <v>111.7</v>
      </c>
      <c r="P703" s="19">
        <v>104.2</v>
      </c>
      <c r="Q703" s="19">
        <v>103.5</v>
      </c>
      <c r="R703" s="19">
        <v>106.2</v>
      </c>
      <c r="S703" s="19">
        <v>107.1</v>
      </c>
      <c r="T703" s="19">
        <v>106</v>
      </c>
      <c r="U703" s="19">
        <v>107.6</v>
      </c>
      <c r="V703" s="19">
        <v>107.3</v>
      </c>
      <c r="W703" s="19">
        <v>107</v>
      </c>
      <c r="X703" s="19">
        <v>109.6</v>
      </c>
      <c r="Y703" s="19">
        <v>108.6</v>
      </c>
      <c r="Z703" s="19">
        <v>109.6</v>
      </c>
      <c r="AA703" s="19">
        <v>108.4</v>
      </c>
      <c r="AB703" s="19">
        <v>114.9</v>
      </c>
      <c r="AC703" s="19">
        <v>114.2</v>
      </c>
      <c r="AD703" s="19">
        <v>115.3</v>
      </c>
      <c r="AE703" s="19">
        <v>117.6</v>
      </c>
      <c r="AF703" s="19">
        <v>118.6</v>
      </c>
      <c r="AG703" s="19">
        <v>119.2</v>
      </c>
      <c r="AH703" s="19">
        <v>118.2</v>
      </c>
      <c r="AI703" s="19">
        <v>119.7</v>
      </c>
      <c r="AJ703" s="19">
        <v>118.1</v>
      </c>
      <c r="AK703" s="19">
        <v>120.3</v>
      </c>
      <c r="AL703" s="19">
        <v>117.5</v>
      </c>
      <c r="AM703" s="19">
        <v>121</v>
      </c>
      <c r="AN703" s="19">
        <v>121.4</v>
      </c>
      <c r="AO703" s="19">
        <v>117.4</v>
      </c>
      <c r="AP703" s="19">
        <v>115.4</v>
      </c>
      <c r="AQ703" s="19">
        <v>119.6</v>
      </c>
      <c r="AR703" s="19">
        <v>122.9</v>
      </c>
      <c r="AS703" s="19">
        <v>123.5</v>
      </c>
      <c r="AT703" s="19">
        <v>123.3</v>
      </c>
      <c r="AU703" s="19">
        <v>123.5</v>
      </c>
      <c r="AV703" s="19">
        <v>122.6</v>
      </c>
      <c r="AW703" s="19">
        <v>126.2</v>
      </c>
      <c r="AX703" s="19">
        <v>121.8</v>
      </c>
      <c r="AY703" s="19">
        <v>120.5</v>
      </c>
      <c r="AZ703" s="19">
        <v>128.69999999999999</v>
      </c>
      <c r="BA703" s="19">
        <v>129</v>
      </c>
      <c r="BB703" s="19">
        <v>127.7</v>
      </c>
      <c r="BC703" s="19">
        <v>129.80000000000001</v>
      </c>
      <c r="BD703" s="19">
        <v>126.4</v>
      </c>
      <c r="BE703" s="19">
        <v>120.3</v>
      </c>
      <c r="BF703" s="19">
        <v>120.9</v>
      </c>
      <c r="BG703" s="19">
        <v>123.1</v>
      </c>
      <c r="BH703" s="19">
        <v>122.2</v>
      </c>
      <c r="BI703" s="19">
        <v>124.5</v>
      </c>
      <c r="BJ703" s="19">
        <v>122.1</v>
      </c>
      <c r="BK703" s="19">
        <v>125.1</v>
      </c>
      <c r="BL703" s="19">
        <v>127.1</v>
      </c>
      <c r="BM703" s="19">
        <v>121.4</v>
      </c>
      <c r="BN703" s="19">
        <v>124.1</v>
      </c>
      <c r="BO703" s="19">
        <v>124.1</v>
      </c>
      <c r="BP703" s="19">
        <v>124.6</v>
      </c>
      <c r="BQ703" s="19">
        <v>123.3</v>
      </c>
      <c r="BR703" s="19">
        <v>123.3</v>
      </c>
      <c r="BS703" s="19">
        <v>123.4</v>
      </c>
      <c r="BT703" s="19">
        <v>123.4</v>
      </c>
      <c r="BU703" s="19">
        <v>122.3</v>
      </c>
      <c r="BV703" s="19">
        <v>122.7</v>
      </c>
      <c r="BW703" s="19">
        <v>122.7</v>
      </c>
      <c r="BX703" s="19">
        <v>124</v>
      </c>
      <c r="BY703" s="19">
        <v>123.6</v>
      </c>
      <c r="BZ703" s="19">
        <v>126.3</v>
      </c>
      <c r="CA703" s="19">
        <v>126.5</v>
      </c>
      <c r="CB703" s="19">
        <v>127.2</v>
      </c>
      <c r="CC703" s="19">
        <v>127.3</v>
      </c>
      <c r="CD703" s="19">
        <v>127.2</v>
      </c>
      <c r="CE703" s="19">
        <v>127.5</v>
      </c>
      <c r="CF703" s="19">
        <v>127.5</v>
      </c>
      <c r="CG703" s="19">
        <v>127.2</v>
      </c>
      <c r="CH703" s="19">
        <v>127.3</v>
      </c>
      <c r="CI703" s="19">
        <v>127.2</v>
      </c>
      <c r="CJ703" s="19">
        <v>126.9</v>
      </c>
      <c r="CK703" s="19">
        <v>126.5</v>
      </c>
      <c r="CL703" s="19">
        <v>126.7</v>
      </c>
      <c r="CM703" s="19">
        <v>127.1</v>
      </c>
      <c r="CN703" s="19">
        <v>123.6</v>
      </c>
      <c r="CO703" s="19">
        <v>123.8</v>
      </c>
      <c r="CP703" s="19">
        <v>124.1</v>
      </c>
      <c r="CQ703" s="19">
        <v>123.9</v>
      </c>
      <c r="CR703" s="19">
        <v>123.2</v>
      </c>
      <c r="CS703" s="19">
        <v>123.6</v>
      </c>
      <c r="CT703" s="19">
        <v>123.6</v>
      </c>
      <c r="CU703" s="19">
        <v>123.1</v>
      </c>
      <c r="CV703" s="19">
        <v>121.5</v>
      </c>
      <c r="CW703" s="19">
        <v>120.3</v>
      </c>
      <c r="CX703" s="19">
        <v>121.3</v>
      </c>
      <c r="CY703" s="19">
        <v>121</v>
      </c>
      <c r="CZ703" s="19">
        <v>121.2</v>
      </c>
      <c r="DA703" s="19">
        <v>121.5</v>
      </c>
      <c r="DB703" s="19">
        <v>121.3</v>
      </c>
      <c r="DC703" s="19">
        <v>122.4</v>
      </c>
      <c r="DD703" s="19">
        <v>122.7</v>
      </c>
      <c r="DE703" s="19">
        <v>121.4</v>
      </c>
      <c r="DF703" s="19">
        <v>124.7</v>
      </c>
      <c r="DG703" s="19">
        <v>124.3</v>
      </c>
      <c r="DH703" s="19">
        <v>124.1</v>
      </c>
      <c r="DI703" s="19">
        <v>135</v>
      </c>
      <c r="DJ703" s="19">
        <v>135.6</v>
      </c>
      <c r="DK703" s="19">
        <v>135.80000000000001</v>
      </c>
      <c r="DL703" s="19">
        <v>136.1</v>
      </c>
      <c r="DM703" s="19">
        <v>136.30000000000001</v>
      </c>
      <c r="DN703" s="19">
        <v>136.30000000000001</v>
      </c>
      <c r="DO703" s="19">
        <v>136.30000000000001</v>
      </c>
      <c r="DP703" s="19">
        <v>135.5</v>
      </c>
      <c r="DQ703" s="19">
        <v>135.9</v>
      </c>
      <c r="DR703" s="19">
        <v>135.9</v>
      </c>
      <c r="DS703" s="19">
        <v>136</v>
      </c>
      <c r="DT703" s="19">
        <v>136</v>
      </c>
      <c r="DU703" s="19">
        <v>136</v>
      </c>
      <c r="DV703" s="19">
        <v>136</v>
      </c>
      <c r="DW703" s="19">
        <v>137.1</v>
      </c>
    </row>
    <row r="704" spans="1:127">
      <c r="A704" s="17" t="s">
        <v>2001</v>
      </c>
      <c r="B704" s="17" t="s">
        <v>2002</v>
      </c>
      <c r="C704" s="18">
        <v>3.823E-2</v>
      </c>
      <c r="D704" s="19">
        <v>99.6</v>
      </c>
      <c r="E704" s="19">
        <v>100.8</v>
      </c>
      <c r="F704" s="19">
        <v>102.3</v>
      </c>
      <c r="G704" s="19">
        <v>102.7</v>
      </c>
      <c r="H704" s="19">
        <v>102</v>
      </c>
      <c r="I704" s="19">
        <v>102</v>
      </c>
      <c r="J704" s="19">
        <v>103.2</v>
      </c>
      <c r="K704" s="19">
        <v>104.4</v>
      </c>
      <c r="L704" s="19">
        <v>104.3</v>
      </c>
      <c r="M704" s="19">
        <v>104</v>
      </c>
      <c r="N704" s="19">
        <v>103.7</v>
      </c>
      <c r="O704" s="19">
        <v>104.1</v>
      </c>
      <c r="P704" s="19">
        <v>103.9</v>
      </c>
      <c r="Q704" s="19">
        <v>103.1</v>
      </c>
      <c r="R704" s="19">
        <v>101.9</v>
      </c>
      <c r="S704" s="19">
        <v>102.4</v>
      </c>
      <c r="T704" s="19">
        <v>101.3</v>
      </c>
      <c r="U704" s="19">
        <v>101</v>
      </c>
      <c r="V704" s="19">
        <v>102.4</v>
      </c>
      <c r="W704" s="19">
        <v>103.1</v>
      </c>
      <c r="X704" s="19">
        <v>104.3</v>
      </c>
      <c r="Y704" s="19">
        <v>104.7</v>
      </c>
      <c r="Z704" s="19">
        <v>104.8</v>
      </c>
      <c r="AA704" s="19">
        <v>105.7</v>
      </c>
      <c r="AB704" s="19">
        <v>104.5</v>
      </c>
      <c r="AC704" s="19">
        <v>104.7</v>
      </c>
      <c r="AD704" s="19">
        <v>103.4</v>
      </c>
      <c r="AE704" s="19">
        <v>103</v>
      </c>
      <c r="AF704" s="19">
        <v>103.7</v>
      </c>
      <c r="AG704" s="19">
        <v>103.7</v>
      </c>
      <c r="AH704" s="19">
        <v>104.7</v>
      </c>
      <c r="AI704" s="19">
        <v>103.9</v>
      </c>
      <c r="AJ704" s="19">
        <v>103</v>
      </c>
      <c r="AK704" s="19">
        <v>104.1</v>
      </c>
      <c r="AL704" s="19">
        <v>106.2</v>
      </c>
      <c r="AM704" s="19">
        <v>104.6</v>
      </c>
      <c r="AN704" s="19">
        <v>104.2</v>
      </c>
      <c r="AO704" s="19">
        <v>105.1</v>
      </c>
      <c r="AP704" s="19">
        <v>104.5</v>
      </c>
      <c r="AQ704" s="19">
        <v>104.1</v>
      </c>
      <c r="AR704" s="19">
        <v>104.3</v>
      </c>
      <c r="AS704" s="19">
        <v>102.3</v>
      </c>
      <c r="AT704" s="19">
        <v>102.2</v>
      </c>
      <c r="AU704" s="19">
        <v>100.6</v>
      </c>
      <c r="AV704" s="19">
        <v>100.4</v>
      </c>
      <c r="AW704" s="19">
        <v>100.5</v>
      </c>
      <c r="AX704" s="19">
        <v>99.8</v>
      </c>
      <c r="AY704" s="19">
        <v>99.6</v>
      </c>
      <c r="AZ704" s="19">
        <v>99.9</v>
      </c>
      <c r="BA704" s="19">
        <v>99.6</v>
      </c>
      <c r="BB704" s="19">
        <v>99.4</v>
      </c>
      <c r="BC704" s="19">
        <v>99.3</v>
      </c>
      <c r="BD704" s="19">
        <v>99.7</v>
      </c>
      <c r="BE704" s="19">
        <v>99.4</v>
      </c>
      <c r="BF704" s="19">
        <v>98.9</v>
      </c>
      <c r="BG704" s="19">
        <v>98.4</v>
      </c>
      <c r="BH704" s="19">
        <v>98.6</v>
      </c>
      <c r="BI704" s="19">
        <v>98.7</v>
      </c>
      <c r="BJ704" s="19">
        <v>97.9</v>
      </c>
      <c r="BK704" s="19">
        <v>97.8</v>
      </c>
      <c r="BL704" s="19">
        <v>98.6</v>
      </c>
      <c r="BM704" s="19">
        <v>98.8</v>
      </c>
      <c r="BN704" s="19">
        <v>98.9</v>
      </c>
      <c r="BO704" s="19">
        <v>101.4</v>
      </c>
      <c r="BP704" s="19">
        <v>101.1</v>
      </c>
      <c r="BQ704" s="19">
        <v>101.3</v>
      </c>
      <c r="BR704" s="19">
        <v>101.7</v>
      </c>
      <c r="BS704" s="19">
        <v>102.4</v>
      </c>
      <c r="BT704" s="19">
        <v>102.6</v>
      </c>
      <c r="BU704" s="19">
        <v>102.6</v>
      </c>
      <c r="BV704" s="19">
        <v>102.8</v>
      </c>
      <c r="BW704" s="19">
        <v>103</v>
      </c>
      <c r="BX704" s="19">
        <v>102.9</v>
      </c>
      <c r="BY704" s="19">
        <v>102.6</v>
      </c>
      <c r="BZ704" s="19">
        <v>102.3</v>
      </c>
      <c r="CA704" s="19">
        <v>102.2</v>
      </c>
      <c r="CB704" s="19">
        <v>102.2</v>
      </c>
      <c r="CC704" s="19">
        <v>102.2</v>
      </c>
      <c r="CD704" s="19">
        <v>105.3</v>
      </c>
      <c r="CE704" s="19">
        <v>106.1</v>
      </c>
      <c r="CF704" s="19">
        <v>109</v>
      </c>
      <c r="CG704" s="19">
        <v>110.1</v>
      </c>
      <c r="CH704" s="19">
        <v>110.4</v>
      </c>
      <c r="CI704" s="19">
        <v>108.4</v>
      </c>
      <c r="CJ704" s="19">
        <v>109.2</v>
      </c>
      <c r="CK704" s="19">
        <v>109.2</v>
      </c>
      <c r="CL704" s="19">
        <v>109.8</v>
      </c>
      <c r="CM704" s="19">
        <v>110</v>
      </c>
      <c r="CN704" s="19">
        <v>108.7</v>
      </c>
      <c r="CO704" s="19">
        <v>110</v>
      </c>
      <c r="CP704" s="19">
        <v>110.1</v>
      </c>
      <c r="CQ704" s="19">
        <v>109.7</v>
      </c>
      <c r="CR704" s="19">
        <v>107.8</v>
      </c>
      <c r="CS704" s="19">
        <v>108.9</v>
      </c>
      <c r="CT704" s="19">
        <v>109.3</v>
      </c>
      <c r="CU704" s="19">
        <v>108.4</v>
      </c>
      <c r="CV704" s="19">
        <v>108.4</v>
      </c>
      <c r="CW704" s="19">
        <v>107.9</v>
      </c>
      <c r="CX704" s="19">
        <v>107.4</v>
      </c>
      <c r="CY704" s="19">
        <v>108</v>
      </c>
      <c r="CZ704" s="19">
        <v>107.1</v>
      </c>
      <c r="DA704" s="19">
        <v>108</v>
      </c>
      <c r="DB704" s="19">
        <v>107.1</v>
      </c>
      <c r="DC704" s="19">
        <v>107.9</v>
      </c>
      <c r="DD704" s="19">
        <v>108.9</v>
      </c>
      <c r="DE704" s="19">
        <v>109.5</v>
      </c>
      <c r="DF704" s="19">
        <v>109.2</v>
      </c>
      <c r="DG704" s="19">
        <v>109.8</v>
      </c>
      <c r="DH704" s="19">
        <v>110.9</v>
      </c>
      <c r="DI704" s="19">
        <v>113</v>
      </c>
      <c r="DJ704" s="19">
        <v>111</v>
      </c>
      <c r="DK704" s="19">
        <v>109.1</v>
      </c>
      <c r="DL704" s="19">
        <v>111.8</v>
      </c>
      <c r="DM704" s="19">
        <v>112.1</v>
      </c>
      <c r="DN704" s="19">
        <v>112.3</v>
      </c>
      <c r="DO704" s="19">
        <v>112.7</v>
      </c>
      <c r="DP704" s="19">
        <v>112.6</v>
      </c>
      <c r="DQ704" s="19">
        <v>112.2</v>
      </c>
      <c r="DR704" s="19">
        <v>114.2</v>
      </c>
      <c r="DS704" s="19">
        <v>114</v>
      </c>
      <c r="DT704" s="19">
        <v>112.6</v>
      </c>
      <c r="DU704" s="19">
        <v>115.2</v>
      </c>
      <c r="DV704" s="19">
        <v>115.9</v>
      </c>
      <c r="DW704" s="19">
        <v>116.1</v>
      </c>
    </row>
    <row r="705" spans="1:127">
      <c r="A705" s="17" t="s">
        <v>2003</v>
      </c>
      <c r="B705" s="17" t="s">
        <v>2004</v>
      </c>
      <c r="C705" s="18">
        <v>1.6000000000000001E-3</v>
      </c>
      <c r="D705" s="19">
        <v>100.2</v>
      </c>
      <c r="E705" s="19">
        <v>101.3</v>
      </c>
      <c r="F705" s="19">
        <v>101.8</v>
      </c>
      <c r="G705" s="19">
        <v>104.7</v>
      </c>
      <c r="H705" s="19">
        <v>103.8</v>
      </c>
      <c r="I705" s="19">
        <v>104.9</v>
      </c>
      <c r="J705" s="19">
        <v>103.5</v>
      </c>
      <c r="K705" s="19">
        <v>104.4</v>
      </c>
      <c r="L705" s="19">
        <v>103</v>
      </c>
      <c r="M705" s="19">
        <v>103.8</v>
      </c>
      <c r="N705" s="19">
        <v>103.2</v>
      </c>
      <c r="O705" s="19">
        <v>107.2</v>
      </c>
      <c r="P705" s="19">
        <v>106.6</v>
      </c>
      <c r="Q705" s="19">
        <v>102.6</v>
      </c>
      <c r="R705" s="19">
        <v>104.4</v>
      </c>
      <c r="S705" s="19">
        <v>101.9</v>
      </c>
      <c r="T705" s="19">
        <v>105.2</v>
      </c>
      <c r="U705" s="19">
        <v>105.2</v>
      </c>
      <c r="V705" s="19">
        <v>105.6</v>
      </c>
      <c r="W705" s="19">
        <v>104.3</v>
      </c>
      <c r="X705" s="19">
        <v>105.1</v>
      </c>
      <c r="Y705" s="19">
        <v>104.5</v>
      </c>
      <c r="Z705" s="19">
        <v>106.1</v>
      </c>
      <c r="AA705" s="19">
        <v>105.4</v>
      </c>
      <c r="AB705" s="19">
        <v>106.2</v>
      </c>
      <c r="AC705" s="19">
        <v>105.7</v>
      </c>
      <c r="AD705" s="19">
        <v>107.6</v>
      </c>
      <c r="AE705" s="19">
        <v>104.9</v>
      </c>
      <c r="AF705" s="19">
        <v>107.9</v>
      </c>
      <c r="AG705" s="19">
        <v>106.2</v>
      </c>
      <c r="AH705" s="19">
        <v>107.2</v>
      </c>
      <c r="AI705" s="19">
        <v>105.8</v>
      </c>
      <c r="AJ705" s="19">
        <v>104.7</v>
      </c>
      <c r="AK705" s="19">
        <v>106.7</v>
      </c>
      <c r="AL705" s="19">
        <v>105.9</v>
      </c>
      <c r="AM705" s="19">
        <v>104.5</v>
      </c>
      <c r="AN705" s="19">
        <v>104.3</v>
      </c>
      <c r="AO705" s="19">
        <v>105.1</v>
      </c>
      <c r="AP705" s="19">
        <v>106.7</v>
      </c>
      <c r="AQ705" s="19">
        <v>105.6</v>
      </c>
      <c r="AR705" s="19">
        <v>105.4</v>
      </c>
      <c r="AS705" s="19">
        <v>104</v>
      </c>
      <c r="AT705" s="19">
        <v>105.5</v>
      </c>
      <c r="AU705" s="19">
        <v>105.9</v>
      </c>
      <c r="AV705" s="19">
        <v>105.5</v>
      </c>
      <c r="AW705" s="19">
        <v>104.6</v>
      </c>
      <c r="AX705" s="19">
        <v>104.3</v>
      </c>
      <c r="AY705" s="19">
        <v>104</v>
      </c>
      <c r="AZ705" s="19">
        <v>104.4</v>
      </c>
      <c r="BA705" s="19">
        <v>104.3</v>
      </c>
      <c r="BB705" s="19">
        <v>104.7</v>
      </c>
      <c r="BC705" s="19">
        <v>104.2</v>
      </c>
      <c r="BD705" s="19">
        <v>104.2</v>
      </c>
      <c r="BE705" s="19">
        <v>104.5</v>
      </c>
      <c r="BF705" s="19">
        <v>104.2</v>
      </c>
      <c r="BG705" s="19">
        <v>104.3</v>
      </c>
      <c r="BH705" s="19">
        <v>104.5</v>
      </c>
      <c r="BI705" s="19">
        <v>105</v>
      </c>
      <c r="BJ705" s="19">
        <v>104.9</v>
      </c>
      <c r="BK705" s="19">
        <v>105.1</v>
      </c>
      <c r="BL705" s="19">
        <v>105</v>
      </c>
      <c r="BM705" s="19">
        <v>105.3</v>
      </c>
      <c r="BN705" s="19">
        <v>105.6</v>
      </c>
      <c r="BO705" s="19">
        <v>108.3</v>
      </c>
      <c r="BP705" s="19">
        <v>107.7</v>
      </c>
      <c r="BQ705" s="19">
        <v>106.5</v>
      </c>
      <c r="BR705" s="19">
        <v>105.9</v>
      </c>
      <c r="BS705" s="19">
        <v>106.6</v>
      </c>
      <c r="BT705" s="19">
        <v>106.3</v>
      </c>
      <c r="BU705" s="19">
        <v>106.5</v>
      </c>
      <c r="BV705" s="19">
        <v>107.1</v>
      </c>
      <c r="BW705" s="19">
        <v>107.6</v>
      </c>
      <c r="BX705" s="19">
        <v>109.1</v>
      </c>
      <c r="BY705" s="19">
        <v>108.9</v>
      </c>
      <c r="BZ705" s="19">
        <v>108.7</v>
      </c>
      <c r="CA705" s="19">
        <v>108.3</v>
      </c>
      <c r="CB705" s="19">
        <v>108.4</v>
      </c>
      <c r="CC705" s="19">
        <v>108.5</v>
      </c>
      <c r="CD705" s="19">
        <v>110.8</v>
      </c>
      <c r="CE705" s="19">
        <v>112.1</v>
      </c>
      <c r="CF705" s="19">
        <v>112.4</v>
      </c>
      <c r="CG705" s="19">
        <v>110.2</v>
      </c>
      <c r="CH705" s="19">
        <v>109.4</v>
      </c>
      <c r="CI705" s="19">
        <v>108.8</v>
      </c>
      <c r="CJ705" s="19">
        <v>110.2</v>
      </c>
      <c r="CK705" s="19">
        <v>110</v>
      </c>
      <c r="CL705" s="19">
        <v>111.5</v>
      </c>
      <c r="CM705" s="19">
        <v>112.9</v>
      </c>
      <c r="CN705" s="19">
        <v>110.9</v>
      </c>
      <c r="CO705" s="19">
        <v>112.4</v>
      </c>
      <c r="CP705" s="19">
        <v>112.4</v>
      </c>
      <c r="CQ705" s="19">
        <v>112.3</v>
      </c>
      <c r="CR705" s="19">
        <v>112.4</v>
      </c>
      <c r="CS705" s="19">
        <v>112.4</v>
      </c>
      <c r="CT705" s="19">
        <v>112.1</v>
      </c>
      <c r="CU705" s="19">
        <v>112.1</v>
      </c>
      <c r="CV705" s="19">
        <v>112.1</v>
      </c>
      <c r="CW705" s="19">
        <v>112.2</v>
      </c>
      <c r="CX705" s="19">
        <v>112.7</v>
      </c>
      <c r="CY705" s="19">
        <v>112.7</v>
      </c>
      <c r="CZ705" s="19">
        <v>112.8</v>
      </c>
      <c r="DA705" s="19">
        <v>113.8</v>
      </c>
      <c r="DB705" s="19">
        <v>112.4</v>
      </c>
      <c r="DC705" s="19">
        <v>112.7</v>
      </c>
      <c r="DD705" s="19">
        <v>113.7</v>
      </c>
      <c r="DE705" s="19">
        <v>113.5</v>
      </c>
      <c r="DF705" s="19">
        <v>112.1</v>
      </c>
      <c r="DG705" s="19">
        <v>112.7</v>
      </c>
      <c r="DH705" s="19">
        <v>115.1</v>
      </c>
      <c r="DI705" s="19">
        <v>115.5</v>
      </c>
      <c r="DJ705" s="19">
        <v>116.5</v>
      </c>
      <c r="DK705" s="19">
        <v>116.1</v>
      </c>
      <c r="DL705" s="19">
        <v>114.7</v>
      </c>
      <c r="DM705" s="19">
        <v>115.4</v>
      </c>
      <c r="DN705" s="19">
        <v>114.4</v>
      </c>
      <c r="DO705" s="19">
        <v>113.4</v>
      </c>
      <c r="DP705" s="19">
        <v>112.7</v>
      </c>
      <c r="DQ705" s="19">
        <v>112.7</v>
      </c>
      <c r="DR705" s="19">
        <v>112</v>
      </c>
      <c r="DS705" s="19">
        <v>112.5</v>
      </c>
      <c r="DT705" s="19">
        <v>112.1</v>
      </c>
      <c r="DU705" s="19">
        <v>114.2</v>
      </c>
      <c r="DV705" s="19">
        <v>113.2</v>
      </c>
      <c r="DW705" s="19">
        <v>114.8</v>
      </c>
    </row>
    <row r="706" spans="1:127">
      <c r="A706" s="17" t="s">
        <v>2005</v>
      </c>
      <c r="B706" s="17" t="s">
        <v>2006</v>
      </c>
      <c r="C706" s="18">
        <v>1.4710000000000001E-2</v>
      </c>
      <c r="D706" s="19">
        <v>104.1</v>
      </c>
      <c r="E706" s="19">
        <v>102</v>
      </c>
      <c r="F706" s="19">
        <v>102.4</v>
      </c>
      <c r="G706" s="19">
        <v>102.4</v>
      </c>
      <c r="H706" s="19">
        <v>102.4</v>
      </c>
      <c r="I706" s="19">
        <v>104.8</v>
      </c>
      <c r="J706" s="19">
        <v>104.8</v>
      </c>
      <c r="K706" s="19">
        <v>104.8</v>
      </c>
      <c r="L706" s="19">
        <v>106.7</v>
      </c>
      <c r="M706" s="19">
        <v>107.2</v>
      </c>
      <c r="N706" s="19">
        <v>108</v>
      </c>
      <c r="O706" s="19">
        <v>108</v>
      </c>
      <c r="P706" s="19">
        <v>110.5</v>
      </c>
      <c r="Q706" s="19">
        <v>108.7</v>
      </c>
      <c r="R706" s="19">
        <v>107.4</v>
      </c>
      <c r="S706" s="19">
        <v>106.7</v>
      </c>
      <c r="T706" s="19">
        <v>107.3</v>
      </c>
      <c r="U706" s="19">
        <v>108.4</v>
      </c>
      <c r="V706" s="19">
        <v>109.4</v>
      </c>
      <c r="W706" s="19">
        <v>110.4</v>
      </c>
      <c r="X706" s="19">
        <v>115.7</v>
      </c>
      <c r="Y706" s="19">
        <v>111.1</v>
      </c>
      <c r="Z706" s="19">
        <v>112.3</v>
      </c>
      <c r="AA706" s="19">
        <v>112.3</v>
      </c>
      <c r="AB706" s="19">
        <v>114</v>
      </c>
      <c r="AC706" s="19">
        <v>113.8</v>
      </c>
      <c r="AD706" s="19">
        <v>114.7</v>
      </c>
      <c r="AE706" s="19">
        <v>113.3</v>
      </c>
      <c r="AF706" s="19">
        <v>113.5</v>
      </c>
      <c r="AG706" s="19">
        <v>111.5</v>
      </c>
      <c r="AH706" s="19">
        <v>110.7</v>
      </c>
      <c r="AI706" s="19">
        <v>113.9</v>
      </c>
      <c r="AJ706" s="19">
        <v>112.9</v>
      </c>
      <c r="AK706" s="19">
        <v>112</v>
      </c>
      <c r="AL706" s="19">
        <v>112.5</v>
      </c>
      <c r="AM706" s="19">
        <v>112.6</v>
      </c>
      <c r="AN706" s="19">
        <v>113.4</v>
      </c>
      <c r="AO706" s="19">
        <v>113.1</v>
      </c>
      <c r="AP706" s="19">
        <v>113.4</v>
      </c>
      <c r="AQ706" s="19">
        <v>112.7</v>
      </c>
      <c r="AR706" s="19">
        <v>112.2</v>
      </c>
      <c r="AS706" s="19">
        <v>110.5</v>
      </c>
      <c r="AT706" s="19">
        <v>111.2</v>
      </c>
      <c r="AU706" s="19">
        <v>110.8</v>
      </c>
      <c r="AV706" s="19">
        <v>109.8</v>
      </c>
      <c r="AW706" s="19">
        <v>107.4</v>
      </c>
      <c r="AX706" s="19">
        <v>109</v>
      </c>
      <c r="AY706" s="19">
        <v>109.2</v>
      </c>
      <c r="AZ706" s="19">
        <v>110.1</v>
      </c>
      <c r="BA706" s="19">
        <v>111.8</v>
      </c>
      <c r="BB706" s="19">
        <v>111.9</v>
      </c>
      <c r="BC706" s="19">
        <v>109.6</v>
      </c>
      <c r="BD706" s="19">
        <v>110.8</v>
      </c>
      <c r="BE706" s="19">
        <v>109.6</v>
      </c>
      <c r="BF706" s="19">
        <v>109.4</v>
      </c>
      <c r="BG706" s="19">
        <v>111.1</v>
      </c>
      <c r="BH706" s="19">
        <v>109.9</v>
      </c>
      <c r="BI706" s="19">
        <v>108.8</v>
      </c>
      <c r="BJ706" s="19">
        <v>111.6</v>
      </c>
      <c r="BK706" s="19">
        <v>111.1</v>
      </c>
      <c r="BL706" s="19">
        <v>109.4</v>
      </c>
      <c r="BM706" s="19">
        <v>110.1</v>
      </c>
      <c r="BN706" s="19">
        <v>110.1</v>
      </c>
      <c r="BO706" s="19">
        <v>111.5</v>
      </c>
      <c r="BP706" s="19">
        <v>111.5</v>
      </c>
      <c r="BQ706" s="19">
        <v>111.5</v>
      </c>
      <c r="BR706" s="19">
        <v>111.4</v>
      </c>
      <c r="BS706" s="19">
        <v>111.4</v>
      </c>
      <c r="BT706" s="19">
        <v>111.8</v>
      </c>
      <c r="BU706" s="19">
        <v>111.7</v>
      </c>
      <c r="BV706" s="19">
        <v>111.5</v>
      </c>
      <c r="BW706" s="19">
        <v>110.9</v>
      </c>
      <c r="BX706" s="19">
        <v>110.9</v>
      </c>
      <c r="BY706" s="19">
        <v>110.4</v>
      </c>
      <c r="BZ706" s="19">
        <v>110.5</v>
      </c>
      <c r="CA706" s="19">
        <v>110.2</v>
      </c>
      <c r="CB706" s="19">
        <v>110.4</v>
      </c>
      <c r="CC706" s="19">
        <v>109.6</v>
      </c>
      <c r="CD706" s="19">
        <v>112.3</v>
      </c>
      <c r="CE706" s="19">
        <v>112.3</v>
      </c>
      <c r="CF706" s="19">
        <v>112.3</v>
      </c>
      <c r="CG706" s="19">
        <v>109.5</v>
      </c>
      <c r="CH706" s="19">
        <v>109.3</v>
      </c>
      <c r="CI706" s="19">
        <v>109.4</v>
      </c>
      <c r="CJ706" s="19">
        <v>110.8</v>
      </c>
      <c r="CK706" s="19">
        <v>110.2</v>
      </c>
      <c r="CL706" s="19">
        <v>111.2</v>
      </c>
      <c r="CM706" s="19">
        <v>110.9</v>
      </c>
      <c r="CN706" s="19">
        <v>110.3</v>
      </c>
      <c r="CO706" s="19">
        <v>109.9</v>
      </c>
      <c r="CP706" s="19">
        <v>109.3</v>
      </c>
      <c r="CQ706" s="19">
        <v>109</v>
      </c>
      <c r="CR706" s="19">
        <v>109.4</v>
      </c>
      <c r="CS706" s="19">
        <v>110.3</v>
      </c>
      <c r="CT706" s="19">
        <v>110.2</v>
      </c>
      <c r="CU706" s="19">
        <v>109.2</v>
      </c>
      <c r="CV706" s="19">
        <v>109.2</v>
      </c>
      <c r="CW706" s="19">
        <v>109.2</v>
      </c>
      <c r="CX706" s="19">
        <v>108.9</v>
      </c>
      <c r="CY706" s="19">
        <v>107.2</v>
      </c>
      <c r="CZ706" s="19">
        <v>107.3</v>
      </c>
      <c r="DA706" s="19">
        <v>107.5</v>
      </c>
      <c r="DB706" s="19">
        <v>107.1</v>
      </c>
      <c r="DC706" s="19">
        <v>107.1</v>
      </c>
      <c r="DD706" s="19">
        <v>107.4</v>
      </c>
      <c r="DE706" s="19">
        <v>107.4</v>
      </c>
      <c r="DF706" s="19">
        <v>107.5</v>
      </c>
      <c r="DG706" s="19">
        <v>107.7</v>
      </c>
      <c r="DH706" s="19">
        <v>109.6</v>
      </c>
      <c r="DI706" s="19">
        <v>109.3</v>
      </c>
      <c r="DJ706" s="19">
        <v>110.8</v>
      </c>
      <c r="DK706" s="19">
        <v>111.4</v>
      </c>
      <c r="DL706" s="19">
        <v>110.3</v>
      </c>
      <c r="DM706" s="19">
        <v>110.3</v>
      </c>
      <c r="DN706" s="19">
        <v>110.2</v>
      </c>
      <c r="DO706" s="19">
        <v>111.8</v>
      </c>
      <c r="DP706" s="19">
        <v>111.8</v>
      </c>
      <c r="DQ706" s="19">
        <v>112.9</v>
      </c>
      <c r="DR706" s="19">
        <v>115.1</v>
      </c>
      <c r="DS706" s="19">
        <v>114.4</v>
      </c>
      <c r="DT706" s="19">
        <v>113.1</v>
      </c>
      <c r="DU706" s="19">
        <v>115.1</v>
      </c>
      <c r="DV706" s="19">
        <v>116.7</v>
      </c>
      <c r="DW706" s="19">
        <v>119</v>
      </c>
    </row>
    <row r="707" spans="1:127">
      <c r="A707" s="17" t="s">
        <v>2007</v>
      </c>
      <c r="B707" s="17" t="s">
        <v>2008</v>
      </c>
      <c r="C707" s="18">
        <v>3.46E-3</v>
      </c>
      <c r="D707" s="19">
        <v>99.4</v>
      </c>
      <c r="E707" s="19">
        <v>99.4</v>
      </c>
      <c r="F707" s="19">
        <v>99.4</v>
      </c>
      <c r="G707" s="19">
        <v>99.4</v>
      </c>
      <c r="H707" s="19">
        <v>99.4</v>
      </c>
      <c r="I707" s="19">
        <v>99.4</v>
      </c>
      <c r="J707" s="19">
        <v>98.1</v>
      </c>
      <c r="K707" s="19">
        <v>98.1</v>
      </c>
      <c r="L707" s="19">
        <v>98.1</v>
      </c>
      <c r="M707" s="19">
        <v>98.1</v>
      </c>
      <c r="N707" s="19">
        <v>98.1</v>
      </c>
      <c r="O707" s="19">
        <v>98.1</v>
      </c>
      <c r="P707" s="19">
        <v>98.1</v>
      </c>
      <c r="Q707" s="19">
        <v>98.1</v>
      </c>
      <c r="R707" s="19">
        <v>98.1</v>
      </c>
      <c r="S707" s="19">
        <v>98.1</v>
      </c>
      <c r="T707" s="19">
        <v>98.1</v>
      </c>
      <c r="U707" s="19">
        <v>98.1</v>
      </c>
      <c r="V707" s="19">
        <v>98.1</v>
      </c>
      <c r="W707" s="19">
        <v>98.1</v>
      </c>
      <c r="X707" s="19">
        <v>98.1</v>
      </c>
      <c r="Y707" s="19">
        <v>98.1</v>
      </c>
      <c r="Z707" s="19">
        <v>98.1</v>
      </c>
      <c r="AA707" s="19">
        <v>99.4</v>
      </c>
      <c r="AB707" s="19">
        <v>99.4</v>
      </c>
      <c r="AC707" s="19">
        <v>99.4</v>
      </c>
      <c r="AD707" s="19">
        <v>99.4</v>
      </c>
      <c r="AE707" s="19">
        <v>99.4</v>
      </c>
      <c r="AF707" s="19">
        <v>99.4</v>
      </c>
      <c r="AG707" s="19">
        <v>99.4</v>
      </c>
      <c r="AH707" s="19">
        <v>99.4</v>
      </c>
      <c r="AI707" s="19">
        <v>99.4</v>
      </c>
      <c r="AJ707" s="19">
        <v>99.4</v>
      </c>
      <c r="AK707" s="19">
        <v>99.4</v>
      </c>
      <c r="AL707" s="19">
        <v>99.4</v>
      </c>
      <c r="AM707" s="19">
        <v>92.3</v>
      </c>
      <c r="AN707" s="19">
        <v>92.3</v>
      </c>
      <c r="AO707" s="19">
        <v>92.3</v>
      </c>
      <c r="AP707" s="19">
        <v>92.3</v>
      </c>
      <c r="AQ707" s="19">
        <v>92.3</v>
      </c>
      <c r="AR707" s="19">
        <v>92.3</v>
      </c>
      <c r="AS707" s="19">
        <v>91.2</v>
      </c>
      <c r="AT707" s="19">
        <v>91.1</v>
      </c>
      <c r="AU707" s="19">
        <v>91.1</v>
      </c>
      <c r="AV707" s="19">
        <v>88.6</v>
      </c>
      <c r="AW707" s="19">
        <v>88.6</v>
      </c>
      <c r="AX707" s="19">
        <v>87</v>
      </c>
      <c r="AY707" s="19">
        <v>88.2</v>
      </c>
      <c r="AZ707" s="19">
        <v>89.8</v>
      </c>
      <c r="BA707" s="19">
        <v>89.8</v>
      </c>
      <c r="BB707" s="19">
        <v>89.8</v>
      </c>
      <c r="BC707" s="19">
        <v>89.8</v>
      </c>
      <c r="BD707" s="19">
        <v>89.8</v>
      </c>
      <c r="BE707" s="19">
        <v>89.8</v>
      </c>
      <c r="BF707" s="19">
        <v>89.8</v>
      </c>
      <c r="BG707" s="19">
        <v>89.8</v>
      </c>
      <c r="BH707" s="19">
        <v>89.8</v>
      </c>
      <c r="BI707" s="19">
        <v>89.8</v>
      </c>
      <c r="BJ707" s="19">
        <v>89.8</v>
      </c>
      <c r="BK707" s="19">
        <v>89.8</v>
      </c>
      <c r="BL707" s="19">
        <v>89.8</v>
      </c>
      <c r="BM707" s="19">
        <v>89.8</v>
      </c>
      <c r="BN707" s="19">
        <v>89.8</v>
      </c>
      <c r="BO707" s="19">
        <v>89.8</v>
      </c>
      <c r="BP707" s="19">
        <v>89.8</v>
      </c>
      <c r="BQ707" s="19">
        <v>89.8</v>
      </c>
      <c r="BR707" s="19">
        <v>89.8</v>
      </c>
      <c r="BS707" s="19">
        <v>89.8</v>
      </c>
      <c r="BT707" s="19">
        <v>89.8</v>
      </c>
      <c r="BU707" s="19">
        <v>89.8</v>
      </c>
      <c r="BV707" s="19">
        <v>89.8</v>
      </c>
      <c r="BW707" s="19">
        <v>89.8</v>
      </c>
      <c r="BX707" s="19">
        <v>89.8</v>
      </c>
      <c r="BY707" s="19">
        <v>89.8</v>
      </c>
      <c r="BZ707" s="19">
        <v>89.8</v>
      </c>
      <c r="CA707" s="19">
        <v>89.8</v>
      </c>
      <c r="CB707" s="19">
        <v>89.8</v>
      </c>
      <c r="CC707" s="19">
        <v>89.8</v>
      </c>
      <c r="CD707" s="19">
        <v>89.8</v>
      </c>
      <c r="CE707" s="19">
        <v>89.8</v>
      </c>
      <c r="CF707" s="19">
        <v>89.8</v>
      </c>
      <c r="CG707" s="19">
        <v>89.8</v>
      </c>
      <c r="CH707" s="19">
        <v>89.8</v>
      </c>
      <c r="CI707" s="19">
        <v>89.8</v>
      </c>
      <c r="CJ707" s="19">
        <v>89.8</v>
      </c>
      <c r="CK707" s="19">
        <v>89.8</v>
      </c>
      <c r="CL707" s="19">
        <v>89.8</v>
      </c>
      <c r="CM707" s="19">
        <v>89.8</v>
      </c>
      <c r="CN707" s="19">
        <v>89.8</v>
      </c>
      <c r="CO707" s="19">
        <v>89.8</v>
      </c>
      <c r="CP707" s="19">
        <v>89.8</v>
      </c>
      <c r="CQ707" s="19">
        <v>89.8</v>
      </c>
      <c r="CR707" s="19">
        <v>89.8</v>
      </c>
      <c r="CS707" s="19">
        <v>89.8</v>
      </c>
      <c r="CT707" s="19">
        <v>89.8</v>
      </c>
      <c r="CU707" s="19">
        <v>89.8</v>
      </c>
      <c r="CV707" s="19">
        <v>89.8</v>
      </c>
      <c r="CW707" s="19">
        <v>89.8</v>
      </c>
      <c r="CX707" s="19">
        <v>89.8</v>
      </c>
      <c r="CY707" s="19">
        <v>89.8</v>
      </c>
      <c r="CZ707" s="19">
        <v>89.8</v>
      </c>
      <c r="DA707" s="19">
        <v>89.8</v>
      </c>
      <c r="DB707" s="19">
        <v>89.8</v>
      </c>
      <c r="DC707" s="19">
        <v>89.8</v>
      </c>
      <c r="DD707" s="19">
        <v>89.8</v>
      </c>
      <c r="DE707" s="19">
        <v>89.8</v>
      </c>
      <c r="DF707" s="19">
        <v>89.8</v>
      </c>
      <c r="DG707" s="19">
        <v>89.8</v>
      </c>
      <c r="DH707" s="19">
        <v>89.8</v>
      </c>
      <c r="DI707" s="19">
        <v>89.8</v>
      </c>
      <c r="DJ707" s="19">
        <v>89.8</v>
      </c>
      <c r="DK707" s="19">
        <v>89.8</v>
      </c>
      <c r="DL707" s="19">
        <v>89.8</v>
      </c>
      <c r="DM707" s="19">
        <v>89.8</v>
      </c>
      <c r="DN707" s="19">
        <v>89.8</v>
      </c>
      <c r="DO707" s="19">
        <v>89.8</v>
      </c>
      <c r="DP707" s="19">
        <v>89.8</v>
      </c>
      <c r="DQ707" s="19">
        <v>89.8</v>
      </c>
      <c r="DR707" s="19">
        <v>89.8</v>
      </c>
      <c r="DS707" s="19">
        <v>89.8</v>
      </c>
      <c r="DT707" s="19">
        <v>89.8</v>
      </c>
      <c r="DU707" s="19">
        <v>89.8</v>
      </c>
      <c r="DV707" s="19">
        <v>89.8</v>
      </c>
      <c r="DW707" s="19">
        <v>89.8</v>
      </c>
    </row>
    <row r="708" spans="1:127">
      <c r="A708" s="17" t="s">
        <v>2009</v>
      </c>
      <c r="B708" s="17" t="s">
        <v>2010</v>
      </c>
      <c r="C708" s="18">
        <v>0.36599999999999999</v>
      </c>
      <c r="D708" s="19">
        <v>102.3</v>
      </c>
      <c r="E708" s="19">
        <v>102.2</v>
      </c>
      <c r="F708" s="19">
        <v>104.4</v>
      </c>
      <c r="G708" s="19">
        <v>105.7</v>
      </c>
      <c r="H708" s="19">
        <v>107.5</v>
      </c>
      <c r="I708" s="19">
        <v>109.8</v>
      </c>
      <c r="J708" s="19">
        <v>109.8</v>
      </c>
      <c r="K708" s="19">
        <v>109.4</v>
      </c>
      <c r="L708" s="19">
        <v>109.1</v>
      </c>
      <c r="M708" s="19">
        <v>110.6</v>
      </c>
      <c r="N708" s="19">
        <v>110.9</v>
      </c>
      <c r="O708" s="19">
        <v>111.4</v>
      </c>
      <c r="P708" s="19">
        <v>111.9</v>
      </c>
      <c r="Q708" s="19">
        <v>112.4</v>
      </c>
      <c r="R708" s="19">
        <v>111.7</v>
      </c>
      <c r="S708" s="19">
        <v>111.9</v>
      </c>
      <c r="T708" s="19">
        <v>112</v>
      </c>
      <c r="U708" s="19">
        <v>114.4</v>
      </c>
      <c r="V708" s="19">
        <v>114.9</v>
      </c>
      <c r="W708" s="19">
        <v>116.1</v>
      </c>
      <c r="X708" s="19">
        <v>115.4</v>
      </c>
      <c r="Y708" s="19">
        <v>116.2</v>
      </c>
      <c r="Z708" s="19">
        <v>115.3</v>
      </c>
      <c r="AA708" s="19">
        <v>114.6</v>
      </c>
      <c r="AB708" s="19">
        <v>115.2</v>
      </c>
      <c r="AC708" s="19">
        <v>116</v>
      </c>
      <c r="AD708" s="19">
        <v>115.2</v>
      </c>
      <c r="AE708" s="19">
        <v>116.6</v>
      </c>
      <c r="AF708" s="19">
        <v>117</v>
      </c>
      <c r="AG708" s="19">
        <v>117.1</v>
      </c>
      <c r="AH708" s="19">
        <v>117.2</v>
      </c>
      <c r="AI708" s="19">
        <v>118.2</v>
      </c>
      <c r="AJ708" s="19">
        <v>116.7</v>
      </c>
      <c r="AK708" s="19">
        <v>116.1</v>
      </c>
      <c r="AL708" s="19">
        <v>116.2</v>
      </c>
      <c r="AM708" s="19">
        <v>115.8</v>
      </c>
      <c r="AN708" s="19">
        <v>115.8</v>
      </c>
      <c r="AO708" s="19">
        <v>116.9</v>
      </c>
      <c r="AP708" s="19">
        <v>117.3</v>
      </c>
      <c r="AQ708" s="19">
        <v>119</v>
      </c>
      <c r="AR708" s="19">
        <v>118.4</v>
      </c>
      <c r="AS708" s="19">
        <v>118.8</v>
      </c>
      <c r="AT708" s="19">
        <v>119.1</v>
      </c>
      <c r="AU708" s="19">
        <v>118.6</v>
      </c>
      <c r="AV708" s="19">
        <v>119.2</v>
      </c>
      <c r="AW708" s="19">
        <v>119.4</v>
      </c>
      <c r="AX708" s="19">
        <v>119.2</v>
      </c>
      <c r="AY708" s="19">
        <v>119.4</v>
      </c>
      <c r="AZ708" s="19">
        <v>118.8</v>
      </c>
      <c r="BA708" s="19">
        <v>119.1</v>
      </c>
      <c r="BB708" s="19">
        <v>119.3</v>
      </c>
      <c r="BC708" s="19">
        <v>119.2</v>
      </c>
      <c r="BD708" s="19">
        <v>119.1</v>
      </c>
      <c r="BE708" s="19">
        <v>119.6</v>
      </c>
      <c r="BF708" s="19">
        <v>119.9</v>
      </c>
      <c r="BG708" s="19">
        <v>119.4</v>
      </c>
      <c r="BH708" s="19">
        <v>119.9</v>
      </c>
      <c r="BI708" s="19">
        <v>120.5</v>
      </c>
      <c r="BJ708" s="19">
        <v>118.8</v>
      </c>
      <c r="BK708" s="19">
        <v>119</v>
      </c>
      <c r="BL708" s="19">
        <v>119.8</v>
      </c>
      <c r="BM708" s="19">
        <v>120.4</v>
      </c>
      <c r="BN708" s="19">
        <v>120.7</v>
      </c>
      <c r="BO708" s="19">
        <v>121.4</v>
      </c>
      <c r="BP708" s="19">
        <v>121.5</v>
      </c>
      <c r="BQ708" s="19">
        <v>122.1</v>
      </c>
      <c r="BR708" s="19">
        <v>121.7</v>
      </c>
      <c r="BS708" s="19">
        <v>121.5</v>
      </c>
      <c r="BT708" s="19">
        <v>121.5</v>
      </c>
      <c r="BU708" s="19">
        <v>121.8</v>
      </c>
      <c r="BV708" s="19">
        <v>121.7</v>
      </c>
      <c r="BW708" s="19">
        <v>121.5</v>
      </c>
      <c r="BX708" s="19">
        <v>121.8</v>
      </c>
      <c r="BY708" s="19">
        <v>122.8</v>
      </c>
      <c r="BZ708" s="19">
        <v>122.9</v>
      </c>
      <c r="CA708" s="19">
        <v>122.7</v>
      </c>
      <c r="CB708" s="19">
        <v>121.8</v>
      </c>
      <c r="CC708" s="19">
        <v>122.1</v>
      </c>
      <c r="CD708" s="19">
        <v>121</v>
      </c>
      <c r="CE708" s="19">
        <v>121.1</v>
      </c>
      <c r="CF708" s="19">
        <v>120.8</v>
      </c>
      <c r="CG708" s="19">
        <v>120.9</v>
      </c>
      <c r="CH708" s="19">
        <v>120.7</v>
      </c>
      <c r="CI708" s="19">
        <v>120.3</v>
      </c>
      <c r="CJ708" s="19">
        <v>120.4</v>
      </c>
      <c r="CK708" s="19">
        <v>120.4</v>
      </c>
      <c r="CL708" s="19">
        <v>120.4</v>
      </c>
      <c r="CM708" s="19">
        <v>120.5</v>
      </c>
      <c r="CN708" s="19">
        <v>120.5</v>
      </c>
      <c r="CO708" s="19">
        <v>120.7</v>
      </c>
      <c r="CP708" s="19">
        <v>120.5</v>
      </c>
      <c r="CQ708" s="19">
        <v>120.3</v>
      </c>
      <c r="CR708" s="19">
        <v>120.4</v>
      </c>
      <c r="CS708" s="19">
        <v>118.3</v>
      </c>
      <c r="CT708" s="19">
        <v>118.1</v>
      </c>
      <c r="CU708" s="19">
        <v>118.1</v>
      </c>
      <c r="CV708" s="19">
        <v>118.1</v>
      </c>
      <c r="CW708" s="19">
        <v>118.2</v>
      </c>
      <c r="CX708" s="19">
        <v>117.8</v>
      </c>
      <c r="CY708" s="19">
        <v>118.2</v>
      </c>
      <c r="CZ708" s="19">
        <v>118.6</v>
      </c>
      <c r="DA708" s="19">
        <v>119.4</v>
      </c>
      <c r="DB708" s="19">
        <v>118.6</v>
      </c>
      <c r="DC708" s="19">
        <v>119.2</v>
      </c>
      <c r="DD708" s="19">
        <v>120.4</v>
      </c>
      <c r="DE708" s="19">
        <v>121</v>
      </c>
      <c r="DF708" s="19">
        <v>122.9</v>
      </c>
      <c r="DG708" s="19">
        <v>123.8</v>
      </c>
      <c r="DH708" s="19">
        <v>124.6</v>
      </c>
      <c r="DI708" s="19">
        <v>125.1</v>
      </c>
      <c r="DJ708" s="19">
        <v>125.2</v>
      </c>
      <c r="DK708" s="19">
        <v>126.3</v>
      </c>
      <c r="DL708" s="19">
        <v>127.7</v>
      </c>
      <c r="DM708" s="19">
        <v>128.69999999999999</v>
      </c>
      <c r="DN708" s="19">
        <v>128.69999999999999</v>
      </c>
      <c r="DO708" s="19">
        <v>129.6</v>
      </c>
      <c r="DP708" s="19">
        <v>130.80000000000001</v>
      </c>
      <c r="DQ708" s="19">
        <v>131.30000000000001</v>
      </c>
      <c r="DR708" s="19">
        <v>131.30000000000001</v>
      </c>
      <c r="DS708" s="19">
        <v>131.19999999999999</v>
      </c>
      <c r="DT708" s="19">
        <v>133.30000000000001</v>
      </c>
      <c r="DU708" s="19">
        <v>134</v>
      </c>
      <c r="DV708" s="19">
        <v>134.1</v>
      </c>
      <c r="DW708" s="19">
        <v>134.6</v>
      </c>
    </row>
    <row r="709" spans="1:127">
      <c r="A709" s="17" t="s">
        <v>2011</v>
      </c>
      <c r="B709" s="17" t="s">
        <v>2012</v>
      </c>
      <c r="C709" s="18">
        <v>0.13502</v>
      </c>
      <c r="D709" s="19">
        <v>101.5</v>
      </c>
      <c r="E709" s="19">
        <v>103.4</v>
      </c>
      <c r="F709" s="19">
        <v>106.9</v>
      </c>
      <c r="G709" s="19">
        <v>107.1</v>
      </c>
      <c r="H709" s="19">
        <v>110.2</v>
      </c>
      <c r="I709" s="19">
        <v>111.1</v>
      </c>
      <c r="J709" s="19">
        <v>114.1</v>
      </c>
      <c r="K709" s="19">
        <v>113.7</v>
      </c>
      <c r="L709" s="19">
        <v>113.8</v>
      </c>
      <c r="M709" s="19">
        <v>113.2</v>
      </c>
      <c r="N709" s="19">
        <v>113.6</v>
      </c>
      <c r="O709" s="19">
        <v>113.2</v>
      </c>
      <c r="P709" s="19">
        <v>117.9</v>
      </c>
      <c r="Q709" s="19">
        <v>119.3</v>
      </c>
      <c r="R709" s="19">
        <v>115.4</v>
      </c>
      <c r="S709" s="19">
        <v>116.6</v>
      </c>
      <c r="T709" s="19">
        <v>118.5</v>
      </c>
      <c r="U709" s="19">
        <v>120</v>
      </c>
      <c r="V709" s="19">
        <v>120.7</v>
      </c>
      <c r="W709" s="19">
        <v>121.4</v>
      </c>
      <c r="X709" s="19">
        <v>121.7</v>
      </c>
      <c r="Y709" s="19">
        <v>121.4</v>
      </c>
      <c r="Z709" s="19">
        <v>118.5</v>
      </c>
      <c r="AA709" s="19">
        <v>118.5</v>
      </c>
      <c r="AB709" s="19">
        <v>119.4</v>
      </c>
      <c r="AC709" s="19">
        <v>119.2</v>
      </c>
      <c r="AD709" s="19">
        <v>117.1</v>
      </c>
      <c r="AE709" s="19">
        <v>119.1</v>
      </c>
      <c r="AF709" s="19">
        <v>120</v>
      </c>
      <c r="AG709" s="19">
        <v>121</v>
      </c>
      <c r="AH709" s="19">
        <v>121.7</v>
      </c>
      <c r="AI709" s="19">
        <v>121.8</v>
      </c>
      <c r="AJ709" s="19">
        <v>118.2</v>
      </c>
      <c r="AK709" s="19">
        <v>119.9</v>
      </c>
      <c r="AL709" s="19">
        <v>119.2</v>
      </c>
      <c r="AM709" s="19">
        <v>117.2</v>
      </c>
      <c r="AN709" s="19">
        <v>118</v>
      </c>
      <c r="AO709" s="19">
        <v>118.7</v>
      </c>
      <c r="AP709" s="19">
        <v>119.5</v>
      </c>
      <c r="AQ709" s="19">
        <v>122.5</v>
      </c>
      <c r="AR709" s="19">
        <v>123.7</v>
      </c>
      <c r="AS709" s="19">
        <v>124.5</v>
      </c>
      <c r="AT709" s="19">
        <v>126</v>
      </c>
      <c r="AU709" s="19">
        <v>125.5</v>
      </c>
      <c r="AV709" s="19">
        <v>126.8</v>
      </c>
      <c r="AW709" s="19">
        <v>126.2</v>
      </c>
      <c r="AX709" s="19">
        <v>126</v>
      </c>
      <c r="AY709" s="19">
        <v>126.3</v>
      </c>
      <c r="AZ709" s="19">
        <v>125.8</v>
      </c>
      <c r="BA709" s="19">
        <v>126.9</v>
      </c>
      <c r="BB709" s="19">
        <v>126.7</v>
      </c>
      <c r="BC709" s="19">
        <v>126.7</v>
      </c>
      <c r="BD709" s="19">
        <v>127.3</v>
      </c>
      <c r="BE709" s="19">
        <v>127.5</v>
      </c>
      <c r="BF709" s="19">
        <v>127.6</v>
      </c>
      <c r="BG709" s="19">
        <v>126.6</v>
      </c>
      <c r="BH709" s="19">
        <v>126.8</v>
      </c>
      <c r="BI709" s="19">
        <v>127.3</v>
      </c>
      <c r="BJ709" s="19">
        <v>126.5</v>
      </c>
      <c r="BK709" s="19">
        <v>127.2</v>
      </c>
      <c r="BL709" s="19">
        <v>126.7</v>
      </c>
      <c r="BM709" s="19">
        <v>128.4</v>
      </c>
      <c r="BN709" s="19">
        <v>129.19999999999999</v>
      </c>
      <c r="BO709" s="19">
        <v>129.19999999999999</v>
      </c>
      <c r="BP709" s="19">
        <v>130.4</v>
      </c>
      <c r="BQ709" s="19">
        <v>130.69999999999999</v>
      </c>
      <c r="BR709" s="19">
        <v>130.69999999999999</v>
      </c>
      <c r="BS709" s="19">
        <v>130.6</v>
      </c>
      <c r="BT709" s="19">
        <v>130.9</v>
      </c>
      <c r="BU709" s="19">
        <v>130.69999999999999</v>
      </c>
      <c r="BV709" s="19">
        <v>130.69999999999999</v>
      </c>
      <c r="BW709" s="19">
        <v>130.80000000000001</v>
      </c>
      <c r="BX709" s="19">
        <v>130.6</v>
      </c>
      <c r="BY709" s="19">
        <v>131.4</v>
      </c>
      <c r="BZ709" s="19">
        <v>132</v>
      </c>
      <c r="CA709" s="19">
        <v>132.19999999999999</v>
      </c>
      <c r="CB709" s="19">
        <v>129.6</v>
      </c>
      <c r="CC709" s="19">
        <v>129.30000000000001</v>
      </c>
      <c r="CD709" s="19">
        <v>126.3</v>
      </c>
      <c r="CE709" s="19">
        <v>125.8</v>
      </c>
      <c r="CF709" s="19">
        <v>125.6</v>
      </c>
      <c r="CG709" s="19">
        <v>125.3</v>
      </c>
      <c r="CH709" s="19">
        <v>125.9</v>
      </c>
      <c r="CI709" s="19">
        <v>124.3</v>
      </c>
      <c r="CJ709" s="19">
        <v>124</v>
      </c>
      <c r="CK709" s="19">
        <v>124</v>
      </c>
      <c r="CL709" s="19">
        <v>124</v>
      </c>
      <c r="CM709" s="19">
        <v>124</v>
      </c>
      <c r="CN709" s="19">
        <v>123.8</v>
      </c>
      <c r="CO709" s="19">
        <v>123.8</v>
      </c>
      <c r="CP709" s="19">
        <v>123.7</v>
      </c>
      <c r="CQ709" s="19">
        <v>123.7</v>
      </c>
      <c r="CR709" s="19">
        <v>123.7</v>
      </c>
      <c r="CS709" s="19">
        <v>123.7</v>
      </c>
      <c r="CT709" s="19">
        <v>123.3</v>
      </c>
      <c r="CU709" s="19">
        <v>123.7</v>
      </c>
      <c r="CV709" s="19">
        <v>123.7</v>
      </c>
      <c r="CW709" s="19">
        <v>123.7</v>
      </c>
      <c r="CX709" s="19">
        <v>123.2</v>
      </c>
      <c r="CY709" s="19">
        <v>123.3</v>
      </c>
      <c r="CZ709" s="19">
        <v>123.7</v>
      </c>
      <c r="DA709" s="19">
        <v>125.1</v>
      </c>
      <c r="DB709" s="19">
        <v>123.7</v>
      </c>
      <c r="DC709" s="19">
        <v>123.6</v>
      </c>
      <c r="DD709" s="19">
        <v>123.9</v>
      </c>
      <c r="DE709" s="19">
        <v>123.8</v>
      </c>
      <c r="DF709" s="19">
        <v>125.4</v>
      </c>
      <c r="DG709" s="19">
        <v>126.8</v>
      </c>
      <c r="DH709" s="19">
        <v>127</v>
      </c>
      <c r="DI709" s="19">
        <v>127.2</v>
      </c>
      <c r="DJ709" s="19">
        <v>127.3</v>
      </c>
      <c r="DK709" s="19">
        <v>128</v>
      </c>
      <c r="DL709" s="19">
        <v>128.30000000000001</v>
      </c>
      <c r="DM709" s="19">
        <v>129.19999999999999</v>
      </c>
      <c r="DN709" s="19">
        <v>128.80000000000001</v>
      </c>
      <c r="DO709" s="19">
        <v>130.6</v>
      </c>
      <c r="DP709" s="19">
        <v>131.80000000000001</v>
      </c>
      <c r="DQ709" s="19">
        <v>131.30000000000001</v>
      </c>
      <c r="DR709" s="19">
        <v>131.4</v>
      </c>
      <c r="DS709" s="19">
        <v>131.5</v>
      </c>
      <c r="DT709" s="19">
        <v>130</v>
      </c>
      <c r="DU709" s="19">
        <v>130.6</v>
      </c>
      <c r="DV709" s="19">
        <v>130.6</v>
      </c>
      <c r="DW709" s="19">
        <v>130.69999999999999</v>
      </c>
    </row>
    <row r="710" spans="1:127">
      <c r="A710" s="17" t="s">
        <v>2013</v>
      </c>
      <c r="B710" s="17" t="s">
        <v>2014</v>
      </c>
      <c r="C710" s="18">
        <v>4.3130000000000002E-2</v>
      </c>
      <c r="D710" s="19">
        <v>101.5</v>
      </c>
      <c r="E710" s="19">
        <v>101.4</v>
      </c>
      <c r="F710" s="19">
        <v>101.6</v>
      </c>
      <c r="G710" s="19">
        <v>101.7</v>
      </c>
      <c r="H710" s="19">
        <v>102</v>
      </c>
      <c r="I710" s="19">
        <v>102.2</v>
      </c>
      <c r="J710" s="19">
        <v>100.3</v>
      </c>
      <c r="K710" s="19">
        <v>99.6</v>
      </c>
      <c r="L710" s="19">
        <v>98.8</v>
      </c>
      <c r="M710" s="19">
        <v>98.6</v>
      </c>
      <c r="N710" s="19">
        <v>98.5</v>
      </c>
      <c r="O710" s="19">
        <v>99.5</v>
      </c>
      <c r="P710" s="19">
        <v>100.5</v>
      </c>
      <c r="Q710" s="19">
        <v>100.6</v>
      </c>
      <c r="R710" s="19">
        <v>100.7</v>
      </c>
      <c r="S710" s="19">
        <v>100.8</v>
      </c>
      <c r="T710" s="19">
        <v>101.3</v>
      </c>
      <c r="U710" s="19">
        <v>101.2</v>
      </c>
      <c r="V710" s="19">
        <v>101</v>
      </c>
      <c r="W710" s="19">
        <v>98.6</v>
      </c>
      <c r="X710" s="19">
        <v>98.2</v>
      </c>
      <c r="Y710" s="19">
        <v>98.8</v>
      </c>
      <c r="Z710" s="19">
        <v>99.1</v>
      </c>
      <c r="AA710" s="19">
        <v>99</v>
      </c>
      <c r="AB710" s="19">
        <v>94.6</v>
      </c>
      <c r="AC710" s="19">
        <v>96</v>
      </c>
      <c r="AD710" s="19">
        <v>96.5</v>
      </c>
      <c r="AE710" s="19">
        <v>96.9</v>
      </c>
      <c r="AF710" s="19">
        <v>95</v>
      </c>
      <c r="AG710" s="19">
        <v>94.1</v>
      </c>
      <c r="AH710" s="19">
        <v>96.3</v>
      </c>
      <c r="AI710" s="19">
        <v>96</v>
      </c>
      <c r="AJ710" s="19">
        <v>95.6</v>
      </c>
      <c r="AK710" s="19">
        <v>94.8</v>
      </c>
      <c r="AL710" s="19">
        <v>91.2</v>
      </c>
      <c r="AM710" s="19">
        <v>91.8</v>
      </c>
      <c r="AN710" s="19">
        <v>93.6</v>
      </c>
      <c r="AO710" s="19">
        <v>90.8</v>
      </c>
      <c r="AP710" s="19">
        <v>91.6</v>
      </c>
      <c r="AQ710" s="19">
        <v>90.6</v>
      </c>
      <c r="AR710" s="19">
        <v>91</v>
      </c>
      <c r="AS710" s="19">
        <v>91.5</v>
      </c>
      <c r="AT710" s="19">
        <v>90.5</v>
      </c>
      <c r="AU710" s="19">
        <v>89.1</v>
      </c>
      <c r="AV710" s="19">
        <v>89.5</v>
      </c>
      <c r="AW710" s="19">
        <v>90.1</v>
      </c>
      <c r="AX710" s="19">
        <v>90.1</v>
      </c>
      <c r="AY710" s="19">
        <v>89.5</v>
      </c>
      <c r="AZ710" s="19">
        <v>88.4</v>
      </c>
      <c r="BA710" s="19">
        <v>87.2</v>
      </c>
      <c r="BB710" s="19">
        <v>87</v>
      </c>
      <c r="BC710" s="19">
        <v>86.6</v>
      </c>
      <c r="BD710" s="19">
        <v>85.6</v>
      </c>
      <c r="BE710" s="19">
        <v>86.3</v>
      </c>
      <c r="BF710" s="19">
        <v>88.9</v>
      </c>
      <c r="BG710" s="19">
        <v>88.8</v>
      </c>
      <c r="BH710" s="19">
        <v>90.2</v>
      </c>
      <c r="BI710" s="19">
        <v>89.5</v>
      </c>
      <c r="BJ710" s="19">
        <v>89.6</v>
      </c>
      <c r="BK710" s="19">
        <v>88.7</v>
      </c>
      <c r="BL710" s="19">
        <v>89.2</v>
      </c>
      <c r="BM710" s="19">
        <v>88.9</v>
      </c>
      <c r="BN710" s="19">
        <v>89.4</v>
      </c>
      <c r="BO710" s="19">
        <v>89.8</v>
      </c>
      <c r="BP710" s="19">
        <v>89.9</v>
      </c>
      <c r="BQ710" s="19">
        <v>90.4</v>
      </c>
      <c r="BR710" s="19">
        <v>90.2</v>
      </c>
      <c r="BS710" s="19">
        <v>90</v>
      </c>
      <c r="BT710" s="19">
        <v>90.4</v>
      </c>
      <c r="BU710" s="19">
        <v>90.5</v>
      </c>
      <c r="BV710" s="19">
        <v>90.1</v>
      </c>
      <c r="BW710" s="19">
        <v>89.8</v>
      </c>
      <c r="BX710" s="19">
        <v>90.3</v>
      </c>
      <c r="BY710" s="19">
        <v>90.5</v>
      </c>
      <c r="BZ710" s="19">
        <v>89.9</v>
      </c>
      <c r="CA710" s="19">
        <v>90.3</v>
      </c>
      <c r="CB710" s="19">
        <v>90.7</v>
      </c>
      <c r="CC710" s="19">
        <v>91.5</v>
      </c>
      <c r="CD710" s="19">
        <v>90.9</v>
      </c>
      <c r="CE710" s="19">
        <v>89.8</v>
      </c>
      <c r="CF710" s="19">
        <v>90.8</v>
      </c>
      <c r="CG710" s="19">
        <v>90.6</v>
      </c>
      <c r="CH710" s="19">
        <v>89.9</v>
      </c>
      <c r="CI710" s="19">
        <v>89.3</v>
      </c>
      <c r="CJ710" s="19">
        <v>89.9</v>
      </c>
      <c r="CK710" s="19">
        <v>89.8</v>
      </c>
      <c r="CL710" s="19">
        <v>89.2</v>
      </c>
      <c r="CM710" s="19">
        <v>88.8</v>
      </c>
      <c r="CN710" s="19">
        <v>89.6</v>
      </c>
      <c r="CO710" s="19">
        <v>89.9</v>
      </c>
      <c r="CP710" s="19">
        <v>89.1</v>
      </c>
      <c r="CQ710" s="19">
        <v>89.5</v>
      </c>
      <c r="CR710" s="19">
        <v>88.8</v>
      </c>
      <c r="CS710" s="19">
        <v>90.6</v>
      </c>
      <c r="CT710" s="19">
        <v>89.6</v>
      </c>
      <c r="CU710" s="19">
        <v>89.5</v>
      </c>
      <c r="CV710" s="19">
        <v>89.5</v>
      </c>
      <c r="CW710" s="19">
        <v>90.4</v>
      </c>
      <c r="CX710" s="19">
        <v>90.4</v>
      </c>
      <c r="CY710" s="19">
        <v>91.3</v>
      </c>
      <c r="CZ710" s="19">
        <v>90.9</v>
      </c>
      <c r="DA710" s="19">
        <v>91.8</v>
      </c>
      <c r="DB710" s="19">
        <v>91.9</v>
      </c>
      <c r="DC710" s="19">
        <v>92.3</v>
      </c>
      <c r="DD710" s="19">
        <v>97.4</v>
      </c>
      <c r="DE710" s="19">
        <v>99.9</v>
      </c>
      <c r="DF710" s="19">
        <v>101.7</v>
      </c>
      <c r="DG710" s="19">
        <v>100.2</v>
      </c>
      <c r="DH710" s="19">
        <v>100.5</v>
      </c>
      <c r="DI710" s="19">
        <v>100.1</v>
      </c>
      <c r="DJ710" s="19">
        <v>99.6</v>
      </c>
      <c r="DK710" s="19">
        <v>102.9</v>
      </c>
      <c r="DL710" s="19">
        <v>102.7</v>
      </c>
      <c r="DM710" s="19">
        <v>103.5</v>
      </c>
      <c r="DN710" s="19">
        <v>104.8</v>
      </c>
      <c r="DO710" s="19">
        <v>103.9</v>
      </c>
      <c r="DP710" s="19">
        <v>105.3</v>
      </c>
      <c r="DQ710" s="19">
        <v>105.9</v>
      </c>
      <c r="DR710" s="19">
        <v>107.6</v>
      </c>
      <c r="DS710" s="19">
        <v>107.8</v>
      </c>
      <c r="DT710" s="19">
        <v>108</v>
      </c>
      <c r="DU710" s="19">
        <v>108.6</v>
      </c>
      <c r="DV710" s="19">
        <v>108.7</v>
      </c>
      <c r="DW710" s="19">
        <v>110.1</v>
      </c>
    </row>
    <row r="711" spans="1:127">
      <c r="A711" s="17" t="s">
        <v>2015</v>
      </c>
      <c r="B711" s="17" t="s">
        <v>2016</v>
      </c>
      <c r="C711" s="18">
        <v>6.9699999999999996E-3</v>
      </c>
      <c r="D711" s="19">
        <v>100.4</v>
      </c>
      <c r="E711" s="19">
        <v>100.4</v>
      </c>
      <c r="F711" s="19">
        <v>100.6</v>
      </c>
      <c r="G711" s="19">
        <v>101.1</v>
      </c>
      <c r="H711" s="19">
        <v>101.1</v>
      </c>
      <c r="I711" s="19">
        <v>101.1</v>
      </c>
      <c r="J711" s="19">
        <v>100.2</v>
      </c>
      <c r="K711" s="19">
        <v>100.1</v>
      </c>
      <c r="L711" s="19">
        <v>101.8</v>
      </c>
      <c r="M711" s="19">
        <v>102.3</v>
      </c>
      <c r="N711" s="19">
        <v>102.1</v>
      </c>
      <c r="O711" s="19">
        <v>102.4</v>
      </c>
      <c r="P711" s="19">
        <v>102.1</v>
      </c>
      <c r="Q711" s="19">
        <v>101.9</v>
      </c>
      <c r="R711" s="19">
        <v>101.6</v>
      </c>
      <c r="S711" s="19">
        <v>101.6</v>
      </c>
      <c r="T711" s="19">
        <v>107</v>
      </c>
      <c r="U711" s="19">
        <v>114.6</v>
      </c>
      <c r="V711" s="19">
        <v>109.6</v>
      </c>
      <c r="W711" s="19">
        <v>113.1</v>
      </c>
      <c r="X711" s="19">
        <v>111.8</v>
      </c>
      <c r="Y711" s="19">
        <v>111.2</v>
      </c>
      <c r="Z711" s="19">
        <v>111</v>
      </c>
      <c r="AA711" s="19">
        <v>111.3</v>
      </c>
      <c r="AB711" s="19">
        <v>111.4</v>
      </c>
      <c r="AC711" s="19">
        <v>112.7</v>
      </c>
      <c r="AD711" s="19">
        <v>112.5</v>
      </c>
      <c r="AE711" s="19">
        <v>115.8</v>
      </c>
      <c r="AF711" s="19">
        <v>116</v>
      </c>
      <c r="AG711" s="19">
        <v>116.6</v>
      </c>
      <c r="AH711" s="19">
        <v>117</v>
      </c>
      <c r="AI711" s="19">
        <v>117.2</v>
      </c>
      <c r="AJ711" s="19">
        <v>117</v>
      </c>
      <c r="AK711" s="19">
        <v>116.3</v>
      </c>
      <c r="AL711" s="19">
        <v>113</v>
      </c>
      <c r="AM711" s="19">
        <v>113.6</v>
      </c>
      <c r="AN711" s="19">
        <v>113.6</v>
      </c>
      <c r="AO711" s="19">
        <v>114.2</v>
      </c>
      <c r="AP711" s="19">
        <v>112.8</v>
      </c>
      <c r="AQ711" s="19">
        <v>118.2</v>
      </c>
      <c r="AR711" s="19">
        <v>117.1</v>
      </c>
      <c r="AS711" s="19">
        <v>114.4</v>
      </c>
      <c r="AT711" s="19">
        <v>114.4</v>
      </c>
      <c r="AU711" s="19">
        <v>111.6</v>
      </c>
      <c r="AV711" s="19">
        <v>109.9</v>
      </c>
      <c r="AW711" s="19">
        <v>114.2</v>
      </c>
      <c r="AX711" s="19">
        <v>113.4</v>
      </c>
      <c r="AY711" s="19">
        <v>113.9</v>
      </c>
      <c r="AZ711" s="19">
        <v>114.5</v>
      </c>
      <c r="BA711" s="19">
        <v>115.3</v>
      </c>
      <c r="BB711" s="19">
        <v>115.3</v>
      </c>
      <c r="BC711" s="19">
        <v>115.3</v>
      </c>
      <c r="BD711" s="19">
        <v>116</v>
      </c>
      <c r="BE711" s="19">
        <v>115.9</v>
      </c>
      <c r="BF711" s="19">
        <v>116.1</v>
      </c>
      <c r="BG711" s="19">
        <v>116.2</v>
      </c>
      <c r="BH711" s="19">
        <v>117</v>
      </c>
      <c r="BI711" s="19">
        <v>117</v>
      </c>
      <c r="BJ711" s="19">
        <v>117</v>
      </c>
      <c r="BK711" s="19">
        <v>117</v>
      </c>
      <c r="BL711" s="19">
        <v>118.2</v>
      </c>
      <c r="BM711" s="19">
        <v>118.2</v>
      </c>
      <c r="BN711" s="19">
        <v>118.2</v>
      </c>
      <c r="BO711" s="19">
        <v>118.2</v>
      </c>
      <c r="BP711" s="19">
        <v>118.2</v>
      </c>
      <c r="BQ711" s="19">
        <v>117.5</v>
      </c>
      <c r="BR711" s="19">
        <v>117.5</v>
      </c>
      <c r="BS711" s="19">
        <v>117.5</v>
      </c>
      <c r="BT711" s="19">
        <v>117.2</v>
      </c>
      <c r="BU711" s="19">
        <v>117.5</v>
      </c>
      <c r="BV711" s="19">
        <v>117.9</v>
      </c>
      <c r="BW711" s="19">
        <v>117.9</v>
      </c>
      <c r="BX711" s="19">
        <v>118.2</v>
      </c>
      <c r="BY711" s="19">
        <v>118.2</v>
      </c>
      <c r="BZ711" s="19">
        <v>118.2</v>
      </c>
      <c r="CA711" s="19">
        <v>118.2</v>
      </c>
      <c r="CB711" s="19">
        <v>118.2</v>
      </c>
      <c r="CC711" s="19">
        <v>121.3</v>
      </c>
      <c r="CD711" s="19">
        <v>121.3</v>
      </c>
      <c r="CE711" s="19">
        <v>120.8</v>
      </c>
      <c r="CF711" s="19">
        <v>121.4</v>
      </c>
      <c r="CG711" s="19">
        <v>120.6</v>
      </c>
      <c r="CH711" s="19">
        <v>120.6</v>
      </c>
      <c r="CI711" s="19">
        <v>117.6</v>
      </c>
      <c r="CJ711" s="19">
        <v>120.7</v>
      </c>
      <c r="CK711" s="19">
        <v>120.7</v>
      </c>
      <c r="CL711" s="19">
        <v>119.5</v>
      </c>
      <c r="CM711" s="19">
        <v>117.5</v>
      </c>
      <c r="CN711" s="19">
        <v>119.5</v>
      </c>
      <c r="CO711" s="19">
        <v>119.2</v>
      </c>
      <c r="CP711" s="19">
        <v>118.8</v>
      </c>
      <c r="CQ711" s="19">
        <v>113.8</v>
      </c>
      <c r="CR711" s="19">
        <v>119.2</v>
      </c>
      <c r="CS711" s="19">
        <v>119.7</v>
      </c>
      <c r="CT711" s="19">
        <v>118.9</v>
      </c>
      <c r="CU711" s="19">
        <v>118.9</v>
      </c>
      <c r="CV711" s="19">
        <v>118.9</v>
      </c>
      <c r="CW711" s="19">
        <v>116.1</v>
      </c>
      <c r="CX711" s="19">
        <v>116.1</v>
      </c>
      <c r="CY711" s="19">
        <v>116.1</v>
      </c>
      <c r="CZ711" s="19">
        <v>116.1</v>
      </c>
      <c r="DA711" s="19">
        <v>117.6</v>
      </c>
      <c r="DB711" s="19">
        <v>115.5</v>
      </c>
      <c r="DC711" s="19">
        <v>114.6</v>
      </c>
      <c r="DD711" s="19">
        <v>116.3</v>
      </c>
      <c r="DE711" s="19">
        <v>115.5</v>
      </c>
      <c r="DF711" s="19">
        <v>118.7</v>
      </c>
      <c r="DG711" s="19">
        <v>118.7</v>
      </c>
      <c r="DH711" s="19">
        <v>118.7</v>
      </c>
      <c r="DI711" s="19">
        <v>118.7</v>
      </c>
      <c r="DJ711" s="19">
        <v>115.4</v>
      </c>
      <c r="DK711" s="19">
        <v>118.7</v>
      </c>
      <c r="DL711" s="19">
        <v>121</v>
      </c>
      <c r="DM711" s="19">
        <v>120.2</v>
      </c>
      <c r="DN711" s="19">
        <v>124.4</v>
      </c>
      <c r="DO711" s="19">
        <v>124.9</v>
      </c>
      <c r="DP711" s="19">
        <v>125.6</v>
      </c>
      <c r="DQ711" s="19">
        <v>127</v>
      </c>
      <c r="DR711" s="19">
        <v>129.9</v>
      </c>
      <c r="DS711" s="19">
        <v>123.7</v>
      </c>
      <c r="DT711" s="19">
        <v>126.2</v>
      </c>
      <c r="DU711" s="19">
        <v>129.1</v>
      </c>
      <c r="DV711" s="19">
        <v>129.1</v>
      </c>
      <c r="DW711" s="19">
        <v>130.1</v>
      </c>
    </row>
    <row r="712" spans="1:127">
      <c r="A712" s="17" t="s">
        <v>2017</v>
      </c>
      <c r="B712" s="17" t="s">
        <v>2018</v>
      </c>
      <c r="C712" s="18">
        <v>2.6900000000000001E-3</v>
      </c>
      <c r="D712" s="19">
        <v>104.9</v>
      </c>
      <c r="E712" s="19">
        <v>104.9</v>
      </c>
      <c r="F712" s="19">
        <v>105.2</v>
      </c>
      <c r="G712" s="19">
        <v>103.7</v>
      </c>
      <c r="H712" s="19">
        <v>103.7</v>
      </c>
      <c r="I712" s="19">
        <v>107.5</v>
      </c>
      <c r="J712" s="19">
        <v>112</v>
      </c>
      <c r="K712" s="19">
        <v>109.1</v>
      </c>
      <c r="L712" s="19">
        <v>103.9</v>
      </c>
      <c r="M712" s="19">
        <v>119.3</v>
      </c>
      <c r="N712" s="19">
        <v>113.1</v>
      </c>
      <c r="O712" s="19">
        <v>111.9</v>
      </c>
      <c r="P712" s="19">
        <v>111.8</v>
      </c>
      <c r="Q712" s="19">
        <v>114.1</v>
      </c>
      <c r="R712" s="19">
        <v>114.3</v>
      </c>
      <c r="S712" s="19">
        <v>119.7</v>
      </c>
      <c r="T712" s="19">
        <v>123.4</v>
      </c>
      <c r="U712" s="19">
        <v>123.4</v>
      </c>
      <c r="V712" s="19">
        <v>124.6</v>
      </c>
      <c r="W712" s="19">
        <v>124.6</v>
      </c>
      <c r="X712" s="19">
        <v>123.4</v>
      </c>
      <c r="Y712" s="19">
        <v>106.7</v>
      </c>
      <c r="Z712" s="19">
        <v>107.7</v>
      </c>
      <c r="AA712" s="19">
        <v>107.6</v>
      </c>
      <c r="AB712" s="19">
        <v>108.7</v>
      </c>
      <c r="AC712" s="19">
        <v>108.7</v>
      </c>
      <c r="AD712" s="19">
        <v>108.7</v>
      </c>
      <c r="AE712" s="19">
        <v>108.7</v>
      </c>
      <c r="AF712" s="19">
        <v>108.7</v>
      </c>
      <c r="AG712" s="19">
        <v>108.7</v>
      </c>
      <c r="AH712" s="19">
        <v>111.4</v>
      </c>
      <c r="AI712" s="19">
        <v>111.4</v>
      </c>
      <c r="AJ712" s="19">
        <v>111.4</v>
      </c>
      <c r="AK712" s="19">
        <v>105.3</v>
      </c>
      <c r="AL712" s="19">
        <v>111.5</v>
      </c>
      <c r="AM712" s="19">
        <v>111.4</v>
      </c>
      <c r="AN712" s="19">
        <v>111.4</v>
      </c>
      <c r="AO712" s="19">
        <v>111.1</v>
      </c>
      <c r="AP712" s="19">
        <v>112.9</v>
      </c>
      <c r="AQ712" s="19">
        <v>112.6</v>
      </c>
      <c r="AR712" s="19">
        <v>114.2</v>
      </c>
      <c r="AS712" s="19">
        <v>113.4</v>
      </c>
      <c r="AT712" s="19">
        <v>104.4</v>
      </c>
      <c r="AU712" s="19">
        <v>104.8</v>
      </c>
      <c r="AV712" s="19">
        <v>102.5</v>
      </c>
      <c r="AW712" s="19">
        <v>104.8</v>
      </c>
      <c r="AX712" s="19">
        <v>105.1</v>
      </c>
      <c r="AY712" s="19">
        <v>105.1</v>
      </c>
      <c r="AZ712" s="19">
        <v>105.1</v>
      </c>
      <c r="BA712" s="19">
        <v>112.7</v>
      </c>
      <c r="BB712" s="19">
        <v>112.7</v>
      </c>
      <c r="BC712" s="19">
        <v>105.1</v>
      </c>
      <c r="BD712" s="19">
        <v>98.5</v>
      </c>
      <c r="BE712" s="19">
        <v>98.7</v>
      </c>
      <c r="BF712" s="19">
        <v>98.9</v>
      </c>
      <c r="BG712" s="19">
        <v>97.4</v>
      </c>
      <c r="BH712" s="19">
        <v>98.8</v>
      </c>
      <c r="BI712" s="19">
        <v>98.8</v>
      </c>
      <c r="BJ712" s="19">
        <v>98.8</v>
      </c>
      <c r="BK712" s="19">
        <v>98.8</v>
      </c>
      <c r="BL712" s="19">
        <v>98.8</v>
      </c>
      <c r="BM712" s="19">
        <v>98.8</v>
      </c>
      <c r="BN712" s="19">
        <v>98.9</v>
      </c>
      <c r="BO712" s="19">
        <v>101.9</v>
      </c>
      <c r="BP712" s="19">
        <v>101.9</v>
      </c>
      <c r="BQ712" s="19">
        <v>101.9</v>
      </c>
      <c r="BR712" s="19">
        <v>101.9</v>
      </c>
      <c r="BS712" s="19">
        <v>101.9</v>
      </c>
      <c r="BT712" s="19">
        <v>101.9</v>
      </c>
      <c r="BU712" s="19">
        <v>101.9</v>
      </c>
      <c r="BV712" s="19">
        <v>101.9</v>
      </c>
      <c r="BW712" s="19">
        <v>101.9</v>
      </c>
      <c r="BX712" s="19">
        <v>101.9</v>
      </c>
      <c r="BY712" s="19">
        <v>101.9</v>
      </c>
      <c r="BZ712" s="19">
        <v>101.9</v>
      </c>
      <c r="CA712" s="19">
        <v>102.2</v>
      </c>
      <c r="CB712" s="19">
        <v>101.9</v>
      </c>
      <c r="CC712" s="19">
        <v>101.9</v>
      </c>
      <c r="CD712" s="19">
        <v>101.9</v>
      </c>
      <c r="CE712" s="19">
        <v>101.9</v>
      </c>
      <c r="CF712" s="19">
        <v>101.9</v>
      </c>
      <c r="CG712" s="19">
        <v>101.9</v>
      </c>
      <c r="CH712" s="19">
        <v>101.9</v>
      </c>
      <c r="CI712" s="19">
        <v>101.9</v>
      </c>
      <c r="CJ712" s="19">
        <v>101.9</v>
      </c>
      <c r="CK712" s="19">
        <v>101.9</v>
      </c>
      <c r="CL712" s="19">
        <v>101.9</v>
      </c>
      <c r="CM712" s="19">
        <v>101.9</v>
      </c>
      <c r="CN712" s="19">
        <v>101.9</v>
      </c>
      <c r="CO712" s="19">
        <v>101.9</v>
      </c>
      <c r="CP712" s="19">
        <v>101.9</v>
      </c>
      <c r="CQ712" s="19">
        <v>101.9</v>
      </c>
      <c r="CR712" s="19">
        <v>101.9</v>
      </c>
      <c r="CS712" s="19">
        <v>101.9</v>
      </c>
      <c r="CT712" s="19">
        <v>101.9</v>
      </c>
      <c r="CU712" s="19">
        <v>101.9</v>
      </c>
      <c r="CV712" s="19">
        <v>101.9</v>
      </c>
      <c r="CW712" s="19">
        <v>101.9</v>
      </c>
      <c r="CX712" s="19">
        <v>101.9</v>
      </c>
      <c r="CY712" s="19">
        <v>101.9</v>
      </c>
      <c r="CZ712" s="19">
        <v>101.9</v>
      </c>
      <c r="DA712" s="19">
        <v>101.9</v>
      </c>
      <c r="DB712" s="19">
        <v>101.9</v>
      </c>
      <c r="DC712" s="19">
        <v>101.9</v>
      </c>
      <c r="DD712" s="19">
        <v>101.9</v>
      </c>
      <c r="DE712" s="19">
        <v>101.9</v>
      </c>
      <c r="DF712" s="19">
        <v>101.9</v>
      </c>
      <c r="DG712" s="19">
        <v>104.1</v>
      </c>
      <c r="DH712" s="19">
        <v>104.1</v>
      </c>
      <c r="DI712" s="19">
        <v>104.1</v>
      </c>
      <c r="DJ712" s="19">
        <v>104.1</v>
      </c>
      <c r="DK712" s="19">
        <v>104.1</v>
      </c>
      <c r="DL712" s="19">
        <v>104.1</v>
      </c>
      <c r="DM712" s="19">
        <v>104.1</v>
      </c>
      <c r="DN712" s="19">
        <v>106.8</v>
      </c>
      <c r="DO712" s="19">
        <v>106.8</v>
      </c>
      <c r="DP712" s="19">
        <v>106.8</v>
      </c>
      <c r="DQ712" s="19">
        <v>106.8</v>
      </c>
      <c r="DR712" s="19">
        <v>106.8</v>
      </c>
      <c r="DS712" s="19">
        <v>106.8</v>
      </c>
      <c r="DT712" s="19">
        <v>106.8</v>
      </c>
      <c r="DU712" s="19">
        <v>106.8</v>
      </c>
      <c r="DV712" s="19">
        <v>106.8</v>
      </c>
      <c r="DW712" s="19">
        <v>106.8</v>
      </c>
    </row>
    <row r="713" spans="1:127">
      <c r="A713" s="17" t="s">
        <v>2019</v>
      </c>
      <c r="B713" s="17" t="s">
        <v>2020</v>
      </c>
      <c r="C713" s="18">
        <v>5.0799999999999998E-2</v>
      </c>
      <c r="D713" s="19">
        <v>101.2</v>
      </c>
      <c r="E713" s="19">
        <v>99.1</v>
      </c>
      <c r="F713" s="19">
        <v>99.8</v>
      </c>
      <c r="G713" s="19">
        <v>98.7</v>
      </c>
      <c r="H713" s="19">
        <v>99.1</v>
      </c>
      <c r="I713" s="19">
        <v>100</v>
      </c>
      <c r="J713" s="19">
        <v>99.8</v>
      </c>
      <c r="K713" s="19">
        <v>101.8</v>
      </c>
      <c r="L713" s="19">
        <v>99.4</v>
      </c>
      <c r="M713" s="19">
        <v>102.1</v>
      </c>
      <c r="N713" s="19">
        <v>103.1</v>
      </c>
      <c r="O713" s="19">
        <v>104.7</v>
      </c>
      <c r="P713" s="19">
        <v>103.1</v>
      </c>
      <c r="Q713" s="19">
        <v>104.2</v>
      </c>
      <c r="R713" s="19">
        <v>104.2</v>
      </c>
      <c r="S713" s="19">
        <v>103.4</v>
      </c>
      <c r="T713" s="19">
        <v>104</v>
      </c>
      <c r="U713" s="19">
        <v>105.1</v>
      </c>
      <c r="V713" s="19">
        <v>104.1</v>
      </c>
      <c r="W713" s="19">
        <v>102</v>
      </c>
      <c r="X713" s="19">
        <v>102.5</v>
      </c>
      <c r="Y713" s="19">
        <v>103.6</v>
      </c>
      <c r="Z713" s="19">
        <v>105.6</v>
      </c>
      <c r="AA713" s="19">
        <v>105</v>
      </c>
      <c r="AB713" s="19">
        <v>106.5</v>
      </c>
      <c r="AC713" s="19">
        <v>106.6</v>
      </c>
      <c r="AD713" s="19">
        <v>106.1</v>
      </c>
      <c r="AE713" s="19">
        <v>105.3</v>
      </c>
      <c r="AF713" s="19">
        <v>106.7</v>
      </c>
      <c r="AG713" s="19">
        <v>107.4</v>
      </c>
      <c r="AH713" s="19">
        <v>109.3</v>
      </c>
      <c r="AI713" s="19">
        <v>105.7</v>
      </c>
      <c r="AJ713" s="19">
        <v>105.6</v>
      </c>
      <c r="AK713" s="19">
        <v>105.8</v>
      </c>
      <c r="AL713" s="19">
        <v>106.6</v>
      </c>
      <c r="AM713" s="19">
        <v>107.8</v>
      </c>
      <c r="AN713" s="19">
        <v>107.3</v>
      </c>
      <c r="AO713" s="19">
        <v>109.1</v>
      </c>
      <c r="AP713" s="19">
        <v>107.9</v>
      </c>
      <c r="AQ713" s="19">
        <v>109.5</v>
      </c>
      <c r="AR713" s="19">
        <v>110.5</v>
      </c>
      <c r="AS713" s="19">
        <v>110.7</v>
      </c>
      <c r="AT713" s="19">
        <v>109.9</v>
      </c>
      <c r="AU713" s="19">
        <v>106.2</v>
      </c>
      <c r="AV713" s="19">
        <v>107.5</v>
      </c>
      <c r="AW713" s="19">
        <v>108</v>
      </c>
      <c r="AX713" s="19">
        <v>108</v>
      </c>
      <c r="AY713" s="19">
        <v>108.7</v>
      </c>
      <c r="AZ713" s="19">
        <v>107.3</v>
      </c>
      <c r="BA713" s="19">
        <v>107.8</v>
      </c>
      <c r="BB713" s="19">
        <v>109.1</v>
      </c>
      <c r="BC713" s="19">
        <v>109.1</v>
      </c>
      <c r="BD713" s="19">
        <v>107.7</v>
      </c>
      <c r="BE713" s="19">
        <v>109.6</v>
      </c>
      <c r="BF713" s="19">
        <v>108.9</v>
      </c>
      <c r="BG713" s="19">
        <v>109.3</v>
      </c>
      <c r="BH713" s="19">
        <v>111.9</v>
      </c>
      <c r="BI713" s="19">
        <v>112.5</v>
      </c>
      <c r="BJ713" s="19">
        <v>112.3</v>
      </c>
      <c r="BK713" s="19">
        <v>112</v>
      </c>
      <c r="BL713" s="19">
        <v>112.1</v>
      </c>
      <c r="BM713" s="19">
        <v>112.1</v>
      </c>
      <c r="BN713" s="19">
        <v>112.2</v>
      </c>
      <c r="BO713" s="19">
        <v>113</v>
      </c>
      <c r="BP713" s="19">
        <v>110.8</v>
      </c>
      <c r="BQ713" s="19">
        <v>113.9</v>
      </c>
      <c r="BR713" s="19">
        <v>114.4</v>
      </c>
      <c r="BS713" s="19">
        <v>113</v>
      </c>
      <c r="BT713" s="19">
        <v>112.3</v>
      </c>
      <c r="BU713" s="19">
        <v>114.9</v>
      </c>
      <c r="BV713" s="19">
        <v>114.7</v>
      </c>
      <c r="BW713" s="19">
        <v>114</v>
      </c>
      <c r="BX713" s="19">
        <v>114.2</v>
      </c>
      <c r="BY713" s="19">
        <v>115.6</v>
      </c>
      <c r="BZ713" s="19">
        <v>114.7</v>
      </c>
      <c r="CA713" s="19">
        <v>114.5</v>
      </c>
      <c r="CB713" s="19">
        <v>114.4</v>
      </c>
      <c r="CC713" s="19">
        <v>114.8</v>
      </c>
      <c r="CD713" s="19">
        <v>115.5</v>
      </c>
      <c r="CE713" s="19">
        <v>116.3</v>
      </c>
      <c r="CF713" s="19">
        <v>116.4</v>
      </c>
      <c r="CG713" s="19">
        <v>116.9</v>
      </c>
      <c r="CH713" s="19">
        <v>115.1</v>
      </c>
      <c r="CI713" s="19">
        <v>116.2</v>
      </c>
      <c r="CJ713" s="19">
        <v>116.2</v>
      </c>
      <c r="CK713" s="19">
        <v>116.9</v>
      </c>
      <c r="CL713" s="19">
        <v>116.9</v>
      </c>
      <c r="CM713" s="19">
        <v>117.6</v>
      </c>
      <c r="CN713" s="19">
        <v>117.4</v>
      </c>
      <c r="CO713" s="19">
        <v>117</v>
      </c>
      <c r="CP713" s="19">
        <v>116.2</v>
      </c>
      <c r="CQ713" s="19">
        <v>117</v>
      </c>
      <c r="CR713" s="19">
        <v>116.8</v>
      </c>
      <c r="CS713" s="19">
        <v>116.5</v>
      </c>
      <c r="CT713" s="19">
        <v>116.8</v>
      </c>
      <c r="CU713" s="19">
        <v>116.7</v>
      </c>
      <c r="CV713" s="19">
        <v>116.5</v>
      </c>
      <c r="CW713" s="19">
        <v>116.3</v>
      </c>
      <c r="CX713" s="19">
        <v>115</v>
      </c>
      <c r="CY713" s="19">
        <v>116.9</v>
      </c>
      <c r="CZ713" s="19">
        <v>116.7</v>
      </c>
      <c r="DA713" s="19">
        <v>115.8</v>
      </c>
      <c r="DB713" s="19">
        <v>115.9</v>
      </c>
      <c r="DC713" s="19">
        <v>120.6</v>
      </c>
      <c r="DD713" s="19">
        <v>122.4</v>
      </c>
      <c r="DE713" s="19">
        <v>124.2</v>
      </c>
      <c r="DF713" s="19">
        <v>131.30000000000001</v>
      </c>
      <c r="DG713" s="19">
        <v>132.6</v>
      </c>
      <c r="DH713" s="19">
        <v>133.1</v>
      </c>
      <c r="DI713" s="19">
        <v>134.4</v>
      </c>
      <c r="DJ713" s="19">
        <v>135.69999999999999</v>
      </c>
      <c r="DK713" s="19">
        <v>136.30000000000001</v>
      </c>
      <c r="DL713" s="19">
        <v>137.6</v>
      </c>
      <c r="DM713" s="19">
        <v>138.69999999999999</v>
      </c>
      <c r="DN713" s="19">
        <v>139.30000000000001</v>
      </c>
      <c r="DO713" s="19">
        <v>143.5</v>
      </c>
      <c r="DP713" s="19">
        <v>143</v>
      </c>
      <c r="DQ713" s="19">
        <v>144.5</v>
      </c>
      <c r="DR713" s="19">
        <v>144.6</v>
      </c>
      <c r="DS713" s="19">
        <v>145.1</v>
      </c>
      <c r="DT713" s="19">
        <v>147</v>
      </c>
      <c r="DU713" s="19">
        <v>148.6</v>
      </c>
      <c r="DV713" s="19">
        <v>148.9</v>
      </c>
      <c r="DW713" s="19">
        <v>149.6</v>
      </c>
    </row>
    <row r="714" spans="1:127">
      <c r="A714" s="17" t="s">
        <v>2021</v>
      </c>
      <c r="B714" s="17" t="s">
        <v>2022</v>
      </c>
      <c r="C714" s="18">
        <v>9.4900000000000002E-3</v>
      </c>
      <c r="D714" s="19">
        <v>100.4</v>
      </c>
      <c r="E714" s="19">
        <v>103</v>
      </c>
      <c r="F714" s="19">
        <v>110.1</v>
      </c>
      <c r="G714" s="19">
        <v>112.5</v>
      </c>
      <c r="H714" s="19">
        <v>110.6</v>
      </c>
      <c r="I714" s="19">
        <v>112.3</v>
      </c>
      <c r="J714" s="19">
        <v>111</v>
      </c>
      <c r="K714" s="19">
        <v>103.6</v>
      </c>
      <c r="L714" s="19">
        <v>103.4</v>
      </c>
      <c r="M714" s="19">
        <v>104.6</v>
      </c>
      <c r="N714" s="19">
        <v>104.5</v>
      </c>
      <c r="O714" s="19">
        <v>104.5</v>
      </c>
      <c r="P714" s="19">
        <v>107.4</v>
      </c>
      <c r="Q714" s="19">
        <v>109.3</v>
      </c>
      <c r="R714" s="19">
        <v>108.8</v>
      </c>
      <c r="S714" s="19">
        <v>108.7</v>
      </c>
      <c r="T714" s="19">
        <v>109.9</v>
      </c>
      <c r="U714" s="19">
        <v>111.4</v>
      </c>
      <c r="V714" s="19">
        <v>118.3</v>
      </c>
      <c r="W714" s="19">
        <v>114.9</v>
      </c>
      <c r="X714" s="19">
        <v>116.6</v>
      </c>
      <c r="Y714" s="19">
        <v>117.9</v>
      </c>
      <c r="Z714" s="19">
        <v>124.5</v>
      </c>
      <c r="AA714" s="19">
        <v>124.6</v>
      </c>
      <c r="AB714" s="19">
        <v>124.9</v>
      </c>
      <c r="AC714" s="19">
        <v>120.9</v>
      </c>
      <c r="AD714" s="19">
        <v>121.1</v>
      </c>
      <c r="AE714" s="19">
        <v>124.5</v>
      </c>
      <c r="AF714" s="19">
        <v>122.6</v>
      </c>
      <c r="AG714" s="19">
        <v>124.5</v>
      </c>
      <c r="AH714" s="19">
        <v>123.9</v>
      </c>
      <c r="AI714" s="19">
        <v>125.4</v>
      </c>
      <c r="AJ714" s="19">
        <v>124.6</v>
      </c>
      <c r="AK714" s="19">
        <v>119.9</v>
      </c>
      <c r="AL714" s="19">
        <v>120.8</v>
      </c>
      <c r="AM714" s="19">
        <v>120.5</v>
      </c>
      <c r="AN714" s="19">
        <v>120.6</v>
      </c>
      <c r="AO714" s="19">
        <v>120.3</v>
      </c>
      <c r="AP714" s="19">
        <v>120.3</v>
      </c>
      <c r="AQ714" s="19">
        <v>120.3</v>
      </c>
      <c r="AR714" s="19">
        <v>119.7</v>
      </c>
      <c r="AS714" s="19">
        <v>122.2</v>
      </c>
      <c r="AT714" s="19">
        <v>119</v>
      </c>
      <c r="AU714" s="19">
        <v>119.3</v>
      </c>
      <c r="AV714" s="19">
        <v>118.6</v>
      </c>
      <c r="AW714" s="19">
        <v>117.2</v>
      </c>
      <c r="AX714" s="19">
        <v>115.8</v>
      </c>
      <c r="AY714" s="19">
        <v>117.4</v>
      </c>
      <c r="AZ714" s="19">
        <v>117.4</v>
      </c>
      <c r="BA714" s="19">
        <v>113.2</v>
      </c>
      <c r="BB714" s="19">
        <v>114.1</v>
      </c>
      <c r="BC714" s="19">
        <v>114.9</v>
      </c>
      <c r="BD714" s="19">
        <v>113.2</v>
      </c>
      <c r="BE714" s="19">
        <v>113.7</v>
      </c>
      <c r="BF714" s="19">
        <v>114.2</v>
      </c>
      <c r="BG714" s="19">
        <v>116</v>
      </c>
      <c r="BH714" s="19">
        <v>116.1</v>
      </c>
      <c r="BI714" s="19">
        <v>116.6</v>
      </c>
      <c r="BJ714" s="19">
        <v>116.5</v>
      </c>
      <c r="BK714" s="19">
        <v>116.5</v>
      </c>
      <c r="BL714" s="19">
        <v>113.3</v>
      </c>
      <c r="BM714" s="19">
        <v>113.4</v>
      </c>
      <c r="BN714" s="19">
        <v>116.4</v>
      </c>
      <c r="BO714" s="19">
        <v>110.8</v>
      </c>
      <c r="BP714" s="19">
        <v>111.1</v>
      </c>
      <c r="BQ714" s="19">
        <v>111.2</v>
      </c>
      <c r="BR714" s="19">
        <v>111.4</v>
      </c>
      <c r="BS714" s="19">
        <v>110.7</v>
      </c>
      <c r="BT714" s="19">
        <v>110.2</v>
      </c>
      <c r="BU714" s="19">
        <v>110.1</v>
      </c>
      <c r="BV714" s="19">
        <v>111.2</v>
      </c>
      <c r="BW714" s="19">
        <v>109.7</v>
      </c>
      <c r="BX714" s="19">
        <v>112.8</v>
      </c>
      <c r="BY714" s="19">
        <v>112.1</v>
      </c>
      <c r="BZ714" s="19">
        <v>112.3</v>
      </c>
      <c r="CA714" s="19">
        <v>112.5</v>
      </c>
      <c r="CB714" s="19">
        <v>110.6</v>
      </c>
      <c r="CC714" s="19">
        <v>112.7</v>
      </c>
      <c r="CD714" s="19">
        <v>112.4</v>
      </c>
      <c r="CE714" s="19">
        <v>112.6</v>
      </c>
      <c r="CF714" s="19">
        <v>112.5</v>
      </c>
      <c r="CG714" s="19">
        <v>112.6</v>
      </c>
      <c r="CH714" s="19">
        <v>112.8</v>
      </c>
      <c r="CI714" s="19">
        <v>115.5</v>
      </c>
      <c r="CJ714" s="19">
        <v>114.2</v>
      </c>
      <c r="CK714" s="19">
        <v>115.5</v>
      </c>
      <c r="CL714" s="19">
        <v>115.5</v>
      </c>
      <c r="CM714" s="19">
        <v>115.1</v>
      </c>
      <c r="CN714" s="19">
        <v>115</v>
      </c>
      <c r="CO714" s="19">
        <v>119.5</v>
      </c>
      <c r="CP714" s="19">
        <v>121.6</v>
      </c>
      <c r="CQ714" s="19">
        <v>117.5</v>
      </c>
      <c r="CR714" s="19">
        <v>121</v>
      </c>
      <c r="CS714" s="19">
        <v>121.6</v>
      </c>
      <c r="CT714" s="19">
        <v>120</v>
      </c>
      <c r="CU714" s="19">
        <v>120.1</v>
      </c>
      <c r="CV714" s="19">
        <v>120.1</v>
      </c>
      <c r="CW714" s="19">
        <v>120.5</v>
      </c>
      <c r="CX714" s="19">
        <v>120.5</v>
      </c>
      <c r="CY714" s="19">
        <v>119.5</v>
      </c>
      <c r="CZ714" s="19">
        <v>122.2</v>
      </c>
      <c r="DA714" s="19">
        <v>124.3</v>
      </c>
      <c r="DB714" s="19">
        <v>124.4</v>
      </c>
      <c r="DC714" s="19">
        <v>121.5</v>
      </c>
      <c r="DD714" s="19">
        <v>124.9</v>
      </c>
      <c r="DE714" s="19">
        <v>125.2</v>
      </c>
      <c r="DF714" s="19">
        <v>125.1</v>
      </c>
      <c r="DG714" s="19">
        <v>125.1</v>
      </c>
      <c r="DH714" s="19">
        <v>125.1</v>
      </c>
      <c r="DI714" s="19">
        <v>123.4</v>
      </c>
      <c r="DJ714" s="19">
        <v>124</v>
      </c>
      <c r="DK714" s="19">
        <v>127</v>
      </c>
      <c r="DL714" s="19">
        <v>127.2</v>
      </c>
      <c r="DM714" s="19">
        <v>127.3</v>
      </c>
      <c r="DN714" s="19">
        <v>128.69999999999999</v>
      </c>
      <c r="DO714" s="19">
        <v>127.4</v>
      </c>
      <c r="DP714" s="19">
        <v>127.4</v>
      </c>
      <c r="DQ714" s="19">
        <v>127.1</v>
      </c>
      <c r="DR714" s="19">
        <v>126.8</v>
      </c>
      <c r="DS714" s="19">
        <v>126.8</v>
      </c>
      <c r="DT714" s="19">
        <v>129.19999999999999</v>
      </c>
      <c r="DU714" s="19">
        <v>130.30000000000001</v>
      </c>
      <c r="DV714" s="19">
        <v>130.30000000000001</v>
      </c>
      <c r="DW714" s="19">
        <v>134.19999999999999</v>
      </c>
    </row>
    <row r="715" spans="1:127">
      <c r="A715" s="17" t="s">
        <v>2023</v>
      </c>
      <c r="B715" s="17" t="s">
        <v>2024</v>
      </c>
      <c r="C715" s="18">
        <v>7.3700000000000002E-2</v>
      </c>
      <c r="D715" s="19">
        <v>105.3</v>
      </c>
      <c r="E715" s="19">
        <v>102.3</v>
      </c>
      <c r="F715" s="19">
        <v>104.6</v>
      </c>
      <c r="G715" s="19">
        <v>105</v>
      </c>
      <c r="H715" s="19">
        <v>108.1</v>
      </c>
      <c r="I715" s="19">
        <v>108.9</v>
      </c>
      <c r="J715" s="19">
        <v>105.3</v>
      </c>
      <c r="K715" s="19">
        <v>104.1</v>
      </c>
      <c r="L715" s="19">
        <v>104.6</v>
      </c>
      <c r="M715" s="19">
        <v>110.5</v>
      </c>
      <c r="N715" s="19">
        <v>110.7</v>
      </c>
      <c r="O715" s="19">
        <v>112.1</v>
      </c>
      <c r="P715" s="19">
        <v>108.6</v>
      </c>
      <c r="Q715" s="19">
        <v>107.7</v>
      </c>
      <c r="R715" s="19">
        <v>111.1</v>
      </c>
      <c r="S715" s="19">
        <v>110.3</v>
      </c>
      <c r="T715" s="19">
        <v>107.2</v>
      </c>
      <c r="U715" s="19">
        <v>114.7</v>
      </c>
      <c r="V715" s="19">
        <v>113.6</v>
      </c>
      <c r="W715" s="19">
        <v>118.2</v>
      </c>
      <c r="X715" s="19">
        <v>113.6</v>
      </c>
      <c r="Y715" s="19">
        <v>113.8</v>
      </c>
      <c r="Z715" s="19">
        <v>112.4</v>
      </c>
      <c r="AA715" s="19">
        <v>109.1</v>
      </c>
      <c r="AB715" s="19">
        <v>111.7</v>
      </c>
      <c r="AC715" s="19">
        <v>115.5</v>
      </c>
      <c r="AD715" s="19">
        <v>115.7</v>
      </c>
      <c r="AE715" s="19">
        <v>118.1</v>
      </c>
      <c r="AF715" s="19">
        <v>119.2</v>
      </c>
      <c r="AG715" s="19">
        <v>116</v>
      </c>
      <c r="AH715" s="19">
        <v>112.9</v>
      </c>
      <c r="AI715" s="19">
        <v>118.1</v>
      </c>
      <c r="AJ715" s="19">
        <v>117.6</v>
      </c>
      <c r="AK715" s="19">
        <v>112.6</v>
      </c>
      <c r="AL715" s="19">
        <v>116.9</v>
      </c>
      <c r="AM715" s="19">
        <v>117.3</v>
      </c>
      <c r="AN715" s="19">
        <v>115</v>
      </c>
      <c r="AO715" s="19">
        <v>114.6</v>
      </c>
      <c r="AP715" s="19">
        <v>115.6</v>
      </c>
      <c r="AQ715" s="19">
        <v>117.3</v>
      </c>
      <c r="AR715" s="19">
        <v>113.8</v>
      </c>
      <c r="AS715" s="19">
        <v>113.7</v>
      </c>
      <c r="AT715" s="19">
        <v>114.6</v>
      </c>
      <c r="AU715" s="19">
        <v>116.4</v>
      </c>
      <c r="AV715" s="19">
        <v>116</v>
      </c>
      <c r="AW715" s="19">
        <v>117.3</v>
      </c>
      <c r="AX715" s="19">
        <v>116.7</v>
      </c>
      <c r="AY715" s="19">
        <v>117.3</v>
      </c>
      <c r="AZ715" s="19">
        <v>116.3</v>
      </c>
      <c r="BA715" s="19">
        <v>116.4</v>
      </c>
      <c r="BB715" s="19">
        <v>116.8</v>
      </c>
      <c r="BC715" s="19">
        <v>117</v>
      </c>
      <c r="BD715" s="19">
        <v>117.1</v>
      </c>
      <c r="BE715" s="19">
        <v>117.4</v>
      </c>
      <c r="BF715" s="19">
        <v>117.5</v>
      </c>
      <c r="BG715" s="19">
        <v>116.8</v>
      </c>
      <c r="BH715" s="19">
        <v>116.4</v>
      </c>
      <c r="BI715" s="19">
        <v>118.5</v>
      </c>
      <c r="BJ715" s="19">
        <v>117.4</v>
      </c>
      <c r="BK715" s="19">
        <v>116.7</v>
      </c>
      <c r="BL715" s="19">
        <v>115.6</v>
      </c>
      <c r="BM715" s="19">
        <v>114.8</v>
      </c>
      <c r="BN715" s="19">
        <v>114.5</v>
      </c>
      <c r="BO715" s="19">
        <v>115.5</v>
      </c>
      <c r="BP715" s="19">
        <v>115.4</v>
      </c>
      <c r="BQ715" s="19">
        <v>115.4</v>
      </c>
      <c r="BR715" s="19">
        <v>113.2</v>
      </c>
      <c r="BS715" s="19">
        <v>113.7</v>
      </c>
      <c r="BT715" s="19">
        <v>113.3</v>
      </c>
      <c r="BU715" s="19">
        <v>113.6</v>
      </c>
      <c r="BV715" s="19">
        <v>113.4</v>
      </c>
      <c r="BW715" s="19">
        <v>112.8</v>
      </c>
      <c r="BX715" s="19">
        <v>113.7</v>
      </c>
      <c r="BY715" s="19">
        <v>115.7</v>
      </c>
      <c r="BZ715" s="19">
        <v>115.7</v>
      </c>
      <c r="CA715" s="19">
        <v>114.4</v>
      </c>
      <c r="CB715" s="19">
        <v>115.3</v>
      </c>
      <c r="CC715" s="19">
        <v>115.7</v>
      </c>
      <c r="CD715" s="19">
        <v>115.7</v>
      </c>
      <c r="CE715" s="19">
        <v>117.3</v>
      </c>
      <c r="CF715" s="19">
        <v>115.5</v>
      </c>
      <c r="CG715" s="19">
        <v>116.2</v>
      </c>
      <c r="CH715" s="19">
        <v>115.7</v>
      </c>
      <c r="CI715" s="19">
        <v>115.9</v>
      </c>
      <c r="CJ715" s="19">
        <v>116.6</v>
      </c>
      <c r="CK715" s="19">
        <v>116.4</v>
      </c>
      <c r="CL715" s="19">
        <v>116.4</v>
      </c>
      <c r="CM715" s="19">
        <v>117</v>
      </c>
      <c r="CN715" s="19">
        <v>116.9</v>
      </c>
      <c r="CO715" s="19">
        <v>117.4</v>
      </c>
      <c r="CP715" s="19">
        <v>117.3</v>
      </c>
      <c r="CQ715" s="19">
        <v>116.5</v>
      </c>
      <c r="CR715" s="19">
        <v>116.7</v>
      </c>
      <c r="CS715" s="19">
        <v>115.8</v>
      </c>
      <c r="CT715" s="19">
        <v>115.9</v>
      </c>
      <c r="CU715" s="19">
        <v>115.4</v>
      </c>
      <c r="CV715" s="19">
        <v>115.7</v>
      </c>
      <c r="CW715" s="19">
        <v>115.9</v>
      </c>
      <c r="CX715" s="19">
        <v>116</v>
      </c>
      <c r="CY715" s="19">
        <v>115.9</v>
      </c>
      <c r="CZ715" s="19">
        <v>117.2</v>
      </c>
      <c r="DA715" s="19">
        <v>118.4</v>
      </c>
      <c r="DB715" s="19">
        <v>117</v>
      </c>
      <c r="DC715" s="19">
        <v>117</v>
      </c>
      <c r="DD715" s="19">
        <v>117.4</v>
      </c>
      <c r="DE715" s="19">
        <v>118.4</v>
      </c>
      <c r="DF715" s="19">
        <v>118.6</v>
      </c>
      <c r="DG715" s="19">
        <v>120.1</v>
      </c>
      <c r="DH715" s="19">
        <v>123.3</v>
      </c>
      <c r="DI715" s="19">
        <v>124.8</v>
      </c>
      <c r="DJ715" s="19">
        <v>125</v>
      </c>
      <c r="DK715" s="19">
        <v>126.1</v>
      </c>
      <c r="DL715" s="19">
        <v>129.1</v>
      </c>
      <c r="DM715" s="19">
        <v>131.19999999999999</v>
      </c>
      <c r="DN715" s="19">
        <v>129.80000000000001</v>
      </c>
      <c r="DO715" s="19">
        <v>128.9</v>
      </c>
      <c r="DP715" s="19">
        <v>130</v>
      </c>
      <c r="DQ715" s="19">
        <v>131.4</v>
      </c>
      <c r="DR715" s="19">
        <v>130.30000000000001</v>
      </c>
      <c r="DS715" s="19">
        <v>129.80000000000001</v>
      </c>
      <c r="DT715" s="19">
        <v>131.19999999999999</v>
      </c>
      <c r="DU715" s="19">
        <v>131.69999999999999</v>
      </c>
      <c r="DV715" s="19">
        <v>132</v>
      </c>
      <c r="DW715" s="19">
        <v>132.19999999999999</v>
      </c>
    </row>
    <row r="716" spans="1:127">
      <c r="A716" s="17" t="s">
        <v>2025</v>
      </c>
      <c r="B716" s="17" t="s">
        <v>2026</v>
      </c>
      <c r="C716" s="18">
        <v>2.0600000000000002E-3</v>
      </c>
      <c r="D716" s="19">
        <v>101.2</v>
      </c>
      <c r="E716" s="19">
        <v>102.8</v>
      </c>
      <c r="F716" s="19">
        <v>118.8</v>
      </c>
      <c r="G716" s="19">
        <v>119.2</v>
      </c>
      <c r="H716" s="19">
        <v>125.1</v>
      </c>
      <c r="I716" s="19">
        <v>132.1</v>
      </c>
      <c r="J716" s="19">
        <v>125.2</v>
      </c>
      <c r="K716" s="19">
        <v>118.2</v>
      </c>
      <c r="L716" s="19">
        <v>128.30000000000001</v>
      </c>
      <c r="M716" s="19">
        <v>123.3</v>
      </c>
      <c r="N716" s="19">
        <v>128.30000000000001</v>
      </c>
      <c r="O716" s="19">
        <v>133.30000000000001</v>
      </c>
      <c r="P716" s="19">
        <v>109.4</v>
      </c>
      <c r="Q716" s="19">
        <v>109.4</v>
      </c>
      <c r="R716" s="19">
        <v>109.4</v>
      </c>
      <c r="S716" s="19">
        <v>109.4</v>
      </c>
      <c r="T716" s="19">
        <v>111.9</v>
      </c>
      <c r="U716" s="19">
        <v>111.9</v>
      </c>
      <c r="V716" s="19">
        <v>115.7</v>
      </c>
      <c r="W716" s="19">
        <v>115.7</v>
      </c>
      <c r="X716" s="19">
        <v>115.7</v>
      </c>
      <c r="Y716" s="19">
        <v>115.7</v>
      </c>
      <c r="Z716" s="19">
        <v>115.7</v>
      </c>
      <c r="AA716" s="19">
        <v>115.7</v>
      </c>
      <c r="AB716" s="19">
        <v>115.7</v>
      </c>
      <c r="AC716" s="19">
        <v>115.7</v>
      </c>
      <c r="AD716" s="19">
        <v>115.7</v>
      </c>
      <c r="AE716" s="19">
        <v>115.7</v>
      </c>
      <c r="AF716" s="19">
        <v>115.7</v>
      </c>
      <c r="AG716" s="19">
        <v>115.7</v>
      </c>
      <c r="AH716" s="19">
        <v>115.7</v>
      </c>
      <c r="AI716" s="19">
        <v>115.7</v>
      </c>
      <c r="AJ716" s="19">
        <v>115.7</v>
      </c>
      <c r="AK716" s="19">
        <v>115.7</v>
      </c>
      <c r="AL716" s="19">
        <v>115.7</v>
      </c>
      <c r="AM716" s="19">
        <v>115.7</v>
      </c>
      <c r="AN716" s="19">
        <v>114.3</v>
      </c>
      <c r="AO716" s="19">
        <v>114.3</v>
      </c>
      <c r="AP716" s="19">
        <v>114.3</v>
      </c>
      <c r="AQ716" s="19">
        <v>114.3</v>
      </c>
      <c r="AR716" s="19">
        <v>114.3</v>
      </c>
      <c r="AS716" s="19">
        <v>114.3</v>
      </c>
      <c r="AT716" s="19">
        <v>114.3</v>
      </c>
      <c r="AU716" s="19">
        <v>114.3</v>
      </c>
      <c r="AV716" s="19">
        <v>114.3</v>
      </c>
      <c r="AW716" s="19">
        <v>113.9</v>
      </c>
      <c r="AX716" s="19">
        <v>113.9</v>
      </c>
      <c r="AY716" s="19">
        <v>113.9</v>
      </c>
      <c r="AZ716" s="19">
        <v>113.9</v>
      </c>
      <c r="BA716" s="19">
        <v>115.6</v>
      </c>
      <c r="BB716" s="19">
        <v>117.2</v>
      </c>
      <c r="BC716" s="19">
        <v>117.2</v>
      </c>
      <c r="BD716" s="19">
        <v>117.2</v>
      </c>
      <c r="BE716" s="19">
        <v>117.2</v>
      </c>
      <c r="BF716" s="19">
        <v>117.2</v>
      </c>
      <c r="BG716" s="19">
        <v>112.2</v>
      </c>
      <c r="BH716" s="19">
        <v>115.6</v>
      </c>
      <c r="BI716" s="19">
        <v>115.6</v>
      </c>
      <c r="BJ716" s="19">
        <v>115.6</v>
      </c>
      <c r="BK716" s="19">
        <v>117.2</v>
      </c>
      <c r="BL716" s="19">
        <v>113.9</v>
      </c>
      <c r="BM716" s="19">
        <v>110.5</v>
      </c>
      <c r="BN716" s="19">
        <v>112.2</v>
      </c>
      <c r="BO716" s="19">
        <v>107</v>
      </c>
      <c r="BP716" s="19">
        <v>105.2</v>
      </c>
      <c r="BQ716" s="19">
        <v>105.2</v>
      </c>
      <c r="BR716" s="19">
        <v>97.7</v>
      </c>
      <c r="BS716" s="19">
        <v>97.7</v>
      </c>
      <c r="BT716" s="19">
        <v>97.7</v>
      </c>
      <c r="BU716" s="19">
        <v>97.7</v>
      </c>
      <c r="BV716" s="19">
        <v>97.7</v>
      </c>
      <c r="BW716" s="19">
        <v>97.7</v>
      </c>
      <c r="BX716" s="19">
        <v>97.7</v>
      </c>
      <c r="BY716" s="19">
        <v>123.4</v>
      </c>
      <c r="BZ716" s="19">
        <v>123.4</v>
      </c>
      <c r="CA716" s="19">
        <v>123.4</v>
      </c>
      <c r="CB716" s="19">
        <v>114.8</v>
      </c>
      <c r="CC716" s="19">
        <v>114.8</v>
      </c>
      <c r="CD716" s="19">
        <v>114.8</v>
      </c>
      <c r="CE716" s="19">
        <v>114.8</v>
      </c>
      <c r="CF716" s="19">
        <v>121.4</v>
      </c>
      <c r="CG716" s="19">
        <v>121.4</v>
      </c>
      <c r="CH716" s="19">
        <v>121.4</v>
      </c>
      <c r="CI716" s="19">
        <v>121.4</v>
      </c>
      <c r="CJ716" s="19">
        <v>121.4</v>
      </c>
      <c r="CK716" s="19">
        <v>121.4</v>
      </c>
      <c r="CL716" s="19">
        <v>121.4</v>
      </c>
      <c r="CM716" s="19">
        <v>121.4</v>
      </c>
      <c r="CN716" s="19">
        <v>121.4</v>
      </c>
      <c r="CO716" s="19">
        <v>121.4</v>
      </c>
      <c r="CP716" s="19">
        <v>121.4</v>
      </c>
      <c r="CQ716" s="19">
        <v>121.4</v>
      </c>
      <c r="CR716" s="19">
        <v>121.4</v>
      </c>
      <c r="CS716" s="19">
        <v>121.4</v>
      </c>
      <c r="CT716" s="19">
        <v>121.4</v>
      </c>
      <c r="CU716" s="19">
        <v>121.4</v>
      </c>
      <c r="CV716" s="19">
        <v>121.4</v>
      </c>
      <c r="CW716" s="19">
        <v>121.4</v>
      </c>
      <c r="CX716" s="19">
        <v>121.4</v>
      </c>
      <c r="CY716" s="19">
        <v>121.4</v>
      </c>
      <c r="CZ716" s="19">
        <v>121.4</v>
      </c>
      <c r="DA716" s="19">
        <v>121.4</v>
      </c>
      <c r="DB716" s="19">
        <v>125.1</v>
      </c>
      <c r="DC716" s="19">
        <v>125.1</v>
      </c>
      <c r="DD716" s="19">
        <v>125.1</v>
      </c>
      <c r="DE716" s="19">
        <v>125.1</v>
      </c>
      <c r="DF716" s="19">
        <v>125.1</v>
      </c>
      <c r="DG716" s="19">
        <v>125.1</v>
      </c>
      <c r="DH716" s="19">
        <v>125.1</v>
      </c>
      <c r="DI716" s="19">
        <v>125.1</v>
      </c>
      <c r="DJ716" s="19">
        <v>125.1</v>
      </c>
      <c r="DK716" s="19">
        <v>125.1</v>
      </c>
      <c r="DL716" s="19">
        <v>125.1</v>
      </c>
      <c r="DM716" s="19">
        <v>125.1</v>
      </c>
      <c r="DN716" s="19">
        <v>125.1</v>
      </c>
      <c r="DO716" s="19">
        <v>125.1</v>
      </c>
      <c r="DP716" s="19">
        <v>125.1</v>
      </c>
      <c r="DQ716" s="19">
        <v>125.1</v>
      </c>
      <c r="DR716" s="19">
        <v>125.1</v>
      </c>
      <c r="DS716" s="19">
        <v>125.1</v>
      </c>
      <c r="DT716" s="19">
        <v>125.1</v>
      </c>
      <c r="DU716" s="19">
        <v>125.1</v>
      </c>
      <c r="DV716" s="19">
        <v>125.1</v>
      </c>
      <c r="DW716" s="19">
        <v>125.1</v>
      </c>
    </row>
    <row r="717" spans="1:127">
      <c r="A717" s="17" t="s">
        <v>2027</v>
      </c>
      <c r="B717" s="17" t="s">
        <v>2028</v>
      </c>
      <c r="C717" s="18">
        <v>4.2139999999999997E-2</v>
      </c>
      <c r="D717" s="19">
        <v>102.9</v>
      </c>
      <c r="E717" s="19">
        <v>102.9</v>
      </c>
      <c r="F717" s="19">
        <v>102.9</v>
      </c>
      <c r="G717" s="19">
        <v>113.2</v>
      </c>
      <c r="H717" s="19">
        <v>113.2</v>
      </c>
      <c r="I717" s="19">
        <v>126.4</v>
      </c>
      <c r="J717" s="19">
        <v>126.4</v>
      </c>
      <c r="K717" s="19">
        <v>126.4</v>
      </c>
      <c r="L717" s="19">
        <v>126.4</v>
      </c>
      <c r="M717" s="19">
        <v>126.4</v>
      </c>
      <c r="N717" s="19">
        <v>126.4</v>
      </c>
      <c r="O717" s="19">
        <v>126.4</v>
      </c>
      <c r="P717" s="19">
        <v>123.4</v>
      </c>
      <c r="Q717" s="19">
        <v>123.4</v>
      </c>
      <c r="R717" s="19">
        <v>123.4</v>
      </c>
      <c r="S717" s="19">
        <v>123.4</v>
      </c>
      <c r="T717" s="19">
        <v>120.7</v>
      </c>
      <c r="U717" s="19">
        <v>120.7</v>
      </c>
      <c r="V717" s="19">
        <v>125.3</v>
      </c>
      <c r="W717" s="19">
        <v>131.1</v>
      </c>
      <c r="X717" s="19">
        <v>131.1</v>
      </c>
      <c r="Y717" s="19">
        <v>137.9</v>
      </c>
      <c r="Z717" s="19">
        <v>137.9</v>
      </c>
      <c r="AA717" s="19">
        <v>137.9</v>
      </c>
      <c r="AB717" s="19">
        <v>138.1</v>
      </c>
      <c r="AC717" s="19">
        <v>138.1</v>
      </c>
      <c r="AD717" s="19">
        <v>138.1</v>
      </c>
      <c r="AE717" s="19">
        <v>138.1</v>
      </c>
      <c r="AF717" s="19">
        <v>138.1</v>
      </c>
      <c r="AG717" s="19">
        <v>140.6</v>
      </c>
      <c r="AH717" s="19">
        <v>140.6</v>
      </c>
      <c r="AI717" s="19">
        <v>143.69999999999999</v>
      </c>
      <c r="AJ717" s="19">
        <v>143.69999999999999</v>
      </c>
      <c r="AK717" s="19">
        <v>143.69999999999999</v>
      </c>
      <c r="AL717" s="19">
        <v>142.69999999999999</v>
      </c>
      <c r="AM717" s="19">
        <v>142.69999999999999</v>
      </c>
      <c r="AN717" s="19">
        <v>142.69999999999999</v>
      </c>
      <c r="AO717" s="19">
        <v>151.69999999999999</v>
      </c>
      <c r="AP717" s="19">
        <v>151.69999999999999</v>
      </c>
      <c r="AQ717" s="19">
        <v>151.69999999999999</v>
      </c>
      <c r="AR717" s="19">
        <v>147.6</v>
      </c>
      <c r="AS717" s="19">
        <v>147.6</v>
      </c>
      <c r="AT717" s="19">
        <v>147.6</v>
      </c>
      <c r="AU717" s="19">
        <v>147.6</v>
      </c>
      <c r="AV717" s="19">
        <v>147.6</v>
      </c>
      <c r="AW717" s="19">
        <v>147.6</v>
      </c>
      <c r="AX717" s="19">
        <v>147.6</v>
      </c>
      <c r="AY717" s="19">
        <v>147.6</v>
      </c>
      <c r="AZ717" s="19">
        <v>147.6</v>
      </c>
      <c r="BA717" s="19">
        <v>147.6</v>
      </c>
      <c r="BB717" s="19">
        <v>147.6</v>
      </c>
      <c r="BC717" s="19">
        <v>147.6</v>
      </c>
      <c r="BD717" s="19">
        <v>147.6</v>
      </c>
      <c r="BE717" s="19">
        <v>147.6</v>
      </c>
      <c r="BF717" s="19">
        <v>147.6</v>
      </c>
      <c r="BG717" s="19">
        <v>147.6</v>
      </c>
      <c r="BH717" s="19">
        <v>147.1</v>
      </c>
      <c r="BI717" s="19">
        <v>147.1</v>
      </c>
      <c r="BJ717" s="19">
        <v>136.30000000000001</v>
      </c>
      <c r="BK717" s="19">
        <v>138.4</v>
      </c>
      <c r="BL717" s="19">
        <v>149.4</v>
      </c>
      <c r="BM717" s="19">
        <v>150.1</v>
      </c>
      <c r="BN717" s="19">
        <v>150.1</v>
      </c>
      <c r="BO717" s="19">
        <v>153.80000000000001</v>
      </c>
      <c r="BP717" s="19">
        <v>154</v>
      </c>
      <c r="BQ717" s="19">
        <v>154</v>
      </c>
      <c r="BR717" s="19">
        <v>154</v>
      </c>
      <c r="BS717" s="19">
        <v>154</v>
      </c>
      <c r="BT717" s="19">
        <v>154</v>
      </c>
      <c r="BU717" s="19">
        <v>154</v>
      </c>
      <c r="BV717" s="19">
        <v>154</v>
      </c>
      <c r="BW717" s="19">
        <v>154</v>
      </c>
      <c r="BX717" s="19">
        <v>154</v>
      </c>
      <c r="BY717" s="19">
        <v>154</v>
      </c>
      <c r="BZ717" s="19">
        <v>154</v>
      </c>
      <c r="CA717" s="19">
        <v>154</v>
      </c>
      <c r="CB717" s="19">
        <v>154</v>
      </c>
      <c r="CC717" s="19">
        <v>154</v>
      </c>
      <c r="CD717" s="19">
        <v>154</v>
      </c>
      <c r="CE717" s="19">
        <v>154</v>
      </c>
      <c r="CF717" s="19">
        <v>154</v>
      </c>
      <c r="CG717" s="19">
        <v>154</v>
      </c>
      <c r="CH717" s="19">
        <v>154</v>
      </c>
      <c r="CI717" s="19">
        <v>154</v>
      </c>
      <c r="CJ717" s="19">
        <v>154</v>
      </c>
      <c r="CK717" s="19">
        <v>154</v>
      </c>
      <c r="CL717" s="19">
        <v>154</v>
      </c>
      <c r="CM717" s="19">
        <v>154</v>
      </c>
      <c r="CN717" s="19">
        <v>154</v>
      </c>
      <c r="CO717" s="19">
        <v>154</v>
      </c>
      <c r="CP717" s="19">
        <v>154</v>
      </c>
      <c r="CQ717" s="19">
        <v>154</v>
      </c>
      <c r="CR717" s="19">
        <v>154</v>
      </c>
      <c r="CS717" s="19">
        <v>135.80000000000001</v>
      </c>
      <c r="CT717" s="19">
        <v>135.80000000000001</v>
      </c>
      <c r="CU717" s="19">
        <v>135.80000000000001</v>
      </c>
      <c r="CV717" s="19">
        <v>135.80000000000001</v>
      </c>
      <c r="CW717" s="19">
        <v>135.80000000000001</v>
      </c>
      <c r="CX717" s="19">
        <v>135.80000000000001</v>
      </c>
      <c r="CY717" s="19">
        <v>135.80000000000001</v>
      </c>
      <c r="CZ717" s="19">
        <v>135.80000000000001</v>
      </c>
      <c r="DA717" s="19">
        <v>135.80000000000001</v>
      </c>
      <c r="DB717" s="19">
        <v>135.80000000000001</v>
      </c>
      <c r="DC717" s="19">
        <v>135.80000000000001</v>
      </c>
      <c r="DD717" s="19">
        <v>135.80000000000001</v>
      </c>
      <c r="DE717" s="19">
        <v>135.80000000000001</v>
      </c>
      <c r="DF717" s="19">
        <v>135.80000000000001</v>
      </c>
      <c r="DG717" s="19">
        <v>135.80000000000001</v>
      </c>
      <c r="DH717" s="19">
        <v>135.80000000000001</v>
      </c>
      <c r="DI717" s="19">
        <v>135.80000000000001</v>
      </c>
      <c r="DJ717" s="19">
        <v>135.80000000000001</v>
      </c>
      <c r="DK717" s="19">
        <v>135.80000000000001</v>
      </c>
      <c r="DL717" s="19">
        <v>139.9</v>
      </c>
      <c r="DM717" s="19">
        <v>139.9</v>
      </c>
      <c r="DN717" s="19">
        <v>139.9</v>
      </c>
      <c r="DO717" s="19">
        <v>139.9</v>
      </c>
      <c r="DP717" s="19">
        <v>144.4</v>
      </c>
      <c r="DQ717" s="19">
        <v>144.4</v>
      </c>
      <c r="DR717" s="19">
        <v>144.4</v>
      </c>
      <c r="DS717" s="19">
        <v>144.4</v>
      </c>
      <c r="DT717" s="19">
        <v>161</v>
      </c>
      <c r="DU717" s="19">
        <v>161.4</v>
      </c>
      <c r="DV717" s="19">
        <v>161.4</v>
      </c>
      <c r="DW717" s="19">
        <v>161.4</v>
      </c>
    </row>
    <row r="718" spans="1:127">
      <c r="A718" s="17" t="s">
        <v>2029</v>
      </c>
      <c r="B718" s="17" t="s">
        <v>2030</v>
      </c>
      <c r="C718" s="18">
        <v>0.20588999999999999</v>
      </c>
      <c r="D718" s="19">
        <v>101</v>
      </c>
      <c r="E718" s="19">
        <v>99.7</v>
      </c>
      <c r="F718" s="19">
        <v>102.1</v>
      </c>
      <c r="G718" s="19">
        <v>102.6</v>
      </c>
      <c r="H718" s="19">
        <v>103.8</v>
      </c>
      <c r="I718" s="19">
        <v>102.9</v>
      </c>
      <c r="J718" s="19">
        <v>101.4</v>
      </c>
      <c r="K718" s="19">
        <v>101.9</v>
      </c>
      <c r="L718" s="19">
        <v>101.1</v>
      </c>
      <c r="M718" s="19">
        <v>101.4</v>
      </c>
      <c r="N718" s="19">
        <v>100.8</v>
      </c>
      <c r="O718" s="19">
        <v>101.7</v>
      </c>
      <c r="P718" s="19">
        <v>103.4</v>
      </c>
      <c r="Q718" s="19">
        <v>102.8</v>
      </c>
      <c r="R718" s="19">
        <v>102.9</v>
      </c>
      <c r="S718" s="19">
        <v>101.8</v>
      </c>
      <c r="T718" s="19">
        <v>102.5</v>
      </c>
      <c r="U718" s="19">
        <v>104.5</v>
      </c>
      <c r="V718" s="19">
        <v>103.6</v>
      </c>
      <c r="W718" s="19">
        <v>104.5</v>
      </c>
      <c r="X718" s="19">
        <v>105.8</v>
      </c>
      <c r="Y718" s="19">
        <v>105.2</v>
      </c>
      <c r="Z718" s="19">
        <v>105.4</v>
      </c>
      <c r="AA718" s="19">
        <v>105</v>
      </c>
      <c r="AB718" s="19">
        <v>106</v>
      </c>
      <c r="AC718" s="19">
        <v>104.7</v>
      </c>
      <c r="AD718" s="19">
        <v>106.8</v>
      </c>
      <c r="AE718" s="19">
        <v>106.5</v>
      </c>
      <c r="AF718" s="19">
        <v>108.1</v>
      </c>
      <c r="AG718" s="19">
        <v>108.1</v>
      </c>
      <c r="AH718" s="19">
        <v>108.6</v>
      </c>
      <c r="AI718" s="19">
        <v>108.4</v>
      </c>
      <c r="AJ718" s="19">
        <v>107.5</v>
      </c>
      <c r="AK718" s="19">
        <v>107.6</v>
      </c>
      <c r="AL718" s="19">
        <v>109.7</v>
      </c>
      <c r="AM718" s="19">
        <v>109.7</v>
      </c>
      <c r="AN718" s="19">
        <v>108.5</v>
      </c>
      <c r="AO718" s="19">
        <v>108.2</v>
      </c>
      <c r="AP718" s="19">
        <v>108.1</v>
      </c>
      <c r="AQ718" s="19">
        <v>108.3</v>
      </c>
      <c r="AR718" s="19">
        <v>106.8</v>
      </c>
      <c r="AS718" s="19">
        <v>106.9</v>
      </c>
      <c r="AT718" s="19">
        <v>106.3</v>
      </c>
      <c r="AU718" s="19">
        <v>105.6</v>
      </c>
      <c r="AV718" s="19">
        <v>106.1</v>
      </c>
      <c r="AW718" s="19">
        <v>105.3</v>
      </c>
      <c r="AX718" s="19">
        <v>106.1</v>
      </c>
      <c r="AY718" s="19">
        <v>107.7</v>
      </c>
      <c r="AZ718" s="19">
        <v>104.5</v>
      </c>
      <c r="BA718" s="19">
        <v>105.3</v>
      </c>
      <c r="BB718" s="19">
        <v>103.9</v>
      </c>
      <c r="BC718" s="19">
        <v>105</v>
      </c>
      <c r="BD718" s="19">
        <v>105.8</v>
      </c>
      <c r="BE718" s="19">
        <v>104.9</v>
      </c>
      <c r="BF718" s="19">
        <v>105.2</v>
      </c>
      <c r="BG718" s="19">
        <v>103.8</v>
      </c>
      <c r="BH718" s="19">
        <v>103.8</v>
      </c>
      <c r="BI718" s="19">
        <v>103.9</v>
      </c>
      <c r="BJ718" s="19">
        <v>103</v>
      </c>
      <c r="BK718" s="19">
        <v>103.7</v>
      </c>
      <c r="BL718" s="19">
        <v>105.3</v>
      </c>
      <c r="BM718" s="19">
        <v>105.8</v>
      </c>
      <c r="BN718" s="19">
        <v>106.4</v>
      </c>
      <c r="BO718" s="19">
        <v>105.5</v>
      </c>
      <c r="BP718" s="19">
        <v>105.4</v>
      </c>
      <c r="BQ718" s="19">
        <v>109.4</v>
      </c>
      <c r="BR718" s="19">
        <v>108.1</v>
      </c>
      <c r="BS718" s="19">
        <v>107.8</v>
      </c>
      <c r="BT718" s="19">
        <v>108.6</v>
      </c>
      <c r="BU718" s="19">
        <v>107.7</v>
      </c>
      <c r="BV718" s="19">
        <v>107.8</v>
      </c>
      <c r="BW718" s="19">
        <v>108.2</v>
      </c>
      <c r="BX718" s="19">
        <v>107.3</v>
      </c>
      <c r="BY718" s="19">
        <v>107</v>
      </c>
      <c r="BZ718" s="19">
        <v>107.6</v>
      </c>
      <c r="CA718" s="19">
        <v>107.3</v>
      </c>
      <c r="CB718" s="19">
        <v>108.1</v>
      </c>
      <c r="CC718" s="19">
        <v>109.1</v>
      </c>
      <c r="CD718" s="19">
        <v>108.9</v>
      </c>
      <c r="CE718" s="19">
        <v>108.4</v>
      </c>
      <c r="CF718" s="19">
        <v>109.8</v>
      </c>
      <c r="CG718" s="19">
        <v>110.1</v>
      </c>
      <c r="CH718" s="19">
        <v>110.2</v>
      </c>
      <c r="CI718" s="19">
        <v>109.7</v>
      </c>
      <c r="CJ718" s="19">
        <v>108.9</v>
      </c>
      <c r="CK718" s="19">
        <v>108.6</v>
      </c>
      <c r="CL718" s="19">
        <v>108.9</v>
      </c>
      <c r="CM718" s="19">
        <v>110.1</v>
      </c>
      <c r="CN718" s="19">
        <v>107.7</v>
      </c>
      <c r="CO718" s="19">
        <v>108.7</v>
      </c>
      <c r="CP718" s="19">
        <v>107.6</v>
      </c>
      <c r="CQ718" s="19">
        <v>107.3</v>
      </c>
      <c r="CR718" s="19">
        <v>108.5</v>
      </c>
      <c r="CS718" s="19">
        <v>108.3</v>
      </c>
      <c r="CT718" s="19">
        <v>109.5</v>
      </c>
      <c r="CU718" s="19">
        <v>109.1</v>
      </c>
      <c r="CV718" s="19">
        <v>109.4</v>
      </c>
      <c r="CW718" s="19">
        <v>109.2</v>
      </c>
      <c r="CX718" s="19">
        <v>109.9</v>
      </c>
      <c r="CY718" s="19">
        <v>107.7</v>
      </c>
      <c r="CZ718" s="19">
        <v>108.4</v>
      </c>
      <c r="DA718" s="19">
        <v>108.5</v>
      </c>
      <c r="DB718" s="19">
        <v>109</v>
      </c>
      <c r="DC718" s="19">
        <v>109.9</v>
      </c>
      <c r="DD718" s="19">
        <v>111.6</v>
      </c>
      <c r="DE718" s="19">
        <v>109.8</v>
      </c>
      <c r="DF718" s="19">
        <v>109.5</v>
      </c>
      <c r="DG718" s="19">
        <v>110.9</v>
      </c>
      <c r="DH718" s="19">
        <v>110.2</v>
      </c>
      <c r="DI718" s="19">
        <v>111.1</v>
      </c>
      <c r="DJ718" s="19">
        <v>113.6</v>
      </c>
      <c r="DK718" s="19">
        <v>113.1</v>
      </c>
      <c r="DL718" s="19">
        <v>114.5</v>
      </c>
      <c r="DM718" s="19">
        <v>113</v>
      </c>
      <c r="DN718" s="19">
        <v>113.2</v>
      </c>
      <c r="DO718" s="19">
        <v>113.2</v>
      </c>
      <c r="DP718" s="19">
        <v>113.9</v>
      </c>
      <c r="DQ718" s="19">
        <v>115.6</v>
      </c>
      <c r="DR718" s="19">
        <v>113.9</v>
      </c>
      <c r="DS718" s="19">
        <v>113.4</v>
      </c>
      <c r="DT718" s="19">
        <v>114.3</v>
      </c>
      <c r="DU718" s="19">
        <v>114.7</v>
      </c>
      <c r="DV718" s="19">
        <v>116.4</v>
      </c>
      <c r="DW718" s="19">
        <v>115.6</v>
      </c>
    </row>
    <row r="719" spans="1:127">
      <c r="A719" s="17" t="s">
        <v>2031</v>
      </c>
      <c r="B719" s="17" t="s">
        <v>2032</v>
      </c>
      <c r="C719" s="18">
        <v>6.0769999999999998E-2</v>
      </c>
      <c r="D719" s="19">
        <v>102</v>
      </c>
      <c r="E719" s="19">
        <v>100.5</v>
      </c>
      <c r="F719" s="19">
        <v>102.3</v>
      </c>
      <c r="G719" s="19">
        <v>99.8</v>
      </c>
      <c r="H719" s="19">
        <v>102.6</v>
      </c>
      <c r="I719" s="19">
        <v>102.2</v>
      </c>
      <c r="J719" s="19">
        <v>103.7</v>
      </c>
      <c r="K719" s="19">
        <v>102.7</v>
      </c>
      <c r="L719" s="19">
        <v>101.2</v>
      </c>
      <c r="M719" s="19">
        <v>102.1</v>
      </c>
      <c r="N719" s="19">
        <v>100.9</v>
      </c>
      <c r="O719" s="19">
        <v>100.4</v>
      </c>
      <c r="P719" s="19">
        <v>101.3</v>
      </c>
      <c r="Q719" s="19">
        <v>100.6</v>
      </c>
      <c r="R719" s="19">
        <v>100.4</v>
      </c>
      <c r="S719" s="19">
        <v>99.6</v>
      </c>
      <c r="T719" s="19">
        <v>99.2</v>
      </c>
      <c r="U719" s="19">
        <v>102.4</v>
      </c>
      <c r="V719" s="19">
        <v>101.2</v>
      </c>
      <c r="W719" s="19">
        <v>101.9</v>
      </c>
      <c r="X719" s="19">
        <v>102.7</v>
      </c>
      <c r="Y719" s="19">
        <v>101.7</v>
      </c>
      <c r="Z719" s="19">
        <v>100.4</v>
      </c>
      <c r="AA719" s="19">
        <v>100.4</v>
      </c>
      <c r="AB719" s="19">
        <v>100.8</v>
      </c>
      <c r="AC719" s="19">
        <v>100.2</v>
      </c>
      <c r="AD719" s="19">
        <v>102.6</v>
      </c>
      <c r="AE719" s="19">
        <v>101.5</v>
      </c>
      <c r="AF719" s="19">
        <v>102.9</v>
      </c>
      <c r="AG719" s="19">
        <v>100.4</v>
      </c>
      <c r="AH719" s="19">
        <v>103.7</v>
      </c>
      <c r="AI719" s="19">
        <v>102.5</v>
      </c>
      <c r="AJ719" s="19">
        <v>100.6</v>
      </c>
      <c r="AK719" s="19">
        <v>100</v>
      </c>
      <c r="AL719" s="19">
        <v>102.9</v>
      </c>
      <c r="AM719" s="19">
        <v>102.7</v>
      </c>
      <c r="AN719" s="19">
        <v>99.9</v>
      </c>
      <c r="AO719" s="19">
        <v>99.7</v>
      </c>
      <c r="AP719" s="19">
        <v>101.6</v>
      </c>
      <c r="AQ719" s="19">
        <v>100.1</v>
      </c>
      <c r="AR719" s="19">
        <v>98.9</v>
      </c>
      <c r="AS719" s="19">
        <v>96.6</v>
      </c>
      <c r="AT719" s="19">
        <v>95.5</v>
      </c>
      <c r="AU719" s="19">
        <v>92.7</v>
      </c>
      <c r="AV719" s="19">
        <v>92.7</v>
      </c>
      <c r="AW719" s="19">
        <v>92.4</v>
      </c>
      <c r="AX719" s="19">
        <v>92.6</v>
      </c>
      <c r="AY719" s="19">
        <v>94.6</v>
      </c>
      <c r="AZ719" s="19">
        <v>94.4</v>
      </c>
      <c r="BA719" s="19">
        <v>96.2</v>
      </c>
      <c r="BB719" s="19">
        <v>92.3</v>
      </c>
      <c r="BC719" s="19">
        <v>94.9</v>
      </c>
      <c r="BD719" s="19">
        <v>96.7</v>
      </c>
      <c r="BE719" s="19">
        <v>93.7</v>
      </c>
      <c r="BF719" s="19">
        <v>93.2</v>
      </c>
      <c r="BG719" s="19">
        <v>92.6</v>
      </c>
      <c r="BH719" s="19">
        <v>93.5</v>
      </c>
      <c r="BI719" s="19">
        <v>92.6</v>
      </c>
      <c r="BJ719" s="19">
        <v>91.8</v>
      </c>
      <c r="BK719" s="19">
        <v>91.7</v>
      </c>
      <c r="BL719" s="19">
        <v>92.7</v>
      </c>
      <c r="BM719" s="19">
        <v>94.3</v>
      </c>
      <c r="BN719" s="19">
        <v>94.2</v>
      </c>
      <c r="BO719" s="19">
        <v>93.6</v>
      </c>
      <c r="BP719" s="19">
        <v>92.7</v>
      </c>
      <c r="BQ719" s="19">
        <v>93.4</v>
      </c>
      <c r="BR719" s="19">
        <v>93.4</v>
      </c>
      <c r="BS719" s="19">
        <v>93.2</v>
      </c>
      <c r="BT719" s="19">
        <v>94.1</v>
      </c>
      <c r="BU719" s="19">
        <v>94.3</v>
      </c>
      <c r="BV719" s="19">
        <v>96.6</v>
      </c>
      <c r="BW719" s="19">
        <v>96.3</v>
      </c>
      <c r="BX719" s="19">
        <v>96.3</v>
      </c>
      <c r="BY719" s="19">
        <v>93.6</v>
      </c>
      <c r="BZ719" s="19">
        <v>95</v>
      </c>
      <c r="CA719" s="19">
        <v>96.2</v>
      </c>
      <c r="CB719" s="19">
        <v>94</v>
      </c>
      <c r="CC719" s="19">
        <v>93.9</v>
      </c>
      <c r="CD719" s="19">
        <v>93.9</v>
      </c>
      <c r="CE719" s="19">
        <v>93.9</v>
      </c>
      <c r="CF719" s="19">
        <v>96.7</v>
      </c>
      <c r="CG719" s="19">
        <v>97</v>
      </c>
      <c r="CH719" s="19">
        <v>97</v>
      </c>
      <c r="CI719" s="19">
        <v>95.8</v>
      </c>
      <c r="CJ719" s="19">
        <v>95.8</v>
      </c>
      <c r="CK719" s="19">
        <v>93</v>
      </c>
      <c r="CL719" s="19">
        <v>96.9</v>
      </c>
      <c r="CM719" s="19">
        <v>96.9</v>
      </c>
      <c r="CN719" s="19">
        <v>96.6</v>
      </c>
      <c r="CO719" s="19">
        <v>97.1</v>
      </c>
      <c r="CP719" s="19">
        <v>95.3</v>
      </c>
      <c r="CQ719" s="19">
        <v>95.9</v>
      </c>
      <c r="CR719" s="19">
        <v>95.9</v>
      </c>
      <c r="CS719" s="19">
        <v>95.6</v>
      </c>
      <c r="CT719" s="19">
        <v>95.3</v>
      </c>
      <c r="CU719" s="19">
        <v>95.9</v>
      </c>
      <c r="CV719" s="19">
        <v>95.7</v>
      </c>
      <c r="CW719" s="19">
        <v>95.8</v>
      </c>
      <c r="CX719" s="19">
        <v>95.1</v>
      </c>
      <c r="CY719" s="19">
        <v>94.9</v>
      </c>
      <c r="CZ719" s="19">
        <v>94</v>
      </c>
      <c r="DA719" s="19">
        <v>93.8</v>
      </c>
      <c r="DB719" s="19">
        <v>92.8</v>
      </c>
      <c r="DC719" s="19">
        <v>93.7</v>
      </c>
      <c r="DD719" s="19">
        <v>95.1</v>
      </c>
      <c r="DE719" s="19">
        <v>96.1</v>
      </c>
      <c r="DF719" s="19">
        <v>95.7</v>
      </c>
      <c r="DG719" s="19">
        <v>95.9</v>
      </c>
      <c r="DH719" s="19">
        <v>96.6</v>
      </c>
      <c r="DI719" s="19">
        <v>97</v>
      </c>
      <c r="DJ719" s="19">
        <v>97.2</v>
      </c>
      <c r="DK719" s="19">
        <v>97.1</v>
      </c>
      <c r="DL719" s="19">
        <v>97.2</v>
      </c>
      <c r="DM719" s="19">
        <v>97.9</v>
      </c>
      <c r="DN719" s="19">
        <v>98.6</v>
      </c>
      <c r="DO719" s="19">
        <v>98.5</v>
      </c>
      <c r="DP719" s="19">
        <v>100.4</v>
      </c>
      <c r="DQ719" s="19">
        <v>100.4</v>
      </c>
      <c r="DR719" s="19">
        <v>102</v>
      </c>
      <c r="DS719" s="19">
        <v>101.5</v>
      </c>
      <c r="DT719" s="19">
        <v>101.8</v>
      </c>
      <c r="DU719" s="19">
        <v>103.9</v>
      </c>
      <c r="DV719" s="19">
        <v>105</v>
      </c>
      <c r="DW719" s="19">
        <v>103.5</v>
      </c>
    </row>
    <row r="720" spans="1:127">
      <c r="A720" s="17" t="s">
        <v>2033</v>
      </c>
      <c r="B720" s="17" t="s">
        <v>2034</v>
      </c>
      <c r="C720" s="18">
        <v>3.3529999999999997E-2</v>
      </c>
      <c r="D720" s="19">
        <v>99.1</v>
      </c>
      <c r="E720" s="19">
        <v>100.3</v>
      </c>
      <c r="F720" s="19">
        <v>102.8</v>
      </c>
      <c r="G720" s="19">
        <v>100.3</v>
      </c>
      <c r="H720" s="19">
        <v>104.4</v>
      </c>
      <c r="I720" s="19">
        <v>102.9</v>
      </c>
      <c r="J720" s="19">
        <v>101.9</v>
      </c>
      <c r="K720" s="19">
        <v>102.5</v>
      </c>
      <c r="L720" s="19">
        <v>100.1</v>
      </c>
      <c r="M720" s="19">
        <v>100.1</v>
      </c>
      <c r="N720" s="19">
        <v>98.5</v>
      </c>
      <c r="O720" s="19">
        <v>98.5</v>
      </c>
      <c r="P720" s="19">
        <v>101.8</v>
      </c>
      <c r="Q720" s="19">
        <v>100.4</v>
      </c>
      <c r="R720" s="19">
        <v>101.5</v>
      </c>
      <c r="S720" s="19">
        <v>101.1</v>
      </c>
      <c r="T720" s="19">
        <v>102.5</v>
      </c>
      <c r="U720" s="19">
        <v>100.7</v>
      </c>
      <c r="V720" s="19">
        <v>99.5</v>
      </c>
      <c r="W720" s="19">
        <v>97.6</v>
      </c>
      <c r="X720" s="19">
        <v>99</v>
      </c>
      <c r="Y720" s="19">
        <v>98.8</v>
      </c>
      <c r="Z720" s="19">
        <v>98</v>
      </c>
      <c r="AA720" s="19">
        <v>98.4</v>
      </c>
      <c r="AB720" s="19">
        <v>100.8</v>
      </c>
      <c r="AC720" s="19">
        <v>99.5</v>
      </c>
      <c r="AD720" s="19">
        <v>100.3</v>
      </c>
      <c r="AE720" s="19">
        <v>103.6</v>
      </c>
      <c r="AF720" s="19">
        <v>102.1</v>
      </c>
      <c r="AG720" s="19">
        <v>100.5</v>
      </c>
      <c r="AH720" s="19">
        <v>99.7</v>
      </c>
      <c r="AI720" s="19">
        <v>99.7</v>
      </c>
      <c r="AJ720" s="19">
        <v>99.6</v>
      </c>
      <c r="AK720" s="19">
        <v>99.4</v>
      </c>
      <c r="AL720" s="19">
        <v>99.7</v>
      </c>
      <c r="AM720" s="19">
        <v>98.4</v>
      </c>
      <c r="AN720" s="19">
        <v>100.1</v>
      </c>
      <c r="AO720" s="19">
        <v>99.8</v>
      </c>
      <c r="AP720" s="19">
        <v>102</v>
      </c>
      <c r="AQ720" s="19">
        <v>98.9</v>
      </c>
      <c r="AR720" s="19">
        <v>98.9</v>
      </c>
      <c r="AS720" s="19">
        <v>98.9</v>
      </c>
      <c r="AT720" s="19">
        <v>98.9</v>
      </c>
      <c r="AU720" s="19">
        <v>98.9</v>
      </c>
      <c r="AV720" s="19">
        <v>98.9</v>
      </c>
      <c r="AW720" s="19">
        <v>98.9</v>
      </c>
      <c r="AX720" s="19">
        <v>100.2</v>
      </c>
      <c r="AY720" s="19">
        <v>100.2</v>
      </c>
      <c r="AZ720" s="19">
        <v>100.2</v>
      </c>
      <c r="BA720" s="19">
        <v>100.2</v>
      </c>
      <c r="BB720" s="19">
        <v>100.2</v>
      </c>
      <c r="BC720" s="19">
        <v>100.2</v>
      </c>
      <c r="BD720" s="19">
        <v>100.2</v>
      </c>
      <c r="BE720" s="19">
        <v>100.2</v>
      </c>
      <c r="BF720" s="19">
        <v>100.2</v>
      </c>
      <c r="BG720" s="19">
        <v>100.2</v>
      </c>
      <c r="BH720" s="19">
        <v>100.2</v>
      </c>
      <c r="BI720" s="19">
        <v>100.2</v>
      </c>
      <c r="BJ720" s="19">
        <v>100.2</v>
      </c>
      <c r="BK720" s="19">
        <v>100.2</v>
      </c>
      <c r="BL720" s="19">
        <v>100.2</v>
      </c>
      <c r="BM720" s="19">
        <v>100.2</v>
      </c>
      <c r="BN720" s="19">
        <v>100.2</v>
      </c>
      <c r="BO720" s="19">
        <v>100.2</v>
      </c>
      <c r="BP720" s="19">
        <v>100.3</v>
      </c>
      <c r="BQ720" s="19">
        <v>114.8</v>
      </c>
      <c r="BR720" s="19">
        <v>114.8</v>
      </c>
      <c r="BS720" s="19">
        <v>114.8</v>
      </c>
      <c r="BT720" s="19">
        <v>114.8</v>
      </c>
      <c r="BU720" s="19">
        <v>114.8</v>
      </c>
      <c r="BV720" s="19">
        <v>114.8</v>
      </c>
      <c r="BW720" s="19">
        <v>114.5</v>
      </c>
      <c r="BX720" s="19">
        <v>114.5</v>
      </c>
      <c r="BY720" s="19">
        <v>114.5</v>
      </c>
      <c r="BZ720" s="19">
        <v>114.6</v>
      </c>
      <c r="CA720" s="19">
        <v>114.6</v>
      </c>
      <c r="CB720" s="19">
        <v>119.8</v>
      </c>
      <c r="CC720" s="19">
        <v>119.8</v>
      </c>
      <c r="CD720" s="19">
        <v>119.8</v>
      </c>
      <c r="CE720" s="19">
        <v>120</v>
      </c>
      <c r="CF720" s="19">
        <v>120</v>
      </c>
      <c r="CG720" s="19">
        <v>120</v>
      </c>
      <c r="CH720" s="19">
        <v>120</v>
      </c>
      <c r="CI720" s="19">
        <v>120</v>
      </c>
      <c r="CJ720" s="19">
        <v>120</v>
      </c>
      <c r="CK720" s="19">
        <v>120</v>
      </c>
      <c r="CL720" s="19">
        <v>120</v>
      </c>
      <c r="CM720" s="19">
        <v>120</v>
      </c>
      <c r="CN720" s="19">
        <v>120</v>
      </c>
      <c r="CO720" s="19">
        <v>120</v>
      </c>
      <c r="CP720" s="19">
        <v>120</v>
      </c>
      <c r="CQ720" s="19">
        <v>120</v>
      </c>
      <c r="CR720" s="19">
        <v>120</v>
      </c>
      <c r="CS720" s="19">
        <v>120</v>
      </c>
      <c r="CT720" s="19">
        <v>120</v>
      </c>
      <c r="CU720" s="19">
        <v>120</v>
      </c>
      <c r="CV720" s="19">
        <v>120</v>
      </c>
      <c r="CW720" s="19">
        <v>120</v>
      </c>
      <c r="CX720" s="19">
        <v>117.7</v>
      </c>
      <c r="CY720" s="19">
        <v>117.7</v>
      </c>
      <c r="CZ720" s="19">
        <v>117.2</v>
      </c>
      <c r="DA720" s="19">
        <v>117.2</v>
      </c>
      <c r="DB720" s="19">
        <v>117.7</v>
      </c>
      <c r="DC720" s="19">
        <v>117.7</v>
      </c>
      <c r="DD720" s="19">
        <v>120</v>
      </c>
      <c r="DE720" s="19">
        <v>120</v>
      </c>
      <c r="DF720" s="19">
        <v>117.2</v>
      </c>
      <c r="DG720" s="19">
        <v>120.2</v>
      </c>
      <c r="DH720" s="19">
        <v>119.3</v>
      </c>
      <c r="DI720" s="19">
        <v>117.9</v>
      </c>
      <c r="DJ720" s="19">
        <v>117.4</v>
      </c>
      <c r="DK720" s="19">
        <v>118.5</v>
      </c>
      <c r="DL720" s="19">
        <v>118.5</v>
      </c>
      <c r="DM720" s="19">
        <v>120.7</v>
      </c>
      <c r="DN720" s="19">
        <v>120.7</v>
      </c>
      <c r="DO720" s="19">
        <v>120.7</v>
      </c>
      <c r="DP720" s="19">
        <v>117.4</v>
      </c>
      <c r="DQ720" s="19">
        <v>120.7</v>
      </c>
      <c r="DR720" s="19">
        <v>121.3</v>
      </c>
      <c r="DS720" s="19">
        <v>117.4</v>
      </c>
      <c r="DT720" s="19">
        <v>117.4</v>
      </c>
      <c r="DU720" s="19">
        <v>119.7</v>
      </c>
      <c r="DV720" s="19">
        <v>119.7</v>
      </c>
      <c r="DW720" s="19">
        <v>121.3</v>
      </c>
    </row>
    <row r="721" spans="1:127">
      <c r="A721" s="17" t="s">
        <v>2035</v>
      </c>
      <c r="B721" s="17" t="s">
        <v>2036</v>
      </c>
      <c r="C721" s="18">
        <v>0.11158999999999999</v>
      </c>
      <c r="D721" s="19">
        <v>101.1</v>
      </c>
      <c r="E721" s="19">
        <v>99.1</v>
      </c>
      <c r="F721" s="19">
        <v>101.9</v>
      </c>
      <c r="G721" s="19">
        <v>104.8</v>
      </c>
      <c r="H721" s="19">
        <v>104.2</v>
      </c>
      <c r="I721" s="19">
        <v>103.2</v>
      </c>
      <c r="J721" s="19">
        <v>100</v>
      </c>
      <c r="K721" s="19">
        <v>101.3</v>
      </c>
      <c r="L721" s="19">
        <v>101.2</v>
      </c>
      <c r="M721" s="19">
        <v>101.5</v>
      </c>
      <c r="N721" s="19">
        <v>101.4</v>
      </c>
      <c r="O721" s="19">
        <v>103.4</v>
      </c>
      <c r="P721" s="19">
        <v>105.1</v>
      </c>
      <c r="Q721" s="19">
        <v>104.8</v>
      </c>
      <c r="R721" s="19">
        <v>104.7</v>
      </c>
      <c r="S721" s="19">
        <v>103.1</v>
      </c>
      <c r="T721" s="19">
        <v>104.3</v>
      </c>
      <c r="U721" s="19">
        <v>106.7</v>
      </c>
      <c r="V721" s="19">
        <v>106.2</v>
      </c>
      <c r="W721" s="19">
        <v>108.1</v>
      </c>
      <c r="X721" s="19">
        <v>109.6</v>
      </c>
      <c r="Y721" s="19">
        <v>109</v>
      </c>
      <c r="Z721" s="19">
        <v>110.3</v>
      </c>
      <c r="AA721" s="19">
        <v>109.5</v>
      </c>
      <c r="AB721" s="19">
        <v>110.4</v>
      </c>
      <c r="AC721" s="19">
        <v>108.8</v>
      </c>
      <c r="AD721" s="19">
        <v>111.1</v>
      </c>
      <c r="AE721" s="19">
        <v>110.2</v>
      </c>
      <c r="AF721" s="19">
        <v>112.6</v>
      </c>
      <c r="AG721" s="19">
        <v>114.6</v>
      </c>
      <c r="AH721" s="19">
        <v>114</v>
      </c>
      <c r="AI721" s="19">
        <v>114.2</v>
      </c>
      <c r="AJ721" s="19">
        <v>113.7</v>
      </c>
      <c r="AK721" s="19">
        <v>114.3</v>
      </c>
      <c r="AL721" s="19">
        <v>116.4</v>
      </c>
      <c r="AM721" s="19">
        <v>116.8</v>
      </c>
      <c r="AN721" s="19">
        <v>115.7</v>
      </c>
      <c r="AO721" s="19">
        <v>115.2</v>
      </c>
      <c r="AP721" s="19">
        <v>113.4</v>
      </c>
      <c r="AQ721" s="19">
        <v>115.7</v>
      </c>
      <c r="AR721" s="19">
        <v>113.5</v>
      </c>
      <c r="AS721" s="19">
        <v>114.9</v>
      </c>
      <c r="AT721" s="19">
        <v>114.4</v>
      </c>
      <c r="AU721" s="19">
        <v>114.6</v>
      </c>
      <c r="AV721" s="19">
        <v>115.5</v>
      </c>
      <c r="AW721" s="19">
        <v>114.2</v>
      </c>
      <c r="AX721" s="19">
        <v>115.2</v>
      </c>
      <c r="AY721" s="19">
        <v>117</v>
      </c>
      <c r="AZ721" s="19">
        <v>111.2</v>
      </c>
      <c r="BA721" s="19">
        <v>111.8</v>
      </c>
      <c r="BB721" s="19">
        <v>111.3</v>
      </c>
      <c r="BC721" s="19">
        <v>111.9</v>
      </c>
      <c r="BD721" s="19">
        <v>112.4</v>
      </c>
      <c r="BE721" s="19">
        <v>112.3</v>
      </c>
      <c r="BF721" s="19">
        <v>113.3</v>
      </c>
      <c r="BG721" s="19">
        <v>111</v>
      </c>
      <c r="BH721" s="19">
        <v>110.5</v>
      </c>
      <c r="BI721" s="19">
        <v>111.1</v>
      </c>
      <c r="BJ721" s="19">
        <v>109.9</v>
      </c>
      <c r="BK721" s="19">
        <v>111.3</v>
      </c>
      <c r="BL721" s="19">
        <v>113.6</v>
      </c>
      <c r="BM721" s="19">
        <v>113.7</v>
      </c>
      <c r="BN721" s="19">
        <v>115</v>
      </c>
      <c r="BO721" s="19">
        <v>113.5</v>
      </c>
      <c r="BP721" s="19">
        <v>113.9</v>
      </c>
      <c r="BQ721" s="19">
        <v>116.5</v>
      </c>
      <c r="BR721" s="19">
        <v>114.1</v>
      </c>
      <c r="BS721" s="19">
        <v>113.7</v>
      </c>
      <c r="BT721" s="19">
        <v>114.6</v>
      </c>
      <c r="BU721" s="19">
        <v>112.8</v>
      </c>
      <c r="BV721" s="19">
        <v>111.8</v>
      </c>
      <c r="BW721" s="19">
        <v>112.9</v>
      </c>
      <c r="BX721" s="19">
        <v>111.2</v>
      </c>
      <c r="BY721" s="19">
        <v>112</v>
      </c>
      <c r="BZ721" s="19">
        <v>112.4</v>
      </c>
      <c r="CA721" s="19">
        <v>111.2</v>
      </c>
      <c r="CB721" s="19">
        <v>112.3</v>
      </c>
      <c r="CC721" s="19">
        <v>114.1</v>
      </c>
      <c r="CD721" s="19">
        <v>113.9</v>
      </c>
      <c r="CE721" s="19">
        <v>112.7</v>
      </c>
      <c r="CF721" s="19">
        <v>113.8</v>
      </c>
      <c r="CG721" s="19">
        <v>114.2</v>
      </c>
      <c r="CH721" s="19">
        <v>114.4</v>
      </c>
      <c r="CI721" s="19">
        <v>114.2</v>
      </c>
      <c r="CJ721" s="19">
        <v>112.6</v>
      </c>
      <c r="CK721" s="19">
        <v>113.7</v>
      </c>
      <c r="CL721" s="19">
        <v>112</v>
      </c>
      <c r="CM721" s="19">
        <v>114.3</v>
      </c>
      <c r="CN721" s="19">
        <v>110</v>
      </c>
      <c r="CO721" s="19">
        <v>111.6</v>
      </c>
      <c r="CP721" s="19">
        <v>110.5</v>
      </c>
      <c r="CQ721" s="19">
        <v>109.6</v>
      </c>
      <c r="CR721" s="19">
        <v>111.8</v>
      </c>
      <c r="CS721" s="19">
        <v>111.8</v>
      </c>
      <c r="CT721" s="19">
        <v>114.1</v>
      </c>
      <c r="CU721" s="19">
        <v>113</v>
      </c>
      <c r="CV721" s="19">
        <v>113.7</v>
      </c>
      <c r="CW721" s="19">
        <v>113.2</v>
      </c>
      <c r="CX721" s="19">
        <v>115.6</v>
      </c>
      <c r="CY721" s="19">
        <v>111.6</v>
      </c>
      <c r="CZ721" s="19">
        <v>113.5</v>
      </c>
      <c r="DA721" s="19">
        <v>113.9</v>
      </c>
      <c r="DB721" s="19">
        <v>115.2</v>
      </c>
      <c r="DC721" s="19">
        <v>116.4</v>
      </c>
      <c r="DD721" s="19">
        <v>118</v>
      </c>
      <c r="DE721" s="19">
        <v>114.1</v>
      </c>
      <c r="DF721" s="19">
        <v>114.8</v>
      </c>
      <c r="DG721" s="19">
        <v>116.3</v>
      </c>
      <c r="DH721" s="19">
        <v>114.9</v>
      </c>
      <c r="DI721" s="19">
        <v>116.6</v>
      </c>
      <c r="DJ721" s="19">
        <v>121.4</v>
      </c>
      <c r="DK721" s="19">
        <v>120.1</v>
      </c>
      <c r="DL721" s="19">
        <v>122.7</v>
      </c>
      <c r="DM721" s="19">
        <v>118.8</v>
      </c>
      <c r="DN721" s="19">
        <v>118.9</v>
      </c>
      <c r="DO721" s="19">
        <v>118.9</v>
      </c>
      <c r="DP721" s="19">
        <v>120.2</v>
      </c>
      <c r="DQ721" s="19">
        <v>122.3</v>
      </c>
      <c r="DR721" s="19">
        <v>118.2</v>
      </c>
      <c r="DS721" s="19">
        <v>118.7</v>
      </c>
      <c r="DT721" s="19">
        <v>120.2</v>
      </c>
      <c r="DU721" s="19">
        <v>119.1</v>
      </c>
      <c r="DV721" s="19">
        <v>121.6</v>
      </c>
      <c r="DW721" s="19">
        <v>120.6</v>
      </c>
    </row>
    <row r="722" spans="1:127">
      <c r="A722" s="17" t="s">
        <v>2037</v>
      </c>
      <c r="B722" s="17" t="s">
        <v>2038</v>
      </c>
      <c r="C722" s="18">
        <v>4.7889900000000001</v>
      </c>
      <c r="D722" s="19">
        <v>102.2</v>
      </c>
      <c r="E722" s="19">
        <v>102.3</v>
      </c>
      <c r="F722" s="19">
        <v>103.2</v>
      </c>
      <c r="G722" s="19">
        <v>102.9</v>
      </c>
      <c r="H722" s="19">
        <v>103.2</v>
      </c>
      <c r="I722" s="19">
        <v>104.4</v>
      </c>
      <c r="J722" s="19">
        <v>104.4</v>
      </c>
      <c r="K722" s="19">
        <v>103.7</v>
      </c>
      <c r="L722" s="19">
        <v>103.1</v>
      </c>
      <c r="M722" s="19">
        <v>104.3</v>
      </c>
      <c r="N722" s="19">
        <v>104.6</v>
      </c>
      <c r="O722" s="19">
        <v>105</v>
      </c>
      <c r="P722" s="19">
        <v>105.9</v>
      </c>
      <c r="Q722" s="19">
        <v>105.5</v>
      </c>
      <c r="R722" s="19">
        <v>104.8</v>
      </c>
      <c r="S722" s="19">
        <v>104.1</v>
      </c>
      <c r="T722" s="19">
        <v>105.1</v>
      </c>
      <c r="U722" s="19">
        <v>105.3</v>
      </c>
      <c r="V722" s="19">
        <v>105.8</v>
      </c>
      <c r="W722" s="19">
        <v>106.4</v>
      </c>
      <c r="X722" s="19">
        <v>106.4</v>
      </c>
      <c r="Y722" s="19">
        <v>105.9</v>
      </c>
      <c r="Z722" s="19">
        <v>106.9</v>
      </c>
      <c r="AA722" s="19">
        <v>107.5</v>
      </c>
      <c r="AB722" s="19">
        <v>107.9</v>
      </c>
      <c r="AC722" s="19">
        <v>108</v>
      </c>
      <c r="AD722" s="19">
        <v>108.2</v>
      </c>
      <c r="AE722" s="19">
        <v>107.4</v>
      </c>
      <c r="AF722" s="19">
        <v>107.2</v>
      </c>
      <c r="AG722" s="19">
        <v>108.1</v>
      </c>
      <c r="AH722" s="19">
        <v>108.3</v>
      </c>
      <c r="AI722" s="19">
        <v>108.9</v>
      </c>
      <c r="AJ722" s="19">
        <v>108.1</v>
      </c>
      <c r="AK722" s="19">
        <v>108.5</v>
      </c>
      <c r="AL722" s="19">
        <v>109.5</v>
      </c>
      <c r="AM722" s="19">
        <v>109.4</v>
      </c>
      <c r="AN722" s="19">
        <v>108.9</v>
      </c>
      <c r="AO722" s="19">
        <v>110.2</v>
      </c>
      <c r="AP722" s="19">
        <v>111.1</v>
      </c>
      <c r="AQ722" s="19">
        <v>110.2</v>
      </c>
      <c r="AR722" s="19">
        <v>109.6</v>
      </c>
      <c r="AS722" s="19">
        <v>108.3</v>
      </c>
      <c r="AT722" s="19">
        <v>109.4</v>
      </c>
      <c r="AU722" s="19">
        <v>109.2</v>
      </c>
      <c r="AV722" s="19">
        <v>109</v>
      </c>
      <c r="AW722" s="19">
        <v>108.2</v>
      </c>
      <c r="AX722" s="19">
        <v>108.1</v>
      </c>
      <c r="AY722" s="19">
        <v>108.5</v>
      </c>
      <c r="AZ722" s="19">
        <v>107.8</v>
      </c>
      <c r="BA722" s="19">
        <v>107.7</v>
      </c>
      <c r="BB722" s="19">
        <v>108</v>
      </c>
      <c r="BC722" s="19">
        <v>107.8</v>
      </c>
      <c r="BD722" s="19">
        <v>107.5</v>
      </c>
      <c r="BE722" s="19">
        <v>107.4</v>
      </c>
      <c r="BF722" s="19">
        <v>107.9</v>
      </c>
      <c r="BG722" s="19">
        <v>107.5</v>
      </c>
      <c r="BH722" s="19">
        <v>108.3</v>
      </c>
      <c r="BI722" s="19">
        <v>108.1</v>
      </c>
      <c r="BJ722" s="19">
        <v>108.2</v>
      </c>
      <c r="BK722" s="19">
        <v>108.3</v>
      </c>
      <c r="BL722" s="19">
        <v>108.3</v>
      </c>
      <c r="BM722" s="19">
        <v>108.1</v>
      </c>
      <c r="BN722" s="19">
        <v>108.5</v>
      </c>
      <c r="BO722" s="19">
        <v>107.9</v>
      </c>
      <c r="BP722" s="19">
        <v>108.5</v>
      </c>
      <c r="BQ722" s="19">
        <v>108.5</v>
      </c>
      <c r="BR722" s="19">
        <v>109</v>
      </c>
      <c r="BS722" s="19">
        <v>109.3</v>
      </c>
      <c r="BT722" s="19">
        <v>108.9</v>
      </c>
      <c r="BU722" s="19">
        <v>110</v>
      </c>
      <c r="BV722" s="19">
        <v>109.7</v>
      </c>
      <c r="BW722" s="19">
        <v>109.9</v>
      </c>
      <c r="BX722" s="19">
        <v>110.1</v>
      </c>
      <c r="BY722" s="19">
        <v>109.9</v>
      </c>
      <c r="BZ722" s="19">
        <v>110.5</v>
      </c>
      <c r="CA722" s="19">
        <v>110.9</v>
      </c>
      <c r="CB722" s="19">
        <v>111.2</v>
      </c>
      <c r="CC722" s="19">
        <v>111.6</v>
      </c>
      <c r="CD722" s="19">
        <v>111.5</v>
      </c>
      <c r="CE722" s="19">
        <v>111.9</v>
      </c>
      <c r="CF722" s="19">
        <v>111.8</v>
      </c>
      <c r="CG722" s="19">
        <v>111.8</v>
      </c>
      <c r="CH722" s="19">
        <v>111.9</v>
      </c>
      <c r="CI722" s="19">
        <v>112.3</v>
      </c>
      <c r="CJ722" s="19">
        <v>112.5</v>
      </c>
      <c r="CK722" s="19">
        <v>112.9</v>
      </c>
      <c r="CL722" s="19">
        <v>113.2</v>
      </c>
      <c r="CM722" s="19">
        <v>113.2</v>
      </c>
      <c r="CN722" s="19">
        <v>113.6</v>
      </c>
      <c r="CO722" s="19">
        <v>113.6</v>
      </c>
      <c r="CP722" s="19">
        <v>112.7</v>
      </c>
      <c r="CQ722" s="19">
        <v>112.8</v>
      </c>
      <c r="CR722" s="19">
        <v>113</v>
      </c>
      <c r="CS722" s="19">
        <v>113.2</v>
      </c>
      <c r="CT722" s="19">
        <v>113.2</v>
      </c>
      <c r="CU722" s="19">
        <v>113.3</v>
      </c>
      <c r="CV722" s="19">
        <v>113</v>
      </c>
      <c r="CW722" s="19">
        <v>112.9</v>
      </c>
      <c r="CX722" s="19">
        <v>112.7</v>
      </c>
      <c r="CY722" s="19">
        <v>112.9</v>
      </c>
      <c r="CZ722" s="19">
        <v>113.7</v>
      </c>
      <c r="DA722" s="19">
        <v>113.7</v>
      </c>
      <c r="DB722" s="19">
        <v>114.2</v>
      </c>
      <c r="DC722" s="19">
        <v>113.8</v>
      </c>
      <c r="DD722" s="19">
        <v>114.6</v>
      </c>
      <c r="DE722" s="19">
        <v>115.3</v>
      </c>
      <c r="DF722" s="19">
        <v>115.4</v>
      </c>
      <c r="DG722" s="19">
        <v>116.1</v>
      </c>
      <c r="DH722" s="19">
        <v>116.7</v>
      </c>
      <c r="DI722" s="19">
        <v>117.3</v>
      </c>
      <c r="DJ722" s="19">
        <v>118.1</v>
      </c>
      <c r="DK722" s="19">
        <v>119.2</v>
      </c>
      <c r="DL722" s="19">
        <v>119.6</v>
      </c>
      <c r="DM722" s="19">
        <v>120.7</v>
      </c>
      <c r="DN722" s="19">
        <v>120.4</v>
      </c>
      <c r="DO722" s="19">
        <v>120.8</v>
      </c>
      <c r="DP722" s="19">
        <v>121.1</v>
      </c>
      <c r="DQ722" s="19">
        <v>121.6</v>
      </c>
      <c r="DR722" s="19">
        <v>122</v>
      </c>
      <c r="DS722" s="19">
        <v>122.7</v>
      </c>
      <c r="DT722" s="19">
        <v>124.3</v>
      </c>
      <c r="DU722" s="19">
        <v>124.9</v>
      </c>
      <c r="DV722" s="19">
        <v>124.7</v>
      </c>
      <c r="DW722" s="19">
        <v>125.5</v>
      </c>
    </row>
    <row r="723" spans="1:127">
      <c r="A723" s="17" t="s">
        <v>2039</v>
      </c>
      <c r="B723" s="17" t="s">
        <v>2040</v>
      </c>
      <c r="C723" s="18">
        <v>0.63839999999999997</v>
      </c>
      <c r="D723" s="19">
        <v>100.4</v>
      </c>
      <c r="E723" s="19">
        <v>100.9</v>
      </c>
      <c r="F723" s="19">
        <v>101.6</v>
      </c>
      <c r="G723" s="19">
        <v>101.4</v>
      </c>
      <c r="H723" s="19">
        <v>102.4</v>
      </c>
      <c r="I723" s="19">
        <v>102.2</v>
      </c>
      <c r="J723" s="19">
        <v>101.2</v>
      </c>
      <c r="K723" s="19">
        <v>102</v>
      </c>
      <c r="L723" s="19">
        <v>102.5</v>
      </c>
      <c r="M723" s="19">
        <v>102.7</v>
      </c>
      <c r="N723" s="19">
        <v>103</v>
      </c>
      <c r="O723" s="19">
        <v>104.6</v>
      </c>
      <c r="P723" s="19">
        <v>104.2</v>
      </c>
      <c r="Q723" s="19">
        <v>104.4</v>
      </c>
      <c r="R723" s="19">
        <v>103.6</v>
      </c>
      <c r="S723" s="19">
        <v>101.9</v>
      </c>
      <c r="T723" s="19">
        <v>103.2</v>
      </c>
      <c r="U723" s="19">
        <v>104.4</v>
      </c>
      <c r="V723" s="19">
        <v>101.8</v>
      </c>
      <c r="W723" s="19">
        <v>103.1</v>
      </c>
      <c r="X723" s="19">
        <v>102.9</v>
      </c>
      <c r="Y723" s="19">
        <v>103.4</v>
      </c>
      <c r="Z723" s="19">
        <v>102.5</v>
      </c>
      <c r="AA723" s="19">
        <v>102.6</v>
      </c>
      <c r="AB723" s="19">
        <v>102.8</v>
      </c>
      <c r="AC723" s="19">
        <v>103.4</v>
      </c>
      <c r="AD723" s="19">
        <v>102</v>
      </c>
      <c r="AE723" s="19">
        <v>102.2</v>
      </c>
      <c r="AF723" s="19">
        <v>102.9</v>
      </c>
      <c r="AG723" s="19">
        <v>103.6</v>
      </c>
      <c r="AH723" s="19">
        <v>103.9</v>
      </c>
      <c r="AI723" s="19">
        <v>105.8</v>
      </c>
      <c r="AJ723" s="19">
        <v>104.9</v>
      </c>
      <c r="AK723" s="19">
        <v>106.2</v>
      </c>
      <c r="AL723" s="19">
        <v>106.1</v>
      </c>
      <c r="AM723" s="19">
        <v>105.9</v>
      </c>
      <c r="AN723" s="19">
        <v>106.2</v>
      </c>
      <c r="AO723" s="19">
        <v>106.3</v>
      </c>
      <c r="AP723" s="19">
        <v>106.9</v>
      </c>
      <c r="AQ723" s="19">
        <v>106.2</v>
      </c>
      <c r="AR723" s="19">
        <v>105.8</v>
      </c>
      <c r="AS723" s="19">
        <v>105</v>
      </c>
      <c r="AT723" s="19">
        <v>105.4</v>
      </c>
      <c r="AU723" s="19">
        <v>104.7</v>
      </c>
      <c r="AV723" s="19">
        <v>106.1</v>
      </c>
      <c r="AW723" s="19">
        <v>106.9</v>
      </c>
      <c r="AX723" s="19">
        <v>106.2</v>
      </c>
      <c r="AY723" s="19">
        <v>106</v>
      </c>
      <c r="AZ723" s="19">
        <v>104.8</v>
      </c>
      <c r="BA723" s="19">
        <v>104.1</v>
      </c>
      <c r="BB723" s="19">
        <v>104.7</v>
      </c>
      <c r="BC723" s="19">
        <v>105.3</v>
      </c>
      <c r="BD723" s="19">
        <v>104.4</v>
      </c>
      <c r="BE723" s="19">
        <v>103.4</v>
      </c>
      <c r="BF723" s="19">
        <v>103.6</v>
      </c>
      <c r="BG723" s="19">
        <v>102.9</v>
      </c>
      <c r="BH723" s="19">
        <v>104.1</v>
      </c>
      <c r="BI723" s="19">
        <v>104.1</v>
      </c>
      <c r="BJ723" s="19">
        <v>103.7</v>
      </c>
      <c r="BK723" s="19">
        <v>103.8</v>
      </c>
      <c r="BL723" s="19">
        <v>103.3</v>
      </c>
      <c r="BM723" s="19">
        <v>102.8</v>
      </c>
      <c r="BN723" s="19">
        <v>102.7</v>
      </c>
      <c r="BO723" s="19">
        <v>102.4</v>
      </c>
      <c r="BP723" s="19">
        <v>102.8</v>
      </c>
      <c r="BQ723" s="19">
        <v>100.4</v>
      </c>
      <c r="BR723" s="19">
        <v>101.4</v>
      </c>
      <c r="BS723" s="19">
        <v>101.4</v>
      </c>
      <c r="BT723" s="19">
        <v>101.8</v>
      </c>
      <c r="BU723" s="19">
        <v>103.4</v>
      </c>
      <c r="BV723" s="19">
        <v>102.2</v>
      </c>
      <c r="BW723" s="19">
        <v>102.9</v>
      </c>
      <c r="BX723" s="19">
        <v>101.9</v>
      </c>
      <c r="BY723" s="19">
        <v>101.1</v>
      </c>
      <c r="BZ723" s="19">
        <v>102.1</v>
      </c>
      <c r="CA723" s="19">
        <v>103.2</v>
      </c>
      <c r="CB723" s="19">
        <v>103.2</v>
      </c>
      <c r="CC723" s="19">
        <v>103.5</v>
      </c>
      <c r="CD723" s="19">
        <v>102.5</v>
      </c>
      <c r="CE723" s="19">
        <v>103.5</v>
      </c>
      <c r="CF723" s="19">
        <v>102.9</v>
      </c>
      <c r="CG723" s="19">
        <v>103.8</v>
      </c>
      <c r="CH723" s="19">
        <v>103.3</v>
      </c>
      <c r="CI723" s="19">
        <v>104.5</v>
      </c>
      <c r="CJ723" s="19">
        <v>105</v>
      </c>
      <c r="CK723" s="19">
        <v>104.6</v>
      </c>
      <c r="CL723" s="19">
        <v>104.7</v>
      </c>
      <c r="CM723" s="19">
        <v>104.4</v>
      </c>
      <c r="CN723" s="19">
        <v>105</v>
      </c>
      <c r="CO723" s="19">
        <v>105.2</v>
      </c>
      <c r="CP723" s="19">
        <v>103.4</v>
      </c>
      <c r="CQ723" s="19">
        <v>104.2</v>
      </c>
      <c r="CR723" s="19">
        <v>105.5</v>
      </c>
      <c r="CS723" s="19">
        <v>104.8</v>
      </c>
      <c r="CT723" s="19">
        <v>105.3</v>
      </c>
      <c r="CU723" s="19">
        <v>105</v>
      </c>
      <c r="CV723" s="19">
        <v>104.7</v>
      </c>
      <c r="CW723" s="19">
        <v>104</v>
      </c>
      <c r="CX723" s="19">
        <v>104</v>
      </c>
      <c r="CY723" s="19">
        <v>104.9</v>
      </c>
      <c r="CZ723" s="19">
        <v>105.5</v>
      </c>
      <c r="DA723" s="19">
        <v>105.6</v>
      </c>
      <c r="DB723" s="19">
        <v>105.7</v>
      </c>
      <c r="DC723" s="19">
        <v>104.4</v>
      </c>
      <c r="DD723" s="19">
        <v>107.4</v>
      </c>
      <c r="DE723" s="19">
        <v>108.4</v>
      </c>
      <c r="DF723" s="19">
        <v>110.2</v>
      </c>
      <c r="DG723" s="19">
        <v>110.7</v>
      </c>
      <c r="DH723" s="19">
        <v>112.7</v>
      </c>
      <c r="DI723" s="19">
        <v>114.3</v>
      </c>
      <c r="DJ723" s="19">
        <v>116.6</v>
      </c>
      <c r="DK723" s="19">
        <v>119.4</v>
      </c>
      <c r="DL723" s="19">
        <v>119.7</v>
      </c>
      <c r="DM723" s="19">
        <v>121.2</v>
      </c>
      <c r="DN723" s="19">
        <v>120.6</v>
      </c>
      <c r="DO723" s="19">
        <v>120.7</v>
      </c>
      <c r="DP723" s="19">
        <v>121.4</v>
      </c>
      <c r="DQ723" s="19">
        <v>119.4</v>
      </c>
      <c r="DR723" s="19">
        <v>121.4</v>
      </c>
      <c r="DS723" s="19">
        <v>123.5</v>
      </c>
      <c r="DT723" s="19">
        <v>125.4</v>
      </c>
      <c r="DU723" s="19">
        <v>127.7</v>
      </c>
      <c r="DV723" s="19">
        <v>125.7</v>
      </c>
      <c r="DW723" s="19">
        <v>125.8</v>
      </c>
    </row>
    <row r="724" spans="1:127">
      <c r="A724" s="17" t="s">
        <v>2041</v>
      </c>
      <c r="B724" s="17" t="s">
        <v>2042</v>
      </c>
      <c r="C724" s="18">
        <v>2.5360000000000001E-2</v>
      </c>
      <c r="D724" s="19">
        <v>95.6</v>
      </c>
      <c r="E724" s="19">
        <v>95.6</v>
      </c>
      <c r="F724" s="19">
        <v>95.7</v>
      </c>
      <c r="G724" s="19">
        <v>95.7</v>
      </c>
      <c r="H724" s="19">
        <v>96.1</v>
      </c>
      <c r="I724" s="19">
        <v>96.1</v>
      </c>
      <c r="J724" s="19">
        <v>96.1</v>
      </c>
      <c r="K724" s="19">
        <v>96.1</v>
      </c>
      <c r="L724" s="19">
        <v>96.1</v>
      </c>
      <c r="M724" s="19">
        <v>96.1</v>
      </c>
      <c r="N724" s="19">
        <v>96.1</v>
      </c>
      <c r="O724" s="19">
        <v>96.1</v>
      </c>
      <c r="P724" s="19">
        <v>96.1</v>
      </c>
      <c r="Q724" s="19">
        <v>96.1</v>
      </c>
      <c r="R724" s="19">
        <v>96.1</v>
      </c>
      <c r="S724" s="19">
        <v>96.1</v>
      </c>
      <c r="T724" s="19">
        <v>96.4</v>
      </c>
      <c r="U724" s="19">
        <v>98.2</v>
      </c>
      <c r="V724" s="19">
        <v>98.2</v>
      </c>
      <c r="W724" s="19">
        <v>98.2</v>
      </c>
      <c r="X724" s="19">
        <v>98.2</v>
      </c>
      <c r="Y724" s="19">
        <v>98.2</v>
      </c>
      <c r="Z724" s="19">
        <v>87.2</v>
      </c>
      <c r="AA724" s="19">
        <v>87.2</v>
      </c>
      <c r="AB724" s="19">
        <v>87.7</v>
      </c>
      <c r="AC724" s="19">
        <v>87.7</v>
      </c>
      <c r="AD724" s="19">
        <v>87.7</v>
      </c>
      <c r="AE724" s="19">
        <v>87.7</v>
      </c>
      <c r="AF724" s="19">
        <v>87.7</v>
      </c>
      <c r="AG724" s="19">
        <v>87.7</v>
      </c>
      <c r="AH724" s="19">
        <v>87.7</v>
      </c>
      <c r="AI724" s="19">
        <v>84.1</v>
      </c>
      <c r="AJ724" s="19">
        <v>84.1</v>
      </c>
      <c r="AK724" s="19">
        <v>93</v>
      </c>
      <c r="AL724" s="19">
        <v>93.5</v>
      </c>
      <c r="AM724" s="19">
        <v>93.5</v>
      </c>
      <c r="AN724" s="19">
        <v>93.5</v>
      </c>
      <c r="AO724" s="19">
        <v>93.5</v>
      </c>
      <c r="AP724" s="19">
        <v>93.5</v>
      </c>
      <c r="AQ724" s="19">
        <v>94.7</v>
      </c>
      <c r="AR724" s="19">
        <v>94.7</v>
      </c>
      <c r="AS724" s="19">
        <v>94.7</v>
      </c>
      <c r="AT724" s="19">
        <v>94.7</v>
      </c>
      <c r="AU724" s="19">
        <v>94.7</v>
      </c>
      <c r="AV724" s="19">
        <v>94.7</v>
      </c>
      <c r="AW724" s="19">
        <v>94.7</v>
      </c>
      <c r="AX724" s="19">
        <v>94.7</v>
      </c>
      <c r="AY724" s="19">
        <v>94.7</v>
      </c>
      <c r="AZ724" s="19">
        <v>94.7</v>
      </c>
      <c r="BA724" s="19">
        <v>94.7</v>
      </c>
      <c r="BB724" s="19">
        <v>94.7</v>
      </c>
      <c r="BC724" s="19">
        <v>94.7</v>
      </c>
      <c r="BD724" s="19">
        <v>94.7</v>
      </c>
      <c r="BE724" s="19">
        <v>94.7</v>
      </c>
      <c r="BF724" s="19">
        <v>94.7</v>
      </c>
      <c r="BG724" s="19">
        <v>94.7</v>
      </c>
      <c r="BH724" s="19">
        <v>94.7</v>
      </c>
      <c r="BI724" s="19">
        <v>94.7</v>
      </c>
      <c r="BJ724" s="19">
        <v>94.7</v>
      </c>
      <c r="BK724" s="19">
        <v>94.7</v>
      </c>
      <c r="BL724" s="19">
        <v>94.7</v>
      </c>
      <c r="BM724" s="19">
        <v>94.7</v>
      </c>
      <c r="BN724" s="19">
        <v>94.7</v>
      </c>
      <c r="BO724" s="19">
        <v>81.099999999999994</v>
      </c>
      <c r="BP724" s="19">
        <v>81.099999999999994</v>
      </c>
      <c r="BQ724" s="19">
        <v>89.7</v>
      </c>
      <c r="BR724" s="19">
        <v>79.2</v>
      </c>
      <c r="BS724" s="19">
        <v>79.2</v>
      </c>
      <c r="BT724" s="19">
        <v>79.2</v>
      </c>
      <c r="BU724" s="19">
        <v>79.2</v>
      </c>
      <c r="BV724" s="19">
        <v>79.2</v>
      </c>
      <c r="BW724" s="19">
        <v>79.2</v>
      </c>
      <c r="BX724" s="19">
        <v>79.2</v>
      </c>
      <c r="BY724" s="19">
        <v>79.2</v>
      </c>
      <c r="BZ724" s="19">
        <v>79.2</v>
      </c>
      <c r="CA724" s="19">
        <v>79.2</v>
      </c>
      <c r="CB724" s="19">
        <v>79.2</v>
      </c>
      <c r="CC724" s="19">
        <v>79.2</v>
      </c>
      <c r="CD724" s="19">
        <v>79.2</v>
      </c>
      <c r="CE724" s="19">
        <v>79.2</v>
      </c>
      <c r="CF724" s="19">
        <v>79.2</v>
      </c>
      <c r="CG724" s="19">
        <v>79.2</v>
      </c>
      <c r="CH724" s="19">
        <v>79.2</v>
      </c>
      <c r="CI724" s="19">
        <v>79.2</v>
      </c>
      <c r="CJ724" s="19">
        <v>79.2</v>
      </c>
      <c r="CK724" s="19">
        <v>79.2</v>
      </c>
      <c r="CL724" s="19">
        <v>79.2</v>
      </c>
      <c r="CM724" s="19">
        <v>79.2</v>
      </c>
      <c r="CN724" s="19">
        <v>79.2</v>
      </c>
      <c r="CO724" s="19">
        <v>79.2</v>
      </c>
      <c r="CP724" s="19">
        <v>79.2</v>
      </c>
      <c r="CQ724" s="19">
        <v>79.3</v>
      </c>
      <c r="CR724" s="19">
        <v>79.3</v>
      </c>
      <c r="CS724" s="19">
        <v>79.3</v>
      </c>
      <c r="CT724" s="19">
        <v>79.3</v>
      </c>
      <c r="CU724" s="19">
        <v>79.3</v>
      </c>
      <c r="CV724" s="19">
        <v>79.3</v>
      </c>
      <c r="CW724" s="19">
        <v>79.3</v>
      </c>
      <c r="CX724" s="19">
        <v>76.599999999999994</v>
      </c>
      <c r="CY724" s="19">
        <v>76.599999999999994</v>
      </c>
      <c r="CZ724" s="19">
        <v>85.6</v>
      </c>
      <c r="DA724" s="19">
        <v>85.7</v>
      </c>
      <c r="DB724" s="19">
        <v>85.7</v>
      </c>
      <c r="DC724" s="19">
        <v>85.7</v>
      </c>
      <c r="DD724" s="19">
        <v>85.7</v>
      </c>
      <c r="DE724" s="19">
        <v>85.7</v>
      </c>
      <c r="DF724" s="19">
        <v>85.7</v>
      </c>
      <c r="DG724" s="19">
        <v>85.7</v>
      </c>
      <c r="DH724" s="19">
        <v>85.7</v>
      </c>
      <c r="DI724" s="19">
        <v>85.7</v>
      </c>
      <c r="DJ724" s="19">
        <v>85.7</v>
      </c>
      <c r="DK724" s="19">
        <v>85.7</v>
      </c>
      <c r="DL724" s="19">
        <v>85.7</v>
      </c>
      <c r="DM724" s="19">
        <v>85.7</v>
      </c>
      <c r="DN724" s="19">
        <v>85.7</v>
      </c>
      <c r="DO724" s="19">
        <v>85.7</v>
      </c>
      <c r="DP724" s="19">
        <v>85.7</v>
      </c>
      <c r="DQ724" s="19">
        <v>85.7</v>
      </c>
      <c r="DR724" s="19">
        <v>85.7</v>
      </c>
      <c r="DS724" s="19">
        <v>82</v>
      </c>
      <c r="DT724" s="19">
        <v>82</v>
      </c>
      <c r="DU724" s="19">
        <v>82</v>
      </c>
      <c r="DV724" s="19">
        <v>82</v>
      </c>
      <c r="DW724" s="19">
        <v>82</v>
      </c>
    </row>
    <row r="725" spans="1:127">
      <c r="A725" s="17" t="s">
        <v>2043</v>
      </c>
      <c r="B725" s="17" t="s">
        <v>2044</v>
      </c>
      <c r="C725" s="18">
        <v>0.61304000000000003</v>
      </c>
      <c r="D725" s="19">
        <v>100.6</v>
      </c>
      <c r="E725" s="19">
        <v>101.1</v>
      </c>
      <c r="F725" s="19">
        <v>101.9</v>
      </c>
      <c r="G725" s="19">
        <v>101.6</v>
      </c>
      <c r="H725" s="19">
        <v>102.6</v>
      </c>
      <c r="I725" s="19">
        <v>102.5</v>
      </c>
      <c r="J725" s="19">
        <v>101.4</v>
      </c>
      <c r="K725" s="19">
        <v>102.2</v>
      </c>
      <c r="L725" s="19">
        <v>102.8</v>
      </c>
      <c r="M725" s="19">
        <v>103</v>
      </c>
      <c r="N725" s="19">
        <v>103.3</v>
      </c>
      <c r="O725" s="19">
        <v>105</v>
      </c>
      <c r="P725" s="19">
        <v>104.5</v>
      </c>
      <c r="Q725" s="19">
        <v>104.7</v>
      </c>
      <c r="R725" s="19">
        <v>103.9</v>
      </c>
      <c r="S725" s="19">
        <v>102.1</v>
      </c>
      <c r="T725" s="19">
        <v>103.5</v>
      </c>
      <c r="U725" s="19">
        <v>104.7</v>
      </c>
      <c r="V725" s="19">
        <v>102</v>
      </c>
      <c r="W725" s="19">
        <v>103.3</v>
      </c>
      <c r="X725" s="19">
        <v>103</v>
      </c>
      <c r="Y725" s="19">
        <v>103.6</v>
      </c>
      <c r="Z725" s="19">
        <v>103.1</v>
      </c>
      <c r="AA725" s="19">
        <v>103.2</v>
      </c>
      <c r="AB725" s="19">
        <v>103.4</v>
      </c>
      <c r="AC725" s="19">
        <v>104</v>
      </c>
      <c r="AD725" s="19">
        <v>102.6</v>
      </c>
      <c r="AE725" s="19">
        <v>102.8</v>
      </c>
      <c r="AF725" s="19">
        <v>103.6</v>
      </c>
      <c r="AG725" s="19">
        <v>104.2</v>
      </c>
      <c r="AH725" s="19">
        <v>104.6</v>
      </c>
      <c r="AI725" s="19">
        <v>106.7</v>
      </c>
      <c r="AJ725" s="19">
        <v>105.7</v>
      </c>
      <c r="AK725" s="19">
        <v>106.7</v>
      </c>
      <c r="AL725" s="19">
        <v>106.6</v>
      </c>
      <c r="AM725" s="19">
        <v>106.4</v>
      </c>
      <c r="AN725" s="19">
        <v>106.7</v>
      </c>
      <c r="AO725" s="19">
        <v>106.8</v>
      </c>
      <c r="AP725" s="19">
        <v>107.4</v>
      </c>
      <c r="AQ725" s="19">
        <v>106.7</v>
      </c>
      <c r="AR725" s="19">
        <v>106.3</v>
      </c>
      <c r="AS725" s="19">
        <v>105.4</v>
      </c>
      <c r="AT725" s="19">
        <v>105.8</v>
      </c>
      <c r="AU725" s="19">
        <v>105.2</v>
      </c>
      <c r="AV725" s="19">
        <v>106.6</v>
      </c>
      <c r="AW725" s="19">
        <v>107.4</v>
      </c>
      <c r="AX725" s="19">
        <v>106.7</v>
      </c>
      <c r="AY725" s="19">
        <v>106.5</v>
      </c>
      <c r="AZ725" s="19">
        <v>105.2</v>
      </c>
      <c r="BA725" s="19">
        <v>104.5</v>
      </c>
      <c r="BB725" s="19">
        <v>105.1</v>
      </c>
      <c r="BC725" s="19">
        <v>105.7</v>
      </c>
      <c r="BD725" s="19">
        <v>104.8</v>
      </c>
      <c r="BE725" s="19">
        <v>103.8</v>
      </c>
      <c r="BF725" s="19">
        <v>104</v>
      </c>
      <c r="BG725" s="19">
        <v>103.3</v>
      </c>
      <c r="BH725" s="19">
        <v>104.5</v>
      </c>
      <c r="BI725" s="19">
        <v>104.5</v>
      </c>
      <c r="BJ725" s="19">
        <v>104.1</v>
      </c>
      <c r="BK725" s="19">
        <v>104.2</v>
      </c>
      <c r="BL725" s="19">
        <v>103.7</v>
      </c>
      <c r="BM725" s="19">
        <v>103.2</v>
      </c>
      <c r="BN725" s="19">
        <v>103</v>
      </c>
      <c r="BO725" s="19">
        <v>103.3</v>
      </c>
      <c r="BP725" s="19">
        <v>103.7</v>
      </c>
      <c r="BQ725" s="19">
        <v>100.9</v>
      </c>
      <c r="BR725" s="19">
        <v>102.4</v>
      </c>
      <c r="BS725" s="19">
        <v>102.3</v>
      </c>
      <c r="BT725" s="19">
        <v>102.7</v>
      </c>
      <c r="BU725" s="19">
        <v>104.4</v>
      </c>
      <c r="BV725" s="19">
        <v>103.2</v>
      </c>
      <c r="BW725" s="19">
        <v>103.9</v>
      </c>
      <c r="BX725" s="19">
        <v>102.9</v>
      </c>
      <c r="BY725" s="19">
        <v>102</v>
      </c>
      <c r="BZ725" s="19">
        <v>103.1</v>
      </c>
      <c r="CA725" s="19">
        <v>104.2</v>
      </c>
      <c r="CB725" s="19">
        <v>104.2</v>
      </c>
      <c r="CC725" s="19">
        <v>104.5</v>
      </c>
      <c r="CD725" s="19">
        <v>103.4</v>
      </c>
      <c r="CE725" s="19">
        <v>104.5</v>
      </c>
      <c r="CF725" s="19">
        <v>103.8</v>
      </c>
      <c r="CG725" s="19">
        <v>104.8</v>
      </c>
      <c r="CH725" s="19">
        <v>104.3</v>
      </c>
      <c r="CI725" s="19">
        <v>105.5</v>
      </c>
      <c r="CJ725" s="19">
        <v>106</v>
      </c>
      <c r="CK725" s="19">
        <v>105.7</v>
      </c>
      <c r="CL725" s="19">
        <v>105.7</v>
      </c>
      <c r="CM725" s="19">
        <v>105.5</v>
      </c>
      <c r="CN725" s="19">
        <v>106</v>
      </c>
      <c r="CO725" s="19">
        <v>106.3</v>
      </c>
      <c r="CP725" s="19">
        <v>104.4</v>
      </c>
      <c r="CQ725" s="19">
        <v>105.2</v>
      </c>
      <c r="CR725" s="19">
        <v>106.6</v>
      </c>
      <c r="CS725" s="19">
        <v>105.8</v>
      </c>
      <c r="CT725" s="19">
        <v>106.3</v>
      </c>
      <c r="CU725" s="19">
        <v>106.1</v>
      </c>
      <c r="CV725" s="19">
        <v>105.8</v>
      </c>
      <c r="CW725" s="19">
        <v>105</v>
      </c>
      <c r="CX725" s="19">
        <v>105.1</v>
      </c>
      <c r="CY725" s="19">
        <v>106</v>
      </c>
      <c r="CZ725" s="19">
        <v>106.3</v>
      </c>
      <c r="DA725" s="19">
        <v>106.4</v>
      </c>
      <c r="DB725" s="19">
        <v>106.5</v>
      </c>
      <c r="DC725" s="19">
        <v>105.2</v>
      </c>
      <c r="DD725" s="19">
        <v>108.3</v>
      </c>
      <c r="DE725" s="19">
        <v>109.3</v>
      </c>
      <c r="DF725" s="19">
        <v>111.2</v>
      </c>
      <c r="DG725" s="19">
        <v>111.7</v>
      </c>
      <c r="DH725" s="19">
        <v>113.8</v>
      </c>
      <c r="DI725" s="19">
        <v>115.5</v>
      </c>
      <c r="DJ725" s="19">
        <v>117.9</v>
      </c>
      <c r="DK725" s="19">
        <v>120.8</v>
      </c>
      <c r="DL725" s="19">
        <v>121.1</v>
      </c>
      <c r="DM725" s="19">
        <v>122.7</v>
      </c>
      <c r="DN725" s="19">
        <v>122.1</v>
      </c>
      <c r="DO725" s="19">
        <v>122.1</v>
      </c>
      <c r="DP725" s="19">
        <v>122.9</v>
      </c>
      <c r="DQ725" s="19">
        <v>120.8</v>
      </c>
      <c r="DR725" s="19">
        <v>122.9</v>
      </c>
      <c r="DS725" s="19">
        <v>125.2</v>
      </c>
      <c r="DT725" s="19">
        <v>127.2</v>
      </c>
      <c r="DU725" s="19">
        <v>129.5</v>
      </c>
      <c r="DV725" s="19">
        <v>127.5</v>
      </c>
      <c r="DW725" s="19">
        <v>127.6</v>
      </c>
    </row>
    <row r="726" spans="1:127">
      <c r="A726" s="17" t="s">
        <v>2045</v>
      </c>
      <c r="B726" s="17" t="s">
        <v>2046</v>
      </c>
      <c r="C726" s="18">
        <v>0.16150999999999999</v>
      </c>
      <c r="D726" s="19">
        <v>106.1</v>
      </c>
      <c r="E726" s="19">
        <v>105.8</v>
      </c>
      <c r="F726" s="19">
        <v>106.4</v>
      </c>
      <c r="G726" s="19">
        <v>106.5</v>
      </c>
      <c r="H726" s="19">
        <v>107.2</v>
      </c>
      <c r="I726" s="19">
        <v>108.4</v>
      </c>
      <c r="J726" s="19">
        <v>106.2</v>
      </c>
      <c r="K726" s="19">
        <v>106.7</v>
      </c>
      <c r="L726" s="19">
        <v>106.6</v>
      </c>
      <c r="M726" s="19">
        <v>104.9</v>
      </c>
      <c r="N726" s="19">
        <v>104.8</v>
      </c>
      <c r="O726" s="19">
        <v>104.8</v>
      </c>
      <c r="P726" s="19">
        <v>105.3</v>
      </c>
      <c r="Q726" s="19">
        <v>105.8</v>
      </c>
      <c r="R726" s="19">
        <v>106.5</v>
      </c>
      <c r="S726" s="19">
        <v>106.4</v>
      </c>
      <c r="T726" s="19">
        <v>106.6</v>
      </c>
      <c r="U726" s="19">
        <v>106.6</v>
      </c>
      <c r="V726" s="19">
        <v>107.4</v>
      </c>
      <c r="W726" s="19">
        <v>106.7</v>
      </c>
      <c r="X726" s="19">
        <v>106.5</v>
      </c>
      <c r="Y726" s="19">
        <v>106.3</v>
      </c>
      <c r="Z726" s="19">
        <v>106.8</v>
      </c>
      <c r="AA726" s="19">
        <v>107.1</v>
      </c>
      <c r="AB726" s="19">
        <v>108.3</v>
      </c>
      <c r="AC726" s="19">
        <v>108.2</v>
      </c>
      <c r="AD726" s="19">
        <v>109.6</v>
      </c>
      <c r="AE726" s="19">
        <v>110.7</v>
      </c>
      <c r="AF726" s="19">
        <v>111</v>
      </c>
      <c r="AG726" s="19">
        <v>112.5</v>
      </c>
      <c r="AH726" s="19">
        <v>112.5</v>
      </c>
      <c r="AI726" s="19">
        <v>113.7</v>
      </c>
      <c r="AJ726" s="19">
        <v>113.1</v>
      </c>
      <c r="AK726" s="19">
        <v>114.3</v>
      </c>
      <c r="AL726" s="19">
        <v>114.4</v>
      </c>
      <c r="AM726" s="19">
        <v>114.4</v>
      </c>
      <c r="AN726" s="19">
        <v>114.7</v>
      </c>
      <c r="AO726" s="19">
        <v>116.9</v>
      </c>
      <c r="AP726" s="19">
        <v>115.8</v>
      </c>
      <c r="AQ726" s="19">
        <v>114.8</v>
      </c>
      <c r="AR726" s="19">
        <v>115.8</v>
      </c>
      <c r="AS726" s="19">
        <v>115.7</v>
      </c>
      <c r="AT726" s="19">
        <v>116.4</v>
      </c>
      <c r="AU726" s="19">
        <v>115.9</v>
      </c>
      <c r="AV726" s="19">
        <v>115.9</v>
      </c>
      <c r="AW726" s="19">
        <v>115.8</v>
      </c>
      <c r="AX726" s="19">
        <v>114.5</v>
      </c>
      <c r="AY726" s="19">
        <v>114.4</v>
      </c>
      <c r="AZ726" s="19">
        <v>114</v>
      </c>
      <c r="BA726" s="19">
        <v>114.6</v>
      </c>
      <c r="BB726" s="19">
        <v>114.9</v>
      </c>
      <c r="BC726" s="19">
        <v>114.2</v>
      </c>
      <c r="BD726" s="19">
        <v>114.5</v>
      </c>
      <c r="BE726" s="19">
        <v>113.6</v>
      </c>
      <c r="BF726" s="19">
        <v>114.1</v>
      </c>
      <c r="BG726" s="19">
        <v>114</v>
      </c>
      <c r="BH726" s="19">
        <v>114.7</v>
      </c>
      <c r="BI726" s="19">
        <v>114.6</v>
      </c>
      <c r="BJ726" s="19">
        <v>113.9</v>
      </c>
      <c r="BK726" s="19">
        <v>114.2</v>
      </c>
      <c r="BL726" s="19">
        <v>114.1</v>
      </c>
      <c r="BM726" s="19">
        <v>114.4</v>
      </c>
      <c r="BN726" s="19">
        <v>115.5</v>
      </c>
      <c r="BO726" s="19">
        <v>115.2</v>
      </c>
      <c r="BP726" s="19">
        <v>115</v>
      </c>
      <c r="BQ726" s="19">
        <v>115.1</v>
      </c>
      <c r="BR726" s="19">
        <v>115.7</v>
      </c>
      <c r="BS726" s="19">
        <v>115.2</v>
      </c>
      <c r="BT726" s="19">
        <v>115.3</v>
      </c>
      <c r="BU726" s="19">
        <v>116.1</v>
      </c>
      <c r="BV726" s="19">
        <v>115.9</v>
      </c>
      <c r="BW726" s="19">
        <v>116.2</v>
      </c>
      <c r="BX726" s="19">
        <v>116</v>
      </c>
      <c r="BY726" s="19">
        <v>117.2</v>
      </c>
      <c r="BZ726" s="19">
        <v>117.4</v>
      </c>
      <c r="CA726" s="19">
        <v>117.9</v>
      </c>
      <c r="CB726" s="19">
        <v>118.7</v>
      </c>
      <c r="CC726" s="19">
        <v>118.5</v>
      </c>
      <c r="CD726" s="19">
        <v>118.8</v>
      </c>
      <c r="CE726" s="19">
        <v>118.8</v>
      </c>
      <c r="CF726" s="19">
        <v>118.7</v>
      </c>
      <c r="CG726" s="19">
        <v>118.6</v>
      </c>
      <c r="CH726" s="19">
        <v>119.1</v>
      </c>
      <c r="CI726" s="19">
        <v>118.5</v>
      </c>
      <c r="CJ726" s="19">
        <v>119.5</v>
      </c>
      <c r="CK726" s="19">
        <v>119.4</v>
      </c>
      <c r="CL726" s="19">
        <v>119.3</v>
      </c>
      <c r="CM726" s="19">
        <v>120.1</v>
      </c>
      <c r="CN726" s="19">
        <v>120.3</v>
      </c>
      <c r="CO726" s="19">
        <v>120.1</v>
      </c>
      <c r="CP726" s="19">
        <v>120.2</v>
      </c>
      <c r="CQ726" s="19">
        <v>120</v>
      </c>
      <c r="CR726" s="19">
        <v>120.1</v>
      </c>
      <c r="CS726" s="19">
        <v>120.1</v>
      </c>
      <c r="CT726" s="19">
        <v>119.6</v>
      </c>
      <c r="CU726" s="19">
        <v>119.9</v>
      </c>
      <c r="CV726" s="19">
        <v>119.9</v>
      </c>
      <c r="CW726" s="19">
        <v>117.7</v>
      </c>
      <c r="CX726" s="19">
        <v>117</v>
      </c>
      <c r="CY726" s="19">
        <v>117.4</v>
      </c>
      <c r="CZ726" s="19">
        <v>119.4</v>
      </c>
      <c r="DA726" s="19">
        <v>119.9</v>
      </c>
      <c r="DB726" s="19">
        <v>120.4</v>
      </c>
      <c r="DC726" s="19">
        <v>120.2</v>
      </c>
      <c r="DD726" s="19">
        <v>120.8</v>
      </c>
      <c r="DE726" s="19">
        <v>120.1</v>
      </c>
      <c r="DF726" s="19">
        <v>119.5</v>
      </c>
      <c r="DG726" s="19">
        <v>120.4</v>
      </c>
      <c r="DH726" s="19">
        <v>120.3</v>
      </c>
      <c r="DI726" s="19">
        <v>120.4</v>
      </c>
      <c r="DJ726" s="19">
        <v>120.3</v>
      </c>
      <c r="DK726" s="19">
        <v>120.4</v>
      </c>
      <c r="DL726" s="19">
        <v>121</v>
      </c>
      <c r="DM726" s="19">
        <v>120.8</v>
      </c>
      <c r="DN726" s="19">
        <v>121.4</v>
      </c>
      <c r="DO726" s="19">
        <v>123.8</v>
      </c>
      <c r="DP726" s="19">
        <v>123.1</v>
      </c>
      <c r="DQ726" s="19">
        <v>123.7</v>
      </c>
      <c r="DR726" s="19">
        <v>124.9</v>
      </c>
      <c r="DS726" s="19">
        <v>125.1</v>
      </c>
      <c r="DT726" s="19">
        <v>125.5</v>
      </c>
      <c r="DU726" s="19">
        <v>126.5</v>
      </c>
      <c r="DV726" s="19">
        <v>127.1</v>
      </c>
      <c r="DW726" s="19">
        <v>127.6</v>
      </c>
    </row>
    <row r="727" spans="1:127">
      <c r="A727" s="17" t="s">
        <v>2047</v>
      </c>
      <c r="B727" s="17" t="s">
        <v>2048</v>
      </c>
      <c r="C727" s="18">
        <v>4.4179999999999997E-2</v>
      </c>
      <c r="D727" s="19">
        <v>104.3</v>
      </c>
      <c r="E727" s="19">
        <v>103.2</v>
      </c>
      <c r="F727" s="19">
        <v>105.2</v>
      </c>
      <c r="G727" s="19">
        <v>105</v>
      </c>
      <c r="H727" s="19">
        <v>105</v>
      </c>
      <c r="I727" s="19">
        <v>103.1</v>
      </c>
      <c r="J727" s="19">
        <v>103.1</v>
      </c>
      <c r="K727" s="19">
        <v>104.2</v>
      </c>
      <c r="L727" s="19">
        <v>104.9</v>
      </c>
      <c r="M727" s="19">
        <v>104.2</v>
      </c>
      <c r="N727" s="19">
        <v>103.8</v>
      </c>
      <c r="O727" s="19">
        <v>104.7</v>
      </c>
      <c r="P727" s="19">
        <v>104.5</v>
      </c>
      <c r="Q727" s="19">
        <v>105.1</v>
      </c>
      <c r="R727" s="19">
        <v>106.1</v>
      </c>
      <c r="S727" s="19">
        <v>105.8</v>
      </c>
      <c r="T727" s="19">
        <v>106.4</v>
      </c>
      <c r="U727" s="19">
        <v>106.4</v>
      </c>
      <c r="V727" s="19">
        <v>107.3</v>
      </c>
      <c r="W727" s="19">
        <v>104.5</v>
      </c>
      <c r="X727" s="19">
        <v>106.5</v>
      </c>
      <c r="Y727" s="19">
        <v>105.7</v>
      </c>
      <c r="Z727" s="19">
        <v>105.9</v>
      </c>
      <c r="AA727" s="19">
        <v>107.1</v>
      </c>
      <c r="AB727" s="19">
        <v>107.4</v>
      </c>
      <c r="AC727" s="19">
        <v>109.7</v>
      </c>
      <c r="AD727" s="19">
        <v>112.4</v>
      </c>
      <c r="AE727" s="19">
        <v>114.1</v>
      </c>
      <c r="AF727" s="19">
        <v>114.2</v>
      </c>
      <c r="AG727" s="19">
        <v>114.4</v>
      </c>
      <c r="AH727" s="19">
        <v>114.3</v>
      </c>
      <c r="AI727" s="19">
        <v>118.6</v>
      </c>
      <c r="AJ727" s="19">
        <v>118.9</v>
      </c>
      <c r="AK727" s="19">
        <v>119.2</v>
      </c>
      <c r="AL727" s="19">
        <v>119.4</v>
      </c>
      <c r="AM727" s="19">
        <v>119.6</v>
      </c>
      <c r="AN727" s="19">
        <v>120.3</v>
      </c>
      <c r="AO727" s="19">
        <v>124.2</v>
      </c>
      <c r="AP727" s="19">
        <v>124.3</v>
      </c>
      <c r="AQ727" s="19">
        <v>124.6</v>
      </c>
      <c r="AR727" s="19">
        <v>125.8</v>
      </c>
      <c r="AS727" s="19">
        <v>125.9</v>
      </c>
      <c r="AT727" s="19">
        <v>126.5</v>
      </c>
      <c r="AU727" s="19">
        <v>125.1</v>
      </c>
      <c r="AV727" s="19">
        <v>125</v>
      </c>
      <c r="AW727" s="19">
        <v>124.8</v>
      </c>
      <c r="AX727" s="19">
        <v>120.4</v>
      </c>
      <c r="AY727" s="19">
        <v>121.1</v>
      </c>
      <c r="AZ727" s="19">
        <v>118.5</v>
      </c>
      <c r="BA727" s="19">
        <v>120.7</v>
      </c>
      <c r="BB727" s="19">
        <v>122.1</v>
      </c>
      <c r="BC727" s="19">
        <v>119.8</v>
      </c>
      <c r="BD727" s="19">
        <v>121.3</v>
      </c>
      <c r="BE727" s="19">
        <v>119.1</v>
      </c>
      <c r="BF727" s="19">
        <v>119.7</v>
      </c>
      <c r="BG727" s="19">
        <v>119.6</v>
      </c>
      <c r="BH727" s="19">
        <v>119.8</v>
      </c>
      <c r="BI727" s="19">
        <v>119.6</v>
      </c>
      <c r="BJ727" s="19">
        <v>117.1</v>
      </c>
      <c r="BK727" s="19">
        <v>118.2</v>
      </c>
      <c r="BL727" s="19">
        <v>118.2</v>
      </c>
      <c r="BM727" s="19">
        <v>119</v>
      </c>
      <c r="BN727" s="19">
        <v>123.2</v>
      </c>
      <c r="BO727" s="19">
        <v>119.9</v>
      </c>
      <c r="BP727" s="19">
        <v>119.4</v>
      </c>
      <c r="BQ727" s="19">
        <v>119.5</v>
      </c>
      <c r="BR727" s="19">
        <v>121.7</v>
      </c>
      <c r="BS727" s="19">
        <v>119.9</v>
      </c>
      <c r="BT727" s="19">
        <v>120.2</v>
      </c>
      <c r="BU727" s="19">
        <v>120.8</v>
      </c>
      <c r="BV727" s="19">
        <v>120</v>
      </c>
      <c r="BW727" s="19">
        <v>120.7</v>
      </c>
      <c r="BX727" s="19">
        <v>118.2</v>
      </c>
      <c r="BY727" s="19">
        <v>121.2</v>
      </c>
      <c r="BZ727" s="19">
        <v>119.6</v>
      </c>
      <c r="CA727" s="19">
        <v>121.6</v>
      </c>
      <c r="CB727" s="19">
        <v>122.7</v>
      </c>
      <c r="CC727" s="19">
        <v>122</v>
      </c>
      <c r="CD727" s="19">
        <v>123.1</v>
      </c>
      <c r="CE727" s="19">
        <v>123</v>
      </c>
      <c r="CF727" s="19">
        <v>122</v>
      </c>
      <c r="CG727" s="19">
        <v>121.7</v>
      </c>
      <c r="CH727" s="19">
        <v>123.3</v>
      </c>
      <c r="CI727" s="19">
        <v>121.1</v>
      </c>
      <c r="CJ727" s="19">
        <v>121.8</v>
      </c>
      <c r="CK727" s="19">
        <v>121.4</v>
      </c>
      <c r="CL727" s="19">
        <v>120.9</v>
      </c>
      <c r="CM727" s="19">
        <v>123.4</v>
      </c>
      <c r="CN727" s="19">
        <v>123.8</v>
      </c>
      <c r="CO727" s="19">
        <v>122.9</v>
      </c>
      <c r="CP727" s="19">
        <v>123.1</v>
      </c>
      <c r="CQ727" s="19">
        <v>122.5</v>
      </c>
      <c r="CR727" s="19">
        <v>122.5</v>
      </c>
      <c r="CS727" s="19">
        <v>122.4</v>
      </c>
      <c r="CT727" s="19">
        <v>120.7</v>
      </c>
      <c r="CU727" s="19">
        <v>121.8</v>
      </c>
      <c r="CV727" s="19">
        <v>121.8</v>
      </c>
      <c r="CW727" s="19">
        <v>123.9</v>
      </c>
      <c r="CX727" s="19">
        <v>121.8</v>
      </c>
      <c r="CY727" s="19">
        <v>122.8</v>
      </c>
      <c r="CZ727" s="19">
        <v>125.1</v>
      </c>
      <c r="DA727" s="19">
        <v>125.5</v>
      </c>
      <c r="DB727" s="19">
        <v>127.4</v>
      </c>
      <c r="DC727" s="19">
        <v>126.5</v>
      </c>
      <c r="DD727" s="19">
        <v>127.5</v>
      </c>
      <c r="DE727" s="19">
        <v>124.7</v>
      </c>
      <c r="DF727" s="19">
        <v>122.8</v>
      </c>
      <c r="DG727" s="19">
        <v>124.9</v>
      </c>
      <c r="DH727" s="19">
        <v>125</v>
      </c>
      <c r="DI727" s="19">
        <v>126</v>
      </c>
      <c r="DJ727" s="19">
        <v>125.3</v>
      </c>
      <c r="DK727" s="19">
        <v>125.8</v>
      </c>
      <c r="DL727" s="19">
        <v>126.2</v>
      </c>
      <c r="DM727" s="19">
        <v>125.9</v>
      </c>
      <c r="DN727" s="19">
        <v>127.5</v>
      </c>
      <c r="DO727" s="19">
        <v>129.1</v>
      </c>
      <c r="DP727" s="19">
        <v>126.9</v>
      </c>
      <c r="DQ727" s="19">
        <v>127.9</v>
      </c>
      <c r="DR727" s="19">
        <v>128.69999999999999</v>
      </c>
      <c r="DS727" s="19">
        <v>129.4</v>
      </c>
      <c r="DT727" s="19">
        <v>128.6</v>
      </c>
      <c r="DU727" s="19">
        <v>131.30000000000001</v>
      </c>
      <c r="DV727" s="19">
        <v>131.1</v>
      </c>
      <c r="DW727" s="19">
        <v>133.6</v>
      </c>
    </row>
    <row r="728" spans="1:127">
      <c r="A728" s="17" t="s">
        <v>2049</v>
      </c>
      <c r="B728" s="17" t="s">
        <v>2050</v>
      </c>
      <c r="C728" s="18">
        <v>2.5999999999999998E-4</v>
      </c>
      <c r="D728" s="19">
        <v>104.4</v>
      </c>
      <c r="E728" s="19">
        <v>104.6</v>
      </c>
      <c r="F728" s="19">
        <v>104.2</v>
      </c>
      <c r="G728" s="19">
        <v>105.1</v>
      </c>
      <c r="H728" s="19">
        <v>105.5</v>
      </c>
      <c r="I728" s="19">
        <v>104.8</v>
      </c>
      <c r="J728" s="19">
        <v>107.8</v>
      </c>
      <c r="K728" s="19">
        <v>109.3</v>
      </c>
      <c r="L728" s="19">
        <v>105.3</v>
      </c>
      <c r="M728" s="19">
        <v>107.8</v>
      </c>
      <c r="N728" s="19">
        <v>106.7</v>
      </c>
      <c r="O728" s="19">
        <v>106.7</v>
      </c>
      <c r="P728" s="19">
        <v>109.9</v>
      </c>
      <c r="Q728" s="19">
        <v>109.5</v>
      </c>
      <c r="R728" s="19">
        <v>107.1</v>
      </c>
      <c r="S728" s="19">
        <v>107.2</v>
      </c>
      <c r="T728" s="19">
        <v>108.4</v>
      </c>
      <c r="U728" s="19">
        <v>108.8</v>
      </c>
      <c r="V728" s="19">
        <v>107.4</v>
      </c>
      <c r="W728" s="19">
        <v>110.3</v>
      </c>
      <c r="X728" s="19">
        <v>110.1</v>
      </c>
      <c r="Y728" s="19">
        <v>110.6</v>
      </c>
      <c r="Z728" s="19">
        <v>110.5</v>
      </c>
      <c r="AA728" s="19">
        <v>110.9</v>
      </c>
      <c r="AB728" s="19">
        <v>113.7</v>
      </c>
      <c r="AC728" s="19">
        <v>112.9</v>
      </c>
      <c r="AD728" s="19">
        <v>113.5</v>
      </c>
      <c r="AE728" s="19">
        <v>112.9</v>
      </c>
      <c r="AF728" s="19">
        <v>112.7</v>
      </c>
      <c r="AG728" s="19">
        <v>111.8</v>
      </c>
      <c r="AH728" s="19">
        <v>112.9</v>
      </c>
      <c r="AI728" s="19">
        <v>112.7</v>
      </c>
      <c r="AJ728" s="19">
        <v>114.5</v>
      </c>
      <c r="AK728" s="19">
        <v>116.9</v>
      </c>
      <c r="AL728" s="19">
        <v>116.7</v>
      </c>
      <c r="AM728" s="19">
        <v>116.6</v>
      </c>
      <c r="AN728" s="19">
        <v>117</v>
      </c>
      <c r="AO728" s="19">
        <v>117.3</v>
      </c>
      <c r="AP728" s="19">
        <v>115.4</v>
      </c>
      <c r="AQ728" s="19">
        <v>115.8</v>
      </c>
      <c r="AR728" s="19">
        <v>115.5</v>
      </c>
      <c r="AS728" s="19">
        <v>114.1</v>
      </c>
      <c r="AT728" s="19">
        <v>111.4</v>
      </c>
      <c r="AU728" s="19">
        <v>115.7</v>
      </c>
      <c r="AV728" s="19">
        <v>115.9</v>
      </c>
      <c r="AW728" s="19">
        <v>115.7</v>
      </c>
      <c r="AX728" s="19">
        <v>114.8</v>
      </c>
      <c r="AY728" s="19">
        <v>113.6</v>
      </c>
      <c r="AZ728" s="19">
        <v>114.1</v>
      </c>
      <c r="BA728" s="19">
        <v>113.7</v>
      </c>
      <c r="BB728" s="19">
        <v>113.7</v>
      </c>
      <c r="BC728" s="19">
        <v>115.2</v>
      </c>
      <c r="BD728" s="19">
        <v>115.4</v>
      </c>
      <c r="BE728" s="19">
        <v>115.6</v>
      </c>
      <c r="BF728" s="19">
        <v>117.7</v>
      </c>
      <c r="BG728" s="19">
        <v>116.9</v>
      </c>
      <c r="BH728" s="19">
        <v>117.8</v>
      </c>
      <c r="BI728" s="19">
        <v>119.1</v>
      </c>
      <c r="BJ728" s="19">
        <v>119.8</v>
      </c>
      <c r="BK728" s="19">
        <v>120.9</v>
      </c>
      <c r="BL728" s="19">
        <v>120.4</v>
      </c>
      <c r="BM728" s="19">
        <v>118.7</v>
      </c>
      <c r="BN728" s="19">
        <v>119</v>
      </c>
      <c r="BO728" s="19">
        <v>119.9</v>
      </c>
      <c r="BP728" s="19">
        <v>119.7</v>
      </c>
      <c r="BQ728" s="19">
        <v>119</v>
      </c>
      <c r="BR728" s="19">
        <v>119.1</v>
      </c>
      <c r="BS728" s="19">
        <v>118.5</v>
      </c>
      <c r="BT728" s="19">
        <v>118.8</v>
      </c>
      <c r="BU728" s="19">
        <v>118.7</v>
      </c>
      <c r="BV728" s="19">
        <v>120.6</v>
      </c>
      <c r="BW728" s="19">
        <v>119</v>
      </c>
      <c r="BX728" s="19">
        <v>121.1</v>
      </c>
      <c r="BY728" s="19">
        <v>122</v>
      </c>
      <c r="BZ728" s="19">
        <v>121.1</v>
      </c>
      <c r="CA728" s="19">
        <v>122.4</v>
      </c>
      <c r="CB728" s="19">
        <v>124.1</v>
      </c>
      <c r="CC728" s="19">
        <v>120.4</v>
      </c>
      <c r="CD728" s="19">
        <v>120.4</v>
      </c>
      <c r="CE728" s="19">
        <v>121.2</v>
      </c>
      <c r="CF728" s="19">
        <v>119</v>
      </c>
      <c r="CG728" s="19">
        <v>118.5</v>
      </c>
      <c r="CH728" s="19">
        <v>116.5</v>
      </c>
      <c r="CI728" s="19">
        <v>117.6</v>
      </c>
      <c r="CJ728" s="19">
        <v>116.5</v>
      </c>
      <c r="CK728" s="19">
        <v>117.3</v>
      </c>
      <c r="CL728" s="19">
        <v>115.8</v>
      </c>
      <c r="CM728" s="19">
        <v>114.2</v>
      </c>
      <c r="CN728" s="19">
        <v>113.2</v>
      </c>
      <c r="CO728" s="19">
        <v>115.5</v>
      </c>
      <c r="CP728" s="19">
        <v>115.3</v>
      </c>
      <c r="CQ728" s="19">
        <v>118.4</v>
      </c>
      <c r="CR728" s="19">
        <v>118.5</v>
      </c>
      <c r="CS728" s="19">
        <v>117.1</v>
      </c>
      <c r="CT728" s="19">
        <v>114.1</v>
      </c>
      <c r="CU728" s="19">
        <v>114.4</v>
      </c>
      <c r="CV728" s="19">
        <v>114.3</v>
      </c>
      <c r="CW728" s="19">
        <v>113.6</v>
      </c>
      <c r="CX728" s="19">
        <v>113.6</v>
      </c>
      <c r="CY728" s="19">
        <v>113.9</v>
      </c>
      <c r="CZ728" s="19">
        <v>115.6</v>
      </c>
      <c r="DA728" s="19">
        <v>115.3</v>
      </c>
      <c r="DB728" s="19">
        <v>114.9</v>
      </c>
      <c r="DC728" s="19">
        <v>115.6</v>
      </c>
      <c r="DD728" s="19">
        <v>117.6</v>
      </c>
      <c r="DE728" s="19">
        <v>119.1</v>
      </c>
      <c r="DF728" s="19">
        <v>122.2</v>
      </c>
      <c r="DG728" s="19">
        <v>120.8</v>
      </c>
      <c r="DH728" s="19">
        <v>121.7</v>
      </c>
      <c r="DI728" s="19">
        <v>122</v>
      </c>
      <c r="DJ728" s="19">
        <v>121.1</v>
      </c>
      <c r="DK728" s="19">
        <v>121.1</v>
      </c>
      <c r="DL728" s="19">
        <v>121</v>
      </c>
      <c r="DM728" s="19">
        <v>121.5</v>
      </c>
      <c r="DN728" s="19">
        <v>121.4</v>
      </c>
      <c r="DO728" s="19">
        <v>122.9</v>
      </c>
      <c r="DP728" s="19">
        <v>121.9</v>
      </c>
      <c r="DQ728" s="19">
        <v>121.5</v>
      </c>
      <c r="DR728" s="19">
        <v>120.2</v>
      </c>
      <c r="DS728" s="19">
        <v>122.9</v>
      </c>
      <c r="DT728" s="19">
        <v>123.2</v>
      </c>
      <c r="DU728" s="19">
        <v>123.7</v>
      </c>
      <c r="DV728" s="19">
        <v>124.3</v>
      </c>
      <c r="DW728" s="19">
        <v>124.4</v>
      </c>
    </row>
    <row r="729" spans="1:127">
      <c r="A729" s="17" t="s">
        <v>2051</v>
      </c>
      <c r="B729" s="17" t="s">
        <v>2052</v>
      </c>
      <c r="C729" s="18">
        <v>4.0169999999999997E-2</v>
      </c>
      <c r="D729" s="19">
        <v>100.2</v>
      </c>
      <c r="E729" s="19">
        <v>100.2</v>
      </c>
      <c r="F729" s="19">
        <v>100.2</v>
      </c>
      <c r="G729" s="19">
        <v>100.2</v>
      </c>
      <c r="H729" s="19">
        <v>100.2</v>
      </c>
      <c r="I729" s="19">
        <v>100.2</v>
      </c>
      <c r="J729" s="19">
        <v>100.2</v>
      </c>
      <c r="K729" s="19">
        <v>100.2</v>
      </c>
      <c r="L729" s="19">
        <v>100.2</v>
      </c>
      <c r="M729" s="19">
        <v>100.2</v>
      </c>
      <c r="N729" s="19">
        <v>100.2</v>
      </c>
      <c r="O729" s="19">
        <v>100.2</v>
      </c>
      <c r="P729" s="19">
        <v>100.2</v>
      </c>
      <c r="Q729" s="19">
        <v>100.2</v>
      </c>
      <c r="R729" s="19">
        <v>100.2</v>
      </c>
      <c r="S729" s="19">
        <v>100.2</v>
      </c>
      <c r="T729" s="19">
        <v>100.2</v>
      </c>
      <c r="U729" s="19">
        <v>100.2</v>
      </c>
      <c r="V729" s="19">
        <v>100.2</v>
      </c>
      <c r="W729" s="19">
        <v>100.2</v>
      </c>
      <c r="X729" s="19">
        <v>100.2</v>
      </c>
      <c r="Y729" s="19">
        <v>100.2</v>
      </c>
      <c r="Z729" s="19">
        <v>100.2</v>
      </c>
      <c r="AA729" s="19">
        <v>100.2</v>
      </c>
      <c r="AB729" s="19">
        <v>100.2</v>
      </c>
      <c r="AC729" s="19">
        <v>100.2</v>
      </c>
      <c r="AD729" s="19">
        <v>100.2</v>
      </c>
      <c r="AE729" s="19">
        <v>100.2</v>
      </c>
      <c r="AF729" s="19">
        <v>100.2</v>
      </c>
      <c r="AG729" s="19">
        <v>100.2</v>
      </c>
      <c r="AH729" s="19">
        <v>100.2</v>
      </c>
      <c r="AI729" s="19">
        <v>100.2</v>
      </c>
      <c r="AJ729" s="19">
        <v>100.2</v>
      </c>
      <c r="AK729" s="19">
        <v>100.2</v>
      </c>
      <c r="AL729" s="19">
        <v>100.2</v>
      </c>
      <c r="AM729" s="19">
        <v>100.2</v>
      </c>
      <c r="AN729" s="19">
        <v>100.2</v>
      </c>
      <c r="AO729" s="19">
        <v>100.2</v>
      </c>
      <c r="AP729" s="19">
        <v>100.2</v>
      </c>
      <c r="AQ729" s="19">
        <v>100.2</v>
      </c>
      <c r="AR729" s="19">
        <v>103.2</v>
      </c>
      <c r="AS729" s="19">
        <v>103.2</v>
      </c>
      <c r="AT729" s="19">
        <v>104.2</v>
      </c>
      <c r="AU729" s="19">
        <v>104.2</v>
      </c>
      <c r="AV729" s="19">
        <v>104.2</v>
      </c>
      <c r="AW729" s="19">
        <v>104.2</v>
      </c>
      <c r="AX729" s="19">
        <v>104.2</v>
      </c>
      <c r="AY729" s="19">
        <v>104.2</v>
      </c>
      <c r="AZ729" s="19">
        <v>105.2</v>
      </c>
      <c r="BA729" s="19">
        <v>105.2</v>
      </c>
      <c r="BB729" s="19">
        <v>105.2</v>
      </c>
      <c r="BC729" s="19">
        <v>105.2</v>
      </c>
      <c r="BD729" s="19">
        <v>105.2</v>
      </c>
      <c r="BE729" s="19">
        <v>105.2</v>
      </c>
      <c r="BF729" s="19">
        <v>105.2</v>
      </c>
      <c r="BG729" s="19">
        <v>105.2</v>
      </c>
      <c r="BH729" s="19">
        <v>105.2</v>
      </c>
      <c r="BI729" s="19">
        <v>105.2</v>
      </c>
      <c r="BJ729" s="19">
        <v>105.2</v>
      </c>
      <c r="BK729" s="19">
        <v>105.2</v>
      </c>
      <c r="BL729" s="19">
        <v>105.2</v>
      </c>
      <c r="BM729" s="19">
        <v>105.2</v>
      </c>
      <c r="BN729" s="19">
        <v>105.2</v>
      </c>
      <c r="BO729" s="19">
        <v>105.2</v>
      </c>
      <c r="BP729" s="19">
        <v>105.2</v>
      </c>
      <c r="BQ729" s="19">
        <v>105.2</v>
      </c>
      <c r="BR729" s="19">
        <v>105.2</v>
      </c>
      <c r="BS729" s="19">
        <v>105.2</v>
      </c>
      <c r="BT729" s="19">
        <v>105.2</v>
      </c>
      <c r="BU729" s="19">
        <v>107.5</v>
      </c>
      <c r="BV729" s="19">
        <v>107.7</v>
      </c>
      <c r="BW729" s="19">
        <v>108.2</v>
      </c>
      <c r="BX729" s="19">
        <v>110</v>
      </c>
      <c r="BY729" s="19">
        <v>109.4</v>
      </c>
      <c r="BZ729" s="19">
        <v>111.3</v>
      </c>
      <c r="CA729" s="19">
        <v>110.1</v>
      </c>
      <c r="CB729" s="19">
        <v>110.1</v>
      </c>
      <c r="CC729" s="19">
        <v>110.1</v>
      </c>
      <c r="CD729" s="19">
        <v>110.1</v>
      </c>
      <c r="CE729" s="19">
        <v>110.1</v>
      </c>
      <c r="CF729" s="19">
        <v>110.1</v>
      </c>
      <c r="CG729" s="19">
        <v>110.1</v>
      </c>
      <c r="CH729" s="19">
        <v>110.1</v>
      </c>
      <c r="CI729" s="19">
        <v>110.1</v>
      </c>
      <c r="CJ729" s="19">
        <v>113.1</v>
      </c>
      <c r="CK729" s="19">
        <v>113.1</v>
      </c>
      <c r="CL729" s="19">
        <v>113.1</v>
      </c>
      <c r="CM729" s="19">
        <v>113.1</v>
      </c>
      <c r="CN729" s="19">
        <v>113.1</v>
      </c>
      <c r="CO729" s="19">
        <v>113.1</v>
      </c>
      <c r="CP729" s="19">
        <v>113.1</v>
      </c>
      <c r="CQ729" s="19">
        <v>113.1</v>
      </c>
      <c r="CR729" s="19">
        <v>113.1</v>
      </c>
      <c r="CS729" s="19">
        <v>113.1</v>
      </c>
      <c r="CT729" s="19">
        <v>113.1</v>
      </c>
      <c r="CU729" s="19">
        <v>113.1</v>
      </c>
      <c r="CV729" s="19">
        <v>113.1</v>
      </c>
      <c r="CW729" s="19">
        <v>113.1</v>
      </c>
      <c r="CX729" s="19">
        <v>113.1</v>
      </c>
      <c r="CY729" s="19">
        <v>113.1</v>
      </c>
      <c r="CZ729" s="19">
        <v>113.1</v>
      </c>
      <c r="DA729" s="19">
        <v>115</v>
      </c>
      <c r="DB729" s="19">
        <v>115</v>
      </c>
      <c r="DC729" s="19">
        <v>115</v>
      </c>
      <c r="DD729" s="19">
        <v>115</v>
      </c>
      <c r="DE729" s="19">
        <v>115</v>
      </c>
      <c r="DF729" s="19">
        <v>115</v>
      </c>
      <c r="DG729" s="19">
        <v>115</v>
      </c>
      <c r="DH729" s="19">
        <v>115</v>
      </c>
      <c r="DI729" s="19">
        <v>115</v>
      </c>
      <c r="DJ729" s="19">
        <v>115</v>
      </c>
      <c r="DK729" s="19">
        <v>115</v>
      </c>
      <c r="DL729" s="19">
        <v>115</v>
      </c>
      <c r="DM729" s="19">
        <v>115</v>
      </c>
      <c r="DN729" s="19">
        <v>115</v>
      </c>
      <c r="DO729" s="19">
        <v>115</v>
      </c>
      <c r="DP729" s="19">
        <v>115</v>
      </c>
      <c r="DQ729" s="19">
        <v>115</v>
      </c>
      <c r="DR729" s="19">
        <v>118.8</v>
      </c>
      <c r="DS729" s="19">
        <v>118.8</v>
      </c>
      <c r="DT729" s="19">
        <v>118.8</v>
      </c>
      <c r="DU729" s="19">
        <v>118.8</v>
      </c>
      <c r="DV729" s="19">
        <v>118.8</v>
      </c>
      <c r="DW729" s="19">
        <v>118.8</v>
      </c>
    </row>
    <row r="730" spans="1:127">
      <c r="A730" s="17" t="s">
        <v>2053</v>
      </c>
      <c r="B730" s="17" t="s">
        <v>2054</v>
      </c>
      <c r="C730" s="18">
        <v>7.6899999999999996E-2</v>
      </c>
      <c r="D730" s="19">
        <v>110.2</v>
      </c>
      <c r="E730" s="19">
        <v>110.2</v>
      </c>
      <c r="F730" s="19">
        <v>110.3</v>
      </c>
      <c r="G730" s="19">
        <v>110.6</v>
      </c>
      <c r="H730" s="19">
        <v>112.2</v>
      </c>
      <c r="I730" s="19">
        <v>115.7</v>
      </c>
      <c r="J730" s="19">
        <v>111.1</v>
      </c>
      <c r="K730" s="19">
        <v>111.5</v>
      </c>
      <c r="L730" s="19">
        <v>110.9</v>
      </c>
      <c r="M730" s="19">
        <v>107.8</v>
      </c>
      <c r="N730" s="19">
        <v>107.7</v>
      </c>
      <c r="O730" s="19">
        <v>107.2</v>
      </c>
      <c r="P730" s="19">
        <v>108.5</v>
      </c>
      <c r="Q730" s="19">
        <v>109.1</v>
      </c>
      <c r="R730" s="19">
        <v>110</v>
      </c>
      <c r="S730" s="19">
        <v>110</v>
      </c>
      <c r="T730" s="19">
        <v>110</v>
      </c>
      <c r="U730" s="19">
        <v>110.1</v>
      </c>
      <c r="V730" s="19">
        <v>111.2</v>
      </c>
      <c r="W730" s="19">
        <v>111.4</v>
      </c>
      <c r="X730" s="19">
        <v>109.8</v>
      </c>
      <c r="Y730" s="19">
        <v>109.8</v>
      </c>
      <c r="Z730" s="19">
        <v>110.7</v>
      </c>
      <c r="AA730" s="19">
        <v>110.6</v>
      </c>
      <c r="AB730" s="19">
        <v>113.1</v>
      </c>
      <c r="AC730" s="19">
        <v>111.6</v>
      </c>
      <c r="AD730" s="19">
        <v>113</v>
      </c>
      <c r="AE730" s="19">
        <v>114.3</v>
      </c>
      <c r="AF730" s="19">
        <v>114.8</v>
      </c>
      <c r="AG730" s="19">
        <v>117.9</v>
      </c>
      <c r="AH730" s="19">
        <v>118</v>
      </c>
      <c r="AI730" s="19">
        <v>117.9</v>
      </c>
      <c r="AJ730" s="19">
        <v>116.5</v>
      </c>
      <c r="AK730" s="19">
        <v>118.9</v>
      </c>
      <c r="AL730" s="19">
        <v>118.9</v>
      </c>
      <c r="AM730" s="19">
        <v>118.9</v>
      </c>
      <c r="AN730" s="19">
        <v>119</v>
      </c>
      <c r="AO730" s="19">
        <v>121.4</v>
      </c>
      <c r="AP730" s="19">
        <v>119</v>
      </c>
      <c r="AQ730" s="19">
        <v>116.8</v>
      </c>
      <c r="AR730" s="19">
        <v>116.6</v>
      </c>
      <c r="AS730" s="19">
        <v>116.5</v>
      </c>
      <c r="AT730" s="19">
        <v>117.1</v>
      </c>
      <c r="AU730" s="19">
        <v>116.8</v>
      </c>
      <c r="AV730" s="19">
        <v>116.8</v>
      </c>
      <c r="AW730" s="19">
        <v>116.6</v>
      </c>
      <c r="AX730" s="19">
        <v>116.6</v>
      </c>
      <c r="AY730" s="19">
        <v>115.9</v>
      </c>
      <c r="AZ730" s="19">
        <v>115.9</v>
      </c>
      <c r="BA730" s="19">
        <v>116</v>
      </c>
      <c r="BB730" s="19">
        <v>115.9</v>
      </c>
      <c r="BC730" s="19">
        <v>115.7</v>
      </c>
      <c r="BD730" s="19">
        <v>115.5</v>
      </c>
      <c r="BE730" s="19">
        <v>114.9</v>
      </c>
      <c r="BF730" s="19">
        <v>115.5</v>
      </c>
      <c r="BG730" s="19">
        <v>115.4</v>
      </c>
      <c r="BH730" s="19">
        <v>116.6</v>
      </c>
      <c r="BI730" s="19">
        <v>116.6</v>
      </c>
      <c r="BJ730" s="19">
        <v>116.6</v>
      </c>
      <c r="BK730" s="19">
        <v>116.5</v>
      </c>
      <c r="BL730" s="19">
        <v>116.4</v>
      </c>
      <c r="BM730" s="19">
        <v>116.4</v>
      </c>
      <c r="BN730" s="19">
        <v>116.4</v>
      </c>
      <c r="BO730" s="19">
        <v>117.7</v>
      </c>
      <c r="BP730" s="19">
        <v>117.6</v>
      </c>
      <c r="BQ730" s="19">
        <v>117.8</v>
      </c>
      <c r="BR730" s="19">
        <v>117.8</v>
      </c>
      <c r="BS730" s="19">
        <v>117.8</v>
      </c>
      <c r="BT730" s="19">
        <v>117.8</v>
      </c>
      <c r="BU730" s="19">
        <v>117.8</v>
      </c>
      <c r="BV730" s="19">
        <v>117.8</v>
      </c>
      <c r="BW730" s="19">
        <v>117.9</v>
      </c>
      <c r="BX730" s="19">
        <v>117.9</v>
      </c>
      <c r="BY730" s="19">
        <v>118.9</v>
      </c>
      <c r="BZ730" s="19">
        <v>119.3</v>
      </c>
      <c r="CA730" s="19">
        <v>119.7</v>
      </c>
      <c r="CB730" s="19">
        <v>120.9</v>
      </c>
      <c r="CC730" s="19">
        <v>120.9</v>
      </c>
      <c r="CD730" s="19">
        <v>120.9</v>
      </c>
      <c r="CE730" s="19">
        <v>121</v>
      </c>
      <c r="CF730" s="19">
        <v>121.3</v>
      </c>
      <c r="CG730" s="19">
        <v>121.3</v>
      </c>
      <c r="CH730" s="19">
        <v>121.3</v>
      </c>
      <c r="CI730" s="19">
        <v>121.3</v>
      </c>
      <c r="CJ730" s="19">
        <v>121.6</v>
      </c>
      <c r="CK730" s="19">
        <v>121.6</v>
      </c>
      <c r="CL730" s="19">
        <v>121.6</v>
      </c>
      <c r="CM730" s="19">
        <v>121.9</v>
      </c>
      <c r="CN730" s="19">
        <v>122.2</v>
      </c>
      <c r="CO730" s="19">
        <v>122.2</v>
      </c>
      <c r="CP730" s="19">
        <v>122.2</v>
      </c>
      <c r="CQ730" s="19">
        <v>122.2</v>
      </c>
      <c r="CR730" s="19">
        <v>122.5</v>
      </c>
      <c r="CS730" s="19">
        <v>122.5</v>
      </c>
      <c r="CT730" s="19">
        <v>122.5</v>
      </c>
      <c r="CU730" s="19">
        <v>122.5</v>
      </c>
      <c r="CV730" s="19">
        <v>122.5</v>
      </c>
      <c r="CW730" s="19">
        <v>116.4</v>
      </c>
      <c r="CX730" s="19">
        <v>116.3</v>
      </c>
      <c r="CY730" s="19">
        <v>116.5</v>
      </c>
      <c r="CZ730" s="19">
        <v>119.3</v>
      </c>
      <c r="DA730" s="19">
        <v>119.3</v>
      </c>
      <c r="DB730" s="19">
        <v>119.3</v>
      </c>
      <c r="DC730" s="19">
        <v>119.3</v>
      </c>
      <c r="DD730" s="19">
        <v>120.1</v>
      </c>
      <c r="DE730" s="19">
        <v>120.2</v>
      </c>
      <c r="DF730" s="19">
        <v>120</v>
      </c>
      <c r="DG730" s="19">
        <v>120.6</v>
      </c>
      <c r="DH730" s="19">
        <v>120.4</v>
      </c>
      <c r="DI730" s="19">
        <v>120.1</v>
      </c>
      <c r="DJ730" s="19">
        <v>120.2</v>
      </c>
      <c r="DK730" s="19">
        <v>120.1</v>
      </c>
      <c r="DL730" s="19">
        <v>121.1</v>
      </c>
      <c r="DM730" s="19">
        <v>120.9</v>
      </c>
      <c r="DN730" s="19">
        <v>121.3</v>
      </c>
      <c r="DO730" s="19">
        <v>125.4</v>
      </c>
      <c r="DP730" s="19">
        <v>125.2</v>
      </c>
      <c r="DQ730" s="19">
        <v>125.9</v>
      </c>
      <c r="DR730" s="19">
        <v>126</v>
      </c>
      <c r="DS730" s="19">
        <v>126</v>
      </c>
      <c r="DT730" s="19">
        <v>127.3</v>
      </c>
      <c r="DU730" s="19">
        <v>127.9</v>
      </c>
      <c r="DV730" s="19">
        <v>129.19999999999999</v>
      </c>
      <c r="DW730" s="19">
        <v>128.9</v>
      </c>
    </row>
    <row r="731" spans="1:127">
      <c r="A731" s="17" t="s">
        <v>2055</v>
      </c>
      <c r="B731" s="17" t="s">
        <v>2056</v>
      </c>
      <c r="C731" s="18">
        <v>0.55183000000000004</v>
      </c>
      <c r="D731" s="19">
        <v>106.2</v>
      </c>
      <c r="E731" s="19">
        <v>99.9</v>
      </c>
      <c r="F731" s="19">
        <v>100.4</v>
      </c>
      <c r="G731" s="19">
        <v>100.5</v>
      </c>
      <c r="H731" s="19">
        <v>98.5</v>
      </c>
      <c r="I731" s="19">
        <v>106.7</v>
      </c>
      <c r="J731" s="19">
        <v>105</v>
      </c>
      <c r="K731" s="19">
        <v>106</v>
      </c>
      <c r="L731" s="19">
        <v>97.2</v>
      </c>
      <c r="M731" s="19">
        <v>101.6</v>
      </c>
      <c r="N731" s="19">
        <v>101.9</v>
      </c>
      <c r="O731" s="19">
        <v>101.8</v>
      </c>
      <c r="P731" s="19">
        <v>102.4</v>
      </c>
      <c r="Q731" s="19">
        <v>104.6</v>
      </c>
      <c r="R731" s="19">
        <v>102.7</v>
      </c>
      <c r="S731" s="19">
        <v>103</v>
      </c>
      <c r="T731" s="19">
        <v>110.5</v>
      </c>
      <c r="U731" s="19">
        <v>110.5</v>
      </c>
      <c r="V731" s="19">
        <v>110.2</v>
      </c>
      <c r="W731" s="19">
        <v>110</v>
      </c>
      <c r="X731" s="19">
        <v>109.9</v>
      </c>
      <c r="Y731" s="19">
        <v>108.7</v>
      </c>
      <c r="Z731" s="19">
        <v>110.9</v>
      </c>
      <c r="AA731" s="19">
        <v>111.4</v>
      </c>
      <c r="AB731" s="19">
        <v>111.8</v>
      </c>
      <c r="AC731" s="19">
        <v>113.1</v>
      </c>
      <c r="AD731" s="19">
        <v>114.6</v>
      </c>
      <c r="AE731" s="19">
        <v>106.4</v>
      </c>
      <c r="AF731" s="19">
        <v>105.4</v>
      </c>
      <c r="AG731" s="19">
        <v>105.5</v>
      </c>
      <c r="AH731" s="19">
        <v>111.3</v>
      </c>
      <c r="AI731" s="19">
        <v>107.8</v>
      </c>
      <c r="AJ731" s="19">
        <v>107.7</v>
      </c>
      <c r="AK731" s="19">
        <v>107.5</v>
      </c>
      <c r="AL731" s="19">
        <v>107.5</v>
      </c>
      <c r="AM731" s="19">
        <v>106.6</v>
      </c>
      <c r="AN731" s="19">
        <v>106.7</v>
      </c>
      <c r="AO731" s="19">
        <v>111.2</v>
      </c>
      <c r="AP731" s="19">
        <v>116.4</v>
      </c>
      <c r="AQ731" s="19">
        <v>107.2</v>
      </c>
      <c r="AR731" s="19">
        <v>106.6</v>
      </c>
      <c r="AS731" s="19">
        <v>106</v>
      </c>
      <c r="AT731" s="19">
        <v>105.9</v>
      </c>
      <c r="AU731" s="19">
        <v>106.3</v>
      </c>
      <c r="AV731" s="19">
        <v>106.1</v>
      </c>
      <c r="AW731" s="19">
        <v>106.4</v>
      </c>
      <c r="AX731" s="19">
        <v>106.4</v>
      </c>
      <c r="AY731" s="19">
        <v>106.4</v>
      </c>
      <c r="AZ731" s="19">
        <v>106.1</v>
      </c>
      <c r="BA731" s="19">
        <v>106.1</v>
      </c>
      <c r="BB731" s="19">
        <v>106.2</v>
      </c>
      <c r="BC731" s="19">
        <v>106</v>
      </c>
      <c r="BD731" s="19">
        <v>106.4</v>
      </c>
      <c r="BE731" s="19">
        <v>105.9</v>
      </c>
      <c r="BF731" s="19">
        <v>105.9</v>
      </c>
      <c r="BG731" s="19">
        <v>107.7</v>
      </c>
      <c r="BH731" s="19">
        <v>107.7</v>
      </c>
      <c r="BI731" s="19">
        <v>107.8</v>
      </c>
      <c r="BJ731" s="19">
        <v>106.4</v>
      </c>
      <c r="BK731" s="19">
        <v>107.5</v>
      </c>
      <c r="BL731" s="19">
        <v>107.5</v>
      </c>
      <c r="BM731" s="19">
        <v>107.9</v>
      </c>
      <c r="BN731" s="19">
        <v>108.2</v>
      </c>
      <c r="BO731" s="19">
        <v>108.5</v>
      </c>
      <c r="BP731" s="19">
        <v>107.2</v>
      </c>
      <c r="BQ731" s="19">
        <v>107.9</v>
      </c>
      <c r="BR731" s="19">
        <v>108.3</v>
      </c>
      <c r="BS731" s="19">
        <v>108.7</v>
      </c>
      <c r="BT731" s="19">
        <v>109</v>
      </c>
      <c r="BU731" s="19">
        <v>110.2</v>
      </c>
      <c r="BV731" s="19">
        <v>109.7</v>
      </c>
      <c r="BW731" s="19">
        <v>109.5</v>
      </c>
      <c r="BX731" s="19">
        <v>108.8</v>
      </c>
      <c r="BY731" s="19">
        <v>108.7</v>
      </c>
      <c r="BZ731" s="19">
        <v>109.1</v>
      </c>
      <c r="CA731" s="19">
        <v>109</v>
      </c>
      <c r="CB731" s="19">
        <v>107.1</v>
      </c>
      <c r="CC731" s="19">
        <v>108.5</v>
      </c>
      <c r="CD731" s="19">
        <v>109</v>
      </c>
      <c r="CE731" s="19">
        <v>108.9</v>
      </c>
      <c r="CF731" s="19">
        <v>109.2</v>
      </c>
      <c r="CG731" s="19">
        <v>109.5</v>
      </c>
      <c r="CH731" s="19">
        <v>109.9</v>
      </c>
      <c r="CI731" s="19">
        <v>109.3</v>
      </c>
      <c r="CJ731" s="19">
        <v>110.1</v>
      </c>
      <c r="CK731" s="19">
        <v>110.1</v>
      </c>
      <c r="CL731" s="19">
        <v>111.6</v>
      </c>
      <c r="CM731" s="19">
        <v>112.3</v>
      </c>
      <c r="CN731" s="19">
        <v>111.5</v>
      </c>
      <c r="CO731" s="19">
        <v>111.7</v>
      </c>
      <c r="CP731" s="19">
        <v>111</v>
      </c>
      <c r="CQ731" s="19">
        <v>111</v>
      </c>
      <c r="CR731" s="19">
        <v>111.2</v>
      </c>
      <c r="CS731" s="19">
        <v>112.3</v>
      </c>
      <c r="CT731" s="19">
        <v>111.8</v>
      </c>
      <c r="CU731" s="19">
        <v>110</v>
      </c>
      <c r="CV731" s="19">
        <v>111.9</v>
      </c>
      <c r="CW731" s="19">
        <v>109.8</v>
      </c>
      <c r="CX731" s="19">
        <v>111.1</v>
      </c>
      <c r="CY731" s="19">
        <v>110.8</v>
      </c>
      <c r="CZ731" s="19">
        <v>112.4</v>
      </c>
      <c r="DA731" s="19">
        <v>111</v>
      </c>
      <c r="DB731" s="19">
        <v>111</v>
      </c>
      <c r="DC731" s="19">
        <v>111.5</v>
      </c>
      <c r="DD731" s="19">
        <v>111.5</v>
      </c>
      <c r="DE731" s="19">
        <v>112.4</v>
      </c>
      <c r="DF731" s="19">
        <v>112.2</v>
      </c>
      <c r="DG731" s="19">
        <v>113.6</v>
      </c>
      <c r="DH731" s="19">
        <v>114.2</v>
      </c>
      <c r="DI731" s="19">
        <v>115</v>
      </c>
      <c r="DJ731" s="19">
        <v>113.9</v>
      </c>
      <c r="DK731" s="19">
        <v>114</v>
      </c>
      <c r="DL731" s="19">
        <v>114.9</v>
      </c>
      <c r="DM731" s="19">
        <v>114.6</v>
      </c>
      <c r="DN731" s="19">
        <v>115</v>
      </c>
      <c r="DO731" s="19">
        <v>116.1</v>
      </c>
      <c r="DP731" s="19">
        <v>116.4</v>
      </c>
      <c r="DQ731" s="19">
        <v>115.9</v>
      </c>
      <c r="DR731" s="19">
        <v>115.2</v>
      </c>
      <c r="DS731" s="19">
        <v>115.8</v>
      </c>
      <c r="DT731" s="19">
        <v>117.4</v>
      </c>
      <c r="DU731" s="19">
        <v>117.6</v>
      </c>
      <c r="DV731" s="19">
        <v>117.5</v>
      </c>
      <c r="DW731" s="19">
        <v>117.7</v>
      </c>
    </row>
    <row r="732" spans="1:127">
      <c r="A732" s="17" t="s">
        <v>2057</v>
      </c>
      <c r="B732" s="17" t="s">
        <v>2058</v>
      </c>
      <c r="C732" s="18">
        <v>2.7959999999999999E-2</v>
      </c>
      <c r="D732" s="19">
        <v>103.9</v>
      </c>
      <c r="E732" s="19">
        <v>103.8</v>
      </c>
      <c r="F732" s="19">
        <v>104.4</v>
      </c>
      <c r="G732" s="19">
        <v>109.8</v>
      </c>
      <c r="H732" s="19">
        <v>107.6</v>
      </c>
      <c r="I732" s="19">
        <v>107.5</v>
      </c>
      <c r="J732" s="19">
        <v>102.3</v>
      </c>
      <c r="K732" s="19">
        <v>105.5</v>
      </c>
      <c r="L732" s="19">
        <v>103.9</v>
      </c>
      <c r="M732" s="19">
        <v>105.8</v>
      </c>
      <c r="N732" s="19">
        <v>105</v>
      </c>
      <c r="O732" s="19">
        <v>106.8</v>
      </c>
      <c r="P732" s="19">
        <v>104.2</v>
      </c>
      <c r="Q732" s="19">
        <v>105.4</v>
      </c>
      <c r="R732" s="19">
        <v>103.5</v>
      </c>
      <c r="S732" s="19">
        <v>102.3</v>
      </c>
      <c r="T732" s="19">
        <v>100.3</v>
      </c>
      <c r="U732" s="19">
        <v>104.7</v>
      </c>
      <c r="V732" s="19">
        <v>105.1</v>
      </c>
      <c r="W732" s="19">
        <v>102.7</v>
      </c>
      <c r="X732" s="19">
        <v>104.3</v>
      </c>
      <c r="Y732" s="19">
        <v>103.3</v>
      </c>
      <c r="Z732" s="19">
        <v>102.5</v>
      </c>
      <c r="AA732" s="19">
        <v>103.6</v>
      </c>
      <c r="AB732" s="19">
        <v>102.6</v>
      </c>
      <c r="AC732" s="19">
        <v>101.4</v>
      </c>
      <c r="AD732" s="19">
        <v>105.5</v>
      </c>
      <c r="AE732" s="19">
        <v>105</v>
      </c>
      <c r="AF732" s="19">
        <v>105.2</v>
      </c>
      <c r="AG732" s="19">
        <v>105.4</v>
      </c>
      <c r="AH732" s="19">
        <v>104.2</v>
      </c>
      <c r="AI732" s="19">
        <v>105.1</v>
      </c>
      <c r="AJ732" s="19">
        <v>112</v>
      </c>
      <c r="AK732" s="19">
        <v>108</v>
      </c>
      <c r="AL732" s="19">
        <v>105.7</v>
      </c>
      <c r="AM732" s="19">
        <v>110</v>
      </c>
      <c r="AN732" s="19">
        <v>112.8</v>
      </c>
      <c r="AO732" s="19">
        <v>105.8</v>
      </c>
      <c r="AP732" s="19">
        <v>105.2</v>
      </c>
      <c r="AQ732" s="19">
        <v>106.6</v>
      </c>
      <c r="AR732" s="19">
        <v>110.5</v>
      </c>
      <c r="AS732" s="19">
        <v>106.7</v>
      </c>
      <c r="AT732" s="19">
        <v>108</v>
      </c>
      <c r="AU732" s="19">
        <v>107.5</v>
      </c>
      <c r="AV732" s="19">
        <v>107.5</v>
      </c>
      <c r="AW732" s="19">
        <v>107.5</v>
      </c>
      <c r="AX732" s="19">
        <v>107.5</v>
      </c>
      <c r="AY732" s="19">
        <v>107.5</v>
      </c>
      <c r="AZ732" s="19">
        <v>108.3</v>
      </c>
      <c r="BA732" s="19">
        <v>107</v>
      </c>
      <c r="BB732" s="19">
        <v>107.1</v>
      </c>
      <c r="BC732" s="19">
        <v>107.1</v>
      </c>
      <c r="BD732" s="19">
        <v>107.5</v>
      </c>
      <c r="BE732" s="19">
        <v>107.5</v>
      </c>
      <c r="BF732" s="19">
        <v>108.4</v>
      </c>
      <c r="BG732" s="19">
        <v>108.3</v>
      </c>
      <c r="BH732" s="19">
        <v>109.6</v>
      </c>
      <c r="BI732" s="19">
        <v>109.6</v>
      </c>
      <c r="BJ732" s="19">
        <v>109.6</v>
      </c>
      <c r="BK732" s="19">
        <v>109.8</v>
      </c>
      <c r="BL732" s="19">
        <v>110.2</v>
      </c>
      <c r="BM732" s="19">
        <v>110.5</v>
      </c>
      <c r="BN732" s="19">
        <v>110.3</v>
      </c>
      <c r="BO732" s="19">
        <v>109.5</v>
      </c>
      <c r="BP732" s="19">
        <v>109.7</v>
      </c>
      <c r="BQ732" s="19">
        <v>109.7</v>
      </c>
      <c r="BR732" s="19">
        <v>110.2</v>
      </c>
      <c r="BS732" s="19">
        <v>109.9</v>
      </c>
      <c r="BT732" s="19">
        <v>110.2</v>
      </c>
      <c r="BU732" s="19">
        <v>110.1</v>
      </c>
      <c r="BV732" s="19">
        <v>110.1</v>
      </c>
      <c r="BW732" s="19">
        <v>110.1</v>
      </c>
      <c r="BX732" s="19">
        <v>109.7</v>
      </c>
      <c r="BY732" s="19">
        <v>109.8</v>
      </c>
      <c r="BZ732" s="19">
        <v>110.2</v>
      </c>
      <c r="CA732" s="19">
        <v>110.5</v>
      </c>
      <c r="CB732" s="19">
        <v>111.7</v>
      </c>
      <c r="CC732" s="19">
        <v>112.2</v>
      </c>
      <c r="CD732" s="19">
        <v>111.4</v>
      </c>
      <c r="CE732" s="19">
        <v>112</v>
      </c>
      <c r="CF732" s="19">
        <v>112.1</v>
      </c>
      <c r="CG732" s="19">
        <v>113.4</v>
      </c>
      <c r="CH732" s="19">
        <v>113.4</v>
      </c>
      <c r="CI732" s="19">
        <v>113.3</v>
      </c>
      <c r="CJ732" s="19">
        <v>113</v>
      </c>
      <c r="CK732" s="19">
        <v>115.5</v>
      </c>
      <c r="CL732" s="19">
        <v>115.5</v>
      </c>
      <c r="CM732" s="19">
        <v>115.4</v>
      </c>
      <c r="CN732" s="19">
        <v>115.2</v>
      </c>
      <c r="CO732" s="19">
        <v>115</v>
      </c>
      <c r="CP732" s="19">
        <v>114.6</v>
      </c>
      <c r="CQ732" s="19">
        <v>114.7</v>
      </c>
      <c r="CR732" s="19">
        <v>114.9</v>
      </c>
      <c r="CS732" s="19">
        <v>115.1</v>
      </c>
      <c r="CT732" s="19">
        <v>115.1</v>
      </c>
      <c r="CU732" s="19">
        <v>115.1</v>
      </c>
      <c r="CV732" s="19">
        <v>115.1</v>
      </c>
      <c r="CW732" s="19">
        <v>115.5</v>
      </c>
      <c r="CX732" s="19">
        <v>114.3</v>
      </c>
      <c r="CY732" s="19">
        <v>115.5</v>
      </c>
      <c r="CZ732" s="19">
        <v>115.2</v>
      </c>
      <c r="DA732" s="19">
        <v>115.1</v>
      </c>
      <c r="DB732" s="19">
        <v>115.8</v>
      </c>
      <c r="DC732" s="19">
        <v>116.2</v>
      </c>
      <c r="DD732" s="19">
        <v>116.3</v>
      </c>
      <c r="DE732" s="19">
        <v>117.3</v>
      </c>
      <c r="DF732" s="19">
        <v>119.3</v>
      </c>
      <c r="DG732" s="19">
        <v>120.2</v>
      </c>
      <c r="DH732" s="19">
        <v>121.7</v>
      </c>
      <c r="DI732" s="19">
        <v>122.1</v>
      </c>
      <c r="DJ732" s="19">
        <v>122.1</v>
      </c>
      <c r="DK732" s="19">
        <v>124.9</v>
      </c>
      <c r="DL732" s="19">
        <v>126.8</v>
      </c>
      <c r="DM732" s="19">
        <v>123.4</v>
      </c>
      <c r="DN732" s="19">
        <v>124.1</v>
      </c>
      <c r="DO732" s="19">
        <v>126</v>
      </c>
      <c r="DP732" s="19">
        <v>125.8</v>
      </c>
      <c r="DQ732" s="19">
        <v>126.3</v>
      </c>
      <c r="DR732" s="19">
        <v>127.5</v>
      </c>
      <c r="DS732" s="19">
        <v>130</v>
      </c>
      <c r="DT732" s="19">
        <v>133.30000000000001</v>
      </c>
      <c r="DU732" s="19">
        <v>133.80000000000001</v>
      </c>
      <c r="DV732" s="19">
        <v>134.30000000000001</v>
      </c>
      <c r="DW732" s="19">
        <v>134.1</v>
      </c>
    </row>
    <row r="733" spans="1:127">
      <c r="A733" s="17" t="s">
        <v>2059</v>
      </c>
      <c r="B733" s="17" t="s">
        <v>2060</v>
      </c>
      <c r="C733" s="18">
        <v>0.25362000000000001</v>
      </c>
      <c r="D733" s="19">
        <v>110.7</v>
      </c>
      <c r="E733" s="19">
        <v>96.9</v>
      </c>
      <c r="F733" s="19">
        <v>98.8</v>
      </c>
      <c r="G733" s="19">
        <v>98.3</v>
      </c>
      <c r="H733" s="19">
        <v>93.1</v>
      </c>
      <c r="I733" s="19">
        <v>110.2</v>
      </c>
      <c r="J733" s="19">
        <v>107.8</v>
      </c>
      <c r="K733" s="19">
        <v>110.3</v>
      </c>
      <c r="L733" s="19">
        <v>92.5</v>
      </c>
      <c r="M733" s="19">
        <v>99.6</v>
      </c>
      <c r="N733" s="19">
        <v>99.8</v>
      </c>
      <c r="O733" s="19">
        <v>101.3</v>
      </c>
      <c r="P733" s="19">
        <v>101.8</v>
      </c>
      <c r="Q733" s="19">
        <v>106</v>
      </c>
      <c r="R733" s="19">
        <v>101.8</v>
      </c>
      <c r="S733" s="19">
        <v>100</v>
      </c>
      <c r="T733" s="19">
        <v>115.8</v>
      </c>
      <c r="U733" s="19">
        <v>114.8</v>
      </c>
      <c r="V733" s="19">
        <v>114.8</v>
      </c>
      <c r="W733" s="19">
        <v>114.8</v>
      </c>
      <c r="X733" s="19">
        <v>114.8</v>
      </c>
      <c r="Y733" s="19">
        <v>112.3</v>
      </c>
      <c r="Z733" s="19">
        <v>120</v>
      </c>
      <c r="AA733" s="19">
        <v>120</v>
      </c>
      <c r="AB733" s="19">
        <v>120.2</v>
      </c>
      <c r="AC733" s="19">
        <v>123.8</v>
      </c>
      <c r="AD733" s="19">
        <v>123.8</v>
      </c>
      <c r="AE733" s="19">
        <v>105.7</v>
      </c>
      <c r="AF733" s="19">
        <v>105.6</v>
      </c>
      <c r="AG733" s="19">
        <v>105.6</v>
      </c>
      <c r="AH733" s="19">
        <v>118.5</v>
      </c>
      <c r="AI733" s="19">
        <v>111.7</v>
      </c>
      <c r="AJ733" s="19">
        <v>110.9</v>
      </c>
      <c r="AK733" s="19">
        <v>110.9</v>
      </c>
      <c r="AL733" s="19">
        <v>110.9</v>
      </c>
      <c r="AM733" s="19">
        <v>107.3</v>
      </c>
      <c r="AN733" s="19">
        <v>107.3</v>
      </c>
      <c r="AO733" s="19">
        <v>117.8</v>
      </c>
      <c r="AP733" s="19">
        <v>125.3</v>
      </c>
      <c r="AQ733" s="19">
        <v>105.8</v>
      </c>
      <c r="AR733" s="19">
        <v>105.8</v>
      </c>
      <c r="AS733" s="19">
        <v>105.8</v>
      </c>
      <c r="AT733" s="19">
        <v>105.8</v>
      </c>
      <c r="AU733" s="19">
        <v>106.7</v>
      </c>
      <c r="AV733" s="19">
        <v>106.7</v>
      </c>
      <c r="AW733" s="19">
        <v>107.5</v>
      </c>
      <c r="AX733" s="19">
        <v>107.5</v>
      </c>
      <c r="AY733" s="19">
        <v>107.5</v>
      </c>
      <c r="AZ733" s="19">
        <v>106.8</v>
      </c>
      <c r="BA733" s="19">
        <v>106.8</v>
      </c>
      <c r="BB733" s="19">
        <v>106.9</v>
      </c>
      <c r="BC733" s="19">
        <v>106.9</v>
      </c>
      <c r="BD733" s="19">
        <v>107</v>
      </c>
      <c r="BE733" s="19">
        <v>106.3</v>
      </c>
      <c r="BF733" s="19">
        <v>106.3</v>
      </c>
      <c r="BG733" s="19">
        <v>109.5</v>
      </c>
      <c r="BH733" s="19">
        <v>109.5</v>
      </c>
      <c r="BI733" s="19">
        <v>109.5</v>
      </c>
      <c r="BJ733" s="19">
        <v>109.5</v>
      </c>
      <c r="BK733" s="19">
        <v>110.8</v>
      </c>
      <c r="BL733" s="19">
        <v>110.8</v>
      </c>
      <c r="BM733" s="19">
        <v>112.2</v>
      </c>
      <c r="BN733" s="19">
        <v>112.3</v>
      </c>
      <c r="BO733" s="19">
        <v>112.7</v>
      </c>
      <c r="BP733" s="19">
        <v>112.7</v>
      </c>
      <c r="BQ733" s="19">
        <v>113.8</v>
      </c>
      <c r="BR733" s="19">
        <v>113.8</v>
      </c>
      <c r="BS733" s="19">
        <v>113.8</v>
      </c>
      <c r="BT733" s="19">
        <v>113.8</v>
      </c>
      <c r="BU733" s="19">
        <v>115.5</v>
      </c>
      <c r="BV733" s="19">
        <v>115.5</v>
      </c>
      <c r="BW733" s="19">
        <v>115.5</v>
      </c>
      <c r="BX733" s="19">
        <v>115.5</v>
      </c>
      <c r="BY733" s="19">
        <v>115.7</v>
      </c>
      <c r="BZ733" s="19">
        <v>115.6</v>
      </c>
      <c r="CA733" s="19">
        <v>115.6</v>
      </c>
      <c r="CB733" s="19">
        <v>111.1</v>
      </c>
      <c r="CC733" s="19">
        <v>113.1</v>
      </c>
      <c r="CD733" s="19">
        <v>113.3</v>
      </c>
      <c r="CE733" s="19">
        <v>112.5</v>
      </c>
      <c r="CF733" s="19">
        <v>113.2</v>
      </c>
      <c r="CG733" s="19">
        <v>113.2</v>
      </c>
      <c r="CH733" s="19">
        <v>113.4</v>
      </c>
      <c r="CI733" s="19">
        <v>111.8</v>
      </c>
      <c r="CJ733" s="19">
        <v>111.1</v>
      </c>
      <c r="CK733" s="19">
        <v>111.5</v>
      </c>
      <c r="CL733" s="19">
        <v>113.2</v>
      </c>
      <c r="CM733" s="19">
        <v>114.8</v>
      </c>
      <c r="CN733" s="19">
        <v>112.8</v>
      </c>
      <c r="CO733" s="19">
        <v>113.7</v>
      </c>
      <c r="CP733" s="19">
        <v>113.7</v>
      </c>
      <c r="CQ733" s="19">
        <v>113.7</v>
      </c>
      <c r="CR733" s="19">
        <v>113.7</v>
      </c>
      <c r="CS733" s="19">
        <v>113.7</v>
      </c>
      <c r="CT733" s="19">
        <v>113.8</v>
      </c>
      <c r="CU733" s="19">
        <v>113.8</v>
      </c>
      <c r="CV733" s="19">
        <v>113.8</v>
      </c>
      <c r="CW733" s="19">
        <v>108.7</v>
      </c>
      <c r="CX733" s="19">
        <v>108.7</v>
      </c>
      <c r="CY733" s="19">
        <v>108.5</v>
      </c>
      <c r="CZ733" s="19">
        <v>108</v>
      </c>
      <c r="DA733" s="19">
        <v>107.7</v>
      </c>
      <c r="DB733" s="19">
        <v>107.9</v>
      </c>
      <c r="DC733" s="19">
        <v>107.9</v>
      </c>
      <c r="DD733" s="19">
        <v>108.1</v>
      </c>
      <c r="DE733" s="19">
        <v>109.1</v>
      </c>
      <c r="DF733" s="19">
        <v>108.9</v>
      </c>
      <c r="DG733" s="19">
        <v>109.3</v>
      </c>
      <c r="DH733" s="19">
        <v>109.3</v>
      </c>
      <c r="DI733" s="19">
        <v>109.3</v>
      </c>
      <c r="DJ733" s="19">
        <v>109</v>
      </c>
      <c r="DK733" s="19">
        <v>107.8</v>
      </c>
      <c r="DL733" s="19">
        <v>108.1</v>
      </c>
      <c r="DM733" s="19">
        <v>107.8</v>
      </c>
      <c r="DN733" s="19">
        <v>108.3</v>
      </c>
      <c r="DO733" s="19">
        <v>110.3</v>
      </c>
      <c r="DP733" s="19">
        <v>110.7</v>
      </c>
      <c r="DQ733" s="19">
        <v>109.5</v>
      </c>
      <c r="DR733" s="19">
        <v>110.7</v>
      </c>
      <c r="DS733" s="19">
        <v>110.9</v>
      </c>
      <c r="DT733" s="19">
        <v>112.9</v>
      </c>
      <c r="DU733" s="19">
        <v>112.8</v>
      </c>
      <c r="DV733" s="19">
        <v>111.5</v>
      </c>
      <c r="DW733" s="19">
        <v>111.5</v>
      </c>
    </row>
    <row r="734" spans="1:127">
      <c r="A734" s="17" t="s">
        <v>2061</v>
      </c>
      <c r="B734" s="17" t="s">
        <v>2062</v>
      </c>
      <c r="C734" s="18">
        <v>0.17455999999999999</v>
      </c>
      <c r="D734" s="19">
        <v>102.6</v>
      </c>
      <c r="E734" s="19">
        <v>101.5</v>
      </c>
      <c r="F734" s="19">
        <v>100</v>
      </c>
      <c r="G734" s="19">
        <v>100</v>
      </c>
      <c r="H734" s="19">
        <v>101.4</v>
      </c>
      <c r="I734" s="19">
        <v>102.1</v>
      </c>
      <c r="J734" s="19">
        <v>102.1</v>
      </c>
      <c r="K734" s="19">
        <v>101.6</v>
      </c>
      <c r="L734" s="19">
        <v>98.6</v>
      </c>
      <c r="M734" s="19">
        <v>102.7</v>
      </c>
      <c r="N734" s="19">
        <v>103</v>
      </c>
      <c r="O734" s="19">
        <v>99.8</v>
      </c>
      <c r="P734" s="19">
        <v>100.8</v>
      </c>
      <c r="Q734" s="19">
        <v>101.2</v>
      </c>
      <c r="R734" s="19">
        <v>101.2</v>
      </c>
      <c r="S734" s="19">
        <v>105.3</v>
      </c>
      <c r="T734" s="19">
        <v>105.5</v>
      </c>
      <c r="U734" s="19">
        <v>105.5</v>
      </c>
      <c r="V734" s="19">
        <v>105.6</v>
      </c>
      <c r="W734" s="19">
        <v>105.2</v>
      </c>
      <c r="X734" s="19">
        <v>104.2</v>
      </c>
      <c r="Y734" s="19">
        <v>104.5</v>
      </c>
      <c r="Z734" s="19">
        <v>101.8</v>
      </c>
      <c r="AA734" s="19">
        <v>102.2</v>
      </c>
      <c r="AB734" s="19">
        <v>102.9</v>
      </c>
      <c r="AC734" s="19">
        <v>102.9</v>
      </c>
      <c r="AD734" s="19">
        <v>106.5</v>
      </c>
      <c r="AE734" s="19">
        <v>106.5</v>
      </c>
      <c r="AF734" s="19">
        <v>103.7</v>
      </c>
      <c r="AG734" s="19">
        <v>104</v>
      </c>
      <c r="AH734" s="19">
        <v>104</v>
      </c>
      <c r="AI734" s="19">
        <v>102.8</v>
      </c>
      <c r="AJ734" s="19">
        <v>102.9</v>
      </c>
      <c r="AK734" s="19">
        <v>102.9</v>
      </c>
      <c r="AL734" s="19">
        <v>103.5</v>
      </c>
      <c r="AM734" s="19">
        <v>104.1</v>
      </c>
      <c r="AN734" s="19">
        <v>104.4</v>
      </c>
      <c r="AO734" s="19">
        <v>104.6</v>
      </c>
      <c r="AP734" s="19">
        <v>109.8</v>
      </c>
      <c r="AQ734" s="19">
        <v>109.8</v>
      </c>
      <c r="AR734" s="19">
        <v>107.1</v>
      </c>
      <c r="AS734" s="19">
        <v>105.8</v>
      </c>
      <c r="AT734" s="19">
        <v>105.5</v>
      </c>
      <c r="AU734" s="19">
        <v>105.5</v>
      </c>
      <c r="AV734" s="19">
        <v>105.5</v>
      </c>
      <c r="AW734" s="19">
        <v>105.5</v>
      </c>
      <c r="AX734" s="19">
        <v>105.7</v>
      </c>
      <c r="AY734" s="19">
        <v>105.7</v>
      </c>
      <c r="AZ734" s="19">
        <v>105.7</v>
      </c>
      <c r="BA734" s="19">
        <v>105.7</v>
      </c>
      <c r="BB734" s="19">
        <v>105.7</v>
      </c>
      <c r="BC734" s="19">
        <v>105.7</v>
      </c>
      <c r="BD734" s="19">
        <v>105.8</v>
      </c>
      <c r="BE734" s="19">
        <v>105.8</v>
      </c>
      <c r="BF734" s="19">
        <v>105.8</v>
      </c>
      <c r="BG734" s="19">
        <v>105.9</v>
      </c>
      <c r="BH734" s="19">
        <v>105.9</v>
      </c>
      <c r="BI734" s="19">
        <v>105.9</v>
      </c>
      <c r="BJ734" s="19">
        <v>101.6</v>
      </c>
      <c r="BK734" s="19">
        <v>102.3</v>
      </c>
      <c r="BL734" s="19">
        <v>102.3</v>
      </c>
      <c r="BM734" s="19">
        <v>101.6</v>
      </c>
      <c r="BN734" s="19">
        <v>101.6</v>
      </c>
      <c r="BO734" s="19">
        <v>101.6</v>
      </c>
      <c r="BP734" s="19">
        <v>99.7</v>
      </c>
      <c r="BQ734" s="19">
        <v>99.7</v>
      </c>
      <c r="BR734" s="19">
        <v>100.4</v>
      </c>
      <c r="BS734" s="19">
        <v>101.2</v>
      </c>
      <c r="BT734" s="19">
        <v>102.3</v>
      </c>
      <c r="BU734" s="19">
        <v>103.9</v>
      </c>
      <c r="BV734" s="19">
        <v>103.1</v>
      </c>
      <c r="BW734" s="19">
        <v>103.9</v>
      </c>
      <c r="BX734" s="19">
        <v>101.5</v>
      </c>
      <c r="BY734" s="19">
        <v>100.2</v>
      </c>
      <c r="BZ734" s="19">
        <v>101.8</v>
      </c>
      <c r="CA734" s="19">
        <v>101.8</v>
      </c>
      <c r="CB734" s="19">
        <v>101.8</v>
      </c>
      <c r="CC734" s="19">
        <v>103.4</v>
      </c>
      <c r="CD734" s="19">
        <v>104.8</v>
      </c>
      <c r="CE734" s="19">
        <v>104.8</v>
      </c>
      <c r="CF734" s="19">
        <v>105</v>
      </c>
      <c r="CG734" s="19">
        <v>105.9</v>
      </c>
      <c r="CH734" s="19">
        <v>107.2</v>
      </c>
      <c r="CI734" s="19">
        <v>106.6</v>
      </c>
      <c r="CJ734" s="19">
        <v>109.9</v>
      </c>
      <c r="CK734" s="19">
        <v>109.3</v>
      </c>
      <c r="CL734" s="19">
        <v>112</v>
      </c>
      <c r="CM734" s="19">
        <v>112.6</v>
      </c>
      <c r="CN734" s="19">
        <v>111.4</v>
      </c>
      <c r="CO734" s="19">
        <v>110.8</v>
      </c>
      <c r="CP734" s="19">
        <v>108.8</v>
      </c>
      <c r="CQ734" s="19">
        <v>108.8</v>
      </c>
      <c r="CR734" s="19">
        <v>108.8</v>
      </c>
      <c r="CS734" s="19">
        <v>110.2</v>
      </c>
      <c r="CT734" s="19">
        <v>110.2</v>
      </c>
      <c r="CU734" s="19">
        <v>105.7</v>
      </c>
      <c r="CV734" s="19">
        <v>108.8</v>
      </c>
      <c r="CW734" s="19">
        <v>108.1</v>
      </c>
      <c r="CX734" s="19">
        <v>113.7</v>
      </c>
      <c r="CY734" s="19">
        <v>113.7</v>
      </c>
      <c r="CZ734" s="19">
        <v>118.9</v>
      </c>
      <c r="DA734" s="19">
        <v>115.2</v>
      </c>
      <c r="DB734" s="19">
        <v>115.9</v>
      </c>
      <c r="DC734" s="19">
        <v>115.9</v>
      </c>
      <c r="DD734" s="19">
        <v>115.9</v>
      </c>
      <c r="DE734" s="19">
        <v>116.5</v>
      </c>
      <c r="DF734" s="19">
        <v>115.9</v>
      </c>
      <c r="DG734" s="19">
        <v>119.4</v>
      </c>
      <c r="DH734" s="19">
        <v>121.3</v>
      </c>
      <c r="DI734" s="19">
        <v>122.6</v>
      </c>
      <c r="DJ734" s="19">
        <v>119.8</v>
      </c>
      <c r="DK734" s="19">
        <v>121</v>
      </c>
      <c r="DL734" s="19">
        <v>122.6</v>
      </c>
      <c r="DM734" s="19">
        <v>122.7</v>
      </c>
      <c r="DN734" s="19">
        <v>122.9</v>
      </c>
      <c r="DO734" s="19">
        <v>123.1</v>
      </c>
      <c r="DP734" s="19">
        <v>123</v>
      </c>
      <c r="DQ734" s="19">
        <v>123.1</v>
      </c>
      <c r="DR734" s="19">
        <v>119.1</v>
      </c>
      <c r="DS734" s="19">
        <v>120.3</v>
      </c>
      <c r="DT734" s="19">
        <v>120.6</v>
      </c>
      <c r="DU734" s="19">
        <v>121.3</v>
      </c>
      <c r="DV734" s="19">
        <v>123.1</v>
      </c>
      <c r="DW734" s="19">
        <v>123.2</v>
      </c>
    </row>
    <row r="735" spans="1:127">
      <c r="A735" s="17" t="s">
        <v>2063</v>
      </c>
      <c r="B735" s="17" t="s">
        <v>2064</v>
      </c>
      <c r="C735" s="18">
        <v>5.4449999999999998E-2</v>
      </c>
      <c r="D735" s="19">
        <v>104</v>
      </c>
      <c r="E735" s="19">
        <v>102.5</v>
      </c>
      <c r="F735" s="19">
        <v>103.1</v>
      </c>
      <c r="G735" s="19">
        <v>103.8</v>
      </c>
      <c r="H735" s="19">
        <v>105.2</v>
      </c>
      <c r="I735" s="19">
        <v>103.8</v>
      </c>
      <c r="J735" s="19">
        <v>101.7</v>
      </c>
      <c r="K735" s="19">
        <v>101.8</v>
      </c>
      <c r="L735" s="19">
        <v>105.5</v>
      </c>
      <c r="M735" s="19">
        <v>102.4</v>
      </c>
      <c r="N735" s="19">
        <v>103.7</v>
      </c>
      <c r="O735" s="19">
        <v>103.6</v>
      </c>
      <c r="P735" s="19">
        <v>104.5</v>
      </c>
      <c r="Q735" s="19">
        <v>103.4</v>
      </c>
      <c r="R735" s="19">
        <v>104.9</v>
      </c>
      <c r="S735" s="19">
        <v>106.8</v>
      </c>
      <c r="T735" s="19">
        <v>111</v>
      </c>
      <c r="U735" s="19">
        <v>112.8</v>
      </c>
      <c r="V735" s="19">
        <v>110</v>
      </c>
      <c r="W735" s="19">
        <v>110.8</v>
      </c>
      <c r="X735" s="19">
        <v>108.6</v>
      </c>
      <c r="Y735" s="19">
        <v>106.8</v>
      </c>
      <c r="Z735" s="19">
        <v>106.9</v>
      </c>
      <c r="AA735" s="19">
        <v>107.8</v>
      </c>
      <c r="AB735" s="19">
        <v>107.1</v>
      </c>
      <c r="AC735" s="19">
        <v>103.9</v>
      </c>
      <c r="AD735" s="19">
        <v>106.5</v>
      </c>
      <c r="AE735" s="19">
        <v>107.8</v>
      </c>
      <c r="AF735" s="19">
        <v>109</v>
      </c>
      <c r="AG735" s="19">
        <v>108.5</v>
      </c>
      <c r="AH735" s="19">
        <v>108.5</v>
      </c>
      <c r="AI735" s="19">
        <v>108.3</v>
      </c>
      <c r="AJ735" s="19">
        <v>108.7</v>
      </c>
      <c r="AK735" s="19">
        <v>109.3</v>
      </c>
      <c r="AL735" s="19">
        <v>108.9</v>
      </c>
      <c r="AM735" s="19">
        <v>108.7</v>
      </c>
      <c r="AN735" s="19">
        <v>107.6</v>
      </c>
      <c r="AO735" s="19">
        <v>106.9</v>
      </c>
      <c r="AP735" s="19">
        <v>108.7</v>
      </c>
      <c r="AQ735" s="19">
        <v>108</v>
      </c>
      <c r="AR735" s="19">
        <v>107</v>
      </c>
      <c r="AS735" s="19">
        <v>108.7</v>
      </c>
      <c r="AT735" s="19">
        <v>109.3</v>
      </c>
      <c r="AU735" s="19">
        <v>110.2</v>
      </c>
      <c r="AV735" s="19">
        <v>107.7</v>
      </c>
      <c r="AW735" s="19">
        <v>106.6</v>
      </c>
      <c r="AX735" s="19">
        <v>106.7</v>
      </c>
      <c r="AY735" s="19">
        <v>107.1</v>
      </c>
      <c r="AZ735" s="19">
        <v>106.9</v>
      </c>
      <c r="BA735" s="19">
        <v>107.5</v>
      </c>
      <c r="BB735" s="19">
        <v>107.5</v>
      </c>
      <c r="BC735" s="19">
        <v>105</v>
      </c>
      <c r="BD735" s="19">
        <v>109</v>
      </c>
      <c r="BE735" s="19">
        <v>107.8</v>
      </c>
      <c r="BF735" s="19">
        <v>107.5</v>
      </c>
      <c r="BG735" s="19">
        <v>109.8</v>
      </c>
      <c r="BH735" s="19">
        <v>108</v>
      </c>
      <c r="BI735" s="19">
        <v>109</v>
      </c>
      <c r="BJ735" s="19">
        <v>108.1</v>
      </c>
      <c r="BK735" s="19">
        <v>110.8</v>
      </c>
      <c r="BL735" s="19">
        <v>111.3</v>
      </c>
      <c r="BM735" s="19">
        <v>111.3</v>
      </c>
      <c r="BN735" s="19">
        <v>112.4</v>
      </c>
      <c r="BO735" s="19">
        <v>112.4</v>
      </c>
      <c r="BP735" s="19">
        <v>108.5</v>
      </c>
      <c r="BQ735" s="19">
        <v>110.4</v>
      </c>
      <c r="BR735" s="19">
        <v>110.5</v>
      </c>
      <c r="BS735" s="19">
        <v>111.1</v>
      </c>
      <c r="BT735" s="19">
        <v>109.3</v>
      </c>
      <c r="BU735" s="19">
        <v>109.2</v>
      </c>
      <c r="BV735" s="19">
        <v>110.1</v>
      </c>
      <c r="BW735" s="19">
        <v>106</v>
      </c>
      <c r="BX735" s="19">
        <v>105.7</v>
      </c>
      <c r="BY735" s="19">
        <v>106.5</v>
      </c>
      <c r="BZ735" s="19">
        <v>105.7</v>
      </c>
      <c r="CA735" s="19">
        <v>105.2</v>
      </c>
      <c r="CB735" s="19">
        <v>106.9</v>
      </c>
      <c r="CC735" s="19">
        <v>106.8</v>
      </c>
      <c r="CD735" s="19">
        <v>107.6</v>
      </c>
      <c r="CE735" s="19">
        <v>107.7</v>
      </c>
      <c r="CF735" s="19">
        <v>107.7</v>
      </c>
      <c r="CG735" s="19">
        <v>108.1</v>
      </c>
      <c r="CH735" s="19">
        <v>108.2</v>
      </c>
      <c r="CI735" s="19">
        <v>110.6</v>
      </c>
      <c r="CJ735" s="19">
        <v>112.5</v>
      </c>
      <c r="CK735" s="19">
        <v>111.6</v>
      </c>
      <c r="CL735" s="19">
        <v>109.2</v>
      </c>
      <c r="CM735" s="19">
        <v>110.6</v>
      </c>
      <c r="CN735" s="19">
        <v>115.9</v>
      </c>
      <c r="CO735" s="19">
        <v>116.5</v>
      </c>
      <c r="CP735" s="19">
        <v>116</v>
      </c>
      <c r="CQ735" s="19">
        <v>115</v>
      </c>
      <c r="CR735" s="19">
        <v>116</v>
      </c>
      <c r="CS735" s="19">
        <v>118.6</v>
      </c>
      <c r="CT735" s="19">
        <v>114.7</v>
      </c>
      <c r="CU735" s="19">
        <v>112</v>
      </c>
      <c r="CV735" s="19">
        <v>119</v>
      </c>
      <c r="CW735" s="19">
        <v>120.1</v>
      </c>
      <c r="CX735" s="19">
        <v>117.4</v>
      </c>
      <c r="CY735" s="19">
        <v>117.9</v>
      </c>
      <c r="CZ735" s="19">
        <v>119.3</v>
      </c>
      <c r="DA735" s="19">
        <v>118</v>
      </c>
      <c r="DB735" s="19">
        <v>115.4</v>
      </c>
      <c r="DC735" s="19">
        <v>118.4</v>
      </c>
      <c r="DD735" s="19">
        <v>116.3</v>
      </c>
      <c r="DE735" s="19">
        <v>118.6</v>
      </c>
      <c r="DF735" s="19">
        <v>117.5</v>
      </c>
      <c r="DG735" s="19">
        <v>117.2</v>
      </c>
      <c r="DH735" s="19">
        <v>114</v>
      </c>
      <c r="DI735" s="19">
        <v>115.8</v>
      </c>
      <c r="DJ735" s="19">
        <v>116.7</v>
      </c>
      <c r="DK735" s="19">
        <v>118.8</v>
      </c>
      <c r="DL735" s="19">
        <v>119.8</v>
      </c>
      <c r="DM735" s="19">
        <v>120.6</v>
      </c>
      <c r="DN735" s="19">
        <v>121</v>
      </c>
      <c r="DO735" s="19">
        <v>121.1</v>
      </c>
      <c r="DP735" s="19">
        <v>121.6</v>
      </c>
      <c r="DQ735" s="19">
        <v>122.3</v>
      </c>
      <c r="DR735" s="19">
        <v>121.9</v>
      </c>
      <c r="DS735" s="19">
        <v>121.1</v>
      </c>
      <c r="DT735" s="19">
        <v>124.5</v>
      </c>
      <c r="DU735" s="19">
        <v>123.6</v>
      </c>
      <c r="DV735" s="19">
        <v>123</v>
      </c>
      <c r="DW735" s="19">
        <v>124.6</v>
      </c>
    </row>
    <row r="736" spans="1:127">
      <c r="A736" s="17" t="s">
        <v>2065</v>
      </c>
      <c r="B736" s="17" t="s">
        <v>2066</v>
      </c>
      <c r="C736" s="18">
        <v>4.1239999999999999E-2</v>
      </c>
      <c r="D736" s="19">
        <v>97.9</v>
      </c>
      <c r="E736" s="19">
        <v>105.8</v>
      </c>
      <c r="F736" s="19">
        <v>105.7</v>
      </c>
      <c r="G736" s="19">
        <v>106.1</v>
      </c>
      <c r="H736" s="19">
        <v>103.8</v>
      </c>
      <c r="I736" s="19">
        <v>108.1</v>
      </c>
      <c r="J736" s="19">
        <v>106.2</v>
      </c>
      <c r="K736" s="19">
        <v>103.8</v>
      </c>
      <c r="L736" s="19">
        <v>105.2</v>
      </c>
      <c r="M736" s="19">
        <v>105.3</v>
      </c>
      <c r="N736" s="19">
        <v>106.1</v>
      </c>
      <c r="O736" s="19">
        <v>107.1</v>
      </c>
      <c r="P736" s="19">
        <v>109</v>
      </c>
      <c r="Q736" s="19">
        <v>111.9</v>
      </c>
      <c r="R736" s="19">
        <v>111.3</v>
      </c>
      <c r="S736" s="19">
        <v>106.9</v>
      </c>
      <c r="T736" s="19">
        <v>105.3</v>
      </c>
      <c r="U736" s="19">
        <v>105.9</v>
      </c>
      <c r="V736" s="19">
        <v>105.2</v>
      </c>
      <c r="W736" s="19">
        <v>105</v>
      </c>
      <c r="X736" s="19">
        <v>109.1</v>
      </c>
      <c r="Y736" s="19">
        <v>109.7</v>
      </c>
      <c r="Z736" s="19">
        <v>105.2</v>
      </c>
      <c r="AA736" s="19">
        <v>107.8</v>
      </c>
      <c r="AB736" s="19">
        <v>109.6</v>
      </c>
      <c r="AC736" s="19">
        <v>110.2</v>
      </c>
      <c r="AD736" s="19">
        <v>109.1</v>
      </c>
      <c r="AE736" s="19">
        <v>109.2</v>
      </c>
      <c r="AF736" s="19">
        <v>107.3</v>
      </c>
      <c r="AG736" s="19">
        <v>107.3</v>
      </c>
      <c r="AH736" s="19">
        <v>106.1</v>
      </c>
      <c r="AI736" s="19">
        <v>106.2</v>
      </c>
      <c r="AJ736" s="19">
        <v>104.7</v>
      </c>
      <c r="AK736" s="19">
        <v>103.5</v>
      </c>
      <c r="AL736" s="19">
        <v>103.1</v>
      </c>
      <c r="AM736" s="19">
        <v>108.2</v>
      </c>
      <c r="AN736" s="19">
        <v>107.8</v>
      </c>
      <c r="AO736" s="19">
        <v>108.5</v>
      </c>
      <c r="AP736" s="19">
        <v>107.6</v>
      </c>
      <c r="AQ736" s="19">
        <v>104.4</v>
      </c>
      <c r="AR736" s="19">
        <v>105.8</v>
      </c>
      <c r="AS736" s="19">
        <v>103.6</v>
      </c>
      <c r="AT736" s="19">
        <v>101.4</v>
      </c>
      <c r="AU736" s="19">
        <v>100.8</v>
      </c>
      <c r="AV736" s="19">
        <v>102.1</v>
      </c>
      <c r="AW736" s="19">
        <v>101.9</v>
      </c>
      <c r="AX736" s="19">
        <v>100.9</v>
      </c>
      <c r="AY736" s="19">
        <v>100.4</v>
      </c>
      <c r="AZ736" s="19">
        <v>100.4</v>
      </c>
      <c r="BA736" s="19">
        <v>101.7</v>
      </c>
      <c r="BB736" s="19">
        <v>102.1</v>
      </c>
      <c r="BC736" s="19">
        <v>101.7</v>
      </c>
      <c r="BD736" s="19">
        <v>100.6</v>
      </c>
      <c r="BE736" s="19">
        <v>100.2</v>
      </c>
      <c r="BF736" s="19">
        <v>99.9</v>
      </c>
      <c r="BG736" s="19">
        <v>101.4</v>
      </c>
      <c r="BH736" s="19">
        <v>102.5</v>
      </c>
      <c r="BI736" s="19">
        <v>102.5</v>
      </c>
      <c r="BJ736" s="19">
        <v>102.8</v>
      </c>
      <c r="BK736" s="19">
        <v>103.7</v>
      </c>
      <c r="BL736" s="19">
        <v>102.2</v>
      </c>
      <c r="BM736" s="19">
        <v>102.1</v>
      </c>
      <c r="BN736" s="19">
        <v>104.8</v>
      </c>
      <c r="BO736" s="19">
        <v>105.5</v>
      </c>
      <c r="BP736" s="19">
        <v>101.9</v>
      </c>
      <c r="BQ736" s="19">
        <v>101.6</v>
      </c>
      <c r="BR736" s="19">
        <v>102.9</v>
      </c>
      <c r="BS736" s="19">
        <v>104.6</v>
      </c>
      <c r="BT736" s="19">
        <v>106.5</v>
      </c>
      <c r="BU736" s="19">
        <v>105.4</v>
      </c>
      <c r="BV736" s="19">
        <v>101.8</v>
      </c>
      <c r="BW736" s="19">
        <v>100.8</v>
      </c>
      <c r="BX736" s="19">
        <v>102.2</v>
      </c>
      <c r="BY736" s="19">
        <v>104.1</v>
      </c>
      <c r="BZ736" s="19">
        <v>103</v>
      </c>
      <c r="CA736" s="19">
        <v>102.2</v>
      </c>
      <c r="CB736" s="19">
        <v>101.3</v>
      </c>
      <c r="CC736" s="19">
        <v>101.5</v>
      </c>
      <c r="CD736" s="19">
        <v>100.5</v>
      </c>
      <c r="CE736" s="19">
        <v>103.5</v>
      </c>
      <c r="CF736" s="19">
        <v>103.1</v>
      </c>
      <c r="CG736" s="19">
        <v>101.2</v>
      </c>
      <c r="CH736" s="19">
        <v>99.9</v>
      </c>
      <c r="CI736" s="19">
        <v>101.7</v>
      </c>
      <c r="CJ736" s="19">
        <v>99.4</v>
      </c>
      <c r="CK736" s="19">
        <v>99.9</v>
      </c>
      <c r="CL736" s="19">
        <v>100.1</v>
      </c>
      <c r="CM736" s="19">
        <v>95.1</v>
      </c>
      <c r="CN736" s="19">
        <v>94.9</v>
      </c>
      <c r="CO736" s="19">
        <v>94.4</v>
      </c>
      <c r="CP736" s="19">
        <v>94</v>
      </c>
      <c r="CQ736" s="19">
        <v>96.5</v>
      </c>
      <c r="CR736" s="19">
        <v>96.8</v>
      </c>
      <c r="CS736" s="19">
        <v>102.5</v>
      </c>
      <c r="CT736" s="19">
        <v>100</v>
      </c>
      <c r="CU736" s="19">
        <v>99.5</v>
      </c>
      <c r="CV736" s="19">
        <v>102.4</v>
      </c>
      <c r="CW736" s="19">
        <v>106.8</v>
      </c>
      <c r="CX736" s="19">
        <v>103.6</v>
      </c>
      <c r="CY736" s="19">
        <v>100.2</v>
      </c>
      <c r="CZ736" s="19">
        <v>100.6</v>
      </c>
      <c r="DA736" s="19">
        <v>101</v>
      </c>
      <c r="DB736" s="19">
        <v>100.1</v>
      </c>
      <c r="DC736" s="19">
        <v>102.6</v>
      </c>
      <c r="DD736" s="19">
        <v>104.4</v>
      </c>
      <c r="DE736" s="19">
        <v>104</v>
      </c>
      <c r="DF736" s="19">
        <v>105.5</v>
      </c>
      <c r="DG736" s="19">
        <v>106.2</v>
      </c>
      <c r="DH736" s="19">
        <v>109.3</v>
      </c>
      <c r="DI736" s="19">
        <v>111.7</v>
      </c>
      <c r="DJ736" s="19">
        <v>109.7</v>
      </c>
      <c r="DK736" s="19">
        <v>108.7</v>
      </c>
      <c r="DL736" s="19">
        <v>109.8</v>
      </c>
      <c r="DM736" s="19">
        <v>108.2</v>
      </c>
      <c r="DN736" s="19">
        <v>108.9</v>
      </c>
      <c r="DO736" s="19">
        <v>109</v>
      </c>
      <c r="DP736" s="19">
        <v>110.6</v>
      </c>
      <c r="DQ736" s="19">
        <v>109.4</v>
      </c>
      <c r="DR736" s="19">
        <v>109.9</v>
      </c>
      <c r="DS736" s="19">
        <v>110.2</v>
      </c>
      <c r="DT736" s="19">
        <v>110.8</v>
      </c>
      <c r="DU736" s="19">
        <v>112.7</v>
      </c>
      <c r="DV736" s="19">
        <v>112.3</v>
      </c>
      <c r="DW736" s="19">
        <v>112.4</v>
      </c>
    </row>
    <row r="737" spans="1:127">
      <c r="A737" s="17" t="s">
        <v>2067</v>
      </c>
      <c r="B737" s="17" t="s">
        <v>2068</v>
      </c>
      <c r="C737" s="18">
        <v>0.34015000000000001</v>
      </c>
      <c r="D737" s="19">
        <v>102.4</v>
      </c>
      <c r="E737" s="19">
        <v>102.5</v>
      </c>
      <c r="F737" s="19">
        <v>104</v>
      </c>
      <c r="G737" s="19">
        <v>102.3</v>
      </c>
      <c r="H737" s="19">
        <v>106.4</v>
      </c>
      <c r="I737" s="19">
        <v>107.4</v>
      </c>
      <c r="J737" s="19">
        <v>107.6</v>
      </c>
      <c r="K737" s="19">
        <v>105.5</v>
      </c>
      <c r="L737" s="19">
        <v>105.1</v>
      </c>
      <c r="M737" s="19">
        <v>103.5</v>
      </c>
      <c r="N737" s="19">
        <v>102.3</v>
      </c>
      <c r="O737" s="19">
        <v>104.5</v>
      </c>
      <c r="P737" s="19">
        <v>103.4</v>
      </c>
      <c r="Q737" s="19">
        <v>103.4</v>
      </c>
      <c r="R737" s="19">
        <v>102.7</v>
      </c>
      <c r="S737" s="19">
        <v>102</v>
      </c>
      <c r="T737" s="19">
        <v>101.3</v>
      </c>
      <c r="U737" s="19">
        <v>101.7</v>
      </c>
      <c r="V737" s="19">
        <v>104.9</v>
      </c>
      <c r="W737" s="19">
        <v>103</v>
      </c>
      <c r="X737" s="19">
        <v>105.5</v>
      </c>
      <c r="Y737" s="19">
        <v>102.1</v>
      </c>
      <c r="Z737" s="19">
        <v>102.3</v>
      </c>
      <c r="AA737" s="19">
        <v>104.7</v>
      </c>
      <c r="AB737" s="19">
        <v>105.3</v>
      </c>
      <c r="AC737" s="19">
        <v>105</v>
      </c>
      <c r="AD737" s="19">
        <v>106.4</v>
      </c>
      <c r="AE737" s="19">
        <v>106.2</v>
      </c>
      <c r="AF737" s="19">
        <v>107.2</v>
      </c>
      <c r="AG737" s="19">
        <v>106.6</v>
      </c>
      <c r="AH737" s="19">
        <v>106.2</v>
      </c>
      <c r="AI737" s="19">
        <v>105.7</v>
      </c>
      <c r="AJ737" s="19">
        <v>107.5</v>
      </c>
      <c r="AK737" s="19">
        <v>106.7</v>
      </c>
      <c r="AL737" s="19">
        <v>107.5</v>
      </c>
      <c r="AM737" s="19">
        <v>105.2</v>
      </c>
      <c r="AN737" s="19">
        <v>104.2</v>
      </c>
      <c r="AO737" s="19">
        <v>104.9</v>
      </c>
      <c r="AP737" s="19">
        <v>105.9</v>
      </c>
      <c r="AQ737" s="19">
        <v>105.7</v>
      </c>
      <c r="AR737" s="19">
        <v>104.9</v>
      </c>
      <c r="AS737" s="19">
        <v>104.4</v>
      </c>
      <c r="AT737" s="19">
        <v>103.5</v>
      </c>
      <c r="AU737" s="19">
        <v>103.5</v>
      </c>
      <c r="AV737" s="19">
        <v>103.2</v>
      </c>
      <c r="AW737" s="19">
        <v>105.1</v>
      </c>
      <c r="AX737" s="19">
        <v>105.8</v>
      </c>
      <c r="AY737" s="19">
        <v>105.8</v>
      </c>
      <c r="AZ737" s="19">
        <v>104.1</v>
      </c>
      <c r="BA737" s="19">
        <v>104.4</v>
      </c>
      <c r="BB737" s="19">
        <v>105.5</v>
      </c>
      <c r="BC737" s="19">
        <v>103.7</v>
      </c>
      <c r="BD737" s="19">
        <v>103.7</v>
      </c>
      <c r="BE737" s="19">
        <v>102.6</v>
      </c>
      <c r="BF737" s="19">
        <v>102.9</v>
      </c>
      <c r="BG737" s="19">
        <v>104</v>
      </c>
      <c r="BH737" s="19">
        <v>106.8</v>
      </c>
      <c r="BI737" s="19">
        <v>104.9</v>
      </c>
      <c r="BJ737" s="19">
        <v>105.3</v>
      </c>
      <c r="BK737" s="19">
        <v>105.6</v>
      </c>
      <c r="BL737" s="19">
        <v>105.8</v>
      </c>
      <c r="BM737" s="19">
        <v>104.4</v>
      </c>
      <c r="BN737" s="19">
        <v>105</v>
      </c>
      <c r="BO737" s="19">
        <v>105.7</v>
      </c>
      <c r="BP737" s="19">
        <v>110.2</v>
      </c>
      <c r="BQ737" s="19">
        <v>108.6</v>
      </c>
      <c r="BR737" s="19">
        <v>110.2</v>
      </c>
      <c r="BS737" s="19">
        <v>111.7</v>
      </c>
      <c r="BT737" s="19">
        <v>113.6</v>
      </c>
      <c r="BU737" s="19">
        <v>111.2</v>
      </c>
      <c r="BV737" s="19">
        <v>109.7</v>
      </c>
      <c r="BW737" s="19">
        <v>111.3</v>
      </c>
      <c r="BX737" s="19">
        <v>112</v>
      </c>
      <c r="BY737" s="19">
        <v>112.5</v>
      </c>
      <c r="BZ737" s="19">
        <v>111.7</v>
      </c>
      <c r="CA737" s="19">
        <v>112.1</v>
      </c>
      <c r="CB737" s="19">
        <v>112.9</v>
      </c>
      <c r="CC737" s="19">
        <v>111.2</v>
      </c>
      <c r="CD737" s="19">
        <v>110.2</v>
      </c>
      <c r="CE737" s="19">
        <v>112.3</v>
      </c>
      <c r="CF737" s="19">
        <v>110.7</v>
      </c>
      <c r="CG737" s="19">
        <v>109.1</v>
      </c>
      <c r="CH737" s="19">
        <v>110.5</v>
      </c>
      <c r="CI737" s="19">
        <v>109.6</v>
      </c>
      <c r="CJ737" s="19">
        <v>110.1</v>
      </c>
      <c r="CK737" s="19">
        <v>110.2</v>
      </c>
      <c r="CL737" s="19">
        <v>110.2</v>
      </c>
      <c r="CM737" s="19">
        <v>111.5</v>
      </c>
      <c r="CN737" s="19">
        <v>110.8</v>
      </c>
      <c r="CO737" s="19">
        <v>109.6</v>
      </c>
      <c r="CP737" s="19">
        <v>109.9</v>
      </c>
      <c r="CQ737" s="19">
        <v>107.4</v>
      </c>
      <c r="CR737" s="19">
        <v>109.7</v>
      </c>
      <c r="CS737" s="19">
        <v>111.2</v>
      </c>
      <c r="CT737" s="19">
        <v>107.9</v>
      </c>
      <c r="CU737" s="19">
        <v>112.6</v>
      </c>
      <c r="CV737" s="19">
        <v>113.6</v>
      </c>
      <c r="CW737" s="19">
        <v>112.6</v>
      </c>
      <c r="CX737" s="19">
        <v>110.3</v>
      </c>
      <c r="CY737" s="19">
        <v>110.6</v>
      </c>
      <c r="CZ737" s="19">
        <v>109.6</v>
      </c>
      <c r="DA737" s="19">
        <v>110.4</v>
      </c>
      <c r="DB737" s="19">
        <v>113.3</v>
      </c>
      <c r="DC737" s="19">
        <v>110.4</v>
      </c>
      <c r="DD737" s="19">
        <v>113.5</v>
      </c>
      <c r="DE737" s="19">
        <v>111.9</v>
      </c>
      <c r="DF737" s="19">
        <v>112.9</v>
      </c>
      <c r="DG737" s="19">
        <v>112.7</v>
      </c>
      <c r="DH737" s="19">
        <v>114.4</v>
      </c>
      <c r="DI737" s="19">
        <v>113.4</v>
      </c>
      <c r="DJ737" s="19">
        <v>117.5</v>
      </c>
      <c r="DK737" s="19">
        <v>120.6</v>
      </c>
      <c r="DL737" s="19">
        <v>117.3</v>
      </c>
      <c r="DM737" s="19">
        <v>119</v>
      </c>
      <c r="DN737" s="19">
        <v>118.3</v>
      </c>
      <c r="DO737" s="19">
        <v>117.4</v>
      </c>
      <c r="DP737" s="19">
        <v>119.5</v>
      </c>
      <c r="DQ737" s="19">
        <v>120.6</v>
      </c>
      <c r="DR737" s="19">
        <v>119.9</v>
      </c>
      <c r="DS737" s="19">
        <v>119.2</v>
      </c>
      <c r="DT737" s="19">
        <v>121.1</v>
      </c>
      <c r="DU737" s="19">
        <v>120.5</v>
      </c>
      <c r="DV737" s="19">
        <v>120.9</v>
      </c>
      <c r="DW737" s="19">
        <v>123.7</v>
      </c>
    </row>
    <row r="738" spans="1:127">
      <c r="A738" s="17" t="s">
        <v>2069</v>
      </c>
      <c r="B738" s="17" t="s">
        <v>2070</v>
      </c>
      <c r="C738" s="18">
        <v>0.28071000000000002</v>
      </c>
      <c r="D738" s="19">
        <v>102.7</v>
      </c>
      <c r="E738" s="19">
        <v>102.8</v>
      </c>
      <c r="F738" s="19">
        <v>104.5</v>
      </c>
      <c r="G738" s="19">
        <v>102.4</v>
      </c>
      <c r="H738" s="19">
        <v>107.6</v>
      </c>
      <c r="I738" s="19">
        <v>108.6</v>
      </c>
      <c r="J738" s="19">
        <v>108.8</v>
      </c>
      <c r="K738" s="19">
        <v>106.4</v>
      </c>
      <c r="L738" s="19">
        <v>105.8</v>
      </c>
      <c r="M738" s="19">
        <v>103.8</v>
      </c>
      <c r="N738" s="19">
        <v>102.1</v>
      </c>
      <c r="O738" s="19">
        <v>104.8</v>
      </c>
      <c r="P738" s="19">
        <v>103.3</v>
      </c>
      <c r="Q738" s="19">
        <v>103.2</v>
      </c>
      <c r="R738" s="19">
        <v>102.2</v>
      </c>
      <c r="S738" s="19">
        <v>101.3</v>
      </c>
      <c r="T738" s="19">
        <v>100.3</v>
      </c>
      <c r="U738" s="19">
        <v>100.9</v>
      </c>
      <c r="V738" s="19">
        <v>105</v>
      </c>
      <c r="W738" s="19">
        <v>102.5</v>
      </c>
      <c r="X738" s="19">
        <v>105.3</v>
      </c>
      <c r="Y738" s="19">
        <v>101</v>
      </c>
      <c r="Z738" s="19">
        <v>101.4</v>
      </c>
      <c r="AA738" s="19">
        <v>104.1</v>
      </c>
      <c r="AB738" s="19">
        <v>104.7</v>
      </c>
      <c r="AC738" s="19">
        <v>104.5</v>
      </c>
      <c r="AD738" s="19">
        <v>106.2</v>
      </c>
      <c r="AE738" s="19">
        <v>105.9</v>
      </c>
      <c r="AF738" s="19">
        <v>106.9</v>
      </c>
      <c r="AG738" s="19">
        <v>106.3</v>
      </c>
      <c r="AH738" s="19">
        <v>105.7</v>
      </c>
      <c r="AI738" s="19">
        <v>105.2</v>
      </c>
      <c r="AJ738" s="19">
        <v>107.3</v>
      </c>
      <c r="AK738" s="19">
        <v>106.3</v>
      </c>
      <c r="AL738" s="19">
        <v>107.3</v>
      </c>
      <c r="AM738" s="19">
        <v>104.7</v>
      </c>
      <c r="AN738" s="19">
        <v>103.4</v>
      </c>
      <c r="AO738" s="19">
        <v>104.1</v>
      </c>
      <c r="AP738" s="19">
        <v>105.4</v>
      </c>
      <c r="AQ738" s="19">
        <v>105.2</v>
      </c>
      <c r="AR738" s="19">
        <v>104.2</v>
      </c>
      <c r="AS738" s="19">
        <v>103.6</v>
      </c>
      <c r="AT738" s="19">
        <v>102.8</v>
      </c>
      <c r="AU738" s="19">
        <v>102.7</v>
      </c>
      <c r="AV738" s="19">
        <v>102.4</v>
      </c>
      <c r="AW738" s="19">
        <v>104.7</v>
      </c>
      <c r="AX738" s="19">
        <v>105.6</v>
      </c>
      <c r="AY738" s="19">
        <v>105.6</v>
      </c>
      <c r="AZ738" s="19">
        <v>103.9</v>
      </c>
      <c r="BA738" s="19">
        <v>104.3</v>
      </c>
      <c r="BB738" s="19">
        <v>105.6</v>
      </c>
      <c r="BC738" s="19">
        <v>103.4</v>
      </c>
      <c r="BD738" s="19">
        <v>103.4</v>
      </c>
      <c r="BE738" s="19">
        <v>102</v>
      </c>
      <c r="BF738" s="19">
        <v>102.4</v>
      </c>
      <c r="BG738" s="19">
        <v>103.9</v>
      </c>
      <c r="BH738" s="19">
        <v>107.2</v>
      </c>
      <c r="BI738" s="19">
        <v>105</v>
      </c>
      <c r="BJ738" s="19">
        <v>105.5</v>
      </c>
      <c r="BK738" s="19">
        <v>105.8</v>
      </c>
      <c r="BL738" s="19">
        <v>106.1</v>
      </c>
      <c r="BM738" s="19">
        <v>104.4</v>
      </c>
      <c r="BN738" s="19">
        <v>105.1</v>
      </c>
      <c r="BO738" s="19">
        <v>106.1</v>
      </c>
      <c r="BP738" s="19">
        <v>111.7</v>
      </c>
      <c r="BQ738" s="19">
        <v>109.6</v>
      </c>
      <c r="BR738" s="19">
        <v>111.7</v>
      </c>
      <c r="BS738" s="19">
        <v>113.3</v>
      </c>
      <c r="BT738" s="19">
        <v>115.7</v>
      </c>
      <c r="BU738" s="19">
        <v>112.8</v>
      </c>
      <c r="BV738" s="19">
        <v>110.9</v>
      </c>
      <c r="BW738" s="19">
        <v>112.9</v>
      </c>
      <c r="BX738" s="19">
        <v>113.6</v>
      </c>
      <c r="BY738" s="19">
        <v>114.1</v>
      </c>
      <c r="BZ738" s="19">
        <v>113.2</v>
      </c>
      <c r="CA738" s="19">
        <v>113.6</v>
      </c>
      <c r="CB738" s="19">
        <v>114.6</v>
      </c>
      <c r="CC738" s="19">
        <v>112.3</v>
      </c>
      <c r="CD738" s="19">
        <v>111.2</v>
      </c>
      <c r="CE738" s="19">
        <v>113.6</v>
      </c>
      <c r="CF738" s="19">
        <v>111.6</v>
      </c>
      <c r="CG738" s="19">
        <v>109.7</v>
      </c>
      <c r="CH738" s="19">
        <v>111.4</v>
      </c>
      <c r="CI738" s="19">
        <v>110.2</v>
      </c>
      <c r="CJ738" s="19">
        <v>110.6</v>
      </c>
      <c r="CK738" s="19">
        <v>110.7</v>
      </c>
      <c r="CL738" s="19">
        <v>110.6</v>
      </c>
      <c r="CM738" s="19">
        <v>112.2</v>
      </c>
      <c r="CN738" s="19">
        <v>111.2</v>
      </c>
      <c r="CO738" s="19">
        <v>109.7</v>
      </c>
      <c r="CP738" s="19">
        <v>110.2</v>
      </c>
      <c r="CQ738" s="19">
        <v>107.2</v>
      </c>
      <c r="CR738" s="19">
        <v>110.1</v>
      </c>
      <c r="CS738" s="19">
        <v>111.7</v>
      </c>
      <c r="CT738" s="19">
        <v>107.8</v>
      </c>
      <c r="CU738" s="19">
        <v>113.5</v>
      </c>
      <c r="CV738" s="19">
        <v>114.7</v>
      </c>
      <c r="CW738" s="19">
        <v>113.1</v>
      </c>
      <c r="CX738" s="19">
        <v>110.2</v>
      </c>
      <c r="CY738" s="19">
        <v>109.6</v>
      </c>
      <c r="CZ738" s="19">
        <v>108.5</v>
      </c>
      <c r="DA738" s="19">
        <v>110.6</v>
      </c>
      <c r="DB738" s="19">
        <v>114.1</v>
      </c>
      <c r="DC738" s="19">
        <v>110.5</v>
      </c>
      <c r="DD738" s="19">
        <v>114</v>
      </c>
      <c r="DE738" s="19">
        <v>112</v>
      </c>
      <c r="DF738" s="19">
        <v>113.1</v>
      </c>
      <c r="DG738" s="19">
        <v>112.6</v>
      </c>
      <c r="DH738" s="19">
        <v>114.5</v>
      </c>
      <c r="DI738" s="19">
        <v>113.2</v>
      </c>
      <c r="DJ738" s="19">
        <v>117.9</v>
      </c>
      <c r="DK738" s="19">
        <v>121.2</v>
      </c>
      <c r="DL738" s="19">
        <v>117.2</v>
      </c>
      <c r="DM738" s="19">
        <v>118.7</v>
      </c>
      <c r="DN738" s="19">
        <v>117.8</v>
      </c>
      <c r="DO738" s="19">
        <v>116.7</v>
      </c>
      <c r="DP738" s="19">
        <v>118.8</v>
      </c>
      <c r="DQ738" s="19">
        <v>120</v>
      </c>
      <c r="DR738" s="19">
        <v>119.1</v>
      </c>
      <c r="DS738" s="19">
        <v>118.3</v>
      </c>
      <c r="DT738" s="19">
        <v>120.4</v>
      </c>
      <c r="DU738" s="19">
        <v>119.1</v>
      </c>
      <c r="DV738" s="19">
        <v>119.7</v>
      </c>
      <c r="DW738" s="19">
        <v>122.9</v>
      </c>
    </row>
    <row r="739" spans="1:127">
      <c r="A739" s="17" t="s">
        <v>2071</v>
      </c>
      <c r="B739" s="17" t="s">
        <v>2072</v>
      </c>
      <c r="C739" s="18">
        <v>4.7570000000000001E-2</v>
      </c>
      <c r="D739" s="19">
        <v>100.6</v>
      </c>
      <c r="E739" s="19">
        <v>100.7</v>
      </c>
      <c r="F739" s="19">
        <v>100.7</v>
      </c>
      <c r="G739" s="19">
        <v>100.7</v>
      </c>
      <c r="H739" s="19">
        <v>99.7</v>
      </c>
      <c r="I739" s="19">
        <v>100.5</v>
      </c>
      <c r="J739" s="19">
        <v>101.6</v>
      </c>
      <c r="K739" s="19">
        <v>100.4</v>
      </c>
      <c r="L739" s="19">
        <v>100.7</v>
      </c>
      <c r="M739" s="19">
        <v>101</v>
      </c>
      <c r="N739" s="19">
        <v>101.7</v>
      </c>
      <c r="O739" s="19">
        <v>101.8</v>
      </c>
      <c r="P739" s="19">
        <v>102.4</v>
      </c>
      <c r="Q739" s="19">
        <v>102.8</v>
      </c>
      <c r="R739" s="19">
        <v>103.4</v>
      </c>
      <c r="S739" s="19">
        <v>104.1</v>
      </c>
      <c r="T739" s="19">
        <v>104.2</v>
      </c>
      <c r="U739" s="19">
        <v>104.1</v>
      </c>
      <c r="V739" s="19">
        <v>102.9</v>
      </c>
      <c r="W739" s="19">
        <v>103.9</v>
      </c>
      <c r="X739" s="19">
        <v>104.6</v>
      </c>
      <c r="Y739" s="19">
        <v>105.6</v>
      </c>
      <c r="Z739" s="19">
        <v>105.3</v>
      </c>
      <c r="AA739" s="19">
        <v>106.4</v>
      </c>
      <c r="AB739" s="19">
        <v>106.6</v>
      </c>
      <c r="AC739" s="19">
        <v>106.2</v>
      </c>
      <c r="AD739" s="19">
        <v>106.1</v>
      </c>
      <c r="AE739" s="19">
        <v>106.7</v>
      </c>
      <c r="AF739" s="19">
        <v>107.3</v>
      </c>
      <c r="AG739" s="19">
        <v>106.9</v>
      </c>
      <c r="AH739" s="19">
        <v>107.3</v>
      </c>
      <c r="AI739" s="19">
        <v>107.3</v>
      </c>
      <c r="AJ739" s="19">
        <v>107.4</v>
      </c>
      <c r="AK739" s="19">
        <v>107.5</v>
      </c>
      <c r="AL739" s="19">
        <v>107.4</v>
      </c>
      <c r="AM739" s="19">
        <v>106.6</v>
      </c>
      <c r="AN739" s="19">
        <v>106.5</v>
      </c>
      <c r="AO739" s="19">
        <v>107.4</v>
      </c>
      <c r="AP739" s="19">
        <v>107.6</v>
      </c>
      <c r="AQ739" s="19">
        <v>107</v>
      </c>
      <c r="AR739" s="19">
        <v>106.8</v>
      </c>
      <c r="AS739" s="19">
        <v>107.2</v>
      </c>
      <c r="AT739" s="19">
        <v>105.7</v>
      </c>
      <c r="AU739" s="19">
        <v>106.4</v>
      </c>
      <c r="AV739" s="19">
        <v>106.1</v>
      </c>
      <c r="AW739" s="19">
        <v>106.1</v>
      </c>
      <c r="AX739" s="19">
        <v>106.1</v>
      </c>
      <c r="AY739" s="19">
        <v>105.8</v>
      </c>
      <c r="AZ739" s="19">
        <v>104.5</v>
      </c>
      <c r="BA739" s="19">
        <v>104.5</v>
      </c>
      <c r="BB739" s="19">
        <v>104.5</v>
      </c>
      <c r="BC739" s="19">
        <v>104.6</v>
      </c>
      <c r="BD739" s="19">
        <v>104.7</v>
      </c>
      <c r="BE739" s="19">
        <v>104.7</v>
      </c>
      <c r="BF739" s="19">
        <v>104.7</v>
      </c>
      <c r="BG739" s="19">
        <v>104.7</v>
      </c>
      <c r="BH739" s="19">
        <v>104.7</v>
      </c>
      <c r="BI739" s="19">
        <v>104.7</v>
      </c>
      <c r="BJ739" s="19">
        <v>104.3</v>
      </c>
      <c r="BK739" s="19">
        <v>104.3</v>
      </c>
      <c r="BL739" s="19">
        <v>104.3</v>
      </c>
      <c r="BM739" s="19">
        <v>104.3</v>
      </c>
      <c r="BN739" s="19">
        <v>104.5</v>
      </c>
      <c r="BO739" s="19">
        <v>103.3</v>
      </c>
      <c r="BP739" s="19">
        <v>103.3</v>
      </c>
      <c r="BQ739" s="19">
        <v>103.4</v>
      </c>
      <c r="BR739" s="19">
        <v>102.6</v>
      </c>
      <c r="BS739" s="19">
        <v>103.5</v>
      </c>
      <c r="BT739" s="19">
        <v>103.8</v>
      </c>
      <c r="BU739" s="19">
        <v>103.7</v>
      </c>
      <c r="BV739" s="19">
        <v>103.6</v>
      </c>
      <c r="BW739" s="19">
        <v>103.6</v>
      </c>
      <c r="BX739" s="19">
        <v>104.2</v>
      </c>
      <c r="BY739" s="19">
        <v>104.3</v>
      </c>
      <c r="BZ739" s="19">
        <v>104.3</v>
      </c>
      <c r="CA739" s="19">
        <v>104.5</v>
      </c>
      <c r="CB739" s="19">
        <v>104.4</v>
      </c>
      <c r="CC739" s="19">
        <v>105.5</v>
      </c>
      <c r="CD739" s="19">
        <v>105.5</v>
      </c>
      <c r="CE739" s="19">
        <v>105.6</v>
      </c>
      <c r="CF739" s="19">
        <v>105.6</v>
      </c>
      <c r="CG739" s="19">
        <v>105.6</v>
      </c>
      <c r="CH739" s="19">
        <v>105.7</v>
      </c>
      <c r="CI739" s="19">
        <v>106.2</v>
      </c>
      <c r="CJ739" s="19">
        <v>107.4</v>
      </c>
      <c r="CK739" s="19">
        <v>107.4</v>
      </c>
      <c r="CL739" s="19">
        <v>107.4</v>
      </c>
      <c r="CM739" s="19">
        <v>108</v>
      </c>
      <c r="CN739" s="19">
        <v>108.6</v>
      </c>
      <c r="CO739" s="19">
        <v>108.6</v>
      </c>
      <c r="CP739" s="19">
        <v>108.6</v>
      </c>
      <c r="CQ739" s="19">
        <v>108.6</v>
      </c>
      <c r="CR739" s="19">
        <v>107.8</v>
      </c>
      <c r="CS739" s="19">
        <v>108.1</v>
      </c>
      <c r="CT739" s="19">
        <v>108</v>
      </c>
      <c r="CU739" s="19">
        <v>108</v>
      </c>
      <c r="CV739" s="19">
        <v>108</v>
      </c>
      <c r="CW739" s="19">
        <v>109.9</v>
      </c>
      <c r="CX739" s="19">
        <v>111.1</v>
      </c>
      <c r="CY739" s="19">
        <v>116.8</v>
      </c>
      <c r="CZ739" s="19">
        <v>116</v>
      </c>
      <c r="DA739" s="19">
        <v>109.5</v>
      </c>
      <c r="DB739" s="19">
        <v>109.9</v>
      </c>
      <c r="DC739" s="19">
        <v>109.9</v>
      </c>
      <c r="DD739" s="19">
        <v>111</v>
      </c>
      <c r="DE739" s="19">
        <v>111.1</v>
      </c>
      <c r="DF739" s="19">
        <v>111.1</v>
      </c>
      <c r="DG739" s="19">
        <v>112.8</v>
      </c>
      <c r="DH739" s="19">
        <v>113.7</v>
      </c>
      <c r="DI739" s="19">
        <v>114.2</v>
      </c>
      <c r="DJ739" s="19">
        <v>115.7</v>
      </c>
      <c r="DK739" s="19">
        <v>117.9</v>
      </c>
      <c r="DL739" s="19">
        <v>117.9</v>
      </c>
      <c r="DM739" s="19">
        <v>119.7</v>
      </c>
      <c r="DN739" s="19">
        <v>120.6</v>
      </c>
      <c r="DO739" s="19">
        <v>120.3</v>
      </c>
      <c r="DP739" s="19">
        <v>121.9</v>
      </c>
      <c r="DQ739" s="19">
        <v>123.4</v>
      </c>
      <c r="DR739" s="19">
        <v>123.6</v>
      </c>
      <c r="DS739" s="19">
        <v>123.7</v>
      </c>
      <c r="DT739" s="19">
        <v>125.3</v>
      </c>
      <c r="DU739" s="19">
        <v>126.4</v>
      </c>
      <c r="DV739" s="19">
        <v>126.7</v>
      </c>
      <c r="DW739" s="19">
        <v>126.9</v>
      </c>
    </row>
    <row r="740" spans="1:127">
      <c r="A740" s="17" t="s">
        <v>2073</v>
      </c>
      <c r="B740" s="17" t="s">
        <v>2074</v>
      </c>
      <c r="C740" s="18">
        <v>1.187E-2</v>
      </c>
      <c r="D740" s="19">
        <v>103.8</v>
      </c>
      <c r="E740" s="19">
        <v>103.8</v>
      </c>
      <c r="F740" s="19">
        <v>104.7</v>
      </c>
      <c r="G740" s="19">
        <v>104.8</v>
      </c>
      <c r="H740" s="19">
        <v>105.2</v>
      </c>
      <c r="I740" s="19">
        <v>105.2</v>
      </c>
      <c r="J740" s="19">
        <v>105.6</v>
      </c>
      <c r="K740" s="19">
        <v>105.9</v>
      </c>
      <c r="L740" s="19">
        <v>105.9</v>
      </c>
      <c r="M740" s="19">
        <v>106</v>
      </c>
      <c r="N740" s="19">
        <v>108.9</v>
      </c>
      <c r="O740" s="19">
        <v>107.6</v>
      </c>
      <c r="P740" s="19">
        <v>108.8</v>
      </c>
      <c r="Q740" s="19">
        <v>109.8</v>
      </c>
      <c r="R740" s="19">
        <v>111.2</v>
      </c>
      <c r="S740" s="19">
        <v>111.2</v>
      </c>
      <c r="T740" s="19">
        <v>111.3</v>
      </c>
      <c r="U740" s="19">
        <v>111.5</v>
      </c>
      <c r="V740" s="19">
        <v>112.5</v>
      </c>
      <c r="W740" s="19">
        <v>112.6</v>
      </c>
      <c r="X740" s="19">
        <v>112.6</v>
      </c>
      <c r="Y740" s="19">
        <v>112.8</v>
      </c>
      <c r="Z740" s="19">
        <v>112.6</v>
      </c>
      <c r="AA740" s="19">
        <v>112.6</v>
      </c>
      <c r="AB740" s="19">
        <v>112.8</v>
      </c>
      <c r="AC740" s="19">
        <v>112.1</v>
      </c>
      <c r="AD740" s="19">
        <v>112.4</v>
      </c>
      <c r="AE740" s="19">
        <v>112.4</v>
      </c>
      <c r="AF740" s="19">
        <v>112.3</v>
      </c>
      <c r="AG740" s="19">
        <v>112.2</v>
      </c>
      <c r="AH740" s="19">
        <v>113</v>
      </c>
      <c r="AI740" s="19">
        <v>113</v>
      </c>
      <c r="AJ740" s="19">
        <v>112.2</v>
      </c>
      <c r="AK740" s="19">
        <v>112.3</v>
      </c>
      <c r="AL740" s="19">
        <v>112.3</v>
      </c>
      <c r="AM740" s="19">
        <v>112.5</v>
      </c>
      <c r="AN740" s="19">
        <v>112.6</v>
      </c>
      <c r="AO740" s="19">
        <v>112.6</v>
      </c>
      <c r="AP740" s="19">
        <v>112.6</v>
      </c>
      <c r="AQ740" s="19">
        <v>111.8</v>
      </c>
      <c r="AR740" s="19">
        <v>111.8</v>
      </c>
      <c r="AS740" s="19">
        <v>111.3</v>
      </c>
      <c r="AT740" s="19">
        <v>111.5</v>
      </c>
      <c r="AU740" s="19">
        <v>110.1</v>
      </c>
      <c r="AV740" s="19">
        <v>111.3</v>
      </c>
      <c r="AW740" s="19">
        <v>110.9</v>
      </c>
      <c r="AX740" s="19">
        <v>110.9</v>
      </c>
      <c r="AY740" s="19">
        <v>110.6</v>
      </c>
      <c r="AZ740" s="19">
        <v>106.6</v>
      </c>
      <c r="BA740" s="19">
        <v>106.7</v>
      </c>
      <c r="BB740" s="19">
        <v>106.5</v>
      </c>
      <c r="BC740" s="19">
        <v>106.5</v>
      </c>
      <c r="BD740" s="19">
        <v>107.6</v>
      </c>
      <c r="BE740" s="19">
        <v>107.8</v>
      </c>
      <c r="BF740" s="19">
        <v>106.9</v>
      </c>
      <c r="BG740" s="19">
        <v>104</v>
      </c>
      <c r="BH740" s="19">
        <v>104.1</v>
      </c>
      <c r="BI740" s="19">
        <v>104.3</v>
      </c>
      <c r="BJ740" s="19">
        <v>104.3</v>
      </c>
      <c r="BK740" s="19">
        <v>104</v>
      </c>
      <c r="BL740" s="19">
        <v>104.9</v>
      </c>
      <c r="BM740" s="19">
        <v>104.9</v>
      </c>
      <c r="BN740" s="19">
        <v>104.8</v>
      </c>
      <c r="BO740" s="19">
        <v>104.2</v>
      </c>
      <c r="BP740" s="19">
        <v>104.8</v>
      </c>
      <c r="BQ740" s="19">
        <v>105</v>
      </c>
      <c r="BR740" s="19">
        <v>105.1</v>
      </c>
      <c r="BS740" s="19">
        <v>105</v>
      </c>
      <c r="BT740" s="19">
        <v>104.2</v>
      </c>
      <c r="BU740" s="19">
        <v>104.4</v>
      </c>
      <c r="BV740" s="19">
        <v>105.5</v>
      </c>
      <c r="BW740" s="19">
        <v>105.6</v>
      </c>
      <c r="BX740" s="19">
        <v>107.2</v>
      </c>
      <c r="BY740" s="19">
        <v>105.9</v>
      </c>
      <c r="BZ740" s="19">
        <v>106.1</v>
      </c>
      <c r="CA740" s="19">
        <v>106.1</v>
      </c>
      <c r="CB740" s="19">
        <v>106.6</v>
      </c>
      <c r="CC740" s="19">
        <v>107</v>
      </c>
      <c r="CD740" s="19">
        <v>107</v>
      </c>
      <c r="CE740" s="19">
        <v>106.9</v>
      </c>
      <c r="CF740" s="19">
        <v>108.1</v>
      </c>
      <c r="CG740" s="19">
        <v>108.3</v>
      </c>
      <c r="CH740" s="19">
        <v>108.1</v>
      </c>
      <c r="CI740" s="19">
        <v>108.8</v>
      </c>
      <c r="CJ740" s="19">
        <v>109.5</v>
      </c>
      <c r="CK740" s="19">
        <v>109.6</v>
      </c>
      <c r="CL740" s="19">
        <v>109.5</v>
      </c>
      <c r="CM740" s="19">
        <v>109.6</v>
      </c>
      <c r="CN740" s="19">
        <v>109.5</v>
      </c>
      <c r="CO740" s="19">
        <v>109.3</v>
      </c>
      <c r="CP740" s="19">
        <v>109.3</v>
      </c>
      <c r="CQ740" s="19">
        <v>109.3</v>
      </c>
      <c r="CR740" s="19">
        <v>109.4</v>
      </c>
      <c r="CS740" s="19">
        <v>109.9</v>
      </c>
      <c r="CT740" s="19">
        <v>109</v>
      </c>
      <c r="CU740" s="19">
        <v>109.5</v>
      </c>
      <c r="CV740" s="19">
        <v>109.5</v>
      </c>
      <c r="CW740" s="19">
        <v>110.7</v>
      </c>
      <c r="CX740" s="19">
        <v>110</v>
      </c>
      <c r="CY740" s="19">
        <v>109.9</v>
      </c>
      <c r="CZ740" s="19">
        <v>110.3</v>
      </c>
      <c r="DA740" s="19">
        <v>110.5</v>
      </c>
      <c r="DB740" s="19">
        <v>110.2</v>
      </c>
      <c r="DC740" s="19">
        <v>111.3</v>
      </c>
      <c r="DD740" s="19">
        <v>112.2</v>
      </c>
      <c r="DE740" s="19">
        <v>112.5</v>
      </c>
      <c r="DF740" s="19">
        <v>113.4</v>
      </c>
      <c r="DG740" s="19">
        <v>114.2</v>
      </c>
      <c r="DH740" s="19">
        <v>114.4</v>
      </c>
      <c r="DI740" s="19">
        <v>115.3</v>
      </c>
      <c r="DJ740" s="19">
        <v>116.8</v>
      </c>
      <c r="DK740" s="19">
        <v>117.3</v>
      </c>
      <c r="DL740" s="19">
        <v>118.5</v>
      </c>
      <c r="DM740" s="19">
        <v>121.7</v>
      </c>
      <c r="DN740" s="19">
        <v>121.8</v>
      </c>
      <c r="DO740" s="19">
        <v>122</v>
      </c>
      <c r="DP740" s="19">
        <v>125</v>
      </c>
      <c r="DQ740" s="19">
        <v>124.9</v>
      </c>
      <c r="DR740" s="19">
        <v>123.4</v>
      </c>
      <c r="DS740" s="19">
        <v>122.6</v>
      </c>
      <c r="DT740" s="19">
        <v>121.9</v>
      </c>
      <c r="DU740" s="19">
        <v>128.1</v>
      </c>
      <c r="DV740" s="19">
        <v>128.1</v>
      </c>
      <c r="DW740" s="19">
        <v>128.1</v>
      </c>
    </row>
    <row r="741" spans="1:127">
      <c r="A741" s="17" t="s">
        <v>2075</v>
      </c>
      <c r="B741" s="17" t="s">
        <v>2076</v>
      </c>
      <c r="C741" s="18">
        <v>8.3700000000000007E-3</v>
      </c>
      <c r="D741" s="19">
        <v>114.9</v>
      </c>
      <c r="E741" s="19">
        <v>111.6</v>
      </c>
      <c r="F741" s="19">
        <v>117.1</v>
      </c>
      <c r="G741" s="19">
        <v>121.6</v>
      </c>
      <c r="H741" s="19">
        <v>121.6</v>
      </c>
      <c r="I741" s="19">
        <v>120.3</v>
      </c>
      <c r="J741" s="19">
        <v>106.5</v>
      </c>
      <c r="K741" s="19">
        <v>115.6</v>
      </c>
      <c r="L741" s="19">
        <v>107.4</v>
      </c>
      <c r="M741" s="19">
        <v>122.2</v>
      </c>
      <c r="N741" s="19">
        <v>112.2</v>
      </c>
      <c r="O741" s="19">
        <v>114.7</v>
      </c>
      <c r="P741" s="19">
        <v>108.4</v>
      </c>
      <c r="Q741" s="19">
        <v>106.2</v>
      </c>
      <c r="R741" s="19">
        <v>93.9</v>
      </c>
      <c r="S741" s="19">
        <v>113.1</v>
      </c>
      <c r="T741" s="19">
        <v>115.5</v>
      </c>
      <c r="U741" s="19">
        <v>104.8</v>
      </c>
      <c r="V741" s="19">
        <v>106</v>
      </c>
      <c r="W741" s="19">
        <v>112.4</v>
      </c>
      <c r="X741" s="19">
        <v>122.3</v>
      </c>
      <c r="Y741" s="19">
        <v>118.6</v>
      </c>
      <c r="Z741" s="19">
        <v>91.6</v>
      </c>
      <c r="AA741" s="19">
        <v>93.1</v>
      </c>
      <c r="AB741" s="19">
        <v>119.1</v>
      </c>
      <c r="AC741" s="19">
        <v>103.8</v>
      </c>
      <c r="AD741" s="19">
        <v>112.4</v>
      </c>
      <c r="AE741" s="19">
        <v>93.6</v>
      </c>
      <c r="AF741" s="19">
        <v>90.3</v>
      </c>
      <c r="AG741" s="19">
        <v>91.8</v>
      </c>
      <c r="AH741" s="19">
        <v>99.4</v>
      </c>
      <c r="AI741" s="19">
        <v>97.6</v>
      </c>
      <c r="AJ741" s="19">
        <v>92.7</v>
      </c>
      <c r="AK741" s="19">
        <v>92</v>
      </c>
      <c r="AL741" s="19">
        <v>94.3</v>
      </c>
      <c r="AM741" s="19">
        <v>98.6</v>
      </c>
      <c r="AN741" s="19">
        <v>83</v>
      </c>
      <c r="AO741" s="19">
        <v>90.6</v>
      </c>
      <c r="AP741" s="19">
        <v>93.3</v>
      </c>
      <c r="AQ741" s="19">
        <v>79.3</v>
      </c>
      <c r="AR741" s="19">
        <v>77.3</v>
      </c>
      <c r="AS741" s="19">
        <v>79.900000000000006</v>
      </c>
      <c r="AT741" s="19">
        <v>83.3</v>
      </c>
      <c r="AU741" s="19">
        <v>83.4</v>
      </c>
      <c r="AV741" s="19">
        <v>83.7</v>
      </c>
      <c r="AW741" s="19">
        <v>83.6</v>
      </c>
      <c r="AX741" s="19">
        <v>83.3</v>
      </c>
      <c r="AY741" s="19">
        <v>83.7</v>
      </c>
      <c r="AZ741" s="19">
        <v>83.7</v>
      </c>
      <c r="BA741" s="19">
        <v>83.7</v>
      </c>
      <c r="BB741" s="19">
        <v>83.5</v>
      </c>
      <c r="BC741" s="19">
        <v>83.5</v>
      </c>
      <c r="BD741" s="19">
        <v>75.5</v>
      </c>
      <c r="BE741" s="19">
        <v>75.5</v>
      </c>
      <c r="BF741" s="19">
        <v>74.2</v>
      </c>
      <c r="BG741" s="19">
        <v>74.7</v>
      </c>
      <c r="BH741" s="19">
        <v>74</v>
      </c>
      <c r="BI741" s="19">
        <v>74.900000000000006</v>
      </c>
      <c r="BJ741" s="19">
        <v>74.900000000000006</v>
      </c>
      <c r="BK741" s="19">
        <v>74.900000000000006</v>
      </c>
      <c r="BL741" s="19">
        <v>74.900000000000006</v>
      </c>
      <c r="BM741" s="19">
        <v>74.900000000000006</v>
      </c>
      <c r="BN741" s="19">
        <v>79.2</v>
      </c>
      <c r="BO741" s="19">
        <v>79.2</v>
      </c>
      <c r="BP741" s="19">
        <v>79.599999999999994</v>
      </c>
      <c r="BQ741" s="19">
        <v>79.400000000000006</v>
      </c>
      <c r="BR741" s="19">
        <v>79.099999999999994</v>
      </c>
      <c r="BS741" s="19">
        <v>79.5</v>
      </c>
      <c r="BT741" s="19">
        <v>79.3</v>
      </c>
      <c r="BU741" s="19">
        <v>78.900000000000006</v>
      </c>
      <c r="BV741" s="19">
        <v>79.099999999999994</v>
      </c>
      <c r="BW741" s="19">
        <v>79.3</v>
      </c>
      <c r="BX741" s="19">
        <v>79.3</v>
      </c>
      <c r="BY741" s="19">
        <v>79.599999999999994</v>
      </c>
      <c r="BZ741" s="19">
        <v>79.3</v>
      </c>
      <c r="CA741" s="19">
        <v>79.099999999999994</v>
      </c>
      <c r="CB741" s="19">
        <v>77.400000000000006</v>
      </c>
      <c r="CC741" s="19">
        <v>77.5</v>
      </c>
      <c r="CD741" s="19">
        <v>77.400000000000006</v>
      </c>
      <c r="CE741" s="19">
        <v>77.400000000000006</v>
      </c>
      <c r="CF741" s="19">
        <v>77.7</v>
      </c>
      <c r="CG741" s="19">
        <v>78</v>
      </c>
      <c r="CH741" s="19">
        <v>78</v>
      </c>
      <c r="CI741" s="19">
        <v>77.7</v>
      </c>
      <c r="CJ741" s="19">
        <v>77.900000000000006</v>
      </c>
      <c r="CK741" s="19">
        <v>79.3</v>
      </c>
      <c r="CL741" s="19">
        <v>79.3</v>
      </c>
      <c r="CM741" s="19">
        <v>79.5</v>
      </c>
      <c r="CN741" s="19">
        <v>79.8</v>
      </c>
      <c r="CO741" s="19">
        <v>80</v>
      </c>
      <c r="CP741" s="19">
        <v>80.099999999999994</v>
      </c>
      <c r="CQ741" s="19">
        <v>80.400000000000006</v>
      </c>
      <c r="CR741" s="19">
        <v>80.599999999999994</v>
      </c>
      <c r="CS741" s="19">
        <v>80.900000000000006</v>
      </c>
      <c r="CT741" s="19">
        <v>81</v>
      </c>
      <c r="CU741" s="19">
        <v>81</v>
      </c>
      <c r="CV741" s="19">
        <v>81</v>
      </c>
      <c r="CW741" s="19">
        <v>81</v>
      </c>
      <c r="CX741" s="19">
        <v>81.3</v>
      </c>
      <c r="CY741" s="19">
        <v>81.5</v>
      </c>
      <c r="CZ741" s="19">
        <v>81.599999999999994</v>
      </c>
      <c r="DA741" s="19">
        <v>81.900000000000006</v>
      </c>
      <c r="DB741" s="19">
        <v>81.400000000000006</v>
      </c>
      <c r="DC741" s="19">
        <v>83.7</v>
      </c>
      <c r="DD741" s="19">
        <v>83.6</v>
      </c>
      <c r="DE741" s="19">
        <v>82.5</v>
      </c>
      <c r="DF741" s="19">
        <v>71.400000000000006</v>
      </c>
      <c r="DG741" s="19">
        <v>70.900000000000006</v>
      </c>
      <c r="DH741" s="19">
        <v>72.099999999999994</v>
      </c>
      <c r="DI741" s="19">
        <v>72.3</v>
      </c>
      <c r="DJ741" s="19">
        <v>74.2</v>
      </c>
      <c r="DK741" s="19">
        <v>74.2</v>
      </c>
      <c r="DL741" s="19">
        <v>75.099999999999994</v>
      </c>
      <c r="DM741" s="19">
        <v>75.3</v>
      </c>
      <c r="DN741" s="19">
        <v>73.2</v>
      </c>
      <c r="DO741" s="19">
        <v>73.099999999999994</v>
      </c>
      <c r="DP741" s="19">
        <v>73</v>
      </c>
      <c r="DQ741" s="19">
        <v>74.8</v>
      </c>
      <c r="DR741" s="19">
        <v>76.900000000000006</v>
      </c>
      <c r="DS741" s="19">
        <v>76.5</v>
      </c>
      <c r="DT741" s="19">
        <v>78.5</v>
      </c>
      <c r="DU741" s="19">
        <v>78.099999999999994</v>
      </c>
      <c r="DV741" s="19">
        <v>78.5</v>
      </c>
      <c r="DW741" s="19">
        <v>78.2</v>
      </c>
    </row>
    <row r="742" spans="1:127">
      <c r="A742" s="17" t="s">
        <v>2077</v>
      </c>
      <c r="B742" s="17" t="s">
        <v>2078</v>
      </c>
      <c r="C742" s="18">
        <v>8.3700000000000007E-3</v>
      </c>
      <c r="D742" s="19">
        <v>114.9</v>
      </c>
      <c r="E742" s="19">
        <v>111.6</v>
      </c>
      <c r="F742" s="19">
        <v>117.1</v>
      </c>
      <c r="G742" s="19">
        <v>121.6</v>
      </c>
      <c r="H742" s="19">
        <v>121.6</v>
      </c>
      <c r="I742" s="19">
        <v>120.3</v>
      </c>
      <c r="J742" s="19">
        <v>106.5</v>
      </c>
      <c r="K742" s="19">
        <v>115.6</v>
      </c>
      <c r="L742" s="19">
        <v>107.4</v>
      </c>
      <c r="M742" s="19">
        <v>122.2</v>
      </c>
      <c r="N742" s="19">
        <v>112.2</v>
      </c>
      <c r="O742" s="19">
        <v>114.7</v>
      </c>
      <c r="P742" s="19">
        <v>108.4</v>
      </c>
      <c r="Q742" s="19">
        <v>106.2</v>
      </c>
      <c r="R742" s="19">
        <v>93.9</v>
      </c>
      <c r="S742" s="19">
        <v>113.1</v>
      </c>
      <c r="T742" s="19">
        <v>115.5</v>
      </c>
      <c r="U742" s="19">
        <v>104.8</v>
      </c>
      <c r="V742" s="19">
        <v>106</v>
      </c>
      <c r="W742" s="19">
        <v>112.4</v>
      </c>
      <c r="X742" s="19">
        <v>122.3</v>
      </c>
      <c r="Y742" s="19">
        <v>118.6</v>
      </c>
      <c r="Z742" s="19">
        <v>91.6</v>
      </c>
      <c r="AA742" s="19">
        <v>93.1</v>
      </c>
      <c r="AB742" s="19">
        <v>119.1</v>
      </c>
      <c r="AC742" s="19">
        <v>103.8</v>
      </c>
      <c r="AD742" s="19">
        <v>112.4</v>
      </c>
      <c r="AE742" s="19">
        <v>93.6</v>
      </c>
      <c r="AF742" s="19">
        <v>90.3</v>
      </c>
      <c r="AG742" s="19">
        <v>91.8</v>
      </c>
      <c r="AH742" s="19">
        <v>99.4</v>
      </c>
      <c r="AI742" s="19">
        <v>97.6</v>
      </c>
      <c r="AJ742" s="19">
        <v>92.7</v>
      </c>
      <c r="AK742" s="19">
        <v>92</v>
      </c>
      <c r="AL742" s="19">
        <v>94.3</v>
      </c>
      <c r="AM742" s="19">
        <v>98.6</v>
      </c>
      <c r="AN742" s="19">
        <v>83</v>
      </c>
      <c r="AO742" s="19">
        <v>90.6</v>
      </c>
      <c r="AP742" s="19">
        <v>93.3</v>
      </c>
      <c r="AQ742" s="19">
        <v>79.3</v>
      </c>
      <c r="AR742" s="19">
        <v>77.3</v>
      </c>
      <c r="AS742" s="19">
        <v>79.900000000000006</v>
      </c>
      <c r="AT742" s="19">
        <v>83.3</v>
      </c>
      <c r="AU742" s="19">
        <v>83.4</v>
      </c>
      <c r="AV742" s="19">
        <v>83.7</v>
      </c>
      <c r="AW742" s="19">
        <v>83.6</v>
      </c>
      <c r="AX742" s="19">
        <v>83.3</v>
      </c>
      <c r="AY742" s="19">
        <v>83.7</v>
      </c>
      <c r="AZ742" s="19">
        <v>83.7</v>
      </c>
      <c r="BA742" s="19">
        <v>83.7</v>
      </c>
      <c r="BB742" s="19">
        <v>83.5</v>
      </c>
      <c r="BC742" s="19">
        <v>83.5</v>
      </c>
      <c r="BD742" s="19">
        <v>75.5</v>
      </c>
      <c r="BE742" s="19">
        <v>75.5</v>
      </c>
      <c r="BF742" s="19">
        <v>74.2</v>
      </c>
      <c r="BG742" s="19">
        <v>74.7</v>
      </c>
      <c r="BH742" s="19">
        <v>74</v>
      </c>
      <c r="BI742" s="19">
        <v>74.900000000000006</v>
      </c>
      <c r="BJ742" s="19">
        <v>74.900000000000006</v>
      </c>
      <c r="BK742" s="19">
        <v>74.900000000000006</v>
      </c>
      <c r="BL742" s="19">
        <v>74.900000000000006</v>
      </c>
      <c r="BM742" s="19">
        <v>74.900000000000006</v>
      </c>
      <c r="BN742" s="19">
        <v>79.2</v>
      </c>
      <c r="BO742" s="19">
        <v>79.2</v>
      </c>
      <c r="BP742" s="19">
        <v>79.599999999999994</v>
      </c>
      <c r="BQ742" s="19">
        <v>79.400000000000006</v>
      </c>
      <c r="BR742" s="19">
        <v>79.099999999999994</v>
      </c>
      <c r="BS742" s="19">
        <v>79.5</v>
      </c>
      <c r="BT742" s="19">
        <v>79.3</v>
      </c>
      <c r="BU742" s="19">
        <v>78.900000000000006</v>
      </c>
      <c r="BV742" s="19">
        <v>79.099999999999994</v>
      </c>
      <c r="BW742" s="19">
        <v>79.3</v>
      </c>
      <c r="BX742" s="19">
        <v>79.3</v>
      </c>
      <c r="BY742" s="19">
        <v>79.599999999999994</v>
      </c>
      <c r="BZ742" s="19">
        <v>79.3</v>
      </c>
      <c r="CA742" s="19">
        <v>79.099999999999994</v>
      </c>
      <c r="CB742" s="19">
        <v>77.400000000000006</v>
      </c>
      <c r="CC742" s="19">
        <v>77.5</v>
      </c>
      <c r="CD742" s="19">
        <v>77.400000000000006</v>
      </c>
      <c r="CE742" s="19">
        <v>77.400000000000006</v>
      </c>
      <c r="CF742" s="19">
        <v>77.7</v>
      </c>
      <c r="CG742" s="19">
        <v>78</v>
      </c>
      <c r="CH742" s="19">
        <v>78</v>
      </c>
      <c r="CI742" s="19">
        <v>77.7</v>
      </c>
      <c r="CJ742" s="19">
        <v>77.900000000000006</v>
      </c>
      <c r="CK742" s="19">
        <v>79.3</v>
      </c>
      <c r="CL742" s="19">
        <v>79.3</v>
      </c>
      <c r="CM742" s="19">
        <v>79.5</v>
      </c>
      <c r="CN742" s="19">
        <v>79.8</v>
      </c>
      <c r="CO742" s="19">
        <v>80</v>
      </c>
      <c r="CP742" s="19">
        <v>80.099999999999994</v>
      </c>
      <c r="CQ742" s="19">
        <v>80.400000000000006</v>
      </c>
      <c r="CR742" s="19">
        <v>80.599999999999994</v>
      </c>
      <c r="CS742" s="19">
        <v>80.900000000000006</v>
      </c>
      <c r="CT742" s="19">
        <v>81</v>
      </c>
      <c r="CU742" s="19">
        <v>81</v>
      </c>
      <c r="CV742" s="19">
        <v>81</v>
      </c>
      <c r="CW742" s="19">
        <v>81</v>
      </c>
      <c r="CX742" s="19">
        <v>81.3</v>
      </c>
      <c r="CY742" s="19">
        <v>81.5</v>
      </c>
      <c r="CZ742" s="19">
        <v>81.599999999999994</v>
      </c>
      <c r="DA742" s="19">
        <v>81.900000000000006</v>
      </c>
      <c r="DB742" s="19">
        <v>81.400000000000006</v>
      </c>
      <c r="DC742" s="19">
        <v>83.7</v>
      </c>
      <c r="DD742" s="19">
        <v>83.6</v>
      </c>
      <c r="DE742" s="19">
        <v>82.5</v>
      </c>
      <c r="DF742" s="19">
        <v>71.400000000000006</v>
      </c>
      <c r="DG742" s="19">
        <v>70.900000000000006</v>
      </c>
      <c r="DH742" s="19">
        <v>72.099999999999994</v>
      </c>
      <c r="DI742" s="19">
        <v>72.3</v>
      </c>
      <c r="DJ742" s="19">
        <v>74.2</v>
      </c>
      <c r="DK742" s="19">
        <v>74.2</v>
      </c>
      <c r="DL742" s="19">
        <v>75.099999999999994</v>
      </c>
      <c r="DM742" s="19">
        <v>75.3</v>
      </c>
      <c r="DN742" s="19">
        <v>73.2</v>
      </c>
      <c r="DO742" s="19">
        <v>73.099999999999994</v>
      </c>
      <c r="DP742" s="19">
        <v>73</v>
      </c>
      <c r="DQ742" s="19">
        <v>74.8</v>
      </c>
      <c r="DR742" s="19">
        <v>76.900000000000006</v>
      </c>
      <c r="DS742" s="19">
        <v>76.5</v>
      </c>
      <c r="DT742" s="19">
        <v>78.5</v>
      </c>
      <c r="DU742" s="19">
        <v>78.099999999999994</v>
      </c>
      <c r="DV742" s="19">
        <v>78.5</v>
      </c>
      <c r="DW742" s="19">
        <v>78.2</v>
      </c>
    </row>
    <row r="743" spans="1:127">
      <c r="A743" s="17" t="s">
        <v>2079</v>
      </c>
      <c r="B743" s="17" t="s">
        <v>2080</v>
      </c>
      <c r="C743" s="18">
        <v>0.28509000000000001</v>
      </c>
      <c r="D743" s="19">
        <v>101.6</v>
      </c>
      <c r="E743" s="19">
        <v>100.9</v>
      </c>
      <c r="F743" s="19">
        <v>102.2</v>
      </c>
      <c r="G743" s="19">
        <v>102.3</v>
      </c>
      <c r="H743" s="19">
        <v>101.1</v>
      </c>
      <c r="I743" s="19">
        <v>103.3</v>
      </c>
      <c r="J743" s="19">
        <v>103.6</v>
      </c>
      <c r="K743" s="19">
        <v>101.6</v>
      </c>
      <c r="L743" s="19">
        <v>101.1</v>
      </c>
      <c r="M743" s="19">
        <v>99.9</v>
      </c>
      <c r="N743" s="19">
        <v>101</v>
      </c>
      <c r="O743" s="19">
        <v>102.2</v>
      </c>
      <c r="P743" s="19">
        <v>102.7</v>
      </c>
      <c r="Q743" s="19">
        <v>103.8</v>
      </c>
      <c r="R743" s="19">
        <v>102</v>
      </c>
      <c r="S743" s="19">
        <v>101.9</v>
      </c>
      <c r="T743" s="19">
        <v>102</v>
      </c>
      <c r="U743" s="19">
        <v>103.9</v>
      </c>
      <c r="V743" s="19">
        <v>104.5</v>
      </c>
      <c r="W743" s="19">
        <v>105.2</v>
      </c>
      <c r="X743" s="19">
        <v>105.5</v>
      </c>
      <c r="Y743" s="19">
        <v>104.7</v>
      </c>
      <c r="Z743" s="19">
        <v>104.7</v>
      </c>
      <c r="AA743" s="19">
        <v>106.3</v>
      </c>
      <c r="AB743" s="19">
        <v>105.7</v>
      </c>
      <c r="AC743" s="19">
        <v>108.2</v>
      </c>
      <c r="AD743" s="19">
        <v>109.3</v>
      </c>
      <c r="AE743" s="19">
        <v>108.9</v>
      </c>
      <c r="AF743" s="19">
        <v>106.7</v>
      </c>
      <c r="AG743" s="19">
        <v>105.2</v>
      </c>
      <c r="AH743" s="19">
        <v>104.6</v>
      </c>
      <c r="AI743" s="19">
        <v>102.9</v>
      </c>
      <c r="AJ743" s="19">
        <v>102.6</v>
      </c>
      <c r="AK743" s="19">
        <v>105.2</v>
      </c>
      <c r="AL743" s="19">
        <v>105</v>
      </c>
      <c r="AM743" s="19">
        <v>106.7</v>
      </c>
      <c r="AN743" s="19">
        <v>106.5</v>
      </c>
      <c r="AO743" s="19">
        <v>104.5</v>
      </c>
      <c r="AP743" s="19">
        <v>105.1</v>
      </c>
      <c r="AQ743" s="19">
        <v>104.5</v>
      </c>
      <c r="AR743" s="19">
        <v>104</v>
      </c>
      <c r="AS743" s="19">
        <v>104.4</v>
      </c>
      <c r="AT743" s="19">
        <v>104.5</v>
      </c>
      <c r="AU743" s="19">
        <v>103.2</v>
      </c>
      <c r="AV743" s="19">
        <v>103.1</v>
      </c>
      <c r="AW743" s="19">
        <v>103.1</v>
      </c>
      <c r="AX743" s="19">
        <v>102.8</v>
      </c>
      <c r="AY743" s="19">
        <v>102.2</v>
      </c>
      <c r="AZ743" s="19">
        <v>102.9</v>
      </c>
      <c r="BA743" s="19">
        <v>102.1</v>
      </c>
      <c r="BB743" s="19">
        <v>102.5</v>
      </c>
      <c r="BC743" s="19">
        <v>103</v>
      </c>
      <c r="BD743" s="19">
        <v>103.2</v>
      </c>
      <c r="BE743" s="19">
        <v>102.7</v>
      </c>
      <c r="BF743" s="19">
        <v>103</v>
      </c>
      <c r="BG743" s="19">
        <v>102.7</v>
      </c>
      <c r="BH743" s="19">
        <v>103.3</v>
      </c>
      <c r="BI743" s="19">
        <v>103.8</v>
      </c>
      <c r="BJ743" s="19">
        <v>104.3</v>
      </c>
      <c r="BK743" s="19">
        <v>104.9</v>
      </c>
      <c r="BL743" s="19">
        <v>104.5</v>
      </c>
      <c r="BM743" s="19">
        <v>103.2</v>
      </c>
      <c r="BN743" s="19">
        <v>104.1</v>
      </c>
      <c r="BO743" s="19">
        <v>103.7</v>
      </c>
      <c r="BP743" s="19">
        <v>103.8</v>
      </c>
      <c r="BQ743" s="19">
        <v>107.6</v>
      </c>
      <c r="BR743" s="19">
        <v>107.4</v>
      </c>
      <c r="BS743" s="19">
        <v>106.4</v>
      </c>
      <c r="BT743" s="19">
        <v>107</v>
      </c>
      <c r="BU743" s="19">
        <v>107.3</v>
      </c>
      <c r="BV743" s="19">
        <v>107.1</v>
      </c>
      <c r="BW743" s="19">
        <v>107.7</v>
      </c>
      <c r="BX743" s="19">
        <v>107.9</v>
      </c>
      <c r="BY743" s="19">
        <v>109.8</v>
      </c>
      <c r="BZ743" s="19">
        <v>109.5</v>
      </c>
      <c r="CA743" s="19">
        <v>109.2</v>
      </c>
      <c r="CB743" s="19">
        <v>110.2</v>
      </c>
      <c r="CC743" s="19">
        <v>108.8</v>
      </c>
      <c r="CD743" s="19">
        <v>110</v>
      </c>
      <c r="CE743" s="19">
        <v>111.6</v>
      </c>
      <c r="CF743" s="19">
        <v>112.2</v>
      </c>
      <c r="CG743" s="19">
        <v>112.3</v>
      </c>
      <c r="CH743" s="19">
        <v>111.6</v>
      </c>
      <c r="CI743" s="19">
        <v>111.8</v>
      </c>
      <c r="CJ743" s="19">
        <v>111.8</v>
      </c>
      <c r="CK743" s="19">
        <v>111.3</v>
      </c>
      <c r="CL743" s="19">
        <v>110.6</v>
      </c>
      <c r="CM743" s="19">
        <v>111.3</v>
      </c>
      <c r="CN743" s="19">
        <v>112.4</v>
      </c>
      <c r="CO743" s="19">
        <v>112.4</v>
      </c>
      <c r="CP743" s="19">
        <v>110.8</v>
      </c>
      <c r="CQ743" s="19">
        <v>111.9</v>
      </c>
      <c r="CR743" s="19">
        <v>111.9</v>
      </c>
      <c r="CS743" s="19">
        <v>111.7</v>
      </c>
      <c r="CT743" s="19">
        <v>111.2</v>
      </c>
      <c r="CU743" s="19">
        <v>111.1</v>
      </c>
      <c r="CV743" s="19">
        <v>111.2</v>
      </c>
      <c r="CW743" s="19">
        <v>111.2</v>
      </c>
      <c r="CX743" s="19">
        <v>110.9</v>
      </c>
      <c r="CY743" s="19">
        <v>112</v>
      </c>
      <c r="CZ743" s="19">
        <v>113.2</v>
      </c>
      <c r="DA743" s="19">
        <v>113.8</v>
      </c>
      <c r="DB743" s="19">
        <v>114</v>
      </c>
      <c r="DC743" s="19">
        <v>113.5</v>
      </c>
      <c r="DD743" s="19">
        <v>114.4</v>
      </c>
      <c r="DE743" s="19">
        <v>115.6</v>
      </c>
      <c r="DF743" s="19">
        <v>115.2</v>
      </c>
      <c r="DG743" s="19">
        <v>115.6</v>
      </c>
      <c r="DH743" s="19">
        <v>115.2</v>
      </c>
      <c r="DI743" s="19">
        <v>116.5</v>
      </c>
      <c r="DJ743" s="19">
        <v>116.8</v>
      </c>
      <c r="DK743" s="19">
        <v>117</v>
      </c>
      <c r="DL743" s="19">
        <v>119.5</v>
      </c>
      <c r="DM743" s="19">
        <v>119.6</v>
      </c>
      <c r="DN743" s="19">
        <v>120</v>
      </c>
      <c r="DO743" s="19">
        <v>121.6</v>
      </c>
      <c r="DP743" s="19">
        <v>122.7</v>
      </c>
      <c r="DQ743" s="19">
        <v>123</v>
      </c>
      <c r="DR743" s="19">
        <v>124.1</v>
      </c>
      <c r="DS743" s="19">
        <v>124.4</v>
      </c>
      <c r="DT743" s="19">
        <v>125.4</v>
      </c>
      <c r="DU743" s="19">
        <v>125.3</v>
      </c>
      <c r="DV743" s="19">
        <v>124.6</v>
      </c>
      <c r="DW743" s="19">
        <v>126.4</v>
      </c>
    </row>
    <row r="744" spans="1:127">
      <c r="A744" s="17" t="s">
        <v>2081</v>
      </c>
      <c r="B744" s="17" t="s">
        <v>2082</v>
      </c>
      <c r="C744" s="18">
        <v>7.6200000000000004E-2</v>
      </c>
      <c r="D744" s="19">
        <v>108.3</v>
      </c>
      <c r="E744" s="19">
        <v>100.8</v>
      </c>
      <c r="F744" s="19">
        <v>102.7</v>
      </c>
      <c r="G744" s="19">
        <v>99.2</v>
      </c>
      <c r="H744" s="19">
        <v>97.5</v>
      </c>
      <c r="I744" s="19">
        <v>98.3</v>
      </c>
      <c r="J744" s="19">
        <v>106.1</v>
      </c>
      <c r="K744" s="19">
        <v>100.5</v>
      </c>
      <c r="L744" s="19">
        <v>100.1</v>
      </c>
      <c r="M744" s="19">
        <v>100.1</v>
      </c>
      <c r="N744" s="19">
        <v>104.1</v>
      </c>
      <c r="O744" s="19">
        <v>106</v>
      </c>
      <c r="P744" s="19">
        <v>100.7</v>
      </c>
      <c r="Q744" s="19">
        <v>104.2</v>
      </c>
      <c r="R744" s="19">
        <v>98</v>
      </c>
      <c r="S744" s="19">
        <v>93.7</v>
      </c>
      <c r="T744" s="19">
        <v>94.3</v>
      </c>
      <c r="U744" s="19">
        <v>98.9</v>
      </c>
      <c r="V744" s="19">
        <v>104.5</v>
      </c>
      <c r="W744" s="19">
        <v>107.5</v>
      </c>
      <c r="X744" s="19">
        <v>108.9</v>
      </c>
      <c r="Y744" s="19">
        <v>104.9</v>
      </c>
      <c r="Z744" s="19">
        <v>96.4</v>
      </c>
      <c r="AA744" s="19">
        <v>107.6</v>
      </c>
      <c r="AB744" s="19">
        <v>106</v>
      </c>
      <c r="AC744" s="19">
        <v>113</v>
      </c>
      <c r="AD744" s="19">
        <v>110.3</v>
      </c>
      <c r="AE744" s="19">
        <v>114.5</v>
      </c>
      <c r="AF744" s="19">
        <v>108.2</v>
      </c>
      <c r="AG744" s="19">
        <v>104.5</v>
      </c>
      <c r="AH744" s="19">
        <v>103.7</v>
      </c>
      <c r="AI744" s="19">
        <v>98.8</v>
      </c>
      <c r="AJ744" s="19">
        <v>93</v>
      </c>
      <c r="AK744" s="19">
        <v>98.4</v>
      </c>
      <c r="AL744" s="19">
        <v>103.6</v>
      </c>
      <c r="AM744" s="19">
        <v>108.3</v>
      </c>
      <c r="AN744" s="19">
        <v>105.3</v>
      </c>
      <c r="AO744" s="19">
        <v>99</v>
      </c>
      <c r="AP744" s="19">
        <v>97.6</v>
      </c>
      <c r="AQ744" s="19">
        <v>93.1</v>
      </c>
      <c r="AR744" s="19">
        <v>91.5</v>
      </c>
      <c r="AS744" s="19">
        <v>92.4</v>
      </c>
      <c r="AT744" s="19">
        <v>93.8</v>
      </c>
      <c r="AU744" s="19">
        <v>94</v>
      </c>
      <c r="AV744" s="19">
        <v>93.4</v>
      </c>
      <c r="AW744" s="19">
        <v>93</v>
      </c>
      <c r="AX744" s="19">
        <v>93.2</v>
      </c>
      <c r="AY744" s="19">
        <v>93.4</v>
      </c>
      <c r="AZ744" s="19">
        <v>93.4</v>
      </c>
      <c r="BA744" s="19">
        <v>92.2</v>
      </c>
      <c r="BB744" s="19">
        <v>92.5</v>
      </c>
      <c r="BC744" s="19">
        <v>91.9</v>
      </c>
      <c r="BD744" s="19">
        <v>93.1</v>
      </c>
      <c r="BE744" s="19">
        <v>92.9</v>
      </c>
      <c r="BF744" s="19">
        <v>93</v>
      </c>
      <c r="BG744" s="19">
        <v>93.2</v>
      </c>
      <c r="BH744" s="19">
        <v>93.5</v>
      </c>
      <c r="BI744" s="19">
        <v>94.1</v>
      </c>
      <c r="BJ744" s="19">
        <v>94</v>
      </c>
      <c r="BK744" s="19">
        <v>98.3</v>
      </c>
      <c r="BL744" s="19">
        <v>97.9</v>
      </c>
      <c r="BM744" s="19">
        <v>93.5</v>
      </c>
      <c r="BN744" s="19">
        <v>93.5</v>
      </c>
      <c r="BO744" s="19">
        <v>93.5</v>
      </c>
      <c r="BP744" s="19">
        <v>94.1</v>
      </c>
      <c r="BQ744" s="19">
        <v>102</v>
      </c>
      <c r="BR744" s="19">
        <v>101.8</v>
      </c>
      <c r="BS744" s="19">
        <v>97.4</v>
      </c>
      <c r="BT744" s="19">
        <v>97.5</v>
      </c>
      <c r="BU744" s="19">
        <v>96.4</v>
      </c>
      <c r="BV744" s="19">
        <v>96.8</v>
      </c>
      <c r="BW744" s="19">
        <v>97.1</v>
      </c>
      <c r="BX744" s="19">
        <v>97</v>
      </c>
      <c r="BY744" s="19">
        <v>96.9</v>
      </c>
      <c r="BZ744" s="19">
        <v>97.6</v>
      </c>
      <c r="CA744" s="19">
        <v>97.4</v>
      </c>
      <c r="CB744" s="19">
        <v>105.5</v>
      </c>
      <c r="CC744" s="19">
        <v>101.9</v>
      </c>
      <c r="CD744" s="19">
        <v>104.7</v>
      </c>
      <c r="CE744" s="19">
        <v>110.3</v>
      </c>
      <c r="CF744" s="19">
        <v>109.9</v>
      </c>
      <c r="CG744" s="19">
        <v>110.9</v>
      </c>
      <c r="CH744" s="19">
        <v>111.6</v>
      </c>
      <c r="CI744" s="19">
        <v>112.4</v>
      </c>
      <c r="CJ744" s="19">
        <v>112.6</v>
      </c>
      <c r="CK744" s="19">
        <v>113.3</v>
      </c>
      <c r="CL744" s="19">
        <v>110.7</v>
      </c>
      <c r="CM744" s="19">
        <v>113</v>
      </c>
      <c r="CN744" s="19">
        <v>113</v>
      </c>
      <c r="CO744" s="19">
        <v>113.4</v>
      </c>
      <c r="CP744" s="19">
        <v>109.2</v>
      </c>
      <c r="CQ744" s="19">
        <v>114.8</v>
      </c>
      <c r="CR744" s="19">
        <v>115</v>
      </c>
      <c r="CS744" s="19">
        <v>114.7</v>
      </c>
      <c r="CT744" s="19">
        <v>114.3</v>
      </c>
      <c r="CU744" s="19">
        <v>114.3</v>
      </c>
      <c r="CV744" s="19">
        <v>114.7</v>
      </c>
      <c r="CW744" s="19">
        <v>109.3</v>
      </c>
      <c r="CX744" s="19">
        <v>113</v>
      </c>
      <c r="CY744" s="19">
        <v>113.8</v>
      </c>
      <c r="CZ744" s="19">
        <v>115.1</v>
      </c>
      <c r="DA744" s="19">
        <v>113.4</v>
      </c>
      <c r="DB744" s="19">
        <v>114.4</v>
      </c>
      <c r="DC744" s="19">
        <v>113.3</v>
      </c>
      <c r="DD744" s="19">
        <v>115.6</v>
      </c>
      <c r="DE744" s="19">
        <v>117.3</v>
      </c>
      <c r="DF744" s="19">
        <v>118.7</v>
      </c>
      <c r="DG744" s="19">
        <v>119.3</v>
      </c>
      <c r="DH744" s="19">
        <v>114.7</v>
      </c>
      <c r="DI744" s="19">
        <v>118.8</v>
      </c>
      <c r="DJ744" s="19">
        <v>120.8</v>
      </c>
      <c r="DK744" s="19">
        <v>120</v>
      </c>
      <c r="DL744" s="19">
        <v>125.5</v>
      </c>
      <c r="DM744" s="19">
        <v>125.5</v>
      </c>
      <c r="DN744" s="19">
        <v>126</v>
      </c>
      <c r="DO744" s="19">
        <v>129.1</v>
      </c>
      <c r="DP744" s="19">
        <v>135</v>
      </c>
      <c r="DQ744" s="19">
        <v>134.69999999999999</v>
      </c>
      <c r="DR744" s="19">
        <v>136</v>
      </c>
      <c r="DS744" s="19">
        <v>136.4</v>
      </c>
      <c r="DT744" s="19">
        <v>137.1</v>
      </c>
      <c r="DU744" s="19">
        <v>135.1</v>
      </c>
      <c r="DV744" s="19">
        <v>136.19999999999999</v>
      </c>
      <c r="DW744" s="19">
        <v>140.30000000000001</v>
      </c>
    </row>
    <row r="745" spans="1:127">
      <c r="A745" s="17" t="s">
        <v>2083</v>
      </c>
      <c r="B745" s="17" t="s">
        <v>2084</v>
      </c>
      <c r="C745" s="18">
        <v>4.086E-2</v>
      </c>
      <c r="D745" s="19">
        <v>99.2</v>
      </c>
      <c r="E745" s="19">
        <v>96</v>
      </c>
      <c r="F745" s="19">
        <v>91.8</v>
      </c>
      <c r="G745" s="19">
        <v>98.5</v>
      </c>
      <c r="H745" s="19">
        <v>96.1</v>
      </c>
      <c r="I745" s="19">
        <v>100.7</v>
      </c>
      <c r="J745" s="19">
        <v>96.7</v>
      </c>
      <c r="K745" s="19">
        <v>104.6</v>
      </c>
      <c r="L745" s="19">
        <v>102.2</v>
      </c>
      <c r="M745" s="19">
        <v>102.8</v>
      </c>
      <c r="N745" s="19">
        <v>100.3</v>
      </c>
      <c r="O745" s="19">
        <v>99.5</v>
      </c>
      <c r="P745" s="19">
        <v>101.4</v>
      </c>
      <c r="Q745" s="19">
        <v>102.2</v>
      </c>
      <c r="R745" s="19">
        <v>102.2</v>
      </c>
      <c r="S745" s="19">
        <v>108.3</v>
      </c>
      <c r="T745" s="19">
        <v>105.9</v>
      </c>
      <c r="U745" s="19">
        <v>109.4</v>
      </c>
      <c r="V745" s="19">
        <v>108.5</v>
      </c>
      <c r="W745" s="19">
        <v>109.6</v>
      </c>
      <c r="X745" s="19">
        <v>99.2</v>
      </c>
      <c r="Y745" s="19">
        <v>98.2</v>
      </c>
      <c r="Z745" s="19">
        <v>113.4</v>
      </c>
      <c r="AA745" s="19">
        <v>104.1</v>
      </c>
      <c r="AB745" s="19">
        <v>100.5</v>
      </c>
      <c r="AC745" s="19">
        <v>101.6</v>
      </c>
      <c r="AD745" s="19">
        <v>108.1</v>
      </c>
      <c r="AE745" s="19">
        <v>103.9</v>
      </c>
      <c r="AF745" s="19">
        <v>97.3</v>
      </c>
      <c r="AG745" s="19">
        <v>98.4</v>
      </c>
      <c r="AH745" s="19">
        <v>102.5</v>
      </c>
      <c r="AI745" s="19">
        <v>101</v>
      </c>
      <c r="AJ745" s="19">
        <v>100.2</v>
      </c>
      <c r="AK745" s="19">
        <v>105.3</v>
      </c>
      <c r="AL745" s="19">
        <v>99.6</v>
      </c>
      <c r="AM745" s="19">
        <v>100.3</v>
      </c>
      <c r="AN745" s="19">
        <v>101.9</v>
      </c>
      <c r="AO745" s="19">
        <v>99.9</v>
      </c>
      <c r="AP745" s="19">
        <v>100.5</v>
      </c>
      <c r="AQ745" s="19">
        <v>101</v>
      </c>
      <c r="AR745" s="19">
        <v>102.6</v>
      </c>
      <c r="AS745" s="19">
        <v>102.5</v>
      </c>
      <c r="AT745" s="19">
        <v>101.4</v>
      </c>
      <c r="AU745" s="19">
        <v>101.4</v>
      </c>
      <c r="AV745" s="19">
        <v>101.4</v>
      </c>
      <c r="AW745" s="19">
        <v>102.2</v>
      </c>
      <c r="AX745" s="19">
        <v>102.2</v>
      </c>
      <c r="AY745" s="19">
        <v>101</v>
      </c>
      <c r="AZ745" s="19">
        <v>101</v>
      </c>
      <c r="BA745" s="19">
        <v>101</v>
      </c>
      <c r="BB745" s="19">
        <v>101</v>
      </c>
      <c r="BC745" s="19">
        <v>101.6</v>
      </c>
      <c r="BD745" s="19">
        <v>101.5</v>
      </c>
      <c r="BE745" s="19">
        <v>101.7</v>
      </c>
      <c r="BF745" s="19">
        <v>101.7</v>
      </c>
      <c r="BG745" s="19">
        <v>101.7</v>
      </c>
      <c r="BH745" s="19">
        <v>103.3</v>
      </c>
      <c r="BI745" s="19">
        <v>103.3</v>
      </c>
      <c r="BJ745" s="19">
        <v>103.3</v>
      </c>
      <c r="BK745" s="19">
        <v>103.3</v>
      </c>
      <c r="BL745" s="19">
        <v>103.3</v>
      </c>
      <c r="BM745" s="19">
        <v>103.3</v>
      </c>
      <c r="BN745" s="19">
        <v>103.6</v>
      </c>
      <c r="BO745" s="19">
        <v>103.6</v>
      </c>
      <c r="BP745" s="19">
        <v>104.1</v>
      </c>
      <c r="BQ745" s="19">
        <v>104.1</v>
      </c>
      <c r="BR745" s="19">
        <v>104.2</v>
      </c>
      <c r="BS745" s="19">
        <v>104.2</v>
      </c>
      <c r="BT745" s="19">
        <v>104.4</v>
      </c>
      <c r="BU745" s="19">
        <v>104.4</v>
      </c>
      <c r="BV745" s="19">
        <v>105.2</v>
      </c>
      <c r="BW745" s="19">
        <v>105.7</v>
      </c>
      <c r="BX745" s="19">
        <v>105.9</v>
      </c>
      <c r="BY745" s="19">
        <v>106.1</v>
      </c>
      <c r="BZ745" s="19">
        <v>107</v>
      </c>
      <c r="CA745" s="19">
        <v>107.2</v>
      </c>
      <c r="CB745" s="19">
        <v>106.4</v>
      </c>
      <c r="CC745" s="19">
        <v>106.4</v>
      </c>
      <c r="CD745" s="19">
        <v>107.7</v>
      </c>
      <c r="CE745" s="19">
        <v>108.1</v>
      </c>
      <c r="CF745" s="19">
        <v>108.4</v>
      </c>
      <c r="CG745" s="19">
        <v>107.9</v>
      </c>
      <c r="CH745" s="19">
        <v>107.1</v>
      </c>
      <c r="CI745" s="19">
        <v>108.5</v>
      </c>
      <c r="CJ745" s="19">
        <v>108.5</v>
      </c>
      <c r="CK745" s="19">
        <v>108.7</v>
      </c>
      <c r="CL745" s="19">
        <v>108.7</v>
      </c>
      <c r="CM745" s="19">
        <v>109</v>
      </c>
      <c r="CN745" s="19">
        <v>108.8</v>
      </c>
      <c r="CO745" s="19">
        <v>109.1</v>
      </c>
      <c r="CP745" s="19">
        <v>109.3</v>
      </c>
      <c r="CQ745" s="19">
        <v>109.3</v>
      </c>
      <c r="CR745" s="19">
        <v>108.8</v>
      </c>
      <c r="CS745" s="19">
        <v>108.5</v>
      </c>
      <c r="CT745" s="19">
        <v>108.9</v>
      </c>
      <c r="CU745" s="19">
        <v>108.9</v>
      </c>
      <c r="CV745" s="19">
        <v>108.8</v>
      </c>
      <c r="CW745" s="19">
        <v>108.2</v>
      </c>
      <c r="CX745" s="19">
        <v>108.6</v>
      </c>
      <c r="CY745" s="19">
        <v>108.1</v>
      </c>
      <c r="CZ745" s="19">
        <v>108.6</v>
      </c>
      <c r="DA745" s="19">
        <v>109.2</v>
      </c>
      <c r="DB745" s="19">
        <v>109.4</v>
      </c>
      <c r="DC745" s="19">
        <v>109.9</v>
      </c>
      <c r="DD745" s="19">
        <v>109.5</v>
      </c>
      <c r="DE745" s="19">
        <v>109.7</v>
      </c>
      <c r="DF745" s="19">
        <v>109.9</v>
      </c>
      <c r="DG745" s="19">
        <v>110</v>
      </c>
      <c r="DH745" s="19">
        <v>109.7</v>
      </c>
      <c r="DI745" s="19">
        <v>109.6</v>
      </c>
      <c r="DJ745" s="19">
        <v>110</v>
      </c>
      <c r="DK745" s="19">
        <v>110</v>
      </c>
      <c r="DL745" s="19">
        <v>110.1</v>
      </c>
      <c r="DM745" s="19">
        <v>110.6</v>
      </c>
      <c r="DN745" s="19">
        <v>111.3</v>
      </c>
      <c r="DO745" s="19">
        <v>111.8</v>
      </c>
      <c r="DP745" s="19">
        <v>111.9</v>
      </c>
      <c r="DQ745" s="19">
        <v>111.8</v>
      </c>
      <c r="DR745" s="19">
        <v>112.1</v>
      </c>
      <c r="DS745" s="19">
        <v>112.8</v>
      </c>
      <c r="DT745" s="19">
        <v>113.1</v>
      </c>
      <c r="DU745" s="19">
        <v>113.2</v>
      </c>
      <c r="DV745" s="19">
        <v>112.8</v>
      </c>
      <c r="DW745" s="19">
        <v>115.4</v>
      </c>
    </row>
    <row r="746" spans="1:127">
      <c r="A746" s="17" t="s">
        <v>2085</v>
      </c>
      <c r="B746" s="17" t="s">
        <v>2086</v>
      </c>
      <c r="C746" s="18">
        <v>0.16803000000000001</v>
      </c>
      <c r="D746" s="19">
        <v>99.2</v>
      </c>
      <c r="E746" s="19">
        <v>102.1</v>
      </c>
      <c r="F746" s="19">
        <v>104.4</v>
      </c>
      <c r="G746" s="19">
        <v>104.6</v>
      </c>
      <c r="H746" s="19">
        <v>104</v>
      </c>
      <c r="I746" s="19">
        <v>106.2</v>
      </c>
      <c r="J746" s="19">
        <v>104.1</v>
      </c>
      <c r="K746" s="19">
        <v>101.3</v>
      </c>
      <c r="L746" s="19">
        <v>101.2</v>
      </c>
      <c r="M746" s="19">
        <v>99.1</v>
      </c>
      <c r="N746" s="19">
        <v>99.8</v>
      </c>
      <c r="O746" s="19">
        <v>101.2</v>
      </c>
      <c r="P746" s="19">
        <v>103.9</v>
      </c>
      <c r="Q746" s="19">
        <v>104.1</v>
      </c>
      <c r="R746" s="19">
        <v>103.7</v>
      </c>
      <c r="S746" s="19">
        <v>104.1</v>
      </c>
      <c r="T746" s="19">
        <v>104.6</v>
      </c>
      <c r="U746" s="19">
        <v>104.9</v>
      </c>
      <c r="V746" s="19">
        <v>103.5</v>
      </c>
      <c r="W746" s="19">
        <v>103.1</v>
      </c>
      <c r="X746" s="19">
        <v>105.5</v>
      </c>
      <c r="Y746" s="19">
        <v>106.1</v>
      </c>
      <c r="Z746" s="19">
        <v>106.4</v>
      </c>
      <c r="AA746" s="19">
        <v>106.3</v>
      </c>
      <c r="AB746" s="19">
        <v>106.8</v>
      </c>
      <c r="AC746" s="19">
        <v>107.6</v>
      </c>
      <c r="AD746" s="19">
        <v>109.2</v>
      </c>
      <c r="AE746" s="19">
        <v>107.5</v>
      </c>
      <c r="AF746" s="19">
        <v>108.3</v>
      </c>
      <c r="AG746" s="19">
        <v>107.2</v>
      </c>
      <c r="AH746" s="19">
        <v>105.6</v>
      </c>
      <c r="AI746" s="19">
        <v>105.2</v>
      </c>
      <c r="AJ746" s="19">
        <v>107.5</v>
      </c>
      <c r="AK746" s="19">
        <v>108.2</v>
      </c>
      <c r="AL746" s="19">
        <v>107</v>
      </c>
      <c r="AM746" s="19">
        <v>107.6</v>
      </c>
      <c r="AN746" s="19">
        <v>108.1</v>
      </c>
      <c r="AO746" s="19">
        <v>108.1</v>
      </c>
      <c r="AP746" s="19">
        <v>109.6</v>
      </c>
      <c r="AQ746" s="19">
        <v>110.5</v>
      </c>
      <c r="AR746" s="19">
        <v>110</v>
      </c>
      <c r="AS746" s="19">
        <v>110.3</v>
      </c>
      <c r="AT746" s="19">
        <v>110.1</v>
      </c>
      <c r="AU746" s="19">
        <v>107.8</v>
      </c>
      <c r="AV746" s="19">
        <v>107.9</v>
      </c>
      <c r="AW746" s="19">
        <v>107.9</v>
      </c>
      <c r="AX746" s="19">
        <v>107.3</v>
      </c>
      <c r="AY746" s="19">
        <v>106.5</v>
      </c>
      <c r="AZ746" s="19">
        <v>107.7</v>
      </c>
      <c r="BA746" s="19">
        <v>106.8</v>
      </c>
      <c r="BB746" s="19">
        <v>107.4</v>
      </c>
      <c r="BC746" s="19">
        <v>108.5</v>
      </c>
      <c r="BD746" s="19">
        <v>108.2</v>
      </c>
      <c r="BE746" s="19">
        <v>107.4</v>
      </c>
      <c r="BF746" s="19">
        <v>107.9</v>
      </c>
      <c r="BG746" s="19">
        <v>107.2</v>
      </c>
      <c r="BH746" s="19">
        <v>107.8</v>
      </c>
      <c r="BI746" s="19">
        <v>108.2</v>
      </c>
      <c r="BJ746" s="19">
        <v>109.2</v>
      </c>
      <c r="BK746" s="19">
        <v>108.3</v>
      </c>
      <c r="BL746" s="19">
        <v>107.8</v>
      </c>
      <c r="BM746" s="19">
        <v>107.5</v>
      </c>
      <c r="BN746" s="19">
        <v>109</v>
      </c>
      <c r="BO746" s="19">
        <v>108.3</v>
      </c>
      <c r="BP746" s="19">
        <v>108.2</v>
      </c>
      <c r="BQ746" s="19">
        <v>111</v>
      </c>
      <c r="BR746" s="19">
        <v>110.8</v>
      </c>
      <c r="BS746" s="19">
        <v>111</v>
      </c>
      <c r="BT746" s="19">
        <v>112</v>
      </c>
      <c r="BU746" s="19">
        <v>112.9</v>
      </c>
      <c r="BV746" s="19">
        <v>112.3</v>
      </c>
      <c r="BW746" s="19">
        <v>112.9</v>
      </c>
      <c r="BX746" s="19">
        <v>113.3</v>
      </c>
      <c r="BY746" s="19">
        <v>116.6</v>
      </c>
      <c r="BZ746" s="19">
        <v>115.5</v>
      </c>
      <c r="CA746" s="19">
        <v>115</v>
      </c>
      <c r="CB746" s="19">
        <v>113.2</v>
      </c>
      <c r="CC746" s="19">
        <v>112.5</v>
      </c>
      <c r="CD746" s="19">
        <v>113</v>
      </c>
      <c r="CE746" s="19">
        <v>113.1</v>
      </c>
      <c r="CF746" s="19">
        <v>114.1</v>
      </c>
      <c r="CG746" s="19">
        <v>114</v>
      </c>
      <c r="CH746" s="19">
        <v>112.6</v>
      </c>
      <c r="CI746" s="19">
        <v>112.3</v>
      </c>
      <c r="CJ746" s="19">
        <v>112.2</v>
      </c>
      <c r="CK746" s="19">
        <v>111.1</v>
      </c>
      <c r="CL746" s="19">
        <v>111.1</v>
      </c>
      <c r="CM746" s="19">
        <v>111.2</v>
      </c>
      <c r="CN746" s="19">
        <v>113</v>
      </c>
      <c r="CO746" s="19">
        <v>112.7</v>
      </c>
      <c r="CP746" s="19">
        <v>111.9</v>
      </c>
      <c r="CQ746" s="19">
        <v>111.3</v>
      </c>
      <c r="CR746" s="19">
        <v>111.2</v>
      </c>
      <c r="CS746" s="19">
        <v>111.1</v>
      </c>
      <c r="CT746" s="19">
        <v>110.4</v>
      </c>
      <c r="CU746" s="19">
        <v>110.3</v>
      </c>
      <c r="CV746" s="19">
        <v>110.3</v>
      </c>
      <c r="CW746" s="19">
        <v>112.8</v>
      </c>
      <c r="CX746" s="19">
        <v>110.5</v>
      </c>
      <c r="CY746" s="19">
        <v>112.2</v>
      </c>
      <c r="CZ746" s="19">
        <v>113.4</v>
      </c>
      <c r="DA746" s="19">
        <v>115.1</v>
      </c>
      <c r="DB746" s="19">
        <v>114.9</v>
      </c>
      <c r="DC746" s="19">
        <v>114.5</v>
      </c>
      <c r="DD746" s="19">
        <v>115</v>
      </c>
      <c r="DE746" s="19">
        <v>116.2</v>
      </c>
      <c r="DF746" s="19">
        <v>114.9</v>
      </c>
      <c r="DG746" s="19">
        <v>115.2</v>
      </c>
      <c r="DH746" s="19">
        <v>116.7</v>
      </c>
      <c r="DI746" s="19">
        <v>117.1</v>
      </c>
      <c r="DJ746" s="19">
        <v>116.6</v>
      </c>
      <c r="DK746" s="19">
        <v>117.4</v>
      </c>
      <c r="DL746" s="19">
        <v>119</v>
      </c>
      <c r="DM746" s="19">
        <v>119.1</v>
      </c>
      <c r="DN746" s="19">
        <v>119.3</v>
      </c>
      <c r="DO746" s="19">
        <v>120.6</v>
      </c>
      <c r="DP746" s="19">
        <v>119.7</v>
      </c>
      <c r="DQ746" s="19">
        <v>120.4</v>
      </c>
      <c r="DR746" s="19">
        <v>121.6</v>
      </c>
      <c r="DS746" s="19">
        <v>121.7</v>
      </c>
      <c r="DT746" s="19">
        <v>123</v>
      </c>
      <c r="DU746" s="19">
        <v>123.7</v>
      </c>
      <c r="DV746" s="19">
        <v>122.2</v>
      </c>
      <c r="DW746" s="19">
        <v>122.8</v>
      </c>
    </row>
    <row r="747" spans="1:127">
      <c r="A747" s="17" t="s">
        <v>2087</v>
      </c>
      <c r="B747" s="17" t="s">
        <v>2088</v>
      </c>
      <c r="C747" s="18">
        <v>5.8199999999999997E-3</v>
      </c>
      <c r="D747" s="19">
        <v>103.1</v>
      </c>
      <c r="E747" s="19">
        <v>103.1</v>
      </c>
      <c r="F747" s="19">
        <v>103.1</v>
      </c>
      <c r="G747" s="19">
        <v>103.1</v>
      </c>
      <c r="H747" s="19">
        <v>103.1</v>
      </c>
      <c r="I747" s="19">
        <v>103.1</v>
      </c>
      <c r="J747" s="19">
        <v>103.1</v>
      </c>
      <c r="K747" s="19">
        <v>103.1</v>
      </c>
      <c r="L747" s="19">
        <v>103.1</v>
      </c>
      <c r="M747" s="19">
        <v>103.1</v>
      </c>
      <c r="N747" s="19">
        <v>103.1</v>
      </c>
      <c r="O747" s="19">
        <v>103.1</v>
      </c>
      <c r="P747" s="19">
        <v>103.1</v>
      </c>
      <c r="Q747" s="19">
        <v>103.1</v>
      </c>
      <c r="R747" s="19">
        <v>103.1</v>
      </c>
      <c r="S747" s="19">
        <v>103.1</v>
      </c>
      <c r="T747" s="19">
        <v>103.1</v>
      </c>
      <c r="U747" s="19">
        <v>103.1</v>
      </c>
      <c r="V747" s="19">
        <v>103.1</v>
      </c>
      <c r="W747" s="19">
        <v>103.1</v>
      </c>
      <c r="X747" s="19">
        <v>103.1</v>
      </c>
      <c r="Y747" s="19">
        <v>103.1</v>
      </c>
      <c r="Z747" s="19">
        <v>103.1</v>
      </c>
      <c r="AA747" s="19">
        <v>103.1</v>
      </c>
      <c r="AB747" s="19">
        <v>140.6</v>
      </c>
      <c r="AC747" s="19">
        <v>140.6</v>
      </c>
      <c r="AD747" s="19">
        <v>140.6</v>
      </c>
      <c r="AE747" s="19">
        <v>140.6</v>
      </c>
      <c r="AF747" s="19">
        <v>140.6</v>
      </c>
      <c r="AG747" s="19">
        <v>140.6</v>
      </c>
      <c r="AH747" s="19">
        <v>140.6</v>
      </c>
      <c r="AI747" s="19">
        <v>140.6</v>
      </c>
      <c r="AJ747" s="19">
        <v>140.6</v>
      </c>
      <c r="AK747" s="19">
        <v>140.6</v>
      </c>
      <c r="AL747" s="19">
        <v>140.6</v>
      </c>
      <c r="AM747" s="19">
        <v>140.6</v>
      </c>
      <c r="AN747" s="19">
        <v>131.5</v>
      </c>
      <c r="AO747" s="19">
        <v>131.5</v>
      </c>
      <c r="AP747" s="19">
        <v>131.5</v>
      </c>
      <c r="AQ747" s="19">
        <v>131.5</v>
      </c>
      <c r="AR747" s="19">
        <v>131.5</v>
      </c>
      <c r="AS747" s="19">
        <v>131.5</v>
      </c>
      <c r="AT747" s="19">
        <v>131.5</v>
      </c>
      <c r="AU747" s="19">
        <v>131.5</v>
      </c>
      <c r="AV747" s="19">
        <v>131.5</v>
      </c>
      <c r="AW747" s="19">
        <v>131.5</v>
      </c>
      <c r="AX747" s="19">
        <v>130.19999999999999</v>
      </c>
      <c r="AY747" s="19">
        <v>130.19999999999999</v>
      </c>
      <c r="AZ747" s="19">
        <v>130.19999999999999</v>
      </c>
      <c r="BA747" s="19">
        <v>130.19999999999999</v>
      </c>
      <c r="BB747" s="19">
        <v>130.19999999999999</v>
      </c>
      <c r="BC747" s="19">
        <v>130.19999999999999</v>
      </c>
      <c r="BD747" s="19">
        <v>130.19999999999999</v>
      </c>
      <c r="BE747" s="19">
        <v>130.19999999999999</v>
      </c>
      <c r="BF747" s="19">
        <v>130.19999999999999</v>
      </c>
      <c r="BG747" s="19">
        <v>130.19999999999999</v>
      </c>
      <c r="BH747" s="19">
        <v>130.19999999999999</v>
      </c>
      <c r="BI747" s="19">
        <v>130.19999999999999</v>
      </c>
      <c r="BJ747" s="19">
        <v>130.19999999999999</v>
      </c>
      <c r="BK747" s="19">
        <v>130.19999999999999</v>
      </c>
      <c r="BL747" s="19">
        <v>130.19999999999999</v>
      </c>
      <c r="BM747" s="19">
        <v>130.19999999999999</v>
      </c>
      <c r="BN747" s="19">
        <v>130.19999999999999</v>
      </c>
      <c r="BO747" s="19">
        <v>130.19999999999999</v>
      </c>
      <c r="BP747" s="19">
        <v>130.19999999999999</v>
      </c>
      <c r="BQ747" s="19">
        <v>130.19999999999999</v>
      </c>
      <c r="BR747" s="19">
        <v>130.19999999999999</v>
      </c>
      <c r="BS747" s="19">
        <v>130.19999999999999</v>
      </c>
      <c r="BT747" s="19">
        <v>130.19999999999999</v>
      </c>
      <c r="BU747" s="19">
        <v>130.19999999999999</v>
      </c>
      <c r="BV747" s="19">
        <v>130.19999999999999</v>
      </c>
      <c r="BW747" s="19">
        <v>130.19999999999999</v>
      </c>
      <c r="BX747" s="19">
        <v>130.19999999999999</v>
      </c>
      <c r="BY747" s="19">
        <v>130.19999999999999</v>
      </c>
      <c r="BZ747" s="19">
        <v>130.19999999999999</v>
      </c>
      <c r="CA747" s="19">
        <v>130.19999999999999</v>
      </c>
      <c r="CB747" s="19">
        <v>130.19999999999999</v>
      </c>
      <c r="CC747" s="19">
        <v>130.19999999999999</v>
      </c>
      <c r="CD747" s="19">
        <v>130.19999999999999</v>
      </c>
      <c r="CE747" s="19">
        <v>130.19999999999999</v>
      </c>
      <c r="CF747" s="19">
        <v>130.19999999999999</v>
      </c>
      <c r="CG747" s="19">
        <v>130.19999999999999</v>
      </c>
      <c r="CH747" s="19">
        <v>130.19999999999999</v>
      </c>
      <c r="CI747" s="19">
        <v>130.19999999999999</v>
      </c>
      <c r="CJ747" s="19">
        <v>130.19999999999999</v>
      </c>
      <c r="CK747" s="19">
        <v>130.19999999999999</v>
      </c>
      <c r="CL747" s="19">
        <v>130.19999999999999</v>
      </c>
      <c r="CM747" s="19">
        <v>130.19999999999999</v>
      </c>
      <c r="CN747" s="19">
        <v>130.19999999999999</v>
      </c>
      <c r="CO747" s="19">
        <v>130.19999999999999</v>
      </c>
      <c r="CP747" s="19">
        <v>130.19999999999999</v>
      </c>
      <c r="CQ747" s="19">
        <v>130.19999999999999</v>
      </c>
      <c r="CR747" s="19">
        <v>130.19999999999999</v>
      </c>
      <c r="CS747" s="19">
        <v>130.19999999999999</v>
      </c>
      <c r="CT747" s="19">
        <v>130.19999999999999</v>
      </c>
      <c r="CU747" s="19">
        <v>130.19999999999999</v>
      </c>
      <c r="CV747" s="19">
        <v>130.19999999999999</v>
      </c>
      <c r="CW747" s="19">
        <v>130.19999999999999</v>
      </c>
      <c r="CX747" s="19">
        <v>130.19999999999999</v>
      </c>
      <c r="CY747" s="19">
        <v>130.19999999999999</v>
      </c>
      <c r="CZ747" s="19">
        <v>130.19999999999999</v>
      </c>
      <c r="DA747" s="19">
        <v>130.19999999999999</v>
      </c>
      <c r="DB747" s="19">
        <v>130.19999999999999</v>
      </c>
      <c r="DC747" s="19">
        <v>130.19999999999999</v>
      </c>
      <c r="DD747" s="19">
        <v>130.19999999999999</v>
      </c>
      <c r="DE747" s="19">
        <v>130.19999999999999</v>
      </c>
      <c r="DF747" s="19">
        <v>130.19999999999999</v>
      </c>
      <c r="DG747" s="19">
        <v>130.19999999999999</v>
      </c>
      <c r="DH747" s="19">
        <v>130.19999999999999</v>
      </c>
      <c r="DI747" s="19">
        <v>130.19999999999999</v>
      </c>
      <c r="DJ747" s="19">
        <v>130.19999999999999</v>
      </c>
      <c r="DK747" s="19">
        <v>130.19999999999999</v>
      </c>
      <c r="DL747" s="19">
        <v>130.19999999999999</v>
      </c>
      <c r="DM747" s="19">
        <v>130.19999999999999</v>
      </c>
      <c r="DN747" s="19">
        <v>130.19999999999999</v>
      </c>
      <c r="DO747" s="19">
        <v>130.19999999999999</v>
      </c>
      <c r="DP747" s="19">
        <v>130.19999999999999</v>
      </c>
      <c r="DQ747" s="19">
        <v>130.19999999999999</v>
      </c>
      <c r="DR747" s="19">
        <v>130.19999999999999</v>
      </c>
      <c r="DS747" s="19">
        <v>130.19999999999999</v>
      </c>
      <c r="DT747" s="19">
        <v>130.19999999999999</v>
      </c>
      <c r="DU747" s="19">
        <v>130.19999999999999</v>
      </c>
      <c r="DV747" s="19">
        <v>130.19999999999999</v>
      </c>
      <c r="DW747" s="19">
        <v>130.19999999999999</v>
      </c>
    </row>
    <row r="748" spans="1:127">
      <c r="A748" s="17" t="s">
        <v>2089</v>
      </c>
      <c r="B748" s="17" t="s">
        <v>2090</v>
      </c>
      <c r="C748" s="18">
        <v>5.8199999999999997E-3</v>
      </c>
      <c r="D748" s="19">
        <v>103.1</v>
      </c>
      <c r="E748" s="19">
        <v>103.1</v>
      </c>
      <c r="F748" s="19">
        <v>103.1</v>
      </c>
      <c r="G748" s="19">
        <v>103.1</v>
      </c>
      <c r="H748" s="19">
        <v>103.1</v>
      </c>
      <c r="I748" s="19">
        <v>103.1</v>
      </c>
      <c r="J748" s="19">
        <v>103.1</v>
      </c>
      <c r="K748" s="19">
        <v>103.1</v>
      </c>
      <c r="L748" s="19">
        <v>103.1</v>
      </c>
      <c r="M748" s="19">
        <v>103.1</v>
      </c>
      <c r="N748" s="19">
        <v>103.1</v>
      </c>
      <c r="O748" s="19">
        <v>103.1</v>
      </c>
      <c r="P748" s="19">
        <v>103.1</v>
      </c>
      <c r="Q748" s="19">
        <v>103.1</v>
      </c>
      <c r="R748" s="19">
        <v>103.1</v>
      </c>
      <c r="S748" s="19">
        <v>103.1</v>
      </c>
      <c r="T748" s="19">
        <v>103.1</v>
      </c>
      <c r="U748" s="19">
        <v>103.1</v>
      </c>
      <c r="V748" s="19">
        <v>103.1</v>
      </c>
      <c r="W748" s="19">
        <v>103.1</v>
      </c>
      <c r="X748" s="19">
        <v>103.1</v>
      </c>
      <c r="Y748" s="19">
        <v>103.1</v>
      </c>
      <c r="Z748" s="19">
        <v>103.1</v>
      </c>
      <c r="AA748" s="19">
        <v>103.1</v>
      </c>
      <c r="AB748" s="19">
        <v>140.6</v>
      </c>
      <c r="AC748" s="19">
        <v>140.6</v>
      </c>
      <c r="AD748" s="19">
        <v>140.6</v>
      </c>
      <c r="AE748" s="19">
        <v>140.6</v>
      </c>
      <c r="AF748" s="19">
        <v>140.6</v>
      </c>
      <c r="AG748" s="19">
        <v>140.6</v>
      </c>
      <c r="AH748" s="19">
        <v>140.6</v>
      </c>
      <c r="AI748" s="19">
        <v>140.6</v>
      </c>
      <c r="AJ748" s="19">
        <v>140.6</v>
      </c>
      <c r="AK748" s="19">
        <v>140.6</v>
      </c>
      <c r="AL748" s="19">
        <v>140.6</v>
      </c>
      <c r="AM748" s="19">
        <v>140.6</v>
      </c>
      <c r="AN748" s="19">
        <v>131.5</v>
      </c>
      <c r="AO748" s="19">
        <v>131.5</v>
      </c>
      <c r="AP748" s="19">
        <v>131.5</v>
      </c>
      <c r="AQ748" s="19">
        <v>131.5</v>
      </c>
      <c r="AR748" s="19">
        <v>131.5</v>
      </c>
      <c r="AS748" s="19">
        <v>131.5</v>
      </c>
      <c r="AT748" s="19">
        <v>131.5</v>
      </c>
      <c r="AU748" s="19">
        <v>131.5</v>
      </c>
      <c r="AV748" s="19">
        <v>131.5</v>
      </c>
      <c r="AW748" s="19">
        <v>131.5</v>
      </c>
      <c r="AX748" s="19">
        <v>130.19999999999999</v>
      </c>
      <c r="AY748" s="19">
        <v>130.19999999999999</v>
      </c>
      <c r="AZ748" s="19">
        <v>130.19999999999999</v>
      </c>
      <c r="BA748" s="19">
        <v>130.19999999999999</v>
      </c>
      <c r="BB748" s="19">
        <v>130.19999999999999</v>
      </c>
      <c r="BC748" s="19">
        <v>130.19999999999999</v>
      </c>
      <c r="BD748" s="19">
        <v>130.19999999999999</v>
      </c>
      <c r="BE748" s="19">
        <v>130.19999999999999</v>
      </c>
      <c r="BF748" s="19">
        <v>130.19999999999999</v>
      </c>
      <c r="BG748" s="19">
        <v>130.19999999999999</v>
      </c>
      <c r="BH748" s="19">
        <v>130.19999999999999</v>
      </c>
      <c r="BI748" s="19">
        <v>130.19999999999999</v>
      </c>
      <c r="BJ748" s="19">
        <v>130.19999999999999</v>
      </c>
      <c r="BK748" s="19">
        <v>130.19999999999999</v>
      </c>
      <c r="BL748" s="19">
        <v>130.19999999999999</v>
      </c>
      <c r="BM748" s="19">
        <v>130.19999999999999</v>
      </c>
      <c r="BN748" s="19">
        <v>130.19999999999999</v>
      </c>
      <c r="BO748" s="19">
        <v>130.19999999999999</v>
      </c>
      <c r="BP748" s="19">
        <v>130.19999999999999</v>
      </c>
      <c r="BQ748" s="19">
        <v>130.19999999999999</v>
      </c>
      <c r="BR748" s="19">
        <v>130.19999999999999</v>
      </c>
      <c r="BS748" s="19">
        <v>130.19999999999999</v>
      </c>
      <c r="BT748" s="19">
        <v>130.19999999999999</v>
      </c>
      <c r="BU748" s="19">
        <v>130.19999999999999</v>
      </c>
      <c r="BV748" s="19">
        <v>130.19999999999999</v>
      </c>
      <c r="BW748" s="19">
        <v>130.19999999999999</v>
      </c>
      <c r="BX748" s="19">
        <v>130.19999999999999</v>
      </c>
      <c r="BY748" s="19">
        <v>130.19999999999999</v>
      </c>
      <c r="BZ748" s="19">
        <v>130.19999999999999</v>
      </c>
      <c r="CA748" s="19">
        <v>130.19999999999999</v>
      </c>
      <c r="CB748" s="19">
        <v>130.19999999999999</v>
      </c>
      <c r="CC748" s="19">
        <v>130.19999999999999</v>
      </c>
      <c r="CD748" s="19">
        <v>130.19999999999999</v>
      </c>
      <c r="CE748" s="19">
        <v>130.19999999999999</v>
      </c>
      <c r="CF748" s="19">
        <v>130.19999999999999</v>
      </c>
      <c r="CG748" s="19">
        <v>130.19999999999999</v>
      </c>
      <c r="CH748" s="19">
        <v>130.19999999999999</v>
      </c>
      <c r="CI748" s="19">
        <v>130.19999999999999</v>
      </c>
      <c r="CJ748" s="19">
        <v>130.19999999999999</v>
      </c>
      <c r="CK748" s="19">
        <v>130.19999999999999</v>
      </c>
      <c r="CL748" s="19">
        <v>130.19999999999999</v>
      </c>
      <c r="CM748" s="19">
        <v>130.19999999999999</v>
      </c>
      <c r="CN748" s="19">
        <v>130.19999999999999</v>
      </c>
      <c r="CO748" s="19">
        <v>130.19999999999999</v>
      </c>
      <c r="CP748" s="19">
        <v>130.19999999999999</v>
      </c>
      <c r="CQ748" s="19">
        <v>130.19999999999999</v>
      </c>
      <c r="CR748" s="19">
        <v>130.19999999999999</v>
      </c>
      <c r="CS748" s="19">
        <v>130.19999999999999</v>
      </c>
      <c r="CT748" s="19">
        <v>130.19999999999999</v>
      </c>
      <c r="CU748" s="19">
        <v>130.19999999999999</v>
      </c>
      <c r="CV748" s="19">
        <v>130.19999999999999</v>
      </c>
      <c r="CW748" s="19">
        <v>130.19999999999999</v>
      </c>
      <c r="CX748" s="19">
        <v>130.19999999999999</v>
      </c>
      <c r="CY748" s="19">
        <v>130.19999999999999</v>
      </c>
      <c r="CZ748" s="19">
        <v>130.19999999999999</v>
      </c>
      <c r="DA748" s="19">
        <v>130.19999999999999</v>
      </c>
      <c r="DB748" s="19">
        <v>130.19999999999999</v>
      </c>
      <c r="DC748" s="19">
        <v>130.19999999999999</v>
      </c>
      <c r="DD748" s="19">
        <v>130.19999999999999</v>
      </c>
      <c r="DE748" s="19">
        <v>130.19999999999999</v>
      </c>
      <c r="DF748" s="19">
        <v>130.19999999999999</v>
      </c>
      <c r="DG748" s="19">
        <v>130.19999999999999</v>
      </c>
      <c r="DH748" s="19">
        <v>130.19999999999999</v>
      </c>
      <c r="DI748" s="19">
        <v>130.19999999999999</v>
      </c>
      <c r="DJ748" s="19">
        <v>130.19999999999999</v>
      </c>
      <c r="DK748" s="19">
        <v>130.19999999999999</v>
      </c>
      <c r="DL748" s="19">
        <v>130.19999999999999</v>
      </c>
      <c r="DM748" s="19">
        <v>130.19999999999999</v>
      </c>
      <c r="DN748" s="19">
        <v>130.19999999999999</v>
      </c>
      <c r="DO748" s="19">
        <v>130.19999999999999</v>
      </c>
      <c r="DP748" s="19">
        <v>130.19999999999999</v>
      </c>
      <c r="DQ748" s="19">
        <v>130.19999999999999</v>
      </c>
      <c r="DR748" s="19">
        <v>130.19999999999999</v>
      </c>
      <c r="DS748" s="19">
        <v>130.19999999999999</v>
      </c>
      <c r="DT748" s="19">
        <v>130.19999999999999</v>
      </c>
      <c r="DU748" s="19">
        <v>130.19999999999999</v>
      </c>
      <c r="DV748" s="19">
        <v>130.19999999999999</v>
      </c>
      <c r="DW748" s="19">
        <v>130.19999999999999</v>
      </c>
    </row>
    <row r="749" spans="1:127">
      <c r="A749" s="17" t="s">
        <v>2091</v>
      </c>
      <c r="B749" s="17" t="s">
        <v>2092</v>
      </c>
      <c r="C749" s="18">
        <v>0.43675000000000003</v>
      </c>
      <c r="D749" s="19">
        <v>107</v>
      </c>
      <c r="E749" s="19">
        <v>107.9</v>
      </c>
      <c r="F749" s="19">
        <v>112.7</v>
      </c>
      <c r="G749" s="19">
        <v>107</v>
      </c>
      <c r="H749" s="19">
        <v>107.3</v>
      </c>
      <c r="I749" s="19">
        <v>104.6</v>
      </c>
      <c r="J749" s="19">
        <v>107</v>
      </c>
      <c r="K749" s="19">
        <v>103.6</v>
      </c>
      <c r="L749" s="19">
        <v>107.7</v>
      </c>
      <c r="M749" s="19">
        <v>116.8</v>
      </c>
      <c r="N749" s="19">
        <v>116.4</v>
      </c>
      <c r="O749" s="19">
        <v>116.5</v>
      </c>
      <c r="P749" s="19">
        <v>119.4</v>
      </c>
      <c r="Q749" s="19">
        <v>116.9</v>
      </c>
      <c r="R749" s="19">
        <v>115.4</v>
      </c>
      <c r="S749" s="19">
        <v>117.9</v>
      </c>
      <c r="T749" s="19">
        <v>114</v>
      </c>
      <c r="U749" s="19">
        <v>116.2</v>
      </c>
      <c r="V749" s="19">
        <v>120.4</v>
      </c>
      <c r="W749" s="19">
        <v>121.2</v>
      </c>
      <c r="X749" s="19">
        <v>123.2</v>
      </c>
      <c r="Y749" s="19">
        <v>124.2</v>
      </c>
      <c r="Z749" s="19">
        <v>127.6</v>
      </c>
      <c r="AA749" s="19">
        <v>126.2</v>
      </c>
      <c r="AB749" s="19">
        <v>131.30000000000001</v>
      </c>
      <c r="AC749" s="19">
        <v>131.19999999999999</v>
      </c>
      <c r="AD749" s="19">
        <v>127.1</v>
      </c>
      <c r="AE749" s="19">
        <v>133.6</v>
      </c>
      <c r="AF749" s="19">
        <v>125.8</v>
      </c>
      <c r="AG749" s="19">
        <v>129.80000000000001</v>
      </c>
      <c r="AH749" s="19">
        <v>126.1</v>
      </c>
      <c r="AI749" s="19">
        <v>135.19999999999999</v>
      </c>
      <c r="AJ749" s="19">
        <v>125.2</v>
      </c>
      <c r="AK749" s="19">
        <v>122.3</v>
      </c>
      <c r="AL749" s="19">
        <v>129.80000000000001</v>
      </c>
      <c r="AM749" s="19">
        <v>131.19999999999999</v>
      </c>
      <c r="AN749" s="19">
        <v>124</v>
      </c>
      <c r="AO749" s="19">
        <v>128.9</v>
      </c>
      <c r="AP749" s="19">
        <v>130.30000000000001</v>
      </c>
      <c r="AQ749" s="19">
        <v>135.69999999999999</v>
      </c>
      <c r="AR749" s="19">
        <v>132</v>
      </c>
      <c r="AS749" s="19">
        <v>128.9</v>
      </c>
      <c r="AT749" s="19">
        <v>129.6</v>
      </c>
      <c r="AU749" s="19">
        <v>128.1</v>
      </c>
      <c r="AV749" s="19">
        <v>127.7</v>
      </c>
      <c r="AW749" s="19">
        <v>123.2</v>
      </c>
      <c r="AX749" s="19">
        <v>123.3</v>
      </c>
      <c r="AY749" s="19">
        <v>123.8</v>
      </c>
      <c r="AZ749" s="19">
        <v>123.1</v>
      </c>
      <c r="BA749" s="19">
        <v>123.1</v>
      </c>
      <c r="BB749" s="19">
        <v>123.5</v>
      </c>
      <c r="BC749" s="19">
        <v>124.4</v>
      </c>
      <c r="BD749" s="19">
        <v>124.6</v>
      </c>
      <c r="BE749" s="19">
        <v>125.7</v>
      </c>
      <c r="BF749" s="19">
        <v>125.9</v>
      </c>
      <c r="BG749" s="19">
        <v>125.6</v>
      </c>
      <c r="BH749" s="19">
        <v>126.1</v>
      </c>
      <c r="BI749" s="19">
        <v>125.4</v>
      </c>
      <c r="BJ749" s="19">
        <v>125.7</v>
      </c>
      <c r="BK749" s="19">
        <v>126.1</v>
      </c>
      <c r="BL749" s="19">
        <v>124.8</v>
      </c>
      <c r="BM749" s="19">
        <v>125.1</v>
      </c>
      <c r="BN749" s="19">
        <v>126.8</v>
      </c>
      <c r="BO749" s="19">
        <v>126.5</v>
      </c>
      <c r="BP749" s="19">
        <v>126.8</v>
      </c>
      <c r="BQ749" s="19">
        <v>128.4</v>
      </c>
      <c r="BR749" s="19">
        <v>127.6</v>
      </c>
      <c r="BS749" s="19">
        <v>128.69999999999999</v>
      </c>
      <c r="BT749" s="19">
        <v>127</v>
      </c>
      <c r="BU749" s="19">
        <v>127.6</v>
      </c>
      <c r="BV749" s="19">
        <v>129</v>
      </c>
      <c r="BW749" s="19">
        <v>129.69999999999999</v>
      </c>
      <c r="BX749" s="19">
        <v>129.19999999999999</v>
      </c>
      <c r="BY749" s="19">
        <v>128.6</v>
      </c>
      <c r="BZ749" s="19">
        <v>130.19999999999999</v>
      </c>
      <c r="CA749" s="19">
        <v>130.19999999999999</v>
      </c>
      <c r="CB749" s="19">
        <v>130.19999999999999</v>
      </c>
      <c r="CC749" s="19">
        <v>130.4</v>
      </c>
      <c r="CD749" s="19">
        <v>130.19999999999999</v>
      </c>
      <c r="CE749" s="19">
        <v>129.9</v>
      </c>
      <c r="CF749" s="19">
        <v>129.9</v>
      </c>
      <c r="CG749" s="19">
        <v>129.1</v>
      </c>
      <c r="CH749" s="19">
        <v>128.9</v>
      </c>
      <c r="CI749" s="19">
        <v>128.30000000000001</v>
      </c>
      <c r="CJ749" s="19">
        <v>128.4</v>
      </c>
      <c r="CK749" s="19">
        <v>131.6</v>
      </c>
      <c r="CL749" s="19">
        <v>133.69999999999999</v>
      </c>
      <c r="CM749" s="19">
        <v>132.30000000000001</v>
      </c>
      <c r="CN749" s="19">
        <v>135.19999999999999</v>
      </c>
      <c r="CO749" s="19">
        <v>135.19999999999999</v>
      </c>
      <c r="CP749" s="19">
        <v>130.19999999999999</v>
      </c>
      <c r="CQ749" s="19">
        <v>130.4</v>
      </c>
      <c r="CR749" s="19">
        <v>129</v>
      </c>
      <c r="CS749" s="19">
        <v>127.8</v>
      </c>
      <c r="CT749" s="19">
        <v>128.5</v>
      </c>
      <c r="CU749" s="19">
        <v>128.4</v>
      </c>
      <c r="CV749" s="19">
        <v>128.4</v>
      </c>
      <c r="CW749" s="19">
        <v>128</v>
      </c>
      <c r="CX749" s="19">
        <v>127.9</v>
      </c>
      <c r="CY749" s="19">
        <v>127.9</v>
      </c>
      <c r="CZ749" s="19">
        <v>128.30000000000001</v>
      </c>
      <c r="DA749" s="19">
        <v>128.4</v>
      </c>
      <c r="DB749" s="19">
        <v>130.6</v>
      </c>
      <c r="DC749" s="19">
        <v>127.7</v>
      </c>
      <c r="DD749" s="19">
        <v>127.3</v>
      </c>
      <c r="DE749" s="19">
        <v>130.6</v>
      </c>
      <c r="DF749" s="19">
        <v>128.1</v>
      </c>
      <c r="DG749" s="19">
        <v>131.5</v>
      </c>
      <c r="DH749" s="19">
        <v>131.1</v>
      </c>
      <c r="DI749" s="19">
        <v>131.6</v>
      </c>
      <c r="DJ749" s="19">
        <v>132.9</v>
      </c>
      <c r="DK749" s="19">
        <v>135</v>
      </c>
      <c r="DL749" s="19">
        <v>134.69999999999999</v>
      </c>
      <c r="DM749" s="19">
        <v>135.9</v>
      </c>
      <c r="DN749" s="19">
        <v>133</v>
      </c>
      <c r="DO749" s="19">
        <v>132.9</v>
      </c>
      <c r="DP749" s="19">
        <v>130.6</v>
      </c>
      <c r="DQ749" s="19">
        <v>133.5</v>
      </c>
      <c r="DR749" s="19">
        <v>135.5</v>
      </c>
      <c r="DS749" s="19">
        <v>134.30000000000001</v>
      </c>
      <c r="DT749" s="19">
        <v>143.6</v>
      </c>
      <c r="DU749" s="19">
        <v>144.9</v>
      </c>
      <c r="DV749" s="19">
        <v>142.6</v>
      </c>
      <c r="DW749" s="19">
        <v>143.5</v>
      </c>
    </row>
    <row r="750" spans="1:127">
      <c r="A750" s="17" t="s">
        <v>2093</v>
      </c>
      <c r="B750" s="17" t="s">
        <v>2094</v>
      </c>
      <c r="C750" s="18">
        <v>4.3600000000000002E-3</v>
      </c>
      <c r="D750" s="19">
        <v>84.8</v>
      </c>
      <c r="E750" s="19">
        <v>93</v>
      </c>
      <c r="F750" s="19">
        <v>87.4</v>
      </c>
      <c r="G750" s="19">
        <v>119</v>
      </c>
      <c r="H750" s="19">
        <v>101.6</v>
      </c>
      <c r="I750" s="19">
        <v>123.3</v>
      </c>
      <c r="J750" s="19">
        <v>117</v>
      </c>
      <c r="K750" s="19">
        <v>101</v>
      </c>
      <c r="L750" s="19">
        <v>112</v>
      </c>
      <c r="M750" s="19">
        <v>120.8</v>
      </c>
      <c r="N750" s="19">
        <v>101.6</v>
      </c>
      <c r="O750" s="19">
        <v>89.3</v>
      </c>
      <c r="P750" s="19">
        <v>97.3</v>
      </c>
      <c r="Q750" s="19">
        <v>111.3</v>
      </c>
      <c r="R750" s="19">
        <v>124.5</v>
      </c>
      <c r="S750" s="19">
        <v>105</v>
      </c>
      <c r="T750" s="19">
        <v>105.3</v>
      </c>
      <c r="U750" s="19">
        <v>117.6</v>
      </c>
      <c r="V750" s="19">
        <v>101.7</v>
      </c>
      <c r="W750" s="19">
        <v>107.5</v>
      </c>
      <c r="X750" s="19">
        <v>105.4</v>
      </c>
      <c r="Y750" s="19">
        <v>102.2</v>
      </c>
      <c r="Z750" s="19">
        <v>104</v>
      </c>
      <c r="AA750" s="19">
        <v>94.5</v>
      </c>
      <c r="AB750" s="19">
        <v>113.1</v>
      </c>
      <c r="AC750" s="19">
        <v>104.1</v>
      </c>
      <c r="AD750" s="19">
        <v>103.9</v>
      </c>
      <c r="AE750" s="19">
        <v>110.1</v>
      </c>
      <c r="AF750" s="19">
        <v>100.4</v>
      </c>
      <c r="AG750" s="19">
        <v>109.6</v>
      </c>
      <c r="AH750" s="19">
        <v>108.2</v>
      </c>
      <c r="AI750" s="19">
        <v>115.7</v>
      </c>
      <c r="AJ750" s="19">
        <v>115</v>
      </c>
      <c r="AK750" s="19">
        <v>111.9</v>
      </c>
      <c r="AL750" s="19">
        <v>102.1</v>
      </c>
      <c r="AM750" s="19">
        <v>108</v>
      </c>
      <c r="AN750" s="19">
        <v>112.5</v>
      </c>
      <c r="AO750" s="19">
        <v>113.6</v>
      </c>
      <c r="AP750" s="19">
        <v>107.7</v>
      </c>
      <c r="AQ750" s="19">
        <v>118.4</v>
      </c>
      <c r="AR750" s="19">
        <v>117.3</v>
      </c>
      <c r="AS750" s="19">
        <v>127.3</v>
      </c>
      <c r="AT750" s="19">
        <v>119.9</v>
      </c>
      <c r="AU750" s="19">
        <v>119.9</v>
      </c>
      <c r="AV750" s="19">
        <v>119.4</v>
      </c>
      <c r="AW750" s="19">
        <v>119.4</v>
      </c>
      <c r="AX750" s="19">
        <v>111.4</v>
      </c>
      <c r="AY750" s="19">
        <v>114.9</v>
      </c>
      <c r="AZ750" s="19">
        <v>116.5</v>
      </c>
      <c r="BA750" s="19">
        <v>112.9</v>
      </c>
      <c r="BB750" s="19">
        <v>114.4</v>
      </c>
      <c r="BC750" s="19">
        <v>112.2</v>
      </c>
      <c r="BD750" s="19">
        <v>113</v>
      </c>
      <c r="BE750" s="19">
        <v>118.9</v>
      </c>
      <c r="BF750" s="19">
        <v>118.9</v>
      </c>
      <c r="BG750" s="19">
        <v>113.4</v>
      </c>
      <c r="BH750" s="19">
        <v>121.7</v>
      </c>
      <c r="BI750" s="19">
        <v>121.7</v>
      </c>
      <c r="BJ750" s="19">
        <v>117.2</v>
      </c>
      <c r="BK750" s="19">
        <v>113.6</v>
      </c>
      <c r="BL750" s="19">
        <v>114.3</v>
      </c>
      <c r="BM750" s="19">
        <v>114.3</v>
      </c>
      <c r="BN750" s="19">
        <v>117.1</v>
      </c>
      <c r="BO750" s="19">
        <v>112</v>
      </c>
      <c r="BP750" s="19">
        <v>112</v>
      </c>
      <c r="BQ750" s="19">
        <v>112.2</v>
      </c>
      <c r="BR750" s="19">
        <v>117</v>
      </c>
      <c r="BS750" s="19">
        <v>114.7</v>
      </c>
      <c r="BT750" s="19">
        <v>114.7</v>
      </c>
      <c r="BU750" s="19">
        <v>113.2</v>
      </c>
      <c r="BV750" s="19">
        <v>115.2</v>
      </c>
      <c r="BW750" s="19">
        <v>113.8</v>
      </c>
      <c r="BX750" s="19">
        <v>115.4</v>
      </c>
      <c r="BY750" s="19">
        <v>119.3</v>
      </c>
      <c r="BZ750" s="19">
        <v>119.3</v>
      </c>
      <c r="CA750" s="19">
        <v>113.4</v>
      </c>
      <c r="CB750" s="19">
        <v>112.4</v>
      </c>
      <c r="CC750" s="19">
        <v>120.7</v>
      </c>
      <c r="CD750" s="19">
        <v>127.3</v>
      </c>
      <c r="CE750" s="19">
        <v>118.7</v>
      </c>
      <c r="CF750" s="19">
        <v>122.4</v>
      </c>
      <c r="CG750" s="19">
        <v>122.4</v>
      </c>
      <c r="CH750" s="19">
        <v>128.19999999999999</v>
      </c>
      <c r="CI750" s="19">
        <v>119.7</v>
      </c>
      <c r="CJ750" s="19">
        <v>128.6</v>
      </c>
      <c r="CK750" s="19">
        <v>116.9</v>
      </c>
      <c r="CL750" s="19">
        <v>115.3</v>
      </c>
      <c r="CM750" s="19">
        <v>119.8</v>
      </c>
      <c r="CN750" s="19">
        <v>119.8</v>
      </c>
      <c r="CO750" s="19">
        <v>119.8</v>
      </c>
      <c r="CP750" s="19">
        <v>116.9</v>
      </c>
      <c r="CQ750" s="19">
        <v>119.7</v>
      </c>
      <c r="CR750" s="19">
        <v>119.7</v>
      </c>
      <c r="CS750" s="19">
        <v>119.7</v>
      </c>
      <c r="CT750" s="19">
        <v>120.1</v>
      </c>
      <c r="CU750" s="19">
        <v>120.8</v>
      </c>
      <c r="CV750" s="19">
        <v>120.8</v>
      </c>
      <c r="CW750" s="19">
        <v>120.1</v>
      </c>
      <c r="CX750" s="19">
        <v>119</v>
      </c>
      <c r="CY750" s="19">
        <v>119</v>
      </c>
      <c r="CZ750" s="19">
        <v>122.2</v>
      </c>
      <c r="DA750" s="19">
        <v>122.2</v>
      </c>
      <c r="DB750" s="19">
        <v>122.2</v>
      </c>
      <c r="DC750" s="19">
        <v>119.7</v>
      </c>
      <c r="DD750" s="19">
        <v>119.7</v>
      </c>
      <c r="DE750" s="19">
        <v>122.3</v>
      </c>
      <c r="DF750" s="19">
        <v>123.3</v>
      </c>
      <c r="DG750" s="19">
        <v>123.3</v>
      </c>
      <c r="DH750" s="19">
        <v>119.3</v>
      </c>
      <c r="DI750" s="19">
        <v>119.3</v>
      </c>
      <c r="DJ750" s="19">
        <v>119.3</v>
      </c>
      <c r="DK750" s="19">
        <v>119.7</v>
      </c>
      <c r="DL750" s="19">
        <v>119.7</v>
      </c>
      <c r="DM750" s="19">
        <v>125.6</v>
      </c>
      <c r="DN750" s="19">
        <v>125.6</v>
      </c>
      <c r="DO750" s="19">
        <v>117.2</v>
      </c>
      <c r="DP750" s="19">
        <v>121.8</v>
      </c>
      <c r="DQ750" s="19">
        <v>121.8</v>
      </c>
      <c r="DR750" s="19">
        <v>121.8</v>
      </c>
      <c r="DS750" s="19">
        <v>121.8</v>
      </c>
      <c r="DT750" s="19">
        <v>121.8</v>
      </c>
      <c r="DU750" s="19">
        <v>121.8</v>
      </c>
      <c r="DV750" s="19">
        <v>121.8</v>
      </c>
      <c r="DW750" s="19">
        <v>123.3</v>
      </c>
    </row>
    <row r="751" spans="1:127">
      <c r="A751" s="17" t="s">
        <v>2095</v>
      </c>
      <c r="B751" s="17" t="s">
        <v>2096</v>
      </c>
      <c r="C751" s="18">
        <v>0.25613000000000002</v>
      </c>
      <c r="D751" s="19">
        <v>108.8</v>
      </c>
      <c r="E751" s="19">
        <v>115.3</v>
      </c>
      <c r="F751" s="19">
        <v>120.3</v>
      </c>
      <c r="G751" s="19">
        <v>111.9</v>
      </c>
      <c r="H751" s="19">
        <v>109.6</v>
      </c>
      <c r="I751" s="19">
        <v>107.2</v>
      </c>
      <c r="J751" s="19">
        <v>110.9</v>
      </c>
      <c r="K751" s="19">
        <v>104.6</v>
      </c>
      <c r="L751" s="19">
        <v>110.4</v>
      </c>
      <c r="M751" s="19">
        <v>122.3</v>
      </c>
      <c r="N751" s="19">
        <v>123.4</v>
      </c>
      <c r="O751" s="19">
        <v>120.5</v>
      </c>
      <c r="P751" s="19">
        <v>125.7</v>
      </c>
      <c r="Q751" s="19">
        <v>121.7</v>
      </c>
      <c r="R751" s="19">
        <v>114.4</v>
      </c>
      <c r="S751" s="19">
        <v>126.8</v>
      </c>
      <c r="T751" s="19">
        <v>117.6</v>
      </c>
      <c r="U751" s="19">
        <v>120.3</v>
      </c>
      <c r="V751" s="19">
        <v>125.3</v>
      </c>
      <c r="W751" s="19">
        <v>129.69999999999999</v>
      </c>
      <c r="X751" s="19">
        <v>130.80000000000001</v>
      </c>
      <c r="Y751" s="19">
        <v>129.5</v>
      </c>
      <c r="Z751" s="19">
        <v>134.19999999999999</v>
      </c>
      <c r="AA751" s="19">
        <v>134.19999999999999</v>
      </c>
      <c r="AB751" s="19">
        <v>147.69999999999999</v>
      </c>
      <c r="AC751" s="19">
        <v>143.69999999999999</v>
      </c>
      <c r="AD751" s="19">
        <v>140.80000000000001</v>
      </c>
      <c r="AE751" s="19">
        <v>148.6</v>
      </c>
      <c r="AF751" s="19">
        <v>134.69999999999999</v>
      </c>
      <c r="AG751" s="19">
        <v>140.69999999999999</v>
      </c>
      <c r="AH751" s="19">
        <v>138.1</v>
      </c>
      <c r="AI751" s="19">
        <v>149.30000000000001</v>
      </c>
      <c r="AJ751" s="19">
        <v>137.6</v>
      </c>
      <c r="AK751" s="19">
        <v>134.9</v>
      </c>
      <c r="AL751" s="19">
        <v>146.4</v>
      </c>
      <c r="AM751" s="19">
        <v>144.30000000000001</v>
      </c>
      <c r="AN751" s="19">
        <v>135.80000000000001</v>
      </c>
      <c r="AO751" s="19">
        <v>140</v>
      </c>
      <c r="AP751" s="19">
        <v>144.9</v>
      </c>
      <c r="AQ751" s="19">
        <v>151.30000000000001</v>
      </c>
      <c r="AR751" s="19">
        <v>146.5</v>
      </c>
      <c r="AS751" s="19">
        <v>141</v>
      </c>
      <c r="AT751" s="19">
        <v>142.9</v>
      </c>
      <c r="AU751" s="19">
        <v>141.6</v>
      </c>
      <c r="AV751" s="19">
        <v>140.6</v>
      </c>
      <c r="AW751" s="19">
        <v>132.1</v>
      </c>
      <c r="AX751" s="19">
        <v>132.1</v>
      </c>
      <c r="AY751" s="19">
        <v>132.1</v>
      </c>
      <c r="AZ751" s="19">
        <v>132.1</v>
      </c>
      <c r="BA751" s="19">
        <v>132.1</v>
      </c>
      <c r="BB751" s="19">
        <v>132.1</v>
      </c>
      <c r="BC751" s="19">
        <v>132.1</v>
      </c>
      <c r="BD751" s="19">
        <v>132.1</v>
      </c>
      <c r="BE751" s="19">
        <v>132.1</v>
      </c>
      <c r="BF751" s="19">
        <v>132.1</v>
      </c>
      <c r="BG751" s="19">
        <v>132.1</v>
      </c>
      <c r="BH751" s="19">
        <v>132.1</v>
      </c>
      <c r="BI751" s="19">
        <v>132.1</v>
      </c>
      <c r="BJ751" s="19">
        <v>132.1</v>
      </c>
      <c r="BK751" s="19">
        <v>132.1</v>
      </c>
      <c r="BL751" s="19">
        <v>130.80000000000001</v>
      </c>
      <c r="BM751" s="19">
        <v>130.80000000000001</v>
      </c>
      <c r="BN751" s="19">
        <v>133.6</v>
      </c>
      <c r="BO751" s="19">
        <v>133.6</v>
      </c>
      <c r="BP751" s="19">
        <v>135.4</v>
      </c>
      <c r="BQ751" s="19">
        <v>137.1</v>
      </c>
      <c r="BR751" s="19">
        <v>135.6</v>
      </c>
      <c r="BS751" s="19">
        <v>137.6</v>
      </c>
      <c r="BT751" s="19">
        <v>134.69999999999999</v>
      </c>
      <c r="BU751" s="19">
        <v>135.9</v>
      </c>
      <c r="BV751" s="19">
        <v>139.4</v>
      </c>
      <c r="BW751" s="19">
        <v>138.80000000000001</v>
      </c>
      <c r="BX751" s="19">
        <v>138.80000000000001</v>
      </c>
      <c r="BY751" s="19">
        <v>137.69999999999999</v>
      </c>
      <c r="BZ751" s="19">
        <v>138.19999999999999</v>
      </c>
      <c r="CA751" s="19">
        <v>138.19999999999999</v>
      </c>
      <c r="CB751" s="19">
        <v>138.19999999999999</v>
      </c>
      <c r="CC751" s="19">
        <v>138.19999999999999</v>
      </c>
      <c r="CD751" s="19">
        <v>138.19999999999999</v>
      </c>
      <c r="CE751" s="19">
        <v>138.19999999999999</v>
      </c>
      <c r="CF751" s="19">
        <v>138.19999999999999</v>
      </c>
      <c r="CG751" s="19">
        <v>138.19999999999999</v>
      </c>
      <c r="CH751" s="19">
        <v>138.19999999999999</v>
      </c>
      <c r="CI751" s="19">
        <v>135.9</v>
      </c>
      <c r="CJ751" s="19">
        <v>135.9</v>
      </c>
      <c r="CK751" s="19">
        <v>141.19999999999999</v>
      </c>
      <c r="CL751" s="19">
        <v>146.5</v>
      </c>
      <c r="CM751" s="19">
        <v>143.69999999999999</v>
      </c>
      <c r="CN751" s="19">
        <v>147.9</v>
      </c>
      <c r="CO751" s="19">
        <v>147.9</v>
      </c>
      <c r="CP751" s="19">
        <v>139.1</v>
      </c>
      <c r="CQ751" s="19">
        <v>139.1</v>
      </c>
      <c r="CR751" s="19">
        <v>137.19999999999999</v>
      </c>
      <c r="CS751" s="19">
        <v>135.69999999999999</v>
      </c>
      <c r="CT751" s="19">
        <v>135.69999999999999</v>
      </c>
      <c r="CU751" s="19">
        <v>135.69999999999999</v>
      </c>
      <c r="CV751" s="19">
        <v>135.69999999999999</v>
      </c>
      <c r="CW751" s="19">
        <v>135.69999999999999</v>
      </c>
      <c r="CX751" s="19">
        <v>135.69999999999999</v>
      </c>
      <c r="CY751" s="19">
        <v>135.69999999999999</v>
      </c>
      <c r="CZ751" s="19">
        <v>135.69999999999999</v>
      </c>
      <c r="DA751" s="19">
        <v>136.5</v>
      </c>
      <c r="DB751" s="19">
        <v>138.5</v>
      </c>
      <c r="DC751" s="19">
        <v>133.69999999999999</v>
      </c>
      <c r="DD751" s="19">
        <v>132.69999999999999</v>
      </c>
      <c r="DE751" s="19">
        <v>137</v>
      </c>
      <c r="DF751" s="19">
        <v>133</v>
      </c>
      <c r="DG751" s="19">
        <v>137.5</v>
      </c>
      <c r="DH751" s="19">
        <v>135.5</v>
      </c>
      <c r="DI751" s="19">
        <v>135.5</v>
      </c>
      <c r="DJ751" s="19">
        <v>138.1</v>
      </c>
      <c r="DK751" s="19">
        <v>139.80000000000001</v>
      </c>
      <c r="DL751" s="19">
        <v>138.69999999999999</v>
      </c>
      <c r="DM751" s="19">
        <v>137.5</v>
      </c>
      <c r="DN751" s="19">
        <v>132.4</v>
      </c>
      <c r="DO751" s="19">
        <v>132.4</v>
      </c>
      <c r="DP751" s="19">
        <v>128.4</v>
      </c>
      <c r="DQ751" s="19">
        <v>133.6</v>
      </c>
      <c r="DR751" s="19">
        <v>136.69999999999999</v>
      </c>
      <c r="DS751" s="19">
        <v>134.4</v>
      </c>
      <c r="DT751" s="19">
        <v>149</v>
      </c>
      <c r="DU751" s="19">
        <v>150.30000000000001</v>
      </c>
      <c r="DV751" s="19">
        <v>146.30000000000001</v>
      </c>
      <c r="DW751" s="19">
        <v>146.9</v>
      </c>
    </row>
    <row r="752" spans="1:127">
      <c r="A752" s="17" t="s">
        <v>2097</v>
      </c>
      <c r="B752" s="17" t="s">
        <v>2098</v>
      </c>
      <c r="C752" s="18">
        <v>1.4999999999999999E-4</v>
      </c>
      <c r="D752" s="19">
        <v>100.7</v>
      </c>
      <c r="E752" s="19">
        <v>95.8</v>
      </c>
      <c r="F752" s="19">
        <v>104.1</v>
      </c>
      <c r="G752" s="19">
        <v>101</v>
      </c>
      <c r="H752" s="19">
        <v>84</v>
      </c>
      <c r="I752" s="19">
        <v>77.900000000000006</v>
      </c>
      <c r="J752" s="19">
        <v>79.099999999999994</v>
      </c>
      <c r="K752" s="19">
        <v>76.8</v>
      </c>
      <c r="L752" s="19">
        <v>80.5</v>
      </c>
      <c r="M752" s="19">
        <v>78.5</v>
      </c>
      <c r="N752" s="19">
        <v>77</v>
      </c>
      <c r="O752" s="19">
        <v>73.7</v>
      </c>
      <c r="P752" s="19">
        <v>79.3</v>
      </c>
      <c r="Q752" s="19">
        <v>80.099999999999994</v>
      </c>
      <c r="R752" s="19">
        <v>81.7</v>
      </c>
      <c r="S752" s="19">
        <v>80.2</v>
      </c>
      <c r="T752" s="19">
        <v>83.1</v>
      </c>
      <c r="U752" s="19">
        <v>85.1</v>
      </c>
      <c r="V752" s="19">
        <v>79.900000000000006</v>
      </c>
      <c r="W752" s="19">
        <v>82.6</v>
      </c>
      <c r="X752" s="19">
        <v>87.7</v>
      </c>
      <c r="Y752" s="19">
        <v>82.8</v>
      </c>
      <c r="Z752" s="19">
        <v>92.6</v>
      </c>
      <c r="AA752" s="19">
        <v>101.3</v>
      </c>
      <c r="AB752" s="19">
        <v>102.7</v>
      </c>
      <c r="AC752" s="19">
        <v>103</v>
      </c>
      <c r="AD752" s="19">
        <v>100.9</v>
      </c>
      <c r="AE752" s="19">
        <v>95.4</v>
      </c>
      <c r="AF752" s="19">
        <v>95.4</v>
      </c>
      <c r="AG752" s="19">
        <v>100.2</v>
      </c>
      <c r="AH752" s="19">
        <v>100.2</v>
      </c>
      <c r="AI752" s="19">
        <v>100.2</v>
      </c>
      <c r="AJ752" s="19">
        <v>100.2</v>
      </c>
      <c r="AK752" s="19">
        <v>100.2</v>
      </c>
      <c r="AL752" s="19">
        <v>100.2</v>
      </c>
      <c r="AM752" s="19">
        <v>104.6</v>
      </c>
      <c r="AN752" s="19">
        <v>100.2</v>
      </c>
      <c r="AO752" s="19">
        <v>108</v>
      </c>
      <c r="AP752" s="19">
        <v>107.4</v>
      </c>
      <c r="AQ752" s="19">
        <v>111.3</v>
      </c>
      <c r="AR752" s="19">
        <v>111.3</v>
      </c>
      <c r="AS752" s="19">
        <v>112.3</v>
      </c>
      <c r="AT752" s="19">
        <v>112.3</v>
      </c>
      <c r="AU752" s="19">
        <v>112.3</v>
      </c>
      <c r="AV752" s="19">
        <v>112.3</v>
      </c>
      <c r="AW752" s="19">
        <v>112.3</v>
      </c>
      <c r="AX752" s="19">
        <v>112.3</v>
      </c>
      <c r="AY752" s="19">
        <v>112.3</v>
      </c>
      <c r="AZ752" s="19">
        <v>112.3</v>
      </c>
      <c r="BA752" s="19">
        <v>112.3</v>
      </c>
      <c r="BB752" s="19">
        <v>112.3</v>
      </c>
      <c r="BC752" s="19">
        <v>112.3</v>
      </c>
      <c r="BD752" s="19">
        <v>112.3</v>
      </c>
      <c r="BE752" s="19">
        <v>112.3</v>
      </c>
      <c r="BF752" s="19">
        <v>112.3</v>
      </c>
      <c r="BG752" s="19">
        <v>112.3</v>
      </c>
      <c r="BH752" s="19">
        <v>112.3</v>
      </c>
      <c r="BI752" s="19">
        <v>112.3</v>
      </c>
      <c r="BJ752" s="19">
        <v>112.3</v>
      </c>
      <c r="BK752" s="19">
        <v>112.3</v>
      </c>
      <c r="BL752" s="19">
        <v>112.3</v>
      </c>
      <c r="BM752" s="19">
        <v>112.3</v>
      </c>
      <c r="BN752" s="19">
        <v>112.3</v>
      </c>
      <c r="BO752" s="19">
        <v>112.3</v>
      </c>
      <c r="BP752" s="19">
        <v>112.3</v>
      </c>
      <c r="BQ752" s="19">
        <v>112.3</v>
      </c>
      <c r="BR752" s="19">
        <v>112.3</v>
      </c>
      <c r="BS752" s="19">
        <v>112.3</v>
      </c>
      <c r="BT752" s="19">
        <v>112.3</v>
      </c>
      <c r="BU752" s="19">
        <v>112.3</v>
      </c>
      <c r="BV752" s="19">
        <v>112.3</v>
      </c>
      <c r="BW752" s="19">
        <v>112.3</v>
      </c>
      <c r="BX752" s="19">
        <v>112.3</v>
      </c>
      <c r="BY752" s="19">
        <v>112.3</v>
      </c>
      <c r="BZ752" s="19">
        <v>112.3</v>
      </c>
      <c r="CA752" s="19">
        <v>112.3</v>
      </c>
      <c r="CB752" s="19">
        <v>112.3</v>
      </c>
      <c r="CC752" s="19">
        <v>115.3</v>
      </c>
      <c r="CD752" s="19">
        <v>115.3</v>
      </c>
      <c r="CE752" s="19">
        <v>115.3</v>
      </c>
      <c r="CF752" s="19">
        <v>115.3</v>
      </c>
      <c r="CG752" s="19">
        <v>111.5</v>
      </c>
      <c r="CH752" s="19">
        <v>111.5</v>
      </c>
      <c r="CI752" s="19">
        <v>111.5</v>
      </c>
      <c r="CJ752" s="19">
        <v>111.5</v>
      </c>
      <c r="CK752" s="19">
        <v>111.5</v>
      </c>
      <c r="CL752" s="19">
        <v>111.5</v>
      </c>
      <c r="CM752" s="19">
        <v>111.5</v>
      </c>
      <c r="CN752" s="19">
        <v>111.5</v>
      </c>
      <c r="CO752" s="19">
        <v>111.5</v>
      </c>
      <c r="CP752" s="19">
        <v>111.5</v>
      </c>
      <c r="CQ752" s="19">
        <v>111.5</v>
      </c>
      <c r="CR752" s="19">
        <v>111.5</v>
      </c>
      <c r="CS752" s="19">
        <v>111.5</v>
      </c>
      <c r="CT752" s="19">
        <v>111.5</v>
      </c>
      <c r="CU752" s="19">
        <v>111.5</v>
      </c>
      <c r="CV752" s="19">
        <v>111.5</v>
      </c>
      <c r="CW752" s="19">
        <v>111.5</v>
      </c>
      <c r="CX752" s="19">
        <v>111.5</v>
      </c>
      <c r="CY752" s="19">
        <v>111.5</v>
      </c>
      <c r="CZ752" s="19">
        <v>111.5</v>
      </c>
      <c r="DA752" s="19">
        <v>111.5</v>
      </c>
      <c r="DB752" s="19">
        <v>111.5</v>
      </c>
      <c r="DC752" s="19">
        <v>111.5</v>
      </c>
      <c r="DD752" s="19">
        <v>111.5</v>
      </c>
      <c r="DE752" s="19">
        <v>111.5</v>
      </c>
      <c r="DF752" s="19">
        <v>111.5</v>
      </c>
      <c r="DG752" s="19">
        <v>116.5</v>
      </c>
      <c r="DH752" s="19">
        <v>116.5</v>
      </c>
      <c r="DI752" s="19">
        <v>116.5</v>
      </c>
      <c r="DJ752" s="19">
        <v>116.5</v>
      </c>
      <c r="DK752" s="19">
        <v>116</v>
      </c>
      <c r="DL752" s="19">
        <v>116</v>
      </c>
      <c r="DM752" s="19">
        <v>116</v>
      </c>
      <c r="DN752" s="19">
        <v>116</v>
      </c>
      <c r="DO752" s="19">
        <v>116</v>
      </c>
      <c r="DP752" s="19">
        <v>116</v>
      </c>
      <c r="DQ752" s="19">
        <v>116</v>
      </c>
      <c r="DR752" s="19">
        <v>116</v>
      </c>
      <c r="DS752" s="19">
        <v>116</v>
      </c>
      <c r="DT752" s="19">
        <v>116</v>
      </c>
      <c r="DU752" s="19">
        <v>116</v>
      </c>
      <c r="DV752" s="19">
        <v>116</v>
      </c>
      <c r="DW752" s="19">
        <v>116</v>
      </c>
    </row>
    <row r="753" spans="1:127">
      <c r="A753" s="17" t="s">
        <v>2099</v>
      </c>
      <c r="B753" s="17" t="s">
        <v>2100</v>
      </c>
      <c r="C753" s="18">
        <v>0.13411999999999999</v>
      </c>
      <c r="D753" s="19">
        <v>105.2</v>
      </c>
      <c r="E753" s="19">
        <v>95.4</v>
      </c>
      <c r="F753" s="19">
        <v>102.3</v>
      </c>
      <c r="G753" s="19">
        <v>98.2</v>
      </c>
      <c r="H753" s="19">
        <v>104.2</v>
      </c>
      <c r="I753" s="19">
        <v>98.6</v>
      </c>
      <c r="J753" s="19">
        <v>100</v>
      </c>
      <c r="K753" s="19">
        <v>101.6</v>
      </c>
      <c r="L753" s="19">
        <v>103.3</v>
      </c>
      <c r="M753" s="19">
        <v>109.8</v>
      </c>
      <c r="N753" s="19">
        <v>105.8</v>
      </c>
      <c r="O753" s="19">
        <v>112.5</v>
      </c>
      <c r="P753" s="19">
        <v>112.8</v>
      </c>
      <c r="Q753" s="19">
        <v>112.7</v>
      </c>
      <c r="R753" s="19">
        <v>121</v>
      </c>
      <c r="S753" s="19">
        <v>105.4</v>
      </c>
      <c r="T753" s="19">
        <v>110</v>
      </c>
      <c r="U753" s="19">
        <v>111.2</v>
      </c>
      <c r="V753" s="19">
        <v>115.6</v>
      </c>
      <c r="W753" s="19">
        <v>109.6</v>
      </c>
      <c r="X753" s="19">
        <v>114</v>
      </c>
      <c r="Y753" s="19">
        <v>119.8</v>
      </c>
      <c r="Z753" s="19">
        <v>122</v>
      </c>
      <c r="AA753" s="19">
        <v>117.3</v>
      </c>
      <c r="AB753" s="19">
        <v>108</v>
      </c>
      <c r="AC753" s="19">
        <v>115.6</v>
      </c>
      <c r="AD753" s="19">
        <v>107.8</v>
      </c>
      <c r="AE753" s="19">
        <v>113.8</v>
      </c>
      <c r="AF753" s="19">
        <v>115.3</v>
      </c>
      <c r="AG753" s="19">
        <v>116.8</v>
      </c>
      <c r="AH753" s="19">
        <v>109.2</v>
      </c>
      <c r="AI753" s="19">
        <v>117.4</v>
      </c>
      <c r="AJ753" s="19">
        <v>107.1</v>
      </c>
      <c r="AK753" s="19">
        <v>102.9</v>
      </c>
      <c r="AL753" s="19">
        <v>106.3</v>
      </c>
      <c r="AM753" s="19">
        <v>114.7</v>
      </c>
      <c r="AN753" s="19">
        <v>107.1</v>
      </c>
      <c r="AO753" s="19">
        <v>114.7</v>
      </c>
      <c r="AP753" s="19">
        <v>110.1</v>
      </c>
      <c r="AQ753" s="19">
        <v>115</v>
      </c>
      <c r="AR753" s="19">
        <v>112.1</v>
      </c>
      <c r="AS753" s="19">
        <v>112.3</v>
      </c>
      <c r="AT753" s="19">
        <v>111</v>
      </c>
      <c r="AU753" s="19">
        <v>108.8</v>
      </c>
      <c r="AV753" s="19">
        <v>109.1</v>
      </c>
      <c r="AW753" s="19">
        <v>110.7</v>
      </c>
      <c r="AX753" s="19">
        <v>111.1</v>
      </c>
      <c r="AY753" s="19">
        <v>112.6</v>
      </c>
      <c r="AZ753" s="19">
        <v>111.5</v>
      </c>
      <c r="BA753" s="19">
        <v>111.3</v>
      </c>
      <c r="BB753" s="19">
        <v>112.8</v>
      </c>
      <c r="BC753" s="19">
        <v>115.7</v>
      </c>
      <c r="BD753" s="19">
        <v>116.2</v>
      </c>
      <c r="BE753" s="19">
        <v>119.4</v>
      </c>
      <c r="BF753" s="19">
        <v>120.2</v>
      </c>
      <c r="BG753" s="19">
        <v>119.2</v>
      </c>
      <c r="BH753" s="19">
        <v>120.4</v>
      </c>
      <c r="BI753" s="19">
        <v>118</v>
      </c>
      <c r="BJ753" s="19">
        <v>119.1</v>
      </c>
      <c r="BK753" s="19">
        <v>120.6</v>
      </c>
      <c r="BL753" s="19">
        <v>118.9</v>
      </c>
      <c r="BM753" s="19">
        <v>119.8</v>
      </c>
      <c r="BN753" s="19">
        <v>119.8</v>
      </c>
      <c r="BO753" s="19">
        <v>119.6</v>
      </c>
      <c r="BP753" s="19">
        <v>118</v>
      </c>
      <c r="BQ753" s="19">
        <v>119.8</v>
      </c>
      <c r="BR753" s="19">
        <v>119.9</v>
      </c>
      <c r="BS753" s="19">
        <v>119.8</v>
      </c>
      <c r="BT753" s="19">
        <v>119.8</v>
      </c>
      <c r="BU753" s="19">
        <v>118.2</v>
      </c>
      <c r="BV753" s="19">
        <v>116.2</v>
      </c>
      <c r="BW753" s="19">
        <v>119.8</v>
      </c>
      <c r="BX753" s="19">
        <v>118.2</v>
      </c>
      <c r="BY753" s="19">
        <v>118.2</v>
      </c>
      <c r="BZ753" s="19">
        <v>122.4</v>
      </c>
      <c r="CA753" s="19">
        <v>122.3</v>
      </c>
      <c r="CB753" s="19">
        <v>122.4</v>
      </c>
      <c r="CC753" s="19">
        <v>123</v>
      </c>
      <c r="CD753" s="19">
        <v>121.9</v>
      </c>
      <c r="CE753" s="19">
        <v>121.1</v>
      </c>
      <c r="CF753" s="19">
        <v>120.9</v>
      </c>
      <c r="CG753" s="19">
        <v>118.9</v>
      </c>
      <c r="CH753" s="19">
        <v>117</v>
      </c>
      <c r="CI753" s="19">
        <v>119.7</v>
      </c>
      <c r="CJ753" s="19">
        <v>119.4</v>
      </c>
      <c r="CK753" s="19">
        <v>120</v>
      </c>
      <c r="CL753" s="19">
        <v>118.5</v>
      </c>
      <c r="CM753" s="19">
        <v>119</v>
      </c>
      <c r="CN753" s="19">
        <v>119.8</v>
      </c>
      <c r="CO753" s="19">
        <v>119.8</v>
      </c>
      <c r="CP753" s="19">
        <v>119.9</v>
      </c>
      <c r="CQ753" s="19">
        <v>120.8</v>
      </c>
      <c r="CR753" s="19">
        <v>120.3</v>
      </c>
      <c r="CS753" s="19">
        <v>119.1</v>
      </c>
      <c r="CT753" s="19">
        <v>121.2</v>
      </c>
      <c r="CU753" s="19">
        <v>120.5</v>
      </c>
      <c r="CV753" s="19">
        <v>121.1</v>
      </c>
      <c r="CW753" s="19">
        <v>119.7</v>
      </c>
      <c r="CX753" s="19">
        <v>119.4</v>
      </c>
      <c r="CY753" s="19">
        <v>119.2</v>
      </c>
      <c r="CZ753" s="19">
        <v>120.7</v>
      </c>
      <c r="DA753" s="19">
        <v>118.9</v>
      </c>
      <c r="DB753" s="19">
        <v>122.4</v>
      </c>
      <c r="DC753" s="19">
        <v>122.2</v>
      </c>
      <c r="DD753" s="19">
        <v>122.7</v>
      </c>
      <c r="DE753" s="19">
        <v>125.1</v>
      </c>
      <c r="DF753" s="19">
        <v>124.8</v>
      </c>
      <c r="DG753" s="19">
        <v>126.6</v>
      </c>
      <c r="DH753" s="19">
        <v>129</v>
      </c>
      <c r="DI753" s="19">
        <v>131</v>
      </c>
      <c r="DJ753" s="19">
        <v>129.9</v>
      </c>
      <c r="DK753" s="19">
        <v>132.5</v>
      </c>
      <c r="DL753" s="19">
        <v>133.19999999999999</v>
      </c>
      <c r="DM753" s="19">
        <v>138.9</v>
      </c>
      <c r="DN753" s="19">
        <v>139.19999999999999</v>
      </c>
      <c r="DO753" s="19">
        <v>139</v>
      </c>
      <c r="DP753" s="19">
        <v>139</v>
      </c>
      <c r="DQ753" s="19">
        <v>138.19999999999999</v>
      </c>
      <c r="DR753" s="19">
        <v>139</v>
      </c>
      <c r="DS753" s="19">
        <v>139.30000000000001</v>
      </c>
      <c r="DT753" s="19">
        <v>141.30000000000001</v>
      </c>
      <c r="DU753" s="19">
        <v>142.30000000000001</v>
      </c>
      <c r="DV753" s="19">
        <v>142.1</v>
      </c>
      <c r="DW753" s="19">
        <v>143.30000000000001</v>
      </c>
    </row>
    <row r="754" spans="1:127">
      <c r="A754" s="17" t="s">
        <v>2101</v>
      </c>
      <c r="B754" s="17" t="s">
        <v>2102</v>
      </c>
      <c r="C754" s="18">
        <v>9.3000000000000005E-4</v>
      </c>
      <c r="D754" s="19">
        <v>101.7</v>
      </c>
      <c r="E754" s="19">
        <v>102</v>
      </c>
      <c r="F754" s="19">
        <v>107.7</v>
      </c>
      <c r="G754" s="19">
        <v>104.6</v>
      </c>
      <c r="H754" s="19">
        <v>104.6</v>
      </c>
      <c r="I754" s="19">
        <v>102.4</v>
      </c>
      <c r="J754" s="19">
        <v>102</v>
      </c>
      <c r="K754" s="19">
        <v>93.8</v>
      </c>
      <c r="L754" s="19">
        <v>93.8</v>
      </c>
      <c r="M754" s="19">
        <v>93.8</v>
      </c>
      <c r="N754" s="19">
        <v>92.6</v>
      </c>
      <c r="O754" s="19">
        <v>92.7</v>
      </c>
      <c r="P754" s="19">
        <v>95.9</v>
      </c>
      <c r="Q754" s="19">
        <v>98</v>
      </c>
      <c r="R754" s="19">
        <v>93.8</v>
      </c>
      <c r="S754" s="19">
        <v>91.3</v>
      </c>
      <c r="T754" s="19">
        <v>92</v>
      </c>
      <c r="U754" s="19">
        <v>91.5</v>
      </c>
      <c r="V754" s="19">
        <v>99</v>
      </c>
      <c r="W754" s="19">
        <v>101.1</v>
      </c>
      <c r="X754" s="19">
        <v>95.9</v>
      </c>
      <c r="Y754" s="19">
        <v>95.9</v>
      </c>
      <c r="Z754" s="19">
        <v>95.9</v>
      </c>
      <c r="AA754" s="19">
        <v>94.7</v>
      </c>
      <c r="AB754" s="19">
        <v>96.9</v>
      </c>
      <c r="AC754" s="19">
        <v>88.7</v>
      </c>
      <c r="AD754" s="19">
        <v>89.2</v>
      </c>
      <c r="AE754" s="19">
        <v>89.5</v>
      </c>
      <c r="AF754" s="19">
        <v>88.7</v>
      </c>
      <c r="AG754" s="19">
        <v>86.8</v>
      </c>
      <c r="AH754" s="19">
        <v>89.9</v>
      </c>
      <c r="AI754" s="19">
        <v>89.6</v>
      </c>
      <c r="AJ754" s="19">
        <v>87.7</v>
      </c>
      <c r="AK754" s="19">
        <v>86.7</v>
      </c>
      <c r="AL754" s="19">
        <v>86.7</v>
      </c>
      <c r="AM754" s="19">
        <v>95.3</v>
      </c>
      <c r="AN754" s="19">
        <v>96.3</v>
      </c>
      <c r="AO754" s="19">
        <v>93.4</v>
      </c>
      <c r="AP754" s="19">
        <v>93.5</v>
      </c>
      <c r="AQ754" s="19">
        <v>97.9</v>
      </c>
      <c r="AR754" s="19">
        <v>86.6</v>
      </c>
      <c r="AS754" s="19">
        <v>87.4</v>
      </c>
      <c r="AT754" s="19">
        <v>87.9</v>
      </c>
      <c r="AU754" s="19">
        <v>92.9</v>
      </c>
      <c r="AV754" s="19">
        <v>90.5</v>
      </c>
      <c r="AW754" s="19">
        <v>89.2</v>
      </c>
      <c r="AX754" s="19">
        <v>91</v>
      </c>
      <c r="AY754" s="19">
        <v>90.2</v>
      </c>
      <c r="AZ754" s="19">
        <v>90.4</v>
      </c>
      <c r="BA754" s="19">
        <v>90.5</v>
      </c>
      <c r="BB754" s="19">
        <v>90.9</v>
      </c>
      <c r="BC754" s="19">
        <v>91.3</v>
      </c>
      <c r="BD754" s="19">
        <v>95.5</v>
      </c>
      <c r="BE754" s="19">
        <v>95.3</v>
      </c>
      <c r="BF754" s="19">
        <v>93.7</v>
      </c>
      <c r="BG754" s="19">
        <v>93.3</v>
      </c>
      <c r="BH754" s="19">
        <v>94.5</v>
      </c>
      <c r="BI754" s="19">
        <v>94.5</v>
      </c>
      <c r="BJ754" s="19">
        <v>95.2</v>
      </c>
      <c r="BK754" s="19">
        <v>95.7</v>
      </c>
      <c r="BL754" s="19">
        <v>94</v>
      </c>
      <c r="BM754" s="19">
        <v>91.1</v>
      </c>
      <c r="BN754" s="19">
        <v>91.4</v>
      </c>
      <c r="BO754" s="19">
        <v>93.8</v>
      </c>
      <c r="BP754" s="19">
        <v>94.7</v>
      </c>
      <c r="BQ754" s="19">
        <v>92.9</v>
      </c>
      <c r="BR754" s="19">
        <v>91.8</v>
      </c>
      <c r="BS754" s="19">
        <v>85.5</v>
      </c>
      <c r="BT754" s="19">
        <v>91.8</v>
      </c>
      <c r="BU754" s="19">
        <v>85.9</v>
      </c>
      <c r="BV754" s="19">
        <v>85.6</v>
      </c>
      <c r="BW754" s="19">
        <v>87.5</v>
      </c>
      <c r="BX754" s="19">
        <v>83.1</v>
      </c>
      <c r="BY754" s="19">
        <v>84.3</v>
      </c>
      <c r="BZ754" s="19">
        <v>81.3</v>
      </c>
      <c r="CA754" s="19">
        <v>81.400000000000006</v>
      </c>
      <c r="CB754" s="19">
        <v>81.7</v>
      </c>
      <c r="CC754" s="19">
        <v>78.599999999999994</v>
      </c>
      <c r="CD754" s="19">
        <v>81.7</v>
      </c>
      <c r="CE754" s="19">
        <v>81.400000000000006</v>
      </c>
      <c r="CF754" s="19">
        <v>82.4</v>
      </c>
      <c r="CG754" s="19">
        <v>85.5</v>
      </c>
      <c r="CH754" s="19">
        <v>86.9</v>
      </c>
      <c r="CI754" s="19">
        <v>82.3</v>
      </c>
      <c r="CJ754" s="19">
        <v>84.3</v>
      </c>
      <c r="CK754" s="19">
        <v>82.1</v>
      </c>
      <c r="CL754" s="19">
        <v>82.1</v>
      </c>
      <c r="CM754" s="19">
        <v>79.8</v>
      </c>
      <c r="CN754" s="19">
        <v>79.8</v>
      </c>
      <c r="CO754" s="19">
        <v>81.7</v>
      </c>
      <c r="CP754" s="19">
        <v>81.599999999999994</v>
      </c>
      <c r="CQ754" s="19">
        <v>78.3</v>
      </c>
      <c r="CR754" s="19">
        <v>82.7</v>
      </c>
      <c r="CS754" s="19">
        <v>81.599999999999994</v>
      </c>
      <c r="CT754" s="19">
        <v>82.7</v>
      </c>
      <c r="CU754" s="19">
        <v>79.599999999999994</v>
      </c>
      <c r="CV754" s="19">
        <v>83</v>
      </c>
      <c r="CW754" s="19">
        <v>81.3</v>
      </c>
      <c r="CX754" s="19">
        <v>83</v>
      </c>
      <c r="CY754" s="19">
        <v>79.5</v>
      </c>
      <c r="CZ754" s="19">
        <v>81.3</v>
      </c>
      <c r="DA754" s="19">
        <v>79.7</v>
      </c>
      <c r="DB754" s="19">
        <v>79.7</v>
      </c>
      <c r="DC754" s="19">
        <v>79.7</v>
      </c>
      <c r="DD754" s="19">
        <v>79.2</v>
      </c>
      <c r="DE754" s="19">
        <v>79.5</v>
      </c>
      <c r="DF754" s="19">
        <v>79.2</v>
      </c>
      <c r="DG754" s="19">
        <v>80.900000000000006</v>
      </c>
      <c r="DH754" s="19">
        <v>81.3</v>
      </c>
      <c r="DI754" s="19">
        <v>81.3</v>
      </c>
      <c r="DJ754" s="19">
        <v>82.3</v>
      </c>
      <c r="DK754" s="19">
        <v>81.599999999999994</v>
      </c>
      <c r="DL754" s="19">
        <v>80.2</v>
      </c>
      <c r="DM754" s="19">
        <v>86.4</v>
      </c>
      <c r="DN754" s="19">
        <v>89.1</v>
      </c>
      <c r="DO754" s="19">
        <v>86.4</v>
      </c>
      <c r="DP754" s="19">
        <v>88.8</v>
      </c>
      <c r="DQ754" s="19">
        <v>88.5</v>
      </c>
      <c r="DR754" s="19">
        <v>88.4</v>
      </c>
      <c r="DS754" s="19">
        <v>88.5</v>
      </c>
      <c r="DT754" s="19">
        <v>91.7</v>
      </c>
      <c r="DU754" s="19">
        <v>92.2</v>
      </c>
      <c r="DV754" s="19">
        <v>94.8</v>
      </c>
      <c r="DW754" s="19">
        <v>95.1</v>
      </c>
    </row>
    <row r="755" spans="1:127">
      <c r="A755" s="17" t="s">
        <v>2103</v>
      </c>
      <c r="B755" s="17" t="s">
        <v>2104</v>
      </c>
      <c r="C755" s="18">
        <v>2E-3</v>
      </c>
      <c r="D755" s="19">
        <v>101.8</v>
      </c>
      <c r="E755" s="19">
        <v>103.6</v>
      </c>
      <c r="F755" s="19">
        <v>102</v>
      </c>
      <c r="G755" s="19">
        <v>103.3</v>
      </c>
      <c r="H755" s="19">
        <v>102.9</v>
      </c>
      <c r="I755" s="19">
        <v>103.5</v>
      </c>
      <c r="J755" s="19">
        <v>103.6</v>
      </c>
      <c r="K755" s="19">
        <v>106.9</v>
      </c>
      <c r="L755" s="19">
        <v>104.4</v>
      </c>
      <c r="M755" s="19">
        <v>105.2</v>
      </c>
      <c r="N755" s="19">
        <v>106</v>
      </c>
      <c r="O755" s="19">
        <v>105.1</v>
      </c>
      <c r="P755" s="19">
        <v>106.7</v>
      </c>
      <c r="Q755" s="19">
        <v>106.9</v>
      </c>
      <c r="R755" s="19">
        <v>107.4</v>
      </c>
      <c r="S755" s="19">
        <v>107.4</v>
      </c>
      <c r="T755" s="19">
        <v>108.8</v>
      </c>
      <c r="U755" s="19">
        <v>108.6</v>
      </c>
      <c r="V755" s="19">
        <v>108.9</v>
      </c>
      <c r="W755" s="19">
        <v>110.8</v>
      </c>
      <c r="X755" s="19">
        <v>109.7</v>
      </c>
      <c r="Y755" s="19">
        <v>112</v>
      </c>
      <c r="Z755" s="19">
        <v>111.1</v>
      </c>
      <c r="AA755" s="19">
        <v>113.3</v>
      </c>
      <c r="AB755" s="19">
        <v>112.6</v>
      </c>
      <c r="AC755" s="19">
        <v>112.7</v>
      </c>
      <c r="AD755" s="19">
        <v>113.4</v>
      </c>
      <c r="AE755" s="19">
        <v>114.6</v>
      </c>
      <c r="AF755" s="19">
        <v>114</v>
      </c>
      <c r="AG755" s="19">
        <v>114.9</v>
      </c>
      <c r="AH755" s="19">
        <v>114.9</v>
      </c>
      <c r="AI755" s="19">
        <v>115.3</v>
      </c>
      <c r="AJ755" s="19">
        <v>115.5</v>
      </c>
      <c r="AK755" s="19">
        <v>116.4</v>
      </c>
      <c r="AL755" s="19">
        <v>115.6</v>
      </c>
      <c r="AM755" s="19">
        <v>115.6</v>
      </c>
      <c r="AN755" s="19">
        <v>115.8</v>
      </c>
      <c r="AO755" s="19">
        <v>116.6</v>
      </c>
      <c r="AP755" s="19">
        <v>117.1</v>
      </c>
      <c r="AQ755" s="19">
        <v>117.6</v>
      </c>
      <c r="AR755" s="19">
        <v>117.6</v>
      </c>
      <c r="AS755" s="19">
        <v>117.6</v>
      </c>
      <c r="AT755" s="19">
        <v>118</v>
      </c>
      <c r="AU755" s="19">
        <v>118.5</v>
      </c>
      <c r="AV755" s="19">
        <v>117.8</v>
      </c>
      <c r="AW755" s="19">
        <v>117.8</v>
      </c>
      <c r="AX755" s="19">
        <v>117.8</v>
      </c>
      <c r="AY755" s="19">
        <v>117.5</v>
      </c>
      <c r="AZ755" s="19">
        <v>117.5</v>
      </c>
      <c r="BA755" s="19">
        <v>116.3</v>
      </c>
      <c r="BB755" s="19">
        <v>116.3</v>
      </c>
      <c r="BC755" s="19">
        <v>116.3</v>
      </c>
      <c r="BD755" s="19">
        <v>116.3</v>
      </c>
      <c r="BE755" s="19">
        <v>116.3</v>
      </c>
      <c r="BF755" s="19">
        <v>120.6</v>
      </c>
      <c r="BG755" s="19">
        <v>119.9</v>
      </c>
      <c r="BH755" s="19">
        <v>119.9</v>
      </c>
      <c r="BI755" s="19">
        <v>118.9</v>
      </c>
      <c r="BJ755" s="19">
        <v>118.9</v>
      </c>
      <c r="BK755" s="19">
        <v>119.3</v>
      </c>
      <c r="BL755" s="19">
        <v>119.3</v>
      </c>
      <c r="BM755" s="19">
        <v>119.3</v>
      </c>
      <c r="BN755" s="19">
        <v>119.3</v>
      </c>
      <c r="BO755" s="19">
        <v>119.8</v>
      </c>
      <c r="BP755" s="19">
        <v>120.7</v>
      </c>
      <c r="BQ755" s="19">
        <v>123</v>
      </c>
      <c r="BR755" s="19">
        <v>121.2</v>
      </c>
      <c r="BS755" s="19">
        <v>120.5</v>
      </c>
      <c r="BT755" s="19">
        <v>121.2</v>
      </c>
      <c r="BU755" s="19">
        <v>121.6</v>
      </c>
      <c r="BV755" s="19">
        <v>122.1</v>
      </c>
      <c r="BW755" s="19">
        <v>120.4</v>
      </c>
      <c r="BX755" s="19">
        <v>119.3</v>
      </c>
      <c r="BY755" s="19">
        <v>119.3</v>
      </c>
      <c r="BZ755" s="19">
        <v>120.7</v>
      </c>
      <c r="CA755" s="19">
        <v>122.5</v>
      </c>
      <c r="CB755" s="19">
        <v>121.8</v>
      </c>
      <c r="CC755" s="19">
        <v>120.9</v>
      </c>
      <c r="CD755" s="19">
        <v>118.1</v>
      </c>
      <c r="CE755" s="19">
        <v>118.1</v>
      </c>
      <c r="CF755" s="19">
        <v>120.1</v>
      </c>
      <c r="CG755" s="19">
        <v>118.1</v>
      </c>
      <c r="CH755" s="19">
        <v>122.3</v>
      </c>
      <c r="CI755" s="19">
        <v>123.5</v>
      </c>
      <c r="CJ755" s="19">
        <v>125.5</v>
      </c>
      <c r="CK755" s="19">
        <v>126.5</v>
      </c>
      <c r="CL755" s="19">
        <v>126.1</v>
      </c>
      <c r="CM755" s="19">
        <v>126.1</v>
      </c>
      <c r="CN755" s="19">
        <v>126.1</v>
      </c>
      <c r="CO755" s="19">
        <v>126.1</v>
      </c>
      <c r="CP755" s="19">
        <v>126.2</v>
      </c>
      <c r="CQ755" s="19">
        <v>127</v>
      </c>
      <c r="CR755" s="19">
        <v>127.1</v>
      </c>
      <c r="CS755" s="19">
        <v>123.6</v>
      </c>
      <c r="CT755" s="19">
        <v>127.6</v>
      </c>
      <c r="CU755" s="19">
        <v>127.6</v>
      </c>
      <c r="CV755" s="19">
        <v>127.6</v>
      </c>
      <c r="CW755" s="19">
        <v>130.5</v>
      </c>
      <c r="CX755" s="19">
        <v>130.5</v>
      </c>
      <c r="CY755" s="19">
        <v>128.6</v>
      </c>
      <c r="CZ755" s="19">
        <v>128.6</v>
      </c>
      <c r="DA755" s="19">
        <v>127.6</v>
      </c>
      <c r="DB755" s="19">
        <v>128</v>
      </c>
      <c r="DC755" s="19">
        <v>128</v>
      </c>
      <c r="DD755" s="19">
        <v>128.5</v>
      </c>
      <c r="DE755" s="19">
        <v>129.5</v>
      </c>
      <c r="DF755" s="19">
        <v>129.4</v>
      </c>
      <c r="DG755" s="19">
        <v>129.4</v>
      </c>
      <c r="DH755" s="19">
        <v>130.69999999999999</v>
      </c>
      <c r="DI755" s="19">
        <v>130.69999999999999</v>
      </c>
      <c r="DJ755" s="19">
        <v>131.5</v>
      </c>
      <c r="DK755" s="19">
        <v>130.69999999999999</v>
      </c>
      <c r="DL755" s="19">
        <v>130.19999999999999</v>
      </c>
      <c r="DM755" s="19">
        <v>131.1</v>
      </c>
      <c r="DN755" s="19">
        <v>131.6</v>
      </c>
      <c r="DO755" s="19">
        <v>131.69999999999999</v>
      </c>
      <c r="DP755" s="19">
        <v>133.30000000000001</v>
      </c>
      <c r="DQ755" s="19">
        <v>135.1</v>
      </c>
      <c r="DR755" s="19">
        <v>134.19999999999999</v>
      </c>
      <c r="DS755" s="19">
        <v>136.19999999999999</v>
      </c>
      <c r="DT755" s="19">
        <v>136.4</v>
      </c>
      <c r="DU755" s="19">
        <v>137.80000000000001</v>
      </c>
      <c r="DV755" s="19">
        <v>137.80000000000001</v>
      </c>
      <c r="DW755" s="19">
        <v>138.9</v>
      </c>
    </row>
    <row r="756" spans="1:127">
      <c r="A756" s="17" t="s">
        <v>2105</v>
      </c>
      <c r="B756" s="17" t="s">
        <v>2106</v>
      </c>
      <c r="C756" s="18">
        <v>1.5990000000000001E-2</v>
      </c>
      <c r="D756" s="19">
        <v>104</v>
      </c>
      <c r="E756" s="19">
        <v>104</v>
      </c>
      <c r="F756" s="19">
        <v>104</v>
      </c>
      <c r="G756" s="19">
        <v>104</v>
      </c>
      <c r="H756" s="19">
        <v>104</v>
      </c>
      <c r="I756" s="19">
        <v>104</v>
      </c>
      <c r="J756" s="19">
        <v>104</v>
      </c>
      <c r="K756" s="19">
        <v>104</v>
      </c>
      <c r="L756" s="19">
        <v>104</v>
      </c>
      <c r="M756" s="19">
        <v>104</v>
      </c>
      <c r="N756" s="19">
        <v>105</v>
      </c>
      <c r="O756" s="19">
        <v>105</v>
      </c>
      <c r="P756" s="19">
        <v>94.8</v>
      </c>
      <c r="Q756" s="19">
        <v>94.8</v>
      </c>
      <c r="R756" s="19">
        <v>97.2</v>
      </c>
      <c r="S756" s="19">
        <v>97.2</v>
      </c>
      <c r="T756" s="19">
        <v>97.2</v>
      </c>
      <c r="U756" s="19">
        <v>97.2</v>
      </c>
      <c r="V756" s="19">
        <v>97.2</v>
      </c>
      <c r="W756" s="19">
        <v>97.2</v>
      </c>
      <c r="X756" s="19">
        <v>97.2</v>
      </c>
      <c r="Y756" s="19">
        <v>97.2</v>
      </c>
      <c r="Z756" s="19">
        <v>96.6</v>
      </c>
      <c r="AA756" s="19">
        <v>96.6</v>
      </c>
      <c r="AB756" s="19">
        <v>97.3</v>
      </c>
      <c r="AC756" s="19">
        <v>97.3</v>
      </c>
      <c r="AD756" s="19">
        <v>97.3</v>
      </c>
      <c r="AE756" s="19">
        <v>97.3</v>
      </c>
      <c r="AF756" s="19">
        <v>97.3</v>
      </c>
      <c r="AG756" s="19">
        <v>97.3</v>
      </c>
      <c r="AH756" s="19">
        <v>98.4</v>
      </c>
      <c r="AI756" s="19">
        <v>98.4</v>
      </c>
      <c r="AJ756" s="19">
        <v>98.4</v>
      </c>
      <c r="AK756" s="19">
        <v>98.4</v>
      </c>
      <c r="AL756" s="19">
        <v>98.4</v>
      </c>
      <c r="AM756" s="19">
        <v>98.4</v>
      </c>
      <c r="AN756" s="19">
        <v>99</v>
      </c>
      <c r="AO756" s="19">
        <v>99</v>
      </c>
      <c r="AP756" s="19">
        <v>99</v>
      </c>
      <c r="AQ756" s="19">
        <v>99</v>
      </c>
      <c r="AR756" s="19">
        <v>99</v>
      </c>
      <c r="AS756" s="19">
        <v>99</v>
      </c>
      <c r="AT756" s="19">
        <v>99</v>
      </c>
      <c r="AU756" s="19">
        <v>99</v>
      </c>
      <c r="AV756" s="19">
        <v>99</v>
      </c>
      <c r="AW756" s="19">
        <v>99</v>
      </c>
      <c r="AX756" s="19">
        <v>99</v>
      </c>
      <c r="AY756" s="19">
        <v>99</v>
      </c>
      <c r="AZ756" s="19">
        <v>99</v>
      </c>
      <c r="BA756" s="19">
        <v>99</v>
      </c>
      <c r="BB756" s="19">
        <v>99</v>
      </c>
      <c r="BC756" s="19">
        <v>99</v>
      </c>
      <c r="BD756" s="19">
        <v>99</v>
      </c>
      <c r="BE756" s="19">
        <v>99</v>
      </c>
      <c r="BF756" s="19">
        <v>99</v>
      </c>
      <c r="BG756" s="19">
        <v>99</v>
      </c>
      <c r="BH756" s="19">
        <v>99</v>
      </c>
      <c r="BI756" s="19">
        <v>99</v>
      </c>
      <c r="BJ756" s="19">
        <v>99</v>
      </c>
      <c r="BK756" s="19">
        <v>99</v>
      </c>
      <c r="BL756" s="19">
        <v>99</v>
      </c>
      <c r="BM756" s="19">
        <v>99.9</v>
      </c>
      <c r="BN756" s="19">
        <v>99.9</v>
      </c>
      <c r="BO756" s="19">
        <v>94.4</v>
      </c>
      <c r="BP756" s="19">
        <v>94.4</v>
      </c>
      <c r="BQ756" s="19">
        <v>94.4</v>
      </c>
      <c r="BR756" s="19">
        <v>94.4</v>
      </c>
      <c r="BS756" s="19">
        <v>94.4</v>
      </c>
      <c r="BT756" s="19">
        <v>94.4</v>
      </c>
      <c r="BU756" s="19">
        <v>95</v>
      </c>
      <c r="BV756" s="19">
        <v>94.4</v>
      </c>
      <c r="BW756" s="19">
        <v>95.4</v>
      </c>
      <c r="BX756" s="19">
        <v>95.9</v>
      </c>
      <c r="BY756" s="19">
        <v>95.5</v>
      </c>
      <c r="BZ756" s="19">
        <v>94.9</v>
      </c>
      <c r="CA756" s="19">
        <v>95.8</v>
      </c>
      <c r="CB756" s="19">
        <v>95.4</v>
      </c>
      <c r="CC756" s="19">
        <v>96.9</v>
      </c>
      <c r="CD756" s="19">
        <v>96.4</v>
      </c>
      <c r="CE756" s="19">
        <v>97.3</v>
      </c>
      <c r="CF756" s="19">
        <v>95.7</v>
      </c>
      <c r="CG756" s="19">
        <v>94.7</v>
      </c>
      <c r="CH756" s="19">
        <v>96.3</v>
      </c>
      <c r="CI756" s="19">
        <v>95.7</v>
      </c>
      <c r="CJ756" s="19">
        <v>101.6</v>
      </c>
      <c r="CK756" s="19">
        <v>104.2</v>
      </c>
      <c r="CL756" s="19">
        <v>89.1</v>
      </c>
      <c r="CM756" s="19">
        <v>89.6</v>
      </c>
      <c r="CN756" s="19">
        <v>96.6</v>
      </c>
      <c r="CO756" s="19">
        <v>96.7</v>
      </c>
      <c r="CP756" s="19">
        <v>97.6</v>
      </c>
      <c r="CQ756" s="19">
        <v>97.5</v>
      </c>
      <c r="CR756" s="19">
        <v>94.6</v>
      </c>
      <c r="CS756" s="19">
        <v>94.9</v>
      </c>
      <c r="CT756" s="19">
        <v>95</v>
      </c>
      <c r="CU756" s="19">
        <v>94.7</v>
      </c>
      <c r="CV756" s="19">
        <v>95.3</v>
      </c>
      <c r="CW756" s="19">
        <v>95.1</v>
      </c>
      <c r="CX756" s="19">
        <v>95.1</v>
      </c>
      <c r="CY756" s="19">
        <v>95.7</v>
      </c>
      <c r="CZ756" s="19">
        <v>95.4</v>
      </c>
      <c r="DA756" s="19">
        <v>96.1</v>
      </c>
      <c r="DB756" s="19">
        <v>95.6</v>
      </c>
      <c r="DC756" s="19">
        <v>95.2</v>
      </c>
      <c r="DD756" s="19">
        <v>95.4</v>
      </c>
      <c r="DE756" s="19">
        <v>95.2</v>
      </c>
      <c r="DF756" s="19">
        <v>95.9</v>
      </c>
      <c r="DG756" s="19">
        <v>96.8</v>
      </c>
      <c r="DH756" s="19">
        <v>97.7</v>
      </c>
      <c r="DI756" s="19">
        <v>98.3</v>
      </c>
      <c r="DJ756" s="19">
        <v>98.4</v>
      </c>
      <c r="DK756" s="19">
        <v>98.8</v>
      </c>
      <c r="DL756" s="19">
        <v>98.8</v>
      </c>
      <c r="DM756" s="19">
        <v>100.3</v>
      </c>
      <c r="DN756" s="19">
        <v>99</v>
      </c>
      <c r="DO756" s="19">
        <v>99.9</v>
      </c>
      <c r="DP756" s="19">
        <v>99.8</v>
      </c>
      <c r="DQ756" s="19">
        <v>100.1</v>
      </c>
      <c r="DR756" s="19">
        <v>100.4</v>
      </c>
      <c r="DS756" s="19">
        <v>101.8</v>
      </c>
      <c r="DT756" s="19">
        <v>99.2</v>
      </c>
      <c r="DU756" s="19">
        <v>102.5</v>
      </c>
      <c r="DV756" s="19">
        <v>104.3</v>
      </c>
      <c r="DW756" s="19">
        <v>106.3</v>
      </c>
    </row>
    <row r="757" spans="1:127">
      <c r="A757" s="17" t="s">
        <v>2107</v>
      </c>
      <c r="B757" s="17" t="s">
        <v>2108</v>
      </c>
      <c r="C757" s="18">
        <v>2.307E-2</v>
      </c>
      <c r="D757" s="19">
        <v>104.1</v>
      </c>
      <c r="E757" s="19">
        <v>104.6</v>
      </c>
      <c r="F757" s="19">
        <v>101.4</v>
      </c>
      <c r="G757" s="19">
        <v>103.4</v>
      </c>
      <c r="H757" s="19">
        <v>103.5</v>
      </c>
      <c r="I757" s="19">
        <v>107.7</v>
      </c>
      <c r="J757" s="19">
        <v>105.7</v>
      </c>
      <c r="K757" s="19">
        <v>105.4</v>
      </c>
      <c r="L757" s="19">
        <v>106.2</v>
      </c>
      <c r="M757" s="19">
        <v>107.6</v>
      </c>
      <c r="N757" s="19">
        <v>112.3</v>
      </c>
      <c r="O757" s="19">
        <v>111.5</v>
      </c>
      <c r="P757" s="19">
        <v>111.4</v>
      </c>
      <c r="Q757" s="19">
        <v>106.8</v>
      </c>
      <c r="R757" s="19">
        <v>107.8</v>
      </c>
      <c r="S757" s="19">
        <v>111</v>
      </c>
      <c r="T757" s="19">
        <v>112</v>
      </c>
      <c r="U757" s="19">
        <v>113.3</v>
      </c>
      <c r="V757" s="19">
        <v>115</v>
      </c>
      <c r="W757" s="19">
        <v>115</v>
      </c>
      <c r="X757" s="19">
        <v>115.4</v>
      </c>
      <c r="Y757" s="19">
        <v>117</v>
      </c>
      <c r="Z757" s="19">
        <v>115.3</v>
      </c>
      <c r="AA757" s="19">
        <v>116.9</v>
      </c>
      <c r="AB757" s="19">
        <v>115.1</v>
      </c>
      <c r="AC757" s="19">
        <v>115.1</v>
      </c>
      <c r="AD757" s="19">
        <v>114.9</v>
      </c>
      <c r="AE757" s="19">
        <v>115</v>
      </c>
      <c r="AF757" s="19">
        <v>115</v>
      </c>
      <c r="AG757" s="19">
        <v>115.2</v>
      </c>
      <c r="AH757" s="19">
        <v>116.5</v>
      </c>
      <c r="AI757" s="19">
        <v>114.9</v>
      </c>
      <c r="AJ757" s="19">
        <v>116.1</v>
      </c>
      <c r="AK757" s="19">
        <v>115.3</v>
      </c>
      <c r="AL757" s="19">
        <v>113.1</v>
      </c>
      <c r="AM757" s="19">
        <v>112.8</v>
      </c>
      <c r="AN757" s="19">
        <v>113.7</v>
      </c>
      <c r="AO757" s="19">
        <v>114.3</v>
      </c>
      <c r="AP757" s="19">
        <v>114.5</v>
      </c>
      <c r="AQ757" s="19">
        <v>114.6</v>
      </c>
      <c r="AR757" s="19">
        <v>114.5</v>
      </c>
      <c r="AS757" s="19">
        <v>116.1</v>
      </c>
      <c r="AT757" s="19">
        <v>115.8</v>
      </c>
      <c r="AU757" s="19">
        <v>113.7</v>
      </c>
      <c r="AV757" s="19">
        <v>117</v>
      </c>
      <c r="AW757" s="19">
        <v>116.2</v>
      </c>
      <c r="AX757" s="19">
        <v>117.4</v>
      </c>
      <c r="AY757" s="19">
        <v>118.4</v>
      </c>
      <c r="AZ757" s="19">
        <v>111</v>
      </c>
      <c r="BA757" s="19">
        <v>112.7</v>
      </c>
      <c r="BB757" s="19">
        <v>111.3</v>
      </c>
      <c r="BC757" s="19">
        <v>112.6</v>
      </c>
      <c r="BD757" s="19">
        <v>112.4</v>
      </c>
      <c r="BE757" s="19">
        <v>113.9</v>
      </c>
      <c r="BF757" s="19">
        <v>111.4</v>
      </c>
      <c r="BG757" s="19">
        <v>114.5</v>
      </c>
      <c r="BH757" s="19">
        <v>114.5</v>
      </c>
      <c r="BI757" s="19">
        <v>114.5</v>
      </c>
      <c r="BJ757" s="19">
        <v>114.5</v>
      </c>
      <c r="BK757" s="19">
        <v>114.5</v>
      </c>
      <c r="BL757" s="19">
        <v>114.5</v>
      </c>
      <c r="BM757" s="19">
        <v>114.5</v>
      </c>
      <c r="BN757" s="19">
        <v>114.5</v>
      </c>
      <c r="BO757" s="19">
        <v>114.5</v>
      </c>
      <c r="BP757" s="19">
        <v>110.9</v>
      </c>
      <c r="BQ757" s="19">
        <v>110.9</v>
      </c>
      <c r="BR757" s="19">
        <v>110.9</v>
      </c>
      <c r="BS757" s="19">
        <v>110.9</v>
      </c>
      <c r="BT757" s="19">
        <v>110.9</v>
      </c>
      <c r="BU757" s="19">
        <v>116.8</v>
      </c>
      <c r="BV757" s="19">
        <v>117.5</v>
      </c>
      <c r="BW757" s="19">
        <v>116.5</v>
      </c>
      <c r="BX757" s="19">
        <v>115</v>
      </c>
      <c r="BY757" s="19">
        <v>115.9</v>
      </c>
      <c r="BZ757" s="19">
        <v>115.7</v>
      </c>
      <c r="CA757" s="19">
        <v>116.2</v>
      </c>
      <c r="CB757" s="19">
        <v>116.3</v>
      </c>
      <c r="CC757" s="19">
        <v>114.9</v>
      </c>
      <c r="CD757" s="19">
        <v>115.9</v>
      </c>
      <c r="CE757" s="19">
        <v>117</v>
      </c>
      <c r="CF757" s="19">
        <v>118.3</v>
      </c>
      <c r="CG757" s="19">
        <v>115.4</v>
      </c>
      <c r="CH757" s="19">
        <v>118.8</v>
      </c>
      <c r="CI757" s="19">
        <v>120.1</v>
      </c>
      <c r="CJ757" s="19">
        <v>117.7</v>
      </c>
      <c r="CK757" s="19">
        <v>117.6</v>
      </c>
      <c r="CL757" s="19">
        <v>117.9</v>
      </c>
      <c r="CM757" s="19">
        <v>117.5</v>
      </c>
      <c r="CN757" s="19">
        <v>117.5</v>
      </c>
      <c r="CO757" s="19">
        <v>117.2</v>
      </c>
      <c r="CP757" s="19">
        <v>118.7</v>
      </c>
      <c r="CQ757" s="19">
        <v>116.7</v>
      </c>
      <c r="CR757" s="19">
        <v>116.2</v>
      </c>
      <c r="CS757" s="19">
        <v>117.2</v>
      </c>
      <c r="CT757" s="19">
        <v>117</v>
      </c>
      <c r="CU757" s="19">
        <v>120.6</v>
      </c>
      <c r="CV757" s="19">
        <v>116.6</v>
      </c>
      <c r="CW757" s="19">
        <v>116.8</v>
      </c>
      <c r="CX757" s="19">
        <v>117</v>
      </c>
      <c r="CY757" s="19">
        <v>117.5</v>
      </c>
      <c r="CZ757" s="19">
        <v>116.2</v>
      </c>
      <c r="DA757" s="19">
        <v>117.9</v>
      </c>
      <c r="DB757" s="19">
        <v>118.8</v>
      </c>
      <c r="DC757" s="19">
        <v>118.4</v>
      </c>
      <c r="DD757" s="19">
        <v>119</v>
      </c>
      <c r="DE757" s="19">
        <v>120.7</v>
      </c>
      <c r="DF757" s="19">
        <v>118.1</v>
      </c>
      <c r="DG757" s="19">
        <v>121.7</v>
      </c>
      <c r="DH757" s="19">
        <v>121.7</v>
      </c>
      <c r="DI757" s="19">
        <v>119.7</v>
      </c>
      <c r="DJ757" s="19">
        <v>122</v>
      </c>
      <c r="DK757" s="19">
        <v>126.1</v>
      </c>
      <c r="DL757" s="19">
        <v>130</v>
      </c>
      <c r="DM757" s="19">
        <v>130</v>
      </c>
      <c r="DN757" s="19">
        <v>130</v>
      </c>
      <c r="DO757" s="19">
        <v>131.19999999999999</v>
      </c>
      <c r="DP757" s="19">
        <v>131.6</v>
      </c>
      <c r="DQ757" s="19">
        <v>131.30000000000001</v>
      </c>
      <c r="DR757" s="19">
        <v>130.9</v>
      </c>
      <c r="DS757" s="19">
        <v>132.1</v>
      </c>
      <c r="DT757" s="19">
        <v>135.5</v>
      </c>
      <c r="DU757" s="19">
        <v>136.4</v>
      </c>
      <c r="DV757" s="19">
        <v>136.69999999999999</v>
      </c>
      <c r="DW757" s="19">
        <v>138.30000000000001</v>
      </c>
    </row>
    <row r="758" spans="1:127">
      <c r="A758" s="17" t="s">
        <v>2109</v>
      </c>
      <c r="B758" s="17" t="s">
        <v>2110</v>
      </c>
      <c r="C758" s="18">
        <v>0.83265</v>
      </c>
      <c r="D758" s="19">
        <v>103.1</v>
      </c>
      <c r="E758" s="19">
        <v>103.7</v>
      </c>
      <c r="F758" s="19">
        <v>104</v>
      </c>
      <c r="G758" s="19">
        <v>104.7</v>
      </c>
      <c r="H758" s="19">
        <v>104.5</v>
      </c>
      <c r="I758" s="19">
        <v>104.5</v>
      </c>
      <c r="J758" s="19">
        <v>104.9</v>
      </c>
      <c r="K758" s="19">
        <v>105</v>
      </c>
      <c r="L758" s="19">
        <v>105</v>
      </c>
      <c r="M758" s="19">
        <v>105.3</v>
      </c>
      <c r="N758" s="19">
        <v>105.5</v>
      </c>
      <c r="O758" s="19">
        <v>105.8</v>
      </c>
      <c r="P758" s="19">
        <v>106.8</v>
      </c>
      <c r="Q758" s="19">
        <v>103.8</v>
      </c>
      <c r="R758" s="19">
        <v>104.5</v>
      </c>
      <c r="S758" s="19">
        <v>104.8</v>
      </c>
      <c r="T758" s="19">
        <v>105.4</v>
      </c>
      <c r="U758" s="19">
        <v>105.2</v>
      </c>
      <c r="V758" s="19">
        <v>105.3</v>
      </c>
      <c r="W758" s="19">
        <v>105.5</v>
      </c>
      <c r="X758" s="19">
        <v>106</v>
      </c>
      <c r="Y758" s="19">
        <v>106</v>
      </c>
      <c r="Z758" s="19">
        <v>106.2</v>
      </c>
      <c r="AA758" s="19">
        <v>106.5</v>
      </c>
      <c r="AB758" s="19">
        <v>107.7</v>
      </c>
      <c r="AC758" s="19">
        <v>107.5</v>
      </c>
      <c r="AD758" s="19">
        <v>107.5</v>
      </c>
      <c r="AE758" s="19">
        <v>108.2</v>
      </c>
      <c r="AF758" s="19">
        <v>108.5</v>
      </c>
      <c r="AG758" s="19">
        <v>107.7</v>
      </c>
      <c r="AH758" s="19">
        <v>107.6</v>
      </c>
      <c r="AI758" s="19">
        <v>108.4</v>
      </c>
      <c r="AJ758" s="19">
        <v>108.9</v>
      </c>
      <c r="AK758" s="19">
        <v>108.9</v>
      </c>
      <c r="AL758" s="19">
        <v>109.5</v>
      </c>
      <c r="AM758" s="19">
        <v>109.7</v>
      </c>
      <c r="AN758" s="19">
        <v>111.1</v>
      </c>
      <c r="AO758" s="19">
        <v>111</v>
      </c>
      <c r="AP758" s="19">
        <v>110.7</v>
      </c>
      <c r="AQ758" s="19">
        <v>111.7</v>
      </c>
      <c r="AR758" s="19">
        <v>110.8</v>
      </c>
      <c r="AS758" s="19">
        <v>110.5</v>
      </c>
      <c r="AT758" s="19">
        <v>111.5</v>
      </c>
      <c r="AU758" s="19">
        <v>111.5</v>
      </c>
      <c r="AV758" s="19">
        <v>111.6</v>
      </c>
      <c r="AW758" s="19">
        <v>111.3</v>
      </c>
      <c r="AX758" s="19">
        <v>111.2</v>
      </c>
      <c r="AY758" s="19">
        <v>111.8</v>
      </c>
      <c r="AZ758" s="19">
        <v>112.6</v>
      </c>
      <c r="BA758" s="19">
        <v>112.3</v>
      </c>
      <c r="BB758" s="19">
        <v>112.2</v>
      </c>
      <c r="BC758" s="19">
        <v>112.3</v>
      </c>
      <c r="BD758" s="19">
        <v>112</v>
      </c>
      <c r="BE758" s="19">
        <v>112.3</v>
      </c>
      <c r="BF758" s="19">
        <v>112.6</v>
      </c>
      <c r="BG758" s="19">
        <v>112.3</v>
      </c>
      <c r="BH758" s="19">
        <v>112.2</v>
      </c>
      <c r="BI758" s="19">
        <v>112.5</v>
      </c>
      <c r="BJ758" s="19">
        <v>112.2</v>
      </c>
      <c r="BK758" s="19">
        <v>111.5</v>
      </c>
      <c r="BL758" s="19">
        <v>112</v>
      </c>
      <c r="BM758" s="19">
        <v>112.4</v>
      </c>
      <c r="BN758" s="19">
        <v>112.3</v>
      </c>
      <c r="BO758" s="19">
        <v>111.9</v>
      </c>
      <c r="BP758" s="19">
        <v>112.3</v>
      </c>
      <c r="BQ758" s="19">
        <v>112.5</v>
      </c>
      <c r="BR758" s="19">
        <v>112.7</v>
      </c>
      <c r="BS758" s="19">
        <v>112.8</v>
      </c>
      <c r="BT758" s="19">
        <v>112.8</v>
      </c>
      <c r="BU758" s="19">
        <v>114.3</v>
      </c>
      <c r="BV758" s="19">
        <v>113.8</v>
      </c>
      <c r="BW758" s="19">
        <v>113.9</v>
      </c>
      <c r="BX758" s="19">
        <v>114.5</v>
      </c>
      <c r="BY758" s="19">
        <v>114.2</v>
      </c>
      <c r="BZ758" s="19">
        <v>114.6</v>
      </c>
      <c r="CA758" s="19">
        <v>115.5</v>
      </c>
      <c r="CB758" s="19">
        <v>116.7</v>
      </c>
      <c r="CC758" s="19">
        <v>117.3</v>
      </c>
      <c r="CD758" s="19">
        <v>117.6</v>
      </c>
      <c r="CE758" s="19">
        <v>117.9</v>
      </c>
      <c r="CF758" s="19">
        <v>118</v>
      </c>
      <c r="CG758" s="19">
        <v>118.7</v>
      </c>
      <c r="CH758" s="19">
        <v>118.5</v>
      </c>
      <c r="CI758" s="19">
        <v>119.4</v>
      </c>
      <c r="CJ758" s="19">
        <v>119.3</v>
      </c>
      <c r="CK758" s="19">
        <v>119.3</v>
      </c>
      <c r="CL758" s="19">
        <v>119.7</v>
      </c>
      <c r="CM758" s="19">
        <v>120.1</v>
      </c>
      <c r="CN758" s="19">
        <v>120.6</v>
      </c>
      <c r="CO758" s="19">
        <v>121.1</v>
      </c>
      <c r="CP758" s="19">
        <v>121.3</v>
      </c>
      <c r="CQ758" s="19">
        <v>120.9</v>
      </c>
      <c r="CR758" s="19">
        <v>121.1</v>
      </c>
      <c r="CS758" s="19">
        <v>121.1</v>
      </c>
      <c r="CT758" s="19">
        <v>121.4</v>
      </c>
      <c r="CU758" s="19">
        <v>121.5</v>
      </c>
      <c r="CV758" s="19">
        <v>121.6</v>
      </c>
      <c r="CW758" s="19">
        <v>121.1</v>
      </c>
      <c r="CX758" s="19">
        <v>120.6</v>
      </c>
      <c r="CY758" s="19">
        <v>120.6</v>
      </c>
      <c r="CZ758" s="19">
        <v>121.5</v>
      </c>
      <c r="DA758" s="19">
        <v>121.7</v>
      </c>
      <c r="DB758" s="19">
        <v>121.2</v>
      </c>
      <c r="DC758" s="19">
        <v>121.6</v>
      </c>
      <c r="DD758" s="19">
        <v>121.3</v>
      </c>
      <c r="DE758" s="19">
        <v>122.7</v>
      </c>
      <c r="DF758" s="19">
        <v>122.4</v>
      </c>
      <c r="DG758" s="19">
        <v>122.7</v>
      </c>
      <c r="DH758" s="19">
        <v>122.9</v>
      </c>
      <c r="DI758" s="19">
        <v>124.4</v>
      </c>
      <c r="DJ758" s="19">
        <v>124.8</v>
      </c>
      <c r="DK758" s="19">
        <v>126.4</v>
      </c>
      <c r="DL758" s="19">
        <v>127</v>
      </c>
      <c r="DM758" s="19">
        <v>129</v>
      </c>
      <c r="DN758" s="19">
        <v>129.4</v>
      </c>
      <c r="DO758" s="19">
        <v>129.80000000000001</v>
      </c>
      <c r="DP758" s="19">
        <v>130.5</v>
      </c>
      <c r="DQ758" s="19">
        <v>131.9</v>
      </c>
      <c r="DR758" s="19">
        <v>132.1</v>
      </c>
      <c r="DS758" s="19">
        <v>132.80000000000001</v>
      </c>
      <c r="DT758" s="19">
        <v>133.5</v>
      </c>
      <c r="DU758" s="19">
        <v>133.80000000000001</v>
      </c>
      <c r="DV758" s="19">
        <v>134.30000000000001</v>
      </c>
      <c r="DW758" s="19">
        <v>136.5</v>
      </c>
    </row>
    <row r="759" spans="1:127">
      <c r="A759" s="17" t="s">
        <v>2111</v>
      </c>
      <c r="B759" s="17" t="s">
        <v>2112</v>
      </c>
      <c r="C759" s="18">
        <v>0.52771999999999997</v>
      </c>
      <c r="D759" s="19">
        <v>103.9</v>
      </c>
      <c r="E759" s="19">
        <v>103.9</v>
      </c>
      <c r="F759" s="19">
        <v>104.1</v>
      </c>
      <c r="G759" s="19">
        <v>103.8</v>
      </c>
      <c r="H759" s="19">
        <v>104.2</v>
      </c>
      <c r="I759" s="19">
        <v>104</v>
      </c>
      <c r="J759" s="19">
        <v>104.7</v>
      </c>
      <c r="K759" s="19">
        <v>104.6</v>
      </c>
      <c r="L759" s="19">
        <v>104.7</v>
      </c>
      <c r="M759" s="19">
        <v>104.7</v>
      </c>
      <c r="N759" s="19">
        <v>104.9</v>
      </c>
      <c r="O759" s="19">
        <v>105.1</v>
      </c>
      <c r="P759" s="19">
        <v>105.9</v>
      </c>
      <c r="Q759" s="19">
        <v>103.6</v>
      </c>
      <c r="R759" s="19">
        <v>104.1</v>
      </c>
      <c r="S759" s="19">
        <v>104.1</v>
      </c>
      <c r="T759" s="19">
        <v>103.9</v>
      </c>
      <c r="U759" s="19">
        <v>104.3</v>
      </c>
      <c r="V759" s="19">
        <v>104.7</v>
      </c>
      <c r="W759" s="19">
        <v>104.6</v>
      </c>
      <c r="X759" s="19">
        <v>104.1</v>
      </c>
      <c r="Y759" s="19">
        <v>104.3</v>
      </c>
      <c r="Z759" s="19">
        <v>104.4</v>
      </c>
      <c r="AA759" s="19">
        <v>104.8</v>
      </c>
      <c r="AB759" s="19">
        <v>106.3</v>
      </c>
      <c r="AC759" s="19">
        <v>106.7</v>
      </c>
      <c r="AD759" s="19">
        <v>106.4</v>
      </c>
      <c r="AE759" s="19">
        <v>107</v>
      </c>
      <c r="AF759" s="19">
        <v>106.8</v>
      </c>
      <c r="AG759" s="19">
        <v>106.9</v>
      </c>
      <c r="AH759" s="19">
        <v>107.1</v>
      </c>
      <c r="AI759" s="19">
        <v>107.1</v>
      </c>
      <c r="AJ759" s="19">
        <v>107.6</v>
      </c>
      <c r="AK759" s="19">
        <v>108</v>
      </c>
      <c r="AL759" s="19">
        <v>108.1</v>
      </c>
      <c r="AM759" s="19">
        <v>108.1</v>
      </c>
      <c r="AN759" s="19">
        <v>111</v>
      </c>
      <c r="AO759" s="19">
        <v>110.9</v>
      </c>
      <c r="AP759" s="19">
        <v>111</v>
      </c>
      <c r="AQ759" s="19">
        <v>111.3</v>
      </c>
      <c r="AR759" s="19">
        <v>110.9</v>
      </c>
      <c r="AS759" s="19">
        <v>110.7</v>
      </c>
      <c r="AT759" s="19">
        <v>111.8</v>
      </c>
      <c r="AU759" s="19">
        <v>111.9</v>
      </c>
      <c r="AV759" s="19">
        <v>111.9</v>
      </c>
      <c r="AW759" s="19">
        <v>111.7</v>
      </c>
      <c r="AX759" s="19">
        <v>111.7</v>
      </c>
      <c r="AY759" s="19">
        <v>111.9</v>
      </c>
      <c r="AZ759" s="19">
        <v>113.7</v>
      </c>
      <c r="BA759" s="19">
        <v>113</v>
      </c>
      <c r="BB759" s="19">
        <v>113</v>
      </c>
      <c r="BC759" s="19">
        <v>113.1</v>
      </c>
      <c r="BD759" s="19">
        <v>113.6</v>
      </c>
      <c r="BE759" s="19">
        <v>113.9</v>
      </c>
      <c r="BF759" s="19">
        <v>113.8</v>
      </c>
      <c r="BG759" s="19">
        <v>113.8</v>
      </c>
      <c r="BH759" s="19">
        <v>113.5</v>
      </c>
      <c r="BI759" s="19">
        <v>113.8</v>
      </c>
      <c r="BJ759" s="19">
        <v>114.2</v>
      </c>
      <c r="BK759" s="19">
        <v>113.3</v>
      </c>
      <c r="BL759" s="19">
        <v>114</v>
      </c>
      <c r="BM759" s="19">
        <v>114</v>
      </c>
      <c r="BN759" s="19">
        <v>114.3</v>
      </c>
      <c r="BO759" s="19">
        <v>113.5</v>
      </c>
      <c r="BP759" s="19">
        <v>114.1</v>
      </c>
      <c r="BQ759" s="19">
        <v>114.5</v>
      </c>
      <c r="BR759" s="19">
        <v>114.3</v>
      </c>
      <c r="BS759" s="19">
        <v>114</v>
      </c>
      <c r="BT759" s="19">
        <v>113.8</v>
      </c>
      <c r="BU759" s="19">
        <v>114.4</v>
      </c>
      <c r="BV759" s="19">
        <v>114.3</v>
      </c>
      <c r="BW759" s="19">
        <v>115.3</v>
      </c>
      <c r="BX759" s="19">
        <v>115.4</v>
      </c>
      <c r="BY759" s="19">
        <v>114.8</v>
      </c>
      <c r="BZ759" s="19">
        <v>115.6</v>
      </c>
      <c r="CA759" s="19">
        <v>116</v>
      </c>
      <c r="CB759" s="19">
        <v>116.5</v>
      </c>
      <c r="CC759" s="19">
        <v>117.1</v>
      </c>
      <c r="CD759" s="19">
        <v>116.9</v>
      </c>
      <c r="CE759" s="19">
        <v>117.5</v>
      </c>
      <c r="CF759" s="19">
        <v>117.6</v>
      </c>
      <c r="CG759" s="19">
        <v>117.7</v>
      </c>
      <c r="CH759" s="19">
        <v>117.2</v>
      </c>
      <c r="CI759" s="19">
        <v>118.3</v>
      </c>
      <c r="CJ759" s="19">
        <v>118.2</v>
      </c>
      <c r="CK759" s="19">
        <v>118.1</v>
      </c>
      <c r="CL759" s="19">
        <v>118.1</v>
      </c>
      <c r="CM759" s="19">
        <v>118.9</v>
      </c>
      <c r="CN759" s="19">
        <v>119.5</v>
      </c>
      <c r="CO759" s="19">
        <v>120.3</v>
      </c>
      <c r="CP759" s="19">
        <v>120.3</v>
      </c>
      <c r="CQ759" s="19">
        <v>119.3</v>
      </c>
      <c r="CR759" s="19">
        <v>119.7</v>
      </c>
      <c r="CS759" s="19">
        <v>119.7</v>
      </c>
      <c r="CT759" s="19">
        <v>120.1</v>
      </c>
      <c r="CU759" s="19">
        <v>120.1</v>
      </c>
      <c r="CV759" s="19">
        <v>120.1</v>
      </c>
      <c r="CW759" s="19">
        <v>120.1</v>
      </c>
      <c r="CX759" s="19">
        <v>119.2</v>
      </c>
      <c r="CY759" s="19">
        <v>119.3</v>
      </c>
      <c r="CZ759" s="19">
        <v>120.4</v>
      </c>
      <c r="DA759" s="19">
        <v>120.5</v>
      </c>
      <c r="DB759" s="19">
        <v>119.7</v>
      </c>
      <c r="DC759" s="19">
        <v>119.8</v>
      </c>
      <c r="DD759" s="19">
        <v>119.5</v>
      </c>
      <c r="DE759" s="19">
        <v>121.3</v>
      </c>
      <c r="DF759" s="19">
        <v>121.3</v>
      </c>
      <c r="DG759" s="19">
        <v>120.6</v>
      </c>
      <c r="DH759" s="19">
        <v>121.2</v>
      </c>
      <c r="DI759" s="19">
        <v>122.4</v>
      </c>
      <c r="DJ759" s="19">
        <v>122.8</v>
      </c>
      <c r="DK759" s="19">
        <v>124.3</v>
      </c>
      <c r="DL759" s="19">
        <v>123.9</v>
      </c>
      <c r="DM759" s="19">
        <v>124.6</v>
      </c>
      <c r="DN759" s="19">
        <v>124.9</v>
      </c>
      <c r="DO759" s="19">
        <v>125.1</v>
      </c>
      <c r="DP759" s="19">
        <v>126.2</v>
      </c>
      <c r="DQ759" s="19">
        <v>127.5</v>
      </c>
      <c r="DR759" s="19">
        <v>126.9</v>
      </c>
      <c r="DS759" s="19">
        <v>128</v>
      </c>
      <c r="DT759" s="19">
        <v>128.1</v>
      </c>
      <c r="DU759" s="19">
        <v>128.5</v>
      </c>
      <c r="DV759" s="19">
        <v>128.69999999999999</v>
      </c>
      <c r="DW759" s="19">
        <v>130.69999999999999</v>
      </c>
    </row>
    <row r="760" spans="1:127">
      <c r="A760" s="17" t="s">
        <v>2113</v>
      </c>
      <c r="B760" s="17" t="s">
        <v>2114</v>
      </c>
      <c r="C760" s="18">
        <v>3.64E-3</v>
      </c>
      <c r="D760" s="19">
        <v>102.3</v>
      </c>
      <c r="E760" s="19">
        <v>102.8</v>
      </c>
      <c r="F760" s="19">
        <v>102.5</v>
      </c>
      <c r="G760" s="19">
        <v>102.4</v>
      </c>
      <c r="H760" s="19">
        <v>102.8</v>
      </c>
      <c r="I760" s="19">
        <v>102</v>
      </c>
      <c r="J760" s="19">
        <v>103</v>
      </c>
      <c r="K760" s="19">
        <v>102.9</v>
      </c>
      <c r="L760" s="19">
        <v>103.8</v>
      </c>
      <c r="M760" s="19">
        <v>104.7</v>
      </c>
      <c r="N760" s="19">
        <v>104.6</v>
      </c>
      <c r="O760" s="19">
        <v>103.8</v>
      </c>
      <c r="P760" s="19">
        <v>103.6</v>
      </c>
      <c r="Q760" s="19">
        <v>103.4</v>
      </c>
      <c r="R760" s="19">
        <v>103.4</v>
      </c>
      <c r="S760" s="19">
        <v>103.9</v>
      </c>
      <c r="T760" s="19">
        <v>104.4</v>
      </c>
      <c r="U760" s="19">
        <v>105.4</v>
      </c>
      <c r="V760" s="19">
        <v>105.2</v>
      </c>
      <c r="W760" s="19">
        <v>106.1</v>
      </c>
      <c r="X760" s="19">
        <v>106.2</v>
      </c>
      <c r="Y760" s="19">
        <v>107.7</v>
      </c>
      <c r="Z760" s="19">
        <v>108</v>
      </c>
      <c r="AA760" s="19">
        <v>109.1</v>
      </c>
      <c r="AB760" s="19">
        <v>107.5</v>
      </c>
      <c r="AC760" s="19">
        <v>107.7</v>
      </c>
      <c r="AD760" s="19">
        <v>107.3</v>
      </c>
      <c r="AE760" s="19">
        <v>107.6</v>
      </c>
      <c r="AF760" s="19">
        <v>109.5</v>
      </c>
      <c r="AG760" s="19">
        <v>109.6</v>
      </c>
      <c r="AH760" s="19">
        <v>108.6</v>
      </c>
      <c r="AI760" s="19">
        <v>109.5</v>
      </c>
      <c r="AJ760" s="19">
        <v>109.2</v>
      </c>
      <c r="AK760" s="19">
        <v>109.6</v>
      </c>
      <c r="AL760" s="19">
        <v>109.8</v>
      </c>
      <c r="AM760" s="19">
        <v>110.5</v>
      </c>
      <c r="AN760" s="19">
        <v>109.3</v>
      </c>
      <c r="AO760" s="19">
        <v>110</v>
      </c>
      <c r="AP760" s="19">
        <v>111.1</v>
      </c>
      <c r="AQ760" s="19">
        <v>109.2</v>
      </c>
      <c r="AR760" s="19">
        <v>109.3</v>
      </c>
      <c r="AS760" s="19">
        <v>109.1</v>
      </c>
      <c r="AT760" s="19">
        <v>109.8</v>
      </c>
      <c r="AU760" s="19">
        <v>108.3</v>
      </c>
      <c r="AV760" s="19">
        <v>108.7</v>
      </c>
      <c r="AW760" s="19">
        <v>108.3</v>
      </c>
      <c r="AX760" s="19">
        <v>107.9</v>
      </c>
      <c r="AY760" s="19">
        <v>108</v>
      </c>
      <c r="AZ760" s="19">
        <v>108.3</v>
      </c>
      <c r="BA760" s="19">
        <v>108.1</v>
      </c>
      <c r="BB760" s="19">
        <v>108.8</v>
      </c>
      <c r="BC760" s="19">
        <v>109.1</v>
      </c>
      <c r="BD760" s="19">
        <v>108.3</v>
      </c>
      <c r="BE760" s="19">
        <v>110.5</v>
      </c>
      <c r="BF760" s="19">
        <v>110.3</v>
      </c>
      <c r="BG760" s="19">
        <v>110.6</v>
      </c>
      <c r="BH760" s="19">
        <v>110.1</v>
      </c>
      <c r="BI760" s="19">
        <v>110.4</v>
      </c>
      <c r="BJ760" s="19">
        <v>110.3</v>
      </c>
      <c r="BK760" s="19">
        <v>111.5</v>
      </c>
      <c r="BL760" s="19">
        <v>112.6</v>
      </c>
      <c r="BM760" s="19">
        <v>111.1</v>
      </c>
      <c r="BN760" s="19">
        <v>110.1</v>
      </c>
      <c r="BO760" s="19">
        <v>107.6</v>
      </c>
      <c r="BP760" s="19">
        <v>107</v>
      </c>
      <c r="BQ760" s="19">
        <v>108.4</v>
      </c>
      <c r="BR760" s="19">
        <v>107.8</v>
      </c>
      <c r="BS760" s="19">
        <v>108</v>
      </c>
      <c r="BT760" s="19">
        <v>107.5</v>
      </c>
      <c r="BU760" s="19">
        <v>107.5</v>
      </c>
      <c r="BV760" s="19">
        <v>107</v>
      </c>
      <c r="BW760" s="19">
        <v>107</v>
      </c>
      <c r="BX760" s="19">
        <v>107.5</v>
      </c>
      <c r="BY760" s="19">
        <v>107.9</v>
      </c>
      <c r="BZ760" s="19">
        <v>107.7</v>
      </c>
      <c r="CA760" s="19">
        <v>107.7</v>
      </c>
      <c r="CB760" s="19">
        <v>108.6</v>
      </c>
      <c r="CC760" s="19">
        <v>108</v>
      </c>
      <c r="CD760" s="19">
        <v>108.6</v>
      </c>
      <c r="CE760" s="19">
        <v>108.1</v>
      </c>
      <c r="CF760" s="19">
        <v>109.2</v>
      </c>
      <c r="CG760" s="19">
        <v>109.8</v>
      </c>
      <c r="CH760" s="19">
        <v>109.6</v>
      </c>
      <c r="CI760" s="19">
        <v>109.6</v>
      </c>
      <c r="CJ760" s="19">
        <v>109.2</v>
      </c>
      <c r="CK760" s="19">
        <v>108.2</v>
      </c>
      <c r="CL760" s="19">
        <v>107.4</v>
      </c>
      <c r="CM760" s="19">
        <v>109.1</v>
      </c>
      <c r="CN760" s="19">
        <v>109.1</v>
      </c>
      <c r="CO760" s="19">
        <v>109.8</v>
      </c>
      <c r="CP760" s="19">
        <v>111.4</v>
      </c>
      <c r="CQ760" s="19">
        <v>111.3</v>
      </c>
      <c r="CR760" s="19">
        <v>111.6</v>
      </c>
      <c r="CS760" s="19">
        <v>112.1</v>
      </c>
      <c r="CT760" s="19">
        <v>112.5</v>
      </c>
      <c r="CU760" s="19">
        <v>112.6</v>
      </c>
      <c r="CV760" s="19">
        <v>113.9</v>
      </c>
      <c r="CW760" s="19">
        <v>113.8</v>
      </c>
      <c r="CX760" s="19">
        <v>114.2</v>
      </c>
      <c r="CY760" s="19">
        <v>116</v>
      </c>
      <c r="CZ760" s="19">
        <v>116.6</v>
      </c>
      <c r="DA760" s="19">
        <v>118.8</v>
      </c>
      <c r="DB760" s="19">
        <v>119.2</v>
      </c>
      <c r="DC760" s="19">
        <v>117.1</v>
      </c>
      <c r="DD760" s="19">
        <v>119.2</v>
      </c>
      <c r="DE760" s="19">
        <v>122.7</v>
      </c>
      <c r="DF760" s="19">
        <v>124</v>
      </c>
      <c r="DG760" s="19">
        <v>125.5</v>
      </c>
      <c r="DH760" s="19">
        <v>125.1</v>
      </c>
      <c r="DI760" s="19">
        <v>124.9</v>
      </c>
      <c r="DJ760" s="19">
        <v>124.8</v>
      </c>
      <c r="DK760" s="19">
        <v>126.2</v>
      </c>
      <c r="DL760" s="19">
        <v>127.3</v>
      </c>
      <c r="DM760" s="19">
        <v>127.4</v>
      </c>
      <c r="DN760" s="19">
        <v>132.1</v>
      </c>
      <c r="DO760" s="19">
        <v>131.69999999999999</v>
      </c>
      <c r="DP760" s="19">
        <v>130.19999999999999</v>
      </c>
      <c r="DQ760" s="19">
        <v>132.9</v>
      </c>
      <c r="DR760" s="19">
        <v>133.1</v>
      </c>
      <c r="DS760" s="19">
        <v>134.69999999999999</v>
      </c>
      <c r="DT760" s="19">
        <v>134.69999999999999</v>
      </c>
      <c r="DU760" s="19">
        <v>130.9</v>
      </c>
      <c r="DV760" s="19">
        <v>130</v>
      </c>
      <c r="DW760" s="19">
        <v>134.1</v>
      </c>
    </row>
    <row r="761" spans="1:127">
      <c r="A761" s="17" t="s">
        <v>2115</v>
      </c>
      <c r="B761" s="17" t="s">
        <v>2116</v>
      </c>
      <c r="C761" s="18">
        <v>0.26218000000000002</v>
      </c>
      <c r="D761" s="19">
        <v>101.5</v>
      </c>
      <c r="E761" s="19">
        <v>103.2</v>
      </c>
      <c r="F761" s="19">
        <v>103.7</v>
      </c>
      <c r="G761" s="19">
        <v>106.7</v>
      </c>
      <c r="H761" s="19">
        <v>105.2</v>
      </c>
      <c r="I761" s="19">
        <v>105.6</v>
      </c>
      <c r="J761" s="19">
        <v>105.5</v>
      </c>
      <c r="K761" s="19">
        <v>105.8</v>
      </c>
      <c r="L761" s="19">
        <v>105.9</v>
      </c>
      <c r="M761" s="19">
        <v>106.8</v>
      </c>
      <c r="N761" s="19">
        <v>106.9</v>
      </c>
      <c r="O761" s="19">
        <v>107.6</v>
      </c>
      <c r="P761" s="19">
        <v>109.3</v>
      </c>
      <c r="Q761" s="19">
        <v>104.5</v>
      </c>
      <c r="R761" s="19">
        <v>106.5</v>
      </c>
      <c r="S761" s="19">
        <v>106.1</v>
      </c>
      <c r="T761" s="19">
        <v>107.3</v>
      </c>
      <c r="U761" s="19">
        <v>107.9</v>
      </c>
      <c r="V761" s="19">
        <v>108.7</v>
      </c>
      <c r="W761" s="19">
        <v>108.5</v>
      </c>
      <c r="X761" s="19">
        <v>109.6</v>
      </c>
      <c r="Y761" s="19">
        <v>109.6</v>
      </c>
      <c r="Z761" s="19">
        <v>109.7</v>
      </c>
      <c r="AA761" s="19">
        <v>110.5</v>
      </c>
      <c r="AB761" s="19">
        <v>110.5</v>
      </c>
      <c r="AC761" s="19">
        <v>109.3</v>
      </c>
      <c r="AD761" s="19">
        <v>110.7</v>
      </c>
      <c r="AE761" s="19">
        <v>110.8</v>
      </c>
      <c r="AF761" s="19">
        <v>110.6</v>
      </c>
      <c r="AG761" s="19">
        <v>110.6</v>
      </c>
      <c r="AH761" s="19">
        <v>110.9</v>
      </c>
      <c r="AI761" s="19">
        <v>111</v>
      </c>
      <c r="AJ761" s="19">
        <v>110.2</v>
      </c>
      <c r="AK761" s="19">
        <v>109.8</v>
      </c>
      <c r="AL761" s="19">
        <v>111.1</v>
      </c>
      <c r="AM761" s="19">
        <v>112.7</v>
      </c>
      <c r="AN761" s="19">
        <v>110.4</v>
      </c>
      <c r="AO761" s="19">
        <v>111</v>
      </c>
      <c r="AP761" s="19">
        <v>111.6</v>
      </c>
      <c r="AQ761" s="19">
        <v>112.4</v>
      </c>
      <c r="AR761" s="19">
        <v>110.1</v>
      </c>
      <c r="AS761" s="19">
        <v>109.9</v>
      </c>
      <c r="AT761" s="19">
        <v>110.8</v>
      </c>
      <c r="AU761" s="19">
        <v>110.9</v>
      </c>
      <c r="AV761" s="19">
        <v>111</v>
      </c>
      <c r="AW761" s="19">
        <v>110.2</v>
      </c>
      <c r="AX761" s="19">
        <v>110.2</v>
      </c>
      <c r="AY761" s="19">
        <v>111.5</v>
      </c>
      <c r="AZ761" s="19">
        <v>110.5</v>
      </c>
      <c r="BA761" s="19">
        <v>111.2</v>
      </c>
      <c r="BB761" s="19">
        <v>110.8</v>
      </c>
      <c r="BC761" s="19">
        <v>110.9</v>
      </c>
      <c r="BD761" s="19">
        <v>109</v>
      </c>
      <c r="BE761" s="19">
        <v>109.3</v>
      </c>
      <c r="BF761" s="19">
        <v>110.1</v>
      </c>
      <c r="BG761" s="19">
        <v>109.1</v>
      </c>
      <c r="BH761" s="19">
        <v>109.6</v>
      </c>
      <c r="BI761" s="19">
        <v>109.9</v>
      </c>
      <c r="BJ761" s="19">
        <v>108.1</v>
      </c>
      <c r="BK761" s="19">
        <v>107.9</v>
      </c>
      <c r="BL761" s="19">
        <v>107.8</v>
      </c>
      <c r="BM761" s="19">
        <v>109</v>
      </c>
      <c r="BN761" s="19">
        <v>108.1</v>
      </c>
      <c r="BO761" s="19">
        <v>108.4</v>
      </c>
      <c r="BP761" s="19">
        <v>108.4</v>
      </c>
      <c r="BQ761" s="19">
        <v>108.4</v>
      </c>
      <c r="BR761" s="19">
        <v>109.4</v>
      </c>
      <c r="BS761" s="19">
        <v>110.1</v>
      </c>
      <c r="BT761" s="19">
        <v>110.8</v>
      </c>
      <c r="BU761" s="19">
        <v>114.3</v>
      </c>
      <c r="BV761" s="19">
        <v>113</v>
      </c>
      <c r="BW761" s="19">
        <v>111.3</v>
      </c>
      <c r="BX761" s="19">
        <v>112.8</v>
      </c>
      <c r="BY761" s="19">
        <v>112.8</v>
      </c>
      <c r="BZ761" s="19">
        <v>112.6</v>
      </c>
      <c r="CA761" s="19">
        <v>114.2</v>
      </c>
      <c r="CB761" s="19">
        <v>117</v>
      </c>
      <c r="CC761" s="19">
        <v>117.8</v>
      </c>
      <c r="CD761" s="19">
        <v>118.8</v>
      </c>
      <c r="CE761" s="19">
        <v>118.8</v>
      </c>
      <c r="CF761" s="19">
        <v>119</v>
      </c>
      <c r="CG761" s="19">
        <v>121</v>
      </c>
      <c r="CH761" s="19">
        <v>121</v>
      </c>
      <c r="CI761" s="19">
        <v>121.6</v>
      </c>
      <c r="CJ761" s="19">
        <v>121.5</v>
      </c>
      <c r="CK761" s="19">
        <v>121.8</v>
      </c>
      <c r="CL761" s="19">
        <v>123</v>
      </c>
      <c r="CM761" s="19">
        <v>122.9</v>
      </c>
      <c r="CN761" s="19">
        <v>123.1</v>
      </c>
      <c r="CO761" s="19">
        <v>123.1</v>
      </c>
      <c r="CP761" s="19">
        <v>123.7</v>
      </c>
      <c r="CQ761" s="19">
        <v>124.2</v>
      </c>
      <c r="CR761" s="19">
        <v>124.2</v>
      </c>
      <c r="CS761" s="19">
        <v>124.1</v>
      </c>
      <c r="CT761" s="19">
        <v>124.3</v>
      </c>
      <c r="CU761" s="19">
        <v>124.7</v>
      </c>
      <c r="CV761" s="19">
        <v>125</v>
      </c>
      <c r="CW761" s="19">
        <v>123.4</v>
      </c>
      <c r="CX761" s="19">
        <v>123.5</v>
      </c>
      <c r="CY761" s="19">
        <v>123.5</v>
      </c>
      <c r="CZ761" s="19">
        <v>124.3</v>
      </c>
      <c r="DA761" s="19">
        <v>124.5</v>
      </c>
      <c r="DB761" s="19">
        <v>124.6</v>
      </c>
      <c r="DC761" s="19">
        <v>125.8</v>
      </c>
      <c r="DD761" s="19">
        <v>125.5</v>
      </c>
      <c r="DE761" s="19">
        <v>125.8</v>
      </c>
      <c r="DF761" s="19">
        <v>125.2</v>
      </c>
      <c r="DG761" s="19">
        <v>127.4</v>
      </c>
      <c r="DH761" s="19">
        <v>126.4</v>
      </c>
      <c r="DI761" s="19">
        <v>128.69999999999999</v>
      </c>
      <c r="DJ761" s="19">
        <v>129.4</v>
      </c>
      <c r="DK761" s="19">
        <v>131.6</v>
      </c>
      <c r="DL761" s="19">
        <v>134</v>
      </c>
      <c r="DM761" s="19">
        <v>138.80000000000001</v>
      </c>
      <c r="DN761" s="19">
        <v>139.4</v>
      </c>
      <c r="DO761" s="19">
        <v>140.19999999999999</v>
      </c>
      <c r="DP761" s="19">
        <v>140.1</v>
      </c>
      <c r="DQ761" s="19">
        <v>141.9</v>
      </c>
      <c r="DR761" s="19">
        <v>143.9</v>
      </c>
      <c r="DS761" s="19">
        <v>143.9</v>
      </c>
      <c r="DT761" s="19">
        <v>145.4</v>
      </c>
      <c r="DU761" s="19">
        <v>145.5</v>
      </c>
      <c r="DV761" s="19">
        <v>146.69999999999999</v>
      </c>
      <c r="DW761" s="19">
        <v>149.4</v>
      </c>
    </row>
    <row r="762" spans="1:127">
      <c r="A762" s="17" t="s">
        <v>2117</v>
      </c>
      <c r="B762" s="17" t="s">
        <v>2118</v>
      </c>
      <c r="C762" s="18">
        <v>7.1000000000000002E-4</v>
      </c>
      <c r="D762" s="19">
        <v>108.5</v>
      </c>
      <c r="E762" s="19">
        <v>109.5</v>
      </c>
      <c r="F762" s="19">
        <v>109.4</v>
      </c>
      <c r="G762" s="19">
        <v>109.7</v>
      </c>
      <c r="H762" s="19">
        <v>109.7</v>
      </c>
      <c r="I762" s="19">
        <v>109.7</v>
      </c>
      <c r="J762" s="19">
        <v>108.4</v>
      </c>
      <c r="K762" s="19">
        <v>108.2</v>
      </c>
      <c r="L762" s="19">
        <v>108.2</v>
      </c>
      <c r="M762" s="19">
        <v>109</v>
      </c>
      <c r="N762" s="19">
        <v>111.2</v>
      </c>
      <c r="O762" s="19">
        <v>112.3</v>
      </c>
      <c r="P762" s="19">
        <v>113.1</v>
      </c>
      <c r="Q762" s="19">
        <v>113.1</v>
      </c>
      <c r="R762" s="19">
        <v>113.1</v>
      </c>
      <c r="S762" s="19">
        <v>113.5</v>
      </c>
      <c r="T762" s="19">
        <v>113.6</v>
      </c>
      <c r="U762" s="19">
        <v>114</v>
      </c>
      <c r="V762" s="19">
        <v>114</v>
      </c>
      <c r="W762" s="19">
        <v>109.9</v>
      </c>
      <c r="X762" s="19">
        <v>109.2</v>
      </c>
      <c r="Y762" s="19">
        <v>109.9</v>
      </c>
      <c r="Z762" s="19">
        <v>110.4</v>
      </c>
      <c r="AA762" s="19">
        <v>110.4</v>
      </c>
      <c r="AB762" s="19">
        <v>112.7</v>
      </c>
      <c r="AC762" s="19">
        <v>112.7</v>
      </c>
      <c r="AD762" s="19">
        <v>112.7</v>
      </c>
      <c r="AE762" s="19">
        <v>114.1</v>
      </c>
      <c r="AF762" s="19">
        <v>114.1</v>
      </c>
      <c r="AG762" s="19">
        <v>114.1</v>
      </c>
      <c r="AH762" s="19">
        <v>114.1</v>
      </c>
      <c r="AI762" s="19">
        <v>114.7</v>
      </c>
      <c r="AJ762" s="19">
        <v>113.3</v>
      </c>
      <c r="AK762" s="19">
        <v>113.8</v>
      </c>
      <c r="AL762" s="19">
        <v>114.6</v>
      </c>
      <c r="AM762" s="19">
        <v>114.7</v>
      </c>
      <c r="AN762" s="19">
        <v>118.2</v>
      </c>
      <c r="AO762" s="19">
        <v>118.2</v>
      </c>
      <c r="AP762" s="19">
        <v>118.1</v>
      </c>
      <c r="AQ762" s="19">
        <v>118.9</v>
      </c>
      <c r="AR762" s="19">
        <v>118.9</v>
      </c>
      <c r="AS762" s="19">
        <v>118.9</v>
      </c>
      <c r="AT762" s="19">
        <v>118.9</v>
      </c>
      <c r="AU762" s="19">
        <v>118.9</v>
      </c>
      <c r="AV762" s="19">
        <v>118.9</v>
      </c>
      <c r="AW762" s="19">
        <v>121.3</v>
      </c>
      <c r="AX762" s="19">
        <v>121.3</v>
      </c>
      <c r="AY762" s="19">
        <v>121.3</v>
      </c>
      <c r="AZ762" s="19">
        <v>121.3</v>
      </c>
      <c r="BA762" s="19">
        <v>121.3</v>
      </c>
      <c r="BB762" s="19">
        <v>121.3</v>
      </c>
      <c r="BC762" s="19">
        <v>122.7</v>
      </c>
      <c r="BD762" s="19">
        <v>122.7</v>
      </c>
      <c r="BE762" s="19">
        <v>122.7</v>
      </c>
      <c r="BF762" s="19">
        <v>122.4</v>
      </c>
      <c r="BG762" s="19">
        <v>122.4</v>
      </c>
      <c r="BH762" s="19">
        <v>123</v>
      </c>
      <c r="BI762" s="19">
        <v>121.8</v>
      </c>
      <c r="BJ762" s="19">
        <v>123.7</v>
      </c>
      <c r="BK762" s="19">
        <v>123.7</v>
      </c>
      <c r="BL762" s="19">
        <v>122.9</v>
      </c>
      <c r="BM762" s="19">
        <v>122.9</v>
      </c>
      <c r="BN762" s="19">
        <v>122.9</v>
      </c>
      <c r="BO762" s="19">
        <v>121.4</v>
      </c>
      <c r="BP762" s="19">
        <v>121.7</v>
      </c>
      <c r="BQ762" s="19">
        <v>120.6</v>
      </c>
      <c r="BR762" s="19">
        <v>121</v>
      </c>
      <c r="BS762" s="19">
        <v>121.8</v>
      </c>
      <c r="BT762" s="19">
        <v>121.8</v>
      </c>
      <c r="BU762" s="19">
        <v>122.2</v>
      </c>
      <c r="BV762" s="19">
        <v>122.2</v>
      </c>
      <c r="BW762" s="19">
        <v>122.4</v>
      </c>
      <c r="BX762" s="19">
        <v>122.6</v>
      </c>
      <c r="BY762" s="19">
        <v>122.6</v>
      </c>
      <c r="BZ762" s="19">
        <v>123.3</v>
      </c>
      <c r="CA762" s="19">
        <v>123.3</v>
      </c>
      <c r="CB762" s="19">
        <v>123.3</v>
      </c>
      <c r="CC762" s="19">
        <v>122.6</v>
      </c>
      <c r="CD762" s="19">
        <v>123.3</v>
      </c>
      <c r="CE762" s="19">
        <v>123.4</v>
      </c>
      <c r="CF762" s="19">
        <v>124.9</v>
      </c>
      <c r="CG762" s="19">
        <v>124.2</v>
      </c>
      <c r="CH762" s="19">
        <v>124.9</v>
      </c>
      <c r="CI762" s="19">
        <v>124.1</v>
      </c>
      <c r="CJ762" s="19">
        <v>124.9</v>
      </c>
      <c r="CK762" s="19">
        <v>124.9</v>
      </c>
      <c r="CL762" s="19">
        <v>124.9</v>
      </c>
      <c r="CM762" s="19">
        <v>127.8</v>
      </c>
      <c r="CN762" s="19">
        <v>127.1</v>
      </c>
      <c r="CO762" s="19">
        <v>127.1</v>
      </c>
      <c r="CP762" s="19">
        <v>127.8</v>
      </c>
      <c r="CQ762" s="19">
        <v>127.8</v>
      </c>
      <c r="CR762" s="19">
        <v>128.19999999999999</v>
      </c>
      <c r="CS762" s="19">
        <v>128.9</v>
      </c>
      <c r="CT762" s="19">
        <v>129.6</v>
      </c>
      <c r="CU762" s="19">
        <v>129.19999999999999</v>
      </c>
      <c r="CV762" s="19">
        <v>129.6</v>
      </c>
      <c r="CW762" s="19">
        <v>129.6</v>
      </c>
      <c r="CX762" s="19">
        <v>129.6</v>
      </c>
      <c r="CY762" s="19">
        <v>128.9</v>
      </c>
      <c r="CZ762" s="19">
        <v>132</v>
      </c>
      <c r="DA762" s="19">
        <v>131.4</v>
      </c>
      <c r="DB762" s="19">
        <v>131.4</v>
      </c>
      <c r="DC762" s="19">
        <v>131.69999999999999</v>
      </c>
      <c r="DD762" s="19">
        <v>132</v>
      </c>
      <c r="DE762" s="19">
        <v>132.9</v>
      </c>
      <c r="DF762" s="19">
        <v>133.69999999999999</v>
      </c>
      <c r="DG762" s="19">
        <v>133.69999999999999</v>
      </c>
      <c r="DH762" s="19">
        <v>133.69999999999999</v>
      </c>
      <c r="DI762" s="19">
        <v>133.4</v>
      </c>
      <c r="DJ762" s="19">
        <v>134.9</v>
      </c>
      <c r="DK762" s="19">
        <v>134.9</v>
      </c>
      <c r="DL762" s="19">
        <v>137.1</v>
      </c>
      <c r="DM762" s="19">
        <v>138.1</v>
      </c>
      <c r="DN762" s="19">
        <v>139.69999999999999</v>
      </c>
      <c r="DO762" s="19">
        <v>140.19999999999999</v>
      </c>
      <c r="DP762" s="19">
        <v>140.19999999999999</v>
      </c>
      <c r="DQ762" s="19">
        <v>140.5</v>
      </c>
      <c r="DR762" s="19">
        <v>140.69999999999999</v>
      </c>
      <c r="DS762" s="19">
        <v>143.1</v>
      </c>
      <c r="DT762" s="19">
        <v>141.1</v>
      </c>
      <c r="DU762" s="19">
        <v>139.30000000000001</v>
      </c>
      <c r="DV762" s="19">
        <v>138.6</v>
      </c>
      <c r="DW762" s="19">
        <v>142</v>
      </c>
    </row>
    <row r="763" spans="1:127">
      <c r="A763" s="17" t="s">
        <v>2119</v>
      </c>
      <c r="B763" s="17" t="s">
        <v>2120</v>
      </c>
      <c r="C763" s="18">
        <v>3.8399999999999997E-2</v>
      </c>
      <c r="D763" s="19">
        <v>104.2</v>
      </c>
      <c r="E763" s="19">
        <v>104.2</v>
      </c>
      <c r="F763" s="19">
        <v>104.2</v>
      </c>
      <c r="G763" s="19">
        <v>104.2</v>
      </c>
      <c r="H763" s="19">
        <v>104.2</v>
      </c>
      <c r="I763" s="19">
        <v>103.7</v>
      </c>
      <c r="J763" s="19">
        <v>103.7</v>
      </c>
      <c r="K763" s="19">
        <v>103.7</v>
      </c>
      <c r="L763" s="19">
        <v>103.7</v>
      </c>
      <c r="M763" s="19">
        <v>103.7</v>
      </c>
      <c r="N763" s="19">
        <v>103.7</v>
      </c>
      <c r="O763" s="19">
        <v>103.7</v>
      </c>
      <c r="P763" s="19">
        <v>101.2</v>
      </c>
      <c r="Q763" s="19">
        <v>102.2</v>
      </c>
      <c r="R763" s="19">
        <v>97.2</v>
      </c>
      <c r="S763" s="19">
        <v>104.9</v>
      </c>
      <c r="T763" s="19">
        <v>111.9</v>
      </c>
      <c r="U763" s="19">
        <v>98.8</v>
      </c>
      <c r="V763" s="19">
        <v>89.9</v>
      </c>
      <c r="W763" s="19">
        <v>97</v>
      </c>
      <c r="X763" s="19">
        <v>106.8</v>
      </c>
      <c r="Y763" s="19">
        <v>105.4</v>
      </c>
      <c r="Z763" s="19">
        <v>106.2</v>
      </c>
      <c r="AA763" s="19">
        <v>100.9</v>
      </c>
      <c r="AB763" s="19">
        <v>107.9</v>
      </c>
      <c r="AC763" s="19">
        <v>106.8</v>
      </c>
      <c r="AD763" s="19">
        <v>98.8</v>
      </c>
      <c r="AE763" s="19">
        <v>106.6</v>
      </c>
      <c r="AF763" s="19">
        <v>116.8</v>
      </c>
      <c r="AG763" s="19">
        <v>97.9</v>
      </c>
      <c r="AH763" s="19">
        <v>92.2</v>
      </c>
      <c r="AI763" s="19">
        <v>107.3</v>
      </c>
      <c r="AJ763" s="19">
        <v>117.9</v>
      </c>
      <c r="AK763" s="19">
        <v>115.4</v>
      </c>
      <c r="AL763" s="19">
        <v>117.7</v>
      </c>
      <c r="AM763" s="19">
        <v>110.9</v>
      </c>
      <c r="AN763" s="19">
        <v>116.4</v>
      </c>
      <c r="AO763" s="19">
        <v>113.5</v>
      </c>
      <c r="AP763" s="19">
        <v>100.4</v>
      </c>
      <c r="AQ763" s="19">
        <v>112.9</v>
      </c>
      <c r="AR763" s="19">
        <v>115.8</v>
      </c>
      <c r="AS763" s="19">
        <v>111.9</v>
      </c>
      <c r="AT763" s="19">
        <v>111.4</v>
      </c>
      <c r="AU763" s="19">
        <v>111.4</v>
      </c>
      <c r="AV763" s="19">
        <v>112.3</v>
      </c>
      <c r="AW763" s="19">
        <v>112.7</v>
      </c>
      <c r="AX763" s="19">
        <v>112.3</v>
      </c>
      <c r="AY763" s="19">
        <v>111.6</v>
      </c>
      <c r="AZ763" s="19">
        <v>111.9</v>
      </c>
      <c r="BA763" s="19">
        <v>111.9</v>
      </c>
      <c r="BB763" s="19">
        <v>111.8</v>
      </c>
      <c r="BC763" s="19">
        <v>111.8</v>
      </c>
      <c r="BD763" s="19">
        <v>111.8</v>
      </c>
      <c r="BE763" s="19">
        <v>111.8</v>
      </c>
      <c r="BF763" s="19">
        <v>111.8</v>
      </c>
      <c r="BG763" s="19">
        <v>111.8</v>
      </c>
      <c r="BH763" s="19">
        <v>111.8</v>
      </c>
      <c r="BI763" s="19">
        <v>111.8</v>
      </c>
      <c r="BJ763" s="19">
        <v>111.8</v>
      </c>
      <c r="BK763" s="19">
        <v>111.8</v>
      </c>
      <c r="BL763" s="19">
        <v>113</v>
      </c>
      <c r="BM763" s="19">
        <v>113.6</v>
      </c>
      <c r="BN763" s="19">
        <v>113.6</v>
      </c>
      <c r="BO763" s="19">
        <v>114.1</v>
      </c>
      <c r="BP763" s="19">
        <v>114.1</v>
      </c>
      <c r="BQ763" s="19">
        <v>114.1</v>
      </c>
      <c r="BR763" s="19">
        <v>114.1</v>
      </c>
      <c r="BS763" s="19">
        <v>114.2</v>
      </c>
      <c r="BT763" s="19">
        <v>114.2</v>
      </c>
      <c r="BU763" s="19">
        <v>114.2</v>
      </c>
      <c r="BV763" s="19">
        <v>114.2</v>
      </c>
      <c r="BW763" s="19">
        <v>114.4</v>
      </c>
      <c r="BX763" s="19">
        <v>115.2</v>
      </c>
      <c r="BY763" s="19">
        <v>115.7</v>
      </c>
      <c r="BZ763" s="19">
        <v>115.7</v>
      </c>
      <c r="CA763" s="19">
        <v>117.7</v>
      </c>
      <c r="CB763" s="19">
        <v>117.7</v>
      </c>
      <c r="CC763" s="19">
        <v>117.7</v>
      </c>
      <c r="CD763" s="19">
        <v>118.3</v>
      </c>
      <c r="CE763" s="19">
        <v>118.3</v>
      </c>
      <c r="CF763" s="19">
        <v>118.3</v>
      </c>
      <c r="CG763" s="19">
        <v>118.3</v>
      </c>
      <c r="CH763" s="19">
        <v>118.3</v>
      </c>
      <c r="CI763" s="19">
        <v>119.9</v>
      </c>
      <c r="CJ763" s="19">
        <v>120.5</v>
      </c>
      <c r="CK763" s="19">
        <v>120.5</v>
      </c>
      <c r="CL763" s="19">
        <v>120.5</v>
      </c>
      <c r="CM763" s="19">
        <v>119.2</v>
      </c>
      <c r="CN763" s="19">
        <v>120.1</v>
      </c>
      <c r="CO763" s="19">
        <v>120.1</v>
      </c>
      <c r="CP763" s="19">
        <v>120.1</v>
      </c>
      <c r="CQ763" s="19">
        <v>120.1</v>
      </c>
      <c r="CR763" s="19">
        <v>120.1</v>
      </c>
      <c r="CS763" s="19">
        <v>120.1</v>
      </c>
      <c r="CT763" s="19">
        <v>120.1</v>
      </c>
      <c r="CU763" s="19">
        <v>120.1</v>
      </c>
      <c r="CV763" s="19">
        <v>120.1</v>
      </c>
      <c r="CW763" s="19">
        <v>120.1</v>
      </c>
      <c r="CX763" s="19">
        <v>120.1</v>
      </c>
      <c r="CY763" s="19">
        <v>118.4</v>
      </c>
      <c r="CZ763" s="19">
        <v>118.4</v>
      </c>
      <c r="DA763" s="19">
        <v>118.4</v>
      </c>
      <c r="DB763" s="19">
        <v>118.4</v>
      </c>
      <c r="DC763" s="19">
        <v>118.4</v>
      </c>
      <c r="DD763" s="19">
        <v>118.4</v>
      </c>
      <c r="DE763" s="19">
        <v>120.4</v>
      </c>
      <c r="DF763" s="19">
        <v>119.1</v>
      </c>
      <c r="DG763" s="19">
        <v>119.1</v>
      </c>
      <c r="DH763" s="19">
        <v>121.3</v>
      </c>
      <c r="DI763" s="19">
        <v>121.3</v>
      </c>
      <c r="DJ763" s="19">
        <v>121.3</v>
      </c>
      <c r="DK763" s="19">
        <v>121.3</v>
      </c>
      <c r="DL763" s="19">
        <v>121.4</v>
      </c>
      <c r="DM763" s="19">
        <v>121.4</v>
      </c>
      <c r="DN763" s="19">
        <v>123.4</v>
      </c>
      <c r="DO763" s="19">
        <v>123.5</v>
      </c>
      <c r="DP763" s="19">
        <v>123.5</v>
      </c>
      <c r="DQ763" s="19">
        <v>123.5</v>
      </c>
      <c r="DR763" s="19">
        <v>123.5</v>
      </c>
      <c r="DS763" s="19">
        <v>123.5</v>
      </c>
      <c r="DT763" s="19">
        <v>127.4</v>
      </c>
      <c r="DU763" s="19">
        <v>127.4</v>
      </c>
      <c r="DV763" s="19">
        <v>127.4</v>
      </c>
      <c r="DW763" s="19">
        <v>127.4</v>
      </c>
    </row>
    <row r="764" spans="1:127">
      <c r="A764" s="17" t="s">
        <v>2121</v>
      </c>
      <c r="B764" s="17" t="s">
        <v>2122</v>
      </c>
      <c r="C764" s="18">
        <v>0.22363</v>
      </c>
      <c r="D764" s="19">
        <v>100.9</v>
      </c>
      <c r="E764" s="19">
        <v>101.3</v>
      </c>
      <c r="F764" s="19">
        <v>101</v>
      </c>
      <c r="G764" s="19">
        <v>101.4</v>
      </c>
      <c r="H764" s="19">
        <v>101.2</v>
      </c>
      <c r="I764" s="19">
        <v>101.4</v>
      </c>
      <c r="J764" s="19">
        <v>101.4</v>
      </c>
      <c r="K764" s="19">
        <v>101.5</v>
      </c>
      <c r="L764" s="19">
        <v>102.7</v>
      </c>
      <c r="M764" s="19">
        <v>102.3</v>
      </c>
      <c r="N764" s="19">
        <v>102.5</v>
      </c>
      <c r="O764" s="19">
        <v>105.4</v>
      </c>
      <c r="P764" s="19">
        <v>106.5</v>
      </c>
      <c r="Q764" s="19">
        <v>106.1</v>
      </c>
      <c r="R764" s="19">
        <v>105.7</v>
      </c>
      <c r="S764" s="19">
        <v>106.1</v>
      </c>
      <c r="T764" s="19">
        <v>105.5</v>
      </c>
      <c r="U764" s="19">
        <v>106.8</v>
      </c>
      <c r="V764" s="19">
        <v>106.4</v>
      </c>
      <c r="W764" s="19">
        <v>106.4</v>
      </c>
      <c r="X764" s="19">
        <v>106.6</v>
      </c>
      <c r="Y764" s="19">
        <v>106.3</v>
      </c>
      <c r="Z764" s="19">
        <v>106.9</v>
      </c>
      <c r="AA764" s="19">
        <v>108.2</v>
      </c>
      <c r="AB764" s="19">
        <v>107.2</v>
      </c>
      <c r="AC764" s="19">
        <v>107.7</v>
      </c>
      <c r="AD764" s="19">
        <v>107.8</v>
      </c>
      <c r="AE764" s="19">
        <v>107.7</v>
      </c>
      <c r="AF764" s="19">
        <v>107.6</v>
      </c>
      <c r="AG764" s="19">
        <v>108.9</v>
      </c>
      <c r="AH764" s="19">
        <v>108.9</v>
      </c>
      <c r="AI764" s="19">
        <v>109</v>
      </c>
      <c r="AJ764" s="19">
        <v>109.2</v>
      </c>
      <c r="AK764" s="19">
        <v>108.8</v>
      </c>
      <c r="AL764" s="19">
        <v>111</v>
      </c>
      <c r="AM764" s="19">
        <v>110.8</v>
      </c>
      <c r="AN764" s="19">
        <v>111</v>
      </c>
      <c r="AO764" s="19">
        <v>111.1</v>
      </c>
      <c r="AP764" s="19">
        <v>111.2</v>
      </c>
      <c r="AQ764" s="19">
        <v>110.6</v>
      </c>
      <c r="AR764" s="19">
        <v>110.3</v>
      </c>
      <c r="AS764" s="19">
        <v>111.1</v>
      </c>
      <c r="AT764" s="19">
        <v>108.9</v>
      </c>
      <c r="AU764" s="19">
        <v>108.9</v>
      </c>
      <c r="AV764" s="19">
        <v>102.2</v>
      </c>
      <c r="AW764" s="19">
        <v>101.9</v>
      </c>
      <c r="AX764" s="19">
        <v>102</v>
      </c>
      <c r="AY764" s="19">
        <v>102</v>
      </c>
      <c r="AZ764" s="19">
        <v>101.8</v>
      </c>
      <c r="BA764" s="19">
        <v>101.6</v>
      </c>
      <c r="BB764" s="19">
        <v>102</v>
      </c>
      <c r="BC764" s="19">
        <v>98.2</v>
      </c>
      <c r="BD764" s="19">
        <v>98.2</v>
      </c>
      <c r="BE764" s="19">
        <v>98.4</v>
      </c>
      <c r="BF764" s="19">
        <v>98.7</v>
      </c>
      <c r="BG764" s="19">
        <v>99.7</v>
      </c>
      <c r="BH764" s="19">
        <v>99.9</v>
      </c>
      <c r="BI764" s="19">
        <v>99.9</v>
      </c>
      <c r="BJ764" s="19">
        <v>102.5</v>
      </c>
      <c r="BK764" s="19">
        <v>99.9</v>
      </c>
      <c r="BL764" s="19">
        <v>101.2</v>
      </c>
      <c r="BM764" s="19">
        <v>99.9</v>
      </c>
      <c r="BN764" s="19">
        <v>102.4</v>
      </c>
      <c r="BO764" s="19">
        <v>98.6</v>
      </c>
      <c r="BP764" s="19">
        <v>100.9</v>
      </c>
      <c r="BQ764" s="19">
        <v>99.7</v>
      </c>
      <c r="BR764" s="19">
        <v>98.9</v>
      </c>
      <c r="BS764" s="19">
        <v>98.7</v>
      </c>
      <c r="BT764" s="19">
        <v>97.3</v>
      </c>
      <c r="BU764" s="19">
        <v>100.6</v>
      </c>
      <c r="BV764" s="19">
        <v>100.2</v>
      </c>
      <c r="BW764" s="19">
        <v>96.7</v>
      </c>
      <c r="BX764" s="19">
        <v>99.5</v>
      </c>
      <c r="BY764" s="19">
        <v>97.5</v>
      </c>
      <c r="BZ764" s="19">
        <v>97.5</v>
      </c>
      <c r="CA764" s="19">
        <v>99.4</v>
      </c>
      <c r="CB764" s="19">
        <v>102.5</v>
      </c>
      <c r="CC764" s="19">
        <v>103.6</v>
      </c>
      <c r="CD764" s="19">
        <v>102.5</v>
      </c>
      <c r="CE764" s="19">
        <v>102.5</v>
      </c>
      <c r="CF764" s="19">
        <v>103.3</v>
      </c>
      <c r="CG764" s="19">
        <v>103.6</v>
      </c>
      <c r="CH764" s="19">
        <v>104.6</v>
      </c>
      <c r="CI764" s="19">
        <v>105</v>
      </c>
      <c r="CJ764" s="19">
        <v>104.9</v>
      </c>
      <c r="CK764" s="19">
        <v>107.2</v>
      </c>
      <c r="CL764" s="19">
        <v>107.4</v>
      </c>
      <c r="CM764" s="19">
        <v>108.2</v>
      </c>
      <c r="CN764" s="19">
        <v>108</v>
      </c>
      <c r="CO764" s="19">
        <v>108.8</v>
      </c>
      <c r="CP764" s="19">
        <v>107.9</v>
      </c>
      <c r="CQ764" s="19">
        <v>107.9</v>
      </c>
      <c r="CR764" s="19">
        <v>109</v>
      </c>
      <c r="CS764" s="19">
        <v>108.2</v>
      </c>
      <c r="CT764" s="19">
        <v>109.7</v>
      </c>
      <c r="CU764" s="19">
        <v>109.6</v>
      </c>
      <c r="CV764" s="19">
        <v>109.6</v>
      </c>
      <c r="CW764" s="19">
        <v>109.6</v>
      </c>
      <c r="CX764" s="19">
        <v>108.2</v>
      </c>
      <c r="CY764" s="19">
        <v>108.3</v>
      </c>
      <c r="CZ764" s="19">
        <v>107.7</v>
      </c>
      <c r="DA764" s="19">
        <v>108.7</v>
      </c>
      <c r="DB764" s="19">
        <v>108.1</v>
      </c>
      <c r="DC764" s="19">
        <v>108.2</v>
      </c>
      <c r="DD764" s="19">
        <v>107.6</v>
      </c>
      <c r="DE764" s="19">
        <v>108.2</v>
      </c>
      <c r="DF764" s="19">
        <v>107.3</v>
      </c>
      <c r="DG764" s="19">
        <v>108.7</v>
      </c>
      <c r="DH764" s="19">
        <v>109.7</v>
      </c>
      <c r="DI764" s="19">
        <v>109.6</v>
      </c>
      <c r="DJ764" s="19">
        <v>110.3</v>
      </c>
      <c r="DK764" s="19">
        <v>114.8</v>
      </c>
      <c r="DL764" s="19">
        <v>115.3</v>
      </c>
      <c r="DM764" s="19">
        <v>115.5</v>
      </c>
      <c r="DN764" s="19">
        <v>116</v>
      </c>
      <c r="DO764" s="19">
        <v>116</v>
      </c>
      <c r="DP764" s="19">
        <v>114.6</v>
      </c>
      <c r="DQ764" s="19">
        <v>114.6</v>
      </c>
      <c r="DR764" s="19">
        <v>116.5</v>
      </c>
      <c r="DS764" s="19">
        <v>118</v>
      </c>
      <c r="DT764" s="19">
        <v>118.1</v>
      </c>
      <c r="DU764" s="19">
        <v>118.6</v>
      </c>
      <c r="DV764" s="19">
        <v>118.3</v>
      </c>
      <c r="DW764" s="19">
        <v>119.6</v>
      </c>
    </row>
    <row r="765" spans="1:127">
      <c r="A765" s="17" t="s">
        <v>2123</v>
      </c>
      <c r="B765" s="17" t="s">
        <v>2124</v>
      </c>
      <c r="C765" s="18">
        <v>6.8940000000000001E-2</v>
      </c>
      <c r="D765" s="19">
        <v>101.2</v>
      </c>
      <c r="E765" s="19">
        <v>101.2</v>
      </c>
      <c r="F765" s="19">
        <v>100.9</v>
      </c>
      <c r="G765" s="19">
        <v>101.5</v>
      </c>
      <c r="H765" s="19">
        <v>100.9</v>
      </c>
      <c r="I765" s="19">
        <v>100.9</v>
      </c>
      <c r="J765" s="19">
        <v>101.1</v>
      </c>
      <c r="K765" s="19">
        <v>101.4</v>
      </c>
      <c r="L765" s="19">
        <v>102.8</v>
      </c>
      <c r="M765" s="19">
        <v>101.4</v>
      </c>
      <c r="N765" s="19">
        <v>102.3</v>
      </c>
      <c r="O765" s="19">
        <v>103.5</v>
      </c>
      <c r="P765" s="19">
        <v>105</v>
      </c>
      <c r="Q765" s="19">
        <v>104.9</v>
      </c>
      <c r="R765" s="19">
        <v>104.3</v>
      </c>
      <c r="S765" s="19">
        <v>105</v>
      </c>
      <c r="T765" s="19">
        <v>104.3</v>
      </c>
      <c r="U765" s="19">
        <v>105.1</v>
      </c>
      <c r="V765" s="19">
        <v>107.3</v>
      </c>
      <c r="W765" s="19">
        <v>106.5</v>
      </c>
      <c r="X765" s="19">
        <v>107.3</v>
      </c>
      <c r="Y765" s="19">
        <v>106.7</v>
      </c>
      <c r="Z765" s="19">
        <v>107.8</v>
      </c>
      <c r="AA765" s="19">
        <v>111.7</v>
      </c>
      <c r="AB765" s="19">
        <v>108.7</v>
      </c>
      <c r="AC765" s="19">
        <v>109.8</v>
      </c>
      <c r="AD765" s="19">
        <v>110.2</v>
      </c>
      <c r="AE765" s="19">
        <v>110.2</v>
      </c>
      <c r="AF765" s="19">
        <v>109</v>
      </c>
      <c r="AG765" s="19">
        <v>109</v>
      </c>
      <c r="AH765" s="19">
        <v>109</v>
      </c>
      <c r="AI765" s="19">
        <v>109</v>
      </c>
      <c r="AJ765" s="19">
        <v>109</v>
      </c>
      <c r="AK765" s="19">
        <v>108.7</v>
      </c>
      <c r="AL765" s="19">
        <v>109.6</v>
      </c>
      <c r="AM765" s="19">
        <v>109.7</v>
      </c>
      <c r="AN765" s="19">
        <v>110.2</v>
      </c>
      <c r="AO765" s="19">
        <v>110.6</v>
      </c>
      <c r="AP765" s="19">
        <v>110.7</v>
      </c>
      <c r="AQ765" s="19">
        <v>110.5</v>
      </c>
      <c r="AR765" s="19">
        <v>110</v>
      </c>
      <c r="AS765" s="19">
        <v>112.3</v>
      </c>
      <c r="AT765" s="19">
        <v>112.7</v>
      </c>
      <c r="AU765" s="19">
        <v>112.7</v>
      </c>
      <c r="AV765" s="19">
        <v>112.5</v>
      </c>
      <c r="AW765" s="19">
        <v>111.7</v>
      </c>
      <c r="AX765" s="19">
        <v>112.1</v>
      </c>
      <c r="AY765" s="19">
        <v>112</v>
      </c>
      <c r="AZ765" s="19">
        <v>111.9</v>
      </c>
      <c r="BA765" s="19">
        <v>111.5</v>
      </c>
      <c r="BB765" s="19">
        <v>112.1</v>
      </c>
      <c r="BC765" s="19">
        <v>112.1</v>
      </c>
      <c r="BD765" s="19">
        <v>112</v>
      </c>
      <c r="BE765" s="19">
        <v>113</v>
      </c>
      <c r="BF765" s="19">
        <v>113.8</v>
      </c>
      <c r="BG765" s="19">
        <v>116.9</v>
      </c>
      <c r="BH765" s="19">
        <v>116.3</v>
      </c>
      <c r="BI765" s="19">
        <v>115.9</v>
      </c>
      <c r="BJ765" s="19">
        <v>116.1</v>
      </c>
      <c r="BK765" s="19">
        <v>112.7</v>
      </c>
      <c r="BL765" s="19">
        <v>113.7</v>
      </c>
      <c r="BM765" s="19">
        <v>112.7</v>
      </c>
      <c r="BN765" s="19">
        <v>116.7</v>
      </c>
      <c r="BO765" s="19">
        <v>114.2</v>
      </c>
      <c r="BP765" s="19">
        <v>114.3</v>
      </c>
      <c r="BQ765" s="19">
        <v>114.7</v>
      </c>
      <c r="BR765" s="19">
        <v>110.7</v>
      </c>
      <c r="BS765" s="19">
        <v>110.2</v>
      </c>
      <c r="BT765" s="19">
        <v>114.1</v>
      </c>
      <c r="BU765" s="19">
        <v>114.1</v>
      </c>
      <c r="BV765" s="19">
        <v>112.5</v>
      </c>
      <c r="BW765" s="19">
        <v>112.5</v>
      </c>
      <c r="BX765" s="19">
        <v>113.7</v>
      </c>
      <c r="BY765" s="19">
        <v>113.7</v>
      </c>
      <c r="BZ765" s="19">
        <v>113.8</v>
      </c>
      <c r="CA765" s="19">
        <v>118</v>
      </c>
      <c r="CB765" s="19">
        <v>119</v>
      </c>
      <c r="CC765" s="19">
        <v>118.1</v>
      </c>
      <c r="CD765" s="19">
        <v>118.1</v>
      </c>
      <c r="CE765" s="19">
        <v>118.1</v>
      </c>
      <c r="CF765" s="19">
        <v>118.1</v>
      </c>
      <c r="CG765" s="19">
        <v>119.2</v>
      </c>
      <c r="CH765" s="19">
        <v>119.2</v>
      </c>
      <c r="CI765" s="19">
        <v>120.4</v>
      </c>
      <c r="CJ765" s="19">
        <v>119.9</v>
      </c>
      <c r="CK765" s="19">
        <v>127.5</v>
      </c>
      <c r="CL765" s="19">
        <v>127.9</v>
      </c>
      <c r="CM765" s="19">
        <v>127.9</v>
      </c>
      <c r="CN765" s="19">
        <v>128</v>
      </c>
      <c r="CO765" s="19">
        <v>128</v>
      </c>
      <c r="CP765" s="19">
        <v>128</v>
      </c>
      <c r="CQ765" s="19">
        <v>128</v>
      </c>
      <c r="CR765" s="19">
        <v>128.30000000000001</v>
      </c>
      <c r="CS765" s="19">
        <v>128.30000000000001</v>
      </c>
      <c r="CT765" s="19">
        <v>128.4</v>
      </c>
      <c r="CU765" s="19">
        <v>128.4</v>
      </c>
      <c r="CV765" s="19">
        <v>128.4</v>
      </c>
      <c r="CW765" s="19">
        <v>128.30000000000001</v>
      </c>
      <c r="CX765" s="19">
        <v>124.2</v>
      </c>
      <c r="CY765" s="19">
        <v>124.2</v>
      </c>
      <c r="CZ765" s="19">
        <v>124.7</v>
      </c>
      <c r="DA765" s="19">
        <v>124.7</v>
      </c>
      <c r="DB765" s="19">
        <v>125.2</v>
      </c>
      <c r="DC765" s="19">
        <v>125.2</v>
      </c>
      <c r="DD765" s="19">
        <v>123.3</v>
      </c>
      <c r="DE765" s="19">
        <v>123.3</v>
      </c>
      <c r="DF765" s="19">
        <v>120</v>
      </c>
      <c r="DG765" s="19">
        <v>120.4</v>
      </c>
      <c r="DH765" s="19">
        <v>123.6</v>
      </c>
      <c r="DI765" s="19">
        <v>124</v>
      </c>
      <c r="DJ765" s="19">
        <v>124</v>
      </c>
      <c r="DK765" s="19">
        <v>124.1</v>
      </c>
      <c r="DL765" s="19">
        <v>127</v>
      </c>
      <c r="DM765" s="19">
        <v>127</v>
      </c>
      <c r="DN765" s="19">
        <v>128.69999999999999</v>
      </c>
      <c r="DO765" s="19">
        <v>128.6</v>
      </c>
      <c r="DP765" s="19">
        <v>124.7</v>
      </c>
      <c r="DQ765" s="19">
        <v>123.9</v>
      </c>
      <c r="DR765" s="19">
        <v>125.9</v>
      </c>
      <c r="DS765" s="19">
        <v>131.19999999999999</v>
      </c>
      <c r="DT765" s="19">
        <v>131.19999999999999</v>
      </c>
      <c r="DU765" s="19">
        <v>131.30000000000001</v>
      </c>
      <c r="DV765" s="19">
        <v>131.4</v>
      </c>
      <c r="DW765" s="19">
        <v>132.80000000000001</v>
      </c>
    </row>
    <row r="766" spans="1:127">
      <c r="A766" s="17" t="s">
        <v>2125</v>
      </c>
      <c r="B766" s="17" t="s">
        <v>2126</v>
      </c>
      <c r="C766" s="18">
        <v>2.477E-2</v>
      </c>
      <c r="D766" s="19">
        <v>101.6</v>
      </c>
      <c r="E766" s="19">
        <v>101.7</v>
      </c>
      <c r="F766" s="19">
        <v>101.5</v>
      </c>
      <c r="G766" s="19">
        <v>101.7</v>
      </c>
      <c r="H766" s="19">
        <v>102.4</v>
      </c>
      <c r="I766" s="19">
        <v>102.7</v>
      </c>
      <c r="J766" s="19">
        <v>102.5</v>
      </c>
      <c r="K766" s="19">
        <v>102.4</v>
      </c>
      <c r="L766" s="19">
        <v>102.4</v>
      </c>
      <c r="M766" s="19">
        <v>102.9</v>
      </c>
      <c r="N766" s="19">
        <v>102.7</v>
      </c>
      <c r="O766" s="19">
        <v>103.7</v>
      </c>
      <c r="P766" s="19">
        <v>104.5</v>
      </c>
      <c r="Q766" s="19">
        <v>108</v>
      </c>
      <c r="R766" s="19">
        <v>108.5</v>
      </c>
      <c r="S766" s="19">
        <v>108.3</v>
      </c>
      <c r="T766" s="19">
        <v>108.8</v>
      </c>
      <c r="U766" s="19">
        <v>108.9</v>
      </c>
      <c r="V766" s="19">
        <v>114.8</v>
      </c>
      <c r="W766" s="19">
        <v>116.6</v>
      </c>
      <c r="X766" s="19">
        <v>116.4</v>
      </c>
      <c r="Y766" s="19">
        <v>116.3</v>
      </c>
      <c r="Z766" s="19">
        <v>117.9</v>
      </c>
      <c r="AA766" s="19">
        <v>117.9</v>
      </c>
      <c r="AB766" s="19">
        <v>117.1</v>
      </c>
      <c r="AC766" s="19">
        <v>118.4</v>
      </c>
      <c r="AD766" s="19">
        <v>118.2</v>
      </c>
      <c r="AE766" s="19">
        <v>116.5</v>
      </c>
      <c r="AF766" s="19">
        <v>119</v>
      </c>
      <c r="AG766" s="19">
        <v>118.4</v>
      </c>
      <c r="AH766" s="19">
        <v>118.6</v>
      </c>
      <c r="AI766" s="19">
        <v>120.3</v>
      </c>
      <c r="AJ766" s="19">
        <v>120.2</v>
      </c>
      <c r="AK766" s="19">
        <v>119.9</v>
      </c>
      <c r="AL766" s="19">
        <v>116.1</v>
      </c>
      <c r="AM766" s="19">
        <v>112.6</v>
      </c>
      <c r="AN766" s="19">
        <v>113.5</v>
      </c>
      <c r="AO766" s="19">
        <v>113.6</v>
      </c>
      <c r="AP766" s="19">
        <v>113.6</v>
      </c>
      <c r="AQ766" s="19">
        <v>114.1</v>
      </c>
      <c r="AR766" s="19">
        <v>113.9</v>
      </c>
      <c r="AS766" s="19">
        <v>114</v>
      </c>
      <c r="AT766" s="19">
        <v>114</v>
      </c>
      <c r="AU766" s="19">
        <v>114.3</v>
      </c>
      <c r="AV766" s="19">
        <v>112.1</v>
      </c>
      <c r="AW766" s="19">
        <v>111.8</v>
      </c>
      <c r="AX766" s="19">
        <v>111.8</v>
      </c>
      <c r="AY766" s="19">
        <v>111.7</v>
      </c>
      <c r="AZ766" s="19">
        <v>110.5</v>
      </c>
      <c r="BA766" s="19">
        <v>110.7</v>
      </c>
      <c r="BB766" s="19">
        <v>111.6</v>
      </c>
      <c r="BC766" s="19">
        <v>112</v>
      </c>
      <c r="BD766" s="19">
        <v>112.8</v>
      </c>
      <c r="BE766" s="19">
        <v>112.7</v>
      </c>
      <c r="BF766" s="19">
        <v>112.2</v>
      </c>
      <c r="BG766" s="19">
        <v>112.6</v>
      </c>
      <c r="BH766" s="19">
        <v>115.2</v>
      </c>
      <c r="BI766" s="19">
        <v>114.6</v>
      </c>
      <c r="BJ766" s="19">
        <v>114.4</v>
      </c>
      <c r="BK766" s="19">
        <v>111.9</v>
      </c>
      <c r="BL766" s="19">
        <v>112</v>
      </c>
      <c r="BM766" s="19">
        <v>111.9</v>
      </c>
      <c r="BN766" s="19">
        <v>111.7</v>
      </c>
      <c r="BO766" s="19">
        <v>111</v>
      </c>
      <c r="BP766" s="19">
        <v>110.1</v>
      </c>
      <c r="BQ766" s="19">
        <v>110.1</v>
      </c>
      <c r="BR766" s="19">
        <v>107.5</v>
      </c>
      <c r="BS766" s="19">
        <v>107.5</v>
      </c>
      <c r="BT766" s="19">
        <v>107.6</v>
      </c>
      <c r="BU766" s="19">
        <v>107.9</v>
      </c>
      <c r="BV766" s="19">
        <v>107.9</v>
      </c>
      <c r="BW766" s="19">
        <v>107.9</v>
      </c>
      <c r="BX766" s="19">
        <v>111.3</v>
      </c>
      <c r="BY766" s="19">
        <v>111.4</v>
      </c>
      <c r="BZ766" s="19">
        <v>111.3</v>
      </c>
      <c r="CA766" s="19">
        <v>113.6</v>
      </c>
      <c r="CB766" s="19">
        <v>114.9</v>
      </c>
      <c r="CC766" s="19">
        <v>114.5</v>
      </c>
      <c r="CD766" s="19">
        <v>115.5</v>
      </c>
      <c r="CE766" s="19">
        <v>115.5</v>
      </c>
      <c r="CF766" s="19">
        <v>116.7</v>
      </c>
      <c r="CG766" s="19">
        <v>116.6</v>
      </c>
      <c r="CH766" s="19">
        <v>116.4</v>
      </c>
      <c r="CI766" s="19">
        <v>117.2</v>
      </c>
      <c r="CJ766" s="19">
        <v>117</v>
      </c>
      <c r="CK766" s="19">
        <v>117.4</v>
      </c>
      <c r="CL766" s="19">
        <v>117.4</v>
      </c>
      <c r="CM766" s="19">
        <v>117.1</v>
      </c>
      <c r="CN766" s="19">
        <v>117.6</v>
      </c>
      <c r="CO766" s="19">
        <v>116.1</v>
      </c>
      <c r="CP766" s="19">
        <v>116.3</v>
      </c>
      <c r="CQ766" s="19">
        <v>116.6</v>
      </c>
      <c r="CR766" s="19">
        <v>116.6</v>
      </c>
      <c r="CS766" s="19">
        <v>115.5</v>
      </c>
      <c r="CT766" s="19">
        <v>117.7</v>
      </c>
      <c r="CU766" s="19">
        <v>117.7</v>
      </c>
      <c r="CV766" s="19">
        <v>117.7</v>
      </c>
      <c r="CW766" s="19">
        <v>117.7</v>
      </c>
      <c r="CX766" s="19">
        <v>117.7</v>
      </c>
      <c r="CY766" s="19">
        <v>118.1</v>
      </c>
      <c r="CZ766" s="19">
        <v>120.5</v>
      </c>
      <c r="DA766" s="19">
        <v>120.9</v>
      </c>
      <c r="DB766" s="19">
        <v>121.8</v>
      </c>
      <c r="DC766" s="19">
        <v>123.2</v>
      </c>
      <c r="DD766" s="19">
        <v>123.1</v>
      </c>
      <c r="DE766" s="19">
        <v>123.1</v>
      </c>
      <c r="DF766" s="19">
        <v>123.7</v>
      </c>
      <c r="DG766" s="19">
        <v>124</v>
      </c>
      <c r="DH766" s="19">
        <v>124.3</v>
      </c>
      <c r="DI766" s="19">
        <v>124.3</v>
      </c>
      <c r="DJ766" s="19">
        <v>124.3</v>
      </c>
      <c r="DK766" s="19">
        <v>124.1</v>
      </c>
      <c r="DL766" s="19">
        <v>124.2</v>
      </c>
      <c r="DM766" s="19">
        <v>123</v>
      </c>
      <c r="DN766" s="19">
        <v>122.3</v>
      </c>
      <c r="DO766" s="19">
        <v>122.7</v>
      </c>
      <c r="DP766" s="19">
        <v>123.4</v>
      </c>
      <c r="DQ766" s="19">
        <v>123.2</v>
      </c>
      <c r="DR766" s="19">
        <v>124.5</v>
      </c>
      <c r="DS766" s="19">
        <v>124.7</v>
      </c>
      <c r="DT766" s="19">
        <v>124.7</v>
      </c>
      <c r="DU766" s="19">
        <v>122.2</v>
      </c>
      <c r="DV766" s="19">
        <v>122.2</v>
      </c>
      <c r="DW766" s="19">
        <v>126.8</v>
      </c>
    </row>
    <row r="767" spans="1:127">
      <c r="A767" s="17" t="s">
        <v>2127</v>
      </c>
      <c r="B767" s="17" t="s">
        <v>2128</v>
      </c>
      <c r="C767" s="18">
        <v>1.044E-2</v>
      </c>
      <c r="D767" s="19">
        <v>103.2</v>
      </c>
      <c r="E767" s="19">
        <v>104.6</v>
      </c>
      <c r="F767" s="19">
        <v>102.2</v>
      </c>
      <c r="G767" s="19">
        <v>105.6</v>
      </c>
      <c r="H767" s="19">
        <v>104.5</v>
      </c>
      <c r="I767" s="19">
        <v>106.5</v>
      </c>
      <c r="J767" s="19">
        <v>106.6</v>
      </c>
      <c r="K767" s="19">
        <v>105.8</v>
      </c>
      <c r="L767" s="19">
        <v>107.9</v>
      </c>
      <c r="M767" s="19">
        <v>108.6</v>
      </c>
      <c r="N767" s="19">
        <v>107.9</v>
      </c>
      <c r="O767" s="19">
        <v>104.6</v>
      </c>
      <c r="P767" s="19">
        <v>116.2</v>
      </c>
      <c r="Q767" s="19">
        <v>114.8</v>
      </c>
      <c r="R767" s="19">
        <v>109</v>
      </c>
      <c r="S767" s="19">
        <v>114.2</v>
      </c>
      <c r="T767" s="19">
        <v>111.2</v>
      </c>
      <c r="U767" s="19">
        <v>112.1</v>
      </c>
      <c r="V767" s="19">
        <v>114.8</v>
      </c>
      <c r="W767" s="19">
        <v>115.3</v>
      </c>
      <c r="X767" s="19">
        <v>115.4</v>
      </c>
      <c r="Y767" s="19">
        <v>113.8</v>
      </c>
      <c r="Z767" s="19">
        <v>114.8</v>
      </c>
      <c r="AA767" s="19">
        <v>116.6</v>
      </c>
      <c r="AB767" s="19">
        <v>117.4</v>
      </c>
      <c r="AC767" s="19">
        <v>117.3</v>
      </c>
      <c r="AD767" s="19">
        <v>118.4</v>
      </c>
      <c r="AE767" s="19">
        <v>119</v>
      </c>
      <c r="AF767" s="19">
        <v>118.2</v>
      </c>
      <c r="AG767" s="19">
        <v>117.8</v>
      </c>
      <c r="AH767" s="19">
        <v>116.7</v>
      </c>
      <c r="AI767" s="19">
        <v>115.2</v>
      </c>
      <c r="AJ767" s="19">
        <v>119.5</v>
      </c>
      <c r="AK767" s="19">
        <v>115</v>
      </c>
      <c r="AL767" s="19">
        <v>115.8</v>
      </c>
      <c r="AM767" s="19">
        <v>118.9</v>
      </c>
      <c r="AN767" s="19">
        <v>118.6</v>
      </c>
      <c r="AO767" s="19">
        <v>117.1</v>
      </c>
      <c r="AP767" s="19">
        <v>119.1</v>
      </c>
      <c r="AQ767" s="19">
        <v>120.6</v>
      </c>
      <c r="AR767" s="19">
        <v>116.8</v>
      </c>
      <c r="AS767" s="19">
        <v>118.2</v>
      </c>
      <c r="AT767" s="19">
        <v>119.4</v>
      </c>
      <c r="AU767" s="19">
        <v>118.2</v>
      </c>
      <c r="AV767" s="19">
        <v>120</v>
      </c>
      <c r="AW767" s="19">
        <v>119.1</v>
      </c>
      <c r="AX767" s="19">
        <v>119</v>
      </c>
      <c r="AY767" s="19">
        <v>119.5</v>
      </c>
      <c r="AZ767" s="19">
        <v>118.2</v>
      </c>
      <c r="BA767" s="19">
        <v>116.1</v>
      </c>
      <c r="BB767" s="19">
        <v>119.9</v>
      </c>
      <c r="BC767" s="19">
        <v>120</v>
      </c>
      <c r="BD767" s="19">
        <v>119.6</v>
      </c>
      <c r="BE767" s="19">
        <v>117.1</v>
      </c>
      <c r="BF767" s="19">
        <v>118</v>
      </c>
      <c r="BG767" s="19">
        <v>118</v>
      </c>
      <c r="BH767" s="19">
        <v>120.1</v>
      </c>
      <c r="BI767" s="19">
        <v>119.6</v>
      </c>
      <c r="BJ767" s="19">
        <v>119.6</v>
      </c>
      <c r="BK767" s="19">
        <v>117.8</v>
      </c>
      <c r="BL767" s="19">
        <v>117.6</v>
      </c>
      <c r="BM767" s="19">
        <v>117.7</v>
      </c>
      <c r="BN767" s="19">
        <v>118.1</v>
      </c>
      <c r="BO767" s="19">
        <v>116.6</v>
      </c>
      <c r="BP767" s="19">
        <v>112.5</v>
      </c>
      <c r="BQ767" s="19">
        <v>111.9</v>
      </c>
      <c r="BR767" s="19">
        <v>112.8</v>
      </c>
      <c r="BS767" s="19">
        <v>112.2</v>
      </c>
      <c r="BT767" s="19">
        <v>114.4</v>
      </c>
      <c r="BU767" s="19">
        <v>112.5</v>
      </c>
      <c r="BV767" s="19">
        <v>114.1</v>
      </c>
      <c r="BW767" s="19">
        <v>113.3</v>
      </c>
      <c r="BX767" s="19">
        <v>110.9</v>
      </c>
      <c r="BY767" s="19">
        <v>112.7</v>
      </c>
      <c r="BZ767" s="19">
        <v>113.2</v>
      </c>
      <c r="CA767" s="19">
        <v>112.9</v>
      </c>
      <c r="CB767" s="19">
        <v>112.4</v>
      </c>
      <c r="CC767" s="19">
        <v>115.2</v>
      </c>
      <c r="CD767" s="19">
        <v>115.8</v>
      </c>
      <c r="CE767" s="19">
        <v>115.9</v>
      </c>
      <c r="CF767" s="19">
        <v>115.9</v>
      </c>
      <c r="CG767" s="19">
        <v>115.9</v>
      </c>
      <c r="CH767" s="19">
        <v>115.9</v>
      </c>
      <c r="CI767" s="19">
        <v>115.9</v>
      </c>
      <c r="CJ767" s="19">
        <v>115.9</v>
      </c>
      <c r="CK767" s="19">
        <v>115.9</v>
      </c>
      <c r="CL767" s="19">
        <v>115.9</v>
      </c>
      <c r="CM767" s="19">
        <v>114.8</v>
      </c>
      <c r="CN767" s="19">
        <v>114.8</v>
      </c>
      <c r="CO767" s="19">
        <v>115.6</v>
      </c>
      <c r="CP767" s="19">
        <v>116.4</v>
      </c>
      <c r="CQ767" s="19">
        <v>116.4</v>
      </c>
      <c r="CR767" s="19">
        <v>116.4</v>
      </c>
      <c r="CS767" s="19">
        <v>116.4</v>
      </c>
      <c r="CT767" s="19">
        <v>117.5</v>
      </c>
      <c r="CU767" s="19">
        <v>117.4</v>
      </c>
      <c r="CV767" s="19">
        <v>117.4</v>
      </c>
      <c r="CW767" s="19">
        <v>117.7</v>
      </c>
      <c r="CX767" s="19">
        <v>117.7</v>
      </c>
      <c r="CY767" s="19">
        <v>117.6</v>
      </c>
      <c r="CZ767" s="19">
        <v>117.5</v>
      </c>
      <c r="DA767" s="19">
        <v>117.5</v>
      </c>
      <c r="DB767" s="19">
        <v>119.3</v>
      </c>
      <c r="DC767" s="19">
        <v>117.9</v>
      </c>
      <c r="DD767" s="19">
        <v>119.1</v>
      </c>
      <c r="DE767" s="19">
        <v>119.1</v>
      </c>
      <c r="DF767" s="19">
        <v>119.1</v>
      </c>
      <c r="DG767" s="19">
        <v>119.1</v>
      </c>
      <c r="DH767" s="19">
        <v>119.1</v>
      </c>
      <c r="DI767" s="19">
        <v>119.5</v>
      </c>
      <c r="DJ767" s="19">
        <v>119.5</v>
      </c>
      <c r="DK767" s="19">
        <v>120.2</v>
      </c>
      <c r="DL767" s="19">
        <v>119.2</v>
      </c>
      <c r="DM767" s="19">
        <v>119.2</v>
      </c>
      <c r="DN767" s="19">
        <v>120.5</v>
      </c>
      <c r="DO767" s="19">
        <v>120.5</v>
      </c>
      <c r="DP767" s="19">
        <v>120.8</v>
      </c>
      <c r="DQ767" s="19">
        <v>120.8</v>
      </c>
      <c r="DR767" s="19">
        <v>120.8</v>
      </c>
      <c r="DS767" s="19">
        <v>119.3</v>
      </c>
      <c r="DT767" s="19">
        <v>121</v>
      </c>
      <c r="DU767" s="19">
        <v>123</v>
      </c>
      <c r="DV767" s="19">
        <v>123</v>
      </c>
      <c r="DW767" s="19">
        <v>123</v>
      </c>
    </row>
    <row r="768" spans="1:127">
      <c r="A768" s="17" t="s">
        <v>2129</v>
      </c>
      <c r="B768" s="17" t="s">
        <v>2130</v>
      </c>
      <c r="C768" s="18">
        <v>0.11948</v>
      </c>
      <c r="D768" s="19">
        <v>100.5</v>
      </c>
      <c r="E768" s="19">
        <v>100.9</v>
      </c>
      <c r="F768" s="19">
        <v>100.9</v>
      </c>
      <c r="G768" s="19">
        <v>100.9</v>
      </c>
      <c r="H768" s="19">
        <v>100.9</v>
      </c>
      <c r="I768" s="19">
        <v>100.9</v>
      </c>
      <c r="J768" s="19">
        <v>100.9</v>
      </c>
      <c r="K768" s="19">
        <v>100.9</v>
      </c>
      <c r="L768" s="19">
        <v>102.2</v>
      </c>
      <c r="M768" s="19">
        <v>102.2</v>
      </c>
      <c r="N768" s="19">
        <v>102.2</v>
      </c>
      <c r="O768" s="19">
        <v>106.9</v>
      </c>
      <c r="P768" s="19">
        <v>106.9</v>
      </c>
      <c r="Q768" s="19">
        <v>105.6</v>
      </c>
      <c r="R768" s="19">
        <v>105.6</v>
      </c>
      <c r="S768" s="19">
        <v>105.6</v>
      </c>
      <c r="T768" s="19">
        <v>105.1</v>
      </c>
      <c r="U768" s="19">
        <v>106.9</v>
      </c>
      <c r="V768" s="19">
        <v>103.4</v>
      </c>
      <c r="W768" s="19">
        <v>103.4</v>
      </c>
      <c r="X768" s="19">
        <v>103.4</v>
      </c>
      <c r="Y768" s="19">
        <v>103.4</v>
      </c>
      <c r="Z768" s="19">
        <v>103.4</v>
      </c>
      <c r="AA768" s="19">
        <v>103.4</v>
      </c>
      <c r="AB768" s="19">
        <v>103.4</v>
      </c>
      <c r="AC768" s="19">
        <v>103.4</v>
      </c>
      <c r="AD768" s="19">
        <v>103.4</v>
      </c>
      <c r="AE768" s="19">
        <v>103.4</v>
      </c>
      <c r="AF768" s="19">
        <v>103.4</v>
      </c>
      <c r="AG768" s="19">
        <v>106.1</v>
      </c>
      <c r="AH768" s="19">
        <v>106.1</v>
      </c>
      <c r="AI768" s="19">
        <v>106.1</v>
      </c>
      <c r="AJ768" s="19">
        <v>106.1</v>
      </c>
      <c r="AK768" s="19">
        <v>106.1</v>
      </c>
      <c r="AL768" s="19">
        <v>110.3</v>
      </c>
      <c r="AM768" s="19">
        <v>110.3</v>
      </c>
      <c r="AN768" s="19">
        <v>110.3</v>
      </c>
      <c r="AO768" s="19">
        <v>110.3</v>
      </c>
      <c r="AP768" s="19">
        <v>110.3</v>
      </c>
      <c r="AQ768" s="19">
        <v>109.2</v>
      </c>
      <c r="AR768" s="19">
        <v>109.2</v>
      </c>
      <c r="AS768" s="19">
        <v>109.2</v>
      </c>
      <c r="AT768" s="19">
        <v>104.8</v>
      </c>
      <c r="AU768" s="19">
        <v>104.8</v>
      </c>
      <c r="AV768" s="19">
        <v>92.7</v>
      </c>
      <c r="AW768" s="19">
        <v>92.7</v>
      </c>
      <c r="AX768" s="19">
        <v>92.7</v>
      </c>
      <c r="AY768" s="19">
        <v>92.7</v>
      </c>
      <c r="AZ768" s="19">
        <v>92.7</v>
      </c>
      <c r="BA768" s="19">
        <v>92.7</v>
      </c>
      <c r="BB768" s="19">
        <v>92.7</v>
      </c>
      <c r="BC768" s="19">
        <v>85.4</v>
      </c>
      <c r="BD768" s="19">
        <v>85.4</v>
      </c>
      <c r="BE768" s="19">
        <v>85.4</v>
      </c>
      <c r="BF768" s="19">
        <v>85.4</v>
      </c>
      <c r="BG768" s="19">
        <v>85.4</v>
      </c>
      <c r="BH768" s="19">
        <v>85.4</v>
      </c>
      <c r="BI768" s="19">
        <v>85.9</v>
      </c>
      <c r="BJ768" s="19">
        <v>90.7</v>
      </c>
      <c r="BK768" s="19">
        <v>88.5</v>
      </c>
      <c r="BL768" s="19">
        <v>90.2</v>
      </c>
      <c r="BM768" s="19">
        <v>88.4</v>
      </c>
      <c r="BN768" s="19">
        <v>90.8</v>
      </c>
      <c r="BO768" s="19">
        <v>85.4</v>
      </c>
      <c r="BP768" s="19">
        <v>90.2</v>
      </c>
      <c r="BQ768" s="19">
        <v>87.9</v>
      </c>
      <c r="BR768" s="19">
        <v>89</v>
      </c>
      <c r="BS768" s="19">
        <v>89</v>
      </c>
      <c r="BT768" s="19">
        <v>83.9</v>
      </c>
      <c r="BU768" s="19">
        <v>90.2</v>
      </c>
      <c r="BV768" s="19">
        <v>90.2</v>
      </c>
      <c r="BW768" s="19">
        <v>83.9</v>
      </c>
      <c r="BX768" s="19">
        <v>87.9</v>
      </c>
      <c r="BY768" s="19">
        <v>83.9</v>
      </c>
      <c r="BZ768" s="19">
        <v>83.9</v>
      </c>
      <c r="CA768" s="19">
        <v>84.5</v>
      </c>
      <c r="CB768" s="19">
        <v>89.6</v>
      </c>
      <c r="CC768" s="19">
        <v>92</v>
      </c>
      <c r="CD768" s="19">
        <v>89.7</v>
      </c>
      <c r="CE768" s="19">
        <v>89.7</v>
      </c>
      <c r="CF768" s="19">
        <v>90.9</v>
      </c>
      <c r="CG768" s="19">
        <v>90.9</v>
      </c>
      <c r="CH768" s="19">
        <v>92.7</v>
      </c>
      <c r="CI768" s="19">
        <v>92.7</v>
      </c>
      <c r="CJ768" s="19">
        <v>92.7</v>
      </c>
      <c r="CK768" s="19">
        <v>92.7</v>
      </c>
      <c r="CL768" s="19">
        <v>92.7</v>
      </c>
      <c r="CM768" s="19">
        <v>94.5</v>
      </c>
      <c r="CN768" s="19">
        <v>93.9</v>
      </c>
      <c r="CO768" s="19">
        <v>95.6</v>
      </c>
      <c r="CP768" s="19">
        <v>93.9</v>
      </c>
      <c r="CQ768" s="19">
        <v>93.9</v>
      </c>
      <c r="CR768" s="19">
        <v>95.6</v>
      </c>
      <c r="CS768" s="19">
        <v>94.4</v>
      </c>
      <c r="CT768" s="19">
        <v>96.5</v>
      </c>
      <c r="CU768" s="19">
        <v>96.5</v>
      </c>
      <c r="CV768" s="19">
        <v>96.5</v>
      </c>
      <c r="CW768" s="19">
        <v>96.5</v>
      </c>
      <c r="CX768" s="19">
        <v>96.2</v>
      </c>
      <c r="CY768" s="19">
        <v>96.2</v>
      </c>
      <c r="CZ768" s="19">
        <v>94.4</v>
      </c>
      <c r="DA768" s="19">
        <v>96.2</v>
      </c>
      <c r="DB768" s="19">
        <v>94.4</v>
      </c>
      <c r="DC768" s="19">
        <v>94.4</v>
      </c>
      <c r="DD768" s="19">
        <v>94.4</v>
      </c>
      <c r="DE768" s="19">
        <v>95.5</v>
      </c>
      <c r="DF768" s="19">
        <v>95.5</v>
      </c>
      <c r="DG768" s="19">
        <v>97.8</v>
      </c>
      <c r="DH768" s="19">
        <v>97.8</v>
      </c>
      <c r="DI768" s="19">
        <v>97.3</v>
      </c>
      <c r="DJ768" s="19">
        <v>98.6</v>
      </c>
      <c r="DK768" s="19">
        <v>106.9</v>
      </c>
      <c r="DL768" s="19">
        <v>106.3</v>
      </c>
      <c r="DM768" s="19">
        <v>106.9</v>
      </c>
      <c r="DN768" s="19">
        <v>106.9</v>
      </c>
      <c r="DO768" s="19">
        <v>106.9</v>
      </c>
      <c r="DP768" s="19">
        <v>106.3</v>
      </c>
      <c r="DQ768" s="19">
        <v>106.9</v>
      </c>
      <c r="DR768" s="19">
        <v>109</v>
      </c>
      <c r="DS768" s="19">
        <v>109</v>
      </c>
      <c r="DT768" s="19">
        <v>109</v>
      </c>
      <c r="DU768" s="19">
        <v>110.2</v>
      </c>
      <c r="DV768" s="19">
        <v>109.5</v>
      </c>
      <c r="DW768" s="19">
        <v>110.2</v>
      </c>
    </row>
    <row r="769" spans="1:127">
      <c r="A769" s="17" t="s">
        <v>2131</v>
      </c>
      <c r="B769" s="17" t="s">
        <v>2132</v>
      </c>
      <c r="C769" s="18">
        <v>0.37079000000000001</v>
      </c>
      <c r="D769" s="19">
        <v>103.9</v>
      </c>
      <c r="E769" s="19">
        <v>104.1</v>
      </c>
      <c r="F769" s="19">
        <v>103.5</v>
      </c>
      <c r="G769" s="19">
        <v>104.7</v>
      </c>
      <c r="H769" s="19">
        <v>106.3</v>
      </c>
      <c r="I769" s="19">
        <v>103.9</v>
      </c>
      <c r="J769" s="19">
        <v>106.1</v>
      </c>
      <c r="K769" s="19">
        <v>104.5</v>
      </c>
      <c r="L769" s="19">
        <v>104.8</v>
      </c>
      <c r="M769" s="19">
        <v>105</v>
      </c>
      <c r="N769" s="19">
        <v>105.5</v>
      </c>
      <c r="O769" s="19">
        <v>107.5</v>
      </c>
      <c r="P769" s="19">
        <v>107</v>
      </c>
      <c r="Q769" s="19">
        <v>105.8</v>
      </c>
      <c r="R769" s="19">
        <v>103.2</v>
      </c>
      <c r="S769" s="19">
        <v>91.7</v>
      </c>
      <c r="T769" s="19">
        <v>88.4</v>
      </c>
      <c r="U769" s="19">
        <v>87.9</v>
      </c>
      <c r="V769" s="19">
        <v>91.1</v>
      </c>
      <c r="W769" s="19">
        <v>90.4</v>
      </c>
      <c r="X769" s="19">
        <v>93.1</v>
      </c>
      <c r="Y769" s="19">
        <v>90.5</v>
      </c>
      <c r="Z769" s="19">
        <v>90.5</v>
      </c>
      <c r="AA769" s="19">
        <v>90.9</v>
      </c>
      <c r="AB769" s="19">
        <v>86.3</v>
      </c>
      <c r="AC769" s="19">
        <v>84.3</v>
      </c>
      <c r="AD769" s="19">
        <v>87.8</v>
      </c>
      <c r="AE769" s="19">
        <v>84.7</v>
      </c>
      <c r="AF769" s="19">
        <v>85.7</v>
      </c>
      <c r="AG769" s="19">
        <v>87.3</v>
      </c>
      <c r="AH769" s="19">
        <v>92.2</v>
      </c>
      <c r="AI769" s="19">
        <v>92.9</v>
      </c>
      <c r="AJ769" s="19">
        <v>94.1</v>
      </c>
      <c r="AK769" s="19">
        <v>92.2</v>
      </c>
      <c r="AL769" s="19">
        <v>93.8</v>
      </c>
      <c r="AM769" s="19">
        <v>92.7</v>
      </c>
      <c r="AN769" s="19">
        <v>89.3</v>
      </c>
      <c r="AO769" s="19">
        <v>90.9</v>
      </c>
      <c r="AP769" s="19">
        <v>88.7</v>
      </c>
      <c r="AQ769" s="19">
        <v>88</v>
      </c>
      <c r="AR769" s="19">
        <v>88.6</v>
      </c>
      <c r="AS769" s="19">
        <v>86.6</v>
      </c>
      <c r="AT769" s="19">
        <v>93.3</v>
      </c>
      <c r="AU769" s="19">
        <v>93.1</v>
      </c>
      <c r="AV769" s="19">
        <v>90.9</v>
      </c>
      <c r="AW769" s="19">
        <v>87.7</v>
      </c>
      <c r="AX769" s="19">
        <v>88.4</v>
      </c>
      <c r="AY769" s="19">
        <v>89.3</v>
      </c>
      <c r="AZ769" s="19">
        <v>83</v>
      </c>
      <c r="BA769" s="19">
        <v>82.4</v>
      </c>
      <c r="BB769" s="19">
        <v>84</v>
      </c>
      <c r="BC769" s="19">
        <v>80.3</v>
      </c>
      <c r="BD769" s="19">
        <v>80.3</v>
      </c>
      <c r="BE769" s="19">
        <v>80.099999999999994</v>
      </c>
      <c r="BF769" s="19">
        <v>80.099999999999994</v>
      </c>
      <c r="BG769" s="19">
        <v>76.8</v>
      </c>
      <c r="BH769" s="19">
        <v>76.7</v>
      </c>
      <c r="BI769" s="19">
        <v>76.599999999999994</v>
      </c>
      <c r="BJ769" s="19">
        <v>76.8</v>
      </c>
      <c r="BK769" s="19">
        <v>77.5</v>
      </c>
      <c r="BL769" s="19">
        <v>76.3</v>
      </c>
      <c r="BM769" s="19">
        <v>76.2</v>
      </c>
      <c r="BN769" s="19">
        <v>76.099999999999994</v>
      </c>
      <c r="BO769" s="19">
        <v>76.099999999999994</v>
      </c>
      <c r="BP769" s="19">
        <v>75</v>
      </c>
      <c r="BQ769" s="19">
        <v>75.599999999999994</v>
      </c>
      <c r="BR769" s="19">
        <v>74</v>
      </c>
      <c r="BS769" s="19">
        <v>74.599999999999994</v>
      </c>
      <c r="BT769" s="19">
        <v>74</v>
      </c>
      <c r="BU769" s="19">
        <v>74</v>
      </c>
      <c r="BV769" s="19">
        <v>73.8</v>
      </c>
      <c r="BW769" s="19">
        <v>73.900000000000006</v>
      </c>
      <c r="BX769" s="19">
        <v>74.400000000000006</v>
      </c>
      <c r="BY769" s="19">
        <v>73.8</v>
      </c>
      <c r="BZ769" s="19">
        <v>74.099999999999994</v>
      </c>
      <c r="CA769" s="19">
        <v>75.2</v>
      </c>
      <c r="CB769" s="19">
        <v>75.8</v>
      </c>
      <c r="CC769" s="19">
        <v>76.599999999999994</v>
      </c>
      <c r="CD769" s="19">
        <v>76.5</v>
      </c>
      <c r="CE769" s="19">
        <v>76.5</v>
      </c>
      <c r="CF769" s="19">
        <v>75.5</v>
      </c>
      <c r="CG769" s="19">
        <v>75.7</v>
      </c>
      <c r="CH769" s="19">
        <v>77</v>
      </c>
      <c r="CI769" s="19">
        <v>77.099999999999994</v>
      </c>
      <c r="CJ769" s="19">
        <v>76.900000000000006</v>
      </c>
      <c r="CK769" s="19">
        <v>76.7</v>
      </c>
      <c r="CL769" s="19">
        <v>74.5</v>
      </c>
      <c r="CM769" s="19">
        <v>74.5</v>
      </c>
      <c r="CN769" s="19">
        <v>74.5</v>
      </c>
      <c r="CO769" s="19">
        <v>74.2</v>
      </c>
      <c r="CP769" s="19">
        <v>74.2</v>
      </c>
      <c r="CQ769" s="19">
        <v>75.400000000000006</v>
      </c>
      <c r="CR769" s="19">
        <v>74.8</v>
      </c>
      <c r="CS769" s="19">
        <v>75.7</v>
      </c>
      <c r="CT769" s="19">
        <v>75</v>
      </c>
      <c r="CU769" s="19">
        <v>74.8</v>
      </c>
      <c r="CV769" s="19">
        <v>75</v>
      </c>
      <c r="CW769" s="19">
        <v>76.3</v>
      </c>
      <c r="CX769" s="19">
        <v>75.099999999999994</v>
      </c>
      <c r="CY769" s="19">
        <v>75.099999999999994</v>
      </c>
      <c r="CZ769" s="19">
        <v>75.599999999999994</v>
      </c>
      <c r="DA769" s="19">
        <v>75.3</v>
      </c>
      <c r="DB769" s="19">
        <v>75.3</v>
      </c>
      <c r="DC769" s="19">
        <v>75.599999999999994</v>
      </c>
      <c r="DD769" s="19">
        <v>75.8</v>
      </c>
      <c r="DE769" s="19">
        <v>76.599999999999994</v>
      </c>
      <c r="DF769" s="19">
        <v>76.599999999999994</v>
      </c>
      <c r="DG769" s="19">
        <v>76.599999999999994</v>
      </c>
      <c r="DH769" s="19">
        <v>76.8</v>
      </c>
      <c r="DI769" s="19">
        <v>77</v>
      </c>
      <c r="DJ769" s="19">
        <v>76.8</v>
      </c>
      <c r="DK769" s="19">
        <v>76.599999999999994</v>
      </c>
      <c r="DL769" s="19">
        <v>78.400000000000006</v>
      </c>
      <c r="DM769" s="19">
        <v>77.900000000000006</v>
      </c>
      <c r="DN769" s="19">
        <v>78.3</v>
      </c>
      <c r="DO769" s="19">
        <v>78.7</v>
      </c>
      <c r="DP769" s="19">
        <v>78.5</v>
      </c>
      <c r="DQ769" s="19">
        <v>79.400000000000006</v>
      </c>
      <c r="DR769" s="19">
        <v>79.400000000000006</v>
      </c>
      <c r="DS769" s="19">
        <v>80</v>
      </c>
      <c r="DT769" s="19">
        <v>80.3</v>
      </c>
      <c r="DU769" s="19">
        <v>83.6</v>
      </c>
      <c r="DV769" s="19">
        <v>84.2</v>
      </c>
      <c r="DW769" s="19">
        <v>83.8</v>
      </c>
    </row>
    <row r="770" spans="1:127">
      <c r="A770" s="17" t="s">
        <v>2133</v>
      </c>
      <c r="B770" s="17" t="s">
        <v>2134</v>
      </c>
      <c r="C770" s="18">
        <v>6.4630000000000007E-2</v>
      </c>
      <c r="D770" s="19">
        <v>111.1</v>
      </c>
      <c r="E770" s="19">
        <v>111.5</v>
      </c>
      <c r="F770" s="19">
        <v>105.2</v>
      </c>
      <c r="G770" s="19">
        <v>109.5</v>
      </c>
      <c r="H770" s="19">
        <v>114.7</v>
      </c>
      <c r="I770" s="19">
        <v>118.7</v>
      </c>
      <c r="J770" s="19">
        <v>118.1</v>
      </c>
      <c r="K770" s="19">
        <v>115.1</v>
      </c>
      <c r="L770" s="19">
        <v>109.5</v>
      </c>
      <c r="M770" s="19">
        <v>110.5</v>
      </c>
      <c r="N770" s="19">
        <v>110.9</v>
      </c>
      <c r="O770" s="19">
        <v>119.9</v>
      </c>
      <c r="P770" s="19">
        <v>113.5</v>
      </c>
      <c r="Q770" s="19">
        <v>113.6</v>
      </c>
      <c r="R770" s="19">
        <v>111.2</v>
      </c>
      <c r="S770" s="19">
        <v>111.7</v>
      </c>
      <c r="T770" s="19">
        <v>111.7</v>
      </c>
      <c r="U770" s="19">
        <v>111.5</v>
      </c>
      <c r="V770" s="19">
        <v>113.2</v>
      </c>
      <c r="W770" s="19">
        <v>111.3</v>
      </c>
      <c r="X770" s="19">
        <v>122.5</v>
      </c>
      <c r="Y770" s="19">
        <v>117.1</v>
      </c>
      <c r="Z770" s="19">
        <v>117.3</v>
      </c>
      <c r="AA770" s="19">
        <v>117.6</v>
      </c>
      <c r="AB770" s="19">
        <v>121</v>
      </c>
      <c r="AC770" s="19">
        <v>111.2</v>
      </c>
      <c r="AD770" s="19">
        <v>120.3</v>
      </c>
      <c r="AE770" s="19">
        <v>109.5</v>
      </c>
      <c r="AF770" s="19">
        <v>111.9</v>
      </c>
      <c r="AG770" s="19">
        <v>118.9</v>
      </c>
      <c r="AH770" s="19">
        <v>114.8</v>
      </c>
      <c r="AI770" s="19">
        <v>114.9</v>
      </c>
      <c r="AJ770" s="19">
        <v>117.3</v>
      </c>
      <c r="AK770" s="19">
        <v>115.4</v>
      </c>
      <c r="AL770" s="19">
        <v>122.7</v>
      </c>
      <c r="AM770" s="19">
        <v>122.7</v>
      </c>
      <c r="AN770" s="19">
        <v>118.3</v>
      </c>
      <c r="AO770" s="19">
        <v>118.6</v>
      </c>
      <c r="AP770" s="19">
        <v>116.3</v>
      </c>
      <c r="AQ770" s="19">
        <v>116</v>
      </c>
      <c r="AR770" s="19">
        <v>116</v>
      </c>
      <c r="AS770" s="19">
        <v>115.9</v>
      </c>
      <c r="AT770" s="19">
        <v>116</v>
      </c>
      <c r="AU770" s="19">
        <v>115.9</v>
      </c>
      <c r="AV770" s="19">
        <v>115.8</v>
      </c>
      <c r="AW770" s="19">
        <v>116.1</v>
      </c>
      <c r="AX770" s="19">
        <v>116.3</v>
      </c>
      <c r="AY770" s="19">
        <v>116.2</v>
      </c>
      <c r="AZ770" s="19">
        <v>116.1</v>
      </c>
      <c r="BA770" s="19">
        <v>116.2</v>
      </c>
      <c r="BB770" s="19">
        <v>116.1</v>
      </c>
      <c r="BC770" s="19">
        <v>116.4</v>
      </c>
      <c r="BD770" s="19">
        <v>116.3</v>
      </c>
      <c r="BE770" s="19">
        <v>116.3</v>
      </c>
      <c r="BF770" s="19">
        <v>116.4</v>
      </c>
      <c r="BG770" s="19">
        <v>116.3</v>
      </c>
      <c r="BH770" s="19">
        <v>116.4</v>
      </c>
      <c r="BI770" s="19">
        <v>116.5</v>
      </c>
      <c r="BJ770" s="19">
        <v>116.7</v>
      </c>
      <c r="BK770" s="19">
        <v>120.3</v>
      </c>
      <c r="BL770" s="19">
        <v>114.4</v>
      </c>
      <c r="BM770" s="19">
        <v>114.4</v>
      </c>
      <c r="BN770" s="19">
        <v>113</v>
      </c>
      <c r="BO770" s="19">
        <v>112.4</v>
      </c>
      <c r="BP770" s="19">
        <v>106.1</v>
      </c>
      <c r="BQ770" s="19">
        <v>109.2</v>
      </c>
      <c r="BR770" s="19">
        <v>108.5</v>
      </c>
      <c r="BS770" s="19">
        <v>112.2</v>
      </c>
      <c r="BT770" s="19">
        <v>108.9</v>
      </c>
      <c r="BU770" s="19">
        <v>108.2</v>
      </c>
      <c r="BV770" s="19">
        <v>106.4</v>
      </c>
      <c r="BW770" s="19">
        <v>106.4</v>
      </c>
      <c r="BX770" s="19">
        <v>108.7</v>
      </c>
      <c r="BY770" s="19">
        <v>106.3</v>
      </c>
      <c r="BZ770" s="19">
        <v>106.9</v>
      </c>
      <c r="CA770" s="19">
        <v>106.2</v>
      </c>
      <c r="CB770" s="19">
        <v>106.4</v>
      </c>
      <c r="CC770" s="19">
        <v>107.7</v>
      </c>
      <c r="CD770" s="19">
        <v>107.5</v>
      </c>
      <c r="CE770" s="19">
        <v>107.9</v>
      </c>
      <c r="CF770" s="19">
        <v>106.6</v>
      </c>
      <c r="CG770" s="19">
        <v>107.5</v>
      </c>
      <c r="CH770" s="19">
        <v>108.6</v>
      </c>
      <c r="CI770" s="19">
        <v>108.6</v>
      </c>
      <c r="CJ770" s="19">
        <v>109.6</v>
      </c>
      <c r="CK770" s="19">
        <v>108.4</v>
      </c>
      <c r="CL770" s="19">
        <v>108.2</v>
      </c>
      <c r="CM770" s="19">
        <v>108.3</v>
      </c>
      <c r="CN770" s="19">
        <v>108.3</v>
      </c>
      <c r="CO770" s="19">
        <v>108</v>
      </c>
      <c r="CP770" s="19">
        <v>107.6</v>
      </c>
      <c r="CQ770" s="19">
        <v>108.3</v>
      </c>
      <c r="CR770" s="19">
        <v>106.2</v>
      </c>
      <c r="CS770" s="19">
        <v>107.4</v>
      </c>
      <c r="CT770" s="19">
        <v>108.2</v>
      </c>
      <c r="CU770" s="19">
        <v>108.4</v>
      </c>
      <c r="CV770" s="19">
        <v>110</v>
      </c>
      <c r="CW770" s="19">
        <v>108.7</v>
      </c>
      <c r="CX770" s="19">
        <v>109.6</v>
      </c>
      <c r="CY770" s="19">
        <v>109.3</v>
      </c>
      <c r="CZ770" s="19">
        <v>111.6</v>
      </c>
      <c r="DA770" s="19">
        <v>110.1</v>
      </c>
      <c r="DB770" s="19">
        <v>109.9</v>
      </c>
      <c r="DC770" s="19">
        <v>110.8</v>
      </c>
      <c r="DD770" s="19">
        <v>112</v>
      </c>
      <c r="DE770" s="19">
        <v>114.2</v>
      </c>
      <c r="DF770" s="19">
        <v>114.8</v>
      </c>
      <c r="DG770" s="19">
        <v>113.9</v>
      </c>
      <c r="DH770" s="19">
        <v>115</v>
      </c>
      <c r="DI770" s="19">
        <v>116.2</v>
      </c>
      <c r="DJ770" s="19">
        <v>114.9</v>
      </c>
      <c r="DK770" s="19">
        <v>113.4</v>
      </c>
      <c r="DL770" s="19">
        <v>122.8</v>
      </c>
      <c r="DM770" s="19">
        <v>120.7</v>
      </c>
      <c r="DN770" s="19">
        <v>121.7</v>
      </c>
      <c r="DO770" s="19">
        <v>123.2</v>
      </c>
      <c r="DP770" s="19">
        <v>121.3</v>
      </c>
      <c r="DQ770" s="19">
        <v>125.3</v>
      </c>
      <c r="DR770" s="19">
        <v>123.3</v>
      </c>
      <c r="DS770" s="19">
        <v>124.9</v>
      </c>
      <c r="DT770" s="19">
        <v>125.8</v>
      </c>
      <c r="DU770" s="19">
        <v>127.5</v>
      </c>
      <c r="DV770" s="19">
        <v>126.3</v>
      </c>
      <c r="DW770" s="19">
        <v>124.4</v>
      </c>
    </row>
    <row r="771" spans="1:127">
      <c r="A771" s="17" t="s">
        <v>2135</v>
      </c>
      <c r="B771" s="17" t="s">
        <v>2136</v>
      </c>
      <c r="C771" s="18">
        <v>6.7849999999999994E-2</v>
      </c>
      <c r="D771" s="19">
        <v>107.7</v>
      </c>
      <c r="E771" s="19">
        <v>107.5</v>
      </c>
      <c r="F771" s="19">
        <v>107.6</v>
      </c>
      <c r="G771" s="19">
        <v>108.6</v>
      </c>
      <c r="H771" s="19">
        <v>108.6</v>
      </c>
      <c r="I771" s="19">
        <v>92.1</v>
      </c>
      <c r="J771" s="19">
        <v>107.1</v>
      </c>
      <c r="K771" s="19">
        <v>106.6</v>
      </c>
      <c r="L771" s="19">
        <v>106.8</v>
      </c>
      <c r="M771" s="19">
        <v>106.8</v>
      </c>
      <c r="N771" s="19">
        <v>106.8</v>
      </c>
      <c r="O771" s="19">
        <v>106.5</v>
      </c>
      <c r="P771" s="19">
        <v>113.1</v>
      </c>
      <c r="Q771" s="19">
        <v>105.8</v>
      </c>
      <c r="R771" s="19">
        <v>93.3</v>
      </c>
      <c r="S771" s="19">
        <v>93.2</v>
      </c>
      <c r="T771" s="19">
        <v>93.3</v>
      </c>
      <c r="U771" s="19">
        <v>93.3</v>
      </c>
      <c r="V771" s="19">
        <v>94.3</v>
      </c>
      <c r="W771" s="19">
        <v>94.3</v>
      </c>
      <c r="X771" s="19">
        <v>106</v>
      </c>
      <c r="Y771" s="19">
        <v>106</v>
      </c>
      <c r="Z771" s="19">
        <v>107.3</v>
      </c>
      <c r="AA771" s="19">
        <v>107.3</v>
      </c>
      <c r="AB771" s="19">
        <v>109.1</v>
      </c>
      <c r="AC771" s="19">
        <v>109.6</v>
      </c>
      <c r="AD771" s="19">
        <v>109.5</v>
      </c>
      <c r="AE771" s="19">
        <v>106.7</v>
      </c>
      <c r="AF771" s="19">
        <v>107.7</v>
      </c>
      <c r="AG771" s="19">
        <v>107.7</v>
      </c>
      <c r="AH771" s="19">
        <v>107.8</v>
      </c>
      <c r="AI771" s="19">
        <v>109.3</v>
      </c>
      <c r="AJ771" s="19">
        <v>109.1</v>
      </c>
      <c r="AK771" s="19">
        <v>104.4</v>
      </c>
      <c r="AL771" s="19">
        <v>102.8</v>
      </c>
      <c r="AM771" s="19">
        <v>103.6</v>
      </c>
      <c r="AN771" s="19">
        <v>103.8</v>
      </c>
      <c r="AO771" s="19">
        <v>105.1</v>
      </c>
      <c r="AP771" s="19">
        <v>104.9</v>
      </c>
      <c r="AQ771" s="19">
        <v>104.3</v>
      </c>
      <c r="AR771" s="19">
        <v>103.8</v>
      </c>
      <c r="AS771" s="19">
        <v>113.3</v>
      </c>
      <c r="AT771" s="19">
        <v>113.3</v>
      </c>
      <c r="AU771" s="19">
        <v>113.3</v>
      </c>
      <c r="AV771" s="19">
        <v>113.3</v>
      </c>
      <c r="AW771" s="19">
        <v>113.3</v>
      </c>
      <c r="AX771" s="19">
        <v>113.3</v>
      </c>
      <c r="AY771" s="19">
        <v>113.3</v>
      </c>
      <c r="AZ771" s="19">
        <v>113.3</v>
      </c>
      <c r="BA771" s="19">
        <v>113.3</v>
      </c>
      <c r="BB771" s="19">
        <v>113.3</v>
      </c>
      <c r="BC771" s="19">
        <v>113.3</v>
      </c>
      <c r="BD771" s="19">
        <v>113.3</v>
      </c>
      <c r="BE771" s="19">
        <v>113.3</v>
      </c>
      <c r="BF771" s="19">
        <v>113.3</v>
      </c>
      <c r="BG771" s="19">
        <v>95.2</v>
      </c>
      <c r="BH771" s="19">
        <v>95.2</v>
      </c>
      <c r="BI771" s="19">
        <v>95.2</v>
      </c>
      <c r="BJ771" s="19">
        <v>95.2</v>
      </c>
      <c r="BK771" s="19">
        <v>95.2</v>
      </c>
      <c r="BL771" s="19">
        <v>95.2</v>
      </c>
      <c r="BM771" s="19">
        <v>95.2</v>
      </c>
      <c r="BN771" s="19">
        <v>95.2</v>
      </c>
      <c r="BO771" s="19">
        <v>95.2</v>
      </c>
      <c r="BP771" s="19">
        <v>95.2</v>
      </c>
      <c r="BQ771" s="19">
        <v>95.2</v>
      </c>
      <c r="BR771" s="19">
        <v>87.2</v>
      </c>
      <c r="BS771" s="19">
        <v>87.2</v>
      </c>
      <c r="BT771" s="19">
        <v>87.2</v>
      </c>
      <c r="BU771" s="19">
        <v>87.2</v>
      </c>
      <c r="BV771" s="19">
        <v>87.2</v>
      </c>
      <c r="BW771" s="19">
        <v>87.2</v>
      </c>
      <c r="BX771" s="19">
        <v>87.2</v>
      </c>
      <c r="BY771" s="19">
        <v>87.2</v>
      </c>
      <c r="BZ771" s="19">
        <v>87.2</v>
      </c>
      <c r="CA771" s="19">
        <v>94.6</v>
      </c>
      <c r="CB771" s="19">
        <v>96.5</v>
      </c>
      <c r="CC771" s="19">
        <v>99.7</v>
      </c>
      <c r="CD771" s="19">
        <v>99.9</v>
      </c>
      <c r="CE771" s="19">
        <v>99.8</v>
      </c>
      <c r="CF771" s="19">
        <v>95.3</v>
      </c>
      <c r="CG771" s="19">
        <v>96.4</v>
      </c>
      <c r="CH771" s="19">
        <v>102.4</v>
      </c>
      <c r="CI771" s="19">
        <v>102.4</v>
      </c>
      <c r="CJ771" s="19">
        <v>100.6</v>
      </c>
      <c r="CK771" s="19">
        <v>100.6</v>
      </c>
      <c r="CL771" s="19">
        <v>89.1</v>
      </c>
      <c r="CM771" s="19">
        <v>88.7</v>
      </c>
      <c r="CN771" s="19">
        <v>88.9</v>
      </c>
      <c r="CO771" s="19">
        <v>87.1</v>
      </c>
      <c r="CP771" s="19">
        <v>87.4</v>
      </c>
      <c r="CQ771" s="19">
        <v>93.9</v>
      </c>
      <c r="CR771" s="19">
        <v>91.8</v>
      </c>
      <c r="CS771" s="19">
        <v>93.9</v>
      </c>
      <c r="CT771" s="19">
        <v>89.6</v>
      </c>
      <c r="CU771" s="19">
        <v>88.2</v>
      </c>
      <c r="CV771" s="19">
        <v>88.2</v>
      </c>
      <c r="CW771" s="19">
        <v>95</v>
      </c>
      <c r="CX771" s="19">
        <v>88.4</v>
      </c>
      <c r="CY771" s="19">
        <v>88.4</v>
      </c>
      <c r="CZ771" s="19">
        <v>88.4</v>
      </c>
      <c r="DA771" s="19">
        <v>88.4</v>
      </c>
      <c r="DB771" s="19">
        <v>88.8</v>
      </c>
      <c r="DC771" s="19">
        <v>88.7</v>
      </c>
      <c r="DD771" s="19">
        <v>88.8</v>
      </c>
      <c r="DE771" s="19">
        <v>88.8</v>
      </c>
      <c r="DF771" s="19">
        <v>88.3</v>
      </c>
      <c r="DG771" s="19">
        <v>88.9</v>
      </c>
      <c r="DH771" s="19">
        <v>88.4</v>
      </c>
      <c r="DI771" s="19">
        <v>88.3</v>
      </c>
      <c r="DJ771" s="19">
        <v>88.2</v>
      </c>
      <c r="DK771" s="19">
        <v>88.1</v>
      </c>
      <c r="DL771" s="19">
        <v>87.9</v>
      </c>
      <c r="DM771" s="19">
        <v>87.9</v>
      </c>
      <c r="DN771" s="19">
        <v>88.1</v>
      </c>
      <c r="DO771" s="19">
        <v>88.5</v>
      </c>
      <c r="DP771" s="19">
        <v>88.8</v>
      </c>
      <c r="DQ771" s="19">
        <v>89.2</v>
      </c>
      <c r="DR771" s="19">
        <v>89.2</v>
      </c>
      <c r="DS771" s="19">
        <v>90.7</v>
      </c>
      <c r="DT771" s="19">
        <v>90.5</v>
      </c>
      <c r="DU771" s="19">
        <v>90.6</v>
      </c>
      <c r="DV771" s="19">
        <v>91.4</v>
      </c>
      <c r="DW771" s="19">
        <v>91.4</v>
      </c>
    </row>
    <row r="772" spans="1:127">
      <c r="A772" s="17" t="s">
        <v>2137</v>
      </c>
      <c r="B772" s="17" t="s">
        <v>2138</v>
      </c>
      <c r="C772" s="18">
        <v>9.9500000000000005E-3</v>
      </c>
      <c r="D772" s="19">
        <v>101.5</v>
      </c>
      <c r="E772" s="19">
        <v>99.5</v>
      </c>
      <c r="F772" s="19">
        <v>96.3</v>
      </c>
      <c r="G772" s="19">
        <v>96.7</v>
      </c>
      <c r="H772" s="19">
        <v>97.7</v>
      </c>
      <c r="I772" s="19">
        <v>97.9</v>
      </c>
      <c r="J772" s="19">
        <v>103.6</v>
      </c>
      <c r="K772" s="19">
        <v>99.2</v>
      </c>
      <c r="L772" s="19">
        <v>102.2</v>
      </c>
      <c r="M772" s="19">
        <v>102.6</v>
      </c>
      <c r="N772" s="19">
        <v>102.5</v>
      </c>
      <c r="O772" s="19">
        <v>101.7</v>
      </c>
      <c r="P772" s="19">
        <v>102.1</v>
      </c>
      <c r="Q772" s="19">
        <v>100</v>
      </c>
      <c r="R772" s="19">
        <v>102.7</v>
      </c>
      <c r="S772" s="19">
        <v>97.6</v>
      </c>
      <c r="T772" s="19">
        <v>101.8</v>
      </c>
      <c r="U772" s="19">
        <v>102.8</v>
      </c>
      <c r="V772" s="19">
        <v>99.8</v>
      </c>
      <c r="W772" s="19">
        <v>105.6</v>
      </c>
      <c r="X772" s="19">
        <v>103.1</v>
      </c>
      <c r="Y772" s="19">
        <v>105.4</v>
      </c>
      <c r="Z772" s="19">
        <v>107.4</v>
      </c>
      <c r="AA772" s="19">
        <v>114.7</v>
      </c>
      <c r="AB772" s="19">
        <v>106.8</v>
      </c>
      <c r="AC772" s="19">
        <v>104</v>
      </c>
      <c r="AD772" s="19">
        <v>104.9</v>
      </c>
      <c r="AE772" s="19">
        <v>104.4</v>
      </c>
      <c r="AF772" s="19">
        <v>106.4</v>
      </c>
      <c r="AG772" s="19">
        <v>102.7</v>
      </c>
      <c r="AH772" s="19">
        <v>104.4</v>
      </c>
      <c r="AI772" s="19">
        <v>106.5</v>
      </c>
      <c r="AJ772" s="19">
        <v>97.8</v>
      </c>
      <c r="AK772" s="19">
        <v>106.6</v>
      </c>
      <c r="AL772" s="19">
        <v>106.3</v>
      </c>
      <c r="AM772" s="19">
        <v>107.1</v>
      </c>
      <c r="AN772" s="19">
        <v>108.6</v>
      </c>
      <c r="AO772" s="19">
        <v>108.4</v>
      </c>
      <c r="AP772" s="19">
        <v>111.8</v>
      </c>
      <c r="AQ772" s="19">
        <v>100.4</v>
      </c>
      <c r="AR772" s="19">
        <v>109.2</v>
      </c>
      <c r="AS772" s="19">
        <v>110.8</v>
      </c>
      <c r="AT772" s="19">
        <v>107.9</v>
      </c>
      <c r="AU772" s="19">
        <v>107.7</v>
      </c>
      <c r="AV772" s="19">
        <v>107.7</v>
      </c>
      <c r="AW772" s="19">
        <v>104.9</v>
      </c>
      <c r="AX772" s="19">
        <v>104.9</v>
      </c>
      <c r="AY772" s="19">
        <v>104.9</v>
      </c>
      <c r="AZ772" s="19">
        <v>107.8</v>
      </c>
      <c r="BA772" s="19">
        <v>107.7</v>
      </c>
      <c r="BB772" s="19">
        <v>107.6</v>
      </c>
      <c r="BC772" s="19">
        <v>107.6</v>
      </c>
      <c r="BD772" s="19">
        <v>107.6</v>
      </c>
      <c r="BE772" s="19">
        <v>107.6</v>
      </c>
      <c r="BF772" s="19">
        <v>107.6</v>
      </c>
      <c r="BG772" s="19">
        <v>107.6</v>
      </c>
      <c r="BH772" s="19">
        <v>105.4</v>
      </c>
      <c r="BI772" s="19">
        <v>105.4</v>
      </c>
      <c r="BJ772" s="19">
        <v>107.9</v>
      </c>
      <c r="BK772" s="19">
        <v>107.9</v>
      </c>
      <c r="BL772" s="19">
        <v>107.9</v>
      </c>
      <c r="BM772" s="19">
        <v>107.9</v>
      </c>
      <c r="BN772" s="19">
        <v>109.8</v>
      </c>
      <c r="BO772" s="19">
        <v>109.8</v>
      </c>
      <c r="BP772" s="19">
        <v>109.8</v>
      </c>
      <c r="BQ772" s="19">
        <v>109.8</v>
      </c>
      <c r="BR772" s="19">
        <v>109.8</v>
      </c>
      <c r="BS772" s="19">
        <v>109.8</v>
      </c>
      <c r="BT772" s="19">
        <v>111.2</v>
      </c>
      <c r="BU772" s="19">
        <v>113.5</v>
      </c>
      <c r="BV772" s="19">
        <v>113.9</v>
      </c>
      <c r="BW772" s="19">
        <v>114.3</v>
      </c>
      <c r="BX772" s="19">
        <v>114.3</v>
      </c>
      <c r="BY772" s="19">
        <v>114.3</v>
      </c>
      <c r="BZ772" s="19">
        <v>117.6</v>
      </c>
      <c r="CA772" s="19">
        <v>117.6</v>
      </c>
      <c r="CB772" s="19">
        <v>117.6</v>
      </c>
      <c r="CC772" s="19">
        <v>117.6</v>
      </c>
      <c r="CD772" s="19">
        <v>117.6</v>
      </c>
      <c r="CE772" s="19">
        <v>117.6</v>
      </c>
      <c r="CF772" s="19">
        <v>117.6</v>
      </c>
      <c r="CG772" s="19">
        <v>117.6</v>
      </c>
      <c r="CH772" s="19">
        <v>117.6</v>
      </c>
      <c r="CI772" s="19">
        <v>117.6</v>
      </c>
      <c r="CJ772" s="19">
        <v>117.6</v>
      </c>
      <c r="CK772" s="19">
        <v>115.3</v>
      </c>
      <c r="CL772" s="19">
        <v>115.3</v>
      </c>
      <c r="CM772" s="19">
        <v>115.3</v>
      </c>
      <c r="CN772" s="19">
        <v>115.3</v>
      </c>
      <c r="CO772" s="19">
        <v>115.3</v>
      </c>
      <c r="CP772" s="19">
        <v>115.3</v>
      </c>
      <c r="CQ772" s="19">
        <v>115.3</v>
      </c>
      <c r="CR772" s="19">
        <v>115.3</v>
      </c>
      <c r="CS772" s="19">
        <v>115.3</v>
      </c>
      <c r="CT772" s="19">
        <v>115.3</v>
      </c>
      <c r="CU772" s="19">
        <v>115.3</v>
      </c>
      <c r="CV772" s="19">
        <v>115.3</v>
      </c>
      <c r="CW772" s="19">
        <v>115.3</v>
      </c>
      <c r="CX772" s="19">
        <v>115.3</v>
      </c>
      <c r="CY772" s="19">
        <v>115.3</v>
      </c>
      <c r="CZ772" s="19">
        <v>119</v>
      </c>
      <c r="DA772" s="19">
        <v>119</v>
      </c>
      <c r="DB772" s="19">
        <v>119</v>
      </c>
      <c r="DC772" s="19">
        <v>119</v>
      </c>
      <c r="DD772" s="19">
        <v>119</v>
      </c>
      <c r="DE772" s="19">
        <v>122.8</v>
      </c>
      <c r="DF772" s="19">
        <v>122.8</v>
      </c>
      <c r="DG772" s="19">
        <v>122.8</v>
      </c>
      <c r="DH772" s="19">
        <v>122.8</v>
      </c>
      <c r="DI772" s="19">
        <v>122.8</v>
      </c>
      <c r="DJ772" s="19">
        <v>122.8</v>
      </c>
      <c r="DK772" s="19">
        <v>122.9</v>
      </c>
      <c r="DL772" s="19">
        <v>122.9</v>
      </c>
      <c r="DM772" s="19">
        <v>122.9</v>
      </c>
      <c r="DN772" s="19">
        <v>122.9</v>
      </c>
      <c r="DO772" s="19">
        <v>123</v>
      </c>
      <c r="DP772" s="19">
        <v>123</v>
      </c>
      <c r="DQ772" s="19">
        <v>123</v>
      </c>
      <c r="DR772" s="19">
        <v>123</v>
      </c>
      <c r="DS772" s="19">
        <v>123</v>
      </c>
      <c r="DT772" s="19">
        <v>123</v>
      </c>
      <c r="DU772" s="19">
        <v>123</v>
      </c>
      <c r="DV772" s="19">
        <v>123</v>
      </c>
      <c r="DW772" s="19">
        <v>123</v>
      </c>
    </row>
    <row r="773" spans="1:127">
      <c r="A773" s="17" t="s">
        <v>2139</v>
      </c>
      <c r="B773" s="17" t="s">
        <v>2140</v>
      </c>
      <c r="C773" s="18">
        <v>3.79E-3</v>
      </c>
      <c r="D773" s="19">
        <v>103.2</v>
      </c>
      <c r="E773" s="19">
        <v>103.2</v>
      </c>
      <c r="F773" s="19">
        <v>103.2</v>
      </c>
      <c r="G773" s="19">
        <v>103.2</v>
      </c>
      <c r="H773" s="19">
        <v>103.2</v>
      </c>
      <c r="I773" s="19">
        <v>103.2</v>
      </c>
      <c r="J773" s="19">
        <v>103.2</v>
      </c>
      <c r="K773" s="19">
        <v>103.2</v>
      </c>
      <c r="L773" s="19">
        <v>103.2</v>
      </c>
      <c r="M773" s="19">
        <v>103.2</v>
      </c>
      <c r="N773" s="19">
        <v>103.2</v>
      </c>
      <c r="O773" s="19">
        <v>103.2</v>
      </c>
      <c r="P773" s="19">
        <v>111.5</v>
      </c>
      <c r="Q773" s="19">
        <v>111.5</v>
      </c>
      <c r="R773" s="19">
        <v>114.6</v>
      </c>
      <c r="S773" s="19">
        <v>114.6</v>
      </c>
      <c r="T773" s="19">
        <v>114.6</v>
      </c>
      <c r="U773" s="19">
        <v>114.6</v>
      </c>
      <c r="V773" s="19">
        <v>114.6</v>
      </c>
      <c r="W773" s="19">
        <v>114.6</v>
      </c>
      <c r="X773" s="19">
        <v>114.6</v>
      </c>
      <c r="Y773" s="19">
        <v>114.6</v>
      </c>
      <c r="Z773" s="19">
        <v>125.6</v>
      </c>
      <c r="AA773" s="19">
        <v>125.6</v>
      </c>
      <c r="AB773" s="19">
        <v>125.8</v>
      </c>
      <c r="AC773" s="19">
        <v>120.7</v>
      </c>
      <c r="AD773" s="19">
        <v>120.7</v>
      </c>
      <c r="AE773" s="19">
        <v>123.7</v>
      </c>
      <c r="AF773" s="19">
        <v>123.7</v>
      </c>
      <c r="AG773" s="19">
        <v>123.7</v>
      </c>
      <c r="AH773" s="19">
        <v>125.2</v>
      </c>
      <c r="AI773" s="19">
        <v>125.2</v>
      </c>
      <c r="AJ773" s="19">
        <v>125.2</v>
      </c>
      <c r="AK773" s="19">
        <v>124.4</v>
      </c>
      <c r="AL773" s="19">
        <v>124.4</v>
      </c>
      <c r="AM773" s="19">
        <v>124.4</v>
      </c>
      <c r="AN773" s="19">
        <v>125.5</v>
      </c>
      <c r="AO773" s="19">
        <v>128.6</v>
      </c>
      <c r="AP773" s="19">
        <v>128.6</v>
      </c>
      <c r="AQ773" s="19">
        <v>125.3</v>
      </c>
      <c r="AR773" s="19">
        <v>125.3</v>
      </c>
      <c r="AS773" s="19">
        <v>125.3</v>
      </c>
      <c r="AT773" s="19">
        <v>125.3</v>
      </c>
      <c r="AU773" s="19">
        <v>125.3</v>
      </c>
      <c r="AV773" s="19">
        <v>125.3</v>
      </c>
      <c r="AW773" s="19">
        <v>131.9</v>
      </c>
      <c r="AX773" s="19">
        <v>131.9</v>
      </c>
      <c r="AY773" s="19">
        <v>131.9</v>
      </c>
      <c r="AZ773" s="19">
        <v>131.9</v>
      </c>
      <c r="BA773" s="19">
        <v>131.9</v>
      </c>
      <c r="BB773" s="19">
        <v>135.5</v>
      </c>
      <c r="BC773" s="19">
        <v>135.5</v>
      </c>
      <c r="BD773" s="19">
        <v>135.5</v>
      </c>
      <c r="BE773" s="19">
        <v>135.5</v>
      </c>
      <c r="BF773" s="19">
        <v>135.5</v>
      </c>
      <c r="BG773" s="19">
        <v>135.5</v>
      </c>
      <c r="BH773" s="19">
        <v>135.5</v>
      </c>
      <c r="BI773" s="19">
        <v>131.9</v>
      </c>
      <c r="BJ773" s="19">
        <v>145.6</v>
      </c>
      <c r="BK773" s="19">
        <v>145.4</v>
      </c>
      <c r="BL773" s="19">
        <v>135.30000000000001</v>
      </c>
      <c r="BM773" s="19">
        <v>131.80000000000001</v>
      </c>
      <c r="BN773" s="19">
        <v>131.80000000000001</v>
      </c>
      <c r="BO773" s="19">
        <v>131.80000000000001</v>
      </c>
      <c r="BP773" s="19">
        <v>131.69999999999999</v>
      </c>
      <c r="BQ773" s="19">
        <v>131.9</v>
      </c>
      <c r="BR773" s="19">
        <v>131.9</v>
      </c>
      <c r="BS773" s="19">
        <v>131.9</v>
      </c>
      <c r="BT773" s="19">
        <v>131.9</v>
      </c>
      <c r="BU773" s="19">
        <v>136.1</v>
      </c>
      <c r="BV773" s="19">
        <v>138.9</v>
      </c>
      <c r="BW773" s="19">
        <v>138.9</v>
      </c>
      <c r="BX773" s="19">
        <v>138.9</v>
      </c>
      <c r="BY773" s="19">
        <v>138.9</v>
      </c>
      <c r="BZ773" s="19">
        <v>138.9</v>
      </c>
      <c r="CA773" s="19">
        <v>138.9</v>
      </c>
      <c r="CB773" s="19">
        <v>138.9</v>
      </c>
      <c r="CC773" s="19">
        <v>138.9</v>
      </c>
      <c r="CD773" s="19">
        <v>138.9</v>
      </c>
      <c r="CE773" s="19">
        <v>138.9</v>
      </c>
      <c r="CF773" s="19">
        <v>138.9</v>
      </c>
      <c r="CG773" s="19">
        <v>138.9</v>
      </c>
      <c r="CH773" s="19">
        <v>138.9</v>
      </c>
      <c r="CI773" s="19">
        <v>140.1</v>
      </c>
      <c r="CJ773" s="19">
        <v>140.1</v>
      </c>
      <c r="CK773" s="19">
        <v>140.6</v>
      </c>
      <c r="CL773" s="19">
        <v>140.6</v>
      </c>
      <c r="CM773" s="19">
        <v>140.6</v>
      </c>
      <c r="CN773" s="19">
        <v>140.6</v>
      </c>
      <c r="CO773" s="19">
        <v>139.4</v>
      </c>
      <c r="CP773" s="19">
        <v>140.6</v>
      </c>
      <c r="CQ773" s="19">
        <v>140.6</v>
      </c>
      <c r="CR773" s="19">
        <v>140.6</v>
      </c>
      <c r="CS773" s="19">
        <v>140.6</v>
      </c>
      <c r="CT773" s="19">
        <v>140.6</v>
      </c>
      <c r="CU773" s="19">
        <v>141.30000000000001</v>
      </c>
      <c r="CV773" s="19">
        <v>140.6</v>
      </c>
      <c r="CW773" s="19">
        <v>140.6</v>
      </c>
      <c r="CX773" s="19">
        <v>140.6</v>
      </c>
      <c r="CY773" s="19">
        <v>140.6</v>
      </c>
      <c r="CZ773" s="19">
        <v>140.6</v>
      </c>
      <c r="DA773" s="19">
        <v>140.6</v>
      </c>
      <c r="DB773" s="19">
        <v>141.30000000000001</v>
      </c>
      <c r="DC773" s="19">
        <v>141.30000000000001</v>
      </c>
      <c r="DD773" s="19">
        <v>141.30000000000001</v>
      </c>
      <c r="DE773" s="19">
        <v>141.30000000000001</v>
      </c>
      <c r="DF773" s="19">
        <v>141.30000000000001</v>
      </c>
      <c r="DG773" s="19">
        <v>141.30000000000001</v>
      </c>
      <c r="DH773" s="19">
        <v>141.30000000000001</v>
      </c>
      <c r="DI773" s="19">
        <v>140.6</v>
      </c>
      <c r="DJ773" s="19">
        <v>140.6</v>
      </c>
      <c r="DK773" s="19">
        <v>140.6</v>
      </c>
      <c r="DL773" s="19">
        <v>140.6</v>
      </c>
      <c r="DM773" s="19">
        <v>140.6</v>
      </c>
      <c r="DN773" s="19">
        <v>140.6</v>
      </c>
      <c r="DO773" s="19">
        <v>141.30000000000001</v>
      </c>
      <c r="DP773" s="19">
        <v>141.30000000000001</v>
      </c>
      <c r="DQ773" s="19">
        <v>141.30000000000001</v>
      </c>
      <c r="DR773" s="19">
        <v>141.30000000000001</v>
      </c>
      <c r="DS773" s="19">
        <v>141.30000000000001</v>
      </c>
      <c r="DT773" s="19">
        <v>141.30000000000001</v>
      </c>
      <c r="DU773" s="19">
        <v>141.30000000000001</v>
      </c>
      <c r="DV773" s="19">
        <v>140.6</v>
      </c>
      <c r="DW773" s="19">
        <v>140.6</v>
      </c>
    </row>
    <row r="774" spans="1:127">
      <c r="A774" s="17" t="s">
        <v>2141</v>
      </c>
      <c r="B774" s="17" t="s">
        <v>2142</v>
      </c>
      <c r="C774" s="18">
        <v>2.4539999999999999E-2</v>
      </c>
      <c r="D774" s="19">
        <v>104.9</v>
      </c>
      <c r="E774" s="19">
        <v>104.6</v>
      </c>
      <c r="F774" s="19">
        <v>105.3</v>
      </c>
      <c r="G774" s="19">
        <v>107.7</v>
      </c>
      <c r="H774" s="19">
        <v>110.5</v>
      </c>
      <c r="I774" s="19">
        <v>110.5</v>
      </c>
      <c r="J774" s="19">
        <v>107.8</v>
      </c>
      <c r="K774" s="19">
        <v>108.4</v>
      </c>
      <c r="L774" s="19">
        <v>108.1</v>
      </c>
      <c r="M774" s="19">
        <v>107.7</v>
      </c>
      <c r="N774" s="19">
        <v>109.1</v>
      </c>
      <c r="O774" s="19">
        <v>108.2</v>
      </c>
      <c r="P774" s="19">
        <v>111.2</v>
      </c>
      <c r="Q774" s="19">
        <v>113.2</v>
      </c>
      <c r="R774" s="19">
        <v>112.9</v>
      </c>
      <c r="S774" s="19">
        <v>113.3</v>
      </c>
      <c r="T774" s="19">
        <v>112.3</v>
      </c>
      <c r="U774" s="19">
        <v>113.2</v>
      </c>
      <c r="V774" s="19">
        <v>105.7</v>
      </c>
      <c r="W774" s="19">
        <v>97.8</v>
      </c>
      <c r="X774" s="19">
        <v>98.9</v>
      </c>
      <c r="Y774" s="19">
        <v>100.2</v>
      </c>
      <c r="Z774" s="19">
        <v>97.3</v>
      </c>
      <c r="AA774" s="19">
        <v>98.4</v>
      </c>
      <c r="AB774" s="19">
        <v>97.7</v>
      </c>
      <c r="AC774" s="19">
        <v>98.7</v>
      </c>
      <c r="AD774" s="19">
        <v>97.7</v>
      </c>
      <c r="AE774" s="19">
        <v>97.7</v>
      </c>
      <c r="AF774" s="19">
        <v>98</v>
      </c>
      <c r="AG774" s="19">
        <v>99.2</v>
      </c>
      <c r="AH774" s="19">
        <v>100.1</v>
      </c>
      <c r="AI774" s="19">
        <v>100.2</v>
      </c>
      <c r="AJ774" s="19">
        <v>100.2</v>
      </c>
      <c r="AK774" s="19">
        <v>99.7</v>
      </c>
      <c r="AL774" s="19">
        <v>98.5</v>
      </c>
      <c r="AM774" s="19">
        <v>99.6</v>
      </c>
      <c r="AN774" s="19">
        <v>100.1</v>
      </c>
      <c r="AO774" s="19">
        <v>98.8</v>
      </c>
      <c r="AP774" s="19">
        <v>98</v>
      </c>
      <c r="AQ774" s="19">
        <v>99.5</v>
      </c>
      <c r="AR774" s="19">
        <v>98.6</v>
      </c>
      <c r="AS774" s="19">
        <v>100.6</v>
      </c>
      <c r="AT774" s="19">
        <v>100.8</v>
      </c>
      <c r="AU774" s="19">
        <v>101.1</v>
      </c>
      <c r="AV774" s="19">
        <v>101.8</v>
      </c>
      <c r="AW774" s="19">
        <v>100.8</v>
      </c>
      <c r="AX774" s="19">
        <v>100.1</v>
      </c>
      <c r="AY774" s="19">
        <v>102.7</v>
      </c>
      <c r="AZ774" s="19">
        <v>100.3</v>
      </c>
      <c r="BA774" s="19">
        <v>101.6</v>
      </c>
      <c r="BB774" s="19">
        <v>101.5</v>
      </c>
      <c r="BC774" s="19">
        <v>101.8</v>
      </c>
      <c r="BD774" s="19">
        <v>103.2</v>
      </c>
      <c r="BE774" s="19">
        <v>100.7</v>
      </c>
      <c r="BF774" s="19">
        <v>100.6</v>
      </c>
      <c r="BG774" s="19">
        <v>100.3</v>
      </c>
      <c r="BH774" s="19">
        <v>100</v>
      </c>
      <c r="BI774" s="19">
        <v>99.4</v>
      </c>
      <c r="BJ774" s="19">
        <v>99.4</v>
      </c>
      <c r="BK774" s="19">
        <v>98.8</v>
      </c>
      <c r="BL774" s="19">
        <v>98.9</v>
      </c>
      <c r="BM774" s="19">
        <v>98.2</v>
      </c>
      <c r="BN774" s="19">
        <v>98.7</v>
      </c>
      <c r="BO774" s="19">
        <v>99.6</v>
      </c>
      <c r="BP774" s="19">
        <v>99.9</v>
      </c>
      <c r="BQ774" s="19">
        <v>100.3</v>
      </c>
      <c r="BR774" s="19">
        <v>100.1</v>
      </c>
      <c r="BS774" s="19">
        <v>99.6</v>
      </c>
      <c r="BT774" s="19">
        <v>99.6</v>
      </c>
      <c r="BU774" s="19">
        <v>100.1</v>
      </c>
      <c r="BV774" s="19">
        <v>101.3</v>
      </c>
      <c r="BW774" s="19">
        <v>103.1</v>
      </c>
      <c r="BX774" s="19">
        <v>103.5</v>
      </c>
      <c r="BY774" s="19">
        <v>101.3</v>
      </c>
      <c r="BZ774" s="19">
        <v>102.4</v>
      </c>
      <c r="CA774" s="19">
        <v>101</v>
      </c>
      <c r="CB774" s="19">
        <v>103.6</v>
      </c>
      <c r="CC774" s="19">
        <v>104.1</v>
      </c>
      <c r="CD774" s="19">
        <v>101.8</v>
      </c>
      <c r="CE774" s="19">
        <v>101</v>
      </c>
      <c r="CF774" s="19">
        <v>102.3</v>
      </c>
      <c r="CG774" s="19">
        <v>101.6</v>
      </c>
      <c r="CH774" s="19">
        <v>102.3</v>
      </c>
      <c r="CI774" s="19">
        <v>103.6</v>
      </c>
      <c r="CJ774" s="19">
        <v>102.9</v>
      </c>
      <c r="CK774" s="19">
        <v>103.1</v>
      </c>
      <c r="CL774" s="19">
        <v>103</v>
      </c>
      <c r="CM774" s="19">
        <v>103.3</v>
      </c>
      <c r="CN774" s="19">
        <v>102.8</v>
      </c>
      <c r="CO774" s="19">
        <v>103.4</v>
      </c>
      <c r="CP774" s="19">
        <v>103.5</v>
      </c>
      <c r="CQ774" s="19">
        <v>102.6</v>
      </c>
      <c r="CR774" s="19">
        <v>104.3</v>
      </c>
      <c r="CS774" s="19">
        <v>103.9</v>
      </c>
      <c r="CT774" s="19">
        <v>103.7</v>
      </c>
      <c r="CU774" s="19">
        <v>104.2</v>
      </c>
      <c r="CV774" s="19">
        <v>104</v>
      </c>
      <c r="CW774" s="19">
        <v>105.5</v>
      </c>
      <c r="CX774" s="19">
        <v>104.4</v>
      </c>
      <c r="CY774" s="19">
        <v>104.5</v>
      </c>
      <c r="CZ774" s="19">
        <v>104.7</v>
      </c>
      <c r="DA774" s="19">
        <v>104.4</v>
      </c>
      <c r="DB774" s="19">
        <v>103.9</v>
      </c>
      <c r="DC774" s="19">
        <v>105.7</v>
      </c>
      <c r="DD774" s="19">
        <v>106.2</v>
      </c>
      <c r="DE774" s="19">
        <v>106.6</v>
      </c>
      <c r="DF774" s="19">
        <v>106.8</v>
      </c>
      <c r="DG774" s="19">
        <v>106.3</v>
      </c>
      <c r="DH774" s="19">
        <v>107.2</v>
      </c>
      <c r="DI774" s="19">
        <v>106.8</v>
      </c>
      <c r="DJ774" s="19">
        <v>108</v>
      </c>
      <c r="DK774" s="19">
        <v>107.9</v>
      </c>
      <c r="DL774" s="19">
        <v>111.6</v>
      </c>
      <c r="DM774" s="19">
        <v>108.3</v>
      </c>
      <c r="DN774" s="19">
        <v>108.3</v>
      </c>
      <c r="DO774" s="19">
        <v>109.6</v>
      </c>
      <c r="DP774" s="19">
        <v>110.2</v>
      </c>
      <c r="DQ774" s="19">
        <v>110.2</v>
      </c>
      <c r="DR774" s="19">
        <v>110.7</v>
      </c>
      <c r="DS774" s="19">
        <v>112.1</v>
      </c>
      <c r="DT774" s="19">
        <v>113.2</v>
      </c>
      <c r="DU774" s="19">
        <v>113</v>
      </c>
      <c r="DV774" s="19">
        <v>113.9</v>
      </c>
      <c r="DW774" s="19">
        <v>112.8</v>
      </c>
    </row>
    <row r="775" spans="1:127">
      <c r="A775" s="17" t="s">
        <v>2143</v>
      </c>
      <c r="B775" s="17" t="s">
        <v>2144</v>
      </c>
      <c r="C775" s="18">
        <v>2.16E-3</v>
      </c>
      <c r="D775" s="19">
        <v>103.6</v>
      </c>
      <c r="E775" s="19">
        <v>103.7</v>
      </c>
      <c r="F775" s="19">
        <v>106.5</v>
      </c>
      <c r="G775" s="19">
        <v>106.5</v>
      </c>
      <c r="H775" s="19">
        <v>106.5</v>
      </c>
      <c r="I775" s="19">
        <v>106.3</v>
      </c>
      <c r="J775" s="19">
        <v>106.3</v>
      </c>
      <c r="K775" s="19">
        <v>106.4</v>
      </c>
      <c r="L775" s="19">
        <v>106.4</v>
      </c>
      <c r="M775" s="19">
        <v>103</v>
      </c>
      <c r="N775" s="19">
        <v>103</v>
      </c>
      <c r="O775" s="19">
        <v>103</v>
      </c>
      <c r="P775" s="19">
        <v>103.5</v>
      </c>
      <c r="Q775" s="19">
        <v>103.5</v>
      </c>
      <c r="R775" s="19">
        <v>103.5</v>
      </c>
      <c r="S775" s="19">
        <v>103.5</v>
      </c>
      <c r="T775" s="19">
        <v>103.1</v>
      </c>
      <c r="U775" s="19">
        <v>103.1</v>
      </c>
      <c r="V775" s="19">
        <v>103.1</v>
      </c>
      <c r="W775" s="19">
        <v>103.4</v>
      </c>
      <c r="X775" s="19">
        <v>103.4</v>
      </c>
      <c r="Y775" s="19">
        <v>105.5</v>
      </c>
      <c r="Z775" s="19">
        <v>105.5</v>
      </c>
      <c r="AA775" s="19">
        <v>106.1</v>
      </c>
      <c r="AB775" s="19">
        <v>105.9</v>
      </c>
      <c r="AC775" s="19">
        <v>105.9</v>
      </c>
      <c r="AD775" s="19">
        <v>105.9</v>
      </c>
      <c r="AE775" s="19">
        <v>105.9</v>
      </c>
      <c r="AF775" s="19">
        <v>105.9</v>
      </c>
      <c r="AG775" s="19">
        <v>105.9</v>
      </c>
      <c r="AH775" s="19">
        <v>105.9</v>
      </c>
      <c r="AI775" s="19">
        <v>105.9</v>
      </c>
      <c r="AJ775" s="19">
        <v>105.9</v>
      </c>
      <c r="AK775" s="19">
        <v>106.8</v>
      </c>
      <c r="AL775" s="19">
        <v>106.8</v>
      </c>
      <c r="AM775" s="19">
        <v>106.8</v>
      </c>
      <c r="AN775" s="19">
        <v>106.9</v>
      </c>
      <c r="AO775" s="19">
        <v>106.9</v>
      </c>
      <c r="AP775" s="19">
        <v>106.9</v>
      </c>
      <c r="AQ775" s="19">
        <v>106.9</v>
      </c>
      <c r="AR775" s="19">
        <v>106.9</v>
      </c>
      <c r="AS775" s="19">
        <v>106.9</v>
      </c>
      <c r="AT775" s="19">
        <v>106.9</v>
      </c>
      <c r="AU775" s="19">
        <v>106.9</v>
      </c>
      <c r="AV775" s="19">
        <v>108.8</v>
      </c>
      <c r="AW775" s="19">
        <v>105.8</v>
      </c>
      <c r="AX775" s="19">
        <v>105.8</v>
      </c>
      <c r="AY775" s="19">
        <v>105.8</v>
      </c>
      <c r="AZ775" s="19">
        <v>105.8</v>
      </c>
      <c r="BA775" s="19">
        <v>105.8</v>
      </c>
      <c r="BB775" s="19">
        <v>106.4</v>
      </c>
      <c r="BC775" s="19">
        <v>106.4</v>
      </c>
      <c r="BD775" s="19">
        <v>107</v>
      </c>
      <c r="BE775" s="19">
        <v>105.1</v>
      </c>
      <c r="BF775" s="19">
        <v>105.1</v>
      </c>
      <c r="BG775" s="19">
        <v>105.1</v>
      </c>
      <c r="BH775" s="19">
        <v>105.1</v>
      </c>
      <c r="BI775" s="19">
        <v>103.9</v>
      </c>
      <c r="BJ775" s="19">
        <v>103.9</v>
      </c>
      <c r="BK775" s="19">
        <v>103.2</v>
      </c>
      <c r="BL775" s="19">
        <v>103.2</v>
      </c>
      <c r="BM775" s="19">
        <v>103.2</v>
      </c>
      <c r="BN775" s="19">
        <v>103.2</v>
      </c>
      <c r="BO775" s="19">
        <v>103.2</v>
      </c>
      <c r="BP775" s="19">
        <v>107.4</v>
      </c>
      <c r="BQ775" s="19">
        <v>107.4</v>
      </c>
      <c r="BR775" s="19">
        <v>107.4</v>
      </c>
      <c r="BS775" s="19">
        <v>107.4</v>
      </c>
      <c r="BT775" s="19">
        <v>107.4</v>
      </c>
      <c r="BU775" s="19">
        <v>108.3</v>
      </c>
      <c r="BV775" s="19">
        <v>108.3</v>
      </c>
      <c r="BW775" s="19">
        <v>109</v>
      </c>
      <c r="BX775" s="19">
        <v>109</v>
      </c>
      <c r="BY775" s="19">
        <v>109</v>
      </c>
      <c r="BZ775" s="19">
        <v>109</v>
      </c>
      <c r="CA775" s="19">
        <v>109</v>
      </c>
      <c r="CB775" s="19">
        <v>109</v>
      </c>
      <c r="CC775" s="19">
        <v>109</v>
      </c>
      <c r="CD775" s="19">
        <v>109</v>
      </c>
      <c r="CE775" s="19">
        <v>109</v>
      </c>
      <c r="CF775" s="19">
        <v>109.4</v>
      </c>
      <c r="CG775" s="19">
        <v>109.4</v>
      </c>
      <c r="CH775" s="19">
        <v>109.4</v>
      </c>
      <c r="CI775" s="19">
        <v>109.4</v>
      </c>
      <c r="CJ775" s="19">
        <v>109.4</v>
      </c>
      <c r="CK775" s="19">
        <v>109.4</v>
      </c>
      <c r="CL775" s="19">
        <v>109.4</v>
      </c>
      <c r="CM775" s="19">
        <v>109.7</v>
      </c>
      <c r="CN775" s="19">
        <v>109.7</v>
      </c>
      <c r="CO775" s="19">
        <v>109.7</v>
      </c>
      <c r="CP775" s="19">
        <v>109.7</v>
      </c>
      <c r="CQ775" s="19">
        <v>109.7</v>
      </c>
      <c r="CR775" s="19">
        <v>109.7</v>
      </c>
      <c r="CS775" s="19">
        <v>109.7</v>
      </c>
      <c r="CT775" s="19">
        <v>109.7</v>
      </c>
      <c r="CU775" s="19">
        <v>109.7</v>
      </c>
      <c r="CV775" s="19">
        <v>109.7</v>
      </c>
      <c r="CW775" s="19">
        <v>109.7</v>
      </c>
      <c r="CX775" s="19">
        <v>109.7</v>
      </c>
      <c r="CY775" s="19">
        <v>109.7</v>
      </c>
      <c r="CZ775" s="19">
        <v>109.8</v>
      </c>
      <c r="DA775" s="19">
        <v>109.8</v>
      </c>
      <c r="DB775" s="19">
        <v>109.8</v>
      </c>
      <c r="DC775" s="19">
        <v>109.7</v>
      </c>
      <c r="DD775" s="19">
        <v>109.8</v>
      </c>
      <c r="DE775" s="19">
        <v>109.8</v>
      </c>
      <c r="DF775" s="19">
        <v>109.8</v>
      </c>
      <c r="DG775" s="19">
        <v>109.8</v>
      </c>
      <c r="DH775" s="19">
        <v>109.8</v>
      </c>
      <c r="DI775" s="19">
        <v>109.8</v>
      </c>
      <c r="DJ775" s="19">
        <v>109.8</v>
      </c>
      <c r="DK775" s="19">
        <v>110.4</v>
      </c>
      <c r="DL775" s="19">
        <v>110.4</v>
      </c>
      <c r="DM775" s="19">
        <v>113.5</v>
      </c>
      <c r="DN775" s="19">
        <v>113.5</v>
      </c>
      <c r="DO775" s="19">
        <v>113.5</v>
      </c>
      <c r="DP775" s="19">
        <v>115.3</v>
      </c>
      <c r="DQ775" s="19">
        <v>115.4</v>
      </c>
      <c r="DR775" s="19">
        <v>115.4</v>
      </c>
      <c r="DS775" s="19">
        <v>117.2</v>
      </c>
      <c r="DT775" s="19">
        <v>117.2</v>
      </c>
      <c r="DU775" s="19">
        <v>117.2</v>
      </c>
      <c r="DV775" s="19">
        <v>117.7</v>
      </c>
      <c r="DW775" s="19">
        <v>117.7</v>
      </c>
    </row>
    <row r="776" spans="1:127">
      <c r="A776" s="17" t="s">
        <v>2145</v>
      </c>
      <c r="B776" s="17" t="s">
        <v>2146</v>
      </c>
      <c r="C776" s="18">
        <v>1.6920000000000001E-2</v>
      </c>
      <c r="D776" s="19">
        <v>100.4</v>
      </c>
      <c r="E776" s="19">
        <v>100.5</v>
      </c>
      <c r="F776" s="19">
        <v>100.7</v>
      </c>
      <c r="G776" s="19">
        <v>102.2</v>
      </c>
      <c r="H776" s="19">
        <v>103.2</v>
      </c>
      <c r="I776" s="19">
        <v>102.5</v>
      </c>
      <c r="J776" s="19">
        <v>101.8</v>
      </c>
      <c r="K776" s="19">
        <v>101.9</v>
      </c>
      <c r="L776" s="19">
        <v>101.9</v>
      </c>
      <c r="M776" s="19">
        <v>101.9</v>
      </c>
      <c r="N776" s="19">
        <v>101.9</v>
      </c>
      <c r="O776" s="19">
        <v>102.2</v>
      </c>
      <c r="P776" s="19">
        <v>102.7</v>
      </c>
      <c r="Q776" s="19">
        <v>102.7</v>
      </c>
      <c r="R776" s="19">
        <v>103</v>
      </c>
      <c r="S776" s="19">
        <v>102.1</v>
      </c>
      <c r="T776" s="19">
        <v>102.1</v>
      </c>
      <c r="U776" s="19">
        <v>102.1</v>
      </c>
      <c r="V776" s="19">
        <v>101.3</v>
      </c>
      <c r="W776" s="19">
        <v>101.3</v>
      </c>
      <c r="X776" s="19">
        <v>101.3</v>
      </c>
      <c r="Y776" s="19">
        <v>103.3</v>
      </c>
      <c r="Z776" s="19">
        <v>103.3</v>
      </c>
      <c r="AA776" s="19">
        <v>103.2</v>
      </c>
      <c r="AB776" s="19">
        <v>103.6</v>
      </c>
      <c r="AC776" s="19">
        <v>103.6</v>
      </c>
      <c r="AD776" s="19">
        <v>103.4</v>
      </c>
      <c r="AE776" s="19">
        <v>102.2</v>
      </c>
      <c r="AF776" s="19">
        <v>102.2</v>
      </c>
      <c r="AG776" s="19">
        <v>102.4</v>
      </c>
      <c r="AH776" s="19">
        <v>102.8</v>
      </c>
      <c r="AI776" s="19">
        <v>102.8</v>
      </c>
      <c r="AJ776" s="19">
        <v>102.8</v>
      </c>
      <c r="AK776" s="19">
        <v>102.3</v>
      </c>
      <c r="AL776" s="19">
        <v>102.3</v>
      </c>
      <c r="AM776" s="19">
        <v>102.3</v>
      </c>
      <c r="AN776" s="19">
        <v>104.6</v>
      </c>
      <c r="AO776" s="19">
        <v>104.6</v>
      </c>
      <c r="AP776" s="19">
        <v>104.4</v>
      </c>
      <c r="AQ776" s="19">
        <v>104.5</v>
      </c>
      <c r="AR776" s="19">
        <v>104</v>
      </c>
      <c r="AS776" s="19">
        <v>103.9</v>
      </c>
      <c r="AT776" s="19">
        <v>103.9</v>
      </c>
      <c r="AU776" s="19">
        <v>104</v>
      </c>
      <c r="AV776" s="19">
        <v>104</v>
      </c>
      <c r="AW776" s="19">
        <v>103.8</v>
      </c>
      <c r="AX776" s="19">
        <v>103.8</v>
      </c>
      <c r="AY776" s="19">
        <v>103.8</v>
      </c>
      <c r="AZ776" s="19">
        <v>103.8</v>
      </c>
      <c r="BA776" s="19">
        <v>103.8</v>
      </c>
      <c r="BB776" s="19">
        <v>103.8</v>
      </c>
      <c r="BC776" s="19">
        <v>103.9</v>
      </c>
      <c r="BD776" s="19">
        <v>103.9</v>
      </c>
      <c r="BE776" s="19">
        <v>103.9</v>
      </c>
      <c r="BF776" s="19">
        <v>103.9</v>
      </c>
      <c r="BG776" s="19">
        <v>103.9</v>
      </c>
      <c r="BH776" s="19">
        <v>103.8</v>
      </c>
      <c r="BI776" s="19">
        <v>103.6</v>
      </c>
      <c r="BJ776" s="19">
        <v>103.4</v>
      </c>
      <c r="BK776" s="19">
        <v>103.8</v>
      </c>
      <c r="BL776" s="19">
        <v>103.4</v>
      </c>
      <c r="BM776" s="19">
        <v>103.6</v>
      </c>
      <c r="BN776" s="19">
        <v>104</v>
      </c>
      <c r="BO776" s="19">
        <v>104.5</v>
      </c>
      <c r="BP776" s="19">
        <v>103.5</v>
      </c>
      <c r="BQ776" s="19">
        <v>105</v>
      </c>
      <c r="BR776" s="19">
        <v>105</v>
      </c>
      <c r="BS776" s="19">
        <v>104.9</v>
      </c>
      <c r="BT776" s="19">
        <v>102.8</v>
      </c>
      <c r="BU776" s="19">
        <v>102.7</v>
      </c>
      <c r="BV776" s="19">
        <v>102.8</v>
      </c>
      <c r="BW776" s="19">
        <v>102.7</v>
      </c>
      <c r="BX776" s="19">
        <v>102.7</v>
      </c>
      <c r="BY776" s="19">
        <v>102.8</v>
      </c>
      <c r="BZ776" s="19">
        <v>102.6</v>
      </c>
      <c r="CA776" s="19">
        <v>102.6</v>
      </c>
      <c r="CB776" s="19">
        <v>103.1</v>
      </c>
      <c r="CC776" s="19">
        <v>103.2</v>
      </c>
      <c r="CD776" s="19">
        <v>103.4</v>
      </c>
      <c r="CE776" s="19">
        <v>103.5</v>
      </c>
      <c r="CF776" s="19">
        <v>103.4</v>
      </c>
      <c r="CG776" s="19">
        <v>102.8</v>
      </c>
      <c r="CH776" s="19">
        <v>102.8</v>
      </c>
      <c r="CI776" s="19">
        <v>102.4</v>
      </c>
      <c r="CJ776" s="19">
        <v>102.4</v>
      </c>
      <c r="CK776" s="19">
        <v>102.6</v>
      </c>
      <c r="CL776" s="19">
        <v>102.7</v>
      </c>
      <c r="CM776" s="19">
        <v>102.8</v>
      </c>
      <c r="CN776" s="19">
        <v>102.8</v>
      </c>
      <c r="CO776" s="19">
        <v>103.1</v>
      </c>
      <c r="CP776" s="19">
        <v>103.1</v>
      </c>
      <c r="CQ776" s="19">
        <v>103.4</v>
      </c>
      <c r="CR776" s="19">
        <v>103.7</v>
      </c>
      <c r="CS776" s="19">
        <v>103.6</v>
      </c>
      <c r="CT776" s="19">
        <v>103.7</v>
      </c>
      <c r="CU776" s="19">
        <v>103.8</v>
      </c>
      <c r="CV776" s="19">
        <v>103.7</v>
      </c>
      <c r="CW776" s="19">
        <v>104.6</v>
      </c>
      <c r="CX776" s="19">
        <v>104.7</v>
      </c>
      <c r="CY776" s="19">
        <v>105.2</v>
      </c>
      <c r="CZ776" s="19">
        <v>104.5</v>
      </c>
      <c r="DA776" s="19">
        <v>104</v>
      </c>
      <c r="DB776" s="19">
        <v>104</v>
      </c>
      <c r="DC776" s="19">
        <v>104.8</v>
      </c>
      <c r="DD776" s="19">
        <v>104</v>
      </c>
      <c r="DE776" s="19">
        <v>104.5</v>
      </c>
      <c r="DF776" s="19">
        <v>104.5</v>
      </c>
      <c r="DG776" s="19">
        <v>105.7</v>
      </c>
      <c r="DH776" s="19">
        <v>106</v>
      </c>
      <c r="DI776" s="19">
        <v>107.2</v>
      </c>
      <c r="DJ776" s="19">
        <v>107.1</v>
      </c>
      <c r="DK776" s="19">
        <v>107.5</v>
      </c>
      <c r="DL776" s="19">
        <v>107.5</v>
      </c>
      <c r="DM776" s="19">
        <v>108.4</v>
      </c>
      <c r="DN776" s="19">
        <v>110.1</v>
      </c>
      <c r="DO776" s="19">
        <v>110.2</v>
      </c>
      <c r="DP776" s="19">
        <v>111.3</v>
      </c>
      <c r="DQ776" s="19">
        <v>111.4</v>
      </c>
      <c r="DR776" s="19">
        <v>112.8</v>
      </c>
      <c r="DS776" s="19">
        <v>112.2</v>
      </c>
      <c r="DT776" s="19">
        <v>112.7</v>
      </c>
      <c r="DU776" s="19">
        <v>116</v>
      </c>
      <c r="DV776" s="19">
        <v>116.6</v>
      </c>
      <c r="DW776" s="19">
        <v>117.1</v>
      </c>
    </row>
    <row r="777" spans="1:127">
      <c r="A777" s="17" t="s">
        <v>2147</v>
      </c>
      <c r="B777" s="17" t="s">
        <v>2148</v>
      </c>
      <c r="C777" s="18">
        <v>0.18095</v>
      </c>
      <c r="D777" s="19">
        <v>100.3</v>
      </c>
      <c r="E777" s="19">
        <v>100.8</v>
      </c>
      <c r="F777" s="19">
        <v>101.8</v>
      </c>
      <c r="G777" s="19">
        <v>101.7</v>
      </c>
      <c r="H777" s="19">
        <v>102.6</v>
      </c>
      <c r="I777" s="19">
        <v>102.7</v>
      </c>
      <c r="J777" s="19">
        <v>101.8</v>
      </c>
      <c r="K777" s="19">
        <v>100</v>
      </c>
      <c r="L777" s="19">
        <v>102.4</v>
      </c>
      <c r="M777" s="19">
        <v>102.4</v>
      </c>
      <c r="N777" s="19">
        <v>103.2</v>
      </c>
      <c r="O777" s="19">
        <v>104.2</v>
      </c>
      <c r="P777" s="19">
        <v>102.5</v>
      </c>
      <c r="Q777" s="19">
        <v>102.5</v>
      </c>
      <c r="R777" s="19">
        <v>102.5</v>
      </c>
      <c r="S777" s="19">
        <v>79.2</v>
      </c>
      <c r="T777" s="19">
        <v>72.3</v>
      </c>
      <c r="U777" s="19">
        <v>71.099999999999994</v>
      </c>
      <c r="V777" s="19">
        <v>78</v>
      </c>
      <c r="W777" s="19">
        <v>78</v>
      </c>
      <c r="X777" s="19">
        <v>75.2</v>
      </c>
      <c r="Y777" s="19">
        <v>71.2</v>
      </c>
      <c r="Z777" s="19">
        <v>70.7</v>
      </c>
      <c r="AA777" s="19">
        <v>70.900000000000006</v>
      </c>
      <c r="AB777" s="19">
        <v>59.9</v>
      </c>
      <c r="AC777" s="19">
        <v>59.4</v>
      </c>
      <c r="AD777" s="19">
        <v>63.4</v>
      </c>
      <c r="AE777" s="19">
        <v>62.1</v>
      </c>
      <c r="AF777" s="19">
        <v>62.7</v>
      </c>
      <c r="AG777" s="19">
        <v>63.6</v>
      </c>
      <c r="AH777" s="19">
        <v>74.8</v>
      </c>
      <c r="AI777" s="19">
        <v>75.400000000000006</v>
      </c>
      <c r="AJ777" s="19">
        <v>77.599999999999994</v>
      </c>
      <c r="AK777" s="19">
        <v>75.7</v>
      </c>
      <c r="AL777" s="19">
        <v>77.2</v>
      </c>
      <c r="AM777" s="19">
        <v>74.400000000000006</v>
      </c>
      <c r="AN777" s="19">
        <v>68.599999999999994</v>
      </c>
      <c r="AO777" s="19">
        <v>71.400000000000006</v>
      </c>
      <c r="AP777" s="19">
        <v>67.8</v>
      </c>
      <c r="AQ777" s="19">
        <v>67</v>
      </c>
      <c r="AR777" s="19">
        <v>68.099999999999994</v>
      </c>
      <c r="AS777" s="19">
        <v>60.2</v>
      </c>
      <c r="AT777" s="19">
        <v>74.099999999999994</v>
      </c>
      <c r="AU777" s="19">
        <v>73.599999999999994</v>
      </c>
      <c r="AV777" s="19">
        <v>69</v>
      </c>
      <c r="AW777" s="19">
        <v>62.5</v>
      </c>
      <c r="AX777" s="19">
        <v>64</v>
      </c>
      <c r="AY777" s="19">
        <v>65.599999999999994</v>
      </c>
      <c r="AZ777" s="19">
        <v>52.9</v>
      </c>
      <c r="BA777" s="19">
        <v>51.5</v>
      </c>
      <c r="BB777" s="19">
        <v>54.7</v>
      </c>
      <c r="BC777" s="19">
        <v>47</v>
      </c>
      <c r="BD777" s="19">
        <v>46.8</v>
      </c>
      <c r="BE777" s="19">
        <v>46.7</v>
      </c>
      <c r="BF777" s="19">
        <v>46.7</v>
      </c>
      <c r="BG777" s="19">
        <v>46.7</v>
      </c>
      <c r="BH777" s="19">
        <v>46.7</v>
      </c>
      <c r="BI777" s="19">
        <v>46.7</v>
      </c>
      <c r="BJ777" s="19">
        <v>46.7</v>
      </c>
      <c r="BK777" s="19">
        <v>46.7</v>
      </c>
      <c r="BL777" s="19">
        <v>46.7</v>
      </c>
      <c r="BM777" s="19">
        <v>46.7</v>
      </c>
      <c r="BN777" s="19">
        <v>46.7</v>
      </c>
      <c r="BO777" s="19">
        <v>46.7</v>
      </c>
      <c r="BP777" s="19">
        <v>46.7</v>
      </c>
      <c r="BQ777" s="19">
        <v>46.7</v>
      </c>
      <c r="BR777" s="19">
        <v>46.7</v>
      </c>
      <c r="BS777" s="19">
        <v>46.7</v>
      </c>
      <c r="BT777" s="19">
        <v>46.7</v>
      </c>
      <c r="BU777" s="19">
        <v>46.7</v>
      </c>
      <c r="BV777" s="19">
        <v>46.7</v>
      </c>
      <c r="BW777" s="19">
        <v>46.7</v>
      </c>
      <c r="BX777" s="19">
        <v>46.7</v>
      </c>
      <c r="BY777" s="19">
        <v>46.7</v>
      </c>
      <c r="BZ777" s="19">
        <v>46.7</v>
      </c>
      <c r="CA777" s="19">
        <v>46.7</v>
      </c>
      <c r="CB777" s="19">
        <v>46.7</v>
      </c>
      <c r="CC777" s="19">
        <v>46.7</v>
      </c>
      <c r="CD777" s="19">
        <v>46.7</v>
      </c>
      <c r="CE777" s="19">
        <v>46.7</v>
      </c>
      <c r="CF777" s="19">
        <v>46.7</v>
      </c>
      <c r="CG777" s="19">
        <v>46.5</v>
      </c>
      <c r="CH777" s="19">
        <v>46.5</v>
      </c>
      <c r="CI777" s="19">
        <v>46.5</v>
      </c>
      <c r="CJ777" s="19">
        <v>46.5</v>
      </c>
      <c r="CK777" s="19">
        <v>46.5</v>
      </c>
      <c r="CL777" s="19">
        <v>46.5</v>
      </c>
      <c r="CM777" s="19">
        <v>46.5</v>
      </c>
      <c r="CN777" s="19">
        <v>46.5</v>
      </c>
      <c r="CO777" s="19">
        <v>46.5</v>
      </c>
      <c r="CP777" s="19">
        <v>46.5</v>
      </c>
      <c r="CQ777" s="19">
        <v>46.5</v>
      </c>
      <c r="CR777" s="19">
        <v>46.5</v>
      </c>
      <c r="CS777" s="19">
        <v>47.1</v>
      </c>
      <c r="CT777" s="19">
        <v>47.2</v>
      </c>
      <c r="CU777" s="19">
        <v>47.1</v>
      </c>
      <c r="CV777" s="19">
        <v>47</v>
      </c>
      <c r="CW777" s="19">
        <v>47.2</v>
      </c>
      <c r="CX777" s="19">
        <v>47.2</v>
      </c>
      <c r="CY777" s="19">
        <v>47.1</v>
      </c>
      <c r="CZ777" s="19">
        <v>47.1</v>
      </c>
      <c r="DA777" s="19">
        <v>47.1</v>
      </c>
      <c r="DB777" s="19">
        <v>47</v>
      </c>
      <c r="DC777" s="19">
        <v>47.1</v>
      </c>
      <c r="DD777" s="19">
        <v>47.1</v>
      </c>
      <c r="DE777" s="19">
        <v>47.6</v>
      </c>
      <c r="DF777" s="19">
        <v>47.6</v>
      </c>
      <c r="DG777" s="19">
        <v>47.6</v>
      </c>
      <c r="DH777" s="19">
        <v>47.6</v>
      </c>
      <c r="DI777" s="19">
        <v>47.6</v>
      </c>
      <c r="DJ777" s="19">
        <v>47.6</v>
      </c>
      <c r="DK777" s="19">
        <v>47.6</v>
      </c>
      <c r="DL777" s="19">
        <v>47.6</v>
      </c>
      <c r="DM777" s="19">
        <v>47.8</v>
      </c>
      <c r="DN777" s="19">
        <v>47.9</v>
      </c>
      <c r="DO777" s="19">
        <v>47.8</v>
      </c>
      <c r="DP777" s="19">
        <v>47.9</v>
      </c>
      <c r="DQ777" s="19">
        <v>48.1</v>
      </c>
      <c r="DR777" s="19">
        <v>48.5</v>
      </c>
      <c r="DS777" s="19">
        <v>48.4</v>
      </c>
      <c r="DT777" s="19">
        <v>48.6</v>
      </c>
      <c r="DU777" s="19">
        <v>54.4</v>
      </c>
      <c r="DV777" s="19">
        <v>55.7</v>
      </c>
      <c r="DW777" s="19">
        <v>55.7</v>
      </c>
    </row>
    <row r="778" spans="1:127">
      <c r="A778" s="17" t="s">
        <v>2149</v>
      </c>
      <c r="B778" s="17" t="s">
        <v>2150</v>
      </c>
      <c r="C778" s="18">
        <v>0.22792999999999999</v>
      </c>
      <c r="D778" s="19">
        <v>94.4</v>
      </c>
      <c r="E778" s="19">
        <v>94.7</v>
      </c>
      <c r="F778" s="19">
        <v>96.7</v>
      </c>
      <c r="G778" s="19">
        <v>100.1</v>
      </c>
      <c r="H778" s="19">
        <v>99</v>
      </c>
      <c r="I778" s="19">
        <v>102.1</v>
      </c>
      <c r="J778" s="19">
        <v>111.4</v>
      </c>
      <c r="K778" s="19">
        <v>104.1</v>
      </c>
      <c r="L778" s="19">
        <v>102.6</v>
      </c>
      <c r="M778" s="19">
        <v>100.9</v>
      </c>
      <c r="N778" s="19">
        <v>101.9</v>
      </c>
      <c r="O778" s="19">
        <v>104.9</v>
      </c>
      <c r="P778" s="19">
        <v>101.4</v>
      </c>
      <c r="Q778" s="19">
        <v>103.2</v>
      </c>
      <c r="R778" s="19">
        <v>104.1</v>
      </c>
      <c r="S778" s="19">
        <v>105.4</v>
      </c>
      <c r="T778" s="19">
        <v>106</v>
      </c>
      <c r="U778" s="19">
        <v>104.3</v>
      </c>
      <c r="V778" s="19">
        <v>105.6</v>
      </c>
      <c r="W778" s="19">
        <v>107.2</v>
      </c>
      <c r="X778" s="19">
        <v>107.9</v>
      </c>
      <c r="Y778" s="19">
        <v>107.5</v>
      </c>
      <c r="Z778" s="19">
        <v>114.6</v>
      </c>
      <c r="AA778" s="19">
        <v>117.9</v>
      </c>
      <c r="AB778" s="19">
        <v>115.8</v>
      </c>
      <c r="AC778" s="19">
        <v>114.9</v>
      </c>
      <c r="AD778" s="19">
        <v>113.4</v>
      </c>
      <c r="AE778" s="19">
        <v>112.6</v>
      </c>
      <c r="AF778" s="19">
        <v>113.7</v>
      </c>
      <c r="AG778" s="19">
        <v>116.2</v>
      </c>
      <c r="AH778" s="19">
        <v>116.5</v>
      </c>
      <c r="AI778" s="19">
        <v>112.2</v>
      </c>
      <c r="AJ778" s="19">
        <v>116.2</v>
      </c>
      <c r="AK778" s="19">
        <v>114.4</v>
      </c>
      <c r="AL778" s="19">
        <v>113.7</v>
      </c>
      <c r="AM778" s="19">
        <v>117.3</v>
      </c>
      <c r="AN778" s="19">
        <v>118</v>
      </c>
      <c r="AO778" s="19">
        <v>120.4</v>
      </c>
      <c r="AP778" s="19">
        <v>118</v>
      </c>
      <c r="AQ778" s="19">
        <v>123.7</v>
      </c>
      <c r="AR778" s="19">
        <v>122.6</v>
      </c>
      <c r="AS778" s="19">
        <v>117.4</v>
      </c>
      <c r="AT778" s="19">
        <v>123.7</v>
      </c>
      <c r="AU778" s="19">
        <v>122.7</v>
      </c>
      <c r="AV778" s="19">
        <v>121.5</v>
      </c>
      <c r="AW778" s="19">
        <v>116.9</v>
      </c>
      <c r="AX778" s="19">
        <v>114.2</v>
      </c>
      <c r="AY778" s="19">
        <v>119.6</v>
      </c>
      <c r="AZ778" s="19">
        <v>114.3</v>
      </c>
      <c r="BA778" s="19">
        <v>114</v>
      </c>
      <c r="BB778" s="19">
        <v>113.8</v>
      </c>
      <c r="BC778" s="19">
        <v>112.4</v>
      </c>
      <c r="BD778" s="19">
        <v>112.3</v>
      </c>
      <c r="BE778" s="19">
        <v>114.8</v>
      </c>
      <c r="BF778" s="19">
        <v>118.5</v>
      </c>
      <c r="BG778" s="19">
        <v>116.6</v>
      </c>
      <c r="BH778" s="19">
        <v>121.2</v>
      </c>
      <c r="BI778" s="19">
        <v>120.2</v>
      </c>
      <c r="BJ778" s="19">
        <v>122.1</v>
      </c>
      <c r="BK778" s="19">
        <v>122.9</v>
      </c>
      <c r="BL778" s="19">
        <v>124.5</v>
      </c>
      <c r="BM778" s="19">
        <v>124.1</v>
      </c>
      <c r="BN778" s="19">
        <v>120.4</v>
      </c>
      <c r="BO778" s="19">
        <v>116.6</v>
      </c>
      <c r="BP778" s="19">
        <v>119.5</v>
      </c>
      <c r="BQ778" s="19">
        <v>117.3</v>
      </c>
      <c r="BR778" s="19">
        <v>121.3</v>
      </c>
      <c r="BS778" s="19">
        <v>123.2</v>
      </c>
      <c r="BT778" s="19">
        <v>121.9</v>
      </c>
      <c r="BU778" s="19">
        <v>119.8</v>
      </c>
      <c r="BV778" s="19">
        <v>122.1</v>
      </c>
      <c r="BW778" s="19">
        <v>122.8</v>
      </c>
      <c r="BX778" s="19">
        <v>122.8</v>
      </c>
      <c r="BY778" s="19">
        <v>121.5</v>
      </c>
      <c r="BZ778" s="19">
        <v>124.1</v>
      </c>
      <c r="CA778" s="19">
        <v>121.6</v>
      </c>
      <c r="CB778" s="19">
        <v>121.3</v>
      </c>
      <c r="CC778" s="19">
        <v>125.9</v>
      </c>
      <c r="CD778" s="19">
        <v>128</v>
      </c>
      <c r="CE778" s="19">
        <v>128.69999999999999</v>
      </c>
      <c r="CF778" s="19">
        <v>127.5</v>
      </c>
      <c r="CG778" s="19">
        <v>126.9</v>
      </c>
      <c r="CH778" s="19">
        <v>123.4</v>
      </c>
      <c r="CI778" s="19">
        <v>124.5</v>
      </c>
      <c r="CJ778" s="19">
        <v>123.1</v>
      </c>
      <c r="CK778" s="19">
        <v>125.2</v>
      </c>
      <c r="CL778" s="19">
        <v>125.3</v>
      </c>
      <c r="CM778" s="19">
        <v>123.8</v>
      </c>
      <c r="CN778" s="19">
        <v>123.7</v>
      </c>
      <c r="CO778" s="19">
        <v>121.5</v>
      </c>
      <c r="CP778" s="19">
        <v>125.7</v>
      </c>
      <c r="CQ778" s="19">
        <v>123.6</v>
      </c>
      <c r="CR778" s="19">
        <v>125.6</v>
      </c>
      <c r="CS778" s="19">
        <v>126.3</v>
      </c>
      <c r="CT778" s="19">
        <v>128.6</v>
      </c>
      <c r="CU778" s="19">
        <v>130.1</v>
      </c>
      <c r="CV778" s="19">
        <v>119.3</v>
      </c>
      <c r="CW778" s="19">
        <v>125.2</v>
      </c>
      <c r="CX778" s="19">
        <v>125.6</v>
      </c>
      <c r="CY778" s="19">
        <v>125.7</v>
      </c>
      <c r="CZ778" s="19">
        <v>128.5</v>
      </c>
      <c r="DA778" s="19">
        <v>127.7</v>
      </c>
      <c r="DB778" s="19">
        <v>128.4</v>
      </c>
      <c r="DC778" s="19">
        <v>131.69999999999999</v>
      </c>
      <c r="DD778" s="19">
        <v>131.9</v>
      </c>
      <c r="DE778" s="19">
        <v>132.4</v>
      </c>
      <c r="DF778" s="19">
        <v>128.19999999999999</v>
      </c>
      <c r="DG778" s="19">
        <v>131.19999999999999</v>
      </c>
      <c r="DH778" s="19">
        <v>128.30000000000001</v>
      </c>
      <c r="DI778" s="19">
        <v>128.4</v>
      </c>
      <c r="DJ778" s="19">
        <v>128.5</v>
      </c>
      <c r="DK778" s="19">
        <v>128.6</v>
      </c>
      <c r="DL778" s="19">
        <v>129</v>
      </c>
      <c r="DM778" s="19">
        <v>131.6</v>
      </c>
      <c r="DN778" s="19">
        <v>131.9</v>
      </c>
      <c r="DO778" s="19">
        <v>131.80000000000001</v>
      </c>
      <c r="DP778" s="19">
        <v>131</v>
      </c>
      <c r="DQ778" s="19">
        <v>130.69999999999999</v>
      </c>
      <c r="DR778" s="19">
        <v>131.19999999999999</v>
      </c>
      <c r="DS778" s="19">
        <v>130.69999999999999</v>
      </c>
      <c r="DT778" s="19">
        <v>131</v>
      </c>
      <c r="DU778" s="19">
        <v>129.6</v>
      </c>
      <c r="DV778" s="19">
        <v>129.4</v>
      </c>
      <c r="DW778" s="19">
        <v>128</v>
      </c>
    </row>
    <row r="779" spans="1:127">
      <c r="A779" s="17" t="s">
        <v>2151</v>
      </c>
      <c r="B779" s="17" t="s">
        <v>2152</v>
      </c>
      <c r="C779" s="18">
        <v>3.0710000000000001E-2</v>
      </c>
      <c r="D779" s="19">
        <v>105.6</v>
      </c>
      <c r="E779" s="19">
        <v>100.6</v>
      </c>
      <c r="F779" s="19">
        <v>103.7</v>
      </c>
      <c r="G779" s="19">
        <v>109</v>
      </c>
      <c r="H779" s="19">
        <v>110</v>
      </c>
      <c r="I779" s="19">
        <v>108</v>
      </c>
      <c r="J779" s="19">
        <v>108.9</v>
      </c>
      <c r="K779" s="19">
        <v>105.8</v>
      </c>
      <c r="L779" s="19">
        <v>112.1</v>
      </c>
      <c r="M779" s="19">
        <v>108.3</v>
      </c>
      <c r="N779" s="19">
        <v>110.5</v>
      </c>
      <c r="O779" s="19">
        <v>108.9</v>
      </c>
      <c r="P779" s="19">
        <v>107.1</v>
      </c>
      <c r="Q779" s="19">
        <v>113.5</v>
      </c>
      <c r="R779" s="19">
        <v>110.6</v>
      </c>
      <c r="S779" s="19">
        <v>104.6</v>
      </c>
      <c r="T779" s="19">
        <v>112.1</v>
      </c>
      <c r="U779" s="19">
        <v>105.4</v>
      </c>
      <c r="V779" s="19">
        <v>103.1</v>
      </c>
      <c r="W779" s="19">
        <v>107.4</v>
      </c>
      <c r="X779" s="19">
        <v>104.9</v>
      </c>
      <c r="Y779" s="19">
        <v>109.1</v>
      </c>
      <c r="Z779" s="19">
        <v>110.4</v>
      </c>
      <c r="AA779" s="19">
        <v>108.6</v>
      </c>
      <c r="AB779" s="19">
        <v>111.8</v>
      </c>
      <c r="AC779" s="19">
        <v>102.5</v>
      </c>
      <c r="AD779" s="19">
        <v>103.5</v>
      </c>
      <c r="AE779" s="19">
        <v>103.5</v>
      </c>
      <c r="AF779" s="19">
        <v>108.4</v>
      </c>
      <c r="AG779" s="19">
        <v>105.6</v>
      </c>
      <c r="AH779" s="19">
        <v>108.3</v>
      </c>
      <c r="AI779" s="19">
        <v>100.3</v>
      </c>
      <c r="AJ779" s="19">
        <v>100.3</v>
      </c>
      <c r="AK779" s="19">
        <v>108.8</v>
      </c>
      <c r="AL779" s="19">
        <v>103.3</v>
      </c>
      <c r="AM779" s="19">
        <v>102.1</v>
      </c>
      <c r="AN779" s="19">
        <v>103</v>
      </c>
      <c r="AO779" s="19">
        <v>106.3</v>
      </c>
      <c r="AP779" s="19">
        <v>112.5</v>
      </c>
      <c r="AQ779" s="19">
        <v>108.6</v>
      </c>
      <c r="AR779" s="19">
        <v>112.8</v>
      </c>
      <c r="AS779" s="19">
        <v>109.2</v>
      </c>
      <c r="AT779" s="19">
        <v>115.5</v>
      </c>
      <c r="AU779" s="19">
        <v>107.7</v>
      </c>
      <c r="AV779" s="19">
        <v>114.2</v>
      </c>
      <c r="AW779" s="19">
        <v>111.4</v>
      </c>
      <c r="AX779" s="19">
        <v>112.7</v>
      </c>
      <c r="AY779" s="19">
        <v>115.1</v>
      </c>
      <c r="AZ779" s="19">
        <v>115.4</v>
      </c>
      <c r="BA779" s="19">
        <v>112.9</v>
      </c>
      <c r="BB779" s="19">
        <v>120.2</v>
      </c>
      <c r="BC779" s="19">
        <v>114.3</v>
      </c>
      <c r="BD779" s="19">
        <v>117.7</v>
      </c>
      <c r="BE779" s="19">
        <v>117.2</v>
      </c>
      <c r="BF779" s="19">
        <v>121.8</v>
      </c>
      <c r="BG779" s="19">
        <v>117</v>
      </c>
      <c r="BH779" s="19">
        <v>118.9</v>
      </c>
      <c r="BI779" s="19">
        <v>119.7</v>
      </c>
      <c r="BJ779" s="19">
        <v>118.9</v>
      </c>
      <c r="BK779" s="19">
        <v>118.3</v>
      </c>
      <c r="BL779" s="19">
        <v>120.1</v>
      </c>
      <c r="BM779" s="19">
        <v>120.9</v>
      </c>
      <c r="BN779" s="19">
        <v>119.3</v>
      </c>
      <c r="BO779" s="19">
        <v>121.5</v>
      </c>
      <c r="BP779" s="19">
        <v>120.9</v>
      </c>
      <c r="BQ779" s="19">
        <v>119.6</v>
      </c>
      <c r="BR779" s="19">
        <v>123.1</v>
      </c>
      <c r="BS779" s="19">
        <v>126.4</v>
      </c>
      <c r="BT779" s="19">
        <v>125.2</v>
      </c>
      <c r="BU779" s="19">
        <v>124.9</v>
      </c>
      <c r="BV779" s="19">
        <v>125.4</v>
      </c>
      <c r="BW779" s="19">
        <v>124.4</v>
      </c>
      <c r="BX779" s="19">
        <v>124.5</v>
      </c>
      <c r="BY779" s="19">
        <v>125.7</v>
      </c>
      <c r="BZ779" s="19">
        <v>129.1</v>
      </c>
      <c r="CA779" s="19">
        <v>127.9</v>
      </c>
      <c r="CB779" s="19">
        <v>127.6</v>
      </c>
      <c r="CC779" s="19">
        <v>127.2</v>
      </c>
      <c r="CD779" s="19">
        <v>128.69999999999999</v>
      </c>
      <c r="CE779" s="19">
        <v>128.80000000000001</v>
      </c>
      <c r="CF779" s="19">
        <v>127.1</v>
      </c>
      <c r="CG779" s="19">
        <v>124.5</v>
      </c>
      <c r="CH779" s="19">
        <v>124.5</v>
      </c>
      <c r="CI779" s="19">
        <v>124.5</v>
      </c>
      <c r="CJ779" s="19">
        <v>128</v>
      </c>
      <c r="CK779" s="19">
        <v>130.6</v>
      </c>
      <c r="CL779" s="19">
        <v>130.1</v>
      </c>
      <c r="CM779" s="19">
        <v>127.6</v>
      </c>
      <c r="CN779" s="19">
        <v>119.4</v>
      </c>
      <c r="CO779" s="19">
        <v>119.4</v>
      </c>
      <c r="CP779" s="19">
        <v>119.4</v>
      </c>
      <c r="CQ779" s="19">
        <v>119.7</v>
      </c>
      <c r="CR779" s="19">
        <v>119.7</v>
      </c>
      <c r="CS779" s="19">
        <v>121.1</v>
      </c>
      <c r="CT779" s="19">
        <v>121.4</v>
      </c>
      <c r="CU779" s="19">
        <v>121.4</v>
      </c>
      <c r="CV779" s="19">
        <v>120.8</v>
      </c>
      <c r="CW779" s="19">
        <v>120.8</v>
      </c>
      <c r="CX779" s="19">
        <v>121.1</v>
      </c>
      <c r="CY779" s="19">
        <v>121.1</v>
      </c>
      <c r="CZ779" s="19">
        <v>121.4</v>
      </c>
      <c r="DA779" s="19">
        <v>121.2</v>
      </c>
      <c r="DB779" s="19">
        <v>119.9</v>
      </c>
      <c r="DC779" s="19">
        <v>122.1</v>
      </c>
      <c r="DD779" s="19">
        <v>123.3</v>
      </c>
      <c r="DE779" s="19">
        <v>126</v>
      </c>
      <c r="DF779" s="19">
        <v>125.3</v>
      </c>
      <c r="DG779" s="19">
        <v>125.1</v>
      </c>
      <c r="DH779" s="19">
        <v>126.2</v>
      </c>
      <c r="DI779" s="19">
        <v>127</v>
      </c>
      <c r="DJ779" s="19">
        <v>127</v>
      </c>
      <c r="DK779" s="19">
        <v>129.19999999999999</v>
      </c>
      <c r="DL779" s="19">
        <v>129.6</v>
      </c>
      <c r="DM779" s="19">
        <v>130.4</v>
      </c>
      <c r="DN779" s="19">
        <v>131.9</v>
      </c>
      <c r="DO779" s="19">
        <v>131.1</v>
      </c>
      <c r="DP779" s="19">
        <v>129.1</v>
      </c>
      <c r="DQ779" s="19">
        <v>130.5</v>
      </c>
      <c r="DR779" s="19">
        <v>129.5</v>
      </c>
      <c r="DS779" s="19">
        <v>130.69999999999999</v>
      </c>
      <c r="DT779" s="19">
        <v>133.1</v>
      </c>
      <c r="DU779" s="19">
        <v>130.80000000000001</v>
      </c>
      <c r="DV779" s="19">
        <v>132.6</v>
      </c>
      <c r="DW779" s="19">
        <v>129.6</v>
      </c>
    </row>
    <row r="780" spans="1:127">
      <c r="A780" s="17" t="s">
        <v>2153</v>
      </c>
      <c r="B780" s="17" t="s">
        <v>2154</v>
      </c>
      <c r="C780" s="18">
        <v>5.4690000000000003E-2</v>
      </c>
      <c r="D780" s="19">
        <v>85.8</v>
      </c>
      <c r="E780" s="19">
        <v>85.8</v>
      </c>
      <c r="F780" s="19">
        <v>92.6</v>
      </c>
      <c r="G780" s="19">
        <v>102.1</v>
      </c>
      <c r="H780" s="19">
        <v>95.7</v>
      </c>
      <c r="I780" s="19">
        <v>94.7</v>
      </c>
      <c r="J780" s="19">
        <v>122</v>
      </c>
      <c r="K780" s="19">
        <v>124</v>
      </c>
      <c r="L780" s="19">
        <v>112.9</v>
      </c>
      <c r="M780" s="19">
        <v>108.7</v>
      </c>
      <c r="N780" s="19">
        <v>109.7</v>
      </c>
      <c r="O780" s="19">
        <v>110.2</v>
      </c>
      <c r="P780" s="19">
        <v>100.4</v>
      </c>
      <c r="Q780" s="19">
        <v>105.3</v>
      </c>
      <c r="R780" s="19">
        <v>102.4</v>
      </c>
      <c r="S780" s="19">
        <v>96.4</v>
      </c>
      <c r="T780" s="19">
        <v>88.6</v>
      </c>
      <c r="U780" s="19">
        <v>85</v>
      </c>
      <c r="V780" s="19">
        <v>94.5</v>
      </c>
      <c r="W780" s="19">
        <v>90.8</v>
      </c>
      <c r="X780" s="19">
        <v>97.6</v>
      </c>
      <c r="Y780" s="19">
        <v>88.9</v>
      </c>
      <c r="Z780" s="19">
        <v>94.8</v>
      </c>
      <c r="AA780" s="19">
        <v>106.5</v>
      </c>
      <c r="AB780" s="19">
        <v>100.5</v>
      </c>
      <c r="AC780" s="19">
        <v>102.1</v>
      </c>
      <c r="AD780" s="19">
        <v>95</v>
      </c>
      <c r="AE780" s="19">
        <v>88.4</v>
      </c>
      <c r="AF780" s="19">
        <v>85.5</v>
      </c>
      <c r="AG780" s="19">
        <v>91.6</v>
      </c>
      <c r="AH780" s="19">
        <v>89.3</v>
      </c>
      <c r="AI780" s="19">
        <v>79.5</v>
      </c>
      <c r="AJ780" s="19">
        <v>92</v>
      </c>
      <c r="AK780" s="19">
        <v>87.5</v>
      </c>
      <c r="AL780" s="19">
        <v>90.3</v>
      </c>
      <c r="AM780" s="19">
        <v>99.5</v>
      </c>
      <c r="AN780" s="19">
        <v>98.4</v>
      </c>
      <c r="AO780" s="19">
        <v>106</v>
      </c>
      <c r="AP780" s="19">
        <v>96.3</v>
      </c>
      <c r="AQ780" s="19">
        <v>94.1</v>
      </c>
      <c r="AR780" s="19">
        <v>92</v>
      </c>
      <c r="AS780" s="19">
        <v>75.3</v>
      </c>
      <c r="AT780" s="19">
        <v>105.1</v>
      </c>
      <c r="AU780" s="19">
        <v>99.8</v>
      </c>
      <c r="AV780" s="19">
        <v>91</v>
      </c>
      <c r="AW780" s="19">
        <v>93.1</v>
      </c>
      <c r="AX780" s="19">
        <v>101.4</v>
      </c>
      <c r="AY780" s="19">
        <v>110.3</v>
      </c>
      <c r="AZ780" s="19">
        <v>98.5</v>
      </c>
      <c r="BA780" s="19">
        <v>108</v>
      </c>
      <c r="BB780" s="19">
        <v>107.4</v>
      </c>
      <c r="BC780" s="19">
        <v>101.3</v>
      </c>
      <c r="BD780" s="19">
        <v>93.7</v>
      </c>
      <c r="BE780" s="19">
        <v>96.5</v>
      </c>
      <c r="BF780" s="19">
        <v>104.7</v>
      </c>
      <c r="BG780" s="19">
        <v>98.7</v>
      </c>
      <c r="BH780" s="19">
        <v>110.9</v>
      </c>
      <c r="BI780" s="19">
        <v>110.5</v>
      </c>
      <c r="BJ780" s="19">
        <v>115.3</v>
      </c>
      <c r="BK780" s="19">
        <v>116.9</v>
      </c>
      <c r="BL780" s="19">
        <v>120</v>
      </c>
      <c r="BM780" s="19">
        <v>117.5</v>
      </c>
      <c r="BN780" s="19">
        <v>103</v>
      </c>
      <c r="BO780" s="19">
        <v>99.8</v>
      </c>
      <c r="BP780" s="19">
        <v>110.6</v>
      </c>
      <c r="BQ780" s="19">
        <v>96.8</v>
      </c>
      <c r="BR780" s="19">
        <v>114.6</v>
      </c>
      <c r="BS780" s="19">
        <v>120.7</v>
      </c>
      <c r="BT780" s="19">
        <v>114</v>
      </c>
      <c r="BU780" s="19">
        <v>107.3</v>
      </c>
      <c r="BV780" s="19">
        <v>117.8</v>
      </c>
      <c r="BW780" s="19">
        <v>119.9</v>
      </c>
      <c r="BX780" s="19">
        <v>120.1</v>
      </c>
      <c r="BY780" s="19">
        <v>114.4</v>
      </c>
      <c r="BZ780" s="19">
        <v>122.7</v>
      </c>
      <c r="CA780" s="19">
        <v>115.8</v>
      </c>
      <c r="CB780" s="19">
        <v>115.8</v>
      </c>
      <c r="CC780" s="19">
        <v>134.1</v>
      </c>
      <c r="CD780" s="19">
        <v>131.5</v>
      </c>
      <c r="CE780" s="19">
        <v>134.5</v>
      </c>
      <c r="CF780" s="19">
        <v>130.5</v>
      </c>
      <c r="CG780" s="19">
        <v>142</v>
      </c>
      <c r="CH780" s="19">
        <v>127.4</v>
      </c>
      <c r="CI780" s="19">
        <v>132</v>
      </c>
      <c r="CJ780" s="19">
        <v>124.1</v>
      </c>
      <c r="CK780" s="19">
        <v>131.1</v>
      </c>
      <c r="CL780" s="19">
        <v>132.1</v>
      </c>
      <c r="CM780" s="19">
        <v>127.2</v>
      </c>
      <c r="CN780" s="19">
        <v>132</v>
      </c>
      <c r="CO780" s="19">
        <v>122.7</v>
      </c>
      <c r="CP780" s="19">
        <v>144.5</v>
      </c>
      <c r="CQ780" s="19">
        <v>136.1</v>
      </c>
      <c r="CR780" s="19">
        <v>142.19999999999999</v>
      </c>
      <c r="CS780" s="19">
        <v>146.1</v>
      </c>
      <c r="CT780" s="19">
        <v>154.6</v>
      </c>
      <c r="CU780" s="19">
        <v>160.6</v>
      </c>
      <c r="CV780" s="19">
        <v>115.9</v>
      </c>
      <c r="CW780" s="19">
        <v>140.30000000000001</v>
      </c>
      <c r="CX780" s="19">
        <v>142.1</v>
      </c>
      <c r="CY780" s="19">
        <v>140</v>
      </c>
      <c r="CZ780" s="19">
        <v>141.6</v>
      </c>
      <c r="DA780" s="19">
        <v>139</v>
      </c>
      <c r="DB780" s="19">
        <v>143.30000000000001</v>
      </c>
      <c r="DC780" s="19">
        <v>155.6</v>
      </c>
      <c r="DD780" s="19">
        <v>155.4</v>
      </c>
      <c r="DE780" s="19">
        <v>156.1</v>
      </c>
      <c r="DF780" s="19">
        <v>138.1</v>
      </c>
      <c r="DG780" s="19">
        <v>148.4</v>
      </c>
      <c r="DH780" s="19">
        <v>135.5</v>
      </c>
      <c r="DI780" s="19">
        <v>135.5</v>
      </c>
      <c r="DJ780" s="19">
        <v>135.5</v>
      </c>
      <c r="DK780" s="19">
        <v>135.5</v>
      </c>
      <c r="DL780" s="19">
        <v>135.5</v>
      </c>
      <c r="DM780" s="19">
        <v>135.5</v>
      </c>
      <c r="DN780" s="19">
        <v>134.69999999999999</v>
      </c>
      <c r="DO780" s="19">
        <v>132</v>
      </c>
      <c r="DP780" s="19">
        <v>130.1</v>
      </c>
      <c r="DQ780" s="19">
        <v>128.1</v>
      </c>
      <c r="DR780" s="19">
        <v>128.6</v>
      </c>
      <c r="DS780" s="19">
        <v>125.5</v>
      </c>
      <c r="DT780" s="19">
        <v>125.7</v>
      </c>
      <c r="DU780" s="19">
        <v>124.8</v>
      </c>
      <c r="DV780" s="19">
        <v>125.2</v>
      </c>
      <c r="DW780" s="19">
        <v>123.8</v>
      </c>
    </row>
    <row r="781" spans="1:127">
      <c r="A781" s="17" t="s">
        <v>2155</v>
      </c>
      <c r="B781" s="17" t="s">
        <v>2156</v>
      </c>
      <c r="C781" s="18">
        <v>2.2169999999999999E-2</v>
      </c>
      <c r="D781" s="19">
        <v>100.4</v>
      </c>
      <c r="E781" s="19">
        <v>100.4</v>
      </c>
      <c r="F781" s="19">
        <v>100.4</v>
      </c>
      <c r="G781" s="19">
        <v>100.4</v>
      </c>
      <c r="H781" s="19">
        <v>100.4</v>
      </c>
      <c r="I781" s="19">
        <v>100.4</v>
      </c>
      <c r="J781" s="19">
        <v>100.4</v>
      </c>
      <c r="K781" s="19">
        <v>97.4</v>
      </c>
      <c r="L781" s="19">
        <v>100.4</v>
      </c>
      <c r="M781" s="19">
        <v>100.4</v>
      </c>
      <c r="N781" s="19">
        <v>100.4</v>
      </c>
      <c r="O781" s="19">
        <v>100.4</v>
      </c>
      <c r="P781" s="19">
        <v>100.6</v>
      </c>
      <c r="Q781" s="19">
        <v>100.6</v>
      </c>
      <c r="R781" s="19">
        <v>100.6</v>
      </c>
      <c r="S781" s="19">
        <v>100.6</v>
      </c>
      <c r="T781" s="19">
        <v>100.6</v>
      </c>
      <c r="U781" s="19">
        <v>100.6</v>
      </c>
      <c r="V781" s="19">
        <v>100.6</v>
      </c>
      <c r="W781" s="19">
        <v>100.6</v>
      </c>
      <c r="X781" s="19">
        <v>100.6</v>
      </c>
      <c r="Y781" s="19">
        <v>100.6</v>
      </c>
      <c r="Z781" s="19">
        <v>100.6</v>
      </c>
      <c r="AA781" s="19">
        <v>100.6</v>
      </c>
      <c r="AB781" s="19">
        <v>100.9</v>
      </c>
      <c r="AC781" s="19">
        <v>100.9</v>
      </c>
      <c r="AD781" s="19">
        <v>100.9</v>
      </c>
      <c r="AE781" s="19">
        <v>100.9</v>
      </c>
      <c r="AF781" s="19">
        <v>100.9</v>
      </c>
      <c r="AG781" s="19">
        <v>100.9</v>
      </c>
      <c r="AH781" s="19">
        <v>100.9</v>
      </c>
      <c r="AI781" s="19">
        <v>100.9</v>
      </c>
      <c r="AJ781" s="19">
        <v>100.9</v>
      </c>
      <c r="AK781" s="19">
        <v>100.9</v>
      </c>
      <c r="AL781" s="19">
        <v>100.9</v>
      </c>
      <c r="AM781" s="19">
        <v>100.9</v>
      </c>
      <c r="AN781" s="19">
        <v>102.1</v>
      </c>
      <c r="AO781" s="19">
        <v>102.1</v>
      </c>
      <c r="AP781" s="19">
        <v>102.1</v>
      </c>
      <c r="AQ781" s="19">
        <v>102.1</v>
      </c>
      <c r="AR781" s="19">
        <v>102.1</v>
      </c>
      <c r="AS781" s="19">
        <v>102.1</v>
      </c>
      <c r="AT781" s="19">
        <v>102.1</v>
      </c>
      <c r="AU781" s="19">
        <v>102.1</v>
      </c>
      <c r="AV781" s="19">
        <v>102.1</v>
      </c>
      <c r="AW781" s="19">
        <v>102.1</v>
      </c>
      <c r="AX781" s="19">
        <v>102.1</v>
      </c>
      <c r="AY781" s="19">
        <v>102.1</v>
      </c>
      <c r="AZ781" s="19">
        <v>102.1</v>
      </c>
      <c r="BA781" s="19">
        <v>102.1</v>
      </c>
      <c r="BB781" s="19">
        <v>89.1</v>
      </c>
      <c r="BC781" s="19">
        <v>89.1</v>
      </c>
      <c r="BD781" s="19">
        <v>89.1</v>
      </c>
      <c r="BE781" s="19">
        <v>89.1</v>
      </c>
      <c r="BF781" s="19">
        <v>89.1</v>
      </c>
      <c r="BG781" s="19">
        <v>89.1</v>
      </c>
      <c r="BH781" s="19">
        <v>89.1</v>
      </c>
      <c r="BI781" s="19">
        <v>89.1</v>
      </c>
      <c r="BJ781" s="19">
        <v>89.1</v>
      </c>
      <c r="BK781" s="19">
        <v>89.1</v>
      </c>
      <c r="BL781" s="19">
        <v>89.1</v>
      </c>
      <c r="BM781" s="19">
        <v>89.1</v>
      </c>
      <c r="BN781" s="19">
        <v>89.1</v>
      </c>
      <c r="BO781" s="19">
        <v>90.2</v>
      </c>
      <c r="BP781" s="19">
        <v>90.2</v>
      </c>
      <c r="BQ781" s="19">
        <v>90.2</v>
      </c>
      <c r="BR781" s="19">
        <v>90.2</v>
      </c>
      <c r="BS781" s="19">
        <v>90.2</v>
      </c>
      <c r="BT781" s="19">
        <v>90.2</v>
      </c>
      <c r="BU781" s="19">
        <v>88.9</v>
      </c>
      <c r="BV781" s="19">
        <v>88.9</v>
      </c>
      <c r="BW781" s="19">
        <v>88.9</v>
      </c>
      <c r="BX781" s="19">
        <v>88.9</v>
      </c>
      <c r="BY781" s="19">
        <v>88.9</v>
      </c>
      <c r="BZ781" s="19">
        <v>88.9</v>
      </c>
      <c r="CA781" s="19">
        <v>88.9</v>
      </c>
      <c r="CB781" s="19">
        <v>87</v>
      </c>
      <c r="CC781" s="19">
        <v>87</v>
      </c>
      <c r="CD781" s="19">
        <v>87</v>
      </c>
      <c r="CE781" s="19">
        <v>87</v>
      </c>
      <c r="CF781" s="19">
        <v>87</v>
      </c>
      <c r="CG781" s="19">
        <v>87</v>
      </c>
      <c r="CH781" s="19">
        <v>87</v>
      </c>
      <c r="CI781" s="19">
        <v>87</v>
      </c>
      <c r="CJ781" s="19">
        <v>87</v>
      </c>
      <c r="CK781" s="19">
        <v>87</v>
      </c>
      <c r="CL781" s="19">
        <v>87</v>
      </c>
      <c r="CM781" s="19">
        <v>87</v>
      </c>
      <c r="CN781" s="19">
        <v>87</v>
      </c>
      <c r="CO781" s="19">
        <v>87</v>
      </c>
      <c r="CP781" s="19">
        <v>84.3</v>
      </c>
      <c r="CQ781" s="19">
        <v>84.3</v>
      </c>
      <c r="CR781" s="19">
        <v>84.3</v>
      </c>
      <c r="CS781" s="19">
        <v>84.3</v>
      </c>
      <c r="CT781" s="19">
        <v>84.3</v>
      </c>
      <c r="CU781" s="19">
        <v>84.3</v>
      </c>
      <c r="CV781" s="19">
        <v>84.3</v>
      </c>
      <c r="CW781" s="19">
        <v>84.3</v>
      </c>
      <c r="CX781" s="19">
        <v>84.3</v>
      </c>
      <c r="CY781" s="19">
        <v>84.3</v>
      </c>
      <c r="CZ781" s="19">
        <v>84.3</v>
      </c>
      <c r="DA781" s="19">
        <v>84.3</v>
      </c>
      <c r="DB781" s="19">
        <v>84.3</v>
      </c>
      <c r="DC781" s="19">
        <v>84.3</v>
      </c>
      <c r="DD781" s="19">
        <v>84.3</v>
      </c>
      <c r="DE781" s="19">
        <v>84.3</v>
      </c>
      <c r="DF781" s="19">
        <v>87.5</v>
      </c>
      <c r="DG781" s="19">
        <v>93.5</v>
      </c>
      <c r="DH781" s="19">
        <v>93.5</v>
      </c>
      <c r="DI781" s="19">
        <v>93.5</v>
      </c>
      <c r="DJ781" s="19">
        <v>93.5</v>
      </c>
      <c r="DK781" s="19">
        <v>90.5</v>
      </c>
      <c r="DL781" s="19">
        <v>93.5</v>
      </c>
      <c r="DM781" s="19">
        <v>81</v>
      </c>
      <c r="DN781" s="19">
        <v>84.3</v>
      </c>
      <c r="DO781" s="19">
        <v>84.6</v>
      </c>
      <c r="DP781" s="19">
        <v>84.6</v>
      </c>
      <c r="DQ781" s="19">
        <v>84.7</v>
      </c>
      <c r="DR781" s="19">
        <v>87.5</v>
      </c>
      <c r="DS781" s="19">
        <v>87.4</v>
      </c>
      <c r="DT781" s="19">
        <v>87.4</v>
      </c>
      <c r="DU781" s="19">
        <v>87.4</v>
      </c>
      <c r="DV781" s="19">
        <v>87.4</v>
      </c>
      <c r="DW781" s="19">
        <v>87.4</v>
      </c>
    </row>
    <row r="782" spans="1:127">
      <c r="A782" s="17" t="s">
        <v>2157</v>
      </c>
      <c r="B782" s="17" t="s">
        <v>2158</v>
      </c>
      <c r="C782" s="18">
        <v>2.4599999999999999E-3</v>
      </c>
      <c r="D782" s="19">
        <v>99.6</v>
      </c>
      <c r="E782" s="19">
        <v>97.6</v>
      </c>
      <c r="F782" s="19">
        <v>99.6</v>
      </c>
      <c r="G782" s="19">
        <v>99.6</v>
      </c>
      <c r="H782" s="19">
        <v>112.1</v>
      </c>
      <c r="I782" s="19">
        <v>117.7</v>
      </c>
      <c r="J782" s="19">
        <v>114</v>
      </c>
      <c r="K782" s="19">
        <v>109.7</v>
      </c>
      <c r="L782" s="19">
        <v>109.1</v>
      </c>
      <c r="M782" s="19">
        <v>106.8</v>
      </c>
      <c r="N782" s="19">
        <v>107.8</v>
      </c>
      <c r="O782" s="19">
        <v>116</v>
      </c>
      <c r="P782" s="19">
        <v>117.2</v>
      </c>
      <c r="Q782" s="19">
        <v>110</v>
      </c>
      <c r="R782" s="19">
        <v>109.2</v>
      </c>
      <c r="S782" s="19">
        <v>112</v>
      </c>
      <c r="T782" s="19">
        <v>110.9</v>
      </c>
      <c r="U782" s="19">
        <v>119.7</v>
      </c>
      <c r="V782" s="19">
        <v>116.7</v>
      </c>
      <c r="W782" s="19">
        <v>118</v>
      </c>
      <c r="X782" s="19">
        <v>128.9</v>
      </c>
      <c r="Y782" s="19">
        <v>126.1</v>
      </c>
      <c r="Z782" s="19">
        <v>117</v>
      </c>
      <c r="AA782" s="19">
        <v>127.1</v>
      </c>
      <c r="AB782" s="19">
        <v>124.2</v>
      </c>
      <c r="AC782" s="19">
        <v>126.9</v>
      </c>
      <c r="AD782" s="19">
        <v>125.4</v>
      </c>
      <c r="AE782" s="19">
        <v>119.7</v>
      </c>
      <c r="AF782" s="19">
        <v>126.6</v>
      </c>
      <c r="AG782" s="19">
        <v>132.19999999999999</v>
      </c>
      <c r="AH782" s="19">
        <v>126.4</v>
      </c>
      <c r="AI782" s="19">
        <v>120</v>
      </c>
      <c r="AJ782" s="19">
        <v>126.8</v>
      </c>
      <c r="AK782" s="19">
        <v>123.9</v>
      </c>
      <c r="AL782" s="19">
        <v>125.6</v>
      </c>
      <c r="AM782" s="19">
        <v>123.7</v>
      </c>
      <c r="AN782" s="19">
        <v>119</v>
      </c>
      <c r="AO782" s="19">
        <v>130.4</v>
      </c>
      <c r="AP782" s="19">
        <v>132.69999999999999</v>
      </c>
      <c r="AQ782" s="19">
        <v>121.9</v>
      </c>
      <c r="AR782" s="19">
        <v>119.4</v>
      </c>
      <c r="AS782" s="19">
        <v>119.4</v>
      </c>
      <c r="AT782" s="19">
        <v>118.4</v>
      </c>
      <c r="AU782" s="19">
        <v>118.4</v>
      </c>
      <c r="AV782" s="19">
        <v>118.9</v>
      </c>
      <c r="AW782" s="19">
        <v>122.5</v>
      </c>
      <c r="AX782" s="19">
        <v>116</v>
      </c>
      <c r="AY782" s="19">
        <v>120.3</v>
      </c>
      <c r="AZ782" s="19">
        <v>117.3</v>
      </c>
      <c r="BA782" s="19">
        <v>113.3</v>
      </c>
      <c r="BB782" s="19">
        <v>115.9</v>
      </c>
      <c r="BC782" s="19">
        <v>115.9</v>
      </c>
      <c r="BD782" s="19">
        <v>116.9</v>
      </c>
      <c r="BE782" s="19">
        <v>114.9</v>
      </c>
      <c r="BF782" s="19">
        <v>112.6</v>
      </c>
      <c r="BG782" s="19">
        <v>113.3</v>
      </c>
      <c r="BH782" s="19">
        <v>109.6</v>
      </c>
      <c r="BI782" s="19">
        <v>116.6</v>
      </c>
      <c r="BJ782" s="19">
        <v>116.6</v>
      </c>
      <c r="BK782" s="19">
        <v>116.1</v>
      </c>
      <c r="BL782" s="19">
        <v>116.3</v>
      </c>
      <c r="BM782" s="19">
        <v>118.6</v>
      </c>
      <c r="BN782" s="19">
        <v>117.5</v>
      </c>
      <c r="BO782" s="19">
        <v>113</v>
      </c>
      <c r="BP782" s="19">
        <v>110.8</v>
      </c>
      <c r="BQ782" s="19">
        <v>111.6</v>
      </c>
      <c r="BR782" s="19">
        <v>111.6</v>
      </c>
      <c r="BS782" s="19">
        <v>110</v>
      </c>
      <c r="BT782" s="19">
        <v>106</v>
      </c>
      <c r="BU782" s="19">
        <v>106.7</v>
      </c>
      <c r="BV782" s="19">
        <v>106.7</v>
      </c>
      <c r="BW782" s="19">
        <v>106.7</v>
      </c>
      <c r="BX782" s="19">
        <v>106.7</v>
      </c>
      <c r="BY782" s="19">
        <v>106.7</v>
      </c>
      <c r="BZ782" s="19">
        <v>106.7</v>
      </c>
      <c r="CA782" s="19">
        <v>106.7</v>
      </c>
      <c r="CB782" s="19">
        <v>106.7</v>
      </c>
      <c r="CC782" s="19">
        <v>106.7</v>
      </c>
      <c r="CD782" s="19">
        <v>106.7</v>
      </c>
      <c r="CE782" s="19">
        <v>106.7</v>
      </c>
      <c r="CF782" s="19">
        <v>106.8</v>
      </c>
      <c r="CG782" s="19">
        <v>105.2</v>
      </c>
      <c r="CH782" s="19">
        <v>106.7</v>
      </c>
      <c r="CI782" s="19">
        <v>106.4</v>
      </c>
      <c r="CJ782" s="19">
        <v>104.4</v>
      </c>
      <c r="CK782" s="19">
        <v>108.4</v>
      </c>
      <c r="CL782" s="19">
        <v>106.7</v>
      </c>
      <c r="CM782" s="19">
        <v>108.7</v>
      </c>
      <c r="CN782" s="19">
        <v>105.2</v>
      </c>
      <c r="CO782" s="19">
        <v>105.2</v>
      </c>
      <c r="CP782" s="19">
        <v>105.2</v>
      </c>
      <c r="CQ782" s="19">
        <v>105.2</v>
      </c>
      <c r="CR782" s="19">
        <v>105.2</v>
      </c>
      <c r="CS782" s="19">
        <v>106</v>
      </c>
      <c r="CT782" s="19">
        <v>105.6</v>
      </c>
      <c r="CU782" s="19">
        <v>105.2</v>
      </c>
      <c r="CV782" s="19">
        <v>105.2</v>
      </c>
      <c r="CW782" s="19">
        <v>105.2</v>
      </c>
      <c r="CX782" s="19">
        <v>104.6</v>
      </c>
      <c r="CY782" s="19">
        <v>104.6</v>
      </c>
      <c r="CZ782" s="19">
        <v>104.6</v>
      </c>
      <c r="DA782" s="19">
        <v>104.6</v>
      </c>
      <c r="DB782" s="19">
        <v>104.6</v>
      </c>
      <c r="DC782" s="19">
        <v>104.6</v>
      </c>
      <c r="DD782" s="19">
        <v>104.6</v>
      </c>
      <c r="DE782" s="19">
        <v>104.7</v>
      </c>
      <c r="DF782" s="19">
        <v>108.6</v>
      </c>
      <c r="DG782" s="19">
        <v>109.2</v>
      </c>
      <c r="DH782" s="19">
        <v>109.2</v>
      </c>
      <c r="DI782" s="19">
        <v>109.2</v>
      </c>
      <c r="DJ782" s="19">
        <v>110.3</v>
      </c>
      <c r="DK782" s="19">
        <v>110.5</v>
      </c>
      <c r="DL782" s="19">
        <v>110.8</v>
      </c>
      <c r="DM782" s="19">
        <v>112.3</v>
      </c>
      <c r="DN782" s="19">
        <v>112.6</v>
      </c>
      <c r="DO782" s="19">
        <v>112.7</v>
      </c>
      <c r="DP782" s="19">
        <v>112.8</v>
      </c>
      <c r="DQ782" s="19">
        <v>112.8</v>
      </c>
      <c r="DR782" s="19">
        <v>113.4</v>
      </c>
      <c r="DS782" s="19">
        <v>113.4</v>
      </c>
      <c r="DT782" s="19">
        <v>113.6</v>
      </c>
      <c r="DU782" s="19">
        <v>116.1</v>
      </c>
      <c r="DV782" s="19">
        <v>119.5</v>
      </c>
      <c r="DW782" s="19">
        <v>119.7</v>
      </c>
    </row>
    <row r="783" spans="1:127">
      <c r="A783" s="17" t="s">
        <v>2159</v>
      </c>
      <c r="B783" s="17" t="s">
        <v>2160</v>
      </c>
      <c r="C783" s="18">
        <v>0.1179</v>
      </c>
      <c r="D783" s="19">
        <v>94.3</v>
      </c>
      <c r="E783" s="19">
        <v>96.1</v>
      </c>
      <c r="F783" s="19">
        <v>96.1</v>
      </c>
      <c r="G783" s="19">
        <v>96.7</v>
      </c>
      <c r="H783" s="19">
        <v>97.1</v>
      </c>
      <c r="I783" s="19">
        <v>103.9</v>
      </c>
      <c r="J783" s="19">
        <v>109.2</v>
      </c>
      <c r="K783" s="19">
        <v>95.5</v>
      </c>
      <c r="L783" s="19">
        <v>95.6</v>
      </c>
      <c r="M783" s="19">
        <v>95.4</v>
      </c>
      <c r="N783" s="19">
        <v>96.2</v>
      </c>
      <c r="O783" s="19">
        <v>102.1</v>
      </c>
      <c r="P783" s="19">
        <v>100.2</v>
      </c>
      <c r="Q783" s="19">
        <v>99.9</v>
      </c>
      <c r="R783" s="19">
        <v>103.8</v>
      </c>
      <c r="S783" s="19">
        <v>110.6</v>
      </c>
      <c r="T783" s="19">
        <v>113.4</v>
      </c>
      <c r="U783" s="19">
        <v>113.3</v>
      </c>
      <c r="V783" s="19">
        <v>112.1</v>
      </c>
      <c r="W783" s="19">
        <v>115.9</v>
      </c>
      <c r="X783" s="19">
        <v>114.5</v>
      </c>
      <c r="Y783" s="19">
        <v>116.5</v>
      </c>
      <c r="Z783" s="19">
        <v>127.4</v>
      </c>
      <c r="AA783" s="19">
        <v>128.6</v>
      </c>
      <c r="AB783" s="19">
        <v>126.6</v>
      </c>
      <c r="AC783" s="19">
        <v>126.5</v>
      </c>
      <c r="AD783" s="19">
        <v>126.5</v>
      </c>
      <c r="AE783" s="19">
        <v>128.19999999999999</v>
      </c>
      <c r="AF783" s="19">
        <v>130.19999999999999</v>
      </c>
      <c r="AG783" s="19">
        <v>133</v>
      </c>
      <c r="AH783" s="19">
        <v>133.9</v>
      </c>
      <c r="AI783" s="19">
        <v>132.4</v>
      </c>
      <c r="AJ783" s="19">
        <v>134.19999999999999</v>
      </c>
      <c r="AK783" s="19">
        <v>130.69999999999999</v>
      </c>
      <c r="AL783" s="19">
        <v>129.5</v>
      </c>
      <c r="AM783" s="19">
        <v>132.5</v>
      </c>
      <c r="AN783" s="19">
        <v>134.1</v>
      </c>
      <c r="AO783" s="19">
        <v>134.1</v>
      </c>
      <c r="AP783" s="19">
        <v>132.30000000000001</v>
      </c>
      <c r="AQ783" s="19">
        <v>145.4</v>
      </c>
      <c r="AR783" s="19">
        <v>143.19999999999999</v>
      </c>
      <c r="AS783" s="19">
        <v>141.80000000000001</v>
      </c>
      <c r="AT783" s="19">
        <v>138.69999999999999</v>
      </c>
      <c r="AU783" s="19">
        <v>141.19999999999999</v>
      </c>
      <c r="AV783" s="19">
        <v>141.19999999999999</v>
      </c>
      <c r="AW783" s="19">
        <v>132</v>
      </c>
      <c r="AX783" s="19">
        <v>122.8</v>
      </c>
      <c r="AY783" s="19">
        <v>128.5</v>
      </c>
      <c r="AZ783" s="19">
        <v>123.6</v>
      </c>
      <c r="BA783" s="19">
        <v>119.3</v>
      </c>
      <c r="BB783" s="19">
        <v>119.7</v>
      </c>
      <c r="BC783" s="19">
        <v>121.4</v>
      </c>
      <c r="BD783" s="19">
        <v>123.8</v>
      </c>
      <c r="BE783" s="19">
        <v>127.5</v>
      </c>
      <c r="BF783" s="19">
        <v>129.6</v>
      </c>
      <c r="BG783" s="19">
        <v>130.1</v>
      </c>
      <c r="BH783" s="19">
        <v>132.9</v>
      </c>
      <c r="BI783" s="19">
        <v>130.80000000000001</v>
      </c>
      <c r="BJ783" s="19">
        <v>132.30000000000001</v>
      </c>
      <c r="BK783" s="19">
        <v>133.4</v>
      </c>
      <c r="BL783" s="19">
        <v>134.6</v>
      </c>
      <c r="BM783" s="19">
        <v>134.80000000000001</v>
      </c>
      <c r="BN783" s="19">
        <v>134.6</v>
      </c>
      <c r="BO783" s="19">
        <v>128.19999999999999</v>
      </c>
      <c r="BP783" s="19">
        <v>128.9</v>
      </c>
      <c r="BQ783" s="19">
        <v>131.5</v>
      </c>
      <c r="BR783" s="19">
        <v>130</v>
      </c>
      <c r="BS783" s="19">
        <v>130</v>
      </c>
      <c r="BT783" s="19">
        <v>131</v>
      </c>
      <c r="BU783" s="19">
        <v>130.4</v>
      </c>
      <c r="BV783" s="19">
        <v>129.9</v>
      </c>
      <c r="BW783" s="19">
        <v>130.4</v>
      </c>
      <c r="BX783" s="19">
        <v>130.30000000000001</v>
      </c>
      <c r="BY783" s="19">
        <v>130.19999999999999</v>
      </c>
      <c r="BZ783" s="19">
        <v>130.30000000000001</v>
      </c>
      <c r="CA783" s="19">
        <v>129</v>
      </c>
      <c r="CB783" s="19">
        <v>129</v>
      </c>
      <c r="CC783" s="19">
        <v>129.6</v>
      </c>
      <c r="CD783" s="19">
        <v>134.30000000000001</v>
      </c>
      <c r="CE783" s="19">
        <v>134.30000000000001</v>
      </c>
      <c r="CF783" s="19">
        <v>134.19999999999999</v>
      </c>
      <c r="CG783" s="19">
        <v>128.5</v>
      </c>
      <c r="CH783" s="19">
        <v>128.5</v>
      </c>
      <c r="CI783" s="19">
        <v>128.5</v>
      </c>
      <c r="CJ783" s="19">
        <v>128.5</v>
      </c>
      <c r="CK783" s="19">
        <v>128.6</v>
      </c>
      <c r="CL783" s="19">
        <v>128.5</v>
      </c>
      <c r="CM783" s="19">
        <v>128.5</v>
      </c>
      <c r="CN783" s="19">
        <v>128.30000000000001</v>
      </c>
      <c r="CO783" s="19">
        <v>128.4</v>
      </c>
      <c r="CP783" s="19">
        <v>126.7</v>
      </c>
      <c r="CQ783" s="19">
        <v>126.7</v>
      </c>
      <c r="CR783" s="19">
        <v>127.7</v>
      </c>
      <c r="CS783" s="19">
        <v>126.8</v>
      </c>
      <c r="CT783" s="19">
        <v>127.3</v>
      </c>
      <c r="CU783" s="19">
        <v>127.3</v>
      </c>
      <c r="CV783" s="19">
        <v>127.3</v>
      </c>
      <c r="CW783" s="19">
        <v>127.4</v>
      </c>
      <c r="CX783" s="19">
        <v>127.4</v>
      </c>
      <c r="CY783" s="19">
        <v>128.5</v>
      </c>
      <c r="CZ783" s="19">
        <v>133</v>
      </c>
      <c r="DA783" s="19">
        <v>132.69999999999999</v>
      </c>
      <c r="DB783" s="19">
        <v>132.4</v>
      </c>
      <c r="DC783" s="19">
        <v>132.6</v>
      </c>
      <c r="DD783" s="19">
        <v>132.69999999999999</v>
      </c>
      <c r="DE783" s="19">
        <v>132.69999999999999</v>
      </c>
      <c r="DF783" s="19">
        <v>132.4</v>
      </c>
      <c r="DG783" s="19">
        <v>132.4</v>
      </c>
      <c r="DH783" s="19">
        <v>132.4</v>
      </c>
      <c r="DI783" s="19">
        <v>132.4</v>
      </c>
      <c r="DJ783" s="19">
        <v>132.6</v>
      </c>
      <c r="DK783" s="19">
        <v>132.80000000000001</v>
      </c>
      <c r="DL783" s="19">
        <v>132.80000000000001</v>
      </c>
      <c r="DM783" s="19">
        <v>140</v>
      </c>
      <c r="DN783" s="19">
        <v>140</v>
      </c>
      <c r="DO783" s="19">
        <v>141.1</v>
      </c>
      <c r="DP783" s="19">
        <v>140.9</v>
      </c>
      <c r="DQ783" s="19">
        <v>140.9</v>
      </c>
      <c r="DR783" s="19">
        <v>141.5</v>
      </c>
      <c r="DS783" s="19">
        <v>141.5</v>
      </c>
      <c r="DT783" s="19">
        <v>141.5</v>
      </c>
      <c r="DU783" s="19">
        <v>139.69999999999999</v>
      </c>
      <c r="DV783" s="19">
        <v>138.6</v>
      </c>
      <c r="DW783" s="19">
        <v>137.30000000000001</v>
      </c>
    </row>
    <row r="784" spans="1:127">
      <c r="A784" s="17" t="s">
        <v>2161</v>
      </c>
      <c r="B784" s="17" t="s">
        <v>2162</v>
      </c>
      <c r="C784" s="18">
        <v>0.19214000000000001</v>
      </c>
      <c r="D784" s="19">
        <v>92.6</v>
      </c>
      <c r="E784" s="19">
        <v>105.7</v>
      </c>
      <c r="F784" s="19">
        <v>103.3</v>
      </c>
      <c r="G784" s="19">
        <v>99.1</v>
      </c>
      <c r="H784" s="19">
        <v>101.8</v>
      </c>
      <c r="I784" s="19">
        <v>106</v>
      </c>
      <c r="J784" s="19">
        <v>102</v>
      </c>
      <c r="K784" s="19">
        <v>111.1</v>
      </c>
      <c r="L784" s="19">
        <v>101.8</v>
      </c>
      <c r="M784" s="19">
        <v>103.6</v>
      </c>
      <c r="N784" s="19">
        <v>107.2</v>
      </c>
      <c r="O784" s="19">
        <v>95.5</v>
      </c>
      <c r="P784" s="19">
        <v>109</v>
      </c>
      <c r="Q784" s="19">
        <v>107.5</v>
      </c>
      <c r="R784" s="19">
        <v>101.1</v>
      </c>
      <c r="S784" s="19">
        <v>107.9</v>
      </c>
      <c r="T784" s="19">
        <v>106.8</v>
      </c>
      <c r="U784" s="19">
        <v>103.2</v>
      </c>
      <c r="V784" s="19">
        <v>102.6</v>
      </c>
      <c r="W784" s="19">
        <v>114.8</v>
      </c>
      <c r="X784" s="19">
        <v>106.2</v>
      </c>
      <c r="Y784" s="19">
        <v>105.6</v>
      </c>
      <c r="Z784" s="19">
        <v>106.2</v>
      </c>
      <c r="AA784" s="19">
        <v>107.4</v>
      </c>
      <c r="AB784" s="19">
        <v>114.8</v>
      </c>
      <c r="AC784" s="19">
        <v>112.1</v>
      </c>
      <c r="AD784" s="19">
        <v>107.9</v>
      </c>
      <c r="AE784" s="19">
        <v>108.5</v>
      </c>
      <c r="AF784" s="19">
        <v>113.9</v>
      </c>
      <c r="AG784" s="19">
        <v>116.4</v>
      </c>
      <c r="AH784" s="19">
        <v>110.2</v>
      </c>
      <c r="AI784" s="19">
        <v>113.1</v>
      </c>
      <c r="AJ784" s="19">
        <v>106.2</v>
      </c>
      <c r="AK784" s="19">
        <v>116.3</v>
      </c>
      <c r="AL784" s="19">
        <v>115.7</v>
      </c>
      <c r="AM784" s="19">
        <v>109.8</v>
      </c>
      <c r="AN784" s="19">
        <v>111.9</v>
      </c>
      <c r="AO784" s="19">
        <v>111.9</v>
      </c>
      <c r="AP784" s="19">
        <v>115.1</v>
      </c>
      <c r="AQ784" s="19">
        <v>112.2</v>
      </c>
      <c r="AR784" s="19">
        <v>114.5</v>
      </c>
      <c r="AS784" s="19">
        <v>107.5</v>
      </c>
      <c r="AT784" s="19">
        <v>109.2</v>
      </c>
      <c r="AU784" s="19">
        <v>110.4</v>
      </c>
      <c r="AV784" s="19">
        <v>109.6</v>
      </c>
      <c r="AW784" s="19">
        <v>108.9</v>
      </c>
      <c r="AX784" s="19">
        <v>107.9</v>
      </c>
      <c r="AY784" s="19">
        <v>109.5</v>
      </c>
      <c r="AZ784" s="19">
        <v>113.7</v>
      </c>
      <c r="BA784" s="19">
        <v>117.4</v>
      </c>
      <c r="BB784" s="19">
        <v>115.4</v>
      </c>
      <c r="BC784" s="19">
        <v>120.3</v>
      </c>
      <c r="BD784" s="19">
        <v>116.3</v>
      </c>
      <c r="BE784" s="19">
        <v>115.3</v>
      </c>
      <c r="BF784" s="19">
        <v>115.7</v>
      </c>
      <c r="BG784" s="19">
        <v>115.6</v>
      </c>
      <c r="BH784" s="19">
        <v>115.7</v>
      </c>
      <c r="BI784" s="19">
        <v>115.8</v>
      </c>
      <c r="BJ784" s="19">
        <v>115.9</v>
      </c>
      <c r="BK784" s="19">
        <v>116.9</v>
      </c>
      <c r="BL784" s="19">
        <v>117.4</v>
      </c>
      <c r="BM784" s="19">
        <v>117.1</v>
      </c>
      <c r="BN784" s="19">
        <v>117.7</v>
      </c>
      <c r="BO784" s="19">
        <v>114.9</v>
      </c>
      <c r="BP784" s="19">
        <v>115.7</v>
      </c>
      <c r="BQ784" s="19">
        <v>116.1</v>
      </c>
      <c r="BR784" s="19">
        <v>118.7</v>
      </c>
      <c r="BS784" s="19">
        <v>119.3</v>
      </c>
      <c r="BT784" s="19">
        <v>112.5</v>
      </c>
      <c r="BU784" s="19">
        <v>121.3</v>
      </c>
      <c r="BV784" s="19">
        <v>117.9</v>
      </c>
      <c r="BW784" s="19">
        <v>120.2</v>
      </c>
      <c r="BX784" s="19">
        <v>121.3</v>
      </c>
      <c r="BY784" s="19">
        <v>120.2</v>
      </c>
      <c r="BZ784" s="19">
        <v>121.8</v>
      </c>
      <c r="CA784" s="19">
        <v>122.4</v>
      </c>
      <c r="CB784" s="19">
        <v>120.8</v>
      </c>
      <c r="CC784" s="19">
        <v>119.9</v>
      </c>
      <c r="CD784" s="19">
        <v>118.9</v>
      </c>
      <c r="CE784" s="19">
        <v>118.5</v>
      </c>
      <c r="CF784" s="19">
        <v>118</v>
      </c>
      <c r="CG784" s="19">
        <v>119.1</v>
      </c>
      <c r="CH784" s="19">
        <v>118.1</v>
      </c>
      <c r="CI784" s="19">
        <v>120.3</v>
      </c>
      <c r="CJ784" s="19">
        <v>122.1</v>
      </c>
      <c r="CK784" s="19">
        <v>121.8</v>
      </c>
      <c r="CL784" s="19">
        <v>120.8</v>
      </c>
      <c r="CM784" s="19">
        <v>119.8</v>
      </c>
      <c r="CN784" s="19">
        <v>118.7</v>
      </c>
      <c r="CO784" s="19">
        <v>122.3</v>
      </c>
      <c r="CP784" s="19">
        <v>117.7</v>
      </c>
      <c r="CQ784" s="19">
        <v>119.9</v>
      </c>
      <c r="CR784" s="19">
        <v>117.2</v>
      </c>
      <c r="CS784" s="19">
        <v>119.3</v>
      </c>
      <c r="CT784" s="19">
        <v>117.9</v>
      </c>
      <c r="CU784" s="19">
        <v>119.1</v>
      </c>
      <c r="CV784" s="19">
        <v>119.2</v>
      </c>
      <c r="CW784" s="19">
        <v>117.2</v>
      </c>
      <c r="CX784" s="19">
        <v>122.7</v>
      </c>
      <c r="CY784" s="19">
        <v>121.9</v>
      </c>
      <c r="CZ784" s="19">
        <v>122.2</v>
      </c>
      <c r="DA784" s="19">
        <v>122.4</v>
      </c>
      <c r="DB784" s="19">
        <v>121.6</v>
      </c>
      <c r="DC784" s="19">
        <v>123.3</v>
      </c>
      <c r="DD784" s="19">
        <v>123.4</v>
      </c>
      <c r="DE784" s="19">
        <v>122.4</v>
      </c>
      <c r="DF784" s="19">
        <v>125.9</v>
      </c>
      <c r="DG784" s="19">
        <v>120.2</v>
      </c>
      <c r="DH784" s="19">
        <v>126</v>
      </c>
      <c r="DI784" s="19">
        <v>126.2</v>
      </c>
      <c r="DJ784" s="19">
        <v>123.8</v>
      </c>
      <c r="DK784" s="19">
        <v>121.4</v>
      </c>
      <c r="DL784" s="19">
        <v>122.9</v>
      </c>
      <c r="DM784" s="19">
        <v>124.6</v>
      </c>
      <c r="DN784" s="19">
        <v>123.7</v>
      </c>
      <c r="DO784" s="19">
        <v>126.2</v>
      </c>
      <c r="DP784" s="19">
        <v>125.8</v>
      </c>
      <c r="DQ784" s="19">
        <v>128</v>
      </c>
      <c r="DR784" s="19">
        <v>125.9</v>
      </c>
      <c r="DS784" s="19">
        <v>129.1</v>
      </c>
      <c r="DT784" s="19">
        <v>127.9</v>
      </c>
      <c r="DU784" s="19">
        <v>125.8</v>
      </c>
      <c r="DV784" s="19">
        <v>126.9</v>
      </c>
      <c r="DW784" s="19">
        <v>126.7</v>
      </c>
    </row>
    <row r="785" spans="1:127">
      <c r="A785" s="17" t="s">
        <v>2163</v>
      </c>
      <c r="B785" s="17" t="s">
        <v>2164</v>
      </c>
      <c r="C785" s="18">
        <v>0.13728000000000001</v>
      </c>
      <c r="D785" s="19">
        <v>86.5</v>
      </c>
      <c r="E785" s="19">
        <v>106</v>
      </c>
      <c r="F785" s="19">
        <v>103.9</v>
      </c>
      <c r="G785" s="19">
        <v>94.8</v>
      </c>
      <c r="H785" s="19">
        <v>99.7</v>
      </c>
      <c r="I785" s="19">
        <v>105.8</v>
      </c>
      <c r="J785" s="19">
        <v>100.4</v>
      </c>
      <c r="K785" s="19">
        <v>114.3</v>
      </c>
      <c r="L785" s="19">
        <v>99.7</v>
      </c>
      <c r="M785" s="19">
        <v>104.4</v>
      </c>
      <c r="N785" s="19">
        <v>109.4</v>
      </c>
      <c r="O785" s="19">
        <v>92.9</v>
      </c>
      <c r="P785" s="19">
        <v>109.9</v>
      </c>
      <c r="Q785" s="19">
        <v>107.1</v>
      </c>
      <c r="R785" s="19">
        <v>100.7</v>
      </c>
      <c r="S785" s="19">
        <v>109</v>
      </c>
      <c r="T785" s="19">
        <v>111.1</v>
      </c>
      <c r="U785" s="19">
        <v>104.3</v>
      </c>
      <c r="V785" s="19">
        <v>101.5</v>
      </c>
      <c r="W785" s="19">
        <v>118</v>
      </c>
      <c r="X785" s="19">
        <v>107.1</v>
      </c>
      <c r="Y785" s="19">
        <v>107.1</v>
      </c>
      <c r="Z785" s="19">
        <v>107.7</v>
      </c>
      <c r="AA785" s="19">
        <v>110.5</v>
      </c>
      <c r="AB785" s="19">
        <v>117</v>
      </c>
      <c r="AC785" s="19">
        <v>115.9</v>
      </c>
      <c r="AD785" s="19">
        <v>109.6</v>
      </c>
      <c r="AE785" s="19">
        <v>110.3</v>
      </c>
      <c r="AF785" s="19">
        <v>116.4</v>
      </c>
      <c r="AG785" s="19">
        <v>121.3</v>
      </c>
      <c r="AH785" s="19">
        <v>110</v>
      </c>
      <c r="AI785" s="19">
        <v>114.2</v>
      </c>
      <c r="AJ785" s="19">
        <v>105.3</v>
      </c>
      <c r="AK785" s="19">
        <v>115.9</v>
      </c>
      <c r="AL785" s="19">
        <v>115.9</v>
      </c>
      <c r="AM785" s="19">
        <v>108.3</v>
      </c>
      <c r="AN785" s="19">
        <v>109.4</v>
      </c>
      <c r="AO785" s="19">
        <v>109.8</v>
      </c>
      <c r="AP785" s="19">
        <v>115</v>
      </c>
      <c r="AQ785" s="19">
        <v>111.6</v>
      </c>
      <c r="AR785" s="19">
        <v>115.7</v>
      </c>
      <c r="AS785" s="19">
        <v>107.1</v>
      </c>
      <c r="AT785" s="19">
        <v>109.8</v>
      </c>
      <c r="AU785" s="19">
        <v>110.4</v>
      </c>
      <c r="AV785" s="19">
        <v>109.2</v>
      </c>
      <c r="AW785" s="19">
        <v>108.9</v>
      </c>
      <c r="AX785" s="19">
        <v>107.4</v>
      </c>
      <c r="AY785" s="19">
        <v>108.6</v>
      </c>
      <c r="AZ785" s="19">
        <v>114.7</v>
      </c>
      <c r="BA785" s="19">
        <v>119.4</v>
      </c>
      <c r="BB785" s="19">
        <v>116.4</v>
      </c>
      <c r="BC785" s="19">
        <v>123.1</v>
      </c>
      <c r="BD785" s="19">
        <v>118</v>
      </c>
      <c r="BE785" s="19">
        <v>117.9</v>
      </c>
      <c r="BF785" s="19">
        <v>117.5</v>
      </c>
      <c r="BG785" s="19">
        <v>117.5</v>
      </c>
      <c r="BH785" s="19">
        <v>117.5</v>
      </c>
      <c r="BI785" s="19">
        <v>117.5</v>
      </c>
      <c r="BJ785" s="19">
        <v>117.5</v>
      </c>
      <c r="BK785" s="19">
        <v>118.9</v>
      </c>
      <c r="BL785" s="19">
        <v>119.6</v>
      </c>
      <c r="BM785" s="19">
        <v>119.6</v>
      </c>
      <c r="BN785" s="19">
        <v>120.4</v>
      </c>
      <c r="BO785" s="19">
        <v>118.3</v>
      </c>
      <c r="BP785" s="19">
        <v>119.6</v>
      </c>
      <c r="BQ785" s="19">
        <v>118.5</v>
      </c>
      <c r="BR785" s="19">
        <v>122.4</v>
      </c>
      <c r="BS785" s="19">
        <v>122.7</v>
      </c>
      <c r="BT785" s="19">
        <v>113</v>
      </c>
      <c r="BU785" s="19">
        <v>125.5</v>
      </c>
      <c r="BV785" s="19">
        <v>120.5</v>
      </c>
      <c r="BW785" s="19">
        <v>123.4</v>
      </c>
      <c r="BX785" s="19">
        <v>124.8</v>
      </c>
      <c r="BY785" s="19">
        <v>123.2</v>
      </c>
      <c r="BZ785" s="19">
        <v>125.6</v>
      </c>
      <c r="CA785" s="19">
        <v>125.6</v>
      </c>
      <c r="CB785" s="19">
        <v>123.6</v>
      </c>
      <c r="CC785" s="19">
        <v>122.1</v>
      </c>
      <c r="CD785" s="19">
        <v>120.6</v>
      </c>
      <c r="CE785" s="19">
        <v>119.5</v>
      </c>
      <c r="CF785" s="19">
        <v>119.2</v>
      </c>
      <c r="CG785" s="19">
        <v>120.7</v>
      </c>
      <c r="CH785" s="19">
        <v>119.3</v>
      </c>
      <c r="CI785" s="19">
        <v>122.1</v>
      </c>
      <c r="CJ785" s="19">
        <v>124.6</v>
      </c>
      <c r="CK785" s="19">
        <v>124</v>
      </c>
      <c r="CL785" s="19">
        <v>122.6</v>
      </c>
      <c r="CM785" s="19">
        <v>121.1</v>
      </c>
      <c r="CN785" s="19">
        <v>119.7</v>
      </c>
      <c r="CO785" s="19">
        <v>124.7</v>
      </c>
      <c r="CP785" s="19">
        <v>118.2</v>
      </c>
      <c r="CQ785" s="19">
        <v>121.2</v>
      </c>
      <c r="CR785" s="19">
        <v>117.7</v>
      </c>
      <c r="CS785" s="19">
        <v>120.1</v>
      </c>
      <c r="CT785" s="19">
        <v>118.3</v>
      </c>
      <c r="CU785" s="19">
        <v>119.9</v>
      </c>
      <c r="CV785" s="19">
        <v>119.9</v>
      </c>
      <c r="CW785" s="19">
        <v>117</v>
      </c>
      <c r="CX785" s="19">
        <v>124.7</v>
      </c>
      <c r="CY785" s="19">
        <v>123.8</v>
      </c>
      <c r="CZ785" s="19">
        <v>123.8</v>
      </c>
      <c r="DA785" s="19">
        <v>124.1</v>
      </c>
      <c r="DB785" s="19">
        <v>122.9</v>
      </c>
      <c r="DC785" s="19">
        <v>125</v>
      </c>
      <c r="DD785" s="19">
        <v>124.9</v>
      </c>
      <c r="DE785" s="19">
        <v>123.4</v>
      </c>
      <c r="DF785" s="19">
        <v>127.4</v>
      </c>
      <c r="DG785" s="19">
        <v>120.2</v>
      </c>
      <c r="DH785" s="19">
        <v>127.5</v>
      </c>
      <c r="DI785" s="19">
        <v>127.1</v>
      </c>
      <c r="DJ785" s="19">
        <v>123.2</v>
      </c>
      <c r="DK785" s="19">
        <v>119.5</v>
      </c>
      <c r="DL785" s="19">
        <v>121.1</v>
      </c>
      <c r="DM785" s="19">
        <v>123</v>
      </c>
      <c r="DN785" s="19">
        <v>121.3</v>
      </c>
      <c r="DO785" s="19">
        <v>124.5</v>
      </c>
      <c r="DP785" s="19">
        <v>124.6</v>
      </c>
      <c r="DQ785" s="19">
        <v>128</v>
      </c>
      <c r="DR785" s="19">
        <v>124.2</v>
      </c>
      <c r="DS785" s="19">
        <v>128.5</v>
      </c>
      <c r="DT785" s="19">
        <v>127.5</v>
      </c>
      <c r="DU785" s="19">
        <v>124</v>
      </c>
      <c r="DV785" s="19">
        <v>125.5</v>
      </c>
      <c r="DW785" s="19">
        <v>125.2</v>
      </c>
    </row>
    <row r="786" spans="1:127">
      <c r="A786" s="17" t="s">
        <v>2165</v>
      </c>
      <c r="B786" s="17" t="s">
        <v>2166</v>
      </c>
      <c r="C786" s="18">
        <v>1.112E-2</v>
      </c>
      <c r="D786" s="19">
        <v>104.6</v>
      </c>
      <c r="E786" s="19">
        <v>105</v>
      </c>
      <c r="F786" s="19">
        <v>106.3</v>
      </c>
      <c r="G786" s="19">
        <v>106.7</v>
      </c>
      <c r="H786" s="19">
        <v>106.2</v>
      </c>
      <c r="I786" s="19">
        <v>106.2</v>
      </c>
      <c r="J786" s="19">
        <v>105.9</v>
      </c>
      <c r="K786" s="19">
        <v>108.7</v>
      </c>
      <c r="L786" s="19">
        <v>108.1</v>
      </c>
      <c r="M786" s="19">
        <v>104.8</v>
      </c>
      <c r="N786" s="19">
        <v>107.6</v>
      </c>
      <c r="O786" s="19">
        <v>106.6</v>
      </c>
      <c r="P786" s="19">
        <v>107.3</v>
      </c>
      <c r="Q786" s="19">
        <v>109</v>
      </c>
      <c r="R786" s="19">
        <v>107.6</v>
      </c>
      <c r="S786" s="19">
        <v>107.6</v>
      </c>
      <c r="T786" s="19">
        <v>107.6</v>
      </c>
      <c r="U786" s="19">
        <v>108.9</v>
      </c>
      <c r="V786" s="19">
        <v>108.4</v>
      </c>
      <c r="W786" s="19">
        <v>111</v>
      </c>
      <c r="X786" s="19">
        <v>110.4</v>
      </c>
      <c r="Y786" s="19">
        <v>110.5</v>
      </c>
      <c r="Z786" s="19">
        <v>111.5</v>
      </c>
      <c r="AA786" s="19">
        <v>111.3</v>
      </c>
      <c r="AB786" s="19">
        <v>108.7</v>
      </c>
      <c r="AC786" s="19">
        <v>108.9</v>
      </c>
      <c r="AD786" s="19">
        <v>109.8</v>
      </c>
      <c r="AE786" s="19">
        <v>108.9</v>
      </c>
      <c r="AF786" s="19">
        <v>110.2</v>
      </c>
      <c r="AG786" s="19">
        <v>109.5</v>
      </c>
      <c r="AH786" s="19">
        <v>109.5</v>
      </c>
      <c r="AI786" s="19">
        <v>109.3</v>
      </c>
      <c r="AJ786" s="19">
        <v>110.5</v>
      </c>
      <c r="AK786" s="19">
        <v>109.1</v>
      </c>
      <c r="AL786" s="19">
        <v>109.8</v>
      </c>
      <c r="AM786" s="19">
        <v>109.9</v>
      </c>
      <c r="AN786" s="19">
        <v>110</v>
      </c>
      <c r="AO786" s="19">
        <v>110.1</v>
      </c>
      <c r="AP786" s="19">
        <v>111.2</v>
      </c>
      <c r="AQ786" s="19">
        <v>109.8</v>
      </c>
      <c r="AR786" s="19">
        <v>105.5</v>
      </c>
      <c r="AS786" s="19">
        <v>105.7</v>
      </c>
      <c r="AT786" s="19">
        <v>105.7</v>
      </c>
      <c r="AU786" s="19">
        <v>106</v>
      </c>
      <c r="AV786" s="19">
        <v>105.6</v>
      </c>
      <c r="AW786" s="19">
        <v>104.4</v>
      </c>
      <c r="AX786" s="19">
        <v>104.4</v>
      </c>
      <c r="AY786" s="19">
        <v>105.9</v>
      </c>
      <c r="AZ786" s="19">
        <v>105.8</v>
      </c>
      <c r="BA786" s="19">
        <v>105</v>
      </c>
      <c r="BB786" s="19">
        <v>107.1</v>
      </c>
      <c r="BC786" s="19">
        <v>106.8</v>
      </c>
      <c r="BD786" s="19">
        <v>106</v>
      </c>
      <c r="BE786" s="19">
        <v>107.7</v>
      </c>
      <c r="BF786" s="19">
        <v>107.3</v>
      </c>
      <c r="BG786" s="19">
        <v>109</v>
      </c>
      <c r="BH786" s="19">
        <v>108.6</v>
      </c>
      <c r="BI786" s="19">
        <v>108.5</v>
      </c>
      <c r="BJ786" s="19">
        <v>108.4</v>
      </c>
      <c r="BK786" s="19">
        <v>108.8</v>
      </c>
      <c r="BL786" s="19">
        <v>109.1</v>
      </c>
      <c r="BM786" s="19">
        <v>109.4</v>
      </c>
      <c r="BN786" s="19">
        <v>110.1</v>
      </c>
      <c r="BO786" s="19">
        <v>109.6</v>
      </c>
      <c r="BP786" s="19">
        <v>109.6</v>
      </c>
      <c r="BQ786" s="19">
        <v>110.1</v>
      </c>
      <c r="BR786" s="19">
        <v>109.6</v>
      </c>
      <c r="BS786" s="19">
        <v>109.9</v>
      </c>
      <c r="BT786" s="19">
        <v>109.5</v>
      </c>
      <c r="BU786" s="19">
        <v>109.6</v>
      </c>
      <c r="BV786" s="19">
        <v>109.9</v>
      </c>
      <c r="BW786" s="19">
        <v>110</v>
      </c>
      <c r="BX786" s="19">
        <v>109.9</v>
      </c>
      <c r="BY786" s="19">
        <v>110</v>
      </c>
      <c r="BZ786" s="19">
        <v>110.3</v>
      </c>
      <c r="CA786" s="19">
        <v>110.5</v>
      </c>
      <c r="CB786" s="19">
        <v>111.7</v>
      </c>
      <c r="CC786" s="19">
        <v>112.2</v>
      </c>
      <c r="CD786" s="19">
        <v>112.2</v>
      </c>
      <c r="CE786" s="19">
        <v>112.6</v>
      </c>
      <c r="CF786" s="19">
        <v>112.5</v>
      </c>
      <c r="CG786" s="19">
        <v>112.5</v>
      </c>
      <c r="CH786" s="19">
        <v>112.9</v>
      </c>
      <c r="CI786" s="19">
        <v>115.1</v>
      </c>
      <c r="CJ786" s="19">
        <v>115.8</v>
      </c>
      <c r="CK786" s="19">
        <v>116.5</v>
      </c>
      <c r="CL786" s="19">
        <v>117.4</v>
      </c>
      <c r="CM786" s="19">
        <v>118.6</v>
      </c>
      <c r="CN786" s="19">
        <v>117.7</v>
      </c>
      <c r="CO786" s="19">
        <v>119</v>
      </c>
      <c r="CP786" s="19">
        <v>119.3</v>
      </c>
      <c r="CQ786" s="19">
        <v>119.4</v>
      </c>
      <c r="CR786" s="19">
        <v>119.7</v>
      </c>
      <c r="CS786" s="19">
        <v>119.4</v>
      </c>
      <c r="CT786" s="19">
        <v>120</v>
      </c>
      <c r="CU786" s="19">
        <v>120</v>
      </c>
      <c r="CV786" s="19">
        <v>120</v>
      </c>
      <c r="CW786" s="19">
        <v>120.3</v>
      </c>
      <c r="CX786" s="19">
        <v>120.5</v>
      </c>
      <c r="CY786" s="19">
        <v>120.9</v>
      </c>
      <c r="CZ786" s="19">
        <v>120.9</v>
      </c>
      <c r="DA786" s="19">
        <v>123.6</v>
      </c>
      <c r="DB786" s="19">
        <v>124.2</v>
      </c>
      <c r="DC786" s="19">
        <v>127</v>
      </c>
      <c r="DD786" s="19">
        <v>127.2</v>
      </c>
      <c r="DE786" s="19">
        <v>126.6</v>
      </c>
      <c r="DF786" s="19">
        <v>127.9</v>
      </c>
      <c r="DG786" s="19">
        <v>129.69999999999999</v>
      </c>
      <c r="DH786" s="19">
        <v>130.5</v>
      </c>
      <c r="DI786" s="19">
        <v>131.69999999999999</v>
      </c>
      <c r="DJ786" s="19">
        <v>134</v>
      </c>
      <c r="DK786" s="19">
        <v>134.30000000000001</v>
      </c>
      <c r="DL786" s="19">
        <v>134.4</v>
      </c>
      <c r="DM786" s="19">
        <v>135.30000000000001</v>
      </c>
      <c r="DN786" s="19">
        <v>136</v>
      </c>
      <c r="DO786" s="19">
        <v>137.80000000000001</v>
      </c>
      <c r="DP786" s="19">
        <v>138.80000000000001</v>
      </c>
      <c r="DQ786" s="19">
        <v>138.69999999999999</v>
      </c>
      <c r="DR786" s="19">
        <v>139.80000000000001</v>
      </c>
      <c r="DS786" s="19">
        <v>141</v>
      </c>
      <c r="DT786" s="19">
        <v>142.4</v>
      </c>
      <c r="DU786" s="19">
        <v>144</v>
      </c>
      <c r="DV786" s="19">
        <v>144.9</v>
      </c>
      <c r="DW786" s="19">
        <v>145</v>
      </c>
    </row>
    <row r="787" spans="1:127">
      <c r="A787" s="17" t="s">
        <v>2167</v>
      </c>
      <c r="B787" s="17" t="s">
        <v>2168</v>
      </c>
      <c r="C787" s="18">
        <v>1.9E-3</v>
      </c>
      <c r="D787" s="19">
        <v>99.8</v>
      </c>
      <c r="E787" s="19">
        <v>99.7</v>
      </c>
      <c r="F787" s="19">
        <v>100.6</v>
      </c>
      <c r="G787" s="19">
        <v>100.8</v>
      </c>
      <c r="H787" s="19">
        <v>101.6</v>
      </c>
      <c r="I787" s="19">
        <v>99.9</v>
      </c>
      <c r="J787" s="19">
        <v>98.8</v>
      </c>
      <c r="K787" s="19">
        <v>99.3</v>
      </c>
      <c r="L787" s="19">
        <v>99.6</v>
      </c>
      <c r="M787" s="19">
        <v>98.8</v>
      </c>
      <c r="N787" s="19">
        <v>99.3</v>
      </c>
      <c r="O787" s="19">
        <v>99.5</v>
      </c>
      <c r="P787" s="19">
        <v>100</v>
      </c>
      <c r="Q787" s="19">
        <v>99.6</v>
      </c>
      <c r="R787" s="19">
        <v>99.3</v>
      </c>
      <c r="S787" s="19">
        <v>100.3</v>
      </c>
      <c r="T787" s="19">
        <v>100.2</v>
      </c>
      <c r="U787" s="19">
        <v>100.4</v>
      </c>
      <c r="V787" s="19">
        <v>103.2</v>
      </c>
      <c r="W787" s="19">
        <v>102.9</v>
      </c>
      <c r="X787" s="19">
        <v>103.5</v>
      </c>
      <c r="Y787" s="19">
        <v>99</v>
      </c>
      <c r="Z787" s="19">
        <v>100.6</v>
      </c>
      <c r="AA787" s="19">
        <v>99.4</v>
      </c>
      <c r="AB787" s="19">
        <v>101.8</v>
      </c>
      <c r="AC787" s="19">
        <v>102.9</v>
      </c>
      <c r="AD787" s="19">
        <v>99.3</v>
      </c>
      <c r="AE787" s="19">
        <v>102</v>
      </c>
      <c r="AF787" s="19">
        <v>101.8</v>
      </c>
      <c r="AG787" s="19">
        <v>102.5</v>
      </c>
      <c r="AH787" s="19">
        <v>101.2</v>
      </c>
      <c r="AI787" s="19">
        <v>101.3</v>
      </c>
      <c r="AJ787" s="19">
        <v>102.3</v>
      </c>
      <c r="AK787" s="19">
        <v>100.8</v>
      </c>
      <c r="AL787" s="19">
        <v>101.2</v>
      </c>
      <c r="AM787" s="19">
        <v>102.9</v>
      </c>
      <c r="AN787" s="19">
        <v>103.2</v>
      </c>
      <c r="AO787" s="19">
        <v>103</v>
      </c>
      <c r="AP787" s="19">
        <v>103.1</v>
      </c>
      <c r="AQ787" s="19">
        <v>102.4</v>
      </c>
      <c r="AR787" s="19">
        <v>102.4</v>
      </c>
      <c r="AS787" s="19">
        <v>102.4</v>
      </c>
      <c r="AT787" s="19">
        <v>102.4</v>
      </c>
      <c r="AU787" s="19">
        <v>102.4</v>
      </c>
      <c r="AV787" s="19">
        <v>110.6</v>
      </c>
      <c r="AW787" s="19">
        <v>110.6</v>
      </c>
      <c r="AX787" s="19">
        <v>110.6</v>
      </c>
      <c r="AY787" s="19">
        <v>110.6</v>
      </c>
      <c r="AZ787" s="19">
        <v>110.6</v>
      </c>
      <c r="BA787" s="19">
        <v>110.6</v>
      </c>
      <c r="BB787" s="19">
        <v>110.6</v>
      </c>
      <c r="BC787" s="19">
        <v>125.4</v>
      </c>
      <c r="BD787" s="19">
        <v>125.4</v>
      </c>
      <c r="BE787" s="19">
        <v>125.4</v>
      </c>
      <c r="BF787" s="19">
        <v>125.4</v>
      </c>
      <c r="BG787" s="19">
        <v>125.4</v>
      </c>
      <c r="BH787" s="19">
        <v>125.4</v>
      </c>
      <c r="BI787" s="19">
        <v>132.19999999999999</v>
      </c>
      <c r="BJ787" s="19">
        <v>132.19999999999999</v>
      </c>
      <c r="BK787" s="19">
        <v>128.69999999999999</v>
      </c>
      <c r="BL787" s="19">
        <v>130.1</v>
      </c>
      <c r="BM787" s="19">
        <v>127.3</v>
      </c>
      <c r="BN787" s="19">
        <v>130.1</v>
      </c>
      <c r="BO787" s="19">
        <v>130.1</v>
      </c>
      <c r="BP787" s="19">
        <v>130.1</v>
      </c>
      <c r="BQ787" s="19">
        <v>130.1</v>
      </c>
      <c r="BR787" s="19">
        <v>130.1</v>
      </c>
      <c r="BS787" s="19">
        <v>130.1</v>
      </c>
      <c r="BT787" s="19">
        <v>130.1</v>
      </c>
      <c r="BU787" s="19">
        <v>130.1</v>
      </c>
      <c r="BV787" s="19">
        <v>141.4</v>
      </c>
      <c r="BW787" s="19">
        <v>138.6</v>
      </c>
      <c r="BX787" s="19">
        <v>141.1</v>
      </c>
      <c r="BY787" s="19">
        <v>139.30000000000001</v>
      </c>
      <c r="BZ787" s="19">
        <v>139.1</v>
      </c>
      <c r="CA787" s="19">
        <v>137.5</v>
      </c>
      <c r="CB787" s="19">
        <v>138.30000000000001</v>
      </c>
      <c r="CC787" s="19">
        <v>139</v>
      </c>
      <c r="CD787" s="19">
        <v>138.4</v>
      </c>
      <c r="CE787" s="19">
        <v>142.30000000000001</v>
      </c>
      <c r="CF787" s="19">
        <v>141.69999999999999</v>
      </c>
      <c r="CG787" s="19">
        <v>145</v>
      </c>
      <c r="CH787" s="19">
        <v>143.4</v>
      </c>
      <c r="CI787" s="19">
        <v>145.30000000000001</v>
      </c>
      <c r="CJ787" s="19">
        <v>146.30000000000001</v>
      </c>
      <c r="CK787" s="19">
        <v>146.1</v>
      </c>
      <c r="CL787" s="19">
        <v>145.30000000000001</v>
      </c>
      <c r="CM787" s="19">
        <v>145.30000000000001</v>
      </c>
      <c r="CN787" s="19">
        <v>145.30000000000001</v>
      </c>
      <c r="CO787" s="19">
        <v>145.30000000000001</v>
      </c>
      <c r="CP787" s="19">
        <v>145.30000000000001</v>
      </c>
      <c r="CQ787" s="19">
        <v>144.5</v>
      </c>
      <c r="CR787" s="19">
        <v>144.30000000000001</v>
      </c>
      <c r="CS787" s="19">
        <v>148.4</v>
      </c>
      <c r="CT787" s="19">
        <v>146.1</v>
      </c>
      <c r="CU787" s="19">
        <v>143.69999999999999</v>
      </c>
      <c r="CV787" s="19">
        <v>137.5</v>
      </c>
      <c r="CW787" s="19">
        <v>141.30000000000001</v>
      </c>
      <c r="CX787" s="19">
        <v>140.80000000000001</v>
      </c>
      <c r="CY787" s="19">
        <v>141.80000000000001</v>
      </c>
      <c r="CZ787" s="19">
        <v>140.19999999999999</v>
      </c>
      <c r="DA787" s="19">
        <v>140.80000000000001</v>
      </c>
      <c r="DB787" s="19">
        <v>142.19999999999999</v>
      </c>
      <c r="DC787" s="19">
        <v>136.69999999999999</v>
      </c>
      <c r="DD787" s="19">
        <v>137.6</v>
      </c>
      <c r="DE787" s="19">
        <v>139.4</v>
      </c>
      <c r="DF787" s="19">
        <v>140.80000000000001</v>
      </c>
      <c r="DG787" s="19">
        <v>139.30000000000001</v>
      </c>
      <c r="DH787" s="19">
        <v>146.1</v>
      </c>
      <c r="DI787" s="19">
        <v>148.19999999999999</v>
      </c>
      <c r="DJ787" s="19">
        <v>146.1</v>
      </c>
      <c r="DK787" s="19">
        <v>149.1</v>
      </c>
      <c r="DL787" s="19">
        <v>149.30000000000001</v>
      </c>
      <c r="DM787" s="19">
        <v>152.19999999999999</v>
      </c>
      <c r="DN787" s="19">
        <v>155.30000000000001</v>
      </c>
      <c r="DO787" s="19">
        <v>154.19999999999999</v>
      </c>
      <c r="DP787" s="19">
        <v>152.9</v>
      </c>
      <c r="DQ787" s="19">
        <v>155.9</v>
      </c>
      <c r="DR787" s="19">
        <v>154.80000000000001</v>
      </c>
      <c r="DS787" s="19">
        <v>156.30000000000001</v>
      </c>
      <c r="DT787" s="19">
        <v>154.69999999999999</v>
      </c>
      <c r="DU787" s="19">
        <v>159.1</v>
      </c>
      <c r="DV787" s="19">
        <v>155.4</v>
      </c>
      <c r="DW787" s="19">
        <v>155.4</v>
      </c>
    </row>
    <row r="788" spans="1:127">
      <c r="A788" s="17" t="s">
        <v>2169</v>
      </c>
      <c r="B788" s="17" t="s">
        <v>2170</v>
      </c>
      <c r="C788" s="18">
        <v>4.1840000000000002E-2</v>
      </c>
      <c r="D788" s="19">
        <v>109.1</v>
      </c>
      <c r="E788" s="19">
        <v>105.3</v>
      </c>
      <c r="F788" s="19">
        <v>100.5</v>
      </c>
      <c r="G788" s="19">
        <v>111.1</v>
      </c>
      <c r="H788" s="19">
        <v>107.5</v>
      </c>
      <c r="I788" s="19">
        <v>106.9</v>
      </c>
      <c r="J788" s="19">
        <v>106.6</v>
      </c>
      <c r="K788" s="19">
        <v>101.8</v>
      </c>
      <c r="L788" s="19">
        <v>107.5</v>
      </c>
      <c r="M788" s="19">
        <v>101</v>
      </c>
      <c r="N788" s="19">
        <v>100.5</v>
      </c>
      <c r="O788" s="19">
        <v>101</v>
      </c>
      <c r="P788" s="19">
        <v>107</v>
      </c>
      <c r="Q788" s="19">
        <v>109.1</v>
      </c>
      <c r="R788" s="19">
        <v>100.8</v>
      </c>
      <c r="S788" s="19">
        <v>104.4</v>
      </c>
      <c r="T788" s="19">
        <v>92.7</v>
      </c>
      <c r="U788" s="19">
        <v>98.4</v>
      </c>
      <c r="V788" s="19">
        <v>104.9</v>
      </c>
      <c r="W788" s="19">
        <v>105.8</v>
      </c>
      <c r="X788" s="19">
        <v>102.4</v>
      </c>
      <c r="Y788" s="19">
        <v>99.4</v>
      </c>
      <c r="Z788" s="19">
        <v>100.2</v>
      </c>
      <c r="AA788" s="19">
        <v>96.6</v>
      </c>
      <c r="AB788" s="19">
        <v>109.7</v>
      </c>
      <c r="AC788" s="19">
        <v>101.1</v>
      </c>
      <c r="AD788" s="19">
        <v>102.2</v>
      </c>
      <c r="AE788" s="19">
        <v>102.9</v>
      </c>
      <c r="AF788" s="19">
        <v>107.3</v>
      </c>
      <c r="AG788" s="19">
        <v>103</v>
      </c>
      <c r="AH788" s="19">
        <v>111.6</v>
      </c>
      <c r="AI788" s="19">
        <v>111.1</v>
      </c>
      <c r="AJ788" s="19">
        <v>108.3</v>
      </c>
      <c r="AK788" s="19">
        <v>120.3</v>
      </c>
      <c r="AL788" s="19">
        <v>117.2</v>
      </c>
      <c r="AM788" s="19">
        <v>114.9</v>
      </c>
      <c r="AN788" s="19">
        <v>121.2</v>
      </c>
      <c r="AO788" s="19">
        <v>119.8</v>
      </c>
      <c r="AP788" s="19">
        <v>117.1</v>
      </c>
      <c r="AQ788" s="19">
        <v>115.3</v>
      </c>
      <c r="AR788" s="19">
        <v>113.6</v>
      </c>
      <c r="AS788" s="19">
        <v>109.3</v>
      </c>
      <c r="AT788" s="19">
        <v>108.5</v>
      </c>
      <c r="AU788" s="19">
        <v>112</v>
      </c>
      <c r="AV788" s="19">
        <v>111.7</v>
      </c>
      <c r="AW788" s="19">
        <v>109.7</v>
      </c>
      <c r="AX788" s="19">
        <v>110.3</v>
      </c>
      <c r="AY788" s="19">
        <v>113.1</v>
      </c>
      <c r="AZ788" s="19">
        <v>112.7</v>
      </c>
      <c r="BA788" s="19">
        <v>114.6</v>
      </c>
      <c r="BB788" s="19">
        <v>114.6</v>
      </c>
      <c r="BC788" s="19">
        <v>114.6</v>
      </c>
      <c r="BD788" s="19">
        <v>112.9</v>
      </c>
      <c r="BE788" s="19">
        <v>108.2</v>
      </c>
      <c r="BF788" s="19">
        <v>111.7</v>
      </c>
      <c r="BG788" s="19">
        <v>110.8</v>
      </c>
      <c r="BH788" s="19">
        <v>111.5</v>
      </c>
      <c r="BI788" s="19">
        <v>111.5</v>
      </c>
      <c r="BJ788" s="19">
        <v>111.8</v>
      </c>
      <c r="BK788" s="19">
        <v>111.8</v>
      </c>
      <c r="BL788" s="19">
        <v>111.8</v>
      </c>
      <c r="BM788" s="19">
        <v>110.3</v>
      </c>
      <c r="BN788" s="19">
        <v>110</v>
      </c>
      <c r="BO788" s="19">
        <v>104.6</v>
      </c>
      <c r="BP788" s="19">
        <v>104.2</v>
      </c>
      <c r="BQ788" s="19">
        <v>108.9</v>
      </c>
      <c r="BR788" s="19">
        <v>108.5</v>
      </c>
      <c r="BS788" s="19">
        <v>110.2</v>
      </c>
      <c r="BT788" s="19">
        <v>110.7</v>
      </c>
      <c r="BU788" s="19">
        <v>110.4</v>
      </c>
      <c r="BV788" s="19">
        <v>110.4</v>
      </c>
      <c r="BW788" s="19">
        <v>111.7</v>
      </c>
      <c r="BX788" s="19">
        <v>111.7</v>
      </c>
      <c r="BY788" s="19">
        <v>112.3</v>
      </c>
      <c r="BZ788" s="19">
        <v>111.6</v>
      </c>
      <c r="CA788" s="19">
        <v>114.2</v>
      </c>
      <c r="CB788" s="19">
        <v>113.5</v>
      </c>
      <c r="CC788" s="19">
        <v>113.9</v>
      </c>
      <c r="CD788" s="19">
        <v>114</v>
      </c>
      <c r="CE788" s="19">
        <v>115.8</v>
      </c>
      <c r="CF788" s="19">
        <v>114.5</v>
      </c>
      <c r="CG788" s="19">
        <v>114.5</v>
      </c>
      <c r="CH788" s="19">
        <v>114.5</v>
      </c>
      <c r="CI788" s="19">
        <v>114.4</v>
      </c>
      <c r="CJ788" s="19">
        <v>114.4</v>
      </c>
      <c r="CK788" s="19">
        <v>114.8</v>
      </c>
      <c r="CL788" s="19">
        <v>114.8</v>
      </c>
      <c r="CM788" s="19">
        <v>114.8</v>
      </c>
      <c r="CN788" s="19">
        <v>114.5</v>
      </c>
      <c r="CO788" s="19">
        <v>114.2</v>
      </c>
      <c r="CP788" s="19">
        <v>114.4</v>
      </c>
      <c r="CQ788" s="19">
        <v>114.5</v>
      </c>
      <c r="CR788" s="19">
        <v>113.8</v>
      </c>
      <c r="CS788" s="19">
        <v>115.1</v>
      </c>
      <c r="CT788" s="19">
        <v>114.7</v>
      </c>
      <c r="CU788" s="19">
        <v>114.9</v>
      </c>
      <c r="CV788" s="19">
        <v>115.8</v>
      </c>
      <c r="CW788" s="19">
        <v>116</v>
      </c>
      <c r="CX788" s="19">
        <v>115.8</v>
      </c>
      <c r="CY788" s="19">
        <v>115.1</v>
      </c>
      <c r="CZ788" s="19">
        <v>116.2</v>
      </c>
      <c r="DA788" s="19">
        <v>115.6</v>
      </c>
      <c r="DB788" s="19">
        <v>115.8</v>
      </c>
      <c r="DC788" s="19">
        <v>116.1</v>
      </c>
      <c r="DD788" s="19">
        <v>117</v>
      </c>
      <c r="DE788" s="19">
        <v>117</v>
      </c>
      <c r="DF788" s="19">
        <v>119.7</v>
      </c>
      <c r="DG788" s="19">
        <v>116.8</v>
      </c>
      <c r="DH788" s="19">
        <v>119</v>
      </c>
      <c r="DI788" s="19">
        <v>120.9</v>
      </c>
      <c r="DJ788" s="19">
        <v>122.1</v>
      </c>
      <c r="DK788" s="19">
        <v>123.2</v>
      </c>
      <c r="DL788" s="19">
        <v>124.6</v>
      </c>
      <c r="DM788" s="19">
        <v>125.7</v>
      </c>
      <c r="DN788" s="19">
        <v>126.6</v>
      </c>
      <c r="DO788" s="19">
        <v>127.3</v>
      </c>
      <c r="DP788" s="19">
        <v>125</v>
      </c>
      <c r="DQ788" s="19">
        <v>124.2</v>
      </c>
      <c r="DR788" s="19">
        <v>126.7</v>
      </c>
      <c r="DS788" s="19">
        <v>126.7</v>
      </c>
      <c r="DT788" s="19">
        <v>124.4</v>
      </c>
      <c r="DU788" s="19">
        <v>125.6</v>
      </c>
      <c r="DV788" s="19">
        <v>125.6</v>
      </c>
      <c r="DW788" s="19">
        <v>125.6</v>
      </c>
    </row>
    <row r="789" spans="1:127">
      <c r="A789" s="17" t="s">
        <v>2171</v>
      </c>
      <c r="B789" s="17" t="s">
        <v>2172</v>
      </c>
      <c r="C789" s="18">
        <v>0.46833999999999998</v>
      </c>
      <c r="D789" s="19">
        <v>101</v>
      </c>
      <c r="E789" s="19">
        <v>101.2</v>
      </c>
      <c r="F789" s="19">
        <v>102.3</v>
      </c>
      <c r="G789" s="19">
        <v>103.4</v>
      </c>
      <c r="H789" s="19">
        <v>103.8</v>
      </c>
      <c r="I789" s="19">
        <v>104.8</v>
      </c>
      <c r="J789" s="19">
        <v>101.1</v>
      </c>
      <c r="K789" s="19">
        <v>98.4</v>
      </c>
      <c r="L789" s="19">
        <v>102.2</v>
      </c>
      <c r="M789" s="19">
        <v>102.9</v>
      </c>
      <c r="N789" s="19">
        <v>103.9</v>
      </c>
      <c r="O789" s="19">
        <v>103.2</v>
      </c>
      <c r="P789" s="19">
        <v>104.7</v>
      </c>
      <c r="Q789" s="19">
        <v>105.8</v>
      </c>
      <c r="R789" s="19">
        <v>107.7</v>
      </c>
      <c r="S789" s="19">
        <v>105.3</v>
      </c>
      <c r="T789" s="19">
        <v>111.1</v>
      </c>
      <c r="U789" s="19">
        <v>110</v>
      </c>
      <c r="V789" s="19">
        <v>109.5</v>
      </c>
      <c r="W789" s="19">
        <v>109.4</v>
      </c>
      <c r="X789" s="19">
        <v>105.9</v>
      </c>
      <c r="Y789" s="19">
        <v>106.5</v>
      </c>
      <c r="Z789" s="19">
        <v>107.9</v>
      </c>
      <c r="AA789" s="19">
        <v>107.8</v>
      </c>
      <c r="AB789" s="19">
        <v>105.8</v>
      </c>
      <c r="AC789" s="19">
        <v>105.6</v>
      </c>
      <c r="AD789" s="19">
        <v>109.3</v>
      </c>
      <c r="AE789" s="19">
        <v>105.8</v>
      </c>
      <c r="AF789" s="19">
        <v>108.6</v>
      </c>
      <c r="AG789" s="19">
        <v>110.5</v>
      </c>
      <c r="AH789" s="19">
        <v>107.8</v>
      </c>
      <c r="AI789" s="19">
        <v>106.7</v>
      </c>
      <c r="AJ789" s="19">
        <v>107.3</v>
      </c>
      <c r="AK789" s="19">
        <v>109.6</v>
      </c>
      <c r="AL789" s="19">
        <v>109.6</v>
      </c>
      <c r="AM789" s="19">
        <v>111.2</v>
      </c>
      <c r="AN789" s="19">
        <v>112.3</v>
      </c>
      <c r="AO789" s="19">
        <v>112.9</v>
      </c>
      <c r="AP789" s="19">
        <v>115.1</v>
      </c>
      <c r="AQ789" s="19">
        <v>111.1</v>
      </c>
      <c r="AR789" s="19">
        <v>111.6</v>
      </c>
      <c r="AS789" s="19">
        <v>110.2</v>
      </c>
      <c r="AT789" s="19">
        <v>111</v>
      </c>
      <c r="AU789" s="19">
        <v>111.5</v>
      </c>
      <c r="AV789" s="19">
        <v>113.7</v>
      </c>
      <c r="AW789" s="19">
        <v>113.5</v>
      </c>
      <c r="AX789" s="19">
        <v>114.6</v>
      </c>
      <c r="AY789" s="19">
        <v>114.2</v>
      </c>
      <c r="AZ789" s="19">
        <v>114.9</v>
      </c>
      <c r="BA789" s="19">
        <v>114.7</v>
      </c>
      <c r="BB789" s="19">
        <v>115.1</v>
      </c>
      <c r="BC789" s="19">
        <v>115.4</v>
      </c>
      <c r="BD789" s="19">
        <v>115</v>
      </c>
      <c r="BE789" s="19">
        <v>115.3</v>
      </c>
      <c r="BF789" s="19">
        <v>117</v>
      </c>
      <c r="BG789" s="19">
        <v>115.6</v>
      </c>
      <c r="BH789" s="19">
        <v>116.7</v>
      </c>
      <c r="BI789" s="19">
        <v>116.4</v>
      </c>
      <c r="BJ789" s="19">
        <v>116.7</v>
      </c>
      <c r="BK789" s="19">
        <v>117.1</v>
      </c>
      <c r="BL789" s="19">
        <v>117.3</v>
      </c>
      <c r="BM789" s="19">
        <v>117</v>
      </c>
      <c r="BN789" s="19">
        <v>118.4</v>
      </c>
      <c r="BO789" s="19">
        <v>117.9</v>
      </c>
      <c r="BP789" s="19">
        <v>119.2</v>
      </c>
      <c r="BQ789" s="19">
        <v>119.4</v>
      </c>
      <c r="BR789" s="19">
        <v>120.2</v>
      </c>
      <c r="BS789" s="19">
        <v>120.7</v>
      </c>
      <c r="BT789" s="19">
        <v>119.7</v>
      </c>
      <c r="BU789" s="19">
        <v>121.2</v>
      </c>
      <c r="BV789" s="19">
        <v>121.4</v>
      </c>
      <c r="BW789" s="19">
        <v>121.3</v>
      </c>
      <c r="BX789" s="19">
        <v>121.4</v>
      </c>
      <c r="BY789" s="19">
        <v>123.2</v>
      </c>
      <c r="BZ789" s="19">
        <v>123.4</v>
      </c>
      <c r="CA789" s="19">
        <v>123.7</v>
      </c>
      <c r="CB789" s="19">
        <v>124.2</v>
      </c>
      <c r="CC789" s="19">
        <v>124.1</v>
      </c>
      <c r="CD789" s="19">
        <v>123.2</v>
      </c>
      <c r="CE789" s="19">
        <v>122.9</v>
      </c>
      <c r="CF789" s="19">
        <v>124.3</v>
      </c>
      <c r="CG789" s="19">
        <v>122.8</v>
      </c>
      <c r="CH789" s="19">
        <v>125.2</v>
      </c>
      <c r="CI789" s="19">
        <v>126.6</v>
      </c>
      <c r="CJ789" s="19">
        <v>125.6</v>
      </c>
      <c r="CK789" s="19">
        <v>125.8</v>
      </c>
      <c r="CL789" s="19">
        <v>126.8</v>
      </c>
      <c r="CM789" s="19">
        <v>125.8</v>
      </c>
      <c r="CN789" s="19">
        <v>127.6</v>
      </c>
      <c r="CO789" s="19">
        <v>126.5</v>
      </c>
      <c r="CP789" s="19">
        <v>126.2</v>
      </c>
      <c r="CQ789" s="19">
        <v>126.7</v>
      </c>
      <c r="CR789" s="19">
        <v>126.2</v>
      </c>
      <c r="CS789" s="19">
        <v>125.9</v>
      </c>
      <c r="CT789" s="19">
        <v>126.9</v>
      </c>
      <c r="CU789" s="19">
        <v>125.7</v>
      </c>
      <c r="CV789" s="19">
        <v>125.7</v>
      </c>
      <c r="CW789" s="19">
        <v>127.5</v>
      </c>
      <c r="CX789" s="19">
        <v>126.1</v>
      </c>
      <c r="CY789" s="19">
        <v>126.9</v>
      </c>
      <c r="CZ789" s="19">
        <v>127.5</v>
      </c>
      <c r="DA789" s="19">
        <v>128.30000000000001</v>
      </c>
      <c r="DB789" s="19">
        <v>129.5</v>
      </c>
      <c r="DC789" s="19">
        <v>128.4</v>
      </c>
      <c r="DD789" s="19">
        <v>130.4</v>
      </c>
      <c r="DE789" s="19">
        <v>129.6</v>
      </c>
      <c r="DF789" s="19">
        <v>131.5</v>
      </c>
      <c r="DG789" s="19">
        <v>132.6</v>
      </c>
      <c r="DH789" s="19">
        <v>132.5</v>
      </c>
      <c r="DI789" s="19">
        <v>132.80000000000001</v>
      </c>
      <c r="DJ789" s="19">
        <v>134.1</v>
      </c>
      <c r="DK789" s="19">
        <v>133.1</v>
      </c>
      <c r="DL789" s="19">
        <v>134.1</v>
      </c>
      <c r="DM789" s="19">
        <v>135.5</v>
      </c>
      <c r="DN789" s="19">
        <v>134.19999999999999</v>
      </c>
      <c r="DO789" s="19">
        <v>134.80000000000001</v>
      </c>
      <c r="DP789" s="19">
        <v>136.19999999999999</v>
      </c>
      <c r="DQ789" s="19">
        <v>136.4</v>
      </c>
      <c r="DR789" s="19">
        <v>136.1</v>
      </c>
      <c r="DS789" s="19">
        <v>136.9</v>
      </c>
      <c r="DT789" s="19">
        <v>136.6</v>
      </c>
      <c r="DU789" s="19">
        <v>137.19999999999999</v>
      </c>
      <c r="DV789" s="19">
        <v>137.9</v>
      </c>
      <c r="DW789" s="19">
        <v>138.9</v>
      </c>
    </row>
    <row r="790" spans="1:127">
      <c r="A790" s="17" t="s">
        <v>2173</v>
      </c>
      <c r="B790" s="17" t="s">
        <v>2174</v>
      </c>
      <c r="C790" s="18">
        <v>8.3729999999999999E-2</v>
      </c>
      <c r="D790" s="19">
        <v>106.7</v>
      </c>
      <c r="E790" s="19">
        <v>102.6</v>
      </c>
      <c r="F790" s="19">
        <v>97.6</v>
      </c>
      <c r="G790" s="19">
        <v>108.4</v>
      </c>
      <c r="H790" s="19">
        <v>101.7</v>
      </c>
      <c r="I790" s="19">
        <v>103.7</v>
      </c>
      <c r="J790" s="19">
        <v>91.3</v>
      </c>
      <c r="K790" s="19">
        <v>90.9</v>
      </c>
      <c r="L790" s="19">
        <v>92.7</v>
      </c>
      <c r="M790" s="19">
        <v>92.7</v>
      </c>
      <c r="N790" s="19">
        <v>93</v>
      </c>
      <c r="O790" s="19">
        <v>92.9</v>
      </c>
      <c r="P790" s="19">
        <v>93.3</v>
      </c>
      <c r="Q790" s="19">
        <v>101.1</v>
      </c>
      <c r="R790" s="19">
        <v>93.3</v>
      </c>
      <c r="S790" s="19">
        <v>93.6</v>
      </c>
      <c r="T790" s="19">
        <v>110.4</v>
      </c>
      <c r="U790" s="19">
        <v>111</v>
      </c>
      <c r="V790" s="19">
        <v>109</v>
      </c>
      <c r="W790" s="19">
        <v>108.9</v>
      </c>
      <c r="X790" s="19">
        <v>98.3</v>
      </c>
      <c r="Y790" s="19">
        <v>109.8</v>
      </c>
      <c r="Z790" s="19">
        <v>108.1</v>
      </c>
      <c r="AA790" s="19">
        <v>103.8</v>
      </c>
      <c r="AB790" s="19">
        <v>94.3</v>
      </c>
      <c r="AC790" s="19">
        <v>94.2</v>
      </c>
      <c r="AD790" s="19">
        <v>94.5</v>
      </c>
      <c r="AE790" s="19">
        <v>96.8</v>
      </c>
      <c r="AF790" s="19">
        <v>107.4</v>
      </c>
      <c r="AG790" s="19">
        <v>107.4</v>
      </c>
      <c r="AH790" s="19">
        <v>101.1</v>
      </c>
      <c r="AI790" s="19">
        <v>94.5</v>
      </c>
      <c r="AJ790" s="19">
        <v>95.6</v>
      </c>
      <c r="AK790" s="19">
        <v>95.7</v>
      </c>
      <c r="AL790" s="19">
        <v>101.6</v>
      </c>
      <c r="AM790" s="19">
        <v>101.3</v>
      </c>
      <c r="AN790" s="19">
        <v>108.6</v>
      </c>
      <c r="AO790" s="19">
        <v>109.2</v>
      </c>
      <c r="AP790" s="19">
        <v>115.4</v>
      </c>
      <c r="AQ790" s="19">
        <v>98.2</v>
      </c>
      <c r="AR790" s="19">
        <v>98.8</v>
      </c>
      <c r="AS790" s="19">
        <v>98.8</v>
      </c>
      <c r="AT790" s="19">
        <v>98.8</v>
      </c>
      <c r="AU790" s="19">
        <v>98.8</v>
      </c>
      <c r="AV790" s="19">
        <v>98.5</v>
      </c>
      <c r="AW790" s="19">
        <v>98.7</v>
      </c>
      <c r="AX790" s="19">
        <v>97.7</v>
      </c>
      <c r="AY790" s="19">
        <v>97.7</v>
      </c>
      <c r="AZ790" s="19">
        <v>97.7</v>
      </c>
      <c r="BA790" s="19">
        <v>97.7</v>
      </c>
      <c r="BB790" s="19">
        <v>97.7</v>
      </c>
      <c r="BC790" s="19">
        <v>97.7</v>
      </c>
      <c r="BD790" s="19">
        <v>97.7</v>
      </c>
      <c r="BE790" s="19">
        <v>97.7</v>
      </c>
      <c r="BF790" s="19">
        <v>97.7</v>
      </c>
      <c r="BG790" s="19">
        <v>97.7</v>
      </c>
      <c r="BH790" s="19">
        <v>97.7</v>
      </c>
      <c r="BI790" s="19">
        <v>97.7</v>
      </c>
      <c r="BJ790" s="19">
        <v>97.7</v>
      </c>
      <c r="BK790" s="19">
        <v>98.2</v>
      </c>
      <c r="BL790" s="19">
        <v>98.2</v>
      </c>
      <c r="BM790" s="19">
        <v>98.6</v>
      </c>
      <c r="BN790" s="19">
        <v>98.6</v>
      </c>
      <c r="BO790" s="19">
        <v>96.6</v>
      </c>
      <c r="BP790" s="19">
        <v>99.5</v>
      </c>
      <c r="BQ790" s="19">
        <v>98.9</v>
      </c>
      <c r="BR790" s="19">
        <v>98.9</v>
      </c>
      <c r="BS790" s="19">
        <v>98.9</v>
      </c>
      <c r="BT790" s="19">
        <v>98.8</v>
      </c>
      <c r="BU790" s="19">
        <v>98.7</v>
      </c>
      <c r="BV790" s="19">
        <v>98.8</v>
      </c>
      <c r="BW790" s="19">
        <v>99.3</v>
      </c>
      <c r="BX790" s="19">
        <v>99.9</v>
      </c>
      <c r="BY790" s="19">
        <v>99.6</v>
      </c>
      <c r="BZ790" s="19">
        <v>100.3</v>
      </c>
      <c r="CA790" s="19">
        <v>101.4</v>
      </c>
      <c r="CB790" s="19">
        <v>101.4</v>
      </c>
      <c r="CC790" s="19">
        <v>101.5</v>
      </c>
      <c r="CD790" s="19">
        <v>101.5</v>
      </c>
      <c r="CE790" s="19">
        <v>101.2</v>
      </c>
      <c r="CF790" s="19">
        <v>101.3</v>
      </c>
      <c r="CG790" s="19">
        <v>100.8</v>
      </c>
      <c r="CH790" s="19">
        <v>100.8</v>
      </c>
      <c r="CI790" s="19">
        <v>101</v>
      </c>
      <c r="CJ790" s="19">
        <v>101</v>
      </c>
      <c r="CK790" s="19">
        <v>101.2</v>
      </c>
      <c r="CL790" s="19">
        <v>101.2</v>
      </c>
      <c r="CM790" s="19">
        <v>101.3</v>
      </c>
      <c r="CN790" s="19">
        <v>101.2</v>
      </c>
      <c r="CO790" s="19">
        <v>101.2</v>
      </c>
      <c r="CP790" s="19">
        <v>101.3</v>
      </c>
      <c r="CQ790" s="19">
        <v>101.4</v>
      </c>
      <c r="CR790" s="19">
        <v>99.5</v>
      </c>
      <c r="CS790" s="19">
        <v>101.6</v>
      </c>
      <c r="CT790" s="19">
        <v>101.5</v>
      </c>
      <c r="CU790" s="19">
        <v>101.5</v>
      </c>
      <c r="CV790" s="19">
        <v>101.5</v>
      </c>
      <c r="CW790" s="19">
        <v>101.5</v>
      </c>
      <c r="CX790" s="19">
        <v>99.5</v>
      </c>
      <c r="CY790" s="19">
        <v>102.8</v>
      </c>
      <c r="CZ790" s="19">
        <v>102.8</v>
      </c>
      <c r="DA790" s="19">
        <v>98.5</v>
      </c>
      <c r="DB790" s="19">
        <v>98.5</v>
      </c>
      <c r="DC790" s="19">
        <v>98.6</v>
      </c>
      <c r="DD790" s="19">
        <v>102.7</v>
      </c>
      <c r="DE790" s="19">
        <v>103.7</v>
      </c>
      <c r="DF790" s="19">
        <v>103.7</v>
      </c>
      <c r="DG790" s="19">
        <v>105.4</v>
      </c>
      <c r="DH790" s="19">
        <v>105.8</v>
      </c>
      <c r="DI790" s="19">
        <v>105.5</v>
      </c>
      <c r="DJ790" s="19">
        <v>104.1</v>
      </c>
      <c r="DK790" s="19">
        <v>104.6</v>
      </c>
      <c r="DL790" s="19">
        <v>107.6</v>
      </c>
      <c r="DM790" s="19">
        <v>108.2</v>
      </c>
      <c r="DN790" s="19">
        <v>107.6</v>
      </c>
      <c r="DO790" s="19">
        <v>107.2</v>
      </c>
      <c r="DP790" s="19">
        <v>108.2</v>
      </c>
      <c r="DQ790" s="19">
        <v>108.7</v>
      </c>
      <c r="DR790" s="19">
        <v>112.4</v>
      </c>
      <c r="DS790" s="19">
        <v>111.9</v>
      </c>
      <c r="DT790" s="19">
        <v>112.4</v>
      </c>
      <c r="DU790" s="19">
        <v>112.7</v>
      </c>
      <c r="DV790" s="19">
        <v>112.7</v>
      </c>
      <c r="DW790" s="19">
        <v>113.4</v>
      </c>
    </row>
    <row r="791" spans="1:127">
      <c r="A791" s="17" t="s">
        <v>2175</v>
      </c>
      <c r="B791" s="17" t="s">
        <v>2176</v>
      </c>
      <c r="C791" s="18">
        <v>9.1079999999999994E-2</v>
      </c>
      <c r="D791" s="19">
        <v>102.3</v>
      </c>
      <c r="E791" s="19">
        <v>105.9</v>
      </c>
      <c r="F791" s="19">
        <v>109.5</v>
      </c>
      <c r="G791" s="19">
        <v>108.1</v>
      </c>
      <c r="H791" s="19">
        <v>110.1</v>
      </c>
      <c r="I791" s="19">
        <v>109.8</v>
      </c>
      <c r="J791" s="19">
        <v>108.9</v>
      </c>
      <c r="K791" s="19">
        <v>103.4</v>
      </c>
      <c r="L791" s="19">
        <v>110.1</v>
      </c>
      <c r="M791" s="19">
        <v>108.8</v>
      </c>
      <c r="N791" s="19">
        <v>107.7</v>
      </c>
      <c r="O791" s="19">
        <v>115.5</v>
      </c>
      <c r="P791" s="19">
        <v>112.5</v>
      </c>
      <c r="Q791" s="19">
        <v>108.4</v>
      </c>
      <c r="R791" s="19">
        <v>112.6</v>
      </c>
      <c r="S791" s="19">
        <v>107.3</v>
      </c>
      <c r="T791" s="19">
        <v>112.9</v>
      </c>
      <c r="U791" s="19">
        <v>112</v>
      </c>
      <c r="V791" s="19">
        <v>110.7</v>
      </c>
      <c r="W791" s="19">
        <v>112.9</v>
      </c>
      <c r="X791" s="19">
        <v>109.1</v>
      </c>
      <c r="Y791" s="19">
        <v>107.5</v>
      </c>
      <c r="Z791" s="19">
        <v>114</v>
      </c>
      <c r="AA791" s="19">
        <v>113.3</v>
      </c>
      <c r="AB791" s="19">
        <v>115</v>
      </c>
      <c r="AC791" s="19">
        <v>116.7</v>
      </c>
      <c r="AD791" s="19">
        <v>119.1</v>
      </c>
      <c r="AE791" s="19">
        <v>115.5</v>
      </c>
      <c r="AF791" s="19">
        <v>117.7</v>
      </c>
      <c r="AG791" s="19">
        <v>119.2</v>
      </c>
      <c r="AH791" s="19">
        <v>116</v>
      </c>
      <c r="AI791" s="19">
        <v>115.3</v>
      </c>
      <c r="AJ791" s="19">
        <v>115.7</v>
      </c>
      <c r="AK791" s="19">
        <v>119.5</v>
      </c>
      <c r="AL791" s="19">
        <v>122</v>
      </c>
      <c r="AM791" s="19">
        <v>123.1</v>
      </c>
      <c r="AN791" s="19">
        <v>122.7</v>
      </c>
      <c r="AO791" s="19">
        <v>118.9</v>
      </c>
      <c r="AP791" s="19">
        <v>120.1</v>
      </c>
      <c r="AQ791" s="19">
        <v>122.9</v>
      </c>
      <c r="AR791" s="19">
        <v>125.9</v>
      </c>
      <c r="AS791" s="19">
        <v>124.6</v>
      </c>
      <c r="AT791" s="19">
        <v>124.2</v>
      </c>
      <c r="AU791" s="19">
        <v>124.9</v>
      </c>
      <c r="AV791" s="19">
        <v>124.8</v>
      </c>
      <c r="AW791" s="19">
        <v>124.8</v>
      </c>
      <c r="AX791" s="19">
        <v>128.30000000000001</v>
      </c>
      <c r="AY791" s="19">
        <v>128.30000000000001</v>
      </c>
      <c r="AZ791" s="19">
        <v>131.6</v>
      </c>
      <c r="BA791" s="19">
        <v>131.6</v>
      </c>
      <c r="BB791" s="19">
        <v>131.80000000000001</v>
      </c>
      <c r="BC791" s="19">
        <v>132</v>
      </c>
      <c r="BD791" s="19">
        <v>131.80000000000001</v>
      </c>
      <c r="BE791" s="19">
        <v>131.80000000000001</v>
      </c>
      <c r="BF791" s="19">
        <v>136.19999999999999</v>
      </c>
      <c r="BG791" s="19">
        <v>136.5</v>
      </c>
      <c r="BH791" s="19">
        <v>136.1</v>
      </c>
      <c r="BI791" s="19">
        <v>136.4</v>
      </c>
      <c r="BJ791" s="19">
        <v>136.4</v>
      </c>
      <c r="BK791" s="19">
        <v>136.4</v>
      </c>
      <c r="BL791" s="19">
        <v>137.30000000000001</v>
      </c>
      <c r="BM791" s="19">
        <v>135.6</v>
      </c>
      <c r="BN791" s="19">
        <v>140</v>
      </c>
      <c r="BO791" s="19">
        <v>139.9</v>
      </c>
      <c r="BP791" s="19">
        <v>140.19999999999999</v>
      </c>
      <c r="BQ791" s="19">
        <v>138.30000000000001</v>
      </c>
      <c r="BR791" s="19">
        <v>139.30000000000001</v>
      </c>
      <c r="BS791" s="19">
        <v>139.4</v>
      </c>
      <c r="BT791" s="19">
        <v>139.4</v>
      </c>
      <c r="BU791" s="19">
        <v>139.4</v>
      </c>
      <c r="BV791" s="19">
        <v>139.4</v>
      </c>
      <c r="BW791" s="19">
        <v>141.4</v>
      </c>
      <c r="BX791" s="19">
        <v>144.1</v>
      </c>
      <c r="BY791" s="19">
        <v>147</v>
      </c>
      <c r="BZ791" s="19">
        <v>143.80000000000001</v>
      </c>
      <c r="CA791" s="19">
        <v>143.80000000000001</v>
      </c>
      <c r="CB791" s="19">
        <v>147.69999999999999</v>
      </c>
      <c r="CC791" s="19">
        <v>147.69999999999999</v>
      </c>
      <c r="CD791" s="19">
        <v>149.6</v>
      </c>
      <c r="CE791" s="19">
        <v>149.6</v>
      </c>
      <c r="CF791" s="19">
        <v>148.5</v>
      </c>
      <c r="CG791" s="19">
        <v>149</v>
      </c>
      <c r="CH791" s="19">
        <v>151.6</v>
      </c>
      <c r="CI791" s="19">
        <v>151.6</v>
      </c>
      <c r="CJ791" s="19">
        <v>149.5</v>
      </c>
      <c r="CK791" s="19">
        <v>149.5</v>
      </c>
      <c r="CL791" s="19">
        <v>151.30000000000001</v>
      </c>
      <c r="CM791" s="19">
        <v>152.9</v>
      </c>
      <c r="CN791" s="19">
        <v>149.5</v>
      </c>
      <c r="CO791" s="19">
        <v>149.5</v>
      </c>
      <c r="CP791" s="19">
        <v>151.19999999999999</v>
      </c>
      <c r="CQ791" s="19">
        <v>152.9</v>
      </c>
      <c r="CR791" s="19">
        <v>149.4</v>
      </c>
      <c r="CS791" s="19">
        <v>149.4</v>
      </c>
      <c r="CT791" s="19">
        <v>149.4</v>
      </c>
      <c r="CU791" s="19">
        <v>148.69999999999999</v>
      </c>
      <c r="CV791" s="19">
        <v>148.69999999999999</v>
      </c>
      <c r="CW791" s="19">
        <v>149.4</v>
      </c>
      <c r="CX791" s="19">
        <v>150.30000000000001</v>
      </c>
      <c r="CY791" s="19">
        <v>149.4</v>
      </c>
      <c r="CZ791" s="19">
        <v>149.5</v>
      </c>
      <c r="DA791" s="19">
        <v>151.30000000000001</v>
      </c>
      <c r="DB791" s="19">
        <v>151.30000000000001</v>
      </c>
      <c r="DC791" s="19">
        <v>152.9</v>
      </c>
      <c r="DD791" s="19">
        <v>151.30000000000001</v>
      </c>
      <c r="DE791" s="19">
        <v>151.30000000000001</v>
      </c>
      <c r="DF791" s="19">
        <v>153</v>
      </c>
      <c r="DG791" s="19">
        <v>153</v>
      </c>
      <c r="DH791" s="19">
        <v>153.30000000000001</v>
      </c>
      <c r="DI791" s="19">
        <v>153.30000000000001</v>
      </c>
      <c r="DJ791" s="19">
        <v>154.6</v>
      </c>
      <c r="DK791" s="19">
        <v>153.4</v>
      </c>
      <c r="DL791" s="19">
        <v>153.4</v>
      </c>
      <c r="DM791" s="19">
        <v>158</v>
      </c>
      <c r="DN791" s="19">
        <v>157.69999999999999</v>
      </c>
      <c r="DO791" s="19">
        <v>158.1</v>
      </c>
      <c r="DP791" s="19">
        <v>158.1</v>
      </c>
      <c r="DQ791" s="19">
        <v>159.6</v>
      </c>
      <c r="DR791" s="19">
        <v>159.6</v>
      </c>
      <c r="DS791" s="19">
        <v>159.6</v>
      </c>
      <c r="DT791" s="19">
        <v>159.6</v>
      </c>
      <c r="DU791" s="19">
        <v>161.1</v>
      </c>
      <c r="DV791" s="19">
        <v>161.1</v>
      </c>
      <c r="DW791" s="19">
        <v>161.1</v>
      </c>
    </row>
    <row r="792" spans="1:127">
      <c r="A792" s="17" t="s">
        <v>2177</v>
      </c>
      <c r="B792" s="17" t="s">
        <v>2178</v>
      </c>
      <c r="C792" s="18">
        <v>7.3099999999999997E-3</v>
      </c>
      <c r="D792" s="19">
        <v>104</v>
      </c>
      <c r="E792" s="19">
        <v>100.4</v>
      </c>
      <c r="F792" s="19">
        <v>102.2</v>
      </c>
      <c r="G792" s="19">
        <v>106.3</v>
      </c>
      <c r="H792" s="19">
        <v>99.1</v>
      </c>
      <c r="I792" s="19">
        <v>111.1</v>
      </c>
      <c r="J792" s="19">
        <v>111.4</v>
      </c>
      <c r="K792" s="19">
        <v>111.7</v>
      </c>
      <c r="L792" s="19">
        <v>103.4</v>
      </c>
      <c r="M792" s="19">
        <v>103</v>
      </c>
      <c r="N792" s="19">
        <v>100.7</v>
      </c>
      <c r="O792" s="19">
        <v>105.3</v>
      </c>
      <c r="P792" s="19">
        <v>99.2</v>
      </c>
      <c r="Q792" s="19">
        <v>99</v>
      </c>
      <c r="R792" s="19">
        <v>98.4</v>
      </c>
      <c r="S792" s="19">
        <v>98.8</v>
      </c>
      <c r="T792" s="19">
        <v>103.4</v>
      </c>
      <c r="U792" s="19">
        <v>102.3</v>
      </c>
      <c r="V792" s="19">
        <v>108</v>
      </c>
      <c r="W792" s="19">
        <v>101.4</v>
      </c>
      <c r="X792" s="19">
        <v>105.3</v>
      </c>
      <c r="Y792" s="19">
        <v>102.5</v>
      </c>
      <c r="Z792" s="19">
        <v>92</v>
      </c>
      <c r="AA792" s="19">
        <v>104.1</v>
      </c>
      <c r="AB792" s="19">
        <v>96.4</v>
      </c>
      <c r="AC792" s="19">
        <v>100.1</v>
      </c>
      <c r="AD792" s="19">
        <v>118.7</v>
      </c>
      <c r="AE792" s="19">
        <v>109.4</v>
      </c>
      <c r="AF792" s="19">
        <v>119.1</v>
      </c>
      <c r="AG792" s="19">
        <v>124.2</v>
      </c>
      <c r="AH792" s="19">
        <v>113.5</v>
      </c>
      <c r="AI792" s="19">
        <v>113</v>
      </c>
      <c r="AJ792" s="19">
        <v>114.3</v>
      </c>
      <c r="AK792" s="19">
        <v>118.4</v>
      </c>
      <c r="AL792" s="19">
        <v>119.8</v>
      </c>
      <c r="AM792" s="19">
        <v>134.4</v>
      </c>
      <c r="AN792" s="19">
        <v>113.6</v>
      </c>
      <c r="AO792" s="19">
        <v>131.6</v>
      </c>
      <c r="AP792" s="19">
        <v>125.3</v>
      </c>
      <c r="AQ792" s="19">
        <v>138.69999999999999</v>
      </c>
      <c r="AR792" s="19">
        <v>138.69999999999999</v>
      </c>
      <c r="AS792" s="19">
        <v>138.69999999999999</v>
      </c>
      <c r="AT792" s="19">
        <v>138.69999999999999</v>
      </c>
      <c r="AU792" s="19">
        <v>138.69999999999999</v>
      </c>
      <c r="AV792" s="19">
        <v>138.69999999999999</v>
      </c>
      <c r="AW792" s="19">
        <v>134.30000000000001</v>
      </c>
      <c r="AX792" s="19">
        <v>139.1</v>
      </c>
      <c r="AY792" s="19">
        <v>138.5</v>
      </c>
      <c r="AZ792" s="19">
        <v>141.69999999999999</v>
      </c>
      <c r="BA792" s="19">
        <v>139.30000000000001</v>
      </c>
      <c r="BB792" s="19">
        <v>140.4</v>
      </c>
      <c r="BC792" s="19">
        <v>139</v>
      </c>
      <c r="BD792" s="19">
        <v>141.9</v>
      </c>
      <c r="BE792" s="19">
        <v>138.9</v>
      </c>
      <c r="BF792" s="19">
        <v>140</v>
      </c>
      <c r="BG792" s="19">
        <v>137.5</v>
      </c>
      <c r="BH792" s="19">
        <v>138.9</v>
      </c>
      <c r="BI792" s="19">
        <v>136.30000000000001</v>
      </c>
      <c r="BJ792" s="19">
        <v>141</v>
      </c>
      <c r="BK792" s="19">
        <v>142.19999999999999</v>
      </c>
      <c r="BL792" s="19">
        <v>140.9</v>
      </c>
      <c r="BM792" s="19">
        <v>139.6</v>
      </c>
      <c r="BN792" s="19">
        <v>140.5</v>
      </c>
      <c r="BO792" s="19">
        <v>136.80000000000001</v>
      </c>
      <c r="BP792" s="19">
        <v>140.30000000000001</v>
      </c>
      <c r="BQ792" s="19">
        <v>136.4</v>
      </c>
      <c r="BR792" s="19">
        <v>138.69999999999999</v>
      </c>
      <c r="BS792" s="19">
        <v>138.5</v>
      </c>
      <c r="BT792" s="19">
        <v>139.5</v>
      </c>
      <c r="BU792" s="19">
        <v>136.80000000000001</v>
      </c>
      <c r="BV792" s="19">
        <v>140.69999999999999</v>
      </c>
      <c r="BW792" s="19">
        <v>141.6</v>
      </c>
      <c r="BX792" s="19">
        <v>144.1</v>
      </c>
      <c r="BY792" s="19">
        <v>142.4</v>
      </c>
      <c r="BZ792" s="19">
        <v>140.5</v>
      </c>
      <c r="CA792" s="19">
        <v>145.19999999999999</v>
      </c>
      <c r="CB792" s="19">
        <v>141.5</v>
      </c>
      <c r="CC792" s="19">
        <v>141.1</v>
      </c>
      <c r="CD792" s="19">
        <v>142.69999999999999</v>
      </c>
      <c r="CE792" s="19">
        <v>145.69999999999999</v>
      </c>
      <c r="CF792" s="19">
        <v>142.5</v>
      </c>
      <c r="CG792" s="19">
        <v>144.1</v>
      </c>
      <c r="CH792" s="19">
        <v>144.69999999999999</v>
      </c>
      <c r="CI792" s="19">
        <v>140.4</v>
      </c>
      <c r="CJ792" s="19">
        <v>141.19999999999999</v>
      </c>
      <c r="CK792" s="19">
        <v>142.6</v>
      </c>
      <c r="CL792" s="19">
        <v>141.9</v>
      </c>
      <c r="CM792" s="19">
        <v>146.5</v>
      </c>
      <c r="CN792" s="19">
        <v>143.1</v>
      </c>
      <c r="CO792" s="19">
        <v>141.69999999999999</v>
      </c>
      <c r="CP792" s="19">
        <v>149.19999999999999</v>
      </c>
      <c r="CQ792" s="19">
        <v>143.19999999999999</v>
      </c>
      <c r="CR792" s="19">
        <v>140.69999999999999</v>
      </c>
      <c r="CS792" s="19">
        <v>140.69999999999999</v>
      </c>
      <c r="CT792" s="19">
        <v>140.69999999999999</v>
      </c>
      <c r="CU792" s="19">
        <v>140.69999999999999</v>
      </c>
      <c r="CV792" s="19">
        <v>140.69999999999999</v>
      </c>
      <c r="CW792" s="19">
        <v>140.69999999999999</v>
      </c>
      <c r="CX792" s="19">
        <v>143</v>
      </c>
      <c r="CY792" s="19">
        <v>140.30000000000001</v>
      </c>
      <c r="CZ792" s="19">
        <v>143.5</v>
      </c>
      <c r="DA792" s="19">
        <v>142.19999999999999</v>
      </c>
      <c r="DB792" s="19">
        <v>141.1</v>
      </c>
      <c r="DC792" s="19">
        <v>144.1</v>
      </c>
      <c r="DD792" s="19">
        <v>145.30000000000001</v>
      </c>
      <c r="DE792" s="19">
        <v>151.19999999999999</v>
      </c>
      <c r="DF792" s="19">
        <v>149.1</v>
      </c>
      <c r="DG792" s="19">
        <v>147.5</v>
      </c>
      <c r="DH792" s="19">
        <v>154.80000000000001</v>
      </c>
      <c r="DI792" s="19">
        <v>152.4</v>
      </c>
      <c r="DJ792" s="19">
        <v>155.19999999999999</v>
      </c>
      <c r="DK792" s="19">
        <v>140.4</v>
      </c>
      <c r="DL792" s="19">
        <v>139.30000000000001</v>
      </c>
      <c r="DM792" s="19">
        <v>139.80000000000001</v>
      </c>
      <c r="DN792" s="19">
        <v>139.80000000000001</v>
      </c>
      <c r="DO792" s="19">
        <v>141.9</v>
      </c>
      <c r="DP792" s="19">
        <v>140.6</v>
      </c>
      <c r="DQ792" s="19">
        <v>142.19999999999999</v>
      </c>
      <c r="DR792" s="19">
        <v>142.1</v>
      </c>
      <c r="DS792" s="19">
        <v>140.6</v>
      </c>
      <c r="DT792" s="19">
        <v>128</v>
      </c>
      <c r="DU792" s="19">
        <v>128.5</v>
      </c>
      <c r="DV792" s="19">
        <v>138.1</v>
      </c>
      <c r="DW792" s="19">
        <v>132.69999999999999</v>
      </c>
    </row>
    <row r="793" spans="1:127">
      <c r="A793" s="17" t="s">
        <v>2179</v>
      </c>
      <c r="B793" s="17" t="s">
        <v>2180</v>
      </c>
      <c r="C793" s="18">
        <v>0.19273000000000001</v>
      </c>
      <c r="D793" s="19">
        <v>99.2</v>
      </c>
      <c r="E793" s="19">
        <v>99.4</v>
      </c>
      <c r="F793" s="19">
        <v>102.4</v>
      </c>
      <c r="G793" s="19">
        <v>101</v>
      </c>
      <c r="H793" s="19">
        <v>105.6</v>
      </c>
      <c r="I793" s="19">
        <v>106.8</v>
      </c>
      <c r="J793" s="19">
        <v>103.6</v>
      </c>
      <c r="K793" s="19">
        <v>99.8</v>
      </c>
      <c r="L793" s="19">
        <v>105.4</v>
      </c>
      <c r="M793" s="19">
        <v>107.2</v>
      </c>
      <c r="N793" s="19">
        <v>110</v>
      </c>
      <c r="O793" s="19">
        <v>104.7</v>
      </c>
      <c r="P793" s="19">
        <v>107.7</v>
      </c>
      <c r="Q793" s="19">
        <v>108.4</v>
      </c>
      <c r="R793" s="19">
        <v>113</v>
      </c>
      <c r="S793" s="19">
        <v>110.7</v>
      </c>
      <c r="T793" s="19">
        <v>113.6</v>
      </c>
      <c r="U793" s="19">
        <v>110.9</v>
      </c>
      <c r="V793" s="19">
        <v>112.9</v>
      </c>
      <c r="W793" s="19">
        <v>111.9</v>
      </c>
      <c r="X793" s="19">
        <v>109.5</v>
      </c>
      <c r="Y793" s="19">
        <v>107</v>
      </c>
      <c r="Z793" s="19">
        <v>108.2</v>
      </c>
      <c r="AA793" s="19">
        <v>108.9</v>
      </c>
      <c r="AB793" s="19">
        <v>106</v>
      </c>
      <c r="AC793" s="19">
        <v>103.4</v>
      </c>
      <c r="AD793" s="19">
        <v>110.4</v>
      </c>
      <c r="AE793" s="19">
        <v>103</v>
      </c>
      <c r="AF793" s="19">
        <v>103.5</v>
      </c>
      <c r="AG793" s="19">
        <v>107.3</v>
      </c>
      <c r="AH793" s="19">
        <v>105.4</v>
      </c>
      <c r="AI793" s="19">
        <v>106</v>
      </c>
      <c r="AJ793" s="19">
        <v>106.8</v>
      </c>
      <c r="AK793" s="19">
        <v>110.2</v>
      </c>
      <c r="AL793" s="19">
        <v>106.5</v>
      </c>
      <c r="AM793" s="19">
        <v>108.9</v>
      </c>
      <c r="AN793" s="19">
        <v>109.3</v>
      </c>
      <c r="AO793" s="19">
        <v>111.6</v>
      </c>
      <c r="AP793" s="19">
        <v>113.9</v>
      </c>
      <c r="AQ793" s="19">
        <v>109.8</v>
      </c>
      <c r="AR793" s="19">
        <v>109.4</v>
      </c>
      <c r="AS793" s="19">
        <v>106.1</v>
      </c>
      <c r="AT793" s="19">
        <v>107.6</v>
      </c>
      <c r="AU793" s="19">
        <v>108.5</v>
      </c>
      <c r="AV793" s="19">
        <v>114</v>
      </c>
      <c r="AW793" s="19">
        <v>113.5</v>
      </c>
      <c r="AX793" s="19">
        <v>114.7</v>
      </c>
      <c r="AY793" s="19">
        <v>113.9</v>
      </c>
      <c r="AZ793" s="19">
        <v>113.8</v>
      </c>
      <c r="BA793" s="19">
        <v>113.4</v>
      </c>
      <c r="BB793" s="19">
        <v>114.3</v>
      </c>
      <c r="BC793" s="19">
        <v>115</v>
      </c>
      <c r="BD793" s="19">
        <v>114.1</v>
      </c>
      <c r="BE793" s="19">
        <v>114.8</v>
      </c>
      <c r="BF793" s="19">
        <v>116.9</v>
      </c>
      <c r="BG793" s="19">
        <v>113.4</v>
      </c>
      <c r="BH793" s="19">
        <v>116.2</v>
      </c>
      <c r="BI793" s="19">
        <v>115.6</v>
      </c>
      <c r="BJ793" s="19">
        <v>116.5</v>
      </c>
      <c r="BK793" s="19">
        <v>117.2</v>
      </c>
      <c r="BL793" s="19">
        <v>116.6</v>
      </c>
      <c r="BM793" s="19">
        <v>116.5</v>
      </c>
      <c r="BN793" s="19">
        <v>116.5</v>
      </c>
      <c r="BO793" s="19">
        <v>115.7</v>
      </c>
      <c r="BP793" s="19">
        <v>117.1</v>
      </c>
      <c r="BQ793" s="19">
        <v>118.7</v>
      </c>
      <c r="BR793" s="19">
        <v>120</v>
      </c>
      <c r="BS793" s="19">
        <v>121.1</v>
      </c>
      <c r="BT793" s="19">
        <v>118.6</v>
      </c>
      <c r="BU793" s="19">
        <v>122.3</v>
      </c>
      <c r="BV793" s="19">
        <v>123.2</v>
      </c>
      <c r="BW793" s="19">
        <v>121.5</v>
      </c>
      <c r="BX793" s="19">
        <v>120.3</v>
      </c>
      <c r="BY793" s="19">
        <v>123.5</v>
      </c>
      <c r="BZ793" s="19">
        <v>125.2</v>
      </c>
      <c r="CA793" s="19">
        <v>125.2</v>
      </c>
      <c r="CB793" s="19">
        <v>124.7</v>
      </c>
      <c r="CC793" s="19">
        <v>124.6</v>
      </c>
      <c r="CD793" s="19">
        <v>121.6</v>
      </c>
      <c r="CE793" s="19">
        <v>120.4</v>
      </c>
      <c r="CF793" s="19">
        <v>124.8</v>
      </c>
      <c r="CG793" s="19">
        <v>121.2</v>
      </c>
      <c r="CH793" s="19">
        <v>125.5</v>
      </c>
      <c r="CI793" s="19">
        <v>129</v>
      </c>
      <c r="CJ793" s="19">
        <v>127.8</v>
      </c>
      <c r="CK793" s="19">
        <v>128.1</v>
      </c>
      <c r="CL793" s="19">
        <v>130</v>
      </c>
      <c r="CM793" s="19">
        <v>126.5</v>
      </c>
      <c r="CN793" s="19">
        <v>131.69999999999999</v>
      </c>
      <c r="CO793" s="19">
        <v>129.5</v>
      </c>
      <c r="CP793" s="19">
        <v>127.9</v>
      </c>
      <c r="CQ793" s="19">
        <v>128.6</v>
      </c>
      <c r="CR793" s="19">
        <v>129.9</v>
      </c>
      <c r="CS793" s="19">
        <v>128.5</v>
      </c>
      <c r="CT793" s="19">
        <v>130.69999999999999</v>
      </c>
      <c r="CU793" s="19">
        <v>128</v>
      </c>
      <c r="CV793" s="19">
        <v>128</v>
      </c>
      <c r="CW793" s="19">
        <v>132.19999999999999</v>
      </c>
      <c r="CX793" s="19">
        <v>129.4</v>
      </c>
      <c r="CY793" s="19">
        <v>130.1</v>
      </c>
      <c r="CZ793" s="19">
        <v>131.6</v>
      </c>
      <c r="DA793" s="19">
        <v>133</v>
      </c>
      <c r="DB793" s="19">
        <v>135.9</v>
      </c>
      <c r="DC793" s="19">
        <v>133.30000000000001</v>
      </c>
      <c r="DD793" s="19">
        <v>136.4</v>
      </c>
      <c r="DE793" s="19">
        <v>134.1</v>
      </c>
      <c r="DF793" s="19">
        <v>138</v>
      </c>
      <c r="DG793" s="19">
        <v>138.6</v>
      </c>
      <c r="DH793" s="19">
        <v>137.80000000000001</v>
      </c>
      <c r="DI793" s="19">
        <v>138.69999999999999</v>
      </c>
      <c r="DJ793" s="19">
        <v>140.69999999999999</v>
      </c>
      <c r="DK793" s="19">
        <v>139.4</v>
      </c>
      <c r="DL793" s="19">
        <v>140.5</v>
      </c>
      <c r="DM793" s="19">
        <v>141.5</v>
      </c>
      <c r="DN793" s="19">
        <v>138.6</v>
      </c>
      <c r="DO793" s="19">
        <v>139.80000000000001</v>
      </c>
      <c r="DP793" s="19">
        <v>142.69999999999999</v>
      </c>
      <c r="DQ793" s="19">
        <v>142.30000000000001</v>
      </c>
      <c r="DR793" s="19">
        <v>139.80000000000001</v>
      </c>
      <c r="DS793" s="19">
        <v>141.69999999999999</v>
      </c>
      <c r="DT793" s="19">
        <v>141.30000000000001</v>
      </c>
      <c r="DU793" s="19">
        <v>141.5</v>
      </c>
      <c r="DV793" s="19">
        <v>142.80000000000001</v>
      </c>
      <c r="DW793" s="19">
        <v>143.5</v>
      </c>
    </row>
    <row r="794" spans="1:127">
      <c r="A794" s="17" t="s">
        <v>2181</v>
      </c>
      <c r="B794" s="17" t="s">
        <v>2182</v>
      </c>
      <c r="C794" s="18">
        <v>1.2760000000000001E-2</v>
      </c>
      <c r="D794" s="19">
        <v>91.2</v>
      </c>
      <c r="E794" s="19">
        <v>95.9</v>
      </c>
      <c r="F794" s="19">
        <v>95.9</v>
      </c>
      <c r="G794" s="19">
        <v>91.6</v>
      </c>
      <c r="H794" s="19">
        <v>91.6</v>
      </c>
      <c r="I794" s="19">
        <v>91.6</v>
      </c>
      <c r="J794" s="19">
        <v>91.6</v>
      </c>
      <c r="K794" s="19">
        <v>91.6</v>
      </c>
      <c r="L794" s="19">
        <v>91.6</v>
      </c>
      <c r="M794" s="19">
        <v>93.4</v>
      </c>
      <c r="N794" s="19">
        <v>93.4</v>
      </c>
      <c r="O794" s="19">
        <v>93.4</v>
      </c>
      <c r="P794" s="19">
        <v>93.4</v>
      </c>
      <c r="Q794" s="19">
        <v>100.2</v>
      </c>
      <c r="R794" s="19">
        <v>119.2</v>
      </c>
      <c r="S794" s="19">
        <v>103.1</v>
      </c>
      <c r="T794" s="19">
        <v>122.2</v>
      </c>
      <c r="U794" s="19">
        <v>122.2</v>
      </c>
      <c r="V794" s="19">
        <v>101.7</v>
      </c>
      <c r="W794" s="19">
        <v>101.7</v>
      </c>
      <c r="X794" s="19">
        <v>101.7</v>
      </c>
      <c r="Y794" s="19">
        <v>101.4</v>
      </c>
      <c r="Z794" s="19">
        <v>105.1</v>
      </c>
      <c r="AA794" s="19">
        <v>105.1</v>
      </c>
      <c r="AB794" s="19">
        <v>104</v>
      </c>
      <c r="AC794" s="19">
        <v>104</v>
      </c>
      <c r="AD794" s="19">
        <v>104</v>
      </c>
      <c r="AE794" s="19">
        <v>104</v>
      </c>
      <c r="AF794" s="19">
        <v>104</v>
      </c>
      <c r="AG794" s="19">
        <v>104</v>
      </c>
      <c r="AH794" s="19">
        <v>104</v>
      </c>
      <c r="AI794" s="19">
        <v>104</v>
      </c>
      <c r="AJ794" s="19">
        <v>104</v>
      </c>
      <c r="AK794" s="19">
        <v>105.2</v>
      </c>
      <c r="AL794" s="19">
        <v>102.8</v>
      </c>
      <c r="AM794" s="19">
        <v>108.5</v>
      </c>
      <c r="AN794" s="19">
        <v>108.5</v>
      </c>
      <c r="AO794" s="19">
        <v>108.5</v>
      </c>
      <c r="AP794" s="19">
        <v>108.5</v>
      </c>
      <c r="AQ794" s="19">
        <v>108.5</v>
      </c>
      <c r="AR794" s="19">
        <v>107.5</v>
      </c>
      <c r="AS794" s="19">
        <v>113.1</v>
      </c>
      <c r="AT794" s="19">
        <v>113.1</v>
      </c>
      <c r="AU794" s="19">
        <v>113.1</v>
      </c>
      <c r="AV794" s="19">
        <v>113.1</v>
      </c>
      <c r="AW794" s="19">
        <v>113.1</v>
      </c>
      <c r="AX794" s="19">
        <v>113.1</v>
      </c>
      <c r="AY794" s="19">
        <v>113.1</v>
      </c>
      <c r="AZ794" s="19">
        <v>113.1</v>
      </c>
      <c r="BA794" s="19">
        <v>113.1</v>
      </c>
      <c r="BB794" s="19">
        <v>113.1</v>
      </c>
      <c r="BC794" s="19">
        <v>113.1</v>
      </c>
      <c r="BD794" s="19">
        <v>113.1</v>
      </c>
      <c r="BE794" s="19">
        <v>113.1</v>
      </c>
      <c r="BF794" s="19">
        <v>113.1</v>
      </c>
      <c r="BG794" s="19">
        <v>113.1</v>
      </c>
      <c r="BH794" s="19">
        <v>113.1</v>
      </c>
      <c r="BI794" s="19">
        <v>112.6</v>
      </c>
      <c r="BJ794" s="19">
        <v>107.5</v>
      </c>
      <c r="BK794" s="19">
        <v>107.5</v>
      </c>
      <c r="BL794" s="19">
        <v>107.7</v>
      </c>
      <c r="BM794" s="19">
        <v>107.6</v>
      </c>
      <c r="BN794" s="19">
        <v>107.6</v>
      </c>
      <c r="BO794" s="19">
        <v>107.6</v>
      </c>
      <c r="BP794" s="19">
        <v>109.9</v>
      </c>
      <c r="BQ794" s="19">
        <v>109.2</v>
      </c>
      <c r="BR794" s="19">
        <v>109.2</v>
      </c>
      <c r="BS794" s="19">
        <v>109.2</v>
      </c>
      <c r="BT794" s="19">
        <v>112.2</v>
      </c>
      <c r="BU794" s="19">
        <v>114.7</v>
      </c>
      <c r="BV794" s="19">
        <v>107.6</v>
      </c>
      <c r="BW794" s="19">
        <v>110.4</v>
      </c>
      <c r="BX794" s="19">
        <v>109.4</v>
      </c>
      <c r="BY794" s="19">
        <v>105.9</v>
      </c>
      <c r="BZ794" s="19">
        <v>104.6</v>
      </c>
      <c r="CA794" s="19">
        <v>107.7</v>
      </c>
      <c r="CB794" s="19">
        <v>106.5</v>
      </c>
      <c r="CC794" s="19">
        <v>106.5</v>
      </c>
      <c r="CD794" s="19">
        <v>106.5</v>
      </c>
      <c r="CE794" s="19">
        <v>106.6</v>
      </c>
      <c r="CF794" s="19">
        <v>105.2</v>
      </c>
      <c r="CG794" s="19">
        <v>104.2</v>
      </c>
      <c r="CH794" s="19">
        <v>106.5</v>
      </c>
      <c r="CI794" s="19">
        <v>105.9</v>
      </c>
      <c r="CJ794" s="19">
        <v>105.9</v>
      </c>
      <c r="CK794" s="19">
        <v>105.9</v>
      </c>
      <c r="CL794" s="19">
        <v>105.9</v>
      </c>
      <c r="CM794" s="19">
        <v>105.9</v>
      </c>
      <c r="CN794" s="19">
        <v>115.5</v>
      </c>
      <c r="CO794" s="19">
        <v>111.2</v>
      </c>
      <c r="CP794" s="19">
        <v>111.1</v>
      </c>
      <c r="CQ794" s="19">
        <v>110.6</v>
      </c>
      <c r="CR794" s="19">
        <v>110.6</v>
      </c>
      <c r="CS794" s="19">
        <v>110.6</v>
      </c>
      <c r="CT794" s="19">
        <v>110.6</v>
      </c>
      <c r="CU794" s="19">
        <v>110.6</v>
      </c>
      <c r="CV794" s="19">
        <v>111.3</v>
      </c>
      <c r="CW794" s="19">
        <v>111.7</v>
      </c>
      <c r="CX794" s="19">
        <v>105.4</v>
      </c>
      <c r="CY794" s="19">
        <v>106.6</v>
      </c>
      <c r="CZ794" s="19">
        <v>106.2</v>
      </c>
      <c r="DA794" s="19">
        <v>107.5</v>
      </c>
      <c r="DB794" s="19">
        <v>107.5</v>
      </c>
      <c r="DC794" s="19">
        <v>105.9</v>
      </c>
      <c r="DD794" s="19">
        <v>108.6</v>
      </c>
      <c r="DE794" s="19">
        <v>108.6</v>
      </c>
      <c r="DF794" s="19">
        <v>108.6</v>
      </c>
      <c r="DG794" s="19">
        <v>106.8</v>
      </c>
      <c r="DH794" s="19">
        <v>106.8</v>
      </c>
      <c r="DI794" s="19">
        <v>106.8</v>
      </c>
      <c r="DJ794" s="19">
        <v>106.8</v>
      </c>
      <c r="DK794" s="19">
        <v>105.9</v>
      </c>
      <c r="DL794" s="19">
        <v>105.9</v>
      </c>
      <c r="DM794" s="19">
        <v>102</v>
      </c>
      <c r="DN794" s="19">
        <v>105.9</v>
      </c>
      <c r="DO794" s="19">
        <v>105.9</v>
      </c>
      <c r="DP794" s="19">
        <v>106</v>
      </c>
      <c r="DQ794" s="19">
        <v>106</v>
      </c>
      <c r="DR794" s="19">
        <v>106</v>
      </c>
      <c r="DS794" s="19">
        <v>108.4</v>
      </c>
      <c r="DT794" s="19">
        <v>108.4</v>
      </c>
      <c r="DU794" s="19">
        <v>111.3</v>
      </c>
      <c r="DV794" s="19">
        <v>111.3</v>
      </c>
      <c r="DW794" s="19">
        <v>114.7</v>
      </c>
    </row>
    <row r="795" spans="1:127">
      <c r="A795" s="17" t="s">
        <v>2183</v>
      </c>
      <c r="B795" s="17" t="s">
        <v>2184</v>
      </c>
      <c r="C795" s="18">
        <v>8.0729999999999996E-2</v>
      </c>
      <c r="D795" s="19">
        <v>99.5</v>
      </c>
      <c r="E795" s="19">
        <v>99.5</v>
      </c>
      <c r="F795" s="19">
        <v>99.5</v>
      </c>
      <c r="G795" s="19">
        <v>100.1</v>
      </c>
      <c r="H795" s="19">
        <v>96.9</v>
      </c>
      <c r="I795" s="19">
        <v>96.9</v>
      </c>
      <c r="J795" s="19">
        <v>96.9</v>
      </c>
      <c r="K795" s="19">
        <v>96.9</v>
      </c>
      <c r="L795" s="19">
        <v>97</v>
      </c>
      <c r="M795" s="19">
        <v>98.1</v>
      </c>
      <c r="N795" s="19">
        <v>98.1</v>
      </c>
      <c r="O795" s="19">
        <v>97.9</v>
      </c>
      <c r="P795" s="19">
        <v>103.1</v>
      </c>
      <c r="Q795" s="19">
        <v>103.2</v>
      </c>
      <c r="R795" s="19">
        <v>103.1</v>
      </c>
      <c r="S795" s="19">
        <v>103.2</v>
      </c>
      <c r="T795" s="19">
        <v>103.2</v>
      </c>
      <c r="U795" s="19">
        <v>103.2</v>
      </c>
      <c r="V795" s="19">
        <v>102.1</v>
      </c>
      <c r="W795" s="19">
        <v>102.1</v>
      </c>
      <c r="X795" s="19">
        <v>102.1</v>
      </c>
      <c r="Y795" s="19">
        <v>102</v>
      </c>
      <c r="Z795" s="19">
        <v>102</v>
      </c>
      <c r="AA795" s="19">
        <v>104</v>
      </c>
      <c r="AB795" s="19">
        <v>107.6</v>
      </c>
      <c r="AC795" s="19">
        <v>111.2</v>
      </c>
      <c r="AD795" s="19">
        <v>111.2</v>
      </c>
      <c r="AE795" s="19">
        <v>111.2</v>
      </c>
      <c r="AF795" s="19">
        <v>111.3</v>
      </c>
      <c r="AG795" s="19">
        <v>111.3</v>
      </c>
      <c r="AH795" s="19">
        <v>111.3</v>
      </c>
      <c r="AI795" s="19">
        <v>111.3</v>
      </c>
      <c r="AJ795" s="19">
        <v>111.3</v>
      </c>
      <c r="AK795" s="19">
        <v>111.3</v>
      </c>
      <c r="AL795" s="19">
        <v>111.4</v>
      </c>
      <c r="AM795" s="19">
        <v>111.9</v>
      </c>
      <c r="AN795" s="19">
        <v>111.9</v>
      </c>
      <c r="AO795" s="19">
        <v>111.9</v>
      </c>
      <c r="AP795" s="19">
        <v>112.1</v>
      </c>
      <c r="AQ795" s="19">
        <v>112.1</v>
      </c>
      <c r="AR795" s="19">
        <v>112.1</v>
      </c>
      <c r="AS795" s="19">
        <v>112.4</v>
      </c>
      <c r="AT795" s="19">
        <v>113.9</v>
      </c>
      <c r="AU795" s="19">
        <v>114.1</v>
      </c>
      <c r="AV795" s="19">
        <v>114</v>
      </c>
      <c r="AW795" s="19">
        <v>114</v>
      </c>
      <c r="AX795" s="19">
        <v>114.1</v>
      </c>
      <c r="AY795" s="19">
        <v>114.1</v>
      </c>
      <c r="AZ795" s="19">
        <v>114.1</v>
      </c>
      <c r="BA795" s="19">
        <v>114.1</v>
      </c>
      <c r="BB795" s="19">
        <v>114.1</v>
      </c>
      <c r="BC795" s="19">
        <v>114.1</v>
      </c>
      <c r="BD795" s="19">
        <v>114.1</v>
      </c>
      <c r="BE795" s="19">
        <v>114.1</v>
      </c>
      <c r="BF795" s="19">
        <v>114.1</v>
      </c>
      <c r="BG795" s="19">
        <v>114.1</v>
      </c>
      <c r="BH795" s="19">
        <v>114.1</v>
      </c>
      <c r="BI795" s="19">
        <v>114.1</v>
      </c>
      <c r="BJ795" s="19">
        <v>114.1</v>
      </c>
      <c r="BK795" s="19">
        <v>114.1</v>
      </c>
      <c r="BL795" s="19">
        <v>115.6</v>
      </c>
      <c r="BM795" s="19">
        <v>115.6</v>
      </c>
      <c r="BN795" s="19">
        <v>119</v>
      </c>
      <c r="BO795" s="19">
        <v>120.5</v>
      </c>
      <c r="BP795" s="19">
        <v>120.5</v>
      </c>
      <c r="BQ795" s="19">
        <v>121.2</v>
      </c>
      <c r="BR795" s="19">
        <v>121.2</v>
      </c>
      <c r="BS795" s="19">
        <v>121.2</v>
      </c>
      <c r="BT795" s="19">
        <v>121.2</v>
      </c>
      <c r="BU795" s="19">
        <v>121.3</v>
      </c>
      <c r="BV795" s="19">
        <v>120.8</v>
      </c>
      <c r="BW795" s="19">
        <v>120.5</v>
      </c>
      <c r="BX795" s="19">
        <v>120.5</v>
      </c>
      <c r="BY795" s="19">
        <v>121</v>
      </c>
      <c r="BZ795" s="19">
        <v>121.3</v>
      </c>
      <c r="CA795" s="19">
        <v>121</v>
      </c>
      <c r="CB795" s="19">
        <v>121.2</v>
      </c>
      <c r="CC795" s="19">
        <v>120.9</v>
      </c>
      <c r="CD795" s="19">
        <v>120.3</v>
      </c>
      <c r="CE795" s="19">
        <v>121.3</v>
      </c>
      <c r="CF795" s="19">
        <v>121.3</v>
      </c>
      <c r="CG795" s="19">
        <v>120.7</v>
      </c>
      <c r="CH795" s="19">
        <v>121</v>
      </c>
      <c r="CI795" s="19">
        <v>121.3</v>
      </c>
      <c r="CJ795" s="19">
        <v>120.9</v>
      </c>
      <c r="CK795" s="19">
        <v>121</v>
      </c>
      <c r="CL795" s="19">
        <v>120.4</v>
      </c>
      <c r="CM795" s="19">
        <v>120.5</v>
      </c>
      <c r="CN795" s="19">
        <v>120.7</v>
      </c>
      <c r="CO795" s="19">
        <v>120.4</v>
      </c>
      <c r="CP795" s="19">
        <v>119.8</v>
      </c>
      <c r="CQ795" s="19">
        <v>119.7</v>
      </c>
      <c r="CR795" s="19">
        <v>119.7</v>
      </c>
      <c r="CS795" s="19">
        <v>119.7</v>
      </c>
      <c r="CT795" s="19">
        <v>120.1</v>
      </c>
      <c r="CU795" s="19">
        <v>120.1</v>
      </c>
      <c r="CV795" s="19">
        <v>120.1</v>
      </c>
      <c r="CW795" s="19">
        <v>120.1</v>
      </c>
      <c r="CX795" s="19">
        <v>120.1</v>
      </c>
      <c r="CY795" s="19">
        <v>121.1</v>
      </c>
      <c r="CZ795" s="19">
        <v>120.5</v>
      </c>
      <c r="DA795" s="19">
        <v>124</v>
      </c>
      <c r="DB795" s="19">
        <v>124</v>
      </c>
      <c r="DC795" s="19">
        <v>121.7</v>
      </c>
      <c r="DD795" s="19">
        <v>123.3</v>
      </c>
      <c r="DE795" s="19">
        <v>122.4</v>
      </c>
      <c r="DF795" s="19">
        <v>122.4</v>
      </c>
      <c r="DG795" s="19">
        <v>126</v>
      </c>
      <c r="DH795" s="19">
        <v>126</v>
      </c>
      <c r="DI795" s="19">
        <v>126</v>
      </c>
      <c r="DJ795" s="19">
        <v>128.6</v>
      </c>
      <c r="DK795" s="19">
        <v>128.6</v>
      </c>
      <c r="DL795" s="19">
        <v>128.5</v>
      </c>
      <c r="DM795" s="19">
        <v>128.9</v>
      </c>
      <c r="DN795" s="19">
        <v>128.9</v>
      </c>
      <c r="DO795" s="19">
        <v>129.30000000000001</v>
      </c>
      <c r="DP795" s="19">
        <v>129.30000000000001</v>
      </c>
      <c r="DQ795" s="19">
        <v>129.30000000000001</v>
      </c>
      <c r="DR795" s="19">
        <v>129.6</v>
      </c>
      <c r="DS795" s="19">
        <v>130</v>
      </c>
      <c r="DT795" s="19">
        <v>130</v>
      </c>
      <c r="DU795" s="19">
        <v>130</v>
      </c>
      <c r="DV795" s="19">
        <v>130.4</v>
      </c>
      <c r="DW795" s="19">
        <v>133.30000000000001</v>
      </c>
    </row>
    <row r="796" spans="1:127">
      <c r="A796" s="17" t="s">
        <v>2185</v>
      </c>
      <c r="B796" s="17" t="s">
        <v>2186</v>
      </c>
      <c r="C796" s="18">
        <v>4.5589999999999999E-2</v>
      </c>
      <c r="D796" s="19">
        <v>85.7</v>
      </c>
      <c r="E796" s="19">
        <v>86</v>
      </c>
      <c r="F796" s="19">
        <v>89.3</v>
      </c>
      <c r="G796" s="19">
        <v>89.3</v>
      </c>
      <c r="H796" s="19">
        <v>87.8</v>
      </c>
      <c r="I796" s="19">
        <v>87.5</v>
      </c>
      <c r="J796" s="19">
        <v>87.1</v>
      </c>
      <c r="K796" s="19">
        <v>89.1</v>
      </c>
      <c r="L796" s="19">
        <v>88.5</v>
      </c>
      <c r="M796" s="19">
        <v>88</v>
      </c>
      <c r="N796" s="19">
        <v>82</v>
      </c>
      <c r="O796" s="19">
        <v>81.7</v>
      </c>
      <c r="P796" s="19">
        <v>78.099999999999994</v>
      </c>
      <c r="Q796" s="19">
        <v>77.900000000000006</v>
      </c>
      <c r="R796" s="19">
        <v>79</v>
      </c>
      <c r="S796" s="19">
        <v>81.099999999999994</v>
      </c>
      <c r="T796" s="19">
        <v>79.099999999999994</v>
      </c>
      <c r="U796" s="19">
        <v>78.5</v>
      </c>
      <c r="V796" s="19">
        <v>78.5</v>
      </c>
      <c r="W796" s="19">
        <v>77.900000000000006</v>
      </c>
      <c r="X796" s="19">
        <v>77.400000000000006</v>
      </c>
      <c r="Y796" s="19">
        <v>76.599999999999994</v>
      </c>
      <c r="Z796" s="19">
        <v>77.099999999999994</v>
      </c>
      <c r="AA796" s="19">
        <v>77.099999999999994</v>
      </c>
      <c r="AB796" s="19">
        <v>76</v>
      </c>
      <c r="AC796" s="19">
        <v>76.2</v>
      </c>
      <c r="AD796" s="19">
        <v>78.099999999999994</v>
      </c>
      <c r="AE796" s="19">
        <v>79</v>
      </c>
      <c r="AF796" s="19">
        <v>76.900000000000006</v>
      </c>
      <c r="AG796" s="19">
        <v>78</v>
      </c>
      <c r="AH796" s="19">
        <v>78.2</v>
      </c>
      <c r="AI796" s="19">
        <v>78.2</v>
      </c>
      <c r="AJ796" s="19">
        <v>78.2</v>
      </c>
      <c r="AK796" s="19">
        <v>78.900000000000006</v>
      </c>
      <c r="AL796" s="19">
        <v>80.599999999999994</v>
      </c>
      <c r="AM796" s="19">
        <v>78.7</v>
      </c>
      <c r="AN796" s="19">
        <v>78</v>
      </c>
      <c r="AO796" s="19">
        <v>79.400000000000006</v>
      </c>
      <c r="AP796" s="19">
        <v>79.400000000000006</v>
      </c>
      <c r="AQ796" s="19">
        <v>79.5</v>
      </c>
      <c r="AR796" s="19">
        <v>76.5</v>
      </c>
      <c r="AS796" s="19">
        <v>77.3</v>
      </c>
      <c r="AT796" s="19">
        <v>76.8</v>
      </c>
      <c r="AU796" s="19">
        <v>77</v>
      </c>
      <c r="AV796" s="19">
        <v>76.900000000000006</v>
      </c>
      <c r="AW796" s="19">
        <v>77</v>
      </c>
      <c r="AX796" s="19">
        <v>77.099999999999994</v>
      </c>
      <c r="AY796" s="19">
        <v>73.599999999999994</v>
      </c>
      <c r="AZ796" s="19">
        <v>75.7</v>
      </c>
      <c r="BA796" s="19">
        <v>75.7</v>
      </c>
      <c r="BB796" s="19">
        <v>75.599999999999994</v>
      </c>
      <c r="BC796" s="19">
        <v>75.099999999999994</v>
      </c>
      <c r="BD796" s="19">
        <v>75.400000000000006</v>
      </c>
      <c r="BE796" s="19">
        <v>72.099999999999994</v>
      </c>
      <c r="BF796" s="19">
        <v>72</v>
      </c>
      <c r="BG796" s="19">
        <v>72.599999999999994</v>
      </c>
      <c r="BH796" s="19">
        <v>72.400000000000006</v>
      </c>
      <c r="BI796" s="19">
        <v>72.7</v>
      </c>
      <c r="BJ796" s="19">
        <v>72.400000000000006</v>
      </c>
      <c r="BK796" s="19">
        <v>72.599999999999994</v>
      </c>
      <c r="BL796" s="19">
        <v>72</v>
      </c>
      <c r="BM796" s="19">
        <v>70.900000000000006</v>
      </c>
      <c r="BN796" s="19">
        <v>71.099999999999994</v>
      </c>
      <c r="BO796" s="19">
        <v>70.900000000000006</v>
      </c>
      <c r="BP796" s="19">
        <v>70.900000000000006</v>
      </c>
      <c r="BQ796" s="19">
        <v>71</v>
      </c>
      <c r="BR796" s="19">
        <v>71</v>
      </c>
      <c r="BS796" s="19">
        <v>70.8</v>
      </c>
      <c r="BT796" s="19">
        <v>70.3</v>
      </c>
      <c r="BU796" s="19">
        <v>68.599999999999994</v>
      </c>
      <c r="BV796" s="19">
        <v>68.5</v>
      </c>
      <c r="BW796" s="19">
        <v>68.8</v>
      </c>
      <c r="BX796" s="19">
        <v>68.8</v>
      </c>
      <c r="BY796" s="19">
        <v>68.8</v>
      </c>
      <c r="BZ796" s="19">
        <v>67.2</v>
      </c>
      <c r="CA796" s="19">
        <v>67</v>
      </c>
      <c r="CB796" s="19">
        <v>67</v>
      </c>
      <c r="CC796" s="19">
        <v>67</v>
      </c>
      <c r="CD796" s="19">
        <v>67</v>
      </c>
      <c r="CE796" s="19">
        <v>67</v>
      </c>
      <c r="CF796" s="19">
        <v>67</v>
      </c>
      <c r="CG796" s="19">
        <v>67</v>
      </c>
      <c r="CH796" s="19">
        <v>67</v>
      </c>
      <c r="CI796" s="19">
        <v>66.599999999999994</v>
      </c>
      <c r="CJ796" s="19">
        <v>66.599999999999994</v>
      </c>
      <c r="CK796" s="19">
        <v>66.599999999999994</v>
      </c>
      <c r="CL796" s="19">
        <v>66.599999999999994</v>
      </c>
      <c r="CM796" s="19">
        <v>66.599999999999994</v>
      </c>
      <c r="CN796" s="19">
        <v>66.599999999999994</v>
      </c>
      <c r="CO796" s="19">
        <v>66.599999999999994</v>
      </c>
      <c r="CP796" s="19">
        <v>65.8</v>
      </c>
      <c r="CQ796" s="19">
        <v>65.599999999999994</v>
      </c>
      <c r="CR796" s="19">
        <v>65.400000000000006</v>
      </c>
      <c r="CS796" s="19">
        <v>65.400000000000006</v>
      </c>
      <c r="CT796" s="19">
        <v>65.400000000000006</v>
      </c>
      <c r="CU796" s="19">
        <v>64.3</v>
      </c>
      <c r="CV796" s="19">
        <v>64.3</v>
      </c>
      <c r="CW796" s="19">
        <v>64.8</v>
      </c>
      <c r="CX796" s="19">
        <v>64.599999999999994</v>
      </c>
      <c r="CY796" s="19">
        <v>64.599999999999994</v>
      </c>
      <c r="CZ796" s="19">
        <v>64.3</v>
      </c>
      <c r="DA796" s="19">
        <v>64.400000000000006</v>
      </c>
      <c r="DB796" s="19">
        <v>65.400000000000006</v>
      </c>
      <c r="DC796" s="19">
        <v>65.5</v>
      </c>
      <c r="DD796" s="19">
        <v>65.7</v>
      </c>
      <c r="DE796" s="19">
        <v>66</v>
      </c>
      <c r="DF796" s="19">
        <v>66.2</v>
      </c>
      <c r="DG796" s="19">
        <v>66.400000000000006</v>
      </c>
      <c r="DH796" s="19">
        <v>66.400000000000006</v>
      </c>
      <c r="DI796" s="19">
        <v>66.5</v>
      </c>
      <c r="DJ796" s="19">
        <v>66.400000000000006</v>
      </c>
      <c r="DK796" s="19">
        <v>66.2</v>
      </c>
      <c r="DL796" s="19">
        <v>66.2</v>
      </c>
      <c r="DM796" s="19">
        <v>66.5</v>
      </c>
      <c r="DN796" s="19">
        <v>66.7</v>
      </c>
      <c r="DO796" s="19">
        <v>66.3</v>
      </c>
      <c r="DP796" s="19">
        <v>66.8</v>
      </c>
      <c r="DQ796" s="19">
        <v>66.900000000000006</v>
      </c>
      <c r="DR796" s="19">
        <v>67.2</v>
      </c>
      <c r="DS796" s="19">
        <v>67.599999999999994</v>
      </c>
      <c r="DT796" s="19">
        <v>67.8</v>
      </c>
      <c r="DU796" s="19">
        <v>68.3</v>
      </c>
      <c r="DV796" s="19">
        <v>68.3</v>
      </c>
      <c r="DW796" s="19">
        <v>68.2</v>
      </c>
    </row>
    <row r="797" spans="1:127">
      <c r="A797" s="17" t="s">
        <v>2187</v>
      </c>
      <c r="B797" s="17" t="s">
        <v>2188</v>
      </c>
      <c r="C797" s="18">
        <v>2.5819999999999999E-2</v>
      </c>
      <c r="D797" s="19">
        <v>72.599999999999994</v>
      </c>
      <c r="E797" s="19">
        <v>73</v>
      </c>
      <c r="F797" s="19">
        <v>80</v>
      </c>
      <c r="G797" s="19">
        <v>80.099999999999994</v>
      </c>
      <c r="H797" s="19">
        <v>77.5</v>
      </c>
      <c r="I797" s="19">
        <v>77</v>
      </c>
      <c r="J797" s="19">
        <v>76.3</v>
      </c>
      <c r="K797" s="19">
        <v>79.8</v>
      </c>
      <c r="L797" s="19">
        <v>78.599999999999994</v>
      </c>
      <c r="M797" s="19">
        <v>77.900000000000006</v>
      </c>
      <c r="N797" s="19">
        <v>73.5</v>
      </c>
      <c r="O797" s="19">
        <v>73</v>
      </c>
      <c r="P797" s="19">
        <v>66.599999999999994</v>
      </c>
      <c r="Q797" s="19">
        <v>66.3</v>
      </c>
      <c r="R797" s="19">
        <v>68.2</v>
      </c>
      <c r="S797" s="19">
        <v>61.8</v>
      </c>
      <c r="T797" s="19">
        <v>63</v>
      </c>
      <c r="U797" s="19">
        <v>61.9</v>
      </c>
      <c r="V797" s="19">
        <v>61.8</v>
      </c>
      <c r="W797" s="19">
        <v>60.9</v>
      </c>
      <c r="X797" s="19">
        <v>62.8</v>
      </c>
      <c r="Y797" s="19">
        <v>61.5</v>
      </c>
      <c r="Z797" s="19">
        <v>62.3</v>
      </c>
      <c r="AA797" s="19">
        <v>62.3</v>
      </c>
      <c r="AB797" s="19">
        <v>60.4</v>
      </c>
      <c r="AC797" s="19">
        <v>60.8</v>
      </c>
      <c r="AD797" s="19">
        <v>59.4</v>
      </c>
      <c r="AE797" s="19">
        <v>61</v>
      </c>
      <c r="AF797" s="19">
        <v>57.3</v>
      </c>
      <c r="AG797" s="19">
        <v>58.6</v>
      </c>
      <c r="AH797" s="19">
        <v>59</v>
      </c>
      <c r="AI797" s="19">
        <v>58.5</v>
      </c>
      <c r="AJ797" s="19">
        <v>58.5</v>
      </c>
      <c r="AK797" s="19">
        <v>60.3</v>
      </c>
      <c r="AL797" s="19">
        <v>60.5</v>
      </c>
      <c r="AM797" s="19">
        <v>61.8</v>
      </c>
      <c r="AN797" s="19">
        <v>60.6</v>
      </c>
      <c r="AO797" s="19">
        <v>61.3</v>
      </c>
      <c r="AP797" s="19">
        <v>61.2</v>
      </c>
      <c r="AQ797" s="19">
        <v>61.5</v>
      </c>
      <c r="AR797" s="19">
        <v>56.2</v>
      </c>
      <c r="AS797" s="19">
        <v>57.4</v>
      </c>
      <c r="AT797" s="19">
        <v>56.5</v>
      </c>
      <c r="AU797" s="19">
        <v>56.9</v>
      </c>
      <c r="AV797" s="19">
        <v>56.8</v>
      </c>
      <c r="AW797" s="19">
        <v>57</v>
      </c>
      <c r="AX797" s="19">
        <v>61.3</v>
      </c>
      <c r="AY797" s="19">
        <v>56.4</v>
      </c>
      <c r="AZ797" s="19">
        <v>60.2</v>
      </c>
      <c r="BA797" s="19">
        <v>60.2</v>
      </c>
      <c r="BB797" s="19">
        <v>60</v>
      </c>
      <c r="BC797" s="19">
        <v>58.6</v>
      </c>
      <c r="BD797" s="19">
        <v>59.7</v>
      </c>
      <c r="BE797" s="19">
        <v>53.9</v>
      </c>
      <c r="BF797" s="19">
        <v>53.6</v>
      </c>
      <c r="BG797" s="19">
        <v>54.8</v>
      </c>
      <c r="BH797" s="19">
        <v>54.3</v>
      </c>
      <c r="BI797" s="19">
        <v>54.8</v>
      </c>
      <c r="BJ797" s="19">
        <v>54.4</v>
      </c>
      <c r="BK797" s="19">
        <v>54.7</v>
      </c>
      <c r="BL797" s="19">
        <v>53.7</v>
      </c>
      <c r="BM797" s="19">
        <v>51.7</v>
      </c>
      <c r="BN797" s="19">
        <v>51.9</v>
      </c>
      <c r="BO797" s="19">
        <v>51.7</v>
      </c>
      <c r="BP797" s="19">
        <v>51.7</v>
      </c>
      <c r="BQ797" s="19">
        <v>51.8</v>
      </c>
      <c r="BR797" s="19">
        <v>51.8</v>
      </c>
      <c r="BS797" s="19">
        <v>51.5</v>
      </c>
      <c r="BT797" s="19">
        <v>50.6</v>
      </c>
      <c r="BU797" s="19">
        <v>47.6</v>
      </c>
      <c r="BV797" s="19">
        <v>47.4</v>
      </c>
      <c r="BW797" s="19">
        <v>48.1</v>
      </c>
      <c r="BX797" s="19">
        <v>48.1</v>
      </c>
      <c r="BY797" s="19">
        <v>48.1</v>
      </c>
      <c r="BZ797" s="19">
        <v>45.1</v>
      </c>
      <c r="CA797" s="19">
        <v>44.7</v>
      </c>
      <c r="CB797" s="19">
        <v>44.7</v>
      </c>
      <c r="CC797" s="19">
        <v>44.7</v>
      </c>
      <c r="CD797" s="19">
        <v>44.7</v>
      </c>
      <c r="CE797" s="19">
        <v>44.7</v>
      </c>
      <c r="CF797" s="19">
        <v>44.7</v>
      </c>
      <c r="CG797" s="19">
        <v>44.7</v>
      </c>
      <c r="CH797" s="19">
        <v>44.7</v>
      </c>
      <c r="CI797" s="19">
        <v>44.7</v>
      </c>
      <c r="CJ797" s="19">
        <v>44.7</v>
      </c>
      <c r="CK797" s="19">
        <v>44.7</v>
      </c>
      <c r="CL797" s="19">
        <v>44.7</v>
      </c>
      <c r="CM797" s="19">
        <v>44.7</v>
      </c>
      <c r="CN797" s="19">
        <v>44.7</v>
      </c>
      <c r="CO797" s="19">
        <v>44.7</v>
      </c>
      <c r="CP797" s="19">
        <v>43.3</v>
      </c>
      <c r="CQ797" s="19">
        <v>43</v>
      </c>
      <c r="CR797" s="19">
        <v>42.7</v>
      </c>
      <c r="CS797" s="19">
        <v>42.7</v>
      </c>
      <c r="CT797" s="19">
        <v>42.7</v>
      </c>
      <c r="CU797" s="19">
        <v>40.700000000000003</v>
      </c>
      <c r="CV797" s="19">
        <v>40.700000000000003</v>
      </c>
      <c r="CW797" s="19">
        <v>41.6</v>
      </c>
      <c r="CX797" s="19">
        <v>41.3</v>
      </c>
      <c r="CY797" s="19">
        <v>41.2</v>
      </c>
      <c r="CZ797" s="19">
        <v>40.700000000000003</v>
      </c>
      <c r="DA797" s="19">
        <v>40.799999999999997</v>
      </c>
      <c r="DB797" s="19">
        <v>42.7</v>
      </c>
      <c r="DC797" s="19">
        <v>42.8</v>
      </c>
      <c r="DD797" s="19">
        <v>43.1</v>
      </c>
      <c r="DE797" s="19">
        <v>43.6</v>
      </c>
      <c r="DF797" s="19">
        <v>44</v>
      </c>
      <c r="DG797" s="19">
        <v>44.4</v>
      </c>
      <c r="DH797" s="19">
        <v>44.5</v>
      </c>
      <c r="DI797" s="19">
        <v>44.6</v>
      </c>
      <c r="DJ797" s="19">
        <v>44.4</v>
      </c>
      <c r="DK797" s="19">
        <v>44</v>
      </c>
      <c r="DL797" s="19">
        <v>44</v>
      </c>
      <c r="DM797" s="19">
        <v>44.6</v>
      </c>
      <c r="DN797" s="19">
        <v>44.7</v>
      </c>
      <c r="DO797" s="19">
        <v>44.1</v>
      </c>
      <c r="DP797" s="19">
        <v>45</v>
      </c>
      <c r="DQ797" s="19">
        <v>45.2</v>
      </c>
      <c r="DR797" s="19">
        <v>45.8</v>
      </c>
      <c r="DS797" s="19">
        <v>46.3</v>
      </c>
      <c r="DT797" s="19">
        <v>46.7</v>
      </c>
      <c r="DU797" s="19">
        <v>47.6</v>
      </c>
      <c r="DV797" s="19">
        <v>47.6</v>
      </c>
      <c r="DW797" s="19">
        <v>47.5</v>
      </c>
    </row>
    <row r="798" spans="1:127">
      <c r="A798" s="17" t="s">
        <v>2189</v>
      </c>
      <c r="B798" s="17" t="s">
        <v>2190</v>
      </c>
      <c r="C798" s="18">
        <v>1.9769999999999999E-2</v>
      </c>
      <c r="D798" s="19">
        <v>102.8</v>
      </c>
      <c r="E798" s="19">
        <v>103</v>
      </c>
      <c r="F798" s="19">
        <v>101.4</v>
      </c>
      <c r="G798" s="19">
        <v>101.3</v>
      </c>
      <c r="H798" s="19">
        <v>101.3</v>
      </c>
      <c r="I798" s="19">
        <v>101.3</v>
      </c>
      <c r="J798" s="19">
        <v>101.3</v>
      </c>
      <c r="K798" s="19">
        <v>101.3</v>
      </c>
      <c r="L798" s="19">
        <v>101.3</v>
      </c>
      <c r="M798" s="19">
        <v>101.3</v>
      </c>
      <c r="N798" s="19">
        <v>93.1</v>
      </c>
      <c r="O798" s="19">
        <v>93.1</v>
      </c>
      <c r="P798" s="19">
        <v>93.1</v>
      </c>
      <c r="Q798" s="19">
        <v>93.1</v>
      </c>
      <c r="R798" s="19">
        <v>93.1</v>
      </c>
      <c r="S798" s="19">
        <v>106.2</v>
      </c>
      <c r="T798" s="19">
        <v>100.2</v>
      </c>
      <c r="U798" s="19">
        <v>100.2</v>
      </c>
      <c r="V798" s="19">
        <v>100.2</v>
      </c>
      <c r="W798" s="19">
        <v>100.2</v>
      </c>
      <c r="X798" s="19">
        <v>96.4</v>
      </c>
      <c r="Y798" s="19">
        <v>96.4</v>
      </c>
      <c r="Z798" s="19">
        <v>96.4</v>
      </c>
      <c r="AA798" s="19">
        <v>96.4</v>
      </c>
      <c r="AB798" s="19">
        <v>96.4</v>
      </c>
      <c r="AC798" s="19">
        <v>96.4</v>
      </c>
      <c r="AD798" s="19">
        <v>102.5</v>
      </c>
      <c r="AE798" s="19">
        <v>102.5</v>
      </c>
      <c r="AF798" s="19">
        <v>102.6</v>
      </c>
      <c r="AG798" s="19">
        <v>103.3</v>
      </c>
      <c r="AH798" s="19">
        <v>103.3</v>
      </c>
      <c r="AI798" s="19">
        <v>103.9</v>
      </c>
      <c r="AJ798" s="19">
        <v>103.9</v>
      </c>
      <c r="AK798" s="19">
        <v>103.2</v>
      </c>
      <c r="AL798" s="19">
        <v>106.8</v>
      </c>
      <c r="AM798" s="19">
        <v>100.8</v>
      </c>
      <c r="AN798" s="19">
        <v>100.8</v>
      </c>
      <c r="AO798" s="19">
        <v>103.2</v>
      </c>
      <c r="AP798" s="19">
        <v>103.2</v>
      </c>
      <c r="AQ798" s="19">
        <v>103.2</v>
      </c>
      <c r="AR798" s="19">
        <v>103.2</v>
      </c>
      <c r="AS798" s="19">
        <v>103.2</v>
      </c>
      <c r="AT798" s="19">
        <v>103.2</v>
      </c>
      <c r="AU798" s="19">
        <v>103.2</v>
      </c>
      <c r="AV798" s="19">
        <v>103.2</v>
      </c>
      <c r="AW798" s="19">
        <v>103.2</v>
      </c>
      <c r="AX798" s="19">
        <v>97.8</v>
      </c>
      <c r="AY798" s="19">
        <v>96</v>
      </c>
      <c r="AZ798" s="19">
        <v>96</v>
      </c>
      <c r="BA798" s="19">
        <v>96</v>
      </c>
      <c r="BB798" s="19">
        <v>96</v>
      </c>
      <c r="BC798" s="19">
        <v>96.7</v>
      </c>
      <c r="BD798" s="19">
        <v>96</v>
      </c>
      <c r="BE798" s="19">
        <v>96</v>
      </c>
      <c r="BF798" s="19">
        <v>96</v>
      </c>
      <c r="BG798" s="19">
        <v>96</v>
      </c>
      <c r="BH798" s="19">
        <v>96</v>
      </c>
      <c r="BI798" s="19">
        <v>96</v>
      </c>
      <c r="BJ798" s="19">
        <v>96</v>
      </c>
      <c r="BK798" s="19">
        <v>96</v>
      </c>
      <c r="BL798" s="19">
        <v>96</v>
      </c>
      <c r="BM798" s="19">
        <v>96</v>
      </c>
      <c r="BN798" s="19">
        <v>96</v>
      </c>
      <c r="BO798" s="19">
        <v>96</v>
      </c>
      <c r="BP798" s="19">
        <v>96</v>
      </c>
      <c r="BQ798" s="19">
        <v>96</v>
      </c>
      <c r="BR798" s="19">
        <v>96</v>
      </c>
      <c r="BS798" s="19">
        <v>96</v>
      </c>
      <c r="BT798" s="19">
        <v>96</v>
      </c>
      <c r="BU798" s="19">
        <v>96</v>
      </c>
      <c r="BV798" s="19">
        <v>96</v>
      </c>
      <c r="BW798" s="19">
        <v>96</v>
      </c>
      <c r="BX798" s="19">
        <v>96</v>
      </c>
      <c r="BY798" s="19">
        <v>96</v>
      </c>
      <c r="BZ798" s="19">
        <v>96</v>
      </c>
      <c r="CA798" s="19">
        <v>96</v>
      </c>
      <c r="CB798" s="19">
        <v>96</v>
      </c>
      <c r="CC798" s="19">
        <v>96</v>
      </c>
      <c r="CD798" s="19">
        <v>96</v>
      </c>
      <c r="CE798" s="19">
        <v>96</v>
      </c>
      <c r="CF798" s="19">
        <v>96</v>
      </c>
      <c r="CG798" s="19">
        <v>96</v>
      </c>
      <c r="CH798" s="19">
        <v>96</v>
      </c>
      <c r="CI798" s="19">
        <v>95.2</v>
      </c>
      <c r="CJ798" s="19">
        <v>95.2</v>
      </c>
      <c r="CK798" s="19">
        <v>95.2</v>
      </c>
      <c r="CL798" s="19">
        <v>95.2</v>
      </c>
      <c r="CM798" s="19">
        <v>95.2</v>
      </c>
      <c r="CN798" s="19">
        <v>95.2</v>
      </c>
      <c r="CO798" s="19">
        <v>95.2</v>
      </c>
      <c r="CP798" s="19">
        <v>95.2</v>
      </c>
      <c r="CQ798" s="19">
        <v>95.2</v>
      </c>
      <c r="CR798" s="19">
        <v>95.2</v>
      </c>
      <c r="CS798" s="19">
        <v>95.2</v>
      </c>
      <c r="CT798" s="19">
        <v>95.2</v>
      </c>
      <c r="CU798" s="19">
        <v>95.2</v>
      </c>
      <c r="CV798" s="19">
        <v>95.2</v>
      </c>
      <c r="CW798" s="19">
        <v>95.2</v>
      </c>
      <c r="CX798" s="19">
        <v>95.2</v>
      </c>
      <c r="CY798" s="19">
        <v>95.2</v>
      </c>
      <c r="CZ798" s="19">
        <v>95.2</v>
      </c>
      <c r="DA798" s="19">
        <v>95.2</v>
      </c>
      <c r="DB798" s="19">
        <v>95.2</v>
      </c>
      <c r="DC798" s="19">
        <v>95.2</v>
      </c>
      <c r="DD798" s="19">
        <v>95.2</v>
      </c>
      <c r="DE798" s="19">
        <v>95.2</v>
      </c>
      <c r="DF798" s="19">
        <v>95.2</v>
      </c>
      <c r="DG798" s="19">
        <v>95.2</v>
      </c>
      <c r="DH798" s="19">
        <v>95.2</v>
      </c>
      <c r="DI798" s="19">
        <v>95.2</v>
      </c>
      <c r="DJ798" s="19">
        <v>95.2</v>
      </c>
      <c r="DK798" s="19">
        <v>95.2</v>
      </c>
      <c r="DL798" s="19">
        <v>95.2</v>
      </c>
      <c r="DM798" s="19">
        <v>95.2</v>
      </c>
      <c r="DN798" s="19">
        <v>95.3</v>
      </c>
      <c r="DO798" s="19">
        <v>95.3</v>
      </c>
      <c r="DP798" s="19">
        <v>95.3</v>
      </c>
      <c r="DQ798" s="19">
        <v>95.3</v>
      </c>
      <c r="DR798" s="19">
        <v>95.3</v>
      </c>
      <c r="DS798" s="19">
        <v>95.3</v>
      </c>
      <c r="DT798" s="19">
        <v>95.3</v>
      </c>
      <c r="DU798" s="19">
        <v>95.3</v>
      </c>
      <c r="DV798" s="19">
        <v>95.3</v>
      </c>
      <c r="DW798" s="19">
        <v>95.3</v>
      </c>
    </row>
    <row r="799" spans="1:127">
      <c r="A799" s="17" t="s">
        <v>2191</v>
      </c>
      <c r="B799" s="17" t="s">
        <v>2192</v>
      </c>
      <c r="C799" s="18">
        <v>4.9685300000000003</v>
      </c>
      <c r="D799" s="19">
        <v>98.4</v>
      </c>
      <c r="E799" s="19">
        <v>100.6</v>
      </c>
      <c r="F799" s="19">
        <v>98.4</v>
      </c>
      <c r="G799" s="19">
        <v>99.6</v>
      </c>
      <c r="H799" s="19">
        <v>99.4</v>
      </c>
      <c r="I799" s="19">
        <v>100.5</v>
      </c>
      <c r="J799" s="19">
        <v>105</v>
      </c>
      <c r="K799" s="19">
        <v>102.8</v>
      </c>
      <c r="L799" s="19">
        <v>103.7</v>
      </c>
      <c r="M799" s="19">
        <v>107.3</v>
      </c>
      <c r="N799" s="19">
        <v>107.4</v>
      </c>
      <c r="O799" s="19">
        <v>110.7</v>
      </c>
      <c r="P799" s="19">
        <v>106.2</v>
      </c>
      <c r="Q799" s="19">
        <v>105.1</v>
      </c>
      <c r="R799" s="19">
        <v>106.7</v>
      </c>
      <c r="S799" s="19">
        <v>107.5</v>
      </c>
      <c r="T799" s="19">
        <v>108.3</v>
      </c>
      <c r="U799" s="19">
        <v>109.6</v>
      </c>
      <c r="V799" s="19">
        <v>108.2</v>
      </c>
      <c r="W799" s="19">
        <v>106.3</v>
      </c>
      <c r="X799" s="19">
        <v>105.3</v>
      </c>
      <c r="Y799" s="19">
        <v>107.9</v>
      </c>
      <c r="Z799" s="19">
        <v>107.8</v>
      </c>
      <c r="AA799" s="19">
        <v>109.7</v>
      </c>
      <c r="AB799" s="19">
        <v>108.6</v>
      </c>
      <c r="AC799" s="19">
        <v>108.1</v>
      </c>
      <c r="AD799" s="19">
        <v>106.8</v>
      </c>
      <c r="AE799" s="19">
        <v>107.9</v>
      </c>
      <c r="AF799" s="19">
        <v>109</v>
      </c>
      <c r="AG799" s="19">
        <v>111.7</v>
      </c>
      <c r="AH799" s="19">
        <v>110</v>
      </c>
      <c r="AI799" s="19">
        <v>111.5</v>
      </c>
      <c r="AJ799" s="19">
        <v>110.2</v>
      </c>
      <c r="AK799" s="19">
        <v>111.4</v>
      </c>
      <c r="AL799" s="19">
        <v>111.2</v>
      </c>
      <c r="AM799" s="19">
        <v>111.4</v>
      </c>
      <c r="AN799" s="19">
        <v>110.1</v>
      </c>
      <c r="AO799" s="19">
        <v>110.7</v>
      </c>
      <c r="AP799" s="19">
        <v>110.8</v>
      </c>
      <c r="AQ799" s="19">
        <v>111.3</v>
      </c>
      <c r="AR799" s="19">
        <v>110.1</v>
      </c>
      <c r="AS799" s="19">
        <v>110.3</v>
      </c>
      <c r="AT799" s="19">
        <v>111.4</v>
      </c>
      <c r="AU799" s="19">
        <v>111.3</v>
      </c>
      <c r="AV799" s="19">
        <v>111.2</v>
      </c>
      <c r="AW799" s="19">
        <v>111</v>
      </c>
      <c r="AX799" s="19">
        <v>110.6</v>
      </c>
      <c r="AY799" s="19">
        <v>110</v>
      </c>
      <c r="AZ799" s="19">
        <v>110.1</v>
      </c>
      <c r="BA799" s="19">
        <v>110.4</v>
      </c>
      <c r="BB799" s="19">
        <v>110.9</v>
      </c>
      <c r="BC799" s="19">
        <v>110.6</v>
      </c>
      <c r="BD799" s="19">
        <v>110.8</v>
      </c>
      <c r="BE799" s="19">
        <v>110.5</v>
      </c>
      <c r="BF799" s="19">
        <v>110.6</v>
      </c>
      <c r="BG799" s="19">
        <v>110.3</v>
      </c>
      <c r="BH799" s="19">
        <v>110.1</v>
      </c>
      <c r="BI799" s="19">
        <v>110</v>
      </c>
      <c r="BJ799" s="19">
        <v>110.2</v>
      </c>
      <c r="BK799" s="19">
        <v>110.7</v>
      </c>
      <c r="BL799" s="19">
        <v>110.9</v>
      </c>
      <c r="BM799" s="19">
        <v>111.4</v>
      </c>
      <c r="BN799" s="19">
        <v>111.6</v>
      </c>
      <c r="BO799" s="19">
        <v>110.3</v>
      </c>
      <c r="BP799" s="19">
        <v>110.4</v>
      </c>
      <c r="BQ799" s="19">
        <v>110.5</v>
      </c>
      <c r="BR799" s="19">
        <v>110.3</v>
      </c>
      <c r="BS799" s="19">
        <v>110.3</v>
      </c>
      <c r="BT799" s="19">
        <v>110.2</v>
      </c>
      <c r="BU799" s="19">
        <v>110.7</v>
      </c>
      <c r="BV799" s="19">
        <v>110.9</v>
      </c>
      <c r="BW799" s="19">
        <v>111.1</v>
      </c>
      <c r="BX799" s="19">
        <v>111.6</v>
      </c>
      <c r="BY799" s="19">
        <v>112.1</v>
      </c>
      <c r="BZ799" s="19">
        <v>111.7</v>
      </c>
      <c r="CA799" s="19">
        <v>112.4</v>
      </c>
      <c r="CB799" s="19">
        <v>113.3</v>
      </c>
      <c r="CC799" s="19">
        <v>112.9</v>
      </c>
      <c r="CD799" s="19">
        <v>113.4</v>
      </c>
      <c r="CE799" s="19">
        <v>113.6</v>
      </c>
      <c r="CF799" s="19">
        <v>112.9</v>
      </c>
      <c r="CG799" s="19">
        <v>113.3</v>
      </c>
      <c r="CH799" s="19">
        <v>113.2</v>
      </c>
      <c r="CI799" s="19">
        <v>112.9</v>
      </c>
      <c r="CJ799" s="19">
        <v>113.2</v>
      </c>
      <c r="CK799" s="19">
        <v>113.8</v>
      </c>
      <c r="CL799" s="19">
        <v>114.7</v>
      </c>
      <c r="CM799" s="19">
        <v>113.3</v>
      </c>
      <c r="CN799" s="19">
        <v>113</v>
      </c>
      <c r="CO799" s="19">
        <v>113.7</v>
      </c>
      <c r="CP799" s="19">
        <v>114.7</v>
      </c>
      <c r="CQ799" s="19">
        <v>115</v>
      </c>
      <c r="CR799" s="19">
        <v>115.3</v>
      </c>
      <c r="CS799" s="19">
        <v>116</v>
      </c>
      <c r="CT799" s="19">
        <v>115.6</v>
      </c>
      <c r="CU799" s="19">
        <v>115.6</v>
      </c>
      <c r="CV799" s="19">
        <v>115</v>
      </c>
      <c r="CW799" s="19">
        <v>116.4</v>
      </c>
      <c r="CX799" s="19">
        <v>117</v>
      </c>
      <c r="CY799" s="19">
        <v>117.3</v>
      </c>
      <c r="CZ799" s="19">
        <v>117.5</v>
      </c>
      <c r="DA799" s="19">
        <v>118.3</v>
      </c>
      <c r="DB799" s="19">
        <v>117.6</v>
      </c>
      <c r="DC799" s="19">
        <v>117.9</v>
      </c>
      <c r="DD799" s="19">
        <v>118.4</v>
      </c>
      <c r="DE799" s="19">
        <v>118.7</v>
      </c>
      <c r="DF799" s="19">
        <v>119.6</v>
      </c>
      <c r="DG799" s="19">
        <v>120.1</v>
      </c>
      <c r="DH799" s="19">
        <v>119.1</v>
      </c>
      <c r="DI799" s="19">
        <v>119.5</v>
      </c>
      <c r="DJ799" s="19">
        <v>120.5</v>
      </c>
      <c r="DK799" s="19">
        <v>121.3</v>
      </c>
      <c r="DL799" s="19">
        <v>121.8</v>
      </c>
      <c r="DM799" s="19">
        <v>122.1</v>
      </c>
      <c r="DN799" s="19">
        <v>122.9</v>
      </c>
      <c r="DO799" s="19">
        <v>124</v>
      </c>
      <c r="DP799" s="19">
        <v>124.1</v>
      </c>
      <c r="DQ799" s="19">
        <v>125.3</v>
      </c>
      <c r="DR799" s="19">
        <v>125.6</v>
      </c>
      <c r="DS799" s="19">
        <v>125.8</v>
      </c>
      <c r="DT799" s="19">
        <v>126.1</v>
      </c>
      <c r="DU799" s="19">
        <v>127.5</v>
      </c>
      <c r="DV799" s="19">
        <v>127.7</v>
      </c>
      <c r="DW799" s="19">
        <v>127.5</v>
      </c>
    </row>
    <row r="800" spans="1:127">
      <c r="A800" s="17" t="s">
        <v>2193</v>
      </c>
      <c r="B800" s="17" t="s">
        <v>2194</v>
      </c>
      <c r="C800" s="18">
        <v>2.60026</v>
      </c>
      <c r="D800" s="19">
        <v>95.6</v>
      </c>
      <c r="E800" s="19">
        <v>99.8</v>
      </c>
      <c r="F800" s="19">
        <v>94</v>
      </c>
      <c r="G800" s="19">
        <v>96.6</v>
      </c>
      <c r="H800" s="19">
        <v>96</v>
      </c>
      <c r="I800" s="19">
        <v>98.5</v>
      </c>
      <c r="J800" s="19">
        <v>107.5</v>
      </c>
      <c r="K800" s="19">
        <v>103.4</v>
      </c>
      <c r="L800" s="19">
        <v>104.9</v>
      </c>
      <c r="M800" s="19">
        <v>110.5</v>
      </c>
      <c r="N800" s="19">
        <v>111.8</v>
      </c>
      <c r="O800" s="19">
        <v>117.5</v>
      </c>
      <c r="P800" s="19">
        <v>108.7</v>
      </c>
      <c r="Q800" s="19">
        <v>106.3</v>
      </c>
      <c r="R800" s="19">
        <v>108.7</v>
      </c>
      <c r="S800" s="19">
        <v>110.5</v>
      </c>
      <c r="T800" s="19">
        <v>112.7</v>
      </c>
      <c r="U800" s="19">
        <v>115.1</v>
      </c>
      <c r="V800" s="19">
        <v>112.1</v>
      </c>
      <c r="W800" s="19">
        <v>109.6</v>
      </c>
      <c r="X800" s="19">
        <v>106.7</v>
      </c>
      <c r="Y800" s="19">
        <v>113</v>
      </c>
      <c r="Z800" s="19">
        <v>111.8</v>
      </c>
      <c r="AA800" s="19">
        <v>114.4</v>
      </c>
      <c r="AB800" s="19">
        <v>112.8</v>
      </c>
      <c r="AC800" s="19">
        <v>110.8</v>
      </c>
      <c r="AD800" s="19">
        <v>108.6</v>
      </c>
      <c r="AE800" s="19">
        <v>110.6</v>
      </c>
      <c r="AF800" s="19">
        <v>112.8</v>
      </c>
      <c r="AG800" s="19">
        <v>117.2</v>
      </c>
      <c r="AH800" s="19">
        <v>113.9</v>
      </c>
      <c r="AI800" s="19">
        <v>116.7</v>
      </c>
      <c r="AJ800" s="19">
        <v>113.3</v>
      </c>
      <c r="AK800" s="19">
        <v>116.2</v>
      </c>
      <c r="AL800" s="19">
        <v>115.9</v>
      </c>
      <c r="AM800" s="19">
        <v>115.8</v>
      </c>
      <c r="AN800" s="19">
        <v>113.2</v>
      </c>
      <c r="AO800" s="19">
        <v>113.6</v>
      </c>
      <c r="AP800" s="19">
        <v>114.5</v>
      </c>
      <c r="AQ800" s="19">
        <v>115.4</v>
      </c>
      <c r="AR800" s="19">
        <v>112.5</v>
      </c>
      <c r="AS800" s="19">
        <v>112.6</v>
      </c>
      <c r="AT800" s="19">
        <v>113.9</v>
      </c>
      <c r="AU800" s="19">
        <v>113.8</v>
      </c>
      <c r="AV800" s="19">
        <v>113.8</v>
      </c>
      <c r="AW800" s="19">
        <v>113.8</v>
      </c>
      <c r="AX800" s="19">
        <v>113.6</v>
      </c>
      <c r="AY800" s="19">
        <v>112.9</v>
      </c>
      <c r="AZ800" s="19">
        <v>112.9</v>
      </c>
      <c r="BA800" s="19">
        <v>112.9</v>
      </c>
      <c r="BB800" s="19">
        <v>114</v>
      </c>
      <c r="BC800" s="19">
        <v>113.4</v>
      </c>
      <c r="BD800" s="19">
        <v>113.3</v>
      </c>
      <c r="BE800" s="19">
        <v>113.3</v>
      </c>
      <c r="BF800" s="19">
        <v>113.3</v>
      </c>
      <c r="BG800" s="19">
        <v>113.4</v>
      </c>
      <c r="BH800" s="19">
        <v>113.6</v>
      </c>
      <c r="BI800" s="19">
        <v>113.4</v>
      </c>
      <c r="BJ800" s="19">
        <v>113.3</v>
      </c>
      <c r="BK800" s="19">
        <v>113.5</v>
      </c>
      <c r="BL800" s="19">
        <v>113.6</v>
      </c>
      <c r="BM800" s="19">
        <v>114.2</v>
      </c>
      <c r="BN800" s="19">
        <v>114.3</v>
      </c>
      <c r="BO800" s="19">
        <v>112.5</v>
      </c>
      <c r="BP800" s="19">
        <v>113.3</v>
      </c>
      <c r="BQ800" s="19">
        <v>112.6</v>
      </c>
      <c r="BR800" s="19">
        <v>112.2</v>
      </c>
      <c r="BS800" s="19">
        <v>112.1</v>
      </c>
      <c r="BT800" s="19">
        <v>112</v>
      </c>
      <c r="BU800" s="19">
        <v>111.6</v>
      </c>
      <c r="BV800" s="19">
        <v>111.5</v>
      </c>
      <c r="BW800" s="19">
        <v>111.5</v>
      </c>
      <c r="BX800" s="19">
        <v>112.1</v>
      </c>
      <c r="BY800" s="19">
        <v>112.4</v>
      </c>
      <c r="BZ800" s="19">
        <v>112.5</v>
      </c>
      <c r="CA800" s="19">
        <v>112.9</v>
      </c>
      <c r="CB800" s="19">
        <v>113.9</v>
      </c>
      <c r="CC800" s="19">
        <v>113.5</v>
      </c>
      <c r="CD800" s="19">
        <v>114</v>
      </c>
      <c r="CE800" s="19">
        <v>114</v>
      </c>
      <c r="CF800" s="19">
        <v>114.3</v>
      </c>
      <c r="CG800" s="19">
        <v>113.6</v>
      </c>
      <c r="CH800" s="19">
        <v>113.6</v>
      </c>
      <c r="CI800" s="19">
        <v>113</v>
      </c>
      <c r="CJ800" s="19">
        <v>113.6</v>
      </c>
      <c r="CK800" s="19">
        <v>114.4</v>
      </c>
      <c r="CL800" s="19">
        <v>115.7</v>
      </c>
      <c r="CM800" s="19">
        <v>114.4</v>
      </c>
      <c r="CN800" s="19">
        <v>114.5</v>
      </c>
      <c r="CO800" s="19">
        <v>114.7</v>
      </c>
      <c r="CP800" s="19">
        <v>115.2</v>
      </c>
      <c r="CQ800" s="19">
        <v>115.2</v>
      </c>
      <c r="CR800" s="19">
        <v>115</v>
      </c>
      <c r="CS800" s="19">
        <v>116.4</v>
      </c>
      <c r="CT800" s="19">
        <v>116.3</v>
      </c>
      <c r="CU800" s="19">
        <v>116.5</v>
      </c>
      <c r="CV800" s="19">
        <v>115.4</v>
      </c>
      <c r="CW800" s="19">
        <v>117.4</v>
      </c>
      <c r="CX800" s="19">
        <v>117.9</v>
      </c>
      <c r="CY800" s="19">
        <v>118.7</v>
      </c>
      <c r="CZ800" s="19">
        <v>118.5</v>
      </c>
      <c r="DA800" s="19">
        <v>120.4</v>
      </c>
      <c r="DB800" s="19">
        <v>119.6</v>
      </c>
      <c r="DC800" s="19">
        <v>120.1</v>
      </c>
      <c r="DD800" s="19">
        <v>120.6</v>
      </c>
      <c r="DE800" s="19">
        <v>120.9</v>
      </c>
      <c r="DF800" s="19">
        <v>121.5</v>
      </c>
      <c r="DG800" s="19">
        <v>122</v>
      </c>
      <c r="DH800" s="19">
        <v>119.8</v>
      </c>
      <c r="DI800" s="19">
        <v>119.6</v>
      </c>
      <c r="DJ800" s="19">
        <v>120.7</v>
      </c>
      <c r="DK800" s="19">
        <v>121.5</v>
      </c>
      <c r="DL800" s="19">
        <v>121.5</v>
      </c>
      <c r="DM800" s="19">
        <v>122.2</v>
      </c>
      <c r="DN800" s="19">
        <v>122.3</v>
      </c>
      <c r="DO800" s="19">
        <v>123.6</v>
      </c>
      <c r="DP800" s="19">
        <v>123.5</v>
      </c>
      <c r="DQ800" s="19">
        <v>125.7</v>
      </c>
      <c r="DR800" s="19">
        <v>125.9</v>
      </c>
      <c r="DS800" s="19">
        <v>125.1</v>
      </c>
      <c r="DT800" s="19">
        <v>124.6</v>
      </c>
      <c r="DU800" s="19">
        <v>126.2</v>
      </c>
      <c r="DV800" s="19">
        <v>126.2</v>
      </c>
      <c r="DW800" s="19">
        <v>126.3</v>
      </c>
    </row>
    <row r="801" spans="1:127">
      <c r="A801" s="17" t="s">
        <v>2195</v>
      </c>
      <c r="B801" s="17" t="s">
        <v>2196</v>
      </c>
      <c r="C801" s="18">
        <v>0.69584000000000001</v>
      </c>
      <c r="D801" s="19">
        <v>102</v>
      </c>
      <c r="E801" s="19">
        <v>102</v>
      </c>
      <c r="F801" s="19">
        <v>103.9</v>
      </c>
      <c r="G801" s="19">
        <v>106.8</v>
      </c>
      <c r="H801" s="19">
        <v>106.8</v>
      </c>
      <c r="I801" s="19">
        <v>108.2</v>
      </c>
      <c r="J801" s="19">
        <v>108.5</v>
      </c>
      <c r="K801" s="19">
        <v>109.5</v>
      </c>
      <c r="L801" s="19">
        <v>109.9</v>
      </c>
      <c r="M801" s="19">
        <v>110.2</v>
      </c>
      <c r="N801" s="19">
        <v>110.4</v>
      </c>
      <c r="O801" s="19">
        <v>110.8</v>
      </c>
      <c r="P801" s="19">
        <v>108.9</v>
      </c>
      <c r="Q801" s="19">
        <v>110.6</v>
      </c>
      <c r="R801" s="19">
        <v>112.6</v>
      </c>
      <c r="S801" s="19">
        <v>113.2</v>
      </c>
      <c r="T801" s="19">
        <v>115.4</v>
      </c>
      <c r="U801" s="19">
        <v>115.9</v>
      </c>
      <c r="V801" s="19">
        <v>115.7</v>
      </c>
      <c r="W801" s="19">
        <v>113</v>
      </c>
      <c r="X801" s="19">
        <v>113</v>
      </c>
      <c r="Y801" s="19">
        <v>111.6</v>
      </c>
      <c r="Z801" s="19">
        <v>111.6</v>
      </c>
      <c r="AA801" s="19">
        <v>114.3</v>
      </c>
      <c r="AB801" s="19">
        <v>114.2</v>
      </c>
      <c r="AC801" s="19">
        <v>114</v>
      </c>
      <c r="AD801" s="19">
        <v>114</v>
      </c>
      <c r="AE801" s="19">
        <v>113.9</v>
      </c>
      <c r="AF801" s="19">
        <v>113.9</v>
      </c>
      <c r="AG801" s="19">
        <v>114</v>
      </c>
      <c r="AH801" s="19">
        <v>114</v>
      </c>
      <c r="AI801" s="19">
        <v>114.2</v>
      </c>
      <c r="AJ801" s="19">
        <v>114.4</v>
      </c>
      <c r="AK801" s="19">
        <v>114.4</v>
      </c>
      <c r="AL801" s="19">
        <v>114.5</v>
      </c>
      <c r="AM801" s="19">
        <v>113.2</v>
      </c>
      <c r="AN801" s="19">
        <v>113.7</v>
      </c>
      <c r="AO801" s="19">
        <v>113.8</v>
      </c>
      <c r="AP801" s="19">
        <v>114</v>
      </c>
      <c r="AQ801" s="19">
        <v>118.8</v>
      </c>
      <c r="AR801" s="19">
        <v>113.1</v>
      </c>
      <c r="AS801" s="19">
        <v>112.9</v>
      </c>
      <c r="AT801" s="19">
        <v>113.2</v>
      </c>
      <c r="AU801" s="19">
        <v>113.2</v>
      </c>
      <c r="AV801" s="19">
        <v>113.2</v>
      </c>
      <c r="AW801" s="19">
        <v>113.4</v>
      </c>
      <c r="AX801" s="19">
        <v>113.2</v>
      </c>
      <c r="AY801" s="19">
        <v>110.5</v>
      </c>
      <c r="AZ801" s="19">
        <v>110.8</v>
      </c>
      <c r="BA801" s="19">
        <v>110.9</v>
      </c>
      <c r="BB801" s="19">
        <v>114.5</v>
      </c>
      <c r="BC801" s="19">
        <v>114.5</v>
      </c>
      <c r="BD801" s="19">
        <v>114.5</v>
      </c>
      <c r="BE801" s="19">
        <v>114.6</v>
      </c>
      <c r="BF801" s="19">
        <v>114.9</v>
      </c>
      <c r="BG801" s="19">
        <v>114.7</v>
      </c>
      <c r="BH801" s="19">
        <v>114.7</v>
      </c>
      <c r="BI801" s="19">
        <v>115</v>
      </c>
      <c r="BJ801" s="19">
        <v>114.9</v>
      </c>
      <c r="BK801" s="19">
        <v>114.9</v>
      </c>
      <c r="BL801" s="19">
        <v>115.1</v>
      </c>
      <c r="BM801" s="19">
        <v>115.1</v>
      </c>
      <c r="BN801" s="19">
        <v>115.1</v>
      </c>
      <c r="BO801" s="19">
        <v>113.6</v>
      </c>
      <c r="BP801" s="19">
        <v>113.6</v>
      </c>
      <c r="BQ801" s="19">
        <v>113.4</v>
      </c>
      <c r="BR801" s="19">
        <v>113.2</v>
      </c>
      <c r="BS801" s="19">
        <v>112.7</v>
      </c>
      <c r="BT801" s="19">
        <v>113.8</v>
      </c>
      <c r="BU801" s="19">
        <v>113.8</v>
      </c>
      <c r="BV801" s="19">
        <v>113.6</v>
      </c>
      <c r="BW801" s="19">
        <v>113.6</v>
      </c>
      <c r="BX801" s="19">
        <v>113.9</v>
      </c>
      <c r="BY801" s="19">
        <v>113.9</v>
      </c>
      <c r="BZ801" s="19">
        <v>113.9</v>
      </c>
      <c r="CA801" s="19">
        <v>113.7</v>
      </c>
      <c r="CB801" s="19">
        <v>113.7</v>
      </c>
      <c r="CC801" s="19">
        <v>113.8</v>
      </c>
      <c r="CD801" s="19">
        <v>115</v>
      </c>
      <c r="CE801" s="19">
        <v>115</v>
      </c>
      <c r="CF801" s="19">
        <v>113.7</v>
      </c>
      <c r="CG801" s="19">
        <v>114.2</v>
      </c>
      <c r="CH801" s="19">
        <v>114</v>
      </c>
      <c r="CI801" s="19">
        <v>114</v>
      </c>
      <c r="CJ801" s="19">
        <v>114</v>
      </c>
      <c r="CK801" s="19">
        <v>114.1</v>
      </c>
      <c r="CL801" s="19">
        <v>114.1</v>
      </c>
      <c r="CM801" s="19">
        <v>114.2</v>
      </c>
      <c r="CN801" s="19">
        <v>114.2</v>
      </c>
      <c r="CO801" s="19">
        <v>114.2</v>
      </c>
      <c r="CP801" s="19">
        <v>114.2</v>
      </c>
      <c r="CQ801" s="19">
        <v>114.2</v>
      </c>
      <c r="CR801" s="19">
        <v>114.1</v>
      </c>
      <c r="CS801" s="19">
        <v>114.2</v>
      </c>
      <c r="CT801" s="19">
        <v>114.2</v>
      </c>
      <c r="CU801" s="19">
        <v>114.2</v>
      </c>
      <c r="CV801" s="19">
        <v>114.2</v>
      </c>
      <c r="CW801" s="19">
        <v>114.2</v>
      </c>
      <c r="CX801" s="19">
        <v>114.2</v>
      </c>
      <c r="CY801" s="19">
        <v>114.2</v>
      </c>
      <c r="CZ801" s="19">
        <v>114.2</v>
      </c>
      <c r="DA801" s="19">
        <v>114.2</v>
      </c>
      <c r="DB801" s="19">
        <v>114.2</v>
      </c>
      <c r="DC801" s="19">
        <v>114.2</v>
      </c>
      <c r="DD801" s="19">
        <v>114.2</v>
      </c>
      <c r="DE801" s="19">
        <v>114.2</v>
      </c>
      <c r="DF801" s="19">
        <v>115.9</v>
      </c>
      <c r="DG801" s="19">
        <v>115.9</v>
      </c>
      <c r="DH801" s="19">
        <v>115.9</v>
      </c>
      <c r="DI801" s="19">
        <v>115.9</v>
      </c>
      <c r="DJ801" s="19">
        <v>115.9</v>
      </c>
      <c r="DK801" s="19">
        <v>115.9</v>
      </c>
      <c r="DL801" s="19">
        <v>115.9</v>
      </c>
      <c r="DM801" s="19">
        <v>115.9</v>
      </c>
      <c r="DN801" s="19">
        <v>116.1</v>
      </c>
      <c r="DO801" s="19">
        <v>116.1</v>
      </c>
      <c r="DP801" s="19">
        <v>116.1</v>
      </c>
      <c r="DQ801" s="19">
        <v>116.1</v>
      </c>
      <c r="DR801" s="19">
        <v>116.1</v>
      </c>
      <c r="DS801" s="19">
        <v>117.6</v>
      </c>
      <c r="DT801" s="19">
        <v>116.7</v>
      </c>
      <c r="DU801" s="19">
        <v>117</v>
      </c>
      <c r="DV801" s="19">
        <v>116.9</v>
      </c>
      <c r="DW801" s="19">
        <v>117</v>
      </c>
    </row>
    <row r="802" spans="1:127">
      <c r="A802" s="17" t="s">
        <v>2197</v>
      </c>
      <c r="B802" s="17" t="s">
        <v>2198</v>
      </c>
      <c r="C802" s="18">
        <v>0.79295000000000004</v>
      </c>
      <c r="D802" s="19">
        <v>101.8</v>
      </c>
      <c r="E802" s="19">
        <v>105.2</v>
      </c>
      <c r="F802" s="19">
        <v>101.8</v>
      </c>
      <c r="G802" s="19">
        <v>102.4</v>
      </c>
      <c r="H802" s="19">
        <v>103.4</v>
      </c>
      <c r="I802" s="19">
        <v>104.7</v>
      </c>
      <c r="J802" s="19">
        <v>106.7</v>
      </c>
      <c r="K802" s="19">
        <v>105.9</v>
      </c>
      <c r="L802" s="19">
        <v>109.1</v>
      </c>
      <c r="M802" s="19">
        <v>107.7</v>
      </c>
      <c r="N802" s="19">
        <v>109.7</v>
      </c>
      <c r="O802" s="19">
        <v>112.3</v>
      </c>
      <c r="P802" s="19">
        <v>109.2</v>
      </c>
      <c r="Q802" s="19">
        <v>109.6</v>
      </c>
      <c r="R802" s="19">
        <v>114.2</v>
      </c>
      <c r="S802" s="19">
        <v>107.4</v>
      </c>
      <c r="T802" s="19">
        <v>108</v>
      </c>
      <c r="U802" s="19">
        <v>109.3</v>
      </c>
      <c r="V802" s="19">
        <v>105.9</v>
      </c>
      <c r="W802" s="19">
        <v>105.8</v>
      </c>
      <c r="X802" s="19">
        <v>106.1</v>
      </c>
      <c r="Y802" s="19">
        <v>109.1</v>
      </c>
      <c r="Z802" s="19">
        <v>105.8</v>
      </c>
      <c r="AA802" s="19">
        <v>106.2</v>
      </c>
      <c r="AB802" s="19">
        <v>109.2</v>
      </c>
      <c r="AC802" s="19">
        <v>108.8</v>
      </c>
      <c r="AD802" s="19">
        <v>109.9</v>
      </c>
      <c r="AE802" s="19">
        <v>110.5</v>
      </c>
      <c r="AF802" s="19">
        <v>110</v>
      </c>
      <c r="AG802" s="19">
        <v>109.1</v>
      </c>
      <c r="AH802" s="19">
        <v>101.7</v>
      </c>
      <c r="AI802" s="19">
        <v>108.6</v>
      </c>
      <c r="AJ802" s="19">
        <v>113.7</v>
      </c>
      <c r="AK802" s="19">
        <v>112.8</v>
      </c>
      <c r="AL802" s="19">
        <v>113.3</v>
      </c>
      <c r="AM802" s="19">
        <v>109.3</v>
      </c>
      <c r="AN802" s="19">
        <v>109.9</v>
      </c>
      <c r="AO802" s="19">
        <v>109.8</v>
      </c>
      <c r="AP802" s="19">
        <v>111</v>
      </c>
      <c r="AQ802" s="19">
        <v>108.7</v>
      </c>
      <c r="AR802" s="19">
        <v>109.1</v>
      </c>
      <c r="AS802" s="19">
        <v>108.7</v>
      </c>
      <c r="AT802" s="19">
        <v>112.4</v>
      </c>
      <c r="AU802" s="19">
        <v>112.2</v>
      </c>
      <c r="AV802" s="19">
        <v>112.3</v>
      </c>
      <c r="AW802" s="19">
        <v>112.6</v>
      </c>
      <c r="AX802" s="19">
        <v>112.4</v>
      </c>
      <c r="AY802" s="19">
        <v>112.5</v>
      </c>
      <c r="AZ802" s="19">
        <v>112.5</v>
      </c>
      <c r="BA802" s="19">
        <v>112.5</v>
      </c>
      <c r="BB802" s="19">
        <v>112.8</v>
      </c>
      <c r="BC802" s="19">
        <v>111.3</v>
      </c>
      <c r="BD802" s="19">
        <v>111.3</v>
      </c>
      <c r="BE802" s="19">
        <v>111.4</v>
      </c>
      <c r="BF802" s="19">
        <v>111.1</v>
      </c>
      <c r="BG802" s="19">
        <v>111.5</v>
      </c>
      <c r="BH802" s="19">
        <v>112.4</v>
      </c>
      <c r="BI802" s="19">
        <v>111</v>
      </c>
      <c r="BJ802" s="19">
        <v>110.3</v>
      </c>
      <c r="BK802" s="19">
        <v>111</v>
      </c>
      <c r="BL802" s="19">
        <v>111</v>
      </c>
      <c r="BM802" s="19">
        <v>112.1</v>
      </c>
      <c r="BN802" s="19">
        <v>112.3</v>
      </c>
      <c r="BO802" s="19">
        <v>116.5</v>
      </c>
      <c r="BP802" s="19">
        <v>116.9</v>
      </c>
      <c r="BQ802" s="19">
        <v>116.9</v>
      </c>
      <c r="BR802" s="19">
        <v>117.1</v>
      </c>
      <c r="BS802" s="19">
        <v>117.1</v>
      </c>
      <c r="BT802" s="19">
        <v>115.9</v>
      </c>
      <c r="BU802" s="19">
        <v>114.5</v>
      </c>
      <c r="BV802" s="19">
        <v>114.9</v>
      </c>
      <c r="BW802" s="19">
        <v>114.9</v>
      </c>
      <c r="BX802" s="19">
        <v>115</v>
      </c>
      <c r="BY802" s="19">
        <v>114.6</v>
      </c>
      <c r="BZ802" s="19">
        <v>114.6</v>
      </c>
      <c r="CA802" s="19">
        <v>116.9</v>
      </c>
      <c r="CB802" s="19">
        <v>116.3</v>
      </c>
      <c r="CC802" s="19">
        <v>118</v>
      </c>
      <c r="CD802" s="19">
        <v>116.6</v>
      </c>
      <c r="CE802" s="19">
        <v>117.6</v>
      </c>
      <c r="CF802" s="19">
        <v>118.5</v>
      </c>
      <c r="CG802" s="19">
        <v>116.5</v>
      </c>
      <c r="CH802" s="19">
        <v>116.7</v>
      </c>
      <c r="CI802" s="19">
        <v>116.9</v>
      </c>
      <c r="CJ802" s="19">
        <v>119.1</v>
      </c>
      <c r="CK802" s="19">
        <v>118.9</v>
      </c>
      <c r="CL802" s="19">
        <v>119.6</v>
      </c>
      <c r="CM802" s="19">
        <v>119</v>
      </c>
      <c r="CN802" s="19">
        <v>118.3</v>
      </c>
      <c r="CO802" s="19">
        <v>118.2</v>
      </c>
      <c r="CP802" s="19">
        <v>119.2</v>
      </c>
      <c r="CQ802" s="19">
        <v>118.8</v>
      </c>
      <c r="CR802" s="19">
        <v>118.6</v>
      </c>
      <c r="CS802" s="19">
        <v>123.1</v>
      </c>
      <c r="CT802" s="19">
        <v>122.9</v>
      </c>
      <c r="CU802" s="19">
        <v>124.4</v>
      </c>
      <c r="CV802" s="19">
        <v>124.4</v>
      </c>
      <c r="CW802" s="19">
        <v>125.9</v>
      </c>
      <c r="CX802" s="19">
        <v>127.4</v>
      </c>
      <c r="CY802" s="19">
        <v>128.80000000000001</v>
      </c>
      <c r="CZ802" s="19">
        <v>128.19999999999999</v>
      </c>
      <c r="DA802" s="19">
        <v>129.69999999999999</v>
      </c>
      <c r="DB802" s="19">
        <v>127</v>
      </c>
      <c r="DC802" s="19">
        <v>128</v>
      </c>
      <c r="DD802" s="19">
        <v>129.5</v>
      </c>
      <c r="DE802" s="19">
        <v>129.9</v>
      </c>
      <c r="DF802" s="19">
        <v>130</v>
      </c>
      <c r="DG802" s="19">
        <v>131.69999999999999</v>
      </c>
      <c r="DH802" s="19">
        <v>129.5</v>
      </c>
      <c r="DI802" s="19">
        <v>129.30000000000001</v>
      </c>
      <c r="DJ802" s="19">
        <v>129.30000000000001</v>
      </c>
      <c r="DK802" s="19">
        <v>129.4</v>
      </c>
      <c r="DL802" s="19">
        <v>129.80000000000001</v>
      </c>
      <c r="DM802" s="19">
        <v>132.6</v>
      </c>
      <c r="DN802" s="19">
        <v>134.5</v>
      </c>
      <c r="DO802" s="19">
        <v>136.80000000000001</v>
      </c>
      <c r="DP802" s="19">
        <v>137.19999999999999</v>
      </c>
      <c r="DQ802" s="19">
        <v>140.4</v>
      </c>
      <c r="DR802" s="19">
        <v>140.80000000000001</v>
      </c>
      <c r="DS802" s="19">
        <v>140.9</v>
      </c>
      <c r="DT802" s="19">
        <v>141.19999999999999</v>
      </c>
      <c r="DU802" s="19">
        <v>141.80000000000001</v>
      </c>
      <c r="DV802" s="19">
        <v>141.9</v>
      </c>
      <c r="DW802" s="19">
        <v>142.69999999999999</v>
      </c>
    </row>
    <row r="803" spans="1:127">
      <c r="A803" s="17" t="s">
        <v>2199</v>
      </c>
      <c r="B803" s="17" t="s">
        <v>2200</v>
      </c>
      <c r="C803" s="18">
        <v>0.86336000000000002</v>
      </c>
      <c r="D803" s="19">
        <v>82.4</v>
      </c>
      <c r="E803" s="19">
        <v>91.3</v>
      </c>
      <c r="F803" s="19">
        <v>76</v>
      </c>
      <c r="G803" s="19">
        <v>80.099999999999994</v>
      </c>
      <c r="H803" s="19">
        <v>77.7</v>
      </c>
      <c r="I803" s="19">
        <v>82.3</v>
      </c>
      <c r="J803" s="19">
        <v>107.2</v>
      </c>
      <c r="K803" s="19">
        <v>94.9</v>
      </c>
      <c r="L803" s="19">
        <v>96.6</v>
      </c>
      <c r="M803" s="19">
        <v>114.5</v>
      </c>
      <c r="N803" s="19">
        <v>116.7</v>
      </c>
      <c r="O803" s="19">
        <v>130.5</v>
      </c>
      <c r="P803" s="19">
        <v>107.9</v>
      </c>
      <c r="Q803" s="19">
        <v>99.2</v>
      </c>
      <c r="R803" s="19">
        <v>100</v>
      </c>
      <c r="S803" s="19">
        <v>111.4</v>
      </c>
      <c r="T803" s="19">
        <v>115.7</v>
      </c>
      <c r="U803" s="19">
        <v>120.8</v>
      </c>
      <c r="V803" s="19">
        <v>115.3</v>
      </c>
      <c r="W803" s="19">
        <v>109.8</v>
      </c>
      <c r="X803" s="19">
        <v>100.2</v>
      </c>
      <c r="Y803" s="19">
        <v>118.1</v>
      </c>
      <c r="Z803" s="19">
        <v>117.4</v>
      </c>
      <c r="AA803" s="19">
        <v>122.8</v>
      </c>
      <c r="AB803" s="19">
        <v>117.8</v>
      </c>
      <c r="AC803" s="19">
        <v>112.3</v>
      </c>
      <c r="AD803" s="19">
        <v>104.6</v>
      </c>
      <c r="AE803" s="19">
        <v>110.2</v>
      </c>
      <c r="AF803" s="19">
        <v>116.8</v>
      </c>
      <c r="AG803" s="19">
        <v>131</v>
      </c>
      <c r="AH803" s="19">
        <v>127.5</v>
      </c>
      <c r="AI803" s="19">
        <v>129.30000000000001</v>
      </c>
      <c r="AJ803" s="19">
        <v>115</v>
      </c>
      <c r="AK803" s="19">
        <v>124.6</v>
      </c>
      <c r="AL803" s="19">
        <v>122.3</v>
      </c>
      <c r="AM803" s="19">
        <v>126.6</v>
      </c>
      <c r="AN803" s="19">
        <v>118.4</v>
      </c>
      <c r="AO803" s="19">
        <v>119.3</v>
      </c>
      <c r="AP803" s="19">
        <v>120.6</v>
      </c>
      <c r="AQ803" s="19">
        <v>122.7</v>
      </c>
      <c r="AR803" s="19">
        <v>118.2</v>
      </c>
      <c r="AS803" s="19">
        <v>118.4</v>
      </c>
      <c r="AT803" s="19">
        <v>118.7</v>
      </c>
      <c r="AU803" s="19">
        <v>118.7</v>
      </c>
      <c r="AV803" s="19">
        <v>118.7</v>
      </c>
      <c r="AW803" s="19">
        <v>118.3</v>
      </c>
      <c r="AX803" s="19">
        <v>118.5</v>
      </c>
      <c r="AY803" s="19">
        <v>118.5</v>
      </c>
      <c r="AZ803" s="19">
        <v>117.7</v>
      </c>
      <c r="BA803" s="19">
        <v>117.7</v>
      </c>
      <c r="BB803" s="19">
        <v>117.9</v>
      </c>
      <c r="BC803" s="19">
        <v>117.4</v>
      </c>
      <c r="BD803" s="19">
        <v>117.1</v>
      </c>
      <c r="BE803" s="19">
        <v>116.9</v>
      </c>
      <c r="BF803" s="19">
        <v>116.8</v>
      </c>
      <c r="BG803" s="19">
        <v>116.8</v>
      </c>
      <c r="BH803" s="19">
        <v>116.6</v>
      </c>
      <c r="BI803" s="19">
        <v>117.2</v>
      </c>
      <c r="BJ803" s="19">
        <v>117.3</v>
      </c>
      <c r="BK803" s="19">
        <v>117.4</v>
      </c>
      <c r="BL803" s="19">
        <v>117.2</v>
      </c>
      <c r="BM803" s="19">
        <v>117.5</v>
      </c>
      <c r="BN803" s="19">
        <v>117.5</v>
      </c>
      <c r="BO803" s="19">
        <v>109.6</v>
      </c>
      <c r="BP803" s="19">
        <v>111.8</v>
      </c>
      <c r="BQ803" s="19">
        <v>109.9</v>
      </c>
      <c r="BR803" s="19">
        <v>108.5</v>
      </c>
      <c r="BS803" s="19">
        <v>108.5</v>
      </c>
      <c r="BT803" s="19">
        <v>108.5</v>
      </c>
      <c r="BU803" s="19">
        <v>108.5</v>
      </c>
      <c r="BV803" s="19">
        <v>108.1</v>
      </c>
      <c r="BW803" s="19">
        <v>108</v>
      </c>
      <c r="BX803" s="19">
        <v>109</v>
      </c>
      <c r="BY803" s="19">
        <v>110.6</v>
      </c>
      <c r="BZ803" s="19">
        <v>110.6</v>
      </c>
      <c r="CA803" s="19">
        <v>109.6</v>
      </c>
      <c r="CB803" s="19">
        <v>113.4</v>
      </c>
      <c r="CC803" s="19">
        <v>110.4</v>
      </c>
      <c r="CD803" s="19">
        <v>112</v>
      </c>
      <c r="CE803" s="19">
        <v>111</v>
      </c>
      <c r="CF803" s="19">
        <v>112</v>
      </c>
      <c r="CG803" s="19">
        <v>111.3</v>
      </c>
      <c r="CH803" s="19">
        <v>111.2</v>
      </c>
      <c r="CI803" s="19">
        <v>109.1</v>
      </c>
      <c r="CJ803" s="19">
        <v>109.2</v>
      </c>
      <c r="CK803" s="19">
        <v>111.4</v>
      </c>
      <c r="CL803" s="19">
        <v>113.8</v>
      </c>
      <c r="CM803" s="19">
        <v>110</v>
      </c>
      <c r="CN803" s="19">
        <v>111.2</v>
      </c>
      <c r="CO803" s="19">
        <v>112.1</v>
      </c>
      <c r="CP803" s="19">
        <v>112.2</v>
      </c>
      <c r="CQ803" s="19">
        <v>112.7</v>
      </c>
      <c r="CR803" s="19">
        <v>112.4</v>
      </c>
      <c r="CS803" s="19">
        <v>112.4</v>
      </c>
      <c r="CT803" s="19">
        <v>112.4</v>
      </c>
      <c r="CU803" s="19">
        <v>112</v>
      </c>
      <c r="CV803" s="19">
        <v>108.8</v>
      </c>
      <c r="CW803" s="19">
        <v>112</v>
      </c>
      <c r="CX803" s="19">
        <v>112</v>
      </c>
      <c r="CY803" s="19">
        <v>112.6</v>
      </c>
      <c r="CZ803" s="19">
        <v>112.9</v>
      </c>
      <c r="DA803" s="19">
        <v>117.4</v>
      </c>
      <c r="DB803" s="19">
        <v>117.1</v>
      </c>
      <c r="DC803" s="19">
        <v>117.5</v>
      </c>
      <c r="DD803" s="19">
        <v>117.5</v>
      </c>
      <c r="DE803" s="19">
        <v>117.8</v>
      </c>
      <c r="DF803" s="19">
        <v>118.1</v>
      </c>
      <c r="DG803" s="19">
        <v>118.1</v>
      </c>
      <c r="DH803" s="19">
        <v>112.9</v>
      </c>
      <c r="DI803" s="19">
        <v>112.2</v>
      </c>
      <c r="DJ803" s="19">
        <v>115.4</v>
      </c>
      <c r="DK803" s="19">
        <v>117.8</v>
      </c>
      <c r="DL803" s="19">
        <v>116.8</v>
      </c>
      <c r="DM803" s="19">
        <v>115.7</v>
      </c>
      <c r="DN803" s="19">
        <v>114.2</v>
      </c>
      <c r="DO803" s="19">
        <v>115.7</v>
      </c>
      <c r="DP803" s="19">
        <v>115.1</v>
      </c>
      <c r="DQ803" s="19">
        <v>118.4</v>
      </c>
      <c r="DR803" s="19">
        <v>118.4</v>
      </c>
      <c r="DS803" s="19">
        <v>114.4</v>
      </c>
      <c r="DT803" s="19">
        <v>113.3</v>
      </c>
      <c r="DU803" s="19">
        <v>117.5</v>
      </c>
      <c r="DV803" s="19">
        <v>117.5</v>
      </c>
      <c r="DW803" s="19">
        <v>116.9</v>
      </c>
    </row>
    <row r="804" spans="1:127">
      <c r="A804" s="17" t="s">
        <v>2201</v>
      </c>
      <c r="B804" s="17" t="s">
        <v>2202</v>
      </c>
      <c r="C804" s="18">
        <v>0.15892999999999999</v>
      </c>
      <c r="D804" s="19">
        <v>102.5</v>
      </c>
      <c r="E804" s="19">
        <v>104.2</v>
      </c>
      <c r="F804" s="19">
        <v>104.6</v>
      </c>
      <c r="G804" s="19">
        <v>105</v>
      </c>
      <c r="H804" s="19">
        <v>104.9</v>
      </c>
      <c r="I804" s="19">
        <v>106.1</v>
      </c>
      <c r="J804" s="19">
        <v>106.2</v>
      </c>
      <c r="K804" s="19">
        <v>106.2</v>
      </c>
      <c r="L804" s="19">
        <v>106.6</v>
      </c>
      <c r="M804" s="19">
        <v>106.7</v>
      </c>
      <c r="N804" s="19">
        <v>106.7</v>
      </c>
      <c r="O804" s="19">
        <v>106.8</v>
      </c>
      <c r="P804" s="19">
        <v>109.6</v>
      </c>
      <c r="Q804" s="19">
        <v>109.4</v>
      </c>
      <c r="R804" s="19">
        <v>111.2</v>
      </c>
      <c r="S804" s="19">
        <v>111.8</v>
      </c>
      <c r="T804" s="19">
        <v>113.6</v>
      </c>
      <c r="U804" s="19">
        <v>113.9</v>
      </c>
      <c r="V804" s="19">
        <v>112.5</v>
      </c>
      <c r="W804" s="19">
        <v>113.1</v>
      </c>
      <c r="X804" s="19">
        <v>113.2</v>
      </c>
      <c r="Y804" s="19">
        <v>114.4</v>
      </c>
      <c r="Z804" s="19">
        <v>115.7</v>
      </c>
      <c r="AA804" s="19">
        <v>114.5</v>
      </c>
      <c r="AB804" s="19">
        <v>102.1</v>
      </c>
      <c r="AC804" s="19">
        <v>102.1</v>
      </c>
      <c r="AD804" s="19">
        <v>102.2</v>
      </c>
      <c r="AE804" s="19">
        <v>102.2</v>
      </c>
      <c r="AF804" s="19">
        <v>102.6</v>
      </c>
      <c r="AG804" s="19">
        <v>102.6</v>
      </c>
      <c r="AH804" s="19">
        <v>102.6</v>
      </c>
      <c r="AI804" s="19">
        <v>102.9</v>
      </c>
      <c r="AJ804" s="19">
        <v>103</v>
      </c>
      <c r="AK804" s="19">
        <v>102.7</v>
      </c>
      <c r="AL804" s="19">
        <v>102.9</v>
      </c>
      <c r="AM804" s="19">
        <v>103</v>
      </c>
      <c r="AN804" s="19">
        <v>103.4</v>
      </c>
      <c r="AO804" s="19">
        <v>103.6</v>
      </c>
      <c r="AP804" s="19">
        <v>103.1</v>
      </c>
      <c r="AQ804" s="19">
        <v>102.6</v>
      </c>
      <c r="AR804" s="19">
        <v>102.8</v>
      </c>
      <c r="AS804" s="19">
        <v>102.8</v>
      </c>
      <c r="AT804" s="19">
        <v>102.9</v>
      </c>
      <c r="AU804" s="19">
        <v>102.4</v>
      </c>
      <c r="AV804" s="19">
        <v>102.4</v>
      </c>
      <c r="AW804" s="19">
        <v>101.9</v>
      </c>
      <c r="AX804" s="19">
        <v>102</v>
      </c>
      <c r="AY804" s="19">
        <v>102.2</v>
      </c>
      <c r="AZ804" s="19">
        <v>104.8</v>
      </c>
      <c r="BA804" s="19">
        <v>105</v>
      </c>
      <c r="BB804" s="19">
        <v>105.1</v>
      </c>
      <c r="BC804" s="19">
        <v>105.1</v>
      </c>
      <c r="BD804" s="19">
        <v>105.1</v>
      </c>
      <c r="BE804" s="19">
        <v>105.5</v>
      </c>
      <c r="BF804" s="19">
        <v>105.5</v>
      </c>
      <c r="BG804" s="19">
        <v>105.5</v>
      </c>
      <c r="BH804" s="19">
        <v>105.5</v>
      </c>
      <c r="BI804" s="19">
        <v>106</v>
      </c>
      <c r="BJ804" s="19">
        <v>105.8</v>
      </c>
      <c r="BK804" s="19">
        <v>105.8</v>
      </c>
      <c r="BL804" s="19">
        <v>108.2</v>
      </c>
      <c r="BM804" s="19">
        <v>110</v>
      </c>
      <c r="BN804" s="19">
        <v>110</v>
      </c>
      <c r="BO804" s="19">
        <v>107.9</v>
      </c>
      <c r="BP804" s="19">
        <v>107.9</v>
      </c>
      <c r="BQ804" s="19">
        <v>107.9</v>
      </c>
      <c r="BR804" s="19">
        <v>107.9</v>
      </c>
      <c r="BS804" s="19">
        <v>107.9</v>
      </c>
      <c r="BT804" s="19">
        <v>108.1</v>
      </c>
      <c r="BU804" s="19">
        <v>108.3</v>
      </c>
      <c r="BV804" s="19">
        <v>107.7</v>
      </c>
      <c r="BW804" s="19">
        <v>108.9</v>
      </c>
      <c r="BX804" s="19">
        <v>109.5</v>
      </c>
      <c r="BY804" s="19">
        <v>109</v>
      </c>
      <c r="BZ804" s="19">
        <v>109.5</v>
      </c>
      <c r="CA804" s="19">
        <v>109.9</v>
      </c>
      <c r="CB804" s="19">
        <v>109.7</v>
      </c>
      <c r="CC804" s="19">
        <v>110.2</v>
      </c>
      <c r="CD804" s="19">
        <v>110.5</v>
      </c>
      <c r="CE804" s="19">
        <v>110.6</v>
      </c>
      <c r="CF804" s="19">
        <v>111.6</v>
      </c>
      <c r="CG804" s="19">
        <v>112.4</v>
      </c>
      <c r="CH804" s="19">
        <v>112.5</v>
      </c>
      <c r="CI804" s="19">
        <v>112.7</v>
      </c>
      <c r="CJ804" s="19">
        <v>111.4</v>
      </c>
      <c r="CK804" s="19">
        <v>113</v>
      </c>
      <c r="CL804" s="19">
        <v>116.5</v>
      </c>
      <c r="CM804" s="19">
        <v>116.3</v>
      </c>
      <c r="CN804" s="19">
        <v>115.7</v>
      </c>
      <c r="CO804" s="19">
        <v>115.7</v>
      </c>
      <c r="CP804" s="19">
        <v>116.7</v>
      </c>
      <c r="CQ804" s="19">
        <v>116.6</v>
      </c>
      <c r="CR804" s="19">
        <v>116.8</v>
      </c>
      <c r="CS804" s="19">
        <v>117.7</v>
      </c>
      <c r="CT804" s="19">
        <v>116.1</v>
      </c>
      <c r="CU804" s="19">
        <v>114.2</v>
      </c>
      <c r="CV804" s="19">
        <v>114.2</v>
      </c>
      <c r="CW804" s="19">
        <v>121</v>
      </c>
      <c r="CX804" s="19">
        <v>121.5</v>
      </c>
      <c r="CY804" s="19">
        <v>124.5</v>
      </c>
      <c r="CZ804" s="19">
        <v>124.3</v>
      </c>
      <c r="DA804" s="19">
        <v>123.9</v>
      </c>
      <c r="DB804" s="19">
        <v>124</v>
      </c>
      <c r="DC804" s="19">
        <v>124.1</v>
      </c>
      <c r="DD804" s="19">
        <v>123.9</v>
      </c>
      <c r="DE804" s="19">
        <v>125.3</v>
      </c>
      <c r="DF804" s="19">
        <v>125.8</v>
      </c>
      <c r="DG804" s="19">
        <v>124.5</v>
      </c>
      <c r="DH804" s="19">
        <v>125.4</v>
      </c>
      <c r="DI804" s="19">
        <v>127.3</v>
      </c>
      <c r="DJ804" s="19">
        <v>128.19999999999999</v>
      </c>
      <c r="DK804" s="19">
        <v>128.6</v>
      </c>
      <c r="DL804" s="19">
        <v>128.6</v>
      </c>
      <c r="DM804" s="19">
        <v>130.80000000000001</v>
      </c>
      <c r="DN804" s="19">
        <v>131</v>
      </c>
      <c r="DO804" s="19">
        <v>131.80000000000001</v>
      </c>
      <c r="DP804" s="19">
        <v>131.5</v>
      </c>
      <c r="DQ804" s="19">
        <v>131.80000000000001</v>
      </c>
      <c r="DR804" s="19">
        <v>133</v>
      </c>
      <c r="DS804" s="19">
        <v>132.9</v>
      </c>
      <c r="DT804" s="19">
        <v>134.6</v>
      </c>
      <c r="DU804" s="19">
        <v>134.19999999999999</v>
      </c>
      <c r="DV804" s="19">
        <v>134.19999999999999</v>
      </c>
      <c r="DW804" s="19">
        <v>134.6</v>
      </c>
    </row>
    <row r="805" spans="1:127">
      <c r="A805" s="17" t="s">
        <v>2203</v>
      </c>
      <c r="B805" s="17" t="s">
        <v>2204</v>
      </c>
      <c r="C805" s="18">
        <v>8.9179999999999995E-2</v>
      </c>
      <c r="D805" s="19">
        <v>104.3</v>
      </c>
      <c r="E805" s="19">
        <v>108.8</v>
      </c>
      <c r="F805" s="19">
        <v>103.3</v>
      </c>
      <c r="G805" s="19">
        <v>108.3</v>
      </c>
      <c r="H805" s="19">
        <v>107</v>
      </c>
      <c r="I805" s="19">
        <v>109.9</v>
      </c>
      <c r="J805" s="19">
        <v>110.6</v>
      </c>
      <c r="K805" s="19">
        <v>110</v>
      </c>
      <c r="L805" s="19">
        <v>105.8</v>
      </c>
      <c r="M805" s="19">
        <v>104.5</v>
      </c>
      <c r="N805" s="19">
        <v>101.7</v>
      </c>
      <c r="O805" s="19">
        <v>111</v>
      </c>
      <c r="P805" s="19">
        <v>108.8</v>
      </c>
      <c r="Q805" s="19">
        <v>107.6</v>
      </c>
      <c r="R805" s="19">
        <v>109.9</v>
      </c>
      <c r="S805" s="19">
        <v>106.6</v>
      </c>
      <c r="T805" s="19">
        <v>103.6</v>
      </c>
      <c r="U805" s="19">
        <v>106.4</v>
      </c>
      <c r="V805" s="19">
        <v>108.8</v>
      </c>
      <c r="W805" s="19">
        <v>109.3</v>
      </c>
      <c r="X805" s="19">
        <v>113.5</v>
      </c>
      <c r="Y805" s="19">
        <v>107.8</v>
      </c>
      <c r="Z805" s="19">
        <v>105.2</v>
      </c>
      <c r="AA805" s="19">
        <v>106.2</v>
      </c>
      <c r="AB805" s="19">
        <v>104.4</v>
      </c>
      <c r="AC805" s="19">
        <v>105.2</v>
      </c>
      <c r="AD805" s="19">
        <v>104.5</v>
      </c>
      <c r="AE805" s="19">
        <v>105.4</v>
      </c>
      <c r="AF805" s="19">
        <v>110.2</v>
      </c>
      <c r="AG805" s="19">
        <v>108</v>
      </c>
      <c r="AH805" s="19">
        <v>109</v>
      </c>
      <c r="AI805" s="19">
        <v>111.4</v>
      </c>
      <c r="AJ805" s="19">
        <v>104.8</v>
      </c>
      <c r="AK805" s="19">
        <v>105</v>
      </c>
      <c r="AL805" s="19">
        <v>109.8</v>
      </c>
      <c r="AM805" s="19">
        <v>110.9</v>
      </c>
      <c r="AN805" s="19">
        <v>107.6</v>
      </c>
      <c r="AO805" s="19">
        <v>108.7</v>
      </c>
      <c r="AP805" s="19">
        <v>109.5</v>
      </c>
      <c r="AQ805" s="19">
        <v>102.3</v>
      </c>
      <c r="AR805" s="19">
        <v>101.1</v>
      </c>
      <c r="AS805" s="19">
        <v>106</v>
      </c>
      <c r="AT805" s="19">
        <v>106</v>
      </c>
      <c r="AU805" s="19">
        <v>106</v>
      </c>
      <c r="AV805" s="19">
        <v>106.3</v>
      </c>
      <c r="AW805" s="19">
        <v>106.3</v>
      </c>
      <c r="AX805" s="19">
        <v>100.9</v>
      </c>
      <c r="AY805" s="19">
        <v>100.3</v>
      </c>
      <c r="AZ805" s="19">
        <v>100.4</v>
      </c>
      <c r="BA805" s="19">
        <v>100</v>
      </c>
      <c r="BB805" s="19">
        <v>99.9</v>
      </c>
      <c r="BC805" s="19">
        <v>99.9</v>
      </c>
      <c r="BD805" s="19">
        <v>99.9</v>
      </c>
      <c r="BE805" s="19">
        <v>100.1</v>
      </c>
      <c r="BF805" s="19">
        <v>100.1</v>
      </c>
      <c r="BG805" s="19">
        <v>100.1</v>
      </c>
      <c r="BH805" s="19">
        <v>100.3</v>
      </c>
      <c r="BI805" s="19">
        <v>100.3</v>
      </c>
      <c r="BJ805" s="19">
        <v>100.4</v>
      </c>
      <c r="BK805" s="19">
        <v>100.4</v>
      </c>
      <c r="BL805" s="19">
        <v>100.4</v>
      </c>
      <c r="BM805" s="19">
        <v>101.7</v>
      </c>
      <c r="BN805" s="19">
        <v>101.8</v>
      </c>
      <c r="BO805" s="19">
        <v>103.1</v>
      </c>
      <c r="BP805" s="19">
        <v>102.7</v>
      </c>
      <c r="BQ805" s="19">
        <v>103.1</v>
      </c>
      <c r="BR805" s="19">
        <v>103.1</v>
      </c>
      <c r="BS805" s="19">
        <v>103.5</v>
      </c>
      <c r="BT805" s="19">
        <v>103.8</v>
      </c>
      <c r="BU805" s="19">
        <v>104.1</v>
      </c>
      <c r="BV805" s="19">
        <v>104.8</v>
      </c>
      <c r="BW805" s="19">
        <v>105.1</v>
      </c>
      <c r="BX805" s="19">
        <v>105.3</v>
      </c>
      <c r="BY805" s="19">
        <v>105.6</v>
      </c>
      <c r="BZ805" s="19">
        <v>106.2</v>
      </c>
      <c r="CA805" s="19">
        <v>107.5</v>
      </c>
      <c r="CB805" s="19">
        <v>107.5</v>
      </c>
      <c r="CC805" s="19">
        <v>107.5</v>
      </c>
      <c r="CD805" s="19">
        <v>107.5</v>
      </c>
      <c r="CE805" s="19">
        <v>107.5</v>
      </c>
      <c r="CF805" s="19">
        <v>108.5</v>
      </c>
      <c r="CG805" s="19">
        <v>107.8</v>
      </c>
      <c r="CH805" s="19">
        <v>107.8</v>
      </c>
      <c r="CI805" s="19">
        <v>108.5</v>
      </c>
      <c r="CJ805" s="19">
        <v>108.5</v>
      </c>
      <c r="CK805" s="19">
        <v>109.5</v>
      </c>
      <c r="CL805" s="19">
        <v>109.5</v>
      </c>
      <c r="CM805" s="19">
        <v>112.8</v>
      </c>
      <c r="CN805" s="19">
        <v>112.8</v>
      </c>
      <c r="CO805" s="19">
        <v>111.7</v>
      </c>
      <c r="CP805" s="19">
        <v>112.3</v>
      </c>
      <c r="CQ805" s="19">
        <v>111.9</v>
      </c>
      <c r="CR805" s="19">
        <v>111</v>
      </c>
      <c r="CS805" s="19">
        <v>111</v>
      </c>
      <c r="CT805" s="19">
        <v>110.5</v>
      </c>
      <c r="CU805" s="19">
        <v>110.9</v>
      </c>
      <c r="CV805" s="19">
        <v>110.9</v>
      </c>
      <c r="CW805" s="19">
        <v>110.9</v>
      </c>
      <c r="CX805" s="19">
        <v>111.7</v>
      </c>
      <c r="CY805" s="19">
        <v>111.2</v>
      </c>
      <c r="CZ805" s="19">
        <v>108.8</v>
      </c>
      <c r="DA805" s="19">
        <v>109.3</v>
      </c>
      <c r="DB805" s="19">
        <v>110.9</v>
      </c>
      <c r="DC805" s="19">
        <v>114.2</v>
      </c>
      <c r="DD805" s="19">
        <v>114.2</v>
      </c>
      <c r="DE805" s="19">
        <v>115.6</v>
      </c>
      <c r="DF805" s="19">
        <v>116</v>
      </c>
      <c r="DG805" s="19">
        <v>117.7</v>
      </c>
      <c r="DH805" s="19">
        <v>120.3</v>
      </c>
      <c r="DI805" s="19">
        <v>120.1</v>
      </c>
      <c r="DJ805" s="19">
        <v>120.5</v>
      </c>
      <c r="DK805" s="19">
        <v>119</v>
      </c>
      <c r="DL805" s="19">
        <v>124.7</v>
      </c>
      <c r="DM805" s="19">
        <v>125.2</v>
      </c>
      <c r="DN805" s="19">
        <v>124.7</v>
      </c>
      <c r="DO805" s="19">
        <v>126.5</v>
      </c>
      <c r="DP805" s="19">
        <v>126.6</v>
      </c>
      <c r="DQ805" s="19">
        <v>130.5</v>
      </c>
      <c r="DR805" s="19">
        <v>129.4</v>
      </c>
      <c r="DS805" s="19">
        <v>132.30000000000001</v>
      </c>
      <c r="DT805" s="19">
        <v>129.80000000000001</v>
      </c>
      <c r="DU805" s="19">
        <v>128.1</v>
      </c>
      <c r="DV805" s="19">
        <v>129</v>
      </c>
      <c r="DW805" s="19">
        <v>130.1</v>
      </c>
    </row>
    <row r="806" spans="1:127">
      <c r="A806" s="17" t="s">
        <v>2205</v>
      </c>
      <c r="B806" s="17" t="s">
        <v>2206</v>
      </c>
      <c r="C806" s="18">
        <v>2.3682699999999999</v>
      </c>
      <c r="D806" s="19">
        <v>101.6</v>
      </c>
      <c r="E806" s="19">
        <v>101.6</v>
      </c>
      <c r="F806" s="19">
        <v>103.2</v>
      </c>
      <c r="G806" s="19">
        <v>102.9</v>
      </c>
      <c r="H806" s="19">
        <v>103.1</v>
      </c>
      <c r="I806" s="19">
        <v>102.7</v>
      </c>
      <c r="J806" s="19">
        <v>102.3</v>
      </c>
      <c r="K806" s="19">
        <v>102.2</v>
      </c>
      <c r="L806" s="19">
        <v>102.5</v>
      </c>
      <c r="M806" s="19">
        <v>103.8</v>
      </c>
      <c r="N806" s="19">
        <v>102.6</v>
      </c>
      <c r="O806" s="19">
        <v>103.3</v>
      </c>
      <c r="P806" s="19">
        <v>103.4</v>
      </c>
      <c r="Q806" s="19">
        <v>103.7</v>
      </c>
      <c r="R806" s="19">
        <v>104.5</v>
      </c>
      <c r="S806" s="19">
        <v>104.2</v>
      </c>
      <c r="T806" s="19">
        <v>103.5</v>
      </c>
      <c r="U806" s="19">
        <v>103.7</v>
      </c>
      <c r="V806" s="19">
        <v>103.9</v>
      </c>
      <c r="W806" s="19">
        <v>102.6</v>
      </c>
      <c r="X806" s="19">
        <v>103.7</v>
      </c>
      <c r="Y806" s="19">
        <v>102.4</v>
      </c>
      <c r="Z806" s="19">
        <v>103.4</v>
      </c>
      <c r="AA806" s="19">
        <v>104.6</v>
      </c>
      <c r="AB806" s="19">
        <v>104.1</v>
      </c>
      <c r="AC806" s="19">
        <v>105.2</v>
      </c>
      <c r="AD806" s="19">
        <v>104.8</v>
      </c>
      <c r="AE806" s="19">
        <v>105</v>
      </c>
      <c r="AF806" s="19">
        <v>104.7</v>
      </c>
      <c r="AG806" s="19">
        <v>105.6</v>
      </c>
      <c r="AH806" s="19">
        <v>105.7</v>
      </c>
      <c r="AI806" s="19">
        <v>105.8</v>
      </c>
      <c r="AJ806" s="19">
        <v>106.8</v>
      </c>
      <c r="AK806" s="19">
        <v>106</v>
      </c>
      <c r="AL806" s="19">
        <v>106.1</v>
      </c>
      <c r="AM806" s="19">
        <v>106.5</v>
      </c>
      <c r="AN806" s="19">
        <v>106.6</v>
      </c>
      <c r="AO806" s="19">
        <v>107.5</v>
      </c>
      <c r="AP806" s="19">
        <v>106.8</v>
      </c>
      <c r="AQ806" s="19">
        <v>106.7</v>
      </c>
      <c r="AR806" s="19">
        <v>107.3</v>
      </c>
      <c r="AS806" s="19">
        <v>107.8</v>
      </c>
      <c r="AT806" s="19">
        <v>108.6</v>
      </c>
      <c r="AU806" s="19">
        <v>108.6</v>
      </c>
      <c r="AV806" s="19">
        <v>108.3</v>
      </c>
      <c r="AW806" s="19">
        <v>107.9</v>
      </c>
      <c r="AX806" s="19">
        <v>107.2</v>
      </c>
      <c r="AY806" s="19">
        <v>106.9</v>
      </c>
      <c r="AZ806" s="19">
        <v>107.1</v>
      </c>
      <c r="BA806" s="19">
        <v>107.7</v>
      </c>
      <c r="BB806" s="19">
        <v>107.4</v>
      </c>
      <c r="BC806" s="19">
        <v>107.6</v>
      </c>
      <c r="BD806" s="19">
        <v>108</v>
      </c>
      <c r="BE806" s="19">
        <v>107.3</v>
      </c>
      <c r="BF806" s="19">
        <v>107.5</v>
      </c>
      <c r="BG806" s="19">
        <v>106.9</v>
      </c>
      <c r="BH806" s="19">
        <v>106.3</v>
      </c>
      <c r="BI806" s="19">
        <v>106.2</v>
      </c>
      <c r="BJ806" s="19">
        <v>106.9</v>
      </c>
      <c r="BK806" s="19">
        <v>107.5</v>
      </c>
      <c r="BL806" s="19">
        <v>107.9</v>
      </c>
      <c r="BM806" s="19">
        <v>108.3</v>
      </c>
      <c r="BN806" s="19">
        <v>108.7</v>
      </c>
      <c r="BO806" s="19">
        <v>107.9</v>
      </c>
      <c r="BP806" s="19">
        <v>107.3</v>
      </c>
      <c r="BQ806" s="19">
        <v>108.1</v>
      </c>
      <c r="BR806" s="19">
        <v>108.2</v>
      </c>
      <c r="BS806" s="19">
        <v>108.4</v>
      </c>
      <c r="BT806" s="19">
        <v>108.3</v>
      </c>
      <c r="BU806" s="19">
        <v>109.8</v>
      </c>
      <c r="BV806" s="19">
        <v>110.2</v>
      </c>
      <c r="BW806" s="19">
        <v>110.6</v>
      </c>
      <c r="BX806" s="19">
        <v>111.2</v>
      </c>
      <c r="BY806" s="19">
        <v>111.7</v>
      </c>
      <c r="BZ806" s="19">
        <v>111</v>
      </c>
      <c r="CA806" s="19">
        <v>111.9</v>
      </c>
      <c r="CB806" s="19">
        <v>112.5</v>
      </c>
      <c r="CC806" s="19">
        <v>112.2</v>
      </c>
      <c r="CD806" s="19">
        <v>112.8</v>
      </c>
      <c r="CE806" s="19">
        <v>113.2</v>
      </c>
      <c r="CF806" s="19">
        <v>111.4</v>
      </c>
      <c r="CG806" s="19">
        <v>113</v>
      </c>
      <c r="CH806" s="19">
        <v>112.8</v>
      </c>
      <c r="CI806" s="19">
        <v>112.8</v>
      </c>
      <c r="CJ806" s="19">
        <v>112.8</v>
      </c>
      <c r="CK806" s="19">
        <v>113</v>
      </c>
      <c r="CL806" s="19">
        <v>113.5</v>
      </c>
      <c r="CM806" s="19">
        <v>112.1</v>
      </c>
      <c r="CN806" s="19">
        <v>111.3</v>
      </c>
      <c r="CO806" s="19">
        <v>112.6</v>
      </c>
      <c r="CP806" s="19">
        <v>114.2</v>
      </c>
      <c r="CQ806" s="19">
        <v>114.8</v>
      </c>
      <c r="CR806" s="19">
        <v>115.6</v>
      </c>
      <c r="CS806" s="19">
        <v>115.5</v>
      </c>
      <c r="CT806" s="19">
        <v>114.8</v>
      </c>
      <c r="CU806" s="19">
        <v>114.7</v>
      </c>
      <c r="CV806" s="19">
        <v>114.5</v>
      </c>
      <c r="CW806" s="19">
        <v>115.3</v>
      </c>
      <c r="CX806" s="19">
        <v>116</v>
      </c>
      <c r="CY806" s="19">
        <v>115.9</v>
      </c>
      <c r="CZ806" s="19">
        <v>116.4</v>
      </c>
      <c r="DA806" s="19">
        <v>116</v>
      </c>
      <c r="DB806" s="19">
        <v>115.4</v>
      </c>
      <c r="DC806" s="19">
        <v>115.5</v>
      </c>
      <c r="DD806" s="19">
        <v>116.1</v>
      </c>
      <c r="DE806" s="19">
        <v>116.2</v>
      </c>
      <c r="DF806" s="19">
        <v>117.4</v>
      </c>
      <c r="DG806" s="19">
        <v>118</v>
      </c>
      <c r="DH806" s="19">
        <v>118.4</v>
      </c>
      <c r="DI806" s="19">
        <v>119.4</v>
      </c>
      <c r="DJ806" s="19">
        <v>120.2</v>
      </c>
      <c r="DK806" s="19">
        <v>121.1</v>
      </c>
      <c r="DL806" s="19">
        <v>122.1</v>
      </c>
      <c r="DM806" s="19">
        <v>122.1</v>
      </c>
      <c r="DN806" s="19">
        <v>123.6</v>
      </c>
      <c r="DO806" s="19">
        <v>124.4</v>
      </c>
      <c r="DP806" s="19">
        <v>124.7</v>
      </c>
      <c r="DQ806" s="19">
        <v>124.8</v>
      </c>
      <c r="DR806" s="19">
        <v>125.2</v>
      </c>
      <c r="DS806" s="19">
        <v>126.5</v>
      </c>
      <c r="DT806" s="19">
        <v>127.8</v>
      </c>
      <c r="DU806" s="19">
        <v>129.1</v>
      </c>
      <c r="DV806" s="19">
        <v>129.4</v>
      </c>
      <c r="DW806" s="19">
        <v>128.9</v>
      </c>
    </row>
    <row r="807" spans="1:127">
      <c r="A807" s="17" t="s">
        <v>2207</v>
      </c>
      <c r="B807" s="17" t="s">
        <v>2208</v>
      </c>
      <c r="C807" s="18">
        <v>0.83797999999999995</v>
      </c>
      <c r="D807" s="19">
        <v>100.9</v>
      </c>
      <c r="E807" s="19">
        <v>102.4</v>
      </c>
      <c r="F807" s="19">
        <v>104.2</v>
      </c>
      <c r="G807" s="19">
        <v>103.6</v>
      </c>
      <c r="H807" s="19">
        <v>102.9</v>
      </c>
      <c r="I807" s="19">
        <v>103.4</v>
      </c>
      <c r="J807" s="19">
        <v>103.2</v>
      </c>
      <c r="K807" s="19">
        <v>104</v>
      </c>
      <c r="L807" s="19">
        <v>104</v>
      </c>
      <c r="M807" s="19">
        <v>105.5</v>
      </c>
      <c r="N807" s="19">
        <v>105.2</v>
      </c>
      <c r="O807" s="19">
        <v>105</v>
      </c>
      <c r="P807" s="19">
        <v>105.2</v>
      </c>
      <c r="Q807" s="19">
        <v>105.9</v>
      </c>
      <c r="R807" s="19">
        <v>106.2</v>
      </c>
      <c r="S807" s="19">
        <v>105.6</v>
      </c>
      <c r="T807" s="19">
        <v>106.4</v>
      </c>
      <c r="U807" s="19">
        <v>106.3</v>
      </c>
      <c r="V807" s="19">
        <v>107.1</v>
      </c>
      <c r="W807" s="19">
        <v>106.2</v>
      </c>
      <c r="X807" s="19">
        <v>106.3</v>
      </c>
      <c r="Y807" s="19">
        <v>105.6</v>
      </c>
      <c r="Z807" s="19">
        <v>105.7</v>
      </c>
      <c r="AA807" s="19">
        <v>105.6</v>
      </c>
      <c r="AB807" s="19">
        <v>106.2</v>
      </c>
      <c r="AC807" s="19">
        <v>106.2</v>
      </c>
      <c r="AD807" s="19">
        <v>106.3</v>
      </c>
      <c r="AE807" s="19">
        <v>106.2</v>
      </c>
      <c r="AF807" s="19">
        <v>106.4</v>
      </c>
      <c r="AG807" s="19">
        <v>106.1</v>
      </c>
      <c r="AH807" s="19">
        <v>106</v>
      </c>
      <c r="AI807" s="19">
        <v>106.3</v>
      </c>
      <c r="AJ807" s="19">
        <v>107.6</v>
      </c>
      <c r="AK807" s="19">
        <v>107.4</v>
      </c>
      <c r="AL807" s="19">
        <v>107.5</v>
      </c>
      <c r="AM807" s="19">
        <v>108</v>
      </c>
      <c r="AN807" s="19">
        <v>108</v>
      </c>
      <c r="AO807" s="19">
        <v>109.2</v>
      </c>
      <c r="AP807" s="19">
        <v>109.3</v>
      </c>
      <c r="AQ807" s="19">
        <v>108.5</v>
      </c>
      <c r="AR807" s="19">
        <v>108.4</v>
      </c>
      <c r="AS807" s="19">
        <v>108</v>
      </c>
      <c r="AT807" s="19">
        <v>109.3</v>
      </c>
      <c r="AU807" s="19">
        <v>108.3</v>
      </c>
      <c r="AV807" s="19">
        <v>108.5</v>
      </c>
      <c r="AW807" s="19">
        <v>107.6</v>
      </c>
      <c r="AX807" s="19">
        <v>107.5</v>
      </c>
      <c r="AY807" s="19">
        <v>106.1</v>
      </c>
      <c r="AZ807" s="19">
        <v>106.9</v>
      </c>
      <c r="BA807" s="19">
        <v>106.3</v>
      </c>
      <c r="BB807" s="19">
        <v>106.5</v>
      </c>
      <c r="BC807" s="19">
        <v>105.8</v>
      </c>
      <c r="BD807" s="19">
        <v>106.4</v>
      </c>
      <c r="BE807" s="19">
        <v>106</v>
      </c>
      <c r="BF807" s="19">
        <v>106.1</v>
      </c>
      <c r="BG807" s="19">
        <v>103.4</v>
      </c>
      <c r="BH807" s="19">
        <v>103.2</v>
      </c>
      <c r="BI807" s="19">
        <v>103.5</v>
      </c>
      <c r="BJ807" s="19">
        <v>104.6</v>
      </c>
      <c r="BK807" s="19">
        <v>104.5</v>
      </c>
      <c r="BL807" s="19">
        <v>105.2</v>
      </c>
      <c r="BM807" s="19">
        <v>106.7</v>
      </c>
      <c r="BN807" s="19">
        <v>106.4</v>
      </c>
      <c r="BO807" s="19">
        <v>105.3</v>
      </c>
      <c r="BP807" s="19">
        <v>103.1</v>
      </c>
      <c r="BQ807" s="19">
        <v>104.4</v>
      </c>
      <c r="BR807" s="19">
        <v>104.8</v>
      </c>
      <c r="BS807" s="19">
        <v>104.7</v>
      </c>
      <c r="BT807" s="19">
        <v>105.5</v>
      </c>
      <c r="BU807" s="19">
        <v>105.2</v>
      </c>
      <c r="BV807" s="19">
        <v>106</v>
      </c>
      <c r="BW807" s="19">
        <v>106.3</v>
      </c>
      <c r="BX807" s="19">
        <v>107.2</v>
      </c>
      <c r="BY807" s="19">
        <v>107.8</v>
      </c>
      <c r="BZ807" s="19">
        <v>106.4</v>
      </c>
      <c r="CA807" s="19">
        <v>108.2</v>
      </c>
      <c r="CB807" s="19">
        <v>108.6</v>
      </c>
      <c r="CC807" s="19">
        <v>107.9</v>
      </c>
      <c r="CD807" s="19">
        <v>108.4</v>
      </c>
      <c r="CE807" s="19">
        <v>108.4</v>
      </c>
      <c r="CF807" s="19">
        <v>106.5</v>
      </c>
      <c r="CG807" s="19">
        <v>110.4</v>
      </c>
      <c r="CH807" s="19">
        <v>110.3</v>
      </c>
      <c r="CI807" s="19">
        <v>110.1</v>
      </c>
      <c r="CJ807" s="19">
        <v>110.6</v>
      </c>
      <c r="CK807" s="19">
        <v>110.8</v>
      </c>
      <c r="CL807" s="19">
        <v>110.6</v>
      </c>
      <c r="CM807" s="19">
        <v>110.7</v>
      </c>
      <c r="CN807" s="19">
        <v>109.4</v>
      </c>
      <c r="CO807" s="19">
        <v>112.6</v>
      </c>
      <c r="CP807" s="19">
        <v>114.2</v>
      </c>
      <c r="CQ807" s="19">
        <v>114.6</v>
      </c>
      <c r="CR807" s="19">
        <v>116.3</v>
      </c>
      <c r="CS807" s="19">
        <v>116.5</v>
      </c>
      <c r="CT807" s="19">
        <v>116.5</v>
      </c>
      <c r="CU807" s="19">
        <v>116.5</v>
      </c>
      <c r="CV807" s="19">
        <v>116.5</v>
      </c>
      <c r="CW807" s="19">
        <v>116.5</v>
      </c>
      <c r="CX807" s="19">
        <v>116.2</v>
      </c>
      <c r="CY807" s="19">
        <v>116.9</v>
      </c>
      <c r="CZ807" s="19">
        <v>117</v>
      </c>
      <c r="DA807" s="19">
        <v>117</v>
      </c>
      <c r="DB807" s="19">
        <v>117</v>
      </c>
      <c r="DC807" s="19">
        <v>117</v>
      </c>
      <c r="DD807" s="19">
        <v>117</v>
      </c>
      <c r="DE807" s="19">
        <v>117.1</v>
      </c>
      <c r="DF807" s="19">
        <v>117.6</v>
      </c>
      <c r="DG807" s="19">
        <v>117.8</v>
      </c>
      <c r="DH807" s="19">
        <v>117.8</v>
      </c>
      <c r="DI807" s="19">
        <v>119.5</v>
      </c>
      <c r="DJ807" s="19">
        <v>120</v>
      </c>
      <c r="DK807" s="19">
        <v>120</v>
      </c>
      <c r="DL807" s="19">
        <v>120</v>
      </c>
      <c r="DM807" s="19">
        <v>120</v>
      </c>
      <c r="DN807" s="19">
        <v>122.4</v>
      </c>
      <c r="DO807" s="19">
        <v>122.6</v>
      </c>
      <c r="DP807" s="19">
        <v>122.6</v>
      </c>
      <c r="DQ807" s="19">
        <v>122.6</v>
      </c>
      <c r="DR807" s="19">
        <v>122.8</v>
      </c>
      <c r="DS807" s="19">
        <v>123.8</v>
      </c>
      <c r="DT807" s="19">
        <v>126.5</v>
      </c>
      <c r="DU807" s="19">
        <v>127.4</v>
      </c>
      <c r="DV807" s="19">
        <v>127.4</v>
      </c>
      <c r="DW807" s="19">
        <v>127.4</v>
      </c>
    </row>
    <row r="808" spans="1:127">
      <c r="A808" s="17" t="s">
        <v>2209</v>
      </c>
      <c r="B808" s="17" t="s">
        <v>2210</v>
      </c>
      <c r="C808" s="18">
        <v>0.14274999999999999</v>
      </c>
      <c r="D808" s="19">
        <v>99.8</v>
      </c>
      <c r="E808" s="19">
        <v>98.8</v>
      </c>
      <c r="F808" s="19">
        <v>99.5</v>
      </c>
      <c r="G808" s="19">
        <v>99.7</v>
      </c>
      <c r="H808" s="19">
        <v>100.8</v>
      </c>
      <c r="I808" s="19">
        <v>102.9</v>
      </c>
      <c r="J808" s="19">
        <v>104</v>
      </c>
      <c r="K808" s="19">
        <v>100.7</v>
      </c>
      <c r="L808" s="19">
        <v>105.5</v>
      </c>
      <c r="M808" s="19">
        <v>105.4</v>
      </c>
      <c r="N808" s="19">
        <v>103</v>
      </c>
      <c r="O808" s="19">
        <v>103.3</v>
      </c>
      <c r="P808" s="19">
        <v>97.3</v>
      </c>
      <c r="Q808" s="19">
        <v>96.7</v>
      </c>
      <c r="R808" s="19">
        <v>96.9</v>
      </c>
      <c r="S808" s="19">
        <v>96.9</v>
      </c>
      <c r="T808" s="19">
        <v>97.9</v>
      </c>
      <c r="U808" s="19">
        <v>95</v>
      </c>
      <c r="V808" s="19">
        <v>95.1</v>
      </c>
      <c r="W808" s="19">
        <v>95.6</v>
      </c>
      <c r="X808" s="19">
        <v>94.6</v>
      </c>
      <c r="Y808" s="19">
        <v>96.5</v>
      </c>
      <c r="Z808" s="19">
        <v>96.7</v>
      </c>
      <c r="AA808" s="19">
        <v>100.3</v>
      </c>
      <c r="AB808" s="19">
        <v>99.2</v>
      </c>
      <c r="AC808" s="19">
        <v>101.6</v>
      </c>
      <c r="AD808" s="19">
        <v>101.3</v>
      </c>
      <c r="AE808" s="19">
        <v>102.4</v>
      </c>
      <c r="AF808" s="19">
        <v>100.5</v>
      </c>
      <c r="AG808" s="19">
        <v>100.5</v>
      </c>
      <c r="AH808" s="19">
        <v>98.8</v>
      </c>
      <c r="AI808" s="19">
        <v>98.5</v>
      </c>
      <c r="AJ808" s="19">
        <v>96.8</v>
      </c>
      <c r="AK808" s="19">
        <v>101.4</v>
      </c>
      <c r="AL808" s="19">
        <v>98.2</v>
      </c>
      <c r="AM808" s="19">
        <v>98.6</v>
      </c>
      <c r="AN808" s="19">
        <v>99.8</v>
      </c>
      <c r="AO808" s="19">
        <v>100</v>
      </c>
      <c r="AP808" s="19">
        <v>99.3</v>
      </c>
      <c r="AQ808" s="19">
        <v>100.6</v>
      </c>
      <c r="AR808" s="19">
        <v>98.7</v>
      </c>
      <c r="AS808" s="19">
        <v>97.5</v>
      </c>
      <c r="AT808" s="19">
        <v>98</v>
      </c>
      <c r="AU808" s="19">
        <v>97.2</v>
      </c>
      <c r="AV808" s="19">
        <v>95.8</v>
      </c>
      <c r="AW808" s="19">
        <v>96.7</v>
      </c>
      <c r="AX808" s="19">
        <v>95.4</v>
      </c>
      <c r="AY808" s="19">
        <v>94</v>
      </c>
      <c r="AZ808" s="19">
        <v>94.1</v>
      </c>
      <c r="BA808" s="19">
        <v>93.4</v>
      </c>
      <c r="BB808" s="19">
        <v>94</v>
      </c>
      <c r="BC808" s="19">
        <v>93.2</v>
      </c>
      <c r="BD808" s="19">
        <v>93.3</v>
      </c>
      <c r="BE808" s="19">
        <v>92.4</v>
      </c>
      <c r="BF808" s="19">
        <v>93.6</v>
      </c>
      <c r="BG808" s="19">
        <v>94</v>
      </c>
      <c r="BH808" s="19">
        <v>94.3</v>
      </c>
      <c r="BI808" s="19">
        <v>94.7</v>
      </c>
      <c r="BJ808" s="19">
        <v>95.3</v>
      </c>
      <c r="BK808" s="19">
        <v>95.8</v>
      </c>
      <c r="BL808" s="19">
        <v>96</v>
      </c>
      <c r="BM808" s="19">
        <v>95.2</v>
      </c>
      <c r="BN808" s="19">
        <v>96.5</v>
      </c>
      <c r="BO808" s="19">
        <v>97.7</v>
      </c>
      <c r="BP808" s="19">
        <v>98</v>
      </c>
      <c r="BQ808" s="19">
        <v>97.7</v>
      </c>
      <c r="BR808" s="19">
        <v>98</v>
      </c>
      <c r="BS808" s="19">
        <v>98</v>
      </c>
      <c r="BT808" s="19">
        <v>97.1</v>
      </c>
      <c r="BU808" s="19">
        <v>98.5</v>
      </c>
      <c r="BV808" s="19">
        <v>98.1</v>
      </c>
      <c r="BW808" s="19">
        <v>99.3</v>
      </c>
      <c r="BX808" s="19">
        <v>98.7</v>
      </c>
      <c r="BY808" s="19">
        <v>99.9</v>
      </c>
      <c r="BZ808" s="19">
        <v>99.8</v>
      </c>
      <c r="CA808" s="19">
        <v>100.5</v>
      </c>
      <c r="CB808" s="19">
        <v>101.4</v>
      </c>
      <c r="CC808" s="19">
        <v>103.2</v>
      </c>
      <c r="CD808" s="19">
        <v>104.6</v>
      </c>
      <c r="CE808" s="19">
        <v>104.4</v>
      </c>
      <c r="CF808" s="19">
        <v>105.6</v>
      </c>
      <c r="CG808" s="19">
        <v>105.9</v>
      </c>
      <c r="CH808" s="19">
        <v>105.7</v>
      </c>
      <c r="CI808" s="19">
        <v>106.5</v>
      </c>
      <c r="CJ808" s="19">
        <v>107.4</v>
      </c>
      <c r="CK808" s="19">
        <v>107.1</v>
      </c>
      <c r="CL808" s="19">
        <v>106.2</v>
      </c>
      <c r="CM808" s="19">
        <v>106.6</v>
      </c>
      <c r="CN808" s="19">
        <v>106.8</v>
      </c>
      <c r="CO808" s="19">
        <v>106.9</v>
      </c>
      <c r="CP808" s="19">
        <v>105.2</v>
      </c>
      <c r="CQ808" s="19">
        <v>105.9</v>
      </c>
      <c r="CR808" s="19">
        <v>106.2</v>
      </c>
      <c r="CS808" s="19">
        <v>104.3</v>
      </c>
      <c r="CT808" s="19">
        <v>103.7</v>
      </c>
      <c r="CU808" s="19">
        <v>103</v>
      </c>
      <c r="CV808" s="19">
        <v>101.2</v>
      </c>
      <c r="CW808" s="19">
        <v>100.6</v>
      </c>
      <c r="CX808" s="19">
        <v>100.1</v>
      </c>
      <c r="CY808" s="19">
        <v>101.9</v>
      </c>
      <c r="CZ808" s="19">
        <v>101.9</v>
      </c>
      <c r="DA808" s="19">
        <v>101.2</v>
      </c>
      <c r="DB808" s="19">
        <v>101.1</v>
      </c>
      <c r="DC808" s="19">
        <v>101.9</v>
      </c>
      <c r="DD808" s="19">
        <v>102.3</v>
      </c>
      <c r="DE808" s="19">
        <v>103</v>
      </c>
      <c r="DF808" s="19">
        <v>104.5</v>
      </c>
      <c r="DG808" s="19">
        <v>106.1</v>
      </c>
      <c r="DH808" s="19">
        <v>110.3</v>
      </c>
      <c r="DI808" s="19">
        <v>111.5</v>
      </c>
      <c r="DJ808" s="19">
        <v>113.5</v>
      </c>
      <c r="DK808" s="19">
        <v>112.8</v>
      </c>
      <c r="DL808" s="19">
        <v>115.3</v>
      </c>
      <c r="DM808" s="19">
        <v>117.3</v>
      </c>
      <c r="DN808" s="19">
        <v>121.1</v>
      </c>
      <c r="DO808" s="19">
        <v>120.2</v>
      </c>
      <c r="DP808" s="19">
        <v>121.7</v>
      </c>
      <c r="DQ808" s="19">
        <v>122.9</v>
      </c>
      <c r="DR808" s="19">
        <v>125.1</v>
      </c>
      <c r="DS808" s="19">
        <v>127</v>
      </c>
      <c r="DT808" s="19">
        <v>126.6</v>
      </c>
      <c r="DU808" s="19">
        <v>127.4</v>
      </c>
      <c r="DV808" s="19">
        <v>128.19999999999999</v>
      </c>
      <c r="DW808" s="19">
        <v>129.80000000000001</v>
      </c>
    </row>
    <row r="809" spans="1:127">
      <c r="A809" s="17" t="s">
        <v>2211</v>
      </c>
      <c r="B809" s="17" t="s">
        <v>2212</v>
      </c>
      <c r="C809" s="18">
        <v>0.10027999999999999</v>
      </c>
      <c r="D809" s="19">
        <v>103</v>
      </c>
      <c r="E809" s="19">
        <v>103</v>
      </c>
      <c r="F809" s="19">
        <v>104.2</v>
      </c>
      <c r="G809" s="19">
        <v>105.4</v>
      </c>
      <c r="H809" s="19">
        <v>105.4</v>
      </c>
      <c r="I809" s="19">
        <v>100.3</v>
      </c>
      <c r="J809" s="19">
        <v>100.4</v>
      </c>
      <c r="K809" s="19">
        <v>100.4</v>
      </c>
      <c r="L809" s="19">
        <v>100.4</v>
      </c>
      <c r="M809" s="19">
        <v>101.1</v>
      </c>
      <c r="N809" s="19">
        <v>101.1</v>
      </c>
      <c r="O809" s="19">
        <v>100.7</v>
      </c>
      <c r="P809" s="19">
        <v>100</v>
      </c>
      <c r="Q809" s="19">
        <v>100</v>
      </c>
      <c r="R809" s="19">
        <v>100</v>
      </c>
      <c r="S809" s="19">
        <v>99.6</v>
      </c>
      <c r="T809" s="19">
        <v>99.6</v>
      </c>
      <c r="U809" s="19">
        <v>99.6</v>
      </c>
      <c r="V809" s="19">
        <v>99.1</v>
      </c>
      <c r="W809" s="19">
        <v>99</v>
      </c>
      <c r="X809" s="19">
        <v>99</v>
      </c>
      <c r="Y809" s="19">
        <v>99.9</v>
      </c>
      <c r="Z809" s="19">
        <v>99.9</v>
      </c>
      <c r="AA809" s="19">
        <v>100.3</v>
      </c>
      <c r="AB809" s="19">
        <v>101.9</v>
      </c>
      <c r="AC809" s="19">
        <v>101.9</v>
      </c>
      <c r="AD809" s="19">
        <v>101.9</v>
      </c>
      <c r="AE809" s="19">
        <v>102.7</v>
      </c>
      <c r="AF809" s="19">
        <v>102.7</v>
      </c>
      <c r="AG809" s="19">
        <v>102.7</v>
      </c>
      <c r="AH809" s="19">
        <v>103</v>
      </c>
      <c r="AI809" s="19">
        <v>103</v>
      </c>
      <c r="AJ809" s="19">
        <v>103</v>
      </c>
      <c r="AK809" s="19">
        <v>102.6</v>
      </c>
      <c r="AL809" s="19">
        <v>102.6</v>
      </c>
      <c r="AM809" s="19">
        <v>101.4</v>
      </c>
      <c r="AN809" s="19">
        <v>100.2</v>
      </c>
      <c r="AO809" s="19">
        <v>100.2</v>
      </c>
      <c r="AP809" s="19">
        <v>100.2</v>
      </c>
      <c r="AQ809" s="19">
        <v>98.9</v>
      </c>
      <c r="AR809" s="19">
        <v>98.9</v>
      </c>
      <c r="AS809" s="19">
        <v>98.9</v>
      </c>
      <c r="AT809" s="19">
        <v>97.5</v>
      </c>
      <c r="AU809" s="19">
        <v>101</v>
      </c>
      <c r="AV809" s="19">
        <v>100.9</v>
      </c>
      <c r="AW809" s="19">
        <v>101.5</v>
      </c>
      <c r="AX809" s="19">
        <v>101.5</v>
      </c>
      <c r="AY809" s="19">
        <v>101.5</v>
      </c>
      <c r="AZ809" s="19">
        <v>100.3</v>
      </c>
      <c r="BA809" s="19">
        <v>99.3</v>
      </c>
      <c r="BB809" s="19">
        <v>99.3</v>
      </c>
      <c r="BC809" s="19">
        <v>100.1</v>
      </c>
      <c r="BD809" s="19">
        <v>101.3</v>
      </c>
      <c r="BE809" s="19">
        <v>101.3</v>
      </c>
      <c r="BF809" s="19">
        <v>101.4</v>
      </c>
      <c r="BG809" s="19">
        <v>101.4</v>
      </c>
      <c r="BH809" s="19">
        <v>101.4</v>
      </c>
      <c r="BI809" s="19">
        <v>101.4</v>
      </c>
      <c r="BJ809" s="19">
        <v>102.1</v>
      </c>
      <c r="BK809" s="19">
        <v>102.1</v>
      </c>
      <c r="BL809" s="19">
        <v>102.1</v>
      </c>
      <c r="BM809" s="19">
        <v>101.6</v>
      </c>
      <c r="BN809" s="19">
        <v>103</v>
      </c>
      <c r="BO809" s="19">
        <v>101.7</v>
      </c>
      <c r="BP809" s="19">
        <v>101.7</v>
      </c>
      <c r="BQ809" s="19">
        <v>101.7</v>
      </c>
      <c r="BR809" s="19">
        <v>101.7</v>
      </c>
      <c r="BS809" s="19">
        <v>101.7</v>
      </c>
      <c r="BT809" s="19">
        <v>101.5</v>
      </c>
      <c r="BU809" s="19">
        <v>101.5</v>
      </c>
      <c r="BV809" s="19">
        <v>102</v>
      </c>
      <c r="BW809" s="19">
        <v>102</v>
      </c>
      <c r="BX809" s="19">
        <v>102</v>
      </c>
      <c r="BY809" s="19">
        <v>102</v>
      </c>
      <c r="BZ809" s="19">
        <v>102.1</v>
      </c>
      <c r="CA809" s="19">
        <v>102.1</v>
      </c>
      <c r="CB809" s="19">
        <v>103.7</v>
      </c>
      <c r="CC809" s="19">
        <v>103.7</v>
      </c>
      <c r="CD809" s="19">
        <v>103.7</v>
      </c>
      <c r="CE809" s="19">
        <v>104</v>
      </c>
      <c r="CF809" s="19">
        <v>104</v>
      </c>
      <c r="CG809" s="19">
        <v>104</v>
      </c>
      <c r="CH809" s="19">
        <v>104</v>
      </c>
      <c r="CI809" s="19">
        <v>104</v>
      </c>
      <c r="CJ809" s="19">
        <v>105.7</v>
      </c>
      <c r="CK809" s="19">
        <v>105.8</v>
      </c>
      <c r="CL809" s="19">
        <v>105.8</v>
      </c>
      <c r="CM809" s="19">
        <v>105.8</v>
      </c>
      <c r="CN809" s="19">
        <v>105.8</v>
      </c>
      <c r="CO809" s="19">
        <v>105.8</v>
      </c>
      <c r="CP809" s="19">
        <v>99.3</v>
      </c>
      <c r="CQ809" s="19">
        <v>99.3</v>
      </c>
      <c r="CR809" s="19">
        <v>102.9</v>
      </c>
      <c r="CS809" s="19">
        <v>102.9</v>
      </c>
      <c r="CT809" s="19">
        <v>100.6</v>
      </c>
      <c r="CU809" s="19">
        <v>100.6</v>
      </c>
      <c r="CV809" s="19">
        <v>100.6</v>
      </c>
      <c r="CW809" s="19">
        <v>100.6</v>
      </c>
      <c r="CX809" s="19">
        <v>100.6</v>
      </c>
      <c r="CY809" s="19">
        <v>100.6</v>
      </c>
      <c r="CZ809" s="19">
        <v>100.6</v>
      </c>
      <c r="DA809" s="19">
        <v>100.6</v>
      </c>
      <c r="DB809" s="19">
        <v>95.1</v>
      </c>
      <c r="DC809" s="19">
        <v>97.1</v>
      </c>
      <c r="DD809" s="19">
        <v>98.9</v>
      </c>
      <c r="DE809" s="19">
        <v>98.9</v>
      </c>
      <c r="DF809" s="19">
        <v>98.9</v>
      </c>
      <c r="DG809" s="19">
        <v>98.9</v>
      </c>
      <c r="DH809" s="19">
        <v>98.7</v>
      </c>
      <c r="DI809" s="19">
        <v>98.7</v>
      </c>
      <c r="DJ809" s="19">
        <v>102.5</v>
      </c>
      <c r="DK809" s="19">
        <v>102.5</v>
      </c>
      <c r="DL809" s="19">
        <v>104.1</v>
      </c>
      <c r="DM809" s="19">
        <v>104.1</v>
      </c>
      <c r="DN809" s="19">
        <v>104.1</v>
      </c>
      <c r="DO809" s="19">
        <v>105.1</v>
      </c>
      <c r="DP809" s="19">
        <v>106.4</v>
      </c>
      <c r="DQ809" s="19">
        <v>107.7</v>
      </c>
      <c r="DR809" s="19">
        <v>106.4</v>
      </c>
      <c r="DS809" s="19">
        <v>109</v>
      </c>
      <c r="DT809" s="19">
        <v>108.8</v>
      </c>
      <c r="DU809" s="19">
        <v>108.8</v>
      </c>
      <c r="DV809" s="19">
        <v>109.4</v>
      </c>
      <c r="DW809" s="19">
        <v>109.4</v>
      </c>
    </row>
    <row r="810" spans="1:127">
      <c r="A810" s="17" t="s">
        <v>2213</v>
      </c>
      <c r="B810" s="17" t="s">
        <v>2214</v>
      </c>
      <c r="C810" s="18">
        <v>7.1120000000000003E-2</v>
      </c>
      <c r="D810" s="19">
        <v>109.8</v>
      </c>
      <c r="E810" s="19">
        <v>112.2</v>
      </c>
      <c r="F810" s="19">
        <v>109.6</v>
      </c>
      <c r="G810" s="19">
        <v>101.3</v>
      </c>
      <c r="H810" s="19">
        <v>103.1</v>
      </c>
      <c r="I810" s="19">
        <v>102.9</v>
      </c>
      <c r="J810" s="19">
        <v>101.4</v>
      </c>
      <c r="K810" s="19">
        <v>98</v>
      </c>
      <c r="L810" s="19">
        <v>102.8</v>
      </c>
      <c r="M810" s="19">
        <v>108</v>
      </c>
      <c r="N810" s="19">
        <v>107.6</v>
      </c>
      <c r="O810" s="19">
        <v>108.5</v>
      </c>
      <c r="P810" s="19">
        <v>106.8</v>
      </c>
      <c r="Q810" s="19">
        <v>102.3</v>
      </c>
      <c r="R810" s="19">
        <v>99.6</v>
      </c>
      <c r="S810" s="19">
        <v>104.5</v>
      </c>
      <c r="T810" s="19">
        <v>102.9</v>
      </c>
      <c r="U810" s="19">
        <v>105.8</v>
      </c>
      <c r="V810" s="19">
        <v>105.1</v>
      </c>
      <c r="W810" s="19">
        <v>106.4</v>
      </c>
      <c r="X810" s="19">
        <v>108.6</v>
      </c>
      <c r="Y810" s="19">
        <v>106.5</v>
      </c>
      <c r="Z810" s="19">
        <v>108.1</v>
      </c>
      <c r="AA810" s="19">
        <v>107.7</v>
      </c>
      <c r="AB810" s="19">
        <v>107.9</v>
      </c>
      <c r="AC810" s="19">
        <v>107.4</v>
      </c>
      <c r="AD810" s="19">
        <v>107.1</v>
      </c>
      <c r="AE810" s="19">
        <v>105.3</v>
      </c>
      <c r="AF810" s="19">
        <v>110.5</v>
      </c>
      <c r="AG810" s="19">
        <v>109.6</v>
      </c>
      <c r="AH810" s="19">
        <v>113.7</v>
      </c>
      <c r="AI810" s="19">
        <v>110.8</v>
      </c>
      <c r="AJ810" s="19">
        <v>111</v>
      </c>
      <c r="AK810" s="19">
        <v>107.9</v>
      </c>
      <c r="AL810" s="19">
        <v>105.3</v>
      </c>
      <c r="AM810" s="19">
        <v>107.7</v>
      </c>
      <c r="AN810" s="19">
        <v>104.5</v>
      </c>
      <c r="AO810" s="19">
        <v>103.9</v>
      </c>
      <c r="AP810" s="19">
        <v>104.7</v>
      </c>
      <c r="AQ810" s="19">
        <v>105.3</v>
      </c>
      <c r="AR810" s="19">
        <v>104.4</v>
      </c>
      <c r="AS810" s="19">
        <v>104.7</v>
      </c>
      <c r="AT810" s="19">
        <v>104.7</v>
      </c>
      <c r="AU810" s="19">
        <v>107</v>
      </c>
      <c r="AV810" s="19">
        <v>109.2</v>
      </c>
      <c r="AW810" s="19">
        <v>109.4</v>
      </c>
      <c r="AX810" s="19">
        <v>109.9</v>
      </c>
      <c r="AY810" s="19">
        <v>110</v>
      </c>
      <c r="AZ810" s="19">
        <v>113.1</v>
      </c>
      <c r="BA810" s="19">
        <v>112.3</v>
      </c>
      <c r="BB810" s="19">
        <v>116</v>
      </c>
      <c r="BC810" s="19">
        <v>114.3</v>
      </c>
      <c r="BD810" s="19">
        <v>111.7</v>
      </c>
      <c r="BE810" s="19">
        <v>115.1</v>
      </c>
      <c r="BF810" s="19">
        <v>115.2</v>
      </c>
      <c r="BG810" s="19">
        <v>110.8</v>
      </c>
      <c r="BH810" s="19">
        <v>112.3</v>
      </c>
      <c r="BI810" s="19">
        <v>109.8</v>
      </c>
      <c r="BJ810" s="19">
        <v>114.5</v>
      </c>
      <c r="BK810" s="19">
        <v>112</v>
      </c>
      <c r="BL810" s="19">
        <v>113.1</v>
      </c>
      <c r="BM810" s="19">
        <v>113.8</v>
      </c>
      <c r="BN810" s="19">
        <v>112.4</v>
      </c>
      <c r="BO810" s="19">
        <v>110.3</v>
      </c>
      <c r="BP810" s="19">
        <v>113.2</v>
      </c>
      <c r="BQ810" s="19">
        <v>113.4</v>
      </c>
      <c r="BR810" s="19">
        <v>113.3</v>
      </c>
      <c r="BS810" s="19">
        <v>114.2</v>
      </c>
      <c r="BT810" s="19">
        <v>115</v>
      </c>
      <c r="BU810" s="19">
        <v>113.2</v>
      </c>
      <c r="BV810" s="19">
        <v>112.4</v>
      </c>
      <c r="BW810" s="19">
        <v>115.2</v>
      </c>
      <c r="BX810" s="19">
        <v>116</v>
      </c>
      <c r="BY810" s="19">
        <v>116</v>
      </c>
      <c r="BZ810" s="19">
        <v>117.1</v>
      </c>
      <c r="CA810" s="19">
        <v>116.7</v>
      </c>
      <c r="CB810" s="19">
        <v>116.1</v>
      </c>
      <c r="CC810" s="19">
        <v>114.7</v>
      </c>
      <c r="CD810" s="19">
        <v>116</v>
      </c>
      <c r="CE810" s="19">
        <v>117.1</v>
      </c>
      <c r="CF810" s="19">
        <v>118.5</v>
      </c>
      <c r="CG810" s="19">
        <v>117.8</v>
      </c>
      <c r="CH810" s="19">
        <v>118.3</v>
      </c>
      <c r="CI810" s="19">
        <v>118.4</v>
      </c>
      <c r="CJ810" s="19">
        <v>119.7</v>
      </c>
      <c r="CK810" s="19">
        <v>121.2</v>
      </c>
      <c r="CL810" s="19">
        <v>120.8</v>
      </c>
      <c r="CM810" s="19">
        <v>117.4</v>
      </c>
      <c r="CN810" s="19">
        <v>118.1</v>
      </c>
      <c r="CO810" s="19">
        <v>120</v>
      </c>
      <c r="CP810" s="19">
        <v>120</v>
      </c>
      <c r="CQ810" s="19">
        <v>118.3</v>
      </c>
      <c r="CR810" s="19">
        <v>120</v>
      </c>
      <c r="CS810" s="19">
        <v>119.9</v>
      </c>
      <c r="CT810" s="19">
        <v>119.9</v>
      </c>
      <c r="CU810" s="19">
        <v>119.9</v>
      </c>
      <c r="CV810" s="19">
        <v>119.9</v>
      </c>
      <c r="CW810" s="19">
        <v>120.1</v>
      </c>
      <c r="CX810" s="19">
        <v>120.1</v>
      </c>
      <c r="CY810" s="19">
        <v>122.7</v>
      </c>
      <c r="CZ810" s="19">
        <v>124.2</v>
      </c>
      <c r="DA810" s="19">
        <v>123.4</v>
      </c>
      <c r="DB810" s="19">
        <v>125</v>
      </c>
      <c r="DC810" s="19">
        <v>121</v>
      </c>
      <c r="DD810" s="19">
        <v>123.7</v>
      </c>
      <c r="DE810" s="19">
        <v>124</v>
      </c>
      <c r="DF810" s="19">
        <v>124</v>
      </c>
      <c r="DG810" s="19">
        <v>124</v>
      </c>
      <c r="DH810" s="19">
        <v>125.5</v>
      </c>
      <c r="DI810" s="19">
        <v>125.5</v>
      </c>
      <c r="DJ810" s="19">
        <v>125.5</v>
      </c>
      <c r="DK810" s="19">
        <v>125.5</v>
      </c>
      <c r="DL810" s="19">
        <v>125.8</v>
      </c>
      <c r="DM810" s="19">
        <v>126.4</v>
      </c>
      <c r="DN810" s="19">
        <v>126.8</v>
      </c>
      <c r="DO810" s="19">
        <v>126.8</v>
      </c>
      <c r="DP810" s="19">
        <v>126.8</v>
      </c>
      <c r="DQ810" s="19">
        <v>127</v>
      </c>
      <c r="DR810" s="19">
        <v>127</v>
      </c>
      <c r="DS810" s="19">
        <v>127.7</v>
      </c>
      <c r="DT810" s="19">
        <v>127.7</v>
      </c>
      <c r="DU810" s="19">
        <v>127.7</v>
      </c>
      <c r="DV810" s="19">
        <v>128</v>
      </c>
      <c r="DW810" s="19">
        <v>129.6</v>
      </c>
    </row>
    <row r="811" spans="1:127">
      <c r="A811" s="17" t="s">
        <v>2215</v>
      </c>
      <c r="B811" s="17" t="s">
        <v>2216</v>
      </c>
      <c r="C811" s="18">
        <v>0.12553</v>
      </c>
      <c r="D811" s="19">
        <v>104.2</v>
      </c>
      <c r="E811" s="19">
        <v>105.1</v>
      </c>
      <c r="F811" s="19">
        <v>106.3</v>
      </c>
      <c r="G811" s="19">
        <v>106.5</v>
      </c>
      <c r="H811" s="19">
        <v>106</v>
      </c>
      <c r="I811" s="19">
        <v>105</v>
      </c>
      <c r="J811" s="19">
        <v>106.6</v>
      </c>
      <c r="K811" s="19">
        <v>105.8</v>
      </c>
      <c r="L811" s="19">
        <v>105.8</v>
      </c>
      <c r="M811" s="19">
        <v>104.8</v>
      </c>
      <c r="N811" s="19">
        <v>101.6</v>
      </c>
      <c r="O811" s="19">
        <v>101.7</v>
      </c>
      <c r="P811" s="19">
        <v>106.1</v>
      </c>
      <c r="Q811" s="19">
        <v>105.3</v>
      </c>
      <c r="R811" s="19">
        <v>107.7</v>
      </c>
      <c r="S811" s="19">
        <v>108.4</v>
      </c>
      <c r="T811" s="19">
        <v>107.7</v>
      </c>
      <c r="U811" s="19">
        <v>108.6</v>
      </c>
      <c r="V811" s="19">
        <v>108.3</v>
      </c>
      <c r="W811" s="19">
        <v>108.2</v>
      </c>
      <c r="X811" s="19">
        <v>107.8</v>
      </c>
      <c r="Y811" s="19">
        <v>109.6</v>
      </c>
      <c r="Z811" s="19">
        <v>111.3</v>
      </c>
      <c r="AA811" s="19">
        <v>110.7</v>
      </c>
      <c r="AB811" s="19">
        <v>106</v>
      </c>
      <c r="AC811" s="19">
        <v>106.9</v>
      </c>
      <c r="AD811" s="19">
        <v>106.6</v>
      </c>
      <c r="AE811" s="19">
        <v>106.9</v>
      </c>
      <c r="AF811" s="19">
        <v>105.6</v>
      </c>
      <c r="AG811" s="19">
        <v>105.4</v>
      </c>
      <c r="AH811" s="19">
        <v>107.9</v>
      </c>
      <c r="AI811" s="19">
        <v>108.4</v>
      </c>
      <c r="AJ811" s="19">
        <v>106.8</v>
      </c>
      <c r="AK811" s="19">
        <v>107.4</v>
      </c>
      <c r="AL811" s="19">
        <v>109.1</v>
      </c>
      <c r="AM811" s="19">
        <v>106.7</v>
      </c>
      <c r="AN811" s="19">
        <v>109.8</v>
      </c>
      <c r="AO811" s="19">
        <v>108.2</v>
      </c>
      <c r="AP811" s="19">
        <v>107.9</v>
      </c>
      <c r="AQ811" s="19">
        <v>109</v>
      </c>
      <c r="AR811" s="19">
        <v>109</v>
      </c>
      <c r="AS811" s="19">
        <v>107.7</v>
      </c>
      <c r="AT811" s="19">
        <v>108.4</v>
      </c>
      <c r="AU811" s="19">
        <v>106.4</v>
      </c>
      <c r="AV811" s="19">
        <v>107.5</v>
      </c>
      <c r="AW811" s="19">
        <v>107.8</v>
      </c>
      <c r="AX811" s="19">
        <v>107.2</v>
      </c>
      <c r="AY811" s="19">
        <v>108.4</v>
      </c>
      <c r="AZ811" s="19">
        <v>108</v>
      </c>
      <c r="BA811" s="19">
        <v>107.8</v>
      </c>
      <c r="BB811" s="19">
        <v>108</v>
      </c>
      <c r="BC811" s="19">
        <v>108.3</v>
      </c>
      <c r="BD811" s="19">
        <v>108.1</v>
      </c>
      <c r="BE811" s="19">
        <v>108.2</v>
      </c>
      <c r="BF811" s="19">
        <v>108.2</v>
      </c>
      <c r="BG811" s="19">
        <v>109.4</v>
      </c>
      <c r="BH811" s="19">
        <v>109.4</v>
      </c>
      <c r="BI811" s="19">
        <v>109.5</v>
      </c>
      <c r="BJ811" s="19">
        <v>109.5</v>
      </c>
      <c r="BK811" s="19">
        <v>110.2</v>
      </c>
      <c r="BL811" s="19">
        <v>110.2</v>
      </c>
      <c r="BM811" s="19">
        <v>110.2</v>
      </c>
      <c r="BN811" s="19">
        <v>110.9</v>
      </c>
      <c r="BO811" s="19">
        <v>110.6</v>
      </c>
      <c r="BP811" s="19">
        <v>110.4</v>
      </c>
      <c r="BQ811" s="19">
        <v>110.4</v>
      </c>
      <c r="BR811" s="19">
        <v>111.3</v>
      </c>
      <c r="BS811" s="19">
        <v>111.1</v>
      </c>
      <c r="BT811" s="19">
        <v>110.5</v>
      </c>
      <c r="BU811" s="19">
        <v>111.4</v>
      </c>
      <c r="BV811" s="19">
        <v>110.4</v>
      </c>
      <c r="BW811" s="19">
        <v>110.9</v>
      </c>
      <c r="BX811" s="19">
        <v>112.8</v>
      </c>
      <c r="BY811" s="19">
        <v>113.4</v>
      </c>
      <c r="BZ811" s="19">
        <v>114.1</v>
      </c>
      <c r="CA811" s="19">
        <v>114.2</v>
      </c>
      <c r="CB811" s="19">
        <v>116.3</v>
      </c>
      <c r="CC811" s="19">
        <v>114.2</v>
      </c>
      <c r="CD811" s="19">
        <v>113.7</v>
      </c>
      <c r="CE811" s="19">
        <v>117.4</v>
      </c>
      <c r="CF811" s="19">
        <v>112.9</v>
      </c>
      <c r="CG811" s="19">
        <v>110.7</v>
      </c>
      <c r="CH811" s="19">
        <v>113.2</v>
      </c>
      <c r="CI811" s="19">
        <v>111.9</v>
      </c>
      <c r="CJ811" s="19">
        <v>115.7</v>
      </c>
      <c r="CK811" s="19">
        <v>114.4</v>
      </c>
      <c r="CL811" s="19">
        <v>114.1</v>
      </c>
      <c r="CM811" s="19">
        <v>115.3</v>
      </c>
      <c r="CN811" s="19">
        <v>113.5</v>
      </c>
      <c r="CO811" s="19">
        <v>115.1</v>
      </c>
      <c r="CP811" s="19">
        <v>117.6</v>
      </c>
      <c r="CQ811" s="19">
        <v>114.6</v>
      </c>
      <c r="CR811" s="19">
        <v>113.8</v>
      </c>
      <c r="CS811" s="19">
        <v>112.7</v>
      </c>
      <c r="CT811" s="19">
        <v>113.1</v>
      </c>
      <c r="CU811" s="19">
        <v>113.3</v>
      </c>
      <c r="CV811" s="19">
        <v>113.7</v>
      </c>
      <c r="CW811" s="19">
        <v>121.4</v>
      </c>
      <c r="CX811" s="19">
        <v>122</v>
      </c>
      <c r="CY811" s="19">
        <v>120.4</v>
      </c>
      <c r="CZ811" s="19">
        <v>119.9</v>
      </c>
      <c r="DA811" s="19">
        <v>121.4</v>
      </c>
      <c r="DB811" s="19">
        <v>120.4</v>
      </c>
      <c r="DC811" s="19">
        <v>115</v>
      </c>
      <c r="DD811" s="19">
        <v>116.8</v>
      </c>
      <c r="DE811" s="19">
        <v>114.9</v>
      </c>
      <c r="DF811" s="19">
        <v>118.2</v>
      </c>
      <c r="DG811" s="19">
        <v>120.2</v>
      </c>
      <c r="DH811" s="19">
        <v>121.3</v>
      </c>
      <c r="DI811" s="19">
        <v>123.1</v>
      </c>
      <c r="DJ811" s="19">
        <v>124.9</v>
      </c>
      <c r="DK811" s="19">
        <v>120.5</v>
      </c>
      <c r="DL811" s="19">
        <v>127.4</v>
      </c>
      <c r="DM811" s="19">
        <v>128</v>
      </c>
      <c r="DN811" s="19">
        <v>126.2</v>
      </c>
      <c r="DO811" s="19">
        <v>126.9</v>
      </c>
      <c r="DP811" s="19">
        <v>126.4</v>
      </c>
      <c r="DQ811" s="19">
        <v>129.30000000000001</v>
      </c>
      <c r="DR811" s="19">
        <v>128</v>
      </c>
      <c r="DS811" s="19">
        <v>131.6</v>
      </c>
      <c r="DT811" s="19">
        <v>130.6</v>
      </c>
      <c r="DU811" s="19">
        <v>137.80000000000001</v>
      </c>
      <c r="DV811" s="19">
        <v>140.80000000000001</v>
      </c>
      <c r="DW811" s="19">
        <v>140.19999999999999</v>
      </c>
    </row>
    <row r="812" spans="1:127">
      <c r="A812" s="17" t="s">
        <v>2217</v>
      </c>
      <c r="B812" s="17" t="s">
        <v>2218</v>
      </c>
      <c r="C812" s="18">
        <v>6.1609999999999998E-2</v>
      </c>
      <c r="D812" s="19">
        <v>101.1</v>
      </c>
      <c r="E812" s="19">
        <v>98.4</v>
      </c>
      <c r="F812" s="19">
        <v>101.7</v>
      </c>
      <c r="G812" s="19">
        <v>102.8</v>
      </c>
      <c r="H812" s="19">
        <v>99.8</v>
      </c>
      <c r="I812" s="19">
        <v>103.5</v>
      </c>
      <c r="J812" s="19">
        <v>99.6</v>
      </c>
      <c r="K812" s="19">
        <v>99</v>
      </c>
      <c r="L812" s="19">
        <v>102.8</v>
      </c>
      <c r="M812" s="19">
        <v>99.2</v>
      </c>
      <c r="N812" s="19">
        <v>105.1</v>
      </c>
      <c r="O812" s="19">
        <v>102.9</v>
      </c>
      <c r="P812" s="19">
        <v>101.4</v>
      </c>
      <c r="Q812" s="19">
        <v>108.1</v>
      </c>
      <c r="R812" s="19">
        <v>109</v>
      </c>
      <c r="S812" s="19">
        <v>107.8</v>
      </c>
      <c r="T812" s="19">
        <v>110.2</v>
      </c>
      <c r="U812" s="19">
        <v>114</v>
      </c>
      <c r="V812" s="19">
        <v>112.9</v>
      </c>
      <c r="W812" s="19">
        <v>111.9</v>
      </c>
      <c r="X812" s="19">
        <v>107.8</v>
      </c>
      <c r="Y812" s="19">
        <v>109.6</v>
      </c>
      <c r="Z812" s="19">
        <v>111.6</v>
      </c>
      <c r="AA812" s="19">
        <v>111.9</v>
      </c>
      <c r="AB812" s="19">
        <v>111.6</v>
      </c>
      <c r="AC812" s="19">
        <v>113.7</v>
      </c>
      <c r="AD812" s="19">
        <v>115.4</v>
      </c>
      <c r="AE812" s="19">
        <v>114</v>
      </c>
      <c r="AF812" s="19">
        <v>115.7</v>
      </c>
      <c r="AG812" s="19">
        <v>114.3</v>
      </c>
      <c r="AH812" s="19">
        <v>115.2</v>
      </c>
      <c r="AI812" s="19">
        <v>114</v>
      </c>
      <c r="AJ812" s="19">
        <v>116</v>
      </c>
      <c r="AK812" s="19">
        <v>115.9</v>
      </c>
      <c r="AL812" s="19">
        <v>115.1</v>
      </c>
      <c r="AM812" s="19">
        <v>119.2</v>
      </c>
      <c r="AN812" s="19">
        <v>117.4</v>
      </c>
      <c r="AO812" s="19">
        <v>117.4</v>
      </c>
      <c r="AP812" s="19">
        <v>116.1</v>
      </c>
      <c r="AQ812" s="19">
        <v>111.6</v>
      </c>
      <c r="AR812" s="19">
        <v>110.7</v>
      </c>
      <c r="AS812" s="19">
        <v>114.2</v>
      </c>
      <c r="AT812" s="19">
        <v>111.4</v>
      </c>
      <c r="AU812" s="19">
        <v>116.1</v>
      </c>
      <c r="AV812" s="19">
        <v>113.8</v>
      </c>
      <c r="AW812" s="19">
        <v>111.2</v>
      </c>
      <c r="AX812" s="19">
        <v>106.7</v>
      </c>
      <c r="AY812" s="19">
        <v>111.2</v>
      </c>
      <c r="AZ812" s="19">
        <v>113.6</v>
      </c>
      <c r="BA812" s="19">
        <v>116.3</v>
      </c>
      <c r="BB812" s="19">
        <v>114.5</v>
      </c>
      <c r="BC812" s="19">
        <v>113.3</v>
      </c>
      <c r="BD812" s="19">
        <v>112.8</v>
      </c>
      <c r="BE812" s="19">
        <v>110.9</v>
      </c>
      <c r="BF812" s="19">
        <v>109.6</v>
      </c>
      <c r="BG812" s="19">
        <v>111.4</v>
      </c>
      <c r="BH812" s="19">
        <v>108.6</v>
      </c>
      <c r="BI812" s="19">
        <v>111.1</v>
      </c>
      <c r="BJ812" s="19">
        <v>109.8</v>
      </c>
      <c r="BK812" s="19">
        <v>109</v>
      </c>
      <c r="BL812" s="19">
        <v>109.1</v>
      </c>
      <c r="BM812" s="19">
        <v>107.7</v>
      </c>
      <c r="BN812" s="19">
        <v>107</v>
      </c>
      <c r="BO812" s="19">
        <v>108.3</v>
      </c>
      <c r="BP812" s="19">
        <v>107.6</v>
      </c>
      <c r="BQ812" s="19">
        <v>109.2</v>
      </c>
      <c r="BR812" s="19">
        <v>109.9</v>
      </c>
      <c r="BS812" s="19">
        <v>108.6</v>
      </c>
      <c r="BT812" s="19">
        <v>107.3</v>
      </c>
      <c r="BU812" s="19">
        <v>108.4</v>
      </c>
      <c r="BV812" s="19">
        <v>107.9</v>
      </c>
      <c r="BW812" s="19">
        <v>108.3</v>
      </c>
      <c r="BX812" s="19">
        <v>106.1</v>
      </c>
      <c r="BY812" s="19">
        <v>104.8</v>
      </c>
      <c r="BZ812" s="19">
        <v>104.3</v>
      </c>
      <c r="CA812" s="19">
        <v>103.9</v>
      </c>
      <c r="CB812" s="19">
        <v>104.9</v>
      </c>
      <c r="CC812" s="19">
        <v>110.9</v>
      </c>
      <c r="CD812" s="19">
        <v>112</v>
      </c>
      <c r="CE812" s="19">
        <v>112.2</v>
      </c>
      <c r="CF812" s="19">
        <v>112.7</v>
      </c>
      <c r="CG812" s="19">
        <v>115.2</v>
      </c>
      <c r="CH812" s="19">
        <v>116.1</v>
      </c>
      <c r="CI812" s="19">
        <v>113.3</v>
      </c>
      <c r="CJ812" s="19">
        <v>116.2</v>
      </c>
      <c r="CK812" s="19">
        <v>114.7</v>
      </c>
      <c r="CL812" s="19">
        <v>119.8</v>
      </c>
      <c r="CM812" s="19">
        <v>112.2</v>
      </c>
      <c r="CN812" s="19">
        <v>117.3</v>
      </c>
      <c r="CO812" s="19">
        <v>117.1</v>
      </c>
      <c r="CP812" s="19">
        <v>118.9</v>
      </c>
      <c r="CQ812" s="19">
        <v>118.9</v>
      </c>
      <c r="CR812" s="19">
        <v>121.5</v>
      </c>
      <c r="CS812" s="19">
        <v>121.3</v>
      </c>
      <c r="CT812" s="19">
        <v>121</v>
      </c>
      <c r="CU812" s="19">
        <v>121.1</v>
      </c>
      <c r="CV812" s="19">
        <v>117.7</v>
      </c>
      <c r="CW812" s="19">
        <v>117.2</v>
      </c>
      <c r="CX812" s="19">
        <v>120.2</v>
      </c>
      <c r="CY812" s="19">
        <v>120.3</v>
      </c>
      <c r="CZ812" s="19">
        <v>119.9</v>
      </c>
      <c r="DA812" s="19">
        <v>119.2</v>
      </c>
      <c r="DB812" s="19">
        <v>119.6</v>
      </c>
      <c r="DC812" s="19">
        <v>123.2</v>
      </c>
      <c r="DD812" s="19">
        <v>126.4</v>
      </c>
      <c r="DE812" s="19">
        <v>130.19999999999999</v>
      </c>
      <c r="DF812" s="19">
        <v>128.6</v>
      </c>
      <c r="DG812" s="19">
        <v>128.19999999999999</v>
      </c>
      <c r="DH812" s="19">
        <v>126.7</v>
      </c>
      <c r="DI812" s="19">
        <v>127.5</v>
      </c>
      <c r="DJ812" s="19">
        <v>130.6</v>
      </c>
      <c r="DK812" s="19">
        <v>131.6</v>
      </c>
      <c r="DL812" s="19">
        <v>132</v>
      </c>
      <c r="DM812" s="19">
        <v>130.9</v>
      </c>
      <c r="DN812" s="19">
        <v>135.5</v>
      </c>
      <c r="DO812" s="19">
        <v>137.69999999999999</v>
      </c>
      <c r="DP812" s="19">
        <v>137.1</v>
      </c>
      <c r="DQ812" s="19">
        <v>139.19999999999999</v>
      </c>
      <c r="DR812" s="19">
        <v>139.5</v>
      </c>
      <c r="DS812" s="19">
        <v>139.9</v>
      </c>
      <c r="DT812" s="19">
        <v>142.19999999999999</v>
      </c>
      <c r="DU812" s="19">
        <v>144.30000000000001</v>
      </c>
      <c r="DV812" s="19">
        <v>143.6</v>
      </c>
      <c r="DW812" s="19">
        <v>142.30000000000001</v>
      </c>
    </row>
    <row r="813" spans="1:127">
      <c r="A813" s="17" t="s">
        <v>2219</v>
      </c>
      <c r="B813" s="17" t="s">
        <v>2220</v>
      </c>
      <c r="C813" s="18">
        <v>5.1029999999999999E-2</v>
      </c>
      <c r="D813" s="19">
        <v>100.1</v>
      </c>
      <c r="E813" s="19">
        <v>100.2</v>
      </c>
      <c r="F813" s="19">
        <v>107.3</v>
      </c>
      <c r="G813" s="19">
        <v>101.9</v>
      </c>
      <c r="H813" s="19">
        <v>103</v>
      </c>
      <c r="I813" s="19">
        <v>103.6</v>
      </c>
      <c r="J813" s="19">
        <v>103</v>
      </c>
      <c r="K813" s="19">
        <v>104.6</v>
      </c>
      <c r="L813" s="19">
        <v>105.6</v>
      </c>
      <c r="M813" s="19">
        <v>112.2</v>
      </c>
      <c r="N813" s="19">
        <v>111.8</v>
      </c>
      <c r="O813" s="19">
        <v>114.4</v>
      </c>
      <c r="P813" s="19">
        <v>105.9</v>
      </c>
      <c r="Q813" s="19">
        <v>105.7</v>
      </c>
      <c r="R813" s="19">
        <v>112.7</v>
      </c>
      <c r="S813" s="19">
        <v>110.7</v>
      </c>
      <c r="T813" s="19">
        <v>104.4</v>
      </c>
      <c r="U813" s="19">
        <v>113</v>
      </c>
      <c r="V813" s="19">
        <v>110.3</v>
      </c>
      <c r="W813" s="19">
        <v>112.3</v>
      </c>
      <c r="X813" s="19">
        <v>106.3</v>
      </c>
      <c r="Y813" s="19">
        <v>114.7</v>
      </c>
      <c r="Z813" s="19">
        <v>114.6</v>
      </c>
      <c r="AA813" s="19">
        <v>117.5</v>
      </c>
      <c r="AB813" s="19">
        <v>118.9</v>
      </c>
      <c r="AC813" s="19">
        <v>113.9</v>
      </c>
      <c r="AD813" s="19">
        <v>118.4</v>
      </c>
      <c r="AE813" s="19">
        <v>114.4</v>
      </c>
      <c r="AF813" s="19">
        <v>115.1</v>
      </c>
      <c r="AG813" s="19">
        <v>115.3</v>
      </c>
      <c r="AH813" s="19">
        <v>118.1</v>
      </c>
      <c r="AI813" s="19">
        <v>111.8</v>
      </c>
      <c r="AJ813" s="19">
        <v>118.2</v>
      </c>
      <c r="AK813" s="19">
        <v>117.8</v>
      </c>
      <c r="AL813" s="19">
        <v>114.7</v>
      </c>
      <c r="AM813" s="19">
        <v>118.4</v>
      </c>
      <c r="AN813" s="19">
        <v>119.8</v>
      </c>
      <c r="AO813" s="19">
        <v>116.6</v>
      </c>
      <c r="AP813" s="19">
        <v>119.3</v>
      </c>
      <c r="AQ813" s="19">
        <v>117.7</v>
      </c>
      <c r="AR813" s="19">
        <v>120</v>
      </c>
      <c r="AS813" s="19">
        <v>122.9</v>
      </c>
      <c r="AT813" s="19">
        <v>123.5</v>
      </c>
      <c r="AU813" s="19">
        <v>127.8</v>
      </c>
      <c r="AV813" s="19">
        <v>127.2</v>
      </c>
      <c r="AW813" s="19">
        <v>127.3</v>
      </c>
      <c r="AX813" s="19">
        <v>127.4</v>
      </c>
      <c r="AY813" s="19">
        <v>127.9</v>
      </c>
      <c r="AZ813" s="19">
        <v>127.8</v>
      </c>
      <c r="BA813" s="19">
        <v>127.3</v>
      </c>
      <c r="BB813" s="19">
        <v>126.4</v>
      </c>
      <c r="BC813" s="19">
        <v>125.5</v>
      </c>
      <c r="BD813" s="19">
        <v>125.4</v>
      </c>
      <c r="BE813" s="19">
        <v>124.8</v>
      </c>
      <c r="BF813" s="19">
        <v>124.7</v>
      </c>
      <c r="BG813" s="19">
        <v>125.2</v>
      </c>
      <c r="BH813" s="19">
        <v>125.6</v>
      </c>
      <c r="BI813" s="19">
        <v>126.4</v>
      </c>
      <c r="BJ813" s="19">
        <v>125.6</v>
      </c>
      <c r="BK813" s="19">
        <v>126.1</v>
      </c>
      <c r="BL813" s="19">
        <v>126.8</v>
      </c>
      <c r="BM813" s="19">
        <v>126.8</v>
      </c>
      <c r="BN813" s="19">
        <v>129.4</v>
      </c>
      <c r="BO813" s="19">
        <v>132.1</v>
      </c>
      <c r="BP813" s="19">
        <v>131.69999999999999</v>
      </c>
      <c r="BQ813" s="19">
        <v>131.1</v>
      </c>
      <c r="BR813" s="19">
        <v>132.30000000000001</v>
      </c>
      <c r="BS813" s="19">
        <v>133</v>
      </c>
      <c r="BT813" s="19">
        <v>132.80000000000001</v>
      </c>
      <c r="BU813" s="19">
        <v>134.80000000000001</v>
      </c>
      <c r="BV813" s="19">
        <v>134.4</v>
      </c>
      <c r="BW813" s="19">
        <v>133.80000000000001</v>
      </c>
      <c r="BX813" s="19">
        <v>132.80000000000001</v>
      </c>
      <c r="BY813" s="19">
        <v>133.30000000000001</v>
      </c>
      <c r="BZ813" s="19">
        <v>134.1</v>
      </c>
      <c r="CA813" s="19">
        <v>134.69999999999999</v>
      </c>
      <c r="CB813" s="19">
        <v>135.69999999999999</v>
      </c>
      <c r="CC813" s="19">
        <v>135.1</v>
      </c>
      <c r="CD813" s="19">
        <v>134.80000000000001</v>
      </c>
      <c r="CE813" s="19">
        <v>135.30000000000001</v>
      </c>
      <c r="CF813" s="19">
        <v>135.30000000000001</v>
      </c>
      <c r="CG813" s="19">
        <v>134.4</v>
      </c>
      <c r="CH813" s="19">
        <v>135.4</v>
      </c>
      <c r="CI813" s="19">
        <v>134.69999999999999</v>
      </c>
      <c r="CJ813" s="19">
        <v>135.19999999999999</v>
      </c>
      <c r="CK813" s="19">
        <v>132.80000000000001</v>
      </c>
      <c r="CL813" s="19">
        <v>132.9</v>
      </c>
      <c r="CM813" s="19">
        <v>132.19999999999999</v>
      </c>
      <c r="CN813" s="19">
        <v>132</v>
      </c>
      <c r="CO813" s="19">
        <v>131.4</v>
      </c>
      <c r="CP813" s="19">
        <v>131.30000000000001</v>
      </c>
      <c r="CQ813" s="19">
        <v>131.19999999999999</v>
      </c>
      <c r="CR813" s="19">
        <v>130.4</v>
      </c>
      <c r="CS813" s="19">
        <v>131.19999999999999</v>
      </c>
      <c r="CT813" s="19">
        <v>131.1</v>
      </c>
      <c r="CU813" s="19">
        <v>130.19999999999999</v>
      </c>
      <c r="CV813" s="19">
        <v>130.19999999999999</v>
      </c>
      <c r="CW813" s="19">
        <v>129.6</v>
      </c>
      <c r="CX813" s="19">
        <v>130.1</v>
      </c>
      <c r="CY813" s="19">
        <v>132.4</v>
      </c>
      <c r="CZ813" s="19">
        <v>130.9</v>
      </c>
      <c r="DA813" s="19">
        <v>131.5</v>
      </c>
      <c r="DB813" s="19">
        <v>132.19999999999999</v>
      </c>
      <c r="DC813" s="19">
        <v>132.4</v>
      </c>
      <c r="DD813" s="19">
        <v>132.6</v>
      </c>
      <c r="DE813" s="19">
        <v>132.69999999999999</v>
      </c>
      <c r="DF813" s="19">
        <v>133.30000000000001</v>
      </c>
      <c r="DG813" s="19">
        <v>133.5</v>
      </c>
      <c r="DH813" s="19">
        <v>134.80000000000001</v>
      </c>
      <c r="DI813" s="19">
        <v>136.4</v>
      </c>
      <c r="DJ813" s="19">
        <v>135.5</v>
      </c>
      <c r="DK813" s="19">
        <v>135.80000000000001</v>
      </c>
      <c r="DL813" s="19">
        <v>137.9</v>
      </c>
      <c r="DM813" s="19">
        <v>137.5</v>
      </c>
      <c r="DN813" s="19">
        <v>136.4</v>
      </c>
      <c r="DO813" s="19">
        <v>137.30000000000001</v>
      </c>
      <c r="DP813" s="19">
        <v>138.30000000000001</v>
      </c>
      <c r="DQ813" s="19">
        <v>140.19999999999999</v>
      </c>
      <c r="DR813" s="19">
        <v>141.19999999999999</v>
      </c>
      <c r="DS813" s="19">
        <v>139.30000000000001</v>
      </c>
      <c r="DT813" s="19">
        <v>139.5</v>
      </c>
      <c r="DU813" s="19">
        <v>143.19999999999999</v>
      </c>
      <c r="DV813" s="19">
        <v>142.30000000000001</v>
      </c>
      <c r="DW813" s="19">
        <v>143.5</v>
      </c>
    </row>
    <row r="814" spans="1:127">
      <c r="A814" s="17" t="s">
        <v>2221</v>
      </c>
      <c r="B814" s="17" t="s">
        <v>2222</v>
      </c>
      <c r="C814" s="18">
        <v>2.8070000000000001E-2</v>
      </c>
      <c r="D814" s="19">
        <v>95.3</v>
      </c>
      <c r="E814" s="19">
        <v>95.2</v>
      </c>
      <c r="F814" s="19">
        <v>93.8</v>
      </c>
      <c r="G814" s="19">
        <v>99.1</v>
      </c>
      <c r="H814" s="19">
        <v>97.2</v>
      </c>
      <c r="I814" s="19">
        <v>92.3</v>
      </c>
      <c r="J814" s="19">
        <v>89.9</v>
      </c>
      <c r="K814" s="19">
        <v>95.8</v>
      </c>
      <c r="L814" s="19">
        <v>96.2</v>
      </c>
      <c r="M814" s="19">
        <v>95.6</v>
      </c>
      <c r="N814" s="19">
        <v>103.2</v>
      </c>
      <c r="O814" s="19">
        <v>96.4</v>
      </c>
      <c r="P814" s="19">
        <v>90.5</v>
      </c>
      <c r="Q814" s="19">
        <v>91.5</v>
      </c>
      <c r="R814" s="19">
        <v>92.5</v>
      </c>
      <c r="S814" s="19">
        <v>89.2</v>
      </c>
      <c r="T814" s="19">
        <v>91.1</v>
      </c>
      <c r="U814" s="19">
        <v>90.3</v>
      </c>
      <c r="V814" s="19">
        <v>88.2</v>
      </c>
      <c r="W814" s="19">
        <v>90.9</v>
      </c>
      <c r="X814" s="19">
        <v>94.7</v>
      </c>
      <c r="Y814" s="19">
        <v>89.6</v>
      </c>
      <c r="Z814" s="19">
        <v>91.5</v>
      </c>
      <c r="AA814" s="19">
        <v>91.1</v>
      </c>
      <c r="AB814" s="19">
        <v>97.1</v>
      </c>
      <c r="AC814" s="19">
        <v>95.7</v>
      </c>
      <c r="AD814" s="19">
        <v>96.1</v>
      </c>
      <c r="AE814" s="19">
        <v>94.8</v>
      </c>
      <c r="AF814" s="19">
        <v>100.3</v>
      </c>
      <c r="AG814" s="19">
        <v>101.2</v>
      </c>
      <c r="AH814" s="19">
        <v>96.9</v>
      </c>
      <c r="AI814" s="19">
        <v>99.9</v>
      </c>
      <c r="AJ814" s="19">
        <v>99.3</v>
      </c>
      <c r="AK814" s="19">
        <v>101.8</v>
      </c>
      <c r="AL814" s="19">
        <v>100.6</v>
      </c>
      <c r="AM814" s="19">
        <v>101.7</v>
      </c>
      <c r="AN814" s="19">
        <v>99.4</v>
      </c>
      <c r="AO814" s="19">
        <v>100.5</v>
      </c>
      <c r="AP814" s="19">
        <v>99</v>
      </c>
      <c r="AQ814" s="19">
        <v>100.9</v>
      </c>
      <c r="AR814" s="19">
        <v>99.2</v>
      </c>
      <c r="AS814" s="19">
        <v>97</v>
      </c>
      <c r="AT814" s="19">
        <v>96</v>
      </c>
      <c r="AU814" s="19">
        <v>97.9</v>
      </c>
      <c r="AV814" s="19">
        <v>95.7</v>
      </c>
      <c r="AW814" s="19">
        <v>97.6</v>
      </c>
      <c r="AX814" s="19">
        <v>97</v>
      </c>
      <c r="AY814" s="19">
        <v>96.8</v>
      </c>
      <c r="AZ814" s="19">
        <v>96.8</v>
      </c>
      <c r="BA814" s="19">
        <v>96.2</v>
      </c>
      <c r="BB814" s="19">
        <v>96.1</v>
      </c>
      <c r="BC814" s="19">
        <v>97.5</v>
      </c>
      <c r="BD814" s="19">
        <v>96.1</v>
      </c>
      <c r="BE814" s="19">
        <v>94.6</v>
      </c>
      <c r="BF814" s="19">
        <v>94.8</v>
      </c>
      <c r="BG814" s="19">
        <v>96</v>
      </c>
      <c r="BH814" s="19">
        <v>95.5</v>
      </c>
      <c r="BI814" s="19">
        <v>98.1</v>
      </c>
      <c r="BJ814" s="19">
        <v>99.3</v>
      </c>
      <c r="BK814" s="19">
        <v>99.6</v>
      </c>
      <c r="BL814" s="19">
        <v>97.8</v>
      </c>
      <c r="BM814" s="19">
        <v>98.8</v>
      </c>
      <c r="BN814" s="19">
        <v>97.7</v>
      </c>
      <c r="BO814" s="19">
        <v>102.3</v>
      </c>
      <c r="BP814" s="19">
        <v>101.9</v>
      </c>
      <c r="BQ814" s="19">
        <v>99.6</v>
      </c>
      <c r="BR814" s="19">
        <v>98.6</v>
      </c>
      <c r="BS814" s="19">
        <v>104.2</v>
      </c>
      <c r="BT814" s="19">
        <v>98.9</v>
      </c>
      <c r="BU814" s="19">
        <v>103</v>
      </c>
      <c r="BV814" s="19">
        <v>99.7</v>
      </c>
      <c r="BW814" s="19">
        <v>102.8</v>
      </c>
      <c r="BX814" s="19">
        <v>103.3</v>
      </c>
      <c r="BY814" s="19">
        <v>100</v>
      </c>
      <c r="BZ814" s="19">
        <v>104.2</v>
      </c>
      <c r="CA814" s="19">
        <v>106.5</v>
      </c>
      <c r="CB814" s="19">
        <v>100.1</v>
      </c>
      <c r="CC814" s="19">
        <v>100.3</v>
      </c>
      <c r="CD814" s="19">
        <v>101.1</v>
      </c>
      <c r="CE814" s="19">
        <v>100</v>
      </c>
      <c r="CF814" s="19">
        <v>102.6</v>
      </c>
      <c r="CG814" s="19">
        <v>99.6</v>
      </c>
      <c r="CH814" s="19">
        <v>95.3</v>
      </c>
      <c r="CI814" s="19">
        <v>95.6</v>
      </c>
      <c r="CJ814" s="19">
        <v>95.4</v>
      </c>
      <c r="CK814" s="19">
        <v>96.5</v>
      </c>
      <c r="CL814" s="19">
        <v>96.8</v>
      </c>
      <c r="CM814" s="19">
        <v>96</v>
      </c>
      <c r="CN814" s="19">
        <v>96.3</v>
      </c>
      <c r="CO814" s="19">
        <v>95.9</v>
      </c>
      <c r="CP814" s="19">
        <v>97.9</v>
      </c>
      <c r="CQ814" s="19">
        <v>98.1</v>
      </c>
      <c r="CR814" s="19">
        <v>98.9</v>
      </c>
      <c r="CS814" s="19">
        <v>101.3</v>
      </c>
      <c r="CT814" s="19">
        <v>100.1</v>
      </c>
      <c r="CU814" s="19">
        <v>100.1</v>
      </c>
      <c r="CV814" s="19">
        <v>100.1</v>
      </c>
      <c r="CW814" s="19">
        <v>99.5</v>
      </c>
      <c r="CX814" s="19">
        <v>99.8</v>
      </c>
      <c r="CY814" s="19">
        <v>99.7</v>
      </c>
      <c r="CZ814" s="19">
        <v>99.9</v>
      </c>
      <c r="DA814" s="19">
        <v>99.5</v>
      </c>
      <c r="DB814" s="19">
        <v>101</v>
      </c>
      <c r="DC814" s="19">
        <v>100</v>
      </c>
      <c r="DD814" s="19">
        <v>99</v>
      </c>
      <c r="DE814" s="19">
        <v>100.1</v>
      </c>
      <c r="DF814" s="19">
        <v>100.6</v>
      </c>
      <c r="DG814" s="19">
        <v>100.8</v>
      </c>
      <c r="DH814" s="19">
        <v>101.7</v>
      </c>
      <c r="DI814" s="19">
        <v>101.1</v>
      </c>
      <c r="DJ814" s="19">
        <v>99.8</v>
      </c>
      <c r="DK814" s="19">
        <v>99.8</v>
      </c>
      <c r="DL814" s="19">
        <v>102.5</v>
      </c>
      <c r="DM814" s="19">
        <v>102</v>
      </c>
      <c r="DN814" s="19">
        <v>103</v>
      </c>
      <c r="DO814" s="19">
        <v>103.3</v>
      </c>
      <c r="DP814" s="19">
        <v>109.7</v>
      </c>
      <c r="DQ814" s="19">
        <v>110.8</v>
      </c>
      <c r="DR814" s="19">
        <v>111.7</v>
      </c>
      <c r="DS814" s="19">
        <v>114.1</v>
      </c>
      <c r="DT814" s="19">
        <v>113.5</v>
      </c>
      <c r="DU814" s="19">
        <v>111.6</v>
      </c>
      <c r="DV814" s="19">
        <v>113.7</v>
      </c>
      <c r="DW814" s="19">
        <v>114.6</v>
      </c>
    </row>
    <row r="815" spans="1:127">
      <c r="A815" s="17" t="s">
        <v>2223</v>
      </c>
      <c r="B815" s="17" t="s">
        <v>2224</v>
      </c>
      <c r="C815" s="18">
        <v>7.8979999999999995E-2</v>
      </c>
      <c r="D815" s="19">
        <v>96.1</v>
      </c>
      <c r="E815" s="19">
        <v>92.8</v>
      </c>
      <c r="F815" s="19">
        <v>93.3</v>
      </c>
      <c r="G815" s="19">
        <v>92.7</v>
      </c>
      <c r="H815" s="19">
        <v>104.6</v>
      </c>
      <c r="I815" s="19">
        <v>99.5</v>
      </c>
      <c r="J815" s="19">
        <v>96.6</v>
      </c>
      <c r="K815" s="19">
        <v>94.4</v>
      </c>
      <c r="L815" s="19">
        <v>94.8</v>
      </c>
      <c r="M815" s="19">
        <v>96.6</v>
      </c>
      <c r="N815" s="19">
        <v>94.1</v>
      </c>
      <c r="O815" s="19">
        <v>93.8</v>
      </c>
      <c r="P815" s="19">
        <v>115.4</v>
      </c>
      <c r="Q815" s="19">
        <v>106.2</v>
      </c>
      <c r="R815" s="19">
        <v>97</v>
      </c>
      <c r="S815" s="19">
        <v>94.6</v>
      </c>
      <c r="T815" s="19">
        <v>90.1</v>
      </c>
      <c r="U815" s="19">
        <v>91.7</v>
      </c>
      <c r="V815" s="19">
        <v>91.3</v>
      </c>
      <c r="W815" s="19">
        <v>94.5</v>
      </c>
      <c r="X815" s="19">
        <v>91.8</v>
      </c>
      <c r="Y815" s="19">
        <v>88.2</v>
      </c>
      <c r="Z815" s="19">
        <v>92.2</v>
      </c>
      <c r="AA815" s="19">
        <v>90.7</v>
      </c>
      <c r="AB815" s="19">
        <v>89.6</v>
      </c>
      <c r="AC815" s="19">
        <v>90</v>
      </c>
      <c r="AD815" s="19">
        <v>86.4</v>
      </c>
      <c r="AE815" s="19">
        <v>95.3</v>
      </c>
      <c r="AF815" s="19">
        <v>94.7</v>
      </c>
      <c r="AG815" s="19">
        <v>92.9</v>
      </c>
      <c r="AH815" s="19">
        <v>93.2</v>
      </c>
      <c r="AI815" s="19">
        <v>88.1</v>
      </c>
      <c r="AJ815" s="19">
        <v>86</v>
      </c>
      <c r="AK815" s="19">
        <v>89.5</v>
      </c>
      <c r="AL815" s="19">
        <v>91.7</v>
      </c>
      <c r="AM815" s="19">
        <v>87.9</v>
      </c>
      <c r="AN815" s="19">
        <v>92</v>
      </c>
      <c r="AO815" s="19">
        <v>99.5</v>
      </c>
      <c r="AP815" s="19">
        <v>97.4</v>
      </c>
      <c r="AQ815" s="19">
        <v>101.9</v>
      </c>
      <c r="AR815" s="19">
        <v>101.9</v>
      </c>
      <c r="AS815" s="19">
        <v>101.9</v>
      </c>
      <c r="AT815" s="19">
        <v>101.7</v>
      </c>
      <c r="AU815" s="19">
        <v>101.9</v>
      </c>
      <c r="AV815" s="19">
        <v>101.9</v>
      </c>
      <c r="AW815" s="19">
        <v>102</v>
      </c>
      <c r="AX815" s="19">
        <v>103.6</v>
      </c>
      <c r="AY815" s="19">
        <v>102.2</v>
      </c>
      <c r="AZ815" s="19">
        <v>101.7</v>
      </c>
      <c r="BA815" s="19">
        <v>102.3</v>
      </c>
      <c r="BB815" s="19">
        <v>101.3</v>
      </c>
      <c r="BC815" s="19">
        <v>101.4</v>
      </c>
      <c r="BD815" s="19">
        <v>101.6</v>
      </c>
      <c r="BE815" s="19">
        <v>101.4</v>
      </c>
      <c r="BF815" s="19">
        <v>101.1</v>
      </c>
      <c r="BG815" s="19">
        <v>101.4</v>
      </c>
      <c r="BH815" s="19">
        <v>102</v>
      </c>
      <c r="BI815" s="19">
        <v>102.1</v>
      </c>
      <c r="BJ815" s="19">
        <v>102.1</v>
      </c>
      <c r="BK815" s="19">
        <v>102.2</v>
      </c>
      <c r="BL815" s="19">
        <v>103.5</v>
      </c>
      <c r="BM815" s="19">
        <v>103.4</v>
      </c>
      <c r="BN815" s="19">
        <v>103.5</v>
      </c>
      <c r="BO815" s="19">
        <v>102.8</v>
      </c>
      <c r="BP815" s="19">
        <v>103.6</v>
      </c>
      <c r="BQ815" s="19">
        <v>103.7</v>
      </c>
      <c r="BR815" s="19">
        <v>103.8</v>
      </c>
      <c r="BS815" s="19">
        <v>103.7</v>
      </c>
      <c r="BT815" s="19">
        <v>103.1</v>
      </c>
      <c r="BU815" s="19">
        <v>104.2</v>
      </c>
      <c r="BV815" s="19">
        <v>104.3</v>
      </c>
      <c r="BW815" s="19">
        <v>104.4</v>
      </c>
      <c r="BX815" s="19">
        <v>104.4</v>
      </c>
      <c r="BY815" s="19">
        <v>104.7</v>
      </c>
      <c r="BZ815" s="19">
        <v>104.3</v>
      </c>
      <c r="CA815" s="19">
        <v>104.3</v>
      </c>
      <c r="CB815" s="19">
        <v>106.2</v>
      </c>
      <c r="CC815" s="19">
        <v>106.9</v>
      </c>
      <c r="CD815" s="19">
        <v>107.2</v>
      </c>
      <c r="CE815" s="19">
        <v>107.4</v>
      </c>
      <c r="CF815" s="19">
        <v>106.7</v>
      </c>
      <c r="CG815" s="19">
        <v>106.7</v>
      </c>
      <c r="CH815" s="19">
        <v>106.8</v>
      </c>
      <c r="CI815" s="19">
        <v>106.8</v>
      </c>
      <c r="CJ815" s="19">
        <v>107.3</v>
      </c>
      <c r="CK815" s="19">
        <v>107.7</v>
      </c>
      <c r="CL815" s="19">
        <v>107.7</v>
      </c>
      <c r="CM815" s="19">
        <v>107.7</v>
      </c>
      <c r="CN815" s="19">
        <v>107.6</v>
      </c>
      <c r="CO815" s="19">
        <v>107.6</v>
      </c>
      <c r="CP815" s="19">
        <v>109.2</v>
      </c>
      <c r="CQ815" s="19">
        <v>109.1</v>
      </c>
      <c r="CR815" s="19">
        <v>109.1</v>
      </c>
      <c r="CS815" s="19">
        <v>109.1</v>
      </c>
      <c r="CT815" s="19">
        <v>109</v>
      </c>
      <c r="CU815" s="19">
        <v>109</v>
      </c>
      <c r="CV815" s="19">
        <v>109</v>
      </c>
      <c r="CW815" s="19">
        <v>111.3</v>
      </c>
      <c r="CX815" s="19">
        <v>116.1</v>
      </c>
      <c r="CY815" s="19">
        <v>116.4</v>
      </c>
      <c r="CZ815" s="19">
        <v>118.3</v>
      </c>
      <c r="DA815" s="19">
        <v>118.1</v>
      </c>
      <c r="DB815" s="19">
        <v>118.2</v>
      </c>
      <c r="DC815" s="19">
        <v>118.2</v>
      </c>
      <c r="DD815" s="19">
        <v>122.4</v>
      </c>
      <c r="DE815" s="19">
        <v>123.2</v>
      </c>
      <c r="DF815" s="19">
        <v>120.6</v>
      </c>
      <c r="DG815" s="19">
        <v>118.5</v>
      </c>
      <c r="DH815" s="19">
        <v>119.1</v>
      </c>
      <c r="DI815" s="19">
        <v>119</v>
      </c>
      <c r="DJ815" s="19">
        <v>120.4</v>
      </c>
      <c r="DK815" s="19">
        <v>119.8</v>
      </c>
      <c r="DL815" s="19">
        <v>122.2</v>
      </c>
      <c r="DM815" s="19">
        <v>121.3</v>
      </c>
      <c r="DN815" s="19">
        <v>122.6</v>
      </c>
      <c r="DO815" s="19">
        <v>123.9</v>
      </c>
      <c r="DP815" s="19">
        <v>123.4</v>
      </c>
      <c r="DQ815" s="19">
        <v>123.9</v>
      </c>
      <c r="DR815" s="19">
        <v>126.4</v>
      </c>
      <c r="DS815" s="19">
        <v>126</v>
      </c>
      <c r="DT815" s="19">
        <v>128.4</v>
      </c>
      <c r="DU815" s="19">
        <v>128.5</v>
      </c>
      <c r="DV815" s="19">
        <v>128.5</v>
      </c>
      <c r="DW815" s="19">
        <v>126.4</v>
      </c>
    </row>
    <row r="816" spans="1:127">
      <c r="A816" s="17" t="s">
        <v>2225</v>
      </c>
      <c r="B816" s="17" t="s">
        <v>2226</v>
      </c>
      <c r="C816" s="18">
        <v>0.10145</v>
      </c>
      <c r="D816" s="19">
        <v>96.4</v>
      </c>
      <c r="E816" s="19">
        <v>89.8</v>
      </c>
      <c r="F816" s="19">
        <v>102</v>
      </c>
      <c r="G816" s="19">
        <v>94.3</v>
      </c>
      <c r="H816" s="19">
        <v>95.7</v>
      </c>
      <c r="I816" s="19">
        <v>100.3</v>
      </c>
      <c r="J816" s="19">
        <v>95.5</v>
      </c>
      <c r="K816" s="19">
        <v>99.3</v>
      </c>
      <c r="L816" s="19">
        <v>94.8</v>
      </c>
      <c r="M816" s="19">
        <v>96.4</v>
      </c>
      <c r="N816" s="19">
        <v>94.7</v>
      </c>
      <c r="O816" s="19">
        <v>93.9</v>
      </c>
      <c r="P816" s="19">
        <v>96.9</v>
      </c>
      <c r="Q816" s="19">
        <v>98.2</v>
      </c>
      <c r="R816" s="19">
        <v>102.2</v>
      </c>
      <c r="S816" s="19">
        <v>92.9</v>
      </c>
      <c r="T816" s="19">
        <v>99.8</v>
      </c>
      <c r="U816" s="19">
        <v>102.7</v>
      </c>
      <c r="V816" s="19">
        <v>102.2</v>
      </c>
      <c r="W816" s="19">
        <v>97.4</v>
      </c>
      <c r="X816" s="19">
        <v>93.1</v>
      </c>
      <c r="Y816" s="19">
        <v>93.8</v>
      </c>
      <c r="Z816" s="19">
        <v>98.4</v>
      </c>
      <c r="AA816" s="19">
        <v>95.8</v>
      </c>
      <c r="AB816" s="19">
        <v>102.8</v>
      </c>
      <c r="AC816" s="19">
        <v>96.8</v>
      </c>
      <c r="AD816" s="19">
        <v>99.1</v>
      </c>
      <c r="AE816" s="19">
        <v>101.2</v>
      </c>
      <c r="AF816" s="19">
        <v>100</v>
      </c>
      <c r="AG816" s="19">
        <v>100.3</v>
      </c>
      <c r="AH816" s="19">
        <v>98.3</v>
      </c>
      <c r="AI816" s="19">
        <v>99.1</v>
      </c>
      <c r="AJ816" s="19">
        <v>97.9</v>
      </c>
      <c r="AK816" s="19">
        <v>105.6</v>
      </c>
      <c r="AL816" s="19">
        <v>97.5</v>
      </c>
      <c r="AM816" s="19">
        <v>95.6</v>
      </c>
      <c r="AN816" s="19">
        <v>98.5</v>
      </c>
      <c r="AO816" s="19">
        <v>97.7</v>
      </c>
      <c r="AP816" s="19">
        <v>98.3</v>
      </c>
      <c r="AQ816" s="19">
        <v>97.1</v>
      </c>
      <c r="AR816" s="19">
        <v>110.4</v>
      </c>
      <c r="AS816" s="19">
        <v>114.4</v>
      </c>
      <c r="AT816" s="19">
        <v>112.6</v>
      </c>
      <c r="AU816" s="19">
        <v>114.3</v>
      </c>
      <c r="AV816" s="19">
        <v>110.9</v>
      </c>
      <c r="AW816" s="19">
        <v>117.9</v>
      </c>
      <c r="AX816" s="19">
        <v>111.9</v>
      </c>
      <c r="AY816" s="19">
        <v>114.4</v>
      </c>
      <c r="AZ816" s="19">
        <v>109.6</v>
      </c>
      <c r="BA816" s="19">
        <v>113</v>
      </c>
      <c r="BB816" s="19">
        <v>109</v>
      </c>
      <c r="BC816" s="19">
        <v>108.7</v>
      </c>
      <c r="BD816" s="19">
        <v>108.1</v>
      </c>
      <c r="BE816" s="19">
        <v>109.6</v>
      </c>
      <c r="BF816" s="19">
        <v>109.6</v>
      </c>
      <c r="BG816" s="19">
        <v>109.6</v>
      </c>
      <c r="BH816" s="19">
        <v>108</v>
      </c>
      <c r="BI816" s="19">
        <v>103.3</v>
      </c>
      <c r="BJ816" s="19">
        <v>103.8</v>
      </c>
      <c r="BK816" s="19">
        <v>104.3</v>
      </c>
      <c r="BL816" s="19">
        <v>105.1</v>
      </c>
      <c r="BM816" s="19">
        <v>104.9</v>
      </c>
      <c r="BN816" s="19">
        <v>108.1</v>
      </c>
      <c r="BO816" s="19">
        <v>107.6</v>
      </c>
      <c r="BP816" s="19">
        <v>108.8</v>
      </c>
      <c r="BQ816" s="19">
        <v>110.4</v>
      </c>
      <c r="BR816" s="19">
        <v>109.5</v>
      </c>
      <c r="BS816" s="19">
        <v>111.4</v>
      </c>
      <c r="BT816" s="19">
        <v>110</v>
      </c>
      <c r="BU816" s="19">
        <v>106.1</v>
      </c>
      <c r="BV816" s="19">
        <v>112.3</v>
      </c>
      <c r="BW816" s="19">
        <v>106.6</v>
      </c>
      <c r="BX816" s="19">
        <v>113.6</v>
      </c>
      <c r="BY816" s="19">
        <v>115.8</v>
      </c>
      <c r="BZ816" s="19">
        <v>112</v>
      </c>
      <c r="CA816" s="19">
        <v>116.2</v>
      </c>
      <c r="CB816" s="19">
        <v>113.9</v>
      </c>
      <c r="CC816" s="19">
        <v>110</v>
      </c>
      <c r="CD816" s="19">
        <v>117.3</v>
      </c>
      <c r="CE816" s="19">
        <v>116.8</v>
      </c>
      <c r="CF816" s="19">
        <v>116.5</v>
      </c>
      <c r="CG816" s="19">
        <v>116.2</v>
      </c>
      <c r="CH816" s="19">
        <v>115.9</v>
      </c>
      <c r="CI816" s="19">
        <v>118.7</v>
      </c>
      <c r="CJ816" s="19">
        <v>117.1</v>
      </c>
      <c r="CK816" s="19">
        <v>120.7</v>
      </c>
      <c r="CL816" s="19">
        <v>121</v>
      </c>
      <c r="CM816" s="19">
        <v>120.1</v>
      </c>
      <c r="CN816" s="19">
        <v>118.3</v>
      </c>
      <c r="CO816" s="19">
        <v>119.5</v>
      </c>
      <c r="CP816" s="19">
        <v>119.7</v>
      </c>
      <c r="CQ816" s="19">
        <v>122.2</v>
      </c>
      <c r="CR816" s="19">
        <v>121.6</v>
      </c>
      <c r="CS816" s="19">
        <v>123.8</v>
      </c>
      <c r="CT816" s="19">
        <v>119.7</v>
      </c>
      <c r="CU816" s="19">
        <v>118.8</v>
      </c>
      <c r="CV816" s="19">
        <v>119.2</v>
      </c>
      <c r="CW816" s="19">
        <v>121.1</v>
      </c>
      <c r="CX816" s="19">
        <v>122.1</v>
      </c>
      <c r="CY816" s="19">
        <v>120.1</v>
      </c>
      <c r="CZ816" s="19">
        <v>118.5</v>
      </c>
      <c r="DA816" s="19">
        <v>115.8</v>
      </c>
      <c r="DB816" s="19">
        <v>114.2</v>
      </c>
      <c r="DC816" s="19">
        <v>118.8</v>
      </c>
      <c r="DD816" s="19">
        <v>117.7</v>
      </c>
      <c r="DE816" s="19">
        <v>114.9</v>
      </c>
      <c r="DF816" s="19">
        <v>119.2</v>
      </c>
      <c r="DG816" s="19">
        <v>122.5</v>
      </c>
      <c r="DH816" s="19">
        <v>122.6</v>
      </c>
      <c r="DI816" s="19">
        <v>127.1</v>
      </c>
      <c r="DJ816" s="19">
        <v>124.6</v>
      </c>
      <c r="DK816" s="19">
        <v>126.9</v>
      </c>
      <c r="DL816" s="19">
        <v>129</v>
      </c>
      <c r="DM816" s="19">
        <v>128</v>
      </c>
      <c r="DN816" s="19">
        <v>127.3</v>
      </c>
      <c r="DO816" s="19">
        <v>128.69999999999999</v>
      </c>
      <c r="DP816" s="19">
        <v>129.1</v>
      </c>
      <c r="DQ816" s="19">
        <v>130.4</v>
      </c>
      <c r="DR816" s="19">
        <v>131.1</v>
      </c>
      <c r="DS816" s="19">
        <v>129</v>
      </c>
      <c r="DT816" s="19">
        <v>135.19999999999999</v>
      </c>
      <c r="DU816" s="19">
        <v>140.6</v>
      </c>
      <c r="DV816" s="19">
        <v>140.69999999999999</v>
      </c>
      <c r="DW816" s="19">
        <v>139.1</v>
      </c>
    </row>
    <row r="817" spans="1:127">
      <c r="A817" s="17" t="s">
        <v>2227</v>
      </c>
      <c r="B817" s="17" t="s">
        <v>2228</v>
      </c>
      <c r="C817" s="18">
        <v>3.6810000000000002E-2</v>
      </c>
      <c r="D817" s="19">
        <v>98.9</v>
      </c>
      <c r="E817" s="19">
        <v>101.4</v>
      </c>
      <c r="F817" s="19">
        <v>99.8</v>
      </c>
      <c r="G817" s="19">
        <v>99.7</v>
      </c>
      <c r="H817" s="19">
        <v>97.1</v>
      </c>
      <c r="I817" s="19">
        <v>99.7</v>
      </c>
      <c r="J817" s="19">
        <v>100</v>
      </c>
      <c r="K817" s="19">
        <v>98</v>
      </c>
      <c r="L817" s="19">
        <v>97.6</v>
      </c>
      <c r="M817" s="19">
        <v>100.4</v>
      </c>
      <c r="N817" s="19">
        <v>100</v>
      </c>
      <c r="O817" s="19">
        <v>100.8</v>
      </c>
      <c r="P817" s="19">
        <v>99.2</v>
      </c>
      <c r="Q817" s="19">
        <v>102.5</v>
      </c>
      <c r="R817" s="19">
        <v>100.6</v>
      </c>
      <c r="S817" s="19">
        <v>100.4</v>
      </c>
      <c r="T817" s="19">
        <v>100.3</v>
      </c>
      <c r="U817" s="19">
        <v>105.3</v>
      </c>
      <c r="V817" s="19">
        <v>100.2</v>
      </c>
      <c r="W817" s="19">
        <v>102</v>
      </c>
      <c r="X817" s="19">
        <v>103</v>
      </c>
      <c r="Y817" s="19">
        <v>105.7</v>
      </c>
      <c r="Z817" s="19">
        <v>103.4</v>
      </c>
      <c r="AA817" s="19">
        <v>105</v>
      </c>
      <c r="AB817" s="19">
        <v>103.9</v>
      </c>
      <c r="AC817" s="19">
        <v>105.1</v>
      </c>
      <c r="AD817" s="19">
        <v>105.1</v>
      </c>
      <c r="AE817" s="19">
        <v>105.1</v>
      </c>
      <c r="AF817" s="19">
        <v>103.5</v>
      </c>
      <c r="AG817" s="19">
        <v>104.6</v>
      </c>
      <c r="AH817" s="19">
        <v>102.9</v>
      </c>
      <c r="AI817" s="19">
        <v>105.1</v>
      </c>
      <c r="AJ817" s="19">
        <v>105.6</v>
      </c>
      <c r="AK817" s="19">
        <v>107.8</v>
      </c>
      <c r="AL817" s="19">
        <v>109.8</v>
      </c>
      <c r="AM817" s="19">
        <v>108.1</v>
      </c>
      <c r="AN817" s="19">
        <v>108.7</v>
      </c>
      <c r="AO817" s="19">
        <v>110.2</v>
      </c>
      <c r="AP817" s="19">
        <v>109.6</v>
      </c>
      <c r="AQ817" s="19">
        <v>110.2</v>
      </c>
      <c r="AR817" s="19">
        <v>119.7</v>
      </c>
      <c r="AS817" s="19">
        <v>120</v>
      </c>
      <c r="AT817" s="19">
        <v>121.1</v>
      </c>
      <c r="AU817" s="19">
        <v>121.1</v>
      </c>
      <c r="AV817" s="19">
        <v>118.4</v>
      </c>
      <c r="AW817" s="19">
        <v>122.5</v>
      </c>
      <c r="AX817" s="19">
        <v>121</v>
      </c>
      <c r="AY817" s="19">
        <v>120.2</v>
      </c>
      <c r="AZ817" s="19">
        <v>125.7</v>
      </c>
      <c r="BA817" s="19">
        <v>122.6</v>
      </c>
      <c r="BB817" s="19">
        <v>120.9</v>
      </c>
      <c r="BC817" s="19">
        <v>122.6</v>
      </c>
      <c r="BD817" s="19">
        <v>121.2</v>
      </c>
      <c r="BE817" s="19">
        <v>120</v>
      </c>
      <c r="BF817" s="19">
        <v>124.4</v>
      </c>
      <c r="BG817" s="19">
        <v>120.1</v>
      </c>
      <c r="BH817" s="19">
        <v>118.7</v>
      </c>
      <c r="BI817" s="19">
        <v>121.9</v>
      </c>
      <c r="BJ817" s="19">
        <v>122.9</v>
      </c>
      <c r="BK817" s="19">
        <v>123.4</v>
      </c>
      <c r="BL817" s="19">
        <v>123.9</v>
      </c>
      <c r="BM817" s="19">
        <v>123.8</v>
      </c>
      <c r="BN817" s="19">
        <v>123.4</v>
      </c>
      <c r="BO817" s="19">
        <v>123.2</v>
      </c>
      <c r="BP817" s="19">
        <v>126.3</v>
      </c>
      <c r="BQ817" s="19">
        <v>125.4</v>
      </c>
      <c r="BR817" s="19">
        <v>125.4</v>
      </c>
      <c r="BS817" s="19">
        <v>129.19999999999999</v>
      </c>
      <c r="BT817" s="19">
        <v>128</v>
      </c>
      <c r="BU817" s="19">
        <v>128.6</v>
      </c>
      <c r="BV817" s="19">
        <v>129</v>
      </c>
      <c r="BW817" s="19">
        <v>129.69999999999999</v>
      </c>
      <c r="BX817" s="19">
        <v>129.9</v>
      </c>
      <c r="BY817" s="19">
        <v>131.19999999999999</v>
      </c>
      <c r="BZ817" s="19">
        <v>130.9</v>
      </c>
      <c r="CA817" s="19">
        <v>130.80000000000001</v>
      </c>
      <c r="CB817" s="19">
        <v>131.19999999999999</v>
      </c>
      <c r="CC817" s="19">
        <v>131.6</v>
      </c>
      <c r="CD817" s="19">
        <v>131.9</v>
      </c>
      <c r="CE817" s="19">
        <v>131.4</v>
      </c>
      <c r="CF817" s="19">
        <v>135.30000000000001</v>
      </c>
      <c r="CG817" s="19">
        <v>135.69999999999999</v>
      </c>
      <c r="CH817" s="19">
        <v>135.30000000000001</v>
      </c>
      <c r="CI817" s="19">
        <v>134.5</v>
      </c>
      <c r="CJ817" s="19">
        <v>131.80000000000001</v>
      </c>
      <c r="CK817" s="19">
        <v>129.9</v>
      </c>
      <c r="CL817" s="19">
        <v>129.5</v>
      </c>
      <c r="CM817" s="19">
        <v>130.69999999999999</v>
      </c>
      <c r="CN817" s="19">
        <v>130.4</v>
      </c>
      <c r="CO817" s="19">
        <v>129.6</v>
      </c>
      <c r="CP817" s="19">
        <v>128.19999999999999</v>
      </c>
      <c r="CQ817" s="19">
        <v>127.8</v>
      </c>
      <c r="CR817" s="19">
        <v>127.7</v>
      </c>
      <c r="CS817" s="19">
        <v>128</v>
      </c>
      <c r="CT817" s="19">
        <v>129.30000000000001</v>
      </c>
      <c r="CU817" s="19">
        <v>129.9</v>
      </c>
      <c r="CV817" s="19">
        <v>129.69999999999999</v>
      </c>
      <c r="CW817" s="19">
        <v>126.4</v>
      </c>
      <c r="CX817" s="19">
        <v>129.19999999999999</v>
      </c>
      <c r="CY817" s="19">
        <v>132.80000000000001</v>
      </c>
      <c r="CZ817" s="19">
        <v>131.69999999999999</v>
      </c>
      <c r="DA817" s="19">
        <v>131.4</v>
      </c>
      <c r="DB817" s="19">
        <v>131.80000000000001</v>
      </c>
      <c r="DC817" s="19">
        <v>131.80000000000001</v>
      </c>
      <c r="DD817" s="19">
        <v>131.19999999999999</v>
      </c>
      <c r="DE817" s="19">
        <v>131.4</v>
      </c>
      <c r="DF817" s="19">
        <v>132.1</v>
      </c>
      <c r="DG817" s="19">
        <v>132.5</v>
      </c>
      <c r="DH817" s="19">
        <v>134.80000000000001</v>
      </c>
      <c r="DI817" s="19">
        <v>134.30000000000001</v>
      </c>
      <c r="DJ817" s="19">
        <v>134.69999999999999</v>
      </c>
      <c r="DK817" s="19">
        <v>136.19999999999999</v>
      </c>
      <c r="DL817" s="19">
        <v>137.19999999999999</v>
      </c>
      <c r="DM817" s="19">
        <v>139</v>
      </c>
      <c r="DN817" s="19">
        <v>140.5</v>
      </c>
      <c r="DO817" s="19">
        <v>143.80000000000001</v>
      </c>
      <c r="DP817" s="19">
        <v>146.6</v>
      </c>
      <c r="DQ817" s="19">
        <v>147.1</v>
      </c>
      <c r="DR817" s="19">
        <v>148.69999999999999</v>
      </c>
      <c r="DS817" s="19">
        <v>149.6</v>
      </c>
      <c r="DT817" s="19">
        <v>144.5</v>
      </c>
      <c r="DU817" s="19">
        <v>147.4</v>
      </c>
      <c r="DV817" s="19">
        <v>151</v>
      </c>
      <c r="DW817" s="19">
        <v>151.30000000000001</v>
      </c>
    </row>
    <row r="818" spans="1:127">
      <c r="A818" s="17" t="s">
        <v>2229</v>
      </c>
      <c r="B818" s="17" t="s">
        <v>2230</v>
      </c>
      <c r="C818" s="18">
        <v>0.31546000000000002</v>
      </c>
      <c r="D818" s="19">
        <v>100.5</v>
      </c>
      <c r="E818" s="19">
        <v>97.4</v>
      </c>
      <c r="F818" s="19">
        <v>100.3</v>
      </c>
      <c r="G818" s="19">
        <v>101.7</v>
      </c>
      <c r="H818" s="19">
        <v>102.5</v>
      </c>
      <c r="I818" s="19">
        <v>101.9</v>
      </c>
      <c r="J818" s="19">
        <v>101.5</v>
      </c>
      <c r="K818" s="19">
        <v>102</v>
      </c>
      <c r="L818" s="19">
        <v>102.5</v>
      </c>
      <c r="M818" s="19">
        <v>103.4</v>
      </c>
      <c r="N818" s="19">
        <v>101.2</v>
      </c>
      <c r="O818" s="19">
        <v>102.7</v>
      </c>
      <c r="P818" s="19">
        <v>100</v>
      </c>
      <c r="Q818" s="19">
        <v>101.7</v>
      </c>
      <c r="R818" s="19">
        <v>99.4</v>
      </c>
      <c r="S818" s="19">
        <v>101.9</v>
      </c>
      <c r="T818" s="19">
        <v>101</v>
      </c>
      <c r="U818" s="19">
        <v>95.4</v>
      </c>
      <c r="V818" s="19">
        <v>99.7</v>
      </c>
      <c r="W818" s="19">
        <v>93.9</v>
      </c>
      <c r="X818" s="19">
        <v>98.1</v>
      </c>
      <c r="Y818" s="19">
        <v>94.9</v>
      </c>
      <c r="Z818" s="19">
        <v>96.3</v>
      </c>
      <c r="AA818" s="19">
        <v>101.6</v>
      </c>
      <c r="AB818" s="19">
        <v>92.1</v>
      </c>
      <c r="AC818" s="19">
        <v>97.6</v>
      </c>
      <c r="AD818" s="19">
        <v>94.7</v>
      </c>
      <c r="AE818" s="19">
        <v>95.9</v>
      </c>
      <c r="AF818" s="19">
        <v>95.6</v>
      </c>
      <c r="AG818" s="19">
        <v>96.4</v>
      </c>
      <c r="AH818" s="19">
        <v>95.2</v>
      </c>
      <c r="AI818" s="19">
        <v>94.7</v>
      </c>
      <c r="AJ818" s="19">
        <v>98.2</v>
      </c>
      <c r="AK818" s="19">
        <v>98.5</v>
      </c>
      <c r="AL818" s="19">
        <v>98</v>
      </c>
      <c r="AM818" s="19">
        <v>98.8</v>
      </c>
      <c r="AN818" s="19">
        <v>95.5</v>
      </c>
      <c r="AO818" s="19">
        <v>98.3</v>
      </c>
      <c r="AP818" s="19">
        <v>98.5</v>
      </c>
      <c r="AQ818" s="19">
        <v>98.7</v>
      </c>
      <c r="AR818" s="19">
        <v>100.2</v>
      </c>
      <c r="AS818" s="19">
        <v>98.8</v>
      </c>
      <c r="AT818" s="19">
        <v>104.3</v>
      </c>
      <c r="AU818" s="19">
        <v>98.4</v>
      </c>
      <c r="AV818" s="19">
        <v>97.6</v>
      </c>
      <c r="AW818" s="19">
        <v>96.6</v>
      </c>
      <c r="AX818" s="19">
        <v>97.1</v>
      </c>
      <c r="AY818" s="19">
        <v>100.4</v>
      </c>
      <c r="AZ818" s="19">
        <v>99</v>
      </c>
      <c r="BA818" s="19">
        <v>101.8</v>
      </c>
      <c r="BB818" s="19">
        <v>100.8</v>
      </c>
      <c r="BC818" s="19">
        <v>103.3</v>
      </c>
      <c r="BD818" s="19">
        <v>102.7</v>
      </c>
      <c r="BE818" s="19">
        <v>102.2</v>
      </c>
      <c r="BF818" s="19">
        <v>102</v>
      </c>
      <c r="BG818" s="19">
        <v>101.7</v>
      </c>
      <c r="BH818" s="19">
        <v>102</v>
      </c>
      <c r="BI818" s="19">
        <v>100.8</v>
      </c>
      <c r="BJ818" s="19">
        <v>100.9</v>
      </c>
      <c r="BK818" s="19">
        <v>100.8</v>
      </c>
      <c r="BL818" s="19">
        <v>100.9</v>
      </c>
      <c r="BM818" s="19">
        <v>101.1</v>
      </c>
      <c r="BN818" s="19">
        <v>101.5</v>
      </c>
      <c r="BO818" s="19">
        <v>101.9</v>
      </c>
      <c r="BP818" s="19">
        <v>101</v>
      </c>
      <c r="BQ818" s="19">
        <v>102.7</v>
      </c>
      <c r="BR818" s="19">
        <v>101.8</v>
      </c>
      <c r="BS818" s="19">
        <v>102</v>
      </c>
      <c r="BT818" s="19">
        <v>102.1</v>
      </c>
      <c r="BU818" s="19">
        <v>103.1</v>
      </c>
      <c r="BV818" s="19">
        <v>102.9</v>
      </c>
      <c r="BW818" s="19">
        <v>104.3</v>
      </c>
      <c r="BX818" s="19">
        <v>104.4</v>
      </c>
      <c r="BY818" s="19">
        <v>103.7</v>
      </c>
      <c r="BZ818" s="19">
        <v>103.4</v>
      </c>
      <c r="CA818" s="19">
        <v>105</v>
      </c>
      <c r="CB818" s="19">
        <v>105.6</v>
      </c>
      <c r="CC818" s="19">
        <v>105.5</v>
      </c>
      <c r="CD818" s="19">
        <v>106.2</v>
      </c>
      <c r="CE818" s="19">
        <v>105.4</v>
      </c>
      <c r="CF818" s="19">
        <v>105.5</v>
      </c>
      <c r="CG818" s="19">
        <v>105.9</v>
      </c>
      <c r="CH818" s="19">
        <v>106.3</v>
      </c>
      <c r="CI818" s="19">
        <v>105.3</v>
      </c>
      <c r="CJ818" s="19">
        <v>105.1</v>
      </c>
      <c r="CK818" s="19">
        <v>106.3</v>
      </c>
      <c r="CL818" s="19">
        <v>105</v>
      </c>
      <c r="CM818" s="19">
        <v>105.4</v>
      </c>
      <c r="CN818" s="19">
        <v>105.3</v>
      </c>
      <c r="CO818" s="19">
        <v>105.8</v>
      </c>
      <c r="CP818" s="19">
        <v>105.8</v>
      </c>
      <c r="CQ818" s="19">
        <v>107.1</v>
      </c>
      <c r="CR818" s="19">
        <v>106.2</v>
      </c>
      <c r="CS818" s="19">
        <v>107.8</v>
      </c>
      <c r="CT818" s="19">
        <v>107.8</v>
      </c>
      <c r="CU818" s="19">
        <v>107.2</v>
      </c>
      <c r="CV818" s="19">
        <v>107.4</v>
      </c>
      <c r="CW818" s="19">
        <v>107.3</v>
      </c>
      <c r="CX818" s="19">
        <v>107.2</v>
      </c>
      <c r="CY818" s="19">
        <v>107.7</v>
      </c>
      <c r="CZ818" s="19">
        <v>107.8</v>
      </c>
      <c r="DA818" s="19">
        <v>107.6</v>
      </c>
      <c r="DB818" s="19">
        <v>106.9</v>
      </c>
      <c r="DC818" s="19">
        <v>106.6</v>
      </c>
      <c r="DD818" s="19">
        <v>107</v>
      </c>
      <c r="DE818" s="19">
        <v>107.8</v>
      </c>
      <c r="DF818" s="19">
        <v>107.3</v>
      </c>
      <c r="DG818" s="19">
        <v>107.7</v>
      </c>
      <c r="DH818" s="19">
        <v>109.5</v>
      </c>
      <c r="DI818" s="19">
        <v>108.4</v>
      </c>
      <c r="DJ818" s="19">
        <v>109.5</v>
      </c>
      <c r="DK818" s="19">
        <v>112.2</v>
      </c>
      <c r="DL818" s="19">
        <v>112.3</v>
      </c>
      <c r="DM818" s="19">
        <v>110.9</v>
      </c>
      <c r="DN818" s="19">
        <v>112</v>
      </c>
      <c r="DO818" s="19">
        <v>112.7</v>
      </c>
      <c r="DP818" s="19">
        <v>112.8</v>
      </c>
      <c r="DQ818" s="19">
        <v>113.3</v>
      </c>
      <c r="DR818" s="19">
        <v>113.8</v>
      </c>
      <c r="DS818" s="19">
        <v>115.8</v>
      </c>
      <c r="DT818" s="19">
        <v>115.6</v>
      </c>
      <c r="DU818" s="19">
        <v>116.3</v>
      </c>
      <c r="DV818" s="19">
        <v>116.8</v>
      </c>
      <c r="DW818" s="19">
        <v>117.3</v>
      </c>
    </row>
    <row r="819" spans="1:127">
      <c r="A819" s="17" t="s">
        <v>2231</v>
      </c>
      <c r="B819" s="17" t="s">
        <v>2232</v>
      </c>
      <c r="C819" s="18">
        <v>8.6269999999999999E-2</v>
      </c>
      <c r="D819" s="19">
        <v>98.8</v>
      </c>
      <c r="E819" s="19">
        <v>96.9</v>
      </c>
      <c r="F819" s="19">
        <v>96.8</v>
      </c>
      <c r="G819" s="19">
        <v>99.9</v>
      </c>
      <c r="H819" s="19">
        <v>102</v>
      </c>
      <c r="I819" s="19">
        <v>101</v>
      </c>
      <c r="J819" s="19">
        <v>98.8</v>
      </c>
      <c r="K819" s="19">
        <v>98.2</v>
      </c>
      <c r="L819" s="19">
        <v>98.4</v>
      </c>
      <c r="M819" s="19">
        <v>98.6</v>
      </c>
      <c r="N819" s="19">
        <v>95.3</v>
      </c>
      <c r="O819" s="19">
        <v>94.9</v>
      </c>
      <c r="P819" s="19">
        <v>96.6</v>
      </c>
      <c r="Q819" s="19">
        <v>96.3</v>
      </c>
      <c r="R819" s="19">
        <v>99.6</v>
      </c>
      <c r="S819" s="19">
        <v>100.7</v>
      </c>
      <c r="T819" s="19">
        <v>102.6</v>
      </c>
      <c r="U819" s="19">
        <v>101.8</v>
      </c>
      <c r="V819" s="19">
        <v>99.1</v>
      </c>
      <c r="W819" s="19">
        <v>98.3</v>
      </c>
      <c r="X819" s="19">
        <v>98.4</v>
      </c>
      <c r="Y819" s="19">
        <v>98.9</v>
      </c>
      <c r="Z819" s="19">
        <v>99.5</v>
      </c>
      <c r="AA819" s="19">
        <v>101.1</v>
      </c>
      <c r="AB819" s="19">
        <v>98</v>
      </c>
      <c r="AC819" s="19">
        <v>98.4</v>
      </c>
      <c r="AD819" s="19">
        <v>98.6</v>
      </c>
      <c r="AE819" s="19">
        <v>100.6</v>
      </c>
      <c r="AF819" s="19">
        <v>100.9</v>
      </c>
      <c r="AG819" s="19">
        <v>99.3</v>
      </c>
      <c r="AH819" s="19">
        <v>101.1</v>
      </c>
      <c r="AI819" s="19">
        <v>96.4</v>
      </c>
      <c r="AJ819" s="19">
        <v>92.4</v>
      </c>
      <c r="AK819" s="19">
        <v>91.7</v>
      </c>
      <c r="AL819" s="19">
        <v>93.7</v>
      </c>
      <c r="AM819" s="19">
        <v>93.9</v>
      </c>
      <c r="AN819" s="19">
        <v>99.8</v>
      </c>
      <c r="AO819" s="19">
        <v>101.5</v>
      </c>
      <c r="AP819" s="19">
        <v>104.2</v>
      </c>
      <c r="AQ819" s="19">
        <v>104.1</v>
      </c>
      <c r="AR819" s="19">
        <v>105.4</v>
      </c>
      <c r="AS819" s="19">
        <v>104.1</v>
      </c>
      <c r="AT819" s="19">
        <v>103.3</v>
      </c>
      <c r="AU819" s="19">
        <v>105</v>
      </c>
      <c r="AV819" s="19">
        <v>103.4</v>
      </c>
      <c r="AW819" s="19">
        <v>105.9</v>
      </c>
      <c r="AX819" s="19">
        <v>104.6</v>
      </c>
      <c r="AY819" s="19">
        <v>104.1</v>
      </c>
      <c r="AZ819" s="19">
        <v>103.4</v>
      </c>
      <c r="BA819" s="19">
        <v>105.4</v>
      </c>
      <c r="BB819" s="19">
        <v>105.8</v>
      </c>
      <c r="BC819" s="19">
        <v>107.1</v>
      </c>
      <c r="BD819" s="19">
        <v>106</v>
      </c>
      <c r="BE819" s="19">
        <v>105.6</v>
      </c>
      <c r="BF819" s="19">
        <v>105.3</v>
      </c>
      <c r="BG819" s="19">
        <v>105.7</v>
      </c>
      <c r="BH819" s="19">
        <v>105.7</v>
      </c>
      <c r="BI819" s="19">
        <v>105.7</v>
      </c>
      <c r="BJ819" s="19">
        <v>105.7</v>
      </c>
      <c r="BK819" s="19">
        <v>106</v>
      </c>
      <c r="BL819" s="19">
        <v>106</v>
      </c>
      <c r="BM819" s="19">
        <v>106</v>
      </c>
      <c r="BN819" s="19">
        <v>108</v>
      </c>
      <c r="BO819" s="19">
        <v>106.2</v>
      </c>
      <c r="BP819" s="19">
        <v>106.2</v>
      </c>
      <c r="BQ819" s="19">
        <v>106.2</v>
      </c>
      <c r="BR819" s="19">
        <v>106.2</v>
      </c>
      <c r="BS819" s="19">
        <v>106.2</v>
      </c>
      <c r="BT819" s="19">
        <v>106.3</v>
      </c>
      <c r="BU819" s="19">
        <v>106.4</v>
      </c>
      <c r="BV819" s="19">
        <v>103.4</v>
      </c>
      <c r="BW819" s="19">
        <v>103.3</v>
      </c>
      <c r="BX819" s="19">
        <v>103.3</v>
      </c>
      <c r="BY819" s="19">
        <v>103.6</v>
      </c>
      <c r="BZ819" s="19">
        <v>103.8</v>
      </c>
      <c r="CA819" s="19">
        <v>103.8</v>
      </c>
      <c r="CB819" s="19">
        <v>103.8</v>
      </c>
      <c r="CC819" s="19">
        <v>105.5</v>
      </c>
      <c r="CD819" s="19">
        <v>105.6</v>
      </c>
      <c r="CE819" s="19">
        <v>105.5</v>
      </c>
      <c r="CF819" s="19">
        <v>105.5</v>
      </c>
      <c r="CG819" s="19">
        <v>105.5</v>
      </c>
      <c r="CH819" s="19">
        <v>109.5</v>
      </c>
      <c r="CI819" s="19">
        <v>109.5</v>
      </c>
      <c r="CJ819" s="19">
        <v>109.5</v>
      </c>
      <c r="CK819" s="19">
        <v>109.5</v>
      </c>
      <c r="CL819" s="19">
        <v>108.1</v>
      </c>
      <c r="CM819" s="19">
        <v>108.2</v>
      </c>
      <c r="CN819" s="19">
        <v>108.2</v>
      </c>
      <c r="CO819" s="19">
        <v>108.7</v>
      </c>
      <c r="CP819" s="19">
        <v>109</v>
      </c>
      <c r="CQ819" s="19">
        <v>109</v>
      </c>
      <c r="CR819" s="19">
        <v>108.6</v>
      </c>
      <c r="CS819" s="19">
        <v>109</v>
      </c>
      <c r="CT819" s="19">
        <v>109</v>
      </c>
      <c r="CU819" s="19">
        <v>109</v>
      </c>
      <c r="CV819" s="19">
        <v>109</v>
      </c>
      <c r="CW819" s="19">
        <v>109</v>
      </c>
      <c r="CX819" s="19">
        <v>109</v>
      </c>
      <c r="CY819" s="19">
        <v>108.8</v>
      </c>
      <c r="CZ819" s="19">
        <v>108.7</v>
      </c>
      <c r="DA819" s="19">
        <v>108.8</v>
      </c>
      <c r="DB819" s="19">
        <v>109.9</v>
      </c>
      <c r="DC819" s="19">
        <v>110.3</v>
      </c>
      <c r="DD819" s="19">
        <v>110.2</v>
      </c>
      <c r="DE819" s="19">
        <v>110.2</v>
      </c>
      <c r="DF819" s="19">
        <v>113.8</v>
      </c>
      <c r="DG819" s="19">
        <v>114.1</v>
      </c>
      <c r="DH819" s="19">
        <v>114.6</v>
      </c>
      <c r="DI819" s="19">
        <v>114.7</v>
      </c>
      <c r="DJ819" s="19">
        <v>114.7</v>
      </c>
      <c r="DK819" s="19">
        <v>114.7</v>
      </c>
      <c r="DL819" s="19">
        <v>114.7</v>
      </c>
      <c r="DM819" s="19">
        <v>114.8</v>
      </c>
      <c r="DN819" s="19">
        <v>115.5</v>
      </c>
      <c r="DO819" s="19">
        <v>122.5</v>
      </c>
      <c r="DP819" s="19">
        <v>122.9</v>
      </c>
      <c r="DQ819" s="19">
        <v>126.3</v>
      </c>
      <c r="DR819" s="19">
        <v>126.9</v>
      </c>
      <c r="DS819" s="19">
        <v>126.9</v>
      </c>
      <c r="DT819" s="19">
        <v>128.69999999999999</v>
      </c>
      <c r="DU819" s="19">
        <v>128.69999999999999</v>
      </c>
      <c r="DV819" s="19">
        <v>128.69999999999999</v>
      </c>
      <c r="DW819" s="19">
        <v>129.1</v>
      </c>
    </row>
    <row r="820" spans="1:127">
      <c r="A820" s="17" t="s">
        <v>2233</v>
      </c>
      <c r="B820" s="17" t="s">
        <v>2234</v>
      </c>
      <c r="C820" s="18">
        <v>8.8230000000000003E-2</v>
      </c>
      <c r="D820" s="19">
        <v>107.1</v>
      </c>
      <c r="E820" s="19">
        <v>105.5</v>
      </c>
      <c r="F820" s="19">
        <v>104.3</v>
      </c>
      <c r="G820" s="19">
        <v>106.1</v>
      </c>
      <c r="H820" s="19">
        <v>110</v>
      </c>
      <c r="I820" s="19">
        <v>106.2</v>
      </c>
      <c r="J820" s="19">
        <v>109.5</v>
      </c>
      <c r="K820" s="19">
        <v>104</v>
      </c>
      <c r="L820" s="19">
        <v>105.3</v>
      </c>
      <c r="M820" s="19">
        <v>106.8</v>
      </c>
      <c r="N820" s="19">
        <v>99.8</v>
      </c>
      <c r="O820" s="19">
        <v>102</v>
      </c>
      <c r="P820" s="19">
        <v>107</v>
      </c>
      <c r="Q820" s="19">
        <v>105.5</v>
      </c>
      <c r="R820" s="19">
        <v>109.9</v>
      </c>
      <c r="S820" s="19">
        <v>109.9</v>
      </c>
      <c r="T820" s="19">
        <v>104</v>
      </c>
      <c r="U820" s="19">
        <v>107.5</v>
      </c>
      <c r="V820" s="19">
        <v>109.5</v>
      </c>
      <c r="W820" s="19">
        <v>104.6</v>
      </c>
      <c r="X820" s="19">
        <v>109.5</v>
      </c>
      <c r="Y820" s="19">
        <v>109</v>
      </c>
      <c r="Z820" s="19">
        <v>111.8</v>
      </c>
      <c r="AA820" s="19">
        <v>108.8</v>
      </c>
      <c r="AB820" s="19">
        <v>112.2</v>
      </c>
      <c r="AC820" s="19">
        <v>113</v>
      </c>
      <c r="AD820" s="19">
        <v>108</v>
      </c>
      <c r="AE820" s="19">
        <v>105.1</v>
      </c>
      <c r="AF820" s="19">
        <v>105.9</v>
      </c>
      <c r="AG820" s="19">
        <v>115.2</v>
      </c>
      <c r="AH820" s="19">
        <v>114.5</v>
      </c>
      <c r="AI820" s="19">
        <v>109</v>
      </c>
      <c r="AJ820" s="19">
        <v>107.6</v>
      </c>
      <c r="AK820" s="19">
        <v>104.5</v>
      </c>
      <c r="AL820" s="19">
        <v>105.9</v>
      </c>
      <c r="AM820" s="19">
        <v>112.6</v>
      </c>
      <c r="AN820" s="19">
        <v>107.9</v>
      </c>
      <c r="AO820" s="19">
        <v>104.4</v>
      </c>
      <c r="AP820" s="19">
        <v>101.1</v>
      </c>
      <c r="AQ820" s="19">
        <v>107.4</v>
      </c>
      <c r="AR820" s="19">
        <v>110.9</v>
      </c>
      <c r="AS820" s="19">
        <v>112.5</v>
      </c>
      <c r="AT820" s="19">
        <v>109.5</v>
      </c>
      <c r="AU820" s="19">
        <v>113.5</v>
      </c>
      <c r="AV820" s="19">
        <v>110.9</v>
      </c>
      <c r="AW820" s="19">
        <v>105</v>
      </c>
      <c r="AX820" s="19">
        <v>106.9</v>
      </c>
      <c r="AY820" s="19">
        <v>105.4</v>
      </c>
      <c r="AZ820" s="19">
        <v>103</v>
      </c>
      <c r="BA820" s="19">
        <v>105.3</v>
      </c>
      <c r="BB820" s="19">
        <v>101</v>
      </c>
      <c r="BC820" s="19">
        <v>106</v>
      </c>
      <c r="BD820" s="19">
        <v>107.8</v>
      </c>
      <c r="BE820" s="19">
        <v>103.1</v>
      </c>
      <c r="BF820" s="19">
        <v>107.6</v>
      </c>
      <c r="BG820" s="19">
        <v>104.7</v>
      </c>
      <c r="BH820" s="19">
        <v>103.7</v>
      </c>
      <c r="BI820" s="19">
        <v>103.3</v>
      </c>
      <c r="BJ820" s="19">
        <v>105.7</v>
      </c>
      <c r="BK820" s="19">
        <v>108.4</v>
      </c>
      <c r="BL820" s="19">
        <v>108.4</v>
      </c>
      <c r="BM820" s="19">
        <v>107.6</v>
      </c>
      <c r="BN820" s="19">
        <v>109.8</v>
      </c>
      <c r="BO820" s="19">
        <v>101.5</v>
      </c>
      <c r="BP820" s="19">
        <v>104.5</v>
      </c>
      <c r="BQ820" s="19">
        <v>104.5</v>
      </c>
      <c r="BR820" s="19">
        <v>104.1</v>
      </c>
      <c r="BS820" s="19">
        <v>103.9</v>
      </c>
      <c r="BT820" s="19">
        <v>102.7</v>
      </c>
      <c r="BU820" s="19">
        <v>106</v>
      </c>
      <c r="BV820" s="19">
        <v>104.1</v>
      </c>
      <c r="BW820" s="19">
        <v>105.8</v>
      </c>
      <c r="BX820" s="19">
        <v>105.8</v>
      </c>
      <c r="BY820" s="19">
        <v>106.7</v>
      </c>
      <c r="BZ820" s="19">
        <v>104</v>
      </c>
      <c r="CA820" s="19">
        <v>105.6</v>
      </c>
      <c r="CB820" s="19">
        <v>105.1</v>
      </c>
      <c r="CC820" s="19">
        <v>104.6</v>
      </c>
      <c r="CD820" s="19">
        <v>105.1</v>
      </c>
      <c r="CE820" s="19">
        <v>106.5</v>
      </c>
      <c r="CF820" s="19">
        <v>105.9</v>
      </c>
      <c r="CG820" s="19">
        <v>107.1</v>
      </c>
      <c r="CH820" s="19">
        <v>107.6</v>
      </c>
      <c r="CI820" s="19">
        <v>109.7</v>
      </c>
      <c r="CJ820" s="19">
        <v>111.1</v>
      </c>
      <c r="CK820" s="19">
        <v>110.9</v>
      </c>
      <c r="CL820" s="19">
        <v>113.6</v>
      </c>
      <c r="CM820" s="19">
        <v>114.5</v>
      </c>
      <c r="CN820" s="19">
        <v>111.8</v>
      </c>
      <c r="CO820" s="19">
        <v>111.6</v>
      </c>
      <c r="CP820" s="19">
        <v>108.4</v>
      </c>
      <c r="CQ820" s="19">
        <v>109.6</v>
      </c>
      <c r="CR820" s="19">
        <v>113</v>
      </c>
      <c r="CS820" s="19">
        <v>109</v>
      </c>
      <c r="CT820" s="19">
        <v>107.7</v>
      </c>
      <c r="CU820" s="19">
        <v>108.3</v>
      </c>
      <c r="CV820" s="19">
        <v>108.2</v>
      </c>
      <c r="CW820" s="19">
        <v>115.8</v>
      </c>
      <c r="CX820" s="19">
        <v>106.5</v>
      </c>
      <c r="CY820" s="19">
        <v>107.7</v>
      </c>
      <c r="CZ820" s="19">
        <v>107.5</v>
      </c>
      <c r="DA820" s="19">
        <v>109</v>
      </c>
      <c r="DB820" s="19">
        <v>107.5</v>
      </c>
      <c r="DC820" s="19">
        <v>111.4</v>
      </c>
      <c r="DD820" s="19">
        <v>110.4</v>
      </c>
      <c r="DE820" s="19">
        <v>113</v>
      </c>
      <c r="DF820" s="19">
        <v>113.6</v>
      </c>
      <c r="DG820" s="19">
        <v>115.9</v>
      </c>
      <c r="DH820" s="19">
        <v>116.7</v>
      </c>
      <c r="DI820" s="19">
        <v>114.8</v>
      </c>
      <c r="DJ820" s="19">
        <v>113.6</v>
      </c>
      <c r="DK820" s="19">
        <v>113.5</v>
      </c>
      <c r="DL820" s="19">
        <v>117.1</v>
      </c>
      <c r="DM820" s="19">
        <v>116.6</v>
      </c>
      <c r="DN820" s="19">
        <v>114.9</v>
      </c>
      <c r="DO820" s="19">
        <v>117.9</v>
      </c>
      <c r="DP820" s="19">
        <v>114.2</v>
      </c>
      <c r="DQ820" s="19">
        <v>99.6</v>
      </c>
      <c r="DR820" s="19">
        <v>102.5</v>
      </c>
      <c r="DS820" s="19">
        <v>104.8</v>
      </c>
      <c r="DT820" s="19">
        <v>105.3</v>
      </c>
      <c r="DU820" s="19">
        <v>105.9</v>
      </c>
      <c r="DV820" s="19">
        <v>106.4</v>
      </c>
      <c r="DW820" s="19">
        <v>107.8</v>
      </c>
    </row>
    <row r="821" spans="1:127">
      <c r="A821" s="17" t="s">
        <v>2235</v>
      </c>
      <c r="B821" s="17" t="s">
        <v>2236</v>
      </c>
      <c r="C821" s="18">
        <v>2.1899999999999999E-2</v>
      </c>
      <c r="D821" s="19">
        <v>103.6</v>
      </c>
      <c r="E821" s="19">
        <v>105.3</v>
      </c>
      <c r="F821" s="19">
        <v>103.4</v>
      </c>
      <c r="G821" s="19">
        <v>103.4</v>
      </c>
      <c r="H821" s="19">
        <v>103.4</v>
      </c>
      <c r="I821" s="19">
        <v>104.4</v>
      </c>
      <c r="J821" s="19">
        <v>104.1</v>
      </c>
      <c r="K821" s="19">
        <v>104.5</v>
      </c>
      <c r="L821" s="19">
        <v>104.5</v>
      </c>
      <c r="M821" s="19">
        <v>104.5</v>
      </c>
      <c r="N821" s="19">
        <v>106</v>
      </c>
      <c r="O821" s="19">
        <v>106</v>
      </c>
      <c r="P821" s="19">
        <v>104.6</v>
      </c>
      <c r="Q821" s="19">
        <v>105.8</v>
      </c>
      <c r="R821" s="19">
        <v>103.3</v>
      </c>
      <c r="S821" s="19">
        <v>104</v>
      </c>
      <c r="T821" s="19">
        <v>105.2</v>
      </c>
      <c r="U821" s="19">
        <v>104</v>
      </c>
      <c r="V821" s="19">
        <v>104.8</v>
      </c>
      <c r="W821" s="19">
        <v>108.2</v>
      </c>
      <c r="X821" s="19">
        <v>106.2</v>
      </c>
      <c r="Y821" s="19">
        <v>104.6</v>
      </c>
      <c r="Z821" s="19">
        <v>106</v>
      </c>
      <c r="AA821" s="19">
        <v>106.6</v>
      </c>
      <c r="AB821" s="19">
        <v>109</v>
      </c>
      <c r="AC821" s="19">
        <v>107.1</v>
      </c>
      <c r="AD821" s="19">
        <v>108.4</v>
      </c>
      <c r="AE821" s="19">
        <v>108.1</v>
      </c>
      <c r="AF821" s="19">
        <v>108.6</v>
      </c>
      <c r="AG821" s="19">
        <v>106</v>
      </c>
      <c r="AH821" s="19">
        <v>106.5</v>
      </c>
      <c r="AI821" s="19">
        <v>108.4</v>
      </c>
      <c r="AJ821" s="19">
        <v>107.6</v>
      </c>
      <c r="AK821" s="19">
        <v>107</v>
      </c>
      <c r="AL821" s="19">
        <v>106.1</v>
      </c>
      <c r="AM821" s="19">
        <v>106.1</v>
      </c>
      <c r="AN821" s="19">
        <v>109.5</v>
      </c>
      <c r="AO821" s="19">
        <v>107.2</v>
      </c>
      <c r="AP821" s="19">
        <v>106.6</v>
      </c>
      <c r="AQ821" s="19">
        <v>107.8</v>
      </c>
      <c r="AR821" s="19">
        <v>108.1</v>
      </c>
      <c r="AS821" s="19">
        <v>108.3</v>
      </c>
      <c r="AT821" s="19">
        <v>106.9</v>
      </c>
      <c r="AU821" s="19">
        <v>107.4</v>
      </c>
      <c r="AV821" s="19">
        <v>107.8</v>
      </c>
      <c r="AW821" s="19">
        <v>106.3</v>
      </c>
      <c r="AX821" s="19">
        <v>104.9</v>
      </c>
      <c r="AY821" s="19">
        <v>106.6</v>
      </c>
      <c r="AZ821" s="19">
        <v>106.5</v>
      </c>
      <c r="BA821" s="19">
        <v>105.7</v>
      </c>
      <c r="BB821" s="19">
        <v>101.4</v>
      </c>
      <c r="BC821" s="19">
        <v>103</v>
      </c>
      <c r="BD821" s="19">
        <v>102.1</v>
      </c>
      <c r="BE821" s="19">
        <v>102.1</v>
      </c>
      <c r="BF821" s="19">
        <v>105.3</v>
      </c>
      <c r="BG821" s="19">
        <v>102.9</v>
      </c>
      <c r="BH821" s="19">
        <v>103.2</v>
      </c>
      <c r="BI821" s="19">
        <v>105.5</v>
      </c>
      <c r="BJ821" s="19">
        <v>105</v>
      </c>
      <c r="BK821" s="19">
        <v>104.4</v>
      </c>
      <c r="BL821" s="19">
        <v>101.4</v>
      </c>
      <c r="BM821" s="19">
        <v>101.4</v>
      </c>
      <c r="BN821" s="19">
        <v>104</v>
      </c>
      <c r="BO821" s="19">
        <v>104.4</v>
      </c>
      <c r="BP821" s="19">
        <v>105.6</v>
      </c>
      <c r="BQ821" s="19">
        <v>105.7</v>
      </c>
      <c r="BR821" s="19">
        <v>105.7</v>
      </c>
      <c r="BS821" s="19">
        <v>105.7</v>
      </c>
      <c r="BT821" s="19">
        <v>106.7</v>
      </c>
      <c r="BU821" s="19">
        <v>106.9</v>
      </c>
      <c r="BV821" s="19">
        <v>108.3</v>
      </c>
      <c r="BW821" s="19">
        <v>111.4</v>
      </c>
      <c r="BX821" s="19">
        <v>109.7</v>
      </c>
      <c r="BY821" s="19">
        <v>111.3</v>
      </c>
      <c r="BZ821" s="19">
        <v>107.7</v>
      </c>
      <c r="CA821" s="19">
        <v>110.2</v>
      </c>
      <c r="CB821" s="19">
        <v>109.2</v>
      </c>
      <c r="CC821" s="19">
        <v>109.2</v>
      </c>
      <c r="CD821" s="19">
        <v>110.4</v>
      </c>
      <c r="CE821" s="19">
        <v>110</v>
      </c>
      <c r="CF821" s="19">
        <v>109.1</v>
      </c>
      <c r="CG821" s="19">
        <v>109.1</v>
      </c>
      <c r="CH821" s="19">
        <v>108</v>
      </c>
      <c r="CI821" s="19">
        <v>108.8</v>
      </c>
      <c r="CJ821" s="19">
        <v>110.2</v>
      </c>
      <c r="CK821" s="19">
        <v>111</v>
      </c>
      <c r="CL821" s="19">
        <v>112.1</v>
      </c>
      <c r="CM821" s="19">
        <v>111.7</v>
      </c>
      <c r="CN821" s="19">
        <v>111.2</v>
      </c>
      <c r="CO821" s="19">
        <v>112.6</v>
      </c>
      <c r="CP821" s="19">
        <v>112.8</v>
      </c>
      <c r="CQ821" s="19">
        <v>112.3</v>
      </c>
      <c r="CR821" s="19">
        <v>112.9</v>
      </c>
      <c r="CS821" s="19">
        <v>109.8</v>
      </c>
      <c r="CT821" s="19">
        <v>110.4</v>
      </c>
      <c r="CU821" s="19">
        <v>110.5</v>
      </c>
      <c r="CV821" s="19">
        <v>110.5</v>
      </c>
      <c r="CW821" s="19">
        <v>111.3</v>
      </c>
      <c r="CX821" s="19">
        <v>110.1</v>
      </c>
      <c r="CY821" s="19">
        <v>111.1</v>
      </c>
      <c r="CZ821" s="19">
        <v>111.9</v>
      </c>
      <c r="DA821" s="19">
        <v>112.2</v>
      </c>
      <c r="DB821" s="19">
        <v>112.1</v>
      </c>
      <c r="DC821" s="19">
        <v>113.1</v>
      </c>
      <c r="DD821" s="19">
        <v>113.5</v>
      </c>
      <c r="DE821" s="19">
        <v>115</v>
      </c>
      <c r="DF821" s="19">
        <v>118</v>
      </c>
      <c r="DG821" s="19">
        <v>120.6</v>
      </c>
      <c r="DH821" s="19">
        <v>122.3</v>
      </c>
      <c r="DI821" s="19">
        <v>122.4</v>
      </c>
      <c r="DJ821" s="19">
        <v>122.9</v>
      </c>
      <c r="DK821" s="19">
        <v>122.6</v>
      </c>
      <c r="DL821" s="19">
        <v>123.2</v>
      </c>
      <c r="DM821" s="19">
        <v>124.5</v>
      </c>
      <c r="DN821" s="19">
        <v>125.5</v>
      </c>
      <c r="DO821" s="19">
        <v>127.8</v>
      </c>
      <c r="DP821" s="19">
        <v>128.4</v>
      </c>
      <c r="DQ821" s="19">
        <v>129.4</v>
      </c>
      <c r="DR821" s="19">
        <v>129.80000000000001</v>
      </c>
      <c r="DS821" s="19">
        <v>132.9</v>
      </c>
      <c r="DT821" s="19">
        <v>133.19999999999999</v>
      </c>
      <c r="DU821" s="19">
        <v>135.6</v>
      </c>
      <c r="DV821" s="19">
        <v>136.19999999999999</v>
      </c>
      <c r="DW821" s="19">
        <v>137.19999999999999</v>
      </c>
    </row>
    <row r="822" spans="1:127">
      <c r="A822" s="17" t="s">
        <v>2237</v>
      </c>
      <c r="B822" s="17" t="s">
        <v>2238</v>
      </c>
      <c r="C822" s="18">
        <v>1.01E-3</v>
      </c>
      <c r="D822" s="19">
        <v>119.4</v>
      </c>
      <c r="E822" s="19">
        <v>92.8</v>
      </c>
      <c r="F822" s="19">
        <v>123</v>
      </c>
      <c r="G822" s="19">
        <v>115.6</v>
      </c>
      <c r="H822" s="19">
        <v>119.3</v>
      </c>
      <c r="I822" s="19">
        <v>115.8</v>
      </c>
      <c r="J822" s="19">
        <v>112.9</v>
      </c>
      <c r="K822" s="19">
        <v>113.8</v>
      </c>
      <c r="L822" s="19">
        <v>122.5</v>
      </c>
      <c r="M822" s="19">
        <v>127.1</v>
      </c>
      <c r="N822" s="19">
        <v>117.8</v>
      </c>
      <c r="O822" s="19">
        <v>121.4</v>
      </c>
      <c r="P822" s="19">
        <v>116.5</v>
      </c>
      <c r="Q822" s="19">
        <v>115.3</v>
      </c>
      <c r="R822" s="19">
        <v>119.4</v>
      </c>
      <c r="S822" s="19">
        <v>109.6</v>
      </c>
      <c r="T822" s="19">
        <v>137.69999999999999</v>
      </c>
      <c r="U822" s="19">
        <v>135.69999999999999</v>
      </c>
      <c r="V822" s="19">
        <v>138.30000000000001</v>
      </c>
      <c r="W822" s="19">
        <v>104.4</v>
      </c>
      <c r="X822" s="19">
        <v>125.5</v>
      </c>
      <c r="Y822" s="19">
        <v>125.4</v>
      </c>
      <c r="Z822" s="19">
        <v>135.30000000000001</v>
      </c>
      <c r="AA822" s="19">
        <v>130.69999999999999</v>
      </c>
      <c r="AB822" s="19">
        <v>126.3</v>
      </c>
      <c r="AC822" s="19">
        <v>139.69999999999999</v>
      </c>
      <c r="AD822" s="19">
        <v>113.1</v>
      </c>
      <c r="AE822" s="19">
        <v>125.2</v>
      </c>
      <c r="AF822" s="19">
        <v>126.5</v>
      </c>
      <c r="AG822" s="19">
        <v>105.8</v>
      </c>
      <c r="AH822" s="19">
        <v>131.80000000000001</v>
      </c>
      <c r="AI822" s="19">
        <v>137.19999999999999</v>
      </c>
      <c r="AJ822" s="19">
        <v>117.9</v>
      </c>
      <c r="AK822" s="19">
        <v>118.8</v>
      </c>
      <c r="AL822" s="19">
        <v>133</v>
      </c>
      <c r="AM822" s="19">
        <v>114.5</v>
      </c>
      <c r="AN822" s="19">
        <v>111.5</v>
      </c>
      <c r="AO822" s="19">
        <v>117.3</v>
      </c>
      <c r="AP822" s="19">
        <v>113.3</v>
      </c>
      <c r="AQ822" s="19">
        <v>111.5</v>
      </c>
      <c r="AR822" s="19">
        <v>112.3</v>
      </c>
      <c r="AS822" s="19">
        <v>110.4</v>
      </c>
      <c r="AT822" s="19">
        <v>110.7</v>
      </c>
      <c r="AU822" s="19">
        <v>108.2</v>
      </c>
      <c r="AV822" s="19">
        <v>106.1</v>
      </c>
      <c r="AW822" s="19">
        <v>105.6</v>
      </c>
      <c r="AX822" s="19">
        <v>107.5</v>
      </c>
      <c r="AY822" s="19">
        <v>105.6</v>
      </c>
      <c r="AZ822" s="19">
        <v>106.3</v>
      </c>
      <c r="BA822" s="19">
        <v>107.3</v>
      </c>
      <c r="BB822" s="19">
        <v>105.7</v>
      </c>
      <c r="BC822" s="19">
        <v>107.2</v>
      </c>
      <c r="BD822" s="19">
        <v>105.4</v>
      </c>
      <c r="BE822" s="19">
        <v>107.3</v>
      </c>
      <c r="BF822" s="19">
        <v>108.7</v>
      </c>
      <c r="BG822" s="19">
        <v>108.2</v>
      </c>
      <c r="BH822" s="19">
        <v>110.3</v>
      </c>
      <c r="BI822" s="19">
        <v>112.5</v>
      </c>
      <c r="BJ822" s="19">
        <v>112.2</v>
      </c>
      <c r="BK822" s="19">
        <v>112</v>
      </c>
      <c r="BL822" s="19">
        <v>112</v>
      </c>
      <c r="BM822" s="19">
        <v>112.5</v>
      </c>
      <c r="BN822" s="19">
        <v>113.2</v>
      </c>
      <c r="BO822" s="19">
        <v>111.9</v>
      </c>
      <c r="BP822" s="19">
        <v>114.4</v>
      </c>
      <c r="BQ822" s="19">
        <v>113.1</v>
      </c>
      <c r="BR822" s="19">
        <v>113.2</v>
      </c>
      <c r="BS822" s="19">
        <v>114.7</v>
      </c>
      <c r="BT822" s="19">
        <v>114.8</v>
      </c>
      <c r="BU822" s="19">
        <v>115.2</v>
      </c>
      <c r="BV822" s="19">
        <v>115.2</v>
      </c>
      <c r="BW822" s="19">
        <v>117.5</v>
      </c>
      <c r="BX822" s="19">
        <v>119.4</v>
      </c>
      <c r="BY822" s="19">
        <v>117.2</v>
      </c>
      <c r="BZ822" s="19">
        <v>118.8</v>
      </c>
      <c r="CA822" s="19">
        <v>118.6</v>
      </c>
      <c r="CB822" s="19">
        <v>120.4</v>
      </c>
      <c r="CC822" s="19">
        <v>119.6</v>
      </c>
      <c r="CD822" s="19">
        <v>121.5</v>
      </c>
      <c r="CE822" s="19">
        <v>121.9</v>
      </c>
      <c r="CF822" s="19">
        <v>122.8</v>
      </c>
      <c r="CG822" s="19">
        <v>122.2</v>
      </c>
      <c r="CH822" s="19">
        <v>121.6</v>
      </c>
      <c r="CI822" s="19">
        <v>121.4</v>
      </c>
      <c r="CJ822" s="19">
        <v>122.5</v>
      </c>
      <c r="CK822" s="19">
        <v>122.3</v>
      </c>
      <c r="CL822" s="19">
        <v>120.7</v>
      </c>
      <c r="CM822" s="19">
        <v>120</v>
      </c>
      <c r="CN822" s="19">
        <v>120.4</v>
      </c>
      <c r="CO822" s="19">
        <v>119.7</v>
      </c>
      <c r="CP822" s="19">
        <v>119.3</v>
      </c>
      <c r="CQ822" s="19">
        <v>119.2</v>
      </c>
      <c r="CR822" s="19">
        <v>120.1</v>
      </c>
      <c r="CS822" s="19">
        <v>120.1</v>
      </c>
      <c r="CT822" s="19">
        <v>120.2</v>
      </c>
      <c r="CU822" s="19">
        <v>120.2</v>
      </c>
      <c r="CV822" s="19">
        <v>119.6</v>
      </c>
      <c r="CW822" s="19">
        <v>117.7</v>
      </c>
      <c r="CX822" s="19">
        <v>117.7</v>
      </c>
      <c r="CY822" s="19">
        <v>117.7</v>
      </c>
      <c r="CZ822" s="19">
        <v>119.2</v>
      </c>
      <c r="DA822" s="19">
        <v>120.7</v>
      </c>
      <c r="DB822" s="19">
        <v>120.4</v>
      </c>
      <c r="DC822" s="19">
        <v>121.4</v>
      </c>
      <c r="DD822" s="19">
        <v>120.8</v>
      </c>
      <c r="DE822" s="19">
        <v>122.6</v>
      </c>
      <c r="DF822" s="19">
        <v>124.3</v>
      </c>
      <c r="DG822" s="19">
        <v>124.3</v>
      </c>
      <c r="DH822" s="19">
        <v>127.6</v>
      </c>
      <c r="DI822" s="19">
        <v>127.6</v>
      </c>
      <c r="DJ822" s="19">
        <v>129</v>
      </c>
      <c r="DK822" s="19">
        <v>129</v>
      </c>
      <c r="DL822" s="19">
        <v>129</v>
      </c>
      <c r="DM822" s="19">
        <v>131.6</v>
      </c>
      <c r="DN822" s="19">
        <v>131.9</v>
      </c>
      <c r="DO822" s="19">
        <v>131.6</v>
      </c>
      <c r="DP822" s="19">
        <v>130.69999999999999</v>
      </c>
      <c r="DQ822" s="19">
        <v>130.6</v>
      </c>
      <c r="DR822" s="19">
        <v>132.80000000000001</v>
      </c>
      <c r="DS822" s="19">
        <v>135.5</v>
      </c>
      <c r="DT822" s="19">
        <v>135.5</v>
      </c>
      <c r="DU822" s="19">
        <v>135.5</v>
      </c>
      <c r="DV822" s="19">
        <v>135.5</v>
      </c>
      <c r="DW822" s="19">
        <v>136.9</v>
      </c>
    </row>
    <row r="823" spans="1:127">
      <c r="A823" s="17" t="s">
        <v>2239</v>
      </c>
      <c r="B823" s="17" t="s">
        <v>2240</v>
      </c>
      <c r="C823" s="18">
        <v>5.0299999999999997E-2</v>
      </c>
      <c r="D823" s="19">
        <v>93.7</v>
      </c>
      <c r="E823" s="19">
        <v>104.4</v>
      </c>
      <c r="F823" s="19">
        <v>101.5</v>
      </c>
      <c r="G823" s="19">
        <v>104.2</v>
      </c>
      <c r="H823" s="19">
        <v>101.9</v>
      </c>
      <c r="I823" s="19">
        <v>102.4</v>
      </c>
      <c r="J823" s="19">
        <v>101.3</v>
      </c>
      <c r="K823" s="19">
        <v>109.3</v>
      </c>
      <c r="L823" s="19">
        <v>96.6</v>
      </c>
      <c r="M823" s="19">
        <v>108</v>
      </c>
      <c r="N823" s="19">
        <v>97.8</v>
      </c>
      <c r="O823" s="19">
        <v>112.7</v>
      </c>
      <c r="P823" s="19">
        <v>95.3</v>
      </c>
      <c r="Q823" s="19">
        <v>98.7</v>
      </c>
      <c r="R823" s="19">
        <v>112.6</v>
      </c>
      <c r="S823" s="19">
        <v>111.5</v>
      </c>
      <c r="T823" s="19">
        <v>110.4</v>
      </c>
      <c r="U823" s="19">
        <v>111.2</v>
      </c>
      <c r="V823" s="19">
        <v>101.1</v>
      </c>
      <c r="W823" s="19">
        <v>93.9</v>
      </c>
      <c r="X823" s="19">
        <v>110.7</v>
      </c>
      <c r="Y823" s="19">
        <v>104</v>
      </c>
      <c r="Z823" s="19">
        <v>97.7</v>
      </c>
      <c r="AA823" s="19">
        <v>98.8</v>
      </c>
      <c r="AB823" s="19">
        <v>93.9</v>
      </c>
      <c r="AC823" s="19">
        <v>100.6</v>
      </c>
      <c r="AD823" s="19">
        <v>103.9</v>
      </c>
      <c r="AE823" s="19">
        <v>95.1</v>
      </c>
      <c r="AF823" s="19">
        <v>95.2</v>
      </c>
      <c r="AG823" s="19">
        <v>100.6</v>
      </c>
      <c r="AH823" s="19">
        <v>95.4</v>
      </c>
      <c r="AI823" s="19">
        <v>100.7</v>
      </c>
      <c r="AJ823" s="19">
        <v>104</v>
      </c>
      <c r="AK823" s="19">
        <v>96.1</v>
      </c>
      <c r="AL823" s="19">
        <v>103.6</v>
      </c>
      <c r="AM823" s="19">
        <v>109.4</v>
      </c>
      <c r="AN823" s="19">
        <v>104.3</v>
      </c>
      <c r="AO823" s="19">
        <v>107.1</v>
      </c>
      <c r="AP823" s="19">
        <v>103.6</v>
      </c>
      <c r="AQ823" s="19">
        <v>101.9</v>
      </c>
      <c r="AR823" s="19">
        <v>101.3</v>
      </c>
      <c r="AS823" s="19">
        <v>103.4</v>
      </c>
      <c r="AT823" s="19">
        <v>107.2</v>
      </c>
      <c r="AU823" s="19">
        <v>107.3</v>
      </c>
      <c r="AV823" s="19">
        <v>107.4</v>
      </c>
      <c r="AW823" s="19">
        <v>107.1</v>
      </c>
      <c r="AX823" s="19">
        <v>107.3</v>
      </c>
      <c r="AY823" s="19">
        <v>107.3</v>
      </c>
      <c r="AZ823" s="19">
        <v>107.3</v>
      </c>
      <c r="BA823" s="19">
        <v>105.8</v>
      </c>
      <c r="BB823" s="19">
        <v>106.6</v>
      </c>
      <c r="BC823" s="19">
        <v>106.6</v>
      </c>
      <c r="BD823" s="19">
        <v>106.6</v>
      </c>
      <c r="BE823" s="19">
        <v>106.6</v>
      </c>
      <c r="BF823" s="19">
        <v>106.6</v>
      </c>
      <c r="BG823" s="19">
        <v>106.6</v>
      </c>
      <c r="BH823" s="19">
        <v>106.6</v>
      </c>
      <c r="BI823" s="19">
        <v>106.8</v>
      </c>
      <c r="BJ823" s="19">
        <v>106.8</v>
      </c>
      <c r="BK823" s="19">
        <v>106.8</v>
      </c>
      <c r="BL823" s="19">
        <v>106.8</v>
      </c>
      <c r="BM823" s="19">
        <v>105.4</v>
      </c>
      <c r="BN823" s="19">
        <v>105.6</v>
      </c>
      <c r="BO823" s="19">
        <v>96.8</v>
      </c>
      <c r="BP823" s="19">
        <v>96.1</v>
      </c>
      <c r="BQ823" s="19">
        <v>96.6</v>
      </c>
      <c r="BR823" s="19">
        <v>96.1</v>
      </c>
      <c r="BS823" s="19">
        <v>96.1</v>
      </c>
      <c r="BT823" s="19">
        <v>94.9</v>
      </c>
      <c r="BU823" s="19">
        <v>96.1</v>
      </c>
      <c r="BV823" s="19">
        <v>96.2</v>
      </c>
      <c r="BW823" s="19">
        <v>96.8</v>
      </c>
      <c r="BX823" s="19">
        <v>96.8</v>
      </c>
      <c r="BY823" s="19">
        <v>97.1</v>
      </c>
      <c r="BZ823" s="19">
        <v>96.7</v>
      </c>
      <c r="CA823" s="19">
        <v>95.8</v>
      </c>
      <c r="CB823" s="19">
        <v>96.2</v>
      </c>
      <c r="CC823" s="19">
        <v>95.8</v>
      </c>
      <c r="CD823" s="19">
        <v>95.3</v>
      </c>
      <c r="CE823" s="19">
        <v>96.2</v>
      </c>
      <c r="CF823" s="19">
        <v>97.3</v>
      </c>
      <c r="CG823" s="19">
        <v>97.3</v>
      </c>
      <c r="CH823" s="19">
        <v>96.9</v>
      </c>
      <c r="CI823" s="19">
        <v>97.5</v>
      </c>
      <c r="CJ823" s="19">
        <v>98</v>
      </c>
      <c r="CK823" s="19">
        <v>97.4</v>
      </c>
      <c r="CL823" s="19">
        <v>97.5</v>
      </c>
      <c r="CM823" s="19">
        <v>98.4</v>
      </c>
      <c r="CN823" s="19">
        <v>97.1</v>
      </c>
      <c r="CO823" s="19">
        <v>97.4</v>
      </c>
      <c r="CP823" s="19">
        <v>97</v>
      </c>
      <c r="CQ823" s="19">
        <v>97.7</v>
      </c>
      <c r="CR823" s="19">
        <v>98.2</v>
      </c>
      <c r="CS823" s="19">
        <v>98.4</v>
      </c>
      <c r="CT823" s="19">
        <v>98.1</v>
      </c>
      <c r="CU823" s="19">
        <v>98.2</v>
      </c>
      <c r="CV823" s="19">
        <v>98.2</v>
      </c>
      <c r="CW823" s="19">
        <v>98.8</v>
      </c>
      <c r="CX823" s="19">
        <v>95.1</v>
      </c>
      <c r="CY823" s="19">
        <v>93.8</v>
      </c>
      <c r="CZ823" s="19">
        <v>93.8</v>
      </c>
      <c r="DA823" s="19">
        <v>99.2</v>
      </c>
      <c r="DB823" s="19">
        <v>101.5</v>
      </c>
      <c r="DC823" s="19">
        <v>100.1</v>
      </c>
      <c r="DD823" s="19">
        <v>103.1</v>
      </c>
      <c r="DE823" s="19">
        <v>103.9</v>
      </c>
      <c r="DF823" s="19">
        <v>103.8</v>
      </c>
      <c r="DG823" s="19">
        <v>106.5</v>
      </c>
      <c r="DH823" s="19">
        <v>105.2</v>
      </c>
      <c r="DI823" s="19">
        <v>104</v>
      </c>
      <c r="DJ823" s="19">
        <v>108.8</v>
      </c>
      <c r="DK823" s="19">
        <v>108.3</v>
      </c>
      <c r="DL823" s="19">
        <v>106.5</v>
      </c>
      <c r="DM823" s="19">
        <v>108.8</v>
      </c>
      <c r="DN823" s="19">
        <v>108.5</v>
      </c>
      <c r="DO823" s="19">
        <v>109.7</v>
      </c>
      <c r="DP823" s="19">
        <v>110.5</v>
      </c>
      <c r="DQ823" s="19">
        <v>111.3</v>
      </c>
      <c r="DR823" s="19">
        <v>109.5</v>
      </c>
      <c r="DS823" s="19">
        <v>108.1</v>
      </c>
      <c r="DT823" s="19">
        <v>110.9</v>
      </c>
      <c r="DU823" s="19">
        <v>110.1</v>
      </c>
      <c r="DV823" s="19">
        <v>109.3</v>
      </c>
      <c r="DW823" s="19">
        <v>111.5</v>
      </c>
    </row>
    <row r="824" spans="1:127">
      <c r="A824" s="17" t="s">
        <v>2241</v>
      </c>
      <c r="B824" s="17" t="s">
        <v>2242</v>
      </c>
      <c r="C824" s="18">
        <v>0.15245</v>
      </c>
      <c r="D824" s="19">
        <v>110.7</v>
      </c>
      <c r="E824" s="19">
        <v>113.4</v>
      </c>
      <c r="F824" s="19">
        <v>112.3</v>
      </c>
      <c r="G824" s="19">
        <v>112.8</v>
      </c>
      <c r="H824" s="19">
        <v>109.2</v>
      </c>
      <c r="I824" s="19">
        <v>104</v>
      </c>
      <c r="J824" s="19">
        <v>103.5</v>
      </c>
      <c r="K824" s="19">
        <v>101.8</v>
      </c>
      <c r="L824" s="19">
        <v>102.1</v>
      </c>
      <c r="M824" s="19">
        <v>102.4</v>
      </c>
      <c r="N824" s="19">
        <v>102.5</v>
      </c>
      <c r="O824" s="19">
        <v>106.2</v>
      </c>
      <c r="P824" s="19">
        <v>108.9</v>
      </c>
      <c r="Q824" s="19">
        <v>110</v>
      </c>
      <c r="R824" s="19">
        <v>114.9</v>
      </c>
      <c r="S824" s="19">
        <v>114.1</v>
      </c>
      <c r="T824" s="19">
        <v>101.3</v>
      </c>
      <c r="U824" s="19">
        <v>107.7</v>
      </c>
      <c r="V824" s="19">
        <v>106.1</v>
      </c>
      <c r="W824" s="19">
        <v>107.4</v>
      </c>
      <c r="X824" s="19">
        <v>115</v>
      </c>
      <c r="Y824" s="19">
        <v>101.7</v>
      </c>
      <c r="Z824" s="19">
        <v>105.6</v>
      </c>
      <c r="AA824" s="19">
        <v>112.2</v>
      </c>
      <c r="AB824" s="19">
        <v>121.1</v>
      </c>
      <c r="AC824" s="19">
        <v>125.7</v>
      </c>
      <c r="AD824" s="19">
        <v>124.4</v>
      </c>
      <c r="AE824" s="19">
        <v>124.3</v>
      </c>
      <c r="AF824" s="19">
        <v>119.4</v>
      </c>
      <c r="AG824" s="19">
        <v>128</v>
      </c>
      <c r="AH824" s="19">
        <v>131.6</v>
      </c>
      <c r="AI824" s="19">
        <v>141.9</v>
      </c>
      <c r="AJ824" s="19">
        <v>147.6</v>
      </c>
      <c r="AK824" s="19">
        <v>129.5</v>
      </c>
      <c r="AL824" s="19">
        <v>135.5</v>
      </c>
      <c r="AM824" s="19">
        <v>132.69999999999999</v>
      </c>
      <c r="AN824" s="19">
        <v>137.1</v>
      </c>
      <c r="AO824" s="19">
        <v>137.1</v>
      </c>
      <c r="AP824" s="19">
        <v>128.4</v>
      </c>
      <c r="AQ824" s="19">
        <v>127.1</v>
      </c>
      <c r="AR824" s="19">
        <v>122.5</v>
      </c>
      <c r="AS824" s="19">
        <v>130.9</v>
      </c>
      <c r="AT824" s="19">
        <v>128.6</v>
      </c>
      <c r="AU824" s="19">
        <v>137.5</v>
      </c>
      <c r="AV824" s="19">
        <v>138</v>
      </c>
      <c r="AW824" s="19">
        <v>134.30000000000001</v>
      </c>
      <c r="AX824" s="19">
        <v>129.30000000000001</v>
      </c>
      <c r="AY824" s="19">
        <v>123.3</v>
      </c>
      <c r="AZ824" s="19">
        <v>127.4</v>
      </c>
      <c r="BA824" s="19">
        <v>131.1</v>
      </c>
      <c r="BB824" s="19">
        <v>133.1</v>
      </c>
      <c r="BC824" s="19">
        <v>130.9</v>
      </c>
      <c r="BD824" s="19">
        <v>136.4</v>
      </c>
      <c r="BE824" s="19">
        <v>131.1</v>
      </c>
      <c r="BF824" s="19">
        <v>130.6</v>
      </c>
      <c r="BG824" s="19">
        <v>137.4</v>
      </c>
      <c r="BH824" s="19">
        <v>131.1</v>
      </c>
      <c r="BI824" s="19">
        <v>131.1</v>
      </c>
      <c r="BJ824" s="19">
        <v>131.1</v>
      </c>
      <c r="BK824" s="19">
        <v>140.30000000000001</v>
      </c>
      <c r="BL824" s="19">
        <v>140.30000000000001</v>
      </c>
      <c r="BM824" s="19">
        <v>140.30000000000001</v>
      </c>
      <c r="BN824" s="19">
        <v>140.30000000000001</v>
      </c>
      <c r="BO824" s="19">
        <v>141.30000000000001</v>
      </c>
      <c r="BP824" s="19">
        <v>141.30000000000001</v>
      </c>
      <c r="BQ824" s="19">
        <v>141.30000000000001</v>
      </c>
      <c r="BR824" s="19">
        <v>141.30000000000001</v>
      </c>
      <c r="BS824" s="19">
        <v>141.30000000000001</v>
      </c>
      <c r="BT824" s="19">
        <v>141.30000000000001</v>
      </c>
      <c r="BU824" s="19">
        <v>160.9</v>
      </c>
      <c r="BV824" s="19">
        <v>163</v>
      </c>
      <c r="BW824" s="19">
        <v>162.4</v>
      </c>
      <c r="BX824" s="19">
        <v>162.4</v>
      </c>
      <c r="BY824" s="19">
        <v>164.4</v>
      </c>
      <c r="BZ824" s="19">
        <v>164.4</v>
      </c>
      <c r="CA824" s="19">
        <v>161.6</v>
      </c>
      <c r="CB824" s="19">
        <v>164.9</v>
      </c>
      <c r="CC824" s="19">
        <v>164.9</v>
      </c>
      <c r="CD824" s="19">
        <v>161.1</v>
      </c>
      <c r="CE824" s="19">
        <v>165</v>
      </c>
      <c r="CF824" s="19">
        <v>149.69999999999999</v>
      </c>
      <c r="CG824" s="19">
        <v>152.80000000000001</v>
      </c>
      <c r="CH824" s="19">
        <v>145.30000000000001</v>
      </c>
      <c r="CI824" s="19">
        <v>146.80000000000001</v>
      </c>
      <c r="CJ824" s="19">
        <v>137</v>
      </c>
      <c r="CK824" s="19">
        <v>137.1</v>
      </c>
      <c r="CL824" s="19">
        <v>147.19999999999999</v>
      </c>
      <c r="CM824" s="19">
        <v>126.9</v>
      </c>
      <c r="CN824" s="19">
        <v>123.8</v>
      </c>
      <c r="CO824" s="19">
        <v>122.1</v>
      </c>
      <c r="CP824" s="19">
        <v>142.80000000000001</v>
      </c>
      <c r="CQ824" s="19">
        <v>147</v>
      </c>
      <c r="CR824" s="19">
        <v>147</v>
      </c>
      <c r="CS824" s="19">
        <v>142.9</v>
      </c>
      <c r="CT824" s="19">
        <v>138.30000000000001</v>
      </c>
      <c r="CU824" s="19">
        <v>138.30000000000001</v>
      </c>
      <c r="CV824" s="19">
        <v>138.30000000000001</v>
      </c>
      <c r="CW824" s="19">
        <v>138.30000000000001</v>
      </c>
      <c r="CX824" s="19">
        <v>152.5</v>
      </c>
      <c r="CY824" s="19">
        <v>144.19999999999999</v>
      </c>
      <c r="CZ824" s="19">
        <v>152.1</v>
      </c>
      <c r="DA824" s="19">
        <v>144.6</v>
      </c>
      <c r="DB824" s="19">
        <v>140.6</v>
      </c>
      <c r="DC824" s="19">
        <v>139.80000000000001</v>
      </c>
      <c r="DD824" s="19">
        <v>142</v>
      </c>
      <c r="DE824" s="19">
        <v>140</v>
      </c>
      <c r="DF824" s="19">
        <v>147.6</v>
      </c>
      <c r="DG824" s="19">
        <v>149.30000000000001</v>
      </c>
      <c r="DH824" s="19">
        <v>144.5</v>
      </c>
      <c r="DI824" s="19">
        <v>148.30000000000001</v>
      </c>
      <c r="DJ824" s="19">
        <v>148.30000000000001</v>
      </c>
      <c r="DK824" s="19">
        <v>159.4</v>
      </c>
      <c r="DL824" s="19">
        <v>159.30000000000001</v>
      </c>
      <c r="DM824" s="19">
        <v>159.30000000000001</v>
      </c>
      <c r="DN824" s="19">
        <v>163.30000000000001</v>
      </c>
      <c r="DO824" s="19">
        <v>162.9</v>
      </c>
      <c r="DP824" s="19">
        <v>164.7</v>
      </c>
      <c r="DQ824" s="19">
        <v>164.7</v>
      </c>
      <c r="DR824" s="19">
        <v>164.7</v>
      </c>
      <c r="DS824" s="19">
        <v>167.5</v>
      </c>
      <c r="DT824" s="19">
        <v>167.5</v>
      </c>
      <c r="DU824" s="19">
        <v>167.5</v>
      </c>
      <c r="DV824" s="19">
        <v>167.5</v>
      </c>
      <c r="DW824" s="19">
        <v>156.30000000000001</v>
      </c>
    </row>
    <row r="825" spans="1:127">
      <c r="A825" s="17" t="s">
        <v>2243</v>
      </c>
      <c r="B825" s="17" t="s">
        <v>2244</v>
      </c>
      <c r="C825" s="18">
        <v>1.704E-2</v>
      </c>
      <c r="D825" s="19">
        <v>107.8</v>
      </c>
      <c r="E825" s="19">
        <v>104.9</v>
      </c>
      <c r="F825" s="19">
        <v>104.9</v>
      </c>
      <c r="G825" s="19">
        <v>107.2</v>
      </c>
      <c r="H825" s="19">
        <v>102.2</v>
      </c>
      <c r="I825" s="19">
        <v>102.2</v>
      </c>
      <c r="J825" s="19">
        <v>102.9</v>
      </c>
      <c r="K825" s="19">
        <v>102.9</v>
      </c>
      <c r="L825" s="19">
        <v>102.9</v>
      </c>
      <c r="M825" s="19">
        <v>102.9</v>
      </c>
      <c r="N825" s="19">
        <v>102.9</v>
      </c>
      <c r="O825" s="19">
        <v>109.4</v>
      </c>
      <c r="P825" s="19">
        <v>113.9</v>
      </c>
      <c r="Q825" s="19">
        <v>116.9</v>
      </c>
      <c r="R825" s="19">
        <v>118.9</v>
      </c>
      <c r="S825" s="19">
        <v>121.2</v>
      </c>
      <c r="T825" s="19">
        <v>125.8</v>
      </c>
      <c r="U825" s="19">
        <v>123.7</v>
      </c>
      <c r="V825" s="19">
        <v>123.7</v>
      </c>
      <c r="W825" s="19">
        <v>122.9</v>
      </c>
      <c r="X825" s="19">
        <v>120.6</v>
      </c>
      <c r="Y825" s="19">
        <v>125.6</v>
      </c>
      <c r="Z825" s="19">
        <v>125.6</v>
      </c>
      <c r="AA825" s="19">
        <v>125.6</v>
      </c>
      <c r="AB825" s="19">
        <v>123.4</v>
      </c>
      <c r="AC825" s="19">
        <v>126.6</v>
      </c>
      <c r="AD825" s="19">
        <v>129.4</v>
      </c>
      <c r="AE825" s="19">
        <v>129.4</v>
      </c>
      <c r="AF825" s="19">
        <v>127</v>
      </c>
      <c r="AG825" s="19">
        <v>127</v>
      </c>
      <c r="AH825" s="19">
        <v>127.5</v>
      </c>
      <c r="AI825" s="19">
        <v>127.5</v>
      </c>
      <c r="AJ825" s="19">
        <v>127.5</v>
      </c>
      <c r="AK825" s="19">
        <v>127</v>
      </c>
      <c r="AL825" s="19">
        <v>127.3</v>
      </c>
      <c r="AM825" s="19">
        <v>127.3</v>
      </c>
      <c r="AN825" s="19">
        <v>127.3</v>
      </c>
      <c r="AO825" s="19">
        <v>127.3</v>
      </c>
      <c r="AP825" s="19">
        <v>124.7</v>
      </c>
      <c r="AQ825" s="19">
        <v>126.5</v>
      </c>
      <c r="AR825" s="19">
        <v>126.5</v>
      </c>
      <c r="AS825" s="19">
        <v>126.5</v>
      </c>
      <c r="AT825" s="19">
        <v>126.3</v>
      </c>
      <c r="AU825" s="19">
        <v>126.3</v>
      </c>
      <c r="AV825" s="19">
        <v>132.1</v>
      </c>
      <c r="AW825" s="19">
        <v>134.9</v>
      </c>
      <c r="AX825" s="19">
        <v>137.1</v>
      </c>
      <c r="AY825" s="19">
        <v>140.1</v>
      </c>
      <c r="AZ825" s="19">
        <v>141.69999999999999</v>
      </c>
      <c r="BA825" s="19">
        <v>143.6</v>
      </c>
      <c r="BB825" s="19">
        <v>146.30000000000001</v>
      </c>
      <c r="BC825" s="19">
        <v>149.5</v>
      </c>
      <c r="BD825" s="19">
        <v>148.6</v>
      </c>
      <c r="BE825" s="19">
        <v>150.30000000000001</v>
      </c>
      <c r="BF825" s="19">
        <v>152.6</v>
      </c>
      <c r="BG825" s="19">
        <v>153.19999999999999</v>
      </c>
      <c r="BH825" s="19">
        <v>153.19999999999999</v>
      </c>
      <c r="BI825" s="19">
        <v>153.30000000000001</v>
      </c>
      <c r="BJ825" s="19">
        <v>153.6</v>
      </c>
      <c r="BK825" s="19">
        <v>153.6</v>
      </c>
      <c r="BL825" s="19">
        <v>153.6</v>
      </c>
      <c r="BM825" s="19">
        <v>153.6</v>
      </c>
      <c r="BN825" s="19">
        <v>153.19999999999999</v>
      </c>
      <c r="BO825" s="19">
        <v>153.30000000000001</v>
      </c>
      <c r="BP825" s="19">
        <v>153.30000000000001</v>
      </c>
      <c r="BQ825" s="19">
        <v>155.4</v>
      </c>
      <c r="BR825" s="19">
        <v>155.5</v>
      </c>
      <c r="BS825" s="19">
        <v>155.5</v>
      </c>
      <c r="BT825" s="19">
        <v>155.6</v>
      </c>
      <c r="BU825" s="19">
        <v>155.80000000000001</v>
      </c>
      <c r="BV825" s="19">
        <v>155.80000000000001</v>
      </c>
      <c r="BW825" s="19">
        <v>155.80000000000001</v>
      </c>
      <c r="BX825" s="19">
        <v>157.30000000000001</v>
      </c>
      <c r="BY825" s="19">
        <v>157.30000000000001</v>
      </c>
      <c r="BZ825" s="19">
        <v>157.30000000000001</v>
      </c>
      <c r="CA825" s="19">
        <v>157.30000000000001</v>
      </c>
      <c r="CB825" s="19">
        <v>157.30000000000001</v>
      </c>
      <c r="CC825" s="19">
        <v>157.4</v>
      </c>
      <c r="CD825" s="19">
        <v>158.19999999999999</v>
      </c>
      <c r="CE825" s="19">
        <v>158.69999999999999</v>
      </c>
      <c r="CF825" s="19">
        <v>158.9</v>
      </c>
      <c r="CG825" s="19">
        <v>158.9</v>
      </c>
      <c r="CH825" s="19">
        <v>158.9</v>
      </c>
      <c r="CI825" s="19">
        <v>158.9</v>
      </c>
      <c r="CJ825" s="19">
        <v>158.9</v>
      </c>
      <c r="CK825" s="19">
        <v>158.9</v>
      </c>
      <c r="CL825" s="19">
        <v>158.9</v>
      </c>
      <c r="CM825" s="19">
        <v>158.80000000000001</v>
      </c>
      <c r="CN825" s="19">
        <v>158.80000000000001</v>
      </c>
      <c r="CO825" s="19">
        <v>158.80000000000001</v>
      </c>
      <c r="CP825" s="19">
        <v>158.80000000000001</v>
      </c>
      <c r="CQ825" s="19">
        <v>158.69999999999999</v>
      </c>
      <c r="CR825" s="19">
        <v>158.69999999999999</v>
      </c>
      <c r="CS825" s="19">
        <v>158.6</v>
      </c>
      <c r="CT825" s="19">
        <v>158.6</v>
      </c>
      <c r="CU825" s="19">
        <v>158.6</v>
      </c>
      <c r="CV825" s="19">
        <v>158.6</v>
      </c>
      <c r="CW825" s="19">
        <v>158.6</v>
      </c>
      <c r="CX825" s="19">
        <v>158.80000000000001</v>
      </c>
      <c r="CY825" s="19">
        <v>158.80000000000001</v>
      </c>
      <c r="CZ825" s="19">
        <v>158.80000000000001</v>
      </c>
      <c r="DA825" s="19">
        <v>158.80000000000001</v>
      </c>
      <c r="DB825" s="19">
        <v>158.80000000000001</v>
      </c>
      <c r="DC825" s="19">
        <v>159</v>
      </c>
      <c r="DD825" s="19">
        <v>159</v>
      </c>
      <c r="DE825" s="19">
        <v>158.9</v>
      </c>
      <c r="DF825" s="19">
        <v>159</v>
      </c>
      <c r="DG825" s="19">
        <v>159</v>
      </c>
      <c r="DH825" s="19">
        <v>158.9</v>
      </c>
      <c r="DI825" s="19">
        <v>158.9</v>
      </c>
      <c r="DJ825" s="19">
        <v>159</v>
      </c>
      <c r="DK825" s="19">
        <v>162.69999999999999</v>
      </c>
      <c r="DL825" s="19">
        <v>168.1</v>
      </c>
      <c r="DM825" s="19">
        <v>168.5</v>
      </c>
      <c r="DN825" s="19">
        <v>168.5</v>
      </c>
      <c r="DO825" s="19">
        <v>168.7</v>
      </c>
      <c r="DP825" s="19">
        <v>168.7</v>
      </c>
      <c r="DQ825" s="19">
        <v>168.8</v>
      </c>
      <c r="DR825" s="19">
        <v>168.8</v>
      </c>
      <c r="DS825" s="19">
        <v>171.6</v>
      </c>
      <c r="DT825" s="19">
        <v>171.5</v>
      </c>
      <c r="DU825" s="19">
        <v>171.6</v>
      </c>
      <c r="DV825" s="19">
        <v>171.5</v>
      </c>
      <c r="DW825" s="19">
        <v>171.5</v>
      </c>
    </row>
    <row r="826" spans="1:127">
      <c r="A826" s="17" t="s">
        <v>2245</v>
      </c>
      <c r="B826" s="17" t="s">
        <v>2246</v>
      </c>
      <c r="C826" s="18">
        <v>1.64777</v>
      </c>
      <c r="D826" s="19">
        <v>98.8</v>
      </c>
      <c r="E826" s="19">
        <v>100.7</v>
      </c>
      <c r="F826" s="19">
        <v>102</v>
      </c>
      <c r="G826" s="19">
        <v>103</v>
      </c>
      <c r="H826" s="19">
        <v>102</v>
      </c>
      <c r="I826" s="19">
        <v>102.4</v>
      </c>
      <c r="J826" s="19">
        <v>102.9</v>
      </c>
      <c r="K826" s="19">
        <v>100.5</v>
      </c>
      <c r="L826" s="19">
        <v>98.7</v>
      </c>
      <c r="M826" s="19">
        <v>104.4</v>
      </c>
      <c r="N826" s="19">
        <v>101.5</v>
      </c>
      <c r="O826" s="19">
        <v>101.1</v>
      </c>
      <c r="P826" s="19">
        <v>100.1</v>
      </c>
      <c r="Q826" s="19">
        <v>102.5</v>
      </c>
      <c r="R826" s="19">
        <v>104.7</v>
      </c>
      <c r="S826" s="19">
        <v>104.5</v>
      </c>
      <c r="T826" s="19">
        <v>104.5</v>
      </c>
      <c r="U826" s="19">
        <v>103.9</v>
      </c>
      <c r="V826" s="19">
        <v>102.1</v>
      </c>
      <c r="W826" s="19">
        <v>101.3</v>
      </c>
      <c r="X826" s="19">
        <v>102.8</v>
      </c>
      <c r="Y826" s="19">
        <v>104.8</v>
      </c>
      <c r="Z826" s="19">
        <v>101.3</v>
      </c>
      <c r="AA826" s="19">
        <v>104</v>
      </c>
      <c r="AB826" s="19">
        <v>103.4</v>
      </c>
      <c r="AC826" s="19">
        <v>105.4</v>
      </c>
      <c r="AD826" s="19">
        <v>106.7</v>
      </c>
      <c r="AE826" s="19">
        <v>105.9</v>
      </c>
      <c r="AF826" s="19">
        <v>108.8</v>
      </c>
      <c r="AG826" s="19">
        <v>110.7</v>
      </c>
      <c r="AH826" s="19">
        <v>110.4</v>
      </c>
      <c r="AI826" s="19">
        <v>107.1</v>
      </c>
      <c r="AJ826" s="19">
        <v>101.2</v>
      </c>
      <c r="AK826" s="19">
        <v>107.5</v>
      </c>
      <c r="AL826" s="19">
        <v>103.9</v>
      </c>
      <c r="AM826" s="19">
        <v>103.9</v>
      </c>
      <c r="AN826" s="19">
        <v>102.6</v>
      </c>
      <c r="AO826" s="19">
        <v>104</v>
      </c>
      <c r="AP826" s="19">
        <v>105.9</v>
      </c>
      <c r="AQ826" s="19">
        <v>106</v>
      </c>
      <c r="AR826" s="19">
        <v>107.5</v>
      </c>
      <c r="AS826" s="19">
        <v>107.5</v>
      </c>
      <c r="AT826" s="19">
        <v>106.8</v>
      </c>
      <c r="AU826" s="19">
        <v>105.9</v>
      </c>
      <c r="AV826" s="19">
        <v>105.9</v>
      </c>
      <c r="AW826" s="19">
        <v>106.9</v>
      </c>
      <c r="AX826" s="19">
        <v>106.3</v>
      </c>
      <c r="AY826" s="19">
        <v>105.2</v>
      </c>
      <c r="AZ826" s="19">
        <v>104.1</v>
      </c>
      <c r="BA826" s="19">
        <v>104.7</v>
      </c>
      <c r="BB826" s="19">
        <v>106.7</v>
      </c>
      <c r="BC826" s="19">
        <v>105.5</v>
      </c>
      <c r="BD826" s="19">
        <v>107.8</v>
      </c>
      <c r="BE826" s="19">
        <v>107.9</v>
      </c>
      <c r="BF826" s="19">
        <v>107.9</v>
      </c>
      <c r="BG826" s="19">
        <v>108.7</v>
      </c>
      <c r="BH826" s="19">
        <v>109.3</v>
      </c>
      <c r="BI826" s="19">
        <v>110.4</v>
      </c>
      <c r="BJ826" s="19">
        <v>109.7</v>
      </c>
      <c r="BK826" s="19">
        <v>109.9</v>
      </c>
      <c r="BL826" s="19">
        <v>108</v>
      </c>
      <c r="BM826" s="19">
        <v>109</v>
      </c>
      <c r="BN826" s="19">
        <v>109.3</v>
      </c>
      <c r="BO826" s="19">
        <v>109.1</v>
      </c>
      <c r="BP826" s="19">
        <v>109.1</v>
      </c>
      <c r="BQ826" s="19">
        <v>109.6</v>
      </c>
      <c r="BR826" s="19">
        <v>110.5</v>
      </c>
      <c r="BS826" s="19">
        <v>110.8</v>
      </c>
      <c r="BT826" s="19">
        <v>111.5</v>
      </c>
      <c r="BU826" s="19">
        <v>112.1</v>
      </c>
      <c r="BV826" s="19">
        <v>112.4</v>
      </c>
      <c r="BW826" s="19">
        <v>110.4</v>
      </c>
      <c r="BX826" s="19">
        <v>110.4</v>
      </c>
      <c r="BY826" s="19">
        <v>110.4</v>
      </c>
      <c r="BZ826" s="19">
        <v>110.6</v>
      </c>
      <c r="CA826" s="19">
        <v>111.2</v>
      </c>
      <c r="CB826" s="19">
        <v>110.9</v>
      </c>
      <c r="CC826" s="19">
        <v>111.5</v>
      </c>
      <c r="CD826" s="19">
        <v>111.8</v>
      </c>
      <c r="CE826" s="19">
        <v>112</v>
      </c>
      <c r="CF826" s="19">
        <v>112.5</v>
      </c>
      <c r="CG826" s="19">
        <v>112.9</v>
      </c>
      <c r="CH826" s="19">
        <v>112.9</v>
      </c>
      <c r="CI826" s="19">
        <v>113.3</v>
      </c>
      <c r="CJ826" s="19">
        <v>114.2</v>
      </c>
      <c r="CK826" s="19">
        <v>116.9</v>
      </c>
      <c r="CL826" s="19">
        <v>117</v>
      </c>
      <c r="CM826" s="19">
        <v>117.5</v>
      </c>
      <c r="CN826" s="19">
        <v>117.7</v>
      </c>
      <c r="CO826" s="19">
        <v>117.9</v>
      </c>
      <c r="CP826" s="19">
        <v>118</v>
      </c>
      <c r="CQ826" s="19">
        <v>118.4</v>
      </c>
      <c r="CR826" s="19">
        <v>118.4</v>
      </c>
      <c r="CS826" s="19">
        <v>118.7</v>
      </c>
      <c r="CT826" s="19">
        <v>120.5</v>
      </c>
      <c r="CU826" s="19">
        <v>120.5</v>
      </c>
      <c r="CV826" s="19">
        <v>120.5</v>
      </c>
      <c r="CW826" s="19">
        <v>124.2</v>
      </c>
      <c r="CX826" s="19">
        <v>124.5</v>
      </c>
      <c r="CY826" s="19">
        <v>125.6</v>
      </c>
      <c r="CZ826" s="19">
        <v>125.9</v>
      </c>
      <c r="DA826" s="19">
        <v>126.2</v>
      </c>
      <c r="DB826" s="19">
        <v>126.7</v>
      </c>
      <c r="DC826" s="19">
        <v>127.5</v>
      </c>
      <c r="DD826" s="19">
        <v>127.5</v>
      </c>
      <c r="DE826" s="19">
        <v>128.30000000000001</v>
      </c>
      <c r="DF826" s="19">
        <v>128.80000000000001</v>
      </c>
      <c r="DG826" s="19">
        <v>128.69999999999999</v>
      </c>
      <c r="DH826" s="19">
        <v>128.80000000000001</v>
      </c>
      <c r="DI826" s="19">
        <v>130</v>
      </c>
      <c r="DJ826" s="19">
        <v>128.6</v>
      </c>
      <c r="DK826" s="19">
        <v>130.6</v>
      </c>
      <c r="DL826" s="19">
        <v>131</v>
      </c>
      <c r="DM826" s="19">
        <v>131.69999999999999</v>
      </c>
      <c r="DN826" s="19">
        <v>132.4</v>
      </c>
      <c r="DO826" s="19">
        <v>132.69999999999999</v>
      </c>
      <c r="DP826" s="19">
        <v>133.1</v>
      </c>
      <c r="DQ826" s="19">
        <v>133.4</v>
      </c>
      <c r="DR826" s="19">
        <v>133.69999999999999</v>
      </c>
      <c r="DS826" s="19">
        <v>133.9</v>
      </c>
      <c r="DT826" s="19">
        <v>134.5</v>
      </c>
      <c r="DU826" s="19">
        <v>135.30000000000001</v>
      </c>
      <c r="DV826" s="19">
        <v>135.5</v>
      </c>
      <c r="DW826" s="19">
        <v>136.19999999999999</v>
      </c>
    </row>
    <row r="827" spans="1:127">
      <c r="A827" s="17" t="s">
        <v>2247</v>
      </c>
      <c r="B827" s="17" t="s">
        <v>2248</v>
      </c>
      <c r="C827" s="18">
        <v>0.11734</v>
      </c>
      <c r="D827" s="19">
        <v>99.9</v>
      </c>
      <c r="E827" s="19">
        <v>100</v>
      </c>
      <c r="F827" s="19">
        <v>100</v>
      </c>
      <c r="G827" s="19">
        <v>99.9</v>
      </c>
      <c r="H827" s="19">
        <v>99.8</v>
      </c>
      <c r="I827" s="19">
        <v>100</v>
      </c>
      <c r="J827" s="19">
        <v>100</v>
      </c>
      <c r="K827" s="19">
        <v>100</v>
      </c>
      <c r="L827" s="19">
        <v>100</v>
      </c>
      <c r="M827" s="19">
        <v>121.3</v>
      </c>
      <c r="N827" s="19">
        <v>121.3</v>
      </c>
      <c r="O827" s="19">
        <v>121.3</v>
      </c>
      <c r="P827" s="19">
        <v>121.3</v>
      </c>
      <c r="Q827" s="19">
        <v>121.3</v>
      </c>
      <c r="R827" s="19">
        <v>133.80000000000001</v>
      </c>
      <c r="S827" s="19">
        <v>133.80000000000001</v>
      </c>
      <c r="T827" s="19">
        <v>133.80000000000001</v>
      </c>
      <c r="U827" s="19">
        <v>133.9</v>
      </c>
      <c r="V827" s="19">
        <v>133.6</v>
      </c>
      <c r="W827" s="19">
        <v>133.80000000000001</v>
      </c>
      <c r="X827" s="19">
        <v>158.6</v>
      </c>
      <c r="Y827" s="19">
        <v>158.69999999999999</v>
      </c>
      <c r="Z827" s="19">
        <v>158.6</v>
      </c>
      <c r="AA827" s="19">
        <v>158.5</v>
      </c>
      <c r="AB827" s="19">
        <v>158.6</v>
      </c>
      <c r="AC827" s="19">
        <v>158.5</v>
      </c>
      <c r="AD827" s="19">
        <v>158.5</v>
      </c>
      <c r="AE827" s="19">
        <v>158.69999999999999</v>
      </c>
      <c r="AF827" s="19">
        <v>158.69999999999999</v>
      </c>
      <c r="AG827" s="19">
        <v>158.69999999999999</v>
      </c>
      <c r="AH827" s="19">
        <v>158.69999999999999</v>
      </c>
      <c r="AI827" s="19">
        <v>158.69999999999999</v>
      </c>
      <c r="AJ827" s="19">
        <v>158.69999999999999</v>
      </c>
      <c r="AK827" s="19">
        <v>158.6</v>
      </c>
      <c r="AL827" s="19">
        <v>158.5</v>
      </c>
      <c r="AM827" s="19">
        <v>158.69999999999999</v>
      </c>
      <c r="AN827" s="19">
        <v>158.69999999999999</v>
      </c>
      <c r="AO827" s="19">
        <v>158.6</v>
      </c>
      <c r="AP827" s="19">
        <v>158.5</v>
      </c>
      <c r="AQ827" s="19">
        <v>158.5</v>
      </c>
      <c r="AR827" s="19">
        <v>158.69999999999999</v>
      </c>
      <c r="AS827" s="19">
        <v>158.69999999999999</v>
      </c>
      <c r="AT827" s="19">
        <v>158.6</v>
      </c>
      <c r="AU827" s="19">
        <v>158.69999999999999</v>
      </c>
      <c r="AV827" s="19">
        <v>158.69999999999999</v>
      </c>
      <c r="AW827" s="19">
        <v>158.69999999999999</v>
      </c>
      <c r="AX827" s="19">
        <v>158.6</v>
      </c>
      <c r="AY827" s="19">
        <v>158.69999999999999</v>
      </c>
      <c r="AZ827" s="19">
        <v>158.6</v>
      </c>
      <c r="BA827" s="19">
        <v>158.6</v>
      </c>
      <c r="BB827" s="19">
        <v>158.69999999999999</v>
      </c>
      <c r="BC827" s="19">
        <v>158.69999999999999</v>
      </c>
      <c r="BD827" s="19">
        <v>158.80000000000001</v>
      </c>
      <c r="BE827" s="19">
        <v>158.69999999999999</v>
      </c>
      <c r="BF827" s="19">
        <v>158.6</v>
      </c>
      <c r="BG827" s="19">
        <v>158.80000000000001</v>
      </c>
      <c r="BH827" s="19">
        <v>158.80000000000001</v>
      </c>
      <c r="BI827" s="19">
        <v>158.80000000000001</v>
      </c>
      <c r="BJ827" s="19">
        <v>158.80000000000001</v>
      </c>
      <c r="BK827" s="19">
        <v>158.69999999999999</v>
      </c>
      <c r="BL827" s="19">
        <v>158.69999999999999</v>
      </c>
      <c r="BM827" s="19">
        <v>158.80000000000001</v>
      </c>
      <c r="BN827" s="19">
        <v>158.80000000000001</v>
      </c>
      <c r="BO827" s="19">
        <v>158.80000000000001</v>
      </c>
      <c r="BP827" s="19">
        <v>158.80000000000001</v>
      </c>
      <c r="BQ827" s="19">
        <v>158.80000000000001</v>
      </c>
      <c r="BR827" s="19">
        <v>158.80000000000001</v>
      </c>
      <c r="BS827" s="19">
        <v>158.80000000000001</v>
      </c>
      <c r="BT827" s="19">
        <v>158.69999999999999</v>
      </c>
      <c r="BU827" s="19">
        <v>158.80000000000001</v>
      </c>
      <c r="BV827" s="19">
        <v>158.80000000000001</v>
      </c>
      <c r="BW827" s="19">
        <v>158.80000000000001</v>
      </c>
      <c r="BX827" s="19">
        <v>158.80000000000001</v>
      </c>
      <c r="BY827" s="19">
        <v>158.80000000000001</v>
      </c>
      <c r="BZ827" s="19">
        <v>158.80000000000001</v>
      </c>
      <c r="CA827" s="19">
        <v>158.80000000000001</v>
      </c>
      <c r="CB827" s="19">
        <v>158.80000000000001</v>
      </c>
      <c r="CC827" s="19">
        <v>158.80000000000001</v>
      </c>
      <c r="CD827" s="19">
        <v>158.80000000000001</v>
      </c>
      <c r="CE827" s="19">
        <v>158.80000000000001</v>
      </c>
      <c r="CF827" s="19">
        <v>158.80000000000001</v>
      </c>
      <c r="CG827" s="19">
        <v>158.80000000000001</v>
      </c>
      <c r="CH827" s="19">
        <v>158.80000000000001</v>
      </c>
      <c r="CI827" s="19">
        <v>158.80000000000001</v>
      </c>
      <c r="CJ827" s="19">
        <v>158.80000000000001</v>
      </c>
      <c r="CK827" s="19">
        <v>158.80000000000001</v>
      </c>
      <c r="CL827" s="19">
        <v>158.80000000000001</v>
      </c>
      <c r="CM827" s="19">
        <v>158.80000000000001</v>
      </c>
      <c r="CN827" s="19">
        <v>158.80000000000001</v>
      </c>
      <c r="CO827" s="19">
        <v>158.80000000000001</v>
      </c>
      <c r="CP827" s="19">
        <v>158.80000000000001</v>
      </c>
      <c r="CQ827" s="19">
        <v>158.80000000000001</v>
      </c>
      <c r="CR827" s="19">
        <v>158.80000000000001</v>
      </c>
      <c r="CS827" s="19">
        <v>158.80000000000001</v>
      </c>
      <c r="CT827" s="19">
        <v>158.80000000000001</v>
      </c>
      <c r="CU827" s="19">
        <v>158.80000000000001</v>
      </c>
      <c r="CV827" s="19">
        <v>158.80000000000001</v>
      </c>
      <c r="CW827" s="19">
        <v>158.80000000000001</v>
      </c>
      <c r="CX827" s="19">
        <v>158.80000000000001</v>
      </c>
      <c r="CY827" s="19">
        <v>158.80000000000001</v>
      </c>
      <c r="CZ827" s="19">
        <v>158.80000000000001</v>
      </c>
      <c r="DA827" s="19">
        <v>158.80000000000001</v>
      </c>
      <c r="DB827" s="19">
        <v>158.80000000000001</v>
      </c>
      <c r="DC827" s="19">
        <v>158.80000000000001</v>
      </c>
      <c r="DD827" s="19">
        <v>158.80000000000001</v>
      </c>
      <c r="DE827" s="19">
        <v>158.80000000000001</v>
      </c>
      <c r="DF827" s="19">
        <v>158.9</v>
      </c>
      <c r="DG827" s="19">
        <v>158.9</v>
      </c>
      <c r="DH827" s="19">
        <v>158.80000000000001</v>
      </c>
      <c r="DI827" s="19">
        <v>158.9</v>
      </c>
      <c r="DJ827" s="19">
        <v>158.80000000000001</v>
      </c>
      <c r="DK827" s="19">
        <v>158.9</v>
      </c>
      <c r="DL827" s="19">
        <v>158.9</v>
      </c>
      <c r="DM827" s="19">
        <v>158.9</v>
      </c>
      <c r="DN827" s="19">
        <v>158.9</v>
      </c>
      <c r="DO827" s="19">
        <v>158.9</v>
      </c>
      <c r="DP827" s="19">
        <v>158.9</v>
      </c>
      <c r="DQ827" s="19">
        <v>158.9</v>
      </c>
      <c r="DR827" s="19">
        <v>158.9</v>
      </c>
      <c r="DS827" s="19">
        <v>159</v>
      </c>
      <c r="DT827" s="19">
        <v>159.1</v>
      </c>
      <c r="DU827" s="19">
        <v>159.1</v>
      </c>
      <c r="DV827" s="19">
        <v>159.1</v>
      </c>
      <c r="DW827" s="19">
        <v>163.5</v>
      </c>
    </row>
    <row r="828" spans="1:127">
      <c r="A828" s="17" t="s">
        <v>2249</v>
      </c>
      <c r="B828" s="17" t="s">
        <v>2250</v>
      </c>
      <c r="C828" s="18">
        <v>0.1134</v>
      </c>
      <c r="D828" s="19">
        <v>100</v>
      </c>
      <c r="E828" s="19">
        <v>100</v>
      </c>
      <c r="F828" s="19">
        <v>100</v>
      </c>
      <c r="G828" s="19">
        <v>100</v>
      </c>
      <c r="H828" s="19">
        <v>100</v>
      </c>
      <c r="I828" s="19">
        <v>100</v>
      </c>
      <c r="J828" s="19">
        <v>100</v>
      </c>
      <c r="K828" s="19">
        <v>100</v>
      </c>
      <c r="L828" s="19">
        <v>100</v>
      </c>
      <c r="M828" s="19">
        <v>122.1</v>
      </c>
      <c r="N828" s="19">
        <v>122.1</v>
      </c>
      <c r="O828" s="19">
        <v>122.1</v>
      </c>
      <c r="P828" s="19">
        <v>122.1</v>
      </c>
      <c r="Q828" s="19">
        <v>122.1</v>
      </c>
      <c r="R828" s="19">
        <v>135</v>
      </c>
      <c r="S828" s="19">
        <v>135</v>
      </c>
      <c r="T828" s="19">
        <v>135</v>
      </c>
      <c r="U828" s="19">
        <v>135</v>
      </c>
      <c r="V828" s="19">
        <v>135</v>
      </c>
      <c r="W828" s="19">
        <v>135</v>
      </c>
      <c r="X828" s="19">
        <v>160.69999999999999</v>
      </c>
      <c r="Y828" s="19">
        <v>160.69999999999999</v>
      </c>
      <c r="Z828" s="19">
        <v>160.69999999999999</v>
      </c>
      <c r="AA828" s="19">
        <v>160.69999999999999</v>
      </c>
      <c r="AB828" s="19">
        <v>160.69999999999999</v>
      </c>
      <c r="AC828" s="19">
        <v>160.69999999999999</v>
      </c>
      <c r="AD828" s="19">
        <v>160.69999999999999</v>
      </c>
      <c r="AE828" s="19">
        <v>160.69999999999999</v>
      </c>
      <c r="AF828" s="19">
        <v>160.69999999999999</v>
      </c>
      <c r="AG828" s="19">
        <v>160.69999999999999</v>
      </c>
      <c r="AH828" s="19">
        <v>160.69999999999999</v>
      </c>
      <c r="AI828" s="19">
        <v>160.69999999999999</v>
      </c>
      <c r="AJ828" s="19">
        <v>160.69999999999999</v>
      </c>
      <c r="AK828" s="19">
        <v>160.69999999999999</v>
      </c>
      <c r="AL828" s="19">
        <v>160.69999999999999</v>
      </c>
      <c r="AM828" s="19">
        <v>160.69999999999999</v>
      </c>
      <c r="AN828" s="19">
        <v>160.69999999999999</v>
      </c>
      <c r="AO828" s="19">
        <v>160.69999999999999</v>
      </c>
      <c r="AP828" s="19">
        <v>160.69999999999999</v>
      </c>
      <c r="AQ828" s="19">
        <v>160.69999999999999</v>
      </c>
      <c r="AR828" s="19">
        <v>160.69999999999999</v>
      </c>
      <c r="AS828" s="19">
        <v>160.69999999999999</v>
      </c>
      <c r="AT828" s="19">
        <v>160.69999999999999</v>
      </c>
      <c r="AU828" s="19">
        <v>160.69999999999999</v>
      </c>
      <c r="AV828" s="19">
        <v>160.69999999999999</v>
      </c>
      <c r="AW828" s="19">
        <v>160.69999999999999</v>
      </c>
      <c r="AX828" s="19">
        <v>160.69999999999999</v>
      </c>
      <c r="AY828" s="19">
        <v>160.69999999999999</v>
      </c>
      <c r="AZ828" s="19">
        <v>160.69999999999999</v>
      </c>
      <c r="BA828" s="19">
        <v>160.69999999999999</v>
      </c>
      <c r="BB828" s="19">
        <v>160.69999999999999</v>
      </c>
      <c r="BC828" s="19">
        <v>160.69999999999999</v>
      </c>
      <c r="BD828" s="19">
        <v>160.69999999999999</v>
      </c>
      <c r="BE828" s="19">
        <v>160.69999999999999</v>
      </c>
      <c r="BF828" s="19">
        <v>160.69999999999999</v>
      </c>
      <c r="BG828" s="19">
        <v>160.69999999999999</v>
      </c>
      <c r="BH828" s="19">
        <v>160.69999999999999</v>
      </c>
      <c r="BI828" s="19">
        <v>160.69999999999999</v>
      </c>
      <c r="BJ828" s="19">
        <v>160.69999999999999</v>
      </c>
      <c r="BK828" s="19">
        <v>160.69999999999999</v>
      </c>
      <c r="BL828" s="19">
        <v>160.69999999999999</v>
      </c>
      <c r="BM828" s="19">
        <v>160.69999999999999</v>
      </c>
      <c r="BN828" s="19">
        <v>160.69999999999999</v>
      </c>
      <c r="BO828" s="19">
        <v>160.69999999999999</v>
      </c>
      <c r="BP828" s="19">
        <v>160.69999999999999</v>
      </c>
      <c r="BQ828" s="19">
        <v>160.69999999999999</v>
      </c>
      <c r="BR828" s="19">
        <v>160.69999999999999</v>
      </c>
      <c r="BS828" s="19">
        <v>160.69999999999999</v>
      </c>
      <c r="BT828" s="19">
        <v>160.69999999999999</v>
      </c>
      <c r="BU828" s="19">
        <v>160.69999999999999</v>
      </c>
      <c r="BV828" s="19">
        <v>160.69999999999999</v>
      </c>
      <c r="BW828" s="19">
        <v>160.69999999999999</v>
      </c>
      <c r="BX828" s="19">
        <v>160.69999999999999</v>
      </c>
      <c r="BY828" s="19">
        <v>160.69999999999999</v>
      </c>
      <c r="BZ828" s="19">
        <v>160.69999999999999</v>
      </c>
      <c r="CA828" s="19">
        <v>160.69999999999999</v>
      </c>
      <c r="CB828" s="19">
        <v>160.69999999999999</v>
      </c>
      <c r="CC828" s="19">
        <v>160.69999999999999</v>
      </c>
      <c r="CD828" s="19">
        <v>160.69999999999999</v>
      </c>
      <c r="CE828" s="19">
        <v>160.69999999999999</v>
      </c>
      <c r="CF828" s="19">
        <v>160.69999999999999</v>
      </c>
      <c r="CG828" s="19">
        <v>160.69999999999999</v>
      </c>
      <c r="CH828" s="19">
        <v>160.69999999999999</v>
      </c>
      <c r="CI828" s="19">
        <v>160.69999999999999</v>
      </c>
      <c r="CJ828" s="19">
        <v>160.69999999999999</v>
      </c>
      <c r="CK828" s="19">
        <v>160.69999999999999</v>
      </c>
      <c r="CL828" s="19">
        <v>160.69999999999999</v>
      </c>
      <c r="CM828" s="19">
        <v>160.69999999999999</v>
      </c>
      <c r="CN828" s="19">
        <v>160.69999999999999</v>
      </c>
      <c r="CO828" s="19">
        <v>160.69999999999999</v>
      </c>
      <c r="CP828" s="19">
        <v>160.69999999999999</v>
      </c>
      <c r="CQ828" s="19">
        <v>160.69999999999999</v>
      </c>
      <c r="CR828" s="19">
        <v>160.69999999999999</v>
      </c>
      <c r="CS828" s="19">
        <v>160.69999999999999</v>
      </c>
      <c r="CT828" s="19">
        <v>160.69999999999999</v>
      </c>
      <c r="CU828" s="19">
        <v>160.69999999999999</v>
      </c>
      <c r="CV828" s="19">
        <v>160.69999999999999</v>
      </c>
      <c r="CW828" s="19">
        <v>160.69999999999999</v>
      </c>
      <c r="CX828" s="19">
        <v>160.69999999999999</v>
      </c>
      <c r="CY828" s="19">
        <v>160.69999999999999</v>
      </c>
      <c r="CZ828" s="19">
        <v>160.69999999999999</v>
      </c>
      <c r="DA828" s="19">
        <v>160.69999999999999</v>
      </c>
      <c r="DB828" s="19">
        <v>160.69999999999999</v>
      </c>
      <c r="DC828" s="19">
        <v>160.69999999999999</v>
      </c>
      <c r="DD828" s="19">
        <v>160.69999999999999</v>
      </c>
      <c r="DE828" s="19">
        <v>160.69999999999999</v>
      </c>
      <c r="DF828" s="19">
        <v>160.69999999999999</v>
      </c>
      <c r="DG828" s="19">
        <v>160.69999999999999</v>
      </c>
      <c r="DH828" s="19">
        <v>160.69999999999999</v>
      </c>
      <c r="DI828" s="19">
        <v>160.69999999999999</v>
      </c>
      <c r="DJ828" s="19">
        <v>160.69999999999999</v>
      </c>
      <c r="DK828" s="19">
        <v>160.69999999999999</v>
      </c>
      <c r="DL828" s="19">
        <v>160.69999999999999</v>
      </c>
      <c r="DM828" s="19">
        <v>160.69999999999999</v>
      </c>
      <c r="DN828" s="19">
        <v>160.69999999999999</v>
      </c>
      <c r="DO828" s="19">
        <v>160.69999999999999</v>
      </c>
      <c r="DP828" s="19">
        <v>160.69999999999999</v>
      </c>
      <c r="DQ828" s="19">
        <v>160.69999999999999</v>
      </c>
      <c r="DR828" s="19">
        <v>160.69999999999999</v>
      </c>
      <c r="DS828" s="19">
        <v>160.69999999999999</v>
      </c>
      <c r="DT828" s="19">
        <v>160.69999999999999</v>
      </c>
      <c r="DU828" s="19">
        <v>160.69999999999999</v>
      </c>
      <c r="DV828" s="19">
        <v>160.69999999999999</v>
      </c>
      <c r="DW828" s="19">
        <v>165.3</v>
      </c>
    </row>
    <row r="829" spans="1:127">
      <c r="A829" s="17" t="s">
        <v>2251</v>
      </c>
      <c r="B829" s="17" t="s">
        <v>2252</v>
      </c>
      <c r="C829" s="18">
        <v>3.9399999999999999E-3</v>
      </c>
      <c r="D829" s="19">
        <v>98.1</v>
      </c>
      <c r="E829" s="19">
        <v>98.6</v>
      </c>
      <c r="F829" s="19">
        <v>99.8</v>
      </c>
      <c r="G829" s="19">
        <v>96.5</v>
      </c>
      <c r="H829" s="19">
        <v>93.8</v>
      </c>
      <c r="I829" s="19">
        <v>99.6</v>
      </c>
      <c r="J829" s="19">
        <v>100.6</v>
      </c>
      <c r="K829" s="19">
        <v>99</v>
      </c>
      <c r="L829" s="19">
        <v>100.2</v>
      </c>
      <c r="M829" s="19">
        <v>96.7</v>
      </c>
      <c r="N829" s="19">
        <v>97.8</v>
      </c>
      <c r="O829" s="19">
        <v>98.6</v>
      </c>
      <c r="P829" s="19">
        <v>99.5</v>
      </c>
      <c r="Q829" s="19">
        <v>98.2</v>
      </c>
      <c r="R829" s="19">
        <v>101.4</v>
      </c>
      <c r="S829" s="19">
        <v>99.8</v>
      </c>
      <c r="T829" s="19">
        <v>101.6</v>
      </c>
      <c r="U829" s="19">
        <v>102.1</v>
      </c>
      <c r="V829" s="19">
        <v>95.1</v>
      </c>
      <c r="W829" s="19">
        <v>99</v>
      </c>
      <c r="X829" s="19">
        <v>98.4</v>
      </c>
      <c r="Y829" s="19">
        <v>101.1</v>
      </c>
      <c r="Z829" s="19">
        <v>97.9</v>
      </c>
      <c r="AA829" s="19">
        <v>97.3</v>
      </c>
      <c r="AB829" s="19">
        <v>100.1</v>
      </c>
      <c r="AC829" s="19">
        <v>97.2</v>
      </c>
      <c r="AD829" s="19">
        <v>94.8</v>
      </c>
      <c r="AE829" s="19">
        <v>101</v>
      </c>
      <c r="AF829" s="19">
        <v>102.8</v>
      </c>
      <c r="AG829" s="19">
        <v>103.3</v>
      </c>
      <c r="AH829" s="19">
        <v>102.3</v>
      </c>
      <c r="AI829" s="19">
        <v>101.6</v>
      </c>
      <c r="AJ829" s="19">
        <v>103.3</v>
      </c>
      <c r="AK829" s="19">
        <v>99.8</v>
      </c>
      <c r="AL829" s="19">
        <v>96.7</v>
      </c>
      <c r="AM829" s="19">
        <v>101.2</v>
      </c>
      <c r="AN829" s="19">
        <v>103.5</v>
      </c>
      <c r="AO829" s="19">
        <v>100.4</v>
      </c>
      <c r="AP829" s="19">
        <v>96.8</v>
      </c>
      <c r="AQ829" s="19">
        <v>96.4</v>
      </c>
      <c r="AR829" s="19">
        <v>101.2</v>
      </c>
      <c r="AS829" s="19">
        <v>101.8</v>
      </c>
      <c r="AT829" s="19">
        <v>99.3</v>
      </c>
      <c r="AU829" s="19">
        <v>103</v>
      </c>
      <c r="AV829" s="19">
        <v>101.8</v>
      </c>
      <c r="AW829" s="19">
        <v>103</v>
      </c>
      <c r="AX829" s="19">
        <v>100.4</v>
      </c>
      <c r="AY829" s="19">
        <v>103</v>
      </c>
      <c r="AZ829" s="19">
        <v>99.9</v>
      </c>
      <c r="BA829" s="19">
        <v>99.9</v>
      </c>
      <c r="BB829" s="19">
        <v>103</v>
      </c>
      <c r="BC829" s="19">
        <v>102.4</v>
      </c>
      <c r="BD829" s="19">
        <v>105.1</v>
      </c>
      <c r="BE829" s="19">
        <v>102.4</v>
      </c>
      <c r="BF829" s="19">
        <v>97.9</v>
      </c>
      <c r="BG829" s="19">
        <v>103.9</v>
      </c>
      <c r="BH829" s="19">
        <v>103.9</v>
      </c>
      <c r="BI829" s="19">
        <v>103.9</v>
      </c>
      <c r="BJ829" s="19">
        <v>103.9</v>
      </c>
      <c r="BK829" s="19">
        <v>103.4</v>
      </c>
      <c r="BL829" s="19">
        <v>103.4</v>
      </c>
      <c r="BM829" s="19">
        <v>103.9</v>
      </c>
      <c r="BN829" s="19">
        <v>103.9</v>
      </c>
      <c r="BO829" s="19">
        <v>103.9</v>
      </c>
      <c r="BP829" s="19">
        <v>103.9</v>
      </c>
      <c r="BQ829" s="19">
        <v>103.6</v>
      </c>
      <c r="BR829" s="19">
        <v>104.6</v>
      </c>
      <c r="BS829" s="19">
        <v>103.9</v>
      </c>
      <c r="BT829" s="19">
        <v>102.9</v>
      </c>
      <c r="BU829" s="19">
        <v>104.1</v>
      </c>
      <c r="BV829" s="19">
        <v>104.1</v>
      </c>
      <c r="BW829" s="19">
        <v>103.9</v>
      </c>
      <c r="BX829" s="19">
        <v>103.9</v>
      </c>
      <c r="BY829" s="19">
        <v>103.9</v>
      </c>
      <c r="BZ829" s="19">
        <v>103.9</v>
      </c>
      <c r="CA829" s="19">
        <v>104.4</v>
      </c>
      <c r="CB829" s="19">
        <v>104.1</v>
      </c>
      <c r="CC829" s="19">
        <v>104.1</v>
      </c>
      <c r="CD829" s="19">
        <v>104</v>
      </c>
      <c r="CE829" s="19">
        <v>103.9</v>
      </c>
      <c r="CF829" s="19">
        <v>104.3</v>
      </c>
      <c r="CG829" s="19">
        <v>104.3</v>
      </c>
      <c r="CH829" s="19">
        <v>104.2</v>
      </c>
      <c r="CI829" s="19">
        <v>104.9</v>
      </c>
      <c r="CJ829" s="19">
        <v>105.2</v>
      </c>
      <c r="CK829" s="19">
        <v>105</v>
      </c>
      <c r="CL829" s="19">
        <v>105.2</v>
      </c>
      <c r="CM829" s="19">
        <v>105</v>
      </c>
      <c r="CN829" s="19">
        <v>105.2</v>
      </c>
      <c r="CO829" s="19">
        <v>105.2</v>
      </c>
      <c r="CP829" s="19">
        <v>105.2</v>
      </c>
      <c r="CQ829" s="19">
        <v>105.2</v>
      </c>
      <c r="CR829" s="19">
        <v>105.6</v>
      </c>
      <c r="CS829" s="19">
        <v>105.4</v>
      </c>
      <c r="CT829" s="19">
        <v>105.6</v>
      </c>
      <c r="CU829" s="19">
        <v>103.9</v>
      </c>
      <c r="CV829" s="19">
        <v>103.9</v>
      </c>
      <c r="CW829" s="19">
        <v>104.4</v>
      </c>
      <c r="CX829" s="19">
        <v>104.9</v>
      </c>
      <c r="CY829" s="19">
        <v>105.2</v>
      </c>
      <c r="CZ829" s="19">
        <v>105.4</v>
      </c>
      <c r="DA829" s="19">
        <v>105.6</v>
      </c>
      <c r="DB829" s="19">
        <v>104.2</v>
      </c>
      <c r="DC829" s="19">
        <v>103.8</v>
      </c>
      <c r="DD829" s="19">
        <v>104.5</v>
      </c>
      <c r="DE829" s="19">
        <v>104.8</v>
      </c>
      <c r="DF829" s="19">
        <v>106.8</v>
      </c>
      <c r="DG829" s="19">
        <v>107</v>
      </c>
      <c r="DH829" s="19">
        <v>106.3</v>
      </c>
      <c r="DI829" s="19">
        <v>106.8</v>
      </c>
      <c r="DJ829" s="19">
        <v>106.2</v>
      </c>
      <c r="DK829" s="19">
        <v>108.4</v>
      </c>
      <c r="DL829" s="19">
        <v>108.4</v>
      </c>
      <c r="DM829" s="19">
        <v>108.4</v>
      </c>
      <c r="DN829" s="19">
        <v>109.3</v>
      </c>
      <c r="DO829" s="19">
        <v>109.3</v>
      </c>
      <c r="DP829" s="19">
        <v>109</v>
      </c>
      <c r="DQ829" s="19">
        <v>109</v>
      </c>
      <c r="DR829" s="19">
        <v>109.3</v>
      </c>
      <c r="DS829" s="19">
        <v>112.4</v>
      </c>
      <c r="DT829" s="19">
        <v>113.8</v>
      </c>
      <c r="DU829" s="19">
        <v>113.8</v>
      </c>
      <c r="DV829" s="19">
        <v>113.8</v>
      </c>
      <c r="DW829" s="19">
        <v>112.6</v>
      </c>
    </row>
    <row r="830" spans="1:127">
      <c r="A830" s="17" t="s">
        <v>2253</v>
      </c>
      <c r="B830" s="17" t="s">
        <v>2254</v>
      </c>
      <c r="C830" s="18">
        <v>0.10979</v>
      </c>
      <c r="D830" s="19">
        <v>95.5</v>
      </c>
      <c r="E830" s="19">
        <v>95.5</v>
      </c>
      <c r="F830" s="19">
        <v>95.9</v>
      </c>
      <c r="G830" s="19">
        <v>99.9</v>
      </c>
      <c r="H830" s="19">
        <v>103.7</v>
      </c>
      <c r="I830" s="19">
        <v>102.6</v>
      </c>
      <c r="J830" s="19">
        <v>103.1</v>
      </c>
      <c r="K830" s="19">
        <v>103</v>
      </c>
      <c r="L830" s="19">
        <v>102.5</v>
      </c>
      <c r="M830" s="19">
        <v>102.3</v>
      </c>
      <c r="N830" s="19">
        <v>102.3</v>
      </c>
      <c r="O830" s="19">
        <v>104.9</v>
      </c>
      <c r="P830" s="19">
        <v>104.9</v>
      </c>
      <c r="Q830" s="19">
        <v>105.9</v>
      </c>
      <c r="R830" s="19">
        <v>107.2</v>
      </c>
      <c r="S830" s="19">
        <v>107.3</v>
      </c>
      <c r="T830" s="19">
        <v>107.3</v>
      </c>
      <c r="U830" s="19">
        <v>107.2</v>
      </c>
      <c r="V830" s="19">
        <v>106.8</v>
      </c>
      <c r="W830" s="19">
        <v>107.3</v>
      </c>
      <c r="X830" s="19">
        <v>107.5</v>
      </c>
      <c r="Y830" s="19">
        <v>106.9</v>
      </c>
      <c r="Z830" s="19">
        <v>104.4</v>
      </c>
      <c r="AA830" s="19">
        <v>102.4</v>
      </c>
      <c r="AB830" s="19">
        <v>101.7</v>
      </c>
      <c r="AC830" s="19">
        <v>101.7</v>
      </c>
      <c r="AD830" s="19">
        <v>104.7</v>
      </c>
      <c r="AE830" s="19">
        <v>102.1</v>
      </c>
      <c r="AF830" s="19">
        <v>99.7</v>
      </c>
      <c r="AG830" s="19">
        <v>100.9</v>
      </c>
      <c r="AH830" s="19">
        <v>99</v>
      </c>
      <c r="AI830" s="19">
        <v>96.7</v>
      </c>
      <c r="AJ830" s="19">
        <v>98.2</v>
      </c>
      <c r="AK830" s="19">
        <v>98.3</v>
      </c>
      <c r="AL830" s="19">
        <v>96.5</v>
      </c>
      <c r="AM830" s="19">
        <v>95.4</v>
      </c>
      <c r="AN830" s="19">
        <v>95</v>
      </c>
      <c r="AO830" s="19">
        <v>95</v>
      </c>
      <c r="AP830" s="19">
        <v>95</v>
      </c>
      <c r="AQ830" s="19">
        <v>94.8</v>
      </c>
      <c r="AR830" s="19">
        <v>94.8</v>
      </c>
      <c r="AS830" s="19">
        <v>95.3</v>
      </c>
      <c r="AT830" s="19">
        <v>95.3</v>
      </c>
      <c r="AU830" s="19">
        <v>97.6</v>
      </c>
      <c r="AV830" s="19">
        <v>97.6</v>
      </c>
      <c r="AW830" s="19">
        <v>97.6</v>
      </c>
      <c r="AX830" s="19">
        <v>97.6</v>
      </c>
      <c r="AY830" s="19">
        <v>95.6</v>
      </c>
      <c r="AZ830" s="19">
        <v>95.6</v>
      </c>
      <c r="BA830" s="19">
        <v>95.6</v>
      </c>
      <c r="BB830" s="19">
        <v>95.6</v>
      </c>
      <c r="BC830" s="19">
        <v>96.9</v>
      </c>
      <c r="BD830" s="19">
        <v>103.4</v>
      </c>
      <c r="BE830" s="19">
        <v>103.3</v>
      </c>
      <c r="BF830" s="19">
        <v>103.3</v>
      </c>
      <c r="BG830" s="19">
        <v>102.5</v>
      </c>
      <c r="BH830" s="19">
        <v>102.5</v>
      </c>
      <c r="BI830" s="19">
        <v>102.6</v>
      </c>
      <c r="BJ830" s="19">
        <v>102.6</v>
      </c>
      <c r="BK830" s="19">
        <v>103.5</v>
      </c>
      <c r="BL830" s="19">
        <v>102.3</v>
      </c>
      <c r="BM830" s="19">
        <v>102.3</v>
      </c>
      <c r="BN830" s="19">
        <v>101.3</v>
      </c>
      <c r="BO830" s="19">
        <v>103.8</v>
      </c>
      <c r="BP830" s="19">
        <v>103.6</v>
      </c>
      <c r="BQ830" s="19">
        <v>104.7</v>
      </c>
      <c r="BR830" s="19">
        <v>104.7</v>
      </c>
      <c r="BS830" s="19">
        <v>104.7</v>
      </c>
      <c r="BT830" s="19">
        <v>105.2</v>
      </c>
      <c r="BU830" s="19">
        <v>105.2</v>
      </c>
      <c r="BV830" s="19">
        <v>105.2</v>
      </c>
      <c r="BW830" s="19">
        <v>105.2</v>
      </c>
      <c r="BX830" s="19">
        <v>105.2</v>
      </c>
      <c r="BY830" s="19">
        <v>105.2</v>
      </c>
      <c r="BZ830" s="19">
        <v>105.2</v>
      </c>
      <c r="CA830" s="19">
        <v>105.3</v>
      </c>
      <c r="CB830" s="19">
        <v>103.9</v>
      </c>
      <c r="CC830" s="19">
        <v>103.8</v>
      </c>
      <c r="CD830" s="19">
        <v>103.6</v>
      </c>
      <c r="CE830" s="19">
        <v>103.4</v>
      </c>
      <c r="CF830" s="19">
        <v>104.3</v>
      </c>
      <c r="CG830" s="19">
        <v>105.8</v>
      </c>
      <c r="CH830" s="19">
        <v>105.2</v>
      </c>
      <c r="CI830" s="19">
        <v>105.8</v>
      </c>
      <c r="CJ830" s="19">
        <v>106.2</v>
      </c>
      <c r="CK830" s="19">
        <v>106.2</v>
      </c>
      <c r="CL830" s="19">
        <v>106.6</v>
      </c>
      <c r="CM830" s="19">
        <v>106.7</v>
      </c>
      <c r="CN830" s="19">
        <v>106.6</v>
      </c>
      <c r="CO830" s="19">
        <v>106.7</v>
      </c>
      <c r="CP830" s="19">
        <v>106.6</v>
      </c>
      <c r="CQ830" s="19">
        <v>106.6</v>
      </c>
      <c r="CR830" s="19">
        <v>106.6</v>
      </c>
      <c r="CS830" s="19">
        <v>107</v>
      </c>
      <c r="CT830" s="19">
        <v>105.8</v>
      </c>
      <c r="CU830" s="19">
        <v>105.2</v>
      </c>
      <c r="CV830" s="19">
        <v>105.2</v>
      </c>
      <c r="CW830" s="19">
        <v>105.3</v>
      </c>
      <c r="CX830" s="19">
        <v>106.3</v>
      </c>
      <c r="CY830" s="19">
        <v>105.7</v>
      </c>
      <c r="CZ830" s="19">
        <v>105.8</v>
      </c>
      <c r="DA830" s="19">
        <v>104.7</v>
      </c>
      <c r="DB830" s="19">
        <v>104.7</v>
      </c>
      <c r="DC830" s="19">
        <v>104.8</v>
      </c>
      <c r="DD830" s="19">
        <v>104.8</v>
      </c>
      <c r="DE830" s="19">
        <v>104.6</v>
      </c>
      <c r="DF830" s="19">
        <v>104.6</v>
      </c>
      <c r="DG830" s="19">
        <v>104</v>
      </c>
      <c r="DH830" s="19">
        <v>104.1</v>
      </c>
      <c r="DI830" s="19">
        <v>104.1</v>
      </c>
      <c r="DJ830" s="19">
        <v>103.8</v>
      </c>
      <c r="DK830" s="19">
        <v>104.5</v>
      </c>
      <c r="DL830" s="19">
        <v>104.9</v>
      </c>
      <c r="DM830" s="19">
        <v>104.3</v>
      </c>
      <c r="DN830" s="19">
        <v>105.1</v>
      </c>
      <c r="DO830" s="19">
        <v>104.9</v>
      </c>
      <c r="DP830" s="19">
        <v>103.8</v>
      </c>
      <c r="DQ830" s="19">
        <v>105.3</v>
      </c>
      <c r="DR830" s="19">
        <v>103.7</v>
      </c>
      <c r="DS830" s="19">
        <v>103.7</v>
      </c>
      <c r="DT830" s="19">
        <v>103.7</v>
      </c>
      <c r="DU830" s="19">
        <v>103.8</v>
      </c>
      <c r="DV830" s="19">
        <v>104</v>
      </c>
      <c r="DW830" s="19">
        <v>103.9</v>
      </c>
    </row>
    <row r="831" spans="1:127">
      <c r="A831" s="17" t="s">
        <v>2255</v>
      </c>
      <c r="B831" s="17" t="s">
        <v>2256</v>
      </c>
      <c r="C831" s="18">
        <v>6.3310000000000005E-2</v>
      </c>
      <c r="D831" s="19">
        <v>96</v>
      </c>
      <c r="E831" s="19">
        <v>96</v>
      </c>
      <c r="F831" s="19">
        <v>96.8</v>
      </c>
      <c r="G831" s="19">
        <v>99.7</v>
      </c>
      <c r="H831" s="19">
        <v>101.4</v>
      </c>
      <c r="I831" s="19">
        <v>101.8</v>
      </c>
      <c r="J831" s="19">
        <v>102.8</v>
      </c>
      <c r="K831" s="19">
        <v>102.7</v>
      </c>
      <c r="L831" s="19">
        <v>101.8</v>
      </c>
      <c r="M831" s="19">
        <v>101.5</v>
      </c>
      <c r="N831" s="19">
        <v>101.5</v>
      </c>
      <c r="O831" s="19">
        <v>101.6</v>
      </c>
      <c r="P831" s="19">
        <v>101.6</v>
      </c>
      <c r="Q831" s="19">
        <v>103.3</v>
      </c>
      <c r="R831" s="19">
        <v>103.4</v>
      </c>
      <c r="S831" s="19">
        <v>103.4</v>
      </c>
      <c r="T831" s="19">
        <v>103.5</v>
      </c>
      <c r="U831" s="19">
        <v>103.5</v>
      </c>
      <c r="V831" s="19">
        <v>103.5</v>
      </c>
      <c r="W831" s="19">
        <v>103.5</v>
      </c>
      <c r="X831" s="19">
        <v>103.5</v>
      </c>
      <c r="Y831" s="19">
        <v>103.5</v>
      </c>
      <c r="Z831" s="19">
        <v>97.3</v>
      </c>
      <c r="AA831" s="19">
        <v>98</v>
      </c>
      <c r="AB831" s="19">
        <v>96.8</v>
      </c>
      <c r="AC831" s="19">
        <v>96.8</v>
      </c>
      <c r="AD831" s="19">
        <v>96.9</v>
      </c>
      <c r="AE831" s="19">
        <v>92.4</v>
      </c>
      <c r="AF831" s="19">
        <v>88.2</v>
      </c>
      <c r="AG831" s="19">
        <v>90.3</v>
      </c>
      <c r="AH831" s="19">
        <v>87.1</v>
      </c>
      <c r="AI831" s="19">
        <v>86</v>
      </c>
      <c r="AJ831" s="19">
        <v>85.8</v>
      </c>
      <c r="AK831" s="19">
        <v>86</v>
      </c>
      <c r="AL831" s="19">
        <v>86.2</v>
      </c>
      <c r="AM831" s="19">
        <v>85.9</v>
      </c>
      <c r="AN831" s="19">
        <v>85.3</v>
      </c>
      <c r="AO831" s="19">
        <v>85.3</v>
      </c>
      <c r="AP831" s="19">
        <v>85.3</v>
      </c>
      <c r="AQ831" s="19">
        <v>84.9</v>
      </c>
      <c r="AR831" s="19">
        <v>84.9</v>
      </c>
      <c r="AS831" s="19">
        <v>84.9</v>
      </c>
      <c r="AT831" s="19">
        <v>84.9</v>
      </c>
      <c r="AU831" s="19">
        <v>84.9</v>
      </c>
      <c r="AV831" s="19">
        <v>84.9</v>
      </c>
      <c r="AW831" s="19">
        <v>84.9</v>
      </c>
      <c r="AX831" s="19">
        <v>84.9</v>
      </c>
      <c r="AY831" s="19">
        <v>85.5</v>
      </c>
      <c r="AZ831" s="19">
        <v>85.5</v>
      </c>
      <c r="BA831" s="19">
        <v>85.5</v>
      </c>
      <c r="BB831" s="19">
        <v>85.5</v>
      </c>
      <c r="BC831" s="19">
        <v>87.6</v>
      </c>
      <c r="BD831" s="19">
        <v>93.1</v>
      </c>
      <c r="BE831" s="19">
        <v>93.1</v>
      </c>
      <c r="BF831" s="19">
        <v>93.1</v>
      </c>
      <c r="BG831" s="19">
        <v>91.6</v>
      </c>
      <c r="BH831" s="19">
        <v>91.7</v>
      </c>
      <c r="BI831" s="19">
        <v>91.8</v>
      </c>
      <c r="BJ831" s="19">
        <v>91.8</v>
      </c>
      <c r="BK831" s="19">
        <v>93.8</v>
      </c>
      <c r="BL831" s="19">
        <v>91.7</v>
      </c>
      <c r="BM831" s="19">
        <v>91.7</v>
      </c>
      <c r="BN831" s="19">
        <v>90.1</v>
      </c>
      <c r="BO831" s="19">
        <v>90.1</v>
      </c>
      <c r="BP831" s="19">
        <v>89.9</v>
      </c>
      <c r="BQ831" s="19">
        <v>91.8</v>
      </c>
      <c r="BR831" s="19">
        <v>91.8</v>
      </c>
      <c r="BS831" s="19">
        <v>91.8</v>
      </c>
      <c r="BT831" s="19">
        <v>91.8</v>
      </c>
      <c r="BU831" s="19">
        <v>91.8</v>
      </c>
      <c r="BV831" s="19">
        <v>91.8</v>
      </c>
      <c r="BW831" s="19">
        <v>91.8</v>
      </c>
      <c r="BX831" s="19">
        <v>91.8</v>
      </c>
      <c r="BY831" s="19">
        <v>91.8</v>
      </c>
      <c r="BZ831" s="19">
        <v>91.8</v>
      </c>
      <c r="CA831" s="19">
        <v>92.1</v>
      </c>
      <c r="CB831" s="19">
        <v>89.5</v>
      </c>
      <c r="CC831" s="19">
        <v>89.4</v>
      </c>
      <c r="CD831" s="19">
        <v>89</v>
      </c>
      <c r="CE831" s="19">
        <v>88.8</v>
      </c>
      <c r="CF831" s="19">
        <v>90.2</v>
      </c>
      <c r="CG831" s="19">
        <v>92.9</v>
      </c>
      <c r="CH831" s="19">
        <v>91.9</v>
      </c>
      <c r="CI831" s="19">
        <v>92.8</v>
      </c>
      <c r="CJ831" s="19">
        <v>93.6</v>
      </c>
      <c r="CK831" s="19">
        <v>93.6</v>
      </c>
      <c r="CL831" s="19">
        <v>94.6</v>
      </c>
      <c r="CM831" s="19">
        <v>94.7</v>
      </c>
      <c r="CN831" s="19">
        <v>94.6</v>
      </c>
      <c r="CO831" s="19">
        <v>94.7</v>
      </c>
      <c r="CP831" s="19">
        <v>94.6</v>
      </c>
      <c r="CQ831" s="19">
        <v>94.6</v>
      </c>
      <c r="CR831" s="19">
        <v>94.6</v>
      </c>
      <c r="CS831" s="19">
        <v>95.3</v>
      </c>
      <c r="CT831" s="19">
        <v>94.8</v>
      </c>
      <c r="CU831" s="19">
        <v>93.9</v>
      </c>
      <c r="CV831" s="19">
        <v>93.9</v>
      </c>
      <c r="CW831" s="19">
        <v>94</v>
      </c>
      <c r="CX831" s="19">
        <v>95.8</v>
      </c>
      <c r="CY831" s="19">
        <v>94.7</v>
      </c>
      <c r="CZ831" s="19">
        <v>94.9</v>
      </c>
      <c r="DA831" s="19">
        <v>93</v>
      </c>
      <c r="DB831" s="19">
        <v>93</v>
      </c>
      <c r="DC831" s="19">
        <v>93.1</v>
      </c>
      <c r="DD831" s="19">
        <v>93.2</v>
      </c>
      <c r="DE831" s="19">
        <v>92.8</v>
      </c>
      <c r="DF831" s="19">
        <v>92.8</v>
      </c>
      <c r="DG831" s="19">
        <v>91.8</v>
      </c>
      <c r="DH831" s="19">
        <v>91.9</v>
      </c>
      <c r="DI831" s="19">
        <v>91.9</v>
      </c>
      <c r="DJ831" s="19">
        <v>91.4</v>
      </c>
      <c r="DK831" s="19">
        <v>92.7</v>
      </c>
      <c r="DL831" s="19">
        <v>93.3</v>
      </c>
      <c r="DM831" s="19">
        <v>92.3</v>
      </c>
      <c r="DN831" s="19">
        <v>93.6</v>
      </c>
      <c r="DO831" s="19">
        <v>93.4</v>
      </c>
      <c r="DP831" s="19">
        <v>91.5</v>
      </c>
      <c r="DQ831" s="19">
        <v>94.1</v>
      </c>
      <c r="DR831" s="19">
        <v>91.3</v>
      </c>
      <c r="DS831" s="19">
        <v>91.2</v>
      </c>
      <c r="DT831" s="19">
        <v>91.3</v>
      </c>
      <c r="DU831" s="19">
        <v>91.5</v>
      </c>
      <c r="DV831" s="19">
        <v>91.8</v>
      </c>
      <c r="DW831" s="19">
        <v>91.7</v>
      </c>
    </row>
    <row r="832" spans="1:127">
      <c r="A832" s="17" t="s">
        <v>2257</v>
      </c>
      <c r="B832" s="17" t="s">
        <v>2258</v>
      </c>
      <c r="C832" s="18">
        <v>2.7150000000000001E-2</v>
      </c>
      <c r="D832" s="19">
        <v>100</v>
      </c>
      <c r="E832" s="19">
        <v>100</v>
      </c>
      <c r="F832" s="19">
        <v>100</v>
      </c>
      <c r="G832" s="19">
        <v>100</v>
      </c>
      <c r="H832" s="19">
        <v>100</v>
      </c>
      <c r="I832" s="19">
        <v>100</v>
      </c>
      <c r="J832" s="19">
        <v>99.7</v>
      </c>
      <c r="K832" s="19">
        <v>99.7</v>
      </c>
      <c r="L832" s="19">
        <v>99.7</v>
      </c>
      <c r="M832" s="19">
        <v>99.7</v>
      </c>
      <c r="N832" s="19">
        <v>99.7</v>
      </c>
      <c r="O832" s="19">
        <v>104.6</v>
      </c>
      <c r="P832" s="19">
        <v>104.6</v>
      </c>
      <c r="Q832" s="19">
        <v>104.6</v>
      </c>
      <c r="R832" s="19">
        <v>104.6</v>
      </c>
      <c r="S832" s="19">
        <v>104.6</v>
      </c>
      <c r="T832" s="19">
        <v>104.6</v>
      </c>
      <c r="U832" s="19">
        <v>104.6</v>
      </c>
      <c r="V832" s="19">
        <v>104.6</v>
      </c>
      <c r="W832" s="19">
        <v>104.6</v>
      </c>
      <c r="X832" s="19">
        <v>104.6</v>
      </c>
      <c r="Y832" s="19">
        <v>104.6</v>
      </c>
      <c r="Z832" s="19">
        <v>108.9</v>
      </c>
      <c r="AA832" s="19">
        <v>108.9</v>
      </c>
      <c r="AB832" s="19">
        <v>109.2</v>
      </c>
      <c r="AC832" s="19">
        <v>109.2</v>
      </c>
      <c r="AD832" s="19">
        <v>109.2</v>
      </c>
      <c r="AE832" s="19">
        <v>109.4</v>
      </c>
      <c r="AF832" s="19">
        <v>109.4</v>
      </c>
      <c r="AG832" s="19">
        <v>109.4</v>
      </c>
      <c r="AH832" s="19">
        <v>109.4</v>
      </c>
      <c r="AI832" s="19">
        <v>109.4</v>
      </c>
      <c r="AJ832" s="19">
        <v>109.4</v>
      </c>
      <c r="AK832" s="19">
        <v>109.4</v>
      </c>
      <c r="AL832" s="19">
        <v>109.4</v>
      </c>
      <c r="AM832" s="19">
        <v>109.4</v>
      </c>
      <c r="AN832" s="19">
        <v>109.4</v>
      </c>
      <c r="AO832" s="19">
        <v>109.4</v>
      </c>
      <c r="AP832" s="19">
        <v>109.4</v>
      </c>
      <c r="AQ832" s="19">
        <v>109.4</v>
      </c>
      <c r="AR832" s="19">
        <v>109.4</v>
      </c>
      <c r="AS832" s="19">
        <v>109.4</v>
      </c>
      <c r="AT832" s="19">
        <v>109.4</v>
      </c>
      <c r="AU832" s="19">
        <v>109.4</v>
      </c>
      <c r="AV832" s="19">
        <v>109.4</v>
      </c>
      <c r="AW832" s="19">
        <v>109.4</v>
      </c>
      <c r="AX832" s="19">
        <v>109.4</v>
      </c>
      <c r="AY832" s="19">
        <v>109.4</v>
      </c>
      <c r="AZ832" s="19">
        <v>109.4</v>
      </c>
      <c r="BA832" s="19">
        <v>109.4</v>
      </c>
      <c r="BB832" s="19">
        <v>109.4</v>
      </c>
      <c r="BC832" s="19">
        <v>109.4</v>
      </c>
      <c r="BD832" s="19">
        <v>109.4</v>
      </c>
      <c r="BE832" s="19">
        <v>109.4</v>
      </c>
      <c r="BF832" s="19">
        <v>109.4</v>
      </c>
      <c r="BG832" s="19">
        <v>109.4</v>
      </c>
      <c r="BH832" s="19">
        <v>109.4</v>
      </c>
      <c r="BI832" s="19">
        <v>109.4</v>
      </c>
      <c r="BJ832" s="19">
        <v>109.4</v>
      </c>
      <c r="BK832" s="19">
        <v>109.4</v>
      </c>
      <c r="BL832" s="19">
        <v>109.4</v>
      </c>
      <c r="BM832" s="19">
        <v>109.4</v>
      </c>
      <c r="BN832" s="19">
        <v>109.4</v>
      </c>
      <c r="BO832" s="19">
        <v>109.4</v>
      </c>
      <c r="BP832" s="19">
        <v>109.4</v>
      </c>
      <c r="BQ832" s="19">
        <v>109.4</v>
      </c>
      <c r="BR832" s="19">
        <v>109.4</v>
      </c>
      <c r="BS832" s="19">
        <v>109.4</v>
      </c>
      <c r="BT832" s="19">
        <v>111.3</v>
      </c>
      <c r="BU832" s="19">
        <v>111.3</v>
      </c>
      <c r="BV832" s="19">
        <v>111.3</v>
      </c>
      <c r="BW832" s="19">
        <v>111.3</v>
      </c>
      <c r="BX832" s="19">
        <v>111.3</v>
      </c>
      <c r="BY832" s="19">
        <v>111.3</v>
      </c>
      <c r="BZ832" s="19">
        <v>111.3</v>
      </c>
      <c r="CA832" s="19">
        <v>111.3</v>
      </c>
      <c r="CB832" s="19">
        <v>111.3</v>
      </c>
      <c r="CC832" s="19">
        <v>111.3</v>
      </c>
      <c r="CD832" s="19">
        <v>111.3</v>
      </c>
      <c r="CE832" s="19">
        <v>111.3</v>
      </c>
      <c r="CF832" s="19">
        <v>111.3</v>
      </c>
      <c r="CG832" s="19">
        <v>111.3</v>
      </c>
      <c r="CH832" s="19">
        <v>111.3</v>
      </c>
      <c r="CI832" s="19">
        <v>111.3</v>
      </c>
      <c r="CJ832" s="19">
        <v>111.3</v>
      </c>
      <c r="CK832" s="19">
        <v>111.3</v>
      </c>
      <c r="CL832" s="19">
        <v>111.3</v>
      </c>
      <c r="CM832" s="19">
        <v>111.3</v>
      </c>
      <c r="CN832" s="19">
        <v>111.3</v>
      </c>
      <c r="CO832" s="19">
        <v>111.3</v>
      </c>
      <c r="CP832" s="19">
        <v>111.3</v>
      </c>
      <c r="CQ832" s="19">
        <v>111.3</v>
      </c>
      <c r="CR832" s="19">
        <v>111.3</v>
      </c>
      <c r="CS832" s="19">
        <v>111.3</v>
      </c>
      <c r="CT832" s="19">
        <v>111.3</v>
      </c>
      <c r="CU832" s="19">
        <v>111.3</v>
      </c>
      <c r="CV832" s="19">
        <v>111.3</v>
      </c>
      <c r="CW832" s="19">
        <v>111.3</v>
      </c>
      <c r="CX832" s="19">
        <v>111.3</v>
      </c>
      <c r="CY832" s="19">
        <v>111.3</v>
      </c>
      <c r="CZ832" s="19">
        <v>111.3</v>
      </c>
      <c r="DA832" s="19">
        <v>111.3</v>
      </c>
      <c r="DB832" s="19">
        <v>111.3</v>
      </c>
      <c r="DC832" s="19">
        <v>111.3</v>
      </c>
      <c r="DD832" s="19">
        <v>111.3</v>
      </c>
      <c r="DE832" s="19">
        <v>111.3</v>
      </c>
      <c r="DF832" s="19">
        <v>111.3</v>
      </c>
      <c r="DG832" s="19">
        <v>111.3</v>
      </c>
      <c r="DH832" s="19">
        <v>111.3</v>
      </c>
      <c r="DI832" s="19">
        <v>111.3</v>
      </c>
      <c r="DJ832" s="19">
        <v>111.3</v>
      </c>
      <c r="DK832" s="19">
        <v>111.3</v>
      </c>
      <c r="DL832" s="19">
        <v>111.3</v>
      </c>
      <c r="DM832" s="19">
        <v>111.3</v>
      </c>
      <c r="DN832" s="19">
        <v>111.3</v>
      </c>
      <c r="DO832" s="19">
        <v>111.3</v>
      </c>
      <c r="DP832" s="19">
        <v>111.3</v>
      </c>
      <c r="DQ832" s="19">
        <v>111.3</v>
      </c>
      <c r="DR832" s="19">
        <v>111.3</v>
      </c>
      <c r="DS832" s="19">
        <v>111.3</v>
      </c>
      <c r="DT832" s="19">
        <v>111.3</v>
      </c>
      <c r="DU832" s="19">
        <v>111.3</v>
      </c>
      <c r="DV832" s="19">
        <v>111.3</v>
      </c>
      <c r="DW832" s="19">
        <v>111.3</v>
      </c>
    </row>
    <row r="833" spans="1:127">
      <c r="A833" s="17" t="s">
        <v>2259</v>
      </c>
      <c r="B833" s="17" t="s">
        <v>2260</v>
      </c>
      <c r="C833" s="18">
        <v>1.891E-2</v>
      </c>
      <c r="D833" s="19">
        <v>87.1</v>
      </c>
      <c r="E833" s="19">
        <v>87.1</v>
      </c>
      <c r="F833" s="19">
        <v>87.1</v>
      </c>
      <c r="G833" s="19">
        <v>100.6</v>
      </c>
      <c r="H833" s="19">
        <v>116.7</v>
      </c>
      <c r="I833" s="19">
        <v>109</v>
      </c>
      <c r="J833" s="19">
        <v>109</v>
      </c>
      <c r="K833" s="19">
        <v>109</v>
      </c>
      <c r="L833" s="19">
        <v>109</v>
      </c>
      <c r="M833" s="19">
        <v>109</v>
      </c>
      <c r="N833" s="19">
        <v>109</v>
      </c>
      <c r="O833" s="19">
        <v>116.6</v>
      </c>
      <c r="P833" s="19">
        <v>116.6</v>
      </c>
      <c r="Q833" s="19">
        <v>116.6</v>
      </c>
      <c r="R833" s="19">
        <v>124.1</v>
      </c>
      <c r="S833" s="19">
        <v>124.1</v>
      </c>
      <c r="T833" s="19">
        <v>124.1</v>
      </c>
      <c r="U833" s="19">
        <v>123.1</v>
      </c>
      <c r="V833" s="19">
        <v>120.8</v>
      </c>
      <c r="W833" s="19">
        <v>124.1</v>
      </c>
      <c r="X833" s="19">
        <v>125.2</v>
      </c>
      <c r="Y833" s="19">
        <v>121.8</v>
      </c>
      <c r="Z833" s="19">
        <v>121.8</v>
      </c>
      <c r="AA833" s="19">
        <v>107.4</v>
      </c>
      <c r="AB833" s="19">
        <v>107.4</v>
      </c>
      <c r="AC833" s="19">
        <v>107.4</v>
      </c>
      <c r="AD833" s="19">
        <v>124.1</v>
      </c>
      <c r="AE833" s="19">
        <v>124.1</v>
      </c>
      <c r="AF833" s="19">
        <v>124.1</v>
      </c>
      <c r="AG833" s="19">
        <v>124.1</v>
      </c>
      <c r="AH833" s="19">
        <v>124.1</v>
      </c>
      <c r="AI833" s="19">
        <v>114.3</v>
      </c>
      <c r="AJ833" s="19">
        <v>123.6</v>
      </c>
      <c r="AK833" s="19">
        <v>123.6</v>
      </c>
      <c r="AL833" s="19">
        <v>112.4</v>
      </c>
      <c r="AM833" s="19">
        <v>107</v>
      </c>
      <c r="AN833" s="19">
        <v>107</v>
      </c>
      <c r="AO833" s="19">
        <v>107</v>
      </c>
      <c r="AP833" s="19">
        <v>107</v>
      </c>
      <c r="AQ833" s="19">
        <v>107</v>
      </c>
      <c r="AR833" s="19">
        <v>107</v>
      </c>
      <c r="AS833" s="19">
        <v>109.7</v>
      </c>
      <c r="AT833" s="19">
        <v>109.7</v>
      </c>
      <c r="AU833" s="19">
        <v>123</v>
      </c>
      <c r="AV833" s="19">
        <v>123</v>
      </c>
      <c r="AW833" s="19">
        <v>123</v>
      </c>
      <c r="AX833" s="19">
        <v>123</v>
      </c>
      <c r="AY833" s="19">
        <v>109.7</v>
      </c>
      <c r="AZ833" s="19">
        <v>109.7</v>
      </c>
      <c r="BA833" s="19">
        <v>109.7</v>
      </c>
      <c r="BB833" s="19">
        <v>109.7</v>
      </c>
      <c r="BC833" s="19">
        <v>109.7</v>
      </c>
      <c r="BD833" s="19">
        <v>129.19999999999999</v>
      </c>
      <c r="BE833" s="19">
        <v>129.19999999999999</v>
      </c>
      <c r="BF833" s="19">
        <v>129.19999999999999</v>
      </c>
      <c r="BG833" s="19">
        <v>129.19999999999999</v>
      </c>
      <c r="BH833" s="19">
        <v>129.19999999999999</v>
      </c>
      <c r="BI833" s="19">
        <v>129.19999999999999</v>
      </c>
      <c r="BJ833" s="19">
        <v>129.19999999999999</v>
      </c>
      <c r="BK833" s="19">
        <v>127.5</v>
      </c>
      <c r="BL833" s="19">
        <v>127.5</v>
      </c>
      <c r="BM833" s="19">
        <v>127.5</v>
      </c>
      <c r="BN833" s="19">
        <v>127.5</v>
      </c>
      <c r="BO833" s="19">
        <v>141.5</v>
      </c>
      <c r="BP833" s="19">
        <v>141.5</v>
      </c>
      <c r="BQ833" s="19">
        <v>141.5</v>
      </c>
      <c r="BR833" s="19">
        <v>141.5</v>
      </c>
      <c r="BS833" s="19">
        <v>141.5</v>
      </c>
      <c r="BT833" s="19">
        <v>141.5</v>
      </c>
      <c r="BU833" s="19">
        <v>141.5</v>
      </c>
      <c r="BV833" s="19">
        <v>141.5</v>
      </c>
      <c r="BW833" s="19">
        <v>141.5</v>
      </c>
      <c r="BX833" s="19">
        <v>141.5</v>
      </c>
      <c r="BY833" s="19">
        <v>141.5</v>
      </c>
      <c r="BZ833" s="19">
        <v>141.5</v>
      </c>
      <c r="CA833" s="19">
        <v>141.5</v>
      </c>
      <c r="CB833" s="19">
        <v>141.5</v>
      </c>
      <c r="CC833" s="19">
        <v>141.5</v>
      </c>
      <c r="CD833" s="19">
        <v>141.5</v>
      </c>
      <c r="CE833" s="19">
        <v>141.5</v>
      </c>
      <c r="CF833" s="19">
        <v>141.5</v>
      </c>
      <c r="CG833" s="19">
        <v>141.5</v>
      </c>
      <c r="CH833" s="19">
        <v>141.5</v>
      </c>
      <c r="CI833" s="19">
        <v>141.5</v>
      </c>
      <c r="CJ833" s="19">
        <v>141.5</v>
      </c>
      <c r="CK833" s="19">
        <v>141.5</v>
      </c>
      <c r="CL833" s="19">
        <v>140.4</v>
      </c>
      <c r="CM833" s="19">
        <v>140.4</v>
      </c>
      <c r="CN833" s="19">
        <v>140.4</v>
      </c>
      <c r="CO833" s="19">
        <v>140.4</v>
      </c>
      <c r="CP833" s="19">
        <v>140.4</v>
      </c>
      <c r="CQ833" s="19">
        <v>140.4</v>
      </c>
      <c r="CR833" s="19">
        <v>140.4</v>
      </c>
      <c r="CS833" s="19">
        <v>140.4</v>
      </c>
      <c r="CT833" s="19">
        <v>134.69999999999999</v>
      </c>
      <c r="CU833" s="19">
        <v>134.69999999999999</v>
      </c>
      <c r="CV833" s="19">
        <v>134.69999999999999</v>
      </c>
      <c r="CW833" s="19">
        <v>134.69999999999999</v>
      </c>
      <c r="CX833" s="19">
        <v>134.69999999999999</v>
      </c>
      <c r="CY833" s="19">
        <v>134.69999999999999</v>
      </c>
      <c r="CZ833" s="19">
        <v>134.69999999999999</v>
      </c>
      <c r="DA833" s="19">
        <v>134.69999999999999</v>
      </c>
      <c r="DB833" s="19">
        <v>134.69999999999999</v>
      </c>
      <c r="DC833" s="19">
        <v>134.69999999999999</v>
      </c>
      <c r="DD833" s="19">
        <v>134.69999999999999</v>
      </c>
      <c r="DE833" s="19">
        <v>134.69999999999999</v>
      </c>
      <c r="DF833" s="19">
        <v>134.69999999999999</v>
      </c>
      <c r="DG833" s="19">
        <v>134.69999999999999</v>
      </c>
      <c r="DH833" s="19">
        <v>134.69999999999999</v>
      </c>
      <c r="DI833" s="19">
        <v>134.69999999999999</v>
      </c>
      <c r="DJ833" s="19">
        <v>134.69999999999999</v>
      </c>
      <c r="DK833" s="19">
        <v>134.69999999999999</v>
      </c>
      <c r="DL833" s="19">
        <v>134.69999999999999</v>
      </c>
      <c r="DM833" s="19">
        <v>134.69999999999999</v>
      </c>
      <c r="DN833" s="19">
        <v>134.69999999999999</v>
      </c>
      <c r="DO833" s="19">
        <v>134.69999999999999</v>
      </c>
      <c r="DP833" s="19">
        <v>134.69999999999999</v>
      </c>
      <c r="DQ833" s="19">
        <v>134.69999999999999</v>
      </c>
      <c r="DR833" s="19">
        <v>134.69999999999999</v>
      </c>
      <c r="DS833" s="19">
        <v>134.69999999999999</v>
      </c>
      <c r="DT833" s="19">
        <v>134.69999999999999</v>
      </c>
      <c r="DU833" s="19">
        <v>134.69999999999999</v>
      </c>
      <c r="DV833" s="19">
        <v>134.69999999999999</v>
      </c>
      <c r="DW833" s="19">
        <v>134.69999999999999</v>
      </c>
    </row>
    <row r="834" spans="1:127">
      <c r="A834" s="17" t="s">
        <v>2261</v>
      </c>
      <c r="B834" s="17" t="s">
        <v>2262</v>
      </c>
      <c r="C834" s="18">
        <v>4.2000000000000002E-4</v>
      </c>
      <c r="D834" s="19">
        <v>101.9</v>
      </c>
      <c r="E834" s="19">
        <v>101.8</v>
      </c>
      <c r="F834" s="19">
        <v>101.6</v>
      </c>
      <c r="G834" s="19">
        <v>102</v>
      </c>
      <c r="H834" s="19">
        <v>101.4</v>
      </c>
      <c r="I834" s="19">
        <v>100.6</v>
      </c>
      <c r="J834" s="19">
        <v>100.2</v>
      </c>
      <c r="K834" s="19">
        <v>100.3</v>
      </c>
      <c r="L834" s="19">
        <v>101</v>
      </c>
      <c r="M834" s="19">
        <v>100.2</v>
      </c>
      <c r="N834" s="19">
        <v>100.2</v>
      </c>
      <c r="O834" s="19">
        <v>100.2</v>
      </c>
      <c r="P834" s="19">
        <v>102.6</v>
      </c>
      <c r="Q834" s="19">
        <v>104.4</v>
      </c>
      <c r="R834" s="19">
        <v>104.4</v>
      </c>
      <c r="S834" s="19">
        <v>105.1</v>
      </c>
      <c r="T834" s="19">
        <v>105.3</v>
      </c>
      <c r="U834" s="19">
        <v>105.4</v>
      </c>
      <c r="V834" s="19">
        <v>105.3</v>
      </c>
      <c r="W834" s="19">
        <v>105.3</v>
      </c>
      <c r="X834" s="19">
        <v>105.3</v>
      </c>
      <c r="Y834" s="19">
        <v>105.3</v>
      </c>
      <c r="Z834" s="19">
        <v>105.3</v>
      </c>
      <c r="AA834" s="19">
        <v>105.3</v>
      </c>
      <c r="AB834" s="19">
        <v>105.3</v>
      </c>
      <c r="AC834" s="19">
        <v>105.3</v>
      </c>
      <c r="AD834" s="19">
        <v>106.8</v>
      </c>
      <c r="AE834" s="19">
        <v>106.8</v>
      </c>
      <c r="AF834" s="19">
        <v>106.8</v>
      </c>
      <c r="AG834" s="19">
        <v>105.3</v>
      </c>
      <c r="AH834" s="19">
        <v>102.8</v>
      </c>
      <c r="AI834" s="19">
        <v>106.2</v>
      </c>
      <c r="AJ834" s="19">
        <v>109</v>
      </c>
      <c r="AK834" s="19">
        <v>99</v>
      </c>
      <c r="AL834" s="19">
        <v>99</v>
      </c>
      <c r="AM834" s="19">
        <v>104.3</v>
      </c>
      <c r="AN834" s="19">
        <v>103.4</v>
      </c>
      <c r="AO834" s="19">
        <v>105</v>
      </c>
      <c r="AP834" s="19">
        <v>102.3</v>
      </c>
      <c r="AQ834" s="19">
        <v>100.7</v>
      </c>
      <c r="AR834" s="19">
        <v>103.2</v>
      </c>
      <c r="AS834" s="19">
        <v>101.7</v>
      </c>
      <c r="AT834" s="19">
        <v>101.7</v>
      </c>
      <c r="AU834" s="19">
        <v>102.1</v>
      </c>
      <c r="AV834" s="19">
        <v>102.7</v>
      </c>
      <c r="AW834" s="19">
        <v>102.7</v>
      </c>
      <c r="AX834" s="19">
        <v>101.8</v>
      </c>
      <c r="AY834" s="19">
        <v>99.2</v>
      </c>
      <c r="AZ834" s="19">
        <v>96.7</v>
      </c>
      <c r="BA834" s="19">
        <v>98.8</v>
      </c>
      <c r="BB834" s="19">
        <v>100.3</v>
      </c>
      <c r="BC834" s="19">
        <v>101.8</v>
      </c>
      <c r="BD834" s="19">
        <v>102.8</v>
      </c>
      <c r="BE834" s="19">
        <v>97</v>
      </c>
      <c r="BF834" s="19">
        <v>96.2</v>
      </c>
      <c r="BG834" s="19">
        <v>95.3</v>
      </c>
      <c r="BH834" s="19">
        <v>95.3</v>
      </c>
      <c r="BI834" s="19">
        <v>95.3</v>
      </c>
      <c r="BJ834" s="19">
        <v>95.3</v>
      </c>
      <c r="BK834" s="19">
        <v>95.3</v>
      </c>
      <c r="BL834" s="19">
        <v>95.3</v>
      </c>
      <c r="BM834" s="19">
        <v>95.3</v>
      </c>
      <c r="BN834" s="19">
        <v>95.3</v>
      </c>
      <c r="BO834" s="19">
        <v>95.3</v>
      </c>
      <c r="BP834" s="19">
        <v>95.3</v>
      </c>
      <c r="BQ834" s="19">
        <v>95.3</v>
      </c>
      <c r="BR834" s="19">
        <v>95.3</v>
      </c>
      <c r="BS834" s="19">
        <v>95.3</v>
      </c>
      <c r="BT834" s="19">
        <v>95.3</v>
      </c>
      <c r="BU834" s="19">
        <v>95.3</v>
      </c>
      <c r="BV834" s="19">
        <v>97.2</v>
      </c>
      <c r="BW834" s="19">
        <v>93.1</v>
      </c>
      <c r="BX834" s="19">
        <v>93.1</v>
      </c>
      <c r="BY834" s="19">
        <v>93.1</v>
      </c>
      <c r="BZ834" s="19">
        <v>92.9</v>
      </c>
      <c r="CA834" s="19">
        <v>93.3</v>
      </c>
      <c r="CB834" s="19">
        <v>93.2</v>
      </c>
      <c r="CC834" s="19">
        <v>94.1</v>
      </c>
      <c r="CD834" s="19">
        <v>95.2</v>
      </c>
      <c r="CE834" s="19">
        <v>93.6</v>
      </c>
      <c r="CF834" s="19">
        <v>93.7</v>
      </c>
      <c r="CG834" s="19">
        <v>93.6</v>
      </c>
      <c r="CH834" s="19">
        <v>94.8</v>
      </c>
      <c r="CI834" s="19">
        <v>94.7</v>
      </c>
      <c r="CJ834" s="19">
        <v>92.6</v>
      </c>
      <c r="CK834" s="19">
        <v>92.6</v>
      </c>
      <c r="CL834" s="19">
        <v>92.6</v>
      </c>
      <c r="CM834" s="19">
        <v>92.6</v>
      </c>
      <c r="CN834" s="19">
        <v>92.6</v>
      </c>
      <c r="CO834" s="19">
        <v>92.6</v>
      </c>
      <c r="CP834" s="19">
        <v>92.6</v>
      </c>
      <c r="CQ834" s="19">
        <v>92.6</v>
      </c>
      <c r="CR834" s="19">
        <v>92.6</v>
      </c>
      <c r="CS834" s="19">
        <v>92.6</v>
      </c>
      <c r="CT834" s="19">
        <v>92.6</v>
      </c>
      <c r="CU834" s="19">
        <v>92.6</v>
      </c>
      <c r="CV834" s="19">
        <v>92.6</v>
      </c>
      <c r="CW834" s="19">
        <v>92.6</v>
      </c>
      <c r="CX834" s="19">
        <v>92.6</v>
      </c>
      <c r="CY834" s="19">
        <v>92.6</v>
      </c>
      <c r="CZ834" s="19">
        <v>92.6</v>
      </c>
      <c r="DA834" s="19">
        <v>92.6</v>
      </c>
      <c r="DB834" s="19">
        <v>92.6</v>
      </c>
      <c r="DC834" s="19">
        <v>92.3</v>
      </c>
      <c r="DD834" s="19">
        <v>92.4</v>
      </c>
      <c r="DE834" s="19">
        <v>92.4</v>
      </c>
      <c r="DF834" s="19">
        <v>91.9</v>
      </c>
      <c r="DG834" s="19">
        <v>93.6</v>
      </c>
      <c r="DH834" s="19">
        <v>92.6</v>
      </c>
      <c r="DI834" s="19">
        <v>92.3</v>
      </c>
      <c r="DJ834" s="19">
        <v>93.6</v>
      </c>
      <c r="DK834" s="19">
        <v>91.9</v>
      </c>
      <c r="DL834" s="19">
        <v>95.3</v>
      </c>
      <c r="DM834" s="19">
        <v>92.3</v>
      </c>
      <c r="DN834" s="19">
        <v>91.9</v>
      </c>
      <c r="DO834" s="19">
        <v>94.8</v>
      </c>
      <c r="DP834" s="19">
        <v>94.8</v>
      </c>
      <c r="DQ834" s="19">
        <v>95.5</v>
      </c>
      <c r="DR834" s="19">
        <v>94.8</v>
      </c>
      <c r="DS834" s="19">
        <v>89.9</v>
      </c>
      <c r="DT834" s="19">
        <v>86.4</v>
      </c>
      <c r="DU834" s="19">
        <v>86.4</v>
      </c>
      <c r="DV834" s="19">
        <v>86.6</v>
      </c>
      <c r="DW834" s="19">
        <v>87.3</v>
      </c>
    </row>
    <row r="835" spans="1:127">
      <c r="A835" s="17" t="s">
        <v>2263</v>
      </c>
      <c r="B835" s="17" t="s">
        <v>2264</v>
      </c>
      <c r="C835" s="18">
        <v>1.3020499999999999</v>
      </c>
      <c r="D835" s="19">
        <v>98.4</v>
      </c>
      <c r="E835" s="19">
        <v>100.9</v>
      </c>
      <c r="F835" s="19">
        <v>102.4</v>
      </c>
      <c r="G835" s="19">
        <v>103.3</v>
      </c>
      <c r="H835" s="19">
        <v>101.7</v>
      </c>
      <c r="I835" s="19">
        <v>102.3</v>
      </c>
      <c r="J835" s="19">
        <v>103</v>
      </c>
      <c r="K835" s="19">
        <v>99.8</v>
      </c>
      <c r="L835" s="19">
        <v>97.5</v>
      </c>
      <c r="M835" s="19">
        <v>102.9</v>
      </c>
      <c r="N835" s="19">
        <v>99.2</v>
      </c>
      <c r="O835" s="19">
        <v>98.4</v>
      </c>
      <c r="P835" s="19">
        <v>97.1</v>
      </c>
      <c r="Q835" s="19">
        <v>100.1</v>
      </c>
      <c r="R835" s="19">
        <v>101.5</v>
      </c>
      <c r="S835" s="19">
        <v>101.1</v>
      </c>
      <c r="T835" s="19">
        <v>101.1</v>
      </c>
      <c r="U835" s="19">
        <v>100.5</v>
      </c>
      <c r="V835" s="19">
        <v>98.1</v>
      </c>
      <c r="W835" s="19">
        <v>97</v>
      </c>
      <c r="X835" s="19">
        <v>96.6</v>
      </c>
      <c r="Y835" s="19">
        <v>99.2</v>
      </c>
      <c r="Z835" s="19">
        <v>95</v>
      </c>
      <c r="AA835" s="19">
        <v>98.5</v>
      </c>
      <c r="AB835" s="19">
        <v>97.8</v>
      </c>
      <c r="AC835" s="19">
        <v>100.2</v>
      </c>
      <c r="AD835" s="19">
        <v>101.5</v>
      </c>
      <c r="AE835" s="19">
        <v>100.6</v>
      </c>
      <c r="AF835" s="19">
        <v>104.5</v>
      </c>
      <c r="AG835" s="19">
        <v>106.9</v>
      </c>
      <c r="AH835" s="19">
        <v>106.6</v>
      </c>
      <c r="AI835" s="19">
        <v>102.7</v>
      </c>
      <c r="AJ835" s="19">
        <v>95.2</v>
      </c>
      <c r="AK835" s="19">
        <v>103.1</v>
      </c>
      <c r="AL835" s="19">
        <v>98.7</v>
      </c>
      <c r="AM835" s="19">
        <v>98.6</v>
      </c>
      <c r="AN835" s="19">
        <v>97</v>
      </c>
      <c r="AO835" s="19">
        <v>98.8</v>
      </c>
      <c r="AP835" s="19">
        <v>101.2</v>
      </c>
      <c r="AQ835" s="19">
        <v>101.5</v>
      </c>
      <c r="AR835" s="19">
        <v>103.1</v>
      </c>
      <c r="AS835" s="19">
        <v>103.2</v>
      </c>
      <c r="AT835" s="19">
        <v>102.3</v>
      </c>
      <c r="AU835" s="19">
        <v>101</v>
      </c>
      <c r="AV835" s="19">
        <v>101</v>
      </c>
      <c r="AW835" s="19">
        <v>102.3</v>
      </c>
      <c r="AX835" s="19">
        <v>101.6</v>
      </c>
      <c r="AY835" s="19">
        <v>100.3</v>
      </c>
      <c r="AZ835" s="19">
        <v>98.9</v>
      </c>
      <c r="BA835" s="19">
        <v>99.6</v>
      </c>
      <c r="BB835" s="19">
        <v>102</v>
      </c>
      <c r="BC835" s="19">
        <v>100.3</v>
      </c>
      <c r="BD835" s="19">
        <v>102.7</v>
      </c>
      <c r="BE835" s="19">
        <v>102.7</v>
      </c>
      <c r="BF835" s="19">
        <v>102.7</v>
      </c>
      <c r="BG835" s="19">
        <v>103.8</v>
      </c>
      <c r="BH835" s="19">
        <v>104.7</v>
      </c>
      <c r="BI835" s="19">
        <v>105.9</v>
      </c>
      <c r="BJ835" s="19">
        <v>104.9</v>
      </c>
      <c r="BK835" s="19">
        <v>105.1</v>
      </c>
      <c r="BL835" s="19">
        <v>102.8</v>
      </c>
      <c r="BM835" s="19">
        <v>104</v>
      </c>
      <c r="BN835" s="19">
        <v>104.3</v>
      </c>
      <c r="BO835" s="19">
        <v>104.2</v>
      </c>
      <c r="BP835" s="19">
        <v>104.1</v>
      </c>
      <c r="BQ835" s="19">
        <v>104.6</v>
      </c>
      <c r="BR835" s="19">
        <v>105.8</v>
      </c>
      <c r="BS835" s="19">
        <v>106.1</v>
      </c>
      <c r="BT835" s="19">
        <v>107</v>
      </c>
      <c r="BU835" s="19">
        <v>107.5</v>
      </c>
      <c r="BV835" s="19">
        <v>107.8</v>
      </c>
      <c r="BW835" s="19">
        <v>105.2</v>
      </c>
      <c r="BX835" s="19">
        <v>105.1</v>
      </c>
      <c r="BY835" s="19">
        <v>105.2</v>
      </c>
      <c r="BZ835" s="19">
        <v>105.4</v>
      </c>
      <c r="CA835" s="19">
        <v>106.1</v>
      </c>
      <c r="CB835" s="19">
        <v>105.6</v>
      </c>
      <c r="CC835" s="19">
        <v>106.4</v>
      </c>
      <c r="CD835" s="19">
        <v>106.8</v>
      </c>
      <c r="CE835" s="19">
        <v>107</v>
      </c>
      <c r="CF835" s="19">
        <v>107.5</v>
      </c>
      <c r="CG835" s="19">
        <v>107.9</v>
      </c>
      <c r="CH835" s="19">
        <v>107.9</v>
      </c>
      <c r="CI835" s="19">
        <v>108.3</v>
      </c>
      <c r="CJ835" s="19">
        <v>109.4</v>
      </c>
      <c r="CK835" s="19">
        <v>112.9</v>
      </c>
      <c r="CL835" s="19">
        <v>113</v>
      </c>
      <c r="CM835" s="19">
        <v>113.8</v>
      </c>
      <c r="CN835" s="19">
        <v>113.9</v>
      </c>
      <c r="CO835" s="19">
        <v>114.3</v>
      </c>
      <c r="CP835" s="19">
        <v>114.4</v>
      </c>
      <c r="CQ835" s="19">
        <v>114.7</v>
      </c>
      <c r="CR835" s="19">
        <v>114.7</v>
      </c>
      <c r="CS835" s="19">
        <v>115.2</v>
      </c>
      <c r="CT835" s="19">
        <v>117.6</v>
      </c>
      <c r="CU835" s="19">
        <v>117.6</v>
      </c>
      <c r="CV835" s="19">
        <v>117.6</v>
      </c>
      <c r="CW835" s="19">
        <v>122.2</v>
      </c>
      <c r="CX835" s="19">
        <v>122.6</v>
      </c>
      <c r="CY835" s="19">
        <v>124</v>
      </c>
      <c r="CZ835" s="19">
        <v>124.5</v>
      </c>
      <c r="DA835" s="19">
        <v>124.9</v>
      </c>
      <c r="DB835" s="19">
        <v>125.6</v>
      </c>
      <c r="DC835" s="19">
        <v>126.5</v>
      </c>
      <c r="DD835" s="19">
        <v>126.1</v>
      </c>
      <c r="DE835" s="19">
        <v>127.1</v>
      </c>
      <c r="DF835" s="19">
        <v>127.7</v>
      </c>
      <c r="DG835" s="19">
        <v>127.5</v>
      </c>
      <c r="DH835" s="19">
        <v>127.5</v>
      </c>
      <c r="DI835" s="19">
        <v>129</v>
      </c>
      <c r="DJ835" s="19">
        <v>127.3</v>
      </c>
      <c r="DK835" s="19">
        <v>129.69999999999999</v>
      </c>
      <c r="DL835" s="19">
        <v>130.1</v>
      </c>
      <c r="DM835" s="19">
        <v>131</v>
      </c>
      <c r="DN835" s="19">
        <v>131.80000000000001</v>
      </c>
      <c r="DO835" s="19">
        <v>132.19999999999999</v>
      </c>
      <c r="DP835" s="19">
        <v>132.80000000000001</v>
      </c>
      <c r="DQ835" s="19">
        <v>133.1</v>
      </c>
      <c r="DR835" s="19">
        <v>133.6</v>
      </c>
      <c r="DS835" s="19">
        <v>133.69999999999999</v>
      </c>
      <c r="DT835" s="19">
        <v>134.4</v>
      </c>
      <c r="DU835" s="19">
        <v>135.30000000000001</v>
      </c>
      <c r="DV835" s="19">
        <v>135.6</v>
      </c>
      <c r="DW835" s="19">
        <v>136</v>
      </c>
    </row>
    <row r="836" spans="1:127">
      <c r="A836" s="17" t="s">
        <v>2265</v>
      </c>
      <c r="B836" s="17" t="s">
        <v>2266</v>
      </c>
      <c r="C836" s="18">
        <v>1.1660999999999999</v>
      </c>
      <c r="D836" s="19">
        <v>98</v>
      </c>
      <c r="E836" s="19">
        <v>100.7</v>
      </c>
      <c r="F836" s="19">
        <v>102.2</v>
      </c>
      <c r="G836" s="19">
        <v>103.2</v>
      </c>
      <c r="H836" s="19">
        <v>101.7</v>
      </c>
      <c r="I836" s="19">
        <v>102.3</v>
      </c>
      <c r="J836" s="19">
        <v>102.9</v>
      </c>
      <c r="K836" s="19">
        <v>99.8</v>
      </c>
      <c r="L836" s="19">
        <v>97.4</v>
      </c>
      <c r="M836" s="19">
        <v>102.8</v>
      </c>
      <c r="N836" s="19">
        <v>99</v>
      </c>
      <c r="O836" s="19">
        <v>98.2</v>
      </c>
      <c r="P836" s="19">
        <v>96.8</v>
      </c>
      <c r="Q836" s="19">
        <v>100</v>
      </c>
      <c r="R836" s="19">
        <v>101.5</v>
      </c>
      <c r="S836" s="19">
        <v>101.1</v>
      </c>
      <c r="T836" s="19">
        <v>101</v>
      </c>
      <c r="U836" s="19">
        <v>100.4</v>
      </c>
      <c r="V836" s="19">
        <v>98.1</v>
      </c>
      <c r="W836" s="19">
        <v>97.1</v>
      </c>
      <c r="X836" s="19">
        <v>96.8</v>
      </c>
      <c r="Y836" s="19">
        <v>99.4</v>
      </c>
      <c r="Z836" s="19">
        <v>95</v>
      </c>
      <c r="AA836" s="19">
        <v>98.7</v>
      </c>
      <c r="AB836" s="19">
        <v>98.2</v>
      </c>
      <c r="AC836" s="19">
        <v>100.6</v>
      </c>
      <c r="AD836" s="19">
        <v>102.1</v>
      </c>
      <c r="AE836" s="19">
        <v>101.1</v>
      </c>
      <c r="AF836" s="19">
        <v>105.1</v>
      </c>
      <c r="AG836" s="19">
        <v>107.2</v>
      </c>
      <c r="AH836" s="19">
        <v>106.9</v>
      </c>
      <c r="AI836" s="19">
        <v>102.8</v>
      </c>
      <c r="AJ836" s="19">
        <v>94.6</v>
      </c>
      <c r="AK836" s="19">
        <v>103.2</v>
      </c>
      <c r="AL836" s="19">
        <v>98.5</v>
      </c>
      <c r="AM836" s="19">
        <v>98.4</v>
      </c>
      <c r="AN836" s="19">
        <v>96.7</v>
      </c>
      <c r="AO836" s="19">
        <v>98.7</v>
      </c>
      <c r="AP836" s="19">
        <v>101.1</v>
      </c>
      <c r="AQ836" s="19">
        <v>101.5</v>
      </c>
      <c r="AR836" s="19">
        <v>103.4</v>
      </c>
      <c r="AS836" s="19">
        <v>103.5</v>
      </c>
      <c r="AT836" s="19">
        <v>102.3</v>
      </c>
      <c r="AU836" s="19">
        <v>101.5</v>
      </c>
      <c r="AV836" s="19">
        <v>101.6</v>
      </c>
      <c r="AW836" s="19">
        <v>103.1</v>
      </c>
      <c r="AX836" s="19">
        <v>102.4</v>
      </c>
      <c r="AY836" s="19">
        <v>100.5</v>
      </c>
      <c r="AZ836" s="19">
        <v>99</v>
      </c>
      <c r="BA836" s="19">
        <v>99.8</v>
      </c>
      <c r="BB836" s="19">
        <v>102.5</v>
      </c>
      <c r="BC836" s="19">
        <v>100.6</v>
      </c>
      <c r="BD836" s="19">
        <v>103.4</v>
      </c>
      <c r="BE836" s="19">
        <v>103.4</v>
      </c>
      <c r="BF836" s="19">
        <v>103.4</v>
      </c>
      <c r="BG836" s="19">
        <v>104</v>
      </c>
      <c r="BH836" s="19">
        <v>105</v>
      </c>
      <c r="BI836" s="19">
        <v>106.3</v>
      </c>
      <c r="BJ836" s="19">
        <v>105.2</v>
      </c>
      <c r="BK836" s="19">
        <v>105.3</v>
      </c>
      <c r="BL836" s="19">
        <v>102.7</v>
      </c>
      <c r="BM836" s="19">
        <v>104.2</v>
      </c>
      <c r="BN836" s="19">
        <v>104.5</v>
      </c>
      <c r="BO836" s="19">
        <v>104.4</v>
      </c>
      <c r="BP836" s="19">
        <v>104.4</v>
      </c>
      <c r="BQ836" s="19">
        <v>105</v>
      </c>
      <c r="BR836" s="19">
        <v>106.3</v>
      </c>
      <c r="BS836" s="19">
        <v>106.7</v>
      </c>
      <c r="BT836" s="19">
        <v>107.6</v>
      </c>
      <c r="BU836" s="19">
        <v>108.2</v>
      </c>
      <c r="BV836" s="19">
        <v>108.3</v>
      </c>
      <c r="BW836" s="19">
        <v>105.4</v>
      </c>
      <c r="BX836" s="19">
        <v>105.2</v>
      </c>
      <c r="BY836" s="19">
        <v>105.4</v>
      </c>
      <c r="BZ836" s="19">
        <v>105.6</v>
      </c>
      <c r="CA836" s="19">
        <v>106.2</v>
      </c>
      <c r="CB836" s="19">
        <v>105.7</v>
      </c>
      <c r="CC836" s="19">
        <v>106.5</v>
      </c>
      <c r="CD836" s="19">
        <v>107.1</v>
      </c>
      <c r="CE836" s="19">
        <v>107.4</v>
      </c>
      <c r="CF836" s="19">
        <v>107.9</v>
      </c>
      <c r="CG836" s="19">
        <v>108.5</v>
      </c>
      <c r="CH836" s="19">
        <v>108.3</v>
      </c>
      <c r="CI836" s="19">
        <v>108.7</v>
      </c>
      <c r="CJ836" s="19">
        <v>109.9</v>
      </c>
      <c r="CK836" s="19">
        <v>113.9</v>
      </c>
      <c r="CL836" s="19">
        <v>113.9</v>
      </c>
      <c r="CM836" s="19">
        <v>114.8</v>
      </c>
      <c r="CN836" s="19">
        <v>114.8</v>
      </c>
      <c r="CO836" s="19">
        <v>115.1</v>
      </c>
      <c r="CP836" s="19">
        <v>115.3</v>
      </c>
      <c r="CQ836" s="19">
        <v>115.5</v>
      </c>
      <c r="CR836" s="19">
        <v>115.6</v>
      </c>
      <c r="CS836" s="19">
        <v>115.9</v>
      </c>
      <c r="CT836" s="19">
        <v>118.4</v>
      </c>
      <c r="CU836" s="19">
        <v>118.6</v>
      </c>
      <c r="CV836" s="19">
        <v>118.6</v>
      </c>
      <c r="CW836" s="19">
        <v>123.8</v>
      </c>
      <c r="CX836" s="19">
        <v>124.1</v>
      </c>
      <c r="CY836" s="19">
        <v>125.4</v>
      </c>
      <c r="CZ836" s="19">
        <v>126.3</v>
      </c>
      <c r="DA836" s="19">
        <v>126.7</v>
      </c>
      <c r="DB836" s="19">
        <v>127.4</v>
      </c>
      <c r="DC836" s="19">
        <v>128.4</v>
      </c>
      <c r="DD836" s="19">
        <v>127.6</v>
      </c>
      <c r="DE836" s="19">
        <v>128.6</v>
      </c>
      <c r="DF836" s="19">
        <v>129.30000000000001</v>
      </c>
      <c r="DG836" s="19">
        <v>129</v>
      </c>
      <c r="DH836" s="19">
        <v>129.1</v>
      </c>
      <c r="DI836" s="19">
        <v>130.69999999999999</v>
      </c>
      <c r="DJ836" s="19">
        <v>128.5</v>
      </c>
      <c r="DK836" s="19">
        <v>131.19999999999999</v>
      </c>
      <c r="DL836" s="19">
        <v>131.69999999999999</v>
      </c>
      <c r="DM836" s="19">
        <v>132.80000000000001</v>
      </c>
      <c r="DN836" s="19">
        <v>133.6</v>
      </c>
      <c r="DO836" s="19">
        <v>134.1</v>
      </c>
      <c r="DP836" s="19">
        <v>134.30000000000001</v>
      </c>
      <c r="DQ836" s="19">
        <v>134.69999999999999</v>
      </c>
      <c r="DR836" s="19">
        <v>135.4</v>
      </c>
      <c r="DS836" s="19">
        <v>135.4</v>
      </c>
      <c r="DT836" s="19">
        <v>136</v>
      </c>
      <c r="DU836" s="19">
        <v>136.80000000000001</v>
      </c>
      <c r="DV836" s="19">
        <v>137</v>
      </c>
      <c r="DW836" s="19">
        <v>137.5</v>
      </c>
    </row>
    <row r="837" spans="1:127">
      <c r="A837" s="17" t="s">
        <v>2267</v>
      </c>
      <c r="B837" s="17" t="s">
        <v>2268</v>
      </c>
      <c r="C837" s="18">
        <v>0.12322</v>
      </c>
      <c r="D837" s="19">
        <v>101.3</v>
      </c>
      <c r="E837" s="19">
        <v>102.5</v>
      </c>
      <c r="F837" s="19">
        <v>104.3</v>
      </c>
      <c r="G837" s="19">
        <v>104.3</v>
      </c>
      <c r="H837" s="19">
        <v>100.5</v>
      </c>
      <c r="I837" s="19">
        <v>101.8</v>
      </c>
      <c r="J837" s="19">
        <v>103.4</v>
      </c>
      <c r="K837" s="19">
        <v>99.1</v>
      </c>
      <c r="L837" s="19">
        <v>97.1</v>
      </c>
      <c r="M837" s="19">
        <v>103</v>
      </c>
      <c r="N837" s="19">
        <v>99.8</v>
      </c>
      <c r="O837" s="19">
        <v>98.6</v>
      </c>
      <c r="P837" s="19">
        <v>98.7</v>
      </c>
      <c r="Q837" s="19">
        <v>99.3</v>
      </c>
      <c r="R837" s="19">
        <v>100.1</v>
      </c>
      <c r="S837" s="19">
        <v>100.9</v>
      </c>
      <c r="T837" s="19">
        <v>100.4</v>
      </c>
      <c r="U837" s="19">
        <v>99.3</v>
      </c>
      <c r="V837" s="19">
        <v>95.1</v>
      </c>
      <c r="W837" s="19">
        <v>94.4</v>
      </c>
      <c r="X837" s="19">
        <v>93</v>
      </c>
      <c r="Y837" s="19">
        <v>95.8</v>
      </c>
      <c r="Z837" s="19">
        <v>93</v>
      </c>
      <c r="AA837" s="19">
        <v>95.3</v>
      </c>
      <c r="AB837" s="19">
        <v>92</v>
      </c>
      <c r="AC837" s="19">
        <v>94.4</v>
      </c>
      <c r="AD837" s="19">
        <v>94.6</v>
      </c>
      <c r="AE837" s="19">
        <v>94.8</v>
      </c>
      <c r="AF837" s="19">
        <v>97.9</v>
      </c>
      <c r="AG837" s="19">
        <v>103.7</v>
      </c>
      <c r="AH837" s="19">
        <v>102.7</v>
      </c>
      <c r="AI837" s="19">
        <v>100</v>
      </c>
      <c r="AJ837" s="19">
        <v>98.8</v>
      </c>
      <c r="AK837" s="19">
        <v>100.1</v>
      </c>
      <c r="AL837" s="19">
        <v>98.6</v>
      </c>
      <c r="AM837" s="19">
        <v>98.8</v>
      </c>
      <c r="AN837" s="19">
        <v>97.8</v>
      </c>
      <c r="AO837" s="19">
        <v>98.5</v>
      </c>
      <c r="AP837" s="19">
        <v>99.9</v>
      </c>
      <c r="AQ837" s="19">
        <v>100.2</v>
      </c>
      <c r="AR837" s="19">
        <v>99.4</v>
      </c>
      <c r="AS837" s="19">
        <v>99.6</v>
      </c>
      <c r="AT837" s="19">
        <v>100.4</v>
      </c>
      <c r="AU837" s="19">
        <v>94.5</v>
      </c>
      <c r="AV837" s="19">
        <v>94</v>
      </c>
      <c r="AW837" s="19">
        <v>93.1</v>
      </c>
      <c r="AX837" s="19">
        <v>93.1</v>
      </c>
      <c r="AY837" s="19">
        <v>95.8</v>
      </c>
      <c r="AZ837" s="19">
        <v>95.5</v>
      </c>
      <c r="BA837" s="19">
        <v>95.5</v>
      </c>
      <c r="BB837" s="19">
        <v>95.5</v>
      </c>
      <c r="BC837" s="19">
        <v>95.5</v>
      </c>
      <c r="BD837" s="19">
        <v>94.6</v>
      </c>
      <c r="BE837" s="19">
        <v>94.6</v>
      </c>
      <c r="BF837" s="19">
        <v>94.6</v>
      </c>
      <c r="BG837" s="19">
        <v>100.2</v>
      </c>
      <c r="BH837" s="19">
        <v>100</v>
      </c>
      <c r="BI837" s="19">
        <v>100</v>
      </c>
      <c r="BJ837" s="19">
        <v>100</v>
      </c>
      <c r="BK837" s="19">
        <v>101</v>
      </c>
      <c r="BL837" s="19">
        <v>101</v>
      </c>
      <c r="BM837" s="19">
        <v>100.6</v>
      </c>
      <c r="BN837" s="19">
        <v>100.2</v>
      </c>
      <c r="BO837" s="19">
        <v>99</v>
      </c>
      <c r="BP837" s="19">
        <v>98.7</v>
      </c>
      <c r="BQ837" s="19">
        <v>98.6</v>
      </c>
      <c r="BR837" s="19">
        <v>98.8</v>
      </c>
      <c r="BS837" s="19">
        <v>98.5</v>
      </c>
      <c r="BT837" s="19">
        <v>98.9</v>
      </c>
      <c r="BU837" s="19">
        <v>98.8</v>
      </c>
      <c r="BV837" s="19">
        <v>100.8</v>
      </c>
      <c r="BW837" s="19">
        <v>101.1</v>
      </c>
      <c r="BX837" s="19">
        <v>101.5</v>
      </c>
      <c r="BY837" s="19">
        <v>101.4</v>
      </c>
      <c r="BZ837" s="19">
        <v>101.3</v>
      </c>
      <c r="CA837" s="19">
        <v>102.1</v>
      </c>
      <c r="CB837" s="19">
        <v>102.1</v>
      </c>
      <c r="CC837" s="19">
        <v>102.1</v>
      </c>
      <c r="CD837" s="19">
        <v>100.9</v>
      </c>
      <c r="CE837" s="19">
        <v>101.1</v>
      </c>
      <c r="CF837" s="19">
        <v>100.9</v>
      </c>
      <c r="CG837" s="19">
        <v>100.3</v>
      </c>
      <c r="CH837" s="19">
        <v>101.1</v>
      </c>
      <c r="CI837" s="19">
        <v>101.5</v>
      </c>
      <c r="CJ837" s="19">
        <v>101.8</v>
      </c>
      <c r="CK837" s="19">
        <v>101.4</v>
      </c>
      <c r="CL837" s="19">
        <v>101.8</v>
      </c>
      <c r="CM837" s="19">
        <v>101.8</v>
      </c>
      <c r="CN837" s="19">
        <v>103.8</v>
      </c>
      <c r="CO837" s="19">
        <v>104.4</v>
      </c>
      <c r="CP837" s="19">
        <v>103.6</v>
      </c>
      <c r="CQ837" s="19">
        <v>105.4</v>
      </c>
      <c r="CR837" s="19">
        <v>104.4</v>
      </c>
      <c r="CS837" s="19">
        <v>105.9</v>
      </c>
      <c r="CT837" s="19">
        <v>107.4</v>
      </c>
      <c r="CU837" s="19">
        <v>105.5</v>
      </c>
      <c r="CV837" s="19">
        <v>105.9</v>
      </c>
      <c r="CW837" s="19">
        <v>105.3</v>
      </c>
      <c r="CX837" s="19">
        <v>106.5</v>
      </c>
      <c r="CY837" s="19">
        <v>108.1</v>
      </c>
      <c r="CZ837" s="19">
        <v>104.6</v>
      </c>
      <c r="DA837" s="19">
        <v>105.3</v>
      </c>
      <c r="DB837" s="19">
        <v>106</v>
      </c>
      <c r="DC837" s="19">
        <v>106.4</v>
      </c>
      <c r="DD837" s="19">
        <v>109.3</v>
      </c>
      <c r="DE837" s="19">
        <v>110.1</v>
      </c>
      <c r="DF837" s="19">
        <v>110.3</v>
      </c>
      <c r="DG837" s="19">
        <v>110.6</v>
      </c>
      <c r="DH837" s="19">
        <v>110.5</v>
      </c>
      <c r="DI837" s="19">
        <v>110.5</v>
      </c>
      <c r="DJ837" s="19">
        <v>112.5</v>
      </c>
      <c r="DK837" s="19">
        <v>113.3</v>
      </c>
      <c r="DL837" s="19">
        <v>113.3</v>
      </c>
      <c r="DM837" s="19">
        <v>111.9</v>
      </c>
      <c r="DN837" s="19">
        <v>112.1</v>
      </c>
      <c r="DO837" s="19">
        <v>112.6</v>
      </c>
      <c r="DP837" s="19">
        <v>115.9</v>
      </c>
      <c r="DQ837" s="19">
        <v>114.8</v>
      </c>
      <c r="DR837" s="19">
        <v>114.6</v>
      </c>
      <c r="DS837" s="19">
        <v>114.9</v>
      </c>
      <c r="DT837" s="19">
        <v>117</v>
      </c>
      <c r="DU837" s="19">
        <v>118.4</v>
      </c>
      <c r="DV837" s="19">
        <v>119.1</v>
      </c>
      <c r="DW837" s="19">
        <v>119.4</v>
      </c>
    </row>
    <row r="838" spans="1:127">
      <c r="A838" s="17" t="s">
        <v>2269</v>
      </c>
      <c r="B838" s="17" t="s">
        <v>2270</v>
      </c>
      <c r="C838" s="18">
        <v>1.273E-2</v>
      </c>
      <c r="D838" s="19">
        <v>105.7</v>
      </c>
      <c r="E838" s="19">
        <v>105.7</v>
      </c>
      <c r="F838" s="19">
        <v>106.5</v>
      </c>
      <c r="G838" s="19">
        <v>106.8</v>
      </c>
      <c r="H838" s="19">
        <v>106.8</v>
      </c>
      <c r="I838" s="19">
        <v>106.8</v>
      </c>
      <c r="J838" s="19">
        <v>107.3</v>
      </c>
      <c r="K838" s="19">
        <v>107.5</v>
      </c>
      <c r="L838" s="19">
        <v>107.5</v>
      </c>
      <c r="M838" s="19">
        <v>107.5</v>
      </c>
      <c r="N838" s="19">
        <v>107.5</v>
      </c>
      <c r="O838" s="19">
        <v>107.8</v>
      </c>
      <c r="P838" s="19">
        <v>107.8</v>
      </c>
      <c r="Q838" s="19">
        <v>110</v>
      </c>
      <c r="R838" s="19">
        <v>110</v>
      </c>
      <c r="S838" s="19">
        <v>110</v>
      </c>
      <c r="T838" s="19">
        <v>110.9</v>
      </c>
      <c r="U838" s="19">
        <v>118.6</v>
      </c>
      <c r="V838" s="19">
        <v>120.7</v>
      </c>
      <c r="W838" s="19">
        <v>113.1</v>
      </c>
      <c r="X838" s="19">
        <v>113.1</v>
      </c>
      <c r="Y838" s="19">
        <v>113.6</v>
      </c>
      <c r="Z838" s="19">
        <v>113.6</v>
      </c>
      <c r="AA838" s="19">
        <v>114.9</v>
      </c>
      <c r="AB838" s="19">
        <v>114.9</v>
      </c>
      <c r="AC838" s="19">
        <v>114.9</v>
      </c>
      <c r="AD838" s="19">
        <v>114.7</v>
      </c>
      <c r="AE838" s="19">
        <v>116.6</v>
      </c>
      <c r="AF838" s="19">
        <v>116.9</v>
      </c>
      <c r="AG838" s="19">
        <v>117.2</v>
      </c>
      <c r="AH838" s="19">
        <v>117.5</v>
      </c>
      <c r="AI838" s="19">
        <v>117.7</v>
      </c>
      <c r="AJ838" s="19">
        <v>117.8</v>
      </c>
      <c r="AK838" s="19">
        <v>114.7</v>
      </c>
      <c r="AL838" s="19">
        <v>113.1</v>
      </c>
      <c r="AM838" s="19">
        <v>113.1</v>
      </c>
      <c r="AN838" s="19">
        <v>113.3</v>
      </c>
      <c r="AO838" s="19">
        <v>113.3</v>
      </c>
      <c r="AP838" s="19">
        <v>115.8</v>
      </c>
      <c r="AQ838" s="19">
        <v>115.8</v>
      </c>
      <c r="AR838" s="19">
        <v>115.8</v>
      </c>
      <c r="AS838" s="19">
        <v>116</v>
      </c>
      <c r="AT838" s="19">
        <v>116</v>
      </c>
      <c r="AU838" s="19">
        <v>117</v>
      </c>
      <c r="AV838" s="19">
        <v>117</v>
      </c>
      <c r="AW838" s="19">
        <v>117</v>
      </c>
      <c r="AX838" s="19">
        <v>117</v>
      </c>
      <c r="AY838" s="19">
        <v>118.1</v>
      </c>
      <c r="AZ838" s="19">
        <v>121.8</v>
      </c>
      <c r="BA838" s="19">
        <v>122</v>
      </c>
      <c r="BB838" s="19">
        <v>122</v>
      </c>
      <c r="BC838" s="19">
        <v>122</v>
      </c>
      <c r="BD838" s="19">
        <v>122.3</v>
      </c>
      <c r="BE838" s="19">
        <v>122.5</v>
      </c>
      <c r="BF838" s="19">
        <v>122.5</v>
      </c>
      <c r="BG838" s="19">
        <v>122.5</v>
      </c>
      <c r="BH838" s="19">
        <v>122.9</v>
      </c>
      <c r="BI838" s="19">
        <v>123.1</v>
      </c>
      <c r="BJ838" s="19">
        <v>122.9</v>
      </c>
      <c r="BK838" s="19">
        <v>123.2</v>
      </c>
      <c r="BL838" s="19">
        <v>123.2</v>
      </c>
      <c r="BM838" s="19">
        <v>124</v>
      </c>
      <c r="BN838" s="19">
        <v>125.8</v>
      </c>
      <c r="BO838" s="19">
        <v>128.5</v>
      </c>
      <c r="BP838" s="19">
        <v>129.4</v>
      </c>
      <c r="BQ838" s="19">
        <v>129.5</v>
      </c>
      <c r="BR838" s="19">
        <v>129.80000000000001</v>
      </c>
      <c r="BS838" s="19">
        <v>129.80000000000001</v>
      </c>
      <c r="BT838" s="19">
        <v>129.80000000000001</v>
      </c>
      <c r="BU838" s="19">
        <v>130</v>
      </c>
      <c r="BV838" s="19">
        <v>130.4</v>
      </c>
      <c r="BW838" s="19">
        <v>130.4</v>
      </c>
      <c r="BX838" s="19">
        <v>130.80000000000001</v>
      </c>
      <c r="BY838" s="19">
        <v>131.1</v>
      </c>
      <c r="BZ838" s="19">
        <v>131.1</v>
      </c>
      <c r="CA838" s="19">
        <v>133.19999999999999</v>
      </c>
      <c r="CB838" s="19">
        <v>133</v>
      </c>
      <c r="CC838" s="19">
        <v>133</v>
      </c>
      <c r="CD838" s="19">
        <v>133.4</v>
      </c>
      <c r="CE838" s="19">
        <v>133.4</v>
      </c>
      <c r="CF838" s="19">
        <v>134.80000000000001</v>
      </c>
      <c r="CG838" s="19">
        <v>134.80000000000001</v>
      </c>
      <c r="CH838" s="19">
        <v>135.5</v>
      </c>
      <c r="CI838" s="19">
        <v>135.5</v>
      </c>
      <c r="CJ838" s="19">
        <v>135.9</v>
      </c>
      <c r="CK838" s="19">
        <v>136</v>
      </c>
      <c r="CL838" s="19">
        <v>136.69999999999999</v>
      </c>
      <c r="CM838" s="19">
        <v>136.69999999999999</v>
      </c>
      <c r="CN838" s="19">
        <v>136.69999999999999</v>
      </c>
      <c r="CO838" s="19">
        <v>136.69999999999999</v>
      </c>
      <c r="CP838" s="19">
        <v>136.69999999999999</v>
      </c>
      <c r="CQ838" s="19">
        <v>137.1</v>
      </c>
      <c r="CR838" s="19">
        <v>137.1</v>
      </c>
      <c r="CS838" s="19">
        <v>137.1</v>
      </c>
      <c r="CT838" s="19">
        <v>137.1</v>
      </c>
      <c r="CU838" s="19">
        <v>141.4</v>
      </c>
      <c r="CV838" s="19">
        <v>141.4</v>
      </c>
      <c r="CW838" s="19">
        <v>141.4</v>
      </c>
      <c r="CX838" s="19">
        <v>141.30000000000001</v>
      </c>
      <c r="CY838" s="19">
        <v>148.19999999999999</v>
      </c>
      <c r="CZ838" s="19">
        <v>148.5</v>
      </c>
      <c r="DA838" s="19">
        <v>148.1</v>
      </c>
      <c r="DB838" s="19">
        <v>147.4</v>
      </c>
      <c r="DC838" s="19">
        <v>148</v>
      </c>
      <c r="DD838" s="19">
        <v>148.30000000000001</v>
      </c>
      <c r="DE838" s="19">
        <v>148.30000000000001</v>
      </c>
      <c r="DF838" s="19">
        <v>148.30000000000001</v>
      </c>
      <c r="DG838" s="19">
        <v>149.69999999999999</v>
      </c>
      <c r="DH838" s="19">
        <v>151.30000000000001</v>
      </c>
      <c r="DI838" s="19">
        <v>151.30000000000001</v>
      </c>
      <c r="DJ838" s="19">
        <v>153.1</v>
      </c>
      <c r="DK838" s="19">
        <v>154.4</v>
      </c>
      <c r="DL838" s="19">
        <v>154.4</v>
      </c>
      <c r="DM838" s="19">
        <v>150.5</v>
      </c>
      <c r="DN838" s="19">
        <v>155.5</v>
      </c>
      <c r="DO838" s="19">
        <v>155.30000000000001</v>
      </c>
      <c r="DP838" s="19">
        <v>155.30000000000001</v>
      </c>
      <c r="DQ838" s="19">
        <v>157.6</v>
      </c>
      <c r="DR838" s="19">
        <v>157.6</v>
      </c>
      <c r="DS838" s="19">
        <v>157.6</v>
      </c>
      <c r="DT838" s="19">
        <v>158.6</v>
      </c>
      <c r="DU838" s="19">
        <v>160.19999999999999</v>
      </c>
      <c r="DV838" s="19">
        <v>160.19999999999999</v>
      </c>
      <c r="DW838" s="19">
        <v>160.80000000000001</v>
      </c>
    </row>
    <row r="839" spans="1:127">
      <c r="A839" s="17" t="s">
        <v>2271</v>
      </c>
      <c r="B839" s="17" t="s">
        <v>2272</v>
      </c>
      <c r="C839" s="18">
        <v>0.11700000000000001</v>
      </c>
      <c r="D839" s="19">
        <v>104.7</v>
      </c>
      <c r="E839" s="19">
        <v>104.8</v>
      </c>
      <c r="F839" s="19">
        <v>105.5</v>
      </c>
      <c r="G839" s="19">
        <v>105.1</v>
      </c>
      <c r="H839" s="19">
        <v>105.6</v>
      </c>
      <c r="I839" s="19">
        <v>105.3</v>
      </c>
      <c r="J839" s="19">
        <v>105</v>
      </c>
      <c r="K839" s="19">
        <v>105.8</v>
      </c>
      <c r="L839" s="19">
        <v>107.7</v>
      </c>
      <c r="M839" s="19">
        <v>105.9</v>
      </c>
      <c r="N839" s="19">
        <v>107.5</v>
      </c>
      <c r="O839" s="19">
        <v>107.6</v>
      </c>
      <c r="P839" s="19">
        <v>107.5</v>
      </c>
      <c r="Q839" s="19">
        <v>106.7</v>
      </c>
      <c r="R839" s="19">
        <v>109.5</v>
      </c>
      <c r="S839" s="19">
        <v>110.6</v>
      </c>
      <c r="T839" s="19">
        <v>110.7</v>
      </c>
      <c r="U839" s="19">
        <v>108.6</v>
      </c>
      <c r="V839" s="19">
        <v>110.4</v>
      </c>
      <c r="W839" s="19">
        <v>110.9</v>
      </c>
      <c r="X839" s="19">
        <v>110.8</v>
      </c>
      <c r="Y839" s="19">
        <v>110.7</v>
      </c>
      <c r="Z839" s="19">
        <v>110.9</v>
      </c>
      <c r="AA839" s="19">
        <v>111.4</v>
      </c>
      <c r="AB839" s="19">
        <v>112.1</v>
      </c>
      <c r="AC839" s="19">
        <v>113.7</v>
      </c>
      <c r="AD839" s="19">
        <v>114.5</v>
      </c>
      <c r="AE839" s="19">
        <v>114.8</v>
      </c>
      <c r="AF839" s="19">
        <v>114.7</v>
      </c>
      <c r="AG839" s="19">
        <v>114.1</v>
      </c>
      <c r="AH839" s="19">
        <v>113.9</v>
      </c>
      <c r="AI839" s="19">
        <v>114.5</v>
      </c>
      <c r="AJ839" s="19">
        <v>113.5</v>
      </c>
      <c r="AK839" s="19">
        <v>113.8</v>
      </c>
      <c r="AL839" s="19">
        <v>114.1</v>
      </c>
      <c r="AM839" s="19">
        <v>115.2</v>
      </c>
      <c r="AN839" s="19">
        <v>115.5</v>
      </c>
      <c r="AO839" s="19">
        <v>115.4</v>
      </c>
      <c r="AP839" s="19">
        <v>115.4</v>
      </c>
      <c r="AQ839" s="19">
        <v>114.3</v>
      </c>
      <c r="AR839" s="19">
        <v>116</v>
      </c>
      <c r="AS839" s="19">
        <v>115</v>
      </c>
      <c r="AT839" s="19">
        <v>115</v>
      </c>
      <c r="AU839" s="19">
        <v>114.8</v>
      </c>
      <c r="AV839" s="19">
        <v>114.7</v>
      </c>
      <c r="AW839" s="19">
        <v>114.7</v>
      </c>
      <c r="AX839" s="19">
        <v>114.6</v>
      </c>
      <c r="AY839" s="19">
        <v>114.7</v>
      </c>
      <c r="AZ839" s="19">
        <v>115.1</v>
      </c>
      <c r="BA839" s="19">
        <v>116.2</v>
      </c>
      <c r="BB839" s="19">
        <v>117.1</v>
      </c>
      <c r="BC839" s="19">
        <v>117.3</v>
      </c>
      <c r="BD839" s="19">
        <v>117.4</v>
      </c>
      <c r="BE839" s="19">
        <v>117.9</v>
      </c>
      <c r="BF839" s="19">
        <v>118.1</v>
      </c>
      <c r="BG839" s="19">
        <v>117.9</v>
      </c>
      <c r="BH839" s="19">
        <v>117.6</v>
      </c>
      <c r="BI839" s="19">
        <v>120.2</v>
      </c>
      <c r="BJ839" s="19">
        <v>120.2</v>
      </c>
      <c r="BK839" s="19">
        <v>120.4</v>
      </c>
      <c r="BL839" s="19">
        <v>120.5</v>
      </c>
      <c r="BM839" s="19">
        <v>120.5</v>
      </c>
      <c r="BN839" s="19">
        <v>122.5</v>
      </c>
      <c r="BO839" s="19">
        <v>119.8</v>
      </c>
      <c r="BP839" s="19">
        <v>119.8</v>
      </c>
      <c r="BQ839" s="19">
        <v>120.1</v>
      </c>
      <c r="BR839" s="19">
        <v>120.1</v>
      </c>
      <c r="BS839" s="19">
        <v>120.1</v>
      </c>
      <c r="BT839" s="19">
        <v>120.1</v>
      </c>
      <c r="BU839" s="19">
        <v>122.9</v>
      </c>
      <c r="BV839" s="19">
        <v>123.7</v>
      </c>
      <c r="BW839" s="19">
        <v>124.9</v>
      </c>
      <c r="BX839" s="19">
        <v>125.4</v>
      </c>
      <c r="BY839" s="19">
        <v>124.7</v>
      </c>
      <c r="BZ839" s="19">
        <v>125.2</v>
      </c>
      <c r="CA839" s="19">
        <v>126.3</v>
      </c>
      <c r="CB839" s="19">
        <v>127.9</v>
      </c>
      <c r="CC839" s="19">
        <v>128.19999999999999</v>
      </c>
      <c r="CD839" s="19">
        <v>128.69999999999999</v>
      </c>
      <c r="CE839" s="19">
        <v>128.69999999999999</v>
      </c>
      <c r="CF839" s="19">
        <v>129.19999999999999</v>
      </c>
      <c r="CG839" s="19">
        <v>129.30000000000001</v>
      </c>
      <c r="CH839" s="19">
        <v>129.69999999999999</v>
      </c>
      <c r="CI839" s="19">
        <v>130.30000000000001</v>
      </c>
      <c r="CJ839" s="19">
        <v>130.5</v>
      </c>
      <c r="CK839" s="19">
        <v>128.80000000000001</v>
      </c>
      <c r="CL839" s="19">
        <v>128.69999999999999</v>
      </c>
      <c r="CM839" s="19">
        <v>128.30000000000001</v>
      </c>
      <c r="CN839" s="19">
        <v>128.19999999999999</v>
      </c>
      <c r="CO839" s="19">
        <v>128</v>
      </c>
      <c r="CP839" s="19">
        <v>128.1</v>
      </c>
      <c r="CQ839" s="19">
        <v>130.5</v>
      </c>
      <c r="CR839" s="19">
        <v>130.5</v>
      </c>
      <c r="CS839" s="19">
        <v>128.19999999999999</v>
      </c>
      <c r="CT839" s="19">
        <v>128.30000000000001</v>
      </c>
      <c r="CU839" s="19">
        <v>128.19999999999999</v>
      </c>
      <c r="CV839" s="19">
        <v>128.19999999999999</v>
      </c>
      <c r="CW839" s="19">
        <v>128.6</v>
      </c>
      <c r="CX839" s="19">
        <v>128.5</v>
      </c>
      <c r="CY839" s="19">
        <v>128.69999999999999</v>
      </c>
      <c r="CZ839" s="19">
        <v>127.9</v>
      </c>
      <c r="DA839" s="19">
        <v>128.19999999999999</v>
      </c>
      <c r="DB839" s="19">
        <v>128.6</v>
      </c>
      <c r="DC839" s="19">
        <v>128.69999999999999</v>
      </c>
      <c r="DD839" s="19">
        <v>132.69999999999999</v>
      </c>
      <c r="DE839" s="19">
        <v>134.30000000000001</v>
      </c>
      <c r="DF839" s="19">
        <v>134.5</v>
      </c>
      <c r="DG839" s="19">
        <v>134.80000000000001</v>
      </c>
      <c r="DH839" s="19">
        <v>135.19999999999999</v>
      </c>
      <c r="DI839" s="19">
        <v>135.9</v>
      </c>
      <c r="DJ839" s="19">
        <v>136.30000000000001</v>
      </c>
      <c r="DK839" s="19">
        <v>136.4</v>
      </c>
      <c r="DL839" s="19">
        <v>136.4</v>
      </c>
      <c r="DM839" s="19">
        <v>137.30000000000001</v>
      </c>
      <c r="DN839" s="19">
        <v>137.30000000000001</v>
      </c>
      <c r="DO839" s="19">
        <v>137.9</v>
      </c>
      <c r="DP839" s="19">
        <v>138</v>
      </c>
      <c r="DQ839" s="19">
        <v>138.19999999999999</v>
      </c>
      <c r="DR839" s="19">
        <v>137.9</v>
      </c>
      <c r="DS839" s="19">
        <v>139.1</v>
      </c>
      <c r="DT839" s="19">
        <v>139.4</v>
      </c>
      <c r="DU839" s="19">
        <v>139.9</v>
      </c>
      <c r="DV839" s="19">
        <v>139.9</v>
      </c>
      <c r="DW839" s="19">
        <v>140.80000000000001</v>
      </c>
    </row>
    <row r="840" spans="1:127">
      <c r="A840" s="17" t="s">
        <v>2273</v>
      </c>
      <c r="B840" s="17" t="s">
        <v>2274</v>
      </c>
      <c r="C840" s="18">
        <v>0.11700000000000001</v>
      </c>
      <c r="D840" s="19">
        <v>104.7</v>
      </c>
      <c r="E840" s="19">
        <v>104.8</v>
      </c>
      <c r="F840" s="19">
        <v>105.5</v>
      </c>
      <c r="G840" s="19">
        <v>105.1</v>
      </c>
      <c r="H840" s="19">
        <v>105.6</v>
      </c>
      <c r="I840" s="19">
        <v>105.3</v>
      </c>
      <c r="J840" s="19">
        <v>105</v>
      </c>
      <c r="K840" s="19">
        <v>105.8</v>
      </c>
      <c r="L840" s="19">
        <v>107.7</v>
      </c>
      <c r="M840" s="19">
        <v>105.9</v>
      </c>
      <c r="N840" s="19">
        <v>107.5</v>
      </c>
      <c r="O840" s="19">
        <v>107.6</v>
      </c>
      <c r="P840" s="19">
        <v>107.5</v>
      </c>
      <c r="Q840" s="19">
        <v>106.7</v>
      </c>
      <c r="R840" s="19">
        <v>109.5</v>
      </c>
      <c r="S840" s="19">
        <v>110.6</v>
      </c>
      <c r="T840" s="19">
        <v>110.7</v>
      </c>
      <c r="U840" s="19">
        <v>108.6</v>
      </c>
      <c r="V840" s="19">
        <v>110.4</v>
      </c>
      <c r="W840" s="19">
        <v>110.9</v>
      </c>
      <c r="X840" s="19">
        <v>110.8</v>
      </c>
      <c r="Y840" s="19">
        <v>110.7</v>
      </c>
      <c r="Z840" s="19">
        <v>110.9</v>
      </c>
      <c r="AA840" s="19">
        <v>111.4</v>
      </c>
      <c r="AB840" s="19">
        <v>112.1</v>
      </c>
      <c r="AC840" s="19">
        <v>113.7</v>
      </c>
      <c r="AD840" s="19">
        <v>114.5</v>
      </c>
      <c r="AE840" s="19">
        <v>114.8</v>
      </c>
      <c r="AF840" s="19">
        <v>114.7</v>
      </c>
      <c r="AG840" s="19">
        <v>114.1</v>
      </c>
      <c r="AH840" s="19">
        <v>113.9</v>
      </c>
      <c r="AI840" s="19">
        <v>114.5</v>
      </c>
      <c r="AJ840" s="19">
        <v>113.5</v>
      </c>
      <c r="AK840" s="19">
        <v>113.8</v>
      </c>
      <c r="AL840" s="19">
        <v>114.1</v>
      </c>
      <c r="AM840" s="19">
        <v>115.2</v>
      </c>
      <c r="AN840" s="19">
        <v>115.5</v>
      </c>
      <c r="AO840" s="19">
        <v>115.4</v>
      </c>
      <c r="AP840" s="19">
        <v>115.4</v>
      </c>
      <c r="AQ840" s="19">
        <v>114.3</v>
      </c>
      <c r="AR840" s="19">
        <v>116</v>
      </c>
      <c r="AS840" s="19">
        <v>115</v>
      </c>
      <c r="AT840" s="19">
        <v>115</v>
      </c>
      <c r="AU840" s="19">
        <v>114.8</v>
      </c>
      <c r="AV840" s="19">
        <v>114.7</v>
      </c>
      <c r="AW840" s="19">
        <v>114.7</v>
      </c>
      <c r="AX840" s="19">
        <v>114.6</v>
      </c>
      <c r="AY840" s="19">
        <v>114.7</v>
      </c>
      <c r="AZ840" s="19">
        <v>115.1</v>
      </c>
      <c r="BA840" s="19">
        <v>116.2</v>
      </c>
      <c r="BB840" s="19">
        <v>117.1</v>
      </c>
      <c r="BC840" s="19">
        <v>117.3</v>
      </c>
      <c r="BD840" s="19">
        <v>117.4</v>
      </c>
      <c r="BE840" s="19">
        <v>117.9</v>
      </c>
      <c r="BF840" s="19">
        <v>118.1</v>
      </c>
      <c r="BG840" s="19">
        <v>117.9</v>
      </c>
      <c r="BH840" s="19">
        <v>117.6</v>
      </c>
      <c r="BI840" s="19">
        <v>120.2</v>
      </c>
      <c r="BJ840" s="19">
        <v>120.2</v>
      </c>
      <c r="BK840" s="19">
        <v>120.4</v>
      </c>
      <c r="BL840" s="19">
        <v>120.5</v>
      </c>
      <c r="BM840" s="19">
        <v>120.5</v>
      </c>
      <c r="BN840" s="19">
        <v>122.5</v>
      </c>
      <c r="BO840" s="19">
        <v>119.8</v>
      </c>
      <c r="BP840" s="19">
        <v>119.8</v>
      </c>
      <c r="BQ840" s="19">
        <v>120.1</v>
      </c>
      <c r="BR840" s="19">
        <v>120.1</v>
      </c>
      <c r="BS840" s="19">
        <v>120.1</v>
      </c>
      <c r="BT840" s="19">
        <v>120.1</v>
      </c>
      <c r="BU840" s="19">
        <v>122.9</v>
      </c>
      <c r="BV840" s="19">
        <v>123.7</v>
      </c>
      <c r="BW840" s="19">
        <v>124.9</v>
      </c>
      <c r="BX840" s="19">
        <v>125.4</v>
      </c>
      <c r="BY840" s="19">
        <v>124.7</v>
      </c>
      <c r="BZ840" s="19">
        <v>125.2</v>
      </c>
      <c r="CA840" s="19">
        <v>126.3</v>
      </c>
      <c r="CB840" s="19">
        <v>127.9</v>
      </c>
      <c r="CC840" s="19">
        <v>128.19999999999999</v>
      </c>
      <c r="CD840" s="19">
        <v>128.69999999999999</v>
      </c>
      <c r="CE840" s="19">
        <v>128.69999999999999</v>
      </c>
      <c r="CF840" s="19">
        <v>129.19999999999999</v>
      </c>
      <c r="CG840" s="19">
        <v>129.30000000000001</v>
      </c>
      <c r="CH840" s="19">
        <v>129.69999999999999</v>
      </c>
      <c r="CI840" s="19">
        <v>130.30000000000001</v>
      </c>
      <c r="CJ840" s="19">
        <v>130.5</v>
      </c>
      <c r="CK840" s="19">
        <v>128.80000000000001</v>
      </c>
      <c r="CL840" s="19">
        <v>128.69999999999999</v>
      </c>
      <c r="CM840" s="19">
        <v>128.30000000000001</v>
      </c>
      <c r="CN840" s="19">
        <v>128.19999999999999</v>
      </c>
      <c r="CO840" s="19">
        <v>128</v>
      </c>
      <c r="CP840" s="19">
        <v>128.1</v>
      </c>
      <c r="CQ840" s="19">
        <v>130.5</v>
      </c>
      <c r="CR840" s="19">
        <v>130.5</v>
      </c>
      <c r="CS840" s="19">
        <v>128.19999999999999</v>
      </c>
      <c r="CT840" s="19">
        <v>128.30000000000001</v>
      </c>
      <c r="CU840" s="19">
        <v>128.19999999999999</v>
      </c>
      <c r="CV840" s="19">
        <v>128.19999999999999</v>
      </c>
      <c r="CW840" s="19">
        <v>128.6</v>
      </c>
      <c r="CX840" s="19">
        <v>128.5</v>
      </c>
      <c r="CY840" s="19">
        <v>128.69999999999999</v>
      </c>
      <c r="CZ840" s="19">
        <v>127.9</v>
      </c>
      <c r="DA840" s="19">
        <v>128.19999999999999</v>
      </c>
      <c r="DB840" s="19">
        <v>128.6</v>
      </c>
      <c r="DC840" s="19">
        <v>128.69999999999999</v>
      </c>
      <c r="DD840" s="19">
        <v>132.69999999999999</v>
      </c>
      <c r="DE840" s="19">
        <v>134.30000000000001</v>
      </c>
      <c r="DF840" s="19">
        <v>134.5</v>
      </c>
      <c r="DG840" s="19">
        <v>134.80000000000001</v>
      </c>
      <c r="DH840" s="19">
        <v>135.19999999999999</v>
      </c>
      <c r="DI840" s="19">
        <v>135.9</v>
      </c>
      <c r="DJ840" s="19">
        <v>136.30000000000001</v>
      </c>
      <c r="DK840" s="19">
        <v>136.4</v>
      </c>
      <c r="DL840" s="19">
        <v>136.4</v>
      </c>
      <c r="DM840" s="19">
        <v>137.30000000000001</v>
      </c>
      <c r="DN840" s="19">
        <v>137.30000000000001</v>
      </c>
      <c r="DO840" s="19">
        <v>137.9</v>
      </c>
      <c r="DP840" s="19">
        <v>138</v>
      </c>
      <c r="DQ840" s="19">
        <v>138.19999999999999</v>
      </c>
      <c r="DR840" s="19">
        <v>137.9</v>
      </c>
      <c r="DS840" s="19">
        <v>139.1</v>
      </c>
      <c r="DT840" s="19">
        <v>139.4</v>
      </c>
      <c r="DU840" s="19">
        <v>139.9</v>
      </c>
      <c r="DV840" s="19">
        <v>139.9</v>
      </c>
      <c r="DW840" s="19">
        <v>140.80000000000001</v>
      </c>
    </row>
    <row r="841" spans="1:127">
      <c r="A841" s="17" t="s">
        <v>2275</v>
      </c>
      <c r="B841" s="17" t="s">
        <v>2276</v>
      </c>
      <c r="C841" s="18">
        <v>1.5900000000000001E-3</v>
      </c>
      <c r="D841" s="19">
        <v>107.4</v>
      </c>
      <c r="E841" s="19">
        <v>108</v>
      </c>
      <c r="F841" s="19">
        <v>111.7</v>
      </c>
      <c r="G841" s="19">
        <v>112.1</v>
      </c>
      <c r="H841" s="19">
        <v>111</v>
      </c>
      <c r="I841" s="19">
        <v>111</v>
      </c>
      <c r="J841" s="19">
        <v>110.8</v>
      </c>
      <c r="K841" s="19">
        <v>111.7</v>
      </c>
      <c r="L841" s="19">
        <v>111.1</v>
      </c>
      <c r="M841" s="19">
        <v>112.7</v>
      </c>
      <c r="N841" s="19">
        <v>112.1</v>
      </c>
      <c r="O841" s="19">
        <v>111</v>
      </c>
      <c r="P841" s="19">
        <v>112.7</v>
      </c>
      <c r="Q841" s="19">
        <v>114.7</v>
      </c>
      <c r="R841" s="19">
        <v>112.9</v>
      </c>
      <c r="S841" s="19">
        <v>112.5</v>
      </c>
      <c r="T841" s="19">
        <v>111.1</v>
      </c>
      <c r="U841" s="19">
        <v>109.8</v>
      </c>
      <c r="V841" s="19">
        <v>112.4</v>
      </c>
      <c r="W841" s="19">
        <v>112.2</v>
      </c>
      <c r="X841" s="19">
        <v>111.9</v>
      </c>
      <c r="Y841" s="19">
        <v>110.8</v>
      </c>
      <c r="Z841" s="19">
        <v>112.3</v>
      </c>
      <c r="AA841" s="19">
        <v>113.7</v>
      </c>
      <c r="AB841" s="19">
        <v>113.7</v>
      </c>
      <c r="AC841" s="19">
        <v>113.7</v>
      </c>
      <c r="AD841" s="19">
        <v>113.7</v>
      </c>
      <c r="AE841" s="19">
        <v>110.9</v>
      </c>
      <c r="AF841" s="19">
        <v>111.5</v>
      </c>
      <c r="AG841" s="19">
        <v>112.4</v>
      </c>
      <c r="AH841" s="19">
        <v>114.8</v>
      </c>
      <c r="AI841" s="19">
        <v>110.8</v>
      </c>
      <c r="AJ841" s="19">
        <v>110.9</v>
      </c>
      <c r="AK841" s="19">
        <v>113.7</v>
      </c>
      <c r="AL841" s="19">
        <v>117.4</v>
      </c>
      <c r="AM841" s="19">
        <v>118.6</v>
      </c>
      <c r="AN841" s="19">
        <v>116.8</v>
      </c>
      <c r="AO841" s="19">
        <v>118.1</v>
      </c>
      <c r="AP841" s="19">
        <v>120</v>
      </c>
      <c r="AQ841" s="19">
        <v>120.3</v>
      </c>
      <c r="AR841" s="19">
        <v>118.6</v>
      </c>
      <c r="AS841" s="19">
        <v>115.8</v>
      </c>
      <c r="AT841" s="19">
        <v>116.3</v>
      </c>
      <c r="AU841" s="19">
        <v>117.5</v>
      </c>
      <c r="AV841" s="19">
        <v>117.6</v>
      </c>
      <c r="AW841" s="19">
        <v>117.3</v>
      </c>
      <c r="AX841" s="19">
        <v>116.6</v>
      </c>
      <c r="AY841" s="19">
        <v>114.7</v>
      </c>
      <c r="AZ841" s="19">
        <v>113.8</v>
      </c>
      <c r="BA841" s="19">
        <v>115.5</v>
      </c>
      <c r="BB841" s="19">
        <v>115.9</v>
      </c>
      <c r="BC841" s="19">
        <v>117.6</v>
      </c>
      <c r="BD841" s="19">
        <v>116.2</v>
      </c>
      <c r="BE841" s="19">
        <v>115.3</v>
      </c>
      <c r="BF841" s="19">
        <v>115.3</v>
      </c>
      <c r="BG841" s="19">
        <v>115.1</v>
      </c>
      <c r="BH841" s="19">
        <v>115.1</v>
      </c>
      <c r="BI841" s="19">
        <v>120</v>
      </c>
      <c r="BJ841" s="19">
        <v>118.9</v>
      </c>
      <c r="BK841" s="19">
        <v>119.4</v>
      </c>
      <c r="BL841" s="19">
        <v>119.8</v>
      </c>
      <c r="BM841" s="19">
        <v>119.9</v>
      </c>
      <c r="BN841" s="19">
        <v>118.8</v>
      </c>
      <c r="BO841" s="19">
        <v>120.3</v>
      </c>
      <c r="BP841" s="19">
        <v>119.1</v>
      </c>
      <c r="BQ841" s="19">
        <v>119.1</v>
      </c>
      <c r="BR841" s="19">
        <v>119.7</v>
      </c>
      <c r="BS841" s="19">
        <v>119.7</v>
      </c>
      <c r="BT841" s="19">
        <v>119.7</v>
      </c>
      <c r="BU841" s="19">
        <v>120.5</v>
      </c>
      <c r="BV841" s="19">
        <v>121.2</v>
      </c>
      <c r="BW841" s="19">
        <v>121.2</v>
      </c>
      <c r="BX841" s="19">
        <v>121.3</v>
      </c>
      <c r="BY841" s="19">
        <v>121.6</v>
      </c>
      <c r="BZ841" s="19">
        <v>121.3</v>
      </c>
      <c r="CA841" s="19">
        <v>121.9</v>
      </c>
      <c r="CB841" s="19">
        <v>123.9</v>
      </c>
      <c r="CC841" s="19">
        <v>124.1</v>
      </c>
      <c r="CD841" s="19">
        <v>124.8</v>
      </c>
      <c r="CE841" s="19">
        <v>124.8</v>
      </c>
      <c r="CF841" s="19">
        <v>124.9</v>
      </c>
      <c r="CG841" s="19">
        <v>125</v>
      </c>
      <c r="CH841" s="19">
        <v>124.1</v>
      </c>
      <c r="CI841" s="19">
        <v>124.7</v>
      </c>
      <c r="CJ841" s="19">
        <v>124.7</v>
      </c>
      <c r="CK841" s="19">
        <v>125</v>
      </c>
      <c r="CL841" s="19">
        <v>125.1</v>
      </c>
      <c r="CM841" s="19">
        <v>125.6</v>
      </c>
      <c r="CN841" s="19">
        <v>124.7</v>
      </c>
      <c r="CO841" s="19">
        <v>125.7</v>
      </c>
      <c r="CP841" s="19">
        <v>125.9</v>
      </c>
      <c r="CQ841" s="19">
        <v>126.9</v>
      </c>
      <c r="CR841" s="19">
        <v>127</v>
      </c>
      <c r="CS841" s="19">
        <v>127.4</v>
      </c>
      <c r="CT841" s="19">
        <v>127.5</v>
      </c>
      <c r="CU841" s="19">
        <v>127.4</v>
      </c>
      <c r="CV841" s="19">
        <v>127.4</v>
      </c>
      <c r="CW841" s="19">
        <v>127.6</v>
      </c>
      <c r="CX841" s="19">
        <v>127.2</v>
      </c>
      <c r="CY841" s="19">
        <v>127.4</v>
      </c>
      <c r="CZ841" s="19">
        <v>127.5</v>
      </c>
      <c r="DA841" s="19">
        <v>127.5</v>
      </c>
      <c r="DB841" s="19">
        <v>127.7</v>
      </c>
      <c r="DC841" s="19">
        <v>127.7</v>
      </c>
      <c r="DD841" s="19">
        <v>129.30000000000001</v>
      </c>
      <c r="DE841" s="19">
        <v>129.30000000000001</v>
      </c>
      <c r="DF841" s="19">
        <v>131.19999999999999</v>
      </c>
      <c r="DG841" s="19">
        <v>132.6</v>
      </c>
      <c r="DH841" s="19">
        <v>132.69999999999999</v>
      </c>
      <c r="DI841" s="19">
        <v>133.5</v>
      </c>
      <c r="DJ841" s="19">
        <v>132.4</v>
      </c>
      <c r="DK841" s="19">
        <v>132.30000000000001</v>
      </c>
      <c r="DL841" s="19">
        <v>132.6</v>
      </c>
      <c r="DM841" s="19">
        <v>135</v>
      </c>
      <c r="DN841" s="19">
        <v>136.9</v>
      </c>
      <c r="DO841" s="19">
        <v>137.69999999999999</v>
      </c>
      <c r="DP841" s="19">
        <v>137.4</v>
      </c>
      <c r="DQ841" s="19">
        <v>138.6</v>
      </c>
      <c r="DR841" s="19">
        <v>139.5</v>
      </c>
      <c r="DS841" s="19">
        <v>142.1</v>
      </c>
      <c r="DT841" s="19">
        <v>145.5</v>
      </c>
      <c r="DU841" s="19">
        <v>146.5</v>
      </c>
      <c r="DV841" s="19">
        <v>147.69999999999999</v>
      </c>
      <c r="DW841" s="19">
        <v>149.19999999999999</v>
      </c>
    </row>
    <row r="842" spans="1:127">
      <c r="A842" s="17" t="s">
        <v>2277</v>
      </c>
      <c r="B842" s="17" t="s">
        <v>2278</v>
      </c>
      <c r="C842" s="18">
        <v>1.5900000000000001E-3</v>
      </c>
      <c r="D842" s="19">
        <v>107.4</v>
      </c>
      <c r="E842" s="19">
        <v>108</v>
      </c>
      <c r="F842" s="19">
        <v>111.7</v>
      </c>
      <c r="G842" s="19">
        <v>112.1</v>
      </c>
      <c r="H842" s="19">
        <v>111</v>
      </c>
      <c r="I842" s="19">
        <v>111</v>
      </c>
      <c r="J842" s="19">
        <v>110.8</v>
      </c>
      <c r="K842" s="19">
        <v>111.7</v>
      </c>
      <c r="L842" s="19">
        <v>111.1</v>
      </c>
      <c r="M842" s="19">
        <v>112.7</v>
      </c>
      <c r="N842" s="19">
        <v>112.1</v>
      </c>
      <c r="O842" s="19">
        <v>111</v>
      </c>
      <c r="P842" s="19">
        <v>112.7</v>
      </c>
      <c r="Q842" s="19">
        <v>114.7</v>
      </c>
      <c r="R842" s="19">
        <v>112.9</v>
      </c>
      <c r="S842" s="19">
        <v>112.5</v>
      </c>
      <c r="T842" s="19">
        <v>111.1</v>
      </c>
      <c r="U842" s="19">
        <v>109.8</v>
      </c>
      <c r="V842" s="19">
        <v>112.4</v>
      </c>
      <c r="W842" s="19">
        <v>112.2</v>
      </c>
      <c r="X842" s="19">
        <v>111.9</v>
      </c>
      <c r="Y842" s="19">
        <v>110.8</v>
      </c>
      <c r="Z842" s="19">
        <v>112.3</v>
      </c>
      <c r="AA842" s="19">
        <v>113.7</v>
      </c>
      <c r="AB842" s="19">
        <v>113.7</v>
      </c>
      <c r="AC842" s="19">
        <v>113.7</v>
      </c>
      <c r="AD842" s="19">
        <v>113.7</v>
      </c>
      <c r="AE842" s="19">
        <v>110.9</v>
      </c>
      <c r="AF842" s="19">
        <v>111.5</v>
      </c>
      <c r="AG842" s="19">
        <v>112.4</v>
      </c>
      <c r="AH842" s="19">
        <v>114.8</v>
      </c>
      <c r="AI842" s="19">
        <v>110.8</v>
      </c>
      <c r="AJ842" s="19">
        <v>110.9</v>
      </c>
      <c r="AK842" s="19">
        <v>113.7</v>
      </c>
      <c r="AL842" s="19">
        <v>117.4</v>
      </c>
      <c r="AM842" s="19">
        <v>118.6</v>
      </c>
      <c r="AN842" s="19">
        <v>116.8</v>
      </c>
      <c r="AO842" s="19">
        <v>118.1</v>
      </c>
      <c r="AP842" s="19">
        <v>120</v>
      </c>
      <c r="AQ842" s="19">
        <v>120.3</v>
      </c>
      <c r="AR842" s="19">
        <v>118.6</v>
      </c>
      <c r="AS842" s="19">
        <v>115.8</v>
      </c>
      <c r="AT842" s="19">
        <v>116.3</v>
      </c>
      <c r="AU842" s="19">
        <v>117.5</v>
      </c>
      <c r="AV842" s="19">
        <v>117.6</v>
      </c>
      <c r="AW842" s="19">
        <v>117.3</v>
      </c>
      <c r="AX842" s="19">
        <v>116.6</v>
      </c>
      <c r="AY842" s="19">
        <v>114.7</v>
      </c>
      <c r="AZ842" s="19">
        <v>113.8</v>
      </c>
      <c r="BA842" s="19">
        <v>115.5</v>
      </c>
      <c r="BB842" s="19">
        <v>115.9</v>
      </c>
      <c r="BC842" s="19">
        <v>117.6</v>
      </c>
      <c r="BD842" s="19">
        <v>116.2</v>
      </c>
      <c r="BE842" s="19">
        <v>115.3</v>
      </c>
      <c r="BF842" s="19">
        <v>115.3</v>
      </c>
      <c r="BG842" s="19">
        <v>115.1</v>
      </c>
      <c r="BH842" s="19">
        <v>115.1</v>
      </c>
      <c r="BI842" s="19">
        <v>120</v>
      </c>
      <c r="BJ842" s="19">
        <v>118.9</v>
      </c>
      <c r="BK842" s="19">
        <v>119.4</v>
      </c>
      <c r="BL842" s="19">
        <v>119.8</v>
      </c>
      <c r="BM842" s="19">
        <v>119.9</v>
      </c>
      <c r="BN842" s="19">
        <v>118.8</v>
      </c>
      <c r="BO842" s="19">
        <v>120.3</v>
      </c>
      <c r="BP842" s="19">
        <v>119.1</v>
      </c>
      <c r="BQ842" s="19">
        <v>119.1</v>
      </c>
      <c r="BR842" s="19">
        <v>119.7</v>
      </c>
      <c r="BS842" s="19">
        <v>119.7</v>
      </c>
      <c r="BT842" s="19">
        <v>119.7</v>
      </c>
      <c r="BU842" s="19">
        <v>120.5</v>
      </c>
      <c r="BV842" s="19">
        <v>121.2</v>
      </c>
      <c r="BW842" s="19">
        <v>121.2</v>
      </c>
      <c r="BX842" s="19">
        <v>121.3</v>
      </c>
      <c r="BY842" s="19">
        <v>121.6</v>
      </c>
      <c r="BZ842" s="19">
        <v>121.3</v>
      </c>
      <c r="CA842" s="19">
        <v>121.9</v>
      </c>
      <c r="CB842" s="19">
        <v>123.9</v>
      </c>
      <c r="CC842" s="19">
        <v>124.1</v>
      </c>
      <c r="CD842" s="19">
        <v>124.8</v>
      </c>
      <c r="CE842" s="19">
        <v>124.8</v>
      </c>
      <c r="CF842" s="19">
        <v>124.9</v>
      </c>
      <c r="CG842" s="19">
        <v>125</v>
      </c>
      <c r="CH842" s="19">
        <v>124.1</v>
      </c>
      <c r="CI842" s="19">
        <v>124.7</v>
      </c>
      <c r="CJ842" s="19">
        <v>124.7</v>
      </c>
      <c r="CK842" s="19">
        <v>125</v>
      </c>
      <c r="CL842" s="19">
        <v>125.1</v>
      </c>
      <c r="CM842" s="19">
        <v>125.6</v>
      </c>
      <c r="CN842" s="19">
        <v>124.7</v>
      </c>
      <c r="CO842" s="19">
        <v>125.7</v>
      </c>
      <c r="CP842" s="19">
        <v>125.9</v>
      </c>
      <c r="CQ842" s="19">
        <v>126.9</v>
      </c>
      <c r="CR842" s="19">
        <v>127</v>
      </c>
      <c r="CS842" s="19">
        <v>127.4</v>
      </c>
      <c r="CT842" s="19">
        <v>127.5</v>
      </c>
      <c r="CU842" s="19">
        <v>127.4</v>
      </c>
      <c r="CV842" s="19">
        <v>127.4</v>
      </c>
      <c r="CW842" s="19">
        <v>127.6</v>
      </c>
      <c r="CX842" s="19">
        <v>127.2</v>
      </c>
      <c r="CY842" s="19">
        <v>127.4</v>
      </c>
      <c r="CZ842" s="19">
        <v>127.5</v>
      </c>
      <c r="DA842" s="19">
        <v>127.5</v>
      </c>
      <c r="DB842" s="19">
        <v>127.7</v>
      </c>
      <c r="DC842" s="19">
        <v>127.7</v>
      </c>
      <c r="DD842" s="19">
        <v>129.30000000000001</v>
      </c>
      <c r="DE842" s="19">
        <v>129.30000000000001</v>
      </c>
      <c r="DF842" s="19">
        <v>131.19999999999999</v>
      </c>
      <c r="DG842" s="19">
        <v>132.6</v>
      </c>
      <c r="DH842" s="19">
        <v>132.69999999999999</v>
      </c>
      <c r="DI842" s="19">
        <v>133.5</v>
      </c>
      <c r="DJ842" s="19">
        <v>132.4</v>
      </c>
      <c r="DK842" s="19">
        <v>132.30000000000001</v>
      </c>
      <c r="DL842" s="19">
        <v>132.6</v>
      </c>
      <c r="DM842" s="19">
        <v>135</v>
      </c>
      <c r="DN842" s="19">
        <v>136.9</v>
      </c>
      <c r="DO842" s="19">
        <v>137.69999999999999</v>
      </c>
      <c r="DP842" s="19">
        <v>137.4</v>
      </c>
      <c r="DQ842" s="19">
        <v>138.6</v>
      </c>
      <c r="DR842" s="19">
        <v>139.5</v>
      </c>
      <c r="DS842" s="19">
        <v>142.1</v>
      </c>
      <c r="DT842" s="19">
        <v>145.5</v>
      </c>
      <c r="DU842" s="19">
        <v>146.5</v>
      </c>
      <c r="DV842" s="19">
        <v>147.69999999999999</v>
      </c>
      <c r="DW842" s="19">
        <v>149.19999999999999</v>
      </c>
    </row>
    <row r="843" spans="1:127">
      <c r="A843" s="17" t="s">
        <v>2279</v>
      </c>
      <c r="B843" s="17" t="s">
        <v>2280</v>
      </c>
      <c r="C843" s="18">
        <v>0.72672000000000003</v>
      </c>
      <c r="D843" s="19">
        <v>103.9</v>
      </c>
      <c r="E843" s="19">
        <v>102.9</v>
      </c>
      <c r="F843" s="19">
        <v>102.5</v>
      </c>
      <c r="G843" s="19">
        <v>100.8</v>
      </c>
      <c r="H843" s="19">
        <v>103.1</v>
      </c>
      <c r="I843" s="19">
        <v>104.3</v>
      </c>
      <c r="J843" s="19">
        <v>105.5</v>
      </c>
      <c r="K843" s="19">
        <v>109.3</v>
      </c>
      <c r="L843" s="19">
        <v>107.9</v>
      </c>
      <c r="M843" s="19">
        <v>108.6</v>
      </c>
      <c r="N843" s="19">
        <v>109.2</v>
      </c>
      <c r="O843" s="19">
        <v>107</v>
      </c>
      <c r="P843" s="19">
        <v>108.9</v>
      </c>
      <c r="Q843" s="19">
        <v>108.9</v>
      </c>
      <c r="R843" s="19">
        <v>106.3</v>
      </c>
      <c r="S843" s="19">
        <v>106.6</v>
      </c>
      <c r="T843" s="19">
        <v>110.3</v>
      </c>
      <c r="U843" s="19">
        <v>112.4</v>
      </c>
      <c r="V843" s="19">
        <v>113.3</v>
      </c>
      <c r="W843" s="19">
        <v>112.2</v>
      </c>
      <c r="X843" s="19">
        <v>113.6</v>
      </c>
      <c r="Y843" s="19">
        <v>115.4</v>
      </c>
      <c r="Z843" s="19">
        <v>115.1</v>
      </c>
      <c r="AA843" s="19">
        <v>115.3</v>
      </c>
      <c r="AB843" s="19">
        <v>115.2</v>
      </c>
      <c r="AC843" s="19">
        <v>117.1</v>
      </c>
      <c r="AD843" s="19">
        <v>118.1</v>
      </c>
      <c r="AE843" s="19">
        <v>116.9</v>
      </c>
      <c r="AF843" s="19">
        <v>117</v>
      </c>
      <c r="AG843" s="19">
        <v>116.6</v>
      </c>
      <c r="AH843" s="19">
        <v>119.2</v>
      </c>
      <c r="AI843" s="19">
        <v>116</v>
      </c>
      <c r="AJ843" s="19">
        <v>116.4</v>
      </c>
      <c r="AK843" s="19">
        <v>117.7</v>
      </c>
      <c r="AL843" s="19">
        <v>115.4</v>
      </c>
      <c r="AM843" s="19">
        <v>112.8</v>
      </c>
      <c r="AN843" s="19">
        <v>111.4</v>
      </c>
      <c r="AO843" s="19">
        <v>112.6</v>
      </c>
      <c r="AP843" s="19">
        <v>109.9</v>
      </c>
      <c r="AQ843" s="19">
        <v>112</v>
      </c>
      <c r="AR843" s="19">
        <v>116.1</v>
      </c>
      <c r="AS843" s="19">
        <v>110.9</v>
      </c>
      <c r="AT843" s="19">
        <v>112.4</v>
      </c>
      <c r="AU843" s="19">
        <v>112.7</v>
      </c>
      <c r="AV843" s="19">
        <v>112.9</v>
      </c>
      <c r="AW843" s="19">
        <v>113.4</v>
      </c>
      <c r="AX843" s="19">
        <v>113</v>
      </c>
      <c r="AY843" s="19">
        <v>114.6</v>
      </c>
      <c r="AZ843" s="19">
        <v>112.2</v>
      </c>
      <c r="BA843" s="19">
        <v>114.4</v>
      </c>
      <c r="BB843" s="19">
        <v>112.5</v>
      </c>
      <c r="BC843" s="19">
        <v>112.9</v>
      </c>
      <c r="BD843" s="19">
        <v>113.1</v>
      </c>
      <c r="BE843" s="19">
        <v>112.9</v>
      </c>
      <c r="BF843" s="19">
        <v>114.9</v>
      </c>
      <c r="BG843" s="19">
        <v>115.5</v>
      </c>
      <c r="BH843" s="19">
        <v>113.6</v>
      </c>
      <c r="BI843" s="19">
        <v>115.1</v>
      </c>
      <c r="BJ843" s="19">
        <v>115.9</v>
      </c>
      <c r="BK843" s="19">
        <v>116.5</v>
      </c>
      <c r="BL843" s="19">
        <v>114</v>
      </c>
      <c r="BM843" s="19">
        <v>116.4</v>
      </c>
      <c r="BN843" s="19">
        <v>117.7</v>
      </c>
      <c r="BO843" s="19">
        <v>119</v>
      </c>
      <c r="BP843" s="19">
        <v>120.3</v>
      </c>
      <c r="BQ843" s="19">
        <v>125</v>
      </c>
      <c r="BR843" s="19">
        <v>122.1</v>
      </c>
      <c r="BS843" s="19">
        <v>121</v>
      </c>
      <c r="BT843" s="19">
        <v>120.6</v>
      </c>
      <c r="BU843" s="19">
        <v>120.2</v>
      </c>
      <c r="BV843" s="19">
        <v>122.7</v>
      </c>
      <c r="BW843" s="19">
        <v>124.6</v>
      </c>
      <c r="BX843" s="19">
        <v>125.3</v>
      </c>
      <c r="BY843" s="19">
        <v>126.2</v>
      </c>
      <c r="BZ843" s="19">
        <v>124.6</v>
      </c>
      <c r="CA843" s="19">
        <v>125.3</v>
      </c>
      <c r="CB843" s="19">
        <v>125.3</v>
      </c>
      <c r="CC843" s="19">
        <v>127.5</v>
      </c>
      <c r="CD843" s="19">
        <v>127.7</v>
      </c>
      <c r="CE843" s="19">
        <v>127.4</v>
      </c>
      <c r="CF843" s="19">
        <v>129.69999999999999</v>
      </c>
      <c r="CG843" s="19">
        <v>130.9</v>
      </c>
      <c r="CH843" s="19">
        <v>128.69999999999999</v>
      </c>
      <c r="CI843" s="19">
        <v>129.5</v>
      </c>
      <c r="CJ843" s="19">
        <v>128.4</v>
      </c>
      <c r="CK843" s="19">
        <v>128.69999999999999</v>
      </c>
      <c r="CL843" s="19">
        <v>132.1</v>
      </c>
      <c r="CM843" s="19">
        <v>131.30000000000001</v>
      </c>
      <c r="CN843" s="19">
        <v>131.9</v>
      </c>
      <c r="CO843" s="19">
        <v>131.1</v>
      </c>
      <c r="CP843" s="19">
        <v>131.6</v>
      </c>
      <c r="CQ843" s="19">
        <v>129.19999999999999</v>
      </c>
      <c r="CR843" s="19">
        <v>130.30000000000001</v>
      </c>
      <c r="CS843" s="19">
        <v>132.9</v>
      </c>
      <c r="CT843" s="19">
        <v>131.30000000000001</v>
      </c>
      <c r="CU843" s="19">
        <v>132</v>
      </c>
      <c r="CV843" s="19">
        <v>132.30000000000001</v>
      </c>
      <c r="CW843" s="19">
        <v>132</v>
      </c>
      <c r="CX843" s="19">
        <v>128.30000000000001</v>
      </c>
      <c r="CY843" s="19">
        <v>127.7</v>
      </c>
      <c r="CZ843" s="19">
        <v>128.9</v>
      </c>
      <c r="DA843" s="19">
        <v>130.5</v>
      </c>
      <c r="DB843" s="19">
        <v>132.5</v>
      </c>
      <c r="DC843" s="19">
        <v>133.6</v>
      </c>
      <c r="DD843" s="19">
        <v>135.1</v>
      </c>
      <c r="DE843" s="19">
        <v>136.69999999999999</v>
      </c>
      <c r="DF843" s="19">
        <v>138.1</v>
      </c>
      <c r="DG843" s="19">
        <v>143.19999999999999</v>
      </c>
      <c r="DH843" s="19">
        <v>145.80000000000001</v>
      </c>
      <c r="DI843" s="19">
        <v>146.30000000000001</v>
      </c>
      <c r="DJ843" s="19">
        <v>144.80000000000001</v>
      </c>
      <c r="DK843" s="19">
        <v>146.19999999999999</v>
      </c>
      <c r="DL843" s="19">
        <v>149</v>
      </c>
      <c r="DM843" s="19">
        <v>148.1</v>
      </c>
      <c r="DN843" s="19">
        <v>151</v>
      </c>
      <c r="DO843" s="19">
        <v>150.4</v>
      </c>
      <c r="DP843" s="19">
        <v>154.30000000000001</v>
      </c>
      <c r="DQ843" s="19">
        <v>153.30000000000001</v>
      </c>
      <c r="DR843" s="19">
        <v>154.69999999999999</v>
      </c>
      <c r="DS843" s="19">
        <v>157.30000000000001</v>
      </c>
      <c r="DT843" s="19">
        <v>155.19999999999999</v>
      </c>
      <c r="DU843" s="19">
        <v>155.9</v>
      </c>
      <c r="DV843" s="19">
        <v>155.80000000000001</v>
      </c>
      <c r="DW843" s="19">
        <v>157.69999999999999</v>
      </c>
    </row>
    <row r="844" spans="1:127">
      <c r="A844" s="17" t="s">
        <v>2281</v>
      </c>
      <c r="B844" s="17" t="s">
        <v>2282</v>
      </c>
      <c r="C844" s="18">
        <v>0.72672000000000003</v>
      </c>
      <c r="D844" s="19">
        <v>103.9</v>
      </c>
      <c r="E844" s="19">
        <v>102.9</v>
      </c>
      <c r="F844" s="19">
        <v>102.5</v>
      </c>
      <c r="G844" s="19">
        <v>100.8</v>
      </c>
      <c r="H844" s="19">
        <v>103.1</v>
      </c>
      <c r="I844" s="19">
        <v>104.3</v>
      </c>
      <c r="J844" s="19">
        <v>105.5</v>
      </c>
      <c r="K844" s="19">
        <v>109.3</v>
      </c>
      <c r="L844" s="19">
        <v>107.9</v>
      </c>
      <c r="M844" s="19">
        <v>108.6</v>
      </c>
      <c r="N844" s="19">
        <v>109.2</v>
      </c>
      <c r="O844" s="19">
        <v>107</v>
      </c>
      <c r="P844" s="19">
        <v>108.9</v>
      </c>
      <c r="Q844" s="19">
        <v>108.9</v>
      </c>
      <c r="R844" s="19">
        <v>106.3</v>
      </c>
      <c r="S844" s="19">
        <v>106.6</v>
      </c>
      <c r="T844" s="19">
        <v>110.3</v>
      </c>
      <c r="U844" s="19">
        <v>112.4</v>
      </c>
      <c r="V844" s="19">
        <v>113.3</v>
      </c>
      <c r="W844" s="19">
        <v>112.2</v>
      </c>
      <c r="X844" s="19">
        <v>113.6</v>
      </c>
      <c r="Y844" s="19">
        <v>115.4</v>
      </c>
      <c r="Z844" s="19">
        <v>115.1</v>
      </c>
      <c r="AA844" s="19">
        <v>115.3</v>
      </c>
      <c r="AB844" s="19">
        <v>115.2</v>
      </c>
      <c r="AC844" s="19">
        <v>117.1</v>
      </c>
      <c r="AD844" s="19">
        <v>118.1</v>
      </c>
      <c r="AE844" s="19">
        <v>116.9</v>
      </c>
      <c r="AF844" s="19">
        <v>117</v>
      </c>
      <c r="AG844" s="19">
        <v>116.6</v>
      </c>
      <c r="AH844" s="19">
        <v>119.2</v>
      </c>
      <c r="AI844" s="19">
        <v>116</v>
      </c>
      <c r="AJ844" s="19">
        <v>116.4</v>
      </c>
      <c r="AK844" s="19">
        <v>117.7</v>
      </c>
      <c r="AL844" s="19">
        <v>115.4</v>
      </c>
      <c r="AM844" s="19">
        <v>112.8</v>
      </c>
      <c r="AN844" s="19">
        <v>111.4</v>
      </c>
      <c r="AO844" s="19">
        <v>112.6</v>
      </c>
      <c r="AP844" s="19">
        <v>109.9</v>
      </c>
      <c r="AQ844" s="19">
        <v>112</v>
      </c>
      <c r="AR844" s="19">
        <v>116.1</v>
      </c>
      <c r="AS844" s="19">
        <v>110.9</v>
      </c>
      <c r="AT844" s="19">
        <v>112.4</v>
      </c>
      <c r="AU844" s="19">
        <v>112.7</v>
      </c>
      <c r="AV844" s="19">
        <v>112.9</v>
      </c>
      <c r="AW844" s="19">
        <v>113.4</v>
      </c>
      <c r="AX844" s="19">
        <v>113</v>
      </c>
      <c r="AY844" s="19">
        <v>114.6</v>
      </c>
      <c r="AZ844" s="19">
        <v>112.2</v>
      </c>
      <c r="BA844" s="19">
        <v>114.4</v>
      </c>
      <c r="BB844" s="19">
        <v>112.5</v>
      </c>
      <c r="BC844" s="19">
        <v>112.9</v>
      </c>
      <c r="BD844" s="19">
        <v>113.1</v>
      </c>
      <c r="BE844" s="19">
        <v>112.9</v>
      </c>
      <c r="BF844" s="19">
        <v>114.9</v>
      </c>
      <c r="BG844" s="19">
        <v>115.5</v>
      </c>
      <c r="BH844" s="19">
        <v>113.6</v>
      </c>
      <c r="BI844" s="19">
        <v>115.1</v>
      </c>
      <c r="BJ844" s="19">
        <v>115.9</v>
      </c>
      <c r="BK844" s="19">
        <v>116.5</v>
      </c>
      <c r="BL844" s="19">
        <v>114</v>
      </c>
      <c r="BM844" s="19">
        <v>116.4</v>
      </c>
      <c r="BN844" s="19">
        <v>117.7</v>
      </c>
      <c r="BO844" s="19">
        <v>119</v>
      </c>
      <c r="BP844" s="19">
        <v>120.3</v>
      </c>
      <c r="BQ844" s="19">
        <v>125</v>
      </c>
      <c r="BR844" s="19">
        <v>122.1</v>
      </c>
      <c r="BS844" s="19">
        <v>121</v>
      </c>
      <c r="BT844" s="19">
        <v>120.6</v>
      </c>
      <c r="BU844" s="19">
        <v>120.2</v>
      </c>
      <c r="BV844" s="19">
        <v>122.7</v>
      </c>
      <c r="BW844" s="19">
        <v>124.6</v>
      </c>
      <c r="BX844" s="19">
        <v>125.3</v>
      </c>
      <c r="BY844" s="19">
        <v>126.2</v>
      </c>
      <c r="BZ844" s="19">
        <v>124.6</v>
      </c>
      <c r="CA844" s="19">
        <v>125.3</v>
      </c>
      <c r="CB844" s="19">
        <v>125.3</v>
      </c>
      <c r="CC844" s="19">
        <v>127.5</v>
      </c>
      <c r="CD844" s="19">
        <v>127.7</v>
      </c>
      <c r="CE844" s="19">
        <v>127.4</v>
      </c>
      <c r="CF844" s="19">
        <v>129.69999999999999</v>
      </c>
      <c r="CG844" s="19">
        <v>130.9</v>
      </c>
      <c r="CH844" s="19">
        <v>128.69999999999999</v>
      </c>
      <c r="CI844" s="19">
        <v>129.5</v>
      </c>
      <c r="CJ844" s="19">
        <v>128.4</v>
      </c>
      <c r="CK844" s="19">
        <v>128.69999999999999</v>
      </c>
      <c r="CL844" s="19">
        <v>132.1</v>
      </c>
      <c r="CM844" s="19">
        <v>131.30000000000001</v>
      </c>
      <c r="CN844" s="19">
        <v>131.9</v>
      </c>
      <c r="CO844" s="19">
        <v>131.1</v>
      </c>
      <c r="CP844" s="19">
        <v>131.6</v>
      </c>
      <c r="CQ844" s="19">
        <v>129.19999999999999</v>
      </c>
      <c r="CR844" s="19">
        <v>130.30000000000001</v>
      </c>
      <c r="CS844" s="19">
        <v>132.9</v>
      </c>
      <c r="CT844" s="19">
        <v>131.30000000000001</v>
      </c>
      <c r="CU844" s="19">
        <v>132</v>
      </c>
      <c r="CV844" s="19">
        <v>132.30000000000001</v>
      </c>
      <c r="CW844" s="19">
        <v>132</v>
      </c>
      <c r="CX844" s="19">
        <v>128.30000000000001</v>
      </c>
      <c r="CY844" s="19">
        <v>127.7</v>
      </c>
      <c r="CZ844" s="19">
        <v>128.9</v>
      </c>
      <c r="DA844" s="19">
        <v>130.5</v>
      </c>
      <c r="DB844" s="19">
        <v>132.5</v>
      </c>
      <c r="DC844" s="19">
        <v>133.6</v>
      </c>
      <c r="DD844" s="19">
        <v>135.1</v>
      </c>
      <c r="DE844" s="19">
        <v>136.69999999999999</v>
      </c>
      <c r="DF844" s="19">
        <v>138.1</v>
      </c>
      <c r="DG844" s="19">
        <v>143.19999999999999</v>
      </c>
      <c r="DH844" s="19">
        <v>145.80000000000001</v>
      </c>
      <c r="DI844" s="19">
        <v>146.30000000000001</v>
      </c>
      <c r="DJ844" s="19">
        <v>144.80000000000001</v>
      </c>
      <c r="DK844" s="19">
        <v>146.19999999999999</v>
      </c>
      <c r="DL844" s="19">
        <v>149</v>
      </c>
      <c r="DM844" s="19">
        <v>148.1</v>
      </c>
      <c r="DN844" s="19">
        <v>151</v>
      </c>
      <c r="DO844" s="19">
        <v>150.4</v>
      </c>
      <c r="DP844" s="19">
        <v>154.30000000000001</v>
      </c>
      <c r="DQ844" s="19">
        <v>153.30000000000001</v>
      </c>
      <c r="DR844" s="19">
        <v>154.69999999999999</v>
      </c>
      <c r="DS844" s="19">
        <v>157.30000000000001</v>
      </c>
      <c r="DT844" s="19">
        <v>155.19999999999999</v>
      </c>
      <c r="DU844" s="19">
        <v>155.9</v>
      </c>
      <c r="DV844" s="19">
        <v>155.80000000000001</v>
      </c>
      <c r="DW844" s="19">
        <v>157.69999999999999</v>
      </c>
    </row>
    <row r="845" spans="1:127">
      <c r="A845" s="17" t="s">
        <v>2283</v>
      </c>
      <c r="B845" s="17" t="s">
        <v>2284</v>
      </c>
      <c r="C845" s="18">
        <v>0.18978999999999999</v>
      </c>
      <c r="D845" s="19">
        <v>102.4</v>
      </c>
      <c r="E845" s="19">
        <v>97.6</v>
      </c>
      <c r="F845" s="19">
        <v>94.7</v>
      </c>
      <c r="G845" s="19">
        <v>91.7</v>
      </c>
      <c r="H845" s="19">
        <v>97</v>
      </c>
      <c r="I845" s="19">
        <v>96.9</v>
      </c>
      <c r="J845" s="19">
        <v>105.4</v>
      </c>
      <c r="K845" s="19">
        <v>112.3</v>
      </c>
      <c r="L845" s="19">
        <v>108.7</v>
      </c>
      <c r="M845" s="19">
        <v>105.1</v>
      </c>
      <c r="N845" s="19">
        <v>105.7</v>
      </c>
      <c r="O845" s="19">
        <v>99.5</v>
      </c>
      <c r="P845" s="19">
        <v>96.3</v>
      </c>
      <c r="Q845" s="19">
        <v>94.1</v>
      </c>
      <c r="R845" s="19">
        <v>95.4</v>
      </c>
      <c r="S845" s="19">
        <v>92.8</v>
      </c>
      <c r="T845" s="19">
        <v>102.3</v>
      </c>
      <c r="U845" s="19">
        <v>114</v>
      </c>
      <c r="V845" s="19">
        <v>107.6</v>
      </c>
      <c r="W845" s="19">
        <v>107.6</v>
      </c>
      <c r="X845" s="19">
        <v>113.1</v>
      </c>
      <c r="Y845" s="19">
        <v>111.7</v>
      </c>
      <c r="Z845" s="19">
        <v>107.2</v>
      </c>
      <c r="AA845" s="19">
        <v>108.8</v>
      </c>
      <c r="AB845" s="19">
        <v>103.4</v>
      </c>
      <c r="AC845" s="19">
        <v>109.9</v>
      </c>
      <c r="AD845" s="19">
        <v>113.1</v>
      </c>
      <c r="AE845" s="19">
        <v>110.1</v>
      </c>
      <c r="AF845" s="19">
        <v>109.4</v>
      </c>
      <c r="AG845" s="19">
        <v>111.7</v>
      </c>
      <c r="AH845" s="19">
        <v>114.7</v>
      </c>
      <c r="AI845" s="19">
        <v>110.5</v>
      </c>
      <c r="AJ845" s="19">
        <v>107.2</v>
      </c>
      <c r="AK845" s="19">
        <v>112.9</v>
      </c>
      <c r="AL845" s="19">
        <v>109.7</v>
      </c>
      <c r="AM845" s="19">
        <v>108.5</v>
      </c>
      <c r="AN845" s="19">
        <v>104.2</v>
      </c>
      <c r="AO845" s="19">
        <v>103.2</v>
      </c>
      <c r="AP845" s="19">
        <v>99.6</v>
      </c>
      <c r="AQ845" s="19">
        <v>107.7</v>
      </c>
      <c r="AR845" s="19">
        <v>119</v>
      </c>
      <c r="AS845" s="19">
        <v>104.2</v>
      </c>
      <c r="AT845" s="19">
        <v>110.4</v>
      </c>
      <c r="AU845" s="19">
        <v>106.3</v>
      </c>
      <c r="AV845" s="19">
        <v>107.2</v>
      </c>
      <c r="AW845" s="19">
        <v>107.2</v>
      </c>
      <c r="AX845" s="19">
        <v>107.5</v>
      </c>
      <c r="AY845" s="19">
        <v>106.8</v>
      </c>
      <c r="AZ845" s="19">
        <v>108.7</v>
      </c>
      <c r="BA845" s="19">
        <v>109.5</v>
      </c>
      <c r="BB845" s="19">
        <v>108</v>
      </c>
      <c r="BC845" s="19">
        <v>108.4</v>
      </c>
      <c r="BD845" s="19">
        <v>109.5</v>
      </c>
      <c r="BE845" s="19">
        <v>110.3</v>
      </c>
      <c r="BF845" s="19">
        <v>110.7</v>
      </c>
      <c r="BG845" s="19">
        <v>113.4</v>
      </c>
      <c r="BH845" s="19">
        <v>108.1</v>
      </c>
      <c r="BI845" s="19">
        <v>109.6</v>
      </c>
      <c r="BJ845" s="19">
        <v>107.3</v>
      </c>
      <c r="BK845" s="19">
        <v>107.3</v>
      </c>
      <c r="BL845" s="19">
        <v>106.6</v>
      </c>
      <c r="BM845" s="19">
        <v>107.6</v>
      </c>
      <c r="BN845" s="19">
        <v>107.6</v>
      </c>
      <c r="BO845" s="19">
        <v>109.5</v>
      </c>
      <c r="BP845" s="19">
        <v>107.9</v>
      </c>
      <c r="BQ845" s="19">
        <v>112.4</v>
      </c>
      <c r="BR845" s="19">
        <v>113.1</v>
      </c>
      <c r="BS845" s="19">
        <v>115.1</v>
      </c>
      <c r="BT845" s="19">
        <v>115</v>
      </c>
      <c r="BU845" s="19">
        <v>116.2</v>
      </c>
      <c r="BV845" s="19">
        <v>117.5</v>
      </c>
      <c r="BW845" s="19">
        <v>118.8</v>
      </c>
      <c r="BX845" s="19">
        <v>118.8</v>
      </c>
      <c r="BY845" s="19">
        <v>117.3</v>
      </c>
      <c r="BZ845" s="19">
        <v>115.8</v>
      </c>
      <c r="CA845" s="19">
        <v>117.7</v>
      </c>
      <c r="CB845" s="19">
        <v>116.7</v>
      </c>
      <c r="CC845" s="19">
        <v>117.8</v>
      </c>
      <c r="CD845" s="19">
        <v>117.8</v>
      </c>
      <c r="CE845" s="19">
        <v>116.7</v>
      </c>
      <c r="CF845" s="19">
        <v>117.7</v>
      </c>
      <c r="CG845" s="19">
        <v>118.9</v>
      </c>
      <c r="CH845" s="19">
        <v>119.5</v>
      </c>
      <c r="CI845" s="19">
        <v>118.3</v>
      </c>
      <c r="CJ845" s="19">
        <v>118.7</v>
      </c>
      <c r="CK845" s="19">
        <v>118.9</v>
      </c>
      <c r="CL845" s="19">
        <v>117.6</v>
      </c>
      <c r="CM845" s="19">
        <v>118</v>
      </c>
      <c r="CN845" s="19">
        <v>118.9</v>
      </c>
      <c r="CO845" s="19">
        <v>119.9</v>
      </c>
      <c r="CP845" s="19">
        <v>119</v>
      </c>
      <c r="CQ845" s="19">
        <v>118.6</v>
      </c>
      <c r="CR845" s="19">
        <v>118.7</v>
      </c>
      <c r="CS845" s="19">
        <v>118</v>
      </c>
      <c r="CT845" s="19">
        <v>116.8</v>
      </c>
      <c r="CU845" s="19">
        <v>115.6</v>
      </c>
      <c r="CV845" s="19">
        <v>117.2</v>
      </c>
      <c r="CW845" s="19">
        <v>117.9</v>
      </c>
      <c r="CX845" s="19">
        <v>116.1</v>
      </c>
      <c r="CY845" s="19">
        <v>117.8</v>
      </c>
      <c r="CZ845" s="19">
        <v>117.6</v>
      </c>
      <c r="DA845" s="19">
        <v>117.1</v>
      </c>
      <c r="DB845" s="19">
        <v>118.2</v>
      </c>
      <c r="DC845" s="19">
        <v>119.9</v>
      </c>
      <c r="DD845" s="19">
        <v>119.7</v>
      </c>
      <c r="DE845" s="19">
        <v>119.1</v>
      </c>
      <c r="DF845" s="19">
        <v>120</v>
      </c>
      <c r="DG845" s="19">
        <v>120.9</v>
      </c>
      <c r="DH845" s="19">
        <v>119.6</v>
      </c>
      <c r="DI845" s="19">
        <v>120.2</v>
      </c>
      <c r="DJ845" s="19">
        <v>120.9</v>
      </c>
      <c r="DK845" s="19">
        <v>119.9</v>
      </c>
      <c r="DL845" s="19">
        <v>123.8</v>
      </c>
      <c r="DM845" s="19">
        <v>121.7</v>
      </c>
      <c r="DN845" s="19">
        <v>122.6</v>
      </c>
      <c r="DO845" s="19">
        <v>123.7</v>
      </c>
      <c r="DP845" s="19">
        <v>126</v>
      </c>
      <c r="DQ845" s="19">
        <v>126.9</v>
      </c>
      <c r="DR845" s="19">
        <v>129</v>
      </c>
      <c r="DS845" s="19">
        <v>129.4</v>
      </c>
      <c r="DT845" s="19">
        <v>130</v>
      </c>
      <c r="DU845" s="19">
        <v>131.6</v>
      </c>
      <c r="DV845" s="19">
        <v>130.9</v>
      </c>
      <c r="DW845" s="19">
        <v>131.9</v>
      </c>
    </row>
    <row r="846" spans="1:127">
      <c r="A846" s="17" t="s">
        <v>2285</v>
      </c>
      <c r="B846" s="17" t="s">
        <v>2286</v>
      </c>
      <c r="C846" s="18">
        <v>9.7809999999999994E-2</v>
      </c>
      <c r="D846" s="19">
        <v>107</v>
      </c>
      <c r="E846" s="19">
        <v>106.9</v>
      </c>
      <c r="F846" s="19">
        <v>107.2</v>
      </c>
      <c r="G846" s="19">
        <v>108</v>
      </c>
      <c r="H846" s="19">
        <v>111.3</v>
      </c>
      <c r="I846" s="19">
        <v>113</v>
      </c>
      <c r="J846" s="19">
        <v>112.3</v>
      </c>
      <c r="K846" s="19">
        <v>111.9</v>
      </c>
      <c r="L846" s="19">
        <v>110.8</v>
      </c>
      <c r="M846" s="19">
        <v>113.4</v>
      </c>
      <c r="N846" s="19">
        <v>114.8</v>
      </c>
      <c r="O846" s="19">
        <v>114.2</v>
      </c>
      <c r="P846" s="19">
        <v>114.3</v>
      </c>
      <c r="Q846" s="19">
        <v>118.5</v>
      </c>
      <c r="R846" s="19">
        <v>111.7</v>
      </c>
      <c r="S846" s="19">
        <v>112.5</v>
      </c>
      <c r="T846" s="19">
        <v>113.3</v>
      </c>
      <c r="U846" s="19">
        <v>115.3</v>
      </c>
      <c r="V846" s="19">
        <v>120.5</v>
      </c>
      <c r="W846" s="19">
        <v>125.8</v>
      </c>
      <c r="X846" s="19">
        <v>120.2</v>
      </c>
      <c r="Y846" s="19">
        <v>120.8</v>
      </c>
      <c r="Z846" s="19">
        <v>127.2</v>
      </c>
      <c r="AA846" s="19">
        <v>123.5</v>
      </c>
      <c r="AB846" s="19">
        <v>123</v>
      </c>
      <c r="AC846" s="19">
        <v>122</v>
      </c>
      <c r="AD846" s="19">
        <v>120.9</v>
      </c>
      <c r="AE846" s="19">
        <v>121.5</v>
      </c>
      <c r="AF846" s="19">
        <v>122.2</v>
      </c>
      <c r="AG846" s="19">
        <v>123.1</v>
      </c>
      <c r="AH846" s="19">
        <v>123.2</v>
      </c>
      <c r="AI846" s="19">
        <v>122.6</v>
      </c>
      <c r="AJ846" s="19">
        <v>118.6</v>
      </c>
      <c r="AK846" s="19">
        <v>115.5</v>
      </c>
      <c r="AL846" s="19">
        <v>116.2</v>
      </c>
      <c r="AM846" s="19">
        <v>118.8</v>
      </c>
      <c r="AN846" s="19">
        <v>124.4</v>
      </c>
      <c r="AO846" s="19">
        <v>125.7</v>
      </c>
      <c r="AP846" s="19">
        <v>118.2</v>
      </c>
      <c r="AQ846" s="19">
        <v>117.6</v>
      </c>
      <c r="AR846" s="19">
        <v>124.1</v>
      </c>
      <c r="AS846" s="19">
        <v>111.5</v>
      </c>
      <c r="AT846" s="19">
        <v>113.4</v>
      </c>
      <c r="AU846" s="19">
        <v>112.4</v>
      </c>
      <c r="AV846" s="19">
        <v>110.7</v>
      </c>
      <c r="AW846" s="19">
        <v>110.6</v>
      </c>
      <c r="AX846" s="19">
        <v>108.5</v>
      </c>
      <c r="AY846" s="19">
        <v>108.9</v>
      </c>
      <c r="AZ846" s="19">
        <v>110.4</v>
      </c>
      <c r="BA846" s="19">
        <v>111</v>
      </c>
      <c r="BB846" s="19">
        <v>109.9</v>
      </c>
      <c r="BC846" s="19">
        <v>110.9</v>
      </c>
      <c r="BD846" s="19">
        <v>110.8</v>
      </c>
      <c r="BE846" s="19">
        <v>111.7</v>
      </c>
      <c r="BF846" s="19">
        <v>112</v>
      </c>
      <c r="BG846" s="19">
        <v>111.9</v>
      </c>
      <c r="BH846" s="19">
        <v>112</v>
      </c>
      <c r="BI846" s="19">
        <v>112</v>
      </c>
      <c r="BJ846" s="19">
        <v>112.4</v>
      </c>
      <c r="BK846" s="19">
        <v>111.9</v>
      </c>
      <c r="BL846" s="19">
        <v>112.3</v>
      </c>
      <c r="BM846" s="19">
        <v>110.6</v>
      </c>
      <c r="BN846" s="19">
        <v>110.5</v>
      </c>
      <c r="BO846" s="19">
        <v>107.6</v>
      </c>
      <c r="BP846" s="19">
        <v>107.2</v>
      </c>
      <c r="BQ846" s="19">
        <v>108.7</v>
      </c>
      <c r="BR846" s="19">
        <v>108.7</v>
      </c>
      <c r="BS846" s="19">
        <v>108.7</v>
      </c>
      <c r="BT846" s="19">
        <v>107.2</v>
      </c>
      <c r="BU846" s="19">
        <v>109.3</v>
      </c>
      <c r="BV846" s="19">
        <v>109.9</v>
      </c>
      <c r="BW846" s="19">
        <v>110.3</v>
      </c>
      <c r="BX846" s="19">
        <v>110.3</v>
      </c>
      <c r="BY846" s="19">
        <v>110.1</v>
      </c>
      <c r="BZ846" s="19">
        <v>110.6</v>
      </c>
      <c r="CA846" s="19">
        <v>110.7</v>
      </c>
      <c r="CB846" s="19">
        <v>110.7</v>
      </c>
      <c r="CC846" s="19">
        <v>110.9</v>
      </c>
      <c r="CD846" s="19">
        <v>110.5</v>
      </c>
      <c r="CE846" s="19">
        <v>110.5</v>
      </c>
      <c r="CF846" s="19">
        <v>113.2</v>
      </c>
      <c r="CG846" s="19">
        <v>113.6</v>
      </c>
      <c r="CH846" s="19">
        <v>115</v>
      </c>
      <c r="CI846" s="19">
        <v>115</v>
      </c>
      <c r="CJ846" s="19">
        <v>114.1</v>
      </c>
      <c r="CK846" s="19">
        <v>114.1</v>
      </c>
      <c r="CL846" s="19">
        <v>114.7</v>
      </c>
      <c r="CM846" s="19">
        <v>114.7</v>
      </c>
      <c r="CN846" s="19">
        <v>114.9</v>
      </c>
      <c r="CO846" s="19">
        <v>114.2</v>
      </c>
      <c r="CP846" s="19">
        <v>112.7</v>
      </c>
      <c r="CQ846" s="19">
        <v>114.7</v>
      </c>
      <c r="CR846" s="19">
        <v>114.7</v>
      </c>
      <c r="CS846" s="19">
        <v>113.3</v>
      </c>
      <c r="CT846" s="19">
        <v>113.9</v>
      </c>
      <c r="CU846" s="19">
        <v>113.9</v>
      </c>
      <c r="CV846" s="19">
        <v>113.5</v>
      </c>
      <c r="CW846" s="19">
        <v>110.7</v>
      </c>
      <c r="CX846" s="19">
        <v>111.9</v>
      </c>
      <c r="CY846" s="19">
        <v>115.8</v>
      </c>
      <c r="CZ846" s="19">
        <v>116.4</v>
      </c>
      <c r="DA846" s="19">
        <v>118.6</v>
      </c>
      <c r="DB846" s="19">
        <v>119.4</v>
      </c>
      <c r="DC846" s="19">
        <v>120.6</v>
      </c>
      <c r="DD846" s="19">
        <v>121.2</v>
      </c>
      <c r="DE846" s="19">
        <v>120.7</v>
      </c>
      <c r="DF846" s="19">
        <v>118.8</v>
      </c>
      <c r="DG846" s="19">
        <v>121.4</v>
      </c>
      <c r="DH846" s="19">
        <v>123.5</v>
      </c>
      <c r="DI846" s="19">
        <v>120.6</v>
      </c>
      <c r="DJ846" s="19">
        <v>122.2</v>
      </c>
      <c r="DK846" s="19">
        <v>122.7</v>
      </c>
      <c r="DL846" s="19">
        <v>122.4</v>
      </c>
      <c r="DM846" s="19">
        <v>125.1</v>
      </c>
      <c r="DN846" s="19">
        <v>132.9</v>
      </c>
      <c r="DO846" s="19">
        <v>133.1</v>
      </c>
      <c r="DP846" s="19">
        <v>131</v>
      </c>
      <c r="DQ846" s="19">
        <v>128.9</v>
      </c>
      <c r="DR846" s="19">
        <v>127.6</v>
      </c>
      <c r="DS846" s="19">
        <v>131</v>
      </c>
      <c r="DT846" s="19">
        <v>133.19999999999999</v>
      </c>
      <c r="DU846" s="19">
        <v>131.30000000000001</v>
      </c>
      <c r="DV846" s="19">
        <v>130.19999999999999</v>
      </c>
      <c r="DW846" s="19">
        <v>132</v>
      </c>
    </row>
    <row r="847" spans="1:127">
      <c r="A847" s="17" t="s">
        <v>2287</v>
      </c>
      <c r="B847" s="17" t="s">
        <v>2288</v>
      </c>
      <c r="C847" s="18">
        <v>6.8400000000000002E-2</v>
      </c>
      <c r="D847" s="19">
        <v>104.8</v>
      </c>
      <c r="E847" s="19">
        <v>105.8</v>
      </c>
      <c r="F847" s="19">
        <v>105.8</v>
      </c>
      <c r="G847" s="19">
        <v>106.1</v>
      </c>
      <c r="H847" s="19">
        <v>105</v>
      </c>
      <c r="I847" s="19">
        <v>105.9</v>
      </c>
      <c r="J847" s="19">
        <v>106.4</v>
      </c>
      <c r="K847" s="19">
        <v>106.9</v>
      </c>
      <c r="L847" s="19">
        <v>107.6</v>
      </c>
      <c r="M847" s="19">
        <v>111.4</v>
      </c>
      <c r="N847" s="19">
        <v>112</v>
      </c>
      <c r="O847" s="19">
        <v>111.8</v>
      </c>
      <c r="P847" s="19">
        <v>113.3</v>
      </c>
      <c r="Q847" s="19">
        <v>113.6</v>
      </c>
      <c r="R847" s="19">
        <v>114.5</v>
      </c>
      <c r="S847" s="19">
        <v>114.5</v>
      </c>
      <c r="T847" s="19">
        <v>116</v>
      </c>
      <c r="U847" s="19">
        <v>116</v>
      </c>
      <c r="V847" s="19">
        <v>116</v>
      </c>
      <c r="W847" s="19">
        <v>115.3</v>
      </c>
      <c r="X847" s="19">
        <v>115.3</v>
      </c>
      <c r="Y847" s="19">
        <v>120.3</v>
      </c>
      <c r="Z847" s="19">
        <v>120.5</v>
      </c>
      <c r="AA847" s="19">
        <v>121</v>
      </c>
      <c r="AB847" s="19">
        <v>122.1</v>
      </c>
      <c r="AC847" s="19">
        <v>121.8</v>
      </c>
      <c r="AD847" s="19">
        <v>122.2</v>
      </c>
      <c r="AE847" s="19">
        <v>123.3</v>
      </c>
      <c r="AF847" s="19">
        <v>122.7</v>
      </c>
      <c r="AG847" s="19">
        <v>121.1</v>
      </c>
      <c r="AH847" s="19">
        <v>121</v>
      </c>
      <c r="AI847" s="19">
        <v>119.8</v>
      </c>
      <c r="AJ847" s="19">
        <v>119.9</v>
      </c>
      <c r="AK847" s="19">
        <v>123</v>
      </c>
      <c r="AL847" s="19">
        <v>123</v>
      </c>
      <c r="AM847" s="19">
        <v>124</v>
      </c>
      <c r="AN847" s="19">
        <v>123.3</v>
      </c>
      <c r="AO847" s="19">
        <v>123.4</v>
      </c>
      <c r="AP847" s="19">
        <v>124.2</v>
      </c>
      <c r="AQ847" s="19">
        <v>124.6</v>
      </c>
      <c r="AR847" s="19">
        <v>123.2</v>
      </c>
      <c r="AS847" s="19">
        <v>121.5</v>
      </c>
      <c r="AT847" s="19">
        <v>120.9</v>
      </c>
      <c r="AU847" s="19">
        <v>120.5</v>
      </c>
      <c r="AV847" s="19">
        <v>119.2</v>
      </c>
      <c r="AW847" s="19">
        <v>123</v>
      </c>
      <c r="AX847" s="19">
        <v>123.4</v>
      </c>
      <c r="AY847" s="19">
        <v>125.3</v>
      </c>
      <c r="AZ847" s="19">
        <v>125.7</v>
      </c>
      <c r="BA847" s="19">
        <v>125.6</v>
      </c>
      <c r="BB847" s="19">
        <v>124.8</v>
      </c>
      <c r="BC847" s="19">
        <v>126.4</v>
      </c>
      <c r="BD847" s="19">
        <v>128.30000000000001</v>
      </c>
      <c r="BE847" s="19">
        <v>126.4</v>
      </c>
      <c r="BF847" s="19">
        <v>128.4</v>
      </c>
      <c r="BG847" s="19">
        <v>129</v>
      </c>
      <c r="BH847" s="19">
        <v>129.5</v>
      </c>
      <c r="BI847" s="19">
        <v>130.9</v>
      </c>
      <c r="BJ847" s="19">
        <v>129.80000000000001</v>
      </c>
      <c r="BK847" s="19">
        <v>131.30000000000001</v>
      </c>
      <c r="BL847" s="19">
        <v>132.6</v>
      </c>
      <c r="BM847" s="19">
        <v>130.80000000000001</v>
      </c>
      <c r="BN847" s="19">
        <v>133.5</v>
      </c>
      <c r="BO847" s="19">
        <v>134.4</v>
      </c>
      <c r="BP847" s="19">
        <v>135.5</v>
      </c>
      <c r="BQ847" s="19">
        <v>140.19999999999999</v>
      </c>
      <c r="BR847" s="19">
        <v>141.5</v>
      </c>
      <c r="BS847" s="19">
        <v>141.30000000000001</v>
      </c>
      <c r="BT847" s="19">
        <v>141.69999999999999</v>
      </c>
      <c r="BU847" s="19">
        <v>143.19999999999999</v>
      </c>
      <c r="BV847" s="19">
        <v>145.1</v>
      </c>
      <c r="BW847" s="19">
        <v>147.4</v>
      </c>
      <c r="BX847" s="19">
        <v>148.69999999999999</v>
      </c>
      <c r="BY847" s="19">
        <v>150.19999999999999</v>
      </c>
      <c r="BZ847" s="19">
        <v>158.30000000000001</v>
      </c>
      <c r="CA847" s="19">
        <v>159.1</v>
      </c>
      <c r="CB847" s="19">
        <v>159.5</v>
      </c>
      <c r="CC847" s="19">
        <v>162.69999999999999</v>
      </c>
      <c r="CD847" s="19">
        <v>162.80000000000001</v>
      </c>
      <c r="CE847" s="19">
        <v>162.9</v>
      </c>
      <c r="CF847" s="19">
        <v>168.6</v>
      </c>
      <c r="CG847" s="19">
        <v>166.4</v>
      </c>
      <c r="CH847" s="19">
        <v>166.5</v>
      </c>
      <c r="CI847" s="19">
        <v>169.3</v>
      </c>
      <c r="CJ847" s="19">
        <v>170.5</v>
      </c>
      <c r="CK847" s="19">
        <v>167.8</v>
      </c>
      <c r="CL847" s="19">
        <v>170.3</v>
      </c>
      <c r="CM847" s="19">
        <v>169.2</v>
      </c>
      <c r="CN847" s="19">
        <v>168.4</v>
      </c>
      <c r="CO847" s="19">
        <v>169.3</v>
      </c>
      <c r="CP847" s="19">
        <v>171.7</v>
      </c>
      <c r="CQ847" s="19">
        <v>171</v>
      </c>
      <c r="CR847" s="19">
        <v>170.4</v>
      </c>
      <c r="CS847" s="19">
        <v>173.3</v>
      </c>
      <c r="CT847" s="19">
        <v>172.2</v>
      </c>
      <c r="CU847" s="19">
        <v>173.3</v>
      </c>
      <c r="CV847" s="19">
        <v>173.3</v>
      </c>
      <c r="CW847" s="19">
        <v>174.5</v>
      </c>
      <c r="CX847" s="19">
        <v>171.4</v>
      </c>
      <c r="CY847" s="19">
        <v>171.5</v>
      </c>
      <c r="CZ847" s="19">
        <v>169.5</v>
      </c>
      <c r="DA847" s="19">
        <v>173.2</v>
      </c>
      <c r="DB847" s="19">
        <v>174.9</v>
      </c>
      <c r="DC847" s="19">
        <v>184.7</v>
      </c>
      <c r="DD847" s="19">
        <v>192.4</v>
      </c>
      <c r="DE847" s="19">
        <v>197.1</v>
      </c>
      <c r="DF847" s="19">
        <v>198</v>
      </c>
      <c r="DG847" s="19">
        <v>198.5</v>
      </c>
      <c r="DH847" s="19">
        <v>200.8</v>
      </c>
      <c r="DI847" s="19">
        <v>205.4</v>
      </c>
      <c r="DJ847" s="19">
        <v>213.4</v>
      </c>
      <c r="DK847" s="19">
        <v>215.4</v>
      </c>
      <c r="DL847" s="19">
        <v>216.5</v>
      </c>
      <c r="DM847" s="19">
        <v>219.2</v>
      </c>
      <c r="DN847" s="19">
        <v>224</v>
      </c>
      <c r="DO847" s="19">
        <v>224.1</v>
      </c>
      <c r="DP847" s="19">
        <v>230.9</v>
      </c>
      <c r="DQ847" s="19">
        <v>228.6</v>
      </c>
      <c r="DR847" s="19">
        <v>228</v>
      </c>
      <c r="DS847" s="19">
        <v>235.8</v>
      </c>
      <c r="DT847" s="19">
        <v>239.5</v>
      </c>
      <c r="DU847" s="19">
        <v>242.3</v>
      </c>
      <c r="DV847" s="19">
        <v>241.5</v>
      </c>
      <c r="DW847" s="19">
        <v>241.5</v>
      </c>
    </row>
    <row r="848" spans="1:127">
      <c r="A848" s="17" t="s">
        <v>2289</v>
      </c>
      <c r="B848" s="17" t="s">
        <v>2290</v>
      </c>
      <c r="C848" s="18">
        <v>0.26311000000000001</v>
      </c>
      <c r="D848" s="19">
        <v>102.2</v>
      </c>
      <c r="E848" s="19">
        <v>102.4</v>
      </c>
      <c r="F848" s="19">
        <v>103.4</v>
      </c>
      <c r="G848" s="19">
        <v>100.3</v>
      </c>
      <c r="H848" s="19">
        <v>101.1</v>
      </c>
      <c r="I848" s="19">
        <v>104.5</v>
      </c>
      <c r="J848" s="19">
        <v>101.3</v>
      </c>
      <c r="K848" s="19">
        <v>105.6</v>
      </c>
      <c r="L848" s="19">
        <v>107.5</v>
      </c>
      <c r="M848" s="19">
        <v>107.4</v>
      </c>
      <c r="N848" s="19">
        <v>106.9</v>
      </c>
      <c r="O848" s="19">
        <v>107.6</v>
      </c>
      <c r="P848" s="19">
        <v>108.4</v>
      </c>
      <c r="Q848" s="19">
        <v>109.9</v>
      </c>
      <c r="R848" s="19">
        <v>105.6</v>
      </c>
      <c r="S848" s="19">
        <v>107.9</v>
      </c>
      <c r="T848" s="19">
        <v>110.4</v>
      </c>
      <c r="U848" s="19">
        <v>107.4</v>
      </c>
      <c r="V848" s="19">
        <v>110.6</v>
      </c>
      <c r="W848" s="19">
        <v>107</v>
      </c>
      <c r="X848" s="19">
        <v>109.7</v>
      </c>
      <c r="Y848" s="19">
        <v>113</v>
      </c>
      <c r="Z848" s="19">
        <v>112.6</v>
      </c>
      <c r="AA848" s="19">
        <v>112.7</v>
      </c>
      <c r="AB848" s="19">
        <v>111</v>
      </c>
      <c r="AC848" s="19">
        <v>113.9</v>
      </c>
      <c r="AD848" s="19">
        <v>115.6</v>
      </c>
      <c r="AE848" s="19">
        <v>112.2</v>
      </c>
      <c r="AF848" s="19">
        <v>112</v>
      </c>
      <c r="AG848" s="19">
        <v>112.3</v>
      </c>
      <c r="AH848" s="19">
        <v>116.4</v>
      </c>
      <c r="AI848" s="19">
        <v>111.2</v>
      </c>
      <c r="AJ848" s="19">
        <v>115.9</v>
      </c>
      <c r="AK848" s="19">
        <v>112.3</v>
      </c>
      <c r="AL848" s="19">
        <v>110.4</v>
      </c>
      <c r="AM848" s="19">
        <v>101.7</v>
      </c>
      <c r="AN848" s="19">
        <v>99.3</v>
      </c>
      <c r="AO848" s="19">
        <v>103.7</v>
      </c>
      <c r="AP848" s="19">
        <v>100</v>
      </c>
      <c r="AQ848" s="19">
        <v>101.1</v>
      </c>
      <c r="AR848" s="19">
        <v>100.8</v>
      </c>
      <c r="AS848" s="19">
        <v>101.2</v>
      </c>
      <c r="AT848" s="19">
        <v>101.1</v>
      </c>
      <c r="AU848" s="19">
        <v>104.1</v>
      </c>
      <c r="AV848" s="19">
        <v>104.1</v>
      </c>
      <c r="AW848" s="19">
        <v>105</v>
      </c>
      <c r="AX848" s="19">
        <v>104.1</v>
      </c>
      <c r="AY848" s="19">
        <v>106.7</v>
      </c>
      <c r="AZ848" s="19">
        <v>105.4</v>
      </c>
      <c r="BA848" s="19">
        <v>104.9</v>
      </c>
      <c r="BB848" s="19">
        <v>103.4</v>
      </c>
      <c r="BC848" s="19">
        <v>107.2</v>
      </c>
      <c r="BD848" s="19">
        <v>106.3</v>
      </c>
      <c r="BE848" s="19">
        <v>107.1</v>
      </c>
      <c r="BF848" s="19">
        <v>105.4</v>
      </c>
      <c r="BG848" s="19">
        <v>105.7</v>
      </c>
      <c r="BH848" s="19">
        <v>105.9</v>
      </c>
      <c r="BI848" s="19">
        <v>105.8</v>
      </c>
      <c r="BJ848" s="19">
        <v>105.3</v>
      </c>
      <c r="BK848" s="19">
        <v>105.7</v>
      </c>
      <c r="BL848" s="19">
        <v>106.4</v>
      </c>
      <c r="BM848" s="19">
        <v>107.6</v>
      </c>
      <c r="BN848" s="19">
        <v>108.2</v>
      </c>
      <c r="BO848" s="19">
        <v>109.8</v>
      </c>
      <c r="BP848" s="19">
        <v>110.9</v>
      </c>
      <c r="BQ848" s="19">
        <v>111.7</v>
      </c>
      <c r="BR848" s="19">
        <v>112</v>
      </c>
      <c r="BS848" s="19">
        <v>113.8</v>
      </c>
      <c r="BT848" s="19">
        <v>113.8</v>
      </c>
      <c r="BU848" s="19">
        <v>115.2</v>
      </c>
      <c r="BV848" s="19">
        <v>116.5</v>
      </c>
      <c r="BW848" s="19">
        <v>116.2</v>
      </c>
      <c r="BX848" s="19">
        <v>117.6</v>
      </c>
      <c r="BY848" s="19">
        <v>116.8</v>
      </c>
      <c r="BZ848" s="19">
        <v>116.7</v>
      </c>
      <c r="CA848" s="19">
        <v>116.8</v>
      </c>
      <c r="CB848" s="19">
        <v>117.9</v>
      </c>
      <c r="CC848" s="19">
        <v>117.6</v>
      </c>
      <c r="CD848" s="19">
        <v>118.5</v>
      </c>
      <c r="CE848" s="19">
        <v>119.8</v>
      </c>
      <c r="CF848" s="19">
        <v>120.1</v>
      </c>
      <c r="CG848" s="19">
        <v>120.4</v>
      </c>
      <c r="CH848" s="19">
        <v>119.9</v>
      </c>
      <c r="CI848" s="19">
        <v>119.9</v>
      </c>
      <c r="CJ848" s="19">
        <v>118.1</v>
      </c>
      <c r="CK848" s="19">
        <v>119.3</v>
      </c>
      <c r="CL848" s="19">
        <v>118.2</v>
      </c>
      <c r="CM848" s="19">
        <v>118.9</v>
      </c>
      <c r="CN848" s="19">
        <v>118.5</v>
      </c>
      <c r="CO848" s="19">
        <v>118.4</v>
      </c>
      <c r="CP848" s="19">
        <v>118.7</v>
      </c>
      <c r="CQ848" s="19">
        <v>119.7</v>
      </c>
      <c r="CR848" s="19">
        <v>119.8</v>
      </c>
      <c r="CS848" s="19">
        <v>120</v>
      </c>
      <c r="CT848" s="19">
        <v>119.7</v>
      </c>
      <c r="CU848" s="19">
        <v>119.4</v>
      </c>
      <c r="CV848" s="19">
        <v>119.3</v>
      </c>
      <c r="CW848" s="19">
        <v>119.5</v>
      </c>
      <c r="CX848" s="19">
        <v>119.9</v>
      </c>
      <c r="CY848" s="19">
        <v>119.2</v>
      </c>
      <c r="CZ848" s="19">
        <v>118.9</v>
      </c>
      <c r="DA848" s="19">
        <v>119.9</v>
      </c>
      <c r="DB848" s="19">
        <v>120.4</v>
      </c>
      <c r="DC848" s="19">
        <v>121.4</v>
      </c>
      <c r="DD848" s="19">
        <v>122.6</v>
      </c>
      <c r="DE848" s="19">
        <v>124.2</v>
      </c>
      <c r="DF848" s="19">
        <v>127.1</v>
      </c>
      <c r="DG848" s="19">
        <v>128.4</v>
      </c>
      <c r="DH848" s="19">
        <v>129.19999999999999</v>
      </c>
      <c r="DI848" s="19">
        <v>132.19999999999999</v>
      </c>
      <c r="DJ848" s="19">
        <v>133.80000000000001</v>
      </c>
      <c r="DK848" s="19">
        <v>136.19999999999999</v>
      </c>
      <c r="DL848" s="19">
        <v>136.5</v>
      </c>
      <c r="DM848" s="19">
        <v>138.1</v>
      </c>
      <c r="DN848" s="19">
        <v>138.69999999999999</v>
      </c>
      <c r="DO848" s="19">
        <v>139.30000000000001</v>
      </c>
      <c r="DP848" s="19">
        <v>139</v>
      </c>
      <c r="DQ848" s="19">
        <v>139.6</v>
      </c>
      <c r="DR848" s="19">
        <v>141.80000000000001</v>
      </c>
      <c r="DS848" s="19">
        <v>141.9</v>
      </c>
      <c r="DT848" s="19">
        <v>134</v>
      </c>
      <c r="DU848" s="19">
        <v>134.80000000000001</v>
      </c>
      <c r="DV848" s="19">
        <v>135.5</v>
      </c>
      <c r="DW848" s="19">
        <v>136.69999999999999</v>
      </c>
    </row>
    <row r="849" spans="1:127">
      <c r="A849" s="17" t="s">
        <v>2291</v>
      </c>
      <c r="B849" s="17" t="s">
        <v>2292</v>
      </c>
      <c r="C849" s="18">
        <v>8.7000000000000001E-4</v>
      </c>
      <c r="D849" s="19">
        <v>98.4</v>
      </c>
      <c r="E849" s="19">
        <v>108.1</v>
      </c>
      <c r="F849" s="19">
        <v>105.9</v>
      </c>
      <c r="G849" s="19">
        <v>102.9</v>
      </c>
      <c r="H849" s="19">
        <v>106.4</v>
      </c>
      <c r="I849" s="19">
        <v>103.6</v>
      </c>
      <c r="J849" s="19">
        <v>98.6</v>
      </c>
      <c r="K849" s="19">
        <v>102.6</v>
      </c>
      <c r="L849" s="19">
        <v>104.3</v>
      </c>
      <c r="M849" s="19">
        <v>103.8</v>
      </c>
      <c r="N849" s="19">
        <v>103.4</v>
      </c>
      <c r="O849" s="19">
        <v>105.5</v>
      </c>
      <c r="P849" s="19">
        <v>106.8</v>
      </c>
      <c r="Q849" s="19">
        <v>108.2</v>
      </c>
      <c r="R849" s="19">
        <v>104.2</v>
      </c>
      <c r="S849" s="19">
        <v>107.5</v>
      </c>
      <c r="T849" s="19">
        <v>105.6</v>
      </c>
      <c r="U849" s="19">
        <v>98.9</v>
      </c>
      <c r="V849" s="19">
        <v>102.8</v>
      </c>
      <c r="W849" s="19">
        <v>108.4</v>
      </c>
      <c r="X849" s="19">
        <v>113.3</v>
      </c>
      <c r="Y849" s="19">
        <v>112.9</v>
      </c>
      <c r="Z849" s="19">
        <v>116.4</v>
      </c>
      <c r="AA849" s="19">
        <v>110</v>
      </c>
      <c r="AB849" s="19">
        <v>113.8</v>
      </c>
      <c r="AC849" s="19">
        <v>114.9</v>
      </c>
      <c r="AD849" s="19">
        <v>112.1</v>
      </c>
      <c r="AE849" s="19">
        <v>117.8</v>
      </c>
      <c r="AF849" s="19">
        <v>121.1</v>
      </c>
      <c r="AG849" s="19">
        <v>111.3</v>
      </c>
      <c r="AH849" s="19">
        <v>116</v>
      </c>
      <c r="AI849" s="19">
        <v>120.2</v>
      </c>
      <c r="AJ849" s="19">
        <v>115.1</v>
      </c>
      <c r="AK849" s="19">
        <v>118.8</v>
      </c>
      <c r="AL849" s="19">
        <v>114.7</v>
      </c>
      <c r="AM849" s="19">
        <v>114.7</v>
      </c>
      <c r="AN849" s="19">
        <v>118.5</v>
      </c>
      <c r="AO849" s="19">
        <v>117.3</v>
      </c>
      <c r="AP849" s="19">
        <v>122</v>
      </c>
      <c r="AQ849" s="19">
        <v>120.3</v>
      </c>
      <c r="AR849" s="19">
        <v>117</v>
      </c>
      <c r="AS849" s="19">
        <v>106.9</v>
      </c>
      <c r="AT849" s="19">
        <v>117</v>
      </c>
      <c r="AU849" s="19">
        <v>121.6</v>
      </c>
      <c r="AV849" s="19">
        <v>119.4</v>
      </c>
      <c r="AW849" s="19">
        <v>117.8</v>
      </c>
      <c r="AX849" s="19">
        <v>112.3</v>
      </c>
      <c r="AY849" s="19">
        <v>112.7</v>
      </c>
      <c r="AZ849" s="19">
        <v>122.1</v>
      </c>
      <c r="BA849" s="19">
        <v>114.8</v>
      </c>
      <c r="BB849" s="19">
        <v>119.6</v>
      </c>
      <c r="BC849" s="19">
        <v>117.5</v>
      </c>
      <c r="BD849" s="19">
        <v>114.5</v>
      </c>
      <c r="BE849" s="19">
        <v>117.9</v>
      </c>
      <c r="BF849" s="19">
        <v>121.4</v>
      </c>
      <c r="BG849" s="19">
        <v>120.9</v>
      </c>
      <c r="BH849" s="19">
        <v>121.3</v>
      </c>
      <c r="BI849" s="19">
        <v>120</v>
      </c>
      <c r="BJ849" s="19">
        <v>123.2</v>
      </c>
      <c r="BK849" s="19">
        <v>122.9</v>
      </c>
      <c r="BL849" s="19">
        <v>124.5</v>
      </c>
      <c r="BM849" s="19">
        <v>126.9</v>
      </c>
      <c r="BN849" s="19">
        <v>126.9</v>
      </c>
      <c r="BO849" s="19">
        <v>126.9</v>
      </c>
      <c r="BP849" s="19">
        <v>129.19999999999999</v>
      </c>
      <c r="BQ849" s="19">
        <v>129</v>
      </c>
      <c r="BR849" s="19">
        <v>123.7</v>
      </c>
      <c r="BS849" s="19">
        <v>124.5</v>
      </c>
      <c r="BT849" s="19">
        <v>124.5</v>
      </c>
      <c r="BU849" s="19">
        <v>116</v>
      </c>
      <c r="BV849" s="19">
        <v>116</v>
      </c>
      <c r="BW849" s="19">
        <v>114.7</v>
      </c>
      <c r="BX849" s="19">
        <v>117.5</v>
      </c>
      <c r="BY849" s="19">
        <v>116</v>
      </c>
      <c r="BZ849" s="19">
        <v>115.4</v>
      </c>
      <c r="CA849" s="19">
        <v>114.3</v>
      </c>
      <c r="CB849" s="19">
        <v>113.9</v>
      </c>
      <c r="CC849" s="19">
        <v>116.7</v>
      </c>
      <c r="CD849" s="19">
        <v>116.9</v>
      </c>
      <c r="CE849" s="19">
        <v>114.8</v>
      </c>
      <c r="CF849" s="19">
        <v>111.8</v>
      </c>
      <c r="CG849" s="19">
        <v>118.3</v>
      </c>
      <c r="CH849" s="19">
        <v>119.9</v>
      </c>
      <c r="CI849" s="19">
        <v>118.5</v>
      </c>
      <c r="CJ849" s="19">
        <v>118.1</v>
      </c>
      <c r="CK849" s="19">
        <v>118.9</v>
      </c>
      <c r="CL849" s="19">
        <v>117.4</v>
      </c>
      <c r="CM849" s="19">
        <v>119.6</v>
      </c>
      <c r="CN849" s="19">
        <v>119.3</v>
      </c>
      <c r="CO849" s="19">
        <v>118.3</v>
      </c>
      <c r="CP849" s="19">
        <v>119.1</v>
      </c>
      <c r="CQ849" s="19">
        <v>122.6</v>
      </c>
      <c r="CR849" s="19">
        <v>115.3</v>
      </c>
      <c r="CS849" s="19">
        <v>120.9</v>
      </c>
      <c r="CT849" s="19">
        <v>121.4</v>
      </c>
      <c r="CU849" s="19">
        <v>113.4</v>
      </c>
      <c r="CV849" s="19">
        <v>111</v>
      </c>
      <c r="CW849" s="19">
        <v>115.9</v>
      </c>
      <c r="CX849" s="19">
        <v>120.7</v>
      </c>
      <c r="CY849" s="19">
        <v>113.1</v>
      </c>
      <c r="CZ849" s="19">
        <v>109.4</v>
      </c>
      <c r="DA849" s="19">
        <v>117.8</v>
      </c>
      <c r="DB849" s="19">
        <v>113.8</v>
      </c>
      <c r="DC849" s="19">
        <v>119.2</v>
      </c>
      <c r="DD849" s="19">
        <v>113.4</v>
      </c>
      <c r="DE849" s="19">
        <v>123.1</v>
      </c>
      <c r="DF849" s="19">
        <v>111.8</v>
      </c>
      <c r="DG849" s="19">
        <v>108.7</v>
      </c>
      <c r="DH849" s="19">
        <v>116.3</v>
      </c>
      <c r="DI849" s="19">
        <v>121.6</v>
      </c>
      <c r="DJ849" s="19">
        <v>114.9</v>
      </c>
      <c r="DK849" s="19">
        <v>123.1</v>
      </c>
      <c r="DL849" s="19">
        <v>130.6</v>
      </c>
      <c r="DM849" s="19">
        <v>133.6</v>
      </c>
      <c r="DN849" s="19">
        <v>120.9</v>
      </c>
      <c r="DO849" s="19">
        <v>121.4</v>
      </c>
      <c r="DP849" s="19">
        <v>116.7</v>
      </c>
      <c r="DQ849" s="19">
        <v>126.5</v>
      </c>
      <c r="DR849" s="19">
        <v>121.8</v>
      </c>
      <c r="DS849" s="19">
        <v>126.1</v>
      </c>
      <c r="DT849" s="19">
        <v>122.6</v>
      </c>
      <c r="DU849" s="19">
        <v>128.9</v>
      </c>
      <c r="DV849" s="19">
        <v>136.30000000000001</v>
      </c>
      <c r="DW849" s="19">
        <v>124.6</v>
      </c>
    </row>
    <row r="850" spans="1:127">
      <c r="A850" s="17" t="s">
        <v>2293</v>
      </c>
      <c r="B850" s="17" t="s">
        <v>2294</v>
      </c>
      <c r="C850" s="18">
        <v>0.10674</v>
      </c>
      <c r="D850" s="19">
        <v>107.6</v>
      </c>
      <c r="E850" s="19">
        <v>108.1</v>
      </c>
      <c r="F850" s="19">
        <v>107.7</v>
      </c>
      <c r="G850" s="19">
        <v>108.2</v>
      </c>
      <c r="H850" s="19">
        <v>110.4</v>
      </c>
      <c r="I850" s="19">
        <v>108.4</v>
      </c>
      <c r="J850" s="19">
        <v>108.8</v>
      </c>
      <c r="K850" s="19">
        <v>112</v>
      </c>
      <c r="L850" s="19">
        <v>105.4</v>
      </c>
      <c r="M850" s="19">
        <v>111.7</v>
      </c>
      <c r="N850" s="19">
        <v>114.4</v>
      </c>
      <c r="O850" s="19">
        <v>109.6</v>
      </c>
      <c r="P850" s="19">
        <v>124.9</v>
      </c>
      <c r="Q850" s="19">
        <v>121</v>
      </c>
      <c r="R850" s="19">
        <v>117.6</v>
      </c>
      <c r="S850" s="19">
        <v>117.6</v>
      </c>
      <c r="T850" s="19">
        <v>118.1</v>
      </c>
      <c r="U850" s="19">
        <v>116.9</v>
      </c>
      <c r="V850" s="19">
        <v>122.1</v>
      </c>
      <c r="W850" s="19">
        <v>119</v>
      </c>
      <c r="X850" s="19">
        <v>117.2</v>
      </c>
      <c r="Y850" s="19">
        <v>119.9</v>
      </c>
      <c r="Z850" s="19">
        <v>120.6</v>
      </c>
      <c r="AA850" s="19">
        <v>122.4</v>
      </c>
      <c r="AB850" s="19">
        <v>134.69999999999999</v>
      </c>
      <c r="AC850" s="19">
        <v>130.30000000000001</v>
      </c>
      <c r="AD850" s="19">
        <v>128.19999999999999</v>
      </c>
      <c r="AE850" s="19">
        <v>132</v>
      </c>
      <c r="AF850" s="19">
        <v>134.30000000000001</v>
      </c>
      <c r="AG850" s="19">
        <v>127.2</v>
      </c>
      <c r="AH850" s="19">
        <v>129.5</v>
      </c>
      <c r="AI850" s="19">
        <v>129.30000000000001</v>
      </c>
      <c r="AJ850" s="19">
        <v>129.6</v>
      </c>
      <c r="AK850" s="19">
        <v>138.19999999999999</v>
      </c>
      <c r="AL850" s="19">
        <v>132.1</v>
      </c>
      <c r="AM850" s="19">
        <v>134.9</v>
      </c>
      <c r="AN850" s="19">
        <v>134.1</v>
      </c>
      <c r="AO850" s="19">
        <v>132.30000000000001</v>
      </c>
      <c r="AP850" s="19">
        <v>135.69999999999999</v>
      </c>
      <c r="AQ850" s="19">
        <v>133.30000000000001</v>
      </c>
      <c r="AR850" s="19">
        <v>136.6</v>
      </c>
      <c r="AS850" s="19">
        <v>139.30000000000001</v>
      </c>
      <c r="AT850" s="19">
        <v>137.19999999999999</v>
      </c>
      <c r="AU850" s="19">
        <v>140.1</v>
      </c>
      <c r="AV850" s="19">
        <v>142.69999999999999</v>
      </c>
      <c r="AW850" s="19">
        <v>141.4</v>
      </c>
      <c r="AX850" s="19">
        <v>142</v>
      </c>
      <c r="AY850" s="19">
        <v>146.69999999999999</v>
      </c>
      <c r="AZ850" s="19">
        <v>127.9</v>
      </c>
      <c r="BA850" s="19">
        <v>142.30000000000001</v>
      </c>
      <c r="BB850" s="19">
        <v>137.4</v>
      </c>
      <c r="BC850" s="19">
        <v>127.9</v>
      </c>
      <c r="BD850" s="19">
        <v>128.80000000000001</v>
      </c>
      <c r="BE850" s="19">
        <v>123.8</v>
      </c>
      <c r="BF850" s="19">
        <v>139.6</v>
      </c>
      <c r="BG850" s="19">
        <v>138.1</v>
      </c>
      <c r="BH850" s="19">
        <v>133.6</v>
      </c>
      <c r="BI850" s="19">
        <v>140.5</v>
      </c>
      <c r="BJ850" s="19">
        <v>151.4</v>
      </c>
      <c r="BK850" s="19">
        <v>154.4</v>
      </c>
      <c r="BL850" s="19">
        <v>135.5</v>
      </c>
      <c r="BM850" s="19">
        <v>149.5</v>
      </c>
      <c r="BN850" s="19">
        <v>155.6</v>
      </c>
      <c r="BO850" s="19">
        <v>158.9</v>
      </c>
      <c r="BP850" s="19">
        <v>167.8</v>
      </c>
      <c r="BQ850" s="19">
        <v>185.3</v>
      </c>
      <c r="BR850" s="19">
        <v>163.19999999999999</v>
      </c>
      <c r="BS850" s="19">
        <v>147.5</v>
      </c>
      <c r="BT850" s="19">
        <v>145.9</v>
      </c>
      <c r="BU850" s="19">
        <v>134.69999999999999</v>
      </c>
      <c r="BV850" s="19">
        <v>144.69999999999999</v>
      </c>
      <c r="BW850" s="19">
        <v>154.4</v>
      </c>
      <c r="BX850" s="19">
        <v>154.5</v>
      </c>
      <c r="BY850" s="19">
        <v>164.9</v>
      </c>
      <c r="BZ850" s="19">
        <v>151</v>
      </c>
      <c r="CA850" s="19">
        <v>151.9</v>
      </c>
      <c r="CB850" s="19">
        <v>150.4</v>
      </c>
      <c r="CC850" s="19">
        <v>161.69999999999999</v>
      </c>
      <c r="CD850" s="19">
        <v>161.1</v>
      </c>
      <c r="CE850" s="19">
        <v>158.19999999999999</v>
      </c>
      <c r="CF850" s="19">
        <v>164.7</v>
      </c>
      <c r="CG850" s="19">
        <v>171.2</v>
      </c>
      <c r="CH850" s="19">
        <v>154.80000000000001</v>
      </c>
      <c r="CI850" s="19">
        <v>161.1</v>
      </c>
      <c r="CJ850" s="19">
        <v>157.5</v>
      </c>
      <c r="CK850" s="19">
        <v>158</v>
      </c>
      <c r="CL850" s="19">
        <v>183.6</v>
      </c>
      <c r="CM850" s="19">
        <v>176.2</v>
      </c>
      <c r="CN850" s="19">
        <v>180.4</v>
      </c>
      <c r="CO850" s="19">
        <v>173.1</v>
      </c>
      <c r="CP850" s="19">
        <v>177.8</v>
      </c>
      <c r="CQ850" s="19">
        <v>157.9</v>
      </c>
      <c r="CR850" s="19">
        <v>165.7</v>
      </c>
      <c r="CS850" s="19">
        <v>183.6</v>
      </c>
      <c r="CT850" s="19">
        <v>175.4</v>
      </c>
      <c r="CU850" s="19">
        <v>182.7</v>
      </c>
      <c r="CV850" s="19">
        <v>182.7</v>
      </c>
      <c r="CW850" s="19">
        <v>180.2</v>
      </c>
      <c r="CX850" s="19">
        <v>158.1</v>
      </c>
      <c r="CY850" s="19">
        <v>149.1</v>
      </c>
      <c r="CZ850" s="19">
        <v>159.19999999999999</v>
      </c>
      <c r="DA850" s="19">
        <v>164.2</v>
      </c>
      <c r="DB850" s="19">
        <v>172.3</v>
      </c>
      <c r="DC850" s="19">
        <v>167.4</v>
      </c>
      <c r="DD850" s="19">
        <v>169.2</v>
      </c>
      <c r="DE850" s="19">
        <v>174.7</v>
      </c>
      <c r="DF850" s="19">
        <v>177.1</v>
      </c>
      <c r="DG850" s="19">
        <v>204.1</v>
      </c>
      <c r="DH850" s="19">
        <v>218.9</v>
      </c>
      <c r="DI850" s="19">
        <v>213.4</v>
      </c>
      <c r="DJ850" s="19">
        <v>191.6</v>
      </c>
      <c r="DK850" s="19">
        <v>195.1</v>
      </c>
      <c r="DL850" s="19">
        <v>206</v>
      </c>
      <c r="DM850" s="19">
        <v>195.1</v>
      </c>
      <c r="DN850" s="19">
        <v>201.7</v>
      </c>
      <c r="DO850" s="19">
        <v>194.3</v>
      </c>
      <c r="DP850" s="19">
        <v>214.8</v>
      </c>
      <c r="DQ850" s="19">
        <v>208.3</v>
      </c>
      <c r="DR850" s="19">
        <v>210</v>
      </c>
      <c r="DS850" s="19">
        <v>218.7</v>
      </c>
      <c r="DT850" s="19">
        <v>218.7</v>
      </c>
      <c r="DU850" s="19">
        <v>218.4</v>
      </c>
      <c r="DV850" s="19">
        <v>218.7</v>
      </c>
      <c r="DW850" s="19">
        <v>225.3</v>
      </c>
    </row>
    <row r="851" spans="1:127">
      <c r="A851" s="17" t="s">
        <v>2295</v>
      </c>
      <c r="B851" s="17" t="s">
        <v>2296</v>
      </c>
      <c r="C851" s="18">
        <v>1.0641700000000001</v>
      </c>
      <c r="D851" s="19">
        <v>92.9</v>
      </c>
      <c r="E851" s="19">
        <v>90.1</v>
      </c>
      <c r="F851" s="19">
        <v>87.4</v>
      </c>
      <c r="G851" s="19">
        <v>93.3</v>
      </c>
      <c r="H851" s="19">
        <v>89.8</v>
      </c>
      <c r="I851" s="19">
        <v>103.3</v>
      </c>
      <c r="J851" s="19">
        <v>107</v>
      </c>
      <c r="K851" s="19">
        <v>108.6</v>
      </c>
      <c r="L851" s="19">
        <v>100</v>
      </c>
      <c r="M851" s="19">
        <v>93.8</v>
      </c>
      <c r="N851" s="19">
        <v>98.9</v>
      </c>
      <c r="O851" s="19">
        <v>91.8</v>
      </c>
      <c r="P851" s="19">
        <v>93</v>
      </c>
      <c r="Q851" s="19">
        <v>90.4</v>
      </c>
      <c r="R851" s="19">
        <v>89.5</v>
      </c>
      <c r="S851" s="19">
        <v>93.1</v>
      </c>
      <c r="T851" s="19">
        <v>96.6</v>
      </c>
      <c r="U851" s="19">
        <v>95.5</v>
      </c>
      <c r="V851" s="19">
        <v>106.4</v>
      </c>
      <c r="W851" s="19">
        <v>93.9</v>
      </c>
      <c r="X851" s="19">
        <v>90.2</v>
      </c>
      <c r="Y851" s="19">
        <v>95.9</v>
      </c>
      <c r="Z851" s="19">
        <v>99.9</v>
      </c>
      <c r="AA851" s="19">
        <v>104.1</v>
      </c>
      <c r="AB851" s="19">
        <v>106.1</v>
      </c>
      <c r="AC851" s="19">
        <v>102</v>
      </c>
      <c r="AD851" s="19">
        <v>99.7</v>
      </c>
      <c r="AE851" s="19">
        <v>98.5</v>
      </c>
      <c r="AF851" s="19">
        <v>106.1</v>
      </c>
      <c r="AG851" s="19">
        <v>101.3</v>
      </c>
      <c r="AH851" s="19">
        <v>115.1</v>
      </c>
      <c r="AI851" s="19">
        <v>105.4</v>
      </c>
      <c r="AJ851" s="19">
        <v>102.6</v>
      </c>
      <c r="AK851" s="19">
        <v>111.6</v>
      </c>
      <c r="AL851" s="19">
        <v>110</v>
      </c>
      <c r="AM851" s="19">
        <v>106.4</v>
      </c>
      <c r="AN851" s="19">
        <v>116.9</v>
      </c>
      <c r="AO851" s="19">
        <v>123.9</v>
      </c>
      <c r="AP851" s="19">
        <v>115</v>
      </c>
      <c r="AQ851" s="19">
        <v>116.8</v>
      </c>
      <c r="AR851" s="19">
        <v>108.6</v>
      </c>
      <c r="AS851" s="19">
        <v>119.6</v>
      </c>
      <c r="AT851" s="19">
        <v>121.1</v>
      </c>
      <c r="AU851" s="19">
        <v>119.6</v>
      </c>
      <c r="AV851" s="19">
        <v>120.1</v>
      </c>
      <c r="AW851" s="19">
        <v>107.6</v>
      </c>
      <c r="AX851" s="19">
        <v>118.3</v>
      </c>
      <c r="AY851" s="19">
        <v>115.7</v>
      </c>
      <c r="AZ851" s="19">
        <v>113.8</v>
      </c>
      <c r="BA851" s="19">
        <v>126.4</v>
      </c>
      <c r="BB851" s="19">
        <v>121</v>
      </c>
      <c r="BC851" s="19">
        <v>127.9</v>
      </c>
      <c r="BD851" s="19">
        <v>126</v>
      </c>
      <c r="BE851" s="19">
        <v>122.9</v>
      </c>
      <c r="BF851" s="19">
        <v>123.7</v>
      </c>
      <c r="BG851" s="19">
        <v>118.2</v>
      </c>
      <c r="BH851" s="19">
        <v>112.6</v>
      </c>
      <c r="BI851" s="19">
        <v>115</v>
      </c>
      <c r="BJ851" s="19">
        <v>114.1</v>
      </c>
      <c r="BK851" s="19">
        <v>114.9</v>
      </c>
      <c r="BL851" s="19">
        <v>115</v>
      </c>
      <c r="BM851" s="19">
        <v>112.9</v>
      </c>
      <c r="BN851" s="19">
        <v>113.9</v>
      </c>
      <c r="BO851" s="19">
        <v>113.3</v>
      </c>
      <c r="BP851" s="19">
        <v>105</v>
      </c>
      <c r="BQ851" s="19">
        <v>106.6</v>
      </c>
      <c r="BR851" s="19">
        <v>108.4</v>
      </c>
      <c r="BS851" s="19">
        <v>112</v>
      </c>
      <c r="BT851" s="19">
        <v>106.1</v>
      </c>
      <c r="BU851" s="19">
        <v>104</v>
      </c>
      <c r="BV851" s="19">
        <v>108.6</v>
      </c>
      <c r="BW851" s="19">
        <v>104.4</v>
      </c>
      <c r="BX851" s="19">
        <v>105.4</v>
      </c>
      <c r="BY851" s="19">
        <v>106.9</v>
      </c>
      <c r="BZ851" s="19">
        <v>106.9</v>
      </c>
      <c r="CA851" s="19">
        <v>106.9</v>
      </c>
      <c r="CB851" s="19">
        <v>100.6</v>
      </c>
      <c r="CC851" s="19">
        <v>107</v>
      </c>
      <c r="CD851" s="19">
        <v>107.6</v>
      </c>
      <c r="CE851" s="19">
        <v>107.1</v>
      </c>
      <c r="CF851" s="19">
        <v>114.5</v>
      </c>
      <c r="CG851" s="19">
        <v>106.9</v>
      </c>
      <c r="CH851" s="19">
        <v>106.4</v>
      </c>
      <c r="CI851" s="19">
        <v>107.3</v>
      </c>
      <c r="CJ851" s="19">
        <v>106.5</v>
      </c>
      <c r="CK851" s="19">
        <v>104.7</v>
      </c>
      <c r="CL851" s="19">
        <v>108.7</v>
      </c>
      <c r="CM851" s="19">
        <v>109.3</v>
      </c>
      <c r="CN851" s="19">
        <v>114.3</v>
      </c>
      <c r="CO851" s="19">
        <v>114.1</v>
      </c>
      <c r="CP851" s="19">
        <v>116.7</v>
      </c>
      <c r="CQ851" s="19">
        <v>113.5</v>
      </c>
      <c r="CR851" s="19">
        <v>114.4</v>
      </c>
      <c r="CS851" s="19">
        <v>113.9</v>
      </c>
      <c r="CT851" s="19">
        <v>117</v>
      </c>
      <c r="CU851" s="19">
        <v>119.8</v>
      </c>
      <c r="CV851" s="19">
        <v>120</v>
      </c>
      <c r="CW851" s="19">
        <v>120.6</v>
      </c>
      <c r="CX851" s="19">
        <v>127.8</v>
      </c>
      <c r="CY851" s="19">
        <v>134.1</v>
      </c>
      <c r="CZ851" s="19">
        <v>138.19999999999999</v>
      </c>
      <c r="DA851" s="19">
        <v>136.9</v>
      </c>
      <c r="DB851" s="19">
        <v>135.9</v>
      </c>
      <c r="DC851" s="19">
        <v>135</v>
      </c>
      <c r="DD851" s="19">
        <v>134.4</v>
      </c>
      <c r="DE851" s="19">
        <v>133.69999999999999</v>
      </c>
      <c r="DF851" s="19">
        <v>137.4</v>
      </c>
      <c r="DG851" s="19">
        <v>134.19999999999999</v>
      </c>
      <c r="DH851" s="19">
        <v>133.9</v>
      </c>
      <c r="DI851" s="19">
        <v>139.69999999999999</v>
      </c>
      <c r="DJ851" s="19">
        <v>138.4</v>
      </c>
      <c r="DK851" s="19">
        <v>137</v>
      </c>
      <c r="DL851" s="19">
        <v>133.30000000000001</v>
      </c>
      <c r="DM851" s="19">
        <v>135.1</v>
      </c>
      <c r="DN851" s="19">
        <v>138.1</v>
      </c>
      <c r="DO851" s="19">
        <v>136.6</v>
      </c>
      <c r="DP851" s="19">
        <v>136.69999999999999</v>
      </c>
      <c r="DQ851" s="19">
        <v>138.30000000000001</v>
      </c>
      <c r="DR851" s="19">
        <v>140.5</v>
      </c>
      <c r="DS851" s="19">
        <v>146.6</v>
      </c>
      <c r="DT851" s="19">
        <v>147.5</v>
      </c>
      <c r="DU851" s="19">
        <v>144.1</v>
      </c>
      <c r="DV851" s="19">
        <v>139.6</v>
      </c>
      <c r="DW851" s="19">
        <v>144.30000000000001</v>
      </c>
    </row>
    <row r="852" spans="1:127">
      <c r="A852" s="17" t="s">
        <v>2297</v>
      </c>
      <c r="B852" s="17" t="s">
        <v>2298</v>
      </c>
      <c r="C852" s="18">
        <v>0.99638000000000004</v>
      </c>
      <c r="D852" s="19">
        <v>91.5</v>
      </c>
      <c r="E852" s="19">
        <v>88.6</v>
      </c>
      <c r="F852" s="19">
        <v>85.6</v>
      </c>
      <c r="G852" s="19">
        <v>92</v>
      </c>
      <c r="H852" s="19">
        <v>88.3</v>
      </c>
      <c r="I852" s="19">
        <v>102.6</v>
      </c>
      <c r="J852" s="19">
        <v>106.7</v>
      </c>
      <c r="K852" s="19">
        <v>108.3</v>
      </c>
      <c r="L852" s="19">
        <v>99.2</v>
      </c>
      <c r="M852" s="19">
        <v>92.4</v>
      </c>
      <c r="N852" s="19">
        <v>97.8</v>
      </c>
      <c r="O852" s="19">
        <v>90.3</v>
      </c>
      <c r="P852" s="19">
        <v>91.3</v>
      </c>
      <c r="Q852" s="19">
        <v>88.6</v>
      </c>
      <c r="R852" s="19">
        <v>87.6</v>
      </c>
      <c r="S852" s="19">
        <v>91.5</v>
      </c>
      <c r="T852" s="19">
        <v>95.1</v>
      </c>
      <c r="U852" s="19">
        <v>93.9</v>
      </c>
      <c r="V852" s="19">
        <v>105.6</v>
      </c>
      <c r="W852" s="19">
        <v>92.2</v>
      </c>
      <c r="X852" s="19">
        <v>88.3</v>
      </c>
      <c r="Y852" s="19">
        <v>94.2</v>
      </c>
      <c r="Z852" s="19">
        <v>98.5</v>
      </c>
      <c r="AA852" s="19">
        <v>103</v>
      </c>
      <c r="AB852" s="19">
        <v>105</v>
      </c>
      <c r="AC852" s="19">
        <v>100.6</v>
      </c>
      <c r="AD852" s="19">
        <v>98.2</v>
      </c>
      <c r="AE852" s="19">
        <v>96.9</v>
      </c>
      <c r="AF852" s="19">
        <v>105</v>
      </c>
      <c r="AG852" s="19">
        <v>99.8</v>
      </c>
      <c r="AH852" s="19">
        <v>114.6</v>
      </c>
      <c r="AI852" s="19">
        <v>104.2</v>
      </c>
      <c r="AJ852" s="19">
        <v>101.2</v>
      </c>
      <c r="AK852" s="19">
        <v>110.8</v>
      </c>
      <c r="AL852" s="19">
        <v>109.2</v>
      </c>
      <c r="AM852" s="19">
        <v>105.2</v>
      </c>
      <c r="AN852" s="19">
        <v>115.6</v>
      </c>
      <c r="AO852" s="19">
        <v>123</v>
      </c>
      <c r="AP852" s="19">
        <v>113.5</v>
      </c>
      <c r="AQ852" s="19">
        <v>115.4</v>
      </c>
      <c r="AR852" s="19">
        <v>106.6</v>
      </c>
      <c r="AS852" s="19">
        <v>118.3</v>
      </c>
      <c r="AT852" s="19">
        <v>119.9</v>
      </c>
      <c r="AU852" s="19">
        <v>118.4</v>
      </c>
      <c r="AV852" s="19">
        <v>118.7</v>
      </c>
      <c r="AW852" s="19">
        <v>105.4</v>
      </c>
      <c r="AX852" s="19">
        <v>116.8</v>
      </c>
      <c r="AY852" s="19">
        <v>114</v>
      </c>
      <c r="AZ852" s="19">
        <v>112</v>
      </c>
      <c r="BA852" s="19">
        <v>125.4</v>
      </c>
      <c r="BB852" s="19">
        <v>119.6</v>
      </c>
      <c r="BC852" s="19">
        <v>127</v>
      </c>
      <c r="BD852" s="19">
        <v>125.1</v>
      </c>
      <c r="BE852" s="19">
        <v>121.7</v>
      </c>
      <c r="BF852" s="19">
        <v>122.5</v>
      </c>
      <c r="BG852" s="19">
        <v>116.8</v>
      </c>
      <c r="BH852" s="19">
        <v>110.7</v>
      </c>
      <c r="BI852" s="19">
        <v>113.7</v>
      </c>
      <c r="BJ852" s="19">
        <v>112.9</v>
      </c>
      <c r="BK852" s="19">
        <v>113.5</v>
      </c>
      <c r="BL852" s="19">
        <v>113.5</v>
      </c>
      <c r="BM852" s="19">
        <v>111.3</v>
      </c>
      <c r="BN852" s="19">
        <v>111.9</v>
      </c>
      <c r="BO852" s="19">
        <v>111.1</v>
      </c>
      <c r="BP852" s="19">
        <v>102.1</v>
      </c>
      <c r="BQ852" s="19">
        <v>103.8</v>
      </c>
      <c r="BR852" s="19">
        <v>105.7</v>
      </c>
      <c r="BS852" s="19">
        <v>109.5</v>
      </c>
      <c r="BT852" s="19">
        <v>103.1</v>
      </c>
      <c r="BU852" s="19">
        <v>101</v>
      </c>
      <c r="BV852" s="19">
        <v>105.9</v>
      </c>
      <c r="BW852" s="19">
        <v>101.4</v>
      </c>
      <c r="BX852" s="19">
        <v>102.4</v>
      </c>
      <c r="BY852" s="19">
        <v>103.8</v>
      </c>
      <c r="BZ852" s="19">
        <v>103.8</v>
      </c>
      <c r="CA852" s="19">
        <v>104.1</v>
      </c>
      <c r="CB852" s="19">
        <v>97.3</v>
      </c>
      <c r="CC852" s="19">
        <v>103.8</v>
      </c>
      <c r="CD852" s="19">
        <v>104.5</v>
      </c>
      <c r="CE852" s="19">
        <v>104</v>
      </c>
      <c r="CF852" s="19">
        <v>111.9</v>
      </c>
      <c r="CG852" s="19">
        <v>103.7</v>
      </c>
      <c r="CH852" s="19">
        <v>103.2</v>
      </c>
      <c r="CI852" s="19">
        <v>104.2</v>
      </c>
      <c r="CJ852" s="19">
        <v>103.3</v>
      </c>
      <c r="CK852" s="19">
        <v>101.4</v>
      </c>
      <c r="CL852" s="19">
        <v>105.6</v>
      </c>
      <c r="CM852" s="19">
        <v>106.3</v>
      </c>
      <c r="CN852" s="19">
        <v>111.6</v>
      </c>
      <c r="CO852" s="19">
        <v>111.3</v>
      </c>
      <c r="CP852" s="19">
        <v>114.1</v>
      </c>
      <c r="CQ852" s="19">
        <v>110.6</v>
      </c>
      <c r="CR852" s="19">
        <v>111.6</v>
      </c>
      <c r="CS852" s="19">
        <v>111.1</v>
      </c>
      <c r="CT852" s="19">
        <v>114.4</v>
      </c>
      <c r="CU852" s="19">
        <v>117.3</v>
      </c>
      <c r="CV852" s="19">
        <v>117.6</v>
      </c>
      <c r="CW852" s="19">
        <v>118.1</v>
      </c>
      <c r="CX852" s="19">
        <v>125.7</v>
      </c>
      <c r="CY852" s="19">
        <v>132.4</v>
      </c>
      <c r="CZ852" s="19">
        <v>136.80000000000001</v>
      </c>
      <c r="DA852" s="19">
        <v>135.4</v>
      </c>
      <c r="DB852" s="19">
        <v>134.30000000000001</v>
      </c>
      <c r="DC852" s="19">
        <v>133.30000000000001</v>
      </c>
      <c r="DD852" s="19">
        <v>132.69999999999999</v>
      </c>
      <c r="DE852" s="19">
        <v>131.9</v>
      </c>
      <c r="DF852" s="19">
        <v>135.80000000000001</v>
      </c>
      <c r="DG852" s="19">
        <v>132.4</v>
      </c>
      <c r="DH852" s="19">
        <v>131.9</v>
      </c>
      <c r="DI852" s="19">
        <v>138.1</v>
      </c>
      <c r="DJ852" s="19">
        <v>136.69999999999999</v>
      </c>
      <c r="DK852" s="19">
        <v>135.1</v>
      </c>
      <c r="DL852" s="19">
        <v>131.19999999999999</v>
      </c>
      <c r="DM852" s="19">
        <v>133</v>
      </c>
      <c r="DN852" s="19">
        <v>136.19999999999999</v>
      </c>
      <c r="DO852" s="19">
        <v>134.6</v>
      </c>
      <c r="DP852" s="19">
        <v>134.80000000000001</v>
      </c>
      <c r="DQ852" s="19">
        <v>136.5</v>
      </c>
      <c r="DR852" s="19">
        <v>138.9</v>
      </c>
      <c r="DS852" s="19">
        <v>145</v>
      </c>
      <c r="DT852" s="19">
        <v>146</v>
      </c>
      <c r="DU852" s="19">
        <v>142.30000000000001</v>
      </c>
      <c r="DV852" s="19">
        <v>137.69999999999999</v>
      </c>
      <c r="DW852" s="19">
        <v>142.69999999999999</v>
      </c>
    </row>
    <row r="853" spans="1:127">
      <c r="A853" s="17" t="s">
        <v>2299</v>
      </c>
      <c r="B853" s="17" t="s">
        <v>2300</v>
      </c>
      <c r="C853" s="18">
        <v>0.96560999999999997</v>
      </c>
      <c r="D853" s="19">
        <v>91.2</v>
      </c>
      <c r="E853" s="19">
        <v>88.2</v>
      </c>
      <c r="F853" s="19">
        <v>85.2</v>
      </c>
      <c r="G853" s="19">
        <v>91.9</v>
      </c>
      <c r="H853" s="19">
        <v>87.9</v>
      </c>
      <c r="I853" s="19">
        <v>102.3</v>
      </c>
      <c r="J853" s="19">
        <v>106.5</v>
      </c>
      <c r="K853" s="19">
        <v>108.2</v>
      </c>
      <c r="L853" s="19">
        <v>98.8</v>
      </c>
      <c r="M853" s="19">
        <v>92</v>
      </c>
      <c r="N853" s="19">
        <v>97.6</v>
      </c>
      <c r="O853" s="19">
        <v>90</v>
      </c>
      <c r="P853" s="19">
        <v>91.3</v>
      </c>
      <c r="Q853" s="19">
        <v>88.8</v>
      </c>
      <c r="R853" s="19">
        <v>88</v>
      </c>
      <c r="S853" s="19">
        <v>92</v>
      </c>
      <c r="T853" s="19">
        <v>95.4</v>
      </c>
      <c r="U853" s="19">
        <v>93.9</v>
      </c>
      <c r="V853" s="19">
        <v>106.1</v>
      </c>
      <c r="W853" s="19">
        <v>92.3</v>
      </c>
      <c r="X853" s="19">
        <v>88.2</v>
      </c>
      <c r="Y853" s="19">
        <v>94.6</v>
      </c>
      <c r="Z853" s="19">
        <v>99</v>
      </c>
      <c r="AA853" s="19">
        <v>103.6</v>
      </c>
      <c r="AB853" s="19">
        <v>105.9</v>
      </c>
      <c r="AC853" s="19">
        <v>101.5</v>
      </c>
      <c r="AD853" s="19">
        <v>98.9</v>
      </c>
      <c r="AE853" s="19">
        <v>97.3</v>
      </c>
      <c r="AF853" s="19">
        <v>105.8</v>
      </c>
      <c r="AG853" s="19">
        <v>100.6</v>
      </c>
      <c r="AH853" s="19">
        <v>115.9</v>
      </c>
      <c r="AI853" s="19">
        <v>105.4</v>
      </c>
      <c r="AJ853" s="19">
        <v>102.2</v>
      </c>
      <c r="AK853" s="19">
        <v>112.7</v>
      </c>
      <c r="AL853" s="19">
        <v>110.4</v>
      </c>
      <c r="AM853" s="19">
        <v>106.3</v>
      </c>
      <c r="AN853" s="19">
        <v>117.2</v>
      </c>
      <c r="AO853" s="19">
        <v>124.7</v>
      </c>
      <c r="AP853" s="19">
        <v>115</v>
      </c>
      <c r="AQ853" s="19">
        <v>117</v>
      </c>
      <c r="AR853" s="19">
        <v>107.9</v>
      </c>
      <c r="AS853" s="19">
        <v>120</v>
      </c>
      <c r="AT853" s="19">
        <v>121.6</v>
      </c>
      <c r="AU853" s="19">
        <v>120</v>
      </c>
      <c r="AV853" s="19">
        <v>120.5</v>
      </c>
      <c r="AW853" s="19">
        <v>106.7</v>
      </c>
      <c r="AX853" s="19">
        <v>118.4</v>
      </c>
      <c r="AY853" s="19">
        <v>115.5</v>
      </c>
      <c r="AZ853" s="19">
        <v>113.2</v>
      </c>
      <c r="BA853" s="19">
        <v>127.1</v>
      </c>
      <c r="BB853" s="19">
        <v>121</v>
      </c>
      <c r="BC853" s="19">
        <v>128.5</v>
      </c>
      <c r="BD853" s="19">
        <v>126.6</v>
      </c>
      <c r="BE853" s="19">
        <v>123.1</v>
      </c>
      <c r="BF853" s="19">
        <v>124</v>
      </c>
      <c r="BG853" s="19">
        <v>118</v>
      </c>
      <c r="BH853" s="19">
        <v>111.9</v>
      </c>
      <c r="BI853" s="19">
        <v>115</v>
      </c>
      <c r="BJ853" s="19">
        <v>113.9</v>
      </c>
      <c r="BK853" s="19">
        <v>114.7</v>
      </c>
      <c r="BL853" s="19">
        <v>114.7</v>
      </c>
      <c r="BM853" s="19">
        <v>112.5</v>
      </c>
      <c r="BN853" s="19">
        <v>113.3</v>
      </c>
      <c r="BO853" s="19">
        <v>112.4</v>
      </c>
      <c r="BP853" s="19">
        <v>103.1</v>
      </c>
      <c r="BQ853" s="19">
        <v>104.7</v>
      </c>
      <c r="BR853" s="19">
        <v>106.8</v>
      </c>
      <c r="BS853" s="19">
        <v>110.6</v>
      </c>
      <c r="BT853" s="19">
        <v>104.2</v>
      </c>
      <c r="BU853" s="19">
        <v>102</v>
      </c>
      <c r="BV853" s="19">
        <v>107</v>
      </c>
      <c r="BW853" s="19">
        <v>102.4</v>
      </c>
      <c r="BX853" s="19">
        <v>103.3</v>
      </c>
      <c r="BY853" s="19">
        <v>104.8</v>
      </c>
      <c r="BZ853" s="19">
        <v>104.8</v>
      </c>
      <c r="CA853" s="19">
        <v>105.2</v>
      </c>
      <c r="CB853" s="19">
        <v>98.3</v>
      </c>
      <c r="CC853" s="19">
        <v>105</v>
      </c>
      <c r="CD853" s="19">
        <v>105.6</v>
      </c>
      <c r="CE853" s="19">
        <v>105.2</v>
      </c>
      <c r="CF853" s="19">
        <v>113.3</v>
      </c>
      <c r="CG853" s="19">
        <v>104.7</v>
      </c>
      <c r="CH853" s="19">
        <v>104.2</v>
      </c>
      <c r="CI853" s="19">
        <v>105.4</v>
      </c>
      <c r="CJ853" s="19">
        <v>104.4</v>
      </c>
      <c r="CK853" s="19">
        <v>102.5</v>
      </c>
      <c r="CL853" s="19">
        <v>106.8</v>
      </c>
      <c r="CM853" s="19">
        <v>107.2</v>
      </c>
      <c r="CN853" s="19">
        <v>112.5</v>
      </c>
      <c r="CO853" s="19">
        <v>112.2</v>
      </c>
      <c r="CP853" s="19">
        <v>115.1</v>
      </c>
      <c r="CQ853" s="19">
        <v>111.6</v>
      </c>
      <c r="CR853" s="19">
        <v>112.6</v>
      </c>
      <c r="CS853" s="19">
        <v>111.9</v>
      </c>
      <c r="CT853" s="19">
        <v>115.4</v>
      </c>
      <c r="CU853" s="19">
        <v>118.5</v>
      </c>
      <c r="CV853" s="19">
        <v>118.8</v>
      </c>
      <c r="CW853" s="19">
        <v>119.1</v>
      </c>
      <c r="CX853" s="19">
        <v>127</v>
      </c>
      <c r="CY853" s="19">
        <v>133.69999999999999</v>
      </c>
      <c r="CZ853" s="19">
        <v>137.9</v>
      </c>
      <c r="DA853" s="19">
        <v>136.6</v>
      </c>
      <c r="DB853" s="19">
        <v>135.5</v>
      </c>
      <c r="DC853" s="19">
        <v>134.4</v>
      </c>
      <c r="DD853" s="19">
        <v>133.80000000000001</v>
      </c>
      <c r="DE853" s="19">
        <v>132.30000000000001</v>
      </c>
      <c r="DF853" s="19">
        <v>136.1</v>
      </c>
      <c r="DG853" s="19">
        <v>132.9</v>
      </c>
      <c r="DH853" s="19">
        <v>132.4</v>
      </c>
      <c r="DI853" s="19">
        <v>138.4</v>
      </c>
      <c r="DJ853" s="19">
        <v>137</v>
      </c>
      <c r="DK853" s="19">
        <v>135.5</v>
      </c>
      <c r="DL853" s="19">
        <v>131.6</v>
      </c>
      <c r="DM853" s="19">
        <v>133.6</v>
      </c>
      <c r="DN853" s="19">
        <v>136.80000000000001</v>
      </c>
      <c r="DO853" s="19">
        <v>135.19999999999999</v>
      </c>
      <c r="DP853" s="19">
        <v>135.5</v>
      </c>
      <c r="DQ853" s="19">
        <v>137.19999999999999</v>
      </c>
      <c r="DR853" s="19">
        <v>139.69999999999999</v>
      </c>
      <c r="DS853" s="19">
        <v>145.69999999999999</v>
      </c>
      <c r="DT853" s="19">
        <v>146.69999999999999</v>
      </c>
      <c r="DU853" s="19">
        <v>143.30000000000001</v>
      </c>
      <c r="DV853" s="19">
        <v>138.5</v>
      </c>
      <c r="DW853" s="19">
        <v>144</v>
      </c>
    </row>
    <row r="854" spans="1:127">
      <c r="A854" s="17" t="s">
        <v>2301</v>
      </c>
      <c r="B854" s="17" t="s">
        <v>2302</v>
      </c>
      <c r="C854" s="18">
        <v>3.0769999999999999E-2</v>
      </c>
      <c r="D854" s="19">
        <v>102.4</v>
      </c>
      <c r="E854" s="19">
        <v>98.6</v>
      </c>
      <c r="F854" s="19">
        <v>98.7</v>
      </c>
      <c r="G854" s="19">
        <v>96</v>
      </c>
      <c r="H854" s="19">
        <v>98.2</v>
      </c>
      <c r="I854" s="19">
        <v>112.3</v>
      </c>
      <c r="J854" s="19">
        <v>110.4</v>
      </c>
      <c r="K854" s="19">
        <v>111</v>
      </c>
      <c r="L854" s="19">
        <v>110.1</v>
      </c>
      <c r="M854" s="19">
        <v>105.1</v>
      </c>
      <c r="N854" s="19">
        <v>103.2</v>
      </c>
      <c r="O854" s="19">
        <v>99.2</v>
      </c>
      <c r="P854" s="19">
        <v>90.9</v>
      </c>
      <c r="Q854" s="19">
        <v>81.8</v>
      </c>
      <c r="R854" s="19">
        <v>76.3</v>
      </c>
      <c r="S854" s="19">
        <v>75.400000000000006</v>
      </c>
      <c r="T854" s="19">
        <v>85.9</v>
      </c>
      <c r="U854" s="19">
        <v>94.8</v>
      </c>
      <c r="V854" s="19">
        <v>90.3</v>
      </c>
      <c r="W854" s="19">
        <v>87.5</v>
      </c>
      <c r="X854" s="19">
        <v>90.3</v>
      </c>
      <c r="Y854" s="19">
        <v>80.099999999999994</v>
      </c>
      <c r="Z854" s="19">
        <v>83.3</v>
      </c>
      <c r="AA854" s="19">
        <v>83.9</v>
      </c>
      <c r="AB854" s="19">
        <v>78.900000000000006</v>
      </c>
      <c r="AC854" s="19">
        <v>72.3</v>
      </c>
      <c r="AD854" s="19">
        <v>76.8</v>
      </c>
      <c r="AE854" s="19">
        <v>82.3</v>
      </c>
      <c r="AF854" s="19">
        <v>79.900000000000006</v>
      </c>
      <c r="AG854" s="19">
        <v>75.099999999999994</v>
      </c>
      <c r="AH854" s="19">
        <v>71.400000000000006</v>
      </c>
      <c r="AI854" s="19">
        <v>66.400000000000006</v>
      </c>
      <c r="AJ854" s="19">
        <v>68.400000000000006</v>
      </c>
      <c r="AK854" s="19">
        <v>53.4</v>
      </c>
      <c r="AL854" s="19">
        <v>69.5</v>
      </c>
      <c r="AM854" s="19">
        <v>67.8</v>
      </c>
      <c r="AN854" s="19">
        <v>65.8</v>
      </c>
      <c r="AO854" s="19">
        <v>69.400000000000006</v>
      </c>
      <c r="AP854" s="19">
        <v>66.2</v>
      </c>
      <c r="AQ854" s="19">
        <v>64.8</v>
      </c>
      <c r="AR854" s="19">
        <v>64.2</v>
      </c>
      <c r="AS854" s="19">
        <v>64.400000000000006</v>
      </c>
      <c r="AT854" s="19">
        <v>67.099999999999994</v>
      </c>
      <c r="AU854" s="19">
        <v>65.400000000000006</v>
      </c>
      <c r="AV854" s="19">
        <v>62.6</v>
      </c>
      <c r="AW854" s="19">
        <v>64.400000000000006</v>
      </c>
      <c r="AX854" s="19">
        <v>67.3</v>
      </c>
      <c r="AY854" s="19">
        <v>67.400000000000006</v>
      </c>
      <c r="AZ854" s="19">
        <v>73</v>
      </c>
      <c r="BA854" s="19">
        <v>71.3</v>
      </c>
      <c r="BB854" s="19">
        <v>75.900000000000006</v>
      </c>
      <c r="BC854" s="19">
        <v>79.7</v>
      </c>
      <c r="BD854" s="19">
        <v>77.900000000000006</v>
      </c>
      <c r="BE854" s="19">
        <v>78.400000000000006</v>
      </c>
      <c r="BF854" s="19">
        <v>77.400000000000006</v>
      </c>
      <c r="BG854" s="19">
        <v>77.400000000000006</v>
      </c>
      <c r="BH854" s="19">
        <v>72.900000000000006</v>
      </c>
      <c r="BI854" s="19">
        <v>75</v>
      </c>
      <c r="BJ854" s="19">
        <v>78.7</v>
      </c>
      <c r="BK854" s="19">
        <v>76.400000000000006</v>
      </c>
      <c r="BL854" s="19">
        <v>75.400000000000006</v>
      </c>
      <c r="BM854" s="19">
        <v>75.400000000000006</v>
      </c>
      <c r="BN854" s="19">
        <v>69.7</v>
      </c>
      <c r="BO854" s="19">
        <v>69.400000000000006</v>
      </c>
      <c r="BP854" s="19">
        <v>71.7</v>
      </c>
      <c r="BQ854" s="19">
        <v>73.900000000000006</v>
      </c>
      <c r="BR854" s="19">
        <v>71.099999999999994</v>
      </c>
      <c r="BS854" s="19">
        <v>72.8</v>
      </c>
      <c r="BT854" s="19">
        <v>69.2</v>
      </c>
      <c r="BU854" s="19">
        <v>71.400000000000006</v>
      </c>
      <c r="BV854" s="19">
        <v>70.400000000000006</v>
      </c>
      <c r="BW854" s="19">
        <v>70.400000000000006</v>
      </c>
      <c r="BX854" s="19">
        <v>73.5</v>
      </c>
      <c r="BY854" s="19">
        <v>73</v>
      </c>
      <c r="BZ854" s="19">
        <v>72.900000000000006</v>
      </c>
      <c r="CA854" s="19">
        <v>70.2</v>
      </c>
      <c r="CB854" s="19">
        <v>68.7</v>
      </c>
      <c r="CC854" s="19">
        <v>67.8</v>
      </c>
      <c r="CD854" s="19">
        <v>70</v>
      </c>
      <c r="CE854" s="19">
        <v>66.900000000000006</v>
      </c>
      <c r="CF854" s="19">
        <v>68.099999999999994</v>
      </c>
      <c r="CG854" s="19">
        <v>72.7</v>
      </c>
      <c r="CH854" s="19">
        <v>73.2</v>
      </c>
      <c r="CI854" s="19">
        <v>67.7</v>
      </c>
      <c r="CJ854" s="19">
        <v>68.599999999999994</v>
      </c>
      <c r="CK854" s="19">
        <v>67.099999999999994</v>
      </c>
      <c r="CL854" s="19">
        <v>68.5</v>
      </c>
      <c r="CM854" s="19">
        <v>77.599999999999994</v>
      </c>
      <c r="CN854" s="19">
        <v>82.1</v>
      </c>
      <c r="CO854" s="19">
        <v>82.8</v>
      </c>
      <c r="CP854" s="19">
        <v>83.1</v>
      </c>
      <c r="CQ854" s="19">
        <v>80.8</v>
      </c>
      <c r="CR854" s="19">
        <v>80.5</v>
      </c>
      <c r="CS854" s="19">
        <v>83.9</v>
      </c>
      <c r="CT854" s="19">
        <v>84</v>
      </c>
      <c r="CU854" s="19">
        <v>79.099999999999994</v>
      </c>
      <c r="CV854" s="19">
        <v>77.7</v>
      </c>
      <c r="CW854" s="19">
        <v>83.8</v>
      </c>
      <c r="CX854" s="19">
        <v>85.3</v>
      </c>
      <c r="CY854" s="19">
        <v>91.1</v>
      </c>
      <c r="CZ854" s="19">
        <v>101.3</v>
      </c>
      <c r="DA854" s="19">
        <v>97.9</v>
      </c>
      <c r="DB854" s="19">
        <v>96.3</v>
      </c>
      <c r="DC854" s="19">
        <v>97</v>
      </c>
      <c r="DD854" s="19">
        <v>96.6</v>
      </c>
      <c r="DE854" s="19">
        <v>118.1</v>
      </c>
      <c r="DF854" s="19">
        <v>125.9</v>
      </c>
      <c r="DG854" s="19">
        <v>115.8</v>
      </c>
      <c r="DH854" s="19">
        <v>117.8</v>
      </c>
      <c r="DI854" s="19">
        <v>128.9</v>
      </c>
      <c r="DJ854" s="19">
        <v>126.5</v>
      </c>
      <c r="DK854" s="19">
        <v>124.7</v>
      </c>
      <c r="DL854" s="19">
        <v>119.8</v>
      </c>
      <c r="DM854" s="19">
        <v>114.7</v>
      </c>
      <c r="DN854" s="19">
        <v>116.9</v>
      </c>
      <c r="DO854" s="19">
        <v>118.2</v>
      </c>
      <c r="DP854" s="19">
        <v>112.8</v>
      </c>
      <c r="DQ854" s="19">
        <v>114</v>
      </c>
      <c r="DR854" s="19">
        <v>116.4</v>
      </c>
      <c r="DS854" s="19">
        <v>123.8</v>
      </c>
      <c r="DT854" s="19">
        <v>122.2</v>
      </c>
      <c r="DU854" s="19">
        <v>113.5</v>
      </c>
      <c r="DV854" s="19">
        <v>111.8</v>
      </c>
      <c r="DW854" s="19">
        <v>104.5</v>
      </c>
    </row>
    <row r="855" spans="1:127">
      <c r="A855" s="17" t="s">
        <v>2303</v>
      </c>
      <c r="B855" s="17" t="s">
        <v>2304</v>
      </c>
      <c r="C855" s="18">
        <v>1.24E-3</v>
      </c>
      <c r="D855" s="19">
        <v>108.8</v>
      </c>
      <c r="E855" s="19">
        <v>101.6</v>
      </c>
      <c r="F855" s="19">
        <v>107.5</v>
      </c>
      <c r="G855" s="19">
        <v>117.4</v>
      </c>
      <c r="H855" s="19">
        <v>103</v>
      </c>
      <c r="I855" s="19">
        <v>112.2</v>
      </c>
      <c r="J855" s="19">
        <v>100</v>
      </c>
      <c r="K855" s="19">
        <v>105</v>
      </c>
      <c r="L855" s="19">
        <v>102.2</v>
      </c>
      <c r="M855" s="19">
        <v>103</v>
      </c>
      <c r="N855" s="19">
        <v>104.7</v>
      </c>
      <c r="O855" s="19">
        <v>101.3</v>
      </c>
      <c r="P855" s="19">
        <v>114.7</v>
      </c>
      <c r="Q855" s="19">
        <v>112.1</v>
      </c>
      <c r="R855" s="19">
        <v>124.3</v>
      </c>
      <c r="S855" s="19">
        <v>117.8</v>
      </c>
      <c r="T855" s="19">
        <v>115.2</v>
      </c>
      <c r="U855" s="19">
        <v>115.2</v>
      </c>
      <c r="V855" s="19">
        <v>120.8</v>
      </c>
      <c r="W855" s="19">
        <v>114.8</v>
      </c>
      <c r="X855" s="19">
        <v>123.5</v>
      </c>
      <c r="Y855" s="19">
        <v>130</v>
      </c>
      <c r="Z855" s="19">
        <v>133.5</v>
      </c>
      <c r="AA855" s="19">
        <v>121.2</v>
      </c>
      <c r="AB855" s="19">
        <v>122.2</v>
      </c>
      <c r="AC855" s="19">
        <v>131.9</v>
      </c>
      <c r="AD855" s="19">
        <v>125</v>
      </c>
      <c r="AE855" s="19">
        <v>133.30000000000001</v>
      </c>
      <c r="AF855" s="19">
        <v>139.4</v>
      </c>
      <c r="AG855" s="19">
        <v>138</v>
      </c>
      <c r="AH855" s="19">
        <v>136.19999999999999</v>
      </c>
      <c r="AI855" s="19">
        <v>140.1</v>
      </c>
      <c r="AJ855" s="19">
        <v>139.9</v>
      </c>
      <c r="AK855" s="19">
        <v>131.9</v>
      </c>
      <c r="AL855" s="19">
        <v>131.80000000000001</v>
      </c>
      <c r="AM855" s="19">
        <v>135.6</v>
      </c>
      <c r="AN855" s="19">
        <v>136.69999999999999</v>
      </c>
      <c r="AO855" s="19">
        <v>142.9</v>
      </c>
      <c r="AP855" s="19">
        <v>142.4</v>
      </c>
      <c r="AQ855" s="19">
        <v>160</v>
      </c>
      <c r="AR855" s="19">
        <v>148.80000000000001</v>
      </c>
      <c r="AS855" s="19">
        <v>163</v>
      </c>
      <c r="AT855" s="19">
        <v>163</v>
      </c>
      <c r="AU855" s="19">
        <v>150.30000000000001</v>
      </c>
      <c r="AV855" s="19">
        <v>150.30000000000001</v>
      </c>
      <c r="AW855" s="19">
        <v>165.1</v>
      </c>
      <c r="AX855" s="19">
        <v>169.1</v>
      </c>
      <c r="AY855" s="19">
        <v>153.19999999999999</v>
      </c>
      <c r="AZ855" s="19">
        <v>166.2</v>
      </c>
      <c r="BA855" s="19">
        <v>148.6</v>
      </c>
      <c r="BB855" s="19">
        <v>147.19999999999999</v>
      </c>
      <c r="BC855" s="19">
        <v>150.80000000000001</v>
      </c>
      <c r="BD855" s="19">
        <v>162.19999999999999</v>
      </c>
      <c r="BE855" s="19">
        <v>174.8</v>
      </c>
      <c r="BF855" s="19">
        <v>159.1</v>
      </c>
      <c r="BG855" s="19">
        <v>159.69999999999999</v>
      </c>
      <c r="BH855" s="19">
        <v>160.6</v>
      </c>
      <c r="BI855" s="19">
        <v>166.8</v>
      </c>
      <c r="BJ855" s="19">
        <v>150.5</v>
      </c>
      <c r="BK855" s="19">
        <v>149.4</v>
      </c>
      <c r="BL855" s="19">
        <v>148.9</v>
      </c>
      <c r="BM855" s="19">
        <v>147.69999999999999</v>
      </c>
      <c r="BN855" s="19">
        <v>147.19999999999999</v>
      </c>
      <c r="BO855" s="19">
        <v>174</v>
      </c>
      <c r="BP855" s="19">
        <v>173</v>
      </c>
      <c r="BQ855" s="19">
        <v>169.2</v>
      </c>
      <c r="BR855" s="19">
        <v>185.2</v>
      </c>
      <c r="BS855" s="19">
        <v>175.9</v>
      </c>
      <c r="BT855" s="19">
        <v>181.3</v>
      </c>
      <c r="BU855" s="19">
        <v>189</v>
      </c>
      <c r="BV855" s="19">
        <v>180.9</v>
      </c>
      <c r="BW855" s="19">
        <v>180</v>
      </c>
      <c r="BX855" s="19">
        <v>182.7</v>
      </c>
      <c r="BY855" s="19">
        <v>178.7</v>
      </c>
      <c r="BZ855" s="19">
        <v>173.7</v>
      </c>
      <c r="CA855" s="19">
        <v>169.9</v>
      </c>
      <c r="CB855" s="19">
        <v>174.3</v>
      </c>
      <c r="CC855" s="19">
        <v>167.1</v>
      </c>
      <c r="CD855" s="19">
        <v>167.5</v>
      </c>
      <c r="CE855" s="19">
        <v>177.1</v>
      </c>
      <c r="CF855" s="19">
        <v>172</v>
      </c>
      <c r="CG855" s="19">
        <v>172.1</v>
      </c>
      <c r="CH855" s="19">
        <v>177</v>
      </c>
      <c r="CI855" s="19">
        <v>177.5</v>
      </c>
      <c r="CJ855" s="19">
        <v>170.4</v>
      </c>
      <c r="CK855" s="19">
        <v>173</v>
      </c>
      <c r="CL855" s="19">
        <v>177.2</v>
      </c>
      <c r="CM855" s="19">
        <v>175.9</v>
      </c>
      <c r="CN855" s="19">
        <v>173.4</v>
      </c>
      <c r="CO855" s="19">
        <v>176</v>
      </c>
      <c r="CP855" s="19">
        <v>166.4</v>
      </c>
      <c r="CQ855" s="19">
        <v>175.9</v>
      </c>
      <c r="CR855" s="19">
        <v>172.7</v>
      </c>
      <c r="CS855" s="19">
        <v>177.2</v>
      </c>
      <c r="CT855" s="19">
        <v>175.1</v>
      </c>
      <c r="CU855" s="19">
        <v>174.5</v>
      </c>
      <c r="CV855" s="19">
        <v>174.5</v>
      </c>
      <c r="CW855" s="19">
        <v>177.2</v>
      </c>
      <c r="CX855" s="19">
        <v>172.7</v>
      </c>
      <c r="CY855" s="19">
        <v>166.5</v>
      </c>
      <c r="CZ855" s="19">
        <v>172.6</v>
      </c>
      <c r="DA855" s="19">
        <v>163</v>
      </c>
      <c r="DB855" s="19">
        <v>166.4</v>
      </c>
      <c r="DC855" s="19">
        <v>170.2</v>
      </c>
      <c r="DD855" s="19">
        <v>164.3</v>
      </c>
      <c r="DE855" s="19">
        <v>175.1</v>
      </c>
      <c r="DF855" s="19">
        <v>189.7</v>
      </c>
      <c r="DG855" s="19">
        <v>192.3</v>
      </c>
      <c r="DH855" s="19">
        <v>196.9</v>
      </c>
      <c r="DI855" s="19">
        <v>200.4</v>
      </c>
      <c r="DJ855" s="19">
        <v>195.3</v>
      </c>
      <c r="DK855" s="19">
        <v>203.3</v>
      </c>
      <c r="DL855" s="19">
        <v>183.4</v>
      </c>
      <c r="DM855" s="19">
        <v>189.2</v>
      </c>
      <c r="DN855" s="19">
        <v>190.5</v>
      </c>
      <c r="DO855" s="19">
        <v>192.6</v>
      </c>
      <c r="DP855" s="19">
        <v>195.7</v>
      </c>
      <c r="DQ855" s="19">
        <v>195</v>
      </c>
      <c r="DR855" s="19">
        <v>185.1</v>
      </c>
      <c r="DS855" s="19">
        <v>180.7</v>
      </c>
      <c r="DT855" s="19">
        <v>184.4</v>
      </c>
      <c r="DU855" s="19">
        <v>186.8</v>
      </c>
      <c r="DV855" s="19">
        <v>192.1</v>
      </c>
      <c r="DW855" s="19">
        <v>175.4</v>
      </c>
    </row>
    <row r="856" spans="1:127">
      <c r="A856" s="17" t="s">
        <v>2305</v>
      </c>
      <c r="B856" s="17" t="s">
        <v>2306</v>
      </c>
      <c r="C856" s="18">
        <v>1.24E-3</v>
      </c>
      <c r="D856" s="19">
        <v>108.8</v>
      </c>
      <c r="E856" s="19">
        <v>101.6</v>
      </c>
      <c r="F856" s="19">
        <v>107.5</v>
      </c>
      <c r="G856" s="19">
        <v>117.4</v>
      </c>
      <c r="H856" s="19">
        <v>103</v>
      </c>
      <c r="I856" s="19">
        <v>112.2</v>
      </c>
      <c r="J856" s="19">
        <v>100</v>
      </c>
      <c r="K856" s="19">
        <v>105</v>
      </c>
      <c r="L856" s="19">
        <v>102.2</v>
      </c>
      <c r="M856" s="19">
        <v>103</v>
      </c>
      <c r="N856" s="19">
        <v>104.7</v>
      </c>
      <c r="O856" s="19">
        <v>101.3</v>
      </c>
      <c r="P856" s="19">
        <v>114.7</v>
      </c>
      <c r="Q856" s="19">
        <v>112.1</v>
      </c>
      <c r="R856" s="19">
        <v>124.3</v>
      </c>
      <c r="S856" s="19">
        <v>117.8</v>
      </c>
      <c r="T856" s="19">
        <v>115.2</v>
      </c>
      <c r="U856" s="19">
        <v>115.2</v>
      </c>
      <c r="V856" s="19">
        <v>120.8</v>
      </c>
      <c r="W856" s="19">
        <v>114.8</v>
      </c>
      <c r="X856" s="19">
        <v>123.5</v>
      </c>
      <c r="Y856" s="19">
        <v>130</v>
      </c>
      <c r="Z856" s="19">
        <v>133.5</v>
      </c>
      <c r="AA856" s="19">
        <v>121.2</v>
      </c>
      <c r="AB856" s="19">
        <v>122.2</v>
      </c>
      <c r="AC856" s="19">
        <v>131.9</v>
      </c>
      <c r="AD856" s="19">
        <v>125</v>
      </c>
      <c r="AE856" s="19">
        <v>133.30000000000001</v>
      </c>
      <c r="AF856" s="19">
        <v>139.4</v>
      </c>
      <c r="AG856" s="19">
        <v>138</v>
      </c>
      <c r="AH856" s="19">
        <v>136.19999999999999</v>
      </c>
      <c r="AI856" s="19">
        <v>140.1</v>
      </c>
      <c r="AJ856" s="19">
        <v>139.9</v>
      </c>
      <c r="AK856" s="19">
        <v>131.9</v>
      </c>
      <c r="AL856" s="19">
        <v>131.80000000000001</v>
      </c>
      <c r="AM856" s="19">
        <v>135.6</v>
      </c>
      <c r="AN856" s="19">
        <v>136.69999999999999</v>
      </c>
      <c r="AO856" s="19">
        <v>142.9</v>
      </c>
      <c r="AP856" s="19">
        <v>142.4</v>
      </c>
      <c r="AQ856" s="19">
        <v>160</v>
      </c>
      <c r="AR856" s="19">
        <v>148.80000000000001</v>
      </c>
      <c r="AS856" s="19">
        <v>163</v>
      </c>
      <c r="AT856" s="19">
        <v>163</v>
      </c>
      <c r="AU856" s="19">
        <v>150.30000000000001</v>
      </c>
      <c r="AV856" s="19">
        <v>150.30000000000001</v>
      </c>
      <c r="AW856" s="19">
        <v>165.1</v>
      </c>
      <c r="AX856" s="19">
        <v>169.1</v>
      </c>
      <c r="AY856" s="19">
        <v>153.19999999999999</v>
      </c>
      <c r="AZ856" s="19">
        <v>166.2</v>
      </c>
      <c r="BA856" s="19">
        <v>148.6</v>
      </c>
      <c r="BB856" s="19">
        <v>147.19999999999999</v>
      </c>
      <c r="BC856" s="19">
        <v>150.80000000000001</v>
      </c>
      <c r="BD856" s="19">
        <v>162.19999999999999</v>
      </c>
      <c r="BE856" s="19">
        <v>174.8</v>
      </c>
      <c r="BF856" s="19">
        <v>159.1</v>
      </c>
      <c r="BG856" s="19">
        <v>159.69999999999999</v>
      </c>
      <c r="BH856" s="19">
        <v>160.6</v>
      </c>
      <c r="BI856" s="19">
        <v>166.8</v>
      </c>
      <c r="BJ856" s="19">
        <v>150.5</v>
      </c>
      <c r="BK856" s="19">
        <v>149.4</v>
      </c>
      <c r="BL856" s="19">
        <v>148.9</v>
      </c>
      <c r="BM856" s="19">
        <v>147.69999999999999</v>
      </c>
      <c r="BN856" s="19">
        <v>147.19999999999999</v>
      </c>
      <c r="BO856" s="19">
        <v>174</v>
      </c>
      <c r="BP856" s="19">
        <v>173</v>
      </c>
      <c r="BQ856" s="19">
        <v>169.2</v>
      </c>
      <c r="BR856" s="19">
        <v>185.2</v>
      </c>
      <c r="BS856" s="19">
        <v>175.9</v>
      </c>
      <c r="BT856" s="19">
        <v>181.3</v>
      </c>
      <c r="BU856" s="19">
        <v>189</v>
      </c>
      <c r="BV856" s="19">
        <v>180.9</v>
      </c>
      <c r="BW856" s="19">
        <v>180</v>
      </c>
      <c r="BX856" s="19">
        <v>182.7</v>
      </c>
      <c r="BY856" s="19">
        <v>178.7</v>
      </c>
      <c r="BZ856" s="19">
        <v>173.7</v>
      </c>
      <c r="CA856" s="19">
        <v>169.9</v>
      </c>
      <c r="CB856" s="19">
        <v>174.3</v>
      </c>
      <c r="CC856" s="19">
        <v>167.1</v>
      </c>
      <c r="CD856" s="19">
        <v>167.5</v>
      </c>
      <c r="CE856" s="19">
        <v>177.1</v>
      </c>
      <c r="CF856" s="19">
        <v>172</v>
      </c>
      <c r="CG856" s="19">
        <v>172.1</v>
      </c>
      <c r="CH856" s="19">
        <v>177</v>
      </c>
      <c r="CI856" s="19">
        <v>177.5</v>
      </c>
      <c r="CJ856" s="19">
        <v>170.4</v>
      </c>
      <c r="CK856" s="19">
        <v>173</v>
      </c>
      <c r="CL856" s="19">
        <v>177.2</v>
      </c>
      <c r="CM856" s="19">
        <v>175.9</v>
      </c>
      <c r="CN856" s="19">
        <v>173.4</v>
      </c>
      <c r="CO856" s="19">
        <v>176</v>
      </c>
      <c r="CP856" s="19">
        <v>166.4</v>
      </c>
      <c r="CQ856" s="19">
        <v>175.9</v>
      </c>
      <c r="CR856" s="19">
        <v>172.7</v>
      </c>
      <c r="CS856" s="19">
        <v>177.2</v>
      </c>
      <c r="CT856" s="19">
        <v>175.1</v>
      </c>
      <c r="CU856" s="19">
        <v>174.5</v>
      </c>
      <c r="CV856" s="19">
        <v>174.5</v>
      </c>
      <c r="CW856" s="19">
        <v>177.2</v>
      </c>
      <c r="CX856" s="19">
        <v>172.7</v>
      </c>
      <c r="CY856" s="19">
        <v>166.5</v>
      </c>
      <c r="CZ856" s="19">
        <v>172.6</v>
      </c>
      <c r="DA856" s="19">
        <v>163</v>
      </c>
      <c r="DB856" s="19">
        <v>166.4</v>
      </c>
      <c r="DC856" s="19">
        <v>170.2</v>
      </c>
      <c r="DD856" s="19">
        <v>164.3</v>
      </c>
      <c r="DE856" s="19">
        <v>175.1</v>
      </c>
      <c r="DF856" s="19">
        <v>189.7</v>
      </c>
      <c r="DG856" s="19">
        <v>192.3</v>
      </c>
      <c r="DH856" s="19">
        <v>196.9</v>
      </c>
      <c r="DI856" s="19">
        <v>200.4</v>
      </c>
      <c r="DJ856" s="19">
        <v>195.3</v>
      </c>
      <c r="DK856" s="19">
        <v>203.3</v>
      </c>
      <c r="DL856" s="19">
        <v>183.4</v>
      </c>
      <c r="DM856" s="19">
        <v>189.2</v>
      </c>
      <c r="DN856" s="19">
        <v>190.5</v>
      </c>
      <c r="DO856" s="19">
        <v>192.6</v>
      </c>
      <c r="DP856" s="19">
        <v>195.7</v>
      </c>
      <c r="DQ856" s="19">
        <v>195</v>
      </c>
      <c r="DR856" s="19">
        <v>185.1</v>
      </c>
      <c r="DS856" s="19">
        <v>180.7</v>
      </c>
      <c r="DT856" s="19">
        <v>184.4</v>
      </c>
      <c r="DU856" s="19">
        <v>186.8</v>
      </c>
      <c r="DV856" s="19">
        <v>192.1</v>
      </c>
      <c r="DW856" s="19">
        <v>175.4</v>
      </c>
    </row>
    <row r="857" spans="1:127">
      <c r="A857" s="17" t="s">
        <v>2307</v>
      </c>
      <c r="B857" s="17" t="s">
        <v>2308</v>
      </c>
      <c r="C857" s="18">
        <v>1.238E-2</v>
      </c>
      <c r="D857" s="19">
        <v>106</v>
      </c>
      <c r="E857" s="19">
        <v>106.8</v>
      </c>
      <c r="F857" s="19">
        <v>106.4</v>
      </c>
      <c r="G857" s="19">
        <v>106.2</v>
      </c>
      <c r="H857" s="19">
        <v>105</v>
      </c>
      <c r="I857" s="19">
        <v>106.9</v>
      </c>
      <c r="J857" s="19">
        <v>106.9</v>
      </c>
      <c r="K857" s="19">
        <v>106.3</v>
      </c>
      <c r="L857" s="19">
        <v>106.5</v>
      </c>
      <c r="M857" s="19">
        <v>106.6</v>
      </c>
      <c r="N857" s="19">
        <v>107.9</v>
      </c>
      <c r="O857" s="19">
        <v>106.8</v>
      </c>
      <c r="P857" s="19">
        <v>106</v>
      </c>
      <c r="Q857" s="19">
        <v>102.9</v>
      </c>
      <c r="R857" s="19">
        <v>104.7</v>
      </c>
      <c r="S857" s="19">
        <v>106.9</v>
      </c>
      <c r="T857" s="19">
        <v>108.4</v>
      </c>
      <c r="U857" s="19">
        <v>106.7</v>
      </c>
      <c r="V857" s="19">
        <v>106.8</v>
      </c>
      <c r="W857" s="19">
        <v>106.9</v>
      </c>
      <c r="X857" s="19">
        <v>106.9</v>
      </c>
      <c r="Y857" s="19">
        <v>108.2</v>
      </c>
      <c r="Z857" s="19">
        <v>108</v>
      </c>
      <c r="AA857" s="19">
        <v>107.1</v>
      </c>
      <c r="AB857" s="19">
        <v>113.4</v>
      </c>
      <c r="AC857" s="19">
        <v>113.8</v>
      </c>
      <c r="AD857" s="19">
        <v>112.8</v>
      </c>
      <c r="AE857" s="19">
        <v>112.7</v>
      </c>
      <c r="AF857" s="19">
        <v>113.1</v>
      </c>
      <c r="AG857" s="19">
        <v>113.9</v>
      </c>
      <c r="AH857" s="19">
        <v>112.8</v>
      </c>
      <c r="AI857" s="19">
        <v>112.9</v>
      </c>
      <c r="AJ857" s="19">
        <v>113.2</v>
      </c>
      <c r="AK857" s="19">
        <v>113.8</v>
      </c>
      <c r="AL857" s="19">
        <v>114.2</v>
      </c>
      <c r="AM857" s="19">
        <v>120.1</v>
      </c>
      <c r="AN857" s="19">
        <v>117.8</v>
      </c>
      <c r="AO857" s="19">
        <v>118.5</v>
      </c>
      <c r="AP857" s="19">
        <v>116.5</v>
      </c>
      <c r="AQ857" s="19">
        <v>118</v>
      </c>
      <c r="AR857" s="19">
        <v>115.9</v>
      </c>
      <c r="AS857" s="19">
        <v>114.8</v>
      </c>
      <c r="AT857" s="19">
        <v>118.3</v>
      </c>
      <c r="AU857" s="19">
        <v>118</v>
      </c>
      <c r="AV857" s="19">
        <v>119.5</v>
      </c>
      <c r="AW857" s="19">
        <v>120</v>
      </c>
      <c r="AX857" s="19">
        <v>119.4</v>
      </c>
      <c r="AY857" s="19">
        <v>118.9</v>
      </c>
      <c r="AZ857" s="19">
        <v>119.7</v>
      </c>
      <c r="BA857" s="19">
        <v>121.6</v>
      </c>
      <c r="BB857" s="19">
        <v>123.3</v>
      </c>
      <c r="BC857" s="19">
        <v>124.2</v>
      </c>
      <c r="BD857" s="19">
        <v>124.5</v>
      </c>
      <c r="BE857" s="19">
        <v>125.5</v>
      </c>
      <c r="BF857" s="19">
        <v>126</v>
      </c>
      <c r="BG857" s="19">
        <v>126</v>
      </c>
      <c r="BH857" s="19">
        <v>126.5</v>
      </c>
      <c r="BI857" s="19">
        <v>125.9</v>
      </c>
      <c r="BJ857" s="19">
        <v>126.6</v>
      </c>
      <c r="BK857" s="19">
        <v>126.2</v>
      </c>
      <c r="BL857" s="19">
        <v>126.9</v>
      </c>
      <c r="BM857" s="19">
        <v>127.1</v>
      </c>
      <c r="BN857" s="19">
        <v>127.1</v>
      </c>
      <c r="BO857" s="19">
        <v>126.6</v>
      </c>
      <c r="BP857" s="19">
        <v>125.7</v>
      </c>
      <c r="BQ857" s="19">
        <v>125.7</v>
      </c>
      <c r="BR857" s="19">
        <v>126.1</v>
      </c>
      <c r="BS857" s="19">
        <v>125.6</v>
      </c>
      <c r="BT857" s="19">
        <v>125.2</v>
      </c>
      <c r="BU857" s="19">
        <v>125.3</v>
      </c>
      <c r="BV857" s="19">
        <v>125.5</v>
      </c>
      <c r="BW857" s="19">
        <v>125.5</v>
      </c>
      <c r="BX857" s="19">
        <v>126.5</v>
      </c>
      <c r="BY857" s="19">
        <v>126.5</v>
      </c>
      <c r="BZ857" s="19">
        <v>126.2</v>
      </c>
      <c r="CA857" s="19">
        <v>126.3</v>
      </c>
      <c r="CB857" s="19">
        <v>127.4</v>
      </c>
      <c r="CC857" s="19">
        <v>127.8</v>
      </c>
      <c r="CD857" s="19">
        <v>128.80000000000001</v>
      </c>
      <c r="CE857" s="19">
        <v>128.80000000000001</v>
      </c>
      <c r="CF857" s="19">
        <v>128.9</v>
      </c>
      <c r="CG857" s="19">
        <v>129.4</v>
      </c>
      <c r="CH857" s="19">
        <v>126.2</v>
      </c>
      <c r="CI857" s="19">
        <v>126.4</v>
      </c>
      <c r="CJ857" s="19">
        <v>127.7</v>
      </c>
      <c r="CK857" s="19">
        <v>127.8</v>
      </c>
      <c r="CL857" s="19">
        <v>128.1</v>
      </c>
      <c r="CM857" s="19">
        <v>128.19999999999999</v>
      </c>
      <c r="CN857" s="19">
        <v>129.1</v>
      </c>
      <c r="CO857" s="19">
        <v>129.19999999999999</v>
      </c>
      <c r="CP857" s="19">
        <v>129.80000000000001</v>
      </c>
      <c r="CQ857" s="19">
        <v>130.9</v>
      </c>
      <c r="CR857" s="19">
        <v>131.4</v>
      </c>
      <c r="CS857" s="19">
        <v>131.69999999999999</v>
      </c>
      <c r="CT857" s="19">
        <v>131.30000000000001</v>
      </c>
      <c r="CU857" s="19">
        <v>131</v>
      </c>
      <c r="CV857" s="19">
        <v>130.80000000000001</v>
      </c>
      <c r="CW857" s="19">
        <v>131.4</v>
      </c>
      <c r="CX857" s="19">
        <v>130.9</v>
      </c>
      <c r="CY857" s="19">
        <v>130.9</v>
      </c>
      <c r="CZ857" s="19">
        <v>131</v>
      </c>
      <c r="DA857" s="19">
        <v>131.1</v>
      </c>
      <c r="DB857" s="19">
        <v>131.9</v>
      </c>
      <c r="DC857" s="19">
        <v>131.80000000000001</v>
      </c>
      <c r="DD857" s="19">
        <v>131.9</v>
      </c>
      <c r="DE857" s="19">
        <v>134.19999999999999</v>
      </c>
      <c r="DF857" s="19">
        <v>134.19999999999999</v>
      </c>
      <c r="DG857" s="19">
        <v>134.19999999999999</v>
      </c>
      <c r="DH857" s="19">
        <v>135.9</v>
      </c>
      <c r="DI857" s="19">
        <v>136</v>
      </c>
      <c r="DJ857" s="19">
        <v>137.5</v>
      </c>
      <c r="DK857" s="19">
        <v>138.30000000000001</v>
      </c>
      <c r="DL857" s="19">
        <v>138.69999999999999</v>
      </c>
      <c r="DM857" s="19">
        <v>138.6</v>
      </c>
      <c r="DN857" s="19">
        <v>141.1</v>
      </c>
      <c r="DO857" s="19">
        <v>142.1</v>
      </c>
      <c r="DP857" s="19">
        <v>142.5</v>
      </c>
      <c r="DQ857" s="19">
        <v>143.80000000000001</v>
      </c>
      <c r="DR857" s="19">
        <v>144.30000000000001</v>
      </c>
      <c r="DS857" s="19">
        <v>145.9</v>
      </c>
      <c r="DT857" s="19">
        <v>146.6</v>
      </c>
      <c r="DU857" s="19">
        <v>147.5</v>
      </c>
      <c r="DV857" s="19">
        <v>148.19999999999999</v>
      </c>
      <c r="DW857" s="19">
        <v>148.9</v>
      </c>
    </row>
    <row r="858" spans="1:127">
      <c r="A858" s="17" t="s">
        <v>2309</v>
      </c>
      <c r="B858" s="17" t="s">
        <v>2310</v>
      </c>
      <c r="C858" s="18">
        <v>3.6700000000000001E-3</v>
      </c>
      <c r="D858" s="19">
        <v>105.2</v>
      </c>
      <c r="E858" s="19">
        <v>109.2</v>
      </c>
      <c r="F858" s="19">
        <v>106.6</v>
      </c>
      <c r="G858" s="19">
        <v>105.5</v>
      </c>
      <c r="H858" s="19">
        <v>105.2</v>
      </c>
      <c r="I858" s="19">
        <v>105</v>
      </c>
      <c r="J858" s="19">
        <v>106.8</v>
      </c>
      <c r="K858" s="19">
        <v>106.1</v>
      </c>
      <c r="L858" s="19">
        <v>107.8</v>
      </c>
      <c r="M858" s="19">
        <v>108.4</v>
      </c>
      <c r="N858" s="19">
        <v>107.9</v>
      </c>
      <c r="O858" s="19">
        <v>108.3</v>
      </c>
      <c r="P858" s="19">
        <v>102.8</v>
      </c>
      <c r="Q858" s="19">
        <v>103.9</v>
      </c>
      <c r="R858" s="19">
        <v>104.5</v>
      </c>
      <c r="S858" s="19">
        <v>103.5</v>
      </c>
      <c r="T858" s="19">
        <v>104.1</v>
      </c>
      <c r="U858" s="19">
        <v>104.8</v>
      </c>
      <c r="V858" s="19">
        <v>104.3</v>
      </c>
      <c r="W858" s="19">
        <v>104.9</v>
      </c>
      <c r="X858" s="19">
        <v>104.7</v>
      </c>
      <c r="Y858" s="19">
        <v>103.9</v>
      </c>
      <c r="Z858" s="19">
        <v>104.4</v>
      </c>
      <c r="AA858" s="19">
        <v>103.1</v>
      </c>
      <c r="AB858" s="19">
        <v>110.8</v>
      </c>
      <c r="AC858" s="19">
        <v>111.8</v>
      </c>
      <c r="AD858" s="19">
        <v>110.6</v>
      </c>
      <c r="AE858" s="19">
        <v>109.9</v>
      </c>
      <c r="AF858" s="19">
        <v>110.2</v>
      </c>
      <c r="AG858" s="19">
        <v>111.5</v>
      </c>
      <c r="AH858" s="19">
        <v>111.1</v>
      </c>
      <c r="AI858" s="19">
        <v>110.8</v>
      </c>
      <c r="AJ858" s="19">
        <v>110.4</v>
      </c>
      <c r="AK858" s="19">
        <v>114.3</v>
      </c>
      <c r="AL858" s="19">
        <v>114.6</v>
      </c>
      <c r="AM858" s="19">
        <v>127.2</v>
      </c>
      <c r="AN858" s="19">
        <v>112.9</v>
      </c>
      <c r="AO858" s="19">
        <v>112</v>
      </c>
      <c r="AP858" s="19">
        <v>112.6</v>
      </c>
      <c r="AQ858" s="19">
        <v>113</v>
      </c>
      <c r="AR858" s="19">
        <v>114.5</v>
      </c>
      <c r="AS858" s="19">
        <v>111.5</v>
      </c>
      <c r="AT858" s="19">
        <v>115</v>
      </c>
      <c r="AU858" s="19">
        <v>115.4</v>
      </c>
      <c r="AV858" s="19">
        <v>115.4</v>
      </c>
      <c r="AW858" s="19">
        <v>112.8</v>
      </c>
      <c r="AX858" s="19">
        <v>112.7</v>
      </c>
      <c r="AY858" s="19">
        <v>112.3</v>
      </c>
      <c r="AZ858" s="19">
        <v>113.8</v>
      </c>
      <c r="BA858" s="19">
        <v>115.5</v>
      </c>
      <c r="BB858" s="19">
        <v>118</v>
      </c>
      <c r="BC858" s="19">
        <v>118.8</v>
      </c>
      <c r="BD858" s="19">
        <v>119.5</v>
      </c>
      <c r="BE858" s="19">
        <v>119.3</v>
      </c>
      <c r="BF858" s="19">
        <v>120.2</v>
      </c>
      <c r="BG858" s="19">
        <v>120.4</v>
      </c>
      <c r="BH858" s="19">
        <v>121.4</v>
      </c>
      <c r="BI858" s="19">
        <v>121.4</v>
      </c>
      <c r="BJ858" s="19">
        <v>121.4</v>
      </c>
      <c r="BK858" s="19">
        <v>121.4</v>
      </c>
      <c r="BL858" s="19">
        <v>122.4</v>
      </c>
      <c r="BM858" s="19">
        <v>122.4</v>
      </c>
      <c r="BN858" s="19">
        <v>122.4</v>
      </c>
      <c r="BO858" s="19">
        <v>120.5</v>
      </c>
      <c r="BP858" s="19">
        <v>118.4</v>
      </c>
      <c r="BQ858" s="19">
        <v>118.4</v>
      </c>
      <c r="BR858" s="19">
        <v>118.6</v>
      </c>
      <c r="BS858" s="19">
        <v>117.8</v>
      </c>
      <c r="BT858" s="19">
        <v>116.8</v>
      </c>
      <c r="BU858" s="19">
        <v>116.9</v>
      </c>
      <c r="BV858" s="19">
        <v>117.9</v>
      </c>
      <c r="BW858" s="19">
        <v>117.9</v>
      </c>
      <c r="BX858" s="19">
        <v>118.2</v>
      </c>
      <c r="BY858" s="19">
        <v>117.2</v>
      </c>
      <c r="BZ858" s="19">
        <v>116.3</v>
      </c>
      <c r="CA858" s="19">
        <v>117.2</v>
      </c>
      <c r="CB858" s="19">
        <v>117</v>
      </c>
      <c r="CC858" s="19">
        <v>117</v>
      </c>
      <c r="CD858" s="19">
        <v>117.4</v>
      </c>
      <c r="CE858" s="19">
        <v>117.4</v>
      </c>
      <c r="CF858" s="19">
        <v>117.4</v>
      </c>
      <c r="CG858" s="19">
        <v>117.4</v>
      </c>
      <c r="CH858" s="19">
        <v>113.8</v>
      </c>
      <c r="CI858" s="19">
        <v>113.8</v>
      </c>
      <c r="CJ858" s="19">
        <v>113.8</v>
      </c>
      <c r="CK858" s="19">
        <v>113.8</v>
      </c>
      <c r="CL858" s="19">
        <v>113.9</v>
      </c>
      <c r="CM858" s="19">
        <v>114</v>
      </c>
      <c r="CN858" s="19">
        <v>114.9</v>
      </c>
      <c r="CO858" s="19">
        <v>114.9</v>
      </c>
      <c r="CP858" s="19">
        <v>114.9</v>
      </c>
      <c r="CQ858" s="19">
        <v>119</v>
      </c>
      <c r="CR858" s="19">
        <v>119.4</v>
      </c>
      <c r="CS858" s="19">
        <v>119.3</v>
      </c>
      <c r="CT858" s="19">
        <v>119.3</v>
      </c>
      <c r="CU858" s="19">
        <v>118.3</v>
      </c>
      <c r="CV858" s="19">
        <v>117.8</v>
      </c>
      <c r="CW858" s="19">
        <v>116.9</v>
      </c>
      <c r="CX858" s="19">
        <v>114.2</v>
      </c>
      <c r="CY858" s="19">
        <v>115.6</v>
      </c>
      <c r="CZ858" s="19">
        <v>115.5</v>
      </c>
      <c r="DA858" s="19">
        <v>115.9</v>
      </c>
      <c r="DB858" s="19">
        <v>116.4</v>
      </c>
      <c r="DC858" s="19">
        <v>115.7</v>
      </c>
      <c r="DD858" s="19">
        <v>116.6</v>
      </c>
      <c r="DE858" s="19">
        <v>119.2</v>
      </c>
      <c r="DF858" s="19">
        <v>119.4</v>
      </c>
      <c r="DG858" s="19">
        <v>118</v>
      </c>
      <c r="DH858" s="19">
        <v>120.5</v>
      </c>
      <c r="DI858" s="19">
        <v>119.8</v>
      </c>
      <c r="DJ858" s="19">
        <v>121.6</v>
      </c>
      <c r="DK858" s="19">
        <v>124.1</v>
      </c>
      <c r="DL858" s="19">
        <v>126.1</v>
      </c>
      <c r="DM858" s="19">
        <v>126.7</v>
      </c>
      <c r="DN858" s="19">
        <v>126.1</v>
      </c>
      <c r="DO858" s="19">
        <v>128.19999999999999</v>
      </c>
      <c r="DP858" s="19">
        <v>127.7</v>
      </c>
      <c r="DQ858" s="19">
        <v>128.80000000000001</v>
      </c>
      <c r="DR858" s="19">
        <v>127.5</v>
      </c>
      <c r="DS858" s="19">
        <v>129.5</v>
      </c>
      <c r="DT858" s="19">
        <v>130.1</v>
      </c>
      <c r="DU858" s="19">
        <v>133</v>
      </c>
      <c r="DV858" s="19">
        <v>133.4</v>
      </c>
      <c r="DW858" s="19">
        <v>131</v>
      </c>
    </row>
    <row r="859" spans="1:127">
      <c r="A859" s="17" t="s">
        <v>2311</v>
      </c>
      <c r="B859" s="17" t="s">
        <v>2312</v>
      </c>
      <c r="C859" s="18">
        <v>2.3000000000000001E-4</v>
      </c>
      <c r="D859" s="19">
        <v>107.9</v>
      </c>
      <c r="E859" s="19">
        <v>107.9</v>
      </c>
      <c r="F859" s="19">
        <v>107.4</v>
      </c>
      <c r="G859" s="19">
        <v>109.3</v>
      </c>
      <c r="H859" s="19">
        <v>107.9</v>
      </c>
      <c r="I859" s="19">
        <v>109.6</v>
      </c>
      <c r="J859" s="19">
        <v>107.9</v>
      </c>
      <c r="K859" s="19">
        <v>107.9</v>
      </c>
      <c r="L859" s="19">
        <v>107.9</v>
      </c>
      <c r="M859" s="19">
        <v>109.6</v>
      </c>
      <c r="N859" s="19">
        <v>111.9</v>
      </c>
      <c r="O859" s="19">
        <v>111</v>
      </c>
      <c r="P859" s="19">
        <v>115.4</v>
      </c>
      <c r="Q859" s="19">
        <v>120.3</v>
      </c>
      <c r="R859" s="19">
        <v>120.3</v>
      </c>
      <c r="S859" s="19">
        <v>118.7</v>
      </c>
      <c r="T859" s="19">
        <v>118.1</v>
      </c>
      <c r="U859" s="19">
        <v>118.1</v>
      </c>
      <c r="V859" s="19">
        <v>118.1</v>
      </c>
      <c r="W859" s="19">
        <v>120</v>
      </c>
      <c r="X859" s="19">
        <v>118.1</v>
      </c>
      <c r="Y859" s="19">
        <v>118.1</v>
      </c>
      <c r="Z859" s="19">
        <v>121.2</v>
      </c>
      <c r="AA859" s="19">
        <v>123.1</v>
      </c>
      <c r="AB859" s="19">
        <v>132.30000000000001</v>
      </c>
      <c r="AC859" s="19">
        <v>137.4</v>
      </c>
      <c r="AD859" s="19">
        <v>133.19999999999999</v>
      </c>
      <c r="AE859" s="19">
        <v>132.30000000000001</v>
      </c>
      <c r="AF859" s="19">
        <v>134.4</v>
      </c>
      <c r="AG859" s="19">
        <v>132.30000000000001</v>
      </c>
      <c r="AH859" s="19">
        <v>132.30000000000001</v>
      </c>
      <c r="AI859" s="19">
        <v>132.30000000000001</v>
      </c>
      <c r="AJ859" s="19">
        <v>134.19999999999999</v>
      </c>
      <c r="AK859" s="19">
        <v>134.4</v>
      </c>
      <c r="AL859" s="19">
        <v>132.30000000000001</v>
      </c>
      <c r="AM859" s="19">
        <v>134.19999999999999</v>
      </c>
      <c r="AN859" s="19">
        <v>162.4</v>
      </c>
      <c r="AO859" s="19">
        <v>152.69999999999999</v>
      </c>
      <c r="AP859" s="19">
        <v>160.19999999999999</v>
      </c>
      <c r="AQ859" s="19">
        <v>160.4</v>
      </c>
      <c r="AR859" s="19">
        <v>162.6</v>
      </c>
      <c r="AS859" s="19">
        <v>158.5</v>
      </c>
      <c r="AT859" s="19">
        <v>159.9</v>
      </c>
      <c r="AU859" s="19">
        <v>154.69999999999999</v>
      </c>
      <c r="AV859" s="19">
        <v>157</v>
      </c>
      <c r="AW859" s="19">
        <v>155.9</v>
      </c>
      <c r="AX859" s="19">
        <v>156.19999999999999</v>
      </c>
      <c r="AY859" s="19">
        <v>157.80000000000001</v>
      </c>
      <c r="AZ859" s="19">
        <v>155.6</v>
      </c>
      <c r="BA859" s="19">
        <v>159</v>
      </c>
      <c r="BB859" s="19">
        <v>155.69999999999999</v>
      </c>
      <c r="BC859" s="19">
        <v>163.19999999999999</v>
      </c>
      <c r="BD859" s="19">
        <v>161.1</v>
      </c>
      <c r="BE859" s="19">
        <v>161.69999999999999</v>
      </c>
      <c r="BF859" s="19">
        <v>158.4</v>
      </c>
      <c r="BG859" s="19">
        <v>161.80000000000001</v>
      </c>
      <c r="BH859" s="19">
        <v>159.5</v>
      </c>
      <c r="BI859" s="19">
        <v>161.4</v>
      </c>
      <c r="BJ859" s="19">
        <v>163.19999999999999</v>
      </c>
      <c r="BK859" s="19">
        <v>162.5</v>
      </c>
      <c r="BL859" s="19">
        <v>159.19999999999999</v>
      </c>
      <c r="BM859" s="19">
        <v>164.8</v>
      </c>
      <c r="BN859" s="19">
        <v>162.6</v>
      </c>
      <c r="BO859" s="19">
        <v>161.30000000000001</v>
      </c>
      <c r="BP859" s="19">
        <v>161.9</v>
      </c>
      <c r="BQ859" s="19">
        <v>161.5</v>
      </c>
      <c r="BR859" s="19">
        <v>160.30000000000001</v>
      </c>
      <c r="BS859" s="19">
        <v>160.30000000000001</v>
      </c>
      <c r="BT859" s="19">
        <v>163.5</v>
      </c>
      <c r="BU859" s="19">
        <v>163.5</v>
      </c>
      <c r="BV859" s="19">
        <v>161.9</v>
      </c>
      <c r="BW859" s="19">
        <v>160.30000000000001</v>
      </c>
      <c r="BX859" s="19">
        <v>165.4</v>
      </c>
      <c r="BY859" s="19">
        <v>168.2</v>
      </c>
      <c r="BZ859" s="19">
        <v>165.4</v>
      </c>
      <c r="CA859" s="19">
        <v>159.30000000000001</v>
      </c>
      <c r="CB859" s="19">
        <v>164.3</v>
      </c>
      <c r="CC859" s="19">
        <v>164.3</v>
      </c>
      <c r="CD859" s="19">
        <v>164.8</v>
      </c>
      <c r="CE859" s="19">
        <v>163.19999999999999</v>
      </c>
      <c r="CF859" s="19">
        <v>163.6</v>
      </c>
      <c r="CG859" s="19">
        <v>164.8</v>
      </c>
      <c r="CH859" s="19">
        <v>165.1</v>
      </c>
      <c r="CI859" s="19">
        <v>157.6</v>
      </c>
      <c r="CJ859" s="19">
        <v>161.1</v>
      </c>
      <c r="CK859" s="19">
        <v>159.80000000000001</v>
      </c>
      <c r="CL859" s="19">
        <v>167</v>
      </c>
      <c r="CM859" s="19">
        <v>165.9</v>
      </c>
      <c r="CN859" s="19">
        <v>168.2</v>
      </c>
      <c r="CO859" s="19">
        <v>170</v>
      </c>
      <c r="CP859" s="19">
        <v>167.8</v>
      </c>
      <c r="CQ859" s="19">
        <v>172.1</v>
      </c>
      <c r="CR859" s="19">
        <v>169.6</v>
      </c>
      <c r="CS859" s="19">
        <v>171</v>
      </c>
      <c r="CT859" s="19">
        <v>170</v>
      </c>
      <c r="CU859" s="19">
        <v>167</v>
      </c>
      <c r="CV859" s="19">
        <v>168.5</v>
      </c>
      <c r="CW859" s="19">
        <v>171</v>
      </c>
      <c r="CX859" s="19">
        <v>172</v>
      </c>
      <c r="CY859" s="19">
        <v>172.8</v>
      </c>
      <c r="CZ859" s="19">
        <v>175.6</v>
      </c>
      <c r="DA859" s="19">
        <v>174.2</v>
      </c>
      <c r="DB859" s="19">
        <v>176.1</v>
      </c>
      <c r="DC859" s="19">
        <v>179.2</v>
      </c>
      <c r="DD859" s="19">
        <v>181.2</v>
      </c>
      <c r="DE859" s="19">
        <v>189.6</v>
      </c>
      <c r="DF859" s="19">
        <v>189.1</v>
      </c>
      <c r="DG859" s="19">
        <v>190</v>
      </c>
      <c r="DH859" s="19">
        <v>194.6</v>
      </c>
      <c r="DI859" s="19">
        <v>192.8</v>
      </c>
      <c r="DJ859" s="19">
        <v>201.1</v>
      </c>
      <c r="DK859" s="19">
        <v>201.1</v>
      </c>
      <c r="DL859" s="19">
        <v>201.5</v>
      </c>
      <c r="DM859" s="19">
        <v>203.1</v>
      </c>
      <c r="DN859" s="19">
        <v>202.1</v>
      </c>
      <c r="DO859" s="19">
        <v>205.1</v>
      </c>
      <c r="DP859" s="19">
        <v>205.1</v>
      </c>
      <c r="DQ859" s="19">
        <v>208.2</v>
      </c>
      <c r="DR859" s="19">
        <v>208.9</v>
      </c>
      <c r="DS859" s="19">
        <v>203</v>
      </c>
      <c r="DT859" s="19">
        <v>209.6</v>
      </c>
      <c r="DU859" s="19">
        <v>210.8</v>
      </c>
      <c r="DV859" s="19">
        <v>203.5</v>
      </c>
      <c r="DW859" s="19">
        <v>215.3</v>
      </c>
    </row>
    <row r="860" spans="1:127">
      <c r="A860" s="17" t="s">
        <v>2313</v>
      </c>
      <c r="B860" s="17" t="s">
        <v>2314</v>
      </c>
      <c r="C860" s="18">
        <v>2.0600000000000002E-3</v>
      </c>
      <c r="D860" s="19">
        <v>109.3</v>
      </c>
      <c r="E860" s="19">
        <v>106.2</v>
      </c>
      <c r="F860" s="19">
        <v>107.8</v>
      </c>
      <c r="G860" s="19">
        <v>107.8</v>
      </c>
      <c r="H860" s="19">
        <v>101.4</v>
      </c>
      <c r="I860" s="19">
        <v>113.5</v>
      </c>
      <c r="J860" s="19">
        <v>110.4</v>
      </c>
      <c r="K860" s="19">
        <v>108.2</v>
      </c>
      <c r="L860" s="19">
        <v>106.6</v>
      </c>
      <c r="M860" s="19">
        <v>103.3</v>
      </c>
      <c r="N860" s="19">
        <v>110.2</v>
      </c>
      <c r="O860" s="19">
        <v>102.9</v>
      </c>
      <c r="P860" s="19">
        <v>109.4</v>
      </c>
      <c r="Q860" s="19">
        <v>105.4</v>
      </c>
      <c r="R860" s="19">
        <v>105.4</v>
      </c>
      <c r="S860" s="19">
        <v>105.4</v>
      </c>
      <c r="T860" s="19">
        <v>105.4</v>
      </c>
      <c r="U860" s="19">
        <v>108.1</v>
      </c>
      <c r="V860" s="19">
        <v>110.7</v>
      </c>
      <c r="W860" s="19">
        <v>110.7</v>
      </c>
      <c r="X860" s="19">
        <v>110.7</v>
      </c>
      <c r="Y860" s="19">
        <v>117.4</v>
      </c>
      <c r="Z860" s="19">
        <v>113</v>
      </c>
      <c r="AA860" s="19">
        <v>113</v>
      </c>
      <c r="AB860" s="19">
        <v>118.6</v>
      </c>
      <c r="AC860" s="19">
        <v>118.6</v>
      </c>
      <c r="AD860" s="19">
        <v>114.4</v>
      </c>
      <c r="AE860" s="19">
        <v>114.4</v>
      </c>
      <c r="AF860" s="19">
        <v>114.7</v>
      </c>
      <c r="AG860" s="19">
        <v>114.7</v>
      </c>
      <c r="AH860" s="19">
        <v>109.3</v>
      </c>
      <c r="AI860" s="19">
        <v>109.7</v>
      </c>
      <c r="AJ860" s="19">
        <v>109.7</v>
      </c>
      <c r="AK860" s="19">
        <v>109.7</v>
      </c>
      <c r="AL860" s="19">
        <v>112.2</v>
      </c>
      <c r="AM860" s="19">
        <v>118.9</v>
      </c>
      <c r="AN860" s="19">
        <v>117.2</v>
      </c>
      <c r="AO860" s="19">
        <v>124.2</v>
      </c>
      <c r="AP860" s="19">
        <v>116</v>
      </c>
      <c r="AQ860" s="19">
        <v>123.4</v>
      </c>
      <c r="AR860" s="19">
        <v>123.4</v>
      </c>
      <c r="AS860" s="19">
        <v>122</v>
      </c>
      <c r="AT860" s="19">
        <v>122.5</v>
      </c>
      <c r="AU860" s="19">
        <v>123.7</v>
      </c>
      <c r="AV860" s="19">
        <v>123.7</v>
      </c>
      <c r="AW860" s="19">
        <v>123.2</v>
      </c>
      <c r="AX860" s="19">
        <v>123.2</v>
      </c>
      <c r="AY860" s="19">
        <v>123.2</v>
      </c>
      <c r="AZ860" s="19">
        <v>123.7</v>
      </c>
      <c r="BA860" s="19">
        <v>124.6</v>
      </c>
      <c r="BB860" s="19">
        <v>124.2</v>
      </c>
      <c r="BC860" s="19">
        <v>122.7</v>
      </c>
      <c r="BD860" s="19">
        <v>122.2</v>
      </c>
      <c r="BE860" s="19">
        <v>132.1</v>
      </c>
      <c r="BF860" s="19">
        <v>130</v>
      </c>
      <c r="BG860" s="19">
        <v>131.1</v>
      </c>
      <c r="BH860" s="19">
        <v>132</v>
      </c>
      <c r="BI860" s="19">
        <v>132.9</v>
      </c>
      <c r="BJ860" s="19">
        <v>132.9</v>
      </c>
      <c r="BK860" s="19">
        <v>134</v>
      </c>
      <c r="BL860" s="19">
        <v>134</v>
      </c>
      <c r="BM860" s="19">
        <v>134.5</v>
      </c>
      <c r="BN860" s="19">
        <v>134.5</v>
      </c>
      <c r="BO860" s="19">
        <v>134.80000000000001</v>
      </c>
      <c r="BP860" s="19">
        <v>132.80000000000001</v>
      </c>
      <c r="BQ860" s="19">
        <v>132.80000000000001</v>
      </c>
      <c r="BR860" s="19">
        <v>135.6</v>
      </c>
      <c r="BS860" s="19">
        <v>133.4</v>
      </c>
      <c r="BT860" s="19">
        <v>132.80000000000001</v>
      </c>
      <c r="BU860" s="19">
        <v>132.80000000000001</v>
      </c>
      <c r="BV860" s="19">
        <v>132.69999999999999</v>
      </c>
      <c r="BW860" s="19">
        <v>133.19999999999999</v>
      </c>
      <c r="BX860" s="19">
        <v>135.69999999999999</v>
      </c>
      <c r="BY860" s="19">
        <v>136.5</v>
      </c>
      <c r="BZ860" s="19">
        <v>136.6</v>
      </c>
      <c r="CA860" s="19">
        <v>136.5</v>
      </c>
      <c r="CB860" s="19">
        <v>136.69999999999999</v>
      </c>
      <c r="CC860" s="19">
        <v>137.4</v>
      </c>
      <c r="CD860" s="19">
        <v>141.5</v>
      </c>
      <c r="CE860" s="19">
        <v>141.5</v>
      </c>
      <c r="CF860" s="19">
        <v>141.5</v>
      </c>
      <c r="CG860" s="19">
        <v>142.4</v>
      </c>
      <c r="CH860" s="19">
        <v>142.4</v>
      </c>
      <c r="CI860" s="19">
        <v>142.4</v>
      </c>
      <c r="CJ860" s="19">
        <v>142.69999999999999</v>
      </c>
      <c r="CK860" s="19">
        <v>144.30000000000001</v>
      </c>
      <c r="CL860" s="19">
        <v>145.80000000000001</v>
      </c>
      <c r="CM860" s="19">
        <v>145.80000000000001</v>
      </c>
      <c r="CN860" s="19">
        <v>146.69999999999999</v>
      </c>
      <c r="CO860" s="19">
        <v>145.80000000000001</v>
      </c>
      <c r="CP860" s="19">
        <v>144.30000000000001</v>
      </c>
      <c r="CQ860" s="19">
        <v>143.9</v>
      </c>
      <c r="CR860" s="19">
        <v>143.1</v>
      </c>
      <c r="CS860" s="19">
        <v>142.30000000000001</v>
      </c>
      <c r="CT860" s="19">
        <v>142</v>
      </c>
      <c r="CU860" s="19">
        <v>142.4</v>
      </c>
      <c r="CV860" s="19">
        <v>141.6</v>
      </c>
      <c r="CW860" s="19">
        <v>142.4</v>
      </c>
      <c r="CX860" s="19">
        <v>142</v>
      </c>
      <c r="CY860" s="19">
        <v>142</v>
      </c>
      <c r="CZ860" s="19">
        <v>143</v>
      </c>
      <c r="DA860" s="19">
        <v>142.1</v>
      </c>
      <c r="DB860" s="19">
        <v>146.4</v>
      </c>
      <c r="DC860" s="19">
        <v>146.1</v>
      </c>
      <c r="DD860" s="19">
        <v>146.30000000000001</v>
      </c>
      <c r="DE860" s="19">
        <v>146.30000000000001</v>
      </c>
      <c r="DF860" s="19">
        <v>146.5</v>
      </c>
      <c r="DG860" s="19">
        <v>146.69999999999999</v>
      </c>
      <c r="DH860" s="19">
        <v>146.80000000000001</v>
      </c>
      <c r="DI860" s="19">
        <v>147.5</v>
      </c>
      <c r="DJ860" s="19">
        <v>151.19999999999999</v>
      </c>
      <c r="DK860" s="19">
        <v>151.30000000000001</v>
      </c>
      <c r="DL860" s="19">
        <v>151.30000000000001</v>
      </c>
      <c r="DM860" s="19">
        <v>151.4</v>
      </c>
      <c r="DN860" s="19">
        <v>153.19999999999999</v>
      </c>
      <c r="DO860" s="19">
        <v>154.5</v>
      </c>
      <c r="DP860" s="19">
        <v>154.5</v>
      </c>
      <c r="DQ860" s="19">
        <v>158.4</v>
      </c>
      <c r="DR860" s="19">
        <v>159.1</v>
      </c>
      <c r="DS860" s="19">
        <v>160.4</v>
      </c>
      <c r="DT860" s="19">
        <v>160.4</v>
      </c>
      <c r="DU860" s="19">
        <v>161.1</v>
      </c>
      <c r="DV860" s="19">
        <v>161.1</v>
      </c>
      <c r="DW860" s="19">
        <v>169.6</v>
      </c>
    </row>
    <row r="861" spans="1:127">
      <c r="A861" s="17" t="s">
        <v>2315</v>
      </c>
      <c r="B861" s="17" t="s">
        <v>2316</v>
      </c>
      <c r="C861" s="18">
        <v>5.62E-3</v>
      </c>
      <c r="D861" s="19">
        <v>105.4</v>
      </c>
      <c r="E861" s="19">
        <v>105.7</v>
      </c>
      <c r="F861" s="19">
        <v>105.7</v>
      </c>
      <c r="G861" s="19">
        <v>105.8</v>
      </c>
      <c r="H861" s="19">
        <v>105.7</v>
      </c>
      <c r="I861" s="19">
        <v>105.6</v>
      </c>
      <c r="J861" s="19">
        <v>105.7</v>
      </c>
      <c r="K861" s="19">
        <v>105.6</v>
      </c>
      <c r="L861" s="19">
        <v>105.5</v>
      </c>
      <c r="M861" s="19">
        <v>106.3</v>
      </c>
      <c r="N861" s="19">
        <v>106.9</v>
      </c>
      <c r="O861" s="19">
        <v>107.1</v>
      </c>
      <c r="P861" s="19">
        <v>105.9</v>
      </c>
      <c r="Q861" s="19">
        <v>99.8</v>
      </c>
      <c r="R861" s="19">
        <v>103.3</v>
      </c>
      <c r="S861" s="19">
        <v>108.6</v>
      </c>
      <c r="T861" s="19">
        <v>111.7</v>
      </c>
      <c r="U861" s="19">
        <v>106.3</v>
      </c>
      <c r="V861" s="19">
        <v>106</v>
      </c>
      <c r="W861" s="19">
        <v>105.7</v>
      </c>
      <c r="X861" s="19">
        <v>105.9</v>
      </c>
      <c r="Y861" s="19">
        <v>106.9</v>
      </c>
      <c r="Z861" s="19">
        <v>107.7</v>
      </c>
      <c r="AA861" s="19">
        <v>106.5</v>
      </c>
      <c r="AB861" s="19">
        <v>112.3</v>
      </c>
      <c r="AC861" s="19">
        <v>112.3</v>
      </c>
      <c r="AD861" s="19">
        <v>112.7</v>
      </c>
      <c r="AE861" s="19">
        <v>112.6</v>
      </c>
      <c r="AF861" s="19">
        <v>113.3</v>
      </c>
      <c r="AG861" s="19">
        <v>114.2</v>
      </c>
      <c r="AH861" s="19">
        <v>114.1</v>
      </c>
      <c r="AI861" s="19">
        <v>114.4</v>
      </c>
      <c r="AJ861" s="19">
        <v>115.2</v>
      </c>
      <c r="AK861" s="19">
        <v>114</v>
      </c>
      <c r="AL861" s="19">
        <v>113.7</v>
      </c>
      <c r="AM861" s="19">
        <v>115.9</v>
      </c>
      <c r="AN861" s="19">
        <v>119.1</v>
      </c>
      <c r="AO861" s="19">
        <v>118.9</v>
      </c>
      <c r="AP861" s="19">
        <v>117</v>
      </c>
      <c r="AQ861" s="19">
        <v>117.2</v>
      </c>
      <c r="AR861" s="19">
        <v>111.6</v>
      </c>
      <c r="AS861" s="19">
        <v>111.7</v>
      </c>
      <c r="AT861" s="19">
        <v>116.9</v>
      </c>
      <c r="AU861" s="19">
        <v>115.8</v>
      </c>
      <c r="AV861" s="19">
        <v>119.1</v>
      </c>
      <c r="AW861" s="19">
        <v>122.1</v>
      </c>
      <c r="AX861" s="19">
        <v>120.8</v>
      </c>
      <c r="AY861" s="19">
        <v>119.8</v>
      </c>
      <c r="AZ861" s="19">
        <v>120</v>
      </c>
      <c r="BA861" s="19">
        <v>122.5</v>
      </c>
      <c r="BB861" s="19">
        <v>124.9</v>
      </c>
      <c r="BC861" s="19">
        <v>127.3</v>
      </c>
      <c r="BD861" s="19">
        <v>127.5</v>
      </c>
      <c r="BE861" s="19">
        <v>126.3</v>
      </c>
      <c r="BF861" s="19">
        <v>127.7</v>
      </c>
      <c r="BG861" s="19">
        <v>126.9</v>
      </c>
      <c r="BH861" s="19">
        <v>127.1</v>
      </c>
      <c r="BI861" s="19">
        <v>125.6</v>
      </c>
      <c r="BJ861" s="19">
        <v>127</v>
      </c>
      <c r="BK861" s="19">
        <v>125.8</v>
      </c>
      <c r="BL861" s="19">
        <v>126.3</v>
      </c>
      <c r="BM861" s="19">
        <v>126.3</v>
      </c>
      <c r="BN861" s="19">
        <v>126.5</v>
      </c>
      <c r="BO861" s="19">
        <v>126.4</v>
      </c>
      <c r="BP861" s="19">
        <v>126.5</v>
      </c>
      <c r="BQ861" s="19">
        <v>126.6</v>
      </c>
      <c r="BR861" s="19">
        <v>126.4</v>
      </c>
      <c r="BS861" s="19">
        <v>126.6</v>
      </c>
      <c r="BT861" s="19">
        <v>126.6</v>
      </c>
      <c r="BU861" s="19">
        <v>126.6</v>
      </c>
      <c r="BV861" s="19">
        <v>126.5</v>
      </c>
      <c r="BW861" s="19">
        <v>126.5</v>
      </c>
      <c r="BX861" s="19">
        <v>126.6</v>
      </c>
      <c r="BY861" s="19">
        <v>126.8</v>
      </c>
      <c r="BZ861" s="19">
        <v>126.8</v>
      </c>
      <c r="CA861" s="19">
        <v>126.8</v>
      </c>
      <c r="CB861" s="19">
        <v>128.9</v>
      </c>
      <c r="CC861" s="19">
        <v>129.5</v>
      </c>
      <c r="CD861" s="19">
        <v>130.1</v>
      </c>
      <c r="CE861" s="19">
        <v>130</v>
      </c>
      <c r="CF861" s="19">
        <v>130.30000000000001</v>
      </c>
      <c r="CG861" s="19">
        <v>131.1</v>
      </c>
      <c r="CH861" s="19">
        <v>126.3</v>
      </c>
      <c r="CI861" s="19">
        <v>127</v>
      </c>
      <c r="CJ861" s="19">
        <v>127.2</v>
      </c>
      <c r="CK861" s="19">
        <v>127</v>
      </c>
      <c r="CL861" s="19">
        <v>126.8</v>
      </c>
      <c r="CM861" s="19">
        <v>127</v>
      </c>
      <c r="CN861" s="19">
        <v>128</v>
      </c>
      <c r="CO861" s="19">
        <v>128.5</v>
      </c>
      <c r="CP861" s="19">
        <v>130.30000000000001</v>
      </c>
      <c r="CQ861" s="19">
        <v>130.1</v>
      </c>
      <c r="CR861" s="19">
        <v>131.4</v>
      </c>
      <c r="CS861" s="19">
        <v>132.4</v>
      </c>
      <c r="CT861" s="19">
        <v>131.5</v>
      </c>
      <c r="CU861" s="19">
        <v>131.5</v>
      </c>
      <c r="CV861" s="19">
        <v>131.69999999999999</v>
      </c>
      <c r="CW861" s="19">
        <v>133.19999999999999</v>
      </c>
      <c r="CX861" s="19">
        <v>133.80000000000001</v>
      </c>
      <c r="CY861" s="19">
        <v>132.80000000000001</v>
      </c>
      <c r="CZ861" s="19">
        <v>132.6</v>
      </c>
      <c r="DA861" s="19">
        <v>132.9</v>
      </c>
      <c r="DB861" s="19">
        <v>132.69999999999999</v>
      </c>
      <c r="DC861" s="19">
        <v>132.9</v>
      </c>
      <c r="DD861" s="19">
        <v>132.5</v>
      </c>
      <c r="DE861" s="19">
        <v>135.30000000000001</v>
      </c>
      <c r="DF861" s="19">
        <v>135.1</v>
      </c>
      <c r="DG861" s="19">
        <v>136</v>
      </c>
      <c r="DH861" s="19">
        <v>137.69999999999999</v>
      </c>
      <c r="DI861" s="19">
        <v>138.19999999999999</v>
      </c>
      <c r="DJ861" s="19">
        <v>138.5</v>
      </c>
      <c r="DK861" s="19">
        <v>138.69999999999999</v>
      </c>
      <c r="DL861" s="19">
        <v>138.4</v>
      </c>
      <c r="DM861" s="19">
        <v>138.19999999999999</v>
      </c>
      <c r="DN861" s="19">
        <v>143.4</v>
      </c>
      <c r="DO861" s="19">
        <v>143.80000000000001</v>
      </c>
      <c r="DP861" s="19">
        <v>144.19999999999999</v>
      </c>
      <c r="DQ861" s="19">
        <v>144.80000000000001</v>
      </c>
      <c r="DR861" s="19">
        <v>146.30000000000001</v>
      </c>
      <c r="DS861" s="19">
        <v>148.4</v>
      </c>
      <c r="DT861" s="19">
        <v>149.30000000000001</v>
      </c>
      <c r="DU861" s="19">
        <v>149.9</v>
      </c>
      <c r="DV861" s="19">
        <v>150.5</v>
      </c>
      <c r="DW861" s="19">
        <v>150.80000000000001</v>
      </c>
    </row>
    <row r="862" spans="1:127">
      <c r="A862" s="17" t="s">
        <v>2317</v>
      </c>
      <c r="B862" s="17" t="s">
        <v>2318</v>
      </c>
      <c r="C862" s="18">
        <v>8.0000000000000004E-4</v>
      </c>
      <c r="D862" s="19">
        <v>105</v>
      </c>
      <c r="E862" s="19">
        <v>105</v>
      </c>
      <c r="F862" s="19">
        <v>107.3</v>
      </c>
      <c r="G862" s="19">
        <v>107.3</v>
      </c>
      <c r="H862" s="19">
        <v>107.3</v>
      </c>
      <c r="I862" s="19">
        <v>107.3</v>
      </c>
      <c r="J862" s="19">
        <v>107.3</v>
      </c>
      <c r="K862" s="19">
        <v>107.3</v>
      </c>
      <c r="L862" s="19">
        <v>107.3</v>
      </c>
      <c r="M862" s="19">
        <v>107.3</v>
      </c>
      <c r="N862" s="19">
        <v>107.3</v>
      </c>
      <c r="O862" s="19">
        <v>107.3</v>
      </c>
      <c r="P862" s="19">
        <v>109.6</v>
      </c>
      <c r="Q862" s="19">
        <v>109.6</v>
      </c>
      <c r="R862" s="19">
        <v>109.6</v>
      </c>
      <c r="S862" s="19">
        <v>110.6</v>
      </c>
      <c r="T862" s="19">
        <v>110.6</v>
      </c>
      <c r="U862" s="19">
        <v>110.6</v>
      </c>
      <c r="V862" s="19">
        <v>110.6</v>
      </c>
      <c r="W862" s="19">
        <v>110.6</v>
      </c>
      <c r="X862" s="19">
        <v>110.6</v>
      </c>
      <c r="Y862" s="19">
        <v>110.6</v>
      </c>
      <c r="Z862" s="19">
        <v>110.6</v>
      </c>
      <c r="AA862" s="19">
        <v>110.6</v>
      </c>
      <c r="AB862" s="19">
        <v>113.9</v>
      </c>
      <c r="AC862" s="19">
        <v>113.9</v>
      </c>
      <c r="AD862" s="19">
        <v>113.9</v>
      </c>
      <c r="AE862" s="19">
        <v>115.4</v>
      </c>
      <c r="AF862" s="19">
        <v>115.4</v>
      </c>
      <c r="AG862" s="19">
        <v>115.4</v>
      </c>
      <c r="AH862" s="19">
        <v>115.4</v>
      </c>
      <c r="AI862" s="19">
        <v>115.4</v>
      </c>
      <c r="AJ862" s="19">
        <v>115.4</v>
      </c>
      <c r="AK862" s="19">
        <v>115.4</v>
      </c>
      <c r="AL862" s="19">
        <v>115.4</v>
      </c>
      <c r="AM862" s="19">
        <v>115.4</v>
      </c>
      <c r="AN862" s="19">
        <v>120.2</v>
      </c>
      <c r="AO862" s="19">
        <v>120.2</v>
      </c>
      <c r="AP862" s="19">
        <v>120.2</v>
      </c>
      <c r="AQ862" s="19">
        <v>120.2</v>
      </c>
      <c r="AR862" s="19">
        <v>120.2</v>
      </c>
      <c r="AS862" s="19">
        <v>120.2</v>
      </c>
      <c r="AT862" s="19">
        <v>120.2</v>
      </c>
      <c r="AU862" s="19">
        <v>120.2</v>
      </c>
      <c r="AV862" s="19">
        <v>120.2</v>
      </c>
      <c r="AW862" s="19">
        <v>120.2</v>
      </c>
      <c r="AX862" s="19">
        <v>120.2</v>
      </c>
      <c r="AY862" s="19">
        <v>120.2</v>
      </c>
      <c r="AZ862" s="19">
        <v>124.3</v>
      </c>
      <c r="BA862" s="19">
        <v>124.3</v>
      </c>
      <c r="BB862" s="19">
        <v>124.3</v>
      </c>
      <c r="BC862" s="19">
        <v>120.8</v>
      </c>
      <c r="BD862" s="19">
        <v>121.6</v>
      </c>
      <c r="BE862" s="19">
        <v>121.6</v>
      </c>
      <c r="BF862" s="19">
        <v>120.8</v>
      </c>
      <c r="BG862" s="19">
        <v>121.9</v>
      </c>
      <c r="BH862" s="19">
        <v>122.3</v>
      </c>
      <c r="BI862" s="19">
        <v>120.8</v>
      </c>
      <c r="BJ862" s="19">
        <v>120.8</v>
      </c>
      <c r="BK862" s="19">
        <v>120.8</v>
      </c>
      <c r="BL862" s="19">
        <v>124.1</v>
      </c>
      <c r="BM862" s="19">
        <v>124.1</v>
      </c>
      <c r="BN862" s="19">
        <v>124.1</v>
      </c>
      <c r="BO862" s="19">
        <v>124.1</v>
      </c>
      <c r="BP862" s="19">
        <v>124.1</v>
      </c>
      <c r="BQ862" s="19">
        <v>124.1</v>
      </c>
      <c r="BR862" s="19">
        <v>124.1</v>
      </c>
      <c r="BS862" s="19">
        <v>124.1</v>
      </c>
      <c r="BT862" s="19">
        <v>124.1</v>
      </c>
      <c r="BU862" s="19">
        <v>124.1</v>
      </c>
      <c r="BV862" s="19">
        <v>124.1</v>
      </c>
      <c r="BW862" s="19">
        <v>124.1</v>
      </c>
      <c r="BX862" s="19">
        <v>129.5</v>
      </c>
      <c r="BY862" s="19">
        <v>129.5</v>
      </c>
      <c r="BZ862" s="19">
        <v>129.5</v>
      </c>
      <c r="CA862" s="19">
        <v>129.5</v>
      </c>
      <c r="CB862" s="19">
        <v>129.5</v>
      </c>
      <c r="CC862" s="19">
        <v>129.5</v>
      </c>
      <c r="CD862" s="19">
        <v>129.5</v>
      </c>
      <c r="CE862" s="19">
        <v>129.5</v>
      </c>
      <c r="CF862" s="19">
        <v>129.5</v>
      </c>
      <c r="CG862" s="19">
        <v>129.5</v>
      </c>
      <c r="CH862" s="19">
        <v>129.5</v>
      </c>
      <c r="CI862" s="19">
        <v>129.5</v>
      </c>
      <c r="CJ862" s="19">
        <v>145.6</v>
      </c>
      <c r="CK862" s="19">
        <v>145.6</v>
      </c>
      <c r="CL862" s="19">
        <v>145.6</v>
      </c>
      <c r="CM862" s="19">
        <v>145.6</v>
      </c>
      <c r="CN862" s="19">
        <v>145.6</v>
      </c>
      <c r="CO862" s="19">
        <v>145.6</v>
      </c>
      <c r="CP862" s="19">
        <v>146.30000000000001</v>
      </c>
      <c r="CQ862" s="19">
        <v>146.30000000000001</v>
      </c>
      <c r="CR862" s="19">
        <v>145.5</v>
      </c>
      <c r="CS862" s="19">
        <v>145.6</v>
      </c>
      <c r="CT862" s="19">
        <v>145.6</v>
      </c>
      <c r="CU862" s="19">
        <v>145.6</v>
      </c>
      <c r="CV862" s="19">
        <v>145.6</v>
      </c>
      <c r="CW862" s="19">
        <v>145.6</v>
      </c>
      <c r="CX862" s="19">
        <v>147.4</v>
      </c>
      <c r="CY862" s="19">
        <v>147.4</v>
      </c>
      <c r="CZ862" s="19">
        <v>147.4</v>
      </c>
      <c r="DA862" s="19">
        <v>147.4</v>
      </c>
      <c r="DB862" s="19">
        <v>147.4</v>
      </c>
      <c r="DC862" s="19">
        <v>147.4</v>
      </c>
      <c r="DD862" s="19">
        <v>147.5</v>
      </c>
      <c r="DE862" s="19">
        <v>147.5</v>
      </c>
      <c r="DF862" s="19">
        <v>147.5</v>
      </c>
      <c r="DG862" s="19">
        <v>147.5</v>
      </c>
      <c r="DH862" s="19">
        <v>149.19999999999999</v>
      </c>
      <c r="DI862" s="19">
        <v>149.19999999999999</v>
      </c>
      <c r="DJ862" s="19">
        <v>149.19999999999999</v>
      </c>
      <c r="DK862" s="19">
        <v>149.30000000000001</v>
      </c>
      <c r="DL862" s="19">
        <v>148.69999999999999</v>
      </c>
      <c r="DM862" s="19">
        <v>144.9</v>
      </c>
      <c r="DN862" s="19">
        <v>144.9</v>
      </c>
      <c r="DO862" s="19">
        <v>144.9</v>
      </c>
      <c r="DP862" s="19">
        <v>149.4</v>
      </c>
      <c r="DQ862" s="19">
        <v>150</v>
      </c>
      <c r="DR862" s="19">
        <v>150</v>
      </c>
      <c r="DS862" s="19">
        <v>150</v>
      </c>
      <c r="DT862" s="19">
        <v>150</v>
      </c>
      <c r="DU862" s="19">
        <v>144.30000000000001</v>
      </c>
      <c r="DV862" s="19">
        <v>150</v>
      </c>
      <c r="DW862" s="19">
        <v>144.30000000000001</v>
      </c>
    </row>
    <row r="863" spans="1:127">
      <c r="A863" s="17" t="s">
        <v>2319</v>
      </c>
      <c r="B863" s="17" t="s">
        <v>2320</v>
      </c>
      <c r="C863" s="18">
        <v>4.7600000000000003E-3</v>
      </c>
      <c r="D863" s="19">
        <v>104.6</v>
      </c>
      <c r="E863" s="19">
        <v>104.8</v>
      </c>
      <c r="F863" s="19">
        <v>105.9</v>
      </c>
      <c r="G863" s="19">
        <v>105.5</v>
      </c>
      <c r="H863" s="19">
        <v>104.3</v>
      </c>
      <c r="I863" s="19">
        <v>105.5</v>
      </c>
      <c r="J863" s="19">
        <v>105.2</v>
      </c>
      <c r="K863" s="19">
        <v>105.7</v>
      </c>
      <c r="L863" s="19">
        <v>105.9</v>
      </c>
      <c r="M863" s="19">
        <v>105.8</v>
      </c>
      <c r="N863" s="19">
        <v>105.8</v>
      </c>
      <c r="O863" s="19">
        <v>106.3</v>
      </c>
      <c r="P863" s="19">
        <v>108.5</v>
      </c>
      <c r="Q863" s="19">
        <v>110</v>
      </c>
      <c r="R863" s="19">
        <v>111.5</v>
      </c>
      <c r="S863" s="19">
        <v>111.3</v>
      </c>
      <c r="T863" s="19">
        <v>112.3</v>
      </c>
      <c r="U863" s="19">
        <v>113.8</v>
      </c>
      <c r="V863" s="19">
        <v>112.1</v>
      </c>
      <c r="W863" s="19">
        <v>113</v>
      </c>
      <c r="X863" s="19">
        <v>112.5</v>
      </c>
      <c r="Y863" s="19">
        <v>113</v>
      </c>
      <c r="Z863" s="19">
        <v>113.3</v>
      </c>
      <c r="AA863" s="19">
        <v>113.3</v>
      </c>
      <c r="AB863" s="19">
        <v>116.8</v>
      </c>
      <c r="AC863" s="19">
        <v>118.1</v>
      </c>
      <c r="AD863" s="19">
        <v>117.6</v>
      </c>
      <c r="AE863" s="19">
        <v>118.1</v>
      </c>
      <c r="AF863" s="19">
        <v>118.6</v>
      </c>
      <c r="AG863" s="19">
        <v>118.2</v>
      </c>
      <c r="AH863" s="19">
        <v>118.4</v>
      </c>
      <c r="AI863" s="19">
        <v>118.9</v>
      </c>
      <c r="AJ863" s="19">
        <v>119.2</v>
      </c>
      <c r="AK863" s="19">
        <v>118.8</v>
      </c>
      <c r="AL863" s="19">
        <v>117.8</v>
      </c>
      <c r="AM863" s="19">
        <v>118</v>
      </c>
      <c r="AN863" s="19">
        <v>118.6</v>
      </c>
      <c r="AO863" s="19">
        <v>119.1</v>
      </c>
      <c r="AP863" s="19">
        <v>119.5</v>
      </c>
      <c r="AQ863" s="19">
        <v>120.6</v>
      </c>
      <c r="AR863" s="19">
        <v>125</v>
      </c>
      <c r="AS863" s="19">
        <v>124.8</v>
      </c>
      <c r="AT863" s="19">
        <v>124.7</v>
      </c>
      <c r="AU863" s="19">
        <v>125.3</v>
      </c>
      <c r="AV863" s="19">
        <v>125.2</v>
      </c>
      <c r="AW863" s="19">
        <v>125</v>
      </c>
      <c r="AX863" s="19">
        <v>125.4</v>
      </c>
      <c r="AY863" s="19">
        <v>125.9</v>
      </c>
      <c r="AZ863" s="19">
        <v>125.3</v>
      </c>
      <c r="BA863" s="19">
        <v>125</v>
      </c>
      <c r="BB863" s="19">
        <v>125.2</v>
      </c>
      <c r="BC863" s="19">
        <v>125.3</v>
      </c>
      <c r="BD863" s="19">
        <v>127</v>
      </c>
      <c r="BE863" s="19">
        <v>126.3</v>
      </c>
      <c r="BF863" s="19">
        <v>124.8</v>
      </c>
      <c r="BG863" s="19">
        <v>120.9</v>
      </c>
      <c r="BH863" s="19">
        <v>123.2</v>
      </c>
      <c r="BI863" s="19">
        <v>125.3</v>
      </c>
      <c r="BJ863" s="19">
        <v>127.2</v>
      </c>
      <c r="BK863" s="19">
        <v>127.4</v>
      </c>
      <c r="BL863" s="19">
        <v>127.4</v>
      </c>
      <c r="BM863" s="19">
        <v>127.7</v>
      </c>
      <c r="BN863" s="19">
        <v>126.8</v>
      </c>
      <c r="BO863" s="19">
        <v>128.4</v>
      </c>
      <c r="BP863" s="19">
        <v>128.30000000000001</v>
      </c>
      <c r="BQ863" s="19">
        <v>126.7</v>
      </c>
      <c r="BR863" s="19">
        <v>125.8</v>
      </c>
      <c r="BS863" s="19">
        <v>129.19999999999999</v>
      </c>
      <c r="BT863" s="19">
        <v>128.9</v>
      </c>
      <c r="BU863" s="19">
        <v>130</v>
      </c>
      <c r="BV863" s="19">
        <v>130</v>
      </c>
      <c r="BW863" s="19">
        <v>128.9</v>
      </c>
      <c r="BX863" s="19">
        <v>130</v>
      </c>
      <c r="BY863" s="19">
        <v>131.69999999999999</v>
      </c>
      <c r="BZ863" s="19">
        <v>129.19999999999999</v>
      </c>
      <c r="CA863" s="19">
        <v>129.4</v>
      </c>
      <c r="CB863" s="19">
        <v>132.19999999999999</v>
      </c>
      <c r="CC863" s="19">
        <v>132.6</v>
      </c>
      <c r="CD863" s="19">
        <v>131.1</v>
      </c>
      <c r="CE863" s="19">
        <v>134.30000000000001</v>
      </c>
      <c r="CF863" s="19">
        <v>132.4</v>
      </c>
      <c r="CG863" s="19">
        <v>135.1</v>
      </c>
      <c r="CH863" s="19">
        <v>132.6</v>
      </c>
      <c r="CI863" s="19">
        <v>135.19999999999999</v>
      </c>
      <c r="CJ863" s="19">
        <v>138.9</v>
      </c>
      <c r="CK863" s="19">
        <v>137.80000000000001</v>
      </c>
      <c r="CL863" s="19">
        <v>137.69999999999999</v>
      </c>
      <c r="CM863" s="19">
        <v>136.19999999999999</v>
      </c>
      <c r="CN863" s="19">
        <v>137.1</v>
      </c>
      <c r="CO863" s="19">
        <v>136</v>
      </c>
      <c r="CP863" s="19">
        <v>135.9</v>
      </c>
      <c r="CQ863" s="19">
        <v>137</v>
      </c>
      <c r="CR863" s="19">
        <v>138.19999999999999</v>
      </c>
      <c r="CS863" s="19">
        <v>134.6</v>
      </c>
      <c r="CT863" s="19">
        <v>135.5</v>
      </c>
      <c r="CU863" s="19">
        <v>137.6</v>
      </c>
      <c r="CV863" s="19">
        <v>137</v>
      </c>
      <c r="CW863" s="19">
        <v>143.6</v>
      </c>
      <c r="CX863" s="19">
        <v>141.19999999999999</v>
      </c>
      <c r="CY863" s="19">
        <v>143.9</v>
      </c>
      <c r="CZ863" s="19">
        <v>141.4</v>
      </c>
      <c r="DA863" s="19">
        <v>142.6</v>
      </c>
      <c r="DB863" s="19">
        <v>140.69999999999999</v>
      </c>
      <c r="DC863" s="19">
        <v>141.5</v>
      </c>
      <c r="DD863" s="19">
        <v>143.1</v>
      </c>
      <c r="DE863" s="19">
        <v>143</v>
      </c>
      <c r="DF863" s="19">
        <v>144.1</v>
      </c>
      <c r="DG863" s="19">
        <v>146.69999999999999</v>
      </c>
      <c r="DH863" s="19">
        <v>146.6</v>
      </c>
      <c r="DI863" s="19">
        <v>148.5</v>
      </c>
      <c r="DJ863" s="19">
        <v>150.4</v>
      </c>
      <c r="DK863" s="19">
        <v>150.1</v>
      </c>
      <c r="DL863" s="19">
        <v>151.5</v>
      </c>
      <c r="DM863" s="19">
        <v>151</v>
      </c>
      <c r="DN863" s="19">
        <v>149.6</v>
      </c>
      <c r="DO863" s="19">
        <v>151.6</v>
      </c>
      <c r="DP863" s="19">
        <v>151.1</v>
      </c>
      <c r="DQ863" s="19">
        <v>152.69999999999999</v>
      </c>
      <c r="DR863" s="19">
        <v>152.4</v>
      </c>
      <c r="DS863" s="19">
        <v>154.80000000000001</v>
      </c>
      <c r="DT863" s="19">
        <v>158.6</v>
      </c>
      <c r="DU863" s="19">
        <v>156.69999999999999</v>
      </c>
      <c r="DV863" s="19">
        <v>160.6</v>
      </c>
      <c r="DW863" s="19">
        <v>160.9</v>
      </c>
    </row>
    <row r="864" spans="1:127">
      <c r="A864" s="17" t="s">
        <v>2321</v>
      </c>
      <c r="B864" s="17" t="s">
        <v>2322</v>
      </c>
      <c r="C864" s="18">
        <v>2.0699999999999998E-3</v>
      </c>
      <c r="D864" s="19">
        <v>101.7</v>
      </c>
      <c r="E864" s="19">
        <v>102.5</v>
      </c>
      <c r="F864" s="19">
        <v>105.3</v>
      </c>
      <c r="G864" s="19">
        <v>105.1</v>
      </c>
      <c r="H864" s="19">
        <v>104.1</v>
      </c>
      <c r="I864" s="19">
        <v>104.4</v>
      </c>
      <c r="J864" s="19">
        <v>105</v>
      </c>
      <c r="K864" s="19">
        <v>104.4</v>
      </c>
      <c r="L864" s="19">
        <v>104.1</v>
      </c>
      <c r="M864" s="19">
        <v>104.7</v>
      </c>
      <c r="N864" s="19">
        <v>104.5</v>
      </c>
      <c r="O864" s="19">
        <v>104.7</v>
      </c>
      <c r="P864" s="19">
        <v>107.4</v>
      </c>
      <c r="Q864" s="19">
        <v>108.2</v>
      </c>
      <c r="R864" s="19">
        <v>110.9</v>
      </c>
      <c r="S864" s="19">
        <v>111.2</v>
      </c>
      <c r="T864" s="19">
        <v>111.9</v>
      </c>
      <c r="U864" s="19">
        <v>111.5</v>
      </c>
      <c r="V864" s="19">
        <v>110.6</v>
      </c>
      <c r="W864" s="19">
        <v>112.2</v>
      </c>
      <c r="X864" s="19">
        <v>109.9</v>
      </c>
      <c r="Y864" s="19">
        <v>110.6</v>
      </c>
      <c r="Z864" s="19">
        <v>112.3</v>
      </c>
      <c r="AA864" s="19">
        <v>111.5</v>
      </c>
      <c r="AB864" s="19">
        <v>117.3</v>
      </c>
      <c r="AC864" s="19">
        <v>116.5</v>
      </c>
      <c r="AD864" s="19">
        <v>117.1</v>
      </c>
      <c r="AE864" s="19">
        <v>117.7</v>
      </c>
      <c r="AF864" s="19">
        <v>118.7</v>
      </c>
      <c r="AG864" s="19">
        <v>117.6</v>
      </c>
      <c r="AH864" s="19">
        <v>118</v>
      </c>
      <c r="AI864" s="19">
        <v>119</v>
      </c>
      <c r="AJ864" s="19">
        <v>119.2</v>
      </c>
      <c r="AK864" s="19">
        <v>119.5</v>
      </c>
      <c r="AL864" s="19">
        <v>116.8</v>
      </c>
      <c r="AM864" s="19">
        <v>116.5</v>
      </c>
      <c r="AN864" s="19">
        <v>117.6</v>
      </c>
      <c r="AO864" s="19">
        <v>117.3</v>
      </c>
      <c r="AP864" s="19">
        <v>118.1</v>
      </c>
      <c r="AQ864" s="19">
        <v>117.5</v>
      </c>
      <c r="AR864" s="19">
        <v>127.2</v>
      </c>
      <c r="AS864" s="19">
        <v>126.7</v>
      </c>
      <c r="AT864" s="19">
        <v>126.5</v>
      </c>
      <c r="AU864" s="19">
        <v>127.9</v>
      </c>
      <c r="AV864" s="19">
        <v>127.2</v>
      </c>
      <c r="AW864" s="19">
        <v>126.5</v>
      </c>
      <c r="AX864" s="19">
        <v>128.30000000000001</v>
      </c>
      <c r="AY864" s="19">
        <v>129.80000000000001</v>
      </c>
      <c r="AZ864" s="19">
        <v>127.9</v>
      </c>
      <c r="BA864" s="19">
        <v>127.3</v>
      </c>
      <c r="BB864" s="19">
        <v>127.7</v>
      </c>
      <c r="BC864" s="19">
        <v>127.3</v>
      </c>
      <c r="BD864" s="19">
        <v>130.80000000000001</v>
      </c>
      <c r="BE864" s="19">
        <v>129.30000000000001</v>
      </c>
      <c r="BF864" s="19">
        <v>125.8</v>
      </c>
      <c r="BG864" s="19">
        <v>117.8</v>
      </c>
      <c r="BH864" s="19">
        <v>123.2</v>
      </c>
      <c r="BI864" s="19">
        <v>126.3</v>
      </c>
      <c r="BJ864" s="19">
        <v>129.1</v>
      </c>
      <c r="BK864" s="19">
        <v>130</v>
      </c>
      <c r="BL864" s="19">
        <v>130.6</v>
      </c>
      <c r="BM864" s="19">
        <v>130.6</v>
      </c>
      <c r="BN864" s="19">
        <v>128.6</v>
      </c>
      <c r="BO864" s="19">
        <v>129.5</v>
      </c>
      <c r="BP864" s="19">
        <v>130.5</v>
      </c>
      <c r="BQ864" s="19">
        <v>128.1</v>
      </c>
      <c r="BR864" s="19">
        <v>126</v>
      </c>
      <c r="BS864" s="19">
        <v>132.69999999999999</v>
      </c>
      <c r="BT864" s="19">
        <v>130.80000000000001</v>
      </c>
      <c r="BU864" s="19">
        <v>133.1</v>
      </c>
      <c r="BV864" s="19">
        <v>133</v>
      </c>
      <c r="BW864" s="19">
        <v>130.1</v>
      </c>
      <c r="BX864" s="19">
        <v>131.1</v>
      </c>
      <c r="BY864" s="19">
        <v>133.4</v>
      </c>
      <c r="BZ864" s="19">
        <v>129.1</v>
      </c>
      <c r="CA864" s="19">
        <v>129.4</v>
      </c>
      <c r="CB864" s="19">
        <v>134.4</v>
      </c>
      <c r="CC864" s="19">
        <v>135.6</v>
      </c>
      <c r="CD864" s="19">
        <v>131.19999999999999</v>
      </c>
      <c r="CE864" s="19">
        <v>135.69999999999999</v>
      </c>
      <c r="CF864" s="19">
        <v>129.80000000000001</v>
      </c>
      <c r="CG864" s="19">
        <v>137.80000000000001</v>
      </c>
      <c r="CH864" s="19">
        <v>130.9</v>
      </c>
      <c r="CI864" s="19">
        <v>132.5</v>
      </c>
      <c r="CJ864" s="19">
        <v>138.9</v>
      </c>
      <c r="CK864" s="19">
        <v>135.4</v>
      </c>
      <c r="CL864" s="19">
        <v>135.19999999999999</v>
      </c>
      <c r="CM864" s="19">
        <v>134.30000000000001</v>
      </c>
      <c r="CN864" s="19">
        <v>135.1</v>
      </c>
      <c r="CO864" s="19">
        <v>133.80000000000001</v>
      </c>
      <c r="CP864" s="19">
        <v>132.69999999999999</v>
      </c>
      <c r="CQ864" s="19">
        <v>135.1</v>
      </c>
      <c r="CR864" s="19">
        <v>137.5</v>
      </c>
      <c r="CS864" s="19">
        <v>127.3</v>
      </c>
      <c r="CT864" s="19">
        <v>129.30000000000001</v>
      </c>
      <c r="CU864" s="19">
        <v>133.19999999999999</v>
      </c>
      <c r="CV864" s="19">
        <v>126.4</v>
      </c>
      <c r="CW864" s="19">
        <v>139.69999999999999</v>
      </c>
      <c r="CX864" s="19">
        <v>140.9</v>
      </c>
      <c r="CY864" s="19">
        <v>144.1</v>
      </c>
      <c r="CZ864" s="19">
        <v>141.6</v>
      </c>
      <c r="DA864" s="19">
        <v>146</v>
      </c>
      <c r="DB864" s="19">
        <v>141.30000000000001</v>
      </c>
      <c r="DC864" s="19">
        <v>142.69999999999999</v>
      </c>
      <c r="DD864" s="19">
        <v>145.80000000000001</v>
      </c>
      <c r="DE864" s="19">
        <v>144.4</v>
      </c>
      <c r="DF864" s="19">
        <v>141.19999999999999</v>
      </c>
      <c r="DG864" s="19">
        <v>145.6</v>
      </c>
      <c r="DH864" s="19">
        <v>146.19999999999999</v>
      </c>
      <c r="DI864" s="19">
        <v>146.6</v>
      </c>
      <c r="DJ864" s="19">
        <v>146.4</v>
      </c>
      <c r="DK864" s="19">
        <v>145.5</v>
      </c>
      <c r="DL864" s="19">
        <v>148.6</v>
      </c>
      <c r="DM864" s="19">
        <v>147.4</v>
      </c>
      <c r="DN864" s="19">
        <v>145.69999999999999</v>
      </c>
      <c r="DO864" s="19">
        <v>154.1</v>
      </c>
      <c r="DP864" s="19">
        <v>151.30000000000001</v>
      </c>
      <c r="DQ864" s="19">
        <v>155</v>
      </c>
      <c r="DR864" s="19">
        <v>154.9</v>
      </c>
      <c r="DS864" s="19">
        <v>159.69999999999999</v>
      </c>
      <c r="DT864" s="19">
        <v>166.1</v>
      </c>
      <c r="DU864" s="19">
        <v>159.1</v>
      </c>
      <c r="DV864" s="19">
        <v>166.2</v>
      </c>
      <c r="DW864" s="19">
        <v>166</v>
      </c>
    </row>
    <row r="865" spans="1:127">
      <c r="A865" s="17" t="s">
        <v>2323</v>
      </c>
      <c r="B865" s="17" t="s">
        <v>2324</v>
      </c>
      <c r="C865" s="18">
        <v>4.4999999999999999E-4</v>
      </c>
      <c r="D865" s="19">
        <v>107.4</v>
      </c>
      <c r="E865" s="19">
        <v>107.5</v>
      </c>
      <c r="F865" s="19">
        <v>107.5</v>
      </c>
      <c r="G865" s="19">
        <v>107.4</v>
      </c>
      <c r="H865" s="19">
        <v>107.6</v>
      </c>
      <c r="I865" s="19">
        <v>107.4</v>
      </c>
      <c r="J865" s="19">
        <v>107.6</v>
      </c>
      <c r="K865" s="19">
        <v>107.7</v>
      </c>
      <c r="L865" s="19">
        <v>107.7</v>
      </c>
      <c r="M865" s="19">
        <v>107.7</v>
      </c>
      <c r="N865" s="19">
        <v>107.7</v>
      </c>
      <c r="O865" s="19">
        <v>108.3</v>
      </c>
      <c r="P865" s="19">
        <v>114.6</v>
      </c>
      <c r="Q865" s="19">
        <v>114.6</v>
      </c>
      <c r="R865" s="19">
        <v>114.6</v>
      </c>
      <c r="S865" s="19">
        <v>114.6</v>
      </c>
      <c r="T865" s="19">
        <v>114.6</v>
      </c>
      <c r="U865" s="19">
        <v>114.8</v>
      </c>
      <c r="V865" s="19">
        <v>114.8</v>
      </c>
      <c r="W865" s="19">
        <v>114.8</v>
      </c>
      <c r="X865" s="19">
        <v>114.8</v>
      </c>
      <c r="Y865" s="19">
        <v>115.1</v>
      </c>
      <c r="Z865" s="19">
        <v>115.1</v>
      </c>
      <c r="AA865" s="19">
        <v>116.1</v>
      </c>
      <c r="AB865" s="19">
        <v>121.3</v>
      </c>
      <c r="AC865" s="19">
        <v>121.3</v>
      </c>
      <c r="AD865" s="19">
        <v>121.3</v>
      </c>
      <c r="AE865" s="19">
        <v>121.3</v>
      </c>
      <c r="AF865" s="19">
        <v>121.3</v>
      </c>
      <c r="AG865" s="19">
        <v>121.9</v>
      </c>
      <c r="AH865" s="19">
        <v>121.9</v>
      </c>
      <c r="AI865" s="19">
        <v>121.9</v>
      </c>
      <c r="AJ865" s="19">
        <v>121.9</v>
      </c>
      <c r="AK865" s="19">
        <v>121.9</v>
      </c>
      <c r="AL865" s="19">
        <v>121.9</v>
      </c>
      <c r="AM865" s="19">
        <v>122.9</v>
      </c>
      <c r="AN865" s="19">
        <v>128.6</v>
      </c>
      <c r="AO865" s="19">
        <v>128.6</v>
      </c>
      <c r="AP865" s="19">
        <v>128.6</v>
      </c>
      <c r="AQ865" s="19">
        <v>128.6</v>
      </c>
      <c r="AR865" s="19">
        <v>130.9</v>
      </c>
      <c r="AS865" s="19">
        <v>130.9</v>
      </c>
      <c r="AT865" s="19">
        <v>130.9</v>
      </c>
      <c r="AU865" s="19">
        <v>130.9</v>
      </c>
      <c r="AV865" s="19">
        <v>132.1</v>
      </c>
      <c r="AW865" s="19">
        <v>132</v>
      </c>
      <c r="AX865" s="19">
        <v>132</v>
      </c>
      <c r="AY865" s="19">
        <v>132.30000000000001</v>
      </c>
      <c r="AZ865" s="19">
        <v>135.6</v>
      </c>
      <c r="BA865" s="19">
        <v>135.6</v>
      </c>
      <c r="BB865" s="19">
        <v>135.4</v>
      </c>
      <c r="BC865" s="19">
        <v>135.6</v>
      </c>
      <c r="BD865" s="19">
        <v>135.4</v>
      </c>
      <c r="BE865" s="19">
        <v>135.1</v>
      </c>
      <c r="BF865" s="19">
        <v>135.1</v>
      </c>
      <c r="BG865" s="19">
        <v>135.1</v>
      </c>
      <c r="BH865" s="19">
        <v>135</v>
      </c>
      <c r="BI865" s="19">
        <v>135</v>
      </c>
      <c r="BJ865" s="19">
        <v>135</v>
      </c>
      <c r="BK865" s="19">
        <v>131.5</v>
      </c>
      <c r="BL865" s="19">
        <v>132</v>
      </c>
      <c r="BM865" s="19">
        <v>132</v>
      </c>
      <c r="BN865" s="19">
        <v>132</v>
      </c>
      <c r="BO865" s="19">
        <v>132.4</v>
      </c>
      <c r="BP865" s="19">
        <v>132</v>
      </c>
      <c r="BQ865" s="19">
        <v>132</v>
      </c>
      <c r="BR865" s="19">
        <v>132</v>
      </c>
      <c r="BS865" s="19">
        <v>132</v>
      </c>
      <c r="BT865" s="19">
        <v>132</v>
      </c>
      <c r="BU865" s="19">
        <v>132</v>
      </c>
      <c r="BV865" s="19">
        <v>132.4</v>
      </c>
      <c r="BW865" s="19">
        <v>132.4</v>
      </c>
      <c r="BX865" s="19">
        <v>135</v>
      </c>
      <c r="BY865" s="19">
        <v>134.69999999999999</v>
      </c>
      <c r="BZ865" s="19">
        <v>134</v>
      </c>
      <c r="CA865" s="19">
        <v>134.19999999999999</v>
      </c>
      <c r="CB865" s="19">
        <v>133.69999999999999</v>
      </c>
      <c r="CC865" s="19">
        <v>134.5</v>
      </c>
      <c r="CD865" s="19">
        <v>133.80000000000001</v>
      </c>
      <c r="CE865" s="19">
        <v>133.80000000000001</v>
      </c>
      <c r="CF865" s="19">
        <v>133.80000000000001</v>
      </c>
      <c r="CG865" s="19">
        <v>133</v>
      </c>
      <c r="CH865" s="19">
        <v>133</v>
      </c>
      <c r="CI865" s="19">
        <v>136.1</v>
      </c>
      <c r="CJ865" s="19">
        <v>139.4</v>
      </c>
      <c r="CK865" s="19">
        <v>139.4</v>
      </c>
      <c r="CL865" s="19">
        <v>139.4</v>
      </c>
      <c r="CM865" s="19">
        <v>139.4</v>
      </c>
      <c r="CN865" s="19">
        <v>139.4</v>
      </c>
      <c r="CO865" s="19">
        <v>139.4</v>
      </c>
      <c r="CP865" s="19">
        <v>139.4</v>
      </c>
      <c r="CQ865" s="19">
        <v>140.5</v>
      </c>
      <c r="CR865" s="19">
        <v>140.5</v>
      </c>
      <c r="CS865" s="19">
        <v>141.6</v>
      </c>
      <c r="CT865" s="19">
        <v>141.6</v>
      </c>
      <c r="CU865" s="19">
        <v>141.6</v>
      </c>
      <c r="CV865" s="19">
        <v>141.6</v>
      </c>
      <c r="CW865" s="19">
        <v>142.30000000000001</v>
      </c>
      <c r="CX865" s="19">
        <v>146</v>
      </c>
      <c r="CY865" s="19">
        <v>147.4</v>
      </c>
      <c r="CZ865" s="19">
        <v>145.9</v>
      </c>
      <c r="DA865" s="19">
        <v>145.9</v>
      </c>
      <c r="DB865" s="19">
        <v>147.1</v>
      </c>
      <c r="DC865" s="19">
        <v>148.80000000000001</v>
      </c>
      <c r="DD865" s="19">
        <v>148.80000000000001</v>
      </c>
      <c r="DE865" s="19">
        <v>148.80000000000001</v>
      </c>
      <c r="DF865" s="19">
        <v>153.80000000000001</v>
      </c>
      <c r="DG865" s="19">
        <v>154.6</v>
      </c>
      <c r="DH865" s="19">
        <v>158.6</v>
      </c>
      <c r="DI865" s="19">
        <v>178.1</v>
      </c>
      <c r="DJ865" s="19">
        <v>178.1</v>
      </c>
      <c r="DK865" s="19">
        <v>178.1</v>
      </c>
      <c r="DL865" s="19">
        <v>175.3</v>
      </c>
      <c r="DM865" s="19">
        <v>173.9</v>
      </c>
      <c r="DN865" s="19">
        <v>173.9</v>
      </c>
      <c r="DO865" s="19">
        <v>174</v>
      </c>
      <c r="DP865" s="19">
        <v>175.4</v>
      </c>
      <c r="DQ865" s="19">
        <v>175.4</v>
      </c>
      <c r="DR865" s="19">
        <v>175.4</v>
      </c>
      <c r="DS865" s="19">
        <v>175.4</v>
      </c>
      <c r="DT865" s="19">
        <v>175.4</v>
      </c>
      <c r="DU865" s="19">
        <v>179.3</v>
      </c>
      <c r="DV865" s="19">
        <v>180.3</v>
      </c>
      <c r="DW865" s="19">
        <v>180.3</v>
      </c>
    </row>
    <row r="866" spans="1:127">
      <c r="A866" s="17" t="s">
        <v>2325</v>
      </c>
      <c r="B866" s="17" t="s">
        <v>2326</v>
      </c>
      <c r="C866" s="18">
        <v>2.0999999999999999E-3</v>
      </c>
      <c r="D866" s="19">
        <v>106.7</v>
      </c>
      <c r="E866" s="19">
        <v>106.3</v>
      </c>
      <c r="F866" s="19">
        <v>106</v>
      </c>
      <c r="G866" s="19">
        <v>105.3</v>
      </c>
      <c r="H866" s="19">
        <v>103.7</v>
      </c>
      <c r="I866" s="19">
        <v>106</v>
      </c>
      <c r="J866" s="19">
        <v>104.7</v>
      </c>
      <c r="K866" s="19">
        <v>106.6</v>
      </c>
      <c r="L866" s="19">
        <v>107.2</v>
      </c>
      <c r="M866" s="19">
        <v>106.5</v>
      </c>
      <c r="N866" s="19">
        <v>106.4</v>
      </c>
      <c r="O866" s="19">
        <v>107.5</v>
      </c>
      <c r="P866" s="19">
        <v>108</v>
      </c>
      <c r="Q866" s="19">
        <v>110.5</v>
      </c>
      <c r="R866" s="19">
        <v>111.4</v>
      </c>
      <c r="S866" s="19">
        <v>110.5</v>
      </c>
      <c r="T866" s="19">
        <v>112.1</v>
      </c>
      <c r="U866" s="19">
        <v>116</v>
      </c>
      <c r="V866" s="19">
        <v>113</v>
      </c>
      <c r="W866" s="19">
        <v>113.3</v>
      </c>
      <c r="X866" s="19">
        <v>114.6</v>
      </c>
      <c r="Y866" s="19">
        <v>115</v>
      </c>
      <c r="Z866" s="19">
        <v>113.9</v>
      </c>
      <c r="AA866" s="19">
        <v>114.6</v>
      </c>
      <c r="AB866" s="19">
        <v>115.2</v>
      </c>
      <c r="AC866" s="19">
        <v>118.8</v>
      </c>
      <c r="AD866" s="19">
        <v>117</v>
      </c>
      <c r="AE866" s="19">
        <v>117.6</v>
      </c>
      <c r="AF866" s="19">
        <v>117.6</v>
      </c>
      <c r="AG866" s="19">
        <v>117.7</v>
      </c>
      <c r="AH866" s="19">
        <v>117.8</v>
      </c>
      <c r="AI866" s="19">
        <v>117.9</v>
      </c>
      <c r="AJ866" s="19">
        <v>118.5</v>
      </c>
      <c r="AK866" s="19">
        <v>117.3</v>
      </c>
      <c r="AL866" s="19">
        <v>117.7</v>
      </c>
      <c r="AM866" s="19">
        <v>118</v>
      </c>
      <c r="AN866" s="19">
        <v>116.8</v>
      </c>
      <c r="AO866" s="19">
        <v>118.1</v>
      </c>
      <c r="AP866" s="19">
        <v>118.3</v>
      </c>
      <c r="AQ866" s="19">
        <v>121.2</v>
      </c>
      <c r="AR866" s="19">
        <v>121.2</v>
      </c>
      <c r="AS866" s="19">
        <v>121.2</v>
      </c>
      <c r="AT866" s="19">
        <v>121.3</v>
      </c>
      <c r="AU866" s="19">
        <v>121.2</v>
      </c>
      <c r="AV866" s="19">
        <v>121.3</v>
      </c>
      <c r="AW866" s="19">
        <v>121.7</v>
      </c>
      <c r="AX866" s="19">
        <v>120.6</v>
      </c>
      <c r="AY866" s="19">
        <v>120</v>
      </c>
      <c r="AZ866" s="19">
        <v>119.7</v>
      </c>
      <c r="BA866" s="19">
        <v>119.7</v>
      </c>
      <c r="BB866" s="19">
        <v>119.6</v>
      </c>
      <c r="BC866" s="19">
        <v>120.3</v>
      </c>
      <c r="BD866" s="19">
        <v>120.8</v>
      </c>
      <c r="BE866" s="19">
        <v>120.7</v>
      </c>
      <c r="BF866" s="19">
        <v>120.7</v>
      </c>
      <c r="BG866" s="19">
        <v>119.7</v>
      </c>
      <c r="BH866" s="19">
        <v>119.8</v>
      </c>
      <c r="BI866" s="19">
        <v>121.4</v>
      </c>
      <c r="BJ866" s="19">
        <v>123</v>
      </c>
      <c r="BK866" s="19">
        <v>123.2</v>
      </c>
      <c r="BL866" s="19">
        <v>122.5</v>
      </c>
      <c r="BM866" s="19">
        <v>123.3</v>
      </c>
      <c r="BN866" s="19">
        <v>123.2</v>
      </c>
      <c r="BO866" s="19">
        <v>125.8</v>
      </c>
      <c r="BP866" s="19">
        <v>124.4</v>
      </c>
      <c r="BQ866" s="19">
        <v>123.4</v>
      </c>
      <c r="BR866" s="19">
        <v>123.4</v>
      </c>
      <c r="BS866" s="19">
        <v>124.4</v>
      </c>
      <c r="BT866" s="19">
        <v>125.5</v>
      </c>
      <c r="BU866" s="19">
        <v>125.8</v>
      </c>
      <c r="BV866" s="19">
        <v>125.9</v>
      </c>
      <c r="BW866" s="19">
        <v>126.2</v>
      </c>
      <c r="BX866" s="19">
        <v>126.8</v>
      </c>
      <c r="BY866" s="19">
        <v>128.69999999999999</v>
      </c>
      <c r="BZ866" s="19">
        <v>127.5</v>
      </c>
      <c r="CA866" s="19">
        <v>127.7</v>
      </c>
      <c r="CB866" s="19">
        <v>128.80000000000001</v>
      </c>
      <c r="CC866" s="19">
        <v>128.5</v>
      </c>
      <c r="CD866" s="19">
        <v>128.4</v>
      </c>
      <c r="CE866" s="19">
        <v>131.1</v>
      </c>
      <c r="CF866" s="19">
        <v>132.6</v>
      </c>
      <c r="CG866" s="19">
        <v>131.19999999999999</v>
      </c>
      <c r="CH866" s="19">
        <v>132.30000000000001</v>
      </c>
      <c r="CI866" s="19">
        <v>135.80000000000001</v>
      </c>
      <c r="CJ866" s="19">
        <v>137</v>
      </c>
      <c r="CK866" s="19">
        <v>137.69999999999999</v>
      </c>
      <c r="CL866" s="19">
        <v>137.4</v>
      </c>
      <c r="CM866" s="19">
        <v>135.1</v>
      </c>
      <c r="CN866" s="19">
        <v>136</v>
      </c>
      <c r="CO866" s="19">
        <v>134.69999999999999</v>
      </c>
      <c r="CP866" s="19">
        <v>134.30000000000001</v>
      </c>
      <c r="CQ866" s="19">
        <v>134.30000000000001</v>
      </c>
      <c r="CR866" s="19">
        <v>134.9</v>
      </c>
      <c r="CS866" s="19">
        <v>136.4</v>
      </c>
      <c r="CT866" s="19">
        <v>136.6</v>
      </c>
      <c r="CU866" s="19">
        <v>137.6</v>
      </c>
      <c r="CV866" s="19">
        <v>142.9</v>
      </c>
      <c r="CW866" s="19">
        <v>144.6</v>
      </c>
      <c r="CX866" s="19">
        <v>137.19999999999999</v>
      </c>
      <c r="CY866" s="19">
        <v>139.9</v>
      </c>
      <c r="CZ866" s="19">
        <v>137.19999999999999</v>
      </c>
      <c r="DA866" s="19">
        <v>135.5</v>
      </c>
      <c r="DB866" s="19">
        <v>135.80000000000001</v>
      </c>
      <c r="DC866" s="19">
        <v>135.80000000000001</v>
      </c>
      <c r="DD866" s="19">
        <v>135.80000000000001</v>
      </c>
      <c r="DE866" s="19">
        <v>137.1</v>
      </c>
      <c r="DF866" s="19">
        <v>141.69999999999999</v>
      </c>
      <c r="DG866" s="19">
        <v>143</v>
      </c>
      <c r="DH866" s="19">
        <v>141.4</v>
      </c>
      <c r="DI866" s="19">
        <v>141</v>
      </c>
      <c r="DJ866" s="19">
        <v>145.69999999999999</v>
      </c>
      <c r="DK866" s="19">
        <v>145.80000000000001</v>
      </c>
      <c r="DL866" s="19">
        <v>146.5</v>
      </c>
      <c r="DM866" s="19">
        <v>146.6</v>
      </c>
      <c r="DN866" s="19">
        <v>145.1</v>
      </c>
      <c r="DO866" s="19">
        <v>141</v>
      </c>
      <c r="DP866" s="19">
        <v>142.4</v>
      </c>
      <c r="DQ866" s="19">
        <v>142.30000000000001</v>
      </c>
      <c r="DR866" s="19">
        <v>141.80000000000001</v>
      </c>
      <c r="DS866" s="19">
        <v>142.4</v>
      </c>
      <c r="DT866" s="19">
        <v>144.69999999999999</v>
      </c>
      <c r="DU866" s="19">
        <v>146.30000000000001</v>
      </c>
      <c r="DV866" s="19">
        <v>147.4</v>
      </c>
      <c r="DW866" s="19">
        <v>148.4</v>
      </c>
    </row>
    <row r="867" spans="1:127">
      <c r="A867" s="17" t="s">
        <v>2327</v>
      </c>
      <c r="B867" s="17" t="s">
        <v>2328</v>
      </c>
      <c r="C867" s="18">
        <v>1.3999999999999999E-4</v>
      </c>
      <c r="D867" s="19">
        <v>107</v>
      </c>
      <c r="E867" s="19">
        <v>107</v>
      </c>
      <c r="F867" s="19">
        <v>107</v>
      </c>
      <c r="G867" s="19">
        <v>107</v>
      </c>
      <c r="H867" s="19">
        <v>107</v>
      </c>
      <c r="I867" s="19">
        <v>107</v>
      </c>
      <c r="J867" s="19">
        <v>107</v>
      </c>
      <c r="K867" s="19">
        <v>107</v>
      </c>
      <c r="L867" s="19">
        <v>107</v>
      </c>
      <c r="M867" s="19">
        <v>107.3</v>
      </c>
      <c r="N867" s="19">
        <v>107.3</v>
      </c>
      <c r="O867" s="19">
        <v>107.3</v>
      </c>
      <c r="P867" s="19">
        <v>113.2</v>
      </c>
      <c r="Q867" s="19">
        <v>113.2</v>
      </c>
      <c r="R867" s="19">
        <v>113.2</v>
      </c>
      <c r="S867" s="19">
        <v>113.2</v>
      </c>
      <c r="T867" s="19">
        <v>113.2</v>
      </c>
      <c r="U867" s="19">
        <v>113.2</v>
      </c>
      <c r="V867" s="19">
        <v>113.2</v>
      </c>
      <c r="W867" s="19">
        <v>113.2</v>
      </c>
      <c r="X867" s="19">
        <v>113.2</v>
      </c>
      <c r="Y867" s="19">
        <v>113.7</v>
      </c>
      <c r="Z867" s="19">
        <v>113.7</v>
      </c>
      <c r="AA867" s="19">
        <v>113.7</v>
      </c>
      <c r="AB867" s="19">
        <v>121</v>
      </c>
      <c r="AC867" s="19">
        <v>121</v>
      </c>
      <c r="AD867" s="19">
        <v>121</v>
      </c>
      <c r="AE867" s="19">
        <v>121</v>
      </c>
      <c r="AF867" s="19">
        <v>121</v>
      </c>
      <c r="AG867" s="19">
        <v>121.8</v>
      </c>
      <c r="AH867" s="19">
        <v>121.8</v>
      </c>
      <c r="AI867" s="19">
        <v>121.8</v>
      </c>
      <c r="AJ867" s="19">
        <v>121.8</v>
      </c>
      <c r="AK867" s="19">
        <v>122.4</v>
      </c>
      <c r="AL867" s="19">
        <v>122.4</v>
      </c>
      <c r="AM867" s="19">
        <v>122.4</v>
      </c>
      <c r="AN867" s="19">
        <v>128.5</v>
      </c>
      <c r="AO867" s="19">
        <v>128.5</v>
      </c>
      <c r="AP867" s="19">
        <v>128.5</v>
      </c>
      <c r="AQ867" s="19">
        <v>130.69999999999999</v>
      </c>
      <c r="AR867" s="19">
        <v>130.69999999999999</v>
      </c>
      <c r="AS867" s="19">
        <v>130.69999999999999</v>
      </c>
      <c r="AT867" s="19">
        <v>130.69999999999999</v>
      </c>
      <c r="AU867" s="19">
        <v>130.69999999999999</v>
      </c>
      <c r="AV867" s="19">
        <v>130.69999999999999</v>
      </c>
      <c r="AW867" s="19">
        <v>131.1</v>
      </c>
      <c r="AX867" s="19">
        <v>131.1</v>
      </c>
      <c r="AY867" s="19">
        <v>136.80000000000001</v>
      </c>
      <c r="AZ867" s="19">
        <v>137.4</v>
      </c>
      <c r="BA867" s="19">
        <v>137.4</v>
      </c>
      <c r="BB867" s="19">
        <v>137.4</v>
      </c>
      <c r="BC867" s="19">
        <v>137.4</v>
      </c>
      <c r="BD867" s="19">
        <v>137.4</v>
      </c>
      <c r="BE867" s="19">
        <v>137.4</v>
      </c>
      <c r="BF867" s="19">
        <v>137.4</v>
      </c>
      <c r="BG867" s="19">
        <v>137.4</v>
      </c>
      <c r="BH867" s="19">
        <v>137.4</v>
      </c>
      <c r="BI867" s="19">
        <v>137.80000000000001</v>
      </c>
      <c r="BJ867" s="19">
        <v>137.80000000000001</v>
      </c>
      <c r="BK867" s="19">
        <v>137.80000000000001</v>
      </c>
      <c r="BL867" s="19">
        <v>137.80000000000001</v>
      </c>
      <c r="BM867" s="19">
        <v>137.80000000000001</v>
      </c>
      <c r="BN867" s="19">
        <v>137.4</v>
      </c>
      <c r="BO867" s="19">
        <v>137.80000000000001</v>
      </c>
      <c r="BP867" s="19">
        <v>141.19999999999999</v>
      </c>
      <c r="BQ867" s="19">
        <v>140.4</v>
      </c>
      <c r="BR867" s="19">
        <v>140.4</v>
      </c>
      <c r="BS867" s="19">
        <v>140.4</v>
      </c>
      <c r="BT867" s="19">
        <v>140.4</v>
      </c>
      <c r="BU867" s="19">
        <v>140.80000000000001</v>
      </c>
      <c r="BV867" s="19">
        <v>141.6</v>
      </c>
      <c r="BW867" s="19">
        <v>141.6</v>
      </c>
      <c r="BX867" s="19">
        <v>145.4</v>
      </c>
      <c r="BY867" s="19">
        <v>141.6</v>
      </c>
      <c r="BZ867" s="19">
        <v>141.6</v>
      </c>
      <c r="CA867" s="19">
        <v>141.6</v>
      </c>
      <c r="CB867" s="19">
        <v>145.5</v>
      </c>
      <c r="CC867" s="19">
        <v>145.4</v>
      </c>
      <c r="CD867" s="19">
        <v>162.30000000000001</v>
      </c>
      <c r="CE867" s="19">
        <v>162.30000000000001</v>
      </c>
      <c r="CF867" s="19">
        <v>162.30000000000001</v>
      </c>
      <c r="CG867" s="19">
        <v>162.80000000000001</v>
      </c>
      <c r="CH867" s="19">
        <v>162.9</v>
      </c>
      <c r="CI867" s="19">
        <v>162.80000000000001</v>
      </c>
      <c r="CJ867" s="19">
        <v>166.8</v>
      </c>
      <c r="CK867" s="19">
        <v>169.5</v>
      </c>
      <c r="CL867" s="19">
        <v>172</v>
      </c>
      <c r="CM867" s="19">
        <v>172</v>
      </c>
      <c r="CN867" s="19">
        <v>176.5</v>
      </c>
      <c r="CO867" s="19">
        <v>178.6</v>
      </c>
      <c r="CP867" s="19">
        <v>194.2</v>
      </c>
      <c r="CQ867" s="19">
        <v>194.2</v>
      </c>
      <c r="CR867" s="19">
        <v>192.5</v>
      </c>
      <c r="CS867" s="19">
        <v>191.6</v>
      </c>
      <c r="CT867" s="19">
        <v>189.9</v>
      </c>
      <c r="CU867" s="19">
        <v>190.7</v>
      </c>
      <c r="CV867" s="19">
        <v>189.2</v>
      </c>
      <c r="CW867" s="19">
        <v>189.2</v>
      </c>
      <c r="CX867" s="19">
        <v>189</v>
      </c>
      <c r="CY867" s="19">
        <v>189</v>
      </c>
      <c r="CZ867" s="19">
        <v>188</v>
      </c>
      <c r="DA867" s="19">
        <v>188</v>
      </c>
      <c r="DB867" s="19">
        <v>186.2</v>
      </c>
      <c r="DC867" s="19">
        <v>187.3</v>
      </c>
      <c r="DD867" s="19">
        <v>192.7</v>
      </c>
      <c r="DE867" s="19">
        <v>192.7</v>
      </c>
      <c r="DF867" s="19">
        <v>192.7</v>
      </c>
      <c r="DG867" s="19">
        <v>192.7</v>
      </c>
      <c r="DH867" s="19">
        <v>192.7</v>
      </c>
      <c r="DI867" s="19">
        <v>192.7</v>
      </c>
      <c r="DJ867" s="19">
        <v>192.5</v>
      </c>
      <c r="DK867" s="19">
        <v>192.5</v>
      </c>
      <c r="DL867" s="19">
        <v>192.5</v>
      </c>
      <c r="DM867" s="19">
        <v>195.2</v>
      </c>
      <c r="DN867" s="19">
        <v>196</v>
      </c>
      <c r="DO867" s="19">
        <v>202.3</v>
      </c>
      <c r="DP867" s="19">
        <v>202.4</v>
      </c>
      <c r="DQ867" s="19">
        <v>202.6</v>
      </c>
      <c r="DR867" s="19">
        <v>202.9</v>
      </c>
      <c r="DS867" s="19">
        <v>202.9</v>
      </c>
      <c r="DT867" s="19">
        <v>203.7</v>
      </c>
      <c r="DU867" s="19">
        <v>203.8</v>
      </c>
      <c r="DV867" s="19">
        <v>211.5</v>
      </c>
      <c r="DW867" s="19">
        <v>211.5</v>
      </c>
    </row>
    <row r="868" spans="1:127">
      <c r="A868" s="17" t="s">
        <v>2329</v>
      </c>
      <c r="B868" s="17" t="s">
        <v>2330</v>
      </c>
      <c r="C868" s="18">
        <v>4.9410000000000003E-2</v>
      </c>
      <c r="D868" s="19">
        <v>115</v>
      </c>
      <c r="E868" s="19">
        <v>115</v>
      </c>
      <c r="F868" s="19">
        <v>115</v>
      </c>
      <c r="G868" s="19">
        <v>115</v>
      </c>
      <c r="H868" s="19">
        <v>115</v>
      </c>
      <c r="I868" s="19">
        <v>115</v>
      </c>
      <c r="J868" s="19">
        <v>115</v>
      </c>
      <c r="K868" s="19">
        <v>115</v>
      </c>
      <c r="L868" s="19">
        <v>115</v>
      </c>
      <c r="M868" s="19">
        <v>117.1</v>
      </c>
      <c r="N868" s="19">
        <v>117.1</v>
      </c>
      <c r="O868" s="19">
        <v>117.1</v>
      </c>
      <c r="P868" s="19">
        <v>121.3</v>
      </c>
      <c r="Q868" s="19">
        <v>121.3</v>
      </c>
      <c r="R868" s="19">
        <v>121.3</v>
      </c>
      <c r="S868" s="19">
        <v>121.3</v>
      </c>
      <c r="T868" s="19">
        <v>122.2</v>
      </c>
      <c r="U868" s="19">
        <v>122.2</v>
      </c>
      <c r="V868" s="19">
        <v>122.2</v>
      </c>
      <c r="W868" s="19">
        <v>122.2</v>
      </c>
      <c r="X868" s="19">
        <v>123.1</v>
      </c>
      <c r="Y868" s="19">
        <v>123.8</v>
      </c>
      <c r="Z868" s="19">
        <v>123.8</v>
      </c>
      <c r="AA868" s="19">
        <v>123.8</v>
      </c>
      <c r="AB868" s="19">
        <v>124.9</v>
      </c>
      <c r="AC868" s="19">
        <v>124.9</v>
      </c>
      <c r="AD868" s="19">
        <v>124.9</v>
      </c>
      <c r="AE868" s="19">
        <v>124.9</v>
      </c>
      <c r="AF868" s="19">
        <v>124.9</v>
      </c>
      <c r="AG868" s="19">
        <v>124.9</v>
      </c>
      <c r="AH868" s="19">
        <v>124.9</v>
      </c>
      <c r="AI868" s="19">
        <v>124.9</v>
      </c>
      <c r="AJ868" s="19">
        <v>124.9</v>
      </c>
      <c r="AK868" s="19">
        <v>125.4</v>
      </c>
      <c r="AL868" s="19">
        <v>125.4</v>
      </c>
      <c r="AM868" s="19">
        <v>126.5</v>
      </c>
      <c r="AN868" s="19">
        <v>143.30000000000001</v>
      </c>
      <c r="AO868" s="19">
        <v>143.30000000000001</v>
      </c>
      <c r="AP868" s="19">
        <v>143.30000000000001</v>
      </c>
      <c r="AQ868" s="19">
        <v>143.30000000000001</v>
      </c>
      <c r="AR868" s="19">
        <v>144.6</v>
      </c>
      <c r="AS868" s="19">
        <v>144.6</v>
      </c>
      <c r="AT868" s="19">
        <v>144.6</v>
      </c>
      <c r="AU868" s="19">
        <v>144.6</v>
      </c>
      <c r="AV868" s="19">
        <v>145.4</v>
      </c>
      <c r="AW868" s="19">
        <v>145.4</v>
      </c>
      <c r="AX868" s="19">
        <v>145.4</v>
      </c>
      <c r="AY868" s="19">
        <v>147.30000000000001</v>
      </c>
      <c r="AZ868" s="19">
        <v>147.30000000000001</v>
      </c>
      <c r="BA868" s="19">
        <v>147.30000000000001</v>
      </c>
      <c r="BB868" s="19">
        <v>147.30000000000001</v>
      </c>
      <c r="BC868" s="19">
        <v>147.30000000000001</v>
      </c>
      <c r="BD868" s="19">
        <v>144.5</v>
      </c>
      <c r="BE868" s="19">
        <v>144.5</v>
      </c>
      <c r="BF868" s="19">
        <v>144.5</v>
      </c>
      <c r="BG868" s="19">
        <v>144.5</v>
      </c>
      <c r="BH868" s="19">
        <v>144.5</v>
      </c>
      <c r="BI868" s="19">
        <v>134.9</v>
      </c>
      <c r="BJ868" s="19">
        <v>134.9</v>
      </c>
      <c r="BK868" s="19">
        <v>138.5</v>
      </c>
      <c r="BL868" s="19">
        <v>139.1</v>
      </c>
      <c r="BM868" s="19">
        <v>139.1</v>
      </c>
      <c r="BN868" s="19">
        <v>148</v>
      </c>
      <c r="BO868" s="19">
        <v>152</v>
      </c>
      <c r="BP868" s="19">
        <v>153.5</v>
      </c>
      <c r="BQ868" s="19">
        <v>155.30000000000001</v>
      </c>
      <c r="BR868" s="19">
        <v>155.30000000000001</v>
      </c>
      <c r="BS868" s="19">
        <v>157.6</v>
      </c>
      <c r="BT868" s="19">
        <v>157.6</v>
      </c>
      <c r="BU868" s="19">
        <v>153.80000000000001</v>
      </c>
      <c r="BV868" s="19">
        <v>155.6</v>
      </c>
      <c r="BW868" s="19">
        <v>155.9</v>
      </c>
      <c r="BX868" s="19">
        <v>155.6</v>
      </c>
      <c r="BY868" s="19">
        <v>160</v>
      </c>
      <c r="BZ868" s="19">
        <v>160.4</v>
      </c>
      <c r="CA868" s="19">
        <v>154.9</v>
      </c>
      <c r="CB868" s="19">
        <v>155.1</v>
      </c>
      <c r="CC868" s="19">
        <v>160.6</v>
      </c>
      <c r="CD868" s="19">
        <v>160.6</v>
      </c>
      <c r="CE868" s="19">
        <v>160.69999999999999</v>
      </c>
      <c r="CF868" s="19">
        <v>160.30000000000001</v>
      </c>
      <c r="CG868" s="19">
        <v>160.80000000000001</v>
      </c>
      <c r="CH868" s="19">
        <v>160.9</v>
      </c>
      <c r="CI868" s="19">
        <v>160.9</v>
      </c>
      <c r="CJ868" s="19">
        <v>160.9</v>
      </c>
      <c r="CK868" s="19">
        <v>160.9</v>
      </c>
      <c r="CL868" s="19">
        <v>161.1</v>
      </c>
      <c r="CM868" s="19">
        <v>161</v>
      </c>
      <c r="CN868" s="19">
        <v>162.1</v>
      </c>
      <c r="CO868" s="19">
        <v>162.4</v>
      </c>
      <c r="CP868" s="19">
        <v>162.5</v>
      </c>
      <c r="CQ868" s="19">
        <v>162.5</v>
      </c>
      <c r="CR868" s="19">
        <v>162.5</v>
      </c>
      <c r="CS868" s="19">
        <v>162.9</v>
      </c>
      <c r="CT868" s="19">
        <v>163.19999999999999</v>
      </c>
      <c r="CU868" s="19">
        <v>163.19999999999999</v>
      </c>
      <c r="CV868" s="19">
        <v>163.19999999999999</v>
      </c>
      <c r="CW868" s="19">
        <v>165</v>
      </c>
      <c r="CX868" s="19">
        <v>167.2</v>
      </c>
      <c r="CY868" s="19">
        <v>167.3</v>
      </c>
      <c r="CZ868" s="19">
        <v>167.5</v>
      </c>
      <c r="DA868" s="19">
        <v>166.9</v>
      </c>
      <c r="DB868" s="19">
        <v>168.1</v>
      </c>
      <c r="DC868" s="19">
        <v>168.5</v>
      </c>
      <c r="DD868" s="19">
        <v>168.1</v>
      </c>
      <c r="DE868" s="19">
        <v>168.9</v>
      </c>
      <c r="DF868" s="19">
        <v>168.8</v>
      </c>
      <c r="DG868" s="19">
        <v>168.8</v>
      </c>
      <c r="DH868" s="19">
        <v>169.8</v>
      </c>
      <c r="DI868" s="19">
        <v>170.7</v>
      </c>
      <c r="DJ868" s="19">
        <v>170.7</v>
      </c>
      <c r="DK868" s="19">
        <v>171.3</v>
      </c>
      <c r="DL868" s="19">
        <v>171.3</v>
      </c>
      <c r="DM868" s="19">
        <v>172.9</v>
      </c>
      <c r="DN868" s="19">
        <v>172.9</v>
      </c>
      <c r="DO868" s="19">
        <v>172.9</v>
      </c>
      <c r="DP868" s="19">
        <v>171.1</v>
      </c>
      <c r="DQ868" s="19">
        <v>170.8</v>
      </c>
      <c r="DR868" s="19">
        <v>169.6</v>
      </c>
      <c r="DS868" s="19">
        <v>177.8</v>
      </c>
      <c r="DT868" s="19">
        <v>176.4</v>
      </c>
      <c r="DU868" s="19">
        <v>175.7</v>
      </c>
      <c r="DV868" s="19">
        <v>173.5</v>
      </c>
      <c r="DW868" s="19">
        <v>171.3</v>
      </c>
    </row>
    <row r="869" spans="1:127">
      <c r="A869" s="17" t="s">
        <v>2331</v>
      </c>
      <c r="B869" s="17" t="s">
        <v>2332</v>
      </c>
      <c r="C869" s="18">
        <v>4.9410000000000003E-2</v>
      </c>
      <c r="D869" s="19">
        <v>115</v>
      </c>
      <c r="E869" s="19">
        <v>115</v>
      </c>
      <c r="F869" s="19">
        <v>115</v>
      </c>
      <c r="G869" s="19">
        <v>115</v>
      </c>
      <c r="H869" s="19">
        <v>115</v>
      </c>
      <c r="I869" s="19">
        <v>115</v>
      </c>
      <c r="J869" s="19">
        <v>115</v>
      </c>
      <c r="K869" s="19">
        <v>115</v>
      </c>
      <c r="L869" s="19">
        <v>115</v>
      </c>
      <c r="M869" s="19">
        <v>117.1</v>
      </c>
      <c r="N869" s="19">
        <v>117.1</v>
      </c>
      <c r="O869" s="19">
        <v>117.1</v>
      </c>
      <c r="P869" s="19">
        <v>121.3</v>
      </c>
      <c r="Q869" s="19">
        <v>121.3</v>
      </c>
      <c r="R869" s="19">
        <v>121.3</v>
      </c>
      <c r="S869" s="19">
        <v>121.3</v>
      </c>
      <c r="T869" s="19">
        <v>122.2</v>
      </c>
      <c r="U869" s="19">
        <v>122.2</v>
      </c>
      <c r="V869" s="19">
        <v>122.2</v>
      </c>
      <c r="W869" s="19">
        <v>122.2</v>
      </c>
      <c r="X869" s="19">
        <v>123.1</v>
      </c>
      <c r="Y869" s="19">
        <v>123.8</v>
      </c>
      <c r="Z869" s="19">
        <v>123.8</v>
      </c>
      <c r="AA869" s="19">
        <v>123.8</v>
      </c>
      <c r="AB869" s="19">
        <v>124.9</v>
      </c>
      <c r="AC869" s="19">
        <v>124.9</v>
      </c>
      <c r="AD869" s="19">
        <v>124.9</v>
      </c>
      <c r="AE869" s="19">
        <v>124.9</v>
      </c>
      <c r="AF869" s="19">
        <v>124.9</v>
      </c>
      <c r="AG869" s="19">
        <v>124.9</v>
      </c>
      <c r="AH869" s="19">
        <v>124.9</v>
      </c>
      <c r="AI869" s="19">
        <v>124.9</v>
      </c>
      <c r="AJ869" s="19">
        <v>124.9</v>
      </c>
      <c r="AK869" s="19">
        <v>125.4</v>
      </c>
      <c r="AL869" s="19">
        <v>125.4</v>
      </c>
      <c r="AM869" s="19">
        <v>126.5</v>
      </c>
      <c r="AN869" s="19">
        <v>143.30000000000001</v>
      </c>
      <c r="AO869" s="19">
        <v>143.30000000000001</v>
      </c>
      <c r="AP869" s="19">
        <v>143.30000000000001</v>
      </c>
      <c r="AQ869" s="19">
        <v>143.30000000000001</v>
      </c>
      <c r="AR869" s="19">
        <v>144.6</v>
      </c>
      <c r="AS869" s="19">
        <v>144.6</v>
      </c>
      <c r="AT869" s="19">
        <v>144.6</v>
      </c>
      <c r="AU869" s="19">
        <v>144.6</v>
      </c>
      <c r="AV869" s="19">
        <v>145.4</v>
      </c>
      <c r="AW869" s="19">
        <v>145.4</v>
      </c>
      <c r="AX869" s="19">
        <v>145.4</v>
      </c>
      <c r="AY869" s="19">
        <v>147.30000000000001</v>
      </c>
      <c r="AZ869" s="19">
        <v>147.30000000000001</v>
      </c>
      <c r="BA869" s="19">
        <v>147.30000000000001</v>
      </c>
      <c r="BB869" s="19">
        <v>147.30000000000001</v>
      </c>
      <c r="BC869" s="19">
        <v>147.30000000000001</v>
      </c>
      <c r="BD869" s="19">
        <v>144.5</v>
      </c>
      <c r="BE869" s="19">
        <v>144.5</v>
      </c>
      <c r="BF869" s="19">
        <v>144.5</v>
      </c>
      <c r="BG869" s="19">
        <v>144.5</v>
      </c>
      <c r="BH869" s="19">
        <v>144.5</v>
      </c>
      <c r="BI869" s="19">
        <v>134.9</v>
      </c>
      <c r="BJ869" s="19">
        <v>134.9</v>
      </c>
      <c r="BK869" s="19">
        <v>138.5</v>
      </c>
      <c r="BL869" s="19">
        <v>139.1</v>
      </c>
      <c r="BM869" s="19">
        <v>139.1</v>
      </c>
      <c r="BN869" s="19">
        <v>148</v>
      </c>
      <c r="BO869" s="19">
        <v>152</v>
      </c>
      <c r="BP869" s="19">
        <v>153.5</v>
      </c>
      <c r="BQ869" s="19">
        <v>155.30000000000001</v>
      </c>
      <c r="BR869" s="19">
        <v>155.30000000000001</v>
      </c>
      <c r="BS869" s="19">
        <v>157.6</v>
      </c>
      <c r="BT869" s="19">
        <v>157.6</v>
      </c>
      <c r="BU869" s="19">
        <v>153.80000000000001</v>
      </c>
      <c r="BV869" s="19">
        <v>155.6</v>
      </c>
      <c r="BW869" s="19">
        <v>155.9</v>
      </c>
      <c r="BX869" s="19">
        <v>155.6</v>
      </c>
      <c r="BY869" s="19">
        <v>160</v>
      </c>
      <c r="BZ869" s="19">
        <v>160.4</v>
      </c>
      <c r="CA869" s="19">
        <v>154.9</v>
      </c>
      <c r="CB869" s="19">
        <v>155.1</v>
      </c>
      <c r="CC869" s="19">
        <v>160.6</v>
      </c>
      <c r="CD869" s="19">
        <v>160.6</v>
      </c>
      <c r="CE869" s="19">
        <v>160.69999999999999</v>
      </c>
      <c r="CF869" s="19">
        <v>160.30000000000001</v>
      </c>
      <c r="CG869" s="19">
        <v>160.80000000000001</v>
      </c>
      <c r="CH869" s="19">
        <v>160.9</v>
      </c>
      <c r="CI869" s="19">
        <v>160.9</v>
      </c>
      <c r="CJ869" s="19">
        <v>160.9</v>
      </c>
      <c r="CK869" s="19">
        <v>160.9</v>
      </c>
      <c r="CL869" s="19">
        <v>161.1</v>
      </c>
      <c r="CM869" s="19">
        <v>161</v>
      </c>
      <c r="CN869" s="19">
        <v>162.1</v>
      </c>
      <c r="CO869" s="19">
        <v>162.4</v>
      </c>
      <c r="CP869" s="19">
        <v>162.5</v>
      </c>
      <c r="CQ869" s="19">
        <v>162.5</v>
      </c>
      <c r="CR869" s="19">
        <v>162.5</v>
      </c>
      <c r="CS869" s="19">
        <v>162.9</v>
      </c>
      <c r="CT869" s="19">
        <v>163.19999999999999</v>
      </c>
      <c r="CU869" s="19">
        <v>163.19999999999999</v>
      </c>
      <c r="CV869" s="19">
        <v>163.19999999999999</v>
      </c>
      <c r="CW869" s="19">
        <v>165</v>
      </c>
      <c r="CX869" s="19">
        <v>167.2</v>
      </c>
      <c r="CY869" s="19">
        <v>167.3</v>
      </c>
      <c r="CZ869" s="19">
        <v>167.5</v>
      </c>
      <c r="DA869" s="19">
        <v>166.9</v>
      </c>
      <c r="DB869" s="19">
        <v>168.1</v>
      </c>
      <c r="DC869" s="19">
        <v>168.5</v>
      </c>
      <c r="DD869" s="19">
        <v>168.1</v>
      </c>
      <c r="DE869" s="19">
        <v>168.9</v>
      </c>
      <c r="DF869" s="19">
        <v>168.8</v>
      </c>
      <c r="DG869" s="19">
        <v>168.8</v>
      </c>
      <c r="DH869" s="19">
        <v>169.8</v>
      </c>
      <c r="DI869" s="19">
        <v>170.7</v>
      </c>
      <c r="DJ869" s="19">
        <v>170.7</v>
      </c>
      <c r="DK869" s="19">
        <v>171.3</v>
      </c>
      <c r="DL869" s="19">
        <v>171.3</v>
      </c>
      <c r="DM869" s="19">
        <v>172.9</v>
      </c>
      <c r="DN869" s="19">
        <v>172.9</v>
      </c>
      <c r="DO869" s="19">
        <v>172.9</v>
      </c>
      <c r="DP869" s="19">
        <v>171.1</v>
      </c>
      <c r="DQ869" s="19">
        <v>170.8</v>
      </c>
      <c r="DR869" s="19">
        <v>169.6</v>
      </c>
      <c r="DS869" s="19">
        <v>177.8</v>
      </c>
      <c r="DT869" s="19">
        <v>176.4</v>
      </c>
      <c r="DU869" s="19">
        <v>175.7</v>
      </c>
      <c r="DV869" s="19">
        <v>173.5</v>
      </c>
      <c r="DW869" s="19">
        <v>171.3</v>
      </c>
    </row>
    <row r="870" spans="1:127">
      <c r="A870" s="17" t="s">
        <v>2333</v>
      </c>
      <c r="B870" s="17" t="s">
        <v>2334</v>
      </c>
      <c r="C870" s="18">
        <v>24.377580000000002</v>
      </c>
      <c r="D870" s="19">
        <v>105.9</v>
      </c>
      <c r="E870" s="19">
        <v>106.5</v>
      </c>
      <c r="F870" s="19">
        <v>108.4</v>
      </c>
      <c r="G870" s="19">
        <v>110.4</v>
      </c>
      <c r="H870" s="19">
        <v>111.1</v>
      </c>
      <c r="I870" s="19">
        <v>111.4</v>
      </c>
      <c r="J870" s="19">
        <v>110.5</v>
      </c>
      <c r="K870" s="19">
        <v>111</v>
      </c>
      <c r="L870" s="19">
        <v>110</v>
      </c>
      <c r="M870" s="19">
        <v>111.5</v>
      </c>
      <c r="N870" s="19">
        <v>112</v>
      </c>
      <c r="O870" s="19">
        <v>111.8</v>
      </c>
      <c r="P870" s="19">
        <v>113.2</v>
      </c>
      <c r="Q870" s="19">
        <v>115.5</v>
      </c>
      <c r="R870" s="19">
        <v>118.5</v>
      </c>
      <c r="S870" s="19">
        <v>119.7</v>
      </c>
      <c r="T870" s="19">
        <v>122.9</v>
      </c>
      <c r="U870" s="19">
        <v>123.4</v>
      </c>
      <c r="V870" s="19">
        <v>126.1</v>
      </c>
      <c r="W870" s="19">
        <v>126.7</v>
      </c>
      <c r="X870" s="19">
        <v>121.7</v>
      </c>
      <c r="Y870" s="19">
        <v>119.6</v>
      </c>
      <c r="Z870" s="19">
        <v>119.5</v>
      </c>
      <c r="AA870" s="19">
        <v>120.5</v>
      </c>
      <c r="AB870" s="19">
        <v>121.3</v>
      </c>
      <c r="AC870" s="19">
        <v>123.2</v>
      </c>
      <c r="AD870" s="19">
        <v>125.2</v>
      </c>
      <c r="AE870" s="19">
        <v>129.4</v>
      </c>
      <c r="AF870" s="19">
        <v>130.9</v>
      </c>
      <c r="AG870" s="19">
        <v>129</v>
      </c>
      <c r="AH870" s="19">
        <v>127.9</v>
      </c>
      <c r="AI870" s="19">
        <v>127.3</v>
      </c>
      <c r="AJ870" s="19">
        <v>124.7</v>
      </c>
      <c r="AK870" s="19">
        <v>124.3</v>
      </c>
      <c r="AL870" s="19">
        <v>123.4</v>
      </c>
      <c r="AM870" s="19">
        <v>122.8</v>
      </c>
      <c r="AN870" s="19">
        <v>124.1</v>
      </c>
      <c r="AO870" s="19">
        <v>124.8</v>
      </c>
      <c r="AP870" s="19">
        <v>126</v>
      </c>
      <c r="AQ870" s="19">
        <v>126.1</v>
      </c>
      <c r="AR870" s="19">
        <v>127.6</v>
      </c>
      <c r="AS870" s="19">
        <v>127.9</v>
      </c>
      <c r="AT870" s="19">
        <v>129.30000000000001</v>
      </c>
      <c r="AU870" s="19">
        <v>129.6</v>
      </c>
      <c r="AV870" s="19">
        <v>129.19999999999999</v>
      </c>
      <c r="AW870" s="19">
        <v>128.4</v>
      </c>
      <c r="AX870" s="19">
        <v>126.8</v>
      </c>
      <c r="AY870" s="19">
        <v>127.3</v>
      </c>
      <c r="AZ870" s="19">
        <v>131.1</v>
      </c>
      <c r="BA870" s="19">
        <v>133.6</v>
      </c>
      <c r="BB870" s="19">
        <v>136.1</v>
      </c>
      <c r="BC870" s="19">
        <v>137</v>
      </c>
      <c r="BD870" s="19">
        <v>136</v>
      </c>
      <c r="BE870" s="19">
        <v>135.9</v>
      </c>
      <c r="BF870" s="19">
        <v>136.19999999999999</v>
      </c>
      <c r="BG870" s="19">
        <v>136.5</v>
      </c>
      <c r="BH870" s="19">
        <v>133.9</v>
      </c>
      <c r="BI870" s="19">
        <v>133.30000000000001</v>
      </c>
      <c r="BJ870" s="19">
        <v>133.4</v>
      </c>
      <c r="BK870" s="19">
        <v>133.69999999999999</v>
      </c>
      <c r="BL870" s="19">
        <v>134.30000000000001</v>
      </c>
      <c r="BM870" s="19">
        <v>133.80000000000001</v>
      </c>
      <c r="BN870" s="19">
        <v>134.69999999999999</v>
      </c>
      <c r="BO870" s="19">
        <v>140</v>
      </c>
      <c r="BP870" s="19">
        <v>142.1</v>
      </c>
      <c r="BQ870" s="19">
        <v>138.69999999999999</v>
      </c>
      <c r="BR870" s="19">
        <v>140.6</v>
      </c>
      <c r="BS870" s="19">
        <v>142.5</v>
      </c>
      <c r="BT870" s="19">
        <v>137.80000000000001</v>
      </c>
      <c r="BU870" s="19">
        <v>135.6</v>
      </c>
      <c r="BV870" s="19">
        <v>133.69999999999999</v>
      </c>
      <c r="BW870" s="19">
        <v>133.69999999999999</v>
      </c>
      <c r="BX870" s="19">
        <v>135.4</v>
      </c>
      <c r="BY870" s="19">
        <v>135.4</v>
      </c>
      <c r="BZ870" s="19">
        <v>136.80000000000001</v>
      </c>
      <c r="CA870" s="19">
        <v>138.9</v>
      </c>
      <c r="CB870" s="19">
        <v>139.1</v>
      </c>
      <c r="CC870" s="19">
        <v>138.9</v>
      </c>
      <c r="CD870" s="19">
        <v>139.9</v>
      </c>
      <c r="CE870" s="19">
        <v>139.69999999999999</v>
      </c>
      <c r="CF870" s="19">
        <v>137.6</v>
      </c>
      <c r="CG870" s="19">
        <v>138.30000000000001</v>
      </c>
      <c r="CH870" s="19">
        <v>138.1</v>
      </c>
      <c r="CI870" s="19">
        <v>138.5</v>
      </c>
      <c r="CJ870" s="19">
        <v>141.5</v>
      </c>
      <c r="CK870" s="19">
        <v>142.80000000000001</v>
      </c>
      <c r="CL870" s="19">
        <v>144.19999999999999</v>
      </c>
      <c r="CM870" s="19">
        <v>145.69999999999999</v>
      </c>
      <c r="CN870" s="19">
        <v>147.30000000000001</v>
      </c>
      <c r="CO870" s="19">
        <v>147.4</v>
      </c>
      <c r="CP870" s="19">
        <v>150.6</v>
      </c>
      <c r="CQ870" s="19">
        <v>152.4</v>
      </c>
      <c r="CR870" s="19">
        <v>153</v>
      </c>
      <c r="CS870" s="19">
        <v>152.19999999999999</v>
      </c>
      <c r="CT870" s="19">
        <v>148.1</v>
      </c>
      <c r="CU870" s="19">
        <v>145.69999999999999</v>
      </c>
      <c r="CV870" s="19">
        <v>147.69999999999999</v>
      </c>
      <c r="CW870" s="19">
        <v>146.69999999999999</v>
      </c>
      <c r="CX870" s="19">
        <v>148.69999999999999</v>
      </c>
      <c r="CY870" s="19">
        <v>152.5</v>
      </c>
      <c r="CZ870" s="19">
        <v>154.30000000000001</v>
      </c>
      <c r="DA870" s="19">
        <v>158</v>
      </c>
      <c r="DB870" s="19">
        <v>159.9</v>
      </c>
      <c r="DC870" s="19">
        <v>159.69999999999999</v>
      </c>
      <c r="DD870" s="19">
        <v>154.69999999999999</v>
      </c>
      <c r="DE870" s="19">
        <v>151.80000000000001</v>
      </c>
      <c r="DF870" s="19">
        <v>153.4</v>
      </c>
      <c r="DG870" s="19">
        <v>153.9</v>
      </c>
      <c r="DH870" s="19">
        <v>158.80000000000001</v>
      </c>
      <c r="DI870" s="19">
        <v>158.80000000000001</v>
      </c>
      <c r="DJ870" s="19">
        <v>158.69999999999999</v>
      </c>
      <c r="DK870" s="19">
        <v>159.4</v>
      </c>
      <c r="DL870" s="19">
        <v>160.1</v>
      </c>
      <c r="DM870" s="19">
        <v>162.1</v>
      </c>
      <c r="DN870" s="19">
        <v>166.7</v>
      </c>
      <c r="DO870" s="19">
        <v>170.6</v>
      </c>
      <c r="DP870" s="19">
        <v>169.2</v>
      </c>
      <c r="DQ870" s="19">
        <v>166.3</v>
      </c>
      <c r="DR870" s="19">
        <v>166.7</v>
      </c>
      <c r="DS870" s="19">
        <v>168.2</v>
      </c>
      <c r="DT870" s="19">
        <v>173.3</v>
      </c>
      <c r="DU870" s="19">
        <v>175.6</v>
      </c>
      <c r="DV870" s="19">
        <v>178.4</v>
      </c>
      <c r="DW870" s="19">
        <v>174.4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BO3788"/>
  <sheetViews>
    <sheetView topLeftCell="BC1" workbookViewId="0">
      <pane ySplit="2" topLeftCell="A3" activePane="bottomLeft" state="frozen"/>
      <selection pane="bottomLeft" activeCell="BM1" sqref="BM1"/>
    </sheetView>
  </sheetViews>
  <sheetFormatPr defaultRowHeight="15"/>
  <cols>
    <col min="1" max="1" width="9.140625" customWidth="1"/>
    <col min="2" max="2" width="8.28515625" customWidth="1"/>
    <col min="3" max="3" width="10.7109375" customWidth="1"/>
    <col min="4" max="4" width="21.42578125" customWidth="1"/>
    <col min="5" max="5" width="10" customWidth="1"/>
    <col min="6" max="6" width="17.42578125" customWidth="1"/>
    <col min="7" max="7" width="48.5703125" customWidth="1"/>
    <col min="8" max="8" width="9.5703125" customWidth="1"/>
    <col min="9" max="9" width="20.5703125" customWidth="1"/>
    <col min="10" max="10" width="12.140625" customWidth="1"/>
    <col min="11" max="11" width="12.42578125" customWidth="1"/>
    <col min="12" max="12" width="21.5703125" customWidth="1"/>
    <col min="13" max="13" width="4.42578125" customWidth="1"/>
    <col min="14" max="14" width="8.85546875" customWidth="1"/>
    <col min="15" max="15" width="22.7109375" customWidth="1"/>
    <col min="16" max="16" width="8.85546875" customWidth="1"/>
    <col min="17" max="17" width="8.7109375" customWidth="1"/>
    <col min="18" max="18" width="8.42578125" customWidth="1"/>
    <col min="19" max="19" width="21.85546875" customWidth="1"/>
    <col min="20" max="20" width="13.28515625" customWidth="1"/>
    <col min="21" max="21" width="14.5703125" customWidth="1"/>
    <col min="22" max="22" width="11" customWidth="1"/>
    <col min="23" max="23" width="14.28515625" customWidth="1"/>
    <col min="24" max="24" width="5.42578125" customWidth="1"/>
    <col min="25" max="25" width="19.7109375" customWidth="1"/>
    <col min="26" max="26" width="19.5703125" customWidth="1"/>
    <col min="27" max="28" width="8.7109375" customWidth="1"/>
    <col min="29" max="29" width="8.28515625" customWidth="1"/>
    <col min="30" max="30" width="18.5703125" customWidth="1"/>
    <col min="31" max="31" width="10.85546875" customWidth="1"/>
    <col min="32" max="32" width="8.85546875" customWidth="1"/>
    <col min="33" max="33" width="41.140625" customWidth="1"/>
    <col min="34" max="34" width="6.7109375" customWidth="1"/>
    <col min="35" max="35" width="7.5703125" customWidth="1"/>
    <col min="36" max="36" width="7.7109375" customWidth="1"/>
    <col min="37" max="37" width="12.42578125" customWidth="1"/>
    <col min="38" max="38" width="18.42578125" customWidth="1"/>
    <col min="39" max="39" width="16" customWidth="1"/>
    <col min="40" max="40" width="9.140625" customWidth="1"/>
    <col min="41" max="41" width="15" customWidth="1"/>
    <col min="42" max="42" width="14.28515625" customWidth="1"/>
    <col min="43" max="43" width="10.7109375" customWidth="1"/>
    <col min="44" max="44" width="17" customWidth="1"/>
    <col min="45" max="45" width="9" customWidth="1"/>
    <col min="46" max="46" width="10.7109375" customWidth="1"/>
    <col min="47" max="47" width="10.42578125" customWidth="1"/>
    <col min="48" max="49" width="10.140625" customWidth="1"/>
    <col min="50" max="50" width="10.28515625" customWidth="1"/>
    <col min="51" max="51" width="9.140625" customWidth="1"/>
    <col min="52" max="52" width="12.42578125" customWidth="1"/>
    <col min="53" max="53" width="16.5703125" customWidth="1"/>
    <col min="54" max="54" width="70.85546875" customWidth="1"/>
    <col min="55" max="57" width="9.140625" customWidth="1"/>
    <col min="58" max="58" width="10.42578125" customWidth="1"/>
    <col min="59" max="59" width="9.140625" customWidth="1"/>
    <col min="60" max="60" width="14.28515625" bestFit="1" customWidth="1"/>
    <col min="61" max="61" width="17.140625" customWidth="1"/>
    <col min="62" max="62" width="15.28515625" customWidth="1"/>
    <col min="63" max="63" width="15.85546875" customWidth="1"/>
    <col min="64" max="64" width="11" customWidth="1"/>
    <col min="65" max="65" width="17.7109375" bestFit="1" customWidth="1"/>
    <col min="66" max="66" width="13.42578125" customWidth="1"/>
    <col min="67" max="67" width="18" bestFit="1" customWidth="1"/>
  </cols>
  <sheetData>
    <row r="1" spans="1:67">
      <c r="G1">
        <f>3785-753</f>
        <v>3032</v>
      </c>
      <c r="W1" s="15"/>
      <c r="Y1" s="14">
        <f>SUBTOTAL(9,Y3:Y3787)</f>
        <v>16364211027.920002</v>
      </c>
      <c r="AP1" s="14"/>
      <c r="AR1" s="14">
        <f>SUBTOTAL(9,AR3:AR3787)</f>
        <v>14158292929.649937</v>
      </c>
      <c r="BA1" s="14">
        <f>SUBTOTAL(9,BA3:BA3787)</f>
        <v>16364211027.920002</v>
      </c>
      <c r="BF1" s="9">
        <v>44743</v>
      </c>
      <c r="BH1" s="41">
        <f>BI1/250</f>
        <v>64127436.995555043</v>
      </c>
      <c r="BI1" s="14">
        <f t="shared" ref="BI1:BK1" si="0">SUBTOTAL(9,BI3:BI3787)</f>
        <v>16031859248.888762</v>
      </c>
      <c r="BJ1" s="14">
        <f t="shared" si="0"/>
        <v>2181533759.4930377</v>
      </c>
      <c r="BK1" s="14">
        <f t="shared" si="0"/>
        <v>13850392253.244476</v>
      </c>
      <c r="BM1" s="14">
        <f>SUBTOTAL(9,BM3:BM3787)</f>
        <v>13850392850.516613</v>
      </c>
      <c r="BN1" s="14">
        <f>BM1/250</f>
        <v>55401571.402066454</v>
      </c>
    </row>
    <row r="2" spans="1:67" ht="60">
      <c r="A2" s="6" t="s">
        <v>575</v>
      </c>
      <c r="B2" s="6" t="s">
        <v>0</v>
      </c>
      <c r="C2" s="6" t="s">
        <v>1</v>
      </c>
      <c r="D2" s="6" t="s">
        <v>2</v>
      </c>
      <c r="E2" s="6" t="s">
        <v>3</v>
      </c>
      <c r="F2" s="6" t="s">
        <v>4</v>
      </c>
      <c r="G2" s="6" t="s">
        <v>5</v>
      </c>
      <c r="H2" s="6" t="s">
        <v>6</v>
      </c>
      <c r="I2" s="6" t="s">
        <v>7</v>
      </c>
      <c r="J2" s="6" t="s">
        <v>8</v>
      </c>
      <c r="K2" s="6" t="s">
        <v>9</v>
      </c>
      <c r="L2" s="6" t="s">
        <v>10</v>
      </c>
      <c r="M2" s="6" t="s">
        <v>11</v>
      </c>
      <c r="N2" s="7" t="s">
        <v>12</v>
      </c>
      <c r="O2" s="6" t="s">
        <v>13</v>
      </c>
      <c r="P2" s="7" t="s">
        <v>14</v>
      </c>
      <c r="Q2" s="7" t="s">
        <v>15</v>
      </c>
      <c r="R2" s="7" t="s">
        <v>16</v>
      </c>
      <c r="S2" s="6" t="s">
        <v>17</v>
      </c>
      <c r="T2" s="7" t="s">
        <v>18</v>
      </c>
      <c r="U2" s="7" t="s">
        <v>19</v>
      </c>
      <c r="V2" s="6" t="s">
        <v>20</v>
      </c>
      <c r="W2" s="6" t="s">
        <v>21</v>
      </c>
      <c r="X2" s="6" t="s">
        <v>22</v>
      </c>
      <c r="Y2" s="6" t="s">
        <v>23</v>
      </c>
      <c r="Z2" s="6" t="s">
        <v>24</v>
      </c>
      <c r="AA2" s="6" t="s">
        <v>25</v>
      </c>
      <c r="AB2" s="6" t="s">
        <v>26</v>
      </c>
      <c r="AC2" s="6" t="s">
        <v>27</v>
      </c>
      <c r="AD2" s="6" t="s">
        <v>28</v>
      </c>
      <c r="AE2" s="6" t="s">
        <v>29</v>
      </c>
      <c r="AF2" s="7" t="s">
        <v>30</v>
      </c>
      <c r="AG2" s="6" t="s">
        <v>31</v>
      </c>
      <c r="AH2" s="7" t="s">
        <v>32</v>
      </c>
      <c r="AI2" s="7" t="s">
        <v>33</v>
      </c>
      <c r="AJ2" s="7" t="s">
        <v>34</v>
      </c>
      <c r="AK2" s="7" t="s">
        <v>35</v>
      </c>
      <c r="AL2" s="6" t="s">
        <v>36</v>
      </c>
      <c r="AM2" s="6" t="s">
        <v>37</v>
      </c>
      <c r="AN2" s="7" t="s">
        <v>38</v>
      </c>
      <c r="AO2" s="6" t="s">
        <v>39</v>
      </c>
      <c r="AP2" s="6" t="s">
        <v>40</v>
      </c>
      <c r="AQ2" s="7" t="s">
        <v>41</v>
      </c>
      <c r="AR2" s="6" t="s">
        <v>42</v>
      </c>
      <c r="AS2" s="7" t="s">
        <v>43</v>
      </c>
      <c r="AT2" s="7" t="s">
        <v>576</v>
      </c>
      <c r="AU2" s="7" t="s">
        <v>577</v>
      </c>
      <c r="AV2" s="7" t="s">
        <v>578</v>
      </c>
      <c r="AW2" s="7" t="s">
        <v>579</v>
      </c>
      <c r="AX2" s="7" t="s">
        <v>580</v>
      </c>
      <c r="AY2" s="7" t="s">
        <v>581</v>
      </c>
      <c r="AZ2" s="7" t="s">
        <v>582</v>
      </c>
      <c r="BA2" s="7" t="s">
        <v>583</v>
      </c>
      <c r="BB2" s="51" t="s">
        <v>4</v>
      </c>
      <c r="BC2" s="51" t="s">
        <v>584</v>
      </c>
      <c r="BD2" s="51" t="s">
        <v>585</v>
      </c>
      <c r="BE2" s="51" t="s">
        <v>586</v>
      </c>
      <c r="BF2" s="51" t="s">
        <v>585</v>
      </c>
      <c r="BG2" s="51" t="s">
        <v>586</v>
      </c>
      <c r="BH2" s="7" t="s">
        <v>587</v>
      </c>
      <c r="BI2" s="7" t="s">
        <v>588</v>
      </c>
      <c r="BJ2" s="7" t="s">
        <v>2352</v>
      </c>
      <c r="BK2" s="7" t="s">
        <v>2351</v>
      </c>
      <c r="BL2" s="7" t="s">
        <v>591</v>
      </c>
      <c r="BM2" s="7" t="s">
        <v>2350</v>
      </c>
    </row>
    <row r="3" spans="1:67" hidden="1">
      <c r="A3" s="8">
        <v>1</v>
      </c>
      <c r="B3" s="1" t="s">
        <v>44</v>
      </c>
      <c r="C3" s="1">
        <v>1100</v>
      </c>
      <c r="D3" s="1" t="s">
        <v>45</v>
      </c>
      <c r="E3" s="1">
        <v>110000000</v>
      </c>
      <c r="F3" s="1" t="s">
        <v>46</v>
      </c>
      <c r="G3" s="1" t="s">
        <v>47</v>
      </c>
      <c r="H3" s="1">
        <v>0</v>
      </c>
      <c r="I3" s="1" t="s">
        <v>48</v>
      </c>
      <c r="J3" s="1" t="s">
        <v>49</v>
      </c>
      <c r="K3" s="1">
        <v>17406001</v>
      </c>
      <c r="L3" s="1" t="s">
        <v>50</v>
      </c>
      <c r="M3" s="1" t="s">
        <v>51</v>
      </c>
      <c r="N3" s="1" t="s">
        <v>52</v>
      </c>
      <c r="O3" s="1" t="s">
        <v>52</v>
      </c>
      <c r="P3" s="1" t="s">
        <v>52</v>
      </c>
      <c r="Q3" s="1" t="s">
        <v>52</v>
      </c>
      <c r="R3" s="1" t="s">
        <v>52</v>
      </c>
      <c r="S3" s="1" t="s">
        <v>52</v>
      </c>
      <c r="T3" s="2">
        <v>43032</v>
      </c>
      <c r="U3" s="2">
        <v>43009</v>
      </c>
      <c r="V3" s="1" t="s">
        <v>52</v>
      </c>
      <c r="W3" s="3">
        <v>1</v>
      </c>
      <c r="X3" s="1" t="s">
        <v>53</v>
      </c>
      <c r="Y3" s="4">
        <v>8196000</v>
      </c>
      <c r="Z3" s="4">
        <v>0</v>
      </c>
      <c r="AA3" s="4">
        <v>0</v>
      </c>
      <c r="AB3" s="4">
        <v>0</v>
      </c>
      <c r="AC3" s="4">
        <v>0</v>
      </c>
      <c r="AD3" s="4">
        <v>8196000</v>
      </c>
      <c r="AE3" s="5">
        <v>2009</v>
      </c>
      <c r="AF3" s="1" t="s">
        <v>54</v>
      </c>
      <c r="AG3" s="1" t="s">
        <v>55</v>
      </c>
      <c r="AH3" s="1" t="s">
        <v>56</v>
      </c>
      <c r="AI3" s="1" t="s">
        <v>57</v>
      </c>
      <c r="AJ3" s="5">
        <v>18250</v>
      </c>
      <c r="AK3" s="4">
        <v>0</v>
      </c>
      <c r="AL3" s="4">
        <v>0</v>
      </c>
      <c r="AM3" s="4">
        <v>0</v>
      </c>
      <c r="AN3" s="4">
        <v>0</v>
      </c>
      <c r="AO3" s="4">
        <v>0</v>
      </c>
      <c r="AP3" s="4">
        <v>0</v>
      </c>
      <c r="AQ3" s="4">
        <v>0</v>
      </c>
      <c r="AR3" s="4">
        <v>8196000</v>
      </c>
      <c r="AS3" s="1" t="s">
        <v>52</v>
      </c>
      <c r="AT3" s="9">
        <f>T3</f>
        <v>43032</v>
      </c>
      <c r="AU3" s="9">
        <f>DATE(YEAR(AT3),MONTH(AT3),DAY(1))</f>
        <v>43009</v>
      </c>
      <c r="AV3" s="9">
        <v>44798</v>
      </c>
      <c r="AW3" s="11">
        <f>(AV3-AT3)/365</f>
        <v>4.838356164383562</v>
      </c>
      <c r="AX3">
        <v>0</v>
      </c>
      <c r="AY3" s="12">
        <v>0.05</v>
      </c>
      <c r="AZ3" t="e">
        <f>(1-AY3)/AX3</f>
        <v>#DIV/0!</v>
      </c>
      <c r="BA3" s="13">
        <f>Y3</f>
        <v>8196000</v>
      </c>
      <c r="BB3" s="16" t="s">
        <v>593</v>
      </c>
      <c r="BC3" s="16" t="s">
        <v>593</v>
      </c>
      <c r="BD3" s="16" t="s">
        <v>593</v>
      </c>
      <c r="BE3" s="16" t="s">
        <v>593</v>
      </c>
      <c r="BF3" s="16" t="s">
        <v>593</v>
      </c>
      <c r="BG3" s="16" t="s">
        <v>593</v>
      </c>
      <c r="BH3" s="16" t="s">
        <v>593</v>
      </c>
      <c r="BI3" s="14">
        <v>0</v>
      </c>
      <c r="BJ3" s="14">
        <v>0</v>
      </c>
      <c r="BK3" s="14">
        <v>0</v>
      </c>
      <c r="BL3" s="8">
        <v>0</v>
      </c>
      <c r="BM3" s="50">
        <f t="shared" ref="BM3:BM4" si="1">(1-BL3)*BK3</f>
        <v>0</v>
      </c>
    </row>
    <row r="4" spans="1:67" hidden="1">
      <c r="A4" s="8">
        <v>2</v>
      </c>
      <c r="B4" s="1" t="s">
        <v>44</v>
      </c>
      <c r="C4" s="1">
        <v>1100</v>
      </c>
      <c r="D4" s="1" t="s">
        <v>45</v>
      </c>
      <c r="E4" s="1">
        <v>110000001</v>
      </c>
      <c r="F4" s="1" t="s">
        <v>46</v>
      </c>
      <c r="G4" s="1" t="s">
        <v>58</v>
      </c>
      <c r="H4" s="1">
        <v>0</v>
      </c>
      <c r="I4" s="1" t="s">
        <v>59</v>
      </c>
      <c r="J4" s="1" t="s">
        <v>49</v>
      </c>
      <c r="K4" s="1">
        <v>17406001</v>
      </c>
      <c r="L4" s="1" t="s">
        <v>50</v>
      </c>
      <c r="M4" s="1" t="s">
        <v>51</v>
      </c>
      <c r="N4" s="1" t="s">
        <v>52</v>
      </c>
      <c r="O4" s="1" t="s">
        <v>52</v>
      </c>
      <c r="P4" s="1" t="s">
        <v>52</v>
      </c>
      <c r="Q4" s="1" t="s">
        <v>52</v>
      </c>
      <c r="R4" s="1" t="s">
        <v>52</v>
      </c>
      <c r="S4" s="1" t="s">
        <v>52</v>
      </c>
      <c r="T4" s="2">
        <v>43221</v>
      </c>
      <c r="U4" s="2">
        <v>43221</v>
      </c>
      <c r="V4" s="1" t="s">
        <v>52</v>
      </c>
      <c r="W4" s="3">
        <v>1</v>
      </c>
      <c r="X4" s="1" t="s">
        <v>53</v>
      </c>
      <c r="Y4" s="4">
        <v>531000</v>
      </c>
      <c r="Z4" s="4">
        <v>0</v>
      </c>
      <c r="AA4" s="4">
        <v>0</v>
      </c>
      <c r="AB4" s="4">
        <v>0</v>
      </c>
      <c r="AC4" s="4">
        <v>0</v>
      </c>
      <c r="AD4" s="4">
        <v>531000</v>
      </c>
      <c r="AE4" s="5">
        <v>1797</v>
      </c>
      <c r="AF4" s="1" t="s">
        <v>54</v>
      </c>
      <c r="AG4" s="1" t="s">
        <v>55</v>
      </c>
      <c r="AH4" s="1" t="s">
        <v>56</v>
      </c>
      <c r="AI4" s="1" t="s">
        <v>57</v>
      </c>
      <c r="AJ4" s="5">
        <v>18250</v>
      </c>
      <c r="AK4" s="4">
        <v>0</v>
      </c>
      <c r="AL4" s="4">
        <v>0</v>
      </c>
      <c r="AM4" s="4">
        <v>0</v>
      </c>
      <c r="AN4" s="4">
        <v>0</v>
      </c>
      <c r="AO4" s="4">
        <v>0</v>
      </c>
      <c r="AP4" s="4">
        <v>0</v>
      </c>
      <c r="AQ4" s="4">
        <v>0</v>
      </c>
      <c r="AR4" s="4">
        <v>531000</v>
      </c>
      <c r="AS4" s="1" t="s">
        <v>52</v>
      </c>
      <c r="AT4" s="9">
        <f t="shared" ref="AT4:AT67" si="2">T4</f>
        <v>43221</v>
      </c>
      <c r="AU4" s="9">
        <f t="shared" ref="AU4:AU67" si="3">DATE(YEAR(AT4),MONTH(AT4),DAY(1))</f>
        <v>43221</v>
      </c>
      <c r="AV4" s="9">
        <v>44798</v>
      </c>
      <c r="AW4" s="11">
        <f t="shared" ref="AW4:AW67" si="4">(AV4-AT4)/365</f>
        <v>4.3205479452054796</v>
      </c>
      <c r="AX4">
        <v>0</v>
      </c>
      <c r="AY4" s="12">
        <v>0.05</v>
      </c>
      <c r="AZ4" t="e">
        <f t="shared" ref="AZ4:AZ67" si="5">(1-AY4)/AX4</f>
        <v>#DIV/0!</v>
      </c>
      <c r="BA4" s="13">
        <f t="shared" ref="BA4:BA67" si="6">Y4</f>
        <v>531000</v>
      </c>
      <c r="BB4" s="16" t="s">
        <v>593</v>
      </c>
      <c r="BC4" s="16" t="s">
        <v>593</v>
      </c>
      <c r="BD4" s="16" t="s">
        <v>593</v>
      </c>
      <c r="BE4" s="16" t="s">
        <v>593</v>
      </c>
      <c r="BF4" s="16" t="s">
        <v>593</v>
      </c>
      <c r="BG4" s="16" t="s">
        <v>593</v>
      </c>
      <c r="BH4" s="16" t="s">
        <v>593</v>
      </c>
      <c r="BI4" s="14">
        <v>0</v>
      </c>
      <c r="BJ4" s="14">
        <v>0</v>
      </c>
      <c r="BK4" s="14">
        <v>0</v>
      </c>
      <c r="BL4" s="8">
        <v>0</v>
      </c>
      <c r="BM4" s="50">
        <f t="shared" si="1"/>
        <v>0</v>
      </c>
    </row>
    <row r="5" spans="1:67">
      <c r="A5" s="8">
        <v>3</v>
      </c>
      <c r="B5" s="1" t="s">
        <v>44</v>
      </c>
      <c r="C5" s="1">
        <v>1500</v>
      </c>
      <c r="D5" s="1" t="s">
        <v>60</v>
      </c>
      <c r="E5" s="1">
        <v>150000000</v>
      </c>
      <c r="F5" s="1" t="s">
        <v>61</v>
      </c>
      <c r="G5" s="1" t="s">
        <v>62</v>
      </c>
      <c r="H5" s="1">
        <v>0</v>
      </c>
      <c r="I5" s="1" t="s">
        <v>63</v>
      </c>
      <c r="J5" s="1" t="s">
        <v>49</v>
      </c>
      <c r="K5" s="1">
        <v>17406001</v>
      </c>
      <c r="L5" s="1" t="s">
        <v>50</v>
      </c>
      <c r="M5" s="1" t="s">
        <v>51</v>
      </c>
      <c r="N5" s="1" t="s">
        <v>64</v>
      </c>
      <c r="O5" s="1" t="s">
        <v>65</v>
      </c>
      <c r="P5" s="1" t="s">
        <v>66</v>
      </c>
      <c r="Q5" s="1" t="s">
        <v>67</v>
      </c>
      <c r="R5" s="1" t="s">
        <v>68</v>
      </c>
      <c r="S5" s="1" t="s">
        <v>69</v>
      </c>
      <c r="T5" s="2">
        <v>42850</v>
      </c>
      <c r="U5" s="2">
        <v>42850</v>
      </c>
      <c r="V5" s="1" t="s">
        <v>52</v>
      </c>
      <c r="W5" s="3">
        <v>1</v>
      </c>
      <c r="X5" s="1" t="s">
        <v>53</v>
      </c>
      <c r="Y5" s="4">
        <v>1575062</v>
      </c>
      <c r="Z5" s="4">
        <v>-422014.76</v>
      </c>
      <c r="AA5" s="4">
        <v>0</v>
      </c>
      <c r="AB5" s="4">
        <v>0</v>
      </c>
      <c r="AC5" s="4">
        <v>0</v>
      </c>
      <c r="AD5" s="4">
        <v>1575062</v>
      </c>
      <c r="AE5" s="5">
        <v>2168</v>
      </c>
      <c r="AF5" s="1" t="s">
        <v>70</v>
      </c>
      <c r="AG5" s="1" t="s">
        <v>71</v>
      </c>
      <c r="AH5" s="1" t="s">
        <v>72</v>
      </c>
      <c r="AI5" s="1" t="s">
        <v>57</v>
      </c>
      <c r="AJ5" s="5">
        <v>6570</v>
      </c>
      <c r="AK5" s="4">
        <v>-27477</v>
      </c>
      <c r="AL5" s="4">
        <v>0</v>
      </c>
      <c r="AM5" s="4">
        <v>0</v>
      </c>
      <c r="AN5" s="4">
        <v>0</v>
      </c>
      <c r="AO5" s="4">
        <v>-449491.76</v>
      </c>
      <c r="AP5" s="4">
        <v>-449491.76</v>
      </c>
      <c r="AQ5" s="4">
        <v>0</v>
      </c>
      <c r="AR5" s="4">
        <v>1125570.24</v>
      </c>
      <c r="AS5" s="1" t="s">
        <v>73</v>
      </c>
      <c r="AT5" s="9">
        <f t="shared" si="2"/>
        <v>42850</v>
      </c>
      <c r="AU5" s="9">
        <f t="shared" si="3"/>
        <v>42826</v>
      </c>
      <c r="AV5" s="9">
        <v>44798</v>
      </c>
      <c r="AW5" s="11">
        <f t="shared" si="4"/>
        <v>5.3369863013698629</v>
      </c>
      <c r="AX5">
        <v>25</v>
      </c>
      <c r="AY5" s="12">
        <v>0.05</v>
      </c>
      <c r="AZ5">
        <f t="shared" si="5"/>
        <v>3.7999999999999999E-2</v>
      </c>
      <c r="BA5" s="13">
        <f t="shared" si="6"/>
        <v>1575062</v>
      </c>
      <c r="BB5" s="17" t="s">
        <v>2189</v>
      </c>
      <c r="BC5">
        <f>MATCH(BB5,MONTHLY_INDEX!$A:$A,0)</f>
        <v>798</v>
      </c>
      <c r="BD5">
        <f>MATCH(AU5,MONTHLY_INDEX!$1:$1,0)</f>
        <v>64</v>
      </c>
      <c r="BE5">
        <f>INDEX(MONTHLY_INDEX!$1:$1048576,Final!BC5,Final!BD5)</f>
        <v>96</v>
      </c>
      <c r="BF5">
        <f>MATCH($BF$1,MONTHLY_INDEX!$1:$1,0)</f>
        <v>127</v>
      </c>
      <c r="BG5">
        <f>INDEX(MONTHLY_INDEX!$1:$1048576,Final!BC5,Final!BF5)</f>
        <v>95.3</v>
      </c>
      <c r="BH5" s="23">
        <f>(BG5-BE5)/BE5</f>
        <v>-7.2916666666666963E-3</v>
      </c>
      <c r="BI5" s="14">
        <f t="shared" ref="BI5:BI29" si="7">(1+BH5)*BA5</f>
        <v>1563577.1729166666</v>
      </c>
      <c r="BJ5" s="14">
        <f t="shared" ref="BJ5:BJ29" si="8">BI5*AZ5*AW5</f>
        <v>317102.01821365295</v>
      </c>
      <c r="BK5" s="15">
        <f t="shared" ref="BK5:BK67" si="9">MAX(BI5-BJ5,0)</f>
        <v>1246475.1547030136</v>
      </c>
      <c r="BL5" s="52">
        <v>0</v>
      </c>
      <c r="BM5" s="15">
        <f t="shared" ref="BM5:BM29" si="10">MAX((1-BL5)*BK5,BI5*AY5)</f>
        <v>1246475.1547030136</v>
      </c>
      <c r="BO5" s="53">
        <v>12597000</v>
      </c>
    </row>
    <row r="6" spans="1:67">
      <c r="A6" s="8">
        <v>4</v>
      </c>
      <c r="B6" s="1" t="s">
        <v>44</v>
      </c>
      <c r="C6" s="1">
        <v>1500</v>
      </c>
      <c r="D6" s="1" t="s">
        <v>60</v>
      </c>
      <c r="E6" s="1">
        <v>150000001</v>
      </c>
      <c r="F6" s="1" t="s">
        <v>61</v>
      </c>
      <c r="G6" s="1" t="s">
        <v>74</v>
      </c>
      <c r="H6" s="1">
        <v>0</v>
      </c>
      <c r="I6" s="1" t="s">
        <v>75</v>
      </c>
      <c r="J6" s="1" t="s">
        <v>49</v>
      </c>
      <c r="K6" s="1">
        <v>17406001</v>
      </c>
      <c r="L6" s="1" t="s">
        <v>50</v>
      </c>
      <c r="M6" s="1" t="s">
        <v>51</v>
      </c>
      <c r="N6" s="1" t="s">
        <v>64</v>
      </c>
      <c r="O6" s="1" t="s">
        <v>65</v>
      </c>
      <c r="P6" s="1" t="s">
        <v>66</v>
      </c>
      <c r="Q6" s="1" t="s">
        <v>67</v>
      </c>
      <c r="R6" s="1" t="s">
        <v>68</v>
      </c>
      <c r="S6" s="1" t="s">
        <v>69</v>
      </c>
      <c r="T6" s="2">
        <v>42612</v>
      </c>
      <c r="U6" s="2">
        <v>42612</v>
      </c>
      <c r="V6" s="1" t="s">
        <v>52</v>
      </c>
      <c r="W6" s="3">
        <v>1</v>
      </c>
      <c r="X6" s="1" t="s">
        <v>53</v>
      </c>
      <c r="Y6" s="4">
        <v>1636863</v>
      </c>
      <c r="Z6" s="4">
        <v>-500553.34</v>
      </c>
      <c r="AA6" s="4">
        <v>0</v>
      </c>
      <c r="AB6" s="4">
        <v>0</v>
      </c>
      <c r="AC6" s="4">
        <v>0</v>
      </c>
      <c r="AD6" s="4">
        <v>1636863</v>
      </c>
      <c r="AE6" s="5">
        <v>2406</v>
      </c>
      <c r="AF6" s="1" t="s">
        <v>70</v>
      </c>
      <c r="AG6" s="1" t="s">
        <v>71</v>
      </c>
      <c r="AH6" s="1" t="s">
        <v>72</v>
      </c>
      <c r="AI6" s="1" t="s">
        <v>57</v>
      </c>
      <c r="AJ6" s="5">
        <v>6570</v>
      </c>
      <c r="AK6" s="4">
        <v>-28386</v>
      </c>
      <c r="AL6" s="4">
        <v>0</v>
      </c>
      <c r="AM6" s="4">
        <v>0</v>
      </c>
      <c r="AN6" s="4">
        <v>0</v>
      </c>
      <c r="AO6" s="4">
        <v>-528939.34</v>
      </c>
      <c r="AP6" s="4">
        <v>-528939.34</v>
      </c>
      <c r="AQ6" s="4">
        <v>0</v>
      </c>
      <c r="AR6" s="4">
        <v>1107923.6599999999</v>
      </c>
      <c r="AS6" s="1" t="s">
        <v>73</v>
      </c>
      <c r="AT6" s="9">
        <f t="shared" si="2"/>
        <v>42612</v>
      </c>
      <c r="AU6" s="9">
        <f t="shared" si="3"/>
        <v>42583</v>
      </c>
      <c r="AV6" s="9">
        <v>44798</v>
      </c>
      <c r="AW6" s="11">
        <f t="shared" si="4"/>
        <v>5.9890410958904106</v>
      </c>
      <c r="AX6">
        <v>25</v>
      </c>
      <c r="AY6" s="12">
        <v>0.05</v>
      </c>
      <c r="AZ6">
        <f t="shared" si="5"/>
        <v>3.7999999999999999E-2</v>
      </c>
      <c r="BA6" s="13">
        <f t="shared" si="6"/>
        <v>1636863</v>
      </c>
      <c r="BB6" s="17" t="s">
        <v>2189</v>
      </c>
      <c r="BC6">
        <f>MATCH(BB6,MONTHLY_INDEX!$A:$A,0)</f>
        <v>798</v>
      </c>
      <c r="BD6">
        <f>MATCH(AU6,MONTHLY_INDEX!$1:$1,0)</f>
        <v>56</v>
      </c>
      <c r="BE6">
        <f>INDEX(MONTHLY_INDEX!$1:$1048576,Final!BC6,Final!BD6)</f>
        <v>96</v>
      </c>
      <c r="BF6">
        <f>MATCH($BF$1,MONTHLY_INDEX!$1:$1,0)</f>
        <v>127</v>
      </c>
      <c r="BG6">
        <f>INDEX(MONTHLY_INDEX!$1:$1048576,Final!BC6,Final!BF6)</f>
        <v>95.3</v>
      </c>
      <c r="BH6" s="23">
        <f t="shared" ref="BH6:BH29" si="11">(BG6-BE6)/BE6</f>
        <v>-7.2916666666666963E-3</v>
      </c>
      <c r="BI6" s="14">
        <f t="shared" si="7"/>
        <v>1624927.5406249999</v>
      </c>
      <c r="BJ6" s="14">
        <f t="shared" si="8"/>
        <v>369806.79710859584</v>
      </c>
      <c r="BK6" s="15">
        <f t="shared" si="9"/>
        <v>1255120.7435164042</v>
      </c>
      <c r="BL6" s="52">
        <v>0</v>
      </c>
      <c r="BM6" s="15">
        <f t="shared" si="10"/>
        <v>1255120.7435164042</v>
      </c>
      <c r="BO6" s="53">
        <v>2586105</v>
      </c>
    </row>
    <row r="7" spans="1:67">
      <c r="A7" s="8">
        <v>5</v>
      </c>
      <c r="B7" s="1" t="s">
        <v>44</v>
      </c>
      <c r="C7" s="1">
        <v>1500</v>
      </c>
      <c r="D7" s="1" t="s">
        <v>60</v>
      </c>
      <c r="E7" s="1">
        <v>150000002</v>
      </c>
      <c r="F7" s="1" t="s">
        <v>61</v>
      </c>
      <c r="G7" s="1" t="s">
        <v>76</v>
      </c>
      <c r="H7" s="1">
        <v>0</v>
      </c>
      <c r="I7" s="1" t="s">
        <v>77</v>
      </c>
      <c r="J7" s="1" t="s">
        <v>49</v>
      </c>
      <c r="K7" s="1">
        <v>17406001</v>
      </c>
      <c r="L7" s="1" t="s">
        <v>50</v>
      </c>
      <c r="M7" s="1" t="s">
        <v>51</v>
      </c>
      <c r="N7" s="1" t="s">
        <v>64</v>
      </c>
      <c r="O7" s="1" t="s">
        <v>65</v>
      </c>
      <c r="P7" s="1" t="s">
        <v>66</v>
      </c>
      <c r="Q7" s="1" t="s">
        <v>67</v>
      </c>
      <c r="R7" s="1" t="s">
        <v>68</v>
      </c>
      <c r="S7" s="1" t="s">
        <v>69</v>
      </c>
      <c r="T7" s="2">
        <v>42612</v>
      </c>
      <c r="U7" s="2">
        <v>42612</v>
      </c>
      <c r="V7" s="1" t="s">
        <v>52</v>
      </c>
      <c r="W7" s="3">
        <v>1</v>
      </c>
      <c r="X7" s="1" t="s">
        <v>53</v>
      </c>
      <c r="Y7" s="4">
        <v>1636863</v>
      </c>
      <c r="Z7" s="4">
        <v>-500553.34</v>
      </c>
      <c r="AA7" s="4">
        <v>0</v>
      </c>
      <c r="AB7" s="4">
        <v>0</v>
      </c>
      <c r="AC7" s="4">
        <v>0</v>
      </c>
      <c r="AD7" s="4">
        <v>1636863</v>
      </c>
      <c r="AE7" s="5">
        <v>2406</v>
      </c>
      <c r="AF7" s="1" t="s">
        <v>70</v>
      </c>
      <c r="AG7" s="1" t="s">
        <v>71</v>
      </c>
      <c r="AH7" s="1" t="s">
        <v>72</v>
      </c>
      <c r="AI7" s="1" t="s">
        <v>57</v>
      </c>
      <c r="AJ7" s="5">
        <v>6570</v>
      </c>
      <c r="AK7" s="4">
        <v>-28386</v>
      </c>
      <c r="AL7" s="4">
        <v>0</v>
      </c>
      <c r="AM7" s="4">
        <v>0</v>
      </c>
      <c r="AN7" s="4">
        <v>0</v>
      </c>
      <c r="AO7" s="4">
        <v>-528939.34</v>
      </c>
      <c r="AP7" s="4">
        <v>-528939.34</v>
      </c>
      <c r="AQ7" s="4">
        <v>0</v>
      </c>
      <c r="AR7" s="4">
        <v>1107923.6599999999</v>
      </c>
      <c r="AS7" s="1" t="s">
        <v>73</v>
      </c>
      <c r="AT7" s="9">
        <f t="shared" si="2"/>
        <v>42612</v>
      </c>
      <c r="AU7" s="9">
        <f t="shared" si="3"/>
        <v>42583</v>
      </c>
      <c r="AV7" s="9">
        <v>44798</v>
      </c>
      <c r="AW7" s="11">
        <f t="shared" si="4"/>
        <v>5.9890410958904106</v>
      </c>
      <c r="AX7">
        <v>25</v>
      </c>
      <c r="AY7" s="12">
        <v>0.05</v>
      </c>
      <c r="AZ7">
        <f t="shared" si="5"/>
        <v>3.7999999999999999E-2</v>
      </c>
      <c r="BA7" s="13">
        <f t="shared" si="6"/>
        <v>1636863</v>
      </c>
      <c r="BB7" s="17" t="s">
        <v>2189</v>
      </c>
      <c r="BC7">
        <f>MATCH(BB7,MONTHLY_INDEX!$A:$A,0)</f>
        <v>798</v>
      </c>
      <c r="BD7">
        <f>MATCH(AU7,MONTHLY_INDEX!$1:$1,0)</f>
        <v>56</v>
      </c>
      <c r="BE7">
        <f>INDEX(MONTHLY_INDEX!$1:$1048576,Final!BC7,Final!BD7)</f>
        <v>96</v>
      </c>
      <c r="BF7">
        <f>MATCH($BF$1,MONTHLY_INDEX!$1:$1,0)</f>
        <v>127</v>
      </c>
      <c r="BG7">
        <f>INDEX(MONTHLY_INDEX!$1:$1048576,Final!BC7,Final!BF7)</f>
        <v>95.3</v>
      </c>
      <c r="BH7" s="23">
        <f t="shared" si="11"/>
        <v>-7.2916666666666963E-3</v>
      </c>
      <c r="BI7" s="14">
        <f t="shared" si="7"/>
        <v>1624927.5406249999</v>
      </c>
      <c r="BJ7" s="14">
        <f t="shared" si="8"/>
        <v>369806.79710859584</v>
      </c>
      <c r="BK7" s="15">
        <f t="shared" si="9"/>
        <v>1255120.7435164042</v>
      </c>
      <c r="BL7" s="52">
        <v>0</v>
      </c>
      <c r="BM7" s="15">
        <f t="shared" si="10"/>
        <v>1255120.7435164042</v>
      </c>
      <c r="BO7" s="14">
        <v>3000000</v>
      </c>
    </row>
    <row r="8" spans="1:67">
      <c r="A8" s="8">
        <v>6</v>
      </c>
      <c r="B8" s="1" t="s">
        <v>44</v>
      </c>
      <c r="C8" s="1">
        <v>1500</v>
      </c>
      <c r="D8" s="1" t="s">
        <v>60</v>
      </c>
      <c r="E8" s="1">
        <v>150000003</v>
      </c>
      <c r="F8" s="1" t="s">
        <v>61</v>
      </c>
      <c r="G8" s="1" t="s">
        <v>78</v>
      </c>
      <c r="H8" s="1">
        <v>0</v>
      </c>
      <c r="I8" s="1" t="s">
        <v>79</v>
      </c>
      <c r="J8" s="1" t="s">
        <v>49</v>
      </c>
      <c r="K8" s="1">
        <v>17406001</v>
      </c>
      <c r="L8" s="1" t="s">
        <v>50</v>
      </c>
      <c r="M8" s="1" t="s">
        <v>51</v>
      </c>
      <c r="N8" s="1" t="s">
        <v>64</v>
      </c>
      <c r="O8" s="1" t="s">
        <v>65</v>
      </c>
      <c r="P8" s="1" t="s">
        <v>66</v>
      </c>
      <c r="Q8" s="1" t="s">
        <v>67</v>
      </c>
      <c r="R8" s="1" t="s">
        <v>68</v>
      </c>
      <c r="S8" s="1" t="s">
        <v>69</v>
      </c>
      <c r="T8" s="2">
        <v>42850</v>
      </c>
      <c r="U8" s="2">
        <v>42850</v>
      </c>
      <c r="V8" s="1" t="s">
        <v>52</v>
      </c>
      <c r="W8" s="3">
        <v>1</v>
      </c>
      <c r="X8" s="1" t="s">
        <v>53</v>
      </c>
      <c r="Y8" s="4">
        <v>1654482</v>
      </c>
      <c r="Z8" s="4">
        <v>-443293.96</v>
      </c>
      <c r="AA8" s="4">
        <v>0</v>
      </c>
      <c r="AB8" s="4">
        <v>0</v>
      </c>
      <c r="AC8" s="4">
        <v>0</v>
      </c>
      <c r="AD8" s="4">
        <v>1654482</v>
      </c>
      <c r="AE8" s="5">
        <v>2168</v>
      </c>
      <c r="AF8" s="1" t="s">
        <v>70</v>
      </c>
      <c r="AG8" s="1" t="s">
        <v>71</v>
      </c>
      <c r="AH8" s="1" t="s">
        <v>72</v>
      </c>
      <c r="AI8" s="1" t="s">
        <v>57</v>
      </c>
      <c r="AJ8" s="5">
        <v>6570</v>
      </c>
      <c r="AK8" s="4">
        <v>-28862</v>
      </c>
      <c r="AL8" s="4">
        <v>0</v>
      </c>
      <c r="AM8" s="4">
        <v>0</v>
      </c>
      <c r="AN8" s="4">
        <v>0</v>
      </c>
      <c r="AO8" s="4">
        <v>-472155.96</v>
      </c>
      <c r="AP8" s="4">
        <v>-472155.96</v>
      </c>
      <c r="AQ8" s="4">
        <v>0</v>
      </c>
      <c r="AR8" s="4">
        <v>1182326.04</v>
      </c>
      <c r="AS8" s="1" t="s">
        <v>73</v>
      </c>
      <c r="AT8" s="9">
        <f t="shared" si="2"/>
        <v>42850</v>
      </c>
      <c r="AU8" s="9">
        <f t="shared" si="3"/>
        <v>42826</v>
      </c>
      <c r="AV8" s="9">
        <v>44798</v>
      </c>
      <c r="AW8" s="11">
        <f t="shared" si="4"/>
        <v>5.3369863013698629</v>
      </c>
      <c r="AX8">
        <v>25</v>
      </c>
      <c r="AY8" s="12">
        <v>0.05</v>
      </c>
      <c r="AZ8">
        <f t="shared" si="5"/>
        <v>3.7999999999999999E-2</v>
      </c>
      <c r="BA8" s="13">
        <f t="shared" si="6"/>
        <v>1654482</v>
      </c>
      <c r="BB8" s="17" t="s">
        <v>2189</v>
      </c>
      <c r="BC8">
        <f>MATCH(BB8,MONTHLY_INDEX!$A:$A,0)</f>
        <v>798</v>
      </c>
      <c r="BD8">
        <f>MATCH(AU8,MONTHLY_INDEX!$1:$1,0)</f>
        <v>64</v>
      </c>
      <c r="BE8">
        <f>INDEX(MONTHLY_INDEX!$1:$1048576,Final!BC8,Final!BD8)</f>
        <v>96</v>
      </c>
      <c r="BF8">
        <f>MATCH($BF$1,MONTHLY_INDEX!$1:$1,0)</f>
        <v>127</v>
      </c>
      <c r="BG8">
        <f>INDEX(MONTHLY_INDEX!$1:$1048576,Final!BC8,Final!BF8)</f>
        <v>95.3</v>
      </c>
      <c r="BH8" s="23">
        <f t="shared" si="11"/>
        <v>-7.2916666666666963E-3</v>
      </c>
      <c r="BI8" s="14">
        <f t="shared" si="7"/>
        <v>1642418.0687499999</v>
      </c>
      <c r="BJ8" s="14">
        <f t="shared" si="8"/>
        <v>333091.38389356161</v>
      </c>
      <c r="BK8" s="15">
        <f t="shared" si="9"/>
        <v>1309326.6848564383</v>
      </c>
      <c r="BL8" s="52">
        <v>0</v>
      </c>
      <c r="BM8" s="15">
        <f t="shared" si="10"/>
        <v>1309326.6848564383</v>
      </c>
      <c r="BO8" s="14">
        <v>13850392850.516613</v>
      </c>
    </row>
    <row r="9" spans="1:67">
      <c r="A9" s="8">
        <v>7</v>
      </c>
      <c r="B9" s="1" t="s">
        <v>44</v>
      </c>
      <c r="C9" s="1">
        <v>1500</v>
      </c>
      <c r="D9" s="1" t="s">
        <v>60</v>
      </c>
      <c r="E9" s="1">
        <v>150000004</v>
      </c>
      <c r="F9" s="1" t="s">
        <v>61</v>
      </c>
      <c r="G9" s="1" t="s">
        <v>80</v>
      </c>
      <c r="H9" s="1">
        <v>0</v>
      </c>
      <c r="I9" s="1" t="s">
        <v>81</v>
      </c>
      <c r="J9" s="1" t="s">
        <v>49</v>
      </c>
      <c r="K9" s="1">
        <v>17406001</v>
      </c>
      <c r="L9" s="1" t="s">
        <v>50</v>
      </c>
      <c r="M9" s="1" t="s">
        <v>51</v>
      </c>
      <c r="N9" s="1" t="s">
        <v>64</v>
      </c>
      <c r="O9" s="1" t="s">
        <v>65</v>
      </c>
      <c r="P9" s="1" t="s">
        <v>66</v>
      </c>
      <c r="Q9" s="1" t="s">
        <v>67</v>
      </c>
      <c r="R9" s="1" t="s">
        <v>68</v>
      </c>
      <c r="S9" s="1" t="s">
        <v>69</v>
      </c>
      <c r="T9" s="2">
        <v>42888</v>
      </c>
      <c r="U9" s="2">
        <v>42888</v>
      </c>
      <c r="V9" s="1" t="s">
        <v>52</v>
      </c>
      <c r="W9" s="3">
        <v>1</v>
      </c>
      <c r="X9" s="1" t="s">
        <v>53</v>
      </c>
      <c r="Y9" s="4">
        <v>1735740</v>
      </c>
      <c r="Z9" s="4">
        <v>-454089.12</v>
      </c>
      <c r="AA9" s="4">
        <v>0</v>
      </c>
      <c r="AB9" s="4">
        <v>0</v>
      </c>
      <c r="AC9" s="4">
        <v>0</v>
      </c>
      <c r="AD9" s="4">
        <v>1735740</v>
      </c>
      <c r="AE9" s="5">
        <v>2130</v>
      </c>
      <c r="AF9" s="1" t="s">
        <v>70</v>
      </c>
      <c r="AG9" s="1" t="s">
        <v>71</v>
      </c>
      <c r="AH9" s="1" t="s">
        <v>72</v>
      </c>
      <c r="AI9" s="1" t="s">
        <v>57</v>
      </c>
      <c r="AJ9" s="5">
        <v>6570</v>
      </c>
      <c r="AK9" s="4">
        <v>-30319</v>
      </c>
      <c r="AL9" s="4">
        <v>0</v>
      </c>
      <c r="AM9" s="4">
        <v>0</v>
      </c>
      <c r="AN9" s="4">
        <v>0</v>
      </c>
      <c r="AO9" s="4">
        <v>-484408.12</v>
      </c>
      <c r="AP9" s="4">
        <v>-484408.12</v>
      </c>
      <c r="AQ9" s="4">
        <v>0</v>
      </c>
      <c r="AR9" s="4">
        <v>1251331.8799999999</v>
      </c>
      <c r="AS9" s="1" t="s">
        <v>73</v>
      </c>
      <c r="AT9" s="9">
        <f t="shared" si="2"/>
        <v>42888</v>
      </c>
      <c r="AU9" s="9">
        <f t="shared" si="3"/>
        <v>42887</v>
      </c>
      <c r="AV9" s="9">
        <v>44798</v>
      </c>
      <c r="AW9" s="11">
        <f t="shared" si="4"/>
        <v>5.2328767123287667</v>
      </c>
      <c r="AX9">
        <v>25</v>
      </c>
      <c r="AY9" s="12">
        <v>0.05</v>
      </c>
      <c r="AZ9">
        <f t="shared" si="5"/>
        <v>3.7999999999999999E-2</v>
      </c>
      <c r="BA9" s="13">
        <f t="shared" si="6"/>
        <v>1735740</v>
      </c>
      <c r="BB9" s="17" t="s">
        <v>2189</v>
      </c>
      <c r="BC9">
        <f>MATCH(BB9,MONTHLY_INDEX!$A:$A,0)</f>
        <v>798</v>
      </c>
      <c r="BD9">
        <f>MATCH(AU9,MONTHLY_INDEX!$1:$1,0)</f>
        <v>66</v>
      </c>
      <c r="BE9">
        <f>INDEX(MONTHLY_INDEX!$1:$1048576,Final!BC9,Final!BD9)</f>
        <v>96</v>
      </c>
      <c r="BF9">
        <f>MATCH($BF$1,MONTHLY_INDEX!$1:$1,0)</f>
        <v>127</v>
      </c>
      <c r="BG9">
        <f>INDEX(MONTHLY_INDEX!$1:$1048576,Final!BC9,Final!BF9)</f>
        <v>95.3</v>
      </c>
      <c r="BH9" s="23">
        <f t="shared" si="11"/>
        <v>-7.2916666666666963E-3</v>
      </c>
      <c r="BI9" s="14">
        <f t="shared" si="7"/>
        <v>1723083.5625</v>
      </c>
      <c r="BJ9" s="14">
        <f t="shared" si="8"/>
        <v>342633.98620890407</v>
      </c>
      <c r="BK9" s="15">
        <f t="shared" si="9"/>
        <v>1380449.5762910959</v>
      </c>
      <c r="BL9" s="52">
        <v>0</v>
      </c>
      <c r="BM9" s="15">
        <f t="shared" si="10"/>
        <v>1380449.5762910959</v>
      </c>
      <c r="BO9" s="14">
        <f>SUBTOTAL(9,BO5:BO8)</f>
        <v>13868575955.516613</v>
      </c>
    </row>
    <row r="10" spans="1:67">
      <c r="A10" s="8">
        <v>8</v>
      </c>
      <c r="B10" s="1" t="s">
        <v>44</v>
      </c>
      <c r="C10" s="1">
        <v>1500</v>
      </c>
      <c r="D10" s="1" t="s">
        <v>60</v>
      </c>
      <c r="E10" s="1">
        <v>150000005</v>
      </c>
      <c r="F10" s="1" t="s">
        <v>61</v>
      </c>
      <c r="G10" s="1" t="s">
        <v>82</v>
      </c>
      <c r="H10" s="1">
        <v>0</v>
      </c>
      <c r="I10" s="1" t="s">
        <v>83</v>
      </c>
      <c r="J10" s="1" t="s">
        <v>49</v>
      </c>
      <c r="K10" s="1">
        <v>17406001</v>
      </c>
      <c r="L10" s="1" t="s">
        <v>50</v>
      </c>
      <c r="M10" s="1" t="s">
        <v>51</v>
      </c>
      <c r="N10" s="1" t="s">
        <v>64</v>
      </c>
      <c r="O10" s="1" t="s">
        <v>65</v>
      </c>
      <c r="P10" s="1" t="s">
        <v>66</v>
      </c>
      <c r="Q10" s="1" t="s">
        <v>67</v>
      </c>
      <c r="R10" s="1" t="s">
        <v>68</v>
      </c>
      <c r="S10" s="1" t="s">
        <v>69</v>
      </c>
      <c r="T10" s="2">
        <v>42513</v>
      </c>
      <c r="U10" s="2">
        <v>42513</v>
      </c>
      <c r="V10" s="1" t="s">
        <v>52</v>
      </c>
      <c r="W10" s="3">
        <v>1</v>
      </c>
      <c r="X10" s="1" t="s">
        <v>53</v>
      </c>
      <c r="Y10" s="4">
        <v>1628704</v>
      </c>
      <c r="Z10" s="4">
        <v>-524687.27</v>
      </c>
      <c r="AA10" s="4">
        <v>0</v>
      </c>
      <c r="AB10" s="4">
        <v>0</v>
      </c>
      <c r="AC10" s="4">
        <v>0</v>
      </c>
      <c r="AD10" s="4">
        <v>1628704</v>
      </c>
      <c r="AE10" s="5">
        <v>2505</v>
      </c>
      <c r="AF10" s="1" t="s">
        <v>70</v>
      </c>
      <c r="AG10" s="1" t="s">
        <v>71</v>
      </c>
      <c r="AH10" s="1" t="s">
        <v>72</v>
      </c>
      <c r="AI10" s="1" t="s">
        <v>57</v>
      </c>
      <c r="AJ10" s="5">
        <v>6570</v>
      </c>
      <c r="AK10" s="4">
        <v>-28149</v>
      </c>
      <c r="AL10" s="4">
        <v>0</v>
      </c>
      <c r="AM10" s="4">
        <v>0</v>
      </c>
      <c r="AN10" s="4">
        <v>0</v>
      </c>
      <c r="AO10" s="4">
        <v>-552836.27</v>
      </c>
      <c r="AP10" s="4">
        <v>-552836.27</v>
      </c>
      <c r="AQ10" s="4">
        <v>0</v>
      </c>
      <c r="AR10" s="4">
        <v>1075867.73</v>
      </c>
      <c r="AS10" s="1" t="s">
        <v>73</v>
      </c>
      <c r="AT10" s="9">
        <f t="shared" si="2"/>
        <v>42513</v>
      </c>
      <c r="AU10" s="9">
        <f t="shared" si="3"/>
        <v>42491</v>
      </c>
      <c r="AV10" s="9">
        <v>44798</v>
      </c>
      <c r="AW10" s="11">
        <f t="shared" si="4"/>
        <v>6.2602739726027394</v>
      </c>
      <c r="AX10">
        <v>25</v>
      </c>
      <c r="AY10" s="12">
        <v>0.05</v>
      </c>
      <c r="AZ10">
        <f t="shared" si="5"/>
        <v>3.7999999999999999E-2</v>
      </c>
      <c r="BA10" s="13">
        <f t="shared" si="6"/>
        <v>1628704</v>
      </c>
      <c r="BB10" s="17" t="s">
        <v>2189</v>
      </c>
      <c r="BC10">
        <f>MATCH(BB10,MONTHLY_INDEX!$A:$A,0)</f>
        <v>798</v>
      </c>
      <c r="BD10">
        <f>MATCH(AU10,MONTHLY_INDEX!$1:$1,0)</f>
        <v>53</v>
      </c>
      <c r="BE10">
        <f>INDEX(MONTHLY_INDEX!$1:$1048576,Final!BC10,Final!BD10)</f>
        <v>96</v>
      </c>
      <c r="BF10">
        <f>MATCH($BF$1,MONTHLY_INDEX!$1:$1,0)</f>
        <v>127</v>
      </c>
      <c r="BG10">
        <f>INDEX(MONTHLY_INDEX!$1:$1048576,Final!BC10,Final!BF10)</f>
        <v>95.3</v>
      </c>
      <c r="BH10" s="23">
        <f t="shared" si="11"/>
        <v>-7.2916666666666963E-3</v>
      </c>
      <c r="BI10" s="14">
        <f t="shared" si="7"/>
        <v>1616828.0333333332</v>
      </c>
      <c r="BJ10" s="14">
        <f t="shared" si="8"/>
        <v>384627.88529954333</v>
      </c>
      <c r="BK10" s="15">
        <f t="shared" si="9"/>
        <v>1232200.1480337898</v>
      </c>
      <c r="BL10" s="52">
        <v>0</v>
      </c>
      <c r="BM10" s="15">
        <f t="shared" si="10"/>
        <v>1232200.1480337898</v>
      </c>
    </row>
    <row r="11" spans="1:67">
      <c r="A11" s="8">
        <v>9</v>
      </c>
      <c r="B11" s="1" t="s">
        <v>44</v>
      </c>
      <c r="C11" s="1">
        <v>1500</v>
      </c>
      <c r="D11" s="1" t="s">
        <v>60</v>
      </c>
      <c r="E11" s="1">
        <v>150000006</v>
      </c>
      <c r="F11" s="1" t="s">
        <v>61</v>
      </c>
      <c r="G11" s="1" t="s">
        <v>84</v>
      </c>
      <c r="H11" s="1">
        <v>0</v>
      </c>
      <c r="I11" s="1" t="s">
        <v>85</v>
      </c>
      <c r="J11" s="1" t="s">
        <v>49</v>
      </c>
      <c r="K11" s="1">
        <v>17406001</v>
      </c>
      <c r="L11" s="1" t="s">
        <v>50</v>
      </c>
      <c r="M11" s="1" t="s">
        <v>51</v>
      </c>
      <c r="N11" s="1" t="s">
        <v>64</v>
      </c>
      <c r="O11" s="1" t="s">
        <v>65</v>
      </c>
      <c r="P11" s="1" t="s">
        <v>66</v>
      </c>
      <c r="Q11" s="1" t="s">
        <v>67</v>
      </c>
      <c r="R11" s="1" t="s">
        <v>68</v>
      </c>
      <c r="S11" s="1" t="s">
        <v>69</v>
      </c>
      <c r="T11" s="2">
        <v>42513</v>
      </c>
      <c r="U11" s="2">
        <v>42513</v>
      </c>
      <c r="V11" s="1" t="s">
        <v>52</v>
      </c>
      <c r="W11" s="3">
        <v>1</v>
      </c>
      <c r="X11" s="1" t="s">
        <v>53</v>
      </c>
      <c r="Y11" s="4">
        <v>1628704</v>
      </c>
      <c r="Z11" s="4">
        <v>-524687.27</v>
      </c>
      <c r="AA11" s="4">
        <v>0</v>
      </c>
      <c r="AB11" s="4">
        <v>0</v>
      </c>
      <c r="AC11" s="4">
        <v>0</v>
      </c>
      <c r="AD11" s="4">
        <v>1628704</v>
      </c>
      <c r="AE11" s="5">
        <v>2505</v>
      </c>
      <c r="AF11" s="1" t="s">
        <v>70</v>
      </c>
      <c r="AG11" s="1" t="s">
        <v>71</v>
      </c>
      <c r="AH11" s="1" t="s">
        <v>72</v>
      </c>
      <c r="AI11" s="1" t="s">
        <v>57</v>
      </c>
      <c r="AJ11" s="5">
        <v>6570</v>
      </c>
      <c r="AK11" s="4">
        <v>-28149</v>
      </c>
      <c r="AL11" s="4">
        <v>0</v>
      </c>
      <c r="AM11" s="4">
        <v>0</v>
      </c>
      <c r="AN11" s="4">
        <v>0</v>
      </c>
      <c r="AO11" s="4">
        <v>-552836.27</v>
      </c>
      <c r="AP11" s="4">
        <v>-552836.27</v>
      </c>
      <c r="AQ11" s="4">
        <v>0</v>
      </c>
      <c r="AR11" s="4">
        <v>1075867.73</v>
      </c>
      <c r="AS11" s="1" t="s">
        <v>73</v>
      </c>
      <c r="AT11" s="9">
        <f t="shared" si="2"/>
        <v>42513</v>
      </c>
      <c r="AU11" s="9">
        <f t="shared" si="3"/>
        <v>42491</v>
      </c>
      <c r="AV11" s="9">
        <v>44798</v>
      </c>
      <c r="AW11" s="11">
        <f t="shared" si="4"/>
        <v>6.2602739726027394</v>
      </c>
      <c r="AX11">
        <v>25</v>
      </c>
      <c r="AY11" s="12">
        <v>0.05</v>
      </c>
      <c r="AZ11">
        <f t="shared" si="5"/>
        <v>3.7999999999999999E-2</v>
      </c>
      <c r="BA11" s="13">
        <f t="shared" si="6"/>
        <v>1628704</v>
      </c>
      <c r="BB11" s="17" t="s">
        <v>2189</v>
      </c>
      <c r="BC11">
        <f>MATCH(BB11,MONTHLY_INDEX!$A:$A,0)</f>
        <v>798</v>
      </c>
      <c r="BD11">
        <f>MATCH(AU11,MONTHLY_INDEX!$1:$1,0)</f>
        <v>53</v>
      </c>
      <c r="BE11">
        <f>INDEX(MONTHLY_INDEX!$1:$1048576,Final!BC11,Final!BD11)</f>
        <v>96</v>
      </c>
      <c r="BF11">
        <f>MATCH($BF$1,MONTHLY_INDEX!$1:$1,0)</f>
        <v>127</v>
      </c>
      <c r="BG11">
        <f>INDEX(MONTHLY_INDEX!$1:$1048576,Final!BC11,Final!BF11)</f>
        <v>95.3</v>
      </c>
      <c r="BH11" s="23">
        <f t="shared" si="11"/>
        <v>-7.2916666666666963E-3</v>
      </c>
      <c r="BI11" s="14">
        <f t="shared" si="7"/>
        <v>1616828.0333333332</v>
      </c>
      <c r="BJ11" s="14">
        <f t="shared" si="8"/>
        <v>384627.88529954333</v>
      </c>
      <c r="BK11" s="15">
        <f t="shared" si="9"/>
        <v>1232200.1480337898</v>
      </c>
      <c r="BL11" s="52">
        <v>0</v>
      </c>
      <c r="BM11" s="15">
        <f t="shared" si="10"/>
        <v>1232200.1480337898</v>
      </c>
      <c r="BO11" s="14">
        <v>13870000000</v>
      </c>
    </row>
    <row r="12" spans="1:67">
      <c r="A12" s="8">
        <v>10</v>
      </c>
      <c r="B12" s="1" t="s">
        <v>44</v>
      </c>
      <c r="C12" s="1">
        <v>1500</v>
      </c>
      <c r="D12" s="1" t="s">
        <v>60</v>
      </c>
      <c r="E12" s="1">
        <v>150000007</v>
      </c>
      <c r="F12" s="1" t="s">
        <v>60</v>
      </c>
      <c r="G12" s="1" t="s">
        <v>86</v>
      </c>
      <c r="H12" s="1">
        <v>1</v>
      </c>
      <c r="I12" s="1" t="s">
        <v>52</v>
      </c>
      <c r="J12" s="1" t="s">
        <v>49</v>
      </c>
      <c r="K12" s="1">
        <v>17406001</v>
      </c>
      <c r="L12" s="1" t="s">
        <v>50</v>
      </c>
      <c r="M12" s="1" t="s">
        <v>51</v>
      </c>
      <c r="N12" s="1" t="s">
        <v>64</v>
      </c>
      <c r="O12" s="1" t="s">
        <v>65</v>
      </c>
      <c r="P12" s="1" t="s">
        <v>66</v>
      </c>
      <c r="Q12" s="1" t="s">
        <v>67</v>
      </c>
      <c r="R12" s="1" t="s">
        <v>87</v>
      </c>
      <c r="S12" s="1" t="s">
        <v>88</v>
      </c>
      <c r="T12" s="2">
        <v>43333</v>
      </c>
      <c r="U12" s="2">
        <v>43333</v>
      </c>
      <c r="V12" s="1" t="s">
        <v>52</v>
      </c>
      <c r="W12" s="3">
        <v>1</v>
      </c>
      <c r="X12" s="1" t="s">
        <v>53</v>
      </c>
      <c r="Y12" s="4">
        <v>892500</v>
      </c>
      <c r="Z12" s="4">
        <v>-116920</v>
      </c>
      <c r="AA12" s="4">
        <v>0</v>
      </c>
      <c r="AB12" s="4">
        <v>0</v>
      </c>
      <c r="AC12" s="4">
        <v>0</v>
      </c>
      <c r="AD12" s="4">
        <v>892500</v>
      </c>
      <c r="AE12" s="5">
        <v>1685</v>
      </c>
      <c r="AF12" s="1" t="s">
        <v>70</v>
      </c>
      <c r="AG12" s="1" t="s">
        <v>71</v>
      </c>
      <c r="AH12" s="1" t="s">
        <v>89</v>
      </c>
      <c r="AI12" s="1" t="s">
        <v>57</v>
      </c>
      <c r="AJ12" s="5">
        <v>10950</v>
      </c>
      <c r="AK12" s="4">
        <v>-9258</v>
      </c>
      <c r="AL12" s="4">
        <v>0</v>
      </c>
      <c r="AM12" s="4">
        <v>0</v>
      </c>
      <c r="AN12" s="4">
        <v>0</v>
      </c>
      <c r="AO12" s="4">
        <v>-126178</v>
      </c>
      <c r="AP12" s="4">
        <v>-126178</v>
      </c>
      <c r="AQ12" s="4">
        <v>0</v>
      </c>
      <c r="AR12" s="4">
        <v>766322</v>
      </c>
      <c r="AS12" s="1" t="s">
        <v>52</v>
      </c>
      <c r="AT12" s="9">
        <f t="shared" si="2"/>
        <v>43333</v>
      </c>
      <c r="AU12" s="9">
        <f t="shared" si="3"/>
        <v>43313</v>
      </c>
      <c r="AV12" s="9">
        <v>44798</v>
      </c>
      <c r="AW12" s="11">
        <f t="shared" si="4"/>
        <v>4.0136986301369859</v>
      </c>
      <c r="AX12">
        <v>10</v>
      </c>
      <c r="AY12" s="12">
        <v>0.05</v>
      </c>
      <c r="AZ12">
        <f t="shared" si="5"/>
        <v>9.5000000000000001E-2</v>
      </c>
      <c r="BA12" s="13">
        <f t="shared" si="6"/>
        <v>892500</v>
      </c>
      <c r="BB12" s="17" t="s">
        <v>1853</v>
      </c>
      <c r="BC12">
        <f>MATCH(BB12,MONTHLY_INDEX!$A:$A,0)</f>
        <v>630</v>
      </c>
      <c r="BD12">
        <f>MATCH(AU12,MONTHLY_INDEX!$1:$1,0)</f>
        <v>80</v>
      </c>
      <c r="BE12">
        <f>INDEX(MONTHLY_INDEX!$1:$1048576,Final!BC12,Final!BD12)</f>
        <v>111.6</v>
      </c>
      <c r="BF12">
        <f>MATCH($BF$1,MONTHLY_INDEX!$1:$1,0)</f>
        <v>127</v>
      </c>
      <c r="BG12">
        <f>INDEX(MONTHLY_INDEX!$1:$1048576,Final!BC12,Final!BF12)</f>
        <v>151.1</v>
      </c>
      <c r="BH12" s="23">
        <f t="shared" si="11"/>
        <v>0.35394265232974914</v>
      </c>
      <c r="BI12" s="14">
        <f t="shared" si="7"/>
        <v>1208393.817204301</v>
      </c>
      <c r="BJ12" s="14">
        <f t="shared" si="8"/>
        <v>460762.21783399611</v>
      </c>
      <c r="BK12" s="15">
        <f t="shared" si="9"/>
        <v>747631.59937030496</v>
      </c>
      <c r="BL12" s="52">
        <v>0</v>
      </c>
      <c r="BM12" s="15">
        <f t="shared" si="10"/>
        <v>747631.59937030496</v>
      </c>
      <c r="BO12" s="15">
        <f>BO11*0.85</f>
        <v>11789500000</v>
      </c>
    </row>
    <row r="13" spans="1:67">
      <c r="A13" s="8">
        <v>11</v>
      </c>
      <c r="B13" s="1" t="s">
        <v>44</v>
      </c>
      <c r="C13" s="1">
        <v>1500</v>
      </c>
      <c r="D13" s="1" t="s">
        <v>60</v>
      </c>
      <c r="E13" s="1">
        <v>150000007</v>
      </c>
      <c r="F13" s="1" t="s">
        <v>60</v>
      </c>
      <c r="G13" s="1" t="s">
        <v>90</v>
      </c>
      <c r="H13" s="1">
        <v>2</v>
      </c>
      <c r="I13" s="1" t="s">
        <v>52</v>
      </c>
      <c r="J13" s="1" t="s">
        <v>49</v>
      </c>
      <c r="K13" s="1">
        <v>17406001</v>
      </c>
      <c r="L13" s="1" t="s">
        <v>50</v>
      </c>
      <c r="M13" s="1" t="s">
        <v>51</v>
      </c>
      <c r="N13" s="1" t="s">
        <v>64</v>
      </c>
      <c r="O13" s="1" t="s">
        <v>65</v>
      </c>
      <c r="P13" s="1" t="s">
        <v>66</v>
      </c>
      <c r="Q13" s="1" t="s">
        <v>67</v>
      </c>
      <c r="R13" s="1" t="s">
        <v>87</v>
      </c>
      <c r="S13" s="1" t="s">
        <v>88</v>
      </c>
      <c r="T13" s="2">
        <v>43333</v>
      </c>
      <c r="U13" s="2">
        <v>43333</v>
      </c>
      <c r="V13" s="1" t="s">
        <v>52</v>
      </c>
      <c r="W13" s="3">
        <v>1</v>
      </c>
      <c r="X13" s="1" t="s">
        <v>53</v>
      </c>
      <c r="Y13" s="4">
        <v>472500</v>
      </c>
      <c r="Z13" s="4">
        <v>-61898</v>
      </c>
      <c r="AA13" s="4">
        <v>0</v>
      </c>
      <c r="AB13" s="4">
        <v>0</v>
      </c>
      <c r="AC13" s="4">
        <v>0</v>
      </c>
      <c r="AD13" s="4">
        <v>472500</v>
      </c>
      <c r="AE13" s="5">
        <v>1685</v>
      </c>
      <c r="AF13" s="1" t="s">
        <v>70</v>
      </c>
      <c r="AG13" s="1" t="s">
        <v>71</v>
      </c>
      <c r="AH13" s="1" t="s">
        <v>89</v>
      </c>
      <c r="AI13" s="1" t="s">
        <v>57</v>
      </c>
      <c r="AJ13" s="5">
        <v>10950</v>
      </c>
      <c r="AK13" s="4">
        <v>-4901</v>
      </c>
      <c r="AL13" s="4">
        <v>0</v>
      </c>
      <c r="AM13" s="4">
        <v>0</v>
      </c>
      <c r="AN13" s="4">
        <v>0</v>
      </c>
      <c r="AO13" s="4">
        <v>-66799</v>
      </c>
      <c r="AP13" s="4">
        <v>-66799</v>
      </c>
      <c r="AQ13" s="4">
        <v>0</v>
      </c>
      <c r="AR13" s="4">
        <v>405701</v>
      </c>
      <c r="AS13" s="1" t="s">
        <v>52</v>
      </c>
      <c r="AT13" s="9">
        <f t="shared" si="2"/>
        <v>43333</v>
      </c>
      <c r="AU13" s="9">
        <f t="shared" si="3"/>
        <v>43313</v>
      </c>
      <c r="AV13" s="9">
        <v>44798</v>
      </c>
      <c r="AW13" s="11">
        <f t="shared" si="4"/>
        <v>4.0136986301369859</v>
      </c>
      <c r="AX13">
        <v>10</v>
      </c>
      <c r="AY13" s="12">
        <v>0.05</v>
      </c>
      <c r="AZ13">
        <f t="shared" si="5"/>
        <v>9.5000000000000001E-2</v>
      </c>
      <c r="BA13" s="13">
        <f t="shared" si="6"/>
        <v>472500</v>
      </c>
      <c r="BB13" s="17" t="s">
        <v>2189</v>
      </c>
      <c r="BC13">
        <f>MATCH(BB13,MONTHLY_INDEX!$A:$A,0)</f>
        <v>798</v>
      </c>
      <c r="BD13">
        <f>MATCH(AU13,MONTHLY_INDEX!$1:$1,0)</f>
        <v>80</v>
      </c>
      <c r="BE13">
        <f>INDEX(MONTHLY_INDEX!$1:$1048576,Final!BC13,Final!BD13)</f>
        <v>96</v>
      </c>
      <c r="BF13">
        <f>MATCH($BF$1,MONTHLY_INDEX!$1:$1,0)</f>
        <v>127</v>
      </c>
      <c r="BG13">
        <f>INDEX(MONTHLY_INDEX!$1:$1048576,Final!BC13,Final!BF13)</f>
        <v>95.3</v>
      </c>
      <c r="BH13" s="23">
        <f t="shared" si="11"/>
        <v>-7.2916666666666963E-3</v>
      </c>
      <c r="BI13" s="14">
        <f t="shared" si="7"/>
        <v>469054.6875</v>
      </c>
      <c r="BJ13" s="14">
        <f t="shared" si="8"/>
        <v>178851.19488441778</v>
      </c>
      <c r="BK13" s="15">
        <f t="shared" si="9"/>
        <v>290203.49261558219</v>
      </c>
      <c r="BL13" s="52">
        <v>0</v>
      </c>
      <c r="BM13" s="15">
        <f t="shared" si="10"/>
        <v>290203.49261558219</v>
      </c>
      <c r="BO13" s="15">
        <f>BO11*0.75</f>
        <v>10402500000</v>
      </c>
    </row>
    <row r="14" spans="1:67">
      <c r="A14" s="8">
        <v>12</v>
      </c>
      <c r="B14" s="1" t="s">
        <v>44</v>
      </c>
      <c r="C14" s="1">
        <v>1500</v>
      </c>
      <c r="D14" s="1" t="s">
        <v>60</v>
      </c>
      <c r="E14" s="1">
        <v>150000007</v>
      </c>
      <c r="F14" s="1" t="s">
        <v>60</v>
      </c>
      <c r="G14" s="1" t="s">
        <v>91</v>
      </c>
      <c r="H14" s="1">
        <v>3</v>
      </c>
      <c r="I14" s="1" t="s">
        <v>52</v>
      </c>
      <c r="J14" s="1" t="s">
        <v>49</v>
      </c>
      <c r="K14" s="1">
        <v>17406001</v>
      </c>
      <c r="L14" s="1" t="s">
        <v>50</v>
      </c>
      <c r="M14" s="1" t="s">
        <v>51</v>
      </c>
      <c r="N14" s="1" t="s">
        <v>64</v>
      </c>
      <c r="O14" s="1" t="s">
        <v>65</v>
      </c>
      <c r="P14" s="1" t="s">
        <v>66</v>
      </c>
      <c r="Q14" s="1" t="s">
        <v>67</v>
      </c>
      <c r="R14" s="1" t="s">
        <v>87</v>
      </c>
      <c r="S14" s="1" t="s">
        <v>88</v>
      </c>
      <c r="T14" s="2">
        <v>43333</v>
      </c>
      <c r="U14" s="2">
        <v>43333</v>
      </c>
      <c r="V14" s="1" t="s">
        <v>52</v>
      </c>
      <c r="W14" s="3">
        <v>1</v>
      </c>
      <c r="X14" s="1" t="s">
        <v>53</v>
      </c>
      <c r="Y14" s="4">
        <v>637760</v>
      </c>
      <c r="Z14" s="4">
        <v>-83547</v>
      </c>
      <c r="AA14" s="4">
        <v>0</v>
      </c>
      <c r="AB14" s="4">
        <v>0</v>
      </c>
      <c r="AC14" s="4">
        <v>0</v>
      </c>
      <c r="AD14" s="4">
        <v>637760</v>
      </c>
      <c r="AE14" s="5">
        <v>1685</v>
      </c>
      <c r="AF14" s="1" t="s">
        <v>70</v>
      </c>
      <c r="AG14" s="1" t="s">
        <v>71</v>
      </c>
      <c r="AH14" s="1" t="s">
        <v>89</v>
      </c>
      <c r="AI14" s="1" t="s">
        <v>57</v>
      </c>
      <c r="AJ14" s="5">
        <v>10950</v>
      </c>
      <c r="AK14" s="4">
        <v>-6616</v>
      </c>
      <c r="AL14" s="4">
        <v>0</v>
      </c>
      <c r="AM14" s="4">
        <v>0</v>
      </c>
      <c r="AN14" s="4">
        <v>0</v>
      </c>
      <c r="AO14" s="4">
        <v>-90163</v>
      </c>
      <c r="AP14" s="4">
        <v>-90163</v>
      </c>
      <c r="AQ14" s="4">
        <v>0</v>
      </c>
      <c r="AR14" s="4">
        <v>547597</v>
      </c>
      <c r="AS14" s="1" t="s">
        <v>52</v>
      </c>
      <c r="AT14" s="9">
        <f t="shared" si="2"/>
        <v>43333</v>
      </c>
      <c r="AU14" s="9">
        <f t="shared" si="3"/>
        <v>43313</v>
      </c>
      <c r="AV14" s="9">
        <v>44798</v>
      </c>
      <c r="AW14" s="11">
        <f t="shared" si="4"/>
        <v>4.0136986301369859</v>
      </c>
      <c r="AX14">
        <v>10</v>
      </c>
      <c r="AY14" s="12">
        <v>0.05</v>
      </c>
      <c r="AZ14">
        <f t="shared" si="5"/>
        <v>9.5000000000000001E-2</v>
      </c>
      <c r="BA14" s="13">
        <f t="shared" si="6"/>
        <v>637760</v>
      </c>
      <c r="BB14" s="17" t="s">
        <v>2189</v>
      </c>
      <c r="BC14">
        <f>MATCH(BB14,MONTHLY_INDEX!$A:$A,0)</f>
        <v>798</v>
      </c>
      <c r="BD14">
        <f>MATCH(AU14,MONTHLY_INDEX!$1:$1,0)</f>
        <v>80</v>
      </c>
      <c r="BE14">
        <f>INDEX(MONTHLY_INDEX!$1:$1048576,Final!BC14,Final!BD14)</f>
        <v>96</v>
      </c>
      <c r="BF14">
        <f>MATCH($BF$1,MONTHLY_INDEX!$1:$1,0)</f>
        <v>127</v>
      </c>
      <c r="BG14">
        <f>INDEX(MONTHLY_INDEX!$1:$1048576,Final!BC14,Final!BF14)</f>
        <v>95.3</v>
      </c>
      <c r="BH14" s="23">
        <f t="shared" si="11"/>
        <v>-7.2916666666666963E-3</v>
      </c>
      <c r="BI14" s="14">
        <f t="shared" si="7"/>
        <v>633109.66666666663</v>
      </c>
      <c r="BJ14" s="14">
        <f t="shared" si="8"/>
        <v>241405.58317351594</v>
      </c>
      <c r="BK14" s="15">
        <f t="shared" si="9"/>
        <v>391704.08349315065</v>
      </c>
      <c r="BL14" s="52">
        <v>0</v>
      </c>
      <c r="BM14" s="15">
        <f t="shared" si="10"/>
        <v>391704.08349315065</v>
      </c>
    </row>
    <row r="15" spans="1:67">
      <c r="A15" s="8">
        <v>13</v>
      </c>
      <c r="B15" s="1" t="s">
        <v>44</v>
      </c>
      <c r="C15" s="1">
        <v>1500</v>
      </c>
      <c r="D15" s="1" t="s">
        <v>60</v>
      </c>
      <c r="E15" s="1">
        <v>150000007</v>
      </c>
      <c r="F15" s="1" t="s">
        <v>60</v>
      </c>
      <c r="G15" s="1" t="s">
        <v>92</v>
      </c>
      <c r="H15" s="1">
        <v>4</v>
      </c>
      <c r="I15" s="1" t="s">
        <v>52</v>
      </c>
      <c r="J15" s="1" t="s">
        <v>49</v>
      </c>
      <c r="K15" s="1">
        <v>17406001</v>
      </c>
      <c r="L15" s="1" t="s">
        <v>50</v>
      </c>
      <c r="M15" s="1" t="s">
        <v>51</v>
      </c>
      <c r="N15" s="1" t="s">
        <v>64</v>
      </c>
      <c r="O15" s="1" t="s">
        <v>65</v>
      </c>
      <c r="P15" s="1" t="s">
        <v>66</v>
      </c>
      <c r="Q15" s="1" t="s">
        <v>67</v>
      </c>
      <c r="R15" s="1" t="s">
        <v>87</v>
      </c>
      <c r="S15" s="1" t="s">
        <v>88</v>
      </c>
      <c r="T15" s="2">
        <v>43333</v>
      </c>
      <c r="U15" s="2">
        <v>43333</v>
      </c>
      <c r="V15" s="1" t="s">
        <v>52</v>
      </c>
      <c r="W15" s="3">
        <v>1</v>
      </c>
      <c r="X15" s="1" t="s">
        <v>53</v>
      </c>
      <c r="Y15" s="4">
        <v>21044329</v>
      </c>
      <c r="Z15" s="4">
        <v>-2756887</v>
      </c>
      <c r="AA15" s="4">
        <v>0</v>
      </c>
      <c r="AB15" s="4">
        <v>0</v>
      </c>
      <c r="AC15" s="4">
        <v>0</v>
      </c>
      <c r="AD15" s="4">
        <v>21044329</v>
      </c>
      <c r="AE15" s="5">
        <v>1685</v>
      </c>
      <c r="AF15" s="1" t="s">
        <v>70</v>
      </c>
      <c r="AG15" s="1" t="s">
        <v>71</v>
      </c>
      <c r="AH15" s="1" t="s">
        <v>89</v>
      </c>
      <c r="AI15" s="1" t="s">
        <v>57</v>
      </c>
      <c r="AJ15" s="5">
        <v>10950</v>
      </c>
      <c r="AK15" s="4">
        <v>-218303</v>
      </c>
      <c r="AL15" s="4">
        <v>0</v>
      </c>
      <c r="AM15" s="4">
        <v>0</v>
      </c>
      <c r="AN15" s="4">
        <v>0</v>
      </c>
      <c r="AO15" s="4">
        <v>-2975190</v>
      </c>
      <c r="AP15" s="4">
        <v>-2975190</v>
      </c>
      <c r="AQ15" s="4">
        <v>0</v>
      </c>
      <c r="AR15" s="4">
        <v>18069139</v>
      </c>
      <c r="AS15" s="1" t="s">
        <v>52</v>
      </c>
      <c r="AT15" s="9">
        <f t="shared" si="2"/>
        <v>43333</v>
      </c>
      <c r="AU15" s="9">
        <f t="shared" si="3"/>
        <v>43313</v>
      </c>
      <c r="AV15" s="9">
        <v>44798</v>
      </c>
      <c r="AW15" s="11">
        <f t="shared" si="4"/>
        <v>4.0136986301369859</v>
      </c>
      <c r="AX15">
        <v>25</v>
      </c>
      <c r="AY15" s="12">
        <v>0.05</v>
      </c>
      <c r="AZ15">
        <f t="shared" si="5"/>
        <v>3.7999999999999999E-2</v>
      </c>
      <c r="BA15" s="13">
        <f t="shared" si="6"/>
        <v>21044329</v>
      </c>
      <c r="BB15" s="17" t="s">
        <v>2189</v>
      </c>
      <c r="BC15">
        <f>MATCH(BB15,MONTHLY_INDEX!$A:$A,0)</f>
        <v>798</v>
      </c>
      <c r="BD15">
        <f>MATCH(AU15,MONTHLY_INDEX!$1:$1,0)</f>
        <v>80</v>
      </c>
      <c r="BE15">
        <f>INDEX(MONTHLY_INDEX!$1:$1048576,Final!BC15,Final!BD15)</f>
        <v>96</v>
      </c>
      <c r="BF15">
        <f>MATCH($BF$1,MONTHLY_INDEX!$1:$1,0)</f>
        <v>127</v>
      </c>
      <c r="BG15">
        <f>INDEX(MONTHLY_INDEX!$1:$1048576,Final!BC15,Final!BF15)</f>
        <v>95.3</v>
      </c>
      <c r="BH15" s="23">
        <f t="shared" si="11"/>
        <v>-7.2916666666666963E-3</v>
      </c>
      <c r="BI15" s="14">
        <f t="shared" si="7"/>
        <v>20890880.767708331</v>
      </c>
      <c r="BJ15" s="14">
        <f t="shared" si="8"/>
        <v>3186288.5817488292</v>
      </c>
      <c r="BK15" s="15">
        <f t="shared" si="9"/>
        <v>17704592.185959503</v>
      </c>
      <c r="BL15" s="52">
        <v>0</v>
      </c>
      <c r="BM15" s="15">
        <f t="shared" si="10"/>
        <v>17704592.185959503</v>
      </c>
    </row>
    <row r="16" spans="1:67">
      <c r="A16" s="8">
        <v>14</v>
      </c>
      <c r="B16" s="1" t="s">
        <v>44</v>
      </c>
      <c r="C16" s="1">
        <v>1500</v>
      </c>
      <c r="D16" s="1" t="s">
        <v>60</v>
      </c>
      <c r="E16" s="1">
        <v>150000007</v>
      </c>
      <c r="F16" s="1" t="s">
        <v>60</v>
      </c>
      <c r="G16" s="1" t="s">
        <v>93</v>
      </c>
      <c r="H16" s="1">
        <v>5</v>
      </c>
      <c r="I16" s="1" t="s">
        <v>52</v>
      </c>
      <c r="J16" s="1" t="s">
        <v>49</v>
      </c>
      <c r="K16" s="1">
        <v>17406001</v>
      </c>
      <c r="L16" s="1" t="s">
        <v>50</v>
      </c>
      <c r="M16" s="1" t="s">
        <v>51</v>
      </c>
      <c r="N16" s="1" t="s">
        <v>64</v>
      </c>
      <c r="O16" s="1" t="s">
        <v>65</v>
      </c>
      <c r="P16" s="1" t="s">
        <v>66</v>
      </c>
      <c r="Q16" s="1" t="s">
        <v>67</v>
      </c>
      <c r="R16" s="1" t="s">
        <v>87</v>
      </c>
      <c r="S16" s="1" t="s">
        <v>88</v>
      </c>
      <c r="T16" s="2">
        <v>43333</v>
      </c>
      <c r="U16" s="2">
        <v>43333</v>
      </c>
      <c r="V16" s="1" t="s">
        <v>52</v>
      </c>
      <c r="W16" s="3">
        <v>1</v>
      </c>
      <c r="X16" s="1" t="s">
        <v>53</v>
      </c>
      <c r="Y16" s="4">
        <v>969266</v>
      </c>
      <c r="Z16" s="4">
        <v>-126976</v>
      </c>
      <c r="AA16" s="4">
        <v>0</v>
      </c>
      <c r="AB16" s="4">
        <v>0</v>
      </c>
      <c r="AC16" s="4">
        <v>0</v>
      </c>
      <c r="AD16" s="4">
        <v>969266</v>
      </c>
      <c r="AE16" s="5">
        <v>1685</v>
      </c>
      <c r="AF16" s="1" t="s">
        <v>70</v>
      </c>
      <c r="AG16" s="1" t="s">
        <v>71</v>
      </c>
      <c r="AH16" s="1" t="s">
        <v>89</v>
      </c>
      <c r="AI16" s="1" t="s">
        <v>57</v>
      </c>
      <c r="AJ16" s="5">
        <v>10950</v>
      </c>
      <c r="AK16" s="4">
        <v>-10055</v>
      </c>
      <c r="AL16" s="4">
        <v>0</v>
      </c>
      <c r="AM16" s="4">
        <v>0</v>
      </c>
      <c r="AN16" s="4">
        <v>0</v>
      </c>
      <c r="AO16" s="4">
        <v>-137031</v>
      </c>
      <c r="AP16" s="4">
        <v>-137031</v>
      </c>
      <c r="AQ16" s="4">
        <v>0</v>
      </c>
      <c r="AR16" s="4">
        <v>832235</v>
      </c>
      <c r="AS16" s="1" t="s">
        <v>52</v>
      </c>
      <c r="AT16" s="9">
        <f t="shared" si="2"/>
        <v>43333</v>
      </c>
      <c r="AU16" s="9">
        <f t="shared" si="3"/>
        <v>43313</v>
      </c>
      <c r="AV16" s="9">
        <v>44798</v>
      </c>
      <c r="AW16" s="11">
        <f t="shared" si="4"/>
        <v>4.0136986301369859</v>
      </c>
      <c r="AX16">
        <v>25</v>
      </c>
      <c r="AY16" s="12">
        <v>0.05</v>
      </c>
      <c r="AZ16">
        <f t="shared" si="5"/>
        <v>3.7999999999999999E-2</v>
      </c>
      <c r="BA16" s="13">
        <f t="shared" si="6"/>
        <v>969266</v>
      </c>
      <c r="BB16" s="17" t="s">
        <v>2083</v>
      </c>
      <c r="BC16">
        <f>MATCH(BB16,MONTHLY_INDEX!$A:$A,0)</f>
        <v>745</v>
      </c>
      <c r="BD16">
        <f>MATCH(AU16,MONTHLY_INDEX!$1:$1,0)</f>
        <v>80</v>
      </c>
      <c r="BE16">
        <f>INDEX(MONTHLY_INDEX!$1:$1048576,Final!BC16,Final!BD16)</f>
        <v>106.4</v>
      </c>
      <c r="BF16">
        <f>MATCH($BF$1,MONTHLY_INDEX!$1:$1,0)</f>
        <v>127</v>
      </c>
      <c r="BG16">
        <f>INDEX(MONTHLY_INDEX!$1:$1048576,Final!BC16,Final!BF16)</f>
        <v>115.4</v>
      </c>
      <c r="BH16" s="23">
        <f t="shared" si="11"/>
        <v>8.4586466165413529E-2</v>
      </c>
      <c r="BI16" s="14">
        <f t="shared" si="7"/>
        <v>1051252.7857142857</v>
      </c>
      <c r="BJ16" s="14">
        <f t="shared" si="8"/>
        <v>160337.65090606653</v>
      </c>
      <c r="BK16" s="15">
        <f t="shared" si="9"/>
        <v>890915.13480821915</v>
      </c>
      <c r="BL16" s="52">
        <v>0</v>
      </c>
      <c r="BM16" s="15">
        <f t="shared" si="10"/>
        <v>890915.13480821915</v>
      </c>
    </row>
    <row r="17" spans="1:65">
      <c r="A17" s="8">
        <v>15</v>
      </c>
      <c r="B17" s="1" t="s">
        <v>44</v>
      </c>
      <c r="C17" s="1">
        <v>1500</v>
      </c>
      <c r="D17" s="1" t="s">
        <v>60</v>
      </c>
      <c r="E17" s="1">
        <v>150000007</v>
      </c>
      <c r="F17" s="1" t="s">
        <v>60</v>
      </c>
      <c r="G17" s="1" t="s">
        <v>94</v>
      </c>
      <c r="H17" s="1">
        <v>6</v>
      </c>
      <c r="I17" s="1" t="s">
        <v>52</v>
      </c>
      <c r="J17" s="1" t="s">
        <v>49</v>
      </c>
      <c r="K17" s="1">
        <v>17406001</v>
      </c>
      <c r="L17" s="1" t="s">
        <v>50</v>
      </c>
      <c r="M17" s="1" t="s">
        <v>51</v>
      </c>
      <c r="N17" s="1" t="s">
        <v>64</v>
      </c>
      <c r="O17" s="1" t="s">
        <v>65</v>
      </c>
      <c r="P17" s="1" t="s">
        <v>66</v>
      </c>
      <c r="Q17" s="1" t="s">
        <v>67</v>
      </c>
      <c r="R17" s="1" t="s">
        <v>87</v>
      </c>
      <c r="S17" s="1" t="s">
        <v>88</v>
      </c>
      <c r="T17" s="2">
        <v>43333</v>
      </c>
      <c r="U17" s="2">
        <v>43333</v>
      </c>
      <c r="V17" s="1" t="s">
        <v>52</v>
      </c>
      <c r="W17" s="3">
        <v>1</v>
      </c>
      <c r="X17" s="1" t="s">
        <v>53</v>
      </c>
      <c r="Y17" s="4">
        <v>735000</v>
      </c>
      <c r="Z17" s="4">
        <v>-96287</v>
      </c>
      <c r="AA17" s="4">
        <v>0</v>
      </c>
      <c r="AB17" s="4">
        <v>0</v>
      </c>
      <c r="AC17" s="4">
        <v>0</v>
      </c>
      <c r="AD17" s="4">
        <v>735000</v>
      </c>
      <c r="AE17" s="5">
        <v>1685</v>
      </c>
      <c r="AF17" s="1" t="s">
        <v>70</v>
      </c>
      <c r="AG17" s="1" t="s">
        <v>71</v>
      </c>
      <c r="AH17" s="1" t="s">
        <v>89</v>
      </c>
      <c r="AI17" s="1" t="s">
        <v>57</v>
      </c>
      <c r="AJ17" s="5">
        <v>10950</v>
      </c>
      <c r="AK17" s="4">
        <v>-7625</v>
      </c>
      <c r="AL17" s="4">
        <v>0</v>
      </c>
      <c r="AM17" s="4">
        <v>0</v>
      </c>
      <c r="AN17" s="4">
        <v>0</v>
      </c>
      <c r="AO17" s="4">
        <v>-103912</v>
      </c>
      <c r="AP17" s="4">
        <v>-103912</v>
      </c>
      <c r="AQ17" s="4">
        <v>0</v>
      </c>
      <c r="AR17" s="4">
        <v>631088</v>
      </c>
      <c r="AS17" s="1" t="s">
        <v>52</v>
      </c>
      <c r="AT17" s="9">
        <f t="shared" si="2"/>
        <v>43333</v>
      </c>
      <c r="AU17" s="9">
        <f t="shared" si="3"/>
        <v>43313</v>
      </c>
      <c r="AV17" s="9">
        <v>44798</v>
      </c>
      <c r="AW17" s="11">
        <f t="shared" si="4"/>
        <v>4.0136986301369859</v>
      </c>
      <c r="AX17">
        <v>10</v>
      </c>
      <c r="AY17" s="12">
        <v>0.05</v>
      </c>
      <c r="AZ17">
        <f t="shared" si="5"/>
        <v>9.5000000000000001E-2</v>
      </c>
      <c r="BA17" s="13">
        <f t="shared" si="6"/>
        <v>735000</v>
      </c>
      <c r="BB17" s="17" t="s">
        <v>1853</v>
      </c>
      <c r="BC17">
        <f>MATCH(BB17,MONTHLY_INDEX!$A:$A,0)</f>
        <v>630</v>
      </c>
      <c r="BD17">
        <f>MATCH(AU17,MONTHLY_INDEX!$1:$1,0)</f>
        <v>80</v>
      </c>
      <c r="BE17">
        <f>INDEX(MONTHLY_INDEX!$1:$1048576,Final!BC17,Final!BD17)</f>
        <v>111.6</v>
      </c>
      <c r="BF17">
        <f>MATCH($BF$1,MONTHLY_INDEX!$1:$1,0)</f>
        <v>127</v>
      </c>
      <c r="BG17">
        <f>INDEX(MONTHLY_INDEX!$1:$1048576,Final!BC17,Final!BF17)</f>
        <v>151.1</v>
      </c>
      <c r="BH17" s="23">
        <f t="shared" si="11"/>
        <v>0.35394265232974914</v>
      </c>
      <c r="BI17" s="14">
        <f t="shared" si="7"/>
        <v>995147.84946236562</v>
      </c>
      <c r="BJ17" s="14">
        <f t="shared" si="8"/>
        <v>379451.2382162321</v>
      </c>
      <c r="BK17" s="15">
        <f t="shared" si="9"/>
        <v>615696.61124613346</v>
      </c>
      <c r="BL17" s="52">
        <v>0</v>
      </c>
      <c r="BM17" s="15">
        <f t="shared" si="10"/>
        <v>615696.61124613346</v>
      </c>
    </row>
    <row r="18" spans="1:65">
      <c r="A18" s="8">
        <v>16</v>
      </c>
      <c r="B18" s="1" t="s">
        <v>44</v>
      </c>
      <c r="C18" s="1">
        <v>1500</v>
      </c>
      <c r="D18" s="1" t="s">
        <v>60</v>
      </c>
      <c r="E18" s="1">
        <v>150000007</v>
      </c>
      <c r="F18" s="1" t="s">
        <v>60</v>
      </c>
      <c r="G18" s="1" t="s">
        <v>95</v>
      </c>
      <c r="H18" s="1">
        <v>7</v>
      </c>
      <c r="I18" s="1" t="s">
        <v>52</v>
      </c>
      <c r="J18" s="1" t="s">
        <v>49</v>
      </c>
      <c r="K18" s="1">
        <v>17406001</v>
      </c>
      <c r="L18" s="1" t="s">
        <v>50</v>
      </c>
      <c r="M18" s="1" t="s">
        <v>51</v>
      </c>
      <c r="N18" s="1" t="s">
        <v>64</v>
      </c>
      <c r="O18" s="1" t="s">
        <v>65</v>
      </c>
      <c r="P18" s="1" t="s">
        <v>66</v>
      </c>
      <c r="Q18" s="1" t="s">
        <v>67</v>
      </c>
      <c r="R18" s="1" t="s">
        <v>87</v>
      </c>
      <c r="S18" s="1" t="s">
        <v>88</v>
      </c>
      <c r="T18" s="2">
        <v>43333</v>
      </c>
      <c r="U18" s="2">
        <v>43333</v>
      </c>
      <c r="V18" s="1" t="s">
        <v>52</v>
      </c>
      <c r="W18" s="3">
        <v>1</v>
      </c>
      <c r="X18" s="1" t="s">
        <v>53</v>
      </c>
      <c r="Y18" s="4">
        <v>126000</v>
      </c>
      <c r="Z18" s="4">
        <v>-16506</v>
      </c>
      <c r="AA18" s="4">
        <v>0</v>
      </c>
      <c r="AB18" s="4">
        <v>0</v>
      </c>
      <c r="AC18" s="4">
        <v>0</v>
      </c>
      <c r="AD18" s="4">
        <v>126000</v>
      </c>
      <c r="AE18" s="5">
        <v>1685</v>
      </c>
      <c r="AF18" s="1" t="s">
        <v>70</v>
      </c>
      <c r="AG18" s="1" t="s">
        <v>71</v>
      </c>
      <c r="AH18" s="1" t="s">
        <v>89</v>
      </c>
      <c r="AI18" s="1" t="s">
        <v>57</v>
      </c>
      <c r="AJ18" s="5">
        <v>10950</v>
      </c>
      <c r="AK18" s="4">
        <v>-1307</v>
      </c>
      <c r="AL18" s="4">
        <v>0</v>
      </c>
      <c r="AM18" s="4">
        <v>0</v>
      </c>
      <c r="AN18" s="4">
        <v>0</v>
      </c>
      <c r="AO18" s="4">
        <v>-17813</v>
      </c>
      <c r="AP18" s="4">
        <v>-17813</v>
      </c>
      <c r="AQ18" s="4">
        <v>0</v>
      </c>
      <c r="AR18" s="4">
        <v>108187</v>
      </c>
      <c r="AS18" s="1" t="s">
        <v>52</v>
      </c>
      <c r="AT18" s="9">
        <f t="shared" si="2"/>
        <v>43333</v>
      </c>
      <c r="AU18" s="9">
        <f t="shared" si="3"/>
        <v>43313</v>
      </c>
      <c r="AV18" s="9">
        <v>44798</v>
      </c>
      <c r="AW18" s="11">
        <f t="shared" si="4"/>
        <v>4.0136986301369859</v>
      </c>
      <c r="AX18">
        <v>25</v>
      </c>
      <c r="AY18" s="12">
        <v>0.05</v>
      </c>
      <c r="AZ18">
        <f t="shared" si="5"/>
        <v>3.7999999999999999E-2</v>
      </c>
      <c r="BA18" s="13">
        <f t="shared" si="6"/>
        <v>126000</v>
      </c>
      <c r="BB18" s="17" t="s">
        <v>2189</v>
      </c>
      <c r="BC18">
        <f>MATCH(BB18,MONTHLY_INDEX!$A:$A,0)</f>
        <v>798</v>
      </c>
      <c r="BD18">
        <f>MATCH(AU18,MONTHLY_INDEX!$1:$1,0)</f>
        <v>80</v>
      </c>
      <c r="BE18">
        <f>INDEX(MONTHLY_INDEX!$1:$1048576,Final!BC18,Final!BD18)</f>
        <v>96</v>
      </c>
      <c r="BF18">
        <f>MATCH($BF$1,MONTHLY_INDEX!$1:$1,0)</f>
        <v>127</v>
      </c>
      <c r="BG18">
        <f>INDEX(MONTHLY_INDEX!$1:$1048576,Final!BC18,Final!BF18)</f>
        <v>95.3</v>
      </c>
      <c r="BH18" s="23">
        <f t="shared" si="11"/>
        <v>-7.2916666666666963E-3</v>
      </c>
      <c r="BI18" s="14">
        <f t="shared" si="7"/>
        <v>125081.25</v>
      </c>
      <c r="BJ18" s="14">
        <f t="shared" si="8"/>
        <v>19077.460787671229</v>
      </c>
      <c r="BK18" s="15">
        <f t="shared" si="9"/>
        <v>106003.78921232877</v>
      </c>
      <c r="BL18" s="52">
        <v>0</v>
      </c>
      <c r="BM18" s="15">
        <f t="shared" si="10"/>
        <v>106003.78921232877</v>
      </c>
    </row>
    <row r="19" spans="1:65">
      <c r="A19" s="8">
        <v>17</v>
      </c>
      <c r="B19" s="1" t="s">
        <v>44</v>
      </c>
      <c r="C19" s="1">
        <v>1500</v>
      </c>
      <c r="D19" s="1" t="s">
        <v>60</v>
      </c>
      <c r="E19" s="1">
        <v>150000007</v>
      </c>
      <c r="F19" s="1" t="s">
        <v>60</v>
      </c>
      <c r="G19" s="1" t="s">
        <v>96</v>
      </c>
      <c r="H19" s="1">
        <v>8</v>
      </c>
      <c r="I19" s="1" t="s">
        <v>52</v>
      </c>
      <c r="J19" s="1" t="s">
        <v>49</v>
      </c>
      <c r="K19" s="1">
        <v>17406001</v>
      </c>
      <c r="L19" s="1" t="s">
        <v>50</v>
      </c>
      <c r="M19" s="1" t="s">
        <v>51</v>
      </c>
      <c r="N19" s="1" t="s">
        <v>64</v>
      </c>
      <c r="O19" s="1" t="s">
        <v>65</v>
      </c>
      <c r="P19" s="1" t="s">
        <v>66</v>
      </c>
      <c r="Q19" s="1" t="s">
        <v>67</v>
      </c>
      <c r="R19" s="1" t="s">
        <v>87</v>
      </c>
      <c r="S19" s="1" t="s">
        <v>88</v>
      </c>
      <c r="T19" s="2">
        <v>43333</v>
      </c>
      <c r="U19" s="2">
        <v>43333</v>
      </c>
      <c r="V19" s="1" t="s">
        <v>52</v>
      </c>
      <c r="W19" s="3">
        <v>1</v>
      </c>
      <c r="X19" s="1" t="s">
        <v>53</v>
      </c>
      <c r="Y19" s="4">
        <v>29327302</v>
      </c>
      <c r="Z19" s="4">
        <v>-3841988</v>
      </c>
      <c r="AA19" s="4">
        <v>0</v>
      </c>
      <c r="AB19" s="4">
        <v>0</v>
      </c>
      <c r="AC19" s="4">
        <v>0</v>
      </c>
      <c r="AD19" s="4">
        <v>29327302</v>
      </c>
      <c r="AE19" s="5">
        <v>1685</v>
      </c>
      <c r="AF19" s="1" t="s">
        <v>70</v>
      </c>
      <c r="AG19" s="1" t="s">
        <v>71</v>
      </c>
      <c r="AH19" s="1" t="s">
        <v>89</v>
      </c>
      <c r="AI19" s="1" t="s">
        <v>57</v>
      </c>
      <c r="AJ19" s="5">
        <v>10950</v>
      </c>
      <c r="AK19" s="4">
        <v>-304227</v>
      </c>
      <c r="AL19" s="4">
        <v>0</v>
      </c>
      <c r="AM19" s="4">
        <v>0</v>
      </c>
      <c r="AN19" s="4">
        <v>0</v>
      </c>
      <c r="AO19" s="4">
        <v>-4146215</v>
      </c>
      <c r="AP19" s="4">
        <v>-4146215</v>
      </c>
      <c r="AQ19" s="4">
        <v>0</v>
      </c>
      <c r="AR19" s="4">
        <v>25181087</v>
      </c>
      <c r="AS19" s="1" t="s">
        <v>52</v>
      </c>
      <c r="AT19" s="9">
        <f t="shared" si="2"/>
        <v>43333</v>
      </c>
      <c r="AU19" s="9">
        <f t="shared" si="3"/>
        <v>43313</v>
      </c>
      <c r="AV19" s="9">
        <v>44798</v>
      </c>
      <c r="AW19" s="11">
        <f t="shared" si="4"/>
        <v>4.0136986301369859</v>
      </c>
      <c r="AX19">
        <v>25</v>
      </c>
      <c r="AY19" s="12">
        <v>0.05</v>
      </c>
      <c r="AZ19">
        <f t="shared" si="5"/>
        <v>3.7999999999999999E-2</v>
      </c>
      <c r="BA19" s="13">
        <f t="shared" si="6"/>
        <v>29327302</v>
      </c>
      <c r="BB19" s="17" t="s">
        <v>2189</v>
      </c>
      <c r="BC19">
        <f>MATCH(BB19,MONTHLY_INDEX!$A:$A,0)</f>
        <v>798</v>
      </c>
      <c r="BD19">
        <f>MATCH(AU19,MONTHLY_INDEX!$1:$1,0)</f>
        <v>80</v>
      </c>
      <c r="BE19">
        <f>INDEX(MONTHLY_INDEX!$1:$1048576,Final!BC19,Final!BD19)</f>
        <v>96</v>
      </c>
      <c r="BF19">
        <f>MATCH($BF$1,MONTHLY_INDEX!$1:$1,0)</f>
        <v>127</v>
      </c>
      <c r="BG19">
        <f>INDEX(MONTHLY_INDEX!$1:$1048576,Final!BC19,Final!BF19)</f>
        <v>95.3</v>
      </c>
      <c r="BH19" s="23">
        <f t="shared" si="11"/>
        <v>-7.2916666666666963E-3</v>
      </c>
      <c r="BI19" s="14">
        <f t="shared" si="7"/>
        <v>29113457.089583334</v>
      </c>
      <c r="BJ19" s="14">
        <f t="shared" si="8"/>
        <v>4440400.4278824767</v>
      </c>
      <c r="BK19" s="15">
        <f t="shared" si="9"/>
        <v>24673056.661700856</v>
      </c>
      <c r="BL19" s="52">
        <v>0</v>
      </c>
      <c r="BM19" s="15">
        <f t="shared" si="10"/>
        <v>24673056.661700856</v>
      </c>
    </row>
    <row r="20" spans="1:65">
      <c r="A20" s="8">
        <v>18</v>
      </c>
      <c r="B20" s="1" t="s">
        <v>44</v>
      </c>
      <c r="C20" s="1">
        <v>1500</v>
      </c>
      <c r="D20" s="1" t="s">
        <v>60</v>
      </c>
      <c r="E20" s="1">
        <v>150000007</v>
      </c>
      <c r="F20" s="1" t="s">
        <v>60</v>
      </c>
      <c r="G20" s="1" t="s">
        <v>97</v>
      </c>
      <c r="H20" s="1">
        <v>9</v>
      </c>
      <c r="I20" s="1" t="s">
        <v>52</v>
      </c>
      <c r="J20" s="1" t="s">
        <v>49</v>
      </c>
      <c r="K20" s="1">
        <v>17406001</v>
      </c>
      <c r="L20" s="1" t="s">
        <v>50</v>
      </c>
      <c r="M20" s="1" t="s">
        <v>51</v>
      </c>
      <c r="N20" s="1" t="s">
        <v>64</v>
      </c>
      <c r="O20" s="1" t="s">
        <v>65</v>
      </c>
      <c r="P20" s="1" t="s">
        <v>66</v>
      </c>
      <c r="Q20" s="1" t="s">
        <v>67</v>
      </c>
      <c r="R20" s="1" t="s">
        <v>87</v>
      </c>
      <c r="S20" s="1" t="s">
        <v>88</v>
      </c>
      <c r="T20" s="2">
        <v>43333</v>
      </c>
      <c r="U20" s="2">
        <v>43333</v>
      </c>
      <c r="V20" s="1" t="s">
        <v>52</v>
      </c>
      <c r="W20" s="3">
        <v>1</v>
      </c>
      <c r="X20" s="1" t="s">
        <v>53</v>
      </c>
      <c r="Y20" s="4">
        <v>1517250</v>
      </c>
      <c r="Z20" s="4">
        <v>-198765</v>
      </c>
      <c r="AA20" s="4">
        <v>0</v>
      </c>
      <c r="AB20" s="4">
        <v>0</v>
      </c>
      <c r="AC20" s="4">
        <v>0</v>
      </c>
      <c r="AD20" s="4">
        <v>1517250</v>
      </c>
      <c r="AE20" s="5">
        <v>1685</v>
      </c>
      <c r="AF20" s="1" t="s">
        <v>70</v>
      </c>
      <c r="AG20" s="1" t="s">
        <v>71</v>
      </c>
      <c r="AH20" s="1" t="s">
        <v>89</v>
      </c>
      <c r="AI20" s="1" t="s">
        <v>57</v>
      </c>
      <c r="AJ20" s="5">
        <v>10950</v>
      </c>
      <c r="AK20" s="4">
        <v>-15739</v>
      </c>
      <c r="AL20" s="4">
        <v>0</v>
      </c>
      <c r="AM20" s="4">
        <v>0</v>
      </c>
      <c r="AN20" s="4">
        <v>0</v>
      </c>
      <c r="AO20" s="4">
        <v>-214504</v>
      </c>
      <c r="AP20" s="4">
        <v>-214504</v>
      </c>
      <c r="AQ20" s="4">
        <v>0</v>
      </c>
      <c r="AR20" s="4">
        <v>1302746</v>
      </c>
      <c r="AS20" s="1" t="s">
        <v>52</v>
      </c>
      <c r="AT20" s="9">
        <f t="shared" si="2"/>
        <v>43333</v>
      </c>
      <c r="AU20" s="9">
        <f t="shared" si="3"/>
        <v>43313</v>
      </c>
      <c r="AV20" s="9">
        <v>44798</v>
      </c>
      <c r="AW20" s="11">
        <f t="shared" si="4"/>
        <v>4.0136986301369859</v>
      </c>
      <c r="AX20">
        <v>15</v>
      </c>
      <c r="AY20" s="12">
        <v>0.05</v>
      </c>
      <c r="AZ20">
        <f t="shared" si="5"/>
        <v>6.3333333333333325E-2</v>
      </c>
      <c r="BA20" s="13">
        <f t="shared" si="6"/>
        <v>1517250</v>
      </c>
      <c r="BB20" s="17" t="s">
        <v>1941</v>
      </c>
      <c r="BC20">
        <f>MATCH(BB20,MONTHLY_INDEX!$A:$A,0)</f>
        <v>674</v>
      </c>
      <c r="BD20">
        <f>MATCH(AU20,MONTHLY_INDEX!$1:$1,0)</f>
        <v>80</v>
      </c>
      <c r="BE20">
        <f>INDEX(MONTHLY_INDEX!$1:$1048576,Final!BC20,Final!BD20)</f>
        <v>105.1</v>
      </c>
      <c r="BF20">
        <f>MATCH($BF$1,MONTHLY_INDEX!$1:$1,0)</f>
        <v>127</v>
      </c>
      <c r="BG20">
        <f>INDEX(MONTHLY_INDEX!$1:$1048576,Final!BC20,Final!BF20)</f>
        <v>122.8</v>
      </c>
      <c r="BH20" s="23">
        <f t="shared" si="11"/>
        <v>0.16841103710751668</v>
      </c>
      <c r="BI20" s="14">
        <f t="shared" si="7"/>
        <v>1772771.6460513796</v>
      </c>
      <c r="BJ20" s="14">
        <f t="shared" si="8"/>
        <v>450640.17139580037</v>
      </c>
      <c r="BK20" s="15">
        <f t="shared" si="9"/>
        <v>1322131.4746555793</v>
      </c>
      <c r="BL20" s="52">
        <v>0</v>
      </c>
      <c r="BM20" s="15">
        <f t="shared" si="10"/>
        <v>1322131.4746555793</v>
      </c>
    </row>
    <row r="21" spans="1:65">
      <c r="A21" s="8">
        <v>19</v>
      </c>
      <c r="B21" s="1" t="s">
        <v>44</v>
      </c>
      <c r="C21" s="1">
        <v>1500</v>
      </c>
      <c r="D21" s="1" t="s">
        <v>60</v>
      </c>
      <c r="E21" s="1">
        <v>150000007</v>
      </c>
      <c r="F21" s="1" t="s">
        <v>60</v>
      </c>
      <c r="G21" s="1" t="s">
        <v>98</v>
      </c>
      <c r="H21" s="1">
        <v>10</v>
      </c>
      <c r="I21" s="1" t="s">
        <v>52</v>
      </c>
      <c r="J21" s="1" t="s">
        <v>49</v>
      </c>
      <c r="K21" s="1">
        <v>17406001</v>
      </c>
      <c r="L21" s="1" t="s">
        <v>50</v>
      </c>
      <c r="M21" s="1" t="s">
        <v>51</v>
      </c>
      <c r="N21" s="1" t="s">
        <v>64</v>
      </c>
      <c r="O21" s="1" t="s">
        <v>65</v>
      </c>
      <c r="P21" s="1" t="s">
        <v>66</v>
      </c>
      <c r="Q21" s="1" t="s">
        <v>67</v>
      </c>
      <c r="R21" s="1" t="s">
        <v>87</v>
      </c>
      <c r="S21" s="1" t="s">
        <v>88</v>
      </c>
      <c r="T21" s="2">
        <v>43333</v>
      </c>
      <c r="U21" s="2">
        <v>43333</v>
      </c>
      <c r="V21" s="1" t="s">
        <v>52</v>
      </c>
      <c r="W21" s="3">
        <v>1</v>
      </c>
      <c r="X21" s="1" t="s">
        <v>53</v>
      </c>
      <c r="Y21" s="4">
        <v>312900</v>
      </c>
      <c r="Z21" s="4">
        <v>-40991</v>
      </c>
      <c r="AA21" s="4">
        <v>0</v>
      </c>
      <c r="AB21" s="4">
        <v>0</v>
      </c>
      <c r="AC21" s="4">
        <v>0</v>
      </c>
      <c r="AD21" s="4">
        <v>312900</v>
      </c>
      <c r="AE21" s="5">
        <v>1685</v>
      </c>
      <c r="AF21" s="1" t="s">
        <v>70</v>
      </c>
      <c r="AG21" s="1" t="s">
        <v>71</v>
      </c>
      <c r="AH21" s="1" t="s">
        <v>89</v>
      </c>
      <c r="AI21" s="1" t="s">
        <v>57</v>
      </c>
      <c r="AJ21" s="5">
        <v>10950</v>
      </c>
      <c r="AK21" s="4">
        <v>-3246</v>
      </c>
      <c r="AL21" s="4">
        <v>0</v>
      </c>
      <c r="AM21" s="4">
        <v>0</v>
      </c>
      <c r="AN21" s="4">
        <v>0</v>
      </c>
      <c r="AO21" s="4">
        <v>-44237</v>
      </c>
      <c r="AP21" s="4">
        <v>-44237</v>
      </c>
      <c r="AQ21" s="4">
        <v>0</v>
      </c>
      <c r="AR21" s="4">
        <v>268663</v>
      </c>
      <c r="AS21" s="1" t="s">
        <v>52</v>
      </c>
      <c r="AT21" s="9">
        <f t="shared" si="2"/>
        <v>43333</v>
      </c>
      <c r="AU21" s="9">
        <f t="shared" si="3"/>
        <v>43313</v>
      </c>
      <c r="AV21" s="9">
        <v>44798</v>
      </c>
      <c r="AW21" s="11">
        <f t="shared" si="4"/>
        <v>4.0136986301369859</v>
      </c>
      <c r="AX21">
        <v>10</v>
      </c>
      <c r="AY21" s="12">
        <v>0.05</v>
      </c>
      <c r="AZ21">
        <f t="shared" si="5"/>
        <v>9.5000000000000001E-2</v>
      </c>
      <c r="BA21" s="13">
        <f t="shared" si="6"/>
        <v>312900</v>
      </c>
      <c r="BB21" s="17" t="s">
        <v>2189</v>
      </c>
      <c r="BC21">
        <f>MATCH(BB21,MONTHLY_INDEX!$A:$A,0)</f>
        <v>798</v>
      </c>
      <c r="BD21">
        <f>MATCH(AU21,MONTHLY_INDEX!$1:$1,0)</f>
        <v>80</v>
      </c>
      <c r="BE21">
        <f>INDEX(MONTHLY_INDEX!$1:$1048576,Final!BC21,Final!BD21)</f>
        <v>96</v>
      </c>
      <c r="BF21">
        <f>MATCH($BF$1,MONTHLY_INDEX!$1:$1,0)</f>
        <v>127</v>
      </c>
      <c r="BG21">
        <f>INDEX(MONTHLY_INDEX!$1:$1048576,Final!BC21,Final!BF21)</f>
        <v>95.3</v>
      </c>
      <c r="BH21" s="23">
        <f t="shared" si="11"/>
        <v>-7.2916666666666963E-3</v>
      </c>
      <c r="BI21" s="14">
        <f t="shared" si="7"/>
        <v>310618.4375</v>
      </c>
      <c r="BJ21" s="14">
        <f t="shared" si="8"/>
        <v>118439.2357234589</v>
      </c>
      <c r="BK21" s="15">
        <f t="shared" si="9"/>
        <v>192179.2017765411</v>
      </c>
      <c r="BL21" s="52">
        <v>0</v>
      </c>
      <c r="BM21" s="15">
        <f t="shared" si="10"/>
        <v>192179.2017765411</v>
      </c>
    </row>
    <row r="22" spans="1:65">
      <c r="A22" s="8">
        <v>20</v>
      </c>
      <c r="B22" s="1" t="s">
        <v>44</v>
      </c>
      <c r="C22" s="1">
        <v>1500</v>
      </c>
      <c r="D22" s="1" t="s">
        <v>60</v>
      </c>
      <c r="E22" s="1">
        <v>150000007</v>
      </c>
      <c r="F22" s="1" t="s">
        <v>60</v>
      </c>
      <c r="G22" s="1" t="s">
        <v>99</v>
      </c>
      <c r="H22" s="1">
        <v>11</v>
      </c>
      <c r="I22" s="1" t="s">
        <v>52</v>
      </c>
      <c r="J22" s="1" t="s">
        <v>49</v>
      </c>
      <c r="K22" s="1">
        <v>17406001</v>
      </c>
      <c r="L22" s="1" t="s">
        <v>50</v>
      </c>
      <c r="M22" s="1" t="s">
        <v>51</v>
      </c>
      <c r="N22" s="1" t="s">
        <v>64</v>
      </c>
      <c r="O22" s="1" t="s">
        <v>65</v>
      </c>
      <c r="P22" s="1" t="s">
        <v>66</v>
      </c>
      <c r="Q22" s="1" t="s">
        <v>67</v>
      </c>
      <c r="R22" s="1" t="s">
        <v>87</v>
      </c>
      <c r="S22" s="1" t="s">
        <v>88</v>
      </c>
      <c r="T22" s="2">
        <v>43333</v>
      </c>
      <c r="U22" s="2">
        <v>43333</v>
      </c>
      <c r="V22" s="1" t="s">
        <v>52</v>
      </c>
      <c r="W22" s="3">
        <v>1</v>
      </c>
      <c r="X22" s="1" t="s">
        <v>53</v>
      </c>
      <c r="Y22" s="4">
        <v>1174950</v>
      </c>
      <c r="Z22" s="4">
        <v>-153922</v>
      </c>
      <c r="AA22" s="4">
        <v>0</v>
      </c>
      <c r="AB22" s="4">
        <v>0</v>
      </c>
      <c r="AC22" s="4">
        <v>0</v>
      </c>
      <c r="AD22" s="4">
        <v>1174950</v>
      </c>
      <c r="AE22" s="5">
        <v>1685</v>
      </c>
      <c r="AF22" s="1" t="s">
        <v>70</v>
      </c>
      <c r="AG22" s="1" t="s">
        <v>71</v>
      </c>
      <c r="AH22" s="1" t="s">
        <v>89</v>
      </c>
      <c r="AI22" s="1" t="s">
        <v>57</v>
      </c>
      <c r="AJ22" s="5">
        <v>10950</v>
      </c>
      <c r="AK22" s="4">
        <v>-12188</v>
      </c>
      <c r="AL22" s="4">
        <v>0</v>
      </c>
      <c r="AM22" s="4">
        <v>0</v>
      </c>
      <c r="AN22" s="4">
        <v>0</v>
      </c>
      <c r="AO22" s="4">
        <v>-166110</v>
      </c>
      <c r="AP22" s="4">
        <v>-166110</v>
      </c>
      <c r="AQ22" s="4">
        <v>0</v>
      </c>
      <c r="AR22" s="4">
        <v>1008840</v>
      </c>
      <c r="AS22" s="1" t="s">
        <v>52</v>
      </c>
      <c r="AT22" s="9">
        <f t="shared" si="2"/>
        <v>43333</v>
      </c>
      <c r="AU22" s="9">
        <f t="shared" si="3"/>
        <v>43313</v>
      </c>
      <c r="AV22" s="9">
        <v>44798</v>
      </c>
      <c r="AW22" s="11">
        <f t="shared" si="4"/>
        <v>4.0136986301369859</v>
      </c>
      <c r="AX22">
        <v>10</v>
      </c>
      <c r="AY22" s="12">
        <v>0.05</v>
      </c>
      <c r="AZ22">
        <f t="shared" si="5"/>
        <v>9.5000000000000001E-2</v>
      </c>
      <c r="BA22" s="13">
        <f t="shared" si="6"/>
        <v>1174950</v>
      </c>
      <c r="BB22" s="17" t="s">
        <v>2189</v>
      </c>
      <c r="BC22">
        <f>MATCH(BB22,MONTHLY_INDEX!$A:$A,0)</f>
        <v>798</v>
      </c>
      <c r="BD22">
        <f>MATCH(AU22,MONTHLY_INDEX!$1:$1,0)</f>
        <v>80</v>
      </c>
      <c r="BE22">
        <f>INDEX(MONTHLY_INDEX!$1:$1048576,Final!BC22,Final!BD22)</f>
        <v>96</v>
      </c>
      <c r="BF22">
        <f>MATCH($BF$1,MONTHLY_INDEX!$1:$1,0)</f>
        <v>127</v>
      </c>
      <c r="BG22">
        <f>INDEX(MONTHLY_INDEX!$1:$1048576,Final!BC22,Final!BF22)</f>
        <v>95.3</v>
      </c>
      <c r="BH22" s="23">
        <f t="shared" si="11"/>
        <v>-7.2916666666666963E-3</v>
      </c>
      <c r="BI22" s="14">
        <f t="shared" si="7"/>
        <v>1166382.65625</v>
      </c>
      <c r="BJ22" s="14">
        <f t="shared" si="8"/>
        <v>444743.30461258558</v>
      </c>
      <c r="BK22" s="15">
        <f t="shared" si="9"/>
        <v>721639.35163741442</v>
      </c>
      <c r="BL22" s="52">
        <v>0</v>
      </c>
      <c r="BM22" s="15">
        <f t="shared" si="10"/>
        <v>721639.35163741442</v>
      </c>
    </row>
    <row r="23" spans="1:65">
      <c r="A23" s="8">
        <v>21</v>
      </c>
      <c r="B23" s="1" t="s">
        <v>44</v>
      </c>
      <c r="C23" s="1">
        <v>1500</v>
      </c>
      <c r="D23" s="1" t="s">
        <v>60</v>
      </c>
      <c r="E23" s="1">
        <v>150000007</v>
      </c>
      <c r="F23" s="1" t="s">
        <v>60</v>
      </c>
      <c r="G23" s="1" t="s">
        <v>100</v>
      </c>
      <c r="H23" s="1">
        <v>12</v>
      </c>
      <c r="I23" s="1" t="s">
        <v>52</v>
      </c>
      <c r="J23" s="1" t="s">
        <v>49</v>
      </c>
      <c r="K23" s="1">
        <v>17406001</v>
      </c>
      <c r="L23" s="1" t="s">
        <v>50</v>
      </c>
      <c r="M23" s="1" t="s">
        <v>51</v>
      </c>
      <c r="N23" s="1" t="s">
        <v>64</v>
      </c>
      <c r="O23" s="1" t="s">
        <v>65</v>
      </c>
      <c r="P23" s="1" t="s">
        <v>66</v>
      </c>
      <c r="Q23" s="1" t="s">
        <v>67</v>
      </c>
      <c r="R23" s="1" t="s">
        <v>87</v>
      </c>
      <c r="S23" s="1" t="s">
        <v>88</v>
      </c>
      <c r="T23" s="2">
        <v>43333</v>
      </c>
      <c r="U23" s="2">
        <v>43333</v>
      </c>
      <c r="V23" s="1" t="s">
        <v>52</v>
      </c>
      <c r="W23" s="3">
        <v>1</v>
      </c>
      <c r="X23" s="1" t="s">
        <v>53</v>
      </c>
      <c r="Y23" s="4">
        <v>582750</v>
      </c>
      <c r="Z23" s="4">
        <v>-76342</v>
      </c>
      <c r="AA23" s="4">
        <v>0</v>
      </c>
      <c r="AB23" s="4">
        <v>0</v>
      </c>
      <c r="AC23" s="4">
        <v>0</v>
      </c>
      <c r="AD23" s="4">
        <v>582750</v>
      </c>
      <c r="AE23" s="5">
        <v>1685</v>
      </c>
      <c r="AF23" s="1" t="s">
        <v>70</v>
      </c>
      <c r="AG23" s="1" t="s">
        <v>71</v>
      </c>
      <c r="AH23" s="1" t="s">
        <v>89</v>
      </c>
      <c r="AI23" s="1" t="s">
        <v>57</v>
      </c>
      <c r="AJ23" s="5">
        <v>10950</v>
      </c>
      <c r="AK23" s="4">
        <v>-6045</v>
      </c>
      <c r="AL23" s="4">
        <v>0</v>
      </c>
      <c r="AM23" s="4">
        <v>0</v>
      </c>
      <c r="AN23" s="4">
        <v>0</v>
      </c>
      <c r="AO23" s="4">
        <v>-82387</v>
      </c>
      <c r="AP23" s="4">
        <v>-82387</v>
      </c>
      <c r="AQ23" s="4">
        <v>0</v>
      </c>
      <c r="AR23" s="4">
        <v>500363</v>
      </c>
      <c r="AS23" s="1" t="s">
        <v>52</v>
      </c>
      <c r="AT23" s="9">
        <f t="shared" si="2"/>
        <v>43333</v>
      </c>
      <c r="AU23" s="9">
        <f t="shared" si="3"/>
        <v>43313</v>
      </c>
      <c r="AV23" s="9">
        <v>44798</v>
      </c>
      <c r="AW23" s="11">
        <f t="shared" si="4"/>
        <v>4.0136986301369859</v>
      </c>
      <c r="AX23">
        <v>10</v>
      </c>
      <c r="AY23" s="12">
        <v>0.05</v>
      </c>
      <c r="AZ23">
        <f t="shared" si="5"/>
        <v>9.5000000000000001E-2</v>
      </c>
      <c r="BA23" s="13">
        <f t="shared" si="6"/>
        <v>582750</v>
      </c>
      <c r="BB23" s="17" t="s">
        <v>1973</v>
      </c>
      <c r="BC23">
        <f>MATCH(BB23,MONTHLY_INDEX!$A:$A,0)</f>
        <v>690</v>
      </c>
      <c r="BD23">
        <f>MATCH(AU23,MONTHLY_INDEX!$1:$1,0)</f>
        <v>80</v>
      </c>
      <c r="BE23">
        <f>INDEX(MONTHLY_INDEX!$1:$1048576,Final!BC23,Final!BD23)</f>
        <v>110</v>
      </c>
      <c r="BF23">
        <f>MATCH($BF$1,MONTHLY_INDEX!$1:$1,0)</f>
        <v>127</v>
      </c>
      <c r="BG23">
        <f>INDEX(MONTHLY_INDEX!$1:$1048576,Final!BC23,Final!BF23)</f>
        <v>145.69999999999999</v>
      </c>
      <c r="BH23" s="23">
        <f t="shared" si="11"/>
        <v>0.32454545454545441</v>
      </c>
      <c r="BI23" s="14">
        <f t="shared" si="7"/>
        <v>771878.86363636365</v>
      </c>
      <c r="BJ23" s="14">
        <f t="shared" si="8"/>
        <v>294318.46807285177</v>
      </c>
      <c r="BK23" s="15">
        <f t="shared" si="9"/>
        <v>477560.39556351188</v>
      </c>
      <c r="BL23" s="52">
        <v>0</v>
      </c>
      <c r="BM23" s="15">
        <f t="shared" si="10"/>
        <v>477560.39556351188</v>
      </c>
    </row>
    <row r="24" spans="1:65">
      <c r="A24" s="8">
        <v>22</v>
      </c>
      <c r="B24" s="1" t="s">
        <v>44</v>
      </c>
      <c r="C24" s="1">
        <v>1500</v>
      </c>
      <c r="D24" s="1" t="s">
        <v>60</v>
      </c>
      <c r="E24" s="1">
        <v>150000007</v>
      </c>
      <c r="F24" s="1" t="s">
        <v>60</v>
      </c>
      <c r="G24" s="1" t="s">
        <v>101</v>
      </c>
      <c r="H24" s="1">
        <v>13</v>
      </c>
      <c r="I24" s="1" t="s">
        <v>52</v>
      </c>
      <c r="J24" s="1" t="s">
        <v>49</v>
      </c>
      <c r="K24" s="1">
        <v>17406001</v>
      </c>
      <c r="L24" s="1" t="s">
        <v>50</v>
      </c>
      <c r="M24" s="1" t="s">
        <v>51</v>
      </c>
      <c r="N24" s="1" t="s">
        <v>64</v>
      </c>
      <c r="O24" s="1" t="s">
        <v>65</v>
      </c>
      <c r="P24" s="1" t="s">
        <v>66</v>
      </c>
      <c r="Q24" s="1" t="s">
        <v>67</v>
      </c>
      <c r="R24" s="1" t="s">
        <v>87</v>
      </c>
      <c r="S24" s="1" t="s">
        <v>88</v>
      </c>
      <c r="T24" s="2">
        <v>43333</v>
      </c>
      <c r="U24" s="2">
        <v>43333</v>
      </c>
      <c r="V24" s="1" t="s">
        <v>52</v>
      </c>
      <c r="W24" s="3">
        <v>1</v>
      </c>
      <c r="X24" s="1" t="s">
        <v>53</v>
      </c>
      <c r="Y24" s="4">
        <v>9976171</v>
      </c>
      <c r="Z24" s="4">
        <v>-1306915</v>
      </c>
      <c r="AA24" s="4">
        <v>0</v>
      </c>
      <c r="AB24" s="4">
        <v>0</v>
      </c>
      <c r="AC24" s="4">
        <v>0</v>
      </c>
      <c r="AD24" s="4">
        <v>9976171</v>
      </c>
      <c r="AE24" s="5">
        <v>1685</v>
      </c>
      <c r="AF24" s="1" t="s">
        <v>70</v>
      </c>
      <c r="AG24" s="1" t="s">
        <v>71</v>
      </c>
      <c r="AH24" s="1" t="s">
        <v>89</v>
      </c>
      <c r="AI24" s="1" t="s">
        <v>57</v>
      </c>
      <c r="AJ24" s="5">
        <v>10950</v>
      </c>
      <c r="AK24" s="4">
        <v>-103488</v>
      </c>
      <c r="AL24" s="4">
        <v>0</v>
      </c>
      <c r="AM24" s="4">
        <v>0</v>
      </c>
      <c r="AN24" s="4">
        <v>0</v>
      </c>
      <c r="AO24" s="4">
        <v>-1410403</v>
      </c>
      <c r="AP24" s="4">
        <v>-1410403</v>
      </c>
      <c r="AQ24" s="4">
        <v>0</v>
      </c>
      <c r="AR24" s="4">
        <v>8565768</v>
      </c>
      <c r="AS24" s="1" t="s">
        <v>52</v>
      </c>
      <c r="AT24" s="9">
        <f t="shared" si="2"/>
        <v>43333</v>
      </c>
      <c r="AU24" s="9">
        <f t="shared" si="3"/>
        <v>43313</v>
      </c>
      <c r="AV24" s="9">
        <v>44798</v>
      </c>
      <c r="AW24" s="11">
        <f t="shared" si="4"/>
        <v>4.0136986301369859</v>
      </c>
      <c r="AX24">
        <v>25</v>
      </c>
      <c r="AY24" s="12">
        <v>0.05</v>
      </c>
      <c r="AZ24">
        <f t="shared" si="5"/>
        <v>3.7999999999999999E-2</v>
      </c>
      <c r="BA24" s="13">
        <f t="shared" si="6"/>
        <v>9976171</v>
      </c>
      <c r="BB24" s="17" t="s">
        <v>2189</v>
      </c>
      <c r="BC24">
        <f>MATCH(BB24,MONTHLY_INDEX!$A:$A,0)</f>
        <v>798</v>
      </c>
      <c r="BD24">
        <f>MATCH(AU24,MONTHLY_INDEX!$1:$1,0)</f>
        <v>80</v>
      </c>
      <c r="BE24">
        <f>INDEX(MONTHLY_INDEX!$1:$1048576,Final!BC24,Final!BD24)</f>
        <v>96</v>
      </c>
      <c r="BF24">
        <f>MATCH($BF$1,MONTHLY_INDEX!$1:$1,0)</f>
        <v>127</v>
      </c>
      <c r="BG24">
        <f>INDEX(MONTHLY_INDEX!$1:$1048576,Final!BC24,Final!BF24)</f>
        <v>95.3</v>
      </c>
      <c r="BH24" s="23">
        <f t="shared" si="11"/>
        <v>-7.2916666666666963E-3</v>
      </c>
      <c r="BI24" s="14">
        <f t="shared" si="7"/>
        <v>9903428.0864583328</v>
      </c>
      <c r="BJ24" s="14">
        <f t="shared" si="8"/>
        <v>1510476.2782825625</v>
      </c>
      <c r="BK24" s="15">
        <f t="shared" si="9"/>
        <v>8392951.8081757706</v>
      </c>
      <c r="BL24" s="52">
        <v>0</v>
      </c>
      <c r="BM24" s="15">
        <f t="shared" si="10"/>
        <v>8392951.8081757706</v>
      </c>
    </row>
    <row r="25" spans="1:65">
      <c r="A25" s="8">
        <v>23</v>
      </c>
      <c r="B25" s="1" t="s">
        <v>44</v>
      </c>
      <c r="C25" s="1">
        <v>1500</v>
      </c>
      <c r="D25" s="1" t="s">
        <v>60</v>
      </c>
      <c r="E25" s="1">
        <v>150000007</v>
      </c>
      <c r="F25" s="1" t="s">
        <v>60</v>
      </c>
      <c r="G25" s="1" t="s">
        <v>102</v>
      </c>
      <c r="H25" s="1">
        <v>14</v>
      </c>
      <c r="I25" s="1" t="s">
        <v>52</v>
      </c>
      <c r="J25" s="1" t="s">
        <v>49</v>
      </c>
      <c r="K25" s="1">
        <v>17406001</v>
      </c>
      <c r="L25" s="1" t="s">
        <v>50</v>
      </c>
      <c r="M25" s="1" t="s">
        <v>51</v>
      </c>
      <c r="N25" s="1" t="s">
        <v>64</v>
      </c>
      <c r="O25" s="1" t="s">
        <v>65</v>
      </c>
      <c r="P25" s="1" t="s">
        <v>66</v>
      </c>
      <c r="Q25" s="1" t="s">
        <v>67</v>
      </c>
      <c r="R25" s="1" t="s">
        <v>87</v>
      </c>
      <c r="S25" s="1" t="s">
        <v>88</v>
      </c>
      <c r="T25" s="2">
        <v>43333</v>
      </c>
      <c r="U25" s="2">
        <v>43333</v>
      </c>
      <c r="V25" s="1" t="s">
        <v>52</v>
      </c>
      <c r="W25" s="3">
        <v>1</v>
      </c>
      <c r="X25" s="1" t="s">
        <v>53</v>
      </c>
      <c r="Y25" s="4">
        <v>21103901</v>
      </c>
      <c r="Z25" s="4">
        <v>-2764690</v>
      </c>
      <c r="AA25" s="4">
        <v>0</v>
      </c>
      <c r="AB25" s="4">
        <v>0</v>
      </c>
      <c r="AC25" s="4">
        <v>0</v>
      </c>
      <c r="AD25" s="4">
        <v>21103901</v>
      </c>
      <c r="AE25" s="5">
        <v>1685</v>
      </c>
      <c r="AF25" s="1" t="s">
        <v>70</v>
      </c>
      <c r="AG25" s="1" t="s">
        <v>71</v>
      </c>
      <c r="AH25" s="1" t="s">
        <v>89</v>
      </c>
      <c r="AI25" s="1" t="s">
        <v>57</v>
      </c>
      <c r="AJ25" s="5">
        <v>10950</v>
      </c>
      <c r="AK25" s="4">
        <v>-218921</v>
      </c>
      <c r="AL25" s="4">
        <v>0</v>
      </c>
      <c r="AM25" s="4">
        <v>0</v>
      </c>
      <c r="AN25" s="4">
        <v>0</v>
      </c>
      <c r="AO25" s="4">
        <v>-2983611</v>
      </c>
      <c r="AP25" s="4">
        <v>-2983611</v>
      </c>
      <c r="AQ25" s="4">
        <v>0</v>
      </c>
      <c r="AR25" s="4">
        <v>18120290</v>
      </c>
      <c r="AS25" s="1" t="s">
        <v>52</v>
      </c>
      <c r="AT25" s="9">
        <f t="shared" si="2"/>
        <v>43333</v>
      </c>
      <c r="AU25" s="9">
        <f t="shared" si="3"/>
        <v>43313</v>
      </c>
      <c r="AV25" s="9">
        <v>44798</v>
      </c>
      <c r="AW25" s="11">
        <f t="shared" si="4"/>
        <v>4.0136986301369859</v>
      </c>
      <c r="AX25">
        <v>25</v>
      </c>
      <c r="AY25" s="12">
        <v>0.05</v>
      </c>
      <c r="AZ25">
        <f t="shared" si="5"/>
        <v>3.7999999999999999E-2</v>
      </c>
      <c r="BA25" s="13">
        <f t="shared" si="6"/>
        <v>21103901</v>
      </c>
      <c r="BB25" s="17" t="s">
        <v>2189</v>
      </c>
      <c r="BC25">
        <f>MATCH(BB25,MONTHLY_INDEX!$A:$A,0)</f>
        <v>798</v>
      </c>
      <c r="BD25">
        <f>MATCH(AU25,MONTHLY_INDEX!$1:$1,0)</f>
        <v>80</v>
      </c>
      <c r="BE25">
        <f>INDEX(MONTHLY_INDEX!$1:$1048576,Final!BC25,Final!BD25)</f>
        <v>96</v>
      </c>
      <c r="BF25">
        <f>MATCH($BF$1,MONTHLY_INDEX!$1:$1,0)</f>
        <v>127</v>
      </c>
      <c r="BG25">
        <f>INDEX(MONTHLY_INDEX!$1:$1048576,Final!BC25,Final!BF25)</f>
        <v>95.3</v>
      </c>
      <c r="BH25" s="23">
        <f t="shared" si="11"/>
        <v>-7.2916666666666963E-3</v>
      </c>
      <c r="BI25" s="14">
        <f t="shared" si="7"/>
        <v>20950018.388541665</v>
      </c>
      <c r="BJ25" s="14">
        <f t="shared" si="8"/>
        <v>3195308.2840825049</v>
      </c>
      <c r="BK25" s="15">
        <f t="shared" si="9"/>
        <v>17754710.104459159</v>
      </c>
      <c r="BL25" s="52">
        <v>0</v>
      </c>
      <c r="BM25" s="15">
        <f t="shared" si="10"/>
        <v>17754710.104459159</v>
      </c>
    </row>
    <row r="26" spans="1:65">
      <c r="A26" s="8">
        <v>24</v>
      </c>
      <c r="B26" s="1" t="s">
        <v>44</v>
      </c>
      <c r="C26" s="1">
        <v>1500</v>
      </c>
      <c r="D26" s="1" t="s">
        <v>60</v>
      </c>
      <c r="E26" s="1">
        <v>150000007</v>
      </c>
      <c r="F26" s="1" t="s">
        <v>60</v>
      </c>
      <c r="G26" s="1" t="s">
        <v>103</v>
      </c>
      <c r="H26" s="1">
        <v>15</v>
      </c>
      <c r="I26" s="1" t="s">
        <v>52</v>
      </c>
      <c r="J26" s="1" t="s">
        <v>49</v>
      </c>
      <c r="K26" s="1">
        <v>17406001</v>
      </c>
      <c r="L26" s="1" t="s">
        <v>50</v>
      </c>
      <c r="M26" s="1" t="s">
        <v>51</v>
      </c>
      <c r="N26" s="1" t="s">
        <v>64</v>
      </c>
      <c r="O26" s="1" t="s">
        <v>65</v>
      </c>
      <c r="P26" s="1" t="s">
        <v>66</v>
      </c>
      <c r="Q26" s="1" t="s">
        <v>67</v>
      </c>
      <c r="R26" s="1" t="s">
        <v>87</v>
      </c>
      <c r="S26" s="1" t="s">
        <v>88</v>
      </c>
      <c r="T26" s="2">
        <v>43333</v>
      </c>
      <c r="U26" s="2">
        <v>43333</v>
      </c>
      <c r="V26" s="1" t="s">
        <v>52</v>
      </c>
      <c r="W26" s="3">
        <v>1</v>
      </c>
      <c r="X26" s="1" t="s">
        <v>53</v>
      </c>
      <c r="Y26" s="4">
        <v>580650</v>
      </c>
      <c r="Z26" s="4">
        <v>-76066</v>
      </c>
      <c r="AA26" s="4">
        <v>0</v>
      </c>
      <c r="AB26" s="4">
        <v>0</v>
      </c>
      <c r="AC26" s="4">
        <v>0</v>
      </c>
      <c r="AD26" s="4">
        <v>580650</v>
      </c>
      <c r="AE26" s="5">
        <v>1685</v>
      </c>
      <c r="AF26" s="1" t="s">
        <v>70</v>
      </c>
      <c r="AG26" s="1" t="s">
        <v>71</v>
      </c>
      <c r="AH26" s="1" t="s">
        <v>89</v>
      </c>
      <c r="AI26" s="1" t="s">
        <v>57</v>
      </c>
      <c r="AJ26" s="5">
        <v>10950</v>
      </c>
      <c r="AK26" s="4">
        <v>-6023</v>
      </c>
      <c r="AL26" s="4">
        <v>0</v>
      </c>
      <c r="AM26" s="4">
        <v>0</v>
      </c>
      <c r="AN26" s="4">
        <v>0</v>
      </c>
      <c r="AO26" s="4">
        <v>-82089</v>
      </c>
      <c r="AP26" s="4">
        <v>-82089</v>
      </c>
      <c r="AQ26" s="4">
        <v>0</v>
      </c>
      <c r="AR26" s="4">
        <v>498561</v>
      </c>
      <c r="AS26" s="1" t="s">
        <v>52</v>
      </c>
      <c r="AT26" s="9">
        <f t="shared" si="2"/>
        <v>43333</v>
      </c>
      <c r="AU26" s="9">
        <f t="shared" si="3"/>
        <v>43313</v>
      </c>
      <c r="AV26" s="9">
        <v>44798</v>
      </c>
      <c r="AW26" s="11">
        <f t="shared" si="4"/>
        <v>4.0136986301369859</v>
      </c>
      <c r="AX26">
        <v>10</v>
      </c>
      <c r="AY26" s="12">
        <v>0.05</v>
      </c>
      <c r="AZ26">
        <f t="shared" si="5"/>
        <v>9.5000000000000001E-2</v>
      </c>
      <c r="BA26" s="13">
        <f t="shared" si="6"/>
        <v>580650</v>
      </c>
      <c r="BB26" s="17" t="s">
        <v>1941</v>
      </c>
      <c r="BC26">
        <f>MATCH(BB26,MONTHLY_INDEX!$A:$A,0)</f>
        <v>674</v>
      </c>
      <c r="BD26">
        <f>MATCH(AU26,MONTHLY_INDEX!$1:$1,0)</f>
        <v>80</v>
      </c>
      <c r="BE26">
        <f>INDEX(MONTHLY_INDEX!$1:$1048576,Final!BC26,Final!BD26)</f>
        <v>105.1</v>
      </c>
      <c r="BF26">
        <f>MATCH($BF$1,MONTHLY_INDEX!$1:$1,0)</f>
        <v>127</v>
      </c>
      <c r="BG26">
        <f>INDEX(MONTHLY_INDEX!$1:$1048576,Final!BC26,Final!BF26)</f>
        <v>122.8</v>
      </c>
      <c r="BH26" s="23">
        <f t="shared" si="11"/>
        <v>0.16841103710751668</v>
      </c>
      <c r="BI26" s="14">
        <f t="shared" si="7"/>
        <v>678437.86869647959</v>
      </c>
      <c r="BJ26" s="14">
        <f t="shared" si="8"/>
        <v>258689.28870091107</v>
      </c>
      <c r="BK26" s="15">
        <f t="shared" si="9"/>
        <v>419748.57999556849</v>
      </c>
      <c r="BL26" s="52">
        <v>0</v>
      </c>
      <c r="BM26" s="15">
        <f t="shared" si="10"/>
        <v>419748.57999556849</v>
      </c>
    </row>
    <row r="27" spans="1:65">
      <c r="A27" s="8">
        <v>25</v>
      </c>
      <c r="B27" s="1" t="s">
        <v>44</v>
      </c>
      <c r="C27" s="1">
        <v>1500</v>
      </c>
      <c r="D27" s="1" t="s">
        <v>60</v>
      </c>
      <c r="E27" s="1">
        <v>150000007</v>
      </c>
      <c r="F27" s="1" t="s">
        <v>60</v>
      </c>
      <c r="G27" s="1" t="s">
        <v>104</v>
      </c>
      <c r="H27" s="1">
        <v>16</v>
      </c>
      <c r="I27" s="1" t="s">
        <v>52</v>
      </c>
      <c r="J27" s="1" t="s">
        <v>49</v>
      </c>
      <c r="K27" s="1">
        <v>17406001</v>
      </c>
      <c r="L27" s="1" t="s">
        <v>50</v>
      </c>
      <c r="M27" s="1" t="s">
        <v>51</v>
      </c>
      <c r="N27" s="1" t="s">
        <v>64</v>
      </c>
      <c r="O27" s="1" t="s">
        <v>65</v>
      </c>
      <c r="P27" s="1" t="s">
        <v>66</v>
      </c>
      <c r="Q27" s="1" t="s">
        <v>67</v>
      </c>
      <c r="R27" s="1" t="s">
        <v>87</v>
      </c>
      <c r="S27" s="1" t="s">
        <v>88</v>
      </c>
      <c r="T27" s="2">
        <v>43333</v>
      </c>
      <c r="U27" s="2">
        <v>43333</v>
      </c>
      <c r="V27" s="1" t="s">
        <v>52</v>
      </c>
      <c r="W27" s="3">
        <v>1</v>
      </c>
      <c r="X27" s="1" t="s">
        <v>53</v>
      </c>
      <c r="Y27" s="4">
        <v>175035</v>
      </c>
      <c r="Z27" s="4">
        <v>-22929</v>
      </c>
      <c r="AA27" s="4">
        <v>0</v>
      </c>
      <c r="AB27" s="4">
        <v>0</v>
      </c>
      <c r="AC27" s="4">
        <v>0</v>
      </c>
      <c r="AD27" s="4">
        <v>175035</v>
      </c>
      <c r="AE27" s="5">
        <v>1685</v>
      </c>
      <c r="AF27" s="1" t="s">
        <v>70</v>
      </c>
      <c r="AG27" s="1" t="s">
        <v>71</v>
      </c>
      <c r="AH27" s="1" t="s">
        <v>89</v>
      </c>
      <c r="AI27" s="1" t="s">
        <v>57</v>
      </c>
      <c r="AJ27" s="5">
        <v>10950</v>
      </c>
      <c r="AK27" s="4">
        <v>-1816</v>
      </c>
      <c r="AL27" s="4">
        <v>0</v>
      </c>
      <c r="AM27" s="4">
        <v>0</v>
      </c>
      <c r="AN27" s="4">
        <v>0</v>
      </c>
      <c r="AO27" s="4">
        <v>-24745</v>
      </c>
      <c r="AP27" s="4">
        <v>-24745</v>
      </c>
      <c r="AQ27" s="4">
        <v>0</v>
      </c>
      <c r="AR27" s="4">
        <v>150290</v>
      </c>
      <c r="AS27" s="1" t="s">
        <v>52</v>
      </c>
      <c r="AT27" s="9">
        <f t="shared" si="2"/>
        <v>43333</v>
      </c>
      <c r="AU27" s="9">
        <f t="shared" si="3"/>
        <v>43313</v>
      </c>
      <c r="AV27" s="9">
        <v>44798</v>
      </c>
      <c r="AW27" s="11">
        <f t="shared" si="4"/>
        <v>4.0136986301369859</v>
      </c>
      <c r="AX27">
        <v>10</v>
      </c>
      <c r="AY27" s="12">
        <v>0.05</v>
      </c>
      <c r="AZ27">
        <f t="shared" si="5"/>
        <v>9.5000000000000001E-2</v>
      </c>
      <c r="BA27" s="13">
        <f t="shared" si="6"/>
        <v>175035</v>
      </c>
      <c r="BB27" s="17" t="s">
        <v>1877</v>
      </c>
      <c r="BC27">
        <f>MATCH(BB27,MONTHLY_INDEX!$A:$A,0)</f>
        <v>642</v>
      </c>
      <c r="BD27">
        <f>MATCH(AU27,MONTHLY_INDEX!$1:$1,0)</f>
        <v>80</v>
      </c>
      <c r="BE27">
        <f>INDEX(MONTHLY_INDEX!$1:$1048576,Final!BC27,Final!BD27)</f>
        <v>79.099999999999994</v>
      </c>
      <c r="BF27">
        <f>MATCH($BF$1,MONTHLY_INDEX!$1:$1,0)</f>
        <v>127</v>
      </c>
      <c r="BG27">
        <f>INDEX(MONTHLY_INDEX!$1:$1048576,Final!BC27,Final!BF27)</f>
        <v>94</v>
      </c>
      <c r="BH27" s="23">
        <f t="shared" si="11"/>
        <v>0.18836915297092297</v>
      </c>
      <c r="BI27" s="14">
        <f t="shared" si="7"/>
        <v>208006.19469026552</v>
      </c>
      <c r="BJ27" s="14">
        <f t="shared" si="8"/>
        <v>79313.046975390971</v>
      </c>
      <c r="BK27" s="15">
        <f t="shared" si="9"/>
        <v>128693.14771487455</v>
      </c>
      <c r="BL27" s="52">
        <v>0</v>
      </c>
      <c r="BM27" s="15">
        <f t="shared" si="10"/>
        <v>128693.14771487455</v>
      </c>
    </row>
    <row r="28" spans="1:65">
      <c r="A28" s="8">
        <v>26</v>
      </c>
      <c r="B28" s="1" t="s">
        <v>44</v>
      </c>
      <c r="C28" s="1">
        <v>1500</v>
      </c>
      <c r="D28" s="1" t="s">
        <v>60</v>
      </c>
      <c r="E28" s="1">
        <v>150000007</v>
      </c>
      <c r="F28" s="1" t="s">
        <v>60</v>
      </c>
      <c r="G28" s="1" t="s">
        <v>105</v>
      </c>
      <c r="H28" s="1">
        <v>17</v>
      </c>
      <c r="I28" s="1" t="s">
        <v>52</v>
      </c>
      <c r="J28" s="1" t="s">
        <v>49</v>
      </c>
      <c r="K28" s="1">
        <v>17406001</v>
      </c>
      <c r="L28" s="1" t="s">
        <v>50</v>
      </c>
      <c r="M28" s="1" t="s">
        <v>51</v>
      </c>
      <c r="N28" s="1" t="s">
        <v>64</v>
      </c>
      <c r="O28" s="1" t="s">
        <v>65</v>
      </c>
      <c r="P28" s="1" t="s">
        <v>66</v>
      </c>
      <c r="Q28" s="1" t="s">
        <v>67</v>
      </c>
      <c r="R28" s="1" t="s">
        <v>87</v>
      </c>
      <c r="S28" s="1" t="s">
        <v>88</v>
      </c>
      <c r="T28" s="2">
        <v>43333</v>
      </c>
      <c r="U28" s="2">
        <v>43333</v>
      </c>
      <c r="V28" s="1" t="s">
        <v>52</v>
      </c>
      <c r="W28" s="3">
        <v>1</v>
      </c>
      <c r="X28" s="1" t="s">
        <v>53</v>
      </c>
      <c r="Y28" s="4">
        <v>132796</v>
      </c>
      <c r="Z28" s="4">
        <v>-17395</v>
      </c>
      <c r="AA28" s="4">
        <v>0</v>
      </c>
      <c r="AB28" s="4">
        <v>0</v>
      </c>
      <c r="AC28" s="4">
        <v>0</v>
      </c>
      <c r="AD28" s="4">
        <v>132796</v>
      </c>
      <c r="AE28" s="5">
        <v>1685</v>
      </c>
      <c r="AF28" s="1" t="s">
        <v>70</v>
      </c>
      <c r="AG28" s="1" t="s">
        <v>71</v>
      </c>
      <c r="AH28" s="1" t="s">
        <v>89</v>
      </c>
      <c r="AI28" s="1" t="s">
        <v>57</v>
      </c>
      <c r="AJ28" s="5">
        <v>10950</v>
      </c>
      <c r="AK28" s="4">
        <v>-1378</v>
      </c>
      <c r="AL28" s="4">
        <v>0</v>
      </c>
      <c r="AM28" s="4">
        <v>0</v>
      </c>
      <c r="AN28" s="4">
        <v>0</v>
      </c>
      <c r="AO28" s="4">
        <v>-18773</v>
      </c>
      <c r="AP28" s="4">
        <v>-18773</v>
      </c>
      <c r="AQ28" s="4">
        <v>0</v>
      </c>
      <c r="AR28" s="4">
        <v>114023</v>
      </c>
      <c r="AS28" s="1" t="s">
        <v>52</v>
      </c>
      <c r="AT28" s="9">
        <f t="shared" si="2"/>
        <v>43333</v>
      </c>
      <c r="AU28" s="9">
        <f t="shared" si="3"/>
        <v>43313</v>
      </c>
      <c r="AV28" s="9">
        <v>44798</v>
      </c>
      <c r="AW28" s="11">
        <f t="shared" si="4"/>
        <v>4.0136986301369859</v>
      </c>
      <c r="AX28">
        <v>10</v>
      </c>
      <c r="AY28" s="12">
        <v>0.05</v>
      </c>
      <c r="AZ28">
        <f t="shared" si="5"/>
        <v>9.5000000000000001E-2</v>
      </c>
      <c r="BA28" s="13">
        <f t="shared" si="6"/>
        <v>132796</v>
      </c>
      <c r="BB28" s="17" t="s">
        <v>2189</v>
      </c>
      <c r="BC28">
        <f>MATCH(BB28,MONTHLY_INDEX!$A:$A,0)</f>
        <v>798</v>
      </c>
      <c r="BD28">
        <f>MATCH(AU28,MONTHLY_INDEX!$1:$1,0)</f>
        <v>80</v>
      </c>
      <c r="BE28">
        <f>INDEX(MONTHLY_INDEX!$1:$1048576,Final!BC28,Final!BD28)</f>
        <v>96</v>
      </c>
      <c r="BF28">
        <f>MATCH($BF$1,MONTHLY_INDEX!$1:$1,0)</f>
        <v>127</v>
      </c>
      <c r="BG28">
        <f>INDEX(MONTHLY_INDEX!$1:$1048576,Final!BC28,Final!BF28)</f>
        <v>95.3</v>
      </c>
      <c r="BH28" s="23">
        <f t="shared" si="11"/>
        <v>-7.2916666666666963E-3</v>
      </c>
      <c r="BI28" s="14">
        <f t="shared" si="7"/>
        <v>131827.69583333333</v>
      </c>
      <c r="BJ28" s="14">
        <f t="shared" si="8"/>
        <v>50266.0810071347</v>
      </c>
      <c r="BK28" s="15">
        <f t="shared" si="9"/>
        <v>81561.614826198638</v>
      </c>
      <c r="BL28" s="52">
        <v>0</v>
      </c>
      <c r="BM28" s="15">
        <f t="shared" si="10"/>
        <v>81561.614826198638</v>
      </c>
    </row>
    <row r="29" spans="1:65">
      <c r="A29" s="8">
        <v>27</v>
      </c>
      <c r="B29" s="1" t="s">
        <v>44</v>
      </c>
      <c r="C29" s="1">
        <v>1500</v>
      </c>
      <c r="D29" s="1" t="s">
        <v>60</v>
      </c>
      <c r="E29" s="1">
        <v>150000007</v>
      </c>
      <c r="F29" s="1" t="s">
        <v>60</v>
      </c>
      <c r="G29" s="1" t="s">
        <v>106</v>
      </c>
      <c r="H29" s="1">
        <v>18</v>
      </c>
      <c r="I29" s="1" t="s">
        <v>52</v>
      </c>
      <c r="J29" s="1" t="s">
        <v>49</v>
      </c>
      <c r="K29" s="1">
        <v>17406001</v>
      </c>
      <c r="L29" s="1" t="s">
        <v>50</v>
      </c>
      <c r="M29" s="1" t="s">
        <v>51</v>
      </c>
      <c r="N29" s="1" t="s">
        <v>64</v>
      </c>
      <c r="O29" s="1" t="s">
        <v>65</v>
      </c>
      <c r="P29" s="1" t="s">
        <v>66</v>
      </c>
      <c r="Q29" s="1" t="s">
        <v>67</v>
      </c>
      <c r="R29" s="1" t="s">
        <v>87</v>
      </c>
      <c r="S29" s="1" t="s">
        <v>88</v>
      </c>
      <c r="T29" s="2">
        <v>43333</v>
      </c>
      <c r="U29" s="2">
        <v>43333</v>
      </c>
      <c r="V29" s="1" t="s">
        <v>52</v>
      </c>
      <c r="W29" s="3">
        <v>1</v>
      </c>
      <c r="X29" s="1" t="s">
        <v>53</v>
      </c>
      <c r="Y29" s="4">
        <v>469552</v>
      </c>
      <c r="Z29" s="4">
        <v>-61512</v>
      </c>
      <c r="AA29" s="4">
        <v>0</v>
      </c>
      <c r="AB29" s="4">
        <v>0</v>
      </c>
      <c r="AC29" s="4">
        <v>0</v>
      </c>
      <c r="AD29" s="4">
        <v>469552</v>
      </c>
      <c r="AE29" s="5">
        <v>1685</v>
      </c>
      <c r="AF29" s="1" t="s">
        <v>70</v>
      </c>
      <c r="AG29" s="1" t="s">
        <v>71</v>
      </c>
      <c r="AH29" s="1" t="s">
        <v>89</v>
      </c>
      <c r="AI29" s="1" t="s">
        <v>57</v>
      </c>
      <c r="AJ29" s="5">
        <v>10950</v>
      </c>
      <c r="AK29" s="4">
        <v>-4871</v>
      </c>
      <c r="AL29" s="4">
        <v>0</v>
      </c>
      <c r="AM29" s="4">
        <v>0</v>
      </c>
      <c r="AN29" s="4">
        <v>0</v>
      </c>
      <c r="AO29" s="4">
        <v>-66383</v>
      </c>
      <c r="AP29" s="4">
        <v>-66383</v>
      </c>
      <c r="AQ29" s="4">
        <v>0</v>
      </c>
      <c r="AR29" s="4">
        <v>403169</v>
      </c>
      <c r="AS29" s="1" t="s">
        <v>52</v>
      </c>
      <c r="AT29" s="9">
        <f t="shared" si="2"/>
        <v>43333</v>
      </c>
      <c r="AU29" s="9">
        <f t="shared" si="3"/>
        <v>43313</v>
      </c>
      <c r="AV29" s="9">
        <v>44798</v>
      </c>
      <c r="AW29" s="11">
        <f t="shared" si="4"/>
        <v>4.0136986301369859</v>
      </c>
      <c r="AX29">
        <v>10</v>
      </c>
      <c r="AY29" s="12">
        <v>0.05</v>
      </c>
      <c r="AZ29">
        <f t="shared" si="5"/>
        <v>9.5000000000000001E-2</v>
      </c>
      <c r="BA29" s="13">
        <f t="shared" si="6"/>
        <v>469552</v>
      </c>
      <c r="BB29" s="17" t="s">
        <v>1871</v>
      </c>
      <c r="BC29">
        <f>MATCH(BB29,MONTHLY_INDEX!$A:$A,0)</f>
        <v>639</v>
      </c>
      <c r="BD29">
        <f>MATCH(AU29,MONTHLY_INDEX!$1:$1,0)</f>
        <v>80</v>
      </c>
      <c r="BE29">
        <f>INDEX(MONTHLY_INDEX!$1:$1048576,Final!BC29,Final!BD29)</f>
        <v>112.8</v>
      </c>
      <c r="BF29">
        <f>MATCH($BF$1,MONTHLY_INDEX!$1:$1,0)</f>
        <v>127</v>
      </c>
      <c r="BG29">
        <f>INDEX(MONTHLY_INDEX!$1:$1048576,Final!BC29,Final!BF29)</f>
        <v>116.2</v>
      </c>
      <c r="BH29" s="23">
        <f t="shared" si="11"/>
        <v>3.0141843971631256E-2</v>
      </c>
      <c r="BI29" s="14">
        <f t="shared" si="7"/>
        <v>483705.16312056739</v>
      </c>
      <c r="BJ29" s="14">
        <f t="shared" si="8"/>
        <v>184437.44130768481</v>
      </c>
      <c r="BK29" s="15">
        <f t="shared" si="9"/>
        <v>299267.72181288258</v>
      </c>
      <c r="BL29" s="52">
        <v>0</v>
      </c>
      <c r="BM29" s="15">
        <f t="shared" si="10"/>
        <v>299267.72181288258</v>
      </c>
    </row>
    <row r="30" spans="1:65">
      <c r="A30" s="8">
        <v>28</v>
      </c>
      <c r="B30" s="1" t="s">
        <v>44</v>
      </c>
      <c r="C30" s="1">
        <v>1500</v>
      </c>
      <c r="D30" s="1" t="s">
        <v>60</v>
      </c>
      <c r="E30" s="1">
        <v>150000007</v>
      </c>
      <c r="F30" s="1" t="s">
        <v>60</v>
      </c>
      <c r="G30" s="1" t="s">
        <v>107</v>
      </c>
      <c r="H30" s="1">
        <v>19</v>
      </c>
      <c r="I30" s="1" t="s">
        <v>52</v>
      </c>
      <c r="J30" s="1" t="s">
        <v>49</v>
      </c>
      <c r="K30" s="1">
        <v>17406001</v>
      </c>
      <c r="L30" s="1" t="s">
        <v>50</v>
      </c>
      <c r="M30" s="1" t="s">
        <v>51</v>
      </c>
      <c r="N30" s="1" t="s">
        <v>64</v>
      </c>
      <c r="O30" s="1" t="s">
        <v>65</v>
      </c>
      <c r="P30" s="1" t="s">
        <v>66</v>
      </c>
      <c r="Q30" s="1" t="s">
        <v>67</v>
      </c>
      <c r="R30" s="1" t="s">
        <v>87</v>
      </c>
      <c r="S30" s="1" t="s">
        <v>88</v>
      </c>
      <c r="T30" s="2">
        <v>43333</v>
      </c>
      <c r="U30" s="2">
        <v>43333</v>
      </c>
      <c r="V30" s="1" t="s">
        <v>52</v>
      </c>
      <c r="W30" s="3">
        <v>1</v>
      </c>
      <c r="X30" s="1" t="s">
        <v>53</v>
      </c>
      <c r="Y30" s="4">
        <v>6861326</v>
      </c>
      <c r="Z30" s="4">
        <v>-898859</v>
      </c>
      <c r="AA30" s="4">
        <v>0</v>
      </c>
      <c r="AB30" s="4">
        <v>0</v>
      </c>
      <c r="AC30" s="4">
        <v>0</v>
      </c>
      <c r="AD30" s="4">
        <v>6861326</v>
      </c>
      <c r="AE30" s="5">
        <v>1685</v>
      </c>
      <c r="AF30" s="1" t="s">
        <v>70</v>
      </c>
      <c r="AG30" s="1" t="s">
        <v>71</v>
      </c>
      <c r="AH30" s="1" t="s">
        <v>89</v>
      </c>
      <c r="AI30" s="1" t="s">
        <v>57</v>
      </c>
      <c r="AJ30" s="5">
        <v>10950</v>
      </c>
      <c r="AK30" s="4">
        <v>-71176</v>
      </c>
      <c r="AL30" s="4">
        <v>0</v>
      </c>
      <c r="AM30" s="4">
        <v>0</v>
      </c>
      <c r="AN30" s="4">
        <v>0</v>
      </c>
      <c r="AO30" s="4">
        <v>-970035</v>
      </c>
      <c r="AP30" s="4">
        <v>-970035</v>
      </c>
      <c r="AQ30" s="4">
        <v>0</v>
      </c>
      <c r="AR30" s="4">
        <v>5891291</v>
      </c>
      <c r="AS30" s="1" t="s">
        <v>52</v>
      </c>
      <c r="AT30" s="9">
        <f t="shared" si="2"/>
        <v>43333</v>
      </c>
      <c r="AU30" s="9">
        <f t="shared" si="3"/>
        <v>43313</v>
      </c>
      <c r="AV30" s="9">
        <v>44798</v>
      </c>
      <c r="AW30" s="11">
        <f t="shared" si="4"/>
        <v>4.0136986301369859</v>
      </c>
      <c r="AX30">
        <v>10</v>
      </c>
      <c r="AY30" s="12">
        <v>0.05</v>
      </c>
      <c r="AZ30">
        <f t="shared" si="5"/>
        <v>9.5000000000000001E-2</v>
      </c>
      <c r="BA30" s="13">
        <f t="shared" si="6"/>
        <v>6861326</v>
      </c>
      <c r="BI30" s="14">
        <f>AR30</f>
        <v>5891291</v>
      </c>
      <c r="BJ30" s="14">
        <v>0</v>
      </c>
      <c r="BK30" s="14">
        <f>AR30</f>
        <v>5891291</v>
      </c>
      <c r="BL30" s="52">
        <v>0</v>
      </c>
      <c r="BM30" s="15">
        <f>AR30</f>
        <v>5891291</v>
      </c>
    </row>
    <row r="31" spans="1:65">
      <c r="A31" s="8">
        <v>29</v>
      </c>
      <c r="B31" s="1" t="s">
        <v>44</v>
      </c>
      <c r="C31" s="1">
        <v>1500</v>
      </c>
      <c r="D31" s="1" t="s">
        <v>60</v>
      </c>
      <c r="E31" s="1">
        <v>150000007</v>
      </c>
      <c r="F31" s="1" t="s">
        <v>60</v>
      </c>
      <c r="G31" s="1" t="s">
        <v>108</v>
      </c>
      <c r="H31" s="1">
        <v>20</v>
      </c>
      <c r="I31" s="1" t="s">
        <v>52</v>
      </c>
      <c r="J31" s="1" t="s">
        <v>49</v>
      </c>
      <c r="K31" s="1">
        <v>17406001</v>
      </c>
      <c r="L31" s="1" t="s">
        <v>50</v>
      </c>
      <c r="M31" s="1" t="s">
        <v>51</v>
      </c>
      <c r="N31" s="1" t="s">
        <v>64</v>
      </c>
      <c r="O31" s="1" t="s">
        <v>65</v>
      </c>
      <c r="P31" s="1" t="s">
        <v>66</v>
      </c>
      <c r="Q31" s="1" t="s">
        <v>67</v>
      </c>
      <c r="R31" s="1" t="s">
        <v>87</v>
      </c>
      <c r="S31" s="1" t="s">
        <v>88</v>
      </c>
      <c r="T31" s="2">
        <v>43333</v>
      </c>
      <c r="U31" s="2">
        <v>43333</v>
      </c>
      <c r="V31" s="1" t="s">
        <v>52</v>
      </c>
      <c r="W31" s="3">
        <v>1</v>
      </c>
      <c r="X31" s="1" t="s">
        <v>53</v>
      </c>
      <c r="Y31" s="4">
        <v>5552065</v>
      </c>
      <c r="Z31" s="4">
        <v>-727341</v>
      </c>
      <c r="AA31" s="4">
        <v>0</v>
      </c>
      <c r="AB31" s="4">
        <v>0</v>
      </c>
      <c r="AC31" s="4">
        <v>0</v>
      </c>
      <c r="AD31" s="4">
        <v>5552065</v>
      </c>
      <c r="AE31" s="5">
        <v>1685</v>
      </c>
      <c r="AF31" s="1" t="s">
        <v>70</v>
      </c>
      <c r="AG31" s="1" t="s">
        <v>71</v>
      </c>
      <c r="AH31" s="1" t="s">
        <v>89</v>
      </c>
      <c r="AI31" s="1" t="s">
        <v>57</v>
      </c>
      <c r="AJ31" s="5">
        <v>10950</v>
      </c>
      <c r="AK31" s="4">
        <v>-57594</v>
      </c>
      <c r="AL31" s="4">
        <v>0</v>
      </c>
      <c r="AM31" s="4">
        <v>0</v>
      </c>
      <c r="AN31" s="4">
        <v>0</v>
      </c>
      <c r="AO31" s="4">
        <v>-784935</v>
      </c>
      <c r="AP31" s="4">
        <v>-784935</v>
      </c>
      <c r="AQ31" s="4">
        <v>0</v>
      </c>
      <c r="AR31" s="4">
        <v>4767130</v>
      </c>
      <c r="AS31" s="1" t="s">
        <v>52</v>
      </c>
      <c r="AT31" s="9">
        <f t="shared" si="2"/>
        <v>43333</v>
      </c>
      <c r="AU31" s="9">
        <f t="shared" si="3"/>
        <v>43313</v>
      </c>
      <c r="AV31" s="9">
        <v>44798</v>
      </c>
      <c r="AW31" s="11">
        <f t="shared" si="4"/>
        <v>4.0136986301369859</v>
      </c>
      <c r="AX31">
        <v>10</v>
      </c>
      <c r="AY31" s="12">
        <v>0.05</v>
      </c>
      <c r="AZ31">
        <f t="shared" si="5"/>
        <v>9.5000000000000001E-2</v>
      </c>
      <c r="BA31" s="13">
        <f t="shared" si="6"/>
        <v>5552065</v>
      </c>
      <c r="BI31" s="14">
        <f t="shared" ref="BI31:BI32" si="12">AR31</f>
        <v>4767130</v>
      </c>
      <c r="BJ31" s="14">
        <v>0</v>
      </c>
      <c r="BK31" s="14">
        <f t="shared" ref="BK31:BK32" si="13">AR31</f>
        <v>4767130</v>
      </c>
      <c r="BL31" s="52">
        <v>0</v>
      </c>
      <c r="BM31" s="15">
        <f t="shared" ref="BM31:BM32" si="14">AR31</f>
        <v>4767130</v>
      </c>
    </row>
    <row r="32" spans="1:65">
      <c r="A32" s="8">
        <v>30</v>
      </c>
      <c r="B32" s="1" t="s">
        <v>44</v>
      </c>
      <c r="C32" s="1">
        <v>1500</v>
      </c>
      <c r="D32" s="1" t="s">
        <v>60</v>
      </c>
      <c r="E32" s="1">
        <v>150000007</v>
      </c>
      <c r="F32" s="1" t="s">
        <v>60</v>
      </c>
      <c r="G32" s="1" t="s">
        <v>109</v>
      </c>
      <c r="H32" s="1">
        <v>21</v>
      </c>
      <c r="I32" s="1" t="s">
        <v>52</v>
      </c>
      <c r="J32" s="1" t="s">
        <v>49</v>
      </c>
      <c r="K32" s="1">
        <v>17406001</v>
      </c>
      <c r="L32" s="1" t="s">
        <v>50</v>
      </c>
      <c r="M32" s="1" t="s">
        <v>51</v>
      </c>
      <c r="N32" s="1" t="s">
        <v>64</v>
      </c>
      <c r="O32" s="1" t="s">
        <v>65</v>
      </c>
      <c r="P32" s="1" t="s">
        <v>66</v>
      </c>
      <c r="Q32" s="1" t="s">
        <v>67</v>
      </c>
      <c r="R32" s="1" t="s">
        <v>87</v>
      </c>
      <c r="S32" s="1" t="s">
        <v>88</v>
      </c>
      <c r="T32" s="2">
        <v>43333</v>
      </c>
      <c r="U32" s="2">
        <v>43333</v>
      </c>
      <c r="V32" s="1" t="s">
        <v>52</v>
      </c>
      <c r="W32" s="3">
        <v>1</v>
      </c>
      <c r="X32" s="1" t="s">
        <v>53</v>
      </c>
      <c r="Y32" s="4">
        <v>1950695</v>
      </c>
      <c r="Z32" s="4">
        <v>-256470</v>
      </c>
      <c r="AA32" s="4">
        <v>0</v>
      </c>
      <c r="AB32" s="4">
        <v>0</v>
      </c>
      <c r="AC32" s="4">
        <v>0</v>
      </c>
      <c r="AD32" s="4">
        <v>1950695</v>
      </c>
      <c r="AE32" s="5">
        <v>1685</v>
      </c>
      <c r="AF32" s="1" t="s">
        <v>70</v>
      </c>
      <c r="AG32" s="1" t="s">
        <v>71</v>
      </c>
      <c r="AH32" s="1" t="s">
        <v>89</v>
      </c>
      <c r="AI32" s="1" t="s">
        <v>57</v>
      </c>
      <c r="AJ32" s="5">
        <v>10950</v>
      </c>
      <c r="AK32" s="4">
        <v>-20224</v>
      </c>
      <c r="AL32" s="4">
        <v>0</v>
      </c>
      <c r="AM32" s="4">
        <v>0</v>
      </c>
      <c r="AN32" s="4">
        <v>0</v>
      </c>
      <c r="AO32" s="4">
        <v>-276694</v>
      </c>
      <c r="AP32" s="4">
        <v>-276694</v>
      </c>
      <c r="AQ32" s="4">
        <v>0</v>
      </c>
      <c r="AR32" s="4">
        <v>1674001</v>
      </c>
      <c r="AS32" s="1" t="s">
        <v>52</v>
      </c>
      <c r="AT32" s="9">
        <f t="shared" si="2"/>
        <v>43333</v>
      </c>
      <c r="AU32" s="9">
        <f t="shared" si="3"/>
        <v>43313</v>
      </c>
      <c r="AV32" s="9">
        <v>44798</v>
      </c>
      <c r="AW32" s="11">
        <f t="shared" si="4"/>
        <v>4.0136986301369859</v>
      </c>
      <c r="AX32">
        <v>10</v>
      </c>
      <c r="AY32" s="12">
        <v>0.05</v>
      </c>
      <c r="AZ32">
        <f t="shared" si="5"/>
        <v>9.5000000000000001E-2</v>
      </c>
      <c r="BA32" s="13">
        <f t="shared" si="6"/>
        <v>1950695</v>
      </c>
      <c r="BI32" s="14">
        <f t="shared" si="12"/>
        <v>1674001</v>
      </c>
      <c r="BJ32" s="14">
        <v>0</v>
      </c>
      <c r="BK32" s="14">
        <f t="shared" si="13"/>
        <v>1674001</v>
      </c>
      <c r="BL32" s="52">
        <v>0</v>
      </c>
      <c r="BM32" s="15">
        <f t="shared" si="14"/>
        <v>1674001</v>
      </c>
    </row>
    <row r="33" spans="1:65">
      <c r="A33" s="8">
        <v>31</v>
      </c>
      <c r="B33" s="1" t="s">
        <v>44</v>
      </c>
      <c r="C33" s="1">
        <v>1500</v>
      </c>
      <c r="D33" s="1" t="s">
        <v>60</v>
      </c>
      <c r="E33" s="1">
        <v>150000007</v>
      </c>
      <c r="F33" s="1" t="s">
        <v>60</v>
      </c>
      <c r="G33" s="1" t="s">
        <v>110</v>
      </c>
      <c r="H33" s="1">
        <v>22</v>
      </c>
      <c r="I33" s="1" t="s">
        <v>52</v>
      </c>
      <c r="J33" s="1" t="s">
        <v>49</v>
      </c>
      <c r="K33" s="1">
        <v>17406001</v>
      </c>
      <c r="L33" s="1" t="s">
        <v>50</v>
      </c>
      <c r="M33" s="1" t="s">
        <v>51</v>
      </c>
      <c r="N33" s="1" t="s">
        <v>64</v>
      </c>
      <c r="O33" s="1" t="s">
        <v>65</v>
      </c>
      <c r="P33" s="1" t="s">
        <v>66</v>
      </c>
      <c r="Q33" s="1" t="s">
        <v>67</v>
      </c>
      <c r="R33" s="1" t="s">
        <v>87</v>
      </c>
      <c r="S33" s="1" t="s">
        <v>88</v>
      </c>
      <c r="T33" s="2">
        <v>43333</v>
      </c>
      <c r="U33" s="2">
        <v>43333</v>
      </c>
      <c r="V33" s="1" t="s">
        <v>52</v>
      </c>
      <c r="W33" s="3">
        <v>1</v>
      </c>
      <c r="X33" s="1" t="s">
        <v>53</v>
      </c>
      <c r="Y33" s="4">
        <v>16789210</v>
      </c>
      <c r="Z33" s="4">
        <v>-2199450</v>
      </c>
      <c r="AA33" s="4">
        <v>0</v>
      </c>
      <c r="AB33" s="4">
        <v>0</v>
      </c>
      <c r="AC33" s="4">
        <v>0</v>
      </c>
      <c r="AD33" s="4">
        <v>16789210</v>
      </c>
      <c r="AE33" s="5">
        <v>1685</v>
      </c>
      <c r="AF33" s="1" t="s">
        <v>70</v>
      </c>
      <c r="AG33" s="1" t="s">
        <v>71</v>
      </c>
      <c r="AH33" s="1" t="s">
        <v>89</v>
      </c>
      <c r="AI33" s="1" t="s">
        <v>57</v>
      </c>
      <c r="AJ33" s="5">
        <v>10950</v>
      </c>
      <c r="AK33" s="4">
        <v>-174163</v>
      </c>
      <c r="AL33" s="4">
        <v>0</v>
      </c>
      <c r="AM33" s="4">
        <v>0</v>
      </c>
      <c r="AN33" s="4">
        <v>0</v>
      </c>
      <c r="AO33" s="4">
        <v>-2373613</v>
      </c>
      <c r="AP33" s="4">
        <v>-2373613</v>
      </c>
      <c r="AQ33" s="4">
        <v>0</v>
      </c>
      <c r="AR33" s="4">
        <v>14415597</v>
      </c>
      <c r="AS33" s="1" t="s">
        <v>52</v>
      </c>
      <c r="AT33" s="9">
        <f t="shared" si="2"/>
        <v>43333</v>
      </c>
      <c r="AU33" s="9">
        <f t="shared" si="3"/>
        <v>43313</v>
      </c>
      <c r="AV33" s="9">
        <v>44798</v>
      </c>
      <c r="AW33" s="11">
        <f t="shared" si="4"/>
        <v>4.0136986301369859</v>
      </c>
      <c r="AX33">
        <v>25</v>
      </c>
      <c r="AY33" s="12">
        <v>0.05</v>
      </c>
      <c r="AZ33">
        <f t="shared" si="5"/>
        <v>3.7999999999999999E-2</v>
      </c>
      <c r="BA33" s="13">
        <f t="shared" si="6"/>
        <v>16789210</v>
      </c>
      <c r="BB33" s="17" t="s">
        <v>2189</v>
      </c>
      <c r="BC33">
        <f>MATCH(BB33,MONTHLY_INDEX!$A:$A,0)</f>
        <v>798</v>
      </c>
      <c r="BD33">
        <f>MATCH(AU33,MONTHLY_INDEX!$1:$1,0)</f>
        <v>80</v>
      </c>
      <c r="BE33">
        <f>INDEX(MONTHLY_INDEX!$1:$1048576,Final!BC33,Final!BD33)</f>
        <v>96</v>
      </c>
      <c r="BF33">
        <f>MATCH($BF$1,MONTHLY_INDEX!$1:$1,0)</f>
        <v>127</v>
      </c>
      <c r="BG33">
        <f>INDEX(MONTHLY_INDEX!$1:$1048576,Final!BC33,Final!BF33)</f>
        <v>95.3</v>
      </c>
      <c r="BH33" s="23">
        <f>(BG33-BE33)/BE33</f>
        <v>-7.2916666666666963E-3</v>
      </c>
      <c r="BI33" s="14">
        <f>(1+BH33)*BA33</f>
        <v>16666788.677083332</v>
      </c>
      <c r="BJ33" s="14">
        <f>BI33*AZ33*AW33</f>
        <v>2542027.7415156956</v>
      </c>
      <c r="BK33" s="15">
        <f t="shared" si="9"/>
        <v>14124760.935567636</v>
      </c>
      <c r="BL33" s="52">
        <v>0</v>
      </c>
      <c r="BM33" s="15">
        <f>MAX((1-BL33)*BK33,BI33*AY33)</f>
        <v>14124760.935567636</v>
      </c>
    </row>
    <row r="34" spans="1:65">
      <c r="A34" s="8">
        <v>32</v>
      </c>
      <c r="B34" s="1" t="s">
        <v>44</v>
      </c>
      <c r="C34" s="1">
        <v>1500</v>
      </c>
      <c r="D34" s="1" t="s">
        <v>60</v>
      </c>
      <c r="E34" s="1">
        <v>150000007</v>
      </c>
      <c r="F34" s="1" t="s">
        <v>60</v>
      </c>
      <c r="G34" s="1" t="s">
        <v>111</v>
      </c>
      <c r="H34" s="1">
        <v>23</v>
      </c>
      <c r="I34" s="1" t="s">
        <v>52</v>
      </c>
      <c r="J34" s="1" t="s">
        <v>49</v>
      </c>
      <c r="K34" s="1">
        <v>17406001</v>
      </c>
      <c r="L34" s="1" t="s">
        <v>50</v>
      </c>
      <c r="M34" s="1" t="s">
        <v>51</v>
      </c>
      <c r="N34" s="1" t="s">
        <v>64</v>
      </c>
      <c r="O34" s="1" t="s">
        <v>65</v>
      </c>
      <c r="P34" s="1" t="s">
        <v>66</v>
      </c>
      <c r="Q34" s="1" t="s">
        <v>67</v>
      </c>
      <c r="R34" s="1" t="s">
        <v>87</v>
      </c>
      <c r="S34" s="1" t="s">
        <v>88</v>
      </c>
      <c r="T34" s="2">
        <v>43333</v>
      </c>
      <c r="U34" s="2">
        <v>43333</v>
      </c>
      <c r="V34" s="1" t="s">
        <v>52</v>
      </c>
      <c r="W34" s="3">
        <v>1</v>
      </c>
      <c r="X34" s="1" t="s">
        <v>53</v>
      </c>
      <c r="Y34" s="4">
        <v>32425</v>
      </c>
      <c r="Z34" s="4">
        <v>-4246</v>
      </c>
      <c r="AA34" s="4">
        <v>0</v>
      </c>
      <c r="AB34" s="4">
        <v>0</v>
      </c>
      <c r="AC34" s="4">
        <v>0</v>
      </c>
      <c r="AD34" s="4">
        <v>32425</v>
      </c>
      <c r="AE34" s="5">
        <v>1685</v>
      </c>
      <c r="AF34" s="1" t="s">
        <v>70</v>
      </c>
      <c r="AG34" s="1" t="s">
        <v>71</v>
      </c>
      <c r="AH34" s="1" t="s">
        <v>89</v>
      </c>
      <c r="AI34" s="1" t="s">
        <v>57</v>
      </c>
      <c r="AJ34" s="5">
        <v>10950</v>
      </c>
      <c r="AK34" s="4">
        <v>-336</v>
      </c>
      <c r="AL34" s="4">
        <v>0</v>
      </c>
      <c r="AM34" s="4">
        <v>0</v>
      </c>
      <c r="AN34" s="4">
        <v>0</v>
      </c>
      <c r="AO34" s="4">
        <v>-4582</v>
      </c>
      <c r="AP34" s="4">
        <v>-4582</v>
      </c>
      <c r="AQ34" s="4">
        <v>0</v>
      </c>
      <c r="AR34" s="4">
        <v>27843</v>
      </c>
      <c r="AS34" s="1" t="s">
        <v>52</v>
      </c>
      <c r="AT34" s="9">
        <f t="shared" si="2"/>
        <v>43333</v>
      </c>
      <c r="AU34" s="9">
        <f t="shared" si="3"/>
        <v>43313</v>
      </c>
      <c r="AV34" s="9">
        <v>44798</v>
      </c>
      <c r="AW34" s="11">
        <f t="shared" si="4"/>
        <v>4.0136986301369859</v>
      </c>
      <c r="AX34">
        <v>10</v>
      </c>
      <c r="AY34" s="12">
        <v>0.05</v>
      </c>
      <c r="AZ34">
        <f t="shared" si="5"/>
        <v>9.5000000000000001E-2</v>
      </c>
      <c r="BA34" s="13">
        <f t="shared" si="6"/>
        <v>32425</v>
      </c>
      <c r="BI34" s="14">
        <f t="shared" ref="BI34:BI38" si="15">AR34</f>
        <v>27843</v>
      </c>
      <c r="BJ34" s="14">
        <v>0</v>
      </c>
      <c r="BK34" s="14">
        <f t="shared" ref="BK34:BK38" si="16">AR34</f>
        <v>27843</v>
      </c>
      <c r="BL34" s="52">
        <v>0</v>
      </c>
      <c r="BM34" s="15">
        <f t="shared" ref="BM34:BM38" si="17">AR34</f>
        <v>27843</v>
      </c>
    </row>
    <row r="35" spans="1:65">
      <c r="A35" s="8">
        <v>33</v>
      </c>
      <c r="B35" s="1" t="s">
        <v>44</v>
      </c>
      <c r="C35" s="1">
        <v>1500</v>
      </c>
      <c r="D35" s="1" t="s">
        <v>60</v>
      </c>
      <c r="E35" s="1">
        <v>150000007</v>
      </c>
      <c r="F35" s="1" t="s">
        <v>112</v>
      </c>
      <c r="G35" s="1" t="s">
        <v>113</v>
      </c>
      <c r="H35" s="1">
        <v>24</v>
      </c>
      <c r="I35" s="1" t="s">
        <v>52</v>
      </c>
      <c r="J35" s="1" t="s">
        <v>49</v>
      </c>
      <c r="K35" s="1">
        <v>17406001</v>
      </c>
      <c r="L35" s="1" t="s">
        <v>50</v>
      </c>
      <c r="M35" s="1" t="s">
        <v>51</v>
      </c>
      <c r="N35" s="1" t="s">
        <v>64</v>
      </c>
      <c r="O35" s="1" t="s">
        <v>65</v>
      </c>
      <c r="P35" s="1" t="s">
        <v>66</v>
      </c>
      <c r="Q35" s="1" t="s">
        <v>67</v>
      </c>
      <c r="R35" s="1" t="s">
        <v>87</v>
      </c>
      <c r="S35" s="1" t="s">
        <v>88</v>
      </c>
      <c r="T35" s="2">
        <v>43333</v>
      </c>
      <c r="U35" s="2">
        <v>43333</v>
      </c>
      <c r="V35" s="1" t="s">
        <v>52</v>
      </c>
      <c r="W35" s="3">
        <v>1</v>
      </c>
      <c r="X35" s="1" t="s">
        <v>53</v>
      </c>
      <c r="Y35" s="4">
        <v>970825</v>
      </c>
      <c r="Z35" s="4">
        <v>-127181.51</v>
      </c>
      <c r="AA35" s="4">
        <v>0</v>
      </c>
      <c r="AB35" s="4">
        <v>0</v>
      </c>
      <c r="AC35" s="4">
        <v>0</v>
      </c>
      <c r="AD35" s="4">
        <v>970825</v>
      </c>
      <c r="AE35" s="5">
        <v>1685</v>
      </c>
      <c r="AF35" s="1" t="s">
        <v>70</v>
      </c>
      <c r="AG35" s="1" t="s">
        <v>71</v>
      </c>
      <c r="AH35" s="1" t="s">
        <v>89</v>
      </c>
      <c r="AI35" s="1" t="s">
        <v>57</v>
      </c>
      <c r="AJ35" s="5">
        <v>10950</v>
      </c>
      <c r="AK35" s="4">
        <v>-10071</v>
      </c>
      <c r="AL35" s="4">
        <v>0</v>
      </c>
      <c r="AM35" s="4">
        <v>0</v>
      </c>
      <c r="AN35" s="4">
        <v>0</v>
      </c>
      <c r="AO35" s="4">
        <v>-137252.51</v>
      </c>
      <c r="AP35" s="4">
        <v>-137252.51</v>
      </c>
      <c r="AQ35" s="4">
        <v>0</v>
      </c>
      <c r="AR35" s="4">
        <v>833572.49</v>
      </c>
      <c r="AS35" s="1" t="s">
        <v>52</v>
      </c>
      <c r="AT35" s="9">
        <f t="shared" si="2"/>
        <v>43333</v>
      </c>
      <c r="AU35" s="9">
        <f t="shared" si="3"/>
        <v>43313</v>
      </c>
      <c r="AV35" s="9">
        <v>44798</v>
      </c>
      <c r="AW35" s="11">
        <f t="shared" si="4"/>
        <v>4.0136986301369859</v>
      </c>
      <c r="AX35">
        <v>10</v>
      </c>
      <c r="AY35" s="12">
        <v>0.05</v>
      </c>
      <c r="AZ35">
        <f t="shared" si="5"/>
        <v>9.5000000000000001E-2</v>
      </c>
      <c r="BA35" s="13">
        <f t="shared" si="6"/>
        <v>970825</v>
      </c>
      <c r="BB35" s="16" t="s">
        <v>593</v>
      </c>
      <c r="BC35" s="16" t="s">
        <v>593</v>
      </c>
      <c r="BD35" s="16" t="s">
        <v>593</v>
      </c>
      <c r="BE35" s="16" t="s">
        <v>593</v>
      </c>
      <c r="BF35" s="16" t="s">
        <v>593</v>
      </c>
      <c r="BG35" s="16" t="s">
        <v>593</v>
      </c>
      <c r="BH35" s="16" t="s">
        <v>593</v>
      </c>
      <c r="BI35" s="14">
        <f t="shared" si="15"/>
        <v>833572.49</v>
      </c>
      <c r="BJ35" s="14">
        <v>0</v>
      </c>
      <c r="BK35" s="14">
        <f t="shared" si="16"/>
        <v>833572.49</v>
      </c>
      <c r="BL35" s="52">
        <v>0</v>
      </c>
      <c r="BM35" s="15">
        <f t="shared" si="17"/>
        <v>833572.49</v>
      </c>
    </row>
    <row r="36" spans="1:65">
      <c r="A36" s="8">
        <v>34</v>
      </c>
      <c r="B36" s="1" t="s">
        <v>44</v>
      </c>
      <c r="C36" s="1">
        <v>1500</v>
      </c>
      <c r="D36" s="1" t="s">
        <v>60</v>
      </c>
      <c r="E36" s="1">
        <v>150000007</v>
      </c>
      <c r="F36" s="1" t="s">
        <v>112</v>
      </c>
      <c r="G36" s="1" t="s">
        <v>114</v>
      </c>
      <c r="H36" s="1">
        <v>25</v>
      </c>
      <c r="I36" s="1" t="s">
        <v>52</v>
      </c>
      <c r="J36" s="1" t="s">
        <v>49</v>
      </c>
      <c r="K36" s="1">
        <v>17406001</v>
      </c>
      <c r="L36" s="1" t="s">
        <v>50</v>
      </c>
      <c r="M36" s="1" t="s">
        <v>51</v>
      </c>
      <c r="N36" s="1" t="s">
        <v>64</v>
      </c>
      <c r="O36" s="1" t="s">
        <v>65</v>
      </c>
      <c r="P36" s="1" t="s">
        <v>66</v>
      </c>
      <c r="Q36" s="1" t="s">
        <v>67</v>
      </c>
      <c r="R36" s="1" t="s">
        <v>87</v>
      </c>
      <c r="S36" s="1" t="s">
        <v>88</v>
      </c>
      <c r="T36" s="2">
        <v>43333</v>
      </c>
      <c r="U36" s="2">
        <v>43333</v>
      </c>
      <c r="V36" s="1" t="s">
        <v>52</v>
      </c>
      <c r="W36" s="3">
        <v>1</v>
      </c>
      <c r="X36" s="1" t="s">
        <v>53</v>
      </c>
      <c r="Y36" s="4">
        <v>2008211</v>
      </c>
      <c r="Z36" s="4">
        <v>-263082.87</v>
      </c>
      <c r="AA36" s="4">
        <v>0</v>
      </c>
      <c r="AB36" s="4">
        <v>0</v>
      </c>
      <c r="AC36" s="4">
        <v>0</v>
      </c>
      <c r="AD36" s="4">
        <v>2008211</v>
      </c>
      <c r="AE36" s="5">
        <v>1685</v>
      </c>
      <c r="AF36" s="1" t="s">
        <v>70</v>
      </c>
      <c r="AG36" s="1" t="s">
        <v>71</v>
      </c>
      <c r="AH36" s="1" t="s">
        <v>89</v>
      </c>
      <c r="AI36" s="1" t="s">
        <v>57</v>
      </c>
      <c r="AJ36" s="5">
        <v>10950</v>
      </c>
      <c r="AK36" s="4">
        <v>-20832</v>
      </c>
      <c r="AL36" s="4">
        <v>0</v>
      </c>
      <c r="AM36" s="4">
        <v>0</v>
      </c>
      <c r="AN36" s="4">
        <v>0</v>
      </c>
      <c r="AO36" s="4">
        <v>-283914.87</v>
      </c>
      <c r="AP36" s="4">
        <v>-283914.87</v>
      </c>
      <c r="AQ36" s="4">
        <v>0</v>
      </c>
      <c r="AR36" s="4">
        <v>1724296.13</v>
      </c>
      <c r="AS36" s="1" t="s">
        <v>52</v>
      </c>
      <c r="AT36" s="9">
        <f t="shared" si="2"/>
        <v>43333</v>
      </c>
      <c r="AU36" s="9">
        <f t="shared" si="3"/>
        <v>43313</v>
      </c>
      <c r="AV36" s="9">
        <v>44798</v>
      </c>
      <c r="AW36" s="11">
        <f t="shared" si="4"/>
        <v>4.0136986301369859</v>
      </c>
      <c r="AX36">
        <v>10</v>
      </c>
      <c r="AY36" s="12">
        <v>0.05</v>
      </c>
      <c r="AZ36">
        <f t="shared" si="5"/>
        <v>9.5000000000000001E-2</v>
      </c>
      <c r="BA36" s="13">
        <f t="shared" si="6"/>
        <v>2008211</v>
      </c>
      <c r="BB36" s="16" t="s">
        <v>593</v>
      </c>
      <c r="BC36" s="16" t="s">
        <v>593</v>
      </c>
      <c r="BD36" s="16" t="s">
        <v>593</v>
      </c>
      <c r="BE36" s="16" t="s">
        <v>593</v>
      </c>
      <c r="BF36" s="16" t="s">
        <v>593</v>
      </c>
      <c r="BG36" s="16" t="s">
        <v>593</v>
      </c>
      <c r="BH36" s="16" t="s">
        <v>593</v>
      </c>
      <c r="BI36" s="14">
        <f t="shared" si="15"/>
        <v>1724296.13</v>
      </c>
      <c r="BJ36" s="14">
        <v>0</v>
      </c>
      <c r="BK36" s="14">
        <f t="shared" si="16"/>
        <v>1724296.13</v>
      </c>
      <c r="BL36" s="52">
        <v>0</v>
      </c>
      <c r="BM36" s="15">
        <f t="shared" si="17"/>
        <v>1724296.13</v>
      </c>
    </row>
    <row r="37" spans="1:65">
      <c r="A37" s="8">
        <v>35</v>
      </c>
      <c r="B37" s="1" t="s">
        <v>44</v>
      </c>
      <c r="C37" s="1">
        <v>1500</v>
      </c>
      <c r="D37" s="1" t="s">
        <v>60</v>
      </c>
      <c r="E37" s="1">
        <v>150000007</v>
      </c>
      <c r="F37" s="1" t="s">
        <v>60</v>
      </c>
      <c r="G37" s="1" t="s">
        <v>115</v>
      </c>
      <c r="H37" s="1">
        <v>26</v>
      </c>
      <c r="I37" s="1" t="s">
        <v>52</v>
      </c>
      <c r="J37" s="1" t="s">
        <v>49</v>
      </c>
      <c r="K37" s="1">
        <v>17406001</v>
      </c>
      <c r="L37" s="1" t="s">
        <v>50</v>
      </c>
      <c r="M37" s="1" t="s">
        <v>51</v>
      </c>
      <c r="N37" s="1" t="s">
        <v>64</v>
      </c>
      <c r="O37" s="1" t="s">
        <v>65</v>
      </c>
      <c r="P37" s="1" t="s">
        <v>66</v>
      </c>
      <c r="Q37" s="1" t="s">
        <v>67</v>
      </c>
      <c r="R37" s="1" t="s">
        <v>87</v>
      </c>
      <c r="S37" s="1" t="s">
        <v>88</v>
      </c>
      <c r="T37" s="2">
        <v>43333</v>
      </c>
      <c r="U37" s="2">
        <v>43333</v>
      </c>
      <c r="V37" s="1" t="s">
        <v>52</v>
      </c>
      <c r="W37" s="3">
        <v>1</v>
      </c>
      <c r="X37" s="1" t="s">
        <v>53</v>
      </c>
      <c r="Y37" s="4">
        <v>120000</v>
      </c>
      <c r="Z37" s="4">
        <v>-15720</v>
      </c>
      <c r="AA37" s="4">
        <v>0</v>
      </c>
      <c r="AB37" s="4">
        <v>0</v>
      </c>
      <c r="AC37" s="4">
        <v>0</v>
      </c>
      <c r="AD37" s="4">
        <v>120000</v>
      </c>
      <c r="AE37" s="5">
        <v>1685</v>
      </c>
      <c r="AF37" s="1" t="s">
        <v>70</v>
      </c>
      <c r="AG37" s="1" t="s">
        <v>71</v>
      </c>
      <c r="AH37" s="1" t="s">
        <v>89</v>
      </c>
      <c r="AI37" s="1" t="s">
        <v>57</v>
      </c>
      <c r="AJ37" s="5">
        <v>10950</v>
      </c>
      <c r="AK37" s="4">
        <v>-1245</v>
      </c>
      <c r="AL37" s="4">
        <v>0</v>
      </c>
      <c r="AM37" s="4">
        <v>0</v>
      </c>
      <c r="AN37" s="4">
        <v>0</v>
      </c>
      <c r="AO37" s="4">
        <v>-16965</v>
      </c>
      <c r="AP37" s="4">
        <v>-16965</v>
      </c>
      <c r="AQ37" s="4">
        <v>0</v>
      </c>
      <c r="AR37" s="4">
        <v>103035</v>
      </c>
      <c r="AS37" s="1" t="s">
        <v>52</v>
      </c>
      <c r="AT37" s="9">
        <f t="shared" si="2"/>
        <v>43333</v>
      </c>
      <c r="AU37" s="9">
        <f t="shared" si="3"/>
        <v>43313</v>
      </c>
      <c r="AV37" s="9">
        <v>44798</v>
      </c>
      <c r="AW37" s="11">
        <f t="shared" si="4"/>
        <v>4.0136986301369859</v>
      </c>
      <c r="AX37">
        <v>10</v>
      </c>
      <c r="AY37" s="12">
        <v>0.05</v>
      </c>
      <c r="AZ37">
        <f t="shared" si="5"/>
        <v>9.5000000000000001E-2</v>
      </c>
      <c r="BA37" s="13">
        <f t="shared" si="6"/>
        <v>120000</v>
      </c>
      <c r="BI37" s="14">
        <f t="shared" si="15"/>
        <v>103035</v>
      </c>
      <c r="BJ37" s="14">
        <v>0</v>
      </c>
      <c r="BK37" s="14">
        <f t="shared" si="16"/>
        <v>103035</v>
      </c>
      <c r="BL37" s="52">
        <v>0</v>
      </c>
      <c r="BM37" s="15">
        <f t="shared" si="17"/>
        <v>103035</v>
      </c>
    </row>
    <row r="38" spans="1:65">
      <c r="A38" s="8">
        <v>36</v>
      </c>
      <c r="B38" s="1" t="s">
        <v>44</v>
      </c>
      <c r="C38" s="1">
        <v>1500</v>
      </c>
      <c r="D38" s="1" t="s">
        <v>60</v>
      </c>
      <c r="E38" s="1">
        <v>150000007</v>
      </c>
      <c r="F38" s="1" t="s">
        <v>112</v>
      </c>
      <c r="G38" s="1" t="s">
        <v>116</v>
      </c>
      <c r="H38" s="1">
        <v>27</v>
      </c>
      <c r="I38" s="1" t="s">
        <v>117</v>
      </c>
      <c r="J38" s="1" t="s">
        <v>49</v>
      </c>
      <c r="K38" s="1">
        <v>17406001</v>
      </c>
      <c r="L38" s="1" t="s">
        <v>50</v>
      </c>
      <c r="M38" s="1" t="s">
        <v>51</v>
      </c>
      <c r="N38" s="1" t="s">
        <v>64</v>
      </c>
      <c r="O38" s="1" t="s">
        <v>65</v>
      </c>
      <c r="P38" s="1" t="s">
        <v>66</v>
      </c>
      <c r="Q38" s="1" t="s">
        <v>67</v>
      </c>
      <c r="R38" s="1" t="s">
        <v>87</v>
      </c>
      <c r="S38" s="1" t="s">
        <v>88</v>
      </c>
      <c r="T38" s="2">
        <v>43333</v>
      </c>
      <c r="U38" s="2">
        <v>43333</v>
      </c>
      <c r="V38" s="1" t="s">
        <v>52</v>
      </c>
      <c r="W38" s="3">
        <v>1</v>
      </c>
      <c r="X38" s="1" t="s">
        <v>53</v>
      </c>
      <c r="Y38" s="4">
        <v>4339035</v>
      </c>
      <c r="Z38" s="4">
        <v>-568428.62</v>
      </c>
      <c r="AA38" s="4">
        <v>0</v>
      </c>
      <c r="AB38" s="4">
        <v>0</v>
      </c>
      <c r="AC38" s="4">
        <v>0</v>
      </c>
      <c r="AD38" s="4">
        <v>4339035</v>
      </c>
      <c r="AE38" s="5">
        <v>1685</v>
      </c>
      <c r="AF38" s="1" t="s">
        <v>70</v>
      </c>
      <c r="AG38" s="1" t="s">
        <v>71</v>
      </c>
      <c r="AH38" s="1" t="s">
        <v>89</v>
      </c>
      <c r="AI38" s="1" t="s">
        <v>57</v>
      </c>
      <c r="AJ38" s="5">
        <v>10950</v>
      </c>
      <c r="AK38" s="4">
        <v>-45011</v>
      </c>
      <c r="AL38" s="4">
        <v>0</v>
      </c>
      <c r="AM38" s="4">
        <v>0</v>
      </c>
      <c r="AN38" s="4">
        <v>0</v>
      </c>
      <c r="AO38" s="4">
        <v>-613439.62</v>
      </c>
      <c r="AP38" s="4">
        <v>-613439.62</v>
      </c>
      <c r="AQ38" s="4">
        <v>0</v>
      </c>
      <c r="AR38" s="4">
        <v>3725595.38</v>
      </c>
      <c r="AS38" s="1" t="s">
        <v>52</v>
      </c>
      <c r="AT38" s="9">
        <f t="shared" si="2"/>
        <v>43333</v>
      </c>
      <c r="AU38" s="9">
        <f t="shared" si="3"/>
        <v>43313</v>
      </c>
      <c r="AV38" s="9">
        <v>44798</v>
      </c>
      <c r="AW38" s="11">
        <f t="shared" si="4"/>
        <v>4.0136986301369859</v>
      </c>
      <c r="AX38">
        <v>10</v>
      </c>
      <c r="AY38" s="12">
        <v>0.05</v>
      </c>
      <c r="AZ38">
        <f t="shared" si="5"/>
        <v>9.5000000000000001E-2</v>
      </c>
      <c r="BA38" s="13">
        <f t="shared" si="6"/>
        <v>4339035</v>
      </c>
      <c r="BB38" s="16" t="s">
        <v>593</v>
      </c>
      <c r="BC38" s="16" t="s">
        <v>593</v>
      </c>
      <c r="BD38" s="16" t="s">
        <v>593</v>
      </c>
      <c r="BE38" s="16" t="s">
        <v>593</v>
      </c>
      <c r="BF38" s="16" t="s">
        <v>593</v>
      </c>
      <c r="BG38" s="16" t="s">
        <v>593</v>
      </c>
      <c r="BH38" s="16" t="s">
        <v>593</v>
      </c>
      <c r="BI38" s="14">
        <f t="shared" si="15"/>
        <v>3725595.38</v>
      </c>
      <c r="BJ38" s="14">
        <v>0</v>
      </c>
      <c r="BK38" s="14">
        <f t="shared" si="16"/>
        <v>3725595.38</v>
      </c>
      <c r="BL38" s="52">
        <v>0</v>
      </c>
      <c r="BM38" s="15">
        <f t="shared" si="17"/>
        <v>3725595.38</v>
      </c>
    </row>
    <row r="39" spans="1:65">
      <c r="A39" s="8">
        <v>37</v>
      </c>
      <c r="B39" s="1" t="s">
        <v>44</v>
      </c>
      <c r="C39" s="1">
        <v>1500</v>
      </c>
      <c r="D39" s="1" t="s">
        <v>60</v>
      </c>
      <c r="E39" s="1">
        <v>150000008</v>
      </c>
      <c r="F39" s="1" t="s">
        <v>60</v>
      </c>
      <c r="G39" s="1" t="s">
        <v>86</v>
      </c>
      <c r="H39" s="1">
        <v>1</v>
      </c>
      <c r="I39" s="1" t="s">
        <v>52</v>
      </c>
      <c r="J39" s="1" t="s">
        <v>49</v>
      </c>
      <c r="K39" s="1">
        <v>17406001</v>
      </c>
      <c r="L39" s="1" t="s">
        <v>50</v>
      </c>
      <c r="M39" s="1" t="s">
        <v>51</v>
      </c>
      <c r="N39" s="1" t="s">
        <v>64</v>
      </c>
      <c r="O39" s="1" t="s">
        <v>65</v>
      </c>
      <c r="P39" s="1" t="s">
        <v>66</v>
      </c>
      <c r="Q39" s="1" t="s">
        <v>67</v>
      </c>
      <c r="R39" s="1" t="s">
        <v>87</v>
      </c>
      <c r="S39" s="1" t="s">
        <v>88</v>
      </c>
      <c r="T39" s="2">
        <v>43333</v>
      </c>
      <c r="U39" s="2">
        <v>43333</v>
      </c>
      <c r="V39" s="1" t="s">
        <v>52</v>
      </c>
      <c r="W39" s="3">
        <v>1</v>
      </c>
      <c r="X39" s="1" t="s">
        <v>53</v>
      </c>
      <c r="Y39" s="4">
        <v>892500</v>
      </c>
      <c r="Z39" s="4">
        <v>-116920</v>
      </c>
      <c r="AA39" s="4">
        <v>0</v>
      </c>
      <c r="AB39" s="4">
        <v>0</v>
      </c>
      <c r="AC39" s="4">
        <v>0</v>
      </c>
      <c r="AD39" s="4">
        <v>892500</v>
      </c>
      <c r="AE39" s="5">
        <v>1685</v>
      </c>
      <c r="AF39" s="1" t="s">
        <v>70</v>
      </c>
      <c r="AG39" s="1" t="s">
        <v>71</v>
      </c>
      <c r="AH39" s="1" t="s">
        <v>89</v>
      </c>
      <c r="AI39" s="1" t="s">
        <v>57</v>
      </c>
      <c r="AJ39" s="5">
        <v>10950</v>
      </c>
      <c r="AK39" s="4">
        <v>-9258</v>
      </c>
      <c r="AL39" s="4">
        <v>0</v>
      </c>
      <c r="AM39" s="4">
        <v>0</v>
      </c>
      <c r="AN39" s="4">
        <v>0</v>
      </c>
      <c r="AO39" s="4">
        <v>-126178</v>
      </c>
      <c r="AP39" s="4">
        <v>-126178</v>
      </c>
      <c r="AQ39" s="4">
        <v>0</v>
      </c>
      <c r="AR39" s="4">
        <v>766322</v>
      </c>
      <c r="AS39" s="1" t="s">
        <v>52</v>
      </c>
      <c r="AT39" s="9">
        <f t="shared" si="2"/>
        <v>43333</v>
      </c>
      <c r="AU39" s="9">
        <f t="shared" si="3"/>
        <v>43313</v>
      </c>
      <c r="AV39" s="9">
        <v>44798</v>
      </c>
      <c r="AW39" s="11">
        <f t="shared" si="4"/>
        <v>4.0136986301369859</v>
      </c>
      <c r="AX39">
        <v>10</v>
      </c>
      <c r="AY39" s="12">
        <v>0.05</v>
      </c>
      <c r="AZ39">
        <f t="shared" si="5"/>
        <v>9.5000000000000001E-2</v>
      </c>
      <c r="BA39" s="13">
        <f t="shared" si="6"/>
        <v>892500</v>
      </c>
      <c r="BB39" s="17" t="s">
        <v>1853</v>
      </c>
      <c r="BC39">
        <f>MATCH(BB39,MONTHLY_INDEX!$A:$A,0)</f>
        <v>630</v>
      </c>
      <c r="BD39">
        <f>MATCH(AU39,MONTHLY_INDEX!$1:$1,0)</f>
        <v>80</v>
      </c>
      <c r="BE39">
        <f>INDEX(MONTHLY_INDEX!$1:$1048576,Final!BC39,Final!BD39)</f>
        <v>111.6</v>
      </c>
      <c r="BF39">
        <f>MATCH($BF$1,MONTHLY_INDEX!$1:$1,0)</f>
        <v>127</v>
      </c>
      <c r="BG39">
        <f>INDEX(MONTHLY_INDEX!$1:$1048576,Final!BC39,Final!BF39)</f>
        <v>151.1</v>
      </c>
      <c r="BH39" s="23">
        <f t="shared" ref="BH39:BH56" si="18">(BG39-BE39)/BE39</f>
        <v>0.35394265232974914</v>
      </c>
      <c r="BI39" s="14">
        <f t="shared" ref="BI39:BI56" si="19">(1+BH39)*BA39</f>
        <v>1208393.817204301</v>
      </c>
      <c r="BJ39" s="14">
        <f t="shared" ref="BJ39:BJ56" si="20">BI39*AZ39*AW39</f>
        <v>460762.21783399611</v>
      </c>
      <c r="BK39" s="15">
        <f t="shared" si="9"/>
        <v>747631.59937030496</v>
      </c>
      <c r="BL39" s="52">
        <v>0</v>
      </c>
      <c r="BM39" s="15">
        <f t="shared" ref="BM39:BM56" si="21">MAX((1-BL39)*BK39,BI39*AY39)</f>
        <v>747631.59937030496</v>
      </c>
    </row>
    <row r="40" spans="1:65">
      <c r="A40" s="8">
        <v>38</v>
      </c>
      <c r="B40" s="1" t="s">
        <v>44</v>
      </c>
      <c r="C40" s="1">
        <v>1500</v>
      </c>
      <c r="D40" s="1" t="s">
        <v>60</v>
      </c>
      <c r="E40" s="1">
        <v>150000008</v>
      </c>
      <c r="F40" s="1" t="s">
        <v>60</v>
      </c>
      <c r="G40" s="1" t="s">
        <v>90</v>
      </c>
      <c r="H40" s="1">
        <v>2</v>
      </c>
      <c r="I40" s="1" t="s">
        <v>52</v>
      </c>
      <c r="J40" s="1" t="s">
        <v>49</v>
      </c>
      <c r="K40" s="1">
        <v>17406001</v>
      </c>
      <c r="L40" s="1" t="s">
        <v>50</v>
      </c>
      <c r="M40" s="1" t="s">
        <v>51</v>
      </c>
      <c r="N40" s="1" t="s">
        <v>64</v>
      </c>
      <c r="O40" s="1" t="s">
        <v>65</v>
      </c>
      <c r="P40" s="1" t="s">
        <v>66</v>
      </c>
      <c r="Q40" s="1" t="s">
        <v>67</v>
      </c>
      <c r="R40" s="1" t="s">
        <v>87</v>
      </c>
      <c r="S40" s="1" t="s">
        <v>88</v>
      </c>
      <c r="T40" s="2">
        <v>43333</v>
      </c>
      <c r="U40" s="2">
        <v>43333</v>
      </c>
      <c r="V40" s="1" t="s">
        <v>52</v>
      </c>
      <c r="W40" s="3">
        <v>1</v>
      </c>
      <c r="X40" s="1" t="s">
        <v>53</v>
      </c>
      <c r="Y40" s="4">
        <v>472500</v>
      </c>
      <c r="Z40" s="4">
        <v>-61898</v>
      </c>
      <c r="AA40" s="4">
        <v>0</v>
      </c>
      <c r="AB40" s="4">
        <v>0</v>
      </c>
      <c r="AC40" s="4">
        <v>0</v>
      </c>
      <c r="AD40" s="4">
        <v>472500</v>
      </c>
      <c r="AE40" s="5">
        <v>1685</v>
      </c>
      <c r="AF40" s="1" t="s">
        <v>70</v>
      </c>
      <c r="AG40" s="1" t="s">
        <v>71</v>
      </c>
      <c r="AH40" s="1" t="s">
        <v>89</v>
      </c>
      <c r="AI40" s="1" t="s">
        <v>57</v>
      </c>
      <c r="AJ40" s="5">
        <v>10950</v>
      </c>
      <c r="AK40" s="4">
        <v>-4901</v>
      </c>
      <c r="AL40" s="4">
        <v>0</v>
      </c>
      <c r="AM40" s="4">
        <v>0</v>
      </c>
      <c r="AN40" s="4">
        <v>0</v>
      </c>
      <c r="AO40" s="4">
        <v>-66799</v>
      </c>
      <c r="AP40" s="4">
        <v>-66799</v>
      </c>
      <c r="AQ40" s="4">
        <v>0</v>
      </c>
      <c r="AR40" s="4">
        <v>405701</v>
      </c>
      <c r="AS40" s="1" t="s">
        <v>52</v>
      </c>
      <c r="AT40" s="9">
        <f t="shared" si="2"/>
        <v>43333</v>
      </c>
      <c r="AU40" s="9">
        <f t="shared" si="3"/>
        <v>43313</v>
      </c>
      <c r="AV40" s="9">
        <v>44798</v>
      </c>
      <c r="AW40" s="11">
        <f t="shared" si="4"/>
        <v>4.0136986301369859</v>
      </c>
      <c r="AX40">
        <v>10</v>
      </c>
      <c r="AY40" s="12">
        <v>0.05</v>
      </c>
      <c r="AZ40">
        <f t="shared" si="5"/>
        <v>9.5000000000000001E-2</v>
      </c>
      <c r="BA40" s="13">
        <f t="shared" si="6"/>
        <v>472500</v>
      </c>
      <c r="BB40" s="17" t="s">
        <v>2189</v>
      </c>
      <c r="BC40">
        <f>MATCH(BB40,MONTHLY_INDEX!$A:$A,0)</f>
        <v>798</v>
      </c>
      <c r="BD40">
        <f>MATCH(AU40,MONTHLY_INDEX!$1:$1,0)</f>
        <v>80</v>
      </c>
      <c r="BE40">
        <f>INDEX(MONTHLY_INDEX!$1:$1048576,Final!BC40,Final!BD40)</f>
        <v>96</v>
      </c>
      <c r="BF40">
        <f>MATCH($BF$1,MONTHLY_INDEX!$1:$1,0)</f>
        <v>127</v>
      </c>
      <c r="BG40">
        <f>INDEX(MONTHLY_INDEX!$1:$1048576,Final!BC40,Final!BF40)</f>
        <v>95.3</v>
      </c>
      <c r="BH40" s="23">
        <f t="shared" si="18"/>
        <v>-7.2916666666666963E-3</v>
      </c>
      <c r="BI40" s="14">
        <f t="shared" si="19"/>
        <v>469054.6875</v>
      </c>
      <c r="BJ40" s="14">
        <f t="shared" si="20"/>
        <v>178851.19488441778</v>
      </c>
      <c r="BK40" s="15">
        <f t="shared" si="9"/>
        <v>290203.49261558219</v>
      </c>
      <c r="BL40" s="52">
        <v>0</v>
      </c>
      <c r="BM40" s="15">
        <f t="shared" si="21"/>
        <v>290203.49261558219</v>
      </c>
    </row>
    <row r="41" spans="1:65">
      <c r="A41" s="8">
        <v>39</v>
      </c>
      <c r="B41" s="1" t="s">
        <v>44</v>
      </c>
      <c r="C41" s="1">
        <v>1500</v>
      </c>
      <c r="D41" s="1" t="s">
        <v>60</v>
      </c>
      <c r="E41" s="1">
        <v>150000008</v>
      </c>
      <c r="F41" s="1" t="s">
        <v>60</v>
      </c>
      <c r="G41" s="1" t="s">
        <v>91</v>
      </c>
      <c r="H41" s="1">
        <v>3</v>
      </c>
      <c r="I41" s="1" t="s">
        <v>52</v>
      </c>
      <c r="J41" s="1" t="s">
        <v>49</v>
      </c>
      <c r="K41" s="1">
        <v>17406001</v>
      </c>
      <c r="L41" s="1" t="s">
        <v>50</v>
      </c>
      <c r="M41" s="1" t="s">
        <v>51</v>
      </c>
      <c r="N41" s="1" t="s">
        <v>64</v>
      </c>
      <c r="O41" s="1" t="s">
        <v>65</v>
      </c>
      <c r="P41" s="1" t="s">
        <v>66</v>
      </c>
      <c r="Q41" s="1" t="s">
        <v>67</v>
      </c>
      <c r="R41" s="1" t="s">
        <v>87</v>
      </c>
      <c r="S41" s="1" t="s">
        <v>88</v>
      </c>
      <c r="T41" s="2">
        <v>43333</v>
      </c>
      <c r="U41" s="2">
        <v>43333</v>
      </c>
      <c r="V41" s="1" t="s">
        <v>52</v>
      </c>
      <c r="W41" s="3">
        <v>1</v>
      </c>
      <c r="X41" s="1" t="s">
        <v>53</v>
      </c>
      <c r="Y41" s="4">
        <v>637760</v>
      </c>
      <c r="Z41" s="4">
        <v>-83547</v>
      </c>
      <c r="AA41" s="4">
        <v>0</v>
      </c>
      <c r="AB41" s="4">
        <v>0</v>
      </c>
      <c r="AC41" s="4">
        <v>0</v>
      </c>
      <c r="AD41" s="4">
        <v>637760</v>
      </c>
      <c r="AE41" s="5">
        <v>1685</v>
      </c>
      <c r="AF41" s="1" t="s">
        <v>70</v>
      </c>
      <c r="AG41" s="1" t="s">
        <v>71</v>
      </c>
      <c r="AH41" s="1" t="s">
        <v>89</v>
      </c>
      <c r="AI41" s="1" t="s">
        <v>57</v>
      </c>
      <c r="AJ41" s="5">
        <v>10950</v>
      </c>
      <c r="AK41" s="4">
        <v>-6616</v>
      </c>
      <c r="AL41" s="4">
        <v>0</v>
      </c>
      <c r="AM41" s="4">
        <v>0</v>
      </c>
      <c r="AN41" s="4">
        <v>0</v>
      </c>
      <c r="AO41" s="4">
        <v>-90163</v>
      </c>
      <c r="AP41" s="4">
        <v>-90163</v>
      </c>
      <c r="AQ41" s="4">
        <v>0</v>
      </c>
      <c r="AR41" s="4">
        <v>547597</v>
      </c>
      <c r="AS41" s="1" t="s">
        <v>52</v>
      </c>
      <c r="AT41" s="9">
        <f t="shared" si="2"/>
        <v>43333</v>
      </c>
      <c r="AU41" s="9">
        <f t="shared" si="3"/>
        <v>43313</v>
      </c>
      <c r="AV41" s="9">
        <v>44798</v>
      </c>
      <c r="AW41" s="11">
        <f t="shared" si="4"/>
        <v>4.0136986301369859</v>
      </c>
      <c r="AX41">
        <v>10</v>
      </c>
      <c r="AY41" s="12">
        <v>0.05</v>
      </c>
      <c r="AZ41">
        <f t="shared" si="5"/>
        <v>9.5000000000000001E-2</v>
      </c>
      <c r="BA41" s="13">
        <f t="shared" si="6"/>
        <v>637760</v>
      </c>
      <c r="BB41" s="17" t="s">
        <v>2189</v>
      </c>
      <c r="BC41">
        <f>MATCH(BB41,MONTHLY_INDEX!$A:$A,0)</f>
        <v>798</v>
      </c>
      <c r="BD41">
        <f>MATCH(AU41,MONTHLY_INDEX!$1:$1,0)</f>
        <v>80</v>
      </c>
      <c r="BE41">
        <f>INDEX(MONTHLY_INDEX!$1:$1048576,Final!BC41,Final!BD41)</f>
        <v>96</v>
      </c>
      <c r="BF41">
        <f>MATCH($BF$1,MONTHLY_INDEX!$1:$1,0)</f>
        <v>127</v>
      </c>
      <c r="BG41">
        <f>INDEX(MONTHLY_INDEX!$1:$1048576,Final!BC41,Final!BF41)</f>
        <v>95.3</v>
      </c>
      <c r="BH41" s="23">
        <f t="shared" si="18"/>
        <v>-7.2916666666666963E-3</v>
      </c>
      <c r="BI41" s="14">
        <f t="shared" si="19"/>
        <v>633109.66666666663</v>
      </c>
      <c r="BJ41" s="14">
        <f t="shared" si="20"/>
        <v>241405.58317351594</v>
      </c>
      <c r="BK41" s="15">
        <f t="shared" si="9"/>
        <v>391704.08349315065</v>
      </c>
      <c r="BL41" s="52">
        <v>0</v>
      </c>
      <c r="BM41" s="15">
        <f t="shared" si="21"/>
        <v>391704.08349315065</v>
      </c>
    </row>
    <row r="42" spans="1:65">
      <c r="A42" s="8">
        <v>40</v>
      </c>
      <c r="B42" s="1" t="s">
        <v>44</v>
      </c>
      <c r="C42" s="1">
        <v>1500</v>
      </c>
      <c r="D42" s="1" t="s">
        <v>60</v>
      </c>
      <c r="E42" s="1">
        <v>150000008</v>
      </c>
      <c r="F42" s="1" t="s">
        <v>60</v>
      </c>
      <c r="G42" s="1" t="s">
        <v>92</v>
      </c>
      <c r="H42" s="1">
        <v>4</v>
      </c>
      <c r="I42" s="1" t="s">
        <v>52</v>
      </c>
      <c r="J42" s="1" t="s">
        <v>49</v>
      </c>
      <c r="K42" s="1">
        <v>17406001</v>
      </c>
      <c r="L42" s="1" t="s">
        <v>50</v>
      </c>
      <c r="M42" s="1" t="s">
        <v>51</v>
      </c>
      <c r="N42" s="1" t="s">
        <v>64</v>
      </c>
      <c r="O42" s="1" t="s">
        <v>65</v>
      </c>
      <c r="P42" s="1" t="s">
        <v>66</v>
      </c>
      <c r="Q42" s="1" t="s">
        <v>67</v>
      </c>
      <c r="R42" s="1" t="s">
        <v>87</v>
      </c>
      <c r="S42" s="1" t="s">
        <v>88</v>
      </c>
      <c r="T42" s="2">
        <v>43333</v>
      </c>
      <c r="U42" s="2">
        <v>43333</v>
      </c>
      <c r="V42" s="1" t="s">
        <v>52</v>
      </c>
      <c r="W42" s="3">
        <v>1</v>
      </c>
      <c r="X42" s="1" t="s">
        <v>53</v>
      </c>
      <c r="Y42" s="4">
        <v>21044329</v>
      </c>
      <c r="Z42" s="4">
        <v>-2756887</v>
      </c>
      <c r="AA42" s="4">
        <v>0</v>
      </c>
      <c r="AB42" s="4">
        <v>0</v>
      </c>
      <c r="AC42" s="4">
        <v>0</v>
      </c>
      <c r="AD42" s="4">
        <v>21044329</v>
      </c>
      <c r="AE42" s="5">
        <v>1685</v>
      </c>
      <c r="AF42" s="1" t="s">
        <v>70</v>
      </c>
      <c r="AG42" s="1" t="s">
        <v>71</v>
      </c>
      <c r="AH42" s="1" t="s">
        <v>89</v>
      </c>
      <c r="AI42" s="1" t="s">
        <v>57</v>
      </c>
      <c r="AJ42" s="5">
        <v>10950</v>
      </c>
      <c r="AK42" s="4">
        <v>-218303</v>
      </c>
      <c r="AL42" s="4">
        <v>0</v>
      </c>
      <c r="AM42" s="4">
        <v>0</v>
      </c>
      <c r="AN42" s="4">
        <v>0</v>
      </c>
      <c r="AO42" s="4">
        <v>-2975190</v>
      </c>
      <c r="AP42" s="4">
        <v>-2975190</v>
      </c>
      <c r="AQ42" s="4">
        <v>0</v>
      </c>
      <c r="AR42" s="4">
        <v>18069139</v>
      </c>
      <c r="AS42" s="1" t="s">
        <v>52</v>
      </c>
      <c r="AT42" s="9">
        <f t="shared" si="2"/>
        <v>43333</v>
      </c>
      <c r="AU42" s="9">
        <f t="shared" si="3"/>
        <v>43313</v>
      </c>
      <c r="AV42" s="9">
        <v>44798</v>
      </c>
      <c r="AW42" s="11">
        <f t="shared" si="4"/>
        <v>4.0136986301369859</v>
      </c>
      <c r="AX42">
        <v>25</v>
      </c>
      <c r="AY42" s="12">
        <v>0.05</v>
      </c>
      <c r="AZ42">
        <f t="shared" si="5"/>
        <v>3.7999999999999999E-2</v>
      </c>
      <c r="BA42" s="13">
        <f t="shared" si="6"/>
        <v>21044329</v>
      </c>
      <c r="BB42" s="17" t="s">
        <v>2189</v>
      </c>
      <c r="BC42">
        <f>MATCH(BB42,MONTHLY_INDEX!$A:$A,0)</f>
        <v>798</v>
      </c>
      <c r="BD42">
        <f>MATCH(AU42,MONTHLY_INDEX!$1:$1,0)</f>
        <v>80</v>
      </c>
      <c r="BE42">
        <f>INDEX(MONTHLY_INDEX!$1:$1048576,Final!BC42,Final!BD42)</f>
        <v>96</v>
      </c>
      <c r="BF42">
        <f>MATCH($BF$1,MONTHLY_INDEX!$1:$1,0)</f>
        <v>127</v>
      </c>
      <c r="BG42">
        <f>INDEX(MONTHLY_INDEX!$1:$1048576,Final!BC42,Final!BF42)</f>
        <v>95.3</v>
      </c>
      <c r="BH42" s="23">
        <f t="shared" si="18"/>
        <v>-7.2916666666666963E-3</v>
      </c>
      <c r="BI42" s="14">
        <f t="shared" si="19"/>
        <v>20890880.767708331</v>
      </c>
      <c r="BJ42" s="14">
        <f t="shared" si="20"/>
        <v>3186288.5817488292</v>
      </c>
      <c r="BK42" s="15">
        <f t="shared" si="9"/>
        <v>17704592.185959503</v>
      </c>
      <c r="BL42" s="52">
        <v>0</v>
      </c>
      <c r="BM42" s="15">
        <f t="shared" si="21"/>
        <v>17704592.185959503</v>
      </c>
    </row>
    <row r="43" spans="1:65">
      <c r="A43" s="8">
        <v>41</v>
      </c>
      <c r="B43" s="1" t="s">
        <v>44</v>
      </c>
      <c r="C43" s="1">
        <v>1500</v>
      </c>
      <c r="D43" s="1" t="s">
        <v>60</v>
      </c>
      <c r="E43" s="1">
        <v>150000008</v>
      </c>
      <c r="F43" s="1" t="s">
        <v>60</v>
      </c>
      <c r="G43" s="1" t="s">
        <v>93</v>
      </c>
      <c r="H43" s="1">
        <v>5</v>
      </c>
      <c r="I43" s="1" t="s">
        <v>52</v>
      </c>
      <c r="J43" s="1" t="s">
        <v>49</v>
      </c>
      <c r="K43" s="1">
        <v>17406001</v>
      </c>
      <c r="L43" s="1" t="s">
        <v>50</v>
      </c>
      <c r="M43" s="1" t="s">
        <v>51</v>
      </c>
      <c r="N43" s="1" t="s">
        <v>64</v>
      </c>
      <c r="O43" s="1" t="s">
        <v>65</v>
      </c>
      <c r="P43" s="1" t="s">
        <v>66</v>
      </c>
      <c r="Q43" s="1" t="s">
        <v>67</v>
      </c>
      <c r="R43" s="1" t="s">
        <v>87</v>
      </c>
      <c r="S43" s="1" t="s">
        <v>88</v>
      </c>
      <c r="T43" s="2">
        <v>43333</v>
      </c>
      <c r="U43" s="2">
        <v>43333</v>
      </c>
      <c r="V43" s="1" t="s">
        <v>52</v>
      </c>
      <c r="W43" s="3">
        <v>1</v>
      </c>
      <c r="X43" s="1" t="s">
        <v>53</v>
      </c>
      <c r="Y43" s="4">
        <v>969266</v>
      </c>
      <c r="Z43" s="4">
        <v>-126976</v>
      </c>
      <c r="AA43" s="4">
        <v>0</v>
      </c>
      <c r="AB43" s="4">
        <v>0</v>
      </c>
      <c r="AC43" s="4">
        <v>0</v>
      </c>
      <c r="AD43" s="4">
        <v>969266</v>
      </c>
      <c r="AE43" s="5">
        <v>1685</v>
      </c>
      <c r="AF43" s="1" t="s">
        <v>70</v>
      </c>
      <c r="AG43" s="1" t="s">
        <v>71</v>
      </c>
      <c r="AH43" s="1" t="s">
        <v>89</v>
      </c>
      <c r="AI43" s="1" t="s">
        <v>57</v>
      </c>
      <c r="AJ43" s="5">
        <v>10950</v>
      </c>
      <c r="AK43" s="4">
        <v>-10055</v>
      </c>
      <c r="AL43" s="4">
        <v>0</v>
      </c>
      <c r="AM43" s="4">
        <v>0</v>
      </c>
      <c r="AN43" s="4">
        <v>0</v>
      </c>
      <c r="AO43" s="4">
        <v>-137031</v>
      </c>
      <c r="AP43" s="4">
        <v>-137031</v>
      </c>
      <c r="AQ43" s="4">
        <v>0</v>
      </c>
      <c r="AR43" s="4">
        <v>832235</v>
      </c>
      <c r="AS43" s="1" t="s">
        <v>52</v>
      </c>
      <c r="AT43" s="9">
        <f t="shared" si="2"/>
        <v>43333</v>
      </c>
      <c r="AU43" s="9">
        <f t="shared" si="3"/>
        <v>43313</v>
      </c>
      <c r="AV43" s="9">
        <v>44798</v>
      </c>
      <c r="AW43" s="11">
        <f t="shared" si="4"/>
        <v>4.0136986301369859</v>
      </c>
      <c r="AX43">
        <v>25</v>
      </c>
      <c r="AY43" s="12">
        <v>0.05</v>
      </c>
      <c r="AZ43">
        <f t="shared" si="5"/>
        <v>3.7999999999999999E-2</v>
      </c>
      <c r="BA43" s="13">
        <f t="shared" si="6"/>
        <v>969266</v>
      </c>
      <c r="BB43" s="17" t="s">
        <v>2083</v>
      </c>
      <c r="BC43">
        <f>MATCH(BB43,MONTHLY_INDEX!$A:$A,0)</f>
        <v>745</v>
      </c>
      <c r="BD43">
        <f>MATCH(AU43,MONTHLY_INDEX!$1:$1,0)</f>
        <v>80</v>
      </c>
      <c r="BE43">
        <f>INDEX(MONTHLY_INDEX!$1:$1048576,Final!BC43,Final!BD43)</f>
        <v>106.4</v>
      </c>
      <c r="BF43">
        <f>MATCH($BF$1,MONTHLY_INDEX!$1:$1,0)</f>
        <v>127</v>
      </c>
      <c r="BG43">
        <f>INDEX(MONTHLY_INDEX!$1:$1048576,Final!BC43,Final!BF43)</f>
        <v>115.4</v>
      </c>
      <c r="BH43" s="23">
        <f t="shared" si="18"/>
        <v>8.4586466165413529E-2</v>
      </c>
      <c r="BI43" s="14">
        <f t="shared" si="19"/>
        <v>1051252.7857142857</v>
      </c>
      <c r="BJ43" s="14">
        <f t="shared" si="20"/>
        <v>160337.65090606653</v>
      </c>
      <c r="BK43" s="15">
        <f t="shared" si="9"/>
        <v>890915.13480821915</v>
      </c>
      <c r="BL43" s="52">
        <v>0</v>
      </c>
      <c r="BM43" s="15">
        <f t="shared" si="21"/>
        <v>890915.13480821915</v>
      </c>
    </row>
    <row r="44" spans="1:65">
      <c r="A44" s="8">
        <v>42</v>
      </c>
      <c r="B44" s="1" t="s">
        <v>44</v>
      </c>
      <c r="C44" s="1">
        <v>1500</v>
      </c>
      <c r="D44" s="1" t="s">
        <v>60</v>
      </c>
      <c r="E44" s="1">
        <v>150000008</v>
      </c>
      <c r="F44" s="1" t="s">
        <v>60</v>
      </c>
      <c r="G44" s="1" t="s">
        <v>94</v>
      </c>
      <c r="H44" s="1">
        <v>6</v>
      </c>
      <c r="I44" s="1" t="s">
        <v>52</v>
      </c>
      <c r="J44" s="1" t="s">
        <v>49</v>
      </c>
      <c r="K44" s="1">
        <v>17406001</v>
      </c>
      <c r="L44" s="1" t="s">
        <v>50</v>
      </c>
      <c r="M44" s="1" t="s">
        <v>51</v>
      </c>
      <c r="N44" s="1" t="s">
        <v>64</v>
      </c>
      <c r="O44" s="1" t="s">
        <v>65</v>
      </c>
      <c r="P44" s="1" t="s">
        <v>66</v>
      </c>
      <c r="Q44" s="1" t="s">
        <v>67</v>
      </c>
      <c r="R44" s="1" t="s">
        <v>87</v>
      </c>
      <c r="S44" s="1" t="s">
        <v>88</v>
      </c>
      <c r="T44" s="2">
        <v>43333</v>
      </c>
      <c r="U44" s="2">
        <v>43333</v>
      </c>
      <c r="V44" s="1" t="s">
        <v>52</v>
      </c>
      <c r="W44" s="3">
        <v>1</v>
      </c>
      <c r="X44" s="1" t="s">
        <v>53</v>
      </c>
      <c r="Y44" s="4">
        <v>735000</v>
      </c>
      <c r="Z44" s="4">
        <v>-96287</v>
      </c>
      <c r="AA44" s="4">
        <v>0</v>
      </c>
      <c r="AB44" s="4">
        <v>0</v>
      </c>
      <c r="AC44" s="4">
        <v>0</v>
      </c>
      <c r="AD44" s="4">
        <v>735000</v>
      </c>
      <c r="AE44" s="5">
        <v>1685</v>
      </c>
      <c r="AF44" s="1" t="s">
        <v>70</v>
      </c>
      <c r="AG44" s="1" t="s">
        <v>71</v>
      </c>
      <c r="AH44" s="1" t="s">
        <v>89</v>
      </c>
      <c r="AI44" s="1" t="s">
        <v>57</v>
      </c>
      <c r="AJ44" s="5">
        <v>10950</v>
      </c>
      <c r="AK44" s="4">
        <v>-7625</v>
      </c>
      <c r="AL44" s="4">
        <v>0</v>
      </c>
      <c r="AM44" s="4">
        <v>0</v>
      </c>
      <c r="AN44" s="4">
        <v>0</v>
      </c>
      <c r="AO44" s="4">
        <v>-103912</v>
      </c>
      <c r="AP44" s="4">
        <v>-103912</v>
      </c>
      <c r="AQ44" s="4">
        <v>0</v>
      </c>
      <c r="AR44" s="4">
        <v>631088</v>
      </c>
      <c r="AS44" s="1" t="s">
        <v>52</v>
      </c>
      <c r="AT44" s="9">
        <f t="shared" si="2"/>
        <v>43333</v>
      </c>
      <c r="AU44" s="9">
        <f t="shared" si="3"/>
        <v>43313</v>
      </c>
      <c r="AV44" s="9">
        <v>44798</v>
      </c>
      <c r="AW44" s="11">
        <f t="shared" si="4"/>
        <v>4.0136986301369859</v>
      </c>
      <c r="AX44">
        <v>10</v>
      </c>
      <c r="AY44" s="12">
        <v>0.05</v>
      </c>
      <c r="AZ44">
        <f t="shared" si="5"/>
        <v>9.5000000000000001E-2</v>
      </c>
      <c r="BA44" s="13">
        <f t="shared" si="6"/>
        <v>735000</v>
      </c>
      <c r="BB44" s="17" t="s">
        <v>1853</v>
      </c>
      <c r="BC44">
        <f>MATCH(BB44,MONTHLY_INDEX!$A:$A,0)</f>
        <v>630</v>
      </c>
      <c r="BD44">
        <f>MATCH(AU44,MONTHLY_INDEX!$1:$1,0)</f>
        <v>80</v>
      </c>
      <c r="BE44">
        <f>INDEX(MONTHLY_INDEX!$1:$1048576,Final!BC44,Final!BD44)</f>
        <v>111.6</v>
      </c>
      <c r="BF44">
        <f>MATCH($BF$1,MONTHLY_INDEX!$1:$1,0)</f>
        <v>127</v>
      </c>
      <c r="BG44">
        <f>INDEX(MONTHLY_INDEX!$1:$1048576,Final!BC44,Final!BF44)</f>
        <v>151.1</v>
      </c>
      <c r="BH44" s="23">
        <f t="shared" si="18"/>
        <v>0.35394265232974914</v>
      </c>
      <c r="BI44" s="14">
        <f t="shared" si="19"/>
        <v>995147.84946236562</v>
      </c>
      <c r="BJ44" s="14">
        <f t="shared" si="20"/>
        <v>379451.2382162321</v>
      </c>
      <c r="BK44" s="15">
        <f t="shared" si="9"/>
        <v>615696.61124613346</v>
      </c>
      <c r="BL44" s="52">
        <v>0</v>
      </c>
      <c r="BM44" s="15">
        <f t="shared" si="21"/>
        <v>615696.61124613346</v>
      </c>
    </row>
    <row r="45" spans="1:65">
      <c r="A45" s="8">
        <v>43</v>
      </c>
      <c r="B45" s="1" t="s">
        <v>44</v>
      </c>
      <c r="C45" s="1">
        <v>1500</v>
      </c>
      <c r="D45" s="1" t="s">
        <v>60</v>
      </c>
      <c r="E45" s="1">
        <v>150000008</v>
      </c>
      <c r="F45" s="1" t="s">
        <v>60</v>
      </c>
      <c r="G45" s="1" t="s">
        <v>95</v>
      </c>
      <c r="H45" s="1">
        <v>7</v>
      </c>
      <c r="I45" s="1" t="s">
        <v>52</v>
      </c>
      <c r="J45" s="1" t="s">
        <v>49</v>
      </c>
      <c r="K45" s="1">
        <v>17406001</v>
      </c>
      <c r="L45" s="1" t="s">
        <v>50</v>
      </c>
      <c r="M45" s="1" t="s">
        <v>51</v>
      </c>
      <c r="N45" s="1" t="s">
        <v>64</v>
      </c>
      <c r="O45" s="1" t="s">
        <v>65</v>
      </c>
      <c r="P45" s="1" t="s">
        <v>66</v>
      </c>
      <c r="Q45" s="1" t="s">
        <v>67</v>
      </c>
      <c r="R45" s="1" t="s">
        <v>87</v>
      </c>
      <c r="S45" s="1" t="s">
        <v>88</v>
      </c>
      <c r="T45" s="2">
        <v>43333</v>
      </c>
      <c r="U45" s="2">
        <v>43333</v>
      </c>
      <c r="V45" s="1" t="s">
        <v>52</v>
      </c>
      <c r="W45" s="3">
        <v>1</v>
      </c>
      <c r="X45" s="1" t="s">
        <v>53</v>
      </c>
      <c r="Y45" s="4">
        <v>126000</v>
      </c>
      <c r="Z45" s="4">
        <v>-16506</v>
      </c>
      <c r="AA45" s="4">
        <v>0</v>
      </c>
      <c r="AB45" s="4">
        <v>0</v>
      </c>
      <c r="AC45" s="4">
        <v>0</v>
      </c>
      <c r="AD45" s="4">
        <v>126000</v>
      </c>
      <c r="AE45" s="5">
        <v>1685</v>
      </c>
      <c r="AF45" s="1" t="s">
        <v>70</v>
      </c>
      <c r="AG45" s="1" t="s">
        <v>71</v>
      </c>
      <c r="AH45" s="1" t="s">
        <v>89</v>
      </c>
      <c r="AI45" s="1" t="s">
        <v>57</v>
      </c>
      <c r="AJ45" s="5">
        <v>10950</v>
      </c>
      <c r="AK45" s="4">
        <v>-1307</v>
      </c>
      <c r="AL45" s="4">
        <v>0</v>
      </c>
      <c r="AM45" s="4">
        <v>0</v>
      </c>
      <c r="AN45" s="4">
        <v>0</v>
      </c>
      <c r="AO45" s="4">
        <v>-17813</v>
      </c>
      <c r="AP45" s="4">
        <v>-17813</v>
      </c>
      <c r="AQ45" s="4">
        <v>0</v>
      </c>
      <c r="AR45" s="4">
        <v>108187</v>
      </c>
      <c r="AS45" s="1" t="s">
        <v>52</v>
      </c>
      <c r="AT45" s="9">
        <f t="shared" si="2"/>
        <v>43333</v>
      </c>
      <c r="AU45" s="9">
        <f t="shared" si="3"/>
        <v>43313</v>
      </c>
      <c r="AV45" s="9">
        <v>44798</v>
      </c>
      <c r="AW45" s="11">
        <f t="shared" si="4"/>
        <v>4.0136986301369859</v>
      </c>
      <c r="AX45">
        <v>25</v>
      </c>
      <c r="AY45" s="12">
        <v>0.05</v>
      </c>
      <c r="AZ45">
        <f t="shared" si="5"/>
        <v>3.7999999999999999E-2</v>
      </c>
      <c r="BA45" s="13">
        <f t="shared" si="6"/>
        <v>126000</v>
      </c>
      <c r="BB45" s="17" t="s">
        <v>2189</v>
      </c>
      <c r="BC45">
        <f>MATCH(BB45,MONTHLY_INDEX!$A:$A,0)</f>
        <v>798</v>
      </c>
      <c r="BD45">
        <f>MATCH(AU45,MONTHLY_INDEX!$1:$1,0)</f>
        <v>80</v>
      </c>
      <c r="BE45">
        <f>INDEX(MONTHLY_INDEX!$1:$1048576,Final!BC45,Final!BD45)</f>
        <v>96</v>
      </c>
      <c r="BF45">
        <f>MATCH($BF$1,MONTHLY_INDEX!$1:$1,0)</f>
        <v>127</v>
      </c>
      <c r="BG45">
        <f>INDEX(MONTHLY_INDEX!$1:$1048576,Final!BC45,Final!BF45)</f>
        <v>95.3</v>
      </c>
      <c r="BH45" s="23">
        <f t="shared" si="18"/>
        <v>-7.2916666666666963E-3</v>
      </c>
      <c r="BI45" s="14">
        <f t="shared" si="19"/>
        <v>125081.25</v>
      </c>
      <c r="BJ45" s="14">
        <f t="shared" si="20"/>
        <v>19077.460787671229</v>
      </c>
      <c r="BK45" s="15">
        <f t="shared" si="9"/>
        <v>106003.78921232877</v>
      </c>
      <c r="BL45" s="52">
        <v>0</v>
      </c>
      <c r="BM45" s="15">
        <f t="shared" si="21"/>
        <v>106003.78921232877</v>
      </c>
    </row>
    <row r="46" spans="1:65">
      <c r="A46" s="8">
        <v>44</v>
      </c>
      <c r="B46" s="1" t="s">
        <v>44</v>
      </c>
      <c r="C46" s="1">
        <v>1500</v>
      </c>
      <c r="D46" s="1" t="s">
        <v>60</v>
      </c>
      <c r="E46" s="1">
        <v>150000008</v>
      </c>
      <c r="F46" s="1" t="s">
        <v>60</v>
      </c>
      <c r="G46" s="1" t="s">
        <v>96</v>
      </c>
      <c r="H46" s="1">
        <v>8</v>
      </c>
      <c r="I46" s="1" t="s">
        <v>52</v>
      </c>
      <c r="J46" s="1" t="s">
        <v>49</v>
      </c>
      <c r="K46" s="1">
        <v>17406001</v>
      </c>
      <c r="L46" s="1" t="s">
        <v>50</v>
      </c>
      <c r="M46" s="1" t="s">
        <v>51</v>
      </c>
      <c r="N46" s="1" t="s">
        <v>64</v>
      </c>
      <c r="O46" s="1" t="s">
        <v>65</v>
      </c>
      <c r="P46" s="1" t="s">
        <v>66</v>
      </c>
      <c r="Q46" s="1" t="s">
        <v>67</v>
      </c>
      <c r="R46" s="1" t="s">
        <v>87</v>
      </c>
      <c r="S46" s="1" t="s">
        <v>88</v>
      </c>
      <c r="T46" s="2">
        <v>43333</v>
      </c>
      <c r="U46" s="2">
        <v>43333</v>
      </c>
      <c r="V46" s="1" t="s">
        <v>52</v>
      </c>
      <c r="W46" s="3">
        <v>1</v>
      </c>
      <c r="X46" s="1" t="s">
        <v>53</v>
      </c>
      <c r="Y46" s="4">
        <v>29327302</v>
      </c>
      <c r="Z46" s="4">
        <v>-3841988</v>
      </c>
      <c r="AA46" s="4">
        <v>0</v>
      </c>
      <c r="AB46" s="4">
        <v>0</v>
      </c>
      <c r="AC46" s="4">
        <v>0</v>
      </c>
      <c r="AD46" s="4">
        <v>29327302</v>
      </c>
      <c r="AE46" s="5">
        <v>1685</v>
      </c>
      <c r="AF46" s="1" t="s">
        <v>70</v>
      </c>
      <c r="AG46" s="1" t="s">
        <v>71</v>
      </c>
      <c r="AH46" s="1" t="s">
        <v>89</v>
      </c>
      <c r="AI46" s="1" t="s">
        <v>57</v>
      </c>
      <c r="AJ46" s="5">
        <v>10950</v>
      </c>
      <c r="AK46" s="4">
        <v>-304227</v>
      </c>
      <c r="AL46" s="4">
        <v>0</v>
      </c>
      <c r="AM46" s="4">
        <v>0</v>
      </c>
      <c r="AN46" s="4">
        <v>0</v>
      </c>
      <c r="AO46" s="4">
        <v>-4146215</v>
      </c>
      <c r="AP46" s="4">
        <v>-4146215</v>
      </c>
      <c r="AQ46" s="4">
        <v>0</v>
      </c>
      <c r="AR46" s="4">
        <v>25181087</v>
      </c>
      <c r="AS46" s="1" t="s">
        <v>52</v>
      </c>
      <c r="AT46" s="9">
        <f t="shared" si="2"/>
        <v>43333</v>
      </c>
      <c r="AU46" s="9">
        <f t="shared" si="3"/>
        <v>43313</v>
      </c>
      <c r="AV46" s="9">
        <v>44798</v>
      </c>
      <c r="AW46" s="11">
        <f t="shared" si="4"/>
        <v>4.0136986301369859</v>
      </c>
      <c r="AX46">
        <v>25</v>
      </c>
      <c r="AY46" s="12">
        <v>0.05</v>
      </c>
      <c r="AZ46">
        <f t="shared" si="5"/>
        <v>3.7999999999999999E-2</v>
      </c>
      <c r="BA46" s="13">
        <f t="shared" si="6"/>
        <v>29327302</v>
      </c>
      <c r="BB46" s="17" t="s">
        <v>2189</v>
      </c>
      <c r="BC46">
        <f>MATCH(BB46,MONTHLY_INDEX!$A:$A,0)</f>
        <v>798</v>
      </c>
      <c r="BD46">
        <f>MATCH(AU46,MONTHLY_INDEX!$1:$1,0)</f>
        <v>80</v>
      </c>
      <c r="BE46">
        <f>INDEX(MONTHLY_INDEX!$1:$1048576,Final!BC46,Final!BD46)</f>
        <v>96</v>
      </c>
      <c r="BF46">
        <f>MATCH($BF$1,MONTHLY_INDEX!$1:$1,0)</f>
        <v>127</v>
      </c>
      <c r="BG46">
        <f>INDEX(MONTHLY_INDEX!$1:$1048576,Final!BC46,Final!BF46)</f>
        <v>95.3</v>
      </c>
      <c r="BH46" s="23">
        <f t="shared" si="18"/>
        <v>-7.2916666666666963E-3</v>
      </c>
      <c r="BI46" s="14">
        <f t="shared" si="19"/>
        <v>29113457.089583334</v>
      </c>
      <c r="BJ46" s="14">
        <f t="shared" si="20"/>
        <v>4440400.4278824767</v>
      </c>
      <c r="BK46" s="15">
        <f t="shared" si="9"/>
        <v>24673056.661700856</v>
      </c>
      <c r="BL46" s="52">
        <v>0</v>
      </c>
      <c r="BM46" s="15">
        <f t="shared" si="21"/>
        <v>24673056.661700856</v>
      </c>
    </row>
    <row r="47" spans="1:65">
      <c r="A47" s="8">
        <v>45</v>
      </c>
      <c r="B47" s="1" t="s">
        <v>44</v>
      </c>
      <c r="C47" s="1">
        <v>1500</v>
      </c>
      <c r="D47" s="1" t="s">
        <v>60</v>
      </c>
      <c r="E47" s="1">
        <v>150000008</v>
      </c>
      <c r="F47" s="1" t="s">
        <v>60</v>
      </c>
      <c r="G47" s="1" t="s">
        <v>97</v>
      </c>
      <c r="H47" s="1">
        <v>9</v>
      </c>
      <c r="I47" s="1" t="s">
        <v>52</v>
      </c>
      <c r="J47" s="1" t="s">
        <v>49</v>
      </c>
      <c r="K47" s="1">
        <v>17406001</v>
      </c>
      <c r="L47" s="1" t="s">
        <v>50</v>
      </c>
      <c r="M47" s="1" t="s">
        <v>51</v>
      </c>
      <c r="N47" s="1" t="s">
        <v>64</v>
      </c>
      <c r="O47" s="1" t="s">
        <v>65</v>
      </c>
      <c r="P47" s="1" t="s">
        <v>66</v>
      </c>
      <c r="Q47" s="1" t="s">
        <v>67</v>
      </c>
      <c r="R47" s="1" t="s">
        <v>87</v>
      </c>
      <c r="S47" s="1" t="s">
        <v>88</v>
      </c>
      <c r="T47" s="2">
        <v>43333</v>
      </c>
      <c r="U47" s="2">
        <v>43333</v>
      </c>
      <c r="V47" s="1" t="s">
        <v>52</v>
      </c>
      <c r="W47" s="3">
        <v>1</v>
      </c>
      <c r="X47" s="1" t="s">
        <v>53</v>
      </c>
      <c r="Y47" s="4">
        <v>1517250</v>
      </c>
      <c r="Z47" s="4">
        <v>-198765</v>
      </c>
      <c r="AA47" s="4">
        <v>0</v>
      </c>
      <c r="AB47" s="4">
        <v>0</v>
      </c>
      <c r="AC47" s="4">
        <v>0</v>
      </c>
      <c r="AD47" s="4">
        <v>1517250</v>
      </c>
      <c r="AE47" s="5">
        <v>1685</v>
      </c>
      <c r="AF47" s="1" t="s">
        <v>70</v>
      </c>
      <c r="AG47" s="1" t="s">
        <v>71</v>
      </c>
      <c r="AH47" s="1" t="s">
        <v>89</v>
      </c>
      <c r="AI47" s="1" t="s">
        <v>57</v>
      </c>
      <c r="AJ47" s="5">
        <v>10950</v>
      </c>
      <c r="AK47" s="4">
        <v>-15739</v>
      </c>
      <c r="AL47" s="4">
        <v>0</v>
      </c>
      <c r="AM47" s="4">
        <v>0</v>
      </c>
      <c r="AN47" s="4">
        <v>0</v>
      </c>
      <c r="AO47" s="4">
        <v>-214504</v>
      </c>
      <c r="AP47" s="4">
        <v>-214504</v>
      </c>
      <c r="AQ47" s="4">
        <v>0</v>
      </c>
      <c r="AR47" s="4">
        <v>1302746</v>
      </c>
      <c r="AS47" s="1" t="s">
        <v>52</v>
      </c>
      <c r="AT47" s="9">
        <f t="shared" si="2"/>
        <v>43333</v>
      </c>
      <c r="AU47" s="9">
        <f t="shared" si="3"/>
        <v>43313</v>
      </c>
      <c r="AV47" s="9">
        <v>44798</v>
      </c>
      <c r="AW47" s="11">
        <f t="shared" si="4"/>
        <v>4.0136986301369859</v>
      </c>
      <c r="AX47">
        <v>15</v>
      </c>
      <c r="AY47" s="12">
        <v>0.05</v>
      </c>
      <c r="AZ47">
        <f t="shared" si="5"/>
        <v>6.3333333333333325E-2</v>
      </c>
      <c r="BA47" s="13">
        <f t="shared" si="6"/>
        <v>1517250</v>
      </c>
      <c r="BB47" s="17" t="s">
        <v>1941</v>
      </c>
      <c r="BC47">
        <f>MATCH(BB47,MONTHLY_INDEX!$A:$A,0)</f>
        <v>674</v>
      </c>
      <c r="BD47">
        <f>MATCH(AU47,MONTHLY_INDEX!$1:$1,0)</f>
        <v>80</v>
      </c>
      <c r="BE47">
        <f>INDEX(MONTHLY_INDEX!$1:$1048576,Final!BC47,Final!BD47)</f>
        <v>105.1</v>
      </c>
      <c r="BF47">
        <f>MATCH($BF$1,MONTHLY_INDEX!$1:$1,0)</f>
        <v>127</v>
      </c>
      <c r="BG47">
        <f>INDEX(MONTHLY_INDEX!$1:$1048576,Final!BC47,Final!BF47)</f>
        <v>122.8</v>
      </c>
      <c r="BH47" s="23">
        <f t="shared" si="18"/>
        <v>0.16841103710751668</v>
      </c>
      <c r="BI47" s="14">
        <f t="shared" si="19"/>
        <v>1772771.6460513796</v>
      </c>
      <c r="BJ47" s="14">
        <f t="shared" si="20"/>
        <v>450640.17139580037</v>
      </c>
      <c r="BK47" s="15">
        <f t="shared" si="9"/>
        <v>1322131.4746555793</v>
      </c>
      <c r="BL47" s="52">
        <v>0</v>
      </c>
      <c r="BM47" s="15">
        <f t="shared" si="21"/>
        <v>1322131.4746555793</v>
      </c>
    </row>
    <row r="48" spans="1:65">
      <c r="A48" s="8">
        <v>46</v>
      </c>
      <c r="B48" s="1" t="s">
        <v>44</v>
      </c>
      <c r="C48" s="1">
        <v>1500</v>
      </c>
      <c r="D48" s="1" t="s">
        <v>60</v>
      </c>
      <c r="E48" s="1">
        <v>150000008</v>
      </c>
      <c r="F48" s="1" t="s">
        <v>60</v>
      </c>
      <c r="G48" s="1" t="s">
        <v>98</v>
      </c>
      <c r="H48" s="1">
        <v>10</v>
      </c>
      <c r="I48" s="1" t="s">
        <v>52</v>
      </c>
      <c r="J48" s="1" t="s">
        <v>49</v>
      </c>
      <c r="K48" s="1">
        <v>17406001</v>
      </c>
      <c r="L48" s="1" t="s">
        <v>50</v>
      </c>
      <c r="M48" s="1" t="s">
        <v>51</v>
      </c>
      <c r="N48" s="1" t="s">
        <v>64</v>
      </c>
      <c r="O48" s="1" t="s">
        <v>65</v>
      </c>
      <c r="P48" s="1" t="s">
        <v>66</v>
      </c>
      <c r="Q48" s="1" t="s">
        <v>67</v>
      </c>
      <c r="R48" s="1" t="s">
        <v>87</v>
      </c>
      <c r="S48" s="1" t="s">
        <v>88</v>
      </c>
      <c r="T48" s="2">
        <v>43333</v>
      </c>
      <c r="U48" s="2">
        <v>43333</v>
      </c>
      <c r="V48" s="1" t="s">
        <v>52</v>
      </c>
      <c r="W48" s="3">
        <v>1</v>
      </c>
      <c r="X48" s="1" t="s">
        <v>53</v>
      </c>
      <c r="Y48" s="4">
        <v>312900</v>
      </c>
      <c r="Z48" s="4">
        <v>-40991</v>
      </c>
      <c r="AA48" s="4">
        <v>0</v>
      </c>
      <c r="AB48" s="4">
        <v>0</v>
      </c>
      <c r="AC48" s="4">
        <v>0</v>
      </c>
      <c r="AD48" s="4">
        <v>312900</v>
      </c>
      <c r="AE48" s="5">
        <v>1685</v>
      </c>
      <c r="AF48" s="1" t="s">
        <v>70</v>
      </c>
      <c r="AG48" s="1" t="s">
        <v>71</v>
      </c>
      <c r="AH48" s="1" t="s">
        <v>89</v>
      </c>
      <c r="AI48" s="1" t="s">
        <v>57</v>
      </c>
      <c r="AJ48" s="5">
        <v>10950</v>
      </c>
      <c r="AK48" s="4">
        <v>-3246</v>
      </c>
      <c r="AL48" s="4">
        <v>0</v>
      </c>
      <c r="AM48" s="4">
        <v>0</v>
      </c>
      <c r="AN48" s="4">
        <v>0</v>
      </c>
      <c r="AO48" s="4">
        <v>-44237</v>
      </c>
      <c r="AP48" s="4">
        <v>-44237</v>
      </c>
      <c r="AQ48" s="4">
        <v>0</v>
      </c>
      <c r="AR48" s="4">
        <v>268663</v>
      </c>
      <c r="AS48" s="1" t="s">
        <v>52</v>
      </c>
      <c r="AT48" s="9">
        <f t="shared" si="2"/>
        <v>43333</v>
      </c>
      <c r="AU48" s="9">
        <f t="shared" si="3"/>
        <v>43313</v>
      </c>
      <c r="AV48" s="9">
        <v>44798</v>
      </c>
      <c r="AW48" s="11">
        <f t="shared" si="4"/>
        <v>4.0136986301369859</v>
      </c>
      <c r="AX48">
        <v>10</v>
      </c>
      <c r="AY48" s="12">
        <v>0.05</v>
      </c>
      <c r="AZ48">
        <f t="shared" si="5"/>
        <v>9.5000000000000001E-2</v>
      </c>
      <c r="BA48" s="13">
        <f t="shared" si="6"/>
        <v>312900</v>
      </c>
      <c r="BB48" s="17" t="s">
        <v>2189</v>
      </c>
      <c r="BC48">
        <f>MATCH(BB48,MONTHLY_INDEX!$A:$A,0)</f>
        <v>798</v>
      </c>
      <c r="BD48">
        <f>MATCH(AU48,MONTHLY_INDEX!$1:$1,0)</f>
        <v>80</v>
      </c>
      <c r="BE48">
        <f>INDEX(MONTHLY_INDEX!$1:$1048576,Final!BC48,Final!BD48)</f>
        <v>96</v>
      </c>
      <c r="BF48">
        <f>MATCH($BF$1,MONTHLY_INDEX!$1:$1,0)</f>
        <v>127</v>
      </c>
      <c r="BG48">
        <f>INDEX(MONTHLY_INDEX!$1:$1048576,Final!BC48,Final!BF48)</f>
        <v>95.3</v>
      </c>
      <c r="BH48" s="23">
        <f t="shared" si="18"/>
        <v>-7.2916666666666963E-3</v>
      </c>
      <c r="BI48" s="14">
        <f t="shared" si="19"/>
        <v>310618.4375</v>
      </c>
      <c r="BJ48" s="14">
        <f t="shared" si="20"/>
        <v>118439.2357234589</v>
      </c>
      <c r="BK48" s="15">
        <f t="shared" si="9"/>
        <v>192179.2017765411</v>
      </c>
      <c r="BL48" s="52">
        <v>0</v>
      </c>
      <c r="BM48" s="15">
        <f t="shared" si="21"/>
        <v>192179.2017765411</v>
      </c>
    </row>
    <row r="49" spans="1:65">
      <c r="A49" s="8">
        <v>47</v>
      </c>
      <c r="B49" s="1" t="s">
        <v>44</v>
      </c>
      <c r="C49" s="1">
        <v>1500</v>
      </c>
      <c r="D49" s="1" t="s">
        <v>60</v>
      </c>
      <c r="E49" s="1">
        <v>150000008</v>
      </c>
      <c r="F49" s="1" t="s">
        <v>60</v>
      </c>
      <c r="G49" s="1" t="s">
        <v>99</v>
      </c>
      <c r="H49" s="1">
        <v>11</v>
      </c>
      <c r="I49" s="1" t="s">
        <v>52</v>
      </c>
      <c r="J49" s="1" t="s">
        <v>49</v>
      </c>
      <c r="K49" s="1">
        <v>17406001</v>
      </c>
      <c r="L49" s="1" t="s">
        <v>50</v>
      </c>
      <c r="M49" s="1" t="s">
        <v>51</v>
      </c>
      <c r="N49" s="1" t="s">
        <v>64</v>
      </c>
      <c r="O49" s="1" t="s">
        <v>65</v>
      </c>
      <c r="P49" s="1" t="s">
        <v>66</v>
      </c>
      <c r="Q49" s="1" t="s">
        <v>67</v>
      </c>
      <c r="R49" s="1" t="s">
        <v>87</v>
      </c>
      <c r="S49" s="1" t="s">
        <v>88</v>
      </c>
      <c r="T49" s="2">
        <v>43333</v>
      </c>
      <c r="U49" s="2">
        <v>43333</v>
      </c>
      <c r="V49" s="1" t="s">
        <v>52</v>
      </c>
      <c r="W49" s="3">
        <v>1</v>
      </c>
      <c r="X49" s="1" t="s">
        <v>53</v>
      </c>
      <c r="Y49" s="4">
        <v>1174950</v>
      </c>
      <c r="Z49" s="4">
        <v>-153922</v>
      </c>
      <c r="AA49" s="4">
        <v>0</v>
      </c>
      <c r="AB49" s="4">
        <v>0</v>
      </c>
      <c r="AC49" s="4">
        <v>0</v>
      </c>
      <c r="AD49" s="4">
        <v>1174950</v>
      </c>
      <c r="AE49" s="5">
        <v>1685</v>
      </c>
      <c r="AF49" s="1" t="s">
        <v>70</v>
      </c>
      <c r="AG49" s="1" t="s">
        <v>71</v>
      </c>
      <c r="AH49" s="1" t="s">
        <v>89</v>
      </c>
      <c r="AI49" s="1" t="s">
        <v>57</v>
      </c>
      <c r="AJ49" s="5">
        <v>10950</v>
      </c>
      <c r="AK49" s="4">
        <v>-12188</v>
      </c>
      <c r="AL49" s="4">
        <v>0</v>
      </c>
      <c r="AM49" s="4">
        <v>0</v>
      </c>
      <c r="AN49" s="4">
        <v>0</v>
      </c>
      <c r="AO49" s="4">
        <v>-166110</v>
      </c>
      <c r="AP49" s="4">
        <v>-166110</v>
      </c>
      <c r="AQ49" s="4">
        <v>0</v>
      </c>
      <c r="AR49" s="4">
        <v>1008840</v>
      </c>
      <c r="AS49" s="1" t="s">
        <v>52</v>
      </c>
      <c r="AT49" s="9">
        <f t="shared" si="2"/>
        <v>43333</v>
      </c>
      <c r="AU49" s="9">
        <f t="shared" si="3"/>
        <v>43313</v>
      </c>
      <c r="AV49" s="9">
        <v>44798</v>
      </c>
      <c r="AW49" s="11">
        <f t="shared" si="4"/>
        <v>4.0136986301369859</v>
      </c>
      <c r="AX49">
        <v>10</v>
      </c>
      <c r="AY49" s="12">
        <v>0.05</v>
      </c>
      <c r="AZ49">
        <f t="shared" si="5"/>
        <v>9.5000000000000001E-2</v>
      </c>
      <c r="BA49" s="13">
        <f t="shared" si="6"/>
        <v>1174950</v>
      </c>
      <c r="BB49" s="17" t="s">
        <v>2189</v>
      </c>
      <c r="BC49">
        <f>MATCH(BB49,MONTHLY_INDEX!$A:$A,0)</f>
        <v>798</v>
      </c>
      <c r="BD49">
        <f>MATCH(AU49,MONTHLY_INDEX!$1:$1,0)</f>
        <v>80</v>
      </c>
      <c r="BE49">
        <f>INDEX(MONTHLY_INDEX!$1:$1048576,Final!BC49,Final!BD49)</f>
        <v>96</v>
      </c>
      <c r="BF49">
        <f>MATCH($BF$1,MONTHLY_INDEX!$1:$1,0)</f>
        <v>127</v>
      </c>
      <c r="BG49">
        <f>INDEX(MONTHLY_INDEX!$1:$1048576,Final!BC49,Final!BF49)</f>
        <v>95.3</v>
      </c>
      <c r="BH49" s="23">
        <f t="shared" si="18"/>
        <v>-7.2916666666666963E-3</v>
      </c>
      <c r="BI49" s="14">
        <f t="shared" si="19"/>
        <v>1166382.65625</v>
      </c>
      <c r="BJ49" s="14">
        <f t="shared" si="20"/>
        <v>444743.30461258558</v>
      </c>
      <c r="BK49" s="15">
        <f t="shared" si="9"/>
        <v>721639.35163741442</v>
      </c>
      <c r="BL49" s="52">
        <v>0</v>
      </c>
      <c r="BM49" s="15">
        <f t="shared" si="21"/>
        <v>721639.35163741442</v>
      </c>
    </row>
    <row r="50" spans="1:65">
      <c r="A50" s="8">
        <v>48</v>
      </c>
      <c r="B50" s="1" t="s">
        <v>44</v>
      </c>
      <c r="C50" s="1">
        <v>1500</v>
      </c>
      <c r="D50" s="1" t="s">
        <v>60</v>
      </c>
      <c r="E50" s="1">
        <v>150000008</v>
      </c>
      <c r="F50" s="1" t="s">
        <v>60</v>
      </c>
      <c r="G50" s="1" t="s">
        <v>100</v>
      </c>
      <c r="H50" s="1">
        <v>12</v>
      </c>
      <c r="I50" s="1" t="s">
        <v>52</v>
      </c>
      <c r="J50" s="1" t="s">
        <v>49</v>
      </c>
      <c r="K50" s="1">
        <v>17406001</v>
      </c>
      <c r="L50" s="1" t="s">
        <v>50</v>
      </c>
      <c r="M50" s="1" t="s">
        <v>51</v>
      </c>
      <c r="N50" s="1" t="s">
        <v>64</v>
      </c>
      <c r="O50" s="1" t="s">
        <v>65</v>
      </c>
      <c r="P50" s="1" t="s">
        <v>66</v>
      </c>
      <c r="Q50" s="1" t="s">
        <v>67</v>
      </c>
      <c r="R50" s="1" t="s">
        <v>87</v>
      </c>
      <c r="S50" s="1" t="s">
        <v>88</v>
      </c>
      <c r="T50" s="2">
        <v>43333</v>
      </c>
      <c r="U50" s="2">
        <v>43333</v>
      </c>
      <c r="V50" s="1" t="s">
        <v>52</v>
      </c>
      <c r="W50" s="3">
        <v>1</v>
      </c>
      <c r="X50" s="1" t="s">
        <v>53</v>
      </c>
      <c r="Y50" s="4">
        <v>582750</v>
      </c>
      <c r="Z50" s="4">
        <v>-76342</v>
      </c>
      <c r="AA50" s="4">
        <v>0</v>
      </c>
      <c r="AB50" s="4">
        <v>0</v>
      </c>
      <c r="AC50" s="4">
        <v>0</v>
      </c>
      <c r="AD50" s="4">
        <v>582750</v>
      </c>
      <c r="AE50" s="5">
        <v>1685</v>
      </c>
      <c r="AF50" s="1" t="s">
        <v>70</v>
      </c>
      <c r="AG50" s="1" t="s">
        <v>71</v>
      </c>
      <c r="AH50" s="1" t="s">
        <v>89</v>
      </c>
      <c r="AI50" s="1" t="s">
        <v>57</v>
      </c>
      <c r="AJ50" s="5">
        <v>10950</v>
      </c>
      <c r="AK50" s="4">
        <v>-6045</v>
      </c>
      <c r="AL50" s="4">
        <v>0</v>
      </c>
      <c r="AM50" s="4">
        <v>0</v>
      </c>
      <c r="AN50" s="4">
        <v>0</v>
      </c>
      <c r="AO50" s="4">
        <v>-82387</v>
      </c>
      <c r="AP50" s="4">
        <v>-82387</v>
      </c>
      <c r="AQ50" s="4">
        <v>0</v>
      </c>
      <c r="AR50" s="4">
        <v>500363</v>
      </c>
      <c r="AS50" s="1" t="s">
        <v>52</v>
      </c>
      <c r="AT50" s="9">
        <f t="shared" si="2"/>
        <v>43333</v>
      </c>
      <c r="AU50" s="9">
        <f t="shared" si="3"/>
        <v>43313</v>
      </c>
      <c r="AV50" s="9">
        <v>44798</v>
      </c>
      <c r="AW50" s="11">
        <f t="shared" si="4"/>
        <v>4.0136986301369859</v>
      </c>
      <c r="AX50">
        <v>10</v>
      </c>
      <c r="AY50" s="12">
        <v>0.05</v>
      </c>
      <c r="AZ50">
        <f t="shared" si="5"/>
        <v>9.5000000000000001E-2</v>
      </c>
      <c r="BA50" s="13">
        <f t="shared" si="6"/>
        <v>582750</v>
      </c>
      <c r="BB50" s="17" t="s">
        <v>1973</v>
      </c>
      <c r="BC50">
        <f>MATCH(BB50,MONTHLY_INDEX!$A:$A,0)</f>
        <v>690</v>
      </c>
      <c r="BD50">
        <f>MATCH(AU50,MONTHLY_INDEX!$1:$1,0)</f>
        <v>80</v>
      </c>
      <c r="BE50">
        <f>INDEX(MONTHLY_INDEX!$1:$1048576,Final!BC50,Final!BD50)</f>
        <v>110</v>
      </c>
      <c r="BF50">
        <f>MATCH($BF$1,MONTHLY_INDEX!$1:$1,0)</f>
        <v>127</v>
      </c>
      <c r="BG50">
        <f>INDEX(MONTHLY_INDEX!$1:$1048576,Final!BC50,Final!BF50)</f>
        <v>145.69999999999999</v>
      </c>
      <c r="BH50" s="23">
        <f t="shared" si="18"/>
        <v>0.32454545454545441</v>
      </c>
      <c r="BI50" s="14">
        <f t="shared" si="19"/>
        <v>771878.86363636365</v>
      </c>
      <c r="BJ50" s="14">
        <f t="shared" si="20"/>
        <v>294318.46807285177</v>
      </c>
      <c r="BK50" s="15">
        <f t="shared" si="9"/>
        <v>477560.39556351188</v>
      </c>
      <c r="BL50" s="52">
        <v>0</v>
      </c>
      <c r="BM50" s="15">
        <f t="shared" si="21"/>
        <v>477560.39556351188</v>
      </c>
    </row>
    <row r="51" spans="1:65">
      <c r="A51" s="8">
        <v>49</v>
      </c>
      <c r="B51" s="1" t="s">
        <v>44</v>
      </c>
      <c r="C51" s="1">
        <v>1500</v>
      </c>
      <c r="D51" s="1" t="s">
        <v>60</v>
      </c>
      <c r="E51" s="1">
        <v>150000008</v>
      </c>
      <c r="F51" s="1" t="s">
        <v>60</v>
      </c>
      <c r="G51" s="1" t="s">
        <v>101</v>
      </c>
      <c r="H51" s="1">
        <v>13</v>
      </c>
      <c r="I51" s="1" t="s">
        <v>52</v>
      </c>
      <c r="J51" s="1" t="s">
        <v>49</v>
      </c>
      <c r="K51" s="1">
        <v>17406001</v>
      </c>
      <c r="L51" s="1" t="s">
        <v>50</v>
      </c>
      <c r="M51" s="1" t="s">
        <v>51</v>
      </c>
      <c r="N51" s="1" t="s">
        <v>64</v>
      </c>
      <c r="O51" s="1" t="s">
        <v>65</v>
      </c>
      <c r="P51" s="1" t="s">
        <v>66</v>
      </c>
      <c r="Q51" s="1" t="s">
        <v>67</v>
      </c>
      <c r="R51" s="1" t="s">
        <v>87</v>
      </c>
      <c r="S51" s="1" t="s">
        <v>88</v>
      </c>
      <c r="T51" s="2">
        <v>43333</v>
      </c>
      <c r="U51" s="2">
        <v>43333</v>
      </c>
      <c r="V51" s="1" t="s">
        <v>52</v>
      </c>
      <c r="W51" s="3">
        <v>1</v>
      </c>
      <c r="X51" s="1" t="s">
        <v>53</v>
      </c>
      <c r="Y51" s="4">
        <v>9976171</v>
      </c>
      <c r="Z51" s="4">
        <v>-1306915</v>
      </c>
      <c r="AA51" s="4">
        <v>0</v>
      </c>
      <c r="AB51" s="4">
        <v>0</v>
      </c>
      <c r="AC51" s="4">
        <v>0</v>
      </c>
      <c r="AD51" s="4">
        <v>9976171</v>
      </c>
      <c r="AE51" s="5">
        <v>1685</v>
      </c>
      <c r="AF51" s="1" t="s">
        <v>70</v>
      </c>
      <c r="AG51" s="1" t="s">
        <v>71</v>
      </c>
      <c r="AH51" s="1" t="s">
        <v>89</v>
      </c>
      <c r="AI51" s="1" t="s">
        <v>57</v>
      </c>
      <c r="AJ51" s="5">
        <v>10950</v>
      </c>
      <c r="AK51" s="4">
        <v>-103488</v>
      </c>
      <c r="AL51" s="4">
        <v>0</v>
      </c>
      <c r="AM51" s="4">
        <v>0</v>
      </c>
      <c r="AN51" s="4">
        <v>0</v>
      </c>
      <c r="AO51" s="4">
        <v>-1410403</v>
      </c>
      <c r="AP51" s="4">
        <v>-1410403</v>
      </c>
      <c r="AQ51" s="4">
        <v>0</v>
      </c>
      <c r="AR51" s="4">
        <v>8565768</v>
      </c>
      <c r="AS51" s="1" t="s">
        <v>52</v>
      </c>
      <c r="AT51" s="9">
        <f t="shared" si="2"/>
        <v>43333</v>
      </c>
      <c r="AU51" s="9">
        <f t="shared" si="3"/>
        <v>43313</v>
      </c>
      <c r="AV51" s="9">
        <v>44798</v>
      </c>
      <c r="AW51" s="11">
        <f t="shared" si="4"/>
        <v>4.0136986301369859</v>
      </c>
      <c r="AX51">
        <v>25</v>
      </c>
      <c r="AY51" s="12">
        <v>0.05</v>
      </c>
      <c r="AZ51">
        <f t="shared" si="5"/>
        <v>3.7999999999999999E-2</v>
      </c>
      <c r="BA51" s="13">
        <f t="shared" si="6"/>
        <v>9976171</v>
      </c>
      <c r="BB51" s="17" t="s">
        <v>2189</v>
      </c>
      <c r="BC51">
        <f>MATCH(BB51,MONTHLY_INDEX!$A:$A,0)</f>
        <v>798</v>
      </c>
      <c r="BD51">
        <f>MATCH(AU51,MONTHLY_INDEX!$1:$1,0)</f>
        <v>80</v>
      </c>
      <c r="BE51">
        <f>INDEX(MONTHLY_INDEX!$1:$1048576,Final!BC51,Final!BD51)</f>
        <v>96</v>
      </c>
      <c r="BF51">
        <f>MATCH($BF$1,MONTHLY_INDEX!$1:$1,0)</f>
        <v>127</v>
      </c>
      <c r="BG51">
        <f>INDEX(MONTHLY_INDEX!$1:$1048576,Final!BC51,Final!BF51)</f>
        <v>95.3</v>
      </c>
      <c r="BH51" s="23">
        <f t="shared" si="18"/>
        <v>-7.2916666666666963E-3</v>
      </c>
      <c r="BI51" s="14">
        <f t="shared" si="19"/>
        <v>9903428.0864583328</v>
      </c>
      <c r="BJ51" s="14">
        <f t="shared" si="20"/>
        <v>1510476.2782825625</v>
      </c>
      <c r="BK51" s="15">
        <f t="shared" si="9"/>
        <v>8392951.8081757706</v>
      </c>
      <c r="BL51" s="52">
        <v>0</v>
      </c>
      <c r="BM51" s="15">
        <f t="shared" si="21"/>
        <v>8392951.8081757706</v>
      </c>
    </row>
    <row r="52" spans="1:65">
      <c r="A52" s="8">
        <v>50</v>
      </c>
      <c r="B52" s="1" t="s">
        <v>44</v>
      </c>
      <c r="C52" s="1">
        <v>1500</v>
      </c>
      <c r="D52" s="1" t="s">
        <v>60</v>
      </c>
      <c r="E52" s="1">
        <v>150000008</v>
      </c>
      <c r="F52" s="1" t="s">
        <v>60</v>
      </c>
      <c r="G52" s="1" t="s">
        <v>102</v>
      </c>
      <c r="H52" s="1">
        <v>14</v>
      </c>
      <c r="I52" s="1" t="s">
        <v>52</v>
      </c>
      <c r="J52" s="1" t="s">
        <v>49</v>
      </c>
      <c r="K52" s="1">
        <v>17406001</v>
      </c>
      <c r="L52" s="1" t="s">
        <v>50</v>
      </c>
      <c r="M52" s="1" t="s">
        <v>51</v>
      </c>
      <c r="N52" s="1" t="s">
        <v>64</v>
      </c>
      <c r="O52" s="1" t="s">
        <v>65</v>
      </c>
      <c r="P52" s="1" t="s">
        <v>66</v>
      </c>
      <c r="Q52" s="1" t="s">
        <v>67</v>
      </c>
      <c r="R52" s="1" t="s">
        <v>87</v>
      </c>
      <c r="S52" s="1" t="s">
        <v>88</v>
      </c>
      <c r="T52" s="2">
        <v>43333</v>
      </c>
      <c r="U52" s="2">
        <v>43333</v>
      </c>
      <c r="V52" s="1" t="s">
        <v>52</v>
      </c>
      <c r="W52" s="3">
        <v>1</v>
      </c>
      <c r="X52" s="1" t="s">
        <v>53</v>
      </c>
      <c r="Y52" s="4">
        <v>21103901</v>
      </c>
      <c r="Z52" s="4">
        <v>-2764690</v>
      </c>
      <c r="AA52" s="4">
        <v>0</v>
      </c>
      <c r="AB52" s="4">
        <v>0</v>
      </c>
      <c r="AC52" s="4">
        <v>0</v>
      </c>
      <c r="AD52" s="4">
        <v>21103901</v>
      </c>
      <c r="AE52" s="5">
        <v>1685</v>
      </c>
      <c r="AF52" s="1" t="s">
        <v>70</v>
      </c>
      <c r="AG52" s="1" t="s">
        <v>71</v>
      </c>
      <c r="AH52" s="1" t="s">
        <v>89</v>
      </c>
      <c r="AI52" s="1" t="s">
        <v>57</v>
      </c>
      <c r="AJ52" s="5">
        <v>10950</v>
      </c>
      <c r="AK52" s="4">
        <v>-218921</v>
      </c>
      <c r="AL52" s="4">
        <v>0</v>
      </c>
      <c r="AM52" s="4">
        <v>0</v>
      </c>
      <c r="AN52" s="4">
        <v>0</v>
      </c>
      <c r="AO52" s="4">
        <v>-2983611</v>
      </c>
      <c r="AP52" s="4">
        <v>-2983611</v>
      </c>
      <c r="AQ52" s="4">
        <v>0</v>
      </c>
      <c r="AR52" s="4">
        <v>18120290</v>
      </c>
      <c r="AS52" s="1" t="s">
        <v>52</v>
      </c>
      <c r="AT52" s="9">
        <f t="shared" si="2"/>
        <v>43333</v>
      </c>
      <c r="AU52" s="9">
        <f t="shared" si="3"/>
        <v>43313</v>
      </c>
      <c r="AV52" s="9">
        <v>44798</v>
      </c>
      <c r="AW52" s="11">
        <f t="shared" si="4"/>
        <v>4.0136986301369859</v>
      </c>
      <c r="AX52">
        <v>25</v>
      </c>
      <c r="AY52" s="12">
        <v>0.05</v>
      </c>
      <c r="AZ52">
        <f t="shared" si="5"/>
        <v>3.7999999999999999E-2</v>
      </c>
      <c r="BA52" s="13">
        <f t="shared" si="6"/>
        <v>21103901</v>
      </c>
      <c r="BB52" s="17" t="s">
        <v>2189</v>
      </c>
      <c r="BC52">
        <f>MATCH(BB52,MONTHLY_INDEX!$A:$A,0)</f>
        <v>798</v>
      </c>
      <c r="BD52">
        <f>MATCH(AU52,MONTHLY_INDEX!$1:$1,0)</f>
        <v>80</v>
      </c>
      <c r="BE52">
        <f>INDEX(MONTHLY_INDEX!$1:$1048576,Final!BC52,Final!BD52)</f>
        <v>96</v>
      </c>
      <c r="BF52">
        <f>MATCH($BF$1,MONTHLY_INDEX!$1:$1,0)</f>
        <v>127</v>
      </c>
      <c r="BG52">
        <f>INDEX(MONTHLY_INDEX!$1:$1048576,Final!BC52,Final!BF52)</f>
        <v>95.3</v>
      </c>
      <c r="BH52" s="23">
        <f t="shared" si="18"/>
        <v>-7.2916666666666963E-3</v>
      </c>
      <c r="BI52" s="14">
        <f t="shared" si="19"/>
        <v>20950018.388541665</v>
      </c>
      <c r="BJ52" s="14">
        <f t="shared" si="20"/>
        <v>3195308.2840825049</v>
      </c>
      <c r="BK52" s="15">
        <f t="shared" si="9"/>
        <v>17754710.104459159</v>
      </c>
      <c r="BL52" s="52">
        <v>0</v>
      </c>
      <c r="BM52" s="15">
        <f t="shared" si="21"/>
        <v>17754710.104459159</v>
      </c>
    </row>
    <row r="53" spans="1:65">
      <c r="A53" s="8">
        <v>51</v>
      </c>
      <c r="B53" s="1" t="s">
        <v>44</v>
      </c>
      <c r="C53" s="1">
        <v>1500</v>
      </c>
      <c r="D53" s="1" t="s">
        <v>60</v>
      </c>
      <c r="E53" s="1">
        <v>150000008</v>
      </c>
      <c r="F53" s="1" t="s">
        <v>60</v>
      </c>
      <c r="G53" s="1" t="s">
        <v>103</v>
      </c>
      <c r="H53" s="1">
        <v>15</v>
      </c>
      <c r="I53" s="1" t="s">
        <v>52</v>
      </c>
      <c r="J53" s="1" t="s">
        <v>49</v>
      </c>
      <c r="K53" s="1">
        <v>17406001</v>
      </c>
      <c r="L53" s="1" t="s">
        <v>50</v>
      </c>
      <c r="M53" s="1" t="s">
        <v>51</v>
      </c>
      <c r="N53" s="1" t="s">
        <v>64</v>
      </c>
      <c r="O53" s="1" t="s">
        <v>65</v>
      </c>
      <c r="P53" s="1" t="s">
        <v>66</v>
      </c>
      <c r="Q53" s="1" t="s">
        <v>67</v>
      </c>
      <c r="R53" s="1" t="s">
        <v>87</v>
      </c>
      <c r="S53" s="1" t="s">
        <v>88</v>
      </c>
      <c r="T53" s="2">
        <v>43333</v>
      </c>
      <c r="U53" s="2">
        <v>43333</v>
      </c>
      <c r="V53" s="1" t="s">
        <v>52</v>
      </c>
      <c r="W53" s="3">
        <v>1</v>
      </c>
      <c r="X53" s="1" t="s">
        <v>53</v>
      </c>
      <c r="Y53" s="4">
        <v>580650</v>
      </c>
      <c r="Z53" s="4">
        <v>-76066</v>
      </c>
      <c r="AA53" s="4">
        <v>0</v>
      </c>
      <c r="AB53" s="4">
        <v>0</v>
      </c>
      <c r="AC53" s="4">
        <v>0</v>
      </c>
      <c r="AD53" s="4">
        <v>580650</v>
      </c>
      <c r="AE53" s="5">
        <v>1685</v>
      </c>
      <c r="AF53" s="1" t="s">
        <v>70</v>
      </c>
      <c r="AG53" s="1" t="s">
        <v>71</v>
      </c>
      <c r="AH53" s="1" t="s">
        <v>89</v>
      </c>
      <c r="AI53" s="1" t="s">
        <v>57</v>
      </c>
      <c r="AJ53" s="5">
        <v>10950</v>
      </c>
      <c r="AK53" s="4">
        <v>-6023</v>
      </c>
      <c r="AL53" s="4">
        <v>0</v>
      </c>
      <c r="AM53" s="4">
        <v>0</v>
      </c>
      <c r="AN53" s="4">
        <v>0</v>
      </c>
      <c r="AO53" s="4">
        <v>-82089</v>
      </c>
      <c r="AP53" s="4">
        <v>-82089</v>
      </c>
      <c r="AQ53" s="4">
        <v>0</v>
      </c>
      <c r="AR53" s="4">
        <v>498561</v>
      </c>
      <c r="AS53" s="1" t="s">
        <v>52</v>
      </c>
      <c r="AT53" s="9">
        <f t="shared" si="2"/>
        <v>43333</v>
      </c>
      <c r="AU53" s="9">
        <f t="shared" si="3"/>
        <v>43313</v>
      </c>
      <c r="AV53" s="9">
        <v>44798</v>
      </c>
      <c r="AW53" s="11">
        <f t="shared" si="4"/>
        <v>4.0136986301369859</v>
      </c>
      <c r="AX53">
        <v>10</v>
      </c>
      <c r="AY53" s="12">
        <v>0.05</v>
      </c>
      <c r="AZ53">
        <f t="shared" si="5"/>
        <v>9.5000000000000001E-2</v>
      </c>
      <c r="BA53" s="13">
        <f t="shared" si="6"/>
        <v>580650</v>
      </c>
      <c r="BB53" s="17" t="s">
        <v>1941</v>
      </c>
      <c r="BC53">
        <f>MATCH(BB53,MONTHLY_INDEX!$A:$A,0)</f>
        <v>674</v>
      </c>
      <c r="BD53">
        <f>MATCH(AU53,MONTHLY_INDEX!$1:$1,0)</f>
        <v>80</v>
      </c>
      <c r="BE53">
        <f>INDEX(MONTHLY_INDEX!$1:$1048576,Final!BC53,Final!BD53)</f>
        <v>105.1</v>
      </c>
      <c r="BF53">
        <f>MATCH($BF$1,MONTHLY_INDEX!$1:$1,0)</f>
        <v>127</v>
      </c>
      <c r="BG53">
        <f>INDEX(MONTHLY_INDEX!$1:$1048576,Final!BC53,Final!BF53)</f>
        <v>122.8</v>
      </c>
      <c r="BH53" s="23">
        <f t="shared" si="18"/>
        <v>0.16841103710751668</v>
      </c>
      <c r="BI53" s="14">
        <f t="shared" si="19"/>
        <v>678437.86869647959</v>
      </c>
      <c r="BJ53" s="14">
        <f t="shared" si="20"/>
        <v>258689.28870091107</v>
      </c>
      <c r="BK53" s="15">
        <f t="shared" si="9"/>
        <v>419748.57999556849</v>
      </c>
      <c r="BL53" s="52">
        <v>0</v>
      </c>
      <c r="BM53" s="15">
        <f t="shared" si="21"/>
        <v>419748.57999556849</v>
      </c>
    </row>
    <row r="54" spans="1:65">
      <c r="A54" s="8">
        <v>52</v>
      </c>
      <c r="B54" s="1" t="s">
        <v>44</v>
      </c>
      <c r="C54" s="1">
        <v>1500</v>
      </c>
      <c r="D54" s="1" t="s">
        <v>60</v>
      </c>
      <c r="E54" s="1">
        <v>150000008</v>
      </c>
      <c r="F54" s="1" t="s">
        <v>60</v>
      </c>
      <c r="G54" s="1" t="s">
        <v>104</v>
      </c>
      <c r="H54" s="1">
        <v>16</v>
      </c>
      <c r="I54" s="1" t="s">
        <v>52</v>
      </c>
      <c r="J54" s="1" t="s">
        <v>49</v>
      </c>
      <c r="K54" s="1">
        <v>17406001</v>
      </c>
      <c r="L54" s="1" t="s">
        <v>50</v>
      </c>
      <c r="M54" s="1" t="s">
        <v>51</v>
      </c>
      <c r="N54" s="1" t="s">
        <v>64</v>
      </c>
      <c r="O54" s="1" t="s">
        <v>65</v>
      </c>
      <c r="P54" s="1" t="s">
        <v>66</v>
      </c>
      <c r="Q54" s="1" t="s">
        <v>67</v>
      </c>
      <c r="R54" s="1" t="s">
        <v>87</v>
      </c>
      <c r="S54" s="1" t="s">
        <v>88</v>
      </c>
      <c r="T54" s="2">
        <v>43333</v>
      </c>
      <c r="U54" s="2">
        <v>43333</v>
      </c>
      <c r="V54" s="1" t="s">
        <v>52</v>
      </c>
      <c r="W54" s="3">
        <v>1</v>
      </c>
      <c r="X54" s="1" t="s">
        <v>53</v>
      </c>
      <c r="Y54" s="4">
        <v>175035</v>
      </c>
      <c r="Z54" s="4">
        <v>-22929</v>
      </c>
      <c r="AA54" s="4">
        <v>0</v>
      </c>
      <c r="AB54" s="4">
        <v>0</v>
      </c>
      <c r="AC54" s="4">
        <v>0</v>
      </c>
      <c r="AD54" s="4">
        <v>175035</v>
      </c>
      <c r="AE54" s="5">
        <v>1685</v>
      </c>
      <c r="AF54" s="1" t="s">
        <v>70</v>
      </c>
      <c r="AG54" s="1" t="s">
        <v>71</v>
      </c>
      <c r="AH54" s="1" t="s">
        <v>89</v>
      </c>
      <c r="AI54" s="1" t="s">
        <v>57</v>
      </c>
      <c r="AJ54" s="5">
        <v>10950</v>
      </c>
      <c r="AK54" s="4">
        <v>-1816</v>
      </c>
      <c r="AL54" s="4">
        <v>0</v>
      </c>
      <c r="AM54" s="4">
        <v>0</v>
      </c>
      <c r="AN54" s="4">
        <v>0</v>
      </c>
      <c r="AO54" s="4">
        <v>-24745</v>
      </c>
      <c r="AP54" s="4">
        <v>-24745</v>
      </c>
      <c r="AQ54" s="4">
        <v>0</v>
      </c>
      <c r="AR54" s="4">
        <v>150290</v>
      </c>
      <c r="AS54" s="1" t="s">
        <v>52</v>
      </c>
      <c r="AT54" s="9">
        <f t="shared" si="2"/>
        <v>43333</v>
      </c>
      <c r="AU54" s="9">
        <f t="shared" si="3"/>
        <v>43313</v>
      </c>
      <c r="AV54" s="9">
        <v>44798</v>
      </c>
      <c r="AW54" s="11">
        <f t="shared" si="4"/>
        <v>4.0136986301369859</v>
      </c>
      <c r="AX54">
        <v>10</v>
      </c>
      <c r="AY54" s="12">
        <v>0.05</v>
      </c>
      <c r="AZ54">
        <f t="shared" si="5"/>
        <v>9.5000000000000001E-2</v>
      </c>
      <c r="BA54" s="13">
        <f t="shared" si="6"/>
        <v>175035</v>
      </c>
      <c r="BB54" s="17" t="s">
        <v>1877</v>
      </c>
      <c r="BC54">
        <f>MATCH(BB54,MONTHLY_INDEX!$A:$A,0)</f>
        <v>642</v>
      </c>
      <c r="BD54">
        <f>MATCH(AU54,MONTHLY_INDEX!$1:$1,0)</f>
        <v>80</v>
      </c>
      <c r="BE54">
        <f>INDEX(MONTHLY_INDEX!$1:$1048576,Final!BC54,Final!BD54)</f>
        <v>79.099999999999994</v>
      </c>
      <c r="BF54">
        <f>MATCH($BF$1,MONTHLY_INDEX!$1:$1,0)</f>
        <v>127</v>
      </c>
      <c r="BG54">
        <f>INDEX(MONTHLY_INDEX!$1:$1048576,Final!BC54,Final!BF54)</f>
        <v>94</v>
      </c>
      <c r="BH54" s="23">
        <f t="shared" si="18"/>
        <v>0.18836915297092297</v>
      </c>
      <c r="BI54" s="14">
        <f t="shared" si="19"/>
        <v>208006.19469026552</v>
      </c>
      <c r="BJ54" s="14">
        <f t="shared" si="20"/>
        <v>79313.046975390971</v>
      </c>
      <c r="BK54" s="15">
        <f t="shared" si="9"/>
        <v>128693.14771487455</v>
      </c>
      <c r="BL54" s="52">
        <v>0</v>
      </c>
      <c r="BM54" s="15">
        <f t="shared" si="21"/>
        <v>128693.14771487455</v>
      </c>
    </row>
    <row r="55" spans="1:65">
      <c r="A55" s="8">
        <v>53</v>
      </c>
      <c r="B55" s="1" t="s">
        <v>44</v>
      </c>
      <c r="C55" s="1">
        <v>1500</v>
      </c>
      <c r="D55" s="1" t="s">
        <v>60</v>
      </c>
      <c r="E55" s="1">
        <v>150000008</v>
      </c>
      <c r="F55" s="1" t="s">
        <v>60</v>
      </c>
      <c r="G55" s="1" t="s">
        <v>105</v>
      </c>
      <c r="H55" s="1">
        <v>17</v>
      </c>
      <c r="I55" s="1" t="s">
        <v>52</v>
      </c>
      <c r="J55" s="1" t="s">
        <v>49</v>
      </c>
      <c r="K55" s="1">
        <v>17406001</v>
      </c>
      <c r="L55" s="1" t="s">
        <v>50</v>
      </c>
      <c r="M55" s="1" t="s">
        <v>51</v>
      </c>
      <c r="N55" s="1" t="s">
        <v>64</v>
      </c>
      <c r="O55" s="1" t="s">
        <v>65</v>
      </c>
      <c r="P55" s="1" t="s">
        <v>66</v>
      </c>
      <c r="Q55" s="1" t="s">
        <v>67</v>
      </c>
      <c r="R55" s="1" t="s">
        <v>87</v>
      </c>
      <c r="S55" s="1" t="s">
        <v>88</v>
      </c>
      <c r="T55" s="2">
        <v>43333</v>
      </c>
      <c r="U55" s="2">
        <v>43333</v>
      </c>
      <c r="V55" s="1" t="s">
        <v>52</v>
      </c>
      <c r="W55" s="3">
        <v>1</v>
      </c>
      <c r="X55" s="1" t="s">
        <v>53</v>
      </c>
      <c r="Y55" s="4">
        <v>132796</v>
      </c>
      <c r="Z55" s="4">
        <v>-17395</v>
      </c>
      <c r="AA55" s="4">
        <v>0</v>
      </c>
      <c r="AB55" s="4">
        <v>0</v>
      </c>
      <c r="AC55" s="4">
        <v>0</v>
      </c>
      <c r="AD55" s="4">
        <v>132796</v>
      </c>
      <c r="AE55" s="5">
        <v>1685</v>
      </c>
      <c r="AF55" s="1" t="s">
        <v>70</v>
      </c>
      <c r="AG55" s="1" t="s">
        <v>71</v>
      </c>
      <c r="AH55" s="1" t="s">
        <v>89</v>
      </c>
      <c r="AI55" s="1" t="s">
        <v>57</v>
      </c>
      <c r="AJ55" s="5">
        <v>10950</v>
      </c>
      <c r="AK55" s="4">
        <v>-1378</v>
      </c>
      <c r="AL55" s="4">
        <v>0</v>
      </c>
      <c r="AM55" s="4">
        <v>0</v>
      </c>
      <c r="AN55" s="4">
        <v>0</v>
      </c>
      <c r="AO55" s="4">
        <v>-18773</v>
      </c>
      <c r="AP55" s="4">
        <v>-18773</v>
      </c>
      <c r="AQ55" s="4">
        <v>0</v>
      </c>
      <c r="AR55" s="4">
        <v>114023</v>
      </c>
      <c r="AS55" s="1" t="s">
        <v>52</v>
      </c>
      <c r="AT55" s="9">
        <f t="shared" si="2"/>
        <v>43333</v>
      </c>
      <c r="AU55" s="9">
        <f t="shared" si="3"/>
        <v>43313</v>
      </c>
      <c r="AV55" s="9">
        <v>44798</v>
      </c>
      <c r="AW55" s="11">
        <f t="shared" si="4"/>
        <v>4.0136986301369859</v>
      </c>
      <c r="AX55">
        <v>10</v>
      </c>
      <c r="AY55" s="12">
        <v>0.05</v>
      </c>
      <c r="AZ55">
        <f t="shared" si="5"/>
        <v>9.5000000000000001E-2</v>
      </c>
      <c r="BA55" s="13">
        <f t="shared" si="6"/>
        <v>132796</v>
      </c>
      <c r="BB55" s="17" t="s">
        <v>2189</v>
      </c>
      <c r="BC55">
        <f>MATCH(BB55,MONTHLY_INDEX!$A:$A,0)</f>
        <v>798</v>
      </c>
      <c r="BD55">
        <f>MATCH(AU55,MONTHLY_INDEX!$1:$1,0)</f>
        <v>80</v>
      </c>
      <c r="BE55">
        <f>INDEX(MONTHLY_INDEX!$1:$1048576,Final!BC55,Final!BD55)</f>
        <v>96</v>
      </c>
      <c r="BF55">
        <f>MATCH($BF$1,MONTHLY_INDEX!$1:$1,0)</f>
        <v>127</v>
      </c>
      <c r="BG55">
        <f>INDEX(MONTHLY_INDEX!$1:$1048576,Final!BC55,Final!BF55)</f>
        <v>95.3</v>
      </c>
      <c r="BH55" s="23">
        <f t="shared" si="18"/>
        <v>-7.2916666666666963E-3</v>
      </c>
      <c r="BI55" s="14">
        <f t="shared" si="19"/>
        <v>131827.69583333333</v>
      </c>
      <c r="BJ55" s="14">
        <f t="shared" si="20"/>
        <v>50266.0810071347</v>
      </c>
      <c r="BK55" s="15">
        <f t="shared" si="9"/>
        <v>81561.614826198638</v>
      </c>
      <c r="BL55" s="52">
        <v>0</v>
      </c>
      <c r="BM55" s="15">
        <f t="shared" si="21"/>
        <v>81561.614826198638</v>
      </c>
    </row>
    <row r="56" spans="1:65">
      <c r="A56" s="8">
        <v>54</v>
      </c>
      <c r="B56" s="1" t="s">
        <v>44</v>
      </c>
      <c r="C56" s="1">
        <v>1500</v>
      </c>
      <c r="D56" s="1" t="s">
        <v>60</v>
      </c>
      <c r="E56" s="1">
        <v>150000008</v>
      </c>
      <c r="F56" s="1" t="s">
        <v>60</v>
      </c>
      <c r="G56" s="1" t="s">
        <v>106</v>
      </c>
      <c r="H56" s="1">
        <v>18</v>
      </c>
      <c r="I56" s="1" t="s">
        <v>52</v>
      </c>
      <c r="J56" s="1" t="s">
        <v>49</v>
      </c>
      <c r="K56" s="1">
        <v>17406001</v>
      </c>
      <c r="L56" s="1" t="s">
        <v>50</v>
      </c>
      <c r="M56" s="1" t="s">
        <v>51</v>
      </c>
      <c r="N56" s="1" t="s">
        <v>64</v>
      </c>
      <c r="O56" s="1" t="s">
        <v>65</v>
      </c>
      <c r="P56" s="1" t="s">
        <v>66</v>
      </c>
      <c r="Q56" s="1" t="s">
        <v>67</v>
      </c>
      <c r="R56" s="1" t="s">
        <v>87</v>
      </c>
      <c r="S56" s="1" t="s">
        <v>88</v>
      </c>
      <c r="T56" s="2">
        <v>43333</v>
      </c>
      <c r="U56" s="2">
        <v>43333</v>
      </c>
      <c r="V56" s="1" t="s">
        <v>52</v>
      </c>
      <c r="W56" s="3">
        <v>1</v>
      </c>
      <c r="X56" s="1" t="s">
        <v>53</v>
      </c>
      <c r="Y56" s="4">
        <v>469552</v>
      </c>
      <c r="Z56" s="4">
        <v>-61512</v>
      </c>
      <c r="AA56" s="4">
        <v>0</v>
      </c>
      <c r="AB56" s="4">
        <v>0</v>
      </c>
      <c r="AC56" s="4">
        <v>0</v>
      </c>
      <c r="AD56" s="4">
        <v>469552</v>
      </c>
      <c r="AE56" s="5">
        <v>1685</v>
      </c>
      <c r="AF56" s="1" t="s">
        <v>70</v>
      </c>
      <c r="AG56" s="1" t="s">
        <v>71</v>
      </c>
      <c r="AH56" s="1" t="s">
        <v>89</v>
      </c>
      <c r="AI56" s="1" t="s">
        <v>57</v>
      </c>
      <c r="AJ56" s="5">
        <v>10950</v>
      </c>
      <c r="AK56" s="4">
        <v>-4871</v>
      </c>
      <c r="AL56" s="4">
        <v>0</v>
      </c>
      <c r="AM56" s="4">
        <v>0</v>
      </c>
      <c r="AN56" s="4">
        <v>0</v>
      </c>
      <c r="AO56" s="4">
        <v>-66383</v>
      </c>
      <c r="AP56" s="4">
        <v>-66383</v>
      </c>
      <c r="AQ56" s="4">
        <v>0</v>
      </c>
      <c r="AR56" s="4">
        <v>403169</v>
      </c>
      <c r="AS56" s="1" t="s">
        <v>52</v>
      </c>
      <c r="AT56" s="9">
        <f t="shared" si="2"/>
        <v>43333</v>
      </c>
      <c r="AU56" s="9">
        <f t="shared" si="3"/>
        <v>43313</v>
      </c>
      <c r="AV56" s="9">
        <v>44798</v>
      </c>
      <c r="AW56" s="11">
        <f t="shared" si="4"/>
        <v>4.0136986301369859</v>
      </c>
      <c r="AX56">
        <v>10</v>
      </c>
      <c r="AY56" s="12">
        <v>0.05</v>
      </c>
      <c r="AZ56">
        <f t="shared" si="5"/>
        <v>9.5000000000000001E-2</v>
      </c>
      <c r="BA56" s="13">
        <f t="shared" si="6"/>
        <v>469552</v>
      </c>
      <c r="BB56" s="17" t="s">
        <v>1871</v>
      </c>
      <c r="BC56">
        <f>MATCH(BB56,MONTHLY_INDEX!$A:$A,0)</f>
        <v>639</v>
      </c>
      <c r="BD56">
        <f>MATCH(AU56,MONTHLY_INDEX!$1:$1,0)</f>
        <v>80</v>
      </c>
      <c r="BE56">
        <f>INDEX(MONTHLY_INDEX!$1:$1048576,Final!BC56,Final!BD56)</f>
        <v>112.8</v>
      </c>
      <c r="BF56">
        <f>MATCH($BF$1,MONTHLY_INDEX!$1:$1,0)</f>
        <v>127</v>
      </c>
      <c r="BG56">
        <f>INDEX(MONTHLY_INDEX!$1:$1048576,Final!BC56,Final!BF56)</f>
        <v>116.2</v>
      </c>
      <c r="BH56" s="23">
        <f t="shared" si="18"/>
        <v>3.0141843971631256E-2</v>
      </c>
      <c r="BI56" s="14">
        <f t="shared" si="19"/>
        <v>483705.16312056739</v>
      </c>
      <c r="BJ56" s="14">
        <f t="shared" si="20"/>
        <v>184437.44130768481</v>
      </c>
      <c r="BK56" s="15">
        <f t="shared" si="9"/>
        <v>299267.72181288258</v>
      </c>
      <c r="BL56" s="52">
        <v>0</v>
      </c>
      <c r="BM56" s="15">
        <f t="shared" si="21"/>
        <v>299267.72181288258</v>
      </c>
    </row>
    <row r="57" spans="1:65">
      <c r="A57" s="8">
        <v>55</v>
      </c>
      <c r="B57" s="1" t="s">
        <v>44</v>
      </c>
      <c r="C57" s="1">
        <v>1500</v>
      </c>
      <c r="D57" s="1" t="s">
        <v>60</v>
      </c>
      <c r="E57" s="1">
        <v>150000008</v>
      </c>
      <c r="F57" s="1" t="s">
        <v>60</v>
      </c>
      <c r="G57" s="1" t="s">
        <v>107</v>
      </c>
      <c r="H57" s="1">
        <v>19</v>
      </c>
      <c r="I57" s="1" t="s">
        <v>52</v>
      </c>
      <c r="J57" s="1" t="s">
        <v>49</v>
      </c>
      <c r="K57" s="1">
        <v>17406001</v>
      </c>
      <c r="L57" s="1" t="s">
        <v>50</v>
      </c>
      <c r="M57" s="1" t="s">
        <v>51</v>
      </c>
      <c r="N57" s="1" t="s">
        <v>64</v>
      </c>
      <c r="O57" s="1" t="s">
        <v>65</v>
      </c>
      <c r="P57" s="1" t="s">
        <v>66</v>
      </c>
      <c r="Q57" s="1" t="s">
        <v>67</v>
      </c>
      <c r="R57" s="1" t="s">
        <v>87</v>
      </c>
      <c r="S57" s="1" t="s">
        <v>88</v>
      </c>
      <c r="T57" s="2">
        <v>43333</v>
      </c>
      <c r="U57" s="2">
        <v>43333</v>
      </c>
      <c r="V57" s="1" t="s">
        <v>52</v>
      </c>
      <c r="W57" s="3">
        <v>1</v>
      </c>
      <c r="X57" s="1" t="s">
        <v>53</v>
      </c>
      <c r="Y57" s="4">
        <v>6861326</v>
      </c>
      <c r="Z57" s="4">
        <v>-898859</v>
      </c>
      <c r="AA57" s="4">
        <v>0</v>
      </c>
      <c r="AB57" s="4">
        <v>0</v>
      </c>
      <c r="AC57" s="4">
        <v>0</v>
      </c>
      <c r="AD57" s="4">
        <v>6861326</v>
      </c>
      <c r="AE57" s="5">
        <v>1685</v>
      </c>
      <c r="AF57" s="1" t="s">
        <v>70</v>
      </c>
      <c r="AG57" s="1" t="s">
        <v>71</v>
      </c>
      <c r="AH57" s="1" t="s">
        <v>89</v>
      </c>
      <c r="AI57" s="1" t="s">
        <v>57</v>
      </c>
      <c r="AJ57" s="5">
        <v>10950</v>
      </c>
      <c r="AK57" s="4">
        <v>-71176</v>
      </c>
      <c r="AL57" s="4">
        <v>0</v>
      </c>
      <c r="AM57" s="4">
        <v>0</v>
      </c>
      <c r="AN57" s="4">
        <v>0</v>
      </c>
      <c r="AO57" s="4">
        <v>-970035</v>
      </c>
      <c r="AP57" s="4">
        <v>-970035</v>
      </c>
      <c r="AQ57" s="4">
        <v>0</v>
      </c>
      <c r="AR57" s="4">
        <v>5891291</v>
      </c>
      <c r="AS57" s="1" t="s">
        <v>52</v>
      </c>
      <c r="AT57" s="9">
        <f t="shared" si="2"/>
        <v>43333</v>
      </c>
      <c r="AU57" s="9">
        <f t="shared" si="3"/>
        <v>43313</v>
      </c>
      <c r="AV57" s="9">
        <v>44798</v>
      </c>
      <c r="AW57" s="11">
        <f t="shared" si="4"/>
        <v>4.0136986301369859</v>
      </c>
      <c r="AX57">
        <v>10</v>
      </c>
      <c r="AY57" s="12">
        <v>0.05</v>
      </c>
      <c r="AZ57">
        <f t="shared" si="5"/>
        <v>9.5000000000000001E-2</v>
      </c>
      <c r="BA57" s="13">
        <f t="shared" si="6"/>
        <v>6861326</v>
      </c>
      <c r="BI57" s="14">
        <f t="shared" ref="BI57:BI59" si="22">AR57</f>
        <v>5891291</v>
      </c>
      <c r="BJ57" s="14">
        <v>0</v>
      </c>
      <c r="BK57" s="14">
        <f t="shared" ref="BK57:BK59" si="23">AR57</f>
        <v>5891291</v>
      </c>
      <c r="BL57" s="52">
        <v>0</v>
      </c>
      <c r="BM57" s="15">
        <f t="shared" ref="BM57:BM59" si="24">AR57</f>
        <v>5891291</v>
      </c>
    </row>
    <row r="58" spans="1:65">
      <c r="A58" s="8">
        <v>56</v>
      </c>
      <c r="B58" s="1" t="s">
        <v>44</v>
      </c>
      <c r="C58" s="1">
        <v>1500</v>
      </c>
      <c r="D58" s="1" t="s">
        <v>60</v>
      </c>
      <c r="E58" s="1">
        <v>150000008</v>
      </c>
      <c r="F58" s="1" t="s">
        <v>60</v>
      </c>
      <c r="G58" s="1" t="s">
        <v>108</v>
      </c>
      <c r="H58" s="1">
        <v>20</v>
      </c>
      <c r="I58" s="1" t="s">
        <v>52</v>
      </c>
      <c r="J58" s="1" t="s">
        <v>49</v>
      </c>
      <c r="K58" s="1">
        <v>17406001</v>
      </c>
      <c r="L58" s="1" t="s">
        <v>50</v>
      </c>
      <c r="M58" s="1" t="s">
        <v>51</v>
      </c>
      <c r="N58" s="1" t="s">
        <v>64</v>
      </c>
      <c r="O58" s="1" t="s">
        <v>65</v>
      </c>
      <c r="P58" s="1" t="s">
        <v>66</v>
      </c>
      <c r="Q58" s="1" t="s">
        <v>67</v>
      </c>
      <c r="R58" s="1" t="s">
        <v>87</v>
      </c>
      <c r="S58" s="1" t="s">
        <v>88</v>
      </c>
      <c r="T58" s="2">
        <v>43333</v>
      </c>
      <c r="U58" s="2">
        <v>43333</v>
      </c>
      <c r="V58" s="1" t="s">
        <v>52</v>
      </c>
      <c r="W58" s="3">
        <v>1</v>
      </c>
      <c r="X58" s="1" t="s">
        <v>53</v>
      </c>
      <c r="Y58" s="4">
        <v>5552065</v>
      </c>
      <c r="Z58" s="4">
        <v>-727341</v>
      </c>
      <c r="AA58" s="4">
        <v>0</v>
      </c>
      <c r="AB58" s="4">
        <v>0</v>
      </c>
      <c r="AC58" s="4">
        <v>0</v>
      </c>
      <c r="AD58" s="4">
        <v>5552065</v>
      </c>
      <c r="AE58" s="5">
        <v>1685</v>
      </c>
      <c r="AF58" s="1" t="s">
        <v>70</v>
      </c>
      <c r="AG58" s="1" t="s">
        <v>71</v>
      </c>
      <c r="AH58" s="1" t="s">
        <v>89</v>
      </c>
      <c r="AI58" s="1" t="s">
        <v>57</v>
      </c>
      <c r="AJ58" s="5">
        <v>10950</v>
      </c>
      <c r="AK58" s="4">
        <v>-57594</v>
      </c>
      <c r="AL58" s="4">
        <v>0</v>
      </c>
      <c r="AM58" s="4">
        <v>0</v>
      </c>
      <c r="AN58" s="4">
        <v>0</v>
      </c>
      <c r="AO58" s="4">
        <v>-784935</v>
      </c>
      <c r="AP58" s="4">
        <v>-784935</v>
      </c>
      <c r="AQ58" s="4">
        <v>0</v>
      </c>
      <c r="AR58" s="4">
        <v>4767130</v>
      </c>
      <c r="AS58" s="1" t="s">
        <v>52</v>
      </c>
      <c r="AT58" s="9">
        <f t="shared" si="2"/>
        <v>43333</v>
      </c>
      <c r="AU58" s="9">
        <f t="shared" si="3"/>
        <v>43313</v>
      </c>
      <c r="AV58" s="9">
        <v>44798</v>
      </c>
      <c r="AW58" s="11">
        <f t="shared" si="4"/>
        <v>4.0136986301369859</v>
      </c>
      <c r="AX58">
        <v>10</v>
      </c>
      <c r="AY58" s="12">
        <v>0.05</v>
      </c>
      <c r="AZ58">
        <f t="shared" si="5"/>
        <v>9.5000000000000001E-2</v>
      </c>
      <c r="BA58" s="13">
        <f t="shared" si="6"/>
        <v>5552065</v>
      </c>
      <c r="BI58" s="14">
        <f t="shared" si="22"/>
        <v>4767130</v>
      </c>
      <c r="BJ58" s="14">
        <v>0</v>
      </c>
      <c r="BK58" s="14">
        <f t="shared" si="23"/>
        <v>4767130</v>
      </c>
      <c r="BL58" s="52">
        <v>0</v>
      </c>
      <c r="BM58" s="15">
        <f t="shared" si="24"/>
        <v>4767130</v>
      </c>
    </row>
    <row r="59" spans="1:65">
      <c r="A59" s="8">
        <v>57</v>
      </c>
      <c r="B59" s="1" t="s">
        <v>44</v>
      </c>
      <c r="C59" s="1">
        <v>1500</v>
      </c>
      <c r="D59" s="1" t="s">
        <v>60</v>
      </c>
      <c r="E59" s="1">
        <v>150000008</v>
      </c>
      <c r="F59" s="1" t="s">
        <v>60</v>
      </c>
      <c r="G59" s="1" t="s">
        <v>109</v>
      </c>
      <c r="H59" s="1">
        <v>21</v>
      </c>
      <c r="I59" s="1" t="s">
        <v>52</v>
      </c>
      <c r="J59" s="1" t="s">
        <v>49</v>
      </c>
      <c r="K59" s="1">
        <v>17406001</v>
      </c>
      <c r="L59" s="1" t="s">
        <v>50</v>
      </c>
      <c r="M59" s="1" t="s">
        <v>51</v>
      </c>
      <c r="N59" s="1" t="s">
        <v>64</v>
      </c>
      <c r="O59" s="1" t="s">
        <v>65</v>
      </c>
      <c r="P59" s="1" t="s">
        <v>66</v>
      </c>
      <c r="Q59" s="1" t="s">
        <v>67</v>
      </c>
      <c r="R59" s="1" t="s">
        <v>87</v>
      </c>
      <c r="S59" s="1" t="s">
        <v>88</v>
      </c>
      <c r="T59" s="2">
        <v>43333</v>
      </c>
      <c r="U59" s="2">
        <v>43333</v>
      </c>
      <c r="V59" s="1" t="s">
        <v>52</v>
      </c>
      <c r="W59" s="3">
        <v>1</v>
      </c>
      <c r="X59" s="1" t="s">
        <v>53</v>
      </c>
      <c r="Y59" s="4">
        <v>1950695</v>
      </c>
      <c r="Z59" s="4">
        <v>-256470</v>
      </c>
      <c r="AA59" s="4">
        <v>0</v>
      </c>
      <c r="AB59" s="4">
        <v>0</v>
      </c>
      <c r="AC59" s="4">
        <v>0</v>
      </c>
      <c r="AD59" s="4">
        <v>1950695</v>
      </c>
      <c r="AE59" s="5">
        <v>1685</v>
      </c>
      <c r="AF59" s="1" t="s">
        <v>70</v>
      </c>
      <c r="AG59" s="1" t="s">
        <v>71</v>
      </c>
      <c r="AH59" s="1" t="s">
        <v>89</v>
      </c>
      <c r="AI59" s="1" t="s">
        <v>57</v>
      </c>
      <c r="AJ59" s="5">
        <v>10950</v>
      </c>
      <c r="AK59" s="4">
        <v>-20224</v>
      </c>
      <c r="AL59" s="4">
        <v>0</v>
      </c>
      <c r="AM59" s="4">
        <v>0</v>
      </c>
      <c r="AN59" s="4">
        <v>0</v>
      </c>
      <c r="AO59" s="4">
        <v>-276694</v>
      </c>
      <c r="AP59" s="4">
        <v>-276694</v>
      </c>
      <c r="AQ59" s="4">
        <v>0</v>
      </c>
      <c r="AR59" s="4">
        <v>1674001</v>
      </c>
      <c r="AS59" s="1" t="s">
        <v>52</v>
      </c>
      <c r="AT59" s="9">
        <f t="shared" si="2"/>
        <v>43333</v>
      </c>
      <c r="AU59" s="9">
        <f t="shared" si="3"/>
        <v>43313</v>
      </c>
      <c r="AV59" s="9">
        <v>44798</v>
      </c>
      <c r="AW59" s="11">
        <f t="shared" si="4"/>
        <v>4.0136986301369859</v>
      </c>
      <c r="AX59">
        <v>10</v>
      </c>
      <c r="AY59" s="12">
        <v>0.05</v>
      </c>
      <c r="AZ59">
        <f t="shared" si="5"/>
        <v>9.5000000000000001E-2</v>
      </c>
      <c r="BA59" s="13">
        <f t="shared" si="6"/>
        <v>1950695</v>
      </c>
      <c r="BI59" s="14">
        <f t="shared" si="22"/>
        <v>1674001</v>
      </c>
      <c r="BJ59" s="14">
        <v>0</v>
      </c>
      <c r="BK59" s="14">
        <f t="shared" si="23"/>
        <v>1674001</v>
      </c>
      <c r="BL59" s="52">
        <v>0</v>
      </c>
      <c r="BM59" s="15">
        <f t="shared" si="24"/>
        <v>1674001</v>
      </c>
    </row>
    <row r="60" spans="1:65">
      <c r="A60" s="8">
        <v>58</v>
      </c>
      <c r="B60" s="1" t="s">
        <v>44</v>
      </c>
      <c r="C60" s="1">
        <v>1500</v>
      </c>
      <c r="D60" s="1" t="s">
        <v>60</v>
      </c>
      <c r="E60" s="1">
        <v>150000008</v>
      </c>
      <c r="F60" s="1" t="s">
        <v>60</v>
      </c>
      <c r="G60" s="1" t="s">
        <v>110</v>
      </c>
      <c r="H60" s="1">
        <v>22</v>
      </c>
      <c r="I60" s="1" t="s">
        <v>52</v>
      </c>
      <c r="J60" s="1" t="s">
        <v>49</v>
      </c>
      <c r="K60" s="1">
        <v>17406001</v>
      </c>
      <c r="L60" s="1" t="s">
        <v>50</v>
      </c>
      <c r="M60" s="1" t="s">
        <v>51</v>
      </c>
      <c r="N60" s="1" t="s">
        <v>64</v>
      </c>
      <c r="O60" s="1" t="s">
        <v>65</v>
      </c>
      <c r="P60" s="1" t="s">
        <v>66</v>
      </c>
      <c r="Q60" s="1" t="s">
        <v>67</v>
      </c>
      <c r="R60" s="1" t="s">
        <v>87</v>
      </c>
      <c r="S60" s="1" t="s">
        <v>88</v>
      </c>
      <c r="T60" s="2">
        <v>43333</v>
      </c>
      <c r="U60" s="2">
        <v>43333</v>
      </c>
      <c r="V60" s="1" t="s">
        <v>52</v>
      </c>
      <c r="W60" s="3">
        <v>1</v>
      </c>
      <c r="X60" s="1" t="s">
        <v>53</v>
      </c>
      <c r="Y60" s="4">
        <v>16789210</v>
      </c>
      <c r="Z60" s="4">
        <v>-2199450</v>
      </c>
      <c r="AA60" s="4">
        <v>0</v>
      </c>
      <c r="AB60" s="4">
        <v>0</v>
      </c>
      <c r="AC60" s="4">
        <v>0</v>
      </c>
      <c r="AD60" s="4">
        <v>16789210</v>
      </c>
      <c r="AE60" s="5">
        <v>1685</v>
      </c>
      <c r="AF60" s="1" t="s">
        <v>70</v>
      </c>
      <c r="AG60" s="1" t="s">
        <v>71</v>
      </c>
      <c r="AH60" s="1" t="s">
        <v>89</v>
      </c>
      <c r="AI60" s="1" t="s">
        <v>57</v>
      </c>
      <c r="AJ60" s="5">
        <v>10950</v>
      </c>
      <c r="AK60" s="4">
        <v>-174163</v>
      </c>
      <c r="AL60" s="4">
        <v>0</v>
      </c>
      <c r="AM60" s="4">
        <v>0</v>
      </c>
      <c r="AN60" s="4">
        <v>0</v>
      </c>
      <c r="AO60" s="4">
        <v>-2373613</v>
      </c>
      <c r="AP60" s="4">
        <v>-2373613</v>
      </c>
      <c r="AQ60" s="4">
        <v>0</v>
      </c>
      <c r="AR60" s="4">
        <v>14415597</v>
      </c>
      <c r="AS60" s="1" t="s">
        <v>52</v>
      </c>
      <c r="AT60" s="9">
        <f t="shared" si="2"/>
        <v>43333</v>
      </c>
      <c r="AU60" s="9">
        <f t="shared" si="3"/>
        <v>43313</v>
      </c>
      <c r="AV60" s="9">
        <v>44798</v>
      </c>
      <c r="AW60" s="11">
        <f t="shared" si="4"/>
        <v>4.0136986301369859</v>
      </c>
      <c r="AX60">
        <v>25</v>
      </c>
      <c r="AY60" s="12">
        <v>0.05</v>
      </c>
      <c r="AZ60">
        <f t="shared" si="5"/>
        <v>3.7999999999999999E-2</v>
      </c>
      <c r="BA60" s="13">
        <f t="shared" si="6"/>
        <v>16789210</v>
      </c>
      <c r="BB60" s="17" t="s">
        <v>2189</v>
      </c>
      <c r="BC60">
        <f>MATCH(BB60,MONTHLY_INDEX!$A:$A,0)</f>
        <v>798</v>
      </c>
      <c r="BD60">
        <f>MATCH(AU60,MONTHLY_INDEX!$1:$1,0)</f>
        <v>80</v>
      </c>
      <c r="BE60">
        <f>INDEX(MONTHLY_INDEX!$1:$1048576,Final!BC60,Final!BD60)</f>
        <v>96</v>
      </c>
      <c r="BF60">
        <f>MATCH($BF$1,MONTHLY_INDEX!$1:$1,0)</f>
        <v>127</v>
      </c>
      <c r="BG60">
        <f>INDEX(MONTHLY_INDEX!$1:$1048576,Final!BC60,Final!BF60)</f>
        <v>95.3</v>
      </c>
      <c r="BH60" s="23">
        <f>(BG60-BE60)/BE60</f>
        <v>-7.2916666666666963E-3</v>
      </c>
      <c r="BI60" s="14">
        <f>(1+BH60)*BA60</f>
        <v>16666788.677083332</v>
      </c>
      <c r="BJ60" s="14">
        <f>BI60*AZ60*AW60</f>
        <v>2542027.7415156956</v>
      </c>
      <c r="BK60" s="15">
        <f t="shared" si="9"/>
        <v>14124760.935567636</v>
      </c>
      <c r="BL60" s="52">
        <v>0</v>
      </c>
      <c r="BM60" s="15">
        <f>MAX((1-BL60)*BK60,BI60*AY60)</f>
        <v>14124760.935567636</v>
      </c>
    </row>
    <row r="61" spans="1:65">
      <c r="A61" s="8">
        <v>59</v>
      </c>
      <c r="B61" s="1" t="s">
        <v>44</v>
      </c>
      <c r="C61" s="1">
        <v>1500</v>
      </c>
      <c r="D61" s="1" t="s">
        <v>60</v>
      </c>
      <c r="E61" s="1">
        <v>150000008</v>
      </c>
      <c r="F61" s="1" t="s">
        <v>60</v>
      </c>
      <c r="G61" s="1" t="s">
        <v>111</v>
      </c>
      <c r="H61" s="1">
        <v>23</v>
      </c>
      <c r="I61" s="1" t="s">
        <v>52</v>
      </c>
      <c r="J61" s="1" t="s">
        <v>49</v>
      </c>
      <c r="K61" s="1">
        <v>17406001</v>
      </c>
      <c r="L61" s="1" t="s">
        <v>50</v>
      </c>
      <c r="M61" s="1" t="s">
        <v>51</v>
      </c>
      <c r="N61" s="1" t="s">
        <v>64</v>
      </c>
      <c r="O61" s="1" t="s">
        <v>65</v>
      </c>
      <c r="P61" s="1" t="s">
        <v>66</v>
      </c>
      <c r="Q61" s="1" t="s">
        <v>67</v>
      </c>
      <c r="R61" s="1" t="s">
        <v>87</v>
      </c>
      <c r="S61" s="1" t="s">
        <v>88</v>
      </c>
      <c r="T61" s="2">
        <v>43333</v>
      </c>
      <c r="U61" s="2">
        <v>43333</v>
      </c>
      <c r="V61" s="1" t="s">
        <v>52</v>
      </c>
      <c r="W61" s="3">
        <v>1</v>
      </c>
      <c r="X61" s="1" t="s">
        <v>53</v>
      </c>
      <c r="Y61" s="4">
        <v>32425</v>
      </c>
      <c r="Z61" s="4">
        <v>-4246</v>
      </c>
      <c r="AA61" s="4">
        <v>0</v>
      </c>
      <c r="AB61" s="4">
        <v>0</v>
      </c>
      <c r="AC61" s="4">
        <v>0</v>
      </c>
      <c r="AD61" s="4">
        <v>32425</v>
      </c>
      <c r="AE61" s="5">
        <v>1685</v>
      </c>
      <c r="AF61" s="1" t="s">
        <v>70</v>
      </c>
      <c r="AG61" s="1" t="s">
        <v>71</v>
      </c>
      <c r="AH61" s="1" t="s">
        <v>89</v>
      </c>
      <c r="AI61" s="1" t="s">
        <v>57</v>
      </c>
      <c r="AJ61" s="5">
        <v>10950</v>
      </c>
      <c r="AK61" s="4">
        <v>-336</v>
      </c>
      <c r="AL61" s="4">
        <v>0</v>
      </c>
      <c r="AM61" s="4">
        <v>0</v>
      </c>
      <c r="AN61" s="4">
        <v>0</v>
      </c>
      <c r="AO61" s="4">
        <v>-4582</v>
      </c>
      <c r="AP61" s="4">
        <v>-4582</v>
      </c>
      <c r="AQ61" s="4">
        <v>0</v>
      </c>
      <c r="AR61" s="4">
        <v>27843</v>
      </c>
      <c r="AS61" s="1" t="s">
        <v>52</v>
      </c>
      <c r="AT61" s="9">
        <f t="shared" si="2"/>
        <v>43333</v>
      </c>
      <c r="AU61" s="9">
        <f t="shared" si="3"/>
        <v>43313</v>
      </c>
      <c r="AV61" s="9">
        <v>44798</v>
      </c>
      <c r="AW61" s="11">
        <f t="shared" si="4"/>
        <v>4.0136986301369859</v>
      </c>
      <c r="AX61">
        <v>10</v>
      </c>
      <c r="AY61" s="12">
        <v>0.05</v>
      </c>
      <c r="AZ61">
        <f t="shared" si="5"/>
        <v>9.5000000000000001E-2</v>
      </c>
      <c r="BA61" s="13">
        <f t="shared" si="6"/>
        <v>32425</v>
      </c>
      <c r="BI61" s="14">
        <f t="shared" ref="BI61:BI65" si="25">AR61</f>
        <v>27843</v>
      </c>
      <c r="BJ61" s="14">
        <v>0</v>
      </c>
      <c r="BK61" s="14">
        <f t="shared" ref="BK61:BK65" si="26">AR61</f>
        <v>27843</v>
      </c>
      <c r="BL61" s="52">
        <v>0</v>
      </c>
      <c r="BM61" s="15">
        <f t="shared" ref="BM61:BM65" si="27">AR61</f>
        <v>27843</v>
      </c>
    </row>
    <row r="62" spans="1:65">
      <c r="A62" s="8">
        <v>60</v>
      </c>
      <c r="B62" s="1" t="s">
        <v>44</v>
      </c>
      <c r="C62" s="1">
        <v>1500</v>
      </c>
      <c r="D62" s="1" t="s">
        <v>60</v>
      </c>
      <c r="E62" s="1">
        <v>150000008</v>
      </c>
      <c r="F62" s="1" t="s">
        <v>112</v>
      </c>
      <c r="G62" s="1" t="s">
        <v>113</v>
      </c>
      <c r="H62" s="1">
        <v>24</v>
      </c>
      <c r="I62" s="1" t="s">
        <v>52</v>
      </c>
      <c r="J62" s="1" t="s">
        <v>49</v>
      </c>
      <c r="K62" s="1">
        <v>17406001</v>
      </c>
      <c r="L62" s="1" t="s">
        <v>50</v>
      </c>
      <c r="M62" s="1" t="s">
        <v>51</v>
      </c>
      <c r="N62" s="1" t="s">
        <v>64</v>
      </c>
      <c r="O62" s="1" t="s">
        <v>65</v>
      </c>
      <c r="P62" s="1" t="s">
        <v>66</v>
      </c>
      <c r="Q62" s="1" t="s">
        <v>67</v>
      </c>
      <c r="R62" s="1" t="s">
        <v>87</v>
      </c>
      <c r="S62" s="1" t="s">
        <v>88</v>
      </c>
      <c r="T62" s="2">
        <v>43333</v>
      </c>
      <c r="U62" s="2">
        <v>43333</v>
      </c>
      <c r="V62" s="1" t="s">
        <v>52</v>
      </c>
      <c r="W62" s="3">
        <v>1</v>
      </c>
      <c r="X62" s="1" t="s">
        <v>53</v>
      </c>
      <c r="Y62" s="4">
        <v>970825</v>
      </c>
      <c r="Z62" s="4">
        <v>-127181.51</v>
      </c>
      <c r="AA62" s="4">
        <v>0</v>
      </c>
      <c r="AB62" s="4">
        <v>0</v>
      </c>
      <c r="AC62" s="4">
        <v>0</v>
      </c>
      <c r="AD62" s="4">
        <v>970825</v>
      </c>
      <c r="AE62" s="5">
        <v>1685</v>
      </c>
      <c r="AF62" s="1" t="s">
        <v>70</v>
      </c>
      <c r="AG62" s="1" t="s">
        <v>71</v>
      </c>
      <c r="AH62" s="1" t="s">
        <v>89</v>
      </c>
      <c r="AI62" s="1" t="s">
        <v>57</v>
      </c>
      <c r="AJ62" s="5">
        <v>10950</v>
      </c>
      <c r="AK62" s="4">
        <v>-10071</v>
      </c>
      <c r="AL62" s="4">
        <v>0</v>
      </c>
      <c r="AM62" s="4">
        <v>0</v>
      </c>
      <c r="AN62" s="4">
        <v>0</v>
      </c>
      <c r="AO62" s="4">
        <v>-137252.51</v>
      </c>
      <c r="AP62" s="4">
        <v>-137252.51</v>
      </c>
      <c r="AQ62" s="4">
        <v>0</v>
      </c>
      <c r="AR62" s="4">
        <v>833572.49</v>
      </c>
      <c r="AS62" s="1" t="s">
        <v>52</v>
      </c>
      <c r="AT62" s="9">
        <f t="shared" si="2"/>
        <v>43333</v>
      </c>
      <c r="AU62" s="9">
        <f t="shared" si="3"/>
        <v>43313</v>
      </c>
      <c r="AV62" s="9">
        <v>44798</v>
      </c>
      <c r="AW62" s="11">
        <f t="shared" si="4"/>
        <v>4.0136986301369859</v>
      </c>
      <c r="AX62">
        <v>10</v>
      </c>
      <c r="AY62" s="12">
        <v>0.05</v>
      </c>
      <c r="AZ62">
        <f t="shared" si="5"/>
        <v>9.5000000000000001E-2</v>
      </c>
      <c r="BA62" s="13">
        <f t="shared" si="6"/>
        <v>970825</v>
      </c>
      <c r="BB62" s="16" t="s">
        <v>593</v>
      </c>
      <c r="BC62" s="16" t="s">
        <v>593</v>
      </c>
      <c r="BD62" s="16" t="s">
        <v>593</v>
      </c>
      <c r="BE62" s="16" t="s">
        <v>593</v>
      </c>
      <c r="BF62" s="16" t="s">
        <v>593</v>
      </c>
      <c r="BG62" s="16" t="s">
        <v>593</v>
      </c>
      <c r="BH62" s="16" t="s">
        <v>593</v>
      </c>
      <c r="BI62" s="14">
        <f t="shared" si="25"/>
        <v>833572.49</v>
      </c>
      <c r="BJ62" s="14">
        <v>0</v>
      </c>
      <c r="BK62" s="14">
        <f t="shared" si="26"/>
        <v>833572.49</v>
      </c>
      <c r="BL62" s="52">
        <v>0</v>
      </c>
      <c r="BM62" s="15">
        <f t="shared" si="27"/>
        <v>833572.49</v>
      </c>
    </row>
    <row r="63" spans="1:65">
      <c r="A63" s="8">
        <v>61</v>
      </c>
      <c r="B63" s="1" t="s">
        <v>44</v>
      </c>
      <c r="C63" s="1">
        <v>1500</v>
      </c>
      <c r="D63" s="1" t="s">
        <v>60</v>
      </c>
      <c r="E63" s="1">
        <v>150000008</v>
      </c>
      <c r="F63" s="1" t="s">
        <v>112</v>
      </c>
      <c r="G63" s="1" t="s">
        <v>114</v>
      </c>
      <c r="H63" s="1">
        <v>25</v>
      </c>
      <c r="I63" s="1" t="s">
        <v>52</v>
      </c>
      <c r="J63" s="1" t="s">
        <v>49</v>
      </c>
      <c r="K63" s="1">
        <v>17406001</v>
      </c>
      <c r="L63" s="1" t="s">
        <v>50</v>
      </c>
      <c r="M63" s="1" t="s">
        <v>51</v>
      </c>
      <c r="N63" s="1" t="s">
        <v>64</v>
      </c>
      <c r="O63" s="1" t="s">
        <v>65</v>
      </c>
      <c r="P63" s="1" t="s">
        <v>66</v>
      </c>
      <c r="Q63" s="1" t="s">
        <v>67</v>
      </c>
      <c r="R63" s="1" t="s">
        <v>87</v>
      </c>
      <c r="S63" s="1" t="s">
        <v>88</v>
      </c>
      <c r="T63" s="2">
        <v>43333</v>
      </c>
      <c r="U63" s="2">
        <v>43333</v>
      </c>
      <c r="V63" s="1" t="s">
        <v>52</v>
      </c>
      <c r="W63" s="3">
        <v>1</v>
      </c>
      <c r="X63" s="1" t="s">
        <v>53</v>
      </c>
      <c r="Y63" s="4">
        <v>2008211</v>
      </c>
      <c r="Z63" s="4">
        <v>-263082.87</v>
      </c>
      <c r="AA63" s="4">
        <v>0</v>
      </c>
      <c r="AB63" s="4">
        <v>0</v>
      </c>
      <c r="AC63" s="4">
        <v>0</v>
      </c>
      <c r="AD63" s="4">
        <v>2008211</v>
      </c>
      <c r="AE63" s="5">
        <v>1685</v>
      </c>
      <c r="AF63" s="1" t="s">
        <v>70</v>
      </c>
      <c r="AG63" s="1" t="s">
        <v>71</v>
      </c>
      <c r="AH63" s="1" t="s">
        <v>89</v>
      </c>
      <c r="AI63" s="1" t="s">
        <v>57</v>
      </c>
      <c r="AJ63" s="5">
        <v>10950</v>
      </c>
      <c r="AK63" s="4">
        <v>-20832</v>
      </c>
      <c r="AL63" s="4">
        <v>0</v>
      </c>
      <c r="AM63" s="4">
        <v>0</v>
      </c>
      <c r="AN63" s="4">
        <v>0</v>
      </c>
      <c r="AO63" s="4">
        <v>-283914.87</v>
      </c>
      <c r="AP63" s="4">
        <v>-283914.87</v>
      </c>
      <c r="AQ63" s="4">
        <v>0</v>
      </c>
      <c r="AR63" s="4">
        <v>1724296.13</v>
      </c>
      <c r="AS63" s="1" t="s">
        <v>52</v>
      </c>
      <c r="AT63" s="9">
        <f t="shared" si="2"/>
        <v>43333</v>
      </c>
      <c r="AU63" s="9">
        <f t="shared" si="3"/>
        <v>43313</v>
      </c>
      <c r="AV63" s="9">
        <v>44798</v>
      </c>
      <c r="AW63" s="11">
        <f t="shared" si="4"/>
        <v>4.0136986301369859</v>
      </c>
      <c r="AX63">
        <v>10</v>
      </c>
      <c r="AY63" s="12">
        <v>0.05</v>
      </c>
      <c r="AZ63">
        <f t="shared" si="5"/>
        <v>9.5000000000000001E-2</v>
      </c>
      <c r="BA63" s="13">
        <f t="shared" si="6"/>
        <v>2008211</v>
      </c>
      <c r="BB63" s="16" t="s">
        <v>593</v>
      </c>
      <c r="BC63" s="16" t="s">
        <v>593</v>
      </c>
      <c r="BD63" s="16" t="s">
        <v>593</v>
      </c>
      <c r="BE63" s="16" t="s">
        <v>593</v>
      </c>
      <c r="BF63" s="16" t="s">
        <v>593</v>
      </c>
      <c r="BG63" s="16" t="s">
        <v>593</v>
      </c>
      <c r="BH63" s="16" t="s">
        <v>593</v>
      </c>
      <c r="BI63" s="14">
        <f t="shared" si="25"/>
        <v>1724296.13</v>
      </c>
      <c r="BJ63" s="14">
        <v>0</v>
      </c>
      <c r="BK63" s="14">
        <f t="shared" si="26"/>
        <v>1724296.13</v>
      </c>
      <c r="BL63" s="52">
        <v>0</v>
      </c>
      <c r="BM63" s="15">
        <f t="shared" si="27"/>
        <v>1724296.13</v>
      </c>
    </row>
    <row r="64" spans="1:65">
      <c r="A64" s="8">
        <v>62</v>
      </c>
      <c r="B64" s="1" t="s">
        <v>44</v>
      </c>
      <c r="C64" s="1">
        <v>1500</v>
      </c>
      <c r="D64" s="1" t="s">
        <v>60</v>
      </c>
      <c r="E64" s="1">
        <v>150000008</v>
      </c>
      <c r="F64" s="1" t="s">
        <v>60</v>
      </c>
      <c r="G64" s="1" t="s">
        <v>115</v>
      </c>
      <c r="H64" s="1">
        <v>26</v>
      </c>
      <c r="I64" s="1" t="s">
        <v>52</v>
      </c>
      <c r="J64" s="1" t="s">
        <v>49</v>
      </c>
      <c r="K64" s="1">
        <v>17406001</v>
      </c>
      <c r="L64" s="1" t="s">
        <v>50</v>
      </c>
      <c r="M64" s="1" t="s">
        <v>51</v>
      </c>
      <c r="N64" s="1" t="s">
        <v>64</v>
      </c>
      <c r="O64" s="1" t="s">
        <v>65</v>
      </c>
      <c r="P64" s="1" t="s">
        <v>66</v>
      </c>
      <c r="Q64" s="1" t="s">
        <v>67</v>
      </c>
      <c r="R64" s="1" t="s">
        <v>87</v>
      </c>
      <c r="S64" s="1" t="s">
        <v>88</v>
      </c>
      <c r="T64" s="2">
        <v>43333</v>
      </c>
      <c r="U64" s="2">
        <v>43333</v>
      </c>
      <c r="V64" s="1" t="s">
        <v>52</v>
      </c>
      <c r="W64" s="3">
        <v>1</v>
      </c>
      <c r="X64" s="1" t="s">
        <v>53</v>
      </c>
      <c r="Y64" s="4">
        <v>120000</v>
      </c>
      <c r="Z64" s="4">
        <v>-15720</v>
      </c>
      <c r="AA64" s="4">
        <v>0</v>
      </c>
      <c r="AB64" s="4">
        <v>0</v>
      </c>
      <c r="AC64" s="4">
        <v>0</v>
      </c>
      <c r="AD64" s="4">
        <v>120000</v>
      </c>
      <c r="AE64" s="5">
        <v>1685</v>
      </c>
      <c r="AF64" s="1" t="s">
        <v>70</v>
      </c>
      <c r="AG64" s="1" t="s">
        <v>71</v>
      </c>
      <c r="AH64" s="1" t="s">
        <v>89</v>
      </c>
      <c r="AI64" s="1" t="s">
        <v>57</v>
      </c>
      <c r="AJ64" s="5">
        <v>10950</v>
      </c>
      <c r="AK64" s="4">
        <v>-1245</v>
      </c>
      <c r="AL64" s="4">
        <v>0</v>
      </c>
      <c r="AM64" s="4">
        <v>0</v>
      </c>
      <c r="AN64" s="4">
        <v>0</v>
      </c>
      <c r="AO64" s="4">
        <v>-16965</v>
      </c>
      <c r="AP64" s="4">
        <v>-16965</v>
      </c>
      <c r="AQ64" s="4">
        <v>0</v>
      </c>
      <c r="AR64" s="4">
        <v>103035</v>
      </c>
      <c r="AS64" s="1" t="s">
        <v>52</v>
      </c>
      <c r="AT64" s="9">
        <f t="shared" si="2"/>
        <v>43333</v>
      </c>
      <c r="AU64" s="9">
        <f t="shared" si="3"/>
        <v>43313</v>
      </c>
      <c r="AV64" s="9">
        <v>44798</v>
      </c>
      <c r="AW64" s="11">
        <f t="shared" si="4"/>
        <v>4.0136986301369859</v>
      </c>
      <c r="AX64">
        <v>10</v>
      </c>
      <c r="AY64" s="12">
        <v>0.05</v>
      </c>
      <c r="AZ64">
        <f t="shared" si="5"/>
        <v>9.5000000000000001E-2</v>
      </c>
      <c r="BA64" s="13">
        <f t="shared" si="6"/>
        <v>120000</v>
      </c>
      <c r="BI64" s="14">
        <f t="shared" si="25"/>
        <v>103035</v>
      </c>
      <c r="BJ64" s="14">
        <v>0</v>
      </c>
      <c r="BK64" s="14">
        <f t="shared" si="26"/>
        <v>103035</v>
      </c>
      <c r="BL64" s="52">
        <v>0</v>
      </c>
      <c r="BM64" s="15">
        <f t="shared" si="27"/>
        <v>103035</v>
      </c>
    </row>
    <row r="65" spans="1:65">
      <c r="A65" s="8">
        <v>63</v>
      </c>
      <c r="B65" s="1" t="s">
        <v>44</v>
      </c>
      <c r="C65" s="1">
        <v>1500</v>
      </c>
      <c r="D65" s="1" t="s">
        <v>60</v>
      </c>
      <c r="E65" s="1">
        <v>150000008</v>
      </c>
      <c r="F65" s="1" t="s">
        <v>112</v>
      </c>
      <c r="G65" s="1" t="s">
        <v>116</v>
      </c>
      <c r="H65" s="1">
        <v>27</v>
      </c>
      <c r="I65" s="1" t="s">
        <v>118</v>
      </c>
      <c r="J65" s="1" t="s">
        <v>49</v>
      </c>
      <c r="K65" s="1">
        <v>17406001</v>
      </c>
      <c r="L65" s="1" t="s">
        <v>50</v>
      </c>
      <c r="M65" s="1" t="s">
        <v>51</v>
      </c>
      <c r="N65" s="1" t="s">
        <v>64</v>
      </c>
      <c r="O65" s="1" t="s">
        <v>65</v>
      </c>
      <c r="P65" s="1" t="s">
        <v>66</v>
      </c>
      <c r="Q65" s="1" t="s">
        <v>67</v>
      </c>
      <c r="R65" s="1" t="s">
        <v>87</v>
      </c>
      <c r="S65" s="1" t="s">
        <v>88</v>
      </c>
      <c r="T65" s="2">
        <v>43333</v>
      </c>
      <c r="U65" s="2">
        <v>43333</v>
      </c>
      <c r="V65" s="1" t="s">
        <v>52</v>
      </c>
      <c r="W65" s="3">
        <v>1</v>
      </c>
      <c r="X65" s="1" t="s">
        <v>53</v>
      </c>
      <c r="Y65" s="4">
        <v>4339035</v>
      </c>
      <c r="Z65" s="4">
        <v>-568428.62</v>
      </c>
      <c r="AA65" s="4">
        <v>0</v>
      </c>
      <c r="AB65" s="4">
        <v>0</v>
      </c>
      <c r="AC65" s="4">
        <v>0</v>
      </c>
      <c r="AD65" s="4">
        <v>4339035</v>
      </c>
      <c r="AE65" s="5">
        <v>1685</v>
      </c>
      <c r="AF65" s="1" t="s">
        <v>70</v>
      </c>
      <c r="AG65" s="1" t="s">
        <v>71</v>
      </c>
      <c r="AH65" s="1" t="s">
        <v>89</v>
      </c>
      <c r="AI65" s="1" t="s">
        <v>57</v>
      </c>
      <c r="AJ65" s="5">
        <v>10950</v>
      </c>
      <c r="AK65" s="4">
        <v>-45011</v>
      </c>
      <c r="AL65" s="4">
        <v>0</v>
      </c>
      <c r="AM65" s="4">
        <v>0</v>
      </c>
      <c r="AN65" s="4">
        <v>0</v>
      </c>
      <c r="AO65" s="4">
        <v>-613439.62</v>
      </c>
      <c r="AP65" s="4">
        <v>-613439.62</v>
      </c>
      <c r="AQ65" s="4">
        <v>0</v>
      </c>
      <c r="AR65" s="4">
        <v>3725595.38</v>
      </c>
      <c r="AS65" s="1" t="s">
        <v>52</v>
      </c>
      <c r="AT65" s="9">
        <f t="shared" si="2"/>
        <v>43333</v>
      </c>
      <c r="AU65" s="9">
        <f t="shared" si="3"/>
        <v>43313</v>
      </c>
      <c r="AV65" s="9">
        <v>44798</v>
      </c>
      <c r="AW65" s="11">
        <f t="shared" si="4"/>
        <v>4.0136986301369859</v>
      </c>
      <c r="AX65">
        <v>10</v>
      </c>
      <c r="AY65" s="12">
        <v>0.05</v>
      </c>
      <c r="AZ65">
        <f t="shared" si="5"/>
        <v>9.5000000000000001E-2</v>
      </c>
      <c r="BA65" s="13">
        <f t="shared" si="6"/>
        <v>4339035</v>
      </c>
      <c r="BB65" s="16" t="s">
        <v>593</v>
      </c>
      <c r="BC65" s="16" t="s">
        <v>593</v>
      </c>
      <c r="BD65" s="16" t="s">
        <v>593</v>
      </c>
      <c r="BE65" s="16" t="s">
        <v>593</v>
      </c>
      <c r="BF65" s="16" t="s">
        <v>593</v>
      </c>
      <c r="BG65" s="16" t="s">
        <v>593</v>
      </c>
      <c r="BH65" s="16" t="s">
        <v>593</v>
      </c>
      <c r="BI65" s="14">
        <f t="shared" si="25"/>
        <v>3725595.38</v>
      </c>
      <c r="BJ65" s="14">
        <v>0</v>
      </c>
      <c r="BK65" s="14">
        <f t="shared" si="26"/>
        <v>3725595.38</v>
      </c>
      <c r="BL65" s="52">
        <v>0</v>
      </c>
      <c r="BM65" s="15">
        <f t="shared" si="27"/>
        <v>3725595.38</v>
      </c>
    </row>
    <row r="66" spans="1:65">
      <c r="A66" s="8">
        <v>64</v>
      </c>
      <c r="B66" s="1" t="s">
        <v>44</v>
      </c>
      <c r="C66" s="1">
        <v>1500</v>
      </c>
      <c r="D66" s="1" t="s">
        <v>60</v>
      </c>
      <c r="E66" s="1">
        <v>150000009</v>
      </c>
      <c r="F66" s="1" t="s">
        <v>60</v>
      </c>
      <c r="G66" s="1" t="s">
        <v>86</v>
      </c>
      <c r="H66" s="1">
        <v>1</v>
      </c>
      <c r="I66" s="1" t="s">
        <v>52</v>
      </c>
      <c r="J66" s="1" t="s">
        <v>49</v>
      </c>
      <c r="K66" s="1">
        <v>17406001</v>
      </c>
      <c r="L66" s="1" t="s">
        <v>50</v>
      </c>
      <c r="M66" s="1" t="s">
        <v>51</v>
      </c>
      <c r="N66" s="1" t="s">
        <v>64</v>
      </c>
      <c r="O66" s="1" t="s">
        <v>65</v>
      </c>
      <c r="P66" s="1" t="s">
        <v>66</v>
      </c>
      <c r="Q66" s="1" t="s">
        <v>67</v>
      </c>
      <c r="R66" s="1" t="s">
        <v>87</v>
      </c>
      <c r="S66" s="1" t="s">
        <v>88</v>
      </c>
      <c r="T66" s="2">
        <v>43333</v>
      </c>
      <c r="U66" s="2">
        <v>43333</v>
      </c>
      <c r="V66" s="1" t="s">
        <v>52</v>
      </c>
      <c r="W66" s="3">
        <v>1</v>
      </c>
      <c r="X66" s="1" t="s">
        <v>53</v>
      </c>
      <c r="Y66" s="4">
        <v>892500</v>
      </c>
      <c r="Z66" s="4">
        <v>-116920</v>
      </c>
      <c r="AA66" s="4">
        <v>0</v>
      </c>
      <c r="AB66" s="4">
        <v>0</v>
      </c>
      <c r="AC66" s="4">
        <v>0</v>
      </c>
      <c r="AD66" s="4">
        <v>892500</v>
      </c>
      <c r="AE66" s="5">
        <v>1685</v>
      </c>
      <c r="AF66" s="1" t="s">
        <v>70</v>
      </c>
      <c r="AG66" s="1" t="s">
        <v>71</v>
      </c>
      <c r="AH66" s="1" t="s">
        <v>89</v>
      </c>
      <c r="AI66" s="1" t="s">
        <v>57</v>
      </c>
      <c r="AJ66" s="5">
        <v>10950</v>
      </c>
      <c r="AK66" s="4">
        <v>-9258</v>
      </c>
      <c r="AL66" s="4">
        <v>0</v>
      </c>
      <c r="AM66" s="4">
        <v>0</v>
      </c>
      <c r="AN66" s="4">
        <v>0</v>
      </c>
      <c r="AO66" s="4">
        <v>-126178</v>
      </c>
      <c r="AP66" s="4">
        <v>-126178</v>
      </c>
      <c r="AQ66" s="4">
        <v>0</v>
      </c>
      <c r="AR66" s="4">
        <v>766322</v>
      </c>
      <c r="AS66" s="1" t="s">
        <v>52</v>
      </c>
      <c r="AT66" s="9">
        <f t="shared" si="2"/>
        <v>43333</v>
      </c>
      <c r="AU66" s="9">
        <f t="shared" si="3"/>
        <v>43313</v>
      </c>
      <c r="AV66" s="9">
        <v>44798</v>
      </c>
      <c r="AW66" s="11">
        <f t="shared" si="4"/>
        <v>4.0136986301369859</v>
      </c>
      <c r="AX66">
        <v>10</v>
      </c>
      <c r="AY66" s="12">
        <v>0.05</v>
      </c>
      <c r="AZ66">
        <f t="shared" si="5"/>
        <v>9.5000000000000001E-2</v>
      </c>
      <c r="BA66" s="13">
        <f t="shared" si="6"/>
        <v>892500</v>
      </c>
      <c r="BB66" s="17" t="s">
        <v>1853</v>
      </c>
      <c r="BC66">
        <f>MATCH(BB66,MONTHLY_INDEX!$A:$A,0)</f>
        <v>630</v>
      </c>
      <c r="BD66">
        <f>MATCH(AU66,MONTHLY_INDEX!$1:$1,0)</f>
        <v>80</v>
      </c>
      <c r="BE66">
        <f>INDEX(MONTHLY_INDEX!$1:$1048576,Final!BC66,Final!BD66)</f>
        <v>111.6</v>
      </c>
      <c r="BF66">
        <f>MATCH($BF$1,MONTHLY_INDEX!$1:$1,0)</f>
        <v>127</v>
      </c>
      <c r="BG66">
        <f>INDEX(MONTHLY_INDEX!$1:$1048576,Final!BC66,Final!BF66)</f>
        <v>151.1</v>
      </c>
      <c r="BH66" s="23">
        <f t="shared" ref="BH66:BH83" si="28">(BG66-BE66)/BE66</f>
        <v>0.35394265232974914</v>
      </c>
      <c r="BI66" s="14">
        <f t="shared" ref="BI66:BI83" si="29">(1+BH66)*BA66</f>
        <v>1208393.817204301</v>
      </c>
      <c r="BJ66" s="14">
        <f t="shared" ref="BJ66:BJ83" si="30">BI66*AZ66*AW66</f>
        <v>460762.21783399611</v>
      </c>
      <c r="BK66" s="15">
        <f t="shared" si="9"/>
        <v>747631.59937030496</v>
      </c>
      <c r="BL66" s="52">
        <v>0</v>
      </c>
      <c r="BM66" s="15">
        <f t="shared" ref="BM66:BM83" si="31">MAX((1-BL66)*BK66,BI66*AY66)</f>
        <v>747631.59937030496</v>
      </c>
    </row>
    <row r="67" spans="1:65">
      <c r="A67" s="8">
        <v>65</v>
      </c>
      <c r="B67" s="1" t="s">
        <v>44</v>
      </c>
      <c r="C67" s="1">
        <v>1500</v>
      </c>
      <c r="D67" s="1" t="s">
        <v>60</v>
      </c>
      <c r="E67" s="1">
        <v>150000009</v>
      </c>
      <c r="F67" s="1" t="s">
        <v>60</v>
      </c>
      <c r="G67" s="1" t="s">
        <v>90</v>
      </c>
      <c r="H67" s="1">
        <v>2</v>
      </c>
      <c r="I67" s="1" t="s">
        <v>52</v>
      </c>
      <c r="J67" s="1" t="s">
        <v>49</v>
      </c>
      <c r="K67" s="1">
        <v>17406001</v>
      </c>
      <c r="L67" s="1" t="s">
        <v>50</v>
      </c>
      <c r="M67" s="1" t="s">
        <v>51</v>
      </c>
      <c r="N67" s="1" t="s">
        <v>64</v>
      </c>
      <c r="O67" s="1" t="s">
        <v>65</v>
      </c>
      <c r="P67" s="1" t="s">
        <v>66</v>
      </c>
      <c r="Q67" s="1" t="s">
        <v>67</v>
      </c>
      <c r="R67" s="1" t="s">
        <v>87</v>
      </c>
      <c r="S67" s="1" t="s">
        <v>88</v>
      </c>
      <c r="T67" s="2">
        <v>43333</v>
      </c>
      <c r="U67" s="2">
        <v>43333</v>
      </c>
      <c r="V67" s="1" t="s">
        <v>52</v>
      </c>
      <c r="W67" s="3">
        <v>1</v>
      </c>
      <c r="X67" s="1" t="s">
        <v>53</v>
      </c>
      <c r="Y67" s="4">
        <v>472500</v>
      </c>
      <c r="Z67" s="4">
        <v>-61898</v>
      </c>
      <c r="AA67" s="4">
        <v>0</v>
      </c>
      <c r="AB67" s="4">
        <v>0</v>
      </c>
      <c r="AC67" s="4">
        <v>0</v>
      </c>
      <c r="AD67" s="4">
        <v>472500</v>
      </c>
      <c r="AE67" s="5">
        <v>1685</v>
      </c>
      <c r="AF67" s="1" t="s">
        <v>70</v>
      </c>
      <c r="AG67" s="1" t="s">
        <v>71</v>
      </c>
      <c r="AH67" s="1" t="s">
        <v>89</v>
      </c>
      <c r="AI67" s="1" t="s">
        <v>57</v>
      </c>
      <c r="AJ67" s="5">
        <v>10950</v>
      </c>
      <c r="AK67" s="4">
        <v>-4901</v>
      </c>
      <c r="AL67" s="4">
        <v>0</v>
      </c>
      <c r="AM67" s="4">
        <v>0</v>
      </c>
      <c r="AN67" s="4">
        <v>0</v>
      </c>
      <c r="AO67" s="4">
        <v>-66799</v>
      </c>
      <c r="AP67" s="4">
        <v>-66799</v>
      </c>
      <c r="AQ67" s="4">
        <v>0</v>
      </c>
      <c r="AR67" s="4">
        <v>405701</v>
      </c>
      <c r="AS67" s="1" t="s">
        <v>52</v>
      </c>
      <c r="AT67" s="9">
        <f t="shared" si="2"/>
        <v>43333</v>
      </c>
      <c r="AU67" s="9">
        <f t="shared" si="3"/>
        <v>43313</v>
      </c>
      <c r="AV67" s="9">
        <v>44798</v>
      </c>
      <c r="AW67" s="11">
        <f t="shared" si="4"/>
        <v>4.0136986301369859</v>
      </c>
      <c r="AX67">
        <v>10</v>
      </c>
      <c r="AY67" s="12">
        <v>0.05</v>
      </c>
      <c r="AZ67">
        <f t="shared" si="5"/>
        <v>9.5000000000000001E-2</v>
      </c>
      <c r="BA67" s="13">
        <f t="shared" si="6"/>
        <v>472500</v>
      </c>
      <c r="BB67" s="17" t="s">
        <v>2189</v>
      </c>
      <c r="BC67">
        <f>MATCH(BB67,MONTHLY_INDEX!$A:$A,0)</f>
        <v>798</v>
      </c>
      <c r="BD67">
        <f>MATCH(AU67,MONTHLY_INDEX!$1:$1,0)</f>
        <v>80</v>
      </c>
      <c r="BE67">
        <f>INDEX(MONTHLY_INDEX!$1:$1048576,Final!BC67,Final!BD67)</f>
        <v>96</v>
      </c>
      <c r="BF67">
        <f>MATCH($BF$1,MONTHLY_INDEX!$1:$1,0)</f>
        <v>127</v>
      </c>
      <c r="BG67">
        <f>INDEX(MONTHLY_INDEX!$1:$1048576,Final!BC67,Final!BF67)</f>
        <v>95.3</v>
      </c>
      <c r="BH67" s="23">
        <f t="shared" si="28"/>
        <v>-7.2916666666666963E-3</v>
      </c>
      <c r="BI67" s="14">
        <f t="shared" si="29"/>
        <v>469054.6875</v>
      </c>
      <c r="BJ67" s="14">
        <f t="shared" si="30"/>
        <v>178851.19488441778</v>
      </c>
      <c r="BK67" s="15">
        <f t="shared" si="9"/>
        <v>290203.49261558219</v>
      </c>
      <c r="BL67" s="52">
        <v>0</v>
      </c>
      <c r="BM67" s="15">
        <f t="shared" si="31"/>
        <v>290203.49261558219</v>
      </c>
    </row>
    <row r="68" spans="1:65">
      <c r="A68" s="8">
        <v>66</v>
      </c>
      <c r="B68" s="1" t="s">
        <v>44</v>
      </c>
      <c r="C68" s="1">
        <v>1500</v>
      </c>
      <c r="D68" s="1" t="s">
        <v>60</v>
      </c>
      <c r="E68" s="1">
        <v>150000009</v>
      </c>
      <c r="F68" s="1" t="s">
        <v>60</v>
      </c>
      <c r="G68" s="1" t="s">
        <v>91</v>
      </c>
      <c r="H68" s="1">
        <v>3</v>
      </c>
      <c r="I68" s="1" t="s">
        <v>52</v>
      </c>
      <c r="J68" s="1" t="s">
        <v>49</v>
      </c>
      <c r="K68" s="1">
        <v>17406001</v>
      </c>
      <c r="L68" s="1" t="s">
        <v>50</v>
      </c>
      <c r="M68" s="1" t="s">
        <v>51</v>
      </c>
      <c r="N68" s="1" t="s">
        <v>64</v>
      </c>
      <c r="O68" s="1" t="s">
        <v>65</v>
      </c>
      <c r="P68" s="1" t="s">
        <v>66</v>
      </c>
      <c r="Q68" s="1" t="s">
        <v>67</v>
      </c>
      <c r="R68" s="1" t="s">
        <v>87</v>
      </c>
      <c r="S68" s="1" t="s">
        <v>88</v>
      </c>
      <c r="T68" s="2">
        <v>43333</v>
      </c>
      <c r="U68" s="2">
        <v>43333</v>
      </c>
      <c r="V68" s="1" t="s">
        <v>52</v>
      </c>
      <c r="W68" s="3">
        <v>1</v>
      </c>
      <c r="X68" s="1" t="s">
        <v>53</v>
      </c>
      <c r="Y68" s="4">
        <v>637760</v>
      </c>
      <c r="Z68" s="4">
        <v>-83547</v>
      </c>
      <c r="AA68" s="4">
        <v>0</v>
      </c>
      <c r="AB68" s="4">
        <v>0</v>
      </c>
      <c r="AC68" s="4">
        <v>0</v>
      </c>
      <c r="AD68" s="4">
        <v>637760</v>
      </c>
      <c r="AE68" s="5">
        <v>1685</v>
      </c>
      <c r="AF68" s="1" t="s">
        <v>70</v>
      </c>
      <c r="AG68" s="1" t="s">
        <v>71</v>
      </c>
      <c r="AH68" s="1" t="s">
        <v>89</v>
      </c>
      <c r="AI68" s="1" t="s">
        <v>57</v>
      </c>
      <c r="AJ68" s="5">
        <v>10950</v>
      </c>
      <c r="AK68" s="4">
        <v>-6616</v>
      </c>
      <c r="AL68" s="4">
        <v>0</v>
      </c>
      <c r="AM68" s="4">
        <v>0</v>
      </c>
      <c r="AN68" s="4">
        <v>0</v>
      </c>
      <c r="AO68" s="4">
        <v>-90163</v>
      </c>
      <c r="AP68" s="4">
        <v>-90163</v>
      </c>
      <c r="AQ68" s="4">
        <v>0</v>
      </c>
      <c r="AR68" s="4">
        <v>547597</v>
      </c>
      <c r="AS68" s="1" t="s">
        <v>52</v>
      </c>
      <c r="AT68" s="9">
        <f t="shared" ref="AT68:AT131" si="32">T68</f>
        <v>43333</v>
      </c>
      <c r="AU68" s="9">
        <f t="shared" ref="AU68:AU131" si="33">DATE(YEAR(AT68),MONTH(AT68),DAY(1))</f>
        <v>43313</v>
      </c>
      <c r="AV68" s="9">
        <v>44798</v>
      </c>
      <c r="AW68" s="11">
        <f t="shared" ref="AW68:AW131" si="34">(AV68-AT68)/365</f>
        <v>4.0136986301369859</v>
      </c>
      <c r="AX68">
        <v>10</v>
      </c>
      <c r="AY68" s="12">
        <v>0.05</v>
      </c>
      <c r="AZ68">
        <f t="shared" ref="AZ68:AZ131" si="35">(1-AY68)/AX68</f>
        <v>9.5000000000000001E-2</v>
      </c>
      <c r="BA68" s="13">
        <f t="shared" ref="BA68:BA131" si="36">Y68</f>
        <v>637760</v>
      </c>
      <c r="BB68" s="17" t="s">
        <v>2189</v>
      </c>
      <c r="BC68">
        <f>MATCH(BB68,MONTHLY_INDEX!$A:$A,0)</f>
        <v>798</v>
      </c>
      <c r="BD68">
        <f>MATCH(AU68,MONTHLY_INDEX!$1:$1,0)</f>
        <v>80</v>
      </c>
      <c r="BE68">
        <f>INDEX(MONTHLY_INDEX!$1:$1048576,Final!BC68,Final!BD68)</f>
        <v>96</v>
      </c>
      <c r="BF68">
        <f>MATCH($BF$1,MONTHLY_INDEX!$1:$1,0)</f>
        <v>127</v>
      </c>
      <c r="BG68">
        <f>INDEX(MONTHLY_INDEX!$1:$1048576,Final!BC68,Final!BF68)</f>
        <v>95.3</v>
      </c>
      <c r="BH68" s="23">
        <f t="shared" si="28"/>
        <v>-7.2916666666666963E-3</v>
      </c>
      <c r="BI68" s="14">
        <f t="shared" si="29"/>
        <v>633109.66666666663</v>
      </c>
      <c r="BJ68" s="14">
        <f t="shared" si="30"/>
        <v>241405.58317351594</v>
      </c>
      <c r="BK68" s="15">
        <f t="shared" ref="BK68:BK131" si="37">MAX(BI68-BJ68,0)</f>
        <v>391704.08349315065</v>
      </c>
      <c r="BL68" s="52">
        <v>0</v>
      </c>
      <c r="BM68" s="15">
        <f t="shared" si="31"/>
        <v>391704.08349315065</v>
      </c>
    </row>
    <row r="69" spans="1:65">
      <c r="A69" s="8">
        <v>67</v>
      </c>
      <c r="B69" s="1" t="s">
        <v>44</v>
      </c>
      <c r="C69" s="1">
        <v>1500</v>
      </c>
      <c r="D69" s="1" t="s">
        <v>60</v>
      </c>
      <c r="E69" s="1">
        <v>150000009</v>
      </c>
      <c r="F69" s="1" t="s">
        <v>60</v>
      </c>
      <c r="G69" s="1" t="s">
        <v>92</v>
      </c>
      <c r="H69" s="1">
        <v>4</v>
      </c>
      <c r="I69" s="1" t="s">
        <v>52</v>
      </c>
      <c r="J69" s="1" t="s">
        <v>49</v>
      </c>
      <c r="K69" s="1">
        <v>17406001</v>
      </c>
      <c r="L69" s="1" t="s">
        <v>50</v>
      </c>
      <c r="M69" s="1" t="s">
        <v>51</v>
      </c>
      <c r="N69" s="1" t="s">
        <v>64</v>
      </c>
      <c r="O69" s="1" t="s">
        <v>65</v>
      </c>
      <c r="P69" s="1" t="s">
        <v>66</v>
      </c>
      <c r="Q69" s="1" t="s">
        <v>67</v>
      </c>
      <c r="R69" s="1" t="s">
        <v>87</v>
      </c>
      <c r="S69" s="1" t="s">
        <v>88</v>
      </c>
      <c r="T69" s="2">
        <v>43333</v>
      </c>
      <c r="U69" s="2">
        <v>43333</v>
      </c>
      <c r="V69" s="1" t="s">
        <v>52</v>
      </c>
      <c r="W69" s="3">
        <v>1</v>
      </c>
      <c r="X69" s="1" t="s">
        <v>53</v>
      </c>
      <c r="Y69" s="4">
        <v>21044329</v>
      </c>
      <c r="Z69" s="4">
        <v>-2756887</v>
      </c>
      <c r="AA69" s="4">
        <v>0</v>
      </c>
      <c r="AB69" s="4">
        <v>0</v>
      </c>
      <c r="AC69" s="4">
        <v>0</v>
      </c>
      <c r="AD69" s="4">
        <v>21044329</v>
      </c>
      <c r="AE69" s="5">
        <v>1685</v>
      </c>
      <c r="AF69" s="1" t="s">
        <v>70</v>
      </c>
      <c r="AG69" s="1" t="s">
        <v>71</v>
      </c>
      <c r="AH69" s="1" t="s">
        <v>89</v>
      </c>
      <c r="AI69" s="1" t="s">
        <v>57</v>
      </c>
      <c r="AJ69" s="5">
        <v>10950</v>
      </c>
      <c r="AK69" s="4">
        <v>-218303</v>
      </c>
      <c r="AL69" s="4">
        <v>0</v>
      </c>
      <c r="AM69" s="4">
        <v>0</v>
      </c>
      <c r="AN69" s="4">
        <v>0</v>
      </c>
      <c r="AO69" s="4">
        <v>-2975190</v>
      </c>
      <c r="AP69" s="4">
        <v>-2975190</v>
      </c>
      <c r="AQ69" s="4">
        <v>0</v>
      </c>
      <c r="AR69" s="4">
        <v>18069139</v>
      </c>
      <c r="AS69" s="1" t="s">
        <v>52</v>
      </c>
      <c r="AT69" s="9">
        <f t="shared" si="32"/>
        <v>43333</v>
      </c>
      <c r="AU69" s="9">
        <f t="shared" si="33"/>
        <v>43313</v>
      </c>
      <c r="AV69" s="9">
        <v>44798</v>
      </c>
      <c r="AW69" s="11">
        <f t="shared" si="34"/>
        <v>4.0136986301369859</v>
      </c>
      <c r="AX69">
        <v>25</v>
      </c>
      <c r="AY69" s="12">
        <v>0.05</v>
      </c>
      <c r="AZ69">
        <f t="shared" si="35"/>
        <v>3.7999999999999999E-2</v>
      </c>
      <c r="BA69" s="13">
        <f t="shared" si="36"/>
        <v>21044329</v>
      </c>
      <c r="BB69" s="17" t="s">
        <v>2189</v>
      </c>
      <c r="BC69">
        <f>MATCH(BB69,MONTHLY_INDEX!$A:$A,0)</f>
        <v>798</v>
      </c>
      <c r="BD69">
        <f>MATCH(AU69,MONTHLY_INDEX!$1:$1,0)</f>
        <v>80</v>
      </c>
      <c r="BE69">
        <f>INDEX(MONTHLY_INDEX!$1:$1048576,Final!BC69,Final!BD69)</f>
        <v>96</v>
      </c>
      <c r="BF69">
        <f>MATCH($BF$1,MONTHLY_INDEX!$1:$1,0)</f>
        <v>127</v>
      </c>
      <c r="BG69">
        <f>INDEX(MONTHLY_INDEX!$1:$1048576,Final!BC69,Final!BF69)</f>
        <v>95.3</v>
      </c>
      <c r="BH69" s="23">
        <f t="shared" si="28"/>
        <v>-7.2916666666666963E-3</v>
      </c>
      <c r="BI69" s="14">
        <f t="shared" si="29"/>
        <v>20890880.767708331</v>
      </c>
      <c r="BJ69" s="14">
        <f t="shared" si="30"/>
        <v>3186288.5817488292</v>
      </c>
      <c r="BK69" s="15">
        <f t="shared" si="37"/>
        <v>17704592.185959503</v>
      </c>
      <c r="BL69" s="52">
        <v>0</v>
      </c>
      <c r="BM69" s="15">
        <f t="shared" si="31"/>
        <v>17704592.185959503</v>
      </c>
    </row>
    <row r="70" spans="1:65">
      <c r="A70" s="8">
        <v>68</v>
      </c>
      <c r="B70" s="1" t="s">
        <v>44</v>
      </c>
      <c r="C70" s="1">
        <v>1500</v>
      </c>
      <c r="D70" s="1" t="s">
        <v>60</v>
      </c>
      <c r="E70" s="1">
        <v>150000009</v>
      </c>
      <c r="F70" s="1" t="s">
        <v>60</v>
      </c>
      <c r="G70" s="1" t="s">
        <v>93</v>
      </c>
      <c r="H70" s="1">
        <v>5</v>
      </c>
      <c r="I70" s="1" t="s">
        <v>52</v>
      </c>
      <c r="J70" s="1" t="s">
        <v>49</v>
      </c>
      <c r="K70" s="1">
        <v>17406001</v>
      </c>
      <c r="L70" s="1" t="s">
        <v>50</v>
      </c>
      <c r="M70" s="1" t="s">
        <v>51</v>
      </c>
      <c r="N70" s="1" t="s">
        <v>64</v>
      </c>
      <c r="O70" s="1" t="s">
        <v>65</v>
      </c>
      <c r="P70" s="1" t="s">
        <v>66</v>
      </c>
      <c r="Q70" s="1" t="s">
        <v>67</v>
      </c>
      <c r="R70" s="1" t="s">
        <v>87</v>
      </c>
      <c r="S70" s="1" t="s">
        <v>88</v>
      </c>
      <c r="T70" s="2">
        <v>43333</v>
      </c>
      <c r="U70" s="2">
        <v>43333</v>
      </c>
      <c r="V70" s="1" t="s">
        <v>52</v>
      </c>
      <c r="W70" s="3">
        <v>1</v>
      </c>
      <c r="X70" s="1" t="s">
        <v>53</v>
      </c>
      <c r="Y70" s="4">
        <v>969266</v>
      </c>
      <c r="Z70" s="4">
        <v>-126976</v>
      </c>
      <c r="AA70" s="4">
        <v>0</v>
      </c>
      <c r="AB70" s="4">
        <v>0</v>
      </c>
      <c r="AC70" s="4">
        <v>0</v>
      </c>
      <c r="AD70" s="4">
        <v>969266</v>
      </c>
      <c r="AE70" s="5">
        <v>1685</v>
      </c>
      <c r="AF70" s="1" t="s">
        <v>70</v>
      </c>
      <c r="AG70" s="1" t="s">
        <v>71</v>
      </c>
      <c r="AH70" s="1" t="s">
        <v>89</v>
      </c>
      <c r="AI70" s="1" t="s">
        <v>57</v>
      </c>
      <c r="AJ70" s="5">
        <v>10950</v>
      </c>
      <c r="AK70" s="4">
        <v>-10055</v>
      </c>
      <c r="AL70" s="4">
        <v>0</v>
      </c>
      <c r="AM70" s="4">
        <v>0</v>
      </c>
      <c r="AN70" s="4">
        <v>0</v>
      </c>
      <c r="AO70" s="4">
        <v>-137031</v>
      </c>
      <c r="AP70" s="4">
        <v>-137031</v>
      </c>
      <c r="AQ70" s="4">
        <v>0</v>
      </c>
      <c r="AR70" s="4">
        <v>832235</v>
      </c>
      <c r="AS70" s="1" t="s">
        <v>52</v>
      </c>
      <c r="AT70" s="9">
        <f t="shared" si="32"/>
        <v>43333</v>
      </c>
      <c r="AU70" s="9">
        <f t="shared" si="33"/>
        <v>43313</v>
      </c>
      <c r="AV70" s="9">
        <v>44798</v>
      </c>
      <c r="AW70" s="11">
        <f t="shared" si="34"/>
        <v>4.0136986301369859</v>
      </c>
      <c r="AX70">
        <v>25</v>
      </c>
      <c r="AY70" s="12">
        <v>0.05</v>
      </c>
      <c r="AZ70">
        <f t="shared" si="35"/>
        <v>3.7999999999999999E-2</v>
      </c>
      <c r="BA70" s="13">
        <f t="shared" si="36"/>
        <v>969266</v>
      </c>
      <c r="BB70" s="17" t="s">
        <v>2083</v>
      </c>
      <c r="BC70">
        <f>MATCH(BB70,MONTHLY_INDEX!$A:$A,0)</f>
        <v>745</v>
      </c>
      <c r="BD70">
        <f>MATCH(AU70,MONTHLY_INDEX!$1:$1,0)</f>
        <v>80</v>
      </c>
      <c r="BE70">
        <f>INDEX(MONTHLY_INDEX!$1:$1048576,Final!BC70,Final!BD70)</f>
        <v>106.4</v>
      </c>
      <c r="BF70">
        <f>MATCH($BF$1,MONTHLY_INDEX!$1:$1,0)</f>
        <v>127</v>
      </c>
      <c r="BG70">
        <f>INDEX(MONTHLY_INDEX!$1:$1048576,Final!BC70,Final!BF70)</f>
        <v>115.4</v>
      </c>
      <c r="BH70" s="23">
        <f t="shared" si="28"/>
        <v>8.4586466165413529E-2</v>
      </c>
      <c r="BI70" s="14">
        <f t="shared" si="29"/>
        <v>1051252.7857142857</v>
      </c>
      <c r="BJ70" s="14">
        <f t="shared" si="30"/>
        <v>160337.65090606653</v>
      </c>
      <c r="BK70" s="15">
        <f t="shared" si="37"/>
        <v>890915.13480821915</v>
      </c>
      <c r="BL70" s="52">
        <v>0</v>
      </c>
      <c r="BM70" s="15">
        <f t="shared" si="31"/>
        <v>890915.13480821915</v>
      </c>
    </row>
    <row r="71" spans="1:65">
      <c r="A71" s="8">
        <v>69</v>
      </c>
      <c r="B71" s="1" t="s">
        <v>44</v>
      </c>
      <c r="C71" s="1">
        <v>1500</v>
      </c>
      <c r="D71" s="1" t="s">
        <v>60</v>
      </c>
      <c r="E71" s="1">
        <v>150000009</v>
      </c>
      <c r="F71" s="1" t="s">
        <v>60</v>
      </c>
      <c r="G71" s="1" t="s">
        <v>94</v>
      </c>
      <c r="H71" s="1">
        <v>6</v>
      </c>
      <c r="I71" s="1" t="s">
        <v>52</v>
      </c>
      <c r="J71" s="1" t="s">
        <v>49</v>
      </c>
      <c r="K71" s="1">
        <v>17406001</v>
      </c>
      <c r="L71" s="1" t="s">
        <v>50</v>
      </c>
      <c r="M71" s="1" t="s">
        <v>51</v>
      </c>
      <c r="N71" s="1" t="s">
        <v>64</v>
      </c>
      <c r="O71" s="1" t="s">
        <v>65</v>
      </c>
      <c r="P71" s="1" t="s">
        <v>66</v>
      </c>
      <c r="Q71" s="1" t="s">
        <v>67</v>
      </c>
      <c r="R71" s="1" t="s">
        <v>87</v>
      </c>
      <c r="S71" s="1" t="s">
        <v>88</v>
      </c>
      <c r="T71" s="2">
        <v>43333</v>
      </c>
      <c r="U71" s="2">
        <v>43333</v>
      </c>
      <c r="V71" s="1" t="s">
        <v>52</v>
      </c>
      <c r="W71" s="3">
        <v>1</v>
      </c>
      <c r="X71" s="1" t="s">
        <v>53</v>
      </c>
      <c r="Y71" s="4">
        <v>735000</v>
      </c>
      <c r="Z71" s="4">
        <v>-96287</v>
      </c>
      <c r="AA71" s="4">
        <v>0</v>
      </c>
      <c r="AB71" s="4">
        <v>0</v>
      </c>
      <c r="AC71" s="4">
        <v>0</v>
      </c>
      <c r="AD71" s="4">
        <v>735000</v>
      </c>
      <c r="AE71" s="5">
        <v>1685</v>
      </c>
      <c r="AF71" s="1" t="s">
        <v>70</v>
      </c>
      <c r="AG71" s="1" t="s">
        <v>71</v>
      </c>
      <c r="AH71" s="1" t="s">
        <v>89</v>
      </c>
      <c r="AI71" s="1" t="s">
        <v>57</v>
      </c>
      <c r="AJ71" s="5">
        <v>10950</v>
      </c>
      <c r="AK71" s="4">
        <v>-7625</v>
      </c>
      <c r="AL71" s="4">
        <v>0</v>
      </c>
      <c r="AM71" s="4">
        <v>0</v>
      </c>
      <c r="AN71" s="4">
        <v>0</v>
      </c>
      <c r="AO71" s="4">
        <v>-103912</v>
      </c>
      <c r="AP71" s="4">
        <v>-103912</v>
      </c>
      <c r="AQ71" s="4">
        <v>0</v>
      </c>
      <c r="AR71" s="4">
        <v>631088</v>
      </c>
      <c r="AS71" s="1" t="s">
        <v>52</v>
      </c>
      <c r="AT71" s="9">
        <f t="shared" si="32"/>
        <v>43333</v>
      </c>
      <c r="AU71" s="9">
        <f t="shared" si="33"/>
        <v>43313</v>
      </c>
      <c r="AV71" s="9">
        <v>44798</v>
      </c>
      <c r="AW71" s="11">
        <f t="shared" si="34"/>
        <v>4.0136986301369859</v>
      </c>
      <c r="AX71">
        <v>10</v>
      </c>
      <c r="AY71" s="12">
        <v>0.05</v>
      </c>
      <c r="AZ71">
        <f t="shared" si="35"/>
        <v>9.5000000000000001E-2</v>
      </c>
      <c r="BA71" s="13">
        <f t="shared" si="36"/>
        <v>735000</v>
      </c>
      <c r="BB71" s="17" t="s">
        <v>1853</v>
      </c>
      <c r="BC71">
        <f>MATCH(BB71,MONTHLY_INDEX!$A:$A,0)</f>
        <v>630</v>
      </c>
      <c r="BD71">
        <f>MATCH(AU71,MONTHLY_INDEX!$1:$1,0)</f>
        <v>80</v>
      </c>
      <c r="BE71">
        <f>INDEX(MONTHLY_INDEX!$1:$1048576,Final!BC71,Final!BD71)</f>
        <v>111.6</v>
      </c>
      <c r="BF71">
        <f>MATCH($BF$1,MONTHLY_INDEX!$1:$1,0)</f>
        <v>127</v>
      </c>
      <c r="BG71">
        <f>INDEX(MONTHLY_INDEX!$1:$1048576,Final!BC71,Final!BF71)</f>
        <v>151.1</v>
      </c>
      <c r="BH71" s="23">
        <f t="shared" si="28"/>
        <v>0.35394265232974914</v>
      </c>
      <c r="BI71" s="14">
        <f t="shared" si="29"/>
        <v>995147.84946236562</v>
      </c>
      <c r="BJ71" s="14">
        <f t="shared" si="30"/>
        <v>379451.2382162321</v>
      </c>
      <c r="BK71" s="15">
        <f t="shared" si="37"/>
        <v>615696.61124613346</v>
      </c>
      <c r="BL71" s="52">
        <v>0</v>
      </c>
      <c r="BM71" s="15">
        <f t="shared" si="31"/>
        <v>615696.61124613346</v>
      </c>
    </row>
    <row r="72" spans="1:65">
      <c r="A72" s="8">
        <v>70</v>
      </c>
      <c r="B72" s="1" t="s">
        <v>44</v>
      </c>
      <c r="C72" s="1">
        <v>1500</v>
      </c>
      <c r="D72" s="1" t="s">
        <v>60</v>
      </c>
      <c r="E72" s="1">
        <v>150000009</v>
      </c>
      <c r="F72" s="1" t="s">
        <v>60</v>
      </c>
      <c r="G72" s="1" t="s">
        <v>95</v>
      </c>
      <c r="H72" s="1">
        <v>7</v>
      </c>
      <c r="I72" s="1" t="s">
        <v>52</v>
      </c>
      <c r="J72" s="1" t="s">
        <v>49</v>
      </c>
      <c r="K72" s="1">
        <v>17406001</v>
      </c>
      <c r="L72" s="1" t="s">
        <v>50</v>
      </c>
      <c r="M72" s="1" t="s">
        <v>51</v>
      </c>
      <c r="N72" s="1" t="s">
        <v>64</v>
      </c>
      <c r="O72" s="1" t="s">
        <v>65</v>
      </c>
      <c r="P72" s="1" t="s">
        <v>66</v>
      </c>
      <c r="Q72" s="1" t="s">
        <v>67</v>
      </c>
      <c r="R72" s="1" t="s">
        <v>87</v>
      </c>
      <c r="S72" s="1" t="s">
        <v>88</v>
      </c>
      <c r="T72" s="2">
        <v>43333</v>
      </c>
      <c r="U72" s="2">
        <v>43333</v>
      </c>
      <c r="V72" s="1" t="s">
        <v>52</v>
      </c>
      <c r="W72" s="3">
        <v>1</v>
      </c>
      <c r="X72" s="1" t="s">
        <v>53</v>
      </c>
      <c r="Y72" s="4">
        <v>126000</v>
      </c>
      <c r="Z72" s="4">
        <v>-16506</v>
      </c>
      <c r="AA72" s="4">
        <v>0</v>
      </c>
      <c r="AB72" s="4">
        <v>0</v>
      </c>
      <c r="AC72" s="4">
        <v>0</v>
      </c>
      <c r="AD72" s="4">
        <v>126000</v>
      </c>
      <c r="AE72" s="5">
        <v>1685</v>
      </c>
      <c r="AF72" s="1" t="s">
        <v>70</v>
      </c>
      <c r="AG72" s="1" t="s">
        <v>71</v>
      </c>
      <c r="AH72" s="1" t="s">
        <v>89</v>
      </c>
      <c r="AI72" s="1" t="s">
        <v>57</v>
      </c>
      <c r="AJ72" s="5">
        <v>10950</v>
      </c>
      <c r="AK72" s="4">
        <v>-1307</v>
      </c>
      <c r="AL72" s="4">
        <v>0</v>
      </c>
      <c r="AM72" s="4">
        <v>0</v>
      </c>
      <c r="AN72" s="4">
        <v>0</v>
      </c>
      <c r="AO72" s="4">
        <v>-17813</v>
      </c>
      <c r="AP72" s="4">
        <v>-17813</v>
      </c>
      <c r="AQ72" s="4">
        <v>0</v>
      </c>
      <c r="AR72" s="4">
        <v>108187</v>
      </c>
      <c r="AS72" s="1" t="s">
        <v>52</v>
      </c>
      <c r="AT72" s="9">
        <f t="shared" si="32"/>
        <v>43333</v>
      </c>
      <c r="AU72" s="9">
        <f t="shared" si="33"/>
        <v>43313</v>
      </c>
      <c r="AV72" s="9">
        <v>44798</v>
      </c>
      <c r="AW72" s="11">
        <f t="shared" si="34"/>
        <v>4.0136986301369859</v>
      </c>
      <c r="AX72">
        <v>25</v>
      </c>
      <c r="AY72" s="12">
        <v>0.05</v>
      </c>
      <c r="AZ72">
        <f t="shared" si="35"/>
        <v>3.7999999999999999E-2</v>
      </c>
      <c r="BA72" s="13">
        <f t="shared" si="36"/>
        <v>126000</v>
      </c>
      <c r="BB72" s="17" t="s">
        <v>2189</v>
      </c>
      <c r="BC72">
        <f>MATCH(BB72,MONTHLY_INDEX!$A:$A,0)</f>
        <v>798</v>
      </c>
      <c r="BD72">
        <f>MATCH(AU72,MONTHLY_INDEX!$1:$1,0)</f>
        <v>80</v>
      </c>
      <c r="BE72">
        <f>INDEX(MONTHLY_INDEX!$1:$1048576,Final!BC72,Final!BD72)</f>
        <v>96</v>
      </c>
      <c r="BF72">
        <f>MATCH($BF$1,MONTHLY_INDEX!$1:$1,0)</f>
        <v>127</v>
      </c>
      <c r="BG72">
        <f>INDEX(MONTHLY_INDEX!$1:$1048576,Final!BC72,Final!BF72)</f>
        <v>95.3</v>
      </c>
      <c r="BH72" s="23">
        <f t="shared" si="28"/>
        <v>-7.2916666666666963E-3</v>
      </c>
      <c r="BI72" s="14">
        <f t="shared" si="29"/>
        <v>125081.25</v>
      </c>
      <c r="BJ72" s="14">
        <f t="shared" si="30"/>
        <v>19077.460787671229</v>
      </c>
      <c r="BK72" s="15">
        <f t="shared" si="37"/>
        <v>106003.78921232877</v>
      </c>
      <c r="BL72" s="52">
        <v>0</v>
      </c>
      <c r="BM72" s="15">
        <f t="shared" si="31"/>
        <v>106003.78921232877</v>
      </c>
    </row>
    <row r="73" spans="1:65">
      <c r="A73" s="8">
        <v>71</v>
      </c>
      <c r="B73" s="1" t="s">
        <v>44</v>
      </c>
      <c r="C73" s="1">
        <v>1500</v>
      </c>
      <c r="D73" s="1" t="s">
        <v>60</v>
      </c>
      <c r="E73" s="1">
        <v>150000009</v>
      </c>
      <c r="F73" s="1" t="s">
        <v>60</v>
      </c>
      <c r="G73" s="1" t="s">
        <v>96</v>
      </c>
      <c r="H73" s="1">
        <v>8</v>
      </c>
      <c r="I73" s="1" t="s">
        <v>52</v>
      </c>
      <c r="J73" s="1" t="s">
        <v>49</v>
      </c>
      <c r="K73" s="1">
        <v>17406001</v>
      </c>
      <c r="L73" s="1" t="s">
        <v>50</v>
      </c>
      <c r="M73" s="1" t="s">
        <v>51</v>
      </c>
      <c r="N73" s="1" t="s">
        <v>64</v>
      </c>
      <c r="O73" s="1" t="s">
        <v>65</v>
      </c>
      <c r="P73" s="1" t="s">
        <v>66</v>
      </c>
      <c r="Q73" s="1" t="s">
        <v>67</v>
      </c>
      <c r="R73" s="1" t="s">
        <v>87</v>
      </c>
      <c r="S73" s="1" t="s">
        <v>88</v>
      </c>
      <c r="T73" s="2">
        <v>43333</v>
      </c>
      <c r="U73" s="2">
        <v>43333</v>
      </c>
      <c r="V73" s="1" t="s">
        <v>52</v>
      </c>
      <c r="W73" s="3">
        <v>1</v>
      </c>
      <c r="X73" s="1" t="s">
        <v>53</v>
      </c>
      <c r="Y73" s="4">
        <v>29327302</v>
      </c>
      <c r="Z73" s="4">
        <v>-3841988</v>
      </c>
      <c r="AA73" s="4">
        <v>0</v>
      </c>
      <c r="AB73" s="4">
        <v>0</v>
      </c>
      <c r="AC73" s="4">
        <v>0</v>
      </c>
      <c r="AD73" s="4">
        <v>29327302</v>
      </c>
      <c r="AE73" s="5">
        <v>1685</v>
      </c>
      <c r="AF73" s="1" t="s">
        <v>70</v>
      </c>
      <c r="AG73" s="1" t="s">
        <v>71</v>
      </c>
      <c r="AH73" s="1" t="s">
        <v>89</v>
      </c>
      <c r="AI73" s="1" t="s">
        <v>57</v>
      </c>
      <c r="AJ73" s="5">
        <v>10950</v>
      </c>
      <c r="AK73" s="4">
        <v>-304227</v>
      </c>
      <c r="AL73" s="4">
        <v>0</v>
      </c>
      <c r="AM73" s="4">
        <v>0</v>
      </c>
      <c r="AN73" s="4">
        <v>0</v>
      </c>
      <c r="AO73" s="4">
        <v>-4146215</v>
      </c>
      <c r="AP73" s="4">
        <v>-4146215</v>
      </c>
      <c r="AQ73" s="4">
        <v>0</v>
      </c>
      <c r="AR73" s="4">
        <v>25181087</v>
      </c>
      <c r="AS73" s="1" t="s">
        <v>52</v>
      </c>
      <c r="AT73" s="9">
        <f t="shared" si="32"/>
        <v>43333</v>
      </c>
      <c r="AU73" s="9">
        <f t="shared" si="33"/>
        <v>43313</v>
      </c>
      <c r="AV73" s="9">
        <v>44798</v>
      </c>
      <c r="AW73" s="11">
        <f t="shared" si="34"/>
        <v>4.0136986301369859</v>
      </c>
      <c r="AX73">
        <v>25</v>
      </c>
      <c r="AY73" s="12">
        <v>0.05</v>
      </c>
      <c r="AZ73">
        <f t="shared" si="35"/>
        <v>3.7999999999999999E-2</v>
      </c>
      <c r="BA73" s="13">
        <f t="shared" si="36"/>
        <v>29327302</v>
      </c>
      <c r="BB73" s="17" t="s">
        <v>2189</v>
      </c>
      <c r="BC73">
        <f>MATCH(BB73,MONTHLY_INDEX!$A:$A,0)</f>
        <v>798</v>
      </c>
      <c r="BD73">
        <f>MATCH(AU73,MONTHLY_INDEX!$1:$1,0)</f>
        <v>80</v>
      </c>
      <c r="BE73">
        <f>INDEX(MONTHLY_INDEX!$1:$1048576,Final!BC73,Final!BD73)</f>
        <v>96</v>
      </c>
      <c r="BF73">
        <f>MATCH($BF$1,MONTHLY_INDEX!$1:$1,0)</f>
        <v>127</v>
      </c>
      <c r="BG73">
        <f>INDEX(MONTHLY_INDEX!$1:$1048576,Final!BC73,Final!BF73)</f>
        <v>95.3</v>
      </c>
      <c r="BH73" s="23">
        <f t="shared" si="28"/>
        <v>-7.2916666666666963E-3</v>
      </c>
      <c r="BI73" s="14">
        <f t="shared" si="29"/>
        <v>29113457.089583334</v>
      </c>
      <c r="BJ73" s="14">
        <f t="shared" si="30"/>
        <v>4440400.4278824767</v>
      </c>
      <c r="BK73" s="15">
        <f t="shared" si="37"/>
        <v>24673056.661700856</v>
      </c>
      <c r="BL73" s="52">
        <v>0</v>
      </c>
      <c r="BM73" s="15">
        <f t="shared" si="31"/>
        <v>24673056.661700856</v>
      </c>
    </row>
    <row r="74" spans="1:65">
      <c r="A74" s="8">
        <v>72</v>
      </c>
      <c r="B74" s="1" t="s">
        <v>44</v>
      </c>
      <c r="C74" s="1">
        <v>1500</v>
      </c>
      <c r="D74" s="1" t="s">
        <v>60</v>
      </c>
      <c r="E74" s="1">
        <v>150000009</v>
      </c>
      <c r="F74" s="1" t="s">
        <v>60</v>
      </c>
      <c r="G74" s="1" t="s">
        <v>97</v>
      </c>
      <c r="H74" s="1">
        <v>9</v>
      </c>
      <c r="I74" s="1" t="s">
        <v>52</v>
      </c>
      <c r="J74" s="1" t="s">
        <v>49</v>
      </c>
      <c r="K74" s="1">
        <v>17406001</v>
      </c>
      <c r="L74" s="1" t="s">
        <v>50</v>
      </c>
      <c r="M74" s="1" t="s">
        <v>51</v>
      </c>
      <c r="N74" s="1" t="s">
        <v>64</v>
      </c>
      <c r="O74" s="1" t="s">
        <v>65</v>
      </c>
      <c r="P74" s="1" t="s">
        <v>66</v>
      </c>
      <c r="Q74" s="1" t="s">
        <v>67</v>
      </c>
      <c r="R74" s="1" t="s">
        <v>87</v>
      </c>
      <c r="S74" s="1" t="s">
        <v>88</v>
      </c>
      <c r="T74" s="2">
        <v>43333</v>
      </c>
      <c r="U74" s="2">
        <v>43333</v>
      </c>
      <c r="V74" s="1" t="s">
        <v>52</v>
      </c>
      <c r="W74" s="3">
        <v>1</v>
      </c>
      <c r="X74" s="1" t="s">
        <v>53</v>
      </c>
      <c r="Y74" s="4">
        <v>1517250</v>
      </c>
      <c r="Z74" s="4">
        <v>-198765</v>
      </c>
      <c r="AA74" s="4">
        <v>0</v>
      </c>
      <c r="AB74" s="4">
        <v>0</v>
      </c>
      <c r="AC74" s="4">
        <v>0</v>
      </c>
      <c r="AD74" s="4">
        <v>1517250</v>
      </c>
      <c r="AE74" s="5">
        <v>1685</v>
      </c>
      <c r="AF74" s="1" t="s">
        <v>70</v>
      </c>
      <c r="AG74" s="1" t="s">
        <v>71</v>
      </c>
      <c r="AH74" s="1" t="s">
        <v>89</v>
      </c>
      <c r="AI74" s="1" t="s">
        <v>57</v>
      </c>
      <c r="AJ74" s="5">
        <v>10950</v>
      </c>
      <c r="AK74" s="4">
        <v>-15739</v>
      </c>
      <c r="AL74" s="4">
        <v>0</v>
      </c>
      <c r="AM74" s="4">
        <v>0</v>
      </c>
      <c r="AN74" s="4">
        <v>0</v>
      </c>
      <c r="AO74" s="4">
        <v>-214504</v>
      </c>
      <c r="AP74" s="4">
        <v>-214504</v>
      </c>
      <c r="AQ74" s="4">
        <v>0</v>
      </c>
      <c r="AR74" s="4">
        <v>1302746</v>
      </c>
      <c r="AS74" s="1" t="s">
        <v>52</v>
      </c>
      <c r="AT74" s="9">
        <f t="shared" si="32"/>
        <v>43333</v>
      </c>
      <c r="AU74" s="9">
        <f t="shared" si="33"/>
        <v>43313</v>
      </c>
      <c r="AV74" s="9">
        <v>44798</v>
      </c>
      <c r="AW74" s="11">
        <f t="shared" si="34"/>
        <v>4.0136986301369859</v>
      </c>
      <c r="AX74">
        <v>15</v>
      </c>
      <c r="AY74" s="12">
        <v>0.05</v>
      </c>
      <c r="AZ74">
        <f t="shared" si="35"/>
        <v>6.3333333333333325E-2</v>
      </c>
      <c r="BA74" s="13">
        <f t="shared" si="36"/>
        <v>1517250</v>
      </c>
      <c r="BB74" s="17" t="s">
        <v>1941</v>
      </c>
      <c r="BC74">
        <f>MATCH(BB74,MONTHLY_INDEX!$A:$A,0)</f>
        <v>674</v>
      </c>
      <c r="BD74">
        <f>MATCH(AU74,MONTHLY_INDEX!$1:$1,0)</f>
        <v>80</v>
      </c>
      <c r="BE74">
        <f>INDEX(MONTHLY_INDEX!$1:$1048576,Final!BC74,Final!BD74)</f>
        <v>105.1</v>
      </c>
      <c r="BF74">
        <f>MATCH($BF$1,MONTHLY_INDEX!$1:$1,0)</f>
        <v>127</v>
      </c>
      <c r="BG74">
        <f>INDEX(MONTHLY_INDEX!$1:$1048576,Final!BC74,Final!BF74)</f>
        <v>122.8</v>
      </c>
      <c r="BH74" s="23">
        <f t="shared" si="28"/>
        <v>0.16841103710751668</v>
      </c>
      <c r="BI74" s="14">
        <f t="shared" si="29"/>
        <v>1772771.6460513796</v>
      </c>
      <c r="BJ74" s="14">
        <f t="shared" si="30"/>
        <v>450640.17139580037</v>
      </c>
      <c r="BK74" s="15">
        <f t="shared" si="37"/>
        <v>1322131.4746555793</v>
      </c>
      <c r="BL74" s="52">
        <v>0</v>
      </c>
      <c r="BM74" s="15">
        <f t="shared" si="31"/>
        <v>1322131.4746555793</v>
      </c>
    </row>
    <row r="75" spans="1:65">
      <c r="A75" s="8">
        <v>73</v>
      </c>
      <c r="B75" s="1" t="s">
        <v>44</v>
      </c>
      <c r="C75" s="1">
        <v>1500</v>
      </c>
      <c r="D75" s="1" t="s">
        <v>60</v>
      </c>
      <c r="E75" s="1">
        <v>150000009</v>
      </c>
      <c r="F75" s="1" t="s">
        <v>60</v>
      </c>
      <c r="G75" s="1" t="s">
        <v>98</v>
      </c>
      <c r="H75" s="1">
        <v>10</v>
      </c>
      <c r="I75" s="1" t="s">
        <v>52</v>
      </c>
      <c r="J75" s="1" t="s">
        <v>49</v>
      </c>
      <c r="K75" s="1">
        <v>17406001</v>
      </c>
      <c r="L75" s="1" t="s">
        <v>50</v>
      </c>
      <c r="M75" s="1" t="s">
        <v>51</v>
      </c>
      <c r="N75" s="1" t="s">
        <v>64</v>
      </c>
      <c r="O75" s="1" t="s">
        <v>65</v>
      </c>
      <c r="P75" s="1" t="s">
        <v>66</v>
      </c>
      <c r="Q75" s="1" t="s">
        <v>67</v>
      </c>
      <c r="R75" s="1" t="s">
        <v>87</v>
      </c>
      <c r="S75" s="1" t="s">
        <v>88</v>
      </c>
      <c r="T75" s="2">
        <v>43333</v>
      </c>
      <c r="U75" s="2">
        <v>43333</v>
      </c>
      <c r="V75" s="1" t="s">
        <v>52</v>
      </c>
      <c r="W75" s="3">
        <v>1</v>
      </c>
      <c r="X75" s="1" t="s">
        <v>53</v>
      </c>
      <c r="Y75" s="4">
        <v>312900</v>
      </c>
      <c r="Z75" s="4">
        <v>-40991</v>
      </c>
      <c r="AA75" s="4">
        <v>0</v>
      </c>
      <c r="AB75" s="4">
        <v>0</v>
      </c>
      <c r="AC75" s="4">
        <v>0</v>
      </c>
      <c r="AD75" s="4">
        <v>312900</v>
      </c>
      <c r="AE75" s="5">
        <v>1685</v>
      </c>
      <c r="AF75" s="1" t="s">
        <v>70</v>
      </c>
      <c r="AG75" s="1" t="s">
        <v>71</v>
      </c>
      <c r="AH75" s="1" t="s">
        <v>89</v>
      </c>
      <c r="AI75" s="1" t="s">
        <v>57</v>
      </c>
      <c r="AJ75" s="5">
        <v>10950</v>
      </c>
      <c r="AK75" s="4">
        <v>-3246</v>
      </c>
      <c r="AL75" s="4">
        <v>0</v>
      </c>
      <c r="AM75" s="4">
        <v>0</v>
      </c>
      <c r="AN75" s="4">
        <v>0</v>
      </c>
      <c r="AO75" s="4">
        <v>-44237</v>
      </c>
      <c r="AP75" s="4">
        <v>-44237</v>
      </c>
      <c r="AQ75" s="4">
        <v>0</v>
      </c>
      <c r="AR75" s="4">
        <v>268663</v>
      </c>
      <c r="AS75" s="1" t="s">
        <v>52</v>
      </c>
      <c r="AT75" s="9">
        <f t="shared" si="32"/>
        <v>43333</v>
      </c>
      <c r="AU75" s="9">
        <f t="shared" si="33"/>
        <v>43313</v>
      </c>
      <c r="AV75" s="9">
        <v>44798</v>
      </c>
      <c r="AW75" s="11">
        <f t="shared" si="34"/>
        <v>4.0136986301369859</v>
      </c>
      <c r="AX75">
        <v>10</v>
      </c>
      <c r="AY75" s="12">
        <v>0.05</v>
      </c>
      <c r="AZ75">
        <f t="shared" si="35"/>
        <v>9.5000000000000001E-2</v>
      </c>
      <c r="BA75" s="13">
        <f t="shared" si="36"/>
        <v>312900</v>
      </c>
      <c r="BB75" s="17" t="s">
        <v>2189</v>
      </c>
      <c r="BC75">
        <f>MATCH(BB75,MONTHLY_INDEX!$A:$A,0)</f>
        <v>798</v>
      </c>
      <c r="BD75">
        <f>MATCH(AU75,MONTHLY_INDEX!$1:$1,0)</f>
        <v>80</v>
      </c>
      <c r="BE75">
        <f>INDEX(MONTHLY_INDEX!$1:$1048576,Final!BC75,Final!BD75)</f>
        <v>96</v>
      </c>
      <c r="BF75">
        <f>MATCH($BF$1,MONTHLY_INDEX!$1:$1,0)</f>
        <v>127</v>
      </c>
      <c r="BG75">
        <f>INDEX(MONTHLY_INDEX!$1:$1048576,Final!BC75,Final!BF75)</f>
        <v>95.3</v>
      </c>
      <c r="BH75" s="23">
        <f t="shared" si="28"/>
        <v>-7.2916666666666963E-3</v>
      </c>
      <c r="BI75" s="14">
        <f t="shared" si="29"/>
        <v>310618.4375</v>
      </c>
      <c r="BJ75" s="14">
        <f t="shared" si="30"/>
        <v>118439.2357234589</v>
      </c>
      <c r="BK75" s="15">
        <f t="shared" si="37"/>
        <v>192179.2017765411</v>
      </c>
      <c r="BL75" s="52">
        <v>0</v>
      </c>
      <c r="BM75" s="15">
        <f t="shared" si="31"/>
        <v>192179.2017765411</v>
      </c>
    </row>
    <row r="76" spans="1:65">
      <c r="A76" s="8">
        <v>74</v>
      </c>
      <c r="B76" s="1" t="s">
        <v>44</v>
      </c>
      <c r="C76" s="1">
        <v>1500</v>
      </c>
      <c r="D76" s="1" t="s">
        <v>60</v>
      </c>
      <c r="E76" s="1">
        <v>150000009</v>
      </c>
      <c r="F76" s="1" t="s">
        <v>60</v>
      </c>
      <c r="G76" s="1" t="s">
        <v>99</v>
      </c>
      <c r="H76" s="1">
        <v>11</v>
      </c>
      <c r="I76" s="1" t="s">
        <v>52</v>
      </c>
      <c r="J76" s="1" t="s">
        <v>49</v>
      </c>
      <c r="K76" s="1">
        <v>17406001</v>
      </c>
      <c r="L76" s="1" t="s">
        <v>50</v>
      </c>
      <c r="M76" s="1" t="s">
        <v>51</v>
      </c>
      <c r="N76" s="1" t="s">
        <v>64</v>
      </c>
      <c r="O76" s="1" t="s">
        <v>65</v>
      </c>
      <c r="P76" s="1" t="s">
        <v>66</v>
      </c>
      <c r="Q76" s="1" t="s">
        <v>67</v>
      </c>
      <c r="R76" s="1" t="s">
        <v>87</v>
      </c>
      <c r="S76" s="1" t="s">
        <v>88</v>
      </c>
      <c r="T76" s="2">
        <v>43333</v>
      </c>
      <c r="U76" s="2">
        <v>43333</v>
      </c>
      <c r="V76" s="1" t="s">
        <v>52</v>
      </c>
      <c r="W76" s="3">
        <v>1</v>
      </c>
      <c r="X76" s="1" t="s">
        <v>53</v>
      </c>
      <c r="Y76" s="4">
        <v>1174950</v>
      </c>
      <c r="Z76" s="4">
        <v>-153922</v>
      </c>
      <c r="AA76" s="4">
        <v>0</v>
      </c>
      <c r="AB76" s="4">
        <v>0</v>
      </c>
      <c r="AC76" s="4">
        <v>0</v>
      </c>
      <c r="AD76" s="4">
        <v>1174950</v>
      </c>
      <c r="AE76" s="5">
        <v>1685</v>
      </c>
      <c r="AF76" s="1" t="s">
        <v>70</v>
      </c>
      <c r="AG76" s="1" t="s">
        <v>71</v>
      </c>
      <c r="AH76" s="1" t="s">
        <v>89</v>
      </c>
      <c r="AI76" s="1" t="s">
        <v>57</v>
      </c>
      <c r="AJ76" s="5">
        <v>10950</v>
      </c>
      <c r="AK76" s="4">
        <v>-12188</v>
      </c>
      <c r="AL76" s="4">
        <v>0</v>
      </c>
      <c r="AM76" s="4">
        <v>0</v>
      </c>
      <c r="AN76" s="4">
        <v>0</v>
      </c>
      <c r="AO76" s="4">
        <v>-166110</v>
      </c>
      <c r="AP76" s="4">
        <v>-166110</v>
      </c>
      <c r="AQ76" s="4">
        <v>0</v>
      </c>
      <c r="AR76" s="4">
        <v>1008840</v>
      </c>
      <c r="AS76" s="1" t="s">
        <v>52</v>
      </c>
      <c r="AT76" s="9">
        <f t="shared" si="32"/>
        <v>43333</v>
      </c>
      <c r="AU76" s="9">
        <f t="shared" si="33"/>
        <v>43313</v>
      </c>
      <c r="AV76" s="9">
        <v>44798</v>
      </c>
      <c r="AW76" s="11">
        <f t="shared" si="34"/>
        <v>4.0136986301369859</v>
      </c>
      <c r="AX76">
        <v>10</v>
      </c>
      <c r="AY76" s="12">
        <v>0.05</v>
      </c>
      <c r="AZ76">
        <f t="shared" si="35"/>
        <v>9.5000000000000001E-2</v>
      </c>
      <c r="BA76" s="13">
        <f t="shared" si="36"/>
        <v>1174950</v>
      </c>
      <c r="BB76" s="17" t="s">
        <v>2189</v>
      </c>
      <c r="BC76">
        <f>MATCH(BB76,MONTHLY_INDEX!$A:$A,0)</f>
        <v>798</v>
      </c>
      <c r="BD76">
        <f>MATCH(AU76,MONTHLY_INDEX!$1:$1,0)</f>
        <v>80</v>
      </c>
      <c r="BE76">
        <f>INDEX(MONTHLY_INDEX!$1:$1048576,Final!BC76,Final!BD76)</f>
        <v>96</v>
      </c>
      <c r="BF76">
        <f>MATCH($BF$1,MONTHLY_INDEX!$1:$1,0)</f>
        <v>127</v>
      </c>
      <c r="BG76">
        <f>INDEX(MONTHLY_INDEX!$1:$1048576,Final!BC76,Final!BF76)</f>
        <v>95.3</v>
      </c>
      <c r="BH76" s="23">
        <f t="shared" si="28"/>
        <v>-7.2916666666666963E-3</v>
      </c>
      <c r="BI76" s="14">
        <f t="shared" si="29"/>
        <v>1166382.65625</v>
      </c>
      <c r="BJ76" s="14">
        <f t="shared" si="30"/>
        <v>444743.30461258558</v>
      </c>
      <c r="BK76" s="15">
        <f t="shared" si="37"/>
        <v>721639.35163741442</v>
      </c>
      <c r="BL76" s="52">
        <v>0</v>
      </c>
      <c r="BM76" s="15">
        <f t="shared" si="31"/>
        <v>721639.35163741442</v>
      </c>
    </row>
    <row r="77" spans="1:65">
      <c r="A77" s="8">
        <v>75</v>
      </c>
      <c r="B77" s="1" t="s">
        <v>44</v>
      </c>
      <c r="C77" s="1">
        <v>1500</v>
      </c>
      <c r="D77" s="1" t="s">
        <v>60</v>
      </c>
      <c r="E77" s="1">
        <v>150000009</v>
      </c>
      <c r="F77" s="1" t="s">
        <v>60</v>
      </c>
      <c r="G77" s="1" t="s">
        <v>100</v>
      </c>
      <c r="H77" s="1">
        <v>12</v>
      </c>
      <c r="I77" s="1" t="s">
        <v>52</v>
      </c>
      <c r="J77" s="1" t="s">
        <v>49</v>
      </c>
      <c r="K77" s="1">
        <v>17406001</v>
      </c>
      <c r="L77" s="1" t="s">
        <v>50</v>
      </c>
      <c r="M77" s="1" t="s">
        <v>51</v>
      </c>
      <c r="N77" s="1" t="s">
        <v>64</v>
      </c>
      <c r="O77" s="1" t="s">
        <v>65</v>
      </c>
      <c r="P77" s="1" t="s">
        <v>66</v>
      </c>
      <c r="Q77" s="1" t="s">
        <v>67</v>
      </c>
      <c r="R77" s="1" t="s">
        <v>87</v>
      </c>
      <c r="S77" s="1" t="s">
        <v>88</v>
      </c>
      <c r="T77" s="2">
        <v>43333</v>
      </c>
      <c r="U77" s="2">
        <v>43333</v>
      </c>
      <c r="V77" s="1" t="s">
        <v>52</v>
      </c>
      <c r="W77" s="3">
        <v>1</v>
      </c>
      <c r="X77" s="1" t="s">
        <v>53</v>
      </c>
      <c r="Y77" s="4">
        <v>582750</v>
      </c>
      <c r="Z77" s="4">
        <v>-76342</v>
      </c>
      <c r="AA77" s="4">
        <v>0</v>
      </c>
      <c r="AB77" s="4">
        <v>0</v>
      </c>
      <c r="AC77" s="4">
        <v>0</v>
      </c>
      <c r="AD77" s="4">
        <v>582750</v>
      </c>
      <c r="AE77" s="5">
        <v>1685</v>
      </c>
      <c r="AF77" s="1" t="s">
        <v>70</v>
      </c>
      <c r="AG77" s="1" t="s">
        <v>71</v>
      </c>
      <c r="AH77" s="1" t="s">
        <v>89</v>
      </c>
      <c r="AI77" s="1" t="s">
        <v>57</v>
      </c>
      <c r="AJ77" s="5">
        <v>10950</v>
      </c>
      <c r="AK77" s="4">
        <v>-6045</v>
      </c>
      <c r="AL77" s="4">
        <v>0</v>
      </c>
      <c r="AM77" s="4">
        <v>0</v>
      </c>
      <c r="AN77" s="4">
        <v>0</v>
      </c>
      <c r="AO77" s="4">
        <v>-82387</v>
      </c>
      <c r="AP77" s="4">
        <v>-82387</v>
      </c>
      <c r="AQ77" s="4">
        <v>0</v>
      </c>
      <c r="AR77" s="4">
        <v>500363</v>
      </c>
      <c r="AS77" s="1" t="s">
        <v>52</v>
      </c>
      <c r="AT77" s="9">
        <f t="shared" si="32"/>
        <v>43333</v>
      </c>
      <c r="AU77" s="9">
        <f t="shared" si="33"/>
        <v>43313</v>
      </c>
      <c r="AV77" s="9">
        <v>44798</v>
      </c>
      <c r="AW77" s="11">
        <f t="shared" si="34"/>
        <v>4.0136986301369859</v>
      </c>
      <c r="AX77">
        <v>10</v>
      </c>
      <c r="AY77" s="12">
        <v>0.05</v>
      </c>
      <c r="AZ77">
        <f t="shared" si="35"/>
        <v>9.5000000000000001E-2</v>
      </c>
      <c r="BA77" s="13">
        <f t="shared" si="36"/>
        <v>582750</v>
      </c>
      <c r="BB77" s="17" t="s">
        <v>1973</v>
      </c>
      <c r="BC77">
        <f>MATCH(BB77,MONTHLY_INDEX!$A:$A,0)</f>
        <v>690</v>
      </c>
      <c r="BD77">
        <f>MATCH(AU77,MONTHLY_INDEX!$1:$1,0)</f>
        <v>80</v>
      </c>
      <c r="BE77">
        <f>INDEX(MONTHLY_INDEX!$1:$1048576,Final!BC77,Final!BD77)</f>
        <v>110</v>
      </c>
      <c r="BF77">
        <f>MATCH($BF$1,MONTHLY_INDEX!$1:$1,0)</f>
        <v>127</v>
      </c>
      <c r="BG77">
        <f>INDEX(MONTHLY_INDEX!$1:$1048576,Final!BC77,Final!BF77)</f>
        <v>145.69999999999999</v>
      </c>
      <c r="BH77" s="23">
        <f t="shared" si="28"/>
        <v>0.32454545454545441</v>
      </c>
      <c r="BI77" s="14">
        <f t="shared" si="29"/>
        <v>771878.86363636365</v>
      </c>
      <c r="BJ77" s="14">
        <f t="shared" si="30"/>
        <v>294318.46807285177</v>
      </c>
      <c r="BK77" s="15">
        <f t="shared" si="37"/>
        <v>477560.39556351188</v>
      </c>
      <c r="BL77" s="52">
        <v>0</v>
      </c>
      <c r="BM77" s="15">
        <f t="shared" si="31"/>
        <v>477560.39556351188</v>
      </c>
    </row>
    <row r="78" spans="1:65">
      <c r="A78" s="8">
        <v>76</v>
      </c>
      <c r="B78" s="1" t="s">
        <v>44</v>
      </c>
      <c r="C78" s="1">
        <v>1500</v>
      </c>
      <c r="D78" s="1" t="s">
        <v>60</v>
      </c>
      <c r="E78" s="1">
        <v>150000009</v>
      </c>
      <c r="F78" s="1" t="s">
        <v>60</v>
      </c>
      <c r="G78" s="1" t="s">
        <v>101</v>
      </c>
      <c r="H78" s="1">
        <v>13</v>
      </c>
      <c r="I78" s="1" t="s">
        <v>52</v>
      </c>
      <c r="J78" s="1" t="s">
        <v>49</v>
      </c>
      <c r="K78" s="1">
        <v>17406001</v>
      </c>
      <c r="L78" s="1" t="s">
        <v>50</v>
      </c>
      <c r="M78" s="1" t="s">
        <v>51</v>
      </c>
      <c r="N78" s="1" t="s">
        <v>64</v>
      </c>
      <c r="O78" s="1" t="s">
        <v>65</v>
      </c>
      <c r="P78" s="1" t="s">
        <v>66</v>
      </c>
      <c r="Q78" s="1" t="s">
        <v>67</v>
      </c>
      <c r="R78" s="1" t="s">
        <v>87</v>
      </c>
      <c r="S78" s="1" t="s">
        <v>88</v>
      </c>
      <c r="T78" s="2">
        <v>43333</v>
      </c>
      <c r="U78" s="2">
        <v>43333</v>
      </c>
      <c r="V78" s="1" t="s">
        <v>52</v>
      </c>
      <c r="W78" s="3">
        <v>1</v>
      </c>
      <c r="X78" s="1" t="s">
        <v>53</v>
      </c>
      <c r="Y78" s="4">
        <v>9976171</v>
      </c>
      <c r="Z78" s="4">
        <v>-1306915</v>
      </c>
      <c r="AA78" s="4">
        <v>0</v>
      </c>
      <c r="AB78" s="4">
        <v>0</v>
      </c>
      <c r="AC78" s="4">
        <v>0</v>
      </c>
      <c r="AD78" s="4">
        <v>9976171</v>
      </c>
      <c r="AE78" s="5">
        <v>1685</v>
      </c>
      <c r="AF78" s="1" t="s">
        <v>70</v>
      </c>
      <c r="AG78" s="1" t="s">
        <v>71</v>
      </c>
      <c r="AH78" s="1" t="s">
        <v>89</v>
      </c>
      <c r="AI78" s="1" t="s">
        <v>57</v>
      </c>
      <c r="AJ78" s="5">
        <v>10950</v>
      </c>
      <c r="AK78" s="4">
        <v>-103488</v>
      </c>
      <c r="AL78" s="4">
        <v>0</v>
      </c>
      <c r="AM78" s="4">
        <v>0</v>
      </c>
      <c r="AN78" s="4">
        <v>0</v>
      </c>
      <c r="AO78" s="4">
        <v>-1410403</v>
      </c>
      <c r="AP78" s="4">
        <v>-1410403</v>
      </c>
      <c r="AQ78" s="4">
        <v>0</v>
      </c>
      <c r="AR78" s="4">
        <v>8565768</v>
      </c>
      <c r="AS78" s="1" t="s">
        <v>52</v>
      </c>
      <c r="AT78" s="9">
        <f t="shared" si="32"/>
        <v>43333</v>
      </c>
      <c r="AU78" s="9">
        <f t="shared" si="33"/>
        <v>43313</v>
      </c>
      <c r="AV78" s="9">
        <v>44798</v>
      </c>
      <c r="AW78" s="11">
        <f t="shared" si="34"/>
        <v>4.0136986301369859</v>
      </c>
      <c r="AX78">
        <v>25</v>
      </c>
      <c r="AY78" s="12">
        <v>0.05</v>
      </c>
      <c r="AZ78">
        <f t="shared" si="35"/>
        <v>3.7999999999999999E-2</v>
      </c>
      <c r="BA78" s="13">
        <f t="shared" si="36"/>
        <v>9976171</v>
      </c>
      <c r="BB78" s="17" t="s">
        <v>2189</v>
      </c>
      <c r="BC78">
        <f>MATCH(BB78,MONTHLY_INDEX!$A:$A,0)</f>
        <v>798</v>
      </c>
      <c r="BD78">
        <f>MATCH(AU78,MONTHLY_INDEX!$1:$1,0)</f>
        <v>80</v>
      </c>
      <c r="BE78">
        <f>INDEX(MONTHLY_INDEX!$1:$1048576,Final!BC78,Final!BD78)</f>
        <v>96</v>
      </c>
      <c r="BF78">
        <f>MATCH($BF$1,MONTHLY_INDEX!$1:$1,0)</f>
        <v>127</v>
      </c>
      <c r="BG78">
        <f>INDEX(MONTHLY_INDEX!$1:$1048576,Final!BC78,Final!BF78)</f>
        <v>95.3</v>
      </c>
      <c r="BH78" s="23">
        <f t="shared" si="28"/>
        <v>-7.2916666666666963E-3</v>
      </c>
      <c r="BI78" s="14">
        <f t="shared" si="29"/>
        <v>9903428.0864583328</v>
      </c>
      <c r="BJ78" s="14">
        <f t="shared" si="30"/>
        <v>1510476.2782825625</v>
      </c>
      <c r="BK78" s="15">
        <f t="shared" si="37"/>
        <v>8392951.8081757706</v>
      </c>
      <c r="BL78" s="52">
        <v>0</v>
      </c>
      <c r="BM78" s="15">
        <f t="shared" si="31"/>
        <v>8392951.8081757706</v>
      </c>
    </row>
    <row r="79" spans="1:65">
      <c r="A79" s="8">
        <v>77</v>
      </c>
      <c r="B79" s="1" t="s">
        <v>44</v>
      </c>
      <c r="C79" s="1">
        <v>1500</v>
      </c>
      <c r="D79" s="1" t="s">
        <v>60</v>
      </c>
      <c r="E79" s="1">
        <v>150000009</v>
      </c>
      <c r="F79" s="1" t="s">
        <v>60</v>
      </c>
      <c r="G79" s="1" t="s">
        <v>102</v>
      </c>
      <c r="H79" s="1">
        <v>14</v>
      </c>
      <c r="I79" s="1" t="s">
        <v>52</v>
      </c>
      <c r="J79" s="1" t="s">
        <v>49</v>
      </c>
      <c r="K79" s="1">
        <v>17406001</v>
      </c>
      <c r="L79" s="1" t="s">
        <v>50</v>
      </c>
      <c r="M79" s="1" t="s">
        <v>51</v>
      </c>
      <c r="N79" s="1" t="s">
        <v>64</v>
      </c>
      <c r="O79" s="1" t="s">
        <v>65</v>
      </c>
      <c r="P79" s="1" t="s">
        <v>66</v>
      </c>
      <c r="Q79" s="1" t="s">
        <v>67</v>
      </c>
      <c r="R79" s="1" t="s">
        <v>87</v>
      </c>
      <c r="S79" s="1" t="s">
        <v>88</v>
      </c>
      <c r="T79" s="2">
        <v>43333</v>
      </c>
      <c r="U79" s="2">
        <v>43333</v>
      </c>
      <c r="V79" s="1" t="s">
        <v>52</v>
      </c>
      <c r="W79" s="3">
        <v>1</v>
      </c>
      <c r="X79" s="1" t="s">
        <v>53</v>
      </c>
      <c r="Y79" s="4">
        <v>21103901</v>
      </c>
      <c r="Z79" s="4">
        <v>-2764690</v>
      </c>
      <c r="AA79" s="4">
        <v>0</v>
      </c>
      <c r="AB79" s="4">
        <v>0</v>
      </c>
      <c r="AC79" s="4">
        <v>0</v>
      </c>
      <c r="AD79" s="4">
        <v>21103901</v>
      </c>
      <c r="AE79" s="5">
        <v>1685</v>
      </c>
      <c r="AF79" s="1" t="s">
        <v>70</v>
      </c>
      <c r="AG79" s="1" t="s">
        <v>71</v>
      </c>
      <c r="AH79" s="1" t="s">
        <v>89</v>
      </c>
      <c r="AI79" s="1" t="s">
        <v>57</v>
      </c>
      <c r="AJ79" s="5">
        <v>10950</v>
      </c>
      <c r="AK79" s="4">
        <v>-218921</v>
      </c>
      <c r="AL79" s="4">
        <v>0</v>
      </c>
      <c r="AM79" s="4">
        <v>0</v>
      </c>
      <c r="AN79" s="4">
        <v>0</v>
      </c>
      <c r="AO79" s="4">
        <v>-2983611</v>
      </c>
      <c r="AP79" s="4">
        <v>-2983611</v>
      </c>
      <c r="AQ79" s="4">
        <v>0</v>
      </c>
      <c r="AR79" s="4">
        <v>18120290</v>
      </c>
      <c r="AS79" s="1" t="s">
        <v>52</v>
      </c>
      <c r="AT79" s="9">
        <f t="shared" si="32"/>
        <v>43333</v>
      </c>
      <c r="AU79" s="9">
        <f t="shared" si="33"/>
        <v>43313</v>
      </c>
      <c r="AV79" s="9">
        <v>44798</v>
      </c>
      <c r="AW79" s="11">
        <f t="shared" si="34"/>
        <v>4.0136986301369859</v>
      </c>
      <c r="AX79">
        <v>25</v>
      </c>
      <c r="AY79" s="12">
        <v>0.05</v>
      </c>
      <c r="AZ79">
        <f t="shared" si="35"/>
        <v>3.7999999999999999E-2</v>
      </c>
      <c r="BA79" s="13">
        <f t="shared" si="36"/>
        <v>21103901</v>
      </c>
      <c r="BB79" s="17" t="s">
        <v>2189</v>
      </c>
      <c r="BC79">
        <f>MATCH(BB79,MONTHLY_INDEX!$A:$A,0)</f>
        <v>798</v>
      </c>
      <c r="BD79">
        <f>MATCH(AU79,MONTHLY_INDEX!$1:$1,0)</f>
        <v>80</v>
      </c>
      <c r="BE79">
        <f>INDEX(MONTHLY_INDEX!$1:$1048576,Final!BC79,Final!BD79)</f>
        <v>96</v>
      </c>
      <c r="BF79">
        <f>MATCH($BF$1,MONTHLY_INDEX!$1:$1,0)</f>
        <v>127</v>
      </c>
      <c r="BG79">
        <f>INDEX(MONTHLY_INDEX!$1:$1048576,Final!BC79,Final!BF79)</f>
        <v>95.3</v>
      </c>
      <c r="BH79" s="23">
        <f t="shared" si="28"/>
        <v>-7.2916666666666963E-3</v>
      </c>
      <c r="BI79" s="14">
        <f t="shared" si="29"/>
        <v>20950018.388541665</v>
      </c>
      <c r="BJ79" s="14">
        <f t="shared" si="30"/>
        <v>3195308.2840825049</v>
      </c>
      <c r="BK79" s="15">
        <f t="shared" si="37"/>
        <v>17754710.104459159</v>
      </c>
      <c r="BL79" s="52">
        <v>0</v>
      </c>
      <c r="BM79" s="15">
        <f t="shared" si="31"/>
        <v>17754710.104459159</v>
      </c>
    </row>
    <row r="80" spans="1:65">
      <c r="A80" s="8">
        <v>78</v>
      </c>
      <c r="B80" s="1" t="s">
        <v>44</v>
      </c>
      <c r="C80" s="1">
        <v>1500</v>
      </c>
      <c r="D80" s="1" t="s">
        <v>60</v>
      </c>
      <c r="E80" s="1">
        <v>150000009</v>
      </c>
      <c r="F80" s="1" t="s">
        <v>60</v>
      </c>
      <c r="G80" s="1" t="s">
        <v>103</v>
      </c>
      <c r="H80" s="1">
        <v>15</v>
      </c>
      <c r="I80" s="1" t="s">
        <v>52</v>
      </c>
      <c r="J80" s="1" t="s">
        <v>49</v>
      </c>
      <c r="K80" s="1">
        <v>17406001</v>
      </c>
      <c r="L80" s="1" t="s">
        <v>50</v>
      </c>
      <c r="M80" s="1" t="s">
        <v>51</v>
      </c>
      <c r="N80" s="1" t="s">
        <v>64</v>
      </c>
      <c r="O80" s="1" t="s">
        <v>65</v>
      </c>
      <c r="P80" s="1" t="s">
        <v>66</v>
      </c>
      <c r="Q80" s="1" t="s">
        <v>67</v>
      </c>
      <c r="R80" s="1" t="s">
        <v>87</v>
      </c>
      <c r="S80" s="1" t="s">
        <v>88</v>
      </c>
      <c r="T80" s="2">
        <v>43333</v>
      </c>
      <c r="U80" s="2">
        <v>43333</v>
      </c>
      <c r="V80" s="1" t="s">
        <v>52</v>
      </c>
      <c r="W80" s="3">
        <v>1</v>
      </c>
      <c r="X80" s="1" t="s">
        <v>53</v>
      </c>
      <c r="Y80" s="4">
        <v>580650</v>
      </c>
      <c r="Z80" s="4">
        <v>-76066</v>
      </c>
      <c r="AA80" s="4">
        <v>0</v>
      </c>
      <c r="AB80" s="4">
        <v>0</v>
      </c>
      <c r="AC80" s="4">
        <v>0</v>
      </c>
      <c r="AD80" s="4">
        <v>580650</v>
      </c>
      <c r="AE80" s="5">
        <v>1685</v>
      </c>
      <c r="AF80" s="1" t="s">
        <v>70</v>
      </c>
      <c r="AG80" s="1" t="s">
        <v>71</v>
      </c>
      <c r="AH80" s="1" t="s">
        <v>89</v>
      </c>
      <c r="AI80" s="1" t="s">
        <v>57</v>
      </c>
      <c r="AJ80" s="5">
        <v>10950</v>
      </c>
      <c r="AK80" s="4">
        <v>-6023</v>
      </c>
      <c r="AL80" s="4">
        <v>0</v>
      </c>
      <c r="AM80" s="4">
        <v>0</v>
      </c>
      <c r="AN80" s="4">
        <v>0</v>
      </c>
      <c r="AO80" s="4">
        <v>-82089</v>
      </c>
      <c r="AP80" s="4">
        <v>-82089</v>
      </c>
      <c r="AQ80" s="4">
        <v>0</v>
      </c>
      <c r="AR80" s="4">
        <v>498561</v>
      </c>
      <c r="AS80" s="1" t="s">
        <v>52</v>
      </c>
      <c r="AT80" s="9">
        <f t="shared" si="32"/>
        <v>43333</v>
      </c>
      <c r="AU80" s="9">
        <f t="shared" si="33"/>
        <v>43313</v>
      </c>
      <c r="AV80" s="9">
        <v>44798</v>
      </c>
      <c r="AW80" s="11">
        <f t="shared" si="34"/>
        <v>4.0136986301369859</v>
      </c>
      <c r="AX80">
        <v>10</v>
      </c>
      <c r="AY80" s="12">
        <v>0.05</v>
      </c>
      <c r="AZ80">
        <f t="shared" si="35"/>
        <v>9.5000000000000001E-2</v>
      </c>
      <c r="BA80" s="13">
        <f t="shared" si="36"/>
        <v>580650</v>
      </c>
      <c r="BB80" s="17" t="s">
        <v>1941</v>
      </c>
      <c r="BC80">
        <f>MATCH(BB80,MONTHLY_INDEX!$A:$A,0)</f>
        <v>674</v>
      </c>
      <c r="BD80">
        <f>MATCH(AU80,MONTHLY_INDEX!$1:$1,0)</f>
        <v>80</v>
      </c>
      <c r="BE80">
        <f>INDEX(MONTHLY_INDEX!$1:$1048576,Final!BC80,Final!BD80)</f>
        <v>105.1</v>
      </c>
      <c r="BF80">
        <f>MATCH($BF$1,MONTHLY_INDEX!$1:$1,0)</f>
        <v>127</v>
      </c>
      <c r="BG80">
        <f>INDEX(MONTHLY_INDEX!$1:$1048576,Final!BC80,Final!BF80)</f>
        <v>122.8</v>
      </c>
      <c r="BH80" s="23">
        <f t="shared" si="28"/>
        <v>0.16841103710751668</v>
      </c>
      <c r="BI80" s="14">
        <f t="shared" si="29"/>
        <v>678437.86869647959</v>
      </c>
      <c r="BJ80" s="14">
        <f t="shared" si="30"/>
        <v>258689.28870091107</v>
      </c>
      <c r="BK80" s="15">
        <f t="shared" si="37"/>
        <v>419748.57999556849</v>
      </c>
      <c r="BL80" s="52">
        <v>0</v>
      </c>
      <c r="BM80" s="15">
        <f t="shared" si="31"/>
        <v>419748.57999556849</v>
      </c>
    </row>
    <row r="81" spans="1:65">
      <c r="A81" s="8">
        <v>79</v>
      </c>
      <c r="B81" s="1" t="s">
        <v>44</v>
      </c>
      <c r="C81" s="1">
        <v>1500</v>
      </c>
      <c r="D81" s="1" t="s">
        <v>60</v>
      </c>
      <c r="E81" s="1">
        <v>150000009</v>
      </c>
      <c r="F81" s="1" t="s">
        <v>60</v>
      </c>
      <c r="G81" s="1" t="s">
        <v>104</v>
      </c>
      <c r="H81" s="1">
        <v>16</v>
      </c>
      <c r="I81" s="1" t="s">
        <v>52</v>
      </c>
      <c r="J81" s="1" t="s">
        <v>49</v>
      </c>
      <c r="K81" s="1">
        <v>17406001</v>
      </c>
      <c r="L81" s="1" t="s">
        <v>50</v>
      </c>
      <c r="M81" s="1" t="s">
        <v>51</v>
      </c>
      <c r="N81" s="1" t="s">
        <v>64</v>
      </c>
      <c r="O81" s="1" t="s">
        <v>65</v>
      </c>
      <c r="P81" s="1" t="s">
        <v>66</v>
      </c>
      <c r="Q81" s="1" t="s">
        <v>67</v>
      </c>
      <c r="R81" s="1" t="s">
        <v>87</v>
      </c>
      <c r="S81" s="1" t="s">
        <v>88</v>
      </c>
      <c r="T81" s="2">
        <v>43333</v>
      </c>
      <c r="U81" s="2">
        <v>43333</v>
      </c>
      <c r="V81" s="1" t="s">
        <v>52</v>
      </c>
      <c r="W81" s="3">
        <v>1</v>
      </c>
      <c r="X81" s="1" t="s">
        <v>53</v>
      </c>
      <c r="Y81" s="4">
        <v>175035</v>
      </c>
      <c r="Z81" s="4">
        <v>-22929</v>
      </c>
      <c r="AA81" s="4">
        <v>0</v>
      </c>
      <c r="AB81" s="4">
        <v>0</v>
      </c>
      <c r="AC81" s="4">
        <v>0</v>
      </c>
      <c r="AD81" s="4">
        <v>175035</v>
      </c>
      <c r="AE81" s="5">
        <v>1685</v>
      </c>
      <c r="AF81" s="1" t="s">
        <v>70</v>
      </c>
      <c r="AG81" s="1" t="s">
        <v>71</v>
      </c>
      <c r="AH81" s="1" t="s">
        <v>89</v>
      </c>
      <c r="AI81" s="1" t="s">
        <v>57</v>
      </c>
      <c r="AJ81" s="5">
        <v>10950</v>
      </c>
      <c r="AK81" s="4">
        <v>-1816</v>
      </c>
      <c r="AL81" s="4">
        <v>0</v>
      </c>
      <c r="AM81" s="4">
        <v>0</v>
      </c>
      <c r="AN81" s="4">
        <v>0</v>
      </c>
      <c r="AO81" s="4">
        <v>-24745</v>
      </c>
      <c r="AP81" s="4">
        <v>-24745</v>
      </c>
      <c r="AQ81" s="4">
        <v>0</v>
      </c>
      <c r="AR81" s="4">
        <v>150290</v>
      </c>
      <c r="AS81" s="1" t="s">
        <v>52</v>
      </c>
      <c r="AT81" s="9">
        <f t="shared" si="32"/>
        <v>43333</v>
      </c>
      <c r="AU81" s="9">
        <f t="shared" si="33"/>
        <v>43313</v>
      </c>
      <c r="AV81" s="9">
        <v>44798</v>
      </c>
      <c r="AW81" s="11">
        <f t="shared" si="34"/>
        <v>4.0136986301369859</v>
      </c>
      <c r="AX81">
        <v>10</v>
      </c>
      <c r="AY81" s="12">
        <v>0.05</v>
      </c>
      <c r="AZ81">
        <f t="shared" si="35"/>
        <v>9.5000000000000001E-2</v>
      </c>
      <c r="BA81" s="13">
        <f t="shared" si="36"/>
        <v>175035</v>
      </c>
      <c r="BB81" s="17" t="s">
        <v>1877</v>
      </c>
      <c r="BC81">
        <f>MATCH(BB81,MONTHLY_INDEX!$A:$A,0)</f>
        <v>642</v>
      </c>
      <c r="BD81">
        <f>MATCH(AU81,MONTHLY_INDEX!$1:$1,0)</f>
        <v>80</v>
      </c>
      <c r="BE81">
        <f>INDEX(MONTHLY_INDEX!$1:$1048576,Final!BC81,Final!BD81)</f>
        <v>79.099999999999994</v>
      </c>
      <c r="BF81">
        <f>MATCH($BF$1,MONTHLY_INDEX!$1:$1,0)</f>
        <v>127</v>
      </c>
      <c r="BG81">
        <f>INDEX(MONTHLY_INDEX!$1:$1048576,Final!BC81,Final!BF81)</f>
        <v>94</v>
      </c>
      <c r="BH81" s="23">
        <f t="shared" si="28"/>
        <v>0.18836915297092297</v>
      </c>
      <c r="BI81" s="14">
        <f t="shared" si="29"/>
        <v>208006.19469026552</v>
      </c>
      <c r="BJ81" s="14">
        <f t="shared" si="30"/>
        <v>79313.046975390971</v>
      </c>
      <c r="BK81" s="15">
        <f t="shared" si="37"/>
        <v>128693.14771487455</v>
      </c>
      <c r="BL81" s="52">
        <v>0</v>
      </c>
      <c r="BM81" s="15">
        <f t="shared" si="31"/>
        <v>128693.14771487455</v>
      </c>
    </row>
    <row r="82" spans="1:65">
      <c r="A82" s="8">
        <v>80</v>
      </c>
      <c r="B82" s="1" t="s">
        <v>44</v>
      </c>
      <c r="C82" s="1">
        <v>1500</v>
      </c>
      <c r="D82" s="1" t="s">
        <v>60</v>
      </c>
      <c r="E82" s="1">
        <v>150000009</v>
      </c>
      <c r="F82" s="1" t="s">
        <v>60</v>
      </c>
      <c r="G82" s="1" t="s">
        <v>105</v>
      </c>
      <c r="H82" s="1">
        <v>17</v>
      </c>
      <c r="I82" s="1" t="s">
        <v>52</v>
      </c>
      <c r="J82" s="1" t="s">
        <v>49</v>
      </c>
      <c r="K82" s="1">
        <v>17406001</v>
      </c>
      <c r="L82" s="1" t="s">
        <v>50</v>
      </c>
      <c r="M82" s="1" t="s">
        <v>51</v>
      </c>
      <c r="N82" s="1" t="s">
        <v>64</v>
      </c>
      <c r="O82" s="1" t="s">
        <v>65</v>
      </c>
      <c r="P82" s="1" t="s">
        <v>66</v>
      </c>
      <c r="Q82" s="1" t="s">
        <v>67</v>
      </c>
      <c r="R82" s="1" t="s">
        <v>87</v>
      </c>
      <c r="S82" s="1" t="s">
        <v>88</v>
      </c>
      <c r="T82" s="2">
        <v>43333</v>
      </c>
      <c r="U82" s="2">
        <v>43333</v>
      </c>
      <c r="V82" s="1" t="s">
        <v>52</v>
      </c>
      <c r="W82" s="3">
        <v>1</v>
      </c>
      <c r="X82" s="1" t="s">
        <v>53</v>
      </c>
      <c r="Y82" s="4">
        <v>132796</v>
      </c>
      <c r="Z82" s="4">
        <v>-17395</v>
      </c>
      <c r="AA82" s="4">
        <v>0</v>
      </c>
      <c r="AB82" s="4">
        <v>0</v>
      </c>
      <c r="AC82" s="4">
        <v>0</v>
      </c>
      <c r="AD82" s="4">
        <v>132796</v>
      </c>
      <c r="AE82" s="5">
        <v>1685</v>
      </c>
      <c r="AF82" s="1" t="s">
        <v>70</v>
      </c>
      <c r="AG82" s="1" t="s">
        <v>71</v>
      </c>
      <c r="AH82" s="1" t="s">
        <v>89</v>
      </c>
      <c r="AI82" s="1" t="s">
        <v>57</v>
      </c>
      <c r="AJ82" s="5">
        <v>10950</v>
      </c>
      <c r="AK82" s="4">
        <v>-1378</v>
      </c>
      <c r="AL82" s="4">
        <v>0</v>
      </c>
      <c r="AM82" s="4">
        <v>0</v>
      </c>
      <c r="AN82" s="4">
        <v>0</v>
      </c>
      <c r="AO82" s="4">
        <v>-18773</v>
      </c>
      <c r="AP82" s="4">
        <v>-18773</v>
      </c>
      <c r="AQ82" s="4">
        <v>0</v>
      </c>
      <c r="AR82" s="4">
        <v>114023</v>
      </c>
      <c r="AS82" s="1" t="s">
        <v>52</v>
      </c>
      <c r="AT82" s="9">
        <f t="shared" si="32"/>
        <v>43333</v>
      </c>
      <c r="AU82" s="9">
        <f t="shared" si="33"/>
        <v>43313</v>
      </c>
      <c r="AV82" s="9">
        <v>44798</v>
      </c>
      <c r="AW82" s="11">
        <f t="shared" si="34"/>
        <v>4.0136986301369859</v>
      </c>
      <c r="AX82">
        <v>10</v>
      </c>
      <c r="AY82" s="12">
        <v>0.05</v>
      </c>
      <c r="AZ82">
        <f t="shared" si="35"/>
        <v>9.5000000000000001E-2</v>
      </c>
      <c r="BA82" s="13">
        <f t="shared" si="36"/>
        <v>132796</v>
      </c>
      <c r="BB82" s="17" t="s">
        <v>2189</v>
      </c>
      <c r="BC82">
        <f>MATCH(BB82,MONTHLY_INDEX!$A:$A,0)</f>
        <v>798</v>
      </c>
      <c r="BD82">
        <f>MATCH(AU82,MONTHLY_INDEX!$1:$1,0)</f>
        <v>80</v>
      </c>
      <c r="BE82">
        <f>INDEX(MONTHLY_INDEX!$1:$1048576,Final!BC82,Final!BD82)</f>
        <v>96</v>
      </c>
      <c r="BF82">
        <f>MATCH($BF$1,MONTHLY_INDEX!$1:$1,0)</f>
        <v>127</v>
      </c>
      <c r="BG82">
        <f>INDEX(MONTHLY_INDEX!$1:$1048576,Final!BC82,Final!BF82)</f>
        <v>95.3</v>
      </c>
      <c r="BH82" s="23">
        <f t="shared" si="28"/>
        <v>-7.2916666666666963E-3</v>
      </c>
      <c r="BI82" s="14">
        <f t="shared" si="29"/>
        <v>131827.69583333333</v>
      </c>
      <c r="BJ82" s="14">
        <f t="shared" si="30"/>
        <v>50266.0810071347</v>
      </c>
      <c r="BK82" s="15">
        <f t="shared" si="37"/>
        <v>81561.614826198638</v>
      </c>
      <c r="BL82" s="52">
        <v>0</v>
      </c>
      <c r="BM82" s="15">
        <f t="shared" si="31"/>
        <v>81561.614826198638</v>
      </c>
    </row>
    <row r="83" spans="1:65">
      <c r="A83" s="8">
        <v>81</v>
      </c>
      <c r="B83" s="1" t="s">
        <v>44</v>
      </c>
      <c r="C83" s="1">
        <v>1500</v>
      </c>
      <c r="D83" s="1" t="s">
        <v>60</v>
      </c>
      <c r="E83" s="1">
        <v>150000009</v>
      </c>
      <c r="F83" s="1" t="s">
        <v>60</v>
      </c>
      <c r="G83" s="1" t="s">
        <v>106</v>
      </c>
      <c r="H83" s="1">
        <v>18</v>
      </c>
      <c r="I83" s="1" t="s">
        <v>52</v>
      </c>
      <c r="J83" s="1" t="s">
        <v>49</v>
      </c>
      <c r="K83" s="1">
        <v>17406001</v>
      </c>
      <c r="L83" s="1" t="s">
        <v>50</v>
      </c>
      <c r="M83" s="1" t="s">
        <v>51</v>
      </c>
      <c r="N83" s="1" t="s">
        <v>64</v>
      </c>
      <c r="O83" s="1" t="s">
        <v>65</v>
      </c>
      <c r="P83" s="1" t="s">
        <v>66</v>
      </c>
      <c r="Q83" s="1" t="s">
        <v>67</v>
      </c>
      <c r="R83" s="1" t="s">
        <v>87</v>
      </c>
      <c r="S83" s="1" t="s">
        <v>88</v>
      </c>
      <c r="T83" s="2">
        <v>43333</v>
      </c>
      <c r="U83" s="2">
        <v>43333</v>
      </c>
      <c r="V83" s="1" t="s">
        <v>52</v>
      </c>
      <c r="W83" s="3">
        <v>1</v>
      </c>
      <c r="X83" s="1" t="s">
        <v>53</v>
      </c>
      <c r="Y83" s="4">
        <v>469552</v>
      </c>
      <c r="Z83" s="4">
        <v>-61512</v>
      </c>
      <c r="AA83" s="4">
        <v>0</v>
      </c>
      <c r="AB83" s="4">
        <v>0</v>
      </c>
      <c r="AC83" s="4">
        <v>0</v>
      </c>
      <c r="AD83" s="4">
        <v>469552</v>
      </c>
      <c r="AE83" s="5">
        <v>1685</v>
      </c>
      <c r="AF83" s="1" t="s">
        <v>70</v>
      </c>
      <c r="AG83" s="1" t="s">
        <v>71</v>
      </c>
      <c r="AH83" s="1" t="s">
        <v>89</v>
      </c>
      <c r="AI83" s="1" t="s">
        <v>57</v>
      </c>
      <c r="AJ83" s="5">
        <v>10950</v>
      </c>
      <c r="AK83" s="4">
        <v>-4871</v>
      </c>
      <c r="AL83" s="4">
        <v>0</v>
      </c>
      <c r="AM83" s="4">
        <v>0</v>
      </c>
      <c r="AN83" s="4">
        <v>0</v>
      </c>
      <c r="AO83" s="4">
        <v>-66383</v>
      </c>
      <c r="AP83" s="4">
        <v>-66383</v>
      </c>
      <c r="AQ83" s="4">
        <v>0</v>
      </c>
      <c r="AR83" s="4">
        <v>403169</v>
      </c>
      <c r="AS83" s="1" t="s">
        <v>52</v>
      </c>
      <c r="AT83" s="9">
        <f t="shared" si="32"/>
        <v>43333</v>
      </c>
      <c r="AU83" s="9">
        <f t="shared" si="33"/>
        <v>43313</v>
      </c>
      <c r="AV83" s="9">
        <v>44798</v>
      </c>
      <c r="AW83" s="11">
        <f t="shared" si="34"/>
        <v>4.0136986301369859</v>
      </c>
      <c r="AX83">
        <v>10</v>
      </c>
      <c r="AY83" s="12">
        <v>0.05</v>
      </c>
      <c r="AZ83">
        <f t="shared" si="35"/>
        <v>9.5000000000000001E-2</v>
      </c>
      <c r="BA83" s="13">
        <f t="shared" si="36"/>
        <v>469552</v>
      </c>
      <c r="BB83" s="17" t="s">
        <v>1871</v>
      </c>
      <c r="BC83">
        <f>MATCH(BB83,MONTHLY_INDEX!$A:$A,0)</f>
        <v>639</v>
      </c>
      <c r="BD83">
        <f>MATCH(AU83,MONTHLY_INDEX!$1:$1,0)</f>
        <v>80</v>
      </c>
      <c r="BE83">
        <f>INDEX(MONTHLY_INDEX!$1:$1048576,Final!BC83,Final!BD83)</f>
        <v>112.8</v>
      </c>
      <c r="BF83">
        <f>MATCH($BF$1,MONTHLY_INDEX!$1:$1,0)</f>
        <v>127</v>
      </c>
      <c r="BG83">
        <f>INDEX(MONTHLY_INDEX!$1:$1048576,Final!BC83,Final!BF83)</f>
        <v>116.2</v>
      </c>
      <c r="BH83" s="23">
        <f t="shared" si="28"/>
        <v>3.0141843971631256E-2</v>
      </c>
      <c r="BI83" s="14">
        <f t="shared" si="29"/>
        <v>483705.16312056739</v>
      </c>
      <c r="BJ83" s="14">
        <f t="shared" si="30"/>
        <v>184437.44130768481</v>
      </c>
      <c r="BK83" s="15">
        <f t="shared" si="37"/>
        <v>299267.72181288258</v>
      </c>
      <c r="BL83" s="52">
        <v>0</v>
      </c>
      <c r="BM83" s="15">
        <f t="shared" si="31"/>
        <v>299267.72181288258</v>
      </c>
    </row>
    <row r="84" spans="1:65">
      <c r="A84" s="8">
        <v>82</v>
      </c>
      <c r="B84" s="1" t="s">
        <v>44</v>
      </c>
      <c r="C84" s="1">
        <v>1500</v>
      </c>
      <c r="D84" s="1" t="s">
        <v>60</v>
      </c>
      <c r="E84" s="1">
        <v>150000009</v>
      </c>
      <c r="F84" s="1" t="s">
        <v>60</v>
      </c>
      <c r="G84" s="1" t="s">
        <v>107</v>
      </c>
      <c r="H84" s="1">
        <v>19</v>
      </c>
      <c r="I84" s="1" t="s">
        <v>52</v>
      </c>
      <c r="J84" s="1" t="s">
        <v>49</v>
      </c>
      <c r="K84" s="1">
        <v>17406001</v>
      </c>
      <c r="L84" s="1" t="s">
        <v>50</v>
      </c>
      <c r="M84" s="1" t="s">
        <v>51</v>
      </c>
      <c r="N84" s="1" t="s">
        <v>64</v>
      </c>
      <c r="O84" s="1" t="s">
        <v>65</v>
      </c>
      <c r="P84" s="1" t="s">
        <v>66</v>
      </c>
      <c r="Q84" s="1" t="s">
        <v>67</v>
      </c>
      <c r="R84" s="1" t="s">
        <v>87</v>
      </c>
      <c r="S84" s="1" t="s">
        <v>88</v>
      </c>
      <c r="T84" s="2">
        <v>43333</v>
      </c>
      <c r="U84" s="2">
        <v>43333</v>
      </c>
      <c r="V84" s="1" t="s">
        <v>52</v>
      </c>
      <c r="W84" s="3">
        <v>1</v>
      </c>
      <c r="X84" s="1" t="s">
        <v>53</v>
      </c>
      <c r="Y84" s="4">
        <v>6861326</v>
      </c>
      <c r="Z84" s="4">
        <v>-898859</v>
      </c>
      <c r="AA84" s="4">
        <v>0</v>
      </c>
      <c r="AB84" s="4">
        <v>0</v>
      </c>
      <c r="AC84" s="4">
        <v>0</v>
      </c>
      <c r="AD84" s="4">
        <v>6861326</v>
      </c>
      <c r="AE84" s="5">
        <v>1685</v>
      </c>
      <c r="AF84" s="1" t="s">
        <v>70</v>
      </c>
      <c r="AG84" s="1" t="s">
        <v>71</v>
      </c>
      <c r="AH84" s="1" t="s">
        <v>89</v>
      </c>
      <c r="AI84" s="1" t="s">
        <v>57</v>
      </c>
      <c r="AJ84" s="5">
        <v>10950</v>
      </c>
      <c r="AK84" s="4">
        <v>-71176</v>
      </c>
      <c r="AL84" s="4">
        <v>0</v>
      </c>
      <c r="AM84" s="4">
        <v>0</v>
      </c>
      <c r="AN84" s="4">
        <v>0</v>
      </c>
      <c r="AO84" s="4">
        <v>-970035</v>
      </c>
      <c r="AP84" s="4">
        <v>-970035</v>
      </c>
      <c r="AQ84" s="4">
        <v>0</v>
      </c>
      <c r="AR84" s="4">
        <v>5891291</v>
      </c>
      <c r="AS84" s="1" t="s">
        <v>52</v>
      </c>
      <c r="AT84" s="9">
        <f t="shared" si="32"/>
        <v>43333</v>
      </c>
      <c r="AU84" s="9">
        <f t="shared" si="33"/>
        <v>43313</v>
      </c>
      <c r="AV84" s="9">
        <v>44798</v>
      </c>
      <c r="AW84" s="11">
        <f t="shared" si="34"/>
        <v>4.0136986301369859</v>
      </c>
      <c r="AX84">
        <v>10</v>
      </c>
      <c r="AY84" s="12">
        <v>0.05</v>
      </c>
      <c r="AZ84">
        <f t="shared" si="35"/>
        <v>9.5000000000000001E-2</v>
      </c>
      <c r="BA84" s="13">
        <f t="shared" si="36"/>
        <v>6861326</v>
      </c>
      <c r="BI84" s="14">
        <f t="shared" ref="BI84:BI86" si="38">AR84</f>
        <v>5891291</v>
      </c>
      <c r="BJ84" s="14">
        <v>0</v>
      </c>
      <c r="BK84" s="14">
        <f t="shared" ref="BK84:BK86" si="39">AR84</f>
        <v>5891291</v>
      </c>
      <c r="BL84" s="52">
        <v>0</v>
      </c>
      <c r="BM84" s="15">
        <f t="shared" ref="BM84:BM86" si="40">AR84</f>
        <v>5891291</v>
      </c>
    </row>
    <row r="85" spans="1:65">
      <c r="A85" s="8">
        <v>83</v>
      </c>
      <c r="B85" s="1" t="s">
        <v>44</v>
      </c>
      <c r="C85" s="1">
        <v>1500</v>
      </c>
      <c r="D85" s="1" t="s">
        <v>60</v>
      </c>
      <c r="E85" s="1">
        <v>150000009</v>
      </c>
      <c r="F85" s="1" t="s">
        <v>60</v>
      </c>
      <c r="G85" s="1" t="s">
        <v>108</v>
      </c>
      <c r="H85" s="1">
        <v>20</v>
      </c>
      <c r="I85" s="1" t="s">
        <v>52</v>
      </c>
      <c r="J85" s="1" t="s">
        <v>49</v>
      </c>
      <c r="K85" s="1">
        <v>17406001</v>
      </c>
      <c r="L85" s="1" t="s">
        <v>50</v>
      </c>
      <c r="M85" s="1" t="s">
        <v>51</v>
      </c>
      <c r="N85" s="1" t="s">
        <v>64</v>
      </c>
      <c r="O85" s="1" t="s">
        <v>65</v>
      </c>
      <c r="P85" s="1" t="s">
        <v>66</v>
      </c>
      <c r="Q85" s="1" t="s">
        <v>67</v>
      </c>
      <c r="R85" s="1" t="s">
        <v>87</v>
      </c>
      <c r="S85" s="1" t="s">
        <v>88</v>
      </c>
      <c r="T85" s="2">
        <v>43333</v>
      </c>
      <c r="U85" s="2">
        <v>43333</v>
      </c>
      <c r="V85" s="1" t="s">
        <v>52</v>
      </c>
      <c r="W85" s="3">
        <v>1</v>
      </c>
      <c r="X85" s="1" t="s">
        <v>53</v>
      </c>
      <c r="Y85" s="4">
        <v>5552065</v>
      </c>
      <c r="Z85" s="4">
        <v>-727341</v>
      </c>
      <c r="AA85" s="4">
        <v>0</v>
      </c>
      <c r="AB85" s="4">
        <v>0</v>
      </c>
      <c r="AC85" s="4">
        <v>0</v>
      </c>
      <c r="AD85" s="4">
        <v>5552065</v>
      </c>
      <c r="AE85" s="5">
        <v>1685</v>
      </c>
      <c r="AF85" s="1" t="s">
        <v>70</v>
      </c>
      <c r="AG85" s="1" t="s">
        <v>71</v>
      </c>
      <c r="AH85" s="1" t="s">
        <v>89</v>
      </c>
      <c r="AI85" s="1" t="s">
        <v>57</v>
      </c>
      <c r="AJ85" s="5">
        <v>10950</v>
      </c>
      <c r="AK85" s="4">
        <v>-57594</v>
      </c>
      <c r="AL85" s="4">
        <v>0</v>
      </c>
      <c r="AM85" s="4">
        <v>0</v>
      </c>
      <c r="AN85" s="4">
        <v>0</v>
      </c>
      <c r="AO85" s="4">
        <v>-784935</v>
      </c>
      <c r="AP85" s="4">
        <v>-784935</v>
      </c>
      <c r="AQ85" s="4">
        <v>0</v>
      </c>
      <c r="AR85" s="4">
        <v>4767130</v>
      </c>
      <c r="AS85" s="1" t="s">
        <v>52</v>
      </c>
      <c r="AT85" s="9">
        <f t="shared" si="32"/>
        <v>43333</v>
      </c>
      <c r="AU85" s="9">
        <f t="shared" si="33"/>
        <v>43313</v>
      </c>
      <c r="AV85" s="9">
        <v>44798</v>
      </c>
      <c r="AW85" s="11">
        <f t="shared" si="34"/>
        <v>4.0136986301369859</v>
      </c>
      <c r="AX85">
        <v>10</v>
      </c>
      <c r="AY85" s="12">
        <v>0.05</v>
      </c>
      <c r="AZ85">
        <f t="shared" si="35"/>
        <v>9.5000000000000001E-2</v>
      </c>
      <c r="BA85" s="13">
        <f t="shared" si="36"/>
        <v>5552065</v>
      </c>
      <c r="BI85" s="14">
        <f t="shared" si="38"/>
        <v>4767130</v>
      </c>
      <c r="BJ85" s="14">
        <v>0</v>
      </c>
      <c r="BK85" s="14">
        <f t="shared" si="39"/>
        <v>4767130</v>
      </c>
      <c r="BL85" s="52">
        <v>0</v>
      </c>
      <c r="BM85" s="15">
        <f t="shared" si="40"/>
        <v>4767130</v>
      </c>
    </row>
    <row r="86" spans="1:65">
      <c r="A86" s="8">
        <v>84</v>
      </c>
      <c r="B86" s="1" t="s">
        <v>44</v>
      </c>
      <c r="C86" s="1">
        <v>1500</v>
      </c>
      <c r="D86" s="1" t="s">
        <v>60</v>
      </c>
      <c r="E86" s="1">
        <v>150000009</v>
      </c>
      <c r="F86" s="1" t="s">
        <v>60</v>
      </c>
      <c r="G86" s="1" t="s">
        <v>109</v>
      </c>
      <c r="H86" s="1">
        <v>21</v>
      </c>
      <c r="I86" s="1" t="s">
        <v>52</v>
      </c>
      <c r="J86" s="1" t="s">
        <v>49</v>
      </c>
      <c r="K86" s="1">
        <v>17406001</v>
      </c>
      <c r="L86" s="1" t="s">
        <v>50</v>
      </c>
      <c r="M86" s="1" t="s">
        <v>51</v>
      </c>
      <c r="N86" s="1" t="s">
        <v>64</v>
      </c>
      <c r="O86" s="1" t="s">
        <v>65</v>
      </c>
      <c r="P86" s="1" t="s">
        <v>66</v>
      </c>
      <c r="Q86" s="1" t="s">
        <v>67</v>
      </c>
      <c r="R86" s="1" t="s">
        <v>87</v>
      </c>
      <c r="S86" s="1" t="s">
        <v>88</v>
      </c>
      <c r="T86" s="2">
        <v>43333</v>
      </c>
      <c r="U86" s="2">
        <v>43333</v>
      </c>
      <c r="V86" s="1" t="s">
        <v>52</v>
      </c>
      <c r="W86" s="3">
        <v>1</v>
      </c>
      <c r="X86" s="1" t="s">
        <v>53</v>
      </c>
      <c r="Y86" s="4">
        <v>1950695</v>
      </c>
      <c r="Z86" s="4">
        <v>-256470</v>
      </c>
      <c r="AA86" s="4">
        <v>0</v>
      </c>
      <c r="AB86" s="4">
        <v>0</v>
      </c>
      <c r="AC86" s="4">
        <v>0</v>
      </c>
      <c r="AD86" s="4">
        <v>1950695</v>
      </c>
      <c r="AE86" s="5">
        <v>1685</v>
      </c>
      <c r="AF86" s="1" t="s">
        <v>70</v>
      </c>
      <c r="AG86" s="1" t="s">
        <v>71</v>
      </c>
      <c r="AH86" s="1" t="s">
        <v>89</v>
      </c>
      <c r="AI86" s="1" t="s">
        <v>57</v>
      </c>
      <c r="AJ86" s="5">
        <v>10950</v>
      </c>
      <c r="AK86" s="4">
        <v>-20224</v>
      </c>
      <c r="AL86" s="4">
        <v>0</v>
      </c>
      <c r="AM86" s="4">
        <v>0</v>
      </c>
      <c r="AN86" s="4">
        <v>0</v>
      </c>
      <c r="AO86" s="4">
        <v>-276694</v>
      </c>
      <c r="AP86" s="4">
        <v>-276694</v>
      </c>
      <c r="AQ86" s="4">
        <v>0</v>
      </c>
      <c r="AR86" s="4">
        <v>1674001</v>
      </c>
      <c r="AS86" s="1" t="s">
        <v>52</v>
      </c>
      <c r="AT86" s="9">
        <f t="shared" si="32"/>
        <v>43333</v>
      </c>
      <c r="AU86" s="9">
        <f t="shared" si="33"/>
        <v>43313</v>
      </c>
      <c r="AV86" s="9">
        <v>44798</v>
      </c>
      <c r="AW86" s="11">
        <f t="shared" si="34"/>
        <v>4.0136986301369859</v>
      </c>
      <c r="AX86">
        <v>10</v>
      </c>
      <c r="AY86" s="12">
        <v>0.05</v>
      </c>
      <c r="AZ86">
        <f t="shared" si="35"/>
        <v>9.5000000000000001E-2</v>
      </c>
      <c r="BA86" s="13">
        <f t="shared" si="36"/>
        <v>1950695</v>
      </c>
      <c r="BI86" s="14">
        <f t="shared" si="38"/>
        <v>1674001</v>
      </c>
      <c r="BJ86" s="14">
        <v>0</v>
      </c>
      <c r="BK86" s="14">
        <f t="shared" si="39"/>
        <v>1674001</v>
      </c>
      <c r="BL86" s="52">
        <v>0</v>
      </c>
      <c r="BM86" s="15">
        <f t="shared" si="40"/>
        <v>1674001</v>
      </c>
    </row>
    <row r="87" spans="1:65">
      <c r="A87" s="8">
        <v>85</v>
      </c>
      <c r="B87" s="1" t="s">
        <v>44</v>
      </c>
      <c r="C87" s="1">
        <v>1500</v>
      </c>
      <c r="D87" s="1" t="s">
        <v>60</v>
      </c>
      <c r="E87" s="1">
        <v>150000009</v>
      </c>
      <c r="F87" s="1" t="s">
        <v>60</v>
      </c>
      <c r="G87" s="1" t="s">
        <v>110</v>
      </c>
      <c r="H87" s="1">
        <v>22</v>
      </c>
      <c r="I87" s="1" t="s">
        <v>52</v>
      </c>
      <c r="J87" s="1" t="s">
        <v>49</v>
      </c>
      <c r="K87" s="1">
        <v>17406001</v>
      </c>
      <c r="L87" s="1" t="s">
        <v>50</v>
      </c>
      <c r="M87" s="1" t="s">
        <v>51</v>
      </c>
      <c r="N87" s="1" t="s">
        <v>64</v>
      </c>
      <c r="O87" s="1" t="s">
        <v>65</v>
      </c>
      <c r="P87" s="1" t="s">
        <v>66</v>
      </c>
      <c r="Q87" s="1" t="s">
        <v>67</v>
      </c>
      <c r="R87" s="1" t="s">
        <v>87</v>
      </c>
      <c r="S87" s="1" t="s">
        <v>88</v>
      </c>
      <c r="T87" s="2">
        <v>43333</v>
      </c>
      <c r="U87" s="2">
        <v>43333</v>
      </c>
      <c r="V87" s="1" t="s">
        <v>52</v>
      </c>
      <c r="W87" s="3">
        <v>1</v>
      </c>
      <c r="X87" s="1" t="s">
        <v>53</v>
      </c>
      <c r="Y87" s="4">
        <v>16789210</v>
      </c>
      <c r="Z87" s="4">
        <v>-2199450</v>
      </c>
      <c r="AA87" s="4">
        <v>0</v>
      </c>
      <c r="AB87" s="4">
        <v>0</v>
      </c>
      <c r="AC87" s="4">
        <v>0</v>
      </c>
      <c r="AD87" s="4">
        <v>16789210</v>
      </c>
      <c r="AE87" s="5">
        <v>1685</v>
      </c>
      <c r="AF87" s="1" t="s">
        <v>70</v>
      </c>
      <c r="AG87" s="1" t="s">
        <v>71</v>
      </c>
      <c r="AH87" s="1" t="s">
        <v>89</v>
      </c>
      <c r="AI87" s="1" t="s">
        <v>57</v>
      </c>
      <c r="AJ87" s="5">
        <v>10950</v>
      </c>
      <c r="AK87" s="4">
        <v>-174163</v>
      </c>
      <c r="AL87" s="4">
        <v>0</v>
      </c>
      <c r="AM87" s="4">
        <v>0</v>
      </c>
      <c r="AN87" s="4">
        <v>0</v>
      </c>
      <c r="AO87" s="4">
        <v>-2373613</v>
      </c>
      <c r="AP87" s="4">
        <v>-2373613</v>
      </c>
      <c r="AQ87" s="4">
        <v>0</v>
      </c>
      <c r="AR87" s="4">
        <v>14415597</v>
      </c>
      <c r="AS87" s="1" t="s">
        <v>52</v>
      </c>
      <c r="AT87" s="9">
        <f t="shared" si="32"/>
        <v>43333</v>
      </c>
      <c r="AU87" s="9">
        <f t="shared" si="33"/>
        <v>43313</v>
      </c>
      <c r="AV87" s="9">
        <v>44798</v>
      </c>
      <c r="AW87" s="11">
        <f t="shared" si="34"/>
        <v>4.0136986301369859</v>
      </c>
      <c r="AX87">
        <v>25</v>
      </c>
      <c r="AY87" s="12">
        <v>0.05</v>
      </c>
      <c r="AZ87">
        <f t="shared" si="35"/>
        <v>3.7999999999999999E-2</v>
      </c>
      <c r="BA87" s="13">
        <f t="shared" si="36"/>
        <v>16789210</v>
      </c>
      <c r="BB87" s="17" t="s">
        <v>2189</v>
      </c>
      <c r="BC87">
        <f>MATCH(BB87,MONTHLY_INDEX!$A:$A,0)</f>
        <v>798</v>
      </c>
      <c r="BD87">
        <f>MATCH(AU87,MONTHLY_INDEX!$1:$1,0)</f>
        <v>80</v>
      </c>
      <c r="BE87">
        <f>INDEX(MONTHLY_INDEX!$1:$1048576,Final!BC87,Final!BD87)</f>
        <v>96</v>
      </c>
      <c r="BF87">
        <f>MATCH($BF$1,MONTHLY_INDEX!$1:$1,0)</f>
        <v>127</v>
      </c>
      <c r="BG87">
        <f>INDEX(MONTHLY_INDEX!$1:$1048576,Final!BC87,Final!BF87)</f>
        <v>95.3</v>
      </c>
      <c r="BH87" s="23">
        <f>(BG87-BE87)/BE87</f>
        <v>-7.2916666666666963E-3</v>
      </c>
      <c r="BI87" s="14">
        <f>(1+BH87)*BA87</f>
        <v>16666788.677083332</v>
      </c>
      <c r="BJ87" s="14">
        <f>BI87*AZ87*AW87</f>
        <v>2542027.7415156956</v>
      </c>
      <c r="BK87" s="15">
        <f t="shared" si="37"/>
        <v>14124760.935567636</v>
      </c>
      <c r="BL87" s="52">
        <v>0</v>
      </c>
      <c r="BM87" s="15">
        <f>MAX((1-BL87)*BK87,BI87*AY87)</f>
        <v>14124760.935567636</v>
      </c>
    </row>
    <row r="88" spans="1:65">
      <c r="A88" s="8">
        <v>86</v>
      </c>
      <c r="B88" s="1" t="s">
        <v>44</v>
      </c>
      <c r="C88" s="1">
        <v>1500</v>
      </c>
      <c r="D88" s="1" t="s">
        <v>60</v>
      </c>
      <c r="E88" s="1">
        <v>150000009</v>
      </c>
      <c r="F88" s="1" t="s">
        <v>60</v>
      </c>
      <c r="G88" s="1" t="s">
        <v>111</v>
      </c>
      <c r="H88" s="1">
        <v>23</v>
      </c>
      <c r="I88" s="1" t="s">
        <v>52</v>
      </c>
      <c r="J88" s="1" t="s">
        <v>49</v>
      </c>
      <c r="K88" s="1">
        <v>17406001</v>
      </c>
      <c r="L88" s="1" t="s">
        <v>50</v>
      </c>
      <c r="M88" s="1" t="s">
        <v>51</v>
      </c>
      <c r="N88" s="1" t="s">
        <v>64</v>
      </c>
      <c r="O88" s="1" t="s">
        <v>65</v>
      </c>
      <c r="P88" s="1" t="s">
        <v>66</v>
      </c>
      <c r="Q88" s="1" t="s">
        <v>67</v>
      </c>
      <c r="R88" s="1" t="s">
        <v>87</v>
      </c>
      <c r="S88" s="1" t="s">
        <v>88</v>
      </c>
      <c r="T88" s="2">
        <v>43333</v>
      </c>
      <c r="U88" s="2">
        <v>43333</v>
      </c>
      <c r="V88" s="1" t="s">
        <v>52</v>
      </c>
      <c r="W88" s="3">
        <v>1</v>
      </c>
      <c r="X88" s="1" t="s">
        <v>53</v>
      </c>
      <c r="Y88" s="4">
        <v>32425</v>
      </c>
      <c r="Z88" s="4">
        <v>-4246</v>
      </c>
      <c r="AA88" s="4">
        <v>0</v>
      </c>
      <c r="AB88" s="4">
        <v>0</v>
      </c>
      <c r="AC88" s="4">
        <v>0</v>
      </c>
      <c r="AD88" s="4">
        <v>32425</v>
      </c>
      <c r="AE88" s="5">
        <v>1685</v>
      </c>
      <c r="AF88" s="1" t="s">
        <v>70</v>
      </c>
      <c r="AG88" s="1" t="s">
        <v>71</v>
      </c>
      <c r="AH88" s="1" t="s">
        <v>89</v>
      </c>
      <c r="AI88" s="1" t="s">
        <v>57</v>
      </c>
      <c r="AJ88" s="5">
        <v>10950</v>
      </c>
      <c r="AK88" s="4">
        <v>-336</v>
      </c>
      <c r="AL88" s="4">
        <v>0</v>
      </c>
      <c r="AM88" s="4">
        <v>0</v>
      </c>
      <c r="AN88" s="4">
        <v>0</v>
      </c>
      <c r="AO88" s="4">
        <v>-4582</v>
      </c>
      <c r="AP88" s="4">
        <v>-4582</v>
      </c>
      <c r="AQ88" s="4">
        <v>0</v>
      </c>
      <c r="AR88" s="4">
        <v>27843</v>
      </c>
      <c r="AS88" s="1" t="s">
        <v>52</v>
      </c>
      <c r="AT88" s="9">
        <f t="shared" si="32"/>
        <v>43333</v>
      </c>
      <c r="AU88" s="9">
        <f t="shared" si="33"/>
        <v>43313</v>
      </c>
      <c r="AV88" s="9">
        <v>44798</v>
      </c>
      <c r="AW88" s="11">
        <f t="shared" si="34"/>
        <v>4.0136986301369859</v>
      </c>
      <c r="AX88">
        <v>10</v>
      </c>
      <c r="AY88" s="12">
        <v>0.05</v>
      </c>
      <c r="AZ88">
        <f t="shared" si="35"/>
        <v>9.5000000000000001E-2</v>
      </c>
      <c r="BA88" s="13">
        <f t="shared" si="36"/>
        <v>32425</v>
      </c>
      <c r="BI88" s="14">
        <f t="shared" ref="BI88:BI92" si="41">AR88</f>
        <v>27843</v>
      </c>
      <c r="BJ88" s="14">
        <v>0</v>
      </c>
      <c r="BK88" s="14">
        <f t="shared" ref="BK88:BK92" si="42">AR88</f>
        <v>27843</v>
      </c>
      <c r="BL88" s="52">
        <v>0</v>
      </c>
      <c r="BM88" s="15">
        <f t="shared" ref="BM88:BM92" si="43">AR88</f>
        <v>27843</v>
      </c>
    </row>
    <row r="89" spans="1:65">
      <c r="A89" s="8">
        <v>87</v>
      </c>
      <c r="B89" s="1" t="s">
        <v>44</v>
      </c>
      <c r="C89" s="1">
        <v>1500</v>
      </c>
      <c r="D89" s="1" t="s">
        <v>60</v>
      </c>
      <c r="E89" s="1">
        <v>150000009</v>
      </c>
      <c r="F89" s="1" t="s">
        <v>112</v>
      </c>
      <c r="G89" s="1" t="s">
        <v>113</v>
      </c>
      <c r="H89" s="1">
        <v>24</v>
      </c>
      <c r="I89" s="1" t="s">
        <v>52</v>
      </c>
      <c r="J89" s="1" t="s">
        <v>49</v>
      </c>
      <c r="K89" s="1">
        <v>17406001</v>
      </c>
      <c r="L89" s="1" t="s">
        <v>50</v>
      </c>
      <c r="M89" s="1" t="s">
        <v>51</v>
      </c>
      <c r="N89" s="1" t="s">
        <v>64</v>
      </c>
      <c r="O89" s="1" t="s">
        <v>65</v>
      </c>
      <c r="P89" s="1" t="s">
        <v>66</v>
      </c>
      <c r="Q89" s="1" t="s">
        <v>67</v>
      </c>
      <c r="R89" s="1" t="s">
        <v>87</v>
      </c>
      <c r="S89" s="1" t="s">
        <v>88</v>
      </c>
      <c r="T89" s="2">
        <v>43333</v>
      </c>
      <c r="U89" s="2">
        <v>43333</v>
      </c>
      <c r="V89" s="1" t="s">
        <v>52</v>
      </c>
      <c r="W89" s="3">
        <v>1</v>
      </c>
      <c r="X89" s="1" t="s">
        <v>53</v>
      </c>
      <c r="Y89" s="4">
        <v>970825</v>
      </c>
      <c r="Z89" s="4">
        <v>-127181.51</v>
      </c>
      <c r="AA89" s="4">
        <v>0</v>
      </c>
      <c r="AB89" s="4">
        <v>0</v>
      </c>
      <c r="AC89" s="4">
        <v>0</v>
      </c>
      <c r="AD89" s="4">
        <v>970825</v>
      </c>
      <c r="AE89" s="5">
        <v>1685</v>
      </c>
      <c r="AF89" s="1" t="s">
        <v>70</v>
      </c>
      <c r="AG89" s="1" t="s">
        <v>71</v>
      </c>
      <c r="AH89" s="1" t="s">
        <v>89</v>
      </c>
      <c r="AI89" s="1" t="s">
        <v>57</v>
      </c>
      <c r="AJ89" s="5">
        <v>10950</v>
      </c>
      <c r="AK89" s="4">
        <v>-10071</v>
      </c>
      <c r="AL89" s="4">
        <v>0</v>
      </c>
      <c r="AM89" s="4">
        <v>0</v>
      </c>
      <c r="AN89" s="4">
        <v>0</v>
      </c>
      <c r="AO89" s="4">
        <v>-137252.51</v>
      </c>
      <c r="AP89" s="4">
        <v>-137252.51</v>
      </c>
      <c r="AQ89" s="4">
        <v>0</v>
      </c>
      <c r="AR89" s="4">
        <v>833572.49</v>
      </c>
      <c r="AS89" s="1" t="s">
        <v>52</v>
      </c>
      <c r="AT89" s="9">
        <f t="shared" si="32"/>
        <v>43333</v>
      </c>
      <c r="AU89" s="9">
        <f t="shared" si="33"/>
        <v>43313</v>
      </c>
      <c r="AV89" s="9">
        <v>44798</v>
      </c>
      <c r="AW89" s="11">
        <f t="shared" si="34"/>
        <v>4.0136986301369859</v>
      </c>
      <c r="AX89">
        <v>10</v>
      </c>
      <c r="AY89" s="12">
        <v>0.05</v>
      </c>
      <c r="AZ89">
        <f t="shared" si="35"/>
        <v>9.5000000000000001E-2</v>
      </c>
      <c r="BA89" s="13">
        <f t="shared" si="36"/>
        <v>970825</v>
      </c>
      <c r="BB89" s="16" t="s">
        <v>593</v>
      </c>
      <c r="BC89" s="16" t="s">
        <v>593</v>
      </c>
      <c r="BD89" s="16" t="s">
        <v>593</v>
      </c>
      <c r="BE89" s="16" t="s">
        <v>593</v>
      </c>
      <c r="BF89" s="16" t="s">
        <v>593</v>
      </c>
      <c r="BG89" s="16" t="s">
        <v>593</v>
      </c>
      <c r="BH89" s="16" t="s">
        <v>593</v>
      </c>
      <c r="BI89" s="14">
        <f t="shared" si="41"/>
        <v>833572.49</v>
      </c>
      <c r="BJ89" s="14">
        <v>0</v>
      </c>
      <c r="BK89" s="14">
        <f t="shared" si="42"/>
        <v>833572.49</v>
      </c>
      <c r="BL89" s="52">
        <v>0</v>
      </c>
      <c r="BM89" s="15">
        <f t="shared" si="43"/>
        <v>833572.49</v>
      </c>
    </row>
    <row r="90" spans="1:65">
      <c r="A90" s="8">
        <v>88</v>
      </c>
      <c r="B90" s="1" t="s">
        <v>44</v>
      </c>
      <c r="C90" s="1">
        <v>1500</v>
      </c>
      <c r="D90" s="1" t="s">
        <v>60</v>
      </c>
      <c r="E90" s="1">
        <v>150000009</v>
      </c>
      <c r="F90" s="1" t="s">
        <v>112</v>
      </c>
      <c r="G90" s="1" t="s">
        <v>114</v>
      </c>
      <c r="H90" s="1">
        <v>25</v>
      </c>
      <c r="I90" s="1" t="s">
        <v>52</v>
      </c>
      <c r="J90" s="1" t="s">
        <v>49</v>
      </c>
      <c r="K90" s="1">
        <v>17406001</v>
      </c>
      <c r="L90" s="1" t="s">
        <v>50</v>
      </c>
      <c r="M90" s="1" t="s">
        <v>51</v>
      </c>
      <c r="N90" s="1" t="s">
        <v>64</v>
      </c>
      <c r="O90" s="1" t="s">
        <v>65</v>
      </c>
      <c r="P90" s="1" t="s">
        <v>66</v>
      </c>
      <c r="Q90" s="1" t="s">
        <v>67</v>
      </c>
      <c r="R90" s="1" t="s">
        <v>87</v>
      </c>
      <c r="S90" s="1" t="s">
        <v>88</v>
      </c>
      <c r="T90" s="2">
        <v>43333</v>
      </c>
      <c r="U90" s="2">
        <v>43333</v>
      </c>
      <c r="V90" s="1" t="s">
        <v>52</v>
      </c>
      <c r="W90" s="3">
        <v>1</v>
      </c>
      <c r="X90" s="1" t="s">
        <v>53</v>
      </c>
      <c r="Y90" s="4">
        <v>2008211</v>
      </c>
      <c r="Z90" s="4">
        <v>-263082.87</v>
      </c>
      <c r="AA90" s="4">
        <v>0</v>
      </c>
      <c r="AB90" s="4">
        <v>0</v>
      </c>
      <c r="AC90" s="4">
        <v>0</v>
      </c>
      <c r="AD90" s="4">
        <v>2008211</v>
      </c>
      <c r="AE90" s="5">
        <v>1685</v>
      </c>
      <c r="AF90" s="1" t="s">
        <v>70</v>
      </c>
      <c r="AG90" s="1" t="s">
        <v>71</v>
      </c>
      <c r="AH90" s="1" t="s">
        <v>89</v>
      </c>
      <c r="AI90" s="1" t="s">
        <v>57</v>
      </c>
      <c r="AJ90" s="5">
        <v>10950</v>
      </c>
      <c r="AK90" s="4">
        <v>-20832</v>
      </c>
      <c r="AL90" s="4">
        <v>0</v>
      </c>
      <c r="AM90" s="4">
        <v>0</v>
      </c>
      <c r="AN90" s="4">
        <v>0</v>
      </c>
      <c r="AO90" s="4">
        <v>-283914.87</v>
      </c>
      <c r="AP90" s="4">
        <v>-283914.87</v>
      </c>
      <c r="AQ90" s="4">
        <v>0</v>
      </c>
      <c r="AR90" s="4">
        <v>1724296.13</v>
      </c>
      <c r="AS90" s="1" t="s">
        <v>52</v>
      </c>
      <c r="AT90" s="9">
        <f t="shared" si="32"/>
        <v>43333</v>
      </c>
      <c r="AU90" s="9">
        <f t="shared" si="33"/>
        <v>43313</v>
      </c>
      <c r="AV90" s="9">
        <v>44798</v>
      </c>
      <c r="AW90" s="11">
        <f t="shared" si="34"/>
        <v>4.0136986301369859</v>
      </c>
      <c r="AX90">
        <v>10</v>
      </c>
      <c r="AY90" s="12">
        <v>0.05</v>
      </c>
      <c r="AZ90">
        <f t="shared" si="35"/>
        <v>9.5000000000000001E-2</v>
      </c>
      <c r="BA90" s="13">
        <f t="shared" si="36"/>
        <v>2008211</v>
      </c>
      <c r="BB90" s="16" t="s">
        <v>593</v>
      </c>
      <c r="BC90" s="16" t="s">
        <v>593</v>
      </c>
      <c r="BD90" s="16" t="s">
        <v>593</v>
      </c>
      <c r="BE90" s="16" t="s">
        <v>593</v>
      </c>
      <c r="BF90" s="16" t="s">
        <v>593</v>
      </c>
      <c r="BG90" s="16" t="s">
        <v>593</v>
      </c>
      <c r="BH90" s="16" t="s">
        <v>593</v>
      </c>
      <c r="BI90" s="14">
        <f t="shared" si="41"/>
        <v>1724296.13</v>
      </c>
      <c r="BJ90" s="14">
        <v>0</v>
      </c>
      <c r="BK90" s="14">
        <f t="shared" si="42"/>
        <v>1724296.13</v>
      </c>
      <c r="BL90" s="52">
        <v>0</v>
      </c>
      <c r="BM90" s="15">
        <f t="shared" si="43"/>
        <v>1724296.13</v>
      </c>
    </row>
    <row r="91" spans="1:65">
      <c r="A91" s="8">
        <v>89</v>
      </c>
      <c r="B91" s="1" t="s">
        <v>44</v>
      </c>
      <c r="C91" s="1">
        <v>1500</v>
      </c>
      <c r="D91" s="1" t="s">
        <v>60</v>
      </c>
      <c r="E91" s="1">
        <v>150000009</v>
      </c>
      <c r="F91" s="1" t="s">
        <v>60</v>
      </c>
      <c r="G91" s="1" t="s">
        <v>115</v>
      </c>
      <c r="H91" s="1">
        <v>26</v>
      </c>
      <c r="I91" s="1" t="s">
        <v>52</v>
      </c>
      <c r="J91" s="1" t="s">
        <v>49</v>
      </c>
      <c r="K91" s="1">
        <v>17406001</v>
      </c>
      <c r="L91" s="1" t="s">
        <v>50</v>
      </c>
      <c r="M91" s="1" t="s">
        <v>51</v>
      </c>
      <c r="N91" s="1" t="s">
        <v>64</v>
      </c>
      <c r="O91" s="1" t="s">
        <v>65</v>
      </c>
      <c r="P91" s="1" t="s">
        <v>66</v>
      </c>
      <c r="Q91" s="1" t="s">
        <v>67</v>
      </c>
      <c r="R91" s="1" t="s">
        <v>87</v>
      </c>
      <c r="S91" s="1" t="s">
        <v>88</v>
      </c>
      <c r="T91" s="2">
        <v>43333</v>
      </c>
      <c r="U91" s="2">
        <v>43333</v>
      </c>
      <c r="V91" s="1" t="s">
        <v>52</v>
      </c>
      <c r="W91" s="3">
        <v>1</v>
      </c>
      <c r="X91" s="1" t="s">
        <v>53</v>
      </c>
      <c r="Y91" s="4">
        <v>120000</v>
      </c>
      <c r="Z91" s="4">
        <v>-15720</v>
      </c>
      <c r="AA91" s="4">
        <v>0</v>
      </c>
      <c r="AB91" s="4">
        <v>0</v>
      </c>
      <c r="AC91" s="4">
        <v>0</v>
      </c>
      <c r="AD91" s="4">
        <v>120000</v>
      </c>
      <c r="AE91" s="5">
        <v>1685</v>
      </c>
      <c r="AF91" s="1" t="s">
        <v>70</v>
      </c>
      <c r="AG91" s="1" t="s">
        <v>71</v>
      </c>
      <c r="AH91" s="1" t="s">
        <v>89</v>
      </c>
      <c r="AI91" s="1" t="s">
        <v>57</v>
      </c>
      <c r="AJ91" s="5">
        <v>10950</v>
      </c>
      <c r="AK91" s="4">
        <v>-1245</v>
      </c>
      <c r="AL91" s="4">
        <v>0</v>
      </c>
      <c r="AM91" s="4">
        <v>0</v>
      </c>
      <c r="AN91" s="4">
        <v>0</v>
      </c>
      <c r="AO91" s="4">
        <v>-16965</v>
      </c>
      <c r="AP91" s="4">
        <v>-16965</v>
      </c>
      <c r="AQ91" s="4">
        <v>0</v>
      </c>
      <c r="AR91" s="4">
        <v>103035</v>
      </c>
      <c r="AS91" s="1" t="s">
        <v>52</v>
      </c>
      <c r="AT91" s="9">
        <f t="shared" si="32"/>
        <v>43333</v>
      </c>
      <c r="AU91" s="9">
        <f t="shared" si="33"/>
        <v>43313</v>
      </c>
      <c r="AV91" s="9">
        <v>44798</v>
      </c>
      <c r="AW91" s="11">
        <f t="shared" si="34"/>
        <v>4.0136986301369859</v>
      </c>
      <c r="AX91">
        <v>10</v>
      </c>
      <c r="AY91" s="12">
        <v>0.05</v>
      </c>
      <c r="AZ91">
        <f t="shared" si="35"/>
        <v>9.5000000000000001E-2</v>
      </c>
      <c r="BA91" s="13">
        <f t="shared" si="36"/>
        <v>120000</v>
      </c>
      <c r="BI91" s="14">
        <f t="shared" si="41"/>
        <v>103035</v>
      </c>
      <c r="BJ91" s="14">
        <v>0</v>
      </c>
      <c r="BK91" s="14">
        <f t="shared" si="42"/>
        <v>103035</v>
      </c>
      <c r="BL91" s="52">
        <v>0</v>
      </c>
      <c r="BM91" s="15">
        <f t="shared" si="43"/>
        <v>103035</v>
      </c>
    </row>
    <row r="92" spans="1:65">
      <c r="A92" s="8">
        <v>90</v>
      </c>
      <c r="B92" s="1" t="s">
        <v>44</v>
      </c>
      <c r="C92" s="1">
        <v>1500</v>
      </c>
      <c r="D92" s="1" t="s">
        <v>60</v>
      </c>
      <c r="E92" s="1">
        <v>150000009</v>
      </c>
      <c r="F92" s="1" t="s">
        <v>112</v>
      </c>
      <c r="G92" s="1" t="s">
        <v>116</v>
      </c>
      <c r="H92" s="1">
        <v>27</v>
      </c>
      <c r="I92" s="1" t="s">
        <v>119</v>
      </c>
      <c r="J92" s="1" t="s">
        <v>49</v>
      </c>
      <c r="K92" s="1">
        <v>17406001</v>
      </c>
      <c r="L92" s="1" t="s">
        <v>50</v>
      </c>
      <c r="M92" s="1" t="s">
        <v>51</v>
      </c>
      <c r="N92" s="1" t="s">
        <v>64</v>
      </c>
      <c r="O92" s="1" t="s">
        <v>65</v>
      </c>
      <c r="P92" s="1" t="s">
        <v>66</v>
      </c>
      <c r="Q92" s="1" t="s">
        <v>67</v>
      </c>
      <c r="R92" s="1" t="s">
        <v>87</v>
      </c>
      <c r="S92" s="1" t="s">
        <v>88</v>
      </c>
      <c r="T92" s="2">
        <v>43333</v>
      </c>
      <c r="U92" s="2">
        <v>43333</v>
      </c>
      <c r="V92" s="1" t="s">
        <v>52</v>
      </c>
      <c r="W92" s="3">
        <v>1</v>
      </c>
      <c r="X92" s="1" t="s">
        <v>53</v>
      </c>
      <c r="Y92" s="4">
        <v>4339035</v>
      </c>
      <c r="Z92" s="4">
        <v>-568428.62</v>
      </c>
      <c r="AA92" s="4">
        <v>0</v>
      </c>
      <c r="AB92" s="4">
        <v>0</v>
      </c>
      <c r="AC92" s="4">
        <v>0</v>
      </c>
      <c r="AD92" s="4">
        <v>4339035</v>
      </c>
      <c r="AE92" s="5">
        <v>1685</v>
      </c>
      <c r="AF92" s="1" t="s">
        <v>70</v>
      </c>
      <c r="AG92" s="1" t="s">
        <v>71</v>
      </c>
      <c r="AH92" s="1" t="s">
        <v>89</v>
      </c>
      <c r="AI92" s="1" t="s">
        <v>57</v>
      </c>
      <c r="AJ92" s="5">
        <v>10950</v>
      </c>
      <c r="AK92" s="4">
        <v>-45011</v>
      </c>
      <c r="AL92" s="4">
        <v>0</v>
      </c>
      <c r="AM92" s="4">
        <v>0</v>
      </c>
      <c r="AN92" s="4">
        <v>0</v>
      </c>
      <c r="AO92" s="4">
        <v>-613439.62</v>
      </c>
      <c r="AP92" s="4">
        <v>-613439.62</v>
      </c>
      <c r="AQ92" s="4">
        <v>0</v>
      </c>
      <c r="AR92" s="4">
        <v>3725595.38</v>
      </c>
      <c r="AS92" s="1" t="s">
        <v>52</v>
      </c>
      <c r="AT92" s="9">
        <f t="shared" si="32"/>
        <v>43333</v>
      </c>
      <c r="AU92" s="9">
        <f t="shared" si="33"/>
        <v>43313</v>
      </c>
      <c r="AV92" s="9">
        <v>44798</v>
      </c>
      <c r="AW92" s="11">
        <f t="shared" si="34"/>
        <v>4.0136986301369859</v>
      </c>
      <c r="AX92">
        <v>10</v>
      </c>
      <c r="AY92" s="12">
        <v>0.05</v>
      </c>
      <c r="AZ92">
        <f t="shared" si="35"/>
        <v>9.5000000000000001E-2</v>
      </c>
      <c r="BA92" s="13">
        <f t="shared" si="36"/>
        <v>4339035</v>
      </c>
      <c r="BB92" s="16" t="s">
        <v>593</v>
      </c>
      <c r="BC92" s="16" t="s">
        <v>593</v>
      </c>
      <c r="BD92" s="16" t="s">
        <v>593</v>
      </c>
      <c r="BE92" s="16" t="s">
        <v>593</v>
      </c>
      <c r="BF92" s="16" t="s">
        <v>593</v>
      </c>
      <c r="BG92" s="16" t="s">
        <v>593</v>
      </c>
      <c r="BH92" s="16" t="s">
        <v>593</v>
      </c>
      <c r="BI92" s="14">
        <f t="shared" si="41"/>
        <v>3725595.38</v>
      </c>
      <c r="BJ92" s="14">
        <v>0</v>
      </c>
      <c r="BK92" s="14">
        <f t="shared" si="42"/>
        <v>3725595.38</v>
      </c>
      <c r="BL92" s="52">
        <v>0</v>
      </c>
      <c r="BM92" s="15">
        <f t="shared" si="43"/>
        <v>3725595.38</v>
      </c>
    </row>
    <row r="93" spans="1:65">
      <c r="A93" s="8">
        <v>91</v>
      </c>
      <c r="B93" s="1" t="s">
        <v>44</v>
      </c>
      <c r="C93" s="1">
        <v>1500</v>
      </c>
      <c r="D93" s="1" t="s">
        <v>60</v>
      </c>
      <c r="E93" s="1">
        <v>150000010</v>
      </c>
      <c r="F93" s="1" t="s">
        <v>60</v>
      </c>
      <c r="G93" s="1" t="s">
        <v>86</v>
      </c>
      <c r="H93" s="1">
        <v>1</v>
      </c>
      <c r="I93" s="1" t="s">
        <v>52</v>
      </c>
      <c r="J93" s="1" t="s">
        <v>49</v>
      </c>
      <c r="K93" s="1">
        <v>17406001</v>
      </c>
      <c r="L93" s="1" t="s">
        <v>50</v>
      </c>
      <c r="M93" s="1" t="s">
        <v>51</v>
      </c>
      <c r="N93" s="1" t="s">
        <v>64</v>
      </c>
      <c r="O93" s="1" t="s">
        <v>65</v>
      </c>
      <c r="P93" s="1" t="s">
        <v>66</v>
      </c>
      <c r="Q93" s="1" t="s">
        <v>67</v>
      </c>
      <c r="R93" s="1" t="s">
        <v>87</v>
      </c>
      <c r="S93" s="1" t="s">
        <v>88</v>
      </c>
      <c r="T93" s="2">
        <v>43333</v>
      </c>
      <c r="U93" s="2">
        <v>43333</v>
      </c>
      <c r="V93" s="1" t="s">
        <v>52</v>
      </c>
      <c r="W93" s="3">
        <v>1</v>
      </c>
      <c r="X93" s="1" t="s">
        <v>53</v>
      </c>
      <c r="Y93" s="4">
        <v>892500</v>
      </c>
      <c r="Z93" s="4">
        <v>-116920</v>
      </c>
      <c r="AA93" s="4">
        <v>0</v>
      </c>
      <c r="AB93" s="4">
        <v>0</v>
      </c>
      <c r="AC93" s="4">
        <v>0</v>
      </c>
      <c r="AD93" s="4">
        <v>892500</v>
      </c>
      <c r="AE93" s="5">
        <v>1685</v>
      </c>
      <c r="AF93" s="1" t="s">
        <v>70</v>
      </c>
      <c r="AG93" s="1" t="s">
        <v>71</v>
      </c>
      <c r="AH93" s="1" t="s">
        <v>89</v>
      </c>
      <c r="AI93" s="1" t="s">
        <v>57</v>
      </c>
      <c r="AJ93" s="5">
        <v>10950</v>
      </c>
      <c r="AK93" s="4">
        <v>-9258</v>
      </c>
      <c r="AL93" s="4">
        <v>0</v>
      </c>
      <c r="AM93" s="4">
        <v>0</v>
      </c>
      <c r="AN93" s="4">
        <v>0</v>
      </c>
      <c r="AO93" s="4">
        <v>-126178</v>
      </c>
      <c r="AP93" s="4">
        <v>-126178</v>
      </c>
      <c r="AQ93" s="4">
        <v>0</v>
      </c>
      <c r="AR93" s="4">
        <v>766322</v>
      </c>
      <c r="AS93" s="1" t="s">
        <v>52</v>
      </c>
      <c r="AT93" s="9">
        <f t="shared" si="32"/>
        <v>43333</v>
      </c>
      <c r="AU93" s="9">
        <f t="shared" si="33"/>
        <v>43313</v>
      </c>
      <c r="AV93" s="9">
        <v>44798</v>
      </c>
      <c r="AW93" s="11">
        <f t="shared" si="34"/>
        <v>4.0136986301369859</v>
      </c>
      <c r="AX93">
        <v>10</v>
      </c>
      <c r="AY93" s="12">
        <v>0.05</v>
      </c>
      <c r="AZ93">
        <f t="shared" si="35"/>
        <v>9.5000000000000001E-2</v>
      </c>
      <c r="BA93" s="13">
        <f t="shared" si="36"/>
        <v>892500</v>
      </c>
      <c r="BB93" s="17" t="s">
        <v>1853</v>
      </c>
      <c r="BC93">
        <f>MATCH(BB93,MONTHLY_INDEX!$A:$A,0)</f>
        <v>630</v>
      </c>
      <c r="BD93">
        <f>MATCH(AU93,MONTHLY_INDEX!$1:$1,0)</f>
        <v>80</v>
      </c>
      <c r="BE93">
        <f>INDEX(MONTHLY_INDEX!$1:$1048576,Final!BC93,Final!BD93)</f>
        <v>111.6</v>
      </c>
      <c r="BF93">
        <f>MATCH($BF$1,MONTHLY_INDEX!$1:$1,0)</f>
        <v>127</v>
      </c>
      <c r="BG93">
        <f>INDEX(MONTHLY_INDEX!$1:$1048576,Final!BC93,Final!BF93)</f>
        <v>151.1</v>
      </c>
      <c r="BH93" s="23">
        <f t="shared" ref="BH93:BH110" si="44">(BG93-BE93)/BE93</f>
        <v>0.35394265232974914</v>
      </c>
      <c r="BI93" s="14">
        <f t="shared" ref="BI93:BI110" si="45">(1+BH93)*BA93</f>
        <v>1208393.817204301</v>
      </c>
      <c r="BJ93" s="14">
        <f t="shared" ref="BJ93:BJ110" si="46">BI93*AZ93*AW93</f>
        <v>460762.21783399611</v>
      </c>
      <c r="BK93" s="15">
        <f t="shared" si="37"/>
        <v>747631.59937030496</v>
      </c>
      <c r="BL93" s="52">
        <v>0</v>
      </c>
      <c r="BM93" s="15">
        <f t="shared" ref="BM93:BM110" si="47">MAX((1-BL93)*BK93,BI93*AY93)</f>
        <v>747631.59937030496</v>
      </c>
    </row>
    <row r="94" spans="1:65">
      <c r="A94" s="8">
        <v>92</v>
      </c>
      <c r="B94" s="1" t="s">
        <v>44</v>
      </c>
      <c r="C94" s="1">
        <v>1500</v>
      </c>
      <c r="D94" s="1" t="s">
        <v>60</v>
      </c>
      <c r="E94" s="1">
        <v>150000010</v>
      </c>
      <c r="F94" s="1" t="s">
        <v>60</v>
      </c>
      <c r="G94" s="1" t="s">
        <v>90</v>
      </c>
      <c r="H94" s="1">
        <v>2</v>
      </c>
      <c r="I94" s="1" t="s">
        <v>52</v>
      </c>
      <c r="J94" s="1" t="s">
        <v>49</v>
      </c>
      <c r="K94" s="1">
        <v>17406001</v>
      </c>
      <c r="L94" s="1" t="s">
        <v>50</v>
      </c>
      <c r="M94" s="1" t="s">
        <v>51</v>
      </c>
      <c r="N94" s="1" t="s">
        <v>64</v>
      </c>
      <c r="O94" s="1" t="s">
        <v>65</v>
      </c>
      <c r="P94" s="1" t="s">
        <v>66</v>
      </c>
      <c r="Q94" s="1" t="s">
        <v>67</v>
      </c>
      <c r="R94" s="1" t="s">
        <v>87</v>
      </c>
      <c r="S94" s="1" t="s">
        <v>88</v>
      </c>
      <c r="T94" s="2">
        <v>43333</v>
      </c>
      <c r="U94" s="2">
        <v>43333</v>
      </c>
      <c r="V94" s="1" t="s">
        <v>52</v>
      </c>
      <c r="W94" s="3">
        <v>1</v>
      </c>
      <c r="X94" s="1" t="s">
        <v>53</v>
      </c>
      <c r="Y94" s="4">
        <v>472500</v>
      </c>
      <c r="Z94" s="4">
        <v>-61898</v>
      </c>
      <c r="AA94" s="4">
        <v>0</v>
      </c>
      <c r="AB94" s="4">
        <v>0</v>
      </c>
      <c r="AC94" s="4">
        <v>0</v>
      </c>
      <c r="AD94" s="4">
        <v>472500</v>
      </c>
      <c r="AE94" s="5">
        <v>1685</v>
      </c>
      <c r="AF94" s="1" t="s">
        <v>70</v>
      </c>
      <c r="AG94" s="1" t="s">
        <v>71</v>
      </c>
      <c r="AH94" s="1" t="s">
        <v>89</v>
      </c>
      <c r="AI94" s="1" t="s">
        <v>57</v>
      </c>
      <c r="AJ94" s="5">
        <v>10950</v>
      </c>
      <c r="AK94" s="4">
        <v>-4901</v>
      </c>
      <c r="AL94" s="4">
        <v>0</v>
      </c>
      <c r="AM94" s="4">
        <v>0</v>
      </c>
      <c r="AN94" s="4">
        <v>0</v>
      </c>
      <c r="AO94" s="4">
        <v>-66799</v>
      </c>
      <c r="AP94" s="4">
        <v>-66799</v>
      </c>
      <c r="AQ94" s="4">
        <v>0</v>
      </c>
      <c r="AR94" s="4">
        <v>405701</v>
      </c>
      <c r="AS94" s="1" t="s">
        <v>52</v>
      </c>
      <c r="AT94" s="9">
        <f t="shared" si="32"/>
        <v>43333</v>
      </c>
      <c r="AU94" s="9">
        <f t="shared" si="33"/>
        <v>43313</v>
      </c>
      <c r="AV94" s="9">
        <v>44798</v>
      </c>
      <c r="AW94" s="11">
        <f t="shared" si="34"/>
        <v>4.0136986301369859</v>
      </c>
      <c r="AX94">
        <v>10</v>
      </c>
      <c r="AY94" s="12">
        <v>0.05</v>
      </c>
      <c r="AZ94">
        <f t="shared" si="35"/>
        <v>9.5000000000000001E-2</v>
      </c>
      <c r="BA94" s="13">
        <f t="shared" si="36"/>
        <v>472500</v>
      </c>
      <c r="BB94" s="17" t="s">
        <v>2189</v>
      </c>
      <c r="BC94">
        <f>MATCH(BB94,MONTHLY_INDEX!$A:$A,0)</f>
        <v>798</v>
      </c>
      <c r="BD94">
        <f>MATCH(AU94,MONTHLY_INDEX!$1:$1,0)</f>
        <v>80</v>
      </c>
      <c r="BE94">
        <f>INDEX(MONTHLY_INDEX!$1:$1048576,Final!BC94,Final!BD94)</f>
        <v>96</v>
      </c>
      <c r="BF94">
        <f>MATCH($BF$1,MONTHLY_INDEX!$1:$1,0)</f>
        <v>127</v>
      </c>
      <c r="BG94">
        <f>INDEX(MONTHLY_INDEX!$1:$1048576,Final!BC94,Final!BF94)</f>
        <v>95.3</v>
      </c>
      <c r="BH94" s="23">
        <f t="shared" si="44"/>
        <v>-7.2916666666666963E-3</v>
      </c>
      <c r="BI94" s="14">
        <f t="shared" si="45"/>
        <v>469054.6875</v>
      </c>
      <c r="BJ94" s="14">
        <f t="shared" si="46"/>
        <v>178851.19488441778</v>
      </c>
      <c r="BK94" s="15">
        <f t="shared" si="37"/>
        <v>290203.49261558219</v>
      </c>
      <c r="BL94" s="52">
        <v>0</v>
      </c>
      <c r="BM94" s="15">
        <f t="shared" si="47"/>
        <v>290203.49261558219</v>
      </c>
    </row>
    <row r="95" spans="1:65">
      <c r="A95" s="8">
        <v>93</v>
      </c>
      <c r="B95" s="1" t="s">
        <v>44</v>
      </c>
      <c r="C95" s="1">
        <v>1500</v>
      </c>
      <c r="D95" s="1" t="s">
        <v>60</v>
      </c>
      <c r="E95" s="1">
        <v>150000010</v>
      </c>
      <c r="F95" s="1" t="s">
        <v>60</v>
      </c>
      <c r="G95" s="1" t="s">
        <v>91</v>
      </c>
      <c r="H95" s="1">
        <v>3</v>
      </c>
      <c r="I95" s="1" t="s">
        <v>52</v>
      </c>
      <c r="J95" s="1" t="s">
        <v>49</v>
      </c>
      <c r="K95" s="1">
        <v>17406001</v>
      </c>
      <c r="L95" s="1" t="s">
        <v>50</v>
      </c>
      <c r="M95" s="1" t="s">
        <v>51</v>
      </c>
      <c r="N95" s="1" t="s">
        <v>64</v>
      </c>
      <c r="O95" s="1" t="s">
        <v>65</v>
      </c>
      <c r="P95" s="1" t="s">
        <v>66</v>
      </c>
      <c r="Q95" s="1" t="s">
        <v>67</v>
      </c>
      <c r="R95" s="1" t="s">
        <v>87</v>
      </c>
      <c r="S95" s="1" t="s">
        <v>88</v>
      </c>
      <c r="T95" s="2">
        <v>43333</v>
      </c>
      <c r="U95" s="2">
        <v>43333</v>
      </c>
      <c r="V95" s="1" t="s">
        <v>52</v>
      </c>
      <c r="W95" s="3">
        <v>1</v>
      </c>
      <c r="X95" s="1" t="s">
        <v>53</v>
      </c>
      <c r="Y95" s="4">
        <v>637760</v>
      </c>
      <c r="Z95" s="4">
        <v>-83547</v>
      </c>
      <c r="AA95" s="4">
        <v>0</v>
      </c>
      <c r="AB95" s="4">
        <v>0</v>
      </c>
      <c r="AC95" s="4">
        <v>0</v>
      </c>
      <c r="AD95" s="4">
        <v>637760</v>
      </c>
      <c r="AE95" s="5">
        <v>1685</v>
      </c>
      <c r="AF95" s="1" t="s">
        <v>70</v>
      </c>
      <c r="AG95" s="1" t="s">
        <v>71</v>
      </c>
      <c r="AH95" s="1" t="s">
        <v>89</v>
      </c>
      <c r="AI95" s="1" t="s">
        <v>57</v>
      </c>
      <c r="AJ95" s="5">
        <v>10950</v>
      </c>
      <c r="AK95" s="4">
        <v>-6616</v>
      </c>
      <c r="AL95" s="4">
        <v>0</v>
      </c>
      <c r="AM95" s="4">
        <v>0</v>
      </c>
      <c r="AN95" s="4">
        <v>0</v>
      </c>
      <c r="AO95" s="4">
        <v>-90163</v>
      </c>
      <c r="AP95" s="4">
        <v>-90163</v>
      </c>
      <c r="AQ95" s="4">
        <v>0</v>
      </c>
      <c r="AR95" s="4">
        <v>547597</v>
      </c>
      <c r="AS95" s="1" t="s">
        <v>52</v>
      </c>
      <c r="AT95" s="9">
        <f t="shared" si="32"/>
        <v>43333</v>
      </c>
      <c r="AU95" s="9">
        <f t="shared" si="33"/>
        <v>43313</v>
      </c>
      <c r="AV95" s="9">
        <v>44798</v>
      </c>
      <c r="AW95" s="11">
        <f t="shared" si="34"/>
        <v>4.0136986301369859</v>
      </c>
      <c r="AX95">
        <v>10</v>
      </c>
      <c r="AY95" s="12">
        <v>0.05</v>
      </c>
      <c r="AZ95">
        <f t="shared" si="35"/>
        <v>9.5000000000000001E-2</v>
      </c>
      <c r="BA95" s="13">
        <f t="shared" si="36"/>
        <v>637760</v>
      </c>
      <c r="BB95" s="17" t="s">
        <v>2189</v>
      </c>
      <c r="BC95">
        <f>MATCH(BB95,MONTHLY_INDEX!$A:$A,0)</f>
        <v>798</v>
      </c>
      <c r="BD95">
        <f>MATCH(AU95,MONTHLY_INDEX!$1:$1,0)</f>
        <v>80</v>
      </c>
      <c r="BE95">
        <f>INDEX(MONTHLY_INDEX!$1:$1048576,Final!BC95,Final!BD95)</f>
        <v>96</v>
      </c>
      <c r="BF95">
        <f>MATCH($BF$1,MONTHLY_INDEX!$1:$1,0)</f>
        <v>127</v>
      </c>
      <c r="BG95">
        <f>INDEX(MONTHLY_INDEX!$1:$1048576,Final!BC95,Final!BF95)</f>
        <v>95.3</v>
      </c>
      <c r="BH95" s="23">
        <f t="shared" si="44"/>
        <v>-7.2916666666666963E-3</v>
      </c>
      <c r="BI95" s="14">
        <f t="shared" si="45"/>
        <v>633109.66666666663</v>
      </c>
      <c r="BJ95" s="14">
        <f t="shared" si="46"/>
        <v>241405.58317351594</v>
      </c>
      <c r="BK95" s="15">
        <f t="shared" si="37"/>
        <v>391704.08349315065</v>
      </c>
      <c r="BL95" s="52">
        <v>0</v>
      </c>
      <c r="BM95" s="15">
        <f t="shared" si="47"/>
        <v>391704.08349315065</v>
      </c>
    </row>
    <row r="96" spans="1:65">
      <c r="A96" s="8">
        <v>94</v>
      </c>
      <c r="B96" s="1" t="s">
        <v>44</v>
      </c>
      <c r="C96" s="1">
        <v>1500</v>
      </c>
      <c r="D96" s="1" t="s">
        <v>60</v>
      </c>
      <c r="E96" s="1">
        <v>150000010</v>
      </c>
      <c r="F96" s="1" t="s">
        <v>60</v>
      </c>
      <c r="G96" s="1" t="s">
        <v>92</v>
      </c>
      <c r="H96" s="1">
        <v>4</v>
      </c>
      <c r="I96" s="1" t="s">
        <v>52</v>
      </c>
      <c r="J96" s="1" t="s">
        <v>49</v>
      </c>
      <c r="K96" s="1">
        <v>17406001</v>
      </c>
      <c r="L96" s="1" t="s">
        <v>50</v>
      </c>
      <c r="M96" s="1" t="s">
        <v>51</v>
      </c>
      <c r="N96" s="1" t="s">
        <v>64</v>
      </c>
      <c r="O96" s="1" t="s">
        <v>65</v>
      </c>
      <c r="P96" s="1" t="s">
        <v>66</v>
      </c>
      <c r="Q96" s="1" t="s">
        <v>67</v>
      </c>
      <c r="R96" s="1" t="s">
        <v>87</v>
      </c>
      <c r="S96" s="1" t="s">
        <v>88</v>
      </c>
      <c r="T96" s="2">
        <v>43333</v>
      </c>
      <c r="U96" s="2">
        <v>43333</v>
      </c>
      <c r="V96" s="1" t="s">
        <v>52</v>
      </c>
      <c r="W96" s="3">
        <v>1</v>
      </c>
      <c r="X96" s="1" t="s">
        <v>53</v>
      </c>
      <c r="Y96" s="4">
        <v>21044329</v>
      </c>
      <c r="Z96" s="4">
        <v>-2756887</v>
      </c>
      <c r="AA96" s="4">
        <v>0</v>
      </c>
      <c r="AB96" s="4">
        <v>0</v>
      </c>
      <c r="AC96" s="4">
        <v>0</v>
      </c>
      <c r="AD96" s="4">
        <v>21044329</v>
      </c>
      <c r="AE96" s="5">
        <v>1685</v>
      </c>
      <c r="AF96" s="1" t="s">
        <v>70</v>
      </c>
      <c r="AG96" s="1" t="s">
        <v>71</v>
      </c>
      <c r="AH96" s="1" t="s">
        <v>89</v>
      </c>
      <c r="AI96" s="1" t="s">
        <v>57</v>
      </c>
      <c r="AJ96" s="5">
        <v>10950</v>
      </c>
      <c r="AK96" s="4">
        <v>-218303</v>
      </c>
      <c r="AL96" s="4">
        <v>0</v>
      </c>
      <c r="AM96" s="4">
        <v>0</v>
      </c>
      <c r="AN96" s="4">
        <v>0</v>
      </c>
      <c r="AO96" s="4">
        <v>-2975190</v>
      </c>
      <c r="AP96" s="4">
        <v>-2975190</v>
      </c>
      <c r="AQ96" s="4">
        <v>0</v>
      </c>
      <c r="AR96" s="4">
        <v>18069139</v>
      </c>
      <c r="AS96" s="1" t="s">
        <v>52</v>
      </c>
      <c r="AT96" s="9">
        <f t="shared" si="32"/>
        <v>43333</v>
      </c>
      <c r="AU96" s="9">
        <f t="shared" si="33"/>
        <v>43313</v>
      </c>
      <c r="AV96" s="9">
        <v>44798</v>
      </c>
      <c r="AW96" s="11">
        <f t="shared" si="34"/>
        <v>4.0136986301369859</v>
      </c>
      <c r="AX96">
        <v>25</v>
      </c>
      <c r="AY96" s="12">
        <v>0.05</v>
      </c>
      <c r="AZ96">
        <f t="shared" si="35"/>
        <v>3.7999999999999999E-2</v>
      </c>
      <c r="BA96" s="13">
        <f t="shared" si="36"/>
        <v>21044329</v>
      </c>
      <c r="BB96" s="17" t="s">
        <v>2189</v>
      </c>
      <c r="BC96">
        <f>MATCH(BB96,MONTHLY_INDEX!$A:$A,0)</f>
        <v>798</v>
      </c>
      <c r="BD96">
        <f>MATCH(AU96,MONTHLY_INDEX!$1:$1,0)</f>
        <v>80</v>
      </c>
      <c r="BE96">
        <f>INDEX(MONTHLY_INDEX!$1:$1048576,Final!BC96,Final!BD96)</f>
        <v>96</v>
      </c>
      <c r="BF96">
        <f>MATCH($BF$1,MONTHLY_INDEX!$1:$1,0)</f>
        <v>127</v>
      </c>
      <c r="BG96">
        <f>INDEX(MONTHLY_INDEX!$1:$1048576,Final!BC96,Final!BF96)</f>
        <v>95.3</v>
      </c>
      <c r="BH96" s="23">
        <f t="shared" si="44"/>
        <v>-7.2916666666666963E-3</v>
      </c>
      <c r="BI96" s="14">
        <f t="shared" si="45"/>
        <v>20890880.767708331</v>
      </c>
      <c r="BJ96" s="14">
        <f t="shared" si="46"/>
        <v>3186288.5817488292</v>
      </c>
      <c r="BK96" s="15">
        <f t="shared" si="37"/>
        <v>17704592.185959503</v>
      </c>
      <c r="BL96" s="52">
        <v>0</v>
      </c>
      <c r="BM96" s="15">
        <f t="shared" si="47"/>
        <v>17704592.185959503</v>
      </c>
    </row>
    <row r="97" spans="1:65">
      <c r="A97" s="8">
        <v>95</v>
      </c>
      <c r="B97" s="1" t="s">
        <v>44</v>
      </c>
      <c r="C97" s="1">
        <v>1500</v>
      </c>
      <c r="D97" s="1" t="s">
        <v>60</v>
      </c>
      <c r="E97" s="1">
        <v>150000010</v>
      </c>
      <c r="F97" s="1" t="s">
        <v>60</v>
      </c>
      <c r="G97" s="1" t="s">
        <v>93</v>
      </c>
      <c r="H97" s="1">
        <v>5</v>
      </c>
      <c r="I97" s="1" t="s">
        <v>52</v>
      </c>
      <c r="J97" s="1" t="s">
        <v>49</v>
      </c>
      <c r="K97" s="1">
        <v>17406001</v>
      </c>
      <c r="L97" s="1" t="s">
        <v>50</v>
      </c>
      <c r="M97" s="1" t="s">
        <v>51</v>
      </c>
      <c r="N97" s="1" t="s">
        <v>64</v>
      </c>
      <c r="O97" s="1" t="s">
        <v>65</v>
      </c>
      <c r="P97" s="1" t="s">
        <v>66</v>
      </c>
      <c r="Q97" s="1" t="s">
        <v>67</v>
      </c>
      <c r="R97" s="1" t="s">
        <v>87</v>
      </c>
      <c r="S97" s="1" t="s">
        <v>88</v>
      </c>
      <c r="T97" s="2">
        <v>43333</v>
      </c>
      <c r="U97" s="2">
        <v>43333</v>
      </c>
      <c r="V97" s="1" t="s">
        <v>52</v>
      </c>
      <c r="W97" s="3">
        <v>1</v>
      </c>
      <c r="X97" s="1" t="s">
        <v>53</v>
      </c>
      <c r="Y97" s="4">
        <v>969266</v>
      </c>
      <c r="Z97" s="4">
        <v>-126976</v>
      </c>
      <c r="AA97" s="4">
        <v>0</v>
      </c>
      <c r="AB97" s="4">
        <v>0</v>
      </c>
      <c r="AC97" s="4">
        <v>0</v>
      </c>
      <c r="AD97" s="4">
        <v>969266</v>
      </c>
      <c r="AE97" s="5">
        <v>1685</v>
      </c>
      <c r="AF97" s="1" t="s">
        <v>70</v>
      </c>
      <c r="AG97" s="1" t="s">
        <v>71</v>
      </c>
      <c r="AH97" s="1" t="s">
        <v>89</v>
      </c>
      <c r="AI97" s="1" t="s">
        <v>57</v>
      </c>
      <c r="AJ97" s="5">
        <v>10950</v>
      </c>
      <c r="AK97" s="4">
        <v>-10055</v>
      </c>
      <c r="AL97" s="4">
        <v>0</v>
      </c>
      <c r="AM97" s="4">
        <v>0</v>
      </c>
      <c r="AN97" s="4">
        <v>0</v>
      </c>
      <c r="AO97" s="4">
        <v>-137031</v>
      </c>
      <c r="AP97" s="4">
        <v>-137031</v>
      </c>
      <c r="AQ97" s="4">
        <v>0</v>
      </c>
      <c r="AR97" s="4">
        <v>832235</v>
      </c>
      <c r="AS97" s="1" t="s">
        <v>52</v>
      </c>
      <c r="AT97" s="9">
        <f t="shared" si="32"/>
        <v>43333</v>
      </c>
      <c r="AU97" s="9">
        <f t="shared" si="33"/>
        <v>43313</v>
      </c>
      <c r="AV97" s="9">
        <v>44798</v>
      </c>
      <c r="AW97" s="11">
        <f t="shared" si="34"/>
        <v>4.0136986301369859</v>
      </c>
      <c r="AX97">
        <v>25</v>
      </c>
      <c r="AY97" s="12">
        <v>0.05</v>
      </c>
      <c r="AZ97">
        <f t="shared" si="35"/>
        <v>3.7999999999999999E-2</v>
      </c>
      <c r="BA97" s="13">
        <f t="shared" si="36"/>
        <v>969266</v>
      </c>
      <c r="BB97" s="17" t="s">
        <v>2083</v>
      </c>
      <c r="BC97">
        <f>MATCH(BB97,MONTHLY_INDEX!$A:$A,0)</f>
        <v>745</v>
      </c>
      <c r="BD97">
        <f>MATCH(AU97,MONTHLY_INDEX!$1:$1,0)</f>
        <v>80</v>
      </c>
      <c r="BE97">
        <f>INDEX(MONTHLY_INDEX!$1:$1048576,Final!BC97,Final!BD97)</f>
        <v>106.4</v>
      </c>
      <c r="BF97">
        <f>MATCH($BF$1,MONTHLY_INDEX!$1:$1,0)</f>
        <v>127</v>
      </c>
      <c r="BG97">
        <f>INDEX(MONTHLY_INDEX!$1:$1048576,Final!BC97,Final!BF97)</f>
        <v>115.4</v>
      </c>
      <c r="BH97" s="23">
        <f t="shared" si="44"/>
        <v>8.4586466165413529E-2</v>
      </c>
      <c r="BI97" s="14">
        <f t="shared" si="45"/>
        <v>1051252.7857142857</v>
      </c>
      <c r="BJ97" s="14">
        <f t="shared" si="46"/>
        <v>160337.65090606653</v>
      </c>
      <c r="BK97" s="15">
        <f t="shared" si="37"/>
        <v>890915.13480821915</v>
      </c>
      <c r="BL97" s="52">
        <v>0</v>
      </c>
      <c r="BM97" s="15">
        <f t="shared" si="47"/>
        <v>890915.13480821915</v>
      </c>
    </row>
    <row r="98" spans="1:65">
      <c r="A98" s="8">
        <v>96</v>
      </c>
      <c r="B98" s="1" t="s">
        <v>44</v>
      </c>
      <c r="C98" s="1">
        <v>1500</v>
      </c>
      <c r="D98" s="1" t="s">
        <v>60</v>
      </c>
      <c r="E98" s="1">
        <v>150000010</v>
      </c>
      <c r="F98" s="1" t="s">
        <v>60</v>
      </c>
      <c r="G98" s="1" t="s">
        <v>94</v>
      </c>
      <c r="H98" s="1">
        <v>6</v>
      </c>
      <c r="I98" s="1" t="s">
        <v>52</v>
      </c>
      <c r="J98" s="1" t="s">
        <v>49</v>
      </c>
      <c r="K98" s="1">
        <v>17406001</v>
      </c>
      <c r="L98" s="1" t="s">
        <v>50</v>
      </c>
      <c r="M98" s="1" t="s">
        <v>51</v>
      </c>
      <c r="N98" s="1" t="s">
        <v>64</v>
      </c>
      <c r="O98" s="1" t="s">
        <v>65</v>
      </c>
      <c r="P98" s="1" t="s">
        <v>66</v>
      </c>
      <c r="Q98" s="1" t="s">
        <v>67</v>
      </c>
      <c r="R98" s="1" t="s">
        <v>87</v>
      </c>
      <c r="S98" s="1" t="s">
        <v>88</v>
      </c>
      <c r="T98" s="2">
        <v>43333</v>
      </c>
      <c r="U98" s="2">
        <v>43333</v>
      </c>
      <c r="V98" s="1" t="s">
        <v>52</v>
      </c>
      <c r="W98" s="3">
        <v>1</v>
      </c>
      <c r="X98" s="1" t="s">
        <v>53</v>
      </c>
      <c r="Y98" s="4">
        <v>735000</v>
      </c>
      <c r="Z98" s="4">
        <v>-96287</v>
      </c>
      <c r="AA98" s="4">
        <v>0</v>
      </c>
      <c r="AB98" s="4">
        <v>0</v>
      </c>
      <c r="AC98" s="4">
        <v>0</v>
      </c>
      <c r="AD98" s="4">
        <v>735000</v>
      </c>
      <c r="AE98" s="5">
        <v>1685</v>
      </c>
      <c r="AF98" s="1" t="s">
        <v>70</v>
      </c>
      <c r="AG98" s="1" t="s">
        <v>71</v>
      </c>
      <c r="AH98" s="1" t="s">
        <v>89</v>
      </c>
      <c r="AI98" s="1" t="s">
        <v>57</v>
      </c>
      <c r="AJ98" s="5">
        <v>10950</v>
      </c>
      <c r="AK98" s="4">
        <v>-7625</v>
      </c>
      <c r="AL98" s="4">
        <v>0</v>
      </c>
      <c r="AM98" s="4">
        <v>0</v>
      </c>
      <c r="AN98" s="4">
        <v>0</v>
      </c>
      <c r="AO98" s="4">
        <v>-103912</v>
      </c>
      <c r="AP98" s="4">
        <v>-103912</v>
      </c>
      <c r="AQ98" s="4">
        <v>0</v>
      </c>
      <c r="AR98" s="4">
        <v>631088</v>
      </c>
      <c r="AS98" s="1" t="s">
        <v>52</v>
      </c>
      <c r="AT98" s="9">
        <f t="shared" si="32"/>
        <v>43333</v>
      </c>
      <c r="AU98" s="9">
        <f t="shared" si="33"/>
        <v>43313</v>
      </c>
      <c r="AV98" s="9">
        <v>44798</v>
      </c>
      <c r="AW98" s="11">
        <f t="shared" si="34"/>
        <v>4.0136986301369859</v>
      </c>
      <c r="AX98">
        <v>10</v>
      </c>
      <c r="AY98" s="12">
        <v>0.05</v>
      </c>
      <c r="AZ98">
        <f t="shared" si="35"/>
        <v>9.5000000000000001E-2</v>
      </c>
      <c r="BA98" s="13">
        <f t="shared" si="36"/>
        <v>735000</v>
      </c>
      <c r="BB98" s="17" t="s">
        <v>1853</v>
      </c>
      <c r="BC98">
        <f>MATCH(BB98,MONTHLY_INDEX!$A:$A,0)</f>
        <v>630</v>
      </c>
      <c r="BD98">
        <f>MATCH(AU98,MONTHLY_INDEX!$1:$1,0)</f>
        <v>80</v>
      </c>
      <c r="BE98">
        <f>INDEX(MONTHLY_INDEX!$1:$1048576,Final!BC98,Final!BD98)</f>
        <v>111.6</v>
      </c>
      <c r="BF98">
        <f>MATCH($BF$1,MONTHLY_INDEX!$1:$1,0)</f>
        <v>127</v>
      </c>
      <c r="BG98">
        <f>INDEX(MONTHLY_INDEX!$1:$1048576,Final!BC98,Final!BF98)</f>
        <v>151.1</v>
      </c>
      <c r="BH98" s="23">
        <f t="shared" si="44"/>
        <v>0.35394265232974914</v>
      </c>
      <c r="BI98" s="14">
        <f t="shared" si="45"/>
        <v>995147.84946236562</v>
      </c>
      <c r="BJ98" s="14">
        <f t="shared" si="46"/>
        <v>379451.2382162321</v>
      </c>
      <c r="BK98" s="15">
        <f t="shared" si="37"/>
        <v>615696.61124613346</v>
      </c>
      <c r="BL98" s="52">
        <v>0</v>
      </c>
      <c r="BM98" s="15">
        <f t="shared" si="47"/>
        <v>615696.61124613346</v>
      </c>
    </row>
    <row r="99" spans="1:65">
      <c r="A99" s="8">
        <v>97</v>
      </c>
      <c r="B99" s="1" t="s">
        <v>44</v>
      </c>
      <c r="C99" s="1">
        <v>1500</v>
      </c>
      <c r="D99" s="1" t="s">
        <v>60</v>
      </c>
      <c r="E99" s="1">
        <v>150000010</v>
      </c>
      <c r="F99" s="1" t="s">
        <v>60</v>
      </c>
      <c r="G99" s="1" t="s">
        <v>95</v>
      </c>
      <c r="H99" s="1">
        <v>7</v>
      </c>
      <c r="I99" s="1" t="s">
        <v>52</v>
      </c>
      <c r="J99" s="1" t="s">
        <v>49</v>
      </c>
      <c r="K99" s="1">
        <v>17406001</v>
      </c>
      <c r="L99" s="1" t="s">
        <v>50</v>
      </c>
      <c r="M99" s="1" t="s">
        <v>51</v>
      </c>
      <c r="N99" s="1" t="s">
        <v>64</v>
      </c>
      <c r="O99" s="1" t="s">
        <v>65</v>
      </c>
      <c r="P99" s="1" t="s">
        <v>66</v>
      </c>
      <c r="Q99" s="1" t="s">
        <v>67</v>
      </c>
      <c r="R99" s="1" t="s">
        <v>87</v>
      </c>
      <c r="S99" s="1" t="s">
        <v>88</v>
      </c>
      <c r="T99" s="2">
        <v>43333</v>
      </c>
      <c r="U99" s="2">
        <v>43333</v>
      </c>
      <c r="V99" s="1" t="s">
        <v>52</v>
      </c>
      <c r="W99" s="3">
        <v>1</v>
      </c>
      <c r="X99" s="1" t="s">
        <v>53</v>
      </c>
      <c r="Y99" s="4">
        <v>126000</v>
      </c>
      <c r="Z99" s="4">
        <v>-16506</v>
      </c>
      <c r="AA99" s="4">
        <v>0</v>
      </c>
      <c r="AB99" s="4">
        <v>0</v>
      </c>
      <c r="AC99" s="4">
        <v>0</v>
      </c>
      <c r="AD99" s="4">
        <v>126000</v>
      </c>
      <c r="AE99" s="5">
        <v>1685</v>
      </c>
      <c r="AF99" s="1" t="s">
        <v>70</v>
      </c>
      <c r="AG99" s="1" t="s">
        <v>71</v>
      </c>
      <c r="AH99" s="1" t="s">
        <v>89</v>
      </c>
      <c r="AI99" s="1" t="s">
        <v>57</v>
      </c>
      <c r="AJ99" s="5">
        <v>10950</v>
      </c>
      <c r="AK99" s="4">
        <v>-1307</v>
      </c>
      <c r="AL99" s="4">
        <v>0</v>
      </c>
      <c r="AM99" s="4">
        <v>0</v>
      </c>
      <c r="AN99" s="4">
        <v>0</v>
      </c>
      <c r="AO99" s="4">
        <v>-17813</v>
      </c>
      <c r="AP99" s="4">
        <v>-17813</v>
      </c>
      <c r="AQ99" s="4">
        <v>0</v>
      </c>
      <c r="AR99" s="4">
        <v>108187</v>
      </c>
      <c r="AS99" s="1" t="s">
        <v>52</v>
      </c>
      <c r="AT99" s="9">
        <f t="shared" si="32"/>
        <v>43333</v>
      </c>
      <c r="AU99" s="9">
        <f t="shared" si="33"/>
        <v>43313</v>
      </c>
      <c r="AV99" s="9">
        <v>44798</v>
      </c>
      <c r="AW99" s="11">
        <f t="shared" si="34"/>
        <v>4.0136986301369859</v>
      </c>
      <c r="AX99">
        <v>25</v>
      </c>
      <c r="AY99" s="12">
        <v>0.05</v>
      </c>
      <c r="AZ99">
        <f t="shared" si="35"/>
        <v>3.7999999999999999E-2</v>
      </c>
      <c r="BA99" s="13">
        <f t="shared" si="36"/>
        <v>126000</v>
      </c>
      <c r="BB99" s="17" t="s">
        <v>2189</v>
      </c>
      <c r="BC99">
        <f>MATCH(BB99,MONTHLY_INDEX!$A:$A,0)</f>
        <v>798</v>
      </c>
      <c r="BD99">
        <f>MATCH(AU99,MONTHLY_INDEX!$1:$1,0)</f>
        <v>80</v>
      </c>
      <c r="BE99">
        <f>INDEX(MONTHLY_INDEX!$1:$1048576,Final!BC99,Final!BD99)</f>
        <v>96</v>
      </c>
      <c r="BF99">
        <f>MATCH($BF$1,MONTHLY_INDEX!$1:$1,0)</f>
        <v>127</v>
      </c>
      <c r="BG99">
        <f>INDEX(MONTHLY_INDEX!$1:$1048576,Final!BC99,Final!BF99)</f>
        <v>95.3</v>
      </c>
      <c r="BH99" s="23">
        <f t="shared" si="44"/>
        <v>-7.2916666666666963E-3</v>
      </c>
      <c r="BI99" s="14">
        <f t="shared" si="45"/>
        <v>125081.25</v>
      </c>
      <c r="BJ99" s="14">
        <f t="shared" si="46"/>
        <v>19077.460787671229</v>
      </c>
      <c r="BK99" s="15">
        <f t="shared" si="37"/>
        <v>106003.78921232877</v>
      </c>
      <c r="BL99" s="52">
        <v>0</v>
      </c>
      <c r="BM99" s="15">
        <f t="shared" si="47"/>
        <v>106003.78921232877</v>
      </c>
    </row>
    <row r="100" spans="1:65">
      <c r="A100" s="8">
        <v>98</v>
      </c>
      <c r="B100" s="1" t="s">
        <v>44</v>
      </c>
      <c r="C100" s="1">
        <v>1500</v>
      </c>
      <c r="D100" s="1" t="s">
        <v>60</v>
      </c>
      <c r="E100" s="1">
        <v>150000010</v>
      </c>
      <c r="F100" s="1" t="s">
        <v>60</v>
      </c>
      <c r="G100" s="1" t="s">
        <v>96</v>
      </c>
      <c r="H100" s="1">
        <v>8</v>
      </c>
      <c r="I100" s="1" t="s">
        <v>52</v>
      </c>
      <c r="J100" s="1" t="s">
        <v>49</v>
      </c>
      <c r="K100" s="1">
        <v>17406001</v>
      </c>
      <c r="L100" s="1" t="s">
        <v>50</v>
      </c>
      <c r="M100" s="1" t="s">
        <v>51</v>
      </c>
      <c r="N100" s="1" t="s">
        <v>64</v>
      </c>
      <c r="O100" s="1" t="s">
        <v>65</v>
      </c>
      <c r="P100" s="1" t="s">
        <v>66</v>
      </c>
      <c r="Q100" s="1" t="s">
        <v>67</v>
      </c>
      <c r="R100" s="1" t="s">
        <v>87</v>
      </c>
      <c r="S100" s="1" t="s">
        <v>88</v>
      </c>
      <c r="T100" s="2">
        <v>43333</v>
      </c>
      <c r="U100" s="2">
        <v>43333</v>
      </c>
      <c r="V100" s="1" t="s">
        <v>52</v>
      </c>
      <c r="W100" s="3">
        <v>1</v>
      </c>
      <c r="X100" s="1" t="s">
        <v>53</v>
      </c>
      <c r="Y100" s="4">
        <v>29327302</v>
      </c>
      <c r="Z100" s="4">
        <v>-3841988</v>
      </c>
      <c r="AA100" s="4">
        <v>0</v>
      </c>
      <c r="AB100" s="4">
        <v>0</v>
      </c>
      <c r="AC100" s="4">
        <v>0</v>
      </c>
      <c r="AD100" s="4">
        <v>29327302</v>
      </c>
      <c r="AE100" s="5">
        <v>1685</v>
      </c>
      <c r="AF100" s="1" t="s">
        <v>70</v>
      </c>
      <c r="AG100" s="1" t="s">
        <v>71</v>
      </c>
      <c r="AH100" s="1" t="s">
        <v>89</v>
      </c>
      <c r="AI100" s="1" t="s">
        <v>57</v>
      </c>
      <c r="AJ100" s="5">
        <v>10950</v>
      </c>
      <c r="AK100" s="4">
        <v>-304227</v>
      </c>
      <c r="AL100" s="4">
        <v>0</v>
      </c>
      <c r="AM100" s="4">
        <v>0</v>
      </c>
      <c r="AN100" s="4">
        <v>0</v>
      </c>
      <c r="AO100" s="4">
        <v>-4146215</v>
      </c>
      <c r="AP100" s="4">
        <v>-4146215</v>
      </c>
      <c r="AQ100" s="4">
        <v>0</v>
      </c>
      <c r="AR100" s="4">
        <v>25181087</v>
      </c>
      <c r="AS100" s="1" t="s">
        <v>52</v>
      </c>
      <c r="AT100" s="9">
        <f t="shared" si="32"/>
        <v>43333</v>
      </c>
      <c r="AU100" s="9">
        <f t="shared" si="33"/>
        <v>43313</v>
      </c>
      <c r="AV100" s="9">
        <v>44798</v>
      </c>
      <c r="AW100" s="11">
        <f t="shared" si="34"/>
        <v>4.0136986301369859</v>
      </c>
      <c r="AX100">
        <v>25</v>
      </c>
      <c r="AY100" s="12">
        <v>0.05</v>
      </c>
      <c r="AZ100">
        <f t="shared" si="35"/>
        <v>3.7999999999999999E-2</v>
      </c>
      <c r="BA100" s="13">
        <f t="shared" si="36"/>
        <v>29327302</v>
      </c>
      <c r="BB100" s="17" t="s">
        <v>2189</v>
      </c>
      <c r="BC100">
        <f>MATCH(BB100,MONTHLY_INDEX!$A:$A,0)</f>
        <v>798</v>
      </c>
      <c r="BD100">
        <f>MATCH(AU100,MONTHLY_INDEX!$1:$1,0)</f>
        <v>80</v>
      </c>
      <c r="BE100">
        <f>INDEX(MONTHLY_INDEX!$1:$1048576,Final!BC100,Final!BD100)</f>
        <v>96</v>
      </c>
      <c r="BF100">
        <f>MATCH($BF$1,MONTHLY_INDEX!$1:$1,0)</f>
        <v>127</v>
      </c>
      <c r="BG100">
        <f>INDEX(MONTHLY_INDEX!$1:$1048576,Final!BC100,Final!BF100)</f>
        <v>95.3</v>
      </c>
      <c r="BH100" s="23">
        <f t="shared" si="44"/>
        <v>-7.2916666666666963E-3</v>
      </c>
      <c r="BI100" s="14">
        <f t="shared" si="45"/>
        <v>29113457.089583334</v>
      </c>
      <c r="BJ100" s="14">
        <f t="shared" si="46"/>
        <v>4440400.4278824767</v>
      </c>
      <c r="BK100" s="15">
        <f t="shared" si="37"/>
        <v>24673056.661700856</v>
      </c>
      <c r="BL100" s="52">
        <v>0</v>
      </c>
      <c r="BM100" s="15">
        <f t="shared" si="47"/>
        <v>24673056.661700856</v>
      </c>
    </row>
    <row r="101" spans="1:65">
      <c r="A101" s="8">
        <v>99</v>
      </c>
      <c r="B101" s="1" t="s">
        <v>44</v>
      </c>
      <c r="C101" s="1">
        <v>1500</v>
      </c>
      <c r="D101" s="1" t="s">
        <v>60</v>
      </c>
      <c r="E101" s="1">
        <v>150000010</v>
      </c>
      <c r="F101" s="1" t="s">
        <v>60</v>
      </c>
      <c r="G101" s="1" t="s">
        <v>97</v>
      </c>
      <c r="H101" s="1">
        <v>9</v>
      </c>
      <c r="I101" s="1" t="s">
        <v>52</v>
      </c>
      <c r="J101" s="1" t="s">
        <v>49</v>
      </c>
      <c r="K101" s="1">
        <v>17406001</v>
      </c>
      <c r="L101" s="1" t="s">
        <v>50</v>
      </c>
      <c r="M101" s="1" t="s">
        <v>51</v>
      </c>
      <c r="N101" s="1" t="s">
        <v>64</v>
      </c>
      <c r="O101" s="1" t="s">
        <v>65</v>
      </c>
      <c r="P101" s="1" t="s">
        <v>66</v>
      </c>
      <c r="Q101" s="1" t="s">
        <v>67</v>
      </c>
      <c r="R101" s="1" t="s">
        <v>87</v>
      </c>
      <c r="S101" s="1" t="s">
        <v>88</v>
      </c>
      <c r="T101" s="2">
        <v>43333</v>
      </c>
      <c r="U101" s="2">
        <v>43333</v>
      </c>
      <c r="V101" s="1" t="s">
        <v>52</v>
      </c>
      <c r="W101" s="3">
        <v>1</v>
      </c>
      <c r="X101" s="1" t="s">
        <v>53</v>
      </c>
      <c r="Y101" s="4">
        <v>1517250</v>
      </c>
      <c r="Z101" s="4">
        <v>-198765</v>
      </c>
      <c r="AA101" s="4">
        <v>0</v>
      </c>
      <c r="AB101" s="4">
        <v>0</v>
      </c>
      <c r="AC101" s="4">
        <v>0</v>
      </c>
      <c r="AD101" s="4">
        <v>1517250</v>
      </c>
      <c r="AE101" s="5">
        <v>1685</v>
      </c>
      <c r="AF101" s="1" t="s">
        <v>70</v>
      </c>
      <c r="AG101" s="1" t="s">
        <v>71</v>
      </c>
      <c r="AH101" s="1" t="s">
        <v>89</v>
      </c>
      <c r="AI101" s="1" t="s">
        <v>57</v>
      </c>
      <c r="AJ101" s="5">
        <v>10950</v>
      </c>
      <c r="AK101" s="4">
        <v>-15739</v>
      </c>
      <c r="AL101" s="4">
        <v>0</v>
      </c>
      <c r="AM101" s="4">
        <v>0</v>
      </c>
      <c r="AN101" s="4">
        <v>0</v>
      </c>
      <c r="AO101" s="4">
        <v>-214504</v>
      </c>
      <c r="AP101" s="4">
        <v>-214504</v>
      </c>
      <c r="AQ101" s="4">
        <v>0</v>
      </c>
      <c r="AR101" s="4">
        <v>1302746</v>
      </c>
      <c r="AS101" s="1" t="s">
        <v>52</v>
      </c>
      <c r="AT101" s="9">
        <f t="shared" si="32"/>
        <v>43333</v>
      </c>
      <c r="AU101" s="9">
        <f t="shared" si="33"/>
        <v>43313</v>
      </c>
      <c r="AV101" s="9">
        <v>44798</v>
      </c>
      <c r="AW101" s="11">
        <f t="shared" si="34"/>
        <v>4.0136986301369859</v>
      </c>
      <c r="AX101">
        <v>15</v>
      </c>
      <c r="AY101" s="12">
        <v>0.05</v>
      </c>
      <c r="AZ101">
        <f t="shared" si="35"/>
        <v>6.3333333333333325E-2</v>
      </c>
      <c r="BA101" s="13">
        <f t="shared" si="36"/>
        <v>1517250</v>
      </c>
      <c r="BB101" s="17" t="s">
        <v>1941</v>
      </c>
      <c r="BC101">
        <f>MATCH(BB101,MONTHLY_INDEX!$A:$A,0)</f>
        <v>674</v>
      </c>
      <c r="BD101">
        <f>MATCH(AU101,MONTHLY_INDEX!$1:$1,0)</f>
        <v>80</v>
      </c>
      <c r="BE101">
        <f>INDEX(MONTHLY_INDEX!$1:$1048576,Final!BC101,Final!BD101)</f>
        <v>105.1</v>
      </c>
      <c r="BF101">
        <f>MATCH($BF$1,MONTHLY_INDEX!$1:$1,0)</f>
        <v>127</v>
      </c>
      <c r="BG101">
        <f>INDEX(MONTHLY_INDEX!$1:$1048576,Final!BC101,Final!BF101)</f>
        <v>122.8</v>
      </c>
      <c r="BH101" s="23">
        <f t="shared" si="44"/>
        <v>0.16841103710751668</v>
      </c>
      <c r="BI101" s="14">
        <f t="shared" si="45"/>
        <v>1772771.6460513796</v>
      </c>
      <c r="BJ101" s="14">
        <f t="shared" si="46"/>
        <v>450640.17139580037</v>
      </c>
      <c r="BK101" s="15">
        <f t="shared" si="37"/>
        <v>1322131.4746555793</v>
      </c>
      <c r="BL101" s="52">
        <v>0</v>
      </c>
      <c r="BM101" s="15">
        <f t="shared" si="47"/>
        <v>1322131.4746555793</v>
      </c>
    </row>
    <row r="102" spans="1:65">
      <c r="A102" s="8">
        <v>100</v>
      </c>
      <c r="B102" s="1" t="s">
        <v>44</v>
      </c>
      <c r="C102" s="1">
        <v>1500</v>
      </c>
      <c r="D102" s="1" t="s">
        <v>60</v>
      </c>
      <c r="E102" s="1">
        <v>150000010</v>
      </c>
      <c r="F102" s="1" t="s">
        <v>60</v>
      </c>
      <c r="G102" s="1" t="s">
        <v>98</v>
      </c>
      <c r="H102" s="1">
        <v>10</v>
      </c>
      <c r="I102" s="1" t="s">
        <v>52</v>
      </c>
      <c r="J102" s="1" t="s">
        <v>49</v>
      </c>
      <c r="K102" s="1">
        <v>17406001</v>
      </c>
      <c r="L102" s="1" t="s">
        <v>50</v>
      </c>
      <c r="M102" s="1" t="s">
        <v>51</v>
      </c>
      <c r="N102" s="1" t="s">
        <v>64</v>
      </c>
      <c r="O102" s="1" t="s">
        <v>65</v>
      </c>
      <c r="P102" s="1" t="s">
        <v>66</v>
      </c>
      <c r="Q102" s="1" t="s">
        <v>67</v>
      </c>
      <c r="R102" s="1" t="s">
        <v>87</v>
      </c>
      <c r="S102" s="1" t="s">
        <v>88</v>
      </c>
      <c r="T102" s="2">
        <v>43333</v>
      </c>
      <c r="U102" s="2">
        <v>43333</v>
      </c>
      <c r="V102" s="1" t="s">
        <v>52</v>
      </c>
      <c r="W102" s="3">
        <v>1</v>
      </c>
      <c r="X102" s="1" t="s">
        <v>53</v>
      </c>
      <c r="Y102" s="4">
        <v>312900</v>
      </c>
      <c r="Z102" s="4">
        <v>-40991</v>
      </c>
      <c r="AA102" s="4">
        <v>0</v>
      </c>
      <c r="AB102" s="4">
        <v>0</v>
      </c>
      <c r="AC102" s="4">
        <v>0</v>
      </c>
      <c r="AD102" s="4">
        <v>312900</v>
      </c>
      <c r="AE102" s="5">
        <v>1685</v>
      </c>
      <c r="AF102" s="1" t="s">
        <v>70</v>
      </c>
      <c r="AG102" s="1" t="s">
        <v>71</v>
      </c>
      <c r="AH102" s="1" t="s">
        <v>89</v>
      </c>
      <c r="AI102" s="1" t="s">
        <v>57</v>
      </c>
      <c r="AJ102" s="5">
        <v>10950</v>
      </c>
      <c r="AK102" s="4">
        <v>-3246</v>
      </c>
      <c r="AL102" s="4">
        <v>0</v>
      </c>
      <c r="AM102" s="4">
        <v>0</v>
      </c>
      <c r="AN102" s="4">
        <v>0</v>
      </c>
      <c r="AO102" s="4">
        <v>-44237</v>
      </c>
      <c r="AP102" s="4">
        <v>-44237</v>
      </c>
      <c r="AQ102" s="4">
        <v>0</v>
      </c>
      <c r="AR102" s="4">
        <v>268663</v>
      </c>
      <c r="AS102" s="1" t="s">
        <v>52</v>
      </c>
      <c r="AT102" s="9">
        <f t="shared" si="32"/>
        <v>43333</v>
      </c>
      <c r="AU102" s="9">
        <f t="shared" si="33"/>
        <v>43313</v>
      </c>
      <c r="AV102" s="9">
        <v>44798</v>
      </c>
      <c r="AW102" s="11">
        <f t="shared" si="34"/>
        <v>4.0136986301369859</v>
      </c>
      <c r="AX102">
        <v>10</v>
      </c>
      <c r="AY102" s="12">
        <v>0.05</v>
      </c>
      <c r="AZ102">
        <f t="shared" si="35"/>
        <v>9.5000000000000001E-2</v>
      </c>
      <c r="BA102" s="13">
        <f t="shared" si="36"/>
        <v>312900</v>
      </c>
      <c r="BB102" s="17" t="s">
        <v>2189</v>
      </c>
      <c r="BC102">
        <f>MATCH(BB102,MONTHLY_INDEX!$A:$A,0)</f>
        <v>798</v>
      </c>
      <c r="BD102">
        <f>MATCH(AU102,MONTHLY_INDEX!$1:$1,0)</f>
        <v>80</v>
      </c>
      <c r="BE102">
        <f>INDEX(MONTHLY_INDEX!$1:$1048576,Final!BC102,Final!BD102)</f>
        <v>96</v>
      </c>
      <c r="BF102">
        <f>MATCH($BF$1,MONTHLY_INDEX!$1:$1,0)</f>
        <v>127</v>
      </c>
      <c r="BG102">
        <f>INDEX(MONTHLY_INDEX!$1:$1048576,Final!BC102,Final!BF102)</f>
        <v>95.3</v>
      </c>
      <c r="BH102" s="23">
        <f t="shared" si="44"/>
        <v>-7.2916666666666963E-3</v>
      </c>
      <c r="BI102" s="14">
        <f t="shared" si="45"/>
        <v>310618.4375</v>
      </c>
      <c r="BJ102" s="14">
        <f t="shared" si="46"/>
        <v>118439.2357234589</v>
      </c>
      <c r="BK102" s="15">
        <f t="shared" si="37"/>
        <v>192179.2017765411</v>
      </c>
      <c r="BL102" s="52">
        <v>0</v>
      </c>
      <c r="BM102" s="15">
        <f t="shared" si="47"/>
        <v>192179.2017765411</v>
      </c>
    </row>
    <row r="103" spans="1:65">
      <c r="A103" s="8">
        <v>101</v>
      </c>
      <c r="B103" s="1" t="s">
        <v>44</v>
      </c>
      <c r="C103" s="1">
        <v>1500</v>
      </c>
      <c r="D103" s="1" t="s">
        <v>60</v>
      </c>
      <c r="E103" s="1">
        <v>150000010</v>
      </c>
      <c r="F103" s="1" t="s">
        <v>60</v>
      </c>
      <c r="G103" s="1" t="s">
        <v>99</v>
      </c>
      <c r="H103" s="1">
        <v>11</v>
      </c>
      <c r="I103" s="1" t="s">
        <v>52</v>
      </c>
      <c r="J103" s="1" t="s">
        <v>49</v>
      </c>
      <c r="K103" s="1">
        <v>17406001</v>
      </c>
      <c r="L103" s="1" t="s">
        <v>50</v>
      </c>
      <c r="M103" s="1" t="s">
        <v>51</v>
      </c>
      <c r="N103" s="1" t="s">
        <v>64</v>
      </c>
      <c r="O103" s="1" t="s">
        <v>65</v>
      </c>
      <c r="P103" s="1" t="s">
        <v>66</v>
      </c>
      <c r="Q103" s="1" t="s">
        <v>67</v>
      </c>
      <c r="R103" s="1" t="s">
        <v>87</v>
      </c>
      <c r="S103" s="1" t="s">
        <v>88</v>
      </c>
      <c r="T103" s="2">
        <v>43333</v>
      </c>
      <c r="U103" s="2">
        <v>43333</v>
      </c>
      <c r="V103" s="1" t="s">
        <v>52</v>
      </c>
      <c r="W103" s="3">
        <v>1</v>
      </c>
      <c r="X103" s="1" t="s">
        <v>53</v>
      </c>
      <c r="Y103" s="4">
        <v>1174950</v>
      </c>
      <c r="Z103" s="4">
        <v>-153922</v>
      </c>
      <c r="AA103" s="4">
        <v>0</v>
      </c>
      <c r="AB103" s="4">
        <v>0</v>
      </c>
      <c r="AC103" s="4">
        <v>0</v>
      </c>
      <c r="AD103" s="4">
        <v>1174950</v>
      </c>
      <c r="AE103" s="5">
        <v>1685</v>
      </c>
      <c r="AF103" s="1" t="s">
        <v>70</v>
      </c>
      <c r="AG103" s="1" t="s">
        <v>71</v>
      </c>
      <c r="AH103" s="1" t="s">
        <v>89</v>
      </c>
      <c r="AI103" s="1" t="s">
        <v>57</v>
      </c>
      <c r="AJ103" s="5">
        <v>10950</v>
      </c>
      <c r="AK103" s="4">
        <v>-12188</v>
      </c>
      <c r="AL103" s="4">
        <v>0</v>
      </c>
      <c r="AM103" s="4">
        <v>0</v>
      </c>
      <c r="AN103" s="4">
        <v>0</v>
      </c>
      <c r="AO103" s="4">
        <v>-166110</v>
      </c>
      <c r="AP103" s="4">
        <v>-166110</v>
      </c>
      <c r="AQ103" s="4">
        <v>0</v>
      </c>
      <c r="AR103" s="4">
        <v>1008840</v>
      </c>
      <c r="AS103" s="1" t="s">
        <v>52</v>
      </c>
      <c r="AT103" s="9">
        <f t="shared" si="32"/>
        <v>43333</v>
      </c>
      <c r="AU103" s="9">
        <f t="shared" si="33"/>
        <v>43313</v>
      </c>
      <c r="AV103" s="9">
        <v>44798</v>
      </c>
      <c r="AW103" s="11">
        <f t="shared" si="34"/>
        <v>4.0136986301369859</v>
      </c>
      <c r="AX103">
        <v>10</v>
      </c>
      <c r="AY103" s="12">
        <v>0.05</v>
      </c>
      <c r="AZ103">
        <f t="shared" si="35"/>
        <v>9.5000000000000001E-2</v>
      </c>
      <c r="BA103" s="13">
        <f t="shared" si="36"/>
        <v>1174950</v>
      </c>
      <c r="BB103" s="17" t="s">
        <v>2189</v>
      </c>
      <c r="BC103">
        <f>MATCH(BB103,MONTHLY_INDEX!$A:$A,0)</f>
        <v>798</v>
      </c>
      <c r="BD103">
        <f>MATCH(AU103,MONTHLY_INDEX!$1:$1,0)</f>
        <v>80</v>
      </c>
      <c r="BE103">
        <f>INDEX(MONTHLY_INDEX!$1:$1048576,Final!BC103,Final!BD103)</f>
        <v>96</v>
      </c>
      <c r="BF103">
        <f>MATCH($BF$1,MONTHLY_INDEX!$1:$1,0)</f>
        <v>127</v>
      </c>
      <c r="BG103">
        <f>INDEX(MONTHLY_INDEX!$1:$1048576,Final!BC103,Final!BF103)</f>
        <v>95.3</v>
      </c>
      <c r="BH103" s="23">
        <f t="shared" si="44"/>
        <v>-7.2916666666666963E-3</v>
      </c>
      <c r="BI103" s="14">
        <f t="shared" si="45"/>
        <v>1166382.65625</v>
      </c>
      <c r="BJ103" s="14">
        <f t="shared" si="46"/>
        <v>444743.30461258558</v>
      </c>
      <c r="BK103" s="15">
        <f t="shared" si="37"/>
        <v>721639.35163741442</v>
      </c>
      <c r="BL103" s="52">
        <v>0</v>
      </c>
      <c r="BM103" s="15">
        <f t="shared" si="47"/>
        <v>721639.35163741442</v>
      </c>
    </row>
    <row r="104" spans="1:65">
      <c r="A104" s="8">
        <v>102</v>
      </c>
      <c r="B104" s="1" t="s">
        <v>44</v>
      </c>
      <c r="C104" s="1">
        <v>1500</v>
      </c>
      <c r="D104" s="1" t="s">
        <v>60</v>
      </c>
      <c r="E104" s="1">
        <v>150000010</v>
      </c>
      <c r="F104" s="1" t="s">
        <v>60</v>
      </c>
      <c r="G104" s="1" t="s">
        <v>100</v>
      </c>
      <c r="H104" s="1">
        <v>12</v>
      </c>
      <c r="I104" s="1" t="s">
        <v>52</v>
      </c>
      <c r="J104" s="1" t="s">
        <v>49</v>
      </c>
      <c r="K104" s="1">
        <v>17406001</v>
      </c>
      <c r="L104" s="1" t="s">
        <v>50</v>
      </c>
      <c r="M104" s="1" t="s">
        <v>51</v>
      </c>
      <c r="N104" s="1" t="s">
        <v>64</v>
      </c>
      <c r="O104" s="1" t="s">
        <v>65</v>
      </c>
      <c r="P104" s="1" t="s">
        <v>66</v>
      </c>
      <c r="Q104" s="1" t="s">
        <v>67</v>
      </c>
      <c r="R104" s="1" t="s">
        <v>87</v>
      </c>
      <c r="S104" s="1" t="s">
        <v>88</v>
      </c>
      <c r="T104" s="2">
        <v>43333</v>
      </c>
      <c r="U104" s="2">
        <v>43333</v>
      </c>
      <c r="V104" s="1" t="s">
        <v>52</v>
      </c>
      <c r="W104" s="3">
        <v>1</v>
      </c>
      <c r="X104" s="1" t="s">
        <v>53</v>
      </c>
      <c r="Y104" s="4">
        <v>582750</v>
      </c>
      <c r="Z104" s="4">
        <v>-76342</v>
      </c>
      <c r="AA104" s="4">
        <v>0</v>
      </c>
      <c r="AB104" s="4">
        <v>0</v>
      </c>
      <c r="AC104" s="4">
        <v>0</v>
      </c>
      <c r="AD104" s="4">
        <v>582750</v>
      </c>
      <c r="AE104" s="5">
        <v>1685</v>
      </c>
      <c r="AF104" s="1" t="s">
        <v>70</v>
      </c>
      <c r="AG104" s="1" t="s">
        <v>71</v>
      </c>
      <c r="AH104" s="1" t="s">
        <v>89</v>
      </c>
      <c r="AI104" s="1" t="s">
        <v>57</v>
      </c>
      <c r="AJ104" s="5">
        <v>10950</v>
      </c>
      <c r="AK104" s="4">
        <v>-6045</v>
      </c>
      <c r="AL104" s="4">
        <v>0</v>
      </c>
      <c r="AM104" s="4">
        <v>0</v>
      </c>
      <c r="AN104" s="4">
        <v>0</v>
      </c>
      <c r="AO104" s="4">
        <v>-82387</v>
      </c>
      <c r="AP104" s="4">
        <v>-82387</v>
      </c>
      <c r="AQ104" s="4">
        <v>0</v>
      </c>
      <c r="AR104" s="4">
        <v>500363</v>
      </c>
      <c r="AS104" s="1" t="s">
        <v>52</v>
      </c>
      <c r="AT104" s="9">
        <f t="shared" si="32"/>
        <v>43333</v>
      </c>
      <c r="AU104" s="9">
        <f t="shared" si="33"/>
        <v>43313</v>
      </c>
      <c r="AV104" s="9">
        <v>44798</v>
      </c>
      <c r="AW104" s="11">
        <f t="shared" si="34"/>
        <v>4.0136986301369859</v>
      </c>
      <c r="AX104">
        <v>10</v>
      </c>
      <c r="AY104" s="12">
        <v>0.05</v>
      </c>
      <c r="AZ104">
        <f t="shared" si="35"/>
        <v>9.5000000000000001E-2</v>
      </c>
      <c r="BA104" s="13">
        <f t="shared" si="36"/>
        <v>582750</v>
      </c>
      <c r="BB104" s="17" t="s">
        <v>1973</v>
      </c>
      <c r="BC104">
        <f>MATCH(BB104,MONTHLY_INDEX!$A:$A,0)</f>
        <v>690</v>
      </c>
      <c r="BD104">
        <f>MATCH(AU104,MONTHLY_INDEX!$1:$1,0)</f>
        <v>80</v>
      </c>
      <c r="BE104">
        <f>INDEX(MONTHLY_INDEX!$1:$1048576,Final!BC104,Final!BD104)</f>
        <v>110</v>
      </c>
      <c r="BF104">
        <f>MATCH($BF$1,MONTHLY_INDEX!$1:$1,0)</f>
        <v>127</v>
      </c>
      <c r="BG104">
        <f>INDEX(MONTHLY_INDEX!$1:$1048576,Final!BC104,Final!BF104)</f>
        <v>145.69999999999999</v>
      </c>
      <c r="BH104" s="23">
        <f t="shared" si="44"/>
        <v>0.32454545454545441</v>
      </c>
      <c r="BI104" s="14">
        <f t="shared" si="45"/>
        <v>771878.86363636365</v>
      </c>
      <c r="BJ104" s="14">
        <f t="shared" si="46"/>
        <v>294318.46807285177</v>
      </c>
      <c r="BK104" s="15">
        <f t="shared" si="37"/>
        <v>477560.39556351188</v>
      </c>
      <c r="BL104" s="52">
        <v>0</v>
      </c>
      <c r="BM104" s="15">
        <f t="shared" si="47"/>
        <v>477560.39556351188</v>
      </c>
    </row>
    <row r="105" spans="1:65">
      <c r="A105" s="8">
        <v>103</v>
      </c>
      <c r="B105" s="1" t="s">
        <v>44</v>
      </c>
      <c r="C105" s="1">
        <v>1500</v>
      </c>
      <c r="D105" s="1" t="s">
        <v>60</v>
      </c>
      <c r="E105" s="1">
        <v>150000010</v>
      </c>
      <c r="F105" s="1" t="s">
        <v>60</v>
      </c>
      <c r="G105" s="1" t="s">
        <v>101</v>
      </c>
      <c r="H105" s="1">
        <v>13</v>
      </c>
      <c r="I105" s="1" t="s">
        <v>52</v>
      </c>
      <c r="J105" s="1" t="s">
        <v>49</v>
      </c>
      <c r="K105" s="1">
        <v>17406001</v>
      </c>
      <c r="L105" s="1" t="s">
        <v>50</v>
      </c>
      <c r="M105" s="1" t="s">
        <v>51</v>
      </c>
      <c r="N105" s="1" t="s">
        <v>64</v>
      </c>
      <c r="O105" s="1" t="s">
        <v>65</v>
      </c>
      <c r="P105" s="1" t="s">
        <v>66</v>
      </c>
      <c r="Q105" s="1" t="s">
        <v>67</v>
      </c>
      <c r="R105" s="1" t="s">
        <v>87</v>
      </c>
      <c r="S105" s="1" t="s">
        <v>88</v>
      </c>
      <c r="T105" s="2">
        <v>43333</v>
      </c>
      <c r="U105" s="2">
        <v>43333</v>
      </c>
      <c r="V105" s="1" t="s">
        <v>52</v>
      </c>
      <c r="W105" s="3">
        <v>1</v>
      </c>
      <c r="X105" s="1" t="s">
        <v>53</v>
      </c>
      <c r="Y105" s="4">
        <v>9976171</v>
      </c>
      <c r="Z105" s="4">
        <v>-1306915</v>
      </c>
      <c r="AA105" s="4">
        <v>0</v>
      </c>
      <c r="AB105" s="4">
        <v>0</v>
      </c>
      <c r="AC105" s="4">
        <v>0</v>
      </c>
      <c r="AD105" s="4">
        <v>9976171</v>
      </c>
      <c r="AE105" s="5">
        <v>1685</v>
      </c>
      <c r="AF105" s="1" t="s">
        <v>70</v>
      </c>
      <c r="AG105" s="1" t="s">
        <v>71</v>
      </c>
      <c r="AH105" s="1" t="s">
        <v>89</v>
      </c>
      <c r="AI105" s="1" t="s">
        <v>57</v>
      </c>
      <c r="AJ105" s="5">
        <v>10950</v>
      </c>
      <c r="AK105" s="4">
        <v>-103488</v>
      </c>
      <c r="AL105" s="4">
        <v>0</v>
      </c>
      <c r="AM105" s="4">
        <v>0</v>
      </c>
      <c r="AN105" s="4">
        <v>0</v>
      </c>
      <c r="AO105" s="4">
        <v>-1410403</v>
      </c>
      <c r="AP105" s="4">
        <v>-1410403</v>
      </c>
      <c r="AQ105" s="4">
        <v>0</v>
      </c>
      <c r="AR105" s="4">
        <v>8565768</v>
      </c>
      <c r="AS105" s="1" t="s">
        <v>52</v>
      </c>
      <c r="AT105" s="9">
        <f t="shared" si="32"/>
        <v>43333</v>
      </c>
      <c r="AU105" s="9">
        <f t="shared" si="33"/>
        <v>43313</v>
      </c>
      <c r="AV105" s="9">
        <v>44798</v>
      </c>
      <c r="AW105" s="11">
        <f t="shared" si="34"/>
        <v>4.0136986301369859</v>
      </c>
      <c r="AX105">
        <v>25</v>
      </c>
      <c r="AY105" s="12">
        <v>0.05</v>
      </c>
      <c r="AZ105">
        <f t="shared" si="35"/>
        <v>3.7999999999999999E-2</v>
      </c>
      <c r="BA105" s="13">
        <f t="shared" si="36"/>
        <v>9976171</v>
      </c>
      <c r="BB105" s="17" t="s">
        <v>2189</v>
      </c>
      <c r="BC105">
        <f>MATCH(BB105,MONTHLY_INDEX!$A:$A,0)</f>
        <v>798</v>
      </c>
      <c r="BD105">
        <f>MATCH(AU105,MONTHLY_INDEX!$1:$1,0)</f>
        <v>80</v>
      </c>
      <c r="BE105">
        <f>INDEX(MONTHLY_INDEX!$1:$1048576,Final!BC105,Final!BD105)</f>
        <v>96</v>
      </c>
      <c r="BF105">
        <f>MATCH($BF$1,MONTHLY_INDEX!$1:$1,0)</f>
        <v>127</v>
      </c>
      <c r="BG105">
        <f>INDEX(MONTHLY_INDEX!$1:$1048576,Final!BC105,Final!BF105)</f>
        <v>95.3</v>
      </c>
      <c r="BH105" s="23">
        <f t="shared" si="44"/>
        <v>-7.2916666666666963E-3</v>
      </c>
      <c r="BI105" s="14">
        <f t="shared" si="45"/>
        <v>9903428.0864583328</v>
      </c>
      <c r="BJ105" s="14">
        <f t="shared" si="46"/>
        <v>1510476.2782825625</v>
      </c>
      <c r="BK105" s="15">
        <f t="shared" si="37"/>
        <v>8392951.8081757706</v>
      </c>
      <c r="BL105" s="52">
        <v>0</v>
      </c>
      <c r="BM105" s="15">
        <f t="shared" si="47"/>
        <v>8392951.8081757706</v>
      </c>
    </row>
    <row r="106" spans="1:65">
      <c r="A106" s="8">
        <v>104</v>
      </c>
      <c r="B106" s="1" t="s">
        <v>44</v>
      </c>
      <c r="C106" s="1">
        <v>1500</v>
      </c>
      <c r="D106" s="1" t="s">
        <v>60</v>
      </c>
      <c r="E106" s="1">
        <v>150000010</v>
      </c>
      <c r="F106" s="1" t="s">
        <v>60</v>
      </c>
      <c r="G106" s="1" t="s">
        <v>102</v>
      </c>
      <c r="H106" s="1">
        <v>14</v>
      </c>
      <c r="I106" s="1" t="s">
        <v>52</v>
      </c>
      <c r="J106" s="1" t="s">
        <v>49</v>
      </c>
      <c r="K106" s="1">
        <v>17406001</v>
      </c>
      <c r="L106" s="1" t="s">
        <v>50</v>
      </c>
      <c r="M106" s="1" t="s">
        <v>51</v>
      </c>
      <c r="N106" s="1" t="s">
        <v>64</v>
      </c>
      <c r="O106" s="1" t="s">
        <v>65</v>
      </c>
      <c r="P106" s="1" t="s">
        <v>66</v>
      </c>
      <c r="Q106" s="1" t="s">
        <v>67</v>
      </c>
      <c r="R106" s="1" t="s">
        <v>87</v>
      </c>
      <c r="S106" s="1" t="s">
        <v>88</v>
      </c>
      <c r="T106" s="2">
        <v>43333</v>
      </c>
      <c r="U106" s="2">
        <v>43333</v>
      </c>
      <c r="V106" s="1" t="s">
        <v>52</v>
      </c>
      <c r="W106" s="3">
        <v>1</v>
      </c>
      <c r="X106" s="1" t="s">
        <v>53</v>
      </c>
      <c r="Y106" s="4">
        <v>21103901</v>
      </c>
      <c r="Z106" s="4">
        <v>-2764690</v>
      </c>
      <c r="AA106" s="4">
        <v>0</v>
      </c>
      <c r="AB106" s="4">
        <v>0</v>
      </c>
      <c r="AC106" s="4">
        <v>0</v>
      </c>
      <c r="AD106" s="4">
        <v>21103901</v>
      </c>
      <c r="AE106" s="5">
        <v>1685</v>
      </c>
      <c r="AF106" s="1" t="s">
        <v>70</v>
      </c>
      <c r="AG106" s="1" t="s">
        <v>71</v>
      </c>
      <c r="AH106" s="1" t="s">
        <v>89</v>
      </c>
      <c r="AI106" s="1" t="s">
        <v>57</v>
      </c>
      <c r="AJ106" s="5">
        <v>10950</v>
      </c>
      <c r="AK106" s="4">
        <v>-218921</v>
      </c>
      <c r="AL106" s="4">
        <v>0</v>
      </c>
      <c r="AM106" s="4">
        <v>0</v>
      </c>
      <c r="AN106" s="4">
        <v>0</v>
      </c>
      <c r="AO106" s="4">
        <v>-2983611</v>
      </c>
      <c r="AP106" s="4">
        <v>-2983611</v>
      </c>
      <c r="AQ106" s="4">
        <v>0</v>
      </c>
      <c r="AR106" s="4">
        <v>18120290</v>
      </c>
      <c r="AS106" s="1" t="s">
        <v>52</v>
      </c>
      <c r="AT106" s="9">
        <f t="shared" si="32"/>
        <v>43333</v>
      </c>
      <c r="AU106" s="9">
        <f t="shared" si="33"/>
        <v>43313</v>
      </c>
      <c r="AV106" s="9">
        <v>44798</v>
      </c>
      <c r="AW106" s="11">
        <f t="shared" si="34"/>
        <v>4.0136986301369859</v>
      </c>
      <c r="AX106">
        <v>25</v>
      </c>
      <c r="AY106" s="12">
        <v>0.05</v>
      </c>
      <c r="AZ106">
        <f t="shared" si="35"/>
        <v>3.7999999999999999E-2</v>
      </c>
      <c r="BA106" s="13">
        <f t="shared" si="36"/>
        <v>21103901</v>
      </c>
      <c r="BB106" s="17" t="s">
        <v>2189</v>
      </c>
      <c r="BC106">
        <f>MATCH(BB106,MONTHLY_INDEX!$A:$A,0)</f>
        <v>798</v>
      </c>
      <c r="BD106">
        <f>MATCH(AU106,MONTHLY_INDEX!$1:$1,0)</f>
        <v>80</v>
      </c>
      <c r="BE106">
        <f>INDEX(MONTHLY_INDEX!$1:$1048576,Final!BC106,Final!BD106)</f>
        <v>96</v>
      </c>
      <c r="BF106">
        <f>MATCH($BF$1,MONTHLY_INDEX!$1:$1,0)</f>
        <v>127</v>
      </c>
      <c r="BG106">
        <f>INDEX(MONTHLY_INDEX!$1:$1048576,Final!BC106,Final!BF106)</f>
        <v>95.3</v>
      </c>
      <c r="BH106" s="23">
        <f t="shared" si="44"/>
        <v>-7.2916666666666963E-3</v>
      </c>
      <c r="BI106" s="14">
        <f t="shared" si="45"/>
        <v>20950018.388541665</v>
      </c>
      <c r="BJ106" s="14">
        <f t="shared" si="46"/>
        <v>3195308.2840825049</v>
      </c>
      <c r="BK106" s="15">
        <f t="shared" si="37"/>
        <v>17754710.104459159</v>
      </c>
      <c r="BL106" s="52">
        <v>0</v>
      </c>
      <c r="BM106" s="15">
        <f t="shared" si="47"/>
        <v>17754710.104459159</v>
      </c>
    </row>
    <row r="107" spans="1:65">
      <c r="A107" s="8">
        <v>105</v>
      </c>
      <c r="B107" s="1" t="s">
        <v>44</v>
      </c>
      <c r="C107" s="1">
        <v>1500</v>
      </c>
      <c r="D107" s="1" t="s">
        <v>60</v>
      </c>
      <c r="E107" s="1">
        <v>150000010</v>
      </c>
      <c r="F107" s="1" t="s">
        <v>60</v>
      </c>
      <c r="G107" s="1" t="s">
        <v>103</v>
      </c>
      <c r="H107" s="1">
        <v>15</v>
      </c>
      <c r="I107" s="1" t="s">
        <v>52</v>
      </c>
      <c r="J107" s="1" t="s">
        <v>49</v>
      </c>
      <c r="K107" s="1">
        <v>17406001</v>
      </c>
      <c r="L107" s="1" t="s">
        <v>50</v>
      </c>
      <c r="M107" s="1" t="s">
        <v>51</v>
      </c>
      <c r="N107" s="1" t="s">
        <v>64</v>
      </c>
      <c r="O107" s="1" t="s">
        <v>65</v>
      </c>
      <c r="P107" s="1" t="s">
        <v>66</v>
      </c>
      <c r="Q107" s="1" t="s">
        <v>67</v>
      </c>
      <c r="R107" s="1" t="s">
        <v>87</v>
      </c>
      <c r="S107" s="1" t="s">
        <v>88</v>
      </c>
      <c r="T107" s="2">
        <v>43333</v>
      </c>
      <c r="U107" s="2">
        <v>43333</v>
      </c>
      <c r="V107" s="1" t="s">
        <v>52</v>
      </c>
      <c r="W107" s="3">
        <v>1</v>
      </c>
      <c r="X107" s="1" t="s">
        <v>53</v>
      </c>
      <c r="Y107" s="4">
        <v>580650</v>
      </c>
      <c r="Z107" s="4">
        <v>-76066</v>
      </c>
      <c r="AA107" s="4">
        <v>0</v>
      </c>
      <c r="AB107" s="4">
        <v>0</v>
      </c>
      <c r="AC107" s="4">
        <v>0</v>
      </c>
      <c r="AD107" s="4">
        <v>580650</v>
      </c>
      <c r="AE107" s="5">
        <v>1685</v>
      </c>
      <c r="AF107" s="1" t="s">
        <v>70</v>
      </c>
      <c r="AG107" s="1" t="s">
        <v>71</v>
      </c>
      <c r="AH107" s="1" t="s">
        <v>89</v>
      </c>
      <c r="AI107" s="1" t="s">
        <v>57</v>
      </c>
      <c r="AJ107" s="5">
        <v>10950</v>
      </c>
      <c r="AK107" s="4">
        <v>-6023</v>
      </c>
      <c r="AL107" s="4">
        <v>0</v>
      </c>
      <c r="AM107" s="4">
        <v>0</v>
      </c>
      <c r="AN107" s="4">
        <v>0</v>
      </c>
      <c r="AO107" s="4">
        <v>-82089</v>
      </c>
      <c r="AP107" s="4">
        <v>-82089</v>
      </c>
      <c r="AQ107" s="4">
        <v>0</v>
      </c>
      <c r="AR107" s="4">
        <v>498561</v>
      </c>
      <c r="AS107" s="1" t="s">
        <v>52</v>
      </c>
      <c r="AT107" s="9">
        <f t="shared" si="32"/>
        <v>43333</v>
      </c>
      <c r="AU107" s="9">
        <f t="shared" si="33"/>
        <v>43313</v>
      </c>
      <c r="AV107" s="9">
        <v>44798</v>
      </c>
      <c r="AW107" s="11">
        <f t="shared" si="34"/>
        <v>4.0136986301369859</v>
      </c>
      <c r="AX107">
        <v>10</v>
      </c>
      <c r="AY107" s="12">
        <v>0.05</v>
      </c>
      <c r="AZ107">
        <f t="shared" si="35"/>
        <v>9.5000000000000001E-2</v>
      </c>
      <c r="BA107" s="13">
        <f t="shared" si="36"/>
        <v>580650</v>
      </c>
      <c r="BB107" s="17" t="s">
        <v>1941</v>
      </c>
      <c r="BC107">
        <f>MATCH(BB107,MONTHLY_INDEX!$A:$A,0)</f>
        <v>674</v>
      </c>
      <c r="BD107">
        <f>MATCH(AU107,MONTHLY_INDEX!$1:$1,0)</f>
        <v>80</v>
      </c>
      <c r="BE107">
        <f>INDEX(MONTHLY_INDEX!$1:$1048576,Final!BC107,Final!BD107)</f>
        <v>105.1</v>
      </c>
      <c r="BF107">
        <f>MATCH($BF$1,MONTHLY_INDEX!$1:$1,0)</f>
        <v>127</v>
      </c>
      <c r="BG107">
        <f>INDEX(MONTHLY_INDEX!$1:$1048576,Final!BC107,Final!BF107)</f>
        <v>122.8</v>
      </c>
      <c r="BH107" s="23">
        <f t="shared" si="44"/>
        <v>0.16841103710751668</v>
      </c>
      <c r="BI107" s="14">
        <f t="shared" si="45"/>
        <v>678437.86869647959</v>
      </c>
      <c r="BJ107" s="14">
        <f t="shared" si="46"/>
        <v>258689.28870091107</v>
      </c>
      <c r="BK107" s="15">
        <f t="shared" si="37"/>
        <v>419748.57999556849</v>
      </c>
      <c r="BL107" s="52">
        <v>0</v>
      </c>
      <c r="BM107" s="15">
        <f t="shared" si="47"/>
        <v>419748.57999556849</v>
      </c>
    </row>
    <row r="108" spans="1:65">
      <c r="A108" s="8">
        <v>106</v>
      </c>
      <c r="B108" s="1" t="s">
        <v>44</v>
      </c>
      <c r="C108" s="1">
        <v>1500</v>
      </c>
      <c r="D108" s="1" t="s">
        <v>60</v>
      </c>
      <c r="E108" s="1">
        <v>150000010</v>
      </c>
      <c r="F108" s="1" t="s">
        <v>60</v>
      </c>
      <c r="G108" s="1" t="s">
        <v>104</v>
      </c>
      <c r="H108" s="1">
        <v>16</v>
      </c>
      <c r="I108" s="1" t="s">
        <v>52</v>
      </c>
      <c r="J108" s="1" t="s">
        <v>49</v>
      </c>
      <c r="K108" s="1">
        <v>17406001</v>
      </c>
      <c r="L108" s="1" t="s">
        <v>50</v>
      </c>
      <c r="M108" s="1" t="s">
        <v>51</v>
      </c>
      <c r="N108" s="1" t="s">
        <v>64</v>
      </c>
      <c r="O108" s="1" t="s">
        <v>65</v>
      </c>
      <c r="P108" s="1" t="s">
        <v>66</v>
      </c>
      <c r="Q108" s="1" t="s">
        <v>67</v>
      </c>
      <c r="R108" s="1" t="s">
        <v>87</v>
      </c>
      <c r="S108" s="1" t="s">
        <v>88</v>
      </c>
      <c r="T108" s="2">
        <v>43333</v>
      </c>
      <c r="U108" s="2">
        <v>43333</v>
      </c>
      <c r="V108" s="1" t="s">
        <v>52</v>
      </c>
      <c r="W108" s="3">
        <v>1</v>
      </c>
      <c r="X108" s="1" t="s">
        <v>53</v>
      </c>
      <c r="Y108" s="4">
        <v>175035</v>
      </c>
      <c r="Z108" s="4">
        <v>-22929</v>
      </c>
      <c r="AA108" s="4">
        <v>0</v>
      </c>
      <c r="AB108" s="4">
        <v>0</v>
      </c>
      <c r="AC108" s="4">
        <v>0</v>
      </c>
      <c r="AD108" s="4">
        <v>175035</v>
      </c>
      <c r="AE108" s="5">
        <v>1685</v>
      </c>
      <c r="AF108" s="1" t="s">
        <v>70</v>
      </c>
      <c r="AG108" s="1" t="s">
        <v>71</v>
      </c>
      <c r="AH108" s="1" t="s">
        <v>89</v>
      </c>
      <c r="AI108" s="1" t="s">
        <v>57</v>
      </c>
      <c r="AJ108" s="5">
        <v>10950</v>
      </c>
      <c r="AK108" s="4">
        <v>-1816</v>
      </c>
      <c r="AL108" s="4">
        <v>0</v>
      </c>
      <c r="AM108" s="4">
        <v>0</v>
      </c>
      <c r="AN108" s="4">
        <v>0</v>
      </c>
      <c r="AO108" s="4">
        <v>-24745</v>
      </c>
      <c r="AP108" s="4">
        <v>-24745</v>
      </c>
      <c r="AQ108" s="4">
        <v>0</v>
      </c>
      <c r="AR108" s="4">
        <v>150290</v>
      </c>
      <c r="AS108" s="1" t="s">
        <v>52</v>
      </c>
      <c r="AT108" s="9">
        <f t="shared" si="32"/>
        <v>43333</v>
      </c>
      <c r="AU108" s="9">
        <f t="shared" si="33"/>
        <v>43313</v>
      </c>
      <c r="AV108" s="9">
        <v>44798</v>
      </c>
      <c r="AW108" s="11">
        <f t="shared" si="34"/>
        <v>4.0136986301369859</v>
      </c>
      <c r="AX108">
        <v>10</v>
      </c>
      <c r="AY108" s="12">
        <v>0.05</v>
      </c>
      <c r="AZ108">
        <f t="shared" si="35"/>
        <v>9.5000000000000001E-2</v>
      </c>
      <c r="BA108" s="13">
        <f t="shared" si="36"/>
        <v>175035</v>
      </c>
      <c r="BB108" s="17" t="s">
        <v>1877</v>
      </c>
      <c r="BC108">
        <f>MATCH(BB108,MONTHLY_INDEX!$A:$A,0)</f>
        <v>642</v>
      </c>
      <c r="BD108">
        <f>MATCH(AU108,MONTHLY_INDEX!$1:$1,0)</f>
        <v>80</v>
      </c>
      <c r="BE108">
        <f>INDEX(MONTHLY_INDEX!$1:$1048576,Final!BC108,Final!BD108)</f>
        <v>79.099999999999994</v>
      </c>
      <c r="BF108">
        <f>MATCH($BF$1,MONTHLY_INDEX!$1:$1,0)</f>
        <v>127</v>
      </c>
      <c r="BG108">
        <f>INDEX(MONTHLY_INDEX!$1:$1048576,Final!BC108,Final!BF108)</f>
        <v>94</v>
      </c>
      <c r="BH108" s="23">
        <f t="shared" si="44"/>
        <v>0.18836915297092297</v>
      </c>
      <c r="BI108" s="14">
        <f t="shared" si="45"/>
        <v>208006.19469026552</v>
      </c>
      <c r="BJ108" s="14">
        <f t="shared" si="46"/>
        <v>79313.046975390971</v>
      </c>
      <c r="BK108" s="15">
        <f t="shared" si="37"/>
        <v>128693.14771487455</v>
      </c>
      <c r="BL108" s="52">
        <v>0</v>
      </c>
      <c r="BM108" s="15">
        <f t="shared" si="47"/>
        <v>128693.14771487455</v>
      </c>
    </row>
    <row r="109" spans="1:65">
      <c r="A109" s="8">
        <v>107</v>
      </c>
      <c r="B109" s="1" t="s">
        <v>44</v>
      </c>
      <c r="C109" s="1">
        <v>1500</v>
      </c>
      <c r="D109" s="1" t="s">
        <v>60</v>
      </c>
      <c r="E109" s="1">
        <v>150000010</v>
      </c>
      <c r="F109" s="1" t="s">
        <v>60</v>
      </c>
      <c r="G109" s="1" t="s">
        <v>105</v>
      </c>
      <c r="H109" s="1">
        <v>17</v>
      </c>
      <c r="I109" s="1" t="s">
        <v>52</v>
      </c>
      <c r="J109" s="1" t="s">
        <v>49</v>
      </c>
      <c r="K109" s="1">
        <v>17406001</v>
      </c>
      <c r="L109" s="1" t="s">
        <v>50</v>
      </c>
      <c r="M109" s="1" t="s">
        <v>51</v>
      </c>
      <c r="N109" s="1" t="s">
        <v>64</v>
      </c>
      <c r="O109" s="1" t="s">
        <v>65</v>
      </c>
      <c r="P109" s="1" t="s">
        <v>66</v>
      </c>
      <c r="Q109" s="1" t="s">
        <v>67</v>
      </c>
      <c r="R109" s="1" t="s">
        <v>87</v>
      </c>
      <c r="S109" s="1" t="s">
        <v>88</v>
      </c>
      <c r="T109" s="2">
        <v>43333</v>
      </c>
      <c r="U109" s="2">
        <v>43333</v>
      </c>
      <c r="V109" s="1" t="s">
        <v>52</v>
      </c>
      <c r="W109" s="3">
        <v>1</v>
      </c>
      <c r="X109" s="1" t="s">
        <v>53</v>
      </c>
      <c r="Y109" s="4">
        <v>132796</v>
      </c>
      <c r="Z109" s="4">
        <v>-17395</v>
      </c>
      <c r="AA109" s="4">
        <v>0</v>
      </c>
      <c r="AB109" s="4">
        <v>0</v>
      </c>
      <c r="AC109" s="4">
        <v>0</v>
      </c>
      <c r="AD109" s="4">
        <v>132796</v>
      </c>
      <c r="AE109" s="5">
        <v>1685</v>
      </c>
      <c r="AF109" s="1" t="s">
        <v>70</v>
      </c>
      <c r="AG109" s="1" t="s">
        <v>71</v>
      </c>
      <c r="AH109" s="1" t="s">
        <v>89</v>
      </c>
      <c r="AI109" s="1" t="s">
        <v>57</v>
      </c>
      <c r="AJ109" s="5">
        <v>10950</v>
      </c>
      <c r="AK109" s="4">
        <v>-1378</v>
      </c>
      <c r="AL109" s="4">
        <v>0</v>
      </c>
      <c r="AM109" s="4">
        <v>0</v>
      </c>
      <c r="AN109" s="4">
        <v>0</v>
      </c>
      <c r="AO109" s="4">
        <v>-18773</v>
      </c>
      <c r="AP109" s="4">
        <v>-18773</v>
      </c>
      <c r="AQ109" s="4">
        <v>0</v>
      </c>
      <c r="AR109" s="4">
        <v>114023</v>
      </c>
      <c r="AS109" s="1" t="s">
        <v>52</v>
      </c>
      <c r="AT109" s="9">
        <f t="shared" si="32"/>
        <v>43333</v>
      </c>
      <c r="AU109" s="9">
        <f t="shared" si="33"/>
        <v>43313</v>
      </c>
      <c r="AV109" s="9">
        <v>44798</v>
      </c>
      <c r="AW109" s="11">
        <f t="shared" si="34"/>
        <v>4.0136986301369859</v>
      </c>
      <c r="AX109">
        <v>10</v>
      </c>
      <c r="AY109" s="12">
        <v>0.05</v>
      </c>
      <c r="AZ109">
        <f t="shared" si="35"/>
        <v>9.5000000000000001E-2</v>
      </c>
      <c r="BA109" s="13">
        <f t="shared" si="36"/>
        <v>132796</v>
      </c>
      <c r="BB109" s="17" t="s">
        <v>2189</v>
      </c>
      <c r="BC109">
        <f>MATCH(BB109,MONTHLY_INDEX!$A:$A,0)</f>
        <v>798</v>
      </c>
      <c r="BD109">
        <f>MATCH(AU109,MONTHLY_INDEX!$1:$1,0)</f>
        <v>80</v>
      </c>
      <c r="BE109">
        <f>INDEX(MONTHLY_INDEX!$1:$1048576,Final!BC109,Final!BD109)</f>
        <v>96</v>
      </c>
      <c r="BF109">
        <f>MATCH($BF$1,MONTHLY_INDEX!$1:$1,0)</f>
        <v>127</v>
      </c>
      <c r="BG109">
        <f>INDEX(MONTHLY_INDEX!$1:$1048576,Final!BC109,Final!BF109)</f>
        <v>95.3</v>
      </c>
      <c r="BH109" s="23">
        <f t="shared" si="44"/>
        <v>-7.2916666666666963E-3</v>
      </c>
      <c r="BI109" s="14">
        <f t="shared" si="45"/>
        <v>131827.69583333333</v>
      </c>
      <c r="BJ109" s="14">
        <f t="shared" si="46"/>
        <v>50266.0810071347</v>
      </c>
      <c r="BK109" s="15">
        <f t="shared" si="37"/>
        <v>81561.614826198638</v>
      </c>
      <c r="BL109" s="52">
        <v>0</v>
      </c>
      <c r="BM109" s="15">
        <f t="shared" si="47"/>
        <v>81561.614826198638</v>
      </c>
    </row>
    <row r="110" spans="1:65">
      <c r="A110" s="8">
        <v>108</v>
      </c>
      <c r="B110" s="1" t="s">
        <v>44</v>
      </c>
      <c r="C110" s="1">
        <v>1500</v>
      </c>
      <c r="D110" s="1" t="s">
        <v>60</v>
      </c>
      <c r="E110" s="1">
        <v>150000010</v>
      </c>
      <c r="F110" s="1" t="s">
        <v>60</v>
      </c>
      <c r="G110" s="1" t="s">
        <v>106</v>
      </c>
      <c r="H110" s="1">
        <v>18</v>
      </c>
      <c r="I110" s="1" t="s">
        <v>52</v>
      </c>
      <c r="J110" s="1" t="s">
        <v>49</v>
      </c>
      <c r="K110" s="1">
        <v>17406001</v>
      </c>
      <c r="L110" s="1" t="s">
        <v>50</v>
      </c>
      <c r="M110" s="1" t="s">
        <v>51</v>
      </c>
      <c r="N110" s="1" t="s">
        <v>64</v>
      </c>
      <c r="O110" s="1" t="s">
        <v>65</v>
      </c>
      <c r="P110" s="1" t="s">
        <v>66</v>
      </c>
      <c r="Q110" s="1" t="s">
        <v>67</v>
      </c>
      <c r="R110" s="1" t="s">
        <v>87</v>
      </c>
      <c r="S110" s="1" t="s">
        <v>88</v>
      </c>
      <c r="T110" s="2">
        <v>43333</v>
      </c>
      <c r="U110" s="2">
        <v>43333</v>
      </c>
      <c r="V110" s="1" t="s">
        <v>52</v>
      </c>
      <c r="W110" s="3">
        <v>1</v>
      </c>
      <c r="X110" s="1" t="s">
        <v>53</v>
      </c>
      <c r="Y110" s="4">
        <v>469552</v>
      </c>
      <c r="Z110" s="4">
        <v>-61512</v>
      </c>
      <c r="AA110" s="4">
        <v>0</v>
      </c>
      <c r="AB110" s="4">
        <v>0</v>
      </c>
      <c r="AC110" s="4">
        <v>0</v>
      </c>
      <c r="AD110" s="4">
        <v>469552</v>
      </c>
      <c r="AE110" s="5">
        <v>1685</v>
      </c>
      <c r="AF110" s="1" t="s">
        <v>70</v>
      </c>
      <c r="AG110" s="1" t="s">
        <v>71</v>
      </c>
      <c r="AH110" s="1" t="s">
        <v>89</v>
      </c>
      <c r="AI110" s="1" t="s">
        <v>57</v>
      </c>
      <c r="AJ110" s="5">
        <v>10950</v>
      </c>
      <c r="AK110" s="4">
        <v>-4871</v>
      </c>
      <c r="AL110" s="4">
        <v>0</v>
      </c>
      <c r="AM110" s="4">
        <v>0</v>
      </c>
      <c r="AN110" s="4">
        <v>0</v>
      </c>
      <c r="AO110" s="4">
        <v>-66383</v>
      </c>
      <c r="AP110" s="4">
        <v>-66383</v>
      </c>
      <c r="AQ110" s="4">
        <v>0</v>
      </c>
      <c r="AR110" s="4">
        <v>403169</v>
      </c>
      <c r="AS110" s="1" t="s">
        <v>52</v>
      </c>
      <c r="AT110" s="9">
        <f t="shared" si="32"/>
        <v>43333</v>
      </c>
      <c r="AU110" s="9">
        <f t="shared" si="33"/>
        <v>43313</v>
      </c>
      <c r="AV110" s="9">
        <v>44798</v>
      </c>
      <c r="AW110" s="11">
        <f t="shared" si="34"/>
        <v>4.0136986301369859</v>
      </c>
      <c r="AX110">
        <v>10</v>
      </c>
      <c r="AY110" s="12">
        <v>0.05</v>
      </c>
      <c r="AZ110">
        <f t="shared" si="35"/>
        <v>9.5000000000000001E-2</v>
      </c>
      <c r="BA110" s="13">
        <f t="shared" si="36"/>
        <v>469552</v>
      </c>
      <c r="BB110" s="17" t="s">
        <v>1871</v>
      </c>
      <c r="BC110">
        <f>MATCH(BB110,MONTHLY_INDEX!$A:$A,0)</f>
        <v>639</v>
      </c>
      <c r="BD110">
        <f>MATCH(AU110,MONTHLY_INDEX!$1:$1,0)</f>
        <v>80</v>
      </c>
      <c r="BE110">
        <f>INDEX(MONTHLY_INDEX!$1:$1048576,Final!BC110,Final!BD110)</f>
        <v>112.8</v>
      </c>
      <c r="BF110">
        <f>MATCH($BF$1,MONTHLY_INDEX!$1:$1,0)</f>
        <v>127</v>
      </c>
      <c r="BG110">
        <f>INDEX(MONTHLY_INDEX!$1:$1048576,Final!BC110,Final!BF110)</f>
        <v>116.2</v>
      </c>
      <c r="BH110" s="23">
        <f t="shared" si="44"/>
        <v>3.0141843971631256E-2</v>
      </c>
      <c r="BI110" s="14">
        <f t="shared" si="45"/>
        <v>483705.16312056739</v>
      </c>
      <c r="BJ110" s="14">
        <f t="shared" si="46"/>
        <v>184437.44130768481</v>
      </c>
      <c r="BK110" s="15">
        <f t="shared" si="37"/>
        <v>299267.72181288258</v>
      </c>
      <c r="BL110" s="52">
        <v>0</v>
      </c>
      <c r="BM110" s="15">
        <f t="shared" si="47"/>
        <v>299267.72181288258</v>
      </c>
    </row>
    <row r="111" spans="1:65">
      <c r="A111" s="8">
        <v>109</v>
      </c>
      <c r="B111" s="1" t="s">
        <v>44</v>
      </c>
      <c r="C111" s="1">
        <v>1500</v>
      </c>
      <c r="D111" s="1" t="s">
        <v>60</v>
      </c>
      <c r="E111" s="1">
        <v>150000010</v>
      </c>
      <c r="F111" s="1" t="s">
        <v>60</v>
      </c>
      <c r="G111" s="1" t="s">
        <v>107</v>
      </c>
      <c r="H111" s="1">
        <v>19</v>
      </c>
      <c r="I111" s="1" t="s">
        <v>52</v>
      </c>
      <c r="J111" s="1" t="s">
        <v>49</v>
      </c>
      <c r="K111" s="1">
        <v>17406001</v>
      </c>
      <c r="L111" s="1" t="s">
        <v>50</v>
      </c>
      <c r="M111" s="1" t="s">
        <v>51</v>
      </c>
      <c r="N111" s="1" t="s">
        <v>64</v>
      </c>
      <c r="O111" s="1" t="s">
        <v>65</v>
      </c>
      <c r="P111" s="1" t="s">
        <v>66</v>
      </c>
      <c r="Q111" s="1" t="s">
        <v>67</v>
      </c>
      <c r="R111" s="1" t="s">
        <v>87</v>
      </c>
      <c r="S111" s="1" t="s">
        <v>88</v>
      </c>
      <c r="T111" s="2">
        <v>43333</v>
      </c>
      <c r="U111" s="2">
        <v>43333</v>
      </c>
      <c r="V111" s="1" t="s">
        <v>52</v>
      </c>
      <c r="W111" s="3">
        <v>1</v>
      </c>
      <c r="X111" s="1" t="s">
        <v>53</v>
      </c>
      <c r="Y111" s="4">
        <v>6861326</v>
      </c>
      <c r="Z111" s="4">
        <v>-898859</v>
      </c>
      <c r="AA111" s="4">
        <v>0</v>
      </c>
      <c r="AB111" s="4">
        <v>0</v>
      </c>
      <c r="AC111" s="4">
        <v>0</v>
      </c>
      <c r="AD111" s="4">
        <v>6861326</v>
      </c>
      <c r="AE111" s="5">
        <v>1685</v>
      </c>
      <c r="AF111" s="1" t="s">
        <v>70</v>
      </c>
      <c r="AG111" s="1" t="s">
        <v>71</v>
      </c>
      <c r="AH111" s="1" t="s">
        <v>89</v>
      </c>
      <c r="AI111" s="1" t="s">
        <v>57</v>
      </c>
      <c r="AJ111" s="5">
        <v>10950</v>
      </c>
      <c r="AK111" s="4">
        <v>-71176</v>
      </c>
      <c r="AL111" s="4">
        <v>0</v>
      </c>
      <c r="AM111" s="4">
        <v>0</v>
      </c>
      <c r="AN111" s="4">
        <v>0</v>
      </c>
      <c r="AO111" s="4">
        <v>-970035</v>
      </c>
      <c r="AP111" s="4">
        <v>-970035</v>
      </c>
      <c r="AQ111" s="4">
        <v>0</v>
      </c>
      <c r="AR111" s="4">
        <v>5891291</v>
      </c>
      <c r="AS111" s="1" t="s">
        <v>52</v>
      </c>
      <c r="AT111" s="9">
        <f t="shared" si="32"/>
        <v>43333</v>
      </c>
      <c r="AU111" s="9">
        <f t="shared" si="33"/>
        <v>43313</v>
      </c>
      <c r="AV111" s="9">
        <v>44798</v>
      </c>
      <c r="AW111" s="11">
        <f t="shared" si="34"/>
        <v>4.0136986301369859</v>
      </c>
      <c r="AX111">
        <v>10</v>
      </c>
      <c r="AY111" s="12">
        <v>0.05</v>
      </c>
      <c r="AZ111">
        <f t="shared" si="35"/>
        <v>9.5000000000000001E-2</v>
      </c>
      <c r="BA111" s="13">
        <f t="shared" si="36"/>
        <v>6861326</v>
      </c>
      <c r="BI111" s="14">
        <f t="shared" ref="BI111:BI113" si="48">AR111</f>
        <v>5891291</v>
      </c>
      <c r="BJ111" s="14">
        <v>0</v>
      </c>
      <c r="BK111" s="14">
        <f t="shared" ref="BK111:BK113" si="49">AR111</f>
        <v>5891291</v>
      </c>
      <c r="BL111" s="52">
        <v>0</v>
      </c>
      <c r="BM111" s="15">
        <f t="shared" ref="BM111:BM113" si="50">AR111</f>
        <v>5891291</v>
      </c>
    </row>
    <row r="112" spans="1:65">
      <c r="A112" s="8">
        <v>110</v>
      </c>
      <c r="B112" s="1" t="s">
        <v>44</v>
      </c>
      <c r="C112" s="1">
        <v>1500</v>
      </c>
      <c r="D112" s="1" t="s">
        <v>60</v>
      </c>
      <c r="E112" s="1">
        <v>150000010</v>
      </c>
      <c r="F112" s="1" t="s">
        <v>60</v>
      </c>
      <c r="G112" s="1" t="s">
        <v>108</v>
      </c>
      <c r="H112" s="1">
        <v>20</v>
      </c>
      <c r="I112" s="1" t="s">
        <v>52</v>
      </c>
      <c r="J112" s="1" t="s">
        <v>49</v>
      </c>
      <c r="K112" s="1">
        <v>17406001</v>
      </c>
      <c r="L112" s="1" t="s">
        <v>50</v>
      </c>
      <c r="M112" s="1" t="s">
        <v>51</v>
      </c>
      <c r="N112" s="1" t="s">
        <v>64</v>
      </c>
      <c r="O112" s="1" t="s">
        <v>65</v>
      </c>
      <c r="P112" s="1" t="s">
        <v>66</v>
      </c>
      <c r="Q112" s="1" t="s">
        <v>67</v>
      </c>
      <c r="R112" s="1" t="s">
        <v>87</v>
      </c>
      <c r="S112" s="1" t="s">
        <v>88</v>
      </c>
      <c r="T112" s="2">
        <v>43333</v>
      </c>
      <c r="U112" s="2">
        <v>43333</v>
      </c>
      <c r="V112" s="1" t="s">
        <v>52</v>
      </c>
      <c r="W112" s="3">
        <v>1</v>
      </c>
      <c r="X112" s="1" t="s">
        <v>53</v>
      </c>
      <c r="Y112" s="4">
        <v>5552065</v>
      </c>
      <c r="Z112" s="4">
        <v>-727341</v>
      </c>
      <c r="AA112" s="4">
        <v>0</v>
      </c>
      <c r="AB112" s="4">
        <v>0</v>
      </c>
      <c r="AC112" s="4">
        <v>0</v>
      </c>
      <c r="AD112" s="4">
        <v>5552065</v>
      </c>
      <c r="AE112" s="5">
        <v>1685</v>
      </c>
      <c r="AF112" s="1" t="s">
        <v>70</v>
      </c>
      <c r="AG112" s="1" t="s">
        <v>71</v>
      </c>
      <c r="AH112" s="1" t="s">
        <v>89</v>
      </c>
      <c r="AI112" s="1" t="s">
        <v>57</v>
      </c>
      <c r="AJ112" s="5">
        <v>10950</v>
      </c>
      <c r="AK112" s="4">
        <v>-57594</v>
      </c>
      <c r="AL112" s="4">
        <v>0</v>
      </c>
      <c r="AM112" s="4">
        <v>0</v>
      </c>
      <c r="AN112" s="4">
        <v>0</v>
      </c>
      <c r="AO112" s="4">
        <v>-784935</v>
      </c>
      <c r="AP112" s="4">
        <v>-784935</v>
      </c>
      <c r="AQ112" s="4">
        <v>0</v>
      </c>
      <c r="AR112" s="4">
        <v>4767130</v>
      </c>
      <c r="AS112" s="1" t="s">
        <v>52</v>
      </c>
      <c r="AT112" s="9">
        <f t="shared" si="32"/>
        <v>43333</v>
      </c>
      <c r="AU112" s="9">
        <f t="shared" si="33"/>
        <v>43313</v>
      </c>
      <c r="AV112" s="9">
        <v>44798</v>
      </c>
      <c r="AW112" s="11">
        <f t="shared" si="34"/>
        <v>4.0136986301369859</v>
      </c>
      <c r="AX112">
        <v>10</v>
      </c>
      <c r="AY112" s="12">
        <v>0.05</v>
      </c>
      <c r="AZ112">
        <f t="shared" si="35"/>
        <v>9.5000000000000001E-2</v>
      </c>
      <c r="BA112" s="13">
        <f t="shared" si="36"/>
        <v>5552065</v>
      </c>
      <c r="BI112" s="14">
        <f t="shared" si="48"/>
        <v>4767130</v>
      </c>
      <c r="BJ112" s="14">
        <v>0</v>
      </c>
      <c r="BK112" s="14">
        <f t="shared" si="49"/>
        <v>4767130</v>
      </c>
      <c r="BL112" s="52">
        <v>0</v>
      </c>
      <c r="BM112" s="15">
        <f t="shared" si="50"/>
        <v>4767130</v>
      </c>
    </row>
    <row r="113" spans="1:65">
      <c r="A113" s="8">
        <v>111</v>
      </c>
      <c r="B113" s="1" t="s">
        <v>44</v>
      </c>
      <c r="C113" s="1">
        <v>1500</v>
      </c>
      <c r="D113" s="1" t="s">
        <v>60</v>
      </c>
      <c r="E113" s="1">
        <v>150000010</v>
      </c>
      <c r="F113" s="1" t="s">
        <v>60</v>
      </c>
      <c r="G113" s="1" t="s">
        <v>109</v>
      </c>
      <c r="H113" s="1">
        <v>21</v>
      </c>
      <c r="I113" s="1" t="s">
        <v>52</v>
      </c>
      <c r="J113" s="1" t="s">
        <v>49</v>
      </c>
      <c r="K113" s="1">
        <v>17406001</v>
      </c>
      <c r="L113" s="1" t="s">
        <v>50</v>
      </c>
      <c r="M113" s="1" t="s">
        <v>51</v>
      </c>
      <c r="N113" s="1" t="s">
        <v>64</v>
      </c>
      <c r="O113" s="1" t="s">
        <v>65</v>
      </c>
      <c r="P113" s="1" t="s">
        <v>66</v>
      </c>
      <c r="Q113" s="1" t="s">
        <v>67</v>
      </c>
      <c r="R113" s="1" t="s">
        <v>87</v>
      </c>
      <c r="S113" s="1" t="s">
        <v>88</v>
      </c>
      <c r="T113" s="2">
        <v>43333</v>
      </c>
      <c r="U113" s="2">
        <v>43333</v>
      </c>
      <c r="V113" s="1" t="s">
        <v>52</v>
      </c>
      <c r="W113" s="3">
        <v>1</v>
      </c>
      <c r="X113" s="1" t="s">
        <v>53</v>
      </c>
      <c r="Y113" s="4">
        <v>1950695</v>
      </c>
      <c r="Z113" s="4">
        <v>-256470</v>
      </c>
      <c r="AA113" s="4">
        <v>0</v>
      </c>
      <c r="AB113" s="4">
        <v>0</v>
      </c>
      <c r="AC113" s="4">
        <v>0</v>
      </c>
      <c r="AD113" s="4">
        <v>1950695</v>
      </c>
      <c r="AE113" s="5">
        <v>1685</v>
      </c>
      <c r="AF113" s="1" t="s">
        <v>70</v>
      </c>
      <c r="AG113" s="1" t="s">
        <v>71</v>
      </c>
      <c r="AH113" s="1" t="s">
        <v>89</v>
      </c>
      <c r="AI113" s="1" t="s">
        <v>57</v>
      </c>
      <c r="AJ113" s="5">
        <v>10950</v>
      </c>
      <c r="AK113" s="4">
        <v>-20224</v>
      </c>
      <c r="AL113" s="4">
        <v>0</v>
      </c>
      <c r="AM113" s="4">
        <v>0</v>
      </c>
      <c r="AN113" s="4">
        <v>0</v>
      </c>
      <c r="AO113" s="4">
        <v>-276694</v>
      </c>
      <c r="AP113" s="4">
        <v>-276694</v>
      </c>
      <c r="AQ113" s="4">
        <v>0</v>
      </c>
      <c r="AR113" s="4">
        <v>1674001</v>
      </c>
      <c r="AS113" s="1" t="s">
        <v>52</v>
      </c>
      <c r="AT113" s="9">
        <f t="shared" si="32"/>
        <v>43333</v>
      </c>
      <c r="AU113" s="9">
        <f t="shared" si="33"/>
        <v>43313</v>
      </c>
      <c r="AV113" s="9">
        <v>44798</v>
      </c>
      <c r="AW113" s="11">
        <f t="shared" si="34"/>
        <v>4.0136986301369859</v>
      </c>
      <c r="AX113">
        <v>10</v>
      </c>
      <c r="AY113" s="12">
        <v>0.05</v>
      </c>
      <c r="AZ113">
        <f t="shared" si="35"/>
        <v>9.5000000000000001E-2</v>
      </c>
      <c r="BA113" s="13">
        <f t="shared" si="36"/>
        <v>1950695</v>
      </c>
      <c r="BI113" s="14">
        <f t="shared" si="48"/>
        <v>1674001</v>
      </c>
      <c r="BJ113" s="14">
        <v>0</v>
      </c>
      <c r="BK113" s="14">
        <f t="shared" si="49"/>
        <v>1674001</v>
      </c>
      <c r="BL113" s="52">
        <v>0</v>
      </c>
      <c r="BM113" s="15">
        <f t="shared" si="50"/>
        <v>1674001</v>
      </c>
    </row>
    <row r="114" spans="1:65">
      <c r="A114" s="8">
        <v>112</v>
      </c>
      <c r="B114" s="1" t="s">
        <v>44</v>
      </c>
      <c r="C114" s="1">
        <v>1500</v>
      </c>
      <c r="D114" s="1" t="s">
        <v>60</v>
      </c>
      <c r="E114" s="1">
        <v>150000010</v>
      </c>
      <c r="F114" s="1" t="s">
        <v>60</v>
      </c>
      <c r="G114" s="1" t="s">
        <v>110</v>
      </c>
      <c r="H114" s="1">
        <v>22</v>
      </c>
      <c r="I114" s="1" t="s">
        <v>52</v>
      </c>
      <c r="J114" s="1" t="s">
        <v>49</v>
      </c>
      <c r="K114" s="1">
        <v>17406001</v>
      </c>
      <c r="L114" s="1" t="s">
        <v>50</v>
      </c>
      <c r="M114" s="1" t="s">
        <v>51</v>
      </c>
      <c r="N114" s="1" t="s">
        <v>64</v>
      </c>
      <c r="O114" s="1" t="s">
        <v>65</v>
      </c>
      <c r="P114" s="1" t="s">
        <v>66</v>
      </c>
      <c r="Q114" s="1" t="s">
        <v>67</v>
      </c>
      <c r="R114" s="1" t="s">
        <v>87</v>
      </c>
      <c r="S114" s="1" t="s">
        <v>88</v>
      </c>
      <c r="T114" s="2">
        <v>43333</v>
      </c>
      <c r="U114" s="2">
        <v>43333</v>
      </c>
      <c r="V114" s="1" t="s">
        <v>52</v>
      </c>
      <c r="W114" s="3">
        <v>1</v>
      </c>
      <c r="X114" s="1" t="s">
        <v>53</v>
      </c>
      <c r="Y114" s="4">
        <v>16789210</v>
      </c>
      <c r="Z114" s="4">
        <v>-2199450</v>
      </c>
      <c r="AA114" s="4">
        <v>0</v>
      </c>
      <c r="AB114" s="4">
        <v>0</v>
      </c>
      <c r="AC114" s="4">
        <v>0</v>
      </c>
      <c r="AD114" s="4">
        <v>16789210</v>
      </c>
      <c r="AE114" s="5">
        <v>1685</v>
      </c>
      <c r="AF114" s="1" t="s">
        <v>70</v>
      </c>
      <c r="AG114" s="1" t="s">
        <v>71</v>
      </c>
      <c r="AH114" s="1" t="s">
        <v>89</v>
      </c>
      <c r="AI114" s="1" t="s">
        <v>57</v>
      </c>
      <c r="AJ114" s="5">
        <v>10950</v>
      </c>
      <c r="AK114" s="4">
        <v>-174163</v>
      </c>
      <c r="AL114" s="4">
        <v>0</v>
      </c>
      <c r="AM114" s="4">
        <v>0</v>
      </c>
      <c r="AN114" s="4">
        <v>0</v>
      </c>
      <c r="AO114" s="4">
        <v>-2373613</v>
      </c>
      <c r="AP114" s="4">
        <v>-2373613</v>
      </c>
      <c r="AQ114" s="4">
        <v>0</v>
      </c>
      <c r="AR114" s="4">
        <v>14415597</v>
      </c>
      <c r="AS114" s="1" t="s">
        <v>52</v>
      </c>
      <c r="AT114" s="9">
        <f t="shared" si="32"/>
        <v>43333</v>
      </c>
      <c r="AU114" s="9">
        <f t="shared" si="33"/>
        <v>43313</v>
      </c>
      <c r="AV114" s="9">
        <v>44798</v>
      </c>
      <c r="AW114" s="11">
        <f t="shared" si="34"/>
        <v>4.0136986301369859</v>
      </c>
      <c r="AX114">
        <v>25</v>
      </c>
      <c r="AY114" s="12">
        <v>0.05</v>
      </c>
      <c r="AZ114">
        <f t="shared" si="35"/>
        <v>3.7999999999999999E-2</v>
      </c>
      <c r="BA114" s="13">
        <f t="shared" si="36"/>
        <v>16789210</v>
      </c>
      <c r="BB114" s="17" t="s">
        <v>2189</v>
      </c>
      <c r="BC114">
        <f>MATCH(BB114,MONTHLY_INDEX!$A:$A,0)</f>
        <v>798</v>
      </c>
      <c r="BD114">
        <f>MATCH(AU114,MONTHLY_INDEX!$1:$1,0)</f>
        <v>80</v>
      </c>
      <c r="BE114">
        <f>INDEX(MONTHLY_INDEX!$1:$1048576,Final!BC114,Final!BD114)</f>
        <v>96</v>
      </c>
      <c r="BF114">
        <f>MATCH($BF$1,MONTHLY_INDEX!$1:$1,0)</f>
        <v>127</v>
      </c>
      <c r="BG114">
        <f>INDEX(MONTHLY_INDEX!$1:$1048576,Final!BC114,Final!BF114)</f>
        <v>95.3</v>
      </c>
      <c r="BH114" s="23">
        <f>(BG114-BE114)/BE114</f>
        <v>-7.2916666666666963E-3</v>
      </c>
      <c r="BI114" s="14">
        <f>(1+BH114)*BA114</f>
        <v>16666788.677083332</v>
      </c>
      <c r="BJ114" s="14">
        <f>BI114*AZ114*AW114</f>
        <v>2542027.7415156956</v>
      </c>
      <c r="BK114" s="15">
        <f t="shared" si="37"/>
        <v>14124760.935567636</v>
      </c>
      <c r="BL114" s="52">
        <v>0</v>
      </c>
      <c r="BM114" s="15">
        <f>MAX((1-BL114)*BK114,BI114*AY114)</f>
        <v>14124760.935567636</v>
      </c>
    </row>
    <row r="115" spans="1:65">
      <c r="A115" s="8">
        <v>113</v>
      </c>
      <c r="B115" s="1" t="s">
        <v>44</v>
      </c>
      <c r="C115" s="1">
        <v>1500</v>
      </c>
      <c r="D115" s="1" t="s">
        <v>60</v>
      </c>
      <c r="E115" s="1">
        <v>150000010</v>
      </c>
      <c r="F115" s="1" t="s">
        <v>60</v>
      </c>
      <c r="G115" s="1" t="s">
        <v>111</v>
      </c>
      <c r="H115" s="1">
        <v>23</v>
      </c>
      <c r="I115" s="1" t="s">
        <v>52</v>
      </c>
      <c r="J115" s="1" t="s">
        <v>49</v>
      </c>
      <c r="K115" s="1">
        <v>17406001</v>
      </c>
      <c r="L115" s="1" t="s">
        <v>50</v>
      </c>
      <c r="M115" s="1" t="s">
        <v>51</v>
      </c>
      <c r="N115" s="1" t="s">
        <v>64</v>
      </c>
      <c r="O115" s="1" t="s">
        <v>65</v>
      </c>
      <c r="P115" s="1" t="s">
        <v>66</v>
      </c>
      <c r="Q115" s="1" t="s">
        <v>67</v>
      </c>
      <c r="R115" s="1" t="s">
        <v>87</v>
      </c>
      <c r="S115" s="1" t="s">
        <v>88</v>
      </c>
      <c r="T115" s="2">
        <v>43333</v>
      </c>
      <c r="U115" s="2">
        <v>43333</v>
      </c>
      <c r="V115" s="1" t="s">
        <v>52</v>
      </c>
      <c r="W115" s="3">
        <v>1</v>
      </c>
      <c r="X115" s="1" t="s">
        <v>53</v>
      </c>
      <c r="Y115" s="4">
        <v>32425</v>
      </c>
      <c r="Z115" s="4">
        <v>-4246</v>
      </c>
      <c r="AA115" s="4">
        <v>0</v>
      </c>
      <c r="AB115" s="4">
        <v>0</v>
      </c>
      <c r="AC115" s="4">
        <v>0</v>
      </c>
      <c r="AD115" s="4">
        <v>32425</v>
      </c>
      <c r="AE115" s="5">
        <v>1685</v>
      </c>
      <c r="AF115" s="1" t="s">
        <v>70</v>
      </c>
      <c r="AG115" s="1" t="s">
        <v>71</v>
      </c>
      <c r="AH115" s="1" t="s">
        <v>89</v>
      </c>
      <c r="AI115" s="1" t="s">
        <v>57</v>
      </c>
      <c r="AJ115" s="5">
        <v>10950</v>
      </c>
      <c r="AK115" s="4">
        <v>-336</v>
      </c>
      <c r="AL115" s="4">
        <v>0</v>
      </c>
      <c r="AM115" s="4">
        <v>0</v>
      </c>
      <c r="AN115" s="4">
        <v>0</v>
      </c>
      <c r="AO115" s="4">
        <v>-4582</v>
      </c>
      <c r="AP115" s="4">
        <v>-4582</v>
      </c>
      <c r="AQ115" s="4">
        <v>0</v>
      </c>
      <c r="AR115" s="4">
        <v>27843</v>
      </c>
      <c r="AS115" s="1" t="s">
        <v>52</v>
      </c>
      <c r="AT115" s="9">
        <f t="shared" si="32"/>
        <v>43333</v>
      </c>
      <c r="AU115" s="9">
        <f t="shared" si="33"/>
        <v>43313</v>
      </c>
      <c r="AV115" s="9">
        <v>44798</v>
      </c>
      <c r="AW115" s="11">
        <f t="shared" si="34"/>
        <v>4.0136986301369859</v>
      </c>
      <c r="AX115">
        <v>10</v>
      </c>
      <c r="AY115" s="12">
        <v>0.05</v>
      </c>
      <c r="AZ115">
        <f t="shared" si="35"/>
        <v>9.5000000000000001E-2</v>
      </c>
      <c r="BA115" s="13">
        <f t="shared" si="36"/>
        <v>32425</v>
      </c>
      <c r="BI115" s="14">
        <f t="shared" ref="BI115:BI119" si="51">AR115</f>
        <v>27843</v>
      </c>
      <c r="BJ115" s="14">
        <v>0</v>
      </c>
      <c r="BK115" s="14">
        <f t="shared" ref="BK115:BK119" si="52">AR115</f>
        <v>27843</v>
      </c>
      <c r="BL115" s="52">
        <v>0</v>
      </c>
      <c r="BM115" s="15">
        <f t="shared" ref="BM115:BM119" si="53">AR115</f>
        <v>27843</v>
      </c>
    </row>
    <row r="116" spans="1:65">
      <c r="A116" s="8">
        <v>114</v>
      </c>
      <c r="B116" s="1" t="s">
        <v>44</v>
      </c>
      <c r="C116" s="1">
        <v>1500</v>
      </c>
      <c r="D116" s="1" t="s">
        <v>60</v>
      </c>
      <c r="E116" s="1">
        <v>150000010</v>
      </c>
      <c r="F116" s="1" t="s">
        <v>112</v>
      </c>
      <c r="G116" s="1" t="s">
        <v>113</v>
      </c>
      <c r="H116" s="1">
        <v>24</v>
      </c>
      <c r="I116" s="1" t="s">
        <v>52</v>
      </c>
      <c r="J116" s="1" t="s">
        <v>49</v>
      </c>
      <c r="K116" s="1">
        <v>17406001</v>
      </c>
      <c r="L116" s="1" t="s">
        <v>50</v>
      </c>
      <c r="M116" s="1" t="s">
        <v>51</v>
      </c>
      <c r="N116" s="1" t="s">
        <v>64</v>
      </c>
      <c r="O116" s="1" t="s">
        <v>65</v>
      </c>
      <c r="P116" s="1" t="s">
        <v>66</v>
      </c>
      <c r="Q116" s="1" t="s">
        <v>67</v>
      </c>
      <c r="R116" s="1" t="s">
        <v>87</v>
      </c>
      <c r="S116" s="1" t="s">
        <v>88</v>
      </c>
      <c r="T116" s="2">
        <v>43333</v>
      </c>
      <c r="U116" s="2">
        <v>43333</v>
      </c>
      <c r="V116" s="1" t="s">
        <v>52</v>
      </c>
      <c r="W116" s="3">
        <v>1</v>
      </c>
      <c r="X116" s="1" t="s">
        <v>53</v>
      </c>
      <c r="Y116" s="4">
        <v>970825</v>
      </c>
      <c r="Z116" s="4">
        <v>-127181.51</v>
      </c>
      <c r="AA116" s="4">
        <v>0</v>
      </c>
      <c r="AB116" s="4">
        <v>0</v>
      </c>
      <c r="AC116" s="4">
        <v>0</v>
      </c>
      <c r="AD116" s="4">
        <v>970825</v>
      </c>
      <c r="AE116" s="5">
        <v>1685</v>
      </c>
      <c r="AF116" s="1" t="s">
        <v>70</v>
      </c>
      <c r="AG116" s="1" t="s">
        <v>71</v>
      </c>
      <c r="AH116" s="1" t="s">
        <v>89</v>
      </c>
      <c r="AI116" s="1" t="s">
        <v>57</v>
      </c>
      <c r="AJ116" s="5">
        <v>10950</v>
      </c>
      <c r="AK116" s="4">
        <v>-10071</v>
      </c>
      <c r="AL116" s="4">
        <v>0</v>
      </c>
      <c r="AM116" s="4">
        <v>0</v>
      </c>
      <c r="AN116" s="4">
        <v>0</v>
      </c>
      <c r="AO116" s="4">
        <v>-137252.51</v>
      </c>
      <c r="AP116" s="4">
        <v>-137252.51</v>
      </c>
      <c r="AQ116" s="4">
        <v>0</v>
      </c>
      <c r="AR116" s="4">
        <v>833572.49</v>
      </c>
      <c r="AS116" s="1" t="s">
        <v>52</v>
      </c>
      <c r="AT116" s="9">
        <f t="shared" si="32"/>
        <v>43333</v>
      </c>
      <c r="AU116" s="9">
        <f t="shared" si="33"/>
        <v>43313</v>
      </c>
      <c r="AV116" s="9">
        <v>44798</v>
      </c>
      <c r="AW116" s="11">
        <f t="shared" si="34"/>
        <v>4.0136986301369859</v>
      </c>
      <c r="AX116">
        <v>10</v>
      </c>
      <c r="AY116" s="12">
        <v>0.05</v>
      </c>
      <c r="AZ116">
        <f t="shared" si="35"/>
        <v>9.5000000000000001E-2</v>
      </c>
      <c r="BA116" s="13">
        <f t="shared" si="36"/>
        <v>970825</v>
      </c>
      <c r="BB116" s="16" t="s">
        <v>593</v>
      </c>
      <c r="BC116" s="16" t="s">
        <v>593</v>
      </c>
      <c r="BD116" s="16" t="s">
        <v>593</v>
      </c>
      <c r="BE116" s="16" t="s">
        <v>593</v>
      </c>
      <c r="BF116" s="16" t="s">
        <v>593</v>
      </c>
      <c r="BG116" s="16" t="s">
        <v>593</v>
      </c>
      <c r="BH116" s="16" t="s">
        <v>593</v>
      </c>
      <c r="BI116" s="14">
        <f t="shared" si="51"/>
        <v>833572.49</v>
      </c>
      <c r="BJ116" s="14">
        <v>0</v>
      </c>
      <c r="BK116" s="14">
        <f t="shared" si="52"/>
        <v>833572.49</v>
      </c>
      <c r="BL116" s="52">
        <v>0</v>
      </c>
      <c r="BM116" s="15">
        <f t="shared" si="53"/>
        <v>833572.49</v>
      </c>
    </row>
    <row r="117" spans="1:65">
      <c r="A117" s="8">
        <v>115</v>
      </c>
      <c r="B117" s="1" t="s">
        <v>44</v>
      </c>
      <c r="C117" s="1">
        <v>1500</v>
      </c>
      <c r="D117" s="1" t="s">
        <v>60</v>
      </c>
      <c r="E117" s="1">
        <v>150000010</v>
      </c>
      <c r="F117" s="1" t="s">
        <v>112</v>
      </c>
      <c r="G117" s="1" t="s">
        <v>114</v>
      </c>
      <c r="H117" s="1">
        <v>25</v>
      </c>
      <c r="I117" s="1" t="s">
        <v>52</v>
      </c>
      <c r="J117" s="1" t="s">
        <v>49</v>
      </c>
      <c r="K117" s="1">
        <v>17406001</v>
      </c>
      <c r="L117" s="1" t="s">
        <v>50</v>
      </c>
      <c r="M117" s="1" t="s">
        <v>51</v>
      </c>
      <c r="N117" s="1" t="s">
        <v>64</v>
      </c>
      <c r="O117" s="1" t="s">
        <v>65</v>
      </c>
      <c r="P117" s="1" t="s">
        <v>66</v>
      </c>
      <c r="Q117" s="1" t="s">
        <v>67</v>
      </c>
      <c r="R117" s="1" t="s">
        <v>87</v>
      </c>
      <c r="S117" s="1" t="s">
        <v>88</v>
      </c>
      <c r="T117" s="2">
        <v>43333</v>
      </c>
      <c r="U117" s="2">
        <v>43333</v>
      </c>
      <c r="V117" s="1" t="s">
        <v>52</v>
      </c>
      <c r="W117" s="3">
        <v>1</v>
      </c>
      <c r="X117" s="1" t="s">
        <v>53</v>
      </c>
      <c r="Y117" s="4">
        <v>2008211</v>
      </c>
      <c r="Z117" s="4">
        <v>-263082.87</v>
      </c>
      <c r="AA117" s="4">
        <v>0</v>
      </c>
      <c r="AB117" s="4">
        <v>0</v>
      </c>
      <c r="AC117" s="4">
        <v>0</v>
      </c>
      <c r="AD117" s="4">
        <v>2008211</v>
      </c>
      <c r="AE117" s="5">
        <v>1685</v>
      </c>
      <c r="AF117" s="1" t="s">
        <v>70</v>
      </c>
      <c r="AG117" s="1" t="s">
        <v>71</v>
      </c>
      <c r="AH117" s="1" t="s">
        <v>89</v>
      </c>
      <c r="AI117" s="1" t="s">
        <v>57</v>
      </c>
      <c r="AJ117" s="5">
        <v>10950</v>
      </c>
      <c r="AK117" s="4">
        <v>-20832</v>
      </c>
      <c r="AL117" s="4">
        <v>0</v>
      </c>
      <c r="AM117" s="4">
        <v>0</v>
      </c>
      <c r="AN117" s="4">
        <v>0</v>
      </c>
      <c r="AO117" s="4">
        <v>-283914.87</v>
      </c>
      <c r="AP117" s="4">
        <v>-283914.87</v>
      </c>
      <c r="AQ117" s="4">
        <v>0</v>
      </c>
      <c r="AR117" s="4">
        <v>1724296.13</v>
      </c>
      <c r="AS117" s="1" t="s">
        <v>52</v>
      </c>
      <c r="AT117" s="9">
        <f t="shared" si="32"/>
        <v>43333</v>
      </c>
      <c r="AU117" s="9">
        <f t="shared" si="33"/>
        <v>43313</v>
      </c>
      <c r="AV117" s="9">
        <v>44798</v>
      </c>
      <c r="AW117" s="11">
        <f t="shared" si="34"/>
        <v>4.0136986301369859</v>
      </c>
      <c r="AX117">
        <v>10</v>
      </c>
      <c r="AY117" s="12">
        <v>0.05</v>
      </c>
      <c r="AZ117">
        <f t="shared" si="35"/>
        <v>9.5000000000000001E-2</v>
      </c>
      <c r="BA117" s="13">
        <f t="shared" si="36"/>
        <v>2008211</v>
      </c>
      <c r="BB117" s="16" t="s">
        <v>593</v>
      </c>
      <c r="BC117" s="16" t="s">
        <v>593</v>
      </c>
      <c r="BD117" s="16" t="s">
        <v>593</v>
      </c>
      <c r="BE117" s="16" t="s">
        <v>593</v>
      </c>
      <c r="BF117" s="16" t="s">
        <v>593</v>
      </c>
      <c r="BG117" s="16" t="s">
        <v>593</v>
      </c>
      <c r="BH117" s="16" t="s">
        <v>593</v>
      </c>
      <c r="BI117" s="14">
        <f t="shared" si="51"/>
        <v>1724296.13</v>
      </c>
      <c r="BJ117" s="14">
        <v>0</v>
      </c>
      <c r="BK117" s="14">
        <f t="shared" si="52"/>
        <v>1724296.13</v>
      </c>
      <c r="BL117" s="52">
        <v>0</v>
      </c>
      <c r="BM117" s="15">
        <f t="shared" si="53"/>
        <v>1724296.13</v>
      </c>
    </row>
    <row r="118" spans="1:65">
      <c r="A118" s="8">
        <v>116</v>
      </c>
      <c r="B118" s="1" t="s">
        <v>44</v>
      </c>
      <c r="C118" s="1">
        <v>1500</v>
      </c>
      <c r="D118" s="1" t="s">
        <v>60</v>
      </c>
      <c r="E118" s="1">
        <v>150000010</v>
      </c>
      <c r="F118" s="1" t="s">
        <v>60</v>
      </c>
      <c r="G118" s="1" t="s">
        <v>115</v>
      </c>
      <c r="H118" s="1">
        <v>26</v>
      </c>
      <c r="I118" s="1" t="s">
        <v>52</v>
      </c>
      <c r="J118" s="1" t="s">
        <v>49</v>
      </c>
      <c r="K118" s="1">
        <v>17406001</v>
      </c>
      <c r="L118" s="1" t="s">
        <v>50</v>
      </c>
      <c r="M118" s="1" t="s">
        <v>51</v>
      </c>
      <c r="N118" s="1" t="s">
        <v>64</v>
      </c>
      <c r="O118" s="1" t="s">
        <v>65</v>
      </c>
      <c r="P118" s="1" t="s">
        <v>66</v>
      </c>
      <c r="Q118" s="1" t="s">
        <v>67</v>
      </c>
      <c r="R118" s="1" t="s">
        <v>87</v>
      </c>
      <c r="S118" s="1" t="s">
        <v>88</v>
      </c>
      <c r="T118" s="2">
        <v>43333</v>
      </c>
      <c r="U118" s="2">
        <v>43333</v>
      </c>
      <c r="V118" s="1" t="s">
        <v>52</v>
      </c>
      <c r="W118" s="3">
        <v>1</v>
      </c>
      <c r="X118" s="1" t="s">
        <v>53</v>
      </c>
      <c r="Y118" s="4">
        <v>120000</v>
      </c>
      <c r="Z118" s="4">
        <v>-15720</v>
      </c>
      <c r="AA118" s="4">
        <v>0</v>
      </c>
      <c r="AB118" s="4">
        <v>0</v>
      </c>
      <c r="AC118" s="4">
        <v>0</v>
      </c>
      <c r="AD118" s="4">
        <v>120000</v>
      </c>
      <c r="AE118" s="5">
        <v>1685</v>
      </c>
      <c r="AF118" s="1" t="s">
        <v>70</v>
      </c>
      <c r="AG118" s="1" t="s">
        <v>71</v>
      </c>
      <c r="AH118" s="1" t="s">
        <v>89</v>
      </c>
      <c r="AI118" s="1" t="s">
        <v>57</v>
      </c>
      <c r="AJ118" s="5">
        <v>10950</v>
      </c>
      <c r="AK118" s="4">
        <v>-1245</v>
      </c>
      <c r="AL118" s="4">
        <v>0</v>
      </c>
      <c r="AM118" s="4">
        <v>0</v>
      </c>
      <c r="AN118" s="4">
        <v>0</v>
      </c>
      <c r="AO118" s="4">
        <v>-16965</v>
      </c>
      <c r="AP118" s="4">
        <v>-16965</v>
      </c>
      <c r="AQ118" s="4">
        <v>0</v>
      </c>
      <c r="AR118" s="4">
        <v>103035</v>
      </c>
      <c r="AS118" s="1" t="s">
        <v>52</v>
      </c>
      <c r="AT118" s="9">
        <f t="shared" si="32"/>
        <v>43333</v>
      </c>
      <c r="AU118" s="9">
        <f t="shared" si="33"/>
        <v>43313</v>
      </c>
      <c r="AV118" s="9">
        <v>44798</v>
      </c>
      <c r="AW118" s="11">
        <f t="shared" si="34"/>
        <v>4.0136986301369859</v>
      </c>
      <c r="AX118">
        <v>10</v>
      </c>
      <c r="AY118" s="12">
        <v>0.05</v>
      </c>
      <c r="AZ118">
        <f t="shared" si="35"/>
        <v>9.5000000000000001E-2</v>
      </c>
      <c r="BA118" s="13">
        <f t="shared" si="36"/>
        <v>120000</v>
      </c>
      <c r="BI118" s="14">
        <f t="shared" si="51"/>
        <v>103035</v>
      </c>
      <c r="BJ118" s="14">
        <v>0</v>
      </c>
      <c r="BK118" s="14">
        <f t="shared" si="52"/>
        <v>103035</v>
      </c>
      <c r="BL118" s="52">
        <v>0</v>
      </c>
      <c r="BM118" s="15">
        <f t="shared" si="53"/>
        <v>103035</v>
      </c>
    </row>
    <row r="119" spans="1:65">
      <c r="A119" s="8">
        <v>117</v>
      </c>
      <c r="B119" s="1" t="s">
        <v>44</v>
      </c>
      <c r="C119" s="1">
        <v>1500</v>
      </c>
      <c r="D119" s="1" t="s">
        <v>60</v>
      </c>
      <c r="E119" s="1">
        <v>150000010</v>
      </c>
      <c r="F119" s="1" t="s">
        <v>112</v>
      </c>
      <c r="G119" s="1" t="s">
        <v>116</v>
      </c>
      <c r="H119" s="1">
        <v>27</v>
      </c>
      <c r="I119" s="1" t="s">
        <v>120</v>
      </c>
      <c r="J119" s="1" t="s">
        <v>49</v>
      </c>
      <c r="K119" s="1">
        <v>17406001</v>
      </c>
      <c r="L119" s="1" t="s">
        <v>50</v>
      </c>
      <c r="M119" s="1" t="s">
        <v>51</v>
      </c>
      <c r="N119" s="1" t="s">
        <v>64</v>
      </c>
      <c r="O119" s="1" t="s">
        <v>65</v>
      </c>
      <c r="P119" s="1" t="s">
        <v>66</v>
      </c>
      <c r="Q119" s="1" t="s">
        <v>67</v>
      </c>
      <c r="R119" s="1" t="s">
        <v>87</v>
      </c>
      <c r="S119" s="1" t="s">
        <v>88</v>
      </c>
      <c r="T119" s="2">
        <v>43333</v>
      </c>
      <c r="U119" s="2">
        <v>43333</v>
      </c>
      <c r="V119" s="1" t="s">
        <v>52</v>
      </c>
      <c r="W119" s="3">
        <v>1</v>
      </c>
      <c r="X119" s="1" t="s">
        <v>53</v>
      </c>
      <c r="Y119" s="4">
        <v>4339035</v>
      </c>
      <c r="Z119" s="4">
        <v>-568428.62</v>
      </c>
      <c r="AA119" s="4">
        <v>0</v>
      </c>
      <c r="AB119" s="4">
        <v>0</v>
      </c>
      <c r="AC119" s="4">
        <v>0</v>
      </c>
      <c r="AD119" s="4">
        <v>4339035</v>
      </c>
      <c r="AE119" s="5">
        <v>1685</v>
      </c>
      <c r="AF119" s="1" t="s">
        <v>70</v>
      </c>
      <c r="AG119" s="1" t="s">
        <v>71</v>
      </c>
      <c r="AH119" s="1" t="s">
        <v>89</v>
      </c>
      <c r="AI119" s="1" t="s">
        <v>57</v>
      </c>
      <c r="AJ119" s="5">
        <v>10950</v>
      </c>
      <c r="AK119" s="4">
        <v>-45011</v>
      </c>
      <c r="AL119" s="4">
        <v>0</v>
      </c>
      <c r="AM119" s="4">
        <v>0</v>
      </c>
      <c r="AN119" s="4">
        <v>0</v>
      </c>
      <c r="AO119" s="4">
        <v>-613439.62</v>
      </c>
      <c r="AP119" s="4">
        <v>-613439.62</v>
      </c>
      <c r="AQ119" s="4">
        <v>0</v>
      </c>
      <c r="AR119" s="4">
        <v>3725595.38</v>
      </c>
      <c r="AS119" s="1" t="s">
        <v>52</v>
      </c>
      <c r="AT119" s="9">
        <f t="shared" si="32"/>
        <v>43333</v>
      </c>
      <c r="AU119" s="9">
        <f t="shared" si="33"/>
        <v>43313</v>
      </c>
      <c r="AV119" s="9">
        <v>44798</v>
      </c>
      <c r="AW119" s="11">
        <f t="shared" si="34"/>
        <v>4.0136986301369859</v>
      </c>
      <c r="AX119">
        <v>10</v>
      </c>
      <c r="AY119" s="12">
        <v>0.05</v>
      </c>
      <c r="AZ119">
        <f t="shared" si="35"/>
        <v>9.5000000000000001E-2</v>
      </c>
      <c r="BA119" s="13">
        <f t="shared" si="36"/>
        <v>4339035</v>
      </c>
      <c r="BB119" s="16" t="s">
        <v>593</v>
      </c>
      <c r="BC119" s="16" t="s">
        <v>593</v>
      </c>
      <c r="BD119" s="16" t="s">
        <v>593</v>
      </c>
      <c r="BE119" s="16" t="s">
        <v>593</v>
      </c>
      <c r="BF119" s="16" t="s">
        <v>593</v>
      </c>
      <c r="BG119" s="16" t="s">
        <v>593</v>
      </c>
      <c r="BH119" s="16" t="s">
        <v>593</v>
      </c>
      <c r="BI119" s="14">
        <f t="shared" si="51"/>
        <v>3725595.38</v>
      </c>
      <c r="BJ119" s="14">
        <v>0</v>
      </c>
      <c r="BK119" s="14">
        <f t="shared" si="52"/>
        <v>3725595.38</v>
      </c>
      <c r="BL119" s="52">
        <v>0</v>
      </c>
      <c r="BM119" s="15">
        <f t="shared" si="53"/>
        <v>3725595.38</v>
      </c>
    </row>
    <row r="120" spans="1:65">
      <c r="A120" s="8">
        <v>118</v>
      </c>
      <c r="B120" s="1" t="s">
        <v>44</v>
      </c>
      <c r="C120" s="1">
        <v>1500</v>
      </c>
      <c r="D120" s="1" t="s">
        <v>60</v>
      </c>
      <c r="E120" s="1">
        <v>150000011</v>
      </c>
      <c r="F120" s="1" t="s">
        <v>60</v>
      </c>
      <c r="G120" s="1" t="s">
        <v>86</v>
      </c>
      <c r="H120" s="1">
        <v>1</v>
      </c>
      <c r="I120" s="1" t="s">
        <v>52</v>
      </c>
      <c r="J120" s="1" t="s">
        <v>49</v>
      </c>
      <c r="K120" s="1">
        <v>17406001</v>
      </c>
      <c r="L120" s="1" t="s">
        <v>50</v>
      </c>
      <c r="M120" s="1" t="s">
        <v>51</v>
      </c>
      <c r="N120" s="1" t="s">
        <v>64</v>
      </c>
      <c r="O120" s="1" t="s">
        <v>65</v>
      </c>
      <c r="P120" s="1" t="s">
        <v>66</v>
      </c>
      <c r="Q120" s="1" t="s">
        <v>67</v>
      </c>
      <c r="R120" s="1" t="s">
        <v>87</v>
      </c>
      <c r="S120" s="1" t="s">
        <v>88</v>
      </c>
      <c r="T120" s="2">
        <v>43333</v>
      </c>
      <c r="U120" s="2">
        <v>43333</v>
      </c>
      <c r="V120" s="1" t="s">
        <v>52</v>
      </c>
      <c r="W120" s="3">
        <v>1</v>
      </c>
      <c r="X120" s="1" t="s">
        <v>53</v>
      </c>
      <c r="Y120" s="4">
        <v>892500</v>
      </c>
      <c r="Z120" s="4">
        <v>-116920</v>
      </c>
      <c r="AA120" s="4">
        <v>0</v>
      </c>
      <c r="AB120" s="4">
        <v>0</v>
      </c>
      <c r="AC120" s="4">
        <v>0</v>
      </c>
      <c r="AD120" s="4">
        <v>892500</v>
      </c>
      <c r="AE120" s="5">
        <v>1685</v>
      </c>
      <c r="AF120" s="1" t="s">
        <v>70</v>
      </c>
      <c r="AG120" s="1" t="s">
        <v>71</v>
      </c>
      <c r="AH120" s="1" t="s">
        <v>89</v>
      </c>
      <c r="AI120" s="1" t="s">
        <v>57</v>
      </c>
      <c r="AJ120" s="5">
        <v>10950</v>
      </c>
      <c r="AK120" s="4">
        <v>-9258</v>
      </c>
      <c r="AL120" s="4">
        <v>0</v>
      </c>
      <c r="AM120" s="4">
        <v>0</v>
      </c>
      <c r="AN120" s="4">
        <v>0</v>
      </c>
      <c r="AO120" s="4">
        <v>-126178</v>
      </c>
      <c r="AP120" s="4">
        <v>-126178</v>
      </c>
      <c r="AQ120" s="4">
        <v>0</v>
      </c>
      <c r="AR120" s="4">
        <v>766322</v>
      </c>
      <c r="AS120" s="1" t="s">
        <v>52</v>
      </c>
      <c r="AT120" s="9">
        <f t="shared" si="32"/>
        <v>43333</v>
      </c>
      <c r="AU120" s="9">
        <f t="shared" si="33"/>
        <v>43313</v>
      </c>
      <c r="AV120" s="9">
        <v>44798</v>
      </c>
      <c r="AW120" s="11">
        <f t="shared" si="34"/>
        <v>4.0136986301369859</v>
      </c>
      <c r="AX120">
        <v>10</v>
      </c>
      <c r="AY120" s="12">
        <v>0.05</v>
      </c>
      <c r="AZ120">
        <f t="shared" si="35"/>
        <v>9.5000000000000001E-2</v>
      </c>
      <c r="BA120" s="13">
        <f t="shared" si="36"/>
        <v>892500</v>
      </c>
      <c r="BB120" s="17" t="s">
        <v>1853</v>
      </c>
      <c r="BC120">
        <f>MATCH(BB120,MONTHLY_INDEX!$A:$A,0)</f>
        <v>630</v>
      </c>
      <c r="BD120">
        <f>MATCH(AU120,MONTHLY_INDEX!$1:$1,0)</f>
        <v>80</v>
      </c>
      <c r="BE120">
        <f>INDEX(MONTHLY_INDEX!$1:$1048576,Final!BC120,Final!BD120)</f>
        <v>111.6</v>
      </c>
      <c r="BF120">
        <f>MATCH($BF$1,MONTHLY_INDEX!$1:$1,0)</f>
        <v>127</v>
      </c>
      <c r="BG120">
        <f>INDEX(MONTHLY_INDEX!$1:$1048576,Final!BC120,Final!BF120)</f>
        <v>151.1</v>
      </c>
      <c r="BH120" s="23">
        <f t="shared" ref="BH120:BH137" si="54">(BG120-BE120)/BE120</f>
        <v>0.35394265232974914</v>
      </c>
      <c r="BI120" s="14">
        <f t="shared" ref="BI120:BI137" si="55">(1+BH120)*BA120</f>
        <v>1208393.817204301</v>
      </c>
      <c r="BJ120" s="14">
        <f t="shared" ref="BJ120:BJ137" si="56">BI120*AZ120*AW120</f>
        <v>460762.21783399611</v>
      </c>
      <c r="BK120" s="15">
        <f t="shared" si="37"/>
        <v>747631.59937030496</v>
      </c>
      <c r="BL120" s="52">
        <v>0</v>
      </c>
      <c r="BM120" s="15">
        <f t="shared" ref="BM120:BM137" si="57">MAX((1-BL120)*BK120,BI120*AY120)</f>
        <v>747631.59937030496</v>
      </c>
    </row>
    <row r="121" spans="1:65">
      <c r="A121" s="8">
        <v>119</v>
      </c>
      <c r="B121" s="1" t="s">
        <v>44</v>
      </c>
      <c r="C121" s="1">
        <v>1500</v>
      </c>
      <c r="D121" s="1" t="s">
        <v>60</v>
      </c>
      <c r="E121" s="1">
        <v>150000011</v>
      </c>
      <c r="F121" s="1" t="s">
        <v>60</v>
      </c>
      <c r="G121" s="1" t="s">
        <v>90</v>
      </c>
      <c r="H121" s="1">
        <v>2</v>
      </c>
      <c r="I121" s="1" t="s">
        <v>52</v>
      </c>
      <c r="J121" s="1" t="s">
        <v>49</v>
      </c>
      <c r="K121" s="1">
        <v>17406001</v>
      </c>
      <c r="L121" s="1" t="s">
        <v>50</v>
      </c>
      <c r="M121" s="1" t="s">
        <v>51</v>
      </c>
      <c r="N121" s="1" t="s">
        <v>64</v>
      </c>
      <c r="O121" s="1" t="s">
        <v>65</v>
      </c>
      <c r="P121" s="1" t="s">
        <v>66</v>
      </c>
      <c r="Q121" s="1" t="s">
        <v>67</v>
      </c>
      <c r="R121" s="1" t="s">
        <v>87</v>
      </c>
      <c r="S121" s="1" t="s">
        <v>88</v>
      </c>
      <c r="T121" s="2">
        <v>43333</v>
      </c>
      <c r="U121" s="2">
        <v>43333</v>
      </c>
      <c r="V121" s="1" t="s">
        <v>52</v>
      </c>
      <c r="W121" s="3">
        <v>1</v>
      </c>
      <c r="X121" s="1" t="s">
        <v>53</v>
      </c>
      <c r="Y121" s="4">
        <v>472500</v>
      </c>
      <c r="Z121" s="4">
        <v>-61898</v>
      </c>
      <c r="AA121" s="4">
        <v>0</v>
      </c>
      <c r="AB121" s="4">
        <v>0</v>
      </c>
      <c r="AC121" s="4">
        <v>0</v>
      </c>
      <c r="AD121" s="4">
        <v>472500</v>
      </c>
      <c r="AE121" s="5">
        <v>1685</v>
      </c>
      <c r="AF121" s="1" t="s">
        <v>70</v>
      </c>
      <c r="AG121" s="1" t="s">
        <v>71</v>
      </c>
      <c r="AH121" s="1" t="s">
        <v>89</v>
      </c>
      <c r="AI121" s="1" t="s">
        <v>57</v>
      </c>
      <c r="AJ121" s="5">
        <v>10950</v>
      </c>
      <c r="AK121" s="4">
        <v>-4901</v>
      </c>
      <c r="AL121" s="4">
        <v>0</v>
      </c>
      <c r="AM121" s="4">
        <v>0</v>
      </c>
      <c r="AN121" s="4">
        <v>0</v>
      </c>
      <c r="AO121" s="4">
        <v>-66799</v>
      </c>
      <c r="AP121" s="4">
        <v>-66799</v>
      </c>
      <c r="AQ121" s="4">
        <v>0</v>
      </c>
      <c r="AR121" s="4">
        <v>405701</v>
      </c>
      <c r="AS121" s="1" t="s">
        <v>52</v>
      </c>
      <c r="AT121" s="9">
        <f t="shared" si="32"/>
        <v>43333</v>
      </c>
      <c r="AU121" s="9">
        <f t="shared" si="33"/>
        <v>43313</v>
      </c>
      <c r="AV121" s="9">
        <v>44798</v>
      </c>
      <c r="AW121" s="11">
        <f t="shared" si="34"/>
        <v>4.0136986301369859</v>
      </c>
      <c r="AX121">
        <v>10</v>
      </c>
      <c r="AY121" s="12">
        <v>0.05</v>
      </c>
      <c r="AZ121">
        <f t="shared" si="35"/>
        <v>9.5000000000000001E-2</v>
      </c>
      <c r="BA121" s="13">
        <f t="shared" si="36"/>
        <v>472500</v>
      </c>
      <c r="BB121" s="17" t="s">
        <v>2189</v>
      </c>
      <c r="BC121">
        <f>MATCH(BB121,MONTHLY_INDEX!$A:$A,0)</f>
        <v>798</v>
      </c>
      <c r="BD121">
        <f>MATCH(AU121,MONTHLY_INDEX!$1:$1,0)</f>
        <v>80</v>
      </c>
      <c r="BE121">
        <f>INDEX(MONTHLY_INDEX!$1:$1048576,Final!BC121,Final!BD121)</f>
        <v>96</v>
      </c>
      <c r="BF121">
        <f>MATCH($BF$1,MONTHLY_INDEX!$1:$1,0)</f>
        <v>127</v>
      </c>
      <c r="BG121">
        <f>INDEX(MONTHLY_INDEX!$1:$1048576,Final!BC121,Final!BF121)</f>
        <v>95.3</v>
      </c>
      <c r="BH121" s="23">
        <f t="shared" si="54"/>
        <v>-7.2916666666666963E-3</v>
      </c>
      <c r="BI121" s="14">
        <f t="shared" si="55"/>
        <v>469054.6875</v>
      </c>
      <c r="BJ121" s="14">
        <f t="shared" si="56"/>
        <v>178851.19488441778</v>
      </c>
      <c r="BK121" s="15">
        <f t="shared" si="37"/>
        <v>290203.49261558219</v>
      </c>
      <c r="BL121" s="52">
        <v>0</v>
      </c>
      <c r="BM121" s="15">
        <f t="shared" si="57"/>
        <v>290203.49261558219</v>
      </c>
    </row>
    <row r="122" spans="1:65">
      <c r="A122" s="8">
        <v>120</v>
      </c>
      <c r="B122" s="1" t="s">
        <v>44</v>
      </c>
      <c r="C122" s="1">
        <v>1500</v>
      </c>
      <c r="D122" s="1" t="s">
        <v>60</v>
      </c>
      <c r="E122" s="1">
        <v>150000011</v>
      </c>
      <c r="F122" s="1" t="s">
        <v>60</v>
      </c>
      <c r="G122" s="1" t="s">
        <v>91</v>
      </c>
      <c r="H122" s="1">
        <v>3</v>
      </c>
      <c r="I122" s="1" t="s">
        <v>52</v>
      </c>
      <c r="J122" s="1" t="s">
        <v>49</v>
      </c>
      <c r="K122" s="1">
        <v>17406001</v>
      </c>
      <c r="L122" s="1" t="s">
        <v>50</v>
      </c>
      <c r="M122" s="1" t="s">
        <v>51</v>
      </c>
      <c r="N122" s="1" t="s">
        <v>64</v>
      </c>
      <c r="O122" s="1" t="s">
        <v>65</v>
      </c>
      <c r="P122" s="1" t="s">
        <v>66</v>
      </c>
      <c r="Q122" s="1" t="s">
        <v>67</v>
      </c>
      <c r="R122" s="1" t="s">
        <v>87</v>
      </c>
      <c r="S122" s="1" t="s">
        <v>88</v>
      </c>
      <c r="T122" s="2">
        <v>43333</v>
      </c>
      <c r="U122" s="2">
        <v>43333</v>
      </c>
      <c r="V122" s="1" t="s">
        <v>52</v>
      </c>
      <c r="W122" s="3">
        <v>1</v>
      </c>
      <c r="X122" s="1" t="s">
        <v>53</v>
      </c>
      <c r="Y122" s="4">
        <v>637760</v>
      </c>
      <c r="Z122" s="4">
        <v>-83547</v>
      </c>
      <c r="AA122" s="4">
        <v>0</v>
      </c>
      <c r="AB122" s="4">
        <v>0</v>
      </c>
      <c r="AC122" s="4">
        <v>0</v>
      </c>
      <c r="AD122" s="4">
        <v>637760</v>
      </c>
      <c r="AE122" s="5">
        <v>1685</v>
      </c>
      <c r="AF122" s="1" t="s">
        <v>70</v>
      </c>
      <c r="AG122" s="1" t="s">
        <v>71</v>
      </c>
      <c r="AH122" s="1" t="s">
        <v>89</v>
      </c>
      <c r="AI122" s="1" t="s">
        <v>57</v>
      </c>
      <c r="AJ122" s="5">
        <v>10950</v>
      </c>
      <c r="AK122" s="4">
        <v>-6616</v>
      </c>
      <c r="AL122" s="4">
        <v>0</v>
      </c>
      <c r="AM122" s="4">
        <v>0</v>
      </c>
      <c r="AN122" s="4">
        <v>0</v>
      </c>
      <c r="AO122" s="4">
        <v>-90163</v>
      </c>
      <c r="AP122" s="4">
        <v>-90163</v>
      </c>
      <c r="AQ122" s="4">
        <v>0</v>
      </c>
      <c r="AR122" s="4">
        <v>547597</v>
      </c>
      <c r="AS122" s="1" t="s">
        <v>52</v>
      </c>
      <c r="AT122" s="9">
        <f t="shared" si="32"/>
        <v>43333</v>
      </c>
      <c r="AU122" s="9">
        <f t="shared" si="33"/>
        <v>43313</v>
      </c>
      <c r="AV122" s="9">
        <v>44798</v>
      </c>
      <c r="AW122" s="11">
        <f t="shared" si="34"/>
        <v>4.0136986301369859</v>
      </c>
      <c r="AX122">
        <v>10</v>
      </c>
      <c r="AY122" s="12">
        <v>0.05</v>
      </c>
      <c r="AZ122">
        <f t="shared" si="35"/>
        <v>9.5000000000000001E-2</v>
      </c>
      <c r="BA122" s="13">
        <f t="shared" si="36"/>
        <v>637760</v>
      </c>
      <c r="BB122" s="17" t="s">
        <v>2189</v>
      </c>
      <c r="BC122">
        <f>MATCH(BB122,MONTHLY_INDEX!$A:$A,0)</f>
        <v>798</v>
      </c>
      <c r="BD122">
        <f>MATCH(AU122,MONTHLY_INDEX!$1:$1,0)</f>
        <v>80</v>
      </c>
      <c r="BE122">
        <f>INDEX(MONTHLY_INDEX!$1:$1048576,Final!BC122,Final!BD122)</f>
        <v>96</v>
      </c>
      <c r="BF122">
        <f>MATCH($BF$1,MONTHLY_INDEX!$1:$1,0)</f>
        <v>127</v>
      </c>
      <c r="BG122">
        <f>INDEX(MONTHLY_INDEX!$1:$1048576,Final!BC122,Final!BF122)</f>
        <v>95.3</v>
      </c>
      <c r="BH122" s="23">
        <f t="shared" si="54"/>
        <v>-7.2916666666666963E-3</v>
      </c>
      <c r="BI122" s="14">
        <f t="shared" si="55"/>
        <v>633109.66666666663</v>
      </c>
      <c r="BJ122" s="14">
        <f t="shared" si="56"/>
        <v>241405.58317351594</v>
      </c>
      <c r="BK122" s="15">
        <f t="shared" si="37"/>
        <v>391704.08349315065</v>
      </c>
      <c r="BL122" s="52">
        <v>0</v>
      </c>
      <c r="BM122" s="15">
        <f t="shared" si="57"/>
        <v>391704.08349315065</v>
      </c>
    </row>
    <row r="123" spans="1:65">
      <c r="A123" s="8">
        <v>121</v>
      </c>
      <c r="B123" s="1" t="s">
        <v>44</v>
      </c>
      <c r="C123" s="1">
        <v>1500</v>
      </c>
      <c r="D123" s="1" t="s">
        <v>60</v>
      </c>
      <c r="E123" s="1">
        <v>150000011</v>
      </c>
      <c r="F123" s="1" t="s">
        <v>60</v>
      </c>
      <c r="G123" s="1" t="s">
        <v>92</v>
      </c>
      <c r="H123" s="1">
        <v>4</v>
      </c>
      <c r="I123" s="1" t="s">
        <v>52</v>
      </c>
      <c r="J123" s="1" t="s">
        <v>49</v>
      </c>
      <c r="K123" s="1">
        <v>17406001</v>
      </c>
      <c r="L123" s="1" t="s">
        <v>50</v>
      </c>
      <c r="M123" s="1" t="s">
        <v>51</v>
      </c>
      <c r="N123" s="1" t="s">
        <v>64</v>
      </c>
      <c r="O123" s="1" t="s">
        <v>65</v>
      </c>
      <c r="P123" s="1" t="s">
        <v>66</v>
      </c>
      <c r="Q123" s="1" t="s">
        <v>67</v>
      </c>
      <c r="R123" s="1" t="s">
        <v>87</v>
      </c>
      <c r="S123" s="1" t="s">
        <v>88</v>
      </c>
      <c r="T123" s="2">
        <v>43333</v>
      </c>
      <c r="U123" s="2">
        <v>43333</v>
      </c>
      <c r="V123" s="1" t="s">
        <v>52</v>
      </c>
      <c r="W123" s="3">
        <v>1</v>
      </c>
      <c r="X123" s="1" t="s">
        <v>53</v>
      </c>
      <c r="Y123" s="4">
        <v>21044329</v>
      </c>
      <c r="Z123" s="4">
        <v>-2756887</v>
      </c>
      <c r="AA123" s="4">
        <v>0</v>
      </c>
      <c r="AB123" s="4">
        <v>0</v>
      </c>
      <c r="AC123" s="4">
        <v>0</v>
      </c>
      <c r="AD123" s="4">
        <v>21044329</v>
      </c>
      <c r="AE123" s="5">
        <v>1685</v>
      </c>
      <c r="AF123" s="1" t="s">
        <v>70</v>
      </c>
      <c r="AG123" s="1" t="s">
        <v>71</v>
      </c>
      <c r="AH123" s="1" t="s">
        <v>89</v>
      </c>
      <c r="AI123" s="1" t="s">
        <v>57</v>
      </c>
      <c r="AJ123" s="5">
        <v>10950</v>
      </c>
      <c r="AK123" s="4">
        <v>-218303</v>
      </c>
      <c r="AL123" s="4">
        <v>0</v>
      </c>
      <c r="AM123" s="4">
        <v>0</v>
      </c>
      <c r="AN123" s="4">
        <v>0</v>
      </c>
      <c r="AO123" s="4">
        <v>-2975190</v>
      </c>
      <c r="AP123" s="4">
        <v>-2975190</v>
      </c>
      <c r="AQ123" s="4">
        <v>0</v>
      </c>
      <c r="AR123" s="4">
        <v>18069139</v>
      </c>
      <c r="AS123" s="1" t="s">
        <v>52</v>
      </c>
      <c r="AT123" s="9">
        <f t="shared" si="32"/>
        <v>43333</v>
      </c>
      <c r="AU123" s="9">
        <f t="shared" si="33"/>
        <v>43313</v>
      </c>
      <c r="AV123" s="9">
        <v>44798</v>
      </c>
      <c r="AW123" s="11">
        <f t="shared" si="34"/>
        <v>4.0136986301369859</v>
      </c>
      <c r="AX123">
        <v>25</v>
      </c>
      <c r="AY123" s="12">
        <v>0.05</v>
      </c>
      <c r="AZ123">
        <f t="shared" si="35"/>
        <v>3.7999999999999999E-2</v>
      </c>
      <c r="BA123" s="13">
        <f t="shared" si="36"/>
        <v>21044329</v>
      </c>
      <c r="BB123" s="17" t="s">
        <v>2189</v>
      </c>
      <c r="BC123">
        <f>MATCH(BB123,MONTHLY_INDEX!$A:$A,0)</f>
        <v>798</v>
      </c>
      <c r="BD123">
        <f>MATCH(AU123,MONTHLY_INDEX!$1:$1,0)</f>
        <v>80</v>
      </c>
      <c r="BE123">
        <f>INDEX(MONTHLY_INDEX!$1:$1048576,Final!BC123,Final!BD123)</f>
        <v>96</v>
      </c>
      <c r="BF123">
        <f>MATCH($BF$1,MONTHLY_INDEX!$1:$1,0)</f>
        <v>127</v>
      </c>
      <c r="BG123">
        <f>INDEX(MONTHLY_INDEX!$1:$1048576,Final!BC123,Final!BF123)</f>
        <v>95.3</v>
      </c>
      <c r="BH123" s="23">
        <f t="shared" si="54"/>
        <v>-7.2916666666666963E-3</v>
      </c>
      <c r="BI123" s="14">
        <f t="shared" si="55"/>
        <v>20890880.767708331</v>
      </c>
      <c r="BJ123" s="14">
        <f t="shared" si="56"/>
        <v>3186288.5817488292</v>
      </c>
      <c r="BK123" s="15">
        <f t="shared" si="37"/>
        <v>17704592.185959503</v>
      </c>
      <c r="BL123" s="52">
        <v>0</v>
      </c>
      <c r="BM123" s="15">
        <f t="shared" si="57"/>
        <v>17704592.185959503</v>
      </c>
    </row>
    <row r="124" spans="1:65">
      <c r="A124" s="8">
        <v>122</v>
      </c>
      <c r="B124" s="1" t="s">
        <v>44</v>
      </c>
      <c r="C124" s="1">
        <v>1500</v>
      </c>
      <c r="D124" s="1" t="s">
        <v>60</v>
      </c>
      <c r="E124" s="1">
        <v>150000011</v>
      </c>
      <c r="F124" s="1" t="s">
        <v>60</v>
      </c>
      <c r="G124" s="1" t="s">
        <v>93</v>
      </c>
      <c r="H124" s="1">
        <v>5</v>
      </c>
      <c r="I124" s="1" t="s">
        <v>52</v>
      </c>
      <c r="J124" s="1" t="s">
        <v>49</v>
      </c>
      <c r="K124" s="1">
        <v>17406001</v>
      </c>
      <c r="L124" s="1" t="s">
        <v>50</v>
      </c>
      <c r="M124" s="1" t="s">
        <v>51</v>
      </c>
      <c r="N124" s="1" t="s">
        <v>64</v>
      </c>
      <c r="O124" s="1" t="s">
        <v>65</v>
      </c>
      <c r="P124" s="1" t="s">
        <v>66</v>
      </c>
      <c r="Q124" s="1" t="s">
        <v>67</v>
      </c>
      <c r="R124" s="1" t="s">
        <v>87</v>
      </c>
      <c r="S124" s="1" t="s">
        <v>88</v>
      </c>
      <c r="T124" s="2">
        <v>43333</v>
      </c>
      <c r="U124" s="2">
        <v>43333</v>
      </c>
      <c r="V124" s="1" t="s">
        <v>52</v>
      </c>
      <c r="W124" s="3">
        <v>1</v>
      </c>
      <c r="X124" s="1" t="s">
        <v>53</v>
      </c>
      <c r="Y124" s="4">
        <v>969266</v>
      </c>
      <c r="Z124" s="4">
        <v>-126976</v>
      </c>
      <c r="AA124" s="4">
        <v>0</v>
      </c>
      <c r="AB124" s="4">
        <v>0</v>
      </c>
      <c r="AC124" s="4">
        <v>0</v>
      </c>
      <c r="AD124" s="4">
        <v>969266</v>
      </c>
      <c r="AE124" s="5">
        <v>1685</v>
      </c>
      <c r="AF124" s="1" t="s">
        <v>70</v>
      </c>
      <c r="AG124" s="1" t="s">
        <v>71</v>
      </c>
      <c r="AH124" s="1" t="s">
        <v>89</v>
      </c>
      <c r="AI124" s="1" t="s">
        <v>57</v>
      </c>
      <c r="AJ124" s="5">
        <v>10950</v>
      </c>
      <c r="AK124" s="4">
        <v>-10055</v>
      </c>
      <c r="AL124" s="4">
        <v>0</v>
      </c>
      <c r="AM124" s="4">
        <v>0</v>
      </c>
      <c r="AN124" s="4">
        <v>0</v>
      </c>
      <c r="AO124" s="4">
        <v>-137031</v>
      </c>
      <c r="AP124" s="4">
        <v>-137031</v>
      </c>
      <c r="AQ124" s="4">
        <v>0</v>
      </c>
      <c r="AR124" s="4">
        <v>832235</v>
      </c>
      <c r="AS124" s="1" t="s">
        <v>52</v>
      </c>
      <c r="AT124" s="9">
        <f t="shared" si="32"/>
        <v>43333</v>
      </c>
      <c r="AU124" s="9">
        <f t="shared" si="33"/>
        <v>43313</v>
      </c>
      <c r="AV124" s="9">
        <v>44798</v>
      </c>
      <c r="AW124" s="11">
        <f t="shared" si="34"/>
        <v>4.0136986301369859</v>
      </c>
      <c r="AX124">
        <v>25</v>
      </c>
      <c r="AY124" s="12">
        <v>0.05</v>
      </c>
      <c r="AZ124">
        <f t="shared" si="35"/>
        <v>3.7999999999999999E-2</v>
      </c>
      <c r="BA124" s="13">
        <f t="shared" si="36"/>
        <v>969266</v>
      </c>
      <c r="BB124" s="17" t="s">
        <v>2083</v>
      </c>
      <c r="BC124">
        <f>MATCH(BB124,MONTHLY_INDEX!$A:$A,0)</f>
        <v>745</v>
      </c>
      <c r="BD124">
        <f>MATCH(AU124,MONTHLY_INDEX!$1:$1,0)</f>
        <v>80</v>
      </c>
      <c r="BE124">
        <f>INDEX(MONTHLY_INDEX!$1:$1048576,Final!BC124,Final!BD124)</f>
        <v>106.4</v>
      </c>
      <c r="BF124">
        <f>MATCH($BF$1,MONTHLY_INDEX!$1:$1,0)</f>
        <v>127</v>
      </c>
      <c r="BG124">
        <f>INDEX(MONTHLY_INDEX!$1:$1048576,Final!BC124,Final!BF124)</f>
        <v>115.4</v>
      </c>
      <c r="BH124" s="23">
        <f t="shared" si="54"/>
        <v>8.4586466165413529E-2</v>
      </c>
      <c r="BI124" s="14">
        <f t="shared" si="55"/>
        <v>1051252.7857142857</v>
      </c>
      <c r="BJ124" s="14">
        <f t="shared" si="56"/>
        <v>160337.65090606653</v>
      </c>
      <c r="BK124" s="15">
        <f t="shared" si="37"/>
        <v>890915.13480821915</v>
      </c>
      <c r="BL124" s="52">
        <v>0</v>
      </c>
      <c r="BM124" s="15">
        <f t="shared" si="57"/>
        <v>890915.13480821915</v>
      </c>
    </row>
    <row r="125" spans="1:65">
      <c r="A125" s="8">
        <v>123</v>
      </c>
      <c r="B125" s="1" t="s">
        <v>44</v>
      </c>
      <c r="C125" s="1">
        <v>1500</v>
      </c>
      <c r="D125" s="1" t="s">
        <v>60</v>
      </c>
      <c r="E125" s="1">
        <v>150000011</v>
      </c>
      <c r="F125" s="1" t="s">
        <v>60</v>
      </c>
      <c r="G125" s="1" t="s">
        <v>94</v>
      </c>
      <c r="H125" s="1">
        <v>6</v>
      </c>
      <c r="I125" s="1" t="s">
        <v>52</v>
      </c>
      <c r="J125" s="1" t="s">
        <v>49</v>
      </c>
      <c r="K125" s="1">
        <v>17406001</v>
      </c>
      <c r="L125" s="1" t="s">
        <v>50</v>
      </c>
      <c r="M125" s="1" t="s">
        <v>51</v>
      </c>
      <c r="N125" s="1" t="s">
        <v>64</v>
      </c>
      <c r="O125" s="1" t="s">
        <v>65</v>
      </c>
      <c r="P125" s="1" t="s">
        <v>66</v>
      </c>
      <c r="Q125" s="1" t="s">
        <v>67</v>
      </c>
      <c r="R125" s="1" t="s">
        <v>87</v>
      </c>
      <c r="S125" s="1" t="s">
        <v>88</v>
      </c>
      <c r="T125" s="2">
        <v>43333</v>
      </c>
      <c r="U125" s="2">
        <v>43333</v>
      </c>
      <c r="V125" s="1" t="s">
        <v>52</v>
      </c>
      <c r="W125" s="3">
        <v>1</v>
      </c>
      <c r="X125" s="1" t="s">
        <v>53</v>
      </c>
      <c r="Y125" s="4">
        <v>735000</v>
      </c>
      <c r="Z125" s="4">
        <v>-96287</v>
      </c>
      <c r="AA125" s="4">
        <v>0</v>
      </c>
      <c r="AB125" s="4">
        <v>0</v>
      </c>
      <c r="AC125" s="4">
        <v>0</v>
      </c>
      <c r="AD125" s="4">
        <v>735000</v>
      </c>
      <c r="AE125" s="5">
        <v>1685</v>
      </c>
      <c r="AF125" s="1" t="s">
        <v>70</v>
      </c>
      <c r="AG125" s="1" t="s">
        <v>71</v>
      </c>
      <c r="AH125" s="1" t="s">
        <v>89</v>
      </c>
      <c r="AI125" s="1" t="s">
        <v>57</v>
      </c>
      <c r="AJ125" s="5">
        <v>10950</v>
      </c>
      <c r="AK125" s="4">
        <v>-7625</v>
      </c>
      <c r="AL125" s="4">
        <v>0</v>
      </c>
      <c r="AM125" s="4">
        <v>0</v>
      </c>
      <c r="AN125" s="4">
        <v>0</v>
      </c>
      <c r="AO125" s="4">
        <v>-103912</v>
      </c>
      <c r="AP125" s="4">
        <v>-103912</v>
      </c>
      <c r="AQ125" s="4">
        <v>0</v>
      </c>
      <c r="AR125" s="4">
        <v>631088</v>
      </c>
      <c r="AS125" s="1" t="s">
        <v>52</v>
      </c>
      <c r="AT125" s="9">
        <f t="shared" si="32"/>
        <v>43333</v>
      </c>
      <c r="AU125" s="9">
        <f t="shared" si="33"/>
        <v>43313</v>
      </c>
      <c r="AV125" s="9">
        <v>44798</v>
      </c>
      <c r="AW125" s="11">
        <f t="shared" si="34"/>
        <v>4.0136986301369859</v>
      </c>
      <c r="AX125">
        <v>10</v>
      </c>
      <c r="AY125" s="12">
        <v>0.05</v>
      </c>
      <c r="AZ125">
        <f t="shared" si="35"/>
        <v>9.5000000000000001E-2</v>
      </c>
      <c r="BA125" s="13">
        <f t="shared" si="36"/>
        <v>735000</v>
      </c>
      <c r="BB125" s="17" t="s">
        <v>1853</v>
      </c>
      <c r="BC125">
        <f>MATCH(BB125,MONTHLY_INDEX!$A:$A,0)</f>
        <v>630</v>
      </c>
      <c r="BD125">
        <f>MATCH(AU125,MONTHLY_INDEX!$1:$1,0)</f>
        <v>80</v>
      </c>
      <c r="BE125">
        <f>INDEX(MONTHLY_INDEX!$1:$1048576,Final!BC125,Final!BD125)</f>
        <v>111.6</v>
      </c>
      <c r="BF125">
        <f>MATCH($BF$1,MONTHLY_INDEX!$1:$1,0)</f>
        <v>127</v>
      </c>
      <c r="BG125">
        <f>INDEX(MONTHLY_INDEX!$1:$1048576,Final!BC125,Final!BF125)</f>
        <v>151.1</v>
      </c>
      <c r="BH125" s="23">
        <f t="shared" si="54"/>
        <v>0.35394265232974914</v>
      </c>
      <c r="BI125" s="14">
        <f t="shared" si="55"/>
        <v>995147.84946236562</v>
      </c>
      <c r="BJ125" s="14">
        <f t="shared" si="56"/>
        <v>379451.2382162321</v>
      </c>
      <c r="BK125" s="15">
        <f t="shared" si="37"/>
        <v>615696.61124613346</v>
      </c>
      <c r="BL125" s="52">
        <v>0</v>
      </c>
      <c r="BM125" s="15">
        <f t="shared" si="57"/>
        <v>615696.61124613346</v>
      </c>
    </row>
    <row r="126" spans="1:65">
      <c r="A126" s="8">
        <v>124</v>
      </c>
      <c r="B126" s="1" t="s">
        <v>44</v>
      </c>
      <c r="C126" s="1">
        <v>1500</v>
      </c>
      <c r="D126" s="1" t="s">
        <v>60</v>
      </c>
      <c r="E126" s="1">
        <v>150000011</v>
      </c>
      <c r="F126" s="1" t="s">
        <v>60</v>
      </c>
      <c r="G126" s="1" t="s">
        <v>95</v>
      </c>
      <c r="H126" s="1">
        <v>7</v>
      </c>
      <c r="I126" s="1" t="s">
        <v>52</v>
      </c>
      <c r="J126" s="1" t="s">
        <v>49</v>
      </c>
      <c r="K126" s="1">
        <v>17406001</v>
      </c>
      <c r="L126" s="1" t="s">
        <v>50</v>
      </c>
      <c r="M126" s="1" t="s">
        <v>51</v>
      </c>
      <c r="N126" s="1" t="s">
        <v>64</v>
      </c>
      <c r="O126" s="1" t="s">
        <v>65</v>
      </c>
      <c r="P126" s="1" t="s">
        <v>66</v>
      </c>
      <c r="Q126" s="1" t="s">
        <v>67</v>
      </c>
      <c r="R126" s="1" t="s">
        <v>87</v>
      </c>
      <c r="S126" s="1" t="s">
        <v>88</v>
      </c>
      <c r="T126" s="2">
        <v>43333</v>
      </c>
      <c r="U126" s="2">
        <v>43333</v>
      </c>
      <c r="V126" s="1" t="s">
        <v>52</v>
      </c>
      <c r="W126" s="3">
        <v>1</v>
      </c>
      <c r="X126" s="1" t="s">
        <v>53</v>
      </c>
      <c r="Y126" s="4">
        <v>126000</v>
      </c>
      <c r="Z126" s="4">
        <v>-16506</v>
      </c>
      <c r="AA126" s="4">
        <v>0</v>
      </c>
      <c r="AB126" s="4">
        <v>0</v>
      </c>
      <c r="AC126" s="4">
        <v>0</v>
      </c>
      <c r="AD126" s="4">
        <v>126000</v>
      </c>
      <c r="AE126" s="5">
        <v>1685</v>
      </c>
      <c r="AF126" s="1" t="s">
        <v>70</v>
      </c>
      <c r="AG126" s="1" t="s">
        <v>71</v>
      </c>
      <c r="AH126" s="1" t="s">
        <v>89</v>
      </c>
      <c r="AI126" s="1" t="s">
        <v>57</v>
      </c>
      <c r="AJ126" s="5">
        <v>10950</v>
      </c>
      <c r="AK126" s="4">
        <v>-1307</v>
      </c>
      <c r="AL126" s="4">
        <v>0</v>
      </c>
      <c r="AM126" s="4">
        <v>0</v>
      </c>
      <c r="AN126" s="4">
        <v>0</v>
      </c>
      <c r="AO126" s="4">
        <v>-17813</v>
      </c>
      <c r="AP126" s="4">
        <v>-17813</v>
      </c>
      <c r="AQ126" s="4">
        <v>0</v>
      </c>
      <c r="AR126" s="4">
        <v>108187</v>
      </c>
      <c r="AS126" s="1" t="s">
        <v>52</v>
      </c>
      <c r="AT126" s="9">
        <f t="shared" si="32"/>
        <v>43333</v>
      </c>
      <c r="AU126" s="9">
        <f t="shared" si="33"/>
        <v>43313</v>
      </c>
      <c r="AV126" s="9">
        <v>44798</v>
      </c>
      <c r="AW126" s="11">
        <f t="shared" si="34"/>
        <v>4.0136986301369859</v>
      </c>
      <c r="AX126">
        <v>25</v>
      </c>
      <c r="AY126" s="12">
        <v>0.05</v>
      </c>
      <c r="AZ126">
        <f t="shared" si="35"/>
        <v>3.7999999999999999E-2</v>
      </c>
      <c r="BA126" s="13">
        <f t="shared" si="36"/>
        <v>126000</v>
      </c>
      <c r="BB126" s="17" t="s">
        <v>2189</v>
      </c>
      <c r="BC126">
        <f>MATCH(BB126,MONTHLY_INDEX!$A:$A,0)</f>
        <v>798</v>
      </c>
      <c r="BD126">
        <f>MATCH(AU126,MONTHLY_INDEX!$1:$1,0)</f>
        <v>80</v>
      </c>
      <c r="BE126">
        <f>INDEX(MONTHLY_INDEX!$1:$1048576,Final!BC126,Final!BD126)</f>
        <v>96</v>
      </c>
      <c r="BF126">
        <f>MATCH($BF$1,MONTHLY_INDEX!$1:$1,0)</f>
        <v>127</v>
      </c>
      <c r="BG126">
        <f>INDEX(MONTHLY_INDEX!$1:$1048576,Final!BC126,Final!BF126)</f>
        <v>95.3</v>
      </c>
      <c r="BH126" s="23">
        <f t="shared" si="54"/>
        <v>-7.2916666666666963E-3</v>
      </c>
      <c r="BI126" s="14">
        <f t="shared" si="55"/>
        <v>125081.25</v>
      </c>
      <c r="BJ126" s="14">
        <f t="shared" si="56"/>
        <v>19077.460787671229</v>
      </c>
      <c r="BK126" s="15">
        <f t="shared" si="37"/>
        <v>106003.78921232877</v>
      </c>
      <c r="BL126" s="52">
        <v>0</v>
      </c>
      <c r="BM126" s="15">
        <f t="shared" si="57"/>
        <v>106003.78921232877</v>
      </c>
    </row>
    <row r="127" spans="1:65">
      <c r="A127" s="8">
        <v>125</v>
      </c>
      <c r="B127" s="1" t="s">
        <v>44</v>
      </c>
      <c r="C127" s="1">
        <v>1500</v>
      </c>
      <c r="D127" s="1" t="s">
        <v>60</v>
      </c>
      <c r="E127" s="1">
        <v>150000011</v>
      </c>
      <c r="F127" s="1" t="s">
        <v>60</v>
      </c>
      <c r="G127" s="1" t="s">
        <v>96</v>
      </c>
      <c r="H127" s="1">
        <v>8</v>
      </c>
      <c r="I127" s="1" t="s">
        <v>52</v>
      </c>
      <c r="J127" s="1" t="s">
        <v>49</v>
      </c>
      <c r="K127" s="1">
        <v>17406001</v>
      </c>
      <c r="L127" s="1" t="s">
        <v>50</v>
      </c>
      <c r="M127" s="1" t="s">
        <v>51</v>
      </c>
      <c r="N127" s="1" t="s">
        <v>64</v>
      </c>
      <c r="O127" s="1" t="s">
        <v>65</v>
      </c>
      <c r="P127" s="1" t="s">
        <v>66</v>
      </c>
      <c r="Q127" s="1" t="s">
        <v>67</v>
      </c>
      <c r="R127" s="1" t="s">
        <v>87</v>
      </c>
      <c r="S127" s="1" t="s">
        <v>88</v>
      </c>
      <c r="T127" s="2">
        <v>43333</v>
      </c>
      <c r="U127" s="2">
        <v>43333</v>
      </c>
      <c r="V127" s="1" t="s">
        <v>52</v>
      </c>
      <c r="W127" s="3">
        <v>1</v>
      </c>
      <c r="X127" s="1" t="s">
        <v>53</v>
      </c>
      <c r="Y127" s="4">
        <v>29327302</v>
      </c>
      <c r="Z127" s="4">
        <v>-3841988</v>
      </c>
      <c r="AA127" s="4">
        <v>0</v>
      </c>
      <c r="AB127" s="4">
        <v>0</v>
      </c>
      <c r="AC127" s="4">
        <v>0</v>
      </c>
      <c r="AD127" s="4">
        <v>29327302</v>
      </c>
      <c r="AE127" s="5">
        <v>1685</v>
      </c>
      <c r="AF127" s="1" t="s">
        <v>70</v>
      </c>
      <c r="AG127" s="1" t="s">
        <v>71</v>
      </c>
      <c r="AH127" s="1" t="s">
        <v>89</v>
      </c>
      <c r="AI127" s="1" t="s">
        <v>57</v>
      </c>
      <c r="AJ127" s="5">
        <v>10950</v>
      </c>
      <c r="AK127" s="4">
        <v>-304227</v>
      </c>
      <c r="AL127" s="4">
        <v>0</v>
      </c>
      <c r="AM127" s="4">
        <v>0</v>
      </c>
      <c r="AN127" s="4">
        <v>0</v>
      </c>
      <c r="AO127" s="4">
        <v>-4146215</v>
      </c>
      <c r="AP127" s="4">
        <v>-4146215</v>
      </c>
      <c r="AQ127" s="4">
        <v>0</v>
      </c>
      <c r="AR127" s="4">
        <v>25181087</v>
      </c>
      <c r="AS127" s="1" t="s">
        <v>52</v>
      </c>
      <c r="AT127" s="9">
        <f t="shared" si="32"/>
        <v>43333</v>
      </c>
      <c r="AU127" s="9">
        <f t="shared" si="33"/>
        <v>43313</v>
      </c>
      <c r="AV127" s="9">
        <v>44798</v>
      </c>
      <c r="AW127" s="11">
        <f t="shared" si="34"/>
        <v>4.0136986301369859</v>
      </c>
      <c r="AX127">
        <v>25</v>
      </c>
      <c r="AY127" s="12">
        <v>0.05</v>
      </c>
      <c r="AZ127">
        <f t="shared" si="35"/>
        <v>3.7999999999999999E-2</v>
      </c>
      <c r="BA127" s="13">
        <f t="shared" si="36"/>
        <v>29327302</v>
      </c>
      <c r="BB127" s="17" t="s">
        <v>2189</v>
      </c>
      <c r="BC127">
        <f>MATCH(BB127,MONTHLY_INDEX!$A:$A,0)</f>
        <v>798</v>
      </c>
      <c r="BD127">
        <f>MATCH(AU127,MONTHLY_INDEX!$1:$1,0)</f>
        <v>80</v>
      </c>
      <c r="BE127">
        <f>INDEX(MONTHLY_INDEX!$1:$1048576,Final!BC127,Final!BD127)</f>
        <v>96</v>
      </c>
      <c r="BF127">
        <f>MATCH($BF$1,MONTHLY_INDEX!$1:$1,0)</f>
        <v>127</v>
      </c>
      <c r="BG127">
        <f>INDEX(MONTHLY_INDEX!$1:$1048576,Final!BC127,Final!BF127)</f>
        <v>95.3</v>
      </c>
      <c r="BH127" s="23">
        <f t="shared" si="54"/>
        <v>-7.2916666666666963E-3</v>
      </c>
      <c r="BI127" s="14">
        <f t="shared" si="55"/>
        <v>29113457.089583334</v>
      </c>
      <c r="BJ127" s="14">
        <f t="shared" si="56"/>
        <v>4440400.4278824767</v>
      </c>
      <c r="BK127" s="15">
        <f t="shared" si="37"/>
        <v>24673056.661700856</v>
      </c>
      <c r="BL127" s="52">
        <v>0</v>
      </c>
      <c r="BM127" s="15">
        <f t="shared" si="57"/>
        <v>24673056.661700856</v>
      </c>
    </row>
    <row r="128" spans="1:65">
      <c r="A128" s="8">
        <v>126</v>
      </c>
      <c r="B128" s="1" t="s">
        <v>44</v>
      </c>
      <c r="C128" s="1">
        <v>1500</v>
      </c>
      <c r="D128" s="1" t="s">
        <v>60</v>
      </c>
      <c r="E128" s="1">
        <v>150000011</v>
      </c>
      <c r="F128" s="1" t="s">
        <v>60</v>
      </c>
      <c r="G128" s="1" t="s">
        <v>97</v>
      </c>
      <c r="H128" s="1">
        <v>9</v>
      </c>
      <c r="I128" s="1" t="s">
        <v>52</v>
      </c>
      <c r="J128" s="1" t="s">
        <v>49</v>
      </c>
      <c r="K128" s="1">
        <v>17406001</v>
      </c>
      <c r="L128" s="1" t="s">
        <v>50</v>
      </c>
      <c r="M128" s="1" t="s">
        <v>51</v>
      </c>
      <c r="N128" s="1" t="s">
        <v>64</v>
      </c>
      <c r="O128" s="1" t="s">
        <v>65</v>
      </c>
      <c r="P128" s="1" t="s">
        <v>66</v>
      </c>
      <c r="Q128" s="1" t="s">
        <v>67</v>
      </c>
      <c r="R128" s="1" t="s">
        <v>87</v>
      </c>
      <c r="S128" s="1" t="s">
        <v>88</v>
      </c>
      <c r="T128" s="2">
        <v>43333</v>
      </c>
      <c r="U128" s="2">
        <v>43333</v>
      </c>
      <c r="V128" s="1" t="s">
        <v>52</v>
      </c>
      <c r="W128" s="3">
        <v>1</v>
      </c>
      <c r="X128" s="1" t="s">
        <v>53</v>
      </c>
      <c r="Y128" s="4">
        <v>1517250</v>
      </c>
      <c r="Z128" s="4">
        <v>-198765</v>
      </c>
      <c r="AA128" s="4">
        <v>0</v>
      </c>
      <c r="AB128" s="4">
        <v>0</v>
      </c>
      <c r="AC128" s="4">
        <v>0</v>
      </c>
      <c r="AD128" s="4">
        <v>1517250</v>
      </c>
      <c r="AE128" s="5">
        <v>1685</v>
      </c>
      <c r="AF128" s="1" t="s">
        <v>70</v>
      </c>
      <c r="AG128" s="1" t="s">
        <v>71</v>
      </c>
      <c r="AH128" s="1" t="s">
        <v>89</v>
      </c>
      <c r="AI128" s="1" t="s">
        <v>57</v>
      </c>
      <c r="AJ128" s="5">
        <v>10950</v>
      </c>
      <c r="AK128" s="4">
        <v>-15739</v>
      </c>
      <c r="AL128" s="4">
        <v>0</v>
      </c>
      <c r="AM128" s="4">
        <v>0</v>
      </c>
      <c r="AN128" s="4">
        <v>0</v>
      </c>
      <c r="AO128" s="4">
        <v>-214504</v>
      </c>
      <c r="AP128" s="4">
        <v>-214504</v>
      </c>
      <c r="AQ128" s="4">
        <v>0</v>
      </c>
      <c r="AR128" s="4">
        <v>1302746</v>
      </c>
      <c r="AS128" s="1" t="s">
        <v>52</v>
      </c>
      <c r="AT128" s="9">
        <f t="shared" si="32"/>
        <v>43333</v>
      </c>
      <c r="AU128" s="9">
        <f t="shared" si="33"/>
        <v>43313</v>
      </c>
      <c r="AV128" s="9">
        <v>44798</v>
      </c>
      <c r="AW128" s="11">
        <f t="shared" si="34"/>
        <v>4.0136986301369859</v>
      </c>
      <c r="AX128">
        <v>15</v>
      </c>
      <c r="AY128" s="12">
        <v>0.05</v>
      </c>
      <c r="AZ128">
        <f t="shared" si="35"/>
        <v>6.3333333333333325E-2</v>
      </c>
      <c r="BA128" s="13">
        <f t="shared" si="36"/>
        <v>1517250</v>
      </c>
      <c r="BB128" s="17" t="s">
        <v>1941</v>
      </c>
      <c r="BC128">
        <f>MATCH(BB128,MONTHLY_INDEX!$A:$A,0)</f>
        <v>674</v>
      </c>
      <c r="BD128">
        <f>MATCH(AU128,MONTHLY_INDEX!$1:$1,0)</f>
        <v>80</v>
      </c>
      <c r="BE128">
        <f>INDEX(MONTHLY_INDEX!$1:$1048576,Final!BC128,Final!BD128)</f>
        <v>105.1</v>
      </c>
      <c r="BF128">
        <f>MATCH($BF$1,MONTHLY_INDEX!$1:$1,0)</f>
        <v>127</v>
      </c>
      <c r="BG128">
        <f>INDEX(MONTHLY_INDEX!$1:$1048576,Final!BC128,Final!BF128)</f>
        <v>122.8</v>
      </c>
      <c r="BH128" s="23">
        <f t="shared" si="54"/>
        <v>0.16841103710751668</v>
      </c>
      <c r="BI128" s="14">
        <f t="shared" si="55"/>
        <v>1772771.6460513796</v>
      </c>
      <c r="BJ128" s="14">
        <f t="shared" si="56"/>
        <v>450640.17139580037</v>
      </c>
      <c r="BK128" s="15">
        <f t="shared" si="37"/>
        <v>1322131.4746555793</v>
      </c>
      <c r="BL128" s="52">
        <v>0</v>
      </c>
      <c r="BM128" s="15">
        <f t="shared" si="57"/>
        <v>1322131.4746555793</v>
      </c>
    </row>
    <row r="129" spans="1:65">
      <c r="A129" s="8">
        <v>127</v>
      </c>
      <c r="B129" s="1" t="s">
        <v>44</v>
      </c>
      <c r="C129" s="1">
        <v>1500</v>
      </c>
      <c r="D129" s="1" t="s">
        <v>60</v>
      </c>
      <c r="E129" s="1">
        <v>150000011</v>
      </c>
      <c r="F129" s="1" t="s">
        <v>60</v>
      </c>
      <c r="G129" s="1" t="s">
        <v>98</v>
      </c>
      <c r="H129" s="1">
        <v>10</v>
      </c>
      <c r="I129" s="1" t="s">
        <v>52</v>
      </c>
      <c r="J129" s="1" t="s">
        <v>49</v>
      </c>
      <c r="K129" s="1">
        <v>17406001</v>
      </c>
      <c r="L129" s="1" t="s">
        <v>50</v>
      </c>
      <c r="M129" s="1" t="s">
        <v>51</v>
      </c>
      <c r="N129" s="1" t="s">
        <v>64</v>
      </c>
      <c r="O129" s="1" t="s">
        <v>65</v>
      </c>
      <c r="P129" s="1" t="s">
        <v>66</v>
      </c>
      <c r="Q129" s="1" t="s">
        <v>67</v>
      </c>
      <c r="R129" s="1" t="s">
        <v>87</v>
      </c>
      <c r="S129" s="1" t="s">
        <v>88</v>
      </c>
      <c r="T129" s="2">
        <v>43333</v>
      </c>
      <c r="U129" s="2">
        <v>43333</v>
      </c>
      <c r="V129" s="1" t="s">
        <v>52</v>
      </c>
      <c r="W129" s="3">
        <v>1</v>
      </c>
      <c r="X129" s="1" t="s">
        <v>53</v>
      </c>
      <c r="Y129" s="4">
        <v>312900</v>
      </c>
      <c r="Z129" s="4">
        <v>-40991</v>
      </c>
      <c r="AA129" s="4">
        <v>0</v>
      </c>
      <c r="AB129" s="4">
        <v>0</v>
      </c>
      <c r="AC129" s="4">
        <v>0</v>
      </c>
      <c r="AD129" s="4">
        <v>312900</v>
      </c>
      <c r="AE129" s="5">
        <v>1685</v>
      </c>
      <c r="AF129" s="1" t="s">
        <v>70</v>
      </c>
      <c r="AG129" s="1" t="s">
        <v>71</v>
      </c>
      <c r="AH129" s="1" t="s">
        <v>89</v>
      </c>
      <c r="AI129" s="1" t="s">
        <v>57</v>
      </c>
      <c r="AJ129" s="5">
        <v>10950</v>
      </c>
      <c r="AK129" s="4">
        <v>-3246</v>
      </c>
      <c r="AL129" s="4">
        <v>0</v>
      </c>
      <c r="AM129" s="4">
        <v>0</v>
      </c>
      <c r="AN129" s="4">
        <v>0</v>
      </c>
      <c r="AO129" s="4">
        <v>-44237</v>
      </c>
      <c r="AP129" s="4">
        <v>-44237</v>
      </c>
      <c r="AQ129" s="4">
        <v>0</v>
      </c>
      <c r="AR129" s="4">
        <v>268663</v>
      </c>
      <c r="AS129" s="1" t="s">
        <v>52</v>
      </c>
      <c r="AT129" s="9">
        <f t="shared" si="32"/>
        <v>43333</v>
      </c>
      <c r="AU129" s="9">
        <f t="shared" si="33"/>
        <v>43313</v>
      </c>
      <c r="AV129" s="9">
        <v>44798</v>
      </c>
      <c r="AW129" s="11">
        <f t="shared" si="34"/>
        <v>4.0136986301369859</v>
      </c>
      <c r="AX129">
        <v>10</v>
      </c>
      <c r="AY129" s="12">
        <v>0.05</v>
      </c>
      <c r="AZ129">
        <f t="shared" si="35"/>
        <v>9.5000000000000001E-2</v>
      </c>
      <c r="BA129" s="13">
        <f t="shared" si="36"/>
        <v>312900</v>
      </c>
      <c r="BB129" s="17" t="s">
        <v>2189</v>
      </c>
      <c r="BC129">
        <f>MATCH(BB129,MONTHLY_INDEX!$A:$A,0)</f>
        <v>798</v>
      </c>
      <c r="BD129">
        <f>MATCH(AU129,MONTHLY_INDEX!$1:$1,0)</f>
        <v>80</v>
      </c>
      <c r="BE129">
        <f>INDEX(MONTHLY_INDEX!$1:$1048576,Final!BC129,Final!BD129)</f>
        <v>96</v>
      </c>
      <c r="BF129">
        <f>MATCH($BF$1,MONTHLY_INDEX!$1:$1,0)</f>
        <v>127</v>
      </c>
      <c r="BG129">
        <f>INDEX(MONTHLY_INDEX!$1:$1048576,Final!BC129,Final!BF129)</f>
        <v>95.3</v>
      </c>
      <c r="BH129" s="23">
        <f t="shared" si="54"/>
        <v>-7.2916666666666963E-3</v>
      </c>
      <c r="BI129" s="14">
        <f t="shared" si="55"/>
        <v>310618.4375</v>
      </c>
      <c r="BJ129" s="14">
        <f t="shared" si="56"/>
        <v>118439.2357234589</v>
      </c>
      <c r="BK129" s="15">
        <f t="shared" si="37"/>
        <v>192179.2017765411</v>
      </c>
      <c r="BL129" s="52">
        <v>0</v>
      </c>
      <c r="BM129" s="15">
        <f t="shared" si="57"/>
        <v>192179.2017765411</v>
      </c>
    </row>
    <row r="130" spans="1:65">
      <c r="A130" s="8">
        <v>128</v>
      </c>
      <c r="B130" s="1" t="s">
        <v>44</v>
      </c>
      <c r="C130" s="1">
        <v>1500</v>
      </c>
      <c r="D130" s="1" t="s">
        <v>60</v>
      </c>
      <c r="E130" s="1">
        <v>150000011</v>
      </c>
      <c r="F130" s="1" t="s">
        <v>60</v>
      </c>
      <c r="G130" s="1" t="s">
        <v>99</v>
      </c>
      <c r="H130" s="1">
        <v>11</v>
      </c>
      <c r="I130" s="1" t="s">
        <v>52</v>
      </c>
      <c r="J130" s="1" t="s">
        <v>49</v>
      </c>
      <c r="K130" s="1">
        <v>17406001</v>
      </c>
      <c r="L130" s="1" t="s">
        <v>50</v>
      </c>
      <c r="M130" s="1" t="s">
        <v>51</v>
      </c>
      <c r="N130" s="1" t="s">
        <v>64</v>
      </c>
      <c r="O130" s="1" t="s">
        <v>65</v>
      </c>
      <c r="P130" s="1" t="s">
        <v>66</v>
      </c>
      <c r="Q130" s="1" t="s">
        <v>67</v>
      </c>
      <c r="R130" s="1" t="s">
        <v>87</v>
      </c>
      <c r="S130" s="1" t="s">
        <v>88</v>
      </c>
      <c r="T130" s="2">
        <v>43333</v>
      </c>
      <c r="U130" s="2">
        <v>43333</v>
      </c>
      <c r="V130" s="1" t="s">
        <v>52</v>
      </c>
      <c r="W130" s="3">
        <v>1</v>
      </c>
      <c r="X130" s="1" t="s">
        <v>53</v>
      </c>
      <c r="Y130" s="4">
        <v>1174950</v>
      </c>
      <c r="Z130" s="4">
        <v>-153922</v>
      </c>
      <c r="AA130" s="4">
        <v>0</v>
      </c>
      <c r="AB130" s="4">
        <v>0</v>
      </c>
      <c r="AC130" s="4">
        <v>0</v>
      </c>
      <c r="AD130" s="4">
        <v>1174950</v>
      </c>
      <c r="AE130" s="5">
        <v>1685</v>
      </c>
      <c r="AF130" s="1" t="s">
        <v>70</v>
      </c>
      <c r="AG130" s="1" t="s">
        <v>71</v>
      </c>
      <c r="AH130" s="1" t="s">
        <v>89</v>
      </c>
      <c r="AI130" s="1" t="s">
        <v>57</v>
      </c>
      <c r="AJ130" s="5">
        <v>10950</v>
      </c>
      <c r="AK130" s="4">
        <v>-12188</v>
      </c>
      <c r="AL130" s="4">
        <v>0</v>
      </c>
      <c r="AM130" s="4">
        <v>0</v>
      </c>
      <c r="AN130" s="4">
        <v>0</v>
      </c>
      <c r="AO130" s="4">
        <v>-166110</v>
      </c>
      <c r="AP130" s="4">
        <v>-166110</v>
      </c>
      <c r="AQ130" s="4">
        <v>0</v>
      </c>
      <c r="AR130" s="4">
        <v>1008840</v>
      </c>
      <c r="AS130" s="1" t="s">
        <v>52</v>
      </c>
      <c r="AT130" s="9">
        <f t="shared" si="32"/>
        <v>43333</v>
      </c>
      <c r="AU130" s="9">
        <f t="shared" si="33"/>
        <v>43313</v>
      </c>
      <c r="AV130" s="9">
        <v>44798</v>
      </c>
      <c r="AW130" s="11">
        <f t="shared" si="34"/>
        <v>4.0136986301369859</v>
      </c>
      <c r="AX130">
        <v>10</v>
      </c>
      <c r="AY130" s="12">
        <v>0.05</v>
      </c>
      <c r="AZ130">
        <f t="shared" si="35"/>
        <v>9.5000000000000001E-2</v>
      </c>
      <c r="BA130" s="13">
        <f t="shared" si="36"/>
        <v>1174950</v>
      </c>
      <c r="BB130" s="17" t="s">
        <v>2189</v>
      </c>
      <c r="BC130">
        <f>MATCH(BB130,MONTHLY_INDEX!$A:$A,0)</f>
        <v>798</v>
      </c>
      <c r="BD130">
        <f>MATCH(AU130,MONTHLY_INDEX!$1:$1,0)</f>
        <v>80</v>
      </c>
      <c r="BE130">
        <f>INDEX(MONTHLY_INDEX!$1:$1048576,Final!BC130,Final!BD130)</f>
        <v>96</v>
      </c>
      <c r="BF130">
        <f>MATCH($BF$1,MONTHLY_INDEX!$1:$1,0)</f>
        <v>127</v>
      </c>
      <c r="BG130">
        <f>INDEX(MONTHLY_INDEX!$1:$1048576,Final!BC130,Final!BF130)</f>
        <v>95.3</v>
      </c>
      <c r="BH130" s="23">
        <f t="shared" si="54"/>
        <v>-7.2916666666666963E-3</v>
      </c>
      <c r="BI130" s="14">
        <f t="shared" si="55"/>
        <v>1166382.65625</v>
      </c>
      <c r="BJ130" s="14">
        <f t="shared" si="56"/>
        <v>444743.30461258558</v>
      </c>
      <c r="BK130" s="15">
        <f t="shared" si="37"/>
        <v>721639.35163741442</v>
      </c>
      <c r="BL130" s="52">
        <v>0</v>
      </c>
      <c r="BM130" s="15">
        <f t="shared" si="57"/>
        <v>721639.35163741442</v>
      </c>
    </row>
    <row r="131" spans="1:65">
      <c r="A131" s="8">
        <v>129</v>
      </c>
      <c r="B131" s="1" t="s">
        <v>44</v>
      </c>
      <c r="C131" s="1">
        <v>1500</v>
      </c>
      <c r="D131" s="1" t="s">
        <v>60</v>
      </c>
      <c r="E131" s="1">
        <v>150000011</v>
      </c>
      <c r="F131" s="1" t="s">
        <v>60</v>
      </c>
      <c r="G131" s="1" t="s">
        <v>100</v>
      </c>
      <c r="H131" s="1">
        <v>12</v>
      </c>
      <c r="I131" s="1" t="s">
        <v>52</v>
      </c>
      <c r="J131" s="1" t="s">
        <v>49</v>
      </c>
      <c r="K131" s="1">
        <v>17406001</v>
      </c>
      <c r="L131" s="1" t="s">
        <v>50</v>
      </c>
      <c r="M131" s="1" t="s">
        <v>51</v>
      </c>
      <c r="N131" s="1" t="s">
        <v>64</v>
      </c>
      <c r="O131" s="1" t="s">
        <v>65</v>
      </c>
      <c r="P131" s="1" t="s">
        <v>66</v>
      </c>
      <c r="Q131" s="1" t="s">
        <v>67</v>
      </c>
      <c r="R131" s="1" t="s">
        <v>87</v>
      </c>
      <c r="S131" s="1" t="s">
        <v>88</v>
      </c>
      <c r="T131" s="2">
        <v>43333</v>
      </c>
      <c r="U131" s="2">
        <v>43333</v>
      </c>
      <c r="V131" s="1" t="s">
        <v>52</v>
      </c>
      <c r="W131" s="3">
        <v>1</v>
      </c>
      <c r="X131" s="1" t="s">
        <v>53</v>
      </c>
      <c r="Y131" s="4">
        <v>582750</v>
      </c>
      <c r="Z131" s="4">
        <v>-76342</v>
      </c>
      <c r="AA131" s="4">
        <v>0</v>
      </c>
      <c r="AB131" s="4">
        <v>0</v>
      </c>
      <c r="AC131" s="4">
        <v>0</v>
      </c>
      <c r="AD131" s="4">
        <v>582750</v>
      </c>
      <c r="AE131" s="5">
        <v>1685</v>
      </c>
      <c r="AF131" s="1" t="s">
        <v>70</v>
      </c>
      <c r="AG131" s="1" t="s">
        <v>71</v>
      </c>
      <c r="AH131" s="1" t="s">
        <v>89</v>
      </c>
      <c r="AI131" s="1" t="s">
        <v>57</v>
      </c>
      <c r="AJ131" s="5">
        <v>10950</v>
      </c>
      <c r="AK131" s="4">
        <v>-6045</v>
      </c>
      <c r="AL131" s="4">
        <v>0</v>
      </c>
      <c r="AM131" s="4">
        <v>0</v>
      </c>
      <c r="AN131" s="4">
        <v>0</v>
      </c>
      <c r="AO131" s="4">
        <v>-82387</v>
      </c>
      <c r="AP131" s="4">
        <v>-82387</v>
      </c>
      <c r="AQ131" s="4">
        <v>0</v>
      </c>
      <c r="AR131" s="4">
        <v>500363</v>
      </c>
      <c r="AS131" s="1" t="s">
        <v>52</v>
      </c>
      <c r="AT131" s="9">
        <f t="shared" si="32"/>
        <v>43333</v>
      </c>
      <c r="AU131" s="9">
        <f t="shared" si="33"/>
        <v>43313</v>
      </c>
      <c r="AV131" s="9">
        <v>44798</v>
      </c>
      <c r="AW131" s="11">
        <f t="shared" si="34"/>
        <v>4.0136986301369859</v>
      </c>
      <c r="AX131">
        <v>10</v>
      </c>
      <c r="AY131" s="12">
        <v>0.05</v>
      </c>
      <c r="AZ131">
        <f t="shared" si="35"/>
        <v>9.5000000000000001E-2</v>
      </c>
      <c r="BA131" s="13">
        <f t="shared" si="36"/>
        <v>582750</v>
      </c>
      <c r="BB131" s="17" t="s">
        <v>1973</v>
      </c>
      <c r="BC131">
        <f>MATCH(BB131,MONTHLY_INDEX!$A:$A,0)</f>
        <v>690</v>
      </c>
      <c r="BD131">
        <f>MATCH(AU131,MONTHLY_INDEX!$1:$1,0)</f>
        <v>80</v>
      </c>
      <c r="BE131">
        <f>INDEX(MONTHLY_INDEX!$1:$1048576,Final!BC131,Final!BD131)</f>
        <v>110</v>
      </c>
      <c r="BF131">
        <f>MATCH($BF$1,MONTHLY_INDEX!$1:$1,0)</f>
        <v>127</v>
      </c>
      <c r="BG131">
        <f>INDEX(MONTHLY_INDEX!$1:$1048576,Final!BC131,Final!BF131)</f>
        <v>145.69999999999999</v>
      </c>
      <c r="BH131" s="23">
        <f t="shared" si="54"/>
        <v>0.32454545454545441</v>
      </c>
      <c r="BI131" s="14">
        <f t="shared" si="55"/>
        <v>771878.86363636365</v>
      </c>
      <c r="BJ131" s="14">
        <f t="shared" si="56"/>
        <v>294318.46807285177</v>
      </c>
      <c r="BK131" s="15">
        <f t="shared" si="37"/>
        <v>477560.39556351188</v>
      </c>
      <c r="BL131" s="52">
        <v>0</v>
      </c>
      <c r="BM131" s="15">
        <f t="shared" si="57"/>
        <v>477560.39556351188</v>
      </c>
    </row>
    <row r="132" spans="1:65">
      <c r="A132" s="8">
        <v>130</v>
      </c>
      <c r="B132" s="1" t="s">
        <v>44</v>
      </c>
      <c r="C132" s="1">
        <v>1500</v>
      </c>
      <c r="D132" s="1" t="s">
        <v>60</v>
      </c>
      <c r="E132" s="1">
        <v>150000011</v>
      </c>
      <c r="F132" s="1" t="s">
        <v>60</v>
      </c>
      <c r="G132" s="1" t="s">
        <v>101</v>
      </c>
      <c r="H132" s="1">
        <v>13</v>
      </c>
      <c r="I132" s="1" t="s">
        <v>52</v>
      </c>
      <c r="J132" s="1" t="s">
        <v>49</v>
      </c>
      <c r="K132" s="1">
        <v>17406001</v>
      </c>
      <c r="L132" s="1" t="s">
        <v>50</v>
      </c>
      <c r="M132" s="1" t="s">
        <v>51</v>
      </c>
      <c r="N132" s="1" t="s">
        <v>64</v>
      </c>
      <c r="O132" s="1" t="s">
        <v>65</v>
      </c>
      <c r="P132" s="1" t="s">
        <v>66</v>
      </c>
      <c r="Q132" s="1" t="s">
        <v>67</v>
      </c>
      <c r="R132" s="1" t="s">
        <v>87</v>
      </c>
      <c r="S132" s="1" t="s">
        <v>88</v>
      </c>
      <c r="T132" s="2">
        <v>43333</v>
      </c>
      <c r="U132" s="2">
        <v>43333</v>
      </c>
      <c r="V132" s="1" t="s">
        <v>52</v>
      </c>
      <c r="W132" s="3">
        <v>1</v>
      </c>
      <c r="X132" s="1" t="s">
        <v>53</v>
      </c>
      <c r="Y132" s="4">
        <v>9976171</v>
      </c>
      <c r="Z132" s="4">
        <v>-1306915</v>
      </c>
      <c r="AA132" s="4">
        <v>0</v>
      </c>
      <c r="AB132" s="4">
        <v>0</v>
      </c>
      <c r="AC132" s="4">
        <v>0</v>
      </c>
      <c r="AD132" s="4">
        <v>9976171</v>
      </c>
      <c r="AE132" s="5">
        <v>1685</v>
      </c>
      <c r="AF132" s="1" t="s">
        <v>70</v>
      </c>
      <c r="AG132" s="1" t="s">
        <v>71</v>
      </c>
      <c r="AH132" s="1" t="s">
        <v>89</v>
      </c>
      <c r="AI132" s="1" t="s">
        <v>57</v>
      </c>
      <c r="AJ132" s="5">
        <v>10950</v>
      </c>
      <c r="AK132" s="4">
        <v>-103488</v>
      </c>
      <c r="AL132" s="4">
        <v>0</v>
      </c>
      <c r="AM132" s="4">
        <v>0</v>
      </c>
      <c r="AN132" s="4">
        <v>0</v>
      </c>
      <c r="AO132" s="4">
        <v>-1410403</v>
      </c>
      <c r="AP132" s="4">
        <v>-1410403</v>
      </c>
      <c r="AQ132" s="4">
        <v>0</v>
      </c>
      <c r="AR132" s="4">
        <v>8565768</v>
      </c>
      <c r="AS132" s="1" t="s">
        <v>52</v>
      </c>
      <c r="AT132" s="9">
        <f t="shared" ref="AT132:AT195" si="58">T132</f>
        <v>43333</v>
      </c>
      <c r="AU132" s="9">
        <f t="shared" ref="AU132:AU195" si="59">DATE(YEAR(AT132),MONTH(AT132),DAY(1))</f>
        <v>43313</v>
      </c>
      <c r="AV132" s="9">
        <v>44798</v>
      </c>
      <c r="AW132" s="11">
        <f t="shared" ref="AW132:AW195" si="60">(AV132-AT132)/365</f>
        <v>4.0136986301369859</v>
      </c>
      <c r="AX132">
        <v>25</v>
      </c>
      <c r="AY132" s="12">
        <v>0.05</v>
      </c>
      <c r="AZ132">
        <f t="shared" ref="AZ132:AZ195" si="61">(1-AY132)/AX132</f>
        <v>3.7999999999999999E-2</v>
      </c>
      <c r="BA132" s="13">
        <f t="shared" ref="BA132:BA195" si="62">Y132</f>
        <v>9976171</v>
      </c>
      <c r="BB132" s="17" t="s">
        <v>2189</v>
      </c>
      <c r="BC132">
        <f>MATCH(BB132,MONTHLY_INDEX!$A:$A,0)</f>
        <v>798</v>
      </c>
      <c r="BD132">
        <f>MATCH(AU132,MONTHLY_INDEX!$1:$1,0)</f>
        <v>80</v>
      </c>
      <c r="BE132">
        <f>INDEX(MONTHLY_INDEX!$1:$1048576,Final!BC132,Final!BD132)</f>
        <v>96</v>
      </c>
      <c r="BF132">
        <f>MATCH($BF$1,MONTHLY_INDEX!$1:$1,0)</f>
        <v>127</v>
      </c>
      <c r="BG132">
        <f>INDEX(MONTHLY_INDEX!$1:$1048576,Final!BC132,Final!BF132)</f>
        <v>95.3</v>
      </c>
      <c r="BH132" s="23">
        <f t="shared" si="54"/>
        <v>-7.2916666666666963E-3</v>
      </c>
      <c r="BI132" s="14">
        <f t="shared" si="55"/>
        <v>9903428.0864583328</v>
      </c>
      <c r="BJ132" s="14">
        <f t="shared" si="56"/>
        <v>1510476.2782825625</v>
      </c>
      <c r="BK132" s="15">
        <f t="shared" ref="BK132:BK195" si="63">MAX(BI132-BJ132,0)</f>
        <v>8392951.8081757706</v>
      </c>
      <c r="BL132" s="52">
        <v>0</v>
      </c>
      <c r="BM132" s="15">
        <f t="shared" si="57"/>
        <v>8392951.8081757706</v>
      </c>
    </row>
    <row r="133" spans="1:65">
      <c r="A133" s="8">
        <v>131</v>
      </c>
      <c r="B133" s="1" t="s">
        <v>44</v>
      </c>
      <c r="C133" s="1">
        <v>1500</v>
      </c>
      <c r="D133" s="1" t="s">
        <v>60</v>
      </c>
      <c r="E133" s="1">
        <v>150000011</v>
      </c>
      <c r="F133" s="1" t="s">
        <v>60</v>
      </c>
      <c r="G133" s="1" t="s">
        <v>102</v>
      </c>
      <c r="H133" s="1">
        <v>14</v>
      </c>
      <c r="I133" s="1" t="s">
        <v>52</v>
      </c>
      <c r="J133" s="1" t="s">
        <v>49</v>
      </c>
      <c r="K133" s="1">
        <v>17406001</v>
      </c>
      <c r="L133" s="1" t="s">
        <v>50</v>
      </c>
      <c r="M133" s="1" t="s">
        <v>51</v>
      </c>
      <c r="N133" s="1" t="s">
        <v>64</v>
      </c>
      <c r="O133" s="1" t="s">
        <v>65</v>
      </c>
      <c r="P133" s="1" t="s">
        <v>66</v>
      </c>
      <c r="Q133" s="1" t="s">
        <v>67</v>
      </c>
      <c r="R133" s="1" t="s">
        <v>87</v>
      </c>
      <c r="S133" s="1" t="s">
        <v>88</v>
      </c>
      <c r="T133" s="2">
        <v>43333</v>
      </c>
      <c r="U133" s="2">
        <v>43333</v>
      </c>
      <c r="V133" s="1" t="s">
        <v>52</v>
      </c>
      <c r="W133" s="3">
        <v>1</v>
      </c>
      <c r="X133" s="1" t="s">
        <v>53</v>
      </c>
      <c r="Y133" s="4">
        <v>21103901</v>
      </c>
      <c r="Z133" s="4">
        <v>-2764690</v>
      </c>
      <c r="AA133" s="4">
        <v>0</v>
      </c>
      <c r="AB133" s="4">
        <v>0</v>
      </c>
      <c r="AC133" s="4">
        <v>0</v>
      </c>
      <c r="AD133" s="4">
        <v>21103901</v>
      </c>
      <c r="AE133" s="5">
        <v>1685</v>
      </c>
      <c r="AF133" s="1" t="s">
        <v>70</v>
      </c>
      <c r="AG133" s="1" t="s">
        <v>71</v>
      </c>
      <c r="AH133" s="1" t="s">
        <v>89</v>
      </c>
      <c r="AI133" s="1" t="s">
        <v>57</v>
      </c>
      <c r="AJ133" s="5">
        <v>10950</v>
      </c>
      <c r="AK133" s="4">
        <v>-218921</v>
      </c>
      <c r="AL133" s="4">
        <v>0</v>
      </c>
      <c r="AM133" s="4">
        <v>0</v>
      </c>
      <c r="AN133" s="4">
        <v>0</v>
      </c>
      <c r="AO133" s="4">
        <v>-2983611</v>
      </c>
      <c r="AP133" s="4">
        <v>-2983611</v>
      </c>
      <c r="AQ133" s="4">
        <v>0</v>
      </c>
      <c r="AR133" s="4">
        <v>18120290</v>
      </c>
      <c r="AS133" s="1" t="s">
        <v>52</v>
      </c>
      <c r="AT133" s="9">
        <f t="shared" si="58"/>
        <v>43333</v>
      </c>
      <c r="AU133" s="9">
        <f t="shared" si="59"/>
        <v>43313</v>
      </c>
      <c r="AV133" s="9">
        <v>44798</v>
      </c>
      <c r="AW133" s="11">
        <f t="shared" si="60"/>
        <v>4.0136986301369859</v>
      </c>
      <c r="AX133">
        <v>25</v>
      </c>
      <c r="AY133" s="12">
        <v>0.05</v>
      </c>
      <c r="AZ133">
        <f t="shared" si="61"/>
        <v>3.7999999999999999E-2</v>
      </c>
      <c r="BA133" s="13">
        <f t="shared" si="62"/>
        <v>21103901</v>
      </c>
      <c r="BB133" s="17" t="s">
        <v>2189</v>
      </c>
      <c r="BC133">
        <f>MATCH(BB133,MONTHLY_INDEX!$A:$A,0)</f>
        <v>798</v>
      </c>
      <c r="BD133">
        <f>MATCH(AU133,MONTHLY_INDEX!$1:$1,0)</f>
        <v>80</v>
      </c>
      <c r="BE133">
        <f>INDEX(MONTHLY_INDEX!$1:$1048576,Final!BC133,Final!BD133)</f>
        <v>96</v>
      </c>
      <c r="BF133">
        <f>MATCH($BF$1,MONTHLY_INDEX!$1:$1,0)</f>
        <v>127</v>
      </c>
      <c r="BG133">
        <f>INDEX(MONTHLY_INDEX!$1:$1048576,Final!BC133,Final!BF133)</f>
        <v>95.3</v>
      </c>
      <c r="BH133" s="23">
        <f t="shared" si="54"/>
        <v>-7.2916666666666963E-3</v>
      </c>
      <c r="BI133" s="14">
        <f t="shared" si="55"/>
        <v>20950018.388541665</v>
      </c>
      <c r="BJ133" s="14">
        <f t="shared" si="56"/>
        <v>3195308.2840825049</v>
      </c>
      <c r="BK133" s="15">
        <f t="shared" si="63"/>
        <v>17754710.104459159</v>
      </c>
      <c r="BL133" s="52">
        <v>0</v>
      </c>
      <c r="BM133" s="15">
        <f t="shared" si="57"/>
        <v>17754710.104459159</v>
      </c>
    </row>
    <row r="134" spans="1:65">
      <c r="A134" s="8">
        <v>132</v>
      </c>
      <c r="B134" s="1" t="s">
        <v>44</v>
      </c>
      <c r="C134" s="1">
        <v>1500</v>
      </c>
      <c r="D134" s="1" t="s">
        <v>60</v>
      </c>
      <c r="E134" s="1">
        <v>150000011</v>
      </c>
      <c r="F134" s="1" t="s">
        <v>60</v>
      </c>
      <c r="G134" s="1" t="s">
        <v>103</v>
      </c>
      <c r="H134" s="1">
        <v>15</v>
      </c>
      <c r="I134" s="1" t="s">
        <v>52</v>
      </c>
      <c r="J134" s="1" t="s">
        <v>49</v>
      </c>
      <c r="K134" s="1">
        <v>17406001</v>
      </c>
      <c r="L134" s="1" t="s">
        <v>50</v>
      </c>
      <c r="M134" s="1" t="s">
        <v>51</v>
      </c>
      <c r="N134" s="1" t="s">
        <v>64</v>
      </c>
      <c r="O134" s="1" t="s">
        <v>65</v>
      </c>
      <c r="P134" s="1" t="s">
        <v>66</v>
      </c>
      <c r="Q134" s="1" t="s">
        <v>67</v>
      </c>
      <c r="R134" s="1" t="s">
        <v>87</v>
      </c>
      <c r="S134" s="1" t="s">
        <v>88</v>
      </c>
      <c r="T134" s="2">
        <v>43333</v>
      </c>
      <c r="U134" s="2">
        <v>43333</v>
      </c>
      <c r="V134" s="1" t="s">
        <v>52</v>
      </c>
      <c r="W134" s="3">
        <v>1</v>
      </c>
      <c r="X134" s="1" t="s">
        <v>53</v>
      </c>
      <c r="Y134" s="4">
        <v>580650</v>
      </c>
      <c r="Z134" s="4">
        <v>-76066</v>
      </c>
      <c r="AA134" s="4">
        <v>0</v>
      </c>
      <c r="AB134" s="4">
        <v>0</v>
      </c>
      <c r="AC134" s="4">
        <v>0</v>
      </c>
      <c r="AD134" s="4">
        <v>580650</v>
      </c>
      <c r="AE134" s="5">
        <v>1685</v>
      </c>
      <c r="AF134" s="1" t="s">
        <v>70</v>
      </c>
      <c r="AG134" s="1" t="s">
        <v>71</v>
      </c>
      <c r="AH134" s="1" t="s">
        <v>89</v>
      </c>
      <c r="AI134" s="1" t="s">
        <v>57</v>
      </c>
      <c r="AJ134" s="5">
        <v>10950</v>
      </c>
      <c r="AK134" s="4">
        <v>-6023</v>
      </c>
      <c r="AL134" s="4">
        <v>0</v>
      </c>
      <c r="AM134" s="4">
        <v>0</v>
      </c>
      <c r="AN134" s="4">
        <v>0</v>
      </c>
      <c r="AO134" s="4">
        <v>-82089</v>
      </c>
      <c r="AP134" s="4">
        <v>-82089</v>
      </c>
      <c r="AQ134" s="4">
        <v>0</v>
      </c>
      <c r="AR134" s="4">
        <v>498561</v>
      </c>
      <c r="AS134" s="1" t="s">
        <v>52</v>
      </c>
      <c r="AT134" s="9">
        <f t="shared" si="58"/>
        <v>43333</v>
      </c>
      <c r="AU134" s="9">
        <f t="shared" si="59"/>
        <v>43313</v>
      </c>
      <c r="AV134" s="9">
        <v>44798</v>
      </c>
      <c r="AW134" s="11">
        <f t="shared" si="60"/>
        <v>4.0136986301369859</v>
      </c>
      <c r="AX134">
        <v>10</v>
      </c>
      <c r="AY134" s="12">
        <v>0.05</v>
      </c>
      <c r="AZ134">
        <f t="shared" si="61"/>
        <v>9.5000000000000001E-2</v>
      </c>
      <c r="BA134" s="13">
        <f t="shared" si="62"/>
        <v>580650</v>
      </c>
      <c r="BB134" s="17" t="s">
        <v>1941</v>
      </c>
      <c r="BC134">
        <f>MATCH(BB134,MONTHLY_INDEX!$A:$A,0)</f>
        <v>674</v>
      </c>
      <c r="BD134">
        <f>MATCH(AU134,MONTHLY_INDEX!$1:$1,0)</f>
        <v>80</v>
      </c>
      <c r="BE134">
        <f>INDEX(MONTHLY_INDEX!$1:$1048576,Final!BC134,Final!BD134)</f>
        <v>105.1</v>
      </c>
      <c r="BF134">
        <f>MATCH($BF$1,MONTHLY_INDEX!$1:$1,0)</f>
        <v>127</v>
      </c>
      <c r="BG134">
        <f>INDEX(MONTHLY_INDEX!$1:$1048576,Final!BC134,Final!BF134)</f>
        <v>122.8</v>
      </c>
      <c r="BH134" s="23">
        <f t="shared" si="54"/>
        <v>0.16841103710751668</v>
      </c>
      <c r="BI134" s="14">
        <f t="shared" si="55"/>
        <v>678437.86869647959</v>
      </c>
      <c r="BJ134" s="14">
        <f t="shared" si="56"/>
        <v>258689.28870091107</v>
      </c>
      <c r="BK134" s="15">
        <f t="shared" si="63"/>
        <v>419748.57999556849</v>
      </c>
      <c r="BL134" s="52">
        <v>0</v>
      </c>
      <c r="BM134" s="15">
        <f t="shared" si="57"/>
        <v>419748.57999556849</v>
      </c>
    </row>
    <row r="135" spans="1:65">
      <c r="A135" s="8">
        <v>133</v>
      </c>
      <c r="B135" s="1" t="s">
        <v>44</v>
      </c>
      <c r="C135" s="1">
        <v>1500</v>
      </c>
      <c r="D135" s="1" t="s">
        <v>60</v>
      </c>
      <c r="E135" s="1">
        <v>150000011</v>
      </c>
      <c r="F135" s="1" t="s">
        <v>60</v>
      </c>
      <c r="G135" s="1" t="s">
        <v>104</v>
      </c>
      <c r="H135" s="1">
        <v>16</v>
      </c>
      <c r="I135" s="1" t="s">
        <v>52</v>
      </c>
      <c r="J135" s="1" t="s">
        <v>49</v>
      </c>
      <c r="K135" s="1">
        <v>17406001</v>
      </c>
      <c r="L135" s="1" t="s">
        <v>50</v>
      </c>
      <c r="M135" s="1" t="s">
        <v>51</v>
      </c>
      <c r="N135" s="1" t="s">
        <v>64</v>
      </c>
      <c r="O135" s="1" t="s">
        <v>65</v>
      </c>
      <c r="P135" s="1" t="s">
        <v>66</v>
      </c>
      <c r="Q135" s="1" t="s">
        <v>67</v>
      </c>
      <c r="R135" s="1" t="s">
        <v>87</v>
      </c>
      <c r="S135" s="1" t="s">
        <v>88</v>
      </c>
      <c r="T135" s="2">
        <v>43333</v>
      </c>
      <c r="U135" s="2">
        <v>43333</v>
      </c>
      <c r="V135" s="1" t="s">
        <v>52</v>
      </c>
      <c r="W135" s="3">
        <v>1</v>
      </c>
      <c r="X135" s="1" t="s">
        <v>53</v>
      </c>
      <c r="Y135" s="4">
        <v>175035</v>
      </c>
      <c r="Z135" s="4">
        <v>-22929</v>
      </c>
      <c r="AA135" s="4">
        <v>0</v>
      </c>
      <c r="AB135" s="4">
        <v>0</v>
      </c>
      <c r="AC135" s="4">
        <v>0</v>
      </c>
      <c r="AD135" s="4">
        <v>175035</v>
      </c>
      <c r="AE135" s="5">
        <v>1685</v>
      </c>
      <c r="AF135" s="1" t="s">
        <v>70</v>
      </c>
      <c r="AG135" s="1" t="s">
        <v>71</v>
      </c>
      <c r="AH135" s="1" t="s">
        <v>89</v>
      </c>
      <c r="AI135" s="1" t="s">
        <v>57</v>
      </c>
      <c r="AJ135" s="5">
        <v>10950</v>
      </c>
      <c r="AK135" s="4">
        <v>-1816</v>
      </c>
      <c r="AL135" s="4">
        <v>0</v>
      </c>
      <c r="AM135" s="4">
        <v>0</v>
      </c>
      <c r="AN135" s="4">
        <v>0</v>
      </c>
      <c r="AO135" s="4">
        <v>-24745</v>
      </c>
      <c r="AP135" s="4">
        <v>-24745</v>
      </c>
      <c r="AQ135" s="4">
        <v>0</v>
      </c>
      <c r="AR135" s="4">
        <v>150290</v>
      </c>
      <c r="AS135" s="1" t="s">
        <v>52</v>
      </c>
      <c r="AT135" s="9">
        <f t="shared" si="58"/>
        <v>43333</v>
      </c>
      <c r="AU135" s="9">
        <f t="shared" si="59"/>
        <v>43313</v>
      </c>
      <c r="AV135" s="9">
        <v>44798</v>
      </c>
      <c r="AW135" s="11">
        <f t="shared" si="60"/>
        <v>4.0136986301369859</v>
      </c>
      <c r="AX135">
        <v>10</v>
      </c>
      <c r="AY135" s="12">
        <v>0.05</v>
      </c>
      <c r="AZ135">
        <f t="shared" si="61"/>
        <v>9.5000000000000001E-2</v>
      </c>
      <c r="BA135" s="13">
        <f t="shared" si="62"/>
        <v>175035</v>
      </c>
      <c r="BB135" s="17" t="s">
        <v>1877</v>
      </c>
      <c r="BC135">
        <f>MATCH(BB135,MONTHLY_INDEX!$A:$A,0)</f>
        <v>642</v>
      </c>
      <c r="BD135">
        <f>MATCH(AU135,MONTHLY_INDEX!$1:$1,0)</f>
        <v>80</v>
      </c>
      <c r="BE135">
        <f>INDEX(MONTHLY_INDEX!$1:$1048576,Final!BC135,Final!BD135)</f>
        <v>79.099999999999994</v>
      </c>
      <c r="BF135">
        <f>MATCH($BF$1,MONTHLY_INDEX!$1:$1,0)</f>
        <v>127</v>
      </c>
      <c r="BG135">
        <f>INDEX(MONTHLY_INDEX!$1:$1048576,Final!BC135,Final!BF135)</f>
        <v>94</v>
      </c>
      <c r="BH135" s="23">
        <f t="shared" si="54"/>
        <v>0.18836915297092297</v>
      </c>
      <c r="BI135" s="14">
        <f t="shared" si="55"/>
        <v>208006.19469026552</v>
      </c>
      <c r="BJ135" s="14">
        <f t="shared" si="56"/>
        <v>79313.046975390971</v>
      </c>
      <c r="BK135" s="15">
        <f t="shared" si="63"/>
        <v>128693.14771487455</v>
      </c>
      <c r="BL135" s="52">
        <v>0</v>
      </c>
      <c r="BM135" s="15">
        <f t="shared" si="57"/>
        <v>128693.14771487455</v>
      </c>
    </row>
    <row r="136" spans="1:65">
      <c r="A136" s="8">
        <v>134</v>
      </c>
      <c r="B136" s="1" t="s">
        <v>44</v>
      </c>
      <c r="C136" s="1">
        <v>1500</v>
      </c>
      <c r="D136" s="1" t="s">
        <v>60</v>
      </c>
      <c r="E136" s="1">
        <v>150000011</v>
      </c>
      <c r="F136" s="1" t="s">
        <v>60</v>
      </c>
      <c r="G136" s="1" t="s">
        <v>105</v>
      </c>
      <c r="H136" s="1">
        <v>17</v>
      </c>
      <c r="I136" s="1" t="s">
        <v>52</v>
      </c>
      <c r="J136" s="1" t="s">
        <v>49</v>
      </c>
      <c r="K136" s="1">
        <v>17406001</v>
      </c>
      <c r="L136" s="1" t="s">
        <v>50</v>
      </c>
      <c r="M136" s="1" t="s">
        <v>51</v>
      </c>
      <c r="N136" s="1" t="s">
        <v>64</v>
      </c>
      <c r="O136" s="1" t="s">
        <v>65</v>
      </c>
      <c r="P136" s="1" t="s">
        <v>66</v>
      </c>
      <c r="Q136" s="1" t="s">
        <v>67</v>
      </c>
      <c r="R136" s="1" t="s">
        <v>87</v>
      </c>
      <c r="S136" s="1" t="s">
        <v>88</v>
      </c>
      <c r="T136" s="2">
        <v>43333</v>
      </c>
      <c r="U136" s="2">
        <v>43333</v>
      </c>
      <c r="V136" s="1" t="s">
        <v>52</v>
      </c>
      <c r="W136" s="3">
        <v>1</v>
      </c>
      <c r="X136" s="1" t="s">
        <v>53</v>
      </c>
      <c r="Y136" s="4">
        <v>132796</v>
      </c>
      <c r="Z136" s="4">
        <v>-17395</v>
      </c>
      <c r="AA136" s="4">
        <v>0</v>
      </c>
      <c r="AB136" s="4">
        <v>0</v>
      </c>
      <c r="AC136" s="4">
        <v>0</v>
      </c>
      <c r="AD136" s="4">
        <v>132796</v>
      </c>
      <c r="AE136" s="5">
        <v>1685</v>
      </c>
      <c r="AF136" s="1" t="s">
        <v>70</v>
      </c>
      <c r="AG136" s="1" t="s">
        <v>71</v>
      </c>
      <c r="AH136" s="1" t="s">
        <v>89</v>
      </c>
      <c r="AI136" s="1" t="s">
        <v>57</v>
      </c>
      <c r="AJ136" s="5">
        <v>10950</v>
      </c>
      <c r="AK136" s="4">
        <v>-1378</v>
      </c>
      <c r="AL136" s="4">
        <v>0</v>
      </c>
      <c r="AM136" s="4">
        <v>0</v>
      </c>
      <c r="AN136" s="4">
        <v>0</v>
      </c>
      <c r="AO136" s="4">
        <v>-18773</v>
      </c>
      <c r="AP136" s="4">
        <v>-18773</v>
      </c>
      <c r="AQ136" s="4">
        <v>0</v>
      </c>
      <c r="AR136" s="4">
        <v>114023</v>
      </c>
      <c r="AS136" s="1" t="s">
        <v>52</v>
      </c>
      <c r="AT136" s="9">
        <f t="shared" si="58"/>
        <v>43333</v>
      </c>
      <c r="AU136" s="9">
        <f t="shared" si="59"/>
        <v>43313</v>
      </c>
      <c r="AV136" s="9">
        <v>44798</v>
      </c>
      <c r="AW136" s="11">
        <f t="shared" si="60"/>
        <v>4.0136986301369859</v>
      </c>
      <c r="AX136">
        <v>10</v>
      </c>
      <c r="AY136" s="12">
        <v>0.05</v>
      </c>
      <c r="AZ136">
        <f t="shared" si="61"/>
        <v>9.5000000000000001E-2</v>
      </c>
      <c r="BA136" s="13">
        <f t="shared" si="62"/>
        <v>132796</v>
      </c>
      <c r="BB136" s="17" t="s">
        <v>2189</v>
      </c>
      <c r="BC136">
        <f>MATCH(BB136,MONTHLY_INDEX!$A:$A,0)</f>
        <v>798</v>
      </c>
      <c r="BD136">
        <f>MATCH(AU136,MONTHLY_INDEX!$1:$1,0)</f>
        <v>80</v>
      </c>
      <c r="BE136">
        <f>INDEX(MONTHLY_INDEX!$1:$1048576,Final!BC136,Final!BD136)</f>
        <v>96</v>
      </c>
      <c r="BF136">
        <f>MATCH($BF$1,MONTHLY_INDEX!$1:$1,0)</f>
        <v>127</v>
      </c>
      <c r="BG136">
        <f>INDEX(MONTHLY_INDEX!$1:$1048576,Final!BC136,Final!BF136)</f>
        <v>95.3</v>
      </c>
      <c r="BH136" s="23">
        <f t="shared" si="54"/>
        <v>-7.2916666666666963E-3</v>
      </c>
      <c r="BI136" s="14">
        <f t="shared" si="55"/>
        <v>131827.69583333333</v>
      </c>
      <c r="BJ136" s="14">
        <f t="shared" si="56"/>
        <v>50266.0810071347</v>
      </c>
      <c r="BK136" s="15">
        <f t="shared" si="63"/>
        <v>81561.614826198638</v>
      </c>
      <c r="BL136" s="52">
        <v>0</v>
      </c>
      <c r="BM136" s="15">
        <f t="shared" si="57"/>
        <v>81561.614826198638</v>
      </c>
    </row>
    <row r="137" spans="1:65">
      <c r="A137" s="8">
        <v>135</v>
      </c>
      <c r="B137" s="1" t="s">
        <v>44</v>
      </c>
      <c r="C137" s="1">
        <v>1500</v>
      </c>
      <c r="D137" s="1" t="s">
        <v>60</v>
      </c>
      <c r="E137" s="1">
        <v>150000011</v>
      </c>
      <c r="F137" s="1" t="s">
        <v>60</v>
      </c>
      <c r="G137" s="1" t="s">
        <v>106</v>
      </c>
      <c r="H137" s="1">
        <v>18</v>
      </c>
      <c r="I137" s="1" t="s">
        <v>52</v>
      </c>
      <c r="J137" s="1" t="s">
        <v>49</v>
      </c>
      <c r="K137" s="1">
        <v>17406001</v>
      </c>
      <c r="L137" s="1" t="s">
        <v>50</v>
      </c>
      <c r="M137" s="1" t="s">
        <v>51</v>
      </c>
      <c r="N137" s="1" t="s">
        <v>64</v>
      </c>
      <c r="O137" s="1" t="s">
        <v>65</v>
      </c>
      <c r="P137" s="1" t="s">
        <v>66</v>
      </c>
      <c r="Q137" s="1" t="s">
        <v>67</v>
      </c>
      <c r="R137" s="1" t="s">
        <v>87</v>
      </c>
      <c r="S137" s="1" t="s">
        <v>88</v>
      </c>
      <c r="T137" s="2">
        <v>43333</v>
      </c>
      <c r="U137" s="2">
        <v>43333</v>
      </c>
      <c r="V137" s="1" t="s">
        <v>52</v>
      </c>
      <c r="W137" s="3">
        <v>1</v>
      </c>
      <c r="X137" s="1" t="s">
        <v>53</v>
      </c>
      <c r="Y137" s="4">
        <v>469552</v>
      </c>
      <c r="Z137" s="4">
        <v>-61512</v>
      </c>
      <c r="AA137" s="4">
        <v>0</v>
      </c>
      <c r="AB137" s="4">
        <v>0</v>
      </c>
      <c r="AC137" s="4">
        <v>0</v>
      </c>
      <c r="AD137" s="4">
        <v>469552</v>
      </c>
      <c r="AE137" s="5">
        <v>1685</v>
      </c>
      <c r="AF137" s="1" t="s">
        <v>70</v>
      </c>
      <c r="AG137" s="1" t="s">
        <v>71</v>
      </c>
      <c r="AH137" s="1" t="s">
        <v>89</v>
      </c>
      <c r="AI137" s="1" t="s">
        <v>57</v>
      </c>
      <c r="AJ137" s="5">
        <v>10950</v>
      </c>
      <c r="AK137" s="4">
        <v>-4871</v>
      </c>
      <c r="AL137" s="4">
        <v>0</v>
      </c>
      <c r="AM137" s="4">
        <v>0</v>
      </c>
      <c r="AN137" s="4">
        <v>0</v>
      </c>
      <c r="AO137" s="4">
        <v>-66383</v>
      </c>
      <c r="AP137" s="4">
        <v>-66383</v>
      </c>
      <c r="AQ137" s="4">
        <v>0</v>
      </c>
      <c r="AR137" s="4">
        <v>403169</v>
      </c>
      <c r="AS137" s="1" t="s">
        <v>52</v>
      </c>
      <c r="AT137" s="9">
        <f t="shared" si="58"/>
        <v>43333</v>
      </c>
      <c r="AU137" s="9">
        <f t="shared" si="59"/>
        <v>43313</v>
      </c>
      <c r="AV137" s="9">
        <v>44798</v>
      </c>
      <c r="AW137" s="11">
        <f t="shared" si="60"/>
        <v>4.0136986301369859</v>
      </c>
      <c r="AX137">
        <v>10</v>
      </c>
      <c r="AY137" s="12">
        <v>0.05</v>
      </c>
      <c r="AZ137">
        <f t="shared" si="61"/>
        <v>9.5000000000000001E-2</v>
      </c>
      <c r="BA137" s="13">
        <f t="shared" si="62"/>
        <v>469552</v>
      </c>
      <c r="BB137" s="17" t="s">
        <v>1871</v>
      </c>
      <c r="BC137">
        <f>MATCH(BB137,MONTHLY_INDEX!$A:$A,0)</f>
        <v>639</v>
      </c>
      <c r="BD137">
        <f>MATCH(AU137,MONTHLY_INDEX!$1:$1,0)</f>
        <v>80</v>
      </c>
      <c r="BE137">
        <f>INDEX(MONTHLY_INDEX!$1:$1048576,Final!BC137,Final!BD137)</f>
        <v>112.8</v>
      </c>
      <c r="BF137">
        <f>MATCH($BF$1,MONTHLY_INDEX!$1:$1,0)</f>
        <v>127</v>
      </c>
      <c r="BG137">
        <f>INDEX(MONTHLY_INDEX!$1:$1048576,Final!BC137,Final!BF137)</f>
        <v>116.2</v>
      </c>
      <c r="BH137" s="23">
        <f t="shared" si="54"/>
        <v>3.0141843971631256E-2</v>
      </c>
      <c r="BI137" s="14">
        <f t="shared" si="55"/>
        <v>483705.16312056739</v>
      </c>
      <c r="BJ137" s="14">
        <f t="shared" si="56"/>
        <v>184437.44130768481</v>
      </c>
      <c r="BK137" s="15">
        <f t="shared" si="63"/>
        <v>299267.72181288258</v>
      </c>
      <c r="BL137" s="52">
        <v>0</v>
      </c>
      <c r="BM137" s="15">
        <f t="shared" si="57"/>
        <v>299267.72181288258</v>
      </c>
    </row>
    <row r="138" spans="1:65">
      <c r="A138" s="8">
        <v>136</v>
      </c>
      <c r="B138" s="1" t="s">
        <v>44</v>
      </c>
      <c r="C138" s="1">
        <v>1500</v>
      </c>
      <c r="D138" s="1" t="s">
        <v>60</v>
      </c>
      <c r="E138" s="1">
        <v>150000011</v>
      </c>
      <c r="F138" s="1" t="s">
        <v>60</v>
      </c>
      <c r="G138" s="1" t="s">
        <v>107</v>
      </c>
      <c r="H138" s="1">
        <v>19</v>
      </c>
      <c r="I138" s="1" t="s">
        <v>52</v>
      </c>
      <c r="J138" s="1" t="s">
        <v>49</v>
      </c>
      <c r="K138" s="1">
        <v>17406001</v>
      </c>
      <c r="L138" s="1" t="s">
        <v>50</v>
      </c>
      <c r="M138" s="1" t="s">
        <v>51</v>
      </c>
      <c r="N138" s="1" t="s">
        <v>64</v>
      </c>
      <c r="O138" s="1" t="s">
        <v>65</v>
      </c>
      <c r="P138" s="1" t="s">
        <v>66</v>
      </c>
      <c r="Q138" s="1" t="s">
        <v>67</v>
      </c>
      <c r="R138" s="1" t="s">
        <v>87</v>
      </c>
      <c r="S138" s="1" t="s">
        <v>88</v>
      </c>
      <c r="T138" s="2">
        <v>43333</v>
      </c>
      <c r="U138" s="2">
        <v>43333</v>
      </c>
      <c r="V138" s="1" t="s">
        <v>52</v>
      </c>
      <c r="W138" s="3">
        <v>1</v>
      </c>
      <c r="X138" s="1" t="s">
        <v>53</v>
      </c>
      <c r="Y138" s="4">
        <v>6861326</v>
      </c>
      <c r="Z138" s="4">
        <v>-898859</v>
      </c>
      <c r="AA138" s="4">
        <v>0</v>
      </c>
      <c r="AB138" s="4">
        <v>0</v>
      </c>
      <c r="AC138" s="4">
        <v>0</v>
      </c>
      <c r="AD138" s="4">
        <v>6861326</v>
      </c>
      <c r="AE138" s="5">
        <v>1685</v>
      </c>
      <c r="AF138" s="1" t="s">
        <v>70</v>
      </c>
      <c r="AG138" s="1" t="s">
        <v>71</v>
      </c>
      <c r="AH138" s="1" t="s">
        <v>89</v>
      </c>
      <c r="AI138" s="1" t="s">
        <v>57</v>
      </c>
      <c r="AJ138" s="5">
        <v>10950</v>
      </c>
      <c r="AK138" s="4">
        <v>-71176</v>
      </c>
      <c r="AL138" s="4">
        <v>0</v>
      </c>
      <c r="AM138" s="4">
        <v>0</v>
      </c>
      <c r="AN138" s="4">
        <v>0</v>
      </c>
      <c r="AO138" s="4">
        <v>-970035</v>
      </c>
      <c r="AP138" s="4">
        <v>-970035</v>
      </c>
      <c r="AQ138" s="4">
        <v>0</v>
      </c>
      <c r="AR138" s="4">
        <v>5891291</v>
      </c>
      <c r="AS138" s="1" t="s">
        <v>52</v>
      </c>
      <c r="AT138" s="9">
        <f t="shared" si="58"/>
        <v>43333</v>
      </c>
      <c r="AU138" s="9">
        <f t="shared" si="59"/>
        <v>43313</v>
      </c>
      <c r="AV138" s="9">
        <v>44798</v>
      </c>
      <c r="AW138" s="11">
        <f t="shared" si="60"/>
        <v>4.0136986301369859</v>
      </c>
      <c r="AX138">
        <v>10</v>
      </c>
      <c r="AY138" s="12">
        <v>0.05</v>
      </c>
      <c r="AZ138">
        <f t="shared" si="61"/>
        <v>9.5000000000000001E-2</v>
      </c>
      <c r="BA138" s="13">
        <f t="shared" si="62"/>
        <v>6861326</v>
      </c>
      <c r="BI138" s="14">
        <f t="shared" ref="BI138:BI140" si="64">AR138</f>
        <v>5891291</v>
      </c>
      <c r="BJ138" s="14">
        <v>0</v>
      </c>
      <c r="BK138" s="14">
        <f t="shared" ref="BK138:BK140" si="65">AR138</f>
        <v>5891291</v>
      </c>
      <c r="BL138" s="52">
        <v>0</v>
      </c>
      <c r="BM138" s="15">
        <f t="shared" ref="BM138:BM140" si="66">AR138</f>
        <v>5891291</v>
      </c>
    </row>
    <row r="139" spans="1:65">
      <c r="A139" s="8">
        <v>137</v>
      </c>
      <c r="B139" s="1" t="s">
        <v>44</v>
      </c>
      <c r="C139" s="1">
        <v>1500</v>
      </c>
      <c r="D139" s="1" t="s">
        <v>60</v>
      </c>
      <c r="E139" s="1">
        <v>150000011</v>
      </c>
      <c r="F139" s="1" t="s">
        <v>60</v>
      </c>
      <c r="G139" s="1" t="s">
        <v>108</v>
      </c>
      <c r="H139" s="1">
        <v>20</v>
      </c>
      <c r="I139" s="1" t="s">
        <v>52</v>
      </c>
      <c r="J139" s="1" t="s">
        <v>49</v>
      </c>
      <c r="K139" s="1">
        <v>17406001</v>
      </c>
      <c r="L139" s="1" t="s">
        <v>50</v>
      </c>
      <c r="M139" s="1" t="s">
        <v>51</v>
      </c>
      <c r="N139" s="1" t="s">
        <v>64</v>
      </c>
      <c r="O139" s="1" t="s">
        <v>65</v>
      </c>
      <c r="P139" s="1" t="s">
        <v>66</v>
      </c>
      <c r="Q139" s="1" t="s">
        <v>67</v>
      </c>
      <c r="R139" s="1" t="s">
        <v>87</v>
      </c>
      <c r="S139" s="1" t="s">
        <v>88</v>
      </c>
      <c r="T139" s="2">
        <v>43333</v>
      </c>
      <c r="U139" s="2">
        <v>43333</v>
      </c>
      <c r="V139" s="1" t="s">
        <v>52</v>
      </c>
      <c r="W139" s="3">
        <v>1</v>
      </c>
      <c r="X139" s="1" t="s">
        <v>53</v>
      </c>
      <c r="Y139" s="4">
        <v>5552065</v>
      </c>
      <c r="Z139" s="4">
        <v>-727341</v>
      </c>
      <c r="AA139" s="4">
        <v>0</v>
      </c>
      <c r="AB139" s="4">
        <v>0</v>
      </c>
      <c r="AC139" s="4">
        <v>0</v>
      </c>
      <c r="AD139" s="4">
        <v>5552065</v>
      </c>
      <c r="AE139" s="5">
        <v>1685</v>
      </c>
      <c r="AF139" s="1" t="s">
        <v>70</v>
      </c>
      <c r="AG139" s="1" t="s">
        <v>71</v>
      </c>
      <c r="AH139" s="1" t="s">
        <v>89</v>
      </c>
      <c r="AI139" s="1" t="s">
        <v>57</v>
      </c>
      <c r="AJ139" s="5">
        <v>10950</v>
      </c>
      <c r="AK139" s="4">
        <v>-57594</v>
      </c>
      <c r="AL139" s="4">
        <v>0</v>
      </c>
      <c r="AM139" s="4">
        <v>0</v>
      </c>
      <c r="AN139" s="4">
        <v>0</v>
      </c>
      <c r="AO139" s="4">
        <v>-784935</v>
      </c>
      <c r="AP139" s="4">
        <v>-784935</v>
      </c>
      <c r="AQ139" s="4">
        <v>0</v>
      </c>
      <c r="AR139" s="4">
        <v>4767130</v>
      </c>
      <c r="AS139" s="1" t="s">
        <v>52</v>
      </c>
      <c r="AT139" s="9">
        <f t="shared" si="58"/>
        <v>43333</v>
      </c>
      <c r="AU139" s="9">
        <f t="shared" si="59"/>
        <v>43313</v>
      </c>
      <c r="AV139" s="9">
        <v>44798</v>
      </c>
      <c r="AW139" s="11">
        <f t="shared" si="60"/>
        <v>4.0136986301369859</v>
      </c>
      <c r="AX139">
        <v>10</v>
      </c>
      <c r="AY139" s="12">
        <v>0.05</v>
      </c>
      <c r="AZ139">
        <f t="shared" si="61"/>
        <v>9.5000000000000001E-2</v>
      </c>
      <c r="BA139" s="13">
        <f t="shared" si="62"/>
        <v>5552065</v>
      </c>
      <c r="BI139" s="14">
        <f t="shared" si="64"/>
        <v>4767130</v>
      </c>
      <c r="BJ139" s="14">
        <v>0</v>
      </c>
      <c r="BK139" s="14">
        <f t="shared" si="65"/>
        <v>4767130</v>
      </c>
      <c r="BL139" s="52">
        <v>0</v>
      </c>
      <c r="BM139" s="15">
        <f t="shared" si="66"/>
        <v>4767130</v>
      </c>
    </row>
    <row r="140" spans="1:65">
      <c r="A140" s="8">
        <v>138</v>
      </c>
      <c r="B140" s="1" t="s">
        <v>44</v>
      </c>
      <c r="C140" s="1">
        <v>1500</v>
      </c>
      <c r="D140" s="1" t="s">
        <v>60</v>
      </c>
      <c r="E140" s="1">
        <v>150000011</v>
      </c>
      <c r="F140" s="1" t="s">
        <v>60</v>
      </c>
      <c r="G140" s="1" t="s">
        <v>109</v>
      </c>
      <c r="H140" s="1">
        <v>21</v>
      </c>
      <c r="I140" s="1" t="s">
        <v>52</v>
      </c>
      <c r="J140" s="1" t="s">
        <v>49</v>
      </c>
      <c r="K140" s="1">
        <v>17406001</v>
      </c>
      <c r="L140" s="1" t="s">
        <v>50</v>
      </c>
      <c r="M140" s="1" t="s">
        <v>51</v>
      </c>
      <c r="N140" s="1" t="s">
        <v>64</v>
      </c>
      <c r="O140" s="1" t="s">
        <v>65</v>
      </c>
      <c r="P140" s="1" t="s">
        <v>66</v>
      </c>
      <c r="Q140" s="1" t="s">
        <v>67</v>
      </c>
      <c r="R140" s="1" t="s">
        <v>87</v>
      </c>
      <c r="S140" s="1" t="s">
        <v>88</v>
      </c>
      <c r="T140" s="2">
        <v>43333</v>
      </c>
      <c r="U140" s="2">
        <v>43333</v>
      </c>
      <c r="V140" s="1" t="s">
        <v>52</v>
      </c>
      <c r="W140" s="3">
        <v>1</v>
      </c>
      <c r="X140" s="1" t="s">
        <v>53</v>
      </c>
      <c r="Y140" s="4">
        <v>1950695</v>
      </c>
      <c r="Z140" s="4">
        <v>-256470</v>
      </c>
      <c r="AA140" s="4">
        <v>0</v>
      </c>
      <c r="AB140" s="4">
        <v>0</v>
      </c>
      <c r="AC140" s="4">
        <v>0</v>
      </c>
      <c r="AD140" s="4">
        <v>1950695</v>
      </c>
      <c r="AE140" s="5">
        <v>1685</v>
      </c>
      <c r="AF140" s="1" t="s">
        <v>70</v>
      </c>
      <c r="AG140" s="1" t="s">
        <v>71</v>
      </c>
      <c r="AH140" s="1" t="s">
        <v>89</v>
      </c>
      <c r="AI140" s="1" t="s">
        <v>57</v>
      </c>
      <c r="AJ140" s="5">
        <v>10950</v>
      </c>
      <c r="AK140" s="4">
        <v>-20224</v>
      </c>
      <c r="AL140" s="4">
        <v>0</v>
      </c>
      <c r="AM140" s="4">
        <v>0</v>
      </c>
      <c r="AN140" s="4">
        <v>0</v>
      </c>
      <c r="AO140" s="4">
        <v>-276694</v>
      </c>
      <c r="AP140" s="4">
        <v>-276694</v>
      </c>
      <c r="AQ140" s="4">
        <v>0</v>
      </c>
      <c r="AR140" s="4">
        <v>1674001</v>
      </c>
      <c r="AS140" s="1" t="s">
        <v>52</v>
      </c>
      <c r="AT140" s="9">
        <f t="shared" si="58"/>
        <v>43333</v>
      </c>
      <c r="AU140" s="9">
        <f t="shared" si="59"/>
        <v>43313</v>
      </c>
      <c r="AV140" s="9">
        <v>44798</v>
      </c>
      <c r="AW140" s="11">
        <f t="shared" si="60"/>
        <v>4.0136986301369859</v>
      </c>
      <c r="AX140">
        <v>10</v>
      </c>
      <c r="AY140" s="12">
        <v>0.05</v>
      </c>
      <c r="AZ140">
        <f t="shared" si="61"/>
        <v>9.5000000000000001E-2</v>
      </c>
      <c r="BA140" s="13">
        <f t="shared" si="62"/>
        <v>1950695</v>
      </c>
      <c r="BI140" s="14">
        <f t="shared" si="64"/>
        <v>1674001</v>
      </c>
      <c r="BJ140" s="14">
        <v>0</v>
      </c>
      <c r="BK140" s="14">
        <f t="shared" si="65"/>
        <v>1674001</v>
      </c>
      <c r="BL140" s="52">
        <v>0</v>
      </c>
      <c r="BM140" s="15">
        <f t="shared" si="66"/>
        <v>1674001</v>
      </c>
    </row>
    <row r="141" spans="1:65">
      <c r="A141" s="8">
        <v>139</v>
      </c>
      <c r="B141" s="1" t="s">
        <v>44</v>
      </c>
      <c r="C141" s="1">
        <v>1500</v>
      </c>
      <c r="D141" s="1" t="s">
        <v>60</v>
      </c>
      <c r="E141" s="1">
        <v>150000011</v>
      </c>
      <c r="F141" s="1" t="s">
        <v>60</v>
      </c>
      <c r="G141" s="1" t="s">
        <v>110</v>
      </c>
      <c r="H141" s="1">
        <v>22</v>
      </c>
      <c r="I141" s="1" t="s">
        <v>52</v>
      </c>
      <c r="J141" s="1" t="s">
        <v>49</v>
      </c>
      <c r="K141" s="1">
        <v>17406001</v>
      </c>
      <c r="L141" s="1" t="s">
        <v>50</v>
      </c>
      <c r="M141" s="1" t="s">
        <v>51</v>
      </c>
      <c r="N141" s="1" t="s">
        <v>64</v>
      </c>
      <c r="O141" s="1" t="s">
        <v>65</v>
      </c>
      <c r="P141" s="1" t="s">
        <v>66</v>
      </c>
      <c r="Q141" s="1" t="s">
        <v>67</v>
      </c>
      <c r="R141" s="1" t="s">
        <v>87</v>
      </c>
      <c r="S141" s="1" t="s">
        <v>88</v>
      </c>
      <c r="T141" s="2">
        <v>43333</v>
      </c>
      <c r="U141" s="2">
        <v>43333</v>
      </c>
      <c r="V141" s="1" t="s">
        <v>52</v>
      </c>
      <c r="W141" s="3">
        <v>1</v>
      </c>
      <c r="X141" s="1" t="s">
        <v>53</v>
      </c>
      <c r="Y141" s="4">
        <v>16789210</v>
      </c>
      <c r="Z141" s="4">
        <v>-2199450</v>
      </c>
      <c r="AA141" s="4">
        <v>0</v>
      </c>
      <c r="AB141" s="4">
        <v>0</v>
      </c>
      <c r="AC141" s="4">
        <v>0</v>
      </c>
      <c r="AD141" s="4">
        <v>16789210</v>
      </c>
      <c r="AE141" s="5">
        <v>1685</v>
      </c>
      <c r="AF141" s="1" t="s">
        <v>70</v>
      </c>
      <c r="AG141" s="1" t="s">
        <v>71</v>
      </c>
      <c r="AH141" s="1" t="s">
        <v>89</v>
      </c>
      <c r="AI141" s="1" t="s">
        <v>57</v>
      </c>
      <c r="AJ141" s="5">
        <v>10950</v>
      </c>
      <c r="AK141" s="4">
        <v>-174163</v>
      </c>
      <c r="AL141" s="4">
        <v>0</v>
      </c>
      <c r="AM141" s="4">
        <v>0</v>
      </c>
      <c r="AN141" s="4">
        <v>0</v>
      </c>
      <c r="AO141" s="4">
        <v>-2373613</v>
      </c>
      <c r="AP141" s="4">
        <v>-2373613</v>
      </c>
      <c r="AQ141" s="4">
        <v>0</v>
      </c>
      <c r="AR141" s="4">
        <v>14415597</v>
      </c>
      <c r="AS141" s="1" t="s">
        <v>52</v>
      </c>
      <c r="AT141" s="9">
        <f t="shared" si="58"/>
        <v>43333</v>
      </c>
      <c r="AU141" s="9">
        <f t="shared" si="59"/>
        <v>43313</v>
      </c>
      <c r="AV141" s="9">
        <v>44798</v>
      </c>
      <c r="AW141" s="11">
        <f t="shared" si="60"/>
        <v>4.0136986301369859</v>
      </c>
      <c r="AX141">
        <v>25</v>
      </c>
      <c r="AY141" s="12">
        <v>0.05</v>
      </c>
      <c r="AZ141">
        <f t="shared" si="61"/>
        <v>3.7999999999999999E-2</v>
      </c>
      <c r="BA141" s="13">
        <f t="shared" si="62"/>
        <v>16789210</v>
      </c>
      <c r="BB141" s="17" t="s">
        <v>2189</v>
      </c>
      <c r="BC141">
        <f>MATCH(BB141,MONTHLY_INDEX!$A:$A,0)</f>
        <v>798</v>
      </c>
      <c r="BD141">
        <f>MATCH(AU141,MONTHLY_INDEX!$1:$1,0)</f>
        <v>80</v>
      </c>
      <c r="BE141">
        <f>INDEX(MONTHLY_INDEX!$1:$1048576,Final!BC141,Final!BD141)</f>
        <v>96</v>
      </c>
      <c r="BF141">
        <f>MATCH($BF$1,MONTHLY_INDEX!$1:$1,0)</f>
        <v>127</v>
      </c>
      <c r="BG141">
        <f>INDEX(MONTHLY_INDEX!$1:$1048576,Final!BC141,Final!BF141)</f>
        <v>95.3</v>
      </c>
      <c r="BH141" s="23">
        <f>(BG141-BE141)/BE141</f>
        <v>-7.2916666666666963E-3</v>
      </c>
      <c r="BI141" s="14">
        <f>(1+BH141)*BA141</f>
        <v>16666788.677083332</v>
      </c>
      <c r="BJ141" s="14">
        <f>BI141*AZ141*AW141</f>
        <v>2542027.7415156956</v>
      </c>
      <c r="BK141" s="15">
        <f t="shared" si="63"/>
        <v>14124760.935567636</v>
      </c>
      <c r="BL141" s="52">
        <v>0</v>
      </c>
      <c r="BM141" s="15">
        <f>MAX((1-BL141)*BK141,BI141*AY141)</f>
        <v>14124760.935567636</v>
      </c>
    </row>
    <row r="142" spans="1:65">
      <c r="A142" s="8">
        <v>140</v>
      </c>
      <c r="B142" s="1" t="s">
        <v>44</v>
      </c>
      <c r="C142" s="1">
        <v>1500</v>
      </c>
      <c r="D142" s="1" t="s">
        <v>60</v>
      </c>
      <c r="E142" s="1">
        <v>150000011</v>
      </c>
      <c r="F142" s="1" t="s">
        <v>60</v>
      </c>
      <c r="G142" s="1" t="s">
        <v>111</v>
      </c>
      <c r="H142" s="1">
        <v>23</v>
      </c>
      <c r="I142" s="1" t="s">
        <v>52</v>
      </c>
      <c r="J142" s="1" t="s">
        <v>49</v>
      </c>
      <c r="K142" s="1">
        <v>17406001</v>
      </c>
      <c r="L142" s="1" t="s">
        <v>50</v>
      </c>
      <c r="M142" s="1" t="s">
        <v>51</v>
      </c>
      <c r="N142" s="1" t="s">
        <v>64</v>
      </c>
      <c r="O142" s="1" t="s">
        <v>65</v>
      </c>
      <c r="P142" s="1" t="s">
        <v>66</v>
      </c>
      <c r="Q142" s="1" t="s">
        <v>67</v>
      </c>
      <c r="R142" s="1" t="s">
        <v>87</v>
      </c>
      <c r="S142" s="1" t="s">
        <v>88</v>
      </c>
      <c r="T142" s="2">
        <v>43333</v>
      </c>
      <c r="U142" s="2">
        <v>43333</v>
      </c>
      <c r="V142" s="1" t="s">
        <v>52</v>
      </c>
      <c r="W142" s="3">
        <v>1</v>
      </c>
      <c r="X142" s="1" t="s">
        <v>53</v>
      </c>
      <c r="Y142" s="4">
        <v>32425</v>
      </c>
      <c r="Z142" s="4">
        <v>-4246</v>
      </c>
      <c r="AA142" s="4">
        <v>0</v>
      </c>
      <c r="AB142" s="4">
        <v>0</v>
      </c>
      <c r="AC142" s="4">
        <v>0</v>
      </c>
      <c r="AD142" s="4">
        <v>32425</v>
      </c>
      <c r="AE142" s="5">
        <v>1685</v>
      </c>
      <c r="AF142" s="1" t="s">
        <v>70</v>
      </c>
      <c r="AG142" s="1" t="s">
        <v>71</v>
      </c>
      <c r="AH142" s="1" t="s">
        <v>89</v>
      </c>
      <c r="AI142" s="1" t="s">
        <v>57</v>
      </c>
      <c r="AJ142" s="5">
        <v>10950</v>
      </c>
      <c r="AK142" s="4">
        <v>-336</v>
      </c>
      <c r="AL142" s="4">
        <v>0</v>
      </c>
      <c r="AM142" s="4">
        <v>0</v>
      </c>
      <c r="AN142" s="4">
        <v>0</v>
      </c>
      <c r="AO142" s="4">
        <v>-4582</v>
      </c>
      <c r="AP142" s="4">
        <v>-4582</v>
      </c>
      <c r="AQ142" s="4">
        <v>0</v>
      </c>
      <c r="AR142" s="4">
        <v>27843</v>
      </c>
      <c r="AS142" s="1" t="s">
        <v>52</v>
      </c>
      <c r="AT142" s="9">
        <f t="shared" si="58"/>
        <v>43333</v>
      </c>
      <c r="AU142" s="9">
        <f t="shared" si="59"/>
        <v>43313</v>
      </c>
      <c r="AV142" s="9">
        <v>44798</v>
      </c>
      <c r="AW142" s="11">
        <f t="shared" si="60"/>
        <v>4.0136986301369859</v>
      </c>
      <c r="AX142">
        <v>10</v>
      </c>
      <c r="AY142" s="12">
        <v>0.05</v>
      </c>
      <c r="AZ142">
        <f t="shared" si="61"/>
        <v>9.5000000000000001E-2</v>
      </c>
      <c r="BA142" s="13">
        <f t="shared" si="62"/>
        <v>32425</v>
      </c>
      <c r="BI142" s="14">
        <f t="shared" ref="BI142:BI146" si="67">AR142</f>
        <v>27843</v>
      </c>
      <c r="BJ142" s="14">
        <v>0</v>
      </c>
      <c r="BK142" s="14">
        <f t="shared" ref="BK142:BK146" si="68">AR142</f>
        <v>27843</v>
      </c>
      <c r="BL142" s="52">
        <v>0</v>
      </c>
      <c r="BM142" s="15">
        <f t="shared" ref="BM142:BM146" si="69">AR142</f>
        <v>27843</v>
      </c>
    </row>
    <row r="143" spans="1:65">
      <c r="A143" s="8">
        <v>141</v>
      </c>
      <c r="B143" s="1" t="s">
        <v>44</v>
      </c>
      <c r="C143" s="1">
        <v>1500</v>
      </c>
      <c r="D143" s="1" t="s">
        <v>60</v>
      </c>
      <c r="E143" s="1">
        <v>150000011</v>
      </c>
      <c r="F143" s="1" t="s">
        <v>112</v>
      </c>
      <c r="G143" s="1" t="s">
        <v>113</v>
      </c>
      <c r="H143" s="1">
        <v>24</v>
      </c>
      <c r="I143" s="1" t="s">
        <v>52</v>
      </c>
      <c r="J143" s="1" t="s">
        <v>49</v>
      </c>
      <c r="K143" s="1">
        <v>17406001</v>
      </c>
      <c r="L143" s="1" t="s">
        <v>50</v>
      </c>
      <c r="M143" s="1" t="s">
        <v>51</v>
      </c>
      <c r="N143" s="1" t="s">
        <v>64</v>
      </c>
      <c r="O143" s="1" t="s">
        <v>65</v>
      </c>
      <c r="P143" s="1" t="s">
        <v>66</v>
      </c>
      <c r="Q143" s="1" t="s">
        <v>67</v>
      </c>
      <c r="R143" s="1" t="s">
        <v>87</v>
      </c>
      <c r="S143" s="1" t="s">
        <v>88</v>
      </c>
      <c r="T143" s="2">
        <v>43333</v>
      </c>
      <c r="U143" s="2">
        <v>43333</v>
      </c>
      <c r="V143" s="1" t="s">
        <v>52</v>
      </c>
      <c r="W143" s="3">
        <v>1</v>
      </c>
      <c r="X143" s="1" t="s">
        <v>53</v>
      </c>
      <c r="Y143" s="4">
        <v>970825</v>
      </c>
      <c r="Z143" s="4">
        <v>-127181.51</v>
      </c>
      <c r="AA143" s="4">
        <v>0</v>
      </c>
      <c r="AB143" s="4">
        <v>0</v>
      </c>
      <c r="AC143" s="4">
        <v>0</v>
      </c>
      <c r="AD143" s="4">
        <v>970825</v>
      </c>
      <c r="AE143" s="5">
        <v>1685</v>
      </c>
      <c r="AF143" s="1" t="s">
        <v>70</v>
      </c>
      <c r="AG143" s="1" t="s">
        <v>71</v>
      </c>
      <c r="AH143" s="1" t="s">
        <v>89</v>
      </c>
      <c r="AI143" s="1" t="s">
        <v>57</v>
      </c>
      <c r="AJ143" s="5">
        <v>10950</v>
      </c>
      <c r="AK143" s="4">
        <v>-10071</v>
      </c>
      <c r="AL143" s="4">
        <v>0</v>
      </c>
      <c r="AM143" s="4">
        <v>0</v>
      </c>
      <c r="AN143" s="4">
        <v>0</v>
      </c>
      <c r="AO143" s="4">
        <v>-137252.51</v>
      </c>
      <c r="AP143" s="4">
        <v>-137252.51</v>
      </c>
      <c r="AQ143" s="4">
        <v>0</v>
      </c>
      <c r="AR143" s="4">
        <v>833572.49</v>
      </c>
      <c r="AS143" s="1" t="s">
        <v>52</v>
      </c>
      <c r="AT143" s="9">
        <f t="shared" si="58"/>
        <v>43333</v>
      </c>
      <c r="AU143" s="9">
        <f t="shared" si="59"/>
        <v>43313</v>
      </c>
      <c r="AV143" s="9">
        <v>44798</v>
      </c>
      <c r="AW143" s="11">
        <f t="shared" si="60"/>
        <v>4.0136986301369859</v>
      </c>
      <c r="AX143">
        <v>10</v>
      </c>
      <c r="AY143" s="12">
        <v>0.05</v>
      </c>
      <c r="AZ143">
        <f t="shared" si="61"/>
        <v>9.5000000000000001E-2</v>
      </c>
      <c r="BA143" s="13">
        <f t="shared" si="62"/>
        <v>970825</v>
      </c>
      <c r="BB143" s="16" t="s">
        <v>593</v>
      </c>
      <c r="BC143" s="16" t="s">
        <v>593</v>
      </c>
      <c r="BD143" s="16" t="s">
        <v>593</v>
      </c>
      <c r="BE143" s="16" t="s">
        <v>593</v>
      </c>
      <c r="BF143" s="16" t="s">
        <v>593</v>
      </c>
      <c r="BG143" s="16" t="s">
        <v>593</v>
      </c>
      <c r="BH143" s="16" t="s">
        <v>593</v>
      </c>
      <c r="BI143" s="14">
        <f t="shared" si="67"/>
        <v>833572.49</v>
      </c>
      <c r="BJ143" s="14">
        <v>0</v>
      </c>
      <c r="BK143" s="14">
        <f t="shared" si="68"/>
        <v>833572.49</v>
      </c>
      <c r="BL143" s="52">
        <v>0</v>
      </c>
      <c r="BM143" s="15">
        <f t="shared" si="69"/>
        <v>833572.49</v>
      </c>
    </row>
    <row r="144" spans="1:65">
      <c r="A144" s="8">
        <v>142</v>
      </c>
      <c r="B144" s="1" t="s">
        <v>44</v>
      </c>
      <c r="C144" s="1">
        <v>1500</v>
      </c>
      <c r="D144" s="1" t="s">
        <v>60</v>
      </c>
      <c r="E144" s="1">
        <v>150000011</v>
      </c>
      <c r="F144" s="1" t="s">
        <v>112</v>
      </c>
      <c r="G144" s="1" t="s">
        <v>114</v>
      </c>
      <c r="H144" s="1">
        <v>25</v>
      </c>
      <c r="I144" s="1" t="s">
        <v>52</v>
      </c>
      <c r="J144" s="1" t="s">
        <v>49</v>
      </c>
      <c r="K144" s="1">
        <v>17406001</v>
      </c>
      <c r="L144" s="1" t="s">
        <v>50</v>
      </c>
      <c r="M144" s="1" t="s">
        <v>51</v>
      </c>
      <c r="N144" s="1" t="s">
        <v>64</v>
      </c>
      <c r="O144" s="1" t="s">
        <v>65</v>
      </c>
      <c r="P144" s="1" t="s">
        <v>66</v>
      </c>
      <c r="Q144" s="1" t="s">
        <v>67</v>
      </c>
      <c r="R144" s="1" t="s">
        <v>87</v>
      </c>
      <c r="S144" s="1" t="s">
        <v>88</v>
      </c>
      <c r="T144" s="2">
        <v>43333</v>
      </c>
      <c r="U144" s="2">
        <v>43333</v>
      </c>
      <c r="V144" s="1" t="s">
        <v>52</v>
      </c>
      <c r="W144" s="3">
        <v>1</v>
      </c>
      <c r="X144" s="1" t="s">
        <v>53</v>
      </c>
      <c r="Y144" s="4">
        <v>2008211</v>
      </c>
      <c r="Z144" s="4">
        <v>-263082.87</v>
      </c>
      <c r="AA144" s="4">
        <v>0</v>
      </c>
      <c r="AB144" s="4">
        <v>0</v>
      </c>
      <c r="AC144" s="4">
        <v>0</v>
      </c>
      <c r="AD144" s="4">
        <v>2008211</v>
      </c>
      <c r="AE144" s="5">
        <v>1685</v>
      </c>
      <c r="AF144" s="1" t="s">
        <v>70</v>
      </c>
      <c r="AG144" s="1" t="s">
        <v>71</v>
      </c>
      <c r="AH144" s="1" t="s">
        <v>89</v>
      </c>
      <c r="AI144" s="1" t="s">
        <v>57</v>
      </c>
      <c r="AJ144" s="5">
        <v>10950</v>
      </c>
      <c r="AK144" s="4">
        <v>-20832</v>
      </c>
      <c r="AL144" s="4">
        <v>0</v>
      </c>
      <c r="AM144" s="4">
        <v>0</v>
      </c>
      <c r="AN144" s="4">
        <v>0</v>
      </c>
      <c r="AO144" s="4">
        <v>-283914.87</v>
      </c>
      <c r="AP144" s="4">
        <v>-283914.87</v>
      </c>
      <c r="AQ144" s="4">
        <v>0</v>
      </c>
      <c r="AR144" s="4">
        <v>1724296.13</v>
      </c>
      <c r="AS144" s="1" t="s">
        <v>52</v>
      </c>
      <c r="AT144" s="9">
        <f t="shared" si="58"/>
        <v>43333</v>
      </c>
      <c r="AU144" s="9">
        <f t="shared" si="59"/>
        <v>43313</v>
      </c>
      <c r="AV144" s="9">
        <v>44798</v>
      </c>
      <c r="AW144" s="11">
        <f t="shared" si="60"/>
        <v>4.0136986301369859</v>
      </c>
      <c r="AX144">
        <v>10</v>
      </c>
      <c r="AY144" s="12">
        <v>0.05</v>
      </c>
      <c r="AZ144">
        <f t="shared" si="61"/>
        <v>9.5000000000000001E-2</v>
      </c>
      <c r="BA144" s="13">
        <f t="shared" si="62"/>
        <v>2008211</v>
      </c>
      <c r="BB144" s="16" t="s">
        <v>593</v>
      </c>
      <c r="BC144" s="16" t="s">
        <v>593</v>
      </c>
      <c r="BD144" s="16" t="s">
        <v>593</v>
      </c>
      <c r="BE144" s="16" t="s">
        <v>593</v>
      </c>
      <c r="BF144" s="16" t="s">
        <v>593</v>
      </c>
      <c r="BG144" s="16" t="s">
        <v>593</v>
      </c>
      <c r="BH144" s="16" t="s">
        <v>593</v>
      </c>
      <c r="BI144" s="14">
        <f t="shared" si="67"/>
        <v>1724296.13</v>
      </c>
      <c r="BJ144" s="14">
        <v>0</v>
      </c>
      <c r="BK144" s="14">
        <f t="shared" si="68"/>
        <v>1724296.13</v>
      </c>
      <c r="BL144" s="52">
        <v>0</v>
      </c>
      <c r="BM144" s="15">
        <f t="shared" si="69"/>
        <v>1724296.13</v>
      </c>
    </row>
    <row r="145" spans="1:65">
      <c r="A145" s="8">
        <v>143</v>
      </c>
      <c r="B145" s="1" t="s">
        <v>44</v>
      </c>
      <c r="C145" s="1">
        <v>1500</v>
      </c>
      <c r="D145" s="1" t="s">
        <v>60</v>
      </c>
      <c r="E145" s="1">
        <v>150000011</v>
      </c>
      <c r="F145" s="1" t="s">
        <v>60</v>
      </c>
      <c r="G145" s="1" t="s">
        <v>115</v>
      </c>
      <c r="H145" s="1">
        <v>26</v>
      </c>
      <c r="I145" s="1" t="s">
        <v>52</v>
      </c>
      <c r="J145" s="1" t="s">
        <v>49</v>
      </c>
      <c r="K145" s="1">
        <v>17406001</v>
      </c>
      <c r="L145" s="1" t="s">
        <v>50</v>
      </c>
      <c r="M145" s="1" t="s">
        <v>51</v>
      </c>
      <c r="N145" s="1" t="s">
        <v>64</v>
      </c>
      <c r="O145" s="1" t="s">
        <v>65</v>
      </c>
      <c r="P145" s="1" t="s">
        <v>66</v>
      </c>
      <c r="Q145" s="1" t="s">
        <v>67</v>
      </c>
      <c r="R145" s="1" t="s">
        <v>87</v>
      </c>
      <c r="S145" s="1" t="s">
        <v>88</v>
      </c>
      <c r="T145" s="2">
        <v>43333</v>
      </c>
      <c r="U145" s="2">
        <v>43333</v>
      </c>
      <c r="V145" s="1" t="s">
        <v>52</v>
      </c>
      <c r="W145" s="3">
        <v>1</v>
      </c>
      <c r="X145" s="1" t="s">
        <v>53</v>
      </c>
      <c r="Y145" s="4">
        <v>120000</v>
      </c>
      <c r="Z145" s="4">
        <v>-15720</v>
      </c>
      <c r="AA145" s="4">
        <v>0</v>
      </c>
      <c r="AB145" s="4">
        <v>0</v>
      </c>
      <c r="AC145" s="4">
        <v>0</v>
      </c>
      <c r="AD145" s="4">
        <v>120000</v>
      </c>
      <c r="AE145" s="5">
        <v>1685</v>
      </c>
      <c r="AF145" s="1" t="s">
        <v>70</v>
      </c>
      <c r="AG145" s="1" t="s">
        <v>71</v>
      </c>
      <c r="AH145" s="1" t="s">
        <v>89</v>
      </c>
      <c r="AI145" s="1" t="s">
        <v>57</v>
      </c>
      <c r="AJ145" s="5">
        <v>10950</v>
      </c>
      <c r="AK145" s="4">
        <v>-1245</v>
      </c>
      <c r="AL145" s="4">
        <v>0</v>
      </c>
      <c r="AM145" s="4">
        <v>0</v>
      </c>
      <c r="AN145" s="4">
        <v>0</v>
      </c>
      <c r="AO145" s="4">
        <v>-16965</v>
      </c>
      <c r="AP145" s="4">
        <v>-16965</v>
      </c>
      <c r="AQ145" s="4">
        <v>0</v>
      </c>
      <c r="AR145" s="4">
        <v>103035</v>
      </c>
      <c r="AS145" s="1" t="s">
        <v>52</v>
      </c>
      <c r="AT145" s="9">
        <f t="shared" si="58"/>
        <v>43333</v>
      </c>
      <c r="AU145" s="9">
        <f t="shared" si="59"/>
        <v>43313</v>
      </c>
      <c r="AV145" s="9">
        <v>44798</v>
      </c>
      <c r="AW145" s="11">
        <f t="shared" si="60"/>
        <v>4.0136986301369859</v>
      </c>
      <c r="AX145">
        <v>10</v>
      </c>
      <c r="AY145" s="12">
        <v>0.05</v>
      </c>
      <c r="AZ145">
        <f t="shared" si="61"/>
        <v>9.5000000000000001E-2</v>
      </c>
      <c r="BA145" s="13">
        <f t="shared" si="62"/>
        <v>120000</v>
      </c>
      <c r="BI145" s="14">
        <f t="shared" si="67"/>
        <v>103035</v>
      </c>
      <c r="BJ145" s="14">
        <v>0</v>
      </c>
      <c r="BK145" s="14">
        <f t="shared" si="68"/>
        <v>103035</v>
      </c>
      <c r="BL145" s="52">
        <v>0</v>
      </c>
      <c r="BM145" s="15">
        <f t="shared" si="69"/>
        <v>103035</v>
      </c>
    </row>
    <row r="146" spans="1:65">
      <c r="A146" s="8">
        <v>144</v>
      </c>
      <c r="B146" s="1" t="s">
        <v>44</v>
      </c>
      <c r="C146" s="1">
        <v>1500</v>
      </c>
      <c r="D146" s="1" t="s">
        <v>60</v>
      </c>
      <c r="E146" s="1">
        <v>150000011</v>
      </c>
      <c r="F146" s="1" t="s">
        <v>112</v>
      </c>
      <c r="G146" s="1" t="s">
        <v>116</v>
      </c>
      <c r="H146" s="1">
        <v>27</v>
      </c>
      <c r="I146" s="1" t="s">
        <v>121</v>
      </c>
      <c r="J146" s="1" t="s">
        <v>49</v>
      </c>
      <c r="K146" s="1">
        <v>17406001</v>
      </c>
      <c r="L146" s="1" t="s">
        <v>50</v>
      </c>
      <c r="M146" s="1" t="s">
        <v>51</v>
      </c>
      <c r="N146" s="1" t="s">
        <v>64</v>
      </c>
      <c r="O146" s="1" t="s">
        <v>65</v>
      </c>
      <c r="P146" s="1" t="s">
        <v>66</v>
      </c>
      <c r="Q146" s="1" t="s">
        <v>67</v>
      </c>
      <c r="R146" s="1" t="s">
        <v>87</v>
      </c>
      <c r="S146" s="1" t="s">
        <v>88</v>
      </c>
      <c r="T146" s="2">
        <v>43333</v>
      </c>
      <c r="U146" s="2">
        <v>43333</v>
      </c>
      <c r="V146" s="1" t="s">
        <v>52</v>
      </c>
      <c r="W146" s="3">
        <v>1</v>
      </c>
      <c r="X146" s="1" t="s">
        <v>53</v>
      </c>
      <c r="Y146" s="4">
        <v>4339035</v>
      </c>
      <c r="Z146" s="4">
        <v>-568428.62</v>
      </c>
      <c r="AA146" s="4">
        <v>0</v>
      </c>
      <c r="AB146" s="4">
        <v>0</v>
      </c>
      <c r="AC146" s="4">
        <v>0</v>
      </c>
      <c r="AD146" s="4">
        <v>4339035</v>
      </c>
      <c r="AE146" s="5">
        <v>1685</v>
      </c>
      <c r="AF146" s="1" t="s">
        <v>70</v>
      </c>
      <c r="AG146" s="1" t="s">
        <v>71</v>
      </c>
      <c r="AH146" s="1" t="s">
        <v>89</v>
      </c>
      <c r="AI146" s="1" t="s">
        <v>57</v>
      </c>
      <c r="AJ146" s="5">
        <v>10950</v>
      </c>
      <c r="AK146" s="4">
        <v>-45011</v>
      </c>
      <c r="AL146" s="4">
        <v>0</v>
      </c>
      <c r="AM146" s="4">
        <v>0</v>
      </c>
      <c r="AN146" s="4">
        <v>0</v>
      </c>
      <c r="AO146" s="4">
        <v>-613439.62</v>
      </c>
      <c r="AP146" s="4">
        <v>-613439.62</v>
      </c>
      <c r="AQ146" s="4">
        <v>0</v>
      </c>
      <c r="AR146" s="4">
        <v>3725595.38</v>
      </c>
      <c r="AS146" s="1" t="s">
        <v>52</v>
      </c>
      <c r="AT146" s="9">
        <f t="shared" si="58"/>
        <v>43333</v>
      </c>
      <c r="AU146" s="9">
        <f t="shared" si="59"/>
        <v>43313</v>
      </c>
      <c r="AV146" s="9">
        <v>44798</v>
      </c>
      <c r="AW146" s="11">
        <f t="shared" si="60"/>
        <v>4.0136986301369859</v>
      </c>
      <c r="AX146">
        <v>10</v>
      </c>
      <c r="AY146" s="12">
        <v>0.05</v>
      </c>
      <c r="AZ146">
        <f t="shared" si="61"/>
        <v>9.5000000000000001E-2</v>
      </c>
      <c r="BA146" s="13">
        <f t="shared" si="62"/>
        <v>4339035</v>
      </c>
      <c r="BB146" s="16" t="s">
        <v>593</v>
      </c>
      <c r="BC146" s="16" t="s">
        <v>593</v>
      </c>
      <c r="BD146" s="16" t="s">
        <v>593</v>
      </c>
      <c r="BE146" s="16" t="s">
        <v>593</v>
      </c>
      <c r="BF146" s="16" t="s">
        <v>593</v>
      </c>
      <c r="BG146" s="16" t="s">
        <v>593</v>
      </c>
      <c r="BH146" s="16" t="s">
        <v>593</v>
      </c>
      <c r="BI146" s="14">
        <f t="shared" si="67"/>
        <v>3725595.38</v>
      </c>
      <c r="BJ146" s="14">
        <v>0</v>
      </c>
      <c r="BK146" s="14">
        <f t="shared" si="68"/>
        <v>3725595.38</v>
      </c>
      <c r="BL146" s="52">
        <v>0</v>
      </c>
      <c r="BM146" s="15">
        <f t="shared" si="69"/>
        <v>3725595.38</v>
      </c>
    </row>
    <row r="147" spans="1:65">
      <c r="A147" s="8">
        <v>145</v>
      </c>
      <c r="B147" s="1" t="s">
        <v>44</v>
      </c>
      <c r="C147" s="1">
        <v>1500</v>
      </c>
      <c r="D147" s="1" t="s">
        <v>60</v>
      </c>
      <c r="E147" s="1">
        <v>150000012</v>
      </c>
      <c r="F147" s="1" t="s">
        <v>60</v>
      </c>
      <c r="G147" s="1" t="s">
        <v>86</v>
      </c>
      <c r="H147" s="1">
        <v>1</v>
      </c>
      <c r="I147" s="1" t="s">
        <v>52</v>
      </c>
      <c r="J147" s="1" t="s">
        <v>49</v>
      </c>
      <c r="K147" s="1">
        <v>17406001</v>
      </c>
      <c r="L147" s="1" t="s">
        <v>50</v>
      </c>
      <c r="M147" s="1" t="s">
        <v>51</v>
      </c>
      <c r="N147" s="1" t="s">
        <v>64</v>
      </c>
      <c r="O147" s="1" t="s">
        <v>65</v>
      </c>
      <c r="P147" s="1" t="s">
        <v>66</v>
      </c>
      <c r="Q147" s="1" t="s">
        <v>67</v>
      </c>
      <c r="R147" s="1" t="s">
        <v>87</v>
      </c>
      <c r="S147" s="1" t="s">
        <v>88</v>
      </c>
      <c r="T147" s="2">
        <v>43333</v>
      </c>
      <c r="U147" s="2">
        <v>43333</v>
      </c>
      <c r="V147" s="1" t="s">
        <v>52</v>
      </c>
      <c r="W147" s="3">
        <v>1</v>
      </c>
      <c r="X147" s="1" t="s">
        <v>53</v>
      </c>
      <c r="Y147" s="4">
        <v>892500</v>
      </c>
      <c r="Z147" s="4">
        <v>-116920</v>
      </c>
      <c r="AA147" s="4">
        <v>0</v>
      </c>
      <c r="AB147" s="4">
        <v>0</v>
      </c>
      <c r="AC147" s="4">
        <v>0</v>
      </c>
      <c r="AD147" s="4">
        <v>892500</v>
      </c>
      <c r="AE147" s="5">
        <v>1685</v>
      </c>
      <c r="AF147" s="1" t="s">
        <v>70</v>
      </c>
      <c r="AG147" s="1" t="s">
        <v>71</v>
      </c>
      <c r="AH147" s="1" t="s">
        <v>89</v>
      </c>
      <c r="AI147" s="1" t="s">
        <v>57</v>
      </c>
      <c r="AJ147" s="5">
        <v>10950</v>
      </c>
      <c r="AK147" s="4">
        <v>-9258</v>
      </c>
      <c r="AL147" s="4">
        <v>0</v>
      </c>
      <c r="AM147" s="4">
        <v>0</v>
      </c>
      <c r="AN147" s="4">
        <v>0</v>
      </c>
      <c r="AO147" s="4">
        <v>-126178</v>
      </c>
      <c r="AP147" s="4">
        <v>-126178</v>
      </c>
      <c r="AQ147" s="4">
        <v>0</v>
      </c>
      <c r="AR147" s="4">
        <v>766322</v>
      </c>
      <c r="AS147" s="1" t="s">
        <v>52</v>
      </c>
      <c r="AT147" s="9">
        <f t="shared" si="58"/>
        <v>43333</v>
      </c>
      <c r="AU147" s="9">
        <f t="shared" si="59"/>
        <v>43313</v>
      </c>
      <c r="AV147" s="9">
        <v>44798</v>
      </c>
      <c r="AW147" s="11">
        <f t="shared" si="60"/>
        <v>4.0136986301369859</v>
      </c>
      <c r="AX147">
        <v>10</v>
      </c>
      <c r="AY147" s="12">
        <v>0.05</v>
      </c>
      <c r="AZ147">
        <f t="shared" si="61"/>
        <v>9.5000000000000001E-2</v>
      </c>
      <c r="BA147" s="13">
        <f t="shared" si="62"/>
        <v>892500</v>
      </c>
      <c r="BB147" s="17" t="s">
        <v>1853</v>
      </c>
      <c r="BC147">
        <f>MATCH(BB147,MONTHLY_INDEX!$A:$A,0)</f>
        <v>630</v>
      </c>
      <c r="BD147">
        <f>MATCH(AU147,MONTHLY_INDEX!$1:$1,0)</f>
        <v>80</v>
      </c>
      <c r="BE147">
        <f>INDEX(MONTHLY_INDEX!$1:$1048576,Final!BC147,Final!BD147)</f>
        <v>111.6</v>
      </c>
      <c r="BF147">
        <f>MATCH($BF$1,MONTHLY_INDEX!$1:$1,0)</f>
        <v>127</v>
      </c>
      <c r="BG147">
        <f>INDEX(MONTHLY_INDEX!$1:$1048576,Final!BC147,Final!BF147)</f>
        <v>151.1</v>
      </c>
      <c r="BH147" s="23">
        <f t="shared" ref="BH147:BH164" si="70">(BG147-BE147)/BE147</f>
        <v>0.35394265232974914</v>
      </c>
      <c r="BI147" s="14">
        <f t="shared" ref="BI147:BI164" si="71">(1+BH147)*BA147</f>
        <v>1208393.817204301</v>
      </c>
      <c r="BJ147" s="14">
        <f t="shared" ref="BJ147:BJ164" si="72">BI147*AZ147*AW147</f>
        <v>460762.21783399611</v>
      </c>
      <c r="BK147" s="15">
        <f t="shared" si="63"/>
        <v>747631.59937030496</v>
      </c>
      <c r="BL147" s="52">
        <v>0</v>
      </c>
      <c r="BM147" s="15">
        <f t="shared" ref="BM147:BM164" si="73">MAX((1-BL147)*BK147,BI147*AY147)</f>
        <v>747631.59937030496</v>
      </c>
    </row>
    <row r="148" spans="1:65">
      <c r="A148" s="8">
        <v>146</v>
      </c>
      <c r="B148" s="1" t="s">
        <v>44</v>
      </c>
      <c r="C148" s="1">
        <v>1500</v>
      </c>
      <c r="D148" s="1" t="s">
        <v>60</v>
      </c>
      <c r="E148" s="1">
        <v>150000012</v>
      </c>
      <c r="F148" s="1" t="s">
        <v>60</v>
      </c>
      <c r="G148" s="1" t="s">
        <v>90</v>
      </c>
      <c r="H148" s="1">
        <v>2</v>
      </c>
      <c r="I148" s="1" t="s">
        <v>52</v>
      </c>
      <c r="J148" s="1" t="s">
        <v>49</v>
      </c>
      <c r="K148" s="1">
        <v>17406001</v>
      </c>
      <c r="L148" s="1" t="s">
        <v>50</v>
      </c>
      <c r="M148" s="1" t="s">
        <v>51</v>
      </c>
      <c r="N148" s="1" t="s">
        <v>64</v>
      </c>
      <c r="O148" s="1" t="s">
        <v>65</v>
      </c>
      <c r="P148" s="1" t="s">
        <v>66</v>
      </c>
      <c r="Q148" s="1" t="s">
        <v>67</v>
      </c>
      <c r="R148" s="1" t="s">
        <v>87</v>
      </c>
      <c r="S148" s="1" t="s">
        <v>88</v>
      </c>
      <c r="T148" s="2">
        <v>43333</v>
      </c>
      <c r="U148" s="2">
        <v>43333</v>
      </c>
      <c r="V148" s="1" t="s">
        <v>52</v>
      </c>
      <c r="W148" s="3">
        <v>1</v>
      </c>
      <c r="X148" s="1" t="s">
        <v>53</v>
      </c>
      <c r="Y148" s="4">
        <v>472500</v>
      </c>
      <c r="Z148" s="4">
        <v>-61898</v>
      </c>
      <c r="AA148" s="4">
        <v>0</v>
      </c>
      <c r="AB148" s="4">
        <v>0</v>
      </c>
      <c r="AC148" s="4">
        <v>0</v>
      </c>
      <c r="AD148" s="4">
        <v>472500</v>
      </c>
      <c r="AE148" s="5">
        <v>1685</v>
      </c>
      <c r="AF148" s="1" t="s">
        <v>70</v>
      </c>
      <c r="AG148" s="1" t="s">
        <v>71</v>
      </c>
      <c r="AH148" s="1" t="s">
        <v>89</v>
      </c>
      <c r="AI148" s="1" t="s">
        <v>57</v>
      </c>
      <c r="AJ148" s="5">
        <v>10950</v>
      </c>
      <c r="AK148" s="4">
        <v>-4901</v>
      </c>
      <c r="AL148" s="4">
        <v>0</v>
      </c>
      <c r="AM148" s="4">
        <v>0</v>
      </c>
      <c r="AN148" s="4">
        <v>0</v>
      </c>
      <c r="AO148" s="4">
        <v>-66799</v>
      </c>
      <c r="AP148" s="4">
        <v>-66799</v>
      </c>
      <c r="AQ148" s="4">
        <v>0</v>
      </c>
      <c r="AR148" s="4">
        <v>405701</v>
      </c>
      <c r="AS148" s="1" t="s">
        <v>52</v>
      </c>
      <c r="AT148" s="9">
        <f t="shared" si="58"/>
        <v>43333</v>
      </c>
      <c r="AU148" s="9">
        <f t="shared" si="59"/>
        <v>43313</v>
      </c>
      <c r="AV148" s="9">
        <v>44798</v>
      </c>
      <c r="AW148" s="11">
        <f t="shared" si="60"/>
        <v>4.0136986301369859</v>
      </c>
      <c r="AX148">
        <v>10</v>
      </c>
      <c r="AY148" s="12">
        <v>0.05</v>
      </c>
      <c r="AZ148">
        <f t="shared" si="61"/>
        <v>9.5000000000000001E-2</v>
      </c>
      <c r="BA148" s="13">
        <f t="shared" si="62"/>
        <v>472500</v>
      </c>
      <c r="BB148" s="17" t="s">
        <v>2189</v>
      </c>
      <c r="BC148">
        <f>MATCH(BB148,MONTHLY_INDEX!$A:$A,0)</f>
        <v>798</v>
      </c>
      <c r="BD148">
        <f>MATCH(AU148,MONTHLY_INDEX!$1:$1,0)</f>
        <v>80</v>
      </c>
      <c r="BE148">
        <f>INDEX(MONTHLY_INDEX!$1:$1048576,Final!BC148,Final!BD148)</f>
        <v>96</v>
      </c>
      <c r="BF148">
        <f>MATCH($BF$1,MONTHLY_INDEX!$1:$1,0)</f>
        <v>127</v>
      </c>
      <c r="BG148">
        <f>INDEX(MONTHLY_INDEX!$1:$1048576,Final!BC148,Final!BF148)</f>
        <v>95.3</v>
      </c>
      <c r="BH148" s="23">
        <f t="shared" si="70"/>
        <v>-7.2916666666666963E-3</v>
      </c>
      <c r="BI148" s="14">
        <f t="shared" si="71"/>
        <v>469054.6875</v>
      </c>
      <c r="BJ148" s="14">
        <f t="shared" si="72"/>
        <v>178851.19488441778</v>
      </c>
      <c r="BK148" s="15">
        <f t="shared" si="63"/>
        <v>290203.49261558219</v>
      </c>
      <c r="BL148" s="52">
        <v>0</v>
      </c>
      <c r="BM148" s="15">
        <f t="shared" si="73"/>
        <v>290203.49261558219</v>
      </c>
    </row>
    <row r="149" spans="1:65">
      <c r="A149" s="8">
        <v>147</v>
      </c>
      <c r="B149" s="1" t="s">
        <v>44</v>
      </c>
      <c r="C149" s="1">
        <v>1500</v>
      </c>
      <c r="D149" s="1" t="s">
        <v>60</v>
      </c>
      <c r="E149" s="1">
        <v>150000012</v>
      </c>
      <c r="F149" s="1" t="s">
        <v>60</v>
      </c>
      <c r="G149" s="1" t="s">
        <v>91</v>
      </c>
      <c r="H149" s="1">
        <v>3</v>
      </c>
      <c r="I149" s="1" t="s">
        <v>52</v>
      </c>
      <c r="J149" s="1" t="s">
        <v>49</v>
      </c>
      <c r="K149" s="1">
        <v>17406001</v>
      </c>
      <c r="L149" s="1" t="s">
        <v>50</v>
      </c>
      <c r="M149" s="1" t="s">
        <v>51</v>
      </c>
      <c r="N149" s="1" t="s">
        <v>64</v>
      </c>
      <c r="O149" s="1" t="s">
        <v>65</v>
      </c>
      <c r="P149" s="1" t="s">
        <v>66</v>
      </c>
      <c r="Q149" s="1" t="s">
        <v>67</v>
      </c>
      <c r="R149" s="1" t="s">
        <v>87</v>
      </c>
      <c r="S149" s="1" t="s">
        <v>88</v>
      </c>
      <c r="T149" s="2">
        <v>43333</v>
      </c>
      <c r="U149" s="2">
        <v>43333</v>
      </c>
      <c r="V149" s="1" t="s">
        <v>52</v>
      </c>
      <c r="W149" s="3">
        <v>1</v>
      </c>
      <c r="X149" s="1" t="s">
        <v>53</v>
      </c>
      <c r="Y149" s="4">
        <v>637760</v>
      </c>
      <c r="Z149" s="4">
        <v>-83547</v>
      </c>
      <c r="AA149" s="4">
        <v>0</v>
      </c>
      <c r="AB149" s="4">
        <v>0</v>
      </c>
      <c r="AC149" s="4">
        <v>0</v>
      </c>
      <c r="AD149" s="4">
        <v>637760</v>
      </c>
      <c r="AE149" s="5">
        <v>1685</v>
      </c>
      <c r="AF149" s="1" t="s">
        <v>70</v>
      </c>
      <c r="AG149" s="1" t="s">
        <v>71</v>
      </c>
      <c r="AH149" s="1" t="s">
        <v>89</v>
      </c>
      <c r="AI149" s="1" t="s">
        <v>57</v>
      </c>
      <c r="AJ149" s="5">
        <v>10950</v>
      </c>
      <c r="AK149" s="4">
        <v>-6616</v>
      </c>
      <c r="AL149" s="4">
        <v>0</v>
      </c>
      <c r="AM149" s="4">
        <v>0</v>
      </c>
      <c r="AN149" s="4">
        <v>0</v>
      </c>
      <c r="AO149" s="4">
        <v>-90163</v>
      </c>
      <c r="AP149" s="4">
        <v>-90163</v>
      </c>
      <c r="AQ149" s="4">
        <v>0</v>
      </c>
      <c r="AR149" s="4">
        <v>547597</v>
      </c>
      <c r="AS149" s="1" t="s">
        <v>52</v>
      </c>
      <c r="AT149" s="9">
        <f t="shared" si="58"/>
        <v>43333</v>
      </c>
      <c r="AU149" s="9">
        <f t="shared" si="59"/>
        <v>43313</v>
      </c>
      <c r="AV149" s="9">
        <v>44798</v>
      </c>
      <c r="AW149" s="11">
        <f t="shared" si="60"/>
        <v>4.0136986301369859</v>
      </c>
      <c r="AX149">
        <v>10</v>
      </c>
      <c r="AY149" s="12">
        <v>0.05</v>
      </c>
      <c r="AZ149">
        <f t="shared" si="61"/>
        <v>9.5000000000000001E-2</v>
      </c>
      <c r="BA149" s="13">
        <f t="shared" si="62"/>
        <v>637760</v>
      </c>
      <c r="BB149" s="17" t="s">
        <v>2189</v>
      </c>
      <c r="BC149">
        <f>MATCH(BB149,MONTHLY_INDEX!$A:$A,0)</f>
        <v>798</v>
      </c>
      <c r="BD149">
        <f>MATCH(AU149,MONTHLY_INDEX!$1:$1,0)</f>
        <v>80</v>
      </c>
      <c r="BE149">
        <f>INDEX(MONTHLY_INDEX!$1:$1048576,Final!BC149,Final!BD149)</f>
        <v>96</v>
      </c>
      <c r="BF149">
        <f>MATCH($BF$1,MONTHLY_INDEX!$1:$1,0)</f>
        <v>127</v>
      </c>
      <c r="BG149">
        <f>INDEX(MONTHLY_INDEX!$1:$1048576,Final!BC149,Final!BF149)</f>
        <v>95.3</v>
      </c>
      <c r="BH149" s="23">
        <f t="shared" si="70"/>
        <v>-7.2916666666666963E-3</v>
      </c>
      <c r="BI149" s="14">
        <f t="shared" si="71"/>
        <v>633109.66666666663</v>
      </c>
      <c r="BJ149" s="14">
        <f t="shared" si="72"/>
        <v>241405.58317351594</v>
      </c>
      <c r="BK149" s="15">
        <f t="shared" si="63"/>
        <v>391704.08349315065</v>
      </c>
      <c r="BL149" s="52">
        <v>0</v>
      </c>
      <c r="BM149" s="15">
        <f t="shared" si="73"/>
        <v>391704.08349315065</v>
      </c>
    </row>
    <row r="150" spans="1:65">
      <c r="A150" s="8">
        <v>148</v>
      </c>
      <c r="B150" s="1" t="s">
        <v>44</v>
      </c>
      <c r="C150" s="1">
        <v>1500</v>
      </c>
      <c r="D150" s="1" t="s">
        <v>60</v>
      </c>
      <c r="E150" s="1">
        <v>150000012</v>
      </c>
      <c r="F150" s="1" t="s">
        <v>60</v>
      </c>
      <c r="G150" s="1" t="s">
        <v>92</v>
      </c>
      <c r="H150" s="1">
        <v>4</v>
      </c>
      <c r="I150" s="1" t="s">
        <v>52</v>
      </c>
      <c r="J150" s="1" t="s">
        <v>49</v>
      </c>
      <c r="K150" s="1">
        <v>17406001</v>
      </c>
      <c r="L150" s="1" t="s">
        <v>50</v>
      </c>
      <c r="M150" s="1" t="s">
        <v>51</v>
      </c>
      <c r="N150" s="1" t="s">
        <v>64</v>
      </c>
      <c r="O150" s="1" t="s">
        <v>65</v>
      </c>
      <c r="P150" s="1" t="s">
        <v>66</v>
      </c>
      <c r="Q150" s="1" t="s">
        <v>67</v>
      </c>
      <c r="R150" s="1" t="s">
        <v>87</v>
      </c>
      <c r="S150" s="1" t="s">
        <v>88</v>
      </c>
      <c r="T150" s="2">
        <v>43333</v>
      </c>
      <c r="U150" s="2">
        <v>43333</v>
      </c>
      <c r="V150" s="1" t="s">
        <v>52</v>
      </c>
      <c r="W150" s="3">
        <v>1</v>
      </c>
      <c r="X150" s="1" t="s">
        <v>53</v>
      </c>
      <c r="Y150" s="4">
        <v>21044329</v>
      </c>
      <c r="Z150" s="4">
        <v>-2756887</v>
      </c>
      <c r="AA150" s="4">
        <v>0</v>
      </c>
      <c r="AB150" s="4">
        <v>0</v>
      </c>
      <c r="AC150" s="4">
        <v>0</v>
      </c>
      <c r="AD150" s="4">
        <v>21044329</v>
      </c>
      <c r="AE150" s="5">
        <v>1685</v>
      </c>
      <c r="AF150" s="1" t="s">
        <v>70</v>
      </c>
      <c r="AG150" s="1" t="s">
        <v>71</v>
      </c>
      <c r="AH150" s="1" t="s">
        <v>89</v>
      </c>
      <c r="AI150" s="1" t="s">
        <v>57</v>
      </c>
      <c r="AJ150" s="5">
        <v>10950</v>
      </c>
      <c r="AK150" s="4">
        <v>-218303</v>
      </c>
      <c r="AL150" s="4">
        <v>0</v>
      </c>
      <c r="AM150" s="4">
        <v>0</v>
      </c>
      <c r="AN150" s="4">
        <v>0</v>
      </c>
      <c r="AO150" s="4">
        <v>-2975190</v>
      </c>
      <c r="AP150" s="4">
        <v>-2975190</v>
      </c>
      <c r="AQ150" s="4">
        <v>0</v>
      </c>
      <c r="AR150" s="4">
        <v>18069139</v>
      </c>
      <c r="AS150" s="1" t="s">
        <v>52</v>
      </c>
      <c r="AT150" s="9">
        <f t="shared" si="58"/>
        <v>43333</v>
      </c>
      <c r="AU150" s="9">
        <f t="shared" si="59"/>
        <v>43313</v>
      </c>
      <c r="AV150" s="9">
        <v>44798</v>
      </c>
      <c r="AW150" s="11">
        <f t="shared" si="60"/>
        <v>4.0136986301369859</v>
      </c>
      <c r="AX150">
        <v>25</v>
      </c>
      <c r="AY150" s="12">
        <v>0.05</v>
      </c>
      <c r="AZ150">
        <f t="shared" si="61"/>
        <v>3.7999999999999999E-2</v>
      </c>
      <c r="BA150" s="13">
        <f t="shared" si="62"/>
        <v>21044329</v>
      </c>
      <c r="BB150" s="17" t="s">
        <v>2189</v>
      </c>
      <c r="BC150">
        <f>MATCH(BB150,MONTHLY_INDEX!$A:$A,0)</f>
        <v>798</v>
      </c>
      <c r="BD150">
        <f>MATCH(AU150,MONTHLY_INDEX!$1:$1,0)</f>
        <v>80</v>
      </c>
      <c r="BE150">
        <f>INDEX(MONTHLY_INDEX!$1:$1048576,Final!BC150,Final!BD150)</f>
        <v>96</v>
      </c>
      <c r="BF150">
        <f>MATCH($BF$1,MONTHLY_INDEX!$1:$1,0)</f>
        <v>127</v>
      </c>
      <c r="BG150">
        <f>INDEX(MONTHLY_INDEX!$1:$1048576,Final!BC150,Final!BF150)</f>
        <v>95.3</v>
      </c>
      <c r="BH150" s="23">
        <f t="shared" si="70"/>
        <v>-7.2916666666666963E-3</v>
      </c>
      <c r="BI150" s="14">
        <f t="shared" si="71"/>
        <v>20890880.767708331</v>
      </c>
      <c r="BJ150" s="14">
        <f t="shared" si="72"/>
        <v>3186288.5817488292</v>
      </c>
      <c r="BK150" s="15">
        <f t="shared" si="63"/>
        <v>17704592.185959503</v>
      </c>
      <c r="BL150" s="52">
        <v>0</v>
      </c>
      <c r="BM150" s="15">
        <f t="shared" si="73"/>
        <v>17704592.185959503</v>
      </c>
    </row>
    <row r="151" spans="1:65">
      <c r="A151" s="8">
        <v>149</v>
      </c>
      <c r="B151" s="1" t="s">
        <v>44</v>
      </c>
      <c r="C151" s="1">
        <v>1500</v>
      </c>
      <c r="D151" s="1" t="s">
        <v>60</v>
      </c>
      <c r="E151" s="1">
        <v>150000012</v>
      </c>
      <c r="F151" s="1" t="s">
        <v>60</v>
      </c>
      <c r="G151" s="1" t="s">
        <v>93</v>
      </c>
      <c r="H151" s="1">
        <v>5</v>
      </c>
      <c r="I151" s="1" t="s">
        <v>52</v>
      </c>
      <c r="J151" s="1" t="s">
        <v>49</v>
      </c>
      <c r="K151" s="1">
        <v>17406001</v>
      </c>
      <c r="L151" s="1" t="s">
        <v>50</v>
      </c>
      <c r="M151" s="1" t="s">
        <v>51</v>
      </c>
      <c r="N151" s="1" t="s">
        <v>64</v>
      </c>
      <c r="O151" s="1" t="s">
        <v>65</v>
      </c>
      <c r="P151" s="1" t="s">
        <v>66</v>
      </c>
      <c r="Q151" s="1" t="s">
        <v>67</v>
      </c>
      <c r="R151" s="1" t="s">
        <v>87</v>
      </c>
      <c r="S151" s="1" t="s">
        <v>88</v>
      </c>
      <c r="T151" s="2">
        <v>43333</v>
      </c>
      <c r="U151" s="2">
        <v>43333</v>
      </c>
      <c r="V151" s="1" t="s">
        <v>52</v>
      </c>
      <c r="W151" s="3">
        <v>1</v>
      </c>
      <c r="X151" s="1" t="s">
        <v>53</v>
      </c>
      <c r="Y151" s="4">
        <v>969266</v>
      </c>
      <c r="Z151" s="4">
        <v>-126976</v>
      </c>
      <c r="AA151" s="4">
        <v>0</v>
      </c>
      <c r="AB151" s="4">
        <v>0</v>
      </c>
      <c r="AC151" s="4">
        <v>0</v>
      </c>
      <c r="AD151" s="4">
        <v>969266</v>
      </c>
      <c r="AE151" s="5">
        <v>1685</v>
      </c>
      <c r="AF151" s="1" t="s">
        <v>70</v>
      </c>
      <c r="AG151" s="1" t="s">
        <v>71</v>
      </c>
      <c r="AH151" s="1" t="s">
        <v>89</v>
      </c>
      <c r="AI151" s="1" t="s">
        <v>57</v>
      </c>
      <c r="AJ151" s="5">
        <v>10950</v>
      </c>
      <c r="AK151" s="4">
        <v>-10055</v>
      </c>
      <c r="AL151" s="4">
        <v>0</v>
      </c>
      <c r="AM151" s="4">
        <v>0</v>
      </c>
      <c r="AN151" s="4">
        <v>0</v>
      </c>
      <c r="AO151" s="4">
        <v>-137031</v>
      </c>
      <c r="AP151" s="4">
        <v>-137031</v>
      </c>
      <c r="AQ151" s="4">
        <v>0</v>
      </c>
      <c r="AR151" s="4">
        <v>832235</v>
      </c>
      <c r="AS151" s="1" t="s">
        <v>52</v>
      </c>
      <c r="AT151" s="9">
        <f t="shared" si="58"/>
        <v>43333</v>
      </c>
      <c r="AU151" s="9">
        <f t="shared" si="59"/>
        <v>43313</v>
      </c>
      <c r="AV151" s="9">
        <v>44798</v>
      </c>
      <c r="AW151" s="11">
        <f t="shared" si="60"/>
        <v>4.0136986301369859</v>
      </c>
      <c r="AX151">
        <v>25</v>
      </c>
      <c r="AY151" s="12">
        <v>0.05</v>
      </c>
      <c r="AZ151">
        <f t="shared" si="61"/>
        <v>3.7999999999999999E-2</v>
      </c>
      <c r="BA151" s="13">
        <f t="shared" si="62"/>
        <v>969266</v>
      </c>
      <c r="BB151" s="17" t="s">
        <v>2083</v>
      </c>
      <c r="BC151">
        <f>MATCH(BB151,MONTHLY_INDEX!$A:$A,0)</f>
        <v>745</v>
      </c>
      <c r="BD151">
        <f>MATCH(AU151,MONTHLY_INDEX!$1:$1,0)</f>
        <v>80</v>
      </c>
      <c r="BE151">
        <f>INDEX(MONTHLY_INDEX!$1:$1048576,Final!BC151,Final!BD151)</f>
        <v>106.4</v>
      </c>
      <c r="BF151">
        <f>MATCH($BF$1,MONTHLY_INDEX!$1:$1,0)</f>
        <v>127</v>
      </c>
      <c r="BG151">
        <f>INDEX(MONTHLY_INDEX!$1:$1048576,Final!BC151,Final!BF151)</f>
        <v>115.4</v>
      </c>
      <c r="BH151" s="23">
        <f t="shared" si="70"/>
        <v>8.4586466165413529E-2</v>
      </c>
      <c r="BI151" s="14">
        <f t="shared" si="71"/>
        <v>1051252.7857142857</v>
      </c>
      <c r="BJ151" s="14">
        <f t="shared" si="72"/>
        <v>160337.65090606653</v>
      </c>
      <c r="BK151" s="15">
        <f t="shared" si="63"/>
        <v>890915.13480821915</v>
      </c>
      <c r="BL151" s="52">
        <v>0</v>
      </c>
      <c r="BM151" s="15">
        <f t="shared" si="73"/>
        <v>890915.13480821915</v>
      </c>
    </row>
    <row r="152" spans="1:65">
      <c r="A152" s="8">
        <v>150</v>
      </c>
      <c r="B152" s="1" t="s">
        <v>44</v>
      </c>
      <c r="C152" s="1">
        <v>1500</v>
      </c>
      <c r="D152" s="1" t="s">
        <v>60</v>
      </c>
      <c r="E152" s="1">
        <v>150000012</v>
      </c>
      <c r="F152" s="1" t="s">
        <v>60</v>
      </c>
      <c r="G152" s="1" t="s">
        <v>94</v>
      </c>
      <c r="H152" s="1">
        <v>6</v>
      </c>
      <c r="I152" s="1" t="s">
        <v>52</v>
      </c>
      <c r="J152" s="1" t="s">
        <v>49</v>
      </c>
      <c r="K152" s="1">
        <v>17406001</v>
      </c>
      <c r="L152" s="1" t="s">
        <v>50</v>
      </c>
      <c r="M152" s="1" t="s">
        <v>51</v>
      </c>
      <c r="N152" s="1" t="s">
        <v>64</v>
      </c>
      <c r="O152" s="1" t="s">
        <v>65</v>
      </c>
      <c r="P152" s="1" t="s">
        <v>66</v>
      </c>
      <c r="Q152" s="1" t="s">
        <v>67</v>
      </c>
      <c r="R152" s="1" t="s">
        <v>87</v>
      </c>
      <c r="S152" s="1" t="s">
        <v>88</v>
      </c>
      <c r="T152" s="2">
        <v>43333</v>
      </c>
      <c r="U152" s="2">
        <v>43333</v>
      </c>
      <c r="V152" s="1" t="s">
        <v>52</v>
      </c>
      <c r="W152" s="3">
        <v>1</v>
      </c>
      <c r="X152" s="1" t="s">
        <v>53</v>
      </c>
      <c r="Y152" s="4">
        <v>735000</v>
      </c>
      <c r="Z152" s="4">
        <v>-96287</v>
      </c>
      <c r="AA152" s="4">
        <v>0</v>
      </c>
      <c r="AB152" s="4">
        <v>0</v>
      </c>
      <c r="AC152" s="4">
        <v>0</v>
      </c>
      <c r="AD152" s="4">
        <v>735000</v>
      </c>
      <c r="AE152" s="5">
        <v>1685</v>
      </c>
      <c r="AF152" s="1" t="s">
        <v>70</v>
      </c>
      <c r="AG152" s="1" t="s">
        <v>71</v>
      </c>
      <c r="AH152" s="1" t="s">
        <v>89</v>
      </c>
      <c r="AI152" s="1" t="s">
        <v>57</v>
      </c>
      <c r="AJ152" s="5">
        <v>10950</v>
      </c>
      <c r="AK152" s="4">
        <v>-7625</v>
      </c>
      <c r="AL152" s="4">
        <v>0</v>
      </c>
      <c r="AM152" s="4">
        <v>0</v>
      </c>
      <c r="AN152" s="4">
        <v>0</v>
      </c>
      <c r="AO152" s="4">
        <v>-103912</v>
      </c>
      <c r="AP152" s="4">
        <v>-103912</v>
      </c>
      <c r="AQ152" s="4">
        <v>0</v>
      </c>
      <c r="AR152" s="4">
        <v>631088</v>
      </c>
      <c r="AS152" s="1" t="s">
        <v>52</v>
      </c>
      <c r="AT152" s="9">
        <f t="shared" si="58"/>
        <v>43333</v>
      </c>
      <c r="AU152" s="9">
        <f t="shared" si="59"/>
        <v>43313</v>
      </c>
      <c r="AV152" s="9">
        <v>44798</v>
      </c>
      <c r="AW152" s="11">
        <f t="shared" si="60"/>
        <v>4.0136986301369859</v>
      </c>
      <c r="AX152">
        <v>10</v>
      </c>
      <c r="AY152" s="12">
        <v>0.05</v>
      </c>
      <c r="AZ152">
        <f t="shared" si="61"/>
        <v>9.5000000000000001E-2</v>
      </c>
      <c r="BA152" s="13">
        <f t="shared" si="62"/>
        <v>735000</v>
      </c>
      <c r="BB152" s="17" t="s">
        <v>1853</v>
      </c>
      <c r="BC152">
        <f>MATCH(BB152,MONTHLY_INDEX!$A:$A,0)</f>
        <v>630</v>
      </c>
      <c r="BD152">
        <f>MATCH(AU152,MONTHLY_INDEX!$1:$1,0)</f>
        <v>80</v>
      </c>
      <c r="BE152">
        <f>INDEX(MONTHLY_INDEX!$1:$1048576,Final!BC152,Final!BD152)</f>
        <v>111.6</v>
      </c>
      <c r="BF152">
        <f>MATCH($BF$1,MONTHLY_INDEX!$1:$1,0)</f>
        <v>127</v>
      </c>
      <c r="BG152">
        <f>INDEX(MONTHLY_INDEX!$1:$1048576,Final!BC152,Final!BF152)</f>
        <v>151.1</v>
      </c>
      <c r="BH152" s="23">
        <f t="shared" si="70"/>
        <v>0.35394265232974914</v>
      </c>
      <c r="BI152" s="14">
        <f t="shared" si="71"/>
        <v>995147.84946236562</v>
      </c>
      <c r="BJ152" s="14">
        <f t="shared" si="72"/>
        <v>379451.2382162321</v>
      </c>
      <c r="BK152" s="15">
        <f t="shared" si="63"/>
        <v>615696.61124613346</v>
      </c>
      <c r="BL152" s="52">
        <v>0</v>
      </c>
      <c r="BM152" s="15">
        <f t="shared" si="73"/>
        <v>615696.61124613346</v>
      </c>
    </row>
    <row r="153" spans="1:65">
      <c r="A153" s="8">
        <v>151</v>
      </c>
      <c r="B153" s="1" t="s">
        <v>44</v>
      </c>
      <c r="C153" s="1">
        <v>1500</v>
      </c>
      <c r="D153" s="1" t="s">
        <v>60</v>
      </c>
      <c r="E153" s="1">
        <v>150000012</v>
      </c>
      <c r="F153" s="1" t="s">
        <v>60</v>
      </c>
      <c r="G153" s="1" t="s">
        <v>95</v>
      </c>
      <c r="H153" s="1">
        <v>7</v>
      </c>
      <c r="I153" s="1" t="s">
        <v>52</v>
      </c>
      <c r="J153" s="1" t="s">
        <v>49</v>
      </c>
      <c r="K153" s="1">
        <v>17406001</v>
      </c>
      <c r="L153" s="1" t="s">
        <v>50</v>
      </c>
      <c r="M153" s="1" t="s">
        <v>51</v>
      </c>
      <c r="N153" s="1" t="s">
        <v>64</v>
      </c>
      <c r="O153" s="1" t="s">
        <v>65</v>
      </c>
      <c r="P153" s="1" t="s">
        <v>66</v>
      </c>
      <c r="Q153" s="1" t="s">
        <v>67</v>
      </c>
      <c r="R153" s="1" t="s">
        <v>87</v>
      </c>
      <c r="S153" s="1" t="s">
        <v>88</v>
      </c>
      <c r="T153" s="2">
        <v>43333</v>
      </c>
      <c r="U153" s="2">
        <v>43333</v>
      </c>
      <c r="V153" s="1" t="s">
        <v>52</v>
      </c>
      <c r="W153" s="3">
        <v>1</v>
      </c>
      <c r="X153" s="1" t="s">
        <v>53</v>
      </c>
      <c r="Y153" s="4">
        <v>126000</v>
      </c>
      <c r="Z153" s="4">
        <v>-16506</v>
      </c>
      <c r="AA153" s="4">
        <v>0</v>
      </c>
      <c r="AB153" s="4">
        <v>0</v>
      </c>
      <c r="AC153" s="4">
        <v>0</v>
      </c>
      <c r="AD153" s="4">
        <v>126000</v>
      </c>
      <c r="AE153" s="5">
        <v>1685</v>
      </c>
      <c r="AF153" s="1" t="s">
        <v>70</v>
      </c>
      <c r="AG153" s="1" t="s">
        <v>71</v>
      </c>
      <c r="AH153" s="1" t="s">
        <v>89</v>
      </c>
      <c r="AI153" s="1" t="s">
        <v>57</v>
      </c>
      <c r="AJ153" s="5">
        <v>10950</v>
      </c>
      <c r="AK153" s="4">
        <v>-1307</v>
      </c>
      <c r="AL153" s="4">
        <v>0</v>
      </c>
      <c r="AM153" s="4">
        <v>0</v>
      </c>
      <c r="AN153" s="4">
        <v>0</v>
      </c>
      <c r="AO153" s="4">
        <v>-17813</v>
      </c>
      <c r="AP153" s="4">
        <v>-17813</v>
      </c>
      <c r="AQ153" s="4">
        <v>0</v>
      </c>
      <c r="AR153" s="4">
        <v>108187</v>
      </c>
      <c r="AS153" s="1" t="s">
        <v>52</v>
      </c>
      <c r="AT153" s="9">
        <f t="shared" si="58"/>
        <v>43333</v>
      </c>
      <c r="AU153" s="9">
        <f t="shared" si="59"/>
        <v>43313</v>
      </c>
      <c r="AV153" s="9">
        <v>44798</v>
      </c>
      <c r="AW153" s="11">
        <f t="shared" si="60"/>
        <v>4.0136986301369859</v>
      </c>
      <c r="AX153">
        <v>25</v>
      </c>
      <c r="AY153" s="12">
        <v>0.05</v>
      </c>
      <c r="AZ153">
        <f t="shared" si="61"/>
        <v>3.7999999999999999E-2</v>
      </c>
      <c r="BA153" s="13">
        <f t="shared" si="62"/>
        <v>126000</v>
      </c>
      <c r="BB153" s="17" t="s">
        <v>2189</v>
      </c>
      <c r="BC153">
        <f>MATCH(BB153,MONTHLY_INDEX!$A:$A,0)</f>
        <v>798</v>
      </c>
      <c r="BD153">
        <f>MATCH(AU153,MONTHLY_INDEX!$1:$1,0)</f>
        <v>80</v>
      </c>
      <c r="BE153">
        <f>INDEX(MONTHLY_INDEX!$1:$1048576,Final!BC153,Final!BD153)</f>
        <v>96</v>
      </c>
      <c r="BF153">
        <f>MATCH($BF$1,MONTHLY_INDEX!$1:$1,0)</f>
        <v>127</v>
      </c>
      <c r="BG153">
        <f>INDEX(MONTHLY_INDEX!$1:$1048576,Final!BC153,Final!BF153)</f>
        <v>95.3</v>
      </c>
      <c r="BH153" s="23">
        <f t="shared" si="70"/>
        <v>-7.2916666666666963E-3</v>
      </c>
      <c r="BI153" s="14">
        <f t="shared" si="71"/>
        <v>125081.25</v>
      </c>
      <c r="BJ153" s="14">
        <f t="shared" si="72"/>
        <v>19077.460787671229</v>
      </c>
      <c r="BK153" s="15">
        <f t="shared" si="63"/>
        <v>106003.78921232877</v>
      </c>
      <c r="BL153" s="52">
        <v>0</v>
      </c>
      <c r="BM153" s="15">
        <f t="shared" si="73"/>
        <v>106003.78921232877</v>
      </c>
    </row>
    <row r="154" spans="1:65">
      <c r="A154" s="8">
        <v>152</v>
      </c>
      <c r="B154" s="1" t="s">
        <v>44</v>
      </c>
      <c r="C154" s="1">
        <v>1500</v>
      </c>
      <c r="D154" s="1" t="s">
        <v>60</v>
      </c>
      <c r="E154" s="1">
        <v>150000012</v>
      </c>
      <c r="F154" s="1" t="s">
        <v>60</v>
      </c>
      <c r="G154" s="1" t="s">
        <v>96</v>
      </c>
      <c r="H154" s="1">
        <v>8</v>
      </c>
      <c r="I154" s="1" t="s">
        <v>52</v>
      </c>
      <c r="J154" s="1" t="s">
        <v>49</v>
      </c>
      <c r="K154" s="1">
        <v>17406001</v>
      </c>
      <c r="L154" s="1" t="s">
        <v>50</v>
      </c>
      <c r="M154" s="1" t="s">
        <v>51</v>
      </c>
      <c r="N154" s="1" t="s">
        <v>64</v>
      </c>
      <c r="O154" s="1" t="s">
        <v>65</v>
      </c>
      <c r="P154" s="1" t="s">
        <v>66</v>
      </c>
      <c r="Q154" s="1" t="s">
        <v>67</v>
      </c>
      <c r="R154" s="1" t="s">
        <v>87</v>
      </c>
      <c r="S154" s="1" t="s">
        <v>88</v>
      </c>
      <c r="T154" s="2">
        <v>43333</v>
      </c>
      <c r="U154" s="2">
        <v>43333</v>
      </c>
      <c r="V154" s="1" t="s">
        <v>52</v>
      </c>
      <c r="W154" s="3">
        <v>1</v>
      </c>
      <c r="X154" s="1" t="s">
        <v>53</v>
      </c>
      <c r="Y154" s="4">
        <v>29327302</v>
      </c>
      <c r="Z154" s="4">
        <v>-3841988</v>
      </c>
      <c r="AA154" s="4">
        <v>0</v>
      </c>
      <c r="AB154" s="4">
        <v>0</v>
      </c>
      <c r="AC154" s="4">
        <v>0</v>
      </c>
      <c r="AD154" s="4">
        <v>29327302</v>
      </c>
      <c r="AE154" s="5">
        <v>1685</v>
      </c>
      <c r="AF154" s="1" t="s">
        <v>70</v>
      </c>
      <c r="AG154" s="1" t="s">
        <v>71</v>
      </c>
      <c r="AH154" s="1" t="s">
        <v>89</v>
      </c>
      <c r="AI154" s="1" t="s">
        <v>57</v>
      </c>
      <c r="AJ154" s="5">
        <v>10950</v>
      </c>
      <c r="AK154" s="4">
        <v>-304227</v>
      </c>
      <c r="AL154" s="4">
        <v>0</v>
      </c>
      <c r="AM154" s="4">
        <v>0</v>
      </c>
      <c r="AN154" s="4">
        <v>0</v>
      </c>
      <c r="AO154" s="4">
        <v>-4146215</v>
      </c>
      <c r="AP154" s="4">
        <v>-4146215</v>
      </c>
      <c r="AQ154" s="4">
        <v>0</v>
      </c>
      <c r="AR154" s="4">
        <v>25181087</v>
      </c>
      <c r="AS154" s="1" t="s">
        <v>52</v>
      </c>
      <c r="AT154" s="9">
        <f t="shared" si="58"/>
        <v>43333</v>
      </c>
      <c r="AU154" s="9">
        <f t="shared" si="59"/>
        <v>43313</v>
      </c>
      <c r="AV154" s="9">
        <v>44798</v>
      </c>
      <c r="AW154" s="11">
        <f t="shared" si="60"/>
        <v>4.0136986301369859</v>
      </c>
      <c r="AX154">
        <v>25</v>
      </c>
      <c r="AY154" s="12">
        <v>0.05</v>
      </c>
      <c r="AZ154">
        <f t="shared" si="61"/>
        <v>3.7999999999999999E-2</v>
      </c>
      <c r="BA154" s="13">
        <f t="shared" si="62"/>
        <v>29327302</v>
      </c>
      <c r="BB154" s="17" t="s">
        <v>2189</v>
      </c>
      <c r="BC154">
        <f>MATCH(BB154,MONTHLY_INDEX!$A:$A,0)</f>
        <v>798</v>
      </c>
      <c r="BD154">
        <f>MATCH(AU154,MONTHLY_INDEX!$1:$1,0)</f>
        <v>80</v>
      </c>
      <c r="BE154">
        <f>INDEX(MONTHLY_INDEX!$1:$1048576,Final!BC154,Final!BD154)</f>
        <v>96</v>
      </c>
      <c r="BF154">
        <f>MATCH($BF$1,MONTHLY_INDEX!$1:$1,0)</f>
        <v>127</v>
      </c>
      <c r="BG154">
        <f>INDEX(MONTHLY_INDEX!$1:$1048576,Final!BC154,Final!BF154)</f>
        <v>95.3</v>
      </c>
      <c r="BH154" s="23">
        <f t="shared" si="70"/>
        <v>-7.2916666666666963E-3</v>
      </c>
      <c r="BI154" s="14">
        <f t="shared" si="71"/>
        <v>29113457.089583334</v>
      </c>
      <c r="BJ154" s="14">
        <f t="shared" si="72"/>
        <v>4440400.4278824767</v>
      </c>
      <c r="BK154" s="15">
        <f t="shared" si="63"/>
        <v>24673056.661700856</v>
      </c>
      <c r="BL154" s="52">
        <v>0</v>
      </c>
      <c r="BM154" s="15">
        <f t="shared" si="73"/>
        <v>24673056.661700856</v>
      </c>
    </row>
    <row r="155" spans="1:65">
      <c r="A155" s="8">
        <v>153</v>
      </c>
      <c r="B155" s="1" t="s">
        <v>44</v>
      </c>
      <c r="C155" s="1">
        <v>1500</v>
      </c>
      <c r="D155" s="1" t="s">
        <v>60</v>
      </c>
      <c r="E155" s="1">
        <v>150000012</v>
      </c>
      <c r="F155" s="1" t="s">
        <v>60</v>
      </c>
      <c r="G155" s="1" t="s">
        <v>97</v>
      </c>
      <c r="H155" s="1">
        <v>9</v>
      </c>
      <c r="I155" s="1" t="s">
        <v>52</v>
      </c>
      <c r="J155" s="1" t="s">
        <v>49</v>
      </c>
      <c r="K155" s="1">
        <v>17406001</v>
      </c>
      <c r="L155" s="1" t="s">
        <v>50</v>
      </c>
      <c r="M155" s="1" t="s">
        <v>51</v>
      </c>
      <c r="N155" s="1" t="s">
        <v>64</v>
      </c>
      <c r="O155" s="1" t="s">
        <v>65</v>
      </c>
      <c r="P155" s="1" t="s">
        <v>66</v>
      </c>
      <c r="Q155" s="1" t="s">
        <v>67</v>
      </c>
      <c r="R155" s="1" t="s">
        <v>87</v>
      </c>
      <c r="S155" s="1" t="s">
        <v>88</v>
      </c>
      <c r="T155" s="2">
        <v>43333</v>
      </c>
      <c r="U155" s="2">
        <v>43333</v>
      </c>
      <c r="V155" s="1" t="s">
        <v>52</v>
      </c>
      <c r="W155" s="3">
        <v>1</v>
      </c>
      <c r="X155" s="1" t="s">
        <v>53</v>
      </c>
      <c r="Y155" s="4">
        <v>1517250</v>
      </c>
      <c r="Z155" s="4">
        <v>-198765</v>
      </c>
      <c r="AA155" s="4">
        <v>0</v>
      </c>
      <c r="AB155" s="4">
        <v>0</v>
      </c>
      <c r="AC155" s="4">
        <v>0</v>
      </c>
      <c r="AD155" s="4">
        <v>1517250</v>
      </c>
      <c r="AE155" s="5">
        <v>1685</v>
      </c>
      <c r="AF155" s="1" t="s">
        <v>70</v>
      </c>
      <c r="AG155" s="1" t="s">
        <v>71</v>
      </c>
      <c r="AH155" s="1" t="s">
        <v>89</v>
      </c>
      <c r="AI155" s="1" t="s">
        <v>57</v>
      </c>
      <c r="AJ155" s="5">
        <v>10950</v>
      </c>
      <c r="AK155" s="4">
        <v>-15739</v>
      </c>
      <c r="AL155" s="4">
        <v>0</v>
      </c>
      <c r="AM155" s="4">
        <v>0</v>
      </c>
      <c r="AN155" s="4">
        <v>0</v>
      </c>
      <c r="AO155" s="4">
        <v>-214504</v>
      </c>
      <c r="AP155" s="4">
        <v>-214504</v>
      </c>
      <c r="AQ155" s="4">
        <v>0</v>
      </c>
      <c r="AR155" s="4">
        <v>1302746</v>
      </c>
      <c r="AS155" s="1" t="s">
        <v>52</v>
      </c>
      <c r="AT155" s="9">
        <f t="shared" si="58"/>
        <v>43333</v>
      </c>
      <c r="AU155" s="9">
        <f t="shared" si="59"/>
        <v>43313</v>
      </c>
      <c r="AV155" s="9">
        <v>44798</v>
      </c>
      <c r="AW155" s="11">
        <f t="shared" si="60"/>
        <v>4.0136986301369859</v>
      </c>
      <c r="AX155">
        <v>15</v>
      </c>
      <c r="AY155" s="12">
        <v>0.05</v>
      </c>
      <c r="AZ155">
        <f t="shared" si="61"/>
        <v>6.3333333333333325E-2</v>
      </c>
      <c r="BA155" s="13">
        <f t="shared" si="62"/>
        <v>1517250</v>
      </c>
      <c r="BB155" s="17" t="s">
        <v>1941</v>
      </c>
      <c r="BC155">
        <f>MATCH(BB155,MONTHLY_INDEX!$A:$A,0)</f>
        <v>674</v>
      </c>
      <c r="BD155">
        <f>MATCH(AU155,MONTHLY_INDEX!$1:$1,0)</f>
        <v>80</v>
      </c>
      <c r="BE155">
        <f>INDEX(MONTHLY_INDEX!$1:$1048576,Final!BC155,Final!BD155)</f>
        <v>105.1</v>
      </c>
      <c r="BF155">
        <f>MATCH($BF$1,MONTHLY_INDEX!$1:$1,0)</f>
        <v>127</v>
      </c>
      <c r="BG155">
        <f>INDEX(MONTHLY_INDEX!$1:$1048576,Final!BC155,Final!BF155)</f>
        <v>122.8</v>
      </c>
      <c r="BH155" s="23">
        <f t="shared" si="70"/>
        <v>0.16841103710751668</v>
      </c>
      <c r="BI155" s="14">
        <f t="shared" si="71"/>
        <v>1772771.6460513796</v>
      </c>
      <c r="BJ155" s="14">
        <f t="shared" si="72"/>
        <v>450640.17139580037</v>
      </c>
      <c r="BK155" s="15">
        <f t="shared" si="63"/>
        <v>1322131.4746555793</v>
      </c>
      <c r="BL155" s="52">
        <v>0</v>
      </c>
      <c r="BM155" s="15">
        <f t="shared" si="73"/>
        <v>1322131.4746555793</v>
      </c>
    </row>
    <row r="156" spans="1:65">
      <c r="A156" s="8">
        <v>154</v>
      </c>
      <c r="B156" s="1" t="s">
        <v>44</v>
      </c>
      <c r="C156" s="1">
        <v>1500</v>
      </c>
      <c r="D156" s="1" t="s">
        <v>60</v>
      </c>
      <c r="E156" s="1">
        <v>150000012</v>
      </c>
      <c r="F156" s="1" t="s">
        <v>60</v>
      </c>
      <c r="G156" s="1" t="s">
        <v>98</v>
      </c>
      <c r="H156" s="1">
        <v>10</v>
      </c>
      <c r="I156" s="1" t="s">
        <v>52</v>
      </c>
      <c r="J156" s="1" t="s">
        <v>49</v>
      </c>
      <c r="K156" s="1">
        <v>17406001</v>
      </c>
      <c r="L156" s="1" t="s">
        <v>50</v>
      </c>
      <c r="M156" s="1" t="s">
        <v>51</v>
      </c>
      <c r="N156" s="1" t="s">
        <v>64</v>
      </c>
      <c r="O156" s="1" t="s">
        <v>65</v>
      </c>
      <c r="P156" s="1" t="s">
        <v>66</v>
      </c>
      <c r="Q156" s="1" t="s">
        <v>67</v>
      </c>
      <c r="R156" s="1" t="s">
        <v>87</v>
      </c>
      <c r="S156" s="1" t="s">
        <v>88</v>
      </c>
      <c r="T156" s="2">
        <v>43333</v>
      </c>
      <c r="U156" s="2">
        <v>43333</v>
      </c>
      <c r="V156" s="1" t="s">
        <v>52</v>
      </c>
      <c r="W156" s="3">
        <v>1</v>
      </c>
      <c r="X156" s="1" t="s">
        <v>53</v>
      </c>
      <c r="Y156" s="4">
        <v>312900</v>
      </c>
      <c r="Z156" s="4">
        <v>-40991</v>
      </c>
      <c r="AA156" s="4">
        <v>0</v>
      </c>
      <c r="AB156" s="4">
        <v>0</v>
      </c>
      <c r="AC156" s="4">
        <v>0</v>
      </c>
      <c r="AD156" s="4">
        <v>312900</v>
      </c>
      <c r="AE156" s="5">
        <v>1685</v>
      </c>
      <c r="AF156" s="1" t="s">
        <v>70</v>
      </c>
      <c r="AG156" s="1" t="s">
        <v>71</v>
      </c>
      <c r="AH156" s="1" t="s">
        <v>89</v>
      </c>
      <c r="AI156" s="1" t="s">
        <v>57</v>
      </c>
      <c r="AJ156" s="5">
        <v>10950</v>
      </c>
      <c r="AK156" s="4">
        <v>-3246</v>
      </c>
      <c r="AL156" s="4">
        <v>0</v>
      </c>
      <c r="AM156" s="4">
        <v>0</v>
      </c>
      <c r="AN156" s="4">
        <v>0</v>
      </c>
      <c r="AO156" s="4">
        <v>-44237</v>
      </c>
      <c r="AP156" s="4">
        <v>-44237</v>
      </c>
      <c r="AQ156" s="4">
        <v>0</v>
      </c>
      <c r="AR156" s="4">
        <v>268663</v>
      </c>
      <c r="AS156" s="1" t="s">
        <v>52</v>
      </c>
      <c r="AT156" s="9">
        <f t="shared" si="58"/>
        <v>43333</v>
      </c>
      <c r="AU156" s="9">
        <f t="shared" si="59"/>
        <v>43313</v>
      </c>
      <c r="AV156" s="9">
        <v>44798</v>
      </c>
      <c r="AW156" s="11">
        <f t="shared" si="60"/>
        <v>4.0136986301369859</v>
      </c>
      <c r="AX156">
        <v>10</v>
      </c>
      <c r="AY156" s="12">
        <v>0.05</v>
      </c>
      <c r="AZ156">
        <f t="shared" si="61"/>
        <v>9.5000000000000001E-2</v>
      </c>
      <c r="BA156" s="13">
        <f t="shared" si="62"/>
        <v>312900</v>
      </c>
      <c r="BB156" s="17" t="s">
        <v>2189</v>
      </c>
      <c r="BC156">
        <f>MATCH(BB156,MONTHLY_INDEX!$A:$A,0)</f>
        <v>798</v>
      </c>
      <c r="BD156">
        <f>MATCH(AU156,MONTHLY_INDEX!$1:$1,0)</f>
        <v>80</v>
      </c>
      <c r="BE156">
        <f>INDEX(MONTHLY_INDEX!$1:$1048576,Final!BC156,Final!BD156)</f>
        <v>96</v>
      </c>
      <c r="BF156">
        <f>MATCH($BF$1,MONTHLY_INDEX!$1:$1,0)</f>
        <v>127</v>
      </c>
      <c r="BG156">
        <f>INDEX(MONTHLY_INDEX!$1:$1048576,Final!BC156,Final!BF156)</f>
        <v>95.3</v>
      </c>
      <c r="BH156" s="23">
        <f t="shared" si="70"/>
        <v>-7.2916666666666963E-3</v>
      </c>
      <c r="BI156" s="14">
        <f t="shared" si="71"/>
        <v>310618.4375</v>
      </c>
      <c r="BJ156" s="14">
        <f t="shared" si="72"/>
        <v>118439.2357234589</v>
      </c>
      <c r="BK156" s="15">
        <f t="shared" si="63"/>
        <v>192179.2017765411</v>
      </c>
      <c r="BL156" s="52">
        <v>0</v>
      </c>
      <c r="BM156" s="15">
        <f t="shared" si="73"/>
        <v>192179.2017765411</v>
      </c>
    </row>
    <row r="157" spans="1:65">
      <c r="A157" s="8">
        <v>155</v>
      </c>
      <c r="B157" s="1" t="s">
        <v>44</v>
      </c>
      <c r="C157" s="1">
        <v>1500</v>
      </c>
      <c r="D157" s="1" t="s">
        <v>60</v>
      </c>
      <c r="E157" s="1">
        <v>150000012</v>
      </c>
      <c r="F157" s="1" t="s">
        <v>60</v>
      </c>
      <c r="G157" s="1" t="s">
        <v>99</v>
      </c>
      <c r="H157" s="1">
        <v>11</v>
      </c>
      <c r="I157" s="1" t="s">
        <v>52</v>
      </c>
      <c r="J157" s="1" t="s">
        <v>49</v>
      </c>
      <c r="K157" s="1">
        <v>17406001</v>
      </c>
      <c r="L157" s="1" t="s">
        <v>50</v>
      </c>
      <c r="M157" s="1" t="s">
        <v>51</v>
      </c>
      <c r="N157" s="1" t="s">
        <v>64</v>
      </c>
      <c r="O157" s="1" t="s">
        <v>65</v>
      </c>
      <c r="P157" s="1" t="s">
        <v>66</v>
      </c>
      <c r="Q157" s="1" t="s">
        <v>67</v>
      </c>
      <c r="R157" s="1" t="s">
        <v>87</v>
      </c>
      <c r="S157" s="1" t="s">
        <v>88</v>
      </c>
      <c r="T157" s="2">
        <v>43333</v>
      </c>
      <c r="U157" s="2">
        <v>43333</v>
      </c>
      <c r="V157" s="1" t="s">
        <v>52</v>
      </c>
      <c r="W157" s="3">
        <v>1</v>
      </c>
      <c r="X157" s="1" t="s">
        <v>53</v>
      </c>
      <c r="Y157" s="4">
        <v>1174950</v>
      </c>
      <c r="Z157" s="4">
        <v>-153922</v>
      </c>
      <c r="AA157" s="4">
        <v>0</v>
      </c>
      <c r="AB157" s="4">
        <v>0</v>
      </c>
      <c r="AC157" s="4">
        <v>0</v>
      </c>
      <c r="AD157" s="4">
        <v>1174950</v>
      </c>
      <c r="AE157" s="5">
        <v>1685</v>
      </c>
      <c r="AF157" s="1" t="s">
        <v>70</v>
      </c>
      <c r="AG157" s="1" t="s">
        <v>71</v>
      </c>
      <c r="AH157" s="1" t="s">
        <v>89</v>
      </c>
      <c r="AI157" s="1" t="s">
        <v>57</v>
      </c>
      <c r="AJ157" s="5">
        <v>10950</v>
      </c>
      <c r="AK157" s="4">
        <v>-12188</v>
      </c>
      <c r="AL157" s="4">
        <v>0</v>
      </c>
      <c r="AM157" s="4">
        <v>0</v>
      </c>
      <c r="AN157" s="4">
        <v>0</v>
      </c>
      <c r="AO157" s="4">
        <v>-166110</v>
      </c>
      <c r="AP157" s="4">
        <v>-166110</v>
      </c>
      <c r="AQ157" s="4">
        <v>0</v>
      </c>
      <c r="AR157" s="4">
        <v>1008840</v>
      </c>
      <c r="AS157" s="1" t="s">
        <v>52</v>
      </c>
      <c r="AT157" s="9">
        <f t="shared" si="58"/>
        <v>43333</v>
      </c>
      <c r="AU157" s="9">
        <f t="shared" si="59"/>
        <v>43313</v>
      </c>
      <c r="AV157" s="9">
        <v>44798</v>
      </c>
      <c r="AW157" s="11">
        <f t="shared" si="60"/>
        <v>4.0136986301369859</v>
      </c>
      <c r="AX157">
        <v>10</v>
      </c>
      <c r="AY157" s="12">
        <v>0.05</v>
      </c>
      <c r="AZ157">
        <f t="shared" si="61"/>
        <v>9.5000000000000001E-2</v>
      </c>
      <c r="BA157" s="13">
        <f t="shared" si="62"/>
        <v>1174950</v>
      </c>
      <c r="BB157" s="17" t="s">
        <v>2189</v>
      </c>
      <c r="BC157">
        <f>MATCH(BB157,MONTHLY_INDEX!$A:$A,0)</f>
        <v>798</v>
      </c>
      <c r="BD157">
        <f>MATCH(AU157,MONTHLY_INDEX!$1:$1,0)</f>
        <v>80</v>
      </c>
      <c r="BE157">
        <f>INDEX(MONTHLY_INDEX!$1:$1048576,Final!BC157,Final!BD157)</f>
        <v>96</v>
      </c>
      <c r="BF157">
        <f>MATCH($BF$1,MONTHLY_INDEX!$1:$1,0)</f>
        <v>127</v>
      </c>
      <c r="BG157">
        <f>INDEX(MONTHLY_INDEX!$1:$1048576,Final!BC157,Final!BF157)</f>
        <v>95.3</v>
      </c>
      <c r="BH157" s="23">
        <f t="shared" si="70"/>
        <v>-7.2916666666666963E-3</v>
      </c>
      <c r="BI157" s="14">
        <f t="shared" si="71"/>
        <v>1166382.65625</v>
      </c>
      <c r="BJ157" s="14">
        <f t="shared" si="72"/>
        <v>444743.30461258558</v>
      </c>
      <c r="BK157" s="15">
        <f t="shared" si="63"/>
        <v>721639.35163741442</v>
      </c>
      <c r="BL157" s="52">
        <v>0</v>
      </c>
      <c r="BM157" s="15">
        <f t="shared" si="73"/>
        <v>721639.35163741442</v>
      </c>
    </row>
    <row r="158" spans="1:65">
      <c r="A158" s="8">
        <v>156</v>
      </c>
      <c r="B158" s="1" t="s">
        <v>44</v>
      </c>
      <c r="C158" s="1">
        <v>1500</v>
      </c>
      <c r="D158" s="1" t="s">
        <v>60</v>
      </c>
      <c r="E158" s="1">
        <v>150000012</v>
      </c>
      <c r="F158" s="1" t="s">
        <v>60</v>
      </c>
      <c r="G158" s="1" t="s">
        <v>100</v>
      </c>
      <c r="H158" s="1">
        <v>12</v>
      </c>
      <c r="I158" s="1" t="s">
        <v>52</v>
      </c>
      <c r="J158" s="1" t="s">
        <v>49</v>
      </c>
      <c r="K158" s="1">
        <v>17406001</v>
      </c>
      <c r="L158" s="1" t="s">
        <v>50</v>
      </c>
      <c r="M158" s="1" t="s">
        <v>51</v>
      </c>
      <c r="N158" s="1" t="s">
        <v>64</v>
      </c>
      <c r="O158" s="1" t="s">
        <v>65</v>
      </c>
      <c r="P158" s="1" t="s">
        <v>66</v>
      </c>
      <c r="Q158" s="1" t="s">
        <v>67</v>
      </c>
      <c r="R158" s="1" t="s">
        <v>87</v>
      </c>
      <c r="S158" s="1" t="s">
        <v>88</v>
      </c>
      <c r="T158" s="2">
        <v>43333</v>
      </c>
      <c r="U158" s="2">
        <v>43333</v>
      </c>
      <c r="V158" s="1" t="s">
        <v>52</v>
      </c>
      <c r="W158" s="3">
        <v>1</v>
      </c>
      <c r="X158" s="1" t="s">
        <v>53</v>
      </c>
      <c r="Y158" s="4">
        <v>582750</v>
      </c>
      <c r="Z158" s="4">
        <v>-76342</v>
      </c>
      <c r="AA158" s="4">
        <v>0</v>
      </c>
      <c r="AB158" s="4">
        <v>0</v>
      </c>
      <c r="AC158" s="4">
        <v>0</v>
      </c>
      <c r="AD158" s="4">
        <v>582750</v>
      </c>
      <c r="AE158" s="5">
        <v>1685</v>
      </c>
      <c r="AF158" s="1" t="s">
        <v>70</v>
      </c>
      <c r="AG158" s="1" t="s">
        <v>71</v>
      </c>
      <c r="AH158" s="1" t="s">
        <v>89</v>
      </c>
      <c r="AI158" s="1" t="s">
        <v>57</v>
      </c>
      <c r="AJ158" s="5">
        <v>10950</v>
      </c>
      <c r="AK158" s="4">
        <v>-6045</v>
      </c>
      <c r="AL158" s="4">
        <v>0</v>
      </c>
      <c r="AM158" s="4">
        <v>0</v>
      </c>
      <c r="AN158" s="4">
        <v>0</v>
      </c>
      <c r="AO158" s="4">
        <v>-82387</v>
      </c>
      <c r="AP158" s="4">
        <v>-82387</v>
      </c>
      <c r="AQ158" s="4">
        <v>0</v>
      </c>
      <c r="AR158" s="4">
        <v>500363</v>
      </c>
      <c r="AS158" s="1" t="s">
        <v>52</v>
      </c>
      <c r="AT158" s="9">
        <f t="shared" si="58"/>
        <v>43333</v>
      </c>
      <c r="AU158" s="9">
        <f t="shared" si="59"/>
        <v>43313</v>
      </c>
      <c r="AV158" s="9">
        <v>44798</v>
      </c>
      <c r="AW158" s="11">
        <f t="shared" si="60"/>
        <v>4.0136986301369859</v>
      </c>
      <c r="AX158">
        <v>10</v>
      </c>
      <c r="AY158" s="12">
        <v>0.05</v>
      </c>
      <c r="AZ158">
        <f t="shared" si="61"/>
        <v>9.5000000000000001E-2</v>
      </c>
      <c r="BA158" s="13">
        <f t="shared" si="62"/>
        <v>582750</v>
      </c>
      <c r="BB158" s="17" t="s">
        <v>1973</v>
      </c>
      <c r="BC158">
        <f>MATCH(BB158,MONTHLY_INDEX!$A:$A,0)</f>
        <v>690</v>
      </c>
      <c r="BD158">
        <f>MATCH(AU158,MONTHLY_INDEX!$1:$1,0)</f>
        <v>80</v>
      </c>
      <c r="BE158">
        <f>INDEX(MONTHLY_INDEX!$1:$1048576,Final!BC158,Final!BD158)</f>
        <v>110</v>
      </c>
      <c r="BF158">
        <f>MATCH($BF$1,MONTHLY_INDEX!$1:$1,0)</f>
        <v>127</v>
      </c>
      <c r="BG158">
        <f>INDEX(MONTHLY_INDEX!$1:$1048576,Final!BC158,Final!BF158)</f>
        <v>145.69999999999999</v>
      </c>
      <c r="BH158" s="23">
        <f t="shared" si="70"/>
        <v>0.32454545454545441</v>
      </c>
      <c r="BI158" s="14">
        <f t="shared" si="71"/>
        <v>771878.86363636365</v>
      </c>
      <c r="BJ158" s="14">
        <f t="shared" si="72"/>
        <v>294318.46807285177</v>
      </c>
      <c r="BK158" s="15">
        <f t="shared" si="63"/>
        <v>477560.39556351188</v>
      </c>
      <c r="BL158" s="52">
        <v>0</v>
      </c>
      <c r="BM158" s="15">
        <f t="shared" si="73"/>
        <v>477560.39556351188</v>
      </c>
    </row>
    <row r="159" spans="1:65">
      <c r="A159" s="8">
        <v>157</v>
      </c>
      <c r="B159" s="1" t="s">
        <v>44</v>
      </c>
      <c r="C159" s="1">
        <v>1500</v>
      </c>
      <c r="D159" s="1" t="s">
        <v>60</v>
      </c>
      <c r="E159" s="1">
        <v>150000012</v>
      </c>
      <c r="F159" s="1" t="s">
        <v>60</v>
      </c>
      <c r="G159" s="1" t="s">
        <v>101</v>
      </c>
      <c r="H159" s="1">
        <v>13</v>
      </c>
      <c r="I159" s="1" t="s">
        <v>52</v>
      </c>
      <c r="J159" s="1" t="s">
        <v>49</v>
      </c>
      <c r="K159" s="1">
        <v>17406001</v>
      </c>
      <c r="L159" s="1" t="s">
        <v>50</v>
      </c>
      <c r="M159" s="1" t="s">
        <v>51</v>
      </c>
      <c r="N159" s="1" t="s">
        <v>64</v>
      </c>
      <c r="O159" s="1" t="s">
        <v>65</v>
      </c>
      <c r="P159" s="1" t="s">
        <v>66</v>
      </c>
      <c r="Q159" s="1" t="s">
        <v>67</v>
      </c>
      <c r="R159" s="1" t="s">
        <v>87</v>
      </c>
      <c r="S159" s="1" t="s">
        <v>88</v>
      </c>
      <c r="T159" s="2">
        <v>43333</v>
      </c>
      <c r="U159" s="2">
        <v>43333</v>
      </c>
      <c r="V159" s="1" t="s">
        <v>52</v>
      </c>
      <c r="W159" s="3">
        <v>1</v>
      </c>
      <c r="X159" s="1" t="s">
        <v>53</v>
      </c>
      <c r="Y159" s="4">
        <v>9976171</v>
      </c>
      <c r="Z159" s="4">
        <v>-1306915</v>
      </c>
      <c r="AA159" s="4">
        <v>0</v>
      </c>
      <c r="AB159" s="4">
        <v>0</v>
      </c>
      <c r="AC159" s="4">
        <v>0</v>
      </c>
      <c r="AD159" s="4">
        <v>9976171</v>
      </c>
      <c r="AE159" s="5">
        <v>1685</v>
      </c>
      <c r="AF159" s="1" t="s">
        <v>70</v>
      </c>
      <c r="AG159" s="1" t="s">
        <v>71</v>
      </c>
      <c r="AH159" s="1" t="s">
        <v>89</v>
      </c>
      <c r="AI159" s="1" t="s">
        <v>57</v>
      </c>
      <c r="AJ159" s="5">
        <v>10950</v>
      </c>
      <c r="AK159" s="4">
        <v>-103488</v>
      </c>
      <c r="AL159" s="4">
        <v>0</v>
      </c>
      <c r="AM159" s="4">
        <v>0</v>
      </c>
      <c r="AN159" s="4">
        <v>0</v>
      </c>
      <c r="AO159" s="4">
        <v>-1410403</v>
      </c>
      <c r="AP159" s="4">
        <v>-1410403</v>
      </c>
      <c r="AQ159" s="4">
        <v>0</v>
      </c>
      <c r="AR159" s="4">
        <v>8565768</v>
      </c>
      <c r="AS159" s="1" t="s">
        <v>52</v>
      </c>
      <c r="AT159" s="9">
        <f t="shared" si="58"/>
        <v>43333</v>
      </c>
      <c r="AU159" s="9">
        <f t="shared" si="59"/>
        <v>43313</v>
      </c>
      <c r="AV159" s="9">
        <v>44798</v>
      </c>
      <c r="AW159" s="11">
        <f t="shared" si="60"/>
        <v>4.0136986301369859</v>
      </c>
      <c r="AX159">
        <v>25</v>
      </c>
      <c r="AY159" s="12">
        <v>0.05</v>
      </c>
      <c r="AZ159">
        <f t="shared" si="61"/>
        <v>3.7999999999999999E-2</v>
      </c>
      <c r="BA159" s="13">
        <f t="shared" si="62"/>
        <v>9976171</v>
      </c>
      <c r="BB159" s="17" t="s">
        <v>2189</v>
      </c>
      <c r="BC159">
        <f>MATCH(BB159,MONTHLY_INDEX!$A:$A,0)</f>
        <v>798</v>
      </c>
      <c r="BD159">
        <f>MATCH(AU159,MONTHLY_INDEX!$1:$1,0)</f>
        <v>80</v>
      </c>
      <c r="BE159">
        <f>INDEX(MONTHLY_INDEX!$1:$1048576,Final!BC159,Final!BD159)</f>
        <v>96</v>
      </c>
      <c r="BF159">
        <f>MATCH($BF$1,MONTHLY_INDEX!$1:$1,0)</f>
        <v>127</v>
      </c>
      <c r="BG159">
        <f>INDEX(MONTHLY_INDEX!$1:$1048576,Final!BC159,Final!BF159)</f>
        <v>95.3</v>
      </c>
      <c r="BH159" s="23">
        <f t="shared" si="70"/>
        <v>-7.2916666666666963E-3</v>
      </c>
      <c r="BI159" s="14">
        <f t="shared" si="71"/>
        <v>9903428.0864583328</v>
      </c>
      <c r="BJ159" s="14">
        <f t="shared" si="72"/>
        <v>1510476.2782825625</v>
      </c>
      <c r="BK159" s="15">
        <f t="shared" si="63"/>
        <v>8392951.8081757706</v>
      </c>
      <c r="BL159" s="52">
        <v>0</v>
      </c>
      <c r="BM159" s="15">
        <f t="shared" si="73"/>
        <v>8392951.8081757706</v>
      </c>
    </row>
    <row r="160" spans="1:65">
      <c r="A160" s="8">
        <v>158</v>
      </c>
      <c r="B160" s="1" t="s">
        <v>44</v>
      </c>
      <c r="C160" s="1">
        <v>1500</v>
      </c>
      <c r="D160" s="1" t="s">
        <v>60</v>
      </c>
      <c r="E160" s="1">
        <v>150000012</v>
      </c>
      <c r="F160" s="1" t="s">
        <v>60</v>
      </c>
      <c r="G160" s="1" t="s">
        <v>102</v>
      </c>
      <c r="H160" s="1">
        <v>14</v>
      </c>
      <c r="I160" s="1" t="s">
        <v>52</v>
      </c>
      <c r="J160" s="1" t="s">
        <v>49</v>
      </c>
      <c r="K160" s="1">
        <v>17406001</v>
      </c>
      <c r="L160" s="1" t="s">
        <v>50</v>
      </c>
      <c r="M160" s="1" t="s">
        <v>51</v>
      </c>
      <c r="N160" s="1" t="s">
        <v>64</v>
      </c>
      <c r="O160" s="1" t="s">
        <v>65</v>
      </c>
      <c r="P160" s="1" t="s">
        <v>66</v>
      </c>
      <c r="Q160" s="1" t="s">
        <v>67</v>
      </c>
      <c r="R160" s="1" t="s">
        <v>87</v>
      </c>
      <c r="S160" s="1" t="s">
        <v>88</v>
      </c>
      <c r="T160" s="2">
        <v>43333</v>
      </c>
      <c r="U160" s="2">
        <v>43333</v>
      </c>
      <c r="V160" s="1" t="s">
        <v>52</v>
      </c>
      <c r="W160" s="3">
        <v>1</v>
      </c>
      <c r="X160" s="1" t="s">
        <v>53</v>
      </c>
      <c r="Y160" s="4">
        <v>21103901</v>
      </c>
      <c r="Z160" s="4">
        <v>-2764690</v>
      </c>
      <c r="AA160" s="4">
        <v>0</v>
      </c>
      <c r="AB160" s="4">
        <v>0</v>
      </c>
      <c r="AC160" s="4">
        <v>0</v>
      </c>
      <c r="AD160" s="4">
        <v>21103901</v>
      </c>
      <c r="AE160" s="5">
        <v>1685</v>
      </c>
      <c r="AF160" s="1" t="s">
        <v>70</v>
      </c>
      <c r="AG160" s="1" t="s">
        <v>71</v>
      </c>
      <c r="AH160" s="1" t="s">
        <v>89</v>
      </c>
      <c r="AI160" s="1" t="s">
        <v>57</v>
      </c>
      <c r="AJ160" s="5">
        <v>10950</v>
      </c>
      <c r="AK160" s="4">
        <v>-218921</v>
      </c>
      <c r="AL160" s="4">
        <v>0</v>
      </c>
      <c r="AM160" s="4">
        <v>0</v>
      </c>
      <c r="AN160" s="4">
        <v>0</v>
      </c>
      <c r="AO160" s="4">
        <v>-2983611</v>
      </c>
      <c r="AP160" s="4">
        <v>-2983611</v>
      </c>
      <c r="AQ160" s="4">
        <v>0</v>
      </c>
      <c r="AR160" s="4">
        <v>18120290</v>
      </c>
      <c r="AS160" s="1" t="s">
        <v>52</v>
      </c>
      <c r="AT160" s="9">
        <f t="shared" si="58"/>
        <v>43333</v>
      </c>
      <c r="AU160" s="9">
        <f t="shared" si="59"/>
        <v>43313</v>
      </c>
      <c r="AV160" s="9">
        <v>44798</v>
      </c>
      <c r="AW160" s="11">
        <f t="shared" si="60"/>
        <v>4.0136986301369859</v>
      </c>
      <c r="AX160">
        <v>25</v>
      </c>
      <c r="AY160" s="12">
        <v>0.05</v>
      </c>
      <c r="AZ160">
        <f t="shared" si="61"/>
        <v>3.7999999999999999E-2</v>
      </c>
      <c r="BA160" s="13">
        <f t="shared" si="62"/>
        <v>21103901</v>
      </c>
      <c r="BB160" s="17" t="s">
        <v>2189</v>
      </c>
      <c r="BC160">
        <f>MATCH(BB160,MONTHLY_INDEX!$A:$A,0)</f>
        <v>798</v>
      </c>
      <c r="BD160">
        <f>MATCH(AU160,MONTHLY_INDEX!$1:$1,0)</f>
        <v>80</v>
      </c>
      <c r="BE160">
        <f>INDEX(MONTHLY_INDEX!$1:$1048576,Final!BC160,Final!BD160)</f>
        <v>96</v>
      </c>
      <c r="BF160">
        <f>MATCH($BF$1,MONTHLY_INDEX!$1:$1,0)</f>
        <v>127</v>
      </c>
      <c r="BG160">
        <f>INDEX(MONTHLY_INDEX!$1:$1048576,Final!BC160,Final!BF160)</f>
        <v>95.3</v>
      </c>
      <c r="BH160" s="23">
        <f t="shared" si="70"/>
        <v>-7.2916666666666963E-3</v>
      </c>
      <c r="BI160" s="14">
        <f t="shared" si="71"/>
        <v>20950018.388541665</v>
      </c>
      <c r="BJ160" s="14">
        <f t="shared" si="72"/>
        <v>3195308.2840825049</v>
      </c>
      <c r="BK160" s="15">
        <f t="shared" si="63"/>
        <v>17754710.104459159</v>
      </c>
      <c r="BL160" s="52">
        <v>0</v>
      </c>
      <c r="BM160" s="15">
        <f t="shared" si="73"/>
        <v>17754710.104459159</v>
      </c>
    </row>
    <row r="161" spans="1:65">
      <c r="A161" s="8">
        <v>159</v>
      </c>
      <c r="B161" s="1" t="s">
        <v>44</v>
      </c>
      <c r="C161" s="1">
        <v>1500</v>
      </c>
      <c r="D161" s="1" t="s">
        <v>60</v>
      </c>
      <c r="E161" s="1">
        <v>150000012</v>
      </c>
      <c r="F161" s="1" t="s">
        <v>60</v>
      </c>
      <c r="G161" s="1" t="s">
        <v>103</v>
      </c>
      <c r="H161" s="1">
        <v>15</v>
      </c>
      <c r="I161" s="1" t="s">
        <v>52</v>
      </c>
      <c r="J161" s="1" t="s">
        <v>49</v>
      </c>
      <c r="K161" s="1">
        <v>17406001</v>
      </c>
      <c r="L161" s="1" t="s">
        <v>50</v>
      </c>
      <c r="M161" s="1" t="s">
        <v>51</v>
      </c>
      <c r="N161" s="1" t="s">
        <v>64</v>
      </c>
      <c r="O161" s="1" t="s">
        <v>65</v>
      </c>
      <c r="P161" s="1" t="s">
        <v>66</v>
      </c>
      <c r="Q161" s="1" t="s">
        <v>67</v>
      </c>
      <c r="R161" s="1" t="s">
        <v>87</v>
      </c>
      <c r="S161" s="1" t="s">
        <v>88</v>
      </c>
      <c r="T161" s="2">
        <v>43333</v>
      </c>
      <c r="U161" s="2">
        <v>43333</v>
      </c>
      <c r="V161" s="1" t="s">
        <v>52</v>
      </c>
      <c r="W161" s="3">
        <v>1</v>
      </c>
      <c r="X161" s="1" t="s">
        <v>53</v>
      </c>
      <c r="Y161" s="4">
        <v>580650</v>
      </c>
      <c r="Z161" s="4">
        <v>-76066</v>
      </c>
      <c r="AA161" s="4">
        <v>0</v>
      </c>
      <c r="AB161" s="4">
        <v>0</v>
      </c>
      <c r="AC161" s="4">
        <v>0</v>
      </c>
      <c r="AD161" s="4">
        <v>580650</v>
      </c>
      <c r="AE161" s="5">
        <v>1685</v>
      </c>
      <c r="AF161" s="1" t="s">
        <v>70</v>
      </c>
      <c r="AG161" s="1" t="s">
        <v>71</v>
      </c>
      <c r="AH161" s="1" t="s">
        <v>89</v>
      </c>
      <c r="AI161" s="1" t="s">
        <v>57</v>
      </c>
      <c r="AJ161" s="5">
        <v>10950</v>
      </c>
      <c r="AK161" s="4">
        <v>-6023</v>
      </c>
      <c r="AL161" s="4">
        <v>0</v>
      </c>
      <c r="AM161" s="4">
        <v>0</v>
      </c>
      <c r="AN161" s="4">
        <v>0</v>
      </c>
      <c r="AO161" s="4">
        <v>-82089</v>
      </c>
      <c r="AP161" s="4">
        <v>-82089</v>
      </c>
      <c r="AQ161" s="4">
        <v>0</v>
      </c>
      <c r="AR161" s="4">
        <v>498561</v>
      </c>
      <c r="AS161" s="1" t="s">
        <v>52</v>
      </c>
      <c r="AT161" s="9">
        <f t="shared" si="58"/>
        <v>43333</v>
      </c>
      <c r="AU161" s="9">
        <f t="shared" si="59"/>
        <v>43313</v>
      </c>
      <c r="AV161" s="9">
        <v>44798</v>
      </c>
      <c r="AW161" s="11">
        <f t="shared" si="60"/>
        <v>4.0136986301369859</v>
      </c>
      <c r="AX161">
        <v>10</v>
      </c>
      <c r="AY161" s="12">
        <v>0.05</v>
      </c>
      <c r="AZ161">
        <f t="shared" si="61"/>
        <v>9.5000000000000001E-2</v>
      </c>
      <c r="BA161" s="13">
        <f t="shared" si="62"/>
        <v>580650</v>
      </c>
      <c r="BB161" s="17" t="s">
        <v>1941</v>
      </c>
      <c r="BC161">
        <f>MATCH(BB161,MONTHLY_INDEX!$A:$A,0)</f>
        <v>674</v>
      </c>
      <c r="BD161">
        <f>MATCH(AU161,MONTHLY_INDEX!$1:$1,0)</f>
        <v>80</v>
      </c>
      <c r="BE161">
        <f>INDEX(MONTHLY_INDEX!$1:$1048576,Final!BC161,Final!BD161)</f>
        <v>105.1</v>
      </c>
      <c r="BF161">
        <f>MATCH($BF$1,MONTHLY_INDEX!$1:$1,0)</f>
        <v>127</v>
      </c>
      <c r="BG161">
        <f>INDEX(MONTHLY_INDEX!$1:$1048576,Final!BC161,Final!BF161)</f>
        <v>122.8</v>
      </c>
      <c r="BH161" s="23">
        <f t="shared" si="70"/>
        <v>0.16841103710751668</v>
      </c>
      <c r="BI161" s="14">
        <f t="shared" si="71"/>
        <v>678437.86869647959</v>
      </c>
      <c r="BJ161" s="14">
        <f t="shared" si="72"/>
        <v>258689.28870091107</v>
      </c>
      <c r="BK161" s="15">
        <f t="shared" si="63"/>
        <v>419748.57999556849</v>
      </c>
      <c r="BL161" s="52">
        <v>0</v>
      </c>
      <c r="BM161" s="15">
        <f t="shared" si="73"/>
        <v>419748.57999556849</v>
      </c>
    </row>
    <row r="162" spans="1:65">
      <c r="A162" s="8">
        <v>160</v>
      </c>
      <c r="B162" s="1" t="s">
        <v>44</v>
      </c>
      <c r="C162" s="1">
        <v>1500</v>
      </c>
      <c r="D162" s="1" t="s">
        <v>60</v>
      </c>
      <c r="E162" s="1">
        <v>150000012</v>
      </c>
      <c r="F162" s="1" t="s">
        <v>60</v>
      </c>
      <c r="G162" s="1" t="s">
        <v>104</v>
      </c>
      <c r="H162" s="1">
        <v>16</v>
      </c>
      <c r="I162" s="1" t="s">
        <v>52</v>
      </c>
      <c r="J162" s="1" t="s">
        <v>49</v>
      </c>
      <c r="K162" s="1">
        <v>17406001</v>
      </c>
      <c r="L162" s="1" t="s">
        <v>50</v>
      </c>
      <c r="M162" s="1" t="s">
        <v>51</v>
      </c>
      <c r="N162" s="1" t="s">
        <v>64</v>
      </c>
      <c r="O162" s="1" t="s">
        <v>65</v>
      </c>
      <c r="P162" s="1" t="s">
        <v>66</v>
      </c>
      <c r="Q162" s="1" t="s">
        <v>67</v>
      </c>
      <c r="R162" s="1" t="s">
        <v>87</v>
      </c>
      <c r="S162" s="1" t="s">
        <v>88</v>
      </c>
      <c r="T162" s="2">
        <v>43333</v>
      </c>
      <c r="U162" s="2">
        <v>43333</v>
      </c>
      <c r="V162" s="1" t="s">
        <v>52</v>
      </c>
      <c r="W162" s="3">
        <v>1</v>
      </c>
      <c r="X162" s="1" t="s">
        <v>53</v>
      </c>
      <c r="Y162" s="4">
        <v>175035</v>
      </c>
      <c r="Z162" s="4">
        <v>-22929</v>
      </c>
      <c r="AA162" s="4">
        <v>0</v>
      </c>
      <c r="AB162" s="4">
        <v>0</v>
      </c>
      <c r="AC162" s="4">
        <v>0</v>
      </c>
      <c r="AD162" s="4">
        <v>175035</v>
      </c>
      <c r="AE162" s="5">
        <v>1685</v>
      </c>
      <c r="AF162" s="1" t="s">
        <v>70</v>
      </c>
      <c r="AG162" s="1" t="s">
        <v>71</v>
      </c>
      <c r="AH162" s="1" t="s">
        <v>89</v>
      </c>
      <c r="AI162" s="1" t="s">
        <v>57</v>
      </c>
      <c r="AJ162" s="5">
        <v>10950</v>
      </c>
      <c r="AK162" s="4">
        <v>-1816</v>
      </c>
      <c r="AL162" s="4">
        <v>0</v>
      </c>
      <c r="AM162" s="4">
        <v>0</v>
      </c>
      <c r="AN162" s="4">
        <v>0</v>
      </c>
      <c r="AO162" s="4">
        <v>-24745</v>
      </c>
      <c r="AP162" s="4">
        <v>-24745</v>
      </c>
      <c r="AQ162" s="4">
        <v>0</v>
      </c>
      <c r="AR162" s="4">
        <v>150290</v>
      </c>
      <c r="AS162" s="1" t="s">
        <v>52</v>
      </c>
      <c r="AT162" s="9">
        <f t="shared" si="58"/>
        <v>43333</v>
      </c>
      <c r="AU162" s="9">
        <f t="shared" si="59"/>
        <v>43313</v>
      </c>
      <c r="AV162" s="9">
        <v>44798</v>
      </c>
      <c r="AW162" s="11">
        <f t="shared" si="60"/>
        <v>4.0136986301369859</v>
      </c>
      <c r="AX162">
        <v>10</v>
      </c>
      <c r="AY162" s="12">
        <v>0.05</v>
      </c>
      <c r="AZ162">
        <f t="shared" si="61"/>
        <v>9.5000000000000001E-2</v>
      </c>
      <c r="BA162" s="13">
        <f t="shared" si="62"/>
        <v>175035</v>
      </c>
      <c r="BB162" s="17" t="s">
        <v>1877</v>
      </c>
      <c r="BC162">
        <f>MATCH(BB162,MONTHLY_INDEX!$A:$A,0)</f>
        <v>642</v>
      </c>
      <c r="BD162">
        <f>MATCH(AU162,MONTHLY_INDEX!$1:$1,0)</f>
        <v>80</v>
      </c>
      <c r="BE162">
        <f>INDEX(MONTHLY_INDEX!$1:$1048576,Final!BC162,Final!BD162)</f>
        <v>79.099999999999994</v>
      </c>
      <c r="BF162">
        <f>MATCH($BF$1,MONTHLY_INDEX!$1:$1,0)</f>
        <v>127</v>
      </c>
      <c r="BG162">
        <f>INDEX(MONTHLY_INDEX!$1:$1048576,Final!BC162,Final!BF162)</f>
        <v>94</v>
      </c>
      <c r="BH162" s="23">
        <f t="shared" si="70"/>
        <v>0.18836915297092297</v>
      </c>
      <c r="BI162" s="14">
        <f t="shared" si="71"/>
        <v>208006.19469026552</v>
      </c>
      <c r="BJ162" s="14">
        <f t="shared" si="72"/>
        <v>79313.046975390971</v>
      </c>
      <c r="BK162" s="15">
        <f t="shared" si="63"/>
        <v>128693.14771487455</v>
      </c>
      <c r="BL162" s="52">
        <v>0</v>
      </c>
      <c r="BM162" s="15">
        <f t="shared" si="73"/>
        <v>128693.14771487455</v>
      </c>
    </row>
    <row r="163" spans="1:65">
      <c r="A163" s="8">
        <v>161</v>
      </c>
      <c r="B163" s="1" t="s">
        <v>44</v>
      </c>
      <c r="C163" s="1">
        <v>1500</v>
      </c>
      <c r="D163" s="1" t="s">
        <v>60</v>
      </c>
      <c r="E163" s="1">
        <v>150000012</v>
      </c>
      <c r="F163" s="1" t="s">
        <v>60</v>
      </c>
      <c r="G163" s="1" t="s">
        <v>105</v>
      </c>
      <c r="H163" s="1">
        <v>17</v>
      </c>
      <c r="I163" s="1" t="s">
        <v>52</v>
      </c>
      <c r="J163" s="1" t="s">
        <v>49</v>
      </c>
      <c r="K163" s="1">
        <v>17406001</v>
      </c>
      <c r="L163" s="1" t="s">
        <v>50</v>
      </c>
      <c r="M163" s="1" t="s">
        <v>51</v>
      </c>
      <c r="N163" s="1" t="s">
        <v>64</v>
      </c>
      <c r="O163" s="1" t="s">
        <v>65</v>
      </c>
      <c r="P163" s="1" t="s">
        <v>66</v>
      </c>
      <c r="Q163" s="1" t="s">
        <v>67</v>
      </c>
      <c r="R163" s="1" t="s">
        <v>87</v>
      </c>
      <c r="S163" s="1" t="s">
        <v>88</v>
      </c>
      <c r="T163" s="2">
        <v>43333</v>
      </c>
      <c r="U163" s="2">
        <v>43333</v>
      </c>
      <c r="V163" s="1" t="s">
        <v>52</v>
      </c>
      <c r="W163" s="3">
        <v>1</v>
      </c>
      <c r="X163" s="1" t="s">
        <v>53</v>
      </c>
      <c r="Y163" s="4">
        <v>132796</v>
      </c>
      <c r="Z163" s="4">
        <v>-17395</v>
      </c>
      <c r="AA163" s="4">
        <v>0</v>
      </c>
      <c r="AB163" s="4">
        <v>0</v>
      </c>
      <c r="AC163" s="4">
        <v>0</v>
      </c>
      <c r="AD163" s="4">
        <v>132796</v>
      </c>
      <c r="AE163" s="5">
        <v>1685</v>
      </c>
      <c r="AF163" s="1" t="s">
        <v>70</v>
      </c>
      <c r="AG163" s="1" t="s">
        <v>71</v>
      </c>
      <c r="AH163" s="1" t="s">
        <v>89</v>
      </c>
      <c r="AI163" s="1" t="s">
        <v>57</v>
      </c>
      <c r="AJ163" s="5">
        <v>10950</v>
      </c>
      <c r="AK163" s="4">
        <v>-1378</v>
      </c>
      <c r="AL163" s="4">
        <v>0</v>
      </c>
      <c r="AM163" s="4">
        <v>0</v>
      </c>
      <c r="AN163" s="4">
        <v>0</v>
      </c>
      <c r="AO163" s="4">
        <v>-18773</v>
      </c>
      <c r="AP163" s="4">
        <v>-18773</v>
      </c>
      <c r="AQ163" s="4">
        <v>0</v>
      </c>
      <c r="AR163" s="4">
        <v>114023</v>
      </c>
      <c r="AS163" s="1" t="s">
        <v>52</v>
      </c>
      <c r="AT163" s="9">
        <f t="shared" si="58"/>
        <v>43333</v>
      </c>
      <c r="AU163" s="9">
        <f t="shared" si="59"/>
        <v>43313</v>
      </c>
      <c r="AV163" s="9">
        <v>44798</v>
      </c>
      <c r="AW163" s="11">
        <f t="shared" si="60"/>
        <v>4.0136986301369859</v>
      </c>
      <c r="AX163">
        <v>10</v>
      </c>
      <c r="AY163" s="12">
        <v>0.05</v>
      </c>
      <c r="AZ163">
        <f t="shared" si="61"/>
        <v>9.5000000000000001E-2</v>
      </c>
      <c r="BA163" s="13">
        <f t="shared" si="62"/>
        <v>132796</v>
      </c>
      <c r="BB163" s="17" t="s">
        <v>2189</v>
      </c>
      <c r="BC163">
        <f>MATCH(BB163,MONTHLY_INDEX!$A:$A,0)</f>
        <v>798</v>
      </c>
      <c r="BD163">
        <f>MATCH(AU163,MONTHLY_INDEX!$1:$1,0)</f>
        <v>80</v>
      </c>
      <c r="BE163">
        <f>INDEX(MONTHLY_INDEX!$1:$1048576,Final!BC163,Final!BD163)</f>
        <v>96</v>
      </c>
      <c r="BF163">
        <f>MATCH($BF$1,MONTHLY_INDEX!$1:$1,0)</f>
        <v>127</v>
      </c>
      <c r="BG163">
        <f>INDEX(MONTHLY_INDEX!$1:$1048576,Final!BC163,Final!BF163)</f>
        <v>95.3</v>
      </c>
      <c r="BH163" s="23">
        <f t="shared" si="70"/>
        <v>-7.2916666666666963E-3</v>
      </c>
      <c r="BI163" s="14">
        <f t="shared" si="71"/>
        <v>131827.69583333333</v>
      </c>
      <c r="BJ163" s="14">
        <f t="shared" si="72"/>
        <v>50266.0810071347</v>
      </c>
      <c r="BK163" s="15">
        <f t="shared" si="63"/>
        <v>81561.614826198638</v>
      </c>
      <c r="BL163" s="52">
        <v>0</v>
      </c>
      <c r="BM163" s="15">
        <f t="shared" si="73"/>
        <v>81561.614826198638</v>
      </c>
    </row>
    <row r="164" spans="1:65">
      <c r="A164" s="8">
        <v>162</v>
      </c>
      <c r="B164" s="1" t="s">
        <v>44</v>
      </c>
      <c r="C164" s="1">
        <v>1500</v>
      </c>
      <c r="D164" s="1" t="s">
        <v>60</v>
      </c>
      <c r="E164" s="1">
        <v>150000012</v>
      </c>
      <c r="F164" s="1" t="s">
        <v>60</v>
      </c>
      <c r="G164" s="1" t="s">
        <v>106</v>
      </c>
      <c r="H164" s="1">
        <v>18</v>
      </c>
      <c r="I164" s="1" t="s">
        <v>52</v>
      </c>
      <c r="J164" s="1" t="s">
        <v>49</v>
      </c>
      <c r="K164" s="1">
        <v>17406001</v>
      </c>
      <c r="L164" s="1" t="s">
        <v>50</v>
      </c>
      <c r="M164" s="1" t="s">
        <v>51</v>
      </c>
      <c r="N164" s="1" t="s">
        <v>64</v>
      </c>
      <c r="O164" s="1" t="s">
        <v>65</v>
      </c>
      <c r="P164" s="1" t="s">
        <v>66</v>
      </c>
      <c r="Q164" s="1" t="s">
        <v>67</v>
      </c>
      <c r="R164" s="1" t="s">
        <v>87</v>
      </c>
      <c r="S164" s="1" t="s">
        <v>88</v>
      </c>
      <c r="T164" s="2">
        <v>43333</v>
      </c>
      <c r="U164" s="2">
        <v>43333</v>
      </c>
      <c r="V164" s="1" t="s">
        <v>52</v>
      </c>
      <c r="W164" s="3">
        <v>1</v>
      </c>
      <c r="X164" s="1" t="s">
        <v>53</v>
      </c>
      <c r="Y164" s="4">
        <v>469552</v>
      </c>
      <c r="Z164" s="4">
        <v>-61512</v>
      </c>
      <c r="AA164" s="4">
        <v>0</v>
      </c>
      <c r="AB164" s="4">
        <v>0</v>
      </c>
      <c r="AC164" s="4">
        <v>0</v>
      </c>
      <c r="AD164" s="4">
        <v>469552</v>
      </c>
      <c r="AE164" s="5">
        <v>1685</v>
      </c>
      <c r="AF164" s="1" t="s">
        <v>70</v>
      </c>
      <c r="AG164" s="1" t="s">
        <v>71</v>
      </c>
      <c r="AH164" s="1" t="s">
        <v>89</v>
      </c>
      <c r="AI164" s="1" t="s">
        <v>57</v>
      </c>
      <c r="AJ164" s="5">
        <v>10950</v>
      </c>
      <c r="AK164" s="4">
        <v>-4871</v>
      </c>
      <c r="AL164" s="4">
        <v>0</v>
      </c>
      <c r="AM164" s="4">
        <v>0</v>
      </c>
      <c r="AN164" s="4">
        <v>0</v>
      </c>
      <c r="AO164" s="4">
        <v>-66383</v>
      </c>
      <c r="AP164" s="4">
        <v>-66383</v>
      </c>
      <c r="AQ164" s="4">
        <v>0</v>
      </c>
      <c r="AR164" s="4">
        <v>403169</v>
      </c>
      <c r="AS164" s="1" t="s">
        <v>52</v>
      </c>
      <c r="AT164" s="9">
        <f t="shared" si="58"/>
        <v>43333</v>
      </c>
      <c r="AU164" s="9">
        <f t="shared" si="59"/>
        <v>43313</v>
      </c>
      <c r="AV164" s="9">
        <v>44798</v>
      </c>
      <c r="AW164" s="11">
        <f t="shared" si="60"/>
        <v>4.0136986301369859</v>
      </c>
      <c r="AX164">
        <v>10</v>
      </c>
      <c r="AY164" s="12">
        <v>0.05</v>
      </c>
      <c r="AZ164">
        <f t="shared" si="61"/>
        <v>9.5000000000000001E-2</v>
      </c>
      <c r="BA164" s="13">
        <f t="shared" si="62"/>
        <v>469552</v>
      </c>
      <c r="BB164" s="17" t="s">
        <v>1871</v>
      </c>
      <c r="BC164">
        <f>MATCH(BB164,MONTHLY_INDEX!$A:$A,0)</f>
        <v>639</v>
      </c>
      <c r="BD164">
        <f>MATCH(AU164,MONTHLY_INDEX!$1:$1,0)</f>
        <v>80</v>
      </c>
      <c r="BE164">
        <f>INDEX(MONTHLY_INDEX!$1:$1048576,Final!BC164,Final!BD164)</f>
        <v>112.8</v>
      </c>
      <c r="BF164">
        <f>MATCH($BF$1,MONTHLY_INDEX!$1:$1,0)</f>
        <v>127</v>
      </c>
      <c r="BG164">
        <f>INDEX(MONTHLY_INDEX!$1:$1048576,Final!BC164,Final!BF164)</f>
        <v>116.2</v>
      </c>
      <c r="BH164" s="23">
        <f t="shared" si="70"/>
        <v>3.0141843971631256E-2</v>
      </c>
      <c r="BI164" s="14">
        <f t="shared" si="71"/>
        <v>483705.16312056739</v>
      </c>
      <c r="BJ164" s="14">
        <f t="shared" si="72"/>
        <v>184437.44130768481</v>
      </c>
      <c r="BK164" s="15">
        <f t="shared" si="63"/>
        <v>299267.72181288258</v>
      </c>
      <c r="BL164" s="52">
        <v>0</v>
      </c>
      <c r="BM164" s="15">
        <f t="shared" si="73"/>
        <v>299267.72181288258</v>
      </c>
    </row>
    <row r="165" spans="1:65">
      <c r="A165" s="8">
        <v>163</v>
      </c>
      <c r="B165" s="1" t="s">
        <v>44</v>
      </c>
      <c r="C165" s="1">
        <v>1500</v>
      </c>
      <c r="D165" s="1" t="s">
        <v>60</v>
      </c>
      <c r="E165" s="1">
        <v>150000012</v>
      </c>
      <c r="F165" s="1" t="s">
        <v>60</v>
      </c>
      <c r="G165" s="1" t="s">
        <v>107</v>
      </c>
      <c r="H165" s="1">
        <v>19</v>
      </c>
      <c r="I165" s="1" t="s">
        <v>52</v>
      </c>
      <c r="J165" s="1" t="s">
        <v>49</v>
      </c>
      <c r="K165" s="1">
        <v>17406001</v>
      </c>
      <c r="L165" s="1" t="s">
        <v>50</v>
      </c>
      <c r="M165" s="1" t="s">
        <v>51</v>
      </c>
      <c r="N165" s="1" t="s">
        <v>64</v>
      </c>
      <c r="O165" s="1" t="s">
        <v>65</v>
      </c>
      <c r="P165" s="1" t="s">
        <v>66</v>
      </c>
      <c r="Q165" s="1" t="s">
        <v>67</v>
      </c>
      <c r="R165" s="1" t="s">
        <v>87</v>
      </c>
      <c r="S165" s="1" t="s">
        <v>88</v>
      </c>
      <c r="T165" s="2">
        <v>43333</v>
      </c>
      <c r="U165" s="2">
        <v>43333</v>
      </c>
      <c r="V165" s="1" t="s">
        <v>52</v>
      </c>
      <c r="W165" s="3">
        <v>1</v>
      </c>
      <c r="X165" s="1" t="s">
        <v>53</v>
      </c>
      <c r="Y165" s="4">
        <v>6861326</v>
      </c>
      <c r="Z165" s="4">
        <v>-898859</v>
      </c>
      <c r="AA165" s="4">
        <v>0</v>
      </c>
      <c r="AB165" s="4">
        <v>0</v>
      </c>
      <c r="AC165" s="4">
        <v>0</v>
      </c>
      <c r="AD165" s="4">
        <v>6861326</v>
      </c>
      <c r="AE165" s="5">
        <v>1685</v>
      </c>
      <c r="AF165" s="1" t="s">
        <v>70</v>
      </c>
      <c r="AG165" s="1" t="s">
        <v>71</v>
      </c>
      <c r="AH165" s="1" t="s">
        <v>89</v>
      </c>
      <c r="AI165" s="1" t="s">
        <v>57</v>
      </c>
      <c r="AJ165" s="5">
        <v>10950</v>
      </c>
      <c r="AK165" s="4">
        <v>-71176</v>
      </c>
      <c r="AL165" s="4">
        <v>0</v>
      </c>
      <c r="AM165" s="4">
        <v>0</v>
      </c>
      <c r="AN165" s="4">
        <v>0</v>
      </c>
      <c r="AO165" s="4">
        <v>-970035</v>
      </c>
      <c r="AP165" s="4">
        <v>-970035</v>
      </c>
      <c r="AQ165" s="4">
        <v>0</v>
      </c>
      <c r="AR165" s="4">
        <v>5891291</v>
      </c>
      <c r="AS165" s="1" t="s">
        <v>52</v>
      </c>
      <c r="AT165" s="9">
        <f t="shared" si="58"/>
        <v>43333</v>
      </c>
      <c r="AU165" s="9">
        <f t="shared" si="59"/>
        <v>43313</v>
      </c>
      <c r="AV165" s="9">
        <v>44798</v>
      </c>
      <c r="AW165" s="11">
        <f t="shared" si="60"/>
        <v>4.0136986301369859</v>
      </c>
      <c r="AX165">
        <v>10</v>
      </c>
      <c r="AY165" s="12">
        <v>0.05</v>
      </c>
      <c r="AZ165">
        <f t="shared" si="61"/>
        <v>9.5000000000000001E-2</v>
      </c>
      <c r="BA165" s="13">
        <f t="shared" si="62"/>
        <v>6861326</v>
      </c>
      <c r="BI165" s="14">
        <f t="shared" ref="BI165:BI167" si="74">AR165</f>
        <v>5891291</v>
      </c>
      <c r="BJ165" s="14">
        <v>0</v>
      </c>
      <c r="BK165" s="14">
        <f t="shared" ref="BK165:BK167" si="75">AR165</f>
        <v>5891291</v>
      </c>
      <c r="BL165" s="52">
        <v>0</v>
      </c>
      <c r="BM165" s="15">
        <f t="shared" ref="BM165:BM167" si="76">AR165</f>
        <v>5891291</v>
      </c>
    </row>
    <row r="166" spans="1:65">
      <c r="A166" s="8">
        <v>164</v>
      </c>
      <c r="B166" s="1" t="s">
        <v>44</v>
      </c>
      <c r="C166" s="1">
        <v>1500</v>
      </c>
      <c r="D166" s="1" t="s">
        <v>60</v>
      </c>
      <c r="E166" s="1">
        <v>150000012</v>
      </c>
      <c r="F166" s="1" t="s">
        <v>60</v>
      </c>
      <c r="G166" s="1" t="s">
        <v>108</v>
      </c>
      <c r="H166" s="1">
        <v>20</v>
      </c>
      <c r="I166" s="1" t="s">
        <v>52</v>
      </c>
      <c r="J166" s="1" t="s">
        <v>49</v>
      </c>
      <c r="K166" s="1">
        <v>17406001</v>
      </c>
      <c r="L166" s="1" t="s">
        <v>50</v>
      </c>
      <c r="M166" s="1" t="s">
        <v>51</v>
      </c>
      <c r="N166" s="1" t="s">
        <v>64</v>
      </c>
      <c r="O166" s="1" t="s">
        <v>65</v>
      </c>
      <c r="P166" s="1" t="s">
        <v>66</v>
      </c>
      <c r="Q166" s="1" t="s">
        <v>67</v>
      </c>
      <c r="R166" s="1" t="s">
        <v>87</v>
      </c>
      <c r="S166" s="1" t="s">
        <v>88</v>
      </c>
      <c r="T166" s="2">
        <v>43333</v>
      </c>
      <c r="U166" s="2">
        <v>43333</v>
      </c>
      <c r="V166" s="1" t="s">
        <v>52</v>
      </c>
      <c r="W166" s="3">
        <v>1</v>
      </c>
      <c r="X166" s="1" t="s">
        <v>53</v>
      </c>
      <c r="Y166" s="4">
        <v>5552065</v>
      </c>
      <c r="Z166" s="4">
        <v>-727341</v>
      </c>
      <c r="AA166" s="4">
        <v>0</v>
      </c>
      <c r="AB166" s="4">
        <v>0</v>
      </c>
      <c r="AC166" s="4">
        <v>0</v>
      </c>
      <c r="AD166" s="4">
        <v>5552065</v>
      </c>
      <c r="AE166" s="5">
        <v>1685</v>
      </c>
      <c r="AF166" s="1" t="s">
        <v>70</v>
      </c>
      <c r="AG166" s="1" t="s">
        <v>71</v>
      </c>
      <c r="AH166" s="1" t="s">
        <v>89</v>
      </c>
      <c r="AI166" s="1" t="s">
        <v>57</v>
      </c>
      <c r="AJ166" s="5">
        <v>10950</v>
      </c>
      <c r="AK166" s="4">
        <v>-57594</v>
      </c>
      <c r="AL166" s="4">
        <v>0</v>
      </c>
      <c r="AM166" s="4">
        <v>0</v>
      </c>
      <c r="AN166" s="4">
        <v>0</v>
      </c>
      <c r="AO166" s="4">
        <v>-784935</v>
      </c>
      <c r="AP166" s="4">
        <v>-784935</v>
      </c>
      <c r="AQ166" s="4">
        <v>0</v>
      </c>
      <c r="AR166" s="4">
        <v>4767130</v>
      </c>
      <c r="AS166" s="1" t="s">
        <v>52</v>
      </c>
      <c r="AT166" s="9">
        <f t="shared" si="58"/>
        <v>43333</v>
      </c>
      <c r="AU166" s="9">
        <f t="shared" si="59"/>
        <v>43313</v>
      </c>
      <c r="AV166" s="9">
        <v>44798</v>
      </c>
      <c r="AW166" s="11">
        <f t="shared" si="60"/>
        <v>4.0136986301369859</v>
      </c>
      <c r="AX166">
        <v>10</v>
      </c>
      <c r="AY166" s="12">
        <v>0.05</v>
      </c>
      <c r="AZ166">
        <f t="shared" si="61"/>
        <v>9.5000000000000001E-2</v>
      </c>
      <c r="BA166" s="13">
        <f t="shared" si="62"/>
        <v>5552065</v>
      </c>
      <c r="BI166" s="14">
        <f t="shared" si="74"/>
        <v>4767130</v>
      </c>
      <c r="BJ166" s="14">
        <v>0</v>
      </c>
      <c r="BK166" s="14">
        <f t="shared" si="75"/>
        <v>4767130</v>
      </c>
      <c r="BL166" s="52">
        <v>0</v>
      </c>
      <c r="BM166" s="15">
        <f t="shared" si="76"/>
        <v>4767130</v>
      </c>
    </row>
    <row r="167" spans="1:65">
      <c r="A167" s="8">
        <v>165</v>
      </c>
      <c r="B167" s="1" t="s">
        <v>44</v>
      </c>
      <c r="C167" s="1">
        <v>1500</v>
      </c>
      <c r="D167" s="1" t="s">
        <v>60</v>
      </c>
      <c r="E167" s="1">
        <v>150000012</v>
      </c>
      <c r="F167" s="1" t="s">
        <v>60</v>
      </c>
      <c r="G167" s="1" t="s">
        <v>109</v>
      </c>
      <c r="H167" s="1">
        <v>21</v>
      </c>
      <c r="I167" s="1" t="s">
        <v>52</v>
      </c>
      <c r="J167" s="1" t="s">
        <v>49</v>
      </c>
      <c r="K167" s="1">
        <v>17406001</v>
      </c>
      <c r="L167" s="1" t="s">
        <v>50</v>
      </c>
      <c r="M167" s="1" t="s">
        <v>51</v>
      </c>
      <c r="N167" s="1" t="s">
        <v>64</v>
      </c>
      <c r="O167" s="1" t="s">
        <v>65</v>
      </c>
      <c r="P167" s="1" t="s">
        <v>66</v>
      </c>
      <c r="Q167" s="1" t="s">
        <v>67</v>
      </c>
      <c r="R167" s="1" t="s">
        <v>87</v>
      </c>
      <c r="S167" s="1" t="s">
        <v>88</v>
      </c>
      <c r="T167" s="2">
        <v>43333</v>
      </c>
      <c r="U167" s="2">
        <v>43333</v>
      </c>
      <c r="V167" s="1" t="s">
        <v>52</v>
      </c>
      <c r="W167" s="3">
        <v>1</v>
      </c>
      <c r="X167" s="1" t="s">
        <v>53</v>
      </c>
      <c r="Y167" s="4">
        <v>1950695</v>
      </c>
      <c r="Z167" s="4">
        <v>-256470</v>
      </c>
      <c r="AA167" s="4">
        <v>0</v>
      </c>
      <c r="AB167" s="4">
        <v>0</v>
      </c>
      <c r="AC167" s="4">
        <v>0</v>
      </c>
      <c r="AD167" s="4">
        <v>1950695</v>
      </c>
      <c r="AE167" s="5">
        <v>1685</v>
      </c>
      <c r="AF167" s="1" t="s">
        <v>70</v>
      </c>
      <c r="AG167" s="1" t="s">
        <v>71</v>
      </c>
      <c r="AH167" s="1" t="s">
        <v>89</v>
      </c>
      <c r="AI167" s="1" t="s">
        <v>57</v>
      </c>
      <c r="AJ167" s="5">
        <v>10950</v>
      </c>
      <c r="AK167" s="4">
        <v>-20224</v>
      </c>
      <c r="AL167" s="4">
        <v>0</v>
      </c>
      <c r="AM167" s="4">
        <v>0</v>
      </c>
      <c r="AN167" s="4">
        <v>0</v>
      </c>
      <c r="AO167" s="4">
        <v>-276694</v>
      </c>
      <c r="AP167" s="4">
        <v>-276694</v>
      </c>
      <c r="AQ167" s="4">
        <v>0</v>
      </c>
      <c r="AR167" s="4">
        <v>1674001</v>
      </c>
      <c r="AS167" s="1" t="s">
        <v>52</v>
      </c>
      <c r="AT167" s="9">
        <f t="shared" si="58"/>
        <v>43333</v>
      </c>
      <c r="AU167" s="9">
        <f t="shared" si="59"/>
        <v>43313</v>
      </c>
      <c r="AV167" s="9">
        <v>44798</v>
      </c>
      <c r="AW167" s="11">
        <f t="shared" si="60"/>
        <v>4.0136986301369859</v>
      </c>
      <c r="AX167">
        <v>10</v>
      </c>
      <c r="AY167" s="12">
        <v>0.05</v>
      </c>
      <c r="AZ167">
        <f t="shared" si="61"/>
        <v>9.5000000000000001E-2</v>
      </c>
      <c r="BA167" s="13">
        <f t="shared" si="62"/>
        <v>1950695</v>
      </c>
      <c r="BI167" s="14">
        <f t="shared" si="74"/>
        <v>1674001</v>
      </c>
      <c r="BJ167" s="14">
        <v>0</v>
      </c>
      <c r="BK167" s="14">
        <f t="shared" si="75"/>
        <v>1674001</v>
      </c>
      <c r="BL167" s="52">
        <v>0</v>
      </c>
      <c r="BM167" s="15">
        <f t="shared" si="76"/>
        <v>1674001</v>
      </c>
    </row>
    <row r="168" spans="1:65">
      <c r="A168" s="8">
        <v>166</v>
      </c>
      <c r="B168" s="1" t="s">
        <v>44</v>
      </c>
      <c r="C168" s="1">
        <v>1500</v>
      </c>
      <c r="D168" s="1" t="s">
        <v>60</v>
      </c>
      <c r="E168" s="1">
        <v>150000012</v>
      </c>
      <c r="F168" s="1" t="s">
        <v>60</v>
      </c>
      <c r="G168" s="1" t="s">
        <v>110</v>
      </c>
      <c r="H168" s="1">
        <v>22</v>
      </c>
      <c r="I168" s="1" t="s">
        <v>52</v>
      </c>
      <c r="J168" s="1" t="s">
        <v>49</v>
      </c>
      <c r="K168" s="1">
        <v>17406001</v>
      </c>
      <c r="L168" s="1" t="s">
        <v>50</v>
      </c>
      <c r="M168" s="1" t="s">
        <v>51</v>
      </c>
      <c r="N168" s="1" t="s">
        <v>64</v>
      </c>
      <c r="O168" s="1" t="s">
        <v>65</v>
      </c>
      <c r="P168" s="1" t="s">
        <v>66</v>
      </c>
      <c r="Q168" s="1" t="s">
        <v>67</v>
      </c>
      <c r="R168" s="1" t="s">
        <v>87</v>
      </c>
      <c r="S168" s="1" t="s">
        <v>88</v>
      </c>
      <c r="T168" s="2">
        <v>43333</v>
      </c>
      <c r="U168" s="2">
        <v>43333</v>
      </c>
      <c r="V168" s="1" t="s">
        <v>52</v>
      </c>
      <c r="W168" s="3">
        <v>1</v>
      </c>
      <c r="X168" s="1" t="s">
        <v>53</v>
      </c>
      <c r="Y168" s="4">
        <v>16789210</v>
      </c>
      <c r="Z168" s="4">
        <v>-2199450</v>
      </c>
      <c r="AA168" s="4">
        <v>0</v>
      </c>
      <c r="AB168" s="4">
        <v>0</v>
      </c>
      <c r="AC168" s="4">
        <v>0</v>
      </c>
      <c r="AD168" s="4">
        <v>16789210</v>
      </c>
      <c r="AE168" s="5">
        <v>1685</v>
      </c>
      <c r="AF168" s="1" t="s">
        <v>70</v>
      </c>
      <c r="AG168" s="1" t="s">
        <v>71</v>
      </c>
      <c r="AH168" s="1" t="s">
        <v>89</v>
      </c>
      <c r="AI168" s="1" t="s">
        <v>57</v>
      </c>
      <c r="AJ168" s="5">
        <v>10950</v>
      </c>
      <c r="AK168" s="4">
        <v>-174163</v>
      </c>
      <c r="AL168" s="4">
        <v>0</v>
      </c>
      <c r="AM168" s="4">
        <v>0</v>
      </c>
      <c r="AN168" s="4">
        <v>0</v>
      </c>
      <c r="AO168" s="4">
        <v>-2373613</v>
      </c>
      <c r="AP168" s="4">
        <v>-2373613</v>
      </c>
      <c r="AQ168" s="4">
        <v>0</v>
      </c>
      <c r="AR168" s="4">
        <v>14415597</v>
      </c>
      <c r="AS168" s="1" t="s">
        <v>52</v>
      </c>
      <c r="AT168" s="9">
        <f t="shared" si="58"/>
        <v>43333</v>
      </c>
      <c r="AU168" s="9">
        <f t="shared" si="59"/>
        <v>43313</v>
      </c>
      <c r="AV168" s="9">
        <v>44798</v>
      </c>
      <c r="AW168" s="11">
        <f t="shared" si="60"/>
        <v>4.0136986301369859</v>
      </c>
      <c r="AX168">
        <v>25</v>
      </c>
      <c r="AY168" s="12">
        <v>0.05</v>
      </c>
      <c r="AZ168">
        <f t="shared" si="61"/>
        <v>3.7999999999999999E-2</v>
      </c>
      <c r="BA168" s="13">
        <f t="shared" si="62"/>
        <v>16789210</v>
      </c>
      <c r="BB168" s="17" t="s">
        <v>2189</v>
      </c>
      <c r="BC168">
        <f>MATCH(BB168,MONTHLY_INDEX!$A:$A,0)</f>
        <v>798</v>
      </c>
      <c r="BD168">
        <f>MATCH(AU168,MONTHLY_INDEX!$1:$1,0)</f>
        <v>80</v>
      </c>
      <c r="BE168">
        <f>INDEX(MONTHLY_INDEX!$1:$1048576,Final!BC168,Final!BD168)</f>
        <v>96</v>
      </c>
      <c r="BF168">
        <f>MATCH($BF$1,MONTHLY_INDEX!$1:$1,0)</f>
        <v>127</v>
      </c>
      <c r="BG168">
        <f>INDEX(MONTHLY_INDEX!$1:$1048576,Final!BC168,Final!BF168)</f>
        <v>95.3</v>
      </c>
      <c r="BH168" s="23">
        <f>(BG168-BE168)/BE168</f>
        <v>-7.2916666666666963E-3</v>
      </c>
      <c r="BI168" s="14">
        <f>(1+BH168)*BA168</f>
        <v>16666788.677083332</v>
      </c>
      <c r="BJ168" s="14">
        <f>BI168*AZ168*AW168</f>
        <v>2542027.7415156956</v>
      </c>
      <c r="BK168" s="15">
        <f t="shared" si="63"/>
        <v>14124760.935567636</v>
      </c>
      <c r="BL168" s="52">
        <v>0</v>
      </c>
      <c r="BM168" s="15">
        <f>MAX((1-BL168)*BK168,BI168*AY168)</f>
        <v>14124760.935567636</v>
      </c>
    </row>
    <row r="169" spans="1:65">
      <c r="A169" s="8">
        <v>167</v>
      </c>
      <c r="B169" s="1" t="s">
        <v>44</v>
      </c>
      <c r="C169" s="1">
        <v>1500</v>
      </c>
      <c r="D169" s="1" t="s">
        <v>60</v>
      </c>
      <c r="E169" s="1">
        <v>150000012</v>
      </c>
      <c r="F169" s="1" t="s">
        <v>60</v>
      </c>
      <c r="G169" s="1" t="s">
        <v>111</v>
      </c>
      <c r="H169" s="1">
        <v>23</v>
      </c>
      <c r="I169" s="1" t="s">
        <v>52</v>
      </c>
      <c r="J169" s="1" t="s">
        <v>49</v>
      </c>
      <c r="K169" s="1">
        <v>17406001</v>
      </c>
      <c r="L169" s="1" t="s">
        <v>50</v>
      </c>
      <c r="M169" s="1" t="s">
        <v>51</v>
      </c>
      <c r="N169" s="1" t="s">
        <v>64</v>
      </c>
      <c r="O169" s="1" t="s">
        <v>65</v>
      </c>
      <c r="P169" s="1" t="s">
        <v>66</v>
      </c>
      <c r="Q169" s="1" t="s">
        <v>67</v>
      </c>
      <c r="R169" s="1" t="s">
        <v>87</v>
      </c>
      <c r="S169" s="1" t="s">
        <v>88</v>
      </c>
      <c r="T169" s="2">
        <v>43333</v>
      </c>
      <c r="U169" s="2">
        <v>43333</v>
      </c>
      <c r="V169" s="1" t="s">
        <v>52</v>
      </c>
      <c r="W169" s="3">
        <v>1</v>
      </c>
      <c r="X169" s="1" t="s">
        <v>53</v>
      </c>
      <c r="Y169" s="4">
        <v>32425</v>
      </c>
      <c r="Z169" s="4">
        <v>-4246</v>
      </c>
      <c r="AA169" s="4">
        <v>0</v>
      </c>
      <c r="AB169" s="4">
        <v>0</v>
      </c>
      <c r="AC169" s="4">
        <v>0</v>
      </c>
      <c r="AD169" s="4">
        <v>32425</v>
      </c>
      <c r="AE169" s="5">
        <v>1685</v>
      </c>
      <c r="AF169" s="1" t="s">
        <v>70</v>
      </c>
      <c r="AG169" s="1" t="s">
        <v>71</v>
      </c>
      <c r="AH169" s="1" t="s">
        <v>89</v>
      </c>
      <c r="AI169" s="1" t="s">
        <v>57</v>
      </c>
      <c r="AJ169" s="5">
        <v>10950</v>
      </c>
      <c r="AK169" s="4">
        <v>-336</v>
      </c>
      <c r="AL169" s="4">
        <v>0</v>
      </c>
      <c r="AM169" s="4">
        <v>0</v>
      </c>
      <c r="AN169" s="4">
        <v>0</v>
      </c>
      <c r="AO169" s="4">
        <v>-4582</v>
      </c>
      <c r="AP169" s="4">
        <v>-4582</v>
      </c>
      <c r="AQ169" s="4">
        <v>0</v>
      </c>
      <c r="AR169" s="4">
        <v>27843</v>
      </c>
      <c r="AS169" s="1" t="s">
        <v>52</v>
      </c>
      <c r="AT169" s="9">
        <f t="shared" si="58"/>
        <v>43333</v>
      </c>
      <c r="AU169" s="9">
        <f t="shared" si="59"/>
        <v>43313</v>
      </c>
      <c r="AV169" s="9">
        <v>44798</v>
      </c>
      <c r="AW169" s="11">
        <f t="shared" si="60"/>
        <v>4.0136986301369859</v>
      </c>
      <c r="AX169">
        <v>10</v>
      </c>
      <c r="AY169" s="12">
        <v>0.05</v>
      </c>
      <c r="AZ169">
        <f t="shared" si="61"/>
        <v>9.5000000000000001E-2</v>
      </c>
      <c r="BA169" s="13">
        <f t="shared" si="62"/>
        <v>32425</v>
      </c>
      <c r="BI169" s="14">
        <f t="shared" ref="BI169:BI173" si="77">AR169</f>
        <v>27843</v>
      </c>
      <c r="BJ169" s="14">
        <v>0</v>
      </c>
      <c r="BK169" s="14">
        <f t="shared" ref="BK169:BK173" si="78">AR169</f>
        <v>27843</v>
      </c>
      <c r="BL169" s="52">
        <v>0</v>
      </c>
      <c r="BM169" s="15">
        <f t="shared" ref="BM169:BM173" si="79">AR169</f>
        <v>27843</v>
      </c>
    </row>
    <row r="170" spans="1:65">
      <c r="A170" s="8">
        <v>168</v>
      </c>
      <c r="B170" s="1" t="s">
        <v>44</v>
      </c>
      <c r="C170" s="1">
        <v>1500</v>
      </c>
      <c r="D170" s="1" t="s">
        <v>60</v>
      </c>
      <c r="E170" s="1">
        <v>150000012</v>
      </c>
      <c r="F170" s="1" t="s">
        <v>112</v>
      </c>
      <c r="G170" s="1" t="s">
        <v>113</v>
      </c>
      <c r="H170" s="1">
        <v>24</v>
      </c>
      <c r="I170" s="1" t="s">
        <v>52</v>
      </c>
      <c r="J170" s="1" t="s">
        <v>49</v>
      </c>
      <c r="K170" s="1">
        <v>17406001</v>
      </c>
      <c r="L170" s="1" t="s">
        <v>50</v>
      </c>
      <c r="M170" s="1" t="s">
        <v>51</v>
      </c>
      <c r="N170" s="1" t="s">
        <v>64</v>
      </c>
      <c r="O170" s="1" t="s">
        <v>65</v>
      </c>
      <c r="P170" s="1" t="s">
        <v>66</v>
      </c>
      <c r="Q170" s="1" t="s">
        <v>67</v>
      </c>
      <c r="R170" s="1" t="s">
        <v>87</v>
      </c>
      <c r="S170" s="1" t="s">
        <v>88</v>
      </c>
      <c r="T170" s="2">
        <v>43333</v>
      </c>
      <c r="U170" s="2">
        <v>43333</v>
      </c>
      <c r="V170" s="1" t="s">
        <v>52</v>
      </c>
      <c r="W170" s="3">
        <v>1</v>
      </c>
      <c r="X170" s="1" t="s">
        <v>53</v>
      </c>
      <c r="Y170" s="4">
        <v>970825</v>
      </c>
      <c r="Z170" s="4">
        <v>-127181.51</v>
      </c>
      <c r="AA170" s="4">
        <v>0</v>
      </c>
      <c r="AB170" s="4">
        <v>0</v>
      </c>
      <c r="AC170" s="4">
        <v>0</v>
      </c>
      <c r="AD170" s="4">
        <v>970825</v>
      </c>
      <c r="AE170" s="5">
        <v>1685</v>
      </c>
      <c r="AF170" s="1" t="s">
        <v>70</v>
      </c>
      <c r="AG170" s="1" t="s">
        <v>71</v>
      </c>
      <c r="AH170" s="1" t="s">
        <v>89</v>
      </c>
      <c r="AI170" s="1" t="s">
        <v>57</v>
      </c>
      <c r="AJ170" s="5">
        <v>10950</v>
      </c>
      <c r="AK170" s="4">
        <v>-10071</v>
      </c>
      <c r="AL170" s="4">
        <v>0</v>
      </c>
      <c r="AM170" s="4">
        <v>0</v>
      </c>
      <c r="AN170" s="4">
        <v>0</v>
      </c>
      <c r="AO170" s="4">
        <v>-137252.51</v>
      </c>
      <c r="AP170" s="4">
        <v>-137252.51</v>
      </c>
      <c r="AQ170" s="4">
        <v>0</v>
      </c>
      <c r="AR170" s="4">
        <v>833572.49</v>
      </c>
      <c r="AS170" s="1" t="s">
        <v>52</v>
      </c>
      <c r="AT170" s="9">
        <f t="shared" si="58"/>
        <v>43333</v>
      </c>
      <c r="AU170" s="9">
        <f t="shared" si="59"/>
        <v>43313</v>
      </c>
      <c r="AV170" s="9">
        <v>44798</v>
      </c>
      <c r="AW170" s="11">
        <f t="shared" si="60"/>
        <v>4.0136986301369859</v>
      </c>
      <c r="AX170">
        <v>10</v>
      </c>
      <c r="AY170" s="12">
        <v>0.05</v>
      </c>
      <c r="AZ170">
        <f t="shared" si="61"/>
        <v>9.5000000000000001E-2</v>
      </c>
      <c r="BA170" s="13">
        <f t="shared" si="62"/>
        <v>970825</v>
      </c>
      <c r="BB170" s="16" t="s">
        <v>593</v>
      </c>
      <c r="BC170" s="16" t="s">
        <v>593</v>
      </c>
      <c r="BD170" s="16" t="s">
        <v>593</v>
      </c>
      <c r="BE170" s="16" t="s">
        <v>593</v>
      </c>
      <c r="BF170" s="16" t="s">
        <v>593</v>
      </c>
      <c r="BG170" s="16" t="s">
        <v>593</v>
      </c>
      <c r="BH170" s="16" t="s">
        <v>593</v>
      </c>
      <c r="BI170" s="14">
        <f t="shared" si="77"/>
        <v>833572.49</v>
      </c>
      <c r="BJ170" s="14">
        <v>0</v>
      </c>
      <c r="BK170" s="14">
        <f t="shared" si="78"/>
        <v>833572.49</v>
      </c>
      <c r="BL170" s="52">
        <v>0</v>
      </c>
      <c r="BM170" s="15">
        <f t="shared" si="79"/>
        <v>833572.49</v>
      </c>
    </row>
    <row r="171" spans="1:65">
      <c r="A171" s="8">
        <v>169</v>
      </c>
      <c r="B171" s="1" t="s">
        <v>44</v>
      </c>
      <c r="C171" s="1">
        <v>1500</v>
      </c>
      <c r="D171" s="1" t="s">
        <v>60</v>
      </c>
      <c r="E171" s="1">
        <v>150000012</v>
      </c>
      <c r="F171" s="1" t="s">
        <v>112</v>
      </c>
      <c r="G171" s="1" t="s">
        <v>114</v>
      </c>
      <c r="H171" s="1">
        <v>25</v>
      </c>
      <c r="I171" s="1" t="s">
        <v>52</v>
      </c>
      <c r="J171" s="1" t="s">
        <v>49</v>
      </c>
      <c r="K171" s="1">
        <v>17406001</v>
      </c>
      <c r="L171" s="1" t="s">
        <v>50</v>
      </c>
      <c r="M171" s="1" t="s">
        <v>51</v>
      </c>
      <c r="N171" s="1" t="s">
        <v>64</v>
      </c>
      <c r="O171" s="1" t="s">
        <v>65</v>
      </c>
      <c r="P171" s="1" t="s">
        <v>66</v>
      </c>
      <c r="Q171" s="1" t="s">
        <v>67</v>
      </c>
      <c r="R171" s="1" t="s">
        <v>87</v>
      </c>
      <c r="S171" s="1" t="s">
        <v>88</v>
      </c>
      <c r="T171" s="2">
        <v>43333</v>
      </c>
      <c r="U171" s="2">
        <v>43333</v>
      </c>
      <c r="V171" s="1" t="s">
        <v>52</v>
      </c>
      <c r="W171" s="3">
        <v>1</v>
      </c>
      <c r="X171" s="1" t="s">
        <v>53</v>
      </c>
      <c r="Y171" s="4">
        <v>2008211</v>
      </c>
      <c r="Z171" s="4">
        <v>-263082.87</v>
      </c>
      <c r="AA171" s="4">
        <v>0</v>
      </c>
      <c r="AB171" s="4">
        <v>0</v>
      </c>
      <c r="AC171" s="4">
        <v>0</v>
      </c>
      <c r="AD171" s="4">
        <v>2008211</v>
      </c>
      <c r="AE171" s="5">
        <v>1685</v>
      </c>
      <c r="AF171" s="1" t="s">
        <v>70</v>
      </c>
      <c r="AG171" s="1" t="s">
        <v>71</v>
      </c>
      <c r="AH171" s="1" t="s">
        <v>89</v>
      </c>
      <c r="AI171" s="1" t="s">
        <v>57</v>
      </c>
      <c r="AJ171" s="5">
        <v>10950</v>
      </c>
      <c r="AK171" s="4">
        <v>-20832</v>
      </c>
      <c r="AL171" s="4">
        <v>0</v>
      </c>
      <c r="AM171" s="4">
        <v>0</v>
      </c>
      <c r="AN171" s="4">
        <v>0</v>
      </c>
      <c r="AO171" s="4">
        <v>-283914.87</v>
      </c>
      <c r="AP171" s="4">
        <v>-283914.87</v>
      </c>
      <c r="AQ171" s="4">
        <v>0</v>
      </c>
      <c r="AR171" s="4">
        <v>1724296.13</v>
      </c>
      <c r="AS171" s="1" t="s">
        <v>52</v>
      </c>
      <c r="AT171" s="9">
        <f t="shared" si="58"/>
        <v>43333</v>
      </c>
      <c r="AU171" s="9">
        <f t="shared" si="59"/>
        <v>43313</v>
      </c>
      <c r="AV171" s="9">
        <v>44798</v>
      </c>
      <c r="AW171" s="11">
        <f t="shared" si="60"/>
        <v>4.0136986301369859</v>
      </c>
      <c r="AX171">
        <v>10</v>
      </c>
      <c r="AY171" s="12">
        <v>0.05</v>
      </c>
      <c r="AZ171">
        <f t="shared" si="61"/>
        <v>9.5000000000000001E-2</v>
      </c>
      <c r="BA171" s="13">
        <f t="shared" si="62"/>
        <v>2008211</v>
      </c>
      <c r="BB171" s="16" t="s">
        <v>593</v>
      </c>
      <c r="BC171" s="16" t="s">
        <v>593</v>
      </c>
      <c r="BD171" s="16" t="s">
        <v>593</v>
      </c>
      <c r="BE171" s="16" t="s">
        <v>593</v>
      </c>
      <c r="BF171" s="16" t="s">
        <v>593</v>
      </c>
      <c r="BG171" s="16" t="s">
        <v>593</v>
      </c>
      <c r="BH171" s="16" t="s">
        <v>593</v>
      </c>
      <c r="BI171" s="14">
        <f t="shared" si="77"/>
        <v>1724296.13</v>
      </c>
      <c r="BJ171" s="14">
        <v>0</v>
      </c>
      <c r="BK171" s="14">
        <f t="shared" si="78"/>
        <v>1724296.13</v>
      </c>
      <c r="BL171" s="52">
        <v>0</v>
      </c>
      <c r="BM171" s="15">
        <f t="shared" si="79"/>
        <v>1724296.13</v>
      </c>
    </row>
    <row r="172" spans="1:65">
      <c r="A172" s="8">
        <v>170</v>
      </c>
      <c r="B172" s="1" t="s">
        <v>44</v>
      </c>
      <c r="C172" s="1">
        <v>1500</v>
      </c>
      <c r="D172" s="1" t="s">
        <v>60</v>
      </c>
      <c r="E172" s="1">
        <v>150000012</v>
      </c>
      <c r="F172" s="1" t="s">
        <v>60</v>
      </c>
      <c r="G172" s="1" t="s">
        <v>115</v>
      </c>
      <c r="H172" s="1">
        <v>26</v>
      </c>
      <c r="I172" s="1" t="s">
        <v>52</v>
      </c>
      <c r="J172" s="1" t="s">
        <v>49</v>
      </c>
      <c r="K172" s="1">
        <v>17406001</v>
      </c>
      <c r="L172" s="1" t="s">
        <v>50</v>
      </c>
      <c r="M172" s="1" t="s">
        <v>51</v>
      </c>
      <c r="N172" s="1" t="s">
        <v>64</v>
      </c>
      <c r="O172" s="1" t="s">
        <v>65</v>
      </c>
      <c r="P172" s="1" t="s">
        <v>66</v>
      </c>
      <c r="Q172" s="1" t="s">
        <v>67</v>
      </c>
      <c r="R172" s="1" t="s">
        <v>87</v>
      </c>
      <c r="S172" s="1" t="s">
        <v>88</v>
      </c>
      <c r="T172" s="2">
        <v>43333</v>
      </c>
      <c r="U172" s="2">
        <v>43333</v>
      </c>
      <c r="V172" s="1" t="s">
        <v>52</v>
      </c>
      <c r="W172" s="3">
        <v>1</v>
      </c>
      <c r="X172" s="1" t="s">
        <v>53</v>
      </c>
      <c r="Y172" s="4">
        <v>120000</v>
      </c>
      <c r="Z172" s="4">
        <v>-15720</v>
      </c>
      <c r="AA172" s="4">
        <v>0</v>
      </c>
      <c r="AB172" s="4">
        <v>0</v>
      </c>
      <c r="AC172" s="4">
        <v>0</v>
      </c>
      <c r="AD172" s="4">
        <v>120000</v>
      </c>
      <c r="AE172" s="5">
        <v>1685</v>
      </c>
      <c r="AF172" s="1" t="s">
        <v>70</v>
      </c>
      <c r="AG172" s="1" t="s">
        <v>71</v>
      </c>
      <c r="AH172" s="1" t="s">
        <v>89</v>
      </c>
      <c r="AI172" s="1" t="s">
        <v>57</v>
      </c>
      <c r="AJ172" s="5">
        <v>10950</v>
      </c>
      <c r="AK172" s="4">
        <v>-1245</v>
      </c>
      <c r="AL172" s="4">
        <v>0</v>
      </c>
      <c r="AM172" s="4">
        <v>0</v>
      </c>
      <c r="AN172" s="4">
        <v>0</v>
      </c>
      <c r="AO172" s="4">
        <v>-16965</v>
      </c>
      <c r="AP172" s="4">
        <v>-16965</v>
      </c>
      <c r="AQ172" s="4">
        <v>0</v>
      </c>
      <c r="AR172" s="4">
        <v>103035</v>
      </c>
      <c r="AS172" s="1" t="s">
        <v>52</v>
      </c>
      <c r="AT172" s="9">
        <f t="shared" si="58"/>
        <v>43333</v>
      </c>
      <c r="AU172" s="9">
        <f t="shared" si="59"/>
        <v>43313</v>
      </c>
      <c r="AV172" s="9">
        <v>44798</v>
      </c>
      <c r="AW172" s="11">
        <f t="shared" si="60"/>
        <v>4.0136986301369859</v>
      </c>
      <c r="AX172">
        <v>10</v>
      </c>
      <c r="AY172" s="12">
        <v>0.05</v>
      </c>
      <c r="AZ172">
        <f t="shared" si="61"/>
        <v>9.5000000000000001E-2</v>
      </c>
      <c r="BA172" s="13">
        <f t="shared" si="62"/>
        <v>120000</v>
      </c>
      <c r="BI172" s="14">
        <f t="shared" si="77"/>
        <v>103035</v>
      </c>
      <c r="BJ172" s="14">
        <v>0</v>
      </c>
      <c r="BK172" s="14">
        <f t="shared" si="78"/>
        <v>103035</v>
      </c>
      <c r="BL172" s="52">
        <v>0</v>
      </c>
      <c r="BM172" s="15">
        <f t="shared" si="79"/>
        <v>103035</v>
      </c>
    </row>
    <row r="173" spans="1:65">
      <c r="A173" s="8">
        <v>171</v>
      </c>
      <c r="B173" s="1" t="s">
        <v>44</v>
      </c>
      <c r="C173" s="1">
        <v>1500</v>
      </c>
      <c r="D173" s="1" t="s">
        <v>60</v>
      </c>
      <c r="E173" s="1">
        <v>150000012</v>
      </c>
      <c r="F173" s="1" t="s">
        <v>112</v>
      </c>
      <c r="G173" s="1" t="s">
        <v>116</v>
      </c>
      <c r="H173" s="1">
        <v>27</v>
      </c>
      <c r="I173" s="1" t="s">
        <v>122</v>
      </c>
      <c r="J173" s="1" t="s">
        <v>49</v>
      </c>
      <c r="K173" s="1">
        <v>17406001</v>
      </c>
      <c r="L173" s="1" t="s">
        <v>50</v>
      </c>
      <c r="M173" s="1" t="s">
        <v>51</v>
      </c>
      <c r="N173" s="1" t="s">
        <v>64</v>
      </c>
      <c r="O173" s="1" t="s">
        <v>65</v>
      </c>
      <c r="P173" s="1" t="s">
        <v>66</v>
      </c>
      <c r="Q173" s="1" t="s">
        <v>67</v>
      </c>
      <c r="R173" s="1" t="s">
        <v>87</v>
      </c>
      <c r="S173" s="1" t="s">
        <v>88</v>
      </c>
      <c r="T173" s="2">
        <v>43333</v>
      </c>
      <c r="U173" s="2">
        <v>43333</v>
      </c>
      <c r="V173" s="1" t="s">
        <v>52</v>
      </c>
      <c r="W173" s="3">
        <v>1</v>
      </c>
      <c r="X173" s="1" t="s">
        <v>53</v>
      </c>
      <c r="Y173" s="4">
        <v>4339035</v>
      </c>
      <c r="Z173" s="4">
        <v>-568428.62</v>
      </c>
      <c r="AA173" s="4">
        <v>0</v>
      </c>
      <c r="AB173" s="4">
        <v>0</v>
      </c>
      <c r="AC173" s="4">
        <v>0</v>
      </c>
      <c r="AD173" s="4">
        <v>4339035</v>
      </c>
      <c r="AE173" s="5">
        <v>1685</v>
      </c>
      <c r="AF173" s="1" t="s">
        <v>70</v>
      </c>
      <c r="AG173" s="1" t="s">
        <v>71</v>
      </c>
      <c r="AH173" s="1" t="s">
        <v>89</v>
      </c>
      <c r="AI173" s="1" t="s">
        <v>57</v>
      </c>
      <c r="AJ173" s="5">
        <v>10950</v>
      </c>
      <c r="AK173" s="4">
        <v>-45011</v>
      </c>
      <c r="AL173" s="4">
        <v>0</v>
      </c>
      <c r="AM173" s="4">
        <v>0</v>
      </c>
      <c r="AN173" s="4">
        <v>0</v>
      </c>
      <c r="AO173" s="4">
        <v>-613439.62</v>
      </c>
      <c r="AP173" s="4">
        <v>-613439.62</v>
      </c>
      <c r="AQ173" s="4">
        <v>0</v>
      </c>
      <c r="AR173" s="4">
        <v>3725595.38</v>
      </c>
      <c r="AS173" s="1" t="s">
        <v>52</v>
      </c>
      <c r="AT173" s="9">
        <f t="shared" si="58"/>
        <v>43333</v>
      </c>
      <c r="AU173" s="9">
        <f t="shared" si="59"/>
        <v>43313</v>
      </c>
      <c r="AV173" s="9">
        <v>44798</v>
      </c>
      <c r="AW173" s="11">
        <f t="shared" si="60"/>
        <v>4.0136986301369859</v>
      </c>
      <c r="AX173">
        <v>10</v>
      </c>
      <c r="AY173" s="12">
        <v>0.05</v>
      </c>
      <c r="AZ173">
        <f t="shared" si="61"/>
        <v>9.5000000000000001E-2</v>
      </c>
      <c r="BA173" s="13">
        <f t="shared" si="62"/>
        <v>4339035</v>
      </c>
      <c r="BB173" s="16" t="s">
        <v>593</v>
      </c>
      <c r="BC173" s="16" t="s">
        <v>593</v>
      </c>
      <c r="BD173" s="16" t="s">
        <v>593</v>
      </c>
      <c r="BE173" s="16" t="s">
        <v>593</v>
      </c>
      <c r="BF173" s="16" t="s">
        <v>593</v>
      </c>
      <c r="BG173" s="16" t="s">
        <v>593</v>
      </c>
      <c r="BH173" s="16" t="s">
        <v>593</v>
      </c>
      <c r="BI173" s="14">
        <f t="shared" si="77"/>
        <v>3725595.38</v>
      </c>
      <c r="BJ173" s="14">
        <v>0</v>
      </c>
      <c r="BK173" s="14">
        <f t="shared" si="78"/>
        <v>3725595.38</v>
      </c>
      <c r="BL173" s="52">
        <v>0</v>
      </c>
      <c r="BM173" s="15">
        <f t="shared" si="79"/>
        <v>3725595.38</v>
      </c>
    </row>
    <row r="174" spans="1:65">
      <c r="A174" s="8">
        <v>172</v>
      </c>
      <c r="B174" s="1" t="s">
        <v>44</v>
      </c>
      <c r="C174" s="1">
        <v>1500</v>
      </c>
      <c r="D174" s="1" t="s">
        <v>60</v>
      </c>
      <c r="E174" s="1">
        <v>150000013</v>
      </c>
      <c r="F174" s="1" t="s">
        <v>60</v>
      </c>
      <c r="G174" s="1" t="s">
        <v>86</v>
      </c>
      <c r="H174" s="1">
        <v>1</v>
      </c>
      <c r="I174" s="1" t="s">
        <v>52</v>
      </c>
      <c r="J174" s="1" t="s">
        <v>49</v>
      </c>
      <c r="K174" s="1">
        <v>17406001</v>
      </c>
      <c r="L174" s="1" t="s">
        <v>50</v>
      </c>
      <c r="M174" s="1" t="s">
        <v>51</v>
      </c>
      <c r="N174" s="1" t="s">
        <v>64</v>
      </c>
      <c r="O174" s="1" t="s">
        <v>65</v>
      </c>
      <c r="P174" s="1" t="s">
        <v>66</v>
      </c>
      <c r="Q174" s="1" t="s">
        <v>67</v>
      </c>
      <c r="R174" s="1" t="s">
        <v>87</v>
      </c>
      <c r="S174" s="1" t="s">
        <v>88</v>
      </c>
      <c r="T174" s="2">
        <v>43333</v>
      </c>
      <c r="U174" s="2">
        <v>43333</v>
      </c>
      <c r="V174" s="1" t="s">
        <v>52</v>
      </c>
      <c r="W174" s="3">
        <v>1</v>
      </c>
      <c r="X174" s="1" t="s">
        <v>53</v>
      </c>
      <c r="Y174" s="4">
        <v>892500</v>
      </c>
      <c r="Z174" s="4">
        <v>-116920</v>
      </c>
      <c r="AA174" s="4">
        <v>0</v>
      </c>
      <c r="AB174" s="4">
        <v>0</v>
      </c>
      <c r="AC174" s="4">
        <v>0</v>
      </c>
      <c r="AD174" s="4">
        <v>892500</v>
      </c>
      <c r="AE174" s="5">
        <v>1685</v>
      </c>
      <c r="AF174" s="1" t="s">
        <v>70</v>
      </c>
      <c r="AG174" s="1" t="s">
        <v>71</v>
      </c>
      <c r="AH174" s="1" t="s">
        <v>89</v>
      </c>
      <c r="AI174" s="1" t="s">
        <v>57</v>
      </c>
      <c r="AJ174" s="5">
        <v>10950</v>
      </c>
      <c r="AK174" s="4">
        <v>-9258</v>
      </c>
      <c r="AL174" s="4">
        <v>0</v>
      </c>
      <c r="AM174" s="4">
        <v>0</v>
      </c>
      <c r="AN174" s="4">
        <v>0</v>
      </c>
      <c r="AO174" s="4">
        <v>-126178</v>
      </c>
      <c r="AP174" s="4">
        <v>-126178</v>
      </c>
      <c r="AQ174" s="4">
        <v>0</v>
      </c>
      <c r="AR174" s="4">
        <v>766322</v>
      </c>
      <c r="AS174" s="1" t="s">
        <v>52</v>
      </c>
      <c r="AT174" s="9">
        <f t="shared" si="58"/>
        <v>43333</v>
      </c>
      <c r="AU174" s="9">
        <f t="shared" si="59"/>
        <v>43313</v>
      </c>
      <c r="AV174" s="9">
        <v>44798</v>
      </c>
      <c r="AW174" s="11">
        <f t="shared" si="60"/>
        <v>4.0136986301369859</v>
      </c>
      <c r="AX174">
        <v>10</v>
      </c>
      <c r="AY174" s="12">
        <v>0.05</v>
      </c>
      <c r="AZ174">
        <f t="shared" si="61"/>
        <v>9.5000000000000001E-2</v>
      </c>
      <c r="BA174" s="13">
        <f t="shared" si="62"/>
        <v>892500</v>
      </c>
      <c r="BB174" s="17" t="s">
        <v>1853</v>
      </c>
      <c r="BC174">
        <f>MATCH(BB174,MONTHLY_INDEX!$A:$A,0)</f>
        <v>630</v>
      </c>
      <c r="BD174">
        <f>MATCH(AU174,MONTHLY_INDEX!$1:$1,0)</f>
        <v>80</v>
      </c>
      <c r="BE174">
        <f>INDEX(MONTHLY_INDEX!$1:$1048576,Final!BC174,Final!BD174)</f>
        <v>111.6</v>
      </c>
      <c r="BF174">
        <f>MATCH($BF$1,MONTHLY_INDEX!$1:$1,0)</f>
        <v>127</v>
      </c>
      <c r="BG174">
        <f>INDEX(MONTHLY_INDEX!$1:$1048576,Final!BC174,Final!BF174)</f>
        <v>151.1</v>
      </c>
      <c r="BH174" s="23">
        <f t="shared" ref="BH174:BH191" si="80">(BG174-BE174)/BE174</f>
        <v>0.35394265232974914</v>
      </c>
      <c r="BI174" s="14">
        <f t="shared" ref="BI174:BI191" si="81">(1+BH174)*BA174</f>
        <v>1208393.817204301</v>
      </c>
      <c r="BJ174" s="14">
        <f t="shared" ref="BJ174:BJ191" si="82">BI174*AZ174*AW174</f>
        <v>460762.21783399611</v>
      </c>
      <c r="BK174" s="15">
        <f t="shared" si="63"/>
        <v>747631.59937030496</v>
      </c>
      <c r="BL174" s="52">
        <v>0</v>
      </c>
      <c r="BM174" s="15">
        <f t="shared" ref="BM174:BM191" si="83">MAX((1-BL174)*BK174,BI174*AY174)</f>
        <v>747631.59937030496</v>
      </c>
    </row>
    <row r="175" spans="1:65">
      <c r="A175" s="8">
        <v>173</v>
      </c>
      <c r="B175" s="1" t="s">
        <v>44</v>
      </c>
      <c r="C175" s="1">
        <v>1500</v>
      </c>
      <c r="D175" s="1" t="s">
        <v>60</v>
      </c>
      <c r="E175" s="1">
        <v>150000013</v>
      </c>
      <c r="F175" s="1" t="s">
        <v>60</v>
      </c>
      <c r="G175" s="1" t="s">
        <v>90</v>
      </c>
      <c r="H175" s="1">
        <v>2</v>
      </c>
      <c r="I175" s="1" t="s">
        <v>52</v>
      </c>
      <c r="J175" s="1" t="s">
        <v>49</v>
      </c>
      <c r="K175" s="1">
        <v>17406001</v>
      </c>
      <c r="L175" s="1" t="s">
        <v>50</v>
      </c>
      <c r="M175" s="1" t="s">
        <v>51</v>
      </c>
      <c r="N175" s="1" t="s">
        <v>64</v>
      </c>
      <c r="O175" s="1" t="s">
        <v>65</v>
      </c>
      <c r="P175" s="1" t="s">
        <v>66</v>
      </c>
      <c r="Q175" s="1" t="s">
        <v>67</v>
      </c>
      <c r="R175" s="1" t="s">
        <v>87</v>
      </c>
      <c r="S175" s="1" t="s">
        <v>88</v>
      </c>
      <c r="T175" s="2">
        <v>43333</v>
      </c>
      <c r="U175" s="2">
        <v>43333</v>
      </c>
      <c r="V175" s="1" t="s">
        <v>52</v>
      </c>
      <c r="W175" s="3">
        <v>1</v>
      </c>
      <c r="X175" s="1" t="s">
        <v>53</v>
      </c>
      <c r="Y175" s="4">
        <v>472500</v>
      </c>
      <c r="Z175" s="4">
        <v>-61898</v>
      </c>
      <c r="AA175" s="4">
        <v>0</v>
      </c>
      <c r="AB175" s="4">
        <v>0</v>
      </c>
      <c r="AC175" s="4">
        <v>0</v>
      </c>
      <c r="AD175" s="4">
        <v>472500</v>
      </c>
      <c r="AE175" s="5">
        <v>1685</v>
      </c>
      <c r="AF175" s="1" t="s">
        <v>70</v>
      </c>
      <c r="AG175" s="1" t="s">
        <v>71</v>
      </c>
      <c r="AH175" s="1" t="s">
        <v>89</v>
      </c>
      <c r="AI175" s="1" t="s">
        <v>57</v>
      </c>
      <c r="AJ175" s="5">
        <v>10950</v>
      </c>
      <c r="AK175" s="4">
        <v>-4901</v>
      </c>
      <c r="AL175" s="4">
        <v>0</v>
      </c>
      <c r="AM175" s="4">
        <v>0</v>
      </c>
      <c r="AN175" s="4">
        <v>0</v>
      </c>
      <c r="AO175" s="4">
        <v>-66799</v>
      </c>
      <c r="AP175" s="4">
        <v>-66799</v>
      </c>
      <c r="AQ175" s="4">
        <v>0</v>
      </c>
      <c r="AR175" s="4">
        <v>405701</v>
      </c>
      <c r="AS175" s="1" t="s">
        <v>52</v>
      </c>
      <c r="AT175" s="9">
        <f t="shared" si="58"/>
        <v>43333</v>
      </c>
      <c r="AU175" s="9">
        <f t="shared" si="59"/>
        <v>43313</v>
      </c>
      <c r="AV175" s="9">
        <v>44798</v>
      </c>
      <c r="AW175" s="11">
        <f t="shared" si="60"/>
        <v>4.0136986301369859</v>
      </c>
      <c r="AX175">
        <v>10</v>
      </c>
      <c r="AY175" s="12">
        <v>0.05</v>
      </c>
      <c r="AZ175">
        <f t="shared" si="61"/>
        <v>9.5000000000000001E-2</v>
      </c>
      <c r="BA175" s="13">
        <f t="shared" si="62"/>
        <v>472500</v>
      </c>
      <c r="BB175" s="17" t="s">
        <v>2189</v>
      </c>
      <c r="BC175">
        <f>MATCH(BB175,MONTHLY_INDEX!$A:$A,0)</f>
        <v>798</v>
      </c>
      <c r="BD175">
        <f>MATCH(AU175,MONTHLY_INDEX!$1:$1,0)</f>
        <v>80</v>
      </c>
      <c r="BE175">
        <f>INDEX(MONTHLY_INDEX!$1:$1048576,Final!BC175,Final!BD175)</f>
        <v>96</v>
      </c>
      <c r="BF175">
        <f>MATCH($BF$1,MONTHLY_INDEX!$1:$1,0)</f>
        <v>127</v>
      </c>
      <c r="BG175">
        <f>INDEX(MONTHLY_INDEX!$1:$1048576,Final!BC175,Final!BF175)</f>
        <v>95.3</v>
      </c>
      <c r="BH175" s="23">
        <f t="shared" si="80"/>
        <v>-7.2916666666666963E-3</v>
      </c>
      <c r="BI175" s="14">
        <f t="shared" si="81"/>
        <v>469054.6875</v>
      </c>
      <c r="BJ175" s="14">
        <f t="shared" si="82"/>
        <v>178851.19488441778</v>
      </c>
      <c r="BK175" s="15">
        <f t="shared" si="63"/>
        <v>290203.49261558219</v>
      </c>
      <c r="BL175" s="52">
        <v>0</v>
      </c>
      <c r="BM175" s="15">
        <f t="shared" si="83"/>
        <v>290203.49261558219</v>
      </c>
    </row>
    <row r="176" spans="1:65">
      <c r="A176" s="8">
        <v>174</v>
      </c>
      <c r="B176" s="1" t="s">
        <v>44</v>
      </c>
      <c r="C176" s="1">
        <v>1500</v>
      </c>
      <c r="D176" s="1" t="s">
        <v>60</v>
      </c>
      <c r="E176" s="1">
        <v>150000013</v>
      </c>
      <c r="F176" s="1" t="s">
        <v>60</v>
      </c>
      <c r="G176" s="1" t="s">
        <v>91</v>
      </c>
      <c r="H176" s="1">
        <v>3</v>
      </c>
      <c r="I176" s="1" t="s">
        <v>52</v>
      </c>
      <c r="J176" s="1" t="s">
        <v>49</v>
      </c>
      <c r="K176" s="1">
        <v>17406001</v>
      </c>
      <c r="L176" s="1" t="s">
        <v>50</v>
      </c>
      <c r="M176" s="1" t="s">
        <v>51</v>
      </c>
      <c r="N176" s="1" t="s">
        <v>64</v>
      </c>
      <c r="O176" s="1" t="s">
        <v>65</v>
      </c>
      <c r="P176" s="1" t="s">
        <v>66</v>
      </c>
      <c r="Q176" s="1" t="s">
        <v>67</v>
      </c>
      <c r="R176" s="1" t="s">
        <v>87</v>
      </c>
      <c r="S176" s="1" t="s">
        <v>88</v>
      </c>
      <c r="T176" s="2">
        <v>43333</v>
      </c>
      <c r="U176" s="2">
        <v>43333</v>
      </c>
      <c r="V176" s="1" t="s">
        <v>52</v>
      </c>
      <c r="W176" s="3">
        <v>1</v>
      </c>
      <c r="X176" s="1" t="s">
        <v>53</v>
      </c>
      <c r="Y176" s="4">
        <v>637760</v>
      </c>
      <c r="Z176" s="4">
        <v>-83547</v>
      </c>
      <c r="AA176" s="4">
        <v>0</v>
      </c>
      <c r="AB176" s="4">
        <v>0</v>
      </c>
      <c r="AC176" s="4">
        <v>0</v>
      </c>
      <c r="AD176" s="4">
        <v>637760</v>
      </c>
      <c r="AE176" s="5">
        <v>1685</v>
      </c>
      <c r="AF176" s="1" t="s">
        <v>70</v>
      </c>
      <c r="AG176" s="1" t="s">
        <v>71</v>
      </c>
      <c r="AH176" s="1" t="s">
        <v>89</v>
      </c>
      <c r="AI176" s="1" t="s">
        <v>57</v>
      </c>
      <c r="AJ176" s="5">
        <v>10950</v>
      </c>
      <c r="AK176" s="4">
        <v>-6616</v>
      </c>
      <c r="AL176" s="4">
        <v>0</v>
      </c>
      <c r="AM176" s="4">
        <v>0</v>
      </c>
      <c r="AN176" s="4">
        <v>0</v>
      </c>
      <c r="AO176" s="4">
        <v>-90163</v>
      </c>
      <c r="AP176" s="4">
        <v>-90163</v>
      </c>
      <c r="AQ176" s="4">
        <v>0</v>
      </c>
      <c r="AR176" s="4">
        <v>547597</v>
      </c>
      <c r="AS176" s="1" t="s">
        <v>52</v>
      </c>
      <c r="AT176" s="9">
        <f t="shared" si="58"/>
        <v>43333</v>
      </c>
      <c r="AU176" s="9">
        <f t="shared" si="59"/>
        <v>43313</v>
      </c>
      <c r="AV176" s="9">
        <v>44798</v>
      </c>
      <c r="AW176" s="11">
        <f t="shared" si="60"/>
        <v>4.0136986301369859</v>
      </c>
      <c r="AX176">
        <v>10</v>
      </c>
      <c r="AY176" s="12">
        <v>0.05</v>
      </c>
      <c r="AZ176">
        <f t="shared" si="61"/>
        <v>9.5000000000000001E-2</v>
      </c>
      <c r="BA176" s="13">
        <f t="shared" si="62"/>
        <v>637760</v>
      </c>
      <c r="BB176" s="17" t="s">
        <v>2189</v>
      </c>
      <c r="BC176">
        <f>MATCH(BB176,MONTHLY_INDEX!$A:$A,0)</f>
        <v>798</v>
      </c>
      <c r="BD176">
        <f>MATCH(AU176,MONTHLY_INDEX!$1:$1,0)</f>
        <v>80</v>
      </c>
      <c r="BE176">
        <f>INDEX(MONTHLY_INDEX!$1:$1048576,Final!BC176,Final!BD176)</f>
        <v>96</v>
      </c>
      <c r="BF176">
        <f>MATCH($BF$1,MONTHLY_INDEX!$1:$1,0)</f>
        <v>127</v>
      </c>
      <c r="BG176">
        <f>INDEX(MONTHLY_INDEX!$1:$1048576,Final!BC176,Final!BF176)</f>
        <v>95.3</v>
      </c>
      <c r="BH176" s="23">
        <f t="shared" si="80"/>
        <v>-7.2916666666666963E-3</v>
      </c>
      <c r="BI176" s="14">
        <f t="shared" si="81"/>
        <v>633109.66666666663</v>
      </c>
      <c r="BJ176" s="14">
        <f t="shared" si="82"/>
        <v>241405.58317351594</v>
      </c>
      <c r="BK176" s="15">
        <f t="shared" si="63"/>
        <v>391704.08349315065</v>
      </c>
      <c r="BL176" s="52">
        <v>0</v>
      </c>
      <c r="BM176" s="15">
        <f t="shared" si="83"/>
        <v>391704.08349315065</v>
      </c>
    </row>
    <row r="177" spans="1:65">
      <c r="A177" s="8">
        <v>175</v>
      </c>
      <c r="B177" s="1" t="s">
        <v>44</v>
      </c>
      <c r="C177" s="1">
        <v>1500</v>
      </c>
      <c r="D177" s="1" t="s">
        <v>60</v>
      </c>
      <c r="E177" s="1">
        <v>150000013</v>
      </c>
      <c r="F177" s="1" t="s">
        <v>60</v>
      </c>
      <c r="G177" s="1" t="s">
        <v>92</v>
      </c>
      <c r="H177" s="1">
        <v>4</v>
      </c>
      <c r="I177" s="1" t="s">
        <v>52</v>
      </c>
      <c r="J177" s="1" t="s">
        <v>49</v>
      </c>
      <c r="K177" s="1">
        <v>17406001</v>
      </c>
      <c r="L177" s="1" t="s">
        <v>50</v>
      </c>
      <c r="M177" s="1" t="s">
        <v>51</v>
      </c>
      <c r="N177" s="1" t="s">
        <v>64</v>
      </c>
      <c r="O177" s="1" t="s">
        <v>65</v>
      </c>
      <c r="P177" s="1" t="s">
        <v>66</v>
      </c>
      <c r="Q177" s="1" t="s">
        <v>67</v>
      </c>
      <c r="R177" s="1" t="s">
        <v>87</v>
      </c>
      <c r="S177" s="1" t="s">
        <v>88</v>
      </c>
      <c r="T177" s="2">
        <v>43333</v>
      </c>
      <c r="U177" s="2">
        <v>43333</v>
      </c>
      <c r="V177" s="1" t="s">
        <v>52</v>
      </c>
      <c r="W177" s="3">
        <v>1</v>
      </c>
      <c r="X177" s="1" t="s">
        <v>53</v>
      </c>
      <c r="Y177" s="4">
        <v>21044329</v>
      </c>
      <c r="Z177" s="4">
        <v>-2756887</v>
      </c>
      <c r="AA177" s="4">
        <v>0</v>
      </c>
      <c r="AB177" s="4">
        <v>0</v>
      </c>
      <c r="AC177" s="4">
        <v>0</v>
      </c>
      <c r="AD177" s="4">
        <v>21044329</v>
      </c>
      <c r="AE177" s="5">
        <v>1685</v>
      </c>
      <c r="AF177" s="1" t="s">
        <v>70</v>
      </c>
      <c r="AG177" s="1" t="s">
        <v>71</v>
      </c>
      <c r="AH177" s="1" t="s">
        <v>89</v>
      </c>
      <c r="AI177" s="1" t="s">
        <v>57</v>
      </c>
      <c r="AJ177" s="5">
        <v>10950</v>
      </c>
      <c r="AK177" s="4">
        <v>-218303</v>
      </c>
      <c r="AL177" s="4">
        <v>0</v>
      </c>
      <c r="AM177" s="4">
        <v>0</v>
      </c>
      <c r="AN177" s="4">
        <v>0</v>
      </c>
      <c r="AO177" s="4">
        <v>-2975190</v>
      </c>
      <c r="AP177" s="4">
        <v>-2975190</v>
      </c>
      <c r="AQ177" s="4">
        <v>0</v>
      </c>
      <c r="AR177" s="4">
        <v>18069139</v>
      </c>
      <c r="AS177" s="1" t="s">
        <v>52</v>
      </c>
      <c r="AT177" s="9">
        <f t="shared" si="58"/>
        <v>43333</v>
      </c>
      <c r="AU177" s="9">
        <f t="shared" si="59"/>
        <v>43313</v>
      </c>
      <c r="AV177" s="9">
        <v>44798</v>
      </c>
      <c r="AW177" s="11">
        <f t="shared" si="60"/>
        <v>4.0136986301369859</v>
      </c>
      <c r="AX177">
        <v>25</v>
      </c>
      <c r="AY177" s="12">
        <v>0.05</v>
      </c>
      <c r="AZ177">
        <f t="shared" si="61"/>
        <v>3.7999999999999999E-2</v>
      </c>
      <c r="BA177" s="13">
        <f t="shared" si="62"/>
        <v>21044329</v>
      </c>
      <c r="BB177" s="17" t="s">
        <v>2189</v>
      </c>
      <c r="BC177">
        <f>MATCH(BB177,MONTHLY_INDEX!$A:$A,0)</f>
        <v>798</v>
      </c>
      <c r="BD177">
        <f>MATCH(AU177,MONTHLY_INDEX!$1:$1,0)</f>
        <v>80</v>
      </c>
      <c r="BE177">
        <f>INDEX(MONTHLY_INDEX!$1:$1048576,Final!BC177,Final!BD177)</f>
        <v>96</v>
      </c>
      <c r="BF177">
        <f>MATCH($BF$1,MONTHLY_INDEX!$1:$1,0)</f>
        <v>127</v>
      </c>
      <c r="BG177">
        <f>INDEX(MONTHLY_INDEX!$1:$1048576,Final!BC177,Final!BF177)</f>
        <v>95.3</v>
      </c>
      <c r="BH177" s="23">
        <f t="shared" si="80"/>
        <v>-7.2916666666666963E-3</v>
      </c>
      <c r="BI177" s="14">
        <f t="shared" si="81"/>
        <v>20890880.767708331</v>
      </c>
      <c r="BJ177" s="14">
        <f t="shared" si="82"/>
        <v>3186288.5817488292</v>
      </c>
      <c r="BK177" s="15">
        <f t="shared" si="63"/>
        <v>17704592.185959503</v>
      </c>
      <c r="BL177" s="52">
        <v>0</v>
      </c>
      <c r="BM177" s="15">
        <f t="shared" si="83"/>
        <v>17704592.185959503</v>
      </c>
    </row>
    <row r="178" spans="1:65">
      <c r="A178" s="8">
        <v>176</v>
      </c>
      <c r="B178" s="1" t="s">
        <v>44</v>
      </c>
      <c r="C178" s="1">
        <v>1500</v>
      </c>
      <c r="D178" s="1" t="s">
        <v>60</v>
      </c>
      <c r="E178" s="1">
        <v>150000013</v>
      </c>
      <c r="F178" s="1" t="s">
        <v>60</v>
      </c>
      <c r="G178" s="1" t="s">
        <v>93</v>
      </c>
      <c r="H178" s="1">
        <v>5</v>
      </c>
      <c r="I178" s="1" t="s">
        <v>52</v>
      </c>
      <c r="J178" s="1" t="s">
        <v>49</v>
      </c>
      <c r="K178" s="1">
        <v>17406001</v>
      </c>
      <c r="L178" s="1" t="s">
        <v>50</v>
      </c>
      <c r="M178" s="1" t="s">
        <v>51</v>
      </c>
      <c r="N178" s="1" t="s">
        <v>64</v>
      </c>
      <c r="O178" s="1" t="s">
        <v>65</v>
      </c>
      <c r="P178" s="1" t="s">
        <v>66</v>
      </c>
      <c r="Q178" s="1" t="s">
        <v>67</v>
      </c>
      <c r="R178" s="1" t="s">
        <v>87</v>
      </c>
      <c r="S178" s="1" t="s">
        <v>88</v>
      </c>
      <c r="T178" s="2">
        <v>43333</v>
      </c>
      <c r="U178" s="2">
        <v>43333</v>
      </c>
      <c r="V178" s="1" t="s">
        <v>52</v>
      </c>
      <c r="W178" s="3">
        <v>1</v>
      </c>
      <c r="X178" s="1" t="s">
        <v>53</v>
      </c>
      <c r="Y178" s="4">
        <v>969266</v>
      </c>
      <c r="Z178" s="4">
        <v>-126976</v>
      </c>
      <c r="AA178" s="4">
        <v>0</v>
      </c>
      <c r="AB178" s="4">
        <v>0</v>
      </c>
      <c r="AC178" s="4">
        <v>0</v>
      </c>
      <c r="AD178" s="4">
        <v>969266</v>
      </c>
      <c r="AE178" s="5">
        <v>1685</v>
      </c>
      <c r="AF178" s="1" t="s">
        <v>70</v>
      </c>
      <c r="AG178" s="1" t="s">
        <v>71</v>
      </c>
      <c r="AH178" s="1" t="s">
        <v>89</v>
      </c>
      <c r="AI178" s="1" t="s">
        <v>57</v>
      </c>
      <c r="AJ178" s="5">
        <v>10950</v>
      </c>
      <c r="AK178" s="4">
        <v>-10055</v>
      </c>
      <c r="AL178" s="4">
        <v>0</v>
      </c>
      <c r="AM178" s="4">
        <v>0</v>
      </c>
      <c r="AN178" s="4">
        <v>0</v>
      </c>
      <c r="AO178" s="4">
        <v>-137031</v>
      </c>
      <c r="AP178" s="4">
        <v>-137031</v>
      </c>
      <c r="AQ178" s="4">
        <v>0</v>
      </c>
      <c r="AR178" s="4">
        <v>832235</v>
      </c>
      <c r="AS178" s="1" t="s">
        <v>52</v>
      </c>
      <c r="AT178" s="9">
        <f t="shared" si="58"/>
        <v>43333</v>
      </c>
      <c r="AU178" s="9">
        <f t="shared" si="59"/>
        <v>43313</v>
      </c>
      <c r="AV178" s="9">
        <v>44798</v>
      </c>
      <c r="AW178" s="11">
        <f t="shared" si="60"/>
        <v>4.0136986301369859</v>
      </c>
      <c r="AX178">
        <v>25</v>
      </c>
      <c r="AY178" s="12">
        <v>0.05</v>
      </c>
      <c r="AZ178">
        <f t="shared" si="61"/>
        <v>3.7999999999999999E-2</v>
      </c>
      <c r="BA178" s="13">
        <f t="shared" si="62"/>
        <v>969266</v>
      </c>
      <c r="BB178" s="17" t="s">
        <v>2083</v>
      </c>
      <c r="BC178">
        <f>MATCH(BB178,MONTHLY_INDEX!$A:$A,0)</f>
        <v>745</v>
      </c>
      <c r="BD178">
        <f>MATCH(AU178,MONTHLY_INDEX!$1:$1,0)</f>
        <v>80</v>
      </c>
      <c r="BE178">
        <f>INDEX(MONTHLY_INDEX!$1:$1048576,Final!BC178,Final!BD178)</f>
        <v>106.4</v>
      </c>
      <c r="BF178">
        <f>MATCH($BF$1,MONTHLY_INDEX!$1:$1,0)</f>
        <v>127</v>
      </c>
      <c r="BG178">
        <f>INDEX(MONTHLY_INDEX!$1:$1048576,Final!BC178,Final!BF178)</f>
        <v>115.4</v>
      </c>
      <c r="BH178" s="23">
        <f t="shared" si="80"/>
        <v>8.4586466165413529E-2</v>
      </c>
      <c r="BI178" s="14">
        <f t="shared" si="81"/>
        <v>1051252.7857142857</v>
      </c>
      <c r="BJ178" s="14">
        <f t="shared" si="82"/>
        <v>160337.65090606653</v>
      </c>
      <c r="BK178" s="15">
        <f t="shared" si="63"/>
        <v>890915.13480821915</v>
      </c>
      <c r="BL178" s="52">
        <v>0</v>
      </c>
      <c r="BM178" s="15">
        <f t="shared" si="83"/>
        <v>890915.13480821915</v>
      </c>
    </row>
    <row r="179" spans="1:65">
      <c r="A179" s="8">
        <v>177</v>
      </c>
      <c r="B179" s="1" t="s">
        <v>44</v>
      </c>
      <c r="C179" s="1">
        <v>1500</v>
      </c>
      <c r="D179" s="1" t="s">
        <v>60</v>
      </c>
      <c r="E179" s="1">
        <v>150000013</v>
      </c>
      <c r="F179" s="1" t="s">
        <v>60</v>
      </c>
      <c r="G179" s="1" t="s">
        <v>94</v>
      </c>
      <c r="H179" s="1">
        <v>6</v>
      </c>
      <c r="I179" s="1" t="s">
        <v>52</v>
      </c>
      <c r="J179" s="1" t="s">
        <v>49</v>
      </c>
      <c r="K179" s="1">
        <v>17406001</v>
      </c>
      <c r="L179" s="1" t="s">
        <v>50</v>
      </c>
      <c r="M179" s="1" t="s">
        <v>51</v>
      </c>
      <c r="N179" s="1" t="s">
        <v>64</v>
      </c>
      <c r="O179" s="1" t="s">
        <v>65</v>
      </c>
      <c r="P179" s="1" t="s">
        <v>66</v>
      </c>
      <c r="Q179" s="1" t="s">
        <v>67</v>
      </c>
      <c r="R179" s="1" t="s">
        <v>87</v>
      </c>
      <c r="S179" s="1" t="s">
        <v>88</v>
      </c>
      <c r="T179" s="2">
        <v>43333</v>
      </c>
      <c r="U179" s="2">
        <v>43333</v>
      </c>
      <c r="V179" s="1" t="s">
        <v>52</v>
      </c>
      <c r="W179" s="3">
        <v>1</v>
      </c>
      <c r="X179" s="1" t="s">
        <v>53</v>
      </c>
      <c r="Y179" s="4">
        <v>735000</v>
      </c>
      <c r="Z179" s="4">
        <v>-96287</v>
      </c>
      <c r="AA179" s="4">
        <v>0</v>
      </c>
      <c r="AB179" s="4">
        <v>0</v>
      </c>
      <c r="AC179" s="4">
        <v>0</v>
      </c>
      <c r="AD179" s="4">
        <v>735000</v>
      </c>
      <c r="AE179" s="5">
        <v>1685</v>
      </c>
      <c r="AF179" s="1" t="s">
        <v>70</v>
      </c>
      <c r="AG179" s="1" t="s">
        <v>71</v>
      </c>
      <c r="AH179" s="1" t="s">
        <v>89</v>
      </c>
      <c r="AI179" s="1" t="s">
        <v>57</v>
      </c>
      <c r="AJ179" s="5">
        <v>10950</v>
      </c>
      <c r="AK179" s="4">
        <v>-7625</v>
      </c>
      <c r="AL179" s="4">
        <v>0</v>
      </c>
      <c r="AM179" s="4">
        <v>0</v>
      </c>
      <c r="AN179" s="4">
        <v>0</v>
      </c>
      <c r="AO179" s="4">
        <v>-103912</v>
      </c>
      <c r="AP179" s="4">
        <v>-103912</v>
      </c>
      <c r="AQ179" s="4">
        <v>0</v>
      </c>
      <c r="AR179" s="4">
        <v>631088</v>
      </c>
      <c r="AS179" s="1" t="s">
        <v>52</v>
      </c>
      <c r="AT179" s="9">
        <f t="shared" si="58"/>
        <v>43333</v>
      </c>
      <c r="AU179" s="9">
        <f t="shared" si="59"/>
        <v>43313</v>
      </c>
      <c r="AV179" s="9">
        <v>44798</v>
      </c>
      <c r="AW179" s="11">
        <f t="shared" si="60"/>
        <v>4.0136986301369859</v>
      </c>
      <c r="AX179">
        <v>10</v>
      </c>
      <c r="AY179" s="12">
        <v>0.05</v>
      </c>
      <c r="AZ179">
        <f t="shared" si="61"/>
        <v>9.5000000000000001E-2</v>
      </c>
      <c r="BA179" s="13">
        <f t="shared" si="62"/>
        <v>735000</v>
      </c>
      <c r="BB179" s="17" t="s">
        <v>1853</v>
      </c>
      <c r="BC179">
        <f>MATCH(BB179,MONTHLY_INDEX!$A:$A,0)</f>
        <v>630</v>
      </c>
      <c r="BD179">
        <f>MATCH(AU179,MONTHLY_INDEX!$1:$1,0)</f>
        <v>80</v>
      </c>
      <c r="BE179">
        <f>INDEX(MONTHLY_INDEX!$1:$1048576,Final!BC179,Final!BD179)</f>
        <v>111.6</v>
      </c>
      <c r="BF179">
        <f>MATCH($BF$1,MONTHLY_INDEX!$1:$1,0)</f>
        <v>127</v>
      </c>
      <c r="BG179">
        <f>INDEX(MONTHLY_INDEX!$1:$1048576,Final!BC179,Final!BF179)</f>
        <v>151.1</v>
      </c>
      <c r="BH179" s="23">
        <f t="shared" si="80"/>
        <v>0.35394265232974914</v>
      </c>
      <c r="BI179" s="14">
        <f t="shared" si="81"/>
        <v>995147.84946236562</v>
      </c>
      <c r="BJ179" s="14">
        <f t="shared" si="82"/>
        <v>379451.2382162321</v>
      </c>
      <c r="BK179" s="15">
        <f t="shared" si="63"/>
        <v>615696.61124613346</v>
      </c>
      <c r="BL179" s="52">
        <v>0</v>
      </c>
      <c r="BM179" s="15">
        <f t="shared" si="83"/>
        <v>615696.61124613346</v>
      </c>
    </row>
    <row r="180" spans="1:65">
      <c r="A180" s="8">
        <v>178</v>
      </c>
      <c r="B180" s="1" t="s">
        <v>44</v>
      </c>
      <c r="C180" s="1">
        <v>1500</v>
      </c>
      <c r="D180" s="1" t="s">
        <v>60</v>
      </c>
      <c r="E180" s="1">
        <v>150000013</v>
      </c>
      <c r="F180" s="1" t="s">
        <v>60</v>
      </c>
      <c r="G180" s="1" t="s">
        <v>95</v>
      </c>
      <c r="H180" s="1">
        <v>7</v>
      </c>
      <c r="I180" s="1" t="s">
        <v>52</v>
      </c>
      <c r="J180" s="1" t="s">
        <v>49</v>
      </c>
      <c r="K180" s="1">
        <v>17406001</v>
      </c>
      <c r="L180" s="1" t="s">
        <v>50</v>
      </c>
      <c r="M180" s="1" t="s">
        <v>51</v>
      </c>
      <c r="N180" s="1" t="s">
        <v>64</v>
      </c>
      <c r="O180" s="1" t="s">
        <v>65</v>
      </c>
      <c r="P180" s="1" t="s">
        <v>66</v>
      </c>
      <c r="Q180" s="1" t="s">
        <v>67</v>
      </c>
      <c r="R180" s="1" t="s">
        <v>87</v>
      </c>
      <c r="S180" s="1" t="s">
        <v>88</v>
      </c>
      <c r="T180" s="2">
        <v>43333</v>
      </c>
      <c r="U180" s="2">
        <v>43333</v>
      </c>
      <c r="V180" s="1" t="s">
        <v>52</v>
      </c>
      <c r="W180" s="3">
        <v>1</v>
      </c>
      <c r="X180" s="1" t="s">
        <v>53</v>
      </c>
      <c r="Y180" s="4">
        <v>126000</v>
      </c>
      <c r="Z180" s="4">
        <v>-16506</v>
      </c>
      <c r="AA180" s="4">
        <v>0</v>
      </c>
      <c r="AB180" s="4">
        <v>0</v>
      </c>
      <c r="AC180" s="4">
        <v>0</v>
      </c>
      <c r="AD180" s="4">
        <v>126000</v>
      </c>
      <c r="AE180" s="5">
        <v>1685</v>
      </c>
      <c r="AF180" s="1" t="s">
        <v>70</v>
      </c>
      <c r="AG180" s="1" t="s">
        <v>71</v>
      </c>
      <c r="AH180" s="1" t="s">
        <v>89</v>
      </c>
      <c r="AI180" s="1" t="s">
        <v>57</v>
      </c>
      <c r="AJ180" s="5">
        <v>10950</v>
      </c>
      <c r="AK180" s="4">
        <v>-1307</v>
      </c>
      <c r="AL180" s="4">
        <v>0</v>
      </c>
      <c r="AM180" s="4">
        <v>0</v>
      </c>
      <c r="AN180" s="4">
        <v>0</v>
      </c>
      <c r="AO180" s="4">
        <v>-17813</v>
      </c>
      <c r="AP180" s="4">
        <v>-17813</v>
      </c>
      <c r="AQ180" s="4">
        <v>0</v>
      </c>
      <c r="AR180" s="4">
        <v>108187</v>
      </c>
      <c r="AS180" s="1" t="s">
        <v>52</v>
      </c>
      <c r="AT180" s="9">
        <f t="shared" si="58"/>
        <v>43333</v>
      </c>
      <c r="AU180" s="9">
        <f t="shared" si="59"/>
        <v>43313</v>
      </c>
      <c r="AV180" s="9">
        <v>44798</v>
      </c>
      <c r="AW180" s="11">
        <f t="shared" si="60"/>
        <v>4.0136986301369859</v>
      </c>
      <c r="AX180">
        <v>25</v>
      </c>
      <c r="AY180" s="12">
        <v>0.05</v>
      </c>
      <c r="AZ180">
        <f t="shared" si="61"/>
        <v>3.7999999999999999E-2</v>
      </c>
      <c r="BA180" s="13">
        <f t="shared" si="62"/>
        <v>126000</v>
      </c>
      <c r="BB180" s="17" t="s">
        <v>2189</v>
      </c>
      <c r="BC180">
        <f>MATCH(BB180,MONTHLY_INDEX!$A:$A,0)</f>
        <v>798</v>
      </c>
      <c r="BD180">
        <f>MATCH(AU180,MONTHLY_INDEX!$1:$1,0)</f>
        <v>80</v>
      </c>
      <c r="BE180">
        <f>INDEX(MONTHLY_INDEX!$1:$1048576,Final!BC180,Final!BD180)</f>
        <v>96</v>
      </c>
      <c r="BF180">
        <f>MATCH($BF$1,MONTHLY_INDEX!$1:$1,0)</f>
        <v>127</v>
      </c>
      <c r="BG180">
        <f>INDEX(MONTHLY_INDEX!$1:$1048576,Final!BC180,Final!BF180)</f>
        <v>95.3</v>
      </c>
      <c r="BH180" s="23">
        <f t="shared" si="80"/>
        <v>-7.2916666666666963E-3</v>
      </c>
      <c r="BI180" s="14">
        <f t="shared" si="81"/>
        <v>125081.25</v>
      </c>
      <c r="BJ180" s="14">
        <f t="shared" si="82"/>
        <v>19077.460787671229</v>
      </c>
      <c r="BK180" s="15">
        <f t="shared" si="63"/>
        <v>106003.78921232877</v>
      </c>
      <c r="BL180" s="52">
        <v>0</v>
      </c>
      <c r="BM180" s="15">
        <f t="shared" si="83"/>
        <v>106003.78921232877</v>
      </c>
    </row>
    <row r="181" spans="1:65">
      <c r="A181" s="8">
        <v>179</v>
      </c>
      <c r="B181" s="1" t="s">
        <v>44</v>
      </c>
      <c r="C181" s="1">
        <v>1500</v>
      </c>
      <c r="D181" s="1" t="s">
        <v>60</v>
      </c>
      <c r="E181" s="1">
        <v>150000013</v>
      </c>
      <c r="F181" s="1" t="s">
        <v>60</v>
      </c>
      <c r="G181" s="1" t="s">
        <v>96</v>
      </c>
      <c r="H181" s="1">
        <v>8</v>
      </c>
      <c r="I181" s="1" t="s">
        <v>52</v>
      </c>
      <c r="J181" s="1" t="s">
        <v>49</v>
      </c>
      <c r="K181" s="1">
        <v>17406001</v>
      </c>
      <c r="L181" s="1" t="s">
        <v>50</v>
      </c>
      <c r="M181" s="1" t="s">
        <v>51</v>
      </c>
      <c r="N181" s="1" t="s">
        <v>64</v>
      </c>
      <c r="O181" s="1" t="s">
        <v>65</v>
      </c>
      <c r="P181" s="1" t="s">
        <v>66</v>
      </c>
      <c r="Q181" s="1" t="s">
        <v>67</v>
      </c>
      <c r="R181" s="1" t="s">
        <v>87</v>
      </c>
      <c r="S181" s="1" t="s">
        <v>88</v>
      </c>
      <c r="T181" s="2">
        <v>43333</v>
      </c>
      <c r="U181" s="2">
        <v>43333</v>
      </c>
      <c r="V181" s="1" t="s">
        <v>52</v>
      </c>
      <c r="W181" s="3">
        <v>1</v>
      </c>
      <c r="X181" s="1" t="s">
        <v>53</v>
      </c>
      <c r="Y181" s="4">
        <v>29327302</v>
      </c>
      <c r="Z181" s="4">
        <v>-3841988</v>
      </c>
      <c r="AA181" s="4">
        <v>0</v>
      </c>
      <c r="AB181" s="4">
        <v>0</v>
      </c>
      <c r="AC181" s="4">
        <v>0</v>
      </c>
      <c r="AD181" s="4">
        <v>29327302</v>
      </c>
      <c r="AE181" s="5">
        <v>1685</v>
      </c>
      <c r="AF181" s="1" t="s">
        <v>70</v>
      </c>
      <c r="AG181" s="1" t="s">
        <v>71</v>
      </c>
      <c r="AH181" s="1" t="s">
        <v>89</v>
      </c>
      <c r="AI181" s="1" t="s">
        <v>57</v>
      </c>
      <c r="AJ181" s="5">
        <v>10950</v>
      </c>
      <c r="AK181" s="4">
        <v>-304227</v>
      </c>
      <c r="AL181" s="4">
        <v>0</v>
      </c>
      <c r="AM181" s="4">
        <v>0</v>
      </c>
      <c r="AN181" s="4">
        <v>0</v>
      </c>
      <c r="AO181" s="4">
        <v>-4146215</v>
      </c>
      <c r="AP181" s="4">
        <v>-4146215</v>
      </c>
      <c r="AQ181" s="4">
        <v>0</v>
      </c>
      <c r="AR181" s="4">
        <v>25181087</v>
      </c>
      <c r="AS181" s="1" t="s">
        <v>52</v>
      </c>
      <c r="AT181" s="9">
        <f t="shared" si="58"/>
        <v>43333</v>
      </c>
      <c r="AU181" s="9">
        <f t="shared" si="59"/>
        <v>43313</v>
      </c>
      <c r="AV181" s="9">
        <v>44798</v>
      </c>
      <c r="AW181" s="11">
        <f t="shared" si="60"/>
        <v>4.0136986301369859</v>
      </c>
      <c r="AX181">
        <v>25</v>
      </c>
      <c r="AY181" s="12">
        <v>0.05</v>
      </c>
      <c r="AZ181">
        <f t="shared" si="61"/>
        <v>3.7999999999999999E-2</v>
      </c>
      <c r="BA181" s="13">
        <f t="shared" si="62"/>
        <v>29327302</v>
      </c>
      <c r="BB181" s="17" t="s">
        <v>2189</v>
      </c>
      <c r="BC181">
        <f>MATCH(BB181,MONTHLY_INDEX!$A:$A,0)</f>
        <v>798</v>
      </c>
      <c r="BD181">
        <f>MATCH(AU181,MONTHLY_INDEX!$1:$1,0)</f>
        <v>80</v>
      </c>
      <c r="BE181">
        <f>INDEX(MONTHLY_INDEX!$1:$1048576,Final!BC181,Final!BD181)</f>
        <v>96</v>
      </c>
      <c r="BF181">
        <f>MATCH($BF$1,MONTHLY_INDEX!$1:$1,0)</f>
        <v>127</v>
      </c>
      <c r="BG181">
        <f>INDEX(MONTHLY_INDEX!$1:$1048576,Final!BC181,Final!BF181)</f>
        <v>95.3</v>
      </c>
      <c r="BH181" s="23">
        <f t="shared" si="80"/>
        <v>-7.2916666666666963E-3</v>
      </c>
      <c r="BI181" s="14">
        <f t="shared" si="81"/>
        <v>29113457.089583334</v>
      </c>
      <c r="BJ181" s="14">
        <f t="shared" si="82"/>
        <v>4440400.4278824767</v>
      </c>
      <c r="BK181" s="15">
        <f t="shared" si="63"/>
        <v>24673056.661700856</v>
      </c>
      <c r="BL181" s="52">
        <v>0</v>
      </c>
      <c r="BM181" s="15">
        <f t="shared" si="83"/>
        <v>24673056.661700856</v>
      </c>
    </row>
    <row r="182" spans="1:65">
      <c r="A182" s="8">
        <v>180</v>
      </c>
      <c r="B182" s="1" t="s">
        <v>44</v>
      </c>
      <c r="C182" s="1">
        <v>1500</v>
      </c>
      <c r="D182" s="1" t="s">
        <v>60</v>
      </c>
      <c r="E182" s="1">
        <v>150000013</v>
      </c>
      <c r="F182" s="1" t="s">
        <v>60</v>
      </c>
      <c r="G182" s="1" t="s">
        <v>97</v>
      </c>
      <c r="H182" s="1">
        <v>9</v>
      </c>
      <c r="I182" s="1" t="s">
        <v>52</v>
      </c>
      <c r="J182" s="1" t="s">
        <v>49</v>
      </c>
      <c r="K182" s="1">
        <v>17406001</v>
      </c>
      <c r="L182" s="1" t="s">
        <v>50</v>
      </c>
      <c r="M182" s="1" t="s">
        <v>51</v>
      </c>
      <c r="N182" s="1" t="s">
        <v>64</v>
      </c>
      <c r="O182" s="1" t="s">
        <v>65</v>
      </c>
      <c r="P182" s="1" t="s">
        <v>66</v>
      </c>
      <c r="Q182" s="1" t="s">
        <v>67</v>
      </c>
      <c r="R182" s="1" t="s">
        <v>87</v>
      </c>
      <c r="S182" s="1" t="s">
        <v>88</v>
      </c>
      <c r="T182" s="2">
        <v>43333</v>
      </c>
      <c r="U182" s="2">
        <v>43333</v>
      </c>
      <c r="V182" s="1" t="s">
        <v>52</v>
      </c>
      <c r="W182" s="3">
        <v>1</v>
      </c>
      <c r="X182" s="1" t="s">
        <v>53</v>
      </c>
      <c r="Y182" s="4">
        <v>1517250</v>
      </c>
      <c r="Z182" s="4">
        <v>-198765</v>
      </c>
      <c r="AA182" s="4">
        <v>0</v>
      </c>
      <c r="AB182" s="4">
        <v>0</v>
      </c>
      <c r="AC182" s="4">
        <v>0</v>
      </c>
      <c r="AD182" s="4">
        <v>1517250</v>
      </c>
      <c r="AE182" s="5">
        <v>1685</v>
      </c>
      <c r="AF182" s="1" t="s">
        <v>70</v>
      </c>
      <c r="AG182" s="1" t="s">
        <v>71</v>
      </c>
      <c r="AH182" s="1" t="s">
        <v>89</v>
      </c>
      <c r="AI182" s="1" t="s">
        <v>57</v>
      </c>
      <c r="AJ182" s="5">
        <v>10950</v>
      </c>
      <c r="AK182" s="4">
        <v>-15739</v>
      </c>
      <c r="AL182" s="4">
        <v>0</v>
      </c>
      <c r="AM182" s="4">
        <v>0</v>
      </c>
      <c r="AN182" s="4">
        <v>0</v>
      </c>
      <c r="AO182" s="4">
        <v>-214504</v>
      </c>
      <c r="AP182" s="4">
        <v>-214504</v>
      </c>
      <c r="AQ182" s="4">
        <v>0</v>
      </c>
      <c r="AR182" s="4">
        <v>1302746</v>
      </c>
      <c r="AS182" s="1" t="s">
        <v>52</v>
      </c>
      <c r="AT182" s="9">
        <f t="shared" si="58"/>
        <v>43333</v>
      </c>
      <c r="AU182" s="9">
        <f t="shared" si="59"/>
        <v>43313</v>
      </c>
      <c r="AV182" s="9">
        <v>44798</v>
      </c>
      <c r="AW182" s="11">
        <f t="shared" si="60"/>
        <v>4.0136986301369859</v>
      </c>
      <c r="AX182">
        <v>15</v>
      </c>
      <c r="AY182" s="12">
        <v>0.05</v>
      </c>
      <c r="AZ182">
        <f t="shared" si="61"/>
        <v>6.3333333333333325E-2</v>
      </c>
      <c r="BA182" s="13">
        <f t="shared" si="62"/>
        <v>1517250</v>
      </c>
      <c r="BB182" s="17" t="s">
        <v>1941</v>
      </c>
      <c r="BC182">
        <f>MATCH(BB182,MONTHLY_INDEX!$A:$A,0)</f>
        <v>674</v>
      </c>
      <c r="BD182">
        <f>MATCH(AU182,MONTHLY_INDEX!$1:$1,0)</f>
        <v>80</v>
      </c>
      <c r="BE182">
        <f>INDEX(MONTHLY_INDEX!$1:$1048576,Final!BC182,Final!BD182)</f>
        <v>105.1</v>
      </c>
      <c r="BF182">
        <f>MATCH($BF$1,MONTHLY_INDEX!$1:$1,0)</f>
        <v>127</v>
      </c>
      <c r="BG182">
        <f>INDEX(MONTHLY_INDEX!$1:$1048576,Final!BC182,Final!BF182)</f>
        <v>122.8</v>
      </c>
      <c r="BH182" s="23">
        <f t="shared" si="80"/>
        <v>0.16841103710751668</v>
      </c>
      <c r="BI182" s="14">
        <f t="shared" si="81"/>
        <v>1772771.6460513796</v>
      </c>
      <c r="BJ182" s="14">
        <f t="shared" si="82"/>
        <v>450640.17139580037</v>
      </c>
      <c r="BK182" s="15">
        <f t="shared" si="63"/>
        <v>1322131.4746555793</v>
      </c>
      <c r="BL182" s="52">
        <v>0</v>
      </c>
      <c r="BM182" s="15">
        <f t="shared" si="83"/>
        <v>1322131.4746555793</v>
      </c>
    </row>
    <row r="183" spans="1:65">
      <c r="A183" s="8">
        <v>181</v>
      </c>
      <c r="B183" s="1" t="s">
        <v>44</v>
      </c>
      <c r="C183" s="1">
        <v>1500</v>
      </c>
      <c r="D183" s="1" t="s">
        <v>60</v>
      </c>
      <c r="E183" s="1">
        <v>150000013</v>
      </c>
      <c r="F183" s="1" t="s">
        <v>60</v>
      </c>
      <c r="G183" s="1" t="s">
        <v>98</v>
      </c>
      <c r="H183" s="1">
        <v>10</v>
      </c>
      <c r="I183" s="1" t="s">
        <v>52</v>
      </c>
      <c r="J183" s="1" t="s">
        <v>49</v>
      </c>
      <c r="K183" s="1">
        <v>17406001</v>
      </c>
      <c r="L183" s="1" t="s">
        <v>50</v>
      </c>
      <c r="M183" s="1" t="s">
        <v>51</v>
      </c>
      <c r="N183" s="1" t="s">
        <v>64</v>
      </c>
      <c r="O183" s="1" t="s">
        <v>65</v>
      </c>
      <c r="P183" s="1" t="s">
        <v>66</v>
      </c>
      <c r="Q183" s="1" t="s">
        <v>67</v>
      </c>
      <c r="R183" s="1" t="s">
        <v>87</v>
      </c>
      <c r="S183" s="1" t="s">
        <v>88</v>
      </c>
      <c r="T183" s="2">
        <v>43333</v>
      </c>
      <c r="U183" s="2">
        <v>43333</v>
      </c>
      <c r="V183" s="1" t="s">
        <v>52</v>
      </c>
      <c r="W183" s="3">
        <v>1</v>
      </c>
      <c r="X183" s="1" t="s">
        <v>53</v>
      </c>
      <c r="Y183" s="4">
        <v>312900</v>
      </c>
      <c r="Z183" s="4">
        <v>-40991</v>
      </c>
      <c r="AA183" s="4">
        <v>0</v>
      </c>
      <c r="AB183" s="4">
        <v>0</v>
      </c>
      <c r="AC183" s="4">
        <v>0</v>
      </c>
      <c r="AD183" s="4">
        <v>312900</v>
      </c>
      <c r="AE183" s="5">
        <v>1685</v>
      </c>
      <c r="AF183" s="1" t="s">
        <v>70</v>
      </c>
      <c r="AG183" s="1" t="s">
        <v>71</v>
      </c>
      <c r="AH183" s="1" t="s">
        <v>89</v>
      </c>
      <c r="AI183" s="1" t="s">
        <v>57</v>
      </c>
      <c r="AJ183" s="5">
        <v>10950</v>
      </c>
      <c r="AK183" s="4">
        <v>-3246</v>
      </c>
      <c r="AL183" s="4">
        <v>0</v>
      </c>
      <c r="AM183" s="4">
        <v>0</v>
      </c>
      <c r="AN183" s="4">
        <v>0</v>
      </c>
      <c r="AO183" s="4">
        <v>-44237</v>
      </c>
      <c r="AP183" s="4">
        <v>-44237</v>
      </c>
      <c r="AQ183" s="4">
        <v>0</v>
      </c>
      <c r="AR183" s="4">
        <v>268663</v>
      </c>
      <c r="AS183" s="1" t="s">
        <v>52</v>
      </c>
      <c r="AT183" s="9">
        <f t="shared" si="58"/>
        <v>43333</v>
      </c>
      <c r="AU183" s="9">
        <f t="shared" si="59"/>
        <v>43313</v>
      </c>
      <c r="AV183" s="9">
        <v>44798</v>
      </c>
      <c r="AW183" s="11">
        <f t="shared" si="60"/>
        <v>4.0136986301369859</v>
      </c>
      <c r="AX183">
        <v>10</v>
      </c>
      <c r="AY183" s="12">
        <v>0.05</v>
      </c>
      <c r="AZ183">
        <f t="shared" si="61"/>
        <v>9.5000000000000001E-2</v>
      </c>
      <c r="BA183" s="13">
        <f t="shared" si="62"/>
        <v>312900</v>
      </c>
      <c r="BB183" s="17" t="s">
        <v>2189</v>
      </c>
      <c r="BC183">
        <f>MATCH(BB183,MONTHLY_INDEX!$A:$A,0)</f>
        <v>798</v>
      </c>
      <c r="BD183">
        <f>MATCH(AU183,MONTHLY_INDEX!$1:$1,0)</f>
        <v>80</v>
      </c>
      <c r="BE183">
        <f>INDEX(MONTHLY_INDEX!$1:$1048576,Final!BC183,Final!BD183)</f>
        <v>96</v>
      </c>
      <c r="BF183">
        <f>MATCH($BF$1,MONTHLY_INDEX!$1:$1,0)</f>
        <v>127</v>
      </c>
      <c r="BG183">
        <f>INDEX(MONTHLY_INDEX!$1:$1048576,Final!BC183,Final!BF183)</f>
        <v>95.3</v>
      </c>
      <c r="BH183" s="23">
        <f t="shared" si="80"/>
        <v>-7.2916666666666963E-3</v>
      </c>
      <c r="BI183" s="14">
        <f t="shared" si="81"/>
        <v>310618.4375</v>
      </c>
      <c r="BJ183" s="14">
        <f t="shared" si="82"/>
        <v>118439.2357234589</v>
      </c>
      <c r="BK183" s="15">
        <f t="shared" si="63"/>
        <v>192179.2017765411</v>
      </c>
      <c r="BL183" s="52">
        <v>0</v>
      </c>
      <c r="BM183" s="15">
        <f t="shared" si="83"/>
        <v>192179.2017765411</v>
      </c>
    </row>
    <row r="184" spans="1:65">
      <c r="A184" s="8">
        <v>182</v>
      </c>
      <c r="B184" s="1" t="s">
        <v>44</v>
      </c>
      <c r="C184" s="1">
        <v>1500</v>
      </c>
      <c r="D184" s="1" t="s">
        <v>60</v>
      </c>
      <c r="E184" s="1">
        <v>150000013</v>
      </c>
      <c r="F184" s="1" t="s">
        <v>60</v>
      </c>
      <c r="G184" s="1" t="s">
        <v>99</v>
      </c>
      <c r="H184" s="1">
        <v>11</v>
      </c>
      <c r="I184" s="1" t="s">
        <v>52</v>
      </c>
      <c r="J184" s="1" t="s">
        <v>49</v>
      </c>
      <c r="K184" s="1">
        <v>17406001</v>
      </c>
      <c r="L184" s="1" t="s">
        <v>50</v>
      </c>
      <c r="M184" s="1" t="s">
        <v>51</v>
      </c>
      <c r="N184" s="1" t="s">
        <v>64</v>
      </c>
      <c r="O184" s="1" t="s">
        <v>65</v>
      </c>
      <c r="P184" s="1" t="s">
        <v>66</v>
      </c>
      <c r="Q184" s="1" t="s">
        <v>67</v>
      </c>
      <c r="R184" s="1" t="s">
        <v>87</v>
      </c>
      <c r="S184" s="1" t="s">
        <v>88</v>
      </c>
      <c r="T184" s="2">
        <v>43333</v>
      </c>
      <c r="U184" s="2">
        <v>43333</v>
      </c>
      <c r="V184" s="1" t="s">
        <v>52</v>
      </c>
      <c r="W184" s="3">
        <v>1</v>
      </c>
      <c r="X184" s="1" t="s">
        <v>53</v>
      </c>
      <c r="Y184" s="4">
        <v>1174950</v>
      </c>
      <c r="Z184" s="4">
        <v>-153922</v>
      </c>
      <c r="AA184" s="4">
        <v>0</v>
      </c>
      <c r="AB184" s="4">
        <v>0</v>
      </c>
      <c r="AC184" s="4">
        <v>0</v>
      </c>
      <c r="AD184" s="4">
        <v>1174950</v>
      </c>
      <c r="AE184" s="5">
        <v>1685</v>
      </c>
      <c r="AF184" s="1" t="s">
        <v>70</v>
      </c>
      <c r="AG184" s="1" t="s">
        <v>71</v>
      </c>
      <c r="AH184" s="1" t="s">
        <v>89</v>
      </c>
      <c r="AI184" s="1" t="s">
        <v>57</v>
      </c>
      <c r="AJ184" s="5">
        <v>10950</v>
      </c>
      <c r="AK184" s="4">
        <v>-12188</v>
      </c>
      <c r="AL184" s="4">
        <v>0</v>
      </c>
      <c r="AM184" s="4">
        <v>0</v>
      </c>
      <c r="AN184" s="4">
        <v>0</v>
      </c>
      <c r="AO184" s="4">
        <v>-166110</v>
      </c>
      <c r="AP184" s="4">
        <v>-166110</v>
      </c>
      <c r="AQ184" s="4">
        <v>0</v>
      </c>
      <c r="AR184" s="4">
        <v>1008840</v>
      </c>
      <c r="AS184" s="1" t="s">
        <v>52</v>
      </c>
      <c r="AT184" s="9">
        <f t="shared" si="58"/>
        <v>43333</v>
      </c>
      <c r="AU184" s="9">
        <f t="shared" si="59"/>
        <v>43313</v>
      </c>
      <c r="AV184" s="9">
        <v>44798</v>
      </c>
      <c r="AW184" s="11">
        <f t="shared" si="60"/>
        <v>4.0136986301369859</v>
      </c>
      <c r="AX184">
        <v>10</v>
      </c>
      <c r="AY184" s="12">
        <v>0.05</v>
      </c>
      <c r="AZ184">
        <f t="shared" si="61"/>
        <v>9.5000000000000001E-2</v>
      </c>
      <c r="BA184" s="13">
        <f t="shared" si="62"/>
        <v>1174950</v>
      </c>
      <c r="BB184" s="17" t="s">
        <v>2189</v>
      </c>
      <c r="BC184">
        <f>MATCH(BB184,MONTHLY_INDEX!$A:$A,0)</f>
        <v>798</v>
      </c>
      <c r="BD184">
        <f>MATCH(AU184,MONTHLY_INDEX!$1:$1,0)</f>
        <v>80</v>
      </c>
      <c r="BE184">
        <f>INDEX(MONTHLY_INDEX!$1:$1048576,Final!BC184,Final!BD184)</f>
        <v>96</v>
      </c>
      <c r="BF184">
        <f>MATCH($BF$1,MONTHLY_INDEX!$1:$1,0)</f>
        <v>127</v>
      </c>
      <c r="BG184">
        <f>INDEX(MONTHLY_INDEX!$1:$1048576,Final!BC184,Final!BF184)</f>
        <v>95.3</v>
      </c>
      <c r="BH184" s="23">
        <f t="shared" si="80"/>
        <v>-7.2916666666666963E-3</v>
      </c>
      <c r="BI184" s="14">
        <f t="shared" si="81"/>
        <v>1166382.65625</v>
      </c>
      <c r="BJ184" s="14">
        <f t="shared" si="82"/>
        <v>444743.30461258558</v>
      </c>
      <c r="BK184" s="15">
        <f t="shared" si="63"/>
        <v>721639.35163741442</v>
      </c>
      <c r="BL184" s="52">
        <v>0</v>
      </c>
      <c r="BM184" s="15">
        <f t="shared" si="83"/>
        <v>721639.35163741442</v>
      </c>
    </row>
    <row r="185" spans="1:65">
      <c r="A185" s="8">
        <v>183</v>
      </c>
      <c r="B185" s="1" t="s">
        <v>44</v>
      </c>
      <c r="C185" s="1">
        <v>1500</v>
      </c>
      <c r="D185" s="1" t="s">
        <v>60</v>
      </c>
      <c r="E185" s="1">
        <v>150000013</v>
      </c>
      <c r="F185" s="1" t="s">
        <v>60</v>
      </c>
      <c r="G185" s="1" t="s">
        <v>100</v>
      </c>
      <c r="H185" s="1">
        <v>12</v>
      </c>
      <c r="I185" s="1" t="s">
        <v>52</v>
      </c>
      <c r="J185" s="1" t="s">
        <v>49</v>
      </c>
      <c r="K185" s="1">
        <v>17406001</v>
      </c>
      <c r="L185" s="1" t="s">
        <v>50</v>
      </c>
      <c r="M185" s="1" t="s">
        <v>51</v>
      </c>
      <c r="N185" s="1" t="s">
        <v>64</v>
      </c>
      <c r="O185" s="1" t="s">
        <v>65</v>
      </c>
      <c r="P185" s="1" t="s">
        <v>66</v>
      </c>
      <c r="Q185" s="1" t="s">
        <v>67</v>
      </c>
      <c r="R185" s="1" t="s">
        <v>87</v>
      </c>
      <c r="S185" s="1" t="s">
        <v>88</v>
      </c>
      <c r="T185" s="2">
        <v>43333</v>
      </c>
      <c r="U185" s="2">
        <v>43333</v>
      </c>
      <c r="V185" s="1" t="s">
        <v>52</v>
      </c>
      <c r="W185" s="3">
        <v>1</v>
      </c>
      <c r="X185" s="1" t="s">
        <v>53</v>
      </c>
      <c r="Y185" s="4">
        <v>582750</v>
      </c>
      <c r="Z185" s="4">
        <v>-76342</v>
      </c>
      <c r="AA185" s="4">
        <v>0</v>
      </c>
      <c r="AB185" s="4">
        <v>0</v>
      </c>
      <c r="AC185" s="4">
        <v>0</v>
      </c>
      <c r="AD185" s="4">
        <v>582750</v>
      </c>
      <c r="AE185" s="5">
        <v>1685</v>
      </c>
      <c r="AF185" s="1" t="s">
        <v>70</v>
      </c>
      <c r="AG185" s="1" t="s">
        <v>71</v>
      </c>
      <c r="AH185" s="1" t="s">
        <v>89</v>
      </c>
      <c r="AI185" s="1" t="s">
        <v>57</v>
      </c>
      <c r="AJ185" s="5">
        <v>10950</v>
      </c>
      <c r="AK185" s="4">
        <v>-6045</v>
      </c>
      <c r="AL185" s="4">
        <v>0</v>
      </c>
      <c r="AM185" s="4">
        <v>0</v>
      </c>
      <c r="AN185" s="4">
        <v>0</v>
      </c>
      <c r="AO185" s="4">
        <v>-82387</v>
      </c>
      <c r="AP185" s="4">
        <v>-82387</v>
      </c>
      <c r="AQ185" s="4">
        <v>0</v>
      </c>
      <c r="AR185" s="4">
        <v>500363</v>
      </c>
      <c r="AS185" s="1" t="s">
        <v>52</v>
      </c>
      <c r="AT185" s="9">
        <f t="shared" si="58"/>
        <v>43333</v>
      </c>
      <c r="AU185" s="9">
        <f t="shared" si="59"/>
        <v>43313</v>
      </c>
      <c r="AV185" s="9">
        <v>44798</v>
      </c>
      <c r="AW185" s="11">
        <f t="shared" si="60"/>
        <v>4.0136986301369859</v>
      </c>
      <c r="AX185">
        <v>10</v>
      </c>
      <c r="AY185" s="12">
        <v>0.05</v>
      </c>
      <c r="AZ185">
        <f t="shared" si="61"/>
        <v>9.5000000000000001E-2</v>
      </c>
      <c r="BA185" s="13">
        <f t="shared" si="62"/>
        <v>582750</v>
      </c>
      <c r="BB185" s="17" t="s">
        <v>1973</v>
      </c>
      <c r="BC185">
        <f>MATCH(BB185,MONTHLY_INDEX!$A:$A,0)</f>
        <v>690</v>
      </c>
      <c r="BD185">
        <f>MATCH(AU185,MONTHLY_INDEX!$1:$1,0)</f>
        <v>80</v>
      </c>
      <c r="BE185">
        <f>INDEX(MONTHLY_INDEX!$1:$1048576,Final!BC185,Final!BD185)</f>
        <v>110</v>
      </c>
      <c r="BF185">
        <f>MATCH($BF$1,MONTHLY_INDEX!$1:$1,0)</f>
        <v>127</v>
      </c>
      <c r="BG185">
        <f>INDEX(MONTHLY_INDEX!$1:$1048576,Final!BC185,Final!BF185)</f>
        <v>145.69999999999999</v>
      </c>
      <c r="BH185" s="23">
        <f t="shared" si="80"/>
        <v>0.32454545454545441</v>
      </c>
      <c r="BI185" s="14">
        <f t="shared" si="81"/>
        <v>771878.86363636365</v>
      </c>
      <c r="BJ185" s="14">
        <f t="shared" si="82"/>
        <v>294318.46807285177</v>
      </c>
      <c r="BK185" s="15">
        <f t="shared" si="63"/>
        <v>477560.39556351188</v>
      </c>
      <c r="BL185" s="52">
        <v>0</v>
      </c>
      <c r="BM185" s="15">
        <f t="shared" si="83"/>
        <v>477560.39556351188</v>
      </c>
    </row>
    <row r="186" spans="1:65">
      <c r="A186" s="8">
        <v>184</v>
      </c>
      <c r="B186" s="1" t="s">
        <v>44</v>
      </c>
      <c r="C186" s="1">
        <v>1500</v>
      </c>
      <c r="D186" s="1" t="s">
        <v>60</v>
      </c>
      <c r="E186" s="1">
        <v>150000013</v>
      </c>
      <c r="F186" s="1" t="s">
        <v>60</v>
      </c>
      <c r="G186" s="1" t="s">
        <v>101</v>
      </c>
      <c r="H186" s="1">
        <v>13</v>
      </c>
      <c r="I186" s="1" t="s">
        <v>52</v>
      </c>
      <c r="J186" s="1" t="s">
        <v>49</v>
      </c>
      <c r="K186" s="1">
        <v>17406001</v>
      </c>
      <c r="L186" s="1" t="s">
        <v>50</v>
      </c>
      <c r="M186" s="1" t="s">
        <v>51</v>
      </c>
      <c r="N186" s="1" t="s">
        <v>64</v>
      </c>
      <c r="O186" s="1" t="s">
        <v>65</v>
      </c>
      <c r="P186" s="1" t="s">
        <v>66</v>
      </c>
      <c r="Q186" s="1" t="s">
        <v>67</v>
      </c>
      <c r="R186" s="1" t="s">
        <v>87</v>
      </c>
      <c r="S186" s="1" t="s">
        <v>88</v>
      </c>
      <c r="T186" s="2">
        <v>43333</v>
      </c>
      <c r="U186" s="2">
        <v>43333</v>
      </c>
      <c r="V186" s="1" t="s">
        <v>52</v>
      </c>
      <c r="W186" s="3">
        <v>1</v>
      </c>
      <c r="X186" s="1" t="s">
        <v>53</v>
      </c>
      <c r="Y186" s="4">
        <v>9976171</v>
      </c>
      <c r="Z186" s="4">
        <v>-1306915</v>
      </c>
      <c r="AA186" s="4">
        <v>0</v>
      </c>
      <c r="AB186" s="4">
        <v>0</v>
      </c>
      <c r="AC186" s="4">
        <v>0</v>
      </c>
      <c r="AD186" s="4">
        <v>9976171</v>
      </c>
      <c r="AE186" s="5">
        <v>1685</v>
      </c>
      <c r="AF186" s="1" t="s">
        <v>70</v>
      </c>
      <c r="AG186" s="1" t="s">
        <v>71</v>
      </c>
      <c r="AH186" s="1" t="s">
        <v>89</v>
      </c>
      <c r="AI186" s="1" t="s">
        <v>57</v>
      </c>
      <c r="AJ186" s="5">
        <v>10950</v>
      </c>
      <c r="AK186" s="4">
        <v>-103488</v>
      </c>
      <c r="AL186" s="4">
        <v>0</v>
      </c>
      <c r="AM186" s="4">
        <v>0</v>
      </c>
      <c r="AN186" s="4">
        <v>0</v>
      </c>
      <c r="AO186" s="4">
        <v>-1410403</v>
      </c>
      <c r="AP186" s="4">
        <v>-1410403</v>
      </c>
      <c r="AQ186" s="4">
        <v>0</v>
      </c>
      <c r="AR186" s="4">
        <v>8565768</v>
      </c>
      <c r="AS186" s="1" t="s">
        <v>52</v>
      </c>
      <c r="AT186" s="9">
        <f t="shared" si="58"/>
        <v>43333</v>
      </c>
      <c r="AU186" s="9">
        <f t="shared" si="59"/>
        <v>43313</v>
      </c>
      <c r="AV186" s="9">
        <v>44798</v>
      </c>
      <c r="AW186" s="11">
        <f t="shared" si="60"/>
        <v>4.0136986301369859</v>
      </c>
      <c r="AX186">
        <v>25</v>
      </c>
      <c r="AY186" s="12">
        <v>0.05</v>
      </c>
      <c r="AZ186">
        <f t="shared" si="61"/>
        <v>3.7999999999999999E-2</v>
      </c>
      <c r="BA186" s="13">
        <f t="shared" si="62"/>
        <v>9976171</v>
      </c>
      <c r="BB186" s="17" t="s">
        <v>2189</v>
      </c>
      <c r="BC186">
        <f>MATCH(BB186,MONTHLY_INDEX!$A:$A,0)</f>
        <v>798</v>
      </c>
      <c r="BD186">
        <f>MATCH(AU186,MONTHLY_INDEX!$1:$1,0)</f>
        <v>80</v>
      </c>
      <c r="BE186">
        <f>INDEX(MONTHLY_INDEX!$1:$1048576,Final!BC186,Final!BD186)</f>
        <v>96</v>
      </c>
      <c r="BF186">
        <f>MATCH($BF$1,MONTHLY_INDEX!$1:$1,0)</f>
        <v>127</v>
      </c>
      <c r="BG186">
        <f>INDEX(MONTHLY_INDEX!$1:$1048576,Final!BC186,Final!BF186)</f>
        <v>95.3</v>
      </c>
      <c r="BH186" s="23">
        <f t="shared" si="80"/>
        <v>-7.2916666666666963E-3</v>
      </c>
      <c r="BI186" s="14">
        <f t="shared" si="81"/>
        <v>9903428.0864583328</v>
      </c>
      <c r="BJ186" s="14">
        <f t="shared" si="82"/>
        <v>1510476.2782825625</v>
      </c>
      <c r="BK186" s="15">
        <f t="shared" si="63"/>
        <v>8392951.8081757706</v>
      </c>
      <c r="BL186" s="52">
        <v>0</v>
      </c>
      <c r="BM186" s="15">
        <f t="shared" si="83"/>
        <v>8392951.8081757706</v>
      </c>
    </row>
    <row r="187" spans="1:65">
      <c r="A187" s="8">
        <v>185</v>
      </c>
      <c r="B187" s="1" t="s">
        <v>44</v>
      </c>
      <c r="C187" s="1">
        <v>1500</v>
      </c>
      <c r="D187" s="1" t="s">
        <v>60</v>
      </c>
      <c r="E187" s="1">
        <v>150000013</v>
      </c>
      <c r="F187" s="1" t="s">
        <v>60</v>
      </c>
      <c r="G187" s="1" t="s">
        <v>102</v>
      </c>
      <c r="H187" s="1">
        <v>14</v>
      </c>
      <c r="I187" s="1" t="s">
        <v>52</v>
      </c>
      <c r="J187" s="1" t="s">
        <v>49</v>
      </c>
      <c r="K187" s="1">
        <v>17406001</v>
      </c>
      <c r="L187" s="1" t="s">
        <v>50</v>
      </c>
      <c r="M187" s="1" t="s">
        <v>51</v>
      </c>
      <c r="N187" s="1" t="s">
        <v>64</v>
      </c>
      <c r="O187" s="1" t="s">
        <v>65</v>
      </c>
      <c r="P187" s="1" t="s">
        <v>66</v>
      </c>
      <c r="Q187" s="1" t="s">
        <v>67</v>
      </c>
      <c r="R187" s="1" t="s">
        <v>87</v>
      </c>
      <c r="S187" s="1" t="s">
        <v>88</v>
      </c>
      <c r="T187" s="2">
        <v>43333</v>
      </c>
      <c r="U187" s="2">
        <v>43333</v>
      </c>
      <c r="V187" s="1" t="s">
        <v>52</v>
      </c>
      <c r="W187" s="3">
        <v>1</v>
      </c>
      <c r="X187" s="1" t="s">
        <v>53</v>
      </c>
      <c r="Y187" s="4">
        <v>21103901</v>
      </c>
      <c r="Z187" s="4">
        <v>-2764690</v>
      </c>
      <c r="AA187" s="4">
        <v>0</v>
      </c>
      <c r="AB187" s="4">
        <v>0</v>
      </c>
      <c r="AC187" s="4">
        <v>0</v>
      </c>
      <c r="AD187" s="4">
        <v>21103901</v>
      </c>
      <c r="AE187" s="5">
        <v>1685</v>
      </c>
      <c r="AF187" s="1" t="s">
        <v>70</v>
      </c>
      <c r="AG187" s="1" t="s">
        <v>71</v>
      </c>
      <c r="AH187" s="1" t="s">
        <v>89</v>
      </c>
      <c r="AI187" s="1" t="s">
        <v>57</v>
      </c>
      <c r="AJ187" s="5">
        <v>10950</v>
      </c>
      <c r="AK187" s="4">
        <v>-218921</v>
      </c>
      <c r="AL187" s="4">
        <v>0</v>
      </c>
      <c r="AM187" s="4">
        <v>0</v>
      </c>
      <c r="AN187" s="4">
        <v>0</v>
      </c>
      <c r="AO187" s="4">
        <v>-2983611</v>
      </c>
      <c r="AP187" s="4">
        <v>-2983611</v>
      </c>
      <c r="AQ187" s="4">
        <v>0</v>
      </c>
      <c r="AR187" s="4">
        <v>18120290</v>
      </c>
      <c r="AS187" s="1" t="s">
        <v>52</v>
      </c>
      <c r="AT187" s="9">
        <f t="shared" si="58"/>
        <v>43333</v>
      </c>
      <c r="AU187" s="9">
        <f t="shared" si="59"/>
        <v>43313</v>
      </c>
      <c r="AV187" s="9">
        <v>44798</v>
      </c>
      <c r="AW187" s="11">
        <f t="shared" si="60"/>
        <v>4.0136986301369859</v>
      </c>
      <c r="AX187">
        <v>25</v>
      </c>
      <c r="AY187" s="12">
        <v>0.05</v>
      </c>
      <c r="AZ187">
        <f t="shared" si="61"/>
        <v>3.7999999999999999E-2</v>
      </c>
      <c r="BA187" s="13">
        <f t="shared" si="62"/>
        <v>21103901</v>
      </c>
      <c r="BB187" s="17" t="s">
        <v>2189</v>
      </c>
      <c r="BC187">
        <f>MATCH(BB187,MONTHLY_INDEX!$A:$A,0)</f>
        <v>798</v>
      </c>
      <c r="BD187">
        <f>MATCH(AU187,MONTHLY_INDEX!$1:$1,0)</f>
        <v>80</v>
      </c>
      <c r="BE187">
        <f>INDEX(MONTHLY_INDEX!$1:$1048576,Final!BC187,Final!BD187)</f>
        <v>96</v>
      </c>
      <c r="BF187">
        <f>MATCH($BF$1,MONTHLY_INDEX!$1:$1,0)</f>
        <v>127</v>
      </c>
      <c r="BG187">
        <f>INDEX(MONTHLY_INDEX!$1:$1048576,Final!BC187,Final!BF187)</f>
        <v>95.3</v>
      </c>
      <c r="BH187" s="23">
        <f t="shared" si="80"/>
        <v>-7.2916666666666963E-3</v>
      </c>
      <c r="BI187" s="14">
        <f t="shared" si="81"/>
        <v>20950018.388541665</v>
      </c>
      <c r="BJ187" s="14">
        <f t="shared" si="82"/>
        <v>3195308.2840825049</v>
      </c>
      <c r="BK187" s="15">
        <f t="shared" si="63"/>
        <v>17754710.104459159</v>
      </c>
      <c r="BL187" s="52">
        <v>0</v>
      </c>
      <c r="BM187" s="15">
        <f t="shared" si="83"/>
        <v>17754710.104459159</v>
      </c>
    </row>
    <row r="188" spans="1:65">
      <c r="A188" s="8">
        <v>186</v>
      </c>
      <c r="B188" s="1" t="s">
        <v>44</v>
      </c>
      <c r="C188" s="1">
        <v>1500</v>
      </c>
      <c r="D188" s="1" t="s">
        <v>60</v>
      </c>
      <c r="E188" s="1">
        <v>150000013</v>
      </c>
      <c r="F188" s="1" t="s">
        <v>60</v>
      </c>
      <c r="G188" s="1" t="s">
        <v>103</v>
      </c>
      <c r="H188" s="1">
        <v>15</v>
      </c>
      <c r="I188" s="1" t="s">
        <v>52</v>
      </c>
      <c r="J188" s="1" t="s">
        <v>49</v>
      </c>
      <c r="K188" s="1">
        <v>17406001</v>
      </c>
      <c r="L188" s="1" t="s">
        <v>50</v>
      </c>
      <c r="M188" s="1" t="s">
        <v>51</v>
      </c>
      <c r="N188" s="1" t="s">
        <v>64</v>
      </c>
      <c r="O188" s="1" t="s">
        <v>65</v>
      </c>
      <c r="P188" s="1" t="s">
        <v>66</v>
      </c>
      <c r="Q188" s="1" t="s">
        <v>67</v>
      </c>
      <c r="R188" s="1" t="s">
        <v>87</v>
      </c>
      <c r="S188" s="1" t="s">
        <v>88</v>
      </c>
      <c r="T188" s="2">
        <v>43333</v>
      </c>
      <c r="U188" s="2">
        <v>43333</v>
      </c>
      <c r="V188" s="1" t="s">
        <v>52</v>
      </c>
      <c r="W188" s="3">
        <v>1</v>
      </c>
      <c r="X188" s="1" t="s">
        <v>53</v>
      </c>
      <c r="Y188" s="4">
        <v>580650</v>
      </c>
      <c r="Z188" s="4">
        <v>-76066</v>
      </c>
      <c r="AA188" s="4">
        <v>0</v>
      </c>
      <c r="AB188" s="4">
        <v>0</v>
      </c>
      <c r="AC188" s="4">
        <v>0</v>
      </c>
      <c r="AD188" s="4">
        <v>580650</v>
      </c>
      <c r="AE188" s="5">
        <v>1685</v>
      </c>
      <c r="AF188" s="1" t="s">
        <v>70</v>
      </c>
      <c r="AG188" s="1" t="s">
        <v>71</v>
      </c>
      <c r="AH188" s="1" t="s">
        <v>89</v>
      </c>
      <c r="AI188" s="1" t="s">
        <v>57</v>
      </c>
      <c r="AJ188" s="5">
        <v>10950</v>
      </c>
      <c r="AK188" s="4">
        <v>-6023</v>
      </c>
      <c r="AL188" s="4">
        <v>0</v>
      </c>
      <c r="AM188" s="4">
        <v>0</v>
      </c>
      <c r="AN188" s="4">
        <v>0</v>
      </c>
      <c r="AO188" s="4">
        <v>-82089</v>
      </c>
      <c r="AP188" s="4">
        <v>-82089</v>
      </c>
      <c r="AQ188" s="4">
        <v>0</v>
      </c>
      <c r="AR188" s="4">
        <v>498561</v>
      </c>
      <c r="AS188" s="1" t="s">
        <v>52</v>
      </c>
      <c r="AT188" s="9">
        <f t="shared" si="58"/>
        <v>43333</v>
      </c>
      <c r="AU188" s="9">
        <f t="shared" si="59"/>
        <v>43313</v>
      </c>
      <c r="AV188" s="9">
        <v>44798</v>
      </c>
      <c r="AW188" s="11">
        <f t="shared" si="60"/>
        <v>4.0136986301369859</v>
      </c>
      <c r="AX188">
        <v>10</v>
      </c>
      <c r="AY188" s="12">
        <v>0.05</v>
      </c>
      <c r="AZ188">
        <f t="shared" si="61"/>
        <v>9.5000000000000001E-2</v>
      </c>
      <c r="BA188" s="13">
        <f t="shared" si="62"/>
        <v>580650</v>
      </c>
      <c r="BB188" s="17" t="s">
        <v>1941</v>
      </c>
      <c r="BC188">
        <f>MATCH(BB188,MONTHLY_INDEX!$A:$A,0)</f>
        <v>674</v>
      </c>
      <c r="BD188">
        <f>MATCH(AU188,MONTHLY_INDEX!$1:$1,0)</f>
        <v>80</v>
      </c>
      <c r="BE188">
        <f>INDEX(MONTHLY_INDEX!$1:$1048576,Final!BC188,Final!BD188)</f>
        <v>105.1</v>
      </c>
      <c r="BF188">
        <f>MATCH($BF$1,MONTHLY_INDEX!$1:$1,0)</f>
        <v>127</v>
      </c>
      <c r="BG188">
        <f>INDEX(MONTHLY_INDEX!$1:$1048576,Final!BC188,Final!BF188)</f>
        <v>122.8</v>
      </c>
      <c r="BH188" s="23">
        <f t="shared" si="80"/>
        <v>0.16841103710751668</v>
      </c>
      <c r="BI188" s="14">
        <f t="shared" si="81"/>
        <v>678437.86869647959</v>
      </c>
      <c r="BJ188" s="14">
        <f t="shared" si="82"/>
        <v>258689.28870091107</v>
      </c>
      <c r="BK188" s="15">
        <f t="shared" si="63"/>
        <v>419748.57999556849</v>
      </c>
      <c r="BL188" s="52">
        <v>0</v>
      </c>
      <c r="BM188" s="15">
        <f t="shared" si="83"/>
        <v>419748.57999556849</v>
      </c>
    </row>
    <row r="189" spans="1:65">
      <c r="A189" s="8">
        <v>187</v>
      </c>
      <c r="B189" s="1" t="s">
        <v>44</v>
      </c>
      <c r="C189" s="1">
        <v>1500</v>
      </c>
      <c r="D189" s="1" t="s">
        <v>60</v>
      </c>
      <c r="E189" s="1">
        <v>150000013</v>
      </c>
      <c r="F189" s="1" t="s">
        <v>60</v>
      </c>
      <c r="G189" s="1" t="s">
        <v>104</v>
      </c>
      <c r="H189" s="1">
        <v>16</v>
      </c>
      <c r="I189" s="1" t="s">
        <v>52</v>
      </c>
      <c r="J189" s="1" t="s">
        <v>49</v>
      </c>
      <c r="K189" s="1">
        <v>17406001</v>
      </c>
      <c r="L189" s="1" t="s">
        <v>50</v>
      </c>
      <c r="M189" s="1" t="s">
        <v>51</v>
      </c>
      <c r="N189" s="1" t="s">
        <v>64</v>
      </c>
      <c r="O189" s="1" t="s">
        <v>65</v>
      </c>
      <c r="P189" s="1" t="s">
        <v>66</v>
      </c>
      <c r="Q189" s="1" t="s">
        <v>67</v>
      </c>
      <c r="R189" s="1" t="s">
        <v>87</v>
      </c>
      <c r="S189" s="1" t="s">
        <v>88</v>
      </c>
      <c r="T189" s="2">
        <v>43333</v>
      </c>
      <c r="U189" s="2">
        <v>43333</v>
      </c>
      <c r="V189" s="1" t="s">
        <v>52</v>
      </c>
      <c r="W189" s="3">
        <v>1</v>
      </c>
      <c r="X189" s="1" t="s">
        <v>53</v>
      </c>
      <c r="Y189" s="4">
        <v>175035</v>
      </c>
      <c r="Z189" s="4">
        <v>-22929</v>
      </c>
      <c r="AA189" s="4">
        <v>0</v>
      </c>
      <c r="AB189" s="4">
        <v>0</v>
      </c>
      <c r="AC189" s="4">
        <v>0</v>
      </c>
      <c r="AD189" s="4">
        <v>175035</v>
      </c>
      <c r="AE189" s="5">
        <v>1685</v>
      </c>
      <c r="AF189" s="1" t="s">
        <v>70</v>
      </c>
      <c r="AG189" s="1" t="s">
        <v>71</v>
      </c>
      <c r="AH189" s="1" t="s">
        <v>89</v>
      </c>
      <c r="AI189" s="1" t="s">
        <v>57</v>
      </c>
      <c r="AJ189" s="5">
        <v>10950</v>
      </c>
      <c r="AK189" s="4">
        <v>-1816</v>
      </c>
      <c r="AL189" s="4">
        <v>0</v>
      </c>
      <c r="AM189" s="4">
        <v>0</v>
      </c>
      <c r="AN189" s="4">
        <v>0</v>
      </c>
      <c r="AO189" s="4">
        <v>-24745</v>
      </c>
      <c r="AP189" s="4">
        <v>-24745</v>
      </c>
      <c r="AQ189" s="4">
        <v>0</v>
      </c>
      <c r="AR189" s="4">
        <v>150290</v>
      </c>
      <c r="AS189" s="1" t="s">
        <v>52</v>
      </c>
      <c r="AT189" s="9">
        <f t="shared" si="58"/>
        <v>43333</v>
      </c>
      <c r="AU189" s="9">
        <f t="shared" si="59"/>
        <v>43313</v>
      </c>
      <c r="AV189" s="9">
        <v>44798</v>
      </c>
      <c r="AW189" s="11">
        <f t="shared" si="60"/>
        <v>4.0136986301369859</v>
      </c>
      <c r="AX189">
        <v>10</v>
      </c>
      <c r="AY189" s="12">
        <v>0.05</v>
      </c>
      <c r="AZ189">
        <f t="shared" si="61"/>
        <v>9.5000000000000001E-2</v>
      </c>
      <c r="BA189" s="13">
        <f t="shared" si="62"/>
        <v>175035</v>
      </c>
      <c r="BB189" s="17" t="s">
        <v>1877</v>
      </c>
      <c r="BC189">
        <f>MATCH(BB189,MONTHLY_INDEX!$A:$A,0)</f>
        <v>642</v>
      </c>
      <c r="BD189">
        <f>MATCH(AU189,MONTHLY_INDEX!$1:$1,0)</f>
        <v>80</v>
      </c>
      <c r="BE189">
        <f>INDEX(MONTHLY_INDEX!$1:$1048576,Final!BC189,Final!BD189)</f>
        <v>79.099999999999994</v>
      </c>
      <c r="BF189">
        <f>MATCH($BF$1,MONTHLY_INDEX!$1:$1,0)</f>
        <v>127</v>
      </c>
      <c r="BG189">
        <f>INDEX(MONTHLY_INDEX!$1:$1048576,Final!BC189,Final!BF189)</f>
        <v>94</v>
      </c>
      <c r="BH189" s="23">
        <f t="shared" si="80"/>
        <v>0.18836915297092297</v>
      </c>
      <c r="BI189" s="14">
        <f t="shared" si="81"/>
        <v>208006.19469026552</v>
      </c>
      <c r="BJ189" s="14">
        <f t="shared" si="82"/>
        <v>79313.046975390971</v>
      </c>
      <c r="BK189" s="15">
        <f t="shared" si="63"/>
        <v>128693.14771487455</v>
      </c>
      <c r="BL189" s="52">
        <v>0</v>
      </c>
      <c r="BM189" s="15">
        <f t="shared" si="83"/>
        <v>128693.14771487455</v>
      </c>
    </row>
    <row r="190" spans="1:65">
      <c r="A190" s="8">
        <v>188</v>
      </c>
      <c r="B190" s="1" t="s">
        <v>44</v>
      </c>
      <c r="C190" s="1">
        <v>1500</v>
      </c>
      <c r="D190" s="1" t="s">
        <v>60</v>
      </c>
      <c r="E190" s="1">
        <v>150000013</v>
      </c>
      <c r="F190" s="1" t="s">
        <v>60</v>
      </c>
      <c r="G190" s="1" t="s">
        <v>105</v>
      </c>
      <c r="H190" s="1">
        <v>17</v>
      </c>
      <c r="I190" s="1" t="s">
        <v>52</v>
      </c>
      <c r="J190" s="1" t="s">
        <v>49</v>
      </c>
      <c r="K190" s="1">
        <v>17406001</v>
      </c>
      <c r="L190" s="1" t="s">
        <v>50</v>
      </c>
      <c r="M190" s="1" t="s">
        <v>51</v>
      </c>
      <c r="N190" s="1" t="s">
        <v>64</v>
      </c>
      <c r="O190" s="1" t="s">
        <v>65</v>
      </c>
      <c r="P190" s="1" t="s">
        <v>66</v>
      </c>
      <c r="Q190" s="1" t="s">
        <v>67</v>
      </c>
      <c r="R190" s="1" t="s">
        <v>87</v>
      </c>
      <c r="S190" s="1" t="s">
        <v>88</v>
      </c>
      <c r="T190" s="2">
        <v>43333</v>
      </c>
      <c r="U190" s="2">
        <v>43333</v>
      </c>
      <c r="V190" s="1" t="s">
        <v>52</v>
      </c>
      <c r="W190" s="3">
        <v>1</v>
      </c>
      <c r="X190" s="1" t="s">
        <v>53</v>
      </c>
      <c r="Y190" s="4">
        <v>132796</v>
      </c>
      <c r="Z190" s="4">
        <v>-17395</v>
      </c>
      <c r="AA190" s="4">
        <v>0</v>
      </c>
      <c r="AB190" s="4">
        <v>0</v>
      </c>
      <c r="AC190" s="4">
        <v>0</v>
      </c>
      <c r="AD190" s="4">
        <v>132796</v>
      </c>
      <c r="AE190" s="5">
        <v>1685</v>
      </c>
      <c r="AF190" s="1" t="s">
        <v>70</v>
      </c>
      <c r="AG190" s="1" t="s">
        <v>71</v>
      </c>
      <c r="AH190" s="1" t="s">
        <v>89</v>
      </c>
      <c r="AI190" s="1" t="s">
        <v>57</v>
      </c>
      <c r="AJ190" s="5">
        <v>10950</v>
      </c>
      <c r="AK190" s="4">
        <v>-1378</v>
      </c>
      <c r="AL190" s="4">
        <v>0</v>
      </c>
      <c r="AM190" s="4">
        <v>0</v>
      </c>
      <c r="AN190" s="4">
        <v>0</v>
      </c>
      <c r="AO190" s="4">
        <v>-18773</v>
      </c>
      <c r="AP190" s="4">
        <v>-18773</v>
      </c>
      <c r="AQ190" s="4">
        <v>0</v>
      </c>
      <c r="AR190" s="4">
        <v>114023</v>
      </c>
      <c r="AS190" s="1" t="s">
        <v>52</v>
      </c>
      <c r="AT190" s="9">
        <f t="shared" si="58"/>
        <v>43333</v>
      </c>
      <c r="AU190" s="9">
        <f t="shared" si="59"/>
        <v>43313</v>
      </c>
      <c r="AV190" s="9">
        <v>44798</v>
      </c>
      <c r="AW190" s="11">
        <f t="shared" si="60"/>
        <v>4.0136986301369859</v>
      </c>
      <c r="AX190">
        <v>10</v>
      </c>
      <c r="AY190" s="12">
        <v>0.05</v>
      </c>
      <c r="AZ190">
        <f t="shared" si="61"/>
        <v>9.5000000000000001E-2</v>
      </c>
      <c r="BA190" s="13">
        <f t="shared" si="62"/>
        <v>132796</v>
      </c>
      <c r="BB190" s="17" t="s">
        <v>2189</v>
      </c>
      <c r="BC190">
        <f>MATCH(BB190,MONTHLY_INDEX!$A:$A,0)</f>
        <v>798</v>
      </c>
      <c r="BD190">
        <f>MATCH(AU190,MONTHLY_INDEX!$1:$1,0)</f>
        <v>80</v>
      </c>
      <c r="BE190">
        <f>INDEX(MONTHLY_INDEX!$1:$1048576,Final!BC190,Final!BD190)</f>
        <v>96</v>
      </c>
      <c r="BF190">
        <f>MATCH($BF$1,MONTHLY_INDEX!$1:$1,0)</f>
        <v>127</v>
      </c>
      <c r="BG190">
        <f>INDEX(MONTHLY_INDEX!$1:$1048576,Final!BC190,Final!BF190)</f>
        <v>95.3</v>
      </c>
      <c r="BH190" s="23">
        <f t="shared" si="80"/>
        <v>-7.2916666666666963E-3</v>
      </c>
      <c r="BI190" s="14">
        <f t="shared" si="81"/>
        <v>131827.69583333333</v>
      </c>
      <c r="BJ190" s="14">
        <f t="shared" si="82"/>
        <v>50266.0810071347</v>
      </c>
      <c r="BK190" s="15">
        <f t="shared" si="63"/>
        <v>81561.614826198638</v>
      </c>
      <c r="BL190" s="52">
        <v>0</v>
      </c>
      <c r="BM190" s="15">
        <f t="shared" si="83"/>
        <v>81561.614826198638</v>
      </c>
    </row>
    <row r="191" spans="1:65">
      <c r="A191" s="8">
        <v>189</v>
      </c>
      <c r="B191" s="1" t="s">
        <v>44</v>
      </c>
      <c r="C191" s="1">
        <v>1500</v>
      </c>
      <c r="D191" s="1" t="s">
        <v>60</v>
      </c>
      <c r="E191" s="1">
        <v>150000013</v>
      </c>
      <c r="F191" s="1" t="s">
        <v>60</v>
      </c>
      <c r="G191" s="1" t="s">
        <v>106</v>
      </c>
      <c r="H191" s="1">
        <v>18</v>
      </c>
      <c r="I191" s="1" t="s">
        <v>52</v>
      </c>
      <c r="J191" s="1" t="s">
        <v>49</v>
      </c>
      <c r="K191" s="1">
        <v>17406001</v>
      </c>
      <c r="L191" s="1" t="s">
        <v>50</v>
      </c>
      <c r="M191" s="1" t="s">
        <v>51</v>
      </c>
      <c r="N191" s="1" t="s">
        <v>64</v>
      </c>
      <c r="O191" s="1" t="s">
        <v>65</v>
      </c>
      <c r="P191" s="1" t="s">
        <v>66</v>
      </c>
      <c r="Q191" s="1" t="s">
        <v>67</v>
      </c>
      <c r="R191" s="1" t="s">
        <v>87</v>
      </c>
      <c r="S191" s="1" t="s">
        <v>88</v>
      </c>
      <c r="T191" s="2">
        <v>43333</v>
      </c>
      <c r="U191" s="2">
        <v>43333</v>
      </c>
      <c r="V191" s="1" t="s">
        <v>52</v>
      </c>
      <c r="W191" s="3">
        <v>1</v>
      </c>
      <c r="X191" s="1" t="s">
        <v>53</v>
      </c>
      <c r="Y191" s="4">
        <v>469552</v>
      </c>
      <c r="Z191" s="4">
        <v>-61512</v>
      </c>
      <c r="AA191" s="4">
        <v>0</v>
      </c>
      <c r="AB191" s="4">
        <v>0</v>
      </c>
      <c r="AC191" s="4">
        <v>0</v>
      </c>
      <c r="AD191" s="4">
        <v>469552</v>
      </c>
      <c r="AE191" s="5">
        <v>1685</v>
      </c>
      <c r="AF191" s="1" t="s">
        <v>70</v>
      </c>
      <c r="AG191" s="1" t="s">
        <v>71</v>
      </c>
      <c r="AH191" s="1" t="s">
        <v>89</v>
      </c>
      <c r="AI191" s="1" t="s">
        <v>57</v>
      </c>
      <c r="AJ191" s="5">
        <v>10950</v>
      </c>
      <c r="AK191" s="4">
        <v>-4871</v>
      </c>
      <c r="AL191" s="4">
        <v>0</v>
      </c>
      <c r="AM191" s="4">
        <v>0</v>
      </c>
      <c r="AN191" s="4">
        <v>0</v>
      </c>
      <c r="AO191" s="4">
        <v>-66383</v>
      </c>
      <c r="AP191" s="4">
        <v>-66383</v>
      </c>
      <c r="AQ191" s="4">
        <v>0</v>
      </c>
      <c r="AR191" s="4">
        <v>403169</v>
      </c>
      <c r="AS191" s="1" t="s">
        <v>52</v>
      </c>
      <c r="AT191" s="9">
        <f t="shared" si="58"/>
        <v>43333</v>
      </c>
      <c r="AU191" s="9">
        <f t="shared" si="59"/>
        <v>43313</v>
      </c>
      <c r="AV191" s="9">
        <v>44798</v>
      </c>
      <c r="AW191" s="11">
        <f t="shared" si="60"/>
        <v>4.0136986301369859</v>
      </c>
      <c r="AX191">
        <v>10</v>
      </c>
      <c r="AY191" s="12">
        <v>0.05</v>
      </c>
      <c r="AZ191">
        <f t="shared" si="61"/>
        <v>9.5000000000000001E-2</v>
      </c>
      <c r="BA191" s="13">
        <f t="shared" si="62"/>
        <v>469552</v>
      </c>
      <c r="BB191" s="17" t="s">
        <v>1871</v>
      </c>
      <c r="BC191">
        <f>MATCH(BB191,MONTHLY_INDEX!$A:$A,0)</f>
        <v>639</v>
      </c>
      <c r="BD191">
        <f>MATCH(AU191,MONTHLY_INDEX!$1:$1,0)</f>
        <v>80</v>
      </c>
      <c r="BE191">
        <f>INDEX(MONTHLY_INDEX!$1:$1048576,Final!BC191,Final!BD191)</f>
        <v>112.8</v>
      </c>
      <c r="BF191">
        <f>MATCH($BF$1,MONTHLY_INDEX!$1:$1,0)</f>
        <v>127</v>
      </c>
      <c r="BG191">
        <f>INDEX(MONTHLY_INDEX!$1:$1048576,Final!BC191,Final!BF191)</f>
        <v>116.2</v>
      </c>
      <c r="BH191" s="23">
        <f t="shared" si="80"/>
        <v>3.0141843971631256E-2</v>
      </c>
      <c r="BI191" s="14">
        <f t="shared" si="81"/>
        <v>483705.16312056739</v>
      </c>
      <c r="BJ191" s="14">
        <f t="shared" si="82"/>
        <v>184437.44130768481</v>
      </c>
      <c r="BK191" s="15">
        <f t="shared" si="63"/>
        <v>299267.72181288258</v>
      </c>
      <c r="BL191" s="52">
        <v>0</v>
      </c>
      <c r="BM191" s="15">
        <f t="shared" si="83"/>
        <v>299267.72181288258</v>
      </c>
    </row>
    <row r="192" spans="1:65">
      <c r="A192" s="8">
        <v>190</v>
      </c>
      <c r="B192" s="1" t="s">
        <v>44</v>
      </c>
      <c r="C192" s="1">
        <v>1500</v>
      </c>
      <c r="D192" s="1" t="s">
        <v>60</v>
      </c>
      <c r="E192" s="1">
        <v>150000013</v>
      </c>
      <c r="F192" s="1" t="s">
        <v>60</v>
      </c>
      <c r="G192" s="1" t="s">
        <v>107</v>
      </c>
      <c r="H192" s="1">
        <v>19</v>
      </c>
      <c r="I192" s="1" t="s">
        <v>52</v>
      </c>
      <c r="J192" s="1" t="s">
        <v>49</v>
      </c>
      <c r="K192" s="1">
        <v>17406001</v>
      </c>
      <c r="L192" s="1" t="s">
        <v>50</v>
      </c>
      <c r="M192" s="1" t="s">
        <v>51</v>
      </c>
      <c r="N192" s="1" t="s">
        <v>64</v>
      </c>
      <c r="O192" s="1" t="s">
        <v>65</v>
      </c>
      <c r="P192" s="1" t="s">
        <v>66</v>
      </c>
      <c r="Q192" s="1" t="s">
        <v>67</v>
      </c>
      <c r="R192" s="1" t="s">
        <v>87</v>
      </c>
      <c r="S192" s="1" t="s">
        <v>88</v>
      </c>
      <c r="T192" s="2">
        <v>43333</v>
      </c>
      <c r="U192" s="2">
        <v>43333</v>
      </c>
      <c r="V192" s="1" t="s">
        <v>52</v>
      </c>
      <c r="W192" s="3">
        <v>1</v>
      </c>
      <c r="X192" s="1" t="s">
        <v>53</v>
      </c>
      <c r="Y192" s="4">
        <v>6861326</v>
      </c>
      <c r="Z192" s="4">
        <v>-898859</v>
      </c>
      <c r="AA192" s="4">
        <v>0</v>
      </c>
      <c r="AB192" s="4">
        <v>0</v>
      </c>
      <c r="AC192" s="4">
        <v>0</v>
      </c>
      <c r="AD192" s="4">
        <v>6861326</v>
      </c>
      <c r="AE192" s="5">
        <v>1685</v>
      </c>
      <c r="AF192" s="1" t="s">
        <v>70</v>
      </c>
      <c r="AG192" s="1" t="s">
        <v>71</v>
      </c>
      <c r="AH192" s="1" t="s">
        <v>89</v>
      </c>
      <c r="AI192" s="1" t="s">
        <v>57</v>
      </c>
      <c r="AJ192" s="5">
        <v>10950</v>
      </c>
      <c r="AK192" s="4">
        <v>-71176</v>
      </c>
      <c r="AL192" s="4">
        <v>0</v>
      </c>
      <c r="AM192" s="4">
        <v>0</v>
      </c>
      <c r="AN192" s="4">
        <v>0</v>
      </c>
      <c r="AO192" s="4">
        <v>-970035</v>
      </c>
      <c r="AP192" s="4">
        <v>-970035</v>
      </c>
      <c r="AQ192" s="4">
        <v>0</v>
      </c>
      <c r="AR192" s="4">
        <v>5891291</v>
      </c>
      <c r="AS192" s="1" t="s">
        <v>52</v>
      </c>
      <c r="AT192" s="9">
        <f t="shared" si="58"/>
        <v>43333</v>
      </c>
      <c r="AU192" s="9">
        <f t="shared" si="59"/>
        <v>43313</v>
      </c>
      <c r="AV192" s="9">
        <v>44798</v>
      </c>
      <c r="AW192" s="11">
        <f t="shared" si="60"/>
        <v>4.0136986301369859</v>
      </c>
      <c r="AX192">
        <v>10</v>
      </c>
      <c r="AY192" s="12">
        <v>0.05</v>
      </c>
      <c r="AZ192">
        <f t="shared" si="61"/>
        <v>9.5000000000000001E-2</v>
      </c>
      <c r="BA192" s="13">
        <f t="shared" si="62"/>
        <v>6861326</v>
      </c>
      <c r="BI192" s="14">
        <f t="shared" ref="BI192:BI194" si="84">AR192</f>
        <v>5891291</v>
      </c>
      <c r="BJ192" s="14">
        <v>0</v>
      </c>
      <c r="BK192" s="14">
        <f t="shared" ref="BK192:BK194" si="85">AR192</f>
        <v>5891291</v>
      </c>
      <c r="BL192" s="52">
        <v>0</v>
      </c>
      <c r="BM192" s="15">
        <f t="shared" ref="BM192:BM194" si="86">AR192</f>
        <v>5891291</v>
      </c>
    </row>
    <row r="193" spans="1:65">
      <c r="A193" s="8">
        <v>191</v>
      </c>
      <c r="B193" s="1" t="s">
        <v>44</v>
      </c>
      <c r="C193" s="1">
        <v>1500</v>
      </c>
      <c r="D193" s="1" t="s">
        <v>60</v>
      </c>
      <c r="E193" s="1">
        <v>150000013</v>
      </c>
      <c r="F193" s="1" t="s">
        <v>60</v>
      </c>
      <c r="G193" s="1" t="s">
        <v>108</v>
      </c>
      <c r="H193" s="1">
        <v>20</v>
      </c>
      <c r="I193" s="1" t="s">
        <v>52</v>
      </c>
      <c r="J193" s="1" t="s">
        <v>49</v>
      </c>
      <c r="K193" s="1">
        <v>17406001</v>
      </c>
      <c r="L193" s="1" t="s">
        <v>50</v>
      </c>
      <c r="M193" s="1" t="s">
        <v>51</v>
      </c>
      <c r="N193" s="1" t="s">
        <v>64</v>
      </c>
      <c r="O193" s="1" t="s">
        <v>65</v>
      </c>
      <c r="P193" s="1" t="s">
        <v>66</v>
      </c>
      <c r="Q193" s="1" t="s">
        <v>67</v>
      </c>
      <c r="R193" s="1" t="s">
        <v>87</v>
      </c>
      <c r="S193" s="1" t="s">
        <v>88</v>
      </c>
      <c r="T193" s="2">
        <v>43333</v>
      </c>
      <c r="U193" s="2">
        <v>43333</v>
      </c>
      <c r="V193" s="1" t="s">
        <v>52</v>
      </c>
      <c r="W193" s="3">
        <v>1</v>
      </c>
      <c r="X193" s="1" t="s">
        <v>53</v>
      </c>
      <c r="Y193" s="4">
        <v>5552065</v>
      </c>
      <c r="Z193" s="4">
        <v>-727341</v>
      </c>
      <c r="AA193" s="4">
        <v>0</v>
      </c>
      <c r="AB193" s="4">
        <v>0</v>
      </c>
      <c r="AC193" s="4">
        <v>0</v>
      </c>
      <c r="AD193" s="4">
        <v>5552065</v>
      </c>
      <c r="AE193" s="5">
        <v>1685</v>
      </c>
      <c r="AF193" s="1" t="s">
        <v>70</v>
      </c>
      <c r="AG193" s="1" t="s">
        <v>71</v>
      </c>
      <c r="AH193" s="1" t="s">
        <v>89</v>
      </c>
      <c r="AI193" s="1" t="s">
        <v>57</v>
      </c>
      <c r="AJ193" s="5">
        <v>10950</v>
      </c>
      <c r="AK193" s="4">
        <v>-57594</v>
      </c>
      <c r="AL193" s="4">
        <v>0</v>
      </c>
      <c r="AM193" s="4">
        <v>0</v>
      </c>
      <c r="AN193" s="4">
        <v>0</v>
      </c>
      <c r="AO193" s="4">
        <v>-784935</v>
      </c>
      <c r="AP193" s="4">
        <v>-784935</v>
      </c>
      <c r="AQ193" s="4">
        <v>0</v>
      </c>
      <c r="AR193" s="4">
        <v>4767130</v>
      </c>
      <c r="AS193" s="1" t="s">
        <v>52</v>
      </c>
      <c r="AT193" s="9">
        <f t="shared" si="58"/>
        <v>43333</v>
      </c>
      <c r="AU193" s="9">
        <f t="shared" si="59"/>
        <v>43313</v>
      </c>
      <c r="AV193" s="9">
        <v>44798</v>
      </c>
      <c r="AW193" s="11">
        <f t="shared" si="60"/>
        <v>4.0136986301369859</v>
      </c>
      <c r="AX193">
        <v>10</v>
      </c>
      <c r="AY193" s="12">
        <v>0.05</v>
      </c>
      <c r="AZ193">
        <f t="shared" si="61"/>
        <v>9.5000000000000001E-2</v>
      </c>
      <c r="BA193" s="13">
        <f t="shared" si="62"/>
        <v>5552065</v>
      </c>
      <c r="BI193" s="14">
        <f t="shared" si="84"/>
        <v>4767130</v>
      </c>
      <c r="BJ193" s="14">
        <v>0</v>
      </c>
      <c r="BK193" s="14">
        <f t="shared" si="85"/>
        <v>4767130</v>
      </c>
      <c r="BL193" s="52">
        <v>0</v>
      </c>
      <c r="BM193" s="15">
        <f t="shared" si="86"/>
        <v>4767130</v>
      </c>
    </row>
    <row r="194" spans="1:65">
      <c r="A194" s="8">
        <v>192</v>
      </c>
      <c r="B194" s="1" t="s">
        <v>44</v>
      </c>
      <c r="C194" s="1">
        <v>1500</v>
      </c>
      <c r="D194" s="1" t="s">
        <v>60</v>
      </c>
      <c r="E194" s="1">
        <v>150000013</v>
      </c>
      <c r="F194" s="1" t="s">
        <v>60</v>
      </c>
      <c r="G194" s="1" t="s">
        <v>109</v>
      </c>
      <c r="H194" s="1">
        <v>21</v>
      </c>
      <c r="I194" s="1" t="s">
        <v>52</v>
      </c>
      <c r="J194" s="1" t="s">
        <v>49</v>
      </c>
      <c r="K194" s="1">
        <v>17406001</v>
      </c>
      <c r="L194" s="1" t="s">
        <v>50</v>
      </c>
      <c r="M194" s="1" t="s">
        <v>51</v>
      </c>
      <c r="N194" s="1" t="s">
        <v>64</v>
      </c>
      <c r="O194" s="1" t="s">
        <v>65</v>
      </c>
      <c r="P194" s="1" t="s">
        <v>66</v>
      </c>
      <c r="Q194" s="1" t="s">
        <v>67</v>
      </c>
      <c r="R194" s="1" t="s">
        <v>87</v>
      </c>
      <c r="S194" s="1" t="s">
        <v>88</v>
      </c>
      <c r="T194" s="2">
        <v>43333</v>
      </c>
      <c r="U194" s="2">
        <v>43333</v>
      </c>
      <c r="V194" s="1" t="s">
        <v>52</v>
      </c>
      <c r="W194" s="3">
        <v>1</v>
      </c>
      <c r="X194" s="1" t="s">
        <v>53</v>
      </c>
      <c r="Y194" s="4">
        <v>1950695</v>
      </c>
      <c r="Z194" s="4">
        <v>-256470</v>
      </c>
      <c r="AA194" s="4">
        <v>0</v>
      </c>
      <c r="AB194" s="4">
        <v>0</v>
      </c>
      <c r="AC194" s="4">
        <v>0</v>
      </c>
      <c r="AD194" s="4">
        <v>1950695</v>
      </c>
      <c r="AE194" s="5">
        <v>1685</v>
      </c>
      <c r="AF194" s="1" t="s">
        <v>70</v>
      </c>
      <c r="AG194" s="1" t="s">
        <v>71</v>
      </c>
      <c r="AH194" s="1" t="s">
        <v>89</v>
      </c>
      <c r="AI194" s="1" t="s">
        <v>57</v>
      </c>
      <c r="AJ194" s="5">
        <v>10950</v>
      </c>
      <c r="AK194" s="4">
        <v>-20224</v>
      </c>
      <c r="AL194" s="4">
        <v>0</v>
      </c>
      <c r="AM194" s="4">
        <v>0</v>
      </c>
      <c r="AN194" s="4">
        <v>0</v>
      </c>
      <c r="AO194" s="4">
        <v>-276694</v>
      </c>
      <c r="AP194" s="4">
        <v>-276694</v>
      </c>
      <c r="AQ194" s="4">
        <v>0</v>
      </c>
      <c r="AR194" s="4">
        <v>1674001</v>
      </c>
      <c r="AS194" s="1" t="s">
        <v>52</v>
      </c>
      <c r="AT194" s="9">
        <f t="shared" si="58"/>
        <v>43333</v>
      </c>
      <c r="AU194" s="9">
        <f t="shared" si="59"/>
        <v>43313</v>
      </c>
      <c r="AV194" s="9">
        <v>44798</v>
      </c>
      <c r="AW194" s="11">
        <f t="shared" si="60"/>
        <v>4.0136986301369859</v>
      </c>
      <c r="AX194">
        <v>10</v>
      </c>
      <c r="AY194" s="12">
        <v>0.05</v>
      </c>
      <c r="AZ194">
        <f t="shared" si="61"/>
        <v>9.5000000000000001E-2</v>
      </c>
      <c r="BA194" s="13">
        <f t="shared" si="62"/>
        <v>1950695</v>
      </c>
      <c r="BI194" s="14">
        <f t="shared" si="84"/>
        <v>1674001</v>
      </c>
      <c r="BJ194" s="14">
        <v>0</v>
      </c>
      <c r="BK194" s="14">
        <f t="shared" si="85"/>
        <v>1674001</v>
      </c>
      <c r="BL194" s="52">
        <v>0</v>
      </c>
      <c r="BM194" s="15">
        <f t="shared" si="86"/>
        <v>1674001</v>
      </c>
    </row>
    <row r="195" spans="1:65">
      <c r="A195" s="8">
        <v>193</v>
      </c>
      <c r="B195" s="1" t="s">
        <v>44</v>
      </c>
      <c r="C195" s="1">
        <v>1500</v>
      </c>
      <c r="D195" s="1" t="s">
        <v>60</v>
      </c>
      <c r="E195" s="1">
        <v>150000013</v>
      </c>
      <c r="F195" s="1" t="s">
        <v>60</v>
      </c>
      <c r="G195" s="1" t="s">
        <v>110</v>
      </c>
      <c r="H195" s="1">
        <v>22</v>
      </c>
      <c r="I195" s="1" t="s">
        <v>52</v>
      </c>
      <c r="J195" s="1" t="s">
        <v>49</v>
      </c>
      <c r="K195" s="1">
        <v>17406001</v>
      </c>
      <c r="L195" s="1" t="s">
        <v>50</v>
      </c>
      <c r="M195" s="1" t="s">
        <v>51</v>
      </c>
      <c r="N195" s="1" t="s">
        <v>64</v>
      </c>
      <c r="O195" s="1" t="s">
        <v>65</v>
      </c>
      <c r="P195" s="1" t="s">
        <v>66</v>
      </c>
      <c r="Q195" s="1" t="s">
        <v>67</v>
      </c>
      <c r="R195" s="1" t="s">
        <v>87</v>
      </c>
      <c r="S195" s="1" t="s">
        <v>88</v>
      </c>
      <c r="T195" s="2">
        <v>43333</v>
      </c>
      <c r="U195" s="2">
        <v>43333</v>
      </c>
      <c r="V195" s="1" t="s">
        <v>52</v>
      </c>
      <c r="W195" s="3">
        <v>1</v>
      </c>
      <c r="X195" s="1" t="s">
        <v>53</v>
      </c>
      <c r="Y195" s="4">
        <v>16789210</v>
      </c>
      <c r="Z195" s="4">
        <v>-2199450</v>
      </c>
      <c r="AA195" s="4">
        <v>0</v>
      </c>
      <c r="AB195" s="4">
        <v>0</v>
      </c>
      <c r="AC195" s="4">
        <v>0</v>
      </c>
      <c r="AD195" s="4">
        <v>16789210</v>
      </c>
      <c r="AE195" s="5">
        <v>1685</v>
      </c>
      <c r="AF195" s="1" t="s">
        <v>70</v>
      </c>
      <c r="AG195" s="1" t="s">
        <v>71</v>
      </c>
      <c r="AH195" s="1" t="s">
        <v>89</v>
      </c>
      <c r="AI195" s="1" t="s">
        <v>57</v>
      </c>
      <c r="AJ195" s="5">
        <v>10950</v>
      </c>
      <c r="AK195" s="4">
        <v>-174163</v>
      </c>
      <c r="AL195" s="4">
        <v>0</v>
      </c>
      <c r="AM195" s="4">
        <v>0</v>
      </c>
      <c r="AN195" s="4">
        <v>0</v>
      </c>
      <c r="AO195" s="4">
        <v>-2373613</v>
      </c>
      <c r="AP195" s="4">
        <v>-2373613</v>
      </c>
      <c r="AQ195" s="4">
        <v>0</v>
      </c>
      <c r="AR195" s="4">
        <v>14415597</v>
      </c>
      <c r="AS195" s="1" t="s">
        <v>52</v>
      </c>
      <c r="AT195" s="9">
        <f t="shared" si="58"/>
        <v>43333</v>
      </c>
      <c r="AU195" s="9">
        <f t="shared" si="59"/>
        <v>43313</v>
      </c>
      <c r="AV195" s="9">
        <v>44798</v>
      </c>
      <c r="AW195" s="11">
        <f t="shared" si="60"/>
        <v>4.0136986301369859</v>
      </c>
      <c r="AX195">
        <v>25</v>
      </c>
      <c r="AY195" s="12">
        <v>0.05</v>
      </c>
      <c r="AZ195">
        <f t="shared" si="61"/>
        <v>3.7999999999999999E-2</v>
      </c>
      <c r="BA195" s="13">
        <f t="shared" si="62"/>
        <v>16789210</v>
      </c>
      <c r="BB195" s="17" t="s">
        <v>2189</v>
      </c>
      <c r="BC195">
        <f>MATCH(BB195,MONTHLY_INDEX!$A:$A,0)</f>
        <v>798</v>
      </c>
      <c r="BD195">
        <f>MATCH(AU195,MONTHLY_INDEX!$1:$1,0)</f>
        <v>80</v>
      </c>
      <c r="BE195">
        <f>INDEX(MONTHLY_INDEX!$1:$1048576,Final!BC195,Final!BD195)</f>
        <v>96</v>
      </c>
      <c r="BF195">
        <f>MATCH($BF$1,MONTHLY_INDEX!$1:$1,0)</f>
        <v>127</v>
      </c>
      <c r="BG195">
        <f>INDEX(MONTHLY_INDEX!$1:$1048576,Final!BC195,Final!BF195)</f>
        <v>95.3</v>
      </c>
      <c r="BH195" s="23">
        <f>(BG195-BE195)/BE195</f>
        <v>-7.2916666666666963E-3</v>
      </c>
      <c r="BI195" s="14">
        <f>(1+BH195)*BA195</f>
        <v>16666788.677083332</v>
      </c>
      <c r="BJ195" s="14">
        <f>BI195*AZ195*AW195</f>
        <v>2542027.7415156956</v>
      </c>
      <c r="BK195" s="15">
        <f t="shared" si="63"/>
        <v>14124760.935567636</v>
      </c>
      <c r="BL195" s="52">
        <v>0</v>
      </c>
      <c r="BM195" s="15">
        <f>MAX((1-BL195)*BK195,BI195*AY195)</f>
        <v>14124760.935567636</v>
      </c>
    </row>
    <row r="196" spans="1:65">
      <c r="A196" s="8">
        <v>194</v>
      </c>
      <c r="B196" s="1" t="s">
        <v>44</v>
      </c>
      <c r="C196" s="1">
        <v>1500</v>
      </c>
      <c r="D196" s="1" t="s">
        <v>60</v>
      </c>
      <c r="E196" s="1">
        <v>150000013</v>
      </c>
      <c r="F196" s="1" t="s">
        <v>60</v>
      </c>
      <c r="G196" s="1" t="s">
        <v>111</v>
      </c>
      <c r="H196" s="1">
        <v>23</v>
      </c>
      <c r="I196" s="1" t="s">
        <v>52</v>
      </c>
      <c r="J196" s="1" t="s">
        <v>49</v>
      </c>
      <c r="K196" s="1">
        <v>17406001</v>
      </c>
      <c r="L196" s="1" t="s">
        <v>50</v>
      </c>
      <c r="M196" s="1" t="s">
        <v>51</v>
      </c>
      <c r="N196" s="1" t="s">
        <v>64</v>
      </c>
      <c r="O196" s="1" t="s">
        <v>65</v>
      </c>
      <c r="P196" s="1" t="s">
        <v>66</v>
      </c>
      <c r="Q196" s="1" t="s">
        <v>67</v>
      </c>
      <c r="R196" s="1" t="s">
        <v>87</v>
      </c>
      <c r="S196" s="1" t="s">
        <v>88</v>
      </c>
      <c r="T196" s="2">
        <v>43333</v>
      </c>
      <c r="U196" s="2">
        <v>43333</v>
      </c>
      <c r="V196" s="1" t="s">
        <v>52</v>
      </c>
      <c r="W196" s="3">
        <v>1</v>
      </c>
      <c r="X196" s="1" t="s">
        <v>53</v>
      </c>
      <c r="Y196" s="4">
        <v>32425</v>
      </c>
      <c r="Z196" s="4">
        <v>-4246</v>
      </c>
      <c r="AA196" s="4">
        <v>0</v>
      </c>
      <c r="AB196" s="4">
        <v>0</v>
      </c>
      <c r="AC196" s="4">
        <v>0</v>
      </c>
      <c r="AD196" s="4">
        <v>32425</v>
      </c>
      <c r="AE196" s="5">
        <v>1685</v>
      </c>
      <c r="AF196" s="1" t="s">
        <v>70</v>
      </c>
      <c r="AG196" s="1" t="s">
        <v>71</v>
      </c>
      <c r="AH196" s="1" t="s">
        <v>89</v>
      </c>
      <c r="AI196" s="1" t="s">
        <v>57</v>
      </c>
      <c r="AJ196" s="5">
        <v>10950</v>
      </c>
      <c r="AK196" s="4">
        <v>-336</v>
      </c>
      <c r="AL196" s="4">
        <v>0</v>
      </c>
      <c r="AM196" s="4">
        <v>0</v>
      </c>
      <c r="AN196" s="4">
        <v>0</v>
      </c>
      <c r="AO196" s="4">
        <v>-4582</v>
      </c>
      <c r="AP196" s="4">
        <v>-4582</v>
      </c>
      <c r="AQ196" s="4">
        <v>0</v>
      </c>
      <c r="AR196" s="4">
        <v>27843</v>
      </c>
      <c r="AS196" s="1" t="s">
        <v>52</v>
      </c>
      <c r="AT196" s="9">
        <f t="shared" ref="AT196:AT259" si="87">T196</f>
        <v>43333</v>
      </c>
      <c r="AU196" s="9">
        <f t="shared" ref="AU196:AU259" si="88">DATE(YEAR(AT196),MONTH(AT196),DAY(1))</f>
        <v>43313</v>
      </c>
      <c r="AV196" s="9">
        <v>44798</v>
      </c>
      <c r="AW196" s="11">
        <f t="shared" ref="AW196:AW259" si="89">(AV196-AT196)/365</f>
        <v>4.0136986301369859</v>
      </c>
      <c r="AX196">
        <v>10</v>
      </c>
      <c r="AY196" s="12">
        <v>0.05</v>
      </c>
      <c r="AZ196">
        <f t="shared" ref="AZ196:AZ259" si="90">(1-AY196)/AX196</f>
        <v>9.5000000000000001E-2</v>
      </c>
      <c r="BA196" s="13">
        <f t="shared" ref="BA196:BA259" si="91">Y196</f>
        <v>32425</v>
      </c>
      <c r="BI196" s="14">
        <f t="shared" ref="BI196:BI200" si="92">AR196</f>
        <v>27843</v>
      </c>
      <c r="BJ196" s="14">
        <v>0</v>
      </c>
      <c r="BK196" s="14">
        <f t="shared" ref="BK196:BK200" si="93">AR196</f>
        <v>27843</v>
      </c>
      <c r="BL196" s="52">
        <v>0</v>
      </c>
      <c r="BM196" s="15">
        <f t="shared" ref="BM196:BM200" si="94">AR196</f>
        <v>27843</v>
      </c>
    </row>
    <row r="197" spans="1:65">
      <c r="A197" s="8">
        <v>195</v>
      </c>
      <c r="B197" s="1" t="s">
        <v>44</v>
      </c>
      <c r="C197" s="1">
        <v>1500</v>
      </c>
      <c r="D197" s="1" t="s">
        <v>60</v>
      </c>
      <c r="E197" s="1">
        <v>150000013</v>
      </c>
      <c r="F197" s="1" t="s">
        <v>112</v>
      </c>
      <c r="G197" s="1" t="s">
        <v>113</v>
      </c>
      <c r="H197" s="1">
        <v>24</v>
      </c>
      <c r="I197" s="1" t="s">
        <v>52</v>
      </c>
      <c r="J197" s="1" t="s">
        <v>49</v>
      </c>
      <c r="K197" s="1">
        <v>17406001</v>
      </c>
      <c r="L197" s="1" t="s">
        <v>50</v>
      </c>
      <c r="M197" s="1" t="s">
        <v>51</v>
      </c>
      <c r="N197" s="1" t="s">
        <v>64</v>
      </c>
      <c r="O197" s="1" t="s">
        <v>65</v>
      </c>
      <c r="P197" s="1" t="s">
        <v>66</v>
      </c>
      <c r="Q197" s="1" t="s">
        <v>67</v>
      </c>
      <c r="R197" s="1" t="s">
        <v>87</v>
      </c>
      <c r="S197" s="1" t="s">
        <v>88</v>
      </c>
      <c r="T197" s="2">
        <v>43333</v>
      </c>
      <c r="U197" s="2">
        <v>43333</v>
      </c>
      <c r="V197" s="1" t="s">
        <v>52</v>
      </c>
      <c r="W197" s="3">
        <v>1</v>
      </c>
      <c r="X197" s="1" t="s">
        <v>53</v>
      </c>
      <c r="Y197" s="4">
        <v>970825</v>
      </c>
      <c r="Z197" s="4">
        <v>-127181.51</v>
      </c>
      <c r="AA197" s="4">
        <v>0</v>
      </c>
      <c r="AB197" s="4">
        <v>0</v>
      </c>
      <c r="AC197" s="4">
        <v>0</v>
      </c>
      <c r="AD197" s="4">
        <v>970825</v>
      </c>
      <c r="AE197" s="5">
        <v>1685</v>
      </c>
      <c r="AF197" s="1" t="s">
        <v>70</v>
      </c>
      <c r="AG197" s="1" t="s">
        <v>71</v>
      </c>
      <c r="AH197" s="1" t="s">
        <v>89</v>
      </c>
      <c r="AI197" s="1" t="s">
        <v>57</v>
      </c>
      <c r="AJ197" s="5">
        <v>10950</v>
      </c>
      <c r="AK197" s="4">
        <v>-10071</v>
      </c>
      <c r="AL197" s="4">
        <v>0</v>
      </c>
      <c r="AM197" s="4">
        <v>0</v>
      </c>
      <c r="AN197" s="4">
        <v>0</v>
      </c>
      <c r="AO197" s="4">
        <v>-137252.51</v>
      </c>
      <c r="AP197" s="4">
        <v>-137252.51</v>
      </c>
      <c r="AQ197" s="4">
        <v>0</v>
      </c>
      <c r="AR197" s="4">
        <v>833572.49</v>
      </c>
      <c r="AS197" s="1" t="s">
        <v>52</v>
      </c>
      <c r="AT197" s="9">
        <f t="shared" si="87"/>
        <v>43333</v>
      </c>
      <c r="AU197" s="9">
        <f t="shared" si="88"/>
        <v>43313</v>
      </c>
      <c r="AV197" s="9">
        <v>44798</v>
      </c>
      <c r="AW197" s="11">
        <f t="shared" si="89"/>
        <v>4.0136986301369859</v>
      </c>
      <c r="AX197">
        <v>10</v>
      </c>
      <c r="AY197" s="12">
        <v>0.05</v>
      </c>
      <c r="AZ197">
        <f t="shared" si="90"/>
        <v>9.5000000000000001E-2</v>
      </c>
      <c r="BA197" s="13">
        <f t="shared" si="91"/>
        <v>970825</v>
      </c>
      <c r="BB197" s="16" t="s">
        <v>593</v>
      </c>
      <c r="BC197" s="16" t="s">
        <v>593</v>
      </c>
      <c r="BD197" s="16" t="s">
        <v>593</v>
      </c>
      <c r="BE197" s="16" t="s">
        <v>593</v>
      </c>
      <c r="BF197" s="16" t="s">
        <v>593</v>
      </c>
      <c r="BG197" s="16" t="s">
        <v>593</v>
      </c>
      <c r="BH197" s="16" t="s">
        <v>593</v>
      </c>
      <c r="BI197" s="14">
        <f t="shared" si="92"/>
        <v>833572.49</v>
      </c>
      <c r="BJ197" s="14">
        <v>0</v>
      </c>
      <c r="BK197" s="14">
        <f t="shared" si="93"/>
        <v>833572.49</v>
      </c>
      <c r="BL197" s="52">
        <v>0</v>
      </c>
      <c r="BM197" s="15">
        <f t="shared" si="94"/>
        <v>833572.49</v>
      </c>
    </row>
    <row r="198" spans="1:65">
      <c r="A198" s="8">
        <v>196</v>
      </c>
      <c r="B198" s="1" t="s">
        <v>44</v>
      </c>
      <c r="C198" s="1">
        <v>1500</v>
      </c>
      <c r="D198" s="1" t="s">
        <v>60</v>
      </c>
      <c r="E198" s="1">
        <v>150000013</v>
      </c>
      <c r="F198" s="1" t="s">
        <v>112</v>
      </c>
      <c r="G198" s="1" t="s">
        <v>114</v>
      </c>
      <c r="H198" s="1">
        <v>25</v>
      </c>
      <c r="I198" s="1" t="s">
        <v>52</v>
      </c>
      <c r="J198" s="1" t="s">
        <v>49</v>
      </c>
      <c r="K198" s="1">
        <v>17406001</v>
      </c>
      <c r="L198" s="1" t="s">
        <v>50</v>
      </c>
      <c r="M198" s="1" t="s">
        <v>51</v>
      </c>
      <c r="N198" s="1" t="s">
        <v>64</v>
      </c>
      <c r="O198" s="1" t="s">
        <v>65</v>
      </c>
      <c r="P198" s="1" t="s">
        <v>66</v>
      </c>
      <c r="Q198" s="1" t="s">
        <v>67</v>
      </c>
      <c r="R198" s="1" t="s">
        <v>87</v>
      </c>
      <c r="S198" s="1" t="s">
        <v>88</v>
      </c>
      <c r="T198" s="2">
        <v>43333</v>
      </c>
      <c r="U198" s="2">
        <v>43333</v>
      </c>
      <c r="V198" s="1" t="s">
        <v>52</v>
      </c>
      <c r="W198" s="3">
        <v>1</v>
      </c>
      <c r="X198" s="1" t="s">
        <v>53</v>
      </c>
      <c r="Y198" s="4">
        <v>2008211</v>
      </c>
      <c r="Z198" s="4">
        <v>-263082.87</v>
      </c>
      <c r="AA198" s="4">
        <v>0</v>
      </c>
      <c r="AB198" s="4">
        <v>0</v>
      </c>
      <c r="AC198" s="4">
        <v>0</v>
      </c>
      <c r="AD198" s="4">
        <v>2008211</v>
      </c>
      <c r="AE198" s="5">
        <v>1685</v>
      </c>
      <c r="AF198" s="1" t="s">
        <v>70</v>
      </c>
      <c r="AG198" s="1" t="s">
        <v>71</v>
      </c>
      <c r="AH198" s="1" t="s">
        <v>89</v>
      </c>
      <c r="AI198" s="1" t="s">
        <v>57</v>
      </c>
      <c r="AJ198" s="5">
        <v>10950</v>
      </c>
      <c r="AK198" s="4">
        <v>-20832</v>
      </c>
      <c r="AL198" s="4">
        <v>0</v>
      </c>
      <c r="AM198" s="4">
        <v>0</v>
      </c>
      <c r="AN198" s="4">
        <v>0</v>
      </c>
      <c r="AO198" s="4">
        <v>-283914.87</v>
      </c>
      <c r="AP198" s="4">
        <v>-283914.87</v>
      </c>
      <c r="AQ198" s="4">
        <v>0</v>
      </c>
      <c r="AR198" s="4">
        <v>1724296.13</v>
      </c>
      <c r="AS198" s="1" t="s">
        <v>52</v>
      </c>
      <c r="AT198" s="9">
        <f t="shared" si="87"/>
        <v>43333</v>
      </c>
      <c r="AU198" s="9">
        <f t="shared" si="88"/>
        <v>43313</v>
      </c>
      <c r="AV198" s="9">
        <v>44798</v>
      </c>
      <c r="AW198" s="11">
        <f t="shared" si="89"/>
        <v>4.0136986301369859</v>
      </c>
      <c r="AX198">
        <v>10</v>
      </c>
      <c r="AY198" s="12">
        <v>0.05</v>
      </c>
      <c r="AZ198">
        <f t="shared" si="90"/>
        <v>9.5000000000000001E-2</v>
      </c>
      <c r="BA198" s="13">
        <f t="shared" si="91"/>
        <v>2008211</v>
      </c>
      <c r="BB198" s="16" t="s">
        <v>593</v>
      </c>
      <c r="BC198" s="16" t="s">
        <v>593</v>
      </c>
      <c r="BD198" s="16" t="s">
        <v>593</v>
      </c>
      <c r="BE198" s="16" t="s">
        <v>593</v>
      </c>
      <c r="BF198" s="16" t="s">
        <v>593</v>
      </c>
      <c r="BG198" s="16" t="s">
        <v>593</v>
      </c>
      <c r="BH198" s="16" t="s">
        <v>593</v>
      </c>
      <c r="BI198" s="14">
        <f t="shared" si="92"/>
        <v>1724296.13</v>
      </c>
      <c r="BJ198" s="14">
        <v>0</v>
      </c>
      <c r="BK198" s="14">
        <f t="shared" si="93"/>
        <v>1724296.13</v>
      </c>
      <c r="BL198" s="52">
        <v>0</v>
      </c>
      <c r="BM198" s="15">
        <f t="shared" si="94"/>
        <v>1724296.13</v>
      </c>
    </row>
    <row r="199" spans="1:65">
      <c r="A199" s="8">
        <v>197</v>
      </c>
      <c r="B199" s="1" t="s">
        <v>44</v>
      </c>
      <c r="C199" s="1">
        <v>1500</v>
      </c>
      <c r="D199" s="1" t="s">
        <v>60</v>
      </c>
      <c r="E199" s="1">
        <v>150000013</v>
      </c>
      <c r="F199" s="1" t="s">
        <v>60</v>
      </c>
      <c r="G199" s="1" t="s">
        <v>115</v>
      </c>
      <c r="H199" s="1">
        <v>26</v>
      </c>
      <c r="I199" s="1" t="s">
        <v>52</v>
      </c>
      <c r="J199" s="1" t="s">
        <v>49</v>
      </c>
      <c r="K199" s="1">
        <v>17406001</v>
      </c>
      <c r="L199" s="1" t="s">
        <v>50</v>
      </c>
      <c r="M199" s="1" t="s">
        <v>51</v>
      </c>
      <c r="N199" s="1" t="s">
        <v>64</v>
      </c>
      <c r="O199" s="1" t="s">
        <v>65</v>
      </c>
      <c r="P199" s="1" t="s">
        <v>66</v>
      </c>
      <c r="Q199" s="1" t="s">
        <v>67</v>
      </c>
      <c r="R199" s="1" t="s">
        <v>87</v>
      </c>
      <c r="S199" s="1" t="s">
        <v>88</v>
      </c>
      <c r="T199" s="2">
        <v>43333</v>
      </c>
      <c r="U199" s="2">
        <v>43333</v>
      </c>
      <c r="V199" s="1" t="s">
        <v>52</v>
      </c>
      <c r="W199" s="3">
        <v>1</v>
      </c>
      <c r="X199" s="1" t="s">
        <v>53</v>
      </c>
      <c r="Y199" s="4">
        <v>120000</v>
      </c>
      <c r="Z199" s="4">
        <v>-15720</v>
      </c>
      <c r="AA199" s="4">
        <v>0</v>
      </c>
      <c r="AB199" s="4">
        <v>0</v>
      </c>
      <c r="AC199" s="4">
        <v>0</v>
      </c>
      <c r="AD199" s="4">
        <v>120000</v>
      </c>
      <c r="AE199" s="5">
        <v>1685</v>
      </c>
      <c r="AF199" s="1" t="s">
        <v>70</v>
      </c>
      <c r="AG199" s="1" t="s">
        <v>71</v>
      </c>
      <c r="AH199" s="1" t="s">
        <v>89</v>
      </c>
      <c r="AI199" s="1" t="s">
        <v>57</v>
      </c>
      <c r="AJ199" s="5">
        <v>10950</v>
      </c>
      <c r="AK199" s="4">
        <v>-1245</v>
      </c>
      <c r="AL199" s="4">
        <v>0</v>
      </c>
      <c r="AM199" s="4">
        <v>0</v>
      </c>
      <c r="AN199" s="4">
        <v>0</v>
      </c>
      <c r="AO199" s="4">
        <v>-16965</v>
      </c>
      <c r="AP199" s="4">
        <v>-16965</v>
      </c>
      <c r="AQ199" s="4">
        <v>0</v>
      </c>
      <c r="AR199" s="4">
        <v>103035</v>
      </c>
      <c r="AS199" s="1" t="s">
        <v>52</v>
      </c>
      <c r="AT199" s="9">
        <f t="shared" si="87"/>
        <v>43333</v>
      </c>
      <c r="AU199" s="9">
        <f t="shared" si="88"/>
        <v>43313</v>
      </c>
      <c r="AV199" s="9">
        <v>44798</v>
      </c>
      <c r="AW199" s="11">
        <f t="shared" si="89"/>
        <v>4.0136986301369859</v>
      </c>
      <c r="AX199">
        <v>10</v>
      </c>
      <c r="AY199" s="12">
        <v>0.05</v>
      </c>
      <c r="AZ199">
        <f t="shared" si="90"/>
        <v>9.5000000000000001E-2</v>
      </c>
      <c r="BA199" s="13">
        <f t="shared" si="91"/>
        <v>120000</v>
      </c>
      <c r="BI199" s="14">
        <f t="shared" si="92"/>
        <v>103035</v>
      </c>
      <c r="BJ199" s="14">
        <v>0</v>
      </c>
      <c r="BK199" s="14">
        <f t="shared" si="93"/>
        <v>103035</v>
      </c>
      <c r="BL199" s="52">
        <v>0</v>
      </c>
      <c r="BM199" s="15">
        <f t="shared" si="94"/>
        <v>103035</v>
      </c>
    </row>
    <row r="200" spans="1:65">
      <c r="A200" s="8">
        <v>198</v>
      </c>
      <c r="B200" s="1" t="s">
        <v>44</v>
      </c>
      <c r="C200" s="1">
        <v>1500</v>
      </c>
      <c r="D200" s="1" t="s">
        <v>60</v>
      </c>
      <c r="E200" s="1">
        <v>150000013</v>
      </c>
      <c r="F200" s="1" t="s">
        <v>112</v>
      </c>
      <c r="G200" s="1" t="s">
        <v>116</v>
      </c>
      <c r="H200" s="1">
        <v>27</v>
      </c>
      <c r="I200" s="1" t="s">
        <v>123</v>
      </c>
      <c r="J200" s="1" t="s">
        <v>49</v>
      </c>
      <c r="K200" s="1">
        <v>17406001</v>
      </c>
      <c r="L200" s="1" t="s">
        <v>50</v>
      </c>
      <c r="M200" s="1" t="s">
        <v>51</v>
      </c>
      <c r="N200" s="1" t="s">
        <v>64</v>
      </c>
      <c r="O200" s="1" t="s">
        <v>65</v>
      </c>
      <c r="P200" s="1" t="s">
        <v>66</v>
      </c>
      <c r="Q200" s="1" t="s">
        <v>67</v>
      </c>
      <c r="R200" s="1" t="s">
        <v>87</v>
      </c>
      <c r="S200" s="1" t="s">
        <v>88</v>
      </c>
      <c r="T200" s="2">
        <v>43333</v>
      </c>
      <c r="U200" s="2">
        <v>43333</v>
      </c>
      <c r="V200" s="1" t="s">
        <v>52</v>
      </c>
      <c r="W200" s="3">
        <v>1</v>
      </c>
      <c r="X200" s="1" t="s">
        <v>53</v>
      </c>
      <c r="Y200" s="4">
        <v>4339035</v>
      </c>
      <c r="Z200" s="4">
        <v>-568428.62</v>
      </c>
      <c r="AA200" s="4">
        <v>0</v>
      </c>
      <c r="AB200" s="4">
        <v>0</v>
      </c>
      <c r="AC200" s="4">
        <v>0</v>
      </c>
      <c r="AD200" s="4">
        <v>4339035</v>
      </c>
      <c r="AE200" s="5">
        <v>1685</v>
      </c>
      <c r="AF200" s="1" t="s">
        <v>70</v>
      </c>
      <c r="AG200" s="1" t="s">
        <v>71</v>
      </c>
      <c r="AH200" s="1" t="s">
        <v>89</v>
      </c>
      <c r="AI200" s="1" t="s">
        <v>57</v>
      </c>
      <c r="AJ200" s="5">
        <v>10950</v>
      </c>
      <c r="AK200" s="4">
        <v>-45011</v>
      </c>
      <c r="AL200" s="4">
        <v>0</v>
      </c>
      <c r="AM200" s="4">
        <v>0</v>
      </c>
      <c r="AN200" s="4">
        <v>0</v>
      </c>
      <c r="AO200" s="4">
        <v>-613439.62</v>
      </c>
      <c r="AP200" s="4">
        <v>-613439.62</v>
      </c>
      <c r="AQ200" s="4">
        <v>0</v>
      </c>
      <c r="AR200" s="4">
        <v>3725595.38</v>
      </c>
      <c r="AS200" s="1" t="s">
        <v>52</v>
      </c>
      <c r="AT200" s="9">
        <f t="shared" si="87"/>
        <v>43333</v>
      </c>
      <c r="AU200" s="9">
        <f t="shared" si="88"/>
        <v>43313</v>
      </c>
      <c r="AV200" s="9">
        <v>44798</v>
      </c>
      <c r="AW200" s="11">
        <f t="shared" si="89"/>
        <v>4.0136986301369859</v>
      </c>
      <c r="AX200">
        <v>10</v>
      </c>
      <c r="AY200" s="12">
        <v>0.05</v>
      </c>
      <c r="AZ200">
        <f t="shared" si="90"/>
        <v>9.5000000000000001E-2</v>
      </c>
      <c r="BA200" s="13">
        <f t="shared" si="91"/>
        <v>4339035</v>
      </c>
      <c r="BB200" s="16" t="s">
        <v>593</v>
      </c>
      <c r="BC200" s="16" t="s">
        <v>593</v>
      </c>
      <c r="BD200" s="16" t="s">
        <v>593</v>
      </c>
      <c r="BE200" s="16" t="s">
        <v>593</v>
      </c>
      <c r="BF200" s="16" t="s">
        <v>593</v>
      </c>
      <c r="BG200" s="16" t="s">
        <v>593</v>
      </c>
      <c r="BH200" s="16" t="s">
        <v>593</v>
      </c>
      <c r="BI200" s="14">
        <f t="shared" si="92"/>
        <v>3725595.38</v>
      </c>
      <c r="BJ200" s="14">
        <v>0</v>
      </c>
      <c r="BK200" s="14">
        <f t="shared" si="93"/>
        <v>3725595.38</v>
      </c>
      <c r="BL200" s="52">
        <v>0</v>
      </c>
      <c r="BM200" s="15">
        <f t="shared" si="94"/>
        <v>3725595.38</v>
      </c>
    </row>
    <row r="201" spans="1:65">
      <c r="A201" s="8">
        <v>199</v>
      </c>
      <c r="B201" s="1" t="s">
        <v>44</v>
      </c>
      <c r="C201" s="1">
        <v>1500</v>
      </c>
      <c r="D201" s="1" t="s">
        <v>60</v>
      </c>
      <c r="E201" s="1">
        <v>150000014</v>
      </c>
      <c r="F201" s="1" t="s">
        <v>60</v>
      </c>
      <c r="G201" s="1" t="s">
        <v>86</v>
      </c>
      <c r="H201" s="1">
        <v>1</v>
      </c>
      <c r="I201" s="1" t="s">
        <v>52</v>
      </c>
      <c r="J201" s="1" t="s">
        <v>49</v>
      </c>
      <c r="K201" s="1">
        <v>17406001</v>
      </c>
      <c r="L201" s="1" t="s">
        <v>50</v>
      </c>
      <c r="M201" s="1" t="s">
        <v>51</v>
      </c>
      <c r="N201" s="1" t="s">
        <v>64</v>
      </c>
      <c r="O201" s="1" t="s">
        <v>65</v>
      </c>
      <c r="P201" s="1" t="s">
        <v>66</v>
      </c>
      <c r="Q201" s="1" t="s">
        <v>67</v>
      </c>
      <c r="R201" s="1" t="s">
        <v>87</v>
      </c>
      <c r="S201" s="1" t="s">
        <v>88</v>
      </c>
      <c r="T201" s="2">
        <v>43333</v>
      </c>
      <c r="U201" s="2">
        <v>43333</v>
      </c>
      <c r="V201" s="1" t="s">
        <v>52</v>
      </c>
      <c r="W201" s="3">
        <v>1</v>
      </c>
      <c r="X201" s="1" t="s">
        <v>53</v>
      </c>
      <c r="Y201" s="4">
        <v>892500</v>
      </c>
      <c r="Z201" s="4">
        <v>-116920</v>
      </c>
      <c r="AA201" s="4">
        <v>0</v>
      </c>
      <c r="AB201" s="4">
        <v>0</v>
      </c>
      <c r="AC201" s="4">
        <v>0</v>
      </c>
      <c r="AD201" s="4">
        <v>892500</v>
      </c>
      <c r="AE201" s="5">
        <v>1685</v>
      </c>
      <c r="AF201" s="1" t="s">
        <v>70</v>
      </c>
      <c r="AG201" s="1" t="s">
        <v>71</v>
      </c>
      <c r="AH201" s="1" t="s">
        <v>89</v>
      </c>
      <c r="AI201" s="1" t="s">
        <v>57</v>
      </c>
      <c r="AJ201" s="5">
        <v>10950</v>
      </c>
      <c r="AK201" s="4">
        <v>-9258</v>
      </c>
      <c r="AL201" s="4">
        <v>0</v>
      </c>
      <c r="AM201" s="4">
        <v>0</v>
      </c>
      <c r="AN201" s="4">
        <v>0</v>
      </c>
      <c r="AO201" s="4">
        <v>-126178</v>
      </c>
      <c r="AP201" s="4">
        <v>-126178</v>
      </c>
      <c r="AQ201" s="4">
        <v>0</v>
      </c>
      <c r="AR201" s="4">
        <v>766322</v>
      </c>
      <c r="AS201" s="1" t="s">
        <v>52</v>
      </c>
      <c r="AT201" s="9">
        <f t="shared" si="87"/>
        <v>43333</v>
      </c>
      <c r="AU201" s="9">
        <f t="shared" si="88"/>
        <v>43313</v>
      </c>
      <c r="AV201" s="9">
        <v>44798</v>
      </c>
      <c r="AW201" s="11">
        <f t="shared" si="89"/>
        <v>4.0136986301369859</v>
      </c>
      <c r="AX201">
        <v>10</v>
      </c>
      <c r="AY201" s="12">
        <v>0.05</v>
      </c>
      <c r="AZ201">
        <f t="shared" si="90"/>
        <v>9.5000000000000001E-2</v>
      </c>
      <c r="BA201" s="13">
        <f t="shared" si="91"/>
        <v>892500</v>
      </c>
      <c r="BB201" s="17" t="s">
        <v>1853</v>
      </c>
      <c r="BC201">
        <f>MATCH(BB201,MONTHLY_INDEX!$A:$A,0)</f>
        <v>630</v>
      </c>
      <c r="BD201">
        <f>MATCH(AU201,MONTHLY_INDEX!$1:$1,0)</f>
        <v>80</v>
      </c>
      <c r="BE201">
        <f>INDEX(MONTHLY_INDEX!$1:$1048576,Final!BC201,Final!BD201)</f>
        <v>111.6</v>
      </c>
      <c r="BF201">
        <f>MATCH($BF$1,MONTHLY_INDEX!$1:$1,0)</f>
        <v>127</v>
      </c>
      <c r="BG201">
        <f>INDEX(MONTHLY_INDEX!$1:$1048576,Final!BC201,Final!BF201)</f>
        <v>151.1</v>
      </c>
      <c r="BH201" s="23">
        <f t="shared" ref="BH201:BH218" si="95">(BG201-BE201)/BE201</f>
        <v>0.35394265232974914</v>
      </c>
      <c r="BI201" s="14">
        <f t="shared" ref="BI201:BI218" si="96">(1+BH201)*BA201</f>
        <v>1208393.817204301</v>
      </c>
      <c r="BJ201" s="14">
        <f t="shared" ref="BJ201:BJ218" si="97">BI201*AZ201*AW201</f>
        <v>460762.21783399611</v>
      </c>
      <c r="BK201" s="15">
        <f t="shared" ref="BK201:BK259" si="98">MAX(BI201-BJ201,0)</f>
        <v>747631.59937030496</v>
      </c>
      <c r="BL201" s="52">
        <v>0</v>
      </c>
      <c r="BM201" s="15">
        <f t="shared" ref="BM201:BM218" si="99">MAX((1-BL201)*BK201,BI201*AY201)</f>
        <v>747631.59937030496</v>
      </c>
    </row>
    <row r="202" spans="1:65">
      <c r="A202" s="8">
        <v>200</v>
      </c>
      <c r="B202" s="1" t="s">
        <v>44</v>
      </c>
      <c r="C202" s="1">
        <v>1500</v>
      </c>
      <c r="D202" s="1" t="s">
        <v>60</v>
      </c>
      <c r="E202" s="1">
        <v>150000014</v>
      </c>
      <c r="F202" s="1" t="s">
        <v>60</v>
      </c>
      <c r="G202" s="1" t="s">
        <v>90</v>
      </c>
      <c r="H202" s="1">
        <v>2</v>
      </c>
      <c r="I202" s="1" t="s">
        <v>52</v>
      </c>
      <c r="J202" s="1" t="s">
        <v>49</v>
      </c>
      <c r="K202" s="1">
        <v>17406001</v>
      </c>
      <c r="L202" s="1" t="s">
        <v>50</v>
      </c>
      <c r="M202" s="1" t="s">
        <v>51</v>
      </c>
      <c r="N202" s="1" t="s">
        <v>64</v>
      </c>
      <c r="O202" s="1" t="s">
        <v>65</v>
      </c>
      <c r="P202" s="1" t="s">
        <v>66</v>
      </c>
      <c r="Q202" s="1" t="s">
        <v>67</v>
      </c>
      <c r="R202" s="1" t="s">
        <v>87</v>
      </c>
      <c r="S202" s="1" t="s">
        <v>88</v>
      </c>
      <c r="T202" s="2">
        <v>43333</v>
      </c>
      <c r="U202" s="2">
        <v>43333</v>
      </c>
      <c r="V202" s="1" t="s">
        <v>52</v>
      </c>
      <c r="W202" s="3">
        <v>1</v>
      </c>
      <c r="X202" s="1" t="s">
        <v>53</v>
      </c>
      <c r="Y202" s="4">
        <v>472500</v>
      </c>
      <c r="Z202" s="4">
        <v>-61898</v>
      </c>
      <c r="AA202" s="4">
        <v>0</v>
      </c>
      <c r="AB202" s="4">
        <v>0</v>
      </c>
      <c r="AC202" s="4">
        <v>0</v>
      </c>
      <c r="AD202" s="4">
        <v>472500</v>
      </c>
      <c r="AE202" s="5">
        <v>1685</v>
      </c>
      <c r="AF202" s="1" t="s">
        <v>70</v>
      </c>
      <c r="AG202" s="1" t="s">
        <v>71</v>
      </c>
      <c r="AH202" s="1" t="s">
        <v>89</v>
      </c>
      <c r="AI202" s="1" t="s">
        <v>57</v>
      </c>
      <c r="AJ202" s="5">
        <v>10950</v>
      </c>
      <c r="AK202" s="4">
        <v>-4901</v>
      </c>
      <c r="AL202" s="4">
        <v>0</v>
      </c>
      <c r="AM202" s="4">
        <v>0</v>
      </c>
      <c r="AN202" s="4">
        <v>0</v>
      </c>
      <c r="AO202" s="4">
        <v>-66799</v>
      </c>
      <c r="AP202" s="4">
        <v>-66799</v>
      </c>
      <c r="AQ202" s="4">
        <v>0</v>
      </c>
      <c r="AR202" s="4">
        <v>405701</v>
      </c>
      <c r="AS202" s="1" t="s">
        <v>52</v>
      </c>
      <c r="AT202" s="9">
        <f t="shared" si="87"/>
        <v>43333</v>
      </c>
      <c r="AU202" s="9">
        <f t="shared" si="88"/>
        <v>43313</v>
      </c>
      <c r="AV202" s="9">
        <v>44798</v>
      </c>
      <c r="AW202" s="11">
        <f t="shared" si="89"/>
        <v>4.0136986301369859</v>
      </c>
      <c r="AX202">
        <v>10</v>
      </c>
      <c r="AY202" s="12">
        <v>0.05</v>
      </c>
      <c r="AZ202">
        <f t="shared" si="90"/>
        <v>9.5000000000000001E-2</v>
      </c>
      <c r="BA202" s="13">
        <f t="shared" si="91"/>
        <v>472500</v>
      </c>
      <c r="BB202" s="17" t="s">
        <v>2189</v>
      </c>
      <c r="BC202">
        <f>MATCH(BB202,MONTHLY_INDEX!$A:$A,0)</f>
        <v>798</v>
      </c>
      <c r="BD202">
        <f>MATCH(AU202,MONTHLY_INDEX!$1:$1,0)</f>
        <v>80</v>
      </c>
      <c r="BE202">
        <f>INDEX(MONTHLY_INDEX!$1:$1048576,Final!BC202,Final!BD202)</f>
        <v>96</v>
      </c>
      <c r="BF202">
        <f>MATCH($BF$1,MONTHLY_INDEX!$1:$1,0)</f>
        <v>127</v>
      </c>
      <c r="BG202">
        <f>INDEX(MONTHLY_INDEX!$1:$1048576,Final!BC202,Final!BF202)</f>
        <v>95.3</v>
      </c>
      <c r="BH202" s="23">
        <f t="shared" si="95"/>
        <v>-7.2916666666666963E-3</v>
      </c>
      <c r="BI202" s="14">
        <f t="shared" si="96"/>
        <v>469054.6875</v>
      </c>
      <c r="BJ202" s="14">
        <f t="shared" si="97"/>
        <v>178851.19488441778</v>
      </c>
      <c r="BK202" s="15">
        <f t="shared" si="98"/>
        <v>290203.49261558219</v>
      </c>
      <c r="BL202" s="52">
        <v>0</v>
      </c>
      <c r="BM202" s="15">
        <f t="shared" si="99"/>
        <v>290203.49261558219</v>
      </c>
    </row>
    <row r="203" spans="1:65">
      <c r="A203" s="8">
        <v>201</v>
      </c>
      <c r="B203" s="1" t="s">
        <v>44</v>
      </c>
      <c r="C203" s="1">
        <v>1500</v>
      </c>
      <c r="D203" s="1" t="s">
        <v>60</v>
      </c>
      <c r="E203" s="1">
        <v>150000014</v>
      </c>
      <c r="F203" s="1" t="s">
        <v>60</v>
      </c>
      <c r="G203" s="1" t="s">
        <v>91</v>
      </c>
      <c r="H203" s="1">
        <v>3</v>
      </c>
      <c r="I203" s="1" t="s">
        <v>52</v>
      </c>
      <c r="J203" s="1" t="s">
        <v>49</v>
      </c>
      <c r="K203" s="1">
        <v>17406001</v>
      </c>
      <c r="L203" s="1" t="s">
        <v>50</v>
      </c>
      <c r="M203" s="1" t="s">
        <v>51</v>
      </c>
      <c r="N203" s="1" t="s">
        <v>64</v>
      </c>
      <c r="O203" s="1" t="s">
        <v>65</v>
      </c>
      <c r="P203" s="1" t="s">
        <v>66</v>
      </c>
      <c r="Q203" s="1" t="s">
        <v>67</v>
      </c>
      <c r="R203" s="1" t="s">
        <v>87</v>
      </c>
      <c r="S203" s="1" t="s">
        <v>88</v>
      </c>
      <c r="T203" s="2">
        <v>43333</v>
      </c>
      <c r="U203" s="2">
        <v>43333</v>
      </c>
      <c r="V203" s="1" t="s">
        <v>52</v>
      </c>
      <c r="W203" s="3">
        <v>1</v>
      </c>
      <c r="X203" s="1" t="s">
        <v>53</v>
      </c>
      <c r="Y203" s="4">
        <v>637760</v>
      </c>
      <c r="Z203" s="4">
        <v>-83547</v>
      </c>
      <c r="AA203" s="4">
        <v>0</v>
      </c>
      <c r="AB203" s="4">
        <v>0</v>
      </c>
      <c r="AC203" s="4">
        <v>0</v>
      </c>
      <c r="AD203" s="4">
        <v>637760</v>
      </c>
      <c r="AE203" s="5">
        <v>1685</v>
      </c>
      <c r="AF203" s="1" t="s">
        <v>70</v>
      </c>
      <c r="AG203" s="1" t="s">
        <v>71</v>
      </c>
      <c r="AH203" s="1" t="s">
        <v>89</v>
      </c>
      <c r="AI203" s="1" t="s">
        <v>57</v>
      </c>
      <c r="AJ203" s="5">
        <v>10950</v>
      </c>
      <c r="AK203" s="4">
        <v>-6616</v>
      </c>
      <c r="AL203" s="4">
        <v>0</v>
      </c>
      <c r="AM203" s="4">
        <v>0</v>
      </c>
      <c r="AN203" s="4">
        <v>0</v>
      </c>
      <c r="AO203" s="4">
        <v>-90163</v>
      </c>
      <c r="AP203" s="4">
        <v>-90163</v>
      </c>
      <c r="AQ203" s="4">
        <v>0</v>
      </c>
      <c r="AR203" s="4">
        <v>547597</v>
      </c>
      <c r="AS203" s="1" t="s">
        <v>52</v>
      </c>
      <c r="AT203" s="9">
        <f t="shared" si="87"/>
        <v>43333</v>
      </c>
      <c r="AU203" s="9">
        <f t="shared" si="88"/>
        <v>43313</v>
      </c>
      <c r="AV203" s="9">
        <v>44798</v>
      </c>
      <c r="AW203" s="11">
        <f t="shared" si="89"/>
        <v>4.0136986301369859</v>
      </c>
      <c r="AX203">
        <v>10</v>
      </c>
      <c r="AY203" s="12">
        <v>0.05</v>
      </c>
      <c r="AZ203">
        <f t="shared" si="90"/>
        <v>9.5000000000000001E-2</v>
      </c>
      <c r="BA203" s="13">
        <f t="shared" si="91"/>
        <v>637760</v>
      </c>
      <c r="BB203" s="17" t="s">
        <v>2189</v>
      </c>
      <c r="BC203">
        <f>MATCH(BB203,MONTHLY_INDEX!$A:$A,0)</f>
        <v>798</v>
      </c>
      <c r="BD203">
        <f>MATCH(AU203,MONTHLY_INDEX!$1:$1,0)</f>
        <v>80</v>
      </c>
      <c r="BE203">
        <f>INDEX(MONTHLY_INDEX!$1:$1048576,Final!BC203,Final!BD203)</f>
        <v>96</v>
      </c>
      <c r="BF203">
        <f>MATCH($BF$1,MONTHLY_INDEX!$1:$1,0)</f>
        <v>127</v>
      </c>
      <c r="BG203">
        <f>INDEX(MONTHLY_INDEX!$1:$1048576,Final!BC203,Final!BF203)</f>
        <v>95.3</v>
      </c>
      <c r="BH203" s="23">
        <f t="shared" si="95"/>
        <v>-7.2916666666666963E-3</v>
      </c>
      <c r="BI203" s="14">
        <f t="shared" si="96"/>
        <v>633109.66666666663</v>
      </c>
      <c r="BJ203" s="14">
        <f t="shared" si="97"/>
        <v>241405.58317351594</v>
      </c>
      <c r="BK203" s="15">
        <f t="shared" si="98"/>
        <v>391704.08349315065</v>
      </c>
      <c r="BL203" s="52">
        <v>0</v>
      </c>
      <c r="BM203" s="15">
        <f t="shared" si="99"/>
        <v>391704.08349315065</v>
      </c>
    </row>
    <row r="204" spans="1:65">
      <c r="A204" s="8">
        <v>202</v>
      </c>
      <c r="B204" s="1" t="s">
        <v>44</v>
      </c>
      <c r="C204" s="1">
        <v>1500</v>
      </c>
      <c r="D204" s="1" t="s">
        <v>60</v>
      </c>
      <c r="E204" s="1">
        <v>150000014</v>
      </c>
      <c r="F204" s="1" t="s">
        <v>60</v>
      </c>
      <c r="G204" s="1" t="s">
        <v>92</v>
      </c>
      <c r="H204" s="1">
        <v>4</v>
      </c>
      <c r="I204" s="1" t="s">
        <v>52</v>
      </c>
      <c r="J204" s="1" t="s">
        <v>49</v>
      </c>
      <c r="K204" s="1">
        <v>17406001</v>
      </c>
      <c r="L204" s="1" t="s">
        <v>50</v>
      </c>
      <c r="M204" s="1" t="s">
        <v>51</v>
      </c>
      <c r="N204" s="1" t="s">
        <v>64</v>
      </c>
      <c r="O204" s="1" t="s">
        <v>65</v>
      </c>
      <c r="P204" s="1" t="s">
        <v>66</v>
      </c>
      <c r="Q204" s="1" t="s">
        <v>67</v>
      </c>
      <c r="R204" s="1" t="s">
        <v>87</v>
      </c>
      <c r="S204" s="1" t="s">
        <v>88</v>
      </c>
      <c r="T204" s="2">
        <v>43333</v>
      </c>
      <c r="U204" s="2">
        <v>43333</v>
      </c>
      <c r="V204" s="1" t="s">
        <v>52</v>
      </c>
      <c r="W204" s="3">
        <v>1</v>
      </c>
      <c r="X204" s="1" t="s">
        <v>53</v>
      </c>
      <c r="Y204" s="4">
        <v>21044329</v>
      </c>
      <c r="Z204" s="4">
        <v>-2756887</v>
      </c>
      <c r="AA204" s="4">
        <v>0</v>
      </c>
      <c r="AB204" s="4">
        <v>0</v>
      </c>
      <c r="AC204" s="4">
        <v>0</v>
      </c>
      <c r="AD204" s="4">
        <v>21044329</v>
      </c>
      <c r="AE204" s="5">
        <v>1685</v>
      </c>
      <c r="AF204" s="1" t="s">
        <v>70</v>
      </c>
      <c r="AG204" s="1" t="s">
        <v>71</v>
      </c>
      <c r="AH204" s="1" t="s">
        <v>89</v>
      </c>
      <c r="AI204" s="1" t="s">
        <v>57</v>
      </c>
      <c r="AJ204" s="5">
        <v>10950</v>
      </c>
      <c r="AK204" s="4">
        <v>-218303</v>
      </c>
      <c r="AL204" s="4">
        <v>0</v>
      </c>
      <c r="AM204" s="4">
        <v>0</v>
      </c>
      <c r="AN204" s="4">
        <v>0</v>
      </c>
      <c r="AO204" s="4">
        <v>-2975190</v>
      </c>
      <c r="AP204" s="4">
        <v>-2975190</v>
      </c>
      <c r="AQ204" s="4">
        <v>0</v>
      </c>
      <c r="AR204" s="4">
        <v>18069139</v>
      </c>
      <c r="AS204" s="1" t="s">
        <v>52</v>
      </c>
      <c r="AT204" s="9">
        <f t="shared" si="87"/>
        <v>43333</v>
      </c>
      <c r="AU204" s="9">
        <f t="shared" si="88"/>
        <v>43313</v>
      </c>
      <c r="AV204" s="9">
        <v>44798</v>
      </c>
      <c r="AW204" s="11">
        <f t="shared" si="89"/>
        <v>4.0136986301369859</v>
      </c>
      <c r="AX204">
        <v>25</v>
      </c>
      <c r="AY204" s="12">
        <v>0.05</v>
      </c>
      <c r="AZ204">
        <f t="shared" si="90"/>
        <v>3.7999999999999999E-2</v>
      </c>
      <c r="BA204" s="13">
        <f t="shared" si="91"/>
        <v>21044329</v>
      </c>
      <c r="BB204" s="17" t="s">
        <v>2189</v>
      </c>
      <c r="BC204">
        <f>MATCH(BB204,MONTHLY_INDEX!$A:$A,0)</f>
        <v>798</v>
      </c>
      <c r="BD204">
        <f>MATCH(AU204,MONTHLY_INDEX!$1:$1,0)</f>
        <v>80</v>
      </c>
      <c r="BE204">
        <f>INDEX(MONTHLY_INDEX!$1:$1048576,Final!BC204,Final!BD204)</f>
        <v>96</v>
      </c>
      <c r="BF204">
        <f>MATCH($BF$1,MONTHLY_INDEX!$1:$1,0)</f>
        <v>127</v>
      </c>
      <c r="BG204">
        <f>INDEX(MONTHLY_INDEX!$1:$1048576,Final!BC204,Final!BF204)</f>
        <v>95.3</v>
      </c>
      <c r="BH204" s="23">
        <f t="shared" si="95"/>
        <v>-7.2916666666666963E-3</v>
      </c>
      <c r="BI204" s="14">
        <f t="shared" si="96"/>
        <v>20890880.767708331</v>
      </c>
      <c r="BJ204" s="14">
        <f t="shared" si="97"/>
        <v>3186288.5817488292</v>
      </c>
      <c r="BK204" s="15">
        <f t="shared" si="98"/>
        <v>17704592.185959503</v>
      </c>
      <c r="BL204" s="52">
        <v>0</v>
      </c>
      <c r="BM204" s="15">
        <f t="shared" si="99"/>
        <v>17704592.185959503</v>
      </c>
    </row>
    <row r="205" spans="1:65">
      <c r="A205" s="8">
        <v>203</v>
      </c>
      <c r="B205" s="1" t="s">
        <v>44</v>
      </c>
      <c r="C205" s="1">
        <v>1500</v>
      </c>
      <c r="D205" s="1" t="s">
        <v>60</v>
      </c>
      <c r="E205" s="1">
        <v>150000014</v>
      </c>
      <c r="F205" s="1" t="s">
        <v>60</v>
      </c>
      <c r="G205" s="1" t="s">
        <v>93</v>
      </c>
      <c r="H205" s="1">
        <v>5</v>
      </c>
      <c r="I205" s="1" t="s">
        <v>52</v>
      </c>
      <c r="J205" s="1" t="s">
        <v>49</v>
      </c>
      <c r="K205" s="1">
        <v>17406001</v>
      </c>
      <c r="L205" s="1" t="s">
        <v>50</v>
      </c>
      <c r="M205" s="1" t="s">
        <v>51</v>
      </c>
      <c r="N205" s="1" t="s">
        <v>64</v>
      </c>
      <c r="O205" s="1" t="s">
        <v>65</v>
      </c>
      <c r="P205" s="1" t="s">
        <v>66</v>
      </c>
      <c r="Q205" s="1" t="s">
        <v>67</v>
      </c>
      <c r="R205" s="1" t="s">
        <v>87</v>
      </c>
      <c r="S205" s="1" t="s">
        <v>88</v>
      </c>
      <c r="T205" s="2">
        <v>43333</v>
      </c>
      <c r="U205" s="2">
        <v>43333</v>
      </c>
      <c r="V205" s="1" t="s">
        <v>52</v>
      </c>
      <c r="W205" s="3">
        <v>1</v>
      </c>
      <c r="X205" s="1" t="s">
        <v>53</v>
      </c>
      <c r="Y205" s="4">
        <v>969266</v>
      </c>
      <c r="Z205" s="4">
        <v>-126976</v>
      </c>
      <c r="AA205" s="4">
        <v>0</v>
      </c>
      <c r="AB205" s="4">
        <v>0</v>
      </c>
      <c r="AC205" s="4">
        <v>0</v>
      </c>
      <c r="AD205" s="4">
        <v>969266</v>
      </c>
      <c r="AE205" s="5">
        <v>1685</v>
      </c>
      <c r="AF205" s="1" t="s">
        <v>70</v>
      </c>
      <c r="AG205" s="1" t="s">
        <v>71</v>
      </c>
      <c r="AH205" s="1" t="s">
        <v>89</v>
      </c>
      <c r="AI205" s="1" t="s">
        <v>57</v>
      </c>
      <c r="AJ205" s="5">
        <v>10950</v>
      </c>
      <c r="AK205" s="4">
        <v>-10055</v>
      </c>
      <c r="AL205" s="4">
        <v>0</v>
      </c>
      <c r="AM205" s="4">
        <v>0</v>
      </c>
      <c r="AN205" s="4">
        <v>0</v>
      </c>
      <c r="AO205" s="4">
        <v>-137031</v>
      </c>
      <c r="AP205" s="4">
        <v>-137031</v>
      </c>
      <c r="AQ205" s="4">
        <v>0</v>
      </c>
      <c r="AR205" s="4">
        <v>832235</v>
      </c>
      <c r="AS205" s="1" t="s">
        <v>52</v>
      </c>
      <c r="AT205" s="9">
        <f t="shared" si="87"/>
        <v>43333</v>
      </c>
      <c r="AU205" s="9">
        <f t="shared" si="88"/>
        <v>43313</v>
      </c>
      <c r="AV205" s="9">
        <v>44798</v>
      </c>
      <c r="AW205" s="11">
        <f t="shared" si="89"/>
        <v>4.0136986301369859</v>
      </c>
      <c r="AX205">
        <v>25</v>
      </c>
      <c r="AY205" s="12">
        <v>0.05</v>
      </c>
      <c r="AZ205">
        <f t="shared" si="90"/>
        <v>3.7999999999999999E-2</v>
      </c>
      <c r="BA205" s="13">
        <f t="shared" si="91"/>
        <v>969266</v>
      </c>
      <c r="BB205" s="17" t="s">
        <v>2083</v>
      </c>
      <c r="BC205">
        <f>MATCH(BB205,MONTHLY_INDEX!$A:$A,0)</f>
        <v>745</v>
      </c>
      <c r="BD205">
        <f>MATCH(AU205,MONTHLY_INDEX!$1:$1,0)</f>
        <v>80</v>
      </c>
      <c r="BE205">
        <f>INDEX(MONTHLY_INDEX!$1:$1048576,Final!BC205,Final!BD205)</f>
        <v>106.4</v>
      </c>
      <c r="BF205">
        <f>MATCH($BF$1,MONTHLY_INDEX!$1:$1,0)</f>
        <v>127</v>
      </c>
      <c r="BG205">
        <f>INDEX(MONTHLY_INDEX!$1:$1048576,Final!BC205,Final!BF205)</f>
        <v>115.4</v>
      </c>
      <c r="BH205" s="23">
        <f t="shared" si="95"/>
        <v>8.4586466165413529E-2</v>
      </c>
      <c r="BI205" s="14">
        <f t="shared" si="96"/>
        <v>1051252.7857142857</v>
      </c>
      <c r="BJ205" s="14">
        <f t="shared" si="97"/>
        <v>160337.65090606653</v>
      </c>
      <c r="BK205" s="15">
        <f t="shared" si="98"/>
        <v>890915.13480821915</v>
      </c>
      <c r="BL205" s="52">
        <v>0</v>
      </c>
      <c r="BM205" s="15">
        <f t="shared" si="99"/>
        <v>890915.13480821915</v>
      </c>
    </row>
    <row r="206" spans="1:65">
      <c r="A206" s="8">
        <v>204</v>
      </c>
      <c r="B206" s="1" t="s">
        <v>44</v>
      </c>
      <c r="C206" s="1">
        <v>1500</v>
      </c>
      <c r="D206" s="1" t="s">
        <v>60</v>
      </c>
      <c r="E206" s="1">
        <v>150000014</v>
      </c>
      <c r="F206" s="1" t="s">
        <v>60</v>
      </c>
      <c r="G206" s="1" t="s">
        <v>94</v>
      </c>
      <c r="H206" s="1">
        <v>6</v>
      </c>
      <c r="I206" s="1" t="s">
        <v>52</v>
      </c>
      <c r="J206" s="1" t="s">
        <v>49</v>
      </c>
      <c r="K206" s="1">
        <v>17406001</v>
      </c>
      <c r="L206" s="1" t="s">
        <v>50</v>
      </c>
      <c r="M206" s="1" t="s">
        <v>51</v>
      </c>
      <c r="N206" s="1" t="s">
        <v>64</v>
      </c>
      <c r="O206" s="1" t="s">
        <v>65</v>
      </c>
      <c r="P206" s="1" t="s">
        <v>66</v>
      </c>
      <c r="Q206" s="1" t="s">
        <v>67</v>
      </c>
      <c r="R206" s="1" t="s">
        <v>87</v>
      </c>
      <c r="S206" s="1" t="s">
        <v>88</v>
      </c>
      <c r="T206" s="2">
        <v>43333</v>
      </c>
      <c r="U206" s="2">
        <v>43333</v>
      </c>
      <c r="V206" s="1" t="s">
        <v>52</v>
      </c>
      <c r="W206" s="3">
        <v>1</v>
      </c>
      <c r="X206" s="1" t="s">
        <v>53</v>
      </c>
      <c r="Y206" s="4">
        <v>735000</v>
      </c>
      <c r="Z206" s="4">
        <v>-96287</v>
      </c>
      <c r="AA206" s="4">
        <v>0</v>
      </c>
      <c r="AB206" s="4">
        <v>0</v>
      </c>
      <c r="AC206" s="4">
        <v>0</v>
      </c>
      <c r="AD206" s="4">
        <v>735000</v>
      </c>
      <c r="AE206" s="5">
        <v>1685</v>
      </c>
      <c r="AF206" s="1" t="s">
        <v>70</v>
      </c>
      <c r="AG206" s="1" t="s">
        <v>71</v>
      </c>
      <c r="AH206" s="1" t="s">
        <v>89</v>
      </c>
      <c r="AI206" s="1" t="s">
        <v>57</v>
      </c>
      <c r="AJ206" s="5">
        <v>10950</v>
      </c>
      <c r="AK206" s="4">
        <v>-7625</v>
      </c>
      <c r="AL206" s="4">
        <v>0</v>
      </c>
      <c r="AM206" s="4">
        <v>0</v>
      </c>
      <c r="AN206" s="4">
        <v>0</v>
      </c>
      <c r="AO206" s="4">
        <v>-103912</v>
      </c>
      <c r="AP206" s="4">
        <v>-103912</v>
      </c>
      <c r="AQ206" s="4">
        <v>0</v>
      </c>
      <c r="AR206" s="4">
        <v>631088</v>
      </c>
      <c r="AS206" s="1" t="s">
        <v>52</v>
      </c>
      <c r="AT206" s="9">
        <f t="shared" si="87"/>
        <v>43333</v>
      </c>
      <c r="AU206" s="9">
        <f t="shared" si="88"/>
        <v>43313</v>
      </c>
      <c r="AV206" s="9">
        <v>44798</v>
      </c>
      <c r="AW206" s="11">
        <f t="shared" si="89"/>
        <v>4.0136986301369859</v>
      </c>
      <c r="AX206">
        <v>10</v>
      </c>
      <c r="AY206" s="12">
        <v>0.05</v>
      </c>
      <c r="AZ206">
        <f t="shared" si="90"/>
        <v>9.5000000000000001E-2</v>
      </c>
      <c r="BA206" s="13">
        <f t="shared" si="91"/>
        <v>735000</v>
      </c>
      <c r="BB206" s="17" t="s">
        <v>1853</v>
      </c>
      <c r="BC206">
        <f>MATCH(BB206,MONTHLY_INDEX!$A:$A,0)</f>
        <v>630</v>
      </c>
      <c r="BD206">
        <f>MATCH(AU206,MONTHLY_INDEX!$1:$1,0)</f>
        <v>80</v>
      </c>
      <c r="BE206">
        <f>INDEX(MONTHLY_INDEX!$1:$1048576,Final!BC206,Final!BD206)</f>
        <v>111.6</v>
      </c>
      <c r="BF206">
        <f>MATCH($BF$1,MONTHLY_INDEX!$1:$1,0)</f>
        <v>127</v>
      </c>
      <c r="BG206">
        <f>INDEX(MONTHLY_INDEX!$1:$1048576,Final!BC206,Final!BF206)</f>
        <v>151.1</v>
      </c>
      <c r="BH206" s="23">
        <f t="shared" si="95"/>
        <v>0.35394265232974914</v>
      </c>
      <c r="BI206" s="14">
        <f t="shared" si="96"/>
        <v>995147.84946236562</v>
      </c>
      <c r="BJ206" s="14">
        <f t="shared" si="97"/>
        <v>379451.2382162321</v>
      </c>
      <c r="BK206" s="15">
        <f t="shared" si="98"/>
        <v>615696.61124613346</v>
      </c>
      <c r="BL206" s="52">
        <v>0</v>
      </c>
      <c r="BM206" s="15">
        <f t="shared" si="99"/>
        <v>615696.61124613346</v>
      </c>
    </row>
    <row r="207" spans="1:65">
      <c r="A207" s="8">
        <v>205</v>
      </c>
      <c r="B207" s="1" t="s">
        <v>44</v>
      </c>
      <c r="C207" s="1">
        <v>1500</v>
      </c>
      <c r="D207" s="1" t="s">
        <v>60</v>
      </c>
      <c r="E207" s="1">
        <v>150000014</v>
      </c>
      <c r="F207" s="1" t="s">
        <v>60</v>
      </c>
      <c r="G207" s="1" t="s">
        <v>95</v>
      </c>
      <c r="H207" s="1">
        <v>7</v>
      </c>
      <c r="I207" s="1" t="s">
        <v>52</v>
      </c>
      <c r="J207" s="1" t="s">
        <v>49</v>
      </c>
      <c r="K207" s="1">
        <v>17406001</v>
      </c>
      <c r="L207" s="1" t="s">
        <v>50</v>
      </c>
      <c r="M207" s="1" t="s">
        <v>51</v>
      </c>
      <c r="N207" s="1" t="s">
        <v>64</v>
      </c>
      <c r="O207" s="1" t="s">
        <v>65</v>
      </c>
      <c r="P207" s="1" t="s">
        <v>66</v>
      </c>
      <c r="Q207" s="1" t="s">
        <v>67</v>
      </c>
      <c r="R207" s="1" t="s">
        <v>87</v>
      </c>
      <c r="S207" s="1" t="s">
        <v>88</v>
      </c>
      <c r="T207" s="2">
        <v>43333</v>
      </c>
      <c r="U207" s="2">
        <v>43333</v>
      </c>
      <c r="V207" s="1" t="s">
        <v>52</v>
      </c>
      <c r="W207" s="3">
        <v>1</v>
      </c>
      <c r="X207" s="1" t="s">
        <v>53</v>
      </c>
      <c r="Y207" s="4">
        <v>126000</v>
      </c>
      <c r="Z207" s="4">
        <v>-16506</v>
      </c>
      <c r="AA207" s="4">
        <v>0</v>
      </c>
      <c r="AB207" s="4">
        <v>0</v>
      </c>
      <c r="AC207" s="4">
        <v>0</v>
      </c>
      <c r="AD207" s="4">
        <v>126000</v>
      </c>
      <c r="AE207" s="5">
        <v>1685</v>
      </c>
      <c r="AF207" s="1" t="s">
        <v>70</v>
      </c>
      <c r="AG207" s="1" t="s">
        <v>71</v>
      </c>
      <c r="AH207" s="1" t="s">
        <v>89</v>
      </c>
      <c r="AI207" s="1" t="s">
        <v>57</v>
      </c>
      <c r="AJ207" s="5">
        <v>10950</v>
      </c>
      <c r="AK207" s="4">
        <v>-1307</v>
      </c>
      <c r="AL207" s="4">
        <v>0</v>
      </c>
      <c r="AM207" s="4">
        <v>0</v>
      </c>
      <c r="AN207" s="4">
        <v>0</v>
      </c>
      <c r="AO207" s="4">
        <v>-17813</v>
      </c>
      <c r="AP207" s="4">
        <v>-17813</v>
      </c>
      <c r="AQ207" s="4">
        <v>0</v>
      </c>
      <c r="AR207" s="4">
        <v>108187</v>
      </c>
      <c r="AS207" s="1" t="s">
        <v>52</v>
      </c>
      <c r="AT207" s="9">
        <f t="shared" si="87"/>
        <v>43333</v>
      </c>
      <c r="AU207" s="9">
        <f t="shared" si="88"/>
        <v>43313</v>
      </c>
      <c r="AV207" s="9">
        <v>44798</v>
      </c>
      <c r="AW207" s="11">
        <f t="shared" si="89"/>
        <v>4.0136986301369859</v>
      </c>
      <c r="AX207">
        <v>25</v>
      </c>
      <c r="AY207" s="12">
        <v>0.05</v>
      </c>
      <c r="AZ207">
        <f t="shared" si="90"/>
        <v>3.7999999999999999E-2</v>
      </c>
      <c r="BA207" s="13">
        <f t="shared" si="91"/>
        <v>126000</v>
      </c>
      <c r="BB207" s="17" t="s">
        <v>2189</v>
      </c>
      <c r="BC207">
        <f>MATCH(BB207,MONTHLY_INDEX!$A:$A,0)</f>
        <v>798</v>
      </c>
      <c r="BD207">
        <f>MATCH(AU207,MONTHLY_INDEX!$1:$1,0)</f>
        <v>80</v>
      </c>
      <c r="BE207">
        <f>INDEX(MONTHLY_INDEX!$1:$1048576,Final!BC207,Final!BD207)</f>
        <v>96</v>
      </c>
      <c r="BF207">
        <f>MATCH($BF$1,MONTHLY_INDEX!$1:$1,0)</f>
        <v>127</v>
      </c>
      <c r="BG207">
        <f>INDEX(MONTHLY_INDEX!$1:$1048576,Final!BC207,Final!BF207)</f>
        <v>95.3</v>
      </c>
      <c r="BH207" s="23">
        <f t="shared" si="95"/>
        <v>-7.2916666666666963E-3</v>
      </c>
      <c r="BI207" s="14">
        <f t="shared" si="96"/>
        <v>125081.25</v>
      </c>
      <c r="BJ207" s="14">
        <f t="shared" si="97"/>
        <v>19077.460787671229</v>
      </c>
      <c r="BK207" s="15">
        <f t="shared" si="98"/>
        <v>106003.78921232877</v>
      </c>
      <c r="BL207" s="52">
        <v>0</v>
      </c>
      <c r="BM207" s="15">
        <f t="shared" si="99"/>
        <v>106003.78921232877</v>
      </c>
    </row>
    <row r="208" spans="1:65">
      <c r="A208" s="8">
        <v>206</v>
      </c>
      <c r="B208" s="1" t="s">
        <v>44</v>
      </c>
      <c r="C208" s="1">
        <v>1500</v>
      </c>
      <c r="D208" s="1" t="s">
        <v>60</v>
      </c>
      <c r="E208" s="1">
        <v>150000014</v>
      </c>
      <c r="F208" s="1" t="s">
        <v>60</v>
      </c>
      <c r="G208" s="1" t="s">
        <v>96</v>
      </c>
      <c r="H208" s="1">
        <v>8</v>
      </c>
      <c r="I208" s="1" t="s">
        <v>52</v>
      </c>
      <c r="J208" s="1" t="s">
        <v>49</v>
      </c>
      <c r="K208" s="1">
        <v>17406001</v>
      </c>
      <c r="L208" s="1" t="s">
        <v>50</v>
      </c>
      <c r="M208" s="1" t="s">
        <v>51</v>
      </c>
      <c r="N208" s="1" t="s">
        <v>64</v>
      </c>
      <c r="O208" s="1" t="s">
        <v>65</v>
      </c>
      <c r="P208" s="1" t="s">
        <v>66</v>
      </c>
      <c r="Q208" s="1" t="s">
        <v>67</v>
      </c>
      <c r="R208" s="1" t="s">
        <v>87</v>
      </c>
      <c r="S208" s="1" t="s">
        <v>88</v>
      </c>
      <c r="T208" s="2">
        <v>43333</v>
      </c>
      <c r="U208" s="2">
        <v>43333</v>
      </c>
      <c r="V208" s="1" t="s">
        <v>52</v>
      </c>
      <c r="W208" s="3">
        <v>1</v>
      </c>
      <c r="X208" s="1" t="s">
        <v>53</v>
      </c>
      <c r="Y208" s="4">
        <v>29327302</v>
      </c>
      <c r="Z208" s="4">
        <v>-3841988</v>
      </c>
      <c r="AA208" s="4">
        <v>0</v>
      </c>
      <c r="AB208" s="4">
        <v>0</v>
      </c>
      <c r="AC208" s="4">
        <v>0</v>
      </c>
      <c r="AD208" s="4">
        <v>29327302</v>
      </c>
      <c r="AE208" s="5">
        <v>1685</v>
      </c>
      <c r="AF208" s="1" t="s">
        <v>70</v>
      </c>
      <c r="AG208" s="1" t="s">
        <v>71</v>
      </c>
      <c r="AH208" s="1" t="s">
        <v>89</v>
      </c>
      <c r="AI208" s="1" t="s">
        <v>57</v>
      </c>
      <c r="AJ208" s="5">
        <v>10950</v>
      </c>
      <c r="AK208" s="4">
        <v>-304227</v>
      </c>
      <c r="AL208" s="4">
        <v>0</v>
      </c>
      <c r="AM208" s="4">
        <v>0</v>
      </c>
      <c r="AN208" s="4">
        <v>0</v>
      </c>
      <c r="AO208" s="4">
        <v>-4146215</v>
      </c>
      <c r="AP208" s="4">
        <v>-4146215</v>
      </c>
      <c r="AQ208" s="4">
        <v>0</v>
      </c>
      <c r="AR208" s="4">
        <v>25181087</v>
      </c>
      <c r="AS208" s="1" t="s">
        <v>52</v>
      </c>
      <c r="AT208" s="9">
        <f t="shared" si="87"/>
        <v>43333</v>
      </c>
      <c r="AU208" s="9">
        <f t="shared" si="88"/>
        <v>43313</v>
      </c>
      <c r="AV208" s="9">
        <v>44798</v>
      </c>
      <c r="AW208" s="11">
        <f t="shared" si="89"/>
        <v>4.0136986301369859</v>
      </c>
      <c r="AX208">
        <v>25</v>
      </c>
      <c r="AY208" s="12">
        <v>0.05</v>
      </c>
      <c r="AZ208">
        <f t="shared" si="90"/>
        <v>3.7999999999999999E-2</v>
      </c>
      <c r="BA208" s="13">
        <f t="shared" si="91"/>
        <v>29327302</v>
      </c>
      <c r="BB208" s="17" t="s">
        <v>2189</v>
      </c>
      <c r="BC208">
        <f>MATCH(BB208,MONTHLY_INDEX!$A:$A,0)</f>
        <v>798</v>
      </c>
      <c r="BD208">
        <f>MATCH(AU208,MONTHLY_INDEX!$1:$1,0)</f>
        <v>80</v>
      </c>
      <c r="BE208">
        <f>INDEX(MONTHLY_INDEX!$1:$1048576,Final!BC208,Final!BD208)</f>
        <v>96</v>
      </c>
      <c r="BF208">
        <f>MATCH($BF$1,MONTHLY_INDEX!$1:$1,0)</f>
        <v>127</v>
      </c>
      <c r="BG208">
        <f>INDEX(MONTHLY_INDEX!$1:$1048576,Final!BC208,Final!BF208)</f>
        <v>95.3</v>
      </c>
      <c r="BH208" s="23">
        <f t="shared" si="95"/>
        <v>-7.2916666666666963E-3</v>
      </c>
      <c r="BI208" s="14">
        <f t="shared" si="96"/>
        <v>29113457.089583334</v>
      </c>
      <c r="BJ208" s="14">
        <f t="shared" si="97"/>
        <v>4440400.4278824767</v>
      </c>
      <c r="BK208" s="15">
        <f t="shared" si="98"/>
        <v>24673056.661700856</v>
      </c>
      <c r="BL208" s="52">
        <v>0</v>
      </c>
      <c r="BM208" s="15">
        <f t="shared" si="99"/>
        <v>24673056.661700856</v>
      </c>
    </row>
    <row r="209" spans="1:65">
      <c r="A209" s="8">
        <v>207</v>
      </c>
      <c r="B209" s="1" t="s">
        <v>44</v>
      </c>
      <c r="C209" s="1">
        <v>1500</v>
      </c>
      <c r="D209" s="1" t="s">
        <v>60</v>
      </c>
      <c r="E209" s="1">
        <v>150000014</v>
      </c>
      <c r="F209" s="1" t="s">
        <v>60</v>
      </c>
      <c r="G209" s="1" t="s">
        <v>97</v>
      </c>
      <c r="H209" s="1">
        <v>9</v>
      </c>
      <c r="I209" s="1" t="s">
        <v>52</v>
      </c>
      <c r="J209" s="1" t="s">
        <v>49</v>
      </c>
      <c r="K209" s="1">
        <v>17406001</v>
      </c>
      <c r="L209" s="1" t="s">
        <v>50</v>
      </c>
      <c r="M209" s="1" t="s">
        <v>51</v>
      </c>
      <c r="N209" s="1" t="s">
        <v>64</v>
      </c>
      <c r="O209" s="1" t="s">
        <v>65</v>
      </c>
      <c r="P209" s="1" t="s">
        <v>66</v>
      </c>
      <c r="Q209" s="1" t="s">
        <v>67</v>
      </c>
      <c r="R209" s="1" t="s">
        <v>87</v>
      </c>
      <c r="S209" s="1" t="s">
        <v>88</v>
      </c>
      <c r="T209" s="2">
        <v>43333</v>
      </c>
      <c r="U209" s="2">
        <v>43333</v>
      </c>
      <c r="V209" s="1" t="s">
        <v>52</v>
      </c>
      <c r="W209" s="3">
        <v>1</v>
      </c>
      <c r="X209" s="1" t="s">
        <v>53</v>
      </c>
      <c r="Y209" s="4">
        <v>1517250</v>
      </c>
      <c r="Z209" s="4">
        <v>-198765</v>
      </c>
      <c r="AA209" s="4">
        <v>0</v>
      </c>
      <c r="AB209" s="4">
        <v>0</v>
      </c>
      <c r="AC209" s="4">
        <v>0</v>
      </c>
      <c r="AD209" s="4">
        <v>1517250</v>
      </c>
      <c r="AE209" s="5">
        <v>1685</v>
      </c>
      <c r="AF209" s="1" t="s">
        <v>70</v>
      </c>
      <c r="AG209" s="1" t="s">
        <v>71</v>
      </c>
      <c r="AH209" s="1" t="s">
        <v>89</v>
      </c>
      <c r="AI209" s="1" t="s">
        <v>57</v>
      </c>
      <c r="AJ209" s="5">
        <v>10950</v>
      </c>
      <c r="AK209" s="4">
        <v>-15739</v>
      </c>
      <c r="AL209" s="4">
        <v>0</v>
      </c>
      <c r="AM209" s="4">
        <v>0</v>
      </c>
      <c r="AN209" s="4">
        <v>0</v>
      </c>
      <c r="AO209" s="4">
        <v>-214504</v>
      </c>
      <c r="AP209" s="4">
        <v>-214504</v>
      </c>
      <c r="AQ209" s="4">
        <v>0</v>
      </c>
      <c r="AR209" s="4">
        <v>1302746</v>
      </c>
      <c r="AS209" s="1" t="s">
        <v>52</v>
      </c>
      <c r="AT209" s="9">
        <f t="shared" si="87"/>
        <v>43333</v>
      </c>
      <c r="AU209" s="9">
        <f t="shared" si="88"/>
        <v>43313</v>
      </c>
      <c r="AV209" s="9">
        <v>44798</v>
      </c>
      <c r="AW209" s="11">
        <f t="shared" si="89"/>
        <v>4.0136986301369859</v>
      </c>
      <c r="AX209">
        <v>15</v>
      </c>
      <c r="AY209" s="12">
        <v>0.05</v>
      </c>
      <c r="AZ209">
        <f t="shared" si="90"/>
        <v>6.3333333333333325E-2</v>
      </c>
      <c r="BA209" s="13">
        <f t="shared" si="91"/>
        <v>1517250</v>
      </c>
      <c r="BB209" s="17" t="s">
        <v>1941</v>
      </c>
      <c r="BC209">
        <f>MATCH(BB209,MONTHLY_INDEX!$A:$A,0)</f>
        <v>674</v>
      </c>
      <c r="BD209">
        <f>MATCH(AU209,MONTHLY_INDEX!$1:$1,0)</f>
        <v>80</v>
      </c>
      <c r="BE209">
        <f>INDEX(MONTHLY_INDEX!$1:$1048576,Final!BC209,Final!BD209)</f>
        <v>105.1</v>
      </c>
      <c r="BF209">
        <f>MATCH($BF$1,MONTHLY_INDEX!$1:$1,0)</f>
        <v>127</v>
      </c>
      <c r="BG209">
        <f>INDEX(MONTHLY_INDEX!$1:$1048576,Final!BC209,Final!BF209)</f>
        <v>122.8</v>
      </c>
      <c r="BH209" s="23">
        <f t="shared" si="95"/>
        <v>0.16841103710751668</v>
      </c>
      <c r="BI209" s="14">
        <f t="shared" si="96"/>
        <v>1772771.6460513796</v>
      </c>
      <c r="BJ209" s="14">
        <f t="shared" si="97"/>
        <v>450640.17139580037</v>
      </c>
      <c r="BK209" s="15">
        <f t="shared" si="98"/>
        <v>1322131.4746555793</v>
      </c>
      <c r="BL209" s="52">
        <v>0</v>
      </c>
      <c r="BM209" s="15">
        <f t="shared" si="99"/>
        <v>1322131.4746555793</v>
      </c>
    </row>
    <row r="210" spans="1:65">
      <c r="A210" s="8">
        <v>208</v>
      </c>
      <c r="B210" s="1" t="s">
        <v>44</v>
      </c>
      <c r="C210" s="1">
        <v>1500</v>
      </c>
      <c r="D210" s="1" t="s">
        <v>60</v>
      </c>
      <c r="E210" s="1">
        <v>150000014</v>
      </c>
      <c r="F210" s="1" t="s">
        <v>60</v>
      </c>
      <c r="G210" s="1" t="s">
        <v>98</v>
      </c>
      <c r="H210" s="1">
        <v>10</v>
      </c>
      <c r="I210" s="1" t="s">
        <v>52</v>
      </c>
      <c r="J210" s="1" t="s">
        <v>49</v>
      </c>
      <c r="K210" s="1">
        <v>17406001</v>
      </c>
      <c r="L210" s="1" t="s">
        <v>50</v>
      </c>
      <c r="M210" s="1" t="s">
        <v>51</v>
      </c>
      <c r="N210" s="1" t="s">
        <v>64</v>
      </c>
      <c r="O210" s="1" t="s">
        <v>65</v>
      </c>
      <c r="P210" s="1" t="s">
        <v>66</v>
      </c>
      <c r="Q210" s="1" t="s">
        <v>67</v>
      </c>
      <c r="R210" s="1" t="s">
        <v>87</v>
      </c>
      <c r="S210" s="1" t="s">
        <v>88</v>
      </c>
      <c r="T210" s="2">
        <v>43333</v>
      </c>
      <c r="U210" s="2">
        <v>43333</v>
      </c>
      <c r="V210" s="1" t="s">
        <v>52</v>
      </c>
      <c r="W210" s="3">
        <v>1</v>
      </c>
      <c r="X210" s="1" t="s">
        <v>53</v>
      </c>
      <c r="Y210" s="4">
        <v>312900</v>
      </c>
      <c r="Z210" s="4">
        <v>-40991</v>
      </c>
      <c r="AA210" s="4">
        <v>0</v>
      </c>
      <c r="AB210" s="4">
        <v>0</v>
      </c>
      <c r="AC210" s="4">
        <v>0</v>
      </c>
      <c r="AD210" s="4">
        <v>312900</v>
      </c>
      <c r="AE210" s="5">
        <v>1685</v>
      </c>
      <c r="AF210" s="1" t="s">
        <v>70</v>
      </c>
      <c r="AG210" s="1" t="s">
        <v>71</v>
      </c>
      <c r="AH210" s="1" t="s">
        <v>89</v>
      </c>
      <c r="AI210" s="1" t="s">
        <v>57</v>
      </c>
      <c r="AJ210" s="5">
        <v>10950</v>
      </c>
      <c r="AK210" s="4">
        <v>-3246</v>
      </c>
      <c r="AL210" s="4">
        <v>0</v>
      </c>
      <c r="AM210" s="4">
        <v>0</v>
      </c>
      <c r="AN210" s="4">
        <v>0</v>
      </c>
      <c r="AO210" s="4">
        <v>-44237</v>
      </c>
      <c r="AP210" s="4">
        <v>-44237</v>
      </c>
      <c r="AQ210" s="4">
        <v>0</v>
      </c>
      <c r="AR210" s="4">
        <v>268663</v>
      </c>
      <c r="AS210" s="1" t="s">
        <v>52</v>
      </c>
      <c r="AT210" s="9">
        <f t="shared" si="87"/>
        <v>43333</v>
      </c>
      <c r="AU210" s="9">
        <f t="shared" si="88"/>
        <v>43313</v>
      </c>
      <c r="AV210" s="9">
        <v>44798</v>
      </c>
      <c r="AW210" s="11">
        <f t="shared" si="89"/>
        <v>4.0136986301369859</v>
      </c>
      <c r="AX210">
        <v>10</v>
      </c>
      <c r="AY210" s="12">
        <v>0.05</v>
      </c>
      <c r="AZ210">
        <f t="shared" si="90"/>
        <v>9.5000000000000001E-2</v>
      </c>
      <c r="BA210" s="13">
        <f t="shared" si="91"/>
        <v>312900</v>
      </c>
      <c r="BB210" s="17" t="s">
        <v>2189</v>
      </c>
      <c r="BC210">
        <f>MATCH(BB210,MONTHLY_INDEX!$A:$A,0)</f>
        <v>798</v>
      </c>
      <c r="BD210">
        <f>MATCH(AU210,MONTHLY_INDEX!$1:$1,0)</f>
        <v>80</v>
      </c>
      <c r="BE210">
        <f>INDEX(MONTHLY_INDEX!$1:$1048576,Final!BC210,Final!BD210)</f>
        <v>96</v>
      </c>
      <c r="BF210">
        <f>MATCH($BF$1,MONTHLY_INDEX!$1:$1,0)</f>
        <v>127</v>
      </c>
      <c r="BG210">
        <f>INDEX(MONTHLY_INDEX!$1:$1048576,Final!BC210,Final!BF210)</f>
        <v>95.3</v>
      </c>
      <c r="BH210" s="23">
        <f t="shared" si="95"/>
        <v>-7.2916666666666963E-3</v>
      </c>
      <c r="BI210" s="14">
        <f t="shared" si="96"/>
        <v>310618.4375</v>
      </c>
      <c r="BJ210" s="14">
        <f t="shared" si="97"/>
        <v>118439.2357234589</v>
      </c>
      <c r="BK210" s="15">
        <f t="shared" si="98"/>
        <v>192179.2017765411</v>
      </c>
      <c r="BL210" s="52">
        <v>0</v>
      </c>
      <c r="BM210" s="15">
        <f t="shared" si="99"/>
        <v>192179.2017765411</v>
      </c>
    </row>
    <row r="211" spans="1:65">
      <c r="A211" s="8">
        <v>209</v>
      </c>
      <c r="B211" s="1" t="s">
        <v>44</v>
      </c>
      <c r="C211" s="1">
        <v>1500</v>
      </c>
      <c r="D211" s="1" t="s">
        <v>60</v>
      </c>
      <c r="E211" s="1">
        <v>150000014</v>
      </c>
      <c r="F211" s="1" t="s">
        <v>60</v>
      </c>
      <c r="G211" s="1" t="s">
        <v>99</v>
      </c>
      <c r="H211" s="1">
        <v>11</v>
      </c>
      <c r="I211" s="1" t="s">
        <v>52</v>
      </c>
      <c r="J211" s="1" t="s">
        <v>49</v>
      </c>
      <c r="K211" s="1">
        <v>17406001</v>
      </c>
      <c r="L211" s="1" t="s">
        <v>50</v>
      </c>
      <c r="M211" s="1" t="s">
        <v>51</v>
      </c>
      <c r="N211" s="1" t="s">
        <v>64</v>
      </c>
      <c r="O211" s="1" t="s">
        <v>65</v>
      </c>
      <c r="P211" s="1" t="s">
        <v>66</v>
      </c>
      <c r="Q211" s="1" t="s">
        <v>67</v>
      </c>
      <c r="R211" s="1" t="s">
        <v>87</v>
      </c>
      <c r="S211" s="1" t="s">
        <v>88</v>
      </c>
      <c r="T211" s="2">
        <v>43333</v>
      </c>
      <c r="U211" s="2">
        <v>43333</v>
      </c>
      <c r="V211" s="1" t="s">
        <v>52</v>
      </c>
      <c r="W211" s="3">
        <v>1</v>
      </c>
      <c r="X211" s="1" t="s">
        <v>53</v>
      </c>
      <c r="Y211" s="4">
        <v>1174950</v>
      </c>
      <c r="Z211" s="4">
        <v>-153922</v>
      </c>
      <c r="AA211" s="4">
        <v>0</v>
      </c>
      <c r="AB211" s="4">
        <v>0</v>
      </c>
      <c r="AC211" s="4">
        <v>0</v>
      </c>
      <c r="AD211" s="4">
        <v>1174950</v>
      </c>
      <c r="AE211" s="5">
        <v>1685</v>
      </c>
      <c r="AF211" s="1" t="s">
        <v>70</v>
      </c>
      <c r="AG211" s="1" t="s">
        <v>71</v>
      </c>
      <c r="AH211" s="1" t="s">
        <v>89</v>
      </c>
      <c r="AI211" s="1" t="s">
        <v>57</v>
      </c>
      <c r="AJ211" s="5">
        <v>10950</v>
      </c>
      <c r="AK211" s="4">
        <v>-12188</v>
      </c>
      <c r="AL211" s="4">
        <v>0</v>
      </c>
      <c r="AM211" s="4">
        <v>0</v>
      </c>
      <c r="AN211" s="4">
        <v>0</v>
      </c>
      <c r="AO211" s="4">
        <v>-166110</v>
      </c>
      <c r="AP211" s="4">
        <v>-166110</v>
      </c>
      <c r="AQ211" s="4">
        <v>0</v>
      </c>
      <c r="AR211" s="4">
        <v>1008840</v>
      </c>
      <c r="AS211" s="1" t="s">
        <v>52</v>
      </c>
      <c r="AT211" s="9">
        <f t="shared" si="87"/>
        <v>43333</v>
      </c>
      <c r="AU211" s="9">
        <f t="shared" si="88"/>
        <v>43313</v>
      </c>
      <c r="AV211" s="9">
        <v>44798</v>
      </c>
      <c r="AW211" s="11">
        <f t="shared" si="89"/>
        <v>4.0136986301369859</v>
      </c>
      <c r="AX211">
        <v>10</v>
      </c>
      <c r="AY211" s="12">
        <v>0.05</v>
      </c>
      <c r="AZ211">
        <f t="shared" si="90"/>
        <v>9.5000000000000001E-2</v>
      </c>
      <c r="BA211" s="13">
        <f t="shared" si="91"/>
        <v>1174950</v>
      </c>
      <c r="BB211" s="17" t="s">
        <v>2189</v>
      </c>
      <c r="BC211">
        <f>MATCH(BB211,MONTHLY_INDEX!$A:$A,0)</f>
        <v>798</v>
      </c>
      <c r="BD211">
        <f>MATCH(AU211,MONTHLY_INDEX!$1:$1,0)</f>
        <v>80</v>
      </c>
      <c r="BE211">
        <f>INDEX(MONTHLY_INDEX!$1:$1048576,Final!BC211,Final!BD211)</f>
        <v>96</v>
      </c>
      <c r="BF211">
        <f>MATCH($BF$1,MONTHLY_INDEX!$1:$1,0)</f>
        <v>127</v>
      </c>
      <c r="BG211">
        <f>INDEX(MONTHLY_INDEX!$1:$1048576,Final!BC211,Final!BF211)</f>
        <v>95.3</v>
      </c>
      <c r="BH211" s="23">
        <f t="shared" si="95"/>
        <v>-7.2916666666666963E-3</v>
      </c>
      <c r="BI211" s="14">
        <f t="shared" si="96"/>
        <v>1166382.65625</v>
      </c>
      <c r="BJ211" s="14">
        <f t="shared" si="97"/>
        <v>444743.30461258558</v>
      </c>
      <c r="BK211" s="15">
        <f t="shared" si="98"/>
        <v>721639.35163741442</v>
      </c>
      <c r="BL211" s="52">
        <v>0</v>
      </c>
      <c r="BM211" s="15">
        <f t="shared" si="99"/>
        <v>721639.35163741442</v>
      </c>
    </row>
    <row r="212" spans="1:65">
      <c r="A212" s="8">
        <v>210</v>
      </c>
      <c r="B212" s="1" t="s">
        <v>44</v>
      </c>
      <c r="C212" s="1">
        <v>1500</v>
      </c>
      <c r="D212" s="1" t="s">
        <v>60</v>
      </c>
      <c r="E212" s="1">
        <v>150000014</v>
      </c>
      <c r="F212" s="1" t="s">
        <v>60</v>
      </c>
      <c r="G212" s="1" t="s">
        <v>100</v>
      </c>
      <c r="H212" s="1">
        <v>12</v>
      </c>
      <c r="I212" s="1" t="s">
        <v>52</v>
      </c>
      <c r="J212" s="1" t="s">
        <v>49</v>
      </c>
      <c r="K212" s="1">
        <v>17406001</v>
      </c>
      <c r="L212" s="1" t="s">
        <v>50</v>
      </c>
      <c r="M212" s="1" t="s">
        <v>51</v>
      </c>
      <c r="N212" s="1" t="s">
        <v>64</v>
      </c>
      <c r="O212" s="1" t="s">
        <v>65</v>
      </c>
      <c r="P212" s="1" t="s">
        <v>66</v>
      </c>
      <c r="Q212" s="1" t="s">
        <v>67</v>
      </c>
      <c r="R212" s="1" t="s">
        <v>87</v>
      </c>
      <c r="S212" s="1" t="s">
        <v>88</v>
      </c>
      <c r="T212" s="2">
        <v>43333</v>
      </c>
      <c r="U212" s="2">
        <v>43333</v>
      </c>
      <c r="V212" s="1" t="s">
        <v>52</v>
      </c>
      <c r="W212" s="3">
        <v>1</v>
      </c>
      <c r="X212" s="1" t="s">
        <v>53</v>
      </c>
      <c r="Y212" s="4">
        <v>582750</v>
      </c>
      <c r="Z212" s="4">
        <v>-76342</v>
      </c>
      <c r="AA212" s="4">
        <v>0</v>
      </c>
      <c r="AB212" s="4">
        <v>0</v>
      </c>
      <c r="AC212" s="4">
        <v>0</v>
      </c>
      <c r="AD212" s="4">
        <v>582750</v>
      </c>
      <c r="AE212" s="5">
        <v>1685</v>
      </c>
      <c r="AF212" s="1" t="s">
        <v>70</v>
      </c>
      <c r="AG212" s="1" t="s">
        <v>71</v>
      </c>
      <c r="AH212" s="1" t="s">
        <v>89</v>
      </c>
      <c r="AI212" s="1" t="s">
        <v>57</v>
      </c>
      <c r="AJ212" s="5">
        <v>10950</v>
      </c>
      <c r="AK212" s="4">
        <v>-6045</v>
      </c>
      <c r="AL212" s="4">
        <v>0</v>
      </c>
      <c r="AM212" s="4">
        <v>0</v>
      </c>
      <c r="AN212" s="4">
        <v>0</v>
      </c>
      <c r="AO212" s="4">
        <v>-82387</v>
      </c>
      <c r="AP212" s="4">
        <v>-82387</v>
      </c>
      <c r="AQ212" s="4">
        <v>0</v>
      </c>
      <c r="AR212" s="4">
        <v>500363</v>
      </c>
      <c r="AS212" s="1" t="s">
        <v>52</v>
      </c>
      <c r="AT212" s="9">
        <f t="shared" si="87"/>
        <v>43333</v>
      </c>
      <c r="AU212" s="9">
        <f t="shared" si="88"/>
        <v>43313</v>
      </c>
      <c r="AV212" s="9">
        <v>44798</v>
      </c>
      <c r="AW212" s="11">
        <f t="shared" si="89"/>
        <v>4.0136986301369859</v>
      </c>
      <c r="AX212">
        <v>10</v>
      </c>
      <c r="AY212" s="12">
        <v>0.05</v>
      </c>
      <c r="AZ212">
        <f t="shared" si="90"/>
        <v>9.5000000000000001E-2</v>
      </c>
      <c r="BA212" s="13">
        <f t="shared" si="91"/>
        <v>582750</v>
      </c>
      <c r="BB212" s="17" t="s">
        <v>1973</v>
      </c>
      <c r="BC212">
        <f>MATCH(BB212,MONTHLY_INDEX!$A:$A,0)</f>
        <v>690</v>
      </c>
      <c r="BD212">
        <f>MATCH(AU212,MONTHLY_INDEX!$1:$1,0)</f>
        <v>80</v>
      </c>
      <c r="BE212">
        <f>INDEX(MONTHLY_INDEX!$1:$1048576,Final!BC212,Final!BD212)</f>
        <v>110</v>
      </c>
      <c r="BF212">
        <f>MATCH($BF$1,MONTHLY_INDEX!$1:$1,0)</f>
        <v>127</v>
      </c>
      <c r="BG212">
        <f>INDEX(MONTHLY_INDEX!$1:$1048576,Final!BC212,Final!BF212)</f>
        <v>145.69999999999999</v>
      </c>
      <c r="BH212" s="23">
        <f t="shared" si="95"/>
        <v>0.32454545454545441</v>
      </c>
      <c r="BI212" s="14">
        <f t="shared" si="96"/>
        <v>771878.86363636365</v>
      </c>
      <c r="BJ212" s="14">
        <f t="shared" si="97"/>
        <v>294318.46807285177</v>
      </c>
      <c r="BK212" s="15">
        <f t="shared" si="98"/>
        <v>477560.39556351188</v>
      </c>
      <c r="BL212" s="52">
        <v>0</v>
      </c>
      <c r="BM212" s="15">
        <f t="shared" si="99"/>
        <v>477560.39556351188</v>
      </c>
    </row>
    <row r="213" spans="1:65">
      <c r="A213" s="8">
        <v>211</v>
      </c>
      <c r="B213" s="1" t="s">
        <v>44</v>
      </c>
      <c r="C213" s="1">
        <v>1500</v>
      </c>
      <c r="D213" s="1" t="s">
        <v>60</v>
      </c>
      <c r="E213" s="1">
        <v>150000014</v>
      </c>
      <c r="F213" s="1" t="s">
        <v>60</v>
      </c>
      <c r="G213" s="1" t="s">
        <v>101</v>
      </c>
      <c r="H213" s="1">
        <v>13</v>
      </c>
      <c r="I213" s="1" t="s">
        <v>52</v>
      </c>
      <c r="J213" s="1" t="s">
        <v>49</v>
      </c>
      <c r="K213" s="1">
        <v>17406001</v>
      </c>
      <c r="L213" s="1" t="s">
        <v>50</v>
      </c>
      <c r="M213" s="1" t="s">
        <v>51</v>
      </c>
      <c r="N213" s="1" t="s">
        <v>64</v>
      </c>
      <c r="O213" s="1" t="s">
        <v>65</v>
      </c>
      <c r="P213" s="1" t="s">
        <v>66</v>
      </c>
      <c r="Q213" s="1" t="s">
        <v>67</v>
      </c>
      <c r="R213" s="1" t="s">
        <v>87</v>
      </c>
      <c r="S213" s="1" t="s">
        <v>88</v>
      </c>
      <c r="T213" s="2">
        <v>43333</v>
      </c>
      <c r="U213" s="2">
        <v>43333</v>
      </c>
      <c r="V213" s="1" t="s">
        <v>52</v>
      </c>
      <c r="W213" s="3">
        <v>1</v>
      </c>
      <c r="X213" s="1" t="s">
        <v>53</v>
      </c>
      <c r="Y213" s="4">
        <v>9976171</v>
      </c>
      <c r="Z213" s="4">
        <v>-1306915</v>
      </c>
      <c r="AA213" s="4">
        <v>0</v>
      </c>
      <c r="AB213" s="4">
        <v>0</v>
      </c>
      <c r="AC213" s="4">
        <v>0</v>
      </c>
      <c r="AD213" s="4">
        <v>9976171</v>
      </c>
      <c r="AE213" s="5">
        <v>1685</v>
      </c>
      <c r="AF213" s="1" t="s">
        <v>70</v>
      </c>
      <c r="AG213" s="1" t="s">
        <v>71</v>
      </c>
      <c r="AH213" s="1" t="s">
        <v>89</v>
      </c>
      <c r="AI213" s="1" t="s">
        <v>57</v>
      </c>
      <c r="AJ213" s="5">
        <v>10950</v>
      </c>
      <c r="AK213" s="4">
        <v>-103488</v>
      </c>
      <c r="AL213" s="4">
        <v>0</v>
      </c>
      <c r="AM213" s="4">
        <v>0</v>
      </c>
      <c r="AN213" s="4">
        <v>0</v>
      </c>
      <c r="AO213" s="4">
        <v>-1410403</v>
      </c>
      <c r="AP213" s="4">
        <v>-1410403</v>
      </c>
      <c r="AQ213" s="4">
        <v>0</v>
      </c>
      <c r="AR213" s="4">
        <v>8565768</v>
      </c>
      <c r="AS213" s="1" t="s">
        <v>52</v>
      </c>
      <c r="AT213" s="9">
        <f t="shared" si="87"/>
        <v>43333</v>
      </c>
      <c r="AU213" s="9">
        <f t="shared" si="88"/>
        <v>43313</v>
      </c>
      <c r="AV213" s="9">
        <v>44798</v>
      </c>
      <c r="AW213" s="11">
        <f t="shared" si="89"/>
        <v>4.0136986301369859</v>
      </c>
      <c r="AX213">
        <v>25</v>
      </c>
      <c r="AY213" s="12">
        <v>0.05</v>
      </c>
      <c r="AZ213">
        <f t="shared" si="90"/>
        <v>3.7999999999999999E-2</v>
      </c>
      <c r="BA213" s="13">
        <f t="shared" si="91"/>
        <v>9976171</v>
      </c>
      <c r="BB213" s="17" t="s">
        <v>2189</v>
      </c>
      <c r="BC213">
        <f>MATCH(BB213,MONTHLY_INDEX!$A:$A,0)</f>
        <v>798</v>
      </c>
      <c r="BD213">
        <f>MATCH(AU213,MONTHLY_INDEX!$1:$1,0)</f>
        <v>80</v>
      </c>
      <c r="BE213">
        <f>INDEX(MONTHLY_INDEX!$1:$1048576,Final!BC213,Final!BD213)</f>
        <v>96</v>
      </c>
      <c r="BF213">
        <f>MATCH($BF$1,MONTHLY_INDEX!$1:$1,0)</f>
        <v>127</v>
      </c>
      <c r="BG213">
        <f>INDEX(MONTHLY_INDEX!$1:$1048576,Final!BC213,Final!BF213)</f>
        <v>95.3</v>
      </c>
      <c r="BH213" s="23">
        <f t="shared" si="95"/>
        <v>-7.2916666666666963E-3</v>
      </c>
      <c r="BI213" s="14">
        <f t="shared" si="96"/>
        <v>9903428.0864583328</v>
      </c>
      <c r="BJ213" s="14">
        <f t="shared" si="97"/>
        <v>1510476.2782825625</v>
      </c>
      <c r="BK213" s="15">
        <f t="shared" si="98"/>
        <v>8392951.8081757706</v>
      </c>
      <c r="BL213" s="52">
        <v>0</v>
      </c>
      <c r="BM213" s="15">
        <f t="shared" si="99"/>
        <v>8392951.8081757706</v>
      </c>
    </row>
    <row r="214" spans="1:65">
      <c r="A214" s="8">
        <v>212</v>
      </c>
      <c r="B214" s="1" t="s">
        <v>44</v>
      </c>
      <c r="C214" s="1">
        <v>1500</v>
      </c>
      <c r="D214" s="1" t="s">
        <v>60</v>
      </c>
      <c r="E214" s="1">
        <v>150000014</v>
      </c>
      <c r="F214" s="1" t="s">
        <v>60</v>
      </c>
      <c r="G214" s="1" t="s">
        <v>102</v>
      </c>
      <c r="H214" s="1">
        <v>14</v>
      </c>
      <c r="I214" s="1" t="s">
        <v>52</v>
      </c>
      <c r="J214" s="1" t="s">
        <v>49</v>
      </c>
      <c r="K214" s="1">
        <v>17406001</v>
      </c>
      <c r="L214" s="1" t="s">
        <v>50</v>
      </c>
      <c r="M214" s="1" t="s">
        <v>51</v>
      </c>
      <c r="N214" s="1" t="s">
        <v>64</v>
      </c>
      <c r="O214" s="1" t="s">
        <v>65</v>
      </c>
      <c r="P214" s="1" t="s">
        <v>66</v>
      </c>
      <c r="Q214" s="1" t="s">
        <v>67</v>
      </c>
      <c r="R214" s="1" t="s">
        <v>87</v>
      </c>
      <c r="S214" s="1" t="s">
        <v>88</v>
      </c>
      <c r="T214" s="2">
        <v>43333</v>
      </c>
      <c r="U214" s="2">
        <v>43333</v>
      </c>
      <c r="V214" s="1" t="s">
        <v>52</v>
      </c>
      <c r="W214" s="3">
        <v>1</v>
      </c>
      <c r="X214" s="1" t="s">
        <v>53</v>
      </c>
      <c r="Y214" s="4">
        <v>21103901</v>
      </c>
      <c r="Z214" s="4">
        <v>-2764690</v>
      </c>
      <c r="AA214" s="4">
        <v>0</v>
      </c>
      <c r="AB214" s="4">
        <v>0</v>
      </c>
      <c r="AC214" s="4">
        <v>0</v>
      </c>
      <c r="AD214" s="4">
        <v>21103901</v>
      </c>
      <c r="AE214" s="5">
        <v>1685</v>
      </c>
      <c r="AF214" s="1" t="s">
        <v>70</v>
      </c>
      <c r="AG214" s="1" t="s">
        <v>71</v>
      </c>
      <c r="AH214" s="1" t="s">
        <v>89</v>
      </c>
      <c r="AI214" s="1" t="s">
        <v>57</v>
      </c>
      <c r="AJ214" s="5">
        <v>10950</v>
      </c>
      <c r="AK214" s="4">
        <v>-218921</v>
      </c>
      <c r="AL214" s="4">
        <v>0</v>
      </c>
      <c r="AM214" s="4">
        <v>0</v>
      </c>
      <c r="AN214" s="4">
        <v>0</v>
      </c>
      <c r="AO214" s="4">
        <v>-2983611</v>
      </c>
      <c r="AP214" s="4">
        <v>-2983611</v>
      </c>
      <c r="AQ214" s="4">
        <v>0</v>
      </c>
      <c r="AR214" s="4">
        <v>18120290</v>
      </c>
      <c r="AS214" s="1" t="s">
        <v>52</v>
      </c>
      <c r="AT214" s="9">
        <f t="shared" si="87"/>
        <v>43333</v>
      </c>
      <c r="AU214" s="9">
        <f t="shared" si="88"/>
        <v>43313</v>
      </c>
      <c r="AV214" s="9">
        <v>44798</v>
      </c>
      <c r="AW214" s="11">
        <f t="shared" si="89"/>
        <v>4.0136986301369859</v>
      </c>
      <c r="AX214">
        <v>25</v>
      </c>
      <c r="AY214" s="12">
        <v>0.05</v>
      </c>
      <c r="AZ214">
        <f t="shared" si="90"/>
        <v>3.7999999999999999E-2</v>
      </c>
      <c r="BA214" s="13">
        <f t="shared" si="91"/>
        <v>21103901</v>
      </c>
      <c r="BB214" s="17" t="s">
        <v>2189</v>
      </c>
      <c r="BC214">
        <f>MATCH(BB214,MONTHLY_INDEX!$A:$A,0)</f>
        <v>798</v>
      </c>
      <c r="BD214">
        <f>MATCH(AU214,MONTHLY_INDEX!$1:$1,0)</f>
        <v>80</v>
      </c>
      <c r="BE214">
        <f>INDEX(MONTHLY_INDEX!$1:$1048576,Final!BC214,Final!BD214)</f>
        <v>96</v>
      </c>
      <c r="BF214">
        <f>MATCH($BF$1,MONTHLY_INDEX!$1:$1,0)</f>
        <v>127</v>
      </c>
      <c r="BG214">
        <f>INDEX(MONTHLY_INDEX!$1:$1048576,Final!BC214,Final!BF214)</f>
        <v>95.3</v>
      </c>
      <c r="BH214" s="23">
        <f t="shared" si="95"/>
        <v>-7.2916666666666963E-3</v>
      </c>
      <c r="BI214" s="14">
        <f t="shared" si="96"/>
        <v>20950018.388541665</v>
      </c>
      <c r="BJ214" s="14">
        <f t="shared" si="97"/>
        <v>3195308.2840825049</v>
      </c>
      <c r="BK214" s="15">
        <f t="shared" si="98"/>
        <v>17754710.104459159</v>
      </c>
      <c r="BL214" s="52">
        <v>0</v>
      </c>
      <c r="BM214" s="15">
        <f t="shared" si="99"/>
        <v>17754710.104459159</v>
      </c>
    </row>
    <row r="215" spans="1:65">
      <c r="A215" s="8">
        <v>213</v>
      </c>
      <c r="B215" s="1" t="s">
        <v>44</v>
      </c>
      <c r="C215" s="1">
        <v>1500</v>
      </c>
      <c r="D215" s="1" t="s">
        <v>60</v>
      </c>
      <c r="E215" s="1">
        <v>150000014</v>
      </c>
      <c r="F215" s="1" t="s">
        <v>60</v>
      </c>
      <c r="G215" s="1" t="s">
        <v>103</v>
      </c>
      <c r="H215" s="1">
        <v>15</v>
      </c>
      <c r="I215" s="1" t="s">
        <v>52</v>
      </c>
      <c r="J215" s="1" t="s">
        <v>49</v>
      </c>
      <c r="K215" s="1">
        <v>17406001</v>
      </c>
      <c r="L215" s="1" t="s">
        <v>50</v>
      </c>
      <c r="M215" s="1" t="s">
        <v>51</v>
      </c>
      <c r="N215" s="1" t="s">
        <v>64</v>
      </c>
      <c r="O215" s="1" t="s">
        <v>65</v>
      </c>
      <c r="P215" s="1" t="s">
        <v>66</v>
      </c>
      <c r="Q215" s="1" t="s">
        <v>67</v>
      </c>
      <c r="R215" s="1" t="s">
        <v>87</v>
      </c>
      <c r="S215" s="1" t="s">
        <v>88</v>
      </c>
      <c r="T215" s="2">
        <v>43333</v>
      </c>
      <c r="U215" s="2">
        <v>43333</v>
      </c>
      <c r="V215" s="1" t="s">
        <v>52</v>
      </c>
      <c r="W215" s="3">
        <v>1</v>
      </c>
      <c r="X215" s="1" t="s">
        <v>53</v>
      </c>
      <c r="Y215" s="4">
        <v>580650</v>
      </c>
      <c r="Z215" s="4">
        <v>-76066</v>
      </c>
      <c r="AA215" s="4">
        <v>0</v>
      </c>
      <c r="AB215" s="4">
        <v>0</v>
      </c>
      <c r="AC215" s="4">
        <v>0</v>
      </c>
      <c r="AD215" s="4">
        <v>580650</v>
      </c>
      <c r="AE215" s="5">
        <v>1685</v>
      </c>
      <c r="AF215" s="1" t="s">
        <v>70</v>
      </c>
      <c r="AG215" s="1" t="s">
        <v>71</v>
      </c>
      <c r="AH215" s="1" t="s">
        <v>89</v>
      </c>
      <c r="AI215" s="1" t="s">
        <v>57</v>
      </c>
      <c r="AJ215" s="5">
        <v>10950</v>
      </c>
      <c r="AK215" s="4">
        <v>-6023</v>
      </c>
      <c r="AL215" s="4">
        <v>0</v>
      </c>
      <c r="AM215" s="4">
        <v>0</v>
      </c>
      <c r="AN215" s="4">
        <v>0</v>
      </c>
      <c r="AO215" s="4">
        <v>-82089</v>
      </c>
      <c r="AP215" s="4">
        <v>-82089</v>
      </c>
      <c r="AQ215" s="4">
        <v>0</v>
      </c>
      <c r="AR215" s="4">
        <v>498561</v>
      </c>
      <c r="AS215" s="1" t="s">
        <v>52</v>
      </c>
      <c r="AT215" s="9">
        <f t="shared" si="87"/>
        <v>43333</v>
      </c>
      <c r="AU215" s="9">
        <f t="shared" si="88"/>
        <v>43313</v>
      </c>
      <c r="AV215" s="9">
        <v>44798</v>
      </c>
      <c r="AW215" s="11">
        <f t="shared" si="89"/>
        <v>4.0136986301369859</v>
      </c>
      <c r="AX215">
        <v>10</v>
      </c>
      <c r="AY215" s="12">
        <v>0.05</v>
      </c>
      <c r="AZ215">
        <f t="shared" si="90"/>
        <v>9.5000000000000001E-2</v>
      </c>
      <c r="BA215" s="13">
        <f t="shared" si="91"/>
        <v>580650</v>
      </c>
      <c r="BB215" s="17" t="s">
        <v>1941</v>
      </c>
      <c r="BC215">
        <f>MATCH(BB215,MONTHLY_INDEX!$A:$A,0)</f>
        <v>674</v>
      </c>
      <c r="BD215">
        <f>MATCH(AU215,MONTHLY_INDEX!$1:$1,0)</f>
        <v>80</v>
      </c>
      <c r="BE215">
        <f>INDEX(MONTHLY_INDEX!$1:$1048576,Final!BC215,Final!BD215)</f>
        <v>105.1</v>
      </c>
      <c r="BF215">
        <f>MATCH($BF$1,MONTHLY_INDEX!$1:$1,0)</f>
        <v>127</v>
      </c>
      <c r="BG215">
        <f>INDEX(MONTHLY_INDEX!$1:$1048576,Final!BC215,Final!BF215)</f>
        <v>122.8</v>
      </c>
      <c r="BH215" s="23">
        <f t="shared" si="95"/>
        <v>0.16841103710751668</v>
      </c>
      <c r="BI215" s="14">
        <f t="shared" si="96"/>
        <v>678437.86869647959</v>
      </c>
      <c r="BJ215" s="14">
        <f t="shared" si="97"/>
        <v>258689.28870091107</v>
      </c>
      <c r="BK215" s="15">
        <f t="shared" si="98"/>
        <v>419748.57999556849</v>
      </c>
      <c r="BL215" s="52">
        <v>0</v>
      </c>
      <c r="BM215" s="15">
        <f t="shared" si="99"/>
        <v>419748.57999556849</v>
      </c>
    </row>
    <row r="216" spans="1:65">
      <c r="A216" s="8">
        <v>214</v>
      </c>
      <c r="B216" s="1" t="s">
        <v>44</v>
      </c>
      <c r="C216" s="1">
        <v>1500</v>
      </c>
      <c r="D216" s="1" t="s">
        <v>60</v>
      </c>
      <c r="E216" s="1">
        <v>150000014</v>
      </c>
      <c r="F216" s="1" t="s">
        <v>60</v>
      </c>
      <c r="G216" s="1" t="s">
        <v>104</v>
      </c>
      <c r="H216" s="1">
        <v>16</v>
      </c>
      <c r="I216" s="1" t="s">
        <v>52</v>
      </c>
      <c r="J216" s="1" t="s">
        <v>49</v>
      </c>
      <c r="K216" s="1">
        <v>17406001</v>
      </c>
      <c r="L216" s="1" t="s">
        <v>50</v>
      </c>
      <c r="M216" s="1" t="s">
        <v>51</v>
      </c>
      <c r="N216" s="1" t="s">
        <v>64</v>
      </c>
      <c r="O216" s="1" t="s">
        <v>65</v>
      </c>
      <c r="P216" s="1" t="s">
        <v>66</v>
      </c>
      <c r="Q216" s="1" t="s">
        <v>67</v>
      </c>
      <c r="R216" s="1" t="s">
        <v>87</v>
      </c>
      <c r="S216" s="1" t="s">
        <v>88</v>
      </c>
      <c r="T216" s="2">
        <v>43333</v>
      </c>
      <c r="U216" s="2">
        <v>43333</v>
      </c>
      <c r="V216" s="1" t="s">
        <v>52</v>
      </c>
      <c r="W216" s="3">
        <v>1</v>
      </c>
      <c r="X216" s="1" t="s">
        <v>53</v>
      </c>
      <c r="Y216" s="4">
        <v>175035</v>
      </c>
      <c r="Z216" s="4">
        <v>-22929</v>
      </c>
      <c r="AA216" s="4">
        <v>0</v>
      </c>
      <c r="AB216" s="4">
        <v>0</v>
      </c>
      <c r="AC216" s="4">
        <v>0</v>
      </c>
      <c r="AD216" s="4">
        <v>175035</v>
      </c>
      <c r="AE216" s="5">
        <v>1685</v>
      </c>
      <c r="AF216" s="1" t="s">
        <v>70</v>
      </c>
      <c r="AG216" s="1" t="s">
        <v>71</v>
      </c>
      <c r="AH216" s="1" t="s">
        <v>89</v>
      </c>
      <c r="AI216" s="1" t="s">
        <v>57</v>
      </c>
      <c r="AJ216" s="5">
        <v>10950</v>
      </c>
      <c r="AK216" s="4">
        <v>-1816</v>
      </c>
      <c r="AL216" s="4">
        <v>0</v>
      </c>
      <c r="AM216" s="4">
        <v>0</v>
      </c>
      <c r="AN216" s="4">
        <v>0</v>
      </c>
      <c r="AO216" s="4">
        <v>-24745</v>
      </c>
      <c r="AP216" s="4">
        <v>-24745</v>
      </c>
      <c r="AQ216" s="4">
        <v>0</v>
      </c>
      <c r="AR216" s="4">
        <v>150290</v>
      </c>
      <c r="AS216" s="1" t="s">
        <v>52</v>
      </c>
      <c r="AT216" s="9">
        <f t="shared" si="87"/>
        <v>43333</v>
      </c>
      <c r="AU216" s="9">
        <f t="shared" si="88"/>
        <v>43313</v>
      </c>
      <c r="AV216" s="9">
        <v>44798</v>
      </c>
      <c r="AW216" s="11">
        <f t="shared" si="89"/>
        <v>4.0136986301369859</v>
      </c>
      <c r="AX216">
        <v>10</v>
      </c>
      <c r="AY216" s="12">
        <v>0.05</v>
      </c>
      <c r="AZ216">
        <f t="shared" si="90"/>
        <v>9.5000000000000001E-2</v>
      </c>
      <c r="BA216" s="13">
        <f t="shared" si="91"/>
        <v>175035</v>
      </c>
      <c r="BB216" s="17" t="s">
        <v>1877</v>
      </c>
      <c r="BC216">
        <f>MATCH(BB216,MONTHLY_INDEX!$A:$A,0)</f>
        <v>642</v>
      </c>
      <c r="BD216">
        <f>MATCH(AU216,MONTHLY_INDEX!$1:$1,0)</f>
        <v>80</v>
      </c>
      <c r="BE216">
        <f>INDEX(MONTHLY_INDEX!$1:$1048576,Final!BC216,Final!BD216)</f>
        <v>79.099999999999994</v>
      </c>
      <c r="BF216">
        <f>MATCH($BF$1,MONTHLY_INDEX!$1:$1,0)</f>
        <v>127</v>
      </c>
      <c r="BG216">
        <f>INDEX(MONTHLY_INDEX!$1:$1048576,Final!BC216,Final!BF216)</f>
        <v>94</v>
      </c>
      <c r="BH216" s="23">
        <f t="shared" si="95"/>
        <v>0.18836915297092297</v>
      </c>
      <c r="BI216" s="14">
        <f t="shared" si="96"/>
        <v>208006.19469026552</v>
      </c>
      <c r="BJ216" s="14">
        <f t="shared" si="97"/>
        <v>79313.046975390971</v>
      </c>
      <c r="BK216" s="15">
        <f t="shared" si="98"/>
        <v>128693.14771487455</v>
      </c>
      <c r="BL216" s="52">
        <v>0</v>
      </c>
      <c r="BM216" s="15">
        <f t="shared" si="99"/>
        <v>128693.14771487455</v>
      </c>
    </row>
    <row r="217" spans="1:65">
      <c r="A217" s="8">
        <v>215</v>
      </c>
      <c r="B217" s="1" t="s">
        <v>44</v>
      </c>
      <c r="C217" s="1">
        <v>1500</v>
      </c>
      <c r="D217" s="1" t="s">
        <v>60</v>
      </c>
      <c r="E217" s="1">
        <v>150000014</v>
      </c>
      <c r="F217" s="1" t="s">
        <v>60</v>
      </c>
      <c r="G217" s="1" t="s">
        <v>105</v>
      </c>
      <c r="H217" s="1">
        <v>17</v>
      </c>
      <c r="I217" s="1" t="s">
        <v>52</v>
      </c>
      <c r="J217" s="1" t="s">
        <v>49</v>
      </c>
      <c r="K217" s="1">
        <v>17406001</v>
      </c>
      <c r="L217" s="1" t="s">
        <v>50</v>
      </c>
      <c r="M217" s="1" t="s">
        <v>51</v>
      </c>
      <c r="N217" s="1" t="s">
        <v>64</v>
      </c>
      <c r="O217" s="1" t="s">
        <v>65</v>
      </c>
      <c r="P217" s="1" t="s">
        <v>66</v>
      </c>
      <c r="Q217" s="1" t="s">
        <v>67</v>
      </c>
      <c r="R217" s="1" t="s">
        <v>87</v>
      </c>
      <c r="S217" s="1" t="s">
        <v>88</v>
      </c>
      <c r="T217" s="2">
        <v>43333</v>
      </c>
      <c r="U217" s="2">
        <v>43333</v>
      </c>
      <c r="V217" s="1" t="s">
        <v>52</v>
      </c>
      <c r="W217" s="3">
        <v>1</v>
      </c>
      <c r="X217" s="1" t="s">
        <v>53</v>
      </c>
      <c r="Y217" s="4">
        <v>132796</v>
      </c>
      <c r="Z217" s="4">
        <v>-17395</v>
      </c>
      <c r="AA217" s="4">
        <v>0</v>
      </c>
      <c r="AB217" s="4">
        <v>0</v>
      </c>
      <c r="AC217" s="4">
        <v>0</v>
      </c>
      <c r="AD217" s="4">
        <v>132796</v>
      </c>
      <c r="AE217" s="5">
        <v>1685</v>
      </c>
      <c r="AF217" s="1" t="s">
        <v>70</v>
      </c>
      <c r="AG217" s="1" t="s">
        <v>71</v>
      </c>
      <c r="AH217" s="1" t="s">
        <v>89</v>
      </c>
      <c r="AI217" s="1" t="s">
        <v>57</v>
      </c>
      <c r="AJ217" s="5">
        <v>10950</v>
      </c>
      <c r="AK217" s="4">
        <v>-1378</v>
      </c>
      <c r="AL217" s="4">
        <v>0</v>
      </c>
      <c r="AM217" s="4">
        <v>0</v>
      </c>
      <c r="AN217" s="4">
        <v>0</v>
      </c>
      <c r="AO217" s="4">
        <v>-18773</v>
      </c>
      <c r="AP217" s="4">
        <v>-18773</v>
      </c>
      <c r="AQ217" s="4">
        <v>0</v>
      </c>
      <c r="AR217" s="4">
        <v>114023</v>
      </c>
      <c r="AS217" s="1" t="s">
        <v>52</v>
      </c>
      <c r="AT217" s="9">
        <f t="shared" si="87"/>
        <v>43333</v>
      </c>
      <c r="AU217" s="9">
        <f t="shared" si="88"/>
        <v>43313</v>
      </c>
      <c r="AV217" s="9">
        <v>44798</v>
      </c>
      <c r="AW217" s="11">
        <f t="shared" si="89"/>
        <v>4.0136986301369859</v>
      </c>
      <c r="AX217">
        <v>10</v>
      </c>
      <c r="AY217" s="12">
        <v>0.05</v>
      </c>
      <c r="AZ217">
        <f t="shared" si="90"/>
        <v>9.5000000000000001E-2</v>
      </c>
      <c r="BA217" s="13">
        <f t="shared" si="91"/>
        <v>132796</v>
      </c>
      <c r="BB217" s="17" t="s">
        <v>2189</v>
      </c>
      <c r="BC217">
        <f>MATCH(BB217,MONTHLY_INDEX!$A:$A,0)</f>
        <v>798</v>
      </c>
      <c r="BD217">
        <f>MATCH(AU217,MONTHLY_INDEX!$1:$1,0)</f>
        <v>80</v>
      </c>
      <c r="BE217">
        <f>INDEX(MONTHLY_INDEX!$1:$1048576,Final!BC217,Final!BD217)</f>
        <v>96</v>
      </c>
      <c r="BF217">
        <f>MATCH($BF$1,MONTHLY_INDEX!$1:$1,0)</f>
        <v>127</v>
      </c>
      <c r="BG217">
        <f>INDEX(MONTHLY_INDEX!$1:$1048576,Final!BC217,Final!BF217)</f>
        <v>95.3</v>
      </c>
      <c r="BH217" s="23">
        <f t="shared" si="95"/>
        <v>-7.2916666666666963E-3</v>
      </c>
      <c r="BI217" s="14">
        <f t="shared" si="96"/>
        <v>131827.69583333333</v>
      </c>
      <c r="BJ217" s="14">
        <f t="shared" si="97"/>
        <v>50266.0810071347</v>
      </c>
      <c r="BK217" s="15">
        <f t="shared" si="98"/>
        <v>81561.614826198638</v>
      </c>
      <c r="BL217" s="52">
        <v>0</v>
      </c>
      <c r="BM217" s="15">
        <f t="shared" si="99"/>
        <v>81561.614826198638</v>
      </c>
    </row>
    <row r="218" spans="1:65">
      <c r="A218" s="8">
        <v>216</v>
      </c>
      <c r="B218" s="1" t="s">
        <v>44</v>
      </c>
      <c r="C218" s="1">
        <v>1500</v>
      </c>
      <c r="D218" s="1" t="s">
        <v>60</v>
      </c>
      <c r="E218" s="1">
        <v>150000014</v>
      </c>
      <c r="F218" s="1" t="s">
        <v>60</v>
      </c>
      <c r="G218" s="1" t="s">
        <v>106</v>
      </c>
      <c r="H218" s="1">
        <v>18</v>
      </c>
      <c r="I218" s="1" t="s">
        <v>52</v>
      </c>
      <c r="J218" s="1" t="s">
        <v>49</v>
      </c>
      <c r="K218" s="1">
        <v>17406001</v>
      </c>
      <c r="L218" s="1" t="s">
        <v>50</v>
      </c>
      <c r="M218" s="1" t="s">
        <v>51</v>
      </c>
      <c r="N218" s="1" t="s">
        <v>64</v>
      </c>
      <c r="O218" s="1" t="s">
        <v>65</v>
      </c>
      <c r="P218" s="1" t="s">
        <v>66</v>
      </c>
      <c r="Q218" s="1" t="s">
        <v>67</v>
      </c>
      <c r="R218" s="1" t="s">
        <v>87</v>
      </c>
      <c r="S218" s="1" t="s">
        <v>88</v>
      </c>
      <c r="T218" s="2">
        <v>43333</v>
      </c>
      <c r="U218" s="2">
        <v>43333</v>
      </c>
      <c r="V218" s="1" t="s">
        <v>52</v>
      </c>
      <c r="W218" s="3">
        <v>1</v>
      </c>
      <c r="X218" s="1" t="s">
        <v>53</v>
      </c>
      <c r="Y218" s="4">
        <v>469552</v>
      </c>
      <c r="Z218" s="4">
        <v>-61512</v>
      </c>
      <c r="AA218" s="4">
        <v>0</v>
      </c>
      <c r="AB218" s="4">
        <v>0</v>
      </c>
      <c r="AC218" s="4">
        <v>0</v>
      </c>
      <c r="AD218" s="4">
        <v>469552</v>
      </c>
      <c r="AE218" s="5">
        <v>1685</v>
      </c>
      <c r="AF218" s="1" t="s">
        <v>70</v>
      </c>
      <c r="AG218" s="1" t="s">
        <v>71</v>
      </c>
      <c r="AH218" s="1" t="s">
        <v>89</v>
      </c>
      <c r="AI218" s="1" t="s">
        <v>57</v>
      </c>
      <c r="AJ218" s="5">
        <v>10950</v>
      </c>
      <c r="AK218" s="4">
        <v>-4871</v>
      </c>
      <c r="AL218" s="4">
        <v>0</v>
      </c>
      <c r="AM218" s="4">
        <v>0</v>
      </c>
      <c r="AN218" s="4">
        <v>0</v>
      </c>
      <c r="AO218" s="4">
        <v>-66383</v>
      </c>
      <c r="AP218" s="4">
        <v>-66383</v>
      </c>
      <c r="AQ218" s="4">
        <v>0</v>
      </c>
      <c r="AR218" s="4">
        <v>403169</v>
      </c>
      <c r="AS218" s="1" t="s">
        <v>52</v>
      </c>
      <c r="AT218" s="9">
        <f t="shared" si="87"/>
        <v>43333</v>
      </c>
      <c r="AU218" s="9">
        <f t="shared" si="88"/>
        <v>43313</v>
      </c>
      <c r="AV218" s="9">
        <v>44798</v>
      </c>
      <c r="AW218" s="11">
        <f t="shared" si="89"/>
        <v>4.0136986301369859</v>
      </c>
      <c r="AX218">
        <v>10</v>
      </c>
      <c r="AY218" s="12">
        <v>0.05</v>
      </c>
      <c r="AZ218">
        <f t="shared" si="90"/>
        <v>9.5000000000000001E-2</v>
      </c>
      <c r="BA218" s="13">
        <f t="shared" si="91"/>
        <v>469552</v>
      </c>
      <c r="BB218" s="17" t="s">
        <v>1871</v>
      </c>
      <c r="BC218">
        <f>MATCH(BB218,MONTHLY_INDEX!$A:$A,0)</f>
        <v>639</v>
      </c>
      <c r="BD218">
        <f>MATCH(AU218,MONTHLY_INDEX!$1:$1,0)</f>
        <v>80</v>
      </c>
      <c r="BE218">
        <f>INDEX(MONTHLY_INDEX!$1:$1048576,Final!BC218,Final!BD218)</f>
        <v>112.8</v>
      </c>
      <c r="BF218">
        <f>MATCH($BF$1,MONTHLY_INDEX!$1:$1,0)</f>
        <v>127</v>
      </c>
      <c r="BG218">
        <f>INDEX(MONTHLY_INDEX!$1:$1048576,Final!BC218,Final!BF218)</f>
        <v>116.2</v>
      </c>
      <c r="BH218" s="23">
        <f t="shared" si="95"/>
        <v>3.0141843971631256E-2</v>
      </c>
      <c r="BI218" s="14">
        <f t="shared" si="96"/>
        <v>483705.16312056739</v>
      </c>
      <c r="BJ218" s="14">
        <f t="shared" si="97"/>
        <v>184437.44130768481</v>
      </c>
      <c r="BK218" s="15">
        <f t="shared" si="98"/>
        <v>299267.72181288258</v>
      </c>
      <c r="BL218" s="52">
        <v>0</v>
      </c>
      <c r="BM218" s="15">
        <f t="shared" si="99"/>
        <v>299267.72181288258</v>
      </c>
    </row>
    <row r="219" spans="1:65">
      <c r="A219" s="8">
        <v>217</v>
      </c>
      <c r="B219" s="1" t="s">
        <v>44</v>
      </c>
      <c r="C219" s="1">
        <v>1500</v>
      </c>
      <c r="D219" s="1" t="s">
        <v>60</v>
      </c>
      <c r="E219" s="1">
        <v>150000014</v>
      </c>
      <c r="F219" s="1" t="s">
        <v>60</v>
      </c>
      <c r="G219" s="1" t="s">
        <v>107</v>
      </c>
      <c r="H219" s="1">
        <v>19</v>
      </c>
      <c r="I219" s="1" t="s">
        <v>52</v>
      </c>
      <c r="J219" s="1" t="s">
        <v>49</v>
      </c>
      <c r="K219" s="1">
        <v>17406001</v>
      </c>
      <c r="L219" s="1" t="s">
        <v>50</v>
      </c>
      <c r="M219" s="1" t="s">
        <v>51</v>
      </c>
      <c r="N219" s="1" t="s">
        <v>64</v>
      </c>
      <c r="O219" s="1" t="s">
        <v>65</v>
      </c>
      <c r="P219" s="1" t="s">
        <v>66</v>
      </c>
      <c r="Q219" s="1" t="s">
        <v>67</v>
      </c>
      <c r="R219" s="1" t="s">
        <v>87</v>
      </c>
      <c r="S219" s="1" t="s">
        <v>88</v>
      </c>
      <c r="T219" s="2">
        <v>43333</v>
      </c>
      <c r="U219" s="2">
        <v>43333</v>
      </c>
      <c r="V219" s="1" t="s">
        <v>52</v>
      </c>
      <c r="W219" s="3">
        <v>1</v>
      </c>
      <c r="X219" s="1" t="s">
        <v>53</v>
      </c>
      <c r="Y219" s="4">
        <v>6861326</v>
      </c>
      <c r="Z219" s="4">
        <v>-898859</v>
      </c>
      <c r="AA219" s="4">
        <v>0</v>
      </c>
      <c r="AB219" s="4">
        <v>0</v>
      </c>
      <c r="AC219" s="4">
        <v>0</v>
      </c>
      <c r="AD219" s="4">
        <v>6861326</v>
      </c>
      <c r="AE219" s="5">
        <v>1685</v>
      </c>
      <c r="AF219" s="1" t="s">
        <v>70</v>
      </c>
      <c r="AG219" s="1" t="s">
        <v>71</v>
      </c>
      <c r="AH219" s="1" t="s">
        <v>89</v>
      </c>
      <c r="AI219" s="1" t="s">
        <v>57</v>
      </c>
      <c r="AJ219" s="5">
        <v>10950</v>
      </c>
      <c r="AK219" s="4">
        <v>-71176</v>
      </c>
      <c r="AL219" s="4">
        <v>0</v>
      </c>
      <c r="AM219" s="4">
        <v>0</v>
      </c>
      <c r="AN219" s="4">
        <v>0</v>
      </c>
      <c r="AO219" s="4">
        <v>-970035</v>
      </c>
      <c r="AP219" s="4">
        <v>-970035</v>
      </c>
      <c r="AQ219" s="4">
        <v>0</v>
      </c>
      <c r="AR219" s="4">
        <v>5891291</v>
      </c>
      <c r="AS219" s="1" t="s">
        <v>52</v>
      </c>
      <c r="AT219" s="9">
        <f t="shared" si="87"/>
        <v>43333</v>
      </c>
      <c r="AU219" s="9">
        <f t="shared" si="88"/>
        <v>43313</v>
      </c>
      <c r="AV219" s="9">
        <v>44798</v>
      </c>
      <c r="AW219" s="11">
        <f t="shared" si="89"/>
        <v>4.0136986301369859</v>
      </c>
      <c r="AX219">
        <v>10</v>
      </c>
      <c r="AY219" s="12">
        <v>0.05</v>
      </c>
      <c r="AZ219">
        <f t="shared" si="90"/>
        <v>9.5000000000000001E-2</v>
      </c>
      <c r="BA219" s="13">
        <f t="shared" si="91"/>
        <v>6861326</v>
      </c>
      <c r="BI219" s="14">
        <f t="shared" ref="BI219:BI221" si="100">AR219</f>
        <v>5891291</v>
      </c>
      <c r="BJ219" s="14">
        <v>0</v>
      </c>
      <c r="BK219" s="14">
        <f t="shared" ref="BK219:BK221" si="101">AR219</f>
        <v>5891291</v>
      </c>
      <c r="BL219" s="52">
        <v>0</v>
      </c>
      <c r="BM219" s="15">
        <f t="shared" ref="BM219:BM221" si="102">AR219</f>
        <v>5891291</v>
      </c>
    </row>
    <row r="220" spans="1:65">
      <c r="A220" s="8">
        <v>218</v>
      </c>
      <c r="B220" s="1" t="s">
        <v>44</v>
      </c>
      <c r="C220" s="1">
        <v>1500</v>
      </c>
      <c r="D220" s="1" t="s">
        <v>60</v>
      </c>
      <c r="E220" s="1">
        <v>150000014</v>
      </c>
      <c r="F220" s="1" t="s">
        <v>60</v>
      </c>
      <c r="G220" s="1" t="s">
        <v>108</v>
      </c>
      <c r="H220" s="1">
        <v>20</v>
      </c>
      <c r="I220" s="1" t="s">
        <v>52</v>
      </c>
      <c r="J220" s="1" t="s">
        <v>49</v>
      </c>
      <c r="K220" s="1">
        <v>17406001</v>
      </c>
      <c r="L220" s="1" t="s">
        <v>50</v>
      </c>
      <c r="M220" s="1" t="s">
        <v>51</v>
      </c>
      <c r="N220" s="1" t="s">
        <v>64</v>
      </c>
      <c r="O220" s="1" t="s">
        <v>65</v>
      </c>
      <c r="P220" s="1" t="s">
        <v>66</v>
      </c>
      <c r="Q220" s="1" t="s">
        <v>67</v>
      </c>
      <c r="R220" s="1" t="s">
        <v>87</v>
      </c>
      <c r="S220" s="1" t="s">
        <v>88</v>
      </c>
      <c r="T220" s="2">
        <v>43333</v>
      </c>
      <c r="U220" s="2">
        <v>43333</v>
      </c>
      <c r="V220" s="1" t="s">
        <v>52</v>
      </c>
      <c r="W220" s="3">
        <v>1</v>
      </c>
      <c r="X220" s="1" t="s">
        <v>53</v>
      </c>
      <c r="Y220" s="4">
        <v>5552065</v>
      </c>
      <c r="Z220" s="4">
        <v>-727341</v>
      </c>
      <c r="AA220" s="4">
        <v>0</v>
      </c>
      <c r="AB220" s="4">
        <v>0</v>
      </c>
      <c r="AC220" s="4">
        <v>0</v>
      </c>
      <c r="AD220" s="4">
        <v>5552065</v>
      </c>
      <c r="AE220" s="5">
        <v>1685</v>
      </c>
      <c r="AF220" s="1" t="s">
        <v>70</v>
      </c>
      <c r="AG220" s="1" t="s">
        <v>71</v>
      </c>
      <c r="AH220" s="1" t="s">
        <v>89</v>
      </c>
      <c r="AI220" s="1" t="s">
        <v>57</v>
      </c>
      <c r="AJ220" s="5">
        <v>10950</v>
      </c>
      <c r="AK220" s="4">
        <v>-57594</v>
      </c>
      <c r="AL220" s="4">
        <v>0</v>
      </c>
      <c r="AM220" s="4">
        <v>0</v>
      </c>
      <c r="AN220" s="4">
        <v>0</v>
      </c>
      <c r="AO220" s="4">
        <v>-784935</v>
      </c>
      <c r="AP220" s="4">
        <v>-784935</v>
      </c>
      <c r="AQ220" s="4">
        <v>0</v>
      </c>
      <c r="AR220" s="4">
        <v>4767130</v>
      </c>
      <c r="AS220" s="1" t="s">
        <v>52</v>
      </c>
      <c r="AT220" s="9">
        <f t="shared" si="87"/>
        <v>43333</v>
      </c>
      <c r="AU220" s="9">
        <f t="shared" si="88"/>
        <v>43313</v>
      </c>
      <c r="AV220" s="9">
        <v>44798</v>
      </c>
      <c r="AW220" s="11">
        <f t="shared" si="89"/>
        <v>4.0136986301369859</v>
      </c>
      <c r="AX220">
        <v>10</v>
      </c>
      <c r="AY220" s="12">
        <v>0.05</v>
      </c>
      <c r="AZ220">
        <f t="shared" si="90"/>
        <v>9.5000000000000001E-2</v>
      </c>
      <c r="BA220" s="13">
        <f t="shared" si="91"/>
        <v>5552065</v>
      </c>
      <c r="BI220" s="14">
        <f t="shared" si="100"/>
        <v>4767130</v>
      </c>
      <c r="BJ220" s="14">
        <v>0</v>
      </c>
      <c r="BK220" s="14">
        <f t="shared" si="101"/>
        <v>4767130</v>
      </c>
      <c r="BL220" s="52">
        <v>0</v>
      </c>
      <c r="BM220" s="15">
        <f t="shared" si="102"/>
        <v>4767130</v>
      </c>
    </row>
    <row r="221" spans="1:65">
      <c r="A221" s="8">
        <v>219</v>
      </c>
      <c r="B221" s="1" t="s">
        <v>44</v>
      </c>
      <c r="C221" s="1">
        <v>1500</v>
      </c>
      <c r="D221" s="1" t="s">
        <v>60</v>
      </c>
      <c r="E221" s="1">
        <v>150000014</v>
      </c>
      <c r="F221" s="1" t="s">
        <v>60</v>
      </c>
      <c r="G221" s="1" t="s">
        <v>109</v>
      </c>
      <c r="H221" s="1">
        <v>21</v>
      </c>
      <c r="I221" s="1" t="s">
        <v>52</v>
      </c>
      <c r="J221" s="1" t="s">
        <v>49</v>
      </c>
      <c r="K221" s="1">
        <v>17406001</v>
      </c>
      <c r="L221" s="1" t="s">
        <v>50</v>
      </c>
      <c r="M221" s="1" t="s">
        <v>51</v>
      </c>
      <c r="N221" s="1" t="s">
        <v>64</v>
      </c>
      <c r="O221" s="1" t="s">
        <v>65</v>
      </c>
      <c r="P221" s="1" t="s">
        <v>66</v>
      </c>
      <c r="Q221" s="1" t="s">
        <v>67</v>
      </c>
      <c r="R221" s="1" t="s">
        <v>87</v>
      </c>
      <c r="S221" s="1" t="s">
        <v>88</v>
      </c>
      <c r="T221" s="2">
        <v>43333</v>
      </c>
      <c r="U221" s="2">
        <v>43333</v>
      </c>
      <c r="V221" s="1" t="s">
        <v>52</v>
      </c>
      <c r="W221" s="3">
        <v>1</v>
      </c>
      <c r="X221" s="1" t="s">
        <v>53</v>
      </c>
      <c r="Y221" s="4">
        <v>1950695</v>
      </c>
      <c r="Z221" s="4">
        <v>-256470</v>
      </c>
      <c r="AA221" s="4">
        <v>0</v>
      </c>
      <c r="AB221" s="4">
        <v>0</v>
      </c>
      <c r="AC221" s="4">
        <v>0</v>
      </c>
      <c r="AD221" s="4">
        <v>1950695</v>
      </c>
      <c r="AE221" s="5">
        <v>1685</v>
      </c>
      <c r="AF221" s="1" t="s">
        <v>70</v>
      </c>
      <c r="AG221" s="1" t="s">
        <v>71</v>
      </c>
      <c r="AH221" s="1" t="s">
        <v>89</v>
      </c>
      <c r="AI221" s="1" t="s">
        <v>57</v>
      </c>
      <c r="AJ221" s="5">
        <v>10950</v>
      </c>
      <c r="AK221" s="4">
        <v>-20224</v>
      </c>
      <c r="AL221" s="4">
        <v>0</v>
      </c>
      <c r="AM221" s="4">
        <v>0</v>
      </c>
      <c r="AN221" s="4">
        <v>0</v>
      </c>
      <c r="AO221" s="4">
        <v>-276694</v>
      </c>
      <c r="AP221" s="4">
        <v>-276694</v>
      </c>
      <c r="AQ221" s="4">
        <v>0</v>
      </c>
      <c r="AR221" s="4">
        <v>1674001</v>
      </c>
      <c r="AS221" s="1" t="s">
        <v>52</v>
      </c>
      <c r="AT221" s="9">
        <f t="shared" si="87"/>
        <v>43333</v>
      </c>
      <c r="AU221" s="9">
        <f t="shared" si="88"/>
        <v>43313</v>
      </c>
      <c r="AV221" s="9">
        <v>44798</v>
      </c>
      <c r="AW221" s="11">
        <f t="shared" si="89"/>
        <v>4.0136986301369859</v>
      </c>
      <c r="AX221">
        <v>10</v>
      </c>
      <c r="AY221" s="12">
        <v>0.05</v>
      </c>
      <c r="AZ221">
        <f t="shared" si="90"/>
        <v>9.5000000000000001E-2</v>
      </c>
      <c r="BA221" s="13">
        <f t="shared" si="91"/>
        <v>1950695</v>
      </c>
      <c r="BI221" s="14">
        <f t="shared" si="100"/>
        <v>1674001</v>
      </c>
      <c r="BJ221" s="14">
        <v>0</v>
      </c>
      <c r="BK221" s="14">
        <f t="shared" si="101"/>
        <v>1674001</v>
      </c>
      <c r="BL221" s="52">
        <v>0</v>
      </c>
      <c r="BM221" s="15">
        <f t="shared" si="102"/>
        <v>1674001</v>
      </c>
    </row>
    <row r="222" spans="1:65">
      <c r="A222" s="8">
        <v>220</v>
      </c>
      <c r="B222" s="1" t="s">
        <v>44</v>
      </c>
      <c r="C222" s="1">
        <v>1500</v>
      </c>
      <c r="D222" s="1" t="s">
        <v>60</v>
      </c>
      <c r="E222" s="1">
        <v>150000014</v>
      </c>
      <c r="F222" s="1" t="s">
        <v>60</v>
      </c>
      <c r="G222" s="1" t="s">
        <v>110</v>
      </c>
      <c r="H222" s="1">
        <v>22</v>
      </c>
      <c r="I222" s="1" t="s">
        <v>52</v>
      </c>
      <c r="J222" s="1" t="s">
        <v>49</v>
      </c>
      <c r="K222" s="1">
        <v>17406001</v>
      </c>
      <c r="L222" s="1" t="s">
        <v>50</v>
      </c>
      <c r="M222" s="1" t="s">
        <v>51</v>
      </c>
      <c r="N222" s="1" t="s">
        <v>64</v>
      </c>
      <c r="O222" s="1" t="s">
        <v>65</v>
      </c>
      <c r="P222" s="1" t="s">
        <v>66</v>
      </c>
      <c r="Q222" s="1" t="s">
        <v>67</v>
      </c>
      <c r="R222" s="1" t="s">
        <v>87</v>
      </c>
      <c r="S222" s="1" t="s">
        <v>88</v>
      </c>
      <c r="T222" s="2">
        <v>43333</v>
      </c>
      <c r="U222" s="2">
        <v>43333</v>
      </c>
      <c r="V222" s="1" t="s">
        <v>52</v>
      </c>
      <c r="W222" s="3">
        <v>1</v>
      </c>
      <c r="X222" s="1" t="s">
        <v>53</v>
      </c>
      <c r="Y222" s="4">
        <v>16789210</v>
      </c>
      <c r="Z222" s="4">
        <v>-2199450</v>
      </c>
      <c r="AA222" s="4">
        <v>0</v>
      </c>
      <c r="AB222" s="4">
        <v>0</v>
      </c>
      <c r="AC222" s="4">
        <v>0</v>
      </c>
      <c r="AD222" s="4">
        <v>16789210</v>
      </c>
      <c r="AE222" s="5">
        <v>1685</v>
      </c>
      <c r="AF222" s="1" t="s">
        <v>70</v>
      </c>
      <c r="AG222" s="1" t="s">
        <v>71</v>
      </c>
      <c r="AH222" s="1" t="s">
        <v>89</v>
      </c>
      <c r="AI222" s="1" t="s">
        <v>57</v>
      </c>
      <c r="AJ222" s="5">
        <v>10950</v>
      </c>
      <c r="AK222" s="4">
        <v>-174163</v>
      </c>
      <c r="AL222" s="4">
        <v>0</v>
      </c>
      <c r="AM222" s="4">
        <v>0</v>
      </c>
      <c r="AN222" s="4">
        <v>0</v>
      </c>
      <c r="AO222" s="4">
        <v>-2373613</v>
      </c>
      <c r="AP222" s="4">
        <v>-2373613</v>
      </c>
      <c r="AQ222" s="4">
        <v>0</v>
      </c>
      <c r="AR222" s="4">
        <v>14415597</v>
      </c>
      <c r="AS222" s="1" t="s">
        <v>52</v>
      </c>
      <c r="AT222" s="9">
        <f t="shared" si="87"/>
        <v>43333</v>
      </c>
      <c r="AU222" s="9">
        <f t="shared" si="88"/>
        <v>43313</v>
      </c>
      <c r="AV222" s="9">
        <v>44798</v>
      </c>
      <c r="AW222" s="11">
        <f t="shared" si="89"/>
        <v>4.0136986301369859</v>
      </c>
      <c r="AX222">
        <v>25</v>
      </c>
      <c r="AY222" s="12">
        <v>0.05</v>
      </c>
      <c r="AZ222">
        <f t="shared" si="90"/>
        <v>3.7999999999999999E-2</v>
      </c>
      <c r="BA222" s="13">
        <f t="shared" si="91"/>
        <v>16789210</v>
      </c>
      <c r="BB222" s="17" t="s">
        <v>2189</v>
      </c>
      <c r="BC222">
        <f>MATCH(BB222,MONTHLY_INDEX!$A:$A,0)</f>
        <v>798</v>
      </c>
      <c r="BD222">
        <f>MATCH(AU222,MONTHLY_INDEX!$1:$1,0)</f>
        <v>80</v>
      </c>
      <c r="BE222">
        <f>INDEX(MONTHLY_INDEX!$1:$1048576,Final!BC222,Final!BD222)</f>
        <v>96</v>
      </c>
      <c r="BF222">
        <f>MATCH($BF$1,MONTHLY_INDEX!$1:$1,0)</f>
        <v>127</v>
      </c>
      <c r="BG222">
        <f>INDEX(MONTHLY_INDEX!$1:$1048576,Final!BC222,Final!BF222)</f>
        <v>95.3</v>
      </c>
      <c r="BH222" s="23">
        <f>(BG222-BE222)/BE222</f>
        <v>-7.2916666666666963E-3</v>
      </c>
      <c r="BI222" s="14">
        <f>(1+BH222)*BA222</f>
        <v>16666788.677083332</v>
      </c>
      <c r="BJ222" s="14">
        <f>BI222*AZ222*AW222</f>
        <v>2542027.7415156956</v>
      </c>
      <c r="BK222" s="15">
        <f t="shared" si="98"/>
        <v>14124760.935567636</v>
      </c>
      <c r="BL222" s="52">
        <v>0</v>
      </c>
      <c r="BM222" s="15">
        <f>MAX((1-BL222)*BK222,BI222*AY222)</f>
        <v>14124760.935567636</v>
      </c>
    </row>
    <row r="223" spans="1:65">
      <c r="A223" s="8">
        <v>221</v>
      </c>
      <c r="B223" s="1" t="s">
        <v>44</v>
      </c>
      <c r="C223" s="1">
        <v>1500</v>
      </c>
      <c r="D223" s="1" t="s">
        <v>60</v>
      </c>
      <c r="E223" s="1">
        <v>150000014</v>
      </c>
      <c r="F223" s="1" t="s">
        <v>60</v>
      </c>
      <c r="G223" s="1" t="s">
        <v>111</v>
      </c>
      <c r="H223" s="1">
        <v>23</v>
      </c>
      <c r="I223" s="1" t="s">
        <v>52</v>
      </c>
      <c r="J223" s="1" t="s">
        <v>49</v>
      </c>
      <c r="K223" s="1">
        <v>17406001</v>
      </c>
      <c r="L223" s="1" t="s">
        <v>50</v>
      </c>
      <c r="M223" s="1" t="s">
        <v>51</v>
      </c>
      <c r="N223" s="1" t="s">
        <v>64</v>
      </c>
      <c r="O223" s="1" t="s">
        <v>65</v>
      </c>
      <c r="P223" s="1" t="s">
        <v>66</v>
      </c>
      <c r="Q223" s="1" t="s">
        <v>67</v>
      </c>
      <c r="R223" s="1" t="s">
        <v>87</v>
      </c>
      <c r="S223" s="1" t="s">
        <v>88</v>
      </c>
      <c r="T223" s="2">
        <v>43333</v>
      </c>
      <c r="U223" s="2">
        <v>43333</v>
      </c>
      <c r="V223" s="1" t="s">
        <v>52</v>
      </c>
      <c r="W223" s="3">
        <v>1</v>
      </c>
      <c r="X223" s="1" t="s">
        <v>53</v>
      </c>
      <c r="Y223" s="4">
        <v>32425</v>
      </c>
      <c r="Z223" s="4">
        <v>-4246</v>
      </c>
      <c r="AA223" s="4">
        <v>0</v>
      </c>
      <c r="AB223" s="4">
        <v>0</v>
      </c>
      <c r="AC223" s="4">
        <v>0</v>
      </c>
      <c r="AD223" s="4">
        <v>32425</v>
      </c>
      <c r="AE223" s="5">
        <v>1685</v>
      </c>
      <c r="AF223" s="1" t="s">
        <v>70</v>
      </c>
      <c r="AG223" s="1" t="s">
        <v>71</v>
      </c>
      <c r="AH223" s="1" t="s">
        <v>89</v>
      </c>
      <c r="AI223" s="1" t="s">
        <v>57</v>
      </c>
      <c r="AJ223" s="5">
        <v>10950</v>
      </c>
      <c r="AK223" s="4">
        <v>-336</v>
      </c>
      <c r="AL223" s="4">
        <v>0</v>
      </c>
      <c r="AM223" s="4">
        <v>0</v>
      </c>
      <c r="AN223" s="4">
        <v>0</v>
      </c>
      <c r="AO223" s="4">
        <v>-4582</v>
      </c>
      <c r="AP223" s="4">
        <v>-4582</v>
      </c>
      <c r="AQ223" s="4">
        <v>0</v>
      </c>
      <c r="AR223" s="4">
        <v>27843</v>
      </c>
      <c r="AS223" s="1" t="s">
        <v>52</v>
      </c>
      <c r="AT223" s="9">
        <f t="shared" si="87"/>
        <v>43333</v>
      </c>
      <c r="AU223" s="9">
        <f t="shared" si="88"/>
        <v>43313</v>
      </c>
      <c r="AV223" s="9">
        <v>44798</v>
      </c>
      <c r="AW223" s="11">
        <f t="shared" si="89"/>
        <v>4.0136986301369859</v>
      </c>
      <c r="AX223">
        <v>10</v>
      </c>
      <c r="AY223" s="12">
        <v>0.05</v>
      </c>
      <c r="AZ223">
        <f t="shared" si="90"/>
        <v>9.5000000000000001E-2</v>
      </c>
      <c r="BA223" s="13">
        <f t="shared" si="91"/>
        <v>32425</v>
      </c>
      <c r="BI223" s="14">
        <f t="shared" ref="BI223:BI227" si="103">AR223</f>
        <v>27843</v>
      </c>
      <c r="BJ223" s="14">
        <v>0</v>
      </c>
      <c r="BK223" s="14">
        <f t="shared" ref="BK223:BK227" si="104">AR223</f>
        <v>27843</v>
      </c>
      <c r="BL223" s="52">
        <v>0</v>
      </c>
      <c r="BM223" s="15">
        <f t="shared" ref="BM223:BM227" si="105">AR223</f>
        <v>27843</v>
      </c>
    </row>
    <row r="224" spans="1:65">
      <c r="A224" s="8">
        <v>222</v>
      </c>
      <c r="B224" s="1" t="s">
        <v>44</v>
      </c>
      <c r="C224" s="1">
        <v>1500</v>
      </c>
      <c r="D224" s="1" t="s">
        <v>60</v>
      </c>
      <c r="E224" s="1">
        <v>150000014</v>
      </c>
      <c r="F224" s="1" t="s">
        <v>112</v>
      </c>
      <c r="G224" s="1" t="s">
        <v>113</v>
      </c>
      <c r="H224" s="1">
        <v>24</v>
      </c>
      <c r="I224" s="1" t="s">
        <v>52</v>
      </c>
      <c r="J224" s="1" t="s">
        <v>49</v>
      </c>
      <c r="K224" s="1">
        <v>17406001</v>
      </c>
      <c r="L224" s="1" t="s">
        <v>50</v>
      </c>
      <c r="M224" s="1" t="s">
        <v>51</v>
      </c>
      <c r="N224" s="1" t="s">
        <v>64</v>
      </c>
      <c r="O224" s="1" t="s">
        <v>65</v>
      </c>
      <c r="P224" s="1" t="s">
        <v>66</v>
      </c>
      <c r="Q224" s="1" t="s">
        <v>67</v>
      </c>
      <c r="R224" s="1" t="s">
        <v>87</v>
      </c>
      <c r="S224" s="1" t="s">
        <v>88</v>
      </c>
      <c r="T224" s="2">
        <v>43333</v>
      </c>
      <c r="U224" s="2">
        <v>43333</v>
      </c>
      <c r="V224" s="1" t="s">
        <v>52</v>
      </c>
      <c r="W224" s="3">
        <v>1</v>
      </c>
      <c r="X224" s="1" t="s">
        <v>53</v>
      </c>
      <c r="Y224" s="4">
        <v>970825</v>
      </c>
      <c r="Z224" s="4">
        <v>-127181.51</v>
      </c>
      <c r="AA224" s="4">
        <v>0</v>
      </c>
      <c r="AB224" s="4">
        <v>0</v>
      </c>
      <c r="AC224" s="4">
        <v>0</v>
      </c>
      <c r="AD224" s="4">
        <v>970825</v>
      </c>
      <c r="AE224" s="5">
        <v>1685</v>
      </c>
      <c r="AF224" s="1" t="s">
        <v>70</v>
      </c>
      <c r="AG224" s="1" t="s">
        <v>71</v>
      </c>
      <c r="AH224" s="1" t="s">
        <v>89</v>
      </c>
      <c r="AI224" s="1" t="s">
        <v>57</v>
      </c>
      <c r="AJ224" s="5">
        <v>10950</v>
      </c>
      <c r="AK224" s="4">
        <v>-10071</v>
      </c>
      <c r="AL224" s="4">
        <v>0</v>
      </c>
      <c r="AM224" s="4">
        <v>0</v>
      </c>
      <c r="AN224" s="4">
        <v>0</v>
      </c>
      <c r="AO224" s="4">
        <v>-137252.51</v>
      </c>
      <c r="AP224" s="4">
        <v>-137252.51</v>
      </c>
      <c r="AQ224" s="4">
        <v>0</v>
      </c>
      <c r="AR224" s="4">
        <v>833572.49</v>
      </c>
      <c r="AS224" s="1" t="s">
        <v>52</v>
      </c>
      <c r="AT224" s="9">
        <f t="shared" si="87"/>
        <v>43333</v>
      </c>
      <c r="AU224" s="9">
        <f t="shared" si="88"/>
        <v>43313</v>
      </c>
      <c r="AV224" s="9">
        <v>44798</v>
      </c>
      <c r="AW224" s="11">
        <f t="shared" si="89"/>
        <v>4.0136986301369859</v>
      </c>
      <c r="AX224">
        <v>10</v>
      </c>
      <c r="AY224" s="12">
        <v>0.05</v>
      </c>
      <c r="AZ224">
        <f t="shared" si="90"/>
        <v>9.5000000000000001E-2</v>
      </c>
      <c r="BA224" s="13">
        <f t="shared" si="91"/>
        <v>970825</v>
      </c>
      <c r="BB224" s="16" t="s">
        <v>593</v>
      </c>
      <c r="BC224" s="16" t="s">
        <v>593</v>
      </c>
      <c r="BD224" s="16" t="s">
        <v>593</v>
      </c>
      <c r="BE224" s="16" t="s">
        <v>593</v>
      </c>
      <c r="BF224" s="16" t="s">
        <v>593</v>
      </c>
      <c r="BG224" s="16" t="s">
        <v>593</v>
      </c>
      <c r="BH224" s="16" t="s">
        <v>593</v>
      </c>
      <c r="BI224" s="14">
        <f t="shared" si="103"/>
        <v>833572.49</v>
      </c>
      <c r="BJ224" s="14">
        <v>0</v>
      </c>
      <c r="BK224" s="14">
        <f t="shared" si="104"/>
        <v>833572.49</v>
      </c>
      <c r="BL224" s="52">
        <v>0</v>
      </c>
      <c r="BM224" s="15">
        <f t="shared" si="105"/>
        <v>833572.49</v>
      </c>
    </row>
    <row r="225" spans="1:65">
      <c r="A225" s="8">
        <v>223</v>
      </c>
      <c r="B225" s="1" t="s">
        <v>44</v>
      </c>
      <c r="C225" s="1">
        <v>1500</v>
      </c>
      <c r="D225" s="1" t="s">
        <v>60</v>
      </c>
      <c r="E225" s="1">
        <v>150000014</v>
      </c>
      <c r="F225" s="1" t="s">
        <v>112</v>
      </c>
      <c r="G225" s="1" t="s">
        <v>114</v>
      </c>
      <c r="H225" s="1">
        <v>25</v>
      </c>
      <c r="I225" s="1" t="s">
        <v>52</v>
      </c>
      <c r="J225" s="1" t="s">
        <v>49</v>
      </c>
      <c r="K225" s="1">
        <v>17406001</v>
      </c>
      <c r="L225" s="1" t="s">
        <v>50</v>
      </c>
      <c r="M225" s="1" t="s">
        <v>51</v>
      </c>
      <c r="N225" s="1" t="s">
        <v>64</v>
      </c>
      <c r="O225" s="1" t="s">
        <v>65</v>
      </c>
      <c r="P225" s="1" t="s">
        <v>66</v>
      </c>
      <c r="Q225" s="1" t="s">
        <v>67</v>
      </c>
      <c r="R225" s="1" t="s">
        <v>87</v>
      </c>
      <c r="S225" s="1" t="s">
        <v>88</v>
      </c>
      <c r="T225" s="2">
        <v>43333</v>
      </c>
      <c r="U225" s="2">
        <v>43333</v>
      </c>
      <c r="V225" s="1" t="s">
        <v>52</v>
      </c>
      <c r="W225" s="3">
        <v>1</v>
      </c>
      <c r="X225" s="1" t="s">
        <v>53</v>
      </c>
      <c r="Y225" s="4">
        <v>2008211</v>
      </c>
      <c r="Z225" s="4">
        <v>-263082.87</v>
      </c>
      <c r="AA225" s="4">
        <v>0</v>
      </c>
      <c r="AB225" s="4">
        <v>0</v>
      </c>
      <c r="AC225" s="4">
        <v>0</v>
      </c>
      <c r="AD225" s="4">
        <v>2008211</v>
      </c>
      <c r="AE225" s="5">
        <v>1685</v>
      </c>
      <c r="AF225" s="1" t="s">
        <v>70</v>
      </c>
      <c r="AG225" s="1" t="s">
        <v>71</v>
      </c>
      <c r="AH225" s="1" t="s">
        <v>89</v>
      </c>
      <c r="AI225" s="1" t="s">
        <v>57</v>
      </c>
      <c r="AJ225" s="5">
        <v>10950</v>
      </c>
      <c r="AK225" s="4">
        <v>-20832</v>
      </c>
      <c r="AL225" s="4">
        <v>0</v>
      </c>
      <c r="AM225" s="4">
        <v>0</v>
      </c>
      <c r="AN225" s="4">
        <v>0</v>
      </c>
      <c r="AO225" s="4">
        <v>-283914.87</v>
      </c>
      <c r="AP225" s="4">
        <v>-283914.87</v>
      </c>
      <c r="AQ225" s="4">
        <v>0</v>
      </c>
      <c r="AR225" s="4">
        <v>1724296.13</v>
      </c>
      <c r="AS225" s="1" t="s">
        <v>52</v>
      </c>
      <c r="AT225" s="9">
        <f t="shared" si="87"/>
        <v>43333</v>
      </c>
      <c r="AU225" s="9">
        <f t="shared" si="88"/>
        <v>43313</v>
      </c>
      <c r="AV225" s="9">
        <v>44798</v>
      </c>
      <c r="AW225" s="11">
        <f t="shared" si="89"/>
        <v>4.0136986301369859</v>
      </c>
      <c r="AX225">
        <v>10</v>
      </c>
      <c r="AY225" s="12">
        <v>0.05</v>
      </c>
      <c r="AZ225">
        <f t="shared" si="90"/>
        <v>9.5000000000000001E-2</v>
      </c>
      <c r="BA225" s="13">
        <f t="shared" si="91"/>
        <v>2008211</v>
      </c>
      <c r="BB225" s="16" t="s">
        <v>593</v>
      </c>
      <c r="BC225" s="16" t="s">
        <v>593</v>
      </c>
      <c r="BD225" s="16" t="s">
        <v>593</v>
      </c>
      <c r="BE225" s="16" t="s">
        <v>593</v>
      </c>
      <c r="BF225" s="16" t="s">
        <v>593</v>
      </c>
      <c r="BG225" s="16" t="s">
        <v>593</v>
      </c>
      <c r="BH225" s="16" t="s">
        <v>593</v>
      </c>
      <c r="BI225" s="14">
        <f t="shared" si="103"/>
        <v>1724296.13</v>
      </c>
      <c r="BJ225" s="14">
        <v>0</v>
      </c>
      <c r="BK225" s="14">
        <f t="shared" si="104"/>
        <v>1724296.13</v>
      </c>
      <c r="BL225" s="52">
        <v>0</v>
      </c>
      <c r="BM225" s="15">
        <f t="shared" si="105"/>
        <v>1724296.13</v>
      </c>
    </row>
    <row r="226" spans="1:65">
      <c r="A226" s="8">
        <v>224</v>
      </c>
      <c r="B226" s="1" t="s">
        <v>44</v>
      </c>
      <c r="C226" s="1">
        <v>1500</v>
      </c>
      <c r="D226" s="1" t="s">
        <v>60</v>
      </c>
      <c r="E226" s="1">
        <v>150000014</v>
      </c>
      <c r="F226" s="1" t="s">
        <v>60</v>
      </c>
      <c r="G226" s="1" t="s">
        <v>115</v>
      </c>
      <c r="H226" s="1">
        <v>26</v>
      </c>
      <c r="I226" s="1" t="s">
        <v>52</v>
      </c>
      <c r="J226" s="1" t="s">
        <v>49</v>
      </c>
      <c r="K226" s="1">
        <v>17406001</v>
      </c>
      <c r="L226" s="1" t="s">
        <v>50</v>
      </c>
      <c r="M226" s="1" t="s">
        <v>51</v>
      </c>
      <c r="N226" s="1" t="s">
        <v>64</v>
      </c>
      <c r="O226" s="1" t="s">
        <v>65</v>
      </c>
      <c r="P226" s="1" t="s">
        <v>66</v>
      </c>
      <c r="Q226" s="1" t="s">
        <v>67</v>
      </c>
      <c r="R226" s="1" t="s">
        <v>87</v>
      </c>
      <c r="S226" s="1" t="s">
        <v>88</v>
      </c>
      <c r="T226" s="2">
        <v>43333</v>
      </c>
      <c r="U226" s="2">
        <v>43333</v>
      </c>
      <c r="V226" s="1" t="s">
        <v>52</v>
      </c>
      <c r="W226" s="3">
        <v>1</v>
      </c>
      <c r="X226" s="1" t="s">
        <v>53</v>
      </c>
      <c r="Y226" s="4">
        <v>120000</v>
      </c>
      <c r="Z226" s="4">
        <v>-15720</v>
      </c>
      <c r="AA226" s="4">
        <v>0</v>
      </c>
      <c r="AB226" s="4">
        <v>0</v>
      </c>
      <c r="AC226" s="4">
        <v>0</v>
      </c>
      <c r="AD226" s="4">
        <v>120000</v>
      </c>
      <c r="AE226" s="5">
        <v>1685</v>
      </c>
      <c r="AF226" s="1" t="s">
        <v>70</v>
      </c>
      <c r="AG226" s="1" t="s">
        <v>71</v>
      </c>
      <c r="AH226" s="1" t="s">
        <v>89</v>
      </c>
      <c r="AI226" s="1" t="s">
        <v>57</v>
      </c>
      <c r="AJ226" s="5">
        <v>10950</v>
      </c>
      <c r="AK226" s="4">
        <v>-1245</v>
      </c>
      <c r="AL226" s="4">
        <v>0</v>
      </c>
      <c r="AM226" s="4">
        <v>0</v>
      </c>
      <c r="AN226" s="4">
        <v>0</v>
      </c>
      <c r="AO226" s="4">
        <v>-16965</v>
      </c>
      <c r="AP226" s="4">
        <v>-16965</v>
      </c>
      <c r="AQ226" s="4">
        <v>0</v>
      </c>
      <c r="AR226" s="4">
        <v>103035</v>
      </c>
      <c r="AS226" s="1" t="s">
        <v>52</v>
      </c>
      <c r="AT226" s="9">
        <f t="shared" si="87"/>
        <v>43333</v>
      </c>
      <c r="AU226" s="9">
        <f t="shared" si="88"/>
        <v>43313</v>
      </c>
      <c r="AV226" s="9">
        <v>44798</v>
      </c>
      <c r="AW226" s="11">
        <f t="shared" si="89"/>
        <v>4.0136986301369859</v>
      </c>
      <c r="AX226">
        <v>10</v>
      </c>
      <c r="AY226" s="12">
        <v>0.05</v>
      </c>
      <c r="AZ226">
        <f t="shared" si="90"/>
        <v>9.5000000000000001E-2</v>
      </c>
      <c r="BA226" s="13">
        <f t="shared" si="91"/>
        <v>120000</v>
      </c>
      <c r="BI226" s="14">
        <f t="shared" si="103"/>
        <v>103035</v>
      </c>
      <c r="BJ226" s="14">
        <v>0</v>
      </c>
      <c r="BK226" s="14">
        <f t="shared" si="104"/>
        <v>103035</v>
      </c>
      <c r="BL226" s="52">
        <v>0</v>
      </c>
      <c r="BM226" s="15">
        <f t="shared" si="105"/>
        <v>103035</v>
      </c>
    </row>
    <row r="227" spans="1:65">
      <c r="A227" s="8">
        <v>225</v>
      </c>
      <c r="B227" s="1" t="s">
        <v>44</v>
      </c>
      <c r="C227" s="1">
        <v>1500</v>
      </c>
      <c r="D227" s="1" t="s">
        <v>60</v>
      </c>
      <c r="E227" s="1">
        <v>150000014</v>
      </c>
      <c r="F227" s="1" t="s">
        <v>112</v>
      </c>
      <c r="G227" s="1" t="s">
        <v>116</v>
      </c>
      <c r="H227" s="1">
        <v>27</v>
      </c>
      <c r="I227" s="1" t="s">
        <v>124</v>
      </c>
      <c r="J227" s="1" t="s">
        <v>49</v>
      </c>
      <c r="K227" s="1">
        <v>17406001</v>
      </c>
      <c r="L227" s="1" t="s">
        <v>50</v>
      </c>
      <c r="M227" s="1" t="s">
        <v>51</v>
      </c>
      <c r="N227" s="1" t="s">
        <v>64</v>
      </c>
      <c r="O227" s="1" t="s">
        <v>65</v>
      </c>
      <c r="P227" s="1" t="s">
        <v>66</v>
      </c>
      <c r="Q227" s="1" t="s">
        <v>67</v>
      </c>
      <c r="R227" s="1" t="s">
        <v>87</v>
      </c>
      <c r="S227" s="1" t="s">
        <v>88</v>
      </c>
      <c r="T227" s="2">
        <v>43333</v>
      </c>
      <c r="U227" s="2">
        <v>43333</v>
      </c>
      <c r="V227" s="1" t="s">
        <v>52</v>
      </c>
      <c r="W227" s="3">
        <v>1</v>
      </c>
      <c r="X227" s="1" t="s">
        <v>53</v>
      </c>
      <c r="Y227" s="4">
        <v>4339035</v>
      </c>
      <c r="Z227" s="4">
        <v>-568428.62</v>
      </c>
      <c r="AA227" s="4">
        <v>0</v>
      </c>
      <c r="AB227" s="4">
        <v>0</v>
      </c>
      <c r="AC227" s="4">
        <v>0</v>
      </c>
      <c r="AD227" s="4">
        <v>4339035</v>
      </c>
      <c r="AE227" s="5">
        <v>1685</v>
      </c>
      <c r="AF227" s="1" t="s">
        <v>70</v>
      </c>
      <c r="AG227" s="1" t="s">
        <v>71</v>
      </c>
      <c r="AH227" s="1" t="s">
        <v>89</v>
      </c>
      <c r="AI227" s="1" t="s">
        <v>57</v>
      </c>
      <c r="AJ227" s="5">
        <v>10950</v>
      </c>
      <c r="AK227" s="4">
        <v>-45011</v>
      </c>
      <c r="AL227" s="4">
        <v>0</v>
      </c>
      <c r="AM227" s="4">
        <v>0</v>
      </c>
      <c r="AN227" s="4">
        <v>0</v>
      </c>
      <c r="AO227" s="4">
        <v>-613439.62</v>
      </c>
      <c r="AP227" s="4">
        <v>-613439.62</v>
      </c>
      <c r="AQ227" s="4">
        <v>0</v>
      </c>
      <c r="AR227" s="4">
        <v>3725595.38</v>
      </c>
      <c r="AS227" s="1" t="s">
        <v>52</v>
      </c>
      <c r="AT227" s="9">
        <f t="shared" si="87"/>
        <v>43333</v>
      </c>
      <c r="AU227" s="9">
        <f t="shared" si="88"/>
        <v>43313</v>
      </c>
      <c r="AV227" s="9">
        <v>44798</v>
      </c>
      <c r="AW227" s="11">
        <f t="shared" si="89"/>
        <v>4.0136986301369859</v>
      </c>
      <c r="AX227">
        <v>10</v>
      </c>
      <c r="AY227" s="12">
        <v>0.05</v>
      </c>
      <c r="AZ227">
        <f t="shared" si="90"/>
        <v>9.5000000000000001E-2</v>
      </c>
      <c r="BA227" s="13">
        <f t="shared" si="91"/>
        <v>4339035</v>
      </c>
      <c r="BB227" s="16" t="s">
        <v>593</v>
      </c>
      <c r="BC227" s="16" t="s">
        <v>593</v>
      </c>
      <c r="BD227" s="16" t="s">
        <v>593</v>
      </c>
      <c r="BE227" s="16" t="s">
        <v>593</v>
      </c>
      <c r="BF227" s="16" t="s">
        <v>593</v>
      </c>
      <c r="BG227" s="16" t="s">
        <v>593</v>
      </c>
      <c r="BH227" s="16" t="s">
        <v>593</v>
      </c>
      <c r="BI227" s="14">
        <f t="shared" si="103"/>
        <v>3725595.38</v>
      </c>
      <c r="BJ227" s="14">
        <v>0</v>
      </c>
      <c r="BK227" s="14">
        <f t="shared" si="104"/>
        <v>3725595.38</v>
      </c>
      <c r="BL227" s="52">
        <v>0</v>
      </c>
      <c r="BM227" s="15">
        <f t="shared" si="105"/>
        <v>3725595.38</v>
      </c>
    </row>
    <row r="228" spans="1:65">
      <c r="A228" s="8">
        <v>226</v>
      </c>
      <c r="B228" s="1" t="s">
        <v>44</v>
      </c>
      <c r="C228" s="1">
        <v>1500</v>
      </c>
      <c r="D228" s="1" t="s">
        <v>60</v>
      </c>
      <c r="E228" s="1">
        <v>150000015</v>
      </c>
      <c r="F228" s="1" t="s">
        <v>60</v>
      </c>
      <c r="G228" s="1" t="s">
        <v>86</v>
      </c>
      <c r="H228" s="1">
        <v>1</v>
      </c>
      <c r="I228" s="1" t="s">
        <v>52</v>
      </c>
      <c r="J228" s="1" t="s">
        <v>49</v>
      </c>
      <c r="K228" s="1">
        <v>17406001</v>
      </c>
      <c r="L228" s="1" t="s">
        <v>50</v>
      </c>
      <c r="M228" s="1" t="s">
        <v>51</v>
      </c>
      <c r="N228" s="1" t="s">
        <v>64</v>
      </c>
      <c r="O228" s="1" t="s">
        <v>65</v>
      </c>
      <c r="P228" s="1" t="s">
        <v>66</v>
      </c>
      <c r="Q228" s="1" t="s">
        <v>67</v>
      </c>
      <c r="R228" s="1" t="s">
        <v>87</v>
      </c>
      <c r="S228" s="1" t="s">
        <v>88</v>
      </c>
      <c r="T228" s="2">
        <v>43333</v>
      </c>
      <c r="U228" s="2">
        <v>43333</v>
      </c>
      <c r="V228" s="1" t="s">
        <v>52</v>
      </c>
      <c r="W228" s="3">
        <v>1</v>
      </c>
      <c r="X228" s="1" t="s">
        <v>53</v>
      </c>
      <c r="Y228" s="4">
        <v>892500</v>
      </c>
      <c r="Z228" s="4">
        <v>-116920</v>
      </c>
      <c r="AA228" s="4">
        <v>0</v>
      </c>
      <c r="AB228" s="4">
        <v>0</v>
      </c>
      <c r="AC228" s="4">
        <v>0</v>
      </c>
      <c r="AD228" s="4">
        <v>892500</v>
      </c>
      <c r="AE228" s="5">
        <v>1685</v>
      </c>
      <c r="AF228" s="1" t="s">
        <v>70</v>
      </c>
      <c r="AG228" s="1" t="s">
        <v>71</v>
      </c>
      <c r="AH228" s="1" t="s">
        <v>89</v>
      </c>
      <c r="AI228" s="1" t="s">
        <v>57</v>
      </c>
      <c r="AJ228" s="5">
        <v>10950</v>
      </c>
      <c r="AK228" s="4">
        <v>-9258</v>
      </c>
      <c r="AL228" s="4">
        <v>0</v>
      </c>
      <c r="AM228" s="4">
        <v>0</v>
      </c>
      <c r="AN228" s="4">
        <v>0</v>
      </c>
      <c r="AO228" s="4">
        <v>-126178</v>
      </c>
      <c r="AP228" s="4">
        <v>-126178</v>
      </c>
      <c r="AQ228" s="4">
        <v>0</v>
      </c>
      <c r="AR228" s="4">
        <v>766322</v>
      </c>
      <c r="AS228" s="1" t="s">
        <v>52</v>
      </c>
      <c r="AT228" s="9">
        <f t="shared" si="87"/>
        <v>43333</v>
      </c>
      <c r="AU228" s="9">
        <f t="shared" si="88"/>
        <v>43313</v>
      </c>
      <c r="AV228" s="9">
        <v>44798</v>
      </c>
      <c r="AW228" s="11">
        <f t="shared" si="89"/>
        <v>4.0136986301369859</v>
      </c>
      <c r="AX228">
        <v>10</v>
      </c>
      <c r="AY228" s="12">
        <v>0.05</v>
      </c>
      <c r="AZ228">
        <f t="shared" si="90"/>
        <v>9.5000000000000001E-2</v>
      </c>
      <c r="BA228" s="13">
        <f t="shared" si="91"/>
        <v>892500</v>
      </c>
      <c r="BB228" s="17" t="s">
        <v>1853</v>
      </c>
      <c r="BC228">
        <f>MATCH(BB228,MONTHLY_INDEX!$A:$A,0)</f>
        <v>630</v>
      </c>
      <c r="BD228">
        <f>MATCH(AU228,MONTHLY_INDEX!$1:$1,0)</f>
        <v>80</v>
      </c>
      <c r="BE228">
        <f>INDEX(MONTHLY_INDEX!$1:$1048576,Final!BC228,Final!BD228)</f>
        <v>111.6</v>
      </c>
      <c r="BF228">
        <f>MATCH($BF$1,MONTHLY_INDEX!$1:$1,0)</f>
        <v>127</v>
      </c>
      <c r="BG228">
        <f>INDEX(MONTHLY_INDEX!$1:$1048576,Final!BC228,Final!BF228)</f>
        <v>151.1</v>
      </c>
      <c r="BH228" s="23">
        <f t="shared" ref="BH228:BH245" si="106">(BG228-BE228)/BE228</f>
        <v>0.35394265232974914</v>
      </c>
      <c r="BI228" s="14">
        <f t="shared" ref="BI228:BI245" si="107">(1+BH228)*BA228</f>
        <v>1208393.817204301</v>
      </c>
      <c r="BJ228" s="14">
        <f t="shared" ref="BJ228:BJ245" si="108">BI228*AZ228*AW228</f>
        <v>460762.21783399611</v>
      </c>
      <c r="BK228" s="15">
        <f t="shared" si="98"/>
        <v>747631.59937030496</v>
      </c>
      <c r="BL228" s="52">
        <v>0</v>
      </c>
      <c r="BM228" s="15">
        <f t="shared" ref="BM228:BM245" si="109">MAX((1-BL228)*BK228,BI228*AY228)</f>
        <v>747631.59937030496</v>
      </c>
    </row>
    <row r="229" spans="1:65">
      <c r="A229" s="8">
        <v>227</v>
      </c>
      <c r="B229" s="1" t="s">
        <v>44</v>
      </c>
      <c r="C229" s="1">
        <v>1500</v>
      </c>
      <c r="D229" s="1" t="s">
        <v>60</v>
      </c>
      <c r="E229" s="1">
        <v>150000015</v>
      </c>
      <c r="F229" s="1" t="s">
        <v>60</v>
      </c>
      <c r="G229" s="1" t="s">
        <v>90</v>
      </c>
      <c r="H229" s="1">
        <v>2</v>
      </c>
      <c r="I229" s="1" t="s">
        <v>52</v>
      </c>
      <c r="J229" s="1" t="s">
        <v>49</v>
      </c>
      <c r="K229" s="1">
        <v>17406001</v>
      </c>
      <c r="L229" s="1" t="s">
        <v>50</v>
      </c>
      <c r="M229" s="1" t="s">
        <v>51</v>
      </c>
      <c r="N229" s="1" t="s">
        <v>64</v>
      </c>
      <c r="O229" s="1" t="s">
        <v>65</v>
      </c>
      <c r="P229" s="1" t="s">
        <v>66</v>
      </c>
      <c r="Q229" s="1" t="s">
        <v>67</v>
      </c>
      <c r="R229" s="1" t="s">
        <v>87</v>
      </c>
      <c r="S229" s="1" t="s">
        <v>88</v>
      </c>
      <c r="T229" s="2">
        <v>43333</v>
      </c>
      <c r="U229" s="2">
        <v>43333</v>
      </c>
      <c r="V229" s="1" t="s">
        <v>52</v>
      </c>
      <c r="W229" s="3">
        <v>1</v>
      </c>
      <c r="X229" s="1" t="s">
        <v>53</v>
      </c>
      <c r="Y229" s="4">
        <v>472500</v>
      </c>
      <c r="Z229" s="4">
        <v>-61898</v>
      </c>
      <c r="AA229" s="4">
        <v>0</v>
      </c>
      <c r="AB229" s="4">
        <v>0</v>
      </c>
      <c r="AC229" s="4">
        <v>0</v>
      </c>
      <c r="AD229" s="4">
        <v>472500</v>
      </c>
      <c r="AE229" s="5">
        <v>1685</v>
      </c>
      <c r="AF229" s="1" t="s">
        <v>70</v>
      </c>
      <c r="AG229" s="1" t="s">
        <v>71</v>
      </c>
      <c r="AH229" s="1" t="s">
        <v>89</v>
      </c>
      <c r="AI229" s="1" t="s">
        <v>57</v>
      </c>
      <c r="AJ229" s="5">
        <v>10950</v>
      </c>
      <c r="AK229" s="4">
        <v>-4901</v>
      </c>
      <c r="AL229" s="4">
        <v>0</v>
      </c>
      <c r="AM229" s="4">
        <v>0</v>
      </c>
      <c r="AN229" s="4">
        <v>0</v>
      </c>
      <c r="AO229" s="4">
        <v>-66799</v>
      </c>
      <c r="AP229" s="4">
        <v>-66799</v>
      </c>
      <c r="AQ229" s="4">
        <v>0</v>
      </c>
      <c r="AR229" s="4">
        <v>405701</v>
      </c>
      <c r="AS229" s="1" t="s">
        <v>52</v>
      </c>
      <c r="AT229" s="9">
        <f t="shared" si="87"/>
        <v>43333</v>
      </c>
      <c r="AU229" s="9">
        <f t="shared" si="88"/>
        <v>43313</v>
      </c>
      <c r="AV229" s="9">
        <v>44798</v>
      </c>
      <c r="AW229" s="11">
        <f t="shared" si="89"/>
        <v>4.0136986301369859</v>
      </c>
      <c r="AX229">
        <v>10</v>
      </c>
      <c r="AY229" s="12">
        <v>0.05</v>
      </c>
      <c r="AZ229">
        <f t="shared" si="90"/>
        <v>9.5000000000000001E-2</v>
      </c>
      <c r="BA229" s="13">
        <f t="shared" si="91"/>
        <v>472500</v>
      </c>
      <c r="BB229" s="17" t="s">
        <v>2189</v>
      </c>
      <c r="BC229">
        <f>MATCH(BB229,MONTHLY_INDEX!$A:$A,0)</f>
        <v>798</v>
      </c>
      <c r="BD229">
        <f>MATCH(AU229,MONTHLY_INDEX!$1:$1,0)</f>
        <v>80</v>
      </c>
      <c r="BE229">
        <f>INDEX(MONTHLY_INDEX!$1:$1048576,Final!BC229,Final!BD229)</f>
        <v>96</v>
      </c>
      <c r="BF229">
        <f>MATCH($BF$1,MONTHLY_INDEX!$1:$1,0)</f>
        <v>127</v>
      </c>
      <c r="BG229">
        <f>INDEX(MONTHLY_INDEX!$1:$1048576,Final!BC229,Final!BF229)</f>
        <v>95.3</v>
      </c>
      <c r="BH229" s="23">
        <f t="shared" si="106"/>
        <v>-7.2916666666666963E-3</v>
      </c>
      <c r="BI229" s="14">
        <f t="shared" si="107"/>
        <v>469054.6875</v>
      </c>
      <c r="BJ229" s="14">
        <f t="shared" si="108"/>
        <v>178851.19488441778</v>
      </c>
      <c r="BK229" s="15">
        <f t="shared" si="98"/>
        <v>290203.49261558219</v>
      </c>
      <c r="BL229" s="52">
        <v>0</v>
      </c>
      <c r="BM229" s="15">
        <f t="shared" si="109"/>
        <v>290203.49261558219</v>
      </c>
    </row>
    <row r="230" spans="1:65">
      <c r="A230" s="8">
        <v>228</v>
      </c>
      <c r="B230" s="1" t="s">
        <v>44</v>
      </c>
      <c r="C230" s="1">
        <v>1500</v>
      </c>
      <c r="D230" s="1" t="s">
        <v>60</v>
      </c>
      <c r="E230" s="1">
        <v>150000015</v>
      </c>
      <c r="F230" s="1" t="s">
        <v>60</v>
      </c>
      <c r="G230" s="1" t="s">
        <v>91</v>
      </c>
      <c r="H230" s="1">
        <v>3</v>
      </c>
      <c r="I230" s="1" t="s">
        <v>52</v>
      </c>
      <c r="J230" s="1" t="s">
        <v>49</v>
      </c>
      <c r="K230" s="1">
        <v>17406001</v>
      </c>
      <c r="L230" s="1" t="s">
        <v>50</v>
      </c>
      <c r="M230" s="1" t="s">
        <v>51</v>
      </c>
      <c r="N230" s="1" t="s">
        <v>64</v>
      </c>
      <c r="O230" s="1" t="s">
        <v>65</v>
      </c>
      <c r="P230" s="1" t="s">
        <v>66</v>
      </c>
      <c r="Q230" s="1" t="s">
        <v>67</v>
      </c>
      <c r="R230" s="1" t="s">
        <v>87</v>
      </c>
      <c r="S230" s="1" t="s">
        <v>88</v>
      </c>
      <c r="T230" s="2">
        <v>43333</v>
      </c>
      <c r="U230" s="2">
        <v>43333</v>
      </c>
      <c r="V230" s="1" t="s">
        <v>52</v>
      </c>
      <c r="W230" s="3">
        <v>1</v>
      </c>
      <c r="X230" s="1" t="s">
        <v>53</v>
      </c>
      <c r="Y230" s="4">
        <v>637760</v>
      </c>
      <c r="Z230" s="4">
        <v>-83547</v>
      </c>
      <c r="AA230" s="4">
        <v>0</v>
      </c>
      <c r="AB230" s="4">
        <v>0</v>
      </c>
      <c r="AC230" s="4">
        <v>0</v>
      </c>
      <c r="AD230" s="4">
        <v>637760</v>
      </c>
      <c r="AE230" s="5">
        <v>1685</v>
      </c>
      <c r="AF230" s="1" t="s">
        <v>70</v>
      </c>
      <c r="AG230" s="1" t="s">
        <v>71</v>
      </c>
      <c r="AH230" s="1" t="s">
        <v>89</v>
      </c>
      <c r="AI230" s="1" t="s">
        <v>57</v>
      </c>
      <c r="AJ230" s="5">
        <v>10950</v>
      </c>
      <c r="AK230" s="4">
        <v>-6616</v>
      </c>
      <c r="AL230" s="4">
        <v>0</v>
      </c>
      <c r="AM230" s="4">
        <v>0</v>
      </c>
      <c r="AN230" s="4">
        <v>0</v>
      </c>
      <c r="AO230" s="4">
        <v>-90163</v>
      </c>
      <c r="AP230" s="4">
        <v>-90163</v>
      </c>
      <c r="AQ230" s="4">
        <v>0</v>
      </c>
      <c r="AR230" s="4">
        <v>547597</v>
      </c>
      <c r="AS230" s="1" t="s">
        <v>52</v>
      </c>
      <c r="AT230" s="9">
        <f t="shared" si="87"/>
        <v>43333</v>
      </c>
      <c r="AU230" s="9">
        <f t="shared" si="88"/>
        <v>43313</v>
      </c>
      <c r="AV230" s="9">
        <v>44798</v>
      </c>
      <c r="AW230" s="11">
        <f t="shared" si="89"/>
        <v>4.0136986301369859</v>
      </c>
      <c r="AX230">
        <v>10</v>
      </c>
      <c r="AY230" s="12">
        <v>0.05</v>
      </c>
      <c r="AZ230">
        <f t="shared" si="90"/>
        <v>9.5000000000000001E-2</v>
      </c>
      <c r="BA230" s="13">
        <f t="shared" si="91"/>
        <v>637760</v>
      </c>
      <c r="BB230" s="17" t="s">
        <v>2189</v>
      </c>
      <c r="BC230">
        <f>MATCH(BB230,MONTHLY_INDEX!$A:$A,0)</f>
        <v>798</v>
      </c>
      <c r="BD230">
        <f>MATCH(AU230,MONTHLY_INDEX!$1:$1,0)</f>
        <v>80</v>
      </c>
      <c r="BE230">
        <f>INDEX(MONTHLY_INDEX!$1:$1048576,Final!BC230,Final!BD230)</f>
        <v>96</v>
      </c>
      <c r="BF230">
        <f>MATCH($BF$1,MONTHLY_INDEX!$1:$1,0)</f>
        <v>127</v>
      </c>
      <c r="BG230">
        <f>INDEX(MONTHLY_INDEX!$1:$1048576,Final!BC230,Final!BF230)</f>
        <v>95.3</v>
      </c>
      <c r="BH230" s="23">
        <f t="shared" si="106"/>
        <v>-7.2916666666666963E-3</v>
      </c>
      <c r="BI230" s="14">
        <f t="shared" si="107"/>
        <v>633109.66666666663</v>
      </c>
      <c r="BJ230" s="14">
        <f t="shared" si="108"/>
        <v>241405.58317351594</v>
      </c>
      <c r="BK230" s="15">
        <f t="shared" si="98"/>
        <v>391704.08349315065</v>
      </c>
      <c r="BL230" s="52">
        <v>0</v>
      </c>
      <c r="BM230" s="15">
        <f t="shared" si="109"/>
        <v>391704.08349315065</v>
      </c>
    </row>
    <row r="231" spans="1:65">
      <c r="A231" s="8">
        <v>229</v>
      </c>
      <c r="B231" s="1" t="s">
        <v>44</v>
      </c>
      <c r="C231" s="1">
        <v>1500</v>
      </c>
      <c r="D231" s="1" t="s">
        <v>60</v>
      </c>
      <c r="E231" s="1">
        <v>150000015</v>
      </c>
      <c r="F231" s="1" t="s">
        <v>60</v>
      </c>
      <c r="G231" s="1" t="s">
        <v>92</v>
      </c>
      <c r="H231" s="1">
        <v>4</v>
      </c>
      <c r="I231" s="1" t="s">
        <v>52</v>
      </c>
      <c r="J231" s="1" t="s">
        <v>49</v>
      </c>
      <c r="K231" s="1">
        <v>17406001</v>
      </c>
      <c r="L231" s="1" t="s">
        <v>50</v>
      </c>
      <c r="M231" s="1" t="s">
        <v>51</v>
      </c>
      <c r="N231" s="1" t="s">
        <v>64</v>
      </c>
      <c r="O231" s="1" t="s">
        <v>65</v>
      </c>
      <c r="P231" s="1" t="s">
        <v>66</v>
      </c>
      <c r="Q231" s="1" t="s">
        <v>67</v>
      </c>
      <c r="R231" s="1" t="s">
        <v>87</v>
      </c>
      <c r="S231" s="1" t="s">
        <v>88</v>
      </c>
      <c r="T231" s="2">
        <v>43333</v>
      </c>
      <c r="U231" s="2">
        <v>43333</v>
      </c>
      <c r="V231" s="1" t="s">
        <v>52</v>
      </c>
      <c r="W231" s="3">
        <v>1</v>
      </c>
      <c r="X231" s="1" t="s">
        <v>53</v>
      </c>
      <c r="Y231" s="4">
        <v>21044329</v>
      </c>
      <c r="Z231" s="4">
        <v>-2756887</v>
      </c>
      <c r="AA231" s="4">
        <v>0</v>
      </c>
      <c r="AB231" s="4">
        <v>0</v>
      </c>
      <c r="AC231" s="4">
        <v>0</v>
      </c>
      <c r="AD231" s="4">
        <v>21044329</v>
      </c>
      <c r="AE231" s="5">
        <v>1685</v>
      </c>
      <c r="AF231" s="1" t="s">
        <v>70</v>
      </c>
      <c r="AG231" s="1" t="s">
        <v>71</v>
      </c>
      <c r="AH231" s="1" t="s">
        <v>89</v>
      </c>
      <c r="AI231" s="1" t="s">
        <v>57</v>
      </c>
      <c r="AJ231" s="5">
        <v>10950</v>
      </c>
      <c r="AK231" s="4">
        <v>-218303</v>
      </c>
      <c r="AL231" s="4">
        <v>0</v>
      </c>
      <c r="AM231" s="4">
        <v>0</v>
      </c>
      <c r="AN231" s="4">
        <v>0</v>
      </c>
      <c r="AO231" s="4">
        <v>-2975190</v>
      </c>
      <c r="AP231" s="4">
        <v>-2975190</v>
      </c>
      <c r="AQ231" s="4">
        <v>0</v>
      </c>
      <c r="AR231" s="4">
        <v>18069139</v>
      </c>
      <c r="AS231" s="1" t="s">
        <v>52</v>
      </c>
      <c r="AT231" s="9">
        <f t="shared" si="87"/>
        <v>43333</v>
      </c>
      <c r="AU231" s="9">
        <f t="shared" si="88"/>
        <v>43313</v>
      </c>
      <c r="AV231" s="9">
        <v>44798</v>
      </c>
      <c r="AW231" s="11">
        <f t="shared" si="89"/>
        <v>4.0136986301369859</v>
      </c>
      <c r="AX231">
        <v>25</v>
      </c>
      <c r="AY231" s="12">
        <v>0.05</v>
      </c>
      <c r="AZ231">
        <f t="shared" si="90"/>
        <v>3.7999999999999999E-2</v>
      </c>
      <c r="BA231" s="13">
        <f t="shared" si="91"/>
        <v>21044329</v>
      </c>
      <c r="BB231" s="17" t="s">
        <v>2189</v>
      </c>
      <c r="BC231">
        <f>MATCH(BB231,MONTHLY_INDEX!$A:$A,0)</f>
        <v>798</v>
      </c>
      <c r="BD231">
        <f>MATCH(AU231,MONTHLY_INDEX!$1:$1,0)</f>
        <v>80</v>
      </c>
      <c r="BE231">
        <f>INDEX(MONTHLY_INDEX!$1:$1048576,Final!BC231,Final!BD231)</f>
        <v>96</v>
      </c>
      <c r="BF231">
        <f>MATCH($BF$1,MONTHLY_INDEX!$1:$1,0)</f>
        <v>127</v>
      </c>
      <c r="BG231">
        <f>INDEX(MONTHLY_INDEX!$1:$1048576,Final!BC231,Final!BF231)</f>
        <v>95.3</v>
      </c>
      <c r="BH231" s="23">
        <f t="shared" si="106"/>
        <v>-7.2916666666666963E-3</v>
      </c>
      <c r="BI231" s="14">
        <f t="shared" si="107"/>
        <v>20890880.767708331</v>
      </c>
      <c r="BJ231" s="14">
        <f t="shared" si="108"/>
        <v>3186288.5817488292</v>
      </c>
      <c r="BK231" s="15">
        <f t="shared" si="98"/>
        <v>17704592.185959503</v>
      </c>
      <c r="BL231" s="52">
        <v>0</v>
      </c>
      <c r="BM231" s="15">
        <f t="shared" si="109"/>
        <v>17704592.185959503</v>
      </c>
    </row>
    <row r="232" spans="1:65">
      <c r="A232" s="8">
        <v>230</v>
      </c>
      <c r="B232" s="1" t="s">
        <v>44</v>
      </c>
      <c r="C232" s="1">
        <v>1500</v>
      </c>
      <c r="D232" s="1" t="s">
        <v>60</v>
      </c>
      <c r="E232" s="1">
        <v>150000015</v>
      </c>
      <c r="F232" s="1" t="s">
        <v>60</v>
      </c>
      <c r="G232" s="1" t="s">
        <v>93</v>
      </c>
      <c r="H232" s="1">
        <v>5</v>
      </c>
      <c r="I232" s="1" t="s">
        <v>52</v>
      </c>
      <c r="J232" s="1" t="s">
        <v>49</v>
      </c>
      <c r="K232" s="1">
        <v>17406001</v>
      </c>
      <c r="L232" s="1" t="s">
        <v>50</v>
      </c>
      <c r="M232" s="1" t="s">
        <v>51</v>
      </c>
      <c r="N232" s="1" t="s">
        <v>64</v>
      </c>
      <c r="O232" s="1" t="s">
        <v>65</v>
      </c>
      <c r="P232" s="1" t="s">
        <v>66</v>
      </c>
      <c r="Q232" s="1" t="s">
        <v>67</v>
      </c>
      <c r="R232" s="1" t="s">
        <v>87</v>
      </c>
      <c r="S232" s="1" t="s">
        <v>88</v>
      </c>
      <c r="T232" s="2">
        <v>43333</v>
      </c>
      <c r="U232" s="2">
        <v>43333</v>
      </c>
      <c r="V232" s="1" t="s">
        <v>52</v>
      </c>
      <c r="W232" s="3">
        <v>1</v>
      </c>
      <c r="X232" s="1" t="s">
        <v>53</v>
      </c>
      <c r="Y232" s="4">
        <v>969266</v>
      </c>
      <c r="Z232" s="4">
        <v>-126976</v>
      </c>
      <c r="AA232" s="4">
        <v>0</v>
      </c>
      <c r="AB232" s="4">
        <v>0</v>
      </c>
      <c r="AC232" s="4">
        <v>0</v>
      </c>
      <c r="AD232" s="4">
        <v>969266</v>
      </c>
      <c r="AE232" s="5">
        <v>1685</v>
      </c>
      <c r="AF232" s="1" t="s">
        <v>70</v>
      </c>
      <c r="AG232" s="1" t="s">
        <v>71</v>
      </c>
      <c r="AH232" s="1" t="s">
        <v>89</v>
      </c>
      <c r="AI232" s="1" t="s">
        <v>57</v>
      </c>
      <c r="AJ232" s="5">
        <v>10950</v>
      </c>
      <c r="AK232" s="4">
        <v>-10055</v>
      </c>
      <c r="AL232" s="4">
        <v>0</v>
      </c>
      <c r="AM232" s="4">
        <v>0</v>
      </c>
      <c r="AN232" s="4">
        <v>0</v>
      </c>
      <c r="AO232" s="4">
        <v>-137031</v>
      </c>
      <c r="AP232" s="4">
        <v>-137031</v>
      </c>
      <c r="AQ232" s="4">
        <v>0</v>
      </c>
      <c r="AR232" s="4">
        <v>832235</v>
      </c>
      <c r="AS232" s="1" t="s">
        <v>52</v>
      </c>
      <c r="AT232" s="9">
        <f t="shared" si="87"/>
        <v>43333</v>
      </c>
      <c r="AU232" s="9">
        <f t="shared" si="88"/>
        <v>43313</v>
      </c>
      <c r="AV232" s="9">
        <v>44798</v>
      </c>
      <c r="AW232" s="11">
        <f t="shared" si="89"/>
        <v>4.0136986301369859</v>
      </c>
      <c r="AX232">
        <v>25</v>
      </c>
      <c r="AY232" s="12">
        <v>0.05</v>
      </c>
      <c r="AZ232">
        <f t="shared" si="90"/>
        <v>3.7999999999999999E-2</v>
      </c>
      <c r="BA232" s="13">
        <f t="shared" si="91"/>
        <v>969266</v>
      </c>
      <c r="BB232" s="17" t="s">
        <v>2083</v>
      </c>
      <c r="BC232">
        <f>MATCH(BB232,MONTHLY_INDEX!$A:$A,0)</f>
        <v>745</v>
      </c>
      <c r="BD232">
        <f>MATCH(AU232,MONTHLY_INDEX!$1:$1,0)</f>
        <v>80</v>
      </c>
      <c r="BE232">
        <f>INDEX(MONTHLY_INDEX!$1:$1048576,Final!BC232,Final!BD232)</f>
        <v>106.4</v>
      </c>
      <c r="BF232">
        <f>MATCH($BF$1,MONTHLY_INDEX!$1:$1,0)</f>
        <v>127</v>
      </c>
      <c r="BG232">
        <f>INDEX(MONTHLY_INDEX!$1:$1048576,Final!BC232,Final!BF232)</f>
        <v>115.4</v>
      </c>
      <c r="BH232" s="23">
        <f t="shared" si="106"/>
        <v>8.4586466165413529E-2</v>
      </c>
      <c r="BI232" s="14">
        <f t="shared" si="107"/>
        <v>1051252.7857142857</v>
      </c>
      <c r="BJ232" s="14">
        <f t="shared" si="108"/>
        <v>160337.65090606653</v>
      </c>
      <c r="BK232" s="15">
        <f t="shared" si="98"/>
        <v>890915.13480821915</v>
      </c>
      <c r="BL232" s="52">
        <v>0</v>
      </c>
      <c r="BM232" s="15">
        <f t="shared" si="109"/>
        <v>890915.13480821915</v>
      </c>
    </row>
    <row r="233" spans="1:65">
      <c r="A233" s="8">
        <v>231</v>
      </c>
      <c r="B233" s="1" t="s">
        <v>44</v>
      </c>
      <c r="C233" s="1">
        <v>1500</v>
      </c>
      <c r="D233" s="1" t="s">
        <v>60</v>
      </c>
      <c r="E233" s="1">
        <v>150000015</v>
      </c>
      <c r="F233" s="1" t="s">
        <v>60</v>
      </c>
      <c r="G233" s="1" t="s">
        <v>94</v>
      </c>
      <c r="H233" s="1">
        <v>6</v>
      </c>
      <c r="I233" s="1" t="s">
        <v>52</v>
      </c>
      <c r="J233" s="1" t="s">
        <v>49</v>
      </c>
      <c r="K233" s="1">
        <v>17406001</v>
      </c>
      <c r="L233" s="1" t="s">
        <v>50</v>
      </c>
      <c r="M233" s="1" t="s">
        <v>51</v>
      </c>
      <c r="N233" s="1" t="s">
        <v>64</v>
      </c>
      <c r="O233" s="1" t="s">
        <v>65</v>
      </c>
      <c r="P233" s="1" t="s">
        <v>66</v>
      </c>
      <c r="Q233" s="1" t="s">
        <v>67</v>
      </c>
      <c r="R233" s="1" t="s">
        <v>87</v>
      </c>
      <c r="S233" s="1" t="s">
        <v>88</v>
      </c>
      <c r="T233" s="2">
        <v>43333</v>
      </c>
      <c r="U233" s="2">
        <v>43333</v>
      </c>
      <c r="V233" s="1" t="s">
        <v>52</v>
      </c>
      <c r="W233" s="3">
        <v>1</v>
      </c>
      <c r="X233" s="1" t="s">
        <v>53</v>
      </c>
      <c r="Y233" s="4">
        <v>735000</v>
      </c>
      <c r="Z233" s="4">
        <v>-96287</v>
      </c>
      <c r="AA233" s="4">
        <v>0</v>
      </c>
      <c r="AB233" s="4">
        <v>0</v>
      </c>
      <c r="AC233" s="4">
        <v>0</v>
      </c>
      <c r="AD233" s="4">
        <v>735000</v>
      </c>
      <c r="AE233" s="5">
        <v>1685</v>
      </c>
      <c r="AF233" s="1" t="s">
        <v>70</v>
      </c>
      <c r="AG233" s="1" t="s">
        <v>71</v>
      </c>
      <c r="AH233" s="1" t="s">
        <v>89</v>
      </c>
      <c r="AI233" s="1" t="s">
        <v>57</v>
      </c>
      <c r="AJ233" s="5">
        <v>10950</v>
      </c>
      <c r="AK233" s="4">
        <v>-7625</v>
      </c>
      <c r="AL233" s="4">
        <v>0</v>
      </c>
      <c r="AM233" s="4">
        <v>0</v>
      </c>
      <c r="AN233" s="4">
        <v>0</v>
      </c>
      <c r="AO233" s="4">
        <v>-103912</v>
      </c>
      <c r="AP233" s="4">
        <v>-103912</v>
      </c>
      <c r="AQ233" s="4">
        <v>0</v>
      </c>
      <c r="AR233" s="4">
        <v>631088</v>
      </c>
      <c r="AS233" s="1" t="s">
        <v>52</v>
      </c>
      <c r="AT233" s="9">
        <f t="shared" si="87"/>
        <v>43333</v>
      </c>
      <c r="AU233" s="9">
        <f t="shared" si="88"/>
        <v>43313</v>
      </c>
      <c r="AV233" s="9">
        <v>44798</v>
      </c>
      <c r="AW233" s="11">
        <f t="shared" si="89"/>
        <v>4.0136986301369859</v>
      </c>
      <c r="AX233">
        <v>10</v>
      </c>
      <c r="AY233" s="12">
        <v>0.05</v>
      </c>
      <c r="AZ233">
        <f t="shared" si="90"/>
        <v>9.5000000000000001E-2</v>
      </c>
      <c r="BA233" s="13">
        <f t="shared" si="91"/>
        <v>735000</v>
      </c>
      <c r="BB233" s="17" t="s">
        <v>1853</v>
      </c>
      <c r="BC233">
        <f>MATCH(BB233,MONTHLY_INDEX!$A:$A,0)</f>
        <v>630</v>
      </c>
      <c r="BD233">
        <f>MATCH(AU233,MONTHLY_INDEX!$1:$1,0)</f>
        <v>80</v>
      </c>
      <c r="BE233">
        <f>INDEX(MONTHLY_INDEX!$1:$1048576,Final!BC233,Final!BD233)</f>
        <v>111.6</v>
      </c>
      <c r="BF233">
        <f>MATCH($BF$1,MONTHLY_INDEX!$1:$1,0)</f>
        <v>127</v>
      </c>
      <c r="BG233">
        <f>INDEX(MONTHLY_INDEX!$1:$1048576,Final!BC233,Final!BF233)</f>
        <v>151.1</v>
      </c>
      <c r="BH233" s="23">
        <f t="shared" si="106"/>
        <v>0.35394265232974914</v>
      </c>
      <c r="BI233" s="14">
        <f t="shared" si="107"/>
        <v>995147.84946236562</v>
      </c>
      <c r="BJ233" s="14">
        <f t="shared" si="108"/>
        <v>379451.2382162321</v>
      </c>
      <c r="BK233" s="15">
        <f t="shared" si="98"/>
        <v>615696.61124613346</v>
      </c>
      <c r="BL233" s="52">
        <v>0</v>
      </c>
      <c r="BM233" s="15">
        <f t="shared" si="109"/>
        <v>615696.61124613346</v>
      </c>
    </row>
    <row r="234" spans="1:65">
      <c r="A234" s="8">
        <v>232</v>
      </c>
      <c r="B234" s="1" t="s">
        <v>44</v>
      </c>
      <c r="C234" s="1">
        <v>1500</v>
      </c>
      <c r="D234" s="1" t="s">
        <v>60</v>
      </c>
      <c r="E234" s="1">
        <v>150000015</v>
      </c>
      <c r="F234" s="1" t="s">
        <v>60</v>
      </c>
      <c r="G234" s="1" t="s">
        <v>95</v>
      </c>
      <c r="H234" s="1">
        <v>7</v>
      </c>
      <c r="I234" s="1" t="s">
        <v>52</v>
      </c>
      <c r="J234" s="1" t="s">
        <v>49</v>
      </c>
      <c r="K234" s="1">
        <v>17406001</v>
      </c>
      <c r="L234" s="1" t="s">
        <v>50</v>
      </c>
      <c r="M234" s="1" t="s">
        <v>51</v>
      </c>
      <c r="N234" s="1" t="s">
        <v>64</v>
      </c>
      <c r="O234" s="1" t="s">
        <v>65</v>
      </c>
      <c r="P234" s="1" t="s">
        <v>66</v>
      </c>
      <c r="Q234" s="1" t="s">
        <v>67</v>
      </c>
      <c r="R234" s="1" t="s">
        <v>87</v>
      </c>
      <c r="S234" s="1" t="s">
        <v>88</v>
      </c>
      <c r="T234" s="2">
        <v>43333</v>
      </c>
      <c r="U234" s="2">
        <v>43333</v>
      </c>
      <c r="V234" s="1" t="s">
        <v>52</v>
      </c>
      <c r="W234" s="3">
        <v>1</v>
      </c>
      <c r="X234" s="1" t="s">
        <v>53</v>
      </c>
      <c r="Y234" s="4">
        <v>126000</v>
      </c>
      <c r="Z234" s="4">
        <v>-16506</v>
      </c>
      <c r="AA234" s="4">
        <v>0</v>
      </c>
      <c r="AB234" s="4">
        <v>0</v>
      </c>
      <c r="AC234" s="4">
        <v>0</v>
      </c>
      <c r="AD234" s="4">
        <v>126000</v>
      </c>
      <c r="AE234" s="5">
        <v>1685</v>
      </c>
      <c r="AF234" s="1" t="s">
        <v>70</v>
      </c>
      <c r="AG234" s="1" t="s">
        <v>71</v>
      </c>
      <c r="AH234" s="1" t="s">
        <v>89</v>
      </c>
      <c r="AI234" s="1" t="s">
        <v>57</v>
      </c>
      <c r="AJ234" s="5">
        <v>10950</v>
      </c>
      <c r="AK234" s="4">
        <v>-1307</v>
      </c>
      <c r="AL234" s="4">
        <v>0</v>
      </c>
      <c r="AM234" s="4">
        <v>0</v>
      </c>
      <c r="AN234" s="4">
        <v>0</v>
      </c>
      <c r="AO234" s="4">
        <v>-17813</v>
      </c>
      <c r="AP234" s="4">
        <v>-17813</v>
      </c>
      <c r="AQ234" s="4">
        <v>0</v>
      </c>
      <c r="AR234" s="4">
        <v>108187</v>
      </c>
      <c r="AS234" s="1" t="s">
        <v>52</v>
      </c>
      <c r="AT234" s="9">
        <f t="shared" si="87"/>
        <v>43333</v>
      </c>
      <c r="AU234" s="9">
        <f t="shared" si="88"/>
        <v>43313</v>
      </c>
      <c r="AV234" s="9">
        <v>44798</v>
      </c>
      <c r="AW234" s="11">
        <f t="shared" si="89"/>
        <v>4.0136986301369859</v>
      </c>
      <c r="AX234">
        <v>25</v>
      </c>
      <c r="AY234" s="12">
        <v>0.05</v>
      </c>
      <c r="AZ234">
        <f t="shared" si="90"/>
        <v>3.7999999999999999E-2</v>
      </c>
      <c r="BA234" s="13">
        <f t="shared" si="91"/>
        <v>126000</v>
      </c>
      <c r="BB234" s="17" t="s">
        <v>2189</v>
      </c>
      <c r="BC234">
        <f>MATCH(BB234,MONTHLY_INDEX!$A:$A,0)</f>
        <v>798</v>
      </c>
      <c r="BD234">
        <f>MATCH(AU234,MONTHLY_INDEX!$1:$1,0)</f>
        <v>80</v>
      </c>
      <c r="BE234">
        <f>INDEX(MONTHLY_INDEX!$1:$1048576,Final!BC234,Final!BD234)</f>
        <v>96</v>
      </c>
      <c r="BF234">
        <f>MATCH($BF$1,MONTHLY_INDEX!$1:$1,0)</f>
        <v>127</v>
      </c>
      <c r="BG234">
        <f>INDEX(MONTHLY_INDEX!$1:$1048576,Final!BC234,Final!BF234)</f>
        <v>95.3</v>
      </c>
      <c r="BH234" s="23">
        <f t="shared" si="106"/>
        <v>-7.2916666666666963E-3</v>
      </c>
      <c r="BI234" s="14">
        <f t="shared" si="107"/>
        <v>125081.25</v>
      </c>
      <c r="BJ234" s="14">
        <f t="shared" si="108"/>
        <v>19077.460787671229</v>
      </c>
      <c r="BK234" s="15">
        <f t="shared" si="98"/>
        <v>106003.78921232877</v>
      </c>
      <c r="BL234" s="52">
        <v>0</v>
      </c>
      <c r="BM234" s="15">
        <f t="shared" si="109"/>
        <v>106003.78921232877</v>
      </c>
    </row>
    <row r="235" spans="1:65">
      <c r="A235" s="8">
        <v>233</v>
      </c>
      <c r="B235" s="1" t="s">
        <v>44</v>
      </c>
      <c r="C235" s="1">
        <v>1500</v>
      </c>
      <c r="D235" s="1" t="s">
        <v>60</v>
      </c>
      <c r="E235" s="1">
        <v>150000015</v>
      </c>
      <c r="F235" s="1" t="s">
        <v>60</v>
      </c>
      <c r="G235" s="1" t="s">
        <v>96</v>
      </c>
      <c r="H235" s="1">
        <v>8</v>
      </c>
      <c r="I235" s="1" t="s">
        <v>52</v>
      </c>
      <c r="J235" s="1" t="s">
        <v>49</v>
      </c>
      <c r="K235" s="1">
        <v>17406001</v>
      </c>
      <c r="L235" s="1" t="s">
        <v>50</v>
      </c>
      <c r="M235" s="1" t="s">
        <v>51</v>
      </c>
      <c r="N235" s="1" t="s">
        <v>64</v>
      </c>
      <c r="O235" s="1" t="s">
        <v>65</v>
      </c>
      <c r="P235" s="1" t="s">
        <v>66</v>
      </c>
      <c r="Q235" s="1" t="s">
        <v>67</v>
      </c>
      <c r="R235" s="1" t="s">
        <v>87</v>
      </c>
      <c r="S235" s="1" t="s">
        <v>88</v>
      </c>
      <c r="T235" s="2">
        <v>43333</v>
      </c>
      <c r="U235" s="2">
        <v>43333</v>
      </c>
      <c r="V235" s="1" t="s">
        <v>52</v>
      </c>
      <c r="W235" s="3">
        <v>1</v>
      </c>
      <c r="X235" s="1" t="s">
        <v>53</v>
      </c>
      <c r="Y235" s="4">
        <v>29327302</v>
      </c>
      <c r="Z235" s="4">
        <v>-3841988</v>
      </c>
      <c r="AA235" s="4">
        <v>0</v>
      </c>
      <c r="AB235" s="4">
        <v>0</v>
      </c>
      <c r="AC235" s="4">
        <v>0</v>
      </c>
      <c r="AD235" s="4">
        <v>29327302</v>
      </c>
      <c r="AE235" s="5">
        <v>1685</v>
      </c>
      <c r="AF235" s="1" t="s">
        <v>70</v>
      </c>
      <c r="AG235" s="1" t="s">
        <v>71</v>
      </c>
      <c r="AH235" s="1" t="s">
        <v>89</v>
      </c>
      <c r="AI235" s="1" t="s">
        <v>57</v>
      </c>
      <c r="AJ235" s="5">
        <v>10950</v>
      </c>
      <c r="AK235" s="4">
        <v>-304227</v>
      </c>
      <c r="AL235" s="4">
        <v>0</v>
      </c>
      <c r="AM235" s="4">
        <v>0</v>
      </c>
      <c r="AN235" s="4">
        <v>0</v>
      </c>
      <c r="AO235" s="4">
        <v>-4146215</v>
      </c>
      <c r="AP235" s="4">
        <v>-4146215</v>
      </c>
      <c r="AQ235" s="4">
        <v>0</v>
      </c>
      <c r="AR235" s="4">
        <v>25181087</v>
      </c>
      <c r="AS235" s="1" t="s">
        <v>52</v>
      </c>
      <c r="AT235" s="9">
        <f t="shared" si="87"/>
        <v>43333</v>
      </c>
      <c r="AU235" s="9">
        <f t="shared" si="88"/>
        <v>43313</v>
      </c>
      <c r="AV235" s="9">
        <v>44798</v>
      </c>
      <c r="AW235" s="11">
        <f t="shared" si="89"/>
        <v>4.0136986301369859</v>
      </c>
      <c r="AX235">
        <v>25</v>
      </c>
      <c r="AY235" s="12">
        <v>0.05</v>
      </c>
      <c r="AZ235">
        <f t="shared" si="90"/>
        <v>3.7999999999999999E-2</v>
      </c>
      <c r="BA235" s="13">
        <f t="shared" si="91"/>
        <v>29327302</v>
      </c>
      <c r="BB235" s="17" t="s">
        <v>2189</v>
      </c>
      <c r="BC235">
        <f>MATCH(BB235,MONTHLY_INDEX!$A:$A,0)</f>
        <v>798</v>
      </c>
      <c r="BD235">
        <f>MATCH(AU235,MONTHLY_INDEX!$1:$1,0)</f>
        <v>80</v>
      </c>
      <c r="BE235">
        <f>INDEX(MONTHLY_INDEX!$1:$1048576,Final!BC235,Final!BD235)</f>
        <v>96</v>
      </c>
      <c r="BF235">
        <f>MATCH($BF$1,MONTHLY_INDEX!$1:$1,0)</f>
        <v>127</v>
      </c>
      <c r="BG235">
        <f>INDEX(MONTHLY_INDEX!$1:$1048576,Final!BC235,Final!BF235)</f>
        <v>95.3</v>
      </c>
      <c r="BH235" s="23">
        <f t="shared" si="106"/>
        <v>-7.2916666666666963E-3</v>
      </c>
      <c r="BI235" s="14">
        <f t="shared" si="107"/>
        <v>29113457.089583334</v>
      </c>
      <c r="BJ235" s="14">
        <f t="shared" si="108"/>
        <v>4440400.4278824767</v>
      </c>
      <c r="BK235" s="15">
        <f t="shared" si="98"/>
        <v>24673056.661700856</v>
      </c>
      <c r="BL235" s="52">
        <v>0</v>
      </c>
      <c r="BM235" s="15">
        <f t="shared" si="109"/>
        <v>24673056.661700856</v>
      </c>
    </row>
    <row r="236" spans="1:65">
      <c r="A236" s="8">
        <v>234</v>
      </c>
      <c r="B236" s="1" t="s">
        <v>44</v>
      </c>
      <c r="C236" s="1">
        <v>1500</v>
      </c>
      <c r="D236" s="1" t="s">
        <v>60</v>
      </c>
      <c r="E236" s="1">
        <v>150000015</v>
      </c>
      <c r="F236" s="1" t="s">
        <v>60</v>
      </c>
      <c r="G236" s="1" t="s">
        <v>97</v>
      </c>
      <c r="H236" s="1">
        <v>9</v>
      </c>
      <c r="I236" s="1" t="s">
        <v>52</v>
      </c>
      <c r="J236" s="1" t="s">
        <v>49</v>
      </c>
      <c r="K236" s="1">
        <v>17406001</v>
      </c>
      <c r="L236" s="1" t="s">
        <v>50</v>
      </c>
      <c r="M236" s="1" t="s">
        <v>51</v>
      </c>
      <c r="N236" s="1" t="s">
        <v>64</v>
      </c>
      <c r="O236" s="1" t="s">
        <v>65</v>
      </c>
      <c r="P236" s="1" t="s">
        <v>66</v>
      </c>
      <c r="Q236" s="1" t="s">
        <v>67</v>
      </c>
      <c r="R236" s="1" t="s">
        <v>87</v>
      </c>
      <c r="S236" s="1" t="s">
        <v>88</v>
      </c>
      <c r="T236" s="2">
        <v>43333</v>
      </c>
      <c r="U236" s="2">
        <v>43333</v>
      </c>
      <c r="V236" s="1" t="s">
        <v>52</v>
      </c>
      <c r="W236" s="3">
        <v>1</v>
      </c>
      <c r="X236" s="1" t="s">
        <v>53</v>
      </c>
      <c r="Y236" s="4">
        <v>1517250</v>
      </c>
      <c r="Z236" s="4">
        <v>-198765</v>
      </c>
      <c r="AA236" s="4">
        <v>0</v>
      </c>
      <c r="AB236" s="4">
        <v>0</v>
      </c>
      <c r="AC236" s="4">
        <v>0</v>
      </c>
      <c r="AD236" s="4">
        <v>1517250</v>
      </c>
      <c r="AE236" s="5">
        <v>1685</v>
      </c>
      <c r="AF236" s="1" t="s">
        <v>70</v>
      </c>
      <c r="AG236" s="1" t="s">
        <v>71</v>
      </c>
      <c r="AH236" s="1" t="s">
        <v>89</v>
      </c>
      <c r="AI236" s="1" t="s">
        <v>57</v>
      </c>
      <c r="AJ236" s="5">
        <v>10950</v>
      </c>
      <c r="AK236" s="4">
        <v>-15739</v>
      </c>
      <c r="AL236" s="4">
        <v>0</v>
      </c>
      <c r="AM236" s="4">
        <v>0</v>
      </c>
      <c r="AN236" s="4">
        <v>0</v>
      </c>
      <c r="AO236" s="4">
        <v>-214504</v>
      </c>
      <c r="AP236" s="4">
        <v>-214504</v>
      </c>
      <c r="AQ236" s="4">
        <v>0</v>
      </c>
      <c r="AR236" s="4">
        <v>1302746</v>
      </c>
      <c r="AS236" s="1" t="s">
        <v>52</v>
      </c>
      <c r="AT236" s="9">
        <f t="shared" si="87"/>
        <v>43333</v>
      </c>
      <c r="AU236" s="9">
        <f t="shared" si="88"/>
        <v>43313</v>
      </c>
      <c r="AV236" s="9">
        <v>44798</v>
      </c>
      <c r="AW236" s="11">
        <f t="shared" si="89"/>
        <v>4.0136986301369859</v>
      </c>
      <c r="AX236">
        <v>15</v>
      </c>
      <c r="AY236" s="12">
        <v>0.05</v>
      </c>
      <c r="AZ236">
        <f t="shared" si="90"/>
        <v>6.3333333333333325E-2</v>
      </c>
      <c r="BA236" s="13">
        <f t="shared" si="91"/>
        <v>1517250</v>
      </c>
      <c r="BB236" s="17" t="s">
        <v>1941</v>
      </c>
      <c r="BC236">
        <f>MATCH(BB236,MONTHLY_INDEX!$A:$A,0)</f>
        <v>674</v>
      </c>
      <c r="BD236">
        <f>MATCH(AU236,MONTHLY_INDEX!$1:$1,0)</f>
        <v>80</v>
      </c>
      <c r="BE236">
        <f>INDEX(MONTHLY_INDEX!$1:$1048576,Final!BC236,Final!BD236)</f>
        <v>105.1</v>
      </c>
      <c r="BF236">
        <f>MATCH($BF$1,MONTHLY_INDEX!$1:$1,0)</f>
        <v>127</v>
      </c>
      <c r="BG236">
        <f>INDEX(MONTHLY_INDEX!$1:$1048576,Final!BC236,Final!BF236)</f>
        <v>122.8</v>
      </c>
      <c r="BH236" s="23">
        <f t="shared" si="106"/>
        <v>0.16841103710751668</v>
      </c>
      <c r="BI236" s="14">
        <f t="shared" si="107"/>
        <v>1772771.6460513796</v>
      </c>
      <c r="BJ236" s="14">
        <f t="shared" si="108"/>
        <v>450640.17139580037</v>
      </c>
      <c r="BK236" s="15">
        <f t="shared" si="98"/>
        <v>1322131.4746555793</v>
      </c>
      <c r="BL236" s="52">
        <v>0</v>
      </c>
      <c r="BM236" s="15">
        <f t="shared" si="109"/>
        <v>1322131.4746555793</v>
      </c>
    </row>
    <row r="237" spans="1:65">
      <c r="A237" s="8">
        <v>235</v>
      </c>
      <c r="B237" s="1" t="s">
        <v>44</v>
      </c>
      <c r="C237" s="1">
        <v>1500</v>
      </c>
      <c r="D237" s="1" t="s">
        <v>60</v>
      </c>
      <c r="E237" s="1">
        <v>150000015</v>
      </c>
      <c r="F237" s="1" t="s">
        <v>60</v>
      </c>
      <c r="G237" s="1" t="s">
        <v>98</v>
      </c>
      <c r="H237" s="1">
        <v>10</v>
      </c>
      <c r="I237" s="1" t="s">
        <v>52</v>
      </c>
      <c r="J237" s="1" t="s">
        <v>49</v>
      </c>
      <c r="K237" s="1">
        <v>17406001</v>
      </c>
      <c r="L237" s="1" t="s">
        <v>50</v>
      </c>
      <c r="M237" s="1" t="s">
        <v>51</v>
      </c>
      <c r="N237" s="1" t="s">
        <v>64</v>
      </c>
      <c r="O237" s="1" t="s">
        <v>65</v>
      </c>
      <c r="P237" s="1" t="s">
        <v>66</v>
      </c>
      <c r="Q237" s="1" t="s">
        <v>67</v>
      </c>
      <c r="R237" s="1" t="s">
        <v>87</v>
      </c>
      <c r="S237" s="1" t="s">
        <v>88</v>
      </c>
      <c r="T237" s="2">
        <v>43333</v>
      </c>
      <c r="U237" s="2">
        <v>43333</v>
      </c>
      <c r="V237" s="1" t="s">
        <v>52</v>
      </c>
      <c r="W237" s="3">
        <v>1</v>
      </c>
      <c r="X237" s="1" t="s">
        <v>53</v>
      </c>
      <c r="Y237" s="4">
        <v>312900</v>
      </c>
      <c r="Z237" s="4">
        <v>-40991</v>
      </c>
      <c r="AA237" s="4">
        <v>0</v>
      </c>
      <c r="AB237" s="4">
        <v>0</v>
      </c>
      <c r="AC237" s="4">
        <v>0</v>
      </c>
      <c r="AD237" s="4">
        <v>312900</v>
      </c>
      <c r="AE237" s="5">
        <v>1685</v>
      </c>
      <c r="AF237" s="1" t="s">
        <v>70</v>
      </c>
      <c r="AG237" s="1" t="s">
        <v>71</v>
      </c>
      <c r="AH237" s="1" t="s">
        <v>89</v>
      </c>
      <c r="AI237" s="1" t="s">
        <v>57</v>
      </c>
      <c r="AJ237" s="5">
        <v>10950</v>
      </c>
      <c r="AK237" s="4">
        <v>-3246</v>
      </c>
      <c r="AL237" s="4">
        <v>0</v>
      </c>
      <c r="AM237" s="4">
        <v>0</v>
      </c>
      <c r="AN237" s="4">
        <v>0</v>
      </c>
      <c r="AO237" s="4">
        <v>-44237</v>
      </c>
      <c r="AP237" s="4">
        <v>-44237</v>
      </c>
      <c r="AQ237" s="4">
        <v>0</v>
      </c>
      <c r="AR237" s="4">
        <v>268663</v>
      </c>
      <c r="AS237" s="1" t="s">
        <v>52</v>
      </c>
      <c r="AT237" s="9">
        <f t="shared" si="87"/>
        <v>43333</v>
      </c>
      <c r="AU237" s="9">
        <f t="shared" si="88"/>
        <v>43313</v>
      </c>
      <c r="AV237" s="9">
        <v>44798</v>
      </c>
      <c r="AW237" s="11">
        <f t="shared" si="89"/>
        <v>4.0136986301369859</v>
      </c>
      <c r="AX237">
        <v>10</v>
      </c>
      <c r="AY237" s="12">
        <v>0.05</v>
      </c>
      <c r="AZ237">
        <f t="shared" si="90"/>
        <v>9.5000000000000001E-2</v>
      </c>
      <c r="BA237" s="13">
        <f t="shared" si="91"/>
        <v>312900</v>
      </c>
      <c r="BB237" s="17" t="s">
        <v>2189</v>
      </c>
      <c r="BC237">
        <f>MATCH(BB237,MONTHLY_INDEX!$A:$A,0)</f>
        <v>798</v>
      </c>
      <c r="BD237">
        <f>MATCH(AU237,MONTHLY_INDEX!$1:$1,0)</f>
        <v>80</v>
      </c>
      <c r="BE237">
        <f>INDEX(MONTHLY_INDEX!$1:$1048576,Final!BC237,Final!BD237)</f>
        <v>96</v>
      </c>
      <c r="BF237">
        <f>MATCH($BF$1,MONTHLY_INDEX!$1:$1,0)</f>
        <v>127</v>
      </c>
      <c r="BG237">
        <f>INDEX(MONTHLY_INDEX!$1:$1048576,Final!BC237,Final!BF237)</f>
        <v>95.3</v>
      </c>
      <c r="BH237" s="23">
        <f t="shared" si="106"/>
        <v>-7.2916666666666963E-3</v>
      </c>
      <c r="BI237" s="14">
        <f t="shared" si="107"/>
        <v>310618.4375</v>
      </c>
      <c r="BJ237" s="14">
        <f t="shared" si="108"/>
        <v>118439.2357234589</v>
      </c>
      <c r="BK237" s="15">
        <f t="shared" si="98"/>
        <v>192179.2017765411</v>
      </c>
      <c r="BL237" s="52">
        <v>0</v>
      </c>
      <c r="BM237" s="15">
        <f t="shared" si="109"/>
        <v>192179.2017765411</v>
      </c>
    </row>
    <row r="238" spans="1:65">
      <c r="A238" s="8">
        <v>236</v>
      </c>
      <c r="B238" s="1" t="s">
        <v>44</v>
      </c>
      <c r="C238" s="1">
        <v>1500</v>
      </c>
      <c r="D238" s="1" t="s">
        <v>60</v>
      </c>
      <c r="E238" s="1">
        <v>150000015</v>
      </c>
      <c r="F238" s="1" t="s">
        <v>60</v>
      </c>
      <c r="G238" s="1" t="s">
        <v>99</v>
      </c>
      <c r="H238" s="1">
        <v>11</v>
      </c>
      <c r="I238" s="1" t="s">
        <v>52</v>
      </c>
      <c r="J238" s="1" t="s">
        <v>49</v>
      </c>
      <c r="K238" s="1">
        <v>17406001</v>
      </c>
      <c r="L238" s="1" t="s">
        <v>50</v>
      </c>
      <c r="M238" s="1" t="s">
        <v>51</v>
      </c>
      <c r="N238" s="1" t="s">
        <v>64</v>
      </c>
      <c r="O238" s="1" t="s">
        <v>65</v>
      </c>
      <c r="P238" s="1" t="s">
        <v>66</v>
      </c>
      <c r="Q238" s="1" t="s">
        <v>67</v>
      </c>
      <c r="R238" s="1" t="s">
        <v>87</v>
      </c>
      <c r="S238" s="1" t="s">
        <v>88</v>
      </c>
      <c r="T238" s="2">
        <v>43333</v>
      </c>
      <c r="U238" s="2">
        <v>43333</v>
      </c>
      <c r="V238" s="1" t="s">
        <v>52</v>
      </c>
      <c r="W238" s="3">
        <v>1</v>
      </c>
      <c r="X238" s="1" t="s">
        <v>53</v>
      </c>
      <c r="Y238" s="4">
        <v>1174950</v>
      </c>
      <c r="Z238" s="4">
        <v>-153922</v>
      </c>
      <c r="AA238" s="4">
        <v>0</v>
      </c>
      <c r="AB238" s="4">
        <v>0</v>
      </c>
      <c r="AC238" s="4">
        <v>0</v>
      </c>
      <c r="AD238" s="4">
        <v>1174950</v>
      </c>
      <c r="AE238" s="5">
        <v>1685</v>
      </c>
      <c r="AF238" s="1" t="s">
        <v>70</v>
      </c>
      <c r="AG238" s="1" t="s">
        <v>71</v>
      </c>
      <c r="AH238" s="1" t="s">
        <v>89</v>
      </c>
      <c r="AI238" s="1" t="s">
        <v>57</v>
      </c>
      <c r="AJ238" s="5">
        <v>10950</v>
      </c>
      <c r="AK238" s="4">
        <v>-12188</v>
      </c>
      <c r="AL238" s="4">
        <v>0</v>
      </c>
      <c r="AM238" s="4">
        <v>0</v>
      </c>
      <c r="AN238" s="4">
        <v>0</v>
      </c>
      <c r="AO238" s="4">
        <v>-166110</v>
      </c>
      <c r="AP238" s="4">
        <v>-166110</v>
      </c>
      <c r="AQ238" s="4">
        <v>0</v>
      </c>
      <c r="AR238" s="4">
        <v>1008840</v>
      </c>
      <c r="AS238" s="1" t="s">
        <v>52</v>
      </c>
      <c r="AT238" s="9">
        <f t="shared" si="87"/>
        <v>43333</v>
      </c>
      <c r="AU238" s="9">
        <f t="shared" si="88"/>
        <v>43313</v>
      </c>
      <c r="AV238" s="9">
        <v>44798</v>
      </c>
      <c r="AW238" s="11">
        <f t="shared" si="89"/>
        <v>4.0136986301369859</v>
      </c>
      <c r="AX238">
        <v>10</v>
      </c>
      <c r="AY238" s="12">
        <v>0.05</v>
      </c>
      <c r="AZ238">
        <f t="shared" si="90"/>
        <v>9.5000000000000001E-2</v>
      </c>
      <c r="BA238" s="13">
        <f t="shared" si="91"/>
        <v>1174950</v>
      </c>
      <c r="BB238" s="17" t="s">
        <v>2189</v>
      </c>
      <c r="BC238">
        <f>MATCH(BB238,MONTHLY_INDEX!$A:$A,0)</f>
        <v>798</v>
      </c>
      <c r="BD238">
        <f>MATCH(AU238,MONTHLY_INDEX!$1:$1,0)</f>
        <v>80</v>
      </c>
      <c r="BE238">
        <f>INDEX(MONTHLY_INDEX!$1:$1048576,Final!BC238,Final!BD238)</f>
        <v>96</v>
      </c>
      <c r="BF238">
        <f>MATCH($BF$1,MONTHLY_INDEX!$1:$1,0)</f>
        <v>127</v>
      </c>
      <c r="BG238">
        <f>INDEX(MONTHLY_INDEX!$1:$1048576,Final!BC238,Final!BF238)</f>
        <v>95.3</v>
      </c>
      <c r="BH238" s="23">
        <f t="shared" si="106"/>
        <v>-7.2916666666666963E-3</v>
      </c>
      <c r="BI238" s="14">
        <f t="shared" si="107"/>
        <v>1166382.65625</v>
      </c>
      <c r="BJ238" s="14">
        <f t="shared" si="108"/>
        <v>444743.30461258558</v>
      </c>
      <c r="BK238" s="15">
        <f t="shared" si="98"/>
        <v>721639.35163741442</v>
      </c>
      <c r="BL238" s="52">
        <v>0</v>
      </c>
      <c r="BM238" s="15">
        <f t="shared" si="109"/>
        <v>721639.35163741442</v>
      </c>
    </row>
    <row r="239" spans="1:65">
      <c r="A239" s="8">
        <v>237</v>
      </c>
      <c r="B239" s="1" t="s">
        <v>44</v>
      </c>
      <c r="C239" s="1">
        <v>1500</v>
      </c>
      <c r="D239" s="1" t="s">
        <v>60</v>
      </c>
      <c r="E239" s="1">
        <v>150000015</v>
      </c>
      <c r="F239" s="1" t="s">
        <v>60</v>
      </c>
      <c r="G239" s="1" t="s">
        <v>100</v>
      </c>
      <c r="H239" s="1">
        <v>12</v>
      </c>
      <c r="I239" s="1" t="s">
        <v>52</v>
      </c>
      <c r="J239" s="1" t="s">
        <v>49</v>
      </c>
      <c r="K239" s="1">
        <v>17406001</v>
      </c>
      <c r="L239" s="1" t="s">
        <v>50</v>
      </c>
      <c r="M239" s="1" t="s">
        <v>51</v>
      </c>
      <c r="N239" s="1" t="s">
        <v>64</v>
      </c>
      <c r="O239" s="1" t="s">
        <v>65</v>
      </c>
      <c r="P239" s="1" t="s">
        <v>66</v>
      </c>
      <c r="Q239" s="1" t="s">
        <v>67</v>
      </c>
      <c r="R239" s="1" t="s">
        <v>87</v>
      </c>
      <c r="S239" s="1" t="s">
        <v>88</v>
      </c>
      <c r="T239" s="2">
        <v>43333</v>
      </c>
      <c r="U239" s="2">
        <v>43333</v>
      </c>
      <c r="V239" s="1" t="s">
        <v>52</v>
      </c>
      <c r="W239" s="3">
        <v>1</v>
      </c>
      <c r="X239" s="1" t="s">
        <v>53</v>
      </c>
      <c r="Y239" s="4">
        <v>582750</v>
      </c>
      <c r="Z239" s="4">
        <v>-76342</v>
      </c>
      <c r="AA239" s="4">
        <v>0</v>
      </c>
      <c r="AB239" s="4">
        <v>0</v>
      </c>
      <c r="AC239" s="4">
        <v>0</v>
      </c>
      <c r="AD239" s="4">
        <v>582750</v>
      </c>
      <c r="AE239" s="5">
        <v>1685</v>
      </c>
      <c r="AF239" s="1" t="s">
        <v>70</v>
      </c>
      <c r="AG239" s="1" t="s">
        <v>71</v>
      </c>
      <c r="AH239" s="1" t="s">
        <v>89</v>
      </c>
      <c r="AI239" s="1" t="s">
        <v>57</v>
      </c>
      <c r="AJ239" s="5">
        <v>10950</v>
      </c>
      <c r="AK239" s="4">
        <v>-6045</v>
      </c>
      <c r="AL239" s="4">
        <v>0</v>
      </c>
      <c r="AM239" s="4">
        <v>0</v>
      </c>
      <c r="AN239" s="4">
        <v>0</v>
      </c>
      <c r="AO239" s="4">
        <v>-82387</v>
      </c>
      <c r="AP239" s="4">
        <v>-82387</v>
      </c>
      <c r="AQ239" s="4">
        <v>0</v>
      </c>
      <c r="AR239" s="4">
        <v>500363</v>
      </c>
      <c r="AS239" s="1" t="s">
        <v>52</v>
      </c>
      <c r="AT239" s="9">
        <f t="shared" si="87"/>
        <v>43333</v>
      </c>
      <c r="AU239" s="9">
        <f t="shared" si="88"/>
        <v>43313</v>
      </c>
      <c r="AV239" s="9">
        <v>44798</v>
      </c>
      <c r="AW239" s="11">
        <f t="shared" si="89"/>
        <v>4.0136986301369859</v>
      </c>
      <c r="AX239">
        <v>10</v>
      </c>
      <c r="AY239" s="12">
        <v>0.05</v>
      </c>
      <c r="AZ239">
        <f t="shared" si="90"/>
        <v>9.5000000000000001E-2</v>
      </c>
      <c r="BA239" s="13">
        <f t="shared" si="91"/>
        <v>582750</v>
      </c>
      <c r="BB239" s="17" t="s">
        <v>1973</v>
      </c>
      <c r="BC239">
        <f>MATCH(BB239,MONTHLY_INDEX!$A:$A,0)</f>
        <v>690</v>
      </c>
      <c r="BD239">
        <f>MATCH(AU239,MONTHLY_INDEX!$1:$1,0)</f>
        <v>80</v>
      </c>
      <c r="BE239">
        <f>INDEX(MONTHLY_INDEX!$1:$1048576,Final!BC239,Final!BD239)</f>
        <v>110</v>
      </c>
      <c r="BF239">
        <f>MATCH($BF$1,MONTHLY_INDEX!$1:$1,0)</f>
        <v>127</v>
      </c>
      <c r="BG239">
        <f>INDEX(MONTHLY_INDEX!$1:$1048576,Final!BC239,Final!BF239)</f>
        <v>145.69999999999999</v>
      </c>
      <c r="BH239" s="23">
        <f t="shared" si="106"/>
        <v>0.32454545454545441</v>
      </c>
      <c r="BI239" s="14">
        <f t="shared" si="107"/>
        <v>771878.86363636365</v>
      </c>
      <c r="BJ239" s="14">
        <f t="shared" si="108"/>
        <v>294318.46807285177</v>
      </c>
      <c r="BK239" s="15">
        <f t="shared" si="98"/>
        <v>477560.39556351188</v>
      </c>
      <c r="BL239" s="52">
        <v>0</v>
      </c>
      <c r="BM239" s="15">
        <f t="shared" si="109"/>
        <v>477560.39556351188</v>
      </c>
    </row>
    <row r="240" spans="1:65">
      <c r="A240" s="8">
        <v>238</v>
      </c>
      <c r="B240" s="1" t="s">
        <v>44</v>
      </c>
      <c r="C240" s="1">
        <v>1500</v>
      </c>
      <c r="D240" s="1" t="s">
        <v>60</v>
      </c>
      <c r="E240" s="1">
        <v>150000015</v>
      </c>
      <c r="F240" s="1" t="s">
        <v>60</v>
      </c>
      <c r="G240" s="1" t="s">
        <v>101</v>
      </c>
      <c r="H240" s="1">
        <v>13</v>
      </c>
      <c r="I240" s="1" t="s">
        <v>52</v>
      </c>
      <c r="J240" s="1" t="s">
        <v>49</v>
      </c>
      <c r="K240" s="1">
        <v>17406001</v>
      </c>
      <c r="L240" s="1" t="s">
        <v>50</v>
      </c>
      <c r="M240" s="1" t="s">
        <v>51</v>
      </c>
      <c r="N240" s="1" t="s">
        <v>64</v>
      </c>
      <c r="O240" s="1" t="s">
        <v>65</v>
      </c>
      <c r="P240" s="1" t="s">
        <v>66</v>
      </c>
      <c r="Q240" s="1" t="s">
        <v>67</v>
      </c>
      <c r="R240" s="1" t="s">
        <v>87</v>
      </c>
      <c r="S240" s="1" t="s">
        <v>88</v>
      </c>
      <c r="T240" s="2">
        <v>43333</v>
      </c>
      <c r="U240" s="2">
        <v>43333</v>
      </c>
      <c r="V240" s="1" t="s">
        <v>52</v>
      </c>
      <c r="W240" s="3">
        <v>1</v>
      </c>
      <c r="X240" s="1" t="s">
        <v>53</v>
      </c>
      <c r="Y240" s="4">
        <v>9976171</v>
      </c>
      <c r="Z240" s="4">
        <v>-1306915</v>
      </c>
      <c r="AA240" s="4">
        <v>0</v>
      </c>
      <c r="AB240" s="4">
        <v>0</v>
      </c>
      <c r="AC240" s="4">
        <v>0</v>
      </c>
      <c r="AD240" s="4">
        <v>9976171</v>
      </c>
      <c r="AE240" s="5">
        <v>1685</v>
      </c>
      <c r="AF240" s="1" t="s">
        <v>70</v>
      </c>
      <c r="AG240" s="1" t="s">
        <v>71</v>
      </c>
      <c r="AH240" s="1" t="s">
        <v>89</v>
      </c>
      <c r="AI240" s="1" t="s">
        <v>57</v>
      </c>
      <c r="AJ240" s="5">
        <v>10950</v>
      </c>
      <c r="AK240" s="4">
        <v>-103488</v>
      </c>
      <c r="AL240" s="4">
        <v>0</v>
      </c>
      <c r="AM240" s="4">
        <v>0</v>
      </c>
      <c r="AN240" s="4">
        <v>0</v>
      </c>
      <c r="AO240" s="4">
        <v>-1410403</v>
      </c>
      <c r="AP240" s="4">
        <v>-1410403</v>
      </c>
      <c r="AQ240" s="4">
        <v>0</v>
      </c>
      <c r="AR240" s="4">
        <v>8565768</v>
      </c>
      <c r="AS240" s="1" t="s">
        <v>52</v>
      </c>
      <c r="AT240" s="9">
        <f t="shared" si="87"/>
        <v>43333</v>
      </c>
      <c r="AU240" s="9">
        <f t="shared" si="88"/>
        <v>43313</v>
      </c>
      <c r="AV240" s="9">
        <v>44798</v>
      </c>
      <c r="AW240" s="11">
        <f t="shared" si="89"/>
        <v>4.0136986301369859</v>
      </c>
      <c r="AX240">
        <v>25</v>
      </c>
      <c r="AY240" s="12">
        <v>0.05</v>
      </c>
      <c r="AZ240">
        <f t="shared" si="90"/>
        <v>3.7999999999999999E-2</v>
      </c>
      <c r="BA240" s="13">
        <f t="shared" si="91"/>
        <v>9976171</v>
      </c>
      <c r="BB240" s="17" t="s">
        <v>2189</v>
      </c>
      <c r="BC240">
        <f>MATCH(BB240,MONTHLY_INDEX!$A:$A,0)</f>
        <v>798</v>
      </c>
      <c r="BD240">
        <f>MATCH(AU240,MONTHLY_INDEX!$1:$1,0)</f>
        <v>80</v>
      </c>
      <c r="BE240">
        <f>INDEX(MONTHLY_INDEX!$1:$1048576,Final!BC240,Final!BD240)</f>
        <v>96</v>
      </c>
      <c r="BF240">
        <f>MATCH($BF$1,MONTHLY_INDEX!$1:$1,0)</f>
        <v>127</v>
      </c>
      <c r="BG240">
        <f>INDEX(MONTHLY_INDEX!$1:$1048576,Final!BC240,Final!BF240)</f>
        <v>95.3</v>
      </c>
      <c r="BH240" s="23">
        <f t="shared" si="106"/>
        <v>-7.2916666666666963E-3</v>
      </c>
      <c r="BI240" s="14">
        <f t="shared" si="107"/>
        <v>9903428.0864583328</v>
      </c>
      <c r="BJ240" s="14">
        <f t="shared" si="108"/>
        <v>1510476.2782825625</v>
      </c>
      <c r="BK240" s="15">
        <f t="shared" si="98"/>
        <v>8392951.8081757706</v>
      </c>
      <c r="BL240" s="52">
        <v>0</v>
      </c>
      <c r="BM240" s="15">
        <f t="shared" si="109"/>
        <v>8392951.8081757706</v>
      </c>
    </row>
    <row r="241" spans="1:65">
      <c r="A241" s="8">
        <v>239</v>
      </c>
      <c r="B241" s="1" t="s">
        <v>44</v>
      </c>
      <c r="C241" s="1">
        <v>1500</v>
      </c>
      <c r="D241" s="1" t="s">
        <v>60</v>
      </c>
      <c r="E241" s="1">
        <v>150000015</v>
      </c>
      <c r="F241" s="1" t="s">
        <v>60</v>
      </c>
      <c r="G241" s="1" t="s">
        <v>102</v>
      </c>
      <c r="H241" s="1">
        <v>14</v>
      </c>
      <c r="I241" s="1" t="s">
        <v>52</v>
      </c>
      <c r="J241" s="1" t="s">
        <v>49</v>
      </c>
      <c r="K241" s="1">
        <v>17406001</v>
      </c>
      <c r="L241" s="1" t="s">
        <v>50</v>
      </c>
      <c r="M241" s="1" t="s">
        <v>51</v>
      </c>
      <c r="N241" s="1" t="s">
        <v>64</v>
      </c>
      <c r="O241" s="1" t="s">
        <v>65</v>
      </c>
      <c r="P241" s="1" t="s">
        <v>66</v>
      </c>
      <c r="Q241" s="1" t="s">
        <v>67</v>
      </c>
      <c r="R241" s="1" t="s">
        <v>87</v>
      </c>
      <c r="S241" s="1" t="s">
        <v>88</v>
      </c>
      <c r="T241" s="2">
        <v>43333</v>
      </c>
      <c r="U241" s="2">
        <v>43333</v>
      </c>
      <c r="V241" s="1" t="s">
        <v>52</v>
      </c>
      <c r="W241" s="3">
        <v>1</v>
      </c>
      <c r="X241" s="1" t="s">
        <v>53</v>
      </c>
      <c r="Y241" s="4">
        <v>21103901</v>
      </c>
      <c r="Z241" s="4">
        <v>-2764690</v>
      </c>
      <c r="AA241" s="4">
        <v>0</v>
      </c>
      <c r="AB241" s="4">
        <v>0</v>
      </c>
      <c r="AC241" s="4">
        <v>0</v>
      </c>
      <c r="AD241" s="4">
        <v>21103901</v>
      </c>
      <c r="AE241" s="5">
        <v>1685</v>
      </c>
      <c r="AF241" s="1" t="s">
        <v>70</v>
      </c>
      <c r="AG241" s="1" t="s">
        <v>71</v>
      </c>
      <c r="AH241" s="1" t="s">
        <v>89</v>
      </c>
      <c r="AI241" s="1" t="s">
        <v>57</v>
      </c>
      <c r="AJ241" s="5">
        <v>10950</v>
      </c>
      <c r="AK241" s="4">
        <v>-218921</v>
      </c>
      <c r="AL241" s="4">
        <v>0</v>
      </c>
      <c r="AM241" s="4">
        <v>0</v>
      </c>
      <c r="AN241" s="4">
        <v>0</v>
      </c>
      <c r="AO241" s="4">
        <v>-2983611</v>
      </c>
      <c r="AP241" s="4">
        <v>-2983611</v>
      </c>
      <c r="AQ241" s="4">
        <v>0</v>
      </c>
      <c r="AR241" s="4">
        <v>18120290</v>
      </c>
      <c r="AS241" s="1" t="s">
        <v>52</v>
      </c>
      <c r="AT241" s="9">
        <f t="shared" si="87"/>
        <v>43333</v>
      </c>
      <c r="AU241" s="9">
        <f t="shared" si="88"/>
        <v>43313</v>
      </c>
      <c r="AV241" s="9">
        <v>44798</v>
      </c>
      <c r="AW241" s="11">
        <f t="shared" si="89"/>
        <v>4.0136986301369859</v>
      </c>
      <c r="AX241">
        <v>25</v>
      </c>
      <c r="AY241" s="12">
        <v>0.05</v>
      </c>
      <c r="AZ241">
        <f t="shared" si="90"/>
        <v>3.7999999999999999E-2</v>
      </c>
      <c r="BA241" s="13">
        <f t="shared" si="91"/>
        <v>21103901</v>
      </c>
      <c r="BB241" s="17" t="s">
        <v>2189</v>
      </c>
      <c r="BC241">
        <f>MATCH(BB241,MONTHLY_INDEX!$A:$A,0)</f>
        <v>798</v>
      </c>
      <c r="BD241">
        <f>MATCH(AU241,MONTHLY_INDEX!$1:$1,0)</f>
        <v>80</v>
      </c>
      <c r="BE241">
        <f>INDEX(MONTHLY_INDEX!$1:$1048576,Final!BC241,Final!BD241)</f>
        <v>96</v>
      </c>
      <c r="BF241">
        <f>MATCH($BF$1,MONTHLY_INDEX!$1:$1,0)</f>
        <v>127</v>
      </c>
      <c r="BG241">
        <f>INDEX(MONTHLY_INDEX!$1:$1048576,Final!BC241,Final!BF241)</f>
        <v>95.3</v>
      </c>
      <c r="BH241" s="23">
        <f t="shared" si="106"/>
        <v>-7.2916666666666963E-3</v>
      </c>
      <c r="BI241" s="14">
        <f t="shared" si="107"/>
        <v>20950018.388541665</v>
      </c>
      <c r="BJ241" s="14">
        <f t="shared" si="108"/>
        <v>3195308.2840825049</v>
      </c>
      <c r="BK241" s="15">
        <f t="shared" si="98"/>
        <v>17754710.104459159</v>
      </c>
      <c r="BL241" s="52">
        <v>0</v>
      </c>
      <c r="BM241" s="15">
        <f t="shared" si="109"/>
        <v>17754710.104459159</v>
      </c>
    </row>
    <row r="242" spans="1:65">
      <c r="A242" s="8">
        <v>240</v>
      </c>
      <c r="B242" s="1" t="s">
        <v>44</v>
      </c>
      <c r="C242" s="1">
        <v>1500</v>
      </c>
      <c r="D242" s="1" t="s">
        <v>60</v>
      </c>
      <c r="E242" s="1">
        <v>150000015</v>
      </c>
      <c r="F242" s="1" t="s">
        <v>60</v>
      </c>
      <c r="G242" s="1" t="s">
        <v>103</v>
      </c>
      <c r="H242" s="1">
        <v>15</v>
      </c>
      <c r="I242" s="1" t="s">
        <v>52</v>
      </c>
      <c r="J242" s="1" t="s">
        <v>49</v>
      </c>
      <c r="K242" s="1">
        <v>17406001</v>
      </c>
      <c r="L242" s="1" t="s">
        <v>50</v>
      </c>
      <c r="M242" s="1" t="s">
        <v>51</v>
      </c>
      <c r="N242" s="1" t="s">
        <v>64</v>
      </c>
      <c r="O242" s="1" t="s">
        <v>65</v>
      </c>
      <c r="P242" s="1" t="s">
        <v>66</v>
      </c>
      <c r="Q242" s="1" t="s">
        <v>67</v>
      </c>
      <c r="R242" s="1" t="s">
        <v>87</v>
      </c>
      <c r="S242" s="1" t="s">
        <v>88</v>
      </c>
      <c r="T242" s="2">
        <v>43333</v>
      </c>
      <c r="U242" s="2">
        <v>43333</v>
      </c>
      <c r="V242" s="1" t="s">
        <v>52</v>
      </c>
      <c r="W242" s="3">
        <v>1</v>
      </c>
      <c r="X242" s="1" t="s">
        <v>53</v>
      </c>
      <c r="Y242" s="4">
        <v>580650</v>
      </c>
      <c r="Z242" s="4">
        <v>-76066</v>
      </c>
      <c r="AA242" s="4">
        <v>0</v>
      </c>
      <c r="AB242" s="4">
        <v>0</v>
      </c>
      <c r="AC242" s="4">
        <v>0</v>
      </c>
      <c r="AD242" s="4">
        <v>580650</v>
      </c>
      <c r="AE242" s="5">
        <v>1685</v>
      </c>
      <c r="AF242" s="1" t="s">
        <v>70</v>
      </c>
      <c r="AG242" s="1" t="s">
        <v>71</v>
      </c>
      <c r="AH242" s="1" t="s">
        <v>89</v>
      </c>
      <c r="AI242" s="1" t="s">
        <v>57</v>
      </c>
      <c r="AJ242" s="5">
        <v>10950</v>
      </c>
      <c r="AK242" s="4">
        <v>-6023</v>
      </c>
      <c r="AL242" s="4">
        <v>0</v>
      </c>
      <c r="AM242" s="4">
        <v>0</v>
      </c>
      <c r="AN242" s="4">
        <v>0</v>
      </c>
      <c r="AO242" s="4">
        <v>-82089</v>
      </c>
      <c r="AP242" s="4">
        <v>-82089</v>
      </c>
      <c r="AQ242" s="4">
        <v>0</v>
      </c>
      <c r="AR242" s="4">
        <v>498561</v>
      </c>
      <c r="AS242" s="1" t="s">
        <v>52</v>
      </c>
      <c r="AT242" s="9">
        <f t="shared" si="87"/>
        <v>43333</v>
      </c>
      <c r="AU242" s="9">
        <f t="shared" si="88"/>
        <v>43313</v>
      </c>
      <c r="AV242" s="9">
        <v>44798</v>
      </c>
      <c r="AW242" s="11">
        <f t="shared" si="89"/>
        <v>4.0136986301369859</v>
      </c>
      <c r="AX242">
        <v>10</v>
      </c>
      <c r="AY242" s="12">
        <v>0.05</v>
      </c>
      <c r="AZ242">
        <f t="shared" si="90"/>
        <v>9.5000000000000001E-2</v>
      </c>
      <c r="BA242" s="13">
        <f t="shared" si="91"/>
        <v>580650</v>
      </c>
      <c r="BB242" s="17" t="s">
        <v>1941</v>
      </c>
      <c r="BC242">
        <f>MATCH(BB242,MONTHLY_INDEX!$A:$A,0)</f>
        <v>674</v>
      </c>
      <c r="BD242">
        <f>MATCH(AU242,MONTHLY_INDEX!$1:$1,0)</f>
        <v>80</v>
      </c>
      <c r="BE242">
        <f>INDEX(MONTHLY_INDEX!$1:$1048576,Final!BC242,Final!BD242)</f>
        <v>105.1</v>
      </c>
      <c r="BF242">
        <f>MATCH($BF$1,MONTHLY_INDEX!$1:$1,0)</f>
        <v>127</v>
      </c>
      <c r="BG242">
        <f>INDEX(MONTHLY_INDEX!$1:$1048576,Final!BC242,Final!BF242)</f>
        <v>122.8</v>
      </c>
      <c r="BH242" s="23">
        <f t="shared" si="106"/>
        <v>0.16841103710751668</v>
      </c>
      <c r="BI242" s="14">
        <f t="shared" si="107"/>
        <v>678437.86869647959</v>
      </c>
      <c r="BJ242" s="14">
        <f t="shared" si="108"/>
        <v>258689.28870091107</v>
      </c>
      <c r="BK242" s="15">
        <f t="shared" si="98"/>
        <v>419748.57999556849</v>
      </c>
      <c r="BL242" s="52">
        <v>0</v>
      </c>
      <c r="BM242" s="15">
        <f t="shared" si="109"/>
        <v>419748.57999556849</v>
      </c>
    </row>
    <row r="243" spans="1:65">
      <c r="A243" s="8">
        <v>241</v>
      </c>
      <c r="B243" s="1" t="s">
        <v>44</v>
      </c>
      <c r="C243" s="1">
        <v>1500</v>
      </c>
      <c r="D243" s="1" t="s">
        <v>60</v>
      </c>
      <c r="E243" s="1">
        <v>150000015</v>
      </c>
      <c r="F243" s="1" t="s">
        <v>60</v>
      </c>
      <c r="G243" s="1" t="s">
        <v>104</v>
      </c>
      <c r="H243" s="1">
        <v>16</v>
      </c>
      <c r="I243" s="1" t="s">
        <v>52</v>
      </c>
      <c r="J243" s="1" t="s">
        <v>49</v>
      </c>
      <c r="K243" s="1">
        <v>17406001</v>
      </c>
      <c r="L243" s="1" t="s">
        <v>50</v>
      </c>
      <c r="M243" s="1" t="s">
        <v>51</v>
      </c>
      <c r="N243" s="1" t="s">
        <v>64</v>
      </c>
      <c r="O243" s="1" t="s">
        <v>65</v>
      </c>
      <c r="P243" s="1" t="s">
        <v>66</v>
      </c>
      <c r="Q243" s="1" t="s">
        <v>67</v>
      </c>
      <c r="R243" s="1" t="s">
        <v>87</v>
      </c>
      <c r="S243" s="1" t="s">
        <v>88</v>
      </c>
      <c r="T243" s="2">
        <v>43333</v>
      </c>
      <c r="U243" s="2">
        <v>43333</v>
      </c>
      <c r="V243" s="1" t="s">
        <v>52</v>
      </c>
      <c r="W243" s="3">
        <v>1</v>
      </c>
      <c r="X243" s="1" t="s">
        <v>53</v>
      </c>
      <c r="Y243" s="4">
        <v>175035</v>
      </c>
      <c r="Z243" s="4">
        <v>-22929</v>
      </c>
      <c r="AA243" s="4">
        <v>0</v>
      </c>
      <c r="AB243" s="4">
        <v>0</v>
      </c>
      <c r="AC243" s="4">
        <v>0</v>
      </c>
      <c r="AD243" s="4">
        <v>175035</v>
      </c>
      <c r="AE243" s="5">
        <v>1685</v>
      </c>
      <c r="AF243" s="1" t="s">
        <v>70</v>
      </c>
      <c r="AG243" s="1" t="s">
        <v>71</v>
      </c>
      <c r="AH243" s="1" t="s">
        <v>89</v>
      </c>
      <c r="AI243" s="1" t="s">
        <v>57</v>
      </c>
      <c r="AJ243" s="5">
        <v>10950</v>
      </c>
      <c r="AK243" s="4">
        <v>-1816</v>
      </c>
      <c r="AL243" s="4">
        <v>0</v>
      </c>
      <c r="AM243" s="4">
        <v>0</v>
      </c>
      <c r="AN243" s="4">
        <v>0</v>
      </c>
      <c r="AO243" s="4">
        <v>-24745</v>
      </c>
      <c r="AP243" s="4">
        <v>-24745</v>
      </c>
      <c r="AQ243" s="4">
        <v>0</v>
      </c>
      <c r="AR243" s="4">
        <v>150290</v>
      </c>
      <c r="AS243" s="1" t="s">
        <v>52</v>
      </c>
      <c r="AT243" s="9">
        <f t="shared" si="87"/>
        <v>43333</v>
      </c>
      <c r="AU243" s="9">
        <f t="shared" si="88"/>
        <v>43313</v>
      </c>
      <c r="AV243" s="9">
        <v>44798</v>
      </c>
      <c r="AW243" s="11">
        <f t="shared" si="89"/>
        <v>4.0136986301369859</v>
      </c>
      <c r="AX243">
        <v>10</v>
      </c>
      <c r="AY243" s="12">
        <v>0.05</v>
      </c>
      <c r="AZ243">
        <f t="shared" si="90"/>
        <v>9.5000000000000001E-2</v>
      </c>
      <c r="BA243" s="13">
        <f t="shared" si="91"/>
        <v>175035</v>
      </c>
      <c r="BB243" s="17" t="s">
        <v>1877</v>
      </c>
      <c r="BC243">
        <f>MATCH(BB243,MONTHLY_INDEX!$A:$A,0)</f>
        <v>642</v>
      </c>
      <c r="BD243">
        <f>MATCH(AU243,MONTHLY_INDEX!$1:$1,0)</f>
        <v>80</v>
      </c>
      <c r="BE243">
        <f>INDEX(MONTHLY_INDEX!$1:$1048576,Final!BC243,Final!BD243)</f>
        <v>79.099999999999994</v>
      </c>
      <c r="BF243">
        <f>MATCH($BF$1,MONTHLY_INDEX!$1:$1,0)</f>
        <v>127</v>
      </c>
      <c r="BG243">
        <f>INDEX(MONTHLY_INDEX!$1:$1048576,Final!BC243,Final!BF243)</f>
        <v>94</v>
      </c>
      <c r="BH243" s="23">
        <f t="shared" si="106"/>
        <v>0.18836915297092297</v>
      </c>
      <c r="BI243" s="14">
        <f t="shared" si="107"/>
        <v>208006.19469026552</v>
      </c>
      <c r="BJ243" s="14">
        <f t="shared" si="108"/>
        <v>79313.046975390971</v>
      </c>
      <c r="BK243" s="15">
        <f t="shared" si="98"/>
        <v>128693.14771487455</v>
      </c>
      <c r="BL243" s="52">
        <v>0</v>
      </c>
      <c r="BM243" s="15">
        <f t="shared" si="109"/>
        <v>128693.14771487455</v>
      </c>
    </row>
    <row r="244" spans="1:65">
      <c r="A244" s="8">
        <v>242</v>
      </c>
      <c r="B244" s="1" t="s">
        <v>44</v>
      </c>
      <c r="C244" s="1">
        <v>1500</v>
      </c>
      <c r="D244" s="1" t="s">
        <v>60</v>
      </c>
      <c r="E244" s="1">
        <v>150000015</v>
      </c>
      <c r="F244" s="1" t="s">
        <v>60</v>
      </c>
      <c r="G244" s="1" t="s">
        <v>105</v>
      </c>
      <c r="H244" s="1">
        <v>17</v>
      </c>
      <c r="I244" s="1" t="s">
        <v>52</v>
      </c>
      <c r="J244" s="1" t="s">
        <v>49</v>
      </c>
      <c r="K244" s="1">
        <v>17406001</v>
      </c>
      <c r="L244" s="1" t="s">
        <v>50</v>
      </c>
      <c r="M244" s="1" t="s">
        <v>51</v>
      </c>
      <c r="N244" s="1" t="s">
        <v>64</v>
      </c>
      <c r="O244" s="1" t="s">
        <v>65</v>
      </c>
      <c r="P244" s="1" t="s">
        <v>66</v>
      </c>
      <c r="Q244" s="1" t="s">
        <v>67</v>
      </c>
      <c r="R244" s="1" t="s">
        <v>87</v>
      </c>
      <c r="S244" s="1" t="s">
        <v>88</v>
      </c>
      <c r="T244" s="2">
        <v>43333</v>
      </c>
      <c r="U244" s="2">
        <v>43333</v>
      </c>
      <c r="V244" s="1" t="s">
        <v>52</v>
      </c>
      <c r="W244" s="3">
        <v>1</v>
      </c>
      <c r="X244" s="1" t="s">
        <v>53</v>
      </c>
      <c r="Y244" s="4">
        <v>132796</v>
      </c>
      <c r="Z244" s="4">
        <v>-17395</v>
      </c>
      <c r="AA244" s="4">
        <v>0</v>
      </c>
      <c r="AB244" s="4">
        <v>0</v>
      </c>
      <c r="AC244" s="4">
        <v>0</v>
      </c>
      <c r="AD244" s="4">
        <v>132796</v>
      </c>
      <c r="AE244" s="5">
        <v>1685</v>
      </c>
      <c r="AF244" s="1" t="s">
        <v>70</v>
      </c>
      <c r="AG244" s="1" t="s">
        <v>71</v>
      </c>
      <c r="AH244" s="1" t="s">
        <v>89</v>
      </c>
      <c r="AI244" s="1" t="s">
        <v>57</v>
      </c>
      <c r="AJ244" s="5">
        <v>10950</v>
      </c>
      <c r="AK244" s="4">
        <v>-1378</v>
      </c>
      <c r="AL244" s="4">
        <v>0</v>
      </c>
      <c r="AM244" s="4">
        <v>0</v>
      </c>
      <c r="AN244" s="4">
        <v>0</v>
      </c>
      <c r="AO244" s="4">
        <v>-18773</v>
      </c>
      <c r="AP244" s="4">
        <v>-18773</v>
      </c>
      <c r="AQ244" s="4">
        <v>0</v>
      </c>
      <c r="AR244" s="4">
        <v>114023</v>
      </c>
      <c r="AS244" s="1" t="s">
        <v>52</v>
      </c>
      <c r="AT244" s="9">
        <f t="shared" si="87"/>
        <v>43333</v>
      </c>
      <c r="AU244" s="9">
        <f t="shared" si="88"/>
        <v>43313</v>
      </c>
      <c r="AV244" s="9">
        <v>44798</v>
      </c>
      <c r="AW244" s="11">
        <f t="shared" si="89"/>
        <v>4.0136986301369859</v>
      </c>
      <c r="AX244">
        <v>10</v>
      </c>
      <c r="AY244" s="12">
        <v>0.05</v>
      </c>
      <c r="AZ244">
        <f t="shared" si="90"/>
        <v>9.5000000000000001E-2</v>
      </c>
      <c r="BA244" s="13">
        <f t="shared" si="91"/>
        <v>132796</v>
      </c>
      <c r="BB244" s="17" t="s">
        <v>2189</v>
      </c>
      <c r="BC244">
        <f>MATCH(BB244,MONTHLY_INDEX!$A:$A,0)</f>
        <v>798</v>
      </c>
      <c r="BD244">
        <f>MATCH(AU244,MONTHLY_INDEX!$1:$1,0)</f>
        <v>80</v>
      </c>
      <c r="BE244">
        <f>INDEX(MONTHLY_INDEX!$1:$1048576,Final!BC244,Final!BD244)</f>
        <v>96</v>
      </c>
      <c r="BF244">
        <f>MATCH($BF$1,MONTHLY_INDEX!$1:$1,0)</f>
        <v>127</v>
      </c>
      <c r="BG244">
        <f>INDEX(MONTHLY_INDEX!$1:$1048576,Final!BC244,Final!BF244)</f>
        <v>95.3</v>
      </c>
      <c r="BH244" s="23">
        <f t="shared" si="106"/>
        <v>-7.2916666666666963E-3</v>
      </c>
      <c r="BI244" s="14">
        <f t="shared" si="107"/>
        <v>131827.69583333333</v>
      </c>
      <c r="BJ244" s="14">
        <f t="shared" si="108"/>
        <v>50266.0810071347</v>
      </c>
      <c r="BK244" s="15">
        <f t="shared" si="98"/>
        <v>81561.614826198638</v>
      </c>
      <c r="BL244" s="52">
        <v>0</v>
      </c>
      <c r="BM244" s="15">
        <f t="shared" si="109"/>
        <v>81561.614826198638</v>
      </c>
    </row>
    <row r="245" spans="1:65">
      <c r="A245" s="8">
        <v>243</v>
      </c>
      <c r="B245" s="1" t="s">
        <v>44</v>
      </c>
      <c r="C245" s="1">
        <v>1500</v>
      </c>
      <c r="D245" s="1" t="s">
        <v>60</v>
      </c>
      <c r="E245" s="1">
        <v>150000015</v>
      </c>
      <c r="F245" s="1" t="s">
        <v>60</v>
      </c>
      <c r="G245" s="1" t="s">
        <v>106</v>
      </c>
      <c r="H245" s="1">
        <v>18</v>
      </c>
      <c r="I245" s="1" t="s">
        <v>52</v>
      </c>
      <c r="J245" s="1" t="s">
        <v>49</v>
      </c>
      <c r="K245" s="1">
        <v>17406001</v>
      </c>
      <c r="L245" s="1" t="s">
        <v>50</v>
      </c>
      <c r="M245" s="1" t="s">
        <v>51</v>
      </c>
      <c r="N245" s="1" t="s">
        <v>64</v>
      </c>
      <c r="O245" s="1" t="s">
        <v>65</v>
      </c>
      <c r="P245" s="1" t="s">
        <v>66</v>
      </c>
      <c r="Q245" s="1" t="s">
        <v>67</v>
      </c>
      <c r="R245" s="1" t="s">
        <v>87</v>
      </c>
      <c r="S245" s="1" t="s">
        <v>88</v>
      </c>
      <c r="T245" s="2">
        <v>43333</v>
      </c>
      <c r="U245" s="2">
        <v>43333</v>
      </c>
      <c r="V245" s="1" t="s">
        <v>52</v>
      </c>
      <c r="W245" s="3">
        <v>1</v>
      </c>
      <c r="X245" s="1" t="s">
        <v>53</v>
      </c>
      <c r="Y245" s="4">
        <v>469552</v>
      </c>
      <c r="Z245" s="4">
        <v>-61512</v>
      </c>
      <c r="AA245" s="4">
        <v>0</v>
      </c>
      <c r="AB245" s="4">
        <v>0</v>
      </c>
      <c r="AC245" s="4">
        <v>0</v>
      </c>
      <c r="AD245" s="4">
        <v>469552</v>
      </c>
      <c r="AE245" s="5">
        <v>1685</v>
      </c>
      <c r="AF245" s="1" t="s">
        <v>70</v>
      </c>
      <c r="AG245" s="1" t="s">
        <v>71</v>
      </c>
      <c r="AH245" s="1" t="s">
        <v>89</v>
      </c>
      <c r="AI245" s="1" t="s">
        <v>57</v>
      </c>
      <c r="AJ245" s="5">
        <v>10950</v>
      </c>
      <c r="AK245" s="4">
        <v>-4871</v>
      </c>
      <c r="AL245" s="4">
        <v>0</v>
      </c>
      <c r="AM245" s="4">
        <v>0</v>
      </c>
      <c r="AN245" s="4">
        <v>0</v>
      </c>
      <c r="AO245" s="4">
        <v>-66383</v>
      </c>
      <c r="AP245" s="4">
        <v>-66383</v>
      </c>
      <c r="AQ245" s="4">
        <v>0</v>
      </c>
      <c r="AR245" s="4">
        <v>403169</v>
      </c>
      <c r="AS245" s="1" t="s">
        <v>52</v>
      </c>
      <c r="AT245" s="9">
        <f t="shared" si="87"/>
        <v>43333</v>
      </c>
      <c r="AU245" s="9">
        <f t="shared" si="88"/>
        <v>43313</v>
      </c>
      <c r="AV245" s="9">
        <v>44798</v>
      </c>
      <c r="AW245" s="11">
        <f t="shared" si="89"/>
        <v>4.0136986301369859</v>
      </c>
      <c r="AX245">
        <v>10</v>
      </c>
      <c r="AY245" s="12">
        <v>0.05</v>
      </c>
      <c r="AZ245">
        <f t="shared" si="90"/>
        <v>9.5000000000000001E-2</v>
      </c>
      <c r="BA245" s="13">
        <f t="shared" si="91"/>
        <v>469552</v>
      </c>
      <c r="BB245" s="17" t="s">
        <v>1871</v>
      </c>
      <c r="BC245">
        <f>MATCH(BB245,MONTHLY_INDEX!$A:$A,0)</f>
        <v>639</v>
      </c>
      <c r="BD245">
        <f>MATCH(AU245,MONTHLY_INDEX!$1:$1,0)</f>
        <v>80</v>
      </c>
      <c r="BE245">
        <f>INDEX(MONTHLY_INDEX!$1:$1048576,Final!BC245,Final!BD245)</f>
        <v>112.8</v>
      </c>
      <c r="BF245">
        <f>MATCH($BF$1,MONTHLY_INDEX!$1:$1,0)</f>
        <v>127</v>
      </c>
      <c r="BG245">
        <f>INDEX(MONTHLY_INDEX!$1:$1048576,Final!BC245,Final!BF245)</f>
        <v>116.2</v>
      </c>
      <c r="BH245" s="23">
        <f t="shared" si="106"/>
        <v>3.0141843971631256E-2</v>
      </c>
      <c r="BI245" s="14">
        <f t="shared" si="107"/>
        <v>483705.16312056739</v>
      </c>
      <c r="BJ245" s="14">
        <f t="shared" si="108"/>
        <v>184437.44130768481</v>
      </c>
      <c r="BK245" s="15">
        <f t="shared" si="98"/>
        <v>299267.72181288258</v>
      </c>
      <c r="BL245" s="52">
        <v>0</v>
      </c>
      <c r="BM245" s="15">
        <f t="shared" si="109"/>
        <v>299267.72181288258</v>
      </c>
    </row>
    <row r="246" spans="1:65">
      <c r="A246" s="8">
        <v>244</v>
      </c>
      <c r="B246" s="1" t="s">
        <v>44</v>
      </c>
      <c r="C246" s="1">
        <v>1500</v>
      </c>
      <c r="D246" s="1" t="s">
        <v>60</v>
      </c>
      <c r="E246" s="1">
        <v>150000015</v>
      </c>
      <c r="F246" s="1" t="s">
        <v>60</v>
      </c>
      <c r="G246" s="1" t="s">
        <v>107</v>
      </c>
      <c r="H246" s="1">
        <v>19</v>
      </c>
      <c r="I246" s="1" t="s">
        <v>52</v>
      </c>
      <c r="J246" s="1" t="s">
        <v>49</v>
      </c>
      <c r="K246" s="1">
        <v>17406001</v>
      </c>
      <c r="L246" s="1" t="s">
        <v>50</v>
      </c>
      <c r="M246" s="1" t="s">
        <v>51</v>
      </c>
      <c r="N246" s="1" t="s">
        <v>64</v>
      </c>
      <c r="O246" s="1" t="s">
        <v>65</v>
      </c>
      <c r="P246" s="1" t="s">
        <v>66</v>
      </c>
      <c r="Q246" s="1" t="s">
        <v>67</v>
      </c>
      <c r="R246" s="1" t="s">
        <v>87</v>
      </c>
      <c r="S246" s="1" t="s">
        <v>88</v>
      </c>
      <c r="T246" s="2">
        <v>43333</v>
      </c>
      <c r="U246" s="2">
        <v>43333</v>
      </c>
      <c r="V246" s="1" t="s">
        <v>52</v>
      </c>
      <c r="W246" s="3">
        <v>1</v>
      </c>
      <c r="X246" s="1" t="s">
        <v>53</v>
      </c>
      <c r="Y246" s="4">
        <v>6861326</v>
      </c>
      <c r="Z246" s="4">
        <v>-898859</v>
      </c>
      <c r="AA246" s="4">
        <v>0</v>
      </c>
      <c r="AB246" s="4">
        <v>0</v>
      </c>
      <c r="AC246" s="4">
        <v>0</v>
      </c>
      <c r="AD246" s="4">
        <v>6861326</v>
      </c>
      <c r="AE246" s="5">
        <v>1685</v>
      </c>
      <c r="AF246" s="1" t="s">
        <v>70</v>
      </c>
      <c r="AG246" s="1" t="s">
        <v>71</v>
      </c>
      <c r="AH246" s="1" t="s">
        <v>89</v>
      </c>
      <c r="AI246" s="1" t="s">
        <v>57</v>
      </c>
      <c r="AJ246" s="5">
        <v>10950</v>
      </c>
      <c r="AK246" s="4">
        <v>-71176</v>
      </c>
      <c r="AL246" s="4">
        <v>0</v>
      </c>
      <c r="AM246" s="4">
        <v>0</v>
      </c>
      <c r="AN246" s="4">
        <v>0</v>
      </c>
      <c r="AO246" s="4">
        <v>-970035</v>
      </c>
      <c r="AP246" s="4">
        <v>-970035</v>
      </c>
      <c r="AQ246" s="4">
        <v>0</v>
      </c>
      <c r="AR246" s="4">
        <v>5891291</v>
      </c>
      <c r="AS246" s="1" t="s">
        <v>52</v>
      </c>
      <c r="AT246" s="9">
        <f t="shared" si="87"/>
        <v>43333</v>
      </c>
      <c r="AU246" s="9">
        <f t="shared" si="88"/>
        <v>43313</v>
      </c>
      <c r="AV246" s="9">
        <v>44798</v>
      </c>
      <c r="AW246" s="11">
        <f t="shared" si="89"/>
        <v>4.0136986301369859</v>
      </c>
      <c r="AX246">
        <v>10</v>
      </c>
      <c r="AY246" s="12">
        <v>0.05</v>
      </c>
      <c r="AZ246">
        <f t="shared" si="90"/>
        <v>9.5000000000000001E-2</v>
      </c>
      <c r="BA246" s="13">
        <f t="shared" si="91"/>
        <v>6861326</v>
      </c>
      <c r="BI246" s="14">
        <f t="shared" ref="BI246:BI248" si="110">AR246</f>
        <v>5891291</v>
      </c>
      <c r="BJ246" s="14">
        <v>0</v>
      </c>
      <c r="BK246" s="14">
        <f t="shared" ref="BK246:BK248" si="111">AR246</f>
        <v>5891291</v>
      </c>
      <c r="BL246" s="52">
        <v>0</v>
      </c>
      <c r="BM246" s="15">
        <f t="shared" ref="BM246:BM248" si="112">AR246</f>
        <v>5891291</v>
      </c>
    </row>
    <row r="247" spans="1:65">
      <c r="A247" s="8">
        <v>245</v>
      </c>
      <c r="B247" s="1" t="s">
        <v>44</v>
      </c>
      <c r="C247" s="1">
        <v>1500</v>
      </c>
      <c r="D247" s="1" t="s">
        <v>60</v>
      </c>
      <c r="E247" s="1">
        <v>150000015</v>
      </c>
      <c r="F247" s="1" t="s">
        <v>60</v>
      </c>
      <c r="G247" s="1" t="s">
        <v>108</v>
      </c>
      <c r="H247" s="1">
        <v>20</v>
      </c>
      <c r="I247" s="1" t="s">
        <v>52</v>
      </c>
      <c r="J247" s="1" t="s">
        <v>49</v>
      </c>
      <c r="K247" s="1">
        <v>17406001</v>
      </c>
      <c r="L247" s="1" t="s">
        <v>50</v>
      </c>
      <c r="M247" s="1" t="s">
        <v>51</v>
      </c>
      <c r="N247" s="1" t="s">
        <v>64</v>
      </c>
      <c r="O247" s="1" t="s">
        <v>65</v>
      </c>
      <c r="P247" s="1" t="s">
        <v>66</v>
      </c>
      <c r="Q247" s="1" t="s">
        <v>67</v>
      </c>
      <c r="R247" s="1" t="s">
        <v>87</v>
      </c>
      <c r="S247" s="1" t="s">
        <v>88</v>
      </c>
      <c r="T247" s="2">
        <v>43333</v>
      </c>
      <c r="U247" s="2">
        <v>43333</v>
      </c>
      <c r="V247" s="1" t="s">
        <v>52</v>
      </c>
      <c r="W247" s="3">
        <v>1</v>
      </c>
      <c r="X247" s="1" t="s">
        <v>53</v>
      </c>
      <c r="Y247" s="4">
        <v>5552065</v>
      </c>
      <c r="Z247" s="4">
        <v>-727341</v>
      </c>
      <c r="AA247" s="4">
        <v>0</v>
      </c>
      <c r="AB247" s="4">
        <v>0</v>
      </c>
      <c r="AC247" s="4">
        <v>0</v>
      </c>
      <c r="AD247" s="4">
        <v>5552065</v>
      </c>
      <c r="AE247" s="5">
        <v>1685</v>
      </c>
      <c r="AF247" s="1" t="s">
        <v>70</v>
      </c>
      <c r="AG247" s="1" t="s">
        <v>71</v>
      </c>
      <c r="AH247" s="1" t="s">
        <v>89</v>
      </c>
      <c r="AI247" s="1" t="s">
        <v>57</v>
      </c>
      <c r="AJ247" s="5">
        <v>10950</v>
      </c>
      <c r="AK247" s="4">
        <v>-57594</v>
      </c>
      <c r="AL247" s="4">
        <v>0</v>
      </c>
      <c r="AM247" s="4">
        <v>0</v>
      </c>
      <c r="AN247" s="4">
        <v>0</v>
      </c>
      <c r="AO247" s="4">
        <v>-784935</v>
      </c>
      <c r="AP247" s="4">
        <v>-784935</v>
      </c>
      <c r="AQ247" s="4">
        <v>0</v>
      </c>
      <c r="AR247" s="4">
        <v>4767130</v>
      </c>
      <c r="AS247" s="1" t="s">
        <v>52</v>
      </c>
      <c r="AT247" s="9">
        <f t="shared" si="87"/>
        <v>43333</v>
      </c>
      <c r="AU247" s="9">
        <f t="shared" si="88"/>
        <v>43313</v>
      </c>
      <c r="AV247" s="9">
        <v>44798</v>
      </c>
      <c r="AW247" s="11">
        <f t="shared" si="89"/>
        <v>4.0136986301369859</v>
      </c>
      <c r="AX247">
        <v>10</v>
      </c>
      <c r="AY247" s="12">
        <v>0.05</v>
      </c>
      <c r="AZ247">
        <f t="shared" si="90"/>
        <v>9.5000000000000001E-2</v>
      </c>
      <c r="BA247" s="13">
        <f t="shared" si="91"/>
        <v>5552065</v>
      </c>
      <c r="BI247" s="14">
        <f t="shared" si="110"/>
        <v>4767130</v>
      </c>
      <c r="BJ247" s="14">
        <v>0</v>
      </c>
      <c r="BK247" s="14">
        <f t="shared" si="111"/>
        <v>4767130</v>
      </c>
      <c r="BL247" s="52">
        <v>0</v>
      </c>
      <c r="BM247" s="15">
        <f t="shared" si="112"/>
        <v>4767130</v>
      </c>
    </row>
    <row r="248" spans="1:65">
      <c r="A248" s="8">
        <v>246</v>
      </c>
      <c r="B248" s="1" t="s">
        <v>44</v>
      </c>
      <c r="C248" s="1">
        <v>1500</v>
      </c>
      <c r="D248" s="1" t="s">
        <v>60</v>
      </c>
      <c r="E248" s="1">
        <v>150000015</v>
      </c>
      <c r="F248" s="1" t="s">
        <v>60</v>
      </c>
      <c r="G248" s="1" t="s">
        <v>109</v>
      </c>
      <c r="H248" s="1">
        <v>21</v>
      </c>
      <c r="I248" s="1" t="s">
        <v>52</v>
      </c>
      <c r="J248" s="1" t="s">
        <v>49</v>
      </c>
      <c r="K248" s="1">
        <v>17406001</v>
      </c>
      <c r="L248" s="1" t="s">
        <v>50</v>
      </c>
      <c r="M248" s="1" t="s">
        <v>51</v>
      </c>
      <c r="N248" s="1" t="s">
        <v>64</v>
      </c>
      <c r="O248" s="1" t="s">
        <v>65</v>
      </c>
      <c r="P248" s="1" t="s">
        <v>66</v>
      </c>
      <c r="Q248" s="1" t="s">
        <v>67</v>
      </c>
      <c r="R248" s="1" t="s">
        <v>87</v>
      </c>
      <c r="S248" s="1" t="s">
        <v>88</v>
      </c>
      <c r="T248" s="2">
        <v>43333</v>
      </c>
      <c r="U248" s="2">
        <v>43333</v>
      </c>
      <c r="V248" s="1" t="s">
        <v>52</v>
      </c>
      <c r="W248" s="3">
        <v>1</v>
      </c>
      <c r="X248" s="1" t="s">
        <v>53</v>
      </c>
      <c r="Y248" s="4">
        <v>1950695</v>
      </c>
      <c r="Z248" s="4">
        <v>-256470</v>
      </c>
      <c r="AA248" s="4">
        <v>0</v>
      </c>
      <c r="AB248" s="4">
        <v>0</v>
      </c>
      <c r="AC248" s="4">
        <v>0</v>
      </c>
      <c r="AD248" s="4">
        <v>1950695</v>
      </c>
      <c r="AE248" s="5">
        <v>1685</v>
      </c>
      <c r="AF248" s="1" t="s">
        <v>70</v>
      </c>
      <c r="AG248" s="1" t="s">
        <v>71</v>
      </c>
      <c r="AH248" s="1" t="s">
        <v>89</v>
      </c>
      <c r="AI248" s="1" t="s">
        <v>57</v>
      </c>
      <c r="AJ248" s="5">
        <v>10950</v>
      </c>
      <c r="AK248" s="4">
        <v>-20224</v>
      </c>
      <c r="AL248" s="4">
        <v>0</v>
      </c>
      <c r="AM248" s="4">
        <v>0</v>
      </c>
      <c r="AN248" s="4">
        <v>0</v>
      </c>
      <c r="AO248" s="4">
        <v>-276694</v>
      </c>
      <c r="AP248" s="4">
        <v>-276694</v>
      </c>
      <c r="AQ248" s="4">
        <v>0</v>
      </c>
      <c r="AR248" s="4">
        <v>1674001</v>
      </c>
      <c r="AS248" s="1" t="s">
        <v>52</v>
      </c>
      <c r="AT248" s="9">
        <f t="shared" si="87"/>
        <v>43333</v>
      </c>
      <c r="AU248" s="9">
        <f t="shared" si="88"/>
        <v>43313</v>
      </c>
      <c r="AV248" s="9">
        <v>44798</v>
      </c>
      <c r="AW248" s="11">
        <f t="shared" si="89"/>
        <v>4.0136986301369859</v>
      </c>
      <c r="AX248">
        <v>10</v>
      </c>
      <c r="AY248" s="12">
        <v>0.05</v>
      </c>
      <c r="AZ248">
        <f t="shared" si="90"/>
        <v>9.5000000000000001E-2</v>
      </c>
      <c r="BA248" s="13">
        <f t="shared" si="91"/>
        <v>1950695</v>
      </c>
      <c r="BI248" s="14">
        <f t="shared" si="110"/>
        <v>1674001</v>
      </c>
      <c r="BJ248" s="14">
        <v>0</v>
      </c>
      <c r="BK248" s="14">
        <f t="shared" si="111"/>
        <v>1674001</v>
      </c>
      <c r="BL248" s="52">
        <v>0</v>
      </c>
      <c r="BM248" s="15">
        <f t="shared" si="112"/>
        <v>1674001</v>
      </c>
    </row>
    <row r="249" spans="1:65">
      <c r="A249" s="8">
        <v>247</v>
      </c>
      <c r="B249" s="1" t="s">
        <v>44</v>
      </c>
      <c r="C249" s="1">
        <v>1500</v>
      </c>
      <c r="D249" s="1" t="s">
        <v>60</v>
      </c>
      <c r="E249" s="1">
        <v>150000015</v>
      </c>
      <c r="F249" s="1" t="s">
        <v>60</v>
      </c>
      <c r="G249" s="1" t="s">
        <v>110</v>
      </c>
      <c r="H249" s="1">
        <v>22</v>
      </c>
      <c r="I249" s="1" t="s">
        <v>52</v>
      </c>
      <c r="J249" s="1" t="s">
        <v>49</v>
      </c>
      <c r="K249" s="1">
        <v>17406001</v>
      </c>
      <c r="L249" s="1" t="s">
        <v>50</v>
      </c>
      <c r="M249" s="1" t="s">
        <v>51</v>
      </c>
      <c r="N249" s="1" t="s">
        <v>64</v>
      </c>
      <c r="O249" s="1" t="s">
        <v>65</v>
      </c>
      <c r="P249" s="1" t="s">
        <v>66</v>
      </c>
      <c r="Q249" s="1" t="s">
        <v>67</v>
      </c>
      <c r="R249" s="1" t="s">
        <v>87</v>
      </c>
      <c r="S249" s="1" t="s">
        <v>88</v>
      </c>
      <c r="T249" s="2">
        <v>43333</v>
      </c>
      <c r="U249" s="2">
        <v>43333</v>
      </c>
      <c r="V249" s="1" t="s">
        <v>52</v>
      </c>
      <c r="W249" s="3">
        <v>1</v>
      </c>
      <c r="X249" s="1" t="s">
        <v>53</v>
      </c>
      <c r="Y249" s="4">
        <v>16789210</v>
      </c>
      <c r="Z249" s="4">
        <v>-2199450</v>
      </c>
      <c r="AA249" s="4">
        <v>0</v>
      </c>
      <c r="AB249" s="4">
        <v>0</v>
      </c>
      <c r="AC249" s="4">
        <v>0</v>
      </c>
      <c r="AD249" s="4">
        <v>16789210</v>
      </c>
      <c r="AE249" s="5">
        <v>1685</v>
      </c>
      <c r="AF249" s="1" t="s">
        <v>70</v>
      </c>
      <c r="AG249" s="1" t="s">
        <v>71</v>
      </c>
      <c r="AH249" s="1" t="s">
        <v>89</v>
      </c>
      <c r="AI249" s="1" t="s">
        <v>57</v>
      </c>
      <c r="AJ249" s="5">
        <v>10950</v>
      </c>
      <c r="AK249" s="4">
        <v>-174163</v>
      </c>
      <c r="AL249" s="4">
        <v>0</v>
      </c>
      <c r="AM249" s="4">
        <v>0</v>
      </c>
      <c r="AN249" s="4">
        <v>0</v>
      </c>
      <c r="AO249" s="4">
        <v>-2373613</v>
      </c>
      <c r="AP249" s="4">
        <v>-2373613</v>
      </c>
      <c r="AQ249" s="4">
        <v>0</v>
      </c>
      <c r="AR249" s="4">
        <v>14415597</v>
      </c>
      <c r="AS249" s="1" t="s">
        <v>52</v>
      </c>
      <c r="AT249" s="9">
        <f t="shared" si="87"/>
        <v>43333</v>
      </c>
      <c r="AU249" s="9">
        <f t="shared" si="88"/>
        <v>43313</v>
      </c>
      <c r="AV249" s="9">
        <v>44798</v>
      </c>
      <c r="AW249" s="11">
        <f t="shared" si="89"/>
        <v>4.0136986301369859</v>
      </c>
      <c r="AX249">
        <v>25</v>
      </c>
      <c r="AY249" s="12">
        <v>0.05</v>
      </c>
      <c r="AZ249">
        <f t="shared" si="90"/>
        <v>3.7999999999999999E-2</v>
      </c>
      <c r="BA249" s="13">
        <f t="shared" si="91"/>
        <v>16789210</v>
      </c>
      <c r="BB249" s="17" t="s">
        <v>2189</v>
      </c>
      <c r="BC249">
        <f>MATCH(BB249,MONTHLY_INDEX!$A:$A,0)</f>
        <v>798</v>
      </c>
      <c r="BD249">
        <f>MATCH(AU249,MONTHLY_INDEX!$1:$1,0)</f>
        <v>80</v>
      </c>
      <c r="BE249">
        <f>INDEX(MONTHLY_INDEX!$1:$1048576,Final!BC249,Final!BD249)</f>
        <v>96</v>
      </c>
      <c r="BF249">
        <f>MATCH($BF$1,MONTHLY_INDEX!$1:$1,0)</f>
        <v>127</v>
      </c>
      <c r="BG249">
        <f>INDEX(MONTHLY_INDEX!$1:$1048576,Final!BC249,Final!BF249)</f>
        <v>95.3</v>
      </c>
      <c r="BH249" s="23">
        <f>(BG249-BE249)/BE249</f>
        <v>-7.2916666666666963E-3</v>
      </c>
      <c r="BI249" s="14">
        <f>(1+BH249)*BA249</f>
        <v>16666788.677083332</v>
      </c>
      <c r="BJ249" s="14">
        <f>BI249*AZ249*AW249</f>
        <v>2542027.7415156956</v>
      </c>
      <c r="BK249" s="15">
        <f t="shared" si="98"/>
        <v>14124760.935567636</v>
      </c>
      <c r="BL249" s="52">
        <v>0</v>
      </c>
      <c r="BM249" s="15">
        <f>MAX((1-BL249)*BK249,BI249*AY249)</f>
        <v>14124760.935567636</v>
      </c>
    </row>
    <row r="250" spans="1:65">
      <c r="A250" s="8">
        <v>248</v>
      </c>
      <c r="B250" s="1" t="s">
        <v>44</v>
      </c>
      <c r="C250" s="1">
        <v>1500</v>
      </c>
      <c r="D250" s="1" t="s">
        <v>60</v>
      </c>
      <c r="E250" s="1">
        <v>150000015</v>
      </c>
      <c r="F250" s="1" t="s">
        <v>60</v>
      </c>
      <c r="G250" s="1" t="s">
        <v>111</v>
      </c>
      <c r="H250" s="1">
        <v>23</v>
      </c>
      <c r="I250" s="1" t="s">
        <v>52</v>
      </c>
      <c r="J250" s="1" t="s">
        <v>49</v>
      </c>
      <c r="K250" s="1">
        <v>17406001</v>
      </c>
      <c r="L250" s="1" t="s">
        <v>50</v>
      </c>
      <c r="M250" s="1" t="s">
        <v>51</v>
      </c>
      <c r="N250" s="1" t="s">
        <v>64</v>
      </c>
      <c r="O250" s="1" t="s">
        <v>65</v>
      </c>
      <c r="P250" s="1" t="s">
        <v>66</v>
      </c>
      <c r="Q250" s="1" t="s">
        <v>67</v>
      </c>
      <c r="R250" s="1" t="s">
        <v>87</v>
      </c>
      <c r="S250" s="1" t="s">
        <v>88</v>
      </c>
      <c r="T250" s="2">
        <v>43333</v>
      </c>
      <c r="U250" s="2">
        <v>43333</v>
      </c>
      <c r="V250" s="1" t="s">
        <v>52</v>
      </c>
      <c r="W250" s="3">
        <v>1</v>
      </c>
      <c r="X250" s="1" t="s">
        <v>53</v>
      </c>
      <c r="Y250" s="4">
        <v>32425</v>
      </c>
      <c r="Z250" s="4">
        <v>-4246</v>
      </c>
      <c r="AA250" s="4">
        <v>0</v>
      </c>
      <c r="AB250" s="4">
        <v>0</v>
      </c>
      <c r="AC250" s="4">
        <v>0</v>
      </c>
      <c r="AD250" s="4">
        <v>32425</v>
      </c>
      <c r="AE250" s="5">
        <v>1685</v>
      </c>
      <c r="AF250" s="1" t="s">
        <v>70</v>
      </c>
      <c r="AG250" s="1" t="s">
        <v>71</v>
      </c>
      <c r="AH250" s="1" t="s">
        <v>89</v>
      </c>
      <c r="AI250" s="1" t="s">
        <v>57</v>
      </c>
      <c r="AJ250" s="5">
        <v>10950</v>
      </c>
      <c r="AK250" s="4">
        <v>-336</v>
      </c>
      <c r="AL250" s="4">
        <v>0</v>
      </c>
      <c r="AM250" s="4">
        <v>0</v>
      </c>
      <c r="AN250" s="4">
        <v>0</v>
      </c>
      <c r="AO250" s="4">
        <v>-4582</v>
      </c>
      <c r="AP250" s="4">
        <v>-4582</v>
      </c>
      <c r="AQ250" s="4">
        <v>0</v>
      </c>
      <c r="AR250" s="4">
        <v>27843</v>
      </c>
      <c r="AS250" s="1" t="s">
        <v>52</v>
      </c>
      <c r="AT250" s="9">
        <f t="shared" si="87"/>
        <v>43333</v>
      </c>
      <c r="AU250" s="9">
        <f t="shared" si="88"/>
        <v>43313</v>
      </c>
      <c r="AV250" s="9">
        <v>44798</v>
      </c>
      <c r="AW250" s="11">
        <f t="shared" si="89"/>
        <v>4.0136986301369859</v>
      </c>
      <c r="AX250">
        <v>10</v>
      </c>
      <c r="AY250" s="12">
        <v>0.05</v>
      </c>
      <c r="AZ250">
        <f t="shared" si="90"/>
        <v>9.5000000000000001E-2</v>
      </c>
      <c r="BA250" s="13">
        <f t="shared" si="91"/>
        <v>32425</v>
      </c>
      <c r="BI250" s="14">
        <f t="shared" ref="BI250:BI254" si="113">AR250</f>
        <v>27843</v>
      </c>
      <c r="BJ250" s="14">
        <v>0</v>
      </c>
      <c r="BK250" s="14">
        <f t="shared" ref="BK250:BK254" si="114">AR250</f>
        <v>27843</v>
      </c>
      <c r="BL250" s="52">
        <v>0</v>
      </c>
      <c r="BM250" s="15">
        <f t="shared" ref="BM250:BM254" si="115">AR250</f>
        <v>27843</v>
      </c>
    </row>
    <row r="251" spans="1:65">
      <c r="A251" s="8">
        <v>249</v>
      </c>
      <c r="B251" s="1" t="s">
        <v>44</v>
      </c>
      <c r="C251" s="1">
        <v>1500</v>
      </c>
      <c r="D251" s="1" t="s">
        <v>60</v>
      </c>
      <c r="E251" s="1">
        <v>150000015</v>
      </c>
      <c r="F251" s="1" t="s">
        <v>112</v>
      </c>
      <c r="G251" s="1" t="s">
        <v>113</v>
      </c>
      <c r="H251" s="1">
        <v>24</v>
      </c>
      <c r="I251" s="1" t="s">
        <v>52</v>
      </c>
      <c r="J251" s="1" t="s">
        <v>49</v>
      </c>
      <c r="K251" s="1">
        <v>17406001</v>
      </c>
      <c r="L251" s="1" t="s">
        <v>50</v>
      </c>
      <c r="M251" s="1" t="s">
        <v>51</v>
      </c>
      <c r="N251" s="1" t="s">
        <v>64</v>
      </c>
      <c r="O251" s="1" t="s">
        <v>65</v>
      </c>
      <c r="P251" s="1" t="s">
        <v>66</v>
      </c>
      <c r="Q251" s="1" t="s">
        <v>67</v>
      </c>
      <c r="R251" s="1" t="s">
        <v>87</v>
      </c>
      <c r="S251" s="1" t="s">
        <v>88</v>
      </c>
      <c r="T251" s="2">
        <v>43333</v>
      </c>
      <c r="U251" s="2">
        <v>43333</v>
      </c>
      <c r="V251" s="1" t="s">
        <v>52</v>
      </c>
      <c r="W251" s="3">
        <v>1</v>
      </c>
      <c r="X251" s="1" t="s">
        <v>53</v>
      </c>
      <c r="Y251" s="4">
        <v>970825</v>
      </c>
      <c r="Z251" s="4">
        <v>-127181.51</v>
      </c>
      <c r="AA251" s="4">
        <v>0</v>
      </c>
      <c r="AB251" s="4">
        <v>0</v>
      </c>
      <c r="AC251" s="4">
        <v>0</v>
      </c>
      <c r="AD251" s="4">
        <v>970825</v>
      </c>
      <c r="AE251" s="5">
        <v>1685</v>
      </c>
      <c r="AF251" s="1" t="s">
        <v>70</v>
      </c>
      <c r="AG251" s="1" t="s">
        <v>71</v>
      </c>
      <c r="AH251" s="1" t="s">
        <v>89</v>
      </c>
      <c r="AI251" s="1" t="s">
        <v>57</v>
      </c>
      <c r="AJ251" s="5">
        <v>10950</v>
      </c>
      <c r="AK251" s="4">
        <v>-10071</v>
      </c>
      <c r="AL251" s="4">
        <v>0</v>
      </c>
      <c r="AM251" s="4">
        <v>0</v>
      </c>
      <c r="AN251" s="4">
        <v>0</v>
      </c>
      <c r="AO251" s="4">
        <v>-137252.51</v>
      </c>
      <c r="AP251" s="4">
        <v>-137252.51</v>
      </c>
      <c r="AQ251" s="4">
        <v>0</v>
      </c>
      <c r="AR251" s="4">
        <v>833572.49</v>
      </c>
      <c r="AS251" s="1" t="s">
        <v>52</v>
      </c>
      <c r="AT251" s="9">
        <f t="shared" si="87"/>
        <v>43333</v>
      </c>
      <c r="AU251" s="9">
        <f t="shared" si="88"/>
        <v>43313</v>
      </c>
      <c r="AV251" s="9">
        <v>44798</v>
      </c>
      <c r="AW251" s="11">
        <f t="shared" si="89"/>
        <v>4.0136986301369859</v>
      </c>
      <c r="AX251">
        <v>10</v>
      </c>
      <c r="AY251" s="12">
        <v>0.05</v>
      </c>
      <c r="AZ251">
        <f t="shared" si="90"/>
        <v>9.5000000000000001E-2</v>
      </c>
      <c r="BA251" s="13">
        <f t="shared" si="91"/>
        <v>970825</v>
      </c>
      <c r="BB251" s="16" t="s">
        <v>593</v>
      </c>
      <c r="BC251" s="16" t="s">
        <v>593</v>
      </c>
      <c r="BD251" s="16" t="s">
        <v>593</v>
      </c>
      <c r="BE251" s="16" t="s">
        <v>593</v>
      </c>
      <c r="BF251" s="16" t="s">
        <v>593</v>
      </c>
      <c r="BG251" s="16" t="s">
        <v>593</v>
      </c>
      <c r="BH251" s="16" t="s">
        <v>593</v>
      </c>
      <c r="BI251" s="14">
        <f t="shared" si="113"/>
        <v>833572.49</v>
      </c>
      <c r="BJ251" s="14">
        <v>0</v>
      </c>
      <c r="BK251" s="14">
        <f t="shared" si="114"/>
        <v>833572.49</v>
      </c>
      <c r="BL251" s="52">
        <v>0</v>
      </c>
      <c r="BM251" s="15">
        <f t="shared" si="115"/>
        <v>833572.49</v>
      </c>
    </row>
    <row r="252" spans="1:65">
      <c r="A252" s="8">
        <v>250</v>
      </c>
      <c r="B252" s="1" t="s">
        <v>44</v>
      </c>
      <c r="C252" s="1">
        <v>1500</v>
      </c>
      <c r="D252" s="1" t="s">
        <v>60</v>
      </c>
      <c r="E252" s="1">
        <v>150000015</v>
      </c>
      <c r="F252" s="1" t="s">
        <v>112</v>
      </c>
      <c r="G252" s="1" t="s">
        <v>114</v>
      </c>
      <c r="H252" s="1">
        <v>25</v>
      </c>
      <c r="I252" s="1" t="s">
        <v>52</v>
      </c>
      <c r="J252" s="1" t="s">
        <v>49</v>
      </c>
      <c r="K252" s="1">
        <v>17406001</v>
      </c>
      <c r="L252" s="1" t="s">
        <v>50</v>
      </c>
      <c r="M252" s="1" t="s">
        <v>51</v>
      </c>
      <c r="N252" s="1" t="s">
        <v>64</v>
      </c>
      <c r="O252" s="1" t="s">
        <v>65</v>
      </c>
      <c r="P252" s="1" t="s">
        <v>66</v>
      </c>
      <c r="Q252" s="1" t="s">
        <v>67</v>
      </c>
      <c r="R252" s="1" t="s">
        <v>87</v>
      </c>
      <c r="S252" s="1" t="s">
        <v>88</v>
      </c>
      <c r="T252" s="2">
        <v>43333</v>
      </c>
      <c r="U252" s="2">
        <v>43333</v>
      </c>
      <c r="V252" s="1" t="s">
        <v>52</v>
      </c>
      <c r="W252" s="3">
        <v>1</v>
      </c>
      <c r="X252" s="1" t="s">
        <v>53</v>
      </c>
      <c r="Y252" s="4">
        <v>2008211</v>
      </c>
      <c r="Z252" s="4">
        <v>-263082.87</v>
      </c>
      <c r="AA252" s="4">
        <v>0</v>
      </c>
      <c r="AB252" s="4">
        <v>0</v>
      </c>
      <c r="AC252" s="4">
        <v>0</v>
      </c>
      <c r="AD252" s="4">
        <v>2008211</v>
      </c>
      <c r="AE252" s="5">
        <v>1685</v>
      </c>
      <c r="AF252" s="1" t="s">
        <v>70</v>
      </c>
      <c r="AG252" s="1" t="s">
        <v>71</v>
      </c>
      <c r="AH252" s="1" t="s">
        <v>89</v>
      </c>
      <c r="AI252" s="1" t="s">
        <v>57</v>
      </c>
      <c r="AJ252" s="5">
        <v>10950</v>
      </c>
      <c r="AK252" s="4">
        <v>-20832</v>
      </c>
      <c r="AL252" s="4">
        <v>0</v>
      </c>
      <c r="AM252" s="4">
        <v>0</v>
      </c>
      <c r="AN252" s="4">
        <v>0</v>
      </c>
      <c r="AO252" s="4">
        <v>-283914.87</v>
      </c>
      <c r="AP252" s="4">
        <v>-283914.87</v>
      </c>
      <c r="AQ252" s="4">
        <v>0</v>
      </c>
      <c r="AR252" s="4">
        <v>1724296.13</v>
      </c>
      <c r="AS252" s="1" t="s">
        <v>52</v>
      </c>
      <c r="AT252" s="9">
        <f t="shared" si="87"/>
        <v>43333</v>
      </c>
      <c r="AU252" s="9">
        <f t="shared" si="88"/>
        <v>43313</v>
      </c>
      <c r="AV252" s="9">
        <v>44798</v>
      </c>
      <c r="AW252" s="11">
        <f t="shared" si="89"/>
        <v>4.0136986301369859</v>
      </c>
      <c r="AX252">
        <v>10</v>
      </c>
      <c r="AY252" s="12">
        <v>0.05</v>
      </c>
      <c r="AZ252">
        <f t="shared" si="90"/>
        <v>9.5000000000000001E-2</v>
      </c>
      <c r="BA252" s="13">
        <f t="shared" si="91"/>
        <v>2008211</v>
      </c>
      <c r="BB252" s="16" t="s">
        <v>593</v>
      </c>
      <c r="BC252" s="16" t="s">
        <v>593</v>
      </c>
      <c r="BD252" s="16" t="s">
        <v>593</v>
      </c>
      <c r="BE252" s="16" t="s">
        <v>593</v>
      </c>
      <c r="BF252" s="16" t="s">
        <v>593</v>
      </c>
      <c r="BG252" s="16" t="s">
        <v>593</v>
      </c>
      <c r="BH252" s="16" t="s">
        <v>593</v>
      </c>
      <c r="BI252" s="14">
        <f t="shared" si="113"/>
        <v>1724296.13</v>
      </c>
      <c r="BJ252" s="14">
        <v>0</v>
      </c>
      <c r="BK252" s="14">
        <f t="shared" si="114"/>
        <v>1724296.13</v>
      </c>
      <c r="BL252" s="52">
        <v>0</v>
      </c>
      <c r="BM252" s="15">
        <f t="shared" si="115"/>
        <v>1724296.13</v>
      </c>
    </row>
    <row r="253" spans="1:65">
      <c r="A253" s="8">
        <v>251</v>
      </c>
      <c r="B253" s="1" t="s">
        <v>44</v>
      </c>
      <c r="C253" s="1">
        <v>1500</v>
      </c>
      <c r="D253" s="1" t="s">
        <v>60</v>
      </c>
      <c r="E253" s="1">
        <v>150000015</v>
      </c>
      <c r="F253" s="1" t="s">
        <v>60</v>
      </c>
      <c r="G253" s="1" t="s">
        <v>115</v>
      </c>
      <c r="H253" s="1">
        <v>26</v>
      </c>
      <c r="I253" s="1" t="s">
        <v>52</v>
      </c>
      <c r="J253" s="1" t="s">
        <v>49</v>
      </c>
      <c r="K253" s="1">
        <v>17406001</v>
      </c>
      <c r="L253" s="1" t="s">
        <v>50</v>
      </c>
      <c r="M253" s="1" t="s">
        <v>51</v>
      </c>
      <c r="N253" s="1" t="s">
        <v>64</v>
      </c>
      <c r="O253" s="1" t="s">
        <v>65</v>
      </c>
      <c r="P253" s="1" t="s">
        <v>66</v>
      </c>
      <c r="Q253" s="1" t="s">
        <v>67</v>
      </c>
      <c r="R253" s="1" t="s">
        <v>87</v>
      </c>
      <c r="S253" s="1" t="s">
        <v>88</v>
      </c>
      <c r="T253" s="2">
        <v>43333</v>
      </c>
      <c r="U253" s="2">
        <v>43333</v>
      </c>
      <c r="V253" s="1" t="s">
        <v>52</v>
      </c>
      <c r="W253" s="3">
        <v>1</v>
      </c>
      <c r="X253" s="1" t="s">
        <v>53</v>
      </c>
      <c r="Y253" s="4">
        <v>120000</v>
      </c>
      <c r="Z253" s="4">
        <v>-15720</v>
      </c>
      <c r="AA253" s="4">
        <v>0</v>
      </c>
      <c r="AB253" s="4">
        <v>0</v>
      </c>
      <c r="AC253" s="4">
        <v>0</v>
      </c>
      <c r="AD253" s="4">
        <v>120000</v>
      </c>
      <c r="AE253" s="5">
        <v>1685</v>
      </c>
      <c r="AF253" s="1" t="s">
        <v>70</v>
      </c>
      <c r="AG253" s="1" t="s">
        <v>71</v>
      </c>
      <c r="AH253" s="1" t="s">
        <v>89</v>
      </c>
      <c r="AI253" s="1" t="s">
        <v>57</v>
      </c>
      <c r="AJ253" s="5">
        <v>10950</v>
      </c>
      <c r="AK253" s="4">
        <v>-1245</v>
      </c>
      <c r="AL253" s="4">
        <v>0</v>
      </c>
      <c r="AM253" s="4">
        <v>0</v>
      </c>
      <c r="AN253" s="4">
        <v>0</v>
      </c>
      <c r="AO253" s="4">
        <v>-16965</v>
      </c>
      <c r="AP253" s="4">
        <v>-16965</v>
      </c>
      <c r="AQ253" s="4">
        <v>0</v>
      </c>
      <c r="AR253" s="4">
        <v>103035</v>
      </c>
      <c r="AS253" s="1" t="s">
        <v>52</v>
      </c>
      <c r="AT253" s="9">
        <f t="shared" si="87"/>
        <v>43333</v>
      </c>
      <c r="AU253" s="9">
        <f t="shared" si="88"/>
        <v>43313</v>
      </c>
      <c r="AV253" s="9">
        <v>44798</v>
      </c>
      <c r="AW253" s="11">
        <f t="shared" si="89"/>
        <v>4.0136986301369859</v>
      </c>
      <c r="AX253">
        <v>10</v>
      </c>
      <c r="AY253" s="12">
        <v>0.05</v>
      </c>
      <c r="AZ253">
        <f t="shared" si="90"/>
        <v>9.5000000000000001E-2</v>
      </c>
      <c r="BA253" s="13">
        <f t="shared" si="91"/>
        <v>120000</v>
      </c>
      <c r="BI253" s="14">
        <f t="shared" si="113"/>
        <v>103035</v>
      </c>
      <c r="BJ253" s="14">
        <v>0</v>
      </c>
      <c r="BK253" s="14">
        <f t="shared" si="114"/>
        <v>103035</v>
      </c>
      <c r="BL253" s="52">
        <v>0</v>
      </c>
      <c r="BM253" s="15">
        <f t="shared" si="115"/>
        <v>103035</v>
      </c>
    </row>
    <row r="254" spans="1:65">
      <c r="A254" s="8">
        <v>252</v>
      </c>
      <c r="B254" s="1" t="s">
        <v>44</v>
      </c>
      <c r="C254" s="1">
        <v>1500</v>
      </c>
      <c r="D254" s="1" t="s">
        <v>60</v>
      </c>
      <c r="E254" s="1">
        <v>150000015</v>
      </c>
      <c r="F254" s="1" t="s">
        <v>112</v>
      </c>
      <c r="G254" s="1" t="s">
        <v>116</v>
      </c>
      <c r="H254" s="1">
        <v>27</v>
      </c>
      <c r="I254" s="1" t="s">
        <v>125</v>
      </c>
      <c r="J254" s="1" t="s">
        <v>49</v>
      </c>
      <c r="K254" s="1">
        <v>17406001</v>
      </c>
      <c r="L254" s="1" t="s">
        <v>50</v>
      </c>
      <c r="M254" s="1" t="s">
        <v>51</v>
      </c>
      <c r="N254" s="1" t="s">
        <v>64</v>
      </c>
      <c r="O254" s="1" t="s">
        <v>65</v>
      </c>
      <c r="P254" s="1" t="s">
        <v>66</v>
      </c>
      <c r="Q254" s="1" t="s">
        <v>67</v>
      </c>
      <c r="R254" s="1" t="s">
        <v>87</v>
      </c>
      <c r="S254" s="1" t="s">
        <v>88</v>
      </c>
      <c r="T254" s="2">
        <v>43333</v>
      </c>
      <c r="U254" s="2">
        <v>43333</v>
      </c>
      <c r="V254" s="1" t="s">
        <v>52</v>
      </c>
      <c r="W254" s="3">
        <v>1</v>
      </c>
      <c r="X254" s="1" t="s">
        <v>53</v>
      </c>
      <c r="Y254" s="4">
        <v>4339035</v>
      </c>
      <c r="Z254" s="4">
        <v>-568428.62</v>
      </c>
      <c r="AA254" s="4">
        <v>0</v>
      </c>
      <c r="AB254" s="4">
        <v>0</v>
      </c>
      <c r="AC254" s="4">
        <v>0</v>
      </c>
      <c r="AD254" s="4">
        <v>4339035</v>
      </c>
      <c r="AE254" s="5">
        <v>1685</v>
      </c>
      <c r="AF254" s="1" t="s">
        <v>70</v>
      </c>
      <c r="AG254" s="1" t="s">
        <v>71</v>
      </c>
      <c r="AH254" s="1" t="s">
        <v>89</v>
      </c>
      <c r="AI254" s="1" t="s">
        <v>57</v>
      </c>
      <c r="AJ254" s="5">
        <v>10950</v>
      </c>
      <c r="AK254" s="4">
        <v>-45011</v>
      </c>
      <c r="AL254" s="4">
        <v>0</v>
      </c>
      <c r="AM254" s="4">
        <v>0</v>
      </c>
      <c r="AN254" s="4">
        <v>0</v>
      </c>
      <c r="AO254" s="4">
        <v>-613439.62</v>
      </c>
      <c r="AP254" s="4">
        <v>-613439.62</v>
      </c>
      <c r="AQ254" s="4">
        <v>0</v>
      </c>
      <c r="AR254" s="4">
        <v>3725595.38</v>
      </c>
      <c r="AS254" s="1" t="s">
        <v>52</v>
      </c>
      <c r="AT254" s="9">
        <f t="shared" si="87"/>
        <v>43333</v>
      </c>
      <c r="AU254" s="9">
        <f t="shared" si="88"/>
        <v>43313</v>
      </c>
      <c r="AV254" s="9">
        <v>44798</v>
      </c>
      <c r="AW254" s="11">
        <f t="shared" si="89"/>
        <v>4.0136986301369859</v>
      </c>
      <c r="AX254">
        <v>10</v>
      </c>
      <c r="AY254" s="12">
        <v>0.05</v>
      </c>
      <c r="AZ254">
        <f t="shared" si="90"/>
        <v>9.5000000000000001E-2</v>
      </c>
      <c r="BA254" s="13">
        <f t="shared" si="91"/>
        <v>4339035</v>
      </c>
      <c r="BB254" s="16" t="s">
        <v>593</v>
      </c>
      <c r="BC254" s="16" t="s">
        <v>593</v>
      </c>
      <c r="BD254" s="16" t="s">
        <v>593</v>
      </c>
      <c r="BE254" s="16" t="s">
        <v>593</v>
      </c>
      <c r="BF254" s="16" t="s">
        <v>593</v>
      </c>
      <c r="BG254" s="16" t="s">
        <v>593</v>
      </c>
      <c r="BH254" s="16" t="s">
        <v>593</v>
      </c>
      <c r="BI254" s="14">
        <f t="shared" si="113"/>
        <v>3725595.38</v>
      </c>
      <c r="BJ254" s="14">
        <v>0</v>
      </c>
      <c r="BK254" s="14">
        <f t="shared" si="114"/>
        <v>3725595.38</v>
      </c>
      <c r="BL254" s="52">
        <v>0</v>
      </c>
      <c r="BM254" s="15">
        <f t="shared" si="115"/>
        <v>3725595.38</v>
      </c>
    </row>
    <row r="255" spans="1:65">
      <c r="A255" s="8">
        <v>253</v>
      </c>
      <c r="B255" s="1" t="s">
        <v>44</v>
      </c>
      <c r="C255" s="1">
        <v>1500</v>
      </c>
      <c r="D255" s="1" t="s">
        <v>60</v>
      </c>
      <c r="E255" s="1">
        <v>150000016</v>
      </c>
      <c r="F255" s="1" t="s">
        <v>60</v>
      </c>
      <c r="G255" s="1" t="s">
        <v>86</v>
      </c>
      <c r="H255" s="1">
        <v>1</v>
      </c>
      <c r="I255" s="1" t="s">
        <v>52</v>
      </c>
      <c r="J255" s="1" t="s">
        <v>49</v>
      </c>
      <c r="K255" s="1">
        <v>17406001</v>
      </c>
      <c r="L255" s="1" t="s">
        <v>50</v>
      </c>
      <c r="M255" s="1" t="s">
        <v>51</v>
      </c>
      <c r="N255" s="1" t="s">
        <v>64</v>
      </c>
      <c r="O255" s="1" t="s">
        <v>65</v>
      </c>
      <c r="P255" s="1" t="s">
        <v>66</v>
      </c>
      <c r="Q255" s="1" t="s">
        <v>67</v>
      </c>
      <c r="R255" s="1" t="s">
        <v>87</v>
      </c>
      <c r="S255" s="1" t="s">
        <v>88</v>
      </c>
      <c r="T255" s="2">
        <v>43333</v>
      </c>
      <c r="U255" s="2">
        <v>43333</v>
      </c>
      <c r="V255" s="1" t="s">
        <v>52</v>
      </c>
      <c r="W255" s="3">
        <v>1</v>
      </c>
      <c r="X255" s="1" t="s">
        <v>53</v>
      </c>
      <c r="Y255" s="4">
        <v>892500</v>
      </c>
      <c r="Z255" s="4">
        <v>-116920</v>
      </c>
      <c r="AA255" s="4">
        <v>0</v>
      </c>
      <c r="AB255" s="4">
        <v>0</v>
      </c>
      <c r="AC255" s="4">
        <v>0</v>
      </c>
      <c r="AD255" s="4">
        <v>892500</v>
      </c>
      <c r="AE255" s="5">
        <v>1685</v>
      </c>
      <c r="AF255" s="1" t="s">
        <v>70</v>
      </c>
      <c r="AG255" s="1" t="s">
        <v>71</v>
      </c>
      <c r="AH255" s="1" t="s">
        <v>89</v>
      </c>
      <c r="AI255" s="1" t="s">
        <v>57</v>
      </c>
      <c r="AJ255" s="5">
        <v>10950</v>
      </c>
      <c r="AK255" s="4">
        <v>-9258</v>
      </c>
      <c r="AL255" s="4">
        <v>0</v>
      </c>
      <c r="AM255" s="4">
        <v>0</v>
      </c>
      <c r="AN255" s="4">
        <v>0</v>
      </c>
      <c r="AO255" s="4">
        <v>-126178</v>
      </c>
      <c r="AP255" s="4">
        <v>-126178</v>
      </c>
      <c r="AQ255" s="4">
        <v>0</v>
      </c>
      <c r="AR255" s="4">
        <v>766322</v>
      </c>
      <c r="AS255" s="1" t="s">
        <v>52</v>
      </c>
      <c r="AT255" s="9">
        <f t="shared" si="87"/>
        <v>43333</v>
      </c>
      <c r="AU255" s="9">
        <f t="shared" si="88"/>
        <v>43313</v>
      </c>
      <c r="AV255" s="9">
        <v>44798</v>
      </c>
      <c r="AW255" s="11">
        <f t="shared" si="89"/>
        <v>4.0136986301369859</v>
      </c>
      <c r="AX255">
        <v>10</v>
      </c>
      <c r="AY255" s="12">
        <v>0.05</v>
      </c>
      <c r="AZ255">
        <f t="shared" si="90"/>
        <v>9.5000000000000001E-2</v>
      </c>
      <c r="BA255" s="13">
        <f t="shared" si="91"/>
        <v>892500</v>
      </c>
      <c r="BB255" s="17" t="s">
        <v>1853</v>
      </c>
      <c r="BC255">
        <f>MATCH(BB255,MONTHLY_INDEX!$A:$A,0)</f>
        <v>630</v>
      </c>
      <c r="BD255">
        <f>MATCH(AU255,MONTHLY_INDEX!$1:$1,0)</f>
        <v>80</v>
      </c>
      <c r="BE255">
        <f>INDEX(MONTHLY_INDEX!$1:$1048576,Final!BC255,Final!BD255)</f>
        <v>111.6</v>
      </c>
      <c r="BF255">
        <f>MATCH($BF$1,MONTHLY_INDEX!$1:$1,0)</f>
        <v>127</v>
      </c>
      <c r="BG255">
        <f>INDEX(MONTHLY_INDEX!$1:$1048576,Final!BC255,Final!BF255)</f>
        <v>151.1</v>
      </c>
      <c r="BH255" s="23">
        <f t="shared" ref="BH255:BH272" si="116">(BG255-BE255)/BE255</f>
        <v>0.35394265232974914</v>
      </c>
      <c r="BI255" s="14">
        <f t="shared" ref="BI255:BI272" si="117">(1+BH255)*BA255</f>
        <v>1208393.817204301</v>
      </c>
      <c r="BJ255" s="14">
        <f t="shared" ref="BJ255:BJ272" si="118">BI255*AZ255*AW255</f>
        <v>460762.21783399611</v>
      </c>
      <c r="BK255" s="15">
        <f t="shared" si="98"/>
        <v>747631.59937030496</v>
      </c>
      <c r="BL255" s="52">
        <v>0</v>
      </c>
      <c r="BM255" s="15">
        <f t="shared" ref="BM255:BM272" si="119">MAX((1-BL255)*BK255,BI255*AY255)</f>
        <v>747631.59937030496</v>
      </c>
    </row>
    <row r="256" spans="1:65">
      <c r="A256" s="8">
        <v>254</v>
      </c>
      <c r="B256" s="1" t="s">
        <v>44</v>
      </c>
      <c r="C256" s="1">
        <v>1500</v>
      </c>
      <c r="D256" s="1" t="s">
        <v>60</v>
      </c>
      <c r="E256" s="1">
        <v>150000016</v>
      </c>
      <c r="F256" s="1" t="s">
        <v>60</v>
      </c>
      <c r="G256" s="1" t="s">
        <v>90</v>
      </c>
      <c r="H256" s="1">
        <v>2</v>
      </c>
      <c r="I256" s="1" t="s">
        <v>52</v>
      </c>
      <c r="J256" s="1" t="s">
        <v>49</v>
      </c>
      <c r="K256" s="1">
        <v>17406001</v>
      </c>
      <c r="L256" s="1" t="s">
        <v>50</v>
      </c>
      <c r="M256" s="1" t="s">
        <v>51</v>
      </c>
      <c r="N256" s="1" t="s">
        <v>64</v>
      </c>
      <c r="O256" s="1" t="s">
        <v>65</v>
      </c>
      <c r="P256" s="1" t="s">
        <v>66</v>
      </c>
      <c r="Q256" s="1" t="s">
        <v>67</v>
      </c>
      <c r="R256" s="1" t="s">
        <v>87</v>
      </c>
      <c r="S256" s="1" t="s">
        <v>88</v>
      </c>
      <c r="T256" s="2">
        <v>43333</v>
      </c>
      <c r="U256" s="2">
        <v>43333</v>
      </c>
      <c r="V256" s="1" t="s">
        <v>52</v>
      </c>
      <c r="W256" s="3">
        <v>1</v>
      </c>
      <c r="X256" s="1" t="s">
        <v>53</v>
      </c>
      <c r="Y256" s="4">
        <v>472500</v>
      </c>
      <c r="Z256" s="4">
        <v>-61898</v>
      </c>
      <c r="AA256" s="4">
        <v>0</v>
      </c>
      <c r="AB256" s="4">
        <v>0</v>
      </c>
      <c r="AC256" s="4">
        <v>0</v>
      </c>
      <c r="AD256" s="4">
        <v>472500</v>
      </c>
      <c r="AE256" s="5">
        <v>1685</v>
      </c>
      <c r="AF256" s="1" t="s">
        <v>70</v>
      </c>
      <c r="AG256" s="1" t="s">
        <v>71</v>
      </c>
      <c r="AH256" s="1" t="s">
        <v>89</v>
      </c>
      <c r="AI256" s="1" t="s">
        <v>57</v>
      </c>
      <c r="AJ256" s="5">
        <v>10950</v>
      </c>
      <c r="AK256" s="4">
        <v>-4901</v>
      </c>
      <c r="AL256" s="4">
        <v>0</v>
      </c>
      <c r="AM256" s="4">
        <v>0</v>
      </c>
      <c r="AN256" s="4">
        <v>0</v>
      </c>
      <c r="AO256" s="4">
        <v>-66799</v>
      </c>
      <c r="AP256" s="4">
        <v>-66799</v>
      </c>
      <c r="AQ256" s="4">
        <v>0</v>
      </c>
      <c r="AR256" s="4">
        <v>405701</v>
      </c>
      <c r="AS256" s="1" t="s">
        <v>52</v>
      </c>
      <c r="AT256" s="9">
        <f t="shared" si="87"/>
        <v>43333</v>
      </c>
      <c r="AU256" s="9">
        <f t="shared" si="88"/>
        <v>43313</v>
      </c>
      <c r="AV256" s="9">
        <v>44798</v>
      </c>
      <c r="AW256" s="11">
        <f t="shared" si="89"/>
        <v>4.0136986301369859</v>
      </c>
      <c r="AX256">
        <v>10</v>
      </c>
      <c r="AY256" s="12">
        <v>0.05</v>
      </c>
      <c r="AZ256">
        <f t="shared" si="90"/>
        <v>9.5000000000000001E-2</v>
      </c>
      <c r="BA256" s="13">
        <f t="shared" si="91"/>
        <v>472500</v>
      </c>
      <c r="BB256" s="17" t="s">
        <v>2189</v>
      </c>
      <c r="BC256">
        <f>MATCH(BB256,MONTHLY_INDEX!$A:$A,0)</f>
        <v>798</v>
      </c>
      <c r="BD256">
        <f>MATCH(AU256,MONTHLY_INDEX!$1:$1,0)</f>
        <v>80</v>
      </c>
      <c r="BE256">
        <f>INDEX(MONTHLY_INDEX!$1:$1048576,Final!BC256,Final!BD256)</f>
        <v>96</v>
      </c>
      <c r="BF256">
        <f>MATCH($BF$1,MONTHLY_INDEX!$1:$1,0)</f>
        <v>127</v>
      </c>
      <c r="BG256">
        <f>INDEX(MONTHLY_INDEX!$1:$1048576,Final!BC256,Final!BF256)</f>
        <v>95.3</v>
      </c>
      <c r="BH256" s="23">
        <f t="shared" si="116"/>
        <v>-7.2916666666666963E-3</v>
      </c>
      <c r="BI256" s="14">
        <f t="shared" si="117"/>
        <v>469054.6875</v>
      </c>
      <c r="BJ256" s="14">
        <f t="shared" si="118"/>
        <v>178851.19488441778</v>
      </c>
      <c r="BK256" s="15">
        <f t="shared" si="98"/>
        <v>290203.49261558219</v>
      </c>
      <c r="BL256" s="52">
        <v>0</v>
      </c>
      <c r="BM256" s="15">
        <f t="shared" si="119"/>
        <v>290203.49261558219</v>
      </c>
    </row>
    <row r="257" spans="1:65">
      <c r="A257" s="8">
        <v>255</v>
      </c>
      <c r="B257" s="1" t="s">
        <v>44</v>
      </c>
      <c r="C257" s="1">
        <v>1500</v>
      </c>
      <c r="D257" s="1" t="s">
        <v>60</v>
      </c>
      <c r="E257" s="1">
        <v>150000016</v>
      </c>
      <c r="F257" s="1" t="s">
        <v>60</v>
      </c>
      <c r="G257" s="1" t="s">
        <v>91</v>
      </c>
      <c r="H257" s="1">
        <v>3</v>
      </c>
      <c r="I257" s="1" t="s">
        <v>52</v>
      </c>
      <c r="J257" s="1" t="s">
        <v>49</v>
      </c>
      <c r="K257" s="1">
        <v>17406001</v>
      </c>
      <c r="L257" s="1" t="s">
        <v>50</v>
      </c>
      <c r="M257" s="1" t="s">
        <v>51</v>
      </c>
      <c r="N257" s="1" t="s">
        <v>64</v>
      </c>
      <c r="O257" s="1" t="s">
        <v>65</v>
      </c>
      <c r="P257" s="1" t="s">
        <v>66</v>
      </c>
      <c r="Q257" s="1" t="s">
        <v>67</v>
      </c>
      <c r="R257" s="1" t="s">
        <v>87</v>
      </c>
      <c r="S257" s="1" t="s">
        <v>88</v>
      </c>
      <c r="T257" s="2">
        <v>43333</v>
      </c>
      <c r="U257" s="2">
        <v>43333</v>
      </c>
      <c r="V257" s="1" t="s">
        <v>52</v>
      </c>
      <c r="W257" s="3">
        <v>1</v>
      </c>
      <c r="X257" s="1" t="s">
        <v>53</v>
      </c>
      <c r="Y257" s="4">
        <v>637760</v>
      </c>
      <c r="Z257" s="4">
        <v>-83547</v>
      </c>
      <c r="AA257" s="4">
        <v>0</v>
      </c>
      <c r="AB257" s="4">
        <v>0</v>
      </c>
      <c r="AC257" s="4">
        <v>0</v>
      </c>
      <c r="AD257" s="4">
        <v>637760</v>
      </c>
      <c r="AE257" s="5">
        <v>1685</v>
      </c>
      <c r="AF257" s="1" t="s">
        <v>70</v>
      </c>
      <c r="AG257" s="1" t="s">
        <v>71</v>
      </c>
      <c r="AH257" s="1" t="s">
        <v>89</v>
      </c>
      <c r="AI257" s="1" t="s">
        <v>57</v>
      </c>
      <c r="AJ257" s="5">
        <v>10950</v>
      </c>
      <c r="AK257" s="4">
        <v>-6616</v>
      </c>
      <c r="AL257" s="4">
        <v>0</v>
      </c>
      <c r="AM257" s="4">
        <v>0</v>
      </c>
      <c r="AN257" s="4">
        <v>0</v>
      </c>
      <c r="AO257" s="4">
        <v>-90163</v>
      </c>
      <c r="AP257" s="4">
        <v>-90163</v>
      </c>
      <c r="AQ257" s="4">
        <v>0</v>
      </c>
      <c r="AR257" s="4">
        <v>547597</v>
      </c>
      <c r="AS257" s="1" t="s">
        <v>52</v>
      </c>
      <c r="AT257" s="9">
        <f t="shared" si="87"/>
        <v>43333</v>
      </c>
      <c r="AU257" s="9">
        <f t="shared" si="88"/>
        <v>43313</v>
      </c>
      <c r="AV257" s="9">
        <v>44798</v>
      </c>
      <c r="AW257" s="11">
        <f t="shared" si="89"/>
        <v>4.0136986301369859</v>
      </c>
      <c r="AX257">
        <v>10</v>
      </c>
      <c r="AY257" s="12">
        <v>0.05</v>
      </c>
      <c r="AZ257">
        <f t="shared" si="90"/>
        <v>9.5000000000000001E-2</v>
      </c>
      <c r="BA257" s="13">
        <f t="shared" si="91"/>
        <v>637760</v>
      </c>
      <c r="BB257" s="17" t="s">
        <v>2189</v>
      </c>
      <c r="BC257">
        <f>MATCH(BB257,MONTHLY_INDEX!$A:$A,0)</f>
        <v>798</v>
      </c>
      <c r="BD257">
        <f>MATCH(AU257,MONTHLY_INDEX!$1:$1,0)</f>
        <v>80</v>
      </c>
      <c r="BE257">
        <f>INDEX(MONTHLY_INDEX!$1:$1048576,Final!BC257,Final!BD257)</f>
        <v>96</v>
      </c>
      <c r="BF257">
        <f>MATCH($BF$1,MONTHLY_INDEX!$1:$1,0)</f>
        <v>127</v>
      </c>
      <c r="BG257">
        <f>INDEX(MONTHLY_INDEX!$1:$1048576,Final!BC257,Final!BF257)</f>
        <v>95.3</v>
      </c>
      <c r="BH257" s="23">
        <f t="shared" si="116"/>
        <v>-7.2916666666666963E-3</v>
      </c>
      <c r="BI257" s="14">
        <f t="shared" si="117"/>
        <v>633109.66666666663</v>
      </c>
      <c r="BJ257" s="14">
        <f t="shared" si="118"/>
        <v>241405.58317351594</v>
      </c>
      <c r="BK257" s="15">
        <f t="shared" si="98"/>
        <v>391704.08349315065</v>
      </c>
      <c r="BL257" s="52">
        <v>0</v>
      </c>
      <c r="BM257" s="15">
        <f t="shared" si="119"/>
        <v>391704.08349315065</v>
      </c>
    </row>
    <row r="258" spans="1:65">
      <c r="A258" s="8">
        <v>256</v>
      </c>
      <c r="B258" s="1" t="s">
        <v>44</v>
      </c>
      <c r="C258" s="1">
        <v>1500</v>
      </c>
      <c r="D258" s="1" t="s">
        <v>60</v>
      </c>
      <c r="E258" s="1">
        <v>150000016</v>
      </c>
      <c r="F258" s="1" t="s">
        <v>60</v>
      </c>
      <c r="G258" s="1" t="s">
        <v>92</v>
      </c>
      <c r="H258" s="1">
        <v>4</v>
      </c>
      <c r="I258" s="1" t="s">
        <v>52</v>
      </c>
      <c r="J258" s="1" t="s">
        <v>49</v>
      </c>
      <c r="K258" s="1">
        <v>17406001</v>
      </c>
      <c r="L258" s="1" t="s">
        <v>50</v>
      </c>
      <c r="M258" s="1" t="s">
        <v>51</v>
      </c>
      <c r="N258" s="1" t="s">
        <v>64</v>
      </c>
      <c r="O258" s="1" t="s">
        <v>65</v>
      </c>
      <c r="P258" s="1" t="s">
        <v>66</v>
      </c>
      <c r="Q258" s="1" t="s">
        <v>67</v>
      </c>
      <c r="R258" s="1" t="s">
        <v>87</v>
      </c>
      <c r="S258" s="1" t="s">
        <v>88</v>
      </c>
      <c r="T258" s="2">
        <v>43333</v>
      </c>
      <c r="U258" s="2">
        <v>43333</v>
      </c>
      <c r="V258" s="1" t="s">
        <v>52</v>
      </c>
      <c r="W258" s="3">
        <v>1</v>
      </c>
      <c r="X258" s="1" t="s">
        <v>53</v>
      </c>
      <c r="Y258" s="4">
        <v>21044329</v>
      </c>
      <c r="Z258" s="4">
        <v>-2756887</v>
      </c>
      <c r="AA258" s="4">
        <v>0</v>
      </c>
      <c r="AB258" s="4">
        <v>0</v>
      </c>
      <c r="AC258" s="4">
        <v>0</v>
      </c>
      <c r="AD258" s="4">
        <v>21044329</v>
      </c>
      <c r="AE258" s="5">
        <v>1685</v>
      </c>
      <c r="AF258" s="1" t="s">
        <v>70</v>
      </c>
      <c r="AG258" s="1" t="s">
        <v>71</v>
      </c>
      <c r="AH258" s="1" t="s">
        <v>89</v>
      </c>
      <c r="AI258" s="1" t="s">
        <v>57</v>
      </c>
      <c r="AJ258" s="5">
        <v>10950</v>
      </c>
      <c r="AK258" s="4">
        <v>-218303</v>
      </c>
      <c r="AL258" s="4">
        <v>0</v>
      </c>
      <c r="AM258" s="4">
        <v>0</v>
      </c>
      <c r="AN258" s="4">
        <v>0</v>
      </c>
      <c r="AO258" s="4">
        <v>-2975190</v>
      </c>
      <c r="AP258" s="4">
        <v>-2975190</v>
      </c>
      <c r="AQ258" s="4">
        <v>0</v>
      </c>
      <c r="AR258" s="4">
        <v>18069139</v>
      </c>
      <c r="AS258" s="1" t="s">
        <v>52</v>
      </c>
      <c r="AT258" s="9">
        <f t="shared" si="87"/>
        <v>43333</v>
      </c>
      <c r="AU258" s="9">
        <f t="shared" si="88"/>
        <v>43313</v>
      </c>
      <c r="AV258" s="9">
        <v>44798</v>
      </c>
      <c r="AW258" s="11">
        <f t="shared" si="89"/>
        <v>4.0136986301369859</v>
      </c>
      <c r="AX258">
        <v>25</v>
      </c>
      <c r="AY258" s="12">
        <v>0.05</v>
      </c>
      <c r="AZ258">
        <f t="shared" si="90"/>
        <v>3.7999999999999999E-2</v>
      </c>
      <c r="BA258" s="13">
        <f t="shared" si="91"/>
        <v>21044329</v>
      </c>
      <c r="BB258" s="17" t="s">
        <v>2189</v>
      </c>
      <c r="BC258">
        <f>MATCH(BB258,MONTHLY_INDEX!$A:$A,0)</f>
        <v>798</v>
      </c>
      <c r="BD258">
        <f>MATCH(AU258,MONTHLY_INDEX!$1:$1,0)</f>
        <v>80</v>
      </c>
      <c r="BE258">
        <f>INDEX(MONTHLY_INDEX!$1:$1048576,Final!BC258,Final!BD258)</f>
        <v>96</v>
      </c>
      <c r="BF258">
        <f>MATCH($BF$1,MONTHLY_INDEX!$1:$1,0)</f>
        <v>127</v>
      </c>
      <c r="BG258">
        <f>INDEX(MONTHLY_INDEX!$1:$1048576,Final!BC258,Final!BF258)</f>
        <v>95.3</v>
      </c>
      <c r="BH258" s="23">
        <f t="shared" si="116"/>
        <v>-7.2916666666666963E-3</v>
      </c>
      <c r="BI258" s="14">
        <f t="shared" si="117"/>
        <v>20890880.767708331</v>
      </c>
      <c r="BJ258" s="14">
        <f t="shared" si="118"/>
        <v>3186288.5817488292</v>
      </c>
      <c r="BK258" s="15">
        <f t="shared" si="98"/>
        <v>17704592.185959503</v>
      </c>
      <c r="BL258" s="52">
        <v>0</v>
      </c>
      <c r="BM258" s="15">
        <f t="shared" si="119"/>
        <v>17704592.185959503</v>
      </c>
    </row>
    <row r="259" spans="1:65">
      <c r="A259" s="8">
        <v>257</v>
      </c>
      <c r="B259" s="1" t="s">
        <v>44</v>
      </c>
      <c r="C259" s="1">
        <v>1500</v>
      </c>
      <c r="D259" s="1" t="s">
        <v>60</v>
      </c>
      <c r="E259" s="1">
        <v>150000016</v>
      </c>
      <c r="F259" s="1" t="s">
        <v>60</v>
      </c>
      <c r="G259" s="1" t="s">
        <v>93</v>
      </c>
      <c r="H259" s="1">
        <v>5</v>
      </c>
      <c r="I259" s="1" t="s">
        <v>52</v>
      </c>
      <c r="J259" s="1" t="s">
        <v>49</v>
      </c>
      <c r="K259" s="1">
        <v>17406001</v>
      </c>
      <c r="L259" s="1" t="s">
        <v>50</v>
      </c>
      <c r="M259" s="1" t="s">
        <v>51</v>
      </c>
      <c r="N259" s="1" t="s">
        <v>64</v>
      </c>
      <c r="O259" s="1" t="s">
        <v>65</v>
      </c>
      <c r="P259" s="1" t="s">
        <v>66</v>
      </c>
      <c r="Q259" s="1" t="s">
        <v>67</v>
      </c>
      <c r="R259" s="1" t="s">
        <v>87</v>
      </c>
      <c r="S259" s="1" t="s">
        <v>88</v>
      </c>
      <c r="T259" s="2">
        <v>43333</v>
      </c>
      <c r="U259" s="2">
        <v>43333</v>
      </c>
      <c r="V259" s="1" t="s">
        <v>52</v>
      </c>
      <c r="W259" s="3">
        <v>1</v>
      </c>
      <c r="X259" s="1" t="s">
        <v>53</v>
      </c>
      <c r="Y259" s="4">
        <v>969266</v>
      </c>
      <c r="Z259" s="4">
        <v>-126976</v>
      </c>
      <c r="AA259" s="4">
        <v>0</v>
      </c>
      <c r="AB259" s="4">
        <v>0</v>
      </c>
      <c r="AC259" s="4">
        <v>0</v>
      </c>
      <c r="AD259" s="4">
        <v>969266</v>
      </c>
      <c r="AE259" s="5">
        <v>1685</v>
      </c>
      <c r="AF259" s="1" t="s">
        <v>70</v>
      </c>
      <c r="AG259" s="1" t="s">
        <v>71</v>
      </c>
      <c r="AH259" s="1" t="s">
        <v>89</v>
      </c>
      <c r="AI259" s="1" t="s">
        <v>57</v>
      </c>
      <c r="AJ259" s="5">
        <v>10950</v>
      </c>
      <c r="AK259" s="4">
        <v>-10055</v>
      </c>
      <c r="AL259" s="4">
        <v>0</v>
      </c>
      <c r="AM259" s="4">
        <v>0</v>
      </c>
      <c r="AN259" s="4">
        <v>0</v>
      </c>
      <c r="AO259" s="4">
        <v>-137031</v>
      </c>
      <c r="AP259" s="4">
        <v>-137031</v>
      </c>
      <c r="AQ259" s="4">
        <v>0</v>
      </c>
      <c r="AR259" s="4">
        <v>832235</v>
      </c>
      <c r="AS259" s="1" t="s">
        <v>52</v>
      </c>
      <c r="AT259" s="9">
        <f t="shared" si="87"/>
        <v>43333</v>
      </c>
      <c r="AU259" s="9">
        <f t="shared" si="88"/>
        <v>43313</v>
      </c>
      <c r="AV259" s="9">
        <v>44798</v>
      </c>
      <c r="AW259" s="11">
        <f t="shared" si="89"/>
        <v>4.0136986301369859</v>
      </c>
      <c r="AX259">
        <v>25</v>
      </c>
      <c r="AY259" s="12">
        <v>0.05</v>
      </c>
      <c r="AZ259">
        <f t="shared" si="90"/>
        <v>3.7999999999999999E-2</v>
      </c>
      <c r="BA259" s="13">
        <f t="shared" si="91"/>
        <v>969266</v>
      </c>
      <c r="BB259" s="17" t="s">
        <v>2083</v>
      </c>
      <c r="BC259">
        <f>MATCH(BB259,MONTHLY_INDEX!$A:$A,0)</f>
        <v>745</v>
      </c>
      <c r="BD259">
        <f>MATCH(AU259,MONTHLY_INDEX!$1:$1,0)</f>
        <v>80</v>
      </c>
      <c r="BE259">
        <f>INDEX(MONTHLY_INDEX!$1:$1048576,Final!BC259,Final!BD259)</f>
        <v>106.4</v>
      </c>
      <c r="BF259">
        <f>MATCH($BF$1,MONTHLY_INDEX!$1:$1,0)</f>
        <v>127</v>
      </c>
      <c r="BG259">
        <f>INDEX(MONTHLY_INDEX!$1:$1048576,Final!BC259,Final!BF259)</f>
        <v>115.4</v>
      </c>
      <c r="BH259" s="23">
        <f t="shared" si="116"/>
        <v>8.4586466165413529E-2</v>
      </c>
      <c r="BI259" s="14">
        <f t="shared" si="117"/>
        <v>1051252.7857142857</v>
      </c>
      <c r="BJ259" s="14">
        <f t="shared" si="118"/>
        <v>160337.65090606653</v>
      </c>
      <c r="BK259" s="15">
        <f t="shared" si="98"/>
        <v>890915.13480821915</v>
      </c>
      <c r="BL259" s="52">
        <v>0</v>
      </c>
      <c r="BM259" s="15">
        <f t="shared" si="119"/>
        <v>890915.13480821915</v>
      </c>
    </row>
    <row r="260" spans="1:65">
      <c r="A260" s="8">
        <v>258</v>
      </c>
      <c r="B260" s="1" t="s">
        <v>44</v>
      </c>
      <c r="C260" s="1">
        <v>1500</v>
      </c>
      <c r="D260" s="1" t="s">
        <v>60</v>
      </c>
      <c r="E260" s="1">
        <v>150000016</v>
      </c>
      <c r="F260" s="1" t="s">
        <v>60</v>
      </c>
      <c r="G260" s="1" t="s">
        <v>94</v>
      </c>
      <c r="H260" s="1">
        <v>6</v>
      </c>
      <c r="I260" s="1" t="s">
        <v>52</v>
      </c>
      <c r="J260" s="1" t="s">
        <v>49</v>
      </c>
      <c r="K260" s="1">
        <v>17406001</v>
      </c>
      <c r="L260" s="1" t="s">
        <v>50</v>
      </c>
      <c r="M260" s="1" t="s">
        <v>51</v>
      </c>
      <c r="N260" s="1" t="s">
        <v>64</v>
      </c>
      <c r="O260" s="1" t="s">
        <v>65</v>
      </c>
      <c r="P260" s="1" t="s">
        <v>66</v>
      </c>
      <c r="Q260" s="1" t="s">
        <v>67</v>
      </c>
      <c r="R260" s="1" t="s">
        <v>87</v>
      </c>
      <c r="S260" s="1" t="s">
        <v>88</v>
      </c>
      <c r="T260" s="2">
        <v>43333</v>
      </c>
      <c r="U260" s="2">
        <v>43333</v>
      </c>
      <c r="V260" s="1" t="s">
        <v>52</v>
      </c>
      <c r="W260" s="3">
        <v>1</v>
      </c>
      <c r="X260" s="1" t="s">
        <v>53</v>
      </c>
      <c r="Y260" s="4">
        <v>735000</v>
      </c>
      <c r="Z260" s="4">
        <v>-96287</v>
      </c>
      <c r="AA260" s="4">
        <v>0</v>
      </c>
      <c r="AB260" s="4">
        <v>0</v>
      </c>
      <c r="AC260" s="4">
        <v>0</v>
      </c>
      <c r="AD260" s="4">
        <v>735000</v>
      </c>
      <c r="AE260" s="5">
        <v>1685</v>
      </c>
      <c r="AF260" s="1" t="s">
        <v>70</v>
      </c>
      <c r="AG260" s="1" t="s">
        <v>71</v>
      </c>
      <c r="AH260" s="1" t="s">
        <v>89</v>
      </c>
      <c r="AI260" s="1" t="s">
        <v>57</v>
      </c>
      <c r="AJ260" s="5">
        <v>10950</v>
      </c>
      <c r="AK260" s="4">
        <v>-7625</v>
      </c>
      <c r="AL260" s="4">
        <v>0</v>
      </c>
      <c r="AM260" s="4">
        <v>0</v>
      </c>
      <c r="AN260" s="4">
        <v>0</v>
      </c>
      <c r="AO260" s="4">
        <v>-103912</v>
      </c>
      <c r="AP260" s="4">
        <v>-103912</v>
      </c>
      <c r="AQ260" s="4">
        <v>0</v>
      </c>
      <c r="AR260" s="4">
        <v>631088</v>
      </c>
      <c r="AS260" s="1" t="s">
        <v>52</v>
      </c>
      <c r="AT260" s="9">
        <f t="shared" ref="AT260:AT323" si="120">T260</f>
        <v>43333</v>
      </c>
      <c r="AU260" s="9">
        <f t="shared" ref="AU260:AU323" si="121">DATE(YEAR(AT260),MONTH(AT260),DAY(1))</f>
        <v>43313</v>
      </c>
      <c r="AV260" s="9">
        <v>44798</v>
      </c>
      <c r="AW260" s="11">
        <f t="shared" ref="AW260:AW323" si="122">(AV260-AT260)/365</f>
        <v>4.0136986301369859</v>
      </c>
      <c r="AX260">
        <v>10</v>
      </c>
      <c r="AY260" s="12">
        <v>0.05</v>
      </c>
      <c r="AZ260">
        <f t="shared" ref="AZ260:AZ323" si="123">(1-AY260)/AX260</f>
        <v>9.5000000000000001E-2</v>
      </c>
      <c r="BA260" s="13">
        <f t="shared" ref="BA260:BA323" si="124">Y260</f>
        <v>735000</v>
      </c>
      <c r="BB260" s="17" t="s">
        <v>1853</v>
      </c>
      <c r="BC260">
        <f>MATCH(BB260,MONTHLY_INDEX!$A:$A,0)</f>
        <v>630</v>
      </c>
      <c r="BD260">
        <f>MATCH(AU260,MONTHLY_INDEX!$1:$1,0)</f>
        <v>80</v>
      </c>
      <c r="BE260">
        <f>INDEX(MONTHLY_INDEX!$1:$1048576,Final!BC260,Final!BD260)</f>
        <v>111.6</v>
      </c>
      <c r="BF260">
        <f>MATCH($BF$1,MONTHLY_INDEX!$1:$1,0)</f>
        <v>127</v>
      </c>
      <c r="BG260">
        <f>INDEX(MONTHLY_INDEX!$1:$1048576,Final!BC260,Final!BF260)</f>
        <v>151.1</v>
      </c>
      <c r="BH260" s="23">
        <f t="shared" si="116"/>
        <v>0.35394265232974914</v>
      </c>
      <c r="BI260" s="14">
        <f t="shared" si="117"/>
        <v>995147.84946236562</v>
      </c>
      <c r="BJ260" s="14">
        <f t="shared" si="118"/>
        <v>379451.2382162321</v>
      </c>
      <c r="BK260" s="15">
        <f t="shared" ref="BK260:BK323" si="125">MAX(BI260-BJ260,0)</f>
        <v>615696.61124613346</v>
      </c>
      <c r="BL260" s="52">
        <v>0</v>
      </c>
      <c r="BM260" s="15">
        <f t="shared" si="119"/>
        <v>615696.61124613346</v>
      </c>
    </row>
    <row r="261" spans="1:65">
      <c r="A261" s="8">
        <v>259</v>
      </c>
      <c r="B261" s="1" t="s">
        <v>44</v>
      </c>
      <c r="C261" s="1">
        <v>1500</v>
      </c>
      <c r="D261" s="1" t="s">
        <v>60</v>
      </c>
      <c r="E261" s="1">
        <v>150000016</v>
      </c>
      <c r="F261" s="1" t="s">
        <v>60</v>
      </c>
      <c r="G261" s="1" t="s">
        <v>95</v>
      </c>
      <c r="H261" s="1">
        <v>7</v>
      </c>
      <c r="I261" s="1" t="s">
        <v>52</v>
      </c>
      <c r="J261" s="1" t="s">
        <v>49</v>
      </c>
      <c r="K261" s="1">
        <v>17406001</v>
      </c>
      <c r="L261" s="1" t="s">
        <v>50</v>
      </c>
      <c r="M261" s="1" t="s">
        <v>51</v>
      </c>
      <c r="N261" s="1" t="s">
        <v>64</v>
      </c>
      <c r="O261" s="1" t="s">
        <v>65</v>
      </c>
      <c r="P261" s="1" t="s">
        <v>66</v>
      </c>
      <c r="Q261" s="1" t="s">
        <v>67</v>
      </c>
      <c r="R261" s="1" t="s">
        <v>87</v>
      </c>
      <c r="S261" s="1" t="s">
        <v>88</v>
      </c>
      <c r="T261" s="2">
        <v>43333</v>
      </c>
      <c r="U261" s="2">
        <v>43333</v>
      </c>
      <c r="V261" s="1" t="s">
        <v>52</v>
      </c>
      <c r="W261" s="3">
        <v>1</v>
      </c>
      <c r="X261" s="1" t="s">
        <v>53</v>
      </c>
      <c r="Y261" s="4">
        <v>126000</v>
      </c>
      <c r="Z261" s="4">
        <v>-16506</v>
      </c>
      <c r="AA261" s="4">
        <v>0</v>
      </c>
      <c r="AB261" s="4">
        <v>0</v>
      </c>
      <c r="AC261" s="4">
        <v>0</v>
      </c>
      <c r="AD261" s="4">
        <v>126000</v>
      </c>
      <c r="AE261" s="5">
        <v>1685</v>
      </c>
      <c r="AF261" s="1" t="s">
        <v>70</v>
      </c>
      <c r="AG261" s="1" t="s">
        <v>71</v>
      </c>
      <c r="AH261" s="1" t="s">
        <v>89</v>
      </c>
      <c r="AI261" s="1" t="s">
        <v>57</v>
      </c>
      <c r="AJ261" s="5">
        <v>10950</v>
      </c>
      <c r="AK261" s="4">
        <v>-1307</v>
      </c>
      <c r="AL261" s="4">
        <v>0</v>
      </c>
      <c r="AM261" s="4">
        <v>0</v>
      </c>
      <c r="AN261" s="4">
        <v>0</v>
      </c>
      <c r="AO261" s="4">
        <v>-17813</v>
      </c>
      <c r="AP261" s="4">
        <v>-17813</v>
      </c>
      <c r="AQ261" s="4">
        <v>0</v>
      </c>
      <c r="AR261" s="4">
        <v>108187</v>
      </c>
      <c r="AS261" s="1" t="s">
        <v>52</v>
      </c>
      <c r="AT261" s="9">
        <f t="shared" si="120"/>
        <v>43333</v>
      </c>
      <c r="AU261" s="9">
        <f t="shared" si="121"/>
        <v>43313</v>
      </c>
      <c r="AV261" s="9">
        <v>44798</v>
      </c>
      <c r="AW261" s="11">
        <f t="shared" si="122"/>
        <v>4.0136986301369859</v>
      </c>
      <c r="AX261">
        <v>25</v>
      </c>
      <c r="AY261" s="12">
        <v>0.05</v>
      </c>
      <c r="AZ261">
        <f t="shared" si="123"/>
        <v>3.7999999999999999E-2</v>
      </c>
      <c r="BA261" s="13">
        <f t="shared" si="124"/>
        <v>126000</v>
      </c>
      <c r="BB261" s="17" t="s">
        <v>2189</v>
      </c>
      <c r="BC261">
        <f>MATCH(BB261,MONTHLY_INDEX!$A:$A,0)</f>
        <v>798</v>
      </c>
      <c r="BD261">
        <f>MATCH(AU261,MONTHLY_INDEX!$1:$1,0)</f>
        <v>80</v>
      </c>
      <c r="BE261">
        <f>INDEX(MONTHLY_INDEX!$1:$1048576,Final!BC261,Final!BD261)</f>
        <v>96</v>
      </c>
      <c r="BF261">
        <f>MATCH($BF$1,MONTHLY_INDEX!$1:$1,0)</f>
        <v>127</v>
      </c>
      <c r="BG261">
        <f>INDEX(MONTHLY_INDEX!$1:$1048576,Final!BC261,Final!BF261)</f>
        <v>95.3</v>
      </c>
      <c r="BH261" s="23">
        <f t="shared" si="116"/>
        <v>-7.2916666666666963E-3</v>
      </c>
      <c r="BI261" s="14">
        <f t="shared" si="117"/>
        <v>125081.25</v>
      </c>
      <c r="BJ261" s="14">
        <f t="shared" si="118"/>
        <v>19077.460787671229</v>
      </c>
      <c r="BK261" s="15">
        <f t="shared" si="125"/>
        <v>106003.78921232877</v>
      </c>
      <c r="BL261" s="52">
        <v>0</v>
      </c>
      <c r="BM261" s="15">
        <f t="shared" si="119"/>
        <v>106003.78921232877</v>
      </c>
    </row>
    <row r="262" spans="1:65">
      <c r="A262" s="8">
        <v>260</v>
      </c>
      <c r="B262" s="1" t="s">
        <v>44</v>
      </c>
      <c r="C262" s="1">
        <v>1500</v>
      </c>
      <c r="D262" s="1" t="s">
        <v>60</v>
      </c>
      <c r="E262" s="1">
        <v>150000016</v>
      </c>
      <c r="F262" s="1" t="s">
        <v>60</v>
      </c>
      <c r="G262" s="1" t="s">
        <v>96</v>
      </c>
      <c r="H262" s="1">
        <v>8</v>
      </c>
      <c r="I262" s="1" t="s">
        <v>52</v>
      </c>
      <c r="J262" s="1" t="s">
        <v>49</v>
      </c>
      <c r="K262" s="1">
        <v>17406001</v>
      </c>
      <c r="L262" s="1" t="s">
        <v>50</v>
      </c>
      <c r="M262" s="1" t="s">
        <v>51</v>
      </c>
      <c r="N262" s="1" t="s">
        <v>64</v>
      </c>
      <c r="O262" s="1" t="s">
        <v>65</v>
      </c>
      <c r="P262" s="1" t="s">
        <v>66</v>
      </c>
      <c r="Q262" s="1" t="s">
        <v>67</v>
      </c>
      <c r="R262" s="1" t="s">
        <v>87</v>
      </c>
      <c r="S262" s="1" t="s">
        <v>88</v>
      </c>
      <c r="T262" s="2">
        <v>43333</v>
      </c>
      <c r="U262" s="2">
        <v>43333</v>
      </c>
      <c r="V262" s="1" t="s">
        <v>52</v>
      </c>
      <c r="W262" s="3">
        <v>1</v>
      </c>
      <c r="X262" s="1" t="s">
        <v>53</v>
      </c>
      <c r="Y262" s="4">
        <v>29327302</v>
      </c>
      <c r="Z262" s="4">
        <v>-3841988</v>
      </c>
      <c r="AA262" s="4">
        <v>0</v>
      </c>
      <c r="AB262" s="4">
        <v>0</v>
      </c>
      <c r="AC262" s="4">
        <v>0</v>
      </c>
      <c r="AD262" s="4">
        <v>29327302</v>
      </c>
      <c r="AE262" s="5">
        <v>1685</v>
      </c>
      <c r="AF262" s="1" t="s">
        <v>70</v>
      </c>
      <c r="AG262" s="1" t="s">
        <v>71</v>
      </c>
      <c r="AH262" s="1" t="s">
        <v>89</v>
      </c>
      <c r="AI262" s="1" t="s">
        <v>57</v>
      </c>
      <c r="AJ262" s="5">
        <v>10950</v>
      </c>
      <c r="AK262" s="4">
        <v>-304227</v>
      </c>
      <c r="AL262" s="4">
        <v>0</v>
      </c>
      <c r="AM262" s="4">
        <v>0</v>
      </c>
      <c r="AN262" s="4">
        <v>0</v>
      </c>
      <c r="AO262" s="4">
        <v>-4146215</v>
      </c>
      <c r="AP262" s="4">
        <v>-4146215</v>
      </c>
      <c r="AQ262" s="4">
        <v>0</v>
      </c>
      <c r="AR262" s="4">
        <v>25181087</v>
      </c>
      <c r="AS262" s="1" t="s">
        <v>52</v>
      </c>
      <c r="AT262" s="9">
        <f t="shared" si="120"/>
        <v>43333</v>
      </c>
      <c r="AU262" s="9">
        <f t="shared" si="121"/>
        <v>43313</v>
      </c>
      <c r="AV262" s="9">
        <v>44798</v>
      </c>
      <c r="AW262" s="11">
        <f t="shared" si="122"/>
        <v>4.0136986301369859</v>
      </c>
      <c r="AX262">
        <v>25</v>
      </c>
      <c r="AY262" s="12">
        <v>0.05</v>
      </c>
      <c r="AZ262">
        <f t="shared" si="123"/>
        <v>3.7999999999999999E-2</v>
      </c>
      <c r="BA262" s="13">
        <f t="shared" si="124"/>
        <v>29327302</v>
      </c>
      <c r="BB262" s="17" t="s">
        <v>2189</v>
      </c>
      <c r="BC262">
        <f>MATCH(BB262,MONTHLY_INDEX!$A:$A,0)</f>
        <v>798</v>
      </c>
      <c r="BD262">
        <f>MATCH(AU262,MONTHLY_INDEX!$1:$1,0)</f>
        <v>80</v>
      </c>
      <c r="BE262">
        <f>INDEX(MONTHLY_INDEX!$1:$1048576,Final!BC262,Final!BD262)</f>
        <v>96</v>
      </c>
      <c r="BF262">
        <f>MATCH($BF$1,MONTHLY_INDEX!$1:$1,0)</f>
        <v>127</v>
      </c>
      <c r="BG262">
        <f>INDEX(MONTHLY_INDEX!$1:$1048576,Final!BC262,Final!BF262)</f>
        <v>95.3</v>
      </c>
      <c r="BH262" s="23">
        <f t="shared" si="116"/>
        <v>-7.2916666666666963E-3</v>
      </c>
      <c r="BI262" s="14">
        <f t="shared" si="117"/>
        <v>29113457.089583334</v>
      </c>
      <c r="BJ262" s="14">
        <f t="shared" si="118"/>
        <v>4440400.4278824767</v>
      </c>
      <c r="BK262" s="15">
        <f t="shared" si="125"/>
        <v>24673056.661700856</v>
      </c>
      <c r="BL262" s="52">
        <v>0</v>
      </c>
      <c r="BM262" s="15">
        <f t="shared" si="119"/>
        <v>24673056.661700856</v>
      </c>
    </row>
    <row r="263" spans="1:65">
      <c r="A263" s="8">
        <v>261</v>
      </c>
      <c r="B263" s="1" t="s">
        <v>44</v>
      </c>
      <c r="C263" s="1">
        <v>1500</v>
      </c>
      <c r="D263" s="1" t="s">
        <v>60</v>
      </c>
      <c r="E263" s="1">
        <v>150000016</v>
      </c>
      <c r="F263" s="1" t="s">
        <v>60</v>
      </c>
      <c r="G263" s="1" t="s">
        <v>97</v>
      </c>
      <c r="H263" s="1">
        <v>9</v>
      </c>
      <c r="I263" s="1" t="s">
        <v>52</v>
      </c>
      <c r="J263" s="1" t="s">
        <v>49</v>
      </c>
      <c r="K263" s="1">
        <v>17406001</v>
      </c>
      <c r="L263" s="1" t="s">
        <v>50</v>
      </c>
      <c r="M263" s="1" t="s">
        <v>51</v>
      </c>
      <c r="N263" s="1" t="s">
        <v>64</v>
      </c>
      <c r="O263" s="1" t="s">
        <v>65</v>
      </c>
      <c r="P263" s="1" t="s">
        <v>66</v>
      </c>
      <c r="Q263" s="1" t="s">
        <v>67</v>
      </c>
      <c r="R263" s="1" t="s">
        <v>87</v>
      </c>
      <c r="S263" s="1" t="s">
        <v>88</v>
      </c>
      <c r="T263" s="2">
        <v>43333</v>
      </c>
      <c r="U263" s="2">
        <v>43333</v>
      </c>
      <c r="V263" s="1" t="s">
        <v>52</v>
      </c>
      <c r="W263" s="3">
        <v>1</v>
      </c>
      <c r="X263" s="1" t="s">
        <v>53</v>
      </c>
      <c r="Y263" s="4">
        <v>1517250</v>
      </c>
      <c r="Z263" s="4">
        <v>-198765</v>
      </c>
      <c r="AA263" s="4">
        <v>0</v>
      </c>
      <c r="AB263" s="4">
        <v>0</v>
      </c>
      <c r="AC263" s="4">
        <v>0</v>
      </c>
      <c r="AD263" s="4">
        <v>1517250</v>
      </c>
      <c r="AE263" s="5">
        <v>1685</v>
      </c>
      <c r="AF263" s="1" t="s">
        <v>70</v>
      </c>
      <c r="AG263" s="1" t="s">
        <v>71</v>
      </c>
      <c r="AH263" s="1" t="s">
        <v>89</v>
      </c>
      <c r="AI263" s="1" t="s">
        <v>57</v>
      </c>
      <c r="AJ263" s="5">
        <v>10950</v>
      </c>
      <c r="AK263" s="4">
        <v>-15739</v>
      </c>
      <c r="AL263" s="4">
        <v>0</v>
      </c>
      <c r="AM263" s="4">
        <v>0</v>
      </c>
      <c r="AN263" s="4">
        <v>0</v>
      </c>
      <c r="AO263" s="4">
        <v>-214504</v>
      </c>
      <c r="AP263" s="4">
        <v>-214504</v>
      </c>
      <c r="AQ263" s="4">
        <v>0</v>
      </c>
      <c r="AR263" s="4">
        <v>1302746</v>
      </c>
      <c r="AS263" s="1" t="s">
        <v>52</v>
      </c>
      <c r="AT263" s="9">
        <f t="shared" si="120"/>
        <v>43333</v>
      </c>
      <c r="AU263" s="9">
        <f t="shared" si="121"/>
        <v>43313</v>
      </c>
      <c r="AV263" s="9">
        <v>44798</v>
      </c>
      <c r="AW263" s="11">
        <f t="shared" si="122"/>
        <v>4.0136986301369859</v>
      </c>
      <c r="AX263">
        <v>15</v>
      </c>
      <c r="AY263" s="12">
        <v>0.05</v>
      </c>
      <c r="AZ263">
        <f t="shared" si="123"/>
        <v>6.3333333333333325E-2</v>
      </c>
      <c r="BA263" s="13">
        <f t="shared" si="124"/>
        <v>1517250</v>
      </c>
      <c r="BB263" s="17" t="s">
        <v>1941</v>
      </c>
      <c r="BC263">
        <f>MATCH(BB263,MONTHLY_INDEX!$A:$A,0)</f>
        <v>674</v>
      </c>
      <c r="BD263">
        <f>MATCH(AU263,MONTHLY_INDEX!$1:$1,0)</f>
        <v>80</v>
      </c>
      <c r="BE263">
        <f>INDEX(MONTHLY_INDEX!$1:$1048576,Final!BC263,Final!BD263)</f>
        <v>105.1</v>
      </c>
      <c r="BF263">
        <f>MATCH($BF$1,MONTHLY_INDEX!$1:$1,0)</f>
        <v>127</v>
      </c>
      <c r="BG263">
        <f>INDEX(MONTHLY_INDEX!$1:$1048576,Final!BC263,Final!BF263)</f>
        <v>122.8</v>
      </c>
      <c r="BH263" s="23">
        <f t="shared" si="116"/>
        <v>0.16841103710751668</v>
      </c>
      <c r="BI263" s="14">
        <f t="shared" si="117"/>
        <v>1772771.6460513796</v>
      </c>
      <c r="BJ263" s="14">
        <f t="shared" si="118"/>
        <v>450640.17139580037</v>
      </c>
      <c r="BK263" s="15">
        <f t="shared" si="125"/>
        <v>1322131.4746555793</v>
      </c>
      <c r="BL263" s="52">
        <v>0</v>
      </c>
      <c r="BM263" s="15">
        <f t="shared" si="119"/>
        <v>1322131.4746555793</v>
      </c>
    </row>
    <row r="264" spans="1:65">
      <c r="A264" s="8">
        <v>262</v>
      </c>
      <c r="B264" s="1" t="s">
        <v>44</v>
      </c>
      <c r="C264" s="1">
        <v>1500</v>
      </c>
      <c r="D264" s="1" t="s">
        <v>60</v>
      </c>
      <c r="E264" s="1">
        <v>150000016</v>
      </c>
      <c r="F264" s="1" t="s">
        <v>60</v>
      </c>
      <c r="G264" s="1" t="s">
        <v>98</v>
      </c>
      <c r="H264" s="1">
        <v>10</v>
      </c>
      <c r="I264" s="1" t="s">
        <v>52</v>
      </c>
      <c r="J264" s="1" t="s">
        <v>49</v>
      </c>
      <c r="K264" s="1">
        <v>17406001</v>
      </c>
      <c r="L264" s="1" t="s">
        <v>50</v>
      </c>
      <c r="M264" s="1" t="s">
        <v>51</v>
      </c>
      <c r="N264" s="1" t="s">
        <v>64</v>
      </c>
      <c r="O264" s="1" t="s">
        <v>65</v>
      </c>
      <c r="P264" s="1" t="s">
        <v>66</v>
      </c>
      <c r="Q264" s="1" t="s">
        <v>67</v>
      </c>
      <c r="R264" s="1" t="s">
        <v>87</v>
      </c>
      <c r="S264" s="1" t="s">
        <v>88</v>
      </c>
      <c r="T264" s="2">
        <v>43333</v>
      </c>
      <c r="U264" s="2">
        <v>43333</v>
      </c>
      <c r="V264" s="1" t="s">
        <v>52</v>
      </c>
      <c r="W264" s="3">
        <v>1</v>
      </c>
      <c r="X264" s="1" t="s">
        <v>53</v>
      </c>
      <c r="Y264" s="4">
        <v>312900</v>
      </c>
      <c r="Z264" s="4">
        <v>-40991</v>
      </c>
      <c r="AA264" s="4">
        <v>0</v>
      </c>
      <c r="AB264" s="4">
        <v>0</v>
      </c>
      <c r="AC264" s="4">
        <v>0</v>
      </c>
      <c r="AD264" s="4">
        <v>312900</v>
      </c>
      <c r="AE264" s="5">
        <v>1685</v>
      </c>
      <c r="AF264" s="1" t="s">
        <v>70</v>
      </c>
      <c r="AG264" s="1" t="s">
        <v>71</v>
      </c>
      <c r="AH264" s="1" t="s">
        <v>89</v>
      </c>
      <c r="AI264" s="1" t="s">
        <v>57</v>
      </c>
      <c r="AJ264" s="5">
        <v>10950</v>
      </c>
      <c r="AK264" s="4">
        <v>-3246</v>
      </c>
      <c r="AL264" s="4">
        <v>0</v>
      </c>
      <c r="AM264" s="4">
        <v>0</v>
      </c>
      <c r="AN264" s="4">
        <v>0</v>
      </c>
      <c r="AO264" s="4">
        <v>-44237</v>
      </c>
      <c r="AP264" s="4">
        <v>-44237</v>
      </c>
      <c r="AQ264" s="4">
        <v>0</v>
      </c>
      <c r="AR264" s="4">
        <v>268663</v>
      </c>
      <c r="AS264" s="1" t="s">
        <v>52</v>
      </c>
      <c r="AT264" s="9">
        <f t="shared" si="120"/>
        <v>43333</v>
      </c>
      <c r="AU264" s="9">
        <f t="shared" si="121"/>
        <v>43313</v>
      </c>
      <c r="AV264" s="9">
        <v>44798</v>
      </c>
      <c r="AW264" s="11">
        <f t="shared" si="122"/>
        <v>4.0136986301369859</v>
      </c>
      <c r="AX264">
        <v>10</v>
      </c>
      <c r="AY264" s="12">
        <v>0.05</v>
      </c>
      <c r="AZ264">
        <f t="shared" si="123"/>
        <v>9.5000000000000001E-2</v>
      </c>
      <c r="BA264" s="13">
        <f t="shared" si="124"/>
        <v>312900</v>
      </c>
      <c r="BB264" s="17" t="s">
        <v>2189</v>
      </c>
      <c r="BC264">
        <f>MATCH(BB264,MONTHLY_INDEX!$A:$A,0)</f>
        <v>798</v>
      </c>
      <c r="BD264">
        <f>MATCH(AU264,MONTHLY_INDEX!$1:$1,0)</f>
        <v>80</v>
      </c>
      <c r="BE264">
        <f>INDEX(MONTHLY_INDEX!$1:$1048576,Final!BC264,Final!BD264)</f>
        <v>96</v>
      </c>
      <c r="BF264">
        <f>MATCH($BF$1,MONTHLY_INDEX!$1:$1,0)</f>
        <v>127</v>
      </c>
      <c r="BG264">
        <f>INDEX(MONTHLY_INDEX!$1:$1048576,Final!BC264,Final!BF264)</f>
        <v>95.3</v>
      </c>
      <c r="BH264" s="23">
        <f t="shared" si="116"/>
        <v>-7.2916666666666963E-3</v>
      </c>
      <c r="BI264" s="14">
        <f t="shared" si="117"/>
        <v>310618.4375</v>
      </c>
      <c r="BJ264" s="14">
        <f t="shared" si="118"/>
        <v>118439.2357234589</v>
      </c>
      <c r="BK264" s="15">
        <f t="shared" si="125"/>
        <v>192179.2017765411</v>
      </c>
      <c r="BL264" s="52">
        <v>0</v>
      </c>
      <c r="BM264" s="15">
        <f t="shared" si="119"/>
        <v>192179.2017765411</v>
      </c>
    </row>
    <row r="265" spans="1:65">
      <c r="A265" s="8">
        <v>263</v>
      </c>
      <c r="B265" s="1" t="s">
        <v>44</v>
      </c>
      <c r="C265" s="1">
        <v>1500</v>
      </c>
      <c r="D265" s="1" t="s">
        <v>60</v>
      </c>
      <c r="E265" s="1">
        <v>150000016</v>
      </c>
      <c r="F265" s="1" t="s">
        <v>60</v>
      </c>
      <c r="G265" s="1" t="s">
        <v>99</v>
      </c>
      <c r="H265" s="1">
        <v>11</v>
      </c>
      <c r="I265" s="1" t="s">
        <v>52</v>
      </c>
      <c r="J265" s="1" t="s">
        <v>49</v>
      </c>
      <c r="K265" s="1">
        <v>17406001</v>
      </c>
      <c r="L265" s="1" t="s">
        <v>50</v>
      </c>
      <c r="M265" s="1" t="s">
        <v>51</v>
      </c>
      <c r="N265" s="1" t="s">
        <v>64</v>
      </c>
      <c r="O265" s="1" t="s">
        <v>65</v>
      </c>
      <c r="P265" s="1" t="s">
        <v>66</v>
      </c>
      <c r="Q265" s="1" t="s">
        <v>67</v>
      </c>
      <c r="R265" s="1" t="s">
        <v>87</v>
      </c>
      <c r="S265" s="1" t="s">
        <v>88</v>
      </c>
      <c r="T265" s="2">
        <v>43333</v>
      </c>
      <c r="U265" s="2">
        <v>43333</v>
      </c>
      <c r="V265" s="1" t="s">
        <v>52</v>
      </c>
      <c r="W265" s="3">
        <v>1</v>
      </c>
      <c r="X265" s="1" t="s">
        <v>53</v>
      </c>
      <c r="Y265" s="4">
        <v>1174950</v>
      </c>
      <c r="Z265" s="4">
        <v>-153922</v>
      </c>
      <c r="AA265" s="4">
        <v>0</v>
      </c>
      <c r="AB265" s="4">
        <v>0</v>
      </c>
      <c r="AC265" s="4">
        <v>0</v>
      </c>
      <c r="AD265" s="4">
        <v>1174950</v>
      </c>
      <c r="AE265" s="5">
        <v>1685</v>
      </c>
      <c r="AF265" s="1" t="s">
        <v>70</v>
      </c>
      <c r="AG265" s="1" t="s">
        <v>71</v>
      </c>
      <c r="AH265" s="1" t="s">
        <v>89</v>
      </c>
      <c r="AI265" s="1" t="s">
        <v>57</v>
      </c>
      <c r="AJ265" s="5">
        <v>10950</v>
      </c>
      <c r="AK265" s="4">
        <v>-12188</v>
      </c>
      <c r="AL265" s="4">
        <v>0</v>
      </c>
      <c r="AM265" s="4">
        <v>0</v>
      </c>
      <c r="AN265" s="4">
        <v>0</v>
      </c>
      <c r="AO265" s="4">
        <v>-166110</v>
      </c>
      <c r="AP265" s="4">
        <v>-166110</v>
      </c>
      <c r="AQ265" s="4">
        <v>0</v>
      </c>
      <c r="AR265" s="4">
        <v>1008840</v>
      </c>
      <c r="AS265" s="1" t="s">
        <v>52</v>
      </c>
      <c r="AT265" s="9">
        <f t="shared" si="120"/>
        <v>43333</v>
      </c>
      <c r="AU265" s="9">
        <f t="shared" si="121"/>
        <v>43313</v>
      </c>
      <c r="AV265" s="9">
        <v>44798</v>
      </c>
      <c r="AW265" s="11">
        <f t="shared" si="122"/>
        <v>4.0136986301369859</v>
      </c>
      <c r="AX265">
        <v>10</v>
      </c>
      <c r="AY265" s="12">
        <v>0.05</v>
      </c>
      <c r="AZ265">
        <f t="shared" si="123"/>
        <v>9.5000000000000001E-2</v>
      </c>
      <c r="BA265" s="13">
        <f t="shared" si="124"/>
        <v>1174950</v>
      </c>
      <c r="BB265" s="17" t="s">
        <v>2189</v>
      </c>
      <c r="BC265">
        <f>MATCH(BB265,MONTHLY_INDEX!$A:$A,0)</f>
        <v>798</v>
      </c>
      <c r="BD265">
        <f>MATCH(AU265,MONTHLY_INDEX!$1:$1,0)</f>
        <v>80</v>
      </c>
      <c r="BE265">
        <f>INDEX(MONTHLY_INDEX!$1:$1048576,Final!BC265,Final!BD265)</f>
        <v>96</v>
      </c>
      <c r="BF265">
        <f>MATCH($BF$1,MONTHLY_INDEX!$1:$1,0)</f>
        <v>127</v>
      </c>
      <c r="BG265">
        <f>INDEX(MONTHLY_INDEX!$1:$1048576,Final!BC265,Final!BF265)</f>
        <v>95.3</v>
      </c>
      <c r="BH265" s="23">
        <f t="shared" si="116"/>
        <v>-7.2916666666666963E-3</v>
      </c>
      <c r="BI265" s="14">
        <f t="shared" si="117"/>
        <v>1166382.65625</v>
      </c>
      <c r="BJ265" s="14">
        <f t="shared" si="118"/>
        <v>444743.30461258558</v>
      </c>
      <c r="BK265" s="15">
        <f t="shared" si="125"/>
        <v>721639.35163741442</v>
      </c>
      <c r="BL265" s="52">
        <v>0</v>
      </c>
      <c r="BM265" s="15">
        <f t="shared" si="119"/>
        <v>721639.35163741442</v>
      </c>
    </row>
    <row r="266" spans="1:65">
      <c r="A266" s="8">
        <v>264</v>
      </c>
      <c r="B266" s="1" t="s">
        <v>44</v>
      </c>
      <c r="C266" s="1">
        <v>1500</v>
      </c>
      <c r="D266" s="1" t="s">
        <v>60</v>
      </c>
      <c r="E266" s="1">
        <v>150000016</v>
      </c>
      <c r="F266" s="1" t="s">
        <v>60</v>
      </c>
      <c r="G266" s="1" t="s">
        <v>100</v>
      </c>
      <c r="H266" s="1">
        <v>12</v>
      </c>
      <c r="I266" s="1" t="s">
        <v>52</v>
      </c>
      <c r="J266" s="1" t="s">
        <v>49</v>
      </c>
      <c r="K266" s="1">
        <v>17406001</v>
      </c>
      <c r="L266" s="1" t="s">
        <v>50</v>
      </c>
      <c r="M266" s="1" t="s">
        <v>51</v>
      </c>
      <c r="N266" s="1" t="s">
        <v>64</v>
      </c>
      <c r="O266" s="1" t="s">
        <v>65</v>
      </c>
      <c r="P266" s="1" t="s">
        <v>66</v>
      </c>
      <c r="Q266" s="1" t="s">
        <v>67</v>
      </c>
      <c r="R266" s="1" t="s">
        <v>87</v>
      </c>
      <c r="S266" s="1" t="s">
        <v>88</v>
      </c>
      <c r="T266" s="2">
        <v>43333</v>
      </c>
      <c r="U266" s="2">
        <v>43333</v>
      </c>
      <c r="V266" s="1" t="s">
        <v>52</v>
      </c>
      <c r="W266" s="3">
        <v>1</v>
      </c>
      <c r="X266" s="1" t="s">
        <v>53</v>
      </c>
      <c r="Y266" s="4">
        <v>582750</v>
      </c>
      <c r="Z266" s="4">
        <v>-76342</v>
      </c>
      <c r="AA266" s="4">
        <v>0</v>
      </c>
      <c r="AB266" s="4">
        <v>0</v>
      </c>
      <c r="AC266" s="4">
        <v>0</v>
      </c>
      <c r="AD266" s="4">
        <v>582750</v>
      </c>
      <c r="AE266" s="5">
        <v>1685</v>
      </c>
      <c r="AF266" s="1" t="s">
        <v>70</v>
      </c>
      <c r="AG266" s="1" t="s">
        <v>71</v>
      </c>
      <c r="AH266" s="1" t="s">
        <v>89</v>
      </c>
      <c r="AI266" s="1" t="s">
        <v>57</v>
      </c>
      <c r="AJ266" s="5">
        <v>10950</v>
      </c>
      <c r="AK266" s="4">
        <v>-6045</v>
      </c>
      <c r="AL266" s="4">
        <v>0</v>
      </c>
      <c r="AM266" s="4">
        <v>0</v>
      </c>
      <c r="AN266" s="4">
        <v>0</v>
      </c>
      <c r="AO266" s="4">
        <v>-82387</v>
      </c>
      <c r="AP266" s="4">
        <v>-82387</v>
      </c>
      <c r="AQ266" s="4">
        <v>0</v>
      </c>
      <c r="AR266" s="4">
        <v>500363</v>
      </c>
      <c r="AS266" s="1" t="s">
        <v>52</v>
      </c>
      <c r="AT266" s="9">
        <f t="shared" si="120"/>
        <v>43333</v>
      </c>
      <c r="AU266" s="9">
        <f t="shared" si="121"/>
        <v>43313</v>
      </c>
      <c r="AV266" s="9">
        <v>44798</v>
      </c>
      <c r="AW266" s="11">
        <f t="shared" si="122"/>
        <v>4.0136986301369859</v>
      </c>
      <c r="AX266">
        <v>10</v>
      </c>
      <c r="AY266" s="12">
        <v>0.05</v>
      </c>
      <c r="AZ266">
        <f t="shared" si="123"/>
        <v>9.5000000000000001E-2</v>
      </c>
      <c r="BA266" s="13">
        <f t="shared" si="124"/>
        <v>582750</v>
      </c>
      <c r="BB266" s="17" t="s">
        <v>1973</v>
      </c>
      <c r="BC266">
        <f>MATCH(BB266,MONTHLY_INDEX!$A:$A,0)</f>
        <v>690</v>
      </c>
      <c r="BD266">
        <f>MATCH(AU266,MONTHLY_INDEX!$1:$1,0)</f>
        <v>80</v>
      </c>
      <c r="BE266">
        <f>INDEX(MONTHLY_INDEX!$1:$1048576,Final!BC266,Final!BD266)</f>
        <v>110</v>
      </c>
      <c r="BF266">
        <f>MATCH($BF$1,MONTHLY_INDEX!$1:$1,0)</f>
        <v>127</v>
      </c>
      <c r="BG266">
        <f>INDEX(MONTHLY_INDEX!$1:$1048576,Final!BC266,Final!BF266)</f>
        <v>145.69999999999999</v>
      </c>
      <c r="BH266" s="23">
        <f t="shared" si="116"/>
        <v>0.32454545454545441</v>
      </c>
      <c r="BI266" s="14">
        <f t="shared" si="117"/>
        <v>771878.86363636365</v>
      </c>
      <c r="BJ266" s="14">
        <f t="shared" si="118"/>
        <v>294318.46807285177</v>
      </c>
      <c r="BK266" s="15">
        <f t="shared" si="125"/>
        <v>477560.39556351188</v>
      </c>
      <c r="BL266" s="52">
        <v>0</v>
      </c>
      <c r="BM266" s="15">
        <f t="shared" si="119"/>
        <v>477560.39556351188</v>
      </c>
    </row>
    <row r="267" spans="1:65">
      <c r="A267" s="8">
        <v>265</v>
      </c>
      <c r="B267" s="1" t="s">
        <v>44</v>
      </c>
      <c r="C267" s="1">
        <v>1500</v>
      </c>
      <c r="D267" s="1" t="s">
        <v>60</v>
      </c>
      <c r="E267" s="1">
        <v>150000016</v>
      </c>
      <c r="F267" s="1" t="s">
        <v>60</v>
      </c>
      <c r="G267" s="1" t="s">
        <v>101</v>
      </c>
      <c r="H267" s="1">
        <v>13</v>
      </c>
      <c r="I267" s="1" t="s">
        <v>52</v>
      </c>
      <c r="J267" s="1" t="s">
        <v>49</v>
      </c>
      <c r="K267" s="1">
        <v>17406001</v>
      </c>
      <c r="L267" s="1" t="s">
        <v>50</v>
      </c>
      <c r="M267" s="1" t="s">
        <v>51</v>
      </c>
      <c r="N267" s="1" t="s">
        <v>64</v>
      </c>
      <c r="O267" s="1" t="s">
        <v>65</v>
      </c>
      <c r="P267" s="1" t="s">
        <v>66</v>
      </c>
      <c r="Q267" s="1" t="s">
        <v>67</v>
      </c>
      <c r="R267" s="1" t="s">
        <v>87</v>
      </c>
      <c r="S267" s="1" t="s">
        <v>88</v>
      </c>
      <c r="T267" s="2">
        <v>43333</v>
      </c>
      <c r="U267" s="2">
        <v>43333</v>
      </c>
      <c r="V267" s="1" t="s">
        <v>52</v>
      </c>
      <c r="W267" s="3">
        <v>1</v>
      </c>
      <c r="X267" s="1" t="s">
        <v>53</v>
      </c>
      <c r="Y267" s="4">
        <v>9976171</v>
      </c>
      <c r="Z267" s="4">
        <v>-1306915</v>
      </c>
      <c r="AA267" s="4">
        <v>0</v>
      </c>
      <c r="AB267" s="4">
        <v>0</v>
      </c>
      <c r="AC267" s="4">
        <v>0</v>
      </c>
      <c r="AD267" s="4">
        <v>9976171</v>
      </c>
      <c r="AE267" s="5">
        <v>1685</v>
      </c>
      <c r="AF267" s="1" t="s">
        <v>70</v>
      </c>
      <c r="AG267" s="1" t="s">
        <v>71</v>
      </c>
      <c r="AH267" s="1" t="s">
        <v>89</v>
      </c>
      <c r="AI267" s="1" t="s">
        <v>57</v>
      </c>
      <c r="AJ267" s="5">
        <v>10950</v>
      </c>
      <c r="AK267" s="4">
        <v>-103488</v>
      </c>
      <c r="AL267" s="4">
        <v>0</v>
      </c>
      <c r="AM267" s="4">
        <v>0</v>
      </c>
      <c r="AN267" s="4">
        <v>0</v>
      </c>
      <c r="AO267" s="4">
        <v>-1410403</v>
      </c>
      <c r="AP267" s="4">
        <v>-1410403</v>
      </c>
      <c r="AQ267" s="4">
        <v>0</v>
      </c>
      <c r="AR267" s="4">
        <v>8565768</v>
      </c>
      <c r="AS267" s="1" t="s">
        <v>52</v>
      </c>
      <c r="AT267" s="9">
        <f t="shared" si="120"/>
        <v>43333</v>
      </c>
      <c r="AU267" s="9">
        <f t="shared" si="121"/>
        <v>43313</v>
      </c>
      <c r="AV267" s="9">
        <v>44798</v>
      </c>
      <c r="AW267" s="11">
        <f t="shared" si="122"/>
        <v>4.0136986301369859</v>
      </c>
      <c r="AX267">
        <v>25</v>
      </c>
      <c r="AY267" s="12">
        <v>0.05</v>
      </c>
      <c r="AZ267">
        <f t="shared" si="123"/>
        <v>3.7999999999999999E-2</v>
      </c>
      <c r="BA267" s="13">
        <f t="shared" si="124"/>
        <v>9976171</v>
      </c>
      <c r="BB267" s="17" t="s">
        <v>2189</v>
      </c>
      <c r="BC267">
        <f>MATCH(BB267,MONTHLY_INDEX!$A:$A,0)</f>
        <v>798</v>
      </c>
      <c r="BD267">
        <f>MATCH(AU267,MONTHLY_INDEX!$1:$1,0)</f>
        <v>80</v>
      </c>
      <c r="BE267">
        <f>INDEX(MONTHLY_INDEX!$1:$1048576,Final!BC267,Final!BD267)</f>
        <v>96</v>
      </c>
      <c r="BF267">
        <f>MATCH($BF$1,MONTHLY_INDEX!$1:$1,0)</f>
        <v>127</v>
      </c>
      <c r="BG267">
        <f>INDEX(MONTHLY_INDEX!$1:$1048576,Final!BC267,Final!BF267)</f>
        <v>95.3</v>
      </c>
      <c r="BH267" s="23">
        <f t="shared" si="116"/>
        <v>-7.2916666666666963E-3</v>
      </c>
      <c r="BI267" s="14">
        <f t="shared" si="117"/>
        <v>9903428.0864583328</v>
      </c>
      <c r="BJ267" s="14">
        <f t="shared" si="118"/>
        <v>1510476.2782825625</v>
      </c>
      <c r="BK267" s="15">
        <f t="shared" si="125"/>
        <v>8392951.8081757706</v>
      </c>
      <c r="BL267" s="52">
        <v>0</v>
      </c>
      <c r="BM267" s="15">
        <f t="shared" si="119"/>
        <v>8392951.8081757706</v>
      </c>
    </row>
    <row r="268" spans="1:65">
      <c r="A268" s="8">
        <v>266</v>
      </c>
      <c r="B268" s="1" t="s">
        <v>44</v>
      </c>
      <c r="C268" s="1">
        <v>1500</v>
      </c>
      <c r="D268" s="1" t="s">
        <v>60</v>
      </c>
      <c r="E268" s="1">
        <v>150000016</v>
      </c>
      <c r="F268" s="1" t="s">
        <v>60</v>
      </c>
      <c r="G268" s="1" t="s">
        <v>102</v>
      </c>
      <c r="H268" s="1">
        <v>14</v>
      </c>
      <c r="I268" s="1" t="s">
        <v>52</v>
      </c>
      <c r="J268" s="1" t="s">
        <v>49</v>
      </c>
      <c r="K268" s="1">
        <v>17406001</v>
      </c>
      <c r="L268" s="1" t="s">
        <v>50</v>
      </c>
      <c r="M268" s="1" t="s">
        <v>51</v>
      </c>
      <c r="N268" s="1" t="s">
        <v>64</v>
      </c>
      <c r="O268" s="1" t="s">
        <v>65</v>
      </c>
      <c r="P268" s="1" t="s">
        <v>66</v>
      </c>
      <c r="Q268" s="1" t="s">
        <v>67</v>
      </c>
      <c r="R268" s="1" t="s">
        <v>87</v>
      </c>
      <c r="S268" s="1" t="s">
        <v>88</v>
      </c>
      <c r="T268" s="2">
        <v>43333</v>
      </c>
      <c r="U268" s="2">
        <v>43333</v>
      </c>
      <c r="V268" s="1" t="s">
        <v>52</v>
      </c>
      <c r="W268" s="3">
        <v>1</v>
      </c>
      <c r="X268" s="1" t="s">
        <v>53</v>
      </c>
      <c r="Y268" s="4">
        <v>21103901</v>
      </c>
      <c r="Z268" s="4">
        <v>-2764690</v>
      </c>
      <c r="AA268" s="4">
        <v>0</v>
      </c>
      <c r="AB268" s="4">
        <v>0</v>
      </c>
      <c r="AC268" s="4">
        <v>0</v>
      </c>
      <c r="AD268" s="4">
        <v>21103901</v>
      </c>
      <c r="AE268" s="5">
        <v>1685</v>
      </c>
      <c r="AF268" s="1" t="s">
        <v>70</v>
      </c>
      <c r="AG268" s="1" t="s">
        <v>71</v>
      </c>
      <c r="AH268" s="1" t="s">
        <v>89</v>
      </c>
      <c r="AI268" s="1" t="s">
        <v>57</v>
      </c>
      <c r="AJ268" s="5">
        <v>10950</v>
      </c>
      <c r="AK268" s="4">
        <v>-218921</v>
      </c>
      <c r="AL268" s="4">
        <v>0</v>
      </c>
      <c r="AM268" s="4">
        <v>0</v>
      </c>
      <c r="AN268" s="4">
        <v>0</v>
      </c>
      <c r="AO268" s="4">
        <v>-2983611</v>
      </c>
      <c r="AP268" s="4">
        <v>-2983611</v>
      </c>
      <c r="AQ268" s="4">
        <v>0</v>
      </c>
      <c r="AR268" s="4">
        <v>18120290</v>
      </c>
      <c r="AS268" s="1" t="s">
        <v>52</v>
      </c>
      <c r="AT268" s="9">
        <f t="shared" si="120"/>
        <v>43333</v>
      </c>
      <c r="AU268" s="9">
        <f t="shared" si="121"/>
        <v>43313</v>
      </c>
      <c r="AV268" s="9">
        <v>44798</v>
      </c>
      <c r="AW268" s="11">
        <f t="shared" si="122"/>
        <v>4.0136986301369859</v>
      </c>
      <c r="AX268">
        <v>25</v>
      </c>
      <c r="AY268" s="12">
        <v>0.05</v>
      </c>
      <c r="AZ268">
        <f t="shared" si="123"/>
        <v>3.7999999999999999E-2</v>
      </c>
      <c r="BA268" s="13">
        <f t="shared" si="124"/>
        <v>21103901</v>
      </c>
      <c r="BB268" s="17" t="s">
        <v>2189</v>
      </c>
      <c r="BC268">
        <f>MATCH(BB268,MONTHLY_INDEX!$A:$A,0)</f>
        <v>798</v>
      </c>
      <c r="BD268">
        <f>MATCH(AU268,MONTHLY_INDEX!$1:$1,0)</f>
        <v>80</v>
      </c>
      <c r="BE268">
        <f>INDEX(MONTHLY_INDEX!$1:$1048576,Final!BC268,Final!BD268)</f>
        <v>96</v>
      </c>
      <c r="BF268">
        <f>MATCH($BF$1,MONTHLY_INDEX!$1:$1,0)</f>
        <v>127</v>
      </c>
      <c r="BG268">
        <f>INDEX(MONTHLY_INDEX!$1:$1048576,Final!BC268,Final!BF268)</f>
        <v>95.3</v>
      </c>
      <c r="BH268" s="23">
        <f t="shared" si="116"/>
        <v>-7.2916666666666963E-3</v>
      </c>
      <c r="BI268" s="14">
        <f t="shared" si="117"/>
        <v>20950018.388541665</v>
      </c>
      <c r="BJ268" s="14">
        <f t="shared" si="118"/>
        <v>3195308.2840825049</v>
      </c>
      <c r="BK268" s="15">
        <f t="shared" si="125"/>
        <v>17754710.104459159</v>
      </c>
      <c r="BL268" s="52">
        <v>0</v>
      </c>
      <c r="BM268" s="15">
        <f t="shared" si="119"/>
        <v>17754710.104459159</v>
      </c>
    </row>
    <row r="269" spans="1:65">
      <c r="A269" s="8">
        <v>267</v>
      </c>
      <c r="B269" s="1" t="s">
        <v>44</v>
      </c>
      <c r="C269" s="1">
        <v>1500</v>
      </c>
      <c r="D269" s="1" t="s">
        <v>60</v>
      </c>
      <c r="E269" s="1">
        <v>150000016</v>
      </c>
      <c r="F269" s="1" t="s">
        <v>60</v>
      </c>
      <c r="G269" s="1" t="s">
        <v>103</v>
      </c>
      <c r="H269" s="1">
        <v>15</v>
      </c>
      <c r="I269" s="1" t="s">
        <v>52</v>
      </c>
      <c r="J269" s="1" t="s">
        <v>49</v>
      </c>
      <c r="K269" s="1">
        <v>17406001</v>
      </c>
      <c r="L269" s="1" t="s">
        <v>50</v>
      </c>
      <c r="M269" s="1" t="s">
        <v>51</v>
      </c>
      <c r="N269" s="1" t="s">
        <v>64</v>
      </c>
      <c r="O269" s="1" t="s">
        <v>65</v>
      </c>
      <c r="P269" s="1" t="s">
        <v>66</v>
      </c>
      <c r="Q269" s="1" t="s">
        <v>67</v>
      </c>
      <c r="R269" s="1" t="s">
        <v>87</v>
      </c>
      <c r="S269" s="1" t="s">
        <v>88</v>
      </c>
      <c r="T269" s="2">
        <v>43333</v>
      </c>
      <c r="U269" s="2">
        <v>43333</v>
      </c>
      <c r="V269" s="1" t="s">
        <v>52</v>
      </c>
      <c r="W269" s="3">
        <v>1</v>
      </c>
      <c r="X269" s="1" t="s">
        <v>53</v>
      </c>
      <c r="Y269" s="4">
        <v>580650</v>
      </c>
      <c r="Z269" s="4">
        <v>-76066</v>
      </c>
      <c r="AA269" s="4">
        <v>0</v>
      </c>
      <c r="AB269" s="4">
        <v>0</v>
      </c>
      <c r="AC269" s="4">
        <v>0</v>
      </c>
      <c r="AD269" s="4">
        <v>580650</v>
      </c>
      <c r="AE269" s="5">
        <v>1685</v>
      </c>
      <c r="AF269" s="1" t="s">
        <v>70</v>
      </c>
      <c r="AG269" s="1" t="s">
        <v>71</v>
      </c>
      <c r="AH269" s="1" t="s">
        <v>89</v>
      </c>
      <c r="AI269" s="1" t="s">
        <v>57</v>
      </c>
      <c r="AJ269" s="5">
        <v>10950</v>
      </c>
      <c r="AK269" s="4">
        <v>-6023</v>
      </c>
      <c r="AL269" s="4">
        <v>0</v>
      </c>
      <c r="AM269" s="4">
        <v>0</v>
      </c>
      <c r="AN269" s="4">
        <v>0</v>
      </c>
      <c r="AO269" s="4">
        <v>-82089</v>
      </c>
      <c r="AP269" s="4">
        <v>-82089</v>
      </c>
      <c r="AQ269" s="4">
        <v>0</v>
      </c>
      <c r="AR269" s="4">
        <v>498561</v>
      </c>
      <c r="AS269" s="1" t="s">
        <v>52</v>
      </c>
      <c r="AT269" s="9">
        <f t="shared" si="120"/>
        <v>43333</v>
      </c>
      <c r="AU269" s="9">
        <f t="shared" si="121"/>
        <v>43313</v>
      </c>
      <c r="AV269" s="9">
        <v>44798</v>
      </c>
      <c r="AW269" s="11">
        <f t="shared" si="122"/>
        <v>4.0136986301369859</v>
      </c>
      <c r="AX269">
        <v>10</v>
      </c>
      <c r="AY269" s="12">
        <v>0.05</v>
      </c>
      <c r="AZ269">
        <f t="shared" si="123"/>
        <v>9.5000000000000001E-2</v>
      </c>
      <c r="BA269" s="13">
        <f t="shared" si="124"/>
        <v>580650</v>
      </c>
      <c r="BB269" s="17" t="s">
        <v>1941</v>
      </c>
      <c r="BC269">
        <f>MATCH(BB269,MONTHLY_INDEX!$A:$A,0)</f>
        <v>674</v>
      </c>
      <c r="BD269">
        <f>MATCH(AU269,MONTHLY_INDEX!$1:$1,0)</f>
        <v>80</v>
      </c>
      <c r="BE269">
        <f>INDEX(MONTHLY_INDEX!$1:$1048576,Final!BC269,Final!BD269)</f>
        <v>105.1</v>
      </c>
      <c r="BF269">
        <f>MATCH($BF$1,MONTHLY_INDEX!$1:$1,0)</f>
        <v>127</v>
      </c>
      <c r="BG269">
        <f>INDEX(MONTHLY_INDEX!$1:$1048576,Final!BC269,Final!BF269)</f>
        <v>122.8</v>
      </c>
      <c r="BH269" s="23">
        <f t="shared" si="116"/>
        <v>0.16841103710751668</v>
      </c>
      <c r="BI269" s="14">
        <f t="shared" si="117"/>
        <v>678437.86869647959</v>
      </c>
      <c r="BJ269" s="14">
        <f t="shared" si="118"/>
        <v>258689.28870091107</v>
      </c>
      <c r="BK269" s="15">
        <f t="shared" si="125"/>
        <v>419748.57999556849</v>
      </c>
      <c r="BL269" s="52">
        <v>0</v>
      </c>
      <c r="BM269" s="15">
        <f t="shared" si="119"/>
        <v>419748.57999556849</v>
      </c>
    </row>
    <row r="270" spans="1:65">
      <c r="A270" s="8">
        <v>268</v>
      </c>
      <c r="B270" s="1" t="s">
        <v>44</v>
      </c>
      <c r="C270" s="1">
        <v>1500</v>
      </c>
      <c r="D270" s="1" t="s">
        <v>60</v>
      </c>
      <c r="E270" s="1">
        <v>150000016</v>
      </c>
      <c r="F270" s="1" t="s">
        <v>60</v>
      </c>
      <c r="G270" s="1" t="s">
        <v>104</v>
      </c>
      <c r="H270" s="1">
        <v>16</v>
      </c>
      <c r="I270" s="1" t="s">
        <v>52</v>
      </c>
      <c r="J270" s="1" t="s">
        <v>49</v>
      </c>
      <c r="K270" s="1">
        <v>17406001</v>
      </c>
      <c r="L270" s="1" t="s">
        <v>50</v>
      </c>
      <c r="M270" s="1" t="s">
        <v>51</v>
      </c>
      <c r="N270" s="1" t="s">
        <v>64</v>
      </c>
      <c r="O270" s="1" t="s">
        <v>65</v>
      </c>
      <c r="P270" s="1" t="s">
        <v>66</v>
      </c>
      <c r="Q270" s="1" t="s">
        <v>67</v>
      </c>
      <c r="R270" s="1" t="s">
        <v>87</v>
      </c>
      <c r="S270" s="1" t="s">
        <v>88</v>
      </c>
      <c r="T270" s="2">
        <v>43333</v>
      </c>
      <c r="U270" s="2">
        <v>43333</v>
      </c>
      <c r="V270" s="1" t="s">
        <v>52</v>
      </c>
      <c r="W270" s="3">
        <v>1</v>
      </c>
      <c r="X270" s="1" t="s">
        <v>53</v>
      </c>
      <c r="Y270" s="4">
        <v>175035</v>
      </c>
      <c r="Z270" s="4">
        <v>-22929</v>
      </c>
      <c r="AA270" s="4">
        <v>0</v>
      </c>
      <c r="AB270" s="4">
        <v>0</v>
      </c>
      <c r="AC270" s="4">
        <v>0</v>
      </c>
      <c r="AD270" s="4">
        <v>175035</v>
      </c>
      <c r="AE270" s="5">
        <v>1685</v>
      </c>
      <c r="AF270" s="1" t="s">
        <v>70</v>
      </c>
      <c r="AG270" s="1" t="s">
        <v>71</v>
      </c>
      <c r="AH270" s="1" t="s">
        <v>89</v>
      </c>
      <c r="AI270" s="1" t="s">
        <v>57</v>
      </c>
      <c r="AJ270" s="5">
        <v>10950</v>
      </c>
      <c r="AK270" s="4">
        <v>-1816</v>
      </c>
      <c r="AL270" s="4">
        <v>0</v>
      </c>
      <c r="AM270" s="4">
        <v>0</v>
      </c>
      <c r="AN270" s="4">
        <v>0</v>
      </c>
      <c r="AO270" s="4">
        <v>-24745</v>
      </c>
      <c r="AP270" s="4">
        <v>-24745</v>
      </c>
      <c r="AQ270" s="4">
        <v>0</v>
      </c>
      <c r="AR270" s="4">
        <v>150290</v>
      </c>
      <c r="AS270" s="1" t="s">
        <v>52</v>
      </c>
      <c r="AT270" s="9">
        <f t="shared" si="120"/>
        <v>43333</v>
      </c>
      <c r="AU270" s="9">
        <f t="shared" si="121"/>
        <v>43313</v>
      </c>
      <c r="AV270" s="9">
        <v>44798</v>
      </c>
      <c r="AW270" s="11">
        <f t="shared" si="122"/>
        <v>4.0136986301369859</v>
      </c>
      <c r="AX270">
        <v>10</v>
      </c>
      <c r="AY270" s="12">
        <v>0.05</v>
      </c>
      <c r="AZ270">
        <f t="shared" si="123"/>
        <v>9.5000000000000001E-2</v>
      </c>
      <c r="BA270" s="13">
        <f t="shared" si="124"/>
        <v>175035</v>
      </c>
      <c r="BB270" s="17" t="s">
        <v>1877</v>
      </c>
      <c r="BC270">
        <f>MATCH(BB270,MONTHLY_INDEX!$A:$A,0)</f>
        <v>642</v>
      </c>
      <c r="BD270">
        <f>MATCH(AU270,MONTHLY_INDEX!$1:$1,0)</f>
        <v>80</v>
      </c>
      <c r="BE270">
        <f>INDEX(MONTHLY_INDEX!$1:$1048576,Final!BC270,Final!BD270)</f>
        <v>79.099999999999994</v>
      </c>
      <c r="BF270">
        <f>MATCH($BF$1,MONTHLY_INDEX!$1:$1,0)</f>
        <v>127</v>
      </c>
      <c r="BG270">
        <f>INDEX(MONTHLY_INDEX!$1:$1048576,Final!BC270,Final!BF270)</f>
        <v>94</v>
      </c>
      <c r="BH270" s="23">
        <f t="shared" si="116"/>
        <v>0.18836915297092297</v>
      </c>
      <c r="BI270" s="14">
        <f t="shared" si="117"/>
        <v>208006.19469026552</v>
      </c>
      <c r="BJ270" s="14">
        <f t="shared" si="118"/>
        <v>79313.046975390971</v>
      </c>
      <c r="BK270" s="15">
        <f t="shared" si="125"/>
        <v>128693.14771487455</v>
      </c>
      <c r="BL270" s="52">
        <v>0</v>
      </c>
      <c r="BM270" s="15">
        <f t="shared" si="119"/>
        <v>128693.14771487455</v>
      </c>
    </row>
    <row r="271" spans="1:65">
      <c r="A271" s="8">
        <v>269</v>
      </c>
      <c r="B271" s="1" t="s">
        <v>44</v>
      </c>
      <c r="C271" s="1">
        <v>1500</v>
      </c>
      <c r="D271" s="1" t="s">
        <v>60</v>
      </c>
      <c r="E271" s="1">
        <v>150000016</v>
      </c>
      <c r="F271" s="1" t="s">
        <v>60</v>
      </c>
      <c r="G271" s="1" t="s">
        <v>105</v>
      </c>
      <c r="H271" s="1">
        <v>17</v>
      </c>
      <c r="I271" s="1" t="s">
        <v>52</v>
      </c>
      <c r="J271" s="1" t="s">
        <v>49</v>
      </c>
      <c r="K271" s="1">
        <v>17406001</v>
      </c>
      <c r="L271" s="1" t="s">
        <v>50</v>
      </c>
      <c r="M271" s="1" t="s">
        <v>51</v>
      </c>
      <c r="N271" s="1" t="s">
        <v>64</v>
      </c>
      <c r="O271" s="1" t="s">
        <v>65</v>
      </c>
      <c r="P271" s="1" t="s">
        <v>66</v>
      </c>
      <c r="Q271" s="1" t="s">
        <v>67</v>
      </c>
      <c r="R271" s="1" t="s">
        <v>87</v>
      </c>
      <c r="S271" s="1" t="s">
        <v>88</v>
      </c>
      <c r="T271" s="2">
        <v>43333</v>
      </c>
      <c r="U271" s="2">
        <v>43333</v>
      </c>
      <c r="V271" s="1" t="s">
        <v>52</v>
      </c>
      <c r="W271" s="3">
        <v>1</v>
      </c>
      <c r="X271" s="1" t="s">
        <v>53</v>
      </c>
      <c r="Y271" s="4">
        <v>132796</v>
      </c>
      <c r="Z271" s="4">
        <v>-17395</v>
      </c>
      <c r="AA271" s="4">
        <v>0</v>
      </c>
      <c r="AB271" s="4">
        <v>0</v>
      </c>
      <c r="AC271" s="4">
        <v>0</v>
      </c>
      <c r="AD271" s="4">
        <v>132796</v>
      </c>
      <c r="AE271" s="5">
        <v>1685</v>
      </c>
      <c r="AF271" s="1" t="s">
        <v>70</v>
      </c>
      <c r="AG271" s="1" t="s">
        <v>71</v>
      </c>
      <c r="AH271" s="1" t="s">
        <v>89</v>
      </c>
      <c r="AI271" s="1" t="s">
        <v>57</v>
      </c>
      <c r="AJ271" s="5">
        <v>10950</v>
      </c>
      <c r="AK271" s="4">
        <v>-1378</v>
      </c>
      <c r="AL271" s="4">
        <v>0</v>
      </c>
      <c r="AM271" s="4">
        <v>0</v>
      </c>
      <c r="AN271" s="4">
        <v>0</v>
      </c>
      <c r="AO271" s="4">
        <v>-18773</v>
      </c>
      <c r="AP271" s="4">
        <v>-18773</v>
      </c>
      <c r="AQ271" s="4">
        <v>0</v>
      </c>
      <c r="AR271" s="4">
        <v>114023</v>
      </c>
      <c r="AS271" s="1" t="s">
        <v>52</v>
      </c>
      <c r="AT271" s="9">
        <f t="shared" si="120"/>
        <v>43333</v>
      </c>
      <c r="AU271" s="9">
        <f t="shared" si="121"/>
        <v>43313</v>
      </c>
      <c r="AV271" s="9">
        <v>44798</v>
      </c>
      <c r="AW271" s="11">
        <f t="shared" si="122"/>
        <v>4.0136986301369859</v>
      </c>
      <c r="AX271">
        <v>10</v>
      </c>
      <c r="AY271" s="12">
        <v>0.05</v>
      </c>
      <c r="AZ271">
        <f t="shared" si="123"/>
        <v>9.5000000000000001E-2</v>
      </c>
      <c r="BA271" s="13">
        <f t="shared" si="124"/>
        <v>132796</v>
      </c>
      <c r="BB271" s="17" t="s">
        <v>2189</v>
      </c>
      <c r="BC271">
        <f>MATCH(BB271,MONTHLY_INDEX!$A:$A,0)</f>
        <v>798</v>
      </c>
      <c r="BD271">
        <f>MATCH(AU271,MONTHLY_INDEX!$1:$1,0)</f>
        <v>80</v>
      </c>
      <c r="BE271">
        <f>INDEX(MONTHLY_INDEX!$1:$1048576,Final!BC271,Final!BD271)</f>
        <v>96</v>
      </c>
      <c r="BF271">
        <f>MATCH($BF$1,MONTHLY_INDEX!$1:$1,0)</f>
        <v>127</v>
      </c>
      <c r="BG271">
        <f>INDEX(MONTHLY_INDEX!$1:$1048576,Final!BC271,Final!BF271)</f>
        <v>95.3</v>
      </c>
      <c r="BH271" s="23">
        <f t="shared" si="116"/>
        <v>-7.2916666666666963E-3</v>
      </c>
      <c r="BI271" s="14">
        <f t="shared" si="117"/>
        <v>131827.69583333333</v>
      </c>
      <c r="BJ271" s="14">
        <f t="shared" si="118"/>
        <v>50266.0810071347</v>
      </c>
      <c r="BK271" s="15">
        <f t="shared" si="125"/>
        <v>81561.614826198638</v>
      </c>
      <c r="BL271" s="52">
        <v>0</v>
      </c>
      <c r="BM271" s="15">
        <f t="shared" si="119"/>
        <v>81561.614826198638</v>
      </c>
    </row>
    <row r="272" spans="1:65">
      <c r="A272" s="8">
        <v>270</v>
      </c>
      <c r="B272" s="1" t="s">
        <v>44</v>
      </c>
      <c r="C272" s="1">
        <v>1500</v>
      </c>
      <c r="D272" s="1" t="s">
        <v>60</v>
      </c>
      <c r="E272" s="1">
        <v>150000016</v>
      </c>
      <c r="F272" s="1" t="s">
        <v>60</v>
      </c>
      <c r="G272" s="1" t="s">
        <v>106</v>
      </c>
      <c r="H272" s="1">
        <v>18</v>
      </c>
      <c r="I272" s="1" t="s">
        <v>52</v>
      </c>
      <c r="J272" s="1" t="s">
        <v>49</v>
      </c>
      <c r="K272" s="1">
        <v>17406001</v>
      </c>
      <c r="L272" s="1" t="s">
        <v>50</v>
      </c>
      <c r="M272" s="1" t="s">
        <v>51</v>
      </c>
      <c r="N272" s="1" t="s">
        <v>64</v>
      </c>
      <c r="O272" s="1" t="s">
        <v>65</v>
      </c>
      <c r="P272" s="1" t="s">
        <v>66</v>
      </c>
      <c r="Q272" s="1" t="s">
        <v>67</v>
      </c>
      <c r="R272" s="1" t="s">
        <v>87</v>
      </c>
      <c r="S272" s="1" t="s">
        <v>88</v>
      </c>
      <c r="T272" s="2">
        <v>43333</v>
      </c>
      <c r="U272" s="2">
        <v>43333</v>
      </c>
      <c r="V272" s="1" t="s">
        <v>52</v>
      </c>
      <c r="W272" s="3">
        <v>1</v>
      </c>
      <c r="X272" s="1" t="s">
        <v>53</v>
      </c>
      <c r="Y272" s="4">
        <v>469552</v>
      </c>
      <c r="Z272" s="4">
        <v>-61512</v>
      </c>
      <c r="AA272" s="4">
        <v>0</v>
      </c>
      <c r="AB272" s="4">
        <v>0</v>
      </c>
      <c r="AC272" s="4">
        <v>0</v>
      </c>
      <c r="AD272" s="4">
        <v>469552</v>
      </c>
      <c r="AE272" s="5">
        <v>1685</v>
      </c>
      <c r="AF272" s="1" t="s">
        <v>70</v>
      </c>
      <c r="AG272" s="1" t="s">
        <v>71</v>
      </c>
      <c r="AH272" s="1" t="s">
        <v>89</v>
      </c>
      <c r="AI272" s="1" t="s">
        <v>57</v>
      </c>
      <c r="AJ272" s="5">
        <v>10950</v>
      </c>
      <c r="AK272" s="4">
        <v>-4871</v>
      </c>
      <c r="AL272" s="4">
        <v>0</v>
      </c>
      <c r="AM272" s="4">
        <v>0</v>
      </c>
      <c r="AN272" s="4">
        <v>0</v>
      </c>
      <c r="AO272" s="4">
        <v>-66383</v>
      </c>
      <c r="AP272" s="4">
        <v>-66383</v>
      </c>
      <c r="AQ272" s="4">
        <v>0</v>
      </c>
      <c r="AR272" s="4">
        <v>403169</v>
      </c>
      <c r="AS272" s="1" t="s">
        <v>52</v>
      </c>
      <c r="AT272" s="9">
        <f t="shared" si="120"/>
        <v>43333</v>
      </c>
      <c r="AU272" s="9">
        <f t="shared" si="121"/>
        <v>43313</v>
      </c>
      <c r="AV272" s="9">
        <v>44798</v>
      </c>
      <c r="AW272" s="11">
        <f t="shared" si="122"/>
        <v>4.0136986301369859</v>
      </c>
      <c r="AX272">
        <v>10</v>
      </c>
      <c r="AY272" s="12">
        <v>0.05</v>
      </c>
      <c r="AZ272">
        <f t="shared" si="123"/>
        <v>9.5000000000000001E-2</v>
      </c>
      <c r="BA272" s="13">
        <f t="shared" si="124"/>
        <v>469552</v>
      </c>
      <c r="BB272" s="17" t="s">
        <v>1871</v>
      </c>
      <c r="BC272">
        <f>MATCH(BB272,MONTHLY_INDEX!$A:$A,0)</f>
        <v>639</v>
      </c>
      <c r="BD272">
        <f>MATCH(AU272,MONTHLY_INDEX!$1:$1,0)</f>
        <v>80</v>
      </c>
      <c r="BE272">
        <f>INDEX(MONTHLY_INDEX!$1:$1048576,Final!BC272,Final!BD272)</f>
        <v>112.8</v>
      </c>
      <c r="BF272">
        <f>MATCH($BF$1,MONTHLY_INDEX!$1:$1,0)</f>
        <v>127</v>
      </c>
      <c r="BG272">
        <f>INDEX(MONTHLY_INDEX!$1:$1048576,Final!BC272,Final!BF272)</f>
        <v>116.2</v>
      </c>
      <c r="BH272" s="23">
        <f t="shared" si="116"/>
        <v>3.0141843971631256E-2</v>
      </c>
      <c r="BI272" s="14">
        <f t="shared" si="117"/>
        <v>483705.16312056739</v>
      </c>
      <c r="BJ272" s="14">
        <f t="shared" si="118"/>
        <v>184437.44130768481</v>
      </c>
      <c r="BK272" s="15">
        <f t="shared" si="125"/>
        <v>299267.72181288258</v>
      </c>
      <c r="BL272" s="52">
        <v>0</v>
      </c>
      <c r="BM272" s="15">
        <f t="shared" si="119"/>
        <v>299267.72181288258</v>
      </c>
    </row>
    <row r="273" spans="1:65">
      <c r="A273" s="8">
        <v>271</v>
      </c>
      <c r="B273" s="1" t="s">
        <v>44</v>
      </c>
      <c r="C273" s="1">
        <v>1500</v>
      </c>
      <c r="D273" s="1" t="s">
        <v>60</v>
      </c>
      <c r="E273" s="1">
        <v>150000016</v>
      </c>
      <c r="F273" s="1" t="s">
        <v>60</v>
      </c>
      <c r="G273" s="1" t="s">
        <v>107</v>
      </c>
      <c r="H273" s="1">
        <v>19</v>
      </c>
      <c r="I273" s="1" t="s">
        <v>52</v>
      </c>
      <c r="J273" s="1" t="s">
        <v>49</v>
      </c>
      <c r="K273" s="1">
        <v>17406001</v>
      </c>
      <c r="L273" s="1" t="s">
        <v>50</v>
      </c>
      <c r="M273" s="1" t="s">
        <v>51</v>
      </c>
      <c r="N273" s="1" t="s">
        <v>64</v>
      </c>
      <c r="O273" s="1" t="s">
        <v>65</v>
      </c>
      <c r="P273" s="1" t="s">
        <v>66</v>
      </c>
      <c r="Q273" s="1" t="s">
        <v>67</v>
      </c>
      <c r="R273" s="1" t="s">
        <v>87</v>
      </c>
      <c r="S273" s="1" t="s">
        <v>88</v>
      </c>
      <c r="T273" s="2">
        <v>43333</v>
      </c>
      <c r="U273" s="2">
        <v>43333</v>
      </c>
      <c r="V273" s="1" t="s">
        <v>52</v>
      </c>
      <c r="W273" s="3">
        <v>1</v>
      </c>
      <c r="X273" s="1" t="s">
        <v>53</v>
      </c>
      <c r="Y273" s="4">
        <v>6861326</v>
      </c>
      <c r="Z273" s="4">
        <v>-898859</v>
      </c>
      <c r="AA273" s="4">
        <v>0</v>
      </c>
      <c r="AB273" s="4">
        <v>0</v>
      </c>
      <c r="AC273" s="4">
        <v>0</v>
      </c>
      <c r="AD273" s="4">
        <v>6861326</v>
      </c>
      <c r="AE273" s="5">
        <v>1685</v>
      </c>
      <c r="AF273" s="1" t="s">
        <v>70</v>
      </c>
      <c r="AG273" s="1" t="s">
        <v>71</v>
      </c>
      <c r="AH273" s="1" t="s">
        <v>89</v>
      </c>
      <c r="AI273" s="1" t="s">
        <v>57</v>
      </c>
      <c r="AJ273" s="5">
        <v>10950</v>
      </c>
      <c r="AK273" s="4">
        <v>-71176</v>
      </c>
      <c r="AL273" s="4">
        <v>0</v>
      </c>
      <c r="AM273" s="4">
        <v>0</v>
      </c>
      <c r="AN273" s="4">
        <v>0</v>
      </c>
      <c r="AO273" s="4">
        <v>-970035</v>
      </c>
      <c r="AP273" s="4">
        <v>-970035</v>
      </c>
      <c r="AQ273" s="4">
        <v>0</v>
      </c>
      <c r="AR273" s="4">
        <v>5891291</v>
      </c>
      <c r="AS273" s="1" t="s">
        <v>52</v>
      </c>
      <c r="AT273" s="9">
        <f t="shared" si="120"/>
        <v>43333</v>
      </c>
      <c r="AU273" s="9">
        <f t="shared" si="121"/>
        <v>43313</v>
      </c>
      <c r="AV273" s="9">
        <v>44798</v>
      </c>
      <c r="AW273" s="11">
        <f t="shared" si="122"/>
        <v>4.0136986301369859</v>
      </c>
      <c r="AX273">
        <v>10</v>
      </c>
      <c r="AY273" s="12">
        <v>0.05</v>
      </c>
      <c r="AZ273">
        <f t="shared" si="123"/>
        <v>9.5000000000000001E-2</v>
      </c>
      <c r="BA273" s="13">
        <f t="shared" si="124"/>
        <v>6861326</v>
      </c>
      <c r="BI273" s="14">
        <f t="shared" ref="BI273:BI275" si="126">AR273</f>
        <v>5891291</v>
      </c>
      <c r="BJ273" s="14">
        <v>0</v>
      </c>
      <c r="BK273" s="14">
        <f t="shared" ref="BK273:BK275" si="127">AR273</f>
        <v>5891291</v>
      </c>
      <c r="BL273" s="52">
        <v>0</v>
      </c>
      <c r="BM273" s="15">
        <f t="shared" ref="BM273:BM275" si="128">AR273</f>
        <v>5891291</v>
      </c>
    </row>
    <row r="274" spans="1:65">
      <c r="A274" s="8">
        <v>272</v>
      </c>
      <c r="B274" s="1" t="s">
        <v>44</v>
      </c>
      <c r="C274" s="1">
        <v>1500</v>
      </c>
      <c r="D274" s="1" t="s">
        <v>60</v>
      </c>
      <c r="E274" s="1">
        <v>150000016</v>
      </c>
      <c r="F274" s="1" t="s">
        <v>60</v>
      </c>
      <c r="G274" s="1" t="s">
        <v>108</v>
      </c>
      <c r="H274" s="1">
        <v>20</v>
      </c>
      <c r="I274" s="1" t="s">
        <v>52</v>
      </c>
      <c r="J274" s="1" t="s">
        <v>49</v>
      </c>
      <c r="K274" s="1">
        <v>17406001</v>
      </c>
      <c r="L274" s="1" t="s">
        <v>50</v>
      </c>
      <c r="M274" s="1" t="s">
        <v>51</v>
      </c>
      <c r="N274" s="1" t="s">
        <v>64</v>
      </c>
      <c r="O274" s="1" t="s">
        <v>65</v>
      </c>
      <c r="P274" s="1" t="s">
        <v>66</v>
      </c>
      <c r="Q274" s="1" t="s">
        <v>67</v>
      </c>
      <c r="R274" s="1" t="s">
        <v>87</v>
      </c>
      <c r="S274" s="1" t="s">
        <v>88</v>
      </c>
      <c r="T274" s="2">
        <v>43333</v>
      </c>
      <c r="U274" s="2">
        <v>43333</v>
      </c>
      <c r="V274" s="1" t="s">
        <v>52</v>
      </c>
      <c r="W274" s="3">
        <v>1</v>
      </c>
      <c r="X274" s="1" t="s">
        <v>53</v>
      </c>
      <c r="Y274" s="4">
        <v>5552065</v>
      </c>
      <c r="Z274" s="4">
        <v>-727341</v>
      </c>
      <c r="AA274" s="4">
        <v>0</v>
      </c>
      <c r="AB274" s="4">
        <v>0</v>
      </c>
      <c r="AC274" s="4">
        <v>0</v>
      </c>
      <c r="AD274" s="4">
        <v>5552065</v>
      </c>
      <c r="AE274" s="5">
        <v>1685</v>
      </c>
      <c r="AF274" s="1" t="s">
        <v>70</v>
      </c>
      <c r="AG274" s="1" t="s">
        <v>71</v>
      </c>
      <c r="AH274" s="1" t="s">
        <v>89</v>
      </c>
      <c r="AI274" s="1" t="s">
        <v>57</v>
      </c>
      <c r="AJ274" s="5">
        <v>10950</v>
      </c>
      <c r="AK274" s="4">
        <v>-57594</v>
      </c>
      <c r="AL274" s="4">
        <v>0</v>
      </c>
      <c r="AM274" s="4">
        <v>0</v>
      </c>
      <c r="AN274" s="4">
        <v>0</v>
      </c>
      <c r="AO274" s="4">
        <v>-784935</v>
      </c>
      <c r="AP274" s="4">
        <v>-784935</v>
      </c>
      <c r="AQ274" s="4">
        <v>0</v>
      </c>
      <c r="AR274" s="4">
        <v>4767130</v>
      </c>
      <c r="AS274" s="1" t="s">
        <v>52</v>
      </c>
      <c r="AT274" s="9">
        <f t="shared" si="120"/>
        <v>43333</v>
      </c>
      <c r="AU274" s="9">
        <f t="shared" si="121"/>
        <v>43313</v>
      </c>
      <c r="AV274" s="9">
        <v>44798</v>
      </c>
      <c r="AW274" s="11">
        <f t="shared" si="122"/>
        <v>4.0136986301369859</v>
      </c>
      <c r="AX274">
        <v>10</v>
      </c>
      <c r="AY274" s="12">
        <v>0.05</v>
      </c>
      <c r="AZ274">
        <f t="shared" si="123"/>
        <v>9.5000000000000001E-2</v>
      </c>
      <c r="BA274" s="13">
        <f t="shared" si="124"/>
        <v>5552065</v>
      </c>
      <c r="BI274" s="14">
        <f t="shared" si="126"/>
        <v>4767130</v>
      </c>
      <c r="BJ274" s="14">
        <v>0</v>
      </c>
      <c r="BK274" s="14">
        <f t="shared" si="127"/>
        <v>4767130</v>
      </c>
      <c r="BL274" s="52">
        <v>0</v>
      </c>
      <c r="BM274" s="15">
        <f t="shared" si="128"/>
        <v>4767130</v>
      </c>
    </row>
    <row r="275" spans="1:65">
      <c r="A275" s="8">
        <v>273</v>
      </c>
      <c r="B275" s="1" t="s">
        <v>44</v>
      </c>
      <c r="C275" s="1">
        <v>1500</v>
      </c>
      <c r="D275" s="1" t="s">
        <v>60</v>
      </c>
      <c r="E275" s="1">
        <v>150000016</v>
      </c>
      <c r="F275" s="1" t="s">
        <v>60</v>
      </c>
      <c r="G275" s="1" t="s">
        <v>109</v>
      </c>
      <c r="H275" s="1">
        <v>21</v>
      </c>
      <c r="I275" s="1" t="s">
        <v>52</v>
      </c>
      <c r="J275" s="1" t="s">
        <v>49</v>
      </c>
      <c r="K275" s="1">
        <v>17406001</v>
      </c>
      <c r="L275" s="1" t="s">
        <v>50</v>
      </c>
      <c r="M275" s="1" t="s">
        <v>51</v>
      </c>
      <c r="N275" s="1" t="s">
        <v>64</v>
      </c>
      <c r="O275" s="1" t="s">
        <v>65</v>
      </c>
      <c r="P275" s="1" t="s">
        <v>66</v>
      </c>
      <c r="Q275" s="1" t="s">
        <v>67</v>
      </c>
      <c r="R275" s="1" t="s">
        <v>87</v>
      </c>
      <c r="S275" s="1" t="s">
        <v>88</v>
      </c>
      <c r="T275" s="2">
        <v>43333</v>
      </c>
      <c r="U275" s="2">
        <v>43333</v>
      </c>
      <c r="V275" s="1" t="s">
        <v>52</v>
      </c>
      <c r="W275" s="3">
        <v>1</v>
      </c>
      <c r="X275" s="1" t="s">
        <v>53</v>
      </c>
      <c r="Y275" s="4">
        <v>1950695</v>
      </c>
      <c r="Z275" s="4">
        <v>-256470</v>
      </c>
      <c r="AA275" s="4">
        <v>0</v>
      </c>
      <c r="AB275" s="4">
        <v>0</v>
      </c>
      <c r="AC275" s="4">
        <v>0</v>
      </c>
      <c r="AD275" s="4">
        <v>1950695</v>
      </c>
      <c r="AE275" s="5">
        <v>1685</v>
      </c>
      <c r="AF275" s="1" t="s">
        <v>70</v>
      </c>
      <c r="AG275" s="1" t="s">
        <v>71</v>
      </c>
      <c r="AH275" s="1" t="s">
        <v>89</v>
      </c>
      <c r="AI275" s="1" t="s">
        <v>57</v>
      </c>
      <c r="AJ275" s="5">
        <v>10950</v>
      </c>
      <c r="AK275" s="4">
        <v>-20224</v>
      </c>
      <c r="AL275" s="4">
        <v>0</v>
      </c>
      <c r="AM275" s="4">
        <v>0</v>
      </c>
      <c r="AN275" s="4">
        <v>0</v>
      </c>
      <c r="AO275" s="4">
        <v>-276694</v>
      </c>
      <c r="AP275" s="4">
        <v>-276694</v>
      </c>
      <c r="AQ275" s="4">
        <v>0</v>
      </c>
      <c r="AR275" s="4">
        <v>1674001</v>
      </c>
      <c r="AS275" s="1" t="s">
        <v>52</v>
      </c>
      <c r="AT275" s="9">
        <f t="shared" si="120"/>
        <v>43333</v>
      </c>
      <c r="AU275" s="9">
        <f t="shared" si="121"/>
        <v>43313</v>
      </c>
      <c r="AV275" s="9">
        <v>44798</v>
      </c>
      <c r="AW275" s="11">
        <f t="shared" si="122"/>
        <v>4.0136986301369859</v>
      </c>
      <c r="AX275">
        <v>10</v>
      </c>
      <c r="AY275" s="12">
        <v>0.05</v>
      </c>
      <c r="AZ275">
        <f t="shared" si="123"/>
        <v>9.5000000000000001E-2</v>
      </c>
      <c r="BA275" s="13">
        <f t="shared" si="124"/>
        <v>1950695</v>
      </c>
      <c r="BI275" s="14">
        <f t="shared" si="126"/>
        <v>1674001</v>
      </c>
      <c r="BJ275" s="14">
        <v>0</v>
      </c>
      <c r="BK275" s="14">
        <f t="shared" si="127"/>
        <v>1674001</v>
      </c>
      <c r="BL275" s="52">
        <v>0</v>
      </c>
      <c r="BM275" s="15">
        <f t="shared" si="128"/>
        <v>1674001</v>
      </c>
    </row>
    <row r="276" spans="1:65">
      <c r="A276" s="8">
        <v>274</v>
      </c>
      <c r="B276" s="1" t="s">
        <v>44</v>
      </c>
      <c r="C276" s="1">
        <v>1500</v>
      </c>
      <c r="D276" s="1" t="s">
        <v>60</v>
      </c>
      <c r="E276" s="1">
        <v>150000016</v>
      </c>
      <c r="F276" s="1" t="s">
        <v>60</v>
      </c>
      <c r="G276" s="1" t="s">
        <v>110</v>
      </c>
      <c r="H276" s="1">
        <v>22</v>
      </c>
      <c r="I276" s="1" t="s">
        <v>52</v>
      </c>
      <c r="J276" s="1" t="s">
        <v>49</v>
      </c>
      <c r="K276" s="1">
        <v>17406001</v>
      </c>
      <c r="L276" s="1" t="s">
        <v>50</v>
      </c>
      <c r="M276" s="1" t="s">
        <v>51</v>
      </c>
      <c r="N276" s="1" t="s">
        <v>64</v>
      </c>
      <c r="O276" s="1" t="s">
        <v>65</v>
      </c>
      <c r="P276" s="1" t="s">
        <v>66</v>
      </c>
      <c r="Q276" s="1" t="s">
        <v>67</v>
      </c>
      <c r="R276" s="1" t="s">
        <v>87</v>
      </c>
      <c r="S276" s="1" t="s">
        <v>88</v>
      </c>
      <c r="T276" s="2">
        <v>43333</v>
      </c>
      <c r="U276" s="2">
        <v>43333</v>
      </c>
      <c r="V276" s="1" t="s">
        <v>52</v>
      </c>
      <c r="W276" s="3">
        <v>1</v>
      </c>
      <c r="X276" s="1" t="s">
        <v>53</v>
      </c>
      <c r="Y276" s="4">
        <v>16789210</v>
      </c>
      <c r="Z276" s="4">
        <v>-2199450</v>
      </c>
      <c r="AA276" s="4">
        <v>0</v>
      </c>
      <c r="AB276" s="4">
        <v>0</v>
      </c>
      <c r="AC276" s="4">
        <v>0</v>
      </c>
      <c r="AD276" s="4">
        <v>16789210</v>
      </c>
      <c r="AE276" s="5">
        <v>1685</v>
      </c>
      <c r="AF276" s="1" t="s">
        <v>70</v>
      </c>
      <c r="AG276" s="1" t="s">
        <v>71</v>
      </c>
      <c r="AH276" s="1" t="s">
        <v>89</v>
      </c>
      <c r="AI276" s="1" t="s">
        <v>57</v>
      </c>
      <c r="AJ276" s="5">
        <v>10950</v>
      </c>
      <c r="AK276" s="4">
        <v>-174163</v>
      </c>
      <c r="AL276" s="4">
        <v>0</v>
      </c>
      <c r="AM276" s="4">
        <v>0</v>
      </c>
      <c r="AN276" s="4">
        <v>0</v>
      </c>
      <c r="AO276" s="4">
        <v>-2373613</v>
      </c>
      <c r="AP276" s="4">
        <v>-2373613</v>
      </c>
      <c r="AQ276" s="4">
        <v>0</v>
      </c>
      <c r="AR276" s="4">
        <v>14415597</v>
      </c>
      <c r="AS276" s="1" t="s">
        <v>52</v>
      </c>
      <c r="AT276" s="9">
        <f t="shared" si="120"/>
        <v>43333</v>
      </c>
      <c r="AU276" s="9">
        <f t="shared" si="121"/>
        <v>43313</v>
      </c>
      <c r="AV276" s="9">
        <v>44798</v>
      </c>
      <c r="AW276" s="11">
        <f t="shared" si="122"/>
        <v>4.0136986301369859</v>
      </c>
      <c r="AX276">
        <v>25</v>
      </c>
      <c r="AY276" s="12">
        <v>0.05</v>
      </c>
      <c r="AZ276">
        <f t="shared" si="123"/>
        <v>3.7999999999999999E-2</v>
      </c>
      <c r="BA276" s="13">
        <f t="shared" si="124"/>
        <v>16789210</v>
      </c>
      <c r="BB276" s="17" t="s">
        <v>2189</v>
      </c>
      <c r="BC276">
        <f>MATCH(BB276,MONTHLY_INDEX!$A:$A,0)</f>
        <v>798</v>
      </c>
      <c r="BD276">
        <f>MATCH(AU276,MONTHLY_INDEX!$1:$1,0)</f>
        <v>80</v>
      </c>
      <c r="BE276">
        <f>INDEX(MONTHLY_INDEX!$1:$1048576,Final!BC276,Final!BD276)</f>
        <v>96</v>
      </c>
      <c r="BF276">
        <f>MATCH($BF$1,MONTHLY_INDEX!$1:$1,0)</f>
        <v>127</v>
      </c>
      <c r="BG276">
        <f>INDEX(MONTHLY_INDEX!$1:$1048576,Final!BC276,Final!BF276)</f>
        <v>95.3</v>
      </c>
      <c r="BH276" s="23">
        <f>(BG276-BE276)/BE276</f>
        <v>-7.2916666666666963E-3</v>
      </c>
      <c r="BI276" s="14">
        <f>(1+BH276)*BA276</f>
        <v>16666788.677083332</v>
      </c>
      <c r="BJ276" s="14">
        <f>BI276*AZ276*AW276</f>
        <v>2542027.7415156956</v>
      </c>
      <c r="BK276" s="15">
        <f t="shared" si="125"/>
        <v>14124760.935567636</v>
      </c>
      <c r="BL276" s="52">
        <v>0</v>
      </c>
      <c r="BM276" s="15">
        <f>MAX((1-BL276)*BK276,BI276*AY276)</f>
        <v>14124760.935567636</v>
      </c>
    </row>
    <row r="277" spans="1:65">
      <c r="A277" s="8">
        <v>275</v>
      </c>
      <c r="B277" s="1" t="s">
        <v>44</v>
      </c>
      <c r="C277" s="1">
        <v>1500</v>
      </c>
      <c r="D277" s="1" t="s">
        <v>60</v>
      </c>
      <c r="E277" s="1">
        <v>150000016</v>
      </c>
      <c r="F277" s="1" t="s">
        <v>60</v>
      </c>
      <c r="G277" s="1" t="s">
        <v>111</v>
      </c>
      <c r="H277" s="1">
        <v>23</v>
      </c>
      <c r="I277" s="1" t="s">
        <v>52</v>
      </c>
      <c r="J277" s="1" t="s">
        <v>49</v>
      </c>
      <c r="K277" s="1">
        <v>17406001</v>
      </c>
      <c r="L277" s="1" t="s">
        <v>50</v>
      </c>
      <c r="M277" s="1" t="s">
        <v>51</v>
      </c>
      <c r="N277" s="1" t="s">
        <v>64</v>
      </c>
      <c r="O277" s="1" t="s">
        <v>65</v>
      </c>
      <c r="P277" s="1" t="s">
        <v>66</v>
      </c>
      <c r="Q277" s="1" t="s">
        <v>67</v>
      </c>
      <c r="R277" s="1" t="s">
        <v>87</v>
      </c>
      <c r="S277" s="1" t="s">
        <v>88</v>
      </c>
      <c r="T277" s="2">
        <v>43333</v>
      </c>
      <c r="U277" s="2">
        <v>43333</v>
      </c>
      <c r="V277" s="1" t="s">
        <v>52</v>
      </c>
      <c r="W277" s="3">
        <v>1</v>
      </c>
      <c r="X277" s="1" t="s">
        <v>53</v>
      </c>
      <c r="Y277" s="4">
        <v>32425</v>
      </c>
      <c r="Z277" s="4">
        <v>-4246</v>
      </c>
      <c r="AA277" s="4">
        <v>0</v>
      </c>
      <c r="AB277" s="4">
        <v>0</v>
      </c>
      <c r="AC277" s="4">
        <v>0</v>
      </c>
      <c r="AD277" s="4">
        <v>32425</v>
      </c>
      <c r="AE277" s="5">
        <v>1685</v>
      </c>
      <c r="AF277" s="1" t="s">
        <v>70</v>
      </c>
      <c r="AG277" s="1" t="s">
        <v>71</v>
      </c>
      <c r="AH277" s="1" t="s">
        <v>89</v>
      </c>
      <c r="AI277" s="1" t="s">
        <v>57</v>
      </c>
      <c r="AJ277" s="5">
        <v>10950</v>
      </c>
      <c r="AK277" s="4">
        <v>-336</v>
      </c>
      <c r="AL277" s="4">
        <v>0</v>
      </c>
      <c r="AM277" s="4">
        <v>0</v>
      </c>
      <c r="AN277" s="4">
        <v>0</v>
      </c>
      <c r="AO277" s="4">
        <v>-4582</v>
      </c>
      <c r="AP277" s="4">
        <v>-4582</v>
      </c>
      <c r="AQ277" s="4">
        <v>0</v>
      </c>
      <c r="AR277" s="4">
        <v>27843</v>
      </c>
      <c r="AS277" s="1" t="s">
        <v>52</v>
      </c>
      <c r="AT277" s="9">
        <f t="shared" si="120"/>
        <v>43333</v>
      </c>
      <c r="AU277" s="9">
        <f t="shared" si="121"/>
        <v>43313</v>
      </c>
      <c r="AV277" s="9">
        <v>44798</v>
      </c>
      <c r="AW277" s="11">
        <f t="shared" si="122"/>
        <v>4.0136986301369859</v>
      </c>
      <c r="AX277">
        <v>10</v>
      </c>
      <c r="AY277" s="12">
        <v>0.05</v>
      </c>
      <c r="AZ277">
        <f t="shared" si="123"/>
        <v>9.5000000000000001E-2</v>
      </c>
      <c r="BA277" s="13">
        <f t="shared" si="124"/>
        <v>32425</v>
      </c>
      <c r="BI277" s="14">
        <f t="shared" ref="BI277:BI281" si="129">AR277</f>
        <v>27843</v>
      </c>
      <c r="BJ277" s="14">
        <v>0</v>
      </c>
      <c r="BK277" s="14">
        <f t="shared" ref="BK277:BK281" si="130">AR277</f>
        <v>27843</v>
      </c>
      <c r="BL277" s="52">
        <v>0</v>
      </c>
      <c r="BM277" s="15">
        <f t="shared" ref="BM277:BM281" si="131">AR277</f>
        <v>27843</v>
      </c>
    </row>
    <row r="278" spans="1:65">
      <c r="A278" s="8">
        <v>276</v>
      </c>
      <c r="B278" s="1" t="s">
        <v>44</v>
      </c>
      <c r="C278" s="1">
        <v>1500</v>
      </c>
      <c r="D278" s="1" t="s">
        <v>60</v>
      </c>
      <c r="E278" s="1">
        <v>150000016</v>
      </c>
      <c r="F278" s="1" t="s">
        <v>112</v>
      </c>
      <c r="G278" s="1" t="s">
        <v>113</v>
      </c>
      <c r="H278" s="1">
        <v>24</v>
      </c>
      <c r="I278" s="1" t="s">
        <v>52</v>
      </c>
      <c r="J278" s="1" t="s">
        <v>49</v>
      </c>
      <c r="K278" s="1">
        <v>17406001</v>
      </c>
      <c r="L278" s="1" t="s">
        <v>50</v>
      </c>
      <c r="M278" s="1" t="s">
        <v>51</v>
      </c>
      <c r="N278" s="1" t="s">
        <v>64</v>
      </c>
      <c r="O278" s="1" t="s">
        <v>65</v>
      </c>
      <c r="P278" s="1" t="s">
        <v>66</v>
      </c>
      <c r="Q278" s="1" t="s">
        <v>67</v>
      </c>
      <c r="R278" s="1" t="s">
        <v>87</v>
      </c>
      <c r="S278" s="1" t="s">
        <v>88</v>
      </c>
      <c r="T278" s="2">
        <v>43333</v>
      </c>
      <c r="U278" s="2">
        <v>43333</v>
      </c>
      <c r="V278" s="1" t="s">
        <v>52</v>
      </c>
      <c r="W278" s="3">
        <v>1</v>
      </c>
      <c r="X278" s="1" t="s">
        <v>53</v>
      </c>
      <c r="Y278" s="4">
        <v>970825</v>
      </c>
      <c r="Z278" s="4">
        <v>-127181.51</v>
      </c>
      <c r="AA278" s="4">
        <v>0</v>
      </c>
      <c r="AB278" s="4">
        <v>0</v>
      </c>
      <c r="AC278" s="4">
        <v>0</v>
      </c>
      <c r="AD278" s="4">
        <v>970825</v>
      </c>
      <c r="AE278" s="5">
        <v>1685</v>
      </c>
      <c r="AF278" s="1" t="s">
        <v>70</v>
      </c>
      <c r="AG278" s="1" t="s">
        <v>71</v>
      </c>
      <c r="AH278" s="1" t="s">
        <v>89</v>
      </c>
      <c r="AI278" s="1" t="s">
        <v>57</v>
      </c>
      <c r="AJ278" s="5">
        <v>10950</v>
      </c>
      <c r="AK278" s="4">
        <v>-10071</v>
      </c>
      <c r="AL278" s="4">
        <v>0</v>
      </c>
      <c r="AM278" s="4">
        <v>0</v>
      </c>
      <c r="AN278" s="4">
        <v>0</v>
      </c>
      <c r="AO278" s="4">
        <v>-137252.51</v>
      </c>
      <c r="AP278" s="4">
        <v>-137252.51</v>
      </c>
      <c r="AQ278" s="4">
        <v>0</v>
      </c>
      <c r="AR278" s="4">
        <v>833572.49</v>
      </c>
      <c r="AS278" s="1" t="s">
        <v>52</v>
      </c>
      <c r="AT278" s="9">
        <f t="shared" si="120"/>
        <v>43333</v>
      </c>
      <c r="AU278" s="9">
        <f t="shared" si="121"/>
        <v>43313</v>
      </c>
      <c r="AV278" s="9">
        <v>44798</v>
      </c>
      <c r="AW278" s="11">
        <f t="shared" si="122"/>
        <v>4.0136986301369859</v>
      </c>
      <c r="AX278">
        <v>10</v>
      </c>
      <c r="AY278" s="12">
        <v>0.05</v>
      </c>
      <c r="AZ278">
        <f t="shared" si="123"/>
        <v>9.5000000000000001E-2</v>
      </c>
      <c r="BA278" s="13">
        <f t="shared" si="124"/>
        <v>970825</v>
      </c>
      <c r="BB278" s="16" t="s">
        <v>593</v>
      </c>
      <c r="BC278" s="16" t="s">
        <v>593</v>
      </c>
      <c r="BD278" s="16" t="s">
        <v>593</v>
      </c>
      <c r="BE278" s="16" t="s">
        <v>593</v>
      </c>
      <c r="BF278" s="16" t="s">
        <v>593</v>
      </c>
      <c r="BG278" s="16" t="s">
        <v>593</v>
      </c>
      <c r="BH278" s="16" t="s">
        <v>593</v>
      </c>
      <c r="BI278" s="14">
        <f t="shared" si="129"/>
        <v>833572.49</v>
      </c>
      <c r="BJ278" s="14">
        <v>0</v>
      </c>
      <c r="BK278" s="14">
        <f t="shared" si="130"/>
        <v>833572.49</v>
      </c>
      <c r="BL278" s="52">
        <v>0</v>
      </c>
      <c r="BM278" s="15">
        <f t="shared" si="131"/>
        <v>833572.49</v>
      </c>
    </row>
    <row r="279" spans="1:65">
      <c r="A279" s="8">
        <v>277</v>
      </c>
      <c r="B279" s="1" t="s">
        <v>44</v>
      </c>
      <c r="C279" s="1">
        <v>1500</v>
      </c>
      <c r="D279" s="1" t="s">
        <v>60</v>
      </c>
      <c r="E279" s="1">
        <v>150000016</v>
      </c>
      <c r="F279" s="1" t="s">
        <v>112</v>
      </c>
      <c r="G279" s="1" t="s">
        <v>114</v>
      </c>
      <c r="H279" s="1">
        <v>25</v>
      </c>
      <c r="I279" s="1" t="s">
        <v>52</v>
      </c>
      <c r="J279" s="1" t="s">
        <v>49</v>
      </c>
      <c r="K279" s="1">
        <v>17406001</v>
      </c>
      <c r="L279" s="1" t="s">
        <v>50</v>
      </c>
      <c r="M279" s="1" t="s">
        <v>51</v>
      </c>
      <c r="N279" s="1" t="s">
        <v>64</v>
      </c>
      <c r="O279" s="1" t="s">
        <v>65</v>
      </c>
      <c r="P279" s="1" t="s">
        <v>66</v>
      </c>
      <c r="Q279" s="1" t="s">
        <v>67</v>
      </c>
      <c r="R279" s="1" t="s">
        <v>87</v>
      </c>
      <c r="S279" s="1" t="s">
        <v>88</v>
      </c>
      <c r="T279" s="2">
        <v>43333</v>
      </c>
      <c r="U279" s="2">
        <v>43333</v>
      </c>
      <c r="V279" s="1" t="s">
        <v>52</v>
      </c>
      <c r="W279" s="3">
        <v>1</v>
      </c>
      <c r="X279" s="1" t="s">
        <v>53</v>
      </c>
      <c r="Y279" s="4">
        <v>2008211</v>
      </c>
      <c r="Z279" s="4">
        <v>-263082.87</v>
      </c>
      <c r="AA279" s="4">
        <v>0</v>
      </c>
      <c r="AB279" s="4">
        <v>0</v>
      </c>
      <c r="AC279" s="4">
        <v>0</v>
      </c>
      <c r="AD279" s="4">
        <v>2008211</v>
      </c>
      <c r="AE279" s="5">
        <v>1685</v>
      </c>
      <c r="AF279" s="1" t="s">
        <v>70</v>
      </c>
      <c r="AG279" s="1" t="s">
        <v>71</v>
      </c>
      <c r="AH279" s="1" t="s">
        <v>89</v>
      </c>
      <c r="AI279" s="1" t="s">
        <v>57</v>
      </c>
      <c r="AJ279" s="5">
        <v>10950</v>
      </c>
      <c r="AK279" s="4">
        <v>-20832</v>
      </c>
      <c r="AL279" s="4">
        <v>0</v>
      </c>
      <c r="AM279" s="4">
        <v>0</v>
      </c>
      <c r="AN279" s="4">
        <v>0</v>
      </c>
      <c r="AO279" s="4">
        <v>-283914.87</v>
      </c>
      <c r="AP279" s="4">
        <v>-283914.87</v>
      </c>
      <c r="AQ279" s="4">
        <v>0</v>
      </c>
      <c r="AR279" s="4">
        <v>1724296.13</v>
      </c>
      <c r="AS279" s="1" t="s">
        <v>52</v>
      </c>
      <c r="AT279" s="9">
        <f t="shared" si="120"/>
        <v>43333</v>
      </c>
      <c r="AU279" s="9">
        <f t="shared" si="121"/>
        <v>43313</v>
      </c>
      <c r="AV279" s="9">
        <v>44798</v>
      </c>
      <c r="AW279" s="11">
        <f t="shared" si="122"/>
        <v>4.0136986301369859</v>
      </c>
      <c r="AX279">
        <v>10</v>
      </c>
      <c r="AY279" s="12">
        <v>0.05</v>
      </c>
      <c r="AZ279">
        <f t="shared" si="123"/>
        <v>9.5000000000000001E-2</v>
      </c>
      <c r="BA279" s="13">
        <f t="shared" si="124"/>
        <v>2008211</v>
      </c>
      <c r="BB279" s="16" t="s">
        <v>593</v>
      </c>
      <c r="BC279" s="16" t="s">
        <v>593</v>
      </c>
      <c r="BD279" s="16" t="s">
        <v>593</v>
      </c>
      <c r="BE279" s="16" t="s">
        <v>593</v>
      </c>
      <c r="BF279" s="16" t="s">
        <v>593</v>
      </c>
      <c r="BG279" s="16" t="s">
        <v>593</v>
      </c>
      <c r="BH279" s="16" t="s">
        <v>593</v>
      </c>
      <c r="BI279" s="14">
        <f t="shared" si="129"/>
        <v>1724296.13</v>
      </c>
      <c r="BJ279" s="14">
        <v>0</v>
      </c>
      <c r="BK279" s="14">
        <f t="shared" si="130"/>
        <v>1724296.13</v>
      </c>
      <c r="BL279" s="52">
        <v>0</v>
      </c>
      <c r="BM279" s="15">
        <f t="shared" si="131"/>
        <v>1724296.13</v>
      </c>
    </row>
    <row r="280" spans="1:65">
      <c r="A280" s="8">
        <v>278</v>
      </c>
      <c r="B280" s="1" t="s">
        <v>44</v>
      </c>
      <c r="C280" s="1">
        <v>1500</v>
      </c>
      <c r="D280" s="1" t="s">
        <v>60</v>
      </c>
      <c r="E280" s="1">
        <v>150000016</v>
      </c>
      <c r="F280" s="1" t="s">
        <v>60</v>
      </c>
      <c r="G280" s="1" t="s">
        <v>115</v>
      </c>
      <c r="H280" s="1">
        <v>26</v>
      </c>
      <c r="I280" s="1" t="s">
        <v>52</v>
      </c>
      <c r="J280" s="1" t="s">
        <v>49</v>
      </c>
      <c r="K280" s="1">
        <v>17406001</v>
      </c>
      <c r="L280" s="1" t="s">
        <v>50</v>
      </c>
      <c r="M280" s="1" t="s">
        <v>51</v>
      </c>
      <c r="N280" s="1" t="s">
        <v>64</v>
      </c>
      <c r="O280" s="1" t="s">
        <v>65</v>
      </c>
      <c r="P280" s="1" t="s">
        <v>66</v>
      </c>
      <c r="Q280" s="1" t="s">
        <v>67</v>
      </c>
      <c r="R280" s="1" t="s">
        <v>87</v>
      </c>
      <c r="S280" s="1" t="s">
        <v>88</v>
      </c>
      <c r="T280" s="2">
        <v>43333</v>
      </c>
      <c r="U280" s="2">
        <v>43333</v>
      </c>
      <c r="V280" s="1" t="s">
        <v>52</v>
      </c>
      <c r="W280" s="3">
        <v>1</v>
      </c>
      <c r="X280" s="1" t="s">
        <v>53</v>
      </c>
      <c r="Y280" s="4">
        <v>120000</v>
      </c>
      <c r="Z280" s="4">
        <v>-15720</v>
      </c>
      <c r="AA280" s="4">
        <v>0</v>
      </c>
      <c r="AB280" s="4">
        <v>0</v>
      </c>
      <c r="AC280" s="4">
        <v>0</v>
      </c>
      <c r="AD280" s="4">
        <v>120000</v>
      </c>
      <c r="AE280" s="5">
        <v>1685</v>
      </c>
      <c r="AF280" s="1" t="s">
        <v>70</v>
      </c>
      <c r="AG280" s="1" t="s">
        <v>71</v>
      </c>
      <c r="AH280" s="1" t="s">
        <v>89</v>
      </c>
      <c r="AI280" s="1" t="s">
        <v>57</v>
      </c>
      <c r="AJ280" s="5">
        <v>10950</v>
      </c>
      <c r="AK280" s="4">
        <v>-1245</v>
      </c>
      <c r="AL280" s="4">
        <v>0</v>
      </c>
      <c r="AM280" s="4">
        <v>0</v>
      </c>
      <c r="AN280" s="4">
        <v>0</v>
      </c>
      <c r="AO280" s="4">
        <v>-16965</v>
      </c>
      <c r="AP280" s="4">
        <v>-16965</v>
      </c>
      <c r="AQ280" s="4">
        <v>0</v>
      </c>
      <c r="AR280" s="4">
        <v>103035</v>
      </c>
      <c r="AS280" s="1" t="s">
        <v>52</v>
      </c>
      <c r="AT280" s="9">
        <f t="shared" si="120"/>
        <v>43333</v>
      </c>
      <c r="AU280" s="9">
        <f t="shared" si="121"/>
        <v>43313</v>
      </c>
      <c r="AV280" s="9">
        <v>44798</v>
      </c>
      <c r="AW280" s="11">
        <f t="shared" si="122"/>
        <v>4.0136986301369859</v>
      </c>
      <c r="AX280">
        <v>10</v>
      </c>
      <c r="AY280" s="12">
        <v>0.05</v>
      </c>
      <c r="AZ280">
        <f t="shared" si="123"/>
        <v>9.5000000000000001E-2</v>
      </c>
      <c r="BA280" s="13">
        <f t="shared" si="124"/>
        <v>120000</v>
      </c>
      <c r="BI280" s="14">
        <f t="shared" si="129"/>
        <v>103035</v>
      </c>
      <c r="BJ280" s="14">
        <v>0</v>
      </c>
      <c r="BK280" s="14">
        <f t="shared" si="130"/>
        <v>103035</v>
      </c>
      <c r="BL280" s="52">
        <v>0</v>
      </c>
      <c r="BM280" s="15">
        <f t="shared" si="131"/>
        <v>103035</v>
      </c>
    </row>
    <row r="281" spans="1:65">
      <c r="A281" s="8">
        <v>279</v>
      </c>
      <c r="B281" s="1" t="s">
        <v>44</v>
      </c>
      <c r="C281" s="1">
        <v>1500</v>
      </c>
      <c r="D281" s="1" t="s">
        <v>60</v>
      </c>
      <c r="E281" s="1">
        <v>150000016</v>
      </c>
      <c r="F281" s="1" t="s">
        <v>112</v>
      </c>
      <c r="G281" s="1" t="s">
        <v>116</v>
      </c>
      <c r="H281" s="1">
        <v>27</v>
      </c>
      <c r="I281" s="1" t="s">
        <v>126</v>
      </c>
      <c r="J281" s="1" t="s">
        <v>49</v>
      </c>
      <c r="K281" s="1">
        <v>17406001</v>
      </c>
      <c r="L281" s="1" t="s">
        <v>50</v>
      </c>
      <c r="M281" s="1" t="s">
        <v>51</v>
      </c>
      <c r="N281" s="1" t="s">
        <v>64</v>
      </c>
      <c r="O281" s="1" t="s">
        <v>65</v>
      </c>
      <c r="P281" s="1" t="s">
        <v>66</v>
      </c>
      <c r="Q281" s="1" t="s">
        <v>67</v>
      </c>
      <c r="R281" s="1" t="s">
        <v>87</v>
      </c>
      <c r="S281" s="1" t="s">
        <v>88</v>
      </c>
      <c r="T281" s="2">
        <v>43333</v>
      </c>
      <c r="U281" s="2">
        <v>43333</v>
      </c>
      <c r="V281" s="1" t="s">
        <v>52</v>
      </c>
      <c r="W281" s="3">
        <v>1</v>
      </c>
      <c r="X281" s="1" t="s">
        <v>53</v>
      </c>
      <c r="Y281" s="4">
        <v>4339035</v>
      </c>
      <c r="Z281" s="4">
        <v>-568428.62</v>
      </c>
      <c r="AA281" s="4">
        <v>0</v>
      </c>
      <c r="AB281" s="4">
        <v>0</v>
      </c>
      <c r="AC281" s="4">
        <v>0</v>
      </c>
      <c r="AD281" s="4">
        <v>4339035</v>
      </c>
      <c r="AE281" s="5">
        <v>1685</v>
      </c>
      <c r="AF281" s="1" t="s">
        <v>70</v>
      </c>
      <c r="AG281" s="1" t="s">
        <v>71</v>
      </c>
      <c r="AH281" s="1" t="s">
        <v>89</v>
      </c>
      <c r="AI281" s="1" t="s">
        <v>57</v>
      </c>
      <c r="AJ281" s="5">
        <v>10950</v>
      </c>
      <c r="AK281" s="4">
        <v>-45011</v>
      </c>
      <c r="AL281" s="4">
        <v>0</v>
      </c>
      <c r="AM281" s="4">
        <v>0</v>
      </c>
      <c r="AN281" s="4">
        <v>0</v>
      </c>
      <c r="AO281" s="4">
        <v>-613439.62</v>
      </c>
      <c r="AP281" s="4">
        <v>-613439.62</v>
      </c>
      <c r="AQ281" s="4">
        <v>0</v>
      </c>
      <c r="AR281" s="4">
        <v>3725595.38</v>
      </c>
      <c r="AS281" s="1" t="s">
        <v>52</v>
      </c>
      <c r="AT281" s="9">
        <f t="shared" si="120"/>
        <v>43333</v>
      </c>
      <c r="AU281" s="9">
        <f t="shared" si="121"/>
        <v>43313</v>
      </c>
      <c r="AV281" s="9">
        <v>44798</v>
      </c>
      <c r="AW281" s="11">
        <f t="shared" si="122"/>
        <v>4.0136986301369859</v>
      </c>
      <c r="AX281">
        <v>10</v>
      </c>
      <c r="AY281" s="12">
        <v>0.05</v>
      </c>
      <c r="AZ281">
        <f t="shared" si="123"/>
        <v>9.5000000000000001E-2</v>
      </c>
      <c r="BA281" s="13">
        <f t="shared" si="124"/>
        <v>4339035</v>
      </c>
      <c r="BB281" s="16" t="s">
        <v>593</v>
      </c>
      <c r="BC281" s="16" t="s">
        <v>593</v>
      </c>
      <c r="BD281" s="16" t="s">
        <v>593</v>
      </c>
      <c r="BE281" s="16" t="s">
        <v>593</v>
      </c>
      <c r="BF281" s="16" t="s">
        <v>593</v>
      </c>
      <c r="BG281" s="16" t="s">
        <v>593</v>
      </c>
      <c r="BH281" s="16" t="s">
        <v>593</v>
      </c>
      <c r="BI281" s="14">
        <f t="shared" si="129"/>
        <v>3725595.38</v>
      </c>
      <c r="BJ281" s="14">
        <v>0</v>
      </c>
      <c r="BK281" s="14">
        <f t="shared" si="130"/>
        <v>3725595.38</v>
      </c>
      <c r="BL281" s="52">
        <v>0</v>
      </c>
      <c r="BM281" s="15">
        <f t="shared" si="131"/>
        <v>3725595.38</v>
      </c>
    </row>
    <row r="282" spans="1:65">
      <c r="A282" s="8">
        <v>280</v>
      </c>
      <c r="B282" s="1" t="s">
        <v>44</v>
      </c>
      <c r="C282" s="1">
        <v>1500</v>
      </c>
      <c r="D282" s="1" t="s">
        <v>60</v>
      </c>
      <c r="E282" s="1">
        <v>150000017</v>
      </c>
      <c r="F282" s="1" t="s">
        <v>60</v>
      </c>
      <c r="G282" s="1" t="s">
        <v>86</v>
      </c>
      <c r="H282" s="1">
        <v>1</v>
      </c>
      <c r="I282" s="1" t="s">
        <v>52</v>
      </c>
      <c r="J282" s="1" t="s">
        <v>49</v>
      </c>
      <c r="K282" s="1">
        <v>17406001</v>
      </c>
      <c r="L282" s="1" t="s">
        <v>50</v>
      </c>
      <c r="M282" s="1" t="s">
        <v>51</v>
      </c>
      <c r="N282" s="1" t="s">
        <v>64</v>
      </c>
      <c r="O282" s="1" t="s">
        <v>65</v>
      </c>
      <c r="P282" s="1" t="s">
        <v>66</v>
      </c>
      <c r="Q282" s="1" t="s">
        <v>67</v>
      </c>
      <c r="R282" s="1" t="s">
        <v>87</v>
      </c>
      <c r="S282" s="1" t="s">
        <v>88</v>
      </c>
      <c r="T282" s="2">
        <v>43333</v>
      </c>
      <c r="U282" s="2">
        <v>43333</v>
      </c>
      <c r="V282" s="1" t="s">
        <v>52</v>
      </c>
      <c r="W282" s="3">
        <v>1</v>
      </c>
      <c r="X282" s="1" t="s">
        <v>53</v>
      </c>
      <c r="Y282" s="4">
        <v>892500</v>
      </c>
      <c r="Z282" s="4">
        <v>-116920</v>
      </c>
      <c r="AA282" s="4">
        <v>0</v>
      </c>
      <c r="AB282" s="4">
        <v>0</v>
      </c>
      <c r="AC282" s="4">
        <v>0</v>
      </c>
      <c r="AD282" s="4">
        <v>892500</v>
      </c>
      <c r="AE282" s="5">
        <v>1685</v>
      </c>
      <c r="AF282" s="1" t="s">
        <v>70</v>
      </c>
      <c r="AG282" s="1" t="s">
        <v>71</v>
      </c>
      <c r="AH282" s="1" t="s">
        <v>89</v>
      </c>
      <c r="AI282" s="1" t="s">
        <v>57</v>
      </c>
      <c r="AJ282" s="5">
        <v>10950</v>
      </c>
      <c r="AK282" s="4">
        <v>-9258</v>
      </c>
      <c r="AL282" s="4">
        <v>0</v>
      </c>
      <c r="AM282" s="4">
        <v>0</v>
      </c>
      <c r="AN282" s="4">
        <v>0</v>
      </c>
      <c r="AO282" s="4">
        <v>-126178</v>
      </c>
      <c r="AP282" s="4">
        <v>-126178</v>
      </c>
      <c r="AQ282" s="4">
        <v>0</v>
      </c>
      <c r="AR282" s="4">
        <v>766322</v>
      </c>
      <c r="AS282" s="1" t="s">
        <v>52</v>
      </c>
      <c r="AT282" s="9">
        <f t="shared" si="120"/>
        <v>43333</v>
      </c>
      <c r="AU282" s="9">
        <f t="shared" si="121"/>
        <v>43313</v>
      </c>
      <c r="AV282" s="9">
        <v>44798</v>
      </c>
      <c r="AW282" s="11">
        <f t="shared" si="122"/>
        <v>4.0136986301369859</v>
      </c>
      <c r="AX282">
        <v>10</v>
      </c>
      <c r="AY282" s="12">
        <v>0.05</v>
      </c>
      <c r="AZ282">
        <f t="shared" si="123"/>
        <v>9.5000000000000001E-2</v>
      </c>
      <c r="BA282" s="13">
        <f t="shared" si="124"/>
        <v>892500</v>
      </c>
      <c r="BB282" s="17" t="s">
        <v>1853</v>
      </c>
      <c r="BC282">
        <f>MATCH(BB282,MONTHLY_INDEX!$A:$A,0)</f>
        <v>630</v>
      </c>
      <c r="BD282">
        <f>MATCH(AU282,MONTHLY_INDEX!$1:$1,0)</f>
        <v>80</v>
      </c>
      <c r="BE282">
        <f>INDEX(MONTHLY_INDEX!$1:$1048576,Final!BC282,Final!BD282)</f>
        <v>111.6</v>
      </c>
      <c r="BF282">
        <f>MATCH($BF$1,MONTHLY_INDEX!$1:$1,0)</f>
        <v>127</v>
      </c>
      <c r="BG282">
        <f>INDEX(MONTHLY_INDEX!$1:$1048576,Final!BC282,Final!BF282)</f>
        <v>151.1</v>
      </c>
      <c r="BH282" s="23">
        <f t="shared" ref="BH282:BH299" si="132">(BG282-BE282)/BE282</f>
        <v>0.35394265232974914</v>
      </c>
      <c r="BI282" s="14">
        <f t="shared" ref="BI282:BI299" si="133">(1+BH282)*BA282</f>
        <v>1208393.817204301</v>
      </c>
      <c r="BJ282" s="14">
        <f t="shared" ref="BJ282:BJ299" si="134">BI282*AZ282*AW282</f>
        <v>460762.21783399611</v>
      </c>
      <c r="BK282" s="15">
        <f t="shared" si="125"/>
        <v>747631.59937030496</v>
      </c>
      <c r="BL282" s="52">
        <v>0</v>
      </c>
      <c r="BM282" s="15">
        <f t="shared" ref="BM282:BM299" si="135">MAX((1-BL282)*BK282,BI282*AY282)</f>
        <v>747631.59937030496</v>
      </c>
    </row>
    <row r="283" spans="1:65">
      <c r="A283" s="8">
        <v>281</v>
      </c>
      <c r="B283" s="1" t="s">
        <v>44</v>
      </c>
      <c r="C283" s="1">
        <v>1500</v>
      </c>
      <c r="D283" s="1" t="s">
        <v>60</v>
      </c>
      <c r="E283" s="1">
        <v>150000017</v>
      </c>
      <c r="F283" s="1" t="s">
        <v>60</v>
      </c>
      <c r="G283" s="1" t="s">
        <v>90</v>
      </c>
      <c r="H283" s="1">
        <v>2</v>
      </c>
      <c r="I283" s="1" t="s">
        <v>52</v>
      </c>
      <c r="J283" s="1" t="s">
        <v>49</v>
      </c>
      <c r="K283" s="1">
        <v>17406001</v>
      </c>
      <c r="L283" s="1" t="s">
        <v>50</v>
      </c>
      <c r="M283" s="1" t="s">
        <v>51</v>
      </c>
      <c r="N283" s="1" t="s">
        <v>64</v>
      </c>
      <c r="O283" s="1" t="s">
        <v>65</v>
      </c>
      <c r="P283" s="1" t="s">
        <v>66</v>
      </c>
      <c r="Q283" s="1" t="s">
        <v>67</v>
      </c>
      <c r="R283" s="1" t="s">
        <v>87</v>
      </c>
      <c r="S283" s="1" t="s">
        <v>88</v>
      </c>
      <c r="T283" s="2">
        <v>43333</v>
      </c>
      <c r="U283" s="2">
        <v>43333</v>
      </c>
      <c r="V283" s="1" t="s">
        <v>52</v>
      </c>
      <c r="W283" s="3">
        <v>1</v>
      </c>
      <c r="X283" s="1" t="s">
        <v>53</v>
      </c>
      <c r="Y283" s="4">
        <v>472500</v>
      </c>
      <c r="Z283" s="4">
        <v>-61898</v>
      </c>
      <c r="AA283" s="4">
        <v>0</v>
      </c>
      <c r="AB283" s="4">
        <v>0</v>
      </c>
      <c r="AC283" s="4">
        <v>0</v>
      </c>
      <c r="AD283" s="4">
        <v>472500</v>
      </c>
      <c r="AE283" s="5">
        <v>1685</v>
      </c>
      <c r="AF283" s="1" t="s">
        <v>70</v>
      </c>
      <c r="AG283" s="1" t="s">
        <v>71</v>
      </c>
      <c r="AH283" s="1" t="s">
        <v>89</v>
      </c>
      <c r="AI283" s="1" t="s">
        <v>57</v>
      </c>
      <c r="AJ283" s="5">
        <v>10950</v>
      </c>
      <c r="AK283" s="4">
        <v>-4901</v>
      </c>
      <c r="AL283" s="4">
        <v>0</v>
      </c>
      <c r="AM283" s="4">
        <v>0</v>
      </c>
      <c r="AN283" s="4">
        <v>0</v>
      </c>
      <c r="AO283" s="4">
        <v>-66799</v>
      </c>
      <c r="AP283" s="4">
        <v>-66799</v>
      </c>
      <c r="AQ283" s="4">
        <v>0</v>
      </c>
      <c r="AR283" s="4">
        <v>405701</v>
      </c>
      <c r="AS283" s="1" t="s">
        <v>52</v>
      </c>
      <c r="AT283" s="9">
        <f t="shared" si="120"/>
        <v>43333</v>
      </c>
      <c r="AU283" s="9">
        <f t="shared" si="121"/>
        <v>43313</v>
      </c>
      <c r="AV283" s="9">
        <v>44798</v>
      </c>
      <c r="AW283" s="11">
        <f t="shared" si="122"/>
        <v>4.0136986301369859</v>
      </c>
      <c r="AX283">
        <v>10</v>
      </c>
      <c r="AY283" s="12">
        <v>0.05</v>
      </c>
      <c r="AZ283">
        <f t="shared" si="123"/>
        <v>9.5000000000000001E-2</v>
      </c>
      <c r="BA283" s="13">
        <f t="shared" si="124"/>
        <v>472500</v>
      </c>
      <c r="BB283" s="17" t="s">
        <v>2189</v>
      </c>
      <c r="BC283">
        <f>MATCH(BB283,MONTHLY_INDEX!$A:$A,0)</f>
        <v>798</v>
      </c>
      <c r="BD283">
        <f>MATCH(AU283,MONTHLY_INDEX!$1:$1,0)</f>
        <v>80</v>
      </c>
      <c r="BE283">
        <f>INDEX(MONTHLY_INDEX!$1:$1048576,Final!BC283,Final!BD283)</f>
        <v>96</v>
      </c>
      <c r="BF283">
        <f>MATCH($BF$1,MONTHLY_INDEX!$1:$1,0)</f>
        <v>127</v>
      </c>
      <c r="BG283">
        <f>INDEX(MONTHLY_INDEX!$1:$1048576,Final!BC283,Final!BF283)</f>
        <v>95.3</v>
      </c>
      <c r="BH283" s="23">
        <f t="shared" si="132"/>
        <v>-7.2916666666666963E-3</v>
      </c>
      <c r="BI283" s="14">
        <f t="shared" si="133"/>
        <v>469054.6875</v>
      </c>
      <c r="BJ283" s="14">
        <f t="shared" si="134"/>
        <v>178851.19488441778</v>
      </c>
      <c r="BK283" s="15">
        <f t="shared" si="125"/>
        <v>290203.49261558219</v>
      </c>
      <c r="BL283" s="52">
        <v>0</v>
      </c>
      <c r="BM283" s="15">
        <f t="shared" si="135"/>
        <v>290203.49261558219</v>
      </c>
    </row>
    <row r="284" spans="1:65">
      <c r="A284" s="8">
        <v>282</v>
      </c>
      <c r="B284" s="1" t="s">
        <v>44</v>
      </c>
      <c r="C284" s="1">
        <v>1500</v>
      </c>
      <c r="D284" s="1" t="s">
        <v>60</v>
      </c>
      <c r="E284" s="1">
        <v>150000017</v>
      </c>
      <c r="F284" s="1" t="s">
        <v>60</v>
      </c>
      <c r="G284" s="1" t="s">
        <v>91</v>
      </c>
      <c r="H284" s="1">
        <v>3</v>
      </c>
      <c r="I284" s="1" t="s">
        <v>52</v>
      </c>
      <c r="J284" s="1" t="s">
        <v>49</v>
      </c>
      <c r="K284" s="1">
        <v>17406001</v>
      </c>
      <c r="L284" s="1" t="s">
        <v>50</v>
      </c>
      <c r="M284" s="1" t="s">
        <v>51</v>
      </c>
      <c r="N284" s="1" t="s">
        <v>64</v>
      </c>
      <c r="O284" s="1" t="s">
        <v>65</v>
      </c>
      <c r="P284" s="1" t="s">
        <v>66</v>
      </c>
      <c r="Q284" s="1" t="s">
        <v>67</v>
      </c>
      <c r="R284" s="1" t="s">
        <v>87</v>
      </c>
      <c r="S284" s="1" t="s">
        <v>88</v>
      </c>
      <c r="T284" s="2">
        <v>43333</v>
      </c>
      <c r="U284" s="2">
        <v>43333</v>
      </c>
      <c r="V284" s="1" t="s">
        <v>52</v>
      </c>
      <c r="W284" s="3">
        <v>1</v>
      </c>
      <c r="X284" s="1" t="s">
        <v>53</v>
      </c>
      <c r="Y284" s="4">
        <v>637760</v>
      </c>
      <c r="Z284" s="4">
        <v>-83547</v>
      </c>
      <c r="AA284" s="4">
        <v>0</v>
      </c>
      <c r="AB284" s="4">
        <v>0</v>
      </c>
      <c r="AC284" s="4">
        <v>0</v>
      </c>
      <c r="AD284" s="4">
        <v>637760</v>
      </c>
      <c r="AE284" s="5">
        <v>1685</v>
      </c>
      <c r="AF284" s="1" t="s">
        <v>70</v>
      </c>
      <c r="AG284" s="1" t="s">
        <v>71</v>
      </c>
      <c r="AH284" s="1" t="s">
        <v>89</v>
      </c>
      <c r="AI284" s="1" t="s">
        <v>57</v>
      </c>
      <c r="AJ284" s="5">
        <v>10950</v>
      </c>
      <c r="AK284" s="4">
        <v>-6616</v>
      </c>
      <c r="AL284" s="4">
        <v>0</v>
      </c>
      <c r="AM284" s="4">
        <v>0</v>
      </c>
      <c r="AN284" s="4">
        <v>0</v>
      </c>
      <c r="AO284" s="4">
        <v>-90163</v>
      </c>
      <c r="AP284" s="4">
        <v>-90163</v>
      </c>
      <c r="AQ284" s="4">
        <v>0</v>
      </c>
      <c r="AR284" s="4">
        <v>547597</v>
      </c>
      <c r="AS284" s="1" t="s">
        <v>52</v>
      </c>
      <c r="AT284" s="9">
        <f t="shared" si="120"/>
        <v>43333</v>
      </c>
      <c r="AU284" s="9">
        <f t="shared" si="121"/>
        <v>43313</v>
      </c>
      <c r="AV284" s="9">
        <v>44798</v>
      </c>
      <c r="AW284" s="11">
        <f t="shared" si="122"/>
        <v>4.0136986301369859</v>
      </c>
      <c r="AX284">
        <v>10</v>
      </c>
      <c r="AY284" s="12">
        <v>0.05</v>
      </c>
      <c r="AZ284">
        <f t="shared" si="123"/>
        <v>9.5000000000000001E-2</v>
      </c>
      <c r="BA284" s="13">
        <f t="shared" si="124"/>
        <v>637760</v>
      </c>
      <c r="BB284" s="17" t="s">
        <v>2189</v>
      </c>
      <c r="BC284">
        <f>MATCH(BB284,MONTHLY_INDEX!$A:$A,0)</f>
        <v>798</v>
      </c>
      <c r="BD284">
        <f>MATCH(AU284,MONTHLY_INDEX!$1:$1,0)</f>
        <v>80</v>
      </c>
      <c r="BE284">
        <f>INDEX(MONTHLY_INDEX!$1:$1048576,Final!BC284,Final!BD284)</f>
        <v>96</v>
      </c>
      <c r="BF284">
        <f>MATCH($BF$1,MONTHLY_INDEX!$1:$1,0)</f>
        <v>127</v>
      </c>
      <c r="BG284">
        <f>INDEX(MONTHLY_INDEX!$1:$1048576,Final!BC284,Final!BF284)</f>
        <v>95.3</v>
      </c>
      <c r="BH284" s="23">
        <f t="shared" si="132"/>
        <v>-7.2916666666666963E-3</v>
      </c>
      <c r="BI284" s="14">
        <f t="shared" si="133"/>
        <v>633109.66666666663</v>
      </c>
      <c r="BJ284" s="14">
        <f t="shared" si="134"/>
        <v>241405.58317351594</v>
      </c>
      <c r="BK284" s="15">
        <f t="shared" si="125"/>
        <v>391704.08349315065</v>
      </c>
      <c r="BL284" s="52">
        <v>0</v>
      </c>
      <c r="BM284" s="15">
        <f t="shared" si="135"/>
        <v>391704.08349315065</v>
      </c>
    </row>
    <row r="285" spans="1:65">
      <c r="A285" s="8">
        <v>283</v>
      </c>
      <c r="B285" s="1" t="s">
        <v>44</v>
      </c>
      <c r="C285" s="1">
        <v>1500</v>
      </c>
      <c r="D285" s="1" t="s">
        <v>60</v>
      </c>
      <c r="E285" s="1">
        <v>150000017</v>
      </c>
      <c r="F285" s="1" t="s">
        <v>60</v>
      </c>
      <c r="G285" s="1" t="s">
        <v>92</v>
      </c>
      <c r="H285" s="1">
        <v>4</v>
      </c>
      <c r="I285" s="1" t="s">
        <v>52</v>
      </c>
      <c r="J285" s="1" t="s">
        <v>49</v>
      </c>
      <c r="K285" s="1">
        <v>17406001</v>
      </c>
      <c r="L285" s="1" t="s">
        <v>50</v>
      </c>
      <c r="M285" s="1" t="s">
        <v>51</v>
      </c>
      <c r="N285" s="1" t="s">
        <v>64</v>
      </c>
      <c r="O285" s="1" t="s">
        <v>65</v>
      </c>
      <c r="P285" s="1" t="s">
        <v>66</v>
      </c>
      <c r="Q285" s="1" t="s">
        <v>67</v>
      </c>
      <c r="R285" s="1" t="s">
        <v>87</v>
      </c>
      <c r="S285" s="1" t="s">
        <v>88</v>
      </c>
      <c r="T285" s="2">
        <v>43333</v>
      </c>
      <c r="U285" s="2">
        <v>43333</v>
      </c>
      <c r="V285" s="1" t="s">
        <v>52</v>
      </c>
      <c r="W285" s="3">
        <v>1</v>
      </c>
      <c r="X285" s="1" t="s">
        <v>53</v>
      </c>
      <c r="Y285" s="4">
        <v>21044329</v>
      </c>
      <c r="Z285" s="4">
        <v>-2756887</v>
      </c>
      <c r="AA285" s="4">
        <v>0</v>
      </c>
      <c r="AB285" s="4">
        <v>0</v>
      </c>
      <c r="AC285" s="4">
        <v>0</v>
      </c>
      <c r="AD285" s="4">
        <v>21044329</v>
      </c>
      <c r="AE285" s="5">
        <v>1685</v>
      </c>
      <c r="AF285" s="1" t="s">
        <v>70</v>
      </c>
      <c r="AG285" s="1" t="s">
        <v>71</v>
      </c>
      <c r="AH285" s="1" t="s">
        <v>89</v>
      </c>
      <c r="AI285" s="1" t="s">
        <v>57</v>
      </c>
      <c r="AJ285" s="5">
        <v>10950</v>
      </c>
      <c r="AK285" s="4">
        <v>-218303</v>
      </c>
      <c r="AL285" s="4">
        <v>0</v>
      </c>
      <c r="AM285" s="4">
        <v>0</v>
      </c>
      <c r="AN285" s="4">
        <v>0</v>
      </c>
      <c r="AO285" s="4">
        <v>-2975190</v>
      </c>
      <c r="AP285" s="4">
        <v>-2975190</v>
      </c>
      <c r="AQ285" s="4">
        <v>0</v>
      </c>
      <c r="AR285" s="4">
        <v>18069139</v>
      </c>
      <c r="AS285" s="1" t="s">
        <v>52</v>
      </c>
      <c r="AT285" s="9">
        <f t="shared" si="120"/>
        <v>43333</v>
      </c>
      <c r="AU285" s="9">
        <f t="shared" si="121"/>
        <v>43313</v>
      </c>
      <c r="AV285" s="9">
        <v>44798</v>
      </c>
      <c r="AW285" s="11">
        <f t="shared" si="122"/>
        <v>4.0136986301369859</v>
      </c>
      <c r="AX285">
        <v>25</v>
      </c>
      <c r="AY285" s="12">
        <v>0.05</v>
      </c>
      <c r="AZ285">
        <f t="shared" si="123"/>
        <v>3.7999999999999999E-2</v>
      </c>
      <c r="BA285" s="13">
        <f t="shared" si="124"/>
        <v>21044329</v>
      </c>
      <c r="BB285" s="17" t="s">
        <v>2189</v>
      </c>
      <c r="BC285">
        <f>MATCH(BB285,MONTHLY_INDEX!$A:$A,0)</f>
        <v>798</v>
      </c>
      <c r="BD285">
        <f>MATCH(AU285,MONTHLY_INDEX!$1:$1,0)</f>
        <v>80</v>
      </c>
      <c r="BE285">
        <f>INDEX(MONTHLY_INDEX!$1:$1048576,Final!BC285,Final!BD285)</f>
        <v>96</v>
      </c>
      <c r="BF285">
        <f>MATCH($BF$1,MONTHLY_INDEX!$1:$1,0)</f>
        <v>127</v>
      </c>
      <c r="BG285">
        <f>INDEX(MONTHLY_INDEX!$1:$1048576,Final!BC285,Final!BF285)</f>
        <v>95.3</v>
      </c>
      <c r="BH285" s="23">
        <f t="shared" si="132"/>
        <v>-7.2916666666666963E-3</v>
      </c>
      <c r="BI285" s="14">
        <f t="shared" si="133"/>
        <v>20890880.767708331</v>
      </c>
      <c r="BJ285" s="14">
        <f t="shared" si="134"/>
        <v>3186288.5817488292</v>
      </c>
      <c r="BK285" s="15">
        <f t="shared" si="125"/>
        <v>17704592.185959503</v>
      </c>
      <c r="BL285" s="52">
        <v>0</v>
      </c>
      <c r="BM285" s="15">
        <f t="shared" si="135"/>
        <v>17704592.185959503</v>
      </c>
    </row>
    <row r="286" spans="1:65">
      <c r="A286" s="8">
        <v>284</v>
      </c>
      <c r="B286" s="1" t="s">
        <v>44</v>
      </c>
      <c r="C286" s="1">
        <v>1500</v>
      </c>
      <c r="D286" s="1" t="s">
        <v>60</v>
      </c>
      <c r="E286" s="1">
        <v>150000017</v>
      </c>
      <c r="F286" s="1" t="s">
        <v>60</v>
      </c>
      <c r="G286" s="1" t="s">
        <v>93</v>
      </c>
      <c r="H286" s="1">
        <v>5</v>
      </c>
      <c r="I286" s="1" t="s">
        <v>52</v>
      </c>
      <c r="J286" s="1" t="s">
        <v>49</v>
      </c>
      <c r="K286" s="1">
        <v>17406001</v>
      </c>
      <c r="L286" s="1" t="s">
        <v>50</v>
      </c>
      <c r="M286" s="1" t="s">
        <v>51</v>
      </c>
      <c r="N286" s="1" t="s">
        <v>64</v>
      </c>
      <c r="O286" s="1" t="s">
        <v>65</v>
      </c>
      <c r="P286" s="1" t="s">
        <v>66</v>
      </c>
      <c r="Q286" s="1" t="s">
        <v>67</v>
      </c>
      <c r="R286" s="1" t="s">
        <v>87</v>
      </c>
      <c r="S286" s="1" t="s">
        <v>88</v>
      </c>
      <c r="T286" s="2">
        <v>43333</v>
      </c>
      <c r="U286" s="2">
        <v>43333</v>
      </c>
      <c r="V286" s="1" t="s">
        <v>52</v>
      </c>
      <c r="W286" s="3">
        <v>1</v>
      </c>
      <c r="X286" s="1" t="s">
        <v>53</v>
      </c>
      <c r="Y286" s="4">
        <v>969266</v>
      </c>
      <c r="Z286" s="4">
        <v>-126976</v>
      </c>
      <c r="AA286" s="4">
        <v>0</v>
      </c>
      <c r="AB286" s="4">
        <v>0</v>
      </c>
      <c r="AC286" s="4">
        <v>0</v>
      </c>
      <c r="AD286" s="4">
        <v>969266</v>
      </c>
      <c r="AE286" s="5">
        <v>1685</v>
      </c>
      <c r="AF286" s="1" t="s">
        <v>70</v>
      </c>
      <c r="AG286" s="1" t="s">
        <v>71</v>
      </c>
      <c r="AH286" s="1" t="s">
        <v>89</v>
      </c>
      <c r="AI286" s="1" t="s">
        <v>57</v>
      </c>
      <c r="AJ286" s="5">
        <v>10950</v>
      </c>
      <c r="AK286" s="4">
        <v>-10055</v>
      </c>
      <c r="AL286" s="4">
        <v>0</v>
      </c>
      <c r="AM286" s="4">
        <v>0</v>
      </c>
      <c r="AN286" s="4">
        <v>0</v>
      </c>
      <c r="AO286" s="4">
        <v>-137031</v>
      </c>
      <c r="AP286" s="4">
        <v>-137031</v>
      </c>
      <c r="AQ286" s="4">
        <v>0</v>
      </c>
      <c r="AR286" s="4">
        <v>832235</v>
      </c>
      <c r="AS286" s="1" t="s">
        <v>52</v>
      </c>
      <c r="AT286" s="9">
        <f t="shared" si="120"/>
        <v>43333</v>
      </c>
      <c r="AU286" s="9">
        <f t="shared" si="121"/>
        <v>43313</v>
      </c>
      <c r="AV286" s="9">
        <v>44798</v>
      </c>
      <c r="AW286" s="11">
        <f t="shared" si="122"/>
        <v>4.0136986301369859</v>
      </c>
      <c r="AX286">
        <v>25</v>
      </c>
      <c r="AY286" s="12">
        <v>0.05</v>
      </c>
      <c r="AZ286">
        <f t="shared" si="123"/>
        <v>3.7999999999999999E-2</v>
      </c>
      <c r="BA286" s="13">
        <f t="shared" si="124"/>
        <v>969266</v>
      </c>
      <c r="BB286" s="17" t="s">
        <v>2083</v>
      </c>
      <c r="BC286">
        <f>MATCH(BB286,MONTHLY_INDEX!$A:$A,0)</f>
        <v>745</v>
      </c>
      <c r="BD286">
        <f>MATCH(AU286,MONTHLY_INDEX!$1:$1,0)</f>
        <v>80</v>
      </c>
      <c r="BE286">
        <f>INDEX(MONTHLY_INDEX!$1:$1048576,Final!BC286,Final!BD286)</f>
        <v>106.4</v>
      </c>
      <c r="BF286">
        <f>MATCH($BF$1,MONTHLY_INDEX!$1:$1,0)</f>
        <v>127</v>
      </c>
      <c r="BG286">
        <f>INDEX(MONTHLY_INDEX!$1:$1048576,Final!BC286,Final!BF286)</f>
        <v>115.4</v>
      </c>
      <c r="BH286" s="23">
        <f t="shared" si="132"/>
        <v>8.4586466165413529E-2</v>
      </c>
      <c r="BI286" s="14">
        <f t="shared" si="133"/>
        <v>1051252.7857142857</v>
      </c>
      <c r="BJ286" s="14">
        <f t="shared" si="134"/>
        <v>160337.65090606653</v>
      </c>
      <c r="BK286" s="15">
        <f t="shared" si="125"/>
        <v>890915.13480821915</v>
      </c>
      <c r="BL286" s="52">
        <v>0</v>
      </c>
      <c r="BM286" s="15">
        <f t="shared" si="135"/>
        <v>890915.13480821915</v>
      </c>
    </row>
    <row r="287" spans="1:65">
      <c r="A287" s="8">
        <v>285</v>
      </c>
      <c r="B287" s="1" t="s">
        <v>44</v>
      </c>
      <c r="C287" s="1">
        <v>1500</v>
      </c>
      <c r="D287" s="1" t="s">
        <v>60</v>
      </c>
      <c r="E287" s="1">
        <v>150000017</v>
      </c>
      <c r="F287" s="1" t="s">
        <v>60</v>
      </c>
      <c r="G287" s="1" t="s">
        <v>94</v>
      </c>
      <c r="H287" s="1">
        <v>6</v>
      </c>
      <c r="I287" s="1" t="s">
        <v>52</v>
      </c>
      <c r="J287" s="1" t="s">
        <v>49</v>
      </c>
      <c r="K287" s="1">
        <v>17406001</v>
      </c>
      <c r="L287" s="1" t="s">
        <v>50</v>
      </c>
      <c r="M287" s="1" t="s">
        <v>51</v>
      </c>
      <c r="N287" s="1" t="s">
        <v>64</v>
      </c>
      <c r="O287" s="1" t="s">
        <v>65</v>
      </c>
      <c r="P287" s="1" t="s">
        <v>66</v>
      </c>
      <c r="Q287" s="1" t="s">
        <v>67</v>
      </c>
      <c r="R287" s="1" t="s">
        <v>87</v>
      </c>
      <c r="S287" s="1" t="s">
        <v>88</v>
      </c>
      <c r="T287" s="2">
        <v>43333</v>
      </c>
      <c r="U287" s="2">
        <v>43333</v>
      </c>
      <c r="V287" s="1" t="s">
        <v>52</v>
      </c>
      <c r="W287" s="3">
        <v>1</v>
      </c>
      <c r="X287" s="1" t="s">
        <v>53</v>
      </c>
      <c r="Y287" s="4">
        <v>735000</v>
      </c>
      <c r="Z287" s="4">
        <v>-96287</v>
      </c>
      <c r="AA287" s="4">
        <v>0</v>
      </c>
      <c r="AB287" s="4">
        <v>0</v>
      </c>
      <c r="AC287" s="4">
        <v>0</v>
      </c>
      <c r="AD287" s="4">
        <v>735000</v>
      </c>
      <c r="AE287" s="5">
        <v>1685</v>
      </c>
      <c r="AF287" s="1" t="s">
        <v>70</v>
      </c>
      <c r="AG287" s="1" t="s">
        <v>71</v>
      </c>
      <c r="AH287" s="1" t="s">
        <v>89</v>
      </c>
      <c r="AI287" s="1" t="s">
        <v>57</v>
      </c>
      <c r="AJ287" s="5">
        <v>10950</v>
      </c>
      <c r="AK287" s="4">
        <v>-7625</v>
      </c>
      <c r="AL287" s="4">
        <v>0</v>
      </c>
      <c r="AM287" s="4">
        <v>0</v>
      </c>
      <c r="AN287" s="4">
        <v>0</v>
      </c>
      <c r="AO287" s="4">
        <v>-103912</v>
      </c>
      <c r="AP287" s="4">
        <v>-103912</v>
      </c>
      <c r="AQ287" s="4">
        <v>0</v>
      </c>
      <c r="AR287" s="4">
        <v>631088</v>
      </c>
      <c r="AS287" s="1" t="s">
        <v>52</v>
      </c>
      <c r="AT287" s="9">
        <f t="shared" si="120"/>
        <v>43333</v>
      </c>
      <c r="AU287" s="9">
        <f t="shared" si="121"/>
        <v>43313</v>
      </c>
      <c r="AV287" s="9">
        <v>44798</v>
      </c>
      <c r="AW287" s="11">
        <f t="shared" si="122"/>
        <v>4.0136986301369859</v>
      </c>
      <c r="AX287">
        <v>10</v>
      </c>
      <c r="AY287" s="12">
        <v>0.05</v>
      </c>
      <c r="AZ287">
        <f t="shared" si="123"/>
        <v>9.5000000000000001E-2</v>
      </c>
      <c r="BA287" s="13">
        <f t="shared" si="124"/>
        <v>735000</v>
      </c>
      <c r="BB287" s="17" t="s">
        <v>1853</v>
      </c>
      <c r="BC287">
        <f>MATCH(BB287,MONTHLY_INDEX!$A:$A,0)</f>
        <v>630</v>
      </c>
      <c r="BD287">
        <f>MATCH(AU287,MONTHLY_INDEX!$1:$1,0)</f>
        <v>80</v>
      </c>
      <c r="BE287">
        <f>INDEX(MONTHLY_INDEX!$1:$1048576,Final!BC287,Final!BD287)</f>
        <v>111.6</v>
      </c>
      <c r="BF287">
        <f>MATCH($BF$1,MONTHLY_INDEX!$1:$1,0)</f>
        <v>127</v>
      </c>
      <c r="BG287">
        <f>INDEX(MONTHLY_INDEX!$1:$1048576,Final!BC287,Final!BF287)</f>
        <v>151.1</v>
      </c>
      <c r="BH287" s="23">
        <f t="shared" si="132"/>
        <v>0.35394265232974914</v>
      </c>
      <c r="BI287" s="14">
        <f t="shared" si="133"/>
        <v>995147.84946236562</v>
      </c>
      <c r="BJ287" s="14">
        <f t="shared" si="134"/>
        <v>379451.2382162321</v>
      </c>
      <c r="BK287" s="15">
        <f t="shared" si="125"/>
        <v>615696.61124613346</v>
      </c>
      <c r="BL287" s="52">
        <v>0</v>
      </c>
      <c r="BM287" s="15">
        <f t="shared" si="135"/>
        <v>615696.61124613346</v>
      </c>
    </row>
    <row r="288" spans="1:65">
      <c r="A288" s="8">
        <v>286</v>
      </c>
      <c r="B288" s="1" t="s">
        <v>44</v>
      </c>
      <c r="C288" s="1">
        <v>1500</v>
      </c>
      <c r="D288" s="1" t="s">
        <v>60</v>
      </c>
      <c r="E288" s="1">
        <v>150000017</v>
      </c>
      <c r="F288" s="1" t="s">
        <v>60</v>
      </c>
      <c r="G288" s="1" t="s">
        <v>95</v>
      </c>
      <c r="H288" s="1">
        <v>7</v>
      </c>
      <c r="I288" s="1" t="s">
        <v>52</v>
      </c>
      <c r="J288" s="1" t="s">
        <v>49</v>
      </c>
      <c r="K288" s="1">
        <v>17406001</v>
      </c>
      <c r="L288" s="1" t="s">
        <v>50</v>
      </c>
      <c r="M288" s="1" t="s">
        <v>51</v>
      </c>
      <c r="N288" s="1" t="s">
        <v>64</v>
      </c>
      <c r="O288" s="1" t="s">
        <v>65</v>
      </c>
      <c r="P288" s="1" t="s">
        <v>66</v>
      </c>
      <c r="Q288" s="1" t="s">
        <v>67</v>
      </c>
      <c r="R288" s="1" t="s">
        <v>87</v>
      </c>
      <c r="S288" s="1" t="s">
        <v>88</v>
      </c>
      <c r="T288" s="2">
        <v>43333</v>
      </c>
      <c r="U288" s="2">
        <v>43333</v>
      </c>
      <c r="V288" s="1" t="s">
        <v>52</v>
      </c>
      <c r="W288" s="3">
        <v>1</v>
      </c>
      <c r="X288" s="1" t="s">
        <v>53</v>
      </c>
      <c r="Y288" s="4">
        <v>126000</v>
      </c>
      <c r="Z288" s="4">
        <v>-16506</v>
      </c>
      <c r="AA288" s="4">
        <v>0</v>
      </c>
      <c r="AB288" s="4">
        <v>0</v>
      </c>
      <c r="AC288" s="4">
        <v>0</v>
      </c>
      <c r="AD288" s="4">
        <v>126000</v>
      </c>
      <c r="AE288" s="5">
        <v>1685</v>
      </c>
      <c r="AF288" s="1" t="s">
        <v>70</v>
      </c>
      <c r="AG288" s="1" t="s">
        <v>71</v>
      </c>
      <c r="AH288" s="1" t="s">
        <v>89</v>
      </c>
      <c r="AI288" s="1" t="s">
        <v>57</v>
      </c>
      <c r="AJ288" s="5">
        <v>10950</v>
      </c>
      <c r="AK288" s="4">
        <v>-1307</v>
      </c>
      <c r="AL288" s="4">
        <v>0</v>
      </c>
      <c r="AM288" s="4">
        <v>0</v>
      </c>
      <c r="AN288" s="4">
        <v>0</v>
      </c>
      <c r="AO288" s="4">
        <v>-17813</v>
      </c>
      <c r="AP288" s="4">
        <v>-17813</v>
      </c>
      <c r="AQ288" s="4">
        <v>0</v>
      </c>
      <c r="AR288" s="4">
        <v>108187</v>
      </c>
      <c r="AS288" s="1" t="s">
        <v>52</v>
      </c>
      <c r="AT288" s="9">
        <f t="shared" si="120"/>
        <v>43333</v>
      </c>
      <c r="AU288" s="9">
        <f t="shared" si="121"/>
        <v>43313</v>
      </c>
      <c r="AV288" s="9">
        <v>44798</v>
      </c>
      <c r="AW288" s="11">
        <f t="shared" si="122"/>
        <v>4.0136986301369859</v>
      </c>
      <c r="AX288">
        <v>25</v>
      </c>
      <c r="AY288" s="12">
        <v>0.05</v>
      </c>
      <c r="AZ288">
        <f t="shared" si="123"/>
        <v>3.7999999999999999E-2</v>
      </c>
      <c r="BA288" s="13">
        <f t="shared" si="124"/>
        <v>126000</v>
      </c>
      <c r="BB288" s="17" t="s">
        <v>2189</v>
      </c>
      <c r="BC288">
        <f>MATCH(BB288,MONTHLY_INDEX!$A:$A,0)</f>
        <v>798</v>
      </c>
      <c r="BD288">
        <f>MATCH(AU288,MONTHLY_INDEX!$1:$1,0)</f>
        <v>80</v>
      </c>
      <c r="BE288">
        <f>INDEX(MONTHLY_INDEX!$1:$1048576,Final!BC288,Final!BD288)</f>
        <v>96</v>
      </c>
      <c r="BF288">
        <f>MATCH($BF$1,MONTHLY_INDEX!$1:$1,0)</f>
        <v>127</v>
      </c>
      <c r="BG288">
        <f>INDEX(MONTHLY_INDEX!$1:$1048576,Final!BC288,Final!BF288)</f>
        <v>95.3</v>
      </c>
      <c r="BH288" s="23">
        <f t="shared" si="132"/>
        <v>-7.2916666666666963E-3</v>
      </c>
      <c r="BI288" s="14">
        <f t="shared" si="133"/>
        <v>125081.25</v>
      </c>
      <c r="BJ288" s="14">
        <f t="shared" si="134"/>
        <v>19077.460787671229</v>
      </c>
      <c r="BK288" s="15">
        <f t="shared" si="125"/>
        <v>106003.78921232877</v>
      </c>
      <c r="BL288" s="52">
        <v>0</v>
      </c>
      <c r="BM288" s="15">
        <f t="shared" si="135"/>
        <v>106003.78921232877</v>
      </c>
    </row>
    <row r="289" spans="1:65">
      <c r="A289" s="8">
        <v>287</v>
      </c>
      <c r="B289" s="1" t="s">
        <v>44</v>
      </c>
      <c r="C289" s="1">
        <v>1500</v>
      </c>
      <c r="D289" s="1" t="s">
        <v>60</v>
      </c>
      <c r="E289" s="1">
        <v>150000017</v>
      </c>
      <c r="F289" s="1" t="s">
        <v>60</v>
      </c>
      <c r="G289" s="1" t="s">
        <v>96</v>
      </c>
      <c r="H289" s="1">
        <v>8</v>
      </c>
      <c r="I289" s="1" t="s">
        <v>52</v>
      </c>
      <c r="J289" s="1" t="s">
        <v>49</v>
      </c>
      <c r="K289" s="1">
        <v>17406001</v>
      </c>
      <c r="L289" s="1" t="s">
        <v>50</v>
      </c>
      <c r="M289" s="1" t="s">
        <v>51</v>
      </c>
      <c r="N289" s="1" t="s">
        <v>64</v>
      </c>
      <c r="O289" s="1" t="s">
        <v>65</v>
      </c>
      <c r="P289" s="1" t="s">
        <v>66</v>
      </c>
      <c r="Q289" s="1" t="s">
        <v>67</v>
      </c>
      <c r="R289" s="1" t="s">
        <v>87</v>
      </c>
      <c r="S289" s="1" t="s">
        <v>88</v>
      </c>
      <c r="T289" s="2">
        <v>43333</v>
      </c>
      <c r="U289" s="2">
        <v>43333</v>
      </c>
      <c r="V289" s="1" t="s">
        <v>52</v>
      </c>
      <c r="W289" s="3">
        <v>1</v>
      </c>
      <c r="X289" s="1" t="s">
        <v>53</v>
      </c>
      <c r="Y289" s="4">
        <v>29327302</v>
      </c>
      <c r="Z289" s="4">
        <v>-3841988</v>
      </c>
      <c r="AA289" s="4">
        <v>0</v>
      </c>
      <c r="AB289" s="4">
        <v>0</v>
      </c>
      <c r="AC289" s="4">
        <v>0</v>
      </c>
      <c r="AD289" s="4">
        <v>29327302</v>
      </c>
      <c r="AE289" s="5">
        <v>1685</v>
      </c>
      <c r="AF289" s="1" t="s">
        <v>70</v>
      </c>
      <c r="AG289" s="1" t="s">
        <v>71</v>
      </c>
      <c r="AH289" s="1" t="s">
        <v>89</v>
      </c>
      <c r="AI289" s="1" t="s">
        <v>57</v>
      </c>
      <c r="AJ289" s="5">
        <v>10950</v>
      </c>
      <c r="AK289" s="4">
        <v>-304227</v>
      </c>
      <c r="AL289" s="4">
        <v>0</v>
      </c>
      <c r="AM289" s="4">
        <v>0</v>
      </c>
      <c r="AN289" s="4">
        <v>0</v>
      </c>
      <c r="AO289" s="4">
        <v>-4146215</v>
      </c>
      <c r="AP289" s="4">
        <v>-4146215</v>
      </c>
      <c r="AQ289" s="4">
        <v>0</v>
      </c>
      <c r="AR289" s="4">
        <v>25181087</v>
      </c>
      <c r="AS289" s="1" t="s">
        <v>52</v>
      </c>
      <c r="AT289" s="9">
        <f t="shared" si="120"/>
        <v>43333</v>
      </c>
      <c r="AU289" s="9">
        <f t="shared" si="121"/>
        <v>43313</v>
      </c>
      <c r="AV289" s="9">
        <v>44798</v>
      </c>
      <c r="AW289" s="11">
        <f t="shared" si="122"/>
        <v>4.0136986301369859</v>
      </c>
      <c r="AX289">
        <v>25</v>
      </c>
      <c r="AY289" s="12">
        <v>0.05</v>
      </c>
      <c r="AZ289">
        <f t="shared" si="123"/>
        <v>3.7999999999999999E-2</v>
      </c>
      <c r="BA289" s="13">
        <f t="shared" si="124"/>
        <v>29327302</v>
      </c>
      <c r="BB289" s="17" t="s">
        <v>2189</v>
      </c>
      <c r="BC289">
        <f>MATCH(BB289,MONTHLY_INDEX!$A:$A,0)</f>
        <v>798</v>
      </c>
      <c r="BD289">
        <f>MATCH(AU289,MONTHLY_INDEX!$1:$1,0)</f>
        <v>80</v>
      </c>
      <c r="BE289">
        <f>INDEX(MONTHLY_INDEX!$1:$1048576,Final!BC289,Final!BD289)</f>
        <v>96</v>
      </c>
      <c r="BF289">
        <f>MATCH($BF$1,MONTHLY_INDEX!$1:$1,0)</f>
        <v>127</v>
      </c>
      <c r="BG289">
        <f>INDEX(MONTHLY_INDEX!$1:$1048576,Final!BC289,Final!BF289)</f>
        <v>95.3</v>
      </c>
      <c r="BH289" s="23">
        <f t="shared" si="132"/>
        <v>-7.2916666666666963E-3</v>
      </c>
      <c r="BI289" s="14">
        <f t="shared" si="133"/>
        <v>29113457.089583334</v>
      </c>
      <c r="BJ289" s="14">
        <f t="shared" si="134"/>
        <v>4440400.4278824767</v>
      </c>
      <c r="BK289" s="15">
        <f t="shared" si="125"/>
        <v>24673056.661700856</v>
      </c>
      <c r="BL289" s="52">
        <v>0</v>
      </c>
      <c r="BM289" s="15">
        <f t="shared" si="135"/>
        <v>24673056.661700856</v>
      </c>
    </row>
    <row r="290" spans="1:65">
      <c r="A290" s="8">
        <v>288</v>
      </c>
      <c r="B290" s="1" t="s">
        <v>44</v>
      </c>
      <c r="C290" s="1">
        <v>1500</v>
      </c>
      <c r="D290" s="1" t="s">
        <v>60</v>
      </c>
      <c r="E290" s="1">
        <v>150000017</v>
      </c>
      <c r="F290" s="1" t="s">
        <v>60</v>
      </c>
      <c r="G290" s="1" t="s">
        <v>97</v>
      </c>
      <c r="H290" s="1">
        <v>9</v>
      </c>
      <c r="I290" s="1" t="s">
        <v>52</v>
      </c>
      <c r="J290" s="1" t="s">
        <v>49</v>
      </c>
      <c r="K290" s="1">
        <v>17406001</v>
      </c>
      <c r="L290" s="1" t="s">
        <v>50</v>
      </c>
      <c r="M290" s="1" t="s">
        <v>51</v>
      </c>
      <c r="N290" s="1" t="s">
        <v>64</v>
      </c>
      <c r="O290" s="1" t="s">
        <v>65</v>
      </c>
      <c r="P290" s="1" t="s">
        <v>66</v>
      </c>
      <c r="Q290" s="1" t="s">
        <v>67</v>
      </c>
      <c r="R290" s="1" t="s">
        <v>87</v>
      </c>
      <c r="S290" s="1" t="s">
        <v>88</v>
      </c>
      <c r="T290" s="2">
        <v>43333</v>
      </c>
      <c r="U290" s="2">
        <v>43333</v>
      </c>
      <c r="V290" s="1" t="s">
        <v>52</v>
      </c>
      <c r="W290" s="3">
        <v>1</v>
      </c>
      <c r="X290" s="1" t="s">
        <v>53</v>
      </c>
      <c r="Y290" s="4">
        <v>1517250</v>
      </c>
      <c r="Z290" s="4">
        <v>-198765</v>
      </c>
      <c r="AA290" s="4">
        <v>0</v>
      </c>
      <c r="AB290" s="4">
        <v>0</v>
      </c>
      <c r="AC290" s="4">
        <v>0</v>
      </c>
      <c r="AD290" s="4">
        <v>1517250</v>
      </c>
      <c r="AE290" s="5">
        <v>1685</v>
      </c>
      <c r="AF290" s="1" t="s">
        <v>70</v>
      </c>
      <c r="AG290" s="1" t="s">
        <v>71</v>
      </c>
      <c r="AH290" s="1" t="s">
        <v>89</v>
      </c>
      <c r="AI290" s="1" t="s">
        <v>57</v>
      </c>
      <c r="AJ290" s="5">
        <v>10950</v>
      </c>
      <c r="AK290" s="4">
        <v>-15739</v>
      </c>
      <c r="AL290" s="4">
        <v>0</v>
      </c>
      <c r="AM290" s="4">
        <v>0</v>
      </c>
      <c r="AN290" s="4">
        <v>0</v>
      </c>
      <c r="AO290" s="4">
        <v>-214504</v>
      </c>
      <c r="AP290" s="4">
        <v>-214504</v>
      </c>
      <c r="AQ290" s="4">
        <v>0</v>
      </c>
      <c r="AR290" s="4">
        <v>1302746</v>
      </c>
      <c r="AS290" s="1" t="s">
        <v>52</v>
      </c>
      <c r="AT290" s="9">
        <f t="shared" si="120"/>
        <v>43333</v>
      </c>
      <c r="AU290" s="9">
        <f t="shared" si="121"/>
        <v>43313</v>
      </c>
      <c r="AV290" s="9">
        <v>44798</v>
      </c>
      <c r="AW290" s="11">
        <f t="shared" si="122"/>
        <v>4.0136986301369859</v>
      </c>
      <c r="AX290">
        <v>15</v>
      </c>
      <c r="AY290" s="12">
        <v>0.05</v>
      </c>
      <c r="AZ290">
        <f t="shared" si="123"/>
        <v>6.3333333333333325E-2</v>
      </c>
      <c r="BA290" s="13">
        <f t="shared" si="124"/>
        <v>1517250</v>
      </c>
      <c r="BB290" s="17" t="s">
        <v>1941</v>
      </c>
      <c r="BC290">
        <f>MATCH(BB290,MONTHLY_INDEX!$A:$A,0)</f>
        <v>674</v>
      </c>
      <c r="BD290">
        <f>MATCH(AU290,MONTHLY_INDEX!$1:$1,0)</f>
        <v>80</v>
      </c>
      <c r="BE290">
        <f>INDEX(MONTHLY_INDEX!$1:$1048576,Final!BC290,Final!BD290)</f>
        <v>105.1</v>
      </c>
      <c r="BF290">
        <f>MATCH($BF$1,MONTHLY_INDEX!$1:$1,0)</f>
        <v>127</v>
      </c>
      <c r="BG290">
        <f>INDEX(MONTHLY_INDEX!$1:$1048576,Final!BC290,Final!BF290)</f>
        <v>122.8</v>
      </c>
      <c r="BH290" s="23">
        <f t="shared" si="132"/>
        <v>0.16841103710751668</v>
      </c>
      <c r="BI290" s="14">
        <f t="shared" si="133"/>
        <v>1772771.6460513796</v>
      </c>
      <c r="BJ290" s="14">
        <f t="shared" si="134"/>
        <v>450640.17139580037</v>
      </c>
      <c r="BK290" s="15">
        <f t="shared" si="125"/>
        <v>1322131.4746555793</v>
      </c>
      <c r="BL290" s="52">
        <v>0</v>
      </c>
      <c r="BM290" s="15">
        <f t="shared" si="135"/>
        <v>1322131.4746555793</v>
      </c>
    </row>
    <row r="291" spans="1:65">
      <c r="A291" s="8">
        <v>289</v>
      </c>
      <c r="B291" s="1" t="s">
        <v>44</v>
      </c>
      <c r="C291" s="1">
        <v>1500</v>
      </c>
      <c r="D291" s="1" t="s">
        <v>60</v>
      </c>
      <c r="E291" s="1">
        <v>150000017</v>
      </c>
      <c r="F291" s="1" t="s">
        <v>60</v>
      </c>
      <c r="G291" s="1" t="s">
        <v>98</v>
      </c>
      <c r="H291" s="1">
        <v>10</v>
      </c>
      <c r="I291" s="1" t="s">
        <v>52</v>
      </c>
      <c r="J291" s="1" t="s">
        <v>49</v>
      </c>
      <c r="K291" s="1">
        <v>17406001</v>
      </c>
      <c r="L291" s="1" t="s">
        <v>50</v>
      </c>
      <c r="M291" s="1" t="s">
        <v>51</v>
      </c>
      <c r="N291" s="1" t="s">
        <v>64</v>
      </c>
      <c r="O291" s="1" t="s">
        <v>65</v>
      </c>
      <c r="P291" s="1" t="s">
        <v>66</v>
      </c>
      <c r="Q291" s="1" t="s">
        <v>67</v>
      </c>
      <c r="R291" s="1" t="s">
        <v>87</v>
      </c>
      <c r="S291" s="1" t="s">
        <v>88</v>
      </c>
      <c r="T291" s="2">
        <v>43333</v>
      </c>
      <c r="U291" s="2">
        <v>43333</v>
      </c>
      <c r="V291" s="1" t="s">
        <v>52</v>
      </c>
      <c r="W291" s="3">
        <v>1</v>
      </c>
      <c r="X291" s="1" t="s">
        <v>53</v>
      </c>
      <c r="Y291" s="4">
        <v>312900</v>
      </c>
      <c r="Z291" s="4">
        <v>-40991</v>
      </c>
      <c r="AA291" s="4">
        <v>0</v>
      </c>
      <c r="AB291" s="4">
        <v>0</v>
      </c>
      <c r="AC291" s="4">
        <v>0</v>
      </c>
      <c r="AD291" s="4">
        <v>312900</v>
      </c>
      <c r="AE291" s="5">
        <v>1685</v>
      </c>
      <c r="AF291" s="1" t="s">
        <v>70</v>
      </c>
      <c r="AG291" s="1" t="s">
        <v>71</v>
      </c>
      <c r="AH291" s="1" t="s">
        <v>89</v>
      </c>
      <c r="AI291" s="1" t="s">
        <v>57</v>
      </c>
      <c r="AJ291" s="5">
        <v>10950</v>
      </c>
      <c r="AK291" s="4">
        <v>-3246</v>
      </c>
      <c r="AL291" s="4">
        <v>0</v>
      </c>
      <c r="AM291" s="4">
        <v>0</v>
      </c>
      <c r="AN291" s="4">
        <v>0</v>
      </c>
      <c r="AO291" s="4">
        <v>-44237</v>
      </c>
      <c r="AP291" s="4">
        <v>-44237</v>
      </c>
      <c r="AQ291" s="4">
        <v>0</v>
      </c>
      <c r="AR291" s="4">
        <v>268663</v>
      </c>
      <c r="AS291" s="1" t="s">
        <v>52</v>
      </c>
      <c r="AT291" s="9">
        <f t="shared" si="120"/>
        <v>43333</v>
      </c>
      <c r="AU291" s="9">
        <f t="shared" si="121"/>
        <v>43313</v>
      </c>
      <c r="AV291" s="9">
        <v>44798</v>
      </c>
      <c r="AW291" s="11">
        <f t="shared" si="122"/>
        <v>4.0136986301369859</v>
      </c>
      <c r="AX291">
        <v>10</v>
      </c>
      <c r="AY291" s="12">
        <v>0.05</v>
      </c>
      <c r="AZ291">
        <f t="shared" si="123"/>
        <v>9.5000000000000001E-2</v>
      </c>
      <c r="BA291" s="13">
        <f t="shared" si="124"/>
        <v>312900</v>
      </c>
      <c r="BB291" s="17" t="s">
        <v>2189</v>
      </c>
      <c r="BC291">
        <f>MATCH(BB291,MONTHLY_INDEX!$A:$A,0)</f>
        <v>798</v>
      </c>
      <c r="BD291">
        <f>MATCH(AU291,MONTHLY_INDEX!$1:$1,0)</f>
        <v>80</v>
      </c>
      <c r="BE291">
        <f>INDEX(MONTHLY_INDEX!$1:$1048576,Final!BC291,Final!BD291)</f>
        <v>96</v>
      </c>
      <c r="BF291">
        <f>MATCH($BF$1,MONTHLY_INDEX!$1:$1,0)</f>
        <v>127</v>
      </c>
      <c r="BG291">
        <f>INDEX(MONTHLY_INDEX!$1:$1048576,Final!BC291,Final!BF291)</f>
        <v>95.3</v>
      </c>
      <c r="BH291" s="23">
        <f t="shared" si="132"/>
        <v>-7.2916666666666963E-3</v>
      </c>
      <c r="BI291" s="14">
        <f t="shared" si="133"/>
        <v>310618.4375</v>
      </c>
      <c r="BJ291" s="14">
        <f t="shared" si="134"/>
        <v>118439.2357234589</v>
      </c>
      <c r="BK291" s="15">
        <f t="shared" si="125"/>
        <v>192179.2017765411</v>
      </c>
      <c r="BL291" s="52">
        <v>0</v>
      </c>
      <c r="BM291" s="15">
        <f t="shared" si="135"/>
        <v>192179.2017765411</v>
      </c>
    </row>
    <row r="292" spans="1:65">
      <c r="A292" s="8">
        <v>290</v>
      </c>
      <c r="B292" s="1" t="s">
        <v>44</v>
      </c>
      <c r="C292" s="1">
        <v>1500</v>
      </c>
      <c r="D292" s="1" t="s">
        <v>60</v>
      </c>
      <c r="E292" s="1">
        <v>150000017</v>
      </c>
      <c r="F292" s="1" t="s">
        <v>60</v>
      </c>
      <c r="G292" s="1" t="s">
        <v>99</v>
      </c>
      <c r="H292" s="1">
        <v>11</v>
      </c>
      <c r="I292" s="1" t="s">
        <v>52</v>
      </c>
      <c r="J292" s="1" t="s">
        <v>49</v>
      </c>
      <c r="K292" s="1">
        <v>17406001</v>
      </c>
      <c r="L292" s="1" t="s">
        <v>50</v>
      </c>
      <c r="M292" s="1" t="s">
        <v>51</v>
      </c>
      <c r="N292" s="1" t="s">
        <v>64</v>
      </c>
      <c r="O292" s="1" t="s">
        <v>65</v>
      </c>
      <c r="P292" s="1" t="s">
        <v>66</v>
      </c>
      <c r="Q292" s="1" t="s">
        <v>67</v>
      </c>
      <c r="R292" s="1" t="s">
        <v>87</v>
      </c>
      <c r="S292" s="1" t="s">
        <v>88</v>
      </c>
      <c r="T292" s="2">
        <v>43333</v>
      </c>
      <c r="U292" s="2">
        <v>43333</v>
      </c>
      <c r="V292" s="1" t="s">
        <v>52</v>
      </c>
      <c r="W292" s="3">
        <v>1</v>
      </c>
      <c r="X292" s="1" t="s">
        <v>53</v>
      </c>
      <c r="Y292" s="4">
        <v>1174950</v>
      </c>
      <c r="Z292" s="4">
        <v>-153922</v>
      </c>
      <c r="AA292" s="4">
        <v>0</v>
      </c>
      <c r="AB292" s="4">
        <v>0</v>
      </c>
      <c r="AC292" s="4">
        <v>0</v>
      </c>
      <c r="AD292" s="4">
        <v>1174950</v>
      </c>
      <c r="AE292" s="5">
        <v>1685</v>
      </c>
      <c r="AF292" s="1" t="s">
        <v>70</v>
      </c>
      <c r="AG292" s="1" t="s">
        <v>71</v>
      </c>
      <c r="AH292" s="1" t="s">
        <v>89</v>
      </c>
      <c r="AI292" s="1" t="s">
        <v>57</v>
      </c>
      <c r="AJ292" s="5">
        <v>10950</v>
      </c>
      <c r="AK292" s="4">
        <v>-12188</v>
      </c>
      <c r="AL292" s="4">
        <v>0</v>
      </c>
      <c r="AM292" s="4">
        <v>0</v>
      </c>
      <c r="AN292" s="4">
        <v>0</v>
      </c>
      <c r="AO292" s="4">
        <v>-166110</v>
      </c>
      <c r="AP292" s="4">
        <v>-166110</v>
      </c>
      <c r="AQ292" s="4">
        <v>0</v>
      </c>
      <c r="AR292" s="4">
        <v>1008840</v>
      </c>
      <c r="AS292" s="1" t="s">
        <v>52</v>
      </c>
      <c r="AT292" s="9">
        <f t="shared" si="120"/>
        <v>43333</v>
      </c>
      <c r="AU292" s="9">
        <f t="shared" si="121"/>
        <v>43313</v>
      </c>
      <c r="AV292" s="9">
        <v>44798</v>
      </c>
      <c r="AW292" s="11">
        <f t="shared" si="122"/>
        <v>4.0136986301369859</v>
      </c>
      <c r="AX292">
        <v>10</v>
      </c>
      <c r="AY292" s="12">
        <v>0.05</v>
      </c>
      <c r="AZ292">
        <f t="shared" si="123"/>
        <v>9.5000000000000001E-2</v>
      </c>
      <c r="BA292" s="13">
        <f t="shared" si="124"/>
        <v>1174950</v>
      </c>
      <c r="BB292" s="17" t="s">
        <v>2189</v>
      </c>
      <c r="BC292">
        <f>MATCH(BB292,MONTHLY_INDEX!$A:$A,0)</f>
        <v>798</v>
      </c>
      <c r="BD292">
        <f>MATCH(AU292,MONTHLY_INDEX!$1:$1,0)</f>
        <v>80</v>
      </c>
      <c r="BE292">
        <f>INDEX(MONTHLY_INDEX!$1:$1048576,Final!BC292,Final!BD292)</f>
        <v>96</v>
      </c>
      <c r="BF292">
        <f>MATCH($BF$1,MONTHLY_INDEX!$1:$1,0)</f>
        <v>127</v>
      </c>
      <c r="BG292">
        <f>INDEX(MONTHLY_INDEX!$1:$1048576,Final!BC292,Final!BF292)</f>
        <v>95.3</v>
      </c>
      <c r="BH292" s="23">
        <f t="shared" si="132"/>
        <v>-7.2916666666666963E-3</v>
      </c>
      <c r="BI292" s="14">
        <f t="shared" si="133"/>
        <v>1166382.65625</v>
      </c>
      <c r="BJ292" s="14">
        <f t="shared" si="134"/>
        <v>444743.30461258558</v>
      </c>
      <c r="BK292" s="15">
        <f t="shared" si="125"/>
        <v>721639.35163741442</v>
      </c>
      <c r="BL292" s="52">
        <v>0</v>
      </c>
      <c r="BM292" s="15">
        <f t="shared" si="135"/>
        <v>721639.35163741442</v>
      </c>
    </row>
    <row r="293" spans="1:65">
      <c r="A293" s="8">
        <v>291</v>
      </c>
      <c r="B293" s="1" t="s">
        <v>44</v>
      </c>
      <c r="C293" s="1">
        <v>1500</v>
      </c>
      <c r="D293" s="1" t="s">
        <v>60</v>
      </c>
      <c r="E293" s="1">
        <v>150000017</v>
      </c>
      <c r="F293" s="1" t="s">
        <v>60</v>
      </c>
      <c r="G293" s="1" t="s">
        <v>100</v>
      </c>
      <c r="H293" s="1">
        <v>12</v>
      </c>
      <c r="I293" s="1" t="s">
        <v>52</v>
      </c>
      <c r="J293" s="1" t="s">
        <v>49</v>
      </c>
      <c r="K293" s="1">
        <v>17406001</v>
      </c>
      <c r="L293" s="1" t="s">
        <v>50</v>
      </c>
      <c r="M293" s="1" t="s">
        <v>51</v>
      </c>
      <c r="N293" s="1" t="s">
        <v>64</v>
      </c>
      <c r="O293" s="1" t="s">
        <v>65</v>
      </c>
      <c r="P293" s="1" t="s">
        <v>66</v>
      </c>
      <c r="Q293" s="1" t="s">
        <v>67</v>
      </c>
      <c r="R293" s="1" t="s">
        <v>87</v>
      </c>
      <c r="S293" s="1" t="s">
        <v>88</v>
      </c>
      <c r="T293" s="2">
        <v>43333</v>
      </c>
      <c r="U293" s="2">
        <v>43333</v>
      </c>
      <c r="V293" s="1" t="s">
        <v>52</v>
      </c>
      <c r="W293" s="3">
        <v>1</v>
      </c>
      <c r="X293" s="1" t="s">
        <v>53</v>
      </c>
      <c r="Y293" s="4">
        <v>582750</v>
      </c>
      <c r="Z293" s="4">
        <v>-76342</v>
      </c>
      <c r="AA293" s="4">
        <v>0</v>
      </c>
      <c r="AB293" s="4">
        <v>0</v>
      </c>
      <c r="AC293" s="4">
        <v>0</v>
      </c>
      <c r="AD293" s="4">
        <v>582750</v>
      </c>
      <c r="AE293" s="5">
        <v>1685</v>
      </c>
      <c r="AF293" s="1" t="s">
        <v>70</v>
      </c>
      <c r="AG293" s="1" t="s">
        <v>71</v>
      </c>
      <c r="AH293" s="1" t="s">
        <v>89</v>
      </c>
      <c r="AI293" s="1" t="s">
        <v>57</v>
      </c>
      <c r="AJ293" s="5">
        <v>10950</v>
      </c>
      <c r="AK293" s="4">
        <v>-6045</v>
      </c>
      <c r="AL293" s="4">
        <v>0</v>
      </c>
      <c r="AM293" s="4">
        <v>0</v>
      </c>
      <c r="AN293" s="4">
        <v>0</v>
      </c>
      <c r="AO293" s="4">
        <v>-82387</v>
      </c>
      <c r="AP293" s="4">
        <v>-82387</v>
      </c>
      <c r="AQ293" s="4">
        <v>0</v>
      </c>
      <c r="AR293" s="4">
        <v>500363</v>
      </c>
      <c r="AS293" s="1" t="s">
        <v>52</v>
      </c>
      <c r="AT293" s="9">
        <f t="shared" si="120"/>
        <v>43333</v>
      </c>
      <c r="AU293" s="9">
        <f t="shared" si="121"/>
        <v>43313</v>
      </c>
      <c r="AV293" s="9">
        <v>44798</v>
      </c>
      <c r="AW293" s="11">
        <f t="shared" si="122"/>
        <v>4.0136986301369859</v>
      </c>
      <c r="AX293">
        <v>10</v>
      </c>
      <c r="AY293" s="12">
        <v>0.05</v>
      </c>
      <c r="AZ293">
        <f t="shared" si="123"/>
        <v>9.5000000000000001E-2</v>
      </c>
      <c r="BA293" s="13">
        <f t="shared" si="124"/>
        <v>582750</v>
      </c>
      <c r="BB293" s="17" t="s">
        <v>1973</v>
      </c>
      <c r="BC293">
        <f>MATCH(BB293,MONTHLY_INDEX!$A:$A,0)</f>
        <v>690</v>
      </c>
      <c r="BD293">
        <f>MATCH(AU293,MONTHLY_INDEX!$1:$1,0)</f>
        <v>80</v>
      </c>
      <c r="BE293">
        <f>INDEX(MONTHLY_INDEX!$1:$1048576,Final!BC293,Final!BD293)</f>
        <v>110</v>
      </c>
      <c r="BF293">
        <f>MATCH($BF$1,MONTHLY_INDEX!$1:$1,0)</f>
        <v>127</v>
      </c>
      <c r="BG293">
        <f>INDEX(MONTHLY_INDEX!$1:$1048576,Final!BC293,Final!BF293)</f>
        <v>145.69999999999999</v>
      </c>
      <c r="BH293" s="23">
        <f t="shared" si="132"/>
        <v>0.32454545454545441</v>
      </c>
      <c r="BI293" s="14">
        <f t="shared" si="133"/>
        <v>771878.86363636365</v>
      </c>
      <c r="BJ293" s="14">
        <f t="shared" si="134"/>
        <v>294318.46807285177</v>
      </c>
      <c r="BK293" s="15">
        <f t="shared" si="125"/>
        <v>477560.39556351188</v>
      </c>
      <c r="BL293" s="52">
        <v>0</v>
      </c>
      <c r="BM293" s="15">
        <f t="shared" si="135"/>
        <v>477560.39556351188</v>
      </c>
    </row>
    <row r="294" spans="1:65">
      <c r="A294" s="8">
        <v>292</v>
      </c>
      <c r="B294" s="1" t="s">
        <v>44</v>
      </c>
      <c r="C294" s="1">
        <v>1500</v>
      </c>
      <c r="D294" s="1" t="s">
        <v>60</v>
      </c>
      <c r="E294" s="1">
        <v>150000017</v>
      </c>
      <c r="F294" s="1" t="s">
        <v>60</v>
      </c>
      <c r="G294" s="1" t="s">
        <v>101</v>
      </c>
      <c r="H294" s="1">
        <v>13</v>
      </c>
      <c r="I294" s="1" t="s">
        <v>52</v>
      </c>
      <c r="J294" s="1" t="s">
        <v>49</v>
      </c>
      <c r="K294" s="1">
        <v>17406001</v>
      </c>
      <c r="L294" s="1" t="s">
        <v>50</v>
      </c>
      <c r="M294" s="1" t="s">
        <v>51</v>
      </c>
      <c r="N294" s="1" t="s">
        <v>64</v>
      </c>
      <c r="O294" s="1" t="s">
        <v>65</v>
      </c>
      <c r="P294" s="1" t="s">
        <v>66</v>
      </c>
      <c r="Q294" s="1" t="s">
        <v>67</v>
      </c>
      <c r="R294" s="1" t="s">
        <v>87</v>
      </c>
      <c r="S294" s="1" t="s">
        <v>88</v>
      </c>
      <c r="T294" s="2">
        <v>43333</v>
      </c>
      <c r="U294" s="2">
        <v>43333</v>
      </c>
      <c r="V294" s="1" t="s">
        <v>52</v>
      </c>
      <c r="W294" s="3">
        <v>1</v>
      </c>
      <c r="X294" s="1" t="s">
        <v>53</v>
      </c>
      <c r="Y294" s="4">
        <v>9976171</v>
      </c>
      <c r="Z294" s="4">
        <v>-1306915</v>
      </c>
      <c r="AA294" s="4">
        <v>0</v>
      </c>
      <c r="AB294" s="4">
        <v>0</v>
      </c>
      <c r="AC294" s="4">
        <v>0</v>
      </c>
      <c r="AD294" s="4">
        <v>9976171</v>
      </c>
      <c r="AE294" s="5">
        <v>1685</v>
      </c>
      <c r="AF294" s="1" t="s">
        <v>70</v>
      </c>
      <c r="AG294" s="1" t="s">
        <v>71</v>
      </c>
      <c r="AH294" s="1" t="s">
        <v>89</v>
      </c>
      <c r="AI294" s="1" t="s">
        <v>57</v>
      </c>
      <c r="AJ294" s="5">
        <v>10950</v>
      </c>
      <c r="AK294" s="4">
        <v>-103488</v>
      </c>
      <c r="AL294" s="4">
        <v>0</v>
      </c>
      <c r="AM294" s="4">
        <v>0</v>
      </c>
      <c r="AN294" s="4">
        <v>0</v>
      </c>
      <c r="AO294" s="4">
        <v>-1410403</v>
      </c>
      <c r="AP294" s="4">
        <v>-1410403</v>
      </c>
      <c r="AQ294" s="4">
        <v>0</v>
      </c>
      <c r="AR294" s="4">
        <v>8565768</v>
      </c>
      <c r="AS294" s="1" t="s">
        <v>52</v>
      </c>
      <c r="AT294" s="9">
        <f t="shared" si="120"/>
        <v>43333</v>
      </c>
      <c r="AU294" s="9">
        <f t="shared" si="121"/>
        <v>43313</v>
      </c>
      <c r="AV294" s="9">
        <v>44798</v>
      </c>
      <c r="AW294" s="11">
        <f t="shared" si="122"/>
        <v>4.0136986301369859</v>
      </c>
      <c r="AX294">
        <v>25</v>
      </c>
      <c r="AY294" s="12">
        <v>0.05</v>
      </c>
      <c r="AZ294">
        <f t="shared" si="123"/>
        <v>3.7999999999999999E-2</v>
      </c>
      <c r="BA294" s="13">
        <f t="shared" si="124"/>
        <v>9976171</v>
      </c>
      <c r="BB294" s="17" t="s">
        <v>2189</v>
      </c>
      <c r="BC294">
        <f>MATCH(BB294,MONTHLY_INDEX!$A:$A,0)</f>
        <v>798</v>
      </c>
      <c r="BD294">
        <f>MATCH(AU294,MONTHLY_INDEX!$1:$1,0)</f>
        <v>80</v>
      </c>
      <c r="BE294">
        <f>INDEX(MONTHLY_INDEX!$1:$1048576,Final!BC294,Final!BD294)</f>
        <v>96</v>
      </c>
      <c r="BF294">
        <f>MATCH($BF$1,MONTHLY_INDEX!$1:$1,0)</f>
        <v>127</v>
      </c>
      <c r="BG294">
        <f>INDEX(MONTHLY_INDEX!$1:$1048576,Final!BC294,Final!BF294)</f>
        <v>95.3</v>
      </c>
      <c r="BH294" s="23">
        <f t="shared" si="132"/>
        <v>-7.2916666666666963E-3</v>
      </c>
      <c r="BI294" s="14">
        <f t="shared" si="133"/>
        <v>9903428.0864583328</v>
      </c>
      <c r="BJ294" s="14">
        <f t="shared" si="134"/>
        <v>1510476.2782825625</v>
      </c>
      <c r="BK294" s="15">
        <f t="shared" si="125"/>
        <v>8392951.8081757706</v>
      </c>
      <c r="BL294" s="52">
        <v>0</v>
      </c>
      <c r="BM294" s="15">
        <f t="shared" si="135"/>
        <v>8392951.8081757706</v>
      </c>
    </row>
    <row r="295" spans="1:65">
      <c r="A295" s="8">
        <v>293</v>
      </c>
      <c r="B295" s="1" t="s">
        <v>44</v>
      </c>
      <c r="C295" s="1">
        <v>1500</v>
      </c>
      <c r="D295" s="1" t="s">
        <v>60</v>
      </c>
      <c r="E295" s="1">
        <v>150000017</v>
      </c>
      <c r="F295" s="1" t="s">
        <v>60</v>
      </c>
      <c r="G295" s="1" t="s">
        <v>102</v>
      </c>
      <c r="H295" s="1">
        <v>14</v>
      </c>
      <c r="I295" s="1" t="s">
        <v>52</v>
      </c>
      <c r="J295" s="1" t="s">
        <v>49</v>
      </c>
      <c r="K295" s="1">
        <v>17406001</v>
      </c>
      <c r="L295" s="1" t="s">
        <v>50</v>
      </c>
      <c r="M295" s="1" t="s">
        <v>51</v>
      </c>
      <c r="N295" s="1" t="s">
        <v>64</v>
      </c>
      <c r="O295" s="1" t="s">
        <v>65</v>
      </c>
      <c r="P295" s="1" t="s">
        <v>66</v>
      </c>
      <c r="Q295" s="1" t="s">
        <v>67</v>
      </c>
      <c r="R295" s="1" t="s">
        <v>87</v>
      </c>
      <c r="S295" s="1" t="s">
        <v>88</v>
      </c>
      <c r="T295" s="2">
        <v>43333</v>
      </c>
      <c r="U295" s="2">
        <v>43333</v>
      </c>
      <c r="V295" s="1" t="s">
        <v>52</v>
      </c>
      <c r="W295" s="3">
        <v>1</v>
      </c>
      <c r="X295" s="1" t="s">
        <v>53</v>
      </c>
      <c r="Y295" s="4">
        <v>21103901</v>
      </c>
      <c r="Z295" s="4">
        <v>-2764690</v>
      </c>
      <c r="AA295" s="4">
        <v>0</v>
      </c>
      <c r="AB295" s="4">
        <v>0</v>
      </c>
      <c r="AC295" s="4">
        <v>0</v>
      </c>
      <c r="AD295" s="4">
        <v>21103901</v>
      </c>
      <c r="AE295" s="5">
        <v>1685</v>
      </c>
      <c r="AF295" s="1" t="s">
        <v>70</v>
      </c>
      <c r="AG295" s="1" t="s">
        <v>71</v>
      </c>
      <c r="AH295" s="1" t="s">
        <v>89</v>
      </c>
      <c r="AI295" s="1" t="s">
        <v>57</v>
      </c>
      <c r="AJ295" s="5">
        <v>10950</v>
      </c>
      <c r="AK295" s="4">
        <v>-218921</v>
      </c>
      <c r="AL295" s="4">
        <v>0</v>
      </c>
      <c r="AM295" s="4">
        <v>0</v>
      </c>
      <c r="AN295" s="4">
        <v>0</v>
      </c>
      <c r="AO295" s="4">
        <v>-2983611</v>
      </c>
      <c r="AP295" s="4">
        <v>-2983611</v>
      </c>
      <c r="AQ295" s="4">
        <v>0</v>
      </c>
      <c r="AR295" s="4">
        <v>18120290</v>
      </c>
      <c r="AS295" s="1" t="s">
        <v>52</v>
      </c>
      <c r="AT295" s="9">
        <f t="shared" si="120"/>
        <v>43333</v>
      </c>
      <c r="AU295" s="9">
        <f t="shared" si="121"/>
        <v>43313</v>
      </c>
      <c r="AV295" s="9">
        <v>44798</v>
      </c>
      <c r="AW295" s="11">
        <f t="shared" si="122"/>
        <v>4.0136986301369859</v>
      </c>
      <c r="AX295">
        <v>25</v>
      </c>
      <c r="AY295" s="12">
        <v>0.05</v>
      </c>
      <c r="AZ295">
        <f t="shared" si="123"/>
        <v>3.7999999999999999E-2</v>
      </c>
      <c r="BA295" s="13">
        <f t="shared" si="124"/>
        <v>21103901</v>
      </c>
      <c r="BB295" s="17" t="s">
        <v>2189</v>
      </c>
      <c r="BC295">
        <f>MATCH(BB295,MONTHLY_INDEX!$A:$A,0)</f>
        <v>798</v>
      </c>
      <c r="BD295">
        <f>MATCH(AU295,MONTHLY_INDEX!$1:$1,0)</f>
        <v>80</v>
      </c>
      <c r="BE295">
        <f>INDEX(MONTHLY_INDEX!$1:$1048576,Final!BC295,Final!BD295)</f>
        <v>96</v>
      </c>
      <c r="BF295">
        <f>MATCH($BF$1,MONTHLY_INDEX!$1:$1,0)</f>
        <v>127</v>
      </c>
      <c r="BG295">
        <f>INDEX(MONTHLY_INDEX!$1:$1048576,Final!BC295,Final!BF295)</f>
        <v>95.3</v>
      </c>
      <c r="BH295" s="23">
        <f t="shared" si="132"/>
        <v>-7.2916666666666963E-3</v>
      </c>
      <c r="BI295" s="14">
        <f t="shared" si="133"/>
        <v>20950018.388541665</v>
      </c>
      <c r="BJ295" s="14">
        <f t="shared" si="134"/>
        <v>3195308.2840825049</v>
      </c>
      <c r="BK295" s="15">
        <f t="shared" si="125"/>
        <v>17754710.104459159</v>
      </c>
      <c r="BL295" s="52">
        <v>0</v>
      </c>
      <c r="BM295" s="15">
        <f t="shared" si="135"/>
        <v>17754710.104459159</v>
      </c>
    </row>
    <row r="296" spans="1:65">
      <c r="A296" s="8">
        <v>294</v>
      </c>
      <c r="B296" s="1" t="s">
        <v>44</v>
      </c>
      <c r="C296" s="1">
        <v>1500</v>
      </c>
      <c r="D296" s="1" t="s">
        <v>60</v>
      </c>
      <c r="E296" s="1">
        <v>150000017</v>
      </c>
      <c r="F296" s="1" t="s">
        <v>60</v>
      </c>
      <c r="G296" s="1" t="s">
        <v>103</v>
      </c>
      <c r="H296" s="1">
        <v>15</v>
      </c>
      <c r="I296" s="1" t="s">
        <v>52</v>
      </c>
      <c r="J296" s="1" t="s">
        <v>49</v>
      </c>
      <c r="K296" s="1">
        <v>17406001</v>
      </c>
      <c r="L296" s="1" t="s">
        <v>50</v>
      </c>
      <c r="M296" s="1" t="s">
        <v>51</v>
      </c>
      <c r="N296" s="1" t="s">
        <v>64</v>
      </c>
      <c r="O296" s="1" t="s">
        <v>65</v>
      </c>
      <c r="P296" s="1" t="s">
        <v>66</v>
      </c>
      <c r="Q296" s="1" t="s">
        <v>67</v>
      </c>
      <c r="R296" s="1" t="s">
        <v>87</v>
      </c>
      <c r="S296" s="1" t="s">
        <v>88</v>
      </c>
      <c r="T296" s="2">
        <v>43333</v>
      </c>
      <c r="U296" s="2">
        <v>43333</v>
      </c>
      <c r="V296" s="1" t="s">
        <v>52</v>
      </c>
      <c r="W296" s="3">
        <v>1</v>
      </c>
      <c r="X296" s="1" t="s">
        <v>53</v>
      </c>
      <c r="Y296" s="4">
        <v>580650</v>
      </c>
      <c r="Z296" s="4">
        <v>-76066</v>
      </c>
      <c r="AA296" s="4">
        <v>0</v>
      </c>
      <c r="AB296" s="4">
        <v>0</v>
      </c>
      <c r="AC296" s="4">
        <v>0</v>
      </c>
      <c r="AD296" s="4">
        <v>580650</v>
      </c>
      <c r="AE296" s="5">
        <v>1685</v>
      </c>
      <c r="AF296" s="1" t="s">
        <v>70</v>
      </c>
      <c r="AG296" s="1" t="s">
        <v>71</v>
      </c>
      <c r="AH296" s="1" t="s">
        <v>89</v>
      </c>
      <c r="AI296" s="1" t="s">
        <v>57</v>
      </c>
      <c r="AJ296" s="5">
        <v>10950</v>
      </c>
      <c r="AK296" s="4">
        <v>-6023</v>
      </c>
      <c r="AL296" s="4">
        <v>0</v>
      </c>
      <c r="AM296" s="4">
        <v>0</v>
      </c>
      <c r="AN296" s="4">
        <v>0</v>
      </c>
      <c r="AO296" s="4">
        <v>-82089</v>
      </c>
      <c r="AP296" s="4">
        <v>-82089</v>
      </c>
      <c r="AQ296" s="4">
        <v>0</v>
      </c>
      <c r="AR296" s="4">
        <v>498561</v>
      </c>
      <c r="AS296" s="1" t="s">
        <v>52</v>
      </c>
      <c r="AT296" s="9">
        <f t="shared" si="120"/>
        <v>43333</v>
      </c>
      <c r="AU296" s="9">
        <f t="shared" si="121"/>
        <v>43313</v>
      </c>
      <c r="AV296" s="9">
        <v>44798</v>
      </c>
      <c r="AW296" s="11">
        <f t="shared" si="122"/>
        <v>4.0136986301369859</v>
      </c>
      <c r="AX296">
        <v>10</v>
      </c>
      <c r="AY296" s="12">
        <v>0.05</v>
      </c>
      <c r="AZ296">
        <f t="shared" si="123"/>
        <v>9.5000000000000001E-2</v>
      </c>
      <c r="BA296" s="13">
        <f t="shared" si="124"/>
        <v>580650</v>
      </c>
      <c r="BB296" s="17" t="s">
        <v>1941</v>
      </c>
      <c r="BC296">
        <f>MATCH(BB296,MONTHLY_INDEX!$A:$A,0)</f>
        <v>674</v>
      </c>
      <c r="BD296">
        <f>MATCH(AU296,MONTHLY_INDEX!$1:$1,0)</f>
        <v>80</v>
      </c>
      <c r="BE296">
        <f>INDEX(MONTHLY_INDEX!$1:$1048576,Final!BC296,Final!BD296)</f>
        <v>105.1</v>
      </c>
      <c r="BF296">
        <f>MATCH($BF$1,MONTHLY_INDEX!$1:$1,0)</f>
        <v>127</v>
      </c>
      <c r="BG296">
        <f>INDEX(MONTHLY_INDEX!$1:$1048576,Final!BC296,Final!BF296)</f>
        <v>122.8</v>
      </c>
      <c r="BH296" s="23">
        <f t="shared" si="132"/>
        <v>0.16841103710751668</v>
      </c>
      <c r="BI296" s="14">
        <f t="shared" si="133"/>
        <v>678437.86869647959</v>
      </c>
      <c r="BJ296" s="14">
        <f t="shared" si="134"/>
        <v>258689.28870091107</v>
      </c>
      <c r="BK296" s="15">
        <f t="shared" si="125"/>
        <v>419748.57999556849</v>
      </c>
      <c r="BL296" s="52">
        <v>0</v>
      </c>
      <c r="BM296" s="15">
        <f t="shared" si="135"/>
        <v>419748.57999556849</v>
      </c>
    </row>
    <row r="297" spans="1:65">
      <c r="A297" s="8">
        <v>295</v>
      </c>
      <c r="B297" s="1" t="s">
        <v>44</v>
      </c>
      <c r="C297" s="1">
        <v>1500</v>
      </c>
      <c r="D297" s="1" t="s">
        <v>60</v>
      </c>
      <c r="E297" s="1">
        <v>150000017</v>
      </c>
      <c r="F297" s="1" t="s">
        <v>60</v>
      </c>
      <c r="G297" s="1" t="s">
        <v>104</v>
      </c>
      <c r="H297" s="1">
        <v>16</v>
      </c>
      <c r="I297" s="1" t="s">
        <v>52</v>
      </c>
      <c r="J297" s="1" t="s">
        <v>49</v>
      </c>
      <c r="K297" s="1">
        <v>17406001</v>
      </c>
      <c r="L297" s="1" t="s">
        <v>50</v>
      </c>
      <c r="M297" s="1" t="s">
        <v>51</v>
      </c>
      <c r="N297" s="1" t="s">
        <v>64</v>
      </c>
      <c r="O297" s="1" t="s">
        <v>65</v>
      </c>
      <c r="P297" s="1" t="s">
        <v>66</v>
      </c>
      <c r="Q297" s="1" t="s">
        <v>67</v>
      </c>
      <c r="R297" s="1" t="s">
        <v>87</v>
      </c>
      <c r="S297" s="1" t="s">
        <v>88</v>
      </c>
      <c r="T297" s="2">
        <v>43333</v>
      </c>
      <c r="U297" s="2">
        <v>43333</v>
      </c>
      <c r="V297" s="1" t="s">
        <v>52</v>
      </c>
      <c r="W297" s="3">
        <v>1</v>
      </c>
      <c r="X297" s="1" t="s">
        <v>53</v>
      </c>
      <c r="Y297" s="4">
        <v>175035</v>
      </c>
      <c r="Z297" s="4">
        <v>-22929</v>
      </c>
      <c r="AA297" s="4">
        <v>0</v>
      </c>
      <c r="AB297" s="4">
        <v>0</v>
      </c>
      <c r="AC297" s="4">
        <v>0</v>
      </c>
      <c r="AD297" s="4">
        <v>175035</v>
      </c>
      <c r="AE297" s="5">
        <v>1685</v>
      </c>
      <c r="AF297" s="1" t="s">
        <v>70</v>
      </c>
      <c r="AG297" s="1" t="s">
        <v>71</v>
      </c>
      <c r="AH297" s="1" t="s">
        <v>89</v>
      </c>
      <c r="AI297" s="1" t="s">
        <v>57</v>
      </c>
      <c r="AJ297" s="5">
        <v>10950</v>
      </c>
      <c r="AK297" s="4">
        <v>-1816</v>
      </c>
      <c r="AL297" s="4">
        <v>0</v>
      </c>
      <c r="AM297" s="4">
        <v>0</v>
      </c>
      <c r="AN297" s="4">
        <v>0</v>
      </c>
      <c r="AO297" s="4">
        <v>-24745</v>
      </c>
      <c r="AP297" s="4">
        <v>-24745</v>
      </c>
      <c r="AQ297" s="4">
        <v>0</v>
      </c>
      <c r="AR297" s="4">
        <v>150290</v>
      </c>
      <c r="AS297" s="1" t="s">
        <v>52</v>
      </c>
      <c r="AT297" s="9">
        <f t="shared" si="120"/>
        <v>43333</v>
      </c>
      <c r="AU297" s="9">
        <f t="shared" si="121"/>
        <v>43313</v>
      </c>
      <c r="AV297" s="9">
        <v>44798</v>
      </c>
      <c r="AW297" s="11">
        <f t="shared" si="122"/>
        <v>4.0136986301369859</v>
      </c>
      <c r="AX297">
        <v>10</v>
      </c>
      <c r="AY297" s="12">
        <v>0.05</v>
      </c>
      <c r="AZ297">
        <f t="shared" si="123"/>
        <v>9.5000000000000001E-2</v>
      </c>
      <c r="BA297" s="13">
        <f t="shared" si="124"/>
        <v>175035</v>
      </c>
      <c r="BB297" s="17" t="s">
        <v>1877</v>
      </c>
      <c r="BC297">
        <f>MATCH(BB297,MONTHLY_INDEX!$A:$A,0)</f>
        <v>642</v>
      </c>
      <c r="BD297">
        <f>MATCH(AU297,MONTHLY_INDEX!$1:$1,0)</f>
        <v>80</v>
      </c>
      <c r="BE297">
        <f>INDEX(MONTHLY_INDEX!$1:$1048576,Final!BC297,Final!BD297)</f>
        <v>79.099999999999994</v>
      </c>
      <c r="BF297">
        <f>MATCH($BF$1,MONTHLY_INDEX!$1:$1,0)</f>
        <v>127</v>
      </c>
      <c r="BG297">
        <f>INDEX(MONTHLY_INDEX!$1:$1048576,Final!BC297,Final!BF297)</f>
        <v>94</v>
      </c>
      <c r="BH297" s="23">
        <f t="shared" si="132"/>
        <v>0.18836915297092297</v>
      </c>
      <c r="BI297" s="14">
        <f t="shared" si="133"/>
        <v>208006.19469026552</v>
      </c>
      <c r="BJ297" s="14">
        <f t="shared" si="134"/>
        <v>79313.046975390971</v>
      </c>
      <c r="BK297" s="15">
        <f t="shared" si="125"/>
        <v>128693.14771487455</v>
      </c>
      <c r="BL297" s="52">
        <v>0</v>
      </c>
      <c r="BM297" s="15">
        <f t="shared" si="135"/>
        <v>128693.14771487455</v>
      </c>
    </row>
    <row r="298" spans="1:65">
      <c r="A298" s="8">
        <v>296</v>
      </c>
      <c r="B298" s="1" t="s">
        <v>44</v>
      </c>
      <c r="C298" s="1">
        <v>1500</v>
      </c>
      <c r="D298" s="1" t="s">
        <v>60</v>
      </c>
      <c r="E298" s="1">
        <v>150000017</v>
      </c>
      <c r="F298" s="1" t="s">
        <v>60</v>
      </c>
      <c r="G298" s="1" t="s">
        <v>105</v>
      </c>
      <c r="H298" s="1">
        <v>17</v>
      </c>
      <c r="I298" s="1" t="s">
        <v>52</v>
      </c>
      <c r="J298" s="1" t="s">
        <v>49</v>
      </c>
      <c r="K298" s="1">
        <v>17406001</v>
      </c>
      <c r="L298" s="1" t="s">
        <v>50</v>
      </c>
      <c r="M298" s="1" t="s">
        <v>51</v>
      </c>
      <c r="N298" s="1" t="s">
        <v>64</v>
      </c>
      <c r="O298" s="1" t="s">
        <v>65</v>
      </c>
      <c r="P298" s="1" t="s">
        <v>66</v>
      </c>
      <c r="Q298" s="1" t="s">
        <v>67</v>
      </c>
      <c r="R298" s="1" t="s">
        <v>87</v>
      </c>
      <c r="S298" s="1" t="s">
        <v>88</v>
      </c>
      <c r="T298" s="2">
        <v>43333</v>
      </c>
      <c r="U298" s="2">
        <v>43333</v>
      </c>
      <c r="V298" s="1" t="s">
        <v>52</v>
      </c>
      <c r="W298" s="3">
        <v>1</v>
      </c>
      <c r="X298" s="1" t="s">
        <v>53</v>
      </c>
      <c r="Y298" s="4">
        <v>132796</v>
      </c>
      <c r="Z298" s="4">
        <v>-17395</v>
      </c>
      <c r="AA298" s="4">
        <v>0</v>
      </c>
      <c r="AB298" s="4">
        <v>0</v>
      </c>
      <c r="AC298" s="4">
        <v>0</v>
      </c>
      <c r="AD298" s="4">
        <v>132796</v>
      </c>
      <c r="AE298" s="5">
        <v>1685</v>
      </c>
      <c r="AF298" s="1" t="s">
        <v>70</v>
      </c>
      <c r="AG298" s="1" t="s">
        <v>71</v>
      </c>
      <c r="AH298" s="1" t="s">
        <v>89</v>
      </c>
      <c r="AI298" s="1" t="s">
        <v>57</v>
      </c>
      <c r="AJ298" s="5">
        <v>10950</v>
      </c>
      <c r="AK298" s="4">
        <v>-1378</v>
      </c>
      <c r="AL298" s="4">
        <v>0</v>
      </c>
      <c r="AM298" s="4">
        <v>0</v>
      </c>
      <c r="AN298" s="4">
        <v>0</v>
      </c>
      <c r="AO298" s="4">
        <v>-18773</v>
      </c>
      <c r="AP298" s="4">
        <v>-18773</v>
      </c>
      <c r="AQ298" s="4">
        <v>0</v>
      </c>
      <c r="AR298" s="4">
        <v>114023</v>
      </c>
      <c r="AS298" s="1" t="s">
        <v>52</v>
      </c>
      <c r="AT298" s="9">
        <f t="shared" si="120"/>
        <v>43333</v>
      </c>
      <c r="AU298" s="9">
        <f t="shared" si="121"/>
        <v>43313</v>
      </c>
      <c r="AV298" s="9">
        <v>44798</v>
      </c>
      <c r="AW298" s="11">
        <f t="shared" si="122"/>
        <v>4.0136986301369859</v>
      </c>
      <c r="AX298">
        <v>10</v>
      </c>
      <c r="AY298" s="12">
        <v>0.05</v>
      </c>
      <c r="AZ298">
        <f t="shared" si="123"/>
        <v>9.5000000000000001E-2</v>
      </c>
      <c r="BA298" s="13">
        <f t="shared" si="124"/>
        <v>132796</v>
      </c>
      <c r="BB298" s="17" t="s">
        <v>2189</v>
      </c>
      <c r="BC298">
        <f>MATCH(BB298,MONTHLY_INDEX!$A:$A,0)</f>
        <v>798</v>
      </c>
      <c r="BD298">
        <f>MATCH(AU298,MONTHLY_INDEX!$1:$1,0)</f>
        <v>80</v>
      </c>
      <c r="BE298">
        <f>INDEX(MONTHLY_INDEX!$1:$1048576,Final!BC298,Final!BD298)</f>
        <v>96</v>
      </c>
      <c r="BF298">
        <f>MATCH($BF$1,MONTHLY_INDEX!$1:$1,0)</f>
        <v>127</v>
      </c>
      <c r="BG298">
        <f>INDEX(MONTHLY_INDEX!$1:$1048576,Final!BC298,Final!BF298)</f>
        <v>95.3</v>
      </c>
      <c r="BH298" s="23">
        <f t="shared" si="132"/>
        <v>-7.2916666666666963E-3</v>
      </c>
      <c r="BI298" s="14">
        <f t="shared" si="133"/>
        <v>131827.69583333333</v>
      </c>
      <c r="BJ298" s="14">
        <f t="shared" si="134"/>
        <v>50266.0810071347</v>
      </c>
      <c r="BK298" s="15">
        <f t="shared" si="125"/>
        <v>81561.614826198638</v>
      </c>
      <c r="BL298" s="52">
        <v>0</v>
      </c>
      <c r="BM298" s="15">
        <f t="shared" si="135"/>
        <v>81561.614826198638</v>
      </c>
    </row>
    <row r="299" spans="1:65">
      <c r="A299" s="8">
        <v>297</v>
      </c>
      <c r="B299" s="1" t="s">
        <v>44</v>
      </c>
      <c r="C299" s="1">
        <v>1500</v>
      </c>
      <c r="D299" s="1" t="s">
        <v>60</v>
      </c>
      <c r="E299" s="1">
        <v>150000017</v>
      </c>
      <c r="F299" s="1" t="s">
        <v>60</v>
      </c>
      <c r="G299" s="1" t="s">
        <v>106</v>
      </c>
      <c r="H299" s="1">
        <v>18</v>
      </c>
      <c r="I299" s="1" t="s">
        <v>52</v>
      </c>
      <c r="J299" s="1" t="s">
        <v>49</v>
      </c>
      <c r="K299" s="1">
        <v>17406001</v>
      </c>
      <c r="L299" s="1" t="s">
        <v>50</v>
      </c>
      <c r="M299" s="1" t="s">
        <v>51</v>
      </c>
      <c r="N299" s="1" t="s">
        <v>64</v>
      </c>
      <c r="O299" s="1" t="s">
        <v>65</v>
      </c>
      <c r="P299" s="1" t="s">
        <v>66</v>
      </c>
      <c r="Q299" s="1" t="s">
        <v>67</v>
      </c>
      <c r="R299" s="1" t="s">
        <v>87</v>
      </c>
      <c r="S299" s="1" t="s">
        <v>88</v>
      </c>
      <c r="T299" s="2">
        <v>43333</v>
      </c>
      <c r="U299" s="2">
        <v>43333</v>
      </c>
      <c r="V299" s="1" t="s">
        <v>52</v>
      </c>
      <c r="W299" s="3">
        <v>1</v>
      </c>
      <c r="X299" s="1" t="s">
        <v>53</v>
      </c>
      <c r="Y299" s="4">
        <v>469552</v>
      </c>
      <c r="Z299" s="4">
        <v>-61512</v>
      </c>
      <c r="AA299" s="4">
        <v>0</v>
      </c>
      <c r="AB299" s="4">
        <v>0</v>
      </c>
      <c r="AC299" s="4">
        <v>0</v>
      </c>
      <c r="AD299" s="4">
        <v>469552</v>
      </c>
      <c r="AE299" s="5">
        <v>1685</v>
      </c>
      <c r="AF299" s="1" t="s">
        <v>70</v>
      </c>
      <c r="AG299" s="1" t="s">
        <v>71</v>
      </c>
      <c r="AH299" s="1" t="s">
        <v>89</v>
      </c>
      <c r="AI299" s="1" t="s">
        <v>57</v>
      </c>
      <c r="AJ299" s="5">
        <v>10950</v>
      </c>
      <c r="AK299" s="4">
        <v>-4871</v>
      </c>
      <c r="AL299" s="4">
        <v>0</v>
      </c>
      <c r="AM299" s="4">
        <v>0</v>
      </c>
      <c r="AN299" s="4">
        <v>0</v>
      </c>
      <c r="AO299" s="4">
        <v>-66383</v>
      </c>
      <c r="AP299" s="4">
        <v>-66383</v>
      </c>
      <c r="AQ299" s="4">
        <v>0</v>
      </c>
      <c r="AR299" s="4">
        <v>403169</v>
      </c>
      <c r="AS299" s="1" t="s">
        <v>52</v>
      </c>
      <c r="AT299" s="9">
        <f t="shared" si="120"/>
        <v>43333</v>
      </c>
      <c r="AU299" s="9">
        <f t="shared" si="121"/>
        <v>43313</v>
      </c>
      <c r="AV299" s="9">
        <v>44798</v>
      </c>
      <c r="AW299" s="11">
        <f t="shared" si="122"/>
        <v>4.0136986301369859</v>
      </c>
      <c r="AX299">
        <v>10</v>
      </c>
      <c r="AY299" s="12">
        <v>0.05</v>
      </c>
      <c r="AZ299">
        <f t="shared" si="123"/>
        <v>9.5000000000000001E-2</v>
      </c>
      <c r="BA299" s="13">
        <f t="shared" si="124"/>
        <v>469552</v>
      </c>
      <c r="BB299" s="17" t="s">
        <v>1871</v>
      </c>
      <c r="BC299">
        <f>MATCH(BB299,MONTHLY_INDEX!$A:$A,0)</f>
        <v>639</v>
      </c>
      <c r="BD299">
        <f>MATCH(AU299,MONTHLY_INDEX!$1:$1,0)</f>
        <v>80</v>
      </c>
      <c r="BE299">
        <f>INDEX(MONTHLY_INDEX!$1:$1048576,Final!BC299,Final!BD299)</f>
        <v>112.8</v>
      </c>
      <c r="BF299">
        <f>MATCH($BF$1,MONTHLY_INDEX!$1:$1,0)</f>
        <v>127</v>
      </c>
      <c r="BG299">
        <f>INDEX(MONTHLY_INDEX!$1:$1048576,Final!BC299,Final!BF299)</f>
        <v>116.2</v>
      </c>
      <c r="BH299" s="23">
        <f t="shared" si="132"/>
        <v>3.0141843971631256E-2</v>
      </c>
      <c r="BI299" s="14">
        <f t="shared" si="133"/>
        <v>483705.16312056739</v>
      </c>
      <c r="BJ299" s="14">
        <f t="shared" si="134"/>
        <v>184437.44130768481</v>
      </c>
      <c r="BK299" s="15">
        <f t="shared" si="125"/>
        <v>299267.72181288258</v>
      </c>
      <c r="BL299" s="52">
        <v>0</v>
      </c>
      <c r="BM299" s="15">
        <f t="shared" si="135"/>
        <v>299267.72181288258</v>
      </c>
    </row>
    <row r="300" spans="1:65">
      <c r="A300" s="8">
        <v>298</v>
      </c>
      <c r="B300" s="1" t="s">
        <v>44</v>
      </c>
      <c r="C300" s="1">
        <v>1500</v>
      </c>
      <c r="D300" s="1" t="s">
        <v>60</v>
      </c>
      <c r="E300" s="1">
        <v>150000017</v>
      </c>
      <c r="F300" s="1" t="s">
        <v>60</v>
      </c>
      <c r="G300" s="1" t="s">
        <v>107</v>
      </c>
      <c r="H300" s="1">
        <v>19</v>
      </c>
      <c r="I300" s="1" t="s">
        <v>52</v>
      </c>
      <c r="J300" s="1" t="s">
        <v>49</v>
      </c>
      <c r="K300" s="1">
        <v>17406001</v>
      </c>
      <c r="L300" s="1" t="s">
        <v>50</v>
      </c>
      <c r="M300" s="1" t="s">
        <v>51</v>
      </c>
      <c r="N300" s="1" t="s">
        <v>64</v>
      </c>
      <c r="O300" s="1" t="s">
        <v>65</v>
      </c>
      <c r="P300" s="1" t="s">
        <v>66</v>
      </c>
      <c r="Q300" s="1" t="s">
        <v>67</v>
      </c>
      <c r="R300" s="1" t="s">
        <v>87</v>
      </c>
      <c r="S300" s="1" t="s">
        <v>88</v>
      </c>
      <c r="T300" s="2">
        <v>43333</v>
      </c>
      <c r="U300" s="2">
        <v>43333</v>
      </c>
      <c r="V300" s="1" t="s">
        <v>52</v>
      </c>
      <c r="W300" s="3">
        <v>1</v>
      </c>
      <c r="X300" s="1" t="s">
        <v>53</v>
      </c>
      <c r="Y300" s="4">
        <v>6861326</v>
      </c>
      <c r="Z300" s="4">
        <v>-898859</v>
      </c>
      <c r="AA300" s="4">
        <v>0</v>
      </c>
      <c r="AB300" s="4">
        <v>0</v>
      </c>
      <c r="AC300" s="4">
        <v>0</v>
      </c>
      <c r="AD300" s="4">
        <v>6861326</v>
      </c>
      <c r="AE300" s="5">
        <v>1685</v>
      </c>
      <c r="AF300" s="1" t="s">
        <v>70</v>
      </c>
      <c r="AG300" s="1" t="s">
        <v>71</v>
      </c>
      <c r="AH300" s="1" t="s">
        <v>89</v>
      </c>
      <c r="AI300" s="1" t="s">
        <v>57</v>
      </c>
      <c r="AJ300" s="5">
        <v>10950</v>
      </c>
      <c r="AK300" s="4">
        <v>-71176</v>
      </c>
      <c r="AL300" s="4">
        <v>0</v>
      </c>
      <c r="AM300" s="4">
        <v>0</v>
      </c>
      <c r="AN300" s="4">
        <v>0</v>
      </c>
      <c r="AO300" s="4">
        <v>-970035</v>
      </c>
      <c r="AP300" s="4">
        <v>-970035</v>
      </c>
      <c r="AQ300" s="4">
        <v>0</v>
      </c>
      <c r="AR300" s="4">
        <v>5891291</v>
      </c>
      <c r="AS300" s="1" t="s">
        <v>52</v>
      </c>
      <c r="AT300" s="9">
        <f t="shared" si="120"/>
        <v>43333</v>
      </c>
      <c r="AU300" s="9">
        <f t="shared" si="121"/>
        <v>43313</v>
      </c>
      <c r="AV300" s="9">
        <v>44798</v>
      </c>
      <c r="AW300" s="11">
        <f t="shared" si="122"/>
        <v>4.0136986301369859</v>
      </c>
      <c r="AX300">
        <v>10</v>
      </c>
      <c r="AY300" s="12">
        <v>0.05</v>
      </c>
      <c r="AZ300">
        <f t="shared" si="123"/>
        <v>9.5000000000000001E-2</v>
      </c>
      <c r="BA300" s="13">
        <f t="shared" si="124"/>
        <v>6861326</v>
      </c>
      <c r="BI300" s="14">
        <f t="shared" ref="BI300:BI302" si="136">AR300</f>
        <v>5891291</v>
      </c>
      <c r="BJ300" s="14">
        <v>0</v>
      </c>
      <c r="BK300" s="14">
        <f t="shared" ref="BK300:BK302" si="137">AR300</f>
        <v>5891291</v>
      </c>
      <c r="BL300" s="52">
        <v>0</v>
      </c>
      <c r="BM300" s="15">
        <f t="shared" ref="BM300:BM302" si="138">AR300</f>
        <v>5891291</v>
      </c>
    </row>
    <row r="301" spans="1:65">
      <c r="A301" s="8">
        <v>299</v>
      </c>
      <c r="B301" s="1" t="s">
        <v>44</v>
      </c>
      <c r="C301" s="1">
        <v>1500</v>
      </c>
      <c r="D301" s="1" t="s">
        <v>60</v>
      </c>
      <c r="E301" s="1">
        <v>150000017</v>
      </c>
      <c r="F301" s="1" t="s">
        <v>60</v>
      </c>
      <c r="G301" s="1" t="s">
        <v>108</v>
      </c>
      <c r="H301" s="1">
        <v>20</v>
      </c>
      <c r="I301" s="1" t="s">
        <v>52</v>
      </c>
      <c r="J301" s="1" t="s">
        <v>49</v>
      </c>
      <c r="K301" s="1">
        <v>17406001</v>
      </c>
      <c r="L301" s="1" t="s">
        <v>50</v>
      </c>
      <c r="M301" s="1" t="s">
        <v>51</v>
      </c>
      <c r="N301" s="1" t="s">
        <v>64</v>
      </c>
      <c r="O301" s="1" t="s">
        <v>65</v>
      </c>
      <c r="P301" s="1" t="s">
        <v>66</v>
      </c>
      <c r="Q301" s="1" t="s">
        <v>67</v>
      </c>
      <c r="R301" s="1" t="s">
        <v>87</v>
      </c>
      <c r="S301" s="1" t="s">
        <v>88</v>
      </c>
      <c r="T301" s="2">
        <v>43333</v>
      </c>
      <c r="U301" s="2">
        <v>43333</v>
      </c>
      <c r="V301" s="1" t="s">
        <v>52</v>
      </c>
      <c r="W301" s="3">
        <v>1</v>
      </c>
      <c r="X301" s="1" t="s">
        <v>53</v>
      </c>
      <c r="Y301" s="4">
        <v>5552065</v>
      </c>
      <c r="Z301" s="4">
        <v>-727341</v>
      </c>
      <c r="AA301" s="4">
        <v>0</v>
      </c>
      <c r="AB301" s="4">
        <v>0</v>
      </c>
      <c r="AC301" s="4">
        <v>0</v>
      </c>
      <c r="AD301" s="4">
        <v>5552065</v>
      </c>
      <c r="AE301" s="5">
        <v>1685</v>
      </c>
      <c r="AF301" s="1" t="s">
        <v>70</v>
      </c>
      <c r="AG301" s="1" t="s">
        <v>71</v>
      </c>
      <c r="AH301" s="1" t="s">
        <v>89</v>
      </c>
      <c r="AI301" s="1" t="s">
        <v>57</v>
      </c>
      <c r="AJ301" s="5">
        <v>10950</v>
      </c>
      <c r="AK301" s="4">
        <v>-57594</v>
      </c>
      <c r="AL301" s="4">
        <v>0</v>
      </c>
      <c r="AM301" s="4">
        <v>0</v>
      </c>
      <c r="AN301" s="4">
        <v>0</v>
      </c>
      <c r="AO301" s="4">
        <v>-784935</v>
      </c>
      <c r="AP301" s="4">
        <v>-784935</v>
      </c>
      <c r="AQ301" s="4">
        <v>0</v>
      </c>
      <c r="AR301" s="4">
        <v>4767130</v>
      </c>
      <c r="AS301" s="1" t="s">
        <v>52</v>
      </c>
      <c r="AT301" s="9">
        <f t="shared" si="120"/>
        <v>43333</v>
      </c>
      <c r="AU301" s="9">
        <f t="shared" si="121"/>
        <v>43313</v>
      </c>
      <c r="AV301" s="9">
        <v>44798</v>
      </c>
      <c r="AW301" s="11">
        <f t="shared" si="122"/>
        <v>4.0136986301369859</v>
      </c>
      <c r="AX301">
        <v>10</v>
      </c>
      <c r="AY301" s="12">
        <v>0.05</v>
      </c>
      <c r="AZ301">
        <f t="shared" si="123"/>
        <v>9.5000000000000001E-2</v>
      </c>
      <c r="BA301" s="13">
        <f t="shared" si="124"/>
        <v>5552065</v>
      </c>
      <c r="BI301" s="14">
        <f t="shared" si="136"/>
        <v>4767130</v>
      </c>
      <c r="BJ301" s="14">
        <v>0</v>
      </c>
      <c r="BK301" s="14">
        <f t="shared" si="137"/>
        <v>4767130</v>
      </c>
      <c r="BL301" s="52">
        <v>0</v>
      </c>
      <c r="BM301" s="15">
        <f t="shared" si="138"/>
        <v>4767130</v>
      </c>
    </row>
    <row r="302" spans="1:65">
      <c r="A302" s="8">
        <v>300</v>
      </c>
      <c r="B302" s="1" t="s">
        <v>44</v>
      </c>
      <c r="C302" s="1">
        <v>1500</v>
      </c>
      <c r="D302" s="1" t="s">
        <v>60</v>
      </c>
      <c r="E302" s="1">
        <v>150000017</v>
      </c>
      <c r="F302" s="1" t="s">
        <v>60</v>
      </c>
      <c r="G302" s="1" t="s">
        <v>109</v>
      </c>
      <c r="H302" s="1">
        <v>21</v>
      </c>
      <c r="I302" s="1" t="s">
        <v>52</v>
      </c>
      <c r="J302" s="1" t="s">
        <v>49</v>
      </c>
      <c r="K302" s="1">
        <v>17406001</v>
      </c>
      <c r="L302" s="1" t="s">
        <v>50</v>
      </c>
      <c r="M302" s="1" t="s">
        <v>51</v>
      </c>
      <c r="N302" s="1" t="s">
        <v>64</v>
      </c>
      <c r="O302" s="1" t="s">
        <v>65</v>
      </c>
      <c r="P302" s="1" t="s">
        <v>66</v>
      </c>
      <c r="Q302" s="1" t="s">
        <v>67</v>
      </c>
      <c r="R302" s="1" t="s">
        <v>87</v>
      </c>
      <c r="S302" s="1" t="s">
        <v>88</v>
      </c>
      <c r="T302" s="2">
        <v>43333</v>
      </c>
      <c r="U302" s="2">
        <v>43333</v>
      </c>
      <c r="V302" s="1" t="s">
        <v>52</v>
      </c>
      <c r="W302" s="3">
        <v>1</v>
      </c>
      <c r="X302" s="1" t="s">
        <v>53</v>
      </c>
      <c r="Y302" s="4">
        <v>1950695</v>
      </c>
      <c r="Z302" s="4">
        <v>-256470</v>
      </c>
      <c r="AA302" s="4">
        <v>0</v>
      </c>
      <c r="AB302" s="4">
        <v>0</v>
      </c>
      <c r="AC302" s="4">
        <v>0</v>
      </c>
      <c r="AD302" s="4">
        <v>1950695</v>
      </c>
      <c r="AE302" s="5">
        <v>1685</v>
      </c>
      <c r="AF302" s="1" t="s">
        <v>70</v>
      </c>
      <c r="AG302" s="1" t="s">
        <v>71</v>
      </c>
      <c r="AH302" s="1" t="s">
        <v>89</v>
      </c>
      <c r="AI302" s="1" t="s">
        <v>57</v>
      </c>
      <c r="AJ302" s="5">
        <v>10950</v>
      </c>
      <c r="AK302" s="4">
        <v>-20224</v>
      </c>
      <c r="AL302" s="4">
        <v>0</v>
      </c>
      <c r="AM302" s="4">
        <v>0</v>
      </c>
      <c r="AN302" s="4">
        <v>0</v>
      </c>
      <c r="AO302" s="4">
        <v>-276694</v>
      </c>
      <c r="AP302" s="4">
        <v>-276694</v>
      </c>
      <c r="AQ302" s="4">
        <v>0</v>
      </c>
      <c r="AR302" s="4">
        <v>1674001</v>
      </c>
      <c r="AS302" s="1" t="s">
        <v>52</v>
      </c>
      <c r="AT302" s="9">
        <f t="shared" si="120"/>
        <v>43333</v>
      </c>
      <c r="AU302" s="9">
        <f t="shared" si="121"/>
        <v>43313</v>
      </c>
      <c r="AV302" s="9">
        <v>44798</v>
      </c>
      <c r="AW302" s="11">
        <f t="shared" si="122"/>
        <v>4.0136986301369859</v>
      </c>
      <c r="AX302">
        <v>10</v>
      </c>
      <c r="AY302" s="12">
        <v>0.05</v>
      </c>
      <c r="AZ302">
        <f t="shared" si="123"/>
        <v>9.5000000000000001E-2</v>
      </c>
      <c r="BA302" s="13">
        <f t="shared" si="124"/>
        <v>1950695</v>
      </c>
      <c r="BI302" s="14">
        <f t="shared" si="136"/>
        <v>1674001</v>
      </c>
      <c r="BJ302" s="14">
        <v>0</v>
      </c>
      <c r="BK302" s="14">
        <f t="shared" si="137"/>
        <v>1674001</v>
      </c>
      <c r="BL302" s="52">
        <v>0</v>
      </c>
      <c r="BM302" s="15">
        <f t="shared" si="138"/>
        <v>1674001</v>
      </c>
    </row>
    <row r="303" spans="1:65">
      <c r="A303" s="8">
        <v>301</v>
      </c>
      <c r="B303" s="1" t="s">
        <v>44</v>
      </c>
      <c r="C303" s="1">
        <v>1500</v>
      </c>
      <c r="D303" s="1" t="s">
        <v>60</v>
      </c>
      <c r="E303" s="1">
        <v>150000017</v>
      </c>
      <c r="F303" s="1" t="s">
        <v>60</v>
      </c>
      <c r="G303" s="1" t="s">
        <v>110</v>
      </c>
      <c r="H303" s="1">
        <v>22</v>
      </c>
      <c r="I303" s="1" t="s">
        <v>52</v>
      </c>
      <c r="J303" s="1" t="s">
        <v>49</v>
      </c>
      <c r="K303" s="1">
        <v>17406001</v>
      </c>
      <c r="L303" s="1" t="s">
        <v>50</v>
      </c>
      <c r="M303" s="1" t="s">
        <v>51</v>
      </c>
      <c r="N303" s="1" t="s">
        <v>64</v>
      </c>
      <c r="O303" s="1" t="s">
        <v>65</v>
      </c>
      <c r="P303" s="1" t="s">
        <v>66</v>
      </c>
      <c r="Q303" s="1" t="s">
        <v>67</v>
      </c>
      <c r="R303" s="1" t="s">
        <v>87</v>
      </c>
      <c r="S303" s="1" t="s">
        <v>88</v>
      </c>
      <c r="T303" s="2">
        <v>43333</v>
      </c>
      <c r="U303" s="2">
        <v>43333</v>
      </c>
      <c r="V303" s="1" t="s">
        <v>52</v>
      </c>
      <c r="W303" s="3">
        <v>1</v>
      </c>
      <c r="X303" s="1" t="s">
        <v>53</v>
      </c>
      <c r="Y303" s="4">
        <v>16789210</v>
      </c>
      <c r="Z303" s="4">
        <v>-2199450</v>
      </c>
      <c r="AA303" s="4">
        <v>0</v>
      </c>
      <c r="AB303" s="4">
        <v>0</v>
      </c>
      <c r="AC303" s="4">
        <v>0</v>
      </c>
      <c r="AD303" s="4">
        <v>16789210</v>
      </c>
      <c r="AE303" s="5">
        <v>1685</v>
      </c>
      <c r="AF303" s="1" t="s">
        <v>70</v>
      </c>
      <c r="AG303" s="1" t="s">
        <v>71</v>
      </c>
      <c r="AH303" s="1" t="s">
        <v>89</v>
      </c>
      <c r="AI303" s="1" t="s">
        <v>57</v>
      </c>
      <c r="AJ303" s="5">
        <v>10950</v>
      </c>
      <c r="AK303" s="4">
        <v>-174163</v>
      </c>
      <c r="AL303" s="4">
        <v>0</v>
      </c>
      <c r="AM303" s="4">
        <v>0</v>
      </c>
      <c r="AN303" s="4">
        <v>0</v>
      </c>
      <c r="AO303" s="4">
        <v>-2373613</v>
      </c>
      <c r="AP303" s="4">
        <v>-2373613</v>
      </c>
      <c r="AQ303" s="4">
        <v>0</v>
      </c>
      <c r="AR303" s="4">
        <v>14415597</v>
      </c>
      <c r="AS303" s="1" t="s">
        <v>52</v>
      </c>
      <c r="AT303" s="9">
        <f t="shared" si="120"/>
        <v>43333</v>
      </c>
      <c r="AU303" s="9">
        <f t="shared" si="121"/>
        <v>43313</v>
      </c>
      <c r="AV303" s="9">
        <v>44798</v>
      </c>
      <c r="AW303" s="11">
        <f t="shared" si="122"/>
        <v>4.0136986301369859</v>
      </c>
      <c r="AX303">
        <v>25</v>
      </c>
      <c r="AY303" s="12">
        <v>0.05</v>
      </c>
      <c r="AZ303">
        <f t="shared" si="123"/>
        <v>3.7999999999999999E-2</v>
      </c>
      <c r="BA303" s="13">
        <f t="shared" si="124"/>
        <v>16789210</v>
      </c>
      <c r="BB303" s="17" t="s">
        <v>2189</v>
      </c>
      <c r="BC303">
        <f>MATCH(BB303,MONTHLY_INDEX!$A:$A,0)</f>
        <v>798</v>
      </c>
      <c r="BD303">
        <f>MATCH(AU303,MONTHLY_INDEX!$1:$1,0)</f>
        <v>80</v>
      </c>
      <c r="BE303">
        <f>INDEX(MONTHLY_INDEX!$1:$1048576,Final!BC303,Final!BD303)</f>
        <v>96</v>
      </c>
      <c r="BF303">
        <f>MATCH($BF$1,MONTHLY_INDEX!$1:$1,0)</f>
        <v>127</v>
      </c>
      <c r="BG303">
        <f>INDEX(MONTHLY_INDEX!$1:$1048576,Final!BC303,Final!BF303)</f>
        <v>95.3</v>
      </c>
      <c r="BH303" s="23">
        <f>(BG303-BE303)/BE303</f>
        <v>-7.2916666666666963E-3</v>
      </c>
      <c r="BI303" s="14">
        <f>(1+BH303)*BA303</f>
        <v>16666788.677083332</v>
      </c>
      <c r="BJ303" s="14">
        <f>BI303*AZ303*AW303</f>
        <v>2542027.7415156956</v>
      </c>
      <c r="BK303" s="15">
        <f t="shared" si="125"/>
        <v>14124760.935567636</v>
      </c>
      <c r="BL303" s="52">
        <v>0</v>
      </c>
      <c r="BM303" s="15">
        <f>MAX((1-BL303)*BK303,BI303*AY303)</f>
        <v>14124760.935567636</v>
      </c>
    </row>
    <row r="304" spans="1:65">
      <c r="A304" s="8">
        <v>302</v>
      </c>
      <c r="B304" s="1" t="s">
        <v>44</v>
      </c>
      <c r="C304" s="1">
        <v>1500</v>
      </c>
      <c r="D304" s="1" t="s">
        <v>60</v>
      </c>
      <c r="E304" s="1">
        <v>150000017</v>
      </c>
      <c r="F304" s="1" t="s">
        <v>60</v>
      </c>
      <c r="G304" s="1" t="s">
        <v>111</v>
      </c>
      <c r="H304" s="1">
        <v>23</v>
      </c>
      <c r="I304" s="1" t="s">
        <v>52</v>
      </c>
      <c r="J304" s="1" t="s">
        <v>49</v>
      </c>
      <c r="K304" s="1">
        <v>17406001</v>
      </c>
      <c r="L304" s="1" t="s">
        <v>50</v>
      </c>
      <c r="M304" s="1" t="s">
        <v>51</v>
      </c>
      <c r="N304" s="1" t="s">
        <v>64</v>
      </c>
      <c r="O304" s="1" t="s">
        <v>65</v>
      </c>
      <c r="P304" s="1" t="s">
        <v>66</v>
      </c>
      <c r="Q304" s="1" t="s">
        <v>67</v>
      </c>
      <c r="R304" s="1" t="s">
        <v>87</v>
      </c>
      <c r="S304" s="1" t="s">
        <v>88</v>
      </c>
      <c r="T304" s="2">
        <v>43333</v>
      </c>
      <c r="U304" s="2">
        <v>43333</v>
      </c>
      <c r="V304" s="1" t="s">
        <v>52</v>
      </c>
      <c r="W304" s="3">
        <v>1</v>
      </c>
      <c r="X304" s="1" t="s">
        <v>53</v>
      </c>
      <c r="Y304" s="4">
        <v>32425</v>
      </c>
      <c r="Z304" s="4">
        <v>-4246</v>
      </c>
      <c r="AA304" s="4">
        <v>0</v>
      </c>
      <c r="AB304" s="4">
        <v>0</v>
      </c>
      <c r="AC304" s="4">
        <v>0</v>
      </c>
      <c r="AD304" s="4">
        <v>32425</v>
      </c>
      <c r="AE304" s="5">
        <v>1685</v>
      </c>
      <c r="AF304" s="1" t="s">
        <v>70</v>
      </c>
      <c r="AG304" s="1" t="s">
        <v>71</v>
      </c>
      <c r="AH304" s="1" t="s">
        <v>89</v>
      </c>
      <c r="AI304" s="1" t="s">
        <v>57</v>
      </c>
      <c r="AJ304" s="5">
        <v>10950</v>
      </c>
      <c r="AK304" s="4">
        <v>-336</v>
      </c>
      <c r="AL304" s="4">
        <v>0</v>
      </c>
      <c r="AM304" s="4">
        <v>0</v>
      </c>
      <c r="AN304" s="4">
        <v>0</v>
      </c>
      <c r="AO304" s="4">
        <v>-4582</v>
      </c>
      <c r="AP304" s="4">
        <v>-4582</v>
      </c>
      <c r="AQ304" s="4">
        <v>0</v>
      </c>
      <c r="AR304" s="4">
        <v>27843</v>
      </c>
      <c r="AS304" s="1" t="s">
        <v>52</v>
      </c>
      <c r="AT304" s="9">
        <f t="shared" si="120"/>
        <v>43333</v>
      </c>
      <c r="AU304" s="9">
        <f t="shared" si="121"/>
        <v>43313</v>
      </c>
      <c r="AV304" s="9">
        <v>44798</v>
      </c>
      <c r="AW304" s="11">
        <f t="shared" si="122"/>
        <v>4.0136986301369859</v>
      </c>
      <c r="AX304">
        <v>10</v>
      </c>
      <c r="AY304" s="12">
        <v>0.05</v>
      </c>
      <c r="AZ304">
        <f t="shared" si="123"/>
        <v>9.5000000000000001E-2</v>
      </c>
      <c r="BA304" s="13">
        <f t="shared" si="124"/>
        <v>32425</v>
      </c>
      <c r="BI304" s="14">
        <f t="shared" ref="BI304:BI308" si="139">AR304</f>
        <v>27843</v>
      </c>
      <c r="BJ304" s="14">
        <v>0</v>
      </c>
      <c r="BK304" s="14">
        <f t="shared" ref="BK304:BK308" si="140">AR304</f>
        <v>27843</v>
      </c>
      <c r="BL304" s="52">
        <v>0</v>
      </c>
      <c r="BM304" s="15">
        <f t="shared" ref="BM304:BM308" si="141">AR304</f>
        <v>27843</v>
      </c>
    </row>
    <row r="305" spans="1:65">
      <c r="A305" s="8">
        <v>303</v>
      </c>
      <c r="B305" s="1" t="s">
        <v>44</v>
      </c>
      <c r="C305" s="1">
        <v>1500</v>
      </c>
      <c r="D305" s="1" t="s">
        <v>60</v>
      </c>
      <c r="E305" s="1">
        <v>150000017</v>
      </c>
      <c r="F305" s="1" t="s">
        <v>112</v>
      </c>
      <c r="G305" s="1" t="s">
        <v>113</v>
      </c>
      <c r="H305" s="1">
        <v>24</v>
      </c>
      <c r="I305" s="1" t="s">
        <v>52</v>
      </c>
      <c r="J305" s="1" t="s">
        <v>49</v>
      </c>
      <c r="K305" s="1">
        <v>17406001</v>
      </c>
      <c r="L305" s="1" t="s">
        <v>50</v>
      </c>
      <c r="M305" s="1" t="s">
        <v>51</v>
      </c>
      <c r="N305" s="1" t="s">
        <v>64</v>
      </c>
      <c r="O305" s="1" t="s">
        <v>65</v>
      </c>
      <c r="P305" s="1" t="s">
        <v>66</v>
      </c>
      <c r="Q305" s="1" t="s">
        <v>67</v>
      </c>
      <c r="R305" s="1" t="s">
        <v>87</v>
      </c>
      <c r="S305" s="1" t="s">
        <v>88</v>
      </c>
      <c r="T305" s="2">
        <v>43333</v>
      </c>
      <c r="U305" s="2">
        <v>43333</v>
      </c>
      <c r="V305" s="1" t="s">
        <v>52</v>
      </c>
      <c r="W305" s="3">
        <v>1</v>
      </c>
      <c r="X305" s="1" t="s">
        <v>53</v>
      </c>
      <c r="Y305" s="4">
        <v>970825</v>
      </c>
      <c r="Z305" s="4">
        <v>-127181.51</v>
      </c>
      <c r="AA305" s="4">
        <v>0</v>
      </c>
      <c r="AB305" s="4">
        <v>0</v>
      </c>
      <c r="AC305" s="4">
        <v>0</v>
      </c>
      <c r="AD305" s="4">
        <v>970825</v>
      </c>
      <c r="AE305" s="5">
        <v>1685</v>
      </c>
      <c r="AF305" s="1" t="s">
        <v>70</v>
      </c>
      <c r="AG305" s="1" t="s">
        <v>71</v>
      </c>
      <c r="AH305" s="1" t="s">
        <v>89</v>
      </c>
      <c r="AI305" s="1" t="s">
        <v>57</v>
      </c>
      <c r="AJ305" s="5">
        <v>10950</v>
      </c>
      <c r="AK305" s="4">
        <v>-10071</v>
      </c>
      <c r="AL305" s="4">
        <v>0</v>
      </c>
      <c r="AM305" s="4">
        <v>0</v>
      </c>
      <c r="AN305" s="4">
        <v>0</v>
      </c>
      <c r="AO305" s="4">
        <v>-137252.51</v>
      </c>
      <c r="AP305" s="4">
        <v>-137252.51</v>
      </c>
      <c r="AQ305" s="4">
        <v>0</v>
      </c>
      <c r="AR305" s="4">
        <v>833572.49</v>
      </c>
      <c r="AS305" s="1" t="s">
        <v>52</v>
      </c>
      <c r="AT305" s="9">
        <f t="shared" si="120"/>
        <v>43333</v>
      </c>
      <c r="AU305" s="9">
        <f t="shared" si="121"/>
        <v>43313</v>
      </c>
      <c r="AV305" s="9">
        <v>44798</v>
      </c>
      <c r="AW305" s="11">
        <f t="shared" si="122"/>
        <v>4.0136986301369859</v>
      </c>
      <c r="AX305">
        <v>10</v>
      </c>
      <c r="AY305" s="12">
        <v>0.05</v>
      </c>
      <c r="AZ305">
        <f t="shared" si="123"/>
        <v>9.5000000000000001E-2</v>
      </c>
      <c r="BA305" s="13">
        <f t="shared" si="124"/>
        <v>970825</v>
      </c>
      <c r="BB305" s="16" t="s">
        <v>593</v>
      </c>
      <c r="BC305" s="16" t="s">
        <v>593</v>
      </c>
      <c r="BD305" s="16" t="s">
        <v>593</v>
      </c>
      <c r="BE305" s="16" t="s">
        <v>593</v>
      </c>
      <c r="BF305" s="16" t="s">
        <v>593</v>
      </c>
      <c r="BG305" s="16" t="s">
        <v>593</v>
      </c>
      <c r="BH305" s="16" t="s">
        <v>593</v>
      </c>
      <c r="BI305" s="14">
        <f t="shared" si="139"/>
        <v>833572.49</v>
      </c>
      <c r="BJ305" s="14">
        <v>0</v>
      </c>
      <c r="BK305" s="14">
        <f t="shared" si="140"/>
        <v>833572.49</v>
      </c>
      <c r="BL305" s="52">
        <v>0</v>
      </c>
      <c r="BM305" s="15">
        <f t="shared" si="141"/>
        <v>833572.49</v>
      </c>
    </row>
    <row r="306" spans="1:65">
      <c r="A306" s="8">
        <v>304</v>
      </c>
      <c r="B306" s="1" t="s">
        <v>44</v>
      </c>
      <c r="C306" s="1">
        <v>1500</v>
      </c>
      <c r="D306" s="1" t="s">
        <v>60</v>
      </c>
      <c r="E306" s="1">
        <v>150000017</v>
      </c>
      <c r="F306" s="1" t="s">
        <v>112</v>
      </c>
      <c r="G306" s="1" t="s">
        <v>114</v>
      </c>
      <c r="H306" s="1">
        <v>25</v>
      </c>
      <c r="I306" s="1" t="s">
        <v>52</v>
      </c>
      <c r="J306" s="1" t="s">
        <v>49</v>
      </c>
      <c r="K306" s="1">
        <v>17406001</v>
      </c>
      <c r="L306" s="1" t="s">
        <v>50</v>
      </c>
      <c r="M306" s="1" t="s">
        <v>51</v>
      </c>
      <c r="N306" s="1" t="s">
        <v>64</v>
      </c>
      <c r="O306" s="1" t="s">
        <v>65</v>
      </c>
      <c r="P306" s="1" t="s">
        <v>66</v>
      </c>
      <c r="Q306" s="1" t="s">
        <v>67</v>
      </c>
      <c r="R306" s="1" t="s">
        <v>87</v>
      </c>
      <c r="S306" s="1" t="s">
        <v>88</v>
      </c>
      <c r="T306" s="2">
        <v>43333</v>
      </c>
      <c r="U306" s="2">
        <v>43333</v>
      </c>
      <c r="V306" s="1" t="s">
        <v>52</v>
      </c>
      <c r="W306" s="3">
        <v>1</v>
      </c>
      <c r="X306" s="1" t="s">
        <v>53</v>
      </c>
      <c r="Y306" s="4">
        <v>2008211</v>
      </c>
      <c r="Z306" s="4">
        <v>-263082.87</v>
      </c>
      <c r="AA306" s="4">
        <v>0</v>
      </c>
      <c r="AB306" s="4">
        <v>0</v>
      </c>
      <c r="AC306" s="4">
        <v>0</v>
      </c>
      <c r="AD306" s="4">
        <v>2008211</v>
      </c>
      <c r="AE306" s="5">
        <v>1685</v>
      </c>
      <c r="AF306" s="1" t="s">
        <v>70</v>
      </c>
      <c r="AG306" s="1" t="s">
        <v>71</v>
      </c>
      <c r="AH306" s="1" t="s">
        <v>89</v>
      </c>
      <c r="AI306" s="1" t="s">
        <v>57</v>
      </c>
      <c r="AJ306" s="5">
        <v>10950</v>
      </c>
      <c r="AK306" s="4">
        <v>-20832</v>
      </c>
      <c r="AL306" s="4">
        <v>0</v>
      </c>
      <c r="AM306" s="4">
        <v>0</v>
      </c>
      <c r="AN306" s="4">
        <v>0</v>
      </c>
      <c r="AO306" s="4">
        <v>-283914.87</v>
      </c>
      <c r="AP306" s="4">
        <v>-283914.87</v>
      </c>
      <c r="AQ306" s="4">
        <v>0</v>
      </c>
      <c r="AR306" s="4">
        <v>1724296.13</v>
      </c>
      <c r="AS306" s="1" t="s">
        <v>52</v>
      </c>
      <c r="AT306" s="9">
        <f t="shared" si="120"/>
        <v>43333</v>
      </c>
      <c r="AU306" s="9">
        <f t="shared" si="121"/>
        <v>43313</v>
      </c>
      <c r="AV306" s="9">
        <v>44798</v>
      </c>
      <c r="AW306" s="11">
        <f t="shared" si="122"/>
        <v>4.0136986301369859</v>
      </c>
      <c r="AX306">
        <v>10</v>
      </c>
      <c r="AY306" s="12">
        <v>0.05</v>
      </c>
      <c r="AZ306">
        <f t="shared" si="123"/>
        <v>9.5000000000000001E-2</v>
      </c>
      <c r="BA306" s="13">
        <f t="shared" si="124"/>
        <v>2008211</v>
      </c>
      <c r="BB306" s="16" t="s">
        <v>593</v>
      </c>
      <c r="BC306" s="16" t="s">
        <v>593</v>
      </c>
      <c r="BD306" s="16" t="s">
        <v>593</v>
      </c>
      <c r="BE306" s="16" t="s">
        <v>593</v>
      </c>
      <c r="BF306" s="16" t="s">
        <v>593</v>
      </c>
      <c r="BG306" s="16" t="s">
        <v>593</v>
      </c>
      <c r="BH306" s="16" t="s">
        <v>593</v>
      </c>
      <c r="BI306" s="14">
        <f t="shared" si="139"/>
        <v>1724296.13</v>
      </c>
      <c r="BJ306" s="14">
        <v>0</v>
      </c>
      <c r="BK306" s="14">
        <f t="shared" si="140"/>
        <v>1724296.13</v>
      </c>
      <c r="BL306" s="52">
        <v>0</v>
      </c>
      <c r="BM306" s="15">
        <f t="shared" si="141"/>
        <v>1724296.13</v>
      </c>
    </row>
    <row r="307" spans="1:65">
      <c r="A307" s="8">
        <v>305</v>
      </c>
      <c r="B307" s="1" t="s">
        <v>44</v>
      </c>
      <c r="C307" s="1">
        <v>1500</v>
      </c>
      <c r="D307" s="1" t="s">
        <v>60</v>
      </c>
      <c r="E307" s="1">
        <v>150000017</v>
      </c>
      <c r="F307" s="1" t="s">
        <v>60</v>
      </c>
      <c r="G307" s="1" t="s">
        <v>115</v>
      </c>
      <c r="H307" s="1">
        <v>26</v>
      </c>
      <c r="I307" s="1" t="s">
        <v>52</v>
      </c>
      <c r="J307" s="1" t="s">
        <v>49</v>
      </c>
      <c r="K307" s="1">
        <v>17406001</v>
      </c>
      <c r="L307" s="1" t="s">
        <v>50</v>
      </c>
      <c r="M307" s="1" t="s">
        <v>51</v>
      </c>
      <c r="N307" s="1" t="s">
        <v>64</v>
      </c>
      <c r="O307" s="1" t="s">
        <v>65</v>
      </c>
      <c r="P307" s="1" t="s">
        <v>66</v>
      </c>
      <c r="Q307" s="1" t="s">
        <v>67</v>
      </c>
      <c r="R307" s="1" t="s">
        <v>87</v>
      </c>
      <c r="S307" s="1" t="s">
        <v>88</v>
      </c>
      <c r="T307" s="2">
        <v>43333</v>
      </c>
      <c r="U307" s="2">
        <v>43333</v>
      </c>
      <c r="V307" s="1" t="s">
        <v>52</v>
      </c>
      <c r="W307" s="3">
        <v>1</v>
      </c>
      <c r="X307" s="1" t="s">
        <v>53</v>
      </c>
      <c r="Y307" s="4">
        <v>120000</v>
      </c>
      <c r="Z307" s="4">
        <v>-15720</v>
      </c>
      <c r="AA307" s="4">
        <v>0</v>
      </c>
      <c r="AB307" s="4">
        <v>0</v>
      </c>
      <c r="AC307" s="4">
        <v>0</v>
      </c>
      <c r="AD307" s="4">
        <v>120000</v>
      </c>
      <c r="AE307" s="5">
        <v>1685</v>
      </c>
      <c r="AF307" s="1" t="s">
        <v>70</v>
      </c>
      <c r="AG307" s="1" t="s">
        <v>71</v>
      </c>
      <c r="AH307" s="1" t="s">
        <v>89</v>
      </c>
      <c r="AI307" s="1" t="s">
        <v>57</v>
      </c>
      <c r="AJ307" s="5">
        <v>10950</v>
      </c>
      <c r="AK307" s="4">
        <v>-1245</v>
      </c>
      <c r="AL307" s="4">
        <v>0</v>
      </c>
      <c r="AM307" s="4">
        <v>0</v>
      </c>
      <c r="AN307" s="4">
        <v>0</v>
      </c>
      <c r="AO307" s="4">
        <v>-16965</v>
      </c>
      <c r="AP307" s="4">
        <v>-16965</v>
      </c>
      <c r="AQ307" s="4">
        <v>0</v>
      </c>
      <c r="AR307" s="4">
        <v>103035</v>
      </c>
      <c r="AS307" s="1" t="s">
        <v>52</v>
      </c>
      <c r="AT307" s="9">
        <f t="shared" si="120"/>
        <v>43333</v>
      </c>
      <c r="AU307" s="9">
        <f t="shared" si="121"/>
        <v>43313</v>
      </c>
      <c r="AV307" s="9">
        <v>44798</v>
      </c>
      <c r="AW307" s="11">
        <f t="shared" si="122"/>
        <v>4.0136986301369859</v>
      </c>
      <c r="AX307">
        <v>10</v>
      </c>
      <c r="AY307" s="12">
        <v>0.05</v>
      </c>
      <c r="AZ307">
        <f t="shared" si="123"/>
        <v>9.5000000000000001E-2</v>
      </c>
      <c r="BA307" s="13">
        <f t="shared" si="124"/>
        <v>120000</v>
      </c>
      <c r="BI307" s="14">
        <f t="shared" si="139"/>
        <v>103035</v>
      </c>
      <c r="BJ307" s="14">
        <v>0</v>
      </c>
      <c r="BK307" s="14">
        <f t="shared" si="140"/>
        <v>103035</v>
      </c>
      <c r="BL307" s="52">
        <v>0</v>
      </c>
      <c r="BM307" s="15">
        <f t="shared" si="141"/>
        <v>103035</v>
      </c>
    </row>
    <row r="308" spans="1:65">
      <c r="A308" s="8">
        <v>306</v>
      </c>
      <c r="B308" s="1" t="s">
        <v>44</v>
      </c>
      <c r="C308" s="1">
        <v>1500</v>
      </c>
      <c r="D308" s="1" t="s">
        <v>60</v>
      </c>
      <c r="E308" s="1">
        <v>150000017</v>
      </c>
      <c r="F308" s="1" t="s">
        <v>112</v>
      </c>
      <c r="G308" s="1" t="s">
        <v>116</v>
      </c>
      <c r="H308" s="1">
        <v>27</v>
      </c>
      <c r="I308" s="1" t="s">
        <v>127</v>
      </c>
      <c r="J308" s="1" t="s">
        <v>49</v>
      </c>
      <c r="K308" s="1">
        <v>17406001</v>
      </c>
      <c r="L308" s="1" t="s">
        <v>50</v>
      </c>
      <c r="M308" s="1" t="s">
        <v>51</v>
      </c>
      <c r="N308" s="1" t="s">
        <v>64</v>
      </c>
      <c r="O308" s="1" t="s">
        <v>65</v>
      </c>
      <c r="P308" s="1" t="s">
        <v>66</v>
      </c>
      <c r="Q308" s="1" t="s">
        <v>67</v>
      </c>
      <c r="R308" s="1" t="s">
        <v>87</v>
      </c>
      <c r="S308" s="1" t="s">
        <v>88</v>
      </c>
      <c r="T308" s="2">
        <v>43333</v>
      </c>
      <c r="U308" s="2">
        <v>43333</v>
      </c>
      <c r="V308" s="1" t="s">
        <v>52</v>
      </c>
      <c r="W308" s="3">
        <v>1</v>
      </c>
      <c r="X308" s="1" t="s">
        <v>53</v>
      </c>
      <c r="Y308" s="4">
        <v>4339035</v>
      </c>
      <c r="Z308" s="4">
        <v>-568428.62</v>
      </c>
      <c r="AA308" s="4">
        <v>0</v>
      </c>
      <c r="AB308" s="4">
        <v>0</v>
      </c>
      <c r="AC308" s="4">
        <v>0</v>
      </c>
      <c r="AD308" s="4">
        <v>4339035</v>
      </c>
      <c r="AE308" s="5">
        <v>1685</v>
      </c>
      <c r="AF308" s="1" t="s">
        <v>70</v>
      </c>
      <c r="AG308" s="1" t="s">
        <v>71</v>
      </c>
      <c r="AH308" s="1" t="s">
        <v>89</v>
      </c>
      <c r="AI308" s="1" t="s">
        <v>57</v>
      </c>
      <c r="AJ308" s="5">
        <v>10950</v>
      </c>
      <c r="AK308" s="4">
        <v>-45011</v>
      </c>
      <c r="AL308" s="4">
        <v>0</v>
      </c>
      <c r="AM308" s="4">
        <v>0</v>
      </c>
      <c r="AN308" s="4">
        <v>0</v>
      </c>
      <c r="AO308" s="4">
        <v>-613439.62</v>
      </c>
      <c r="AP308" s="4">
        <v>-613439.62</v>
      </c>
      <c r="AQ308" s="4">
        <v>0</v>
      </c>
      <c r="AR308" s="4">
        <v>3725595.38</v>
      </c>
      <c r="AS308" s="1" t="s">
        <v>52</v>
      </c>
      <c r="AT308" s="9">
        <f t="shared" si="120"/>
        <v>43333</v>
      </c>
      <c r="AU308" s="9">
        <f t="shared" si="121"/>
        <v>43313</v>
      </c>
      <c r="AV308" s="9">
        <v>44798</v>
      </c>
      <c r="AW308" s="11">
        <f t="shared" si="122"/>
        <v>4.0136986301369859</v>
      </c>
      <c r="AX308">
        <v>10</v>
      </c>
      <c r="AY308" s="12">
        <v>0.05</v>
      </c>
      <c r="AZ308">
        <f t="shared" si="123"/>
        <v>9.5000000000000001E-2</v>
      </c>
      <c r="BA308" s="13">
        <f t="shared" si="124"/>
        <v>4339035</v>
      </c>
      <c r="BB308" s="16" t="s">
        <v>593</v>
      </c>
      <c r="BC308" s="16" t="s">
        <v>593</v>
      </c>
      <c r="BD308" s="16" t="s">
        <v>593</v>
      </c>
      <c r="BE308" s="16" t="s">
        <v>593</v>
      </c>
      <c r="BF308" s="16" t="s">
        <v>593</v>
      </c>
      <c r="BG308" s="16" t="s">
        <v>593</v>
      </c>
      <c r="BH308" s="16" t="s">
        <v>593</v>
      </c>
      <c r="BI308" s="14">
        <f t="shared" si="139"/>
        <v>3725595.38</v>
      </c>
      <c r="BJ308" s="14">
        <v>0</v>
      </c>
      <c r="BK308" s="14">
        <f t="shared" si="140"/>
        <v>3725595.38</v>
      </c>
      <c r="BL308" s="52">
        <v>0</v>
      </c>
      <c r="BM308" s="15">
        <f t="shared" si="141"/>
        <v>3725595.38</v>
      </c>
    </row>
    <row r="309" spans="1:65">
      <c r="A309" s="8">
        <v>307</v>
      </c>
      <c r="B309" s="1" t="s">
        <v>44</v>
      </c>
      <c r="C309" s="1">
        <v>1500</v>
      </c>
      <c r="D309" s="1" t="s">
        <v>60</v>
      </c>
      <c r="E309" s="1">
        <v>150000018</v>
      </c>
      <c r="F309" s="1" t="s">
        <v>60</v>
      </c>
      <c r="G309" s="1" t="s">
        <v>86</v>
      </c>
      <c r="H309" s="1">
        <v>1</v>
      </c>
      <c r="I309" s="1" t="s">
        <v>52</v>
      </c>
      <c r="J309" s="1" t="s">
        <v>49</v>
      </c>
      <c r="K309" s="1">
        <v>17406001</v>
      </c>
      <c r="L309" s="1" t="s">
        <v>50</v>
      </c>
      <c r="M309" s="1" t="s">
        <v>51</v>
      </c>
      <c r="N309" s="1" t="s">
        <v>64</v>
      </c>
      <c r="O309" s="1" t="s">
        <v>65</v>
      </c>
      <c r="P309" s="1" t="s">
        <v>66</v>
      </c>
      <c r="Q309" s="1" t="s">
        <v>67</v>
      </c>
      <c r="R309" s="1" t="s">
        <v>87</v>
      </c>
      <c r="S309" s="1" t="s">
        <v>88</v>
      </c>
      <c r="T309" s="2">
        <v>43333</v>
      </c>
      <c r="U309" s="2">
        <v>43333</v>
      </c>
      <c r="V309" s="1" t="s">
        <v>52</v>
      </c>
      <c r="W309" s="3">
        <v>1</v>
      </c>
      <c r="X309" s="1" t="s">
        <v>53</v>
      </c>
      <c r="Y309" s="4">
        <v>892500</v>
      </c>
      <c r="Z309" s="4">
        <v>-116920</v>
      </c>
      <c r="AA309" s="4">
        <v>0</v>
      </c>
      <c r="AB309" s="4">
        <v>0</v>
      </c>
      <c r="AC309" s="4">
        <v>0</v>
      </c>
      <c r="AD309" s="4">
        <v>892500</v>
      </c>
      <c r="AE309" s="5">
        <v>1685</v>
      </c>
      <c r="AF309" s="1" t="s">
        <v>70</v>
      </c>
      <c r="AG309" s="1" t="s">
        <v>71</v>
      </c>
      <c r="AH309" s="1" t="s">
        <v>89</v>
      </c>
      <c r="AI309" s="1" t="s">
        <v>57</v>
      </c>
      <c r="AJ309" s="5">
        <v>10950</v>
      </c>
      <c r="AK309" s="4">
        <v>-9258</v>
      </c>
      <c r="AL309" s="4">
        <v>0</v>
      </c>
      <c r="AM309" s="4">
        <v>0</v>
      </c>
      <c r="AN309" s="4">
        <v>0</v>
      </c>
      <c r="AO309" s="4">
        <v>-126178</v>
      </c>
      <c r="AP309" s="4">
        <v>-126178</v>
      </c>
      <c r="AQ309" s="4">
        <v>0</v>
      </c>
      <c r="AR309" s="4">
        <v>766322</v>
      </c>
      <c r="AS309" s="1" t="s">
        <v>52</v>
      </c>
      <c r="AT309" s="9">
        <f t="shared" si="120"/>
        <v>43333</v>
      </c>
      <c r="AU309" s="9">
        <f t="shared" si="121"/>
        <v>43313</v>
      </c>
      <c r="AV309" s="9">
        <v>44798</v>
      </c>
      <c r="AW309" s="11">
        <f t="shared" si="122"/>
        <v>4.0136986301369859</v>
      </c>
      <c r="AX309">
        <v>10</v>
      </c>
      <c r="AY309" s="12">
        <v>0.05</v>
      </c>
      <c r="AZ309">
        <f t="shared" si="123"/>
        <v>9.5000000000000001E-2</v>
      </c>
      <c r="BA309" s="13">
        <f t="shared" si="124"/>
        <v>892500</v>
      </c>
      <c r="BB309" s="17" t="s">
        <v>1853</v>
      </c>
      <c r="BC309">
        <f>MATCH(BB309,MONTHLY_INDEX!$A:$A,0)</f>
        <v>630</v>
      </c>
      <c r="BD309">
        <f>MATCH(AU309,MONTHLY_INDEX!$1:$1,0)</f>
        <v>80</v>
      </c>
      <c r="BE309">
        <f>INDEX(MONTHLY_INDEX!$1:$1048576,Final!BC309,Final!BD309)</f>
        <v>111.6</v>
      </c>
      <c r="BF309">
        <f>MATCH($BF$1,MONTHLY_INDEX!$1:$1,0)</f>
        <v>127</v>
      </c>
      <c r="BG309">
        <f>INDEX(MONTHLY_INDEX!$1:$1048576,Final!BC309,Final!BF309)</f>
        <v>151.1</v>
      </c>
      <c r="BH309" s="23">
        <f t="shared" ref="BH309:BH326" si="142">(BG309-BE309)/BE309</f>
        <v>0.35394265232974914</v>
      </c>
      <c r="BI309" s="14">
        <f t="shared" ref="BI309:BI326" si="143">(1+BH309)*BA309</f>
        <v>1208393.817204301</v>
      </c>
      <c r="BJ309" s="14">
        <f t="shared" ref="BJ309:BJ326" si="144">BI309*AZ309*AW309</f>
        <v>460762.21783399611</v>
      </c>
      <c r="BK309" s="15">
        <f t="shared" si="125"/>
        <v>747631.59937030496</v>
      </c>
      <c r="BL309" s="52">
        <v>0</v>
      </c>
      <c r="BM309" s="15">
        <f t="shared" ref="BM309:BM326" si="145">MAX((1-BL309)*BK309,BI309*AY309)</f>
        <v>747631.59937030496</v>
      </c>
    </row>
    <row r="310" spans="1:65">
      <c r="A310" s="8">
        <v>308</v>
      </c>
      <c r="B310" s="1" t="s">
        <v>44</v>
      </c>
      <c r="C310" s="1">
        <v>1500</v>
      </c>
      <c r="D310" s="1" t="s">
        <v>60</v>
      </c>
      <c r="E310" s="1">
        <v>150000018</v>
      </c>
      <c r="F310" s="1" t="s">
        <v>60</v>
      </c>
      <c r="G310" s="1" t="s">
        <v>90</v>
      </c>
      <c r="H310" s="1">
        <v>2</v>
      </c>
      <c r="I310" s="1" t="s">
        <v>52</v>
      </c>
      <c r="J310" s="1" t="s">
        <v>49</v>
      </c>
      <c r="K310" s="1">
        <v>17406001</v>
      </c>
      <c r="L310" s="1" t="s">
        <v>50</v>
      </c>
      <c r="M310" s="1" t="s">
        <v>51</v>
      </c>
      <c r="N310" s="1" t="s">
        <v>64</v>
      </c>
      <c r="O310" s="1" t="s">
        <v>65</v>
      </c>
      <c r="P310" s="1" t="s">
        <v>66</v>
      </c>
      <c r="Q310" s="1" t="s">
        <v>67</v>
      </c>
      <c r="R310" s="1" t="s">
        <v>87</v>
      </c>
      <c r="S310" s="1" t="s">
        <v>88</v>
      </c>
      <c r="T310" s="2">
        <v>43333</v>
      </c>
      <c r="U310" s="2">
        <v>43333</v>
      </c>
      <c r="V310" s="1" t="s">
        <v>52</v>
      </c>
      <c r="W310" s="3">
        <v>1</v>
      </c>
      <c r="X310" s="1" t="s">
        <v>53</v>
      </c>
      <c r="Y310" s="4">
        <v>472500</v>
      </c>
      <c r="Z310" s="4">
        <v>-61898</v>
      </c>
      <c r="AA310" s="4">
        <v>0</v>
      </c>
      <c r="AB310" s="4">
        <v>0</v>
      </c>
      <c r="AC310" s="4">
        <v>0</v>
      </c>
      <c r="AD310" s="4">
        <v>472500</v>
      </c>
      <c r="AE310" s="5">
        <v>1685</v>
      </c>
      <c r="AF310" s="1" t="s">
        <v>70</v>
      </c>
      <c r="AG310" s="1" t="s">
        <v>71</v>
      </c>
      <c r="AH310" s="1" t="s">
        <v>89</v>
      </c>
      <c r="AI310" s="1" t="s">
        <v>57</v>
      </c>
      <c r="AJ310" s="5">
        <v>10950</v>
      </c>
      <c r="AK310" s="4">
        <v>-4901</v>
      </c>
      <c r="AL310" s="4">
        <v>0</v>
      </c>
      <c r="AM310" s="4">
        <v>0</v>
      </c>
      <c r="AN310" s="4">
        <v>0</v>
      </c>
      <c r="AO310" s="4">
        <v>-66799</v>
      </c>
      <c r="AP310" s="4">
        <v>-66799</v>
      </c>
      <c r="AQ310" s="4">
        <v>0</v>
      </c>
      <c r="AR310" s="4">
        <v>405701</v>
      </c>
      <c r="AS310" s="1" t="s">
        <v>52</v>
      </c>
      <c r="AT310" s="9">
        <f t="shared" si="120"/>
        <v>43333</v>
      </c>
      <c r="AU310" s="9">
        <f t="shared" si="121"/>
        <v>43313</v>
      </c>
      <c r="AV310" s="9">
        <v>44798</v>
      </c>
      <c r="AW310" s="11">
        <f t="shared" si="122"/>
        <v>4.0136986301369859</v>
      </c>
      <c r="AX310">
        <v>10</v>
      </c>
      <c r="AY310" s="12">
        <v>0.05</v>
      </c>
      <c r="AZ310">
        <f t="shared" si="123"/>
        <v>9.5000000000000001E-2</v>
      </c>
      <c r="BA310" s="13">
        <f t="shared" si="124"/>
        <v>472500</v>
      </c>
      <c r="BB310" s="17" t="s">
        <v>2189</v>
      </c>
      <c r="BC310">
        <f>MATCH(BB310,MONTHLY_INDEX!$A:$A,0)</f>
        <v>798</v>
      </c>
      <c r="BD310">
        <f>MATCH(AU310,MONTHLY_INDEX!$1:$1,0)</f>
        <v>80</v>
      </c>
      <c r="BE310">
        <f>INDEX(MONTHLY_INDEX!$1:$1048576,Final!BC310,Final!BD310)</f>
        <v>96</v>
      </c>
      <c r="BF310">
        <f>MATCH($BF$1,MONTHLY_INDEX!$1:$1,0)</f>
        <v>127</v>
      </c>
      <c r="BG310">
        <f>INDEX(MONTHLY_INDEX!$1:$1048576,Final!BC310,Final!BF310)</f>
        <v>95.3</v>
      </c>
      <c r="BH310" s="23">
        <f t="shared" si="142"/>
        <v>-7.2916666666666963E-3</v>
      </c>
      <c r="BI310" s="14">
        <f t="shared" si="143"/>
        <v>469054.6875</v>
      </c>
      <c r="BJ310" s="14">
        <f t="shared" si="144"/>
        <v>178851.19488441778</v>
      </c>
      <c r="BK310" s="15">
        <f t="shared" si="125"/>
        <v>290203.49261558219</v>
      </c>
      <c r="BL310" s="52">
        <v>0</v>
      </c>
      <c r="BM310" s="15">
        <f t="shared" si="145"/>
        <v>290203.49261558219</v>
      </c>
    </row>
    <row r="311" spans="1:65">
      <c r="A311" s="8">
        <v>309</v>
      </c>
      <c r="B311" s="1" t="s">
        <v>44</v>
      </c>
      <c r="C311" s="1">
        <v>1500</v>
      </c>
      <c r="D311" s="1" t="s">
        <v>60</v>
      </c>
      <c r="E311" s="1">
        <v>150000018</v>
      </c>
      <c r="F311" s="1" t="s">
        <v>60</v>
      </c>
      <c r="G311" s="1" t="s">
        <v>91</v>
      </c>
      <c r="H311" s="1">
        <v>3</v>
      </c>
      <c r="I311" s="1" t="s">
        <v>52</v>
      </c>
      <c r="J311" s="1" t="s">
        <v>49</v>
      </c>
      <c r="K311" s="1">
        <v>17406001</v>
      </c>
      <c r="L311" s="1" t="s">
        <v>50</v>
      </c>
      <c r="M311" s="1" t="s">
        <v>51</v>
      </c>
      <c r="N311" s="1" t="s">
        <v>64</v>
      </c>
      <c r="O311" s="1" t="s">
        <v>65</v>
      </c>
      <c r="P311" s="1" t="s">
        <v>66</v>
      </c>
      <c r="Q311" s="1" t="s">
        <v>67</v>
      </c>
      <c r="R311" s="1" t="s">
        <v>87</v>
      </c>
      <c r="S311" s="1" t="s">
        <v>88</v>
      </c>
      <c r="T311" s="2">
        <v>43333</v>
      </c>
      <c r="U311" s="2">
        <v>43333</v>
      </c>
      <c r="V311" s="1" t="s">
        <v>52</v>
      </c>
      <c r="W311" s="3">
        <v>1</v>
      </c>
      <c r="X311" s="1" t="s">
        <v>53</v>
      </c>
      <c r="Y311" s="4">
        <v>637760</v>
      </c>
      <c r="Z311" s="4">
        <v>-83547</v>
      </c>
      <c r="AA311" s="4">
        <v>0</v>
      </c>
      <c r="AB311" s="4">
        <v>0</v>
      </c>
      <c r="AC311" s="4">
        <v>0</v>
      </c>
      <c r="AD311" s="4">
        <v>637760</v>
      </c>
      <c r="AE311" s="5">
        <v>1685</v>
      </c>
      <c r="AF311" s="1" t="s">
        <v>70</v>
      </c>
      <c r="AG311" s="1" t="s">
        <v>71</v>
      </c>
      <c r="AH311" s="1" t="s">
        <v>89</v>
      </c>
      <c r="AI311" s="1" t="s">
        <v>57</v>
      </c>
      <c r="AJ311" s="5">
        <v>10950</v>
      </c>
      <c r="AK311" s="4">
        <v>-6616</v>
      </c>
      <c r="AL311" s="4">
        <v>0</v>
      </c>
      <c r="AM311" s="4">
        <v>0</v>
      </c>
      <c r="AN311" s="4">
        <v>0</v>
      </c>
      <c r="AO311" s="4">
        <v>-90163</v>
      </c>
      <c r="AP311" s="4">
        <v>-90163</v>
      </c>
      <c r="AQ311" s="4">
        <v>0</v>
      </c>
      <c r="AR311" s="4">
        <v>547597</v>
      </c>
      <c r="AS311" s="1" t="s">
        <v>52</v>
      </c>
      <c r="AT311" s="9">
        <f t="shared" si="120"/>
        <v>43333</v>
      </c>
      <c r="AU311" s="9">
        <f t="shared" si="121"/>
        <v>43313</v>
      </c>
      <c r="AV311" s="9">
        <v>44798</v>
      </c>
      <c r="AW311" s="11">
        <f t="shared" si="122"/>
        <v>4.0136986301369859</v>
      </c>
      <c r="AX311">
        <v>10</v>
      </c>
      <c r="AY311" s="12">
        <v>0.05</v>
      </c>
      <c r="AZ311">
        <f t="shared" si="123"/>
        <v>9.5000000000000001E-2</v>
      </c>
      <c r="BA311" s="13">
        <f t="shared" si="124"/>
        <v>637760</v>
      </c>
      <c r="BB311" s="17" t="s">
        <v>2189</v>
      </c>
      <c r="BC311">
        <f>MATCH(BB311,MONTHLY_INDEX!$A:$A,0)</f>
        <v>798</v>
      </c>
      <c r="BD311">
        <f>MATCH(AU311,MONTHLY_INDEX!$1:$1,0)</f>
        <v>80</v>
      </c>
      <c r="BE311">
        <f>INDEX(MONTHLY_INDEX!$1:$1048576,Final!BC311,Final!BD311)</f>
        <v>96</v>
      </c>
      <c r="BF311">
        <f>MATCH($BF$1,MONTHLY_INDEX!$1:$1,0)</f>
        <v>127</v>
      </c>
      <c r="BG311">
        <f>INDEX(MONTHLY_INDEX!$1:$1048576,Final!BC311,Final!BF311)</f>
        <v>95.3</v>
      </c>
      <c r="BH311" s="23">
        <f t="shared" si="142"/>
        <v>-7.2916666666666963E-3</v>
      </c>
      <c r="BI311" s="14">
        <f t="shared" si="143"/>
        <v>633109.66666666663</v>
      </c>
      <c r="BJ311" s="14">
        <f t="shared" si="144"/>
        <v>241405.58317351594</v>
      </c>
      <c r="BK311" s="15">
        <f t="shared" si="125"/>
        <v>391704.08349315065</v>
      </c>
      <c r="BL311" s="52">
        <v>0</v>
      </c>
      <c r="BM311" s="15">
        <f t="shared" si="145"/>
        <v>391704.08349315065</v>
      </c>
    </row>
    <row r="312" spans="1:65">
      <c r="A312" s="8">
        <v>310</v>
      </c>
      <c r="B312" s="1" t="s">
        <v>44</v>
      </c>
      <c r="C312" s="1">
        <v>1500</v>
      </c>
      <c r="D312" s="1" t="s">
        <v>60</v>
      </c>
      <c r="E312" s="1">
        <v>150000018</v>
      </c>
      <c r="F312" s="1" t="s">
        <v>60</v>
      </c>
      <c r="G312" s="1" t="s">
        <v>92</v>
      </c>
      <c r="H312" s="1">
        <v>4</v>
      </c>
      <c r="I312" s="1" t="s">
        <v>52</v>
      </c>
      <c r="J312" s="1" t="s">
        <v>49</v>
      </c>
      <c r="K312" s="1">
        <v>17406001</v>
      </c>
      <c r="L312" s="1" t="s">
        <v>50</v>
      </c>
      <c r="M312" s="1" t="s">
        <v>51</v>
      </c>
      <c r="N312" s="1" t="s">
        <v>64</v>
      </c>
      <c r="O312" s="1" t="s">
        <v>65</v>
      </c>
      <c r="P312" s="1" t="s">
        <v>66</v>
      </c>
      <c r="Q312" s="1" t="s">
        <v>67</v>
      </c>
      <c r="R312" s="1" t="s">
        <v>87</v>
      </c>
      <c r="S312" s="1" t="s">
        <v>88</v>
      </c>
      <c r="T312" s="2">
        <v>43333</v>
      </c>
      <c r="U312" s="2">
        <v>43333</v>
      </c>
      <c r="V312" s="1" t="s">
        <v>52</v>
      </c>
      <c r="W312" s="3">
        <v>1</v>
      </c>
      <c r="X312" s="1" t="s">
        <v>53</v>
      </c>
      <c r="Y312" s="4">
        <v>21044329</v>
      </c>
      <c r="Z312" s="4">
        <v>-2756887</v>
      </c>
      <c r="AA312" s="4">
        <v>0</v>
      </c>
      <c r="AB312" s="4">
        <v>0</v>
      </c>
      <c r="AC312" s="4">
        <v>0</v>
      </c>
      <c r="AD312" s="4">
        <v>21044329</v>
      </c>
      <c r="AE312" s="5">
        <v>1685</v>
      </c>
      <c r="AF312" s="1" t="s">
        <v>70</v>
      </c>
      <c r="AG312" s="1" t="s">
        <v>71</v>
      </c>
      <c r="AH312" s="1" t="s">
        <v>89</v>
      </c>
      <c r="AI312" s="1" t="s">
        <v>57</v>
      </c>
      <c r="AJ312" s="5">
        <v>10950</v>
      </c>
      <c r="AK312" s="4">
        <v>-218303</v>
      </c>
      <c r="AL312" s="4">
        <v>0</v>
      </c>
      <c r="AM312" s="4">
        <v>0</v>
      </c>
      <c r="AN312" s="4">
        <v>0</v>
      </c>
      <c r="AO312" s="4">
        <v>-2975190</v>
      </c>
      <c r="AP312" s="4">
        <v>-2975190</v>
      </c>
      <c r="AQ312" s="4">
        <v>0</v>
      </c>
      <c r="AR312" s="4">
        <v>18069139</v>
      </c>
      <c r="AS312" s="1" t="s">
        <v>52</v>
      </c>
      <c r="AT312" s="9">
        <f t="shared" si="120"/>
        <v>43333</v>
      </c>
      <c r="AU312" s="9">
        <f t="shared" si="121"/>
        <v>43313</v>
      </c>
      <c r="AV312" s="9">
        <v>44798</v>
      </c>
      <c r="AW312" s="11">
        <f t="shared" si="122"/>
        <v>4.0136986301369859</v>
      </c>
      <c r="AX312">
        <v>25</v>
      </c>
      <c r="AY312" s="12">
        <v>0.05</v>
      </c>
      <c r="AZ312">
        <f t="shared" si="123"/>
        <v>3.7999999999999999E-2</v>
      </c>
      <c r="BA312" s="13">
        <f t="shared" si="124"/>
        <v>21044329</v>
      </c>
      <c r="BB312" s="17" t="s">
        <v>2189</v>
      </c>
      <c r="BC312">
        <f>MATCH(BB312,MONTHLY_INDEX!$A:$A,0)</f>
        <v>798</v>
      </c>
      <c r="BD312">
        <f>MATCH(AU312,MONTHLY_INDEX!$1:$1,0)</f>
        <v>80</v>
      </c>
      <c r="BE312">
        <f>INDEX(MONTHLY_INDEX!$1:$1048576,Final!BC312,Final!BD312)</f>
        <v>96</v>
      </c>
      <c r="BF312">
        <f>MATCH($BF$1,MONTHLY_INDEX!$1:$1,0)</f>
        <v>127</v>
      </c>
      <c r="BG312">
        <f>INDEX(MONTHLY_INDEX!$1:$1048576,Final!BC312,Final!BF312)</f>
        <v>95.3</v>
      </c>
      <c r="BH312" s="23">
        <f t="shared" si="142"/>
        <v>-7.2916666666666963E-3</v>
      </c>
      <c r="BI312" s="14">
        <f t="shared" si="143"/>
        <v>20890880.767708331</v>
      </c>
      <c r="BJ312" s="14">
        <f t="shared" si="144"/>
        <v>3186288.5817488292</v>
      </c>
      <c r="BK312" s="15">
        <f t="shared" si="125"/>
        <v>17704592.185959503</v>
      </c>
      <c r="BL312" s="52">
        <v>0</v>
      </c>
      <c r="BM312" s="15">
        <f t="shared" si="145"/>
        <v>17704592.185959503</v>
      </c>
    </row>
    <row r="313" spans="1:65">
      <c r="A313" s="8">
        <v>311</v>
      </c>
      <c r="B313" s="1" t="s">
        <v>44</v>
      </c>
      <c r="C313" s="1">
        <v>1500</v>
      </c>
      <c r="D313" s="1" t="s">
        <v>60</v>
      </c>
      <c r="E313" s="1">
        <v>150000018</v>
      </c>
      <c r="F313" s="1" t="s">
        <v>60</v>
      </c>
      <c r="G313" s="1" t="s">
        <v>93</v>
      </c>
      <c r="H313" s="1">
        <v>5</v>
      </c>
      <c r="I313" s="1" t="s">
        <v>52</v>
      </c>
      <c r="J313" s="1" t="s">
        <v>49</v>
      </c>
      <c r="K313" s="1">
        <v>17406001</v>
      </c>
      <c r="L313" s="1" t="s">
        <v>50</v>
      </c>
      <c r="M313" s="1" t="s">
        <v>51</v>
      </c>
      <c r="N313" s="1" t="s">
        <v>64</v>
      </c>
      <c r="O313" s="1" t="s">
        <v>65</v>
      </c>
      <c r="P313" s="1" t="s">
        <v>66</v>
      </c>
      <c r="Q313" s="1" t="s">
        <v>67</v>
      </c>
      <c r="R313" s="1" t="s">
        <v>87</v>
      </c>
      <c r="S313" s="1" t="s">
        <v>88</v>
      </c>
      <c r="T313" s="2">
        <v>43333</v>
      </c>
      <c r="U313" s="2">
        <v>43333</v>
      </c>
      <c r="V313" s="1" t="s">
        <v>52</v>
      </c>
      <c r="W313" s="3">
        <v>1</v>
      </c>
      <c r="X313" s="1" t="s">
        <v>53</v>
      </c>
      <c r="Y313" s="4">
        <v>969266</v>
      </c>
      <c r="Z313" s="4">
        <v>-126976</v>
      </c>
      <c r="AA313" s="4">
        <v>0</v>
      </c>
      <c r="AB313" s="4">
        <v>0</v>
      </c>
      <c r="AC313" s="4">
        <v>0</v>
      </c>
      <c r="AD313" s="4">
        <v>969266</v>
      </c>
      <c r="AE313" s="5">
        <v>1685</v>
      </c>
      <c r="AF313" s="1" t="s">
        <v>70</v>
      </c>
      <c r="AG313" s="1" t="s">
        <v>71</v>
      </c>
      <c r="AH313" s="1" t="s">
        <v>89</v>
      </c>
      <c r="AI313" s="1" t="s">
        <v>57</v>
      </c>
      <c r="AJ313" s="5">
        <v>10950</v>
      </c>
      <c r="AK313" s="4">
        <v>-10055</v>
      </c>
      <c r="AL313" s="4">
        <v>0</v>
      </c>
      <c r="AM313" s="4">
        <v>0</v>
      </c>
      <c r="AN313" s="4">
        <v>0</v>
      </c>
      <c r="AO313" s="4">
        <v>-137031</v>
      </c>
      <c r="AP313" s="4">
        <v>-137031</v>
      </c>
      <c r="AQ313" s="4">
        <v>0</v>
      </c>
      <c r="AR313" s="4">
        <v>832235</v>
      </c>
      <c r="AS313" s="1" t="s">
        <v>52</v>
      </c>
      <c r="AT313" s="9">
        <f t="shared" si="120"/>
        <v>43333</v>
      </c>
      <c r="AU313" s="9">
        <f t="shared" si="121"/>
        <v>43313</v>
      </c>
      <c r="AV313" s="9">
        <v>44798</v>
      </c>
      <c r="AW313" s="11">
        <f t="shared" si="122"/>
        <v>4.0136986301369859</v>
      </c>
      <c r="AX313">
        <v>25</v>
      </c>
      <c r="AY313" s="12">
        <v>0.05</v>
      </c>
      <c r="AZ313">
        <f t="shared" si="123"/>
        <v>3.7999999999999999E-2</v>
      </c>
      <c r="BA313" s="13">
        <f t="shared" si="124"/>
        <v>969266</v>
      </c>
      <c r="BB313" s="17" t="s">
        <v>2083</v>
      </c>
      <c r="BC313">
        <f>MATCH(BB313,MONTHLY_INDEX!$A:$A,0)</f>
        <v>745</v>
      </c>
      <c r="BD313">
        <f>MATCH(AU313,MONTHLY_INDEX!$1:$1,0)</f>
        <v>80</v>
      </c>
      <c r="BE313">
        <f>INDEX(MONTHLY_INDEX!$1:$1048576,Final!BC313,Final!BD313)</f>
        <v>106.4</v>
      </c>
      <c r="BF313">
        <f>MATCH($BF$1,MONTHLY_INDEX!$1:$1,0)</f>
        <v>127</v>
      </c>
      <c r="BG313">
        <f>INDEX(MONTHLY_INDEX!$1:$1048576,Final!BC313,Final!BF313)</f>
        <v>115.4</v>
      </c>
      <c r="BH313" s="23">
        <f t="shared" si="142"/>
        <v>8.4586466165413529E-2</v>
      </c>
      <c r="BI313" s="14">
        <f t="shared" si="143"/>
        <v>1051252.7857142857</v>
      </c>
      <c r="BJ313" s="14">
        <f t="shared" si="144"/>
        <v>160337.65090606653</v>
      </c>
      <c r="BK313" s="15">
        <f t="shared" si="125"/>
        <v>890915.13480821915</v>
      </c>
      <c r="BL313" s="52">
        <v>0</v>
      </c>
      <c r="BM313" s="15">
        <f t="shared" si="145"/>
        <v>890915.13480821915</v>
      </c>
    </row>
    <row r="314" spans="1:65">
      <c r="A314" s="8">
        <v>312</v>
      </c>
      <c r="B314" s="1" t="s">
        <v>44</v>
      </c>
      <c r="C314" s="1">
        <v>1500</v>
      </c>
      <c r="D314" s="1" t="s">
        <v>60</v>
      </c>
      <c r="E314" s="1">
        <v>150000018</v>
      </c>
      <c r="F314" s="1" t="s">
        <v>60</v>
      </c>
      <c r="G314" s="1" t="s">
        <v>94</v>
      </c>
      <c r="H314" s="1">
        <v>6</v>
      </c>
      <c r="I314" s="1" t="s">
        <v>52</v>
      </c>
      <c r="J314" s="1" t="s">
        <v>49</v>
      </c>
      <c r="K314" s="1">
        <v>17406001</v>
      </c>
      <c r="L314" s="1" t="s">
        <v>50</v>
      </c>
      <c r="M314" s="1" t="s">
        <v>51</v>
      </c>
      <c r="N314" s="1" t="s">
        <v>64</v>
      </c>
      <c r="O314" s="1" t="s">
        <v>65</v>
      </c>
      <c r="P314" s="1" t="s">
        <v>66</v>
      </c>
      <c r="Q314" s="1" t="s">
        <v>67</v>
      </c>
      <c r="R314" s="1" t="s">
        <v>87</v>
      </c>
      <c r="S314" s="1" t="s">
        <v>88</v>
      </c>
      <c r="T314" s="2">
        <v>43333</v>
      </c>
      <c r="U314" s="2">
        <v>43333</v>
      </c>
      <c r="V314" s="1" t="s">
        <v>52</v>
      </c>
      <c r="W314" s="3">
        <v>1</v>
      </c>
      <c r="X314" s="1" t="s">
        <v>53</v>
      </c>
      <c r="Y314" s="4">
        <v>735000</v>
      </c>
      <c r="Z314" s="4">
        <v>-96287</v>
      </c>
      <c r="AA314" s="4">
        <v>0</v>
      </c>
      <c r="AB314" s="4">
        <v>0</v>
      </c>
      <c r="AC314" s="4">
        <v>0</v>
      </c>
      <c r="AD314" s="4">
        <v>735000</v>
      </c>
      <c r="AE314" s="5">
        <v>1685</v>
      </c>
      <c r="AF314" s="1" t="s">
        <v>70</v>
      </c>
      <c r="AG314" s="1" t="s">
        <v>71</v>
      </c>
      <c r="AH314" s="1" t="s">
        <v>89</v>
      </c>
      <c r="AI314" s="1" t="s">
        <v>57</v>
      </c>
      <c r="AJ314" s="5">
        <v>10950</v>
      </c>
      <c r="AK314" s="4">
        <v>-7625</v>
      </c>
      <c r="AL314" s="4">
        <v>0</v>
      </c>
      <c r="AM314" s="4">
        <v>0</v>
      </c>
      <c r="AN314" s="4">
        <v>0</v>
      </c>
      <c r="AO314" s="4">
        <v>-103912</v>
      </c>
      <c r="AP314" s="4">
        <v>-103912</v>
      </c>
      <c r="AQ314" s="4">
        <v>0</v>
      </c>
      <c r="AR314" s="4">
        <v>631088</v>
      </c>
      <c r="AS314" s="1" t="s">
        <v>52</v>
      </c>
      <c r="AT314" s="9">
        <f t="shared" si="120"/>
        <v>43333</v>
      </c>
      <c r="AU314" s="9">
        <f t="shared" si="121"/>
        <v>43313</v>
      </c>
      <c r="AV314" s="9">
        <v>44798</v>
      </c>
      <c r="AW314" s="11">
        <f t="shared" si="122"/>
        <v>4.0136986301369859</v>
      </c>
      <c r="AX314">
        <v>10</v>
      </c>
      <c r="AY314" s="12">
        <v>0.05</v>
      </c>
      <c r="AZ314">
        <f t="shared" si="123"/>
        <v>9.5000000000000001E-2</v>
      </c>
      <c r="BA314" s="13">
        <f t="shared" si="124"/>
        <v>735000</v>
      </c>
      <c r="BB314" s="17" t="s">
        <v>1853</v>
      </c>
      <c r="BC314">
        <f>MATCH(BB314,MONTHLY_INDEX!$A:$A,0)</f>
        <v>630</v>
      </c>
      <c r="BD314">
        <f>MATCH(AU314,MONTHLY_INDEX!$1:$1,0)</f>
        <v>80</v>
      </c>
      <c r="BE314">
        <f>INDEX(MONTHLY_INDEX!$1:$1048576,Final!BC314,Final!BD314)</f>
        <v>111.6</v>
      </c>
      <c r="BF314">
        <f>MATCH($BF$1,MONTHLY_INDEX!$1:$1,0)</f>
        <v>127</v>
      </c>
      <c r="BG314">
        <f>INDEX(MONTHLY_INDEX!$1:$1048576,Final!BC314,Final!BF314)</f>
        <v>151.1</v>
      </c>
      <c r="BH314" s="23">
        <f t="shared" si="142"/>
        <v>0.35394265232974914</v>
      </c>
      <c r="BI314" s="14">
        <f t="shared" si="143"/>
        <v>995147.84946236562</v>
      </c>
      <c r="BJ314" s="14">
        <f t="shared" si="144"/>
        <v>379451.2382162321</v>
      </c>
      <c r="BK314" s="15">
        <f t="shared" si="125"/>
        <v>615696.61124613346</v>
      </c>
      <c r="BL314" s="52">
        <v>0</v>
      </c>
      <c r="BM314" s="15">
        <f t="shared" si="145"/>
        <v>615696.61124613346</v>
      </c>
    </row>
    <row r="315" spans="1:65">
      <c r="A315" s="8">
        <v>313</v>
      </c>
      <c r="B315" s="1" t="s">
        <v>44</v>
      </c>
      <c r="C315" s="1">
        <v>1500</v>
      </c>
      <c r="D315" s="1" t="s">
        <v>60</v>
      </c>
      <c r="E315" s="1">
        <v>150000018</v>
      </c>
      <c r="F315" s="1" t="s">
        <v>60</v>
      </c>
      <c r="G315" s="1" t="s">
        <v>95</v>
      </c>
      <c r="H315" s="1">
        <v>7</v>
      </c>
      <c r="I315" s="1" t="s">
        <v>52</v>
      </c>
      <c r="J315" s="1" t="s">
        <v>49</v>
      </c>
      <c r="K315" s="1">
        <v>17406001</v>
      </c>
      <c r="L315" s="1" t="s">
        <v>50</v>
      </c>
      <c r="M315" s="1" t="s">
        <v>51</v>
      </c>
      <c r="N315" s="1" t="s">
        <v>64</v>
      </c>
      <c r="O315" s="1" t="s">
        <v>65</v>
      </c>
      <c r="P315" s="1" t="s">
        <v>66</v>
      </c>
      <c r="Q315" s="1" t="s">
        <v>67</v>
      </c>
      <c r="R315" s="1" t="s">
        <v>87</v>
      </c>
      <c r="S315" s="1" t="s">
        <v>88</v>
      </c>
      <c r="T315" s="2">
        <v>43333</v>
      </c>
      <c r="U315" s="2">
        <v>43333</v>
      </c>
      <c r="V315" s="1" t="s">
        <v>52</v>
      </c>
      <c r="W315" s="3">
        <v>1</v>
      </c>
      <c r="X315" s="1" t="s">
        <v>53</v>
      </c>
      <c r="Y315" s="4">
        <v>126000</v>
      </c>
      <c r="Z315" s="4">
        <v>-16506</v>
      </c>
      <c r="AA315" s="4">
        <v>0</v>
      </c>
      <c r="AB315" s="4">
        <v>0</v>
      </c>
      <c r="AC315" s="4">
        <v>0</v>
      </c>
      <c r="AD315" s="4">
        <v>126000</v>
      </c>
      <c r="AE315" s="5">
        <v>1685</v>
      </c>
      <c r="AF315" s="1" t="s">
        <v>70</v>
      </c>
      <c r="AG315" s="1" t="s">
        <v>71</v>
      </c>
      <c r="AH315" s="1" t="s">
        <v>89</v>
      </c>
      <c r="AI315" s="1" t="s">
        <v>57</v>
      </c>
      <c r="AJ315" s="5">
        <v>10950</v>
      </c>
      <c r="AK315" s="4">
        <v>-1307</v>
      </c>
      <c r="AL315" s="4">
        <v>0</v>
      </c>
      <c r="AM315" s="4">
        <v>0</v>
      </c>
      <c r="AN315" s="4">
        <v>0</v>
      </c>
      <c r="AO315" s="4">
        <v>-17813</v>
      </c>
      <c r="AP315" s="4">
        <v>-17813</v>
      </c>
      <c r="AQ315" s="4">
        <v>0</v>
      </c>
      <c r="AR315" s="4">
        <v>108187</v>
      </c>
      <c r="AS315" s="1" t="s">
        <v>52</v>
      </c>
      <c r="AT315" s="9">
        <f t="shared" si="120"/>
        <v>43333</v>
      </c>
      <c r="AU315" s="9">
        <f t="shared" si="121"/>
        <v>43313</v>
      </c>
      <c r="AV315" s="9">
        <v>44798</v>
      </c>
      <c r="AW315" s="11">
        <f t="shared" si="122"/>
        <v>4.0136986301369859</v>
      </c>
      <c r="AX315">
        <v>25</v>
      </c>
      <c r="AY315" s="12">
        <v>0.05</v>
      </c>
      <c r="AZ315">
        <f t="shared" si="123"/>
        <v>3.7999999999999999E-2</v>
      </c>
      <c r="BA315" s="13">
        <f t="shared" si="124"/>
        <v>126000</v>
      </c>
      <c r="BB315" s="17" t="s">
        <v>2189</v>
      </c>
      <c r="BC315">
        <f>MATCH(BB315,MONTHLY_INDEX!$A:$A,0)</f>
        <v>798</v>
      </c>
      <c r="BD315">
        <f>MATCH(AU315,MONTHLY_INDEX!$1:$1,0)</f>
        <v>80</v>
      </c>
      <c r="BE315">
        <f>INDEX(MONTHLY_INDEX!$1:$1048576,Final!BC315,Final!BD315)</f>
        <v>96</v>
      </c>
      <c r="BF315">
        <f>MATCH($BF$1,MONTHLY_INDEX!$1:$1,0)</f>
        <v>127</v>
      </c>
      <c r="BG315">
        <f>INDEX(MONTHLY_INDEX!$1:$1048576,Final!BC315,Final!BF315)</f>
        <v>95.3</v>
      </c>
      <c r="BH315" s="23">
        <f t="shared" si="142"/>
        <v>-7.2916666666666963E-3</v>
      </c>
      <c r="BI315" s="14">
        <f t="shared" si="143"/>
        <v>125081.25</v>
      </c>
      <c r="BJ315" s="14">
        <f t="shared" si="144"/>
        <v>19077.460787671229</v>
      </c>
      <c r="BK315" s="15">
        <f t="shared" si="125"/>
        <v>106003.78921232877</v>
      </c>
      <c r="BL315" s="52">
        <v>0</v>
      </c>
      <c r="BM315" s="15">
        <f t="shared" si="145"/>
        <v>106003.78921232877</v>
      </c>
    </row>
    <row r="316" spans="1:65">
      <c r="A316" s="8">
        <v>314</v>
      </c>
      <c r="B316" s="1" t="s">
        <v>44</v>
      </c>
      <c r="C316" s="1">
        <v>1500</v>
      </c>
      <c r="D316" s="1" t="s">
        <v>60</v>
      </c>
      <c r="E316" s="1">
        <v>150000018</v>
      </c>
      <c r="F316" s="1" t="s">
        <v>60</v>
      </c>
      <c r="G316" s="1" t="s">
        <v>96</v>
      </c>
      <c r="H316" s="1">
        <v>8</v>
      </c>
      <c r="I316" s="1" t="s">
        <v>52</v>
      </c>
      <c r="J316" s="1" t="s">
        <v>49</v>
      </c>
      <c r="K316" s="1">
        <v>17406001</v>
      </c>
      <c r="L316" s="1" t="s">
        <v>50</v>
      </c>
      <c r="M316" s="1" t="s">
        <v>51</v>
      </c>
      <c r="N316" s="1" t="s">
        <v>64</v>
      </c>
      <c r="O316" s="1" t="s">
        <v>65</v>
      </c>
      <c r="P316" s="1" t="s">
        <v>66</v>
      </c>
      <c r="Q316" s="1" t="s">
        <v>67</v>
      </c>
      <c r="R316" s="1" t="s">
        <v>87</v>
      </c>
      <c r="S316" s="1" t="s">
        <v>88</v>
      </c>
      <c r="T316" s="2">
        <v>43333</v>
      </c>
      <c r="U316" s="2">
        <v>43333</v>
      </c>
      <c r="V316" s="1" t="s">
        <v>52</v>
      </c>
      <c r="W316" s="3">
        <v>1</v>
      </c>
      <c r="X316" s="1" t="s">
        <v>53</v>
      </c>
      <c r="Y316" s="4">
        <v>29327302</v>
      </c>
      <c r="Z316" s="4">
        <v>-3841988</v>
      </c>
      <c r="AA316" s="4">
        <v>0</v>
      </c>
      <c r="AB316" s="4">
        <v>0</v>
      </c>
      <c r="AC316" s="4">
        <v>0</v>
      </c>
      <c r="AD316" s="4">
        <v>29327302</v>
      </c>
      <c r="AE316" s="5">
        <v>1685</v>
      </c>
      <c r="AF316" s="1" t="s">
        <v>70</v>
      </c>
      <c r="AG316" s="1" t="s">
        <v>71</v>
      </c>
      <c r="AH316" s="1" t="s">
        <v>89</v>
      </c>
      <c r="AI316" s="1" t="s">
        <v>57</v>
      </c>
      <c r="AJ316" s="5">
        <v>10950</v>
      </c>
      <c r="AK316" s="4">
        <v>-304227</v>
      </c>
      <c r="AL316" s="4">
        <v>0</v>
      </c>
      <c r="AM316" s="4">
        <v>0</v>
      </c>
      <c r="AN316" s="4">
        <v>0</v>
      </c>
      <c r="AO316" s="4">
        <v>-4146215</v>
      </c>
      <c r="AP316" s="4">
        <v>-4146215</v>
      </c>
      <c r="AQ316" s="4">
        <v>0</v>
      </c>
      <c r="AR316" s="4">
        <v>25181087</v>
      </c>
      <c r="AS316" s="1" t="s">
        <v>52</v>
      </c>
      <c r="AT316" s="9">
        <f t="shared" si="120"/>
        <v>43333</v>
      </c>
      <c r="AU316" s="9">
        <f t="shared" si="121"/>
        <v>43313</v>
      </c>
      <c r="AV316" s="9">
        <v>44798</v>
      </c>
      <c r="AW316" s="11">
        <f t="shared" si="122"/>
        <v>4.0136986301369859</v>
      </c>
      <c r="AX316">
        <v>25</v>
      </c>
      <c r="AY316" s="12">
        <v>0.05</v>
      </c>
      <c r="AZ316">
        <f t="shared" si="123"/>
        <v>3.7999999999999999E-2</v>
      </c>
      <c r="BA316" s="13">
        <f t="shared" si="124"/>
        <v>29327302</v>
      </c>
      <c r="BB316" s="17" t="s">
        <v>2189</v>
      </c>
      <c r="BC316">
        <f>MATCH(BB316,MONTHLY_INDEX!$A:$A,0)</f>
        <v>798</v>
      </c>
      <c r="BD316">
        <f>MATCH(AU316,MONTHLY_INDEX!$1:$1,0)</f>
        <v>80</v>
      </c>
      <c r="BE316">
        <f>INDEX(MONTHLY_INDEX!$1:$1048576,Final!BC316,Final!BD316)</f>
        <v>96</v>
      </c>
      <c r="BF316">
        <f>MATCH($BF$1,MONTHLY_INDEX!$1:$1,0)</f>
        <v>127</v>
      </c>
      <c r="BG316">
        <f>INDEX(MONTHLY_INDEX!$1:$1048576,Final!BC316,Final!BF316)</f>
        <v>95.3</v>
      </c>
      <c r="BH316" s="23">
        <f t="shared" si="142"/>
        <v>-7.2916666666666963E-3</v>
      </c>
      <c r="BI316" s="14">
        <f t="shared" si="143"/>
        <v>29113457.089583334</v>
      </c>
      <c r="BJ316" s="14">
        <f t="shared" si="144"/>
        <v>4440400.4278824767</v>
      </c>
      <c r="BK316" s="15">
        <f t="shared" si="125"/>
        <v>24673056.661700856</v>
      </c>
      <c r="BL316" s="52">
        <v>0</v>
      </c>
      <c r="BM316" s="15">
        <f t="shared" si="145"/>
        <v>24673056.661700856</v>
      </c>
    </row>
    <row r="317" spans="1:65">
      <c r="A317" s="8">
        <v>315</v>
      </c>
      <c r="B317" s="1" t="s">
        <v>44</v>
      </c>
      <c r="C317" s="1">
        <v>1500</v>
      </c>
      <c r="D317" s="1" t="s">
        <v>60</v>
      </c>
      <c r="E317" s="1">
        <v>150000018</v>
      </c>
      <c r="F317" s="1" t="s">
        <v>60</v>
      </c>
      <c r="G317" s="1" t="s">
        <v>97</v>
      </c>
      <c r="H317" s="1">
        <v>9</v>
      </c>
      <c r="I317" s="1" t="s">
        <v>52</v>
      </c>
      <c r="J317" s="1" t="s">
        <v>49</v>
      </c>
      <c r="K317" s="1">
        <v>17406001</v>
      </c>
      <c r="L317" s="1" t="s">
        <v>50</v>
      </c>
      <c r="M317" s="1" t="s">
        <v>51</v>
      </c>
      <c r="N317" s="1" t="s">
        <v>64</v>
      </c>
      <c r="O317" s="1" t="s">
        <v>65</v>
      </c>
      <c r="P317" s="1" t="s">
        <v>66</v>
      </c>
      <c r="Q317" s="1" t="s">
        <v>67</v>
      </c>
      <c r="R317" s="1" t="s">
        <v>87</v>
      </c>
      <c r="S317" s="1" t="s">
        <v>88</v>
      </c>
      <c r="T317" s="2">
        <v>43333</v>
      </c>
      <c r="U317" s="2">
        <v>43333</v>
      </c>
      <c r="V317" s="1" t="s">
        <v>52</v>
      </c>
      <c r="W317" s="3">
        <v>1</v>
      </c>
      <c r="X317" s="1" t="s">
        <v>53</v>
      </c>
      <c r="Y317" s="4">
        <v>1517250</v>
      </c>
      <c r="Z317" s="4">
        <v>-198765</v>
      </c>
      <c r="AA317" s="4">
        <v>0</v>
      </c>
      <c r="AB317" s="4">
        <v>0</v>
      </c>
      <c r="AC317" s="4">
        <v>0</v>
      </c>
      <c r="AD317" s="4">
        <v>1517250</v>
      </c>
      <c r="AE317" s="5">
        <v>1685</v>
      </c>
      <c r="AF317" s="1" t="s">
        <v>70</v>
      </c>
      <c r="AG317" s="1" t="s">
        <v>71</v>
      </c>
      <c r="AH317" s="1" t="s">
        <v>89</v>
      </c>
      <c r="AI317" s="1" t="s">
        <v>57</v>
      </c>
      <c r="AJ317" s="5">
        <v>10950</v>
      </c>
      <c r="AK317" s="4">
        <v>-15739</v>
      </c>
      <c r="AL317" s="4">
        <v>0</v>
      </c>
      <c r="AM317" s="4">
        <v>0</v>
      </c>
      <c r="AN317" s="4">
        <v>0</v>
      </c>
      <c r="AO317" s="4">
        <v>-214504</v>
      </c>
      <c r="AP317" s="4">
        <v>-214504</v>
      </c>
      <c r="AQ317" s="4">
        <v>0</v>
      </c>
      <c r="AR317" s="4">
        <v>1302746</v>
      </c>
      <c r="AS317" s="1" t="s">
        <v>52</v>
      </c>
      <c r="AT317" s="9">
        <f t="shared" si="120"/>
        <v>43333</v>
      </c>
      <c r="AU317" s="9">
        <f t="shared" si="121"/>
        <v>43313</v>
      </c>
      <c r="AV317" s="9">
        <v>44798</v>
      </c>
      <c r="AW317" s="11">
        <f t="shared" si="122"/>
        <v>4.0136986301369859</v>
      </c>
      <c r="AX317">
        <v>15</v>
      </c>
      <c r="AY317" s="12">
        <v>0.05</v>
      </c>
      <c r="AZ317">
        <f t="shared" si="123"/>
        <v>6.3333333333333325E-2</v>
      </c>
      <c r="BA317" s="13">
        <f t="shared" si="124"/>
        <v>1517250</v>
      </c>
      <c r="BB317" s="17" t="s">
        <v>1941</v>
      </c>
      <c r="BC317">
        <f>MATCH(BB317,MONTHLY_INDEX!$A:$A,0)</f>
        <v>674</v>
      </c>
      <c r="BD317">
        <f>MATCH(AU317,MONTHLY_INDEX!$1:$1,0)</f>
        <v>80</v>
      </c>
      <c r="BE317">
        <f>INDEX(MONTHLY_INDEX!$1:$1048576,Final!BC317,Final!BD317)</f>
        <v>105.1</v>
      </c>
      <c r="BF317">
        <f>MATCH($BF$1,MONTHLY_INDEX!$1:$1,0)</f>
        <v>127</v>
      </c>
      <c r="BG317">
        <f>INDEX(MONTHLY_INDEX!$1:$1048576,Final!BC317,Final!BF317)</f>
        <v>122.8</v>
      </c>
      <c r="BH317" s="23">
        <f t="shared" si="142"/>
        <v>0.16841103710751668</v>
      </c>
      <c r="BI317" s="14">
        <f t="shared" si="143"/>
        <v>1772771.6460513796</v>
      </c>
      <c r="BJ317" s="14">
        <f t="shared" si="144"/>
        <v>450640.17139580037</v>
      </c>
      <c r="BK317" s="15">
        <f t="shared" si="125"/>
        <v>1322131.4746555793</v>
      </c>
      <c r="BL317" s="52">
        <v>0</v>
      </c>
      <c r="BM317" s="15">
        <f t="shared" si="145"/>
        <v>1322131.4746555793</v>
      </c>
    </row>
    <row r="318" spans="1:65">
      <c r="A318" s="8">
        <v>316</v>
      </c>
      <c r="B318" s="1" t="s">
        <v>44</v>
      </c>
      <c r="C318" s="1">
        <v>1500</v>
      </c>
      <c r="D318" s="1" t="s">
        <v>60</v>
      </c>
      <c r="E318" s="1">
        <v>150000018</v>
      </c>
      <c r="F318" s="1" t="s">
        <v>60</v>
      </c>
      <c r="G318" s="1" t="s">
        <v>98</v>
      </c>
      <c r="H318" s="1">
        <v>10</v>
      </c>
      <c r="I318" s="1" t="s">
        <v>52</v>
      </c>
      <c r="J318" s="1" t="s">
        <v>49</v>
      </c>
      <c r="K318" s="1">
        <v>17406001</v>
      </c>
      <c r="L318" s="1" t="s">
        <v>50</v>
      </c>
      <c r="M318" s="1" t="s">
        <v>51</v>
      </c>
      <c r="N318" s="1" t="s">
        <v>64</v>
      </c>
      <c r="O318" s="1" t="s">
        <v>65</v>
      </c>
      <c r="P318" s="1" t="s">
        <v>66</v>
      </c>
      <c r="Q318" s="1" t="s">
        <v>67</v>
      </c>
      <c r="R318" s="1" t="s">
        <v>87</v>
      </c>
      <c r="S318" s="1" t="s">
        <v>88</v>
      </c>
      <c r="T318" s="2">
        <v>43333</v>
      </c>
      <c r="U318" s="2">
        <v>43333</v>
      </c>
      <c r="V318" s="1" t="s">
        <v>52</v>
      </c>
      <c r="W318" s="3">
        <v>1</v>
      </c>
      <c r="X318" s="1" t="s">
        <v>53</v>
      </c>
      <c r="Y318" s="4">
        <v>312900</v>
      </c>
      <c r="Z318" s="4">
        <v>-40991</v>
      </c>
      <c r="AA318" s="4">
        <v>0</v>
      </c>
      <c r="AB318" s="4">
        <v>0</v>
      </c>
      <c r="AC318" s="4">
        <v>0</v>
      </c>
      <c r="AD318" s="4">
        <v>312900</v>
      </c>
      <c r="AE318" s="5">
        <v>1685</v>
      </c>
      <c r="AF318" s="1" t="s">
        <v>70</v>
      </c>
      <c r="AG318" s="1" t="s">
        <v>71</v>
      </c>
      <c r="AH318" s="1" t="s">
        <v>89</v>
      </c>
      <c r="AI318" s="1" t="s">
        <v>57</v>
      </c>
      <c r="AJ318" s="5">
        <v>10950</v>
      </c>
      <c r="AK318" s="4">
        <v>-3246</v>
      </c>
      <c r="AL318" s="4">
        <v>0</v>
      </c>
      <c r="AM318" s="4">
        <v>0</v>
      </c>
      <c r="AN318" s="4">
        <v>0</v>
      </c>
      <c r="AO318" s="4">
        <v>-44237</v>
      </c>
      <c r="AP318" s="4">
        <v>-44237</v>
      </c>
      <c r="AQ318" s="4">
        <v>0</v>
      </c>
      <c r="AR318" s="4">
        <v>268663</v>
      </c>
      <c r="AS318" s="1" t="s">
        <v>52</v>
      </c>
      <c r="AT318" s="9">
        <f t="shared" si="120"/>
        <v>43333</v>
      </c>
      <c r="AU318" s="9">
        <f t="shared" si="121"/>
        <v>43313</v>
      </c>
      <c r="AV318" s="9">
        <v>44798</v>
      </c>
      <c r="AW318" s="11">
        <f t="shared" si="122"/>
        <v>4.0136986301369859</v>
      </c>
      <c r="AX318">
        <v>10</v>
      </c>
      <c r="AY318" s="12">
        <v>0.05</v>
      </c>
      <c r="AZ318">
        <f t="shared" si="123"/>
        <v>9.5000000000000001E-2</v>
      </c>
      <c r="BA318" s="13">
        <f t="shared" si="124"/>
        <v>312900</v>
      </c>
      <c r="BB318" s="17" t="s">
        <v>2189</v>
      </c>
      <c r="BC318">
        <f>MATCH(BB318,MONTHLY_INDEX!$A:$A,0)</f>
        <v>798</v>
      </c>
      <c r="BD318">
        <f>MATCH(AU318,MONTHLY_INDEX!$1:$1,0)</f>
        <v>80</v>
      </c>
      <c r="BE318">
        <f>INDEX(MONTHLY_INDEX!$1:$1048576,Final!BC318,Final!BD318)</f>
        <v>96</v>
      </c>
      <c r="BF318">
        <f>MATCH($BF$1,MONTHLY_INDEX!$1:$1,0)</f>
        <v>127</v>
      </c>
      <c r="BG318">
        <f>INDEX(MONTHLY_INDEX!$1:$1048576,Final!BC318,Final!BF318)</f>
        <v>95.3</v>
      </c>
      <c r="BH318" s="23">
        <f t="shared" si="142"/>
        <v>-7.2916666666666963E-3</v>
      </c>
      <c r="BI318" s="14">
        <f t="shared" si="143"/>
        <v>310618.4375</v>
      </c>
      <c r="BJ318" s="14">
        <f t="shared" si="144"/>
        <v>118439.2357234589</v>
      </c>
      <c r="BK318" s="15">
        <f t="shared" si="125"/>
        <v>192179.2017765411</v>
      </c>
      <c r="BL318" s="52">
        <v>0</v>
      </c>
      <c r="BM318" s="15">
        <f t="shared" si="145"/>
        <v>192179.2017765411</v>
      </c>
    </row>
    <row r="319" spans="1:65">
      <c r="A319" s="8">
        <v>317</v>
      </c>
      <c r="B319" s="1" t="s">
        <v>44</v>
      </c>
      <c r="C319" s="1">
        <v>1500</v>
      </c>
      <c r="D319" s="1" t="s">
        <v>60</v>
      </c>
      <c r="E319" s="1">
        <v>150000018</v>
      </c>
      <c r="F319" s="1" t="s">
        <v>60</v>
      </c>
      <c r="G319" s="1" t="s">
        <v>99</v>
      </c>
      <c r="H319" s="1">
        <v>11</v>
      </c>
      <c r="I319" s="1" t="s">
        <v>52</v>
      </c>
      <c r="J319" s="1" t="s">
        <v>49</v>
      </c>
      <c r="K319" s="1">
        <v>17406001</v>
      </c>
      <c r="L319" s="1" t="s">
        <v>50</v>
      </c>
      <c r="M319" s="1" t="s">
        <v>51</v>
      </c>
      <c r="N319" s="1" t="s">
        <v>64</v>
      </c>
      <c r="O319" s="1" t="s">
        <v>65</v>
      </c>
      <c r="P319" s="1" t="s">
        <v>66</v>
      </c>
      <c r="Q319" s="1" t="s">
        <v>67</v>
      </c>
      <c r="R319" s="1" t="s">
        <v>87</v>
      </c>
      <c r="S319" s="1" t="s">
        <v>88</v>
      </c>
      <c r="T319" s="2">
        <v>43333</v>
      </c>
      <c r="U319" s="2">
        <v>43333</v>
      </c>
      <c r="V319" s="1" t="s">
        <v>52</v>
      </c>
      <c r="W319" s="3">
        <v>1</v>
      </c>
      <c r="X319" s="1" t="s">
        <v>53</v>
      </c>
      <c r="Y319" s="4">
        <v>1174950</v>
      </c>
      <c r="Z319" s="4">
        <v>-153922</v>
      </c>
      <c r="AA319" s="4">
        <v>0</v>
      </c>
      <c r="AB319" s="4">
        <v>0</v>
      </c>
      <c r="AC319" s="4">
        <v>0</v>
      </c>
      <c r="AD319" s="4">
        <v>1174950</v>
      </c>
      <c r="AE319" s="5">
        <v>1685</v>
      </c>
      <c r="AF319" s="1" t="s">
        <v>70</v>
      </c>
      <c r="AG319" s="1" t="s">
        <v>71</v>
      </c>
      <c r="AH319" s="1" t="s">
        <v>89</v>
      </c>
      <c r="AI319" s="1" t="s">
        <v>57</v>
      </c>
      <c r="AJ319" s="5">
        <v>10950</v>
      </c>
      <c r="AK319" s="4">
        <v>-12188</v>
      </c>
      <c r="AL319" s="4">
        <v>0</v>
      </c>
      <c r="AM319" s="4">
        <v>0</v>
      </c>
      <c r="AN319" s="4">
        <v>0</v>
      </c>
      <c r="AO319" s="4">
        <v>-166110</v>
      </c>
      <c r="AP319" s="4">
        <v>-166110</v>
      </c>
      <c r="AQ319" s="4">
        <v>0</v>
      </c>
      <c r="AR319" s="4">
        <v>1008840</v>
      </c>
      <c r="AS319" s="1" t="s">
        <v>52</v>
      </c>
      <c r="AT319" s="9">
        <f t="shared" si="120"/>
        <v>43333</v>
      </c>
      <c r="AU319" s="9">
        <f t="shared" si="121"/>
        <v>43313</v>
      </c>
      <c r="AV319" s="9">
        <v>44798</v>
      </c>
      <c r="AW319" s="11">
        <f t="shared" si="122"/>
        <v>4.0136986301369859</v>
      </c>
      <c r="AX319">
        <v>10</v>
      </c>
      <c r="AY319" s="12">
        <v>0.05</v>
      </c>
      <c r="AZ319">
        <f t="shared" si="123"/>
        <v>9.5000000000000001E-2</v>
      </c>
      <c r="BA319" s="13">
        <f t="shared" si="124"/>
        <v>1174950</v>
      </c>
      <c r="BB319" s="17" t="s">
        <v>2189</v>
      </c>
      <c r="BC319">
        <f>MATCH(BB319,MONTHLY_INDEX!$A:$A,0)</f>
        <v>798</v>
      </c>
      <c r="BD319">
        <f>MATCH(AU319,MONTHLY_INDEX!$1:$1,0)</f>
        <v>80</v>
      </c>
      <c r="BE319">
        <f>INDEX(MONTHLY_INDEX!$1:$1048576,Final!BC319,Final!BD319)</f>
        <v>96</v>
      </c>
      <c r="BF319">
        <f>MATCH($BF$1,MONTHLY_INDEX!$1:$1,0)</f>
        <v>127</v>
      </c>
      <c r="BG319">
        <f>INDEX(MONTHLY_INDEX!$1:$1048576,Final!BC319,Final!BF319)</f>
        <v>95.3</v>
      </c>
      <c r="BH319" s="23">
        <f t="shared" si="142"/>
        <v>-7.2916666666666963E-3</v>
      </c>
      <c r="BI319" s="14">
        <f t="shared" si="143"/>
        <v>1166382.65625</v>
      </c>
      <c r="BJ319" s="14">
        <f t="shared" si="144"/>
        <v>444743.30461258558</v>
      </c>
      <c r="BK319" s="15">
        <f t="shared" si="125"/>
        <v>721639.35163741442</v>
      </c>
      <c r="BL319" s="52">
        <v>0</v>
      </c>
      <c r="BM319" s="15">
        <f t="shared" si="145"/>
        <v>721639.35163741442</v>
      </c>
    </row>
    <row r="320" spans="1:65">
      <c r="A320" s="8">
        <v>318</v>
      </c>
      <c r="B320" s="1" t="s">
        <v>44</v>
      </c>
      <c r="C320" s="1">
        <v>1500</v>
      </c>
      <c r="D320" s="1" t="s">
        <v>60</v>
      </c>
      <c r="E320" s="1">
        <v>150000018</v>
      </c>
      <c r="F320" s="1" t="s">
        <v>60</v>
      </c>
      <c r="G320" s="1" t="s">
        <v>100</v>
      </c>
      <c r="H320" s="1">
        <v>12</v>
      </c>
      <c r="I320" s="1" t="s">
        <v>52</v>
      </c>
      <c r="J320" s="1" t="s">
        <v>49</v>
      </c>
      <c r="K320" s="1">
        <v>17406001</v>
      </c>
      <c r="L320" s="1" t="s">
        <v>50</v>
      </c>
      <c r="M320" s="1" t="s">
        <v>51</v>
      </c>
      <c r="N320" s="1" t="s">
        <v>64</v>
      </c>
      <c r="O320" s="1" t="s">
        <v>65</v>
      </c>
      <c r="P320" s="1" t="s">
        <v>66</v>
      </c>
      <c r="Q320" s="1" t="s">
        <v>67</v>
      </c>
      <c r="R320" s="1" t="s">
        <v>87</v>
      </c>
      <c r="S320" s="1" t="s">
        <v>88</v>
      </c>
      <c r="T320" s="2">
        <v>43333</v>
      </c>
      <c r="U320" s="2">
        <v>43333</v>
      </c>
      <c r="V320" s="1" t="s">
        <v>52</v>
      </c>
      <c r="W320" s="3">
        <v>1</v>
      </c>
      <c r="X320" s="1" t="s">
        <v>53</v>
      </c>
      <c r="Y320" s="4">
        <v>582750</v>
      </c>
      <c r="Z320" s="4">
        <v>-76342</v>
      </c>
      <c r="AA320" s="4">
        <v>0</v>
      </c>
      <c r="AB320" s="4">
        <v>0</v>
      </c>
      <c r="AC320" s="4">
        <v>0</v>
      </c>
      <c r="AD320" s="4">
        <v>582750</v>
      </c>
      <c r="AE320" s="5">
        <v>1685</v>
      </c>
      <c r="AF320" s="1" t="s">
        <v>70</v>
      </c>
      <c r="AG320" s="1" t="s">
        <v>71</v>
      </c>
      <c r="AH320" s="1" t="s">
        <v>89</v>
      </c>
      <c r="AI320" s="1" t="s">
        <v>57</v>
      </c>
      <c r="AJ320" s="5">
        <v>10950</v>
      </c>
      <c r="AK320" s="4">
        <v>-6045</v>
      </c>
      <c r="AL320" s="4">
        <v>0</v>
      </c>
      <c r="AM320" s="4">
        <v>0</v>
      </c>
      <c r="AN320" s="4">
        <v>0</v>
      </c>
      <c r="AO320" s="4">
        <v>-82387</v>
      </c>
      <c r="AP320" s="4">
        <v>-82387</v>
      </c>
      <c r="AQ320" s="4">
        <v>0</v>
      </c>
      <c r="AR320" s="4">
        <v>500363</v>
      </c>
      <c r="AS320" s="1" t="s">
        <v>52</v>
      </c>
      <c r="AT320" s="9">
        <f t="shared" si="120"/>
        <v>43333</v>
      </c>
      <c r="AU320" s="9">
        <f t="shared" si="121"/>
        <v>43313</v>
      </c>
      <c r="AV320" s="9">
        <v>44798</v>
      </c>
      <c r="AW320" s="11">
        <f t="shared" si="122"/>
        <v>4.0136986301369859</v>
      </c>
      <c r="AX320">
        <v>10</v>
      </c>
      <c r="AY320" s="12">
        <v>0.05</v>
      </c>
      <c r="AZ320">
        <f t="shared" si="123"/>
        <v>9.5000000000000001E-2</v>
      </c>
      <c r="BA320" s="13">
        <f t="shared" si="124"/>
        <v>582750</v>
      </c>
      <c r="BB320" s="17" t="s">
        <v>1973</v>
      </c>
      <c r="BC320">
        <f>MATCH(BB320,MONTHLY_INDEX!$A:$A,0)</f>
        <v>690</v>
      </c>
      <c r="BD320">
        <f>MATCH(AU320,MONTHLY_INDEX!$1:$1,0)</f>
        <v>80</v>
      </c>
      <c r="BE320">
        <f>INDEX(MONTHLY_INDEX!$1:$1048576,Final!BC320,Final!BD320)</f>
        <v>110</v>
      </c>
      <c r="BF320">
        <f>MATCH($BF$1,MONTHLY_INDEX!$1:$1,0)</f>
        <v>127</v>
      </c>
      <c r="BG320">
        <f>INDEX(MONTHLY_INDEX!$1:$1048576,Final!BC320,Final!BF320)</f>
        <v>145.69999999999999</v>
      </c>
      <c r="BH320" s="23">
        <f t="shared" si="142"/>
        <v>0.32454545454545441</v>
      </c>
      <c r="BI320" s="14">
        <f t="shared" si="143"/>
        <v>771878.86363636365</v>
      </c>
      <c r="BJ320" s="14">
        <f t="shared" si="144"/>
        <v>294318.46807285177</v>
      </c>
      <c r="BK320" s="15">
        <f t="shared" si="125"/>
        <v>477560.39556351188</v>
      </c>
      <c r="BL320" s="52">
        <v>0</v>
      </c>
      <c r="BM320" s="15">
        <f t="shared" si="145"/>
        <v>477560.39556351188</v>
      </c>
    </row>
    <row r="321" spans="1:65">
      <c r="A321" s="8">
        <v>319</v>
      </c>
      <c r="B321" s="1" t="s">
        <v>44</v>
      </c>
      <c r="C321" s="1">
        <v>1500</v>
      </c>
      <c r="D321" s="1" t="s">
        <v>60</v>
      </c>
      <c r="E321" s="1">
        <v>150000018</v>
      </c>
      <c r="F321" s="1" t="s">
        <v>60</v>
      </c>
      <c r="G321" s="1" t="s">
        <v>101</v>
      </c>
      <c r="H321" s="1">
        <v>13</v>
      </c>
      <c r="I321" s="1" t="s">
        <v>52</v>
      </c>
      <c r="J321" s="1" t="s">
        <v>49</v>
      </c>
      <c r="K321" s="1">
        <v>17406001</v>
      </c>
      <c r="L321" s="1" t="s">
        <v>50</v>
      </c>
      <c r="M321" s="1" t="s">
        <v>51</v>
      </c>
      <c r="N321" s="1" t="s">
        <v>64</v>
      </c>
      <c r="O321" s="1" t="s">
        <v>65</v>
      </c>
      <c r="P321" s="1" t="s">
        <v>66</v>
      </c>
      <c r="Q321" s="1" t="s">
        <v>67</v>
      </c>
      <c r="R321" s="1" t="s">
        <v>87</v>
      </c>
      <c r="S321" s="1" t="s">
        <v>88</v>
      </c>
      <c r="T321" s="2">
        <v>43333</v>
      </c>
      <c r="U321" s="2">
        <v>43333</v>
      </c>
      <c r="V321" s="1" t="s">
        <v>52</v>
      </c>
      <c r="W321" s="3">
        <v>1</v>
      </c>
      <c r="X321" s="1" t="s">
        <v>53</v>
      </c>
      <c r="Y321" s="4">
        <v>9976171</v>
      </c>
      <c r="Z321" s="4">
        <v>-1306915</v>
      </c>
      <c r="AA321" s="4">
        <v>0</v>
      </c>
      <c r="AB321" s="4">
        <v>0</v>
      </c>
      <c r="AC321" s="4">
        <v>0</v>
      </c>
      <c r="AD321" s="4">
        <v>9976171</v>
      </c>
      <c r="AE321" s="5">
        <v>1685</v>
      </c>
      <c r="AF321" s="1" t="s">
        <v>70</v>
      </c>
      <c r="AG321" s="1" t="s">
        <v>71</v>
      </c>
      <c r="AH321" s="1" t="s">
        <v>89</v>
      </c>
      <c r="AI321" s="1" t="s">
        <v>57</v>
      </c>
      <c r="AJ321" s="5">
        <v>10950</v>
      </c>
      <c r="AK321" s="4">
        <v>-103488</v>
      </c>
      <c r="AL321" s="4">
        <v>0</v>
      </c>
      <c r="AM321" s="4">
        <v>0</v>
      </c>
      <c r="AN321" s="4">
        <v>0</v>
      </c>
      <c r="AO321" s="4">
        <v>-1410403</v>
      </c>
      <c r="AP321" s="4">
        <v>-1410403</v>
      </c>
      <c r="AQ321" s="4">
        <v>0</v>
      </c>
      <c r="AR321" s="4">
        <v>8565768</v>
      </c>
      <c r="AS321" s="1" t="s">
        <v>52</v>
      </c>
      <c r="AT321" s="9">
        <f t="shared" si="120"/>
        <v>43333</v>
      </c>
      <c r="AU321" s="9">
        <f t="shared" si="121"/>
        <v>43313</v>
      </c>
      <c r="AV321" s="9">
        <v>44798</v>
      </c>
      <c r="AW321" s="11">
        <f t="shared" si="122"/>
        <v>4.0136986301369859</v>
      </c>
      <c r="AX321">
        <v>25</v>
      </c>
      <c r="AY321" s="12">
        <v>0.05</v>
      </c>
      <c r="AZ321">
        <f t="shared" si="123"/>
        <v>3.7999999999999999E-2</v>
      </c>
      <c r="BA321" s="13">
        <f t="shared" si="124"/>
        <v>9976171</v>
      </c>
      <c r="BB321" s="17" t="s">
        <v>2189</v>
      </c>
      <c r="BC321">
        <f>MATCH(BB321,MONTHLY_INDEX!$A:$A,0)</f>
        <v>798</v>
      </c>
      <c r="BD321">
        <f>MATCH(AU321,MONTHLY_INDEX!$1:$1,0)</f>
        <v>80</v>
      </c>
      <c r="BE321">
        <f>INDEX(MONTHLY_INDEX!$1:$1048576,Final!BC321,Final!BD321)</f>
        <v>96</v>
      </c>
      <c r="BF321">
        <f>MATCH($BF$1,MONTHLY_INDEX!$1:$1,0)</f>
        <v>127</v>
      </c>
      <c r="BG321">
        <f>INDEX(MONTHLY_INDEX!$1:$1048576,Final!BC321,Final!BF321)</f>
        <v>95.3</v>
      </c>
      <c r="BH321" s="23">
        <f t="shared" si="142"/>
        <v>-7.2916666666666963E-3</v>
      </c>
      <c r="BI321" s="14">
        <f t="shared" si="143"/>
        <v>9903428.0864583328</v>
      </c>
      <c r="BJ321" s="14">
        <f t="shared" si="144"/>
        <v>1510476.2782825625</v>
      </c>
      <c r="BK321" s="15">
        <f t="shared" si="125"/>
        <v>8392951.8081757706</v>
      </c>
      <c r="BL321" s="52">
        <v>0</v>
      </c>
      <c r="BM321" s="15">
        <f t="shared" si="145"/>
        <v>8392951.8081757706</v>
      </c>
    </row>
    <row r="322" spans="1:65">
      <c r="A322" s="8">
        <v>320</v>
      </c>
      <c r="B322" s="1" t="s">
        <v>44</v>
      </c>
      <c r="C322" s="1">
        <v>1500</v>
      </c>
      <c r="D322" s="1" t="s">
        <v>60</v>
      </c>
      <c r="E322" s="1">
        <v>150000018</v>
      </c>
      <c r="F322" s="1" t="s">
        <v>60</v>
      </c>
      <c r="G322" s="1" t="s">
        <v>102</v>
      </c>
      <c r="H322" s="1">
        <v>14</v>
      </c>
      <c r="I322" s="1" t="s">
        <v>52</v>
      </c>
      <c r="J322" s="1" t="s">
        <v>49</v>
      </c>
      <c r="K322" s="1">
        <v>17406001</v>
      </c>
      <c r="L322" s="1" t="s">
        <v>50</v>
      </c>
      <c r="M322" s="1" t="s">
        <v>51</v>
      </c>
      <c r="N322" s="1" t="s">
        <v>64</v>
      </c>
      <c r="O322" s="1" t="s">
        <v>65</v>
      </c>
      <c r="P322" s="1" t="s">
        <v>66</v>
      </c>
      <c r="Q322" s="1" t="s">
        <v>67</v>
      </c>
      <c r="R322" s="1" t="s">
        <v>87</v>
      </c>
      <c r="S322" s="1" t="s">
        <v>88</v>
      </c>
      <c r="T322" s="2">
        <v>43333</v>
      </c>
      <c r="U322" s="2">
        <v>43333</v>
      </c>
      <c r="V322" s="1" t="s">
        <v>52</v>
      </c>
      <c r="W322" s="3">
        <v>1</v>
      </c>
      <c r="X322" s="1" t="s">
        <v>53</v>
      </c>
      <c r="Y322" s="4">
        <v>21103901</v>
      </c>
      <c r="Z322" s="4">
        <v>-2764690</v>
      </c>
      <c r="AA322" s="4">
        <v>0</v>
      </c>
      <c r="AB322" s="4">
        <v>0</v>
      </c>
      <c r="AC322" s="4">
        <v>0</v>
      </c>
      <c r="AD322" s="4">
        <v>21103901</v>
      </c>
      <c r="AE322" s="5">
        <v>1685</v>
      </c>
      <c r="AF322" s="1" t="s">
        <v>70</v>
      </c>
      <c r="AG322" s="1" t="s">
        <v>71</v>
      </c>
      <c r="AH322" s="1" t="s">
        <v>89</v>
      </c>
      <c r="AI322" s="1" t="s">
        <v>57</v>
      </c>
      <c r="AJ322" s="5">
        <v>10950</v>
      </c>
      <c r="AK322" s="4">
        <v>-218921</v>
      </c>
      <c r="AL322" s="4">
        <v>0</v>
      </c>
      <c r="AM322" s="4">
        <v>0</v>
      </c>
      <c r="AN322" s="4">
        <v>0</v>
      </c>
      <c r="AO322" s="4">
        <v>-2983611</v>
      </c>
      <c r="AP322" s="4">
        <v>-2983611</v>
      </c>
      <c r="AQ322" s="4">
        <v>0</v>
      </c>
      <c r="AR322" s="4">
        <v>18120290</v>
      </c>
      <c r="AS322" s="1" t="s">
        <v>52</v>
      </c>
      <c r="AT322" s="9">
        <f t="shared" si="120"/>
        <v>43333</v>
      </c>
      <c r="AU322" s="9">
        <f t="shared" si="121"/>
        <v>43313</v>
      </c>
      <c r="AV322" s="9">
        <v>44798</v>
      </c>
      <c r="AW322" s="11">
        <f t="shared" si="122"/>
        <v>4.0136986301369859</v>
      </c>
      <c r="AX322">
        <v>25</v>
      </c>
      <c r="AY322" s="12">
        <v>0.05</v>
      </c>
      <c r="AZ322">
        <f t="shared" si="123"/>
        <v>3.7999999999999999E-2</v>
      </c>
      <c r="BA322" s="13">
        <f t="shared" si="124"/>
        <v>21103901</v>
      </c>
      <c r="BB322" s="17" t="s">
        <v>2189</v>
      </c>
      <c r="BC322">
        <f>MATCH(BB322,MONTHLY_INDEX!$A:$A,0)</f>
        <v>798</v>
      </c>
      <c r="BD322">
        <f>MATCH(AU322,MONTHLY_INDEX!$1:$1,0)</f>
        <v>80</v>
      </c>
      <c r="BE322">
        <f>INDEX(MONTHLY_INDEX!$1:$1048576,Final!BC322,Final!BD322)</f>
        <v>96</v>
      </c>
      <c r="BF322">
        <f>MATCH($BF$1,MONTHLY_INDEX!$1:$1,0)</f>
        <v>127</v>
      </c>
      <c r="BG322">
        <f>INDEX(MONTHLY_INDEX!$1:$1048576,Final!BC322,Final!BF322)</f>
        <v>95.3</v>
      </c>
      <c r="BH322" s="23">
        <f t="shared" si="142"/>
        <v>-7.2916666666666963E-3</v>
      </c>
      <c r="BI322" s="14">
        <f t="shared" si="143"/>
        <v>20950018.388541665</v>
      </c>
      <c r="BJ322" s="14">
        <f t="shared" si="144"/>
        <v>3195308.2840825049</v>
      </c>
      <c r="BK322" s="15">
        <f t="shared" si="125"/>
        <v>17754710.104459159</v>
      </c>
      <c r="BL322" s="52">
        <v>0</v>
      </c>
      <c r="BM322" s="15">
        <f t="shared" si="145"/>
        <v>17754710.104459159</v>
      </c>
    </row>
    <row r="323" spans="1:65">
      <c r="A323" s="8">
        <v>321</v>
      </c>
      <c r="B323" s="1" t="s">
        <v>44</v>
      </c>
      <c r="C323" s="1">
        <v>1500</v>
      </c>
      <c r="D323" s="1" t="s">
        <v>60</v>
      </c>
      <c r="E323" s="1">
        <v>150000018</v>
      </c>
      <c r="F323" s="1" t="s">
        <v>60</v>
      </c>
      <c r="G323" s="1" t="s">
        <v>103</v>
      </c>
      <c r="H323" s="1">
        <v>15</v>
      </c>
      <c r="I323" s="1" t="s">
        <v>52</v>
      </c>
      <c r="J323" s="1" t="s">
        <v>49</v>
      </c>
      <c r="K323" s="1">
        <v>17406001</v>
      </c>
      <c r="L323" s="1" t="s">
        <v>50</v>
      </c>
      <c r="M323" s="1" t="s">
        <v>51</v>
      </c>
      <c r="N323" s="1" t="s">
        <v>64</v>
      </c>
      <c r="O323" s="1" t="s">
        <v>65</v>
      </c>
      <c r="P323" s="1" t="s">
        <v>66</v>
      </c>
      <c r="Q323" s="1" t="s">
        <v>67</v>
      </c>
      <c r="R323" s="1" t="s">
        <v>87</v>
      </c>
      <c r="S323" s="1" t="s">
        <v>88</v>
      </c>
      <c r="T323" s="2">
        <v>43333</v>
      </c>
      <c r="U323" s="2">
        <v>43333</v>
      </c>
      <c r="V323" s="1" t="s">
        <v>52</v>
      </c>
      <c r="W323" s="3">
        <v>1</v>
      </c>
      <c r="X323" s="1" t="s">
        <v>53</v>
      </c>
      <c r="Y323" s="4">
        <v>580650</v>
      </c>
      <c r="Z323" s="4">
        <v>-76066</v>
      </c>
      <c r="AA323" s="4">
        <v>0</v>
      </c>
      <c r="AB323" s="4">
        <v>0</v>
      </c>
      <c r="AC323" s="4">
        <v>0</v>
      </c>
      <c r="AD323" s="4">
        <v>580650</v>
      </c>
      <c r="AE323" s="5">
        <v>1685</v>
      </c>
      <c r="AF323" s="1" t="s">
        <v>70</v>
      </c>
      <c r="AG323" s="1" t="s">
        <v>71</v>
      </c>
      <c r="AH323" s="1" t="s">
        <v>89</v>
      </c>
      <c r="AI323" s="1" t="s">
        <v>57</v>
      </c>
      <c r="AJ323" s="5">
        <v>10950</v>
      </c>
      <c r="AK323" s="4">
        <v>-6023</v>
      </c>
      <c r="AL323" s="4">
        <v>0</v>
      </c>
      <c r="AM323" s="4">
        <v>0</v>
      </c>
      <c r="AN323" s="4">
        <v>0</v>
      </c>
      <c r="AO323" s="4">
        <v>-82089</v>
      </c>
      <c r="AP323" s="4">
        <v>-82089</v>
      </c>
      <c r="AQ323" s="4">
        <v>0</v>
      </c>
      <c r="AR323" s="4">
        <v>498561</v>
      </c>
      <c r="AS323" s="1" t="s">
        <v>52</v>
      </c>
      <c r="AT323" s="9">
        <f t="shared" si="120"/>
        <v>43333</v>
      </c>
      <c r="AU323" s="9">
        <f t="shared" si="121"/>
        <v>43313</v>
      </c>
      <c r="AV323" s="9">
        <v>44798</v>
      </c>
      <c r="AW323" s="11">
        <f t="shared" si="122"/>
        <v>4.0136986301369859</v>
      </c>
      <c r="AX323">
        <v>10</v>
      </c>
      <c r="AY323" s="12">
        <v>0.05</v>
      </c>
      <c r="AZ323">
        <f t="shared" si="123"/>
        <v>9.5000000000000001E-2</v>
      </c>
      <c r="BA323" s="13">
        <f t="shared" si="124"/>
        <v>580650</v>
      </c>
      <c r="BB323" s="17" t="s">
        <v>1941</v>
      </c>
      <c r="BC323">
        <f>MATCH(BB323,MONTHLY_INDEX!$A:$A,0)</f>
        <v>674</v>
      </c>
      <c r="BD323">
        <f>MATCH(AU323,MONTHLY_INDEX!$1:$1,0)</f>
        <v>80</v>
      </c>
      <c r="BE323">
        <f>INDEX(MONTHLY_INDEX!$1:$1048576,Final!BC323,Final!BD323)</f>
        <v>105.1</v>
      </c>
      <c r="BF323">
        <f>MATCH($BF$1,MONTHLY_INDEX!$1:$1,0)</f>
        <v>127</v>
      </c>
      <c r="BG323">
        <f>INDEX(MONTHLY_INDEX!$1:$1048576,Final!BC323,Final!BF323)</f>
        <v>122.8</v>
      </c>
      <c r="BH323" s="23">
        <f t="shared" si="142"/>
        <v>0.16841103710751668</v>
      </c>
      <c r="BI323" s="14">
        <f t="shared" si="143"/>
        <v>678437.86869647959</v>
      </c>
      <c r="BJ323" s="14">
        <f t="shared" si="144"/>
        <v>258689.28870091107</v>
      </c>
      <c r="BK323" s="15">
        <f t="shared" si="125"/>
        <v>419748.57999556849</v>
      </c>
      <c r="BL323" s="52">
        <v>0</v>
      </c>
      <c r="BM323" s="15">
        <f t="shared" si="145"/>
        <v>419748.57999556849</v>
      </c>
    </row>
    <row r="324" spans="1:65">
      <c r="A324" s="8">
        <v>322</v>
      </c>
      <c r="B324" s="1" t="s">
        <v>44</v>
      </c>
      <c r="C324" s="1">
        <v>1500</v>
      </c>
      <c r="D324" s="1" t="s">
        <v>60</v>
      </c>
      <c r="E324" s="1">
        <v>150000018</v>
      </c>
      <c r="F324" s="1" t="s">
        <v>60</v>
      </c>
      <c r="G324" s="1" t="s">
        <v>104</v>
      </c>
      <c r="H324" s="1">
        <v>16</v>
      </c>
      <c r="I324" s="1" t="s">
        <v>52</v>
      </c>
      <c r="J324" s="1" t="s">
        <v>49</v>
      </c>
      <c r="K324" s="1">
        <v>17406001</v>
      </c>
      <c r="L324" s="1" t="s">
        <v>50</v>
      </c>
      <c r="M324" s="1" t="s">
        <v>51</v>
      </c>
      <c r="N324" s="1" t="s">
        <v>64</v>
      </c>
      <c r="O324" s="1" t="s">
        <v>65</v>
      </c>
      <c r="P324" s="1" t="s">
        <v>66</v>
      </c>
      <c r="Q324" s="1" t="s">
        <v>67</v>
      </c>
      <c r="R324" s="1" t="s">
        <v>87</v>
      </c>
      <c r="S324" s="1" t="s">
        <v>88</v>
      </c>
      <c r="T324" s="2">
        <v>43333</v>
      </c>
      <c r="U324" s="2">
        <v>43333</v>
      </c>
      <c r="V324" s="1" t="s">
        <v>52</v>
      </c>
      <c r="W324" s="3">
        <v>1</v>
      </c>
      <c r="X324" s="1" t="s">
        <v>53</v>
      </c>
      <c r="Y324" s="4">
        <v>175035</v>
      </c>
      <c r="Z324" s="4">
        <v>-22929</v>
      </c>
      <c r="AA324" s="4">
        <v>0</v>
      </c>
      <c r="AB324" s="4">
        <v>0</v>
      </c>
      <c r="AC324" s="4">
        <v>0</v>
      </c>
      <c r="AD324" s="4">
        <v>175035</v>
      </c>
      <c r="AE324" s="5">
        <v>1685</v>
      </c>
      <c r="AF324" s="1" t="s">
        <v>70</v>
      </c>
      <c r="AG324" s="1" t="s">
        <v>71</v>
      </c>
      <c r="AH324" s="1" t="s">
        <v>89</v>
      </c>
      <c r="AI324" s="1" t="s">
        <v>57</v>
      </c>
      <c r="AJ324" s="5">
        <v>10950</v>
      </c>
      <c r="AK324" s="4">
        <v>-1816</v>
      </c>
      <c r="AL324" s="4">
        <v>0</v>
      </c>
      <c r="AM324" s="4">
        <v>0</v>
      </c>
      <c r="AN324" s="4">
        <v>0</v>
      </c>
      <c r="AO324" s="4">
        <v>-24745</v>
      </c>
      <c r="AP324" s="4">
        <v>-24745</v>
      </c>
      <c r="AQ324" s="4">
        <v>0</v>
      </c>
      <c r="AR324" s="4">
        <v>150290</v>
      </c>
      <c r="AS324" s="1" t="s">
        <v>52</v>
      </c>
      <c r="AT324" s="9">
        <f t="shared" ref="AT324:AT387" si="146">T324</f>
        <v>43333</v>
      </c>
      <c r="AU324" s="9">
        <f t="shared" ref="AU324:AU387" si="147">DATE(YEAR(AT324),MONTH(AT324),DAY(1))</f>
        <v>43313</v>
      </c>
      <c r="AV324" s="9">
        <v>44798</v>
      </c>
      <c r="AW324" s="11">
        <f t="shared" ref="AW324:AW387" si="148">(AV324-AT324)/365</f>
        <v>4.0136986301369859</v>
      </c>
      <c r="AX324">
        <v>10</v>
      </c>
      <c r="AY324" s="12">
        <v>0.05</v>
      </c>
      <c r="AZ324">
        <f t="shared" ref="AZ324:AZ387" si="149">(1-AY324)/AX324</f>
        <v>9.5000000000000001E-2</v>
      </c>
      <c r="BA324" s="13">
        <f t="shared" ref="BA324:BA387" si="150">Y324</f>
        <v>175035</v>
      </c>
      <c r="BB324" s="17" t="s">
        <v>1877</v>
      </c>
      <c r="BC324">
        <f>MATCH(BB324,MONTHLY_INDEX!$A:$A,0)</f>
        <v>642</v>
      </c>
      <c r="BD324">
        <f>MATCH(AU324,MONTHLY_INDEX!$1:$1,0)</f>
        <v>80</v>
      </c>
      <c r="BE324">
        <f>INDEX(MONTHLY_INDEX!$1:$1048576,Final!BC324,Final!BD324)</f>
        <v>79.099999999999994</v>
      </c>
      <c r="BF324">
        <f>MATCH($BF$1,MONTHLY_INDEX!$1:$1,0)</f>
        <v>127</v>
      </c>
      <c r="BG324">
        <f>INDEX(MONTHLY_INDEX!$1:$1048576,Final!BC324,Final!BF324)</f>
        <v>94</v>
      </c>
      <c r="BH324" s="23">
        <f t="shared" si="142"/>
        <v>0.18836915297092297</v>
      </c>
      <c r="BI324" s="14">
        <f t="shared" si="143"/>
        <v>208006.19469026552</v>
      </c>
      <c r="BJ324" s="14">
        <f t="shared" si="144"/>
        <v>79313.046975390971</v>
      </c>
      <c r="BK324" s="15">
        <f t="shared" ref="BK324:BK384" si="151">MAX(BI324-BJ324,0)</f>
        <v>128693.14771487455</v>
      </c>
      <c r="BL324" s="52">
        <v>0</v>
      </c>
      <c r="BM324" s="15">
        <f t="shared" si="145"/>
        <v>128693.14771487455</v>
      </c>
    </row>
    <row r="325" spans="1:65">
      <c r="A325" s="8">
        <v>323</v>
      </c>
      <c r="B325" s="1" t="s">
        <v>44</v>
      </c>
      <c r="C325" s="1">
        <v>1500</v>
      </c>
      <c r="D325" s="1" t="s">
        <v>60</v>
      </c>
      <c r="E325" s="1">
        <v>150000018</v>
      </c>
      <c r="F325" s="1" t="s">
        <v>60</v>
      </c>
      <c r="G325" s="1" t="s">
        <v>105</v>
      </c>
      <c r="H325" s="1">
        <v>17</v>
      </c>
      <c r="I325" s="1" t="s">
        <v>52</v>
      </c>
      <c r="J325" s="1" t="s">
        <v>49</v>
      </c>
      <c r="K325" s="1">
        <v>17406001</v>
      </c>
      <c r="L325" s="1" t="s">
        <v>50</v>
      </c>
      <c r="M325" s="1" t="s">
        <v>51</v>
      </c>
      <c r="N325" s="1" t="s">
        <v>64</v>
      </c>
      <c r="O325" s="1" t="s">
        <v>65</v>
      </c>
      <c r="P325" s="1" t="s">
        <v>66</v>
      </c>
      <c r="Q325" s="1" t="s">
        <v>67</v>
      </c>
      <c r="R325" s="1" t="s">
        <v>87</v>
      </c>
      <c r="S325" s="1" t="s">
        <v>88</v>
      </c>
      <c r="T325" s="2">
        <v>43333</v>
      </c>
      <c r="U325" s="2">
        <v>43333</v>
      </c>
      <c r="V325" s="1" t="s">
        <v>52</v>
      </c>
      <c r="W325" s="3">
        <v>1</v>
      </c>
      <c r="X325" s="1" t="s">
        <v>53</v>
      </c>
      <c r="Y325" s="4">
        <v>132796</v>
      </c>
      <c r="Z325" s="4">
        <v>-17395</v>
      </c>
      <c r="AA325" s="4">
        <v>0</v>
      </c>
      <c r="AB325" s="4">
        <v>0</v>
      </c>
      <c r="AC325" s="4">
        <v>0</v>
      </c>
      <c r="AD325" s="4">
        <v>132796</v>
      </c>
      <c r="AE325" s="5">
        <v>1685</v>
      </c>
      <c r="AF325" s="1" t="s">
        <v>70</v>
      </c>
      <c r="AG325" s="1" t="s">
        <v>71</v>
      </c>
      <c r="AH325" s="1" t="s">
        <v>89</v>
      </c>
      <c r="AI325" s="1" t="s">
        <v>57</v>
      </c>
      <c r="AJ325" s="5">
        <v>10950</v>
      </c>
      <c r="AK325" s="4">
        <v>-1378</v>
      </c>
      <c r="AL325" s="4">
        <v>0</v>
      </c>
      <c r="AM325" s="4">
        <v>0</v>
      </c>
      <c r="AN325" s="4">
        <v>0</v>
      </c>
      <c r="AO325" s="4">
        <v>-18773</v>
      </c>
      <c r="AP325" s="4">
        <v>-18773</v>
      </c>
      <c r="AQ325" s="4">
        <v>0</v>
      </c>
      <c r="AR325" s="4">
        <v>114023</v>
      </c>
      <c r="AS325" s="1" t="s">
        <v>52</v>
      </c>
      <c r="AT325" s="9">
        <f t="shared" si="146"/>
        <v>43333</v>
      </c>
      <c r="AU325" s="9">
        <f t="shared" si="147"/>
        <v>43313</v>
      </c>
      <c r="AV325" s="9">
        <v>44798</v>
      </c>
      <c r="AW325" s="11">
        <f t="shared" si="148"/>
        <v>4.0136986301369859</v>
      </c>
      <c r="AX325">
        <v>10</v>
      </c>
      <c r="AY325" s="12">
        <v>0.05</v>
      </c>
      <c r="AZ325">
        <f t="shared" si="149"/>
        <v>9.5000000000000001E-2</v>
      </c>
      <c r="BA325" s="13">
        <f t="shared" si="150"/>
        <v>132796</v>
      </c>
      <c r="BB325" s="17" t="s">
        <v>2189</v>
      </c>
      <c r="BC325">
        <f>MATCH(BB325,MONTHLY_INDEX!$A:$A,0)</f>
        <v>798</v>
      </c>
      <c r="BD325">
        <f>MATCH(AU325,MONTHLY_INDEX!$1:$1,0)</f>
        <v>80</v>
      </c>
      <c r="BE325">
        <f>INDEX(MONTHLY_INDEX!$1:$1048576,Final!BC325,Final!BD325)</f>
        <v>96</v>
      </c>
      <c r="BF325">
        <f>MATCH($BF$1,MONTHLY_INDEX!$1:$1,0)</f>
        <v>127</v>
      </c>
      <c r="BG325">
        <f>INDEX(MONTHLY_INDEX!$1:$1048576,Final!BC325,Final!BF325)</f>
        <v>95.3</v>
      </c>
      <c r="BH325" s="23">
        <f t="shared" si="142"/>
        <v>-7.2916666666666963E-3</v>
      </c>
      <c r="BI325" s="14">
        <f t="shared" si="143"/>
        <v>131827.69583333333</v>
      </c>
      <c r="BJ325" s="14">
        <f t="shared" si="144"/>
        <v>50266.0810071347</v>
      </c>
      <c r="BK325" s="15">
        <f t="shared" si="151"/>
        <v>81561.614826198638</v>
      </c>
      <c r="BL325" s="52">
        <v>0</v>
      </c>
      <c r="BM325" s="15">
        <f t="shared" si="145"/>
        <v>81561.614826198638</v>
      </c>
    </row>
    <row r="326" spans="1:65">
      <c r="A326" s="8">
        <v>324</v>
      </c>
      <c r="B326" s="1" t="s">
        <v>44</v>
      </c>
      <c r="C326" s="1">
        <v>1500</v>
      </c>
      <c r="D326" s="1" t="s">
        <v>60</v>
      </c>
      <c r="E326" s="1">
        <v>150000018</v>
      </c>
      <c r="F326" s="1" t="s">
        <v>60</v>
      </c>
      <c r="G326" s="1" t="s">
        <v>106</v>
      </c>
      <c r="H326" s="1">
        <v>18</v>
      </c>
      <c r="I326" s="1" t="s">
        <v>52</v>
      </c>
      <c r="J326" s="1" t="s">
        <v>49</v>
      </c>
      <c r="K326" s="1">
        <v>17406001</v>
      </c>
      <c r="L326" s="1" t="s">
        <v>50</v>
      </c>
      <c r="M326" s="1" t="s">
        <v>51</v>
      </c>
      <c r="N326" s="1" t="s">
        <v>64</v>
      </c>
      <c r="O326" s="1" t="s">
        <v>65</v>
      </c>
      <c r="P326" s="1" t="s">
        <v>66</v>
      </c>
      <c r="Q326" s="1" t="s">
        <v>67</v>
      </c>
      <c r="R326" s="1" t="s">
        <v>87</v>
      </c>
      <c r="S326" s="1" t="s">
        <v>88</v>
      </c>
      <c r="T326" s="2">
        <v>43333</v>
      </c>
      <c r="U326" s="2">
        <v>43333</v>
      </c>
      <c r="V326" s="1" t="s">
        <v>52</v>
      </c>
      <c r="W326" s="3">
        <v>1</v>
      </c>
      <c r="X326" s="1" t="s">
        <v>53</v>
      </c>
      <c r="Y326" s="4">
        <v>469552</v>
      </c>
      <c r="Z326" s="4">
        <v>-61512</v>
      </c>
      <c r="AA326" s="4">
        <v>0</v>
      </c>
      <c r="AB326" s="4">
        <v>0</v>
      </c>
      <c r="AC326" s="4">
        <v>0</v>
      </c>
      <c r="AD326" s="4">
        <v>469552</v>
      </c>
      <c r="AE326" s="5">
        <v>1685</v>
      </c>
      <c r="AF326" s="1" t="s">
        <v>70</v>
      </c>
      <c r="AG326" s="1" t="s">
        <v>71</v>
      </c>
      <c r="AH326" s="1" t="s">
        <v>89</v>
      </c>
      <c r="AI326" s="1" t="s">
        <v>57</v>
      </c>
      <c r="AJ326" s="5">
        <v>10950</v>
      </c>
      <c r="AK326" s="4">
        <v>-4871</v>
      </c>
      <c r="AL326" s="4">
        <v>0</v>
      </c>
      <c r="AM326" s="4">
        <v>0</v>
      </c>
      <c r="AN326" s="4">
        <v>0</v>
      </c>
      <c r="AO326" s="4">
        <v>-66383</v>
      </c>
      <c r="AP326" s="4">
        <v>-66383</v>
      </c>
      <c r="AQ326" s="4">
        <v>0</v>
      </c>
      <c r="AR326" s="4">
        <v>403169</v>
      </c>
      <c r="AS326" s="1" t="s">
        <v>52</v>
      </c>
      <c r="AT326" s="9">
        <f t="shared" si="146"/>
        <v>43333</v>
      </c>
      <c r="AU326" s="9">
        <f t="shared" si="147"/>
        <v>43313</v>
      </c>
      <c r="AV326" s="9">
        <v>44798</v>
      </c>
      <c r="AW326" s="11">
        <f t="shared" si="148"/>
        <v>4.0136986301369859</v>
      </c>
      <c r="AX326">
        <v>10</v>
      </c>
      <c r="AY326" s="12">
        <v>0.05</v>
      </c>
      <c r="AZ326">
        <f t="shared" si="149"/>
        <v>9.5000000000000001E-2</v>
      </c>
      <c r="BA326" s="13">
        <f t="shared" si="150"/>
        <v>469552</v>
      </c>
      <c r="BB326" s="17" t="s">
        <v>1871</v>
      </c>
      <c r="BC326">
        <f>MATCH(BB326,MONTHLY_INDEX!$A:$A,0)</f>
        <v>639</v>
      </c>
      <c r="BD326">
        <f>MATCH(AU326,MONTHLY_INDEX!$1:$1,0)</f>
        <v>80</v>
      </c>
      <c r="BE326">
        <f>INDEX(MONTHLY_INDEX!$1:$1048576,Final!BC326,Final!BD326)</f>
        <v>112.8</v>
      </c>
      <c r="BF326">
        <f>MATCH($BF$1,MONTHLY_INDEX!$1:$1,0)</f>
        <v>127</v>
      </c>
      <c r="BG326">
        <f>INDEX(MONTHLY_INDEX!$1:$1048576,Final!BC326,Final!BF326)</f>
        <v>116.2</v>
      </c>
      <c r="BH326" s="23">
        <f t="shared" si="142"/>
        <v>3.0141843971631256E-2</v>
      </c>
      <c r="BI326" s="14">
        <f t="shared" si="143"/>
        <v>483705.16312056739</v>
      </c>
      <c r="BJ326" s="14">
        <f t="shared" si="144"/>
        <v>184437.44130768481</v>
      </c>
      <c r="BK326" s="15">
        <f t="shared" si="151"/>
        <v>299267.72181288258</v>
      </c>
      <c r="BL326" s="52">
        <v>0</v>
      </c>
      <c r="BM326" s="15">
        <f t="shared" si="145"/>
        <v>299267.72181288258</v>
      </c>
    </row>
    <row r="327" spans="1:65">
      <c r="A327" s="8">
        <v>325</v>
      </c>
      <c r="B327" s="1" t="s">
        <v>44</v>
      </c>
      <c r="C327" s="1">
        <v>1500</v>
      </c>
      <c r="D327" s="1" t="s">
        <v>60</v>
      </c>
      <c r="E327" s="1">
        <v>150000018</v>
      </c>
      <c r="F327" s="1" t="s">
        <v>60</v>
      </c>
      <c r="G327" s="1" t="s">
        <v>107</v>
      </c>
      <c r="H327" s="1">
        <v>19</v>
      </c>
      <c r="I327" s="1" t="s">
        <v>52</v>
      </c>
      <c r="J327" s="1" t="s">
        <v>49</v>
      </c>
      <c r="K327" s="1">
        <v>17406001</v>
      </c>
      <c r="L327" s="1" t="s">
        <v>50</v>
      </c>
      <c r="M327" s="1" t="s">
        <v>51</v>
      </c>
      <c r="N327" s="1" t="s">
        <v>64</v>
      </c>
      <c r="O327" s="1" t="s">
        <v>65</v>
      </c>
      <c r="P327" s="1" t="s">
        <v>66</v>
      </c>
      <c r="Q327" s="1" t="s">
        <v>67</v>
      </c>
      <c r="R327" s="1" t="s">
        <v>87</v>
      </c>
      <c r="S327" s="1" t="s">
        <v>88</v>
      </c>
      <c r="T327" s="2">
        <v>43333</v>
      </c>
      <c r="U327" s="2">
        <v>43333</v>
      </c>
      <c r="V327" s="1" t="s">
        <v>52</v>
      </c>
      <c r="W327" s="3">
        <v>1</v>
      </c>
      <c r="X327" s="1" t="s">
        <v>53</v>
      </c>
      <c r="Y327" s="4">
        <v>6861326</v>
      </c>
      <c r="Z327" s="4">
        <v>-898859</v>
      </c>
      <c r="AA327" s="4">
        <v>0</v>
      </c>
      <c r="AB327" s="4">
        <v>0</v>
      </c>
      <c r="AC327" s="4">
        <v>0</v>
      </c>
      <c r="AD327" s="4">
        <v>6861326</v>
      </c>
      <c r="AE327" s="5">
        <v>1685</v>
      </c>
      <c r="AF327" s="1" t="s">
        <v>70</v>
      </c>
      <c r="AG327" s="1" t="s">
        <v>71</v>
      </c>
      <c r="AH327" s="1" t="s">
        <v>89</v>
      </c>
      <c r="AI327" s="1" t="s">
        <v>57</v>
      </c>
      <c r="AJ327" s="5">
        <v>10950</v>
      </c>
      <c r="AK327" s="4">
        <v>-71176</v>
      </c>
      <c r="AL327" s="4">
        <v>0</v>
      </c>
      <c r="AM327" s="4">
        <v>0</v>
      </c>
      <c r="AN327" s="4">
        <v>0</v>
      </c>
      <c r="AO327" s="4">
        <v>-970035</v>
      </c>
      <c r="AP327" s="4">
        <v>-970035</v>
      </c>
      <c r="AQ327" s="4">
        <v>0</v>
      </c>
      <c r="AR327" s="4">
        <v>5891291</v>
      </c>
      <c r="AS327" s="1" t="s">
        <v>52</v>
      </c>
      <c r="AT327" s="9">
        <f t="shared" si="146"/>
        <v>43333</v>
      </c>
      <c r="AU327" s="9">
        <f t="shared" si="147"/>
        <v>43313</v>
      </c>
      <c r="AV327" s="9">
        <v>44798</v>
      </c>
      <c r="AW327" s="11">
        <f t="shared" si="148"/>
        <v>4.0136986301369859</v>
      </c>
      <c r="AX327">
        <v>10</v>
      </c>
      <c r="AY327" s="12">
        <v>0.05</v>
      </c>
      <c r="AZ327">
        <f t="shared" si="149"/>
        <v>9.5000000000000001E-2</v>
      </c>
      <c r="BA327" s="13">
        <f t="shared" si="150"/>
        <v>6861326</v>
      </c>
      <c r="BI327" s="14">
        <f t="shared" ref="BI327:BI329" si="152">AR327</f>
        <v>5891291</v>
      </c>
      <c r="BJ327" s="14">
        <v>0</v>
      </c>
      <c r="BK327" s="14">
        <f t="shared" ref="BK327:BK329" si="153">AR327</f>
        <v>5891291</v>
      </c>
      <c r="BL327" s="52">
        <v>0</v>
      </c>
      <c r="BM327" s="15">
        <f t="shared" ref="BM327:BM329" si="154">AR327</f>
        <v>5891291</v>
      </c>
    </row>
    <row r="328" spans="1:65">
      <c r="A328" s="8">
        <v>326</v>
      </c>
      <c r="B328" s="1" t="s">
        <v>44</v>
      </c>
      <c r="C328" s="1">
        <v>1500</v>
      </c>
      <c r="D328" s="1" t="s">
        <v>60</v>
      </c>
      <c r="E328" s="1">
        <v>150000018</v>
      </c>
      <c r="F328" s="1" t="s">
        <v>60</v>
      </c>
      <c r="G328" s="1" t="s">
        <v>108</v>
      </c>
      <c r="H328" s="1">
        <v>20</v>
      </c>
      <c r="I328" s="1" t="s">
        <v>52</v>
      </c>
      <c r="J328" s="1" t="s">
        <v>49</v>
      </c>
      <c r="K328" s="1">
        <v>17406001</v>
      </c>
      <c r="L328" s="1" t="s">
        <v>50</v>
      </c>
      <c r="M328" s="1" t="s">
        <v>51</v>
      </c>
      <c r="N328" s="1" t="s">
        <v>64</v>
      </c>
      <c r="O328" s="1" t="s">
        <v>65</v>
      </c>
      <c r="P328" s="1" t="s">
        <v>66</v>
      </c>
      <c r="Q328" s="1" t="s">
        <v>67</v>
      </c>
      <c r="R328" s="1" t="s">
        <v>87</v>
      </c>
      <c r="S328" s="1" t="s">
        <v>88</v>
      </c>
      <c r="T328" s="2">
        <v>43333</v>
      </c>
      <c r="U328" s="2">
        <v>43333</v>
      </c>
      <c r="V328" s="1" t="s">
        <v>52</v>
      </c>
      <c r="W328" s="3">
        <v>1</v>
      </c>
      <c r="X328" s="1" t="s">
        <v>53</v>
      </c>
      <c r="Y328" s="4">
        <v>5552065</v>
      </c>
      <c r="Z328" s="4">
        <v>-727341</v>
      </c>
      <c r="AA328" s="4">
        <v>0</v>
      </c>
      <c r="AB328" s="4">
        <v>0</v>
      </c>
      <c r="AC328" s="4">
        <v>0</v>
      </c>
      <c r="AD328" s="4">
        <v>5552065</v>
      </c>
      <c r="AE328" s="5">
        <v>1685</v>
      </c>
      <c r="AF328" s="1" t="s">
        <v>70</v>
      </c>
      <c r="AG328" s="1" t="s">
        <v>71</v>
      </c>
      <c r="AH328" s="1" t="s">
        <v>89</v>
      </c>
      <c r="AI328" s="1" t="s">
        <v>57</v>
      </c>
      <c r="AJ328" s="5">
        <v>10950</v>
      </c>
      <c r="AK328" s="4">
        <v>-57594</v>
      </c>
      <c r="AL328" s="4">
        <v>0</v>
      </c>
      <c r="AM328" s="4">
        <v>0</v>
      </c>
      <c r="AN328" s="4">
        <v>0</v>
      </c>
      <c r="AO328" s="4">
        <v>-784935</v>
      </c>
      <c r="AP328" s="4">
        <v>-784935</v>
      </c>
      <c r="AQ328" s="4">
        <v>0</v>
      </c>
      <c r="AR328" s="4">
        <v>4767130</v>
      </c>
      <c r="AS328" s="1" t="s">
        <v>52</v>
      </c>
      <c r="AT328" s="9">
        <f t="shared" si="146"/>
        <v>43333</v>
      </c>
      <c r="AU328" s="9">
        <f t="shared" si="147"/>
        <v>43313</v>
      </c>
      <c r="AV328" s="9">
        <v>44798</v>
      </c>
      <c r="AW328" s="11">
        <f t="shared" si="148"/>
        <v>4.0136986301369859</v>
      </c>
      <c r="AX328">
        <v>10</v>
      </c>
      <c r="AY328" s="12">
        <v>0.05</v>
      </c>
      <c r="AZ328">
        <f t="shared" si="149"/>
        <v>9.5000000000000001E-2</v>
      </c>
      <c r="BA328" s="13">
        <f t="shared" si="150"/>
        <v>5552065</v>
      </c>
      <c r="BI328" s="14">
        <f t="shared" si="152"/>
        <v>4767130</v>
      </c>
      <c r="BJ328" s="14">
        <v>0</v>
      </c>
      <c r="BK328" s="14">
        <f t="shared" si="153"/>
        <v>4767130</v>
      </c>
      <c r="BL328" s="52">
        <v>0</v>
      </c>
      <c r="BM328" s="15">
        <f t="shared" si="154"/>
        <v>4767130</v>
      </c>
    </row>
    <row r="329" spans="1:65">
      <c r="A329" s="8">
        <v>327</v>
      </c>
      <c r="B329" s="1" t="s">
        <v>44</v>
      </c>
      <c r="C329" s="1">
        <v>1500</v>
      </c>
      <c r="D329" s="1" t="s">
        <v>60</v>
      </c>
      <c r="E329" s="1">
        <v>150000018</v>
      </c>
      <c r="F329" s="1" t="s">
        <v>60</v>
      </c>
      <c r="G329" s="1" t="s">
        <v>109</v>
      </c>
      <c r="H329" s="1">
        <v>21</v>
      </c>
      <c r="I329" s="1" t="s">
        <v>52</v>
      </c>
      <c r="J329" s="1" t="s">
        <v>49</v>
      </c>
      <c r="K329" s="1">
        <v>17406001</v>
      </c>
      <c r="L329" s="1" t="s">
        <v>50</v>
      </c>
      <c r="M329" s="1" t="s">
        <v>51</v>
      </c>
      <c r="N329" s="1" t="s">
        <v>64</v>
      </c>
      <c r="O329" s="1" t="s">
        <v>65</v>
      </c>
      <c r="P329" s="1" t="s">
        <v>66</v>
      </c>
      <c r="Q329" s="1" t="s">
        <v>67</v>
      </c>
      <c r="R329" s="1" t="s">
        <v>87</v>
      </c>
      <c r="S329" s="1" t="s">
        <v>88</v>
      </c>
      <c r="T329" s="2">
        <v>43333</v>
      </c>
      <c r="U329" s="2">
        <v>43333</v>
      </c>
      <c r="V329" s="1" t="s">
        <v>52</v>
      </c>
      <c r="W329" s="3">
        <v>1</v>
      </c>
      <c r="X329" s="1" t="s">
        <v>53</v>
      </c>
      <c r="Y329" s="4">
        <v>1950695</v>
      </c>
      <c r="Z329" s="4">
        <v>-256470</v>
      </c>
      <c r="AA329" s="4">
        <v>0</v>
      </c>
      <c r="AB329" s="4">
        <v>0</v>
      </c>
      <c r="AC329" s="4">
        <v>0</v>
      </c>
      <c r="AD329" s="4">
        <v>1950695</v>
      </c>
      <c r="AE329" s="5">
        <v>1685</v>
      </c>
      <c r="AF329" s="1" t="s">
        <v>70</v>
      </c>
      <c r="AG329" s="1" t="s">
        <v>71</v>
      </c>
      <c r="AH329" s="1" t="s">
        <v>89</v>
      </c>
      <c r="AI329" s="1" t="s">
        <v>57</v>
      </c>
      <c r="AJ329" s="5">
        <v>10950</v>
      </c>
      <c r="AK329" s="4">
        <v>-20224</v>
      </c>
      <c r="AL329" s="4">
        <v>0</v>
      </c>
      <c r="AM329" s="4">
        <v>0</v>
      </c>
      <c r="AN329" s="4">
        <v>0</v>
      </c>
      <c r="AO329" s="4">
        <v>-276694</v>
      </c>
      <c r="AP329" s="4">
        <v>-276694</v>
      </c>
      <c r="AQ329" s="4">
        <v>0</v>
      </c>
      <c r="AR329" s="4">
        <v>1674001</v>
      </c>
      <c r="AS329" s="1" t="s">
        <v>52</v>
      </c>
      <c r="AT329" s="9">
        <f t="shared" si="146"/>
        <v>43333</v>
      </c>
      <c r="AU329" s="9">
        <f t="shared" si="147"/>
        <v>43313</v>
      </c>
      <c r="AV329" s="9">
        <v>44798</v>
      </c>
      <c r="AW329" s="11">
        <f t="shared" si="148"/>
        <v>4.0136986301369859</v>
      </c>
      <c r="AX329">
        <v>10</v>
      </c>
      <c r="AY329" s="12">
        <v>0.05</v>
      </c>
      <c r="AZ329">
        <f t="shared" si="149"/>
        <v>9.5000000000000001E-2</v>
      </c>
      <c r="BA329" s="13">
        <f t="shared" si="150"/>
        <v>1950695</v>
      </c>
      <c r="BI329" s="14">
        <f t="shared" si="152"/>
        <v>1674001</v>
      </c>
      <c r="BJ329" s="14">
        <v>0</v>
      </c>
      <c r="BK329" s="14">
        <f t="shared" si="153"/>
        <v>1674001</v>
      </c>
      <c r="BL329" s="52">
        <v>0</v>
      </c>
      <c r="BM329" s="15">
        <f t="shared" si="154"/>
        <v>1674001</v>
      </c>
    </row>
    <row r="330" spans="1:65">
      <c r="A330" s="8">
        <v>328</v>
      </c>
      <c r="B330" s="1" t="s">
        <v>44</v>
      </c>
      <c r="C330" s="1">
        <v>1500</v>
      </c>
      <c r="D330" s="1" t="s">
        <v>60</v>
      </c>
      <c r="E330" s="1">
        <v>150000018</v>
      </c>
      <c r="F330" s="1" t="s">
        <v>60</v>
      </c>
      <c r="G330" s="1" t="s">
        <v>110</v>
      </c>
      <c r="H330" s="1">
        <v>22</v>
      </c>
      <c r="I330" s="1" t="s">
        <v>52</v>
      </c>
      <c r="J330" s="1" t="s">
        <v>49</v>
      </c>
      <c r="K330" s="1">
        <v>17406001</v>
      </c>
      <c r="L330" s="1" t="s">
        <v>50</v>
      </c>
      <c r="M330" s="1" t="s">
        <v>51</v>
      </c>
      <c r="N330" s="1" t="s">
        <v>64</v>
      </c>
      <c r="O330" s="1" t="s">
        <v>65</v>
      </c>
      <c r="P330" s="1" t="s">
        <v>66</v>
      </c>
      <c r="Q330" s="1" t="s">
        <v>67</v>
      </c>
      <c r="R330" s="1" t="s">
        <v>87</v>
      </c>
      <c r="S330" s="1" t="s">
        <v>88</v>
      </c>
      <c r="T330" s="2">
        <v>43333</v>
      </c>
      <c r="U330" s="2">
        <v>43333</v>
      </c>
      <c r="V330" s="1" t="s">
        <v>52</v>
      </c>
      <c r="W330" s="3">
        <v>1</v>
      </c>
      <c r="X330" s="1" t="s">
        <v>53</v>
      </c>
      <c r="Y330" s="4">
        <v>16789210</v>
      </c>
      <c r="Z330" s="4">
        <v>-2199450</v>
      </c>
      <c r="AA330" s="4">
        <v>0</v>
      </c>
      <c r="AB330" s="4">
        <v>0</v>
      </c>
      <c r="AC330" s="4">
        <v>0</v>
      </c>
      <c r="AD330" s="4">
        <v>16789210</v>
      </c>
      <c r="AE330" s="5">
        <v>1685</v>
      </c>
      <c r="AF330" s="1" t="s">
        <v>70</v>
      </c>
      <c r="AG330" s="1" t="s">
        <v>71</v>
      </c>
      <c r="AH330" s="1" t="s">
        <v>89</v>
      </c>
      <c r="AI330" s="1" t="s">
        <v>57</v>
      </c>
      <c r="AJ330" s="5">
        <v>10950</v>
      </c>
      <c r="AK330" s="4">
        <v>-174163</v>
      </c>
      <c r="AL330" s="4">
        <v>0</v>
      </c>
      <c r="AM330" s="4">
        <v>0</v>
      </c>
      <c r="AN330" s="4">
        <v>0</v>
      </c>
      <c r="AO330" s="4">
        <v>-2373613</v>
      </c>
      <c r="AP330" s="4">
        <v>-2373613</v>
      </c>
      <c r="AQ330" s="4">
        <v>0</v>
      </c>
      <c r="AR330" s="4">
        <v>14415597</v>
      </c>
      <c r="AS330" s="1" t="s">
        <v>52</v>
      </c>
      <c r="AT330" s="9">
        <f t="shared" si="146"/>
        <v>43333</v>
      </c>
      <c r="AU330" s="9">
        <f t="shared" si="147"/>
        <v>43313</v>
      </c>
      <c r="AV330" s="9">
        <v>44798</v>
      </c>
      <c r="AW330" s="11">
        <f t="shared" si="148"/>
        <v>4.0136986301369859</v>
      </c>
      <c r="AX330">
        <v>25</v>
      </c>
      <c r="AY330" s="12">
        <v>0.05</v>
      </c>
      <c r="AZ330">
        <f t="shared" si="149"/>
        <v>3.7999999999999999E-2</v>
      </c>
      <c r="BA330" s="13">
        <f t="shared" si="150"/>
        <v>16789210</v>
      </c>
      <c r="BB330" s="17" t="s">
        <v>2189</v>
      </c>
      <c r="BC330">
        <f>MATCH(BB330,MONTHLY_INDEX!$A:$A,0)</f>
        <v>798</v>
      </c>
      <c r="BD330">
        <f>MATCH(AU330,MONTHLY_INDEX!$1:$1,0)</f>
        <v>80</v>
      </c>
      <c r="BE330">
        <f>INDEX(MONTHLY_INDEX!$1:$1048576,Final!BC330,Final!BD330)</f>
        <v>96</v>
      </c>
      <c r="BF330">
        <f>MATCH($BF$1,MONTHLY_INDEX!$1:$1,0)</f>
        <v>127</v>
      </c>
      <c r="BG330">
        <f>INDEX(MONTHLY_INDEX!$1:$1048576,Final!BC330,Final!BF330)</f>
        <v>95.3</v>
      </c>
      <c r="BH330" s="23">
        <f>(BG330-BE330)/BE330</f>
        <v>-7.2916666666666963E-3</v>
      </c>
      <c r="BI330" s="14">
        <f>(1+BH330)*BA330</f>
        <v>16666788.677083332</v>
      </c>
      <c r="BJ330" s="14">
        <f>BI330*AZ330*AW330</f>
        <v>2542027.7415156956</v>
      </c>
      <c r="BK330" s="15">
        <f t="shared" si="151"/>
        <v>14124760.935567636</v>
      </c>
      <c r="BL330" s="52">
        <v>0</v>
      </c>
      <c r="BM330" s="15">
        <f>MAX((1-BL330)*BK330,BI330*AY330)</f>
        <v>14124760.935567636</v>
      </c>
    </row>
    <row r="331" spans="1:65">
      <c r="A331" s="8">
        <v>329</v>
      </c>
      <c r="B331" s="1" t="s">
        <v>44</v>
      </c>
      <c r="C331" s="1">
        <v>1500</v>
      </c>
      <c r="D331" s="1" t="s">
        <v>60</v>
      </c>
      <c r="E331" s="1">
        <v>150000018</v>
      </c>
      <c r="F331" s="1" t="s">
        <v>60</v>
      </c>
      <c r="G331" s="1" t="s">
        <v>111</v>
      </c>
      <c r="H331" s="1">
        <v>23</v>
      </c>
      <c r="I331" s="1" t="s">
        <v>52</v>
      </c>
      <c r="J331" s="1" t="s">
        <v>49</v>
      </c>
      <c r="K331" s="1">
        <v>17406001</v>
      </c>
      <c r="L331" s="1" t="s">
        <v>50</v>
      </c>
      <c r="M331" s="1" t="s">
        <v>51</v>
      </c>
      <c r="N331" s="1" t="s">
        <v>64</v>
      </c>
      <c r="O331" s="1" t="s">
        <v>65</v>
      </c>
      <c r="P331" s="1" t="s">
        <v>66</v>
      </c>
      <c r="Q331" s="1" t="s">
        <v>67</v>
      </c>
      <c r="R331" s="1" t="s">
        <v>87</v>
      </c>
      <c r="S331" s="1" t="s">
        <v>88</v>
      </c>
      <c r="T331" s="2">
        <v>43333</v>
      </c>
      <c r="U331" s="2">
        <v>43333</v>
      </c>
      <c r="V331" s="1" t="s">
        <v>52</v>
      </c>
      <c r="W331" s="3">
        <v>1</v>
      </c>
      <c r="X331" s="1" t="s">
        <v>53</v>
      </c>
      <c r="Y331" s="4">
        <v>32425</v>
      </c>
      <c r="Z331" s="4">
        <v>-4246</v>
      </c>
      <c r="AA331" s="4">
        <v>0</v>
      </c>
      <c r="AB331" s="4">
        <v>0</v>
      </c>
      <c r="AC331" s="4">
        <v>0</v>
      </c>
      <c r="AD331" s="4">
        <v>32425</v>
      </c>
      <c r="AE331" s="5">
        <v>1685</v>
      </c>
      <c r="AF331" s="1" t="s">
        <v>70</v>
      </c>
      <c r="AG331" s="1" t="s">
        <v>71</v>
      </c>
      <c r="AH331" s="1" t="s">
        <v>89</v>
      </c>
      <c r="AI331" s="1" t="s">
        <v>57</v>
      </c>
      <c r="AJ331" s="5">
        <v>10950</v>
      </c>
      <c r="AK331" s="4">
        <v>-336</v>
      </c>
      <c r="AL331" s="4">
        <v>0</v>
      </c>
      <c r="AM331" s="4">
        <v>0</v>
      </c>
      <c r="AN331" s="4">
        <v>0</v>
      </c>
      <c r="AO331" s="4">
        <v>-4582</v>
      </c>
      <c r="AP331" s="4">
        <v>-4582</v>
      </c>
      <c r="AQ331" s="4">
        <v>0</v>
      </c>
      <c r="AR331" s="4">
        <v>27843</v>
      </c>
      <c r="AS331" s="1" t="s">
        <v>52</v>
      </c>
      <c r="AT331" s="9">
        <f t="shared" si="146"/>
        <v>43333</v>
      </c>
      <c r="AU331" s="9">
        <f t="shared" si="147"/>
        <v>43313</v>
      </c>
      <c r="AV331" s="9">
        <v>44798</v>
      </c>
      <c r="AW331" s="11">
        <f t="shared" si="148"/>
        <v>4.0136986301369859</v>
      </c>
      <c r="AX331">
        <v>10</v>
      </c>
      <c r="AY331" s="12">
        <v>0.05</v>
      </c>
      <c r="AZ331">
        <f t="shared" si="149"/>
        <v>9.5000000000000001E-2</v>
      </c>
      <c r="BA331" s="13">
        <f t="shared" si="150"/>
        <v>32425</v>
      </c>
      <c r="BI331" s="14">
        <f t="shared" ref="BI331:BI335" si="155">AR331</f>
        <v>27843</v>
      </c>
      <c r="BJ331" s="14">
        <v>0</v>
      </c>
      <c r="BK331" s="14">
        <f t="shared" ref="BK331:BK335" si="156">AR331</f>
        <v>27843</v>
      </c>
      <c r="BL331" s="52">
        <v>0</v>
      </c>
      <c r="BM331" s="15">
        <f t="shared" ref="BM331:BM335" si="157">AR331</f>
        <v>27843</v>
      </c>
    </row>
    <row r="332" spans="1:65">
      <c r="A332" s="8">
        <v>330</v>
      </c>
      <c r="B332" s="1" t="s">
        <v>44</v>
      </c>
      <c r="C332" s="1">
        <v>1500</v>
      </c>
      <c r="D332" s="1" t="s">
        <v>60</v>
      </c>
      <c r="E332" s="1">
        <v>150000018</v>
      </c>
      <c r="F332" s="1" t="s">
        <v>112</v>
      </c>
      <c r="G332" s="1" t="s">
        <v>113</v>
      </c>
      <c r="H332" s="1">
        <v>24</v>
      </c>
      <c r="I332" s="1" t="s">
        <v>52</v>
      </c>
      <c r="J332" s="1" t="s">
        <v>49</v>
      </c>
      <c r="K332" s="1">
        <v>17406001</v>
      </c>
      <c r="L332" s="1" t="s">
        <v>50</v>
      </c>
      <c r="M332" s="1" t="s">
        <v>51</v>
      </c>
      <c r="N332" s="1" t="s">
        <v>64</v>
      </c>
      <c r="O332" s="1" t="s">
        <v>65</v>
      </c>
      <c r="P332" s="1" t="s">
        <v>66</v>
      </c>
      <c r="Q332" s="1" t="s">
        <v>67</v>
      </c>
      <c r="R332" s="1" t="s">
        <v>87</v>
      </c>
      <c r="S332" s="1" t="s">
        <v>88</v>
      </c>
      <c r="T332" s="2">
        <v>43333</v>
      </c>
      <c r="U332" s="2">
        <v>43333</v>
      </c>
      <c r="V332" s="1" t="s">
        <v>52</v>
      </c>
      <c r="W332" s="3">
        <v>1</v>
      </c>
      <c r="X332" s="1" t="s">
        <v>53</v>
      </c>
      <c r="Y332" s="4">
        <v>970825</v>
      </c>
      <c r="Z332" s="4">
        <v>-127181.51</v>
      </c>
      <c r="AA332" s="4">
        <v>0</v>
      </c>
      <c r="AB332" s="4">
        <v>0</v>
      </c>
      <c r="AC332" s="4">
        <v>0</v>
      </c>
      <c r="AD332" s="4">
        <v>970825</v>
      </c>
      <c r="AE332" s="5">
        <v>1685</v>
      </c>
      <c r="AF332" s="1" t="s">
        <v>70</v>
      </c>
      <c r="AG332" s="1" t="s">
        <v>71</v>
      </c>
      <c r="AH332" s="1" t="s">
        <v>89</v>
      </c>
      <c r="AI332" s="1" t="s">
        <v>57</v>
      </c>
      <c r="AJ332" s="5">
        <v>10950</v>
      </c>
      <c r="AK332" s="4">
        <v>-10071</v>
      </c>
      <c r="AL332" s="4">
        <v>0</v>
      </c>
      <c r="AM332" s="4">
        <v>0</v>
      </c>
      <c r="AN332" s="4">
        <v>0</v>
      </c>
      <c r="AO332" s="4">
        <v>-137252.51</v>
      </c>
      <c r="AP332" s="4">
        <v>-137252.51</v>
      </c>
      <c r="AQ332" s="4">
        <v>0</v>
      </c>
      <c r="AR332" s="4">
        <v>833572.49</v>
      </c>
      <c r="AS332" s="1" t="s">
        <v>52</v>
      </c>
      <c r="AT332" s="9">
        <f t="shared" si="146"/>
        <v>43333</v>
      </c>
      <c r="AU332" s="9">
        <f t="shared" si="147"/>
        <v>43313</v>
      </c>
      <c r="AV332" s="9">
        <v>44798</v>
      </c>
      <c r="AW332" s="11">
        <f t="shared" si="148"/>
        <v>4.0136986301369859</v>
      </c>
      <c r="AX332">
        <v>10</v>
      </c>
      <c r="AY332" s="12">
        <v>0.05</v>
      </c>
      <c r="AZ332">
        <f t="shared" si="149"/>
        <v>9.5000000000000001E-2</v>
      </c>
      <c r="BA332" s="13">
        <f t="shared" si="150"/>
        <v>970825</v>
      </c>
      <c r="BB332" s="16" t="s">
        <v>593</v>
      </c>
      <c r="BC332" s="16" t="s">
        <v>593</v>
      </c>
      <c r="BD332" s="16" t="s">
        <v>593</v>
      </c>
      <c r="BE332" s="16" t="s">
        <v>593</v>
      </c>
      <c r="BF332" s="16" t="s">
        <v>593</v>
      </c>
      <c r="BG332" s="16" t="s">
        <v>593</v>
      </c>
      <c r="BH332" s="16" t="s">
        <v>593</v>
      </c>
      <c r="BI332" s="14">
        <f t="shared" si="155"/>
        <v>833572.49</v>
      </c>
      <c r="BJ332" s="14">
        <v>0</v>
      </c>
      <c r="BK332" s="14">
        <f t="shared" si="156"/>
        <v>833572.49</v>
      </c>
      <c r="BL332" s="52">
        <v>0</v>
      </c>
      <c r="BM332" s="15">
        <f t="shared" si="157"/>
        <v>833572.49</v>
      </c>
    </row>
    <row r="333" spans="1:65">
      <c r="A333" s="8">
        <v>331</v>
      </c>
      <c r="B333" s="1" t="s">
        <v>44</v>
      </c>
      <c r="C333" s="1">
        <v>1500</v>
      </c>
      <c r="D333" s="1" t="s">
        <v>60</v>
      </c>
      <c r="E333" s="1">
        <v>150000018</v>
      </c>
      <c r="F333" s="1" t="s">
        <v>112</v>
      </c>
      <c r="G333" s="1" t="s">
        <v>114</v>
      </c>
      <c r="H333" s="1">
        <v>25</v>
      </c>
      <c r="I333" s="1" t="s">
        <v>52</v>
      </c>
      <c r="J333" s="1" t="s">
        <v>49</v>
      </c>
      <c r="K333" s="1">
        <v>17406001</v>
      </c>
      <c r="L333" s="1" t="s">
        <v>50</v>
      </c>
      <c r="M333" s="1" t="s">
        <v>51</v>
      </c>
      <c r="N333" s="1" t="s">
        <v>64</v>
      </c>
      <c r="O333" s="1" t="s">
        <v>65</v>
      </c>
      <c r="P333" s="1" t="s">
        <v>66</v>
      </c>
      <c r="Q333" s="1" t="s">
        <v>67</v>
      </c>
      <c r="R333" s="1" t="s">
        <v>87</v>
      </c>
      <c r="S333" s="1" t="s">
        <v>88</v>
      </c>
      <c r="T333" s="2">
        <v>43333</v>
      </c>
      <c r="U333" s="2">
        <v>43333</v>
      </c>
      <c r="V333" s="1" t="s">
        <v>52</v>
      </c>
      <c r="W333" s="3">
        <v>1</v>
      </c>
      <c r="X333" s="1" t="s">
        <v>53</v>
      </c>
      <c r="Y333" s="4">
        <v>2008211</v>
      </c>
      <c r="Z333" s="4">
        <v>-263082.87</v>
      </c>
      <c r="AA333" s="4">
        <v>0</v>
      </c>
      <c r="AB333" s="4">
        <v>0</v>
      </c>
      <c r="AC333" s="4">
        <v>0</v>
      </c>
      <c r="AD333" s="4">
        <v>2008211</v>
      </c>
      <c r="AE333" s="5">
        <v>1685</v>
      </c>
      <c r="AF333" s="1" t="s">
        <v>70</v>
      </c>
      <c r="AG333" s="1" t="s">
        <v>71</v>
      </c>
      <c r="AH333" s="1" t="s">
        <v>89</v>
      </c>
      <c r="AI333" s="1" t="s">
        <v>57</v>
      </c>
      <c r="AJ333" s="5">
        <v>10950</v>
      </c>
      <c r="AK333" s="4">
        <v>-20832</v>
      </c>
      <c r="AL333" s="4">
        <v>0</v>
      </c>
      <c r="AM333" s="4">
        <v>0</v>
      </c>
      <c r="AN333" s="4">
        <v>0</v>
      </c>
      <c r="AO333" s="4">
        <v>-283914.87</v>
      </c>
      <c r="AP333" s="4">
        <v>-283914.87</v>
      </c>
      <c r="AQ333" s="4">
        <v>0</v>
      </c>
      <c r="AR333" s="4">
        <v>1724296.13</v>
      </c>
      <c r="AS333" s="1" t="s">
        <v>52</v>
      </c>
      <c r="AT333" s="9">
        <f t="shared" si="146"/>
        <v>43333</v>
      </c>
      <c r="AU333" s="9">
        <f t="shared" si="147"/>
        <v>43313</v>
      </c>
      <c r="AV333" s="9">
        <v>44798</v>
      </c>
      <c r="AW333" s="11">
        <f t="shared" si="148"/>
        <v>4.0136986301369859</v>
      </c>
      <c r="AX333">
        <v>10</v>
      </c>
      <c r="AY333" s="12">
        <v>0.05</v>
      </c>
      <c r="AZ333">
        <f t="shared" si="149"/>
        <v>9.5000000000000001E-2</v>
      </c>
      <c r="BA333" s="13">
        <f t="shared" si="150"/>
        <v>2008211</v>
      </c>
      <c r="BB333" s="16" t="s">
        <v>593</v>
      </c>
      <c r="BC333" s="16" t="s">
        <v>593</v>
      </c>
      <c r="BD333" s="16" t="s">
        <v>593</v>
      </c>
      <c r="BE333" s="16" t="s">
        <v>593</v>
      </c>
      <c r="BF333" s="16" t="s">
        <v>593</v>
      </c>
      <c r="BG333" s="16" t="s">
        <v>593</v>
      </c>
      <c r="BH333" s="16" t="s">
        <v>593</v>
      </c>
      <c r="BI333" s="14">
        <f t="shared" si="155"/>
        <v>1724296.13</v>
      </c>
      <c r="BJ333" s="14">
        <v>0</v>
      </c>
      <c r="BK333" s="14">
        <f t="shared" si="156"/>
        <v>1724296.13</v>
      </c>
      <c r="BL333" s="52">
        <v>0</v>
      </c>
      <c r="BM333" s="15">
        <f t="shared" si="157"/>
        <v>1724296.13</v>
      </c>
    </row>
    <row r="334" spans="1:65">
      <c r="A334" s="8">
        <v>332</v>
      </c>
      <c r="B334" s="1" t="s">
        <v>44</v>
      </c>
      <c r="C334" s="1">
        <v>1500</v>
      </c>
      <c r="D334" s="1" t="s">
        <v>60</v>
      </c>
      <c r="E334" s="1">
        <v>150000018</v>
      </c>
      <c r="F334" s="1" t="s">
        <v>60</v>
      </c>
      <c r="G334" s="1" t="s">
        <v>115</v>
      </c>
      <c r="H334" s="1">
        <v>26</v>
      </c>
      <c r="I334" s="1" t="s">
        <v>52</v>
      </c>
      <c r="J334" s="1" t="s">
        <v>49</v>
      </c>
      <c r="K334" s="1">
        <v>17406001</v>
      </c>
      <c r="L334" s="1" t="s">
        <v>50</v>
      </c>
      <c r="M334" s="1" t="s">
        <v>51</v>
      </c>
      <c r="N334" s="1" t="s">
        <v>64</v>
      </c>
      <c r="O334" s="1" t="s">
        <v>65</v>
      </c>
      <c r="P334" s="1" t="s">
        <v>66</v>
      </c>
      <c r="Q334" s="1" t="s">
        <v>67</v>
      </c>
      <c r="R334" s="1" t="s">
        <v>87</v>
      </c>
      <c r="S334" s="1" t="s">
        <v>88</v>
      </c>
      <c r="T334" s="2">
        <v>43333</v>
      </c>
      <c r="U334" s="2">
        <v>43333</v>
      </c>
      <c r="V334" s="1" t="s">
        <v>52</v>
      </c>
      <c r="W334" s="3">
        <v>1</v>
      </c>
      <c r="X334" s="1" t="s">
        <v>53</v>
      </c>
      <c r="Y334" s="4">
        <v>120000</v>
      </c>
      <c r="Z334" s="4">
        <v>-15720</v>
      </c>
      <c r="AA334" s="4">
        <v>0</v>
      </c>
      <c r="AB334" s="4">
        <v>0</v>
      </c>
      <c r="AC334" s="4">
        <v>0</v>
      </c>
      <c r="AD334" s="4">
        <v>120000</v>
      </c>
      <c r="AE334" s="5">
        <v>1685</v>
      </c>
      <c r="AF334" s="1" t="s">
        <v>70</v>
      </c>
      <c r="AG334" s="1" t="s">
        <v>71</v>
      </c>
      <c r="AH334" s="1" t="s">
        <v>89</v>
      </c>
      <c r="AI334" s="1" t="s">
        <v>57</v>
      </c>
      <c r="AJ334" s="5">
        <v>10950</v>
      </c>
      <c r="AK334" s="4">
        <v>-1245</v>
      </c>
      <c r="AL334" s="4">
        <v>0</v>
      </c>
      <c r="AM334" s="4">
        <v>0</v>
      </c>
      <c r="AN334" s="4">
        <v>0</v>
      </c>
      <c r="AO334" s="4">
        <v>-16965</v>
      </c>
      <c r="AP334" s="4">
        <v>-16965</v>
      </c>
      <c r="AQ334" s="4">
        <v>0</v>
      </c>
      <c r="AR334" s="4">
        <v>103035</v>
      </c>
      <c r="AS334" s="1" t="s">
        <v>52</v>
      </c>
      <c r="AT334" s="9">
        <f t="shared" si="146"/>
        <v>43333</v>
      </c>
      <c r="AU334" s="9">
        <f t="shared" si="147"/>
        <v>43313</v>
      </c>
      <c r="AV334" s="9">
        <v>44798</v>
      </c>
      <c r="AW334" s="11">
        <f t="shared" si="148"/>
        <v>4.0136986301369859</v>
      </c>
      <c r="AX334">
        <v>10</v>
      </c>
      <c r="AY334" s="12">
        <v>0.05</v>
      </c>
      <c r="AZ334">
        <f t="shared" si="149"/>
        <v>9.5000000000000001E-2</v>
      </c>
      <c r="BA334" s="13">
        <f t="shared" si="150"/>
        <v>120000</v>
      </c>
      <c r="BI334" s="14">
        <f t="shared" si="155"/>
        <v>103035</v>
      </c>
      <c r="BJ334" s="14">
        <v>0</v>
      </c>
      <c r="BK334" s="14">
        <f t="shared" si="156"/>
        <v>103035</v>
      </c>
      <c r="BL334" s="52">
        <v>0</v>
      </c>
      <c r="BM334" s="15">
        <f t="shared" si="157"/>
        <v>103035</v>
      </c>
    </row>
    <row r="335" spans="1:65">
      <c r="A335" s="8">
        <v>333</v>
      </c>
      <c r="B335" s="1" t="s">
        <v>44</v>
      </c>
      <c r="C335" s="1">
        <v>1500</v>
      </c>
      <c r="D335" s="1" t="s">
        <v>60</v>
      </c>
      <c r="E335" s="1">
        <v>150000018</v>
      </c>
      <c r="F335" s="1" t="s">
        <v>112</v>
      </c>
      <c r="G335" s="1" t="s">
        <v>116</v>
      </c>
      <c r="H335" s="1">
        <v>27</v>
      </c>
      <c r="I335" s="1" t="s">
        <v>128</v>
      </c>
      <c r="J335" s="1" t="s">
        <v>49</v>
      </c>
      <c r="K335" s="1">
        <v>17406001</v>
      </c>
      <c r="L335" s="1" t="s">
        <v>50</v>
      </c>
      <c r="M335" s="1" t="s">
        <v>51</v>
      </c>
      <c r="N335" s="1" t="s">
        <v>64</v>
      </c>
      <c r="O335" s="1" t="s">
        <v>65</v>
      </c>
      <c r="P335" s="1" t="s">
        <v>66</v>
      </c>
      <c r="Q335" s="1" t="s">
        <v>67</v>
      </c>
      <c r="R335" s="1" t="s">
        <v>87</v>
      </c>
      <c r="S335" s="1" t="s">
        <v>88</v>
      </c>
      <c r="T335" s="2">
        <v>43333</v>
      </c>
      <c r="U335" s="2">
        <v>43333</v>
      </c>
      <c r="V335" s="1" t="s">
        <v>52</v>
      </c>
      <c r="W335" s="3">
        <v>1</v>
      </c>
      <c r="X335" s="1" t="s">
        <v>53</v>
      </c>
      <c r="Y335" s="4">
        <v>4339035</v>
      </c>
      <c r="Z335" s="4">
        <v>-568428.62</v>
      </c>
      <c r="AA335" s="4">
        <v>0</v>
      </c>
      <c r="AB335" s="4">
        <v>0</v>
      </c>
      <c r="AC335" s="4">
        <v>0</v>
      </c>
      <c r="AD335" s="4">
        <v>4339035</v>
      </c>
      <c r="AE335" s="5">
        <v>1685</v>
      </c>
      <c r="AF335" s="1" t="s">
        <v>70</v>
      </c>
      <c r="AG335" s="1" t="s">
        <v>71</v>
      </c>
      <c r="AH335" s="1" t="s">
        <v>89</v>
      </c>
      <c r="AI335" s="1" t="s">
        <v>57</v>
      </c>
      <c r="AJ335" s="5">
        <v>10950</v>
      </c>
      <c r="AK335" s="4">
        <v>-45011</v>
      </c>
      <c r="AL335" s="4">
        <v>0</v>
      </c>
      <c r="AM335" s="4">
        <v>0</v>
      </c>
      <c r="AN335" s="4">
        <v>0</v>
      </c>
      <c r="AO335" s="4">
        <v>-613439.62</v>
      </c>
      <c r="AP335" s="4">
        <v>-613439.62</v>
      </c>
      <c r="AQ335" s="4">
        <v>0</v>
      </c>
      <c r="AR335" s="4">
        <v>3725595.38</v>
      </c>
      <c r="AS335" s="1" t="s">
        <v>52</v>
      </c>
      <c r="AT335" s="9">
        <f t="shared" si="146"/>
        <v>43333</v>
      </c>
      <c r="AU335" s="9">
        <f t="shared" si="147"/>
        <v>43313</v>
      </c>
      <c r="AV335" s="9">
        <v>44798</v>
      </c>
      <c r="AW335" s="11">
        <f t="shared" si="148"/>
        <v>4.0136986301369859</v>
      </c>
      <c r="AX335">
        <v>10</v>
      </c>
      <c r="AY335" s="12">
        <v>0.05</v>
      </c>
      <c r="AZ335">
        <f t="shared" si="149"/>
        <v>9.5000000000000001E-2</v>
      </c>
      <c r="BA335" s="13">
        <f t="shared" si="150"/>
        <v>4339035</v>
      </c>
      <c r="BB335" s="16" t="s">
        <v>593</v>
      </c>
      <c r="BC335" s="16" t="s">
        <v>593</v>
      </c>
      <c r="BD335" s="16" t="s">
        <v>593</v>
      </c>
      <c r="BE335" s="16" t="s">
        <v>593</v>
      </c>
      <c r="BF335" s="16" t="s">
        <v>593</v>
      </c>
      <c r="BG335" s="16" t="s">
        <v>593</v>
      </c>
      <c r="BH335" s="16" t="s">
        <v>593</v>
      </c>
      <c r="BI335" s="14">
        <f t="shared" si="155"/>
        <v>3725595.38</v>
      </c>
      <c r="BJ335" s="14">
        <v>0</v>
      </c>
      <c r="BK335" s="14">
        <f t="shared" si="156"/>
        <v>3725595.38</v>
      </c>
      <c r="BL335" s="52">
        <v>0</v>
      </c>
      <c r="BM335" s="15">
        <f t="shared" si="157"/>
        <v>3725595.38</v>
      </c>
    </row>
    <row r="336" spans="1:65">
      <c r="A336" s="8">
        <v>334</v>
      </c>
      <c r="B336" s="1" t="s">
        <v>44</v>
      </c>
      <c r="C336" s="1">
        <v>1500</v>
      </c>
      <c r="D336" s="1" t="s">
        <v>60</v>
      </c>
      <c r="E336" s="1">
        <v>150000019</v>
      </c>
      <c r="F336" s="1" t="s">
        <v>60</v>
      </c>
      <c r="G336" s="1" t="s">
        <v>86</v>
      </c>
      <c r="H336" s="1">
        <v>1</v>
      </c>
      <c r="I336" s="1" t="s">
        <v>52</v>
      </c>
      <c r="J336" s="1" t="s">
        <v>49</v>
      </c>
      <c r="K336" s="1">
        <v>17406001</v>
      </c>
      <c r="L336" s="1" t="s">
        <v>50</v>
      </c>
      <c r="M336" s="1" t="s">
        <v>51</v>
      </c>
      <c r="N336" s="1" t="s">
        <v>64</v>
      </c>
      <c r="O336" s="1" t="s">
        <v>65</v>
      </c>
      <c r="P336" s="1" t="s">
        <v>66</v>
      </c>
      <c r="Q336" s="1" t="s">
        <v>67</v>
      </c>
      <c r="R336" s="1" t="s">
        <v>87</v>
      </c>
      <c r="S336" s="1" t="s">
        <v>88</v>
      </c>
      <c r="T336" s="2">
        <v>43333</v>
      </c>
      <c r="U336" s="2">
        <v>43333</v>
      </c>
      <c r="V336" s="1" t="s">
        <v>52</v>
      </c>
      <c r="W336" s="3">
        <v>1</v>
      </c>
      <c r="X336" s="1" t="s">
        <v>53</v>
      </c>
      <c r="Y336" s="4">
        <v>892500</v>
      </c>
      <c r="Z336" s="4">
        <v>-116920</v>
      </c>
      <c r="AA336" s="4">
        <v>0</v>
      </c>
      <c r="AB336" s="4">
        <v>0</v>
      </c>
      <c r="AC336" s="4">
        <v>0</v>
      </c>
      <c r="AD336" s="4">
        <v>892500</v>
      </c>
      <c r="AE336" s="5">
        <v>1685</v>
      </c>
      <c r="AF336" s="1" t="s">
        <v>70</v>
      </c>
      <c r="AG336" s="1" t="s">
        <v>71</v>
      </c>
      <c r="AH336" s="1" t="s">
        <v>89</v>
      </c>
      <c r="AI336" s="1" t="s">
        <v>57</v>
      </c>
      <c r="AJ336" s="5">
        <v>10950</v>
      </c>
      <c r="AK336" s="4">
        <v>-9258</v>
      </c>
      <c r="AL336" s="4">
        <v>0</v>
      </c>
      <c r="AM336" s="4">
        <v>0</v>
      </c>
      <c r="AN336" s="4">
        <v>0</v>
      </c>
      <c r="AO336" s="4">
        <v>-126178</v>
      </c>
      <c r="AP336" s="4">
        <v>-126178</v>
      </c>
      <c r="AQ336" s="4">
        <v>0</v>
      </c>
      <c r="AR336" s="4">
        <v>766322</v>
      </c>
      <c r="AS336" s="1" t="s">
        <v>52</v>
      </c>
      <c r="AT336" s="9">
        <f t="shared" si="146"/>
        <v>43333</v>
      </c>
      <c r="AU336" s="9">
        <f t="shared" si="147"/>
        <v>43313</v>
      </c>
      <c r="AV336" s="9">
        <v>44798</v>
      </c>
      <c r="AW336" s="11">
        <f t="shared" si="148"/>
        <v>4.0136986301369859</v>
      </c>
      <c r="AX336">
        <v>10</v>
      </c>
      <c r="AY336" s="12">
        <v>0.05</v>
      </c>
      <c r="AZ336">
        <f t="shared" si="149"/>
        <v>9.5000000000000001E-2</v>
      </c>
      <c r="BA336" s="13">
        <f t="shared" si="150"/>
        <v>892500</v>
      </c>
      <c r="BB336" s="17" t="s">
        <v>1853</v>
      </c>
      <c r="BC336">
        <f>MATCH(BB336,MONTHLY_INDEX!$A:$A,0)</f>
        <v>630</v>
      </c>
      <c r="BD336">
        <f>MATCH(AU336,MONTHLY_INDEX!$1:$1,0)</f>
        <v>80</v>
      </c>
      <c r="BE336">
        <f>INDEX(MONTHLY_INDEX!$1:$1048576,Final!BC336,Final!BD336)</f>
        <v>111.6</v>
      </c>
      <c r="BF336">
        <f>MATCH($BF$1,MONTHLY_INDEX!$1:$1,0)</f>
        <v>127</v>
      </c>
      <c r="BG336">
        <f>INDEX(MONTHLY_INDEX!$1:$1048576,Final!BC336,Final!BF336)</f>
        <v>151.1</v>
      </c>
      <c r="BH336" s="23">
        <f t="shared" ref="BH336:BH353" si="158">(BG336-BE336)/BE336</f>
        <v>0.35394265232974914</v>
      </c>
      <c r="BI336" s="14">
        <f t="shared" ref="BI336:BI353" si="159">(1+BH336)*BA336</f>
        <v>1208393.817204301</v>
      </c>
      <c r="BJ336" s="14">
        <f t="shared" ref="BJ336:BJ353" si="160">BI336*AZ336*AW336</f>
        <v>460762.21783399611</v>
      </c>
      <c r="BK336" s="15">
        <f t="shared" si="151"/>
        <v>747631.59937030496</v>
      </c>
      <c r="BL336" s="52">
        <v>0</v>
      </c>
      <c r="BM336" s="15">
        <f t="shared" ref="BM336:BM353" si="161">MAX((1-BL336)*BK336,BI336*AY336)</f>
        <v>747631.59937030496</v>
      </c>
    </row>
    <row r="337" spans="1:65">
      <c r="A337" s="8">
        <v>335</v>
      </c>
      <c r="B337" s="1" t="s">
        <v>44</v>
      </c>
      <c r="C337" s="1">
        <v>1500</v>
      </c>
      <c r="D337" s="1" t="s">
        <v>60</v>
      </c>
      <c r="E337" s="1">
        <v>150000019</v>
      </c>
      <c r="F337" s="1" t="s">
        <v>60</v>
      </c>
      <c r="G337" s="1" t="s">
        <v>90</v>
      </c>
      <c r="H337" s="1">
        <v>2</v>
      </c>
      <c r="I337" s="1" t="s">
        <v>52</v>
      </c>
      <c r="J337" s="1" t="s">
        <v>49</v>
      </c>
      <c r="K337" s="1">
        <v>17406001</v>
      </c>
      <c r="L337" s="1" t="s">
        <v>50</v>
      </c>
      <c r="M337" s="1" t="s">
        <v>51</v>
      </c>
      <c r="N337" s="1" t="s">
        <v>64</v>
      </c>
      <c r="O337" s="1" t="s">
        <v>65</v>
      </c>
      <c r="P337" s="1" t="s">
        <v>66</v>
      </c>
      <c r="Q337" s="1" t="s">
        <v>67</v>
      </c>
      <c r="R337" s="1" t="s">
        <v>87</v>
      </c>
      <c r="S337" s="1" t="s">
        <v>88</v>
      </c>
      <c r="T337" s="2">
        <v>43333</v>
      </c>
      <c r="U337" s="2">
        <v>43333</v>
      </c>
      <c r="V337" s="1" t="s">
        <v>52</v>
      </c>
      <c r="W337" s="3">
        <v>1</v>
      </c>
      <c r="X337" s="1" t="s">
        <v>53</v>
      </c>
      <c r="Y337" s="4">
        <v>472500</v>
      </c>
      <c r="Z337" s="4">
        <v>-61898</v>
      </c>
      <c r="AA337" s="4">
        <v>0</v>
      </c>
      <c r="AB337" s="4">
        <v>0</v>
      </c>
      <c r="AC337" s="4">
        <v>0</v>
      </c>
      <c r="AD337" s="4">
        <v>472500</v>
      </c>
      <c r="AE337" s="5">
        <v>1685</v>
      </c>
      <c r="AF337" s="1" t="s">
        <v>70</v>
      </c>
      <c r="AG337" s="1" t="s">
        <v>71</v>
      </c>
      <c r="AH337" s="1" t="s">
        <v>89</v>
      </c>
      <c r="AI337" s="1" t="s">
        <v>57</v>
      </c>
      <c r="AJ337" s="5">
        <v>10950</v>
      </c>
      <c r="AK337" s="4">
        <v>-4901</v>
      </c>
      <c r="AL337" s="4">
        <v>0</v>
      </c>
      <c r="AM337" s="4">
        <v>0</v>
      </c>
      <c r="AN337" s="4">
        <v>0</v>
      </c>
      <c r="AO337" s="4">
        <v>-66799</v>
      </c>
      <c r="AP337" s="4">
        <v>-66799</v>
      </c>
      <c r="AQ337" s="4">
        <v>0</v>
      </c>
      <c r="AR337" s="4">
        <v>405701</v>
      </c>
      <c r="AS337" s="1" t="s">
        <v>52</v>
      </c>
      <c r="AT337" s="9">
        <f t="shared" si="146"/>
        <v>43333</v>
      </c>
      <c r="AU337" s="9">
        <f t="shared" si="147"/>
        <v>43313</v>
      </c>
      <c r="AV337" s="9">
        <v>44798</v>
      </c>
      <c r="AW337" s="11">
        <f t="shared" si="148"/>
        <v>4.0136986301369859</v>
      </c>
      <c r="AX337">
        <v>10</v>
      </c>
      <c r="AY337" s="12">
        <v>0.05</v>
      </c>
      <c r="AZ337">
        <f t="shared" si="149"/>
        <v>9.5000000000000001E-2</v>
      </c>
      <c r="BA337" s="13">
        <f t="shared" si="150"/>
        <v>472500</v>
      </c>
      <c r="BB337" s="17" t="s">
        <v>2189</v>
      </c>
      <c r="BC337">
        <f>MATCH(BB337,MONTHLY_INDEX!$A:$A,0)</f>
        <v>798</v>
      </c>
      <c r="BD337">
        <f>MATCH(AU337,MONTHLY_INDEX!$1:$1,0)</f>
        <v>80</v>
      </c>
      <c r="BE337">
        <f>INDEX(MONTHLY_INDEX!$1:$1048576,Final!BC337,Final!BD337)</f>
        <v>96</v>
      </c>
      <c r="BF337">
        <f>MATCH($BF$1,MONTHLY_INDEX!$1:$1,0)</f>
        <v>127</v>
      </c>
      <c r="BG337">
        <f>INDEX(MONTHLY_INDEX!$1:$1048576,Final!BC337,Final!BF337)</f>
        <v>95.3</v>
      </c>
      <c r="BH337" s="23">
        <f t="shared" si="158"/>
        <v>-7.2916666666666963E-3</v>
      </c>
      <c r="BI337" s="14">
        <f t="shared" si="159"/>
        <v>469054.6875</v>
      </c>
      <c r="BJ337" s="14">
        <f t="shared" si="160"/>
        <v>178851.19488441778</v>
      </c>
      <c r="BK337" s="15">
        <f t="shared" si="151"/>
        <v>290203.49261558219</v>
      </c>
      <c r="BL337" s="52">
        <v>0</v>
      </c>
      <c r="BM337" s="15">
        <f t="shared" si="161"/>
        <v>290203.49261558219</v>
      </c>
    </row>
    <row r="338" spans="1:65">
      <c r="A338" s="8">
        <v>336</v>
      </c>
      <c r="B338" s="1" t="s">
        <v>44</v>
      </c>
      <c r="C338" s="1">
        <v>1500</v>
      </c>
      <c r="D338" s="1" t="s">
        <v>60</v>
      </c>
      <c r="E338" s="1">
        <v>150000019</v>
      </c>
      <c r="F338" s="1" t="s">
        <v>60</v>
      </c>
      <c r="G338" s="1" t="s">
        <v>91</v>
      </c>
      <c r="H338" s="1">
        <v>3</v>
      </c>
      <c r="I338" s="1" t="s">
        <v>52</v>
      </c>
      <c r="J338" s="1" t="s">
        <v>49</v>
      </c>
      <c r="K338" s="1">
        <v>17406001</v>
      </c>
      <c r="L338" s="1" t="s">
        <v>50</v>
      </c>
      <c r="M338" s="1" t="s">
        <v>51</v>
      </c>
      <c r="N338" s="1" t="s">
        <v>64</v>
      </c>
      <c r="O338" s="1" t="s">
        <v>65</v>
      </c>
      <c r="P338" s="1" t="s">
        <v>66</v>
      </c>
      <c r="Q338" s="1" t="s">
        <v>67</v>
      </c>
      <c r="R338" s="1" t="s">
        <v>87</v>
      </c>
      <c r="S338" s="1" t="s">
        <v>88</v>
      </c>
      <c r="T338" s="2">
        <v>43333</v>
      </c>
      <c r="U338" s="2">
        <v>43333</v>
      </c>
      <c r="V338" s="1" t="s">
        <v>52</v>
      </c>
      <c r="W338" s="3">
        <v>1</v>
      </c>
      <c r="X338" s="1" t="s">
        <v>53</v>
      </c>
      <c r="Y338" s="4">
        <v>637760</v>
      </c>
      <c r="Z338" s="4">
        <v>-83547</v>
      </c>
      <c r="AA338" s="4">
        <v>0</v>
      </c>
      <c r="AB338" s="4">
        <v>0</v>
      </c>
      <c r="AC338" s="4">
        <v>0</v>
      </c>
      <c r="AD338" s="4">
        <v>637760</v>
      </c>
      <c r="AE338" s="5">
        <v>1685</v>
      </c>
      <c r="AF338" s="1" t="s">
        <v>70</v>
      </c>
      <c r="AG338" s="1" t="s">
        <v>71</v>
      </c>
      <c r="AH338" s="1" t="s">
        <v>89</v>
      </c>
      <c r="AI338" s="1" t="s">
        <v>57</v>
      </c>
      <c r="AJ338" s="5">
        <v>10950</v>
      </c>
      <c r="AK338" s="4">
        <v>-6616</v>
      </c>
      <c r="AL338" s="4">
        <v>0</v>
      </c>
      <c r="AM338" s="4">
        <v>0</v>
      </c>
      <c r="AN338" s="4">
        <v>0</v>
      </c>
      <c r="AO338" s="4">
        <v>-90163</v>
      </c>
      <c r="AP338" s="4">
        <v>-90163</v>
      </c>
      <c r="AQ338" s="4">
        <v>0</v>
      </c>
      <c r="AR338" s="4">
        <v>547597</v>
      </c>
      <c r="AS338" s="1" t="s">
        <v>52</v>
      </c>
      <c r="AT338" s="9">
        <f t="shared" si="146"/>
        <v>43333</v>
      </c>
      <c r="AU338" s="9">
        <f t="shared" si="147"/>
        <v>43313</v>
      </c>
      <c r="AV338" s="9">
        <v>44798</v>
      </c>
      <c r="AW338" s="11">
        <f t="shared" si="148"/>
        <v>4.0136986301369859</v>
      </c>
      <c r="AX338">
        <v>10</v>
      </c>
      <c r="AY338" s="12">
        <v>0.05</v>
      </c>
      <c r="AZ338">
        <f t="shared" si="149"/>
        <v>9.5000000000000001E-2</v>
      </c>
      <c r="BA338" s="13">
        <f t="shared" si="150"/>
        <v>637760</v>
      </c>
      <c r="BB338" s="17" t="s">
        <v>2189</v>
      </c>
      <c r="BC338">
        <f>MATCH(BB338,MONTHLY_INDEX!$A:$A,0)</f>
        <v>798</v>
      </c>
      <c r="BD338">
        <f>MATCH(AU338,MONTHLY_INDEX!$1:$1,0)</f>
        <v>80</v>
      </c>
      <c r="BE338">
        <f>INDEX(MONTHLY_INDEX!$1:$1048576,Final!BC338,Final!BD338)</f>
        <v>96</v>
      </c>
      <c r="BF338">
        <f>MATCH($BF$1,MONTHLY_INDEX!$1:$1,0)</f>
        <v>127</v>
      </c>
      <c r="BG338">
        <f>INDEX(MONTHLY_INDEX!$1:$1048576,Final!BC338,Final!BF338)</f>
        <v>95.3</v>
      </c>
      <c r="BH338" s="23">
        <f t="shared" si="158"/>
        <v>-7.2916666666666963E-3</v>
      </c>
      <c r="BI338" s="14">
        <f t="shared" si="159"/>
        <v>633109.66666666663</v>
      </c>
      <c r="BJ338" s="14">
        <f t="shared" si="160"/>
        <v>241405.58317351594</v>
      </c>
      <c r="BK338" s="15">
        <f t="shared" si="151"/>
        <v>391704.08349315065</v>
      </c>
      <c r="BL338" s="52">
        <v>0</v>
      </c>
      <c r="BM338" s="15">
        <f t="shared" si="161"/>
        <v>391704.08349315065</v>
      </c>
    </row>
    <row r="339" spans="1:65">
      <c r="A339" s="8">
        <v>337</v>
      </c>
      <c r="B339" s="1" t="s">
        <v>44</v>
      </c>
      <c r="C339" s="1">
        <v>1500</v>
      </c>
      <c r="D339" s="1" t="s">
        <v>60</v>
      </c>
      <c r="E339" s="1">
        <v>150000019</v>
      </c>
      <c r="F339" s="1" t="s">
        <v>60</v>
      </c>
      <c r="G339" s="1" t="s">
        <v>92</v>
      </c>
      <c r="H339" s="1">
        <v>4</v>
      </c>
      <c r="I339" s="1" t="s">
        <v>52</v>
      </c>
      <c r="J339" s="1" t="s">
        <v>49</v>
      </c>
      <c r="K339" s="1">
        <v>17406001</v>
      </c>
      <c r="L339" s="1" t="s">
        <v>50</v>
      </c>
      <c r="M339" s="1" t="s">
        <v>51</v>
      </c>
      <c r="N339" s="1" t="s">
        <v>64</v>
      </c>
      <c r="O339" s="1" t="s">
        <v>65</v>
      </c>
      <c r="P339" s="1" t="s">
        <v>66</v>
      </c>
      <c r="Q339" s="1" t="s">
        <v>67</v>
      </c>
      <c r="R339" s="1" t="s">
        <v>87</v>
      </c>
      <c r="S339" s="1" t="s">
        <v>88</v>
      </c>
      <c r="T339" s="2">
        <v>43333</v>
      </c>
      <c r="U339" s="2">
        <v>43333</v>
      </c>
      <c r="V339" s="1" t="s">
        <v>52</v>
      </c>
      <c r="W339" s="3">
        <v>1</v>
      </c>
      <c r="X339" s="1" t="s">
        <v>53</v>
      </c>
      <c r="Y339" s="4">
        <v>21044329</v>
      </c>
      <c r="Z339" s="4">
        <v>-2756887</v>
      </c>
      <c r="AA339" s="4">
        <v>0</v>
      </c>
      <c r="AB339" s="4">
        <v>0</v>
      </c>
      <c r="AC339" s="4">
        <v>0</v>
      </c>
      <c r="AD339" s="4">
        <v>21044329</v>
      </c>
      <c r="AE339" s="5">
        <v>1685</v>
      </c>
      <c r="AF339" s="1" t="s">
        <v>70</v>
      </c>
      <c r="AG339" s="1" t="s">
        <v>71</v>
      </c>
      <c r="AH339" s="1" t="s">
        <v>89</v>
      </c>
      <c r="AI339" s="1" t="s">
        <v>57</v>
      </c>
      <c r="AJ339" s="5">
        <v>10950</v>
      </c>
      <c r="AK339" s="4">
        <v>-218303</v>
      </c>
      <c r="AL339" s="4">
        <v>0</v>
      </c>
      <c r="AM339" s="4">
        <v>0</v>
      </c>
      <c r="AN339" s="4">
        <v>0</v>
      </c>
      <c r="AO339" s="4">
        <v>-2975190</v>
      </c>
      <c r="AP339" s="4">
        <v>-2975190</v>
      </c>
      <c r="AQ339" s="4">
        <v>0</v>
      </c>
      <c r="AR339" s="4">
        <v>18069139</v>
      </c>
      <c r="AS339" s="1" t="s">
        <v>52</v>
      </c>
      <c r="AT339" s="9">
        <f t="shared" si="146"/>
        <v>43333</v>
      </c>
      <c r="AU339" s="9">
        <f t="shared" si="147"/>
        <v>43313</v>
      </c>
      <c r="AV339" s="9">
        <v>44798</v>
      </c>
      <c r="AW339" s="11">
        <f t="shared" si="148"/>
        <v>4.0136986301369859</v>
      </c>
      <c r="AX339">
        <v>25</v>
      </c>
      <c r="AY339" s="12">
        <v>0.05</v>
      </c>
      <c r="AZ339">
        <f t="shared" si="149"/>
        <v>3.7999999999999999E-2</v>
      </c>
      <c r="BA339" s="13">
        <f t="shared" si="150"/>
        <v>21044329</v>
      </c>
      <c r="BB339" s="17" t="s">
        <v>2189</v>
      </c>
      <c r="BC339">
        <f>MATCH(BB339,MONTHLY_INDEX!$A:$A,0)</f>
        <v>798</v>
      </c>
      <c r="BD339">
        <f>MATCH(AU339,MONTHLY_INDEX!$1:$1,0)</f>
        <v>80</v>
      </c>
      <c r="BE339">
        <f>INDEX(MONTHLY_INDEX!$1:$1048576,Final!BC339,Final!BD339)</f>
        <v>96</v>
      </c>
      <c r="BF339">
        <f>MATCH($BF$1,MONTHLY_INDEX!$1:$1,0)</f>
        <v>127</v>
      </c>
      <c r="BG339">
        <f>INDEX(MONTHLY_INDEX!$1:$1048576,Final!BC339,Final!BF339)</f>
        <v>95.3</v>
      </c>
      <c r="BH339" s="23">
        <f t="shared" si="158"/>
        <v>-7.2916666666666963E-3</v>
      </c>
      <c r="BI339" s="14">
        <f t="shared" si="159"/>
        <v>20890880.767708331</v>
      </c>
      <c r="BJ339" s="14">
        <f t="shared" si="160"/>
        <v>3186288.5817488292</v>
      </c>
      <c r="BK339" s="15">
        <f t="shared" si="151"/>
        <v>17704592.185959503</v>
      </c>
      <c r="BL339" s="52">
        <v>0</v>
      </c>
      <c r="BM339" s="15">
        <f t="shared" si="161"/>
        <v>17704592.185959503</v>
      </c>
    </row>
    <row r="340" spans="1:65">
      <c r="A340" s="8">
        <v>338</v>
      </c>
      <c r="B340" s="1" t="s">
        <v>44</v>
      </c>
      <c r="C340" s="1">
        <v>1500</v>
      </c>
      <c r="D340" s="1" t="s">
        <v>60</v>
      </c>
      <c r="E340" s="1">
        <v>150000019</v>
      </c>
      <c r="F340" s="1" t="s">
        <v>60</v>
      </c>
      <c r="G340" s="1" t="s">
        <v>93</v>
      </c>
      <c r="H340" s="1">
        <v>5</v>
      </c>
      <c r="I340" s="1" t="s">
        <v>52</v>
      </c>
      <c r="J340" s="1" t="s">
        <v>49</v>
      </c>
      <c r="K340" s="1">
        <v>17406001</v>
      </c>
      <c r="L340" s="1" t="s">
        <v>50</v>
      </c>
      <c r="M340" s="1" t="s">
        <v>51</v>
      </c>
      <c r="N340" s="1" t="s">
        <v>64</v>
      </c>
      <c r="O340" s="1" t="s">
        <v>65</v>
      </c>
      <c r="P340" s="1" t="s">
        <v>66</v>
      </c>
      <c r="Q340" s="1" t="s">
        <v>67</v>
      </c>
      <c r="R340" s="1" t="s">
        <v>87</v>
      </c>
      <c r="S340" s="1" t="s">
        <v>88</v>
      </c>
      <c r="T340" s="2">
        <v>43333</v>
      </c>
      <c r="U340" s="2">
        <v>43333</v>
      </c>
      <c r="V340" s="1" t="s">
        <v>52</v>
      </c>
      <c r="W340" s="3">
        <v>1</v>
      </c>
      <c r="X340" s="1" t="s">
        <v>53</v>
      </c>
      <c r="Y340" s="4">
        <v>969266</v>
      </c>
      <c r="Z340" s="4">
        <v>-126976</v>
      </c>
      <c r="AA340" s="4">
        <v>0</v>
      </c>
      <c r="AB340" s="4">
        <v>0</v>
      </c>
      <c r="AC340" s="4">
        <v>0</v>
      </c>
      <c r="AD340" s="4">
        <v>969266</v>
      </c>
      <c r="AE340" s="5">
        <v>1685</v>
      </c>
      <c r="AF340" s="1" t="s">
        <v>70</v>
      </c>
      <c r="AG340" s="1" t="s">
        <v>71</v>
      </c>
      <c r="AH340" s="1" t="s">
        <v>89</v>
      </c>
      <c r="AI340" s="1" t="s">
        <v>57</v>
      </c>
      <c r="AJ340" s="5">
        <v>10950</v>
      </c>
      <c r="AK340" s="4">
        <v>-10055</v>
      </c>
      <c r="AL340" s="4">
        <v>0</v>
      </c>
      <c r="AM340" s="4">
        <v>0</v>
      </c>
      <c r="AN340" s="4">
        <v>0</v>
      </c>
      <c r="AO340" s="4">
        <v>-137031</v>
      </c>
      <c r="AP340" s="4">
        <v>-137031</v>
      </c>
      <c r="AQ340" s="4">
        <v>0</v>
      </c>
      <c r="AR340" s="4">
        <v>832235</v>
      </c>
      <c r="AS340" s="1" t="s">
        <v>52</v>
      </c>
      <c r="AT340" s="9">
        <f t="shared" si="146"/>
        <v>43333</v>
      </c>
      <c r="AU340" s="9">
        <f t="shared" si="147"/>
        <v>43313</v>
      </c>
      <c r="AV340" s="9">
        <v>44798</v>
      </c>
      <c r="AW340" s="11">
        <f t="shared" si="148"/>
        <v>4.0136986301369859</v>
      </c>
      <c r="AX340">
        <v>25</v>
      </c>
      <c r="AY340" s="12">
        <v>0.05</v>
      </c>
      <c r="AZ340">
        <f t="shared" si="149"/>
        <v>3.7999999999999999E-2</v>
      </c>
      <c r="BA340" s="13">
        <f t="shared" si="150"/>
        <v>969266</v>
      </c>
      <c r="BB340" s="17" t="s">
        <v>2083</v>
      </c>
      <c r="BC340">
        <f>MATCH(BB340,MONTHLY_INDEX!$A:$A,0)</f>
        <v>745</v>
      </c>
      <c r="BD340">
        <f>MATCH(AU340,MONTHLY_INDEX!$1:$1,0)</f>
        <v>80</v>
      </c>
      <c r="BE340">
        <f>INDEX(MONTHLY_INDEX!$1:$1048576,Final!BC340,Final!BD340)</f>
        <v>106.4</v>
      </c>
      <c r="BF340">
        <f>MATCH($BF$1,MONTHLY_INDEX!$1:$1,0)</f>
        <v>127</v>
      </c>
      <c r="BG340">
        <f>INDEX(MONTHLY_INDEX!$1:$1048576,Final!BC340,Final!BF340)</f>
        <v>115.4</v>
      </c>
      <c r="BH340" s="23">
        <f t="shared" si="158"/>
        <v>8.4586466165413529E-2</v>
      </c>
      <c r="BI340" s="14">
        <f t="shared" si="159"/>
        <v>1051252.7857142857</v>
      </c>
      <c r="BJ340" s="14">
        <f t="shared" si="160"/>
        <v>160337.65090606653</v>
      </c>
      <c r="BK340" s="15">
        <f t="shared" si="151"/>
        <v>890915.13480821915</v>
      </c>
      <c r="BL340" s="52">
        <v>0</v>
      </c>
      <c r="BM340" s="15">
        <f t="shared" si="161"/>
        <v>890915.13480821915</v>
      </c>
    </row>
    <row r="341" spans="1:65">
      <c r="A341" s="8">
        <v>339</v>
      </c>
      <c r="B341" s="1" t="s">
        <v>44</v>
      </c>
      <c r="C341" s="1">
        <v>1500</v>
      </c>
      <c r="D341" s="1" t="s">
        <v>60</v>
      </c>
      <c r="E341" s="1">
        <v>150000019</v>
      </c>
      <c r="F341" s="1" t="s">
        <v>60</v>
      </c>
      <c r="G341" s="1" t="s">
        <v>94</v>
      </c>
      <c r="H341" s="1">
        <v>6</v>
      </c>
      <c r="I341" s="1" t="s">
        <v>52</v>
      </c>
      <c r="J341" s="1" t="s">
        <v>49</v>
      </c>
      <c r="K341" s="1">
        <v>17406001</v>
      </c>
      <c r="L341" s="1" t="s">
        <v>50</v>
      </c>
      <c r="M341" s="1" t="s">
        <v>51</v>
      </c>
      <c r="N341" s="1" t="s">
        <v>64</v>
      </c>
      <c r="O341" s="1" t="s">
        <v>65</v>
      </c>
      <c r="P341" s="1" t="s">
        <v>66</v>
      </c>
      <c r="Q341" s="1" t="s">
        <v>67</v>
      </c>
      <c r="R341" s="1" t="s">
        <v>87</v>
      </c>
      <c r="S341" s="1" t="s">
        <v>88</v>
      </c>
      <c r="T341" s="2">
        <v>43333</v>
      </c>
      <c r="U341" s="2">
        <v>43333</v>
      </c>
      <c r="V341" s="1" t="s">
        <v>52</v>
      </c>
      <c r="W341" s="3">
        <v>1</v>
      </c>
      <c r="X341" s="1" t="s">
        <v>53</v>
      </c>
      <c r="Y341" s="4">
        <v>735000</v>
      </c>
      <c r="Z341" s="4">
        <v>-96287</v>
      </c>
      <c r="AA341" s="4">
        <v>0</v>
      </c>
      <c r="AB341" s="4">
        <v>0</v>
      </c>
      <c r="AC341" s="4">
        <v>0</v>
      </c>
      <c r="AD341" s="4">
        <v>735000</v>
      </c>
      <c r="AE341" s="5">
        <v>1685</v>
      </c>
      <c r="AF341" s="1" t="s">
        <v>70</v>
      </c>
      <c r="AG341" s="1" t="s">
        <v>71</v>
      </c>
      <c r="AH341" s="1" t="s">
        <v>89</v>
      </c>
      <c r="AI341" s="1" t="s">
        <v>57</v>
      </c>
      <c r="AJ341" s="5">
        <v>10950</v>
      </c>
      <c r="AK341" s="4">
        <v>-7625</v>
      </c>
      <c r="AL341" s="4">
        <v>0</v>
      </c>
      <c r="AM341" s="4">
        <v>0</v>
      </c>
      <c r="AN341" s="4">
        <v>0</v>
      </c>
      <c r="AO341" s="4">
        <v>-103912</v>
      </c>
      <c r="AP341" s="4">
        <v>-103912</v>
      </c>
      <c r="AQ341" s="4">
        <v>0</v>
      </c>
      <c r="AR341" s="4">
        <v>631088</v>
      </c>
      <c r="AS341" s="1" t="s">
        <v>52</v>
      </c>
      <c r="AT341" s="9">
        <f t="shared" si="146"/>
        <v>43333</v>
      </c>
      <c r="AU341" s="9">
        <f t="shared" si="147"/>
        <v>43313</v>
      </c>
      <c r="AV341" s="9">
        <v>44798</v>
      </c>
      <c r="AW341" s="11">
        <f t="shared" si="148"/>
        <v>4.0136986301369859</v>
      </c>
      <c r="AX341">
        <v>10</v>
      </c>
      <c r="AY341" s="12">
        <v>0.05</v>
      </c>
      <c r="AZ341">
        <f t="shared" si="149"/>
        <v>9.5000000000000001E-2</v>
      </c>
      <c r="BA341" s="13">
        <f t="shared" si="150"/>
        <v>735000</v>
      </c>
      <c r="BB341" s="17" t="s">
        <v>1853</v>
      </c>
      <c r="BC341">
        <f>MATCH(BB341,MONTHLY_INDEX!$A:$A,0)</f>
        <v>630</v>
      </c>
      <c r="BD341">
        <f>MATCH(AU341,MONTHLY_INDEX!$1:$1,0)</f>
        <v>80</v>
      </c>
      <c r="BE341">
        <f>INDEX(MONTHLY_INDEX!$1:$1048576,Final!BC341,Final!BD341)</f>
        <v>111.6</v>
      </c>
      <c r="BF341">
        <f>MATCH($BF$1,MONTHLY_INDEX!$1:$1,0)</f>
        <v>127</v>
      </c>
      <c r="BG341">
        <f>INDEX(MONTHLY_INDEX!$1:$1048576,Final!BC341,Final!BF341)</f>
        <v>151.1</v>
      </c>
      <c r="BH341" s="23">
        <f t="shared" si="158"/>
        <v>0.35394265232974914</v>
      </c>
      <c r="BI341" s="14">
        <f t="shared" si="159"/>
        <v>995147.84946236562</v>
      </c>
      <c r="BJ341" s="14">
        <f t="shared" si="160"/>
        <v>379451.2382162321</v>
      </c>
      <c r="BK341" s="15">
        <f t="shared" si="151"/>
        <v>615696.61124613346</v>
      </c>
      <c r="BL341" s="52">
        <v>0</v>
      </c>
      <c r="BM341" s="15">
        <f t="shared" si="161"/>
        <v>615696.61124613346</v>
      </c>
    </row>
    <row r="342" spans="1:65">
      <c r="A342" s="8">
        <v>340</v>
      </c>
      <c r="B342" s="1" t="s">
        <v>44</v>
      </c>
      <c r="C342" s="1">
        <v>1500</v>
      </c>
      <c r="D342" s="1" t="s">
        <v>60</v>
      </c>
      <c r="E342" s="1">
        <v>150000019</v>
      </c>
      <c r="F342" s="1" t="s">
        <v>60</v>
      </c>
      <c r="G342" s="1" t="s">
        <v>95</v>
      </c>
      <c r="H342" s="1">
        <v>7</v>
      </c>
      <c r="I342" s="1" t="s">
        <v>52</v>
      </c>
      <c r="J342" s="1" t="s">
        <v>49</v>
      </c>
      <c r="K342" s="1">
        <v>17406001</v>
      </c>
      <c r="L342" s="1" t="s">
        <v>50</v>
      </c>
      <c r="M342" s="1" t="s">
        <v>51</v>
      </c>
      <c r="N342" s="1" t="s">
        <v>64</v>
      </c>
      <c r="O342" s="1" t="s">
        <v>65</v>
      </c>
      <c r="P342" s="1" t="s">
        <v>66</v>
      </c>
      <c r="Q342" s="1" t="s">
        <v>67</v>
      </c>
      <c r="R342" s="1" t="s">
        <v>87</v>
      </c>
      <c r="S342" s="1" t="s">
        <v>88</v>
      </c>
      <c r="T342" s="2">
        <v>43333</v>
      </c>
      <c r="U342" s="2">
        <v>43333</v>
      </c>
      <c r="V342" s="1" t="s">
        <v>52</v>
      </c>
      <c r="W342" s="3">
        <v>1</v>
      </c>
      <c r="X342" s="1" t="s">
        <v>53</v>
      </c>
      <c r="Y342" s="4">
        <v>126000</v>
      </c>
      <c r="Z342" s="4">
        <v>-16506</v>
      </c>
      <c r="AA342" s="4">
        <v>0</v>
      </c>
      <c r="AB342" s="4">
        <v>0</v>
      </c>
      <c r="AC342" s="4">
        <v>0</v>
      </c>
      <c r="AD342" s="4">
        <v>126000</v>
      </c>
      <c r="AE342" s="5">
        <v>1685</v>
      </c>
      <c r="AF342" s="1" t="s">
        <v>70</v>
      </c>
      <c r="AG342" s="1" t="s">
        <v>71</v>
      </c>
      <c r="AH342" s="1" t="s">
        <v>89</v>
      </c>
      <c r="AI342" s="1" t="s">
        <v>57</v>
      </c>
      <c r="AJ342" s="5">
        <v>10950</v>
      </c>
      <c r="AK342" s="4">
        <v>-1307</v>
      </c>
      <c r="AL342" s="4">
        <v>0</v>
      </c>
      <c r="AM342" s="4">
        <v>0</v>
      </c>
      <c r="AN342" s="4">
        <v>0</v>
      </c>
      <c r="AO342" s="4">
        <v>-17813</v>
      </c>
      <c r="AP342" s="4">
        <v>-17813</v>
      </c>
      <c r="AQ342" s="4">
        <v>0</v>
      </c>
      <c r="AR342" s="4">
        <v>108187</v>
      </c>
      <c r="AS342" s="1" t="s">
        <v>52</v>
      </c>
      <c r="AT342" s="9">
        <f t="shared" si="146"/>
        <v>43333</v>
      </c>
      <c r="AU342" s="9">
        <f t="shared" si="147"/>
        <v>43313</v>
      </c>
      <c r="AV342" s="9">
        <v>44798</v>
      </c>
      <c r="AW342" s="11">
        <f t="shared" si="148"/>
        <v>4.0136986301369859</v>
      </c>
      <c r="AX342">
        <v>25</v>
      </c>
      <c r="AY342" s="12">
        <v>0.05</v>
      </c>
      <c r="AZ342">
        <f t="shared" si="149"/>
        <v>3.7999999999999999E-2</v>
      </c>
      <c r="BA342" s="13">
        <f t="shared" si="150"/>
        <v>126000</v>
      </c>
      <c r="BB342" s="17" t="s">
        <v>2189</v>
      </c>
      <c r="BC342">
        <f>MATCH(BB342,MONTHLY_INDEX!$A:$A,0)</f>
        <v>798</v>
      </c>
      <c r="BD342">
        <f>MATCH(AU342,MONTHLY_INDEX!$1:$1,0)</f>
        <v>80</v>
      </c>
      <c r="BE342">
        <f>INDEX(MONTHLY_INDEX!$1:$1048576,Final!BC342,Final!BD342)</f>
        <v>96</v>
      </c>
      <c r="BF342">
        <f>MATCH($BF$1,MONTHLY_INDEX!$1:$1,0)</f>
        <v>127</v>
      </c>
      <c r="BG342">
        <f>INDEX(MONTHLY_INDEX!$1:$1048576,Final!BC342,Final!BF342)</f>
        <v>95.3</v>
      </c>
      <c r="BH342" s="23">
        <f t="shared" si="158"/>
        <v>-7.2916666666666963E-3</v>
      </c>
      <c r="BI342" s="14">
        <f t="shared" si="159"/>
        <v>125081.25</v>
      </c>
      <c r="BJ342" s="14">
        <f t="shared" si="160"/>
        <v>19077.460787671229</v>
      </c>
      <c r="BK342" s="15">
        <f t="shared" si="151"/>
        <v>106003.78921232877</v>
      </c>
      <c r="BL342" s="52">
        <v>0</v>
      </c>
      <c r="BM342" s="15">
        <f t="shared" si="161"/>
        <v>106003.78921232877</v>
      </c>
    </row>
    <row r="343" spans="1:65">
      <c r="A343" s="8">
        <v>341</v>
      </c>
      <c r="B343" s="1" t="s">
        <v>44</v>
      </c>
      <c r="C343" s="1">
        <v>1500</v>
      </c>
      <c r="D343" s="1" t="s">
        <v>60</v>
      </c>
      <c r="E343" s="1">
        <v>150000019</v>
      </c>
      <c r="F343" s="1" t="s">
        <v>60</v>
      </c>
      <c r="G343" s="1" t="s">
        <v>96</v>
      </c>
      <c r="H343" s="1">
        <v>8</v>
      </c>
      <c r="I343" s="1" t="s">
        <v>52</v>
      </c>
      <c r="J343" s="1" t="s">
        <v>49</v>
      </c>
      <c r="K343" s="1">
        <v>17406001</v>
      </c>
      <c r="L343" s="1" t="s">
        <v>50</v>
      </c>
      <c r="M343" s="1" t="s">
        <v>51</v>
      </c>
      <c r="N343" s="1" t="s">
        <v>64</v>
      </c>
      <c r="O343" s="1" t="s">
        <v>65</v>
      </c>
      <c r="P343" s="1" t="s">
        <v>66</v>
      </c>
      <c r="Q343" s="1" t="s">
        <v>67</v>
      </c>
      <c r="R343" s="1" t="s">
        <v>87</v>
      </c>
      <c r="S343" s="1" t="s">
        <v>88</v>
      </c>
      <c r="T343" s="2">
        <v>43333</v>
      </c>
      <c r="U343" s="2">
        <v>43333</v>
      </c>
      <c r="V343" s="1" t="s">
        <v>52</v>
      </c>
      <c r="W343" s="3">
        <v>1</v>
      </c>
      <c r="X343" s="1" t="s">
        <v>53</v>
      </c>
      <c r="Y343" s="4">
        <v>29327302</v>
      </c>
      <c r="Z343" s="4">
        <v>-3841988</v>
      </c>
      <c r="AA343" s="4">
        <v>0</v>
      </c>
      <c r="AB343" s="4">
        <v>0</v>
      </c>
      <c r="AC343" s="4">
        <v>0</v>
      </c>
      <c r="AD343" s="4">
        <v>29327302</v>
      </c>
      <c r="AE343" s="5">
        <v>1685</v>
      </c>
      <c r="AF343" s="1" t="s">
        <v>70</v>
      </c>
      <c r="AG343" s="1" t="s">
        <v>71</v>
      </c>
      <c r="AH343" s="1" t="s">
        <v>89</v>
      </c>
      <c r="AI343" s="1" t="s">
        <v>57</v>
      </c>
      <c r="AJ343" s="5">
        <v>10950</v>
      </c>
      <c r="AK343" s="4">
        <v>-304227</v>
      </c>
      <c r="AL343" s="4">
        <v>0</v>
      </c>
      <c r="AM343" s="4">
        <v>0</v>
      </c>
      <c r="AN343" s="4">
        <v>0</v>
      </c>
      <c r="AO343" s="4">
        <v>-4146215</v>
      </c>
      <c r="AP343" s="4">
        <v>-4146215</v>
      </c>
      <c r="AQ343" s="4">
        <v>0</v>
      </c>
      <c r="AR343" s="4">
        <v>25181087</v>
      </c>
      <c r="AS343" s="1" t="s">
        <v>52</v>
      </c>
      <c r="AT343" s="9">
        <f t="shared" si="146"/>
        <v>43333</v>
      </c>
      <c r="AU343" s="9">
        <f t="shared" si="147"/>
        <v>43313</v>
      </c>
      <c r="AV343" s="9">
        <v>44798</v>
      </c>
      <c r="AW343" s="11">
        <f t="shared" si="148"/>
        <v>4.0136986301369859</v>
      </c>
      <c r="AX343">
        <v>25</v>
      </c>
      <c r="AY343" s="12">
        <v>0.05</v>
      </c>
      <c r="AZ343">
        <f t="shared" si="149"/>
        <v>3.7999999999999999E-2</v>
      </c>
      <c r="BA343" s="13">
        <f t="shared" si="150"/>
        <v>29327302</v>
      </c>
      <c r="BB343" s="17" t="s">
        <v>2189</v>
      </c>
      <c r="BC343">
        <f>MATCH(BB343,MONTHLY_INDEX!$A:$A,0)</f>
        <v>798</v>
      </c>
      <c r="BD343">
        <f>MATCH(AU343,MONTHLY_INDEX!$1:$1,0)</f>
        <v>80</v>
      </c>
      <c r="BE343">
        <f>INDEX(MONTHLY_INDEX!$1:$1048576,Final!BC343,Final!BD343)</f>
        <v>96</v>
      </c>
      <c r="BF343">
        <f>MATCH($BF$1,MONTHLY_INDEX!$1:$1,0)</f>
        <v>127</v>
      </c>
      <c r="BG343">
        <f>INDEX(MONTHLY_INDEX!$1:$1048576,Final!BC343,Final!BF343)</f>
        <v>95.3</v>
      </c>
      <c r="BH343" s="23">
        <f t="shared" si="158"/>
        <v>-7.2916666666666963E-3</v>
      </c>
      <c r="BI343" s="14">
        <f t="shared" si="159"/>
        <v>29113457.089583334</v>
      </c>
      <c r="BJ343" s="14">
        <f t="shared" si="160"/>
        <v>4440400.4278824767</v>
      </c>
      <c r="BK343" s="15">
        <f t="shared" si="151"/>
        <v>24673056.661700856</v>
      </c>
      <c r="BL343" s="52">
        <v>0</v>
      </c>
      <c r="BM343" s="15">
        <f t="shared" si="161"/>
        <v>24673056.661700856</v>
      </c>
    </row>
    <row r="344" spans="1:65">
      <c r="A344" s="8">
        <v>342</v>
      </c>
      <c r="B344" s="1" t="s">
        <v>44</v>
      </c>
      <c r="C344" s="1">
        <v>1500</v>
      </c>
      <c r="D344" s="1" t="s">
        <v>60</v>
      </c>
      <c r="E344" s="1">
        <v>150000019</v>
      </c>
      <c r="F344" s="1" t="s">
        <v>60</v>
      </c>
      <c r="G344" s="1" t="s">
        <v>97</v>
      </c>
      <c r="H344" s="1">
        <v>9</v>
      </c>
      <c r="I344" s="1" t="s">
        <v>52</v>
      </c>
      <c r="J344" s="1" t="s">
        <v>49</v>
      </c>
      <c r="K344" s="1">
        <v>17406001</v>
      </c>
      <c r="L344" s="1" t="s">
        <v>50</v>
      </c>
      <c r="M344" s="1" t="s">
        <v>51</v>
      </c>
      <c r="N344" s="1" t="s">
        <v>64</v>
      </c>
      <c r="O344" s="1" t="s">
        <v>65</v>
      </c>
      <c r="P344" s="1" t="s">
        <v>66</v>
      </c>
      <c r="Q344" s="1" t="s">
        <v>67</v>
      </c>
      <c r="R344" s="1" t="s">
        <v>87</v>
      </c>
      <c r="S344" s="1" t="s">
        <v>88</v>
      </c>
      <c r="T344" s="2">
        <v>43333</v>
      </c>
      <c r="U344" s="2">
        <v>43333</v>
      </c>
      <c r="V344" s="1" t="s">
        <v>52</v>
      </c>
      <c r="W344" s="3">
        <v>1</v>
      </c>
      <c r="X344" s="1" t="s">
        <v>53</v>
      </c>
      <c r="Y344" s="4">
        <v>1517250</v>
      </c>
      <c r="Z344" s="4">
        <v>-198765</v>
      </c>
      <c r="AA344" s="4">
        <v>0</v>
      </c>
      <c r="AB344" s="4">
        <v>0</v>
      </c>
      <c r="AC344" s="4">
        <v>0</v>
      </c>
      <c r="AD344" s="4">
        <v>1517250</v>
      </c>
      <c r="AE344" s="5">
        <v>1685</v>
      </c>
      <c r="AF344" s="1" t="s">
        <v>70</v>
      </c>
      <c r="AG344" s="1" t="s">
        <v>71</v>
      </c>
      <c r="AH344" s="1" t="s">
        <v>89</v>
      </c>
      <c r="AI344" s="1" t="s">
        <v>57</v>
      </c>
      <c r="AJ344" s="5">
        <v>10950</v>
      </c>
      <c r="AK344" s="4">
        <v>-15739</v>
      </c>
      <c r="AL344" s="4">
        <v>0</v>
      </c>
      <c r="AM344" s="4">
        <v>0</v>
      </c>
      <c r="AN344" s="4">
        <v>0</v>
      </c>
      <c r="AO344" s="4">
        <v>-214504</v>
      </c>
      <c r="AP344" s="4">
        <v>-214504</v>
      </c>
      <c r="AQ344" s="4">
        <v>0</v>
      </c>
      <c r="AR344" s="4">
        <v>1302746</v>
      </c>
      <c r="AS344" s="1" t="s">
        <v>52</v>
      </c>
      <c r="AT344" s="9">
        <f t="shared" si="146"/>
        <v>43333</v>
      </c>
      <c r="AU344" s="9">
        <f t="shared" si="147"/>
        <v>43313</v>
      </c>
      <c r="AV344" s="9">
        <v>44798</v>
      </c>
      <c r="AW344" s="11">
        <f t="shared" si="148"/>
        <v>4.0136986301369859</v>
      </c>
      <c r="AX344">
        <v>15</v>
      </c>
      <c r="AY344" s="12">
        <v>0.05</v>
      </c>
      <c r="AZ344">
        <f t="shared" si="149"/>
        <v>6.3333333333333325E-2</v>
      </c>
      <c r="BA344" s="13">
        <f t="shared" si="150"/>
        <v>1517250</v>
      </c>
      <c r="BB344" s="17" t="s">
        <v>1941</v>
      </c>
      <c r="BC344">
        <f>MATCH(BB344,MONTHLY_INDEX!$A:$A,0)</f>
        <v>674</v>
      </c>
      <c r="BD344">
        <f>MATCH(AU344,MONTHLY_INDEX!$1:$1,0)</f>
        <v>80</v>
      </c>
      <c r="BE344">
        <f>INDEX(MONTHLY_INDEX!$1:$1048576,Final!BC344,Final!BD344)</f>
        <v>105.1</v>
      </c>
      <c r="BF344">
        <f>MATCH($BF$1,MONTHLY_INDEX!$1:$1,0)</f>
        <v>127</v>
      </c>
      <c r="BG344">
        <f>INDEX(MONTHLY_INDEX!$1:$1048576,Final!BC344,Final!BF344)</f>
        <v>122.8</v>
      </c>
      <c r="BH344" s="23">
        <f t="shared" si="158"/>
        <v>0.16841103710751668</v>
      </c>
      <c r="BI344" s="14">
        <f t="shared" si="159"/>
        <v>1772771.6460513796</v>
      </c>
      <c r="BJ344" s="14">
        <f t="shared" si="160"/>
        <v>450640.17139580037</v>
      </c>
      <c r="BK344" s="15">
        <f t="shared" si="151"/>
        <v>1322131.4746555793</v>
      </c>
      <c r="BL344" s="52">
        <v>0</v>
      </c>
      <c r="BM344" s="15">
        <f t="shared" si="161"/>
        <v>1322131.4746555793</v>
      </c>
    </row>
    <row r="345" spans="1:65">
      <c r="A345" s="8">
        <v>343</v>
      </c>
      <c r="B345" s="1" t="s">
        <v>44</v>
      </c>
      <c r="C345" s="1">
        <v>1500</v>
      </c>
      <c r="D345" s="1" t="s">
        <v>60</v>
      </c>
      <c r="E345" s="1">
        <v>150000019</v>
      </c>
      <c r="F345" s="1" t="s">
        <v>60</v>
      </c>
      <c r="G345" s="1" t="s">
        <v>98</v>
      </c>
      <c r="H345" s="1">
        <v>10</v>
      </c>
      <c r="I345" s="1" t="s">
        <v>52</v>
      </c>
      <c r="J345" s="1" t="s">
        <v>49</v>
      </c>
      <c r="K345" s="1">
        <v>17406001</v>
      </c>
      <c r="L345" s="1" t="s">
        <v>50</v>
      </c>
      <c r="M345" s="1" t="s">
        <v>51</v>
      </c>
      <c r="N345" s="1" t="s">
        <v>64</v>
      </c>
      <c r="O345" s="1" t="s">
        <v>65</v>
      </c>
      <c r="P345" s="1" t="s">
        <v>66</v>
      </c>
      <c r="Q345" s="1" t="s">
        <v>67</v>
      </c>
      <c r="R345" s="1" t="s">
        <v>87</v>
      </c>
      <c r="S345" s="1" t="s">
        <v>88</v>
      </c>
      <c r="T345" s="2">
        <v>43333</v>
      </c>
      <c r="U345" s="2">
        <v>43333</v>
      </c>
      <c r="V345" s="1" t="s">
        <v>52</v>
      </c>
      <c r="W345" s="3">
        <v>1</v>
      </c>
      <c r="X345" s="1" t="s">
        <v>53</v>
      </c>
      <c r="Y345" s="4">
        <v>312900</v>
      </c>
      <c r="Z345" s="4">
        <v>-40991</v>
      </c>
      <c r="AA345" s="4">
        <v>0</v>
      </c>
      <c r="AB345" s="4">
        <v>0</v>
      </c>
      <c r="AC345" s="4">
        <v>0</v>
      </c>
      <c r="AD345" s="4">
        <v>312900</v>
      </c>
      <c r="AE345" s="5">
        <v>1685</v>
      </c>
      <c r="AF345" s="1" t="s">
        <v>70</v>
      </c>
      <c r="AG345" s="1" t="s">
        <v>71</v>
      </c>
      <c r="AH345" s="1" t="s">
        <v>89</v>
      </c>
      <c r="AI345" s="1" t="s">
        <v>57</v>
      </c>
      <c r="AJ345" s="5">
        <v>10950</v>
      </c>
      <c r="AK345" s="4">
        <v>-3246</v>
      </c>
      <c r="AL345" s="4">
        <v>0</v>
      </c>
      <c r="AM345" s="4">
        <v>0</v>
      </c>
      <c r="AN345" s="4">
        <v>0</v>
      </c>
      <c r="AO345" s="4">
        <v>-44237</v>
      </c>
      <c r="AP345" s="4">
        <v>-44237</v>
      </c>
      <c r="AQ345" s="4">
        <v>0</v>
      </c>
      <c r="AR345" s="4">
        <v>268663</v>
      </c>
      <c r="AS345" s="1" t="s">
        <v>52</v>
      </c>
      <c r="AT345" s="9">
        <f t="shared" si="146"/>
        <v>43333</v>
      </c>
      <c r="AU345" s="9">
        <f t="shared" si="147"/>
        <v>43313</v>
      </c>
      <c r="AV345" s="9">
        <v>44798</v>
      </c>
      <c r="AW345" s="11">
        <f t="shared" si="148"/>
        <v>4.0136986301369859</v>
      </c>
      <c r="AX345">
        <v>10</v>
      </c>
      <c r="AY345" s="12">
        <v>0.05</v>
      </c>
      <c r="AZ345">
        <f t="shared" si="149"/>
        <v>9.5000000000000001E-2</v>
      </c>
      <c r="BA345" s="13">
        <f t="shared" si="150"/>
        <v>312900</v>
      </c>
      <c r="BB345" s="17" t="s">
        <v>2189</v>
      </c>
      <c r="BC345">
        <f>MATCH(BB345,MONTHLY_INDEX!$A:$A,0)</f>
        <v>798</v>
      </c>
      <c r="BD345">
        <f>MATCH(AU345,MONTHLY_INDEX!$1:$1,0)</f>
        <v>80</v>
      </c>
      <c r="BE345">
        <f>INDEX(MONTHLY_INDEX!$1:$1048576,Final!BC345,Final!BD345)</f>
        <v>96</v>
      </c>
      <c r="BF345">
        <f>MATCH($BF$1,MONTHLY_INDEX!$1:$1,0)</f>
        <v>127</v>
      </c>
      <c r="BG345">
        <f>INDEX(MONTHLY_INDEX!$1:$1048576,Final!BC345,Final!BF345)</f>
        <v>95.3</v>
      </c>
      <c r="BH345" s="23">
        <f t="shared" si="158"/>
        <v>-7.2916666666666963E-3</v>
      </c>
      <c r="BI345" s="14">
        <f t="shared" si="159"/>
        <v>310618.4375</v>
      </c>
      <c r="BJ345" s="14">
        <f t="shared" si="160"/>
        <v>118439.2357234589</v>
      </c>
      <c r="BK345" s="15">
        <f t="shared" si="151"/>
        <v>192179.2017765411</v>
      </c>
      <c r="BL345" s="52">
        <v>0</v>
      </c>
      <c r="BM345" s="15">
        <f t="shared" si="161"/>
        <v>192179.2017765411</v>
      </c>
    </row>
    <row r="346" spans="1:65">
      <c r="A346" s="8">
        <v>344</v>
      </c>
      <c r="B346" s="1" t="s">
        <v>44</v>
      </c>
      <c r="C346" s="1">
        <v>1500</v>
      </c>
      <c r="D346" s="1" t="s">
        <v>60</v>
      </c>
      <c r="E346" s="1">
        <v>150000019</v>
      </c>
      <c r="F346" s="1" t="s">
        <v>60</v>
      </c>
      <c r="G346" s="1" t="s">
        <v>99</v>
      </c>
      <c r="H346" s="1">
        <v>11</v>
      </c>
      <c r="I346" s="1" t="s">
        <v>52</v>
      </c>
      <c r="J346" s="1" t="s">
        <v>49</v>
      </c>
      <c r="K346" s="1">
        <v>17406001</v>
      </c>
      <c r="L346" s="1" t="s">
        <v>50</v>
      </c>
      <c r="M346" s="1" t="s">
        <v>51</v>
      </c>
      <c r="N346" s="1" t="s">
        <v>64</v>
      </c>
      <c r="O346" s="1" t="s">
        <v>65</v>
      </c>
      <c r="P346" s="1" t="s">
        <v>66</v>
      </c>
      <c r="Q346" s="1" t="s">
        <v>67</v>
      </c>
      <c r="R346" s="1" t="s">
        <v>87</v>
      </c>
      <c r="S346" s="1" t="s">
        <v>88</v>
      </c>
      <c r="T346" s="2">
        <v>43333</v>
      </c>
      <c r="U346" s="2">
        <v>43333</v>
      </c>
      <c r="V346" s="1" t="s">
        <v>52</v>
      </c>
      <c r="W346" s="3">
        <v>1</v>
      </c>
      <c r="X346" s="1" t="s">
        <v>53</v>
      </c>
      <c r="Y346" s="4">
        <v>1174950</v>
      </c>
      <c r="Z346" s="4">
        <v>-153922</v>
      </c>
      <c r="AA346" s="4">
        <v>0</v>
      </c>
      <c r="AB346" s="4">
        <v>0</v>
      </c>
      <c r="AC346" s="4">
        <v>0</v>
      </c>
      <c r="AD346" s="4">
        <v>1174950</v>
      </c>
      <c r="AE346" s="5">
        <v>1685</v>
      </c>
      <c r="AF346" s="1" t="s">
        <v>70</v>
      </c>
      <c r="AG346" s="1" t="s">
        <v>71</v>
      </c>
      <c r="AH346" s="1" t="s">
        <v>89</v>
      </c>
      <c r="AI346" s="1" t="s">
        <v>57</v>
      </c>
      <c r="AJ346" s="5">
        <v>10950</v>
      </c>
      <c r="AK346" s="4">
        <v>-12188</v>
      </c>
      <c r="AL346" s="4">
        <v>0</v>
      </c>
      <c r="AM346" s="4">
        <v>0</v>
      </c>
      <c r="AN346" s="4">
        <v>0</v>
      </c>
      <c r="AO346" s="4">
        <v>-166110</v>
      </c>
      <c r="AP346" s="4">
        <v>-166110</v>
      </c>
      <c r="AQ346" s="4">
        <v>0</v>
      </c>
      <c r="AR346" s="4">
        <v>1008840</v>
      </c>
      <c r="AS346" s="1" t="s">
        <v>52</v>
      </c>
      <c r="AT346" s="9">
        <f t="shared" si="146"/>
        <v>43333</v>
      </c>
      <c r="AU346" s="9">
        <f t="shared" si="147"/>
        <v>43313</v>
      </c>
      <c r="AV346" s="9">
        <v>44798</v>
      </c>
      <c r="AW346" s="11">
        <f t="shared" si="148"/>
        <v>4.0136986301369859</v>
      </c>
      <c r="AX346">
        <v>10</v>
      </c>
      <c r="AY346" s="12">
        <v>0.05</v>
      </c>
      <c r="AZ346">
        <f t="shared" si="149"/>
        <v>9.5000000000000001E-2</v>
      </c>
      <c r="BA346" s="13">
        <f t="shared" si="150"/>
        <v>1174950</v>
      </c>
      <c r="BB346" s="17" t="s">
        <v>2189</v>
      </c>
      <c r="BC346">
        <f>MATCH(BB346,MONTHLY_INDEX!$A:$A,0)</f>
        <v>798</v>
      </c>
      <c r="BD346">
        <f>MATCH(AU346,MONTHLY_INDEX!$1:$1,0)</f>
        <v>80</v>
      </c>
      <c r="BE346">
        <f>INDEX(MONTHLY_INDEX!$1:$1048576,Final!BC346,Final!BD346)</f>
        <v>96</v>
      </c>
      <c r="BF346">
        <f>MATCH($BF$1,MONTHLY_INDEX!$1:$1,0)</f>
        <v>127</v>
      </c>
      <c r="BG346">
        <f>INDEX(MONTHLY_INDEX!$1:$1048576,Final!BC346,Final!BF346)</f>
        <v>95.3</v>
      </c>
      <c r="BH346" s="23">
        <f t="shared" si="158"/>
        <v>-7.2916666666666963E-3</v>
      </c>
      <c r="BI346" s="14">
        <f t="shared" si="159"/>
        <v>1166382.65625</v>
      </c>
      <c r="BJ346" s="14">
        <f t="shared" si="160"/>
        <v>444743.30461258558</v>
      </c>
      <c r="BK346" s="15">
        <f t="shared" si="151"/>
        <v>721639.35163741442</v>
      </c>
      <c r="BL346" s="52">
        <v>0</v>
      </c>
      <c r="BM346" s="15">
        <f t="shared" si="161"/>
        <v>721639.35163741442</v>
      </c>
    </row>
    <row r="347" spans="1:65">
      <c r="A347" s="8">
        <v>345</v>
      </c>
      <c r="B347" s="1" t="s">
        <v>44</v>
      </c>
      <c r="C347" s="1">
        <v>1500</v>
      </c>
      <c r="D347" s="1" t="s">
        <v>60</v>
      </c>
      <c r="E347" s="1">
        <v>150000019</v>
      </c>
      <c r="F347" s="1" t="s">
        <v>60</v>
      </c>
      <c r="G347" s="1" t="s">
        <v>100</v>
      </c>
      <c r="H347" s="1">
        <v>12</v>
      </c>
      <c r="I347" s="1" t="s">
        <v>52</v>
      </c>
      <c r="J347" s="1" t="s">
        <v>49</v>
      </c>
      <c r="K347" s="1">
        <v>17406001</v>
      </c>
      <c r="L347" s="1" t="s">
        <v>50</v>
      </c>
      <c r="M347" s="1" t="s">
        <v>51</v>
      </c>
      <c r="N347" s="1" t="s">
        <v>64</v>
      </c>
      <c r="O347" s="1" t="s">
        <v>65</v>
      </c>
      <c r="P347" s="1" t="s">
        <v>66</v>
      </c>
      <c r="Q347" s="1" t="s">
        <v>67</v>
      </c>
      <c r="R347" s="1" t="s">
        <v>87</v>
      </c>
      <c r="S347" s="1" t="s">
        <v>88</v>
      </c>
      <c r="T347" s="2">
        <v>43333</v>
      </c>
      <c r="U347" s="2">
        <v>43333</v>
      </c>
      <c r="V347" s="1" t="s">
        <v>52</v>
      </c>
      <c r="W347" s="3">
        <v>1</v>
      </c>
      <c r="X347" s="1" t="s">
        <v>53</v>
      </c>
      <c r="Y347" s="4">
        <v>582750</v>
      </c>
      <c r="Z347" s="4">
        <v>-76342</v>
      </c>
      <c r="AA347" s="4">
        <v>0</v>
      </c>
      <c r="AB347" s="4">
        <v>0</v>
      </c>
      <c r="AC347" s="4">
        <v>0</v>
      </c>
      <c r="AD347" s="4">
        <v>582750</v>
      </c>
      <c r="AE347" s="5">
        <v>1685</v>
      </c>
      <c r="AF347" s="1" t="s">
        <v>70</v>
      </c>
      <c r="AG347" s="1" t="s">
        <v>71</v>
      </c>
      <c r="AH347" s="1" t="s">
        <v>89</v>
      </c>
      <c r="AI347" s="1" t="s">
        <v>57</v>
      </c>
      <c r="AJ347" s="5">
        <v>10950</v>
      </c>
      <c r="AK347" s="4">
        <v>-6045</v>
      </c>
      <c r="AL347" s="4">
        <v>0</v>
      </c>
      <c r="AM347" s="4">
        <v>0</v>
      </c>
      <c r="AN347" s="4">
        <v>0</v>
      </c>
      <c r="AO347" s="4">
        <v>-82387</v>
      </c>
      <c r="AP347" s="4">
        <v>-82387</v>
      </c>
      <c r="AQ347" s="4">
        <v>0</v>
      </c>
      <c r="AR347" s="4">
        <v>500363</v>
      </c>
      <c r="AS347" s="1" t="s">
        <v>52</v>
      </c>
      <c r="AT347" s="9">
        <f t="shared" si="146"/>
        <v>43333</v>
      </c>
      <c r="AU347" s="9">
        <f t="shared" si="147"/>
        <v>43313</v>
      </c>
      <c r="AV347" s="9">
        <v>44798</v>
      </c>
      <c r="AW347" s="11">
        <f t="shared" si="148"/>
        <v>4.0136986301369859</v>
      </c>
      <c r="AX347">
        <v>10</v>
      </c>
      <c r="AY347" s="12">
        <v>0.05</v>
      </c>
      <c r="AZ347">
        <f t="shared" si="149"/>
        <v>9.5000000000000001E-2</v>
      </c>
      <c r="BA347" s="13">
        <f t="shared" si="150"/>
        <v>582750</v>
      </c>
      <c r="BB347" s="17" t="s">
        <v>1973</v>
      </c>
      <c r="BC347">
        <f>MATCH(BB347,MONTHLY_INDEX!$A:$A,0)</f>
        <v>690</v>
      </c>
      <c r="BD347">
        <f>MATCH(AU347,MONTHLY_INDEX!$1:$1,0)</f>
        <v>80</v>
      </c>
      <c r="BE347">
        <f>INDEX(MONTHLY_INDEX!$1:$1048576,Final!BC347,Final!BD347)</f>
        <v>110</v>
      </c>
      <c r="BF347">
        <f>MATCH($BF$1,MONTHLY_INDEX!$1:$1,0)</f>
        <v>127</v>
      </c>
      <c r="BG347">
        <f>INDEX(MONTHLY_INDEX!$1:$1048576,Final!BC347,Final!BF347)</f>
        <v>145.69999999999999</v>
      </c>
      <c r="BH347" s="23">
        <f t="shared" si="158"/>
        <v>0.32454545454545441</v>
      </c>
      <c r="BI347" s="14">
        <f t="shared" si="159"/>
        <v>771878.86363636365</v>
      </c>
      <c r="BJ347" s="14">
        <f t="shared" si="160"/>
        <v>294318.46807285177</v>
      </c>
      <c r="BK347" s="15">
        <f t="shared" si="151"/>
        <v>477560.39556351188</v>
      </c>
      <c r="BL347" s="52">
        <v>0</v>
      </c>
      <c r="BM347" s="15">
        <f t="shared" si="161"/>
        <v>477560.39556351188</v>
      </c>
    </row>
    <row r="348" spans="1:65">
      <c r="A348" s="8">
        <v>346</v>
      </c>
      <c r="B348" s="1" t="s">
        <v>44</v>
      </c>
      <c r="C348" s="1">
        <v>1500</v>
      </c>
      <c r="D348" s="1" t="s">
        <v>60</v>
      </c>
      <c r="E348" s="1">
        <v>150000019</v>
      </c>
      <c r="F348" s="1" t="s">
        <v>60</v>
      </c>
      <c r="G348" s="1" t="s">
        <v>101</v>
      </c>
      <c r="H348" s="1">
        <v>13</v>
      </c>
      <c r="I348" s="1" t="s">
        <v>52</v>
      </c>
      <c r="J348" s="1" t="s">
        <v>49</v>
      </c>
      <c r="K348" s="1">
        <v>17406001</v>
      </c>
      <c r="L348" s="1" t="s">
        <v>50</v>
      </c>
      <c r="M348" s="1" t="s">
        <v>51</v>
      </c>
      <c r="N348" s="1" t="s">
        <v>64</v>
      </c>
      <c r="O348" s="1" t="s">
        <v>65</v>
      </c>
      <c r="P348" s="1" t="s">
        <v>66</v>
      </c>
      <c r="Q348" s="1" t="s">
        <v>67</v>
      </c>
      <c r="R348" s="1" t="s">
        <v>87</v>
      </c>
      <c r="S348" s="1" t="s">
        <v>88</v>
      </c>
      <c r="T348" s="2">
        <v>43333</v>
      </c>
      <c r="U348" s="2">
        <v>43333</v>
      </c>
      <c r="V348" s="1" t="s">
        <v>52</v>
      </c>
      <c r="W348" s="3">
        <v>1</v>
      </c>
      <c r="X348" s="1" t="s">
        <v>53</v>
      </c>
      <c r="Y348" s="4">
        <v>9976171</v>
      </c>
      <c r="Z348" s="4">
        <v>-1306915</v>
      </c>
      <c r="AA348" s="4">
        <v>0</v>
      </c>
      <c r="AB348" s="4">
        <v>0</v>
      </c>
      <c r="AC348" s="4">
        <v>0</v>
      </c>
      <c r="AD348" s="4">
        <v>9976171</v>
      </c>
      <c r="AE348" s="5">
        <v>1685</v>
      </c>
      <c r="AF348" s="1" t="s">
        <v>70</v>
      </c>
      <c r="AG348" s="1" t="s">
        <v>71</v>
      </c>
      <c r="AH348" s="1" t="s">
        <v>89</v>
      </c>
      <c r="AI348" s="1" t="s">
        <v>57</v>
      </c>
      <c r="AJ348" s="5">
        <v>10950</v>
      </c>
      <c r="AK348" s="4">
        <v>-103488</v>
      </c>
      <c r="AL348" s="4">
        <v>0</v>
      </c>
      <c r="AM348" s="4">
        <v>0</v>
      </c>
      <c r="AN348" s="4">
        <v>0</v>
      </c>
      <c r="AO348" s="4">
        <v>-1410403</v>
      </c>
      <c r="AP348" s="4">
        <v>-1410403</v>
      </c>
      <c r="AQ348" s="4">
        <v>0</v>
      </c>
      <c r="AR348" s="4">
        <v>8565768</v>
      </c>
      <c r="AS348" s="1" t="s">
        <v>52</v>
      </c>
      <c r="AT348" s="9">
        <f t="shared" si="146"/>
        <v>43333</v>
      </c>
      <c r="AU348" s="9">
        <f t="shared" si="147"/>
        <v>43313</v>
      </c>
      <c r="AV348" s="9">
        <v>44798</v>
      </c>
      <c r="AW348" s="11">
        <f t="shared" si="148"/>
        <v>4.0136986301369859</v>
      </c>
      <c r="AX348">
        <v>25</v>
      </c>
      <c r="AY348" s="12">
        <v>0.05</v>
      </c>
      <c r="AZ348">
        <f t="shared" si="149"/>
        <v>3.7999999999999999E-2</v>
      </c>
      <c r="BA348" s="13">
        <f t="shared" si="150"/>
        <v>9976171</v>
      </c>
      <c r="BB348" s="17" t="s">
        <v>2189</v>
      </c>
      <c r="BC348">
        <f>MATCH(BB348,MONTHLY_INDEX!$A:$A,0)</f>
        <v>798</v>
      </c>
      <c r="BD348">
        <f>MATCH(AU348,MONTHLY_INDEX!$1:$1,0)</f>
        <v>80</v>
      </c>
      <c r="BE348">
        <f>INDEX(MONTHLY_INDEX!$1:$1048576,Final!BC348,Final!BD348)</f>
        <v>96</v>
      </c>
      <c r="BF348">
        <f>MATCH($BF$1,MONTHLY_INDEX!$1:$1,0)</f>
        <v>127</v>
      </c>
      <c r="BG348">
        <f>INDEX(MONTHLY_INDEX!$1:$1048576,Final!BC348,Final!BF348)</f>
        <v>95.3</v>
      </c>
      <c r="BH348" s="23">
        <f t="shared" si="158"/>
        <v>-7.2916666666666963E-3</v>
      </c>
      <c r="BI348" s="14">
        <f t="shared" si="159"/>
        <v>9903428.0864583328</v>
      </c>
      <c r="BJ348" s="14">
        <f t="shared" si="160"/>
        <v>1510476.2782825625</v>
      </c>
      <c r="BK348" s="15">
        <f t="shared" si="151"/>
        <v>8392951.8081757706</v>
      </c>
      <c r="BL348" s="52">
        <v>0</v>
      </c>
      <c r="BM348" s="15">
        <f t="shared" si="161"/>
        <v>8392951.8081757706</v>
      </c>
    </row>
    <row r="349" spans="1:65">
      <c r="A349" s="8">
        <v>347</v>
      </c>
      <c r="B349" s="1" t="s">
        <v>44</v>
      </c>
      <c r="C349" s="1">
        <v>1500</v>
      </c>
      <c r="D349" s="1" t="s">
        <v>60</v>
      </c>
      <c r="E349" s="1">
        <v>150000019</v>
      </c>
      <c r="F349" s="1" t="s">
        <v>60</v>
      </c>
      <c r="G349" s="1" t="s">
        <v>102</v>
      </c>
      <c r="H349" s="1">
        <v>14</v>
      </c>
      <c r="I349" s="1" t="s">
        <v>52</v>
      </c>
      <c r="J349" s="1" t="s">
        <v>49</v>
      </c>
      <c r="K349" s="1">
        <v>17406001</v>
      </c>
      <c r="L349" s="1" t="s">
        <v>50</v>
      </c>
      <c r="M349" s="1" t="s">
        <v>51</v>
      </c>
      <c r="N349" s="1" t="s">
        <v>64</v>
      </c>
      <c r="O349" s="1" t="s">
        <v>65</v>
      </c>
      <c r="P349" s="1" t="s">
        <v>66</v>
      </c>
      <c r="Q349" s="1" t="s">
        <v>67</v>
      </c>
      <c r="R349" s="1" t="s">
        <v>87</v>
      </c>
      <c r="S349" s="1" t="s">
        <v>88</v>
      </c>
      <c r="T349" s="2">
        <v>43333</v>
      </c>
      <c r="U349" s="2">
        <v>43333</v>
      </c>
      <c r="V349" s="1" t="s">
        <v>52</v>
      </c>
      <c r="W349" s="3">
        <v>1</v>
      </c>
      <c r="X349" s="1" t="s">
        <v>53</v>
      </c>
      <c r="Y349" s="4">
        <v>21103901</v>
      </c>
      <c r="Z349" s="4">
        <v>-2764690</v>
      </c>
      <c r="AA349" s="4">
        <v>0</v>
      </c>
      <c r="AB349" s="4">
        <v>0</v>
      </c>
      <c r="AC349" s="4">
        <v>0</v>
      </c>
      <c r="AD349" s="4">
        <v>21103901</v>
      </c>
      <c r="AE349" s="5">
        <v>1685</v>
      </c>
      <c r="AF349" s="1" t="s">
        <v>70</v>
      </c>
      <c r="AG349" s="1" t="s">
        <v>71</v>
      </c>
      <c r="AH349" s="1" t="s">
        <v>89</v>
      </c>
      <c r="AI349" s="1" t="s">
        <v>57</v>
      </c>
      <c r="AJ349" s="5">
        <v>10950</v>
      </c>
      <c r="AK349" s="4">
        <v>-218921</v>
      </c>
      <c r="AL349" s="4">
        <v>0</v>
      </c>
      <c r="AM349" s="4">
        <v>0</v>
      </c>
      <c r="AN349" s="4">
        <v>0</v>
      </c>
      <c r="AO349" s="4">
        <v>-2983611</v>
      </c>
      <c r="AP349" s="4">
        <v>-2983611</v>
      </c>
      <c r="AQ349" s="4">
        <v>0</v>
      </c>
      <c r="AR349" s="4">
        <v>18120290</v>
      </c>
      <c r="AS349" s="1" t="s">
        <v>52</v>
      </c>
      <c r="AT349" s="9">
        <f t="shared" si="146"/>
        <v>43333</v>
      </c>
      <c r="AU349" s="9">
        <f t="shared" si="147"/>
        <v>43313</v>
      </c>
      <c r="AV349" s="9">
        <v>44798</v>
      </c>
      <c r="AW349" s="11">
        <f t="shared" si="148"/>
        <v>4.0136986301369859</v>
      </c>
      <c r="AX349">
        <v>25</v>
      </c>
      <c r="AY349" s="12">
        <v>0.05</v>
      </c>
      <c r="AZ349">
        <f t="shared" si="149"/>
        <v>3.7999999999999999E-2</v>
      </c>
      <c r="BA349" s="13">
        <f t="shared" si="150"/>
        <v>21103901</v>
      </c>
      <c r="BB349" s="17" t="s">
        <v>2189</v>
      </c>
      <c r="BC349">
        <f>MATCH(BB349,MONTHLY_INDEX!$A:$A,0)</f>
        <v>798</v>
      </c>
      <c r="BD349">
        <f>MATCH(AU349,MONTHLY_INDEX!$1:$1,0)</f>
        <v>80</v>
      </c>
      <c r="BE349">
        <f>INDEX(MONTHLY_INDEX!$1:$1048576,Final!BC349,Final!BD349)</f>
        <v>96</v>
      </c>
      <c r="BF349">
        <f>MATCH($BF$1,MONTHLY_INDEX!$1:$1,0)</f>
        <v>127</v>
      </c>
      <c r="BG349">
        <f>INDEX(MONTHLY_INDEX!$1:$1048576,Final!BC349,Final!BF349)</f>
        <v>95.3</v>
      </c>
      <c r="BH349" s="23">
        <f t="shared" si="158"/>
        <v>-7.2916666666666963E-3</v>
      </c>
      <c r="BI349" s="14">
        <f t="shared" si="159"/>
        <v>20950018.388541665</v>
      </c>
      <c r="BJ349" s="14">
        <f t="shared" si="160"/>
        <v>3195308.2840825049</v>
      </c>
      <c r="BK349" s="15">
        <f t="shared" si="151"/>
        <v>17754710.104459159</v>
      </c>
      <c r="BL349" s="52">
        <v>0</v>
      </c>
      <c r="BM349" s="15">
        <f t="shared" si="161"/>
        <v>17754710.104459159</v>
      </c>
    </row>
    <row r="350" spans="1:65">
      <c r="A350" s="8">
        <v>348</v>
      </c>
      <c r="B350" s="1" t="s">
        <v>44</v>
      </c>
      <c r="C350" s="1">
        <v>1500</v>
      </c>
      <c r="D350" s="1" t="s">
        <v>60</v>
      </c>
      <c r="E350" s="1">
        <v>150000019</v>
      </c>
      <c r="F350" s="1" t="s">
        <v>60</v>
      </c>
      <c r="G350" s="1" t="s">
        <v>103</v>
      </c>
      <c r="H350" s="1">
        <v>15</v>
      </c>
      <c r="I350" s="1" t="s">
        <v>52</v>
      </c>
      <c r="J350" s="1" t="s">
        <v>49</v>
      </c>
      <c r="K350" s="1">
        <v>17406001</v>
      </c>
      <c r="L350" s="1" t="s">
        <v>50</v>
      </c>
      <c r="M350" s="1" t="s">
        <v>51</v>
      </c>
      <c r="N350" s="1" t="s">
        <v>64</v>
      </c>
      <c r="O350" s="1" t="s">
        <v>65</v>
      </c>
      <c r="P350" s="1" t="s">
        <v>66</v>
      </c>
      <c r="Q350" s="1" t="s">
        <v>67</v>
      </c>
      <c r="R350" s="1" t="s">
        <v>87</v>
      </c>
      <c r="S350" s="1" t="s">
        <v>88</v>
      </c>
      <c r="T350" s="2">
        <v>43333</v>
      </c>
      <c r="U350" s="2">
        <v>43333</v>
      </c>
      <c r="V350" s="1" t="s">
        <v>52</v>
      </c>
      <c r="W350" s="3">
        <v>1</v>
      </c>
      <c r="X350" s="1" t="s">
        <v>53</v>
      </c>
      <c r="Y350" s="4">
        <v>580650</v>
      </c>
      <c r="Z350" s="4">
        <v>-76066</v>
      </c>
      <c r="AA350" s="4">
        <v>0</v>
      </c>
      <c r="AB350" s="4">
        <v>0</v>
      </c>
      <c r="AC350" s="4">
        <v>0</v>
      </c>
      <c r="AD350" s="4">
        <v>580650</v>
      </c>
      <c r="AE350" s="5">
        <v>1685</v>
      </c>
      <c r="AF350" s="1" t="s">
        <v>70</v>
      </c>
      <c r="AG350" s="1" t="s">
        <v>71</v>
      </c>
      <c r="AH350" s="1" t="s">
        <v>89</v>
      </c>
      <c r="AI350" s="1" t="s">
        <v>57</v>
      </c>
      <c r="AJ350" s="5">
        <v>10950</v>
      </c>
      <c r="AK350" s="4">
        <v>-6023</v>
      </c>
      <c r="AL350" s="4">
        <v>0</v>
      </c>
      <c r="AM350" s="4">
        <v>0</v>
      </c>
      <c r="AN350" s="4">
        <v>0</v>
      </c>
      <c r="AO350" s="4">
        <v>-82089</v>
      </c>
      <c r="AP350" s="4">
        <v>-82089</v>
      </c>
      <c r="AQ350" s="4">
        <v>0</v>
      </c>
      <c r="AR350" s="4">
        <v>498561</v>
      </c>
      <c r="AS350" s="1" t="s">
        <v>52</v>
      </c>
      <c r="AT350" s="9">
        <f t="shared" si="146"/>
        <v>43333</v>
      </c>
      <c r="AU350" s="9">
        <f t="shared" si="147"/>
        <v>43313</v>
      </c>
      <c r="AV350" s="9">
        <v>44798</v>
      </c>
      <c r="AW350" s="11">
        <f t="shared" si="148"/>
        <v>4.0136986301369859</v>
      </c>
      <c r="AX350">
        <v>10</v>
      </c>
      <c r="AY350" s="12">
        <v>0.05</v>
      </c>
      <c r="AZ350">
        <f t="shared" si="149"/>
        <v>9.5000000000000001E-2</v>
      </c>
      <c r="BA350" s="13">
        <f t="shared" si="150"/>
        <v>580650</v>
      </c>
      <c r="BB350" s="17" t="s">
        <v>1941</v>
      </c>
      <c r="BC350">
        <f>MATCH(BB350,MONTHLY_INDEX!$A:$A,0)</f>
        <v>674</v>
      </c>
      <c r="BD350">
        <f>MATCH(AU350,MONTHLY_INDEX!$1:$1,0)</f>
        <v>80</v>
      </c>
      <c r="BE350">
        <f>INDEX(MONTHLY_INDEX!$1:$1048576,Final!BC350,Final!BD350)</f>
        <v>105.1</v>
      </c>
      <c r="BF350">
        <f>MATCH($BF$1,MONTHLY_INDEX!$1:$1,0)</f>
        <v>127</v>
      </c>
      <c r="BG350">
        <f>INDEX(MONTHLY_INDEX!$1:$1048576,Final!BC350,Final!BF350)</f>
        <v>122.8</v>
      </c>
      <c r="BH350" s="23">
        <f t="shared" si="158"/>
        <v>0.16841103710751668</v>
      </c>
      <c r="BI350" s="14">
        <f t="shared" si="159"/>
        <v>678437.86869647959</v>
      </c>
      <c r="BJ350" s="14">
        <f t="shared" si="160"/>
        <v>258689.28870091107</v>
      </c>
      <c r="BK350" s="15">
        <f t="shared" si="151"/>
        <v>419748.57999556849</v>
      </c>
      <c r="BL350" s="52">
        <v>0</v>
      </c>
      <c r="BM350" s="15">
        <f t="shared" si="161"/>
        <v>419748.57999556849</v>
      </c>
    </row>
    <row r="351" spans="1:65">
      <c r="A351" s="8">
        <v>349</v>
      </c>
      <c r="B351" s="1" t="s">
        <v>44</v>
      </c>
      <c r="C351" s="1">
        <v>1500</v>
      </c>
      <c r="D351" s="1" t="s">
        <v>60</v>
      </c>
      <c r="E351" s="1">
        <v>150000019</v>
      </c>
      <c r="F351" s="1" t="s">
        <v>60</v>
      </c>
      <c r="G351" s="1" t="s">
        <v>104</v>
      </c>
      <c r="H351" s="1">
        <v>16</v>
      </c>
      <c r="I351" s="1" t="s">
        <v>52</v>
      </c>
      <c r="J351" s="1" t="s">
        <v>49</v>
      </c>
      <c r="K351" s="1">
        <v>17406001</v>
      </c>
      <c r="L351" s="1" t="s">
        <v>50</v>
      </c>
      <c r="M351" s="1" t="s">
        <v>51</v>
      </c>
      <c r="N351" s="1" t="s">
        <v>64</v>
      </c>
      <c r="O351" s="1" t="s">
        <v>65</v>
      </c>
      <c r="P351" s="1" t="s">
        <v>66</v>
      </c>
      <c r="Q351" s="1" t="s">
        <v>67</v>
      </c>
      <c r="R351" s="1" t="s">
        <v>87</v>
      </c>
      <c r="S351" s="1" t="s">
        <v>88</v>
      </c>
      <c r="T351" s="2">
        <v>43333</v>
      </c>
      <c r="U351" s="2">
        <v>43333</v>
      </c>
      <c r="V351" s="1" t="s">
        <v>52</v>
      </c>
      <c r="W351" s="3">
        <v>1</v>
      </c>
      <c r="X351" s="1" t="s">
        <v>53</v>
      </c>
      <c r="Y351" s="4">
        <v>175035</v>
      </c>
      <c r="Z351" s="4">
        <v>-22929</v>
      </c>
      <c r="AA351" s="4">
        <v>0</v>
      </c>
      <c r="AB351" s="4">
        <v>0</v>
      </c>
      <c r="AC351" s="4">
        <v>0</v>
      </c>
      <c r="AD351" s="4">
        <v>175035</v>
      </c>
      <c r="AE351" s="5">
        <v>1685</v>
      </c>
      <c r="AF351" s="1" t="s">
        <v>70</v>
      </c>
      <c r="AG351" s="1" t="s">
        <v>71</v>
      </c>
      <c r="AH351" s="1" t="s">
        <v>89</v>
      </c>
      <c r="AI351" s="1" t="s">
        <v>57</v>
      </c>
      <c r="AJ351" s="5">
        <v>10950</v>
      </c>
      <c r="AK351" s="4">
        <v>-1816</v>
      </c>
      <c r="AL351" s="4">
        <v>0</v>
      </c>
      <c r="AM351" s="4">
        <v>0</v>
      </c>
      <c r="AN351" s="4">
        <v>0</v>
      </c>
      <c r="AO351" s="4">
        <v>-24745</v>
      </c>
      <c r="AP351" s="4">
        <v>-24745</v>
      </c>
      <c r="AQ351" s="4">
        <v>0</v>
      </c>
      <c r="AR351" s="4">
        <v>150290</v>
      </c>
      <c r="AS351" s="1" t="s">
        <v>52</v>
      </c>
      <c r="AT351" s="9">
        <f t="shared" si="146"/>
        <v>43333</v>
      </c>
      <c r="AU351" s="9">
        <f t="shared" si="147"/>
        <v>43313</v>
      </c>
      <c r="AV351" s="9">
        <v>44798</v>
      </c>
      <c r="AW351" s="11">
        <f t="shared" si="148"/>
        <v>4.0136986301369859</v>
      </c>
      <c r="AX351">
        <v>10</v>
      </c>
      <c r="AY351" s="12">
        <v>0.05</v>
      </c>
      <c r="AZ351">
        <f t="shared" si="149"/>
        <v>9.5000000000000001E-2</v>
      </c>
      <c r="BA351" s="13">
        <f t="shared" si="150"/>
        <v>175035</v>
      </c>
      <c r="BB351" s="17" t="s">
        <v>1877</v>
      </c>
      <c r="BC351">
        <f>MATCH(BB351,MONTHLY_INDEX!$A:$A,0)</f>
        <v>642</v>
      </c>
      <c r="BD351">
        <f>MATCH(AU351,MONTHLY_INDEX!$1:$1,0)</f>
        <v>80</v>
      </c>
      <c r="BE351">
        <f>INDEX(MONTHLY_INDEX!$1:$1048576,Final!BC351,Final!BD351)</f>
        <v>79.099999999999994</v>
      </c>
      <c r="BF351">
        <f>MATCH($BF$1,MONTHLY_INDEX!$1:$1,0)</f>
        <v>127</v>
      </c>
      <c r="BG351">
        <f>INDEX(MONTHLY_INDEX!$1:$1048576,Final!BC351,Final!BF351)</f>
        <v>94</v>
      </c>
      <c r="BH351" s="23">
        <f t="shared" si="158"/>
        <v>0.18836915297092297</v>
      </c>
      <c r="BI351" s="14">
        <f t="shared" si="159"/>
        <v>208006.19469026552</v>
      </c>
      <c r="BJ351" s="14">
        <f t="shared" si="160"/>
        <v>79313.046975390971</v>
      </c>
      <c r="BK351" s="15">
        <f t="shared" si="151"/>
        <v>128693.14771487455</v>
      </c>
      <c r="BL351" s="52">
        <v>0</v>
      </c>
      <c r="BM351" s="15">
        <f t="shared" si="161"/>
        <v>128693.14771487455</v>
      </c>
    </row>
    <row r="352" spans="1:65">
      <c r="A352" s="8">
        <v>350</v>
      </c>
      <c r="B352" s="1" t="s">
        <v>44</v>
      </c>
      <c r="C352" s="1">
        <v>1500</v>
      </c>
      <c r="D352" s="1" t="s">
        <v>60</v>
      </c>
      <c r="E352" s="1">
        <v>150000019</v>
      </c>
      <c r="F352" s="1" t="s">
        <v>60</v>
      </c>
      <c r="G352" s="1" t="s">
        <v>105</v>
      </c>
      <c r="H352" s="1">
        <v>17</v>
      </c>
      <c r="I352" s="1" t="s">
        <v>52</v>
      </c>
      <c r="J352" s="1" t="s">
        <v>49</v>
      </c>
      <c r="K352" s="1">
        <v>17406001</v>
      </c>
      <c r="L352" s="1" t="s">
        <v>50</v>
      </c>
      <c r="M352" s="1" t="s">
        <v>51</v>
      </c>
      <c r="N352" s="1" t="s">
        <v>64</v>
      </c>
      <c r="O352" s="1" t="s">
        <v>65</v>
      </c>
      <c r="P352" s="1" t="s">
        <v>66</v>
      </c>
      <c r="Q352" s="1" t="s">
        <v>67</v>
      </c>
      <c r="R352" s="1" t="s">
        <v>87</v>
      </c>
      <c r="S352" s="1" t="s">
        <v>88</v>
      </c>
      <c r="T352" s="2">
        <v>43333</v>
      </c>
      <c r="U352" s="2">
        <v>43333</v>
      </c>
      <c r="V352" s="1" t="s">
        <v>52</v>
      </c>
      <c r="W352" s="3">
        <v>1</v>
      </c>
      <c r="X352" s="1" t="s">
        <v>53</v>
      </c>
      <c r="Y352" s="4">
        <v>132796</v>
      </c>
      <c r="Z352" s="4">
        <v>-17395</v>
      </c>
      <c r="AA352" s="4">
        <v>0</v>
      </c>
      <c r="AB352" s="4">
        <v>0</v>
      </c>
      <c r="AC352" s="4">
        <v>0</v>
      </c>
      <c r="AD352" s="4">
        <v>132796</v>
      </c>
      <c r="AE352" s="5">
        <v>1685</v>
      </c>
      <c r="AF352" s="1" t="s">
        <v>70</v>
      </c>
      <c r="AG352" s="1" t="s">
        <v>71</v>
      </c>
      <c r="AH352" s="1" t="s">
        <v>89</v>
      </c>
      <c r="AI352" s="1" t="s">
        <v>57</v>
      </c>
      <c r="AJ352" s="5">
        <v>10950</v>
      </c>
      <c r="AK352" s="4">
        <v>-1378</v>
      </c>
      <c r="AL352" s="4">
        <v>0</v>
      </c>
      <c r="AM352" s="4">
        <v>0</v>
      </c>
      <c r="AN352" s="4">
        <v>0</v>
      </c>
      <c r="AO352" s="4">
        <v>-18773</v>
      </c>
      <c r="AP352" s="4">
        <v>-18773</v>
      </c>
      <c r="AQ352" s="4">
        <v>0</v>
      </c>
      <c r="AR352" s="4">
        <v>114023</v>
      </c>
      <c r="AS352" s="1" t="s">
        <v>52</v>
      </c>
      <c r="AT352" s="9">
        <f t="shared" si="146"/>
        <v>43333</v>
      </c>
      <c r="AU352" s="9">
        <f t="shared" si="147"/>
        <v>43313</v>
      </c>
      <c r="AV352" s="9">
        <v>44798</v>
      </c>
      <c r="AW352" s="11">
        <f t="shared" si="148"/>
        <v>4.0136986301369859</v>
      </c>
      <c r="AX352">
        <v>10</v>
      </c>
      <c r="AY352" s="12">
        <v>0.05</v>
      </c>
      <c r="AZ352">
        <f t="shared" si="149"/>
        <v>9.5000000000000001E-2</v>
      </c>
      <c r="BA352" s="13">
        <f t="shared" si="150"/>
        <v>132796</v>
      </c>
      <c r="BB352" s="17" t="s">
        <v>2189</v>
      </c>
      <c r="BC352">
        <f>MATCH(BB352,MONTHLY_INDEX!$A:$A,0)</f>
        <v>798</v>
      </c>
      <c r="BD352">
        <f>MATCH(AU352,MONTHLY_INDEX!$1:$1,0)</f>
        <v>80</v>
      </c>
      <c r="BE352">
        <f>INDEX(MONTHLY_INDEX!$1:$1048576,Final!BC352,Final!BD352)</f>
        <v>96</v>
      </c>
      <c r="BF352">
        <f>MATCH($BF$1,MONTHLY_INDEX!$1:$1,0)</f>
        <v>127</v>
      </c>
      <c r="BG352">
        <f>INDEX(MONTHLY_INDEX!$1:$1048576,Final!BC352,Final!BF352)</f>
        <v>95.3</v>
      </c>
      <c r="BH352" s="23">
        <f t="shared" si="158"/>
        <v>-7.2916666666666963E-3</v>
      </c>
      <c r="BI352" s="14">
        <f t="shared" si="159"/>
        <v>131827.69583333333</v>
      </c>
      <c r="BJ352" s="14">
        <f t="shared" si="160"/>
        <v>50266.0810071347</v>
      </c>
      <c r="BK352" s="15">
        <f t="shared" si="151"/>
        <v>81561.614826198638</v>
      </c>
      <c r="BL352" s="52">
        <v>0</v>
      </c>
      <c r="BM352" s="15">
        <f t="shared" si="161"/>
        <v>81561.614826198638</v>
      </c>
    </row>
    <row r="353" spans="1:65">
      <c r="A353" s="8">
        <v>351</v>
      </c>
      <c r="B353" s="1" t="s">
        <v>44</v>
      </c>
      <c r="C353" s="1">
        <v>1500</v>
      </c>
      <c r="D353" s="1" t="s">
        <v>60</v>
      </c>
      <c r="E353" s="1">
        <v>150000019</v>
      </c>
      <c r="F353" s="1" t="s">
        <v>60</v>
      </c>
      <c r="G353" s="1" t="s">
        <v>106</v>
      </c>
      <c r="H353" s="1">
        <v>18</v>
      </c>
      <c r="I353" s="1" t="s">
        <v>52</v>
      </c>
      <c r="J353" s="1" t="s">
        <v>49</v>
      </c>
      <c r="K353" s="1">
        <v>17406001</v>
      </c>
      <c r="L353" s="1" t="s">
        <v>50</v>
      </c>
      <c r="M353" s="1" t="s">
        <v>51</v>
      </c>
      <c r="N353" s="1" t="s">
        <v>64</v>
      </c>
      <c r="O353" s="1" t="s">
        <v>65</v>
      </c>
      <c r="P353" s="1" t="s">
        <v>66</v>
      </c>
      <c r="Q353" s="1" t="s">
        <v>67</v>
      </c>
      <c r="R353" s="1" t="s">
        <v>87</v>
      </c>
      <c r="S353" s="1" t="s">
        <v>88</v>
      </c>
      <c r="T353" s="2">
        <v>43333</v>
      </c>
      <c r="U353" s="2">
        <v>43333</v>
      </c>
      <c r="V353" s="1" t="s">
        <v>52</v>
      </c>
      <c r="W353" s="3">
        <v>1</v>
      </c>
      <c r="X353" s="1" t="s">
        <v>53</v>
      </c>
      <c r="Y353" s="4">
        <v>469552</v>
      </c>
      <c r="Z353" s="4">
        <v>-61512</v>
      </c>
      <c r="AA353" s="4">
        <v>0</v>
      </c>
      <c r="AB353" s="4">
        <v>0</v>
      </c>
      <c r="AC353" s="4">
        <v>0</v>
      </c>
      <c r="AD353" s="4">
        <v>469552</v>
      </c>
      <c r="AE353" s="5">
        <v>1685</v>
      </c>
      <c r="AF353" s="1" t="s">
        <v>70</v>
      </c>
      <c r="AG353" s="1" t="s">
        <v>71</v>
      </c>
      <c r="AH353" s="1" t="s">
        <v>89</v>
      </c>
      <c r="AI353" s="1" t="s">
        <v>57</v>
      </c>
      <c r="AJ353" s="5">
        <v>10950</v>
      </c>
      <c r="AK353" s="4">
        <v>-4871</v>
      </c>
      <c r="AL353" s="4">
        <v>0</v>
      </c>
      <c r="AM353" s="4">
        <v>0</v>
      </c>
      <c r="AN353" s="4">
        <v>0</v>
      </c>
      <c r="AO353" s="4">
        <v>-66383</v>
      </c>
      <c r="AP353" s="4">
        <v>-66383</v>
      </c>
      <c r="AQ353" s="4">
        <v>0</v>
      </c>
      <c r="AR353" s="4">
        <v>403169</v>
      </c>
      <c r="AS353" s="1" t="s">
        <v>52</v>
      </c>
      <c r="AT353" s="9">
        <f t="shared" si="146"/>
        <v>43333</v>
      </c>
      <c r="AU353" s="9">
        <f t="shared" si="147"/>
        <v>43313</v>
      </c>
      <c r="AV353" s="9">
        <v>44798</v>
      </c>
      <c r="AW353" s="11">
        <f t="shared" si="148"/>
        <v>4.0136986301369859</v>
      </c>
      <c r="AX353">
        <v>10</v>
      </c>
      <c r="AY353" s="12">
        <v>0.05</v>
      </c>
      <c r="AZ353">
        <f t="shared" si="149"/>
        <v>9.5000000000000001E-2</v>
      </c>
      <c r="BA353" s="13">
        <f t="shared" si="150"/>
        <v>469552</v>
      </c>
      <c r="BB353" s="17" t="s">
        <v>1871</v>
      </c>
      <c r="BC353">
        <f>MATCH(BB353,MONTHLY_INDEX!$A:$A,0)</f>
        <v>639</v>
      </c>
      <c r="BD353">
        <f>MATCH(AU353,MONTHLY_INDEX!$1:$1,0)</f>
        <v>80</v>
      </c>
      <c r="BE353">
        <f>INDEX(MONTHLY_INDEX!$1:$1048576,Final!BC353,Final!BD353)</f>
        <v>112.8</v>
      </c>
      <c r="BF353">
        <f>MATCH($BF$1,MONTHLY_INDEX!$1:$1,0)</f>
        <v>127</v>
      </c>
      <c r="BG353">
        <f>INDEX(MONTHLY_INDEX!$1:$1048576,Final!BC353,Final!BF353)</f>
        <v>116.2</v>
      </c>
      <c r="BH353" s="23">
        <f t="shared" si="158"/>
        <v>3.0141843971631256E-2</v>
      </c>
      <c r="BI353" s="14">
        <f t="shared" si="159"/>
        <v>483705.16312056739</v>
      </c>
      <c r="BJ353" s="14">
        <f t="shared" si="160"/>
        <v>184437.44130768481</v>
      </c>
      <c r="BK353" s="15">
        <f t="shared" si="151"/>
        <v>299267.72181288258</v>
      </c>
      <c r="BL353" s="52">
        <v>0</v>
      </c>
      <c r="BM353" s="15">
        <f t="shared" si="161"/>
        <v>299267.72181288258</v>
      </c>
    </row>
    <row r="354" spans="1:65">
      <c r="A354" s="8">
        <v>352</v>
      </c>
      <c r="B354" s="1" t="s">
        <v>44</v>
      </c>
      <c r="C354" s="1">
        <v>1500</v>
      </c>
      <c r="D354" s="1" t="s">
        <v>60</v>
      </c>
      <c r="E354" s="1">
        <v>150000019</v>
      </c>
      <c r="F354" s="1" t="s">
        <v>60</v>
      </c>
      <c r="G354" s="1" t="s">
        <v>107</v>
      </c>
      <c r="H354" s="1">
        <v>19</v>
      </c>
      <c r="I354" s="1" t="s">
        <v>52</v>
      </c>
      <c r="J354" s="1" t="s">
        <v>49</v>
      </c>
      <c r="K354" s="1">
        <v>17406001</v>
      </c>
      <c r="L354" s="1" t="s">
        <v>50</v>
      </c>
      <c r="M354" s="1" t="s">
        <v>51</v>
      </c>
      <c r="N354" s="1" t="s">
        <v>64</v>
      </c>
      <c r="O354" s="1" t="s">
        <v>65</v>
      </c>
      <c r="P354" s="1" t="s">
        <v>66</v>
      </c>
      <c r="Q354" s="1" t="s">
        <v>67</v>
      </c>
      <c r="R354" s="1" t="s">
        <v>87</v>
      </c>
      <c r="S354" s="1" t="s">
        <v>88</v>
      </c>
      <c r="T354" s="2">
        <v>43333</v>
      </c>
      <c r="U354" s="2">
        <v>43333</v>
      </c>
      <c r="V354" s="1" t="s">
        <v>52</v>
      </c>
      <c r="W354" s="3">
        <v>1</v>
      </c>
      <c r="X354" s="1" t="s">
        <v>53</v>
      </c>
      <c r="Y354" s="4">
        <v>6861326</v>
      </c>
      <c r="Z354" s="4">
        <v>-898859</v>
      </c>
      <c r="AA354" s="4">
        <v>0</v>
      </c>
      <c r="AB354" s="4">
        <v>0</v>
      </c>
      <c r="AC354" s="4">
        <v>0</v>
      </c>
      <c r="AD354" s="4">
        <v>6861326</v>
      </c>
      <c r="AE354" s="5">
        <v>1685</v>
      </c>
      <c r="AF354" s="1" t="s">
        <v>70</v>
      </c>
      <c r="AG354" s="1" t="s">
        <v>71</v>
      </c>
      <c r="AH354" s="1" t="s">
        <v>89</v>
      </c>
      <c r="AI354" s="1" t="s">
        <v>57</v>
      </c>
      <c r="AJ354" s="5">
        <v>10950</v>
      </c>
      <c r="AK354" s="4">
        <v>-71176</v>
      </c>
      <c r="AL354" s="4">
        <v>0</v>
      </c>
      <c r="AM354" s="4">
        <v>0</v>
      </c>
      <c r="AN354" s="4">
        <v>0</v>
      </c>
      <c r="AO354" s="4">
        <v>-970035</v>
      </c>
      <c r="AP354" s="4">
        <v>-970035</v>
      </c>
      <c r="AQ354" s="4">
        <v>0</v>
      </c>
      <c r="AR354" s="4">
        <v>5891291</v>
      </c>
      <c r="AS354" s="1" t="s">
        <v>52</v>
      </c>
      <c r="AT354" s="9">
        <f t="shared" si="146"/>
        <v>43333</v>
      </c>
      <c r="AU354" s="9">
        <f t="shared" si="147"/>
        <v>43313</v>
      </c>
      <c r="AV354" s="9">
        <v>44798</v>
      </c>
      <c r="AW354" s="11">
        <f t="shared" si="148"/>
        <v>4.0136986301369859</v>
      </c>
      <c r="AX354">
        <v>10</v>
      </c>
      <c r="AY354" s="12">
        <v>0.05</v>
      </c>
      <c r="AZ354">
        <f t="shared" si="149"/>
        <v>9.5000000000000001E-2</v>
      </c>
      <c r="BA354" s="13">
        <f t="shared" si="150"/>
        <v>6861326</v>
      </c>
      <c r="BI354" s="14">
        <f t="shared" ref="BI354:BI356" si="162">AR354</f>
        <v>5891291</v>
      </c>
      <c r="BJ354" s="14">
        <v>0</v>
      </c>
      <c r="BK354" s="14">
        <f t="shared" ref="BK354:BK356" si="163">AR354</f>
        <v>5891291</v>
      </c>
      <c r="BL354" s="52">
        <v>0</v>
      </c>
      <c r="BM354" s="15">
        <f t="shared" ref="BM354:BM356" si="164">AR354</f>
        <v>5891291</v>
      </c>
    </row>
    <row r="355" spans="1:65">
      <c r="A355" s="8">
        <v>353</v>
      </c>
      <c r="B355" s="1" t="s">
        <v>44</v>
      </c>
      <c r="C355" s="1">
        <v>1500</v>
      </c>
      <c r="D355" s="1" t="s">
        <v>60</v>
      </c>
      <c r="E355" s="1">
        <v>150000019</v>
      </c>
      <c r="F355" s="1" t="s">
        <v>60</v>
      </c>
      <c r="G355" s="1" t="s">
        <v>108</v>
      </c>
      <c r="H355" s="1">
        <v>20</v>
      </c>
      <c r="I355" s="1" t="s">
        <v>52</v>
      </c>
      <c r="J355" s="1" t="s">
        <v>49</v>
      </c>
      <c r="K355" s="1">
        <v>17406001</v>
      </c>
      <c r="L355" s="1" t="s">
        <v>50</v>
      </c>
      <c r="M355" s="1" t="s">
        <v>51</v>
      </c>
      <c r="N355" s="1" t="s">
        <v>64</v>
      </c>
      <c r="O355" s="1" t="s">
        <v>65</v>
      </c>
      <c r="P355" s="1" t="s">
        <v>66</v>
      </c>
      <c r="Q355" s="1" t="s">
        <v>67</v>
      </c>
      <c r="R355" s="1" t="s">
        <v>87</v>
      </c>
      <c r="S355" s="1" t="s">
        <v>88</v>
      </c>
      <c r="T355" s="2">
        <v>43333</v>
      </c>
      <c r="U355" s="2">
        <v>43333</v>
      </c>
      <c r="V355" s="1" t="s">
        <v>52</v>
      </c>
      <c r="W355" s="3">
        <v>1</v>
      </c>
      <c r="X355" s="1" t="s">
        <v>53</v>
      </c>
      <c r="Y355" s="4">
        <v>5552065</v>
      </c>
      <c r="Z355" s="4">
        <v>-727341</v>
      </c>
      <c r="AA355" s="4">
        <v>0</v>
      </c>
      <c r="AB355" s="4">
        <v>0</v>
      </c>
      <c r="AC355" s="4">
        <v>0</v>
      </c>
      <c r="AD355" s="4">
        <v>5552065</v>
      </c>
      <c r="AE355" s="5">
        <v>1685</v>
      </c>
      <c r="AF355" s="1" t="s">
        <v>70</v>
      </c>
      <c r="AG355" s="1" t="s">
        <v>71</v>
      </c>
      <c r="AH355" s="1" t="s">
        <v>89</v>
      </c>
      <c r="AI355" s="1" t="s">
        <v>57</v>
      </c>
      <c r="AJ355" s="5">
        <v>10950</v>
      </c>
      <c r="AK355" s="4">
        <v>-57594</v>
      </c>
      <c r="AL355" s="4">
        <v>0</v>
      </c>
      <c r="AM355" s="4">
        <v>0</v>
      </c>
      <c r="AN355" s="4">
        <v>0</v>
      </c>
      <c r="AO355" s="4">
        <v>-784935</v>
      </c>
      <c r="AP355" s="4">
        <v>-784935</v>
      </c>
      <c r="AQ355" s="4">
        <v>0</v>
      </c>
      <c r="AR355" s="4">
        <v>4767130</v>
      </c>
      <c r="AS355" s="1" t="s">
        <v>52</v>
      </c>
      <c r="AT355" s="9">
        <f t="shared" si="146"/>
        <v>43333</v>
      </c>
      <c r="AU355" s="9">
        <f t="shared" si="147"/>
        <v>43313</v>
      </c>
      <c r="AV355" s="9">
        <v>44798</v>
      </c>
      <c r="AW355" s="11">
        <f t="shared" si="148"/>
        <v>4.0136986301369859</v>
      </c>
      <c r="AX355">
        <v>10</v>
      </c>
      <c r="AY355" s="12">
        <v>0.05</v>
      </c>
      <c r="AZ355">
        <f t="shared" si="149"/>
        <v>9.5000000000000001E-2</v>
      </c>
      <c r="BA355" s="13">
        <f t="shared" si="150"/>
        <v>5552065</v>
      </c>
      <c r="BI355" s="14">
        <f t="shared" si="162"/>
        <v>4767130</v>
      </c>
      <c r="BJ355" s="14">
        <v>0</v>
      </c>
      <c r="BK355" s="14">
        <f t="shared" si="163"/>
        <v>4767130</v>
      </c>
      <c r="BL355" s="52">
        <v>0</v>
      </c>
      <c r="BM355" s="15">
        <f t="shared" si="164"/>
        <v>4767130</v>
      </c>
    </row>
    <row r="356" spans="1:65">
      <c r="A356" s="8">
        <v>354</v>
      </c>
      <c r="B356" s="1" t="s">
        <v>44</v>
      </c>
      <c r="C356" s="1">
        <v>1500</v>
      </c>
      <c r="D356" s="1" t="s">
        <v>60</v>
      </c>
      <c r="E356" s="1">
        <v>150000019</v>
      </c>
      <c r="F356" s="1" t="s">
        <v>60</v>
      </c>
      <c r="G356" s="1" t="s">
        <v>109</v>
      </c>
      <c r="H356" s="1">
        <v>21</v>
      </c>
      <c r="I356" s="1" t="s">
        <v>52</v>
      </c>
      <c r="J356" s="1" t="s">
        <v>49</v>
      </c>
      <c r="K356" s="1">
        <v>17406001</v>
      </c>
      <c r="L356" s="1" t="s">
        <v>50</v>
      </c>
      <c r="M356" s="1" t="s">
        <v>51</v>
      </c>
      <c r="N356" s="1" t="s">
        <v>64</v>
      </c>
      <c r="O356" s="1" t="s">
        <v>65</v>
      </c>
      <c r="P356" s="1" t="s">
        <v>66</v>
      </c>
      <c r="Q356" s="1" t="s">
        <v>67</v>
      </c>
      <c r="R356" s="1" t="s">
        <v>87</v>
      </c>
      <c r="S356" s="1" t="s">
        <v>88</v>
      </c>
      <c r="T356" s="2">
        <v>43333</v>
      </c>
      <c r="U356" s="2">
        <v>43333</v>
      </c>
      <c r="V356" s="1" t="s">
        <v>52</v>
      </c>
      <c r="W356" s="3">
        <v>1</v>
      </c>
      <c r="X356" s="1" t="s">
        <v>53</v>
      </c>
      <c r="Y356" s="4">
        <v>1950695</v>
      </c>
      <c r="Z356" s="4">
        <v>-256470</v>
      </c>
      <c r="AA356" s="4">
        <v>0</v>
      </c>
      <c r="AB356" s="4">
        <v>0</v>
      </c>
      <c r="AC356" s="4">
        <v>0</v>
      </c>
      <c r="AD356" s="4">
        <v>1950695</v>
      </c>
      <c r="AE356" s="5">
        <v>1685</v>
      </c>
      <c r="AF356" s="1" t="s">
        <v>70</v>
      </c>
      <c r="AG356" s="1" t="s">
        <v>71</v>
      </c>
      <c r="AH356" s="1" t="s">
        <v>89</v>
      </c>
      <c r="AI356" s="1" t="s">
        <v>57</v>
      </c>
      <c r="AJ356" s="5">
        <v>10950</v>
      </c>
      <c r="AK356" s="4">
        <v>-20224</v>
      </c>
      <c r="AL356" s="4">
        <v>0</v>
      </c>
      <c r="AM356" s="4">
        <v>0</v>
      </c>
      <c r="AN356" s="4">
        <v>0</v>
      </c>
      <c r="AO356" s="4">
        <v>-276694</v>
      </c>
      <c r="AP356" s="4">
        <v>-276694</v>
      </c>
      <c r="AQ356" s="4">
        <v>0</v>
      </c>
      <c r="AR356" s="4">
        <v>1674001</v>
      </c>
      <c r="AS356" s="1" t="s">
        <v>52</v>
      </c>
      <c r="AT356" s="9">
        <f t="shared" si="146"/>
        <v>43333</v>
      </c>
      <c r="AU356" s="9">
        <f t="shared" si="147"/>
        <v>43313</v>
      </c>
      <c r="AV356" s="9">
        <v>44798</v>
      </c>
      <c r="AW356" s="11">
        <f t="shared" si="148"/>
        <v>4.0136986301369859</v>
      </c>
      <c r="AX356">
        <v>10</v>
      </c>
      <c r="AY356" s="12">
        <v>0.05</v>
      </c>
      <c r="AZ356">
        <f t="shared" si="149"/>
        <v>9.5000000000000001E-2</v>
      </c>
      <c r="BA356" s="13">
        <f t="shared" si="150"/>
        <v>1950695</v>
      </c>
      <c r="BI356" s="14">
        <f t="shared" si="162"/>
        <v>1674001</v>
      </c>
      <c r="BJ356" s="14">
        <v>0</v>
      </c>
      <c r="BK356" s="14">
        <f t="shared" si="163"/>
        <v>1674001</v>
      </c>
      <c r="BL356" s="52">
        <v>0</v>
      </c>
      <c r="BM356" s="15">
        <f t="shared" si="164"/>
        <v>1674001</v>
      </c>
    </row>
    <row r="357" spans="1:65">
      <c r="A357" s="8">
        <v>355</v>
      </c>
      <c r="B357" s="1" t="s">
        <v>44</v>
      </c>
      <c r="C357" s="1">
        <v>1500</v>
      </c>
      <c r="D357" s="1" t="s">
        <v>60</v>
      </c>
      <c r="E357" s="1">
        <v>150000019</v>
      </c>
      <c r="F357" s="1" t="s">
        <v>60</v>
      </c>
      <c r="G357" s="1" t="s">
        <v>110</v>
      </c>
      <c r="H357" s="1">
        <v>22</v>
      </c>
      <c r="I357" s="1" t="s">
        <v>52</v>
      </c>
      <c r="J357" s="1" t="s">
        <v>49</v>
      </c>
      <c r="K357" s="1">
        <v>17406001</v>
      </c>
      <c r="L357" s="1" t="s">
        <v>50</v>
      </c>
      <c r="M357" s="1" t="s">
        <v>51</v>
      </c>
      <c r="N357" s="1" t="s">
        <v>64</v>
      </c>
      <c r="O357" s="1" t="s">
        <v>65</v>
      </c>
      <c r="P357" s="1" t="s">
        <v>66</v>
      </c>
      <c r="Q357" s="1" t="s">
        <v>67</v>
      </c>
      <c r="R357" s="1" t="s">
        <v>87</v>
      </c>
      <c r="S357" s="1" t="s">
        <v>88</v>
      </c>
      <c r="T357" s="2">
        <v>43333</v>
      </c>
      <c r="U357" s="2">
        <v>43333</v>
      </c>
      <c r="V357" s="1" t="s">
        <v>52</v>
      </c>
      <c r="W357" s="3">
        <v>1</v>
      </c>
      <c r="X357" s="1" t="s">
        <v>53</v>
      </c>
      <c r="Y357" s="4">
        <v>16789210</v>
      </c>
      <c r="Z357" s="4">
        <v>-2199450</v>
      </c>
      <c r="AA357" s="4">
        <v>0</v>
      </c>
      <c r="AB357" s="4">
        <v>0</v>
      </c>
      <c r="AC357" s="4">
        <v>0</v>
      </c>
      <c r="AD357" s="4">
        <v>16789210</v>
      </c>
      <c r="AE357" s="5">
        <v>1685</v>
      </c>
      <c r="AF357" s="1" t="s">
        <v>70</v>
      </c>
      <c r="AG357" s="1" t="s">
        <v>71</v>
      </c>
      <c r="AH357" s="1" t="s">
        <v>89</v>
      </c>
      <c r="AI357" s="1" t="s">
        <v>57</v>
      </c>
      <c r="AJ357" s="5">
        <v>10950</v>
      </c>
      <c r="AK357" s="4">
        <v>-174163</v>
      </c>
      <c r="AL357" s="4">
        <v>0</v>
      </c>
      <c r="AM357" s="4">
        <v>0</v>
      </c>
      <c r="AN357" s="4">
        <v>0</v>
      </c>
      <c r="AO357" s="4">
        <v>-2373613</v>
      </c>
      <c r="AP357" s="4">
        <v>-2373613</v>
      </c>
      <c r="AQ357" s="4">
        <v>0</v>
      </c>
      <c r="AR357" s="4">
        <v>14415597</v>
      </c>
      <c r="AS357" s="1" t="s">
        <v>52</v>
      </c>
      <c r="AT357" s="9">
        <f t="shared" si="146"/>
        <v>43333</v>
      </c>
      <c r="AU357" s="9">
        <f t="shared" si="147"/>
        <v>43313</v>
      </c>
      <c r="AV357" s="9">
        <v>44798</v>
      </c>
      <c r="AW357" s="11">
        <f t="shared" si="148"/>
        <v>4.0136986301369859</v>
      </c>
      <c r="AX357">
        <v>25</v>
      </c>
      <c r="AY357" s="12">
        <v>0.05</v>
      </c>
      <c r="AZ357">
        <f t="shared" si="149"/>
        <v>3.7999999999999999E-2</v>
      </c>
      <c r="BA357" s="13">
        <f t="shared" si="150"/>
        <v>16789210</v>
      </c>
      <c r="BB357" s="17" t="s">
        <v>2189</v>
      </c>
      <c r="BC357">
        <f>MATCH(BB357,MONTHLY_INDEX!$A:$A,0)</f>
        <v>798</v>
      </c>
      <c r="BD357">
        <f>MATCH(AU357,MONTHLY_INDEX!$1:$1,0)</f>
        <v>80</v>
      </c>
      <c r="BE357">
        <f>INDEX(MONTHLY_INDEX!$1:$1048576,Final!BC357,Final!BD357)</f>
        <v>96</v>
      </c>
      <c r="BF357">
        <f>MATCH($BF$1,MONTHLY_INDEX!$1:$1,0)</f>
        <v>127</v>
      </c>
      <c r="BG357">
        <f>INDEX(MONTHLY_INDEX!$1:$1048576,Final!BC357,Final!BF357)</f>
        <v>95.3</v>
      </c>
      <c r="BH357" s="23">
        <f>(BG357-BE357)/BE357</f>
        <v>-7.2916666666666963E-3</v>
      </c>
      <c r="BI357" s="14">
        <f>(1+BH357)*BA357</f>
        <v>16666788.677083332</v>
      </c>
      <c r="BJ357" s="14">
        <f>BI357*AZ357*AW357</f>
        <v>2542027.7415156956</v>
      </c>
      <c r="BK357" s="15">
        <f t="shared" si="151"/>
        <v>14124760.935567636</v>
      </c>
      <c r="BL357" s="52">
        <v>0</v>
      </c>
      <c r="BM357" s="15">
        <f>MAX((1-BL357)*BK357,BI357*AY357)</f>
        <v>14124760.935567636</v>
      </c>
    </row>
    <row r="358" spans="1:65">
      <c r="A358" s="8">
        <v>356</v>
      </c>
      <c r="B358" s="1" t="s">
        <v>44</v>
      </c>
      <c r="C358" s="1">
        <v>1500</v>
      </c>
      <c r="D358" s="1" t="s">
        <v>60</v>
      </c>
      <c r="E358" s="1">
        <v>150000019</v>
      </c>
      <c r="F358" s="1" t="s">
        <v>60</v>
      </c>
      <c r="G358" s="1" t="s">
        <v>111</v>
      </c>
      <c r="H358" s="1">
        <v>23</v>
      </c>
      <c r="I358" s="1" t="s">
        <v>52</v>
      </c>
      <c r="J358" s="1" t="s">
        <v>49</v>
      </c>
      <c r="K358" s="1">
        <v>17406001</v>
      </c>
      <c r="L358" s="1" t="s">
        <v>50</v>
      </c>
      <c r="M358" s="1" t="s">
        <v>51</v>
      </c>
      <c r="N358" s="1" t="s">
        <v>64</v>
      </c>
      <c r="O358" s="1" t="s">
        <v>65</v>
      </c>
      <c r="P358" s="1" t="s">
        <v>66</v>
      </c>
      <c r="Q358" s="1" t="s">
        <v>67</v>
      </c>
      <c r="R358" s="1" t="s">
        <v>87</v>
      </c>
      <c r="S358" s="1" t="s">
        <v>88</v>
      </c>
      <c r="T358" s="2">
        <v>43333</v>
      </c>
      <c r="U358" s="2">
        <v>43333</v>
      </c>
      <c r="V358" s="1" t="s">
        <v>52</v>
      </c>
      <c r="W358" s="3">
        <v>1</v>
      </c>
      <c r="X358" s="1" t="s">
        <v>53</v>
      </c>
      <c r="Y358" s="4">
        <v>32425</v>
      </c>
      <c r="Z358" s="4">
        <v>-4246</v>
      </c>
      <c r="AA358" s="4">
        <v>0</v>
      </c>
      <c r="AB358" s="4">
        <v>0</v>
      </c>
      <c r="AC358" s="4">
        <v>0</v>
      </c>
      <c r="AD358" s="4">
        <v>32425</v>
      </c>
      <c r="AE358" s="5">
        <v>1685</v>
      </c>
      <c r="AF358" s="1" t="s">
        <v>70</v>
      </c>
      <c r="AG358" s="1" t="s">
        <v>71</v>
      </c>
      <c r="AH358" s="1" t="s">
        <v>89</v>
      </c>
      <c r="AI358" s="1" t="s">
        <v>57</v>
      </c>
      <c r="AJ358" s="5">
        <v>10950</v>
      </c>
      <c r="AK358" s="4">
        <v>-336</v>
      </c>
      <c r="AL358" s="4">
        <v>0</v>
      </c>
      <c r="AM358" s="4">
        <v>0</v>
      </c>
      <c r="AN358" s="4">
        <v>0</v>
      </c>
      <c r="AO358" s="4">
        <v>-4582</v>
      </c>
      <c r="AP358" s="4">
        <v>-4582</v>
      </c>
      <c r="AQ358" s="4">
        <v>0</v>
      </c>
      <c r="AR358" s="4">
        <v>27843</v>
      </c>
      <c r="AS358" s="1" t="s">
        <v>52</v>
      </c>
      <c r="AT358" s="9">
        <f t="shared" si="146"/>
        <v>43333</v>
      </c>
      <c r="AU358" s="9">
        <f t="shared" si="147"/>
        <v>43313</v>
      </c>
      <c r="AV358" s="9">
        <v>44798</v>
      </c>
      <c r="AW358" s="11">
        <f t="shared" si="148"/>
        <v>4.0136986301369859</v>
      </c>
      <c r="AX358">
        <v>10</v>
      </c>
      <c r="AY358" s="12">
        <v>0.05</v>
      </c>
      <c r="AZ358">
        <f t="shared" si="149"/>
        <v>9.5000000000000001E-2</v>
      </c>
      <c r="BA358" s="13">
        <f t="shared" si="150"/>
        <v>32425</v>
      </c>
      <c r="BI358" s="14">
        <f t="shared" ref="BI358:BI362" si="165">AR358</f>
        <v>27843</v>
      </c>
      <c r="BJ358" s="14">
        <v>0</v>
      </c>
      <c r="BK358" s="14">
        <f t="shared" ref="BK358:BK362" si="166">AR358</f>
        <v>27843</v>
      </c>
      <c r="BL358" s="52">
        <v>0</v>
      </c>
      <c r="BM358" s="15">
        <f t="shared" ref="BM358:BM362" si="167">AR358</f>
        <v>27843</v>
      </c>
    </row>
    <row r="359" spans="1:65">
      <c r="A359" s="8">
        <v>357</v>
      </c>
      <c r="B359" s="1" t="s">
        <v>44</v>
      </c>
      <c r="C359" s="1">
        <v>1500</v>
      </c>
      <c r="D359" s="1" t="s">
        <v>60</v>
      </c>
      <c r="E359" s="1">
        <v>150000019</v>
      </c>
      <c r="F359" s="1" t="s">
        <v>112</v>
      </c>
      <c r="G359" s="1" t="s">
        <v>113</v>
      </c>
      <c r="H359" s="1">
        <v>24</v>
      </c>
      <c r="I359" s="1" t="s">
        <v>52</v>
      </c>
      <c r="J359" s="1" t="s">
        <v>49</v>
      </c>
      <c r="K359" s="1">
        <v>17406001</v>
      </c>
      <c r="L359" s="1" t="s">
        <v>50</v>
      </c>
      <c r="M359" s="1" t="s">
        <v>51</v>
      </c>
      <c r="N359" s="1" t="s">
        <v>64</v>
      </c>
      <c r="O359" s="1" t="s">
        <v>65</v>
      </c>
      <c r="P359" s="1" t="s">
        <v>66</v>
      </c>
      <c r="Q359" s="1" t="s">
        <v>67</v>
      </c>
      <c r="R359" s="1" t="s">
        <v>87</v>
      </c>
      <c r="S359" s="1" t="s">
        <v>88</v>
      </c>
      <c r="T359" s="2">
        <v>43333</v>
      </c>
      <c r="U359" s="2">
        <v>43333</v>
      </c>
      <c r="V359" s="1" t="s">
        <v>52</v>
      </c>
      <c r="W359" s="3">
        <v>1</v>
      </c>
      <c r="X359" s="1" t="s">
        <v>53</v>
      </c>
      <c r="Y359" s="4">
        <v>970825</v>
      </c>
      <c r="Z359" s="4">
        <v>-127181.51</v>
      </c>
      <c r="AA359" s="4">
        <v>0</v>
      </c>
      <c r="AB359" s="4">
        <v>0</v>
      </c>
      <c r="AC359" s="4">
        <v>0</v>
      </c>
      <c r="AD359" s="4">
        <v>970825</v>
      </c>
      <c r="AE359" s="5">
        <v>1685</v>
      </c>
      <c r="AF359" s="1" t="s">
        <v>70</v>
      </c>
      <c r="AG359" s="1" t="s">
        <v>71</v>
      </c>
      <c r="AH359" s="1" t="s">
        <v>89</v>
      </c>
      <c r="AI359" s="1" t="s">
        <v>57</v>
      </c>
      <c r="AJ359" s="5">
        <v>10950</v>
      </c>
      <c r="AK359" s="4">
        <v>-10071</v>
      </c>
      <c r="AL359" s="4">
        <v>0</v>
      </c>
      <c r="AM359" s="4">
        <v>0</v>
      </c>
      <c r="AN359" s="4">
        <v>0</v>
      </c>
      <c r="AO359" s="4">
        <v>-137252.51</v>
      </c>
      <c r="AP359" s="4">
        <v>-137252.51</v>
      </c>
      <c r="AQ359" s="4">
        <v>0</v>
      </c>
      <c r="AR359" s="4">
        <v>833572.49</v>
      </c>
      <c r="AS359" s="1" t="s">
        <v>52</v>
      </c>
      <c r="AT359" s="9">
        <f t="shared" si="146"/>
        <v>43333</v>
      </c>
      <c r="AU359" s="9">
        <f t="shared" si="147"/>
        <v>43313</v>
      </c>
      <c r="AV359" s="9">
        <v>44798</v>
      </c>
      <c r="AW359" s="11">
        <f t="shared" si="148"/>
        <v>4.0136986301369859</v>
      </c>
      <c r="AX359">
        <v>10</v>
      </c>
      <c r="AY359" s="12">
        <v>0.05</v>
      </c>
      <c r="AZ359">
        <f t="shared" si="149"/>
        <v>9.5000000000000001E-2</v>
      </c>
      <c r="BA359" s="13">
        <f t="shared" si="150"/>
        <v>970825</v>
      </c>
      <c r="BB359" s="16" t="s">
        <v>593</v>
      </c>
      <c r="BC359" s="16" t="s">
        <v>593</v>
      </c>
      <c r="BD359" s="16" t="s">
        <v>593</v>
      </c>
      <c r="BE359" s="16" t="s">
        <v>593</v>
      </c>
      <c r="BF359" s="16" t="s">
        <v>593</v>
      </c>
      <c r="BG359" s="16" t="s">
        <v>593</v>
      </c>
      <c r="BH359" s="16" t="s">
        <v>593</v>
      </c>
      <c r="BI359" s="14">
        <f t="shared" si="165"/>
        <v>833572.49</v>
      </c>
      <c r="BJ359" s="14">
        <v>0</v>
      </c>
      <c r="BK359" s="14">
        <f t="shared" si="166"/>
        <v>833572.49</v>
      </c>
      <c r="BL359" s="52">
        <v>0</v>
      </c>
      <c r="BM359" s="15">
        <f t="shared" si="167"/>
        <v>833572.49</v>
      </c>
    </row>
    <row r="360" spans="1:65">
      <c r="A360" s="8">
        <v>358</v>
      </c>
      <c r="B360" s="1" t="s">
        <v>44</v>
      </c>
      <c r="C360" s="1">
        <v>1500</v>
      </c>
      <c r="D360" s="1" t="s">
        <v>60</v>
      </c>
      <c r="E360" s="1">
        <v>150000019</v>
      </c>
      <c r="F360" s="1" t="s">
        <v>112</v>
      </c>
      <c r="G360" s="1" t="s">
        <v>114</v>
      </c>
      <c r="H360" s="1">
        <v>25</v>
      </c>
      <c r="I360" s="1" t="s">
        <v>52</v>
      </c>
      <c r="J360" s="1" t="s">
        <v>49</v>
      </c>
      <c r="K360" s="1">
        <v>17406001</v>
      </c>
      <c r="L360" s="1" t="s">
        <v>50</v>
      </c>
      <c r="M360" s="1" t="s">
        <v>51</v>
      </c>
      <c r="N360" s="1" t="s">
        <v>64</v>
      </c>
      <c r="O360" s="1" t="s">
        <v>65</v>
      </c>
      <c r="P360" s="1" t="s">
        <v>66</v>
      </c>
      <c r="Q360" s="1" t="s">
        <v>67</v>
      </c>
      <c r="R360" s="1" t="s">
        <v>87</v>
      </c>
      <c r="S360" s="1" t="s">
        <v>88</v>
      </c>
      <c r="T360" s="2">
        <v>43333</v>
      </c>
      <c r="U360" s="2">
        <v>43333</v>
      </c>
      <c r="V360" s="1" t="s">
        <v>52</v>
      </c>
      <c r="W360" s="3">
        <v>1</v>
      </c>
      <c r="X360" s="1" t="s">
        <v>53</v>
      </c>
      <c r="Y360" s="4">
        <v>2008211</v>
      </c>
      <c r="Z360" s="4">
        <v>-263082.87</v>
      </c>
      <c r="AA360" s="4">
        <v>0</v>
      </c>
      <c r="AB360" s="4">
        <v>0</v>
      </c>
      <c r="AC360" s="4">
        <v>0</v>
      </c>
      <c r="AD360" s="4">
        <v>2008211</v>
      </c>
      <c r="AE360" s="5">
        <v>1685</v>
      </c>
      <c r="AF360" s="1" t="s">
        <v>70</v>
      </c>
      <c r="AG360" s="1" t="s">
        <v>71</v>
      </c>
      <c r="AH360" s="1" t="s">
        <v>89</v>
      </c>
      <c r="AI360" s="1" t="s">
        <v>57</v>
      </c>
      <c r="AJ360" s="5">
        <v>10950</v>
      </c>
      <c r="AK360" s="4">
        <v>-20832</v>
      </c>
      <c r="AL360" s="4">
        <v>0</v>
      </c>
      <c r="AM360" s="4">
        <v>0</v>
      </c>
      <c r="AN360" s="4">
        <v>0</v>
      </c>
      <c r="AO360" s="4">
        <v>-283914.87</v>
      </c>
      <c r="AP360" s="4">
        <v>-283914.87</v>
      </c>
      <c r="AQ360" s="4">
        <v>0</v>
      </c>
      <c r="AR360" s="4">
        <v>1724296.13</v>
      </c>
      <c r="AS360" s="1" t="s">
        <v>52</v>
      </c>
      <c r="AT360" s="9">
        <f t="shared" si="146"/>
        <v>43333</v>
      </c>
      <c r="AU360" s="9">
        <f t="shared" si="147"/>
        <v>43313</v>
      </c>
      <c r="AV360" s="9">
        <v>44798</v>
      </c>
      <c r="AW360" s="11">
        <f t="shared" si="148"/>
        <v>4.0136986301369859</v>
      </c>
      <c r="AX360">
        <v>10</v>
      </c>
      <c r="AY360" s="12">
        <v>0.05</v>
      </c>
      <c r="AZ360">
        <f t="shared" si="149"/>
        <v>9.5000000000000001E-2</v>
      </c>
      <c r="BA360" s="13">
        <f t="shared" si="150"/>
        <v>2008211</v>
      </c>
      <c r="BB360" s="16" t="s">
        <v>593</v>
      </c>
      <c r="BC360" s="16" t="s">
        <v>593</v>
      </c>
      <c r="BD360" s="16" t="s">
        <v>593</v>
      </c>
      <c r="BE360" s="16" t="s">
        <v>593</v>
      </c>
      <c r="BF360" s="16" t="s">
        <v>593</v>
      </c>
      <c r="BG360" s="16" t="s">
        <v>593</v>
      </c>
      <c r="BH360" s="16" t="s">
        <v>593</v>
      </c>
      <c r="BI360" s="14">
        <f t="shared" si="165"/>
        <v>1724296.13</v>
      </c>
      <c r="BJ360" s="14">
        <v>0</v>
      </c>
      <c r="BK360" s="14">
        <f t="shared" si="166"/>
        <v>1724296.13</v>
      </c>
      <c r="BL360" s="52">
        <v>0</v>
      </c>
      <c r="BM360" s="15">
        <f t="shared" si="167"/>
        <v>1724296.13</v>
      </c>
    </row>
    <row r="361" spans="1:65">
      <c r="A361" s="8">
        <v>359</v>
      </c>
      <c r="B361" s="1" t="s">
        <v>44</v>
      </c>
      <c r="C361" s="1">
        <v>1500</v>
      </c>
      <c r="D361" s="1" t="s">
        <v>60</v>
      </c>
      <c r="E361" s="1">
        <v>150000019</v>
      </c>
      <c r="F361" s="1" t="s">
        <v>60</v>
      </c>
      <c r="G361" s="1" t="s">
        <v>115</v>
      </c>
      <c r="H361" s="1">
        <v>26</v>
      </c>
      <c r="I361" s="1" t="s">
        <v>52</v>
      </c>
      <c r="J361" s="1" t="s">
        <v>49</v>
      </c>
      <c r="K361" s="1">
        <v>17406001</v>
      </c>
      <c r="L361" s="1" t="s">
        <v>50</v>
      </c>
      <c r="M361" s="1" t="s">
        <v>51</v>
      </c>
      <c r="N361" s="1" t="s">
        <v>64</v>
      </c>
      <c r="O361" s="1" t="s">
        <v>65</v>
      </c>
      <c r="P361" s="1" t="s">
        <v>66</v>
      </c>
      <c r="Q361" s="1" t="s">
        <v>67</v>
      </c>
      <c r="R361" s="1" t="s">
        <v>87</v>
      </c>
      <c r="S361" s="1" t="s">
        <v>88</v>
      </c>
      <c r="T361" s="2">
        <v>43333</v>
      </c>
      <c r="U361" s="2">
        <v>43333</v>
      </c>
      <c r="V361" s="1" t="s">
        <v>52</v>
      </c>
      <c r="W361" s="3">
        <v>1</v>
      </c>
      <c r="X361" s="1" t="s">
        <v>53</v>
      </c>
      <c r="Y361" s="4">
        <v>120000</v>
      </c>
      <c r="Z361" s="4">
        <v>-15720</v>
      </c>
      <c r="AA361" s="4">
        <v>0</v>
      </c>
      <c r="AB361" s="4">
        <v>0</v>
      </c>
      <c r="AC361" s="4">
        <v>0</v>
      </c>
      <c r="AD361" s="4">
        <v>120000</v>
      </c>
      <c r="AE361" s="5">
        <v>1685</v>
      </c>
      <c r="AF361" s="1" t="s">
        <v>70</v>
      </c>
      <c r="AG361" s="1" t="s">
        <v>71</v>
      </c>
      <c r="AH361" s="1" t="s">
        <v>89</v>
      </c>
      <c r="AI361" s="1" t="s">
        <v>57</v>
      </c>
      <c r="AJ361" s="5">
        <v>10950</v>
      </c>
      <c r="AK361" s="4">
        <v>-1245</v>
      </c>
      <c r="AL361" s="4">
        <v>0</v>
      </c>
      <c r="AM361" s="4">
        <v>0</v>
      </c>
      <c r="AN361" s="4">
        <v>0</v>
      </c>
      <c r="AO361" s="4">
        <v>-16965</v>
      </c>
      <c r="AP361" s="4">
        <v>-16965</v>
      </c>
      <c r="AQ361" s="4">
        <v>0</v>
      </c>
      <c r="AR361" s="4">
        <v>103035</v>
      </c>
      <c r="AS361" s="1" t="s">
        <v>52</v>
      </c>
      <c r="AT361" s="9">
        <f t="shared" si="146"/>
        <v>43333</v>
      </c>
      <c r="AU361" s="9">
        <f t="shared" si="147"/>
        <v>43313</v>
      </c>
      <c r="AV361" s="9">
        <v>44798</v>
      </c>
      <c r="AW361" s="11">
        <f t="shared" si="148"/>
        <v>4.0136986301369859</v>
      </c>
      <c r="AX361">
        <v>10</v>
      </c>
      <c r="AY361" s="12">
        <v>0.05</v>
      </c>
      <c r="AZ361">
        <f t="shared" si="149"/>
        <v>9.5000000000000001E-2</v>
      </c>
      <c r="BA361" s="13">
        <f t="shared" si="150"/>
        <v>120000</v>
      </c>
      <c r="BI361" s="14">
        <f t="shared" si="165"/>
        <v>103035</v>
      </c>
      <c r="BJ361" s="14">
        <v>0</v>
      </c>
      <c r="BK361" s="14">
        <f t="shared" si="166"/>
        <v>103035</v>
      </c>
      <c r="BL361" s="52">
        <v>0</v>
      </c>
      <c r="BM361" s="15">
        <f t="shared" si="167"/>
        <v>103035</v>
      </c>
    </row>
    <row r="362" spans="1:65">
      <c r="A362" s="8">
        <v>360</v>
      </c>
      <c r="B362" s="1" t="s">
        <v>44</v>
      </c>
      <c r="C362" s="1">
        <v>1500</v>
      </c>
      <c r="D362" s="1" t="s">
        <v>60</v>
      </c>
      <c r="E362" s="1">
        <v>150000019</v>
      </c>
      <c r="F362" s="1" t="s">
        <v>112</v>
      </c>
      <c r="G362" s="1" t="s">
        <v>116</v>
      </c>
      <c r="H362" s="1">
        <v>27</v>
      </c>
      <c r="I362" s="1" t="s">
        <v>129</v>
      </c>
      <c r="J362" s="1" t="s">
        <v>49</v>
      </c>
      <c r="K362" s="1">
        <v>17406001</v>
      </c>
      <c r="L362" s="1" t="s">
        <v>50</v>
      </c>
      <c r="M362" s="1" t="s">
        <v>51</v>
      </c>
      <c r="N362" s="1" t="s">
        <v>64</v>
      </c>
      <c r="O362" s="1" t="s">
        <v>65</v>
      </c>
      <c r="P362" s="1" t="s">
        <v>66</v>
      </c>
      <c r="Q362" s="1" t="s">
        <v>67</v>
      </c>
      <c r="R362" s="1" t="s">
        <v>87</v>
      </c>
      <c r="S362" s="1" t="s">
        <v>88</v>
      </c>
      <c r="T362" s="2">
        <v>43333</v>
      </c>
      <c r="U362" s="2">
        <v>43333</v>
      </c>
      <c r="V362" s="1" t="s">
        <v>52</v>
      </c>
      <c r="W362" s="3">
        <v>1</v>
      </c>
      <c r="X362" s="1" t="s">
        <v>53</v>
      </c>
      <c r="Y362" s="4">
        <v>4339035</v>
      </c>
      <c r="Z362" s="4">
        <v>-568428.62</v>
      </c>
      <c r="AA362" s="4">
        <v>0</v>
      </c>
      <c r="AB362" s="4">
        <v>0</v>
      </c>
      <c r="AC362" s="4">
        <v>0</v>
      </c>
      <c r="AD362" s="4">
        <v>4339035</v>
      </c>
      <c r="AE362" s="5">
        <v>1685</v>
      </c>
      <c r="AF362" s="1" t="s">
        <v>70</v>
      </c>
      <c r="AG362" s="1" t="s">
        <v>71</v>
      </c>
      <c r="AH362" s="1" t="s">
        <v>89</v>
      </c>
      <c r="AI362" s="1" t="s">
        <v>57</v>
      </c>
      <c r="AJ362" s="5">
        <v>10950</v>
      </c>
      <c r="AK362" s="4">
        <v>-45011</v>
      </c>
      <c r="AL362" s="4">
        <v>0</v>
      </c>
      <c r="AM362" s="4">
        <v>0</v>
      </c>
      <c r="AN362" s="4">
        <v>0</v>
      </c>
      <c r="AO362" s="4">
        <v>-613439.62</v>
      </c>
      <c r="AP362" s="4">
        <v>-613439.62</v>
      </c>
      <c r="AQ362" s="4">
        <v>0</v>
      </c>
      <c r="AR362" s="4">
        <v>3725595.38</v>
      </c>
      <c r="AS362" s="1" t="s">
        <v>52</v>
      </c>
      <c r="AT362" s="9">
        <f t="shared" si="146"/>
        <v>43333</v>
      </c>
      <c r="AU362" s="9">
        <f t="shared" si="147"/>
        <v>43313</v>
      </c>
      <c r="AV362" s="9">
        <v>44798</v>
      </c>
      <c r="AW362" s="11">
        <f t="shared" si="148"/>
        <v>4.0136986301369859</v>
      </c>
      <c r="AX362">
        <v>10</v>
      </c>
      <c r="AY362" s="12">
        <v>0.05</v>
      </c>
      <c r="AZ362">
        <f t="shared" si="149"/>
        <v>9.5000000000000001E-2</v>
      </c>
      <c r="BA362" s="13">
        <f t="shared" si="150"/>
        <v>4339035</v>
      </c>
      <c r="BB362" s="16" t="s">
        <v>593</v>
      </c>
      <c r="BC362" s="16" t="s">
        <v>593</v>
      </c>
      <c r="BD362" s="16" t="s">
        <v>593</v>
      </c>
      <c r="BE362" s="16" t="s">
        <v>593</v>
      </c>
      <c r="BF362" s="16" t="s">
        <v>593</v>
      </c>
      <c r="BG362" s="16" t="s">
        <v>593</v>
      </c>
      <c r="BH362" s="16" t="s">
        <v>593</v>
      </c>
      <c r="BI362" s="14">
        <f t="shared" si="165"/>
        <v>3725595.38</v>
      </c>
      <c r="BJ362" s="14">
        <v>0</v>
      </c>
      <c r="BK362" s="14">
        <f t="shared" si="166"/>
        <v>3725595.38</v>
      </c>
      <c r="BL362" s="52">
        <v>0</v>
      </c>
      <c r="BM362" s="15">
        <f t="shared" si="167"/>
        <v>3725595.38</v>
      </c>
    </row>
    <row r="363" spans="1:65">
      <c r="A363" s="8">
        <v>361</v>
      </c>
      <c r="B363" s="1" t="s">
        <v>44</v>
      </c>
      <c r="C363" s="1">
        <v>1500</v>
      </c>
      <c r="D363" s="1" t="s">
        <v>60</v>
      </c>
      <c r="E363" s="1">
        <v>150000020</v>
      </c>
      <c r="F363" s="1" t="s">
        <v>60</v>
      </c>
      <c r="G363" s="1" t="s">
        <v>86</v>
      </c>
      <c r="H363" s="1">
        <v>1</v>
      </c>
      <c r="I363" s="1" t="s">
        <v>52</v>
      </c>
      <c r="J363" s="1" t="s">
        <v>49</v>
      </c>
      <c r="K363" s="1">
        <v>17406001</v>
      </c>
      <c r="L363" s="1" t="s">
        <v>50</v>
      </c>
      <c r="M363" s="1" t="s">
        <v>51</v>
      </c>
      <c r="N363" s="1" t="s">
        <v>64</v>
      </c>
      <c r="O363" s="1" t="s">
        <v>65</v>
      </c>
      <c r="P363" s="1" t="s">
        <v>66</v>
      </c>
      <c r="Q363" s="1" t="s">
        <v>67</v>
      </c>
      <c r="R363" s="1" t="s">
        <v>87</v>
      </c>
      <c r="S363" s="1" t="s">
        <v>88</v>
      </c>
      <c r="T363" s="2">
        <v>43333</v>
      </c>
      <c r="U363" s="2">
        <v>43333</v>
      </c>
      <c r="V363" s="1" t="s">
        <v>52</v>
      </c>
      <c r="W363" s="3">
        <v>1</v>
      </c>
      <c r="X363" s="1" t="s">
        <v>53</v>
      </c>
      <c r="Y363" s="4">
        <v>892500</v>
      </c>
      <c r="Z363" s="4">
        <v>-116920</v>
      </c>
      <c r="AA363" s="4">
        <v>0</v>
      </c>
      <c r="AB363" s="4">
        <v>0</v>
      </c>
      <c r="AC363" s="4">
        <v>0</v>
      </c>
      <c r="AD363" s="4">
        <v>892500</v>
      </c>
      <c r="AE363" s="5">
        <v>1685</v>
      </c>
      <c r="AF363" s="1" t="s">
        <v>70</v>
      </c>
      <c r="AG363" s="1" t="s">
        <v>71</v>
      </c>
      <c r="AH363" s="1" t="s">
        <v>89</v>
      </c>
      <c r="AI363" s="1" t="s">
        <v>57</v>
      </c>
      <c r="AJ363" s="5">
        <v>10950</v>
      </c>
      <c r="AK363" s="4">
        <v>-9258</v>
      </c>
      <c r="AL363" s="4">
        <v>0</v>
      </c>
      <c r="AM363" s="4">
        <v>0</v>
      </c>
      <c r="AN363" s="4">
        <v>0</v>
      </c>
      <c r="AO363" s="4">
        <v>-126178</v>
      </c>
      <c r="AP363" s="4">
        <v>-126178</v>
      </c>
      <c r="AQ363" s="4">
        <v>0</v>
      </c>
      <c r="AR363" s="4">
        <v>766322</v>
      </c>
      <c r="AS363" s="1" t="s">
        <v>52</v>
      </c>
      <c r="AT363" s="9">
        <f t="shared" si="146"/>
        <v>43333</v>
      </c>
      <c r="AU363" s="9">
        <f t="shared" si="147"/>
        <v>43313</v>
      </c>
      <c r="AV363" s="9">
        <v>44798</v>
      </c>
      <c r="AW363" s="11">
        <f t="shared" si="148"/>
        <v>4.0136986301369859</v>
      </c>
      <c r="AX363">
        <v>10</v>
      </c>
      <c r="AY363" s="12">
        <v>0.05</v>
      </c>
      <c r="AZ363">
        <f t="shared" si="149"/>
        <v>9.5000000000000001E-2</v>
      </c>
      <c r="BA363" s="13">
        <f t="shared" si="150"/>
        <v>892500</v>
      </c>
      <c r="BB363" s="17" t="s">
        <v>1853</v>
      </c>
      <c r="BC363">
        <f>MATCH(BB363,MONTHLY_INDEX!$A:$A,0)</f>
        <v>630</v>
      </c>
      <c r="BD363">
        <f>MATCH(AU363,MONTHLY_INDEX!$1:$1,0)</f>
        <v>80</v>
      </c>
      <c r="BE363">
        <f>INDEX(MONTHLY_INDEX!$1:$1048576,Final!BC363,Final!BD363)</f>
        <v>111.6</v>
      </c>
      <c r="BF363">
        <f>MATCH($BF$1,MONTHLY_INDEX!$1:$1,0)</f>
        <v>127</v>
      </c>
      <c r="BG363">
        <f>INDEX(MONTHLY_INDEX!$1:$1048576,Final!BC363,Final!BF363)</f>
        <v>151.1</v>
      </c>
      <c r="BH363" s="23">
        <f t="shared" ref="BH363:BH380" si="168">(BG363-BE363)/BE363</f>
        <v>0.35394265232974914</v>
      </c>
      <c r="BI363" s="14">
        <f t="shared" ref="BI363:BI380" si="169">(1+BH363)*BA363</f>
        <v>1208393.817204301</v>
      </c>
      <c r="BJ363" s="14">
        <f t="shared" ref="BJ363:BJ380" si="170">BI363*AZ363*AW363</f>
        <v>460762.21783399611</v>
      </c>
      <c r="BK363" s="15">
        <f t="shared" si="151"/>
        <v>747631.59937030496</v>
      </c>
      <c r="BL363" s="52">
        <v>0</v>
      </c>
      <c r="BM363" s="15">
        <f t="shared" ref="BM363:BM380" si="171">MAX((1-BL363)*BK363,BI363*AY363)</f>
        <v>747631.59937030496</v>
      </c>
    </row>
    <row r="364" spans="1:65">
      <c r="A364" s="8">
        <v>362</v>
      </c>
      <c r="B364" s="1" t="s">
        <v>44</v>
      </c>
      <c r="C364" s="1">
        <v>1500</v>
      </c>
      <c r="D364" s="1" t="s">
        <v>60</v>
      </c>
      <c r="E364" s="1">
        <v>150000020</v>
      </c>
      <c r="F364" s="1" t="s">
        <v>60</v>
      </c>
      <c r="G364" s="1" t="s">
        <v>90</v>
      </c>
      <c r="H364" s="1">
        <v>2</v>
      </c>
      <c r="I364" s="1" t="s">
        <v>52</v>
      </c>
      <c r="J364" s="1" t="s">
        <v>49</v>
      </c>
      <c r="K364" s="1">
        <v>17406001</v>
      </c>
      <c r="L364" s="1" t="s">
        <v>50</v>
      </c>
      <c r="M364" s="1" t="s">
        <v>51</v>
      </c>
      <c r="N364" s="1" t="s">
        <v>64</v>
      </c>
      <c r="O364" s="1" t="s">
        <v>65</v>
      </c>
      <c r="P364" s="1" t="s">
        <v>66</v>
      </c>
      <c r="Q364" s="1" t="s">
        <v>67</v>
      </c>
      <c r="R364" s="1" t="s">
        <v>87</v>
      </c>
      <c r="S364" s="1" t="s">
        <v>88</v>
      </c>
      <c r="T364" s="2">
        <v>43333</v>
      </c>
      <c r="U364" s="2">
        <v>43333</v>
      </c>
      <c r="V364" s="1" t="s">
        <v>52</v>
      </c>
      <c r="W364" s="3">
        <v>1</v>
      </c>
      <c r="X364" s="1" t="s">
        <v>53</v>
      </c>
      <c r="Y364" s="4">
        <v>472500</v>
      </c>
      <c r="Z364" s="4">
        <v>-61898</v>
      </c>
      <c r="AA364" s="4">
        <v>0</v>
      </c>
      <c r="AB364" s="4">
        <v>0</v>
      </c>
      <c r="AC364" s="4">
        <v>0</v>
      </c>
      <c r="AD364" s="4">
        <v>472500</v>
      </c>
      <c r="AE364" s="5">
        <v>1685</v>
      </c>
      <c r="AF364" s="1" t="s">
        <v>70</v>
      </c>
      <c r="AG364" s="1" t="s">
        <v>71</v>
      </c>
      <c r="AH364" s="1" t="s">
        <v>89</v>
      </c>
      <c r="AI364" s="1" t="s">
        <v>57</v>
      </c>
      <c r="AJ364" s="5">
        <v>10950</v>
      </c>
      <c r="AK364" s="4">
        <v>-4901</v>
      </c>
      <c r="AL364" s="4">
        <v>0</v>
      </c>
      <c r="AM364" s="4">
        <v>0</v>
      </c>
      <c r="AN364" s="4">
        <v>0</v>
      </c>
      <c r="AO364" s="4">
        <v>-66799</v>
      </c>
      <c r="AP364" s="4">
        <v>-66799</v>
      </c>
      <c r="AQ364" s="4">
        <v>0</v>
      </c>
      <c r="AR364" s="4">
        <v>405701</v>
      </c>
      <c r="AS364" s="1" t="s">
        <v>52</v>
      </c>
      <c r="AT364" s="9">
        <f t="shared" si="146"/>
        <v>43333</v>
      </c>
      <c r="AU364" s="9">
        <f t="shared" si="147"/>
        <v>43313</v>
      </c>
      <c r="AV364" s="9">
        <v>44798</v>
      </c>
      <c r="AW364" s="11">
        <f t="shared" si="148"/>
        <v>4.0136986301369859</v>
      </c>
      <c r="AX364">
        <v>10</v>
      </c>
      <c r="AY364" s="12">
        <v>0.05</v>
      </c>
      <c r="AZ364">
        <f t="shared" si="149"/>
        <v>9.5000000000000001E-2</v>
      </c>
      <c r="BA364" s="13">
        <f t="shared" si="150"/>
        <v>472500</v>
      </c>
      <c r="BB364" s="17" t="s">
        <v>2189</v>
      </c>
      <c r="BC364">
        <f>MATCH(BB364,MONTHLY_INDEX!$A:$A,0)</f>
        <v>798</v>
      </c>
      <c r="BD364">
        <f>MATCH(AU364,MONTHLY_INDEX!$1:$1,0)</f>
        <v>80</v>
      </c>
      <c r="BE364">
        <f>INDEX(MONTHLY_INDEX!$1:$1048576,Final!BC364,Final!BD364)</f>
        <v>96</v>
      </c>
      <c r="BF364">
        <f>MATCH($BF$1,MONTHLY_INDEX!$1:$1,0)</f>
        <v>127</v>
      </c>
      <c r="BG364">
        <f>INDEX(MONTHLY_INDEX!$1:$1048576,Final!BC364,Final!BF364)</f>
        <v>95.3</v>
      </c>
      <c r="BH364" s="23">
        <f t="shared" si="168"/>
        <v>-7.2916666666666963E-3</v>
      </c>
      <c r="BI364" s="14">
        <f t="shared" si="169"/>
        <v>469054.6875</v>
      </c>
      <c r="BJ364" s="14">
        <f t="shared" si="170"/>
        <v>178851.19488441778</v>
      </c>
      <c r="BK364" s="15">
        <f t="shared" si="151"/>
        <v>290203.49261558219</v>
      </c>
      <c r="BL364" s="52">
        <v>0</v>
      </c>
      <c r="BM364" s="15">
        <f t="shared" si="171"/>
        <v>290203.49261558219</v>
      </c>
    </row>
    <row r="365" spans="1:65">
      <c r="A365" s="8">
        <v>363</v>
      </c>
      <c r="B365" s="1" t="s">
        <v>44</v>
      </c>
      <c r="C365" s="1">
        <v>1500</v>
      </c>
      <c r="D365" s="1" t="s">
        <v>60</v>
      </c>
      <c r="E365" s="1">
        <v>150000020</v>
      </c>
      <c r="F365" s="1" t="s">
        <v>60</v>
      </c>
      <c r="G365" s="1" t="s">
        <v>91</v>
      </c>
      <c r="H365" s="1">
        <v>3</v>
      </c>
      <c r="I365" s="1" t="s">
        <v>52</v>
      </c>
      <c r="J365" s="1" t="s">
        <v>49</v>
      </c>
      <c r="K365" s="1">
        <v>17406001</v>
      </c>
      <c r="L365" s="1" t="s">
        <v>50</v>
      </c>
      <c r="M365" s="1" t="s">
        <v>51</v>
      </c>
      <c r="N365" s="1" t="s">
        <v>64</v>
      </c>
      <c r="O365" s="1" t="s">
        <v>65</v>
      </c>
      <c r="P365" s="1" t="s">
        <v>66</v>
      </c>
      <c r="Q365" s="1" t="s">
        <v>67</v>
      </c>
      <c r="R365" s="1" t="s">
        <v>87</v>
      </c>
      <c r="S365" s="1" t="s">
        <v>88</v>
      </c>
      <c r="T365" s="2">
        <v>43333</v>
      </c>
      <c r="U365" s="2">
        <v>43333</v>
      </c>
      <c r="V365" s="1" t="s">
        <v>52</v>
      </c>
      <c r="W365" s="3">
        <v>1</v>
      </c>
      <c r="X365" s="1" t="s">
        <v>53</v>
      </c>
      <c r="Y365" s="4">
        <v>637760</v>
      </c>
      <c r="Z365" s="4">
        <v>-83547</v>
      </c>
      <c r="AA365" s="4">
        <v>0</v>
      </c>
      <c r="AB365" s="4">
        <v>0</v>
      </c>
      <c r="AC365" s="4">
        <v>0</v>
      </c>
      <c r="AD365" s="4">
        <v>637760</v>
      </c>
      <c r="AE365" s="5">
        <v>1685</v>
      </c>
      <c r="AF365" s="1" t="s">
        <v>70</v>
      </c>
      <c r="AG365" s="1" t="s">
        <v>71</v>
      </c>
      <c r="AH365" s="1" t="s">
        <v>89</v>
      </c>
      <c r="AI365" s="1" t="s">
        <v>57</v>
      </c>
      <c r="AJ365" s="5">
        <v>10950</v>
      </c>
      <c r="AK365" s="4">
        <v>-6616</v>
      </c>
      <c r="AL365" s="4">
        <v>0</v>
      </c>
      <c r="AM365" s="4">
        <v>0</v>
      </c>
      <c r="AN365" s="4">
        <v>0</v>
      </c>
      <c r="AO365" s="4">
        <v>-90163</v>
      </c>
      <c r="AP365" s="4">
        <v>-90163</v>
      </c>
      <c r="AQ365" s="4">
        <v>0</v>
      </c>
      <c r="AR365" s="4">
        <v>547597</v>
      </c>
      <c r="AS365" s="1" t="s">
        <v>52</v>
      </c>
      <c r="AT365" s="9">
        <f t="shared" si="146"/>
        <v>43333</v>
      </c>
      <c r="AU365" s="9">
        <f t="shared" si="147"/>
        <v>43313</v>
      </c>
      <c r="AV365" s="9">
        <v>44798</v>
      </c>
      <c r="AW365" s="11">
        <f t="shared" si="148"/>
        <v>4.0136986301369859</v>
      </c>
      <c r="AX365">
        <v>10</v>
      </c>
      <c r="AY365" s="12">
        <v>0.05</v>
      </c>
      <c r="AZ365">
        <f t="shared" si="149"/>
        <v>9.5000000000000001E-2</v>
      </c>
      <c r="BA365" s="13">
        <f t="shared" si="150"/>
        <v>637760</v>
      </c>
      <c r="BB365" s="17" t="s">
        <v>2189</v>
      </c>
      <c r="BC365">
        <f>MATCH(BB365,MONTHLY_INDEX!$A:$A,0)</f>
        <v>798</v>
      </c>
      <c r="BD365">
        <f>MATCH(AU365,MONTHLY_INDEX!$1:$1,0)</f>
        <v>80</v>
      </c>
      <c r="BE365">
        <f>INDEX(MONTHLY_INDEX!$1:$1048576,Final!BC365,Final!BD365)</f>
        <v>96</v>
      </c>
      <c r="BF365">
        <f>MATCH($BF$1,MONTHLY_INDEX!$1:$1,0)</f>
        <v>127</v>
      </c>
      <c r="BG365">
        <f>INDEX(MONTHLY_INDEX!$1:$1048576,Final!BC365,Final!BF365)</f>
        <v>95.3</v>
      </c>
      <c r="BH365" s="23">
        <f t="shared" si="168"/>
        <v>-7.2916666666666963E-3</v>
      </c>
      <c r="BI365" s="14">
        <f t="shared" si="169"/>
        <v>633109.66666666663</v>
      </c>
      <c r="BJ365" s="14">
        <f t="shared" si="170"/>
        <v>241405.58317351594</v>
      </c>
      <c r="BK365" s="15">
        <f t="shared" si="151"/>
        <v>391704.08349315065</v>
      </c>
      <c r="BL365" s="52">
        <v>0</v>
      </c>
      <c r="BM365" s="15">
        <f t="shared" si="171"/>
        <v>391704.08349315065</v>
      </c>
    </row>
    <row r="366" spans="1:65">
      <c r="A366" s="8">
        <v>364</v>
      </c>
      <c r="B366" s="1" t="s">
        <v>44</v>
      </c>
      <c r="C366" s="1">
        <v>1500</v>
      </c>
      <c r="D366" s="1" t="s">
        <v>60</v>
      </c>
      <c r="E366" s="1">
        <v>150000020</v>
      </c>
      <c r="F366" s="1" t="s">
        <v>60</v>
      </c>
      <c r="G366" s="1" t="s">
        <v>92</v>
      </c>
      <c r="H366" s="1">
        <v>4</v>
      </c>
      <c r="I366" s="1" t="s">
        <v>52</v>
      </c>
      <c r="J366" s="1" t="s">
        <v>49</v>
      </c>
      <c r="K366" s="1">
        <v>17406001</v>
      </c>
      <c r="L366" s="1" t="s">
        <v>50</v>
      </c>
      <c r="M366" s="1" t="s">
        <v>51</v>
      </c>
      <c r="N366" s="1" t="s">
        <v>64</v>
      </c>
      <c r="O366" s="1" t="s">
        <v>65</v>
      </c>
      <c r="P366" s="1" t="s">
        <v>66</v>
      </c>
      <c r="Q366" s="1" t="s">
        <v>67</v>
      </c>
      <c r="R366" s="1" t="s">
        <v>87</v>
      </c>
      <c r="S366" s="1" t="s">
        <v>88</v>
      </c>
      <c r="T366" s="2">
        <v>43333</v>
      </c>
      <c r="U366" s="2">
        <v>43333</v>
      </c>
      <c r="V366" s="1" t="s">
        <v>52</v>
      </c>
      <c r="W366" s="3">
        <v>1</v>
      </c>
      <c r="X366" s="1" t="s">
        <v>53</v>
      </c>
      <c r="Y366" s="4">
        <v>21044329</v>
      </c>
      <c r="Z366" s="4">
        <v>-2756887</v>
      </c>
      <c r="AA366" s="4">
        <v>0</v>
      </c>
      <c r="AB366" s="4">
        <v>0</v>
      </c>
      <c r="AC366" s="4">
        <v>0</v>
      </c>
      <c r="AD366" s="4">
        <v>21044329</v>
      </c>
      <c r="AE366" s="5">
        <v>1685</v>
      </c>
      <c r="AF366" s="1" t="s">
        <v>70</v>
      </c>
      <c r="AG366" s="1" t="s">
        <v>71</v>
      </c>
      <c r="AH366" s="1" t="s">
        <v>89</v>
      </c>
      <c r="AI366" s="1" t="s">
        <v>57</v>
      </c>
      <c r="AJ366" s="5">
        <v>10950</v>
      </c>
      <c r="AK366" s="4">
        <v>-218303</v>
      </c>
      <c r="AL366" s="4">
        <v>0</v>
      </c>
      <c r="AM366" s="4">
        <v>0</v>
      </c>
      <c r="AN366" s="4">
        <v>0</v>
      </c>
      <c r="AO366" s="4">
        <v>-2975190</v>
      </c>
      <c r="AP366" s="4">
        <v>-2975190</v>
      </c>
      <c r="AQ366" s="4">
        <v>0</v>
      </c>
      <c r="AR366" s="4">
        <v>18069139</v>
      </c>
      <c r="AS366" s="1" t="s">
        <v>52</v>
      </c>
      <c r="AT366" s="9">
        <f t="shared" si="146"/>
        <v>43333</v>
      </c>
      <c r="AU366" s="9">
        <f t="shared" si="147"/>
        <v>43313</v>
      </c>
      <c r="AV366" s="9">
        <v>44798</v>
      </c>
      <c r="AW366" s="11">
        <f t="shared" si="148"/>
        <v>4.0136986301369859</v>
      </c>
      <c r="AX366">
        <v>25</v>
      </c>
      <c r="AY366" s="12">
        <v>0.05</v>
      </c>
      <c r="AZ366">
        <f t="shared" si="149"/>
        <v>3.7999999999999999E-2</v>
      </c>
      <c r="BA366" s="13">
        <f t="shared" si="150"/>
        <v>21044329</v>
      </c>
      <c r="BB366" s="17" t="s">
        <v>2189</v>
      </c>
      <c r="BC366">
        <f>MATCH(BB366,MONTHLY_INDEX!$A:$A,0)</f>
        <v>798</v>
      </c>
      <c r="BD366">
        <f>MATCH(AU366,MONTHLY_INDEX!$1:$1,0)</f>
        <v>80</v>
      </c>
      <c r="BE366">
        <f>INDEX(MONTHLY_INDEX!$1:$1048576,Final!BC366,Final!BD366)</f>
        <v>96</v>
      </c>
      <c r="BF366">
        <f>MATCH($BF$1,MONTHLY_INDEX!$1:$1,0)</f>
        <v>127</v>
      </c>
      <c r="BG366">
        <f>INDEX(MONTHLY_INDEX!$1:$1048576,Final!BC366,Final!BF366)</f>
        <v>95.3</v>
      </c>
      <c r="BH366" s="23">
        <f t="shared" si="168"/>
        <v>-7.2916666666666963E-3</v>
      </c>
      <c r="BI366" s="14">
        <f t="shared" si="169"/>
        <v>20890880.767708331</v>
      </c>
      <c r="BJ366" s="14">
        <f t="shared" si="170"/>
        <v>3186288.5817488292</v>
      </c>
      <c r="BK366" s="15">
        <f t="shared" si="151"/>
        <v>17704592.185959503</v>
      </c>
      <c r="BL366" s="52">
        <v>0</v>
      </c>
      <c r="BM366" s="15">
        <f t="shared" si="171"/>
        <v>17704592.185959503</v>
      </c>
    </row>
    <row r="367" spans="1:65">
      <c r="A367" s="8">
        <v>365</v>
      </c>
      <c r="B367" s="1" t="s">
        <v>44</v>
      </c>
      <c r="C367" s="1">
        <v>1500</v>
      </c>
      <c r="D367" s="1" t="s">
        <v>60</v>
      </c>
      <c r="E367" s="1">
        <v>150000020</v>
      </c>
      <c r="F367" s="1" t="s">
        <v>60</v>
      </c>
      <c r="G367" s="1" t="s">
        <v>93</v>
      </c>
      <c r="H367" s="1">
        <v>5</v>
      </c>
      <c r="I367" s="1" t="s">
        <v>52</v>
      </c>
      <c r="J367" s="1" t="s">
        <v>49</v>
      </c>
      <c r="K367" s="1">
        <v>17406001</v>
      </c>
      <c r="L367" s="1" t="s">
        <v>50</v>
      </c>
      <c r="M367" s="1" t="s">
        <v>51</v>
      </c>
      <c r="N367" s="1" t="s">
        <v>64</v>
      </c>
      <c r="O367" s="1" t="s">
        <v>65</v>
      </c>
      <c r="P367" s="1" t="s">
        <v>66</v>
      </c>
      <c r="Q367" s="1" t="s">
        <v>67</v>
      </c>
      <c r="R367" s="1" t="s">
        <v>87</v>
      </c>
      <c r="S367" s="1" t="s">
        <v>88</v>
      </c>
      <c r="T367" s="2">
        <v>43333</v>
      </c>
      <c r="U367" s="2">
        <v>43333</v>
      </c>
      <c r="V367" s="1" t="s">
        <v>52</v>
      </c>
      <c r="W367" s="3">
        <v>1</v>
      </c>
      <c r="X367" s="1" t="s">
        <v>53</v>
      </c>
      <c r="Y367" s="4">
        <v>969266</v>
      </c>
      <c r="Z367" s="4">
        <v>-126976</v>
      </c>
      <c r="AA367" s="4">
        <v>0</v>
      </c>
      <c r="AB367" s="4">
        <v>0</v>
      </c>
      <c r="AC367" s="4">
        <v>0</v>
      </c>
      <c r="AD367" s="4">
        <v>969266</v>
      </c>
      <c r="AE367" s="5">
        <v>1685</v>
      </c>
      <c r="AF367" s="1" t="s">
        <v>70</v>
      </c>
      <c r="AG367" s="1" t="s">
        <v>71</v>
      </c>
      <c r="AH367" s="1" t="s">
        <v>89</v>
      </c>
      <c r="AI367" s="1" t="s">
        <v>57</v>
      </c>
      <c r="AJ367" s="5">
        <v>10950</v>
      </c>
      <c r="AK367" s="4">
        <v>-10055</v>
      </c>
      <c r="AL367" s="4">
        <v>0</v>
      </c>
      <c r="AM367" s="4">
        <v>0</v>
      </c>
      <c r="AN367" s="4">
        <v>0</v>
      </c>
      <c r="AO367" s="4">
        <v>-137031</v>
      </c>
      <c r="AP367" s="4">
        <v>-137031</v>
      </c>
      <c r="AQ367" s="4">
        <v>0</v>
      </c>
      <c r="AR367" s="4">
        <v>832235</v>
      </c>
      <c r="AS367" s="1" t="s">
        <v>52</v>
      </c>
      <c r="AT367" s="9">
        <f t="shared" si="146"/>
        <v>43333</v>
      </c>
      <c r="AU367" s="9">
        <f t="shared" si="147"/>
        <v>43313</v>
      </c>
      <c r="AV367" s="9">
        <v>44798</v>
      </c>
      <c r="AW367" s="11">
        <f t="shared" si="148"/>
        <v>4.0136986301369859</v>
      </c>
      <c r="AX367">
        <v>25</v>
      </c>
      <c r="AY367" s="12">
        <v>0.05</v>
      </c>
      <c r="AZ367">
        <f t="shared" si="149"/>
        <v>3.7999999999999999E-2</v>
      </c>
      <c r="BA367" s="13">
        <f t="shared" si="150"/>
        <v>969266</v>
      </c>
      <c r="BB367" s="17" t="s">
        <v>2083</v>
      </c>
      <c r="BC367">
        <f>MATCH(BB367,MONTHLY_INDEX!$A:$A,0)</f>
        <v>745</v>
      </c>
      <c r="BD367">
        <f>MATCH(AU367,MONTHLY_INDEX!$1:$1,0)</f>
        <v>80</v>
      </c>
      <c r="BE367">
        <f>INDEX(MONTHLY_INDEX!$1:$1048576,Final!BC367,Final!BD367)</f>
        <v>106.4</v>
      </c>
      <c r="BF367">
        <f>MATCH($BF$1,MONTHLY_INDEX!$1:$1,0)</f>
        <v>127</v>
      </c>
      <c r="BG367">
        <f>INDEX(MONTHLY_INDEX!$1:$1048576,Final!BC367,Final!BF367)</f>
        <v>115.4</v>
      </c>
      <c r="BH367" s="23">
        <f t="shared" si="168"/>
        <v>8.4586466165413529E-2</v>
      </c>
      <c r="BI367" s="14">
        <f t="shared" si="169"/>
        <v>1051252.7857142857</v>
      </c>
      <c r="BJ367" s="14">
        <f t="shared" si="170"/>
        <v>160337.65090606653</v>
      </c>
      <c r="BK367" s="15">
        <f t="shared" si="151"/>
        <v>890915.13480821915</v>
      </c>
      <c r="BL367" s="52">
        <v>0</v>
      </c>
      <c r="BM367" s="15">
        <f t="shared" si="171"/>
        <v>890915.13480821915</v>
      </c>
    </row>
    <row r="368" spans="1:65">
      <c r="A368" s="8">
        <v>366</v>
      </c>
      <c r="B368" s="1" t="s">
        <v>44</v>
      </c>
      <c r="C368" s="1">
        <v>1500</v>
      </c>
      <c r="D368" s="1" t="s">
        <v>60</v>
      </c>
      <c r="E368" s="1">
        <v>150000020</v>
      </c>
      <c r="F368" s="1" t="s">
        <v>60</v>
      </c>
      <c r="G368" s="1" t="s">
        <v>94</v>
      </c>
      <c r="H368" s="1">
        <v>6</v>
      </c>
      <c r="I368" s="1" t="s">
        <v>52</v>
      </c>
      <c r="J368" s="1" t="s">
        <v>49</v>
      </c>
      <c r="K368" s="1">
        <v>17406001</v>
      </c>
      <c r="L368" s="1" t="s">
        <v>50</v>
      </c>
      <c r="M368" s="1" t="s">
        <v>51</v>
      </c>
      <c r="N368" s="1" t="s">
        <v>64</v>
      </c>
      <c r="O368" s="1" t="s">
        <v>65</v>
      </c>
      <c r="P368" s="1" t="s">
        <v>66</v>
      </c>
      <c r="Q368" s="1" t="s">
        <v>67</v>
      </c>
      <c r="R368" s="1" t="s">
        <v>87</v>
      </c>
      <c r="S368" s="1" t="s">
        <v>88</v>
      </c>
      <c r="T368" s="2">
        <v>43333</v>
      </c>
      <c r="U368" s="2">
        <v>43333</v>
      </c>
      <c r="V368" s="1" t="s">
        <v>52</v>
      </c>
      <c r="W368" s="3">
        <v>1</v>
      </c>
      <c r="X368" s="1" t="s">
        <v>53</v>
      </c>
      <c r="Y368" s="4">
        <v>735000</v>
      </c>
      <c r="Z368" s="4">
        <v>-96287</v>
      </c>
      <c r="AA368" s="4">
        <v>0</v>
      </c>
      <c r="AB368" s="4">
        <v>0</v>
      </c>
      <c r="AC368" s="4">
        <v>0</v>
      </c>
      <c r="AD368" s="4">
        <v>735000</v>
      </c>
      <c r="AE368" s="5">
        <v>1685</v>
      </c>
      <c r="AF368" s="1" t="s">
        <v>70</v>
      </c>
      <c r="AG368" s="1" t="s">
        <v>71</v>
      </c>
      <c r="AH368" s="1" t="s">
        <v>89</v>
      </c>
      <c r="AI368" s="1" t="s">
        <v>57</v>
      </c>
      <c r="AJ368" s="5">
        <v>10950</v>
      </c>
      <c r="AK368" s="4">
        <v>-7625</v>
      </c>
      <c r="AL368" s="4">
        <v>0</v>
      </c>
      <c r="AM368" s="4">
        <v>0</v>
      </c>
      <c r="AN368" s="4">
        <v>0</v>
      </c>
      <c r="AO368" s="4">
        <v>-103912</v>
      </c>
      <c r="AP368" s="4">
        <v>-103912</v>
      </c>
      <c r="AQ368" s="4">
        <v>0</v>
      </c>
      <c r="AR368" s="4">
        <v>631088</v>
      </c>
      <c r="AS368" s="1" t="s">
        <v>52</v>
      </c>
      <c r="AT368" s="9">
        <f t="shared" si="146"/>
        <v>43333</v>
      </c>
      <c r="AU368" s="9">
        <f t="shared" si="147"/>
        <v>43313</v>
      </c>
      <c r="AV368" s="9">
        <v>44798</v>
      </c>
      <c r="AW368" s="11">
        <f t="shared" si="148"/>
        <v>4.0136986301369859</v>
      </c>
      <c r="AX368">
        <v>10</v>
      </c>
      <c r="AY368" s="12">
        <v>0.05</v>
      </c>
      <c r="AZ368">
        <f t="shared" si="149"/>
        <v>9.5000000000000001E-2</v>
      </c>
      <c r="BA368" s="13">
        <f t="shared" si="150"/>
        <v>735000</v>
      </c>
      <c r="BB368" s="17" t="s">
        <v>1853</v>
      </c>
      <c r="BC368">
        <f>MATCH(BB368,MONTHLY_INDEX!$A:$A,0)</f>
        <v>630</v>
      </c>
      <c r="BD368">
        <f>MATCH(AU368,MONTHLY_INDEX!$1:$1,0)</f>
        <v>80</v>
      </c>
      <c r="BE368">
        <f>INDEX(MONTHLY_INDEX!$1:$1048576,Final!BC368,Final!BD368)</f>
        <v>111.6</v>
      </c>
      <c r="BF368">
        <f>MATCH($BF$1,MONTHLY_INDEX!$1:$1,0)</f>
        <v>127</v>
      </c>
      <c r="BG368">
        <f>INDEX(MONTHLY_INDEX!$1:$1048576,Final!BC368,Final!BF368)</f>
        <v>151.1</v>
      </c>
      <c r="BH368" s="23">
        <f t="shared" si="168"/>
        <v>0.35394265232974914</v>
      </c>
      <c r="BI368" s="14">
        <f t="shared" si="169"/>
        <v>995147.84946236562</v>
      </c>
      <c r="BJ368" s="14">
        <f t="shared" si="170"/>
        <v>379451.2382162321</v>
      </c>
      <c r="BK368" s="15">
        <f t="shared" si="151"/>
        <v>615696.61124613346</v>
      </c>
      <c r="BL368" s="52">
        <v>0</v>
      </c>
      <c r="BM368" s="15">
        <f t="shared" si="171"/>
        <v>615696.61124613346</v>
      </c>
    </row>
    <row r="369" spans="1:65">
      <c r="A369" s="8">
        <v>367</v>
      </c>
      <c r="B369" s="1" t="s">
        <v>44</v>
      </c>
      <c r="C369" s="1">
        <v>1500</v>
      </c>
      <c r="D369" s="1" t="s">
        <v>60</v>
      </c>
      <c r="E369" s="1">
        <v>150000020</v>
      </c>
      <c r="F369" s="1" t="s">
        <v>60</v>
      </c>
      <c r="G369" s="1" t="s">
        <v>95</v>
      </c>
      <c r="H369" s="1">
        <v>7</v>
      </c>
      <c r="I369" s="1" t="s">
        <v>52</v>
      </c>
      <c r="J369" s="1" t="s">
        <v>49</v>
      </c>
      <c r="K369" s="1">
        <v>17406001</v>
      </c>
      <c r="L369" s="1" t="s">
        <v>50</v>
      </c>
      <c r="M369" s="1" t="s">
        <v>51</v>
      </c>
      <c r="N369" s="1" t="s">
        <v>64</v>
      </c>
      <c r="O369" s="1" t="s">
        <v>65</v>
      </c>
      <c r="P369" s="1" t="s">
        <v>66</v>
      </c>
      <c r="Q369" s="1" t="s">
        <v>67</v>
      </c>
      <c r="R369" s="1" t="s">
        <v>87</v>
      </c>
      <c r="S369" s="1" t="s">
        <v>88</v>
      </c>
      <c r="T369" s="2">
        <v>43333</v>
      </c>
      <c r="U369" s="2">
        <v>43333</v>
      </c>
      <c r="V369" s="1" t="s">
        <v>52</v>
      </c>
      <c r="W369" s="3">
        <v>1</v>
      </c>
      <c r="X369" s="1" t="s">
        <v>53</v>
      </c>
      <c r="Y369" s="4">
        <v>126000</v>
      </c>
      <c r="Z369" s="4">
        <v>-16506</v>
      </c>
      <c r="AA369" s="4">
        <v>0</v>
      </c>
      <c r="AB369" s="4">
        <v>0</v>
      </c>
      <c r="AC369" s="4">
        <v>0</v>
      </c>
      <c r="AD369" s="4">
        <v>126000</v>
      </c>
      <c r="AE369" s="5">
        <v>1685</v>
      </c>
      <c r="AF369" s="1" t="s">
        <v>70</v>
      </c>
      <c r="AG369" s="1" t="s">
        <v>71</v>
      </c>
      <c r="AH369" s="1" t="s">
        <v>89</v>
      </c>
      <c r="AI369" s="1" t="s">
        <v>57</v>
      </c>
      <c r="AJ369" s="5">
        <v>10950</v>
      </c>
      <c r="AK369" s="4">
        <v>-1307</v>
      </c>
      <c r="AL369" s="4">
        <v>0</v>
      </c>
      <c r="AM369" s="4">
        <v>0</v>
      </c>
      <c r="AN369" s="4">
        <v>0</v>
      </c>
      <c r="AO369" s="4">
        <v>-17813</v>
      </c>
      <c r="AP369" s="4">
        <v>-17813</v>
      </c>
      <c r="AQ369" s="4">
        <v>0</v>
      </c>
      <c r="AR369" s="4">
        <v>108187</v>
      </c>
      <c r="AS369" s="1" t="s">
        <v>52</v>
      </c>
      <c r="AT369" s="9">
        <f t="shared" si="146"/>
        <v>43333</v>
      </c>
      <c r="AU369" s="9">
        <f t="shared" si="147"/>
        <v>43313</v>
      </c>
      <c r="AV369" s="9">
        <v>44798</v>
      </c>
      <c r="AW369" s="11">
        <f t="shared" si="148"/>
        <v>4.0136986301369859</v>
      </c>
      <c r="AX369">
        <v>25</v>
      </c>
      <c r="AY369" s="12">
        <v>0.05</v>
      </c>
      <c r="AZ369">
        <f t="shared" si="149"/>
        <v>3.7999999999999999E-2</v>
      </c>
      <c r="BA369" s="13">
        <f t="shared" si="150"/>
        <v>126000</v>
      </c>
      <c r="BB369" s="17" t="s">
        <v>2189</v>
      </c>
      <c r="BC369">
        <f>MATCH(BB369,MONTHLY_INDEX!$A:$A,0)</f>
        <v>798</v>
      </c>
      <c r="BD369">
        <f>MATCH(AU369,MONTHLY_INDEX!$1:$1,0)</f>
        <v>80</v>
      </c>
      <c r="BE369">
        <f>INDEX(MONTHLY_INDEX!$1:$1048576,Final!BC369,Final!BD369)</f>
        <v>96</v>
      </c>
      <c r="BF369">
        <f>MATCH($BF$1,MONTHLY_INDEX!$1:$1,0)</f>
        <v>127</v>
      </c>
      <c r="BG369">
        <f>INDEX(MONTHLY_INDEX!$1:$1048576,Final!BC369,Final!BF369)</f>
        <v>95.3</v>
      </c>
      <c r="BH369" s="23">
        <f t="shared" si="168"/>
        <v>-7.2916666666666963E-3</v>
      </c>
      <c r="BI369" s="14">
        <f t="shared" si="169"/>
        <v>125081.25</v>
      </c>
      <c r="BJ369" s="14">
        <f t="shared" si="170"/>
        <v>19077.460787671229</v>
      </c>
      <c r="BK369" s="15">
        <f t="shared" si="151"/>
        <v>106003.78921232877</v>
      </c>
      <c r="BL369" s="52">
        <v>0</v>
      </c>
      <c r="BM369" s="15">
        <f t="shared" si="171"/>
        <v>106003.78921232877</v>
      </c>
    </row>
    <row r="370" spans="1:65">
      <c r="A370" s="8">
        <v>368</v>
      </c>
      <c r="B370" s="1" t="s">
        <v>44</v>
      </c>
      <c r="C370" s="1">
        <v>1500</v>
      </c>
      <c r="D370" s="1" t="s">
        <v>60</v>
      </c>
      <c r="E370" s="1">
        <v>150000020</v>
      </c>
      <c r="F370" s="1" t="s">
        <v>60</v>
      </c>
      <c r="G370" s="1" t="s">
        <v>96</v>
      </c>
      <c r="H370" s="1">
        <v>8</v>
      </c>
      <c r="I370" s="1" t="s">
        <v>52</v>
      </c>
      <c r="J370" s="1" t="s">
        <v>49</v>
      </c>
      <c r="K370" s="1">
        <v>17406001</v>
      </c>
      <c r="L370" s="1" t="s">
        <v>50</v>
      </c>
      <c r="M370" s="1" t="s">
        <v>51</v>
      </c>
      <c r="N370" s="1" t="s">
        <v>64</v>
      </c>
      <c r="O370" s="1" t="s">
        <v>65</v>
      </c>
      <c r="P370" s="1" t="s">
        <v>66</v>
      </c>
      <c r="Q370" s="1" t="s">
        <v>67</v>
      </c>
      <c r="R370" s="1" t="s">
        <v>87</v>
      </c>
      <c r="S370" s="1" t="s">
        <v>88</v>
      </c>
      <c r="T370" s="2">
        <v>43333</v>
      </c>
      <c r="U370" s="2">
        <v>43333</v>
      </c>
      <c r="V370" s="1" t="s">
        <v>52</v>
      </c>
      <c r="W370" s="3">
        <v>1</v>
      </c>
      <c r="X370" s="1" t="s">
        <v>53</v>
      </c>
      <c r="Y370" s="4">
        <v>29327302</v>
      </c>
      <c r="Z370" s="4">
        <v>-3841988</v>
      </c>
      <c r="AA370" s="4">
        <v>0</v>
      </c>
      <c r="AB370" s="4">
        <v>0</v>
      </c>
      <c r="AC370" s="4">
        <v>0</v>
      </c>
      <c r="AD370" s="4">
        <v>29327302</v>
      </c>
      <c r="AE370" s="5">
        <v>1685</v>
      </c>
      <c r="AF370" s="1" t="s">
        <v>70</v>
      </c>
      <c r="AG370" s="1" t="s">
        <v>71</v>
      </c>
      <c r="AH370" s="1" t="s">
        <v>89</v>
      </c>
      <c r="AI370" s="1" t="s">
        <v>57</v>
      </c>
      <c r="AJ370" s="5">
        <v>10950</v>
      </c>
      <c r="AK370" s="4">
        <v>-304227</v>
      </c>
      <c r="AL370" s="4">
        <v>0</v>
      </c>
      <c r="AM370" s="4">
        <v>0</v>
      </c>
      <c r="AN370" s="4">
        <v>0</v>
      </c>
      <c r="AO370" s="4">
        <v>-4146215</v>
      </c>
      <c r="AP370" s="4">
        <v>-4146215</v>
      </c>
      <c r="AQ370" s="4">
        <v>0</v>
      </c>
      <c r="AR370" s="4">
        <v>25181087</v>
      </c>
      <c r="AS370" s="1" t="s">
        <v>52</v>
      </c>
      <c r="AT370" s="9">
        <f t="shared" si="146"/>
        <v>43333</v>
      </c>
      <c r="AU370" s="9">
        <f t="shared" si="147"/>
        <v>43313</v>
      </c>
      <c r="AV370" s="9">
        <v>44798</v>
      </c>
      <c r="AW370" s="11">
        <f t="shared" si="148"/>
        <v>4.0136986301369859</v>
      </c>
      <c r="AX370">
        <v>25</v>
      </c>
      <c r="AY370" s="12">
        <v>0.05</v>
      </c>
      <c r="AZ370">
        <f t="shared" si="149"/>
        <v>3.7999999999999999E-2</v>
      </c>
      <c r="BA370" s="13">
        <f t="shared" si="150"/>
        <v>29327302</v>
      </c>
      <c r="BB370" s="17" t="s">
        <v>2189</v>
      </c>
      <c r="BC370">
        <f>MATCH(BB370,MONTHLY_INDEX!$A:$A,0)</f>
        <v>798</v>
      </c>
      <c r="BD370">
        <f>MATCH(AU370,MONTHLY_INDEX!$1:$1,0)</f>
        <v>80</v>
      </c>
      <c r="BE370">
        <f>INDEX(MONTHLY_INDEX!$1:$1048576,Final!BC370,Final!BD370)</f>
        <v>96</v>
      </c>
      <c r="BF370">
        <f>MATCH($BF$1,MONTHLY_INDEX!$1:$1,0)</f>
        <v>127</v>
      </c>
      <c r="BG370">
        <f>INDEX(MONTHLY_INDEX!$1:$1048576,Final!BC370,Final!BF370)</f>
        <v>95.3</v>
      </c>
      <c r="BH370" s="23">
        <f t="shared" si="168"/>
        <v>-7.2916666666666963E-3</v>
      </c>
      <c r="BI370" s="14">
        <f t="shared" si="169"/>
        <v>29113457.089583334</v>
      </c>
      <c r="BJ370" s="14">
        <f t="shared" si="170"/>
        <v>4440400.4278824767</v>
      </c>
      <c r="BK370" s="15">
        <f t="shared" si="151"/>
        <v>24673056.661700856</v>
      </c>
      <c r="BL370" s="52">
        <v>0</v>
      </c>
      <c r="BM370" s="15">
        <f t="shared" si="171"/>
        <v>24673056.661700856</v>
      </c>
    </row>
    <row r="371" spans="1:65">
      <c r="A371" s="8">
        <v>369</v>
      </c>
      <c r="B371" s="1" t="s">
        <v>44</v>
      </c>
      <c r="C371" s="1">
        <v>1500</v>
      </c>
      <c r="D371" s="1" t="s">
        <v>60</v>
      </c>
      <c r="E371" s="1">
        <v>150000020</v>
      </c>
      <c r="F371" s="1" t="s">
        <v>60</v>
      </c>
      <c r="G371" s="1" t="s">
        <v>97</v>
      </c>
      <c r="H371" s="1">
        <v>9</v>
      </c>
      <c r="I371" s="1" t="s">
        <v>52</v>
      </c>
      <c r="J371" s="1" t="s">
        <v>49</v>
      </c>
      <c r="K371" s="1">
        <v>17406001</v>
      </c>
      <c r="L371" s="1" t="s">
        <v>50</v>
      </c>
      <c r="M371" s="1" t="s">
        <v>51</v>
      </c>
      <c r="N371" s="1" t="s">
        <v>64</v>
      </c>
      <c r="O371" s="1" t="s">
        <v>65</v>
      </c>
      <c r="P371" s="1" t="s">
        <v>66</v>
      </c>
      <c r="Q371" s="1" t="s">
        <v>67</v>
      </c>
      <c r="R371" s="1" t="s">
        <v>87</v>
      </c>
      <c r="S371" s="1" t="s">
        <v>88</v>
      </c>
      <c r="T371" s="2">
        <v>43333</v>
      </c>
      <c r="U371" s="2">
        <v>43333</v>
      </c>
      <c r="V371" s="1" t="s">
        <v>52</v>
      </c>
      <c r="W371" s="3">
        <v>1</v>
      </c>
      <c r="X371" s="1" t="s">
        <v>53</v>
      </c>
      <c r="Y371" s="4">
        <v>1517250</v>
      </c>
      <c r="Z371" s="4">
        <v>-198765</v>
      </c>
      <c r="AA371" s="4">
        <v>0</v>
      </c>
      <c r="AB371" s="4">
        <v>0</v>
      </c>
      <c r="AC371" s="4">
        <v>0</v>
      </c>
      <c r="AD371" s="4">
        <v>1517250</v>
      </c>
      <c r="AE371" s="5">
        <v>1685</v>
      </c>
      <c r="AF371" s="1" t="s">
        <v>70</v>
      </c>
      <c r="AG371" s="1" t="s">
        <v>71</v>
      </c>
      <c r="AH371" s="1" t="s">
        <v>89</v>
      </c>
      <c r="AI371" s="1" t="s">
        <v>57</v>
      </c>
      <c r="AJ371" s="5">
        <v>10950</v>
      </c>
      <c r="AK371" s="4">
        <v>-15739</v>
      </c>
      <c r="AL371" s="4">
        <v>0</v>
      </c>
      <c r="AM371" s="4">
        <v>0</v>
      </c>
      <c r="AN371" s="4">
        <v>0</v>
      </c>
      <c r="AO371" s="4">
        <v>-214504</v>
      </c>
      <c r="AP371" s="4">
        <v>-214504</v>
      </c>
      <c r="AQ371" s="4">
        <v>0</v>
      </c>
      <c r="AR371" s="4">
        <v>1302746</v>
      </c>
      <c r="AS371" s="1" t="s">
        <v>52</v>
      </c>
      <c r="AT371" s="9">
        <f t="shared" si="146"/>
        <v>43333</v>
      </c>
      <c r="AU371" s="9">
        <f t="shared" si="147"/>
        <v>43313</v>
      </c>
      <c r="AV371" s="9">
        <v>44798</v>
      </c>
      <c r="AW371" s="11">
        <f t="shared" si="148"/>
        <v>4.0136986301369859</v>
      </c>
      <c r="AX371">
        <v>15</v>
      </c>
      <c r="AY371" s="12">
        <v>0.05</v>
      </c>
      <c r="AZ371">
        <f t="shared" si="149"/>
        <v>6.3333333333333325E-2</v>
      </c>
      <c r="BA371" s="13">
        <f t="shared" si="150"/>
        <v>1517250</v>
      </c>
      <c r="BB371" s="17" t="s">
        <v>1941</v>
      </c>
      <c r="BC371">
        <f>MATCH(BB371,MONTHLY_INDEX!$A:$A,0)</f>
        <v>674</v>
      </c>
      <c r="BD371">
        <f>MATCH(AU371,MONTHLY_INDEX!$1:$1,0)</f>
        <v>80</v>
      </c>
      <c r="BE371">
        <f>INDEX(MONTHLY_INDEX!$1:$1048576,Final!BC371,Final!BD371)</f>
        <v>105.1</v>
      </c>
      <c r="BF371">
        <f>MATCH($BF$1,MONTHLY_INDEX!$1:$1,0)</f>
        <v>127</v>
      </c>
      <c r="BG371">
        <f>INDEX(MONTHLY_INDEX!$1:$1048576,Final!BC371,Final!BF371)</f>
        <v>122.8</v>
      </c>
      <c r="BH371" s="23">
        <f t="shared" si="168"/>
        <v>0.16841103710751668</v>
      </c>
      <c r="BI371" s="14">
        <f t="shared" si="169"/>
        <v>1772771.6460513796</v>
      </c>
      <c r="BJ371" s="14">
        <f t="shared" si="170"/>
        <v>450640.17139580037</v>
      </c>
      <c r="BK371" s="15">
        <f t="shared" si="151"/>
        <v>1322131.4746555793</v>
      </c>
      <c r="BL371" s="52">
        <v>0</v>
      </c>
      <c r="BM371" s="15">
        <f t="shared" si="171"/>
        <v>1322131.4746555793</v>
      </c>
    </row>
    <row r="372" spans="1:65">
      <c r="A372" s="8">
        <v>370</v>
      </c>
      <c r="B372" s="1" t="s">
        <v>44</v>
      </c>
      <c r="C372" s="1">
        <v>1500</v>
      </c>
      <c r="D372" s="1" t="s">
        <v>60</v>
      </c>
      <c r="E372" s="1">
        <v>150000020</v>
      </c>
      <c r="F372" s="1" t="s">
        <v>60</v>
      </c>
      <c r="G372" s="1" t="s">
        <v>98</v>
      </c>
      <c r="H372" s="1">
        <v>10</v>
      </c>
      <c r="I372" s="1" t="s">
        <v>52</v>
      </c>
      <c r="J372" s="1" t="s">
        <v>49</v>
      </c>
      <c r="K372" s="1">
        <v>17406001</v>
      </c>
      <c r="L372" s="1" t="s">
        <v>50</v>
      </c>
      <c r="M372" s="1" t="s">
        <v>51</v>
      </c>
      <c r="N372" s="1" t="s">
        <v>64</v>
      </c>
      <c r="O372" s="1" t="s">
        <v>65</v>
      </c>
      <c r="P372" s="1" t="s">
        <v>66</v>
      </c>
      <c r="Q372" s="1" t="s">
        <v>67</v>
      </c>
      <c r="R372" s="1" t="s">
        <v>87</v>
      </c>
      <c r="S372" s="1" t="s">
        <v>88</v>
      </c>
      <c r="T372" s="2">
        <v>43333</v>
      </c>
      <c r="U372" s="2">
        <v>43333</v>
      </c>
      <c r="V372" s="1" t="s">
        <v>52</v>
      </c>
      <c r="W372" s="3">
        <v>1</v>
      </c>
      <c r="X372" s="1" t="s">
        <v>53</v>
      </c>
      <c r="Y372" s="4">
        <v>312900</v>
      </c>
      <c r="Z372" s="4">
        <v>-40991</v>
      </c>
      <c r="AA372" s="4">
        <v>0</v>
      </c>
      <c r="AB372" s="4">
        <v>0</v>
      </c>
      <c r="AC372" s="4">
        <v>0</v>
      </c>
      <c r="AD372" s="4">
        <v>312900</v>
      </c>
      <c r="AE372" s="5">
        <v>1685</v>
      </c>
      <c r="AF372" s="1" t="s">
        <v>70</v>
      </c>
      <c r="AG372" s="1" t="s">
        <v>71</v>
      </c>
      <c r="AH372" s="1" t="s">
        <v>89</v>
      </c>
      <c r="AI372" s="1" t="s">
        <v>57</v>
      </c>
      <c r="AJ372" s="5">
        <v>10950</v>
      </c>
      <c r="AK372" s="4">
        <v>-3246</v>
      </c>
      <c r="AL372" s="4">
        <v>0</v>
      </c>
      <c r="AM372" s="4">
        <v>0</v>
      </c>
      <c r="AN372" s="4">
        <v>0</v>
      </c>
      <c r="AO372" s="4">
        <v>-44237</v>
      </c>
      <c r="AP372" s="4">
        <v>-44237</v>
      </c>
      <c r="AQ372" s="4">
        <v>0</v>
      </c>
      <c r="AR372" s="4">
        <v>268663</v>
      </c>
      <c r="AS372" s="1" t="s">
        <v>52</v>
      </c>
      <c r="AT372" s="9">
        <f t="shared" si="146"/>
        <v>43333</v>
      </c>
      <c r="AU372" s="9">
        <f t="shared" si="147"/>
        <v>43313</v>
      </c>
      <c r="AV372" s="9">
        <v>44798</v>
      </c>
      <c r="AW372" s="11">
        <f t="shared" si="148"/>
        <v>4.0136986301369859</v>
      </c>
      <c r="AX372">
        <v>10</v>
      </c>
      <c r="AY372" s="12">
        <v>0.05</v>
      </c>
      <c r="AZ372">
        <f t="shared" si="149"/>
        <v>9.5000000000000001E-2</v>
      </c>
      <c r="BA372" s="13">
        <f t="shared" si="150"/>
        <v>312900</v>
      </c>
      <c r="BB372" s="17" t="s">
        <v>2189</v>
      </c>
      <c r="BC372">
        <f>MATCH(BB372,MONTHLY_INDEX!$A:$A,0)</f>
        <v>798</v>
      </c>
      <c r="BD372">
        <f>MATCH(AU372,MONTHLY_INDEX!$1:$1,0)</f>
        <v>80</v>
      </c>
      <c r="BE372">
        <f>INDEX(MONTHLY_INDEX!$1:$1048576,Final!BC372,Final!BD372)</f>
        <v>96</v>
      </c>
      <c r="BF372">
        <f>MATCH($BF$1,MONTHLY_INDEX!$1:$1,0)</f>
        <v>127</v>
      </c>
      <c r="BG372">
        <f>INDEX(MONTHLY_INDEX!$1:$1048576,Final!BC372,Final!BF372)</f>
        <v>95.3</v>
      </c>
      <c r="BH372" s="23">
        <f t="shared" si="168"/>
        <v>-7.2916666666666963E-3</v>
      </c>
      <c r="BI372" s="14">
        <f t="shared" si="169"/>
        <v>310618.4375</v>
      </c>
      <c r="BJ372" s="14">
        <f t="shared" si="170"/>
        <v>118439.2357234589</v>
      </c>
      <c r="BK372" s="15">
        <f t="shared" si="151"/>
        <v>192179.2017765411</v>
      </c>
      <c r="BL372" s="52">
        <v>0</v>
      </c>
      <c r="BM372" s="15">
        <f t="shared" si="171"/>
        <v>192179.2017765411</v>
      </c>
    </row>
    <row r="373" spans="1:65">
      <c r="A373" s="8">
        <v>371</v>
      </c>
      <c r="B373" s="1" t="s">
        <v>44</v>
      </c>
      <c r="C373" s="1">
        <v>1500</v>
      </c>
      <c r="D373" s="1" t="s">
        <v>60</v>
      </c>
      <c r="E373" s="1">
        <v>150000020</v>
      </c>
      <c r="F373" s="1" t="s">
        <v>60</v>
      </c>
      <c r="G373" s="1" t="s">
        <v>99</v>
      </c>
      <c r="H373" s="1">
        <v>11</v>
      </c>
      <c r="I373" s="1" t="s">
        <v>52</v>
      </c>
      <c r="J373" s="1" t="s">
        <v>49</v>
      </c>
      <c r="K373" s="1">
        <v>17406001</v>
      </c>
      <c r="L373" s="1" t="s">
        <v>50</v>
      </c>
      <c r="M373" s="1" t="s">
        <v>51</v>
      </c>
      <c r="N373" s="1" t="s">
        <v>64</v>
      </c>
      <c r="O373" s="1" t="s">
        <v>65</v>
      </c>
      <c r="P373" s="1" t="s">
        <v>66</v>
      </c>
      <c r="Q373" s="1" t="s">
        <v>67</v>
      </c>
      <c r="R373" s="1" t="s">
        <v>87</v>
      </c>
      <c r="S373" s="1" t="s">
        <v>88</v>
      </c>
      <c r="T373" s="2">
        <v>43333</v>
      </c>
      <c r="U373" s="2">
        <v>43333</v>
      </c>
      <c r="V373" s="1" t="s">
        <v>52</v>
      </c>
      <c r="W373" s="3">
        <v>1</v>
      </c>
      <c r="X373" s="1" t="s">
        <v>53</v>
      </c>
      <c r="Y373" s="4">
        <v>1174950</v>
      </c>
      <c r="Z373" s="4">
        <v>-153922</v>
      </c>
      <c r="AA373" s="4">
        <v>0</v>
      </c>
      <c r="AB373" s="4">
        <v>0</v>
      </c>
      <c r="AC373" s="4">
        <v>0</v>
      </c>
      <c r="AD373" s="4">
        <v>1174950</v>
      </c>
      <c r="AE373" s="5">
        <v>1685</v>
      </c>
      <c r="AF373" s="1" t="s">
        <v>70</v>
      </c>
      <c r="AG373" s="1" t="s">
        <v>71</v>
      </c>
      <c r="AH373" s="1" t="s">
        <v>89</v>
      </c>
      <c r="AI373" s="1" t="s">
        <v>57</v>
      </c>
      <c r="AJ373" s="5">
        <v>10950</v>
      </c>
      <c r="AK373" s="4">
        <v>-12188</v>
      </c>
      <c r="AL373" s="4">
        <v>0</v>
      </c>
      <c r="AM373" s="4">
        <v>0</v>
      </c>
      <c r="AN373" s="4">
        <v>0</v>
      </c>
      <c r="AO373" s="4">
        <v>-166110</v>
      </c>
      <c r="AP373" s="4">
        <v>-166110</v>
      </c>
      <c r="AQ373" s="4">
        <v>0</v>
      </c>
      <c r="AR373" s="4">
        <v>1008840</v>
      </c>
      <c r="AS373" s="1" t="s">
        <v>52</v>
      </c>
      <c r="AT373" s="9">
        <f t="shared" si="146"/>
        <v>43333</v>
      </c>
      <c r="AU373" s="9">
        <f t="shared" si="147"/>
        <v>43313</v>
      </c>
      <c r="AV373" s="9">
        <v>44798</v>
      </c>
      <c r="AW373" s="11">
        <f t="shared" si="148"/>
        <v>4.0136986301369859</v>
      </c>
      <c r="AX373">
        <v>10</v>
      </c>
      <c r="AY373" s="12">
        <v>0.05</v>
      </c>
      <c r="AZ373">
        <f t="shared" si="149"/>
        <v>9.5000000000000001E-2</v>
      </c>
      <c r="BA373" s="13">
        <f t="shared" si="150"/>
        <v>1174950</v>
      </c>
      <c r="BB373" s="17" t="s">
        <v>2189</v>
      </c>
      <c r="BC373">
        <f>MATCH(BB373,MONTHLY_INDEX!$A:$A,0)</f>
        <v>798</v>
      </c>
      <c r="BD373">
        <f>MATCH(AU373,MONTHLY_INDEX!$1:$1,0)</f>
        <v>80</v>
      </c>
      <c r="BE373">
        <f>INDEX(MONTHLY_INDEX!$1:$1048576,Final!BC373,Final!BD373)</f>
        <v>96</v>
      </c>
      <c r="BF373">
        <f>MATCH($BF$1,MONTHLY_INDEX!$1:$1,0)</f>
        <v>127</v>
      </c>
      <c r="BG373">
        <f>INDEX(MONTHLY_INDEX!$1:$1048576,Final!BC373,Final!BF373)</f>
        <v>95.3</v>
      </c>
      <c r="BH373" s="23">
        <f t="shared" si="168"/>
        <v>-7.2916666666666963E-3</v>
      </c>
      <c r="BI373" s="14">
        <f t="shared" si="169"/>
        <v>1166382.65625</v>
      </c>
      <c r="BJ373" s="14">
        <f t="shared" si="170"/>
        <v>444743.30461258558</v>
      </c>
      <c r="BK373" s="15">
        <f t="shared" si="151"/>
        <v>721639.35163741442</v>
      </c>
      <c r="BL373" s="52">
        <v>0</v>
      </c>
      <c r="BM373" s="15">
        <f t="shared" si="171"/>
        <v>721639.35163741442</v>
      </c>
    </row>
    <row r="374" spans="1:65">
      <c r="A374" s="8">
        <v>372</v>
      </c>
      <c r="B374" s="1" t="s">
        <v>44</v>
      </c>
      <c r="C374" s="1">
        <v>1500</v>
      </c>
      <c r="D374" s="1" t="s">
        <v>60</v>
      </c>
      <c r="E374" s="1">
        <v>150000020</v>
      </c>
      <c r="F374" s="1" t="s">
        <v>60</v>
      </c>
      <c r="G374" s="1" t="s">
        <v>100</v>
      </c>
      <c r="H374" s="1">
        <v>12</v>
      </c>
      <c r="I374" s="1" t="s">
        <v>52</v>
      </c>
      <c r="J374" s="1" t="s">
        <v>49</v>
      </c>
      <c r="K374" s="1">
        <v>17406001</v>
      </c>
      <c r="L374" s="1" t="s">
        <v>50</v>
      </c>
      <c r="M374" s="1" t="s">
        <v>51</v>
      </c>
      <c r="N374" s="1" t="s">
        <v>64</v>
      </c>
      <c r="O374" s="1" t="s">
        <v>65</v>
      </c>
      <c r="P374" s="1" t="s">
        <v>66</v>
      </c>
      <c r="Q374" s="1" t="s">
        <v>67</v>
      </c>
      <c r="R374" s="1" t="s">
        <v>87</v>
      </c>
      <c r="S374" s="1" t="s">
        <v>88</v>
      </c>
      <c r="T374" s="2">
        <v>43333</v>
      </c>
      <c r="U374" s="2">
        <v>43333</v>
      </c>
      <c r="V374" s="1" t="s">
        <v>52</v>
      </c>
      <c r="W374" s="3">
        <v>1</v>
      </c>
      <c r="X374" s="1" t="s">
        <v>53</v>
      </c>
      <c r="Y374" s="4">
        <v>582750</v>
      </c>
      <c r="Z374" s="4">
        <v>-76342</v>
      </c>
      <c r="AA374" s="4">
        <v>0</v>
      </c>
      <c r="AB374" s="4">
        <v>0</v>
      </c>
      <c r="AC374" s="4">
        <v>0</v>
      </c>
      <c r="AD374" s="4">
        <v>582750</v>
      </c>
      <c r="AE374" s="5">
        <v>1685</v>
      </c>
      <c r="AF374" s="1" t="s">
        <v>70</v>
      </c>
      <c r="AG374" s="1" t="s">
        <v>71</v>
      </c>
      <c r="AH374" s="1" t="s">
        <v>89</v>
      </c>
      <c r="AI374" s="1" t="s">
        <v>57</v>
      </c>
      <c r="AJ374" s="5">
        <v>10950</v>
      </c>
      <c r="AK374" s="4">
        <v>-6045</v>
      </c>
      <c r="AL374" s="4">
        <v>0</v>
      </c>
      <c r="AM374" s="4">
        <v>0</v>
      </c>
      <c r="AN374" s="4">
        <v>0</v>
      </c>
      <c r="AO374" s="4">
        <v>-82387</v>
      </c>
      <c r="AP374" s="4">
        <v>-82387</v>
      </c>
      <c r="AQ374" s="4">
        <v>0</v>
      </c>
      <c r="AR374" s="4">
        <v>500363</v>
      </c>
      <c r="AS374" s="1" t="s">
        <v>52</v>
      </c>
      <c r="AT374" s="9">
        <f t="shared" si="146"/>
        <v>43333</v>
      </c>
      <c r="AU374" s="9">
        <f t="shared" si="147"/>
        <v>43313</v>
      </c>
      <c r="AV374" s="9">
        <v>44798</v>
      </c>
      <c r="AW374" s="11">
        <f t="shared" si="148"/>
        <v>4.0136986301369859</v>
      </c>
      <c r="AX374">
        <v>10</v>
      </c>
      <c r="AY374" s="12">
        <v>0.05</v>
      </c>
      <c r="AZ374">
        <f t="shared" si="149"/>
        <v>9.5000000000000001E-2</v>
      </c>
      <c r="BA374" s="13">
        <f t="shared" si="150"/>
        <v>582750</v>
      </c>
      <c r="BB374" s="17" t="s">
        <v>1973</v>
      </c>
      <c r="BC374">
        <f>MATCH(BB374,MONTHLY_INDEX!$A:$A,0)</f>
        <v>690</v>
      </c>
      <c r="BD374">
        <f>MATCH(AU374,MONTHLY_INDEX!$1:$1,0)</f>
        <v>80</v>
      </c>
      <c r="BE374">
        <f>INDEX(MONTHLY_INDEX!$1:$1048576,Final!BC374,Final!BD374)</f>
        <v>110</v>
      </c>
      <c r="BF374">
        <f>MATCH($BF$1,MONTHLY_INDEX!$1:$1,0)</f>
        <v>127</v>
      </c>
      <c r="BG374">
        <f>INDEX(MONTHLY_INDEX!$1:$1048576,Final!BC374,Final!BF374)</f>
        <v>145.69999999999999</v>
      </c>
      <c r="BH374" s="23">
        <f t="shared" si="168"/>
        <v>0.32454545454545441</v>
      </c>
      <c r="BI374" s="14">
        <f t="shared" si="169"/>
        <v>771878.86363636365</v>
      </c>
      <c r="BJ374" s="14">
        <f t="shared" si="170"/>
        <v>294318.46807285177</v>
      </c>
      <c r="BK374" s="15">
        <f t="shared" si="151"/>
        <v>477560.39556351188</v>
      </c>
      <c r="BL374" s="52">
        <v>0</v>
      </c>
      <c r="BM374" s="15">
        <f t="shared" si="171"/>
        <v>477560.39556351188</v>
      </c>
    </row>
    <row r="375" spans="1:65">
      <c r="A375" s="8">
        <v>373</v>
      </c>
      <c r="B375" s="1" t="s">
        <v>44</v>
      </c>
      <c r="C375" s="1">
        <v>1500</v>
      </c>
      <c r="D375" s="1" t="s">
        <v>60</v>
      </c>
      <c r="E375" s="1">
        <v>150000020</v>
      </c>
      <c r="F375" s="1" t="s">
        <v>60</v>
      </c>
      <c r="G375" s="1" t="s">
        <v>101</v>
      </c>
      <c r="H375" s="1">
        <v>13</v>
      </c>
      <c r="I375" s="1" t="s">
        <v>52</v>
      </c>
      <c r="J375" s="1" t="s">
        <v>49</v>
      </c>
      <c r="K375" s="1">
        <v>17406001</v>
      </c>
      <c r="L375" s="1" t="s">
        <v>50</v>
      </c>
      <c r="M375" s="1" t="s">
        <v>51</v>
      </c>
      <c r="N375" s="1" t="s">
        <v>64</v>
      </c>
      <c r="O375" s="1" t="s">
        <v>65</v>
      </c>
      <c r="P375" s="1" t="s">
        <v>66</v>
      </c>
      <c r="Q375" s="1" t="s">
        <v>67</v>
      </c>
      <c r="R375" s="1" t="s">
        <v>87</v>
      </c>
      <c r="S375" s="1" t="s">
        <v>88</v>
      </c>
      <c r="T375" s="2">
        <v>43333</v>
      </c>
      <c r="U375" s="2">
        <v>43333</v>
      </c>
      <c r="V375" s="1" t="s">
        <v>52</v>
      </c>
      <c r="W375" s="3">
        <v>1</v>
      </c>
      <c r="X375" s="1" t="s">
        <v>53</v>
      </c>
      <c r="Y375" s="4">
        <v>9976171</v>
      </c>
      <c r="Z375" s="4">
        <v>-1306915</v>
      </c>
      <c r="AA375" s="4">
        <v>0</v>
      </c>
      <c r="AB375" s="4">
        <v>0</v>
      </c>
      <c r="AC375" s="4">
        <v>0</v>
      </c>
      <c r="AD375" s="4">
        <v>9976171</v>
      </c>
      <c r="AE375" s="5">
        <v>1685</v>
      </c>
      <c r="AF375" s="1" t="s">
        <v>70</v>
      </c>
      <c r="AG375" s="1" t="s">
        <v>71</v>
      </c>
      <c r="AH375" s="1" t="s">
        <v>89</v>
      </c>
      <c r="AI375" s="1" t="s">
        <v>57</v>
      </c>
      <c r="AJ375" s="5">
        <v>10950</v>
      </c>
      <c r="AK375" s="4">
        <v>-103488</v>
      </c>
      <c r="AL375" s="4">
        <v>0</v>
      </c>
      <c r="AM375" s="4">
        <v>0</v>
      </c>
      <c r="AN375" s="4">
        <v>0</v>
      </c>
      <c r="AO375" s="4">
        <v>-1410403</v>
      </c>
      <c r="AP375" s="4">
        <v>-1410403</v>
      </c>
      <c r="AQ375" s="4">
        <v>0</v>
      </c>
      <c r="AR375" s="4">
        <v>8565768</v>
      </c>
      <c r="AS375" s="1" t="s">
        <v>52</v>
      </c>
      <c r="AT375" s="9">
        <f t="shared" si="146"/>
        <v>43333</v>
      </c>
      <c r="AU375" s="9">
        <f t="shared" si="147"/>
        <v>43313</v>
      </c>
      <c r="AV375" s="9">
        <v>44798</v>
      </c>
      <c r="AW375" s="11">
        <f t="shared" si="148"/>
        <v>4.0136986301369859</v>
      </c>
      <c r="AX375">
        <v>25</v>
      </c>
      <c r="AY375" s="12">
        <v>0.05</v>
      </c>
      <c r="AZ375">
        <f t="shared" si="149"/>
        <v>3.7999999999999999E-2</v>
      </c>
      <c r="BA375" s="13">
        <f t="shared" si="150"/>
        <v>9976171</v>
      </c>
      <c r="BB375" s="17" t="s">
        <v>2189</v>
      </c>
      <c r="BC375">
        <f>MATCH(BB375,MONTHLY_INDEX!$A:$A,0)</f>
        <v>798</v>
      </c>
      <c r="BD375">
        <f>MATCH(AU375,MONTHLY_INDEX!$1:$1,0)</f>
        <v>80</v>
      </c>
      <c r="BE375">
        <f>INDEX(MONTHLY_INDEX!$1:$1048576,Final!BC375,Final!BD375)</f>
        <v>96</v>
      </c>
      <c r="BF375">
        <f>MATCH($BF$1,MONTHLY_INDEX!$1:$1,0)</f>
        <v>127</v>
      </c>
      <c r="BG375">
        <f>INDEX(MONTHLY_INDEX!$1:$1048576,Final!BC375,Final!BF375)</f>
        <v>95.3</v>
      </c>
      <c r="BH375" s="23">
        <f t="shared" si="168"/>
        <v>-7.2916666666666963E-3</v>
      </c>
      <c r="BI375" s="14">
        <f t="shared" si="169"/>
        <v>9903428.0864583328</v>
      </c>
      <c r="BJ375" s="14">
        <f t="shared" si="170"/>
        <v>1510476.2782825625</v>
      </c>
      <c r="BK375" s="15">
        <f t="shared" si="151"/>
        <v>8392951.8081757706</v>
      </c>
      <c r="BL375" s="52">
        <v>0</v>
      </c>
      <c r="BM375" s="15">
        <f t="shared" si="171"/>
        <v>8392951.8081757706</v>
      </c>
    </row>
    <row r="376" spans="1:65">
      <c r="A376" s="8">
        <v>374</v>
      </c>
      <c r="B376" s="1" t="s">
        <v>44</v>
      </c>
      <c r="C376" s="1">
        <v>1500</v>
      </c>
      <c r="D376" s="1" t="s">
        <v>60</v>
      </c>
      <c r="E376" s="1">
        <v>150000020</v>
      </c>
      <c r="F376" s="1" t="s">
        <v>60</v>
      </c>
      <c r="G376" s="1" t="s">
        <v>102</v>
      </c>
      <c r="H376" s="1">
        <v>14</v>
      </c>
      <c r="I376" s="1" t="s">
        <v>52</v>
      </c>
      <c r="J376" s="1" t="s">
        <v>49</v>
      </c>
      <c r="K376" s="1">
        <v>17406001</v>
      </c>
      <c r="L376" s="1" t="s">
        <v>50</v>
      </c>
      <c r="M376" s="1" t="s">
        <v>51</v>
      </c>
      <c r="N376" s="1" t="s">
        <v>64</v>
      </c>
      <c r="O376" s="1" t="s">
        <v>65</v>
      </c>
      <c r="P376" s="1" t="s">
        <v>66</v>
      </c>
      <c r="Q376" s="1" t="s">
        <v>67</v>
      </c>
      <c r="R376" s="1" t="s">
        <v>87</v>
      </c>
      <c r="S376" s="1" t="s">
        <v>88</v>
      </c>
      <c r="T376" s="2">
        <v>43333</v>
      </c>
      <c r="U376" s="2">
        <v>43333</v>
      </c>
      <c r="V376" s="1" t="s">
        <v>52</v>
      </c>
      <c r="W376" s="3">
        <v>1</v>
      </c>
      <c r="X376" s="1" t="s">
        <v>53</v>
      </c>
      <c r="Y376" s="4">
        <v>21103901</v>
      </c>
      <c r="Z376" s="4">
        <v>-2764690</v>
      </c>
      <c r="AA376" s="4">
        <v>0</v>
      </c>
      <c r="AB376" s="4">
        <v>0</v>
      </c>
      <c r="AC376" s="4">
        <v>0</v>
      </c>
      <c r="AD376" s="4">
        <v>21103901</v>
      </c>
      <c r="AE376" s="5">
        <v>1685</v>
      </c>
      <c r="AF376" s="1" t="s">
        <v>70</v>
      </c>
      <c r="AG376" s="1" t="s">
        <v>71</v>
      </c>
      <c r="AH376" s="1" t="s">
        <v>89</v>
      </c>
      <c r="AI376" s="1" t="s">
        <v>57</v>
      </c>
      <c r="AJ376" s="5">
        <v>10950</v>
      </c>
      <c r="AK376" s="4">
        <v>-218921</v>
      </c>
      <c r="AL376" s="4">
        <v>0</v>
      </c>
      <c r="AM376" s="4">
        <v>0</v>
      </c>
      <c r="AN376" s="4">
        <v>0</v>
      </c>
      <c r="AO376" s="4">
        <v>-2983611</v>
      </c>
      <c r="AP376" s="4">
        <v>-2983611</v>
      </c>
      <c r="AQ376" s="4">
        <v>0</v>
      </c>
      <c r="AR376" s="4">
        <v>18120290</v>
      </c>
      <c r="AS376" s="1" t="s">
        <v>52</v>
      </c>
      <c r="AT376" s="9">
        <f t="shared" si="146"/>
        <v>43333</v>
      </c>
      <c r="AU376" s="9">
        <f t="shared" si="147"/>
        <v>43313</v>
      </c>
      <c r="AV376" s="9">
        <v>44798</v>
      </c>
      <c r="AW376" s="11">
        <f t="shared" si="148"/>
        <v>4.0136986301369859</v>
      </c>
      <c r="AX376">
        <v>25</v>
      </c>
      <c r="AY376" s="12">
        <v>0.05</v>
      </c>
      <c r="AZ376">
        <f t="shared" si="149"/>
        <v>3.7999999999999999E-2</v>
      </c>
      <c r="BA376" s="13">
        <f t="shared" si="150"/>
        <v>21103901</v>
      </c>
      <c r="BB376" s="17" t="s">
        <v>2189</v>
      </c>
      <c r="BC376">
        <f>MATCH(BB376,MONTHLY_INDEX!$A:$A,0)</f>
        <v>798</v>
      </c>
      <c r="BD376">
        <f>MATCH(AU376,MONTHLY_INDEX!$1:$1,0)</f>
        <v>80</v>
      </c>
      <c r="BE376">
        <f>INDEX(MONTHLY_INDEX!$1:$1048576,Final!BC376,Final!BD376)</f>
        <v>96</v>
      </c>
      <c r="BF376">
        <f>MATCH($BF$1,MONTHLY_INDEX!$1:$1,0)</f>
        <v>127</v>
      </c>
      <c r="BG376">
        <f>INDEX(MONTHLY_INDEX!$1:$1048576,Final!BC376,Final!BF376)</f>
        <v>95.3</v>
      </c>
      <c r="BH376" s="23">
        <f t="shared" si="168"/>
        <v>-7.2916666666666963E-3</v>
      </c>
      <c r="BI376" s="14">
        <f t="shared" si="169"/>
        <v>20950018.388541665</v>
      </c>
      <c r="BJ376" s="14">
        <f t="shared" si="170"/>
        <v>3195308.2840825049</v>
      </c>
      <c r="BK376" s="15">
        <f t="shared" si="151"/>
        <v>17754710.104459159</v>
      </c>
      <c r="BL376" s="52">
        <v>0</v>
      </c>
      <c r="BM376" s="15">
        <f t="shared" si="171"/>
        <v>17754710.104459159</v>
      </c>
    </row>
    <row r="377" spans="1:65">
      <c r="A377" s="8">
        <v>375</v>
      </c>
      <c r="B377" s="1" t="s">
        <v>44</v>
      </c>
      <c r="C377" s="1">
        <v>1500</v>
      </c>
      <c r="D377" s="1" t="s">
        <v>60</v>
      </c>
      <c r="E377" s="1">
        <v>150000020</v>
      </c>
      <c r="F377" s="1" t="s">
        <v>60</v>
      </c>
      <c r="G377" s="1" t="s">
        <v>103</v>
      </c>
      <c r="H377" s="1">
        <v>15</v>
      </c>
      <c r="I377" s="1" t="s">
        <v>52</v>
      </c>
      <c r="J377" s="1" t="s">
        <v>49</v>
      </c>
      <c r="K377" s="1">
        <v>17406001</v>
      </c>
      <c r="L377" s="1" t="s">
        <v>50</v>
      </c>
      <c r="M377" s="1" t="s">
        <v>51</v>
      </c>
      <c r="N377" s="1" t="s">
        <v>64</v>
      </c>
      <c r="O377" s="1" t="s">
        <v>65</v>
      </c>
      <c r="P377" s="1" t="s">
        <v>66</v>
      </c>
      <c r="Q377" s="1" t="s">
        <v>67</v>
      </c>
      <c r="R377" s="1" t="s">
        <v>87</v>
      </c>
      <c r="S377" s="1" t="s">
        <v>88</v>
      </c>
      <c r="T377" s="2">
        <v>43333</v>
      </c>
      <c r="U377" s="2">
        <v>43333</v>
      </c>
      <c r="V377" s="1" t="s">
        <v>52</v>
      </c>
      <c r="W377" s="3">
        <v>1</v>
      </c>
      <c r="X377" s="1" t="s">
        <v>53</v>
      </c>
      <c r="Y377" s="4">
        <v>580650</v>
      </c>
      <c r="Z377" s="4">
        <v>-76066</v>
      </c>
      <c r="AA377" s="4">
        <v>0</v>
      </c>
      <c r="AB377" s="4">
        <v>0</v>
      </c>
      <c r="AC377" s="4">
        <v>0</v>
      </c>
      <c r="AD377" s="4">
        <v>580650</v>
      </c>
      <c r="AE377" s="5">
        <v>1685</v>
      </c>
      <c r="AF377" s="1" t="s">
        <v>70</v>
      </c>
      <c r="AG377" s="1" t="s">
        <v>71</v>
      </c>
      <c r="AH377" s="1" t="s">
        <v>89</v>
      </c>
      <c r="AI377" s="1" t="s">
        <v>57</v>
      </c>
      <c r="AJ377" s="5">
        <v>10950</v>
      </c>
      <c r="AK377" s="4">
        <v>-6023</v>
      </c>
      <c r="AL377" s="4">
        <v>0</v>
      </c>
      <c r="AM377" s="4">
        <v>0</v>
      </c>
      <c r="AN377" s="4">
        <v>0</v>
      </c>
      <c r="AO377" s="4">
        <v>-82089</v>
      </c>
      <c r="AP377" s="4">
        <v>-82089</v>
      </c>
      <c r="AQ377" s="4">
        <v>0</v>
      </c>
      <c r="AR377" s="4">
        <v>498561</v>
      </c>
      <c r="AS377" s="1" t="s">
        <v>52</v>
      </c>
      <c r="AT377" s="9">
        <f t="shared" si="146"/>
        <v>43333</v>
      </c>
      <c r="AU377" s="9">
        <f t="shared" si="147"/>
        <v>43313</v>
      </c>
      <c r="AV377" s="9">
        <v>44798</v>
      </c>
      <c r="AW377" s="11">
        <f t="shared" si="148"/>
        <v>4.0136986301369859</v>
      </c>
      <c r="AX377">
        <v>10</v>
      </c>
      <c r="AY377" s="12">
        <v>0.05</v>
      </c>
      <c r="AZ377">
        <f t="shared" si="149"/>
        <v>9.5000000000000001E-2</v>
      </c>
      <c r="BA377" s="13">
        <f t="shared" si="150"/>
        <v>580650</v>
      </c>
      <c r="BB377" s="17" t="s">
        <v>1941</v>
      </c>
      <c r="BC377">
        <f>MATCH(BB377,MONTHLY_INDEX!$A:$A,0)</f>
        <v>674</v>
      </c>
      <c r="BD377">
        <f>MATCH(AU377,MONTHLY_INDEX!$1:$1,0)</f>
        <v>80</v>
      </c>
      <c r="BE377">
        <f>INDEX(MONTHLY_INDEX!$1:$1048576,Final!BC377,Final!BD377)</f>
        <v>105.1</v>
      </c>
      <c r="BF377">
        <f>MATCH($BF$1,MONTHLY_INDEX!$1:$1,0)</f>
        <v>127</v>
      </c>
      <c r="BG377">
        <f>INDEX(MONTHLY_INDEX!$1:$1048576,Final!BC377,Final!BF377)</f>
        <v>122.8</v>
      </c>
      <c r="BH377" s="23">
        <f t="shared" si="168"/>
        <v>0.16841103710751668</v>
      </c>
      <c r="BI377" s="14">
        <f t="shared" si="169"/>
        <v>678437.86869647959</v>
      </c>
      <c r="BJ377" s="14">
        <f t="shared" si="170"/>
        <v>258689.28870091107</v>
      </c>
      <c r="BK377" s="15">
        <f t="shared" si="151"/>
        <v>419748.57999556849</v>
      </c>
      <c r="BL377" s="52">
        <v>0</v>
      </c>
      <c r="BM377" s="15">
        <f t="shared" si="171"/>
        <v>419748.57999556849</v>
      </c>
    </row>
    <row r="378" spans="1:65">
      <c r="A378" s="8">
        <v>376</v>
      </c>
      <c r="B378" s="1" t="s">
        <v>44</v>
      </c>
      <c r="C378" s="1">
        <v>1500</v>
      </c>
      <c r="D378" s="1" t="s">
        <v>60</v>
      </c>
      <c r="E378" s="1">
        <v>150000020</v>
      </c>
      <c r="F378" s="1" t="s">
        <v>60</v>
      </c>
      <c r="G378" s="1" t="s">
        <v>104</v>
      </c>
      <c r="H378" s="1">
        <v>16</v>
      </c>
      <c r="I378" s="1" t="s">
        <v>52</v>
      </c>
      <c r="J378" s="1" t="s">
        <v>49</v>
      </c>
      <c r="K378" s="1">
        <v>17406001</v>
      </c>
      <c r="L378" s="1" t="s">
        <v>50</v>
      </c>
      <c r="M378" s="1" t="s">
        <v>51</v>
      </c>
      <c r="N378" s="1" t="s">
        <v>64</v>
      </c>
      <c r="O378" s="1" t="s">
        <v>65</v>
      </c>
      <c r="P378" s="1" t="s">
        <v>66</v>
      </c>
      <c r="Q378" s="1" t="s">
        <v>67</v>
      </c>
      <c r="R378" s="1" t="s">
        <v>87</v>
      </c>
      <c r="S378" s="1" t="s">
        <v>88</v>
      </c>
      <c r="T378" s="2">
        <v>43333</v>
      </c>
      <c r="U378" s="2">
        <v>43333</v>
      </c>
      <c r="V378" s="1" t="s">
        <v>52</v>
      </c>
      <c r="W378" s="3">
        <v>1</v>
      </c>
      <c r="X378" s="1" t="s">
        <v>53</v>
      </c>
      <c r="Y378" s="4">
        <v>175035</v>
      </c>
      <c r="Z378" s="4">
        <v>-22929</v>
      </c>
      <c r="AA378" s="4">
        <v>0</v>
      </c>
      <c r="AB378" s="4">
        <v>0</v>
      </c>
      <c r="AC378" s="4">
        <v>0</v>
      </c>
      <c r="AD378" s="4">
        <v>175035</v>
      </c>
      <c r="AE378" s="5">
        <v>1685</v>
      </c>
      <c r="AF378" s="1" t="s">
        <v>70</v>
      </c>
      <c r="AG378" s="1" t="s">
        <v>71</v>
      </c>
      <c r="AH378" s="1" t="s">
        <v>89</v>
      </c>
      <c r="AI378" s="1" t="s">
        <v>57</v>
      </c>
      <c r="AJ378" s="5">
        <v>10950</v>
      </c>
      <c r="AK378" s="4">
        <v>-1816</v>
      </c>
      <c r="AL378" s="4">
        <v>0</v>
      </c>
      <c r="AM378" s="4">
        <v>0</v>
      </c>
      <c r="AN378" s="4">
        <v>0</v>
      </c>
      <c r="AO378" s="4">
        <v>-24745</v>
      </c>
      <c r="AP378" s="4">
        <v>-24745</v>
      </c>
      <c r="AQ378" s="4">
        <v>0</v>
      </c>
      <c r="AR378" s="4">
        <v>150290</v>
      </c>
      <c r="AS378" s="1" t="s">
        <v>52</v>
      </c>
      <c r="AT378" s="9">
        <f t="shared" si="146"/>
        <v>43333</v>
      </c>
      <c r="AU378" s="9">
        <f t="shared" si="147"/>
        <v>43313</v>
      </c>
      <c r="AV378" s="9">
        <v>44798</v>
      </c>
      <c r="AW378" s="11">
        <f t="shared" si="148"/>
        <v>4.0136986301369859</v>
      </c>
      <c r="AX378">
        <v>10</v>
      </c>
      <c r="AY378" s="12">
        <v>0.05</v>
      </c>
      <c r="AZ378">
        <f t="shared" si="149"/>
        <v>9.5000000000000001E-2</v>
      </c>
      <c r="BA378" s="13">
        <f t="shared" si="150"/>
        <v>175035</v>
      </c>
      <c r="BB378" s="17" t="s">
        <v>1877</v>
      </c>
      <c r="BC378">
        <f>MATCH(BB378,MONTHLY_INDEX!$A:$A,0)</f>
        <v>642</v>
      </c>
      <c r="BD378">
        <f>MATCH(AU378,MONTHLY_INDEX!$1:$1,0)</f>
        <v>80</v>
      </c>
      <c r="BE378">
        <f>INDEX(MONTHLY_INDEX!$1:$1048576,Final!BC378,Final!BD378)</f>
        <v>79.099999999999994</v>
      </c>
      <c r="BF378">
        <f>MATCH($BF$1,MONTHLY_INDEX!$1:$1,0)</f>
        <v>127</v>
      </c>
      <c r="BG378">
        <f>INDEX(MONTHLY_INDEX!$1:$1048576,Final!BC378,Final!BF378)</f>
        <v>94</v>
      </c>
      <c r="BH378" s="23">
        <f t="shared" si="168"/>
        <v>0.18836915297092297</v>
      </c>
      <c r="BI378" s="14">
        <f t="shared" si="169"/>
        <v>208006.19469026552</v>
      </c>
      <c r="BJ378" s="14">
        <f t="shared" si="170"/>
        <v>79313.046975390971</v>
      </c>
      <c r="BK378" s="15">
        <f t="shared" si="151"/>
        <v>128693.14771487455</v>
      </c>
      <c r="BL378" s="52">
        <v>0</v>
      </c>
      <c r="BM378" s="15">
        <f t="shared" si="171"/>
        <v>128693.14771487455</v>
      </c>
    </row>
    <row r="379" spans="1:65">
      <c r="A379" s="8">
        <v>377</v>
      </c>
      <c r="B379" s="1" t="s">
        <v>44</v>
      </c>
      <c r="C379" s="1">
        <v>1500</v>
      </c>
      <c r="D379" s="1" t="s">
        <v>60</v>
      </c>
      <c r="E379" s="1">
        <v>150000020</v>
      </c>
      <c r="F379" s="1" t="s">
        <v>60</v>
      </c>
      <c r="G379" s="1" t="s">
        <v>105</v>
      </c>
      <c r="H379" s="1">
        <v>17</v>
      </c>
      <c r="I379" s="1" t="s">
        <v>52</v>
      </c>
      <c r="J379" s="1" t="s">
        <v>49</v>
      </c>
      <c r="K379" s="1">
        <v>17406001</v>
      </c>
      <c r="L379" s="1" t="s">
        <v>50</v>
      </c>
      <c r="M379" s="1" t="s">
        <v>51</v>
      </c>
      <c r="N379" s="1" t="s">
        <v>64</v>
      </c>
      <c r="O379" s="1" t="s">
        <v>65</v>
      </c>
      <c r="P379" s="1" t="s">
        <v>66</v>
      </c>
      <c r="Q379" s="1" t="s">
        <v>67</v>
      </c>
      <c r="R379" s="1" t="s">
        <v>87</v>
      </c>
      <c r="S379" s="1" t="s">
        <v>88</v>
      </c>
      <c r="T379" s="2">
        <v>43333</v>
      </c>
      <c r="U379" s="2">
        <v>43333</v>
      </c>
      <c r="V379" s="1" t="s">
        <v>52</v>
      </c>
      <c r="W379" s="3">
        <v>1</v>
      </c>
      <c r="X379" s="1" t="s">
        <v>53</v>
      </c>
      <c r="Y379" s="4">
        <v>132796</v>
      </c>
      <c r="Z379" s="4">
        <v>-17395</v>
      </c>
      <c r="AA379" s="4">
        <v>0</v>
      </c>
      <c r="AB379" s="4">
        <v>0</v>
      </c>
      <c r="AC379" s="4">
        <v>0</v>
      </c>
      <c r="AD379" s="4">
        <v>132796</v>
      </c>
      <c r="AE379" s="5">
        <v>1685</v>
      </c>
      <c r="AF379" s="1" t="s">
        <v>70</v>
      </c>
      <c r="AG379" s="1" t="s">
        <v>71</v>
      </c>
      <c r="AH379" s="1" t="s">
        <v>89</v>
      </c>
      <c r="AI379" s="1" t="s">
        <v>57</v>
      </c>
      <c r="AJ379" s="5">
        <v>10950</v>
      </c>
      <c r="AK379" s="4">
        <v>-1378</v>
      </c>
      <c r="AL379" s="4">
        <v>0</v>
      </c>
      <c r="AM379" s="4">
        <v>0</v>
      </c>
      <c r="AN379" s="4">
        <v>0</v>
      </c>
      <c r="AO379" s="4">
        <v>-18773</v>
      </c>
      <c r="AP379" s="4">
        <v>-18773</v>
      </c>
      <c r="AQ379" s="4">
        <v>0</v>
      </c>
      <c r="AR379" s="4">
        <v>114023</v>
      </c>
      <c r="AS379" s="1" t="s">
        <v>52</v>
      </c>
      <c r="AT379" s="9">
        <f t="shared" si="146"/>
        <v>43333</v>
      </c>
      <c r="AU379" s="9">
        <f t="shared" si="147"/>
        <v>43313</v>
      </c>
      <c r="AV379" s="9">
        <v>44798</v>
      </c>
      <c r="AW379" s="11">
        <f t="shared" si="148"/>
        <v>4.0136986301369859</v>
      </c>
      <c r="AX379">
        <v>10</v>
      </c>
      <c r="AY379" s="12">
        <v>0.05</v>
      </c>
      <c r="AZ379">
        <f t="shared" si="149"/>
        <v>9.5000000000000001E-2</v>
      </c>
      <c r="BA379" s="13">
        <f t="shared" si="150"/>
        <v>132796</v>
      </c>
      <c r="BB379" s="17" t="s">
        <v>2189</v>
      </c>
      <c r="BC379">
        <f>MATCH(BB379,MONTHLY_INDEX!$A:$A,0)</f>
        <v>798</v>
      </c>
      <c r="BD379">
        <f>MATCH(AU379,MONTHLY_INDEX!$1:$1,0)</f>
        <v>80</v>
      </c>
      <c r="BE379">
        <f>INDEX(MONTHLY_INDEX!$1:$1048576,Final!BC379,Final!BD379)</f>
        <v>96</v>
      </c>
      <c r="BF379">
        <f>MATCH($BF$1,MONTHLY_INDEX!$1:$1,0)</f>
        <v>127</v>
      </c>
      <c r="BG379">
        <f>INDEX(MONTHLY_INDEX!$1:$1048576,Final!BC379,Final!BF379)</f>
        <v>95.3</v>
      </c>
      <c r="BH379" s="23">
        <f t="shared" si="168"/>
        <v>-7.2916666666666963E-3</v>
      </c>
      <c r="BI379" s="14">
        <f t="shared" si="169"/>
        <v>131827.69583333333</v>
      </c>
      <c r="BJ379" s="14">
        <f t="shared" si="170"/>
        <v>50266.0810071347</v>
      </c>
      <c r="BK379" s="15">
        <f t="shared" si="151"/>
        <v>81561.614826198638</v>
      </c>
      <c r="BL379" s="52">
        <v>0</v>
      </c>
      <c r="BM379" s="15">
        <f t="shared" si="171"/>
        <v>81561.614826198638</v>
      </c>
    </row>
    <row r="380" spans="1:65">
      <c r="A380" s="8">
        <v>378</v>
      </c>
      <c r="B380" s="1" t="s">
        <v>44</v>
      </c>
      <c r="C380" s="1">
        <v>1500</v>
      </c>
      <c r="D380" s="1" t="s">
        <v>60</v>
      </c>
      <c r="E380" s="1">
        <v>150000020</v>
      </c>
      <c r="F380" s="1" t="s">
        <v>60</v>
      </c>
      <c r="G380" s="1" t="s">
        <v>106</v>
      </c>
      <c r="H380" s="1">
        <v>18</v>
      </c>
      <c r="I380" s="1" t="s">
        <v>52</v>
      </c>
      <c r="J380" s="1" t="s">
        <v>49</v>
      </c>
      <c r="K380" s="1">
        <v>17406001</v>
      </c>
      <c r="L380" s="1" t="s">
        <v>50</v>
      </c>
      <c r="M380" s="1" t="s">
        <v>51</v>
      </c>
      <c r="N380" s="1" t="s">
        <v>64</v>
      </c>
      <c r="O380" s="1" t="s">
        <v>65</v>
      </c>
      <c r="P380" s="1" t="s">
        <v>66</v>
      </c>
      <c r="Q380" s="1" t="s">
        <v>67</v>
      </c>
      <c r="R380" s="1" t="s">
        <v>87</v>
      </c>
      <c r="S380" s="1" t="s">
        <v>88</v>
      </c>
      <c r="T380" s="2">
        <v>43333</v>
      </c>
      <c r="U380" s="2">
        <v>43333</v>
      </c>
      <c r="V380" s="1" t="s">
        <v>52</v>
      </c>
      <c r="W380" s="3">
        <v>1</v>
      </c>
      <c r="X380" s="1" t="s">
        <v>53</v>
      </c>
      <c r="Y380" s="4">
        <v>469552</v>
      </c>
      <c r="Z380" s="4">
        <v>-61512</v>
      </c>
      <c r="AA380" s="4">
        <v>0</v>
      </c>
      <c r="AB380" s="4">
        <v>0</v>
      </c>
      <c r="AC380" s="4">
        <v>0</v>
      </c>
      <c r="AD380" s="4">
        <v>469552</v>
      </c>
      <c r="AE380" s="5">
        <v>1685</v>
      </c>
      <c r="AF380" s="1" t="s">
        <v>70</v>
      </c>
      <c r="AG380" s="1" t="s">
        <v>71</v>
      </c>
      <c r="AH380" s="1" t="s">
        <v>89</v>
      </c>
      <c r="AI380" s="1" t="s">
        <v>57</v>
      </c>
      <c r="AJ380" s="5">
        <v>10950</v>
      </c>
      <c r="AK380" s="4">
        <v>-4871</v>
      </c>
      <c r="AL380" s="4">
        <v>0</v>
      </c>
      <c r="AM380" s="4">
        <v>0</v>
      </c>
      <c r="AN380" s="4">
        <v>0</v>
      </c>
      <c r="AO380" s="4">
        <v>-66383</v>
      </c>
      <c r="AP380" s="4">
        <v>-66383</v>
      </c>
      <c r="AQ380" s="4">
        <v>0</v>
      </c>
      <c r="AR380" s="4">
        <v>403169</v>
      </c>
      <c r="AS380" s="1" t="s">
        <v>52</v>
      </c>
      <c r="AT380" s="9">
        <f t="shared" si="146"/>
        <v>43333</v>
      </c>
      <c r="AU380" s="9">
        <f t="shared" si="147"/>
        <v>43313</v>
      </c>
      <c r="AV380" s="9">
        <v>44798</v>
      </c>
      <c r="AW380" s="11">
        <f t="shared" si="148"/>
        <v>4.0136986301369859</v>
      </c>
      <c r="AX380">
        <v>10</v>
      </c>
      <c r="AY380" s="12">
        <v>0.05</v>
      </c>
      <c r="AZ380">
        <f t="shared" si="149"/>
        <v>9.5000000000000001E-2</v>
      </c>
      <c r="BA380" s="13">
        <f t="shared" si="150"/>
        <v>469552</v>
      </c>
      <c r="BB380" s="17" t="s">
        <v>1871</v>
      </c>
      <c r="BC380">
        <f>MATCH(BB380,MONTHLY_INDEX!$A:$A,0)</f>
        <v>639</v>
      </c>
      <c r="BD380">
        <f>MATCH(AU380,MONTHLY_INDEX!$1:$1,0)</f>
        <v>80</v>
      </c>
      <c r="BE380">
        <f>INDEX(MONTHLY_INDEX!$1:$1048576,Final!BC380,Final!BD380)</f>
        <v>112.8</v>
      </c>
      <c r="BF380">
        <f>MATCH($BF$1,MONTHLY_INDEX!$1:$1,0)</f>
        <v>127</v>
      </c>
      <c r="BG380">
        <f>INDEX(MONTHLY_INDEX!$1:$1048576,Final!BC380,Final!BF380)</f>
        <v>116.2</v>
      </c>
      <c r="BH380" s="23">
        <f t="shared" si="168"/>
        <v>3.0141843971631256E-2</v>
      </c>
      <c r="BI380" s="14">
        <f t="shared" si="169"/>
        <v>483705.16312056739</v>
      </c>
      <c r="BJ380" s="14">
        <f t="shared" si="170"/>
        <v>184437.44130768481</v>
      </c>
      <c r="BK380" s="15">
        <f t="shared" si="151"/>
        <v>299267.72181288258</v>
      </c>
      <c r="BL380" s="52">
        <v>0</v>
      </c>
      <c r="BM380" s="15">
        <f t="shared" si="171"/>
        <v>299267.72181288258</v>
      </c>
    </row>
    <row r="381" spans="1:65">
      <c r="A381" s="8">
        <v>379</v>
      </c>
      <c r="B381" s="1" t="s">
        <v>44</v>
      </c>
      <c r="C381" s="1">
        <v>1500</v>
      </c>
      <c r="D381" s="1" t="s">
        <v>60</v>
      </c>
      <c r="E381" s="1">
        <v>150000020</v>
      </c>
      <c r="F381" s="1" t="s">
        <v>60</v>
      </c>
      <c r="G381" s="1" t="s">
        <v>107</v>
      </c>
      <c r="H381" s="1">
        <v>19</v>
      </c>
      <c r="I381" s="1" t="s">
        <v>52</v>
      </c>
      <c r="J381" s="1" t="s">
        <v>49</v>
      </c>
      <c r="K381" s="1">
        <v>17406001</v>
      </c>
      <c r="L381" s="1" t="s">
        <v>50</v>
      </c>
      <c r="M381" s="1" t="s">
        <v>51</v>
      </c>
      <c r="N381" s="1" t="s">
        <v>64</v>
      </c>
      <c r="O381" s="1" t="s">
        <v>65</v>
      </c>
      <c r="P381" s="1" t="s">
        <v>66</v>
      </c>
      <c r="Q381" s="1" t="s">
        <v>67</v>
      </c>
      <c r="R381" s="1" t="s">
        <v>87</v>
      </c>
      <c r="S381" s="1" t="s">
        <v>88</v>
      </c>
      <c r="T381" s="2">
        <v>43333</v>
      </c>
      <c r="U381" s="2">
        <v>43333</v>
      </c>
      <c r="V381" s="1" t="s">
        <v>52</v>
      </c>
      <c r="W381" s="3">
        <v>1</v>
      </c>
      <c r="X381" s="1" t="s">
        <v>53</v>
      </c>
      <c r="Y381" s="4">
        <v>6861326</v>
      </c>
      <c r="Z381" s="4">
        <v>-898859</v>
      </c>
      <c r="AA381" s="4">
        <v>0</v>
      </c>
      <c r="AB381" s="4">
        <v>0</v>
      </c>
      <c r="AC381" s="4">
        <v>0</v>
      </c>
      <c r="AD381" s="4">
        <v>6861326</v>
      </c>
      <c r="AE381" s="5">
        <v>1685</v>
      </c>
      <c r="AF381" s="1" t="s">
        <v>70</v>
      </c>
      <c r="AG381" s="1" t="s">
        <v>71</v>
      </c>
      <c r="AH381" s="1" t="s">
        <v>89</v>
      </c>
      <c r="AI381" s="1" t="s">
        <v>57</v>
      </c>
      <c r="AJ381" s="5">
        <v>10950</v>
      </c>
      <c r="AK381" s="4">
        <v>-71176</v>
      </c>
      <c r="AL381" s="4">
        <v>0</v>
      </c>
      <c r="AM381" s="4">
        <v>0</v>
      </c>
      <c r="AN381" s="4">
        <v>0</v>
      </c>
      <c r="AO381" s="4">
        <v>-970035</v>
      </c>
      <c r="AP381" s="4">
        <v>-970035</v>
      </c>
      <c r="AQ381" s="4">
        <v>0</v>
      </c>
      <c r="AR381" s="4">
        <v>5891291</v>
      </c>
      <c r="AS381" s="1" t="s">
        <v>52</v>
      </c>
      <c r="AT381" s="9">
        <f t="shared" si="146"/>
        <v>43333</v>
      </c>
      <c r="AU381" s="9">
        <f t="shared" si="147"/>
        <v>43313</v>
      </c>
      <c r="AV381" s="9">
        <v>44798</v>
      </c>
      <c r="AW381" s="11">
        <f t="shared" si="148"/>
        <v>4.0136986301369859</v>
      </c>
      <c r="AX381">
        <v>10</v>
      </c>
      <c r="AY381" s="12">
        <v>0.05</v>
      </c>
      <c r="AZ381">
        <f t="shared" si="149"/>
        <v>9.5000000000000001E-2</v>
      </c>
      <c r="BA381" s="13">
        <f t="shared" si="150"/>
        <v>6861326</v>
      </c>
      <c r="BI381" s="14">
        <f t="shared" ref="BI381:BI383" si="172">AR381</f>
        <v>5891291</v>
      </c>
      <c r="BJ381" s="14">
        <v>0</v>
      </c>
      <c r="BK381" s="14">
        <f t="shared" ref="BK381:BK383" si="173">AR381</f>
        <v>5891291</v>
      </c>
      <c r="BL381" s="52">
        <v>0</v>
      </c>
      <c r="BM381" s="15">
        <f t="shared" ref="BM381:BM383" si="174">AR381</f>
        <v>5891291</v>
      </c>
    </row>
    <row r="382" spans="1:65">
      <c r="A382" s="8">
        <v>380</v>
      </c>
      <c r="B382" s="1" t="s">
        <v>44</v>
      </c>
      <c r="C382" s="1">
        <v>1500</v>
      </c>
      <c r="D382" s="1" t="s">
        <v>60</v>
      </c>
      <c r="E382" s="1">
        <v>150000020</v>
      </c>
      <c r="F382" s="1" t="s">
        <v>60</v>
      </c>
      <c r="G382" s="1" t="s">
        <v>108</v>
      </c>
      <c r="H382" s="1">
        <v>20</v>
      </c>
      <c r="I382" s="1" t="s">
        <v>52</v>
      </c>
      <c r="J382" s="1" t="s">
        <v>49</v>
      </c>
      <c r="K382" s="1">
        <v>17406001</v>
      </c>
      <c r="L382" s="1" t="s">
        <v>50</v>
      </c>
      <c r="M382" s="1" t="s">
        <v>51</v>
      </c>
      <c r="N382" s="1" t="s">
        <v>64</v>
      </c>
      <c r="O382" s="1" t="s">
        <v>65</v>
      </c>
      <c r="P382" s="1" t="s">
        <v>66</v>
      </c>
      <c r="Q382" s="1" t="s">
        <v>67</v>
      </c>
      <c r="R382" s="1" t="s">
        <v>87</v>
      </c>
      <c r="S382" s="1" t="s">
        <v>88</v>
      </c>
      <c r="T382" s="2">
        <v>43333</v>
      </c>
      <c r="U382" s="2">
        <v>43333</v>
      </c>
      <c r="V382" s="1" t="s">
        <v>52</v>
      </c>
      <c r="W382" s="3">
        <v>1</v>
      </c>
      <c r="X382" s="1" t="s">
        <v>53</v>
      </c>
      <c r="Y382" s="4">
        <v>5552065</v>
      </c>
      <c r="Z382" s="4">
        <v>-727341</v>
      </c>
      <c r="AA382" s="4">
        <v>0</v>
      </c>
      <c r="AB382" s="4">
        <v>0</v>
      </c>
      <c r="AC382" s="4">
        <v>0</v>
      </c>
      <c r="AD382" s="4">
        <v>5552065</v>
      </c>
      <c r="AE382" s="5">
        <v>1685</v>
      </c>
      <c r="AF382" s="1" t="s">
        <v>70</v>
      </c>
      <c r="AG382" s="1" t="s">
        <v>71</v>
      </c>
      <c r="AH382" s="1" t="s">
        <v>89</v>
      </c>
      <c r="AI382" s="1" t="s">
        <v>57</v>
      </c>
      <c r="AJ382" s="5">
        <v>10950</v>
      </c>
      <c r="AK382" s="4">
        <v>-57594</v>
      </c>
      <c r="AL382" s="4">
        <v>0</v>
      </c>
      <c r="AM382" s="4">
        <v>0</v>
      </c>
      <c r="AN382" s="4">
        <v>0</v>
      </c>
      <c r="AO382" s="4">
        <v>-784935</v>
      </c>
      <c r="AP382" s="4">
        <v>-784935</v>
      </c>
      <c r="AQ382" s="4">
        <v>0</v>
      </c>
      <c r="AR382" s="4">
        <v>4767130</v>
      </c>
      <c r="AS382" s="1" t="s">
        <v>52</v>
      </c>
      <c r="AT382" s="9">
        <f t="shared" si="146"/>
        <v>43333</v>
      </c>
      <c r="AU382" s="9">
        <f t="shared" si="147"/>
        <v>43313</v>
      </c>
      <c r="AV382" s="9">
        <v>44798</v>
      </c>
      <c r="AW382" s="11">
        <f t="shared" si="148"/>
        <v>4.0136986301369859</v>
      </c>
      <c r="AX382">
        <v>10</v>
      </c>
      <c r="AY382" s="12">
        <v>0.05</v>
      </c>
      <c r="AZ382">
        <f t="shared" si="149"/>
        <v>9.5000000000000001E-2</v>
      </c>
      <c r="BA382" s="13">
        <f t="shared" si="150"/>
        <v>5552065</v>
      </c>
      <c r="BI382" s="14">
        <f t="shared" si="172"/>
        <v>4767130</v>
      </c>
      <c r="BJ382" s="14">
        <v>0</v>
      </c>
      <c r="BK382" s="14">
        <f t="shared" si="173"/>
        <v>4767130</v>
      </c>
      <c r="BL382" s="52">
        <v>0</v>
      </c>
      <c r="BM382" s="15">
        <f t="shared" si="174"/>
        <v>4767130</v>
      </c>
    </row>
    <row r="383" spans="1:65">
      <c r="A383" s="8">
        <v>381</v>
      </c>
      <c r="B383" s="1" t="s">
        <v>44</v>
      </c>
      <c r="C383" s="1">
        <v>1500</v>
      </c>
      <c r="D383" s="1" t="s">
        <v>60</v>
      </c>
      <c r="E383" s="1">
        <v>150000020</v>
      </c>
      <c r="F383" s="1" t="s">
        <v>60</v>
      </c>
      <c r="G383" s="1" t="s">
        <v>109</v>
      </c>
      <c r="H383" s="1">
        <v>21</v>
      </c>
      <c r="I383" s="1" t="s">
        <v>52</v>
      </c>
      <c r="J383" s="1" t="s">
        <v>49</v>
      </c>
      <c r="K383" s="1">
        <v>17406001</v>
      </c>
      <c r="L383" s="1" t="s">
        <v>50</v>
      </c>
      <c r="M383" s="1" t="s">
        <v>51</v>
      </c>
      <c r="N383" s="1" t="s">
        <v>64</v>
      </c>
      <c r="O383" s="1" t="s">
        <v>65</v>
      </c>
      <c r="P383" s="1" t="s">
        <v>66</v>
      </c>
      <c r="Q383" s="1" t="s">
        <v>67</v>
      </c>
      <c r="R383" s="1" t="s">
        <v>87</v>
      </c>
      <c r="S383" s="1" t="s">
        <v>88</v>
      </c>
      <c r="T383" s="2">
        <v>43333</v>
      </c>
      <c r="U383" s="2">
        <v>43333</v>
      </c>
      <c r="V383" s="1" t="s">
        <v>52</v>
      </c>
      <c r="W383" s="3">
        <v>1</v>
      </c>
      <c r="X383" s="1" t="s">
        <v>53</v>
      </c>
      <c r="Y383" s="4">
        <v>1950695</v>
      </c>
      <c r="Z383" s="4">
        <v>-256470</v>
      </c>
      <c r="AA383" s="4">
        <v>0</v>
      </c>
      <c r="AB383" s="4">
        <v>0</v>
      </c>
      <c r="AC383" s="4">
        <v>0</v>
      </c>
      <c r="AD383" s="4">
        <v>1950695</v>
      </c>
      <c r="AE383" s="5">
        <v>1685</v>
      </c>
      <c r="AF383" s="1" t="s">
        <v>70</v>
      </c>
      <c r="AG383" s="1" t="s">
        <v>71</v>
      </c>
      <c r="AH383" s="1" t="s">
        <v>89</v>
      </c>
      <c r="AI383" s="1" t="s">
        <v>57</v>
      </c>
      <c r="AJ383" s="5">
        <v>10950</v>
      </c>
      <c r="AK383" s="4">
        <v>-20224</v>
      </c>
      <c r="AL383" s="4">
        <v>0</v>
      </c>
      <c r="AM383" s="4">
        <v>0</v>
      </c>
      <c r="AN383" s="4">
        <v>0</v>
      </c>
      <c r="AO383" s="4">
        <v>-276694</v>
      </c>
      <c r="AP383" s="4">
        <v>-276694</v>
      </c>
      <c r="AQ383" s="4">
        <v>0</v>
      </c>
      <c r="AR383" s="4">
        <v>1674001</v>
      </c>
      <c r="AS383" s="1" t="s">
        <v>52</v>
      </c>
      <c r="AT383" s="9">
        <f t="shared" si="146"/>
        <v>43333</v>
      </c>
      <c r="AU383" s="9">
        <f t="shared" si="147"/>
        <v>43313</v>
      </c>
      <c r="AV383" s="9">
        <v>44798</v>
      </c>
      <c r="AW383" s="11">
        <f t="shared" si="148"/>
        <v>4.0136986301369859</v>
      </c>
      <c r="AX383">
        <v>10</v>
      </c>
      <c r="AY383" s="12">
        <v>0.05</v>
      </c>
      <c r="AZ383">
        <f t="shared" si="149"/>
        <v>9.5000000000000001E-2</v>
      </c>
      <c r="BA383" s="13">
        <f t="shared" si="150"/>
        <v>1950695</v>
      </c>
      <c r="BI383" s="14">
        <f t="shared" si="172"/>
        <v>1674001</v>
      </c>
      <c r="BJ383" s="14">
        <v>0</v>
      </c>
      <c r="BK383" s="14">
        <f t="shared" si="173"/>
        <v>1674001</v>
      </c>
      <c r="BL383" s="52">
        <v>0</v>
      </c>
      <c r="BM383" s="15">
        <f t="shared" si="174"/>
        <v>1674001</v>
      </c>
    </row>
    <row r="384" spans="1:65">
      <c r="A384" s="8">
        <v>382</v>
      </c>
      <c r="B384" s="1" t="s">
        <v>44</v>
      </c>
      <c r="C384" s="1">
        <v>1500</v>
      </c>
      <c r="D384" s="1" t="s">
        <v>60</v>
      </c>
      <c r="E384" s="1">
        <v>150000020</v>
      </c>
      <c r="F384" s="1" t="s">
        <v>60</v>
      </c>
      <c r="G384" s="1" t="s">
        <v>110</v>
      </c>
      <c r="H384" s="1">
        <v>22</v>
      </c>
      <c r="I384" s="1" t="s">
        <v>52</v>
      </c>
      <c r="J384" s="1" t="s">
        <v>49</v>
      </c>
      <c r="K384" s="1">
        <v>17406001</v>
      </c>
      <c r="L384" s="1" t="s">
        <v>50</v>
      </c>
      <c r="M384" s="1" t="s">
        <v>51</v>
      </c>
      <c r="N384" s="1" t="s">
        <v>64</v>
      </c>
      <c r="O384" s="1" t="s">
        <v>65</v>
      </c>
      <c r="P384" s="1" t="s">
        <v>66</v>
      </c>
      <c r="Q384" s="1" t="s">
        <v>67</v>
      </c>
      <c r="R384" s="1" t="s">
        <v>87</v>
      </c>
      <c r="S384" s="1" t="s">
        <v>88</v>
      </c>
      <c r="T384" s="2">
        <v>43333</v>
      </c>
      <c r="U384" s="2">
        <v>43333</v>
      </c>
      <c r="V384" s="1" t="s">
        <v>52</v>
      </c>
      <c r="W384" s="3">
        <v>1</v>
      </c>
      <c r="X384" s="1" t="s">
        <v>53</v>
      </c>
      <c r="Y384" s="4">
        <v>16789210</v>
      </c>
      <c r="Z384" s="4">
        <v>-2199450</v>
      </c>
      <c r="AA384" s="4">
        <v>0</v>
      </c>
      <c r="AB384" s="4">
        <v>0</v>
      </c>
      <c r="AC384" s="4">
        <v>0</v>
      </c>
      <c r="AD384" s="4">
        <v>16789210</v>
      </c>
      <c r="AE384" s="5">
        <v>1685</v>
      </c>
      <c r="AF384" s="1" t="s">
        <v>70</v>
      </c>
      <c r="AG384" s="1" t="s">
        <v>71</v>
      </c>
      <c r="AH384" s="1" t="s">
        <v>89</v>
      </c>
      <c r="AI384" s="1" t="s">
        <v>57</v>
      </c>
      <c r="AJ384" s="5">
        <v>10950</v>
      </c>
      <c r="AK384" s="4">
        <v>-174163</v>
      </c>
      <c r="AL384" s="4">
        <v>0</v>
      </c>
      <c r="AM384" s="4">
        <v>0</v>
      </c>
      <c r="AN384" s="4">
        <v>0</v>
      </c>
      <c r="AO384" s="4">
        <v>-2373613</v>
      </c>
      <c r="AP384" s="4">
        <v>-2373613</v>
      </c>
      <c r="AQ384" s="4">
        <v>0</v>
      </c>
      <c r="AR384" s="4">
        <v>14415597</v>
      </c>
      <c r="AS384" s="1" t="s">
        <v>52</v>
      </c>
      <c r="AT384" s="9">
        <f t="shared" si="146"/>
        <v>43333</v>
      </c>
      <c r="AU384" s="9">
        <f t="shared" si="147"/>
        <v>43313</v>
      </c>
      <c r="AV384" s="9">
        <v>44798</v>
      </c>
      <c r="AW384" s="11">
        <f t="shared" si="148"/>
        <v>4.0136986301369859</v>
      </c>
      <c r="AX384">
        <v>25</v>
      </c>
      <c r="AY384" s="12">
        <v>0.05</v>
      </c>
      <c r="AZ384">
        <f t="shared" si="149"/>
        <v>3.7999999999999999E-2</v>
      </c>
      <c r="BA384" s="13">
        <f t="shared" si="150"/>
        <v>16789210</v>
      </c>
      <c r="BB384" s="17" t="s">
        <v>2189</v>
      </c>
      <c r="BC384">
        <f>MATCH(BB384,MONTHLY_INDEX!$A:$A,0)</f>
        <v>798</v>
      </c>
      <c r="BD384">
        <f>MATCH(AU384,MONTHLY_INDEX!$1:$1,0)</f>
        <v>80</v>
      </c>
      <c r="BE384">
        <f>INDEX(MONTHLY_INDEX!$1:$1048576,Final!BC384,Final!BD384)</f>
        <v>96</v>
      </c>
      <c r="BF384">
        <f>MATCH($BF$1,MONTHLY_INDEX!$1:$1,0)</f>
        <v>127</v>
      </c>
      <c r="BG384">
        <f>INDEX(MONTHLY_INDEX!$1:$1048576,Final!BC384,Final!BF384)</f>
        <v>95.3</v>
      </c>
      <c r="BH384" s="23">
        <f>(BG384-BE384)/BE384</f>
        <v>-7.2916666666666963E-3</v>
      </c>
      <c r="BI384" s="14">
        <f>(1+BH384)*BA384</f>
        <v>16666788.677083332</v>
      </c>
      <c r="BJ384" s="14">
        <f>BI384*AZ384*AW384</f>
        <v>2542027.7415156956</v>
      </c>
      <c r="BK384" s="15">
        <f t="shared" si="151"/>
        <v>14124760.935567636</v>
      </c>
      <c r="BL384" s="52">
        <v>0</v>
      </c>
      <c r="BM384" s="15">
        <f>MAX((1-BL384)*BK384,BI384*AY384)</f>
        <v>14124760.935567636</v>
      </c>
    </row>
    <row r="385" spans="1:65">
      <c r="A385" s="8">
        <v>383</v>
      </c>
      <c r="B385" s="1" t="s">
        <v>44</v>
      </c>
      <c r="C385" s="1">
        <v>1500</v>
      </c>
      <c r="D385" s="1" t="s">
        <v>60</v>
      </c>
      <c r="E385" s="1">
        <v>150000020</v>
      </c>
      <c r="F385" s="1" t="s">
        <v>60</v>
      </c>
      <c r="G385" s="1" t="s">
        <v>111</v>
      </c>
      <c r="H385" s="1">
        <v>23</v>
      </c>
      <c r="I385" s="1" t="s">
        <v>52</v>
      </c>
      <c r="J385" s="1" t="s">
        <v>49</v>
      </c>
      <c r="K385" s="1">
        <v>17406001</v>
      </c>
      <c r="L385" s="1" t="s">
        <v>50</v>
      </c>
      <c r="M385" s="1" t="s">
        <v>51</v>
      </c>
      <c r="N385" s="1" t="s">
        <v>64</v>
      </c>
      <c r="O385" s="1" t="s">
        <v>65</v>
      </c>
      <c r="P385" s="1" t="s">
        <v>66</v>
      </c>
      <c r="Q385" s="1" t="s">
        <v>67</v>
      </c>
      <c r="R385" s="1" t="s">
        <v>87</v>
      </c>
      <c r="S385" s="1" t="s">
        <v>88</v>
      </c>
      <c r="T385" s="2">
        <v>43333</v>
      </c>
      <c r="U385" s="2">
        <v>43333</v>
      </c>
      <c r="V385" s="1" t="s">
        <v>52</v>
      </c>
      <c r="W385" s="3">
        <v>1</v>
      </c>
      <c r="X385" s="1" t="s">
        <v>53</v>
      </c>
      <c r="Y385" s="4">
        <v>32425</v>
      </c>
      <c r="Z385" s="4">
        <v>-4246</v>
      </c>
      <c r="AA385" s="4">
        <v>0</v>
      </c>
      <c r="AB385" s="4">
        <v>0</v>
      </c>
      <c r="AC385" s="4">
        <v>0</v>
      </c>
      <c r="AD385" s="4">
        <v>32425</v>
      </c>
      <c r="AE385" s="5">
        <v>1685</v>
      </c>
      <c r="AF385" s="1" t="s">
        <v>70</v>
      </c>
      <c r="AG385" s="1" t="s">
        <v>71</v>
      </c>
      <c r="AH385" s="1" t="s">
        <v>89</v>
      </c>
      <c r="AI385" s="1" t="s">
        <v>57</v>
      </c>
      <c r="AJ385" s="5">
        <v>10950</v>
      </c>
      <c r="AK385" s="4">
        <v>-336</v>
      </c>
      <c r="AL385" s="4">
        <v>0</v>
      </c>
      <c r="AM385" s="4">
        <v>0</v>
      </c>
      <c r="AN385" s="4">
        <v>0</v>
      </c>
      <c r="AO385" s="4">
        <v>-4582</v>
      </c>
      <c r="AP385" s="4">
        <v>-4582</v>
      </c>
      <c r="AQ385" s="4">
        <v>0</v>
      </c>
      <c r="AR385" s="4">
        <v>27843</v>
      </c>
      <c r="AS385" s="1" t="s">
        <v>52</v>
      </c>
      <c r="AT385" s="9">
        <f t="shared" si="146"/>
        <v>43333</v>
      </c>
      <c r="AU385" s="9">
        <f t="shared" si="147"/>
        <v>43313</v>
      </c>
      <c r="AV385" s="9">
        <v>44798</v>
      </c>
      <c r="AW385" s="11">
        <f t="shared" si="148"/>
        <v>4.0136986301369859</v>
      </c>
      <c r="AX385">
        <v>10</v>
      </c>
      <c r="AY385" s="12">
        <v>0.05</v>
      </c>
      <c r="AZ385">
        <f t="shared" si="149"/>
        <v>9.5000000000000001E-2</v>
      </c>
      <c r="BA385" s="13">
        <f t="shared" si="150"/>
        <v>32425</v>
      </c>
      <c r="BI385" s="14">
        <f t="shared" ref="BI385:BI389" si="175">AR385</f>
        <v>27843</v>
      </c>
      <c r="BJ385" s="14">
        <v>0</v>
      </c>
      <c r="BK385" s="14">
        <f t="shared" ref="BK385:BK389" si="176">AR385</f>
        <v>27843</v>
      </c>
      <c r="BL385" s="52">
        <v>0</v>
      </c>
      <c r="BM385" s="15">
        <f t="shared" ref="BM385:BM389" si="177">AR385</f>
        <v>27843</v>
      </c>
    </row>
    <row r="386" spans="1:65">
      <c r="A386" s="8">
        <v>384</v>
      </c>
      <c r="B386" s="1" t="s">
        <v>44</v>
      </c>
      <c r="C386" s="1">
        <v>1500</v>
      </c>
      <c r="D386" s="1" t="s">
        <v>60</v>
      </c>
      <c r="E386" s="1">
        <v>150000020</v>
      </c>
      <c r="F386" s="1" t="s">
        <v>112</v>
      </c>
      <c r="G386" s="1" t="s">
        <v>113</v>
      </c>
      <c r="H386" s="1">
        <v>24</v>
      </c>
      <c r="I386" s="1" t="s">
        <v>52</v>
      </c>
      <c r="J386" s="1" t="s">
        <v>49</v>
      </c>
      <c r="K386" s="1">
        <v>17406001</v>
      </c>
      <c r="L386" s="1" t="s">
        <v>50</v>
      </c>
      <c r="M386" s="1" t="s">
        <v>51</v>
      </c>
      <c r="N386" s="1" t="s">
        <v>64</v>
      </c>
      <c r="O386" s="1" t="s">
        <v>65</v>
      </c>
      <c r="P386" s="1" t="s">
        <v>66</v>
      </c>
      <c r="Q386" s="1" t="s">
        <v>67</v>
      </c>
      <c r="R386" s="1" t="s">
        <v>87</v>
      </c>
      <c r="S386" s="1" t="s">
        <v>88</v>
      </c>
      <c r="T386" s="2">
        <v>43333</v>
      </c>
      <c r="U386" s="2">
        <v>43333</v>
      </c>
      <c r="V386" s="1" t="s">
        <v>52</v>
      </c>
      <c r="W386" s="3">
        <v>1</v>
      </c>
      <c r="X386" s="1" t="s">
        <v>53</v>
      </c>
      <c r="Y386" s="4">
        <v>970825</v>
      </c>
      <c r="Z386" s="4">
        <v>-127181.51</v>
      </c>
      <c r="AA386" s="4">
        <v>0</v>
      </c>
      <c r="AB386" s="4">
        <v>0</v>
      </c>
      <c r="AC386" s="4">
        <v>0</v>
      </c>
      <c r="AD386" s="4">
        <v>970825</v>
      </c>
      <c r="AE386" s="5">
        <v>1685</v>
      </c>
      <c r="AF386" s="1" t="s">
        <v>70</v>
      </c>
      <c r="AG386" s="1" t="s">
        <v>71</v>
      </c>
      <c r="AH386" s="1" t="s">
        <v>89</v>
      </c>
      <c r="AI386" s="1" t="s">
        <v>57</v>
      </c>
      <c r="AJ386" s="5">
        <v>10950</v>
      </c>
      <c r="AK386" s="4">
        <v>-10071</v>
      </c>
      <c r="AL386" s="4">
        <v>0</v>
      </c>
      <c r="AM386" s="4">
        <v>0</v>
      </c>
      <c r="AN386" s="4">
        <v>0</v>
      </c>
      <c r="AO386" s="4">
        <v>-137252.51</v>
      </c>
      <c r="AP386" s="4">
        <v>-137252.51</v>
      </c>
      <c r="AQ386" s="4">
        <v>0</v>
      </c>
      <c r="AR386" s="4">
        <v>833572.49</v>
      </c>
      <c r="AS386" s="1" t="s">
        <v>52</v>
      </c>
      <c r="AT386" s="9">
        <f t="shared" si="146"/>
        <v>43333</v>
      </c>
      <c r="AU386" s="9">
        <f t="shared" si="147"/>
        <v>43313</v>
      </c>
      <c r="AV386" s="9">
        <v>44798</v>
      </c>
      <c r="AW386" s="11">
        <f t="shared" si="148"/>
        <v>4.0136986301369859</v>
      </c>
      <c r="AX386">
        <v>10</v>
      </c>
      <c r="AY386" s="12">
        <v>0.05</v>
      </c>
      <c r="AZ386">
        <f t="shared" si="149"/>
        <v>9.5000000000000001E-2</v>
      </c>
      <c r="BA386" s="13">
        <f t="shared" si="150"/>
        <v>970825</v>
      </c>
      <c r="BB386" s="16" t="s">
        <v>593</v>
      </c>
      <c r="BC386" s="16" t="s">
        <v>593</v>
      </c>
      <c r="BD386" s="16" t="s">
        <v>593</v>
      </c>
      <c r="BE386" s="16" t="s">
        <v>593</v>
      </c>
      <c r="BF386" s="16" t="s">
        <v>593</v>
      </c>
      <c r="BG386" s="16" t="s">
        <v>593</v>
      </c>
      <c r="BH386" s="16" t="s">
        <v>593</v>
      </c>
      <c r="BI386" s="14">
        <f t="shared" si="175"/>
        <v>833572.49</v>
      </c>
      <c r="BJ386" s="14">
        <v>0</v>
      </c>
      <c r="BK386" s="14">
        <f t="shared" si="176"/>
        <v>833572.49</v>
      </c>
      <c r="BL386" s="52">
        <v>0</v>
      </c>
      <c r="BM386" s="15">
        <f t="shared" si="177"/>
        <v>833572.49</v>
      </c>
    </row>
    <row r="387" spans="1:65">
      <c r="A387" s="8">
        <v>385</v>
      </c>
      <c r="B387" s="1" t="s">
        <v>44</v>
      </c>
      <c r="C387" s="1">
        <v>1500</v>
      </c>
      <c r="D387" s="1" t="s">
        <v>60</v>
      </c>
      <c r="E387" s="1">
        <v>150000020</v>
      </c>
      <c r="F387" s="1" t="s">
        <v>112</v>
      </c>
      <c r="G387" s="1" t="s">
        <v>114</v>
      </c>
      <c r="H387" s="1">
        <v>25</v>
      </c>
      <c r="I387" s="1" t="s">
        <v>52</v>
      </c>
      <c r="J387" s="1" t="s">
        <v>49</v>
      </c>
      <c r="K387" s="1">
        <v>17406001</v>
      </c>
      <c r="L387" s="1" t="s">
        <v>50</v>
      </c>
      <c r="M387" s="1" t="s">
        <v>51</v>
      </c>
      <c r="N387" s="1" t="s">
        <v>64</v>
      </c>
      <c r="O387" s="1" t="s">
        <v>65</v>
      </c>
      <c r="P387" s="1" t="s">
        <v>66</v>
      </c>
      <c r="Q387" s="1" t="s">
        <v>67</v>
      </c>
      <c r="R387" s="1" t="s">
        <v>87</v>
      </c>
      <c r="S387" s="1" t="s">
        <v>88</v>
      </c>
      <c r="T387" s="2">
        <v>43333</v>
      </c>
      <c r="U387" s="2">
        <v>43333</v>
      </c>
      <c r="V387" s="1" t="s">
        <v>52</v>
      </c>
      <c r="W387" s="3">
        <v>1</v>
      </c>
      <c r="X387" s="1" t="s">
        <v>53</v>
      </c>
      <c r="Y387" s="4">
        <v>2008211</v>
      </c>
      <c r="Z387" s="4">
        <v>-263082.87</v>
      </c>
      <c r="AA387" s="4">
        <v>0</v>
      </c>
      <c r="AB387" s="4">
        <v>0</v>
      </c>
      <c r="AC387" s="4">
        <v>0</v>
      </c>
      <c r="AD387" s="4">
        <v>2008211</v>
      </c>
      <c r="AE387" s="5">
        <v>1685</v>
      </c>
      <c r="AF387" s="1" t="s">
        <v>70</v>
      </c>
      <c r="AG387" s="1" t="s">
        <v>71</v>
      </c>
      <c r="AH387" s="1" t="s">
        <v>89</v>
      </c>
      <c r="AI387" s="1" t="s">
        <v>57</v>
      </c>
      <c r="AJ387" s="5">
        <v>10950</v>
      </c>
      <c r="AK387" s="4">
        <v>-20832</v>
      </c>
      <c r="AL387" s="4">
        <v>0</v>
      </c>
      <c r="AM387" s="4">
        <v>0</v>
      </c>
      <c r="AN387" s="4">
        <v>0</v>
      </c>
      <c r="AO387" s="4">
        <v>-283914.87</v>
      </c>
      <c r="AP387" s="4">
        <v>-283914.87</v>
      </c>
      <c r="AQ387" s="4">
        <v>0</v>
      </c>
      <c r="AR387" s="4">
        <v>1724296.13</v>
      </c>
      <c r="AS387" s="1" t="s">
        <v>52</v>
      </c>
      <c r="AT387" s="9">
        <f t="shared" si="146"/>
        <v>43333</v>
      </c>
      <c r="AU387" s="9">
        <f t="shared" si="147"/>
        <v>43313</v>
      </c>
      <c r="AV387" s="9">
        <v>44798</v>
      </c>
      <c r="AW387" s="11">
        <f t="shared" si="148"/>
        <v>4.0136986301369859</v>
      </c>
      <c r="AX387">
        <v>10</v>
      </c>
      <c r="AY387" s="12">
        <v>0.05</v>
      </c>
      <c r="AZ387">
        <f t="shared" si="149"/>
        <v>9.5000000000000001E-2</v>
      </c>
      <c r="BA387" s="13">
        <f t="shared" si="150"/>
        <v>2008211</v>
      </c>
      <c r="BB387" s="16" t="s">
        <v>593</v>
      </c>
      <c r="BC387" s="16" t="s">
        <v>593</v>
      </c>
      <c r="BD387" s="16" t="s">
        <v>593</v>
      </c>
      <c r="BE387" s="16" t="s">
        <v>593</v>
      </c>
      <c r="BF387" s="16" t="s">
        <v>593</v>
      </c>
      <c r="BG387" s="16" t="s">
        <v>593</v>
      </c>
      <c r="BH387" s="16" t="s">
        <v>593</v>
      </c>
      <c r="BI387" s="14">
        <f t="shared" si="175"/>
        <v>1724296.13</v>
      </c>
      <c r="BJ387" s="14">
        <v>0</v>
      </c>
      <c r="BK387" s="14">
        <f t="shared" si="176"/>
        <v>1724296.13</v>
      </c>
      <c r="BL387" s="52">
        <v>0</v>
      </c>
      <c r="BM387" s="15">
        <f t="shared" si="177"/>
        <v>1724296.13</v>
      </c>
    </row>
    <row r="388" spans="1:65">
      <c r="A388" s="8">
        <v>386</v>
      </c>
      <c r="B388" s="1" t="s">
        <v>44</v>
      </c>
      <c r="C388" s="1">
        <v>1500</v>
      </c>
      <c r="D388" s="1" t="s">
        <v>60</v>
      </c>
      <c r="E388" s="1">
        <v>150000020</v>
      </c>
      <c r="F388" s="1" t="s">
        <v>60</v>
      </c>
      <c r="G388" s="1" t="s">
        <v>115</v>
      </c>
      <c r="H388" s="1">
        <v>26</v>
      </c>
      <c r="I388" s="1" t="s">
        <v>52</v>
      </c>
      <c r="J388" s="1" t="s">
        <v>49</v>
      </c>
      <c r="K388" s="1">
        <v>17406001</v>
      </c>
      <c r="L388" s="1" t="s">
        <v>50</v>
      </c>
      <c r="M388" s="1" t="s">
        <v>51</v>
      </c>
      <c r="N388" s="1" t="s">
        <v>64</v>
      </c>
      <c r="O388" s="1" t="s">
        <v>65</v>
      </c>
      <c r="P388" s="1" t="s">
        <v>66</v>
      </c>
      <c r="Q388" s="1" t="s">
        <v>67</v>
      </c>
      <c r="R388" s="1" t="s">
        <v>87</v>
      </c>
      <c r="S388" s="1" t="s">
        <v>88</v>
      </c>
      <c r="T388" s="2">
        <v>43333</v>
      </c>
      <c r="U388" s="2">
        <v>43333</v>
      </c>
      <c r="V388" s="1" t="s">
        <v>52</v>
      </c>
      <c r="W388" s="3">
        <v>1</v>
      </c>
      <c r="X388" s="1" t="s">
        <v>53</v>
      </c>
      <c r="Y388" s="4">
        <v>120000</v>
      </c>
      <c r="Z388" s="4">
        <v>-15720</v>
      </c>
      <c r="AA388" s="4">
        <v>0</v>
      </c>
      <c r="AB388" s="4">
        <v>0</v>
      </c>
      <c r="AC388" s="4">
        <v>0</v>
      </c>
      <c r="AD388" s="4">
        <v>120000</v>
      </c>
      <c r="AE388" s="5">
        <v>1685</v>
      </c>
      <c r="AF388" s="1" t="s">
        <v>70</v>
      </c>
      <c r="AG388" s="1" t="s">
        <v>71</v>
      </c>
      <c r="AH388" s="1" t="s">
        <v>89</v>
      </c>
      <c r="AI388" s="1" t="s">
        <v>57</v>
      </c>
      <c r="AJ388" s="5">
        <v>10950</v>
      </c>
      <c r="AK388" s="4">
        <v>-1245</v>
      </c>
      <c r="AL388" s="4">
        <v>0</v>
      </c>
      <c r="AM388" s="4">
        <v>0</v>
      </c>
      <c r="AN388" s="4">
        <v>0</v>
      </c>
      <c r="AO388" s="4">
        <v>-16965</v>
      </c>
      <c r="AP388" s="4">
        <v>-16965</v>
      </c>
      <c r="AQ388" s="4">
        <v>0</v>
      </c>
      <c r="AR388" s="4">
        <v>103035</v>
      </c>
      <c r="AS388" s="1" t="s">
        <v>52</v>
      </c>
      <c r="AT388" s="9">
        <f t="shared" ref="AT388:AT451" si="178">T388</f>
        <v>43333</v>
      </c>
      <c r="AU388" s="9">
        <f t="shared" ref="AU388:AU451" si="179">DATE(YEAR(AT388),MONTH(AT388),DAY(1))</f>
        <v>43313</v>
      </c>
      <c r="AV388" s="9">
        <v>44798</v>
      </c>
      <c r="AW388" s="11">
        <f t="shared" ref="AW388:AW451" si="180">(AV388-AT388)/365</f>
        <v>4.0136986301369859</v>
      </c>
      <c r="AX388">
        <v>10</v>
      </c>
      <c r="AY388" s="12">
        <v>0.05</v>
      </c>
      <c r="AZ388">
        <f t="shared" ref="AZ388:AZ451" si="181">(1-AY388)/AX388</f>
        <v>9.5000000000000001E-2</v>
      </c>
      <c r="BA388" s="13">
        <f t="shared" ref="BA388:BA451" si="182">Y388</f>
        <v>120000</v>
      </c>
      <c r="BI388" s="14">
        <f t="shared" si="175"/>
        <v>103035</v>
      </c>
      <c r="BJ388" s="14">
        <v>0</v>
      </c>
      <c r="BK388" s="14">
        <f t="shared" si="176"/>
        <v>103035</v>
      </c>
      <c r="BL388" s="52">
        <v>0</v>
      </c>
      <c r="BM388" s="15">
        <f t="shared" si="177"/>
        <v>103035</v>
      </c>
    </row>
    <row r="389" spans="1:65">
      <c r="A389" s="8">
        <v>387</v>
      </c>
      <c r="B389" s="1" t="s">
        <v>44</v>
      </c>
      <c r="C389" s="1">
        <v>1500</v>
      </c>
      <c r="D389" s="1" t="s">
        <v>60</v>
      </c>
      <c r="E389" s="1">
        <v>150000020</v>
      </c>
      <c r="F389" s="1" t="s">
        <v>112</v>
      </c>
      <c r="G389" s="1" t="s">
        <v>116</v>
      </c>
      <c r="H389" s="1">
        <v>27</v>
      </c>
      <c r="I389" s="1" t="s">
        <v>130</v>
      </c>
      <c r="J389" s="1" t="s">
        <v>49</v>
      </c>
      <c r="K389" s="1">
        <v>17406001</v>
      </c>
      <c r="L389" s="1" t="s">
        <v>50</v>
      </c>
      <c r="M389" s="1" t="s">
        <v>51</v>
      </c>
      <c r="N389" s="1" t="s">
        <v>64</v>
      </c>
      <c r="O389" s="1" t="s">
        <v>65</v>
      </c>
      <c r="P389" s="1" t="s">
        <v>66</v>
      </c>
      <c r="Q389" s="1" t="s">
        <v>67</v>
      </c>
      <c r="R389" s="1" t="s">
        <v>87</v>
      </c>
      <c r="S389" s="1" t="s">
        <v>88</v>
      </c>
      <c r="T389" s="2">
        <v>43333</v>
      </c>
      <c r="U389" s="2">
        <v>43333</v>
      </c>
      <c r="V389" s="1" t="s">
        <v>52</v>
      </c>
      <c r="W389" s="3">
        <v>1</v>
      </c>
      <c r="X389" s="1" t="s">
        <v>53</v>
      </c>
      <c r="Y389" s="4">
        <v>4339035</v>
      </c>
      <c r="Z389" s="4">
        <v>-568428.62</v>
      </c>
      <c r="AA389" s="4">
        <v>0</v>
      </c>
      <c r="AB389" s="4">
        <v>0</v>
      </c>
      <c r="AC389" s="4">
        <v>0</v>
      </c>
      <c r="AD389" s="4">
        <v>4339035</v>
      </c>
      <c r="AE389" s="5">
        <v>1685</v>
      </c>
      <c r="AF389" s="1" t="s">
        <v>70</v>
      </c>
      <c r="AG389" s="1" t="s">
        <v>71</v>
      </c>
      <c r="AH389" s="1" t="s">
        <v>89</v>
      </c>
      <c r="AI389" s="1" t="s">
        <v>57</v>
      </c>
      <c r="AJ389" s="5">
        <v>10950</v>
      </c>
      <c r="AK389" s="4">
        <v>-45011</v>
      </c>
      <c r="AL389" s="4">
        <v>0</v>
      </c>
      <c r="AM389" s="4">
        <v>0</v>
      </c>
      <c r="AN389" s="4">
        <v>0</v>
      </c>
      <c r="AO389" s="4">
        <v>-613439.62</v>
      </c>
      <c r="AP389" s="4">
        <v>-613439.62</v>
      </c>
      <c r="AQ389" s="4">
        <v>0</v>
      </c>
      <c r="AR389" s="4">
        <v>3725595.38</v>
      </c>
      <c r="AS389" s="1" t="s">
        <v>52</v>
      </c>
      <c r="AT389" s="9">
        <f t="shared" si="178"/>
        <v>43333</v>
      </c>
      <c r="AU389" s="9">
        <f t="shared" si="179"/>
        <v>43313</v>
      </c>
      <c r="AV389" s="9">
        <v>44798</v>
      </c>
      <c r="AW389" s="11">
        <f t="shared" si="180"/>
        <v>4.0136986301369859</v>
      </c>
      <c r="AX389">
        <v>10</v>
      </c>
      <c r="AY389" s="12">
        <v>0.05</v>
      </c>
      <c r="AZ389">
        <f t="shared" si="181"/>
        <v>9.5000000000000001E-2</v>
      </c>
      <c r="BA389" s="13">
        <f t="shared" si="182"/>
        <v>4339035</v>
      </c>
      <c r="BB389" s="16" t="s">
        <v>593</v>
      </c>
      <c r="BC389" s="16" t="s">
        <v>593</v>
      </c>
      <c r="BD389" s="16" t="s">
        <v>593</v>
      </c>
      <c r="BE389" s="16" t="s">
        <v>593</v>
      </c>
      <c r="BF389" s="16" t="s">
        <v>593</v>
      </c>
      <c r="BG389" s="16" t="s">
        <v>593</v>
      </c>
      <c r="BH389" s="16" t="s">
        <v>593</v>
      </c>
      <c r="BI389" s="14">
        <f t="shared" si="175"/>
        <v>3725595.38</v>
      </c>
      <c r="BJ389" s="14">
        <v>0</v>
      </c>
      <c r="BK389" s="14">
        <f t="shared" si="176"/>
        <v>3725595.38</v>
      </c>
      <c r="BL389" s="52">
        <v>0</v>
      </c>
      <c r="BM389" s="15">
        <f t="shared" si="177"/>
        <v>3725595.38</v>
      </c>
    </row>
    <row r="390" spans="1:65">
      <c r="A390" s="8">
        <v>388</v>
      </c>
      <c r="B390" s="1" t="s">
        <v>44</v>
      </c>
      <c r="C390" s="1">
        <v>1500</v>
      </c>
      <c r="D390" s="1" t="s">
        <v>60</v>
      </c>
      <c r="E390" s="1">
        <v>150000021</v>
      </c>
      <c r="F390" s="1" t="s">
        <v>60</v>
      </c>
      <c r="G390" s="1" t="s">
        <v>86</v>
      </c>
      <c r="H390" s="1">
        <v>1</v>
      </c>
      <c r="I390" s="1" t="s">
        <v>52</v>
      </c>
      <c r="J390" s="1" t="s">
        <v>49</v>
      </c>
      <c r="K390" s="1">
        <v>17406001</v>
      </c>
      <c r="L390" s="1" t="s">
        <v>50</v>
      </c>
      <c r="M390" s="1" t="s">
        <v>51</v>
      </c>
      <c r="N390" s="1" t="s">
        <v>64</v>
      </c>
      <c r="O390" s="1" t="s">
        <v>65</v>
      </c>
      <c r="P390" s="1" t="s">
        <v>66</v>
      </c>
      <c r="Q390" s="1" t="s">
        <v>67</v>
      </c>
      <c r="R390" s="1" t="s">
        <v>87</v>
      </c>
      <c r="S390" s="1" t="s">
        <v>88</v>
      </c>
      <c r="T390" s="2">
        <v>43333</v>
      </c>
      <c r="U390" s="2">
        <v>43333</v>
      </c>
      <c r="V390" s="1" t="s">
        <v>52</v>
      </c>
      <c r="W390" s="3">
        <v>1</v>
      </c>
      <c r="X390" s="1" t="s">
        <v>53</v>
      </c>
      <c r="Y390" s="4">
        <v>892500</v>
      </c>
      <c r="Z390" s="4">
        <v>-116920</v>
      </c>
      <c r="AA390" s="4">
        <v>0</v>
      </c>
      <c r="AB390" s="4">
        <v>0</v>
      </c>
      <c r="AC390" s="4">
        <v>0</v>
      </c>
      <c r="AD390" s="4">
        <v>892500</v>
      </c>
      <c r="AE390" s="5">
        <v>1685</v>
      </c>
      <c r="AF390" s="1" t="s">
        <v>70</v>
      </c>
      <c r="AG390" s="1" t="s">
        <v>71</v>
      </c>
      <c r="AH390" s="1" t="s">
        <v>89</v>
      </c>
      <c r="AI390" s="1" t="s">
        <v>57</v>
      </c>
      <c r="AJ390" s="5">
        <v>10950</v>
      </c>
      <c r="AK390" s="4">
        <v>-9258</v>
      </c>
      <c r="AL390" s="4">
        <v>0</v>
      </c>
      <c r="AM390" s="4">
        <v>0</v>
      </c>
      <c r="AN390" s="4">
        <v>0</v>
      </c>
      <c r="AO390" s="4">
        <v>-126178</v>
      </c>
      <c r="AP390" s="4">
        <v>-126178</v>
      </c>
      <c r="AQ390" s="4">
        <v>0</v>
      </c>
      <c r="AR390" s="4">
        <v>766322</v>
      </c>
      <c r="AS390" s="1" t="s">
        <v>52</v>
      </c>
      <c r="AT390" s="9">
        <f t="shared" si="178"/>
        <v>43333</v>
      </c>
      <c r="AU390" s="9">
        <f t="shared" si="179"/>
        <v>43313</v>
      </c>
      <c r="AV390" s="9">
        <v>44798</v>
      </c>
      <c r="AW390" s="11">
        <f t="shared" si="180"/>
        <v>4.0136986301369859</v>
      </c>
      <c r="AX390">
        <v>10</v>
      </c>
      <c r="AY390" s="12">
        <v>0.05</v>
      </c>
      <c r="AZ390">
        <f t="shared" si="181"/>
        <v>9.5000000000000001E-2</v>
      </c>
      <c r="BA390" s="13">
        <f t="shared" si="182"/>
        <v>892500</v>
      </c>
      <c r="BB390" s="17" t="s">
        <v>1853</v>
      </c>
      <c r="BC390">
        <f>MATCH(BB390,MONTHLY_INDEX!$A:$A,0)</f>
        <v>630</v>
      </c>
      <c r="BD390">
        <f>MATCH(AU390,MONTHLY_INDEX!$1:$1,0)</f>
        <v>80</v>
      </c>
      <c r="BE390">
        <f>INDEX(MONTHLY_INDEX!$1:$1048576,Final!BC390,Final!BD390)</f>
        <v>111.6</v>
      </c>
      <c r="BF390">
        <f>MATCH($BF$1,MONTHLY_INDEX!$1:$1,0)</f>
        <v>127</v>
      </c>
      <c r="BG390">
        <f>INDEX(MONTHLY_INDEX!$1:$1048576,Final!BC390,Final!BF390)</f>
        <v>151.1</v>
      </c>
      <c r="BH390" s="23">
        <f t="shared" ref="BH390:BH407" si="183">(BG390-BE390)/BE390</f>
        <v>0.35394265232974914</v>
      </c>
      <c r="BI390" s="14">
        <f t="shared" ref="BI390:BI407" si="184">(1+BH390)*BA390</f>
        <v>1208393.817204301</v>
      </c>
      <c r="BJ390" s="14">
        <f t="shared" ref="BJ390:BJ407" si="185">BI390*AZ390*AW390</f>
        <v>460762.21783399611</v>
      </c>
      <c r="BK390" s="15">
        <f t="shared" ref="BK390:BK451" si="186">MAX(BI390-BJ390,0)</f>
        <v>747631.59937030496</v>
      </c>
      <c r="BL390" s="52">
        <v>0</v>
      </c>
      <c r="BM390" s="15">
        <f t="shared" ref="BM390:BM407" si="187">MAX((1-BL390)*BK390,BI390*AY390)</f>
        <v>747631.59937030496</v>
      </c>
    </row>
    <row r="391" spans="1:65">
      <c r="A391" s="8">
        <v>389</v>
      </c>
      <c r="B391" s="1" t="s">
        <v>44</v>
      </c>
      <c r="C391" s="1">
        <v>1500</v>
      </c>
      <c r="D391" s="1" t="s">
        <v>60</v>
      </c>
      <c r="E391" s="1">
        <v>150000021</v>
      </c>
      <c r="F391" s="1" t="s">
        <v>60</v>
      </c>
      <c r="G391" s="1" t="s">
        <v>90</v>
      </c>
      <c r="H391" s="1">
        <v>2</v>
      </c>
      <c r="I391" s="1" t="s">
        <v>52</v>
      </c>
      <c r="J391" s="1" t="s">
        <v>49</v>
      </c>
      <c r="K391" s="1">
        <v>17406001</v>
      </c>
      <c r="L391" s="1" t="s">
        <v>50</v>
      </c>
      <c r="M391" s="1" t="s">
        <v>51</v>
      </c>
      <c r="N391" s="1" t="s">
        <v>64</v>
      </c>
      <c r="O391" s="1" t="s">
        <v>65</v>
      </c>
      <c r="P391" s="1" t="s">
        <v>66</v>
      </c>
      <c r="Q391" s="1" t="s">
        <v>67</v>
      </c>
      <c r="R391" s="1" t="s">
        <v>87</v>
      </c>
      <c r="S391" s="1" t="s">
        <v>88</v>
      </c>
      <c r="T391" s="2">
        <v>43333</v>
      </c>
      <c r="U391" s="2">
        <v>43333</v>
      </c>
      <c r="V391" s="1" t="s">
        <v>52</v>
      </c>
      <c r="W391" s="3">
        <v>1</v>
      </c>
      <c r="X391" s="1" t="s">
        <v>53</v>
      </c>
      <c r="Y391" s="4">
        <v>472500</v>
      </c>
      <c r="Z391" s="4">
        <v>-61898</v>
      </c>
      <c r="AA391" s="4">
        <v>0</v>
      </c>
      <c r="AB391" s="4">
        <v>0</v>
      </c>
      <c r="AC391" s="4">
        <v>0</v>
      </c>
      <c r="AD391" s="4">
        <v>472500</v>
      </c>
      <c r="AE391" s="5">
        <v>1685</v>
      </c>
      <c r="AF391" s="1" t="s">
        <v>70</v>
      </c>
      <c r="AG391" s="1" t="s">
        <v>71</v>
      </c>
      <c r="AH391" s="1" t="s">
        <v>89</v>
      </c>
      <c r="AI391" s="1" t="s">
        <v>57</v>
      </c>
      <c r="AJ391" s="5">
        <v>10950</v>
      </c>
      <c r="AK391" s="4">
        <v>-4901</v>
      </c>
      <c r="AL391" s="4">
        <v>0</v>
      </c>
      <c r="AM391" s="4">
        <v>0</v>
      </c>
      <c r="AN391" s="4">
        <v>0</v>
      </c>
      <c r="AO391" s="4">
        <v>-66799</v>
      </c>
      <c r="AP391" s="4">
        <v>-66799</v>
      </c>
      <c r="AQ391" s="4">
        <v>0</v>
      </c>
      <c r="AR391" s="4">
        <v>405701</v>
      </c>
      <c r="AS391" s="1" t="s">
        <v>52</v>
      </c>
      <c r="AT391" s="9">
        <f t="shared" si="178"/>
        <v>43333</v>
      </c>
      <c r="AU391" s="9">
        <f t="shared" si="179"/>
        <v>43313</v>
      </c>
      <c r="AV391" s="9">
        <v>44798</v>
      </c>
      <c r="AW391" s="11">
        <f t="shared" si="180"/>
        <v>4.0136986301369859</v>
      </c>
      <c r="AX391">
        <v>10</v>
      </c>
      <c r="AY391" s="12">
        <v>0.05</v>
      </c>
      <c r="AZ391">
        <f t="shared" si="181"/>
        <v>9.5000000000000001E-2</v>
      </c>
      <c r="BA391" s="13">
        <f t="shared" si="182"/>
        <v>472500</v>
      </c>
      <c r="BB391" s="17" t="s">
        <v>2189</v>
      </c>
      <c r="BC391">
        <f>MATCH(BB391,MONTHLY_INDEX!$A:$A,0)</f>
        <v>798</v>
      </c>
      <c r="BD391">
        <f>MATCH(AU391,MONTHLY_INDEX!$1:$1,0)</f>
        <v>80</v>
      </c>
      <c r="BE391">
        <f>INDEX(MONTHLY_INDEX!$1:$1048576,Final!BC391,Final!BD391)</f>
        <v>96</v>
      </c>
      <c r="BF391">
        <f>MATCH($BF$1,MONTHLY_INDEX!$1:$1,0)</f>
        <v>127</v>
      </c>
      <c r="BG391">
        <f>INDEX(MONTHLY_INDEX!$1:$1048576,Final!BC391,Final!BF391)</f>
        <v>95.3</v>
      </c>
      <c r="BH391" s="23">
        <f t="shared" si="183"/>
        <v>-7.2916666666666963E-3</v>
      </c>
      <c r="BI391" s="14">
        <f t="shared" si="184"/>
        <v>469054.6875</v>
      </c>
      <c r="BJ391" s="14">
        <f t="shared" si="185"/>
        <v>178851.19488441778</v>
      </c>
      <c r="BK391" s="15">
        <f t="shared" si="186"/>
        <v>290203.49261558219</v>
      </c>
      <c r="BL391" s="52">
        <v>0</v>
      </c>
      <c r="BM391" s="15">
        <f t="shared" si="187"/>
        <v>290203.49261558219</v>
      </c>
    </row>
    <row r="392" spans="1:65">
      <c r="A392" s="8">
        <v>390</v>
      </c>
      <c r="B392" s="1" t="s">
        <v>44</v>
      </c>
      <c r="C392" s="1">
        <v>1500</v>
      </c>
      <c r="D392" s="1" t="s">
        <v>60</v>
      </c>
      <c r="E392" s="1">
        <v>150000021</v>
      </c>
      <c r="F392" s="1" t="s">
        <v>60</v>
      </c>
      <c r="G392" s="1" t="s">
        <v>91</v>
      </c>
      <c r="H392" s="1">
        <v>3</v>
      </c>
      <c r="I392" s="1" t="s">
        <v>52</v>
      </c>
      <c r="J392" s="1" t="s">
        <v>49</v>
      </c>
      <c r="K392" s="1">
        <v>17406001</v>
      </c>
      <c r="L392" s="1" t="s">
        <v>50</v>
      </c>
      <c r="M392" s="1" t="s">
        <v>51</v>
      </c>
      <c r="N392" s="1" t="s">
        <v>64</v>
      </c>
      <c r="O392" s="1" t="s">
        <v>65</v>
      </c>
      <c r="P392" s="1" t="s">
        <v>66</v>
      </c>
      <c r="Q392" s="1" t="s">
        <v>67</v>
      </c>
      <c r="R392" s="1" t="s">
        <v>87</v>
      </c>
      <c r="S392" s="1" t="s">
        <v>88</v>
      </c>
      <c r="T392" s="2">
        <v>43333</v>
      </c>
      <c r="U392" s="2">
        <v>43333</v>
      </c>
      <c r="V392" s="1" t="s">
        <v>52</v>
      </c>
      <c r="W392" s="3">
        <v>1</v>
      </c>
      <c r="X392" s="1" t="s">
        <v>53</v>
      </c>
      <c r="Y392" s="4">
        <v>637760</v>
      </c>
      <c r="Z392" s="4">
        <v>-83547</v>
      </c>
      <c r="AA392" s="4">
        <v>0</v>
      </c>
      <c r="AB392" s="4">
        <v>0</v>
      </c>
      <c r="AC392" s="4">
        <v>0</v>
      </c>
      <c r="AD392" s="4">
        <v>637760</v>
      </c>
      <c r="AE392" s="5">
        <v>1685</v>
      </c>
      <c r="AF392" s="1" t="s">
        <v>70</v>
      </c>
      <c r="AG392" s="1" t="s">
        <v>71</v>
      </c>
      <c r="AH392" s="1" t="s">
        <v>89</v>
      </c>
      <c r="AI392" s="1" t="s">
        <v>57</v>
      </c>
      <c r="AJ392" s="5">
        <v>10950</v>
      </c>
      <c r="AK392" s="4">
        <v>-6616</v>
      </c>
      <c r="AL392" s="4">
        <v>0</v>
      </c>
      <c r="AM392" s="4">
        <v>0</v>
      </c>
      <c r="AN392" s="4">
        <v>0</v>
      </c>
      <c r="AO392" s="4">
        <v>-90163</v>
      </c>
      <c r="AP392" s="4">
        <v>-90163</v>
      </c>
      <c r="AQ392" s="4">
        <v>0</v>
      </c>
      <c r="AR392" s="4">
        <v>547597</v>
      </c>
      <c r="AS392" s="1" t="s">
        <v>52</v>
      </c>
      <c r="AT392" s="9">
        <f t="shared" si="178"/>
        <v>43333</v>
      </c>
      <c r="AU392" s="9">
        <f t="shared" si="179"/>
        <v>43313</v>
      </c>
      <c r="AV392" s="9">
        <v>44798</v>
      </c>
      <c r="AW392" s="11">
        <f t="shared" si="180"/>
        <v>4.0136986301369859</v>
      </c>
      <c r="AX392">
        <v>10</v>
      </c>
      <c r="AY392" s="12">
        <v>0.05</v>
      </c>
      <c r="AZ392">
        <f t="shared" si="181"/>
        <v>9.5000000000000001E-2</v>
      </c>
      <c r="BA392" s="13">
        <f t="shared" si="182"/>
        <v>637760</v>
      </c>
      <c r="BB392" s="17" t="s">
        <v>2189</v>
      </c>
      <c r="BC392">
        <f>MATCH(BB392,MONTHLY_INDEX!$A:$A,0)</f>
        <v>798</v>
      </c>
      <c r="BD392">
        <f>MATCH(AU392,MONTHLY_INDEX!$1:$1,0)</f>
        <v>80</v>
      </c>
      <c r="BE392">
        <f>INDEX(MONTHLY_INDEX!$1:$1048576,Final!BC392,Final!BD392)</f>
        <v>96</v>
      </c>
      <c r="BF392">
        <f>MATCH($BF$1,MONTHLY_INDEX!$1:$1,0)</f>
        <v>127</v>
      </c>
      <c r="BG392">
        <f>INDEX(MONTHLY_INDEX!$1:$1048576,Final!BC392,Final!BF392)</f>
        <v>95.3</v>
      </c>
      <c r="BH392" s="23">
        <f t="shared" si="183"/>
        <v>-7.2916666666666963E-3</v>
      </c>
      <c r="BI392" s="14">
        <f t="shared" si="184"/>
        <v>633109.66666666663</v>
      </c>
      <c r="BJ392" s="14">
        <f t="shared" si="185"/>
        <v>241405.58317351594</v>
      </c>
      <c r="BK392" s="15">
        <f t="shared" si="186"/>
        <v>391704.08349315065</v>
      </c>
      <c r="BL392" s="52">
        <v>0</v>
      </c>
      <c r="BM392" s="15">
        <f t="shared" si="187"/>
        <v>391704.08349315065</v>
      </c>
    </row>
    <row r="393" spans="1:65">
      <c r="A393" s="8">
        <v>391</v>
      </c>
      <c r="B393" s="1" t="s">
        <v>44</v>
      </c>
      <c r="C393" s="1">
        <v>1500</v>
      </c>
      <c r="D393" s="1" t="s">
        <v>60</v>
      </c>
      <c r="E393" s="1">
        <v>150000021</v>
      </c>
      <c r="F393" s="1" t="s">
        <v>60</v>
      </c>
      <c r="G393" s="1" t="s">
        <v>92</v>
      </c>
      <c r="H393" s="1">
        <v>4</v>
      </c>
      <c r="I393" s="1" t="s">
        <v>52</v>
      </c>
      <c r="J393" s="1" t="s">
        <v>49</v>
      </c>
      <c r="K393" s="1">
        <v>17406001</v>
      </c>
      <c r="L393" s="1" t="s">
        <v>50</v>
      </c>
      <c r="M393" s="1" t="s">
        <v>51</v>
      </c>
      <c r="N393" s="1" t="s">
        <v>64</v>
      </c>
      <c r="O393" s="1" t="s">
        <v>65</v>
      </c>
      <c r="P393" s="1" t="s">
        <v>66</v>
      </c>
      <c r="Q393" s="1" t="s">
        <v>67</v>
      </c>
      <c r="R393" s="1" t="s">
        <v>87</v>
      </c>
      <c r="S393" s="1" t="s">
        <v>88</v>
      </c>
      <c r="T393" s="2">
        <v>43333</v>
      </c>
      <c r="U393" s="2">
        <v>43333</v>
      </c>
      <c r="V393" s="1" t="s">
        <v>52</v>
      </c>
      <c r="W393" s="3">
        <v>1</v>
      </c>
      <c r="X393" s="1" t="s">
        <v>53</v>
      </c>
      <c r="Y393" s="4">
        <v>21044329</v>
      </c>
      <c r="Z393" s="4">
        <v>-2756887</v>
      </c>
      <c r="AA393" s="4">
        <v>0</v>
      </c>
      <c r="AB393" s="4">
        <v>0</v>
      </c>
      <c r="AC393" s="4">
        <v>0</v>
      </c>
      <c r="AD393" s="4">
        <v>21044329</v>
      </c>
      <c r="AE393" s="5">
        <v>1685</v>
      </c>
      <c r="AF393" s="1" t="s">
        <v>70</v>
      </c>
      <c r="AG393" s="1" t="s">
        <v>71</v>
      </c>
      <c r="AH393" s="1" t="s">
        <v>89</v>
      </c>
      <c r="AI393" s="1" t="s">
        <v>57</v>
      </c>
      <c r="AJ393" s="5">
        <v>10950</v>
      </c>
      <c r="AK393" s="4">
        <v>-218303</v>
      </c>
      <c r="AL393" s="4">
        <v>0</v>
      </c>
      <c r="AM393" s="4">
        <v>0</v>
      </c>
      <c r="AN393" s="4">
        <v>0</v>
      </c>
      <c r="AO393" s="4">
        <v>-2975190</v>
      </c>
      <c r="AP393" s="4">
        <v>-2975190</v>
      </c>
      <c r="AQ393" s="4">
        <v>0</v>
      </c>
      <c r="AR393" s="4">
        <v>18069139</v>
      </c>
      <c r="AS393" s="1" t="s">
        <v>52</v>
      </c>
      <c r="AT393" s="9">
        <f t="shared" si="178"/>
        <v>43333</v>
      </c>
      <c r="AU393" s="9">
        <f t="shared" si="179"/>
        <v>43313</v>
      </c>
      <c r="AV393" s="9">
        <v>44798</v>
      </c>
      <c r="AW393" s="11">
        <f t="shared" si="180"/>
        <v>4.0136986301369859</v>
      </c>
      <c r="AX393">
        <v>25</v>
      </c>
      <c r="AY393" s="12">
        <v>0.05</v>
      </c>
      <c r="AZ393">
        <f t="shared" si="181"/>
        <v>3.7999999999999999E-2</v>
      </c>
      <c r="BA393" s="13">
        <f t="shared" si="182"/>
        <v>21044329</v>
      </c>
      <c r="BB393" s="17" t="s">
        <v>2189</v>
      </c>
      <c r="BC393">
        <f>MATCH(BB393,MONTHLY_INDEX!$A:$A,0)</f>
        <v>798</v>
      </c>
      <c r="BD393">
        <f>MATCH(AU393,MONTHLY_INDEX!$1:$1,0)</f>
        <v>80</v>
      </c>
      <c r="BE393">
        <f>INDEX(MONTHLY_INDEX!$1:$1048576,Final!BC393,Final!BD393)</f>
        <v>96</v>
      </c>
      <c r="BF393">
        <f>MATCH($BF$1,MONTHLY_INDEX!$1:$1,0)</f>
        <v>127</v>
      </c>
      <c r="BG393">
        <f>INDEX(MONTHLY_INDEX!$1:$1048576,Final!BC393,Final!BF393)</f>
        <v>95.3</v>
      </c>
      <c r="BH393" s="23">
        <f t="shared" si="183"/>
        <v>-7.2916666666666963E-3</v>
      </c>
      <c r="BI393" s="14">
        <f t="shared" si="184"/>
        <v>20890880.767708331</v>
      </c>
      <c r="BJ393" s="14">
        <f t="shared" si="185"/>
        <v>3186288.5817488292</v>
      </c>
      <c r="BK393" s="15">
        <f t="shared" si="186"/>
        <v>17704592.185959503</v>
      </c>
      <c r="BL393" s="52">
        <v>0</v>
      </c>
      <c r="BM393" s="15">
        <f t="shared" si="187"/>
        <v>17704592.185959503</v>
      </c>
    </row>
    <row r="394" spans="1:65">
      <c r="A394" s="8">
        <v>392</v>
      </c>
      <c r="B394" s="1" t="s">
        <v>44</v>
      </c>
      <c r="C394" s="1">
        <v>1500</v>
      </c>
      <c r="D394" s="1" t="s">
        <v>60</v>
      </c>
      <c r="E394" s="1">
        <v>150000021</v>
      </c>
      <c r="F394" s="1" t="s">
        <v>60</v>
      </c>
      <c r="G394" s="1" t="s">
        <v>93</v>
      </c>
      <c r="H394" s="1">
        <v>5</v>
      </c>
      <c r="I394" s="1" t="s">
        <v>52</v>
      </c>
      <c r="J394" s="1" t="s">
        <v>49</v>
      </c>
      <c r="K394" s="1">
        <v>17406001</v>
      </c>
      <c r="L394" s="1" t="s">
        <v>50</v>
      </c>
      <c r="M394" s="1" t="s">
        <v>51</v>
      </c>
      <c r="N394" s="1" t="s">
        <v>64</v>
      </c>
      <c r="O394" s="1" t="s">
        <v>65</v>
      </c>
      <c r="P394" s="1" t="s">
        <v>66</v>
      </c>
      <c r="Q394" s="1" t="s">
        <v>67</v>
      </c>
      <c r="R394" s="1" t="s">
        <v>87</v>
      </c>
      <c r="S394" s="1" t="s">
        <v>88</v>
      </c>
      <c r="T394" s="2">
        <v>43333</v>
      </c>
      <c r="U394" s="2">
        <v>43333</v>
      </c>
      <c r="V394" s="1" t="s">
        <v>52</v>
      </c>
      <c r="W394" s="3">
        <v>1</v>
      </c>
      <c r="X394" s="1" t="s">
        <v>53</v>
      </c>
      <c r="Y394" s="4">
        <v>969266</v>
      </c>
      <c r="Z394" s="4">
        <v>-126976</v>
      </c>
      <c r="AA394" s="4">
        <v>0</v>
      </c>
      <c r="AB394" s="4">
        <v>0</v>
      </c>
      <c r="AC394" s="4">
        <v>0</v>
      </c>
      <c r="AD394" s="4">
        <v>969266</v>
      </c>
      <c r="AE394" s="5">
        <v>1685</v>
      </c>
      <c r="AF394" s="1" t="s">
        <v>70</v>
      </c>
      <c r="AG394" s="1" t="s">
        <v>71</v>
      </c>
      <c r="AH394" s="1" t="s">
        <v>89</v>
      </c>
      <c r="AI394" s="1" t="s">
        <v>57</v>
      </c>
      <c r="AJ394" s="5">
        <v>10950</v>
      </c>
      <c r="AK394" s="4">
        <v>-10055</v>
      </c>
      <c r="AL394" s="4">
        <v>0</v>
      </c>
      <c r="AM394" s="4">
        <v>0</v>
      </c>
      <c r="AN394" s="4">
        <v>0</v>
      </c>
      <c r="AO394" s="4">
        <v>-137031</v>
      </c>
      <c r="AP394" s="4">
        <v>-137031</v>
      </c>
      <c r="AQ394" s="4">
        <v>0</v>
      </c>
      <c r="AR394" s="4">
        <v>832235</v>
      </c>
      <c r="AS394" s="1" t="s">
        <v>52</v>
      </c>
      <c r="AT394" s="9">
        <f t="shared" si="178"/>
        <v>43333</v>
      </c>
      <c r="AU394" s="9">
        <f t="shared" si="179"/>
        <v>43313</v>
      </c>
      <c r="AV394" s="9">
        <v>44798</v>
      </c>
      <c r="AW394" s="11">
        <f t="shared" si="180"/>
        <v>4.0136986301369859</v>
      </c>
      <c r="AX394">
        <v>25</v>
      </c>
      <c r="AY394" s="12">
        <v>0.05</v>
      </c>
      <c r="AZ394">
        <f t="shared" si="181"/>
        <v>3.7999999999999999E-2</v>
      </c>
      <c r="BA394" s="13">
        <f t="shared" si="182"/>
        <v>969266</v>
      </c>
      <c r="BB394" s="17" t="s">
        <v>2083</v>
      </c>
      <c r="BC394">
        <f>MATCH(BB394,MONTHLY_INDEX!$A:$A,0)</f>
        <v>745</v>
      </c>
      <c r="BD394">
        <f>MATCH(AU394,MONTHLY_INDEX!$1:$1,0)</f>
        <v>80</v>
      </c>
      <c r="BE394">
        <f>INDEX(MONTHLY_INDEX!$1:$1048576,Final!BC394,Final!BD394)</f>
        <v>106.4</v>
      </c>
      <c r="BF394">
        <f>MATCH($BF$1,MONTHLY_INDEX!$1:$1,0)</f>
        <v>127</v>
      </c>
      <c r="BG394">
        <f>INDEX(MONTHLY_INDEX!$1:$1048576,Final!BC394,Final!BF394)</f>
        <v>115.4</v>
      </c>
      <c r="BH394" s="23">
        <f t="shared" si="183"/>
        <v>8.4586466165413529E-2</v>
      </c>
      <c r="BI394" s="14">
        <f t="shared" si="184"/>
        <v>1051252.7857142857</v>
      </c>
      <c r="BJ394" s="14">
        <f t="shared" si="185"/>
        <v>160337.65090606653</v>
      </c>
      <c r="BK394" s="15">
        <f t="shared" si="186"/>
        <v>890915.13480821915</v>
      </c>
      <c r="BL394" s="52">
        <v>0</v>
      </c>
      <c r="BM394" s="15">
        <f t="shared" si="187"/>
        <v>890915.13480821915</v>
      </c>
    </row>
    <row r="395" spans="1:65">
      <c r="A395" s="8">
        <v>393</v>
      </c>
      <c r="B395" s="1" t="s">
        <v>44</v>
      </c>
      <c r="C395" s="1">
        <v>1500</v>
      </c>
      <c r="D395" s="1" t="s">
        <v>60</v>
      </c>
      <c r="E395" s="1">
        <v>150000021</v>
      </c>
      <c r="F395" s="1" t="s">
        <v>60</v>
      </c>
      <c r="G395" s="1" t="s">
        <v>94</v>
      </c>
      <c r="H395" s="1">
        <v>6</v>
      </c>
      <c r="I395" s="1" t="s">
        <v>52</v>
      </c>
      <c r="J395" s="1" t="s">
        <v>49</v>
      </c>
      <c r="K395" s="1">
        <v>17406001</v>
      </c>
      <c r="L395" s="1" t="s">
        <v>50</v>
      </c>
      <c r="M395" s="1" t="s">
        <v>51</v>
      </c>
      <c r="N395" s="1" t="s">
        <v>64</v>
      </c>
      <c r="O395" s="1" t="s">
        <v>65</v>
      </c>
      <c r="P395" s="1" t="s">
        <v>66</v>
      </c>
      <c r="Q395" s="1" t="s">
        <v>67</v>
      </c>
      <c r="R395" s="1" t="s">
        <v>87</v>
      </c>
      <c r="S395" s="1" t="s">
        <v>88</v>
      </c>
      <c r="T395" s="2">
        <v>43333</v>
      </c>
      <c r="U395" s="2">
        <v>43333</v>
      </c>
      <c r="V395" s="1" t="s">
        <v>52</v>
      </c>
      <c r="W395" s="3">
        <v>1</v>
      </c>
      <c r="X395" s="1" t="s">
        <v>53</v>
      </c>
      <c r="Y395" s="4">
        <v>735000</v>
      </c>
      <c r="Z395" s="4">
        <v>-96287</v>
      </c>
      <c r="AA395" s="4">
        <v>0</v>
      </c>
      <c r="AB395" s="4">
        <v>0</v>
      </c>
      <c r="AC395" s="4">
        <v>0</v>
      </c>
      <c r="AD395" s="4">
        <v>735000</v>
      </c>
      <c r="AE395" s="5">
        <v>1685</v>
      </c>
      <c r="AF395" s="1" t="s">
        <v>70</v>
      </c>
      <c r="AG395" s="1" t="s">
        <v>71</v>
      </c>
      <c r="AH395" s="1" t="s">
        <v>89</v>
      </c>
      <c r="AI395" s="1" t="s">
        <v>57</v>
      </c>
      <c r="AJ395" s="5">
        <v>10950</v>
      </c>
      <c r="AK395" s="4">
        <v>-7625</v>
      </c>
      <c r="AL395" s="4">
        <v>0</v>
      </c>
      <c r="AM395" s="4">
        <v>0</v>
      </c>
      <c r="AN395" s="4">
        <v>0</v>
      </c>
      <c r="AO395" s="4">
        <v>-103912</v>
      </c>
      <c r="AP395" s="4">
        <v>-103912</v>
      </c>
      <c r="AQ395" s="4">
        <v>0</v>
      </c>
      <c r="AR395" s="4">
        <v>631088</v>
      </c>
      <c r="AS395" s="1" t="s">
        <v>52</v>
      </c>
      <c r="AT395" s="9">
        <f t="shared" si="178"/>
        <v>43333</v>
      </c>
      <c r="AU395" s="9">
        <f t="shared" si="179"/>
        <v>43313</v>
      </c>
      <c r="AV395" s="9">
        <v>44798</v>
      </c>
      <c r="AW395" s="11">
        <f t="shared" si="180"/>
        <v>4.0136986301369859</v>
      </c>
      <c r="AX395">
        <v>10</v>
      </c>
      <c r="AY395" s="12">
        <v>0.05</v>
      </c>
      <c r="AZ395">
        <f t="shared" si="181"/>
        <v>9.5000000000000001E-2</v>
      </c>
      <c r="BA395" s="13">
        <f t="shared" si="182"/>
        <v>735000</v>
      </c>
      <c r="BB395" s="17" t="s">
        <v>1853</v>
      </c>
      <c r="BC395">
        <f>MATCH(BB395,MONTHLY_INDEX!$A:$A,0)</f>
        <v>630</v>
      </c>
      <c r="BD395">
        <f>MATCH(AU395,MONTHLY_INDEX!$1:$1,0)</f>
        <v>80</v>
      </c>
      <c r="BE395">
        <f>INDEX(MONTHLY_INDEX!$1:$1048576,Final!BC395,Final!BD395)</f>
        <v>111.6</v>
      </c>
      <c r="BF395">
        <f>MATCH($BF$1,MONTHLY_INDEX!$1:$1,0)</f>
        <v>127</v>
      </c>
      <c r="BG395">
        <f>INDEX(MONTHLY_INDEX!$1:$1048576,Final!BC395,Final!BF395)</f>
        <v>151.1</v>
      </c>
      <c r="BH395" s="23">
        <f t="shared" si="183"/>
        <v>0.35394265232974914</v>
      </c>
      <c r="BI395" s="14">
        <f t="shared" si="184"/>
        <v>995147.84946236562</v>
      </c>
      <c r="BJ395" s="14">
        <f t="shared" si="185"/>
        <v>379451.2382162321</v>
      </c>
      <c r="BK395" s="15">
        <f t="shared" si="186"/>
        <v>615696.61124613346</v>
      </c>
      <c r="BL395" s="52">
        <v>0</v>
      </c>
      <c r="BM395" s="15">
        <f t="shared" si="187"/>
        <v>615696.61124613346</v>
      </c>
    </row>
    <row r="396" spans="1:65">
      <c r="A396" s="8">
        <v>394</v>
      </c>
      <c r="B396" s="1" t="s">
        <v>44</v>
      </c>
      <c r="C396" s="1">
        <v>1500</v>
      </c>
      <c r="D396" s="1" t="s">
        <v>60</v>
      </c>
      <c r="E396" s="1">
        <v>150000021</v>
      </c>
      <c r="F396" s="1" t="s">
        <v>60</v>
      </c>
      <c r="G396" s="1" t="s">
        <v>95</v>
      </c>
      <c r="H396" s="1">
        <v>7</v>
      </c>
      <c r="I396" s="1" t="s">
        <v>52</v>
      </c>
      <c r="J396" s="1" t="s">
        <v>49</v>
      </c>
      <c r="K396" s="1">
        <v>17406001</v>
      </c>
      <c r="L396" s="1" t="s">
        <v>50</v>
      </c>
      <c r="M396" s="1" t="s">
        <v>51</v>
      </c>
      <c r="N396" s="1" t="s">
        <v>64</v>
      </c>
      <c r="O396" s="1" t="s">
        <v>65</v>
      </c>
      <c r="P396" s="1" t="s">
        <v>66</v>
      </c>
      <c r="Q396" s="1" t="s">
        <v>67</v>
      </c>
      <c r="R396" s="1" t="s">
        <v>87</v>
      </c>
      <c r="S396" s="1" t="s">
        <v>88</v>
      </c>
      <c r="T396" s="2">
        <v>43333</v>
      </c>
      <c r="U396" s="2">
        <v>43333</v>
      </c>
      <c r="V396" s="1" t="s">
        <v>52</v>
      </c>
      <c r="W396" s="3">
        <v>1</v>
      </c>
      <c r="X396" s="1" t="s">
        <v>53</v>
      </c>
      <c r="Y396" s="4">
        <v>126000</v>
      </c>
      <c r="Z396" s="4">
        <v>-16506</v>
      </c>
      <c r="AA396" s="4">
        <v>0</v>
      </c>
      <c r="AB396" s="4">
        <v>0</v>
      </c>
      <c r="AC396" s="4">
        <v>0</v>
      </c>
      <c r="AD396" s="4">
        <v>126000</v>
      </c>
      <c r="AE396" s="5">
        <v>1685</v>
      </c>
      <c r="AF396" s="1" t="s">
        <v>70</v>
      </c>
      <c r="AG396" s="1" t="s">
        <v>71</v>
      </c>
      <c r="AH396" s="1" t="s">
        <v>89</v>
      </c>
      <c r="AI396" s="1" t="s">
        <v>57</v>
      </c>
      <c r="AJ396" s="5">
        <v>10950</v>
      </c>
      <c r="AK396" s="4">
        <v>-1307</v>
      </c>
      <c r="AL396" s="4">
        <v>0</v>
      </c>
      <c r="AM396" s="4">
        <v>0</v>
      </c>
      <c r="AN396" s="4">
        <v>0</v>
      </c>
      <c r="AO396" s="4">
        <v>-17813</v>
      </c>
      <c r="AP396" s="4">
        <v>-17813</v>
      </c>
      <c r="AQ396" s="4">
        <v>0</v>
      </c>
      <c r="AR396" s="4">
        <v>108187</v>
      </c>
      <c r="AS396" s="1" t="s">
        <v>52</v>
      </c>
      <c r="AT396" s="9">
        <f t="shared" si="178"/>
        <v>43333</v>
      </c>
      <c r="AU396" s="9">
        <f t="shared" si="179"/>
        <v>43313</v>
      </c>
      <c r="AV396" s="9">
        <v>44798</v>
      </c>
      <c r="AW396" s="11">
        <f t="shared" si="180"/>
        <v>4.0136986301369859</v>
      </c>
      <c r="AX396">
        <v>25</v>
      </c>
      <c r="AY396" s="12">
        <v>0.05</v>
      </c>
      <c r="AZ396">
        <f t="shared" si="181"/>
        <v>3.7999999999999999E-2</v>
      </c>
      <c r="BA396" s="13">
        <f t="shared" si="182"/>
        <v>126000</v>
      </c>
      <c r="BB396" s="17" t="s">
        <v>2189</v>
      </c>
      <c r="BC396">
        <f>MATCH(BB396,MONTHLY_INDEX!$A:$A,0)</f>
        <v>798</v>
      </c>
      <c r="BD396">
        <f>MATCH(AU396,MONTHLY_INDEX!$1:$1,0)</f>
        <v>80</v>
      </c>
      <c r="BE396">
        <f>INDEX(MONTHLY_INDEX!$1:$1048576,Final!BC396,Final!BD396)</f>
        <v>96</v>
      </c>
      <c r="BF396">
        <f>MATCH($BF$1,MONTHLY_INDEX!$1:$1,0)</f>
        <v>127</v>
      </c>
      <c r="BG396">
        <f>INDEX(MONTHLY_INDEX!$1:$1048576,Final!BC396,Final!BF396)</f>
        <v>95.3</v>
      </c>
      <c r="BH396" s="23">
        <f t="shared" si="183"/>
        <v>-7.2916666666666963E-3</v>
      </c>
      <c r="BI396" s="14">
        <f t="shared" si="184"/>
        <v>125081.25</v>
      </c>
      <c r="BJ396" s="14">
        <f t="shared" si="185"/>
        <v>19077.460787671229</v>
      </c>
      <c r="BK396" s="15">
        <f t="shared" si="186"/>
        <v>106003.78921232877</v>
      </c>
      <c r="BL396" s="52">
        <v>0</v>
      </c>
      <c r="BM396" s="15">
        <f t="shared" si="187"/>
        <v>106003.78921232877</v>
      </c>
    </row>
    <row r="397" spans="1:65">
      <c r="A397" s="8">
        <v>395</v>
      </c>
      <c r="B397" s="1" t="s">
        <v>44</v>
      </c>
      <c r="C397" s="1">
        <v>1500</v>
      </c>
      <c r="D397" s="1" t="s">
        <v>60</v>
      </c>
      <c r="E397" s="1">
        <v>150000021</v>
      </c>
      <c r="F397" s="1" t="s">
        <v>60</v>
      </c>
      <c r="G397" s="1" t="s">
        <v>96</v>
      </c>
      <c r="H397" s="1">
        <v>8</v>
      </c>
      <c r="I397" s="1" t="s">
        <v>52</v>
      </c>
      <c r="J397" s="1" t="s">
        <v>49</v>
      </c>
      <c r="K397" s="1">
        <v>17406001</v>
      </c>
      <c r="L397" s="1" t="s">
        <v>50</v>
      </c>
      <c r="M397" s="1" t="s">
        <v>51</v>
      </c>
      <c r="N397" s="1" t="s">
        <v>64</v>
      </c>
      <c r="O397" s="1" t="s">
        <v>65</v>
      </c>
      <c r="P397" s="1" t="s">
        <v>66</v>
      </c>
      <c r="Q397" s="1" t="s">
        <v>67</v>
      </c>
      <c r="R397" s="1" t="s">
        <v>87</v>
      </c>
      <c r="S397" s="1" t="s">
        <v>88</v>
      </c>
      <c r="T397" s="2">
        <v>43333</v>
      </c>
      <c r="U397" s="2">
        <v>43333</v>
      </c>
      <c r="V397" s="1" t="s">
        <v>52</v>
      </c>
      <c r="W397" s="3">
        <v>1</v>
      </c>
      <c r="X397" s="1" t="s">
        <v>53</v>
      </c>
      <c r="Y397" s="4">
        <v>29327302</v>
      </c>
      <c r="Z397" s="4">
        <v>-3841988</v>
      </c>
      <c r="AA397" s="4">
        <v>0</v>
      </c>
      <c r="AB397" s="4">
        <v>0</v>
      </c>
      <c r="AC397" s="4">
        <v>0</v>
      </c>
      <c r="AD397" s="4">
        <v>29327302</v>
      </c>
      <c r="AE397" s="5">
        <v>1685</v>
      </c>
      <c r="AF397" s="1" t="s">
        <v>70</v>
      </c>
      <c r="AG397" s="1" t="s">
        <v>71</v>
      </c>
      <c r="AH397" s="1" t="s">
        <v>89</v>
      </c>
      <c r="AI397" s="1" t="s">
        <v>57</v>
      </c>
      <c r="AJ397" s="5">
        <v>10950</v>
      </c>
      <c r="AK397" s="4">
        <v>-304227</v>
      </c>
      <c r="AL397" s="4">
        <v>0</v>
      </c>
      <c r="AM397" s="4">
        <v>0</v>
      </c>
      <c r="AN397" s="4">
        <v>0</v>
      </c>
      <c r="AO397" s="4">
        <v>-4146215</v>
      </c>
      <c r="AP397" s="4">
        <v>-4146215</v>
      </c>
      <c r="AQ397" s="4">
        <v>0</v>
      </c>
      <c r="AR397" s="4">
        <v>25181087</v>
      </c>
      <c r="AS397" s="1" t="s">
        <v>52</v>
      </c>
      <c r="AT397" s="9">
        <f t="shared" si="178"/>
        <v>43333</v>
      </c>
      <c r="AU397" s="9">
        <f t="shared" si="179"/>
        <v>43313</v>
      </c>
      <c r="AV397" s="9">
        <v>44798</v>
      </c>
      <c r="AW397" s="11">
        <f t="shared" si="180"/>
        <v>4.0136986301369859</v>
      </c>
      <c r="AX397">
        <v>25</v>
      </c>
      <c r="AY397" s="12">
        <v>0.05</v>
      </c>
      <c r="AZ397">
        <f t="shared" si="181"/>
        <v>3.7999999999999999E-2</v>
      </c>
      <c r="BA397" s="13">
        <f t="shared" si="182"/>
        <v>29327302</v>
      </c>
      <c r="BB397" s="17" t="s">
        <v>2189</v>
      </c>
      <c r="BC397">
        <f>MATCH(BB397,MONTHLY_INDEX!$A:$A,0)</f>
        <v>798</v>
      </c>
      <c r="BD397">
        <f>MATCH(AU397,MONTHLY_INDEX!$1:$1,0)</f>
        <v>80</v>
      </c>
      <c r="BE397">
        <f>INDEX(MONTHLY_INDEX!$1:$1048576,Final!BC397,Final!BD397)</f>
        <v>96</v>
      </c>
      <c r="BF397">
        <f>MATCH($BF$1,MONTHLY_INDEX!$1:$1,0)</f>
        <v>127</v>
      </c>
      <c r="BG397">
        <f>INDEX(MONTHLY_INDEX!$1:$1048576,Final!BC397,Final!BF397)</f>
        <v>95.3</v>
      </c>
      <c r="BH397" s="23">
        <f t="shared" si="183"/>
        <v>-7.2916666666666963E-3</v>
      </c>
      <c r="BI397" s="14">
        <f t="shared" si="184"/>
        <v>29113457.089583334</v>
      </c>
      <c r="BJ397" s="14">
        <f t="shared" si="185"/>
        <v>4440400.4278824767</v>
      </c>
      <c r="BK397" s="15">
        <f t="shared" si="186"/>
        <v>24673056.661700856</v>
      </c>
      <c r="BL397" s="52">
        <v>0</v>
      </c>
      <c r="BM397" s="15">
        <f t="shared" si="187"/>
        <v>24673056.661700856</v>
      </c>
    </row>
    <row r="398" spans="1:65">
      <c r="A398" s="8">
        <v>396</v>
      </c>
      <c r="B398" s="1" t="s">
        <v>44</v>
      </c>
      <c r="C398" s="1">
        <v>1500</v>
      </c>
      <c r="D398" s="1" t="s">
        <v>60</v>
      </c>
      <c r="E398" s="1">
        <v>150000021</v>
      </c>
      <c r="F398" s="1" t="s">
        <v>60</v>
      </c>
      <c r="G398" s="1" t="s">
        <v>97</v>
      </c>
      <c r="H398" s="1">
        <v>9</v>
      </c>
      <c r="I398" s="1" t="s">
        <v>52</v>
      </c>
      <c r="J398" s="1" t="s">
        <v>49</v>
      </c>
      <c r="K398" s="1">
        <v>17406001</v>
      </c>
      <c r="L398" s="1" t="s">
        <v>50</v>
      </c>
      <c r="M398" s="1" t="s">
        <v>51</v>
      </c>
      <c r="N398" s="1" t="s">
        <v>64</v>
      </c>
      <c r="O398" s="1" t="s">
        <v>65</v>
      </c>
      <c r="P398" s="1" t="s">
        <v>66</v>
      </c>
      <c r="Q398" s="1" t="s">
        <v>67</v>
      </c>
      <c r="R398" s="1" t="s">
        <v>87</v>
      </c>
      <c r="S398" s="1" t="s">
        <v>88</v>
      </c>
      <c r="T398" s="2">
        <v>43333</v>
      </c>
      <c r="U398" s="2">
        <v>43333</v>
      </c>
      <c r="V398" s="1" t="s">
        <v>52</v>
      </c>
      <c r="W398" s="3">
        <v>1</v>
      </c>
      <c r="X398" s="1" t="s">
        <v>53</v>
      </c>
      <c r="Y398" s="4">
        <v>1517250</v>
      </c>
      <c r="Z398" s="4">
        <v>-198765</v>
      </c>
      <c r="AA398" s="4">
        <v>0</v>
      </c>
      <c r="AB398" s="4">
        <v>0</v>
      </c>
      <c r="AC398" s="4">
        <v>0</v>
      </c>
      <c r="AD398" s="4">
        <v>1517250</v>
      </c>
      <c r="AE398" s="5">
        <v>1685</v>
      </c>
      <c r="AF398" s="1" t="s">
        <v>70</v>
      </c>
      <c r="AG398" s="1" t="s">
        <v>71</v>
      </c>
      <c r="AH398" s="1" t="s">
        <v>89</v>
      </c>
      <c r="AI398" s="1" t="s">
        <v>57</v>
      </c>
      <c r="AJ398" s="5">
        <v>10950</v>
      </c>
      <c r="AK398" s="4">
        <v>-15739</v>
      </c>
      <c r="AL398" s="4">
        <v>0</v>
      </c>
      <c r="AM398" s="4">
        <v>0</v>
      </c>
      <c r="AN398" s="4">
        <v>0</v>
      </c>
      <c r="AO398" s="4">
        <v>-214504</v>
      </c>
      <c r="AP398" s="4">
        <v>-214504</v>
      </c>
      <c r="AQ398" s="4">
        <v>0</v>
      </c>
      <c r="AR398" s="4">
        <v>1302746</v>
      </c>
      <c r="AS398" s="1" t="s">
        <v>52</v>
      </c>
      <c r="AT398" s="9">
        <f t="shared" si="178"/>
        <v>43333</v>
      </c>
      <c r="AU398" s="9">
        <f t="shared" si="179"/>
        <v>43313</v>
      </c>
      <c r="AV398" s="9">
        <v>44798</v>
      </c>
      <c r="AW398" s="11">
        <f t="shared" si="180"/>
        <v>4.0136986301369859</v>
      </c>
      <c r="AX398">
        <v>15</v>
      </c>
      <c r="AY398" s="12">
        <v>0.05</v>
      </c>
      <c r="AZ398">
        <f t="shared" si="181"/>
        <v>6.3333333333333325E-2</v>
      </c>
      <c r="BA398" s="13">
        <f t="shared" si="182"/>
        <v>1517250</v>
      </c>
      <c r="BB398" s="17" t="s">
        <v>1941</v>
      </c>
      <c r="BC398">
        <f>MATCH(BB398,MONTHLY_INDEX!$A:$A,0)</f>
        <v>674</v>
      </c>
      <c r="BD398">
        <f>MATCH(AU398,MONTHLY_INDEX!$1:$1,0)</f>
        <v>80</v>
      </c>
      <c r="BE398">
        <f>INDEX(MONTHLY_INDEX!$1:$1048576,Final!BC398,Final!BD398)</f>
        <v>105.1</v>
      </c>
      <c r="BF398">
        <f>MATCH($BF$1,MONTHLY_INDEX!$1:$1,0)</f>
        <v>127</v>
      </c>
      <c r="BG398">
        <f>INDEX(MONTHLY_INDEX!$1:$1048576,Final!BC398,Final!BF398)</f>
        <v>122.8</v>
      </c>
      <c r="BH398" s="23">
        <f t="shared" si="183"/>
        <v>0.16841103710751668</v>
      </c>
      <c r="BI398" s="14">
        <f t="shared" si="184"/>
        <v>1772771.6460513796</v>
      </c>
      <c r="BJ398" s="14">
        <f t="shared" si="185"/>
        <v>450640.17139580037</v>
      </c>
      <c r="BK398" s="15">
        <f t="shared" si="186"/>
        <v>1322131.4746555793</v>
      </c>
      <c r="BL398" s="52">
        <v>0</v>
      </c>
      <c r="BM398" s="15">
        <f t="shared" si="187"/>
        <v>1322131.4746555793</v>
      </c>
    </row>
    <row r="399" spans="1:65">
      <c r="A399" s="8">
        <v>397</v>
      </c>
      <c r="B399" s="1" t="s">
        <v>44</v>
      </c>
      <c r="C399" s="1">
        <v>1500</v>
      </c>
      <c r="D399" s="1" t="s">
        <v>60</v>
      </c>
      <c r="E399" s="1">
        <v>150000021</v>
      </c>
      <c r="F399" s="1" t="s">
        <v>60</v>
      </c>
      <c r="G399" s="1" t="s">
        <v>98</v>
      </c>
      <c r="H399" s="1">
        <v>10</v>
      </c>
      <c r="I399" s="1" t="s">
        <v>52</v>
      </c>
      <c r="J399" s="1" t="s">
        <v>49</v>
      </c>
      <c r="K399" s="1">
        <v>17406001</v>
      </c>
      <c r="L399" s="1" t="s">
        <v>50</v>
      </c>
      <c r="M399" s="1" t="s">
        <v>51</v>
      </c>
      <c r="N399" s="1" t="s">
        <v>64</v>
      </c>
      <c r="O399" s="1" t="s">
        <v>65</v>
      </c>
      <c r="P399" s="1" t="s">
        <v>66</v>
      </c>
      <c r="Q399" s="1" t="s">
        <v>67</v>
      </c>
      <c r="R399" s="1" t="s">
        <v>87</v>
      </c>
      <c r="S399" s="1" t="s">
        <v>88</v>
      </c>
      <c r="T399" s="2">
        <v>43333</v>
      </c>
      <c r="U399" s="2">
        <v>43333</v>
      </c>
      <c r="V399" s="1" t="s">
        <v>52</v>
      </c>
      <c r="W399" s="3">
        <v>1</v>
      </c>
      <c r="X399" s="1" t="s">
        <v>53</v>
      </c>
      <c r="Y399" s="4">
        <v>312900</v>
      </c>
      <c r="Z399" s="4">
        <v>-40991</v>
      </c>
      <c r="AA399" s="4">
        <v>0</v>
      </c>
      <c r="AB399" s="4">
        <v>0</v>
      </c>
      <c r="AC399" s="4">
        <v>0</v>
      </c>
      <c r="AD399" s="4">
        <v>312900</v>
      </c>
      <c r="AE399" s="5">
        <v>1685</v>
      </c>
      <c r="AF399" s="1" t="s">
        <v>70</v>
      </c>
      <c r="AG399" s="1" t="s">
        <v>71</v>
      </c>
      <c r="AH399" s="1" t="s">
        <v>89</v>
      </c>
      <c r="AI399" s="1" t="s">
        <v>57</v>
      </c>
      <c r="AJ399" s="5">
        <v>10950</v>
      </c>
      <c r="AK399" s="4">
        <v>-3246</v>
      </c>
      <c r="AL399" s="4">
        <v>0</v>
      </c>
      <c r="AM399" s="4">
        <v>0</v>
      </c>
      <c r="AN399" s="4">
        <v>0</v>
      </c>
      <c r="AO399" s="4">
        <v>-44237</v>
      </c>
      <c r="AP399" s="4">
        <v>-44237</v>
      </c>
      <c r="AQ399" s="4">
        <v>0</v>
      </c>
      <c r="AR399" s="4">
        <v>268663</v>
      </c>
      <c r="AS399" s="1" t="s">
        <v>52</v>
      </c>
      <c r="AT399" s="9">
        <f t="shared" si="178"/>
        <v>43333</v>
      </c>
      <c r="AU399" s="9">
        <f t="shared" si="179"/>
        <v>43313</v>
      </c>
      <c r="AV399" s="9">
        <v>44798</v>
      </c>
      <c r="AW399" s="11">
        <f t="shared" si="180"/>
        <v>4.0136986301369859</v>
      </c>
      <c r="AX399">
        <v>10</v>
      </c>
      <c r="AY399" s="12">
        <v>0.05</v>
      </c>
      <c r="AZ399">
        <f t="shared" si="181"/>
        <v>9.5000000000000001E-2</v>
      </c>
      <c r="BA399" s="13">
        <f t="shared" si="182"/>
        <v>312900</v>
      </c>
      <c r="BB399" s="17" t="s">
        <v>2189</v>
      </c>
      <c r="BC399">
        <f>MATCH(BB399,MONTHLY_INDEX!$A:$A,0)</f>
        <v>798</v>
      </c>
      <c r="BD399">
        <f>MATCH(AU399,MONTHLY_INDEX!$1:$1,0)</f>
        <v>80</v>
      </c>
      <c r="BE399">
        <f>INDEX(MONTHLY_INDEX!$1:$1048576,Final!BC399,Final!BD399)</f>
        <v>96</v>
      </c>
      <c r="BF399">
        <f>MATCH($BF$1,MONTHLY_INDEX!$1:$1,0)</f>
        <v>127</v>
      </c>
      <c r="BG399">
        <f>INDEX(MONTHLY_INDEX!$1:$1048576,Final!BC399,Final!BF399)</f>
        <v>95.3</v>
      </c>
      <c r="BH399" s="23">
        <f t="shared" si="183"/>
        <v>-7.2916666666666963E-3</v>
      </c>
      <c r="BI399" s="14">
        <f t="shared" si="184"/>
        <v>310618.4375</v>
      </c>
      <c r="BJ399" s="14">
        <f t="shared" si="185"/>
        <v>118439.2357234589</v>
      </c>
      <c r="BK399" s="15">
        <f t="shared" si="186"/>
        <v>192179.2017765411</v>
      </c>
      <c r="BL399" s="52">
        <v>0</v>
      </c>
      <c r="BM399" s="15">
        <f t="shared" si="187"/>
        <v>192179.2017765411</v>
      </c>
    </row>
    <row r="400" spans="1:65">
      <c r="A400" s="8">
        <v>398</v>
      </c>
      <c r="B400" s="1" t="s">
        <v>44</v>
      </c>
      <c r="C400" s="1">
        <v>1500</v>
      </c>
      <c r="D400" s="1" t="s">
        <v>60</v>
      </c>
      <c r="E400" s="1">
        <v>150000021</v>
      </c>
      <c r="F400" s="1" t="s">
        <v>60</v>
      </c>
      <c r="G400" s="1" t="s">
        <v>99</v>
      </c>
      <c r="H400" s="1">
        <v>11</v>
      </c>
      <c r="I400" s="1" t="s">
        <v>52</v>
      </c>
      <c r="J400" s="1" t="s">
        <v>49</v>
      </c>
      <c r="K400" s="1">
        <v>17406001</v>
      </c>
      <c r="L400" s="1" t="s">
        <v>50</v>
      </c>
      <c r="M400" s="1" t="s">
        <v>51</v>
      </c>
      <c r="N400" s="1" t="s">
        <v>64</v>
      </c>
      <c r="O400" s="1" t="s">
        <v>65</v>
      </c>
      <c r="P400" s="1" t="s">
        <v>66</v>
      </c>
      <c r="Q400" s="1" t="s">
        <v>67</v>
      </c>
      <c r="R400" s="1" t="s">
        <v>87</v>
      </c>
      <c r="S400" s="1" t="s">
        <v>88</v>
      </c>
      <c r="T400" s="2">
        <v>43333</v>
      </c>
      <c r="U400" s="2">
        <v>43333</v>
      </c>
      <c r="V400" s="1" t="s">
        <v>52</v>
      </c>
      <c r="W400" s="3">
        <v>1</v>
      </c>
      <c r="X400" s="1" t="s">
        <v>53</v>
      </c>
      <c r="Y400" s="4">
        <v>1174950</v>
      </c>
      <c r="Z400" s="4">
        <v>-153922</v>
      </c>
      <c r="AA400" s="4">
        <v>0</v>
      </c>
      <c r="AB400" s="4">
        <v>0</v>
      </c>
      <c r="AC400" s="4">
        <v>0</v>
      </c>
      <c r="AD400" s="4">
        <v>1174950</v>
      </c>
      <c r="AE400" s="5">
        <v>1685</v>
      </c>
      <c r="AF400" s="1" t="s">
        <v>70</v>
      </c>
      <c r="AG400" s="1" t="s">
        <v>71</v>
      </c>
      <c r="AH400" s="1" t="s">
        <v>89</v>
      </c>
      <c r="AI400" s="1" t="s">
        <v>57</v>
      </c>
      <c r="AJ400" s="5">
        <v>10950</v>
      </c>
      <c r="AK400" s="4">
        <v>-12188</v>
      </c>
      <c r="AL400" s="4">
        <v>0</v>
      </c>
      <c r="AM400" s="4">
        <v>0</v>
      </c>
      <c r="AN400" s="4">
        <v>0</v>
      </c>
      <c r="AO400" s="4">
        <v>-166110</v>
      </c>
      <c r="AP400" s="4">
        <v>-166110</v>
      </c>
      <c r="AQ400" s="4">
        <v>0</v>
      </c>
      <c r="AR400" s="4">
        <v>1008840</v>
      </c>
      <c r="AS400" s="1" t="s">
        <v>52</v>
      </c>
      <c r="AT400" s="9">
        <f t="shared" si="178"/>
        <v>43333</v>
      </c>
      <c r="AU400" s="9">
        <f t="shared" si="179"/>
        <v>43313</v>
      </c>
      <c r="AV400" s="9">
        <v>44798</v>
      </c>
      <c r="AW400" s="11">
        <f t="shared" si="180"/>
        <v>4.0136986301369859</v>
      </c>
      <c r="AX400">
        <v>10</v>
      </c>
      <c r="AY400" s="12">
        <v>0.05</v>
      </c>
      <c r="AZ400">
        <f t="shared" si="181"/>
        <v>9.5000000000000001E-2</v>
      </c>
      <c r="BA400" s="13">
        <f t="shared" si="182"/>
        <v>1174950</v>
      </c>
      <c r="BB400" s="17" t="s">
        <v>2189</v>
      </c>
      <c r="BC400">
        <f>MATCH(BB400,MONTHLY_INDEX!$A:$A,0)</f>
        <v>798</v>
      </c>
      <c r="BD400">
        <f>MATCH(AU400,MONTHLY_INDEX!$1:$1,0)</f>
        <v>80</v>
      </c>
      <c r="BE400">
        <f>INDEX(MONTHLY_INDEX!$1:$1048576,Final!BC400,Final!BD400)</f>
        <v>96</v>
      </c>
      <c r="BF400">
        <f>MATCH($BF$1,MONTHLY_INDEX!$1:$1,0)</f>
        <v>127</v>
      </c>
      <c r="BG400">
        <f>INDEX(MONTHLY_INDEX!$1:$1048576,Final!BC400,Final!BF400)</f>
        <v>95.3</v>
      </c>
      <c r="BH400" s="23">
        <f t="shared" si="183"/>
        <v>-7.2916666666666963E-3</v>
      </c>
      <c r="BI400" s="14">
        <f t="shared" si="184"/>
        <v>1166382.65625</v>
      </c>
      <c r="BJ400" s="14">
        <f t="shared" si="185"/>
        <v>444743.30461258558</v>
      </c>
      <c r="BK400" s="15">
        <f t="shared" si="186"/>
        <v>721639.35163741442</v>
      </c>
      <c r="BL400" s="52">
        <v>0</v>
      </c>
      <c r="BM400" s="15">
        <f t="shared" si="187"/>
        <v>721639.35163741442</v>
      </c>
    </row>
    <row r="401" spans="1:65">
      <c r="A401" s="8">
        <v>399</v>
      </c>
      <c r="B401" s="1" t="s">
        <v>44</v>
      </c>
      <c r="C401" s="1">
        <v>1500</v>
      </c>
      <c r="D401" s="1" t="s">
        <v>60</v>
      </c>
      <c r="E401" s="1">
        <v>150000021</v>
      </c>
      <c r="F401" s="1" t="s">
        <v>60</v>
      </c>
      <c r="G401" s="1" t="s">
        <v>100</v>
      </c>
      <c r="H401" s="1">
        <v>12</v>
      </c>
      <c r="I401" s="1" t="s">
        <v>52</v>
      </c>
      <c r="J401" s="1" t="s">
        <v>49</v>
      </c>
      <c r="K401" s="1">
        <v>17406001</v>
      </c>
      <c r="L401" s="1" t="s">
        <v>50</v>
      </c>
      <c r="M401" s="1" t="s">
        <v>51</v>
      </c>
      <c r="N401" s="1" t="s">
        <v>64</v>
      </c>
      <c r="O401" s="1" t="s">
        <v>65</v>
      </c>
      <c r="P401" s="1" t="s">
        <v>66</v>
      </c>
      <c r="Q401" s="1" t="s">
        <v>67</v>
      </c>
      <c r="R401" s="1" t="s">
        <v>87</v>
      </c>
      <c r="S401" s="1" t="s">
        <v>88</v>
      </c>
      <c r="T401" s="2">
        <v>43333</v>
      </c>
      <c r="U401" s="2">
        <v>43333</v>
      </c>
      <c r="V401" s="1" t="s">
        <v>52</v>
      </c>
      <c r="W401" s="3">
        <v>1</v>
      </c>
      <c r="X401" s="1" t="s">
        <v>53</v>
      </c>
      <c r="Y401" s="4">
        <v>582750</v>
      </c>
      <c r="Z401" s="4">
        <v>-76342</v>
      </c>
      <c r="AA401" s="4">
        <v>0</v>
      </c>
      <c r="AB401" s="4">
        <v>0</v>
      </c>
      <c r="AC401" s="4">
        <v>0</v>
      </c>
      <c r="AD401" s="4">
        <v>582750</v>
      </c>
      <c r="AE401" s="5">
        <v>1685</v>
      </c>
      <c r="AF401" s="1" t="s">
        <v>70</v>
      </c>
      <c r="AG401" s="1" t="s">
        <v>71</v>
      </c>
      <c r="AH401" s="1" t="s">
        <v>89</v>
      </c>
      <c r="AI401" s="1" t="s">
        <v>57</v>
      </c>
      <c r="AJ401" s="5">
        <v>10950</v>
      </c>
      <c r="AK401" s="4">
        <v>-6045</v>
      </c>
      <c r="AL401" s="4">
        <v>0</v>
      </c>
      <c r="AM401" s="4">
        <v>0</v>
      </c>
      <c r="AN401" s="4">
        <v>0</v>
      </c>
      <c r="AO401" s="4">
        <v>-82387</v>
      </c>
      <c r="AP401" s="4">
        <v>-82387</v>
      </c>
      <c r="AQ401" s="4">
        <v>0</v>
      </c>
      <c r="AR401" s="4">
        <v>500363</v>
      </c>
      <c r="AS401" s="1" t="s">
        <v>52</v>
      </c>
      <c r="AT401" s="9">
        <f t="shared" si="178"/>
        <v>43333</v>
      </c>
      <c r="AU401" s="9">
        <f t="shared" si="179"/>
        <v>43313</v>
      </c>
      <c r="AV401" s="9">
        <v>44798</v>
      </c>
      <c r="AW401" s="11">
        <f t="shared" si="180"/>
        <v>4.0136986301369859</v>
      </c>
      <c r="AX401">
        <v>10</v>
      </c>
      <c r="AY401" s="12">
        <v>0.05</v>
      </c>
      <c r="AZ401">
        <f t="shared" si="181"/>
        <v>9.5000000000000001E-2</v>
      </c>
      <c r="BA401" s="13">
        <f t="shared" si="182"/>
        <v>582750</v>
      </c>
      <c r="BB401" s="17" t="s">
        <v>1973</v>
      </c>
      <c r="BC401">
        <f>MATCH(BB401,MONTHLY_INDEX!$A:$A,0)</f>
        <v>690</v>
      </c>
      <c r="BD401">
        <f>MATCH(AU401,MONTHLY_INDEX!$1:$1,0)</f>
        <v>80</v>
      </c>
      <c r="BE401">
        <f>INDEX(MONTHLY_INDEX!$1:$1048576,Final!BC401,Final!BD401)</f>
        <v>110</v>
      </c>
      <c r="BF401">
        <f>MATCH($BF$1,MONTHLY_INDEX!$1:$1,0)</f>
        <v>127</v>
      </c>
      <c r="BG401">
        <f>INDEX(MONTHLY_INDEX!$1:$1048576,Final!BC401,Final!BF401)</f>
        <v>145.69999999999999</v>
      </c>
      <c r="BH401" s="23">
        <f t="shared" si="183"/>
        <v>0.32454545454545441</v>
      </c>
      <c r="BI401" s="14">
        <f t="shared" si="184"/>
        <v>771878.86363636365</v>
      </c>
      <c r="BJ401" s="14">
        <f t="shared" si="185"/>
        <v>294318.46807285177</v>
      </c>
      <c r="BK401" s="15">
        <f t="shared" si="186"/>
        <v>477560.39556351188</v>
      </c>
      <c r="BL401" s="52">
        <v>0</v>
      </c>
      <c r="BM401" s="15">
        <f t="shared" si="187"/>
        <v>477560.39556351188</v>
      </c>
    </row>
    <row r="402" spans="1:65">
      <c r="A402" s="8">
        <v>400</v>
      </c>
      <c r="B402" s="1" t="s">
        <v>44</v>
      </c>
      <c r="C402" s="1">
        <v>1500</v>
      </c>
      <c r="D402" s="1" t="s">
        <v>60</v>
      </c>
      <c r="E402" s="1">
        <v>150000021</v>
      </c>
      <c r="F402" s="1" t="s">
        <v>60</v>
      </c>
      <c r="G402" s="1" t="s">
        <v>101</v>
      </c>
      <c r="H402" s="1">
        <v>13</v>
      </c>
      <c r="I402" s="1" t="s">
        <v>52</v>
      </c>
      <c r="J402" s="1" t="s">
        <v>49</v>
      </c>
      <c r="K402" s="1">
        <v>17406001</v>
      </c>
      <c r="L402" s="1" t="s">
        <v>50</v>
      </c>
      <c r="M402" s="1" t="s">
        <v>51</v>
      </c>
      <c r="N402" s="1" t="s">
        <v>64</v>
      </c>
      <c r="O402" s="1" t="s">
        <v>65</v>
      </c>
      <c r="P402" s="1" t="s">
        <v>66</v>
      </c>
      <c r="Q402" s="1" t="s">
        <v>67</v>
      </c>
      <c r="R402" s="1" t="s">
        <v>87</v>
      </c>
      <c r="S402" s="1" t="s">
        <v>88</v>
      </c>
      <c r="T402" s="2">
        <v>43333</v>
      </c>
      <c r="U402" s="2">
        <v>43333</v>
      </c>
      <c r="V402" s="1" t="s">
        <v>52</v>
      </c>
      <c r="W402" s="3">
        <v>1</v>
      </c>
      <c r="X402" s="1" t="s">
        <v>53</v>
      </c>
      <c r="Y402" s="4">
        <v>9976171</v>
      </c>
      <c r="Z402" s="4">
        <v>-1306915</v>
      </c>
      <c r="AA402" s="4">
        <v>0</v>
      </c>
      <c r="AB402" s="4">
        <v>0</v>
      </c>
      <c r="AC402" s="4">
        <v>0</v>
      </c>
      <c r="AD402" s="4">
        <v>9976171</v>
      </c>
      <c r="AE402" s="5">
        <v>1685</v>
      </c>
      <c r="AF402" s="1" t="s">
        <v>70</v>
      </c>
      <c r="AG402" s="1" t="s">
        <v>71</v>
      </c>
      <c r="AH402" s="1" t="s">
        <v>89</v>
      </c>
      <c r="AI402" s="1" t="s">
        <v>57</v>
      </c>
      <c r="AJ402" s="5">
        <v>10950</v>
      </c>
      <c r="AK402" s="4">
        <v>-103488</v>
      </c>
      <c r="AL402" s="4">
        <v>0</v>
      </c>
      <c r="AM402" s="4">
        <v>0</v>
      </c>
      <c r="AN402" s="4">
        <v>0</v>
      </c>
      <c r="AO402" s="4">
        <v>-1410403</v>
      </c>
      <c r="AP402" s="4">
        <v>-1410403</v>
      </c>
      <c r="AQ402" s="4">
        <v>0</v>
      </c>
      <c r="AR402" s="4">
        <v>8565768</v>
      </c>
      <c r="AS402" s="1" t="s">
        <v>52</v>
      </c>
      <c r="AT402" s="9">
        <f t="shared" si="178"/>
        <v>43333</v>
      </c>
      <c r="AU402" s="9">
        <f t="shared" si="179"/>
        <v>43313</v>
      </c>
      <c r="AV402" s="9">
        <v>44798</v>
      </c>
      <c r="AW402" s="11">
        <f t="shared" si="180"/>
        <v>4.0136986301369859</v>
      </c>
      <c r="AX402">
        <v>25</v>
      </c>
      <c r="AY402" s="12">
        <v>0.05</v>
      </c>
      <c r="AZ402">
        <f t="shared" si="181"/>
        <v>3.7999999999999999E-2</v>
      </c>
      <c r="BA402" s="13">
        <f t="shared" si="182"/>
        <v>9976171</v>
      </c>
      <c r="BB402" s="17" t="s">
        <v>2189</v>
      </c>
      <c r="BC402">
        <f>MATCH(BB402,MONTHLY_INDEX!$A:$A,0)</f>
        <v>798</v>
      </c>
      <c r="BD402">
        <f>MATCH(AU402,MONTHLY_INDEX!$1:$1,0)</f>
        <v>80</v>
      </c>
      <c r="BE402">
        <f>INDEX(MONTHLY_INDEX!$1:$1048576,Final!BC402,Final!BD402)</f>
        <v>96</v>
      </c>
      <c r="BF402">
        <f>MATCH($BF$1,MONTHLY_INDEX!$1:$1,0)</f>
        <v>127</v>
      </c>
      <c r="BG402">
        <f>INDEX(MONTHLY_INDEX!$1:$1048576,Final!BC402,Final!BF402)</f>
        <v>95.3</v>
      </c>
      <c r="BH402" s="23">
        <f t="shared" si="183"/>
        <v>-7.2916666666666963E-3</v>
      </c>
      <c r="BI402" s="14">
        <f t="shared" si="184"/>
        <v>9903428.0864583328</v>
      </c>
      <c r="BJ402" s="14">
        <f t="shared" si="185"/>
        <v>1510476.2782825625</v>
      </c>
      <c r="BK402" s="15">
        <f t="shared" si="186"/>
        <v>8392951.8081757706</v>
      </c>
      <c r="BL402" s="52">
        <v>0</v>
      </c>
      <c r="BM402" s="15">
        <f t="shared" si="187"/>
        <v>8392951.8081757706</v>
      </c>
    </row>
    <row r="403" spans="1:65">
      <c r="A403" s="8">
        <v>401</v>
      </c>
      <c r="B403" s="1" t="s">
        <v>44</v>
      </c>
      <c r="C403" s="1">
        <v>1500</v>
      </c>
      <c r="D403" s="1" t="s">
        <v>60</v>
      </c>
      <c r="E403" s="1">
        <v>150000021</v>
      </c>
      <c r="F403" s="1" t="s">
        <v>60</v>
      </c>
      <c r="G403" s="1" t="s">
        <v>102</v>
      </c>
      <c r="H403" s="1">
        <v>14</v>
      </c>
      <c r="I403" s="1" t="s">
        <v>52</v>
      </c>
      <c r="J403" s="1" t="s">
        <v>49</v>
      </c>
      <c r="K403" s="1">
        <v>17406001</v>
      </c>
      <c r="L403" s="1" t="s">
        <v>50</v>
      </c>
      <c r="M403" s="1" t="s">
        <v>51</v>
      </c>
      <c r="N403" s="1" t="s">
        <v>64</v>
      </c>
      <c r="O403" s="1" t="s">
        <v>65</v>
      </c>
      <c r="P403" s="1" t="s">
        <v>66</v>
      </c>
      <c r="Q403" s="1" t="s">
        <v>67</v>
      </c>
      <c r="R403" s="1" t="s">
        <v>87</v>
      </c>
      <c r="S403" s="1" t="s">
        <v>88</v>
      </c>
      <c r="T403" s="2">
        <v>43333</v>
      </c>
      <c r="U403" s="2">
        <v>43333</v>
      </c>
      <c r="V403" s="1" t="s">
        <v>52</v>
      </c>
      <c r="W403" s="3">
        <v>1</v>
      </c>
      <c r="X403" s="1" t="s">
        <v>53</v>
      </c>
      <c r="Y403" s="4">
        <v>21103901</v>
      </c>
      <c r="Z403" s="4">
        <v>-2764690</v>
      </c>
      <c r="AA403" s="4">
        <v>0</v>
      </c>
      <c r="AB403" s="4">
        <v>0</v>
      </c>
      <c r="AC403" s="4">
        <v>0</v>
      </c>
      <c r="AD403" s="4">
        <v>21103901</v>
      </c>
      <c r="AE403" s="5">
        <v>1685</v>
      </c>
      <c r="AF403" s="1" t="s">
        <v>70</v>
      </c>
      <c r="AG403" s="1" t="s">
        <v>71</v>
      </c>
      <c r="AH403" s="1" t="s">
        <v>89</v>
      </c>
      <c r="AI403" s="1" t="s">
        <v>57</v>
      </c>
      <c r="AJ403" s="5">
        <v>10950</v>
      </c>
      <c r="AK403" s="4">
        <v>-218921</v>
      </c>
      <c r="AL403" s="4">
        <v>0</v>
      </c>
      <c r="AM403" s="4">
        <v>0</v>
      </c>
      <c r="AN403" s="4">
        <v>0</v>
      </c>
      <c r="AO403" s="4">
        <v>-2983611</v>
      </c>
      <c r="AP403" s="4">
        <v>-2983611</v>
      </c>
      <c r="AQ403" s="4">
        <v>0</v>
      </c>
      <c r="AR403" s="4">
        <v>18120290</v>
      </c>
      <c r="AS403" s="1" t="s">
        <v>52</v>
      </c>
      <c r="AT403" s="9">
        <f t="shared" si="178"/>
        <v>43333</v>
      </c>
      <c r="AU403" s="9">
        <f t="shared" si="179"/>
        <v>43313</v>
      </c>
      <c r="AV403" s="9">
        <v>44798</v>
      </c>
      <c r="AW403" s="11">
        <f t="shared" si="180"/>
        <v>4.0136986301369859</v>
      </c>
      <c r="AX403">
        <v>25</v>
      </c>
      <c r="AY403" s="12">
        <v>0.05</v>
      </c>
      <c r="AZ403">
        <f t="shared" si="181"/>
        <v>3.7999999999999999E-2</v>
      </c>
      <c r="BA403" s="13">
        <f t="shared" si="182"/>
        <v>21103901</v>
      </c>
      <c r="BB403" s="17" t="s">
        <v>2189</v>
      </c>
      <c r="BC403">
        <f>MATCH(BB403,MONTHLY_INDEX!$A:$A,0)</f>
        <v>798</v>
      </c>
      <c r="BD403">
        <f>MATCH(AU403,MONTHLY_INDEX!$1:$1,0)</f>
        <v>80</v>
      </c>
      <c r="BE403">
        <f>INDEX(MONTHLY_INDEX!$1:$1048576,Final!BC403,Final!BD403)</f>
        <v>96</v>
      </c>
      <c r="BF403">
        <f>MATCH($BF$1,MONTHLY_INDEX!$1:$1,0)</f>
        <v>127</v>
      </c>
      <c r="BG403">
        <f>INDEX(MONTHLY_INDEX!$1:$1048576,Final!BC403,Final!BF403)</f>
        <v>95.3</v>
      </c>
      <c r="BH403" s="23">
        <f t="shared" si="183"/>
        <v>-7.2916666666666963E-3</v>
      </c>
      <c r="BI403" s="14">
        <f t="shared" si="184"/>
        <v>20950018.388541665</v>
      </c>
      <c r="BJ403" s="14">
        <f t="shared" si="185"/>
        <v>3195308.2840825049</v>
      </c>
      <c r="BK403" s="15">
        <f t="shared" si="186"/>
        <v>17754710.104459159</v>
      </c>
      <c r="BL403" s="52">
        <v>0</v>
      </c>
      <c r="BM403" s="15">
        <f t="shared" si="187"/>
        <v>17754710.104459159</v>
      </c>
    </row>
    <row r="404" spans="1:65">
      <c r="A404" s="8">
        <v>402</v>
      </c>
      <c r="B404" s="1" t="s">
        <v>44</v>
      </c>
      <c r="C404" s="1">
        <v>1500</v>
      </c>
      <c r="D404" s="1" t="s">
        <v>60</v>
      </c>
      <c r="E404" s="1">
        <v>150000021</v>
      </c>
      <c r="F404" s="1" t="s">
        <v>60</v>
      </c>
      <c r="G404" s="1" t="s">
        <v>103</v>
      </c>
      <c r="H404" s="1">
        <v>15</v>
      </c>
      <c r="I404" s="1" t="s">
        <v>52</v>
      </c>
      <c r="J404" s="1" t="s">
        <v>49</v>
      </c>
      <c r="K404" s="1">
        <v>17406001</v>
      </c>
      <c r="L404" s="1" t="s">
        <v>50</v>
      </c>
      <c r="M404" s="1" t="s">
        <v>51</v>
      </c>
      <c r="N404" s="1" t="s">
        <v>64</v>
      </c>
      <c r="O404" s="1" t="s">
        <v>65</v>
      </c>
      <c r="P404" s="1" t="s">
        <v>66</v>
      </c>
      <c r="Q404" s="1" t="s">
        <v>67</v>
      </c>
      <c r="R404" s="1" t="s">
        <v>87</v>
      </c>
      <c r="S404" s="1" t="s">
        <v>88</v>
      </c>
      <c r="T404" s="2">
        <v>43333</v>
      </c>
      <c r="U404" s="2">
        <v>43333</v>
      </c>
      <c r="V404" s="1" t="s">
        <v>52</v>
      </c>
      <c r="W404" s="3">
        <v>1</v>
      </c>
      <c r="X404" s="1" t="s">
        <v>53</v>
      </c>
      <c r="Y404" s="4">
        <v>580650</v>
      </c>
      <c r="Z404" s="4">
        <v>-76066</v>
      </c>
      <c r="AA404" s="4">
        <v>0</v>
      </c>
      <c r="AB404" s="4">
        <v>0</v>
      </c>
      <c r="AC404" s="4">
        <v>0</v>
      </c>
      <c r="AD404" s="4">
        <v>580650</v>
      </c>
      <c r="AE404" s="5">
        <v>1685</v>
      </c>
      <c r="AF404" s="1" t="s">
        <v>70</v>
      </c>
      <c r="AG404" s="1" t="s">
        <v>71</v>
      </c>
      <c r="AH404" s="1" t="s">
        <v>89</v>
      </c>
      <c r="AI404" s="1" t="s">
        <v>57</v>
      </c>
      <c r="AJ404" s="5">
        <v>10950</v>
      </c>
      <c r="AK404" s="4">
        <v>-6023</v>
      </c>
      <c r="AL404" s="4">
        <v>0</v>
      </c>
      <c r="AM404" s="4">
        <v>0</v>
      </c>
      <c r="AN404" s="4">
        <v>0</v>
      </c>
      <c r="AO404" s="4">
        <v>-82089</v>
      </c>
      <c r="AP404" s="4">
        <v>-82089</v>
      </c>
      <c r="AQ404" s="4">
        <v>0</v>
      </c>
      <c r="AR404" s="4">
        <v>498561</v>
      </c>
      <c r="AS404" s="1" t="s">
        <v>52</v>
      </c>
      <c r="AT404" s="9">
        <f t="shared" si="178"/>
        <v>43333</v>
      </c>
      <c r="AU404" s="9">
        <f t="shared" si="179"/>
        <v>43313</v>
      </c>
      <c r="AV404" s="9">
        <v>44798</v>
      </c>
      <c r="AW404" s="11">
        <f t="shared" si="180"/>
        <v>4.0136986301369859</v>
      </c>
      <c r="AX404">
        <v>10</v>
      </c>
      <c r="AY404" s="12">
        <v>0.05</v>
      </c>
      <c r="AZ404">
        <f t="shared" si="181"/>
        <v>9.5000000000000001E-2</v>
      </c>
      <c r="BA404" s="13">
        <f t="shared" si="182"/>
        <v>580650</v>
      </c>
      <c r="BB404" s="17" t="s">
        <v>1941</v>
      </c>
      <c r="BC404">
        <f>MATCH(BB404,MONTHLY_INDEX!$A:$A,0)</f>
        <v>674</v>
      </c>
      <c r="BD404">
        <f>MATCH(AU404,MONTHLY_INDEX!$1:$1,0)</f>
        <v>80</v>
      </c>
      <c r="BE404">
        <f>INDEX(MONTHLY_INDEX!$1:$1048576,Final!BC404,Final!BD404)</f>
        <v>105.1</v>
      </c>
      <c r="BF404">
        <f>MATCH($BF$1,MONTHLY_INDEX!$1:$1,0)</f>
        <v>127</v>
      </c>
      <c r="BG404">
        <f>INDEX(MONTHLY_INDEX!$1:$1048576,Final!BC404,Final!BF404)</f>
        <v>122.8</v>
      </c>
      <c r="BH404" s="23">
        <f t="shared" si="183"/>
        <v>0.16841103710751668</v>
      </c>
      <c r="BI404" s="14">
        <f t="shared" si="184"/>
        <v>678437.86869647959</v>
      </c>
      <c r="BJ404" s="14">
        <f t="shared" si="185"/>
        <v>258689.28870091107</v>
      </c>
      <c r="BK404" s="15">
        <f t="shared" si="186"/>
        <v>419748.57999556849</v>
      </c>
      <c r="BL404" s="52">
        <v>0</v>
      </c>
      <c r="BM404" s="15">
        <f t="shared" si="187"/>
        <v>419748.57999556849</v>
      </c>
    </row>
    <row r="405" spans="1:65">
      <c r="A405" s="8">
        <v>403</v>
      </c>
      <c r="B405" s="1" t="s">
        <v>44</v>
      </c>
      <c r="C405" s="1">
        <v>1500</v>
      </c>
      <c r="D405" s="1" t="s">
        <v>60</v>
      </c>
      <c r="E405" s="1">
        <v>150000021</v>
      </c>
      <c r="F405" s="1" t="s">
        <v>60</v>
      </c>
      <c r="G405" s="1" t="s">
        <v>104</v>
      </c>
      <c r="H405" s="1">
        <v>16</v>
      </c>
      <c r="I405" s="1" t="s">
        <v>52</v>
      </c>
      <c r="J405" s="1" t="s">
        <v>49</v>
      </c>
      <c r="K405" s="1">
        <v>17406001</v>
      </c>
      <c r="L405" s="1" t="s">
        <v>50</v>
      </c>
      <c r="M405" s="1" t="s">
        <v>51</v>
      </c>
      <c r="N405" s="1" t="s">
        <v>64</v>
      </c>
      <c r="O405" s="1" t="s">
        <v>65</v>
      </c>
      <c r="P405" s="1" t="s">
        <v>66</v>
      </c>
      <c r="Q405" s="1" t="s">
        <v>67</v>
      </c>
      <c r="R405" s="1" t="s">
        <v>87</v>
      </c>
      <c r="S405" s="1" t="s">
        <v>88</v>
      </c>
      <c r="T405" s="2">
        <v>43333</v>
      </c>
      <c r="U405" s="2">
        <v>43333</v>
      </c>
      <c r="V405" s="1" t="s">
        <v>52</v>
      </c>
      <c r="W405" s="3">
        <v>1</v>
      </c>
      <c r="X405" s="1" t="s">
        <v>53</v>
      </c>
      <c r="Y405" s="4">
        <v>175035</v>
      </c>
      <c r="Z405" s="4">
        <v>-22929</v>
      </c>
      <c r="AA405" s="4">
        <v>0</v>
      </c>
      <c r="AB405" s="4">
        <v>0</v>
      </c>
      <c r="AC405" s="4">
        <v>0</v>
      </c>
      <c r="AD405" s="4">
        <v>175035</v>
      </c>
      <c r="AE405" s="5">
        <v>1685</v>
      </c>
      <c r="AF405" s="1" t="s">
        <v>70</v>
      </c>
      <c r="AG405" s="1" t="s">
        <v>71</v>
      </c>
      <c r="AH405" s="1" t="s">
        <v>89</v>
      </c>
      <c r="AI405" s="1" t="s">
        <v>57</v>
      </c>
      <c r="AJ405" s="5">
        <v>10950</v>
      </c>
      <c r="AK405" s="4">
        <v>-1816</v>
      </c>
      <c r="AL405" s="4">
        <v>0</v>
      </c>
      <c r="AM405" s="4">
        <v>0</v>
      </c>
      <c r="AN405" s="4">
        <v>0</v>
      </c>
      <c r="AO405" s="4">
        <v>-24745</v>
      </c>
      <c r="AP405" s="4">
        <v>-24745</v>
      </c>
      <c r="AQ405" s="4">
        <v>0</v>
      </c>
      <c r="AR405" s="4">
        <v>150290</v>
      </c>
      <c r="AS405" s="1" t="s">
        <v>52</v>
      </c>
      <c r="AT405" s="9">
        <f t="shared" si="178"/>
        <v>43333</v>
      </c>
      <c r="AU405" s="9">
        <f t="shared" si="179"/>
        <v>43313</v>
      </c>
      <c r="AV405" s="9">
        <v>44798</v>
      </c>
      <c r="AW405" s="11">
        <f t="shared" si="180"/>
        <v>4.0136986301369859</v>
      </c>
      <c r="AX405">
        <v>10</v>
      </c>
      <c r="AY405" s="12">
        <v>0.05</v>
      </c>
      <c r="AZ405">
        <f t="shared" si="181"/>
        <v>9.5000000000000001E-2</v>
      </c>
      <c r="BA405" s="13">
        <f t="shared" si="182"/>
        <v>175035</v>
      </c>
      <c r="BB405" s="17" t="s">
        <v>1877</v>
      </c>
      <c r="BC405">
        <f>MATCH(BB405,MONTHLY_INDEX!$A:$A,0)</f>
        <v>642</v>
      </c>
      <c r="BD405">
        <f>MATCH(AU405,MONTHLY_INDEX!$1:$1,0)</f>
        <v>80</v>
      </c>
      <c r="BE405">
        <f>INDEX(MONTHLY_INDEX!$1:$1048576,Final!BC405,Final!BD405)</f>
        <v>79.099999999999994</v>
      </c>
      <c r="BF405">
        <f>MATCH($BF$1,MONTHLY_INDEX!$1:$1,0)</f>
        <v>127</v>
      </c>
      <c r="BG405">
        <f>INDEX(MONTHLY_INDEX!$1:$1048576,Final!BC405,Final!BF405)</f>
        <v>94</v>
      </c>
      <c r="BH405" s="23">
        <f t="shared" si="183"/>
        <v>0.18836915297092297</v>
      </c>
      <c r="BI405" s="14">
        <f t="shared" si="184"/>
        <v>208006.19469026552</v>
      </c>
      <c r="BJ405" s="14">
        <f t="shared" si="185"/>
        <v>79313.046975390971</v>
      </c>
      <c r="BK405" s="15">
        <f t="shared" si="186"/>
        <v>128693.14771487455</v>
      </c>
      <c r="BL405" s="52">
        <v>0</v>
      </c>
      <c r="BM405" s="15">
        <f t="shared" si="187"/>
        <v>128693.14771487455</v>
      </c>
    </row>
    <row r="406" spans="1:65">
      <c r="A406" s="8">
        <v>404</v>
      </c>
      <c r="B406" s="1" t="s">
        <v>44</v>
      </c>
      <c r="C406" s="1">
        <v>1500</v>
      </c>
      <c r="D406" s="1" t="s">
        <v>60</v>
      </c>
      <c r="E406" s="1">
        <v>150000021</v>
      </c>
      <c r="F406" s="1" t="s">
        <v>60</v>
      </c>
      <c r="G406" s="1" t="s">
        <v>105</v>
      </c>
      <c r="H406" s="1">
        <v>17</v>
      </c>
      <c r="I406" s="1" t="s">
        <v>52</v>
      </c>
      <c r="J406" s="1" t="s">
        <v>49</v>
      </c>
      <c r="K406" s="1">
        <v>17406001</v>
      </c>
      <c r="L406" s="1" t="s">
        <v>50</v>
      </c>
      <c r="M406" s="1" t="s">
        <v>51</v>
      </c>
      <c r="N406" s="1" t="s">
        <v>64</v>
      </c>
      <c r="O406" s="1" t="s">
        <v>65</v>
      </c>
      <c r="P406" s="1" t="s">
        <v>66</v>
      </c>
      <c r="Q406" s="1" t="s">
        <v>67</v>
      </c>
      <c r="R406" s="1" t="s">
        <v>87</v>
      </c>
      <c r="S406" s="1" t="s">
        <v>88</v>
      </c>
      <c r="T406" s="2">
        <v>43333</v>
      </c>
      <c r="U406" s="2">
        <v>43333</v>
      </c>
      <c r="V406" s="1" t="s">
        <v>52</v>
      </c>
      <c r="W406" s="3">
        <v>1</v>
      </c>
      <c r="X406" s="1" t="s">
        <v>53</v>
      </c>
      <c r="Y406" s="4">
        <v>132796</v>
      </c>
      <c r="Z406" s="4">
        <v>-17395</v>
      </c>
      <c r="AA406" s="4">
        <v>0</v>
      </c>
      <c r="AB406" s="4">
        <v>0</v>
      </c>
      <c r="AC406" s="4">
        <v>0</v>
      </c>
      <c r="AD406" s="4">
        <v>132796</v>
      </c>
      <c r="AE406" s="5">
        <v>1685</v>
      </c>
      <c r="AF406" s="1" t="s">
        <v>70</v>
      </c>
      <c r="AG406" s="1" t="s">
        <v>71</v>
      </c>
      <c r="AH406" s="1" t="s">
        <v>89</v>
      </c>
      <c r="AI406" s="1" t="s">
        <v>57</v>
      </c>
      <c r="AJ406" s="5">
        <v>10950</v>
      </c>
      <c r="AK406" s="4">
        <v>-1378</v>
      </c>
      <c r="AL406" s="4">
        <v>0</v>
      </c>
      <c r="AM406" s="4">
        <v>0</v>
      </c>
      <c r="AN406" s="4">
        <v>0</v>
      </c>
      <c r="AO406" s="4">
        <v>-18773</v>
      </c>
      <c r="AP406" s="4">
        <v>-18773</v>
      </c>
      <c r="AQ406" s="4">
        <v>0</v>
      </c>
      <c r="AR406" s="4">
        <v>114023</v>
      </c>
      <c r="AS406" s="1" t="s">
        <v>52</v>
      </c>
      <c r="AT406" s="9">
        <f t="shared" si="178"/>
        <v>43333</v>
      </c>
      <c r="AU406" s="9">
        <f t="shared" si="179"/>
        <v>43313</v>
      </c>
      <c r="AV406" s="9">
        <v>44798</v>
      </c>
      <c r="AW406" s="11">
        <f t="shared" si="180"/>
        <v>4.0136986301369859</v>
      </c>
      <c r="AX406">
        <v>10</v>
      </c>
      <c r="AY406" s="12">
        <v>0.05</v>
      </c>
      <c r="AZ406">
        <f t="shared" si="181"/>
        <v>9.5000000000000001E-2</v>
      </c>
      <c r="BA406" s="13">
        <f t="shared" si="182"/>
        <v>132796</v>
      </c>
      <c r="BB406" s="17" t="s">
        <v>2189</v>
      </c>
      <c r="BC406">
        <f>MATCH(BB406,MONTHLY_INDEX!$A:$A,0)</f>
        <v>798</v>
      </c>
      <c r="BD406">
        <f>MATCH(AU406,MONTHLY_INDEX!$1:$1,0)</f>
        <v>80</v>
      </c>
      <c r="BE406">
        <f>INDEX(MONTHLY_INDEX!$1:$1048576,Final!BC406,Final!BD406)</f>
        <v>96</v>
      </c>
      <c r="BF406">
        <f>MATCH($BF$1,MONTHLY_INDEX!$1:$1,0)</f>
        <v>127</v>
      </c>
      <c r="BG406">
        <f>INDEX(MONTHLY_INDEX!$1:$1048576,Final!BC406,Final!BF406)</f>
        <v>95.3</v>
      </c>
      <c r="BH406" s="23">
        <f t="shared" si="183"/>
        <v>-7.2916666666666963E-3</v>
      </c>
      <c r="BI406" s="14">
        <f t="shared" si="184"/>
        <v>131827.69583333333</v>
      </c>
      <c r="BJ406" s="14">
        <f t="shared" si="185"/>
        <v>50266.0810071347</v>
      </c>
      <c r="BK406" s="15">
        <f t="shared" si="186"/>
        <v>81561.614826198638</v>
      </c>
      <c r="BL406" s="52">
        <v>0</v>
      </c>
      <c r="BM406" s="15">
        <f t="shared" si="187"/>
        <v>81561.614826198638</v>
      </c>
    </row>
    <row r="407" spans="1:65">
      <c r="A407" s="8">
        <v>405</v>
      </c>
      <c r="B407" s="1" t="s">
        <v>44</v>
      </c>
      <c r="C407" s="1">
        <v>1500</v>
      </c>
      <c r="D407" s="1" t="s">
        <v>60</v>
      </c>
      <c r="E407" s="1">
        <v>150000021</v>
      </c>
      <c r="F407" s="1" t="s">
        <v>60</v>
      </c>
      <c r="G407" s="1" t="s">
        <v>106</v>
      </c>
      <c r="H407" s="1">
        <v>18</v>
      </c>
      <c r="I407" s="1" t="s">
        <v>52</v>
      </c>
      <c r="J407" s="1" t="s">
        <v>49</v>
      </c>
      <c r="K407" s="1">
        <v>17406001</v>
      </c>
      <c r="L407" s="1" t="s">
        <v>50</v>
      </c>
      <c r="M407" s="1" t="s">
        <v>51</v>
      </c>
      <c r="N407" s="1" t="s">
        <v>64</v>
      </c>
      <c r="O407" s="1" t="s">
        <v>65</v>
      </c>
      <c r="P407" s="1" t="s">
        <v>66</v>
      </c>
      <c r="Q407" s="1" t="s">
        <v>67</v>
      </c>
      <c r="R407" s="1" t="s">
        <v>87</v>
      </c>
      <c r="S407" s="1" t="s">
        <v>88</v>
      </c>
      <c r="T407" s="2">
        <v>43333</v>
      </c>
      <c r="U407" s="2">
        <v>43333</v>
      </c>
      <c r="V407" s="1" t="s">
        <v>52</v>
      </c>
      <c r="W407" s="3">
        <v>1</v>
      </c>
      <c r="X407" s="1" t="s">
        <v>53</v>
      </c>
      <c r="Y407" s="4">
        <v>469552</v>
      </c>
      <c r="Z407" s="4">
        <v>-61512</v>
      </c>
      <c r="AA407" s="4">
        <v>0</v>
      </c>
      <c r="AB407" s="4">
        <v>0</v>
      </c>
      <c r="AC407" s="4">
        <v>0</v>
      </c>
      <c r="AD407" s="4">
        <v>469552</v>
      </c>
      <c r="AE407" s="5">
        <v>1685</v>
      </c>
      <c r="AF407" s="1" t="s">
        <v>70</v>
      </c>
      <c r="AG407" s="1" t="s">
        <v>71</v>
      </c>
      <c r="AH407" s="1" t="s">
        <v>89</v>
      </c>
      <c r="AI407" s="1" t="s">
        <v>57</v>
      </c>
      <c r="AJ407" s="5">
        <v>10950</v>
      </c>
      <c r="AK407" s="4">
        <v>-4871</v>
      </c>
      <c r="AL407" s="4">
        <v>0</v>
      </c>
      <c r="AM407" s="4">
        <v>0</v>
      </c>
      <c r="AN407" s="4">
        <v>0</v>
      </c>
      <c r="AO407" s="4">
        <v>-66383</v>
      </c>
      <c r="AP407" s="4">
        <v>-66383</v>
      </c>
      <c r="AQ407" s="4">
        <v>0</v>
      </c>
      <c r="AR407" s="4">
        <v>403169</v>
      </c>
      <c r="AS407" s="1" t="s">
        <v>52</v>
      </c>
      <c r="AT407" s="9">
        <f t="shared" si="178"/>
        <v>43333</v>
      </c>
      <c r="AU407" s="9">
        <f t="shared" si="179"/>
        <v>43313</v>
      </c>
      <c r="AV407" s="9">
        <v>44798</v>
      </c>
      <c r="AW407" s="11">
        <f t="shared" si="180"/>
        <v>4.0136986301369859</v>
      </c>
      <c r="AX407">
        <v>10</v>
      </c>
      <c r="AY407" s="12">
        <v>0.05</v>
      </c>
      <c r="AZ407">
        <f t="shared" si="181"/>
        <v>9.5000000000000001E-2</v>
      </c>
      <c r="BA407" s="13">
        <f t="shared" si="182"/>
        <v>469552</v>
      </c>
      <c r="BB407" s="17" t="s">
        <v>1871</v>
      </c>
      <c r="BC407">
        <f>MATCH(BB407,MONTHLY_INDEX!$A:$A,0)</f>
        <v>639</v>
      </c>
      <c r="BD407">
        <f>MATCH(AU407,MONTHLY_INDEX!$1:$1,0)</f>
        <v>80</v>
      </c>
      <c r="BE407">
        <f>INDEX(MONTHLY_INDEX!$1:$1048576,Final!BC407,Final!BD407)</f>
        <v>112.8</v>
      </c>
      <c r="BF407">
        <f>MATCH($BF$1,MONTHLY_INDEX!$1:$1,0)</f>
        <v>127</v>
      </c>
      <c r="BG407">
        <f>INDEX(MONTHLY_INDEX!$1:$1048576,Final!BC407,Final!BF407)</f>
        <v>116.2</v>
      </c>
      <c r="BH407" s="23">
        <f t="shared" si="183"/>
        <v>3.0141843971631256E-2</v>
      </c>
      <c r="BI407" s="14">
        <f t="shared" si="184"/>
        <v>483705.16312056739</v>
      </c>
      <c r="BJ407" s="14">
        <f t="shared" si="185"/>
        <v>184437.44130768481</v>
      </c>
      <c r="BK407" s="15">
        <f t="shared" si="186"/>
        <v>299267.72181288258</v>
      </c>
      <c r="BL407" s="52">
        <v>0</v>
      </c>
      <c r="BM407" s="15">
        <f t="shared" si="187"/>
        <v>299267.72181288258</v>
      </c>
    </row>
    <row r="408" spans="1:65">
      <c r="A408" s="8">
        <v>406</v>
      </c>
      <c r="B408" s="1" t="s">
        <v>44</v>
      </c>
      <c r="C408" s="1">
        <v>1500</v>
      </c>
      <c r="D408" s="1" t="s">
        <v>60</v>
      </c>
      <c r="E408" s="1">
        <v>150000021</v>
      </c>
      <c r="F408" s="1" t="s">
        <v>60</v>
      </c>
      <c r="G408" s="1" t="s">
        <v>107</v>
      </c>
      <c r="H408" s="1">
        <v>19</v>
      </c>
      <c r="I408" s="1" t="s">
        <v>52</v>
      </c>
      <c r="J408" s="1" t="s">
        <v>49</v>
      </c>
      <c r="K408" s="1">
        <v>17406001</v>
      </c>
      <c r="L408" s="1" t="s">
        <v>50</v>
      </c>
      <c r="M408" s="1" t="s">
        <v>51</v>
      </c>
      <c r="N408" s="1" t="s">
        <v>64</v>
      </c>
      <c r="O408" s="1" t="s">
        <v>65</v>
      </c>
      <c r="P408" s="1" t="s">
        <v>66</v>
      </c>
      <c r="Q408" s="1" t="s">
        <v>67</v>
      </c>
      <c r="R408" s="1" t="s">
        <v>87</v>
      </c>
      <c r="S408" s="1" t="s">
        <v>88</v>
      </c>
      <c r="T408" s="2">
        <v>43333</v>
      </c>
      <c r="U408" s="2">
        <v>43333</v>
      </c>
      <c r="V408" s="1" t="s">
        <v>52</v>
      </c>
      <c r="W408" s="3">
        <v>1</v>
      </c>
      <c r="X408" s="1" t="s">
        <v>53</v>
      </c>
      <c r="Y408" s="4">
        <v>6861326</v>
      </c>
      <c r="Z408" s="4">
        <v>-898859</v>
      </c>
      <c r="AA408" s="4">
        <v>0</v>
      </c>
      <c r="AB408" s="4">
        <v>0</v>
      </c>
      <c r="AC408" s="4">
        <v>0</v>
      </c>
      <c r="AD408" s="4">
        <v>6861326</v>
      </c>
      <c r="AE408" s="5">
        <v>1685</v>
      </c>
      <c r="AF408" s="1" t="s">
        <v>70</v>
      </c>
      <c r="AG408" s="1" t="s">
        <v>71</v>
      </c>
      <c r="AH408" s="1" t="s">
        <v>89</v>
      </c>
      <c r="AI408" s="1" t="s">
        <v>57</v>
      </c>
      <c r="AJ408" s="5">
        <v>10950</v>
      </c>
      <c r="AK408" s="4">
        <v>-71176</v>
      </c>
      <c r="AL408" s="4">
        <v>0</v>
      </c>
      <c r="AM408" s="4">
        <v>0</v>
      </c>
      <c r="AN408" s="4">
        <v>0</v>
      </c>
      <c r="AO408" s="4">
        <v>-970035</v>
      </c>
      <c r="AP408" s="4">
        <v>-970035</v>
      </c>
      <c r="AQ408" s="4">
        <v>0</v>
      </c>
      <c r="AR408" s="4">
        <v>5891291</v>
      </c>
      <c r="AS408" s="1" t="s">
        <v>52</v>
      </c>
      <c r="AT408" s="9">
        <f t="shared" si="178"/>
        <v>43333</v>
      </c>
      <c r="AU408" s="9">
        <f t="shared" si="179"/>
        <v>43313</v>
      </c>
      <c r="AV408" s="9">
        <v>44798</v>
      </c>
      <c r="AW408" s="11">
        <f t="shared" si="180"/>
        <v>4.0136986301369859</v>
      </c>
      <c r="AX408">
        <v>10</v>
      </c>
      <c r="AY408" s="12">
        <v>0.05</v>
      </c>
      <c r="AZ408">
        <f t="shared" si="181"/>
        <v>9.5000000000000001E-2</v>
      </c>
      <c r="BA408" s="13">
        <f t="shared" si="182"/>
        <v>6861326</v>
      </c>
      <c r="BI408" s="14">
        <f t="shared" ref="BI408:BI410" si="188">AR408</f>
        <v>5891291</v>
      </c>
      <c r="BJ408" s="14">
        <v>0</v>
      </c>
      <c r="BK408" s="14">
        <f t="shared" ref="BK408:BK410" si="189">AR408</f>
        <v>5891291</v>
      </c>
      <c r="BL408" s="52">
        <v>0</v>
      </c>
      <c r="BM408" s="15">
        <f t="shared" ref="BM408:BM410" si="190">AR408</f>
        <v>5891291</v>
      </c>
    </row>
    <row r="409" spans="1:65">
      <c r="A409" s="8">
        <v>407</v>
      </c>
      <c r="B409" s="1" t="s">
        <v>44</v>
      </c>
      <c r="C409" s="1">
        <v>1500</v>
      </c>
      <c r="D409" s="1" t="s">
        <v>60</v>
      </c>
      <c r="E409" s="1">
        <v>150000021</v>
      </c>
      <c r="F409" s="1" t="s">
        <v>60</v>
      </c>
      <c r="G409" s="1" t="s">
        <v>108</v>
      </c>
      <c r="H409" s="1">
        <v>20</v>
      </c>
      <c r="I409" s="1" t="s">
        <v>52</v>
      </c>
      <c r="J409" s="1" t="s">
        <v>49</v>
      </c>
      <c r="K409" s="1">
        <v>17406001</v>
      </c>
      <c r="L409" s="1" t="s">
        <v>50</v>
      </c>
      <c r="M409" s="1" t="s">
        <v>51</v>
      </c>
      <c r="N409" s="1" t="s">
        <v>64</v>
      </c>
      <c r="O409" s="1" t="s">
        <v>65</v>
      </c>
      <c r="P409" s="1" t="s">
        <v>66</v>
      </c>
      <c r="Q409" s="1" t="s">
        <v>67</v>
      </c>
      <c r="R409" s="1" t="s">
        <v>87</v>
      </c>
      <c r="S409" s="1" t="s">
        <v>88</v>
      </c>
      <c r="T409" s="2">
        <v>43333</v>
      </c>
      <c r="U409" s="2">
        <v>43333</v>
      </c>
      <c r="V409" s="1" t="s">
        <v>52</v>
      </c>
      <c r="W409" s="3">
        <v>1</v>
      </c>
      <c r="X409" s="1" t="s">
        <v>53</v>
      </c>
      <c r="Y409" s="4">
        <v>5552065</v>
      </c>
      <c r="Z409" s="4">
        <v>-727341</v>
      </c>
      <c r="AA409" s="4">
        <v>0</v>
      </c>
      <c r="AB409" s="4">
        <v>0</v>
      </c>
      <c r="AC409" s="4">
        <v>0</v>
      </c>
      <c r="AD409" s="4">
        <v>5552065</v>
      </c>
      <c r="AE409" s="5">
        <v>1685</v>
      </c>
      <c r="AF409" s="1" t="s">
        <v>70</v>
      </c>
      <c r="AG409" s="1" t="s">
        <v>71</v>
      </c>
      <c r="AH409" s="1" t="s">
        <v>89</v>
      </c>
      <c r="AI409" s="1" t="s">
        <v>57</v>
      </c>
      <c r="AJ409" s="5">
        <v>10950</v>
      </c>
      <c r="AK409" s="4">
        <v>-57594</v>
      </c>
      <c r="AL409" s="4">
        <v>0</v>
      </c>
      <c r="AM409" s="4">
        <v>0</v>
      </c>
      <c r="AN409" s="4">
        <v>0</v>
      </c>
      <c r="AO409" s="4">
        <v>-784935</v>
      </c>
      <c r="AP409" s="4">
        <v>-784935</v>
      </c>
      <c r="AQ409" s="4">
        <v>0</v>
      </c>
      <c r="AR409" s="4">
        <v>4767130</v>
      </c>
      <c r="AS409" s="1" t="s">
        <v>52</v>
      </c>
      <c r="AT409" s="9">
        <f t="shared" si="178"/>
        <v>43333</v>
      </c>
      <c r="AU409" s="9">
        <f t="shared" si="179"/>
        <v>43313</v>
      </c>
      <c r="AV409" s="9">
        <v>44798</v>
      </c>
      <c r="AW409" s="11">
        <f t="shared" si="180"/>
        <v>4.0136986301369859</v>
      </c>
      <c r="AX409">
        <v>10</v>
      </c>
      <c r="AY409" s="12">
        <v>0.05</v>
      </c>
      <c r="AZ409">
        <f t="shared" si="181"/>
        <v>9.5000000000000001E-2</v>
      </c>
      <c r="BA409" s="13">
        <f t="shared" si="182"/>
        <v>5552065</v>
      </c>
      <c r="BI409" s="14">
        <f t="shared" si="188"/>
        <v>4767130</v>
      </c>
      <c r="BJ409" s="14">
        <v>0</v>
      </c>
      <c r="BK409" s="14">
        <f t="shared" si="189"/>
        <v>4767130</v>
      </c>
      <c r="BL409" s="52">
        <v>0</v>
      </c>
      <c r="BM409" s="15">
        <f t="shared" si="190"/>
        <v>4767130</v>
      </c>
    </row>
    <row r="410" spans="1:65">
      <c r="A410" s="8">
        <v>408</v>
      </c>
      <c r="B410" s="1" t="s">
        <v>44</v>
      </c>
      <c r="C410" s="1">
        <v>1500</v>
      </c>
      <c r="D410" s="1" t="s">
        <v>60</v>
      </c>
      <c r="E410" s="1">
        <v>150000021</v>
      </c>
      <c r="F410" s="1" t="s">
        <v>60</v>
      </c>
      <c r="G410" s="1" t="s">
        <v>109</v>
      </c>
      <c r="H410" s="1">
        <v>21</v>
      </c>
      <c r="I410" s="1" t="s">
        <v>52</v>
      </c>
      <c r="J410" s="1" t="s">
        <v>49</v>
      </c>
      <c r="K410" s="1">
        <v>17406001</v>
      </c>
      <c r="L410" s="1" t="s">
        <v>50</v>
      </c>
      <c r="M410" s="1" t="s">
        <v>51</v>
      </c>
      <c r="N410" s="1" t="s">
        <v>64</v>
      </c>
      <c r="O410" s="1" t="s">
        <v>65</v>
      </c>
      <c r="P410" s="1" t="s">
        <v>66</v>
      </c>
      <c r="Q410" s="1" t="s">
        <v>67</v>
      </c>
      <c r="R410" s="1" t="s">
        <v>87</v>
      </c>
      <c r="S410" s="1" t="s">
        <v>88</v>
      </c>
      <c r="T410" s="2">
        <v>43333</v>
      </c>
      <c r="U410" s="2">
        <v>43333</v>
      </c>
      <c r="V410" s="1" t="s">
        <v>52</v>
      </c>
      <c r="W410" s="3">
        <v>1</v>
      </c>
      <c r="X410" s="1" t="s">
        <v>53</v>
      </c>
      <c r="Y410" s="4">
        <v>1950695</v>
      </c>
      <c r="Z410" s="4">
        <v>-256470</v>
      </c>
      <c r="AA410" s="4">
        <v>0</v>
      </c>
      <c r="AB410" s="4">
        <v>0</v>
      </c>
      <c r="AC410" s="4">
        <v>0</v>
      </c>
      <c r="AD410" s="4">
        <v>1950695</v>
      </c>
      <c r="AE410" s="5">
        <v>1685</v>
      </c>
      <c r="AF410" s="1" t="s">
        <v>70</v>
      </c>
      <c r="AG410" s="1" t="s">
        <v>71</v>
      </c>
      <c r="AH410" s="1" t="s">
        <v>89</v>
      </c>
      <c r="AI410" s="1" t="s">
        <v>57</v>
      </c>
      <c r="AJ410" s="5">
        <v>10950</v>
      </c>
      <c r="AK410" s="4">
        <v>-20224</v>
      </c>
      <c r="AL410" s="4">
        <v>0</v>
      </c>
      <c r="AM410" s="4">
        <v>0</v>
      </c>
      <c r="AN410" s="4">
        <v>0</v>
      </c>
      <c r="AO410" s="4">
        <v>-276694</v>
      </c>
      <c r="AP410" s="4">
        <v>-276694</v>
      </c>
      <c r="AQ410" s="4">
        <v>0</v>
      </c>
      <c r="AR410" s="4">
        <v>1674001</v>
      </c>
      <c r="AS410" s="1" t="s">
        <v>52</v>
      </c>
      <c r="AT410" s="9">
        <f t="shared" si="178"/>
        <v>43333</v>
      </c>
      <c r="AU410" s="9">
        <f t="shared" si="179"/>
        <v>43313</v>
      </c>
      <c r="AV410" s="9">
        <v>44798</v>
      </c>
      <c r="AW410" s="11">
        <f t="shared" si="180"/>
        <v>4.0136986301369859</v>
      </c>
      <c r="AX410">
        <v>10</v>
      </c>
      <c r="AY410" s="12">
        <v>0.05</v>
      </c>
      <c r="AZ410">
        <f t="shared" si="181"/>
        <v>9.5000000000000001E-2</v>
      </c>
      <c r="BA410" s="13">
        <f t="shared" si="182"/>
        <v>1950695</v>
      </c>
      <c r="BI410" s="14">
        <f t="shared" si="188"/>
        <v>1674001</v>
      </c>
      <c r="BJ410" s="14">
        <v>0</v>
      </c>
      <c r="BK410" s="14">
        <f t="shared" si="189"/>
        <v>1674001</v>
      </c>
      <c r="BL410" s="52">
        <v>0</v>
      </c>
      <c r="BM410" s="15">
        <f t="shared" si="190"/>
        <v>1674001</v>
      </c>
    </row>
    <row r="411" spans="1:65">
      <c r="A411" s="8">
        <v>409</v>
      </c>
      <c r="B411" s="1" t="s">
        <v>44</v>
      </c>
      <c r="C411" s="1">
        <v>1500</v>
      </c>
      <c r="D411" s="1" t="s">
        <v>60</v>
      </c>
      <c r="E411" s="1">
        <v>150000021</v>
      </c>
      <c r="F411" s="1" t="s">
        <v>60</v>
      </c>
      <c r="G411" s="1" t="s">
        <v>110</v>
      </c>
      <c r="H411" s="1">
        <v>22</v>
      </c>
      <c r="I411" s="1" t="s">
        <v>52</v>
      </c>
      <c r="J411" s="1" t="s">
        <v>49</v>
      </c>
      <c r="K411" s="1">
        <v>17406001</v>
      </c>
      <c r="L411" s="1" t="s">
        <v>50</v>
      </c>
      <c r="M411" s="1" t="s">
        <v>51</v>
      </c>
      <c r="N411" s="1" t="s">
        <v>64</v>
      </c>
      <c r="O411" s="1" t="s">
        <v>65</v>
      </c>
      <c r="P411" s="1" t="s">
        <v>66</v>
      </c>
      <c r="Q411" s="1" t="s">
        <v>67</v>
      </c>
      <c r="R411" s="1" t="s">
        <v>87</v>
      </c>
      <c r="S411" s="1" t="s">
        <v>88</v>
      </c>
      <c r="T411" s="2">
        <v>43333</v>
      </c>
      <c r="U411" s="2">
        <v>43333</v>
      </c>
      <c r="V411" s="1" t="s">
        <v>52</v>
      </c>
      <c r="W411" s="3">
        <v>1</v>
      </c>
      <c r="X411" s="1" t="s">
        <v>53</v>
      </c>
      <c r="Y411" s="4">
        <v>16789210</v>
      </c>
      <c r="Z411" s="4">
        <v>-2199450</v>
      </c>
      <c r="AA411" s="4">
        <v>0</v>
      </c>
      <c r="AB411" s="4">
        <v>0</v>
      </c>
      <c r="AC411" s="4">
        <v>0</v>
      </c>
      <c r="AD411" s="4">
        <v>16789210</v>
      </c>
      <c r="AE411" s="5">
        <v>1685</v>
      </c>
      <c r="AF411" s="1" t="s">
        <v>70</v>
      </c>
      <c r="AG411" s="1" t="s">
        <v>71</v>
      </c>
      <c r="AH411" s="1" t="s">
        <v>89</v>
      </c>
      <c r="AI411" s="1" t="s">
        <v>57</v>
      </c>
      <c r="AJ411" s="5">
        <v>10950</v>
      </c>
      <c r="AK411" s="4">
        <v>-174163</v>
      </c>
      <c r="AL411" s="4">
        <v>0</v>
      </c>
      <c r="AM411" s="4">
        <v>0</v>
      </c>
      <c r="AN411" s="4">
        <v>0</v>
      </c>
      <c r="AO411" s="4">
        <v>-2373613</v>
      </c>
      <c r="AP411" s="4">
        <v>-2373613</v>
      </c>
      <c r="AQ411" s="4">
        <v>0</v>
      </c>
      <c r="AR411" s="4">
        <v>14415597</v>
      </c>
      <c r="AS411" s="1" t="s">
        <v>52</v>
      </c>
      <c r="AT411" s="9">
        <f t="shared" si="178"/>
        <v>43333</v>
      </c>
      <c r="AU411" s="9">
        <f t="shared" si="179"/>
        <v>43313</v>
      </c>
      <c r="AV411" s="9">
        <v>44798</v>
      </c>
      <c r="AW411" s="11">
        <f t="shared" si="180"/>
        <v>4.0136986301369859</v>
      </c>
      <c r="AX411">
        <v>25</v>
      </c>
      <c r="AY411" s="12">
        <v>0.05</v>
      </c>
      <c r="AZ411">
        <f t="shared" si="181"/>
        <v>3.7999999999999999E-2</v>
      </c>
      <c r="BA411" s="13">
        <f t="shared" si="182"/>
        <v>16789210</v>
      </c>
      <c r="BB411" s="17" t="s">
        <v>2189</v>
      </c>
      <c r="BC411">
        <f>MATCH(BB411,MONTHLY_INDEX!$A:$A,0)</f>
        <v>798</v>
      </c>
      <c r="BD411">
        <f>MATCH(AU411,MONTHLY_INDEX!$1:$1,0)</f>
        <v>80</v>
      </c>
      <c r="BE411">
        <f>INDEX(MONTHLY_INDEX!$1:$1048576,Final!BC411,Final!BD411)</f>
        <v>96</v>
      </c>
      <c r="BF411">
        <f>MATCH($BF$1,MONTHLY_INDEX!$1:$1,0)</f>
        <v>127</v>
      </c>
      <c r="BG411">
        <f>INDEX(MONTHLY_INDEX!$1:$1048576,Final!BC411,Final!BF411)</f>
        <v>95.3</v>
      </c>
      <c r="BH411" s="23">
        <f>(BG411-BE411)/BE411</f>
        <v>-7.2916666666666963E-3</v>
      </c>
      <c r="BI411" s="14">
        <f>(1+BH411)*BA411</f>
        <v>16666788.677083332</v>
      </c>
      <c r="BJ411" s="14">
        <f>BI411*AZ411*AW411</f>
        <v>2542027.7415156956</v>
      </c>
      <c r="BK411" s="15">
        <f t="shared" si="186"/>
        <v>14124760.935567636</v>
      </c>
      <c r="BL411" s="52">
        <v>0</v>
      </c>
      <c r="BM411" s="15">
        <f>MAX((1-BL411)*BK411,BI411*AY411)</f>
        <v>14124760.935567636</v>
      </c>
    </row>
    <row r="412" spans="1:65">
      <c r="A412" s="8">
        <v>410</v>
      </c>
      <c r="B412" s="1" t="s">
        <v>44</v>
      </c>
      <c r="C412" s="1">
        <v>1500</v>
      </c>
      <c r="D412" s="1" t="s">
        <v>60</v>
      </c>
      <c r="E412" s="1">
        <v>150000021</v>
      </c>
      <c r="F412" s="1" t="s">
        <v>60</v>
      </c>
      <c r="G412" s="1" t="s">
        <v>111</v>
      </c>
      <c r="H412" s="1">
        <v>23</v>
      </c>
      <c r="I412" s="1" t="s">
        <v>52</v>
      </c>
      <c r="J412" s="1" t="s">
        <v>49</v>
      </c>
      <c r="K412" s="1">
        <v>17406001</v>
      </c>
      <c r="L412" s="1" t="s">
        <v>50</v>
      </c>
      <c r="M412" s="1" t="s">
        <v>51</v>
      </c>
      <c r="N412" s="1" t="s">
        <v>64</v>
      </c>
      <c r="O412" s="1" t="s">
        <v>65</v>
      </c>
      <c r="P412" s="1" t="s">
        <v>66</v>
      </c>
      <c r="Q412" s="1" t="s">
        <v>67</v>
      </c>
      <c r="R412" s="1" t="s">
        <v>87</v>
      </c>
      <c r="S412" s="1" t="s">
        <v>88</v>
      </c>
      <c r="T412" s="2">
        <v>43333</v>
      </c>
      <c r="U412" s="2">
        <v>43333</v>
      </c>
      <c r="V412" s="1" t="s">
        <v>52</v>
      </c>
      <c r="W412" s="3">
        <v>1</v>
      </c>
      <c r="X412" s="1" t="s">
        <v>53</v>
      </c>
      <c r="Y412" s="4">
        <v>32425</v>
      </c>
      <c r="Z412" s="4">
        <v>-4246</v>
      </c>
      <c r="AA412" s="4">
        <v>0</v>
      </c>
      <c r="AB412" s="4">
        <v>0</v>
      </c>
      <c r="AC412" s="4">
        <v>0</v>
      </c>
      <c r="AD412" s="4">
        <v>32425</v>
      </c>
      <c r="AE412" s="5">
        <v>1685</v>
      </c>
      <c r="AF412" s="1" t="s">
        <v>70</v>
      </c>
      <c r="AG412" s="1" t="s">
        <v>71</v>
      </c>
      <c r="AH412" s="1" t="s">
        <v>89</v>
      </c>
      <c r="AI412" s="1" t="s">
        <v>57</v>
      </c>
      <c r="AJ412" s="5">
        <v>10950</v>
      </c>
      <c r="AK412" s="4">
        <v>-336</v>
      </c>
      <c r="AL412" s="4">
        <v>0</v>
      </c>
      <c r="AM412" s="4">
        <v>0</v>
      </c>
      <c r="AN412" s="4">
        <v>0</v>
      </c>
      <c r="AO412" s="4">
        <v>-4582</v>
      </c>
      <c r="AP412" s="4">
        <v>-4582</v>
      </c>
      <c r="AQ412" s="4">
        <v>0</v>
      </c>
      <c r="AR412" s="4">
        <v>27843</v>
      </c>
      <c r="AS412" s="1" t="s">
        <v>52</v>
      </c>
      <c r="AT412" s="9">
        <f t="shared" si="178"/>
        <v>43333</v>
      </c>
      <c r="AU412" s="9">
        <f t="shared" si="179"/>
        <v>43313</v>
      </c>
      <c r="AV412" s="9">
        <v>44798</v>
      </c>
      <c r="AW412" s="11">
        <f t="shared" si="180"/>
        <v>4.0136986301369859</v>
      </c>
      <c r="AX412">
        <v>10</v>
      </c>
      <c r="AY412" s="12">
        <v>0.05</v>
      </c>
      <c r="AZ412">
        <f t="shared" si="181"/>
        <v>9.5000000000000001E-2</v>
      </c>
      <c r="BA412" s="13">
        <f t="shared" si="182"/>
        <v>32425</v>
      </c>
      <c r="BI412" s="14">
        <f t="shared" ref="BI412:BI416" si="191">AR412</f>
        <v>27843</v>
      </c>
      <c r="BJ412" s="14">
        <v>0</v>
      </c>
      <c r="BK412" s="14">
        <f t="shared" ref="BK412:BK416" si="192">AR412</f>
        <v>27843</v>
      </c>
      <c r="BL412" s="52">
        <v>0</v>
      </c>
      <c r="BM412" s="15">
        <f t="shared" ref="BM412:BM416" si="193">AR412</f>
        <v>27843</v>
      </c>
    </row>
    <row r="413" spans="1:65">
      <c r="A413" s="8">
        <v>411</v>
      </c>
      <c r="B413" s="1" t="s">
        <v>44</v>
      </c>
      <c r="C413" s="1">
        <v>1500</v>
      </c>
      <c r="D413" s="1" t="s">
        <v>60</v>
      </c>
      <c r="E413" s="1">
        <v>150000021</v>
      </c>
      <c r="F413" s="1" t="s">
        <v>112</v>
      </c>
      <c r="G413" s="1" t="s">
        <v>113</v>
      </c>
      <c r="H413" s="1">
        <v>24</v>
      </c>
      <c r="I413" s="1" t="s">
        <v>52</v>
      </c>
      <c r="J413" s="1" t="s">
        <v>49</v>
      </c>
      <c r="K413" s="1">
        <v>17406001</v>
      </c>
      <c r="L413" s="1" t="s">
        <v>50</v>
      </c>
      <c r="M413" s="1" t="s">
        <v>51</v>
      </c>
      <c r="N413" s="1" t="s">
        <v>64</v>
      </c>
      <c r="O413" s="1" t="s">
        <v>65</v>
      </c>
      <c r="P413" s="1" t="s">
        <v>66</v>
      </c>
      <c r="Q413" s="1" t="s">
        <v>67</v>
      </c>
      <c r="R413" s="1" t="s">
        <v>87</v>
      </c>
      <c r="S413" s="1" t="s">
        <v>88</v>
      </c>
      <c r="T413" s="2">
        <v>43333</v>
      </c>
      <c r="U413" s="2">
        <v>43333</v>
      </c>
      <c r="V413" s="1" t="s">
        <v>52</v>
      </c>
      <c r="W413" s="3">
        <v>1</v>
      </c>
      <c r="X413" s="1" t="s">
        <v>53</v>
      </c>
      <c r="Y413" s="4">
        <v>970825</v>
      </c>
      <c r="Z413" s="4">
        <v>-127181.51</v>
      </c>
      <c r="AA413" s="4">
        <v>0</v>
      </c>
      <c r="AB413" s="4">
        <v>0</v>
      </c>
      <c r="AC413" s="4">
        <v>0</v>
      </c>
      <c r="AD413" s="4">
        <v>970825</v>
      </c>
      <c r="AE413" s="5">
        <v>1685</v>
      </c>
      <c r="AF413" s="1" t="s">
        <v>70</v>
      </c>
      <c r="AG413" s="1" t="s">
        <v>71</v>
      </c>
      <c r="AH413" s="1" t="s">
        <v>89</v>
      </c>
      <c r="AI413" s="1" t="s">
        <v>57</v>
      </c>
      <c r="AJ413" s="5">
        <v>10950</v>
      </c>
      <c r="AK413" s="4">
        <v>-10071</v>
      </c>
      <c r="AL413" s="4">
        <v>0</v>
      </c>
      <c r="AM413" s="4">
        <v>0</v>
      </c>
      <c r="AN413" s="4">
        <v>0</v>
      </c>
      <c r="AO413" s="4">
        <v>-137252.51</v>
      </c>
      <c r="AP413" s="4">
        <v>-137252.51</v>
      </c>
      <c r="AQ413" s="4">
        <v>0</v>
      </c>
      <c r="AR413" s="4">
        <v>833572.49</v>
      </c>
      <c r="AS413" s="1" t="s">
        <v>52</v>
      </c>
      <c r="AT413" s="9">
        <f t="shared" si="178"/>
        <v>43333</v>
      </c>
      <c r="AU413" s="9">
        <f t="shared" si="179"/>
        <v>43313</v>
      </c>
      <c r="AV413" s="9">
        <v>44798</v>
      </c>
      <c r="AW413" s="11">
        <f t="shared" si="180"/>
        <v>4.0136986301369859</v>
      </c>
      <c r="AX413">
        <v>10</v>
      </c>
      <c r="AY413" s="12">
        <v>0.05</v>
      </c>
      <c r="AZ413">
        <f t="shared" si="181"/>
        <v>9.5000000000000001E-2</v>
      </c>
      <c r="BA413" s="13">
        <f t="shared" si="182"/>
        <v>970825</v>
      </c>
      <c r="BB413" s="16" t="s">
        <v>593</v>
      </c>
      <c r="BC413" s="16" t="s">
        <v>593</v>
      </c>
      <c r="BD413" s="16" t="s">
        <v>593</v>
      </c>
      <c r="BE413" s="16" t="s">
        <v>593</v>
      </c>
      <c r="BF413" s="16" t="s">
        <v>593</v>
      </c>
      <c r="BG413" s="16" t="s">
        <v>593</v>
      </c>
      <c r="BH413" s="16" t="s">
        <v>593</v>
      </c>
      <c r="BI413" s="14">
        <f t="shared" si="191"/>
        <v>833572.49</v>
      </c>
      <c r="BJ413" s="14">
        <v>0</v>
      </c>
      <c r="BK413" s="14">
        <f t="shared" si="192"/>
        <v>833572.49</v>
      </c>
      <c r="BL413" s="52">
        <v>0</v>
      </c>
      <c r="BM413" s="15">
        <f t="shared" si="193"/>
        <v>833572.49</v>
      </c>
    </row>
    <row r="414" spans="1:65">
      <c r="A414" s="8">
        <v>412</v>
      </c>
      <c r="B414" s="1" t="s">
        <v>44</v>
      </c>
      <c r="C414" s="1">
        <v>1500</v>
      </c>
      <c r="D414" s="1" t="s">
        <v>60</v>
      </c>
      <c r="E414" s="1">
        <v>150000021</v>
      </c>
      <c r="F414" s="1" t="s">
        <v>112</v>
      </c>
      <c r="G414" s="1" t="s">
        <v>114</v>
      </c>
      <c r="H414" s="1">
        <v>25</v>
      </c>
      <c r="I414" s="1" t="s">
        <v>52</v>
      </c>
      <c r="J414" s="1" t="s">
        <v>49</v>
      </c>
      <c r="K414" s="1">
        <v>17406001</v>
      </c>
      <c r="L414" s="1" t="s">
        <v>50</v>
      </c>
      <c r="M414" s="1" t="s">
        <v>51</v>
      </c>
      <c r="N414" s="1" t="s">
        <v>64</v>
      </c>
      <c r="O414" s="1" t="s">
        <v>65</v>
      </c>
      <c r="P414" s="1" t="s">
        <v>66</v>
      </c>
      <c r="Q414" s="1" t="s">
        <v>67</v>
      </c>
      <c r="R414" s="1" t="s">
        <v>87</v>
      </c>
      <c r="S414" s="1" t="s">
        <v>88</v>
      </c>
      <c r="T414" s="2">
        <v>43333</v>
      </c>
      <c r="U414" s="2">
        <v>43333</v>
      </c>
      <c r="V414" s="1" t="s">
        <v>52</v>
      </c>
      <c r="W414" s="3">
        <v>1</v>
      </c>
      <c r="X414" s="1" t="s">
        <v>53</v>
      </c>
      <c r="Y414" s="4">
        <v>2008211</v>
      </c>
      <c r="Z414" s="4">
        <v>-263082.87</v>
      </c>
      <c r="AA414" s="4">
        <v>0</v>
      </c>
      <c r="AB414" s="4">
        <v>0</v>
      </c>
      <c r="AC414" s="4">
        <v>0</v>
      </c>
      <c r="AD414" s="4">
        <v>2008211</v>
      </c>
      <c r="AE414" s="5">
        <v>1685</v>
      </c>
      <c r="AF414" s="1" t="s">
        <v>70</v>
      </c>
      <c r="AG414" s="1" t="s">
        <v>71</v>
      </c>
      <c r="AH414" s="1" t="s">
        <v>89</v>
      </c>
      <c r="AI414" s="1" t="s">
        <v>57</v>
      </c>
      <c r="AJ414" s="5">
        <v>10950</v>
      </c>
      <c r="AK414" s="4">
        <v>-20832</v>
      </c>
      <c r="AL414" s="4">
        <v>0</v>
      </c>
      <c r="AM414" s="4">
        <v>0</v>
      </c>
      <c r="AN414" s="4">
        <v>0</v>
      </c>
      <c r="AO414" s="4">
        <v>-283914.87</v>
      </c>
      <c r="AP414" s="4">
        <v>-283914.87</v>
      </c>
      <c r="AQ414" s="4">
        <v>0</v>
      </c>
      <c r="AR414" s="4">
        <v>1724296.13</v>
      </c>
      <c r="AS414" s="1" t="s">
        <v>52</v>
      </c>
      <c r="AT414" s="9">
        <f t="shared" si="178"/>
        <v>43333</v>
      </c>
      <c r="AU414" s="9">
        <f t="shared" si="179"/>
        <v>43313</v>
      </c>
      <c r="AV414" s="9">
        <v>44798</v>
      </c>
      <c r="AW414" s="11">
        <f t="shared" si="180"/>
        <v>4.0136986301369859</v>
      </c>
      <c r="AX414">
        <v>10</v>
      </c>
      <c r="AY414" s="12">
        <v>0.05</v>
      </c>
      <c r="AZ414">
        <f t="shared" si="181"/>
        <v>9.5000000000000001E-2</v>
      </c>
      <c r="BA414" s="13">
        <f t="shared" si="182"/>
        <v>2008211</v>
      </c>
      <c r="BB414" s="16" t="s">
        <v>593</v>
      </c>
      <c r="BC414" s="16" t="s">
        <v>593</v>
      </c>
      <c r="BD414" s="16" t="s">
        <v>593</v>
      </c>
      <c r="BE414" s="16" t="s">
        <v>593</v>
      </c>
      <c r="BF414" s="16" t="s">
        <v>593</v>
      </c>
      <c r="BG414" s="16" t="s">
        <v>593</v>
      </c>
      <c r="BH414" s="16" t="s">
        <v>593</v>
      </c>
      <c r="BI414" s="14">
        <f t="shared" si="191"/>
        <v>1724296.13</v>
      </c>
      <c r="BJ414" s="14">
        <v>0</v>
      </c>
      <c r="BK414" s="14">
        <f t="shared" si="192"/>
        <v>1724296.13</v>
      </c>
      <c r="BL414" s="52">
        <v>0</v>
      </c>
      <c r="BM414" s="15">
        <f t="shared" si="193"/>
        <v>1724296.13</v>
      </c>
    </row>
    <row r="415" spans="1:65">
      <c r="A415" s="8">
        <v>413</v>
      </c>
      <c r="B415" s="1" t="s">
        <v>44</v>
      </c>
      <c r="C415" s="1">
        <v>1500</v>
      </c>
      <c r="D415" s="1" t="s">
        <v>60</v>
      </c>
      <c r="E415" s="1">
        <v>150000021</v>
      </c>
      <c r="F415" s="1" t="s">
        <v>60</v>
      </c>
      <c r="G415" s="1" t="s">
        <v>115</v>
      </c>
      <c r="H415" s="1">
        <v>26</v>
      </c>
      <c r="I415" s="1" t="s">
        <v>52</v>
      </c>
      <c r="J415" s="1" t="s">
        <v>49</v>
      </c>
      <c r="K415" s="1">
        <v>17406001</v>
      </c>
      <c r="L415" s="1" t="s">
        <v>50</v>
      </c>
      <c r="M415" s="1" t="s">
        <v>51</v>
      </c>
      <c r="N415" s="1" t="s">
        <v>64</v>
      </c>
      <c r="O415" s="1" t="s">
        <v>65</v>
      </c>
      <c r="P415" s="1" t="s">
        <v>66</v>
      </c>
      <c r="Q415" s="1" t="s">
        <v>67</v>
      </c>
      <c r="R415" s="1" t="s">
        <v>87</v>
      </c>
      <c r="S415" s="1" t="s">
        <v>88</v>
      </c>
      <c r="T415" s="2">
        <v>43333</v>
      </c>
      <c r="U415" s="2">
        <v>43333</v>
      </c>
      <c r="V415" s="1" t="s">
        <v>52</v>
      </c>
      <c r="W415" s="3">
        <v>1</v>
      </c>
      <c r="X415" s="1" t="s">
        <v>53</v>
      </c>
      <c r="Y415" s="4">
        <v>120000</v>
      </c>
      <c r="Z415" s="4">
        <v>-15720</v>
      </c>
      <c r="AA415" s="4">
        <v>0</v>
      </c>
      <c r="AB415" s="4">
        <v>0</v>
      </c>
      <c r="AC415" s="4">
        <v>0</v>
      </c>
      <c r="AD415" s="4">
        <v>120000</v>
      </c>
      <c r="AE415" s="5">
        <v>1685</v>
      </c>
      <c r="AF415" s="1" t="s">
        <v>70</v>
      </c>
      <c r="AG415" s="1" t="s">
        <v>71</v>
      </c>
      <c r="AH415" s="1" t="s">
        <v>89</v>
      </c>
      <c r="AI415" s="1" t="s">
        <v>57</v>
      </c>
      <c r="AJ415" s="5">
        <v>10950</v>
      </c>
      <c r="AK415" s="4">
        <v>-1245</v>
      </c>
      <c r="AL415" s="4">
        <v>0</v>
      </c>
      <c r="AM415" s="4">
        <v>0</v>
      </c>
      <c r="AN415" s="4">
        <v>0</v>
      </c>
      <c r="AO415" s="4">
        <v>-16965</v>
      </c>
      <c r="AP415" s="4">
        <v>-16965</v>
      </c>
      <c r="AQ415" s="4">
        <v>0</v>
      </c>
      <c r="AR415" s="4">
        <v>103035</v>
      </c>
      <c r="AS415" s="1" t="s">
        <v>52</v>
      </c>
      <c r="AT415" s="9">
        <f t="shared" si="178"/>
        <v>43333</v>
      </c>
      <c r="AU415" s="9">
        <f t="shared" si="179"/>
        <v>43313</v>
      </c>
      <c r="AV415" s="9">
        <v>44798</v>
      </c>
      <c r="AW415" s="11">
        <f t="shared" si="180"/>
        <v>4.0136986301369859</v>
      </c>
      <c r="AX415">
        <v>10</v>
      </c>
      <c r="AY415" s="12">
        <v>0.05</v>
      </c>
      <c r="AZ415">
        <f t="shared" si="181"/>
        <v>9.5000000000000001E-2</v>
      </c>
      <c r="BA415" s="13">
        <f t="shared" si="182"/>
        <v>120000</v>
      </c>
      <c r="BI415" s="14">
        <f t="shared" si="191"/>
        <v>103035</v>
      </c>
      <c r="BJ415" s="14">
        <v>0</v>
      </c>
      <c r="BK415" s="14">
        <f t="shared" si="192"/>
        <v>103035</v>
      </c>
      <c r="BL415" s="52">
        <v>0</v>
      </c>
      <c r="BM415" s="15">
        <f t="shared" si="193"/>
        <v>103035</v>
      </c>
    </row>
    <row r="416" spans="1:65">
      <c r="A416" s="8">
        <v>414</v>
      </c>
      <c r="B416" s="1" t="s">
        <v>44</v>
      </c>
      <c r="C416" s="1">
        <v>1500</v>
      </c>
      <c r="D416" s="1" t="s">
        <v>60</v>
      </c>
      <c r="E416" s="1">
        <v>150000021</v>
      </c>
      <c r="F416" s="1" t="s">
        <v>112</v>
      </c>
      <c r="G416" s="1" t="s">
        <v>116</v>
      </c>
      <c r="H416" s="1">
        <v>27</v>
      </c>
      <c r="I416" s="1" t="s">
        <v>131</v>
      </c>
      <c r="J416" s="1" t="s">
        <v>49</v>
      </c>
      <c r="K416" s="1">
        <v>17406001</v>
      </c>
      <c r="L416" s="1" t="s">
        <v>50</v>
      </c>
      <c r="M416" s="1" t="s">
        <v>51</v>
      </c>
      <c r="N416" s="1" t="s">
        <v>64</v>
      </c>
      <c r="O416" s="1" t="s">
        <v>65</v>
      </c>
      <c r="P416" s="1" t="s">
        <v>66</v>
      </c>
      <c r="Q416" s="1" t="s">
        <v>67</v>
      </c>
      <c r="R416" s="1" t="s">
        <v>87</v>
      </c>
      <c r="S416" s="1" t="s">
        <v>88</v>
      </c>
      <c r="T416" s="2">
        <v>43333</v>
      </c>
      <c r="U416" s="2">
        <v>43333</v>
      </c>
      <c r="V416" s="1" t="s">
        <v>52</v>
      </c>
      <c r="W416" s="3">
        <v>1</v>
      </c>
      <c r="X416" s="1" t="s">
        <v>53</v>
      </c>
      <c r="Y416" s="4">
        <v>4339035</v>
      </c>
      <c r="Z416" s="4">
        <v>-568428.62</v>
      </c>
      <c r="AA416" s="4">
        <v>0</v>
      </c>
      <c r="AB416" s="4">
        <v>0</v>
      </c>
      <c r="AC416" s="4">
        <v>0</v>
      </c>
      <c r="AD416" s="4">
        <v>4339035</v>
      </c>
      <c r="AE416" s="5">
        <v>1685</v>
      </c>
      <c r="AF416" s="1" t="s">
        <v>70</v>
      </c>
      <c r="AG416" s="1" t="s">
        <v>71</v>
      </c>
      <c r="AH416" s="1" t="s">
        <v>89</v>
      </c>
      <c r="AI416" s="1" t="s">
        <v>57</v>
      </c>
      <c r="AJ416" s="5">
        <v>10950</v>
      </c>
      <c r="AK416" s="4">
        <v>-45011</v>
      </c>
      <c r="AL416" s="4">
        <v>0</v>
      </c>
      <c r="AM416" s="4">
        <v>0</v>
      </c>
      <c r="AN416" s="4">
        <v>0</v>
      </c>
      <c r="AO416" s="4">
        <v>-613439.62</v>
      </c>
      <c r="AP416" s="4">
        <v>-613439.62</v>
      </c>
      <c r="AQ416" s="4">
        <v>0</v>
      </c>
      <c r="AR416" s="4">
        <v>3725595.38</v>
      </c>
      <c r="AS416" s="1" t="s">
        <v>52</v>
      </c>
      <c r="AT416" s="9">
        <f t="shared" si="178"/>
        <v>43333</v>
      </c>
      <c r="AU416" s="9">
        <f t="shared" si="179"/>
        <v>43313</v>
      </c>
      <c r="AV416" s="9">
        <v>44798</v>
      </c>
      <c r="AW416" s="11">
        <f t="shared" si="180"/>
        <v>4.0136986301369859</v>
      </c>
      <c r="AX416">
        <v>10</v>
      </c>
      <c r="AY416" s="12">
        <v>0.05</v>
      </c>
      <c r="AZ416">
        <f t="shared" si="181"/>
        <v>9.5000000000000001E-2</v>
      </c>
      <c r="BA416" s="13">
        <f t="shared" si="182"/>
        <v>4339035</v>
      </c>
      <c r="BB416" s="16" t="s">
        <v>593</v>
      </c>
      <c r="BC416" s="16" t="s">
        <v>593</v>
      </c>
      <c r="BD416" s="16" t="s">
        <v>593</v>
      </c>
      <c r="BE416" s="16" t="s">
        <v>593</v>
      </c>
      <c r="BF416" s="16" t="s">
        <v>593</v>
      </c>
      <c r="BG416" s="16" t="s">
        <v>593</v>
      </c>
      <c r="BH416" s="16" t="s">
        <v>593</v>
      </c>
      <c r="BI416" s="14">
        <f t="shared" si="191"/>
        <v>3725595.38</v>
      </c>
      <c r="BJ416" s="14">
        <v>0</v>
      </c>
      <c r="BK416" s="14">
        <f t="shared" si="192"/>
        <v>3725595.38</v>
      </c>
      <c r="BL416" s="52">
        <v>0</v>
      </c>
      <c r="BM416" s="15">
        <f t="shared" si="193"/>
        <v>3725595.38</v>
      </c>
    </row>
    <row r="417" spans="1:65">
      <c r="A417" s="8">
        <v>415</v>
      </c>
      <c r="B417" s="1" t="s">
        <v>44</v>
      </c>
      <c r="C417" s="1">
        <v>1500</v>
      </c>
      <c r="D417" s="1" t="s">
        <v>60</v>
      </c>
      <c r="E417" s="1">
        <v>150000022</v>
      </c>
      <c r="F417" s="1" t="s">
        <v>60</v>
      </c>
      <c r="G417" s="1" t="s">
        <v>86</v>
      </c>
      <c r="H417" s="1">
        <v>1</v>
      </c>
      <c r="I417" s="1" t="s">
        <v>52</v>
      </c>
      <c r="J417" s="1" t="s">
        <v>49</v>
      </c>
      <c r="K417" s="1">
        <v>17406001</v>
      </c>
      <c r="L417" s="1" t="s">
        <v>50</v>
      </c>
      <c r="M417" s="1" t="s">
        <v>51</v>
      </c>
      <c r="N417" s="1" t="s">
        <v>64</v>
      </c>
      <c r="O417" s="1" t="s">
        <v>65</v>
      </c>
      <c r="P417" s="1" t="s">
        <v>66</v>
      </c>
      <c r="Q417" s="1" t="s">
        <v>67</v>
      </c>
      <c r="R417" s="1" t="s">
        <v>87</v>
      </c>
      <c r="S417" s="1" t="s">
        <v>88</v>
      </c>
      <c r="T417" s="2">
        <v>43333</v>
      </c>
      <c r="U417" s="2">
        <v>43333</v>
      </c>
      <c r="V417" s="1" t="s">
        <v>52</v>
      </c>
      <c r="W417" s="3">
        <v>1</v>
      </c>
      <c r="X417" s="1" t="s">
        <v>53</v>
      </c>
      <c r="Y417" s="4">
        <v>892500</v>
      </c>
      <c r="Z417" s="4">
        <v>-116920</v>
      </c>
      <c r="AA417" s="4">
        <v>0</v>
      </c>
      <c r="AB417" s="4">
        <v>0</v>
      </c>
      <c r="AC417" s="4">
        <v>0</v>
      </c>
      <c r="AD417" s="4">
        <v>892500</v>
      </c>
      <c r="AE417" s="5">
        <v>1685</v>
      </c>
      <c r="AF417" s="1" t="s">
        <v>70</v>
      </c>
      <c r="AG417" s="1" t="s">
        <v>71</v>
      </c>
      <c r="AH417" s="1" t="s">
        <v>89</v>
      </c>
      <c r="AI417" s="1" t="s">
        <v>57</v>
      </c>
      <c r="AJ417" s="5">
        <v>10950</v>
      </c>
      <c r="AK417" s="4">
        <v>-9258</v>
      </c>
      <c r="AL417" s="4">
        <v>0</v>
      </c>
      <c r="AM417" s="4">
        <v>0</v>
      </c>
      <c r="AN417" s="4">
        <v>0</v>
      </c>
      <c r="AO417" s="4">
        <v>-126178</v>
      </c>
      <c r="AP417" s="4">
        <v>-126178</v>
      </c>
      <c r="AQ417" s="4">
        <v>0</v>
      </c>
      <c r="AR417" s="4">
        <v>766322</v>
      </c>
      <c r="AS417" s="1" t="s">
        <v>52</v>
      </c>
      <c r="AT417" s="9">
        <f t="shared" si="178"/>
        <v>43333</v>
      </c>
      <c r="AU417" s="9">
        <f t="shared" si="179"/>
        <v>43313</v>
      </c>
      <c r="AV417" s="9">
        <v>44798</v>
      </c>
      <c r="AW417" s="11">
        <f t="shared" si="180"/>
        <v>4.0136986301369859</v>
      </c>
      <c r="AX417">
        <v>10</v>
      </c>
      <c r="AY417" s="12">
        <v>0.05</v>
      </c>
      <c r="AZ417">
        <f t="shared" si="181"/>
        <v>9.5000000000000001E-2</v>
      </c>
      <c r="BA417" s="13">
        <f t="shared" si="182"/>
        <v>892500</v>
      </c>
      <c r="BB417" s="17" t="s">
        <v>1853</v>
      </c>
      <c r="BC417">
        <f>MATCH(BB417,MONTHLY_INDEX!$A:$A,0)</f>
        <v>630</v>
      </c>
      <c r="BD417">
        <f>MATCH(AU417,MONTHLY_INDEX!$1:$1,0)</f>
        <v>80</v>
      </c>
      <c r="BE417">
        <f>INDEX(MONTHLY_INDEX!$1:$1048576,Final!BC417,Final!BD417)</f>
        <v>111.6</v>
      </c>
      <c r="BF417">
        <f>MATCH($BF$1,MONTHLY_INDEX!$1:$1,0)</f>
        <v>127</v>
      </c>
      <c r="BG417">
        <f>INDEX(MONTHLY_INDEX!$1:$1048576,Final!BC417,Final!BF417)</f>
        <v>151.1</v>
      </c>
      <c r="BH417" s="23">
        <f t="shared" ref="BH417:BH434" si="194">(BG417-BE417)/BE417</f>
        <v>0.35394265232974914</v>
      </c>
      <c r="BI417" s="14">
        <f t="shared" ref="BI417:BI434" si="195">(1+BH417)*BA417</f>
        <v>1208393.817204301</v>
      </c>
      <c r="BJ417" s="14">
        <f t="shared" ref="BJ417:BJ434" si="196">BI417*AZ417*AW417</f>
        <v>460762.21783399611</v>
      </c>
      <c r="BK417" s="15">
        <f t="shared" si="186"/>
        <v>747631.59937030496</v>
      </c>
      <c r="BL417" s="52">
        <v>0</v>
      </c>
      <c r="BM417" s="15">
        <f t="shared" ref="BM417:BM434" si="197">MAX((1-BL417)*BK417,BI417*AY417)</f>
        <v>747631.59937030496</v>
      </c>
    </row>
    <row r="418" spans="1:65">
      <c r="A418" s="8">
        <v>416</v>
      </c>
      <c r="B418" s="1" t="s">
        <v>44</v>
      </c>
      <c r="C418" s="1">
        <v>1500</v>
      </c>
      <c r="D418" s="1" t="s">
        <v>60</v>
      </c>
      <c r="E418" s="1">
        <v>150000022</v>
      </c>
      <c r="F418" s="1" t="s">
        <v>60</v>
      </c>
      <c r="G418" s="1" t="s">
        <v>90</v>
      </c>
      <c r="H418" s="1">
        <v>2</v>
      </c>
      <c r="I418" s="1" t="s">
        <v>52</v>
      </c>
      <c r="J418" s="1" t="s">
        <v>49</v>
      </c>
      <c r="K418" s="1">
        <v>17406001</v>
      </c>
      <c r="L418" s="1" t="s">
        <v>50</v>
      </c>
      <c r="M418" s="1" t="s">
        <v>51</v>
      </c>
      <c r="N418" s="1" t="s">
        <v>64</v>
      </c>
      <c r="O418" s="1" t="s">
        <v>65</v>
      </c>
      <c r="P418" s="1" t="s">
        <v>66</v>
      </c>
      <c r="Q418" s="1" t="s">
        <v>67</v>
      </c>
      <c r="R418" s="1" t="s">
        <v>87</v>
      </c>
      <c r="S418" s="1" t="s">
        <v>88</v>
      </c>
      <c r="T418" s="2">
        <v>43333</v>
      </c>
      <c r="U418" s="2">
        <v>43333</v>
      </c>
      <c r="V418" s="1" t="s">
        <v>52</v>
      </c>
      <c r="W418" s="3">
        <v>1</v>
      </c>
      <c r="X418" s="1" t="s">
        <v>53</v>
      </c>
      <c r="Y418" s="4">
        <v>472500</v>
      </c>
      <c r="Z418" s="4">
        <v>-61898</v>
      </c>
      <c r="AA418" s="4">
        <v>0</v>
      </c>
      <c r="AB418" s="4">
        <v>0</v>
      </c>
      <c r="AC418" s="4">
        <v>0</v>
      </c>
      <c r="AD418" s="4">
        <v>472500</v>
      </c>
      <c r="AE418" s="5">
        <v>1685</v>
      </c>
      <c r="AF418" s="1" t="s">
        <v>70</v>
      </c>
      <c r="AG418" s="1" t="s">
        <v>71</v>
      </c>
      <c r="AH418" s="1" t="s">
        <v>89</v>
      </c>
      <c r="AI418" s="1" t="s">
        <v>57</v>
      </c>
      <c r="AJ418" s="5">
        <v>10950</v>
      </c>
      <c r="AK418" s="4">
        <v>-4901</v>
      </c>
      <c r="AL418" s="4">
        <v>0</v>
      </c>
      <c r="AM418" s="4">
        <v>0</v>
      </c>
      <c r="AN418" s="4">
        <v>0</v>
      </c>
      <c r="AO418" s="4">
        <v>-66799</v>
      </c>
      <c r="AP418" s="4">
        <v>-66799</v>
      </c>
      <c r="AQ418" s="4">
        <v>0</v>
      </c>
      <c r="AR418" s="4">
        <v>405701</v>
      </c>
      <c r="AS418" s="1" t="s">
        <v>52</v>
      </c>
      <c r="AT418" s="9">
        <f t="shared" si="178"/>
        <v>43333</v>
      </c>
      <c r="AU418" s="9">
        <f t="shared" si="179"/>
        <v>43313</v>
      </c>
      <c r="AV418" s="9">
        <v>44798</v>
      </c>
      <c r="AW418" s="11">
        <f t="shared" si="180"/>
        <v>4.0136986301369859</v>
      </c>
      <c r="AX418">
        <v>10</v>
      </c>
      <c r="AY418" s="12">
        <v>0.05</v>
      </c>
      <c r="AZ418">
        <f t="shared" si="181"/>
        <v>9.5000000000000001E-2</v>
      </c>
      <c r="BA418" s="13">
        <f t="shared" si="182"/>
        <v>472500</v>
      </c>
      <c r="BB418" s="17" t="s">
        <v>2189</v>
      </c>
      <c r="BC418">
        <f>MATCH(BB418,MONTHLY_INDEX!$A:$A,0)</f>
        <v>798</v>
      </c>
      <c r="BD418">
        <f>MATCH(AU418,MONTHLY_INDEX!$1:$1,0)</f>
        <v>80</v>
      </c>
      <c r="BE418">
        <f>INDEX(MONTHLY_INDEX!$1:$1048576,Final!BC418,Final!BD418)</f>
        <v>96</v>
      </c>
      <c r="BF418">
        <f>MATCH($BF$1,MONTHLY_INDEX!$1:$1,0)</f>
        <v>127</v>
      </c>
      <c r="BG418">
        <f>INDEX(MONTHLY_INDEX!$1:$1048576,Final!BC418,Final!BF418)</f>
        <v>95.3</v>
      </c>
      <c r="BH418" s="23">
        <f t="shared" si="194"/>
        <v>-7.2916666666666963E-3</v>
      </c>
      <c r="BI418" s="14">
        <f t="shared" si="195"/>
        <v>469054.6875</v>
      </c>
      <c r="BJ418" s="14">
        <f t="shared" si="196"/>
        <v>178851.19488441778</v>
      </c>
      <c r="BK418" s="15">
        <f t="shared" si="186"/>
        <v>290203.49261558219</v>
      </c>
      <c r="BL418" s="52">
        <v>0</v>
      </c>
      <c r="BM418" s="15">
        <f t="shared" si="197"/>
        <v>290203.49261558219</v>
      </c>
    </row>
    <row r="419" spans="1:65">
      <c r="A419" s="8">
        <v>417</v>
      </c>
      <c r="B419" s="1" t="s">
        <v>44</v>
      </c>
      <c r="C419" s="1">
        <v>1500</v>
      </c>
      <c r="D419" s="1" t="s">
        <v>60</v>
      </c>
      <c r="E419" s="1">
        <v>150000022</v>
      </c>
      <c r="F419" s="1" t="s">
        <v>60</v>
      </c>
      <c r="G419" s="1" t="s">
        <v>91</v>
      </c>
      <c r="H419" s="1">
        <v>3</v>
      </c>
      <c r="I419" s="1" t="s">
        <v>52</v>
      </c>
      <c r="J419" s="1" t="s">
        <v>49</v>
      </c>
      <c r="K419" s="1">
        <v>17406001</v>
      </c>
      <c r="L419" s="1" t="s">
        <v>50</v>
      </c>
      <c r="M419" s="1" t="s">
        <v>51</v>
      </c>
      <c r="N419" s="1" t="s">
        <v>64</v>
      </c>
      <c r="O419" s="1" t="s">
        <v>65</v>
      </c>
      <c r="P419" s="1" t="s">
        <v>66</v>
      </c>
      <c r="Q419" s="1" t="s">
        <v>67</v>
      </c>
      <c r="R419" s="1" t="s">
        <v>87</v>
      </c>
      <c r="S419" s="1" t="s">
        <v>88</v>
      </c>
      <c r="T419" s="2">
        <v>43333</v>
      </c>
      <c r="U419" s="2">
        <v>43333</v>
      </c>
      <c r="V419" s="1" t="s">
        <v>52</v>
      </c>
      <c r="W419" s="3">
        <v>1</v>
      </c>
      <c r="X419" s="1" t="s">
        <v>53</v>
      </c>
      <c r="Y419" s="4">
        <v>637760</v>
      </c>
      <c r="Z419" s="4">
        <v>-83547</v>
      </c>
      <c r="AA419" s="4">
        <v>0</v>
      </c>
      <c r="AB419" s="4">
        <v>0</v>
      </c>
      <c r="AC419" s="4">
        <v>0</v>
      </c>
      <c r="AD419" s="4">
        <v>637760</v>
      </c>
      <c r="AE419" s="5">
        <v>1685</v>
      </c>
      <c r="AF419" s="1" t="s">
        <v>70</v>
      </c>
      <c r="AG419" s="1" t="s">
        <v>71</v>
      </c>
      <c r="AH419" s="1" t="s">
        <v>89</v>
      </c>
      <c r="AI419" s="1" t="s">
        <v>57</v>
      </c>
      <c r="AJ419" s="5">
        <v>10950</v>
      </c>
      <c r="AK419" s="4">
        <v>-6616</v>
      </c>
      <c r="AL419" s="4">
        <v>0</v>
      </c>
      <c r="AM419" s="4">
        <v>0</v>
      </c>
      <c r="AN419" s="4">
        <v>0</v>
      </c>
      <c r="AO419" s="4">
        <v>-90163</v>
      </c>
      <c r="AP419" s="4">
        <v>-90163</v>
      </c>
      <c r="AQ419" s="4">
        <v>0</v>
      </c>
      <c r="AR419" s="4">
        <v>547597</v>
      </c>
      <c r="AS419" s="1" t="s">
        <v>52</v>
      </c>
      <c r="AT419" s="9">
        <f t="shared" si="178"/>
        <v>43333</v>
      </c>
      <c r="AU419" s="9">
        <f t="shared" si="179"/>
        <v>43313</v>
      </c>
      <c r="AV419" s="9">
        <v>44798</v>
      </c>
      <c r="AW419" s="11">
        <f t="shared" si="180"/>
        <v>4.0136986301369859</v>
      </c>
      <c r="AX419">
        <v>10</v>
      </c>
      <c r="AY419" s="12">
        <v>0.05</v>
      </c>
      <c r="AZ419">
        <f t="shared" si="181"/>
        <v>9.5000000000000001E-2</v>
      </c>
      <c r="BA419" s="13">
        <f t="shared" si="182"/>
        <v>637760</v>
      </c>
      <c r="BB419" s="17" t="s">
        <v>2189</v>
      </c>
      <c r="BC419">
        <f>MATCH(BB419,MONTHLY_INDEX!$A:$A,0)</f>
        <v>798</v>
      </c>
      <c r="BD419">
        <f>MATCH(AU419,MONTHLY_INDEX!$1:$1,0)</f>
        <v>80</v>
      </c>
      <c r="BE419">
        <f>INDEX(MONTHLY_INDEX!$1:$1048576,Final!BC419,Final!BD419)</f>
        <v>96</v>
      </c>
      <c r="BF419">
        <f>MATCH($BF$1,MONTHLY_INDEX!$1:$1,0)</f>
        <v>127</v>
      </c>
      <c r="BG419">
        <f>INDEX(MONTHLY_INDEX!$1:$1048576,Final!BC419,Final!BF419)</f>
        <v>95.3</v>
      </c>
      <c r="BH419" s="23">
        <f t="shared" si="194"/>
        <v>-7.2916666666666963E-3</v>
      </c>
      <c r="BI419" s="14">
        <f t="shared" si="195"/>
        <v>633109.66666666663</v>
      </c>
      <c r="BJ419" s="14">
        <f t="shared" si="196"/>
        <v>241405.58317351594</v>
      </c>
      <c r="BK419" s="15">
        <f t="shared" si="186"/>
        <v>391704.08349315065</v>
      </c>
      <c r="BL419" s="52">
        <v>0</v>
      </c>
      <c r="BM419" s="15">
        <f t="shared" si="197"/>
        <v>391704.08349315065</v>
      </c>
    </row>
    <row r="420" spans="1:65">
      <c r="A420" s="8">
        <v>418</v>
      </c>
      <c r="B420" s="1" t="s">
        <v>44</v>
      </c>
      <c r="C420" s="1">
        <v>1500</v>
      </c>
      <c r="D420" s="1" t="s">
        <v>60</v>
      </c>
      <c r="E420" s="1">
        <v>150000022</v>
      </c>
      <c r="F420" s="1" t="s">
        <v>60</v>
      </c>
      <c r="G420" s="1" t="s">
        <v>92</v>
      </c>
      <c r="H420" s="1">
        <v>4</v>
      </c>
      <c r="I420" s="1" t="s">
        <v>52</v>
      </c>
      <c r="J420" s="1" t="s">
        <v>49</v>
      </c>
      <c r="K420" s="1">
        <v>17406001</v>
      </c>
      <c r="L420" s="1" t="s">
        <v>50</v>
      </c>
      <c r="M420" s="1" t="s">
        <v>51</v>
      </c>
      <c r="N420" s="1" t="s">
        <v>64</v>
      </c>
      <c r="O420" s="1" t="s">
        <v>65</v>
      </c>
      <c r="P420" s="1" t="s">
        <v>66</v>
      </c>
      <c r="Q420" s="1" t="s">
        <v>67</v>
      </c>
      <c r="R420" s="1" t="s">
        <v>87</v>
      </c>
      <c r="S420" s="1" t="s">
        <v>88</v>
      </c>
      <c r="T420" s="2">
        <v>43333</v>
      </c>
      <c r="U420" s="2">
        <v>43333</v>
      </c>
      <c r="V420" s="1" t="s">
        <v>52</v>
      </c>
      <c r="W420" s="3">
        <v>1</v>
      </c>
      <c r="X420" s="1" t="s">
        <v>53</v>
      </c>
      <c r="Y420" s="4">
        <v>21044329</v>
      </c>
      <c r="Z420" s="4">
        <v>-2756887</v>
      </c>
      <c r="AA420" s="4">
        <v>0</v>
      </c>
      <c r="AB420" s="4">
        <v>0</v>
      </c>
      <c r="AC420" s="4">
        <v>0</v>
      </c>
      <c r="AD420" s="4">
        <v>21044329</v>
      </c>
      <c r="AE420" s="5">
        <v>1685</v>
      </c>
      <c r="AF420" s="1" t="s">
        <v>70</v>
      </c>
      <c r="AG420" s="1" t="s">
        <v>71</v>
      </c>
      <c r="AH420" s="1" t="s">
        <v>89</v>
      </c>
      <c r="AI420" s="1" t="s">
        <v>57</v>
      </c>
      <c r="AJ420" s="5">
        <v>10950</v>
      </c>
      <c r="AK420" s="4">
        <v>-218303</v>
      </c>
      <c r="AL420" s="4">
        <v>0</v>
      </c>
      <c r="AM420" s="4">
        <v>0</v>
      </c>
      <c r="AN420" s="4">
        <v>0</v>
      </c>
      <c r="AO420" s="4">
        <v>-2975190</v>
      </c>
      <c r="AP420" s="4">
        <v>-2975190</v>
      </c>
      <c r="AQ420" s="4">
        <v>0</v>
      </c>
      <c r="AR420" s="4">
        <v>18069139</v>
      </c>
      <c r="AS420" s="1" t="s">
        <v>52</v>
      </c>
      <c r="AT420" s="9">
        <f t="shared" si="178"/>
        <v>43333</v>
      </c>
      <c r="AU420" s="9">
        <f t="shared" si="179"/>
        <v>43313</v>
      </c>
      <c r="AV420" s="9">
        <v>44798</v>
      </c>
      <c r="AW420" s="11">
        <f t="shared" si="180"/>
        <v>4.0136986301369859</v>
      </c>
      <c r="AX420">
        <v>25</v>
      </c>
      <c r="AY420" s="12">
        <v>0.05</v>
      </c>
      <c r="AZ420">
        <f t="shared" si="181"/>
        <v>3.7999999999999999E-2</v>
      </c>
      <c r="BA420" s="13">
        <f t="shared" si="182"/>
        <v>21044329</v>
      </c>
      <c r="BB420" s="17" t="s">
        <v>2189</v>
      </c>
      <c r="BC420">
        <f>MATCH(BB420,MONTHLY_INDEX!$A:$A,0)</f>
        <v>798</v>
      </c>
      <c r="BD420">
        <f>MATCH(AU420,MONTHLY_INDEX!$1:$1,0)</f>
        <v>80</v>
      </c>
      <c r="BE420">
        <f>INDEX(MONTHLY_INDEX!$1:$1048576,Final!BC420,Final!BD420)</f>
        <v>96</v>
      </c>
      <c r="BF420">
        <f>MATCH($BF$1,MONTHLY_INDEX!$1:$1,0)</f>
        <v>127</v>
      </c>
      <c r="BG420">
        <f>INDEX(MONTHLY_INDEX!$1:$1048576,Final!BC420,Final!BF420)</f>
        <v>95.3</v>
      </c>
      <c r="BH420" s="23">
        <f t="shared" si="194"/>
        <v>-7.2916666666666963E-3</v>
      </c>
      <c r="BI420" s="14">
        <f t="shared" si="195"/>
        <v>20890880.767708331</v>
      </c>
      <c r="BJ420" s="14">
        <f t="shared" si="196"/>
        <v>3186288.5817488292</v>
      </c>
      <c r="BK420" s="15">
        <f t="shared" si="186"/>
        <v>17704592.185959503</v>
      </c>
      <c r="BL420" s="52">
        <v>0</v>
      </c>
      <c r="BM420" s="15">
        <f t="shared" si="197"/>
        <v>17704592.185959503</v>
      </c>
    </row>
    <row r="421" spans="1:65">
      <c r="A421" s="8">
        <v>419</v>
      </c>
      <c r="B421" s="1" t="s">
        <v>44</v>
      </c>
      <c r="C421" s="1">
        <v>1500</v>
      </c>
      <c r="D421" s="1" t="s">
        <v>60</v>
      </c>
      <c r="E421" s="1">
        <v>150000022</v>
      </c>
      <c r="F421" s="1" t="s">
        <v>60</v>
      </c>
      <c r="G421" s="1" t="s">
        <v>93</v>
      </c>
      <c r="H421" s="1">
        <v>5</v>
      </c>
      <c r="I421" s="1" t="s">
        <v>52</v>
      </c>
      <c r="J421" s="1" t="s">
        <v>49</v>
      </c>
      <c r="K421" s="1">
        <v>17406001</v>
      </c>
      <c r="L421" s="1" t="s">
        <v>50</v>
      </c>
      <c r="M421" s="1" t="s">
        <v>51</v>
      </c>
      <c r="N421" s="1" t="s">
        <v>64</v>
      </c>
      <c r="O421" s="1" t="s">
        <v>65</v>
      </c>
      <c r="P421" s="1" t="s">
        <v>66</v>
      </c>
      <c r="Q421" s="1" t="s">
        <v>67</v>
      </c>
      <c r="R421" s="1" t="s">
        <v>87</v>
      </c>
      <c r="S421" s="1" t="s">
        <v>88</v>
      </c>
      <c r="T421" s="2">
        <v>43333</v>
      </c>
      <c r="U421" s="2">
        <v>43333</v>
      </c>
      <c r="V421" s="1" t="s">
        <v>52</v>
      </c>
      <c r="W421" s="3">
        <v>1</v>
      </c>
      <c r="X421" s="1" t="s">
        <v>53</v>
      </c>
      <c r="Y421" s="4">
        <v>969266</v>
      </c>
      <c r="Z421" s="4">
        <v>-126976</v>
      </c>
      <c r="AA421" s="4">
        <v>0</v>
      </c>
      <c r="AB421" s="4">
        <v>0</v>
      </c>
      <c r="AC421" s="4">
        <v>0</v>
      </c>
      <c r="AD421" s="4">
        <v>969266</v>
      </c>
      <c r="AE421" s="5">
        <v>1685</v>
      </c>
      <c r="AF421" s="1" t="s">
        <v>70</v>
      </c>
      <c r="AG421" s="1" t="s">
        <v>71</v>
      </c>
      <c r="AH421" s="1" t="s">
        <v>89</v>
      </c>
      <c r="AI421" s="1" t="s">
        <v>57</v>
      </c>
      <c r="AJ421" s="5">
        <v>10950</v>
      </c>
      <c r="AK421" s="4">
        <v>-10055</v>
      </c>
      <c r="AL421" s="4">
        <v>0</v>
      </c>
      <c r="AM421" s="4">
        <v>0</v>
      </c>
      <c r="AN421" s="4">
        <v>0</v>
      </c>
      <c r="AO421" s="4">
        <v>-137031</v>
      </c>
      <c r="AP421" s="4">
        <v>-137031</v>
      </c>
      <c r="AQ421" s="4">
        <v>0</v>
      </c>
      <c r="AR421" s="4">
        <v>832235</v>
      </c>
      <c r="AS421" s="1" t="s">
        <v>52</v>
      </c>
      <c r="AT421" s="9">
        <f t="shared" si="178"/>
        <v>43333</v>
      </c>
      <c r="AU421" s="9">
        <f t="shared" si="179"/>
        <v>43313</v>
      </c>
      <c r="AV421" s="9">
        <v>44798</v>
      </c>
      <c r="AW421" s="11">
        <f t="shared" si="180"/>
        <v>4.0136986301369859</v>
      </c>
      <c r="AX421">
        <v>25</v>
      </c>
      <c r="AY421" s="12">
        <v>0.05</v>
      </c>
      <c r="AZ421">
        <f t="shared" si="181"/>
        <v>3.7999999999999999E-2</v>
      </c>
      <c r="BA421" s="13">
        <f t="shared" si="182"/>
        <v>969266</v>
      </c>
      <c r="BB421" s="17" t="s">
        <v>2083</v>
      </c>
      <c r="BC421">
        <f>MATCH(BB421,MONTHLY_INDEX!$A:$A,0)</f>
        <v>745</v>
      </c>
      <c r="BD421">
        <f>MATCH(AU421,MONTHLY_INDEX!$1:$1,0)</f>
        <v>80</v>
      </c>
      <c r="BE421">
        <f>INDEX(MONTHLY_INDEX!$1:$1048576,Final!BC421,Final!BD421)</f>
        <v>106.4</v>
      </c>
      <c r="BF421">
        <f>MATCH($BF$1,MONTHLY_INDEX!$1:$1,0)</f>
        <v>127</v>
      </c>
      <c r="BG421">
        <f>INDEX(MONTHLY_INDEX!$1:$1048576,Final!BC421,Final!BF421)</f>
        <v>115.4</v>
      </c>
      <c r="BH421" s="23">
        <f t="shared" si="194"/>
        <v>8.4586466165413529E-2</v>
      </c>
      <c r="BI421" s="14">
        <f t="shared" si="195"/>
        <v>1051252.7857142857</v>
      </c>
      <c r="BJ421" s="14">
        <f t="shared" si="196"/>
        <v>160337.65090606653</v>
      </c>
      <c r="BK421" s="15">
        <f t="shared" si="186"/>
        <v>890915.13480821915</v>
      </c>
      <c r="BL421" s="52">
        <v>0</v>
      </c>
      <c r="BM421" s="15">
        <f t="shared" si="197"/>
        <v>890915.13480821915</v>
      </c>
    </row>
    <row r="422" spans="1:65">
      <c r="A422" s="8">
        <v>420</v>
      </c>
      <c r="B422" s="1" t="s">
        <v>44</v>
      </c>
      <c r="C422" s="1">
        <v>1500</v>
      </c>
      <c r="D422" s="1" t="s">
        <v>60</v>
      </c>
      <c r="E422" s="1">
        <v>150000022</v>
      </c>
      <c r="F422" s="1" t="s">
        <v>60</v>
      </c>
      <c r="G422" s="1" t="s">
        <v>94</v>
      </c>
      <c r="H422" s="1">
        <v>6</v>
      </c>
      <c r="I422" s="1" t="s">
        <v>52</v>
      </c>
      <c r="J422" s="1" t="s">
        <v>49</v>
      </c>
      <c r="K422" s="1">
        <v>17406001</v>
      </c>
      <c r="L422" s="1" t="s">
        <v>50</v>
      </c>
      <c r="M422" s="1" t="s">
        <v>51</v>
      </c>
      <c r="N422" s="1" t="s">
        <v>64</v>
      </c>
      <c r="O422" s="1" t="s">
        <v>65</v>
      </c>
      <c r="P422" s="1" t="s">
        <v>66</v>
      </c>
      <c r="Q422" s="1" t="s">
        <v>67</v>
      </c>
      <c r="R422" s="1" t="s">
        <v>87</v>
      </c>
      <c r="S422" s="1" t="s">
        <v>88</v>
      </c>
      <c r="T422" s="2">
        <v>43333</v>
      </c>
      <c r="U422" s="2">
        <v>43333</v>
      </c>
      <c r="V422" s="1" t="s">
        <v>52</v>
      </c>
      <c r="W422" s="3">
        <v>1</v>
      </c>
      <c r="X422" s="1" t="s">
        <v>53</v>
      </c>
      <c r="Y422" s="4">
        <v>735000</v>
      </c>
      <c r="Z422" s="4">
        <v>-96287</v>
      </c>
      <c r="AA422" s="4">
        <v>0</v>
      </c>
      <c r="AB422" s="4">
        <v>0</v>
      </c>
      <c r="AC422" s="4">
        <v>0</v>
      </c>
      <c r="AD422" s="4">
        <v>735000</v>
      </c>
      <c r="AE422" s="5">
        <v>1685</v>
      </c>
      <c r="AF422" s="1" t="s">
        <v>70</v>
      </c>
      <c r="AG422" s="1" t="s">
        <v>71</v>
      </c>
      <c r="AH422" s="1" t="s">
        <v>89</v>
      </c>
      <c r="AI422" s="1" t="s">
        <v>57</v>
      </c>
      <c r="AJ422" s="5">
        <v>10950</v>
      </c>
      <c r="AK422" s="4">
        <v>-7625</v>
      </c>
      <c r="AL422" s="4">
        <v>0</v>
      </c>
      <c r="AM422" s="4">
        <v>0</v>
      </c>
      <c r="AN422" s="4">
        <v>0</v>
      </c>
      <c r="AO422" s="4">
        <v>-103912</v>
      </c>
      <c r="AP422" s="4">
        <v>-103912</v>
      </c>
      <c r="AQ422" s="4">
        <v>0</v>
      </c>
      <c r="AR422" s="4">
        <v>631088</v>
      </c>
      <c r="AS422" s="1" t="s">
        <v>52</v>
      </c>
      <c r="AT422" s="9">
        <f t="shared" si="178"/>
        <v>43333</v>
      </c>
      <c r="AU422" s="9">
        <f t="shared" si="179"/>
        <v>43313</v>
      </c>
      <c r="AV422" s="9">
        <v>44798</v>
      </c>
      <c r="AW422" s="11">
        <f t="shared" si="180"/>
        <v>4.0136986301369859</v>
      </c>
      <c r="AX422">
        <v>10</v>
      </c>
      <c r="AY422" s="12">
        <v>0.05</v>
      </c>
      <c r="AZ422">
        <f t="shared" si="181"/>
        <v>9.5000000000000001E-2</v>
      </c>
      <c r="BA422" s="13">
        <f t="shared" si="182"/>
        <v>735000</v>
      </c>
      <c r="BB422" s="17" t="s">
        <v>1853</v>
      </c>
      <c r="BC422">
        <f>MATCH(BB422,MONTHLY_INDEX!$A:$A,0)</f>
        <v>630</v>
      </c>
      <c r="BD422">
        <f>MATCH(AU422,MONTHLY_INDEX!$1:$1,0)</f>
        <v>80</v>
      </c>
      <c r="BE422">
        <f>INDEX(MONTHLY_INDEX!$1:$1048576,Final!BC422,Final!BD422)</f>
        <v>111.6</v>
      </c>
      <c r="BF422">
        <f>MATCH($BF$1,MONTHLY_INDEX!$1:$1,0)</f>
        <v>127</v>
      </c>
      <c r="BG422">
        <f>INDEX(MONTHLY_INDEX!$1:$1048576,Final!BC422,Final!BF422)</f>
        <v>151.1</v>
      </c>
      <c r="BH422" s="23">
        <f t="shared" si="194"/>
        <v>0.35394265232974914</v>
      </c>
      <c r="BI422" s="14">
        <f t="shared" si="195"/>
        <v>995147.84946236562</v>
      </c>
      <c r="BJ422" s="14">
        <f t="shared" si="196"/>
        <v>379451.2382162321</v>
      </c>
      <c r="BK422" s="15">
        <f t="shared" si="186"/>
        <v>615696.61124613346</v>
      </c>
      <c r="BL422" s="52">
        <v>0</v>
      </c>
      <c r="BM422" s="15">
        <f t="shared" si="197"/>
        <v>615696.61124613346</v>
      </c>
    </row>
    <row r="423" spans="1:65">
      <c r="A423" s="8">
        <v>421</v>
      </c>
      <c r="B423" s="1" t="s">
        <v>44</v>
      </c>
      <c r="C423" s="1">
        <v>1500</v>
      </c>
      <c r="D423" s="1" t="s">
        <v>60</v>
      </c>
      <c r="E423" s="1">
        <v>150000022</v>
      </c>
      <c r="F423" s="1" t="s">
        <v>60</v>
      </c>
      <c r="G423" s="1" t="s">
        <v>95</v>
      </c>
      <c r="H423" s="1">
        <v>7</v>
      </c>
      <c r="I423" s="1" t="s">
        <v>52</v>
      </c>
      <c r="J423" s="1" t="s">
        <v>49</v>
      </c>
      <c r="K423" s="1">
        <v>17406001</v>
      </c>
      <c r="L423" s="1" t="s">
        <v>50</v>
      </c>
      <c r="M423" s="1" t="s">
        <v>51</v>
      </c>
      <c r="N423" s="1" t="s">
        <v>64</v>
      </c>
      <c r="O423" s="1" t="s">
        <v>65</v>
      </c>
      <c r="P423" s="1" t="s">
        <v>66</v>
      </c>
      <c r="Q423" s="1" t="s">
        <v>67</v>
      </c>
      <c r="R423" s="1" t="s">
        <v>87</v>
      </c>
      <c r="S423" s="1" t="s">
        <v>88</v>
      </c>
      <c r="T423" s="2">
        <v>43333</v>
      </c>
      <c r="U423" s="2">
        <v>43333</v>
      </c>
      <c r="V423" s="1" t="s">
        <v>52</v>
      </c>
      <c r="W423" s="3">
        <v>1</v>
      </c>
      <c r="X423" s="1" t="s">
        <v>53</v>
      </c>
      <c r="Y423" s="4">
        <v>126000</v>
      </c>
      <c r="Z423" s="4">
        <v>-16506</v>
      </c>
      <c r="AA423" s="4">
        <v>0</v>
      </c>
      <c r="AB423" s="4">
        <v>0</v>
      </c>
      <c r="AC423" s="4">
        <v>0</v>
      </c>
      <c r="AD423" s="4">
        <v>126000</v>
      </c>
      <c r="AE423" s="5">
        <v>1685</v>
      </c>
      <c r="AF423" s="1" t="s">
        <v>70</v>
      </c>
      <c r="AG423" s="1" t="s">
        <v>71</v>
      </c>
      <c r="AH423" s="1" t="s">
        <v>89</v>
      </c>
      <c r="AI423" s="1" t="s">
        <v>57</v>
      </c>
      <c r="AJ423" s="5">
        <v>10950</v>
      </c>
      <c r="AK423" s="4">
        <v>-1307</v>
      </c>
      <c r="AL423" s="4">
        <v>0</v>
      </c>
      <c r="AM423" s="4">
        <v>0</v>
      </c>
      <c r="AN423" s="4">
        <v>0</v>
      </c>
      <c r="AO423" s="4">
        <v>-17813</v>
      </c>
      <c r="AP423" s="4">
        <v>-17813</v>
      </c>
      <c r="AQ423" s="4">
        <v>0</v>
      </c>
      <c r="AR423" s="4">
        <v>108187</v>
      </c>
      <c r="AS423" s="1" t="s">
        <v>52</v>
      </c>
      <c r="AT423" s="9">
        <f t="shared" si="178"/>
        <v>43333</v>
      </c>
      <c r="AU423" s="9">
        <f t="shared" si="179"/>
        <v>43313</v>
      </c>
      <c r="AV423" s="9">
        <v>44798</v>
      </c>
      <c r="AW423" s="11">
        <f t="shared" si="180"/>
        <v>4.0136986301369859</v>
      </c>
      <c r="AX423">
        <v>25</v>
      </c>
      <c r="AY423" s="12">
        <v>0.05</v>
      </c>
      <c r="AZ423">
        <f t="shared" si="181"/>
        <v>3.7999999999999999E-2</v>
      </c>
      <c r="BA423" s="13">
        <f t="shared" si="182"/>
        <v>126000</v>
      </c>
      <c r="BB423" s="17" t="s">
        <v>2189</v>
      </c>
      <c r="BC423">
        <f>MATCH(BB423,MONTHLY_INDEX!$A:$A,0)</f>
        <v>798</v>
      </c>
      <c r="BD423">
        <f>MATCH(AU423,MONTHLY_INDEX!$1:$1,0)</f>
        <v>80</v>
      </c>
      <c r="BE423">
        <f>INDEX(MONTHLY_INDEX!$1:$1048576,Final!BC423,Final!BD423)</f>
        <v>96</v>
      </c>
      <c r="BF423">
        <f>MATCH($BF$1,MONTHLY_INDEX!$1:$1,0)</f>
        <v>127</v>
      </c>
      <c r="BG423">
        <f>INDEX(MONTHLY_INDEX!$1:$1048576,Final!BC423,Final!BF423)</f>
        <v>95.3</v>
      </c>
      <c r="BH423" s="23">
        <f t="shared" si="194"/>
        <v>-7.2916666666666963E-3</v>
      </c>
      <c r="BI423" s="14">
        <f t="shared" si="195"/>
        <v>125081.25</v>
      </c>
      <c r="BJ423" s="14">
        <f t="shared" si="196"/>
        <v>19077.460787671229</v>
      </c>
      <c r="BK423" s="15">
        <f t="shared" si="186"/>
        <v>106003.78921232877</v>
      </c>
      <c r="BL423" s="52">
        <v>0</v>
      </c>
      <c r="BM423" s="15">
        <f t="shared" si="197"/>
        <v>106003.78921232877</v>
      </c>
    </row>
    <row r="424" spans="1:65">
      <c r="A424" s="8">
        <v>422</v>
      </c>
      <c r="B424" s="1" t="s">
        <v>44</v>
      </c>
      <c r="C424" s="1">
        <v>1500</v>
      </c>
      <c r="D424" s="1" t="s">
        <v>60</v>
      </c>
      <c r="E424" s="1">
        <v>150000022</v>
      </c>
      <c r="F424" s="1" t="s">
        <v>60</v>
      </c>
      <c r="G424" s="1" t="s">
        <v>96</v>
      </c>
      <c r="H424" s="1">
        <v>8</v>
      </c>
      <c r="I424" s="1" t="s">
        <v>52</v>
      </c>
      <c r="J424" s="1" t="s">
        <v>49</v>
      </c>
      <c r="K424" s="1">
        <v>17406001</v>
      </c>
      <c r="L424" s="1" t="s">
        <v>50</v>
      </c>
      <c r="M424" s="1" t="s">
        <v>51</v>
      </c>
      <c r="N424" s="1" t="s">
        <v>64</v>
      </c>
      <c r="O424" s="1" t="s">
        <v>65</v>
      </c>
      <c r="P424" s="1" t="s">
        <v>66</v>
      </c>
      <c r="Q424" s="1" t="s">
        <v>67</v>
      </c>
      <c r="R424" s="1" t="s">
        <v>87</v>
      </c>
      <c r="S424" s="1" t="s">
        <v>88</v>
      </c>
      <c r="T424" s="2">
        <v>43333</v>
      </c>
      <c r="U424" s="2">
        <v>43333</v>
      </c>
      <c r="V424" s="1" t="s">
        <v>52</v>
      </c>
      <c r="W424" s="3">
        <v>1</v>
      </c>
      <c r="X424" s="1" t="s">
        <v>53</v>
      </c>
      <c r="Y424" s="4">
        <v>29327302</v>
      </c>
      <c r="Z424" s="4">
        <v>-3841988</v>
      </c>
      <c r="AA424" s="4">
        <v>0</v>
      </c>
      <c r="AB424" s="4">
        <v>0</v>
      </c>
      <c r="AC424" s="4">
        <v>0</v>
      </c>
      <c r="AD424" s="4">
        <v>29327302</v>
      </c>
      <c r="AE424" s="5">
        <v>1685</v>
      </c>
      <c r="AF424" s="1" t="s">
        <v>70</v>
      </c>
      <c r="AG424" s="1" t="s">
        <v>71</v>
      </c>
      <c r="AH424" s="1" t="s">
        <v>89</v>
      </c>
      <c r="AI424" s="1" t="s">
        <v>57</v>
      </c>
      <c r="AJ424" s="5">
        <v>10950</v>
      </c>
      <c r="AK424" s="4">
        <v>-304227</v>
      </c>
      <c r="AL424" s="4">
        <v>0</v>
      </c>
      <c r="AM424" s="4">
        <v>0</v>
      </c>
      <c r="AN424" s="4">
        <v>0</v>
      </c>
      <c r="AO424" s="4">
        <v>-4146215</v>
      </c>
      <c r="AP424" s="4">
        <v>-4146215</v>
      </c>
      <c r="AQ424" s="4">
        <v>0</v>
      </c>
      <c r="AR424" s="4">
        <v>25181087</v>
      </c>
      <c r="AS424" s="1" t="s">
        <v>52</v>
      </c>
      <c r="AT424" s="9">
        <f t="shared" si="178"/>
        <v>43333</v>
      </c>
      <c r="AU424" s="9">
        <f t="shared" si="179"/>
        <v>43313</v>
      </c>
      <c r="AV424" s="9">
        <v>44798</v>
      </c>
      <c r="AW424" s="11">
        <f t="shared" si="180"/>
        <v>4.0136986301369859</v>
      </c>
      <c r="AX424">
        <v>25</v>
      </c>
      <c r="AY424" s="12">
        <v>0.05</v>
      </c>
      <c r="AZ424">
        <f t="shared" si="181"/>
        <v>3.7999999999999999E-2</v>
      </c>
      <c r="BA424" s="13">
        <f t="shared" si="182"/>
        <v>29327302</v>
      </c>
      <c r="BB424" s="17" t="s">
        <v>2189</v>
      </c>
      <c r="BC424">
        <f>MATCH(BB424,MONTHLY_INDEX!$A:$A,0)</f>
        <v>798</v>
      </c>
      <c r="BD424">
        <f>MATCH(AU424,MONTHLY_INDEX!$1:$1,0)</f>
        <v>80</v>
      </c>
      <c r="BE424">
        <f>INDEX(MONTHLY_INDEX!$1:$1048576,Final!BC424,Final!BD424)</f>
        <v>96</v>
      </c>
      <c r="BF424">
        <f>MATCH($BF$1,MONTHLY_INDEX!$1:$1,0)</f>
        <v>127</v>
      </c>
      <c r="BG424">
        <f>INDEX(MONTHLY_INDEX!$1:$1048576,Final!BC424,Final!BF424)</f>
        <v>95.3</v>
      </c>
      <c r="BH424" s="23">
        <f t="shared" si="194"/>
        <v>-7.2916666666666963E-3</v>
      </c>
      <c r="BI424" s="14">
        <f t="shared" si="195"/>
        <v>29113457.089583334</v>
      </c>
      <c r="BJ424" s="14">
        <f t="shared" si="196"/>
        <v>4440400.4278824767</v>
      </c>
      <c r="BK424" s="15">
        <f t="shared" si="186"/>
        <v>24673056.661700856</v>
      </c>
      <c r="BL424" s="52">
        <v>0</v>
      </c>
      <c r="BM424" s="15">
        <f t="shared" si="197"/>
        <v>24673056.661700856</v>
      </c>
    </row>
    <row r="425" spans="1:65">
      <c r="A425" s="8">
        <v>423</v>
      </c>
      <c r="B425" s="1" t="s">
        <v>44</v>
      </c>
      <c r="C425" s="1">
        <v>1500</v>
      </c>
      <c r="D425" s="1" t="s">
        <v>60</v>
      </c>
      <c r="E425" s="1">
        <v>150000022</v>
      </c>
      <c r="F425" s="1" t="s">
        <v>60</v>
      </c>
      <c r="G425" s="1" t="s">
        <v>97</v>
      </c>
      <c r="H425" s="1">
        <v>9</v>
      </c>
      <c r="I425" s="1" t="s">
        <v>52</v>
      </c>
      <c r="J425" s="1" t="s">
        <v>49</v>
      </c>
      <c r="K425" s="1">
        <v>17406001</v>
      </c>
      <c r="L425" s="1" t="s">
        <v>50</v>
      </c>
      <c r="M425" s="1" t="s">
        <v>51</v>
      </c>
      <c r="N425" s="1" t="s">
        <v>64</v>
      </c>
      <c r="O425" s="1" t="s">
        <v>65</v>
      </c>
      <c r="P425" s="1" t="s">
        <v>66</v>
      </c>
      <c r="Q425" s="1" t="s">
        <v>67</v>
      </c>
      <c r="R425" s="1" t="s">
        <v>87</v>
      </c>
      <c r="S425" s="1" t="s">
        <v>88</v>
      </c>
      <c r="T425" s="2">
        <v>43333</v>
      </c>
      <c r="U425" s="2">
        <v>43333</v>
      </c>
      <c r="V425" s="1" t="s">
        <v>52</v>
      </c>
      <c r="W425" s="3">
        <v>1</v>
      </c>
      <c r="X425" s="1" t="s">
        <v>53</v>
      </c>
      <c r="Y425" s="4">
        <v>1517250</v>
      </c>
      <c r="Z425" s="4">
        <v>-198765</v>
      </c>
      <c r="AA425" s="4">
        <v>0</v>
      </c>
      <c r="AB425" s="4">
        <v>0</v>
      </c>
      <c r="AC425" s="4">
        <v>0</v>
      </c>
      <c r="AD425" s="4">
        <v>1517250</v>
      </c>
      <c r="AE425" s="5">
        <v>1685</v>
      </c>
      <c r="AF425" s="1" t="s">
        <v>70</v>
      </c>
      <c r="AG425" s="1" t="s">
        <v>71</v>
      </c>
      <c r="AH425" s="1" t="s">
        <v>89</v>
      </c>
      <c r="AI425" s="1" t="s">
        <v>57</v>
      </c>
      <c r="AJ425" s="5">
        <v>10950</v>
      </c>
      <c r="AK425" s="4">
        <v>-15739</v>
      </c>
      <c r="AL425" s="4">
        <v>0</v>
      </c>
      <c r="AM425" s="4">
        <v>0</v>
      </c>
      <c r="AN425" s="4">
        <v>0</v>
      </c>
      <c r="AO425" s="4">
        <v>-214504</v>
      </c>
      <c r="AP425" s="4">
        <v>-214504</v>
      </c>
      <c r="AQ425" s="4">
        <v>0</v>
      </c>
      <c r="AR425" s="4">
        <v>1302746</v>
      </c>
      <c r="AS425" s="1" t="s">
        <v>52</v>
      </c>
      <c r="AT425" s="9">
        <f t="shared" si="178"/>
        <v>43333</v>
      </c>
      <c r="AU425" s="9">
        <f t="shared" si="179"/>
        <v>43313</v>
      </c>
      <c r="AV425" s="9">
        <v>44798</v>
      </c>
      <c r="AW425" s="11">
        <f t="shared" si="180"/>
        <v>4.0136986301369859</v>
      </c>
      <c r="AX425">
        <v>15</v>
      </c>
      <c r="AY425" s="12">
        <v>0.05</v>
      </c>
      <c r="AZ425">
        <f t="shared" si="181"/>
        <v>6.3333333333333325E-2</v>
      </c>
      <c r="BA425" s="13">
        <f t="shared" si="182"/>
        <v>1517250</v>
      </c>
      <c r="BB425" s="17" t="s">
        <v>1941</v>
      </c>
      <c r="BC425">
        <f>MATCH(BB425,MONTHLY_INDEX!$A:$A,0)</f>
        <v>674</v>
      </c>
      <c r="BD425">
        <f>MATCH(AU425,MONTHLY_INDEX!$1:$1,0)</f>
        <v>80</v>
      </c>
      <c r="BE425">
        <f>INDEX(MONTHLY_INDEX!$1:$1048576,Final!BC425,Final!BD425)</f>
        <v>105.1</v>
      </c>
      <c r="BF425">
        <f>MATCH($BF$1,MONTHLY_INDEX!$1:$1,0)</f>
        <v>127</v>
      </c>
      <c r="BG425">
        <f>INDEX(MONTHLY_INDEX!$1:$1048576,Final!BC425,Final!BF425)</f>
        <v>122.8</v>
      </c>
      <c r="BH425" s="23">
        <f t="shared" si="194"/>
        <v>0.16841103710751668</v>
      </c>
      <c r="BI425" s="14">
        <f t="shared" si="195"/>
        <v>1772771.6460513796</v>
      </c>
      <c r="BJ425" s="14">
        <f t="shared" si="196"/>
        <v>450640.17139580037</v>
      </c>
      <c r="BK425" s="15">
        <f t="shared" si="186"/>
        <v>1322131.4746555793</v>
      </c>
      <c r="BL425" s="52">
        <v>0</v>
      </c>
      <c r="BM425" s="15">
        <f t="shared" si="197"/>
        <v>1322131.4746555793</v>
      </c>
    </row>
    <row r="426" spans="1:65">
      <c r="A426" s="8">
        <v>424</v>
      </c>
      <c r="B426" s="1" t="s">
        <v>44</v>
      </c>
      <c r="C426" s="1">
        <v>1500</v>
      </c>
      <c r="D426" s="1" t="s">
        <v>60</v>
      </c>
      <c r="E426" s="1">
        <v>150000022</v>
      </c>
      <c r="F426" s="1" t="s">
        <v>60</v>
      </c>
      <c r="G426" s="1" t="s">
        <v>98</v>
      </c>
      <c r="H426" s="1">
        <v>10</v>
      </c>
      <c r="I426" s="1" t="s">
        <v>52</v>
      </c>
      <c r="J426" s="1" t="s">
        <v>49</v>
      </c>
      <c r="K426" s="1">
        <v>17406001</v>
      </c>
      <c r="L426" s="1" t="s">
        <v>50</v>
      </c>
      <c r="M426" s="1" t="s">
        <v>51</v>
      </c>
      <c r="N426" s="1" t="s">
        <v>64</v>
      </c>
      <c r="O426" s="1" t="s">
        <v>65</v>
      </c>
      <c r="P426" s="1" t="s">
        <v>66</v>
      </c>
      <c r="Q426" s="1" t="s">
        <v>67</v>
      </c>
      <c r="R426" s="1" t="s">
        <v>87</v>
      </c>
      <c r="S426" s="1" t="s">
        <v>88</v>
      </c>
      <c r="T426" s="2">
        <v>43333</v>
      </c>
      <c r="U426" s="2">
        <v>43333</v>
      </c>
      <c r="V426" s="1" t="s">
        <v>52</v>
      </c>
      <c r="W426" s="3">
        <v>1</v>
      </c>
      <c r="X426" s="1" t="s">
        <v>53</v>
      </c>
      <c r="Y426" s="4">
        <v>312900</v>
      </c>
      <c r="Z426" s="4">
        <v>-40991</v>
      </c>
      <c r="AA426" s="4">
        <v>0</v>
      </c>
      <c r="AB426" s="4">
        <v>0</v>
      </c>
      <c r="AC426" s="4">
        <v>0</v>
      </c>
      <c r="AD426" s="4">
        <v>312900</v>
      </c>
      <c r="AE426" s="5">
        <v>1685</v>
      </c>
      <c r="AF426" s="1" t="s">
        <v>70</v>
      </c>
      <c r="AG426" s="1" t="s">
        <v>71</v>
      </c>
      <c r="AH426" s="1" t="s">
        <v>89</v>
      </c>
      <c r="AI426" s="1" t="s">
        <v>57</v>
      </c>
      <c r="AJ426" s="5">
        <v>10950</v>
      </c>
      <c r="AK426" s="4">
        <v>-3246</v>
      </c>
      <c r="AL426" s="4">
        <v>0</v>
      </c>
      <c r="AM426" s="4">
        <v>0</v>
      </c>
      <c r="AN426" s="4">
        <v>0</v>
      </c>
      <c r="AO426" s="4">
        <v>-44237</v>
      </c>
      <c r="AP426" s="4">
        <v>-44237</v>
      </c>
      <c r="AQ426" s="4">
        <v>0</v>
      </c>
      <c r="AR426" s="4">
        <v>268663</v>
      </c>
      <c r="AS426" s="1" t="s">
        <v>52</v>
      </c>
      <c r="AT426" s="9">
        <f t="shared" si="178"/>
        <v>43333</v>
      </c>
      <c r="AU426" s="9">
        <f t="shared" si="179"/>
        <v>43313</v>
      </c>
      <c r="AV426" s="9">
        <v>44798</v>
      </c>
      <c r="AW426" s="11">
        <f t="shared" si="180"/>
        <v>4.0136986301369859</v>
      </c>
      <c r="AX426">
        <v>10</v>
      </c>
      <c r="AY426" s="12">
        <v>0.05</v>
      </c>
      <c r="AZ426">
        <f t="shared" si="181"/>
        <v>9.5000000000000001E-2</v>
      </c>
      <c r="BA426" s="13">
        <f t="shared" si="182"/>
        <v>312900</v>
      </c>
      <c r="BB426" s="17" t="s">
        <v>2189</v>
      </c>
      <c r="BC426">
        <f>MATCH(BB426,MONTHLY_INDEX!$A:$A,0)</f>
        <v>798</v>
      </c>
      <c r="BD426">
        <f>MATCH(AU426,MONTHLY_INDEX!$1:$1,0)</f>
        <v>80</v>
      </c>
      <c r="BE426">
        <f>INDEX(MONTHLY_INDEX!$1:$1048576,Final!BC426,Final!BD426)</f>
        <v>96</v>
      </c>
      <c r="BF426">
        <f>MATCH($BF$1,MONTHLY_INDEX!$1:$1,0)</f>
        <v>127</v>
      </c>
      <c r="BG426">
        <f>INDEX(MONTHLY_INDEX!$1:$1048576,Final!BC426,Final!BF426)</f>
        <v>95.3</v>
      </c>
      <c r="BH426" s="23">
        <f t="shared" si="194"/>
        <v>-7.2916666666666963E-3</v>
      </c>
      <c r="BI426" s="14">
        <f t="shared" si="195"/>
        <v>310618.4375</v>
      </c>
      <c r="BJ426" s="14">
        <f t="shared" si="196"/>
        <v>118439.2357234589</v>
      </c>
      <c r="BK426" s="15">
        <f t="shared" si="186"/>
        <v>192179.2017765411</v>
      </c>
      <c r="BL426" s="52">
        <v>0</v>
      </c>
      <c r="BM426" s="15">
        <f t="shared" si="197"/>
        <v>192179.2017765411</v>
      </c>
    </row>
    <row r="427" spans="1:65">
      <c r="A427" s="8">
        <v>425</v>
      </c>
      <c r="B427" s="1" t="s">
        <v>44</v>
      </c>
      <c r="C427" s="1">
        <v>1500</v>
      </c>
      <c r="D427" s="1" t="s">
        <v>60</v>
      </c>
      <c r="E427" s="1">
        <v>150000022</v>
      </c>
      <c r="F427" s="1" t="s">
        <v>60</v>
      </c>
      <c r="G427" s="1" t="s">
        <v>99</v>
      </c>
      <c r="H427" s="1">
        <v>11</v>
      </c>
      <c r="I427" s="1" t="s">
        <v>52</v>
      </c>
      <c r="J427" s="1" t="s">
        <v>49</v>
      </c>
      <c r="K427" s="1">
        <v>17406001</v>
      </c>
      <c r="L427" s="1" t="s">
        <v>50</v>
      </c>
      <c r="M427" s="1" t="s">
        <v>51</v>
      </c>
      <c r="N427" s="1" t="s">
        <v>64</v>
      </c>
      <c r="O427" s="1" t="s">
        <v>65</v>
      </c>
      <c r="P427" s="1" t="s">
        <v>66</v>
      </c>
      <c r="Q427" s="1" t="s">
        <v>67</v>
      </c>
      <c r="R427" s="1" t="s">
        <v>87</v>
      </c>
      <c r="S427" s="1" t="s">
        <v>88</v>
      </c>
      <c r="T427" s="2">
        <v>43333</v>
      </c>
      <c r="U427" s="2">
        <v>43333</v>
      </c>
      <c r="V427" s="1" t="s">
        <v>52</v>
      </c>
      <c r="W427" s="3">
        <v>1</v>
      </c>
      <c r="X427" s="1" t="s">
        <v>53</v>
      </c>
      <c r="Y427" s="4">
        <v>1174950</v>
      </c>
      <c r="Z427" s="4">
        <v>-153922</v>
      </c>
      <c r="AA427" s="4">
        <v>0</v>
      </c>
      <c r="AB427" s="4">
        <v>0</v>
      </c>
      <c r="AC427" s="4">
        <v>0</v>
      </c>
      <c r="AD427" s="4">
        <v>1174950</v>
      </c>
      <c r="AE427" s="5">
        <v>1685</v>
      </c>
      <c r="AF427" s="1" t="s">
        <v>70</v>
      </c>
      <c r="AG427" s="1" t="s">
        <v>71</v>
      </c>
      <c r="AH427" s="1" t="s">
        <v>89</v>
      </c>
      <c r="AI427" s="1" t="s">
        <v>57</v>
      </c>
      <c r="AJ427" s="5">
        <v>10950</v>
      </c>
      <c r="AK427" s="4">
        <v>-12188</v>
      </c>
      <c r="AL427" s="4">
        <v>0</v>
      </c>
      <c r="AM427" s="4">
        <v>0</v>
      </c>
      <c r="AN427" s="4">
        <v>0</v>
      </c>
      <c r="AO427" s="4">
        <v>-166110</v>
      </c>
      <c r="AP427" s="4">
        <v>-166110</v>
      </c>
      <c r="AQ427" s="4">
        <v>0</v>
      </c>
      <c r="AR427" s="4">
        <v>1008840</v>
      </c>
      <c r="AS427" s="1" t="s">
        <v>52</v>
      </c>
      <c r="AT427" s="9">
        <f t="shared" si="178"/>
        <v>43333</v>
      </c>
      <c r="AU427" s="9">
        <f t="shared" si="179"/>
        <v>43313</v>
      </c>
      <c r="AV427" s="9">
        <v>44798</v>
      </c>
      <c r="AW427" s="11">
        <f t="shared" si="180"/>
        <v>4.0136986301369859</v>
      </c>
      <c r="AX427">
        <v>10</v>
      </c>
      <c r="AY427" s="12">
        <v>0.05</v>
      </c>
      <c r="AZ427">
        <f t="shared" si="181"/>
        <v>9.5000000000000001E-2</v>
      </c>
      <c r="BA427" s="13">
        <f t="shared" si="182"/>
        <v>1174950</v>
      </c>
      <c r="BB427" s="17" t="s">
        <v>2189</v>
      </c>
      <c r="BC427">
        <f>MATCH(BB427,MONTHLY_INDEX!$A:$A,0)</f>
        <v>798</v>
      </c>
      <c r="BD427">
        <f>MATCH(AU427,MONTHLY_INDEX!$1:$1,0)</f>
        <v>80</v>
      </c>
      <c r="BE427">
        <f>INDEX(MONTHLY_INDEX!$1:$1048576,Final!BC427,Final!BD427)</f>
        <v>96</v>
      </c>
      <c r="BF427">
        <f>MATCH($BF$1,MONTHLY_INDEX!$1:$1,0)</f>
        <v>127</v>
      </c>
      <c r="BG427">
        <f>INDEX(MONTHLY_INDEX!$1:$1048576,Final!BC427,Final!BF427)</f>
        <v>95.3</v>
      </c>
      <c r="BH427" s="23">
        <f t="shared" si="194"/>
        <v>-7.2916666666666963E-3</v>
      </c>
      <c r="BI427" s="14">
        <f t="shared" si="195"/>
        <v>1166382.65625</v>
      </c>
      <c r="BJ427" s="14">
        <f t="shared" si="196"/>
        <v>444743.30461258558</v>
      </c>
      <c r="BK427" s="15">
        <f t="shared" si="186"/>
        <v>721639.35163741442</v>
      </c>
      <c r="BL427" s="52">
        <v>0</v>
      </c>
      <c r="BM427" s="15">
        <f t="shared" si="197"/>
        <v>721639.35163741442</v>
      </c>
    </row>
    <row r="428" spans="1:65">
      <c r="A428" s="8">
        <v>426</v>
      </c>
      <c r="B428" s="1" t="s">
        <v>44</v>
      </c>
      <c r="C428" s="1">
        <v>1500</v>
      </c>
      <c r="D428" s="1" t="s">
        <v>60</v>
      </c>
      <c r="E428" s="1">
        <v>150000022</v>
      </c>
      <c r="F428" s="1" t="s">
        <v>60</v>
      </c>
      <c r="G428" s="1" t="s">
        <v>100</v>
      </c>
      <c r="H428" s="1">
        <v>12</v>
      </c>
      <c r="I428" s="1" t="s">
        <v>52</v>
      </c>
      <c r="J428" s="1" t="s">
        <v>49</v>
      </c>
      <c r="K428" s="1">
        <v>17406001</v>
      </c>
      <c r="L428" s="1" t="s">
        <v>50</v>
      </c>
      <c r="M428" s="1" t="s">
        <v>51</v>
      </c>
      <c r="N428" s="1" t="s">
        <v>64</v>
      </c>
      <c r="O428" s="1" t="s">
        <v>65</v>
      </c>
      <c r="P428" s="1" t="s">
        <v>66</v>
      </c>
      <c r="Q428" s="1" t="s">
        <v>67</v>
      </c>
      <c r="R428" s="1" t="s">
        <v>87</v>
      </c>
      <c r="S428" s="1" t="s">
        <v>88</v>
      </c>
      <c r="T428" s="2">
        <v>43333</v>
      </c>
      <c r="U428" s="2">
        <v>43333</v>
      </c>
      <c r="V428" s="1" t="s">
        <v>52</v>
      </c>
      <c r="W428" s="3">
        <v>1</v>
      </c>
      <c r="X428" s="1" t="s">
        <v>53</v>
      </c>
      <c r="Y428" s="4">
        <v>582750</v>
      </c>
      <c r="Z428" s="4">
        <v>-76342</v>
      </c>
      <c r="AA428" s="4">
        <v>0</v>
      </c>
      <c r="AB428" s="4">
        <v>0</v>
      </c>
      <c r="AC428" s="4">
        <v>0</v>
      </c>
      <c r="AD428" s="4">
        <v>582750</v>
      </c>
      <c r="AE428" s="5">
        <v>1685</v>
      </c>
      <c r="AF428" s="1" t="s">
        <v>70</v>
      </c>
      <c r="AG428" s="1" t="s">
        <v>71</v>
      </c>
      <c r="AH428" s="1" t="s">
        <v>89</v>
      </c>
      <c r="AI428" s="1" t="s">
        <v>57</v>
      </c>
      <c r="AJ428" s="5">
        <v>10950</v>
      </c>
      <c r="AK428" s="4">
        <v>-6045</v>
      </c>
      <c r="AL428" s="4">
        <v>0</v>
      </c>
      <c r="AM428" s="4">
        <v>0</v>
      </c>
      <c r="AN428" s="4">
        <v>0</v>
      </c>
      <c r="AO428" s="4">
        <v>-82387</v>
      </c>
      <c r="AP428" s="4">
        <v>-82387</v>
      </c>
      <c r="AQ428" s="4">
        <v>0</v>
      </c>
      <c r="AR428" s="4">
        <v>500363</v>
      </c>
      <c r="AS428" s="1" t="s">
        <v>52</v>
      </c>
      <c r="AT428" s="9">
        <f t="shared" si="178"/>
        <v>43333</v>
      </c>
      <c r="AU428" s="9">
        <f t="shared" si="179"/>
        <v>43313</v>
      </c>
      <c r="AV428" s="9">
        <v>44798</v>
      </c>
      <c r="AW428" s="11">
        <f t="shared" si="180"/>
        <v>4.0136986301369859</v>
      </c>
      <c r="AX428">
        <v>10</v>
      </c>
      <c r="AY428" s="12">
        <v>0.05</v>
      </c>
      <c r="AZ428">
        <f t="shared" si="181"/>
        <v>9.5000000000000001E-2</v>
      </c>
      <c r="BA428" s="13">
        <f t="shared" si="182"/>
        <v>582750</v>
      </c>
      <c r="BB428" s="17" t="s">
        <v>1973</v>
      </c>
      <c r="BC428">
        <f>MATCH(BB428,MONTHLY_INDEX!$A:$A,0)</f>
        <v>690</v>
      </c>
      <c r="BD428">
        <f>MATCH(AU428,MONTHLY_INDEX!$1:$1,0)</f>
        <v>80</v>
      </c>
      <c r="BE428">
        <f>INDEX(MONTHLY_INDEX!$1:$1048576,Final!BC428,Final!BD428)</f>
        <v>110</v>
      </c>
      <c r="BF428">
        <f>MATCH($BF$1,MONTHLY_INDEX!$1:$1,0)</f>
        <v>127</v>
      </c>
      <c r="BG428">
        <f>INDEX(MONTHLY_INDEX!$1:$1048576,Final!BC428,Final!BF428)</f>
        <v>145.69999999999999</v>
      </c>
      <c r="BH428" s="23">
        <f t="shared" si="194"/>
        <v>0.32454545454545441</v>
      </c>
      <c r="BI428" s="14">
        <f t="shared" si="195"/>
        <v>771878.86363636365</v>
      </c>
      <c r="BJ428" s="14">
        <f t="shared" si="196"/>
        <v>294318.46807285177</v>
      </c>
      <c r="BK428" s="15">
        <f t="shared" si="186"/>
        <v>477560.39556351188</v>
      </c>
      <c r="BL428" s="52">
        <v>0</v>
      </c>
      <c r="BM428" s="15">
        <f t="shared" si="197"/>
        <v>477560.39556351188</v>
      </c>
    </row>
    <row r="429" spans="1:65">
      <c r="A429" s="8">
        <v>427</v>
      </c>
      <c r="B429" s="1" t="s">
        <v>44</v>
      </c>
      <c r="C429" s="1">
        <v>1500</v>
      </c>
      <c r="D429" s="1" t="s">
        <v>60</v>
      </c>
      <c r="E429" s="1">
        <v>150000022</v>
      </c>
      <c r="F429" s="1" t="s">
        <v>60</v>
      </c>
      <c r="G429" s="1" t="s">
        <v>101</v>
      </c>
      <c r="H429" s="1">
        <v>13</v>
      </c>
      <c r="I429" s="1" t="s">
        <v>52</v>
      </c>
      <c r="J429" s="1" t="s">
        <v>49</v>
      </c>
      <c r="K429" s="1">
        <v>17406001</v>
      </c>
      <c r="L429" s="1" t="s">
        <v>50</v>
      </c>
      <c r="M429" s="1" t="s">
        <v>51</v>
      </c>
      <c r="N429" s="1" t="s">
        <v>64</v>
      </c>
      <c r="O429" s="1" t="s">
        <v>65</v>
      </c>
      <c r="P429" s="1" t="s">
        <v>66</v>
      </c>
      <c r="Q429" s="1" t="s">
        <v>67</v>
      </c>
      <c r="R429" s="1" t="s">
        <v>87</v>
      </c>
      <c r="S429" s="1" t="s">
        <v>88</v>
      </c>
      <c r="T429" s="2">
        <v>43333</v>
      </c>
      <c r="U429" s="2">
        <v>43333</v>
      </c>
      <c r="V429" s="1" t="s">
        <v>52</v>
      </c>
      <c r="W429" s="3">
        <v>1</v>
      </c>
      <c r="X429" s="1" t="s">
        <v>53</v>
      </c>
      <c r="Y429" s="4">
        <v>9976171</v>
      </c>
      <c r="Z429" s="4">
        <v>-1306915</v>
      </c>
      <c r="AA429" s="4">
        <v>0</v>
      </c>
      <c r="AB429" s="4">
        <v>0</v>
      </c>
      <c r="AC429" s="4">
        <v>0</v>
      </c>
      <c r="AD429" s="4">
        <v>9976171</v>
      </c>
      <c r="AE429" s="5">
        <v>1685</v>
      </c>
      <c r="AF429" s="1" t="s">
        <v>70</v>
      </c>
      <c r="AG429" s="1" t="s">
        <v>71</v>
      </c>
      <c r="AH429" s="1" t="s">
        <v>89</v>
      </c>
      <c r="AI429" s="1" t="s">
        <v>57</v>
      </c>
      <c r="AJ429" s="5">
        <v>10950</v>
      </c>
      <c r="AK429" s="4">
        <v>-103488</v>
      </c>
      <c r="AL429" s="4">
        <v>0</v>
      </c>
      <c r="AM429" s="4">
        <v>0</v>
      </c>
      <c r="AN429" s="4">
        <v>0</v>
      </c>
      <c r="AO429" s="4">
        <v>-1410403</v>
      </c>
      <c r="AP429" s="4">
        <v>-1410403</v>
      </c>
      <c r="AQ429" s="4">
        <v>0</v>
      </c>
      <c r="AR429" s="4">
        <v>8565768</v>
      </c>
      <c r="AS429" s="1" t="s">
        <v>52</v>
      </c>
      <c r="AT429" s="9">
        <f t="shared" si="178"/>
        <v>43333</v>
      </c>
      <c r="AU429" s="9">
        <f t="shared" si="179"/>
        <v>43313</v>
      </c>
      <c r="AV429" s="9">
        <v>44798</v>
      </c>
      <c r="AW429" s="11">
        <f t="shared" si="180"/>
        <v>4.0136986301369859</v>
      </c>
      <c r="AX429">
        <v>25</v>
      </c>
      <c r="AY429" s="12">
        <v>0.05</v>
      </c>
      <c r="AZ429">
        <f t="shared" si="181"/>
        <v>3.7999999999999999E-2</v>
      </c>
      <c r="BA429" s="13">
        <f t="shared" si="182"/>
        <v>9976171</v>
      </c>
      <c r="BB429" s="17" t="s">
        <v>2189</v>
      </c>
      <c r="BC429">
        <f>MATCH(BB429,MONTHLY_INDEX!$A:$A,0)</f>
        <v>798</v>
      </c>
      <c r="BD429">
        <f>MATCH(AU429,MONTHLY_INDEX!$1:$1,0)</f>
        <v>80</v>
      </c>
      <c r="BE429">
        <f>INDEX(MONTHLY_INDEX!$1:$1048576,Final!BC429,Final!BD429)</f>
        <v>96</v>
      </c>
      <c r="BF429">
        <f>MATCH($BF$1,MONTHLY_INDEX!$1:$1,0)</f>
        <v>127</v>
      </c>
      <c r="BG429">
        <f>INDEX(MONTHLY_INDEX!$1:$1048576,Final!BC429,Final!BF429)</f>
        <v>95.3</v>
      </c>
      <c r="BH429" s="23">
        <f t="shared" si="194"/>
        <v>-7.2916666666666963E-3</v>
      </c>
      <c r="BI429" s="14">
        <f t="shared" si="195"/>
        <v>9903428.0864583328</v>
      </c>
      <c r="BJ429" s="14">
        <f t="shared" si="196"/>
        <v>1510476.2782825625</v>
      </c>
      <c r="BK429" s="15">
        <f t="shared" si="186"/>
        <v>8392951.8081757706</v>
      </c>
      <c r="BL429" s="52">
        <v>0</v>
      </c>
      <c r="BM429" s="15">
        <f t="shared" si="197"/>
        <v>8392951.8081757706</v>
      </c>
    </row>
    <row r="430" spans="1:65">
      <c r="A430" s="8">
        <v>428</v>
      </c>
      <c r="B430" s="1" t="s">
        <v>44</v>
      </c>
      <c r="C430" s="1">
        <v>1500</v>
      </c>
      <c r="D430" s="1" t="s">
        <v>60</v>
      </c>
      <c r="E430" s="1">
        <v>150000022</v>
      </c>
      <c r="F430" s="1" t="s">
        <v>60</v>
      </c>
      <c r="G430" s="1" t="s">
        <v>102</v>
      </c>
      <c r="H430" s="1">
        <v>14</v>
      </c>
      <c r="I430" s="1" t="s">
        <v>52</v>
      </c>
      <c r="J430" s="1" t="s">
        <v>49</v>
      </c>
      <c r="K430" s="1">
        <v>17406001</v>
      </c>
      <c r="L430" s="1" t="s">
        <v>50</v>
      </c>
      <c r="M430" s="1" t="s">
        <v>51</v>
      </c>
      <c r="N430" s="1" t="s">
        <v>64</v>
      </c>
      <c r="O430" s="1" t="s">
        <v>65</v>
      </c>
      <c r="P430" s="1" t="s">
        <v>66</v>
      </c>
      <c r="Q430" s="1" t="s">
        <v>67</v>
      </c>
      <c r="R430" s="1" t="s">
        <v>87</v>
      </c>
      <c r="S430" s="1" t="s">
        <v>88</v>
      </c>
      <c r="T430" s="2">
        <v>43333</v>
      </c>
      <c r="U430" s="2">
        <v>43333</v>
      </c>
      <c r="V430" s="1" t="s">
        <v>52</v>
      </c>
      <c r="W430" s="3">
        <v>1</v>
      </c>
      <c r="X430" s="1" t="s">
        <v>53</v>
      </c>
      <c r="Y430" s="4">
        <v>21103901</v>
      </c>
      <c r="Z430" s="4">
        <v>-2764690</v>
      </c>
      <c r="AA430" s="4">
        <v>0</v>
      </c>
      <c r="AB430" s="4">
        <v>0</v>
      </c>
      <c r="AC430" s="4">
        <v>0</v>
      </c>
      <c r="AD430" s="4">
        <v>21103901</v>
      </c>
      <c r="AE430" s="5">
        <v>1685</v>
      </c>
      <c r="AF430" s="1" t="s">
        <v>70</v>
      </c>
      <c r="AG430" s="1" t="s">
        <v>71</v>
      </c>
      <c r="AH430" s="1" t="s">
        <v>89</v>
      </c>
      <c r="AI430" s="1" t="s">
        <v>57</v>
      </c>
      <c r="AJ430" s="5">
        <v>10950</v>
      </c>
      <c r="AK430" s="4">
        <v>-218921</v>
      </c>
      <c r="AL430" s="4">
        <v>0</v>
      </c>
      <c r="AM430" s="4">
        <v>0</v>
      </c>
      <c r="AN430" s="4">
        <v>0</v>
      </c>
      <c r="AO430" s="4">
        <v>-2983611</v>
      </c>
      <c r="AP430" s="4">
        <v>-2983611</v>
      </c>
      <c r="AQ430" s="4">
        <v>0</v>
      </c>
      <c r="AR430" s="4">
        <v>18120290</v>
      </c>
      <c r="AS430" s="1" t="s">
        <v>52</v>
      </c>
      <c r="AT430" s="9">
        <f t="shared" si="178"/>
        <v>43333</v>
      </c>
      <c r="AU430" s="9">
        <f t="shared" si="179"/>
        <v>43313</v>
      </c>
      <c r="AV430" s="9">
        <v>44798</v>
      </c>
      <c r="AW430" s="11">
        <f t="shared" si="180"/>
        <v>4.0136986301369859</v>
      </c>
      <c r="AX430">
        <v>25</v>
      </c>
      <c r="AY430" s="12">
        <v>0.05</v>
      </c>
      <c r="AZ430">
        <f t="shared" si="181"/>
        <v>3.7999999999999999E-2</v>
      </c>
      <c r="BA430" s="13">
        <f t="shared" si="182"/>
        <v>21103901</v>
      </c>
      <c r="BB430" s="17" t="s">
        <v>2189</v>
      </c>
      <c r="BC430">
        <f>MATCH(BB430,MONTHLY_INDEX!$A:$A,0)</f>
        <v>798</v>
      </c>
      <c r="BD430">
        <f>MATCH(AU430,MONTHLY_INDEX!$1:$1,0)</f>
        <v>80</v>
      </c>
      <c r="BE430">
        <f>INDEX(MONTHLY_INDEX!$1:$1048576,Final!BC430,Final!BD430)</f>
        <v>96</v>
      </c>
      <c r="BF430">
        <f>MATCH($BF$1,MONTHLY_INDEX!$1:$1,0)</f>
        <v>127</v>
      </c>
      <c r="BG430">
        <f>INDEX(MONTHLY_INDEX!$1:$1048576,Final!BC430,Final!BF430)</f>
        <v>95.3</v>
      </c>
      <c r="BH430" s="23">
        <f t="shared" si="194"/>
        <v>-7.2916666666666963E-3</v>
      </c>
      <c r="BI430" s="14">
        <f t="shared" si="195"/>
        <v>20950018.388541665</v>
      </c>
      <c r="BJ430" s="14">
        <f t="shared" si="196"/>
        <v>3195308.2840825049</v>
      </c>
      <c r="BK430" s="15">
        <f t="shared" si="186"/>
        <v>17754710.104459159</v>
      </c>
      <c r="BL430" s="52">
        <v>0</v>
      </c>
      <c r="BM430" s="15">
        <f t="shared" si="197"/>
        <v>17754710.104459159</v>
      </c>
    </row>
    <row r="431" spans="1:65">
      <c r="A431" s="8">
        <v>429</v>
      </c>
      <c r="B431" s="1" t="s">
        <v>44</v>
      </c>
      <c r="C431" s="1">
        <v>1500</v>
      </c>
      <c r="D431" s="1" t="s">
        <v>60</v>
      </c>
      <c r="E431" s="1">
        <v>150000022</v>
      </c>
      <c r="F431" s="1" t="s">
        <v>60</v>
      </c>
      <c r="G431" s="1" t="s">
        <v>103</v>
      </c>
      <c r="H431" s="1">
        <v>15</v>
      </c>
      <c r="I431" s="1" t="s">
        <v>52</v>
      </c>
      <c r="J431" s="1" t="s">
        <v>49</v>
      </c>
      <c r="K431" s="1">
        <v>17406001</v>
      </c>
      <c r="L431" s="1" t="s">
        <v>50</v>
      </c>
      <c r="M431" s="1" t="s">
        <v>51</v>
      </c>
      <c r="N431" s="1" t="s">
        <v>64</v>
      </c>
      <c r="O431" s="1" t="s">
        <v>65</v>
      </c>
      <c r="P431" s="1" t="s">
        <v>66</v>
      </c>
      <c r="Q431" s="1" t="s">
        <v>67</v>
      </c>
      <c r="R431" s="1" t="s">
        <v>87</v>
      </c>
      <c r="S431" s="1" t="s">
        <v>88</v>
      </c>
      <c r="T431" s="2">
        <v>43333</v>
      </c>
      <c r="U431" s="2">
        <v>43333</v>
      </c>
      <c r="V431" s="1" t="s">
        <v>52</v>
      </c>
      <c r="W431" s="3">
        <v>1</v>
      </c>
      <c r="X431" s="1" t="s">
        <v>53</v>
      </c>
      <c r="Y431" s="4">
        <v>580650</v>
      </c>
      <c r="Z431" s="4">
        <v>-76066</v>
      </c>
      <c r="AA431" s="4">
        <v>0</v>
      </c>
      <c r="AB431" s="4">
        <v>0</v>
      </c>
      <c r="AC431" s="4">
        <v>0</v>
      </c>
      <c r="AD431" s="4">
        <v>580650</v>
      </c>
      <c r="AE431" s="5">
        <v>1685</v>
      </c>
      <c r="AF431" s="1" t="s">
        <v>70</v>
      </c>
      <c r="AG431" s="1" t="s">
        <v>71</v>
      </c>
      <c r="AH431" s="1" t="s">
        <v>89</v>
      </c>
      <c r="AI431" s="1" t="s">
        <v>57</v>
      </c>
      <c r="AJ431" s="5">
        <v>10950</v>
      </c>
      <c r="AK431" s="4">
        <v>-6023</v>
      </c>
      <c r="AL431" s="4">
        <v>0</v>
      </c>
      <c r="AM431" s="4">
        <v>0</v>
      </c>
      <c r="AN431" s="4">
        <v>0</v>
      </c>
      <c r="AO431" s="4">
        <v>-82089</v>
      </c>
      <c r="AP431" s="4">
        <v>-82089</v>
      </c>
      <c r="AQ431" s="4">
        <v>0</v>
      </c>
      <c r="AR431" s="4">
        <v>498561</v>
      </c>
      <c r="AS431" s="1" t="s">
        <v>52</v>
      </c>
      <c r="AT431" s="9">
        <f t="shared" si="178"/>
        <v>43333</v>
      </c>
      <c r="AU431" s="9">
        <f t="shared" si="179"/>
        <v>43313</v>
      </c>
      <c r="AV431" s="9">
        <v>44798</v>
      </c>
      <c r="AW431" s="11">
        <f t="shared" si="180"/>
        <v>4.0136986301369859</v>
      </c>
      <c r="AX431">
        <v>10</v>
      </c>
      <c r="AY431" s="12">
        <v>0.05</v>
      </c>
      <c r="AZ431">
        <f t="shared" si="181"/>
        <v>9.5000000000000001E-2</v>
      </c>
      <c r="BA431" s="13">
        <f t="shared" si="182"/>
        <v>580650</v>
      </c>
      <c r="BB431" s="17" t="s">
        <v>1941</v>
      </c>
      <c r="BC431">
        <f>MATCH(BB431,MONTHLY_INDEX!$A:$A,0)</f>
        <v>674</v>
      </c>
      <c r="BD431">
        <f>MATCH(AU431,MONTHLY_INDEX!$1:$1,0)</f>
        <v>80</v>
      </c>
      <c r="BE431">
        <f>INDEX(MONTHLY_INDEX!$1:$1048576,Final!BC431,Final!BD431)</f>
        <v>105.1</v>
      </c>
      <c r="BF431">
        <f>MATCH($BF$1,MONTHLY_INDEX!$1:$1,0)</f>
        <v>127</v>
      </c>
      <c r="BG431">
        <f>INDEX(MONTHLY_INDEX!$1:$1048576,Final!BC431,Final!BF431)</f>
        <v>122.8</v>
      </c>
      <c r="BH431" s="23">
        <f t="shared" si="194"/>
        <v>0.16841103710751668</v>
      </c>
      <c r="BI431" s="14">
        <f t="shared" si="195"/>
        <v>678437.86869647959</v>
      </c>
      <c r="BJ431" s="14">
        <f t="shared" si="196"/>
        <v>258689.28870091107</v>
      </c>
      <c r="BK431" s="15">
        <f t="shared" si="186"/>
        <v>419748.57999556849</v>
      </c>
      <c r="BL431" s="52">
        <v>0</v>
      </c>
      <c r="BM431" s="15">
        <f t="shared" si="197"/>
        <v>419748.57999556849</v>
      </c>
    </row>
    <row r="432" spans="1:65">
      <c r="A432" s="8">
        <v>430</v>
      </c>
      <c r="B432" s="1" t="s">
        <v>44</v>
      </c>
      <c r="C432" s="1">
        <v>1500</v>
      </c>
      <c r="D432" s="1" t="s">
        <v>60</v>
      </c>
      <c r="E432" s="1">
        <v>150000022</v>
      </c>
      <c r="F432" s="1" t="s">
        <v>60</v>
      </c>
      <c r="G432" s="1" t="s">
        <v>104</v>
      </c>
      <c r="H432" s="1">
        <v>16</v>
      </c>
      <c r="I432" s="1" t="s">
        <v>52</v>
      </c>
      <c r="J432" s="1" t="s">
        <v>49</v>
      </c>
      <c r="K432" s="1">
        <v>17406001</v>
      </c>
      <c r="L432" s="1" t="s">
        <v>50</v>
      </c>
      <c r="M432" s="1" t="s">
        <v>51</v>
      </c>
      <c r="N432" s="1" t="s">
        <v>64</v>
      </c>
      <c r="O432" s="1" t="s">
        <v>65</v>
      </c>
      <c r="P432" s="1" t="s">
        <v>66</v>
      </c>
      <c r="Q432" s="1" t="s">
        <v>67</v>
      </c>
      <c r="R432" s="1" t="s">
        <v>87</v>
      </c>
      <c r="S432" s="1" t="s">
        <v>88</v>
      </c>
      <c r="T432" s="2">
        <v>43333</v>
      </c>
      <c r="U432" s="2">
        <v>43333</v>
      </c>
      <c r="V432" s="1" t="s">
        <v>52</v>
      </c>
      <c r="W432" s="3">
        <v>1</v>
      </c>
      <c r="X432" s="1" t="s">
        <v>53</v>
      </c>
      <c r="Y432" s="4">
        <v>175035</v>
      </c>
      <c r="Z432" s="4">
        <v>-22929</v>
      </c>
      <c r="AA432" s="4">
        <v>0</v>
      </c>
      <c r="AB432" s="4">
        <v>0</v>
      </c>
      <c r="AC432" s="4">
        <v>0</v>
      </c>
      <c r="AD432" s="4">
        <v>175035</v>
      </c>
      <c r="AE432" s="5">
        <v>1685</v>
      </c>
      <c r="AF432" s="1" t="s">
        <v>70</v>
      </c>
      <c r="AG432" s="1" t="s">
        <v>71</v>
      </c>
      <c r="AH432" s="1" t="s">
        <v>89</v>
      </c>
      <c r="AI432" s="1" t="s">
        <v>57</v>
      </c>
      <c r="AJ432" s="5">
        <v>10950</v>
      </c>
      <c r="AK432" s="4">
        <v>-1816</v>
      </c>
      <c r="AL432" s="4">
        <v>0</v>
      </c>
      <c r="AM432" s="4">
        <v>0</v>
      </c>
      <c r="AN432" s="4">
        <v>0</v>
      </c>
      <c r="AO432" s="4">
        <v>-24745</v>
      </c>
      <c r="AP432" s="4">
        <v>-24745</v>
      </c>
      <c r="AQ432" s="4">
        <v>0</v>
      </c>
      <c r="AR432" s="4">
        <v>150290</v>
      </c>
      <c r="AS432" s="1" t="s">
        <v>52</v>
      </c>
      <c r="AT432" s="9">
        <f t="shared" si="178"/>
        <v>43333</v>
      </c>
      <c r="AU432" s="9">
        <f t="shared" si="179"/>
        <v>43313</v>
      </c>
      <c r="AV432" s="9">
        <v>44798</v>
      </c>
      <c r="AW432" s="11">
        <f t="shared" si="180"/>
        <v>4.0136986301369859</v>
      </c>
      <c r="AX432">
        <v>10</v>
      </c>
      <c r="AY432" s="12">
        <v>0.05</v>
      </c>
      <c r="AZ432">
        <f t="shared" si="181"/>
        <v>9.5000000000000001E-2</v>
      </c>
      <c r="BA432" s="13">
        <f t="shared" si="182"/>
        <v>175035</v>
      </c>
      <c r="BB432" s="17" t="s">
        <v>1877</v>
      </c>
      <c r="BC432">
        <f>MATCH(BB432,MONTHLY_INDEX!$A:$A,0)</f>
        <v>642</v>
      </c>
      <c r="BD432">
        <f>MATCH(AU432,MONTHLY_INDEX!$1:$1,0)</f>
        <v>80</v>
      </c>
      <c r="BE432">
        <f>INDEX(MONTHLY_INDEX!$1:$1048576,Final!BC432,Final!BD432)</f>
        <v>79.099999999999994</v>
      </c>
      <c r="BF432">
        <f>MATCH($BF$1,MONTHLY_INDEX!$1:$1,0)</f>
        <v>127</v>
      </c>
      <c r="BG432">
        <f>INDEX(MONTHLY_INDEX!$1:$1048576,Final!BC432,Final!BF432)</f>
        <v>94</v>
      </c>
      <c r="BH432" s="23">
        <f t="shared" si="194"/>
        <v>0.18836915297092297</v>
      </c>
      <c r="BI432" s="14">
        <f t="shared" si="195"/>
        <v>208006.19469026552</v>
      </c>
      <c r="BJ432" s="14">
        <f t="shared" si="196"/>
        <v>79313.046975390971</v>
      </c>
      <c r="BK432" s="15">
        <f t="shared" si="186"/>
        <v>128693.14771487455</v>
      </c>
      <c r="BL432" s="52">
        <v>0</v>
      </c>
      <c r="BM432" s="15">
        <f t="shared" si="197"/>
        <v>128693.14771487455</v>
      </c>
    </row>
    <row r="433" spans="1:65">
      <c r="A433" s="8">
        <v>431</v>
      </c>
      <c r="B433" s="1" t="s">
        <v>44</v>
      </c>
      <c r="C433" s="1">
        <v>1500</v>
      </c>
      <c r="D433" s="1" t="s">
        <v>60</v>
      </c>
      <c r="E433" s="1">
        <v>150000022</v>
      </c>
      <c r="F433" s="1" t="s">
        <v>60</v>
      </c>
      <c r="G433" s="1" t="s">
        <v>105</v>
      </c>
      <c r="H433" s="1">
        <v>17</v>
      </c>
      <c r="I433" s="1" t="s">
        <v>52</v>
      </c>
      <c r="J433" s="1" t="s">
        <v>49</v>
      </c>
      <c r="K433" s="1">
        <v>17406001</v>
      </c>
      <c r="L433" s="1" t="s">
        <v>50</v>
      </c>
      <c r="M433" s="1" t="s">
        <v>51</v>
      </c>
      <c r="N433" s="1" t="s">
        <v>64</v>
      </c>
      <c r="O433" s="1" t="s">
        <v>65</v>
      </c>
      <c r="P433" s="1" t="s">
        <v>66</v>
      </c>
      <c r="Q433" s="1" t="s">
        <v>67</v>
      </c>
      <c r="R433" s="1" t="s">
        <v>87</v>
      </c>
      <c r="S433" s="1" t="s">
        <v>88</v>
      </c>
      <c r="T433" s="2">
        <v>43333</v>
      </c>
      <c r="U433" s="2">
        <v>43333</v>
      </c>
      <c r="V433" s="1" t="s">
        <v>52</v>
      </c>
      <c r="W433" s="3">
        <v>1</v>
      </c>
      <c r="X433" s="1" t="s">
        <v>53</v>
      </c>
      <c r="Y433" s="4">
        <v>132796</v>
      </c>
      <c r="Z433" s="4">
        <v>-17395</v>
      </c>
      <c r="AA433" s="4">
        <v>0</v>
      </c>
      <c r="AB433" s="4">
        <v>0</v>
      </c>
      <c r="AC433" s="4">
        <v>0</v>
      </c>
      <c r="AD433" s="4">
        <v>132796</v>
      </c>
      <c r="AE433" s="5">
        <v>1685</v>
      </c>
      <c r="AF433" s="1" t="s">
        <v>70</v>
      </c>
      <c r="AG433" s="1" t="s">
        <v>71</v>
      </c>
      <c r="AH433" s="1" t="s">
        <v>89</v>
      </c>
      <c r="AI433" s="1" t="s">
        <v>57</v>
      </c>
      <c r="AJ433" s="5">
        <v>10950</v>
      </c>
      <c r="AK433" s="4">
        <v>-1378</v>
      </c>
      <c r="AL433" s="4">
        <v>0</v>
      </c>
      <c r="AM433" s="4">
        <v>0</v>
      </c>
      <c r="AN433" s="4">
        <v>0</v>
      </c>
      <c r="AO433" s="4">
        <v>-18773</v>
      </c>
      <c r="AP433" s="4">
        <v>-18773</v>
      </c>
      <c r="AQ433" s="4">
        <v>0</v>
      </c>
      <c r="AR433" s="4">
        <v>114023</v>
      </c>
      <c r="AS433" s="1" t="s">
        <v>52</v>
      </c>
      <c r="AT433" s="9">
        <f t="shared" si="178"/>
        <v>43333</v>
      </c>
      <c r="AU433" s="9">
        <f t="shared" si="179"/>
        <v>43313</v>
      </c>
      <c r="AV433" s="9">
        <v>44798</v>
      </c>
      <c r="AW433" s="11">
        <f t="shared" si="180"/>
        <v>4.0136986301369859</v>
      </c>
      <c r="AX433">
        <v>10</v>
      </c>
      <c r="AY433" s="12">
        <v>0.05</v>
      </c>
      <c r="AZ433">
        <f t="shared" si="181"/>
        <v>9.5000000000000001E-2</v>
      </c>
      <c r="BA433" s="13">
        <f t="shared" si="182"/>
        <v>132796</v>
      </c>
      <c r="BB433" s="17" t="s">
        <v>2189</v>
      </c>
      <c r="BC433">
        <f>MATCH(BB433,MONTHLY_INDEX!$A:$A,0)</f>
        <v>798</v>
      </c>
      <c r="BD433">
        <f>MATCH(AU433,MONTHLY_INDEX!$1:$1,0)</f>
        <v>80</v>
      </c>
      <c r="BE433">
        <f>INDEX(MONTHLY_INDEX!$1:$1048576,Final!BC433,Final!BD433)</f>
        <v>96</v>
      </c>
      <c r="BF433">
        <f>MATCH($BF$1,MONTHLY_INDEX!$1:$1,0)</f>
        <v>127</v>
      </c>
      <c r="BG433">
        <f>INDEX(MONTHLY_INDEX!$1:$1048576,Final!BC433,Final!BF433)</f>
        <v>95.3</v>
      </c>
      <c r="BH433" s="23">
        <f t="shared" si="194"/>
        <v>-7.2916666666666963E-3</v>
      </c>
      <c r="BI433" s="14">
        <f t="shared" si="195"/>
        <v>131827.69583333333</v>
      </c>
      <c r="BJ433" s="14">
        <f t="shared" si="196"/>
        <v>50266.0810071347</v>
      </c>
      <c r="BK433" s="15">
        <f t="shared" si="186"/>
        <v>81561.614826198638</v>
      </c>
      <c r="BL433" s="52">
        <v>0</v>
      </c>
      <c r="BM433" s="15">
        <f t="shared" si="197"/>
        <v>81561.614826198638</v>
      </c>
    </row>
    <row r="434" spans="1:65">
      <c r="A434" s="8">
        <v>432</v>
      </c>
      <c r="B434" s="1" t="s">
        <v>44</v>
      </c>
      <c r="C434" s="1">
        <v>1500</v>
      </c>
      <c r="D434" s="1" t="s">
        <v>60</v>
      </c>
      <c r="E434" s="1">
        <v>150000022</v>
      </c>
      <c r="F434" s="1" t="s">
        <v>60</v>
      </c>
      <c r="G434" s="1" t="s">
        <v>106</v>
      </c>
      <c r="H434" s="1">
        <v>18</v>
      </c>
      <c r="I434" s="1" t="s">
        <v>52</v>
      </c>
      <c r="J434" s="1" t="s">
        <v>49</v>
      </c>
      <c r="K434" s="1">
        <v>17406001</v>
      </c>
      <c r="L434" s="1" t="s">
        <v>50</v>
      </c>
      <c r="M434" s="1" t="s">
        <v>51</v>
      </c>
      <c r="N434" s="1" t="s">
        <v>64</v>
      </c>
      <c r="O434" s="1" t="s">
        <v>65</v>
      </c>
      <c r="P434" s="1" t="s">
        <v>66</v>
      </c>
      <c r="Q434" s="1" t="s">
        <v>67</v>
      </c>
      <c r="R434" s="1" t="s">
        <v>87</v>
      </c>
      <c r="S434" s="1" t="s">
        <v>88</v>
      </c>
      <c r="T434" s="2">
        <v>43333</v>
      </c>
      <c r="U434" s="2">
        <v>43333</v>
      </c>
      <c r="V434" s="1" t="s">
        <v>52</v>
      </c>
      <c r="W434" s="3">
        <v>1</v>
      </c>
      <c r="X434" s="1" t="s">
        <v>53</v>
      </c>
      <c r="Y434" s="4">
        <v>469552</v>
      </c>
      <c r="Z434" s="4">
        <v>-61512</v>
      </c>
      <c r="AA434" s="4">
        <v>0</v>
      </c>
      <c r="AB434" s="4">
        <v>0</v>
      </c>
      <c r="AC434" s="4">
        <v>0</v>
      </c>
      <c r="AD434" s="4">
        <v>469552</v>
      </c>
      <c r="AE434" s="5">
        <v>1685</v>
      </c>
      <c r="AF434" s="1" t="s">
        <v>70</v>
      </c>
      <c r="AG434" s="1" t="s">
        <v>71</v>
      </c>
      <c r="AH434" s="1" t="s">
        <v>89</v>
      </c>
      <c r="AI434" s="1" t="s">
        <v>57</v>
      </c>
      <c r="AJ434" s="5">
        <v>10950</v>
      </c>
      <c r="AK434" s="4">
        <v>-4871</v>
      </c>
      <c r="AL434" s="4">
        <v>0</v>
      </c>
      <c r="AM434" s="4">
        <v>0</v>
      </c>
      <c r="AN434" s="4">
        <v>0</v>
      </c>
      <c r="AO434" s="4">
        <v>-66383</v>
      </c>
      <c r="AP434" s="4">
        <v>-66383</v>
      </c>
      <c r="AQ434" s="4">
        <v>0</v>
      </c>
      <c r="AR434" s="4">
        <v>403169</v>
      </c>
      <c r="AS434" s="1" t="s">
        <v>52</v>
      </c>
      <c r="AT434" s="9">
        <f t="shared" si="178"/>
        <v>43333</v>
      </c>
      <c r="AU434" s="9">
        <f t="shared" si="179"/>
        <v>43313</v>
      </c>
      <c r="AV434" s="9">
        <v>44798</v>
      </c>
      <c r="AW434" s="11">
        <f t="shared" si="180"/>
        <v>4.0136986301369859</v>
      </c>
      <c r="AX434">
        <v>10</v>
      </c>
      <c r="AY434" s="12">
        <v>0.05</v>
      </c>
      <c r="AZ434">
        <f t="shared" si="181"/>
        <v>9.5000000000000001E-2</v>
      </c>
      <c r="BA434" s="13">
        <f t="shared" si="182"/>
        <v>469552</v>
      </c>
      <c r="BB434" s="17" t="s">
        <v>1871</v>
      </c>
      <c r="BC434">
        <f>MATCH(BB434,MONTHLY_INDEX!$A:$A,0)</f>
        <v>639</v>
      </c>
      <c r="BD434">
        <f>MATCH(AU434,MONTHLY_INDEX!$1:$1,0)</f>
        <v>80</v>
      </c>
      <c r="BE434">
        <f>INDEX(MONTHLY_INDEX!$1:$1048576,Final!BC434,Final!BD434)</f>
        <v>112.8</v>
      </c>
      <c r="BF434">
        <f>MATCH($BF$1,MONTHLY_INDEX!$1:$1,0)</f>
        <v>127</v>
      </c>
      <c r="BG434">
        <f>INDEX(MONTHLY_INDEX!$1:$1048576,Final!BC434,Final!BF434)</f>
        <v>116.2</v>
      </c>
      <c r="BH434" s="23">
        <f t="shared" si="194"/>
        <v>3.0141843971631256E-2</v>
      </c>
      <c r="BI434" s="14">
        <f t="shared" si="195"/>
        <v>483705.16312056739</v>
      </c>
      <c r="BJ434" s="14">
        <f t="shared" si="196"/>
        <v>184437.44130768481</v>
      </c>
      <c r="BK434" s="15">
        <f t="shared" si="186"/>
        <v>299267.72181288258</v>
      </c>
      <c r="BL434" s="52">
        <v>0</v>
      </c>
      <c r="BM434" s="15">
        <f t="shared" si="197"/>
        <v>299267.72181288258</v>
      </c>
    </row>
    <row r="435" spans="1:65">
      <c r="A435" s="8">
        <v>433</v>
      </c>
      <c r="B435" s="1" t="s">
        <v>44</v>
      </c>
      <c r="C435" s="1">
        <v>1500</v>
      </c>
      <c r="D435" s="1" t="s">
        <v>60</v>
      </c>
      <c r="E435" s="1">
        <v>150000022</v>
      </c>
      <c r="F435" s="1" t="s">
        <v>60</v>
      </c>
      <c r="G435" s="1" t="s">
        <v>107</v>
      </c>
      <c r="H435" s="1">
        <v>19</v>
      </c>
      <c r="I435" s="1" t="s">
        <v>52</v>
      </c>
      <c r="J435" s="1" t="s">
        <v>49</v>
      </c>
      <c r="K435" s="1">
        <v>17406001</v>
      </c>
      <c r="L435" s="1" t="s">
        <v>50</v>
      </c>
      <c r="M435" s="1" t="s">
        <v>51</v>
      </c>
      <c r="N435" s="1" t="s">
        <v>64</v>
      </c>
      <c r="O435" s="1" t="s">
        <v>65</v>
      </c>
      <c r="P435" s="1" t="s">
        <v>66</v>
      </c>
      <c r="Q435" s="1" t="s">
        <v>67</v>
      </c>
      <c r="R435" s="1" t="s">
        <v>87</v>
      </c>
      <c r="S435" s="1" t="s">
        <v>88</v>
      </c>
      <c r="T435" s="2">
        <v>43333</v>
      </c>
      <c r="U435" s="2">
        <v>43333</v>
      </c>
      <c r="V435" s="1" t="s">
        <v>52</v>
      </c>
      <c r="W435" s="3">
        <v>1</v>
      </c>
      <c r="X435" s="1" t="s">
        <v>53</v>
      </c>
      <c r="Y435" s="4">
        <v>6861326</v>
      </c>
      <c r="Z435" s="4">
        <v>-898859</v>
      </c>
      <c r="AA435" s="4">
        <v>0</v>
      </c>
      <c r="AB435" s="4">
        <v>0</v>
      </c>
      <c r="AC435" s="4">
        <v>0</v>
      </c>
      <c r="AD435" s="4">
        <v>6861326</v>
      </c>
      <c r="AE435" s="5">
        <v>1685</v>
      </c>
      <c r="AF435" s="1" t="s">
        <v>70</v>
      </c>
      <c r="AG435" s="1" t="s">
        <v>71</v>
      </c>
      <c r="AH435" s="1" t="s">
        <v>89</v>
      </c>
      <c r="AI435" s="1" t="s">
        <v>57</v>
      </c>
      <c r="AJ435" s="5">
        <v>10950</v>
      </c>
      <c r="AK435" s="4">
        <v>-71176</v>
      </c>
      <c r="AL435" s="4">
        <v>0</v>
      </c>
      <c r="AM435" s="4">
        <v>0</v>
      </c>
      <c r="AN435" s="4">
        <v>0</v>
      </c>
      <c r="AO435" s="4">
        <v>-970035</v>
      </c>
      <c r="AP435" s="4">
        <v>-970035</v>
      </c>
      <c r="AQ435" s="4">
        <v>0</v>
      </c>
      <c r="AR435" s="4">
        <v>5891291</v>
      </c>
      <c r="AS435" s="1" t="s">
        <v>52</v>
      </c>
      <c r="AT435" s="9">
        <f t="shared" si="178"/>
        <v>43333</v>
      </c>
      <c r="AU435" s="9">
        <f t="shared" si="179"/>
        <v>43313</v>
      </c>
      <c r="AV435" s="9">
        <v>44798</v>
      </c>
      <c r="AW435" s="11">
        <f t="shared" si="180"/>
        <v>4.0136986301369859</v>
      </c>
      <c r="AX435">
        <v>10</v>
      </c>
      <c r="AY435" s="12">
        <v>0.05</v>
      </c>
      <c r="AZ435">
        <f t="shared" si="181"/>
        <v>9.5000000000000001E-2</v>
      </c>
      <c r="BA435" s="13">
        <f t="shared" si="182"/>
        <v>6861326</v>
      </c>
      <c r="BI435" s="14">
        <f t="shared" ref="BI435:BI437" si="198">AR435</f>
        <v>5891291</v>
      </c>
      <c r="BJ435" s="14">
        <v>0</v>
      </c>
      <c r="BK435" s="14">
        <f t="shared" ref="BK435:BK437" si="199">AR435</f>
        <v>5891291</v>
      </c>
      <c r="BL435" s="52">
        <v>0</v>
      </c>
      <c r="BM435" s="15">
        <f t="shared" ref="BM435:BM437" si="200">AR435</f>
        <v>5891291</v>
      </c>
    </row>
    <row r="436" spans="1:65">
      <c r="A436" s="8">
        <v>434</v>
      </c>
      <c r="B436" s="1" t="s">
        <v>44</v>
      </c>
      <c r="C436" s="1">
        <v>1500</v>
      </c>
      <c r="D436" s="1" t="s">
        <v>60</v>
      </c>
      <c r="E436" s="1">
        <v>150000022</v>
      </c>
      <c r="F436" s="1" t="s">
        <v>60</v>
      </c>
      <c r="G436" s="1" t="s">
        <v>108</v>
      </c>
      <c r="H436" s="1">
        <v>20</v>
      </c>
      <c r="I436" s="1" t="s">
        <v>52</v>
      </c>
      <c r="J436" s="1" t="s">
        <v>49</v>
      </c>
      <c r="K436" s="1">
        <v>17406001</v>
      </c>
      <c r="L436" s="1" t="s">
        <v>50</v>
      </c>
      <c r="M436" s="1" t="s">
        <v>51</v>
      </c>
      <c r="N436" s="1" t="s">
        <v>64</v>
      </c>
      <c r="O436" s="1" t="s">
        <v>65</v>
      </c>
      <c r="P436" s="1" t="s">
        <v>66</v>
      </c>
      <c r="Q436" s="1" t="s">
        <v>67</v>
      </c>
      <c r="R436" s="1" t="s">
        <v>87</v>
      </c>
      <c r="S436" s="1" t="s">
        <v>88</v>
      </c>
      <c r="T436" s="2">
        <v>43333</v>
      </c>
      <c r="U436" s="2">
        <v>43333</v>
      </c>
      <c r="V436" s="1" t="s">
        <v>52</v>
      </c>
      <c r="W436" s="3">
        <v>1</v>
      </c>
      <c r="X436" s="1" t="s">
        <v>53</v>
      </c>
      <c r="Y436" s="4">
        <v>5552065</v>
      </c>
      <c r="Z436" s="4">
        <v>-727341</v>
      </c>
      <c r="AA436" s="4">
        <v>0</v>
      </c>
      <c r="AB436" s="4">
        <v>0</v>
      </c>
      <c r="AC436" s="4">
        <v>0</v>
      </c>
      <c r="AD436" s="4">
        <v>5552065</v>
      </c>
      <c r="AE436" s="5">
        <v>1685</v>
      </c>
      <c r="AF436" s="1" t="s">
        <v>70</v>
      </c>
      <c r="AG436" s="1" t="s">
        <v>71</v>
      </c>
      <c r="AH436" s="1" t="s">
        <v>89</v>
      </c>
      <c r="AI436" s="1" t="s">
        <v>57</v>
      </c>
      <c r="AJ436" s="5">
        <v>10950</v>
      </c>
      <c r="AK436" s="4">
        <v>-57594</v>
      </c>
      <c r="AL436" s="4">
        <v>0</v>
      </c>
      <c r="AM436" s="4">
        <v>0</v>
      </c>
      <c r="AN436" s="4">
        <v>0</v>
      </c>
      <c r="AO436" s="4">
        <v>-784935</v>
      </c>
      <c r="AP436" s="4">
        <v>-784935</v>
      </c>
      <c r="AQ436" s="4">
        <v>0</v>
      </c>
      <c r="AR436" s="4">
        <v>4767130</v>
      </c>
      <c r="AS436" s="1" t="s">
        <v>52</v>
      </c>
      <c r="AT436" s="9">
        <f t="shared" si="178"/>
        <v>43333</v>
      </c>
      <c r="AU436" s="9">
        <f t="shared" si="179"/>
        <v>43313</v>
      </c>
      <c r="AV436" s="9">
        <v>44798</v>
      </c>
      <c r="AW436" s="11">
        <f t="shared" si="180"/>
        <v>4.0136986301369859</v>
      </c>
      <c r="AX436">
        <v>10</v>
      </c>
      <c r="AY436" s="12">
        <v>0.05</v>
      </c>
      <c r="AZ436">
        <f t="shared" si="181"/>
        <v>9.5000000000000001E-2</v>
      </c>
      <c r="BA436" s="13">
        <f t="shared" si="182"/>
        <v>5552065</v>
      </c>
      <c r="BI436" s="14">
        <f t="shared" si="198"/>
        <v>4767130</v>
      </c>
      <c r="BJ436" s="14">
        <v>0</v>
      </c>
      <c r="BK436" s="14">
        <f t="shared" si="199"/>
        <v>4767130</v>
      </c>
      <c r="BL436" s="52">
        <v>0</v>
      </c>
      <c r="BM436" s="15">
        <f t="shared" si="200"/>
        <v>4767130</v>
      </c>
    </row>
    <row r="437" spans="1:65">
      <c r="A437" s="8">
        <v>435</v>
      </c>
      <c r="B437" s="1" t="s">
        <v>44</v>
      </c>
      <c r="C437" s="1">
        <v>1500</v>
      </c>
      <c r="D437" s="1" t="s">
        <v>60</v>
      </c>
      <c r="E437" s="1">
        <v>150000022</v>
      </c>
      <c r="F437" s="1" t="s">
        <v>60</v>
      </c>
      <c r="G437" s="1" t="s">
        <v>109</v>
      </c>
      <c r="H437" s="1">
        <v>21</v>
      </c>
      <c r="I437" s="1" t="s">
        <v>52</v>
      </c>
      <c r="J437" s="1" t="s">
        <v>49</v>
      </c>
      <c r="K437" s="1">
        <v>17406001</v>
      </c>
      <c r="L437" s="1" t="s">
        <v>50</v>
      </c>
      <c r="M437" s="1" t="s">
        <v>51</v>
      </c>
      <c r="N437" s="1" t="s">
        <v>64</v>
      </c>
      <c r="O437" s="1" t="s">
        <v>65</v>
      </c>
      <c r="P437" s="1" t="s">
        <v>66</v>
      </c>
      <c r="Q437" s="1" t="s">
        <v>67</v>
      </c>
      <c r="R437" s="1" t="s">
        <v>87</v>
      </c>
      <c r="S437" s="1" t="s">
        <v>88</v>
      </c>
      <c r="T437" s="2">
        <v>43333</v>
      </c>
      <c r="U437" s="2">
        <v>43333</v>
      </c>
      <c r="V437" s="1" t="s">
        <v>52</v>
      </c>
      <c r="W437" s="3">
        <v>1</v>
      </c>
      <c r="X437" s="1" t="s">
        <v>53</v>
      </c>
      <c r="Y437" s="4">
        <v>1950695</v>
      </c>
      <c r="Z437" s="4">
        <v>-256470</v>
      </c>
      <c r="AA437" s="4">
        <v>0</v>
      </c>
      <c r="AB437" s="4">
        <v>0</v>
      </c>
      <c r="AC437" s="4">
        <v>0</v>
      </c>
      <c r="AD437" s="4">
        <v>1950695</v>
      </c>
      <c r="AE437" s="5">
        <v>1685</v>
      </c>
      <c r="AF437" s="1" t="s">
        <v>70</v>
      </c>
      <c r="AG437" s="1" t="s">
        <v>71</v>
      </c>
      <c r="AH437" s="1" t="s">
        <v>89</v>
      </c>
      <c r="AI437" s="1" t="s">
        <v>57</v>
      </c>
      <c r="AJ437" s="5">
        <v>10950</v>
      </c>
      <c r="AK437" s="4">
        <v>-20224</v>
      </c>
      <c r="AL437" s="4">
        <v>0</v>
      </c>
      <c r="AM437" s="4">
        <v>0</v>
      </c>
      <c r="AN437" s="4">
        <v>0</v>
      </c>
      <c r="AO437" s="4">
        <v>-276694</v>
      </c>
      <c r="AP437" s="4">
        <v>-276694</v>
      </c>
      <c r="AQ437" s="4">
        <v>0</v>
      </c>
      <c r="AR437" s="4">
        <v>1674001</v>
      </c>
      <c r="AS437" s="1" t="s">
        <v>52</v>
      </c>
      <c r="AT437" s="9">
        <f t="shared" si="178"/>
        <v>43333</v>
      </c>
      <c r="AU437" s="9">
        <f t="shared" si="179"/>
        <v>43313</v>
      </c>
      <c r="AV437" s="9">
        <v>44798</v>
      </c>
      <c r="AW437" s="11">
        <f t="shared" si="180"/>
        <v>4.0136986301369859</v>
      </c>
      <c r="AX437">
        <v>10</v>
      </c>
      <c r="AY437" s="12">
        <v>0.05</v>
      </c>
      <c r="AZ437">
        <f t="shared" si="181"/>
        <v>9.5000000000000001E-2</v>
      </c>
      <c r="BA437" s="13">
        <f t="shared" si="182"/>
        <v>1950695</v>
      </c>
      <c r="BI437" s="14">
        <f t="shared" si="198"/>
        <v>1674001</v>
      </c>
      <c r="BJ437" s="14">
        <v>0</v>
      </c>
      <c r="BK437" s="14">
        <f t="shared" si="199"/>
        <v>1674001</v>
      </c>
      <c r="BL437" s="52">
        <v>0</v>
      </c>
      <c r="BM437" s="15">
        <f t="shared" si="200"/>
        <v>1674001</v>
      </c>
    </row>
    <row r="438" spans="1:65">
      <c r="A438" s="8">
        <v>436</v>
      </c>
      <c r="B438" s="1" t="s">
        <v>44</v>
      </c>
      <c r="C438" s="1">
        <v>1500</v>
      </c>
      <c r="D438" s="1" t="s">
        <v>60</v>
      </c>
      <c r="E438" s="1">
        <v>150000022</v>
      </c>
      <c r="F438" s="1" t="s">
        <v>60</v>
      </c>
      <c r="G438" s="1" t="s">
        <v>110</v>
      </c>
      <c r="H438" s="1">
        <v>22</v>
      </c>
      <c r="I438" s="1" t="s">
        <v>52</v>
      </c>
      <c r="J438" s="1" t="s">
        <v>49</v>
      </c>
      <c r="K438" s="1">
        <v>17406001</v>
      </c>
      <c r="L438" s="1" t="s">
        <v>50</v>
      </c>
      <c r="M438" s="1" t="s">
        <v>51</v>
      </c>
      <c r="N438" s="1" t="s">
        <v>64</v>
      </c>
      <c r="O438" s="1" t="s">
        <v>65</v>
      </c>
      <c r="P438" s="1" t="s">
        <v>66</v>
      </c>
      <c r="Q438" s="1" t="s">
        <v>67</v>
      </c>
      <c r="R438" s="1" t="s">
        <v>87</v>
      </c>
      <c r="S438" s="1" t="s">
        <v>88</v>
      </c>
      <c r="T438" s="2">
        <v>43333</v>
      </c>
      <c r="U438" s="2">
        <v>43333</v>
      </c>
      <c r="V438" s="1" t="s">
        <v>52</v>
      </c>
      <c r="W438" s="3">
        <v>1</v>
      </c>
      <c r="X438" s="1" t="s">
        <v>53</v>
      </c>
      <c r="Y438" s="4">
        <v>16789210</v>
      </c>
      <c r="Z438" s="4">
        <v>-2199450</v>
      </c>
      <c r="AA438" s="4">
        <v>0</v>
      </c>
      <c r="AB438" s="4">
        <v>0</v>
      </c>
      <c r="AC438" s="4">
        <v>0</v>
      </c>
      <c r="AD438" s="4">
        <v>16789210</v>
      </c>
      <c r="AE438" s="5">
        <v>1685</v>
      </c>
      <c r="AF438" s="1" t="s">
        <v>70</v>
      </c>
      <c r="AG438" s="1" t="s">
        <v>71</v>
      </c>
      <c r="AH438" s="1" t="s">
        <v>89</v>
      </c>
      <c r="AI438" s="1" t="s">
        <v>57</v>
      </c>
      <c r="AJ438" s="5">
        <v>10950</v>
      </c>
      <c r="AK438" s="4">
        <v>-174163</v>
      </c>
      <c r="AL438" s="4">
        <v>0</v>
      </c>
      <c r="AM438" s="4">
        <v>0</v>
      </c>
      <c r="AN438" s="4">
        <v>0</v>
      </c>
      <c r="AO438" s="4">
        <v>-2373613</v>
      </c>
      <c r="AP438" s="4">
        <v>-2373613</v>
      </c>
      <c r="AQ438" s="4">
        <v>0</v>
      </c>
      <c r="AR438" s="4">
        <v>14415597</v>
      </c>
      <c r="AS438" s="1" t="s">
        <v>52</v>
      </c>
      <c r="AT438" s="9">
        <f t="shared" si="178"/>
        <v>43333</v>
      </c>
      <c r="AU438" s="9">
        <f t="shared" si="179"/>
        <v>43313</v>
      </c>
      <c r="AV438" s="9">
        <v>44798</v>
      </c>
      <c r="AW438" s="11">
        <f t="shared" si="180"/>
        <v>4.0136986301369859</v>
      </c>
      <c r="AX438">
        <v>25</v>
      </c>
      <c r="AY438" s="12">
        <v>0.05</v>
      </c>
      <c r="AZ438">
        <f t="shared" si="181"/>
        <v>3.7999999999999999E-2</v>
      </c>
      <c r="BA438" s="13">
        <f t="shared" si="182"/>
        <v>16789210</v>
      </c>
      <c r="BB438" s="17" t="s">
        <v>2189</v>
      </c>
      <c r="BC438">
        <f>MATCH(BB438,MONTHLY_INDEX!$A:$A,0)</f>
        <v>798</v>
      </c>
      <c r="BD438">
        <f>MATCH(AU438,MONTHLY_INDEX!$1:$1,0)</f>
        <v>80</v>
      </c>
      <c r="BE438">
        <f>INDEX(MONTHLY_INDEX!$1:$1048576,Final!BC438,Final!BD438)</f>
        <v>96</v>
      </c>
      <c r="BF438">
        <f>MATCH($BF$1,MONTHLY_INDEX!$1:$1,0)</f>
        <v>127</v>
      </c>
      <c r="BG438">
        <f>INDEX(MONTHLY_INDEX!$1:$1048576,Final!BC438,Final!BF438)</f>
        <v>95.3</v>
      </c>
      <c r="BH438" s="23">
        <f>(BG438-BE438)/BE438</f>
        <v>-7.2916666666666963E-3</v>
      </c>
      <c r="BI438" s="14">
        <f>(1+BH438)*BA438</f>
        <v>16666788.677083332</v>
      </c>
      <c r="BJ438" s="14">
        <f>BI438*AZ438*AW438</f>
        <v>2542027.7415156956</v>
      </c>
      <c r="BK438" s="15">
        <f t="shared" si="186"/>
        <v>14124760.935567636</v>
      </c>
      <c r="BL438" s="52">
        <v>0</v>
      </c>
      <c r="BM438" s="15">
        <f>MAX((1-BL438)*BK438,BI438*AY438)</f>
        <v>14124760.935567636</v>
      </c>
    </row>
    <row r="439" spans="1:65">
      <c r="A439" s="8">
        <v>437</v>
      </c>
      <c r="B439" s="1" t="s">
        <v>44</v>
      </c>
      <c r="C439" s="1">
        <v>1500</v>
      </c>
      <c r="D439" s="1" t="s">
        <v>60</v>
      </c>
      <c r="E439" s="1">
        <v>150000022</v>
      </c>
      <c r="F439" s="1" t="s">
        <v>60</v>
      </c>
      <c r="G439" s="1" t="s">
        <v>111</v>
      </c>
      <c r="H439" s="1">
        <v>23</v>
      </c>
      <c r="I439" s="1" t="s">
        <v>52</v>
      </c>
      <c r="J439" s="1" t="s">
        <v>49</v>
      </c>
      <c r="K439" s="1">
        <v>17406001</v>
      </c>
      <c r="L439" s="1" t="s">
        <v>50</v>
      </c>
      <c r="M439" s="1" t="s">
        <v>51</v>
      </c>
      <c r="N439" s="1" t="s">
        <v>64</v>
      </c>
      <c r="O439" s="1" t="s">
        <v>65</v>
      </c>
      <c r="P439" s="1" t="s">
        <v>66</v>
      </c>
      <c r="Q439" s="1" t="s">
        <v>67</v>
      </c>
      <c r="R439" s="1" t="s">
        <v>87</v>
      </c>
      <c r="S439" s="1" t="s">
        <v>88</v>
      </c>
      <c r="T439" s="2">
        <v>43333</v>
      </c>
      <c r="U439" s="2">
        <v>43333</v>
      </c>
      <c r="V439" s="1" t="s">
        <v>52</v>
      </c>
      <c r="W439" s="3">
        <v>1</v>
      </c>
      <c r="X439" s="1" t="s">
        <v>53</v>
      </c>
      <c r="Y439" s="4">
        <v>32425</v>
      </c>
      <c r="Z439" s="4">
        <v>-4246</v>
      </c>
      <c r="AA439" s="4">
        <v>0</v>
      </c>
      <c r="AB439" s="4">
        <v>0</v>
      </c>
      <c r="AC439" s="4">
        <v>0</v>
      </c>
      <c r="AD439" s="4">
        <v>32425</v>
      </c>
      <c r="AE439" s="5">
        <v>1685</v>
      </c>
      <c r="AF439" s="1" t="s">
        <v>70</v>
      </c>
      <c r="AG439" s="1" t="s">
        <v>71</v>
      </c>
      <c r="AH439" s="1" t="s">
        <v>89</v>
      </c>
      <c r="AI439" s="1" t="s">
        <v>57</v>
      </c>
      <c r="AJ439" s="5">
        <v>10950</v>
      </c>
      <c r="AK439" s="4">
        <v>-336</v>
      </c>
      <c r="AL439" s="4">
        <v>0</v>
      </c>
      <c r="AM439" s="4">
        <v>0</v>
      </c>
      <c r="AN439" s="4">
        <v>0</v>
      </c>
      <c r="AO439" s="4">
        <v>-4582</v>
      </c>
      <c r="AP439" s="4">
        <v>-4582</v>
      </c>
      <c r="AQ439" s="4">
        <v>0</v>
      </c>
      <c r="AR439" s="4">
        <v>27843</v>
      </c>
      <c r="AS439" s="1" t="s">
        <v>52</v>
      </c>
      <c r="AT439" s="9">
        <f t="shared" si="178"/>
        <v>43333</v>
      </c>
      <c r="AU439" s="9">
        <f t="shared" si="179"/>
        <v>43313</v>
      </c>
      <c r="AV439" s="9">
        <v>44798</v>
      </c>
      <c r="AW439" s="11">
        <f t="shared" si="180"/>
        <v>4.0136986301369859</v>
      </c>
      <c r="AX439">
        <v>10</v>
      </c>
      <c r="AY439" s="12">
        <v>0.05</v>
      </c>
      <c r="AZ439">
        <f t="shared" si="181"/>
        <v>9.5000000000000001E-2</v>
      </c>
      <c r="BA439" s="13">
        <f t="shared" si="182"/>
        <v>32425</v>
      </c>
      <c r="BI439" s="14">
        <f t="shared" ref="BI439:BI443" si="201">AR439</f>
        <v>27843</v>
      </c>
      <c r="BJ439" s="14">
        <v>0</v>
      </c>
      <c r="BK439" s="14">
        <f t="shared" ref="BK439:BK443" si="202">AR439</f>
        <v>27843</v>
      </c>
      <c r="BL439" s="52">
        <v>0</v>
      </c>
      <c r="BM439" s="15">
        <f t="shared" ref="BM439:BM443" si="203">AR439</f>
        <v>27843</v>
      </c>
    </row>
    <row r="440" spans="1:65">
      <c r="A440" s="8">
        <v>438</v>
      </c>
      <c r="B440" s="1" t="s">
        <v>44</v>
      </c>
      <c r="C440" s="1">
        <v>1500</v>
      </c>
      <c r="D440" s="1" t="s">
        <v>60</v>
      </c>
      <c r="E440" s="1">
        <v>150000022</v>
      </c>
      <c r="F440" s="1" t="s">
        <v>112</v>
      </c>
      <c r="G440" s="1" t="s">
        <v>113</v>
      </c>
      <c r="H440" s="1">
        <v>24</v>
      </c>
      <c r="I440" s="1" t="s">
        <v>52</v>
      </c>
      <c r="J440" s="1" t="s">
        <v>49</v>
      </c>
      <c r="K440" s="1">
        <v>17406001</v>
      </c>
      <c r="L440" s="1" t="s">
        <v>50</v>
      </c>
      <c r="M440" s="1" t="s">
        <v>51</v>
      </c>
      <c r="N440" s="1" t="s">
        <v>64</v>
      </c>
      <c r="O440" s="1" t="s">
        <v>65</v>
      </c>
      <c r="P440" s="1" t="s">
        <v>66</v>
      </c>
      <c r="Q440" s="1" t="s">
        <v>67</v>
      </c>
      <c r="R440" s="1" t="s">
        <v>87</v>
      </c>
      <c r="S440" s="1" t="s">
        <v>88</v>
      </c>
      <c r="T440" s="2">
        <v>43333</v>
      </c>
      <c r="U440" s="2">
        <v>43333</v>
      </c>
      <c r="V440" s="1" t="s">
        <v>52</v>
      </c>
      <c r="W440" s="3">
        <v>1</v>
      </c>
      <c r="X440" s="1" t="s">
        <v>53</v>
      </c>
      <c r="Y440" s="4">
        <v>970825</v>
      </c>
      <c r="Z440" s="4">
        <v>-127181.51</v>
      </c>
      <c r="AA440" s="4">
        <v>0</v>
      </c>
      <c r="AB440" s="4">
        <v>0</v>
      </c>
      <c r="AC440" s="4">
        <v>0</v>
      </c>
      <c r="AD440" s="4">
        <v>970825</v>
      </c>
      <c r="AE440" s="5">
        <v>1685</v>
      </c>
      <c r="AF440" s="1" t="s">
        <v>70</v>
      </c>
      <c r="AG440" s="1" t="s">
        <v>71</v>
      </c>
      <c r="AH440" s="1" t="s">
        <v>89</v>
      </c>
      <c r="AI440" s="1" t="s">
        <v>57</v>
      </c>
      <c r="AJ440" s="5">
        <v>10950</v>
      </c>
      <c r="AK440" s="4">
        <v>-10071</v>
      </c>
      <c r="AL440" s="4">
        <v>0</v>
      </c>
      <c r="AM440" s="4">
        <v>0</v>
      </c>
      <c r="AN440" s="4">
        <v>0</v>
      </c>
      <c r="AO440" s="4">
        <v>-137252.51</v>
      </c>
      <c r="AP440" s="4">
        <v>-137252.51</v>
      </c>
      <c r="AQ440" s="4">
        <v>0</v>
      </c>
      <c r="AR440" s="4">
        <v>833572.49</v>
      </c>
      <c r="AS440" s="1" t="s">
        <v>52</v>
      </c>
      <c r="AT440" s="9">
        <f t="shared" si="178"/>
        <v>43333</v>
      </c>
      <c r="AU440" s="9">
        <f t="shared" si="179"/>
        <v>43313</v>
      </c>
      <c r="AV440" s="9">
        <v>44798</v>
      </c>
      <c r="AW440" s="11">
        <f t="shared" si="180"/>
        <v>4.0136986301369859</v>
      </c>
      <c r="AX440">
        <v>10</v>
      </c>
      <c r="AY440" s="12">
        <v>0.05</v>
      </c>
      <c r="AZ440">
        <f t="shared" si="181"/>
        <v>9.5000000000000001E-2</v>
      </c>
      <c r="BA440" s="13">
        <f t="shared" si="182"/>
        <v>970825</v>
      </c>
      <c r="BB440" s="16" t="s">
        <v>593</v>
      </c>
      <c r="BC440" s="16" t="s">
        <v>593</v>
      </c>
      <c r="BD440" s="16" t="s">
        <v>593</v>
      </c>
      <c r="BE440" s="16" t="s">
        <v>593</v>
      </c>
      <c r="BF440" s="16" t="s">
        <v>593</v>
      </c>
      <c r="BG440" s="16" t="s">
        <v>593</v>
      </c>
      <c r="BH440" s="16" t="s">
        <v>593</v>
      </c>
      <c r="BI440" s="14">
        <f t="shared" si="201"/>
        <v>833572.49</v>
      </c>
      <c r="BJ440" s="14">
        <v>0</v>
      </c>
      <c r="BK440" s="14">
        <f t="shared" si="202"/>
        <v>833572.49</v>
      </c>
      <c r="BL440" s="52">
        <v>0</v>
      </c>
      <c r="BM440" s="15">
        <f t="shared" si="203"/>
        <v>833572.49</v>
      </c>
    </row>
    <row r="441" spans="1:65">
      <c r="A441" s="8">
        <v>439</v>
      </c>
      <c r="B441" s="1" t="s">
        <v>44</v>
      </c>
      <c r="C441" s="1">
        <v>1500</v>
      </c>
      <c r="D441" s="1" t="s">
        <v>60</v>
      </c>
      <c r="E441" s="1">
        <v>150000022</v>
      </c>
      <c r="F441" s="1" t="s">
        <v>112</v>
      </c>
      <c r="G441" s="1" t="s">
        <v>114</v>
      </c>
      <c r="H441" s="1">
        <v>25</v>
      </c>
      <c r="I441" s="1" t="s">
        <v>52</v>
      </c>
      <c r="J441" s="1" t="s">
        <v>49</v>
      </c>
      <c r="K441" s="1">
        <v>17406001</v>
      </c>
      <c r="L441" s="1" t="s">
        <v>50</v>
      </c>
      <c r="M441" s="1" t="s">
        <v>51</v>
      </c>
      <c r="N441" s="1" t="s">
        <v>64</v>
      </c>
      <c r="O441" s="1" t="s">
        <v>65</v>
      </c>
      <c r="P441" s="1" t="s">
        <v>66</v>
      </c>
      <c r="Q441" s="1" t="s">
        <v>67</v>
      </c>
      <c r="R441" s="1" t="s">
        <v>87</v>
      </c>
      <c r="S441" s="1" t="s">
        <v>88</v>
      </c>
      <c r="T441" s="2">
        <v>43333</v>
      </c>
      <c r="U441" s="2">
        <v>43333</v>
      </c>
      <c r="V441" s="1" t="s">
        <v>52</v>
      </c>
      <c r="W441" s="3">
        <v>1</v>
      </c>
      <c r="X441" s="1" t="s">
        <v>53</v>
      </c>
      <c r="Y441" s="4">
        <v>2008211</v>
      </c>
      <c r="Z441" s="4">
        <v>-263082.87</v>
      </c>
      <c r="AA441" s="4">
        <v>0</v>
      </c>
      <c r="AB441" s="4">
        <v>0</v>
      </c>
      <c r="AC441" s="4">
        <v>0</v>
      </c>
      <c r="AD441" s="4">
        <v>2008211</v>
      </c>
      <c r="AE441" s="5">
        <v>1685</v>
      </c>
      <c r="AF441" s="1" t="s">
        <v>70</v>
      </c>
      <c r="AG441" s="1" t="s">
        <v>71</v>
      </c>
      <c r="AH441" s="1" t="s">
        <v>89</v>
      </c>
      <c r="AI441" s="1" t="s">
        <v>57</v>
      </c>
      <c r="AJ441" s="5">
        <v>10950</v>
      </c>
      <c r="AK441" s="4">
        <v>-20832</v>
      </c>
      <c r="AL441" s="4">
        <v>0</v>
      </c>
      <c r="AM441" s="4">
        <v>0</v>
      </c>
      <c r="AN441" s="4">
        <v>0</v>
      </c>
      <c r="AO441" s="4">
        <v>-283914.87</v>
      </c>
      <c r="AP441" s="4">
        <v>-283914.87</v>
      </c>
      <c r="AQ441" s="4">
        <v>0</v>
      </c>
      <c r="AR441" s="4">
        <v>1724296.13</v>
      </c>
      <c r="AS441" s="1" t="s">
        <v>52</v>
      </c>
      <c r="AT441" s="9">
        <f t="shared" si="178"/>
        <v>43333</v>
      </c>
      <c r="AU441" s="9">
        <f t="shared" si="179"/>
        <v>43313</v>
      </c>
      <c r="AV441" s="9">
        <v>44798</v>
      </c>
      <c r="AW441" s="11">
        <f t="shared" si="180"/>
        <v>4.0136986301369859</v>
      </c>
      <c r="AX441">
        <v>10</v>
      </c>
      <c r="AY441" s="12">
        <v>0.05</v>
      </c>
      <c r="AZ441">
        <f t="shared" si="181"/>
        <v>9.5000000000000001E-2</v>
      </c>
      <c r="BA441" s="13">
        <f t="shared" si="182"/>
        <v>2008211</v>
      </c>
      <c r="BB441" s="16" t="s">
        <v>593</v>
      </c>
      <c r="BC441" s="16" t="s">
        <v>593</v>
      </c>
      <c r="BD441" s="16" t="s">
        <v>593</v>
      </c>
      <c r="BE441" s="16" t="s">
        <v>593</v>
      </c>
      <c r="BF441" s="16" t="s">
        <v>593</v>
      </c>
      <c r="BG441" s="16" t="s">
        <v>593</v>
      </c>
      <c r="BH441" s="16" t="s">
        <v>593</v>
      </c>
      <c r="BI441" s="14">
        <f t="shared" si="201"/>
        <v>1724296.13</v>
      </c>
      <c r="BJ441" s="14">
        <v>0</v>
      </c>
      <c r="BK441" s="14">
        <f t="shared" si="202"/>
        <v>1724296.13</v>
      </c>
      <c r="BL441" s="52">
        <v>0</v>
      </c>
      <c r="BM441" s="15">
        <f t="shared" si="203"/>
        <v>1724296.13</v>
      </c>
    </row>
    <row r="442" spans="1:65">
      <c r="A442" s="8">
        <v>440</v>
      </c>
      <c r="B442" s="1" t="s">
        <v>44</v>
      </c>
      <c r="C442" s="1">
        <v>1500</v>
      </c>
      <c r="D442" s="1" t="s">
        <v>60</v>
      </c>
      <c r="E442" s="1">
        <v>150000022</v>
      </c>
      <c r="F442" s="1" t="s">
        <v>60</v>
      </c>
      <c r="G442" s="1" t="s">
        <v>115</v>
      </c>
      <c r="H442" s="1">
        <v>26</v>
      </c>
      <c r="I442" s="1" t="s">
        <v>52</v>
      </c>
      <c r="J442" s="1" t="s">
        <v>49</v>
      </c>
      <c r="K442" s="1">
        <v>17406001</v>
      </c>
      <c r="L442" s="1" t="s">
        <v>50</v>
      </c>
      <c r="M442" s="1" t="s">
        <v>51</v>
      </c>
      <c r="N442" s="1" t="s">
        <v>64</v>
      </c>
      <c r="O442" s="1" t="s">
        <v>65</v>
      </c>
      <c r="P442" s="1" t="s">
        <v>66</v>
      </c>
      <c r="Q442" s="1" t="s">
        <v>67</v>
      </c>
      <c r="R442" s="1" t="s">
        <v>87</v>
      </c>
      <c r="S442" s="1" t="s">
        <v>88</v>
      </c>
      <c r="T442" s="2">
        <v>43333</v>
      </c>
      <c r="U442" s="2">
        <v>43333</v>
      </c>
      <c r="V442" s="1" t="s">
        <v>52</v>
      </c>
      <c r="W442" s="3">
        <v>1</v>
      </c>
      <c r="X442" s="1" t="s">
        <v>53</v>
      </c>
      <c r="Y442" s="4">
        <v>120000</v>
      </c>
      <c r="Z442" s="4">
        <v>-15720</v>
      </c>
      <c r="AA442" s="4">
        <v>0</v>
      </c>
      <c r="AB442" s="4">
        <v>0</v>
      </c>
      <c r="AC442" s="4">
        <v>0</v>
      </c>
      <c r="AD442" s="4">
        <v>120000</v>
      </c>
      <c r="AE442" s="5">
        <v>1685</v>
      </c>
      <c r="AF442" s="1" t="s">
        <v>70</v>
      </c>
      <c r="AG442" s="1" t="s">
        <v>71</v>
      </c>
      <c r="AH442" s="1" t="s">
        <v>89</v>
      </c>
      <c r="AI442" s="1" t="s">
        <v>57</v>
      </c>
      <c r="AJ442" s="5">
        <v>10950</v>
      </c>
      <c r="AK442" s="4">
        <v>-1245</v>
      </c>
      <c r="AL442" s="4">
        <v>0</v>
      </c>
      <c r="AM442" s="4">
        <v>0</v>
      </c>
      <c r="AN442" s="4">
        <v>0</v>
      </c>
      <c r="AO442" s="4">
        <v>-16965</v>
      </c>
      <c r="AP442" s="4">
        <v>-16965</v>
      </c>
      <c r="AQ442" s="4">
        <v>0</v>
      </c>
      <c r="AR442" s="4">
        <v>103035</v>
      </c>
      <c r="AS442" s="1" t="s">
        <v>52</v>
      </c>
      <c r="AT442" s="9">
        <f t="shared" si="178"/>
        <v>43333</v>
      </c>
      <c r="AU442" s="9">
        <f t="shared" si="179"/>
        <v>43313</v>
      </c>
      <c r="AV442" s="9">
        <v>44798</v>
      </c>
      <c r="AW442" s="11">
        <f t="shared" si="180"/>
        <v>4.0136986301369859</v>
      </c>
      <c r="AX442">
        <v>10</v>
      </c>
      <c r="AY442" s="12">
        <v>0.05</v>
      </c>
      <c r="AZ442">
        <f t="shared" si="181"/>
        <v>9.5000000000000001E-2</v>
      </c>
      <c r="BA442" s="13">
        <f t="shared" si="182"/>
        <v>120000</v>
      </c>
      <c r="BI442" s="14">
        <f t="shared" si="201"/>
        <v>103035</v>
      </c>
      <c r="BJ442" s="14">
        <v>0</v>
      </c>
      <c r="BK442" s="14">
        <f t="shared" si="202"/>
        <v>103035</v>
      </c>
      <c r="BL442" s="52">
        <v>0</v>
      </c>
      <c r="BM442" s="15">
        <f t="shared" si="203"/>
        <v>103035</v>
      </c>
    </row>
    <row r="443" spans="1:65">
      <c r="A443" s="8">
        <v>441</v>
      </c>
      <c r="B443" s="1" t="s">
        <v>44</v>
      </c>
      <c r="C443" s="1">
        <v>1500</v>
      </c>
      <c r="D443" s="1" t="s">
        <v>60</v>
      </c>
      <c r="E443" s="1">
        <v>150000022</v>
      </c>
      <c r="F443" s="1" t="s">
        <v>112</v>
      </c>
      <c r="G443" s="1" t="s">
        <v>116</v>
      </c>
      <c r="H443" s="1">
        <v>27</v>
      </c>
      <c r="I443" s="1" t="s">
        <v>132</v>
      </c>
      <c r="J443" s="1" t="s">
        <v>49</v>
      </c>
      <c r="K443" s="1">
        <v>17406001</v>
      </c>
      <c r="L443" s="1" t="s">
        <v>50</v>
      </c>
      <c r="M443" s="1" t="s">
        <v>51</v>
      </c>
      <c r="N443" s="1" t="s">
        <v>64</v>
      </c>
      <c r="O443" s="1" t="s">
        <v>65</v>
      </c>
      <c r="P443" s="1" t="s">
        <v>66</v>
      </c>
      <c r="Q443" s="1" t="s">
        <v>67</v>
      </c>
      <c r="R443" s="1" t="s">
        <v>87</v>
      </c>
      <c r="S443" s="1" t="s">
        <v>88</v>
      </c>
      <c r="T443" s="2">
        <v>43333</v>
      </c>
      <c r="U443" s="2">
        <v>43333</v>
      </c>
      <c r="V443" s="1" t="s">
        <v>52</v>
      </c>
      <c r="W443" s="3">
        <v>1</v>
      </c>
      <c r="X443" s="1" t="s">
        <v>53</v>
      </c>
      <c r="Y443" s="4">
        <v>4339035</v>
      </c>
      <c r="Z443" s="4">
        <v>-568428.62</v>
      </c>
      <c r="AA443" s="4">
        <v>0</v>
      </c>
      <c r="AB443" s="4">
        <v>0</v>
      </c>
      <c r="AC443" s="4">
        <v>0</v>
      </c>
      <c r="AD443" s="4">
        <v>4339035</v>
      </c>
      <c r="AE443" s="5">
        <v>1685</v>
      </c>
      <c r="AF443" s="1" t="s">
        <v>70</v>
      </c>
      <c r="AG443" s="1" t="s">
        <v>71</v>
      </c>
      <c r="AH443" s="1" t="s">
        <v>89</v>
      </c>
      <c r="AI443" s="1" t="s">
        <v>57</v>
      </c>
      <c r="AJ443" s="5">
        <v>10950</v>
      </c>
      <c r="AK443" s="4">
        <v>-45011</v>
      </c>
      <c r="AL443" s="4">
        <v>0</v>
      </c>
      <c r="AM443" s="4">
        <v>0</v>
      </c>
      <c r="AN443" s="4">
        <v>0</v>
      </c>
      <c r="AO443" s="4">
        <v>-613439.62</v>
      </c>
      <c r="AP443" s="4">
        <v>-613439.62</v>
      </c>
      <c r="AQ443" s="4">
        <v>0</v>
      </c>
      <c r="AR443" s="4">
        <v>3725595.38</v>
      </c>
      <c r="AS443" s="1" t="s">
        <v>52</v>
      </c>
      <c r="AT443" s="9">
        <f t="shared" si="178"/>
        <v>43333</v>
      </c>
      <c r="AU443" s="9">
        <f t="shared" si="179"/>
        <v>43313</v>
      </c>
      <c r="AV443" s="9">
        <v>44798</v>
      </c>
      <c r="AW443" s="11">
        <f t="shared" si="180"/>
        <v>4.0136986301369859</v>
      </c>
      <c r="AX443">
        <v>10</v>
      </c>
      <c r="AY443" s="12">
        <v>0.05</v>
      </c>
      <c r="AZ443">
        <f t="shared" si="181"/>
        <v>9.5000000000000001E-2</v>
      </c>
      <c r="BA443" s="13">
        <f t="shared" si="182"/>
        <v>4339035</v>
      </c>
      <c r="BB443" s="16" t="s">
        <v>593</v>
      </c>
      <c r="BC443" s="16" t="s">
        <v>593</v>
      </c>
      <c r="BD443" s="16" t="s">
        <v>593</v>
      </c>
      <c r="BE443" s="16" t="s">
        <v>593</v>
      </c>
      <c r="BF443" s="16" t="s">
        <v>593</v>
      </c>
      <c r="BG443" s="16" t="s">
        <v>593</v>
      </c>
      <c r="BH443" s="16" t="s">
        <v>593</v>
      </c>
      <c r="BI443" s="14">
        <f t="shared" si="201"/>
        <v>3725595.38</v>
      </c>
      <c r="BJ443" s="14">
        <v>0</v>
      </c>
      <c r="BK443" s="14">
        <f t="shared" si="202"/>
        <v>3725595.38</v>
      </c>
      <c r="BL443" s="52">
        <v>0</v>
      </c>
      <c r="BM443" s="15">
        <f t="shared" si="203"/>
        <v>3725595.38</v>
      </c>
    </row>
    <row r="444" spans="1:65">
      <c r="A444" s="8">
        <v>442</v>
      </c>
      <c r="B444" s="1" t="s">
        <v>44</v>
      </c>
      <c r="C444" s="1">
        <v>1500</v>
      </c>
      <c r="D444" s="1" t="s">
        <v>60</v>
      </c>
      <c r="E444" s="1">
        <v>150000023</v>
      </c>
      <c r="F444" s="1" t="s">
        <v>60</v>
      </c>
      <c r="G444" s="1" t="s">
        <v>86</v>
      </c>
      <c r="H444" s="1">
        <v>1</v>
      </c>
      <c r="I444" s="1" t="s">
        <v>52</v>
      </c>
      <c r="J444" s="1" t="s">
        <v>49</v>
      </c>
      <c r="K444" s="1">
        <v>17406001</v>
      </c>
      <c r="L444" s="1" t="s">
        <v>50</v>
      </c>
      <c r="M444" s="1" t="s">
        <v>51</v>
      </c>
      <c r="N444" s="1" t="s">
        <v>64</v>
      </c>
      <c r="O444" s="1" t="s">
        <v>65</v>
      </c>
      <c r="P444" s="1" t="s">
        <v>66</v>
      </c>
      <c r="Q444" s="1" t="s">
        <v>67</v>
      </c>
      <c r="R444" s="1" t="s">
        <v>87</v>
      </c>
      <c r="S444" s="1" t="s">
        <v>88</v>
      </c>
      <c r="T444" s="2">
        <v>43333</v>
      </c>
      <c r="U444" s="2">
        <v>43333</v>
      </c>
      <c r="V444" s="1" t="s">
        <v>52</v>
      </c>
      <c r="W444" s="3">
        <v>1</v>
      </c>
      <c r="X444" s="1" t="s">
        <v>53</v>
      </c>
      <c r="Y444" s="4">
        <v>892500</v>
      </c>
      <c r="Z444" s="4">
        <v>-116920</v>
      </c>
      <c r="AA444" s="4">
        <v>0</v>
      </c>
      <c r="AB444" s="4">
        <v>0</v>
      </c>
      <c r="AC444" s="4">
        <v>0</v>
      </c>
      <c r="AD444" s="4">
        <v>892500</v>
      </c>
      <c r="AE444" s="5">
        <v>1685</v>
      </c>
      <c r="AF444" s="1" t="s">
        <v>70</v>
      </c>
      <c r="AG444" s="1" t="s">
        <v>71</v>
      </c>
      <c r="AH444" s="1" t="s">
        <v>89</v>
      </c>
      <c r="AI444" s="1" t="s">
        <v>57</v>
      </c>
      <c r="AJ444" s="5">
        <v>10950</v>
      </c>
      <c r="AK444" s="4">
        <v>-9258</v>
      </c>
      <c r="AL444" s="4">
        <v>0</v>
      </c>
      <c r="AM444" s="4">
        <v>0</v>
      </c>
      <c r="AN444" s="4">
        <v>0</v>
      </c>
      <c r="AO444" s="4">
        <v>-126178</v>
      </c>
      <c r="AP444" s="4">
        <v>-126178</v>
      </c>
      <c r="AQ444" s="4">
        <v>0</v>
      </c>
      <c r="AR444" s="4">
        <v>766322</v>
      </c>
      <c r="AS444" s="1" t="s">
        <v>52</v>
      </c>
      <c r="AT444" s="9">
        <f t="shared" si="178"/>
        <v>43333</v>
      </c>
      <c r="AU444" s="9">
        <f t="shared" si="179"/>
        <v>43313</v>
      </c>
      <c r="AV444" s="9">
        <v>44798</v>
      </c>
      <c r="AW444" s="11">
        <f t="shared" si="180"/>
        <v>4.0136986301369859</v>
      </c>
      <c r="AX444">
        <v>10</v>
      </c>
      <c r="AY444" s="12">
        <v>0.05</v>
      </c>
      <c r="AZ444">
        <f t="shared" si="181"/>
        <v>9.5000000000000001E-2</v>
      </c>
      <c r="BA444" s="13">
        <f t="shared" si="182"/>
        <v>892500</v>
      </c>
      <c r="BB444" s="17" t="s">
        <v>1853</v>
      </c>
      <c r="BC444">
        <f>MATCH(BB444,MONTHLY_INDEX!$A:$A,0)</f>
        <v>630</v>
      </c>
      <c r="BD444">
        <f>MATCH(AU444,MONTHLY_INDEX!$1:$1,0)</f>
        <v>80</v>
      </c>
      <c r="BE444">
        <f>INDEX(MONTHLY_INDEX!$1:$1048576,Final!BC444,Final!BD444)</f>
        <v>111.6</v>
      </c>
      <c r="BF444">
        <f>MATCH($BF$1,MONTHLY_INDEX!$1:$1,0)</f>
        <v>127</v>
      </c>
      <c r="BG444">
        <f>INDEX(MONTHLY_INDEX!$1:$1048576,Final!BC444,Final!BF444)</f>
        <v>151.1</v>
      </c>
      <c r="BH444" s="23">
        <f t="shared" ref="BH444:BH461" si="204">(BG444-BE444)/BE444</f>
        <v>0.35394265232974914</v>
      </c>
      <c r="BI444" s="14">
        <f t="shared" ref="BI444:BI461" si="205">(1+BH444)*BA444</f>
        <v>1208393.817204301</v>
      </c>
      <c r="BJ444" s="14">
        <f t="shared" ref="BJ444:BJ461" si="206">BI444*AZ444*AW444</f>
        <v>460762.21783399611</v>
      </c>
      <c r="BK444" s="15">
        <f t="shared" si="186"/>
        <v>747631.59937030496</v>
      </c>
      <c r="BL444" s="52">
        <v>0</v>
      </c>
      <c r="BM444" s="15">
        <f t="shared" ref="BM444:BM461" si="207">MAX((1-BL444)*BK444,BI444*AY444)</f>
        <v>747631.59937030496</v>
      </c>
    </row>
    <row r="445" spans="1:65">
      <c r="A445" s="8">
        <v>443</v>
      </c>
      <c r="B445" s="1" t="s">
        <v>44</v>
      </c>
      <c r="C445" s="1">
        <v>1500</v>
      </c>
      <c r="D445" s="1" t="s">
        <v>60</v>
      </c>
      <c r="E445" s="1">
        <v>150000023</v>
      </c>
      <c r="F445" s="1" t="s">
        <v>60</v>
      </c>
      <c r="G445" s="1" t="s">
        <v>90</v>
      </c>
      <c r="H445" s="1">
        <v>2</v>
      </c>
      <c r="I445" s="1" t="s">
        <v>52</v>
      </c>
      <c r="J445" s="1" t="s">
        <v>49</v>
      </c>
      <c r="K445" s="1">
        <v>17406001</v>
      </c>
      <c r="L445" s="1" t="s">
        <v>50</v>
      </c>
      <c r="M445" s="1" t="s">
        <v>51</v>
      </c>
      <c r="N445" s="1" t="s">
        <v>64</v>
      </c>
      <c r="O445" s="1" t="s">
        <v>65</v>
      </c>
      <c r="P445" s="1" t="s">
        <v>66</v>
      </c>
      <c r="Q445" s="1" t="s">
        <v>67</v>
      </c>
      <c r="R445" s="1" t="s">
        <v>87</v>
      </c>
      <c r="S445" s="1" t="s">
        <v>88</v>
      </c>
      <c r="T445" s="2">
        <v>43333</v>
      </c>
      <c r="U445" s="2">
        <v>43333</v>
      </c>
      <c r="V445" s="1" t="s">
        <v>52</v>
      </c>
      <c r="W445" s="3">
        <v>1</v>
      </c>
      <c r="X445" s="1" t="s">
        <v>53</v>
      </c>
      <c r="Y445" s="4">
        <v>472500</v>
      </c>
      <c r="Z445" s="4">
        <v>-61898</v>
      </c>
      <c r="AA445" s="4">
        <v>0</v>
      </c>
      <c r="AB445" s="4">
        <v>0</v>
      </c>
      <c r="AC445" s="4">
        <v>0</v>
      </c>
      <c r="AD445" s="4">
        <v>472500</v>
      </c>
      <c r="AE445" s="5">
        <v>1685</v>
      </c>
      <c r="AF445" s="1" t="s">
        <v>70</v>
      </c>
      <c r="AG445" s="1" t="s">
        <v>71</v>
      </c>
      <c r="AH445" s="1" t="s">
        <v>89</v>
      </c>
      <c r="AI445" s="1" t="s">
        <v>57</v>
      </c>
      <c r="AJ445" s="5">
        <v>10950</v>
      </c>
      <c r="AK445" s="4">
        <v>-4901</v>
      </c>
      <c r="AL445" s="4">
        <v>0</v>
      </c>
      <c r="AM445" s="4">
        <v>0</v>
      </c>
      <c r="AN445" s="4">
        <v>0</v>
      </c>
      <c r="AO445" s="4">
        <v>-66799</v>
      </c>
      <c r="AP445" s="4">
        <v>-66799</v>
      </c>
      <c r="AQ445" s="4">
        <v>0</v>
      </c>
      <c r="AR445" s="4">
        <v>405701</v>
      </c>
      <c r="AS445" s="1" t="s">
        <v>52</v>
      </c>
      <c r="AT445" s="9">
        <f t="shared" si="178"/>
        <v>43333</v>
      </c>
      <c r="AU445" s="9">
        <f t="shared" si="179"/>
        <v>43313</v>
      </c>
      <c r="AV445" s="9">
        <v>44798</v>
      </c>
      <c r="AW445" s="11">
        <f t="shared" si="180"/>
        <v>4.0136986301369859</v>
      </c>
      <c r="AX445">
        <v>10</v>
      </c>
      <c r="AY445" s="12">
        <v>0.05</v>
      </c>
      <c r="AZ445">
        <f t="shared" si="181"/>
        <v>9.5000000000000001E-2</v>
      </c>
      <c r="BA445" s="13">
        <f t="shared" si="182"/>
        <v>472500</v>
      </c>
      <c r="BB445" s="17" t="s">
        <v>2189</v>
      </c>
      <c r="BC445">
        <f>MATCH(BB445,MONTHLY_INDEX!$A:$A,0)</f>
        <v>798</v>
      </c>
      <c r="BD445">
        <f>MATCH(AU445,MONTHLY_INDEX!$1:$1,0)</f>
        <v>80</v>
      </c>
      <c r="BE445">
        <f>INDEX(MONTHLY_INDEX!$1:$1048576,Final!BC445,Final!BD445)</f>
        <v>96</v>
      </c>
      <c r="BF445">
        <f>MATCH($BF$1,MONTHLY_INDEX!$1:$1,0)</f>
        <v>127</v>
      </c>
      <c r="BG445">
        <f>INDEX(MONTHLY_INDEX!$1:$1048576,Final!BC445,Final!BF445)</f>
        <v>95.3</v>
      </c>
      <c r="BH445" s="23">
        <f t="shared" si="204"/>
        <v>-7.2916666666666963E-3</v>
      </c>
      <c r="BI445" s="14">
        <f t="shared" si="205"/>
        <v>469054.6875</v>
      </c>
      <c r="BJ445" s="14">
        <f t="shared" si="206"/>
        <v>178851.19488441778</v>
      </c>
      <c r="BK445" s="15">
        <f t="shared" si="186"/>
        <v>290203.49261558219</v>
      </c>
      <c r="BL445" s="52">
        <v>0</v>
      </c>
      <c r="BM445" s="15">
        <f t="shared" si="207"/>
        <v>290203.49261558219</v>
      </c>
    </row>
    <row r="446" spans="1:65">
      <c r="A446" s="8">
        <v>444</v>
      </c>
      <c r="B446" s="1" t="s">
        <v>44</v>
      </c>
      <c r="C446" s="1">
        <v>1500</v>
      </c>
      <c r="D446" s="1" t="s">
        <v>60</v>
      </c>
      <c r="E446" s="1">
        <v>150000023</v>
      </c>
      <c r="F446" s="1" t="s">
        <v>60</v>
      </c>
      <c r="G446" s="1" t="s">
        <v>91</v>
      </c>
      <c r="H446" s="1">
        <v>3</v>
      </c>
      <c r="I446" s="1" t="s">
        <v>52</v>
      </c>
      <c r="J446" s="1" t="s">
        <v>49</v>
      </c>
      <c r="K446" s="1">
        <v>17406001</v>
      </c>
      <c r="L446" s="1" t="s">
        <v>50</v>
      </c>
      <c r="M446" s="1" t="s">
        <v>51</v>
      </c>
      <c r="N446" s="1" t="s">
        <v>64</v>
      </c>
      <c r="O446" s="1" t="s">
        <v>65</v>
      </c>
      <c r="P446" s="1" t="s">
        <v>66</v>
      </c>
      <c r="Q446" s="1" t="s">
        <v>67</v>
      </c>
      <c r="R446" s="1" t="s">
        <v>87</v>
      </c>
      <c r="S446" s="1" t="s">
        <v>88</v>
      </c>
      <c r="T446" s="2">
        <v>43333</v>
      </c>
      <c r="U446" s="2">
        <v>43333</v>
      </c>
      <c r="V446" s="1" t="s">
        <v>52</v>
      </c>
      <c r="W446" s="3">
        <v>1</v>
      </c>
      <c r="X446" s="1" t="s">
        <v>53</v>
      </c>
      <c r="Y446" s="4">
        <v>637760</v>
      </c>
      <c r="Z446" s="4">
        <v>-83547</v>
      </c>
      <c r="AA446" s="4">
        <v>0</v>
      </c>
      <c r="AB446" s="4">
        <v>0</v>
      </c>
      <c r="AC446" s="4">
        <v>0</v>
      </c>
      <c r="AD446" s="4">
        <v>637760</v>
      </c>
      <c r="AE446" s="5">
        <v>1685</v>
      </c>
      <c r="AF446" s="1" t="s">
        <v>70</v>
      </c>
      <c r="AG446" s="1" t="s">
        <v>71</v>
      </c>
      <c r="AH446" s="1" t="s">
        <v>89</v>
      </c>
      <c r="AI446" s="1" t="s">
        <v>57</v>
      </c>
      <c r="AJ446" s="5">
        <v>10950</v>
      </c>
      <c r="AK446" s="4">
        <v>-6616</v>
      </c>
      <c r="AL446" s="4">
        <v>0</v>
      </c>
      <c r="AM446" s="4">
        <v>0</v>
      </c>
      <c r="AN446" s="4">
        <v>0</v>
      </c>
      <c r="AO446" s="4">
        <v>-90163</v>
      </c>
      <c r="AP446" s="4">
        <v>-90163</v>
      </c>
      <c r="AQ446" s="4">
        <v>0</v>
      </c>
      <c r="AR446" s="4">
        <v>547597</v>
      </c>
      <c r="AS446" s="1" t="s">
        <v>52</v>
      </c>
      <c r="AT446" s="9">
        <f t="shared" si="178"/>
        <v>43333</v>
      </c>
      <c r="AU446" s="9">
        <f t="shared" si="179"/>
        <v>43313</v>
      </c>
      <c r="AV446" s="9">
        <v>44798</v>
      </c>
      <c r="AW446" s="11">
        <f t="shared" si="180"/>
        <v>4.0136986301369859</v>
      </c>
      <c r="AX446">
        <v>10</v>
      </c>
      <c r="AY446" s="12">
        <v>0.05</v>
      </c>
      <c r="AZ446">
        <f t="shared" si="181"/>
        <v>9.5000000000000001E-2</v>
      </c>
      <c r="BA446" s="13">
        <f t="shared" si="182"/>
        <v>637760</v>
      </c>
      <c r="BB446" s="17" t="s">
        <v>2189</v>
      </c>
      <c r="BC446">
        <f>MATCH(BB446,MONTHLY_INDEX!$A:$A,0)</f>
        <v>798</v>
      </c>
      <c r="BD446">
        <f>MATCH(AU446,MONTHLY_INDEX!$1:$1,0)</f>
        <v>80</v>
      </c>
      <c r="BE446">
        <f>INDEX(MONTHLY_INDEX!$1:$1048576,Final!BC446,Final!BD446)</f>
        <v>96</v>
      </c>
      <c r="BF446">
        <f>MATCH($BF$1,MONTHLY_INDEX!$1:$1,0)</f>
        <v>127</v>
      </c>
      <c r="BG446">
        <f>INDEX(MONTHLY_INDEX!$1:$1048576,Final!BC446,Final!BF446)</f>
        <v>95.3</v>
      </c>
      <c r="BH446" s="23">
        <f t="shared" si="204"/>
        <v>-7.2916666666666963E-3</v>
      </c>
      <c r="BI446" s="14">
        <f t="shared" si="205"/>
        <v>633109.66666666663</v>
      </c>
      <c r="BJ446" s="14">
        <f t="shared" si="206"/>
        <v>241405.58317351594</v>
      </c>
      <c r="BK446" s="15">
        <f t="shared" si="186"/>
        <v>391704.08349315065</v>
      </c>
      <c r="BL446" s="52">
        <v>0</v>
      </c>
      <c r="BM446" s="15">
        <f t="shared" si="207"/>
        <v>391704.08349315065</v>
      </c>
    </row>
    <row r="447" spans="1:65">
      <c r="A447" s="8">
        <v>445</v>
      </c>
      <c r="B447" s="1" t="s">
        <v>44</v>
      </c>
      <c r="C447" s="1">
        <v>1500</v>
      </c>
      <c r="D447" s="1" t="s">
        <v>60</v>
      </c>
      <c r="E447" s="1">
        <v>150000023</v>
      </c>
      <c r="F447" s="1" t="s">
        <v>60</v>
      </c>
      <c r="G447" s="1" t="s">
        <v>92</v>
      </c>
      <c r="H447" s="1">
        <v>4</v>
      </c>
      <c r="I447" s="1" t="s">
        <v>52</v>
      </c>
      <c r="J447" s="1" t="s">
        <v>49</v>
      </c>
      <c r="K447" s="1">
        <v>17406001</v>
      </c>
      <c r="L447" s="1" t="s">
        <v>50</v>
      </c>
      <c r="M447" s="1" t="s">
        <v>51</v>
      </c>
      <c r="N447" s="1" t="s">
        <v>64</v>
      </c>
      <c r="O447" s="1" t="s">
        <v>65</v>
      </c>
      <c r="P447" s="1" t="s">
        <v>66</v>
      </c>
      <c r="Q447" s="1" t="s">
        <v>67</v>
      </c>
      <c r="R447" s="1" t="s">
        <v>87</v>
      </c>
      <c r="S447" s="1" t="s">
        <v>88</v>
      </c>
      <c r="T447" s="2">
        <v>43333</v>
      </c>
      <c r="U447" s="2">
        <v>43333</v>
      </c>
      <c r="V447" s="1" t="s">
        <v>52</v>
      </c>
      <c r="W447" s="3">
        <v>1</v>
      </c>
      <c r="X447" s="1" t="s">
        <v>53</v>
      </c>
      <c r="Y447" s="4">
        <v>21044329</v>
      </c>
      <c r="Z447" s="4">
        <v>-2756887</v>
      </c>
      <c r="AA447" s="4">
        <v>0</v>
      </c>
      <c r="AB447" s="4">
        <v>0</v>
      </c>
      <c r="AC447" s="4">
        <v>0</v>
      </c>
      <c r="AD447" s="4">
        <v>21044329</v>
      </c>
      <c r="AE447" s="5">
        <v>1685</v>
      </c>
      <c r="AF447" s="1" t="s">
        <v>70</v>
      </c>
      <c r="AG447" s="1" t="s">
        <v>71</v>
      </c>
      <c r="AH447" s="1" t="s">
        <v>89</v>
      </c>
      <c r="AI447" s="1" t="s">
        <v>57</v>
      </c>
      <c r="AJ447" s="5">
        <v>10950</v>
      </c>
      <c r="AK447" s="4">
        <v>-218303</v>
      </c>
      <c r="AL447" s="4">
        <v>0</v>
      </c>
      <c r="AM447" s="4">
        <v>0</v>
      </c>
      <c r="AN447" s="4">
        <v>0</v>
      </c>
      <c r="AO447" s="4">
        <v>-2975190</v>
      </c>
      <c r="AP447" s="4">
        <v>-2975190</v>
      </c>
      <c r="AQ447" s="4">
        <v>0</v>
      </c>
      <c r="AR447" s="4">
        <v>18069139</v>
      </c>
      <c r="AS447" s="1" t="s">
        <v>52</v>
      </c>
      <c r="AT447" s="9">
        <f t="shared" si="178"/>
        <v>43333</v>
      </c>
      <c r="AU447" s="9">
        <f t="shared" si="179"/>
        <v>43313</v>
      </c>
      <c r="AV447" s="9">
        <v>44798</v>
      </c>
      <c r="AW447" s="11">
        <f t="shared" si="180"/>
        <v>4.0136986301369859</v>
      </c>
      <c r="AX447">
        <v>25</v>
      </c>
      <c r="AY447" s="12">
        <v>0.05</v>
      </c>
      <c r="AZ447">
        <f t="shared" si="181"/>
        <v>3.7999999999999999E-2</v>
      </c>
      <c r="BA447" s="13">
        <f t="shared" si="182"/>
        <v>21044329</v>
      </c>
      <c r="BB447" s="17" t="s">
        <v>2189</v>
      </c>
      <c r="BC447">
        <f>MATCH(BB447,MONTHLY_INDEX!$A:$A,0)</f>
        <v>798</v>
      </c>
      <c r="BD447">
        <f>MATCH(AU447,MONTHLY_INDEX!$1:$1,0)</f>
        <v>80</v>
      </c>
      <c r="BE447">
        <f>INDEX(MONTHLY_INDEX!$1:$1048576,Final!BC447,Final!BD447)</f>
        <v>96</v>
      </c>
      <c r="BF447">
        <f>MATCH($BF$1,MONTHLY_INDEX!$1:$1,0)</f>
        <v>127</v>
      </c>
      <c r="BG447">
        <f>INDEX(MONTHLY_INDEX!$1:$1048576,Final!BC447,Final!BF447)</f>
        <v>95.3</v>
      </c>
      <c r="BH447" s="23">
        <f t="shared" si="204"/>
        <v>-7.2916666666666963E-3</v>
      </c>
      <c r="BI447" s="14">
        <f t="shared" si="205"/>
        <v>20890880.767708331</v>
      </c>
      <c r="BJ447" s="14">
        <f t="shared" si="206"/>
        <v>3186288.5817488292</v>
      </c>
      <c r="BK447" s="15">
        <f t="shared" si="186"/>
        <v>17704592.185959503</v>
      </c>
      <c r="BL447" s="52">
        <v>0</v>
      </c>
      <c r="BM447" s="15">
        <f t="shared" si="207"/>
        <v>17704592.185959503</v>
      </c>
    </row>
    <row r="448" spans="1:65">
      <c r="A448" s="8">
        <v>446</v>
      </c>
      <c r="B448" s="1" t="s">
        <v>44</v>
      </c>
      <c r="C448" s="1">
        <v>1500</v>
      </c>
      <c r="D448" s="1" t="s">
        <v>60</v>
      </c>
      <c r="E448" s="1">
        <v>150000023</v>
      </c>
      <c r="F448" s="1" t="s">
        <v>60</v>
      </c>
      <c r="G448" s="1" t="s">
        <v>93</v>
      </c>
      <c r="H448" s="1">
        <v>5</v>
      </c>
      <c r="I448" s="1" t="s">
        <v>52</v>
      </c>
      <c r="J448" s="1" t="s">
        <v>49</v>
      </c>
      <c r="K448" s="1">
        <v>17406001</v>
      </c>
      <c r="L448" s="1" t="s">
        <v>50</v>
      </c>
      <c r="M448" s="1" t="s">
        <v>51</v>
      </c>
      <c r="N448" s="1" t="s">
        <v>64</v>
      </c>
      <c r="O448" s="1" t="s">
        <v>65</v>
      </c>
      <c r="P448" s="1" t="s">
        <v>66</v>
      </c>
      <c r="Q448" s="1" t="s">
        <v>67</v>
      </c>
      <c r="R448" s="1" t="s">
        <v>87</v>
      </c>
      <c r="S448" s="1" t="s">
        <v>88</v>
      </c>
      <c r="T448" s="2">
        <v>43333</v>
      </c>
      <c r="U448" s="2">
        <v>43333</v>
      </c>
      <c r="V448" s="1" t="s">
        <v>52</v>
      </c>
      <c r="W448" s="3">
        <v>1</v>
      </c>
      <c r="X448" s="1" t="s">
        <v>53</v>
      </c>
      <c r="Y448" s="4">
        <v>969266</v>
      </c>
      <c r="Z448" s="4">
        <v>-126976</v>
      </c>
      <c r="AA448" s="4">
        <v>0</v>
      </c>
      <c r="AB448" s="4">
        <v>0</v>
      </c>
      <c r="AC448" s="4">
        <v>0</v>
      </c>
      <c r="AD448" s="4">
        <v>969266</v>
      </c>
      <c r="AE448" s="5">
        <v>1685</v>
      </c>
      <c r="AF448" s="1" t="s">
        <v>70</v>
      </c>
      <c r="AG448" s="1" t="s">
        <v>71</v>
      </c>
      <c r="AH448" s="1" t="s">
        <v>89</v>
      </c>
      <c r="AI448" s="1" t="s">
        <v>57</v>
      </c>
      <c r="AJ448" s="5">
        <v>10950</v>
      </c>
      <c r="AK448" s="4">
        <v>-10055</v>
      </c>
      <c r="AL448" s="4">
        <v>0</v>
      </c>
      <c r="AM448" s="4">
        <v>0</v>
      </c>
      <c r="AN448" s="4">
        <v>0</v>
      </c>
      <c r="AO448" s="4">
        <v>-137031</v>
      </c>
      <c r="AP448" s="4">
        <v>-137031</v>
      </c>
      <c r="AQ448" s="4">
        <v>0</v>
      </c>
      <c r="AR448" s="4">
        <v>832235</v>
      </c>
      <c r="AS448" s="1" t="s">
        <v>52</v>
      </c>
      <c r="AT448" s="9">
        <f t="shared" si="178"/>
        <v>43333</v>
      </c>
      <c r="AU448" s="9">
        <f t="shared" si="179"/>
        <v>43313</v>
      </c>
      <c r="AV448" s="9">
        <v>44798</v>
      </c>
      <c r="AW448" s="11">
        <f t="shared" si="180"/>
        <v>4.0136986301369859</v>
      </c>
      <c r="AX448">
        <v>25</v>
      </c>
      <c r="AY448" s="12">
        <v>0.05</v>
      </c>
      <c r="AZ448">
        <f t="shared" si="181"/>
        <v>3.7999999999999999E-2</v>
      </c>
      <c r="BA448" s="13">
        <f t="shared" si="182"/>
        <v>969266</v>
      </c>
      <c r="BB448" s="17" t="s">
        <v>2083</v>
      </c>
      <c r="BC448">
        <f>MATCH(BB448,MONTHLY_INDEX!$A:$A,0)</f>
        <v>745</v>
      </c>
      <c r="BD448">
        <f>MATCH(AU448,MONTHLY_INDEX!$1:$1,0)</f>
        <v>80</v>
      </c>
      <c r="BE448">
        <f>INDEX(MONTHLY_INDEX!$1:$1048576,Final!BC448,Final!BD448)</f>
        <v>106.4</v>
      </c>
      <c r="BF448">
        <f>MATCH($BF$1,MONTHLY_INDEX!$1:$1,0)</f>
        <v>127</v>
      </c>
      <c r="BG448">
        <f>INDEX(MONTHLY_INDEX!$1:$1048576,Final!BC448,Final!BF448)</f>
        <v>115.4</v>
      </c>
      <c r="BH448" s="23">
        <f t="shared" si="204"/>
        <v>8.4586466165413529E-2</v>
      </c>
      <c r="BI448" s="14">
        <f t="shared" si="205"/>
        <v>1051252.7857142857</v>
      </c>
      <c r="BJ448" s="14">
        <f t="shared" si="206"/>
        <v>160337.65090606653</v>
      </c>
      <c r="BK448" s="15">
        <f t="shared" si="186"/>
        <v>890915.13480821915</v>
      </c>
      <c r="BL448" s="52">
        <v>0</v>
      </c>
      <c r="BM448" s="15">
        <f t="shared" si="207"/>
        <v>890915.13480821915</v>
      </c>
    </row>
    <row r="449" spans="1:65">
      <c r="A449" s="8">
        <v>447</v>
      </c>
      <c r="B449" s="1" t="s">
        <v>44</v>
      </c>
      <c r="C449" s="1">
        <v>1500</v>
      </c>
      <c r="D449" s="1" t="s">
        <v>60</v>
      </c>
      <c r="E449" s="1">
        <v>150000023</v>
      </c>
      <c r="F449" s="1" t="s">
        <v>60</v>
      </c>
      <c r="G449" s="1" t="s">
        <v>94</v>
      </c>
      <c r="H449" s="1">
        <v>6</v>
      </c>
      <c r="I449" s="1" t="s">
        <v>52</v>
      </c>
      <c r="J449" s="1" t="s">
        <v>49</v>
      </c>
      <c r="K449" s="1">
        <v>17406001</v>
      </c>
      <c r="L449" s="1" t="s">
        <v>50</v>
      </c>
      <c r="M449" s="1" t="s">
        <v>51</v>
      </c>
      <c r="N449" s="1" t="s">
        <v>64</v>
      </c>
      <c r="O449" s="1" t="s">
        <v>65</v>
      </c>
      <c r="P449" s="1" t="s">
        <v>66</v>
      </c>
      <c r="Q449" s="1" t="s">
        <v>67</v>
      </c>
      <c r="R449" s="1" t="s">
        <v>87</v>
      </c>
      <c r="S449" s="1" t="s">
        <v>88</v>
      </c>
      <c r="T449" s="2">
        <v>43333</v>
      </c>
      <c r="U449" s="2">
        <v>43333</v>
      </c>
      <c r="V449" s="1" t="s">
        <v>52</v>
      </c>
      <c r="W449" s="3">
        <v>1</v>
      </c>
      <c r="X449" s="1" t="s">
        <v>53</v>
      </c>
      <c r="Y449" s="4">
        <v>735000</v>
      </c>
      <c r="Z449" s="4">
        <v>-96287</v>
      </c>
      <c r="AA449" s="4">
        <v>0</v>
      </c>
      <c r="AB449" s="4">
        <v>0</v>
      </c>
      <c r="AC449" s="4">
        <v>0</v>
      </c>
      <c r="AD449" s="4">
        <v>735000</v>
      </c>
      <c r="AE449" s="5">
        <v>1685</v>
      </c>
      <c r="AF449" s="1" t="s">
        <v>70</v>
      </c>
      <c r="AG449" s="1" t="s">
        <v>71</v>
      </c>
      <c r="AH449" s="1" t="s">
        <v>89</v>
      </c>
      <c r="AI449" s="1" t="s">
        <v>57</v>
      </c>
      <c r="AJ449" s="5">
        <v>10950</v>
      </c>
      <c r="AK449" s="4">
        <v>-7625</v>
      </c>
      <c r="AL449" s="4">
        <v>0</v>
      </c>
      <c r="AM449" s="4">
        <v>0</v>
      </c>
      <c r="AN449" s="4">
        <v>0</v>
      </c>
      <c r="AO449" s="4">
        <v>-103912</v>
      </c>
      <c r="AP449" s="4">
        <v>-103912</v>
      </c>
      <c r="AQ449" s="4">
        <v>0</v>
      </c>
      <c r="AR449" s="4">
        <v>631088</v>
      </c>
      <c r="AS449" s="1" t="s">
        <v>52</v>
      </c>
      <c r="AT449" s="9">
        <f t="shared" si="178"/>
        <v>43333</v>
      </c>
      <c r="AU449" s="9">
        <f t="shared" si="179"/>
        <v>43313</v>
      </c>
      <c r="AV449" s="9">
        <v>44798</v>
      </c>
      <c r="AW449" s="11">
        <f t="shared" si="180"/>
        <v>4.0136986301369859</v>
      </c>
      <c r="AX449">
        <v>10</v>
      </c>
      <c r="AY449" s="12">
        <v>0.05</v>
      </c>
      <c r="AZ449">
        <f t="shared" si="181"/>
        <v>9.5000000000000001E-2</v>
      </c>
      <c r="BA449" s="13">
        <f t="shared" si="182"/>
        <v>735000</v>
      </c>
      <c r="BB449" s="17" t="s">
        <v>1853</v>
      </c>
      <c r="BC449">
        <f>MATCH(BB449,MONTHLY_INDEX!$A:$A,0)</f>
        <v>630</v>
      </c>
      <c r="BD449">
        <f>MATCH(AU449,MONTHLY_INDEX!$1:$1,0)</f>
        <v>80</v>
      </c>
      <c r="BE449">
        <f>INDEX(MONTHLY_INDEX!$1:$1048576,Final!BC449,Final!BD449)</f>
        <v>111.6</v>
      </c>
      <c r="BF449">
        <f>MATCH($BF$1,MONTHLY_INDEX!$1:$1,0)</f>
        <v>127</v>
      </c>
      <c r="BG449">
        <f>INDEX(MONTHLY_INDEX!$1:$1048576,Final!BC449,Final!BF449)</f>
        <v>151.1</v>
      </c>
      <c r="BH449" s="23">
        <f t="shared" si="204"/>
        <v>0.35394265232974914</v>
      </c>
      <c r="BI449" s="14">
        <f t="shared" si="205"/>
        <v>995147.84946236562</v>
      </c>
      <c r="BJ449" s="14">
        <f t="shared" si="206"/>
        <v>379451.2382162321</v>
      </c>
      <c r="BK449" s="15">
        <f t="shared" si="186"/>
        <v>615696.61124613346</v>
      </c>
      <c r="BL449" s="52">
        <v>0</v>
      </c>
      <c r="BM449" s="15">
        <f t="shared" si="207"/>
        <v>615696.61124613346</v>
      </c>
    </row>
    <row r="450" spans="1:65">
      <c r="A450" s="8">
        <v>448</v>
      </c>
      <c r="B450" s="1" t="s">
        <v>44</v>
      </c>
      <c r="C450" s="1">
        <v>1500</v>
      </c>
      <c r="D450" s="1" t="s">
        <v>60</v>
      </c>
      <c r="E450" s="1">
        <v>150000023</v>
      </c>
      <c r="F450" s="1" t="s">
        <v>60</v>
      </c>
      <c r="G450" s="1" t="s">
        <v>95</v>
      </c>
      <c r="H450" s="1">
        <v>7</v>
      </c>
      <c r="I450" s="1" t="s">
        <v>52</v>
      </c>
      <c r="J450" s="1" t="s">
        <v>49</v>
      </c>
      <c r="K450" s="1">
        <v>17406001</v>
      </c>
      <c r="L450" s="1" t="s">
        <v>50</v>
      </c>
      <c r="M450" s="1" t="s">
        <v>51</v>
      </c>
      <c r="N450" s="1" t="s">
        <v>64</v>
      </c>
      <c r="O450" s="1" t="s">
        <v>65</v>
      </c>
      <c r="P450" s="1" t="s">
        <v>66</v>
      </c>
      <c r="Q450" s="1" t="s">
        <v>67</v>
      </c>
      <c r="R450" s="1" t="s">
        <v>87</v>
      </c>
      <c r="S450" s="1" t="s">
        <v>88</v>
      </c>
      <c r="T450" s="2">
        <v>43333</v>
      </c>
      <c r="U450" s="2">
        <v>43333</v>
      </c>
      <c r="V450" s="1" t="s">
        <v>52</v>
      </c>
      <c r="W450" s="3">
        <v>1</v>
      </c>
      <c r="X450" s="1" t="s">
        <v>53</v>
      </c>
      <c r="Y450" s="4">
        <v>126000</v>
      </c>
      <c r="Z450" s="4">
        <v>-16506</v>
      </c>
      <c r="AA450" s="4">
        <v>0</v>
      </c>
      <c r="AB450" s="4">
        <v>0</v>
      </c>
      <c r="AC450" s="4">
        <v>0</v>
      </c>
      <c r="AD450" s="4">
        <v>126000</v>
      </c>
      <c r="AE450" s="5">
        <v>1685</v>
      </c>
      <c r="AF450" s="1" t="s">
        <v>70</v>
      </c>
      <c r="AG450" s="1" t="s">
        <v>71</v>
      </c>
      <c r="AH450" s="1" t="s">
        <v>89</v>
      </c>
      <c r="AI450" s="1" t="s">
        <v>57</v>
      </c>
      <c r="AJ450" s="5">
        <v>10950</v>
      </c>
      <c r="AK450" s="4">
        <v>-1307</v>
      </c>
      <c r="AL450" s="4">
        <v>0</v>
      </c>
      <c r="AM450" s="4">
        <v>0</v>
      </c>
      <c r="AN450" s="4">
        <v>0</v>
      </c>
      <c r="AO450" s="4">
        <v>-17813</v>
      </c>
      <c r="AP450" s="4">
        <v>-17813</v>
      </c>
      <c r="AQ450" s="4">
        <v>0</v>
      </c>
      <c r="AR450" s="4">
        <v>108187</v>
      </c>
      <c r="AS450" s="1" t="s">
        <v>52</v>
      </c>
      <c r="AT450" s="9">
        <f t="shared" si="178"/>
        <v>43333</v>
      </c>
      <c r="AU450" s="9">
        <f t="shared" si="179"/>
        <v>43313</v>
      </c>
      <c r="AV450" s="9">
        <v>44798</v>
      </c>
      <c r="AW450" s="11">
        <f t="shared" si="180"/>
        <v>4.0136986301369859</v>
      </c>
      <c r="AX450">
        <v>25</v>
      </c>
      <c r="AY450" s="12">
        <v>0.05</v>
      </c>
      <c r="AZ450">
        <f t="shared" si="181"/>
        <v>3.7999999999999999E-2</v>
      </c>
      <c r="BA450" s="13">
        <f t="shared" si="182"/>
        <v>126000</v>
      </c>
      <c r="BB450" s="17" t="s">
        <v>2189</v>
      </c>
      <c r="BC450">
        <f>MATCH(BB450,MONTHLY_INDEX!$A:$A,0)</f>
        <v>798</v>
      </c>
      <c r="BD450">
        <f>MATCH(AU450,MONTHLY_INDEX!$1:$1,0)</f>
        <v>80</v>
      </c>
      <c r="BE450">
        <f>INDEX(MONTHLY_INDEX!$1:$1048576,Final!BC450,Final!BD450)</f>
        <v>96</v>
      </c>
      <c r="BF450">
        <f>MATCH($BF$1,MONTHLY_INDEX!$1:$1,0)</f>
        <v>127</v>
      </c>
      <c r="BG450">
        <f>INDEX(MONTHLY_INDEX!$1:$1048576,Final!BC450,Final!BF450)</f>
        <v>95.3</v>
      </c>
      <c r="BH450" s="23">
        <f t="shared" si="204"/>
        <v>-7.2916666666666963E-3</v>
      </c>
      <c r="BI450" s="14">
        <f t="shared" si="205"/>
        <v>125081.25</v>
      </c>
      <c r="BJ450" s="14">
        <f t="shared" si="206"/>
        <v>19077.460787671229</v>
      </c>
      <c r="BK450" s="15">
        <f t="shared" si="186"/>
        <v>106003.78921232877</v>
      </c>
      <c r="BL450" s="52">
        <v>0</v>
      </c>
      <c r="BM450" s="15">
        <f t="shared" si="207"/>
        <v>106003.78921232877</v>
      </c>
    </row>
    <row r="451" spans="1:65">
      <c r="A451" s="8">
        <v>449</v>
      </c>
      <c r="B451" s="1" t="s">
        <v>44</v>
      </c>
      <c r="C451" s="1">
        <v>1500</v>
      </c>
      <c r="D451" s="1" t="s">
        <v>60</v>
      </c>
      <c r="E451" s="1">
        <v>150000023</v>
      </c>
      <c r="F451" s="1" t="s">
        <v>60</v>
      </c>
      <c r="G451" s="1" t="s">
        <v>96</v>
      </c>
      <c r="H451" s="1">
        <v>8</v>
      </c>
      <c r="I451" s="1" t="s">
        <v>52</v>
      </c>
      <c r="J451" s="1" t="s">
        <v>49</v>
      </c>
      <c r="K451" s="1">
        <v>17406001</v>
      </c>
      <c r="L451" s="1" t="s">
        <v>50</v>
      </c>
      <c r="M451" s="1" t="s">
        <v>51</v>
      </c>
      <c r="N451" s="1" t="s">
        <v>64</v>
      </c>
      <c r="O451" s="1" t="s">
        <v>65</v>
      </c>
      <c r="P451" s="1" t="s">
        <v>66</v>
      </c>
      <c r="Q451" s="1" t="s">
        <v>67</v>
      </c>
      <c r="R451" s="1" t="s">
        <v>87</v>
      </c>
      <c r="S451" s="1" t="s">
        <v>88</v>
      </c>
      <c r="T451" s="2">
        <v>43333</v>
      </c>
      <c r="U451" s="2">
        <v>43333</v>
      </c>
      <c r="V451" s="1" t="s">
        <v>52</v>
      </c>
      <c r="W451" s="3">
        <v>1</v>
      </c>
      <c r="X451" s="1" t="s">
        <v>53</v>
      </c>
      <c r="Y451" s="4">
        <v>29327302</v>
      </c>
      <c r="Z451" s="4">
        <v>-3841988</v>
      </c>
      <c r="AA451" s="4">
        <v>0</v>
      </c>
      <c r="AB451" s="4">
        <v>0</v>
      </c>
      <c r="AC451" s="4">
        <v>0</v>
      </c>
      <c r="AD451" s="4">
        <v>29327302</v>
      </c>
      <c r="AE451" s="5">
        <v>1685</v>
      </c>
      <c r="AF451" s="1" t="s">
        <v>70</v>
      </c>
      <c r="AG451" s="1" t="s">
        <v>71</v>
      </c>
      <c r="AH451" s="1" t="s">
        <v>89</v>
      </c>
      <c r="AI451" s="1" t="s">
        <v>57</v>
      </c>
      <c r="AJ451" s="5">
        <v>10950</v>
      </c>
      <c r="AK451" s="4">
        <v>-304227</v>
      </c>
      <c r="AL451" s="4">
        <v>0</v>
      </c>
      <c r="AM451" s="4">
        <v>0</v>
      </c>
      <c r="AN451" s="4">
        <v>0</v>
      </c>
      <c r="AO451" s="4">
        <v>-4146215</v>
      </c>
      <c r="AP451" s="4">
        <v>-4146215</v>
      </c>
      <c r="AQ451" s="4">
        <v>0</v>
      </c>
      <c r="AR451" s="4">
        <v>25181087</v>
      </c>
      <c r="AS451" s="1" t="s">
        <v>52</v>
      </c>
      <c r="AT451" s="9">
        <f t="shared" si="178"/>
        <v>43333</v>
      </c>
      <c r="AU451" s="9">
        <f t="shared" si="179"/>
        <v>43313</v>
      </c>
      <c r="AV451" s="9">
        <v>44798</v>
      </c>
      <c r="AW451" s="11">
        <f t="shared" si="180"/>
        <v>4.0136986301369859</v>
      </c>
      <c r="AX451">
        <v>25</v>
      </c>
      <c r="AY451" s="12">
        <v>0.05</v>
      </c>
      <c r="AZ451">
        <f t="shared" si="181"/>
        <v>3.7999999999999999E-2</v>
      </c>
      <c r="BA451" s="13">
        <f t="shared" si="182"/>
        <v>29327302</v>
      </c>
      <c r="BB451" s="17" t="s">
        <v>2189</v>
      </c>
      <c r="BC451">
        <f>MATCH(BB451,MONTHLY_INDEX!$A:$A,0)</f>
        <v>798</v>
      </c>
      <c r="BD451">
        <f>MATCH(AU451,MONTHLY_INDEX!$1:$1,0)</f>
        <v>80</v>
      </c>
      <c r="BE451">
        <f>INDEX(MONTHLY_INDEX!$1:$1048576,Final!BC451,Final!BD451)</f>
        <v>96</v>
      </c>
      <c r="BF451">
        <f>MATCH($BF$1,MONTHLY_INDEX!$1:$1,0)</f>
        <v>127</v>
      </c>
      <c r="BG451">
        <f>INDEX(MONTHLY_INDEX!$1:$1048576,Final!BC451,Final!BF451)</f>
        <v>95.3</v>
      </c>
      <c r="BH451" s="23">
        <f t="shared" si="204"/>
        <v>-7.2916666666666963E-3</v>
      </c>
      <c r="BI451" s="14">
        <f t="shared" si="205"/>
        <v>29113457.089583334</v>
      </c>
      <c r="BJ451" s="14">
        <f t="shared" si="206"/>
        <v>4440400.4278824767</v>
      </c>
      <c r="BK451" s="15">
        <f t="shared" si="186"/>
        <v>24673056.661700856</v>
      </c>
      <c r="BL451" s="52">
        <v>0</v>
      </c>
      <c r="BM451" s="15">
        <f t="shared" si="207"/>
        <v>24673056.661700856</v>
      </c>
    </row>
    <row r="452" spans="1:65">
      <c r="A452" s="8">
        <v>450</v>
      </c>
      <c r="B452" s="1" t="s">
        <v>44</v>
      </c>
      <c r="C452" s="1">
        <v>1500</v>
      </c>
      <c r="D452" s="1" t="s">
        <v>60</v>
      </c>
      <c r="E452" s="1">
        <v>150000023</v>
      </c>
      <c r="F452" s="1" t="s">
        <v>60</v>
      </c>
      <c r="G452" s="1" t="s">
        <v>97</v>
      </c>
      <c r="H452" s="1">
        <v>9</v>
      </c>
      <c r="I452" s="1" t="s">
        <v>52</v>
      </c>
      <c r="J452" s="1" t="s">
        <v>49</v>
      </c>
      <c r="K452" s="1">
        <v>17406001</v>
      </c>
      <c r="L452" s="1" t="s">
        <v>50</v>
      </c>
      <c r="M452" s="1" t="s">
        <v>51</v>
      </c>
      <c r="N452" s="1" t="s">
        <v>64</v>
      </c>
      <c r="O452" s="1" t="s">
        <v>65</v>
      </c>
      <c r="P452" s="1" t="s">
        <v>66</v>
      </c>
      <c r="Q452" s="1" t="s">
        <v>67</v>
      </c>
      <c r="R452" s="1" t="s">
        <v>87</v>
      </c>
      <c r="S452" s="1" t="s">
        <v>88</v>
      </c>
      <c r="T452" s="2">
        <v>43333</v>
      </c>
      <c r="U452" s="2">
        <v>43333</v>
      </c>
      <c r="V452" s="1" t="s">
        <v>52</v>
      </c>
      <c r="W452" s="3">
        <v>1</v>
      </c>
      <c r="X452" s="1" t="s">
        <v>53</v>
      </c>
      <c r="Y452" s="4">
        <v>1517250</v>
      </c>
      <c r="Z452" s="4">
        <v>-198765</v>
      </c>
      <c r="AA452" s="4">
        <v>0</v>
      </c>
      <c r="AB452" s="4">
        <v>0</v>
      </c>
      <c r="AC452" s="4">
        <v>0</v>
      </c>
      <c r="AD452" s="4">
        <v>1517250</v>
      </c>
      <c r="AE452" s="5">
        <v>1685</v>
      </c>
      <c r="AF452" s="1" t="s">
        <v>70</v>
      </c>
      <c r="AG452" s="1" t="s">
        <v>71</v>
      </c>
      <c r="AH452" s="1" t="s">
        <v>89</v>
      </c>
      <c r="AI452" s="1" t="s">
        <v>57</v>
      </c>
      <c r="AJ452" s="5">
        <v>10950</v>
      </c>
      <c r="AK452" s="4">
        <v>-15739</v>
      </c>
      <c r="AL452" s="4">
        <v>0</v>
      </c>
      <c r="AM452" s="4">
        <v>0</v>
      </c>
      <c r="AN452" s="4">
        <v>0</v>
      </c>
      <c r="AO452" s="4">
        <v>-214504</v>
      </c>
      <c r="AP452" s="4">
        <v>-214504</v>
      </c>
      <c r="AQ452" s="4">
        <v>0</v>
      </c>
      <c r="AR452" s="4">
        <v>1302746</v>
      </c>
      <c r="AS452" s="1" t="s">
        <v>52</v>
      </c>
      <c r="AT452" s="9">
        <f t="shared" ref="AT452:AT515" si="208">T452</f>
        <v>43333</v>
      </c>
      <c r="AU452" s="9">
        <f t="shared" ref="AU452:AU515" si="209">DATE(YEAR(AT452),MONTH(AT452),DAY(1))</f>
        <v>43313</v>
      </c>
      <c r="AV452" s="9">
        <v>44798</v>
      </c>
      <c r="AW452" s="11">
        <f t="shared" ref="AW452:AW515" si="210">(AV452-AT452)/365</f>
        <v>4.0136986301369859</v>
      </c>
      <c r="AX452">
        <v>15</v>
      </c>
      <c r="AY452" s="12">
        <v>0.05</v>
      </c>
      <c r="AZ452">
        <f t="shared" ref="AZ452:AZ515" si="211">(1-AY452)/AX452</f>
        <v>6.3333333333333325E-2</v>
      </c>
      <c r="BA452" s="13">
        <f t="shared" ref="BA452:BA515" si="212">Y452</f>
        <v>1517250</v>
      </c>
      <c r="BB452" s="17" t="s">
        <v>1941</v>
      </c>
      <c r="BC452">
        <f>MATCH(BB452,MONTHLY_INDEX!$A:$A,0)</f>
        <v>674</v>
      </c>
      <c r="BD452">
        <f>MATCH(AU452,MONTHLY_INDEX!$1:$1,0)</f>
        <v>80</v>
      </c>
      <c r="BE452">
        <f>INDEX(MONTHLY_INDEX!$1:$1048576,Final!BC452,Final!BD452)</f>
        <v>105.1</v>
      </c>
      <c r="BF452">
        <f>MATCH($BF$1,MONTHLY_INDEX!$1:$1,0)</f>
        <v>127</v>
      </c>
      <c r="BG452">
        <f>INDEX(MONTHLY_INDEX!$1:$1048576,Final!BC452,Final!BF452)</f>
        <v>122.8</v>
      </c>
      <c r="BH452" s="23">
        <f t="shared" si="204"/>
        <v>0.16841103710751668</v>
      </c>
      <c r="BI452" s="14">
        <f t="shared" si="205"/>
        <v>1772771.6460513796</v>
      </c>
      <c r="BJ452" s="14">
        <f t="shared" si="206"/>
        <v>450640.17139580037</v>
      </c>
      <c r="BK452" s="15">
        <f t="shared" ref="BK452:BK515" si="213">MAX(BI452-BJ452,0)</f>
        <v>1322131.4746555793</v>
      </c>
      <c r="BL452" s="52">
        <v>0</v>
      </c>
      <c r="BM452" s="15">
        <f t="shared" si="207"/>
        <v>1322131.4746555793</v>
      </c>
    </row>
    <row r="453" spans="1:65">
      <c r="A453" s="8">
        <v>451</v>
      </c>
      <c r="B453" s="1" t="s">
        <v>44</v>
      </c>
      <c r="C453" s="1">
        <v>1500</v>
      </c>
      <c r="D453" s="1" t="s">
        <v>60</v>
      </c>
      <c r="E453" s="1">
        <v>150000023</v>
      </c>
      <c r="F453" s="1" t="s">
        <v>60</v>
      </c>
      <c r="G453" s="1" t="s">
        <v>98</v>
      </c>
      <c r="H453" s="1">
        <v>10</v>
      </c>
      <c r="I453" s="1" t="s">
        <v>52</v>
      </c>
      <c r="J453" s="1" t="s">
        <v>49</v>
      </c>
      <c r="K453" s="1">
        <v>17406001</v>
      </c>
      <c r="L453" s="1" t="s">
        <v>50</v>
      </c>
      <c r="M453" s="1" t="s">
        <v>51</v>
      </c>
      <c r="N453" s="1" t="s">
        <v>64</v>
      </c>
      <c r="O453" s="1" t="s">
        <v>65</v>
      </c>
      <c r="P453" s="1" t="s">
        <v>66</v>
      </c>
      <c r="Q453" s="1" t="s">
        <v>67</v>
      </c>
      <c r="R453" s="1" t="s">
        <v>87</v>
      </c>
      <c r="S453" s="1" t="s">
        <v>88</v>
      </c>
      <c r="T453" s="2">
        <v>43333</v>
      </c>
      <c r="U453" s="2">
        <v>43333</v>
      </c>
      <c r="V453" s="1" t="s">
        <v>52</v>
      </c>
      <c r="W453" s="3">
        <v>1</v>
      </c>
      <c r="X453" s="1" t="s">
        <v>53</v>
      </c>
      <c r="Y453" s="4">
        <v>312900</v>
      </c>
      <c r="Z453" s="4">
        <v>-40991</v>
      </c>
      <c r="AA453" s="4">
        <v>0</v>
      </c>
      <c r="AB453" s="4">
        <v>0</v>
      </c>
      <c r="AC453" s="4">
        <v>0</v>
      </c>
      <c r="AD453" s="4">
        <v>312900</v>
      </c>
      <c r="AE453" s="5">
        <v>1685</v>
      </c>
      <c r="AF453" s="1" t="s">
        <v>70</v>
      </c>
      <c r="AG453" s="1" t="s">
        <v>71</v>
      </c>
      <c r="AH453" s="1" t="s">
        <v>89</v>
      </c>
      <c r="AI453" s="1" t="s">
        <v>57</v>
      </c>
      <c r="AJ453" s="5">
        <v>10950</v>
      </c>
      <c r="AK453" s="4">
        <v>-3246</v>
      </c>
      <c r="AL453" s="4">
        <v>0</v>
      </c>
      <c r="AM453" s="4">
        <v>0</v>
      </c>
      <c r="AN453" s="4">
        <v>0</v>
      </c>
      <c r="AO453" s="4">
        <v>-44237</v>
      </c>
      <c r="AP453" s="4">
        <v>-44237</v>
      </c>
      <c r="AQ453" s="4">
        <v>0</v>
      </c>
      <c r="AR453" s="4">
        <v>268663</v>
      </c>
      <c r="AS453" s="1" t="s">
        <v>52</v>
      </c>
      <c r="AT453" s="9">
        <f t="shared" si="208"/>
        <v>43333</v>
      </c>
      <c r="AU453" s="9">
        <f t="shared" si="209"/>
        <v>43313</v>
      </c>
      <c r="AV453" s="9">
        <v>44798</v>
      </c>
      <c r="AW453" s="11">
        <f t="shared" si="210"/>
        <v>4.0136986301369859</v>
      </c>
      <c r="AX453">
        <v>10</v>
      </c>
      <c r="AY453" s="12">
        <v>0.05</v>
      </c>
      <c r="AZ453">
        <f t="shared" si="211"/>
        <v>9.5000000000000001E-2</v>
      </c>
      <c r="BA453" s="13">
        <f t="shared" si="212"/>
        <v>312900</v>
      </c>
      <c r="BB453" s="17" t="s">
        <v>2189</v>
      </c>
      <c r="BC453">
        <f>MATCH(BB453,MONTHLY_INDEX!$A:$A,0)</f>
        <v>798</v>
      </c>
      <c r="BD453">
        <f>MATCH(AU453,MONTHLY_INDEX!$1:$1,0)</f>
        <v>80</v>
      </c>
      <c r="BE453">
        <f>INDEX(MONTHLY_INDEX!$1:$1048576,Final!BC453,Final!BD453)</f>
        <v>96</v>
      </c>
      <c r="BF453">
        <f>MATCH($BF$1,MONTHLY_INDEX!$1:$1,0)</f>
        <v>127</v>
      </c>
      <c r="BG453">
        <f>INDEX(MONTHLY_INDEX!$1:$1048576,Final!BC453,Final!BF453)</f>
        <v>95.3</v>
      </c>
      <c r="BH453" s="23">
        <f t="shared" si="204"/>
        <v>-7.2916666666666963E-3</v>
      </c>
      <c r="BI453" s="14">
        <f t="shared" si="205"/>
        <v>310618.4375</v>
      </c>
      <c r="BJ453" s="14">
        <f t="shared" si="206"/>
        <v>118439.2357234589</v>
      </c>
      <c r="BK453" s="15">
        <f t="shared" si="213"/>
        <v>192179.2017765411</v>
      </c>
      <c r="BL453" s="52">
        <v>0</v>
      </c>
      <c r="BM453" s="15">
        <f t="shared" si="207"/>
        <v>192179.2017765411</v>
      </c>
    </row>
    <row r="454" spans="1:65">
      <c r="A454" s="8">
        <v>452</v>
      </c>
      <c r="B454" s="1" t="s">
        <v>44</v>
      </c>
      <c r="C454" s="1">
        <v>1500</v>
      </c>
      <c r="D454" s="1" t="s">
        <v>60</v>
      </c>
      <c r="E454" s="1">
        <v>150000023</v>
      </c>
      <c r="F454" s="1" t="s">
        <v>60</v>
      </c>
      <c r="G454" s="1" t="s">
        <v>99</v>
      </c>
      <c r="H454" s="1">
        <v>11</v>
      </c>
      <c r="I454" s="1" t="s">
        <v>52</v>
      </c>
      <c r="J454" s="1" t="s">
        <v>49</v>
      </c>
      <c r="K454" s="1">
        <v>17406001</v>
      </c>
      <c r="L454" s="1" t="s">
        <v>50</v>
      </c>
      <c r="M454" s="1" t="s">
        <v>51</v>
      </c>
      <c r="N454" s="1" t="s">
        <v>64</v>
      </c>
      <c r="O454" s="1" t="s">
        <v>65</v>
      </c>
      <c r="P454" s="1" t="s">
        <v>66</v>
      </c>
      <c r="Q454" s="1" t="s">
        <v>67</v>
      </c>
      <c r="R454" s="1" t="s">
        <v>87</v>
      </c>
      <c r="S454" s="1" t="s">
        <v>88</v>
      </c>
      <c r="T454" s="2">
        <v>43333</v>
      </c>
      <c r="U454" s="2">
        <v>43333</v>
      </c>
      <c r="V454" s="1" t="s">
        <v>52</v>
      </c>
      <c r="W454" s="3">
        <v>1</v>
      </c>
      <c r="X454" s="1" t="s">
        <v>53</v>
      </c>
      <c r="Y454" s="4">
        <v>1174950</v>
      </c>
      <c r="Z454" s="4">
        <v>-153922</v>
      </c>
      <c r="AA454" s="4">
        <v>0</v>
      </c>
      <c r="AB454" s="4">
        <v>0</v>
      </c>
      <c r="AC454" s="4">
        <v>0</v>
      </c>
      <c r="AD454" s="4">
        <v>1174950</v>
      </c>
      <c r="AE454" s="5">
        <v>1685</v>
      </c>
      <c r="AF454" s="1" t="s">
        <v>70</v>
      </c>
      <c r="AG454" s="1" t="s">
        <v>71</v>
      </c>
      <c r="AH454" s="1" t="s">
        <v>89</v>
      </c>
      <c r="AI454" s="1" t="s">
        <v>57</v>
      </c>
      <c r="AJ454" s="5">
        <v>10950</v>
      </c>
      <c r="AK454" s="4">
        <v>-12188</v>
      </c>
      <c r="AL454" s="4">
        <v>0</v>
      </c>
      <c r="AM454" s="4">
        <v>0</v>
      </c>
      <c r="AN454" s="4">
        <v>0</v>
      </c>
      <c r="AO454" s="4">
        <v>-166110</v>
      </c>
      <c r="AP454" s="4">
        <v>-166110</v>
      </c>
      <c r="AQ454" s="4">
        <v>0</v>
      </c>
      <c r="AR454" s="4">
        <v>1008840</v>
      </c>
      <c r="AS454" s="1" t="s">
        <v>52</v>
      </c>
      <c r="AT454" s="9">
        <f t="shared" si="208"/>
        <v>43333</v>
      </c>
      <c r="AU454" s="9">
        <f t="shared" si="209"/>
        <v>43313</v>
      </c>
      <c r="AV454" s="9">
        <v>44798</v>
      </c>
      <c r="AW454" s="11">
        <f t="shared" si="210"/>
        <v>4.0136986301369859</v>
      </c>
      <c r="AX454">
        <v>10</v>
      </c>
      <c r="AY454" s="12">
        <v>0.05</v>
      </c>
      <c r="AZ454">
        <f t="shared" si="211"/>
        <v>9.5000000000000001E-2</v>
      </c>
      <c r="BA454" s="13">
        <f t="shared" si="212"/>
        <v>1174950</v>
      </c>
      <c r="BB454" s="17" t="s">
        <v>2189</v>
      </c>
      <c r="BC454">
        <f>MATCH(BB454,MONTHLY_INDEX!$A:$A,0)</f>
        <v>798</v>
      </c>
      <c r="BD454">
        <f>MATCH(AU454,MONTHLY_INDEX!$1:$1,0)</f>
        <v>80</v>
      </c>
      <c r="BE454">
        <f>INDEX(MONTHLY_INDEX!$1:$1048576,Final!BC454,Final!BD454)</f>
        <v>96</v>
      </c>
      <c r="BF454">
        <f>MATCH($BF$1,MONTHLY_INDEX!$1:$1,0)</f>
        <v>127</v>
      </c>
      <c r="BG454">
        <f>INDEX(MONTHLY_INDEX!$1:$1048576,Final!BC454,Final!BF454)</f>
        <v>95.3</v>
      </c>
      <c r="BH454" s="23">
        <f t="shared" si="204"/>
        <v>-7.2916666666666963E-3</v>
      </c>
      <c r="BI454" s="14">
        <f t="shared" si="205"/>
        <v>1166382.65625</v>
      </c>
      <c r="BJ454" s="14">
        <f t="shared" si="206"/>
        <v>444743.30461258558</v>
      </c>
      <c r="BK454" s="15">
        <f t="shared" si="213"/>
        <v>721639.35163741442</v>
      </c>
      <c r="BL454" s="52">
        <v>0</v>
      </c>
      <c r="BM454" s="15">
        <f t="shared" si="207"/>
        <v>721639.35163741442</v>
      </c>
    </row>
    <row r="455" spans="1:65">
      <c r="A455" s="8">
        <v>453</v>
      </c>
      <c r="B455" s="1" t="s">
        <v>44</v>
      </c>
      <c r="C455" s="1">
        <v>1500</v>
      </c>
      <c r="D455" s="1" t="s">
        <v>60</v>
      </c>
      <c r="E455" s="1">
        <v>150000023</v>
      </c>
      <c r="F455" s="1" t="s">
        <v>60</v>
      </c>
      <c r="G455" s="1" t="s">
        <v>100</v>
      </c>
      <c r="H455" s="1">
        <v>12</v>
      </c>
      <c r="I455" s="1" t="s">
        <v>52</v>
      </c>
      <c r="J455" s="1" t="s">
        <v>49</v>
      </c>
      <c r="K455" s="1">
        <v>17406001</v>
      </c>
      <c r="L455" s="1" t="s">
        <v>50</v>
      </c>
      <c r="M455" s="1" t="s">
        <v>51</v>
      </c>
      <c r="N455" s="1" t="s">
        <v>64</v>
      </c>
      <c r="O455" s="1" t="s">
        <v>65</v>
      </c>
      <c r="P455" s="1" t="s">
        <v>66</v>
      </c>
      <c r="Q455" s="1" t="s">
        <v>67</v>
      </c>
      <c r="R455" s="1" t="s">
        <v>87</v>
      </c>
      <c r="S455" s="1" t="s">
        <v>88</v>
      </c>
      <c r="T455" s="2">
        <v>43333</v>
      </c>
      <c r="U455" s="2">
        <v>43333</v>
      </c>
      <c r="V455" s="1" t="s">
        <v>52</v>
      </c>
      <c r="W455" s="3">
        <v>1</v>
      </c>
      <c r="X455" s="1" t="s">
        <v>53</v>
      </c>
      <c r="Y455" s="4">
        <v>582750</v>
      </c>
      <c r="Z455" s="4">
        <v>-76342</v>
      </c>
      <c r="AA455" s="4">
        <v>0</v>
      </c>
      <c r="AB455" s="4">
        <v>0</v>
      </c>
      <c r="AC455" s="4">
        <v>0</v>
      </c>
      <c r="AD455" s="4">
        <v>582750</v>
      </c>
      <c r="AE455" s="5">
        <v>1685</v>
      </c>
      <c r="AF455" s="1" t="s">
        <v>70</v>
      </c>
      <c r="AG455" s="1" t="s">
        <v>71</v>
      </c>
      <c r="AH455" s="1" t="s">
        <v>89</v>
      </c>
      <c r="AI455" s="1" t="s">
        <v>57</v>
      </c>
      <c r="AJ455" s="5">
        <v>10950</v>
      </c>
      <c r="AK455" s="4">
        <v>-6045</v>
      </c>
      <c r="AL455" s="4">
        <v>0</v>
      </c>
      <c r="AM455" s="4">
        <v>0</v>
      </c>
      <c r="AN455" s="4">
        <v>0</v>
      </c>
      <c r="AO455" s="4">
        <v>-82387</v>
      </c>
      <c r="AP455" s="4">
        <v>-82387</v>
      </c>
      <c r="AQ455" s="4">
        <v>0</v>
      </c>
      <c r="AR455" s="4">
        <v>500363</v>
      </c>
      <c r="AS455" s="1" t="s">
        <v>52</v>
      </c>
      <c r="AT455" s="9">
        <f t="shared" si="208"/>
        <v>43333</v>
      </c>
      <c r="AU455" s="9">
        <f t="shared" si="209"/>
        <v>43313</v>
      </c>
      <c r="AV455" s="9">
        <v>44798</v>
      </c>
      <c r="AW455" s="11">
        <f t="shared" si="210"/>
        <v>4.0136986301369859</v>
      </c>
      <c r="AX455">
        <v>10</v>
      </c>
      <c r="AY455" s="12">
        <v>0.05</v>
      </c>
      <c r="AZ455">
        <f t="shared" si="211"/>
        <v>9.5000000000000001E-2</v>
      </c>
      <c r="BA455" s="13">
        <f t="shared" si="212"/>
        <v>582750</v>
      </c>
      <c r="BB455" s="17" t="s">
        <v>1973</v>
      </c>
      <c r="BC455">
        <f>MATCH(BB455,MONTHLY_INDEX!$A:$A,0)</f>
        <v>690</v>
      </c>
      <c r="BD455">
        <f>MATCH(AU455,MONTHLY_INDEX!$1:$1,0)</f>
        <v>80</v>
      </c>
      <c r="BE455">
        <f>INDEX(MONTHLY_INDEX!$1:$1048576,Final!BC455,Final!BD455)</f>
        <v>110</v>
      </c>
      <c r="BF455">
        <f>MATCH($BF$1,MONTHLY_INDEX!$1:$1,0)</f>
        <v>127</v>
      </c>
      <c r="BG455">
        <f>INDEX(MONTHLY_INDEX!$1:$1048576,Final!BC455,Final!BF455)</f>
        <v>145.69999999999999</v>
      </c>
      <c r="BH455" s="23">
        <f t="shared" si="204"/>
        <v>0.32454545454545441</v>
      </c>
      <c r="BI455" s="14">
        <f t="shared" si="205"/>
        <v>771878.86363636365</v>
      </c>
      <c r="BJ455" s="14">
        <f t="shared" si="206"/>
        <v>294318.46807285177</v>
      </c>
      <c r="BK455" s="15">
        <f t="shared" si="213"/>
        <v>477560.39556351188</v>
      </c>
      <c r="BL455" s="52">
        <v>0</v>
      </c>
      <c r="BM455" s="15">
        <f t="shared" si="207"/>
        <v>477560.39556351188</v>
      </c>
    </row>
    <row r="456" spans="1:65">
      <c r="A456" s="8">
        <v>454</v>
      </c>
      <c r="B456" s="1" t="s">
        <v>44</v>
      </c>
      <c r="C456" s="1">
        <v>1500</v>
      </c>
      <c r="D456" s="1" t="s">
        <v>60</v>
      </c>
      <c r="E456" s="1">
        <v>150000023</v>
      </c>
      <c r="F456" s="1" t="s">
        <v>60</v>
      </c>
      <c r="G456" s="1" t="s">
        <v>101</v>
      </c>
      <c r="H456" s="1">
        <v>13</v>
      </c>
      <c r="I456" s="1" t="s">
        <v>52</v>
      </c>
      <c r="J456" s="1" t="s">
        <v>49</v>
      </c>
      <c r="K456" s="1">
        <v>17406001</v>
      </c>
      <c r="L456" s="1" t="s">
        <v>50</v>
      </c>
      <c r="M456" s="1" t="s">
        <v>51</v>
      </c>
      <c r="N456" s="1" t="s">
        <v>64</v>
      </c>
      <c r="O456" s="1" t="s">
        <v>65</v>
      </c>
      <c r="P456" s="1" t="s">
        <v>66</v>
      </c>
      <c r="Q456" s="1" t="s">
        <v>67</v>
      </c>
      <c r="R456" s="1" t="s">
        <v>87</v>
      </c>
      <c r="S456" s="1" t="s">
        <v>88</v>
      </c>
      <c r="T456" s="2">
        <v>43333</v>
      </c>
      <c r="U456" s="2">
        <v>43333</v>
      </c>
      <c r="V456" s="1" t="s">
        <v>52</v>
      </c>
      <c r="W456" s="3">
        <v>1</v>
      </c>
      <c r="X456" s="1" t="s">
        <v>53</v>
      </c>
      <c r="Y456" s="4">
        <v>9976171</v>
      </c>
      <c r="Z456" s="4">
        <v>-1306915</v>
      </c>
      <c r="AA456" s="4">
        <v>0</v>
      </c>
      <c r="AB456" s="4">
        <v>0</v>
      </c>
      <c r="AC456" s="4">
        <v>0</v>
      </c>
      <c r="AD456" s="4">
        <v>9976171</v>
      </c>
      <c r="AE456" s="5">
        <v>1685</v>
      </c>
      <c r="AF456" s="1" t="s">
        <v>70</v>
      </c>
      <c r="AG456" s="1" t="s">
        <v>71</v>
      </c>
      <c r="AH456" s="1" t="s">
        <v>89</v>
      </c>
      <c r="AI456" s="1" t="s">
        <v>57</v>
      </c>
      <c r="AJ456" s="5">
        <v>10950</v>
      </c>
      <c r="AK456" s="4">
        <v>-103488</v>
      </c>
      <c r="AL456" s="4">
        <v>0</v>
      </c>
      <c r="AM456" s="4">
        <v>0</v>
      </c>
      <c r="AN456" s="4">
        <v>0</v>
      </c>
      <c r="AO456" s="4">
        <v>-1410403</v>
      </c>
      <c r="AP456" s="4">
        <v>-1410403</v>
      </c>
      <c r="AQ456" s="4">
        <v>0</v>
      </c>
      <c r="AR456" s="4">
        <v>8565768</v>
      </c>
      <c r="AS456" s="1" t="s">
        <v>52</v>
      </c>
      <c r="AT456" s="9">
        <f t="shared" si="208"/>
        <v>43333</v>
      </c>
      <c r="AU456" s="9">
        <f t="shared" si="209"/>
        <v>43313</v>
      </c>
      <c r="AV456" s="9">
        <v>44798</v>
      </c>
      <c r="AW456" s="11">
        <f t="shared" si="210"/>
        <v>4.0136986301369859</v>
      </c>
      <c r="AX456">
        <v>25</v>
      </c>
      <c r="AY456" s="12">
        <v>0.05</v>
      </c>
      <c r="AZ456">
        <f t="shared" si="211"/>
        <v>3.7999999999999999E-2</v>
      </c>
      <c r="BA456" s="13">
        <f t="shared" si="212"/>
        <v>9976171</v>
      </c>
      <c r="BB456" s="17" t="s">
        <v>2189</v>
      </c>
      <c r="BC456">
        <f>MATCH(BB456,MONTHLY_INDEX!$A:$A,0)</f>
        <v>798</v>
      </c>
      <c r="BD456">
        <f>MATCH(AU456,MONTHLY_INDEX!$1:$1,0)</f>
        <v>80</v>
      </c>
      <c r="BE456">
        <f>INDEX(MONTHLY_INDEX!$1:$1048576,Final!BC456,Final!BD456)</f>
        <v>96</v>
      </c>
      <c r="BF456">
        <f>MATCH($BF$1,MONTHLY_INDEX!$1:$1,0)</f>
        <v>127</v>
      </c>
      <c r="BG456">
        <f>INDEX(MONTHLY_INDEX!$1:$1048576,Final!BC456,Final!BF456)</f>
        <v>95.3</v>
      </c>
      <c r="BH456" s="23">
        <f t="shared" si="204"/>
        <v>-7.2916666666666963E-3</v>
      </c>
      <c r="BI456" s="14">
        <f t="shared" si="205"/>
        <v>9903428.0864583328</v>
      </c>
      <c r="BJ456" s="14">
        <f t="shared" si="206"/>
        <v>1510476.2782825625</v>
      </c>
      <c r="BK456" s="15">
        <f t="shared" si="213"/>
        <v>8392951.8081757706</v>
      </c>
      <c r="BL456" s="52">
        <v>0</v>
      </c>
      <c r="BM456" s="15">
        <f t="shared" si="207"/>
        <v>8392951.8081757706</v>
      </c>
    </row>
    <row r="457" spans="1:65">
      <c r="A457" s="8">
        <v>455</v>
      </c>
      <c r="B457" s="1" t="s">
        <v>44</v>
      </c>
      <c r="C457" s="1">
        <v>1500</v>
      </c>
      <c r="D457" s="1" t="s">
        <v>60</v>
      </c>
      <c r="E457" s="1">
        <v>150000023</v>
      </c>
      <c r="F457" s="1" t="s">
        <v>60</v>
      </c>
      <c r="G457" s="1" t="s">
        <v>102</v>
      </c>
      <c r="H457" s="1">
        <v>14</v>
      </c>
      <c r="I457" s="1" t="s">
        <v>52</v>
      </c>
      <c r="J457" s="1" t="s">
        <v>49</v>
      </c>
      <c r="K457" s="1">
        <v>17406001</v>
      </c>
      <c r="L457" s="1" t="s">
        <v>50</v>
      </c>
      <c r="M457" s="1" t="s">
        <v>51</v>
      </c>
      <c r="N457" s="1" t="s">
        <v>64</v>
      </c>
      <c r="O457" s="1" t="s">
        <v>65</v>
      </c>
      <c r="P457" s="1" t="s">
        <v>66</v>
      </c>
      <c r="Q457" s="1" t="s">
        <v>67</v>
      </c>
      <c r="R457" s="1" t="s">
        <v>87</v>
      </c>
      <c r="S457" s="1" t="s">
        <v>88</v>
      </c>
      <c r="T457" s="2">
        <v>43333</v>
      </c>
      <c r="U457" s="2">
        <v>43333</v>
      </c>
      <c r="V457" s="1" t="s">
        <v>52</v>
      </c>
      <c r="W457" s="3">
        <v>1</v>
      </c>
      <c r="X457" s="1" t="s">
        <v>53</v>
      </c>
      <c r="Y457" s="4">
        <v>21103901</v>
      </c>
      <c r="Z457" s="4">
        <v>-2764690</v>
      </c>
      <c r="AA457" s="4">
        <v>0</v>
      </c>
      <c r="AB457" s="4">
        <v>0</v>
      </c>
      <c r="AC457" s="4">
        <v>0</v>
      </c>
      <c r="AD457" s="4">
        <v>21103901</v>
      </c>
      <c r="AE457" s="5">
        <v>1685</v>
      </c>
      <c r="AF457" s="1" t="s">
        <v>70</v>
      </c>
      <c r="AG457" s="1" t="s">
        <v>71</v>
      </c>
      <c r="AH457" s="1" t="s">
        <v>89</v>
      </c>
      <c r="AI457" s="1" t="s">
        <v>57</v>
      </c>
      <c r="AJ457" s="5">
        <v>10950</v>
      </c>
      <c r="AK457" s="4">
        <v>-218921</v>
      </c>
      <c r="AL457" s="4">
        <v>0</v>
      </c>
      <c r="AM457" s="4">
        <v>0</v>
      </c>
      <c r="AN457" s="4">
        <v>0</v>
      </c>
      <c r="AO457" s="4">
        <v>-2983611</v>
      </c>
      <c r="AP457" s="4">
        <v>-2983611</v>
      </c>
      <c r="AQ457" s="4">
        <v>0</v>
      </c>
      <c r="AR457" s="4">
        <v>18120290</v>
      </c>
      <c r="AS457" s="1" t="s">
        <v>52</v>
      </c>
      <c r="AT457" s="9">
        <f t="shared" si="208"/>
        <v>43333</v>
      </c>
      <c r="AU457" s="9">
        <f t="shared" si="209"/>
        <v>43313</v>
      </c>
      <c r="AV457" s="9">
        <v>44798</v>
      </c>
      <c r="AW457" s="11">
        <f t="shared" si="210"/>
        <v>4.0136986301369859</v>
      </c>
      <c r="AX457">
        <v>25</v>
      </c>
      <c r="AY457" s="12">
        <v>0.05</v>
      </c>
      <c r="AZ457">
        <f t="shared" si="211"/>
        <v>3.7999999999999999E-2</v>
      </c>
      <c r="BA457" s="13">
        <f t="shared" si="212"/>
        <v>21103901</v>
      </c>
      <c r="BB457" s="17" t="s">
        <v>2189</v>
      </c>
      <c r="BC457">
        <f>MATCH(BB457,MONTHLY_INDEX!$A:$A,0)</f>
        <v>798</v>
      </c>
      <c r="BD457">
        <f>MATCH(AU457,MONTHLY_INDEX!$1:$1,0)</f>
        <v>80</v>
      </c>
      <c r="BE457">
        <f>INDEX(MONTHLY_INDEX!$1:$1048576,Final!BC457,Final!BD457)</f>
        <v>96</v>
      </c>
      <c r="BF457">
        <f>MATCH($BF$1,MONTHLY_INDEX!$1:$1,0)</f>
        <v>127</v>
      </c>
      <c r="BG457">
        <f>INDEX(MONTHLY_INDEX!$1:$1048576,Final!BC457,Final!BF457)</f>
        <v>95.3</v>
      </c>
      <c r="BH457" s="23">
        <f t="shared" si="204"/>
        <v>-7.2916666666666963E-3</v>
      </c>
      <c r="BI457" s="14">
        <f t="shared" si="205"/>
        <v>20950018.388541665</v>
      </c>
      <c r="BJ457" s="14">
        <f t="shared" si="206"/>
        <v>3195308.2840825049</v>
      </c>
      <c r="BK457" s="15">
        <f t="shared" si="213"/>
        <v>17754710.104459159</v>
      </c>
      <c r="BL457" s="52">
        <v>0</v>
      </c>
      <c r="BM457" s="15">
        <f t="shared" si="207"/>
        <v>17754710.104459159</v>
      </c>
    </row>
    <row r="458" spans="1:65">
      <c r="A458" s="8">
        <v>456</v>
      </c>
      <c r="B458" s="1" t="s">
        <v>44</v>
      </c>
      <c r="C458" s="1">
        <v>1500</v>
      </c>
      <c r="D458" s="1" t="s">
        <v>60</v>
      </c>
      <c r="E458" s="1">
        <v>150000023</v>
      </c>
      <c r="F458" s="1" t="s">
        <v>60</v>
      </c>
      <c r="G458" s="1" t="s">
        <v>103</v>
      </c>
      <c r="H458" s="1">
        <v>15</v>
      </c>
      <c r="I458" s="1" t="s">
        <v>52</v>
      </c>
      <c r="J458" s="1" t="s">
        <v>49</v>
      </c>
      <c r="K458" s="1">
        <v>17406001</v>
      </c>
      <c r="L458" s="1" t="s">
        <v>50</v>
      </c>
      <c r="M458" s="1" t="s">
        <v>51</v>
      </c>
      <c r="N458" s="1" t="s">
        <v>64</v>
      </c>
      <c r="O458" s="1" t="s">
        <v>65</v>
      </c>
      <c r="P458" s="1" t="s">
        <v>66</v>
      </c>
      <c r="Q458" s="1" t="s">
        <v>67</v>
      </c>
      <c r="R458" s="1" t="s">
        <v>87</v>
      </c>
      <c r="S458" s="1" t="s">
        <v>88</v>
      </c>
      <c r="T458" s="2">
        <v>43333</v>
      </c>
      <c r="U458" s="2">
        <v>43333</v>
      </c>
      <c r="V458" s="1" t="s">
        <v>52</v>
      </c>
      <c r="W458" s="3">
        <v>1</v>
      </c>
      <c r="X458" s="1" t="s">
        <v>53</v>
      </c>
      <c r="Y458" s="4">
        <v>580650</v>
      </c>
      <c r="Z458" s="4">
        <v>-76066</v>
      </c>
      <c r="AA458" s="4">
        <v>0</v>
      </c>
      <c r="AB458" s="4">
        <v>0</v>
      </c>
      <c r="AC458" s="4">
        <v>0</v>
      </c>
      <c r="AD458" s="4">
        <v>580650</v>
      </c>
      <c r="AE458" s="5">
        <v>1685</v>
      </c>
      <c r="AF458" s="1" t="s">
        <v>70</v>
      </c>
      <c r="AG458" s="1" t="s">
        <v>71</v>
      </c>
      <c r="AH458" s="1" t="s">
        <v>89</v>
      </c>
      <c r="AI458" s="1" t="s">
        <v>57</v>
      </c>
      <c r="AJ458" s="5">
        <v>10950</v>
      </c>
      <c r="AK458" s="4">
        <v>-6023</v>
      </c>
      <c r="AL458" s="4">
        <v>0</v>
      </c>
      <c r="AM458" s="4">
        <v>0</v>
      </c>
      <c r="AN458" s="4">
        <v>0</v>
      </c>
      <c r="AO458" s="4">
        <v>-82089</v>
      </c>
      <c r="AP458" s="4">
        <v>-82089</v>
      </c>
      <c r="AQ458" s="4">
        <v>0</v>
      </c>
      <c r="AR458" s="4">
        <v>498561</v>
      </c>
      <c r="AS458" s="1" t="s">
        <v>52</v>
      </c>
      <c r="AT458" s="9">
        <f t="shared" si="208"/>
        <v>43333</v>
      </c>
      <c r="AU458" s="9">
        <f t="shared" si="209"/>
        <v>43313</v>
      </c>
      <c r="AV458" s="9">
        <v>44798</v>
      </c>
      <c r="AW458" s="11">
        <f t="shared" si="210"/>
        <v>4.0136986301369859</v>
      </c>
      <c r="AX458">
        <v>10</v>
      </c>
      <c r="AY458" s="12">
        <v>0.05</v>
      </c>
      <c r="AZ458">
        <f t="shared" si="211"/>
        <v>9.5000000000000001E-2</v>
      </c>
      <c r="BA458" s="13">
        <f t="shared" si="212"/>
        <v>580650</v>
      </c>
      <c r="BB458" s="17" t="s">
        <v>1941</v>
      </c>
      <c r="BC458">
        <f>MATCH(BB458,MONTHLY_INDEX!$A:$A,0)</f>
        <v>674</v>
      </c>
      <c r="BD458">
        <f>MATCH(AU458,MONTHLY_INDEX!$1:$1,0)</f>
        <v>80</v>
      </c>
      <c r="BE458">
        <f>INDEX(MONTHLY_INDEX!$1:$1048576,Final!BC458,Final!BD458)</f>
        <v>105.1</v>
      </c>
      <c r="BF458">
        <f>MATCH($BF$1,MONTHLY_INDEX!$1:$1,0)</f>
        <v>127</v>
      </c>
      <c r="BG458">
        <f>INDEX(MONTHLY_INDEX!$1:$1048576,Final!BC458,Final!BF458)</f>
        <v>122.8</v>
      </c>
      <c r="BH458" s="23">
        <f t="shared" si="204"/>
        <v>0.16841103710751668</v>
      </c>
      <c r="BI458" s="14">
        <f t="shared" si="205"/>
        <v>678437.86869647959</v>
      </c>
      <c r="BJ458" s="14">
        <f t="shared" si="206"/>
        <v>258689.28870091107</v>
      </c>
      <c r="BK458" s="15">
        <f t="shared" si="213"/>
        <v>419748.57999556849</v>
      </c>
      <c r="BL458" s="52">
        <v>0</v>
      </c>
      <c r="BM458" s="15">
        <f t="shared" si="207"/>
        <v>419748.57999556849</v>
      </c>
    </row>
    <row r="459" spans="1:65">
      <c r="A459" s="8">
        <v>457</v>
      </c>
      <c r="B459" s="1" t="s">
        <v>44</v>
      </c>
      <c r="C459" s="1">
        <v>1500</v>
      </c>
      <c r="D459" s="1" t="s">
        <v>60</v>
      </c>
      <c r="E459" s="1">
        <v>150000023</v>
      </c>
      <c r="F459" s="1" t="s">
        <v>60</v>
      </c>
      <c r="G459" s="1" t="s">
        <v>104</v>
      </c>
      <c r="H459" s="1">
        <v>16</v>
      </c>
      <c r="I459" s="1" t="s">
        <v>52</v>
      </c>
      <c r="J459" s="1" t="s">
        <v>49</v>
      </c>
      <c r="K459" s="1">
        <v>17406001</v>
      </c>
      <c r="L459" s="1" t="s">
        <v>50</v>
      </c>
      <c r="M459" s="1" t="s">
        <v>51</v>
      </c>
      <c r="N459" s="1" t="s">
        <v>64</v>
      </c>
      <c r="O459" s="1" t="s">
        <v>65</v>
      </c>
      <c r="P459" s="1" t="s">
        <v>66</v>
      </c>
      <c r="Q459" s="1" t="s">
        <v>67</v>
      </c>
      <c r="R459" s="1" t="s">
        <v>87</v>
      </c>
      <c r="S459" s="1" t="s">
        <v>88</v>
      </c>
      <c r="T459" s="2">
        <v>43333</v>
      </c>
      <c r="U459" s="2">
        <v>43333</v>
      </c>
      <c r="V459" s="1" t="s">
        <v>52</v>
      </c>
      <c r="W459" s="3">
        <v>1</v>
      </c>
      <c r="X459" s="1" t="s">
        <v>53</v>
      </c>
      <c r="Y459" s="4">
        <v>175035</v>
      </c>
      <c r="Z459" s="4">
        <v>-22929</v>
      </c>
      <c r="AA459" s="4">
        <v>0</v>
      </c>
      <c r="AB459" s="4">
        <v>0</v>
      </c>
      <c r="AC459" s="4">
        <v>0</v>
      </c>
      <c r="AD459" s="4">
        <v>175035</v>
      </c>
      <c r="AE459" s="5">
        <v>1685</v>
      </c>
      <c r="AF459" s="1" t="s">
        <v>70</v>
      </c>
      <c r="AG459" s="1" t="s">
        <v>71</v>
      </c>
      <c r="AH459" s="1" t="s">
        <v>89</v>
      </c>
      <c r="AI459" s="1" t="s">
        <v>57</v>
      </c>
      <c r="AJ459" s="5">
        <v>10950</v>
      </c>
      <c r="AK459" s="4">
        <v>-1816</v>
      </c>
      <c r="AL459" s="4">
        <v>0</v>
      </c>
      <c r="AM459" s="4">
        <v>0</v>
      </c>
      <c r="AN459" s="4">
        <v>0</v>
      </c>
      <c r="AO459" s="4">
        <v>-24745</v>
      </c>
      <c r="AP459" s="4">
        <v>-24745</v>
      </c>
      <c r="AQ459" s="4">
        <v>0</v>
      </c>
      <c r="AR459" s="4">
        <v>150290</v>
      </c>
      <c r="AS459" s="1" t="s">
        <v>52</v>
      </c>
      <c r="AT459" s="9">
        <f t="shared" si="208"/>
        <v>43333</v>
      </c>
      <c r="AU459" s="9">
        <f t="shared" si="209"/>
        <v>43313</v>
      </c>
      <c r="AV459" s="9">
        <v>44798</v>
      </c>
      <c r="AW459" s="11">
        <f t="shared" si="210"/>
        <v>4.0136986301369859</v>
      </c>
      <c r="AX459">
        <v>10</v>
      </c>
      <c r="AY459" s="12">
        <v>0.05</v>
      </c>
      <c r="AZ459">
        <f t="shared" si="211"/>
        <v>9.5000000000000001E-2</v>
      </c>
      <c r="BA459" s="13">
        <f t="shared" si="212"/>
        <v>175035</v>
      </c>
      <c r="BB459" s="17" t="s">
        <v>1877</v>
      </c>
      <c r="BC459">
        <f>MATCH(BB459,MONTHLY_INDEX!$A:$A,0)</f>
        <v>642</v>
      </c>
      <c r="BD459">
        <f>MATCH(AU459,MONTHLY_INDEX!$1:$1,0)</f>
        <v>80</v>
      </c>
      <c r="BE459">
        <f>INDEX(MONTHLY_INDEX!$1:$1048576,Final!BC459,Final!BD459)</f>
        <v>79.099999999999994</v>
      </c>
      <c r="BF459">
        <f>MATCH($BF$1,MONTHLY_INDEX!$1:$1,0)</f>
        <v>127</v>
      </c>
      <c r="BG459">
        <f>INDEX(MONTHLY_INDEX!$1:$1048576,Final!BC459,Final!BF459)</f>
        <v>94</v>
      </c>
      <c r="BH459" s="23">
        <f t="shared" si="204"/>
        <v>0.18836915297092297</v>
      </c>
      <c r="BI459" s="14">
        <f t="shared" si="205"/>
        <v>208006.19469026552</v>
      </c>
      <c r="BJ459" s="14">
        <f t="shared" si="206"/>
        <v>79313.046975390971</v>
      </c>
      <c r="BK459" s="15">
        <f t="shared" si="213"/>
        <v>128693.14771487455</v>
      </c>
      <c r="BL459" s="52">
        <v>0</v>
      </c>
      <c r="BM459" s="15">
        <f t="shared" si="207"/>
        <v>128693.14771487455</v>
      </c>
    </row>
    <row r="460" spans="1:65">
      <c r="A460" s="8">
        <v>458</v>
      </c>
      <c r="B460" s="1" t="s">
        <v>44</v>
      </c>
      <c r="C460" s="1">
        <v>1500</v>
      </c>
      <c r="D460" s="1" t="s">
        <v>60</v>
      </c>
      <c r="E460" s="1">
        <v>150000023</v>
      </c>
      <c r="F460" s="1" t="s">
        <v>60</v>
      </c>
      <c r="G460" s="1" t="s">
        <v>105</v>
      </c>
      <c r="H460" s="1">
        <v>17</v>
      </c>
      <c r="I460" s="1" t="s">
        <v>52</v>
      </c>
      <c r="J460" s="1" t="s">
        <v>49</v>
      </c>
      <c r="K460" s="1">
        <v>17406001</v>
      </c>
      <c r="L460" s="1" t="s">
        <v>50</v>
      </c>
      <c r="M460" s="1" t="s">
        <v>51</v>
      </c>
      <c r="N460" s="1" t="s">
        <v>64</v>
      </c>
      <c r="O460" s="1" t="s">
        <v>65</v>
      </c>
      <c r="P460" s="1" t="s">
        <v>66</v>
      </c>
      <c r="Q460" s="1" t="s">
        <v>67</v>
      </c>
      <c r="R460" s="1" t="s">
        <v>87</v>
      </c>
      <c r="S460" s="1" t="s">
        <v>88</v>
      </c>
      <c r="T460" s="2">
        <v>43333</v>
      </c>
      <c r="U460" s="2">
        <v>43333</v>
      </c>
      <c r="V460" s="1" t="s">
        <v>52</v>
      </c>
      <c r="W460" s="3">
        <v>1</v>
      </c>
      <c r="X460" s="1" t="s">
        <v>53</v>
      </c>
      <c r="Y460" s="4">
        <v>132796</v>
      </c>
      <c r="Z460" s="4">
        <v>-17395</v>
      </c>
      <c r="AA460" s="4">
        <v>0</v>
      </c>
      <c r="AB460" s="4">
        <v>0</v>
      </c>
      <c r="AC460" s="4">
        <v>0</v>
      </c>
      <c r="AD460" s="4">
        <v>132796</v>
      </c>
      <c r="AE460" s="5">
        <v>1685</v>
      </c>
      <c r="AF460" s="1" t="s">
        <v>70</v>
      </c>
      <c r="AG460" s="1" t="s">
        <v>71</v>
      </c>
      <c r="AH460" s="1" t="s">
        <v>89</v>
      </c>
      <c r="AI460" s="1" t="s">
        <v>57</v>
      </c>
      <c r="AJ460" s="5">
        <v>10950</v>
      </c>
      <c r="AK460" s="4">
        <v>-1378</v>
      </c>
      <c r="AL460" s="4">
        <v>0</v>
      </c>
      <c r="AM460" s="4">
        <v>0</v>
      </c>
      <c r="AN460" s="4">
        <v>0</v>
      </c>
      <c r="AO460" s="4">
        <v>-18773</v>
      </c>
      <c r="AP460" s="4">
        <v>-18773</v>
      </c>
      <c r="AQ460" s="4">
        <v>0</v>
      </c>
      <c r="AR460" s="4">
        <v>114023</v>
      </c>
      <c r="AS460" s="1" t="s">
        <v>52</v>
      </c>
      <c r="AT460" s="9">
        <f t="shared" si="208"/>
        <v>43333</v>
      </c>
      <c r="AU460" s="9">
        <f t="shared" si="209"/>
        <v>43313</v>
      </c>
      <c r="AV460" s="9">
        <v>44798</v>
      </c>
      <c r="AW460" s="11">
        <f t="shared" si="210"/>
        <v>4.0136986301369859</v>
      </c>
      <c r="AX460">
        <v>10</v>
      </c>
      <c r="AY460" s="12">
        <v>0.05</v>
      </c>
      <c r="AZ460">
        <f t="shared" si="211"/>
        <v>9.5000000000000001E-2</v>
      </c>
      <c r="BA460" s="13">
        <f t="shared" si="212"/>
        <v>132796</v>
      </c>
      <c r="BB460" s="17" t="s">
        <v>2189</v>
      </c>
      <c r="BC460">
        <f>MATCH(BB460,MONTHLY_INDEX!$A:$A,0)</f>
        <v>798</v>
      </c>
      <c r="BD460">
        <f>MATCH(AU460,MONTHLY_INDEX!$1:$1,0)</f>
        <v>80</v>
      </c>
      <c r="BE460">
        <f>INDEX(MONTHLY_INDEX!$1:$1048576,Final!BC460,Final!BD460)</f>
        <v>96</v>
      </c>
      <c r="BF460">
        <f>MATCH($BF$1,MONTHLY_INDEX!$1:$1,0)</f>
        <v>127</v>
      </c>
      <c r="BG460">
        <f>INDEX(MONTHLY_INDEX!$1:$1048576,Final!BC460,Final!BF460)</f>
        <v>95.3</v>
      </c>
      <c r="BH460" s="23">
        <f t="shared" si="204"/>
        <v>-7.2916666666666963E-3</v>
      </c>
      <c r="BI460" s="14">
        <f t="shared" si="205"/>
        <v>131827.69583333333</v>
      </c>
      <c r="BJ460" s="14">
        <f t="shared" si="206"/>
        <v>50266.0810071347</v>
      </c>
      <c r="BK460" s="15">
        <f t="shared" si="213"/>
        <v>81561.614826198638</v>
      </c>
      <c r="BL460" s="52">
        <v>0</v>
      </c>
      <c r="BM460" s="15">
        <f t="shared" si="207"/>
        <v>81561.614826198638</v>
      </c>
    </row>
    <row r="461" spans="1:65">
      <c r="A461" s="8">
        <v>459</v>
      </c>
      <c r="B461" s="1" t="s">
        <v>44</v>
      </c>
      <c r="C461" s="1">
        <v>1500</v>
      </c>
      <c r="D461" s="1" t="s">
        <v>60</v>
      </c>
      <c r="E461" s="1">
        <v>150000023</v>
      </c>
      <c r="F461" s="1" t="s">
        <v>60</v>
      </c>
      <c r="G461" s="1" t="s">
        <v>106</v>
      </c>
      <c r="H461" s="1">
        <v>18</v>
      </c>
      <c r="I461" s="1" t="s">
        <v>52</v>
      </c>
      <c r="J461" s="1" t="s">
        <v>49</v>
      </c>
      <c r="K461" s="1">
        <v>17406001</v>
      </c>
      <c r="L461" s="1" t="s">
        <v>50</v>
      </c>
      <c r="M461" s="1" t="s">
        <v>51</v>
      </c>
      <c r="N461" s="1" t="s">
        <v>64</v>
      </c>
      <c r="O461" s="1" t="s">
        <v>65</v>
      </c>
      <c r="P461" s="1" t="s">
        <v>66</v>
      </c>
      <c r="Q461" s="1" t="s">
        <v>67</v>
      </c>
      <c r="R461" s="1" t="s">
        <v>87</v>
      </c>
      <c r="S461" s="1" t="s">
        <v>88</v>
      </c>
      <c r="T461" s="2">
        <v>43333</v>
      </c>
      <c r="U461" s="2">
        <v>43333</v>
      </c>
      <c r="V461" s="1" t="s">
        <v>52</v>
      </c>
      <c r="W461" s="3">
        <v>1</v>
      </c>
      <c r="X461" s="1" t="s">
        <v>53</v>
      </c>
      <c r="Y461" s="4">
        <v>469552</v>
      </c>
      <c r="Z461" s="4">
        <v>-61512</v>
      </c>
      <c r="AA461" s="4">
        <v>0</v>
      </c>
      <c r="AB461" s="4">
        <v>0</v>
      </c>
      <c r="AC461" s="4">
        <v>0</v>
      </c>
      <c r="AD461" s="4">
        <v>469552</v>
      </c>
      <c r="AE461" s="5">
        <v>1685</v>
      </c>
      <c r="AF461" s="1" t="s">
        <v>70</v>
      </c>
      <c r="AG461" s="1" t="s">
        <v>71</v>
      </c>
      <c r="AH461" s="1" t="s">
        <v>89</v>
      </c>
      <c r="AI461" s="1" t="s">
        <v>57</v>
      </c>
      <c r="AJ461" s="5">
        <v>10950</v>
      </c>
      <c r="AK461" s="4">
        <v>-4871</v>
      </c>
      <c r="AL461" s="4">
        <v>0</v>
      </c>
      <c r="AM461" s="4">
        <v>0</v>
      </c>
      <c r="AN461" s="4">
        <v>0</v>
      </c>
      <c r="AO461" s="4">
        <v>-66383</v>
      </c>
      <c r="AP461" s="4">
        <v>-66383</v>
      </c>
      <c r="AQ461" s="4">
        <v>0</v>
      </c>
      <c r="AR461" s="4">
        <v>403169</v>
      </c>
      <c r="AS461" s="1" t="s">
        <v>52</v>
      </c>
      <c r="AT461" s="9">
        <f t="shared" si="208"/>
        <v>43333</v>
      </c>
      <c r="AU461" s="9">
        <f t="shared" si="209"/>
        <v>43313</v>
      </c>
      <c r="AV461" s="9">
        <v>44798</v>
      </c>
      <c r="AW461" s="11">
        <f t="shared" si="210"/>
        <v>4.0136986301369859</v>
      </c>
      <c r="AX461">
        <v>10</v>
      </c>
      <c r="AY461" s="12">
        <v>0.05</v>
      </c>
      <c r="AZ461">
        <f t="shared" si="211"/>
        <v>9.5000000000000001E-2</v>
      </c>
      <c r="BA461" s="13">
        <f t="shared" si="212"/>
        <v>469552</v>
      </c>
      <c r="BB461" s="17" t="s">
        <v>1871</v>
      </c>
      <c r="BC461">
        <f>MATCH(BB461,MONTHLY_INDEX!$A:$A,0)</f>
        <v>639</v>
      </c>
      <c r="BD461">
        <f>MATCH(AU461,MONTHLY_INDEX!$1:$1,0)</f>
        <v>80</v>
      </c>
      <c r="BE461">
        <f>INDEX(MONTHLY_INDEX!$1:$1048576,Final!BC461,Final!BD461)</f>
        <v>112.8</v>
      </c>
      <c r="BF461">
        <f>MATCH($BF$1,MONTHLY_INDEX!$1:$1,0)</f>
        <v>127</v>
      </c>
      <c r="BG461">
        <f>INDEX(MONTHLY_INDEX!$1:$1048576,Final!BC461,Final!BF461)</f>
        <v>116.2</v>
      </c>
      <c r="BH461" s="23">
        <f t="shared" si="204"/>
        <v>3.0141843971631256E-2</v>
      </c>
      <c r="BI461" s="14">
        <f t="shared" si="205"/>
        <v>483705.16312056739</v>
      </c>
      <c r="BJ461" s="14">
        <f t="shared" si="206"/>
        <v>184437.44130768481</v>
      </c>
      <c r="BK461" s="15">
        <f t="shared" si="213"/>
        <v>299267.72181288258</v>
      </c>
      <c r="BL461" s="52">
        <v>0</v>
      </c>
      <c r="BM461" s="15">
        <f t="shared" si="207"/>
        <v>299267.72181288258</v>
      </c>
    </row>
    <row r="462" spans="1:65">
      <c r="A462" s="8">
        <v>460</v>
      </c>
      <c r="B462" s="1" t="s">
        <v>44</v>
      </c>
      <c r="C462" s="1">
        <v>1500</v>
      </c>
      <c r="D462" s="1" t="s">
        <v>60</v>
      </c>
      <c r="E462" s="1">
        <v>150000023</v>
      </c>
      <c r="F462" s="1" t="s">
        <v>60</v>
      </c>
      <c r="G462" s="1" t="s">
        <v>107</v>
      </c>
      <c r="H462" s="1">
        <v>19</v>
      </c>
      <c r="I462" s="1" t="s">
        <v>52</v>
      </c>
      <c r="J462" s="1" t="s">
        <v>49</v>
      </c>
      <c r="K462" s="1">
        <v>17406001</v>
      </c>
      <c r="L462" s="1" t="s">
        <v>50</v>
      </c>
      <c r="M462" s="1" t="s">
        <v>51</v>
      </c>
      <c r="N462" s="1" t="s">
        <v>64</v>
      </c>
      <c r="O462" s="1" t="s">
        <v>65</v>
      </c>
      <c r="P462" s="1" t="s">
        <v>66</v>
      </c>
      <c r="Q462" s="1" t="s">
        <v>67</v>
      </c>
      <c r="R462" s="1" t="s">
        <v>87</v>
      </c>
      <c r="S462" s="1" t="s">
        <v>88</v>
      </c>
      <c r="T462" s="2">
        <v>43333</v>
      </c>
      <c r="U462" s="2">
        <v>43333</v>
      </c>
      <c r="V462" s="1" t="s">
        <v>52</v>
      </c>
      <c r="W462" s="3">
        <v>1</v>
      </c>
      <c r="X462" s="1" t="s">
        <v>53</v>
      </c>
      <c r="Y462" s="4">
        <v>6861326</v>
      </c>
      <c r="Z462" s="4">
        <v>-898859</v>
      </c>
      <c r="AA462" s="4">
        <v>0</v>
      </c>
      <c r="AB462" s="4">
        <v>0</v>
      </c>
      <c r="AC462" s="4">
        <v>0</v>
      </c>
      <c r="AD462" s="4">
        <v>6861326</v>
      </c>
      <c r="AE462" s="5">
        <v>1685</v>
      </c>
      <c r="AF462" s="1" t="s">
        <v>70</v>
      </c>
      <c r="AG462" s="1" t="s">
        <v>71</v>
      </c>
      <c r="AH462" s="1" t="s">
        <v>89</v>
      </c>
      <c r="AI462" s="1" t="s">
        <v>57</v>
      </c>
      <c r="AJ462" s="5">
        <v>10950</v>
      </c>
      <c r="AK462" s="4">
        <v>-71176</v>
      </c>
      <c r="AL462" s="4">
        <v>0</v>
      </c>
      <c r="AM462" s="4">
        <v>0</v>
      </c>
      <c r="AN462" s="4">
        <v>0</v>
      </c>
      <c r="AO462" s="4">
        <v>-970035</v>
      </c>
      <c r="AP462" s="4">
        <v>-970035</v>
      </c>
      <c r="AQ462" s="4">
        <v>0</v>
      </c>
      <c r="AR462" s="4">
        <v>5891291</v>
      </c>
      <c r="AS462" s="1" t="s">
        <v>52</v>
      </c>
      <c r="AT462" s="9">
        <f t="shared" si="208"/>
        <v>43333</v>
      </c>
      <c r="AU462" s="9">
        <f t="shared" si="209"/>
        <v>43313</v>
      </c>
      <c r="AV462" s="9">
        <v>44798</v>
      </c>
      <c r="AW462" s="11">
        <f t="shared" si="210"/>
        <v>4.0136986301369859</v>
      </c>
      <c r="AX462">
        <v>10</v>
      </c>
      <c r="AY462" s="12">
        <v>0.05</v>
      </c>
      <c r="AZ462">
        <f t="shared" si="211"/>
        <v>9.5000000000000001E-2</v>
      </c>
      <c r="BA462" s="13">
        <f t="shared" si="212"/>
        <v>6861326</v>
      </c>
      <c r="BI462" s="14">
        <f t="shared" ref="BI462:BI464" si="214">AR462</f>
        <v>5891291</v>
      </c>
      <c r="BJ462" s="14">
        <v>0</v>
      </c>
      <c r="BK462" s="14">
        <f t="shared" ref="BK462:BK464" si="215">AR462</f>
        <v>5891291</v>
      </c>
      <c r="BL462" s="52">
        <v>0</v>
      </c>
      <c r="BM462" s="15">
        <f t="shared" ref="BM462:BM464" si="216">AR462</f>
        <v>5891291</v>
      </c>
    </row>
    <row r="463" spans="1:65">
      <c r="A463" s="8">
        <v>461</v>
      </c>
      <c r="B463" s="1" t="s">
        <v>44</v>
      </c>
      <c r="C463" s="1">
        <v>1500</v>
      </c>
      <c r="D463" s="1" t="s">
        <v>60</v>
      </c>
      <c r="E463" s="1">
        <v>150000023</v>
      </c>
      <c r="F463" s="1" t="s">
        <v>60</v>
      </c>
      <c r="G463" s="1" t="s">
        <v>108</v>
      </c>
      <c r="H463" s="1">
        <v>20</v>
      </c>
      <c r="I463" s="1" t="s">
        <v>52</v>
      </c>
      <c r="J463" s="1" t="s">
        <v>49</v>
      </c>
      <c r="K463" s="1">
        <v>17406001</v>
      </c>
      <c r="L463" s="1" t="s">
        <v>50</v>
      </c>
      <c r="M463" s="1" t="s">
        <v>51</v>
      </c>
      <c r="N463" s="1" t="s">
        <v>64</v>
      </c>
      <c r="O463" s="1" t="s">
        <v>65</v>
      </c>
      <c r="P463" s="1" t="s">
        <v>66</v>
      </c>
      <c r="Q463" s="1" t="s">
        <v>67</v>
      </c>
      <c r="R463" s="1" t="s">
        <v>87</v>
      </c>
      <c r="S463" s="1" t="s">
        <v>88</v>
      </c>
      <c r="T463" s="2">
        <v>43333</v>
      </c>
      <c r="U463" s="2">
        <v>43333</v>
      </c>
      <c r="V463" s="1" t="s">
        <v>52</v>
      </c>
      <c r="W463" s="3">
        <v>1</v>
      </c>
      <c r="X463" s="1" t="s">
        <v>53</v>
      </c>
      <c r="Y463" s="4">
        <v>5552065</v>
      </c>
      <c r="Z463" s="4">
        <v>-727341</v>
      </c>
      <c r="AA463" s="4">
        <v>0</v>
      </c>
      <c r="AB463" s="4">
        <v>0</v>
      </c>
      <c r="AC463" s="4">
        <v>0</v>
      </c>
      <c r="AD463" s="4">
        <v>5552065</v>
      </c>
      <c r="AE463" s="5">
        <v>1685</v>
      </c>
      <c r="AF463" s="1" t="s">
        <v>70</v>
      </c>
      <c r="AG463" s="1" t="s">
        <v>71</v>
      </c>
      <c r="AH463" s="1" t="s">
        <v>89</v>
      </c>
      <c r="AI463" s="1" t="s">
        <v>57</v>
      </c>
      <c r="AJ463" s="5">
        <v>10950</v>
      </c>
      <c r="AK463" s="4">
        <v>-57594</v>
      </c>
      <c r="AL463" s="4">
        <v>0</v>
      </c>
      <c r="AM463" s="4">
        <v>0</v>
      </c>
      <c r="AN463" s="4">
        <v>0</v>
      </c>
      <c r="AO463" s="4">
        <v>-784935</v>
      </c>
      <c r="AP463" s="4">
        <v>-784935</v>
      </c>
      <c r="AQ463" s="4">
        <v>0</v>
      </c>
      <c r="AR463" s="4">
        <v>4767130</v>
      </c>
      <c r="AS463" s="1" t="s">
        <v>52</v>
      </c>
      <c r="AT463" s="9">
        <f t="shared" si="208"/>
        <v>43333</v>
      </c>
      <c r="AU463" s="9">
        <f t="shared" si="209"/>
        <v>43313</v>
      </c>
      <c r="AV463" s="9">
        <v>44798</v>
      </c>
      <c r="AW463" s="11">
        <f t="shared" si="210"/>
        <v>4.0136986301369859</v>
      </c>
      <c r="AX463">
        <v>10</v>
      </c>
      <c r="AY463" s="12">
        <v>0.05</v>
      </c>
      <c r="AZ463">
        <f t="shared" si="211"/>
        <v>9.5000000000000001E-2</v>
      </c>
      <c r="BA463" s="13">
        <f t="shared" si="212"/>
        <v>5552065</v>
      </c>
      <c r="BI463" s="14">
        <f t="shared" si="214"/>
        <v>4767130</v>
      </c>
      <c r="BJ463" s="14">
        <v>0</v>
      </c>
      <c r="BK463" s="14">
        <f t="shared" si="215"/>
        <v>4767130</v>
      </c>
      <c r="BL463" s="52">
        <v>0</v>
      </c>
      <c r="BM463" s="15">
        <f t="shared" si="216"/>
        <v>4767130</v>
      </c>
    </row>
    <row r="464" spans="1:65">
      <c r="A464" s="8">
        <v>462</v>
      </c>
      <c r="B464" s="1" t="s">
        <v>44</v>
      </c>
      <c r="C464" s="1">
        <v>1500</v>
      </c>
      <c r="D464" s="1" t="s">
        <v>60</v>
      </c>
      <c r="E464" s="1">
        <v>150000023</v>
      </c>
      <c r="F464" s="1" t="s">
        <v>60</v>
      </c>
      <c r="G464" s="1" t="s">
        <v>109</v>
      </c>
      <c r="H464" s="1">
        <v>21</v>
      </c>
      <c r="I464" s="1" t="s">
        <v>52</v>
      </c>
      <c r="J464" s="1" t="s">
        <v>49</v>
      </c>
      <c r="K464" s="1">
        <v>17406001</v>
      </c>
      <c r="L464" s="1" t="s">
        <v>50</v>
      </c>
      <c r="M464" s="1" t="s">
        <v>51</v>
      </c>
      <c r="N464" s="1" t="s">
        <v>64</v>
      </c>
      <c r="O464" s="1" t="s">
        <v>65</v>
      </c>
      <c r="P464" s="1" t="s">
        <v>66</v>
      </c>
      <c r="Q464" s="1" t="s">
        <v>67</v>
      </c>
      <c r="R464" s="1" t="s">
        <v>87</v>
      </c>
      <c r="S464" s="1" t="s">
        <v>88</v>
      </c>
      <c r="T464" s="2">
        <v>43333</v>
      </c>
      <c r="U464" s="2">
        <v>43333</v>
      </c>
      <c r="V464" s="1" t="s">
        <v>52</v>
      </c>
      <c r="W464" s="3">
        <v>1</v>
      </c>
      <c r="X464" s="1" t="s">
        <v>53</v>
      </c>
      <c r="Y464" s="4">
        <v>1950695</v>
      </c>
      <c r="Z464" s="4">
        <v>-256470</v>
      </c>
      <c r="AA464" s="4">
        <v>0</v>
      </c>
      <c r="AB464" s="4">
        <v>0</v>
      </c>
      <c r="AC464" s="4">
        <v>0</v>
      </c>
      <c r="AD464" s="4">
        <v>1950695</v>
      </c>
      <c r="AE464" s="5">
        <v>1685</v>
      </c>
      <c r="AF464" s="1" t="s">
        <v>70</v>
      </c>
      <c r="AG464" s="1" t="s">
        <v>71</v>
      </c>
      <c r="AH464" s="1" t="s">
        <v>89</v>
      </c>
      <c r="AI464" s="1" t="s">
        <v>57</v>
      </c>
      <c r="AJ464" s="5">
        <v>10950</v>
      </c>
      <c r="AK464" s="4">
        <v>-20224</v>
      </c>
      <c r="AL464" s="4">
        <v>0</v>
      </c>
      <c r="AM464" s="4">
        <v>0</v>
      </c>
      <c r="AN464" s="4">
        <v>0</v>
      </c>
      <c r="AO464" s="4">
        <v>-276694</v>
      </c>
      <c r="AP464" s="4">
        <v>-276694</v>
      </c>
      <c r="AQ464" s="4">
        <v>0</v>
      </c>
      <c r="AR464" s="4">
        <v>1674001</v>
      </c>
      <c r="AS464" s="1" t="s">
        <v>52</v>
      </c>
      <c r="AT464" s="9">
        <f t="shared" si="208"/>
        <v>43333</v>
      </c>
      <c r="AU464" s="9">
        <f t="shared" si="209"/>
        <v>43313</v>
      </c>
      <c r="AV464" s="9">
        <v>44798</v>
      </c>
      <c r="AW464" s="11">
        <f t="shared" si="210"/>
        <v>4.0136986301369859</v>
      </c>
      <c r="AX464">
        <v>10</v>
      </c>
      <c r="AY464" s="12">
        <v>0.05</v>
      </c>
      <c r="AZ464">
        <f t="shared" si="211"/>
        <v>9.5000000000000001E-2</v>
      </c>
      <c r="BA464" s="13">
        <f t="shared" si="212"/>
        <v>1950695</v>
      </c>
      <c r="BI464" s="14">
        <f t="shared" si="214"/>
        <v>1674001</v>
      </c>
      <c r="BJ464" s="14">
        <v>0</v>
      </c>
      <c r="BK464" s="14">
        <f t="shared" si="215"/>
        <v>1674001</v>
      </c>
      <c r="BL464" s="52">
        <v>0</v>
      </c>
      <c r="BM464" s="15">
        <f t="shared" si="216"/>
        <v>1674001</v>
      </c>
    </row>
    <row r="465" spans="1:65">
      <c r="A465" s="8">
        <v>463</v>
      </c>
      <c r="B465" s="1" t="s">
        <v>44</v>
      </c>
      <c r="C465" s="1">
        <v>1500</v>
      </c>
      <c r="D465" s="1" t="s">
        <v>60</v>
      </c>
      <c r="E465" s="1">
        <v>150000023</v>
      </c>
      <c r="F465" s="1" t="s">
        <v>60</v>
      </c>
      <c r="G465" s="1" t="s">
        <v>110</v>
      </c>
      <c r="H465" s="1">
        <v>22</v>
      </c>
      <c r="I465" s="1" t="s">
        <v>52</v>
      </c>
      <c r="J465" s="1" t="s">
        <v>49</v>
      </c>
      <c r="K465" s="1">
        <v>17406001</v>
      </c>
      <c r="L465" s="1" t="s">
        <v>50</v>
      </c>
      <c r="M465" s="1" t="s">
        <v>51</v>
      </c>
      <c r="N465" s="1" t="s">
        <v>64</v>
      </c>
      <c r="O465" s="1" t="s">
        <v>65</v>
      </c>
      <c r="P465" s="1" t="s">
        <v>66</v>
      </c>
      <c r="Q465" s="1" t="s">
        <v>67</v>
      </c>
      <c r="R465" s="1" t="s">
        <v>87</v>
      </c>
      <c r="S465" s="1" t="s">
        <v>88</v>
      </c>
      <c r="T465" s="2">
        <v>43333</v>
      </c>
      <c r="U465" s="2">
        <v>43333</v>
      </c>
      <c r="V465" s="1" t="s">
        <v>52</v>
      </c>
      <c r="W465" s="3">
        <v>1</v>
      </c>
      <c r="X465" s="1" t="s">
        <v>53</v>
      </c>
      <c r="Y465" s="4">
        <v>16789210</v>
      </c>
      <c r="Z465" s="4">
        <v>-2199450</v>
      </c>
      <c r="AA465" s="4">
        <v>0</v>
      </c>
      <c r="AB465" s="4">
        <v>0</v>
      </c>
      <c r="AC465" s="4">
        <v>0</v>
      </c>
      <c r="AD465" s="4">
        <v>16789210</v>
      </c>
      <c r="AE465" s="5">
        <v>1685</v>
      </c>
      <c r="AF465" s="1" t="s">
        <v>70</v>
      </c>
      <c r="AG465" s="1" t="s">
        <v>71</v>
      </c>
      <c r="AH465" s="1" t="s">
        <v>89</v>
      </c>
      <c r="AI465" s="1" t="s">
        <v>57</v>
      </c>
      <c r="AJ465" s="5">
        <v>10950</v>
      </c>
      <c r="AK465" s="4">
        <v>-174163</v>
      </c>
      <c r="AL465" s="4">
        <v>0</v>
      </c>
      <c r="AM465" s="4">
        <v>0</v>
      </c>
      <c r="AN465" s="4">
        <v>0</v>
      </c>
      <c r="AO465" s="4">
        <v>-2373613</v>
      </c>
      <c r="AP465" s="4">
        <v>-2373613</v>
      </c>
      <c r="AQ465" s="4">
        <v>0</v>
      </c>
      <c r="AR465" s="4">
        <v>14415597</v>
      </c>
      <c r="AS465" s="1" t="s">
        <v>52</v>
      </c>
      <c r="AT465" s="9">
        <f t="shared" si="208"/>
        <v>43333</v>
      </c>
      <c r="AU465" s="9">
        <f t="shared" si="209"/>
        <v>43313</v>
      </c>
      <c r="AV465" s="9">
        <v>44798</v>
      </c>
      <c r="AW465" s="11">
        <f t="shared" si="210"/>
        <v>4.0136986301369859</v>
      </c>
      <c r="AX465">
        <v>25</v>
      </c>
      <c r="AY465" s="12">
        <v>0.05</v>
      </c>
      <c r="AZ465">
        <f t="shared" si="211"/>
        <v>3.7999999999999999E-2</v>
      </c>
      <c r="BA465" s="13">
        <f t="shared" si="212"/>
        <v>16789210</v>
      </c>
      <c r="BB465" s="17" t="s">
        <v>2189</v>
      </c>
      <c r="BC465">
        <f>MATCH(BB465,MONTHLY_INDEX!$A:$A,0)</f>
        <v>798</v>
      </c>
      <c r="BD465">
        <f>MATCH(AU465,MONTHLY_INDEX!$1:$1,0)</f>
        <v>80</v>
      </c>
      <c r="BE465">
        <f>INDEX(MONTHLY_INDEX!$1:$1048576,Final!BC465,Final!BD465)</f>
        <v>96</v>
      </c>
      <c r="BF465">
        <f>MATCH($BF$1,MONTHLY_INDEX!$1:$1,0)</f>
        <v>127</v>
      </c>
      <c r="BG465">
        <f>INDEX(MONTHLY_INDEX!$1:$1048576,Final!BC465,Final!BF465)</f>
        <v>95.3</v>
      </c>
      <c r="BH465" s="23">
        <f>(BG465-BE465)/BE465</f>
        <v>-7.2916666666666963E-3</v>
      </c>
      <c r="BI465" s="14">
        <f>(1+BH465)*BA465</f>
        <v>16666788.677083332</v>
      </c>
      <c r="BJ465" s="14">
        <f>BI465*AZ465*AW465</f>
        <v>2542027.7415156956</v>
      </c>
      <c r="BK465" s="15">
        <f t="shared" si="213"/>
        <v>14124760.935567636</v>
      </c>
      <c r="BL465" s="52">
        <v>0</v>
      </c>
      <c r="BM465" s="15">
        <f>MAX((1-BL465)*BK465,BI465*AY465)</f>
        <v>14124760.935567636</v>
      </c>
    </row>
    <row r="466" spans="1:65">
      <c r="A466" s="8">
        <v>464</v>
      </c>
      <c r="B466" s="1" t="s">
        <v>44</v>
      </c>
      <c r="C466" s="1">
        <v>1500</v>
      </c>
      <c r="D466" s="1" t="s">
        <v>60</v>
      </c>
      <c r="E466" s="1">
        <v>150000023</v>
      </c>
      <c r="F466" s="1" t="s">
        <v>60</v>
      </c>
      <c r="G466" s="1" t="s">
        <v>111</v>
      </c>
      <c r="H466" s="1">
        <v>23</v>
      </c>
      <c r="I466" s="1" t="s">
        <v>52</v>
      </c>
      <c r="J466" s="1" t="s">
        <v>49</v>
      </c>
      <c r="K466" s="1">
        <v>17406001</v>
      </c>
      <c r="L466" s="1" t="s">
        <v>50</v>
      </c>
      <c r="M466" s="1" t="s">
        <v>51</v>
      </c>
      <c r="N466" s="1" t="s">
        <v>64</v>
      </c>
      <c r="O466" s="1" t="s">
        <v>65</v>
      </c>
      <c r="P466" s="1" t="s">
        <v>66</v>
      </c>
      <c r="Q466" s="1" t="s">
        <v>67</v>
      </c>
      <c r="R466" s="1" t="s">
        <v>87</v>
      </c>
      <c r="S466" s="1" t="s">
        <v>88</v>
      </c>
      <c r="T466" s="2">
        <v>43333</v>
      </c>
      <c r="U466" s="2">
        <v>43333</v>
      </c>
      <c r="V466" s="1" t="s">
        <v>52</v>
      </c>
      <c r="W466" s="3">
        <v>1</v>
      </c>
      <c r="X466" s="1" t="s">
        <v>53</v>
      </c>
      <c r="Y466" s="4">
        <v>32425</v>
      </c>
      <c r="Z466" s="4">
        <v>-4246</v>
      </c>
      <c r="AA466" s="4">
        <v>0</v>
      </c>
      <c r="AB466" s="4">
        <v>0</v>
      </c>
      <c r="AC466" s="4">
        <v>0</v>
      </c>
      <c r="AD466" s="4">
        <v>32425</v>
      </c>
      <c r="AE466" s="5">
        <v>1685</v>
      </c>
      <c r="AF466" s="1" t="s">
        <v>70</v>
      </c>
      <c r="AG466" s="1" t="s">
        <v>71</v>
      </c>
      <c r="AH466" s="1" t="s">
        <v>89</v>
      </c>
      <c r="AI466" s="1" t="s">
        <v>57</v>
      </c>
      <c r="AJ466" s="5">
        <v>10950</v>
      </c>
      <c r="AK466" s="4">
        <v>-336</v>
      </c>
      <c r="AL466" s="4">
        <v>0</v>
      </c>
      <c r="AM466" s="4">
        <v>0</v>
      </c>
      <c r="AN466" s="4">
        <v>0</v>
      </c>
      <c r="AO466" s="4">
        <v>-4582</v>
      </c>
      <c r="AP466" s="4">
        <v>-4582</v>
      </c>
      <c r="AQ466" s="4">
        <v>0</v>
      </c>
      <c r="AR466" s="4">
        <v>27843</v>
      </c>
      <c r="AS466" s="1" t="s">
        <v>52</v>
      </c>
      <c r="AT466" s="9">
        <f t="shared" si="208"/>
        <v>43333</v>
      </c>
      <c r="AU466" s="9">
        <f t="shared" si="209"/>
        <v>43313</v>
      </c>
      <c r="AV466" s="9">
        <v>44798</v>
      </c>
      <c r="AW466" s="11">
        <f t="shared" si="210"/>
        <v>4.0136986301369859</v>
      </c>
      <c r="AX466">
        <v>10</v>
      </c>
      <c r="AY466" s="12">
        <v>0.05</v>
      </c>
      <c r="AZ466">
        <f t="shared" si="211"/>
        <v>9.5000000000000001E-2</v>
      </c>
      <c r="BA466" s="13">
        <f t="shared" si="212"/>
        <v>32425</v>
      </c>
      <c r="BI466" s="14">
        <f t="shared" ref="BI466:BI470" si="217">AR466</f>
        <v>27843</v>
      </c>
      <c r="BJ466" s="14">
        <v>0</v>
      </c>
      <c r="BK466" s="14">
        <f t="shared" ref="BK466:BK470" si="218">AR466</f>
        <v>27843</v>
      </c>
      <c r="BL466" s="52">
        <v>0</v>
      </c>
      <c r="BM466" s="15">
        <f t="shared" ref="BM466:BM470" si="219">AR466</f>
        <v>27843</v>
      </c>
    </row>
    <row r="467" spans="1:65">
      <c r="A467" s="8">
        <v>465</v>
      </c>
      <c r="B467" s="1" t="s">
        <v>44</v>
      </c>
      <c r="C467" s="1">
        <v>1500</v>
      </c>
      <c r="D467" s="1" t="s">
        <v>60</v>
      </c>
      <c r="E467" s="1">
        <v>150000023</v>
      </c>
      <c r="F467" s="1" t="s">
        <v>112</v>
      </c>
      <c r="G467" s="1" t="s">
        <v>113</v>
      </c>
      <c r="H467" s="1">
        <v>24</v>
      </c>
      <c r="I467" s="1" t="s">
        <v>52</v>
      </c>
      <c r="J467" s="1" t="s">
        <v>49</v>
      </c>
      <c r="K467" s="1">
        <v>17406001</v>
      </c>
      <c r="L467" s="1" t="s">
        <v>50</v>
      </c>
      <c r="M467" s="1" t="s">
        <v>51</v>
      </c>
      <c r="N467" s="1" t="s">
        <v>64</v>
      </c>
      <c r="O467" s="1" t="s">
        <v>65</v>
      </c>
      <c r="P467" s="1" t="s">
        <v>66</v>
      </c>
      <c r="Q467" s="1" t="s">
        <v>67</v>
      </c>
      <c r="R467" s="1" t="s">
        <v>87</v>
      </c>
      <c r="S467" s="1" t="s">
        <v>88</v>
      </c>
      <c r="T467" s="2">
        <v>43333</v>
      </c>
      <c r="U467" s="2">
        <v>43333</v>
      </c>
      <c r="V467" s="1" t="s">
        <v>52</v>
      </c>
      <c r="W467" s="3">
        <v>1</v>
      </c>
      <c r="X467" s="1" t="s">
        <v>53</v>
      </c>
      <c r="Y467" s="4">
        <v>970825</v>
      </c>
      <c r="Z467" s="4">
        <v>-127181.51</v>
      </c>
      <c r="AA467" s="4">
        <v>0</v>
      </c>
      <c r="AB467" s="4">
        <v>0</v>
      </c>
      <c r="AC467" s="4">
        <v>0</v>
      </c>
      <c r="AD467" s="4">
        <v>970825</v>
      </c>
      <c r="AE467" s="5">
        <v>1685</v>
      </c>
      <c r="AF467" s="1" t="s">
        <v>70</v>
      </c>
      <c r="AG467" s="1" t="s">
        <v>71</v>
      </c>
      <c r="AH467" s="1" t="s">
        <v>89</v>
      </c>
      <c r="AI467" s="1" t="s">
        <v>57</v>
      </c>
      <c r="AJ467" s="5">
        <v>10950</v>
      </c>
      <c r="AK467" s="4">
        <v>-10071</v>
      </c>
      <c r="AL467" s="4">
        <v>0</v>
      </c>
      <c r="AM467" s="4">
        <v>0</v>
      </c>
      <c r="AN467" s="4">
        <v>0</v>
      </c>
      <c r="AO467" s="4">
        <v>-137252.51</v>
      </c>
      <c r="AP467" s="4">
        <v>-137252.51</v>
      </c>
      <c r="AQ467" s="4">
        <v>0</v>
      </c>
      <c r="AR467" s="4">
        <v>833572.49</v>
      </c>
      <c r="AS467" s="1" t="s">
        <v>52</v>
      </c>
      <c r="AT467" s="9">
        <f t="shared" si="208"/>
        <v>43333</v>
      </c>
      <c r="AU467" s="9">
        <f t="shared" si="209"/>
        <v>43313</v>
      </c>
      <c r="AV467" s="9">
        <v>44798</v>
      </c>
      <c r="AW467" s="11">
        <f t="shared" si="210"/>
        <v>4.0136986301369859</v>
      </c>
      <c r="AX467">
        <v>10</v>
      </c>
      <c r="AY467" s="12">
        <v>0.05</v>
      </c>
      <c r="AZ467">
        <f t="shared" si="211"/>
        <v>9.5000000000000001E-2</v>
      </c>
      <c r="BA467" s="13">
        <f t="shared" si="212"/>
        <v>970825</v>
      </c>
      <c r="BB467" s="16" t="s">
        <v>593</v>
      </c>
      <c r="BC467" s="16" t="s">
        <v>593</v>
      </c>
      <c r="BD467" s="16" t="s">
        <v>593</v>
      </c>
      <c r="BE467" s="16" t="s">
        <v>593</v>
      </c>
      <c r="BF467" s="16" t="s">
        <v>593</v>
      </c>
      <c r="BG467" s="16" t="s">
        <v>593</v>
      </c>
      <c r="BH467" s="16" t="s">
        <v>593</v>
      </c>
      <c r="BI467" s="14">
        <f t="shared" si="217"/>
        <v>833572.49</v>
      </c>
      <c r="BJ467" s="14">
        <v>0</v>
      </c>
      <c r="BK467" s="14">
        <f t="shared" si="218"/>
        <v>833572.49</v>
      </c>
      <c r="BL467" s="52">
        <v>0</v>
      </c>
      <c r="BM467" s="15">
        <f t="shared" si="219"/>
        <v>833572.49</v>
      </c>
    </row>
    <row r="468" spans="1:65">
      <c r="A468" s="8">
        <v>466</v>
      </c>
      <c r="B468" s="1" t="s">
        <v>44</v>
      </c>
      <c r="C468" s="1">
        <v>1500</v>
      </c>
      <c r="D468" s="1" t="s">
        <v>60</v>
      </c>
      <c r="E468" s="1">
        <v>150000023</v>
      </c>
      <c r="F468" s="1" t="s">
        <v>112</v>
      </c>
      <c r="G468" s="1" t="s">
        <v>114</v>
      </c>
      <c r="H468" s="1">
        <v>25</v>
      </c>
      <c r="I468" s="1" t="s">
        <v>52</v>
      </c>
      <c r="J468" s="1" t="s">
        <v>49</v>
      </c>
      <c r="K468" s="1">
        <v>17406001</v>
      </c>
      <c r="L468" s="1" t="s">
        <v>50</v>
      </c>
      <c r="M468" s="1" t="s">
        <v>51</v>
      </c>
      <c r="N468" s="1" t="s">
        <v>64</v>
      </c>
      <c r="O468" s="1" t="s">
        <v>65</v>
      </c>
      <c r="P468" s="1" t="s">
        <v>66</v>
      </c>
      <c r="Q468" s="1" t="s">
        <v>67</v>
      </c>
      <c r="R468" s="1" t="s">
        <v>87</v>
      </c>
      <c r="S468" s="1" t="s">
        <v>88</v>
      </c>
      <c r="T468" s="2">
        <v>43333</v>
      </c>
      <c r="U468" s="2">
        <v>43333</v>
      </c>
      <c r="V468" s="1" t="s">
        <v>52</v>
      </c>
      <c r="W468" s="3">
        <v>1</v>
      </c>
      <c r="X468" s="1" t="s">
        <v>53</v>
      </c>
      <c r="Y468" s="4">
        <v>2008211</v>
      </c>
      <c r="Z468" s="4">
        <v>-263082.87</v>
      </c>
      <c r="AA468" s="4">
        <v>0</v>
      </c>
      <c r="AB468" s="4">
        <v>0</v>
      </c>
      <c r="AC468" s="4">
        <v>0</v>
      </c>
      <c r="AD468" s="4">
        <v>2008211</v>
      </c>
      <c r="AE468" s="5">
        <v>1685</v>
      </c>
      <c r="AF468" s="1" t="s">
        <v>70</v>
      </c>
      <c r="AG468" s="1" t="s">
        <v>71</v>
      </c>
      <c r="AH468" s="1" t="s">
        <v>89</v>
      </c>
      <c r="AI468" s="1" t="s">
        <v>57</v>
      </c>
      <c r="AJ468" s="5">
        <v>10950</v>
      </c>
      <c r="AK468" s="4">
        <v>-20832</v>
      </c>
      <c r="AL468" s="4">
        <v>0</v>
      </c>
      <c r="AM468" s="4">
        <v>0</v>
      </c>
      <c r="AN468" s="4">
        <v>0</v>
      </c>
      <c r="AO468" s="4">
        <v>-283914.87</v>
      </c>
      <c r="AP468" s="4">
        <v>-283914.87</v>
      </c>
      <c r="AQ468" s="4">
        <v>0</v>
      </c>
      <c r="AR468" s="4">
        <v>1724296.13</v>
      </c>
      <c r="AS468" s="1" t="s">
        <v>52</v>
      </c>
      <c r="AT468" s="9">
        <f t="shared" si="208"/>
        <v>43333</v>
      </c>
      <c r="AU468" s="9">
        <f t="shared" si="209"/>
        <v>43313</v>
      </c>
      <c r="AV468" s="9">
        <v>44798</v>
      </c>
      <c r="AW468" s="11">
        <f t="shared" si="210"/>
        <v>4.0136986301369859</v>
      </c>
      <c r="AX468">
        <v>10</v>
      </c>
      <c r="AY468" s="12">
        <v>0.05</v>
      </c>
      <c r="AZ468">
        <f t="shared" si="211"/>
        <v>9.5000000000000001E-2</v>
      </c>
      <c r="BA468" s="13">
        <f t="shared" si="212"/>
        <v>2008211</v>
      </c>
      <c r="BB468" s="16" t="s">
        <v>593</v>
      </c>
      <c r="BC468" s="16" t="s">
        <v>593</v>
      </c>
      <c r="BD468" s="16" t="s">
        <v>593</v>
      </c>
      <c r="BE468" s="16" t="s">
        <v>593</v>
      </c>
      <c r="BF468" s="16" t="s">
        <v>593</v>
      </c>
      <c r="BG468" s="16" t="s">
        <v>593</v>
      </c>
      <c r="BH468" s="16" t="s">
        <v>593</v>
      </c>
      <c r="BI468" s="14">
        <f t="shared" si="217"/>
        <v>1724296.13</v>
      </c>
      <c r="BJ468" s="14">
        <v>0</v>
      </c>
      <c r="BK468" s="14">
        <f t="shared" si="218"/>
        <v>1724296.13</v>
      </c>
      <c r="BL468" s="52">
        <v>0</v>
      </c>
      <c r="BM468" s="15">
        <f t="shared" si="219"/>
        <v>1724296.13</v>
      </c>
    </row>
    <row r="469" spans="1:65">
      <c r="A469" s="8">
        <v>467</v>
      </c>
      <c r="B469" s="1" t="s">
        <v>44</v>
      </c>
      <c r="C469" s="1">
        <v>1500</v>
      </c>
      <c r="D469" s="1" t="s">
        <v>60</v>
      </c>
      <c r="E469" s="1">
        <v>150000023</v>
      </c>
      <c r="F469" s="1" t="s">
        <v>60</v>
      </c>
      <c r="G469" s="1" t="s">
        <v>115</v>
      </c>
      <c r="H469" s="1">
        <v>26</v>
      </c>
      <c r="I469" s="1" t="s">
        <v>52</v>
      </c>
      <c r="J469" s="1" t="s">
        <v>49</v>
      </c>
      <c r="K469" s="1">
        <v>17406001</v>
      </c>
      <c r="L469" s="1" t="s">
        <v>50</v>
      </c>
      <c r="M469" s="1" t="s">
        <v>51</v>
      </c>
      <c r="N469" s="1" t="s">
        <v>64</v>
      </c>
      <c r="O469" s="1" t="s">
        <v>65</v>
      </c>
      <c r="P469" s="1" t="s">
        <v>66</v>
      </c>
      <c r="Q469" s="1" t="s">
        <v>67</v>
      </c>
      <c r="R469" s="1" t="s">
        <v>87</v>
      </c>
      <c r="S469" s="1" t="s">
        <v>88</v>
      </c>
      <c r="T469" s="2">
        <v>43333</v>
      </c>
      <c r="U469" s="2">
        <v>43333</v>
      </c>
      <c r="V469" s="1" t="s">
        <v>52</v>
      </c>
      <c r="W469" s="3">
        <v>1</v>
      </c>
      <c r="X469" s="1" t="s">
        <v>53</v>
      </c>
      <c r="Y469" s="4">
        <v>120000</v>
      </c>
      <c r="Z469" s="4">
        <v>-15720</v>
      </c>
      <c r="AA469" s="4">
        <v>0</v>
      </c>
      <c r="AB469" s="4">
        <v>0</v>
      </c>
      <c r="AC469" s="4">
        <v>0</v>
      </c>
      <c r="AD469" s="4">
        <v>120000</v>
      </c>
      <c r="AE469" s="5">
        <v>1685</v>
      </c>
      <c r="AF469" s="1" t="s">
        <v>70</v>
      </c>
      <c r="AG469" s="1" t="s">
        <v>71</v>
      </c>
      <c r="AH469" s="1" t="s">
        <v>89</v>
      </c>
      <c r="AI469" s="1" t="s">
        <v>57</v>
      </c>
      <c r="AJ469" s="5">
        <v>10950</v>
      </c>
      <c r="AK469" s="4">
        <v>-1245</v>
      </c>
      <c r="AL469" s="4">
        <v>0</v>
      </c>
      <c r="AM469" s="4">
        <v>0</v>
      </c>
      <c r="AN469" s="4">
        <v>0</v>
      </c>
      <c r="AO469" s="4">
        <v>-16965</v>
      </c>
      <c r="AP469" s="4">
        <v>-16965</v>
      </c>
      <c r="AQ469" s="4">
        <v>0</v>
      </c>
      <c r="AR469" s="4">
        <v>103035</v>
      </c>
      <c r="AS469" s="1" t="s">
        <v>52</v>
      </c>
      <c r="AT469" s="9">
        <f t="shared" si="208"/>
        <v>43333</v>
      </c>
      <c r="AU469" s="9">
        <f t="shared" si="209"/>
        <v>43313</v>
      </c>
      <c r="AV469" s="9">
        <v>44798</v>
      </c>
      <c r="AW469" s="11">
        <f t="shared" si="210"/>
        <v>4.0136986301369859</v>
      </c>
      <c r="AX469">
        <v>10</v>
      </c>
      <c r="AY469" s="12">
        <v>0.05</v>
      </c>
      <c r="AZ469">
        <f t="shared" si="211"/>
        <v>9.5000000000000001E-2</v>
      </c>
      <c r="BA469" s="13">
        <f t="shared" si="212"/>
        <v>120000</v>
      </c>
      <c r="BI469" s="14">
        <f t="shared" si="217"/>
        <v>103035</v>
      </c>
      <c r="BJ469" s="14">
        <v>0</v>
      </c>
      <c r="BK469" s="14">
        <f t="shared" si="218"/>
        <v>103035</v>
      </c>
      <c r="BL469" s="52">
        <v>0</v>
      </c>
      <c r="BM469" s="15">
        <f t="shared" si="219"/>
        <v>103035</v>
      </c>
    </row>
    <row r="470" spans="1:65">
      <c r="A470" s="8">
        <v>468</v>
      </c>
      <c r="B470" s="1" t="s">
        <v>44</v>
      </c>
      <c r="C470" s="1">
        <v>1500</v>
      </c>
      <c r="D470" s="1" t="s">
        <v>60</v>
      </c>
      <c r="E470" s="1">
        <v>150000023</v>
      </c>
      <c r="F470" s="1" t="s">
        <v>112</v>
      </c>
      <c r="G470" s="1" t="s">
        <v>116</v>
      </c>
      <c r="H470" s="1">
        <v>27</v>
      </c>
      <c r="I470" s="1" t="s">
        <v>133</v>
      </c>
      <c r="J470" s="1" t="s">
        <v>49</v>
      </c>
      <c r="K470" s="1">
        <v>17406001</v>
      </c>
      <c r="L470" s="1" t="s">
        <v>50</v>
      </c>
      <c r="M470" s="1" t="s">
        <v>51</v>
      </c>
      <c r="N470" s="1" t="s">
        <v>64</v>
      </c>
      <c r="O470" s="1" t="s">
        <v>65</v>
      </c>
      <c r="P470" s="1" t="s">
        <v>66</v>
      </c>
      <c r="Q470" s="1" t="s">
        <v>67</v>
      </c>
      <c r="R470" s="1" t="s">
        <v>87</v>
      </c>
      <c r="S470" s="1" t="s">
        <v>88</v>
      </c>
      <c r="T470" s="2">
        <v>43333</v>
      </c>
      <c r="U470" s="2">
        <v>43333</v>
      </c>
      <c r="V470" s="1" t="s">
        <v>52</v>
      </c>
      <c r="W470" s="3">
        <v>1</v>
      </c>
      <c r="X470" s="1" t="s">
        <v>53</v>
      </c>
      <c r="Y470" s="4">
        <v>4339035</v>
      </c>
      <c r="Z470" s="4">
        <v>-568428.62</v>
      </c>
      <c r="AA470" s="4">
        <v>0</v>
      </c>
      <c r="AB470" s="4">
        <v>0</v>
      </c>
      <c r="AC470" s="4">
        <v>0</v>
      </c>
      <c r="AD470" s="4">
        <v>4339035</v>
      </c>
      <c r="AE470" s="5">
        <v>1685</v>
      </c>
      <c r="AF470" s="1" t="s">
        <v>70</v>
      </c>
      <c r="AG470" s="1" t="s">
        <v>71</v>
      </c>
      <c r="AH470" s="1" t="s">
        <v>89</v>
      </c>
      <c r="AI470" s="1" t="s">
        <v>57</v>
      </c>
      <c r="AJ470" s="5">
        <v>10950</v>
      </c>
      <c r="AK470" s="4">
        <v>-45011</v>
      </c>
      <c r="AL470" s="4">
        <v>0</v>
      </c>
      <c r="AM470" s="4">
        <v>0</v>
      </c>
      <c r="AN470" s="4">
        <v>0</v>
      </c>
      <c r="AO470" s="4">
        <v>-613439.62</v>
      </c>
      <c r="AP470" s="4">
        <v>-613439.62</v>
      </c>
      <c r="AQ470" s="4">
        <v>0</v>
      </c>
      <c r="AR470" s="4">
        <v>3725595.38</v>
      </c>
      <c r="AS470" s="1" t="s">
        <v>52</v>
      </c>
      <c r="AT470" s="9">
        <f t="shared" si="208"/>
        <v>43333</v>
      </c>
      <c r="AU470" s="9">
        <f t="shared" si="209"/>
        <v>43313</v>
      </c>
      <c r="AV470" s="9">
        <v>44798</v>
      </c>
      <c r="AW470" s="11">
        <f t="shared" si="210"/>
        <v>4.0136986301369859</v>
      </c>
      <c r="AX470">
        <v>10</v>
      </c>
      <c r="AY470" s="12">
        <v>0.05</v>
      </c>
      <c r="AZ470">
        <f t="shared" si="211"/>
        <v>9.5000000000000001E-2</v>
      </c>
      <c r="BA470" s="13">
        <f t="shared" si="212"/>
        <v>4339035</v>
      </c>
      <c r="BB470" s="16" t="s">
        <v>593</v>
      </c>
      <c r="BC470" s="16" t="s">
        <v>593</v>
      </c>
      <c r="BD470" s="16" t="s">
        <v>593</v>
      </c>
      <c r="BE470" s="16" t="s">
        <v>593</v>
      </c>
      <c r="BF470" s="16" t="s">
        <v>593</v>
      </c>
      <c r="BG470" s="16" t="s">
        <v>593</v>
      </c>
      <c r="BH470" s="16" t="s">
        <v>593</v>
      </c>
      <c r="BI470" s="14">
        <f t="shared" si="217"/>
        <v>3725595.38</v>
      </c>
      <c r="BJ470" s="14">
        <v>0</v>
      </c>
      <c r="BK470" s="14">
        <f t="shared" si="218"/>
        <v>3725595.38</v>
      </c>
      <c r="BL470" s="52">
        <v>0</v>
      </c>
      <c r="BM470" s="15">
        <f t="shared" si="219"/>
        <v>3725595.38</v>
      </c>
    </row>
    <row r="471" spans="1:65">
      <c r="A471" s="8">
        <v>469</v>
      </c>
      <c r="B471" s="1" t="s">
        <v>44</v>
      </c>
      <c r="C471" s="1">
        <v>1500</v>
      </c>
      <c r="D471" s="1" t="s">
        <v>60</v>
      </c>
      <c r="E471" s="1">
        <v>150000024</v>
      </c>
      <c r="F471" s="1" t="s">
        <v>60</v>
      </c>
      <c r="G471" s="1" t="s">
        <v>86</v>
      </c>
      <c r="H471" s="1">
        <v>1</v>
      </c>
      <c r="I471" s="1" t="s">
        <v>52</v>
      </c>
      <c r="J471" s="1" t="s">
        <v>49</v>
      </c>
      <c r="K471" s="1">
        <v>17406001</v>
      </c>
      <c r="L471" s="1" t="s">
        <v>50</v>
      </c>
      <c r="M471" s="1" t="s">
        <v>51</v>
      </c>
      <c r="N471" s="1" t="s">
        <v>64</v>
      </c>
      <c r="O471" s="1" t="s">
        <v>65</v>
      </c>
      <c r="P471" s="1" t="s">
        <v>66</v>
      </c>
      <c r="Q471" s="1" t="s">
        <v>67</v>
      </c>
      <c r="R471" s="1" t="s">
        <v>87</v>
      </c>
      <c r="S471" s="1" t="s">
        <v>88</v>
      </c>
      <c r="T471" s="2">
        <v>43333</v>
      </c>
      <c r="U471" s="2">
        <v>43333</v>
      </c>
      <c r="V471" s="1" t="s">
        <v>52</v>
      </c>
      <c r="W471" s="3">
        <v>1</v>
      </c>
      <c r="X471" s="1" t="s">
        <v>53</v>
      </c>
      <c r="Y471" s="4">
        <v>892500</v>
      </c>
      <c r="Z471" s="4">
        <v>-116920</v>
      </c>
      <c r="AA471" s="4">
        <v>0</v>
      </c>
      <c r="AB471" s="4">
        <v>0</v>
      </c>
      <c r="AC471" s="4">
        <v>0</v>
      </c>
      <c r="AD471" s="4">
        <v>892500</v>
      </c>
      <c r="AE471" s="5">
        <v>1685</v>
      </c>
      <c r="AF471" s="1" t="s">
        <v>70</v>
      </c>
      <c r="AG471" s="1" t="s">
        <v>71</v>
      </c>
      <c r="AH471" s="1" t="s">
        <v>89</v>
      </c>
      <c r="AI471" s="1" t="s">
        <v>57</v>
      </c>
      <c r="AJ471" s="5">
        <v>10950</v>
      </c>
      <c r="AK471" s="4">
        <v>-9258</v>
      </c>
      <c r="AL471" s="4">
        <v>0</v>
      </c>
      <c r="AM471" s="4">
        <v>0</v>
      </c>
      <c r="AN471" s="4">
        <v>0</v>
      </c>
      <c r="AO471" s="4">
        <v>-126178</v>
      </c>
      <c r="AP471" s="4">
        <v>-126178</v>
      </c>
      <c r="AQ471" s="4">
        <v>0</v>
      </c>
      <c r="AR471" s="4">
        <v>766322</v>
      </c>
      <c r="AS471" s="1" t="s">
        <v>52</v>
      </c>
      <c r="AT471" s="9">
        <f t="shared" si="208"/>
        <v>43333</v>
      </c>
      <c r="AU471" s="9">
        <f t="shared" si="209"/>
        <v>43313</v>
      </c>
      <c r="AV471" s="9">
        <v>44798</v>
      </c>
      <c r="AW471" s="11">
        <f t="shared" si="210"/>
        <v>4.0136986301369859</v>
      </c>
      <c r="AX471">
        <v>10</v>
      </c>
      <c r="AY471" s="12">
        <v>0.05</v>
      </c>
      <c r="AZ471">
        <f t="shared" si="211"/>
        <v>9.5000000000000001E-2</v>
      </c>
      <c r="BA471" s="13">
        <f t="shared" si="212"/>
        <v>892500</v>
      </c>
      <c r="BB471" s="17" t="s">
        <v>1853</v>
      </c>
      <c r="BC471">
        <f>MATCH(BB471,MONTHLY_INDEX!$A:$A,0)</f>
        <v>630</v>
      </c>
      <c r="BD471">
        <f>MATCH(AU471,MONTHLY_INDEX!$1:$1,0)</f>
        <v>80</v>
      </c>
      <c r="BE471">
        <f>INDEX(MONTHLY_INDEX!$1:$1048576,Final!BC471,Final!BD471)</f>
        <v>111.6</v>
      </c>
      <c r="BF471">
        <f>MATCH($BF$1,MONTHLY_INDEX!$1:$1,0)</f>
        <v>127</v>
      </c>
      <c r="BG471">
        <f>INDEX(MONTHLY_INDEX!$1:$1048576,Final!BC471,Final!BF471)</f>
        <v>151.1</v>
      </c>
      <c r="BH471" s="23">
        <f t="shared" ref="BH471:BH488" si="220">(BG471-BE471)/BE471</f>
        <v>0.35394265232974914</v>
      </c>
      <c r="BI471" s="14">
        <f t="shared" ref="BI471:BI488" si="221">(1+BH471)*BA471</f>
        <v>1208393.817204301</v>
      </c>
      <c r="BJ471" s="14">
        <f t="shared" ref="BJ471:BJ488" si="222">BI471*AZ471*AW471</f>
        <v>460762.21783399611</v>
      </c>
      <c r="BK471" s="15">
        <f t="shared" si="213"/>
        <v>747631.59937030496</v>
      </c>
      <c r="BL471" s="52">
        <v>0</v>
      </c>
      <c r="BM471" s="15">
        <f t="shared" ref="BM471:BM488" si="223">MAX((1-BL471)*BK471,BI471*AY471)</f>
        <v>747631.59937030496</v>
      </c>
    </row>
    <row r="472" spans="1:65">
      <c r="A472" s="8">
        <v>470</v>
      </c>
      <c r="B472" s="1" t="s">
        <v>44</v>
      </c>
      <c r="C472" s="1">
        <v>1500</v>
      </c>
      <c r="D472" s="1" t="s">
        <v>60</v>
      </c>
      <c r="E472" s="1">
        <v>150000024</v>
      </c>
      <c r="F472" s="1" t="s">
        <v>60</v>
      </c>
      <c r="G472" s="1" t="s">
        <v>90</v>
      </c>
      <c r="H472" s="1">
        <v>2</v>
      </c>
      <c r="I472" s="1" t="s">
        <v>52</v>
      </c>
      <c r="J472" s="1" t="s">
        <v>49</v>
      </c>
      <c r="K472" s="1">
        <v>17406001</v>
      </c>
      <c r="L472" s="1" t="s">
        <v>50</v>
      </c>
      <c r="M472" s="1" t="s">
        <v>51</v>
      </c>
      <c r="N472" s="1" t="s">
        <v>64</v>
      </c>
      <c r="O472" s="1" t="s">
        <v>65</v>
      </c>
      <c r="P472" s="1" t="s">
        <v>66</v>
      </c>
      <c r="Q472" s="1" t="s">
        <v>67</v>
      </c>
      <c r="R472" s="1" t="s">
        <v>87</v>
      </c>
      <c r="S472" s="1" t="s">
        <v>88</v>
      </c>
      <c r="T472" s="2">
        <v>43333</v>
      </c>
      <c r="U472" s="2">
        <v>43333</v>
      </c>
      <c r="V472" s="1" t="s">
        <v>52</v>
      </c>
      <c r="W472" s="3">
        <v>1</v>
      </c>
      <c r="X472" s="1" t="s">
        <v>53</v>
      </c>
      <c r="Y472" s="4">
        <v>472500</v>
      </c>
      <c r="Z472" s="4">
        <v>-61898</v>
      </c>
      <c r="AA472" s="4">
        <v>0</v>
      </c>
      <c r="AB472" s="4">
        <v>0</v>
      </c>
      <c r="AC472" s="4">
        <v>0</v>
      </c>
      <c r="AD472" s="4">
        <v>472500</v>
      </c>
      <c r="AE472" s="5">
        <v>1685</v>
      </c>
      <c r="AF472" s="1" t="s">
        <v>70</v>
      </c>
      <c r="AG472" s="1" t="s">
        <v>71</v>
      </c>
      <c r="AH472" s="1" t="s">
        <v>89</v>
      </c>
      <c r="AI472" s="1" t="s">
        <v>57</v>
      </c>
      <c r="AJ472" s="5">
        <v>10950</v>
      </c>
      <c r="AK472" s="4">
        <v>-4901</v>
      </c>
      <c r="AL472" s="4">
        <v>0</v>
      </c>
      <c r="AM472" s="4">
        <v>0</v>
      </c>
      <c r="AN472" s="4">
        <v>0</v>
      </c>
      <c r="AO472" s="4">
        <v>-66799</v>
      </c>
      <c r="AP472" s="4">
        <v>-66799</v>
      </c>
      <c r="AQ472" s="4">
        <v>0</v>
      </c>
      <c r="AR472" s="4">
        <v>405701</v>
      </c>
      <c r="AS472" s="1" t="s">
        <v>52</v>
      </c>
      <c r="AT472" s="9">
        <f t="shared" si="208"/>
        <v>43333</v>
      </c>
      <c r="AU472" s="9">
        <f t="shared" si="209"/>
        <v>43313</v>
      </c>
      <c r="AV472" s="9">
        <v>44798</v>
      </c>
      <c r="AW472" s="11">
        <f t="shared" si="210"/>
        <v>4.0136986301369859</v>
      </c>
      <c r="AX472">
        <v>10</v>
      </c>
      <c r="AY472" s="12">
        <v>0.05</v>
      </c>
      <c r="AZ472">
        <f t="shared" si="211"/>
        <v>9.5000000000000001E-2</v>
      </c>
      <c r="BA472" s="13">
        <f t="shared" si="212"/>
        <v>472500</v>
      </c>
      <c r="BB472" s="17" t="s">
        <v>2189</v>
      </c>
      <c r="BC472">
        <f>MATCH(BB472,MONTHLY_INDEX!$A:$A,0)</f>
        <v>798</v>
      </c>
      <c r="BD472">
        <f>MATCH(AU472,MONTHLY_INDEX!$1:$1,0)</f>
        <v>80</v>
      </c>
      <c r="BE472">
        <f>INDEX(MONTHLY_INDEX!$1:$1048576,Final!BC472,Final!BD472)</f>
        <v>96</v>
      </c>
      <c r="BF472">
        <f>MATCH($BF$1,MONTHLY_INDEX!$1:$1,0)</f>
        <v>127</v>
      </c>
      <c r="BG472">
        <f>INDEX(MONTHLY_INDEX!$1:$1048576,Final!BC472,Final!BF472)</f>
        <v>95.3</v>
      </c>
      <c r="BH472" s="23">
        <f t="shared" si="220"/>
        <v>-7.2916666666666963E-3</v>
      </c>
      <c r="BI472" s="14">
        <f t="shared" si="221"/>
        <v>469054.6875</v>
      </c>
      <c r="BJ472" s="14">
        <f t="shared" si="222"/>
        <v>178851.19488441778</v>
      </c>
      <c r="BK472" s="15">
        <f t="shared" si="213"/>
        <v>290203.49261558219</v>
      </c>
      <c r="BL472" s="52">
        <v>0</v>
      </c>
      <c r="BM472" s="15">
        <f t="shared" si="223"/>
        <v>290203.49261558219</v>
      </c>
    </row>
    <row r="473" spans="1:65">
      <c r="A473" s="8">
        <v>471</v>
      </c>
      <c r="B473" s="1" t="s">
        <v>44</v>
      </c>
      <c r="C473" s="1">
        <v>1500</v>
      </c>
      <c r="D473" s="1" t="s">
        <v>60</v>
      </c>
      <c r="E473" s="1">
        <v>150000024</v>
      </c>
      <c r="F473" s="1" t="s">
        <v>60</v>
      </c>
      <c r="G473" s="1" t="s">
        <v>91</v>
      </c>
      <c r="H473" s="1">
        <v>3</v>
      </c>
      <c r="I473" s="1" t="s">
        <v>52</v>
      </c>
      <c r="J473" s="1" t="s">
        <v>49</v>
      </c>
      <c r="K473" s="1">
        <v>17406001</v>
      </c>
      <c r="L473" s="1" t="s">
        <v>50</v>
      </c>
      <c r="M473" s="1" t="s">
        <v>51</v>
      </c>
      <c r="N473" s="1" t="s">
        <v>64</v>
      </c>
      <c r="O473" s="1" t="s">
        <v>65</v>
      </c>
      <c r="P473" s="1" t="s">
        <v>66</v>
      </c>
      <c r="Q473" s="1" t="s">
        <v>67</v>
      </c>
      <c r="R473" s="1" t="s">
        <v>87</v>
      </c>
      <c r="S473" s="1" t="s">
        <v>88</v>
      </c>
      <c r="T473" s="2">
        <v>43333</v>
      </c>
      <c r="U473" s="2">
        <v>43333</v>
      </c>
      <c r="V473" s="1" t="s">
        <v>52</v>
      </c>
      <c r="W473" s="3">
        <v>1</v>
      </c>
      <c r="X473" s="1" t="s">
        <v>53</v>
      </c>
      <c r="Y473" s="4">
        <v>637760</v>
      </c>
      <c r="Z473" s="4">
        <v>-83547</v>
      </c>
      <c r="AA473" s="4">
        <v>0</v>
      </c>
      <c r="AB473" s="4">
        <v>0</v>
      </c>
      <c r="AC473" s="4">
        <v>0</v>
      </c>
      <c r="AD473" s="4">
        <v>637760</v>
      </c>
      <c r="AE473" s="5">
        <v>1685</v>
      </c>
      <c r="AF473" s="1" t="s">
        <v>70</v>
      </c>
      <c r="AG473" s="1" t="s">
        <v>71</v>
      </c>
      <c r="AH473" s="1" t="s">
        <v>89</v>
      </c>
      <c r="AI473" s="1" t="s">
        <v>57</v>
      </c>
      <c r="AJ473" s="5">
        <v>10950</v>
      </c>
      <c r="AK473" s="4">
        <v>-6616</v>
      </c>
      <c r="AL473" s="4">
        <v>0</v>
      </c>
      <c r="AM473" s="4">
        <v>0</v>
      </c>
      <c r="AN473" s="4">
        <v>0</v>
      </c>
      <c r="AO473" s="4">
        <v>-90163</v>
      </c>
      <c r="AP473" s="4">
        <v>-90163</v>
      </c>
      <c r="AQ473" s="4">
        <v>0</v>
      </c>
      <c r="AR473" s="4">
        <v>547597</v>
      </c>
      <c r="AS473" s="1" t="s">
        <v>52</v>
      </c>
      <c r="AT473" s="9">
        <f t="shared" si="208"/>
        <v>43333</v>
      </c>
      <c r="AU473" s="9">
        <f t="shared" si="209"/>
        <v>43313</v>
      </c>
      <c r="AV473" s="9">
        <v>44798</v>
      </c>
      <c r="AW473" s="11">
        <f t="shared" si="210"/>
        <v>4.0136986301369859</v>
      </c>
      <c r="AX473">
        <v>10</v>
      </c>
      <c r="AY473" s="12">
        <v>0.05</v>
      </c>
      <c r="AZ473">
        <f t="shared" si="211"/>
        <v>9.5000000000000001E-2</v>
      </c>
      <c r="BA473" s="13">
        <f t="shared" si="212"/>
        <v>637760</v>
      </c>
      <c r="BB473" s="17" t="s">
        <v>2189</v>
      </c>
      <c r="BC473">
        <f>MATCH(BB473,MONTHLY_INDEX!$A:$A,0)</f>
        <v>798</v>
      </c>
      <c r="BD473">
        <f>MATCH(AU473,MONTHLY_INDEX!$1:$1,0)</f>
        <v>80</v>
      </c>
      <c r="BE473">
        <f>INDEX(MONTHLY_INDEX!$1:$1048576,Final!BC473,Final!BD473)</f>
        <v>96</v>
      </c>
      <c r="BF473">
        <f>MATCH($BF$1,MONTHLY_INDEX!$1:$1,0)</f>
        <v>127</v>
      </c>
      <c r="BG473">
        <f>INDEX(MONTHLY_INDEX!$1:$1048576,Final!BC473,Final!BF473)</f>
        <v>95.3</v>
      </c>
      <c r="BH473" s="23">
        <f t="shared" si="220"/>
        <v>-7.2916666666666963E-3</v>
      </c>
      <c r="BI473" s="14">
        <f t="shared" si="221"/>
        <v>633109.66666666663</v>
      </c>
      <c r="BJ473" s="14">
        <f t="shared" si="222"/>
        <v>241405.58317351594</v>
      </c>
      <c r="BK473" s="15">
        <f t="shared" si="213"/>
        <v>391704.08349315065</v>
      </c>
      <c r="BL473" s="52">
        <v>0</v>
      </c>
      <c r="BM473" s="15">
        <f t="shared" si="223"/>
        <v>391704.08349315065</v>
      </c>
    </row>
    <row r="474" spans="1:65">
      <c r="A474" s="8">
        <v>472</v>
      </c>
      <c r="B474" s="1" t="s">
        <v>44</v>
      </c>
      <c r="C474" s="1">
        <v>1500</v>
      </c>
      <c r="D474" s="1" t="s">
        <v>60</v>
      </c>
      <c r="E474" s="1">
        <v>150000024</v>
      </c>
      <c r="F474" s="1" t="s">
        <v>60</v>
      </c>
      <c r="G474" s="1" t="s">
        <v>92</v>
      </c>
      <c r="H474" s="1">
        <v>4</v>
      </c>
      <c r="I474" s="1" t="s">
        <v>52</v>
      </c>
      <c r="J474" s="1" t="s">
        <v>49</v>
      </c>
      <c r="K474" s="1">
        <v>17406001</v>
      </c>
      <c r="L474" s="1" t="s">
        <v>50</v>
      </c>
      <c r="M474" s="1" t="s">
        <v>51</v>
      </c>
      <c r="N474" s="1" t="s">
        <v>64</v>
      </c>
      <c r="O474" s="1" t="s">
        <v>65</v>
      </c>
      <c r="P474" s="1" t="s">
        <v>66</v>
      </c>
      <c r="Q474" s="1" t="s">
        <v>67</v>
      </c>
      <c r="R474" s="1" t="s">
        <v>87</v>
      </c>
      <c r="S474" s="1" t="s">
        <v>88</v>
      </c>
      <c r="T474" s="2">
        <v>43333</v>
      </c>
      <c r="U474" s="2">
        <v>43333</v>
      </c>
      <c r="V474" s="1" t="s">
        <v>52</v>
      </c>
      <c r="W474" s="3">
        <v>1</v>
      </c>
      <c r="X474" s="1" t="s">
        <v>53</v>
      </c>
      <c r="Y474" s="4">
        <v>21044329</v>
      </c>
      <c r="Z474" s="4">
        <v>-2756887</v>
      </c>
      <c r="AA474" s="4">
        <v>0</v>
      </c>
      <c r="AB474" s="4">
        <v>0</v>
      </c>
      <c r="AC474" s="4">
        <v>0</v>
      </c>
      <c r="AD474" s="4">
        <v>21044329</v>
      </c>
      <c r="AE474" s="5">
        <v>1685</v>
      </c>
      <c r="AF474" s="1" t="s">
        <v>70</v>
      </c>
      <c r="AG474" s="1" t="s">
        <v>71</v>
      </c>
      <c r="AH474" s="1" t="s">
        <v>89</v>
      </c>
      <c r="AI474" s="1" t="s">
        <v>57</v>
      </c>
      <c r="AJ474" s="5">
        <v>10950</v>
      </c>
      <c r="AK474" s="4">
        <v>-218303</v>
      </c>
      <c r="AL474" s="4">
        <v>0</v>
      </c>
      <c r="AM474" s="4">
        <v>0</v>
      </c>
      <c r="AN474" s="4">
        <v>0</v>
      </c>
      <c r="AO474" s="4">
        <v>-2975190</v>
      </c>
      <c r="AP474" s="4">
        <v>-2975190</v>
      </c>
      <c r="AQ474" s="4">
        <v>0</v>
      </c>
      <c r="AR474" s="4">
        <v>18069139</v>
      </c>
      <c r="AS474" s="1" t="s">
        <v>52</v>
      </c>
      <c r="AT474" s="9">
        <f t="shared" si="208"/>
        <v>43333</v>
      </c>
      <c r="AU474" s="9">
        <f t="shared" si="209"/>
        <v>43313</v>
      </c>
      <c r="AV474" s="9">
        <v>44798</v>
      </c>
      <c r="AW474" s="11">
        <f t="shared" si="210"/>
        <v>4.0136986301369859</v>
      </c>
      <c r="AX474">
        <v>25</v>
      </c>
      <c r="AY474" s="12">
        <v>0.05</v>
      </c>
      <c r="AZ474">
        <f t="shared" si="211"/>
        <v>3.7999999999999999E-2</v>
      </c>
      <c r="BA474" s="13">
        <f t="shared" si="212"/>
        <v>21044329</v>
      </c>
      <c r="BB474" s="17" t="s">
        <v>2189</v>
      </c>
      <c r="BC474">
        <f>MATCH(BB474,MONTHLY_INDEX!$A:$A,0)</f>
        <v>798</v>
      </c>
      <c r="BD474">
        <f>MATCH(AU474,MONTHLY_INDEX!$1:$1,0)</f>
        <v>80</v>
      </c>
      <c r="BE474">
        <f>INDEX(MONTHLY_INDEX!$1:$1048576,Final!BC474,Final!BD474)</f>
        <v>96</v>
      </c>
      <c r="BF474">
        <f>MATCH($BF$1,MONTHLY_INDEX!$1:$1,0)</f>
        <v>127</v>
      </c>
      <c r="BG474">
        <f>INDEX(MONTHLY_INDEX!$1:$1048576,Final!BC474,Final!BF474)</f>
        <v>95.3</v>
      </c>
      <c r="BH474" s="23">
        <f t="shared" si="220"/>
        <v>-7.2916666666666963E-3</v>
      </c>
      <c r="BI474" s="14">
        <f t="shared" si="221"/>
        <v>20890880.767708331</v>
      </c>
      <c r="BJ474" s="14">
        <f t="shared" si="222"/>
        <v>3186288.5817488292</v>
      </c>
      <c r="BK474" s="15">
        <f t="shared" si="213"/>
        <v>17704592.185959503</v>
      </c>
      <c r="BL474" s="52">
        <v>0</v>
      </c>
      <c r="BM474" s="15">
        <f t="shared" si="223"/>
        <v>17704592.185959503</v>
      </c>
    </row>
    <row r="475" spans="1:65">
      <c r="A475" s="8">
        <v>473</v>
      </c>
      <c r="B475" s="1" t="s">
        <v>44</v>
      </c>
      <c r="C475" s="1">
        <v>1500</v>
      </c>
      <c r="D475" s="1" t="s">
        <v>60</v>
      </c>
      <c r="E475" s="1">
        <v>150000024</v>
      </c>
      <c r="F475" s="1" t="s">
        <v>60</v>
      </c>
      <c r="G475" s="1" t="s">
        <v>93</v>
      </c>
      <c r="H475" s="1">
        <v>5</v>
      </c>
      <c r="I475" s="1" t="s">
        <v>52</v>
      </c>
      <c r="J475" s="1" t="s">
        <v>49</v>
      </c>
      <c r="K475" s="1">
        <v>17406001</v>
      </c>
      <c r="L475" s="1" t="s">
        <v>50</v>
      </c>
      <c r="M475" s="1" t="s">
        <v>51</v>
      </c>
      <c r="N475" s="1" t="s">
        <v>64</v>
      </c>
      <c r="O475" s="1" t="s">
        <v>65</v>
      </c>
      <c r="P475" s="1" t="s">
        <v>66</v>
      </c>
      <c r="Q475" s="1" t="s">
        <v>67</v>
      </c>
      <c r="R475" s="1" t="s">
        <v>87</v>
      </c>
      <c r="S475" s="1" t="s">
        <v>88</v>
      </c>
      <c r="T475" s="2">
        <v>43333</v>
      </c>
      <c r="U475" s="2">
        <v>43333</v>
      </c>
      <c r="V475" s="1" t="s">
        <v>52</v>
      </c>
      <c r="W475" s="3">
        <v>1</v>
      </c>
      <c r="X475" s="1" t="s">
        <v>53</v>
      </c>
      <c r="Y475" s="4">
        <v>969266</v>
      </c>
      <c r="Z475" s="4">
        <v>-126976</v>
      </c>
      <c r="AA475" s="4">
        <v>0</v>
      </c>
      <c r="AB475" s="4">
        <v>0</v>
      </c>
      <c r="AC475" s="4">
        <v>0</v>
      </c>
      <c r="AD475" s="4">
        <v>969266</v>
      </c>
      <c r="AE475" s="5">
        <v>1685</v>
      </c>
      <c r="AF475" s="1" t="s">
        <v>70</v>
      </c>
      <c r="AG475" s="1" t="s">
        <v>71</v>
      </c>
      <c r="AH475" s="1" t="s">
        <v>89</v>
      </c>
      <c r="AI475" s="1" t="s">
        <v>57</v>
      </c>
      <c r="AJ475" s="5">
        <v>10950</v>
      </c>
      <c r="AK475" s="4">
        <v>-10055</v>
      </c>
      <c r="AL475" s="4">
        <v>0</v>
      </c>
      <c r="AM475" s="4">
        <v>0</v>
      </c>
      <c r="AN475" s="4">
        <v>0</v>
      </c>
      <c r="AO475" s="4">
        <v>-137031</v>
      </c>
      <c r="AP475" s="4">
        <v>-137031</v>
      </c>
      <c r="AQ475" s="4">
        <v>0</v>
      </c>
      <c r="AR475" s="4">
        <v>832235</v>
      </c>
      <c r="AS475" s="1" t="s">
        <v>52</v>
      </c>
      <c r="AT475" s="9">
        <f t="shared" si="208"/>
        <v>43333</v>
      </c>
      <c r="AU475" s="9">
        <f t="shared" si="209"/>
        <v>43313</v>
      </c>
      <c r="AV475" s="9">
        <v>44798</v>
      </c>
      <c r="AW475" s="11">
        <f t="shared" si="210"/>
        <v>4.0136986301369859</v>
      </c>
      <c r="AX475">
        <v>25</v>
      </c>
      <c r="AY475" s="12">
        <v>0.05</v>
      </c>
      <c r="AZ475">
        <f t="shared" si="211"/>
        <v>3.7999999999999999E-2</v>
      </c>
      <c r="BA475" s="13">
        <f t="shared" si="212"/>
        <v>969266</v>
      </c>
      <c r="BB475" s="17" t="s">
        <v>2083</v>
      </c>
      <c r="BC475">
        <f>MATCH(BB475,MONTHLY_INDEX!$A:$A,0)</f>
        <v>745</v>
      </c>
      <c r="BD475">
        <f>MATCH(AU475,MONTHLY_INDEX!$1:$1,0)</f>
        <v>80</v>
      </c>
      <c r="BE475">
        <f>INDEX(MONTHLY_INDEX!$1:$1048576,Final!BC475,Final!BD475)</f>
        <v>106.4</v>
      </c>
      <c r="BF475">
        <f>MATCH($BF$1,MONTHLY_INDEX!$1:$1,0)</f>
        <v>127</v>
      </c>
      <c r="BG475">
        <f>INDEX(MONTHLY_INDEX!$1:$1048576,Final!BC475,Final!BF475)</f>
        <v>115.4</v>
      </c>
      <c r="BH475" s="23">
        <f t="shared" si="220"/>
        <v>8.4586466165413529E-2</v>
      </c>
      <c r="BI475" s="14">
        <f t="shared" si="221"/>
        <v>1051252.7857142857</v>
      </c>
      <c r="BJ475" s="14">
        <f t="shared" si="222"/>
        <v>160337.65090606653</v>
      </c>
      <c r="BK475" s="15">
        <f t="shared" si="213"/>
        <v>890915.13480821915</v>
      </c>
      <c r="BL475" s="52">
        <v>0</v>
      </c>
      <c r="BM475" s="15">
        <f t="shared" si="223"/>
        <v>890915.13480821915</v>
      </c>
    </row>
    <row r="476" spans="1:65">
      <c r="A476" s="8">
        <v>474</v>
      </c>
      <c r="B476" s="1" t="s">
        <v>44</v>
      </c>
      <c r="C476" s="1">
        <v>1500</v>
      </c>
      <c r="D476" s="1" t="s">
        <v>60</v>
      </c>
      <c r="E476" s="1">
        <v>150000024</v>
      </c>
      <c r="F476" s="1" t="s">
        <v>60</v>
      </c>
      <c r="G476" s="1" t="s">
        <v>94</v>
      </c>
      <c r="H476" s="1">
        <v>6</v>
      </c>
      <c r="I476" s="1" t="s">
        <v>52</v>
      </c>
      <c r="J476" s="1" t="s">
        <v>49</v>
      </c>
      <c r="K476" s="1">
        <v>17406001</v>
      </c>
      <c r="L476" s="1" t="s">
        <v>50</v>
      </c>
      <c r="M476" s="1" t="s">
        <v>51</v>
      </c>
      <c r="N476" s="1" t="s">
        <v>64</v>
      </c>
      <c r="O476" s="1" t="s">
        <v>65</v>
      </c>
      <c r="P476" s="1" t="s">
        <v>66</v>
      </c>
      <c r="Q476" s="1" t="s">
        <v>67</v>
      </c>
      <c r="R476" s="1" t="s">
        <v>87</v>
      </c>
      <c r="S476" s="1" t="s">
        <v>88</v>
      </c>
      <c r="T476" s="2">
        <v>43333</v>
      </c>
      <c r="U476" s="2">
        <v>43333</v>
      </c>
      <c r="V476" s="1" t="s">
        <v>52</v>
      </c>
      <c r="W476" s="3">
        <v>1</v>
      </c>
      <c r="X476" s="1" t="s">
        <v>53</v>
      </c>
      <c r="Y476" s="4">
        <v>735000</v>
      </c>
      <c r="Z476" s="4">
        <v>-96287</v>
      </c>
      <c r="AA476" s="4">
        <v>0</v>
      </c>
      <c r="AB476" s="4">
        <v>0</v>
      </c>
      <c r="AC476" s="4">
        <v>0</v>
      </c>
      <c r="AD476" s="4">
        <v>735000</v>
      </c>
      <c r="AE476" s="5">
        <v>1685</v>
      </c>
      <c r="AF476" s="1" t="s">
        <v>70</v>
      </c>
      <c r="AG476" s="1" t="s">
        <v>71</v>
      </c>
      <c r="AH476" s="1" t="s">
        <v>89</v>
      </c>
      <c r="AI476" s="1" t="s">
        <v>57</v>
      </c>
      <c r="AJ476" s="5">
        <v>10950</v>
      </c>
      <c r="AK476" s="4">
        <v>-7625</v>
      </c>
      <c r="AL476" s="4">
        <v>0</v>
      </c>
      <c r="AM476" s="4">
        <v>0</v>
      </c>
      <c r="AN476" s="4">
        <v>0</v>
      </c>
      <c r="AO476" s="4">
        <v>-103912</v>
      </c>
      <c r="AP476" s="4">
        <v>-103912</v>
      </c>
      <c r="AQ476" s="4">
        <v>0</v>
      </c>
      <c r="AR476" s="4">
        <v>631088</v>
      </c>
      <c r="AS476" s="1" t="s">
        <v>52</v>
      </c>
      <c r="AT476" s="9">
        <f t="shared" si="208"/>
        <v>43333</v>
      </c>
      <c r="AU476" s="9">
        <f t="shared" si="209"/>
        <v>43313</v>
      </c>
      <c r="AV476" s="9">
        <v>44798</v>
      </c>
      <c r="AW476" s="11">
        <f t="shared" si="210"/>
        <v>4.0136986301369859</v>
      </c>
      <c r="AX476">
        <v>10</v>
      </c>
      <c r="AY476" s="12">
        <v>0.05</v>
      </c>
      <c r="AZ476">
        <f t="shared" si="211"/>
        <v>9.5000000000000001E-2</v>
      </c>
      <c r="BA476" s="13">
        <f t="shared" si="212"/>
        <v>735000</v>
      </c>
      <c r="BB476" s="17" t="s">
        <v>1853</v>
      </c>
      <c r="BC476">
        <f>MATCH(BB476,MONTHLY_INDEX!$A:$A,0)</f>
        <v>630</v>
      </c>
      <c r="BD476">
        <f>MATCH(AU476,MONTHLY_INDEX!$1:$1,0)</f>
        <v>80</v>
      </c>
      <c r="BE476">
        <f>INDEX(MONTHLY_INDEX!$1:$1048576,Final!BC476,Final!BD476)</f>
        <v>111.6</v>
      </c>
      <c r="BF476">
        <f>MATCH($BF$1,MONTHLY_INDEX!$1:$1,0)</f>
        <v>127</v>
      </c>
      <c r="BG476">
        <f>INDEX(MONTHLY_INDEX!$1:$1048576,Final!BC476,Final!BF476)</f>
        <v>151.1</v>
      </c>
      <c r="BH476" s="23">
        <f t="shared" si="220"/>
        <v>0.35394265232974914</v>
      </c>
      <c r="BI476" s="14">
        <f t="shared" si="221"/>
        <v>995147.84946236562</v>
      </c>
      <c r="BJ476" s="14">
        <f t="shared" si="222"/>
        <v>379451.2382162321</v>
      </c>
      <c r="BK476" s="15">
        <f t="shared" si="213"/>
        <v>615696.61124613346</v>
      </c>
      <c r="BL476" s="52">
        <v>0</v>
      </c>
      <c r="BM476" s="15">
        <f t="shared" si="223"/>
        <v>615696.61124613346</v>
      </c>
    </row>
    <row r="477" spans="1:65">
      <c r="A477" s="8">
        <v>475</v>
      </c>
      <c r="B477" s="1" t="s">
        <v>44</v>
      </c>
      <c r="C477" s="1">
        <v>1500</v>
      </c>
      <c r="D477" s="1" t="s">
        <v>60</v>
      </c>
      <c r="E477" s="1">
        <v>150000024</v>
      </c>
      <c r="F477" s="1" t="s">
        <v>60</v>
      </c>
      <c r="G477" s="1" t="s">
        <v>95</v>
      </c>
      <c r="H477" s="1">
        <v>7</v>
      </c>
      <c r="I477" s="1" t="s">
        <v>52</v>
      </c>
      <c r="J477" s="1" t="s">
        <v>49</v>
      </c>
      <c r="K477" s="1">
        <v>17406001</v>
      </c>
      <c r="L477" s="1" t="s">
        <v>50</v>
      </c>
      <c r="M477" s="1" t="s">
        <v>51</v>
      </c>
      <c r="N477" s="1" t="s">
        <v>64</v>
      </c>
      <c r="O477" s="1" t="s">
        <v>65</v>
      </c>
      <c r="P477" s="1" t="s">
        <v>66</v>
      </c>
      <c r="Q477" s="1" t="s">
        <v>67</v>
      </c>
      <c r="R477" s="1" t="s">
        <v>87</v>
      </c>
      <c r="S477" s="1" t="s">
        <v>88</v>
      </c>
      <c r="T477" s="2">
        <v>43333</v>
      </c>
      <c r="U477" s="2">
        <v>43333</v>
      </c>
      <c r="V477" s="1" t="s">
        <v>52</v>
      </c>
      <c r="W477" s="3">
        <v>1</v>
      </c>
      <c r="X477" s="1" t="s">
        <v>53</v>
      </c>
      <c r="Y477" s="4">
        <v>126000</v>
      </c>
      <c r="Z477" s="4">
        <v>-16506</v>
      </c>
      <c r="AA477" s="4">
        <v>0</v>
      </c>
      <c r="AB477" s="4">
        <v>0</v>
      </c>
      <c r="AC477" s="4">
        <v>0</v>
      </c>
      <c r="AD477" s="4">
        <v>126000</v>
      </c>
      <c r="AE477" s="5">
        <v>1685</v>
      </c>
      <c r="AF477" s="1" t="s">
        <v>70</v>
      </c>
      <c r="AG477" s="1" t="s">
        <v>71</v>
      </c>
      <c r="AH477" s="1" t="s">
        <v>89</v>
      </c>
      <c r="AI477" s="1" t="s">
        <v>57</v>
      </c>
      <c r="AJ477" s="5">
        <v>10950</v>
      </c>
      <c r="AK477" s="4">
        <v>-1307</v>
      </c>
      <c r="AL477" s="4">
        <v>0</v>
      </c>
      <c r="AM477" s="4">
        <v>0</v>
      </c>
      <c r="AN477" s="4">
        <v>0</v>
      </c>
      <c r="AO477" s="4">
        <v>-17813</v>
      </c>
      <c r="AP477" s="4">
        <v>-17813</v>
      </c>
      <c r="AQ477" s="4">
        <v>0</v>
      </c>
      <c r="AR477" s="4">
        <v>108187</v>
      </c>
      <c r="AS477" s="1" t="s">
        <v>52</v>
      </c>
      <c r="AT477" s="9">
        <f t="shared" si="208"/>
        <v>43333</v>
      </c>
      <c r="AU477" s="9">
        <f t="shared" si="209"/>
        <v>43313</v>
      </c>
      <c r="AV477" s="9">
        <v>44798</v>
      </c>
      <c r="AW477" s="11">
        <f t="shared" si="210"/>
        <v>4.0136986301369859</v>
      </c>
      <c r="AX477">
        <v>25</v>
      </c>
      <c r="AY477" s="12">
        <v>0.05</v>
      </c>
      <c r="AZ477">
        <f t="shared" si="211"/>
        <v>3.7999999999999999E-2</v>
      </c>
      <c r="BA477" s="13">
        <f t="shared" si="212"/>
        <v>126000</v>
      </c>
      <c r="BB477" s="17" t="s">
        <v>2189</v>
      </c>
      <c r="BC477">
        <f>MATCH(BB477,MONTHLY_INDEX!$A:$A,0)</f>
        <v>798</v>
      </c>
      <c r="BD477">
        <f>MATCH(AU477,MONTHLY_INDEX!$1:$1,0)</f>
        <v>80</v>
      </c>
      <c r="BE477">
        <f>INDEX(MONTHLY_INDEX!$1:$1048576,Final!BC477,Final!BD477)</f>
        <v>96</v>
      </c>
      <c r="BF477">
        <f>MATCH($BF$1,MONTHLY_INDEX!$1:$1,0)</f>
        <v>127</v>
      </c>
      <c r="BG477">
        <f>INDEX(MONTHLY_INDEX!$1:$1048576,Final!BC477,Final!BF477)</f>
        <v>95.3</v>
      </c>
      <c r="BH477" s="23">
        <f t="shared" si="220"/>
        <v>-7.2916666666666963E-3</v>
      </c>
      <c r="BI477" s="14">
        <f t="shared" si="221"/>
        <v>125081.25</v>
      </c>
      <c r="BJ477" s="14">
        <f t="shared" si="222"/>
        <v>19077.460787671229</v>
      </c>
      <c r="BK477" s="15">
        <f t="shared" si="213"/>
        <v>106003.78921232877</v>
      </c>
      <c r="BL477" s="52">
        <v>0</v>
      </c>
      <c r="BM477" s="15">
        <f t="shared" si="223"/>
        <v>106003.78921232877</v>
      </c>
    </row>
    <row r="478" spans="1:65">
      <c r="A478" s="8">
        <v>476</v>
      </c>
      <c r="B478" s="1" t="s">
        <v>44</v>
      </c>
      <c r="C478" s="1">
        <v>1500</v>
      </c>
      <c r="D478" s="1" t="s">
        <v>60</v>
      </c>
      <c r="E478" s="1">
        <v>150000024</v>
      </c>
      <c r="F478" s="1" t="s">
        <v>60</v>
      </c>
      <c r="G478" s="1" t="s">
        <v>96</v>
      </c>
      <c r="H478" s="1">
        <v>8</v>
      </c>
      <c r="I478" s="1" t="s">
        <v>52</v>
      </c>
      <c r="J478" s="1" t="s">
        <v>49</v>
      </c>
      <c r="K478" s="1">
        <v>17406001</v>
      </c>
      <c r="L478" s="1" t="s">
        <v>50</v>
      </c>
      <c r="M478" s="1" t="s">
        <v>51</v>
      </c>
      <c r="N478" s="1" t="s">
        <v>64</v>
      </c>
      <c r="O478" s="1" t="s">
        <v>65</v>
      </c>
      <c r="P478" s="1" t="s">
        <v>66</v>
      </c>
      <c r="Q478" s="1" t="s">
        <v>67</v>
      </c>
      <c r="R478" s="1" t="s">
        <v>87</v>
      </c>
      <c r="S478" s="1" t="s">
        <v>88</v>
      </c>
      <c r="T478" s="2">
        <v>43333</v>
      </c>
      <c r="U478" s="2">
        <v>43333</v>
      </c>
      <c r="V478" s="1" t="s">
        <v>52</v>
      </c>
      <c r="W478" s="3">
        <v>1</v>
      </c>
      <c r="X478" s="1" t="s">
        <v>53</v>
      </c>
      <c r="Y478" s="4">
        <v>29327302</v>
      </c>
      <c r="Z478" s="4">
        <v>-3841988</v>
      </c>
      <c r="AA478" s="4">
        <v>0</v>
      </c>
      <c r="AB478" s="4">
        <v>0</v>
      </c>
      <c r="AC478" s="4">
        <v>0</v>
      </c>
      <c r="AD478" s="4">
        <v>29327302</v>
      </c>
      <c r="AE478" s="5">
        <v>1685</v>
      </c>
      <c r="AF478" s="1" t="s">
        <v>70</v>
      </c>
      <c r="AG478" s="1" t="s">
        <v>71</v>
      </c>
      <c r="AH478" s="1" t="s">
        <v>89</v>
      </c>
      <c r="AI478" s="1" t="s">
        <v>57</v>
      </c>
      <c r="AJ478" s="5">
        <v>10950</v>
      </c>
      <c r="AK478" s="4">
        <v>-304227</v>
      </c>
      <c r="AL478" s="4">
        <v>0</v>
      </c>
      <c r="AM478" s="4">
        <v>0</v>
      </c>
      <c r="AN478" s="4">
        <v>0</v>
      </c>
      <c r="AO478" s="4">
        <v>-4146215</v>
      </c>
      <c r="AP478" s="4">
        <v>-4146215</v>
      </c>
      <c r="AQ478" s="4">
        <v>0</v>
      </c>
      <c r="AR478" s="4">
        <v>25181087</v>
      </c>
      <c r="AS478" s="1" t="s">
        <v>52</v>
      </c>
      <c r="AT478" s="9">
        <f t="shared" si="208"/>
        <v>43333</v>
      </c>
      <c r="AU478" s="9">
        <f t="shared" si="209"/>
        <v>43313</v>
      </c>
      <c r="AV478" s="9">
        <v>44798</v>
      </c>
      <c r="AW478" s="11">
        <f t="shared" si="210"/>
        <v>4.0136986301369859</v>
      </c>
      <c r="AX478">
        <v>25</v>
      </c>
      <c r="AY478" s="12">
        <v>0.05</v>
      </c>
      <c r="AZ478">
        <f t="shared" si="211"/>
        <v>3.7999999999999999E-2</v>
      </c>
      <c r="BA478" s="13">
        <f t="shared" si="212"/>
        <v>29327302</v>
      </c>
      <c r="BB478" s="17" t="s">
        <v>2189</v>
      </c>
      <c r="BC478">
        <f>MATCH(BB478,MONTHLY_INDEX!$A:$A,0)</f>
        <v>798</v>
      </c>
      <c r="BD478">
        <f>MATCH(AU478,MONTHLY_INDEX!$1:$1,0)</f>
        <v>80</v>
      </c>
      <c r="BE478">
        <f>INDEX(MONTHLY_INDEX!$1:$1048576,Final!BC478,Final!BD478)</f>
        <v>96</v>
      </c>
      <c r="BF478">
        <f>MATCH($BF$1,MONTHLY_INDEX!$1:$1,0)</f>
        <v>127</v>
      </c>
      <c r="BG478">
        <f>INDEX(MONTHLY_INDEX!$1:$1048576,Final!BC478,Final!BF478)</f>
        <v>95.3</v>
      </c>
      <c r="BH478" s="23">
        <f t="shared" si="220"/>
        <v>-7.2916666666666963E-3</v>
      </c>
      <c r="BI478" s="14">
        <f t="shared" si="221"/>
        <v>29113457.089583334</v>
      </c>
      <c r="BJ478" s="14">
        <f t="shared" si="222"/>
        <v>4440400.4278824767</v>
      </c>
      <c r="BK478" s="15">
        <f t="shared" si="213"/>
        <v>24673056.661700856</v>
      </c>
      <c r="BL478" s="52">
        <v>0</v>
      </c>
      <c r="BM478" s="15">
        <f t="shared" si="223"/>
        <v>24673056.661700856</v>
      </c>
    </row>
    <row r="479" spans="1:65">
      <c r="A479" s="8">
        <v>477</v>
      </c>
      <c r="B479" s="1" t="s">
        <v>44</v>
      </c>
      <c r="C479" s="1">
        <v>1500</v>
      </c>
      <c r="D479" s="1" t="s">
        <v>60</v>
      </c>
      <c r="E479" s="1">
        <v>150000024</v>
      </c>
      <c r="F479" s="1" t="s">
        <v>60</v>
      </c>
      <c r="G479" s="1" t="s">
        <v>97</v>
      </c>
      <c r="H479" s="1">
        <v>9</v>
      </c>
      <c r="I479" s="1" t="s">
        <v>52</v>
      </c>
      <c r="J479" s="1" t="s">
        <v>49</v>
      </c>
      <c r="K479" s="1">
        <v>17406001</v>
      </c>
      <c r="L479" s="1" t="s">
        <v>50</v>
      </c>
      <c r="M479" s="1" t="s">
        <v>51</v>
      </c>
      <c r="N479" s="1" t="s">
        <v>64</v>
      </c>
      <c r="O479" s="1" t="s">
        <v>65</v>
      </c>
      <c r="P479" s="1" t="s">
        <v>66</v>
      </c>
      <c r="Q479" s="1" t="s">
        <v>67</v>
      </c>
      <c r="R479" s="1" t="s">
        <v>87</v>
      </c>
      <c r="S479" s="1" t="s">
        <v>88</v>
      </c>
      <c r="T479" s="2">
        <v>43333</v>
      </c>
      <c r="U479" s="2">
        <v>43333</v>
      </c>
      <c r="V479" s="1" t="s">
        <v>52</v>
      </c>
      <c r="W479" s="3">
        <v>1</v>
      </c>
      <c r="X479" s="1" t="s">
        <v>53</v>
      </c>
      <c r="Y479" s="4">
        <v>1517250</v>
      </c>
      <c r="Z479" s="4">
        <v>-198765</v>
      </c>
      <c r="AA479" s="4">
        <v>0</v>
      </c>
      <c r="AB479" s="4">
        <v>0</v>
      </c>
      <c r="AC479" s="4">
        <v>0</v>
      </c>
      <c r="AD479" s="4">
        <v>1517250</v>
      </c>
      <c r="AE479" s="5">
        <v>1685</v>
      </c>
      <c r="AF479" s="1" t="s">
        <v>70</v>
      </c>
      <c r="AG479" s="1" t="s">
        <v>71</v>
      </c>
      <c r="AH479" s="1" t="s">
        <v>89</v>
      </c>
      <c r="AI479" s="1" t="s">
        <v>57</v>
      </c>
      <c r="AJ479" s="5">
        <v>10950</v>
      </c>
      <c r="AK479" s="4">
        <v>-15739</v>
      </c>
      <c r="AL479" s="4">
        <v>0</v>
      </c>
      <c r="AM479" s="4">
        <v>0</v>
      </c>
      <c r="AN479" s="4">
        <v>0</v>
      </c>
      <c r="AO479" s="4">
        <v>-214504</v>
      </c>
      <c r="AP479" s="4">
        <v>-214504</v>
      </c>
      <c r="AQ479" s="4">
        <v>0</v>
      </c>
      <c r="AR479" s="4">
        <v>1302746</v>
      </c>
      <c r="AS479" s="1" t="s">
        <v>52</v>
      </c>
      <c r="AT479" s="9">
        <f t="shared" si="208"/>
        <v>43333</v>
      </c>
      <c r="AU479" s="9">
        <f t="shared" si="209"/>
        <v>43313</v>
      </c>
      <c r="AV479" s="9">
        <v>44798</v>
      </c>
      <c r="AW479" s="11">
        <f t="shared" si="210"/>
        <v>4.0136986301369859</v>
      </c>
      <c r="AX479">
        <v>15</v>
      </c>
      <c r="AY479" s="12">
        <v>0.05</v>
      </c>
      <c r="AZ479">
        <f t="shared" si="211"/>
        <v>6.3333333333333325E-2</v>
      </c>
      <c r="BA479" s="13">
        <f t="shared" si="212"/>
        <v>1517250</v>
      </c>
      <c r="BB479" s="17" t="s">
        <v>1941</v>
      </c>
      <c r="BC479">
        <f>MATCH(BB479,MONTHLY_INDEX!$A:$A,0)</f>
        <v>674</v>
      </c>
      <c r="BD479">
        <f>MATCH(AU479,MONTHLY_INDEX!$1:$1,0)</f>
        <v>80</v>
      </c>
      <c r="BE479">
        <f>INDEX(MONTHLY_INDEX!$1:$1048576,Final!BC479,Final!BD479)</f>
        <v>105.1</v>
      </c>
      <c r="BF479">
        <f>MATCH($BF$1,MONTHLY_INDEX!$1:$1,0)</f>
        <v>127</v>
      </c>
      <c r="BG479">
        <f>INDEX(MONTHLY_INDEX!$1:$1048576,Final!BC479,Final!BF479)</f>
        <v>122.8</v>
      </c>
      <c r="BH479" s="23">
        <f t="shared" si="220"/>
        <v>0.16841103710751668</v>
      </c>
      <c r="BI479" s="14">
        <f t="shared" si="221"/>
        <v>1772771.6460513796</v>
      </c>
      <c r="BJ479" s="14">
        <f t="shared" si="222"/>
        <v>450640.17139580037</v>
      </c>
      <c r="BK479" s="15">
        <f t="shared" si="213"/>
        <v>1322131.4746555793</v>
      </c>
      <c r="BL479" s="52">
        <v>0</v>
      </c>
      <c r="BM479" s="15">
        <f t="shared" si="223"/>
        <v>1322131.4746555793</v>
      </c>
    </row>
    <row r="480" spans="1:65">
      <c r="A480" s="8">
        <v>478</v>
      </c>
      <c r="B480" s="1" t="s">
        <v>44</v>
      </c>
      <c r="C480" s="1">
        <v>1500</v>
      </c>
      <c r="D480" s="1" t="s">
        <v>60</v>
      </c>
      <c r="E480" s="1">
        <v>150000024</v>
      </c>
      <c r="F480" s="1" t="s">
        <v>60</v>
      </c>
      <c r="G480" s="1" t="s">
        <v>98</v>
      </c>
      <c r="H480" s="1">
        <v>10</v>
      </c>
      <c r="I480" s="1" t="s">
        <v>52</v>
      </c>
      <c r="J480" s="1" t="s">
        <v>49</v>
      </c>
      <c r="K480" s="1">
        <v>17406001</v>
      </c>
      <c r="L480" s="1" t="s">
        <v>50</v>
      </c>
      <c r="M480" s="1" t="s">
        <v>51</v>
      </c>
      <c r="N480" s="1" t="s">
        <v>64</v>
      </c>
      <c r="O480" s="1" t="s">
        <v>65</v>
      </c>
      <c r="P480" s="1" t="s">
        <v>66</v>
      </c>
      <c r="Q480" s="1" t="s">
        <v>67</v>
      </c>
      <c r="R480" s="1" t="s">
        <v>87</v>
      </c>
      <c r="S480" s="1" t="s">
        <v>88</v>
      </c>
      <c r="T480" s="2">
        <v>43333</v>
      </c>
      <c r="U480" s="2">
        <v>43333</v>
      </c>
      <c r="V480" s="1" t="s">
        <v>52</v>
      </c>
      <c r="W480" s="3">
        <v>1</v>
      </c>
      <c r="X480" s="1" t="s">
        <v>53</v>
      </c>
      <c r="Y480" s="4">
        <v>312900</v>
      </c>
      <c r="Z480" s="4">
        <v>-40991</v>
      </c>
      <c r="AA480" s="4">
        <v>0</v>
      </c>
      <c r="AB480" s="4">
        <v>0</v>
      </c>
      <c r="AC480" s="4">
        <v>0</v>
      </c>
      <c r="AD480" s="4">
        <v>312900</v>
      </c>
      <c r="AE480" s="5">
        <v>1685</v>
      </c>
      <c r="AF480" s="1" t="s">
        <v>70</v>
      </c>
      <c r="AG480" s="1" t="s">
        <v>71</v>
      </c>
      <c r="AH480" s="1" t="s">
        <v>89</v>
      </c>
      <c r="AI480" s="1" t="s">
        <v>57</v>
      </c>
      <c r="AJ480" s="5">
        <v>10950</v>
      </c>
      <c r="AK480" s="4">
        <v>-3246</v>
      </c>
      <c r="AL480" s="4">
        <v>0</v>
      </c>
      <c r="AM480" s="4">
        <v>0</v>
      </c>
      <c r="AN480" s="4">
        <v>0</v>
      </c>
      <c r="AO480" s="4">
        <v>-44237</v>
      </c>
      <c r="AP480" s="4">
        <v>-44237</v>
      </c>
      <c r="AQ480" s="4">
        <v>0</v>
      </c>
      <c r="AR480" s="4">
        <v>268663</v>
      </c>
      <c r="AS480" s="1" t="s">
        <v>52</v>
      </c>
      <c r="AT480" s="9">
        <f t="shared" si="208"/>
        <v>43333</v>
      </c>
      <c r="AU480" s="9">
        <f t="shared" si="209"/>
        <v>43313</v>
      </c>
      <c r="AV480" s="9">
        <v>44798</v>
      </c>
      <c r="AW480" s="11">
        <f t="shared" si="210"/>
        <v>4.0136986301369859</v>
      </c>
      <c r="AX480">
        <v>10</v>
      </c>
      <c r="AY480" s="12">
        <v>0.05</v>
      </c>
      <c r="AZ480">
        <f t="shared" si="211"/>
        <v>9.5000000000000001E-2</v>
      </c>
      <c r="BA480" s="13">
        <f t="shared" si="212"/>
        <v>312900</v>
      </c>
      <c r="BB480" s="17" t="s">
        <v>2189</v>
      </c>
      <c r="BC480">
        <f>MATCH(BB480,MONTHLY_INDEX!$A:$A,0)</f>
        <v>798</v>
      </c>
      <c r="BD480">
        <f>MATCH(AU480,MONTHLY_INDEX!$1:$1,0)</f>
        <v>80</v>
      </c>
      <c r="BE480">
        <f>INDEX(MONTHLY_INDEX!$1:$1048576,Final!BC480,Final!BD480)</f>
        <v>96</v>
      </c>
      <c r="BF480">
        <f>MATCH($BF$1,MONTHLY_INDEX!$1:$1,0)</f>
        <v>127</v>
      </c>
      <c r="BG480">
        <f>INDEX(MONTHLY_INDEX!$1:$1048576,Final!BC480,Final!BF480)</f>
        <v>95.3</v>
      </c>
      <c r="BH480" s="23">
        <f t="shared" si="220"/>
        <v>-7.2916666666666963E-3</v>
      </c>
      <c r="BI480" s="14">
        <f t="shared" si="221"/>
        <v>310618.4375</v>
      </c>
      <c r="BJ480" s="14">
        <f t="shared" si="222"/>
        <v>118439.2357234589</v>
      </c>
      <c r="BK480" s="15">
        <f t="shared" si="213"/>
        <v>192179.2017765411</v>
      </c>
      <c r="BL480" s="52">
        <v>0</v>
      </c>
      <c r="BM480" s="15">
        <f t="shared" si="223"/>
        <v>192179.2017765411</v>
      </c>
    </row>
    <row r="481" spans="1:65">
      <c r="A481" s="8">
        <v>479</v>
      </c>
      <c r="B481" s="1" t="s">
        <v>44</v>
      </c>
      <c r="C481" s="1">
        <v>1500</v>
      </c>
      <c r="D481" s="1" t="s">
        <v>60</v>
      </c>
      <c r="E481" s="1">
        <v>150000024</v>
      </c>
      <c r="F481" s="1" t="s">
        <v>60</v>
      </c>
      <c r="G481" s="1" t="s">
        <v>99</v>
      </c>
      <c r="H481" s="1">
        <v>11</v>
      </c>
      <c r="I481" s="1" t="s">
        <v>52</v>
      </c>
      <c r="J481" s="1" t="s">
        <v>49</v>
      </c>
      <c r="K481" s="1">
        <v>17406001</v>
      </c>
      <c r="L481" s="1" t="s">
        <v>50</v>
      </c>
      <c r="M481" s="1" t="s">
        <v>51</v>
      </c>
      <c r="N481" s="1" t="s">
        <v>64</v>
      </c>
      <c r="O481" s="1" t="s">
        <v>65</v>
      </c>
      <c r="P481" s="1" t="s">
        <v>66</v>
      </c>
      <c r="Q481" s="1" t="s">
        <v>67</v>
      </c>
      <c r="R481" s="1" t="s">
        <v>87</v>
      </c>
      <c r="S481" s="1" t="s">
        <v>88</v>
      </c>
      <c r="T481" s="2">
        <v>43333</v>
      </c>
      <c r="U481" s="2">
        <v>43333</v>
      </c>
      <c r="V481" s="1" t="s">
        <v>52</v>
      </c>
      <c r="W481" s="3">
        <v>1</v>
      </c>
      <c r="X481" s="1" t="s">
        <v>53</v>
      </c>
      <c r="Y481" s="4">
        <v>1174950</v>
      </c>
      <c r="Z481" s="4">
        <v>-153922</v>
      </c>
      <c r="AA481" s="4">
        <v>0</v>
      </c>
      <c r="AB481" s="4">
        <v>0</v>
      </c>
      <c r="AC481" s="4">
        <v>0</v>
      </c>
      <c r="AD481" s="4">
        <v>1174950</v>
      </c>
      <c r="AE481" s="5">
        <v>1685</v>
      </c>
      <c r="AF481" s="1" t="s">
        <v>70</v>
      </c>
      <c r="AG481" s="1" t="s">
        <v>71</v>
      </c>
      <c r="AH481" s="1" t="s">
        <v>89</v>
      </c>
      <c r="AI481" s="1" t="s">
        <v>57</v>
      </c>
      <c r="AJ481" s="5">
        <v>10950</v>
      </c>
      <c r="AK481" s="4">
        <v>-12188</v>
      </c>
      <c r="AL481" s="4">
        <v>0</v>
      </c>
      <c r="AM481" s="4">
        <v>0</v>
      </c>
      <c r="AN481" s="4">
        <v>0</v>
      </c>
      <c r="AO481" s="4">
        <v>-166110</v>
      </c>
      <c r="AP481" s="4">
        <v>-166110</v>
      </c>
      <c r="AQ481" s="4">
        <v>0</v>
      </c>
      <c r="AR481" s="4">
        <v>1008840</v>
      </c>
      <c r="AS481" s="1" t="s">
        <v>52</v>
      </c>
      <c r="AT481" s="9">
        <f t="shared" si="208"/>
        <v>43333</v>
      </c>
      <c r="AU481" s="9">
        <f t="shared" si="209"/>
        <v>43313</v>
      </c>
      <c r="AV481" s="9">
        <v>44798</v>
      </c>
      <c r="AW481" s="11">
        <f t="shared" si="210"/>
        <v>4.0136986301369859</v>
      </c>
      <c r="AX481">
        <v>10</v>
      </c>
      <c r="AY481" s="12">
        <v>0.05</v>
      </c>
      <c r="AZ481">
        <f t="shared" si="211"/>
        <v>9.5000000000000001E-2</v>
      </c>
      <c r="BA481" s="13">
        <f t="shared" si="212"/>
        <v>1174950</v>
      </c>
      <c r="BB481" s="17" t="s">
        <v>2189</v>
      </c>
      <c r="BC481">
        <f>MATCH(BB481,MONTHLY_INDEX!$A:$A,0)</f>
        <v>798</v>
      </c>
      <c r="BD481">
        <f>MATCH(AU481,MONTHLY_INDEX!$1:$1,0)</f>
        <v>80</v>
      </c>
      <c r="BE481">
        <f>INDEX(MONTHLY_INDEX!$1:$1048576,Final!BC481,Final!BD481)</f>
        <v>96</v>
      </c>
      <c r="BF481">
        <f>MATCH($BF$1,MONTHLY_INDEX!$1:$1,0)</f>
        <v>127</v>
      </c>
      <c r="BG481">
        <f>INDEX(MONTHLY_INDEX!$1:$1048576,Final!BC481,Final!BF481)</f>
        <v>95.3</v>
      </c>
      <c r="BH481" s="23">
        <f t="shared" si="220"/>
        <v>-7.2916666666666963E-3</v>
      </c>
      <c r="BI481" s="14">
        <f t="shared" si="221"/>
        <v>1166382.65625</v>
      </c>
      <c r="BJ481" s="14">
        <f t="shared" si="222"/>
        <v>444743.30461258558</v>
      </c>
      <c r="BK481" s="15">
        <f t="shared" si="213"/>
        <v>721639.35163741442</v>
      </c>
      <c r="BL481" s="52">
        <v>0</v>
      </c>
      <c r="BM481" s="15">
        <f t="shared" si="223"/>
        <v>721639.35163741442</v>
      </c>
    </row>
    <row r="482" spans="1:65">
      <c r="A482" s="8">
        <v>480</v>
      </c>
      <c r="B482" s="1" t="s">
        <v>44</v>
      </c>
      <c r="C482" s="1">
        <v>1500</v>
      </c>
      <c r="D482" s="1" t="s">
        <v>60</v>
      </c>
      <c r="E482" s="1">
        <v>150000024</v>
      </c>
      <c r="F482" s="1" t="s">
        <v>60</v>
      </c>
      <c r="G482" s="1" t="s">
        <v>100</v>
      </c>
      <c r="H482" s="1">
        <v>12</v>
      </c>
      <c r="I482" s="1" t="s">
        <v>52</v>
      </c>
      <c r="J482" s="1" t="s">
        <v>49</v>
      </c>
      <c r="K482" s="1">
        <v>17406001</v>
      </c>
      <c r="L482" s="1" t="s">
        <v>50</v>
      </c>
      <c r="M482" s="1" t="s">
        <v>51</v>
      </c>
      <c r="N482" s="1" t="s">
        <v>64</v>
      </c>
      <c r="O482" s="1" t="s">
        <v>65</v>
      </c>
      <c r="P482" s="1" t="s">
        <v>66</v>
      </c>
      <c r="Q482" s="1" t="s">
        <v>67</v>
      </c>
      <c r="R482" s="1" t="s">
        <v>87</v>
      </c>
      <c r="S482" s="1" t="s">
        <v>88</v>
      </c>
      <c r="T482" s="2">
        <v>43333</v>
      </c>
      <c r="U482" s="2">
        <v>43333</v>
      </c>
      <c r="V482" s="1" t="s">
        <v>52</v>
      </c>
      <c r="W482" s="3">
        <v>1</v>
      </c>
      <c r="X482" s="1" t="s">
        <v>53</v>
      </c>
      <c r="Y482" s="4">
        <v>582750</v>
      </c>
      <c r="Z482" s="4">
        <v>-76342</v>
      </c>
      <c r="AA482" s="4">
        <v>0</v>
      </c>
      <c r="AB482" s="4">
        <v>0</v>
      </c>
      <c r="AC482" s="4">
        <v>0</v>
      </c>
      <c r="AD482" s="4">
        <v>582750</v>
      </c>
      <c r="AE482" s="5">
        <v>1685</v>
      </c>
      <c r="AF482" s="1" t="s">
        <v>70</v>
      </c>
      <c r="AG482" s="1" t="s">
        <v>71</v>
      </c>
      <c r="AH482" s="1" t="s">
        <v>89</v>
      </c>
      <c r="AI482" s="1" t="s">
        <v>57</v>
      </c>
      <c r="AJ482" s="5">
        <v>10950</v>
      </c>
      <c r="AK482" s="4">
        <v>-6045</v>
      </c>
      <c r="AL482" s="4">
        <v>0</v>
      </c>
      <c r="AM482" s="4">
        <v>0</v>
      </c>
      <c r="AN482" s="4">
        <v>0</v>
      </c>
      <c r="AO482" s="4">
        <v>-82387</v>
      </c>
      <c r="AP482" s="4">
        <v>-82387</v>
      </c>
      <c r="AQ482" s="4">
        <v>0</v>
      </c>
      <c r="AR482" s="4">
        <v>500363</v>
      </c>
      <c r="AS482" s="1" t="s">
        <v>52</v>
      </c>
      <c r="AT482" s="9">
        <f t="shared" si="208"/>
        <v>43333</v>
      </c>
      <c r="AU482" s="9">
        <f t="shared" si="209"/>
        <v>43313</v>
      </c>
      <c r="AV482" s="9">
        <v>44798</v>
      </c>
      <c r="AW482" s="11">
        <f t="shared" si="210"/>
        <v>4.0136986301369859</v>
      </c>
      <c r="AX482">
        <v>10</v>
      </c>
      <c r="AY482" s="12">
        <v>0.05</v>
      </c>
      <c r="AZ482">
        <f t="shared" si="211"/>
        <v>9.5000000000000001E-2</v>
      </c>
      <c r="BA482" s="13">
        <f t="shared" si="212"/>
        <v>582750</v>
      </c>
      <c r="BB482" s="17" t="s">
        <v>1973</v>
      </c>
      <c r="BC482">
        <f>MATCH(BB482,MONTHLY_INDEX!$A:$A,0)</f>
        <v>690</v>
      </c>
      <c r="BD482">
        <f>MATCH(AU482,MONTHLY_INDEX!$1:$1,0)</f>
        <v>80</v>
      </c>
      <c r="BE482">
        <f>INDEX(MONTHLY_INDEX!$1:$1048576,Final!BC482,Final!BD482)</f>
        <v>110</v>
      </c>
      <c r="BF482">
        <f>MATCH($BF$1,MONTHLY_INDEX!$1:$1,0)</f>
        <v>127</v>
      </c>
      <c r="BG482">
        <f>INDEX(MONTHLY_INDEX!$1:$1048576,Final!BC482,Final!BF482)</f>
        <v>145.69999999999999</v>
      </c>
      <c r="BH482" s="23">
        <f t="shared" si="220"/>
        <v>0.32454545454545441</v>
      </c>
      <c r="BI482" s="14">
        <f t="shared" si="221"/>
        <v>771878.86363636365</v>
      </c>
      <c r="BJ482" s="14">
        <f t="shared" si="222"/>
        <v>294318.46807285177</v>
      </c>
      <c r="BK482" s="15">
        <f t="shared" si="213"/>
        <v>477560.39556351188</v>
      </c>
      <c r="BL482" s="52">
        <v>0</v>
      </c>
      <c r="BM482" s="15">
        <f t="shared" si="223"/>
        <v>477560.39556351188</v>
      </c>
    </row>
    <row r="483" spans="1:65">
      <c r="A483" s="8">
        <v>481</v>
      </c>
      <c r="B483" s="1" t="s">
        <v>44</v>
      </c>
      <c r="C483" s="1">
        <v>1500</v>
      </c>
      <c r="D483" s="1" t="s">
        <v>60</v>
      </c>
      <c r="E483" s="1">
        <v>150000024</v>
      </c>
      <c r="F483" s="1" t="s">
        <v>60</v>
      </c>
      <c r="G483" s="1" t="s">
        <v>101</v>
      </c>
      <c r="H483" s="1">
        <v>13</v>
      </c>
      <c r="I483" s="1" t="s">
        <v>52</v>
      </c>
      <c r="J483" s="1" t="s">
        <v>49</v>
      </c>
      <c r="K483" s="1">
        <v>17406001</v>
      </c>
      <c r="L483" s="1" t="s">
        <v>50</v>
      </c>
      <c r="M483" s="1" t="s">
        <v>51</v>
      </c>
      <c r="N483" s="1" t="s">
        <v>64</v>
      </c>
      <c r="O483" s="1" t="s">
        <v>65</v>
      </c>
      <c r="P483" s="1" t="s">
        <v>66</v>
      </c>
      <c r="Q483" s="1" t="s">
        <v>67</v>
      </c>
      <c r="R483" s="1" t="s">
        <v>87</v>
      </c>
      <c r="S483" s="1" t="s">
        <v>88</v>
      </c>
      <c r="T483" s="2">
        <v>43333</v>
      </c>
      <c r="U483" s="2">
        <v>43333</v>
      </c>
      <c r="V483" s="1" t="s">
        <v>52</v>
      </c>
      <c r="W483" s="3">
        <v>1</v>
      </c>
      <c r="X483" s="1" t="s">
        <v>53</v>
      </c>
      <c r="Y483" s="4">
        <v>9976171</v>
      </c>
      <c r="Z483" s="4">
        <v>-1306915</v>
      </c>
      <c r="AA483" s="4">
        <v>0</v>
      </c>
      <c r="AB483" s="4">
        <v>0</v>
      </c>
      <c r="AC483" s="4">
        <v>0</v>
      </c>
      <c r="AD483" s="4">
        <v>9976171</v>
      </c>
      <c r="AE483" s="5">
        <v>1685</v>
      </c>
      <c r="AF483" s="1" t="s">
        <v>70</v>
      </c>
      <c r="AG483" s="1" t="s">
        <v>71</v>
      </c>
      <c r="AH483" s="1" t="s">
        <v>89</v>
      </c>
      <c r="AI483" s="1" t="s">
        <v>57</v>
      </c>
      <c r="AJ483" s="5">
        <v>10950</v>
      </c>
      <c r="AK483" s="4">
        <v>-103488</v>
      </c>
      <c r="AL483" s="4">
        <v>0</v>
      </c>
      <c r="AM483" s="4">
        <v>0</v>
      </c>
      <c r="AN483" s="4">
        <v>0</v>
      </c>
      <c r="AO483" s="4">
        <v>-1410403</v>
      </c>
      <c r="AP483" s="4">
        <v>-1410403</v>
      </c>
      <c r="AQ483" s="4">
        <v>0</v>
      </c>
      <c r="AR483" s="4">
        <v>8565768</v>
      </c>
      <c r="AS483" s="1" t="s">
        <v>52</v>
      </c>
      <c r="AT483" s="9">
        <f t="shared" si="208"/>
        <v>43333</v>
      </c>
      <c r="AU483" s="9">
        <f t="shared" si="209"/>
        <v>43313</v>
      </c>
      <c r="AV483" s="9">
        <v>44798</v>
      </c>
      <c r="AW483" s="11">
        <f t="shared" si="210"/>
        <v>4.0136986301369859</v>
      </c>
      <c r="AX483">
        <v>25</v>
      </c>
      <c r="AY483" s="12">
        <v>0.05</v>
      </c>
      <c r="AZ483">
        <f t="shared" si="211"/>
        <v>3.7999999999999999E-2</v>
      </c>
      <c r="BA483" s="13">
        <f t="shared" si="212"/>
        <v>9976171</v>
      </c>
      <c r="BB483" s="17" t="s">
        <v>2189</v>
      </c>
      <c r="BC483">
        <f>MATCH(BB483,MONTHLY_INDEX!$A:$A,0)</f>
        <v>798</v>
      </c>
      <c r="BD483">
        <f>MATCH(AU483,MONTHLY_INDEX!$1:$1,0)</f>
        <v>80</v>
      </c>
      <c r="BE483">
        <f>INDEX(MONTHLY_INDEX!$1:$1048576,Final!BC483,Final!BD483)</f>
        <v>96</v>
      </c>
      <c r="BF483">
        <f>MATCH($BF$1,MONTHLY_INDEX!$1:$1,0)</f>
        <v>127</v>
      </c>
      <c r="BG483">
        <f>INDEX(MONTHLY_INDEX!$1:$1048576,Final!BC483,Final!BF483)</f>
        <v>95.3</v>
      </c>
      <c r="BH483" s="23">
        <f t="shared" si="220"/>
        <v>-7.2916666666666963E-3</v>
      </c>
      <c r="BI483" s="14">
        <f t="shared" si="221"/>
        <v>9903428.0864583328</v>
      </c>
      <c r="BJ483" s="14">
        <f t="shared" si="222"/>
        <v>1510476.2782825625</v>
      </c>
      <c r="BK483" s="15">
        <f t="shared" si="213"/>
        <v>8392951.8081757706</v>
      </c>
      <c r="BL483" s="52">
        <v>0</v>
      </c>
      <c r="BM483" s="15">
        <f t="shared" si="223"/>
        <v>8392951.8081757706</v>
      </c>
    </row>
    <row r="484" spans="1:65">
      <c r="A484" s="8">
        <v>482</v>
      </c>
      <c r="B484" s="1" t="s">
        <v>44</v>
      </c>
      <c r="C484" s="1">
        <v>1500</v>
      </c>
      <c r="D484" s="1" t="s">
        <v>60</v>
      </c>
      <c r="E484" s="1">
        <v>150000024</v>
      </c>
      <c r="F484" s="1" t="s">
        <v>60</v>
      </c>
      <c r="G484" s="1" t="s">
        <v>102</v>
      </c>
      <c r="H484" s="1">
        <v>14</v>
      </c>
      <c r="I484" s="1" t="s">
        <v>52</v>
      </c>
      <c r="J484" s="1" t="s">
        <v>49</v>
      </c>
      <c r="K484" s="1">
        <v>17406001</v>
      </c>
      <c r="L484" s="1" t="s">
        <v>50</v>
      </c>
      <c r="M484" s="1" t="s">
        <v>51</v>
      </c>
      <c r="N484" s="1" t="s">
        <v>64</v>
      </c>
      <c r="O484" s="1" t="s">
        <v>65</v>
      </c>
      <c r="P484" s="1" t="s">
        <v>66</v>
      </c>
      <c r="Q484" s="1" t="s">
        <v>67</v>
      </c>
      <c r="R484" s="1" t="s">
        <v>87</v>
      </c>
      <c r="S484" s="1" t="s">
        <v>88</v>
      </c>
      <c r="T484" s="2">
        <v>43333</v>
      </c>
      <c r="U484" s="2">
        <v>43333</v>
      </c>
      <c r="V484" s="1" t="s">
        <v>52</v>
      </c>
      <c r="W484" s="3">
        <v>1</v>
      </c>
      <c r="X484" s="1" t="s">
        <v>53</v>
      </c>
      <c r="Y484" s="4">
        <v>21103901</v>
      </c>
      <c r="Z484" s="4">
        <v>-2764690</v>
      </c>
      <c r="AA484" s="4">
        <v>0</v>
      </c>
      <c r="AB484" s="4">
        <v>0</v>
      </c>
      <c r="AC484" s="4">
        <v>0</v>
      </c>
      <c r="AD484" s="4">
        <v>21103901</v>
      </c>
      <c r="AE484" s="5">
        <v>1685</v>
      </c>
      <c r="AF484" s="1" t="s">
        <v>70</v>
      </c>
      <c r="AG484" s="1" t="s">
        <v>71</v>
      </c>
      <c r="AH484" s="1" t="s">
        <v>89</v>
      </c>
      <c r="AI484" s="1" t="s">
        <v>57</v>
      </c>
      <c r="AJ484" s="5">
        <v>10950</v>
      </c>
      <c r="AK484" s="4">
        <v>-218921</v>
      </c>
      <c r="AL484" s="4">
        <v>0</v>
      </c>
      <c r="AM484" s="4">
        <v>0</v>
      </c>
      <c r="AN484" s="4">
        <v>0</v>
      </c>
      <c r="AO484" s="4">
        <v>-2983611</v>
      </c>
      <c r="AP484" s="4">
        <v>-2983611</v>
      </c>
      <c r="AQ484" s="4">
        <v>0</v>
      </c>
      <c r="AR484" s="4">
        <v>18120290</v>
      </c>
      <c r="AS484" s="1" t="s">
        <v>52</v>
      </c>
      <c r="AT484" s="9">
        <f t="shared" si="208"/>
        <v>43333</v>
      </c>
      <c r="AU484" s="9">
        <f t="shared" si="209"/>
        <v>43313</v>
      </c>
      <c r="AV484" s="9">
        <v>44798</v>
      </c>
      <c r="AW484" s="11">
        <f t="shared" si="210"/>
        <v>4.0136986301369859</v>
      </c>
      <c r="AX484">
        <v>25</v>
      </c>
      <c r="AY484" s="12">
        <v>0.05</v>
      </c>
      <c r="AZ484">
        <f t="shared" si="211"/>
        <v>3.7999999999999999E-2</v>
      </c>
      <c r="BA484" s="13">
        <f t="shared" si="212"/>
        <v>21103901</v>
      </c>
      <c r="BB484" s="17" t="s">
        <v>2189</v>
      </c>
      <c r="BC484">
        <f>MATCH(BB484,MONTHLY_INDEX!$A:$A,0)</f>
        <v>798</v>
      </c>
      <c r="BD484">
        <f>MATCH(AU484,MONTHLY_INDEX!$1:$1,0)</f>
        <v>80</v>
      </c>
      <c r="BE484">
        <f>INDEX(MONTHLY_INDEX!$1:$1048576,Final!BC484,Final!BD484)</f>
        <v>96</v>
      </c>
      <c r="BF484">
        <f>MATCH($BF$1,MONTHLY_INDEX!$1:$1,0)</f>
        <v>127</v>
      </c>
      <c r="BG484">
        <f>INDEX(MONTHLY_INDEX!$1:$1048576,Final!BC484,Final!BF484)</f>
        <v>95.3</v>
      </c>
      <c r="BH484" s="23">
        <f t="shared" si="220"/>
        <v>-7.2916666666666963E-3</v>
      </c>
      <c r="BI484" s="14">
        <f t="shared" si="221"/>
        <v>20950018.388541665</v>
      </c>
      <c r="BJ484" s="14">
        <f t="shared" si="222"/>
        <v>3195308.2840825049</v>
      </c>
      <c r="BK484" s="15">
        <f t="shared" si="213"/>
        <v>17754710.104459159</v>
      </c>
      <c r="BL484" s="52">
        <v>0</v>
      </c>
      <c r="BM484" s="15">
        <f t="shared" si="223"/>
        <v>17754710.104459159</v>
      </c>
    </row>
    <row r="485" spans="1:65">
      <c r="A485" s="8">
        <v>483</v>
      </c>
      <c r="B485" s="1" t="s">
        <v>44</v>
      </c>
      <c r="C485" s="1">
        <v>1500</v>
      </c>
      <c r="D485" s="1" t="s">
        <v>60</v>
      </c>
      <c r="E485" s="1">
        <v>150000024</v>
      </c>
      <c r="F485" s="1" t="s">
        <v>60</v>
      </c>
      <c r="G485" s="1" t="s">
        <v>103</v>
      </c>
      <c r="H485" s="1">
        <v>15</v>
      </c>
      <c r="I485" s="1" t="s">
        <v>52</v>
      </c>
      <c r="J485" s="1" t="s">
        <v>49</v>
      </c>
      <c r="K485" s="1">
        <v>17406001</v>
      </c>
      <c r="L485" s="1" t="s">
        <v>50</v>
      </c>
      <c r="M485" s="1" t="s">
        <v>51</v>
      </c>
      <c r="N485" s="1" t="s">
        <v>64</v>
      </c>
      <c r="O485" s="1" t="s">
        <v>65</v>
      </c>
      <c r="P485" s="1" t="s">
        <v>66</v>
      </c>
      <c r="Q485" s="1" t="s">
        <v>67</v>
      </c>
      <c r="R485" s="1" t="s">
        <v>87</v>
      </c>
      <c r="S485" s="1" t="s">
        <v>88</v>
      </c>
      <c r="T485" s="2">
        <v>43333</v>
      </c>
      <c r="U485" s="2">
        <v>43333</v>
      </c>
      <c r="V485" s="1" t="s">
        <v>52</v>
      </c>
      <c r="W485" s="3">
        <v>1</v>
      </c>
      <c r="X485" s="1" t="s">
        <v>53</v>
      </c>
      <c r="Y485" s="4">
        <v>580650</v>
      </c>
      <c r="Z485" s="4">
        <v>-76066</v>
      </c>
      <c r="AA485" s="4">
        <v>0</v>
      </c>
      <c r="AB485" s="4">
        <v>0</v>
      </c>
      <c r="AC485" s="4">
        <v>0</v>
      </c>
      <c r="AD485" s="4">
        <v>580650</v>
      </c>
      <c r="AE485" s="5">
        <v>1685</v>
      </c>
      <c r="AF485" s="1" t="s">
        <v>70</v>
      </c>
      <c r="AG485" s="1" t="s">
        <v>71</v>
      </c>
      <c r="AH485" s="1" t="s">
        <v>89</v>
      </c>
      <c r="AI485" s="1" t="s">
        <v>57</v>
      </c>
      <c r="AJ485" s="5">
        <v>10950</v>
      </c>
      <c r="AK485" s="4">
        <v>-6023</v>
      </c>
      <c r="AL485" s="4">
        <v>0</v>
      </c>
      <c r="AM485" s="4">
        <v>0</v>
      </c>
      <c r="AN485" s="4">
        <v>0</v>
      </c>
      <c r="AO485" s="4">
        <v>-82089</v>
      </c>
      <c r="AP485" s="4">
        <v>-82089</v>
      </c>
      <c r="AQ485" s="4">
        <v>0</v>
      </c>
      <c r="AR485" s="4">
        <v>498561</v>
      </c>
      <c r="AS485" s="1" t="s">
        <v>52</v>
      </c>
      <c r="AT485" s="9">
        <f t="shared" si="208"/>
        <v>43333</v>
      </c>
      <c r="AU485" s="9">
        <f t="shared" si="209"/>
        <v>43313</v>
      </c>
      <c r="AV485" s="9">
        <v>44798</v>
      </c>
      <c r="AW485" s="11">
        <f t="shared" si="210"/>
        <v>4.0136986301369859</v>
      </c>
      <c r="AX485">
        <v>10</v>
      </c>
      <c r="AY485" s="12">
        <v>0.05</v>
      </c>
      <c r="AZ485">
        <f t="shared" si="211"/>
        <v>9.5000000000000001E-2</v>
      </c>
      <c r="BA485" s="13">
        <f t="shared" si="212"/>
        <v>580650</v>
      </c>
      <c r="BB485" s="17" t="s">
        <v>1941</v>
      </c>
      <c r="BC485">
        <f>MATCH(BB485,MONTHLY_INDEX!$A:$A,0)</f>
        <v>674</v>
      </c>
      <c r="BD485">
        <f>MATCH(AU485,MONTHLY_INDEX!$1:$1,0)</f>
        <v>80</v>
      </c>
      <c r="BE485">
        <f>INDEX(MONTHLY_INDEX!$1:$1048576,Final!BC485,Final!BD485)</f>
        <v>105.1</v>
      </c>
      <c r="BF485">
        <f>MATCH($BF$1,MONTHLY_INDEX!$1:$1,0)</f>
        <v>127</v>
      </c>
      <c r="BG485">
        <f>INDEX(MONTHLY_INDEX!$1:$1048576,Final!BC485,Final!BF485)</f>
        <v>122.8</v>
      </c>
      <c r="BH485" s="23">
        <f t="shared" si="220"/>
        <v>0.16841103710751668</v>
      </c>
      <c r="BI485" s="14">
        <f t="shared" si="221"/>
        <v>678437.86869647959</v>
      </c>
      <c r="BJ485" s="14">
        <f t="shared" si="222"/>
        <v>258689.28870091107</v>
      </c>
      <c r="BK485" s="15">
        <f t="shared" si="213"/>
        <v>419748.57999556849</v>
      </c>
      <c r="BL485" s="52">
        <v>0</v>
      </c>
      <c r="BM485" s="15">
        <f t="shared" si="223"/>
        <v>419748.57999556849</v>
      </c>
    </row>
    <row r="486" spans="1:65">
      <c r="A486" s="8">
        <v>484</v>
      </c>
      <c r="B486" s="1" t="s">
        <v>44</v>
      </c>
      <c r="C486" s="1">
        <v>1500</v>
      </c>
      <c r="D486" s="1" t="s">
        <v>60</v>
      </c>
      <c r="E486" s="1">
        <v>150000024</v>
      </c>
      <c r="F486" s="1" t="s">
        <v>60</v>
      </c>
      <c r="G486" s="1" t="s">
        <v>104</v>
      </c>
      <c r="H486" s="1">
        <v>16</v>
      </c>
      <c r="I486" s="1" t="s">
        <v>52</v>
      </c>
      <c r="J486" s="1" t="s">
        <v>49</v>
      </c>
      <c r="K486" s="1">
        <v>17406001</v>
      </c>
      <c r="L486" s="1" t="s">
        <v>50</v>
      </c>
      <c r="M486" s="1" t="s">
        <v>51</v>
      </c>
      <c r="N486" s="1" t="s">
        <v>64</v>
      </c>
      <c r="O486" s="1" t="s">
        <v>65</v>
      </c>
      <c r="P486" s="1" t="s">
        <v>66</v>
      </c>
      <c r="Q486" s="1" t="s">
        <v>67</v>
      </c>
      <c r="R486" s="1" t="s">
        <v>87</v>
      </c>
      <c r="S486" s="1" t="s">
        <v>88</v>
      </c>
      <c r="T486" s="2">
        <v>43333</v>
      </c>
      <c r="U486" s="2">
        <v>43333</v>
      </c>
      <c r="V486" s="1" t="s">
        <v>52</v>
      </c>
      <c r="W486" s="3">
        <v>1</v>
      </c>
      <c r="X486" s="1" t="s">
        <v>53</v>
      </c>
      <c r="Y486" s="4">
        <v>175035</v>
      </c>
      <c r="Z486" s="4">
        <v>-22929</v>
      </c>
      <c r="AA486" s="4">
        <v>0</v>
      </c>
      <c r="AB486" s="4">
        <v>0</v>
      </c>
      <c r="AC486" s="4">
        <v>0</v>
      </c>
      <c r="AD486" s="4">
        <v>175035</v>
      </c>
      <c r="AE486" s="5">
        <v>1685</v>
      </c>
      <c r="AF486" s="1" t="s">
        <v>70</v>
      </c>
      <c r="AG486" s="1" t="s">
        <v>71</v>
      </c>
      <c r="AH486" s="1" t="s">
        <v>89</v>
      </c>
      <c r="AI486" s="1" t="s">
        <v>57</v>
      </c>
      <c r="AJ486" s="5">
        <v>10950</v>
      </c>
      <c r="AK486" s="4">
        <v>-1816</v>
      </c>
      <c r="AL486" s="4">
        <v>0</v>
      </c>
      <c r="AM486" s="4">
        <v>0</v>
      </c>
      <c r="AN486" s="4">
        <v>0</v>
      </c>
      <c r="AO486" s="4">
        <v>-24745</v>
      </c>
      <c r="AP486" s="4">
        <v>-24745</v>
      </c>
      <c r="AQ486" s="4">
        <v>0</v>
      </c>
      <c r="AR486" s="4">
        <v>150290</v>
      </c>
      <c r="AS486" s="1" t="s">
        <v>52</v>
      </c>
      <c r="AT486" s="9">
        <f t="shared" si="208"/>
        <v>43333</v>
      </c>
      <c r="AU486" s="9">
        <f t="shared" si="209"/>
        <v>43313</v>
      </c>
      <c r="AV486" s="9">
        <v>44798</v>
      </c>
      <c r="AW486" s="11">
        <f t="shared" si="210"/>
        <v>4.0136986301369859</v>
      </c>
      <c r="AX486">
        <v>10</v>
      </c>
      <c r="AY486" s="12">
        <v>0.05</v>
      </c>
      <c r="AZ486">
        <f t="shared" si="211"/>
        <v>9.5000000000000001E-2</v>
      </c>
      <c r="BA486" s="13">
        <f t="shared" si="212"/>
        <v>175035</v>
      </c>
      <c r="BB486" s="17" t="s">
        <v>1877</v>
      </c>
      <c r="BC486">
        <f>MATCH(BB486,MONTHLY_INDEX!$A:$A,0)</f>
        <v>642</v>
      </c>
      <c r="BD486">
        <f>MATCH(AU486,MONTHLY_INDEX!$1:$1,0)</f>
        <v>80</v>
      </c>
      <c r="BE486">
        <f>INDEX(MONTHLY_INDEX!$1:$1048576,Final!BC486,Final!BD486)</f>
        <v>79.099999999999994</v>
      </c>
      <c r="BF486">
        <f>MATCH($BF$1,MONTHLY_INDEX!$1:$1,0)</f>
        <v>127</v>
      </c>
      <c r="BG486">
        <f>INDEX(MONTHLY_INDEX!$1:$1048576,Final!BC486,Final!BF486)</f>
        <v>94</v>
      </c>
      <c r="BH486" s="23">
        <f t="shared" si="220"/>
        <v>0.18836915297092297</v>
      </c>
      <c r="BI486" s="14">
        <f t="shared" si="221"/>
        <v>208006.19469026552</v>
      </c>
      <c r="BJ486" s="14">
        <f t="shared" si="222"/>
        <v>79313.046975390971</v>
      </c>
      <c r="BK486" s="15">
        <f t="shared" si="213"/>
        <v>128693.14771487455</v>
      </c>
      <c r="BL486" s="52">
        <v>0</v>
      </c>
      <c r="BM486" s="15">
        <f t="shared" si="223"/>
        <v>128693.14771487455</v>
      </c>
    </row>
    <row r="487" spans="1:65">
      <c r="A487" s="8">
        <v>485</v>
      </c>
      <c r="B487" s="1" t="s">
        <v>44</v>
      </c>
      <c r="C487" s="1">
        <v>1500</v>
      </c>
      <c r="D487" s="1" t="s">
        <v>60</v>
      </c>
      <c r="E487" s="1">
        <v>150000024</v>
      </c>
      <c r="F487" s="1" t="s">
        <v>60</v>
      </c>
      <c r="G487" s="1" t="s">
        <v>105</v>
      </c>
      <c r="H487" s="1">
        <v>17</v>
      </c>
      <c r="I487" s="1" t="s">
        <v>52</v>
      </c>
      <c r="J487" s="1" t="s">
        <v>49</v>
      </c>
      <c r="K487" s="1">
        <v>17406001</v>
      </c>
      <c r="L487" s="1" t="s">
        <v>50</v>
      </c>
      <c r="M487" s="1" t="s">
        <v>51</v>
      </c>
      <c r="N487" s="1" t="s">
        <v>64</v>
      </c>
      <c r="O487" s="1" t="s">
        <v>65</v>
      </c>
      <c r="P487" s="1" t="s">
        <v>66</v>
      </c>
      <c r="Q487" s="1" t="s">
        <v>67</v>
      </c>
      <c r="R487" s="1" t="s">
        <v>87</v>
      </c>
      <c r="S487" s="1" t="s">
        <v>88</v>
      </c>
      <c r="T487" s="2">
        <v>43333</v>
      </c>
      <c r="U487" s="2">
        <v>43333</v>
      </c>
      <c r="V487" s="1" t="s">
        <v>52</v>
      </c>
      <c r="W487" s="3">
        <v>1</v>
      </c>
      <c r="X487" s="1" t="s">
        <v>53</v>
      </c>
      <c r="Y487" s="4">
        <v>132796</v>
      </c>
      <c r="Z487" s="4">
        <v>-17395</v>
      </c>
      <c r="AA487" s="4">
        <v>0</v>
      </c>
      <c r="AB487" s="4">
        <v>0</v>
      </c>
      <c r="AC487" s="4">
        <v>0</v>
      </c>
      <c r="AD487" s="4">
        <v>132796</v>
      </c>
      <c r="AE487" s="5">
        <v>1685</v>
      </c>
      <c r="AF487" s="1" t="s">
        <v>70</v>
      </c>
      <c r="AG487" s="1" t="s">
        <v>71</v>
      </c>
      <c r="AH487" s="1" t="s">
        <v>89</v>
      </c>
      <c r="AI487" s="1" t="s">
        <v>57</v>
      </c>
      <c r="AJ487" s="5">
        <v>10950</v>
      </c>
      <c r="AK487" s="4">
        <v>-1378</v>
      </c>
      <c r="AL487" s="4">
        <v>0</v>
      </c>
      <c r="AM487" s="4">
        <v>0</v>
      </c>
      <c r="AN487" s="4">
        <v>0</v>
      </c>
      <c r="AO487" s="4">
        <v>-18773</v>
      </c>
      <c r="AP487" s="4">
        <v>-18773</v>
      </c>
      <c r="AQ487" s="4">
        <v>0</v>
      </c>
      <c r="AR487" s="4">
        <v>114023</v>
      </c>
      <c r="AS487" s="1" t="s">
        <v>52</v>
      </c>
      <c r="AT487" s="9">
        <f t="shared" si="208"/>
        <v>43333</v>
      </c>
      <c r="AU487" s="9">
        <f t="shared" si="209"/>
        <v>43313</v>
      </c>
      <c r="AV487" s="9">
        <v>44798</v>
      </c>
      <c r="AW487" s="11">
        <f t="shared" si="210"/>
        <v>4.0136986301369859</v>
      </c>
      <c r="AX487">
        <v>10</v>
      </c>
      <c r="AY487" s="12">
        <v>0.05</v>
      </c>
      <c r="AZ487">
        <f t="shared" si="211"/>
        <v>9.5000000000000001E-2</v>
      </c>
      <c r="BA487" s="13">
        <f t="shared" si="212"/>
        <v>132796</v>
      </c>
      <c r="BB487" s="17" t="s">
        <v>2189</v>
      </c>
      <c r="BC487">
        <f>MATCH(BB487,MONTHLY_INDEX!$A:$A,0)</f>
        <v>798</v>
      </c>
      <c r="BD487">
        <f>MATCH(AU487,MONTHLY_INDEX!$1:$1,0)</f>
        <v>80</v>
      </c>
      <c r="BE487">
        <f>INDEX(MONTHLY_INDEX!$1:$1048576,Final!BC487,Final!BD487)</f>
        <v>96</v>
      </c>
      <c r="BF487">
        <f>MATCH($BF$1,MONTHLY_INDEX!$1:$1,0)</f>
        <v>127</v>
      </c>
      <c r="BG487">
        <f>INDEX(MONTHLY_INDEX!$1:$1048576,Final!BC487,Final!BF487)</f>
        <v>95.3</v>
      </c>
      <c r="BH487" s="23">
        <f t="shared" si="220"/>
        <v>-7.2916666666666963E-3</v>
      </c>
      <c r="BI487" s="14">
        <f t="shared" si="221"/>
        <v>131827.69583333333</v>
      </c>
      <c r="BJ487" s="14">
        <f t="shared" si="222"/>
        <v>50266.0810071347</v>
      </c>
      <c r="BK487" s="15">
        <f t="shared" si="213"/>
        <v>81561.614826198638</v>
      </c>
      <c r="BL487" s="52">
        <v>0</v>
      </c>
      <c r="BM487" s="15">
        <f t="shared" si="223"/>
        <v>81561.614826198638</v>
      </c>
    </row>
    <row r="488" spans="1:65">
      <c r="A488" s="8">
        <v>486</v>
      </c>
      <c r="B488" s="1" t="s">
        <v>44</v>
      </c>
      <c r="C488" s="1">
        <v>1500</v>
      </c>
      <c r="D488" s="1" t="s">
        <v>60</v>
      </c>
      <c r="E488" s="1">
        <v>150000024</v>
      </c>
      <c r="F488" s="1" t="s">
        <v>60</v>
      </c>
      <c r="G488" s="1" t="s">
        <v>106</v>
      </c>
      <c r="H488" s="1">
        <v>18</v>
      </c>
      <c r="I488" s="1" t="s">
        <v>52</v>
      </c>
      <c r="J488" s="1" t="s">
        <v>49</v>
      </c>
      <c r="K488" s="1">
        <v>17406001</v>
      </c>
      <c r="L488" s="1" t="s">
        <v>50</v>
      </c>
      <c r="M488" s="1" t="s">
        <v>51</v>
      </c>
      <c r="N488" s="1" t="s">
        <v>64</v>
      </c>
      <c r="O488" s="1" t="s">
        <v>65</v>
      </c>
      <c r="P488" s="1" t="s">
        <v>66</v>
      </c>
      <c r="Q488" s="1" t="s">
        <v>67</v>
      </c>
      <c r="R488" s="1" t="s">
        <v>87</v>
      </c>
      <c r="S488" s="1" t="s">
        <v>88</v>
      </c>
      <c r="T488" s="2">
        <v>43333</v>
      </c>
      <c r="U488" s="2">
        <v>43333</v>
      </c>
      <c r="V488" s="1" t="s">
        <v>52</v>
      </c>
      <c r="W488" s="3">
        <v>1</v>
      </c>
      <c r="X488" s="1" t="s">
        <v>53</v>
      </c>
      <c r="Y488" s="4">
        <v>469552</v>
      </c>
      <c r="Z488" s="4">
        <v>-61512</v>
      </c>
      <c r="AA488" s="4">
        <v>0</v>
      </c>
      <c r="AB488" s="4">
        <v>0</v>
      </c>
      <c r="AC488" s="4">
        <v>0</v>
      </c>
      <c r="AD488" s="4">
        <v>469552</v>
      </c>
      <c r="AE488" s="5">
        <v>1685</v>
      </c>
      <c r="AF488" s="1" t="s">
        <v>70</v>
      </c>
      <c r="AG488" s="1" t="s">
        <v>71</v>
      </c>
      <c r="AH488" s="1" t="s">
        <v>89</v>
      </c>
      <c r="AI488" s="1" t="s">
        <v>57</v>
      </c>
      <c r="AJ488" s="5">
        <v>10950</v>
      </c>
      <c r="AK488" s="4">
        <v>-4871</v>
      </c>
      <c r="AL488" s="4">
        <v>0</v>
      </c>
      <c r="AM488" s="4">
        <v>0</v>
      </c>
      <c r="AN488" s="4">
        <v>0</v>
      </c>
      <c r="AO488" s="4">
        <v>-66383</v>
      </c>
      <c r="AP488" s="4">
        <v>-66383</v>
      </c>
      <c r="AQ488" s="4">
        <v>0</v>
      </c>
      <c r="AR488" s="4">
        <v>403169</v>
      </c>
      <c r="AS488" s="1" t="s">
        <v>52</v>
      </c>
      <c r="AT488" s="9">
        <f t="shared" si="208"/>
        <v>43333</v>
      </c>
      <c r="AU488" s="9">
        <f t="shared" si="209"/>
        <v>43313</v>
      </c>
      <c r="AV488" s="9">
        <v>44798</v>
      </c>
      <c r="AW488" s="11">
        <f t="shared" si="210"/>
        <v>4.0136986301369859</v>
      </c>
      <c r="AX488">
        <v>10</v>
      </c>
      <c r="AY488" s="12">
        <v>0.05</v>
      </c>
      <c r="AZ488">
        <f t="shared" si="211"/>
        <v>9.5000000000000001E-2</v>
      </c>
      <c r="BA488" s="13">
        <f t="shared" si="212"/>
        <v>469552</v>
      </c>
      <c r="BB488" s="17" t="s">
        <v>1871</v>
      </c>
      <c r="BC488">
        <f>MATCH(BB488,MONTHLY_INDEX!$A:$A,0)</f>
        <v>639</v>
      </c>
      <c r="BD488">
        <f>MATCH(AU488,MONTHLY_INDEX!$1:$1,0)</f>
        <v>80</v>
      </c>
      <c r="BE488">
        <f>INDEX(MONTHLY_INDEX!$1:$1048576,Final!BC488,Final!BD488)</f>
        <v>112.8</v>
      </c>
      <c r="BF488">
        <f>MATCH($BF$1,MONTHLY_INDEX!$1:$1,0)</f>
        <v>127</v>
      </c>
      <c r="BG488">
        <f>INDEX(MONTHLY_INDEX!$1:$1048576,Final!BC488,Final!BF488)</f>
        <v>116.2</v>
      </c>
      <c r="BH488" s="23">
        <f t="shared" si="220"/>
        <v>3.0141843971631256E-2</v>
      </c>
      <c r="BI488" s="14">
        <f t="shared" si="221"/>
        <v>483705.16312056739</v>
      </c>
      <c r="BJ488" s="14">
        <f t="shared" si="222"/>
        <v>184437.44130768481</v>
      </c>
      <c r="BK488" s="15">
        <f t="shared" si="213"/>
        <v>299267.72181288258</v>
      </c>
      <c r="BL488" s="52">
        <v>0</v>
      </c>
      <c r="BM488" s="15">
        <f t="shared" si="223"/>
        <v>299267.72181288258</v>
      </c>
    </row>
    <row r="489" spans="1:65">
      <c r="A489" s="8">
        <v>487</v>
      </c>
      <c r="B489" s="1" t="s">
        <v>44</v>
      </c>
      <c r="C489" s="1">
        <v>1500</v>
      </c>
      <c r="D489" s="1" t="s">
        <v>60</v>
      </c>
      <c r="E489" s="1">
        <v>150000024</v>
      </c>
      <c r="F489" s="1" t="s">
        <v>60</v>
      </c>
      <c r="G489" s="1" t="s">
        <v>107</v>
      </c>
      <c r="H489" s="1">
        <v>19</v>
      </c>
      <c r="I489" s="1" t="s">
        <v>52</v>
      </c>
      <c r="J489" s="1" t="s">
        <v>49</v>
      </c>
      <c r="K489" s="1">
        <v>17406001</v>
      </c>
      <c r="L489" s="1" t="s">
        <v>50</v>
      </c>
      <c r="M489" s="1" t="s">
        <v>51</v>
      </c>
      <c r="N489" s="1" t="s">
        <v>64</v>
      </c>
      <c r="O489" s="1" t="s">
        <v>65</v>
      </c>
      <c r="P489" s="1" t="s">
        <v>66</v>
      </c>
      <c r="Q489" s="1" t="s">
        <v>67</v>
      </c>
      <c r="R489" s="1" t="s">
        <v>87</v>
      </c>
      <c r="S489" s="1" t="s">
        <v>88</v>
      </c>
      <c r="T489" s="2">
        <v>43333</v>
      </c>
      <c r="U489" s="2">
        <v>43333</v>
      </c>
      <c r="V489" s="1" t="s">
        <v>52</v>
      </c>
      <c r="W489" s="3">
        <v>1</v>
      </c>
      <c r="X489" s="1" t="s">
        <v>53</v>
      </c>
      <c r="Y489" s="4">
        <v>6861326</v>
      </c>
      <c r="Z489" s="4">
        <v>-898859</v>
      </c>
      <c r="AA489" s="4">
        <v>0</v>
      </c>
      <c r="AB489" s="4">
        <v>0</v>
      </c>
      <c r="AC489" s="4">
        <v>0</v>
      </c>
      <c r="AD489" s="4">
        <v>6861326</v>
      </c>
      <c r="AE489" s="5">
        <v>1685</v>
      </c>
      <c r="AF489" s="1" t="s">
        <v>70</v>
      </c>
      <c r="AG489" s="1" t="s">
        <v>71</v>
      </c>
      <c r="AH489" s="1" t="s">
        <v>89</v>
      </c>
      <c r="AI489" s="1" t="s">
        <v>57</v>
      </c>
      <c r="AJ489" s="5">
        <v>10950</v>
      </c>
      <c r="AK489" s="4">
        <v>-71176</v>
      </c>
      <c r="AL489" s="4">
        <v>0</v>
      </c>
      <c r="AM489" s="4">
        <v>0</v>
      </c>
      <c r="AN489" s="4">
        <v>0</v>
      </c>
      <c r="AO489" s="4">
        <v>-970035</v>
      </c>
      <c r="AP489" s="4">
        <v>-970035</v>
      </c>
      <c r="AQ489" s="4">
        <v>0</v>
      </c>
      <c r="AR489" s="4">
        <v>5891291</v>
      </c>
      <c r="AS489" s="1" t="s">
        <v>52</v>
      </c>
      <c r="AT489" s="9">
        <f t="shared" si="208"/>
        <v>43333</v>
      </c>
      <c r="AU489" s="9">
        <f t="shared" si="209"/>
        <v>43313</v>
      </c>
      <c r="AV489" s="9">
        <v>44798</v>
      </c>
      <c r="AW489" s="11">
        <f t="shared" si="210"/>
        <v>4.0136986301369859</v>
      </c>
      <c r="AX489">
        <v>10</v>
      </c>
      <c r="AY489" s="12">
        <v>0.05</v>
      </c>
      <c r="AZ489">
        <f t="shared" si="211"/>
        <v>9.5000000000000001E-2</v>
      </c>
      <c r="BA489" s="13">
        <f t="shared" si="212"/>
        <v>6861326</v>
      </c>
      <c r="BI489" s="14">
        <f t="shared" ref="BI489:BI491" si="224">AR489</f>
        <v>5891291</v>
      </c>
      <c r="BJ489" s="14">
        <v>0</v>
      </c>
      <c r="BK489" s="14">
        <f t="shared" ref="BK489:BK491" si="225">AR489</f>
        <v>5891291</v>
      </c>
      <c r="BL489" s="52">
        <v>0</v>
      </c>
      <c r="BM489" s="15">
        <f t="shared" ref="BM489:BM491" si="226">AR489</f>
        <v>5891291</v>
      </c>
    </row>
    <row r="490" spans="1:65">
      <c r="A490" s="8">
        <v>488</v>
      </c>
      <c r="B490" s="1" t="s">
        <v>44</v>
      </c>
      <c r="C490" s="1">
        <v>1500</v>
      </c>
      <c r="D490" s="1" t="s">
        <v>60</v>
      </c>
      <c r="E490" s="1">
        <v>150000024</v>
      </c>
      <c r="F490" s="1" t="s">
        <v>60</v>
      </c>
      <c r="G490" s="1" t="s">
        <v>108</v>
      </c>
      <c r="H490" s="1">
        <v>20</v>
      </c>
      <c r="I490" s="1" t="s">
        <v>52</v>
      </c>
      <c r="J490" s="1" t="s">
        <v>49</v>
      </c>
      <c r="K490" s="1">
        <v>17406001</v>
      </c>
      <c r="L490" s="1" t="s">
        <v>50</v>
      </c>
      <c r="M490" s="1" t="s">
        <v>51</v>
      </c>
      <c r="N490" s="1" t="s">
        <v>64</v>
      </c>
      <c r="O490" s="1" t="s">
        <v>65</v>
      </c>
      <c r="P490" s="1" t="s">
        <v>66</v>
      </c>
      <c r="Q490" s="1" t="s">
        <v>67</v>
      </c>
      <c r="R490" s="1" t="s">
        <v>87</v>
      </c>
      <c r="S490" s="1" t="s">
        <v>88</v>
      </c>
      <c r="T490" s="2">
        <v>43333</v>
      </c>
      <c r="U490" s="2">
        <v>43333</v>
      </c>
      <c r="V490" s="1" t="s">
        <v>52</v>
      </c>
      <c r="W490" s="3">
        <v>1</v>
      </c>
      <c r="X490" s="1" t="s">
        <v>53</v>
      </c>
      <c r="Y490" s="4">
        <v>5552065</v>
      </c>
      <c r="Z490" s="4">
        <v>-727341</v>
      </c>
      <c r="AA490" s="4">
        <v>0</v>
      </c>
      <c r="AB490" s="4">
        <v>0</v>
      </c>
      <c r="AC490" s="4">
        <v>0</v>
      </c>
      <c r="AD490" s="4">
        <v>5552065</v>
      </c>
      <c r="AE490" s="5">
        <v>1685</v>
      </c>
      <c r="AF490" s="1" t="s">
        <v>70</v>
      </c>
      <c r="AG490" s="1" t="s">
        <v>71</v>
      </c>
      <c r="AH490" s="1" t="s">
        <v>89</v>
      </c>
      <c r="AI490" s="1" t="s">
        <v>57</v>
      </c>
      <c r="AJ490" s="5">
        <v>10950</v>
      </c>
      <c r="AK490" s="4">
        <v>-57594</v>
      </c>
      <c r="AL490" s="4">
        <v>0</v>
      </c>
      <c r="AM490" s="4">
        <v>0</v>
      </c>
      <c r="AN490" s="4">
        <v>0</v>
      </c>
      <c r="AO490" s="4">
        <v>-784935</v>
      </c>
      <c r="AP490" s="4">
        <v>-784935</v>
      </c>
      <c r="AQ490" s="4">
        <v>0</v>
      </c>
      <c r="AR490" s="4">
        <v>4767130</v>
      </c>
      <c r="AS490" s="1" t="s">
        <v>52</v>
      </c>
      <c r="AT490" s="9">
        <f t="shared" si="208"/>
        <v>43333</v>
      </c>
      <c r="AU490" s="9">
        <f t="shared" si="209"/>
        <v>43313</v>
      </c>
      <c r="AV490" s="9">
        <v>44798</v>
      </c>
      <c r="AW490" s="11">
        <f t="shared" si="210"/>
        <v>4.0136986301369859</v>
      </c>
      <c r="AX490">
        <v>10</v>
      </c>
      <c r="AY490" s="12">
        <v>0.05</v>
      </c>
      <c r="AZ490">
        <f t="shared" si="211"/>
        <v>9.5000000000000001E-2</v>
      </c>
      <c r="BA490" s="13">
        <f t="shared" si="212"/>
        <v>5552065</v>
      </c>
      <c r="BI490" s="14">
        <f t="shared" si="224"/>
        <v>4767130</v>
      </c>
      <c r="BJ490" s="14">
        <v>0</v>
      </c>
      <c r="BK490" s="14">
        <f t="shared" si="225"/>
        <v>4767130</v>
      </c>
      <c r="BL490" s="52">
        <v>0</v>
      </c>
      <c r="BM490" s="15">
        <f t="shared" si="226"/>
        <v>4767130</v>
      </c>
    </row>
    <row r="491" spans="1:65">
      <c r="A491" s="8">
        <v>489</v>
      </c>
      <c r="B491" s="1" t="s">
        <v>44</v>
      </c>
      <c r="C491" s="1">
        <v>1500</v>
      </c>
      <c r="D491" s="1" t="s">
        <v>60</v>
      </c>
      <c r="E491" s="1">
        <v>150000024</v>
      </c>
      <c r="F491" s="1" t="s">
        <v>60</v>
      </c>
      <c r="G491" s="1" t="s">
        <v>109</v>
      </c>
      <c r="H491" s="1">
        <v>21</v>
      </c>
      <c r="I491" s="1" t="s">
        <v>52</v>
      </c>
      <c r="J491" s="1" t="s">
        <v>49</v>
      </c>
      <c r="K491" s="1">
        <v>17406001</v>
      </c>
      <c r="L491" s="1" t="s">
        <v>50</v>
      </c>
      <c r="M491" s="1" t="s">
        <v>51</v>
      </c>
      <c r="N491" s="1" t="s">
        <v>64</v>
      </c>
      <c r="O491" s="1" t="s">
        <v>65</v>
      </c>
      <c r="P491" s="1" t="s">
        <v>66</v>
      </c>
      <c r="Q491" s="1" t="s">
        <v>67</v>
      </c>
      <c r="R491" s="1" t="s">
        <v>87</v>
      </c>
      <c r="S491" s="1" t="s">
        <v>88</v>
      </c>
      <c r="T491" s="2">
        <v>43333</v>
      </c>
      <c r="U491" s="2">
        <v>43333</v>
      </c>
      <c r="V491" s="1" t="s">
        <v>52</v>
      </c>
      <c r="W491" s="3">
        <v>1</v>
      </c>
      <c r="X491" s="1" t="s">
        <v>53</v>
      </c>
      <c r="Y491" s="4">
        <v>1950695</v>
      </c>
      <c r="Z491" s="4">
        <v>-256470</v>
      </c>
      <c r="AA491" s="4">
        <v>0</v>
      </c>
      <c r="AB491" s="4">
        <v>0</v>
      </c>
      <c r="AC491" s="4">
        <v>0</v>
      </c>
      <c r="AD491" s="4">
        <v>1950695</v>
      </c>
      <c r="AE491" s="5">
        <v>1685</v>
      </c>
      <c r="AF491" s="1" t="s">
        <v>70</v>
      </c>
      <c r="AG491" s="1" t="s">
        <v>71</v>
      </c>
      <c r="AH491" s="1" t="s">
        <v>89</v>
      </c>
      <c r="AI491" s="1" t="s">
        <v>57</v>
      </c>
      <c r="AJ491" s="5">
        <v>10950</v>
      </c>
      <c r="AK491" s="4">
        <v>-20224</v>
      </c>
      <c r="AL491" s="4">
        <v>0</v>
      </c>
      <c r="AM491" s="4">
        <v>0</v>
      </c>
      <c r="AN491" s="4">
        <v>0</v>
      </c>
      <c r="AO491" s="4">
        <v>-276694</v>
      </c>
      <c r="AP491" s="4">
        <v>-276694</v>
      </c>
      <c r="AQ491" s="4">
        <v>0</v>
      </c>
      <c r="AR491" s="4">
        <v>1674001</v>
      </c>
      <c r="AS491" s="1" t="s">
        <v>52</v>
      </c>
      <c r="AT491" s="9">
        <f t="shared" si="208"/>
        <v>43333</v>
      </c>
      <c r="AU491" s="9">
        <f t="shared" si="209"/>
        <v>43313</v>
      </c>
      <c r="AV491" s="9">
        <v>44798</v>
      </c>
      <c r="AW491" s="11">
        <f t="shared" si="210"/>
        <v>4.0136986301369859</v>
      </c>
      <c r="AX491">
        <v>10</v>
      </c>
      <c r="AY491" s="12">
        <v>0.05</v>
      </c>
      <c r="AZ491">
        <f t="shared" si="211"/>
        <v>9.5000000000000001E-2</v>
      </c>
      <c r="BA491" s="13">
        <f t="shared" si="212"/>
        <v>1950695</v>
      </c>
      <c r="BI491" s="14">
        <f t="shared" si="224"/>
        <v>1674001</v>
      </c>
      <c r="BJ491" s="14">
        <v>0</v>
      </c>
      <c r="BK491" s="14">
        <f t="shared" si="225"/>
        <v>1674001</v>
      </c>
      <c r="BL491" s="52">
        <v>0</v>
      </c>
      <c r="BM491" s="15">
        <f t="shared" si="226"/>
        <v>1674001</v>
      </c>
    </row>
    <row r="492" spans="1:65">
      <c r="A492" s="8">
        <v>490</v>
      </c>
      <c r="B492" s="1" t="s">
        <v>44</v>
      </c>
      <c r="C492" s="1">
        <v>1500</v>
      </c>
      <c r="D492" s="1" t="s">
        <v>60</v>
      </c>
      <c r="E492" s="1">
        <v>150000024</v>
      </c>
      <c r="F492" s="1" t="s">
        <v>60</v>
      </c>
      <c r="G492" s="1" t="s">
        <v>110</v>
      </c>
      <c r="H492" s="1">
        <v>22</v>
      </c>
      <c r="I492" s="1" t="s">
        <v>52</v>
      </c>
      <c r="J492" s="1" t="s">
        <v>49</v>
      </c>
      <c r="K492" s="1">
        <v>17406001</v>
      </c>
      <c r="L492" s="1" t="s">
        <v>50</v>
      </c>
      <c r="M492" s="1" t="s">
        <v>51</v>
      </c>
      <c r="N492" s="1" t="s">
        <v>64</v>
      </c>
      <c r="O492" s="1" t="s">
        <v>65</v>
      </c>
      <c r="P492" s="1" t="s">
        <v>66</v>
      </c>
      <c r="Q492" s="1" t="s">
        <v>67</v>
      </c>
      <c r="R492" s="1" t="s">
        <v>87</v>
      </c>
      <c r="S492" s="1" t="s">
        <v>88</v>
      </c>
      <c r="T492" s="2">
        <v>43333</v>
      </c>
      <c r="U492" s="2">
        <v>43333</v>
      </c>
      <c r="V492" s="1" t="s">
        <v>52</v>
      </c>
      <c r="W492" s="3">
        <v>1</v>
      </c>
      <c r="X492" s="1" t="s">
        <v>53</v>
      </c>
      <c r="Y492" s="4">
        <v>16789210</v>
      </c>
      <c r="Z492" s="4">
        <v>-2199450</v>
      </c>
      <c r="AA492" s="4">
        <v>0</v>
      </c>
      <c r="AB492" s="4">
        <v>0</v>
      </c>
      <c r="AC492" s="4">
        <v>0</v>
      </c>
      <c r="AD492" s="4">
        <v>16789210</v>
      </c>
      <c r="AE492" s="5">
        <v>1685</v>
      </c>
      <c r="AF492" s="1" t="s">
        <v>70</v>
      </c>
      <c r="AG492" s="1" t="s">
        <v>71</v>
      </c>
      <c r="AH492" s="1" t="s">
        <v>89</v>
      </c>
      <c r="AI492" s="1" t="s">
        <v>57</v>
      </c>
      <c r="AJ492" s="5">
        <v>10950</v>
      </c>
      <c r="AK492" s="4">
        <v>-174163</v>
      </c>
      <c r="AL492" s="4">
        <v>0</v>
      </c>
      <c r="AM492" s="4">
        <v>0</v>
      </c>
      <c r="AN492" s="4">
        <v>0</v>
      </c>
      <c r="AO492" s="4">
        <v>-2373613</v>
      </c>
      <c r="AP492" s="4">
        <v>-2373613</v>
      </c>
      <c r="AQ492" s="4">
        <v>0</v>
      </c>
      <c r="AR492" s="4">
        <v>14415597</v>
      </c>
      <c r="AS492" s="1" t="s">
        <v>52</v>
      </c>
      <c r="AT492" s="9">
        <f t="shared" si="208"/>
        <v>43333</v>
      </c>
      <c r="AU492" s="9">
        <f t="shared" si="209"/>
        <v>43313</v>
      </c>
      <c r="AV492" s="9">
        <v>44798</v>
      </c>
      <c r="AW492" s="11">
        <f t="shared" si="210"/>
        <v>4.0136986301369859</v>
      </c>
      <c r="AX492">
        <v>25</v>
      </c>
      <c r="AY492" s="12">
        <v>0.05</v>
      </c>
      <c r="AZ492">
        <f t="shared" si="211"/>
        <v>3.7999999999999999E-2</v>
      </c>
      <c r="BA492" s="13">
        <f t="shared" si="212"/>
        <v>16789210</v>
      </c>
      <c r="BB492" s="17" t="s">
        <v>2189</v>
      </c>
      <c r="BC492">
        <f>MATCH(BB492,MONTHLY_INDEX!$A:$A,0)</f>
        <v>798</v>
      </c>
      <c r="BD492">
        <f>MATCH(AU492,MONTHLY_INDEX!$1:$1,0)</f>
        <v>80</v>
      </c>
      <c r="BE492">
        <f>INDEX(MONTHLY_INDEX!$1:$1048576,Final!BC492,Final!BD492)</f>
        <v>96</v>
      </c>
      <c r="BF492">
        <f>MATCH($BF$1,MONTHLY_INDEX!$1:$1,0)</f>
        <v>127</v>
      </c>
      <c r="BG492">
        <f>INDEX(MONTHLY_INDEX!$1:$1048576,Final!BC492,Final!BF492)</f>
        <v>95.3</v>
      </c>
      <c r="BH492" s="23">
        <f>(BG492-BE492)/BE492</f>
        <v>-7.2916666666666963E-3</v>
      </c>
      <c r="BI492" s="14">
        <f>(1+BH492)*BA492</f>
        <v>16666788.677083332</v>
      </c>
      <c r="BJ492" s="14">
        <f>BI492*AZ492*AW492</f>
        <v>2542027.7415156956</v>
      </c>
      <c r="BK492" s="15">
        <f t="shared" si="213"/>
        <v>14124760.935567636</v>
      </c>
      <c r="BL492" s="52">
        <v>0</v>
      </c>
      <c r="BM492" s="15">
        <f>MAX((1-BL492)*BK492,BI492*AY492)</f>
        <v>14124760.935567636</v>
      </c>
    </row>
    <row r="493" spans="1:65">
      <c r="A493" s="8">
        <v>491</v>
      </c>
      <c r="B493" s="1" t="s">
        <v>44</v>
      </c>
      <c r="C493" s="1">
        <v>1500</v>
      </c>
      <c r="D493" s="1" t="s">
        <v>60</v>
      </c>
      <c r="E493" s="1">
        <v>150000024</v>
      </c>
      <c r="F493" s="1" t="s">
        <v>60</v>
      </c>
      <c r="G493" s="1" t="s">
        <v>111</v>
      </c>
      <c r="H493" s="1">
        <v>23</v>
      </c>
      <c r="I493" s="1" t="s">
        <v>52</v>
      </c>
      <c r="J493" s="1" t="s">
        <v>49</v>
      </c>
      <c r="K493" s="1">
        <v>17406001</v>
      </c>
      <c r="L493" s="1" t="s">
        <v>50</v>
      </c>
      <c r="M493" s="1" t="s">
        <v>51</v>
      </c>
      <c r="N493" s="1" t="s">
        <v>64</v>
      </c>
      <c r="O493" s="1" t="s">
        <v>65</v>
      </c>
      <c r="P493" s="1" t="s">
        <v>66</v>
      </c>
      <c r="Q493" s="1" t="s">
        <v>67</v>
      </c>
      <c r="R493" s="1" t="s">
        <v>87</v>
      </c>
      <c r="S493" s="1" t="s">
        <v>88</v>
      </c>
      <c r="T493" s="2">
        <v>43333</v>
      </c>
      <c r="U493" s="2">
        <v>43333</v>
      </c>
      <c r="V493" s="1" t="s">
        <v>52</v>
      </c>
      <c r="W493" s="3">
        <v>1</v>
      </c>
      <c r="X493" s="1" t="s">
        <v>53</v>
      </c>
      <c r="Y493" s="4">
        <v>32425</v>
      </c>
      <c r="Z493" s="4">
        <v>-4246</v>
      </c>
      <c r="AA493" s="4">
        <v>0</v>
      </c>
      <c r="AB493" s="4">
        <v>0</v>
      </c>
      <c r="AC493" s="4">
        <v>0</v>
      </c>
      <c r="AD493" s="4">
        <v>32425</v>
      </c>
      <c r="AE493" s="5">
        <v>1685</v>
      </c>
      <c r="AF493" s="1" t="s">
        <v>70</v>
      </c>
      <c r="AG493" s="1" t="s">
        <v>71</v>
      </c>
      <c r="AH493" s="1" t="s">
        <v>89</v>
      </c>
      <c r="AI493" s="1" t="s">
        <v>57</v>
      </c>
      <c r="AJ493" s="5">
        <v>10950</v>
      </c>
      <c r="AK493" s="4">
        <v>-336</v>
      </c>
      <c r="AL493" s="4">
        <v>0</v>
      </c>
      <c r="AM493" s="4">
        <v>0</v>
      </c>
      <c r="AN493" s="4">
        <v>0</v>
      </c>
      <c r="AO493" s="4">
        <v>-4582</v>
      </c>
      <c r="AP493" s="4">
        <v>-4582</v>
      </c>
      <c r="AQ493" s="4">
        <v>0</v>
      </c>
      <c r="AR493" s="4">
        <v>27843</v>
      </c>
      <c r="AS493" s="1" t="s">
        <v>52</v>
      </c>
      <c r="AT493" s="9">
        <f t="shared" si="208"/>
        <v>43333</v>
      </c>
      <c r="AU493" s="9">
        <f t="shared" si="209"/>
        <v>43313</v>
      </c>
      <c r="AV493" s="9">
        <v>44798</v>
      </c>
      <c r="AW493" s="11">
        <f t="shared" si="210"/>
        <v>4.0136986301369859</v>
      </c>
      <c r="AX493">
        <v>10</v>
      </c>
      <c r="AY493" s="12">
        <v>0.05</v>
      </c>
      <c r="AZ493">
        <f t="shared" si="211"/>
        <v>9.5000000000000001E-2</v>
      </c>
      <c r="BA493" s="13">
        <f t="shared" si="212"/>
        <v>32425</v>
      </c>
      <c r="BI493" s="14">
        <f t="shared" ref="BI493:BI497" si="227">AR493</f>
        <v>27843</v>
      </c>
      <c r="BJ493" s="14">
        <v>0</v>
      </c>
      <c r="BK493" s="14">
        <f t="shared" ref="BK493:BK497" si="228">AR493</f>
        <v>27843</v>
      </c>
      <c r="BL493" s="52">
        <v>0</v>
      </c>
      <c r="BM493" s="15">
        <f t="shared" ref="BM493:BM497" si="229">AR493</f>
        <v>27843</v>
      </c>
    </row>
    <row r="494" spans="1:65">
      <c r="A494" s="8">
        <v>492</v>
      </c>
      <c r="B494" s="1" t="s">
        <v>44</v>
      </c>
      <c r="C494" s="1">
        <v>1500</v>
      </c>
      <c r="D494" s="1" t="s">
        <v>60</v>
      </c>
      <c r="E494" s="1">
        <v>150000024</v>
      </c>
      <c r="F494" s="1" t="s">
        <v>112</v>
      </c>
      <c r="G494" s="1" t="s">
        <v>113</v>
      </c>
      <c r="H494" s="1">
        <v>24</v>
      </c>
      <c r="I494" s="1" t="s">
        <v>52</v>
      </c>
      <c r="J494" s="1" t="s">
        <v>49</v>
      </c>
      <c r="K494" s="1">
        <v>17406001</v>
      </c>
      <c r="L494" s="1" t="s">
        <v>50</v>
      </c>
      <c r="M494" s="1" t="s">
        <v>51</v>
      </c>
      <c r="N494" s="1" t="s">
        <v>64</v>
      </c>
      <c r="O494" s="1" t="s">
        <v>65</v>
      </c>
      <c r="P494" s="1" t="s">
        <v>66</v>
      </c>
      <c r="Q494" s="1" t="s">
        <v>67</v>
      </c>
      <c r="R494" s="1" t="s">
        <v>87</v>
      </c>
      <c r="S494" s="1" t="s">
        <v>88</v>
      </c>
      <c r="T494" s="2">
        <v>43333</v>
      </c>
      <c r="U494" s="2">
        <v>43333</v>
      </c>
      <c r="V494" s="1" t="s">
        <v>52</v>
      </c>
      <c r="W494" s="3">
        <v>1</v>
      </c>
      <c r="X494" s="1" t="s">
        <v>53</v>
      </c>
      <c r="Y494" s="4">
        <v>970825</v>
      </c>
      <c r="Z494" s="4">
        <v>-127181.51</v>
      </c>
      <c r="AA494" s="4">
        <v>0</v>
      </c>
      <c r="AB494" s="4">
        <v>0</v>
      </c>
      <c r="AC494" s="4">
        <v>0</v>
      </c>
      <c r="AD494" s="4">
        <v>970825</v>
      </c>
      <c r="AE494" s="5">
        <v>1685</v>
      </c>
      <c r="AF494" s="1" t="s">
        <v>70</v>
      </c>
      <c r="AG494" s="1" t="s">
        <v>71</v>
      </c>
      <c r="AH494" s="1" t="s">
        <v>89</v>
      </c>
      <c r="AI494" s="1" t="s">
        <v>57</v>
      </c>
      <c r="AJ494" s="5">
        <v>10950</v>
      </c>
      <c r="AK494" s="4">
        <v>-10071</v>
      </c>
      <c r="AL494" s="4">
        <v>0</v>
      </c>
      <c r="AM494" s="4">
        <v>0</v>
      </c>
      <c r="AN494" s="4">
        <v>0</v>
      </c>
      <c r="AO494" s="4">
        <v>-137252.51</v>
      </c>
      <c r="AP494" s="4">
        <v>-137252.51</v>
      </c>
      <c r="AQ494" s="4">
        <v>0</v>
      </c>
      <c r="AR494" s="4">
        <v>833572.49</v>
      </c>
      <c r="AS494" s="1" t="s">
        <v>52</v>
      </c>
      <c r="AT494" s="9">
        <f t="shared" si="208"/>
        <v>43333</v>
      </c>
      <c r="AU494" s="9">
        <f t="shared" si="209"/>
        <v>43313</v>
      </c>
      <c r="AV494" s="9">
        <v>44798</v>
      </c>
      <c r="AW494" s="11">
        <f t="shared" si="210"/>
        <v>4.0136986301369859</v>
      </c>
      <c r="AX494">
        <v>10</v>
      </c>
      <c r="AY494" s="12">
        <v>0.05</v>
      </c>
      <c r="AZ494">
        <f t="shared" si="211"/>
        <v>9.5000000000000001E-2</v>
      </c>
      <c r="BA494" s="13">
        <f t="shared" si="212"/>
        <v>970825</v>
      </c>
      <c r="BB494" s="16" t="s">
        <v>593</v>
      </c>
      <c r="BC494" s="16" t="s">
        <v>593</v>
      </c>
      <c r="BD494" s="16" t="s">
        <v>593</v>
      </c>
      <c r="BE494" s="16" t="s">
        <v>593</v>
      </c>
      <c r="BF494" s="16" t="s">
        <v>593</v>
      </c>
      <c r="BG494" s="16" t="s">
        <v>593</v>
      </c>
      <c r="BH494" s="16" t="s">
        <v>593</v>
      </c>
      <c r="BI494" s="14">
        <f t="shared" si="227"/>
        <v>833572.49</v>
      </c>
      <c r="BJ494" s="14">
        <v>0</v>
      </c>
      <c r="BK494" s="14">
        <f t="shared" si="228"/>
        <v>833572.49</v>
      </c>
      <c r="BL494" s="52">
        <v>0</v>
      </c>
      <c r="BM494" s="15">
        <f t="shared" si="229"/>
        <v>833572.49</v>
      </c>
    </row>
    <row r="495" spans="1:65">
      <c r="A495" s="8">
        <v>493</v>
      </c>
      <c r="B495" s="1" t="s">
        <v>44</v>
      </c>
      <c r="C495" s="1">
        <v>1500</v>
      </c>
      <c r="D495" s="1" t="s">
        <v>60</v>
      </c>
      <c r="E495" s="1">
        <v>150000024</v>
      </c>
      <c r="F495" s="1" t="s">
        <v>112</v>
      </c>
      <c r="G495" s="1" t="s">
        <v>114</v>
      </c>
      <c r="H495" s="1">
        <v>25</v>
      </c>
      <c r="I495" s="1" t="s">
        <v>52</v>
      </c>
      <c r="J495" s="1" t="s">
        <v>49</v>
      </c>
      <c r="K495" s="1">
        <v>17406001</v>
      </c>
      <c r="L495" s="1" t="s">
        <v>50</v>
      </c>
      <c r="M495" s="1" t="s">
        <v>51</v>
      </c>
      <c r="N495" s="1" t="s">
        <v>64</v>
      </c>
      <c r="O495" s="1" t="s">
        <v>65</v>
      </c>
      <c r="P495" s="1" t="s">
        <v>66</v>
      </c>
      <c r="Q495" s="1" t="s">
        <v>67</v>
      </c>
      <c r="R495" s="1" t="s">
        <v>87</v>
      </c>
      <c r="S495" s="1" t="s">
        <v>88</v>
      </c>
      <c r="T495" s="2">
        <v>43333</v>
      </c>
      <c r="U495" s="2">
        <v>43333</v>
      </c>
      <c r="V495" s="1" t="s">
        <v>52</v>
      </c>
      <c r="W495" s="3">
        <v>1</v>
      </c>
      <c r="X495" s="1" t="s">
        <v>53</v>
      </c>
      <c r="Y495" s="4">
        <v>2008211</v>
      </c>
      <c r="Z495" s="4">
        <v>-263082.87</v>
      </c>
      <c r="AA495" s="4">
        <v>0</v>
      </c>
      <c r="AB495" s="4">
        <v>0</v>
      </c>
      <c r="AC495" s="4">
        <v>0</v>
      </c>
      <c r="AD495" s="4">
        <v>2008211</v>
      </c>
      <c r="AE495" s="5">
        <v>1685</v>
      </c>
      <c r="AF495" s="1" t="s">
        <v>70</v>
      </c>
      <c r="AG495" s="1" t="s">
        <v>71</v>
      </c>
      <c r="AH495" s="1" t="s">
        <v>89</v>
      </c>
      <c r="AI495" s="1" t="s">
        <v>57</v>
      </c>
      <c r="AJ495" s="5">
        <v>10950</v>
      </c>
      <c r="AK495" s="4">
        <v>-20832</v>
      </c>
      <c r="AL495" s="4">
        <v>0</v>
      </c>
      <c r="AM495" s="4">
        <v>0</v>
      </c>
      <c r="AN495" s="4">
        <v>0</v>
      </c>
      <c r="AO495" s="4">
        <v>-283914.87</v>
      </c>
      <c r="AP495" s="4">
        <v>-283914.87</v>
      </c>
      <c r="AQ495" s="4">
        <v>0</v>
      </c>
      <c r="AR495" s="4">
        <v>1724296.13</v>
      </c>
      <c r="AS495" s="1" t="s">
        <v>52</v>
      </c>
      <c r="AT495" s="9">
        <f t="shared" si="208"/>
        <v>43333</v>
      </c>
      <c r="AU495" s="9">
        <f t="shared" si="209"/>
        <v>43313</v>
      </c>
      <c r="AV495" s="9">
        <v>44798</v>
      </c>
      <c r="AW495" s="11">
        <f t="shared" si="210"/>
        <v>4.0136986301369859</v>
      </c>
      <c r="AX495">
        <v>10</v>
      </c>
      <c r="AY495" s="12">
        <v>0.05</v>
      </c>
      <c r="AZ495">
        <f t="shared" si="211"/>
        <v>9.5000000000000001E-2</v>
      </c>
      <c r="BA495" s="13">
        <f t="shared" si="212"/>
        <v>2008211</v>
      </c>
      <c r="BB495" s="16" t="s">
        <v>593</v>
      </c>
      <c r="BC495" s="16" t="s">
        <v>593</v>
      </c>
      <c r="BD495" s="16" t="s">
        <v>593</v>
      </c>
      <c r="BE495" s="16" t="s">
        <v>593</v>
      </c>
      <c r="BF495" s="16" t="s">
        <v>593</v>
      </c>
      <c r="BG495" s="16" t="s">
        <v>593</v>
      </c>
      <c r="BH495" s="16" t="s">
        <v>593</v>
      </c>
      <c r="BI495" s="14">
        <f t="shared" si="227"/>
        <v>1724296.13</v>
      </c>
      <c r="BJ495" s="14">
        <v>0</v>
      </c>
      <c r="BK495" s="14">
        <f t="shared" si="228"/>
        <v>1724296.13</v>
      </c>
      <c r="BL495" s="52">
        <v>0</v>
      </c>
      <c r="BM495" s="15">
        <f t="shared" si="229"/>
        <v>1724296.13</v>
      </c>
    </row>
    <row r="496" spans="1:65">
      <c r="A496" s="8">
        <v>494</v>
      </c>
      <c r="B496" s="1" t="s">
        <v>44</v>
      </c>
      <c r="C496" s="1">
        <v>1500</v>
      </c>
      <c r="D496" s="1" t="s">
        <v>60</v>
      </c>
      <c r="E496" s="1">
        <v>150000024</v>
      </c>
      <c r="F496" s="1" t="s">
        <v>60</v>
      </c>
      <c r="G496" s="1" t="s">
        <v>115</v>
      </c>
      <c r="H496" s="1">
        <v>26</v>
      </c>
      <c r="I496" s="1" t="s">
        <v>52</v>
      </c>
      <c r="J496" s="1" t="s">
        <v>49</v>
      </c>
      <c r="K496" s="1">
        <v>17406001</v>
      </c>
      <c r="L496" s="1" t="s">
        <v>50</v>
      </c>
      <c r="M496" s="1" t="s">
        <v>51</v>
      </c>
      <c r="N496" s="1" t="s">
        <v>64</v>
      </c>
      <c r="O496" s="1" t="s">
        <v>65</v>
      </c>
      <c r="P496" s="1" t="s">
        <v>66</v>
      </c>
      <c r="Q496" s="1" t="s">
        <v>67</v>
      </c>
      <c r="R496" s="1" t="s">
        <v>87</v>
      </c>
      <c r="S496" s="1" t="s">
        <v>88</v>
      </c>
      <c r="T496" s="2">
        <v>43333</v>
      </c>
      <c r="U496" s="2">
        <v>43333</v>
      </c>
      <c r="V496" s="1" t="s">
        <v>52</v>
      </c>
      <c r="W496" s="3">
        <v>1</v>
      </c>
      <c r="X496" s="1" t="s">
        <v>53</v>
      </c>
      <c r="Y496" s="4">
        <v>120000</v>
      </c>
      <c r="Z496" s="4">
        <v>-15720</v>
      </c>
      <c r="AA496" s="4">
        <v>0</v>
      </c>
      <c r="AB496" s="4">
        <v>0</v>
      </c>
      <c r="AC496" s="4">
        <v>0</v>
      </c>
      <c r="AD496" s="4">
        <v>120000</v>
      </c>
      <c r="AE496" s="5">
        <v>1685</v>
      </c>
      <c r="AF496" s="1" t="s">
        <v>70</v>
      </c>
      <c r="AG496" s="1" t="s">
        <v>71</v>
      </c>
      <c r="AH496" s="1" t="s">
        <v>89</v>
      </c>
      <c r="AI496" s="1" t="s">
        <v>57</v>
      </c>
      <c r="AJ496" s="5">
        <v>10950</v>
      </c>
      <c r="AK496" s="4">
        <v>-1245</v>
      </c>
      <c r="AL496" s="4">
        <v>0</v>
      </c>
      <c r="AM496" s="4">
        <v>0</v>
      </c>
      <c r="AN496" s="4">
        <v>0</v>
      </c>
      <c r="AO496" s="4">
        <v>-16965</v>
      </c>
      <c r="AP496" s="4">
        <v>-16965</v>
      </c>
      <c r="AQ496" s="4">
        <v>0</v>
      </c>
      <c r="AR496" s="4">
        <v>103035</v>
      </c>
      <c r="AS496" s="1" t="s">
        <v>52</v>
      </c>
      <c r="AT496" s="9">
        <f t="shared" si="208"/>
        <v>43333</v>
      </c>
      <c r="AU496" s="9">
        <f t="shared" si="209"/>
        <v>43313</v>
      </c>
      <c r="AV496" s="9">
        <v>44798</v>
      </c>
      <c r="AW496" s="11">
        <f t="shared" si="210"/>
        <v>4.0136986301369859</v>
      </c>
      <c r="AX496">
        <v>10</v>
      </c>
      <c r="AY496" s="12">
        <v>0.05</v>
      </c>
      <c r="AZ496">
        <f t="shared" si="211"/>
        <v>9.5000000000000001E-2</v>
      </c>
      <c r="BA496" s="13">
        <f t="shared" si="212"/>
        <v>120000</v>
      </c>
      <c r="BI496" s="14">
        <f t="shared" si="227"/>
        <v>103035</v>
      </c>
      <c r="BJ496" s="14">
        <v>0</v>
      </c>
      <c r="BK496" s="14">
        <f t="shared" si="228"/>
        <v>103035</v>
      </c>
      <c r="BL496" s="52">
        <v>0</v>
      </c>
      <c r="BM496" s="15">
        <f t="shared" si="229"/>
        <v>103035</v>
      </c>
    </row>
    <row r="497" spans="1:65">
      <c r="A497" s="8">
        <v>495</v>
      </c>
      <c r="B497" s="1" t="s">
        <v>44</v>
      </c>
      <c r="C497" s="1">
        <v>1500</v>
      </c>
      <c r="D497" s="1" t="s">
        <v>60</v>
      </c>
      <c r="E497" s="1">
        <v>150000024</v>
      </c>
      <c r="F497" s="1" t="s">
        <v>112</v>
      </c>
      <c r="G497" s="1" t="s">
        <v>116</v>
      </c>
      <c r="H497" s="1">
        <v>27</v>
      </c>
      <c r="I497" s="1" t="s">
        <v>134</v>
      </c>
      <c r="J497" s="1" t="s">
        <v>49</v>
      </c>
      <c r="K497" s="1">
        <v>17406001</v>
      </c>
      <c r="L497" s="1" t="s">
        <v>50</v>
      </c>
      <c r="M497" s="1" t="s">
        <v>51</v>
      </c>
      <c r="N497" s="1" t="s">
        <v>64</v>
      </c>
      <c r="O497" s="1" t="s">
        <v>65</v>
      </c>
      <c r="P497" s="1" t="s">
        <v>66</v>
      </c>
      <c r="Q497" s="1" t="s">
        <v>67</v>
      </c>
      <c r="R497" s="1" t="s">
        <v>87</v>
      </c>
      <c r="S497" s="1" t="s">
        <v>88</v>
      </c>
      <c r="T497" s="2">
        <v>43333</v>
      </c>
      <c r="U497" s="2">
        <v>43333</v>
      </c>
      <c r="V497" s="1" t="s">
        <v>52</v>
      </c>
      <c r="W497" s="3">
        <v>1</v>
      </c>
      <c r="X497" s="1" t="s">
        <v>53</v>
      </c>
      <c r="Y497" s="4">
        <v>4339035</v>
      </c>
      <c r="Z497" s="4">
        <v>-568428.62</v>
      </c>
      <c r="AA497" s="4">
        <v>0</v>
      </c>
      <c r="AB497" s="4">
        <v>0</v>
      </c>
      <c r="AC497" s="4">
        <v>0</v>
      </c>
      <c r="AD497" s="4">
        <v>4339035</v>
      </c>
      <c r="AE497" s="5">
        <v>1685</v>
      </c>
      <c r="AF497" s="1" t="s">
        <v>70</v>
      </c>
      <c r="AG497" s="1" t="s">
        <v>71</v>
      </c>
      <c r="AH497" s="1" t="s">
        <v>89</v>
      </c>
      <c r="AI497" s="1" t="s">
        <v>57</v>
      </c>
      <c r="AJ497" s="5">
        <v>10950</v>
      </c>
      <c r="AK497" s="4">
        <v>-45011</v>
      </c>
      <c r="AL497" s="4">
        <v>0</v>
      </c>
      <c r="AM497" s="4">
        <v>0</v>
      </c>
      <c r="AN497" s="4">
        <v>0</v>
      </c>
      <c r="AO497" s="4">
        <v>-613439.62</v>
      </c>
      <c r="AP497" s="4">
        <v>-613439.62</v>
      </c>
      <c r="AQ497" s="4">
        <v>0</v>
      </c>
      <c r="AR497" s="4">
        <v>3725595.38</v>
      </c>
      <c r="AS497" s="1" t="s">
        <v>52</v>
      </c>
      <c r="AT497" s="9">
        <f t="shared" si="208"/>
        <v>43333</v>
      </c>
      <c r="AU497" s="9">
        <f t="shared" si="209"/>
        <v>43313</v>
      </c>
      <c r="AV497" s="9">
        <v>44798</v>
      </c>
      <c r="AW497" s="11">
        <f t="shared" si="210"/>
        <v>4.0136986301369859</v>
      </c>
      <c r="AX497">
        <v>10</v>
      </c>
      <c r="AY497" s="12">
        <v>0.05</v>
      </c>
      <c r="AZ497">
        <f t="shared" si="211"/>
        <v>9.5000000000000001E-2</v>
      </c>
      <c r="BA497" s="13">
        <f t="shared" si="212"/>
        <v>4339035</v>
      </c>
      <c r="BB497" s="16" t="s">
        <v>593</v>
      </c>
      <c r="BC497" s="16" t="s">
        <v>593</v>
      </c>
      <c r="BD497" s="16" t="s">
        <v>593</v>
      </c>
      <c r="BE497" s="16" t="s">
        <v>593</v>
      </c>
      <c r="BF497" s="16" t="s">
        <v>593</v>
      </c>
      <c r="BG497" s="16" t="s">
        <v>593</v>
      </c>
      <c r="BH497" s="16" t="s">
        <v>593</v>
      </c>
      <c r="BI497" s="14">
        <f t="shared" si="227"/>
        <v>3725595.38</v>
      </c>
      <c r="BJ497" s="14">
        <v>0</v>
      </c>
      <c r="BK497" s="14">
        <f t="shared" si="228"/>
        <v>3725595.38</v>
      </c>
      <c r="BL497" s="52">
        <v>0</v>
      </c>
      <c r="BM497" s="15">
        <f t="shared" si="229"/>
        <v>3725595.38</v>
      </c>
    </row>
    <row r="498" spans="1:65">
      <c r="A498" s="8">
        <v>496</v>
      </c>
      <c r="B498" s="1" t="s">
        <v>44</v>
      </c>
      <c r="C498" s="1">
        <v>1500</v>
      </c>
      <c r="D498" s="1" t="s">
        <v>60</v>
      </c>
      <c r="E498" s="1">
        <v>150000025</v>
      </c>
      <c r="F498" s="1" t="s">
        <v>60</v>
      </c>
      <c r="G498" s="1" t="s">
        <v>86</v>
      </c>
      <c r="H498" s="1">
        <v>1</v>
      </c>
      <c r="I498" s="1" t="s">
        <v>52</v>
      </c>
      <c r="J498" s="1" t="s">
        <v>49</v>
      </c>
      <c r="K498" s="1">
        <v>17406001</v>
      </c>
      <c r="L498" s="1" t="s">
        <v>50</v>
      </c>
      <c r="M498" s="1" t="s">
        <v>51</v>
      </c>
      <c r="N498" s="1" t="s">
        <v>64</v>
      </c>
      <c r="O498" s="1" t="s">
        <v>65</v>
      </c>
      <c r="P498" s="1" t="s">
        <v>66</v>
      </c>
      <c r="Q498" s="1" t="s">
        <v>67</v>
      </c>
      <c r="R498" s="1" t="s">
        <v>87</v>
      </c>
      <c r="S498" s="1" t="s">
        <v>88</v>
      </c>
      <c r="T498" s="2">
        <v>43333</v>
      </c>
      <c r="U498" s="2">
        <v>43333</v>
      </c>
      <c r="V498" s="1" t="s">
        <v>52</v>
      </c>
      <c r="W498" s="3">
        <v>1</v>
      </c>
      <c r="X498" s="1" t="s">
        <v>53</v>
      </c>
      <c r="Y498" s="4">
        <v>892500</v>
      </c>
      <c r="Z498" s="4">
        <v>-116920</v>
      </c>
      <c r="AA498" s="4">
        <v>0</v>
      </c>
      <c r="AB498" s="4">
        <v>0</v>
      </c>
      <c r="AC498" s="4">
        <v>0</v>
      </c>
      <c r="AD498" s="4">
        <v>892500</v>
      </c>
      <c r="AE498" s="5">
        <v>1685</v>
      </c>
      <c r="AF498" s="1" t="s">
        <v>70</v>
      </c>
      <c r="AG498" s="1" t="s">
        <v>71</v>
      </c>
      <c r="AH498" s="1" t="s">
        <v>89</v>
      </c>
      <c r="AI498" s="1" t="s">
        <v>57</v>
      </c>
      <c r="AJ498" s="5">
        <v>10950</v>
      </c>
      <c r="AK498" s="4">
        <v>-9258</v>
      </c>
      <c r="AL498" s="4">
        <v>0</v>
      </c>
      <c r="AM498" s="4">
        <v>0</v>
      </c>
      <c r="AN498" s="4">
        <v>0</v>
      </c>
      <c r="AO498" s="4">
        <v>-126178</v>
      </c>
      <c r="AP498" s="4">
        <v>-126178</v>
      </c>
      <c r="AQ498" s="4">
        <v>0</v>
      </c>
      <c r="AR498" s="4">
        <v>766322</v>
      </c>
      <c r="AS498" s="1" t="s">
        <v>52</v>
      </c>
      <c r="AT498" s="9">
        <f t="shared" si="208"/>
        <v>43333</v>
      </c>
      <c r="AU498" s="9">
        <f t="shared" si="209"/>
        <v>43313</v>
      </c>
      <c r="AV498" s="9">
        <v>44798</v>
      </c>
      <c r="AW498" s="11">
        <f t="shared" si="210"/>
        <v>4.0136986301369859</v>
      </c>
      <c r="AX498">
        <v>10</v>
      </c>
      <c r="AY498" s="12">
        <v>0.05</v>
      </c>
      <c r="AZ498">
        <f t="shared" si="211"/>
        <v>9.5000000000000001E-2</v>
      </c>
      <c r="BA498" s="13">
        <f t="shared" si="212"/>
        <v>892500</v>
      </c>
      <c r="BB498" s="17" t="s">
        <v>1853</v>
      </c>
      <c r="BC498">
        <f>MATCH(BB498,MONTHLY_INDEX!$A:$A,0)</f>
        <v>630</v>
      </c>
      <c r="BD498">
        <f>MATCH(AU498,MONTHLY_INDEX!$1:$1,0)</f>
        <v>80</v>
      </c>
      <c r="BE498">
        <f>INDEX(MONTHLY_INDEX!$1:$1048576,Final!BC498,Final!BD498)</f>
        <v>111.6</v>
      </c>
      <c r="BF498">
        <f>MATCH($BF$1,MONTHLY_INDEX!$1:$1,0)</f>
        <v>127</v>
      </c>
      <c r="BG498">
        <f>INDEX(MONTHLY_INDEX!$1:$1048576,Final!BC498,Final!BF498)</f>
        <v>151.1</v>
      </c>
      <c r="BH498" s="23">
        <f t="shared" ref="BH498:BH515" si="230">(BG498-BE498)/BE498</f>
        <v>0.35394265232974914</v>
      </c>
      <c r="BI498" s="14">
        <f t="shared" ref="BI498:BI515" si="231">(1+BH498)*BA498</f>
        <v>1208393.817204301</v>
      </c>
      <c r="BJ498" s="14">
        <f t="shared" ref="BJ498:BJ515" si="232">BI498*AZ498*AW498</f>
        <v>460762.21783399611</v>
      </c>
      <c r="BK498" s="15">
        <f t="shared" si="213"/>
        <v>747631.59937030496</v>
      </c>
      <c r="BL498" s="52">
        <v>0</v>
      </c>
      <c r="BM498" s="15">
        <f t="shared" ref="BM498:BM515" si="233">MAX((1-BL498)*BK498,BI498*AY498)</f>
        <v>747631.59937030496</v>
      </c>
    </row>
    <row r="499" spans="1:65">
      <c r="A499" s="8">
        <v>497</v>
      </c>
      <c r="B499" s="1" t="s">
        <v>44</v>
      </c>
      <c r="C499" s="1">
        <v>1500</v>
      </c>
      <c r="D499" s="1" t="s">
        <v>60</v>
      </c>
      <c r="E499" s="1">
        <v>150000025</v>
      </c>
      <c r="F499" s="1" t="s">
        <v>60</v>
      </c>
      <c r="G499" s="1" t="s">
        <v>90</v>
      </c>
      <c r="H499" s="1">
        <v>2</v>
      </c>
      <c r="I499" s="1" t="s">
        <v>52</v>
      </c>
      <c r="J499" s="1" t="s">
        <v>49</v>
      </c>
      <c r="K499" s="1">
        <v>17406001</v>
      </c>
      <c r="L499" s="1" t="s">
        <v>50</v>
      </c>
      <c r="M499" s="1" t="s">
        <v>51</v>
      </c>
      <c r="N499" s="1" t="s">
        <v>64</v>
      </c>
      <c r="O499" s="1" t="s">
        <v>65</v>
      </c>
      <c r="P499" s="1" t="s">
        <v>66</v>
      </c>
      <c r="Q499" s="1" t="s">
        <v>67</v>
      </c>
      <c r="R499" s="1" t="s">
        <v>87</v>
      </c>
      <c r="S499" s="1" t="s">
        <v>88</v>
      </c>
      <c r="T499" s="2">
        <v>43333</v>
      </c>
      <c r="U499" s="2">
        <v>43333</v>
      </c>
      <c r="V499" s="1" t="s">
        <v>52</v>
      </c>
      <c r="W499" s="3">
        <v>1</v>
      </c>
      <c r="X499" s="1" t="s">
        <v>53</v>
      </c>
      <c r="Y499" s="4">
        <v>472500</v>
      </c>
      <c r="Z499" s="4">
        <v>-61898</v>
      </c>
      <c r="AA499" s="4">
        <v>0</v>
      </c>
      <c r="AB499" s="4">
        <v>0</v>
      </c>
      <c r="AC499" s="4">
        <v>0</v>
      </c>
      <c r="AD499" s="4">
        <v>472500</v>
      </c>
      <c r="AE499" s="5">
        <v>1685</v>
      </c>
      <c r="AF499" s="1" t="s">
        <v>70</v>
      </c>
      <c r="AG499" s="1" t="s">
        <v>71</v>
      </c>
      <c r="AH499" s="1" t="s">
        <v>89</v>
      </c>
      <c r="AI499" s="1" t="s">
        <v>57</v>
      </c>
      <c r="AJ499" s="5">
        <v>10950</v>
      </c>
      <c r="AK499" s="4">
        <v>-4901</v>
      </c>
      <c r="AL499" s="4">
        <v>0</v>
      </c>
      <c r="AM499" s="4">
        <v>0</v>
      </c>
      <c r="AN499" s="4">
        <v>0</v>
      </c>
      <c r="AO499" s="4">
        <v>-66799</v>
      </c>
      <c r="AP499" s="4">
        <v>-66799</v>
      </c>
      <c r="AQ499" s="4">
        <v>0</v>
      </c>
      <c r="AR499" s="4">
        <v>405701</v>
      </c>
      <c r="AS499" s="1" t="s">
        <v>52</v>
      </c>
      <c r="AT499" s="9">
        <f t="shared" si="208"/>
        <v>43333</v>
      </c>
      <c r="AU499" s="9">
        <f t="shared" si="209"/>
        <v>43313</v>
      </c>
      <c r="AV499" s="9">
        <v>44798</v>
      </c>
      <c r="AW499" s="11">
        <f t="shared" si="210"/>
        <v>4.0136986301369859</v>
      </c>
      <c r="AX499">
        <v>10</v>
      </c>
      <c r="AY499" s="12">
        <v>0.05</v>
      </c>
      <c r="AZ499">
        <f t="shared" si="211"/>
        <v>9.5000000000000001E-2</v>
      </c>
      <c r="BA499" s="13">
        <f t="shared" si="212"/>
        <v>472500</v>
      </c>
      <c r="BB499" s="17" t="s">
        <v>2189</v>
      </c>
      <c r="BC499">
        <f>MATCH(BB499,MONTHLY_INDEX!$A:$A,0)</f>
        <v>798</v>
      </c>
      <c r="BD499">
        <f>MATCH(AU499,MONTHLY_INDEX!$1:$1,0)</f>
        <v>80</v>
      </c>
      <c r="BE499">
        <f>INDEX(MONTHLY_INDEX!$1:$1048576,Final!BC499,Final!BD499)</f>
        <v>96</v>
      </c>
      <c r="BF499">
        <f>MATCH($BF$1,MONTHLY_INDEX!$1:$1,0)</f>
        <v>127</v>
      </c>
      <c r="BG499">
        <f>INDEX(MONTHLY_INDEX!$1:$1048576,Final!BC499,Final!BF499)</f>
        <v>95.3</v>
      </c>
      <c r="BH499" s="23">
        <f t="shared" si="230"/>
        <v>-7.2916666666666963E-3</v>
      </c>
      <c r="BI499" s="14">
        <f t="shared" si="231"/>
        <v>469054.6875</v>
      </c>
      <c r="BJ499" s="14">
        <f t="shared" si="232"/>
        <v>178851.19488441778</v>
      </c>
      <c r="BK499" s="15">
        <f t="shared" si="213"/>
        <v>290203.49261558219</v>
      </c>
      <c r="BL499" s="52">
        <v>0</v>
      </c>
      <c r="BM499" s="15">
        <f t="shared" si="233"/>
        <v>290203.49261558219</v>
      </c>
    </row>
    <row r="500" spans="1:65">
      <c r="A500" s="8">
        <v>498</v>
      </c>
      <c r="B500" s="1" t="s">
        <v>44</v>
      </c>
      <c r="C500" s="1">
        <v>1500</v>
      </c>
      <c r="D500" s="1" t="s">
        <v>60</v>
      </c>
      <c r="E500" s="1">
        <v>150000025</v>
      </c>
      <c r="F500" s="1" t="s">
        <v>60</v>
      </c>
      <c r="G500" s="1" t="s">
        <v>91</v>
      </c>
      <c r="H500" s="1">
        <v>3</v>
      </c>
      <c r="I500" s="1" t="s">
        <v>52</v>
      </c>
      <c r="J500" s="1" t="s">
        <v>49</v>
      </c>
      <c r="K500" s="1">
        <v>17406001</v>
      </c>
      <c r="L500" s="1" t="s">
        <v>50</v>
      </c>
      <c r="M500" s="1" t="s">
        <v>51</v>
      </c>
      <c r="N500" s="1" t="s">
        <v>64</v>
      </c>
      <c r="O500" s="1" t="s">
        <v>65</v>
      </c>
      <c r="P500" s="1" t="s">
        <v>66</v>
      </c>
      <c r="Q500" s="1" t="s">
        <v>67</v>
      </c>
      <c r="R500" s="1" t="s">
        <v>87</v>
      </c>
      <c r="S500" s="1" t="s">
        <v>88</v>
      </c>
      <c r="T500" s="2">
        <v>43333</v>
      </c>
      <c r="U500" s="2">
        <v>43333</v>
      </c>
      <c r="V500" s="1" t="s">
        <v>52</v>
      </c>
      <c r="W500" s="3">
        <v>1</v>
      </c>
      <c r="X500" s="1" t="s">
        <v>53</v>
      </c>
      <c r="Y500" s="4">
        <v>637760</v>
      </c>
      <c r="Z500" s="4">
        <v>-83547</v>
      </c>
      <c r="AA500" s="4">
        <v>0</v>
      </c>
      <c r="AB500" s="4">
        <v>0</v>
      </c>
      <c r="AC500" s="4">
        <v>0</v>
      </c>
      <c r="AD500" s="4">
        <v>637760</v>
      </c>
      <c r="AE500" s="5">
        <v>1685</v>
      </c>
      <c r="AF500" s="1" t="s">
        <v>70</v>
      </c>
      <c r="AG500" s="1" t="s">
        <v>71</v>
      </c>
      <c r="AH500" s="1" t="s">
        <v>89</v>
      </c>
      <c r="AI500" s="1" t="s">
        <v>57</v>
      </c>
      <c r="AJ500" s="5">
        <v>10950</v>
      </c>
      <c r="AK500" s="4">
        <v>-6616</v>
      </c>
      <c r="AL500" s="4">
        <v>0</v>
      </c>
      <c r="AM500" s="4">
        <v>0</v>
      </c>
      <c r="AN500" s="4">
        <v>0</v>
      </c>
      <c r="AO500" s="4">
        <v>-90163</v>
      </c>
      <c r="AP500" s="4">
        <v>-90163</v>
      </c>
      <c r="AQ500" s="4">
        <v>0</v>
      </c>
      <c r="AR500" s="4">
        <v>547597</v>
      </c>
      <c r="AS500" s="1" t="s">
        <v>52</v>
      </c>
      <c r="AT500" s="9">
        <f t="shared" si="208"/>
        <v>43333</v>
      </c>
      <c r="AU500" s="9">
        <f t="shared" si="209"/>
        <v>43313</v>
      </c>
      <c r="AV500" s="9">
        <v>44798</v>
      </c>
      <c r="AW500" s="11">
        <f t="shared" si="210"/>
        <v>4.0136986301369859</v>
      </c>
      <c r="AX500">
        <v>10</v>
      </c>
      <c r="AY500" s="12">
        <v>0.05</v>
      </c>
      <c r="AZ500">
        <f t="shared" si="211"/>
        <v>9.5000000000000001E-2</v>
      </c>
      <c r="BA500" s="13">
        <f t="shared" si="212"/>
        <v>637760</v>
      </c>
      <c r="BB500" s="17" t="s">
        <v>2189</v>
      </c>
      <c r="BC500">
        <f>MATCH(BB500,MONTHLY_INDEX!$A:$A,0)</f>
        <v>798</v>
      </c>
      <c r="BD500">
        <f>MATCH(AU500,MONTHLY_INDEX!$1:$1,0)</f>
        <v>80</v>
      </c>
      <c r="BE500">
        <f>INDEX(MONTHLY_INDEX!$1:$1048576,Final!BC500,Final!BD500)</f>
        <v>96</v>
      </c>
      <c r="BF500">
        <f>MATCH($BF$1,MONTHLY_INDEX!$1:$1,0)</f>
        <v>127</v>
      </c>
      <c r="BG500">
        <f>INDEX(MONTHLY_INDEX!$1:$1048576,Final!BC500,Final!BF500)</f>
        <v>95.3</v>
      </c>
      <c r="BH500" s="23">
        <f t="shared" si="230"/>
        <v>-7.2916666666666963E-3</v>
      </c>
      <c r="BI500" s="14">
        <f t="shared" si="231"/>
        <v>633109.66666666663</v>
      </c>
      <c r="BJ500" s="14">
        <f t="shared" si="232"/>
        <v>241405.58317351594</v>
      </c>
      <c r="BK500" s="15">
        <f t="shared" si="213"/>
        <v>391704.08349315065</v>
      </c>
      <c r="BL500" s="52">
        <v>0</v>
      </c>
      <c r="BM500" s="15">
        <f t="shared" si="233"/>
        <v>391704.08349315065</v>
      </c>
    </row>
    <row r="501" spans="1:65">
      <c r="A501" s="8">
        <v>499</v>
      </c>
      <c r="B501" s="1" t="s">
        <v>44</v>
      </c>
      <c r="C501" s="1">
        <v>1500</v>
      </c>
      <c r="D501" s="1" t="s">
        <v>60</v>
      </c>
      <c r="E501" s="1">
        <v>150000025</v>
      </c>
      <c r="F501" s="1" t="s">
        <v>60</v>
      </c>
      <c r="G501" s="1" t="s">
        <v>92</v>
      </c>
      <c r="H501" s="1">
        <v>4</v>
      </c>
      <c r="I501" s="1" t="s">
        <v>52</v>
      </c>
      <c r="J501" s="1" t="s">
        <v>49</v>
      </c>
      <c r="K501" s="1">
        <v>17406001</v>
      </c>
      <c r="L501" s="1" t="s">
        <v>50</v>
      </c>
      <c r="M501" s="1" t="s">
        <v>51</v>
      </c>
      <c r="N501" s="1" t="s">
        <v>64</v>
      </c>
      <c r="O501" s="1" t="s">
        <v>65</v>
      </c>
      <c r="P501" s="1" t="s">
        <v>66</v>
      </c>
      <c r="Q501" s="1" t="s">
        <v>67</v>
      </c>
      <c r="R501" s="1" t="s">
        <v>87</v>
      </c>
      <c r="S501" s="1" t="s">
        <v>88</v>
      </c>
      <c r="T501" s="2">
        <v>43333</v>
      </c>
      <c r="U501" s="2">
        <v>43333</v>
      </c>
      <c r="V501" s="1" t="s">
        <v>52</v>
      </c>
      <c r="W501" s="3">
        <v>1</v>
      </c>
      <c r="X501" s="1" t="s">
        <v>53</v>
      </c>
      <c r="Y501" s="4">
        <v>21044329</v>
      </c>
      <c r="Z501" s="4">
        <v>-2756887</v>
      </c>
      <c r="AA501" s="4">
        <v>0</v>
      </c>
      <c r="AB501" s="4">
        <v>0</v>
      </c>
      <c r="AC501" s="4">
        <v>0</v>
      </c>
      <c r="AD501" s="4">
        <v>21044329</v>
      </c>
      <c r="AE501" s="5">
        <v>1685</v>
      </c>
      <c r="AF501" s="1" t="s">
        <v>70</v>
      </c>
      <c r="AG501" s="1" t="s">
        <v>71</v>
      </c>
      <c r="AH501" s="1" t="s">
        <v>89</v>
      </c>
      <c r="AI501" s="1" t="s">
        <v>57</v>
      </c>
      <c r="AJ501" s="5">
        <v>10950</v>
      </c>
      <c r="AK501" s="4">
        <v>-218303</v>
      </c>
      <c r="AL501" s="4">
        <v>0</v>
      </c>
      <c r="AM501" s="4">
        <v>0</v>
      </c>
      <c r="AN501" s="4">
        <v>0</v>
      </c>
      <c r="AO501" s="4">
        <v>-2975190</v>
      </c>
      <c r="AP501" s="4">
        <v>-2975190</v>
      </c>
      <c r="AQ501" s="4">
        <v>0</v>
      </c>
      <c r="AR501" s="4">
        <v>18069139</v>
      </c>
      <c r="AS501" s="1" t="s">
        <v>52</v>
      </c>
      <c r="AT501" s="9">
        <f t="shared" si="208"/>
        <v>43333</v>
      </c>
      <c r="AU501" s="9">
        <f t="shared" si="209"/>
        <v>43313</v>
      </c>
      <c r="AV501" s="9">
        <v>44798</v>
      </c>
      <c r="AW501" s="11">
        <f t="shared" si="210"/>
        <v>4.0136986301369859</v>
      </c>
      <c r="AX501">
        <v>25</v>
      </c>
      <c r="AY501" s="12">
        <v>0.05</v>
      </c>
      <c r="AZ501">
        <f t="shared" si="211"/>
        <v>3.7999999999999999E-2</v>
      </c>
      <c r="BA501" s="13">
        <f t="shared" si="212"/>
        <v>21044329</v>
      </c>
      <c r="BB501" s="17" t="s">
        <v>2189</v>
      </c>
      <c r="BC501">
        <f>MATCH(BB501,MONTHLY_INDEX!$A:$A,0)</f>
        <v>798</v>
      </c>
      <c r="BD501">
        <f>MATCH(AU501,MONTHLY_INDEX!$1:$1,0)</f>
        <v>80</v>
      </c>
      <c r="BE501">
        <f>INDEX(MONTHLY_INDEX!$1:$1048576,Final!BC501,Final!BD501)</f>
        <v>96</v>
      </c>
      <c r="BF501">
        <f>MATCH($BF$1,MONTHLY_INDEX!$1:$1,0)</f>
        <v>127</v>
      </c>
      <c r="BG501">
        <f>INDEX(MONTHLY_INDEX!$1:$1048576,Final!BC501,Final!BF501)</f>
        <v>95.3</v>
      </c>
      <c r="BH501" s="23">
        <f t="shared" si="230"/>
        <v>-7.2916666666666963E-3</v>
      </c>
      <c r="BI501" s="14">
        <f t="shared" si="231"/>
        <v>20890880.767708331</v>
      </c>
      <c r="BJ501" s="14">
        <f t="shared" si="232"/>
        <v>3186288.5817488292</v>
      </c>
      <c r="BK501" s="15">
        <f t="shared" si="213"/>
        <v>17704592.185959503</v>
      </c>
      <c r="BL501" s="52">
        <v>0</v>
      </c>
      <c r="BM501" s="15">
        <f t="shared" si="233"/>
        <v>17704592.185959503</v>
      </c>
    </row>
    <row r="502" spans="1:65">
      <c r="A502" s="8">
        <v>500</v>
      </c>
      <c r="B502" s="1" t="s">
        <v>44</v>
      </c>
      <c r="C502" s="1">
        <v>1500</v>
      </c>
      <c r="D502" s="1" t="s">
        <v>60</v>
      </c>
      <c r="E502" s="1">
        <v>150000025</v>
      </c>
      <c r="F502" s="1" t="s">
        <v>60</v>
      </c>
      <c r="G502" s="1" t="s">
        <v>93</v>
      </c>
      <c r="H502" s="1">
        <v>5</v>
      </c>
      <c r="I502" s="1" t="s">
        <v>52</v>
      </c>
      <c r="J502" s="1" t="s">
        <v>49</v>
      </c>
      <c r="K502" s="1">
        <v>17406001</v>
      </c>
      <c r="L502" s="1" t="s">
        <v>50</v>
      </c>
      <c r="M502" s="1" t="s">
        <v>51</v>
      </c>
      <c r="N502" s="1" t="s">
        <v>64</v>
      </c>
      <c r="O502" s="1" t="s">
        <v>65</v>
      </c>
      <c r="P502" s="1" t="s">
        <v>66</v>
      </c>
      <c r="Q502" s="1" t="s">
        <v>67</v>
      </c>
      <c r="R502" s="1" t="s">
        <v>87</v>
      </c>
      <c r="S502" s="1" t="s">
        <v>88</v>
      </c>
      <c r="T502" s="2">
        <v>43333</v>
      </c>
      <c r="U502" s="2">
        <v>43333</v>
      </c>
      <c r="V502" s="1" t="s">
        <v>52</v>
      </c>
      <c r="W502" s="3">
        <v>1</v>
      </c>
      <c r="X502" s="1" t="s">
        <v>53</v>
      </c>
      <c r="Y502" s="4">
        <v>969266</v>
      </c>
      <c r="Z502" s="4">
        <v>-126976</v>
      </c>
      <c r="AA502" s="4">
        <v>0</v>
      </c>
      <c r="AB502" s="4">
        <v>0</v>
      </c>
      <c r="AC502" s="4">
        <v>0</v>
      </c>
      <c r="AD502" s="4">
        <v>969266</v>
      </c>
      <c r="AE502" s="5">
        <v>1685</v>
      </c>
      <c r="AF502" s="1" t="s">
        <v>70</v>
      </c>
      <c r="AG502" s="1" t="s">
        <v>71</v>
      </c>
      <c r="AH502" s="1" t="s">
        <v>89</v>
      </c>
      <c r="AI502" s="1" t="s">
        <v>57</v>
      </c>
      <c r="AJ502" s="5">
        <v>10950</v>
      </c>
      <c r="AK502" s="4">
        <v>-10055</v>
      </c>
      <c r="AL502" s="4">
        <v>0</v>
      </c>
      <c r="AM502" s="4">
        <v>0</v>
      </c>
      <c r="AN502" s="4">
        <v>0</v>
      </c>
      <c r="AO502" s="4">
        <v>-137031</v>
      </c>
      <c r="AP502" s="4">
        <v>-137031</v>
      </c>
      <c r="AQ502" s="4">
        <v>0</v>
      </c>
      <c r="AR502" s="4">
        <v>832235</v>
      </c>
      <c r="AS502" s="1" t="s">
        <v>52</v>
      </c>
      <c r="AT502" s="9">
        <f t="shared" si="208"/>
        <v>43333</v>
      </c>
      <c r="AU502" s="9">
        <f t="shared" si="209"/>
        <v>43313</v>
      </c>
      <c r="AV502" s="9">
        <v>44798</v>
      </c>
      <c r="AW502" s="11">
        <f t="shared" si="210"/>
        <v>4.0136986301369859</v>
      </c>
      <c r="AX502">
        <v>25</v>
      </c>
      <c r="AY502" s="12">
        <v>0.05</v>
      </c>
      <c r="AZ502">
        <f t="shared" si="211"/>
        <v>3.7999999999999999E-2</v>
      </c>
      <c r="BA502" s="13">
        <f t="shared" si="212"/>
        <v>969266</v>
      </c>
      <c r="BB502" s="17" t="s">
        <v>2083</v>
      </c>
      <c r="BC502">
        <f>MATCH(BB502,MONTHLY_INDEX!$A:$A,0)</f>
        <v>745</v>
      </c>
      <c r="BD502">
        <f>MATCH(AU502,MONTHLY_INDEX!$1:$1,0)</f>
        <v>80</v>
      </c>
      <c r="BE502">
        <f>INDEX(MONTHLY_INDEX!$1:$1048576,Final!BC502,Final!BD502)</f>
        <v>106.4</v>
      </c>
      <c r="BF502">
        <f>MATCH($BF$1,MONTHLY_INDEX!$1:$1,0)</f>
        <v>127</v>
      </c>
      <c r="BG502">
        <f>INDEX(MONTHLY_INDEX!$1:$1048576,Final!BC502,Final!BF502)</f>
        <v>115.4</v>
      </c>
      <c r="BH502" s="23">
        <f t="shared" si="230"/>
        <v>8.4586466165413529E-2</v>
      </c>
      <c r="BI502" s="14">
        <f t="shared" si="231"/>
        <v>1051252.7857142857</v>
      </c>
      <c r="BJ502" s="14">
        <f t="shared" si="232"/>
        <v>160337.65090606653</v>
      </c>
      <c r="BK502" s="15">
        <f t="shared" si="213"/>
        <v>890915.13480821915</v>
      </c>
      <c r="BL502" s="52">
        <v>0</v>
      </c>
      <c r="BM502" s="15">
        <f t="shared" si="233"/>
        <v>890915.13480821915</v>
      </c>
    </row>
    <row r="503" spans="1:65">
      <c r="A503" s="8">
        <v>501</v>
      </c>
      <c r="B503" s="1" t="s">
        <v>44</v>
      </c>
      <c r="C503" s="1">
        <v>1500</v>
      </c>
      <c r="D503" s="1" t="s">
        <v>60</v>
      </c>
      <c r="E503" s="1">
        <v>150000025</v>
      </c>
      <c r="F503" s="1" t="s">
        <v>60</v>
      </c>
      <c r="G503" s="1" t="s">
        <v>94</v>
      </c>
      <c r="H503" s="1">
        <v>6</v>
      </c>
      <c r="I503" s="1" t="s">
        <v>52</v>
      </c>
      <c r="J503" s="1" t="s">
        <v>49</v>
      </c>
      <c r="K503" s="1">
        <v>17406001</v>
      </c>
      <c r="L503" s="1" t="s">
        <v>50</v>
      </c>
      <c r="M503" s="1" t="s">
        <v>51</v>
      </c>
      <c r="N503" s="1" t="s">
        <v>64</v>
      </c>
      <c r="O503" s="1" t="s">
        <v>65</v>
      </c>
      <c r="P503" s="1" t="s">
        <v>66</v>
      </c>
      <c r="Q503" s="1" t="s">
        <v>67</v>
      </c>
      <c r="R503" s="1" t="s">
        <v>87</v>
      </c>
      <c r="S503" s="1" t="s">
        <v>88</v>
      </c>
      <c r="T503" s="2">
        <v>43333</v>
      </c>
      <c r="U503" s="2">
        <v>43333</v>
      </c>
      <c r="V503" s="1" t="s">
        <v>52</v>
      </c>
      <c r="W503" s="3">
        <v>1</v>
      </c>
      <c r="X503" s="1" t="s">
        <v>53</v>
      </c>
      <c r="Y503" s="4">
        <v>735000</v>
      </c>
      <c r="Z503" s="4">
        <v>-96287</v>
      </c>
      <c r="AA503" s="4">
        <v>0</v>
      </c>
      <c r="AB503" s="4">
        <v>0</v>
      </c>
      <c r="AC503" s="4">
        <v>0</v>
      </c>
      <c r="AD503" s="4">
        <v>735000</v>
      </c>
      <c r="AE503" s="5">
        <v>1685</v>
      </c>
      <c r="AF503" s="1" t="s">
        <v>70</v>
      </c>
      <c r="AG503" s="1" t="s">
        <v>71</v>
      </c>
      <c r="AH503" s="1" t="s">
        <v>89</v>
      </c>
      <c r="AI503" s="1" t="s">
        <v>57</v>
      </c>
      <c r="AJ503" s="5">
        <v>10950</v>
      </c>
      <c r="AK503" s="4">
        <v>-7625</v>
      </c>
      <c r="AL503" s="4">
        <v>0</v>
      </c>
      <c r="AM503" s="4">
        <v>0</v>
      </c>
      <c r="AN503" s="4">
        <v>0</v>
      </c>
      <c r="AO503" s="4">
        <v>-103912</v>
      </c>
      <c r="AP503" s="4">
        <v>-103912</v>
      </c>
      <c r="AQ503" s="4">
        <v>0</v>
      </c>
      <c r="AR503" s="4">
        <v>631088</v>
      </c>
      <c r="AS503" s="1" t="s">
        <v>52</v>
      </c>
      <c r="AT503" s="9">
        <f t="shared" si="208"/>
        <v>43333</v>
      </c>
      <c r="AU503" s="9">
        <f t="shared" si="209"/>
        <v>43313</v>
      </c>
      <c r="AV503" s="9">
        <v>44798</v>
      </c>
      <c r="AW503" s="11">
        <f t="shared" si="210"/>
        <v>4.0136986301369859</v>
      </c>
      <c r="AX503">
        <v>10</v>
      </c>
      <c r="AY503" s="12">
        <v>0.05</v>
      </c>
      <c r="AZ503">
        <f t="shared" si="211"/>
        <v>9.5000000000000001E-2</v>
      </c>
      <c r="BA503" s="13">
        <f t="shared" si="212"/>
        <v>735000</v>
      </c>
      <c r="BB503" s="17" t="s">
        <v>1853</v>
      </c>
      <c r="BC503">
        <f>MATCH(BB503,MONTHLY_INDEX!$A:$A,0)</f>
        <v>630</v>
      </c>
      <c r="BD503">
        <f>MATCH(AU503,MONTHLY_INDEX!$1:$1,0)</f>
        <v>80</v>
      </c>
      <c r="BE503">
        <f>INDEX(MONTHLY_INDEX!$1:$1048576,Final!BC503,Final!BD503)</f>
        <v>111.6</v>
      </c>
      <c r="BF503">
        <f>MATCH($BF$1,MONTHLY_INDEX!$1:$1,0)</f>
        <v>127</v>
      </c>
      <c r="BG503">
        <f>INDEX(MONTHLY_INDEX!$1:$1048576,Final!BC503,Final!BF503)</f>
        <v>151.1</v>
      </c>
      <c r="BH503" s="23">
        <f t="shared" si="230"/>
        <v>0.35394265232974914</v>
      </c>
      <c r="BI503" s="14">
        <f t="shared" si="231"/>
        <v>995147.84946236562</v>
      </c>
      <c r="BJ503" s="14">
        <f t="shared" si="232"/>
        <v>379451.2382162321</v>
      </c>
      <c r="BK503" s="15">
        <f t="shared" si="213"/>
        <v>615696.61124613346</v>
      </c>
      <c r="BL503" s="52">
        <v>0</v>
      </c>
      <c r="BM503" s="15">
        <f t="shared" si="233"/>
        <v>615696.61124613346</v>
      </c>
    </row>
    <row r="504" spans="1:65">
      <c r="A504" s="8">
        <v>502</v>
      </c>
      <c r="B504" s="1" t="s">
        <v>44</v>
      </c>
      <c r="C504" s="1">
        <v>1500</v>
      </c>
      <c r="D504" s="1" t="s">
        <v>60</v>
      </c>
      <c r="E504" s="1">
        <v>150000025</v>
      </c>
      <c r="F504" s="1" t="s">
        <v>60</v>
      </c>
      <c r="G504" s="1" t="s">
        <v>95</v>
      </c>
      <c r="H504" s="1">
        <v>7</v>
      </c>
      <c r="I504" s="1" t="s">
        <v>52</v>
      </c>
      <c r="J504" s="1" t="s">
        <v>49</v>
      </c>
      <c r="K504" s="1">
        <v>17406001</v>
      </c>
      <c r="L504" s="1" t="s">
        <v>50</v>
      </c>
      <c r="M504" s="1" t="s">
        <v>51</v>
      </c>
      <c r="N504" s="1" t="s">
        <v>64</v>
      </c>
      <c r="O504" s="1" t="s">
        <v>65</v>
      </c>
      <c r="P504" s="1" t="s">
        <v>66</v>
      </c>
      <c r="Q504" s="1" t="s">
        <v>67</v>
      </c>
      <c r="R504" s="1" t="s">
        <v>87</v>
      </c>
      <c r="S504" s="1" t="s">
        <v>88</v>
      </c>
      <c r="T504" s="2">
        <v>43333</v>
      </c>
      <c r="U504" s="2">
        <v>43333</v>
      </c>
      <c r="V504" s="1" t="s">
        <v>52</v>
      </c>
      <c r="W504" s="3">
        <v>1</v>
      </c>
      <c r="X504" s="1" t="s">
        <v>53</v>
      </c>
      <c r="Y504" s="4">
        <v>126000</v>
      </c>
      <c r="Z504" s="4">
        <v>-16506</v>
      </c>
      <c r="AA504" s="4">
        <v>0</v>
      </c>
      <c r="AB504" s="4">
        <v>0</v>
      </c>
      <c r="AC504" s="4">
        <v>0</v>
      </c>
      <c r="AD504" s="4">
        <v>126000</v>
      </c>
      <c r="AE504" s="5">
        <v>1685</v>
      </c>
      <c r="AF504" s="1" t="s">
        <v>70</v>
      </c>
      <c r="AG504" s="1" t="s">
        <v>71</v>
      </c>
      <c r="AH504" s="1" t="s">
        <v>89</v>
      </c>
      <c r="AI504" s="1" t="s">
        <v>57</v>
      </c>
      <c r="AJ504" s="5">
        <v>10950</v>
      </c>
      <c r="AK504" s="4">
        <v>-1307</v>
      </c>
      <c r="AL504" s="4">
        <v>0</v>
      </c>
      <c r="AM504" s="4">
        <v>0</v>
      </c>
      <c r="AN504" s="4">
        <v>0</v>
      </c>
      <c r="AO504" s="4">
        <v>-17813</v>
      </c>
      <c r="AP504" s="4">
        <v>-17813</v>
      </c>
      <c r="AQ504" s="4">
        <v>0</v>
      </c>
      <c r="AR504" s="4">
        <v>108187</v>
      </c>
      <c r="AS504" s="1" t="s">
        <v>52</v>
      </c>
      <c r="AT504" s="9">
        <f t="shared" si="208"/>
        <v>43333</v>
      </c>
      <c r="AU504" s="9">
        <f t="shared" si="209"/>
        <v>43313</v>
      </c>
      <c r="AV504" s="9">
        <v>44798</v>
      </c>
      <c r="AW504" s="11">
        <f t="shared" si="210"/>
        <v>4.0136986301369859</v>
      </c>
      <c r="AX504">
        <v>25</v>
      </c>
      <c r="AY504" s="12">
        <v>0.05</v>
      </c>
      <c r="AZ504">
        <f t="shared" si="211"/>
        <v>3.7999999999999999E-2</v>
      </c>
      <c r="BA504" s="13">
        <f t="shared" si="212"/>
        <v>126000</v>
      </c>
      <c r="BB504" s="17" t="s">
        <v>2189</v>
      </c>
      <c r="BC504">
        <f>MATCH(BB504,MONTHLY_INDEX!$A:$A,0)</f>
        <v>798</v>
      </c>
      <c r="BD504">
        <f>MATCH(AU504,MONTHLY_INDEX!$1:$1,0)</f>
        <v>80</v>
      </c>
      <c r="BE504">
        <f>INDEX(MONTHLY_INDEX!$1:$1048576,Final!BC504,Final!BD504)</f>
        <v>96</v>
      </c>
      <c r="BF504">
        <f>MATCH($BF$1,MONTHLY_INDEX!$1:$1,0)</f>
        <v>127</v>
      </c>
      <c r="BG504">
        <f>INDEX(MONTHLY_INDEX!$1:$1048576,Final!BC504,Final!BF504)</f>
        <v>95.3</v>
      </c>
      <c r="BH504" s="23">
        <f t="shared" si="230"/>
        <v>-7.2916666666666963E-3</v>
      </c>
      <c r="BI504" s="14">
        <f t="shared" si="231"/>
        <v>125081.25</v>
      </c>
      <c r="BJ504" s="14">
        <f t="shared" si="232"/>
        <v>19077.460787671229</v>
      </c>
      <c r="BK504" s="15">
        <f t="shared" si="213"/>
        <v>106003.78921232877</v>
      </c>
      <c r="BL504" s="52">
        <v>0</v>
      </c>
      <c r="BM504" s="15">
        <f t="shared" si="233"/>
        <v>106003.78921232877</v>
      </c>
    </row>
    <row r="505" spans="1:65">
      <c r="A505" s="8">
        <v>503</v>
      </c>
      <c r="B505" s="1" t="s">
        <v>44</v>
      </c>
      <c r="C505" s="1">
        <v>1500</v>
      </c>
      <c r="D505" s="1" t="s">
        <v>60</v>
      </c>
      <c r="E505" s="1">
        <v>150000025</v>
      </c>
      <c r="F505" s="1" t="s">
        <v>60</v>
      </c>
      <c r="G505" s="1" t="s">
        <v>96</v>
      </c>
      <c r="H505" s="1">
        <v>8</v>
      </c>
      <c r="I505" s="1" t="s">
        <v>52</v>
      </c>
      <c r="J505" s="1" t="s">
        <v>49</v>
      </c>
      <c r="K505" s="1">
        <v>17406001</v>
      </c>
      <c r="L505" s="1" t="s">
        <v>50</v>
      </c>
      <c r="M505" s="1" t="s">
        <v>51</v>
      </c>
      <c r="N505" s="1" t="s">
        <v>64</v>
      </c>
      <c r="O505" s="1" t="s">
        <v>65</v>
      </c>
      <c r="P505" s="1" t="s">
        <v>66</v>
      </c>
      <c r="Q505" s="1" t="s">
        <v>67</v>
      </c>
      <c r="R505" s="1" t="s">
        <v>87</v>
      </c>
      <c r="S505" s="1" t="s">
        <v>88</v>
      </c>
      <c r="T505" s="2">
        <v>43333</v>
      </c>
      <c r="U505" s="2">
        <v>43333</v>
      </c>
      <c r="V505" s="1" t="s">
        <v>52</v>
      </c>
      <c r="W505" s="3">
        <v>1</v>
      </c>
      <c r="X505" s="1" t="s">
        <v>53</v>
      </c>
      <c r="Y505" s="4">
        <v>29327302</v>
      </c>
      <c r="Z505" s="4">
        <v>-3841988</v>
      </c>
      <c r="AA505" s="4">
        <v>0</v>
      </c>
      <c r="AB505" s="4">
        <v>0</v>
      </c>
      <c r="AC505" s="4">
        <v>0</v>
      </c>
      <c r="AD505" s="4">
        <v>29327302</v>
      </c>
      <c r="AE505" s="5">
        <v>1685</v>
      </c>
      <c r="AF505" s="1" t="s">
        <v>70</v>
      </c>
      <c r="AG505" s="1" t="s">
        <v>71</v>
      </c>
      <c r="AH505" s="1" t="s">
        <v>89</v>
      </c>
      <c r="AI505" s="1" t="s">
        <v>57</v>
      </c>
      <c r="AJ505" s="5">
        <v>10950</v>
      </c>
      <c r="AK505" s="4">
        <v>-304227</v>
      </c>
      <c r="AL505" s="4">
        <v>0</v>
      </c>
      <c r="AM505" s="4">
        <v>0</v>
      </c>
      <c r="AN505" s="4">
        <v>0</v>
      </c>
      <c r="AO505" s="4">
        <v>-4146215</v>
      </c>
      <c r="AP505" s="4">
        <v>-4146215</v>
      </c>
      <c r="AQ505" s="4">
        <v>0</v>
      </c>
      <c r="AR505" s="4">
        <v>25181087</v>
      </c>
      <c r="AS505" s="1" t="s">
        <v>52</v>
      </c>
      <c r="AT505" s="9">
        <f t="shared" si="208"/>
        <v>43333</v>
      </c>
      <c r="AU505" s="9">
        <f t="shared" si="209"/>
        <v>43313</v>
      </c>
      <c r="AV505" s="9">
        <v>44798</v>
      </c>
      <c r="AW505" s="11">
        <f t="shared" si="210"/>
        <v>4.0136986301369859</v>
      </c>
      <c r="AX505">
        <v>25</v>
      </c>
      <c r="AY505" s="12">
        <v>0.05</v>
      </c>
      <c r="AZ505">
        <f t="shared" si="211"/>
        <v>3.7999999999999999E-2</v>
      </c>
      <c r="BA505" s="13">
        <f t="shared" si="212"/>
        <v>29327302</v>
      </c>
      <c r="BB505" s="17" t="s">
        <v>2189</v>
      </c>
      <c r="BC505">
        <f>MATCH(BB505,MONTHLY_INDEX!$A:$A,0)</f>
        <v>798</v>
      </c>
      <c r="BD505">
        <f>MATCH(AU505,MONTHLY_INDEX!$1:$1,0)</f>
        <v>80</v>
      </c>
      <c r="BE505">
        <f>INDEX(MONTHLY_INDEX!$1:$1048576,Final!BC505,Final!BD505)</f>
        <v>96</v>
      </c>
      <c r="BF505">
        <f>MATCH($BF$1,MONTHLY_INDEX!$1:$1,0)</f>
        <v>127</v>
      </c>
      <c r="BG505">
        <f>INDEX(MONTHLY_INDEX!$1:$1048576,Final!BC505,Final!BF505)</f>
        <v>95.3</v>
      </c>
      <c r="BH505" s="23">
        <f t="shared" si="230"/>
        <v>-7.2916666666666963E-3</v>
      </c>
      <c r="BI505" s="14">
        <f t="shared" si="231"/>
        <v>29113457.089583334</v>
      </c>
      <c r="BJ505" s="14">
        <f t="shared" si="232"/>
        <v>4440400.4278824767</v>
      </c>
      <c r="BK505" s="15">
        <f t="shared" si="213"/>
        <v>24673056.661700856</v>
      </c>
      <c r="BL505" s="52">
        <v>0</v>
      </c>
      <c r="BM505" s="15">
        <f t="shared" si="233"/>
        <v>24673056.661700856</v>
      </c>
    </row>
    <row r="506" spans="1:65">
      <c r="A506" s="8">
        <v>504</v>
      </c>
      <c r="B506" s="1" t="s">
        <v>44</v>
      </c>
      <c r="C506" s="1">
        <v>1500</v>
      </c>
      <c r="D506" s="1" t="s">
        <v>60</v>
      </c>
      <c r="E506" s="1">
        <v>150000025</v>
      </c>
      <c r="F506" s="1" t="s">
        <v>60</v>
      </c>
      <c r="G506" s="1" t="s">
        <v>97</v>
      </c>
      <c r="H506" s="1">
        <v>9</v>
      </c>
      <c r="I506" s="1" t="s">
        <v>52</v>
      </c>
      <c r="J506" s="1" t="s">
        <v>49</v>
      </c>
      <c r="K506" s="1">
        <v>17406001</v>
      </c>
      <c r="L506" s="1" t="s">
        <v>50</v>
      </c>
      <c r="M506" s="1" t="s">
        <v>51</v>
      </c>
      <c r="N506" s="1" t="s">
        <v>64</v>
      </c>
      <c r="O506" s="1" t="s">
        <v>65</v>
      </c>
      <c r="P506" s="1" t="s">
        <v>66</v>
      </c>
      <c r="Q506" s="1" t="s">
        <v>67</v>
      </c>
      <c r="R506" s="1" t="s">
        <v>87</v>
      </c>
      <c r="S506" s="1" t="s">
        <v>88</v>
      </c>
      <c r="T506" s="2">
        <v>43333</v>
      </c>
      <c r="U506" s="2">
        <v>43333</v>
      </c>
      <c r="V506" s="1" t="s">
        <v>52</v>
      </c>
      <c r="W506" s="3">
        <v>1</v>
      </c>
      <c r="X506" s="1" t="s">
        <v>53</v>
      </c>
      <c r="Y506" s="4">
        <v>1517250</v>
      </c>
      <c r="Z506" s="4">
        <v>-198765</v>
      </c>
      <c r="AA506" s="4">
        <v>0</v>
      </c>
      <c r="AB506" s="4">
        <v>0</v>
      </c>
      <c r="AC506" s="4">
        <v>0</v>
      </c>
      <c r="AD506" s="4">
        <v>1517250</v>
      </c>
      <c r="AE506" s="5">
        <v>1685</v>
      </c>
      <c r="AF506" s="1" t="s">
        <v>70</v>
      </c>
      <c r="AG506" s="1" t="s">
        <v>71</v>
      </c>
      <c r="AH506" s="1" t="s">
        <v>89</v>
      </c>
      <c r="AI506" s="1" t="s">
        <v>57</v>
      </c>
      <c r="AJ506" s="5">
        <v>10950</v>
      </c>
      <c r="AK506" s="4">
        <v>-15739</v>
      </c>
      <c r="AL506" s="4">
        <v>0</v>
      </c>
      <c r="AM506" s="4">
        <v>0</v>
      </c>
      <c r="AN506" s="4">
        <v>0</v>
      </c>
      <c r="AO506" s="4">
        <v>-214504</v>
      </c>
      <c r="AP506" s="4">
        <v>-214504</v>
      </c>
      <c r="AQ506" s="4">
        <v>0</v>
      </c>
      <c r="AR506" s="4">
        <v>1302746</v>
      </c>
      <c r="AS506" s="1" t="s">
        <v>52</v>
      </c>
      <c r="AT506" s="9">
        <f t="shared" si="208"/>
        <v>43333</v>
      </c>
      <c r="AU506" s="9">
        <f t="shared" si="209"/>
        <v>43313</v>
      </c>
      <c r="AV506" s="9">
        <v>44798</v>
      </c>
      <c r="AW506" s="11">
        <f t="shared" si="210"/>
        <v>4.0136986301369859</v>
      </c>
      <c r="AX506">
        <v>15</v>
      </c>
      <c r="AY506" s="12">
        <v>0.05</v>
      </c>
      <c r="AZ506">
        <f t="shared" si="211"/>
        <v>6.3333333333333325E-2</v>
      </c>
      <c r="BA506" s="13">
        <f t="shared" si="212"/>
        <v>1517250</v>
      </c>
      <c r="BB506" s="17" t="s">
        <v>1941</v>
      </c>
      <c r="BC506">
        <f>MATCH(BB506,MONTHLY_INDEX!$A:$A,0)</f>
        <v>674</v>
      </c>
      <c r="BD506">
        <f>MATCH(AU506,MONTHLY_INDEX!$1:$1,0)</f>
        <v>80</v>
      </c>
      <c r="BE506">
        <f>INDEX(MONTHLY_INDEX!$1:$1048576,Final!BC506,Final!BD506)</f>
        <v>105.1</v>
      </c>
      <c r="BF506">
        <f>MATCH($BF$1,MONTHLY_INDEX!$1:$1,0)</f>
        <v>127</v>
      </c>
      <c r="BG506">
        <f>INDEX(MONTHLY_INDEX!$1:$1048576,Final!BC506,Final!BF506)</f>
        <v>122.8</v>
      </c>
      <c r="BH506" s="23">
        <f t="shared" si="230"/>
        <v>0.16841103710751668</v>
      </c>
      <c r="BI506" s="14">
        <f t="shared" si="231"/>
        <v>1772771.6460513796</v>
      </c>
      <c r="BJ506" s="14">
        <f t="shared" si="232"/>
        <v>450640.17139580037</v>
      </c>
      <c r="BK506" s="15">
        <f t="shared" si="213"/>
        <v>1322131.4746555793</v>
      </c>
      <c r="BL506" s="52">
        <v>0</v>
      </c>
      <c r="BM506" s="15">
        <f t="shared" si="233"/>
        <v>1322131.4746555793</v>
      </c>
    </row>
    <row r="507" spans="1:65">
      <c r="A507" s="8">
        <v>505</v>
      </c>
      <c r="B507" s="1" t="s">
        <v>44</v>
      </c>
      <c r="C507" s="1">
        <v>1500</v>
      </c>
      <c r="D507" s="1" t="s">
        <v>60</v>
      </c>
      <c r="E507" s="1">
        <v>150000025</v>
      </c>
      <c r="F507" s="1" t="s">
        <v>60</v>
      </c>
      <c r="G507" s="1" t="s">
        <v>98</v>
      </c>
      <c r="H507" s="1">
        <v>10</v>
      </c>
      <c r="I507" s="1" t="s">
        <v>52</v>
      </c>
      <c r="J507" s="1" t="s">
        <v>49</v>
      </c>
      <c r="K507" s="1">
        <v>17406001</v>
      </c>
      <c r="L507" s="1" t="s">
        <v>50</v>
      </c>
      <c r="M507" s="1" t="s">
        <v>51</v>
      </c>
      <c r="N507" s="1" t="s">
        <v>64</v>
      </c>
      <c r="O507" s="1" t="s">
        <v>65</v>
      </c>
      <c r="P507" s="1" t="s">
        <v>66</v>
      </c>
      <c r="Q507" s="1" t="s">
        <v>67</v>
      </c>
      <c r="R507" s="1" t="s">
        <v>87</v>
      </c>
      <c r="S507" s="1" t="s">
        <v>88</v>
      </c>
      <c r="T507" s="2">
        <v>43333</v>
      </c>
      <c r="U507" s="2">
        <v>43333</v>
      </c>
      <c r="V507" s="1" t="s">
        <v>52</v>
      </c>
      <c r="W507" s="3">
        <v>1</v>
      </c>
      <c r="X507" s="1" t="s">
        <v>53</v>
      </c>
      <c r="Y507" s="4">
        <v>312900</v>
      </c>
      <c r="Z507" s="4">
        <v>-40991</v>
      </c>
      <c r="AA507" s="4">
        <v>0</v>
      </c>
      <c r="AB507" s="4">
        <v>0</v>
      </c>
      <c r="AC507" s="4">
        <v>0</v>
      </c>
      <c r="AD507" s="4">
        <v>312900</v>
      </c>
      <c r="AE507" s="5">
        <v>1685</v>
      </c>
      <c r="AF507" s="1" t="s">
        <v>70</v>
      </c>
      <c r="AG507" s="1" t="s">
        <v>71</v>
      </c>
      <c r="AH507" s="1" t="s">
        <v>89</v>
      </c>
      <c r="AI507" s="1" t="s">
        <v>57</v>
      </c>
      <c r="AJ507" s="5">
        <v>10950</v>
      </c>
      <c r="AK507" s="4">
        <v>-3246</v>
      </c>
      <c r="AL507" s="4">
        <v>0</v>
      </c>
      <c r="AM507" s="4">
        <v>0</v>
      </c>
      <c r="AN507" s="4">
        <v>0</v>
      </c>
      <c r="AO507" s="4">
        <v>-44237</v>
      </c>
      <c r="AP507" s="4">
        <v>-44237</v>
      </c>
      <c r="AQ507" s="4">
        <v>0</v>
      </c>
      <c r="AR507" s="4">
        <v>268663</v>
      </c>
      <c r="AS507" s="1" t="s">
        <v>52</v>
      </c>
      <c r="AT507" s="9">
        <f t="shared" si="208"/>
        <v>43333</v>
      </c>
      <c r="AU507" s="9">
        <f t="shared" si="209"/>
        <v>43313</v>
      </c>
      <c r="AV507" s="9">
        <v>44798</v>
      </c>
      <c r="AW507" s="11">
        <f t="shared" si="210"/>
        <v>4.0136986301369859</v>
      </c>
      <c r="AX507">
        <v>10</v>
      </c>
      <c r="AY507" s="12">
        <v>0.05</v>
      </c>
      <c r="AZ507">
        <f t="shared" si="211"/>
        <v>9.5000000000000001E-2</v>
      </c>
      <c r="BA507" s="13">
        <f t="shared" si="212"/>
        <v>312900</v>
      </c>
      <c r="BB507" s="17" t="s">
        <v>2189</v>
      </c>
      <c r="BC507">
        <f>MATCH(BB507,MONTHLY_INDEX!$A:$A,0)</f>
        <v>798</v>
      </c>
      <c r="BD507">
        <f>MATCH(AU507,MONTHLY_INDEX!$1:$1,0)</f>
        <v>80</v>
      </c>
      <c r="BE507">
        <f>INDEX(MONTHLY_INDEX!$1:$1048576,Final!BC507,Final!BD507)</f>
        <v>96</v>
      </c>
      <c r="BF507">
        <f>MATCH($BF$1,MONTHLY_INDEX!$1:$1,0)</f>
        <v>127</v>
      </c>
      <c r="BG507">
        <f>INDEX(MONTHLY_INDEX!$1:$1048576,Final!BC507,Final!BF507)</f>
        <v>95.3</v>
      </c>
      <c r="BH507" s="23">
        <f t="shared" si="230"/>
        <v>-7.2916666666666963E-3</v>
      </c>
      <c r="BI507" s="14">
        <f t="shared" si="231"/>
        <v>310618.4375</v>
      </c>
      <c r="BJ507" s="14">
        <f t="shared" si="232"/>
        <v>118439.2357234589</v>
      </c>
      <c r="BK507" s="15">
        <f t="shared" si="213"/>
        <v>192179.2017765411</v>
      </c>
      <c r="BL507" s="52">
        <v>0</v>
      </c>
      <c r="BM507" s="15">
        <f t="shared" si="233"/>
        <v>192179.2017765411</v>
      </c>
    </row>
    <row r="508" spans="1:65">
      <c r="A508" s="8">
        <v>506</v>
      </c>
      <c r="B508" s="1" t="s">
        <v>44</v>
      </c>
      <c r="C508" s="1">
        <v>1500</v>
      </c>
      <c r="D508" s="1" t="s">
        <v>60</v>
      </c>
      <c r="E508" s="1">
        <v>150000025</v>
      </c>
      <c r="F508" s="1" t="s">
        <v>60</v>
      </c>
      <c r="G508" s="1" t="s">
        <v>99</v>
      </c>
      <c r="H508" s="1">
        <v>11</v>
      </c>
      <c r="I508" s="1" t="s">
        <v>52</v>
      </c>
      <c r="J508" s="1" t="s">
        <v>49</v>
      </c>
      <c r="K508" s="1">
        <v>17406001</v>
      </c>
      <c r="L508" s="1" t="s">
        <v>50</v>
      </c>
      <c r="M508" s="1" t="s">
        <v>51</v>
      </c>
      <c r="N508" s="1" t="s">
        <v>64</v>
      </c>
      <c r="O508" s="1" t="s">
        <v>65</v>
      </c>
      <c r="P508" s="1" t="s">
        <v>66</v>
      </c>
      <c r="Q508" s="1" t="s">
        <v>67</v>
      </c>
      <c r="R508" s="1" t="s">
        <v>87</v>
      </c>
      <c r="S508" s="1" t="s">
        <v>88</v>
      </c>
      <c r="T508" s="2">
        <v>43333</v>
      </c>
      <c r="U508" s="2">
        <v>43333</v>
      </c>
      <c r="V508" s="1" t="s">
        <v>52</v>
      </c>
      <c r="W508" s="3">
        <v>1</v>
      </c>
      <c r="X508" s="1" t="s">
        <v>53</v>
      </c>
      <c r="Y508" s="4">
        <v>1174950</v>
      </c>
      <c r="Z508" s="4">
        <v>-153922</v>
      </c>
      <c r="AA508" s="4">
        <v>0</v>
      </c>
      <c r="AB508" s="4">
        <v>0</v>
      </c>
      <c r="AC508" s="4">
        <v>0</v>
      </c>
      <c r="AD508" s="4">
        <v>1174950</v>
      </c>
      <c r="AE508" s="5">
        <v>1685</v>
      </c>
      <c r="AF508" s="1" t="s">
        <v>70</v>
      </c>
      <c r="AG508" s="1" t="s">
        <v>71</v>
      </c>
      <c r="AH508" s="1" t="s">
        <v>89</v>
      </c>
      <c r="AI508" s="1" t="s">
        <v>57</v>
      </c>
      <c r="AJ508" s="5">
        <v>10950</v>
      </c>
      <c r="AK508" s="4">
        <v>-12188</v>
      </c>
      <c r="AL508" s="4">
        <v>0</v>
      </c>
      <c r="AM508" s="4">
        <v>0</v>
      </c>
      <c r="AN508" s="4">
        <v>0</v>
      </c>
      <c r="AO508" s="4">
        <v>-166110</v>
      </c>
      <c r="AP508" s="4">
        <v>-166110</v>
      </c>
      <c r="AQ508" s="4">
        <v>0</v>
      </c>
      <c r="AR508" s="4">
        <v>1008840</v>
      </c>
      <c r="AS508" s="1" t="s">
        <v>52</v>
      </c>
      <c r="AT508" s="9">
        <f t="shared" si="208"/>
        <v>43333</v>
      </c>
      <c r="AU508" s="9">
        <f t="shared" si="209"/>
        <v>43313</v>
      </c>
      <c r="AV508" s="9">
        <v>44798</v>
      </c>
      <c r="AW508" s="11">
        <f t="shared" si="210"/>
        <v>4.0136986301369859</v>
      </c>
      <c r="AX508">
        <v>10</v>
      </c>
      <c r="AY508" s="12">
        <v>0.05</v>
      </c>
      <c r="AZ508">
        <f t="shared" si="211"/>
        <v>9.5000000000000001E-2</v>
      </c>
      <c r="BA508" s="13">
        <f t="shared" si="212"/>
        <v>1174950</v>
      </c>
      <c r="BB508" s="17" t="s">
        <v>2189</v>
      </c>
      <c r="BC508">
        <f>MATCH(BB508,MONTHLY_INDEX!$A:$A,0)</f>
        <v>798</v>
      </c>
      <c r="BD508">
        <f>MATCH(AU508,MONTHLY_INDEX!$1:$1,0)</f>
        <v>80</v>
      </c>
      <c r="BE508">
        <f>INDEX(MONTHLY_INDEX!$1:$1048576,Final!BC508,Final!BD508)</f>
        <v>96</v>
      </c>
      <c r="BF508">
        <f>MATCH($BF$1,MONTHLY_INDEX!$1:$1,0)</f>
        <v>127</v>
      </c>
      <c r="BG508">
        <f>INDEX(MONTHLY_INDEX!$1:$1048576,Final!BC508,Final!BF508)</f>
        <v>95.3</v>
      </c>
      <c r="BH508" s="23">
        <f t="shared" si="230"/>
        <v>-7.2916666666666963E-3</v>
      </c>
      <c r="BI508" s="14">
        <f t="shared" si="231"/>
        <v>1166382.65625</v>
      </c>
      <c r="BJ508" s="14">
        <f t="shared" si="232"/>
        <v>444743.30461258558</v>
      </c>
      <c r="BK508" s="15">
        <f t="shared" si="213"/>
        <v>721639.35163741442</v>
      </c>
      <c r="BL508" s="52">
        <v>0</v>
      </c>
      <c r="BM508" s="15">
        <f t="shared" si="233"/>
        <v>721639.35163741442</v>
      </c>
    </row>
    <row r="509" spans="1:65">
      <c r="A509" s="8">
        <v>507</v>
      </c>
      <c r="B509" s="1" t="s">
        <v>44</v>
      </c>
      <c r="C509" s="1">
        <v>1500</v>
      </c>
      <c r="D509" s="1" t="s">
        <v>60</v>
      </c>
      <c r="E509" s="1">
        <v>150000025</v>
      </c>
      <c r="F509" s="1" t="s">
        <v>60</v>
      </c>
      <c r="G509" s="1" t="s">
        <v>100</v>
      </c>
      <c r="H509" s="1">
        <v>12</v>
      </c>
      <c r="I509" s="1" t="s">
        <v>52</v>
      </c>
      <c r="J509" s="1" t="s">
        <v>49</v>
      </c>
      <c r="K509" s="1">
        <v>17406001</v>
      </c>
      <c r="L509" s="1" t="s">
        <v>50</v>
      </c>
      <c r="M509" s="1" t="s">
        <v>51</v>
      </c>
      <c r="N509" s="1" t="s">
        <v>64</v>
      </c>
      <c r="O509" s="1" t="s">
        <v>65</v>
      </c>
      <c r="P509" s="1" t="s">
        <v>66</v>
      </c>
      <c r="Q509" s="1" t="s">
        <v>67</v>
      </c>
      <c r="R509" s="1" t="s">
        <v>87</v>
      </c>
      <c r="S509" s="1" t="s">
        <v>88</v>
      </c>
      <c r="T509" s="2">
        <v>43333</v>
      </c>
      <c r="U509" s="2">
        <v>43333</v>
      </c>
      <c r="V509" s="1" t="s">
        <v>52</v>
      </c>
      <c r="W509" s="3">
        <v>1</v>
      </c>
      <c r="X509" s="1" t="s">
        <v>53</v>
      </c>
      <c r="Y509" s="4">
        <v>582750</v>
      </c>
      <c r="Z509" s="4">
        <v>-76342</v>
      </c>
      <c r="AA509" s="4">
        <v>0</v>
      </c>
      <c r="AB509" s="4">
        <v>0</v>
      </c>
      <c r="AC509" s="4">
        <v>0</v>
      </c>
      <c r="AD509" s="4">
        <v>582750</v>
      </c>
      <c r="AE509" s="5">
        <v>1685</v>
      </c>
      <c r="AF509" s="1" t="s">
        <v>70</v>
      </c>
      <c r="AG509" s="1" t="s">
        <v>71</v>
      </c>
      <c r="AH509" s="1" t="s">
        <v>89</v>
      </c>
      <c r="AI509" s="1" t="s">
        <v>57</v>
      </c>
      <c r="AJ509" s="5">
        <v>10950</v>
      </c>
      <c r="AK509" s="4">
        <v>-6045</v>
      </c>
      <c r="AL509" s="4">
        <v>0</v>
      </c>
      <c r="AM509" s="4">
        <v>0</v>
      </c>
      <c r="AN509" s="4">
        <v>0</v>
      </c>
      <c r="AO509" s="4">
        <v>-82387</v>
      </c>
      <c r="AP509" s="4">
        <v>-82387</v>
      </c>
      <c r="AQ509" s="4">
        <v>0</v>
      </c>
      <c r="AR509" s="4">
        <v>500363</v>
      </c>
      <c r="AS509" s="1" t="s">
        <v>52</v>
      </c>
      <c r="AT509" s="9">
        <f t="shared" si="208"/>
        <v>43333</v>
      </c>
      <c r="AU509" s="9">
        <f t="shared" si="209"/>
        <v>43313</v>
      </c>
      <c r="AV509" s="9">
        <v>44798</v>
      </c>
      <c r="AW509" s="11">
        <f t="shared" si="210"/>
        <v>4.0136986301369859</v>
      </c>
      <c r="AX509">
        <v>10</v>
      </c>
      <c r="AY509" s="12">
        <v>0.05</v>
      </c>
      <c r="AZ509">
        <f t="shared" si="211"/>
        <v>9.5000000000000001E-2</v>
      </c>
      <c r="BA509" s="13">
        <f t="shared" si="212"/>
        <v>582750</v>
      </c>
      <c r="BB509" s="17" t="s">
        <v>1973</v>
      </c>
      <c r="BC509">
        <f>MATCH(BB509,MONTHLY_INDEX!$A:$A,0)</f>
        <v>690</v>
      </c>
      <c r="BD509">
        <f>MATCH(AU509,MONTHLY_INDEX!$1:$1,0)</f>
        <v>80</v>
      </c>
      <c r="BE509">
        <f>INDEX(MONTHLY_INDEX!$1:$1048576,Final!BC509,Final!BD509)</f>
        <v>110</v>
      </c>
      <c r="BF509">
        <f>MATCH($BF$1,MONTHLY_INDEX!$1:$1,0)</f>
        <v>127</v>
      </c>
      <c r="BG509">
        <f>INDEX(MONTHLY_INDEX!$1:$1048576,Final!BC509,Final!BF509)</f>
        <v>145.69999999999999</v>
      </c>
      <c r="BH509" s="23">
        <f t="shared" si="230"/>
        <v>0.32454545454545441</v>
      </c>
      <c r="BI509" s="14">
        <f t="shared" si="231"/>
        <v>771878.86363636365</v>
      </c>
      <c r="BJ509" s="14">
        <f t="shared" si="232"/>
        <v>294318.46807285177</v>
      </c>
      <c r="BK509" s="15">
        <f t="shared" si="213"/>
        <v>477560.39556351188</v>
      </c>
      <c r="BL509" s="52">
        <v>0</v>
      </c>
      <c r="BM509" s="15">
        <f t="shared" si="233"/>
        <v>477560.39556351188</v>
      </c>
    </row>
    <row r="510" spans="1:65">
      <c r="A510" s="8">
        <v>508</v>
      </c>
      <c r="B510" s="1" t="s">
        <v>44</v>
      </c>
      <c r="C510" s="1">
        <v>1500</v>
      </c>
      <c r="D510" s="1" t="s">
        <v>60</v>
      </c>
      <c r="E510" s="1">
        <v>150000025</v>
      </c>
      <c r="F510" s="1" t="s">
        <v>60</v>
      </c>
      <c r="G510" s="1" t="s">
        <v>101</v>
      </c>
      <c r="H510" s="1">
        <v>13</v>
      </c>
      <c r="I510" s="1" t="s">
        <v>52</v>
      </c>
      <c r="J510" s="1" t="s">
        <v>49</v>
      </c>
      <c r="K510" s="1">
        <v>17406001</v>
      </c>
      <c r="L510" s="1" t="s">
        <v>50</v>
      </c>
      <c r="M510" s="1" t="s">
        <v>51</v>
      </c>
      <c r="N510" s="1" t="s">
        <v>64</v>
      </c>
      <c r="O510" s="1" t="s">
        <v>65</v>
      </c>
      <c r="P510" s="1" t="s">
        <v>66</v>
      </c>
      <c r="Q510" s="1" t="s">
        <v>67</v>
      </c>
      <c r="R510" s="1" t="s">
        <v>87</v>
      </c>
      <c r="S510" s="1" t="s">
        <v>88</v>
      </c>
      <c r="T510" s="2">
        <v>43333</v>
      </c>
      <c r="U510" s="2">
        <v>43333</v>
      </c>
      <c r="V510" s="1" t="s">
        <v>52</v>
      </c>
      <c r="W510" s="3">
        <v>1</v>
      </c>
      <c r="X510" s="1" t="s">
        <v>53</v>
      </c>
      <c r="Y510" s="4">
        <v>9976171</v>
      </c>
      <c r="Z510" s="4">
        <v>-1306915</v>
      </c>
      <c r="AA510" s="4">
        <v>0</v>
      </c>
      <c r="AB510" s="4">
        <v>0</v>
      </c>
      <c r="AC510" s="4">
        <v>0</v>
      </c>
      <c r="AD510" s="4">
        <v>9976171</v>
      </c>
      <c r="AE510" s="5">
        <v>1685</v>
      </c>
      <c r="AF510" s="1" t="s">
        <v>70</v>
      </c>
      <c r="AG510" s="1" t="s">
        <v>71</v>
      </c>
      <c r="AH510" s="1" t="s">
        <v>89</v>
      </c>
      <c r="AI510" s="1" t="s">
        <v>57</v>
      </c>
      <c r="AJ510" s="5">
        <v>10950</v>
      </c>
      <c r="AK510" s="4">
        <v>-103488</v>
      </c>
      <c r="AL510" s="4">
        <v>0</v>
      </c>
      <c r="AM510" s="4">
        <v>0</v>
      </c>
      <c r="AN510" s="4">
        <v>0</v>
      </c>
      <c r="AO510" s="4">
        <v>-1410403</v>
      </c>
      <c r="AP510" s="4">
        <v>-1410403</v>
      </c>
      <c r="AQ510" s="4">
        <v>0</v>
      </c>
      <c r="AR510" s="4">
        <v>8565768</v>
      </c>
      <c r="AS510" s="1" t="s">
        <v>52</v>
      </c>
      <c r="AT510" s="9">
        <f t="shared" si="208"/>
        <v>43333</v>
      </c>
      <c r="AU510" s="9">
        <f t="shared" si="209"/>
        <v>43313</v>
      </c>
      <c r="AV510" s="9">
        <v>44798</v>
      </c>
      <c r="AW510" s="11">
        <f t="shared" si="210"/>
        <v>4.0136986301369859</v>
      </c>
      <c r="AX510">
        <v>25</v>
      </c>
      <c r="AY510" s="12">
        <v>0.05</v>
      </c>
      <c r="AZ510">
        <f t="shared" si="211"/>
        <v>3.7999999999999999E-2</v>
      </c>
      <c r="BA510" s="13">
        <f t="shared" si="212"/>
        <v>9976171</v>
      </c>
      <c r="BB510" s="17" t="s">
        <v>2189</v>
      </c>
      <c r="BC510">
        <f>MATCH(BB510,MONTHLY_INDEX!$A:$A,0)</f>
        <v>798</v>
      </c>
      <c r="BD510">
        <f>MATCH(AU510,MONTHLY_INDEX!$1:$1,0)</f>
        <v>80</v>
      </c>
      <c r="BE510">
        <f>INDEX(MONTHLY_INDEX!$1:$1048576,Final!BC510,Final!BD510)</f>
        <v>96</v>
      </c>
      <c r="BF510">
        <f>MATCH($BF$1,MONTHLY_INDEX!$1:$1,0)</f>
        <v>127</v>
      </c>
      <c r="BG510">
        <f>INDEX(MONTHLY_INDEX!$1:$1048576,Final!BC510,Final!BF510)</f>
        <v>95.3</v>
      </c>
      <c r="BH510" s="23">
        <f t="shared" si="230"/>
        <v>-7.2916666666666963E-3</v>
      </c>
      <c r="BI510" s="14">
        <f t="shared" si="231"/>
        <v>9903428.0864583328</v>
      </c>
      <c r="BJ510" s="14">
        <f t="shared" si="232"/>
        <v>1510476.2782825625</v>
      </c>
      <c r="BK510" s="15">
        <f t="shared" si="213"/>
        <v>8392951.8081757706</v>
      </c>
      <c r="BL510" s="52">
        <v>0</v>
      </c>
      <c r="BM510" s="15">
        <f t="shared" si="233"/>
        <v>8392951.8081757706</v>
      </c>
    </row>
    <row r="511" spans="1:65">
      <c r="A511" s="8">
        <v>509</v>
      </c>
      <c r="B511" s="1" t="s">
        <v>44</v>
      </c>
      <c r="C511" s="1">
        <v>1500</v>
      </c>
      <c r="D511" s="1" t="s">
        <v>60</v>
      </c>
      <c r="E511" s="1">
        <v>150000025</v>
      </c>
      <c r="F511" s="1" t="s">
        <v>60</v>
      </c>
      <c r="G511" s="1" t="s">
        <v>102</v>
      </c>
      <c r="H511" s="1">
        <v>14</v>
      </c>
      <c r="I511" s="1" t="s">
        <v>52</v>
      </c>
      <c r="J511" s="1" t="s">
        <v>49</v>
      </c>
      <c r="K511" s="1">
        <v>17406001</v>
      </c>
      <c r="L511" s="1" t="s">
        <v>50</v>
      </c>
      <c r="M511" s="1" t="s">
        <v>51</v>
      </c>
      <c r="N511" s="1" t="s">
        <v>64</v>
      </c>
      <c r="O511" s="1" t="s">
        <v>65</v>
      </c>
      <c r="P511" s="1" t="s">
        <v>66</v>
      </c>
      <c r="Q511" s="1" t="s">
        <v>67</v>
      </c>
      <c r="R511" s="1" t="s">
        <v>87</v>
      </c>
      <c r="S511" s="1" t="s">
        <v>88</v>
      </c>
      <c r="T511" s="2">
        <v>43333</v>
      </c>
      <c r="U511" s="2">
        <v>43333</v>
      </c>
      <c r="V511" s="1" t="s">
        <v>52</v>
      </c>
      <c r="W511" s="3">
        <v>1</v>
      </c>
      <c r="X511" s="1" t="s">
        <v>53</v>
      </c>
      <c r="Y511" s="4">
        <v>21103901</v>
      </c>
      <c r="Z511" s="4">
        <v>-2764690</v>
      </c>
      <c r="AA511" s="4">
        <v>0</v>
      </c>
      <c r="AB511" s="4">
        <v>0</v>
      </c>
      <c r="AC511" s="4">
        <v>0</v>
      </c>
      <c r="AD511" s="4">
        <v>21103901</v>
      </c>
      <c r="AE511" s="5">
        <v>1685</v>
      </c>
      <c r="AF511" s="1" t="s">
        <v>70</v>
      </c>
      <c r="AG511" s="1" t="s">
        <v>71</v>
      </c>
      <c r="AH511" s="1" t="s">
        <v>89</v>
      </c>
      <c r="AI511" s="1" t="s">
        <v>57</v>
      </c>
      <c r="AJ511" s="5">
        <v>10950</v>
      </c>
      <c r="AK511" s="4">
        <v>-218921</v>
      </c>
      <c r="AL511" s="4">
        <v>0</v>
      </c>
      <c r="AM511" s="4">
        <v>0</v>
      </c>
      <c r="AN511" s="4">
        <v>0</v>
      </c>
      <c r="AO511" s="4">
        <v>-2983611</v>
      </c>
      <c r="AP511" s="4">
        <v>-2983611</v>
      </c>
      <c r="AQ511" s="4">
        <v>0</v>
      </c>
      <c r="AR511" s="4">
        <v>18120290</v>
      </c>
      <c r="AS511" s="1" t="s">
        <v>52</v>
      </c>
      <c r="AT511" s="9">
        <f t="shared" si="208"/>
        <v>43333</v>
      </c>
      <c r="AU511" s="9">
        <f t="shared" si="209"/>
        <v>43313</v>
      </c>
      <c r="AV511" s="9">
        <v>44798</v>
      </c>
      <c r="AW511" s="11">
        <f t="shared" si="210"/>
        <v>4.0136986301369859</v>
      </c>
      <c r="AX511">
        <v>25</v>
      </c>
      <c r="AY511" s="12">
        <v>0.05</v>
      </c>
      <c r="AZ511">
        <f t="shared" si="211"/>
        <v>3.7999999999999999E-2</v>
      </c>
      <c r="BA511" s="13">
        <f t="shared" si="212"/>
        <v>21103901</v>
      </c>
      <c r="BB511" s="17" t="s">
        <v>2189</v>
      </c>
      <c r="BC511">
        <f>MATCH(BB511,MONTHLY_INDEX!$A:$A,0)</f>
        <v>798</v>
      </c>
      <c r="BD511">
        <f>MATCH(AU511,MONTHLY_INDEX!$1:$1,0)</f>
        <v>80</v>
      </c>
      <c r="BE511">
        <f>INDEX(MONTHLY_INDEX!$1:$1048576,Final!BC511,Final!BD511)</f>
        <v>96</v>
      </c>
      <c r="BF511">
        <f>MATCH($BF$1,MONTHLY_INDEX!$1:$1,0)</f>
        <v>127</v>
      </c>
      <c r="BG511">
        <f>INDEX(MONTHLY_INDEX!$1:$1048576,Final!BC511,Final!BF511)</f>
        <v>95.3</v>
      </c>
      <c r="BH511" s="23">
        <f t="shared" si="230"/>
        <v>-7.2916666666666963E-3</v>
      </c>
      <c r="BI511" s="14">
        <f t="shared" si="231"/>
        <v>20950018.388541665</v>
      </c>
      <c r="BJ511" s="14">
        <f t="shared" si="232"/>
        <v>3195308.2840825049</v>
      </c>
      <c r="BK511" s="15">
        <f t="shared" si="213"/>
        <v>17754710.104459159</v>
      </c>
      <c r="BL511" s="52">
        <v>0</v>
      </c>
      <c r="BM511" s="15">
        <f t="shared" si="233"/>
        <v>17754710.104459159</v>
      </c>
    </row>
    <row r="512" spans="1:65">
      <c r="A512" s="8">
        <v>510</v>
      </c>
      <c r="B512" s="1" t="s">
        <v>44</v>
      </c>
      <c r="C512" s="1">
        <v>1500</v>
      </c>
      <c r="D512" s="1" t="s">
        <v>60</v>
      </c>
      <c r="E512" s="1">
        <v>150000025</v>
      </c>
      <c r="F512" s="1" t="s">
        <v>60</v>
      </c>
      <c r="G512" s="1" t="s">
        <v>103</v>
      </c>
      <c r="H512" s="1">
        <v>15</v>
      </c>
      <c r="I512" s="1" t="s">
        <v>52</v>
      </c>
      <c r="J512" s="1" t="s">
        <v>49</v>
      </c>
      <c r="K512" s="1">
        <v>17406001</v>
      </c>
      <c r="L512" s="1" t="s">
        <v>50</v>
      </c>
      <c r="M512" s="1" t="s">
        <v>51</v>
      </c>
      <c r="N512" s="1" t="s">
        <v>64</v>
      </c>
      <c r="O512" s="1" t="s">
        <v>65</v>
      </c>
      <c r="P512" s="1" t="s">
        <v>66</v>
      </c>
      <c r="Q512" s="1" t="s">
        <v>67</v>
      </c>
      <c r="R512" s="1" t="s">
        <v>87</v>
      </c>
      <c r="S512" s="1" t="s">
        <v>88</v>
      </c>
      <c r="T512" s="2">
        <v>43333</v>
      </c>
      <c r="U512" s="2">
        <v>43333</v>
      </c>
      <c r="V512" s="1" t="s">
        <v>52</v>
      </c>
      <c r="W512" s="3">
        <v>1</v>
      </c>
      <c r="X512" s="1" t="s">
        <v>53</v>
      </c>
      <c r="Y512" s="4">
        <v>580650</v>
      </c>
      <c r="Z512" s="4">
        <v>-76066</v>
      </c>
      <c r="AA512" s="4">
        <v>0</v>
      </c>
      <c r="AB512" s="4">
        <v>0</v>
      </c>
      <c r="AC512" s="4">
        <v>0</v>
      </c>
      <c r="AD512" s="4">
        <v>580650</v>
      </c>
      <c r="AE512" s="5">
        <v>1685</v>
      </c>
      <c r="AF512" s="1" t="s">
        <v>70</v>
      </c>
      <c r="AG512" s="1" t="s">
        <v>71</v>
      </c>
      <c r="AH512" s="1" t="s">
        <v>89</v>
      </c>
      <c r="AI512" s="1" t="s">
        <v>57</v>
      </c>
      <c r="AJ512" s="5">
        <v>10950</v>
      </c>
      <c r="AK512" s="4">
        <v>-6023</v>
      </c>
      <c r="AL512" s="4">
        <v>0</v>
      </c>
      <c r="AM512" s="4">
        <v>0</v>
      </c>
      <c r="AN512" s="4">
        <v>0</v>
      </c>
      <c r="AO512" s="4">
        <v>-82089</v>
      </c>
      <c r="AP512" s="4">
        <v>-82089</v>
      </c>
      <c r="AQ512" s="4">
        <v>0</v>
      </c>
      <c r="AR512" s="4">
        <v>498561</v>
      </c>
      <c r="AS512" s="1" t="s">
        <v>52</v>
      </c>
      <c r="AT512" s="9">
        <f t="shared" si="208"/>
        <v>43333</v>
      </c>
      <c r="AU512" s="9">
        <f t="shared" si="209"/>
        <v>43313</v>
      </c>
      <c r="AV512" s="9">
        <v>44798</v>
      </c>
      <c r="AW512" s="11">
        <f t="shared" si="210"/>
        <v>4.0136986301369859</v>
      </c>
      <c r="AX512">
        <v>10</v>
      </c>
      <c r="AY512" s="12">
        <v>0.05</v>
      </c>
      <c r="AZ512">
        <f t="shared" si="211"/>
        <v>9.5000000000000001E-2</v>
      </c>
      <c r="BA512" s="13">
        <f t="shared" si="212"/>
        <v>580650</v>
      </c>
      <c r="BB512" s="17" t="s">
        <v>1941</v>
      </c>
      <c r="BC512">
        <f>MATCH(BB512,MONTHLY_INDEX!$A:$A,0)</f>
        <v>674</v>
      </c>
      <c r="BD512">
        <f>MATCH(AU512,MONTHLY_INDEX!$1:$1,0)</f>
        <v>80</v>
      </c>
      <c r="BE512">
        <f>INDEX(MONTHLY_INDEX!$1:$1048576,Final!BC512,Final!BD512)</f>
        <v>105.1</v>
      </c>
      <c r="BF512">
        <f>MATCH($BF$1,MONTHLY_INDEX!$1:$1,0)</f>
        <v>127</v>
      </c>
      <c r="BG512">
        <f>INDEX(MONTHLY_INDEX!$1:$1048576,Final!BC512,Final!BF512)</f>
        <v>122.8</v>
      </c>
      <c r="BH512" s="23">
        <f t="shared" si="230"/>
        <v>0.16841103710751668</v>
      </c>
      <c r="BI512" s="14">
        <f t="shared" si="231"/>
        <v>678437.86869647959</v>
      </c>
      <c r="BJ512" s="14">
        <f t="shared" si="232"/>
        <v>258689.28870091107</v>
      </c>
      <c r="BK512" s="15">
        <f t="shared" si="213"/>
        <v>419748.57999556849</v>
      </c>
      <c r="BL512" s="52">
        <v>0</v>
      </c>
      <c r="BM512" s="15">
        <f t="shared" si="233"/>
        <v>419748.57999556849</v>
      </c>
    </row>
    <row r="513" spans="1:65">
      <c r="A513" s="8">
        <v>511</v>
      </c>
      <c r="B513" s="1" t="s">
        <v>44</v>
      </c>
      <c r="C513" s="1">
        <v>1500</v>
      </c>
      <c r="D513" s="1" t="s">
        <v>60</v>
      </c>
      <c r="E513" s="1">
        <v>150000025</v>
      </c>
      <c r="F513" s="1" t="s">
        <v>60</v>
      </c>
      <c r="G513" s="1" t="s">
        <v>104</v>
      </c>
      <c r="H513" s="1">
        <v>16</v>
      </c>
      <c r="I513" s="1" t="s">
        <v>52</v>
      </c>
      <c r="J513" s="1" t="s">
        <v>49</v>
      </c>
      <c r="K513" s="1">
        <v>17406001</v>
      </c>
      <c r="L513" s="1" t="s">
        <v>50</v>
      </c>
      <c r="M513" s="1" t="s">
        <v>51</v>
      </c>
      <c r="N513" s="1" t="s">
        <v>64</v>
      </c>
      <c r="O513" s="1" t="s">
        <v>65</v>
      </c>
      <c r="P513" s="1" t="s">
        <v>66</v>
      </c>
      <c r="Q513" s="1" t="s">
        <v>67</v>
      </c>
      <c r="R513" s="1" t="s">
        <v>87</v>
      </c>
      <c r="S513" s="1" t="s">
        <v>88</v>
      </c>
      <c r="T513" s="2">
        <v>43333</v>
      </c>
      <c r="U513" s="2">
        <v>43333</v>
      </c>
      <c r="V513" s="1" t="s">
        <v>52</v>
      </c>
      <c r="W513" s="3">
        <v>1</v>
      </c>
      <c r="X513" s="1" t="s">
        <v>53</v>
      </c>
      <c r="Y513" s="4">
        <v>175035</v>
      </c>
      <c r="Z513" s="4">
        <v>-22929</v>
      </c>
      <c r="AA513" s="4">
        <v>0</v>
      </c>
      <c r="AB513" s="4">
        <v>0</v>
      </c>
      <c r="AC513" s="4">
        <v>0</v>
      </c>
      <c r="AD513" s="4">
        <v>175035</v>
      </c>
      <c r="AE513" s="5">
        <v>1685</v>
      </c>
      <c r="AF513" s="1" t="s">
        <v>70</v>
      </c>
      <c r="AG513" s="1" t="s">
        <v>71</v>
      </c>
      <c r="AH513" s="1" t="s">
        <v>89</v>
      </c>
      <c r="AI513" s="1" t="s">
        <v>57</v>
      </c>
      <c r="AJ513" s="5">
        <v>10950</v>
      </c>
      <c r="AK513" s="4">
        <v>-1816</v>
      </c>
      <c r="AL513" s="4">
        <v>0</v>
      </c>
      <c r="AM513" s="4">
        <v>0</v>
      </c>
      <c r="AN513" s="4">
        <v>0</v>
      </c>
      <c r="AO513" s="4">
        <v>-24745</v>
      </c>
      <c r="AP513" s="4">
        <v>-24745</v>
      </c>
      <c r="AQ513" s="4">
        <v>0</v>
      </c>
      <c r="AR513" s="4">
        <v>150290</v>
      </c>
      <c r="AS513" s="1" t="s">
        <v>52</v>
      </c>
      <c r="AT513" s="9">
        <f t="shared" si="208"/>
        <v>43333</v>
      </c>
      <c r="AU513" s="9">
        <f t="shared" si="209"/>
        <v>43313</v>
      </c>
      <c r="AV513" s="9">
        <v>44798</v>
      </c>
      <c r="AW513" s="11">
        <f t="shared" si="210"/>
        <v>4.0136986301369859</v>
      </c>
      <c r="AX513">
        <v>10</v>
      </c>
      <c r="AY513" s="12">
        <v>0.05</v>
      </c>
      <c r="AZ513">
        <f t="shared" si="211"/>
        <v>9.5000000000000001E-2</v>
      </c>
      <c r="BA513" s="13">
        <f t="shared" si="212"/>
        <v>175035</v>
      </c>
      <c r="BB513" s="17" t="s">
        <v>1877</v>
      </c>
      <c r="BC513">
        <f>MATCH(BB513,MONTHLY_INDEX!$A:$A,0)</f>
        <v>642</v>
      </c>
      <c r="BD513">
        <f>MATCH(AU513,MONTHLY_INDEX!$1:$1,0)</f>
        <v>80</v>
      </c>
      <c r="BE513">
        <f>INDEX(MONTHLY_INDEX!$1:$1048576,Final!BC513,Final!BD513)</f>
        <v>79.099999999999994</v>
      </c>
      <c r="BF513">
        <f>MATCH($BF$1,MONTHLY_INDEX!$1:$1,0)</f>
        <v>127</v>
      </c>
      <c r="BG513">
        <f>INDEX(MONTHLY_INDEX!$1:$1048576,Final!BC513,Final!BF513)</f>
        <v>94</v>
      </c>
      <c r="BH513" s="23">
        <f t="shared" si="230"/>
        <v>0.18836915297092297</v>
      </c>
      <c r="BI513" s="14">
        <f t="shared" si="231"/>
        <v>208006.19469026552</v>
      </c>
      <c r="BJ513" s="14">
        <f t="shared" si="232"/>
        <v>79313.046975390971</v>
      </c>
      <c r="BK513" s="15">
        <f t="shared" si="213"/>
        <v>128693.14771487455</v>
      </c>
      <c r="BL513" s="52">
        <v>0</v>
      </c>
      <c r="BM513" s="15">
        <f t="shared" si="233"/>
        <v>128693.14771487455</v>
      </c>
    </row>
    <row r="514" spans="1:65">
      <c r="A514" s="8">
        <v>512</v>
      </c>
      <c r="B514" s="1" t="s">
        <v>44</v>
      </c>
      <c r="C514" s="1">
        <v>1500</v>
      </c>
      <c r="D514" s="1" t="s">
        <v>60</v>
      </c>
      <c r="E514" s="1">
        <v>150000025</v>
      </c>
      <c r="F514" s="1" t="s">
        <v>60</v>
      </c>
      <c r="G514" s="1" t="s">
        <v>105</v>
      </c>
      <c r="H514" s="1">
        <v>17</v>
      </c>
      <c r="I514" s="1" t="s">
        <v>52</v>
      </c>
      <c r="J514" s="1" t="s">
        <v>49</v>
      </c>
      <c r="K514" s="1">
        <v>17406001</v>
      </c>
      <c r="L514" s="1" t="s">
        <v>50</v>
      </c>
      <c r="M514" s="1" t="s">
        <v>51</v>
      </c>
      <c r="N514" s="1" t="s">
        <v>64</v>
      </c>
      <c r="O514" s="1" t="s">
        <v>65</v>
      </c>
      <c r="P514" s="1" t="s">
        <v>66</v>
      </c>
      <c r="Q514" s="1" t="s">
        <v>67</v>
      </c>
      <c r="R514" s="1" t="s">
        <v>87</v>
      </c>
      <c r="S514" s="1" t="s">
        <v>88</v>
      </c>
      <c r="T514" s="2">
        <v>43333</v>
      </c>
      <c r="U514" s="2">
        <v>43333</v>
      </c>
      <c r="V514" s="1" t="s">
        <v>52</v>
      </c>
      <c r="W514" s="3">
        <v>1</v>
      </c>
      <c r="X514" s="1" t="s">
        <v>53</v>
      </c>
      <c r="Y514" s="4">
        <v>132796</v>
      </c>
      <c r="Z514" s="4">
        <v>-17395</v>
      </c>
      <c r="AA514" s="4">
        <v>0</v>
      </c>
      <c r="AB514" s="4">
        <v>0</v>
      </c>
      <c r="AC514" s="4">
        <v>0</v>
      </c>
      <c r="AD514" s="4">
        <v>132796</v>
      </c>
      <c r="AE514" s="5">
        <v>1685</v>
      </c>
      <c r="AF514" s="1" t="s">
        <v>70</v>
      </c>
      <c r="AG514" s="1" t="s">
        <v>71</v>
      </c>
      <c r="AH514" s="1" t="s">
        <v>89</v>
      </c>
      <c r="AI514" s="1" t="s">
        <v>57</v>
      </c>
      <c r="AJ514" s="5">
        <v>10950</v>
      </c>
      <c r="AK514" s="4">
        <v>-1378</v>
      </c>
      <c r="AL514" s="4">
        <v>0</v>
      </c>
      <c r="AM514" s="4">
        <v>0</v>
      </c>
      <c r="AN514" s="4">
        <v>0</v>
      </c>
      <c r="AO514" s="4">
        <v>-18773</v>
      </c>
      <c r="AP514" s="4">
        <v>-18773</v>
      </c>
      <c r="AQ514" s="4">
        <v>0</v>
      </c>
      <c r="AR514" s="4">
        <v>114023</v>
      </c>
      <c r="AS514" s="1" t="s">
        <v>52</v>
      </c>
      <c r="AT514" s="9">
        <f t="shared" si="208"/>
        <v>43333</v>
      </c>
      <c r="AU514" s="9">
        <f t="shared" si="209"/>
        <v>43313</v>
      </c>
      <c r="AV514" s="9">
        <v>44798</v>
      </c>
      <c r="AW514" s="11">
        <f t="shared" si="210"/>
        <v>4.0136986301369859</v>
      </c>
      <c r="AX514">
        <v>10</v>
      </c>
      <c r="AY514" s="12">
        <v>0.05</v>
      </c>
      <c r="AZ514">
        <f t="shared" si="211"/>
        <v>9.5000000000000001E-2</v>
      </c>
      <c r="BA514" s="13">
        <f t="shared" si="212"/>
        <v>132796</v>
      </c>
      <c r="BB514" s="17" t="s">
        <v>2189</v>
      </c>
      <c r="BC514">
        <f>MATCH(BB514,MONTHLY_INDEX!$A:$A,0)</f>
        <v>798</v>
      </c>
      <c r="BD514">
        <f>MATCH(AU514,MONTHLY_INDEX!$1:$1,0)</f>
        <v>80</v>
      </c>
      <c r="BE514">
        <f>INDEX(MONTHLY_INDEX!$1:$1048576,Final!BC514,Final!BD514)</f>
        <v>96</v>
      </c>
      <c r="BF514">
        <f>MATCH($BF$1,MONTHLY_INDEX!$1:$1,0)</f>
        <v>127</v>
      </c>
      <c r="BG514">
        <f>INDEX(MONTHLY_INDEX!$1:$1048576,Final!BC514,Final!BF514)</f>
        <v>95.3</v>
      </c>
      <c r="BH514" s="23">
        <f t="shared" si="230"/>
        <v>-7.2916666666666963E-3</v>
      </c>
      <c r="BI514" s="14">
        <f t="shared" si="231"/>
        <v>131827.69583333333</v>
      </c>
      <c r="BJ514" s="14">
        <f t="shared" si="232"/>
        <v>50266.0810071347</v>
      </c>
      <c r="BK514" s="15">
        <f t="shared" si="213"/>
        <v>81561.614826198638</v>
      </c>
      <c r="BL514" s="52">
        <v>0</v>
      </c>
      <c r="BM514" s="15">
        <f t="shared" si="233"/>
        <v>81561.614826198638</v>
      </c>
    </row>
    <row r="515" spans="1:65">
      <c r="A515" s="8">
        <v>513</v>
      </c>
      <c r="B515" s="1" t="s">
        <v>44</v>
      </c>
      <c r="C515" s="1">
        <v>1500</v>
      </c>
      <c r="D515" s="1" t="s">
        <v>60</v>
      </c>
      <c r="E515" s="1">
        <v>150000025</v>
      </c>
      <c r="F515" s="1" t="s">
        <v>60</v>
      </c>
      <c r="G515" s="1" t="s">
        <v>106</v>
      </c>
      <c r="H515" s="1">
        <v>18</v>
      </c>
      <c r="I515" s="1" t="s">
        <v>52</v>
      </c>
      <c r="J515" s="1" t="s">
        <v>49</v>
      </c>
      <c r="K515" s="1">
        <v>17406001</v>
      </c>
      <c r="L515" s="1" t="s">
        <v>50</v>
      </c>
      <c r="M515" s="1" t="s">
        <v>51</v>
      </c>
      <c r="N515" s="1" t="s">
        <v>64</v>
      </c>
      <c r="O515" s="1" t="s">
        <v>65</v>
      </c>
      <c r="P515" s="1" t="s">
        <v>66</v>
      </c>
      <c r="Q515" s="1" t="s">
        <v>67</v>
      </c>
      <c r="R515" s="1" t="s">
        <v>87</v>
      </c>
      <c r="S515" s="1" t="s">
        <v>88</v>
      </c>
      <c r="T515" s="2">
        <v>43333</v>
      </c>
      <c r="U515" s="2">
        <v>43333</v>
      </c>
      <c r="V515" s="1" t="s">
        <v>52</v>
      </c>
      <c r="W515" s="3">
        <v>1</v>
      </c>
      <c r="X515" s="1" t="s">
        <v>53</v>
      </c>
      <c r="Y515" s="4">
        <v>469552</v>
      </c>
      <c r="Z515" s="4">
        <v>-61512</v>
      </c>
      <c r="AA515" s="4">
        <v>0</v>
      </c>
      <c r="AB515" s="4">
        <v>0</v>
      </c>
      <c r="AC515" s="4">
        <v>0</v>
      </c>
      <c r="AD515" s="4">
        <v>469552</v>
      </c>
      <c r="AE515" s="5">
        <v>1685</v>
      </c>
      <c r="AF515" s="1" t="s">
        <v>70</v>
      </c>
      <c r="AG515" s="1" t="s">
        <v>71</v>
      </c>
      <c r="AH515" s="1" t="s">
        <v>89</v>
      </c>
      <c r="AI515" s="1" t="s">
        <v>57</v>
      </c>
      <c r="AJ515" s="5">
        <v>10950</v>
      </c>
      <c r="AK515" s="4">
        <v>-4871</v>
      </c>
      <c r="AL515" s="4">
        <v>0</v>
      </c>
      <c r="AM515" s="4">
        <v>0</v>
      </c>
      <c r="AN515" s="4">
        <v>0</v>
      </c>
      <c r="AO515" s="4">
        <v>-66383</v>
      </c>
      <c r="AP515" s="4">
        <v>-66383</v>
      </c>
      <c r="AQ515" s="4">
        <v>0</v>
      </c>
      <c r="AR515" s="4">
        <v>403169</v>
      </c>
      <c r="AS515" s="1" t="s">
        <v>52</v>
      </c>
      <c r="AT515" s="9">
        <f t="shared" si="208"/>
        <v>43333</v>
      </c>
      <c r="AU515" s="9">
        <f t="shared" si="209"/>
        <v>43313</v>
      </c>
      <c r="AV515" s="9">
        <v>44798</v>
      </c>
      <c r="AW515" s="11">
        <f t="shared" si="210"/>
        <v>4.0136986301369859</v>
      </c>
      <c r="AX515">
        <v>10</v>
      </c>
      <c r="AY515" s="12">
        <v>0.05</v>
      </c>
      <c r="AZ515">
        <f t="shared" si="211"/>
        <v>9.5000000000000001E-2</v>
      </c>
      <c r="BA515" s="13">
        <f t="shared" si="212"/>
        <v>469552</v>
      </c>
      <c r="BB515" s="17" t="s">
        <v>1871</v>
      </c>
      <c r="BC515">
        <f>MATCH(BB515,MONTHLY_INDEX!$A:$A,0)</f>
        <v>639</v>
      </c>
      <c r="BD515">
        <f>MATCH(AU515,MONTHLY_INDEX!$1:$1,0)</f>
        <v>80</v>
      </c>
      <c r="BE515">
        <f>INDEX(MONTHLY_INDEX!$1:$1048576,Final!BC515,Final!BD515)</f>
        <v>112.8</v>
      </c>
      <c r="BF515">
        <f>MATCH($BF$1,MONTHLY_INDEX!$1:$1,0)</f>
        <v>127</v>
      </c>
      <c r="BG515">
        <f>INDEX(MONTHLY_INDEX!$1:$1048576,Final!BC515,Final!BF515)</f>
        <v>116.2</v>
      </c>
      <c r="BH515" s="23">
        <f t="shared" si="230"/>
        <v>3.0141843971631256E-2</v>
      </c>
      <c r="BI515" s="14">
        <f t="shared" si="231"/>
        <v>483705.16312056739</v>
      </c>
      <c r="BJ515" s="14">
        <f t="shared" si="232"/>
        <v>184437.44130768481</v>
      </c>
      <c r="BK515" s="15">
        <f t="shared" si="213"/>
        <v>299267.72181288258</v>
      </c>
      <c r="BL515" s="52">
        <v>0</v>
      </c>
      <c r="BM515" s="15">
        <f t="shared" si="233"/>
        <v>299267.72181288258</v>
      </c>
    </row>
    <row r="516" spans="1:65">
      <c r="A516" s="8">
        <v>514</v>
      </c>
      <c r="B516" s="1" t="s">
        <v>44</v>
      </c>
      <c r="C516" s="1">
        <v>1500</v>
      </c>
      <c r="D516" s="1" t="s">
        <v>60</v>
      </c>
      <c r="E516" s="1">
        <v>150000025</v>
      </c>
      <c r="F516" s="1" t="s">
        <v>60</v>
      </c>
      <c r="G516" s="1" t="s">
        <v>107</v>
      </c>
      <c r="H516" s="1">
        <v>19</v>
      </c>
      <c r="I516" s="1" t="s">
        <v>52</v>
      </c>
      <c r="J516" s="1" t="s">
        <v>49</v>
      </c>
      <c r="K516" s="1">
        <v>17406001</v>
      </c>
      <c r="L516" s="1" t="s">
        <v>50</v>
      </c>
      <c r="M516" s="1" t="s">
        <v>51</v>
      </c>
      <c r="N516" s="1" t="s">
        <v>64</v>
      </c>
      <c r="O516" s="1" t="s">
        <v>65</v>
      </c>
      <c r="P516" s="1" t="s">
        <v>66</v>
      </c>
      <c r="Q516" s="1" t="s">
        <v>67</v>
      </c>
      <c r="R516" s="1" t="s">
        <v>87</v>
      </c>
      <c r="S516" s="1" t="s">
        <v>88</v>
      </c>
      <c r="T516" s="2">
        <v>43333</v>
      </c>
      <c r="U516" s="2">
        <v>43333</v>
      </c>
      <c r="V516" s="1" t="s">
        <v>52</v>
      </c>
      <c r="W516" s="3">
        <v>1</v>
      </c>
      <c r="X516" s="1" t="s">
        <v>53</v>
      </c>
      <c r="Y516" s="4">
        <v>6861326</v>
      </c>
      <c r="Z516" s="4">
        <v>-898859</v>
      </c>
      <c r="AA516" s="4">
        <v>0</v>
      </c>
      <c r="AB516" s="4">
        <v>0</v>
      </c>
      <c r="AC516" s="4">
        <v>0</v>
      </c>
      <c r="AD516" s="4">
        <v>6861326</v>
      </c>
      <c r="AE516" s="5">
        <v>1685</v>
      </c>
      <c r="AF516" s="1" t="s">
        <v>70</v>
      </c>
      <c r="AG516" s="1" t="s">
        <v>71</v>
      </c>
      <c r="AH516" s="1" t="s">
        <v>89</v>
      </c>
      <c r="AI516" s="1" t="s">
        <v>57</v>
      </c>
      <c r="AJ516" s="5">
        <v>10950</v>
      </c>
      <c r="AK516" s="4">
        <v>-71176</v>
      </c>
      <c r="AL516" s="4">
        <v>0</v>
      </c>
      <c r="AM516" s="4">
        <v>0</v>
      </c>
      <c r="AN516" s="4">
        <v>0</v>
      </c>
      <c r="AO516" s="4">
        <v>-970035</v>
      </c>
      <c r="AP516" s="4">
        <v>-970035</v>
      </c>
      <c r="AQ516" s="4">
        <v>0</v>
      </c>
      <c r="AR516" s="4">
        <v>5891291</v>
      </c>
      <c r="AS516" s="1" t="s">
        <v>52</v>
      </c>
      <c r="AT516" s="9">
        <f t="shared" ref="AT516:AT579" si="234">T516</f>
        <v>43333</v>
      </c>
      <c r="AU516" s="9">
        <f t="shared" ref="AU516:AU579" si="235">DATE(YEAR(AT516),MONTH(AT516),DAY(1))</f>
        <v>43313</v>
      </c>
      <c r="AV516" s="9">
        <v>44798</v>
      </c>
      <c r="AW516" s="11">
        <f t="shared" ref="AW516:AW579" si="236">(AV516-AT516)/365</f>
        <v>4.0136986301369859</v>
      </c>
      <c r="AX516">
        <v>10</v>
      </c>
      <c r="AY516" s="12">
        <v>0.05</v>
      </c>
      <c r="AZ516">
        <f t="shared" ref="AZ516:AZ579" si="237">(1-AY516)/AX516</f>
        <v>9.5000000000000001E-2</v>
      </c>
      <c r="BA516" s="13">
        <f t="shared" ref="BA516:BA579" si="238">Y516</f>
        <v>6861326</v>
      </c>
      <c r="BI516" s="14">
        <f t="shared" ref="BI516:BI518" si="239">AR516</f>
        <v>5891291</v>
      </c>
      <c r="BJ516" s="14">
        <v>0</v>
      </c>
      <c r="BK516" s="14">
        <f t="shared" ref="BK516:BK518" si="240">AR516</f>
        <v>5891291</v>
      </c>
      <c r="BL516" s="52">
        <v>0</v>
      </c>
      <c r="BM516" s="15">
        <f t="shared" ref="BM516:BM518" si="241">AR516</f>
        <v>5891291</v>
      </c>
    </row>
    <row r="517" spans="1:65">
      <c r="A517" s="8">
        <v>515</v>
      </c>
      <c r="B517" s="1" t="s">
        <v>44</v>
      </c>
      <c r="C517" s="1">
        <v>1500</v>
      </c>
      <c r="D517" s="1" t="s">
        <v>60</v>
      </c>
      <c r="E517" s="1">
        <v>150000025</v>
      </c>
      <c r="F517" s="1" t="s">
        <v>60</v>
      </c>
      <c r="G517" s="1" t="s">
        <v>108</v>
      </c>
      <c r="H517" s="1">
        <v>20</v>
      </c>
      <c r="I517" s="1" t="s">
        <v>52</v>
      </c>
      <c r="J517" s="1" t="s">
        <v>49</v>
      </c>
      <c r="K517" s="1">
        <v>17406001</v>
      </c>
      <c r="L517" s="1" t="s">
        <v>50</v>
      </c>
      <c r="M517" s="1" t="s">
        <v>51</v>
      </c>
      <c r="N517" s="1" t="s">
        <v>64</v>
      </c>
      <c r="O517" s="1" t="s">
        <v>65</v>
      </c>
      <c r="P517" s="1" t="s">
        <v>66</v>
      </c>
      <c r="Q517" s="1" t="s">
        <v>67</v>
      </c>
      <c r="R517" s="1" t="s">
        <v>87</v>
      </c>
      <c r="S517" s="1" t="s">
        <v>88</v>
      </c>
      <c r="T517" s="2">
        <v>43333</v>
      </c>
      <c r="U517" s="2">
        <v>43333</v>
      </c>
      <c r="V517" s="1" t="s">
        <v>52</v>
      </c>
      <c r="W517" s="3">
        <v>1</v>
      </c>
      <c r="X517" s="1" t="s">
        <v>53</v>
      </c>
      <c r="Y517" s="4">
        <v>5552065</v>
      </c>
      <c r="Z517" s="4">
        <v>-727341</v>
      </c>
      <c r="AA517" s="4">
        <v>0</v>
      </c>
      <c r="AB517" s="4">
        <v>0</v>
      </c>
      <c r="AC517" s="4">
        <v>0</v>
      </c>
      <c r="AD517" s="4">
        <v>5552065</v>
      </c>
      <c r="AE517" s="5">
        <v>1685</v>
      </c>
      <c r="AF517" s="1" t="s">
        <v>70</v>
      </c>
      <c r="AG517" s="1" t="s">
        <v>71</v>
      </c>
      <c r="AH517" s="1" t="s">
        <v>89</v>
      </c>
      <c r="AI517" s="1" t="s">
        <v>57</v>
      </c>
      <c r="AJ517" s="5">
        <v>10950</v>
      </c>
      <c r="AK517" s="4">
        <v>-57594</v>
      </c>
      <c r="AL517" s="4">
        <v>0</v>
      </c>
      <c r="AM517" s="4">
        <v>0</v>
      </c>
      <c r="AN517" s="4">
        <v>0</v>
      </c>
      <c r="AO517" s="4">
        <v>-784935</v>
      </c>
      <c r="AP517" s="4">
        <v>-784935</v>
      </c>
      <c r="AQ517" s="4">
        <v>0</v>
      </c>
      <c r="AR517" s="4">
        <v>4767130</v>
      </c>
      <c r="AS517" s="1" t="s">
        <v>52</v>
      </c>
      <c r="AT517" s="9">
        <f t="shared" si="234"/>
        <v>43333</v>
      </c>
      <c r="AU517" s="9">
        <f t="shared" si="235"/>
        <v>43313</v>
      </c>
      <c r="AV517" s="9">
        <v>44798</v>
      </c>
      <c r="AW517" s="11">
        <f t="shared" si="236"/>
        <v>4.0136986301369859</v>
      </c>
      <c r="AX517">
        <v>10</v>
      </c>
      <c r="AY517" s="12">
        <v>0.05</v>
      </c>
      <c r="AZ517">
        <f t="shared" si="237"/>
        <v>9.5000000000000001E-2</v>
      </c>
      <c r="BA517" s="13">
        <f t="shared" si="238"/>
        <v>5552065</v>
      </c>
      <c r="BI517" s="14">
        <f t="shared" si="239"/>
        <v>4767130</v>
      </c>
      <c r="BJ517" s="14">
        <v>0</v>
      </c>
      <c r="BK517" s="14">
        <f t="shared" si="240"/>
        <v>4767130</v>
      </c>
      <c r="BL517" s="52">
        <v>0</v>
      </c>
      <c r="BM517" s="15">
        <f t="shared" si="241"/>
        <v>4767130</v>
      </c>
    </row>
    <row r="518" spans="1:65">
      <c r="A518" s="8">
        <v>516</v>
      </c>
      <c r="B518" s="1" t="s">
        <v>44</v>
      </c>
      <c r="C518" s="1">
        <v>1500</v>
      </c>
      <c r="D518" s="1" t="s">
        <v>60</v>
      </c>
      <c r="E518" s="1">
        <v>150000025</v>
      </c>
      <c r="F518" s="1" t="s">
        <v>60</v>
      </c>
      <c r="G518" s="1" t="s">
        <v>109</v>
      </c>
      <c r="H518" s="1">
        <v>21</v>
      </c>
      <c r="I518" s="1" t="s">
        <v>52</v>
      </c>
      <c r="J518" s="1" t="s">
        <v>49</v>
      </c>
      <c r="K518" s="1">
        <v>17406001</v>
      </c>
      <c r="L518" s="1" t="s">
        <v>50</v>
      </c>
      <c r="M518" s="1" t="s">
        <v>51</v>
      </c>
      <c r="N518" s="1" t="s">
        <v>64</v>
      </c>
      <c r="O518" s="1" t="s">
        <v>65</v>
      </c>
      <c r="P518" s="1" t="s">
        <v>66</v>
      </c>
      <c r="Q518" s="1" t="s">
        <v>67</v>
      </c>
      <c r="R518" s="1" t="s">
        <v>87</v>
      </c>
      <c r="S518" s="1" t="s">
        <v>88</v>
      </c>
      <c r="T518" s="2">
        <v>43333</v>
      </c>
      <c r="U518" s="2">
        <v>43333</v>
      </c>
      <c r="V518" s="1" t="s">
        <v>52</v>
      </c>
      <c r="W518" s="3">
        <v>1</v>
      </c>
      <c r="X518" s="1" t="s">
        <v>53</v>
      </c>
      <c r="Y518" s="4">
        <v>1950695</v>
      </c>
      <c r="Z518" s="4">
        <v>-256470</v>
      </c>
      <c r="AA518" s="4">
        <v>0</v>
      </c>
      <c r="AB518" s="4">
        <v>0</v>
      </c>
      <c r="AC518" s="4">
        <v>0</v>
      </c>
      <c r="AD518" s="4">
        <v>1950695</v>
      </c>
      <c r="AE518" s="5">
        <v>1685</v>
      </c>
      <c r="AF518" s="1" t="s">
        <v>70</v>
      </c>
      <c r="AG518" s="1" t="s">
        <v>71</v>
      </c>
      <c r="AH518" s="1" t="s">
        <v>89</v>
      </c>
      <c r="AI518" s="1" t="s">
        <v>57</v>
      </c>
      <c r="AJ518" s="5">
        <v>10950</v>
      </c>
      <c r="AK518" s="4">
        <v>-20224</v>
      </c>
      <c r="AL518" s="4">
        <v>0</v>
      </c>
      <c r="AM518" s="4">
        <v>0</v>
      </c>
      <c r="AN518" s="4">
        <v>0</v>
      </c>
      <c r="AO518" s="4">
        <v>-276694</v>
      </c>
      <c r="AP518" s="4">
        <v>-276694</v>
      </c>
      <c r="AQ518" s="4">
        <v>0</v>
      </c>
      <c r="AR518" s="4">
        <v>1674001</v>
      </c>
      <c r="AS518" s="1" t="s">
        <v>52</v>
      </c>
      <c r="AT518" s="9">
        <f t="shared" si="234"/>
        <v>43333</v>
      </c>
      <c r="AU518" s="9">
        <f t="shared" si="235"/>
        <v>43313</v>
      </c>
      <c r="AV518" s="9">
        <v>44798</v>
      </c>
      <c r="AW518" s="11">
        <f t="shared" si="236"/>
        <v>4.0136986301369859</v>
      </c>
      <c r="AX518">
        <v>10</v>
      </c>
      <c r="AY518" s="12">
        <v>0.05</v>
      </c>
      <c r="AZ518">
        <f t="shared" si="237"/>
        <v>9.5000000000000001E-2</v>
      </c>
      <c r="BA518" s="13">
        <f t="shared" si="238"/>
        <v>1950695</v>
      </c>
      <c r="BI518" s="14">
        <f t="shared" si="239"/>
        <v>1674001</v>
      </c>
      <c r="BJ518" s="14">
        <v>0</v>
      </c>
      <c r="BK518" s="14">
        <f t="shared" si="240"/>
        <v>1674001</v>
      </c>
      <c r="BL518" s="52">
        <v>0</v>
      </c>
      <c r="BM518" s="15">
        <f t="shared" si="241"/>
        <v>1674001</v>
      </c>
    </row>
    <row r="519" spans="1:65">
      <c r="A519" s="8">
        <v>517</v>
      </c>
      <c r="B519" s="1" t="s">
        <v>44</v>
      </c>
      <c r="C519" s="1">
        <v>1500</v>
      </c>
      <c r="D519" s="1" t="s">
        <v>60</v>
      </c>
      <c r="E519" s="1">
        <v>150000025</v>
      </c>
      <c r="F519" s="1" t="s">
        <v>60</v>
      </c>
      <c r="G519" s="1" t="s">
        <v>110</v>
      </c>
      <c r="H519" s="1">
        <v>22</v>
      </c>
      <c r="I519" s="1" t="s">
        <v>52</v>
      </c>
      <c r="J519" s="1" t="s">
        <v>49</v>
      </c>
      <c r="K519" s="1">
        <v>17406001</v>
      </c>
      <c r="L519" s="1" t="s">
        <v>50</v>
      </c>
      <c r="M519" s="1" t="s">
        <v>51</v>
      </c>
      <c r="N519" s="1" t="s">
        <v>64</v>
      </c>
      <c r="O519" s="1" t="s">
        <v>65</v>
      </c>
      <c r="P519" s="1" t="s">
        <v>66</v>
      </c>
      <c r="Q519" s="1" t="s">
        <v>67</v>
      </c>
      <c r="R519" s="1" t="s">
        <v>87</v>
      </c>
      <c r="S519" s="1" t="s">
        <v>88</v>
      </c>
      <c r="T519" s="2">
        <v>43333</v>
      </c>
      <c r="U519" s="2">
        <v>43333</v>
      </c>
      <c r="V519" s="1" t="s">
        <v>52</v>
      </c>
      <c r="W519" s="3">
        <v>1</v>
      </c>
      <c r="X519" s="1" t="s">
        <v>53</v>
      </c>
      <c r="Y519" s="4">
        <v>16789210</v>
      </c>
      <c r="Z519" s="4">
        <v>-2199450</v>
      </c>
      <c r="AA519" s="4">
        <v>0</v>
      </c>
      <c r="AB519" s="4">
        <v>0</v>
      </c>
      <c r="AC519" s="4">
        <v>0</v>
      </c>
      <c r="AD519" s="4">
        <v>16789210</v>
      </c>
      <c r="AE519" s="5">
        <v>1685</v>
      </c>
      <c r="AF519" s="1" t="s">
        <v>70</v>
      </c>
      <c r="AG519" s="1" t="s">
        <v>71</v>
      </c>
      <c r="AH519" s="1" t="s">
        <v>89</v>
      </c>
      <c r="AI519" s="1" t="s">
        <v>57</v>
      </c>
      <c r="AJ519" s="5">
        <v>10950</v>
      </c>
      <c r="AK519" s="4">
        <v>-174163</v>
      </c>
      <c r="AL519" s="4">
        <v>0</v>
      </c>
      <c r="AM519" s="4">
        <v>0</v>
      </c>
      <c r="AN519" s="4">
        <v>0</v>
      </c>
      <c r="AO519" s="4">
        <v>-2373613</v>
      </c>
      <c r="AP519" s="4">
        <v>-2373613</v>
      </c>
      <c r="AQ519" s="4">
        <v>0</v>
      </c>
      <c r="AR519" s="4">
        <v>14415597</v>
      </c>
      <c r="AS519" s="1" t="s">
        <v>52</v>
      </c>
      <c r="AT519" s="9">
        <f t="shared" si="234"/>
        <v>43333</v>
      </c>
      <c r="AU519" s="9">
        <f t="shared" si="235"/>
        <v>43313</v>
      </c>
      <c r="AV519" s="9">
        <v>44798</v>
      </c>
      <c r="AW519" s="11">
        <f t="shared" si="236"/>
        <v>4.0136986301369859</v>
      </c>
      <c r="AX519">
        <v>25</v>
      </c>
      <c r="AY519" s="12">
        <v>0.05</v>
      </c>
      <c r="AZ519">
        <f t="shared" si="237"/>
        <v>3.7999999999999999E-2</v>
      </c>
      <c r="BA519" s="13">
        <f t="shared" si="238"/>
        <v>16789210</v>
      </c>
      <c r="BB519" s="17" t="s">
        <v>2189</v>
      </c>
      <c r="BC519">
        <f>MATCH(BB519,MONTHLY_INDEX!$A:$A,0)</f>
        <v>798</v>
      </c>
      <c r="BD519">
        <f>MATCH(AU519,MONTHLY_INDEX!$1:$1,0)</f>
        <v>80</v>
      </c>
      <c r="BE519">
        <f>INDEX(MONTHLY_INDEX!$1:$1048576,Final!BC519,Final!BD519)</f>
        <v>96</v>
      </c>
      <c r="BF519">
        <f>MATCH($BF$1,MONTHLY_INDEX!$1:$1,0)</f>
        <v>127</v>
      </c>
      <c r="BG519">
        <f>INDEX(MONTHLY_INDEX!$1:$1048576,Final!BC519,Final!BF519)</f>
        <v>95.3</v>
      </c>
      <c r="BH519" s="23">
        <f>(BG519-BE519)/BE519</f>
        <v>-7.2916666666666963E-3</v>
      </c>
      <c r="BI519" s="14">
        <f>(1+BH519)*BA519</f>
        <v>16666788.677083332</v>
      </c>
      <c r="BJ519" s="14">
        <f>BI519*AZ519*AW519</f>
        <v>2542027.7415156956</v>
      </c>
      <c r="BK519" s="15">
        <f t="shared" ref="BK519:BK579" si="242">MAX(BI519-BJ519,0)</f>
        <v>14124760.935567636</v>
      </c>
      <c r="BL519" s="52">
        <v>0</v>
      </c>
      <c r="BM519" s="15">
        <f>MAX((1-BL519)*BK519,BI519*AY519)</f>
        <v>14124760.935567636</v>
      </c>
    </row>
    <row r="520" spans="1:65">
      <c r="A520" s="8">
        <v>518</v>
      </c>
      <c r="B520" s="1" t="s">
        <v>44</v>
      </c>
      <c r="C520" s="1">
        <v>1500</v>
      </c>
      <c r="D520" s="1" t="s">
        <v>60</v>
      </c>
      <c r="E520" s="1">
        <v>150000025</v>
      </c>
      <c r="F520" s="1" t="s">
        <v>60</v>
      </c>
      <c r="G520" s="1" t="s">
        <v>111</v>
      </c>
      <c r="H520" s="1">
        <v>23</v>
      </c>
      <c r="I520" s="1" t="s">
        <v>52</v>
      </c>
      <c r="J520" s="1" t="s">
        <v>49</v>
      </c>
      <c r="K520" s="1">
        <v>17406001</v>
      </c>
      <c r="L520" s="1" t="s">
        <v>50</v>
      </c>
      <c r="M520" s="1" t="s">
        <v>51</v>
      </c>
      <c r="N520" s="1" t="s">
        <v>64</v>
      </c>
      <c r="O520" s="1" t="s">
        <v>65</v>
      </c>
      <c r="P520" s="1" t="s">
        <v>66</v>
      </c>
      <c r="Q520" s="1" t="s">
        <v>67</v>
      </c>
      <c r="R520" s="1" t="s">
        <v>87</v>
      </c>
      <c r="S520" s="1" t="s">
        <v>88</v>
      </c>
      <c r="T520" s="2">
        <v>43333</v>
      </c>
      <c r="U520" s="2">
        <v>43333</v>
      </c>
      <c r="V520" s="1" t="s">
        <v>52</v>
      </c>
      <c r="W520" s="3">
        <v>1</v>
      </c>
      <c r="X520" s="1" t="s">
        <v>53</v>
      </c>
      <c r="Y520" s="4">
        <v>32425</v>
      </c>
      <c r="Z520" s="4">
        <v>-4246</v>
      </c>
      <c r="AA520" s="4">
        <v>0</v>
      </c>
      <c r="AB520" s="4">
        <v>0</v>
      </c>
      <c r="AC520" s="4">
        <v>0</v>
      </c>
      <c r="AD520" s="4">
        <v>32425</v>
      </c>
      <c r="AE520" s="5">
        <v>1685</v>
      </c>
      <c r="AF520" s="1" t="s">
        <v>70</v>
      </c>
      <c r="AG520" s="1" t="s">
        <v>71</v>
      </c>
      <c r="AH520" s="1" t="s">
        <v>89</v>
      </c>
      <c r="AI520" s="1" t="s">
        <v>57</v>
      </c>
      <c r="AJ520" s="5">
        <v>10950</v>
      </c>
      <c r="AK520" s="4">
        <v>-336</v>
      </c>
      <c r="AL520" s="4">
        <v>0</v>
      </c>
      <c r="AM520" s="4">
        <v>0</v>
      </c>
      <c r="AN520" s="4">
        <v>0</v>
      </c>
      <c r="AO520" s="4">
        <v>-4582</v>
      </c>
      <c r="AP520" s="4">
        <v>-4582</v>
      </c>
      <c r="AQ520" s="4">
        <v>0</v>
      </c>
      <c r="AR520" s="4">
        <v>27843</v>
      </c>
      <c r="AS520" s="1" t="s">
        <v>52</v>
      </c>
      <c r="AT520" s="9">
        <f t="shared" si="234"/>
        <v>43333</v>
      </c>
      <c r="AU520" s="9">
        <f t="shared" si="235"/>
        <v>43313</v>
      </c>
      <c r="AV520" s="9">
        <v>44798</v>
      </c>
      <c r="AW520" s="11">
        <f t="shared" si="236"/>
        <v>4.0136986301369859</v>
      </c>
      <c r="AX520">
        <v>10</v>
      </c>
      <c r="AY520" s="12">
        <v>0.05</v>
      </c>
      <c r="AZ520">
        <f t="shared" si="237"/>
        <v>9.5000000000000001E-2</v>
      </c>
      <c r="BA520" s="13">
        <f t="shared" si="238"/>
        <v>32425</v>
      </c>
      <c r="BI520" s="14">
        <f t="shared" ref="BI520:BI524" si="243">AR520</f>
        <v>27843</v>
      </c>
      <c r="BJ520" s="14">
        <v>0</v>
      </c>
      <c r="BK520" s="14">
        <f t="shared" ref="BK520:BK524" si="244">AR520</f>
        <v>27843</v>
      </c>
      <c r="BL520" s="52">
        <v>0</v>
      </c>
      <c r="BM520" s="15">
        <f t="shared" ref="BM520:BM524" si="245">AR520</f>
        <v>27843</v>
      </c>
    </row>
    <row r="521" spans="1:65">
      <c r="A521" s="8">
        <v>519</v>
      </c>
      <c r="B521" s="1" t="s">
        <v>44</v>
      </c>
      <c r="C521" s="1">
        <v>1500</v>
      </c>
      <c r="D521" s="1" t="s">
        <v>60</v>
      </c>
      <c r="E521" s="1">
        <v>150000025</v>
      </c>
      <c r="F521" s="1" t="s">
        <v>112</v>
      </c>
      <c r="G521" s="1" t="s">
        <v>113</v>
      </c>
      <c r="H521" s="1">
        <v>24</v>
      </c>
      <c r="I521" s="1" t="s">
        <v>52</v>
      </c>
      <c r="J521" s="1" t="s">
        <v>49</v>
      </c>
      <c r="K521" s="1">
        <v>17406001</v>
      </c>
      <c r="L521" s="1" t="s">
        <v>50</v>
      </c>
      <c r="M521" s="1" t="s">
        <v>51</v>
      </c>
      <c r="N521" s="1" t="s">
        <v>64</v>
      </c>
      <c r="O521" s="1" t="s">
        <v>65</v>
      </c>
      <c r="P521" s="1" t="s">
        <v>66</v>
      </c>
      <c r="Q521" s="1" t="s">
        <v>67</v>
      </c>
      <c r="R521" s="1" t="s">
        <v>87</v>
      </c>
      <c r="S521" s="1" t="s">
        <v>88</v>
      </c>
      <c r="T521" s="2">
        <v>43333</v>
      </c>
      <c r="U521" s="2">
        <v>43333</v>
      </c>
      <c r="V521" s="1" t="s">
        <v>52</v>
      </c>
      <c r="W521" s="3">
        <v>1</v>
      </c>
      <c r="X521" s="1" t="s">
        <v>53</v>
      </c>
      <c r="Y521" s="4">
        <v>970825</v>
      </c>
      <c r="Z521" s="4">
        <v>-127181.51</v>
      </c>
      <c r="AA521" s="4">
        <v>0</v>
      </c>
      <c r="AB521" s="4">
        <v>0</v>
      </c>
      <c r="AC521" s="4">
        <v>0</v>
      </c>
      <c r="AD521" s="4">
        <v>970825</v>
      </c>
      <c r="AE521" s="5">
        <v>1685</v>
      </c>
      <c r="AF521" s="1" t="s">
        <v>70</v>
      </c>
      <c r="AG521" s="1" t="s">
        <v>71</v>
      </c>
      <c r="AH521" s="1" t="s">
        <v>89</v>
      </c>
      <c r="AI521" s="1" t="s">
        <v>57</v>
      </c>
      <c r="AJ521" s="5">
        <v>10950</v>
      </c>
      <c r="AK521" s="4">
        <v>-10071</v>
      </c>
      <c r="AL521" s="4">
        <v>0</v>
      </c>
      <c r="AM521" s="4">
        <v>0</v>
      </c>
      <c r="AN521" s="4">
        <v>0</v>
      </c>
      <c r="AO521" s="4">
        <v>-137252.51</v>
      </c>
      <c r="AP521" s="4">
        <v>-137252.51</v>
      </c>
      <c r="AQ521" s="4">
        <v>0</v>
      </c>
      <c r="AR521" s="4">
        <v>833572.49</v>
      </c>
      <c r="AS521" s="1" t="s">
        <v>52</v>
      </c>
      <c r="AT521" s="9">
        <f t="shared" si="234"/>
        <v>43333</v>
      </c>
      <c r="AU521" s="9">
        <f t="shared" si="235"/>
        <v>43313</v>
      </c>
      <c r="AV521" s="9">
        <v>44798</v>
      </c>
      <c r="AW521" s="11">
        <f t="shared" si="236"/>
        <v>4.0136986301369859</v>
      </c>
      <c r="AX521">
        <v>10</v>
      </c>
      <c r="AY521" s="12">
        <v>0.05</v>
      </c>
      <c r="AZ521">
        <f t="shared" si="237"/>
        <v>9.5000000000000001E-2</v>
      </c>
      <c r="BA521" s="13">
        <f t="shared" si="238"/>
        <v>970825</v>
      </c>
      <c r="BB521" s="16" t="s">
        <v>593</v>
      </c>
      <c r="BC521" s="16" t="s">
        <v>593</v>
      </c>
      <c r="BD521" s="16" t="s">
        <v>593</v>
      </c>
      <c r="BE521" s="16" t="s">
        <v>593</v>
      </c>
      <c r="BF521" s="16" t="s">
        <v>593</v>
      </c>
      <c r="BG521" s="16" t="s">
        <v>593</v>
      </c>
      <c r="BH521" s="16" t="s">
        <v>593</v>
      </c>
      <c r="BI521" s="14">
        <f t="shared" si="243"/>
        <v>833572.49</v>
      </c>
      <c r="BJ521" s="14">
        <v>0</v>
      </c>
      <c r="BK521" s="14">
        <f t="shared" si="244"/>
        <v>833572.49</v>
      </c>
      <c r="BL521" s="52">
        <v>0</v>
      </c>
      <c r="BM521" s="15">
        <f t="shared" si="245"/>
        <v>833572.49</v>
      </c>
    </row>
    <row r="522" spans="1:65">
      <c r="A522" s="8">
        <v>520</v>
      </c>
      <c r="B522" s="1" t="s">
        <v>44</v>
      </c>
      <c r="C522" s="1">
        <v>1500</v>
      </c>
      <c r="D522" s="1" t="s">
        <v>60</v>
      </c>
      <c r="E522" s="1">
        <v>150000025</v>
      </c>
      <c r="F522" s="1" t="s">
        <v>112</v>
      </c>
      <c r="G522" s="1" t="s">
        <v>114</v>
      </c>
      <c r="H522" s="1">
        <v>25</v>
      </c>
      <c r="I522" s="1" t="s">
        <v>52</v>
      </c>
      <c r="J522" s="1" t="s">
        <v>49</v>
      </c>
      <c r="K522" s="1">
        <v>17406001</v>
      </c>
      <c r="L522" s="1" t="s">
        <v>50</v>
      </c>
      <c r="M522" s="1" t="s">
        <v>51</v>
      </c>
      <c r="N522" s="1" t="s">
        <v>64</v>
      </c>
      <c r="O522" s="1" t="s">
        <v>65</v>
      </c>
      <c r="P522" s="1" t="s">
        <v>66</v>
      </c>
      <c r="Q522" s="1" t="s">
        <v>67</v>
      </c>
      <c r="R522" s="1" t="s">
        <v>87</v>
      </c>
      <c r="S522" s="1" t="s">
        <v>88</v>
      </c>
      <c r="T522" s="2">
        <v>43333</v>
      </c>
      <c r="U522" s="2">
        <v>43333</v>
      </c>
      <c r="V522" s="1" t="s">
        <v>52</v>
      </c>
      <c r="W522" s="3">
        <v>1</v>
      </c>
      <c r="X522" s="1" t="s">
        <v>53</v>
      </c>
      <c r="Y522" s="4">
        <v>2008211</v>
      </c>
      <c r="Z522" s="4">
        <v>-263082.87</v>
      </c>
      <c r="AA522" s="4">
        <v>0</v>
      </c>
      <c r="AB522" s="4">
        <v>0</v>
      </c>
      <c r="AC522" s="4">
        <v>0</v>
      </c>
      <c r="AD522" s="4">
        <v>2008211</v>
      </c>
      <c r="AE522" s="5">
        <v>1685</v>
      </c>
      <c r="AF522" s="1" t="s">
        <v>70</v>
      </c>
      <c r="AG522" s="1" t="s">
        <v>71</v>
      </c>
      <c r="AH522" s="1" t="s">
        <v>89</v>
      </c>
      <c r="AI522" s="1" t="s">
        <v>57</v>
      </c>
      <c r="AJ522" s="5">
        <v>10950</v>
      </c>
      <c r="AK522" s="4">
        <v>-20832</v>
      </c>
      <c r="AL522" s="4">
        <v>0</v>
      </c>
      <c r="AM522" s="4">
        <v>0</v>
      </c>
      <c r="AN522" s="4">
        <v>0</v>
      </c>
      <c r="AO522" s="4">
        <v>-283914.87</v>
      </c>
      <c r="AP522" s="4">
        <v>-283914.87</v>
      </c>
      <c r="AQ522" s="4">
        <v>0</v>
      </c>
      <c r="AR522" s="4">
        <v>1724296.13</v>
      </c>
      <c r="AS522" s="1" t="s">
        <v>52</v>
      </c>
      <c r="AT522" s="9">
        <f t="shared" si="234"/>
        <v>43333</v>
      </c>
      <c r="AU522" s="9">
        <f t="shared" si="235"/>
        <v>43313</v>
      </c>
      <c r="AV522" s="9">
        <v>44798</v>
      </c>
      <c r="AW522" s="11">
        <f t="shared" si="236"/>
        <v>4.0136986301369859</v>
      </c>
      <c r="AX522">
        <v>10</v>
      </c>
      <c r="AY522" s="12">
        <v>0.05</v>
      </c>
      <c r="AZ522">
        <f t="shared" si="237"/>
        <v>9.5000000000000001E-2</v>
      </c>
      <c r="BA522" s="13">
        <f t="shared" si="238"/>
        <v>2008211</v>
      </c>
      <c r="BB522" s="16" t="s">
        <v>593</v>
      </c>
      <c r="BC522" s="16" t="s">
        <v>593</v>
      </c>
      <c r="BD522" s="16" t="s">
        <v>593</v>
      </c>
      <c r="BE522" s="16" t="s">
        <v>593</v>
      </c>
      <c r="BF522" s="16" t="s">
        <v>593</v>
      </c>
      <c r="BG522" s="16" t="s">
        <v>593</v>
      </c>
      <c r="BH522" s="16" t="s">
        <v>593</v>
      </c>
      <c r="BI522" s="14">
        <f t="shared" si="243"/>
        <v>1724296.13</v>
      </c>
      <c r="BJ522" s="14">
        <v>0</v>
      </c>
      <c r="BK522" s="14">
        <f t="shared" si="244"/>
        <v>1724296.13</v>
      </c>
      <c r="BL522" s="52">
        <v>0</v>
      </c>
      <c r="BM522" s="15">
        <f t="shared" si="245"/>
        <v>1724296.13</v>
      </c>
    </row>
    <row r="523" spans="1:65">
      <c r="A523" s="8">
        <v>521</v>
      </c>
      <c r="B523" s="1" t="s">
        <v>44</v>
      </c>
      <c r="C523" s="1">
        <v>1500</v>
      </c>
      <c r="D523" s="1" t="s">
        <v>60</v>
      </c>
      <c r="E523" s="1">
        <v>150000025</v>
      </c>
      <c r="F523" s="1" t="s">
        <v>60</v>
      </c>
      <c r="G523" s="1" t="s">
        <v>115</v>
      </c>
      <c r="H523" s="1">
        <v>26</v>
      </c>
      <c r="I523" s="1" t="s">
        <v>52</v>
      </c>
      <c r="J523" s="1" t="s">
        <v>49</v>
      </c>
      <c r="K523" s="1">
        <v>17406001</v>
      </c>
      <c r="L523" s="1" t="s">
        <v>50</v>
      </c>
      <c r="M523" s="1" t="s">
        <v>51</v>
      </c>
      <c r="N523" s="1" t="s">
        <v>64</v>
      </c>
      <c r="O523" s="1" t="s">
        <v>65</v>
      </c>
      <c r="P523" s="1" t="s">
        <v>66</v>
      </c>
      <c r="Q523" s="1" t="s">
        <v>67</v>
      </c>
      <c r="R523" s="1" t="s">
        <v>87</v>
      </c>
      <c r="S523" s="1" t="s">
        <v>88</v>
      </c>
      <c r="T523" s="2">
        <v>43333</v>
      </c>
      <c r="U523" s="2">
        <v>43333</v>
      </c>
      <c r="V523" s="1" t="s">
        <v>52</v>
      </c>
      <c r="W523" s="3">
        <v>1</v>
      </c>
      <c r="X523" s="1" t="s">
        <v>53</v>
      </c>
      <c r="Y523" s="4">
        <v>120000</v>
      </c>
      <c r="Z523" s="4">
        <v>-15720</v>
      </c>
      <c r="AA523" s="4">
        <v>0</v>
      </c>
      <c r="AB523" s="4">
        <v>0</v>
      </c>
      <c r="AC523" s="4">
        <v>0</v>
      </c>
      <c r="AD523" s="4">
        <v>120000</v>
      </c>
      <c r="AE523" s="5">
        <v>1685</v>
      </c>
      <c r="AF523" s="1" t="s">
        <v>70</v>
      </c>
      <c r="AG523" s="1" t="s">
        <v>71</v>
      </c>
      <c r="AH523" s="1" t="s">
        <v>89</v>
      </c>
      <c r="AI523" s="1" t="s">
        <v>57</v>
      </c>
      <c r="AJ523" s="5">
        <v>10950</v>
      </c>
      <c r="AK523" s="4">
        <v>-1245</v>
      </c>
      <c r="AL523" s="4">
        <v>0</v>
      </c>
      <c r="AM523" s="4">
        <v>0</v>
      </c>
      <c r="AN523" s="4">
        <v>0</v>
      </c>
      <c r="AO523" s="4">
        <v>-16965</v>
      </c>
      <c r="AP523" s="4">
        <v>-16965</v>
      </c>
      <c r="AQ523" s="4">
        <v>0</v>
      </c>
      <c r="AR523" s="4">
        <v>103035</v>
      </c>
      <c r="AS523" s="1" t="s">
        <v>52</v>
      </c>
      <c r="AT523" s="9">
        <f t="shared" si="234"/>
        <v>43333</v>
      </c>
      <c r="AU523" s="9">
        <f t="shared" si="235"/>
        <v>43313</v>
      </c>
      <c r="AV523" s="9">
        <v>44798</v>
      </c>
      <c r="AW523" s="11">
        <f t="shared" si="236"/>
        <v>4.0136986301369859</v>
      </c>
      <c r="AX523">
        <v>10</v>
      </c>
      <c r="AY523" s="12">
        <v>0.05</v>
      </c>
      <c r="AZ523">
        <f t="shared" si="237"/>
        <v>9.5000000000000001E-2</v>
      </c>
      <c r="BA523" s="13">
        <f t="shared" si="238"/>
        <v>120000</v>
      </c>
      <c r="BI523" s="14">
        <f t="shared" si="243"/>
        <v>103035</v>
      </c>
      <c r="BJ523" s="14">
        <v>0</v>
      </c>
      <c r="BK523" s="14">
        <f t="shared" si="244"/>
        <v>103035</v>
      </c>
      <c r="BL523" s="52">
        <v>0</v>
      </c>
      <c r="BM523" s="15">
        <f t="shared" si="245"/>
        <v>103035</v>
      </c>
    </row>
    <row r="524" spans="1:65">
      <c r="A524" s="8">
        <v>522</v>
      </c>
      <c r="B524" s="1" t="s">
        <v>44</v>
      </c>
      <c r="C524" s="1">
        <v>1500</v>
      </c>
      <c r="D524" s="1" t="s">
        <v>60</v>
      </c>
      <c r="E524" s="1">
        <v>150000025</v>
      </c>
      <c r="F524" s="1" t="s">
        <v>112</v>
      </c>
      <c r="G524" s="1" t="s">
        <v>116</v>
      </c>
      <c r="H524" s="1">
        <v>27</v>
      </c>
      <c r="I524" s="1" t="s">
        <v>135</v>
      </c>
      <c r="J524" s="1" t="s">
        <v>49</v>
      </c>
      <c r="K524" s="1">
        <v>17406001</v>
      </c>
      <c r="L524" s="1" t="s">
        <v>50</v>
      </c>
      <c r="M524" s="1" t="s">
        <v>51</v>
      </c>
      <c r="N524" s="1" t="s">
        <v>64</v>
      </c>
      <c r="O524" s="1" t="s">
        <v>65</v>
      </c>
      <c r="P524" s="1" t="s">
        <v>66</v>
      </c>
      <c r="Q524" s="1" t="s">
        <v>67</v>
      </c>
      <c r="R524" s="1" t="s">
        <v>87</v>
      </c>
      <c r="S524" s="1" t="s">
        <v>88</v>
      </c>
      <c r="T524" s="2">
        <v>43333</v>
      </c>
      <c r="U524" s="2">
        <v>43333</v>
      </c>
      <c r="V524" s="1" t="s">
        <v>52</v>
      </c>
      <c r="W524" s="3">
        <v>1</v>
      </c>
      <c r="X524" s="1" t="s">
        <v>53</v>
      </c>
      <c r="Y524" s="4">
        <v>4339035</v>
      </c>
      <c r="Z524" s="4">
        <v>-568428.62</v>
      </c>
      <c r="AA524" s="4">
        <v>0</v>
      </c>
      <c r="AB524" s="4">
        <v>0</v>
      </c>
      <c r="AC524" s="4">
        <v>0</v>
      </c>
      <c r="AD524" s="4">
        <v>4339035</v>
      </c>
      <c r="AE524" s="5">
        <v>1685</v>
      </c>
      <c r="AF524" s="1" t="s">
        <v>70</v>
      </c>
      <c r="AG524" s="1" t="s">
        <v>71</v>
      </c>
      <c r="AH524" s="1" t="s">
        <v>89</v>
      </c>
      <c r="AI524" s="1" t="s">
        <v>57</v>
      </c>
      <c r="AJ524" s="5">
        <v>10950</v>
      </c>
      <c r="AK524" s="4">
        <v>-45011</v>
      </c>
      <c r="AL524" s="4">
        <v>0</v>
      </c>
      <c r="AM524" s="4">
        <v>0</v>
      </c>
      <c r="AN524" s="4">
        <v>0</v>
      </c>
      <c r="AO524" s="4">
        <v>-613439.62</v>
      </c>
      <c r="AP524" s="4">
        <v>-613439.62</v>
      </c>
      <c r="AQ524" s="4">
        <v>0</v>
      </c>
      <c r="AR524" s="4">
        <v>3725595.38</v>
      </c>
      <c r="AS524" s="1" t="s">
        <v>52</v>
      </c>
      <c r="AT524" s="9">
        <f t="shared" si="234"/>
        <v>43333</v>
      </c>
      <c r="AU524" s="9">
        <f t="shared" si="235"/>
        <v>43313</v>
      </c>
      <c r="AV524" s="9">
        <v>44798</v>
      </c>
      <c r="AW524" s="11">
        <f t="shared" si="236"/>
        <v>4.0136986301369859</v>
      </c>
      <c r="AX524">
        <v>10</v>
      </c>
      <c r="AY524" s="12">
        <v>0.05</v>
      </c>
      <c r="AZ524">
        <f t="shared" si="237"/>
        <v>9.5000000000000001E-2</v>
      </c>
      <c r="BA524" s="13">
        <f t="shared" si="238"/>
        <v>4339035</v>
      </c>
      <c r="BB524" s="16" t="s">
        <v>593</v>
      </c>
      <c r="BC524" s="16" t="s">
        <v>593</v>
      </c>
      <c r="BD524" s="16" t="s">
        <v>593</v>
      </c>
      <c r="BE524" s="16" t="s">
        <v>593</v>
      </c>
      <c r="BF524" s="16" t="s">
        <v>593</v>
      </c>
      <c r="BG524" s="16" t="s">
        <v>593</v>
      </c>
      <c r="BH524" s="16" t="s">
        <v>593</v>
      </c>
      <c r="BI524" s="14">
        <f t="shared" si="243"/>
        <v>3725595.38</v>
      </c>
      <c r="BJ524" s="14">
        <v>0</v>
      </c>
      <c r="BK524" s="14">
        <f t="shared" si="244"/>
        <v>3725595.38</v>
      </c>
      <c r="BL524" s="52">
        <v>0</v>
      </c>
      <c r="BM524" s="15">
        <f t="shared" si="245"/>
        <v>3725595.38</v>
      </c>
    </row>
    <row r="525" spans="1:65">
      <c r="A525" s="8">
        <v>523</v>
      </c>
      <c r="B525" s="1" t="s">
        <v>44</v>
      </c>
      <c r="C525" s="1">
        <v>1500</v>
      </c>
      <c r="D525" s="1" t="s">
        <v>60</v>
      </c>
      <c r="E525" s="1">
        <v>150000026</v>
      </c>
      <c r="F525" s="1" t="s">
        <v>60</v>
      </c>
      <c r="G525" s="1" t="s">
        <v>86</v>
      </c>
      <c r="H525" s="1">
        <v>1</v>
      </c>
      <c r="I525" s="1" t="s">
        <v>52</v>
      </c>
      <c r="J525" s="1" t="s">
        <v>49</v>
      </c>
      <c r="K525" s="1">
        <v>17406001</v>
      </c>
      <c r="L525" s="1" t="s">
        <v>50</v>
      </c>
      <c r="M525" s="1" t="s">
        <v>51</v>
      </c>
      <c r="N525" s="1" t="s">
        <v>64</v>
      </c>
      <c r="O525" s="1" t="s">
        <v>65</v>
      </c>
      <c r="P525" s="1" t="s">
        <v>66</v>
      </c>
      <c r="Q525" s="1" t="s">
        <v>67</v>
      </c>
      <c r="R525" s="1" t="s">
        <v>87</v>
      </c>
      <c r="S525" s="1" t="s">
        <v>88</v>
      </c>
      <c r="T525" s="2">
        <v>43333</v>
      </c>
      <c r="U525" s="2">
        <v>43333</v>
      </c>
      <c r="V525" s="1" t="s">
        <v>52</v>
      </c>
      <c r="W525" s="3">
        <v>1</v>
      </c>
      <c r="X525" s="1" t="s">
        <v>53</v>
      </c>
      <c r="Y525" s="4">
        <v>892500</v>
      </c>
      <c r="Z525" s="4">
        <v>-116920</v>
      </c>
      <c r="AA525" s="4">
        <v>0</v>
      </c>
      <c r="AB525" s="4">
        <v>0</v>
      </c>
      <c r="AC525" s="4">
        <v>0</v>
      </c>
      <c r="AD525" s="4">
        <v>892500</v>
      </c>
      <c r="AE525" s="5">
        <v>1685</v>
      </c>
      <c r="AF525" s="1" t="s">
        <v>70</v>
      </c>
      <c r="AG525" s="1" t="s">
        <v>71</v>
      </c>
      <c r="AH525" s="1" t="s">
        <v>89</v>
      </c>
      <c r="AI525" s="1" t="s">
        <v>57</v>
      </c>
      <c r="AJ525" s="5">
        <v>10950</v>
      </c>
      <c r="AK525" s="4">
        <v>-9258</v>
      </c>
      <c r="AL525" s="4">
        <v>0</v>
      </c>
      <c r="AM525" s="4">
        <v>0</v>
      </c>
      <c r="AN525" s="4">
        <v>0</v>
      </c>
      <c r="AO525" s="4">
        <v>-126178</v>
      </c>
      <c r="AP525" s="4">
        <v>-126178</v>
      </c>
      <c r="AQ525" s="4">
        <v>0</v>
      </c>
      <c r="AR525" s="4">
        <v>766322</v>
      </c>
      <c r="AS525" s="1" t="s">
        <v>52</v>
      </c>
      <c r="AT525" s="9">
        <f t="shared" si="234"/>
        <v>43333</v>
      </c>
      <c r="AU525" s="9">
        <f t="shared" si="235"/>
        <v>43313</v>
      </c>
      <c r="AV525" s="9">
        <v>44798</v>
      </c>
      <c r="AW525" s="11">
        <f t="shared" si="236"/>
        <v>4.0136986301369859</v>
      </c>
      <c r="AX525">
        <v>10</v>
      </c>
      <c r="AY525" s="12">
        <v>0.05</v>
      </c>
      <c r="AZ525">
        <f t="shared" si="237"/>
        <v>9.5000000000000001E-2</v>
      </c>
      <c r="BA525" s="13">
        <f t="shared" si="238"/>
        <v>892500</v>
      </c>
      <c r="BB525" s="17" t="s">
        <v>1853</v>
      </c>
      <c r="BC525">
        <f>MATCH(BB525,MONTHLY_INDEX!$A:$A,0)</f>
        <v>630</v>
      </c>
      <c r="BD525">
        <f>MATCH(AU525,MONTHLY_INDEX!$1:$1,0)</f>
        <v>80</v>
      </c>
      <c r="BE525">
        <f>INDEX(MONTHLY_INDEX!$1:$1048576,Final!BC525,Final!BD525)</f>
        <v>111.6</v>
      </c>
      <c r="BF525">
        <f>MATCH($BF$1,MONTHLY_INDEX!$1:$1,0)</f>
        <v>127</v>
      </c>
      <c r="BG525">
        <f>INDEX(MONTHLY_INDEX!$1:$1048576,Final!BC525,Final!BF525)</f>
        <v>151.1</v>
      </c>
      <c r="BH525" s="23">
        <f t="shared" ref="BH525:BH542" si="246">(BG525-BE525)/BE525</f>
        <v>0.35394265232974914</v>
      </c>
      <c r="BI525" s="14">
        <f t="shared" ref="BI525:BI542" si="247">(1+BH525)*BA525</f>
        <v>1208393.817204301</v>
      </c>
      <c r="BJ525" s="14">
        <f t="shared" ref="BJ525:BJ542" si="248">BI525*AZ525*AW525</f>
        <v>460762.21783399611</v>
      </c>
      <c r="BK525" s="15">
        <f t="shared" si="242"/>
        <v>747631.59937030496</v>
      </c>
      <c r="BL525" s="52">
        <v>0</v>
      </c>
      <c r="BM525" s="15">
        <f t="shared" ref="BM525:BM542" si="249">MAX((1-BL525)*BK525,BI525*AY525)</f>
        <v>747631.59937030496</v>
      </c>
    </row>
    <row r="526" spans="1:65">
      <c r="A526" s="8">
        <v>524</v>
      </c>
      <c r="B526" s="1" t="s">
        <v>44</v>
      </c>
      <c r="C526" s="1">
        <v>1500</v>
      </c>
      <c r="D526" s="1" t="s">
        <v>60</v>
      </c>
      <c r="E526" s="1">
        <v>150000026</v>
      </c>
      <c r="F526" s="1" t="s">
        <v>60</v>
      </c>
      <c r="G526" s="1" t="s">
        <v>90</v>
      </c>
      <c r="H526" s="1">
        <v>2</v>
      </c>
      <c r="I526" s="1" t="s">
        <v>52</v>
      </c>
      <c r="J526" s="1" t="s">
        <v>49</v>
      </c>
      <c r="K526" s="1">
        <v>17406001</v>
      </c>
      <c r="L526" s="1" t="s">
        <v>50</v>
      </c>
      <c r="M526" s="1" t="s">
        <v>51</v>
      </c>
      <c r="N526" s="1" t="s">
        <v>64</v>
      </c>
      <c r="O526" s="1" t="s">
        <v>65</v>
      </c>
      <c r="P526" s="1" t="s">
        <v>66</v>
      </c>
      <c r="Q526" s="1" t="s">
        <v>67</v>
      </c>
      <c r="R526" s="1" t="s">
        <v>87</v>
      </c>
      <c r="S526" s="1" t="s">
        <v>88</v>
      </c>
      <c r="T526" s="2">
        <v>43333</v>
      </c>
      <c r="U526" s="2">
        <v>43333</v>
      </c>
      <c r="V526" s="1" t="s">
        <v>52</v>
      </c>
      <c r="W526" s="3">
        <v>1</v>
      </c>
      <c r="X526" s="1" t="s">
        <v>53</v>
      </c>
      <c r="Y526" s="4">
        <v>472500</v>
      </c>
      <c r="Z526" s="4">
        <v>-61898</v>
      </c>
      <c r="AA526" s="4">
        <v>0</v>
      </c>
      <c r="AB526" s="4">
        <v>0</v>
      </c>
      <c r="AC526" s="4">
        <v>0</v>
      </c>
      <c r="AD526" s="4">
        <v>472500</v>
      </c>
      <c r="AE526" s="5">
        <v>1685</v>
      </c>
      <c r="AF526" s="1" t="s">
        <v>70</v>
      </c>
      <c r="AG526" s="1" t="s">
        <v>71</v>
      </c>
      <c r="AH526" s="1" t="s">
        <v>89</v>
      </c>
      <c r="AI526" s="1" t="s">
        <v>57</v>
      </c>
      <c r="AJ526" s="5">
        <v>10950</v>
      </c>
      <c r="AK526" s="4">
        <v>-4901</v>
      </c>
      <c r="AL526" s="4">
        <v>0</v>
      </c>
      <c r="AM526" s="4">
        <v>0</v>
      </c>
      <c r="AN526" s="4">
        <v>0</v>
      </c>
      <c r="AO526" s="4">
        <v>-66799</v>
      </c>
      <c r="AP526" s="4">
        <v>-66799</v>
      </c>
      <c r="AQ526" s="4">
        <v>0</v>
      </c>
      <c r="AR526" s="4">
        <v>405701</v>
      </c>
      <c r="AS526" s="1" t="s">
        <v>52</v>
      </c>
      <c r="AT526" s="9">
        <f t="shared" si="234"/>
        <v>43333</v>
      </c>
      <c r="AU526" s="9">
        <f t="shared" si="235"/>
        <v>43313</v>
      </c>
      <c r="AV526" s="9">
        <v>44798</v>
      </c>
      <c r="AW526" s="11">
        <f t="shared" si="236"/>
        <v>4.0136986301369859</v>
      </c>
      <c r="AX526">
        <v>10</v>
      </c>
      <c r="AY526" s="12">
        <v>0.05</v>
      </c>
      <c r="AZ526">
        <f t="shared" si="237"/>
        <v>9.5000000000000001E-2</v>
      </c>
      <c r="BA526" s="13">
        <f t="shared" si="238"/>
        <v>472500</v>
      </c>
      <c r="BB526" s="17" t="s">
        <v>2189</v>
      </c>
      <c r="BC526">
        <f>MATCH(BB526,MONTHLY_INDEX!$A:$A,0)</f>
        <v>798</v>
      </c>
      <c r="BD526">
        <f>MATCH(AU526,MONTHLY_INDEX!$1:$1,0)</f>
        <v>80</v>
      </c>
      <c r="BE526">
        <f>INDEX(MONTHLY_INDEX!$1:$1048576,Final!BC526,Final!BD526)</f>
        <v>96</v>
      </c>
      <c r="BF526">
        <f>MATCH($BF$1,MONTHLY_INDEX!$1:$1,0)</f>
        <v>127</v>
      </c>
      <c r="BG526">
        <f>INDEX(MONTHLY_INDEX!$1:$1048576,Final!BC526,Final!BF526)</f>
        <v>95.3</v>
      </c>
      <c r="BH526" s="23">
        <f t="shared" si="246"/>
        <v>-7.2916666666666963E-3</v>
      </c>
      <c r="BI526" s="14">
        <f t="shared" si="247"/>
        <v>469054.6875</v>
      </c>
      <c r="BJ526" s="14">
        <f t="shared" si="248"/>
        <v>178851.19488441778</v>
      </c>
      <c r="BK526" s="15">
        <f t="shared" si="242"/>
        <v>290203.49261558219</v>
      </c>
      <c r="BL526" s="52">
        <v>0</v>
      </c>
      <c r="BM526" s="15">
        <f t="shared" si="249"/>
        <v>290203.49261558219</v>
      </c>
    </row>
    <row r="527" spans="1:65">
      <c r="A527" s="8">
        <v>525</v>
      </c>
      <c r="B527" s="1" t="s">
        <v>44</v>
      </c>
      <c r="C527" s="1">
        <v>1500</v>
      </c>
      <c r="D527" s="1" t="s">
        <v>60</v>
      </c>
      <c r="E527" s="1">
        <v>150000026</v>
      </c>
      <c r="F527" s="1" t="s">
        <v>60</v>
      </c>
      <c r="G527" s="1" t="s">
        <v>91</v>
      </c>
      <c r="H527" s="1">
        <v>3</v>
      </c>
      <c r="I527" s="1" t="s">
        <v>52</v>
      </c>
      <c r="J527" s="1" t="s">
        <v>49</v>
      </c>
      <c r="K527" s="1">
        <v>17406001</v>
      </c>
      <c r="L527" s="1" t="s">
        <v>50</v>
      </c>
      <c r="M527" s="1" t="s">
        <v>51</v>
      </c>
      <c r="N527" s="1" t="s">
        <v>64</v>
      </c>
      <c r="O527" s="1" t="s">
        <v>65</v>
      </c>
      <c r="P527" s="1" t="s">
        <v>66</v>
      </c>
      <c r="Q527" s="1" t="s">
        <v>67</v>
      </c>
      <c r="R527" s="1" t="s">
        <v>87</v>
      </c>
      <c r="S527" s="1" t="s">
        <v>88</v>
      </c>
      <c r="T527" s="2">
        <v>43333</v>
      </c>
      <c r="U527" s="2">
        <v>43333</v>
      </c>
      <c r="V527" s="1" t="s">
        <v>52</v>
      </c>
      <c r="W527" s="3">
        <v>1</v>
      </c>
      <c r="X527" s="1" t="s">
        <v>53</v>
      </c>
      <c r="Y527" s="4">
        <v>637760</v>
      </c>
      <c r="Z527" s="4">
        <v>-83547</v>
      </c>
      <c r="AA527" s="4">
        <v>0</v>
      </c>
      <c r="AB527" s="4">
        <v>0</v>
      </c>
      <c r="AC527" s="4">
        <v>0</v>
      </c>
      <c r="AD527" s="4">
        <v>637760</v>
      </c>
      <c r="AE527" s="5">
        <v>1685</v>
      </c>
      <c r="AF527" s="1" t="s">
        <v>70</v>
      </c>
      <c r="AG527" s="1" t="s">
        <v>71</v>
      </c>
      <c r="AH527" s="1" t="s">
        <v>89</v>
      </c>
      <c r="AI527" s="1" t="s">
        <v>57</v>
      </c>
      <c r="AJ527" s="5">
        <v>10950</v>
      </c>
      <c r="AK527" s="4">
        <v>-6616</v>
      </c>
      <c r="AL527" s="4">
        <v>0</v>
      </c>
      <c r="AM527" s="4">
        <v>0</v>
      </c>
      <c r="AN527" s="4">
        <v>0</v>
      </c>
      <c r="AO527" s="4">
        <v>-90163</v>
      </c>
      <c r="AP527" s="4">
        <v>-90163</v>
      </c>
      <c r="AQ527" s="4">
        <v>0</v>
      </c>
      <c r="AR527" s="4">
        <v>547597</v>
      </c>
      <c r="AS527" s="1" t="s">
        <v>52</v>
      </c>
      <c r="AT527" s="9">
        <f t="shared" si="234"/>
        <v>43333</v>
      </c>
      <c r="AU527" s="9">
        <f t="shared" si="235"/>
        <v>43313</v>
      </c>
      <c r="AV527" s="9">
        <v>44798</v>
      </c>
      <c r="AW527" s="11">
        <f t="shared" si="236"/>
        <v>4.0136986301369859</v>
      </c>
      <c r="AX527">
        <v>10</v>
      </c>
      <c r="AY527" s="12">
        <v>0.05</v>
      </c>
      <c r="AZ527">
        <f t="shared" si="237"/>
        <v>9.5000000000000001E-2</v>
      </c>
      <c r="BA527" s="13">
        <f t="shared" si="238"/>
        <v>637760</v>
      </c>
      <c r="BB527" s="17" t="s">
        <v>2189</v>
      </c>
      <c r="BC527">
        <f>MATCH(BB527,MONTHLY_INDEX!$A:$A,0)</f>
        <v>798</v>
      </c>
      <c r="BD527">
        <f>MATCH(AU527,MONTHLY_INDEX!$1:$1,0)</f>
        <v>80</v>
      </c>
      <c r="BE527">
        <f>INDEX(MONTHLY_INDEX!$1:$1048576,Final!BC527,Final!BD527)</f>
        <v>96</v>
      </c>
      <c r="BF527">
        <f>MATCH($BF$1,MONTHLY_INDEX!$1:$1,0)</f>
        <v>127</v>
      </c>
      <c r="BG527">
        <f>INDEX(MONTHLY_INDEX!$1:$1048576,Final!BC527,Final!BF527)</f>
        <v>95.3</v>
      </c>
      <c r="BH527" s="23">
        <f t="shared" si="246"/>
        <v>-7.2916666666666963E-3</v>
      </c>
      <c r="BI527" s="14">
        <f t="shared" si="247"/>
        <v>633109.66666666663</v>
      </c>
      <c r="BJ527" s="14">
        <f t="shared" si="248"/>
        <v>241405.58317351594</v>
      </c>
      <c r="BK527" s="15">
        <f t="shared" si="242"/>
        <v>391704.08349315065</v>
      </c>
      <c r="BL527" s="52">
        <v>0</v>
      </c>
      <c r="BM527" s="15">
        <f t="shared" si="249"/>
        <v>391704.08349315065</v>
      </c>
    </row>
    <row r="528" spans="1:65">
      <c r="A528" s="8">
        <v>526</v>
      </c>
      <c r="B528" s="1" t="s">
        <v>44</v>
      </c>
      <c r="C528" s="1">
        <v>1500</v>
      </c>
      <c r="D528" s="1" t="s">
        <v>60</v>
      </c>
      <c r="E528" s="1">
        <v>150000026</v>
      </c>
      <c r="F528" s="1" t="s">
        <v>60</v>
      </c>
      <c r="G528" s="1" t="s">
        <v>92</v>
      </c>
      <c r="H528" s="1">
        <v>4</v>
      </c>
      <c r="I528" s="1" t="s">
        <v>52</v>
      </c>
      <c r="J528" s="1" t="s">
        <v>49</v>
      </c>
      <c r="K528" s="1">
        <v>17406001</v>
      </c>
      <c r="L528" s="1" t="s">
        <v>50</v>
      </c>
      <c r="M528" s="1" t="s">
        <v>51</v>
      </c>
      <c r="N528" s="1" t="s">
        <v>64</v>
      </c>
      <c r="O528" s="1" t="s">
        <v>65</v>
      </c>
      <c r="P528" s="1" t="s">
        <v>66</v>
      </c>
      <c r="Q528" s="1" t="s">
        <v>67</v>
      </c>
      <c r="R528" s="1" t="s">
        <v>87</v>
      </c>
      <c r="S528" s="1" t="s">
        <v>88</v>
      </c>
      <c r="T528" s="2">
        <v>43333</v>
      </c>
      <c r="U528" s="2">
        <v>43333</v>
      </c>
      <c r="V528" s="1" t="s">
        <v>52</v>
      </c>
      <c r="W528" s="3">
        <v>1</v>
      </c>
      <c r="X528" s="1" t="s">
        <v>53</v>
      </c>
      <c r="Y528" s="4">
        <v>21044329</v>
      </c>
      <c r="Z528" s="4">
        <v>-2756887</v>
      </c>
      <c r="AA528" s="4">
        <v>0</v>
      </c>
      <c r="AB528" s="4">
        <v>0</v>
      </c>
      <c r="AC528" s="4">
        <v>0</v>
      </c>
      <c r="AD528" s="4">
        <v>21044329</v>
      </c>
      <c r="AE528" s="5">
        <v>1685</v>
      </c>
      <c r="AF528" s="1" t="s">
        <v>70</v>
      </c>
      <c r="AG528" s="1" t="s">
        <v>71</v>
      </c>
      <c r="AH528" s="1" t="s">
        <v>89</v>
      </c>
      <c r="AI528" s="1" t="s">
        <v>57</v>
      </c>
      <c r="AJ528" s="5">
        <v>10950</v>
      </c>
      <c r="AK528" s="4">
        <v>-218303</v>
      </c>
      <c r="AL528" s="4">
        <v>0</v>
      </c>
      <c r="AM528" s="4">
        <v>0</v>
      </c>
      <c r="AN528" s="4">
        <v>0</v>
      </c>
      <c r="AO528" s="4">
        <v>-2975190</v>
      </c>
      <c r="AP528" s="4">
        <v>-2975190</v>
      </c>
      <c r="AQ528" s="4">
        <v>0</v>
      </c>
      <c r="AR528" s="4">
        <v>18069139</v>
      </c>
      <c r="AS528" s="1" t="s">
        <v>52</v>
      </c>
      <c r="AT528" s="9">
        <f t="shared" si="234"/>
        <v>43333</v>
      </c>
      <c r="AU528" s="9">
        <f t="shared" si="235"/>
        <v>43313</v>
      </c>
      <c r="AV528" s="9">
        <v>44798</v>
      </c>
      <c r="AW528" s="11">
        <f t="shared" si="236"/>
        <v>4.0136986301369859</v>
      </c>
      <c r="AX528">
        <v>25</v>
      </c>
      <c r="AY528" s="12">
        <v>0.05</v>
      </c>
      <c r="AZ528">
        <f t="shared" si="237"/>
        <v>3.7999999999999999E-2</v>
      </c>
      <c r="BA528" s="13">
        <f t="shared" si="238"/>
        <v>21044329</v>
      </c>
      <c r="BB528" s="17" t="s">
        <v>2189</v>
      </c>
      <c r="BC528">
        <f>MATCH(BB528,MONTHLY_INDEX!$A:$A,0)</f>
        <v>798</v>
      </c>
      <c r="BD528">
        <f>MATCH(AU528,MONTHLY_INDEX!$1:$1,0)</f>
        <v>80</v>
      </c>
      <c r="BE528">
        <f>INDEX(MONTHLY_INDEX!$1:$1048576,Final!BC528,Final!BD528)</f>
        <v>96</v>
      </c>
      <c r="BF528">
        <f>MATCH($BF$1,MONTHLY_INDEX!$1:$1,0)</f>
        <v>127</v>
      </c>
      <c r="BG528">
        <f>INDEX(MONTHLY_INDEX!$1:$1048576,Final!BC528,Final!BF528)</f>
        <v>95.3</v>
      </c>
      <c r="BH528" s="23">
        <f t="shared" si="246"/>
        <v>-7.2916666666666963E-3</v>
      </c>
      <c r="BI528" s="14">
        <f t="shared" si="247"/>
        <v>20890880.767708331</v>
      </c>
      <c r="BJ528" s="14">
        <f t="shared" si="248"/>
        <v>3186288.5817488292</v>
      </c>
      <c r="BK528" s="15">
        <f t="shared" si="242"/>
        <v>17704592.185959503</v>
      </c>
      <c r="BL528" s="52">
        <v>0</v>
      </c>
      <c r="BM528" s="15">
        <f t="shared" si="249"/>
        <v>17704592.185959503</v>
      </c>
    </row>
    <row r="529" spans="1:65">
      <c r="A529" s="8">
        <v>527</v>
      </c>
      <c r="B529" s="1" t="s">
        <v>44</v>
      </c>
      <c r="C529" s="1">
        <v>1500</v>
      </c>
      <c r="D529" s="1" t="s">
        <v>60</v>
      </c>
      <c r="E529" s="1">
        <v>150000026</v>
      </c>
      <c r="F529" s="1" t="s">
        <v>60</v>
      </c>
      <c r="G529" s="1" t="s">
        <v>93</v>
      </c>
      <c r="H529" s="1">
        <v>5</v>
      </c>
      <c r="I529" s="1" t="s">
        <v>52</v>
      </c>
      <c r="J529" s="1" t="s">
        <v>49</v>
      </c>
      <c r="K529" s="1">
        <v>17406001</v>
      </c>
      <c r="L529" s="1" t="s">
        <v>50</v>
      </c>
      <c r="M529" s="1" t="s">
        <v>51</v>
      </c>
      <c r="N529" s="1" t="s">
        <v>64</v>
      </c>
      <c r="O529" s="1" t="s">
        <v>65</v>
      </c>
      <c r="P529" s="1" t="s">
        <v>66</v>
      </c>
      <c r="Q529" s="1" t="s">
        <v>67</v>
      </c>
      <c r="R529" s="1" t="s">
        <v>87</v>
      </c>
      <c r="S529" s="1" t="s">
        <v>88</v>
      </c>
      <c r="T529" s="2">
        <v>43333</v>
      </c>
      <c r="U529" s="2">
        <v>43333</v>
      </c>
      <c r="V529" s="1" t="s">
        <v>52</v>
      </c>
      <c r="W529" s="3">
        <v>1</v>
      </c>
      <c r="X529" s="1" t="s">
        <v>53</v>
      </c>
      <c r="Y529" s="4">
        <v>969266</v>
      </c>
      <c r="Z529" s="4">
        <v>-126976</v>
      </c>
      <c r="AA529" s="4">
        <v>0</v>
      </c>
      <c r="AB529" s="4">
        <v>0</v>
      </c>
      <c r="AC529" s="4">
        <v>0</v>
      </c>
      <c r="AD529" s="4">
        <v>969266</v>
      </c>
      <c r="AE529" s="5">
        <v>1685</v>
      </c>
      <c r="AF529" s="1" t="s">
        <v>70</v>
      </c>
      <c r="AG529" s="1" t="s">
        <v>71</v>
      </c>
      <c r="AH529" s="1" t="s">
        <v>89</v>
      </c>
      <c r="AI529" s="1" t="s">
        <v>57</v>
      </c>
      <c r="AJ529" s="5">
        <v>10950</v>
      </c>
      <c r="AK529" s="4">
        <v>-10055</v>
      </c>
      <c r="AL529" s="4">
        <v>0</v>
      </c>
      <c r="AM529" s="4">
        <v>0</v>
      </c>
      <c r="AN529" s="4">
        <v>0</v>
      </c>
      <c r="AO529" s="4">
        <v>-137031</v>
      </c>
      <c r="AP529" s="4">
        <v>-137031</v>
      </c>
      <c r="AQ529" s="4">
        <v>0</v>
      </c>
      <c r="AR529" s="4">
        <v>832235</v>
      </c>
      <c r="AS529" s="1" t="s">
        <v>52</v>
      </c>
      <c r="AT529" s="9">
        <f t="shared" si="234"/>
        <v>43333</v>
      </c>
      <c r="AU529" s="9">
        <f t="shared" si="235"/>
        <v>43313</v>
      </c>
      <c r="AV529" s="9">
        <v>44798</v>
      </c>
      <c r="AW529" s="11">
        <f t="shared" si="236"/>
        <v>4.0136986301369859</v>
      </c>
      <c r="AX529">
        <v>25</v>
      </c>
      <c r="AY529" s="12">
        <v>0.05</v>
      </c>
      <c r="AZ529">
        <f t="shared" si="237"/>
        <v>3.7999999999999999E-2</v>
      </c>
      <c r="BA529" s="13">
        <f t="shared" si="238"/>
        <v>969266</v>
      </c>
      <c r="BB529" s="17" t="s">
        <v>2083</v>
      </c>
      <c r="BC529">
        <f>MATCH(BB529,MONTHLY_INDEX!$A:$A,0)</f>
        <v>745</v>
      </c>
      <c r="BD529">
        <f>MATCH(AU529,MONTHLY_INDEX!$1:$1,0)</f>
        <v>80</v>
      </c>
      <c r="BE529">
        <f>INDEX(MONTHLY_INDEX!$1:$1048576,Final!BC529,Final!BD529)</f>
        <v>106.4</v>
      </c>
      <c r="BF529">
        <f>MATCH($BF$1,MONTHLY_INDEX!$1:$1,0)</f>
        <v>127</v>
      </c>
      <c r="BG529">
        <f>INDEX(MONTHLY_INDEX!$1:$1048576,Final!BC529,Final!BF529)</f>
        <v>115.4</v>
      </c>
      <c r="BH529" s="23">
        <f t="shared" si="246"/>
        <v>8.4586466165413529E-2</v>
      </c>
      <c r="BI529" s="14">
        <f t="shared" si="247"/>
        <v>1051252.7857142857</v>
      </c>
      <c r="BJ529" s="14">
        <f t="shared" si="248"/>
        <v>160337.65090606653</v>
      </c>
      <c r="BK529" s="15">
        <f t="shared" si="242"/>
        <v>890915.13480821915</v>
      </c>
      <c r="BL529" s="52">
        <v>0</v>
      </c>
      <c r="BM529" s="15">
        <f t="shared" si="249"/>
        <v>890915.13480821915</v>
      </c>
    </row>
    <row r="530" spans="1:65">
      <c r="A530" s="8">
        <v>528</v>
      </c>
      <c r="B530" s="1" t="s">
        <v>44</v>
      </c>
      <c r="C530" s="1">
        <v>1500</v>
      </c>
      <c r="D530" s="1" t="s">
        <v>60</v>
      </c>
      <c r="E530" s="1">
        <v>150000026</v>
      </c>
      <c r="F530" s="1" t="s">
        <v>60</v>
      </c>
      <c r="G530" s="1" t="s">
        <v>94</v>
      </c>
      <c r="H530" s="1">
        <v>6</v>
      </c>
      <c r="I530" s="1" t="s">
        <v>52</v>
      </c>
      <c r="J530" s="1" t="s">
        <v>49</v>
      </c>
      <c r="K530" s="1">
        <v>17406001</v>
      </c>
      <c r="L530" s="1" t="s">
        <v>50</v>
      </c>
      <c r="M530" s="1" t="s">
        <v>51</v>
      </c>
      <c r="N530" s="1" t="s">
        <v>64</v>
      </c>
      <c r="O530" s="1" t="s">
        <v>65</v>
      </c>
      <c r="P530" s="1" t="s">
        <v>66</v>
      </c>
      <c r="Q530" s="1" t="s">
        <v>67</v>
      </c>
      <c r="R530" s="1" t="s">
        <v>87</v>
      </c>
      <c r="S530" s="1" t="s">
        <v>88</v>
      </c>
      <c r="T530" s="2">
        <v>43333</v>
      </c>
      <c r="U530" s="2">
        <v>43333</v>
      </c>
      <c r="V530" s="1" t="s">
        <v>52</v>
      </c>
      <c r="W530" s="3">
        <v>1</v>
      </c>
      <c r="X530" s="1" t="s">
        <v>53</v>
      </c>
      <c r="Y530" s="4">
        <v>735000</v>
      </c>
      <c r="Z530" s="4">
        <v>-96287</v>
      </c>
      <c r="AA530" s="4">
        <v>0</v>
      </c>
      <c r="AB530" s="4">
        <v>0</v>
      </c>
      <c r="AC530" s="4">
        <v>0</v>
      </c>
      <c r="AD530" s="4">
        <v>735000</v>
      </c>
      <c r="AE530" s="5">
        <v>1685</v>
      </c>
      <c r="AF530" s="1" t="s">
        <v>70</v>
      </c>
      <c r="AG530" s="1" t="s">
        <v>71</v>
      </c>
      <c r="AH530" s="1" t="s">
        <v>89</v>
      </c>
      <c r="AI530" s="1" t="s">
        <v>57</v>
      </c>
      <c r="AJ530" s="5">
        <v>10950</v>
      </c>
      <c r="AK530" s="4">
        <v>-7625</v>
      </c>
      <c r="AL530" s="4">
        <v>0</v>
      </c>
      <c r="AM530" s="4">
        <v>0</v>
      </c>
      <c r="AN530" s="4">
        <v>0</v>
      </c>
      <c r="AO530" s="4">
        <v>-103912</v>
      </c>
      <c r="AP530" s="4">
        <v>-103912</v>
      </c>
      <c r="AQ530" s="4">
        <v>0</v>
      </c>
      <c r="AR530" s="4">
        <v>631088</v>
      </c>
      <c r="AS530" s="1" t="s">
        <v>52</v>
      </c>
      <c r="AT530" s="9">
        <f t="shared" si="234"/>
        <v>43333</v>
      </c>
      <c r="AU530" s="9">
        <f t="shared" si="235"/>
        <v>43313</v>
      </c>
      <c r="AV530" s="9">
        <v>44798</v>
      </c>
      <c r="AW530" s="11">
        <f t="shared" si="236"/>
        <v>4.0136986301369859</v>
      </c>
      <c r="AX530">
        <v>10</v>
      </c>
      <c r="AY530" s="12">
        <v>0.05</v>
      </c>
      <c r="AZ530">
        <f t="shared" si="237"/>
        <v>9.5000000000000001E-2</v>
      </c>
      <c r="BA530" s="13">
        <f t="shared" si="238"/>
        <v>735000</v>
      </c>
      <c r="BB530" s="17" t="s">
        <v>1853</v>
      </c>
      <c r="BC530">
        <f>MATCH(BB530,MONTHLY_INDEX!$A:$A,0)</f>
        <v>630</v>
      </c>
      <c r="BD530">
        <f>MATCH(AU530,MONTHLY_INDEX!$1:$1,0)</f>
        <v>80</v>
      </c>
      <c r="BE530">
        <f>INDEX(MONTHLY_INDEX!$1:$1048576,Final!BC530,Final!BD530)</f>
        <v>111.6</v>
      </c>
      <c r="BF530">
        <f>MATCH($BF$1,MONTHLY_INDEX!$1:$1,0)</f>
        <v>127</v>
      </c>
      <c r="BG530">
        <f>INDEX(MONTHLY_INDEX!$1:$1048576,Final!BC530,Final!BF530)</f>
        <v>151.1</v>
      </c>
      <c r="BH530" s="23">
        <f t="shared" si="246"/>
        <v>0.35394265232974914</v>
      </c>
      <c r="BI530" s="14">
        <f t="shared" si="247"/>
        <v>995147.84946236562</v>
      </c>
      <c r="BJ530" s="14">
        <f t="shared" si="248"/>
        <v>379451.2382162321</v>
      </c>
      <c r="BK530" s="15">
        <f t="shared" si="242"/>
        <v>615696.61124613346</v>
      </c>
      <c r="BL530" s="52">
        <v>0</v>
      </c>
      <c r="BM530" s="15">
        <f t="shared" si="249"/>
        <v>615696.61124613346</v>
      </c>
    </row>
    <row r="531" spans="1:65">
      <c r="A531" s="8">
        <v>529</v>
      </c>
      <c r="B531" s="1" t="s">
        <v>44</v>
      </c>
      <c r="C531" s="1">
        <v>1500</v>
      </c>
      <c r="D531" s="1" t="s">
        <v>60</v>
      </c>
      <c r="E531" s="1">
        <v>150000026</v>
      </c>
      <c r="F531" s="1" t="s">
        <v>60</v>
      </c>
      <c r="G531" s="1" t="s">
        <v>95</v>
      </c>
      <c r="H531" s="1">
        <v>7</v>
      </c>
      <c r="I531" s="1" t="s">
        <v>52</v>
      </c>
      <c r="J531" s="1" t="s">
        <v>49</v>
      </c>
      <c r="K531" s="1">
        <v>17406001</v>
      </c>
      <c r="L531" s="1" t="s">
        <v>50</v>
      </c>
      <c r="M531" s="1" t="s">
        <v>51</v>
      </c>
      <c r="N531" s="1" t="s">
        <v>64</v>
      </c>
      <c r="O531" s="1" t="s">
        <v>65</v>
      </c>
      <c r="P531" s="1" t="s">
        <v>66</v>
      </c>
      <c r="Q531" s="1" t="s">
        <v>67</v>
      </c>
      <c r="R531" s="1" t="s">
        <v>87</v>
      </c>
      <c r="S531" s="1" t="s">
        <v>88</v>
      </c>
      <c r="T531" s="2">
        <v>43333</v>
      </c>
      <c r="U531" s="2">
        <v>43333</v>
      </c>
      <c r="V531" s="1" t="s">
        <v>52</v>
      </c>
      <c r="W531" s="3">
        <v>1</v>
      </c>
      <c r="X531" s="1" t="s">
        <v>53</v>
      </c>
      <c r="Y531" s="4">
        <v>126000</v>
      </c>
      <c r="Z531" s="4">
        <v>-16506</v>
      </c>
      <c r="AA531" s="4">
        <v>0</v>
      </c>
      <c r="AB531" s="4">
        <v>0</v>
      </c>
      <c r="AC531" s="4">
        <v>0</v>
      </c>
      <c r="AD531" s="4">
        <v>126000</v>
      </c>
      <c r="AE531" s="5">
        <v>1685</v>
      </c>
      <c r="AF531" s="1" t="s">
        <v>70</v>
      </c>
      <c r="AG531" s="1" t="s">
        <v>71</v>
      </c>
      <c r="AH531" s="1" t="s">
        <v>89</v>
      </c>
      <c r="AI531" s="1" t="s">
        <v>57</v>
      </c>
      <c r="AJ531" s="5">
        <v>10950</v>
      </c>
      <c r="AK531" s="4">
        <v>-1307</v>
      </c>
      <c r="AL531" s="4">
        <v>0</v>
      </c>
      <c r="AM531" s="4">
        <v>0</v>
      </c>
      <c r="AN531" s="4">
        <v>0</v>
      </c>
      <c r="AO531" s="4">
        <v>-17813</v>
      </c>
      <c r="AP531" s="4">
        <v>-17813</v>
      </c>
      <c r="AQ531" s="4">
        <v>0</v>
      </c>
      <c r="AR531" s="4">
        <v>108187</v>
      </c>
      <c r="AS531" s="1" t="s">
        <v>52</v>
      </c>
      <c r="AT531" s="9">
        <f t="shared" si="234"/>
        <v>43333</v>
      </c>
      <c r="AU531" s="9">
        <f t="shared" si="235"/>
        <v>43313</v>
      </c>
      <c r="AV531" s="9">
        <v>44798</v>
      </c>
      <c r="AW531" s="11">
        <f t="shared" si="236"/>
        <v>4.0136986301369859</v>
      </c>
      <c r="AX531">
        <v>25</v>
      </c>
      <c r="AY531" s="12">
        <v>0.05</v>
      </c>
      <c r="AZ531">
        <f t="shared" si="237"/>
        <v>3.7999999999999999E-2</v>
      </c>
      <c r="BA531" s="13">
        <f t="shared" si="238"/>
        <v>126000</v>
      </c>
      <c r="BB531" s="17" t="s">
        <v>2189</v>
      </c>
      <c r="BC531">
        <f>MATCH(BB531,MONTHLY_INDEX!$A:$A,0)</f>
        <v>798</v>
      </c>
      <c r="BD531">
        <f>MATCH(AU531,MONTHLY_INDEX!$1:$1,0)</f>
        <v>80</v>
      </c>
      <c r="BE531">
        <f>INDEX(MONTHLY_INDEX!$1:$1048576,Final!BC531,Final!BD531)</f>
        <v>96</v>
      </c>
      <c r="BF531">
        <f>MATCH($BF$1,MONTHLY_INDEX!$1:$1,0)</f>
        <v>127</v>
      </c>
      <c r="BG531">
        <f>INDEX(MONTHLY_INDEX!$1:$1048576,Final!BC531,Final!BF531)</f>
        <v>95.3</v>
      </c>
      <c r="BH531" s="23">
        <f t="shared" si="246"/>
        <v>-7.2916666666666963E-3</v>
      </c>
      <c r="BI531" s="14">
        <f t="shared" si="247"/>
        <v>125081.25</v>
      </c>
      <c r="BJ531" s="14">
        <f t="shared" si="248"/>
        <v>19077.460787671229</v>
      </c>
      <c r="BK531" s="15">
        <f t="shared" si="242"/>
        <v>106003.78921232877</v>
      </c>
      <c r="BL531" s="52">
        <v>0</v>
      </c>
      <c r="BM531" s="15">
        <f t="shared" si="249"/>
        <v>106003.78921232877</v>
      </c>
    </row>
    <row r="532" spans="1:65">
      <c r="A532" s="8">
        <v>530</v>
      </c>
      <c r="B532" s="1" t="s">
        <v>44</v>
      </c>
      <c r="C532" s="1">
        <v>1500</v>
      </c>
      <c r="D532" s="1" t="s">
        <v>60</v>
      </c>
      <c r="E532" s="1">
        <v>150000026</v>
      </c>
      <c r="F532" s="1" t="s">
        <v>60</v>
      </c>
      <c r="G532" s="1" t="s">
        <v>96</v>
      </c>
      <c r="H532" s="1">
        <v>8</v>
      </c>
      <c r="I532" s="1" t="s">
        <v>52</v>
      </c>
      <c r="J532" s="1" t="s">
        <v>49</v>
      </c>
      <c r="K532" s="1">
        <v>17406001</v>
      </c>
      <c r="L532" s="1" t="s">
        <v>50</v>
      </c>
      <c r="M532" s="1" t="s">
        <v>51</v>
      </c>
      <c r="N532" s="1" t="s">
        <v>64</v>
      </c>
      <c r="O532" s="1" t="s">
        <v>65</v>
      </c>
      <c r="P532" s="1" t="s">
        <v>66</v>
      </c>
      <c r="Q532" s="1" t="s">
        <v>67</v>
      </c>
      <c r="R532" s="1" t="s">
        <v>87</v>
      </c>
      <c r="S532" s="1" t="s">
        <v>88</v>
      </c>
      <c r="T532" s="2">
        <v>43333</v>
      </c>
      <c r="U532" s="2">
        <v>43333</v>
      </c>
      <c r="V532" s="1" t="s">
        <v>52</v>
      </c>
      <c r="W532" s="3">
        <v>1</v>
      </c>
      <c r="X532" s="1" t="s">
        <v>53</v>
      </c>
      <c r="Y532" s="4">
        <v>29327302</v>
      </c>
      <c r="Z532" s="4">
        <v>-3841988</v>
      </c>
      <c r="AA532" s="4">
        <v>0</v>
      </c>
      <c r="AB532" s="4">
        <v>0</v>
      </c>
      <c r="AC532" s="4">
        <v>0</v>
      </c>
      <c r="AD532" s="4">
        <v>29327302</v>
      </c>
      <c r="AE532" s="5">
        <v>1685</v>
      </c>
      <c r="AF532" s="1" t="s">
        <v>70</v>
      </c>
      <c r="AG532" s="1" t="s">
        <v>71</v>
      </c>
      <c r="AH532" s="1" t="s">
        <v>89</v>
      </c>
      <c r="AI532" s="1" t="s">
        <v>57</v>
      </c>
      <c r="AJ532" s="5">
        <v>10950</v>
      </c>
      <c r="AK532" s="4">
        <v>-304227</v>
      </c>
      <c r="AL532" s="4">
        <v>0</v>
      </c>
      <c r="AM532" s="4">
        <v>0</v>
      </c>
      <c r="AN532" s="4">
        <v>0</v>
      </c>
      <c r="AO532" s="4">
        <v>-4146215</v>
      </c>
      <c r="AP532" s="4">
        <v>-4146215</v>
      </c>
      <c r="AQ532" s="4">
        <v>0</v>
      </c>
      <c r="AR532" s="4">
        <v>25181087</v>
      </c>
      <c r="AS532" s="1" t="s">
        <v>52</v>
      </c>
      <c r="AT532" s="9">
        <f t="shared" si="234"/>
        <v>43333</v>
      </c>
      <c r="AU532" s="9">
        <f t="shared" si="235"/>
        <v>43313</v>
      </c>
      <c r="AV532" s="9">
        <v>44798</v>
      </c>
      <c r="AW532" s="11">
        <f t="shared" si="236"/>
        <v>4.0136986301369859</v>
      </c>
      <c r="AX532">
        <v>25</v>
      </c>
      <c r="AY532" s="12">
        <v>0.05</v>
      </c>
      <c r="AZ532">
        <f t="shared" si="237"/>
        <v>3.7999999999999999E-2</v>
      </c>
      <c r="BA532" s="13">
        <f t="shared" si="238"/>
        <v>29327302</v>
      </c>
      <c r="BB532" s="17" t="s">
        <v>2189</v>
      </c>
      <c r="BC532">
        <f>MATCH(BB532,MONTHLY_INDEX!$A:$A,0)</f>
        <v>798</v>
      </c>
      <c r="BD532">
        <f>MATCH(AU532,MONTHLY_INDEX!$1:$1,0)</f>
        <v>80</v>
      </c>
      <c r="BE532">
        <f>INDEX(MONTHLY_INDEX!$1:$1048576,Final!BC532,Final!BD532)</f>
        <v>96</v>
      </c>
      <c r="BF532">
        <f>MATCH($BF$1,MONTHLY_INDEX!$1:$1,0)</f>
        <v>127</v>
      </c>
      <c r="BG532">
        <f>INDEX(MONTHLY_INDEX!$1:$1048576,Final!BC532,Final!BF532)</f>
        <v>95.3</v>
      </c>
      <c r="BH532" s="23">
        <f t="shared" si="246"/>
        <v>-7.2916666666666963E-3</v>
      </c>
      <c r="BI532" s="14">
        <f t="shared" si="247"/>
        <v>29113457.089583334</v>
      </c>
      <c r="BJ532" s="14">
        <f t="shared" si="248"/>
        <v>4440400.4278824767</v>
      </c>
      <c r="BK532" s="15">
        <f t="shared" si="242"/>
        <v>24673056.661700856</v>
      </c>
      <c r="BL532" s="52">
        <v>0</v>
      </c>
      <c r="BM532" s="15">
        <f t="shared" si="249"/>
        <v>24673056.661700856</v>
      </c>
    </row>
    <row r="533" spans="1:65">
      <c r="A533" s="8">
        <v>531</v>
      </c>
      <c r="B533" s="1" t="s">
        <v>44</v>
      </c>
      <c r="C533" s="1">
        <v>1500</v>
      </c>
      <c r="D533" s="1" t="s">
        <v>60</v>
      </c>
      <c r="E533" s="1">
        <v>150000026</v>
      </c>
      <c r="F533" s="1" t="s">
        <v>60</v>
      </c>
      <c r="G533" s="1" t="s">
        <v>97</v>
      </c>
      <c r="H533" s="1">
        <v>9</v>
      </c>
      <c r="I533" s="1" t="s">
        <v>52</v>
      </c>
      <c r="J533" s="1" t="s">
        <v>49</v>
      </c>
      <c r="K533" s="1">
        <v>17406001</v>
      </c>
      <c r="L533" s="1" t="s">
        <v>50</v>
      </c>
      <c r="M533" s="1" t="s">
        <v>51</v>
      </c>
      <c r="N533" s="1" t="s">
        <v>64</v>
      </c>
      <c r="O533" s="1" t="s">
        <v>65</v>
      </c>
      <c r="P533" s="1" t="s">
        <v>66</v>
      </c>
      <c r="Q533" s="1" t="s">
        <v>67</v>
      </c>
      <c r="R533" s="1" t="s">
        <v>87</v>
      </c>
      <c r="S533" s="1" t="s">
        <v>88</v>
      </c>
      <c r="T533" s="2">
        <v>43333</v>
      </c>
      <c r="U533" s="2">
        <v>43333</v>
      </c>
      <c r="V533" s="1" t="s">
        <v>52</v>
      </c>
      <c r="W533" s="3">
        <v>1</v>
      </c>
      <c r="X533" s="1" t="s">
        <v>53</v>
      </c>
      <c r="Y533" s="4">
        <v>1517250</v>
      </c>
      <c r="Z533" s="4">
        <v>-198765</v>
      </c>
      <c r="AA533" s="4">
        <v>0</v>
      </c>
      <c r="AB533" s="4">
        <v>0</v>
      </c>
      <c r="AC533" s="4">
        <v>0</v>
      </c>
      <c r="AD533" s="4">
        <v>1517250</v>
      </c>
      <c r="AE533" s="5">
        <v>1685</v>
      </c>
      <c r="AF533" s="1" t="s">
        <v>70</v>
      </c>
      <c r="AG533" s="1" t="s">
        <v>71</v>
      </c>
      <c r="AH533" s="1" t="s">
        <v>89</v>
      </c>
      <c r="AI533" s="1" t="s">
        <v>57</v>
      </c>
      <c r="AJ533" s="5">
        <v>10950</v>
      </c>
      <c r="AK533" s="4">
        <v>-15739</v>
      </c>
      <c r="AL533" s="4">
        <v>0</v>
      </c>
      <c r="AM533" s="4">
        <v>0</v>
      </c>
      <c r="AN533" s="4">
        <v>0</v>
      </c>
      <c r="AO533" s="4">
        <v>-214504</v>
      </c>
      <c r="AP533" s="4">
        <v>-214504</v>
      </c>
      <c r="AQ533" s="4">
        <v>0</v>
      </c>
      <c r="AR533" s="4">
        <v>1302746</v>
      </c>
      <c r="AS533" s="1" t="s">
        <v>52</v>
      </c>
      <c r="AT533" s="9">
        <f t="shared" si="234"/>
        <v>43333</v>
      </c>
      <c r="AU533" s="9">
        <f t="shared" si="235"/>
        <v>43313</v>
      </c>
      <c r="AV533" s="9">
        <v>44798</v>
      </c>
      <c r="AW533" s="11">
        <f t="shared" si="236"/>
        <v>4.0136986301369859</v>
      </c>
      <c r="AX533">
        <v>15</v>
      </c>
      <c r="AY533" s="12">
        <v>0.05</v>
      </c>
      <c r="AZ533">
        <f t="shared" si="237"/>
        <v>6.3333333333333325E-2</v>
      </c>
      <c r="BA533" s="13">
        <f t="shared" si="238"/>
        <v>1517250</v>
      </c>
      <c r="BB533" s="17" t="s">
        <v>1941</v>
      </c>
      <c r="BC533">
        <f>MATCH(BB533,MONTHLY_INDEX!$A:$A,0)</f>
        <v>674</v>
      </c>
      <c r="BD533">
        <f>MATCH(AU533,MONTHLY_INDEX!$1:$1,0)</f>
        <v>80</v>
      </c>
      <c r="BE533">
        <f>INDEX(MONTHLY_INDEX!$1:$1048576,Final!BC533,Final!BD533)</f>
        <v>105.1</v>
      </c>
      <c r="BF533">
        <f>MATCH($BF$1,MONTHLY_INDEX!$1:$1,0)</f>
        <v>127</v>
      </c>
      <c r="BG533">
        <f>INDEX(MONTHLY_INDEX!$1:$1048576,Final!BC533,Final!BF533)</f>
        <v>122.8</v>
      </c>
      <c r="BH533" s="23">
        <f t="shared" si="246"/>
        <v>0.16841103710751668</v>
      </c>
      <c r="BI533" s="14">
        <f t="shared" si="247"/>
        <v>1772771.6460513796</v>
      </c>
      <c r="BJ533" s="14">
        <f t="shared" si="248"/>
        <v>450640.17139580037</v>
      </c>
      <c r="BK533" s="15">
        <f t="shared" si="242"/>
        <v>1322131.4746555793</v>
      </c>
      <c r="BL533" s="52">
        <v>0</v>
      </c>
      <c r="BM533" s="15">
        <f t="shared" si="249"/>
        <v>1322131.4746555793</v>
      </c>
    </row>
    <row r="534" spans="1:65">
      <c r="A534" s="8">
        <v>532</v>
      </c>
      <c r="B534" s="1" t="s">
        <v>44</v>
      </c>
      <c r="C534" s="1">
        <v>1500</v>
      </c>
      <c r="D534" s="1" t="s">
        <v>60</v>
      </c>
      <c r="E534" s="1">
        <v>150000026</v>
      </c>
      <c r="F534" s="1" t="s">
        <v>60</v>
      </c>
      <c r="G534" s="1" t="s">
        <v>98</v>
      </c>
      <c r="H534" s="1">
        <v>10</v>
      </c>
      <c r="I534" s="1" t="s">
        <v>52</v>
      </c>
      <c r="J534" s="1" t="s">
        <v>49</v>
      </c>
      <c r="K534" s="1">
        <v>17406001</v>
      </c>
      <c r="L534" s="1" t="s">
        <v>50</v>
      </c>
      <c r="M534" s="1" t="s">
        <v>51</v>
      </c>
      <c r="N534" s="1" t="s">
        <v>64</v>
      </c>
      <c r="O534" s="1" t="s">
        <v>65</v>
      </c>
      <c r="P534" s="1" t="s">
        <v>66</v>
      </c>
      <c r="Q534" s="1" t="s">
        <v>67</v>
      </c>
      <c r="R534" s="1" t="s">
        <v>87</v>
      </c>
      <c r="S534" s="1" t="s">
        <v>88</v>
      </c>
      <c r="T534" s="2">
        <v>43333</v>
      </c>
      <c r="U534" s="2">
        <v>43333</v>
      </c>
      <c r="V534" s="1" t="s">
        <v>52</v>
      </c>
      <c r="W534" s="3">
        <v>1</v>
      </c>
      <c r="X534" s="1" t="s">
        <v>53</v>
      </c>
      <c r="Y534" s="4">
        <v>312900</v>
      </c>
      <c r="Z534" s="4">
        <v>-40991</v>
      </c>
      <c r="AA534" s="4">
        <v>0</v>
      </c>
      <c r="AB534" s="4">
        <v>0</v>
      </c>
      <c r="AC534" s="4">
        <v>0</v>
      </c>
      <c r="AD534" s="4">
        <v>312900</v>
      </c>
      <c r="AE534" s="5">
        <v>1685</v>
      </c>
      <c r="AF534" s="1" t="s">
        <v>70</v>
      </c>
      <c r="AG534" s="1" t="s">
        <v>71</v>
      </c>
      <c r="AH534" s="1" t="s">
        <v>89</v>
      </c>
      <c r="AI534" s="1" t="s">
        <v>57</v>
      </c>
      <c r="AJ534" s="5">
        <v>10950</v>
      </c>
      <c r="AK534" s="4">
        <v>-3246</v>
      </c>
      <c r="AL534" s="4">
        <v>0</v>
      </c>
      <c r="AM534" s="4">
        <v>0</v>
      </c>
      <c r="AN534" s="4">
        <v>0</v>
      </c>
      <c r="AO534" s="4">
        <v>-44237</v>
      </c>
      <c r="AP534" s="4">
        <v>-44237</v>
      </c>
      <c r="AQ534" s="4">
        <v>0</v>
      </c>
      <c r="AR534" s="4">
        <v>268663</v>
      </c>
      <c r="AS534" s="1" t="s">
        <v>52</v>
      </c>
      <c r="AT534" s="9">
        <f t="shared" si="234"/>
        <v>43333</v>
      </c>
      <c r="AU534" s="9">
        <f t="shared" si="235"/>
        <v>43313</v>
      </c>
      <c r="AV534" s="9">
        <v>44798</v>
      </c>
      <c r="AW534" s="11">
        <f t="shared" si="236"/>
        <v>4.0136986301369859</v>
      </c>
      <c r="AX534">
        <v>10</v>
      </c>
      <c r="AY534" s="12">
        <v>0.05</v>
      </c>
      <c r="AZ534">
        <f t="shared" si="237"/>
        <v>9.5000000000000001E-2</v>
      </c>
      <c r="BA534" s="13">
        <f t="shared" si="238"/>
        <v>312900</v>
      </c>
      <c r="BB534" s="17" t="s">
        <v>2189</v>
      </c>
      <c r="BC534">
        <f>MATCH(BB534,MONTHLY_INDEX!$A:$A,0)</f>
        <v>798</v>
      </c>
      <c r="BD534">
        <f>MATCH(AU534,MONTHLY_INDEX!$1:$1,0)</f>
        <v>80</v>
      </c>
      <c r="BE534">
        <f>INDEX(MONTHLY_INDEX!$1:$1048576,Final!BC534,Final!BD534)</f>
        <v>96</v>
      </c>
      <c r="BF534">
        <f>MATCH($BF$1,MONTHLY_INDEX!$1:$1,0)</f>
        <v>127</v>
      </c>
      <c r="BG534">
        <f>INDEX(MONTHLY_INDEX!$1:$1048576,Final!BC534,Final!BF534)</f>
        <v>95.3</v>
      </c>
      <c r="BH534" s="23">
        <f t="shared" si="246"/>
        <v>-7.2916666666666963E-3</v>
      </c>
      <c r="BI534" s="14">
        <f t="shared" si="247"/>
        <v>310618.4375</v>
      </c>
      <c r="BJ534" s="14">
        <f t="shared" si="248"/>
        <v>118439.2357234589</v>
      </c>
      <c r="BK534" s="15">
        <f t="shared" si="242"/>
        <v>192179.2017765411</v>
      </c>
      <c r="BL534" s="52">
        <v>0</v>
      </c>
      <c r="BM534" s="15">
        <f t="shared" si="249"/>
        <v>192179.2017765411</v>
      </c>
    </row>
    <row r="535" spans="1:65">
      <c r="A535" s="8">
        <v>533</v>
      </c>
      <c r="B535" s="1" t="s">
        <v>44</v>
      </c>
      <c r="C535" s="1">
        <v>1500</v>
      </c>
      <c r="D535" s="1" t="s">
        <v>60</v>
      </c>
      <c r="E535" s="1">
        <v>150000026</v>
      </c>
      <c r="F535" s="1" t="s">
        <v>60</v>
      </c>
      <c r="G535" s="1" t="s">
        <v>99</v>
      </c>
      <c r="H535" s="1">
        <v>11</v>
      </c>
      <c r="I535" s="1" t="s">
        <v>52</v>
      </c>
      <c r="J535" s="1" t="s">
        <v>49</v>
      </c>
      <c r="K535" s="1">
        <v>17406001</v>
      </c>
      <c r="L535" s="1" t="s">
        <v>50</v>
      </c>
      <c r="M535" s="1" t="s">
        <v>51</v>
      </c>
      <c r="N535" s="1" t="s">
        <v>64</v>
      </c>
      <c r="O535" s="1" t="s">
        <v>65</v>
      </c>
      <c r="P535" s="1" t="s">
        <v>66</v>
      </c>
      <c r="Q535" s="1" t="s">
        <v>67</v>
      </c>
      <c r="R535" s="1" t="s">
        <v>87</v>
      </c>
      <c r="S535" s="1" t="s">
        <v>88</v>
      </c>
      <c r="T535" s="2">
        <v>43333</v>
      </c>
      <c r="U535" s="2">
        <v>43333</v>
      </c>
      <c r="V535" s="1" t="s">
        <v>52</v>
      </c>
      <c r="W535" s="3">
        <v>1</v>
      </c>
      <c r="X535" s="1" t="s">
        <v>53</v>
      </c>
      <c r="Y535" s="4">
        <v>1174950</v>
      </c>
      <c r="Z535" s="4">
        <v>-153922</v>
      </c>
      <c r="AA535" s="4">
        <v>0</v>
      </c>
      <c r="AB535" s="4">
        <v>0</v>
      </c>
      <c r="AC535" s="4">
        <v>0</v>
      </c>
      <c r="AD535" s="4">
        <v>1174950</v>
      </c>
      <c r="AE535" s="5">
        <v>1685</v>
      </c>
      <c r="AF535" s="1" t="s">
        <v>70</v>
      </c>
      <c r="AG535" s="1" t="s">
        <v>71</v>
      </c>
      <c r="AH535" s="1" t="s">
        <v>89</v>
      </c>
      <c r="AI535" s="1" t="s">
        <v>57</v>
      </c>
      <c r="AJ535" s="5">
        <v>10950</v>
      </c>
      <c r="AK535" s="4">
        <v>-12188</v>
      </c>
      <c r="AL535" s="4">
        <v>0</v>
      </c>
      <c r="AM535" s="4">
        <v>0</v>
      </c>
      <c r="AN535" s="4">
        <v>0</v>
      </c>
      <c r="AO535" s="4">
        <v>-166110</v>
      </c>
      <c r="AP535" s="4">
        <v>-166110</v>
      </c>
      <c r="AQ535" s="4">
        <v>0</v>
      </c>
      <c r="AR535" s="4">
        <v>1008840</v>
      </c>
      <c r="AS535" s="1" t="s">
        <v>52</v>
      </c>
      <c r="AT535" s="9">
        <f t="shared" si="234"/>
        <v>43333</v>
      </c>
      <c r="AU535" s="9">
        <f t="shared" si="235"/>
        <v>43313</v>
      </c>
      <c r="AV535" s="9">
        <v>44798</v>
      </c>
      <c r="AW535" s="11">
        <f t="shared" si="236"/>
        <v>4.0136986301369859</v>
      </c>
      <c r="AX535">
        <v>10</v>
      </c>
      <c r="AY535" s="12">
        <v>0.05</v>
      </c>
      <c r="AZ535">
        <f t="shared" si="237"/>
        <v>9.5000000000000001E-2</v>
      </c>
      <c r="BA535" s="13">
        <f t="shared" si="238"/>
        <v>1174950</v>
      </c>
      <c r="BB535" s="17" t="s">
        <v>2189</v>
      </c>
      <c r="BC535">
        <f>MATCH(BB535,MONTHLY_INDEX!$A:$A,0)</f>
        <v>798</v>
      </c>
      <c r="BD535">
        <f>MATCH(AU535,MONTHLY_INDEX!$1:$1,0)</f>
        <v>80</v>
      </c>
      <c r="BE535">
        <f>INDEX(MONTHLY_INDEX!$1:$1048576,Final!BC535,Final!BD535)</f>
        <v>96</v>
      </c>
      <c r="BF535">
        <f>MATCH($BF$1,MONTHLY_INDEX!$1:$1,0)</f>
        <v>127</v>
      </c>
      <c r="BG535">
        <f>INDEX(MONTHLY_INDEX!$1:$1048576,Final!BC535,Final!BF535)</f>
        <v>95.3</v>
      </c>
      <c r="BH535" s="23">
        <f t="shared" si="246"/>
        <v>-7.2916666666666963E-3</v>
      </c>
      <c r="BI535" s="14">
        <f t="shared" si="247"/>
        <v>1166382.65625</v>
      </c>
      <c r="BJ535" s="14">
        <f t="shared" si="248"/>
        <v>444743.30461258558</v>
      </c>
      <c r="BK535" s="15">
        <f t="shared" si="242"/>
        <v>721639.35163741442</v>
      </c>
      <c r="BL535" s="52">
        <v>0</v>
      </c>
      <c r="BM535" s="15">
        <f t="shared" si="249"/>
        <v>721639.35163741442</v>
      </c>
    </row>
    <row r="536" spans="1:65">
      <c r="A536" s="8">
        <v>534</v>
      </c>
      <c r="B536" s="1" t="s">
        <v>44</v>
      </c>
      <c r="C536" s="1">
        <v>1500</v>
      </c>
      <c r="D536" s="1" t="s">
        <v>60</v>
      </c>
      <c r="E536" s="1">
        <v>150000026</v>
      </c>
      <c r="F536" s="1" t="s">
        <v>60</v>
      </c>
      <c r="G536" s="1" t="s">
        <v>100</v>
      </c>
      <c r="H536" s="1">
        <v>12</v>
      </c>
      <c r="I536" s="1" t="s">
        <v>52</v>
      </c>
      <c r="J536" s="1" t="s">
        <v>49</v>
      </c>
      <c r="K536" s="1">
        <v>17406001</v>
      </c>
      <c r="L536" s="1" t="s">
        <v>50</v>
      </c>
      <c r="M536" s="1" t="s">
        <v>51</v>
      </c>
      <c r="N536" s="1" t="s">
        <v>64</v>
      </c>
      <c r="O536" s="1" t="s">
        <v>65</v>
      </c>
      <c r="P536" s="1" t="s">
        <v>66</v>
      </c>
      <c r="Q536" s="1" t="s">
        <v>67</v>
      </c>
      <c r="R536" s="1" t="s">
        <v>87</v>
      </c>
      <c r="S536" s="1" t="s">
        <v>88</v>
      </c>
      <c r="T536" s="2">
        <v>43333</v>
      </c>
      <c r="U536" s="2">
        <v>43333</v>
      </c>
      <c r="V536" s="1" t="s">
        <v>52</v>
      </c>
      <c r="W536" s="3">
        <v>1</v>
      </c>
      <c r="X536" s="1" t="s">
        <v>53</v>
      </c>
      <c r="Y536" s="4">
        <v>582750</v>
      </c>
      <c r="Z536" s="4">
        <v>-76342</v>
      </c>
      <c r="AA536" s="4">
        <v>0</v>
      </c>
      <c r="AB536" s="4">
        <v>0</v>
      </c>
      <c r="AC536" s="4">
        <v>0</v>
      </c>
      <c r="AD536" s="4">
        <v>582750</v>
      </c>
      <c r="AE536" s="5">
        <v>1685</v>
      </c>
      <c r="AF536" s="1" t="s">
        <v>70</v>
      </c>
      <c r="AG536" s="1" t="s">
        <v>71</v>
      </c>
      <c r="AH536" s="1" t="s">
        <v>89</v>
      </c>
      <c r="AI536" s="1" t="s">
        <v>57</v>
      </c>
      <c r="AJ536" s="5">
        <v>10950</v>
      </c>
      <c r="AK536" s="4">
        <v>-6045</v>
      </c>
      <c r="AL536" s="4">
        <v>0</v>
      </c>
      <c r="AM536" s="4">
        <v>0</v>
      </c>
      <c r="AN536" s="4">
        <v>0</v>
      </c>
      <c r="AO536" s="4">
        <v>-82387</v>
      </c>
      <c r="AP536" s="4">
        <v>-82387</v>
      </c>
      <c r="AQ536" s="4">
        <v>0</v>
      </c>
      <c r="AR536" s="4">
        <v>500363</v>
      </c>
      <c r="AS536" s="1" t="s">
        <v>52</v>
      </c>
      <c r="AT536" s="9">
        <f t="shared" si="234"/>
        <v>43333</v>
      </c>
      <c r="AU536" s="9">
        <f t="shared" si="235"/>
        <v>43313</v>
      </c>
      <c r="AV536" s="9">
        <v>44798</v>
      </c>
      <c r="AW536" s="11">
        <f t="shared" si="236"/>
        <v>4.0136986301369859</v>
      </c>
      <c r="AX536">
        <v>10</v>
      </c>
      <c r="AY536" s="12">
        <v>0.05</v>
      </c>
      <c r="AZ536">
        <f t="shared" si="237"/>
        <v>9.5000000000000001E-2</v>
      </c>
      <c r="BA536" s="13">
        <f t="shared" si="238"/>
        <v>582750</v>
      </c>
      <c r="BB536" s="17" t="s">
        <v>1973</v>
      </c>
      <c r="BC536">
        <f>MATCH(BB536,MONTHLY_INDEX!$A:$A,0)</f>
        <v>690</v>
      </c>
      <c r="BD536">
        <f>MATCH(AU536,MONTHLY_INDEX!$1:$1,0)</f>
        <v>80</v>
      </c>
      <c r="BE536">
        <f>INDEX(MONTHLY_INDEX!$1:$1048576,Final!BC536,Final!BD536)</f>
        <v>110</v>
      </c>
      <c r="BF536">
        <f>MATCH($BF$1,MONTHLY_INDEX!$1:$1,0)</f>
        <v>127</v>
      </c>
      <c r="BG536">
        <f>INDEX(MONTHLY_INDEX!$1:$1048576,Final!BC536,Final!BF536)</f>
        <v>145.69999999999999</v>
      </c>
      <c r="BH536" s="23">
        <f t="shared" si="246"/>
        <v>0.32454545454545441</v>
      </c>
      <c r="BI536" s="14">
        <f t="shared" si="247"/>
        <v>771878.86363636365</v>
      </c>
      <c r="BJ536" s="14">
        <f t="shared" si="248"/>
        <v>294318.46807285177</v>
      </c>
      <c r="BK536" s="15">
        <f t="shared" si="242"/>
        <v>477560.39556351188</v>
      </c>
      <c r="BL536" s="52">
        <v>0</v>
      </c>
      <c r="BM536" s="15">
        <f t="shared" si="249"/>
        <v>477560.39556351188</v>
      </c>
    </row>
    <row r="537" spans="1:65">
      <c r="A537" s="8">
        <v>535</v>
      </c>
      <c r="B537" s="1" t="s">
        <v>44</v>
      </c>
      <c r="C537" s="1">
        <v>1500</v>
      </c>
      <c r="D537" s="1" t="s">
        <v>60</v>
      </c>
      <c r="E537" s="1">
        <v>150000026</v>
      </c>
      <c r="F537" s="1" t="s">
        <v>60</v>
      </c>
      <c r="G537" s="1" t="s">
        <v>101</v>
      </c>
      <c r="H537" s="1">
        <v>13</v>
      </c>
      <c r="I537" s="1" t="s">
        <v>52</v>
      </c>
      <c r="J537" s="1" t="s">
        <v>49</v>
      </c>
      <c r="K537" s="1">
        <v>17406001</v>
      </c>
      <c r="L537" s="1" t="s">
        <v>50</v>
      </c>
      <c r="M537" s="1" t="s">
        <v>51</v>
      </c>
      <c r="N537" s="1" t="s">
        <v>64</v>
      </c>
      <c r="O537" s="1" t="s">
        <v>65</v>
      </c>
      <c r="P537" s="1" t="s">
        <v>66</v>
      </c>
      <c r="Q537" s="1" t="s">
        <v>67</v>
      </c>
      <c r="R537" s="1" t="s">
        <v>87</v>
      </c>
      <c r="S537" s="1" t="s">
        <v>88</v>
      </c>
      <c r="T537" s="2">
        <v>43333</v>
      </c>
      <c r="U537" s="2">
        <v>43333</v>
      </c>
      <c r="V537" s="1" t="s">
        <v>52</v>
      </c>
      <c r="W537" s="3">
        <v>1</v>
      </c>
      <c r="X537" s="1" t="s">
        <v>53</v>
      </c>
      <c r="Y537" s="4">
        <v>9976171</v>
      </c>
      <c r="Z537" s="4">
        <v>-1306915</v>
      </c>
      <c r="AA537" s="4">
        <v>0</v>
      </c>
      <c r="AB537" s="4">
        <v>0</v>
      </c>
      <c r="AC537" s="4">
        <v>0</v>
      </c>
      <c r="AD537" s="4">
        <v>9976171</v>
      </c>
      <c r="AE537" s="5">
        <v>1685</v>
      </c>
      <c r="AF537" s="1" t="s">
        <v>70</v>
      </c>
      <c r="AG537" s="1" t="s">
        <v>71</v>
      </c>
      <c r="AH537" s="1" t="s">
        <v>89</v>
      </c>
      <c r="AI537" s="1" t="s">
        <v>57</v>
      </c>
      <c r="AJ537" s="5">
        <v>10950</v>
      </c>
      <c r="AK537" s="4">
        <v>-103488</v>
      </c>
      <c r="AL537" s="4">
        <v>0</v>
      </c>
      <c r="AM537" s="4">
        <v>0</v>
      </c>
      <c r="AN537" s="4">
        <v>0</v>
      </c>
      <c r="AO537" s="4">
        <v>-1410403</v>
      </c>
      <c r="AP537" s="4">
        <v>-1410403</v>
      </c>
      <c r="AQ537" s="4">
        <v>0</v>
      </c>
      <c r="AR537" s="4">
        <v>8565768</v>
      </c>
      <c r="AS537" s="1" t="s">
        <v>52</v>
      </c>
      <c r="AT537" s="9">
        <f t="shared" si="234"/>
        <v>43333</v>
      </c>
      <c r="AU537" s="9">
        <f t="shared" si="235"/>
        <v>43313</v>
      </c>
      <c r="AV537" s="9">
        <v>44798</v>
      </c>
      <c r="AW537" s="11">
        <f t="shared" si="236"/>
        <v>4.0136986301369859</v>
      </c>
      <c r="AX537">
        <v>25</v>
      </c>
      <c r="AY537" s="12">
        <v>0.05</v>
      </c>
      <c r="AZ537">
        <f t="shared" si="237"/>
        <v>3.7999999999999999E-2</v>
      </c>
      <c r="BA537" s="13">
        <f t="shared" si="238"/>
        <v>9976171</v>
      </c>
      <c r="BB537" s="17" t="s">
        <v>2189</v>
      </c>
      <c r="BC537">
        <f>MATCH(BB537,MONTHLY_INDEX!$A:$A,0)</f>
        <v>798</v>
      </c>
      <c r="BD537">
        <f>MATCH(AU537,MONTHLY_INDEX!$1:$1,0)</f>
        <v>80</v>
      </c>
      <c r="BE537">
        <f>INDEX(MONTHLY_INDEX!$1:$1048576,Final!BC537,Final!BD537)</f>
        <v>96</v>
      </c>
      <c r="BF537">
        <f>MATCH($BF$1,MONTHLY_INDEX!$1:$1,0)</f>
        <v>127</v>
      </c>
      <c r="BG537">
        <f>INDEX(MONTHLY_INDEX!$1:$1048576,Final!BC537,Final!BF537)</f>
        <v>95.3</v>
      </c>
      <c r="BH537" s="23">
        <f t="shared" si="246"/>
        <v>-7.2916666666666963E-3</v>
      </c>
      <c r="BI537" s="14">
        <f t="shared" si="247"/>
        <v>9903428.0864583328</v>
      </c>
      <c r="BJ537" s="14">
        <f t="shared" si="248"/>
        <v>1510476.2782825625</v>
      </c>
      <c r="BK537" s="15">
        <f t="shared" si="242"/>
        <v>8392951.8081757706</v>
      </c>
      <c r="BL537" s="52">
        <v>0</v>
      </c>
      <c r="BM537" s="15">
        <f t="shared" si="249"/>
        <v>8392951.8081757706</v>
      </c>
    </row>
    <row r="538" spans="1:65">
      <c r="A538" s="8">
        <v>536</v>
      </c>
      <c r="B538" s="1" t="s">
        <v>44</v>
      </c>
      <c r="C538" s="1">
        <v>1500</v>
      </c>
      <c r="D538" s="1" t="s">
        <v>60</v>
      </c>
      <c r="E538" s="1">
        <v>150000026</v>
      </c>
      <c r="F538" s="1" t="s">
        <v>60</v>
      </c>
      <c r="G538" s="1" t="s">
        <v>102</v>
      </c>
      <c r="H538" s="1">
        <v>14</v>
      </c>
      <c r="I538" s="1" t="s">
        <v>52</v>
      </c>
      <c r="J538" s="1" t="s">
        <v>49</v>
      </c>
      <c r="K538" s="1">
        <v>17406001</v>
      </c>
      <c r="L538" s="1" t="s">
        <v>50</v>
      </c>
      <c r="M538" s="1" t="s">
        <v>51</v>
      </c>
      <c r="N538" s="1" t="s">
        <v>64</v>
      </c>
      <c r="O538" s="1" t="s">
        <v>65</v>
      </c>
      <c r="P538" s="1" t="s">
        <v>66</v>
      </c>
      <c r="Q538" s="1" t="s">
        <v>67</v>
      </c>
      <c r="R538" s="1" t="s">
        <v>87</v>
      </c>
      <c r="S538" s="1" t="s">
        <v>88</v>
      </c>
      <c r="T538" s="2">
        <v>43333</v>
      </c>
      <c r="U538" s="2">
        <v>43333</v>
      </c>
      <c r="V538" s="1" t="s">
        <v>52</v>
      </c>
      <c r="W538" s="3">
        <v>1</v>
      </c>
      <c r="X538" s="1" t="s">
        <v>53</v>
      </c>
      <c r="Y538" s="4">
        <v>21103901</v>
      </c>
      <c r="Z538" s="4">
        <v>-2764690</v>
      </c>
      <c r="AA538" s="4">
        <v>0</v>
      </c>
      <c r="AB538" s="4">
        <v>0</v>
      </c>
      <c r="AC538" s="4">
        <v>0</v>
      </c>
      <c r="AD538" s="4">
        <v>21103901</v>
      </c>
      <c r="AE538" s="5">
        <v>1685</v>
      </c>
      <c r="AF538" s="1" t="s">
        <v>70</v>
      </c>
      <c r="AG538" s="1" t="s">
        <v>71</v>
      </c>
      <c r="AH538" s="1" t="s">
        <v>89</v>
      </c>
      <c r="AI538" s="1" t="s">
        <v>57</v>
      </c>
      <c r="AJ538" s="5">
        <v>10950</v>
      </c>
      <c r="AK538" s="4">
        <v>-218921</v>
      </c>
      <c r="AL538" s="4">
        <v>0</v>
      </c>
      <c r="AM538" s="4">
        <v>0</v>
      </c>
      <c r="AN538" s="4">
        <v>0</v>
      </c>
      <c r="AO538" s="4">
        <v>-2983611</v>
      </c>
      <c r="AP538" s="4">
        <v>-2983611</v>
      </c>
      <c r="AQ538" s="4">
        <v>0</v>
      </c>
      <c r="AR538" s="4">
        <v>18120290</v>
      </c>
      <c r="AS538" s="1" t="s">
        <v>52</v>
      </c>
      <c r="AT538" s="9">
        <f t="shared" si="234"/>
        <v>43333</v>
      </c>
      <c r="AU538" s="9">
        <f t="shared" si="235"/>
        <v>43313</v>
      </c>
      <c r="AV538" s="9">
        <v>44798</v>
      </c>
      <c r="AW538" s="11">
        <f t="shared" si="236"/>
        <v>4.0136986301369859</v>
      </c>
      <c r="AX538">
        <v>25</v>
      </c>
      <c r="AY538" s="12">
        <v>0.05</v>
      </c>
      <c r="AZ538">
        <f t="shared" si="237"/>
        <v>3.7999999999999999E-2</v>
      </c>
      <c r="BA538" s="13">
        <f t="shared" si="238"/>
        <v>21103901</v>
      </c>
      <c r="BB538" s="17" t="s">
        <v>2189</v>
      </c>
      <c r="BC538">
        <f>MATCH(BB538,MONTHLY_INDEX!$A:$A,0)</f>
        <v>798</v>
      </c>
      <c r="BD538">
        <f>MATCH(AU538,MONTHLY_INDEX!$1:$1,0)</f>
        <v>80</v>
      </c>
      <c r="BE538">
        <f>INDEX(MONTHLY_INDEX!$1:$1048576,Final!BC538,Final!BD538)</f>
        <v>96</v>
      </c>
      <c r="BF538">
        <f>MATCH($BF$1,MONTHLY_INDEX!$1:$1,0)</f>
        <v>127</v>
      </c>
      <c r="BG538">
        <f>INDEX(MONTHLY_INDEX!$1:$1048576,Final!BC538,Final!BF538)</f>
        <v>95.3</v>
      </c>
      <c r="BH538" s="23">
        <f t="shared" si="246"/>
        <v>-7.2916666666666963E-3</v>
      </c>
      <c r="BI538" s="14">
        <f t="shared" si="247"/>
        <v>20950018.388541665</v>
      </c>
      <c r="BJ538" s="14">
        <f t="shared" si="248"/>
        <v>3195308.2840825049</v>
      </c>
      <c r="BK538" s="15">
        <f t="shared" si="242"/>
        <v>17754710.104459159</v>
      </c>
      <c r="BL538" s="52">
        <v>0</v>
      </c>
      <c r="BM538" s="15">
        <f t="shared" si="249"/>
        <v>17754710.104459159</v>
      </c>
    </row>
    <row r="539" spans="1:65">
      <c r="A539" s="8">
        <v>537</v>
      </c>
      <c r="B539" s="1" t="s">
        <v>44</v>
      </c>
      <c r="C539" s="1">
        <v>1500</v>
      </c>
      <c r="D539" s="1" t="s">
        <v>60</v>
      </c>
      <c r="E539" s="1">
        <v>150000026</v>
      </c>
      <c r="F539" s="1" t="s">
        <v>60</v>
      </c>
      <c r="G539" s="1" t="s">
        <v>103</v>
      </c>
      <c r="H539" s="1">
        <v>15</v>
      </c>
      <c r="I539" s="1" t="s">
        <v>52</v>
      </c>
      <c r="J539" s="1" t="s">
        <v>49</v>
      </c>
      <c r="K539" s="1">
        <v>17406001</v>
      </c>
      <c r="L539" s="1" t="s">
        <v>50</v>
      </c>
      <c r="M539" s="1" t="s">
        <v>51</v>
      </c>
      <c r="N539" s="1" t="s">
        <v>64</v>
      </c>
      <c r="O539" s="1" t="s">
        <v>65</v>
      </c>
      <c r="P539" s="1" t="s">
        <v>66</v>
      </c>
      <c r="Q539" s="1" t="s">
        <v>67</v>
      </c>
      <c r="R539" s="1" t="s">
        <v>87</v>
      </c>
      <c r="S539" s="1" t="s">
        <v>88</v>
      </c>
      <c r="T539" s="2">
        <v>43333</v>
      </c>
      <c r="U539" s="2">
        <v>43333</v>
      </c>
      <c r="V539" s="1" t="s">
        <v>52</v>
      </c>
      <c r="W539" s="3">
        <v>1</v>
      </c>
      <c r="X539" s="1" t="s">
        <v>53</v>
      </c>
      <c r="Y539" s="4">
        <v>580650</v>
      </c>
      <c r="Z539" s="4">
        <v>-76066</v>
      </c>
      <c r="AA539" s="4">
        <v>0</v>
      </c>
      <c r="AB539" s="4">
        <v>0</v>
      </c>
      <c r="AC539" s="4">
        <v>0</v>
      </c>
      <c r="AD539" s="4">
        <v>580650</v>
      </c>
      <c r="AE539" s="5">
        <v>1685</v>
      </c>
      <c r="AF539" s="1" t="s">
        <v>70</v>
      </c>
      <c r="AG539" s="1" t="s">
        <v>71</v>
      </c>
      <c r="AH539" s="1" t="s">
        <v>89</v>
      </c>
      <c r="AI539" s="1" t="s">
        <v>57</v>
      </c>
      <c r="AJ539" s="5">
        <v>10950</v>
      </c>
      <c r="AK539" s="4">
        <v>-6023</v>
      </c>
      <c r="AL539" s="4">
        <v>0</v>
      </c>
      <c r="AM539" s="4">
        <v>0</v>
      </c>
      <c r="AN539" s="4">
        <v>0</v>
      </c>
      <c r="AO539" s="4">
        <v>-82089</v>
      </c>
      <c r="AP539" s="4">
        <v>-82089</v>
      </c>
      <c r="AQ539" s="4">
        <v>0</v>
      </c>
      <c r="AR539" s="4">
        <v>498561</v>
      </c>
      <c r="AS539" s="1" t="s">
        <v>52</v>
      </c>
      <c r="AT539" s="9">
        <f t="shared" si="234"/>
        <v>43333</v>
      </c>
      <c r="AU539" s="9">
        <f t="shared" si="235"/>
        <v>43313</v>
      </c>
      <c r="AV539" s="9">
        <v>44798</v>
      </c>
      <c r="AW539" s="11">
        <f t="shared" si="236"/>
        <v>4.0136986301369859</v>
      </c>
      <c r="AX539">
        <v>10</v>
      </c>
      <c r="AY539" s="12">
        <v>0.05</v>
      </c>
      <c r="AZ539">
        <f t="shared" si="237"/>
        <v>9.5000000000000001E-2</v>
      </c>
      <c r="BA539" s="13">
        <f t="shared" si="238"/>
        <v>580650</v>
      </c>
      <c r="BB539" s="17" t="s">
        <v>1941</v>
      </c>
      <c r="BC539">
        <f>MATCH(BB539,MONTHLY_INDEX!$A:$A,0)</f>
        <v>674</v>
      </c>
      <c r="BD539">
        <f>MATCH(AU539,MONTHLY_INDEX!$1:$1,0)</f>
        <v>80</v>
      </c>
      <c r="BE539">
        <f>INDEX(MONTHLY_INDEX!$1:$1048576,Final!BC539,Final!BD539)</f>
        <v>105.1</v>
      </c>
      <c r="BF539">
        <f>MATCH($BF$1,MONTHLY_INDEX!$1:$1,0)</f>
        <v>127</v>
      </c>
      <c r="BG539">
        <f>INDEX(MONTHLY_INDEX!$1:$1048576,Final!BC539,Final!BF539)</f>
        <v>122.8</v>
      </c>
      <c r="BH539" s="23">
        <f t="shared" si="246"/>
        <v>0.16841103710751668</v>
      </c>
      <c r="BI539" s="14">
        <f t="shared" si="247"/>
        <v>678437.86869647959</v>
      </c>
      <c r="BJ539" s="14">
        <f t="shared" si="248"/>
        <v>258689.28870091107</v>
      </c>
      <c r="BK539" s="15">
        <f t="shared" si="242"/>
        <v>419748.57999556849</v>
      </c>
      <c r="BL539" s="52">
        <v>0</v>
      </c>
      <c r="BM539" s="15">
        <f t="shared" si="249"/>
        <v>419748.57999556849</v>
      </c>
    </row>
    <row r="540" spans="1:65">
      <c r="A540" s="8">
        <v>538</v>
      </c>
      <c r="B540" s="1" t="s">
        <v>44</v>
      </c>
      <c r="C540" s="1">
        <v>1500</v>
      </c>
      <c r="D540" s="1" t="s">
        <v>60</v>
      </c>
      <c r="E540" s="1">
        <v>150000026</v>
      </c>
      <c r="F540" s="1" t="s">
        <v>60</v>
      </c>
      <c r="G540" s="1" t="s">
        <v>104</v>
      </c>
      <c r="H540" s="1">
        <v>16</v>
      </c>
      <c r="I540" s="1" t="s">
        <v>52</v>
      </c>
      <c r="J540" s="1" t="s">
        <v>49</v>
      </c>
      <c r="K540" s="1">
        <v>17406001</v>
      </c>
      <c r="L540" s="1" t="s">
        <v>50</v>
      </c>
      <c r="M540" s="1" t="s">
        <v>51</v>
      </c>
      <c r="N540" s="1" t="s">
        <v>64</v>
      </c>
      <c r="O540" s="1" t="s">
        <v>65</v>
      </c>
      <c r="P540" s="1" t="s">
        <v>66</v>
      </c>
      <c r="Q540" s="1" t="s">
        <v>67</v>
      </c>
      <c r="R540" s="1" t="s">
        <v>87</v>
      </c>
      <c r="S540" s="1" t="s">
        <v>88</v>
      </c>
      <c r="T540" s="2">
        <v>43333</v>
      </c>
      <c r="U540" s="2">
        <v>43333</v>
      </c>
      <c r="V540" s="1" t="s">
        <v>52</v>
      </c>
      <c r="W540" s="3">
        <v>1</v>
      </c>
      <c r="X540" s="1" t="s">
        <v>53</v>
      </c>
      <c r="Y540" s="4">
        <v>175035</v>
      </c>
      <c r="Z540" s="4">
        <v>-22929</v>
      </c>
      <c r="AA540" s="4">
        <v>0</v>
      </c>
      <c r="AB540" s="4">
        <v>0</v>
      </c>
      <c r="AC540" s="4">
        <v>0</v>
      </c>
      <c r="AD540" s="4">
        <v>175035</v>
      </c>
      <c r="AE540" s="5">
        <v>1685</v>
      </c>
      <c r="AF540" s="1" t="s">
        <v>70</v>
      </c>
      <c r="AG540" s="1" t="s">
        <v>71</v>
      </c>
      <c r="AH540" s="1" t="s">
        <v>89</v>
      </c>
      <c r="AI540" s="1" t="s">
        <v>57</v>
      </c>
      <c r="AJ540" s="5">
        <v>10950</v>
      </c>
      <c r="AK540" s="4">
        <v>-1816</v>
      </c>
      <c r="AL540" s="4">
        <v>0</v>
      </c>
      <c r="AM540" s="4">
        <v>0</v>
      </c>
      <c r="AN540" s="4">
        <v>0</v>
      </c>
      <c r="AO540" s="4">
        <v>-24745</v>
      </c>
      <c r="AP540" s="4">
        <v>-24745</v>
      </c>
      <c r="AQ540" s="4">
        <v>0</v>
      </c>
      <c r="AR540" s="4">
        <v>150290</v>
      </c>
      <c r="AS540" s="1" t="s">
        <v>52</v>
      </c>
      <c r="AT540" s="9">
        <f t="shared" si="234"/>
        <v>43333</v>
      </c>
      <c r="AU540" s="9">
        <f t="shared" si="235"/>
        <v>43313</v>
      </c>
      <c r="AV540" s="9">
        <v>44798</v>
      </c>
      <c r="AW540" s="11">
        <f t="shared" si="236"/>
        <v>4.0136986301369859</v>
      </c>
      <c r="AX540">
        <v>10</v>
      </c>
      <c r="AY540" s="12">
        <v>0.05</v>
      </c>
      <c r="AZ540">
        <f t="shared" si="237"/>
        <v>9.5000000000000001E-2</v>
      </c>
      <c r="BA540" s="13">
        <f t="shared" si="238"/>
        <v>175035</v>
      </c>
      <c r="BB540" s="17" t="s">
        <v>1877</v>
      </c>
      <c r="BC540">
        <f>MATCH(BB540,MONTHLY_INDEX!$A:$A,0)</f>
        <v>642</v>
      </c>
      <c r="BD540">
        <f>MATCH(AU540,MONTHLY_INDEX!$1:$1,0)</f>
        <v>80</v>
      </c>
      <c r="BE540">
        <f>INDEX(MONTHLY_INDEX!$1:$1048576,Final!BC540,Final!BD540)</f>
        <v>79.099999999999994</v>
      </c>
      <c r="BF540">
        <f>MATCH($BF$1,MONTHLY_INDEX!$1:$1,0)</f>
        <v>127</v>
      </c>
      <c r="BG540">
        <f>INDEX(MONTHLY_INDEX!$1:$1048576,Final!BC540,Final!BF540)</f>
        <v>94</v>
      </c>
      <c r="BH540" s="23">
        <f t="shared" si="246"/>
        <v>0.18836915297092297</v>
      </c>
      <c r="BI540" s="14">
        <f t="shared" si="247"/>
        <v>208006.19469026552</v>
      </c>
      <c r="BJ540" s="14">
        <f t="shared" si="248"/>
        <v>79313.046975390971</v>
      </c>
      <c r="BK540" s="15">
        <f t="shared" si="242"/>
        <v>128693.14771487455</v>
      </c>
      <c r="BL540" s="52">
        <v>0</v>
      </c>
      <c r="BM540" s="15">
        <f t="shared" si="249"/>
        <v>128693.14771487455</v>
      </c>
    </row>
    <row r="541" spans="1:65">
      <c r="A541" s="8">
        <v>539</v>
      </c>
      <c r="B541" s="1" t="s">
        <v>44</v>
      </c>
      <c r="C541" s="1">
        <v>1500</v>
      </c>
      <c r="D541" s="1" t="s">
        <v>60</v>
      </c>
      <c r="E541" s="1">
        <v>150000026</v>
      </c>
      <c r="F541" s="1" t="s">
        <v>60</v>
      </c>
      <c r="G541" s="1" t="s">
        <v>105</v>
      </c>
      <c r="H541" s="1">
        <v>17</v>
      </c>
      <c r="I541" s="1" t="s">
        <v>52</v>
      </c>
      <c r="J541" s="1" t="s">
        <v>49</v>
      </c>
      <c r="K541" s="1">
        <v>17406001</v>
      </c>
      <c r="L541" s="1" t="s">
        <v>50</v>
      </c>
      <c r="M541" s="1" t="s">
        <v>51</v>
      </c>
      <c r="N541" s="1" t="s">
        <v>64</v>
      </c>
      <c r="O541" s="1" t="s">
        <v>65</v>
      </c>
      <c r="P541" s="1" t="s">
        <v>66</v>
      </c>
      <c r="Q541" s="1" t="s">
        <v>67</v>
      </c>
      <c r="R541" s="1" t="s">
        <v>87</v>
      </c>
      <c r="S541" s="1" t="s">
        <v>88</v>
      </c>
      <c r="T541" s="2">
        <v>43333</v>
      </c>
      <c r="U541" s="2">
        <v>43333</v>
      </c>
      <c r="V541" s="1" t="s">
        <v>52</v>
      </c>
      <c r="W541" s="3">
        <v>1</v>
      </c>
      <c r="X541" s="1" t="s">
        <v>53</v>
      </c>
      <c r="Y541" s="4">
        <v>132796</v>
      </c>
      <c r="Z541" s="4">
        <v>-17395</v>
      </c>
      <c r="AA541" s="4">
        <v>0</v>
      </c>
      <c r="AB541" s="4">
        <v>0</v>
      </c>
      <c r="AC541" s="4">
        <v>0</v>
      </c>
      <c r="AD541" s="4">
        <v>132796</v>
      </c>
      <c r="AE541" s="5">
        <v>1685</v>
      </c>
      <c r="AF541" s="1" t="s">
        <v>70</v>
      </c>
      <c r="AG541" s="1" t="s">
        <v>71</v>
      </c>
      <c r="AH541" s="1" t="s">
        <v>89</v>
      </c>
      <c r="AI541" s="1" t="s">
        <v>57</v>
      </c>
      <c r="AJ541" s="5">
        <v>10950</v>
      </c>
      <c r="AK541" s="4">
        <v>-1378</v>
      </c>
      <c r="AL541" s="4">
        <v>0</v>
      </c>
      <c r="AM541" s="4">
        <v>0</v>
      </c>
      <c r="AN541" s="4">
        <v>0</v>
      </c>
      <c r="AO541" s="4">
        <v>-18773</v>
      </c>
      <c r="AP541" s="4">
        <v>-18773</v>
      </c>
      <c r="AQ541" s="4">
        <v>0</v>
      </c>
      <c r="AR541" s="4">
        <v>114023</v>
      </c>
      <c r="AS541" s="1" t="s">
        <v>52</v>
      </c>
      <c r="AT541" s="9">
        <f t="shared" si="234"/>
        <v>43333</v>
      </c>
      <c r="AU541" s="9">
        <f t="shared" si="235"/>
        <v>43313</v>
      </c>
      <c r="AV541" s="9">
        <v>44798</v>
      </c>
      <c r="AW541" s="11">
        <f t="shared" si="236"/>
        <v>4.0136986301369859</v>
      </c>
      <c r="AX541">
        <v>10</v>
      </c>
      <c r="AY541" s="12">
        <v>0.05</v>
      </c>
      <c r="AZ541">
        <f t="shared" si="237"/>
        <v>9.5000000000000001E-2</v>
      </c>
      <c r="BA541" s="13">
        <f t="shared" si="238"/>
        <v>132796</v>
      </c>
      <c r="BB541" s="17" t="s">
        <v>2189</v>
      </c>
      <c r="BC541">
        <f>MATCH(BB541,MONTHLY_INDEX!$A:$A,0)</f>
        <v>798</v>
      </c>
      <c r="BD541">
        <f>MATCH(AU541,MONTHLY_INDEX!$1:$1,0)</f>
        <v>80</v>
      </c>
      <c r="BE541">
        <f>INDEX(MONTHLY_INDEX!$1:$1048576,Final!BC541,Final!BD541)</f>
        <v>96</v>
      </c>
      <c r="BF541">
        <f>MATCH($BF$1,MONTHLY_INDEX!$1:$1,0)</f>
        <v>127</v>
      </c>
      <c r="BG541">
        <f>INDEX(MONTHLY_INDEX!$1:$1048576,Final!BC541,Final!BF541)</f>
        <v>95.3</v>
      </c>
      <c r="BH541" s="23">
        <f t="shared" si="246"/>
        <v>-7.2916666666666963E-3</v>
      </c>
      <c r="BI541" s="14">
        <f t="shared" si="247"/>
        <v>131827.69583333333</v>
      </c>
      <c r="BJ541" s="14">
        <f t="shared" si="248"/>
        <v>50266.0810071347</v>
      </c>
      <c r="BK541" s="15">
        <f t="shared" si="242"/>
        <v>81561.614826198638</v>
      </c>
      <c r="BL541" s="52">
        <v>0</v>
      </c>
      <c r="BM541" s="15">
        <f t="shared" si="249"/>
        <v>81561.614826198638</v>
      </c>
    </row>
    <row r="542" spans="1:65">
      <c r="A542" s="8">
        <v>540</v>
      </c>
      <c r="B542" s="1" t="s">
        <v>44</v>
      </c>
      <c r="C542" s="1">
        <v>1500</v>
      </c>
      <c r="D542" s="1" t="s">
        <v>60</v>
      </c>
      <c r="E542" s="1">
        <v>150000026</v>
      </c>
      <c r="F542" s="1" t="s">
        <v>60</v>
      </c>
      <c r="G542" s="1" t="s">
        <v>106</v>
      </c>
      <c r="H542" s="1">
        <v>18</v>
      </c>
      <c r="I542" s="1" t="s">
        <v>52</v>
      </c>
      <c r="J542" s="1" t="s">
        <v>49</v>
      </c>
      <c r="K542" s="1">
        <v>17406001</v>
      </c>
      <c r="L542" s="1" t="s">
        <v>50</v>
      </c>
      <c r="M542" s="1" t="s">
        <v>51</v>
      </c>
      <c r="N542" s="1" t="s">
        <v>64</v>
      </c>
      <c r="O542" s="1" t="s">
        <v>65</v>
      </c>
      <c r="P542" s="1" t="s">
        <v>66</v>
      </c>
      <c r="Q542" s="1" t="s">
        <v>67</v>
      </c>
      <c r="R542" s="1" t="s">
        <v>87</v>
      </c>
      <c r="S542" s="1" t="s">
        <v>88</v>
      </c>
      <c r="T542" s="2">
        <v>43333</v>
      </c>
      <c r="U542" s="2">
        <v>43333</v>
      </c>
      <c r="V542" s="1" t="s">
        <v>52</v>
      </c>
      <c r="W542" s="3">
        <v>1</v>
      </c>
      <c r="X542" s="1" t="s">
        <v>53</v>
      </c>
      <c r="Y542" s="4">
        <v>469552</v>
      </c>
      <c r="Z542" s="4">
        <v>-61512</v>
      </c>
      <c r="AA542" s="4">
        <v>0</v>
      </c>
      <c r="AB542" s="4">
        <v>0</v>
      </c>
      <c r="AC542" s="4">
        <v>0</v>
      </c>
      <c r="AD542" s="4">
        <v>469552</v>
      </c>
      <c r="AE542" s="5">
        <v>1685</v>
      </c>
      <c r="AF542" s="1" t="s">
        <v>70</v>
      </c>
      <c r="AG542" s="1" t="s">
        <v>71</v>
      </c>
      <c r="AH542" s="1" t="s">
        <v>89</v>
      </c>
      <c r="AI542" s="1" t="s">
        <v>57</v>
      </c>
      <c r="AJ542" s="5">
        <v>10950</v>
      </c>
      <c r="AK542" s="4">
        <v>-4871</v>
      </c>
      <c r="AL542" s="4">
        <v>0</v>
      </c>
      <c r="AM542" s="4">
        <v>0</v>
      </c>
      <c r="AN542" s="4">
        <v>0</v>
      </c>
      <c r="AO542" s="4">
        <v>-66383</v>
      </c>
      <c r="AP542" s="4">
        <v>-66383</v>
      </c>
      <c r="AQ542" s="4">
        <v>0</v>
      </c>
      <c r="AR542" s="4">
        <v>403169</v>
      </c>
      <c r="AS542" s="1" t="s">
        <v>52</v>
      </c>
      <c r="AT542" s="9">
        <f t="shared" si="234"/>
        <v>43333</v>
      </c>
      <c r="AU542" s="9">
        <f t="shared" si="235"/>
        <v>43313</v>
      </c>
      <c r="AV542" s="9">
        <v>44798</v>
      </c>
      <c r="AW542" s="11">
        <f t="shared" si="236"/>
        <v>4.0136986301369859</v>
      </c>
      <c r="AX542">
        <v>10</v>
      </c>
      <c r="AY542" s="12">
        <v>0.05</v>
      </c>
      <c r="AZ542">
        <f t="shared" si="237"/>
        <v>9.5000000000000001E-2</v>
      </c>
      <c r="BA542" s="13">
        <f t="shared" si="238"/>
        <v>469552</v>
      </c>
      <c r="BB542" s="17" t="s">
        <v>1871</v>
      </c>
      <c r="BC542">
        <f>MATCH(BB542,MONTHLY_INDEX!$A:$A,0)</f>
        <v>639</v>
      </c>
      <c r="BD542">
        <f>MATCH(AU542,MONTHLY_INDEX!$1:$1,0)</f>
        <v>80</v>
      </c>
      <c r="BE542">
        <f>INDEX(MONTHLY_INDEX!$1:$1048576,Final!BC542,Final!BD542)</f>
        <v>112.8</v>
      </c>
      <c r="BF542">
        <f>MATCH($BF$1,MONTHLY_INDEX!$1:$1,0)</f>
        <v>127</v>
      </c>
      <c r="BG542">
        <f>INDEX(MONTHLY_INDEX!$1:$1048576,Final!BC542,Final!BF542)</f>
        <v>116.2</v>
      </c>
      <c r="BH542" s="23">
        <f t="shared" si="246"/>
        <v>3.0141843971631256E-2</v>
      </c>
      <c r="BI542" s="14">
        <f t="shared" si="247"/>
        <v>483705.16312056739</v>
      </c>
      <c r="BJ542" s="14">
        <f t="shared" si="248"/>
        <v>184437.44130768481</v>
      </c>
      <c r="BK542" s="15">
        <f t="shared" si="242"/>
        <v>299267.72181288258</v>
      </c>
      <c r="BL542" s="52">
        <v>0</v>
      </c>
      <c r="BM542" s="15">
        <f t="shared" si="249"/>
        <v>299267.72181288258</v>
      </c>
    </row>
    <row r="543" spans="1:65">
      <c r="A543" s="8">
        <v>541</v>
      </c>
      <c r="B543" s="1" t="s">
        <v>44</v>
      </c>
      <c r="C543" s="1">
        <v>1500</v>
      </c>
      <c r="D543" s="1" t="s">
        <v>60</v>
      </c>
      <c r="E543" s="1">
        <v>150000026</v>
      </c>
      <c r="F543" s="1" t="s">
        <v>60</v>
      </c>
      <c r="G543" s="1" t="s">
        <v>107</v>
      </c>
      <c r="H543" s="1">
        <v>19</v>
      </c>
      <c r="I543" s="1" t="s">
        <v>52</v>
      </c>
      <c r="J543" s="1" t="s">
        <v>49</v>
      </c>
      <c r="K543" s="1">
        <v>17406001</v>
      </c>
      <c r="L543" s="1" t="s">
        <v>50</v>
      </c>
      <c r="M543" s="1" t="s">
        <v>51</v>
      </c>
      <c r="N543" s="1" t="s">
        <v>64</v>
      </c>
      <c r="O543" s="1" t="s">
        <v>65</v>
      </c>
      <c r="P543" s="1" t="s">
        <v>66</v>
      </c>
      <c r="Q543" s="1" t="s">
        <v>67</v>
      </c>
      <c r="R543" s="1" t="s">
        <v>87</v>
      </c>
      <c r="S543" s="1" t="s">
        <v>88</v>
      </c>
      <c r="T543" s="2">
        <v>43333</v>
      </c>
      <c r="U543" s="2">
        <v>43333</v>
      </c>
      <c r="V543" s="1" t="s">
        <v>52</v>
      </c>
      <c r="W543" s="3">
        <v>1</v>
      </c>
      <c r="X543" s="1" t="s">
        <v>53</v>
      </c>
      <c r="Y543" s="4">
        <v>6861326</v>
      </c>
      <c r="Z543" s="4">
        <v>-898859</v>
      </c>
      <c r="AA543" s="4">
        <v>0</v>
      </c>
      <c r="AB543" s="4">
        <v>0</v>
      </c>
      <c r="AC543" s="4">
        <v>0</v>
      </c>
      <c r="AD543" s="4">
        <v>6861326</v>
      </c>
      <c r="AE543" s="5">
        <v>1685</v>
      </c>
      <c r="AF543" s="1" t="s">
        <v>70</v>
      </c>
      <c r="AG543" s="1" t="s">
        <v>71</v>
      </c>
      <c r="AH543" s="1" t="s">
        <v>89</v>
      </c>
      <c r="AI543" s="1" t="s">
        <v>57</v>
      </c>
      <c r="AJ543" s="5">
        <v>10950</v>
      </c>
      <c r="AK543" s="4">
        <v>-71176</v>
      </c>
      <c r="AL543" s="4">
        <v>0</v>
      </c>
      <c r="AM543" s="4">
        <v>0</v>
      </c>
      <c r="AN543" s="4">
        <v>0</v>
      </c>
      <c r="AO543" s="4">
        <v>-970035</v>
      </c>
      <c r="AP543" s="4">
        <v>-970035</v>
      </c>
      <c r="AQ543" s="4">
        <v>0</v>
      </c>
      <c r="AR543" s="4">
        <v>5891291</v>
      </c>
      <c r="AS543" s="1" t="s">
        <v>52</v>
      </c>
      <c r="AT543" s="9">
        <f t="shared" si="234"/>
        <v>43333</v>
      </c>
      <c r="AU543" s="9">
        <f t="shared" si="235"/>
        <v>43313</v>
      </c>
      <c r="AV543" s="9">
        <v>44798</v>
      </c>
      <c r="AW543" s="11">
        <f t="shared" si="236"/>
        <v>4.0136986301369859</v>
      </c>
      <c r="AX543">
        <v>10</v>
      </c>
      <c r="AY543" s="12">
        <v>0.05</v>
      </c>
      <c r="AZ543">
        <f t="shared" si="237"/>
        <v>9.5000000000000001E-2</v>
      </c>
      <c r="BA543" s="13">
        <f t="shared" si="238"/>
        <v>6861326</v>
      </c>
      <c r="BI543" s="14">
        <f t="shared" ref="BI543:BI545" si="250">AR543</f>
        <v>5891291</v>
      </c>
      <c r="BJ543" s="14">
        <v>0</v>
      </c>
      <c r="BK543" s="14">
        <f t="shared" ref="BK543:BK545" si="251">AR543</f>
        <v>5891291</v>
      </c>
      <c r="BL543" s="52">
        <v>0</v>
      </c>
      <c r="BM543" s="15">
        <f t="shared" ref="BM543:BM545" si="252">AR543</f>
        <v>5891291</v>
      </c>
    </row>
    <row r="544" spans="1:65">
      <c r="A544" s="8">
        <v>542</v>
      </c>
      <c r="B544" s="1" t="s">
        <v>44</v>
      </c>
      <c r="C544" s="1">
        <v>1500</v>
      </c>
      <c r="D544" s="1" t="s">
        <v>60</v>
      </c>
      <c r="E544" s="1">
        <v>150000026</v>
      </c>
      <c r="F544" s="1" t="s">
        <v>60</v>
      </c>
      <c r="G544" s="1" t="s">
        <v>108</v>
      </c>
      <c r="H544" s="1">
        <v>20</v>
      </c>
      <c r="I544" s="1" t="s">
        <v>52</v>
      </c>
      <c r="J544" s="1" t="s">
        <v>49</v>
      </c>
      <c r="K544" s="1">
        <v>17406001</v>
      </c>
      <c r="L544" s="1" t="s">
        <v>50</v>
      </c>
      <c r="M544" s="1" t="s">
        <v>51</v>
      </c>
      <c r="N544" s="1" t="s">
        <v>64</v>
      </c>
      <c r="O544" s="1" t="s">
        <v>65</v>
      </c>
      <c r="P544" s="1" t="s">
        <v>66</v>
      </c>
      <c r="Q544" s="1" t="s">
        <v>67</v>
      </c>
      <c r="R544" s="1" t="s">
        <v>87</v>
      </c>
      <c r="S544" s="1" t="s">
        <v>88</v>
      </c>
      <c r="T544" s="2">
        <v>43333</v>
      </c>
      <c r="U544" s="2">
        <v>43333</v>
      </c>
      <c r="V544" s="1" t="s">
        <v>52</v>
      </c>
      <c r="W544" s="3">
        <v>1</v>
      </c>
      <c r="X544" s="1" t="s">
        <v>53</v>
      </c>
      <c r="Y544" s="4">
        <v>5552065</v>
      </c>
      <c r="Z544" s="4">
        <v>-727341</v>
      </c>
      <c r="AA544" s="4">
        <v>0</v>
      </c>
      <c r="AB544" s="4">
        <v>0</v>
      </c>
      <c r="AC544" s="4">
        <v>0</v>
      </c>
      <c r="AD544" s="4">
        <v>5552065</v>
      </c>
      <c r="AE544" s="5">
        <v>1685</v>
      </c>
      <c r="AF544" s="1" t="s">
        <v>70</v>
      </c>
      <c r="AG544" s="1" t="s">
        <v>71</v>
      </c>
      <c r="AH544" s="1" t="s">
        <v>89</v>
      </c>
      <c r="AI544" s="1" t="s">
        <v>57</v>
      </c>
      <c r="AJ544" s="5">
        <v>10950</v>
      </c>
      <c r="AK544" s="4">
        <v>-57594</v>
      </c>
      <c r="AL544" s="4">
        <v>0</v>
      </c>
      <c r="AM544" s="4">
        <v>0</v>
      </c>
      <c r="AN544" s="4">
        <v>0</v>
      </c>
      <c r="AO544" s="4">
        <v>-784935</v>
      </c>
      <c r="AP544" s="4">
        <v>-784935</v>
      </c>
      <c r="AQ544" s="4">
        <v>0</v>
      </c>
      <c r="AR544" s="4">
        <v>4767130</v>
      </c>
      <c r="AS544" s="1" t="s">
        <v>52</v>
      </c>
      <c r="AT544" s="9">
        <f t="shared" si="234"/>
        <v>43333</v>
      </c>
      <c r="AU544" s="9">
        <f t="shared" si="235"/>
        <v>43313</v>
      </c>
      <c r="AV544" s="9">
        <v>44798</v>
      </c>
      <c r="AW544" s="11">
        <f t="shared" si="236"/>
        <v>4.0136986301369859</v>
      </c>
      <c r="AX544">
        <v>10</v>
      </c>
      <c r="AY544" s="12">
        <v>0.05</v>
      </c>
      <c r="AZ544">
        <f t="shared" si="237"/>
        <v>9.5000000000000001E-2</v>
      </c>
      <c r="BA544" s="13">
        <f t="shared" si="238"/>
        <v>5552065</v>
      </c>
      <c r="BI544" s="14">
        <f t="shared" si="250"/>
        <v>4767130</v>
      </c>
      <c r="BJ544" s="14">
        <v>0</v>
      </c>
      <c r="BK544" s="14">
        <f t="shared" si="251"/>
        <v>4767130</v>
      </c>
      <c r="BL544" s="52">
        <v>0</v>
      </c>
      <c r="BM544" s="15">
        <f t="shared" si="252"/>
        <v>4767130</v>
      </c>
    </row>
    <row r="545" spans="1:65">
      <c r="A545" s="8">
        <v>543</v>
      </c>
      <c r="B545" s="1" t="s">
        <v>44</v>
      </c>
      <c r="C545" s="1">
        <v>1500</v>
      </c>
      <c r="D545" s="1" t="s">
        <v>60</v>
      </c>
      <c r="E545" s="1">
        <v>150000026</v>
      </c>
      <c r="F545" s="1" t="s">
        <v>60</v>
      </c>
      <c r="G545" s="1" t="s">
        <v>109</v>
      </c>
      <c r="H545" s="1">
        <v>21</v>
      </c>
      <c r="I545" s="1" t="s">
        <v>52</v>
      </c>
      <c r="J545" s="1" t="s">
        <v>49</v>
      </c>
      <c r="K545" s="1">
        <v>17406001</v>
      </c>
      <c r="L545" s="1" t="s">
        <v>50</v>
      </c>
      <c r="M545" s="1" t="s">
        <v>51</v>
      </c>
      <c r="N545" s="1" t="s">
        <v>64</v>
      </c>
      <c r="O545" s="1" t="s">
        <v>65</v>
      </c>
      <c r="P545" s="1" t="s">
        <v>66</v>
      </c>
      <c r="Q545" s="1" t="s">
        <v>67</v>
      </c>
      <c r="R545" s="1" t="s">
        <v>87</v>
      </c>
      <c r="S545" s="1" t="s">
        <v>88</v>
      </c>
      <c r="T545" s="2">
        <v>43333</v>
      </c>
      <c r="U545" s="2">
        <v>43333</v>
      </c>
      <c r="V545" s="1" t="s">
        <v>52</v>
      </c>
      <c r="W545" s="3">
        <v>1</v>
      </c>
      <c r="X545" s="1" t="s">
        <v>53</v>
      </c>
      <c r="Y545" s="4">
        <v>1950695</v>
      </c>
      <c r="Z545" s="4">
        <v>-256470</v>
      </c>
      <c r="AA545" s="4">
        <v>0</v>
      </c>
      <c r="AB545" s="4">
        <v>0</v>
      </c>
      <c r="AC545" s="4">
        <v>0</v>
      </c>
      <c r="AD545" s="4">
        <v>1950695</v>
      </c>
      <c r="AE545" s="5">
        <v>1685</v>
      </c>
      <c r="AF545" s="1" t="s">
        <v>70</v>
      </c>
      <c r="AG545" s="1" t="s">
        <v>71</v>
      </c>
      <c r="AH545" s="1" t="s">
        <v>89</v>
      </c>
      <c r="AI545" s="1" t="s">
        <v>57</v>
      </c>
      <c r="AJ545" s="5">
        <v>10950</v>
      </c>
      <c r="AK545" s="4">
        <v>-20224</v>
      </c>
      <c r="AL545" s="4">
        <v>0</v>
      </c>
      <c r="AM545" s="4">
        <v>0</v>
      </c>
      <c r="AN545" s="4">
        <v>0</v>
      </c>
      <c r="AO545" s="4">
        <v>-276694</v>
      </c>
      <c r="AP545" s="4">
        <v>-276694</v>
      </c>
      <c r="AQ545" s="4">
        <v>0</v>
      </c>
      <c r="AR545" s="4">
        <v>1674001</v>
      </c>
      <c r="AS545" s="1" t="s">
        <v>52</v>
      </c>
      <c r="AT545" s="9">
        <f t="shared" si="234"/>
        <v>43333</v>
      </c>
      <c r="AU545" s="9">
        <f t="shared" si="235"/>
        <v>43313</v>
      </c>
      <c r="AV545" s="9">
        <v>44798</v>
      </c>
      <c r="AW545" s="11">
        <f t="shared" si="236"/>
        <v>4.0136986301369859</v>
      </c>
      <c r="AX545">
        <v>10</v>
      </c>
      <c r="AY545" s="12">
        <v>0.05</v>
      </c>
      <c r="AZ545">
        <f t="shared" si="237"/>
        <v>9.5000000000000001E-2</v>
      </c>
      <c r="BA545" s="13">
        <f t="shared" si="238"/>
        <v>1950695</v>
      </c>
      <c r="BI545" s="14">
        <f t="shared" si="250"/>
        <v>1674001</v>
      </c>
      <c r="BJ545" s="14">
        <v>0</v>
      </c>
      <c r="BK545" s="14">
        <f t="shared" si="251"/>
        <v>1674001</v>
      </c>
      <c r="BL545" s="52">
        <v>0</v>
      </c>
      <c r="BM545" s="15">
        <f t="shared" si="252"/>
        <v>1674001</v>
      </c>
    </row>
    <row r="546" spans="1:65">
      <c r="A546" s="8">
        <v>544</v>
      </c>
      <c r="B546" s="1" t="s">
        <v>44</v>
      </c>
      <c r="C546" s="1">
        <v>1500</v>
      </c>
      <c r="D546" s="1" t="s">
        <v>60</v>
      </c>
      <c r="E546" s="1">
        <v>150000026</v>
      </c>
      <c r="F546" s="1" t="s">
        <v>60</v>
      </c>
      <c r="G546" s="1" t="s">
        <v>110</v>
      </c>
      <c r="H546" s="1">
        <v>22</v>
      </c>
      <c r="I546" s="1" t="s">
        <v>52</v>
      </c>
      <c r="J546" s="1" t="s">
        <v>49</v>
      </c>
      <c r="K546" s="1">
        <v>17406001</v>
      </c>
      <c r="L546" s="1" t="s">
        <v>50</v>
      </c>
      <c r="M546" s="1" t="s">
        <v>51</v>
      </c>
      <c r="N546" s="1" t="s">
        <v>64</v>
      </c>
      <c r="O546" s="1" t="s">
        <v>65</v>
      </c>
      <c r="P546" s="1" t="s">
        <v>66</v>
      </c>
      <c r="Q546" s="1" t="s">
        <v>67</v>
      </c>
      <c r="R546" s="1" t="s">
        <v>87</v>
      </c>
      <c r="S546" s="1" t="s">
        <v>88</v>
      </c>
      <c r="T546" s="2">
        <v>43333</v>
      </c>
      <c r="U546" s="2">
        <v>43333</v>
      </c>
      <c r="V546" s="1" t="s">
        <v>52</v>
      </c>
      <c r="W546" s="3">
        <v>1</v>
      </c>
      <c r="X546" s="1" t="s">
        <v>53</v>
      </c>
      <c r="Y546" s="4">
        <v>16789210</v>
      </c>
      <c r="Z546" s="4">
        <v>-2199450</v>
      </c>
      <c r="AA546" s="4">
        <v>0</v>
      </c>
      <c r="AB546" s="4">
        <v>0</v>
      </c>
      <c r="AC546" s="4">
        <v>0</v>
      </c>
      <c r="AD546" s="4">
        <v>16789210</v>
      </c>
      <c r="AE546" s="5">
        <v>1685</v>
      </c>
      <c r="AF546" s="1" t="s">
        <v>70</v>
      </c>
      <c r="AG546" s="1" t="s">
        <v>71</v>
      </c>
      <c r="AH546" s="1" t="s">
        <v>89</v>
      </c>
      <c r="AI546" s="1" t="s">
        <v>57</v>
      </c>
      <c r="AJ546" s="5">
        <v>10950</v>
      </c>
      <c r="AK546" s="4">
        <v>-174163</v>
      </c>
      <c r="AL546" s="4">
        <v>0</v>
      </c>
      <c r="AM546" s="4">
        <v>0</v>
      </c>
      <c r="AN546" s="4">
        <v>0</v>
      </c>
      <c r="AO546" s="4">
        <v>-2373613</v>
      </c>
      <c r="AP546" s="4">
        <v>-2373613</v>
      </c>
      <c r="AQ546" s="4">
        <v>0</v>
      </c>
      <c r="AR546" s="4">
        <v>14415597</v>
      </c>
      <c r="AS546" s="1" t="s">
        <v>52</v>
      </c>
      <c r="AT546" s="9">
        <f t="shared" si="234"/>
        <v>43333</v>
      </c>
      <c r="AU546" s="9">
        <f t="shared" si="235"/>
        <v>43313</v>
      </c>
      <c r="AV546" s="9">
        <v>44798</v>
      </c>
      <c r="AW546" s="11">
        <f t="shared" si="236"/>
        <v>4.0136986301369859</v>
      </c>
      <c r="AX546">
        <v>25</v>
      </c>
      <c r="AY546" s="12">
        <v>0.05</v>
      </c>
      <c r="AZ546">
        <f t="shared" si="237"/>
        <v>3.7999999999999999E-2</v>
      </c>
      <c r="BA546" s="13">
        <f t="shared" si="238"/>
        <v>16789210</v>
      </c>
      <c r="BB546" s="17" t="s">
        <v>2189</v>
      </c>
      <c r="BC546">
        <f>MATCH(BB546,MONTHLY_INDEX!$A:$A,0)</f>
        <v>798</v>
      </c>
      <c r="BD546">
        <f>MATCH(AU546,MONTHLY_INDEX!$1:$1,0)</f>
        <v>80</v>
      </c>
      <c r="BE546">
        <f>INDEX(MONTHLY_INDEX!$1:$1048576,Final!BC546,Final!BD546)</f>
        <v>96</v>
      </c>
      <c r="BF546">
        <f>MATCH($BF$1,MONTHLY_INDEX!$1:$1,0)</f>
        <v>127</v>
      </c>
      <c r="BG546">
        <f>INDEX(MONTHLY_INDEX!$1:$1048576,Final!BC546,Final!BF546)</f>
        <v>95.3</v>
      </c>
      <c r="BH546" s="23">
        <f>(BG546-BE546)/BE546</f>
        <v>-7.2916666666666963E-3</v>
      </c>
      <c r="BI546" s="14">
        <f>(1+BH546)*BA546</f>
        <v>16666788.677083332</v>
      </c>
      <c r="BJ546" s="14">
        <f>BI546*AZ546*AW546</f>
        <v>2542027.7415156956</v>
      </c>
      <c r="BK546" s="15">
        <f t="shared" si="242"/>
        <v>14124760.935567636</v>
      </c>
      <c r="BL546" s="52">
        <v>0</v>
      </c>
      <c r="BM546" s="15">
        <f>MAX((1-BL546)*BK546,BI546*AY546)</f>
        <v>14124760.935567636</v>
      </c>
    </row>
    <row r="547" spans="1:65">
      <c r="A547" s="8">
        <v>545</v>
      </c>
      <c r="B547" s="1" t="s">
        <v>44</v>
      </c>
      <c r="C547" s="1">
        <v>1500</v>
      </c>
      <c r="D547" s="1" t="s">
        <v>60</v>
      </c>
      <c r="E547" s="1">
        <v>150000026</v>
      </c>
      <c r="F547" s="1" t="s">
        <v>60</v>
      </c>
      <c r="G547" s="1" t="s">
        <v>111</v>
      </c>
      <c r="H547" s="1">
        <v>23</v>
      </c>
      <c r="I547" s="1" t="s">
        <v>52</v>
      </c>
      <c r="J547" s="1" t="s">
        <v>49</v>
      </c>
      <c r="K547" s="1">
        <v>17406001</v>
      </c>
      <c r="L547" s="1" t="s">
        <v>50</v>
      </c>
      <c r="M547" s="1" t="s">
        <v>51</v>
      </c>
      <c r="N547" s="1" t="s">
        <v>64</v>
      </c>
      <c r="O547" s="1" t="s">
        <v>65</v>
      </c>
      <c r="P547" s="1" t="s">
        <v>66</v>
      </c>
      <c r="Q547" s="1" t="s">
        <v>67</v>
      </c>
      <c r="R547" s="1" t="s">
        <v>87</v>
      </c>
      <c r="S547" s="1" t="s">
        <v>88</v>
      </c>
      <c r="T547" s="2">
        <v>43333</v>
      </c>
      <c r="U547" s="2">
        <v>43333</v>
      </c>
      <c r="V547" s="1" t="s">
        <v>52</v>
      </c>
      <c r="W547" s="3">
        <v>1</v>
      </c>
      <c r="X547" s="1" t="s">
        <v>53</v>
      </c>
      <c r="Y547" s="4">
        <v>32425</v>
      </c>
      <c r="Z547" s="4">
        <v>-4246</v>
      </c>
      <c r="AA547" s="4">
        <v>0</v>
      </c>
      <c r="AB547" s="4">
        <v>0</v>
      </c>
      <c r="AC547" s="4">
        <v>0</v>
      </c>
      <c r="AD547" s="4">
        <v>32425</v>
      </c>
      <c r="AE547" s="5">
        <v>1685</v>
      </c>
      <c r="AF547" s="1" t="s">
        <v>70</v>
      </c>
      <c r="AG547" s="1" t="s">
        <v>71</v>
      </c>
      <c r="AH547" s="1" t="s">
        <v>89</v>
      </c>
      <c r="AI547" s="1" t="s">
        <v>57</v>
      </c>
      <c r="AJ547" s="5">
        <v>10950</v>
      </c>
      <c r="AK547" s="4">
        <v>-336</v>
      </c>
      <c r="AL547" s="4">
        <v>0</v>
      </c>
      <c r="AM547" s="4">
        <v>0</v>
      </c>
      <c r="AN547" s="4">
        <v>0</v>
      </c>
      <c r="AO547" s="4">
        <v>-4582</v>
      </c>
      <c r="AP547" s="4">
        <v>-4582</v>
      </c>
      <c r="AQ547" s="4">
        <v>0</v>
      </c>
      <c r="AR547" s="4">
        <v>27843</v>
      </c>
      <c r="AS547" s="1" t="s">
        <v>52</v>
      </c>
      <c r="AT547" s="9">
        <f t="shared" si="234"/>
        <v>43333</v>
      </c>
      <c r="AU547" s="9">
        <f t="shared" si="235"/>
        <v>43313</v>
      </c>
      <c r="AV547" s="9">
        <v>44798</v>
      </c>
      <c r="AW547" s="11">
        <f t="shared" si="236"/>
        <v>4.0136986301369859</v>
      </c>
      <c r="AX547">
        <v>10</v>
      </c>
      <c r="AY547" s="12">
        <v>0.05</v>
      </c>
      <c r="AZ547">
        <f t="shared" si="237"/>
        <v>9.5000000000000001E-2</v>
      </c>
      <c r="BA547" s="13">
        <f t="shared" si="238"/>
        <v>32425</v>
      </c>
      <c r="BI547" s="14">
        <f t="shared" ref="BI547:BI551" si="253">AR547</f>
        <v>27843</v>
      </c>
      <c r="BJ547" s="14">
        <v>0</v>
      </c>
      <c r="BK547" s="14">
        <f t="shared" ref="BK547:BK551" si="254">AR547</f>
        <v>27843</v>
      </c>
      <c r="BL547" s="52">
        <v>0</v>
      </c>
      <c r="BM547" s="15">
        <f t="shared" ref="BM547:BM551" si="255">AR547</f>
        <v>27843</v>
      </c>
    </row>
    <row r="548" spans="1:65">
      <c r="A548" s="8">
        <v>546</v>
      </c>
      <c r="B548" s="1" t="s">
        <v>44</v>
      </c>
      <c r="C548" s="1">
        <v>1500</v>
      </c>
      <c r="D548" s="1" t="s">
        <v>60</v>
      </c>
      <c r="E548" s="1">
        <v>150000026</v>
      </c>
      <c r="F548" s="1" t="s">
        <v>112</v>
      </c>
      <c r="G548" s="1" t="s">
        <v>113</v>
      </c>
      <c r="H548" s="1">
        <v>24</v>
      </c>
      <c r="I548" s="1" t="s">
        <v>52</v>
      </c>
      <c r="J548" s="1" t="s">
        <v>49</v>
      </c>
      <c r="K548" s="1">
        <v>17406001</v>
      </c>
      <c r="L548" s="1" t="s">
        <v>50</v>
      </c>
      <c r="M548" s="1" t="s">
        <v>51</v>
      </c>
      <c r="N548" s="1" t="s">
        <v>64</v>
      </c>
      <c r="O548" s="1" t="s">
        <v>65</v>
      </c>
      <c r="P548" s="1" t="s">
        <v>66</v>
      </c>
      <c r="Q548" s="1" t="s">
        <v>67</v>
      </c>
      <c r="R548" s="1" t="s">
        <v>87</v>
      </c>
      <c r="S548" s="1" t="s">
        <v>88</v>
      </c>
      <c r="T548" s="2">
        <v>43333</v>
      </c>
      <c r="U548" s="2">
        <v>43333</v>
      </c>
      <c r="V548" s="1" t="s">
        <v>52</v>
      </c>
      <c r="W548" s="3">
        <v>1</v>
      </c>
      <c r="X548" s="1" t="s">
        <v>53</v>
      </c>
      <c r="Y548" s="4">
        <v>970825</v>
      </c>
      <c r="Z548" s="4">
        <v>-127181.51</v>
      </c>
      <c r="AA548" s="4">
        <v>0</v>
      </c>
      <c r="AB548" s="4">
        <v>0</v>
      </c>
      <c r="AC548" s="4">
        <v>0</v>
      </c>
      <c r="AD548" s="4">
        <v>970825</v>
      </c>
      <c r="AE548" s="5">
        <v>1685</v>
      </c>
      <c r="AF548" s="1" t="s">
        <v>70</v>
      </c>
      <c r="AG548" s="1" t="s">
        <v>71</v>
      </c>
      <c r="AH548" s="1" t="s">
        <v>89</v>
      </c>
      <c r="AI548" s="1" t="s">
        <v>57</v>
      </c>
      <c r="AJ548" s="5">
        <v>10950</v>
      </c>
      <c r="AK548" s="4">
        <v>-10071</v>
      </c>
      <c r="AL548" s="4">
        <v>0</v>
      </c>
      <c r="AM548" s="4">
        <v>0</v>
      </c>
      <c r="AN548" s="4">
        <v>0</v>
      </c>
      <c r="AO548" s="4">
        <v>-137252.51</v>
      </c>
      <c r="AP548" s="4">
        <v>-137252.51</v>
      </c>
      <c r="AQ548" s="4">
        <v>0</v>
      </c>
      <c r="AR548" s="4">
        <v>833572.49</v>
      </c>
      <c r="AS548" s="1" t="s">
        <v>52</v>
      </c>
      <c r="AT548" s="9">
        <f t="shared" si="234"/>
        <v>43333</v>
      </c>
      <c r="AU548" s="9">
        <f t="shared" si="235"/>
        <v>43313</v>
      </c>
      <c r="AV548" s="9">
        <v>44798</v>
      </c>
      <c r="AW548" s="11">
        <f t="shared" si="236"/>
        <v>4.0136986301369859</v>
      </c>
      <c r="AX548">
        <v>10</v>
      </c>
      <c r="AY548" s="12">
        <v>0.05</v>
      </c>
      <c r="AZ548">
        <f t="shared" si="237"/>
        <v>9.5000000000000001E-2</v>
      </c>
      <c r="BA548" s="13">
        <f t="shared" si="238"/>
        <v>970825</v>
      </c>
      <c r="BB548" s="16" t="s">
        <v>593</v>
      </c>
      <c r="BC548" s="16" t="s">
        <v>593</v>
      </c>
      <c r="BD548" s="16" t="s">
        <v>593</v>
      </c>
      <c r="BE548" s="16" t="s">
        <v>593</v>
      </c>
      <c r="BF548" s="16" t="s">
        <v>593</v>
      </c>
      <c r="BG548" s="16" t="s">
        <v>593</v>
      </c>
      <c r="BH548" s="16" t="s">
        <v>593</v>
      </c>
      <c r="BI548" s="14">
        <f t="shared" si="253"/>
        <v>833572.49</v>
      </c>
      <c r="BJ548" s="14">
        <v>0</v>
      </c>
      <c r="BK548" s="14">
        <f t="shared" si="254"/>
        <v>833572.49</v>
      </c>
      <c r="BL548" s="52">
        <v>0</v>
      </c>
      <c r="BM548" s="15">
        <f t="shared" si="255"/>
        <v>833572.49</v>
      </c>
    </row>
    <row r="549" spans="1:65">
      <c r="A549" s="8">
        <v>547</v>
      </c>
      <c r="B549" s="1" t="s">
        <v>44</v>
      </c>
      <c r="C549" s="1">
        <v>1500</v>
      </c>
      <c r="D549" s="1" t="s">
        <v>60</v>
      </c>
      <c r="E549" s="1">
        <v>150000026</v>
      </c>
      <c r="F549" s="1" t="s">
        <v>112</v>
      </c>
      <c r="G549" s="1" t="s">
        <v>114</v>
      </c>
      <c r="H549" s="1">
        <v>25</v>
      </c>
      <c r="I549" s="1" t="s">
        <v>52</v>
      </c>
      <c r="J549" s="1" t="s">
        <v>49</v>
      </c>
      <c r="K549" s="1">
        <v>17406001</v>
      </c>
      <c r="L549" s="1" t="s">
        <v>50</v>
      </c>
      <c r="M549" s="1" t="s">
        <v>51</v>
      </c>
      <c r="N549" s="1" t="s">
        <v>64</v>
      </c>
      <c r="O549" s="1" t="s">
        <v>65</v>
      </c>
      <c r="P549" s="1" t="s">
        <v>66</v>
      </c>
      <c r="Q549" s="1" t="s">
        <v>67</v>
      </c>
      <c r="R549" s="1" t="s">
        <v>87</v>
      </c>
      <c r="S549" s="1" t="s">
        <v>88</v>
      </c>
      <c r="T549" s="2">
        <v>43333</v>
      </c>
      <c r="U549" s="2">
        <v>43333</v>
      </c>
      <c r="V549" s="1" t="s">
        <v>52</v>
      </c>
      <c r="W549" s="3">
        <v>1</v>
      </c>
      <c r="X549" s="1" t="s">
        <v>53</v>
      </c>
      <c r="Y549" s="4">
        <v>2008211</v>
      </c>
      <c r="Z549" s="4">
        <v>-263082.87</v>
      </c>
      <c r="AA549" s="4">
        <v>0</v>
      </c>
      <c r="AB549" s="4">
        <v>0</v>
      </c>
      <c r="AC549" s="4">
        <v>0</v>
      </c>
      <c r="AD549" s="4">
        <v>2008211</v>
      </c>
      <c r="AE549" s="5">
        <v>1685</v>
      </c>
      <c r="AF549" s="1" t="s">
        <v>70</v>
      </c>
      <c r="AG549" s="1" t="s">
        <v>71</v>
      </c>
      <c r="AH549" s="1" t="s">
        <v>89</v>
      </c>
      <c r="AI549" s="1" t="s">
        <v>57</v>
      </c>
      <c r="AJ549" s="5">
        <v>10950</v>
      </c>
      <c r="AK549" s="4">
        <v>-20832</v>
      </c>
      <c r="AL549" s="4">
        <v>0</v>
      </c>
      <c r="AM549" s="4">
        <v>0</v>
      </c>
      <c r="AN549" s="4">
        <v>0</v>
      </c>
      <c r="AO549" s="4">
        <v>-283914.87</v>
      </c>
      <c r="AP549" s="4">
        <v>-283914.87</v>
      </c>
      <c r="AQ549" s="4">
        <v>0</v>
      </c>
      <c r="AR549" s="4">
        <v>1724296.13</v>
      </c>
      <c r="AS549" s="1" t="s">
        <v>52</v>
      </c>
      <c r="AT549" s="9">
        <f t="shared" si="234"/>
        <v>43333</v>
      </c>
      <c r="AU549" s="9">
        <f t="shared" si="235"/>
        <v>43313</v>
      </c>
      <c r="AV549" s="9">
        <v>44798</v>
      </c>
      <c r="AW549" s="11">
        <f t="shared" si="236"/>
        <v>4.0136986301369859</v>
      </c>
      <c r="AX549">
        <v>10</v>
      </c>
      <c r="AY549" s="12">
        <v>0.05</v>
      </c>
      <c r="AZ549">
        <f t="shared" si="237"/>
        <v>9.5000000000000001E-2</v>
      </c>
      <c r="BA549" s="13">
        <f t="shared" si="238"/>
        <v>2008211</v>
      </c>
      <c r="BB549" s="16" t="s">
        <v>593</v>
      </c>
      <c r="BC549" s="16" t="s">
        <v>593</v>
      </c>
      <c r="BD549" s="16" t="s">
        <v>593</v>
      </c>
      <c r="BE549" s="16" t="s">
        <v>593</v>
      </c>
      <c r="BF549" s="16" t="s">
        <v>593</v>
      </c>
      <c r="BG549" s="16" t="s">
        <v>593</v>
      </c>
      <c r="BH549" s="16" t="s">
        <v>593</v>
      </c>
      <c r="BI549" s="14">
        <f t="shared" si="253"/>
        <v>1724296.13</v>
      </c>
      <c r="BJ549" s="14">
        <v>0</v>
      </c>
      <c r="BK549" s="14">
        <f t="shared" si="254"/>
        <v>1724296.13</v>
      </c>
      <c r="BL549" s="52">
        <v>0</v>
      </c>
      <c r="BM549" s="15">
        <f t="shared" si="255"/>
        <v>1724296.13</v>
      </c>
    </row>
    <row r="550" spans="1:65">
      <c r="A550" s="8">
        <v>548</v>
      </c>
      <c r="B550" s="1" t="s">
        <v>44</v>
      </c>
      <c r="C550" s="1">
        <v>1500</v>
      </c>
      <c r="D550" s="1" t="s">
        <v>60</v>
      </c>
      <c r="E550" s="1">
        <v>150000026</v>
      </c>
      <c r="F550" s="1" t="s">
        <v>60</v>
      </c>
      <c r="G550" s="1" t="s">
        <v>115</v>
      </c>
      <c r="H550" s="1">
        <v>26</v>
      </c>
      <c r="I550" s="1" t="s">
        <v>52</v>
      </c>
      <c r="J550" s="1" t="s">
        <v>49</v>
      </c>
      <c r="K550" s="1">
        <v>17406001</v>
      </c>
      <c r="L550" s="1" t="s">
        <v>50</v>
      </c>
      <c r="M550" s="1" t="s">
        <v>51</v>
      </c>
      <c r="N550" s="1" t="s">
        <v>64</v>
      </c>
      <c r="O550" s="1" t="s">
        <v>65</v>
      </c>
      <c r="P550" s="1" t="s">
        <v>66</v>
      </c>
      <c r="Q550" s="1" t="s">
        <v>67</v>
      </c>
      <c r="R550" s="1" t="s">
        <v>87</v>
      </c>
      <c r="S550" s="1" t="s">
        <v>88</v>
      </c>
      <c r="T550" s="2">
        <v>43333</v>
      </c>
      <c r="U550" s="2">
        <v>43333</v>
      </c>
      <c r="V550" s="1" t="s">
        <v>52</v>
      </c>
      <c r="W550" s="3">
        <v>1</v>
      </c>
      <c r="X550" s="1" t="s">
        <v>53</v>
      </c>
      <c r="Y550" s="4">
        <v>120000</v>
      </c>
      <c r="Z550" s="4">
        <v>-15720</v>
      </c>
      <c r="AA550" s="4">
        <v>0</v>
      </c>
      <c r="AB550" s="4">
        <v>0</v>
      </c>
      <c r="AC550" s="4">
        <v>0</v>
      </c>
      <c r="AD550" s="4">
        <v>120000</v>
      </c>
      <c r="AE550" s="5">
        <v>1685</v>
      </c>
      <c r="AF550" s="1" t="s">
        <v>70</v>
      </c>
      <c r="AG550" s="1" t="s">
        <v>71</v>
      </c>
      <c r="AH550" s="1" t="s">
        <v>89</v>
      </c>
      <c r="AI550" s="1" t="s">
        <v>57</v>
      </c>
      <c r="AJ550" s="5">
        <v>10950</v>
      </c>
      <c r="AK550" s="4">
        <v>-1245</v>
      </c>
      <c r="AL550" s="4">
        <v>0</v>
      </c>
      <c r="AM550" s="4">
        <v>0</v>
      </c>
      <c r="AN550" s="4">
        <v>0</v>
      </c>
      <c r="AO550" s="4">
        <v>-16965</v>
      </c>
      <c r="AP550" s="4">
        <v>-16965</v>
      </c>
      <c r="AQ550" s="4">
        <v>0</v>
      </c>
      <c r="AR550" s="4">
        <v>103035</v>
      </c>
      <c r="AS550" s="1" t="s">
        <v>52</v>
      </c>
      <c r="AT550" s="9">
        <f t="shared" si="234"/>
        <v>43333</v>
      </c>
      <c r="AU550" s="9">
        <f t="shared" si="235"/>
        <v>43313</v>
      </c>
      <c r="AV550" s="9">
        <v>44798</v>
      </c>
      <c r="AW550" s="11">
        <f t="shared" si="236"/>
        <v>4.0136986301369859</v>
      </c>
      <c r="AX550">
        <v>10</v>
      </c>
      <c r="AY550" s="12">
        <v>0.05</v>
      </c>
      <c r="AZ550">
        <f t="shared" si="237"/>
        <v>9.5000000000000001E-2</v>
      </c>
      <c r="BA550" s="13">
        <f t="shared" si="238"/>
        <v>120000</v>
      </c>
      <c r="BI550" s="14">
        <f t="shared" si="253"/>
        <v>103035</v>
      </c>
      <c r="BJ550" s="14">
        <v>0</v>
      </c>
      <c r="BK550" s="14">
        <f t="shared" si="254"/>
        <v>103035</v>
      </c>
      <c r="BL550" s="52">
        <v>0</v>
      </c>
      <c r="BM550" s="15">
        <f t="shared" si="255"/>
        <v>103035</v>
      </c>
    </row>
    <row r="551" spans="1:65">
      <c r="A551" s="8">
        <v>549</v>
      </c>
      <c r="B551" s="1" t="s">
        <v>44</v>
      </c>
      <c r="C551" s="1">
        <v>1500</v>
      </c>
      <c r="D551" s="1" t="s">
        <v>60</v>
      </c>
      <c r="E551" s="1">
        <v>150000026</v>
      </c>
      <c r="F551" s="1" t="s">
        <v>112</v>
      </c>
      <c r="G551" s="1" t="s">
        <v>116</v>
      </c>
      <c r="H551" s="1">
        <v>27</v>
      </c>
      <c r="I551" s="1" t="s">
        <v>136</v>
      </c>
      <c r="J551" s="1" t="s">
        <v>49</v>
      </c>
      <c r="K551" s="1">
        <v>17406001</v>
      </c>
      <c r="L551" s="1" t="s">
        <v>50</v>
      </c>
      <c r="M551" s="1" t="s">
        <v>51</v>
      </c>
      <c r="N551" s="1" t="s">
        <v>64</v>
      </c>
      <c r="O551" s="1" t="s">
        <v>65</v>
      </c>
      <c r="P551" s="1" t="s">
        <v>66</v>
      </c>
      <c r="Q551" s="1" t="s">
        <v>67</v>
      </c>
      <c r="R551" s="1" t="s">
        <v>87</v>
      </c>
      <c r="S551" s="1" t="s">
        <v>88</v>
      </c>
      <c r="T551" s="2">
        <v>43333</v>
      </c>
      <c r="U551" s="2">
        <v>43333</v>
      </c>
      <c r="V551" s="1" t="s">
        <v>52</v>
      </c>
      <c r="W551" s="3">
        <v>1</v>
      </c>
      <c r="X551" s="1" t="s">
        <v>53</v>
      </c>
      <c r="Y551" s="4">
        <v>4339035</v>
      </c>
      <c r="Z551" s="4">
        <v>-568428.62</v>
      </c>
      <c r="AA551" s="4">
        <v>0</v>
      </c>
      <c r="AB551" s="4">
        <v>0</v>
      </c>
      <c r="AC551" s="4">
        <v>0</v>
      </c>
      <c r="AD551" s="4">
        <v>4339035</v>
      </c>
      <c r="AE551" s="5">
        <v>1685</v>
      </c>
      <c r="AF551" s="1" t="s">
        <v>70</v>
      </c>
      <c r="AG551" s="1" t="s">
        <v>71</v>
      </c>
      <c r="AH551" s="1" t="s">
        <v>89</v>
      </c>
      <c r="AI551" s="1" t="s">
        <v>57</v>
      </c>
      <c r="AJ551" s="5">
        <v>10950</v>
      </c>
      <c r="AK551" s="4">
        <v>-45011</v>
      </c>
      <c r="AL551" s="4">
        <v>0</v>
      </c>
      <c r="AM551" s="4">
        <v>0</v>
      </c>
      <c r="AN551" s="4">
        <v>0</v>
      </c>
      <c r="AO551" s="4">
        <v>-613439.62</v>
      </c>
      <c r="AP551" s="4">
        <v>-613439.62</v>
      </c>
      <c r="AQ551" s="4">
        <v>0</v>
      </c>
      <c r="AR551" s="4">
        <v>3725595.38</v>
      </c>
      <c r="AS551" s="1" t="s">
        <v>52</v>
      </c>
      <c r="AT551" s="9">
        <f t="shared" si="234"/>
        <v>43333</v>
      </c>
      <c r="AU551" s="9">
        <f t="shared" si="235"/>
        <v>43313</v>
      </c>
      <c r="AV551" s="9">
        <v>44798</v>
      </c>
      <c r="AW551" s="11">
        <f t="shared" si="236"/>
        <v>4.0136986301369859</v>
      </c>
      <c r="AX551">
        <v>10</v>
      </c>
      <c r="AY551" s="12">
        <v>0.05</v>
      </c>
      <c r="AZ551">
        <f t="shared" si="237"/>
        <v>9.5000000000000001E-2</v>
      </c>
      <c r="BA551" s="13">
        <f t="shared" si="238"/>
        <v>4339035</v>
      </c>
      <c r="BB551" s="16" t="s">
        <v>593</v>
      </c>
      <c r="BC551" s="16" t="s">
        <v>593</v>
      </c>
      <c r="BD551" s="16" t="s">
        <v>593</v>
      </c>
      <c r="BE551" s="16" t="s">
        <v>593</v>
      </c>
      <c r="BF551" s="16" t="s">
        <v>593</v>
      </c>
      <c r="BG551" s="16" t="s">
        <v>593</v>
      </c>
      <c r="BH551" s="16" t="s">
        <v>593</v>
      </c>
      <c r="BI551" s="14">
        <f t="shared" si="253"/>
        <v>3725595.38</v>
      </c>
      <c r="BJ551" s="14">
        <v>0</v>
      </c>
      <c r="BK551" s="14">
        <f t="shared" si="254"/>
        <v>3725595.38</v>
      </c>
      <c r="BL551" s="52">
        <v>0</v>
      </c>
      <c r="BM551" s="15">
        <f t="shared" si="255"/>
        <v>3725595.38</v>
      </c>
    </row>
    <row r="552" spans="1:65">
      <c r="A552" s="8">
        <v>550</v>
      </c>
      <c r="B552" s="1" t="s">
        <v>44</v>
      </c>
      <c r="C552" s="1">
        <v>1500</v>
      </c>
      <c r="D552" s="1" t="s">
        <v>60</v>
      </c>
      <c r="E552" s="1">
        <v>150000027</v>
      </c>
      <c r="F552" s="1" t="s">
        <v>60</v>
      </c>
      <c r="G552" s="1" t="s">
        <v>86</v>
      </c>
      <c r="H552" s="1">
        <v>1</v>
      </c>
      <c r="I552" s="1" t="s">
        <v>52</v>
      </c>
      <c r="J552" s="1" t="s">
        <v>49</v>
      </c>
      <c r="K552" s="1">
        <v>17406001</v>
      </c>
      <c r="L552" s="1" t="s">
        <v>50</v>
      </c>
      <c r="M552" s="1" t="s">
        <v>51</v>
      </c>
      <c r="N552" s="1" t="s">
        <v>64</v>
      </c>
      <c r="O552" s="1" t="s">
        <v>65</v>
      </c>
      <c r="P552" s="1" t="s">
        <v>66</v>
      </c>
      <c r="Q552" s="1" t="s">
        <v>67</v>
      </c>
      <c r="R552" s="1" t="s">
        <v>87</v>
      </c>
      <c r="S552" s="1" t="s">
        <v>88</v>
      </c>
      <c r="T552" s="2">
        <v>43333</v>
      </c>
      <c r="U552" s="2">
        <v>43333</v>
      </c>
      <c r="V552" s="1" t="s">
        <v>52</v>
      </c>
      <c r="W552" s="3">
        <v>1</v>
      </c>
      <c r="X552" s="1" t="s">
        <v>53</v>
      </c>
      <c r="Y552" s="4">
        <v>892500</v>
      </c>
      <c r="Z552" s="4">
        <v>-116920</v>
      </c>
      <c r="AA552" s="4">
        <v>0</v>
      </c>
      <c r="AB552" s="4">
        <v>0</v>
      </c>
      <c r="AC552" s="4">
        <v>0</v>
      </c>
      <c r="AD552" s="4">
        <v>892500</v>
      </c>
      <c r="AE552" s="5">
        <v>1685</v>
      </c>
      <c r="AF552" s="1" t="s">
        <v>70</v>
      </c>
      <c r="AG552" s="1" t="s">
        <v>71</v>
      </c>
      <c r="AH552" s="1" t="s">
        <v>89</v>
      </c>
      <c r="AI552" s="1" t="s">
        <v>57</v>
      </c>
      <c r="AJ552" s="5">
        <v>10950</v>
      </c>
      <c r="AK552" s="4">
        <v>-9258</v>
      </c>
      <c r="AL552" s="4">
        <v>0</v>
      </c>
      <c r="AM552" s="4">
        <v>0</v>
      </c>
      <c r="AN552" s="4">
        <v>0</v>
      </c>
      <c r="AO552" s="4">
        <v>-126178</v>
      </c>
      <c r="AP552" s="4">
        <v>-126178</v>
      </c>
      <c r="AQ552" s="4">
        <v>0</v>
      </c>
      <c r="AR552" s="4">
        <v>766322</v>
      </c>
      <c r="AS552" s="1" t="s">
        <v>52</v>
      </c>
      <c r="AT552" s="9">
        <f t="shared" si="234"/>
        <v>43333</v>
      </c>
      <c r="AU552" s="9">
        <f t="shared" si="235"/>
        <v>43313</v>
      </c>
      <c r="AV552" s="9">
        <v>44798</v>
      </c>
      <c r="AW552" s="11">
        <f t="shared" si="236"/>
        <v>4.0136986301369859</v>
      </c>
      <c r="AX552">
        <v>10</v>
      </c>
      <c r="AY552" s="12">
        <v>0.05</v>
      </c>
      <c r="AZ552">
        <f t="shared" si="237"/>
        <v>9.5000000000000001E-2</v>
      </c>
      <c r="BA552" s="13">
        <f t="shared" si="238"/>
        <v>892500</v>
      </c>
      <c r="BB552" s="17" t="s">
        <v>1853</v>
      </c>
      <c r="BC552">
        <f>MATCH(BB552,MONTHLY_INDEX!$A:$A,0)</f>
        <v>630</v>
      </c>
      <c r="BD552">
        <f>MATCH(AU552,MONTHLY_INDEX!$1:$1,0)</f>
        <v>80</v>
      </c>
      <c r="BE552">
        <f>INDEX(MONTHLY_INDEX!$1:$1048576,Final!BC552,Final!BD552)</f>
        <v>111.6</v>
      </c>
      <c r="BF552">
        <f>MATCH($BF$1,MONTHLY_INDEX!$1:$1,0)</f>
        <v>127</v>
      </c>
      <c r="BG552">
        <f>INDEX(MONTHLY_INDEX!$1:$1048576,Final!BC552,Final!BF552)</f>
        <v>151.1</v>
      </c>
      <c r="BH552" s="23">
        <f t="shared" ref="BH552:BH569" si="256">(BG552-BE552)/BE552</f>
        <v>0.35394265232974914</v>
      </c>
      <c r="BI552" s="14">
        <f t="shared" ref="BI552:BI569" si="257">(1+BH552)*BA552</f>
        <v>1208393.817204301</v>
      </c>
      <c r="BJ552" s="14">
        <f t="shared" ref="BJ552:BJ569" si="258">BI552*AZ552*AW552</f>
        <v>460762.21783399611</v>
      </c>
      <c r="BK552" s="15">
        <f t="shared" si="242"/>
        <v>747631.59937030496</v>
      </c>
      <c r="BL552" s="52">
        <v>0</v>
      </c>
      <c r="BM552" s="15">
        <f t="shared" ref="BM552:BM569" si="259">MAX((1-BL552)*BK552,BI552*AY552)</f>
        <v>747631.59937030496</v>
      </c>
    </row>
    <row r="553" spans="1:65">
      <c r="A553" s="8">
        <v>551</v>
      </c>
      <c r="B553" s="1" t="s">
        <v>44</v>
      </c>
      <c r="C553" s="1">
        <v>1500</v>
      </c>
      <c r="D553" s="1" t="s">
        <v>60</v>
      </c>
      <c r="E553" s="1">
        <v>150000027</v>
      </c>
      <c r="F553" s="1" t="s">
        <v>60</v>
      </c>
      <c r="G553" s="1" t="s">
        <v>90</v>
      </c>
      <c r="H553" s="1">
        <v>2</v>
      </c>
      <c r="I553" s="1" t="s">
        <v>52</v>
      </c>
      <c r="J553" s="1" t="s">
        <v>49</v>
      </c>
      <c r="K553" s="1">
        <v>17406001</v>
      </c>
      <c r="L553" s="1" t="s">
        <v>50</v>
      </c>
      <c r="M553" s="1" t="s">
        <v>51</v>
      </c>
      <c r="N553" s="1" t="s">
        <v>64</v>
      </c>
      <c r="O553" s="1" t="s">
        <v>65</v>
      </c>
      <c r="P553" s="1" t="s">
        <v>66</v>
      </c>
      <c r="Q553" s="1" t="s">
        <v>67</v>
      </c>
      <c r="R553" s="1" t="s">
        <v>87</v>
      </c>
      <c r="S553" s="1" t="s">
        <v>88</v>
      </c>
      <c r="T553" s="2">
        <v>43333</v>
      </c>
      <c r="U553" s="2">
        <v>43333</v>
      </c>
      <c r="V553" s="1" t="s">
        <v>52</v>
      </c>
      <c r="W553" s="3">
        <v>1</v>
      </c>
      <c r="X553" s="1" t="s">
        <v>53</v>
      </c>
      <c r="Y553" s="4">
        <v>472500</v>
      </c>
      <c r="Z553" s="4">
        <v>-61898</v>
      </c>
      <c r="AA553" s="4">
        <v>0</v>
      </c>
      <c r="AB553" s="4">
        <v>0</v>
      </c>
      <c r="AC553" s="4">
        <v>0</v>
      </c>
      <c r="AD553" s="4">
        <v>472500</v>
      </c>
      <c r="AE553" s="5">
        <v>1685</v>
      </c>
      <c r="AF553" s="1" t="s">
        <v>70</v>
      </c>
      <c r="AG553" s="1" t="s">
        <v>71</v>
      </c>
      <c r="AH553" s="1" t="s">
        <v>89</v>
      </c>
      <c r="AI553" s="1" t="s">
        <v>57</v>
      </c>
      <c r="AJ553" s="5">
        <v>10950</v>
      </c>
      <c r="AK553" s="4">
        <v>-4901</v>
      </c>
      <c r="AL553" s="4">
        <v>0</v>
      </c>
      <c r="AM553" s="4">
        <v>0</v>
      </c>
      <c r="AN553" s="4">
        <v>0</v>
      </c>
      <c r="AO553" s="4">
        <v>-66799</v>
      </c>
      <c r="AP553" s="4">
        <v>-66799</v>
      </c>
      <c r="AQ553" s="4">
        <v>0</v>
      </c>
      <c r="AR553" s="4">
        <v>405701</v>
      </c>
      <c r="AS553" s="1" t="s">
        <v>52</v>
      </c>
      <c r="AT553" s="9">
        <f t="shared" si="234"/>
        <v>43333</v>
      </c>
      <c r="AU553" s="9">
        <f t="shared" si="235"/>
        <v>43313</v>
      </c>
      <c r="AV553" s="9">
        <v>44798</v>
      </c>
      <c r="AW553" s="11">
        <f t="shared" si="236"/>
        <v>4.0136986301369859</v>
      </c>
      <c r="AX553">
        <v>10</v>
      </c>
      <c r="AY553" s="12">
        <v>0.05</v>
      </c>
      <c r="AZ553">
        <f t="shared" si="237"/>
        <v>9.5000000000000001E-2</v>
      </c>
      <c r="BA553" s="13">
        <f t="shared" si="238"/>
        <v>472500</v>
      </c>
      <c r="BB553" s="17" t="s">
        <v>2189</v>
      </c>
      <c r="BC553">
        <f>MATCH(BB553,MONTHLY_INDEX!$A:$A,0)</f>
        <v>798</v>
      </c>
      <c r="BD553">
        <f>MATCH(AU553,MONTHLY_INDEX!$1:$1,0)</f>
        <v>80</v>
      </c>
      <c r="BE553">
        <f>INDEX(MONTHLY_INDEX!$1:$1048576,Final!BC553,Final!BD553)</f>
        <v>96</v>
      </c>
      <c r="BF553">
        <f>MATCH($BF$1,MONTHLY_INDEX!$1:$1,0)</f>
        <v>127</v>
      </c>
      <c r="BG553">
        <f>INDEX(MONTHLY_INDEX!$1:$1048576,Final!BC553,Final!BF553)</f>
        <v>95.3</v>
      </c>
      <c r="BH553" s="23">
        <f t="shared" si="256"/>
        <v>-7.2916666666666963E-3</v>
      </c>
      <c r="BI553" s="14">
        <f t="shared" si="257"/>
        <v>469054.6875</v>
      </c>
      <c r="BJ553" s="14">
        <f t="shared" si="258"/>
        <v>178851.19488441778</v>
      </c>
      <c r="BK553" s="15">
        <f t="shared" si="242"/>
        <v>290203.49261558219</v>
      </c>
      <c r="BL553" s="52">
        <v>0</v>
      </c>
      <c r="BM553" s="15">
        <f t="shared" si="259"/>
        <v>290203.49261558219</v>
      </c>
    </row>
    <row r="554" spans="1:65">
      <c r="A554" s="8">
        <v>552</v>
      </c>
      <c r="B554" s="1" t="s">
        <v>44</v>
      </c>
      <c r="C554" s="1">
        <v>1500</v>
      </c>
      <c r="D554" s="1" t="s">
        <v>60</v>
      </c>
      <c r="E554" s="1">
        <v>150000027</v>
      </c>
      <c r="F554" s="1" t="s">
        <v>60</v>
      </c>
      <c r="G554" s="1" t="s">
        <v>91</v>
      </c>
      <c r="H554" s="1">
        <v>3</v>
      </c>
      <c r="I554" s="1" t="s">
        <v>52</v>
      </c>
      <c r="J554" s="1" t="s">
        <v>49</v>
      </c>
      <c r="K554" s="1">
        <v>17406001</v>
      </c>
      <c r="L554" s="1" t="s">
        <v>50</v>
      </c>
      <c r="M554" s="1" t="s">
        <v>51</v>
      </c>
      <c r="N554" s="1" t="s">
        <v>64</v>
      </c>
      <c r="O554" s="1" t="s">
        <v>65</v>
      </c>
      <c r="P554" s="1" t="s">
        <v>66</v>
      </c>
      <c r="Q554" s="1" t="s">
        <v>67</v>
      </c>
      <c r="R554" s="1" t="s">
        <v>87</v>
      </c>
      <c r="S554" s="1" t="s">
        <v>88</v>
      </c>
      <c r="T554" s="2">
        <v>43333</v>
      </c>
      <c r="U554" s="2">
        <v>43333</v>
      </c>
      <c r="V554" s="1" t="s">
        <v>52</v>
      </c>
      <c r="W554" s="3">
        <v>1</v>
      </c>
      <c r="X554" s="1" t="s">
        <v>53</v>
      </c>
      <c r="Y554" s="4">
        <v>637760</v>
      </c>
      <c r="Z554" s="4">
        <v>-83547</v>
      </c>
      <c r="AA554" s="4">
        <v>0</v>
      </c>
      <c r="AB554" s="4">
        <v>0</v>
      </c>
      <c r="AC554" s="4">
        <v>0</v>
      </c>
      <c r="AD554" s="4">
        <v>637760</v>
      </c>
      <c r="AE554" s="5">
        <v>1685</v>
      </c>
      <c r="AF554" s="1" t="s">
        <v>70</v>
      </c>
      <c r="AG554" s="1" t="s">
        <v>71</v>
      </c>
      <c r="AH554" s="1" t="s">
        <v>89</v>
      </c>
      <c r="AI554" s="1" t="s">
        <v>57</v>
      </c>
      <c r="AJ554" s="5">
        <v>10950</v>
      </c>
      <c r="AK554" s="4">
        <v>-6616</v>
      </c>
      <c r="AL554" s="4">
        <v>0</v>
      </c>
      <c r="AM554" s="4">
        <v>0</v>
      </c>
      <c r="AN554" s="4">
        <v>0</v>
      </c>
      <c r="AO554" s="4">
        <v>-90163</v>
      </c>
      <c r="AP554" s="4">
        <v>-90163</v>
      </c>
      <c r="AQ554" s="4">
        <v>0</v>
      </c>
      <c r="AR554" s="4">
        <v>547597</v>
      </c>
      <c r="AS554" s="1" t="s">
        <v>52</v>
      </c>
      <c r="AT554" s="9">
        <f t="shared" si="234"/>
        <v>43333</v>
      </c>
      <c r="AU554" s="9">
        <f t="shared" si="235"/>
        <v>43313</v>
      </c>
      <c r="AV554" s="9">
        <v>44798</v>
      </c>
      <c r="AW554" s="11">
        <f t="shared" si="236"/>
        <v>4.0136986301369859</v>
      </c>
      <c r="AX554">
        <v>10</v>
      </c>
      <c r="AY554" s="12">
        <v>0.05</v>
      </c>
      <c r="AZ554">
        <f t="shared" si="237"/>
        <v>9.5000000000000001E-2</v>
      </c>
      <c r="BA554" s="13">
        <f t="shared" si="238"/>
        <v>637760</v>
      </c>
      <c r="BB554" s="17" t="s">
        <v>2189</v>
      </c>
      <c r="BC554">
        <f>MATCH(BB554,MONTHLY_INDEX!$A:$A,0)</f>
        <v>798</v>
      </c>
      <c r="BD554">
        <f>MATCH(AU554,MONTHLY_INDEX!$1:$1,0)</f>
        <v>80</v>
      </c>
      <c r="BE554">
        <f>INDEX(MONTHLY_INDEX!$1:$1048576,Final!BC554,Final!BD554)</f>
        <v>96</v>
      </c>
      <c r="BF554">
        <f>MATCH($BF$1,MONTHLY_INDEX!$1:$1,0)</f>
        <v>127</v>
      </c>
      <c r="BG554">
        <f>INDEX(MONTHLY_INDEX!$1:$1048576,Final!BC554,Final!BF554)</f>
        <v>95.3</v>
      </c>
      <c r="BH554" s="23">
        <f t="shared" si="256"/>
        <v>-7.2916666666666963E-3</v>
      </c>
      <c r="BI554" s="14">
        <f t="shared" si="257"/>
        <v>633109.66666666663</v>
      </c>
      <c r="BJ554" s="14">
        <f t="shared" si="258"/>
        <v>241405.58317351594</v>
      </c>
      <c r="BK554" s="15">
        <f t="shared" si="242"/>
        <v>391704.08349315065</v>
      </c>
      <c r="BL554" s="52">
        <v>0</v>
      </c>
      <c r="BM554" s="15">
        <f t="shared" si="259"/>
        <v>391704.08349315065</v>
      </c>
    </row>
    <row r="555" spans="1:65">
      <c r="A555" s="8">
        <v>553</v>
      </c>
      <c r="B555" s="1" t="s">
        <v>44</v>
      </c>
      <c r="C555" s="1">
        <v>1500</v>
      </c>
      <c r="D555" s="1" t="s">
        <v>60</v>
      </c>
      <c r="E555" s="1">
        <v>150000027</v>
      </c>
      <c r="F555" s="1" t="s">
        <v>60</v>
      </c>
      <c r="G555" s="1" t="s">
        <v>92</v>
      </c>
      <c r="H555" s="1">
        <v>4</v>
      </c>
      <c r="I555" s="1" t="s">
        <v>52</v>
      </c>
      <c r="J555" s="1" t="s">
        <v>49</v>
      </c>
      <c r="K555" s="1">
        <v>17406001</v>
      </c>
      <c r="L555" s="1" t="s">
        <v>50</v>
      </c>
      <c r="M555" s="1" t="s">
        <v>51</v>
      </c>
      <c r="N555" s="1" t="s">
        <v>64</v>
      </c>
      <c r="O555" s="1" t="s">
        <v>65</v>
      </c>
      <c r="P555" s="1" t="s">
        <v>66</v>
      </c>
      <c r="Q555" s="1" t="s">
        <v>67</v>
      </c>
      <c r="R555" s="1" t="s">
        <v>87</v>
      </c>
      <c r="S555" s="1" t="s">
        <v>88</v>
      </c>
      <c r="T555" s="2">
        <v>43333</v>
      </c>
      <c r="U555" s="2">
        <v>43333</v>
      </c>
      <c r="V555" s="1" t="s">
        <v>52</v>
      </c>
      <c r="W555" s="3">
        <v>1</v>
      </c>
      <c r="X555" s="1" t="s">
        <v>53</v>
      </c>
      <c r="Y555" s="4">
        <v>21044329</v>
      </c>
      <c r="Z555" s="4">
        <v>-2756887</v>
      </c>
      <c r="AA555" s="4">
        <v>0</v>
      </c>
      <c r="AB555" s="4">
        <v>0</v>
      </c>
      <c r="AC555" s="4">
        <v>0</v>
      </c>
      <c r="AD555" s="4">
        <v>21044329</v>
      </c>
      <c r="AE555" s="5">
        <v>1685</v>
      </c>
      <c r="AF555" s="1" t="s">
        <v>70</v>
      </c>
      <c r="AG555" s="1" t="s">
        <v>71</v>
      </c>
      <c r="AH555" s="1" t="s">
        <v>89</v>
      </c>
      <c r="AI555" s="1" t="s">
        <v>57</v>
      </c>
      <c r="AJ555" s="5">
        <v>10950</v>
      </c>
      <c r="AK555" s="4">
        <v>-218303</v>
      </c>
      <c r="AL555" s="4">
        <v>0</v>
      </c>
      <c r="AM555" s="4">
        <v>0</v>
      </c>
      <c r="AN555" s="4">
        <v>0</v>
      </c>
      <c r="AO555" s="4">
        <v>-2975190</v>
      </c>
      <c r="AP555" s="4">
        <v>-2975190</v>
      </c>
      <c r="AQ555" s="4">
        <v>0</v>
      </c>
      <c r="AR555" s="4">
        <v>18069139</v>
      </c>
      <c r="AS555" s="1" t="s">
        <v>52</v>
      </c>
      <c r="AT555" s="9">
        <f t="shared" si="234"/>
        <v>43333</v>
      </c>
      <c r="AU555" s="9">
        <f t="shared" si="235"/>
        <v>43313</v>
      </c>
      <c r="AV555" s="9">
        <v>44798</v>
      </c>
      <c r="AW555" s="11">
        <f t="shared" si="236"/>
        <v>4.0136986301369859</v>
      </c>
      <c r="AX555">
        <v>25</v>
      </c>
      <c r="AY555" s="12">
        <v>0.05</v>
      </c>
      <c r="AZ555">
        <f t="shared" si="237"/>
        <v>3.7999999999999999E-2</v>
      </c>
      <c r="BA555" s="13">
        <f t="shared" si="238"/>
        <v>21044329</v>
      </c>
      <c r="BB555" s="17" t="s">
        <v>2189</v>
      </c>
      <c r="BC555">
        <f>MATCH(BB555,MONTHLY_INDEX!$A:$A,0)</f>
        <v>798</v>
      </c>
      <c r="BD555">
        <f>MATCH(AU555,MONTHLY_INDEX!$1:$1,0)</f>
        <v>80</v>
      </c>
      <c r="BE555">
        <f>INDEX(MONTHLY_INDEX!$1:$1048576,Final!BC555,Final!BD555)</f>
        <v>96</v>
      </c>
      <c r="BF555">
        <f>MATCH($BF$1,MONTHLY_INDEX!$1:$1,0)</f>
        <v>127</v>
      </c>
      <c r="BG555">
        <f>INDEX(MONTHLY_INDEX!$1:$1048576,Final!BC555,Final!BF555)</f>
        <v>95.3</v>
      </c>
      <c r="BH555" s="23">
        <f t="shared" si="256"/>
        <v>-7.2916666666666963E-3</v>
      </c>
      <c r="BI555" s="14">
        <f t="shared" si="257"/>
        <v>20890880.767708331</v>
      </c>
      <c r="BJ555" s="14">
        <f t="shared" si="258"/>
        <v>3186288.5817488292</v>
      </c>
      <c r="BK555" s="15">
        <f t="shared" si="242"/>
        <v>17704592.185959503</v>
      </c>
      <c r="BL555" s="52">
        <v>0</v>
      </c>
      <c r="BM555" s="15">
        <f t="shared" si="259"/>
        <v>17704592.185959503</v>
      </c>
    </row>
    <row r="556" spans="1:65">
      <c r="A556" s="8">
        <v>554</v>
      </c>
      <c r="B556" s="1" t="s">
        <v>44</v>
      </c>
      <c r="C556" s="1">
        <v>1500</v>
      </c>
      <c r="D556" s="1" t="s">
        <v>60</v>
      </c>
      <c r="E556" s="1">
        <v>150000027</v>
      </c>
      <c r="F556" s="1" t="s">
        <v>60</v>
      </c>
      <c r="G556" s="1" t="s">
        <v>93</v>
      </c>
      <c r="H556" s="1">
        <v>5</v>
      </c>
      <c r="I556" s="1" t="s">
        <v>52</v>
      </c>
      <c r="J556" s="1" t="s">
        <v>49</v>
      </c>
      <c r="K556" s="1">
        <v>17406001</v>
      </c>
      <c r="L556" s="1" t="s">
        <v>50</v>
      </c>
      <c r="M556" s="1" t="s">
        <v>51</v>
      </c>
      <c r="N556" s="1" t="s">
        <v>64</v>
      </c>
      <c r="O556" s="1" t="s">
        <v>65</v>
      </c>
      <c r="P556" s="1" t="s">
        <v>66</v>
      </c>
      <c r="Q556" s="1" t="s">
        <v>67</v>
      </c>
      <c r="R556" s="1" t="s">
        <v>87</v>
      </c>
      <c r="S556" s="1" t="s">
        <v>88</v>
      </c>
      <c r="T556" s="2">
        <v>43333</v>
      </c>
      <c r="U556" s="2">
        <v>43333</v>
      </c>
      <c r="V556" s="1" t="s">
        <v>52</v>
      </c>
      <c r="W556" s="3">
        <v>1</v>
      </c>
      <c r="X556" s="1" t="s">
        <v>53</v>
      </c>
      <c r="Y556" s="4">
        <v>969266</v>
      </c>
      <c r="Z556" s="4">
        <v>-126976</v>
      </c>
      <c r="AA556" s="4">
        <v>0</v>
      </c>
      <c r="AB556" s="4">
        <v>0</v>
      </c>
      <c r="AC556" s="4">
        <v>0</v>
      </c>
      <c r="AD556" s="4">
        <v>969266</v>
      </c>
      <c r="AE556" s="5">
        <v>1685</v>
      </c>
      <c r="AF556" s="1" t="s">
        <v>70</v>
      </c>
      <c r="AG556" s="1" t="s">
        <v>71</v>
      </c>
      <c r="AH556" s="1" t="s">
        <v>89</v>
      </c>
      <c r="AI556" s="1" t="s">
        <v>57</v>
      </c>
      <c r="AJ556" s="5">
        <v>10950</v>
      </c>
      <c r="AK556" s="4">
        <v>-10055</v>
      </c>
      <c r="AL556" s="4">
        <v>0</v>
      </c>
      <c r="AM556" s="4">
        <v>0</v>
      </c>
      <c r="AN556" s="4">
        <v>0</v>
      </c>
      <c r="AO556" s="4">
        <v>-137031</v>
      </c>
      <c r="AP556" s="4">
        <v>-137031</v>
      </c>
      <c r="AQ556" s="4">
        <v>0</v>
      </c>
      <c r="AR556" s="4">
        <v>832235</v>
      </c>
      <c r="AS556" s="1" t="s">
        <v>52</v>
      </c>
      <c r="AT556" s="9">
        <f t="shared" si="234"/>
        <v>43333</v>
      </c>
      <c r="AU556" s="9">
        <f t="shared" si="235"/>
        <v>43313</v>
      </c>
      <c r="AV556" s="9">
        <v>44798</v>
      </c>
      <c r="AW556" s="11">
        <f t="shared" si="236"/>
        <v>4.0136986301369859</v>
      </c>
      <c r="AX556">
        <v>25</v>
      </c>
      <c r="AY556" s="12">
        <v>0.05</v>
      </c>
      <c r="AZ556">
        <f t="shared" si="237"/>
        <v>3.7999999999999999E-2</v>
      </c>
      <c r="BA556" s="13">
        <f t="shared" si="238"/>
        <v>969266</v>
      </c>
      <c r="BB556" s="17" t="s">
        <v>2083</v>
      </c>
      <c r="BC556">
        <f>MATCH(BB556,MONTHLY_INDEX!$A:$A,0)</f>
        <v>745</v>
      </c>
      <c r="BD556">
        <f>MATCH(AU556,MONTHLY_INDEX!$1:$1,0)</f>
        <v>80</v>
      </c>
      <c r="BE556">
        <f>INDEX(MONTHLY_INDEX!$1:$1048576,Final!BC556,Final!BD556)</f>
        <v>106.4</v>
      </c>
      <c r="BF556">
        <f>MATCH($BF$1,MONTHLY_INDEX!$1:$1,0)</f>
        <v>127</v>
      </c>
      <c r="BG556">
        <f>INDEX(MONTHLY_INDEX!$1:$1048576,Final!BC556,Final!BF556)</f>
        <v>115.4</v>
      </c>
      <c r="BH556" s="23">
        <f t="shared" si="256"/>
        <v>8.4586466165413529E-2</v>
      </c>
      <c r="BI556" s="14">
        <f t="shared" si="257"/>
        <v>1051252.7857142857</v>
      </c>
      <c r="BJ556" s="14">
        <f t="shared" si="258"/>
        <v>160337.65090606653</v>
      </c>
      <c r="BK556" s="15">
        <f t="shared" si="242"/>
        <v>890915.13480821915</v>
      </c>
      <c r="BL556" s="52">
        <v>0</v>
      </c>
      <c r="BM556" s="15">
        <f t="shared" si="259"/>
        <v>890915.13480821915</v>
      </c>
    </row>
    <row r="557" spans="1:65">
      <c r="A557" s="8">
        <v>555</v>
      </c>
      <c r="B557" s="1" t="s">
        <v>44</v>
      </c>
      <c r="C557" s="1">
        <v>1500</v>
      </c>
      <c r="D557" s="1" t="s">
        <v>60</v>
      </c>
      <c r="E557" s="1">
        <v>150000027</v>
      </c>
      <c r="F557" s="1" t="s">
        <v>60</v>
      </c>
      <c r="G557" s="1" t="s">
        <v>94</v>
      </c>
      <c r="H557" s="1">
        <v>6</v>
      </c>
      <c r="I557" s="1" t="s">
        <v>52</v>
      </c>
      <c r="J557" s="1" t="s">
        <v>49</v>
      </c>
      <c r="K557" s="1">
        <v>17406001</v>
      </c>
      <c r="L557" s="1" t="s">
        <v>50</v>
      </c>
      <c r="M557" s="1" t="s">
        <v>51</v>
      </c>
      <c r="N557" s="1" t="s">
        <v>64</v>
      </c>
      <c r="O557" s="1" t="s">
        <v>65</v>
      </c>
      <c r="P557" s="1" t="s">
        <v>66</v>
      </c>
      <c r="Q557" s="1" t="s">
        <v>67</v>
      </c>
      <c r="R557" s="1" t="s">
        <v>87</v>
      </c>
      <c r="S557" s="1" t="s">
        <v>88</v>
      </c>
      <c r="T557" s="2">
        <v>43333</v>
      </c>
      <c r="U557" s="2">
        <v>43333</v>
      </c>
      <c r="V557" s="1" t="s">
        <v>52</v>
      </c>
      <c r="W557" s="3">
        <v>1</v>
      </c>
      <c r="X557" s="1" t="s">
        <v>53</v>
      </c>
      <c r="Y557" s="4">
        <v>735000</v>
      </c>
      <c r="Z557" s="4">
        <v>-96287</v>
      </c>
      <c r="AA557" s="4">
        <v>0</v>
      </c>
      <c r="AB557" s="4">
        <v>0</v>
      </c>
      <c r="AC557" s="4">
        <v>0</v>
      </c>
      <c r="AD557" s="4">
        <v>735000</v>
      </c>
      <c r="AE557" s="5">
        <v>1685</v>
      </c>
      <c r="AF557" s="1" t="s">
        <v>70</v>
      </c>
      <c r="AG557" s="1" t="s">
        <v>71</v>
      </c>
      <c r="AH557" s="1" t="s">
        <v>89</v>
      </c>
      <c r="AI557" s="1" t="s">
        <v>57</v>
      </c>
      <c r="AJ557" s="5">
        <v>10950</v>
      </c>
      <c r="AK557" s="4">
        <v>-7625</v>
      </c>
      <c r="AL557" s="4">
        <v>0</v>
      </c>
      <c r="AM557" s="4">
        <v>0</v>
      </c>
      <c r="AN557" s="4">
        <v>0</v>
      </c>
      <c r="AO557" s="4">
        <v>-103912</v>
      </c>
      <c r="AP557" s="4">
        <v>-103912</v>
      </c>
      <c r="AQ557" s="4">
        <v>0</v>
      </c>
      <c r="AR557" s="4">
        <v>631088</v>
      </c>
      <c r="AS557" s="1" t="s">
        <v>52</v>
      </c>
      <c r="AT557" s="9">
        <f t="shared" si="234"/>
        <v>43333</v>
      </c>
      <c r="AU557" s="9">
        <f t="shared" si="235"/>
        <v>43313</v>
      </c>
      <c r="AV557" s="9">
        <v>44798</v>
      </c>
      <c r="AW557" s="11">
        <f t="shared" si="236"/>
        <v>4.0136986301369859</v>
      </c>
      <c r="AX557">
        <v>10</v>
      </c>
      <c r="AY557" s="12">
        <v>0.05</v>
      </c>
      <c r="AZ557">
        <f t="shared" si="237"/>
        <v>9.5000000000000001E-2</v>
      </c>
      <c r="BA557" s="13">
        <f t="shared" si="238"/>
        <v>735000</v>
      </c>
      <c r="BB557" s="17" t="s">
        <v>1853</v>
      </c>
      <c r="BC557">
        <f>MATCH(BB557,MONTHLY_INDEX!$A:$A,0)</f>
        <v>630</v>
      </c>
      <c r="BD557">
        <f>MATCH(AU557,MONTHLY_INDEX!$1:$1,0)</f>
        <v>80</v>
      </c>
      <c r="BE557">
        <f>INDEX(MONTHLY_INDEX!$1:$1048576,Final!BC557,Final!BD557)</f>
        <v>111.6</v>
      </c>
      <c r="BF557">
        <f>MATCH($BF$1,MONTHLY_INDEX!$1:$1,0)</f>
        <v>127</v>
      </c>
      <c r="BG557">
        <f>INDEX(MONTHLY_INDEX!$1:$1048576,Final!BC557,Final!BF557)</f>
        <v>151.1</v>
      </c>
      <c r="BH557" s="23">
        <f t="shared" si="256"/>
        <v>0.35394265232974914</v>
      </c>
      <c r="BI557" s="14">
        <f t="shared" si="257"/>
        <v>995147.84946236562</v>
      </c>
      <c r="BJ557" s="14">
        <f t="shared" si="258"/>
        <v>379451.2382162321</v>
      </c>
      <c r="BK557" s="15">
        <f t="shared" si="242"/>
        <v>615696.61124613346</v>
      </c>
      <c r="BL557" s="52">
        <v>0</v>
      </c>
      <c r="BM557" s="15">
        <f t="shared" si="259"/>
        <v>615696.61124613346</v>
      </c>
    </row>
    <row r="558" spans="1:65">
      <c r="A558" s="8">
        <v>556</v>
      </c>
      <c r="B558" s="1" t="s">
        <v>44</v>
      </c>
      <c r="C558" s="1">
        <v>1500</v>
      </c>
      <c r="D558" s="1" t="s">
        <v>60</v>
      </c>
      <c r="E558" s="1">
        <v>150000027</v>
      </c>
      <c r="F558" s="1" t="s">
        <v>60</v>
      </c>
      <c r="G558" s="1" t="s">
        <v>95</v>
      </c>
      <c r="H558" s="1">
        <v>7</v>
      </c>
      <c r="I558" s="1" t="s">
        <v>52</v>
      </c>
      <c r="J558" s="1" t="s">
        <v>49</v>
      </c>
      <c r="K558" s="1">
        <v>17406001</v>
      </c>
      <c r="L558" s="1" t="s">
        <v>50</v>
      </c>
      <c r="M558" s="1" t="s">
        <v>51</v>
      </c>
      <c r="N558" s="1" t="s">
        <v>64</v>
      </c>
      <c r="O558" s="1" t="s">
        <v>65</v>
      </c>
      <c r="P558" s="1" t="s">
        <v>66</v>
      </c>
      <c r="Q558" s="1" t="s">
        <v>67</v>
      </c>
      <c r="R558" s="1" t="s">
        <v>87</v>
      </c>
      <c r="S558" s="1" t="s">
        <v>88</v>
      </c>
      <c r="T558" s="2">
        <v>43333</v>
      </c>
      <c r="U558" s="2">
        <v>43333</v>
      </c>
      <c r="V558" s="1" t="s">
        <v>52</v>
      </c>
      <c r="W558" s="3">
        <v>1</v>
      </c>
      <c r="X558" s="1" t="s">
        <v>53</v>
      </c>
      <c r="Y558" s="4">
        <v>126000</v>
      </c>
      <c r="Z558" s="4">
        <v>-16506</v>
      </c>
      <c r="AA558" s="4">
        <v>0</v>
      </c>
      <c r="AB558" s="4">
        <v>0</v>
      </c>
      <c r="AC558" s="4">
        <v>0</v>
      </c>
      <c r="AD558" s="4">
        <v>126000</v>
      </c>
      <c r="AE558" s="5">
        <v>1685</v>
      </c>
      <c r="AF558" s="1" t="s">
        <v>70</v>
      </c>
      <c r="AG558" s="1" t="s">
        <v>71</v>
      </c>
      <c r="AH558" s="1" t="s">
        <v>89</v>
      </c>
      <c r="AI558" s="1" t="s">
        <v>57</v>
      </c>
      <c r="AJ558" s="5">
        <v>10950</v>
      </c>
      <c r="AK558" s="4">
        <v>-1307</v>
      </c>
      <c r="AL558" s="4">
        <v>0</v>
      </c>
      <c r="AM558" s="4">
        <v>0</v>
      </c>
      <c r="AN558" s="4">
        <v>0</v>
      </c>
      <c r="AO558" s="4">
        <v>-17813</v>
      </c>
      <c r="AP558" s="4">
        <v>-17813</v>
      </c>
      <c r="AQ558" s="4">
        <v>0</v>
      </c>
      <c r="AR558" s="4">
        <v>108187</v>
      </c>
      <c r="AS558" s="1" t="s">
        <v>52</v>
      </c>
      <c r="AT558" s="9">
        <f t="shared" si="234"/>
        <v>43333</v>
      </c>
      <c r="AU558" s="9">
        <f t="shared" si="235"/>
        <v>43313</v>
      </c>
      <c r="AV558" s="9">
        <v>44798</v>
      </c>
      <c r="AW558" s="11">
        <f t="shared" si="236"/>
        <v>4.0136986301369859</v>
      </c>
      <c r="AX558">
        <v>25</v>
      </c>
      <c r="AY558" s="12">
        <v>0.05</v>
      </c>
      <c r="AZ558">
        <f t="shared" si="237"/>
        <v>3.7999999999999999E-2</v>
      </c>
      <c r="BA558" s="13">
        <f t="shared" si="238"/>
        <v>126000</v>
      </c>
      <c r="BB558" s="17" t="s">
        <v>2189</v>
      </c>
      <c r="BC558">
        <f>MATCH(BB558,MONTHLY_INDEX!$A:$A,0)</f>
        <v>798</v>
      </c>
      <c r="BD558">
        <f>MATCH(AU558,MONTHLY_INDEX!$1:$1,0)</f>
        <v>80</v>
      </c>
      <c r="BE558">
        <f>INDEX(MONTHLY_INDEX!$1:$1048576,Final!BC558,Final!BD558)</f>
        <v>96</v>
      </c>
      <c r="BF558">
        <f>MATCH($BF$1,MONTHLY_INDEX!$1:$1,0)</f>
        <v>127</v>
      </c>
      <c r="BG558">
        <f>INDEX(MONTHLY_INDEX!$1:$1048576,Final!BC558,Final!BF558)</f>
        <v>95.3</v>
      </c>
      <c r="BH558" s="23">
        <f t="shared" si="256"/>
        <v>-7.2916666666666963E-3</v>
      </c>
      <c r="BI558" s="14">
        <f t="shared" si="257"/>
        <v>125081.25</v>
      </c>
      <c r="BJ558" s="14">
        <f t="shared" si="258"/>
        <v>19077.460787671229</v>
      </c>
      <c r="BK558" s="15">
        <f t="shared" si="242"/>
        <v>106003.78921232877</v>
      </c>
      <c r="BL558" s="52">
        <v>0</v>
      </c>
      <c r="BM558" s="15">
        <f t="shared" si="259"/>
        <v>106003.78921232877</v>
      </c>
    </row>
    <row r="559" spans="1:65">
      <c r="A559" s="8">
        <v>557</v>
      </c>
      <c r="B559" s="1" t="s">
        <v>44</v>
      </c>
      <c r="C559" s="1">
        <v>1500</v>
      </c>
      <c r="D559" s="1" t="s">
        <v>60</v>
      </c>
      <c r="E559" s="1">
        <v>150000027</v>
      </c>
      <c r="F559" s="1" t="s">
        <v>60</v>
      </c>
      <c r="G559" s="1" t="s">
        <v>96</v>
      </c>
      <c r="H559" s="1">
        <v>8</v>
      </c>
      <c r="I559" s="1" t="s">
        <v>52</v>
      </c>
      <c r="J559" s="1" t="s">
        <v>49</v>
      </c>
      <c r="K559" s="1">
        <v>17406001</v>
      </c>
      <c r="L559" s="1" t="s">
        <v>50</v>
      </c>
      <c r="M559" s="1" t="s">
        <v>51</v>
      </c>
      <c r="N559" s="1" t="s">
        <v>64</v>
      </c>
      <c r="O559" s="1" t="s">
        <v>65</v>
      </c>
      <c r="P559" s="1" t="s">
        <v>66</v>
      </c>
      <c r="Q559" s="1" t="s">
        <v>67</v>
      </c>
      <c r="R559" s="1" t="s">
        <v>87</v>
      </c>
      <c r="S559" s="1" t="s">
        <v>88</v>
      </c>
      <c r="T559" s="2">
        <v>43333</v>
      </c>
      <c r="U559" s="2">
        <v>43333</v>
      </c>
      <c r="V559" s="1" t="s">
        <v>52</v>
      </c>
      <c r="W559" s="3">
        <v>1</v>
      </c>
      <c r="X559" s="1" t="s">
        <v>53</v>
      </c>
      <c r="Y559" s="4">
        <v>29327302</v>
      </c>
      <c r="Z559" s="4">
        <v>-3841988</v>
      </c>
      <c r="AA559" s="4">
        <v>0</v>
      </c>
      <c r="AB559" s="4">
        <v>0</v>
      </c>
      <c r="AC559" s="4">
        <v>0</v>
      </c>
      <c r="AD559" s="4">
        <v>29327302</v>
      </c>
      <c r="AE559" s="5">
        <v>1685</v>
      </c>
      <c r="AF559" s="1" t="s">
        <v>70</v>
      </c>
      <c r="AG559" s="1" t="s">
        <v>71</v>
      </c>
      <c r="AH559" s="1" t="s">
        <v>89</v>
      </c>
      <c r="AI559" s="1" t="s">
        <v>57</v>
      </c>
      <c r="AJ559" s="5">
        <v>10950</v>
      </c>
      <c r="AK559" s="4">
        <v>-304227</v>
      </c>
      <c r="AL559" s="4">
        <v>0</v>
      </c>
      <c r="AM559" s="4">
        <v>0</v>
      </c>
      <c r="AN559" s="4">
        <v>0</v>
      </c>
      <c r="AO559" s="4">
        <v>-4146215</v>
      </c>
      <c r="AP559" s="4">
        <v>-4146215</v>
      </c>
      <c r="AQ559" s="4">
        <v>0</v>
      </c>
      <c r="AR559" s="4">
        <v>25181087</v>
      </c>
      <c r="AS559" s="1" t="s">
        <v>52</v>
      </c>
      <c r="AT559" s="9">
        <f t="shared" si="234"/>
        <v>43333</v>
      </c>
      <c r="AU559" s="9">
        <f t="shared" si="235"/>
        <v>43313</v>
      </c>
      <c r="AV559" s="9">
        <v>44798</v>
      </c>
      <c r="AW559" s="11">
        <f t="shared" si="236"/>
        <v>4.0136986301369859</v>
      </c>
      <c r="AX559">
        <v>25</v>
      </c>
      <c r="AY559" s="12">
        <v>0.05</v>
      </c>
      <c r="AZ559">
        <f t="shared" si="237"/>
        <v>3.7999999999999999E-2</v>
      </c>
      <c r="BA559" s="13">
        <f t="shared" si="238"/>
        <v>29327302</v>
      </c>
      <c r="BB559" s="17" t="s">
        <v>2189</v>
      </c>
      <c r="BC559">
        <f>MATCH(BB559,MONTHLY_INDEX!$A:$A,0)</f>
        <v>798</v>
      </c>
      <c r="BD559">
        <f>MATCH(AU559,MONTHLY_INDEX!$1:$1,0)</f>
        <v>80</v>
      </c>
      <c r="BE559">
        <f>INDEX(MONTHLY_INDEX!$1:$1048576,Final!BC559,Final!BD559)</f>
        <v>96</v>
      </c>
      <c r="BF559">
        <f>MATCH($BF$1,MONTHLY_INDEX!$1:$1,0)</f>
        <v>127</v>
      </c>
      <c r="BG559">
        <f>INDEX(MONTHLY_INDEX!$1:$1048576,Final!BC559,Final!BF559)</f>
        <v>95.3</v>
      </c>
      <c r="BH559" s="23">
        <f t="shared" si="256"/>
        <v>-7.2916666666666963E-3</v>
      </c>
      <c r="BI559" s="14">
        <f t="shared" si="257"/>
        <v>29113457.089583334</v>
      </c>
      <c r="BJ559" s="14">
        <f t="shared" si="258"/>
        <v>4440400.4278824767</v>
      </c>
      <c r="BK559" s="15">
        <f t="shared" si="242"/>
        <v>24673056.661700856</v>
      </c>
      <c r="BL559" s="52">
        <v>0</v>
      </c>
      <c r="BM559" s="15">
        <f t="shared" si="259"/>
        <v>24673056.661700856</v>
      </c>
    </row>
    <row r="560" spans="1:65">
      <c r="A560" s="8">
        <v>558</v>
      </c>
      <c r="B560" s="1" t="s">
        <v>44</v>
      </c>
      <c r="C560" s="1">
        <v>1500</v>
      </c>
      <c r="D560" s="1" t="s">
        <v>60</v>
      </c>
      <c r="E560" s="1">
        <v>150000027</v>
      </c>
      <c r="F560" s="1" t="s">
        <v>60</v>
      </c>
      <c r="G560" s="1" t="s">
        <v>97</v>
      </c>
      <c r="H560" s="1">
        <v>9</v>
      </c>
      <c r="I560" s="1" t="s">
        <v>52</v>
      </c>
      <c r="J560" s="1" t="s">
        <v>49</v>
      </c>
      <c r="K560" s="1">
        <v>17406001</v>
      </c>
      <c r="L560" s="1" t="s">
        <v>50</v>
      </c>
      <c r="M560" s="1" t="s">
        <v>51</v>
      </c>
      <c r="N560" s="1" t="s">
        <v>64</v>
      </c>
      <c r="O560" s="1" t="s">
        <v>65</v>
      </c>
      <c r="P560" s="1" t="s">
        <v>66</v>
      </c>
      <c r="Q560" s="1" t="s">
        <v>67</v>
      </c>
      <c r="R560" s="1" t="s">
        <v>87</v>
      </c>
      <c r="S560" s="1" t="s">
        <v>88</v>
      </c>
      <c r="T560" s="2">
        <v>43333</v>
      </c>
      <c r="U560" s="2">
        <v>43333</v>
      </c>
      <c r="V560" s="1" t="s">
        <v>52</v>
      </c>
      <c r="W560" s="3">
        <v>1</v>
      </c>
      <c r="X560" s="1" t="s">
        <v>53</v>
      </c>
      <c r="Y560" s="4">
        <v>1517250</v>
      </c>
      <c r="Z560" s="4">
        <v>-198765</v>
      </c>
      <c r="AA560" s="4">
        <v>0</v>
      </c>
      <c r="AB560" s="4">
        <v>0</v>
      </c>
      <c r="AC560" s="4">
        <v>0</v>
      </c>
      <c r="AD560" s="4">
        <v>1517250</v>
      </c>
      <c r="AE560" s="5">
        <v>1685</v>
      </c>
      <c r="AF560" s="1" t="s">
        <v>70</v>
      </c>
      <c r="AG560" s="1" t="s">
        <v>71</v>
      </c>
      <c r="AH560" s="1" t="s">
        <v>89</v>
      </c>
      <c r="AI560" s="1" t="s">
        <v>57</v>
      </c>
      <c r="AJ560" s="5">
        <v>10950</v>
      </c>
      <c r="AK560" s="4">
        <v>-15739</v>
      </c>
      <c r="AL560" s="4">
        <v>0</v>
      </c>
      <c r="AM560" s="4">
        <v>0</v>
      </c>
      <c r="AN560" s="4">
        <v>0</v>
      </c>
      <c r="AO560" s="4">
        <v>-214504</v>
      </c>
      <c r="AP560" s="4">
        <v>-214504</v>
      </c>
      <c r="AQ560" s="4">
        <v>0</v>
      </c>
      <c r="AR560" s="4">
        <v>1302746</v>
      </c>
      <c r="AS560" s="1" t="s">
        <v>52</v>
      </c>
      <c r="AT560" s="9">
        <f t="shared" si="234"/>
        <v>43333</v>
      </c>
      <c r="AU560" s="9">
        <f t="shared" si="235"/>
        <v>43313</v>
      </c>
      <c r="AV560" s="9">
        <v>44798</v>
      </c>
      <c r="AW560" s="11">
        <f t="shared" si="236"/>
        <v>4.0136986301369859</v>
      </c>
      <c r="AX560">
        <v>15</v>
      </c>
      <c r="AY560" s="12">
        <v>0.05</v>
      </c>
      <c r="AZ560">
        <f t="shared" si="237"/>
        <v>6.3333333333333325E-2</v>
      </c>
      <c r="BA560" s="13">
        <f t="shared" si="238"/>
        <v>1517250</v>
      </c>
      <c r="BB560" s="17" t="s">
        <v>1941</v>
      </c>
      <c r="BC560">
        <f>MATCH(BB560,MONTHLY_INDEX!$A:$A,0)</f>
        <v>674</v>
      </c>
      <c r="BD560">
        <f>MATCH(AU560,MONTHLY_INDEX!$1:$1,0)</f>
        <v>80</v>
      </c>
      <c r="BE560">
        <f>INDEX(MONTHLY_INDEX!$1:$1048576,Final!BC560,Final!BD560)</f>
        <v>105.1</v>
      </c>
      <c r="BF560">
        <f>MATCH($BF$1,MONTHLY_INDEX!$1:$1,0)</f>
        <v>127</v>
      </c>
      <c r="BG560">
        <f>INDEX(MONTHLY_INDEX!$1:$1048576,Final!BC560,Final!BF560)</f>
        <v>122.8</v>
      </c>
      <c r="BH560" s="23">
        <f t="shared" si="256"/>
        <v>0.16841103710751668</v>
      </c>
      <c r="BI560" s="14">
        <f t="shared" si="257"/>
        <v>1772771.6460513796</v>
      </c>
      <c r="BJ560" s="14">
        <f t="shared" si="258"/>
        <v>450640.17139580037</v>
      </c>
      <c r="BK560" s="15">
        <f t="shared" si="242"/>
        <v>1322131.4746555793</v>
      </c>
      <c r="BL560" s="52">
        <v>0</v>
      </c>
      <c r="BM560" s="15">
        <f t="shared" si="259"/>
        <v>1322131.4746555793</v>
      </c>
    </row>
    <row r="561" spans="1:65">
      <c r="A561" s="8">
        <v>559</v>
      </c>
      <c r="B561" s="1" t="s">
        <v>44</v>
      </c>
      <c r="C561" s="1">
        <v>1500</v>
      </c>
      <c r="D561" s="1" t="s">
        <v>60</v>
      </c>
      <c r="E561" s="1">
        <v>150000027</v>
      </c>
      <c r="F561" s="1" t="s">
        <v>60</v>
      </c>
      <c r="G561" s="1" t="s">
        <v>98</v>
      </c>
      <c r="H561" s="1">
        <v>10</v>
      </c>
      <c r="I561" s="1" t="s">
        <v>52</v>
      </c>
      <c r="J561" s="1" t="s">
        <v>49</v>
      </c>
      <c r="K561" s="1">
        <v>17406001</v>
      </c>
      <c r="L561" s="1" t="s">
        <v>50</v>
      </c>
      <c r="M561" s="1" t="s">
        <v>51</v>
      </c>
      <c r="N561" s="1" t="s">
        <v>64</v>
      </c>
      <c r="O561" s="1" t="s">
        <v>65</v>
      </c>
      <c r="P561" s="1" t="s">
        <v>66</v>
      </c>
      <c r="Q561" s="1" t="s">
        <v>67</v>
      </c>
      <c r="R561" s="1" t="s">
        <v>87</v>
      </c>
      <c r="S561" s="1" t="s">
        <v>88</v>
      </c>
      <c r="T561" s="2">
        <v>43333</v>
      </c>
      <c r="U561" s="2">
        <v>43333</v>
      </c>
      <c r="V561" s="1" t="s">
        <v>52</v>
      </c>
      <c r="W561" s="3">
        <v>1</v>
      </c>
      <c r="X561" s="1" t="s">
        <v>53</v>
      </c>
      <c r="Y561" s="4">
        <v>312900</v>
      </c>
      <c r="Z561" s="4">
        <v>-40991</v>
      </c>
      <c r="AA561" s="4">
        <v>0</v>
      </c>
      <c r="AB561" s="4">
        <v>0</v>
      </c>
      <c r="AC561" s="4">
        <v>0</v>
      </c>
      <c r="AD561" s="4">
        <v>312900</v>
      </c>
      <c r="AE561" s="5">
        <v>1685</v>
      </c>
      <c r="AF561" s="1" t="s">
        <v>70</v>
      </c>
      <c r="AG561" s="1" t="s">
        <v>71</v>
      </c>
      <c r="AH561" s="1" t="s">
        <v>89</v>
      </c>
      <c r="AI561" s="1" t="s">
        <v>57</v>
      </c>
      <c r="AJ561" s="5">
        <v>10950</v>
      </c>
      <c r="AK561" s="4">
        <v>-3246</v>
      </c>
      <c r="AL561" s="4">
        <v>0</v>
      </c>
      <c r="AM561" s="4">
        <v>0</v>
      </c>
      <c r="AN561" s="4">
        <v>0</v>
      </c>
      <c r="AO561" s="4">
        <v>-44237</v>
      </c>
      <c r="AP561" s="4">
        <v>-44237</v>
      </c>
      <c r="AQ561" s="4">
        <v>0</v>
      </c>
      <c r="AR561" s="4">
        <v>268663</v>
      </c>
      <c r="AS561" s="1" t="s">
        <v>52</v>
      </c>
      <c r="AT561" s="9">
        <f t="shared" si="234"/>
        <v>43333</v>
      </c>
      <c r="AU561" s="9">
        <f t="shared" si="235"/>
        <v>43313</v>
      </c>
      <c r="AV561" s="9">
        <v>44798</v>
      </c>
      <c r="AW561" s="11">
        <f t="shared" si="236"/>
        <v>4.0136986301369859</v>
      </c>
      <c r="AX561">
        <v>10</v>
      </c>
      <c r="AY561" s="12">
        <v>0.05</v>
      </c>
      <c r="AZ561">
        <f t="shared" si="237"/>
        <v>9.5000000000000001E-2</v>
      </c>
      <c r="BA561" s="13">
        <f t="shared" si="238"/>
        <v>312900</v>
      </c>
      <c r="BB561" s="17" t="s">
        <v>2189</v>
      </c>
      <c r="BC561">
        <f>MATCH(BB561,MONTHLY_INDEX!$A:$A,0)</f>
        <v>798</v>
      </c>
      <c r="BD561">
        <f>MATCH(AU561,MONTHLY_INDEX!$1:$1,0)</f>
        <v>80</v>
      </c>
      <c r="BE561">
        <f>INDEX(MONTHLY_INDEX!$1:$1048576,Final!BC561,Final!BD561)</f>
        <v>96</v>
      </c>
      <c r="BF561">
        <f>MATCH($BF$1,MONTHLY_INDEX!$1:$1,0)</f>
        <v>127</v>
      </c>
      <c r="BG561">
        <f>INDEX(MONTHLY_INDEX!$1:$1048576,Final!BC561,Final!BF561)</f>
        <v>95.3</v>
      </c>
      <c r="BH561" s="23">
        <f t="shared" si="256"/>
        <v>-7.2916666666666963E-3</v>
      </c>
      <c r="BI561" s="14">
        <f t="shared" si="257"/>
        <v>310618.4375</v>
      </c>
      <c r="BJ561" s="14">
        <f t="shared" si="258"/>
        <v>118439.2357234589</v>
      </c>
      <c r="BK561" s="15">
        <f t="shared" si="242"/>
        <v>192179.2017765411</v>
      </c>
      <c r="BL561" s="52">
        <v>0</v>
      </c>
      <c r="BM561" s="15">
        <f t="shared" si="259"/>
        <v>192179.2017765411</v>
      </c>
    </row>
    <row r="562" spans="1:65">
      <c r="A562" s="8">
        <v>560</v>
      </c>
      <c r="B562" s="1" t="s">
        <v>44</v>
      </c>
      <c r="C562" s="1">
        <v>1500</v>
      </c>
      <c r="D562" s="1" t="s">
        <v>60</v>
      </c>
      <c r="E562" s="1">
        <v>150000027</v>
      </c>
      <c r="F562" s="1" t="s">
        <v>60</v>
      </c>
      <c r="G562" s="1" t="s">
        <v>99</v>
      </c>
      <c r="H562" s="1">
        <v>11</v>
      </c>
      <c r="I562" s="1" t="s">
        <v>52</v>
      </c>
      <c r="J562" s="1" t="s">
        <v>49</v>
      </c>
      <c r="K562" s="1">
        <v>17406001</v>
      </c>
      <c r="L562" s="1" t="s">
        <v>50</v>
      </c>
      <c r="M562" s="1" t="s">
        <v>51</v>
      </c>
      <c r="N562" s="1" t="s">
        <v>64</v>
      </c>
      <c r="O562" s="1" t="s">
        <v>65</v>
      </c>
      <c r="P562" s="1" t="s">
        <v>66</v>
      </c>
      <c r="Q562" s="1" t="s">
        <v>67</v>
      </c>
      <c r="R562" s="1" t="s">
        <v>87</v>
      </c>
      <c r="S562" s="1" t="s">
        <v>88</v>
      </c>
      <c r="T562" s="2">
        <v>43333</v>
      </c>
      <c r="U562" s="2">
        <v>43333</v>
      </c>
      <c r="V562" s="1" t="s">
        <v>52</v>
      </c>
      <c r="W562" s="3">
        <v>1</v>
      </c>
      <c r="X562" s="1" t="s">
        <v>53</v>
      </c>
      <c r="Y562" s="4">
        <v>1174950</v>
      </c>
      <c r="Z562" s="4">
        <v>-153922</v>
      </c>
      <c r="AA562" s="4">
        <v>0</v>
      </c>
      <c r="AB562" s="4">
        <v>0</v>
      </c>
      <c r="AC562" s="4">
        <v>0</v>
      </c>
      <c r="AD562" s="4">
        <v>1174950</v>
      </c>
      <c r="AE562" s="5">
        <v>1685</v>
      </c>
      <c r="AF562" s="1" t="s">
        <v>70</v>
      </c>
      <c r="AG562" s="1" t="s">
        <v>71</v>
      </c>
      <c r="AH562" s="1" t="s">
        <v>89</v>
      </c>
      <c r="AI562" s="1" t="s">
        <v>57</v>
      </c>
      <c r="AJ562" s="5">
        <v>10950</v>
      </c>
      <c r="AK562" s="4">
        <v>-12188</v>
      </c>
      <c r="AL562" s="4">
        <v>0</v>
      </c>
      <c r="AM562" s="4">
        <v>0</v>
      </c>
      <c r="AN562" s="4">
        <v>0</v>
      </c>
      <c r="AO562" s="4">
        <v>-166110</v>
      </c>
      <c r="AP562" s="4">
        <v>-166110</v>
      </c>
      <c r="AQ562" s="4">
        <v>0</v>
      </c>
      <c r="AR562" s="4">
        <v>1008840</v>
      </c>
      <c r="AS562" s="1" t="s">
        <v>52</v>
      </c>
      <c r="AT562" s="9">
        <f t="shared" si="234"/>
        <v>43333</v>
      </c>
      <c r="AU562" s="9">
        <f t="shared" si="235"/>
        <v>43313</v>
      </c>
      <c r="AV562" s="9">
        <v>44798</v>
      </c>
      <c r="AW562" s="11">
        <f t="shared" si="236"/>
        <v>4.0136986301369859</v>
      </c>
      <c r="AX562">
        <v>10</v>
      </c>
      <c r="AY562" s="12">
        <v>0.05</v>
      </c>
      <c r="AZ562">
        <f t="shared" si="237"/>
        <v>9.5000000000000001E-2</v>
      </c>
      <c r="BA562" s="13">
        <f t="shared" si="238"/>
        <v>1174950</v>
      </c>
      <c r="BB562" s="17" t="s">
        <v>2189</v>
      </c>
      <c r="BC562">
        <f>MATCH(BB562,MONTHLY_INDEX!$A:$A,0)</f>
        <v>798</v>
      </c>
      <c r="BD562">
        <f>MATCH(AU562,MONTHLY_INDEX!$1:$1,0)</f>
        <v>80</v>
      </c>
      <c r="BE562">
        <f>INDEX(MONTHLY_INDEX!$1:$1048576,Final!BC562,Final!BD562)</f>
        <v>96</v>
      </c>
      <c r="BF562">
        <f>MATCH($BF$1,MONTHLY_INDEX!$1:$1,0)</f>
        <v>127</v>
      </c>
      <c r="BG562">
        <f>INDEX(MONTHLY_INDEX!$1:$1048576,Final!BC562,Final!BF562)</f>
        <v>95.3</v>
      </c>
      <c r="BH562" s="23">
        <f t="shared" si="256"/>
        <v>-7.2916666666666963E-3</v>
      </c>
      <c r="BI562" s="14">
        <f t="shared" si="257"/>
        <v>1166382.65625</v>
      </c>
      <c r="BJ562" s="14">
        <f t="shared" si="258"/>
        <v>444743.30461258558</v>
      </c>
      <c r="BK562" s="15">
        <f t="shared" si="242"/>
        <v>721639.35163741442</v>
      </c>
      <c r="BL562" s="52">
        <v>0</v>
      </c>
      <c r="BM562" s="15">
        <f t="shared" si="259"/>
        <v>721639.35163741442</v>
      </c>
    </row>
    <row r="563" spans="1:65">
      <c r="A563" s="8">
        <v>561</v>
      </c>
      <c r="B563" s="1" t="s">
        <v>44</v>
      </c>
      <c r="C563" s="1">
        <v>1500</v>
      </c>
      <c r="D563" s="1" t="s">
        <v>60</v>
      </c>
      <c r="E563" s="1">
        <v>150000027</v>
      </c>
      <c r="F563" s="1" t="s">
        <v>60</v>
      </c>
      <c r="G563" s="1" t="s">
        <v>100</v>
      </c>
      <c r="H563" s="1">
        <v>12</v>
      </c>
      <c r="I563" s="1" t="s">
        <v>52</v>
      </c>
      <c r="J563" s="1" t="s">
        <v>49</v>
      </c>
      <c r="K563" s="1">
        <v>17406001</v>
      </c>
      <c r="L563" s="1" t="s">
        <v>50</v>
      </c>
      <c r="M563" s="1" t="s">
        <v>51</v>
      </c>
      <c r="N563" s="1" t="s">
        <v>64</v>
      </c>
      <c r="O563" s="1" t="s">
        <v>65</v>
      </c>
      <c r="P563" s="1" t="s">
        <v>66</v>
      </c>
      <c r="Q563" s="1" t="s">
        <v>67</v>
      </c>
      <c r="R563" s="1" t="s">
        <v>87</v>
      </c>
      <c r="S563" s="1" t="s">
        <v>88</v>
      </c>
      <c r="T563" s="2">
        <v>43333</v>
      </c>
      <c r="U563" s="2">
        <v>43333</v>
      </c>
      <c r="V563" s="1" t="s">
        <v>52</v>
      </c>
      <c r="W563" s="3">
        <v>1</v>
      </c>
      <c r="X563" s="1" t="s">
        <v>53</v>
      </c>
      <c r="Y563" s="4">
        <v>582750</v>
      </c>
      <c r="Z563" s="4">
        <v>-76342</v>
      </c>
      <c r="AA563" s="4">
        <v>0</v>
      </c>
      <c r="AB563" s="4">
        <v>0</v>
      </c>
      <c r="AC563" s="4">
        <v>0</v>
      </c>
      <c r="AD563" s="4">
        <v>582750</v>
      </c>
      <c r="AE563" s="5">
        <v>1685</v>
      </c>
      <c r="AF563" s="1" t="s">
        <v>70</v>
      </c>
      <c r="AG563" s="1" t="s">
        <v>71</v>
      </c>
      <c r="AH563" s="1" t="s">
        <v>89</v>
      </c>
      <c r="AI563" s="1" t="s">
        <v>57</v>
      </c>
      <c r="AJ563" s="5">
        <v>10950</v>
      </c>
      <c r="AK563" s="4">
        <v>-6045</v>
      </c>
      <c r="AL563" s="4">
        <v>0</v>
      </c>
      <c r="AM563" s="4">
        <v>0</v>
      </c>
      <c r="AN563" s="4">
        <v>0</v>
      </c>
      <c r="AO563" s="4">
        <v>-82387</v>
      </c>
      <c r="AP563" s="4">
        <v>-82387</v>
      </c>
      <c r="AQ563" s="4">
        <v>0</v>
      </c>
      <c r="AR563" s="4">
        <v>500363</v>
      </c>
      <c r="AS563" s="1" t="s">
        <v>52</v>
      </c>
      <c r="AT563" s="9">
        <f t="shared" si="234"/>
        <v>43333</v>
      </c>
      <c r="AU563" s="9">
        <f t="shared" si="235"/>
        <v>43313</v>
      </c>
      <c r="AV563" s="9">
        <v>44798</v>
      </c>
      <c r="AW563" s="11">
        <f t="shared" si="236"/>
        <v>4.0136986301369859</v>
      </c>
      <c r="AX563">
        <v>10</v>
      </c>
      <c r="AY563" s="12">
        <v>0.05</v>
      </c>
      <c r="AZ563">
        <f t="shared" si="237"/>
        <v>9.5000000000000001E-2</v>
      </c>
      <c r="BA563" s="13">
        <f t="shared" si="238"/>
        <v>582750</v>
      </c>
      <c r="BB563" s="17" t="s">
        <v>1973</v>
      </c>
      <c r="BC563">
        <f>MATCH(BB563,MONTHLY_INDEX!$A:$A,0)</f>
        <v>690</v>
      </c>
      <c r="BD563">
        <f>MATCH(AU563,MONTHLY_INDEX!$1:$1,0)</f>
        <v>80</v>
      </c>
      <c r="BE563">
        <f>INDEX(MONTHLY_INDEX!$1:$1048576,Final!BC563,Final!BD563)</f>
        <v>110</v>
      </c>
      <c r="BF563">
        <f>MATCH($BF$1,MONTHLY_INDEX!$1:$1,0)</f>
        <v>127</v>
      </c>
      <c r="BG563">
        <f>INDEX(MONTHLY_INDEX!$1:$1048576,Final!BC563,Final!BF563)</f>
        <v>145.69999999999999</v>
      </c>
      <c r="BH563" s="23">
        <f t="shared" si="256"/>
        <v>0.32454545454545441</v>
      </c>
      <c r="BI563" s="14">
        <f t="shared" si="257"/>
        <v>771878.86363636365</v>
      </c>
      <c r="BJ563" s="14">
        <f t="shared" si="258"/>
        <v>294318.46807285177</v>
      </c>
      <c r="BK563" s="15">
        <f t="shared" si="242"/>
        <v>477560.39556351188</v>
      </c>
      <c r="BL563" s="52">
        <v>0</v>
      </c>
      <c r="BM563" s="15">
        <f t="shared" si="259"/>
        <v>477560.39556351188</v>
      </c>
    </row>
    <row r="564" spans="1:65">
      <c r="A564" s="8">
        <v>562</v>
      </c>
      <c r="B564" s="1" t="s">
        <v>44</v>
      </c>
      <c r="C564" s="1">
        <v>1500</v>
      </c>
      <c r="D564" s="1" t="s">
        <v>60</v>
      </c>
      <c r="E564" s="1">
        <v>150000027</v>
      </c>
      <c r="F564" s="1" t="s">
        <v>60</v>
      </c>
      <c r="G564" s="1" t="s">
        <v>101</v>
      </c>
      <c r="H564" s="1">
        <v>13</v>
      </c>
      <c r="I564" s="1" t="s">
        <v>52</v>
      </c>
      <c r="J564" s="1" t="s">
        <v>49</v>
      </c>
      <c r="K564" s="1">
        <v>17406001</v>
      </c>
      <c r="L564" s="1" t="s">
        <v>50</v>
      </c>
      <c r="M564" s="1" t="s">
        <v>51</v>
      </c>
      <c r="N564" s="1" t="s">
        <v>64</v>
      </c>
      <c r="O564" s="1" t="s">
        <v>65</v>
      </c>
      <c r="P564" s="1" t="s">
        <v>66</v>
      </c>
      <c r="Q564" s="1" t="s">
        <v>67</v>
      </c>
      <c r="R564" s="1" t="s">
        <v>87</v>
      </c>
      <c r="S564" s="1" t="s">
        <v>88</v>
      </c>
      <c r="T564" s="2">
        <v>43333</v>
      </c>
      <c r="U564" s="2">
        <v>43333</v>
      </c>
      <c r="V564" s="1" t="s">
        <v>52</v>
      </c>
      <c r="W564" s="3">
        <v>1</v>
      </c>
      <c r="X564" s="1" t="s">
        <v>53</v>
      </c>
      <c r="Y564" s="4">
        <v>9976171</v>
      </c>
      <c r="Z564" s="4">
        <v>-1306915</v>
      </c>
      <c r="AA564" s="4">
        <v>0</v>
      </c>
      <c r="AB564" s="4">
        <v>0</v>
      </c>
      <c r="AC564" s="4">
        <v>0</v>
      </c>
      <c r="AD564" s="4">
        <v>9976171</v>
      </c>
      <c r="AE564" s="5">
        <v>1685</v>
      </c>
      <c r="AF564" s="1" t="s">
        <v>70</v>
      </c>
      <c r="AG564" s="1" t="s">
        <v>71</v>
      </c>
      <c r="AH564" s="1" t="s">
        <v>89</v>
      </c>
      <c r="AI564" s="1" t="s">
        <v>57</v>
      </c>
      <c r="AJ564" s="5">
        <v>10950</v>
      </c>
      <c r="AK564" s="4">
        <v>-103488</v>
      </c>
      <c r="AL564" s="4">
        <v>0</v>
      </c>
      <c r="AM564" s="4">
        <v>0</v>
      </c>
      <c r="AN564" s="4">
        <v>0</v>
      </c>
      <c r="AO564" s="4">
        <v>-1410403</v>
      </c>
      <c r="AP564" s="4">
        <v>-1410403</v>
      </c>
      <c r="AQ564" s="4">
        <v>0</v>
      </c>
      <c r="AR564" s="4">
        <v>8565768</v>
      </c>
      <c r="AS564" s="1" t="s">
        <v>52</v>
      </c>
      <c r="AT564" s="9">
        <f t="shared" si="234"/>
        <v>43333</v>
      </c>
      <c r="AU564" s="9">
        <f t="shared" si="235"/>
        <v>43313</v>
      </c>
      <c r="AV564" s="9">
        <v>44798</v>
      </c>
      <c r="AW564" s="11">
        <f t="shared" si="236"/>
        <v>4.0136986301369859</v>
      </c>
      <c r="AX564">
        <v>25</v>
      </c>
      <c r="AY564" s="12">
        <v>0.05</v>
      </c>
      <c r="AZ564">
        <f t="shared" si="237"/>
        <v>3.7999999999999999E-2</v>
      </c>
      <c r="BA564" s="13">
        <f t="shared" si="238"/>
        <v>9976171</v>
      </c>
      <c r="BB564" s="17" t="s">
        <v>2189</v>
      </c>
      <c r="BC564">
        <f>MATCH(BB564,MONTHLY_INDEX!$A:$A,0)</f>
        <v>798</v>
      </c>
      <c r="BD564">
        <f>MATCH(AU564,MONTHLY_INDEX!$1:$1,0)</f>
        <v>80</v>
      </c>
      <c r="BE564">
        <f>INDEX(MONTHLY_INDEX!$1:$1048576,Final!BC564,Final!BD564)</f>
        <v>96</v>
      </c>
      <c r="BF564">
        <f>MATCH($BF$1,MONTHLY_INDEX!$1:$1,0)</f>
        <v>127</v>
      </c>
      <c r="BG564">
        <f>INDEX(MONTHLY_INDEX!$1:$1048576,Final!BC564,Final!BF564)</f>
        <v>95.3</v>
      </c>
      <c r="BH564" s="23">
        <f t="shared" si="256"/>
        <v>-7.2916666666666963E-3</v>
      </c>
      <c r="BI564" s="14">
        <f t="shared" si="257"/>
        <v>9903428.0864583328</v>
      </c>
      <c r="BJ564" s="14">
        <f t="shared" si="258"/>
        <v>1510476.2782825625</v>
      </c>
      <c r="BK564" s="15">
        <f t="shared" si="242"/>
        <v>8392951.8081757706</v>
      </c>
      <c r="BL564" s="52">
        <v>0</v>
      </c>
      <c r="BM564" s="15">
        <f t="shared" si="259"/>
        <v>8392951.8081757706</v>
      </c>
    </row>
    <row r="565" spans="1:65">
      <c r="A565" s="8">
        <v>563</v>
      </c>
      <c r="B565" s="1" t="s">
        <v>44</v>
      </c>
      <c r="C565" s="1">
        <v>1500</v>
      </c>
      <c r="D565" s="1" t="s">
        <v>60</v>
      </c>
      <c r="E565" s="1">
        <v>150000027</v>
      </c>
      <c r="F565" s="1" t="s">
        <v>60</v>
      </c>
      <c r="G565" s="1" t="s">
        <v>102</v>
      </c>
      <c r="H565" s="1">
        <v>14</v>
      </c>
      <c r="I565" s="1" t="s">
        <v>52</v>
      </c>
      <c r="J565" s="1" t="s">
        <v>49</v>
      </c>
      <c r="K565" s="1">
        <v>17406001</v>
      </c>
      <c r="L565" s="1" t="s">
        <v>50</v>
      </c>
      <c r="M565" s="1" t="s">
        <v>51</v>
      </c>
      <c r="N565" s="1" t="s">
        <v>64</v>
      </c>
      <c r="O565" s="1" t="s">
        <v>65</v>
      </c>
      <c r="P565" s="1" t="s">
        <v>66</v>
      </c>
      <c r="Q565" s="1" t="s">
        <v>67</v>
      </c>
      <c r="R565" s="1" t="s">
        <v>87</v>
      </c>
      <c r="S565" s="1" t="s">
        <v>88</v>
      </c>
      <c r="T565" s="2">
        <v>43333</v>
      </c>
      <c r="U565" s="2">
        <v>43333</v>
      </c>
      <c r="V565" s="1" t="s">
        <v>52</v>
      </c>
      <c r="W565" s="3">
        <v>1</v>
      </c>
      <c r="X565" s="1" t="s">
        <v>53</v>
      </c>
      <c r="Y565" s="4">
        <v>21103901</v>
      </c>
      <c r="Z565" s="4">
        <v>-2764690</v>
      </c>
      <c r="AA565" s="4">
        <v>0</v>
      </c>
      <c r="AB565" s="4">
        <v>0</v>
      </c>
      <c r="AC565" s="4">
        <v>0</v>
      </c>
      <c r="AD565" s="4">
        <v>21103901</v>
      </c>
      <c r="AE565" s="5">
        <v>1685</v>
      </c>
      <c r="AF565" s="1" t="s">
        <v>70</v>
      </c>
      <c r="AG565" s="1" t="s">
        <v>71</v>
      </c>
      <c r="AH565" s="1" t="s">
        <v>89</v>
      </c>
      <c r="AI565" s="1" t="s">
        <v>57</v>
      </c>
      <c r="AJ565" s="5">
        <v>10950</v>
      </c>
      <c r="AK565" s="4">
        <v>-218921</v>
      </c>
      <c r="AL565" s="4">
        <v>0</v>
      </c>
      <c r="AM565" s="4">
        <v>0</v>
      </c>
      <c r="AN565" s="4">
        <v>0</v>
      </c>
      <c r="AO565" s="4">
        <v>-2983611</v>
      </c>
      <c r="AP565" s="4">
        <v>-2983611</v>
      </c>
      <c r="AQ565" s="4">
        <v>0</v>
      </c>
      <c r="AR565" s="4">
        <v>18120290</v>
      </c>
      <c r="AS565" s="1" t="s">
        <v>52</v>
      </c>
      <c r="AT565" s="9">
        <f t="shared" si="234"/>
        <v>43333</v>
      </c>
      <c r="AU565" s="9">
        <f t="shared" si="235"/>
        <v>43313</v>
      </c>
      <c r="AV565" s="9">
        <v>44798</v>
      </c>
      <c r="AW565" s="11">
        <f t="shared" si="236"/>
        <v>4.0136986301369859</v>
      </c>
      <c r="AX565">
        <v>25</v>
      </c>
      <c r="AY565" s="12">
        <v>0.05</v>
      </c>
      <c r="AZ565">
        <f t="shared" si="237"/>
        <v>3.7999999999999999E-2</v>
      </c>
      <c r="BA565" s="13">
        <f t="shared" si="238"/>
        <v>21103901</v>
      </c>
      <c r="BB565" s="17" t="s">
        <v>2189</v>
      </c>
      <c r="BC565">
        <f>MATCH(BB565,MONTHLY_INDEX!$A:$A,0)</f>
        <v>798</v>
      </c>
      <c r="BD565">
        <f>MATCH(AU565,MONTHLY_INDEX!$1:$1,0)</f>
        <v>80</v>
      </c>
      <c r="BE565">
        <f>INDEX(MONTHLY_INDEX!$1:$1048576,Final!BC565,Final!BD565)</f>
        <v>96</v>
      </c>
      <c r="BF565">
        <f>MATCH($BF$1,MONTHLY_INDEX!$1:$1,0)</f>
        <v>127</v>
      </c>
      <c r="BG565">
        <f>INDEX(MONTHLY_INDEX!$1:$1048576,Final!BC565,Final!BF565)</f>
        <v>95.3</v>
      </c>
      <c r="BH565" s="23">
        <f t="shared" si="256"/>
        <v>-7.2916666666666963E-3</v>
      </c>
      <c r="BI565" s="14">
        <f t="shared" si="257"/>
        <v>20950018.388541665</v>
      </c>
      <c r="BJ565" s="14">
        <f t="shared" si="258"/>
        <v>3195308.2840825049</v>
      </c>
      <c r="BK565" s="15">
        <f t="shared" si="242"/>
        <v>17754710.104459159</v>
      </c>
      <c r="BL565" s="52">
        <v>0</v>
      </c>
      <c r="BM565" s="15">
        <f t="shared" si="259"/>
        <v>17754710.104459159</v>
      </c>
    </row>
    <row r="566" spans="1:65">
      <c r="A566" s="8">
        <v>564</v>
      </c>
      <c r="B566" s="1" t="s">
        <v>44</v>
      </c>
      <c r="C566" s="1">
        <v>1500</v>
      </c>
      <c r="D566" s="1" t="s">
        <v>60</v>
      </c>
      <c r="E566" s="1">
        <v>150000027</v>
      </c>
      <c r="F566" s="1" t="s">
        <v>60</v>
      </c>
      <c r="G566" s="1" t="s">
        <v>103</v>
      </c>
      <c r="H566" s="1">
        <v>15</v>
      </c>
      <c r="I566" s="1" t="s">
        <v>52</v>
      </c>
      <c r="J566" s="1" t="s">
        <v>49</v>
      </c>
      <c r="K566" s="1">
        <v>17406001</v>
      </c>
      <c r="L566" s="1" t="s">
        <v>50</v>
      </c>
      <c r="M566" s="1" t="s">
        <v>51</v>
      </c>
      <c r="N566" s="1" t="s">
        <v>64</v>
      </c>
      <c r="O566" s="1" t="s">
        <v>65</v>
      </c>
      <c r="P566" s="1" t="s">
        <v>66</v>
      </c>
      <c r="Q566" s="1" t="s">
        <v>67</v>
      </c>
      <c r="R566" s="1" t="s">
        <v>87</v>
      </c>
      <c r="S566" s="1" t="s">
        <v>88</v>
      </c>
      <c r="T566" s="2">
        <v>43333</v>
      </c>
      <c r="U566" s="2">
        <v>43333</v>
      </c>
      <c r="V566" s="1" t="s">
        <v>52</v>
      </c>
      <c r="W566" s="3">
        <v>1</v>
      </c>
      <c r="X566" s="1" t="s">
        <v>53</v>
      </c>
      <c r="Y566" s="4">
        <v>580650</v>
      </c>
      <c r="Z566" s="4">
        <v>-76066</v>
      </c>
      <c r="AA566" s="4">
        <v>0</v>
      </c>
      <c r="AB566" s="4">
        <v>0</v>
      </c>
      <c r="AC566" s="4">
        <v>0</v>
      </c>
      <c r="AD566" s="4">
        <v>580650</v>
      </c>
      <c r="AE566" s="5">
        <v>1685</v>
      </c>
      <c r="AF566" s="1" t="s">
        <v>70</v>
      </c>
      <c r="AG566" s="1" t="s">
        <v>71</v>
      </c>
      <c r="AH566" s="1" t="s">
        <v>89</v>
      </c>
      <c r="AI566" s="1" t="s">
        <v>57</v>
      </c>
      <c r="AJ566" s="5">
        <v>10950</v>
      </c>
      <c r="AK566" s="4">
        <v>-6023</v>
      </c>
      <c r="AL566" s="4">
        <v>0</v>
      </c>
      <c r="AM566" s="4">
        <v>0</v>
      </c>
      <c r="AN566" s="4">
        <v>0</v>
      </c>
      <c r="AO566" s="4">
        <v>-82089</v>
      </c>
      <c r="AP566" s="4">
        <v>-82089</v>
      </c>
      <c r="AQ566" s="4">
        <v>0</v>
      </c>
      <c r="AR566" s="4">
        <v>498561</v>
      </c>
      <c r="AS566" s="1" t="s">
        <v>52</v>
      </c>
      <c r="AT566" s="9">
        <f t="shared" si="234"/>
        <v>43333</v>
      </c>
      <c r="AU566" s="9">
        <f t="shared" si="235"/>
        <v>43313</v>
      </c>
      <c r="AV566" s="9">
        <v>44798</v>
      </c>
      <c r="AW566" s="11">
        <f t="shared" si="236"/>
        <v>4.0136986301369859</v>
      </c>
      <c r="AX566">
        <v>10</v>
      </c>
      <c r="AY566" s="12">
        <v>0.05</v>
      </c>
      <c r="AZ566">
        <f t="shared" si="237"/>
        <v>9.5000000000000001E-2</v>
      </c>
      <c r="BA566" s="13">
        <f t="shared" si="238"/>
        <v>580650</v>
      </c>
      <c r="BB566" s="17" t="s">
        <v>1941</v>
      </c>
      <c r="BC566">
        <f>MATCH(BB566,MONTHLY_INDEX!$A:$A,0)</f>
        <v>674</v>
      </c>
      <c r="BD566">
        <f>MATCH(AU566,MONTHLY_INDEX!$1:$1,0)</f>
        <v>80</v>
      </c>
      <c r="BE566">
        <f>INDEX(MONTHLY_INDEX!$1:$1048576,Final!BC566,Final!BD566)</f>
        <v>105.1</v>
      </c>
      <c r="BF566">
        <f>MATCH($BF$1,MONTHLY_INDEX!$1:$1,0)</f>
        <v>127</v>
      </c>
      <c r="BG566">
        <f>INDEX(MONTHLY_INDEX!$1:$1048576,Final!BC566,Final!BF566)</f>
        <v>122.8</v>
      </c>
      <c r="BH566" s="23">
        <f t="shared" si="256"/>
        <v>0.16841103710751668</v>
      </c>
      <c r="BI566" s="14">
        <f t="shared" si="257"/>
        <v>678437.86869647959</v>
      </c>
      <c r="BJ566" s="14">
        <f t="shared" si="258"/>
        <v>258689.28870091107</v>
      </c>
      <c r="BK566" s="15">
        <f t="shared" si="242"/>
        <v>419748.57999556849</v>
      </c>
      <c r="BL566" s="52">
        <v>0</v>
      </c>
      <c r="BM566" s="15">
        <f t="shared" si="259"/>
        <v>419748.57999556849</v>
      </c>
    </row>
    <row r="567" spans="1:65">
      <c r="A567" s="8">
        <v>565</v>
      </c>
      <c r="B567" s="1" t="s">
        <v>44</v>
      </c>
      <c r="C567" s="1">
        <v>1500</v>
      </c>
      <c r="D567" s="1" t="s">
        <v>60</v>
      </c>
      <c r="E567" s="1">
        <v>150000027</v>
      </c>
      <c r="F567" s="1" t="s">
        <v>60</v>
      </c>
      <c r="G567" s="1" t="s">
        <v>104</v>
      </c>
      <c r="H567" s="1">
        <v>16</v>
      </c>
      <c r="I567" s="1" t="s">
        <v>52</v>
      </c>
      <c r="J567" s="1" t="s">
        <v>49</v>
      </c>
      <c r="K567" s="1">
        <v>17406001</v>
      </c>
      <c r="L567" s="1" t="s">
        <v>50</v>
      </c>
      <c r="M567" s="1" t="s">
        <v>51</v>
      </c>
      <c r="N567" s="1" t="s">
        <v>64</v>
      </c>
      <c r="O567" s="1" t="s">
        <v>65</v>
      </c>
      <c r="P567" s="1" t="s">
        <v>66</v>
      </c>
      <c r="Q567" s="1" t="s">
        <v>67</v>
      </c>
      <c r="R567" s="1" t="s">
        <v>87</v>
      </c>
      <c r="S567" s="1" t="s">
        <v>88</v>
      </c>
      <c r="T567" s="2">
        <v>43333</v>
      </c>
      <c r="U567" s="2">
        <v>43333</v>
      </c>
      <c r="V567" s="1" t="s">
        <v>52</v>
      </c>
      <c r="W567" s="3">
        <v>1</v>
      </c>
      <c r="X567" s="1" t="s">
        <v>53</v>
      </c>
      <c r="Y567" s="4">
        <v>175035</v>
      </c>
      <c r="Z567" s="4">
        <v>-22929</v>
      </c>
      <c r="AA567" s="4">
        <v>0</v>
      </c>
      <c r="AB567" s="4">
        <v>0</v>
      </c>
      <c r="AC567" s="4">
        <v>0</v>
      </c>
      <c r="AD567" s="4">
        <v>175035</v>
      </c>
      <c r="AE567" s="5">
        <v>1685</v>
      </c>
      <c r="AF567" s="1" t="s">
        <v>70</v>
      </c>
      <c r="AG567" s="1" t="s">
        <v>71</v>
      </c>
      <c r="AH567" s="1" t="s">
        <v>89</v>
      </c>
      <c r="AI567" s="1" t="s">
        <v>57</v>
      </c>
      <c r="AJ567" s="5">
        <v>10950</v>
      </c>
      <c r="AK567" s="4">
        <v>-1816</v>
      </c>
      <c r="AL567" s="4">
        <v>0</v>
      </c>
      <c r="AM567" s="4">
        <v>0</v>
      </c>
      <c r="AN567" s="4">
        <v>0</v>
      </c>
      <c r="AO567" s="4">
        <v>-24745</v>
      </c>
      <c r="AP567" s="4">
        <v>-24745</v>
      </c>
      <c r="AQ567" s="4">
        <v>0</v>
      </c>
      <c r="AR567" s="4">
        <v>150290</v>
      </c>
      <c r="AS567" s="1" t="s">
        <v>52</v>
      </c>
      <c r="AT567" s="9">
        <f t="shared" si="234"/>
        <v>43333</v>
      </c>
      <c r="AU567" s="9">
        <f t="shared" si="235"/>
        <v>43313</v>
      </c>
      <c r="AV567" s="9">
        <v>44798</v>
      </c>
      <c r="AW567" s="11">
        <f t="shared" si="236"/>
        <v>4.0136986301369859</v>
      </c>
      <c r="AX567">
        <v>10</v>
      </c>
      <c r="AY567" s="12">
        <v>0.05</v>
      </c>
      <c r="AZ567">
        <f t="shared" si="237"/>
        <v>9.5000000000000001E-2</v>
      </c>
      <c r="BA567" s="13">
        <f t="shared" si="238"/>
        <v>175035</v>
      </c>
      <c r="BB567" s="17" t="s">
        <v>1877</v>
      </c>
      <c r="BC567">
        <f>MATCH(BB567,MONTHLY_INDEX!$A:$A,0)</f>
        <v>642</v>
      </c>
      <c r="BD567">
        <f>MATCH(AU567,MONTHLY_INDEX!$1:$1,0)</f>
        <v>80</v>
      </c>
      <c r="BE567">
        <f>INDEX(MONTHLY_INDEX!$1:$1048576,Final!BC567,Final!BD567)</f>
        <v>79.099999999999994</v>
      </c>
      <c r="BF567">
        <f>MATCH($BF$1,MONTHLY_INDEX!$1:$1,0)</f>
        <v>127</v>
      </c>
      <c r="BG567">
        <f>INDEX(MONTHLY_INDEX!$1:$1048576,Final!BC567,Final!BF567)</f>
        <v>94</v>
      </c>
      <c r="BH567" s="23">
        <f t="shared" si="256"/>
        <v>0.18836915297092297</v>
      </c>
      <c r="BI567" s="14">
        <f t="shared" si="257"/>
        <v>208006.19469026552</v>
      </c>
      <c r="BJ567" s="14">
        <f t="shared" si="258"/>
        <v>79313.046975390971</v>
      </c>
      <c r="BK567" s="15">
        <f t="shared" si="242"/>
        <v>128693.14771487455</v>
      </c>
      <c r="BL567" s="52">
        <v>0</v>
      </c>
      <c r="BM567" s="15">
        <f t="shared" si="259"/>
        <v>128693.14771487455</v>
      </c>
    </row>
    <row r="568" spans="1:65">
      <c r="A568" s="8">
        <v>566</v>
      </c>
      <c r="B568" s="1" t="s">
        <v>44</v>
      </c>
      <c r="C568" s="1">
        <v>1500</v>
      </c>
      <c r="D568" s="1" t="s">
        <v>60</v>
      </c>
      <c r="E568" s="1">
        <v>150000027</v>
      </c>
      <c r="F568" s="1" t="s">
        <v>60</v>
      </c>
      <c r="G568" s="1" t="s">
        <v>105</v>
      </c>
      <c r="H568" s="1">
        <v>17</v>
      </c>
      <c r="I568" s="1" t="s">
        <v>52</v>
      </c>
      <c r="J568" s="1" t="s">
        <v>49</v>
      </c>
      <c r="K568" s="1">
        <v>17406001</v>
      </c>
      <c r="L568" s="1" t="s">
        <v>50</v>
      </c>
      <c r="M568" s="1" t="s">
        <v>51</v>
      </c>
      <c r="N568" s="1" t="s">
        <v>64</v>
      </c>
      <c r="O568" s="1" t="s">
        <v>65</v>
      </c>
      <c r="P568" s="1" t="s">
        <v>66</v>
      </c>
      <c r="Q568" s="1" t="s">
        <v>67</v>
      </c>
      <c r="R568" s="1" t="s">
        <v>87</v>
      </c>
      <c r="S568" s="1" t="s">
        <v>88</v>
      </c>
      <c r="T568" s="2">
        <v>43333</v>
      </c>
      <c r="U568" s="2">
        <v>43333</v>
      </c>
      <c r="V568" s="1" t="s">
        <v>52</v>
      </c>
      <c r="W568" s="3">
        <v>1</v>
      </c>
      <c r="X568" s="1" t="s">
        <v>53</v>
      </c>
      <c r="Y568" s="4">
        <v>132796</v>
      </c>
      <c r="Z568" s="4">
        <v>-17395</v>
      </c>
      <c r="AA568" s="4">
        <v>0</v>
      </c>
      <c r="AB568" s="4">
        <v>0</v>
      </c>
      <c r="AC568" s="4">
        <v>0</v>
      </c>
      <c r="AD568" s="4">
        <v>132796</v>
      </c>
      <c r="AE568" s="5">
        <v>1685</v>
      </c>
      <c r="AF568" s="1" t="s">
        <v>70</v>
      </c>
      <c r="AG568" s="1" t="s">
        <v>71</v>
      </c>
      <c r="AH568" s="1" t="s">
        <v>89</v>
      </c>
      <c r="AI568" s="1" t="s">
        <v>57</v>
      </c>
      <c r="AJ568" s="5">
        <v>10950</v>
      </c>
      <c r="AK568" s="4">
        <v>-1378</v>
      </c>
      <c r="AL568" s="4">
        <v>0</v>
      </c>
      <c r="AM568" s="4">
        <v>0</v>
      </c>
      <c r="AN568" s="4">
        <v>0</v>
      </c>
      <c r="AO568" s="4">
        <v>-18773</v>
      </c>
      <c r="AP568" s="4">
        <v>-18773</v>
      </c>
      <c r="AQ568" s="4">
        <v>0</v>
      </c>
      <c r="AR568" s="4">
        <v>114023</v>
      </c>
      <c r="AS568" s="1" t="s">
        <v>52</v>
      </c>
      <c r="AT568" s="9">
        <f t="shared" si="234"/>
        <v>43333</v>
      </c>
      <c r="AU568" s="9">
        <f t="shared" si="235"/>
        <v>43313</v>
      </c>
      <c r="AV568" s="9">
        <v>44798</v>
      </c>
      <c r="AW568" s="11">
        <f t="shared" si="236"/>
        <v>4.0136986301369859</v>
      </c>
      <c r="AX568">
        <v>10</v>
      </c>
      <c r="AY568" s="12">
        <v>0.05</v>
      </c>
      <c r="AZ568">
        <f t="shared" si="237"/>
        <v>9.5000000000000001E-2</v>
      </c>
      <c r="BA568" s="13">
        <f t="shared" si="238"/>
        <v>132796</v>
      </c>
      <c r="BB568" s="17" t="s">
        <v>2189</v>
      </c>
      <c r="BC568">
        <f>MATCH(BB568,MONTHLY_INDEX!$A:$A,0)</f>
        <v>798</v>
      </c>
      <c r="BD568">
        <f>MATCH(AU568,MONTHLY_INDEX!$1:$1,0)</f>
        <v>80</v>
      </c>
      <c r="BE568">
        <f>INDEX(MONTHLY_INDEX!$1:$1048576,Final!BC568,Final!BD568)</f>
        <v>96</v>
      </c>
      <c r="BF568">
        <f>MATCH($BF$1,MONTHLY_INDEX!$1:$1,0)</f>
        <v>127</v>
      </c>
      <c r="BG568">
        <f>INDEX(MONTHLY_INDEX!$1:$1048576,Final!BC568,Final!BF568)</f>
        <v>95.3</v>
      </c>
      <c r="BH568" s="23">
        <f t="shared" si="256"/>
        <v>-7.2916666666666963E-3</v>
      </c>
      <c r="BI568" s="14">
        <f t="shared" si="257"/>
        <v>131827.69583333333</v>
      </c>
      <c r="BJ568" s="14">
        <f t="shared" si="258"/>
        <v>50266.0810071347</v>
      </c>
      <c r="BK568" s="15">
        <f t="shared" si="242"/>
        <v>81561.614826198638</v>
      </c>
      <c r="BL568" s="52">
        <v>0</v>
      </c>
      <c r="BM568" s="15">
        <f t="shared" si="259"/>
        <v>81561.614826198638</v>
      </c>
    </row>
    <row r="569" spans="1:65">
      <c r="A569" s="8">
        <v>567</v>
      </c>
      <c r="B569" s="1" t="s">
        <v>44</v>
      </c>
      <c r="C569" s="1">
        <v>1500</v>
      </c>
      <c r="D569" s="1" t="s">
        <v>60</v>
      </c>
      <c r="E569" s="1">
        <v>150000027</v>
      </c>
      <c r="F569" s="1" t="s">
        <v>60</v>
      </c>
      <c r="G569" s="1" t="s">
        <v>106</v>
      </c>
      <c r="H569" s="1">
        <v>18</v>
      </c>
      <c r="I569" s="1" t="s">
        <v>52</v>
      </c>
      <c r="J569" s="1" t="s">
        <v>49</v>
      </c>
      <c r="K569" s="1">
        <v>17406001</v>
      </c>
      <c r="L569" s="1" t="s">
        <v>50</v>
      </c>
      <c r="M569" s="1" t="s">
        <v>51</v>
      </c>
      <c r="N569" s="1" t="s">
        <v>64</v>
      </c>
      <c r="O569" s="1" t="s">
        <v>65</v>
      </c>
      <c r="P569" s="1" t="s">
        <v>66</v>
      </c>
      <c r="Q569" s="1" t="s">
        <v>67</v>
      </c>
      <c r="R569" s="1" t="s">
        <v>87</v>
      </c>
      <c r="S569" s="1" t="s">
        <v>88</v>
      </c>
      <c r="T569" s="2">
        <v>43333</v>
      </c>
      <c r="U569" s="2">
        <v>43333</v>
      </c>
      <c r="V569" s="1" t="s">
        <v>52</v>
      </c>
      <c r="W569" s="3">
        <v>1</v>
      </c>
      <c r="X569" s="1" t="s">
        <v>53</v>
      </c>
      <c r="Y569" s="4">
        <v>469552</v>
      </c>
      <c r="Z569" s="4">
        <v>-61512</v>
      </c>
      <c r="AA569" s="4">
        <v>0</v>
      </c>
      <c r="AB569" s="4">
        <v>0</v>
      </c>
      <c r="AC569" s="4">
        <v>0</v>
      </c>
      <c r="AD569" s="4">
        <v>469552</v>
      </c>
      <c r="AE569" s="5">
        <v>1685</v>
      </c>
      <c r="AF569" s="1" t="s">
        <v>70</v>
      </c>
      <c r="AG569" s="1" t="s">
        <v>71</v>
      </c>
      <c r="AH569" s="1" t="s">
        <v>89</v>
      </c>
      <c r="AI569" s="1" t="s">
        <v>57</v>
      </c>
      <c r="AJ569" s="5">
        <v>10950</v>
      </c>
      <c r="AK569" s="4">
        <v>-4871</v>
      </c>
      <c r="AL569" s="4">
        <v>0</v>
      </c>
      <c r="AM569" s="4">
        <v>0</v>
      </c>
      <c r="AN569" s="4">
        <v>0</v>
      </c>
      <c r="AO569" s="4">
        <v>-66383</v>
      </c>
      <c r="AP569" s="4">
        <v>-66383</v>
      </c>
      <c r="AQ569" s="4">
        <v>0</v>
      </c>
      <c r="AR569" s="4">
        <v>403169</v>
      </c>
      <c r="AS569" s="1" t="s">
        <v>52</v>
      </c>
      <c r="AT569" s="9">
        <f t="shared" si="234"/>
        <v>43333</v>
      </c>
      <c r="AU569" s="9">
        <f t="shared" si="235"/>
        <v>43313</v>
      </c>
      <c r="AV569" s="9">
        <v>44798</v>
      </c>
      <c r="AW569" s="11">
        <f t="shared" si="236"/>
        <v>4.0136986301369859</v>
      </c>
      <c r="AX569">
        <v>10</v>
      </c>
      <c r="AY569" s="12">
        <v>0.05</v>
      </c>
      <c r="AZ569">
        <f t="shared" si="237"/>
        <v>9.5000000000000001E-2</v>
      </c>
      <c r="BA569" s="13">
        <f t="shared" si="238"/>
        <v>469552</v>
      </c>
      <c r="BB569" s="17" t="s">
        <v>1871</v>
      </c>
      <c r="BC569">
        <f>MATCH(BB569,MONTHLY_INDEX!$A:$A,0)</f>
        <v>639</v>
      </c>
      <c r="BD569">
        <f>MATCH(AU569,MONTHLY_INDEX!$1:$1,0)</f>
        <v>80</v>
      </c>
      <c r="BE569">
        <f>INDEX(MONTHLY_INDEX!$1:$1048576,Final!BC569,Final!BD569)</f>
        <v>112.8</v>
      </c>
      <c r="BF569">
        <f>MATCH($BF$1,MONTHLY_INDEX!$1:$1,0)</f>
        <v>127</v>
      </c>
      <c r="BG569">
        <f>INDEX(MONTHLY_INDEX!$1:$1048576,Final!BC569,Final!BF569)</f>
        <v>116.2</v>
      </c>
      <c r="BH569" s="23">
        <f t="shared" si="256"/>
        <v>3.0141843971631256E-2</v>
      </c>
      <c r="BI569" s="14">
        <f t="shared" si="257"/>
        <v>483705.16312056739</v>
      </c>
      <c r="BJ569" s="14">
        <f t="shared" si="258"/>
        <v>184437.44130768481</v>
      </c>
      <c r="BK569" s="15">
        <f t="shared" si="242"/>
        <v>299267.72181288258</v>
      </c>
      <c r="BL569" s="52">
        <v>0</v>
      </c>
      <c r="BM569" s="15">
        <f t="shared" si="259"/>
        <v>299267.72181288258</v>
      </c>
    </row>
    <row r="570" spans="1:65">
      <c r="A570" s="8">
        <v>568</v>
      </c>
      <c r="B570" s="1" t="s">
        <v>44</v>
      </c>
      <c r="C570" s="1">
        <v>1500</v>
      </c>
      <c r="D570" s="1" t="s">
        <v>60</v>
      </c>
      <c r="E570" s="1">
        <v>150000027</v>
      </c>
      <c r="F570" s="1" t="s">
        <v>60</v>
      </c>
      <c r="G570" s="1" t="s">
        <v>107</v>
      </c>
      <c r="H570" s="1">
        <v>19</v>
      </c>
      <c r="I570" s="1" t="s">
        <v>52</v>
      </c>
      <c r="J570" s="1" t="s">
        <v>49</v>
      </c>
      <c r="K570" s="1">
        <v>17406001</v>
      </c>
      <c r="L570" s="1" t="s">
        <v>50</v>
      </c>
      <c r="M570" s="1" t="s">
        <v>51</v>
      </c>
      <c r="N570" s="1" t="s">
        <v>64</v>
      </c>
      <c r="O570" s="1" t="s">
        <v>65</v>
      </c>
      <c r="P570" s="1" t="s">
        <v>66</v>
      </c>
      <c r="Q570" s="1" t="s">
        <v>67</v>
      </c>
      <c r="R570" s="1" t="s">
        <v>87</v>
      </c>
      <c r="S570" s="1" t="s">
        <v>88</v>
      </c>
      <c r="T570" s="2">
        <v>43333</v>
      </c>
      <c r="U570" s="2">
        <v>43333</v>
      </c>
      <c r="V570" s="1" t="s">
        <v>52</v>
      </c>
      <c r="W570" s="3">
        <v>1</v>
      </c>
      <c r="X570" s="1" t="s">
        <v>53</v>
      </c>
      <c r="Y570" s="4">
        <v>6861326</v>
      </c>
      <c r="Z570" s="4">
        <v>-898859</v>
      </c>
      <c r="AA570" s="4">
        <v>0</v>
      </c>
      <c r="AB570" s="4">
        <v>0</v>
      </c>
      <c r="AC570" s="4">
        <v>0</v>
      </c>
      <c r="AD570" s="4">
        <v>6861326</v>
      </c>
      <c r="AE570" s="5">
        <v>1685</v>
      </c>
      <c r="AF570" s="1" t="s">
        <v>70</v>
      </c>
      <c r="AG570" s="1" t="s">
        <v>71</v>
      </c>
      <c r="AH570" s="1" t="s">
        <v>89</v>
      </c>
      <c r="AI570" s="1" t="s">
        <v>57</v>
      </c>
      <c r="AJ570" s="5">
        <v>10950</v>
      </c>
      <c r="AK570" s="4">
        <v>-71176</v>
      </c>
      <c r="AL570" s="4">
        <v>0</v>
      </c>
      <c r="AM570" s="4">
        <v>0</v>
      </c>
      <c r="AN570" s="4">
        <v>0</v>
      </c>
      <c r="AO570" s="4">
        <v>-970035</v>
      </c>
      <c r="AP570" s="4">
        <v>-970035</v>
      </c>
      <c r="AQ570" s="4">
        <v>0</v>
      </c>
      <c r="AR570" s="4">
        <v>5891291</v>
      </c>
      <c r="AS570" s="1" t="s">
        <v>52</v>
      </c>
      <c r="AT570" s="9">
        <f t="shared" si="234"/>
        <v>43333</v>
      </c>
      <c r="AU570" s="9">
        <f t="shared" si="235"/>
        <v>43313</v>
      </c>
      <c r="AV570" s="9">
        <v>44798</v>
      </c>
      <c r="AW570" s="11">
        <f t="shared" si="236"/>
        <v>4.0136986301369859</v>
      </c>
      <c r="AX570">
        <v>10</v>
      </c>
      <c r="AY570" s="12">
        <v>0.05</v>
      </c>
      <c r="AZ570">
        <f t="shared" si="237"/>
        <v>9.5000000000000001E-2</v>
      </c>
      <c r="BA570" s="13">
        <f t="shared" si="238"/>
        <v>6861326</v>
      </c>
      <c r="BI570" s="14">
        <f t="shared" ref="BI570:BI572" si="260">AR570</f>
        <v>5891291</v>
      </c>
      <c r="BJ570" s="14">
        <v>0</v>
      </c>
      <c r="BK570" s="14">
        <f t="shared" ref="BK570:BK572" si="261">AR570</f>
        <v>5891291</v>
      </c>
      <c r="BL570" s="52">
        <v>0</v>
      </c>
      <c r="BM570" s="15">
        <f t="shared" ref="BM570:BM572" si="262">AR570</f>
        <v>5891291</v>
      </c>
    </row>
    <row r="571" spans="1:65">
      <c r="A571" s="8">
        <v>569</v>
      </c>
      <c r="B571" s="1" t="s">
        <v>44</v>
      </c>
      <c r="C571" s="1">
        <v>1500</v>
      </c>
      <c r="D571" s="1" t="s">
        <v>60</v>
      </c>
      <c r="E571" s="1">
        <v>150000027</v>
      </c>
      <c r="F571" s="1" t="s">
        <v>60</v>
      </c>
      <c r="G571" s="1" t="s">
        <v>108</v>
      </c>
      <c r="H571" s="1">
        <v>20</v>
      </c>
      <c r="I571" s="1" t="s">
        <v>52</v>
      </c>
      <c r="J571" s="1" t="s">
        <v>49</v>
      </c>
      <c r="K571" s="1">
        <v>17406001</v>
      </c>
      <c r="L571" s="1" t="s">
        <v>50</v>
      </c>
      <c r="M571" s="1" t="s">
        <v>51</v>
      </c>
      <c r="N571" s="1" t="s">
        <v>64</v>
      </c>
      <c r="O571" s="1" t="s">
        <v>65</v>
      </c>
      <c r="P571" s="1" t="s">
        <v>66</v>
      </c>
      <c r="Q571" s="1" t="s">
        <v>67</v>
      </c>
      <c r="R571" s="1" t="s">
        <v>87</v>
      </c>
      <c r="S571" s="1" t="s">
        <v>88</v>
      </c>
      <c r="T571" s="2">
        <v>43333</v>
      </c>
      <c r="U571" s="2">
        <v>43333</v>
      </c>
      <c r="V571" s="1" t="s">
        <v>52</v>
      </c>
      <c r="W571" s="3">
        <v>1</v>
      </c>
      <c r="X571" s="1" t="s">
        <v>53</v>
      </c>
      <c r="Y571" s="4">
        <v>5552065</v>
      </c>
      <c r="Z571" s="4">
        <v>-727341</v>
      </c>
      <c r="AA571" s="4">
        <v>0</v>
      </c>
      <c r="AB571" s="4">
        <v>0</v>
      </c>
      <c r="AC571" s="4">
        <v>0</v>
      </c>
      <c r="AD571" s="4">
        <v>5552065</v>
      </c>
      <c r="AE571" s="5">
        <v>1685</v>
      </c>
      <c r="AF571" s="1" t="s">
        <v>70</v>
      </c>
      <c r="AG571" s="1" t="s">
        <v>71</v>
      </c>
      <c r="AH571" s="1" t="s">
        <v>89</v>
      </c>
      <c r="AI571" s="1" t="s">
        <v>57</v>
      </c>
      <c r="AJ571" s="5">
        <v>10950</v>
      </c>
      <c r="AK571" s="4">
        <v>-57594</v>
      </c>
      <c r="AL571" s="4">
        <v>0</v>
      </c>
      <c r="AM571" s="4">
        <v>0</v>
      </c>
      <c r="AN571" s="4">
        <v>0</v>
      </c>
      <c r="AO571" s="4">
        <v>-784935</v>
      </c>
      <c r="AP571" s="4">
        <v>-784935</v>
      </c>
      <c r="AQ571" s="4">
        <v>0</v>
      </c>
      <c r="AR571" s="4">
        <v>4767130</v>
      </c>
      <c r="AS571" s="1" t="s">
        <v>52</v>
      </c>
      <c r="AT571" s="9">
        <f t="shared" si="234"/>
        <v>43333</v>
      </c>
      <c r="AU571" s="9">
        <f t="shared" si="235"/>
        <v>43313</v>
      </c>
      <c r="AV571" s="9">
        <v>44798</v>
      </c>
      <c r="AW571" s="11">
        <f t="shared" si="236"/>
        <v>4.0136986301369859</v>
      </c>
      <c r="AX571">
        <v>10</v>
      </c>
      <c r="AY571" s="12">
        <v>0.05</v>
      </c>
      <c r="AZ571">
        <f t="shared" si="237"/>
        <v>9.5000000000000001E-2</v>
      </c>
      <c r="BA571" s="13">
        <f t="shared" si="238"/>
        <v>5552065</v>
      </c>
      <c r="BI571" s="14">
        <f t="shared" si="260"/>
        <v>4767130</v>
      </c>
      <c r="BJ571" s="14">
        <v>0</v>
      </c>
      <c r="BK571" s="14">
        <f t="shared" si="261"/>
        <v>4767130</v>
      </c>
      <c r="BL571" s="52">
        <v>0</v>
      </c>
      <c r="BM571" s="15">
        <f t="shared" si="262"/>
        <v>4767130</v>
      </c>
    </row>
    <row r="572" spans="1:65">
      <c r="A572" s="8">
        <v>570</v>
      </c>
      <c r="B572" s="1" t="s">
        <v>44</v>
      </c>
      <c r="C572" s="1">
        <v>1500</v>
      </c>
      <c r="D572" s="1" t="s">
        <v>60</v>
      </c>
      <c r="E572" s="1">
        <v>150000027</v>
      </c>
      <c r="F572" s="1" t="s">
        <v>60</v>
      </c>
      <c r="G572" s="1" t="s">
        <v>109</v>
      </c>
      <c r="H572" s="1">
        <v>21</v>
      </c>
      <c r="I572" s="1" t="s">
        <v>52</v>
      </c>
      <c r="J572" s="1" t="s">
        <v>49</v>
      </c>
      <c r="K572" s="1">
        <v>17406001</v>
      </c>
      <c r="L572" s="1" t="s">
        <v>50</v>
      </c>
      <c r="M572" s="1" t="s">
        <v>51</v>
      </c>
      <c r="N572" s="1" t="s">
        <v>64</v>
      </c>
      <c r="O572" s="1" t="s">
        <v>65</v>
      </c>
      <c r="P572" s="1" t="s">
        <v>66</v>
      </c>
      <c r="Q572" s="1" t="s">
        <v>67</v>
      </c>
      <c r="R572" s="1" t="s">
        <v>87</v>
      </c>
      <c r="S572" s="1" t="s">
        <v>88</v>
      </c>
      <c r="T572" s="2">
        <v>43333</v>
      </c>
      <c r="U572" s="2">
        <v>43333</v>
      </c>
      <c r="V572" s="1" t="s">
        <v>52</v>
      </c>
      <c r="W572" s="3">
        <v>1</v>
      </c>
      <c r="X572" s="1" t="s">
        <v>53</v>
      </c>
      <c r="Y572" s="4">
        <v>1950695</v>
      </c>
      <c r="Z572" s="4">
        <v>-256470</v>
      </c>
      <c r="AA572" s="4">
        <v>0</v>
      </c>
      <c r="AB572" s="4">
        <v>0</v>
      </c>
      <c r="AC572" s="4">
        <v>0</v>
      </c>
      <c r="AD572" s="4">
        <v>1950695</v>
      </c>
      <c r="AE572" s="5">
        <v>1685</v>
      </c>
      <c r="AF572" s="1" t="s">
        <v>70</v>
      </c>
      <c r="AG572" s="1" t="s">
        <v>71</v>
      </c>
      <c r="AH572" s="1" t="s">
        <v>89</v>
      </c>
      <c r="AI572" s="1" t="s">
        <v>57</v>
      </c>
      <c r="AJ572" s="5">
        <v>10950</v>
      </c>
      <c r="AK572" s="4">
        <v>-20224</v>
      </c>
      <c r="AL572" s="4">
        <v>0</v>
      </c>
      <c r="AM572" s="4">
        <v>0</v>
      </c>
      <c r="AN572" s="4">
        <v>0</v>
      </c>
      <c r="AO572" s="4">
        <v>-276694</v>
      </c>
      <c r="AP572" s="4">
        <v>-276694</v>
      </c>
      <c r="AQ572" s="4">
        <v>0</v>
      </c>
      <c r="AR572" s="4">
        <v>1674001</v>
      </c>
      <c r="AS572" s="1" t="s">
        <v>52</v>
      </c>
      <c r="AT572" s="9">
        <f t="shared" si="234"/>
        <v>43333</v>
      </c>
      <c r="AU572" s="9">
        <f t="shared" si="235"/>
        <v>43313</v>
      </c>
      <c r="AV572" s="9">
        <v>44798</v>
      </c>
      <c r="AW572" s="11">
        <f t="shared" si="236"/>
        <v>4.0136986301369859</v>
      </c>
      <c r="AX572">
        <v>10</v>
      </c>
      <c r="AY572" s="12">
        <v>0.05</v>
      </c>
      <c r="AZ572">
        <f t="shared" si="237"/>
        <v>9.5000000000000001E-2</v>
      </c>
      <c r="BA572" s="13">
        <f t="shared" si="238"/>
        <v>1950695</v>
      </c>
      <c r="BI572" s="14">
        <f t="shared" si="260"/>
        <v>1674001</v>
      </c>
      <c r="BJ572" s="14">
        <v>0</v>
      </c>
      <c r="BK572" s="14">
        <f t="shared" si="261"/>
        <v>1674001</v>
      </c>
      <c r="BL572" s="52">
        <v>0</v>
      </c>
      <c r="BM572" s="15">
        <f t="shared" si="262"/>
        <v>1674001</v>
      </c>
    </row>
    <row r="573" spans="1:65">
      <c r="A573" s="8">
        <v>571</v>
      </c>
      <c r="B573" s="1" t="s">
        <v>44</v>
      </c>
      <c r="C573" s="1">
        <v>1500</v>
      </c>
      <c r="D573" s="1" t="s">
        <v>60</v>
      </c>
      <c r="E573" s="1">
        <v>150000027</v>
      </c>
      <c r="F573" s="1" t="s">
        <v>60</v>
      </c>
      <c r="G573" s="1" t="s">
        <v>110</v>
      </c>
      <c r="H573" s="1">
        <v>22</v>
      </c>
      <c r="I573" s="1" t="s">
        <v>52</v>
      </c>
      <c r="J573" s="1" t="s">
        <v>49</v>
      </c>
      <c r="K573" s="1">
        <v>17406001</v>
      </c>
      <c r="L573" s="1" t="s">
        <v>50</v>
      </c>
      <c r="M573" s="1" t="s">
        <v>51</v>
      </c>
      <c r="N573" s="1" t="s">
        <v>64</v>
      </c>
      <c r="O573" s="1" t="s">
        <v>65</v>
      </c>
      <c r="P573" s="1" t="s">
        <v>66</v>
      </c>
      <c r="Q573" s="1" t="s">
        <v>67</v>
      </c>
      <c r="R573" s="1" t="s">
        <v>87</v>
      </c>
      <c r="S573" s="1" t="s">
        <v>88</v>
      </c>
      <c r="T573" s="2">
        <v>43333</v>
      </c>
      <c r="U573" s="2">
        <v>43333</v>
      </c>
      <c r="V573" s="1" t="s">
        <v>52</v>
      </c>
      <c r="W573" s="3">
        <v>1</v>
      </c>
      <c r="X573" s="1" t="s">
        <v>53</v>
      </c>
      <c r="Y573" s="4">
        <v>16789210</v>
      </c>
      <c r="Z573" s="4">
        <v>-2199450</v>
      </c>
      <c r="AA573" s="4">
        <v>0</v>
      </c>
      <c r="AB573" s="4">
        <v>0</v>
      </c>
      <c r="AC573" s="4">
        <v>0</v>
      </c>
      <c r="AD573" s="4">
        <v>16789210</v>
      </c>
      <c r="AE573" s="5">
        <v>1685</v>
      </c>
      <c r="AF573" s="1" t="s">
        <v>70</v>
      </c>
      <c r="AG573" s="1" t="s">
        <v>71</v>
      </c>
      <c r="AH573" s="1" t="s">
        <v>89</v>
      </c>
      <c r="AI573" s="1" t="s">
        <v>57</v>
      </c>
      <c r="AJ573" s="5">
        <v>10950</v>
      </c>
      <c r="AK573" s="4">
        <v>-174163</v>
      </c>
      <c r="AL573" s="4">
        <v>0</v>
      </c>
      <c r="AM573" s="4">
        <v>0</v>
      </c>
      <c r="AN573" s="4">
        <v>0</v>
      </c>
      <c r="AO573" s="4">
        <v>-2373613</v>
      </c>
      <c r="AP573" s="4">
        <v>-2373613</v>
      </c>
      <c r="AQ573" s="4">
        <v>0</v>
      </c>
      <c r="AR573" s="4">
        <v>14415597</v>
      </c>
      <c r="AS573" s="1" t="s">
        <v>52</v>
      </c>
      <c r="AT573" s="9">
        <f t="shared" si="234"/>
        <v>43333</v>
      </c>
      <c r="AU573" s="9">
        <f t="shared" si="235"/>
        <v>43313</v>
      </c>
      <c r="AV573" s="9">
        <v>44798</v>
      </c>
      <c r="AW573" s="11">
        <f t="shared" si="236"/>
        <v>4.0136986301369859</v>
      </c>
      <c r="AX573">
        <v>25</v>
      </c>
      <c r="AY573" s="12">
        <v>0.05</v>
      </c>
      <c r="AZ573">
        <f t="shared" si="237"/>
        <v>3.7999999999999999E-2</v>
      </c>
      <c r="BA573" s="13">
        <f t="shared" si="238"/>
        <v>16789210</v>
      </c>
      <c r="BB573" s="17" t="s">
        <v>2189</v>
      </c>
      <c r="BC573">
        <f>MATCH(BB573,MONTHLY_INDEX!$A:$A,0)</f>
        <v>798</v>
      </c>
      <c r="BD573">
        <f>MATCH(AU573,MONTHLY_INDEX!$1:$1,0)</f>
        <v>80</v>
      </c>
      <c r="BE573">
        <f>INDEX(MONTHLY_INDEX!$1:$1048576,Final!BC573,Final!BD573)</f>
        <v>96</v>
      </c>
      <c r="BF573">
        <f>MATCH($BF$1,MONTHLY_INDEX!$1:$1,0)</f>
        <v>127</v>
      </c>
      <c r="BG573">
        <f>INDEX(MONTHLY_INDEX!$1:$1048576,Final!BC573,Final!BF573)</f>
        <v>95.3</v>
      </c>
      <c r="BH573" s="23">
        <f>(BG573-BE573)/BE573</f>
        <v>-7.2916666666666963E-3</v>
      </c>
      <c r="BI573" s="14">
        <f>(1+BH573)*BA573</f>
        <v>16666788.677083332</v>
      </c>
      <c r="BJ573" s="14">
        <f>BI573*AZ573*AW573</f>
        <v>2542027.7415156956</v>
      </c>
      <c r="BK573" s="15">
        <f t="shared" si="242"/>
        <v>14124760.935567636</v>
      </c>
      <c r="BL573" s="52">
        <v>0</v>
      </c>
      <c r="BM573" s="15">
        <f>MAX((1-BL573)*BK573,BI573*AY573)</f>
        <v>14124760.935567636</v>
      </c>
    </row>
    <row r="574" spans="1:65">
      <c r="A574" s="8">
        <v>572</v>
      </c>
      <c r="B574" s="1" t="s">
        <v>44</v>
      </c>
      <c r="C574" s="1">
        <v>1500</v>
      </c>
      <c r="D574" s="1" t="s">
        <v>60</v>
      </c>
      <c r="E574" s="1">
        <v>150000027</v>
      </c>
      <c r="F574" s="1" t="s">
        <v>60</v>
      </c>
      <c r="G574" s="1" t="s">
        <v>111</v>
      </c>
      <c r="H574" s="1">
        <v>23</v>
      </c>
      <c r="I574" s="1" t="s">
        <v>52</v>
      </c>
      <c r="J574" s="1" t="s">
        <v>49</v>
      </c>
      <c r="K574" s="1">
        <v>17406001</v>
      </c>
      <c r="L574" s="1" t="s">
        <v>50</v>
      </c>
      <c r="M574" s="1" t="s">
        <v>51</v>
      </c>
      <c r="N574" s="1" t="s">
        <v>64</v>
      </c>
      <c r="O574" s="1" t="s">
        <v>65</v>
      </c>
      <c r="P574" s="1" t="s">
        <v>66</v>
      </c>
      <c r="Q574" s="1" t="s">
        <v>67</v>
      </c>
      <c r="R574" s="1" t="s">
        <v>87</v>
      </c>
      <c r="S574" s="1" t="s">
        <v>88</v>
      </c>
      <c r="T574" s="2">
        <v>43333</v>
      </c>
      <c r="U574" s="2">
        <v>43333</v>
      </c>
      <c r="V574" s="1" t="s">
        <v>52</v>
      </c>
      <c r="W574" s="3">
        <v>1</v>
      </c>
      <c r="X574" s="1" t="s">
        <v>53</v>
      </c>
      <c r="Y574" s="4">
        <v>32425</v>
      </c>
      <c r="Z574" s="4">
        <v>-4246</v>
      </c>
      <c r="AA574" s="4">
        <v>0</v>
      </c>
      <c r="AB574" s="4">
        <v>0</v>
      </c>
      <c r="AC574" s="4">
        <v>0</v>
      </c>
      <c r="AD574" s="4">
        <v>32425</v>
      </c>
      <c r="AE574" s="5">
        <v>1685</v>
      </c>
      <c r="AF574" s="1" t="s">
        <v>70</v>
      </c>
      <c r="AG574" s="1" t="s">
        <v>71</v>
      </c>
      <c r="AH574" s="1" t="s">
        <v>89</v>
      </c>
      <c r="AI574" s="1" t="s">
        <v>57</v>
      </c>
      <c r="AJ574" s="5">
        <v>10950</v>
      </c>
      <c r="AK574" s="4">
        <v>-336</v>
      </c>
      <c r="AL574" s="4">
        <v>0</v>
      </c>
      <c r="AM574" s="4">
        <v>0</v>
      </c>
      <c r="AN574" s="4">
        <v>0</v>
      </c>
      <c r="AO574" s="4">
        <v>-4582</v>
      </c>
      <c r="AP574" s="4">
        <v>-4582</v>
      </c>
      <c r="AQ574" s="4">
        <v>0</v>
      </c>
      <c r="AR574" s="4">
        <v>27843</v>
      </c>
      <c r="AS574" s="1" t="s">
        <v>52</v>
      </c>
      <c r="AT574" s="9">
        <f t="shared" si="234"/>
        <v>43333</v>
      </c>
      <c r="AU574" s="9">
        <f t="shared" si="235"/>
        <v>43313</v>
      </c>
      <c r="AV574" s="9">
        <v>44798</v>
      </c>
      <c r="AW574" s="11">
        <f t="shared" si="236"/>
        <v>4.0136986301369859</v>
      </c>
      <c r="AX574">
        <v>10</v>
      </c>
      <c r="AY574" s="12">
        <v>0.05</v>
      </c>
      <c r="AZ574">
        <f t="shared" si="237"/>
        <v>9.5000000000000001E-2</v>
      </c>
      <c r="BA574" s="13">
        <f t="shared" si="238"/>
        <v>32425</v>
      </c>
      <c r="BI574" s="14">
        <f t="shared" ref="BI574:BI578" si="263">AR574</f>
        <v>27843</v>
      </c>
      <c r="BJ574" s="14">
        <v>0</v>
      </c>
      <c r="BK574" s="14">
        <f t="shared" ref="BK574:BK578" si="264">AR574</f>
        <v>27843</v>
      </c>
      <c r="BL574" s="52">
        <v>0</v>
      </c>
      <c r="BM574" s="15">
        <f t="shared" ref="BM574:BM578" si="265">AR574</f>
        <v>27843</v>
      </c>
    </row>
    <row r="575" spans="1:65">
      <c r="A575" s="8">
        <v>573</v>
      </c>
      <c r="B575" s="1" t="s">
        <v>44</v>
      </c>
      <c r="C575" s="1">
        <v>1500</v>
      </c>
      <c r="D575" s="1" t="s">
        <v>60</v>
      </c>
      <c r="E575" s="1">
        <v>150000027</v>
      </c>
      <c r="F575" s="1" t="s">
        <v>112</v>
      </c>
      <c r="G575" s="1" t="s">
        <v>113</v>
      </c>
      <c r="H575" s="1">
        <v>24</v>
      </c>
      <c r="I575" s="1" t="s">
        <v>52</v>
      </c>
      <c r="J575" s="1" t="s">
        <v>49</v>
      </c>
      <c r="K575" s="1">
        <v>17406001</v>
      </c>
      <c r="L575" s="1" t="s">
        <v>50</v>
      </c>
      <c r="M575" s="1" t="s">
        <v>51</v>
      </c>
      <c r="N575" s="1" t="s">
        <v>64</v>
      </c>
      <c r="O575" s="1" t="s">
        <v>65</v>
      </c>
      <c r="P575" s="1" t="s">
        <v>66</v>
      </c>
      <c r="Q575" s="1" t="s">
        <v>67</v>
      </c>
      <c r="R575" s="1" t="s">
        <v>87</v>
      </c>
      <c r="S575" s="1" t="s">
        <v>88</v>
      </c>
      <c r="T575" s="2">
        <v>43333</v>
      </c>
      <c r="U575" s="2">
        <v>43333</v>
      </c>
      <c r="V575" s="1" t="s">
        <v>52</v>
      </c>
      <c r="W575" s="3">
        <v>1</v>
      </c>
      <c r="X575" s="1" t="s">
        <v>53</v>
      </c>
      <c r="Y575" s="4">
        <v>970825</v>
      </c>
      <c r="Z575" s="4">
        <v>-127181.51</v>
      </c>
      <c r="AA575" s="4">
        <v>0</v>
      </c>
      <c r="AB575" s="4">
        <v>0</v>
      </c>
      <c r="AC575" s="4">
        <v>0</v>
      </c>
      <c r="AD575" s="4">
        <v>970825</v>
      </c>
      <c r="AE575" s="5">
        <v>1685</v>
      </c>
      <c r="AF575" s="1" t="s">
        <v>70</v>
      </c>
      <c r="AG575" s="1" t="s">
        <v>71</v>
      </c>
      <c r="AH575" s="1" t="s">
        <v>89</v>
      </c>
      <c r="AI575" s="1" t="s">
        <v>57</v>
      </c>
      <c r="AJ575" s="5">
        <v>10950</v>
      </c>
      <c r="AK575" s="4">
        <v>-10071</v>
      </c>
      <c r="AL575" s="4">
        <v>0</v>
      </c>
      <c r="AM575" s="4">
        <v>0</v>
      </c>
      <c r="AN575" s="4">
        <v>0</v>
      </c>
      <c r="AO575" s="4">
        <v>-137252.51</v>
      </c>
      <c r="AP575" s="4">
        <v>-137252.51</v>
      </c>
      <c r="AQ575" s="4">
        <v>0</v>
      </c>
      <c r="AR575" s="4">
        <v>833572.49</v>
      </c>
      <c r="AS575" s="1" t="s">
        <v>52</v>
      </c>
      <c r="AT575" s="9">
        <f t="shared" si="234"/>
        <v>43333</v>
      </c>
      <c r="AU575" s="9">
        <f t="shared" si="235"/>
        <v>43313</v>
      </c>
      <c r="AV575" s="9">
        <v>44798</v>
      </c>
      <c r="AW575" s="11">
        <f t="shared" si="236"/>
        <v>4.0136986301369859</v>
      </c>
      <c r="AX575">
        <v>10</v>
      </c>
      <c r="AY575" s="12">
        <v>0.05</v>
      </c>
      <c r="AZ575">
        <f t="shared" si="237"/>
        <v>9.5000000000000001E-2</v>
      </c>
      <c r="BA575" s="13">
        <f t="shared" si="238"/>
        <v>970825</v>
      </c>
      <c r="BB575" s="16" t="s">
        <v>593</v>
      </c>
      <c r="BC575" s="16" t="s">
        <v>593</v>
      </c>
      <c r="BD575" s="16" t="s">
        <v>593</v>
      </c>
      <c r="BE575" s="16" t="s">
        <v>593</v>
      </c>
      <c r="BF575" s="16" t="s">
        <v>593</v>
      </c>
      <c r="BG575" s="16" t="s">
        <v>593</v>
      </c>
      <c r="BH575" s="16" t="s">
        <v>593</v>
      </c>
      <c r="BI575" s="14">
        <f t="shared" si="263"/>
        <v>833572.49</v>
      </c>
      <c r="BJ575" s="14">
        <v>0</v>
      </c>
      <c r="BK575" s="14">
        <f t="shared" si="264"/>
        <v>833572.49</v>
      </c>
      <c r="BL575" s="52">
        <v>0</v>
      </c>
      <c r="BM575" s="15">
        <f t="shared" si="265"/>
        <v>833572.49</v>
      </c>
    </row>
    <row r="576" spans="1:65">
      <c r="A576" s="8">
        <v>574</v>
      </c>
      <c r="B576" s="1" t="s">
        <v>44</v>
      </c>
      <c r="C576" s="1">
        <v>1500</v>
      </c>
      <c r="D576" s="1" t="s">
        <v>60</v>
      </c>
      <c r="E576" s="1">
        <v>150000027</v>
      </c>
      <c r="F576" s="1" t="s">
        <v>112</v>
      </c>
      <c r="G576" s="1" t="s">
        <v>114</v>
      </c>
      <c r="H576" s="1">
        <v>25</v>
      </c>
      <c r="I576" s="1" t="s">
        <v>52</v>
      </c>
      <c r="J576" s="1" t="s">
        <v>49</v>
      </c>
      <c r="K576" s="1">
        <v>17406001</v>
      </c>
      <c r="L576" s="1" t="s">
        <v>50</v>
      </c>
      <c r="M576" s="1" t="s">
        <v>51</v>
      </c>
      <c r="N576" s="1" t="s">
        <v>64</v>
      </c>
      <c r="O576" s="1" t="s">
        <v>65</v>
      </c>
      <c r="P576" s="1" t="s">
        <v>66</v>
      </c>
      <c r="Q576" s="1" t="s">
        <v>67</v>
      </c>
      <c r="R576" s="1" t="s">
        <v>87</v>
      </c>
      <c r="S576" s="1" t="s">
        <v>88</v>
      </c>
      <c r="T576" s="2">
        <v>43333</v>
      </c>
      <c r="U576" s="2">
        <v>43333</v>
      </c>
      <c r="V576" s="1" t="s">
        <v>52</v>
      </c>
      <c r="W576" s="3">
        <v>1</v>
      </c>
      <c r="X576" s="1" t="s">
        <v>53</v>
      </c>
      <c r="Y576" s="4">
        <v>2008211</v>
      </c>
      <c r="Z576" s="4">
        <v>-263082.87</v>
      </c>
      <c r="AA576" s="4">
        <v>0</v>
      </c>
      <c r="AB576" s="4">
        <v>0</v>
      </c>
      <c r="AC576" s="4">
        <v>0</v>
      </c>
      <c r="AD576" s="4">
        <v>2008211</v>
      </c>
      <c r="AE576" s="5">
        <v>1685</v>
      </c>
      <c r="AF576" s="1" t="s">
        <v>70</v>
      </c>
      <c r="AG576" s="1" t="s">
        <v>71</v>
      </c>
      <c r="AH576" s="1" t="s">
        <v>89</v>
      </c>
      <c r="AI576" s="1" t="s">
        <v>57</v>
      </c>
      <c r="AJ576" s="5">
        <v>10950</v>
      </c>
      <c r="AK576" s="4">
        <v>-20832</v>
      </c>
      <c r="AL576" s="4">
        <v>0</v>
      </c>
      <c r="AM576" s="4">
        <v>0</v>
      </c>
      <c r="AN576" s="4">
        <v>0</v>
      </c>
      <c r="AO576" s="4">
        <v>-283914.87</v>
      </c>
      <c r="AP576" s="4">
        <v>-283914.87</v>
      </c>
      <c r="AQ576" s="4">
        <v>0</v>
      </c>
      <c r="AR576" s="4">
        <v>1724296.13</v>
      </c>
      <c r="AS576" s="1" t="s">
        <v>52</v>
      </c>
      <c r="AT576" s="9">
        <f t="shared" si="234"/>
        <v>43333</v>
      </c>
      <c r="AU576" s="9">
        <f t="shared" si="235"/>
        <v>43313</v>
      </c>
      <c r="AV576" s="9">
        <v>44798</v>
      </c>
      <c r="AW576" s="11">
        <f t="shared" si="236"/>
        <v>4.0136986301369859</v>
      </c>
      <c r="AX576">
        <v>10</v>
      </c>
      <c r="AY576" s="12">
        <v>0.05</v>
      </c>
      <c r="AZ576">
        <f t="shared" si="237"/>
        <v>9.5000000000000001E-2</v>
      </c>
      <c r="BA576" s="13">
        <f t="shared" si="238"/>
        <v>2008211</v>
      </c>
      <c r="BB576" s="16" t="s">
        <v>593</v>
      </c>
      <c r="BC576" s="16" t="s">
        <v>593</v>
      </c>
      <c r="BD576" s="16" t="s">
        <v>593</v>
      </c>
      <c r="BE576" s="16" t="s">
        <v>593</v>
      </c>
      <c r="BF576" s="16" t="s">
        <v>593</v>
      </c>
      <c r="BG576" s="16" t="s">
        <v>593</v>
      </c>
      <c r="BH576" s="16" t="s">
        <v>593</v>
      </c>
      <c r="BI576" s="14">
        <f t="shared" si="263"/>
        <v>1724296.13</v>
      </c>
      <c r="BJ576" s="14">
        <v>0</v>
      </c>
      <c r="BK576" s="14">
        <f t="shared" si="264"/>
        <v>1724296.13</v>
      </c>
      <c r="BL576" s="52">
        <v>0</v>
      </c>
      <c r="BM576" s="15">
        <f t="shared" si="265"/>
        <v>1724296.13</v>
      </c>
    </row>
    <row r="577" spans="1:65">
      <c r="A577" s="8">
        <v>575</v>
      </c>
      <c r="B577" s="1" t="s">
        <v>44</v>
      </c>
      <c r="C577" s="1">
        <v>1500</v>
      </c>
      <c r="D577" s="1" t="s">
        <v>60</v>
      </c>
      <c r="E577" s="1">
        <v>150000027</v>
      </c>
      <c r="F577" s="1" t="s">
        <v>60</v>
      </c>
      <c r="G577" s="1" t="s">
        <v>115</v>
      </c>
      <c r="H577" s="1">
        <v>26</v>
      </c>
      <c r="I577" s="1" t="s">
        <v>52</v>
      </c>
      <c r="J577" s="1" t="s">
        <v>49</v>
      </c>
      <c r="K577" s="1">
        <v>17406001</v>
      </c>
      <c r="L577" s="1" t="s">
        <v>50</v>
      </c>
      <c r="M577" s="1" t="s">
        <v>51</v>
      </c>
      <c r="N577" s="1" t="s">
        <v>64</v>
      </c>
      <c r="O577" s="1" t="s">
        <v>65</v>
      </c>
      <c r="P577" s="1" t="s">
        <v>66</v>
      </c>
      <c r="Q577" s="1" t="s">
        <v>67</v>
      </c>
      <c r="R577" s="1" t="s">
        <v>87</v>
      </c>
      <c r="S577" s="1" t="s">
        <v>88</v>
      </c>
      <c r="T577" s="2">
        <v>43333</v>
      </c>
      <c r="U577" s="2">
        <v>43333</v>
      </c>
      <c r="V577" s="1" t="s">
        <v>52</v>
      </c>
      <c r="W577" s="3">
        <v>1</v>
      </c>
      <c r="X577" s="1" t="s">
        <v>53</v>
      </c>
      <c r="Y577" s="4">
        <v>120000</v>
      </c>
      <c r="Z577" s="4">
        <v>-15720</v>
      </c>
      <c r="AA577" s="4">
        <v>0</v>
      </c>
      <c r="AB577" s="4">
        <v>0</v>
      </c>
      <c r="AC577" s="4">
        <v>0</v>
      </c>
      <c r="AD577" s="4">
        <v>120000</v>
      </c>
      <c r="AE577" s="5">
        <v>1685</v>
      </c>
      <c r="AF577" s="1" t="s">
        <v>70</v>
      </c>
      <c r="AG577" s="1" t="s">
        <v>71</v>
      </c>
      <c r="AH577" s="1" t="s">
        <v>89</v>
      </c>
      <c r="AI577" s="1" t="s">
        <v>57</v>
      </c>
      <c r="AJ577" s="5">
        <v>10950</v>
      </c>
      <c r="AK577" s="4">
        <v>-1245</v>
      </c>
      <c r="AL577" s="4">
        <v>0</v>
      </c>
      <c r="AM577" s="4">
        <v>0</v>
      </c>
      <c r="AN577" s="4">
        <v>0</v>
      </c>
      <c r="AO577" s="4">
        <v>-16965</v>
      </c>
      <c r="AP577" s="4">
        <v>-16965</v>
      </c>
      <c r="AQ577" s="4">
        <v>0</v>
      </c>
      <c r="AR577" s="4">
        <v>103035</v>
      </c>
      <c r="AS577" s="1" t="s">
        <v>52</v>
      </c>
      <c r="AT577" s="9">
        <f t="shared" si="234"/>
        <v>43333</v>
      </c>
      <c r="AU577" s="9">
        <f t="shared" si="235"/>
        <v>43313</v>
      </c>
      <c r="AV577" s="9">
        <v>44798</v>
      </c>
      <c r="AW577" s="11">
        <f t="shared" si="236"/>
        <v>4.0136986301369859</v>
      </c>
      <c r="AX577">
        <v>10</v>
      </c>
      <c r="AY577" s="12">
        <v>0.05</v>
      </c>
      <c r="AZ577">
        <f t="shared" si="237"/>
        <v>9.5000000000000001E-2</v>
      </c>
      <c r="BA577" s="13">
        <f t="shared" si="238"/>
        <v>120000</v>
      </c>
      <c r="BI577" s="14">
        <f t="shared" si="263"/>
        <v>103035</v>
      </c>
      <c r="BJ577" s="14">
        <v>0</v>
      </c>
      <c r="BK577" s="14">
        <f t="shared" si="264"/>
        <v>103035</v>
      </c>
      <c r="BL577" s="52">
        <v>0</v>
      </c>
      <c r="BM577" s="15">
        <f t="shared" si="265"/>
        <v>103035</v>
      </c>
    </row>
    <row r="578" spans="1:65">
      <c r="A578" s="8">
        <v>576</v>
      </c>
      <c r="B578" s="1" t="s">
        <v>44</v>
      </c>
      <c r="C578" s="1">
        <v>1500</v>
      </c>
      <c r="D578" s="1" t="s">
        <v>60</v>
      </c>
      <c r="E578" s="1">
        <v>150000027</v>
      </c>
      <c r="F578" s="1" t="s">
        <v>112</v>
      </c>
      <c r="G578" s="1" t="s">
        <v>116</v>
      </c>
      <c r="H578" s="1">
        <v>27</v>
      </c>
      <c r="I578" s="1" t="s">
        <v>137</v>
      </c>
      <c r="J578" s="1" t="s">
        <v>49</v>
      </c>
      <c r="K578" s="1">
        <v>17406001</v>
      </c>
      <c r="L578" s="1" t="s">
        <v>50</v>
      </c>
      <c r="M578" s="1" t="s">
        <v>51</v>
      </c>
      <c r="N578" s="1" t="s">
        <v>64</v>
      </c>
      <c r="O578" s="1" t="s">
        <v>65</v>
      </c>
      <c r="P578" s="1" t="s">
        <v>66</v>
      </c>
      <c r="Q578" s="1" t="s">
        <v>67</v>
      </c>
      <c r="R578" s="1" t="s">
        <v>87</v>
      </c>
      <c r="S578" s="1" t="s">
        <v>88</v>
      </c>
      <c r="T578" s="2">
        <v>43333</v>
      </c>
      <c r="U578" s="2">
        <v>43333</v>
      </c>
      <c r="V578" s="1" t="s">
        <v>52</v>
      </c>
      <c r="W578" s="3">
        <v>1</v>
      </c>
      <c r="X578" s="1" t="s">
        <v>53</v>
      </c>
      <c r="Y578" s="4">
        <v>4339035</v>
      </c>
      <c r="Z578" s="4">
        <v>-568428.62</v>
      </c>
      <c r="AA578" s="4">
        <v>0</v>
      </c>
      <c r="AB578" s="4">
        <v>0</v>
      </c>
      <c r="AC578" s="4">
        <v>0</v>
      </c>
      <c r="AD578" s="4">
        <v>4339035</v>
      </c>
      <c r="AE578" s="5">
        <v>1685</v>
      </c>
      <c r="AF578" s="1" t="s">
        <v>70</v>
      </c>
      <c r="AG578" s="1" t="s">
        <v>71</v>
      </c>
      <c r="AH578" s="1" t="s">
        <v>89</v>
      </c>
      <c r="AI578" s="1" t="s">
        <v>57</v>
      </c>
      <c r="AJ578" s="5">
        <v>10950</v>
      </c>
      <c r="AK578" s="4">
        <v>-45011</v>
      </c>
      <c r="AL578" s="4">
        <v>0</v>
      </c>
      <c r="AM578" s="4">
        <v>0</v>
      </c>
      <c r="AN578" s="4">
        <v>0</v>
      </c>
      <c r="AO578" s="4">
        <v>-613439.62</v>
      </c>
      <c r="AP578" s="4">
        <v>-613439.62</v>
      </c>
      <c r="AQ578" s="4">
        <v>0</v>
      </c>
      <c r="AR578" s="4">
        <v>3725595.38</v>
      </c>
      <c r="AS578" s="1" t="s">
        <v>52</v>
      </c>
      <c r="AT578" s="9">
        <f t="shared" si="234"/>
        <v>43333</v>
      </c>
      <c r="AU578" s="9">
        <f t="shared" si="235"/>
        <v>43313</v>
      </c>
      <c r="AV578" s="9">
        <v>44798</v>
      </c>
      <c r="AW578" s="11">
        <f t="shared" si="236"/>
        <v>4.0136986301369859</v>
      </c>
      <c r="AX578">
        <v>10</v>
      </c>
      <c r="AY578" s="12">
        <v>0.05</v>
      </c>
      <c r="AZ578">
        <f t="shared" si="237"/>
        <v>9.5000000000000001E-2</v>
      </c>
      <c r="BA578" s="13">
        <f t="shared" si="238"/>
        <v>4339035</v>
      </c>
      <c r="BB578" s="16" t="s">
        <v>593</v>
      </c>
      <c r="BC578" s="16" t="s">
        <v>593</v>
      </c>
      <c r="BD578" s="16" t="s">
        <v>593</v>
      </c>
      <c r="BE578" s="16" t="s">
        <v>593</v>
      </c>
      <c r="BF578" s="16" t="s">
        <v>593</v>
      </c>
      <c r="BG578" s="16" t="s">
        <v>593</v>
      </c>
      <c r="BH578" s="16" t="s">
        <v>593</v>
      </c>
      <c r="BI578" s="14">
        <f t="shared" si="263"/>
        <v>3725595.38</v>
      </c>
      <c r="BJ578" s="14">
        <v>0</v>
      </c>
      <c r="BK578" s="14">
        <f t="shared" si="264"/>
        <v>3725595.38</v>
      </c>
      <c r="BL578" s="52">
        <v>0</v>
      </c>
      <c r="BM578" s="15">
        <f t="shared" si="265"/>
        <v>3725595.38</v>
      </c>
    </row>
    <row r="579" spans="1:65">
      <c r="A579" s="8">
        <v>577</v>
      </c>
      <c r="B579" s="1" t="s">
        <v>44</v>
      </c>
      <c r="C579" s="1">
        <v>1500</v>
      </c>
      <c r="D579" s="1" t="s">
        <v>60</v>
      </c>
      <c r="E579" s="1">
        <v>150000028</v>
      </c>
      <c r="F579" s="1" t="s">
        <v>60</v>
      </c>
      <c r="G579" s="1" t="s">
        <v>86</v>
      </c>
      <c r="H579" s="1">
        <v>1</v>
      </c>
      <c r="I579" s="1" t="s">
        <v>52</v>
      </c>
      <c r="J579" s="1" t="s">
        <v>49</v>
      </c>
      <c r="K579" s="1">
        <v>17406001</v>
      </c>
      <c r="L579" s="1" t="s">
        <v>50</v>
      </c>
      <c r="M579" s="1" t="s">
        <v>51</v>
      </c>
      <c r="N579" s="1" t="s">
        <v>64</v>
      </c>
      <c r="O579" s="1" t="s">
        <v>65</v>
      </c>
      <c r="P579" s="1" t="s">
        <v>66</v>
      </c>
      <c r="Q579" s="1" t="s">
        <v>67</v>
      </c>
      <c r="R579" s="1" t="s">
        <v>87</v>
      </c>
      <c r="S579" s="1" t="s">
        <v>88</v>
      </c>
      <c r="T579" s="2">
        <v>43333</v>
      </c>
      <c r="U579" s="2">
        <v>43333</v>
      </c>
      <c r="V579" s="1" t="s">
        <v>52</v>
      </c>
      <c r="W579" s="3">
        <v>1</v>
      </c>
      <c r="X579" s="1" t="s">
        <v>53</v>
      </c>
      <c r="Y579" s="4">
        <v>892500</v>
      </c>
      <c r="Z579" s="4">
        <v>-116920</v>
      </c>
      <c r="AA579" s="4">
        <v>0</v>
      </c>
      <c r="AB579" s="4">
        <v>0</v>
      </c>
      <c r="AC579" s="4">
        <v>0</v>
      </c>
      <c r="AD579" s="4">
        <v>892500</v>
      </c>
      <c r="AE579" s="5">
        <v>1685</v>
      </c>
      <c r="AF579" s="1" t="s">
        <v>70</v>
      </c>
      <c r="AG579" s="1" t="s">
        <v>71</v>
      </c>
      <c r="AH579" s="1" t="s">
        <v>89</v>
      </c>
      <c r="AI579" s="1" t="s">
        <v>57</v>
      </c>
      <c r="AJ579" s="5">
        <v>10950</v>
      </c>
      <c r="AK579" s="4">
        <v>-9258</v>
      </c>
      <c r="AL579" s="4">
        <v>0</v>
      </c>
      <c r="AM579" s="4">
        <v>0</v>
      </c>
      <c r="AN579" s="4">
        <v>0</v>
      </c>
      <c r="AO579" s="4">
        <v>-126178</v>
      </c>
      <c r="AP579" s="4">
        <v>-126178</v>
      </c>
      <c r="AQ579" s="4">
        <v>0</v>
      </c>
      <c r="AR579" s="4">
        <v>766322</v>
      </c>
      <c r="AS579" s="1" t="s">
        <v>52</v>
      </c>
      <c r="AT579" s="9">
        <f t="shared" si="234"/>
        <v>43333</v>
      </c>
      <c r="AU579" s="9">
        <f t="shared" si="235"/>
        <v>43313</v>
      </c>
      <c r="AV579" s="9">
        <v>44798</v>
      </c>
      <c r="AW579" s="11">
        <f t="shared" si="236"/>
        <v>4.0136986301369859</v>
      </c>
      <c r="AX579">
        <v>10</v>
      </c>
      <c r="AY579" s="12">
        <v>0.05</v>
      </c>
      <c r="AZ579">
        <f t="shared" si="237"/>
        <v>9.5000000000000001E-2</v>
      </c>
      <c r="BA579" s="13">
        <f t="shared" si="238"/>
        <v>892500</v>
      </c>
      <c r="BB579" s="17" t="s">
        <v>1853</v>
      </c>
      <c r="BC579">
        <f>MATCH(BB579,MONTHLY_INDEX!$A:$A,0)</f>
        <v>630</v>
      </c>
      <c r="BD579">
        <f>MATCH(AU579,MONTHLY_INDEX!$1:$1,0)</f>
        <v>80</v>
      </c>
      <c r="BE579">
        <f>INDEX(MONTHLY_INDEX!$1:$1048576,Final!BC579,Final!BD579)</f>
        <v>111.6</v>
      </c>
      <c r="BF579">
        <f>MATCH($BF$1,MONTHLY_INDEX!$1:$1,0)</f>
        <v>127</v>
      </c>
      <c r="BG579">
        <f>INDEX(MONTHLY_INDEX!$1:$1048576,Final!BC579,Final!BF579)</f>
        <v>151.1</v>
      </c>
      <c r="BH579" s="23">
        <f t="shared" ref="BH579:BH596" si="266">(BG579-BE579)/BE579</f>
        <v>0.35394265232974914</v>
      </c>
      <c r="BI579" s="14">
        <f t="shared" ref="BI579:BI596" si="267">(1+BH579)*BA579</f>
        <v>1208393.817204301</v>
      </c>
      <c r="BJ579" s="14">
        <f t="shared" ref="BJ579:BJ596" si="268">BI579*AZ579*AW579</f>
        <v>460762.21783399611</v>
      </c>
      <c r="BK579" s="15">
        <f t="shared" si="242"/>
        <v>747631.59937030496</v>
      </c>
      <c r="BL579" s="52">
        <v>0</v>
      </c>
      <c r="BM579" s="15">
        <f t="shared" ref="BM579:BM596" si="269">MAX((1-BL579)*BK579,BI579*AY579)</f>
        <v>747631.59937030496</v>
      </c>
    </row>
    <row r="580" spans="1:65">
      <c r="A580" s="8">
        <v>578</v>
      </c>
      <c r="B580" s="1" t="s">
        <v>44</v>
      </c>
      <c r="C580" s="1">
        <v>1500</v>
      </c>
      <c r="D580" s="1" t="s">
        <v>60</v>
      </c>
      <c r="E580" s="1">
        <v>150000028</v>
      </c>
      <c r="F580" s="1" t="s">
        <v>60</v>
      </c>
      <c r="G580" s="1" t="s">
        <v>90</v>
      </c>
      <c r="H580" s="1">
        <v>2</v>
      </c>
      <c r="I580" s="1" t="s">
        <v>52</v>
      </c>
      <c r="J580" s="1" t="s">
        <v>49</v>
      </c>
      <c r="K580" s="1">
        <v>17406001</v>
      </c>
      <c r="L580" s="1" t="s">
        <v>50</v>
      </c>
      <c r="M580" s="1" t="s">
        <v>51</v>
      </c>
      <c r="N580" s="1" t="s">
        <v>64</v>
      </c>
      <c r="O580" s="1" t="s">
        <v>65</v>
      </c>
      <c r="P580" s="1" t="s">
        <v>66</v>
      </c>
      <c r="Q580" s="1" t="s">
        <v>67</v>
      </c>
      <c r="R580" s="1" t="s">
        <v>87</v>
      </c>
      <c r="S580" s="1" t="s">
        <v>88</v>
      </c>
      <c r="T580" s="2">
        <v>43333</v>
      </c>
      <c r="U580" s="2">
        <v>43333</v>
      </c>
      <c r="V580" s="1" t="s">
        <v>52</v>
      </c>
      <c r="W580" s="3">
        <v>1</v>
      </c>
      <c r="X580" s="1" t="s">
        <v>53</v>
      </c>
      <c r="Y580" s="4">
        <v>472500</v>
      </c>
      <c r="Z580" s="4">
        <v>-61898</v>
      </c>
      <c r="AA580" s="4">
        <v>0</v>
      </c>
      <c r="AB580" s="4">
        <v>0</v>
      </c>
      <c r="AC580" s="4">
        <v>0</v>
      </c>
      <c r="AD580" s="4">
        <v>472500</v>
      </c>
      <c r="AE580" s="5">
        <v>1685</v>
      </c>
      <c r="AF580" s="1" t="s">
        <v>70</v>
      </c>
      <c r="AG580" s="1" t="s">
        <v>71</v>
      </c>
      <c r="AH580" s="1" t="s">
        <v>89</v>
      </c>
      <c r="AI580" s="1" t="s">
        <v>57</v>
      </c>
      <c r="AJ580" s="5">
        <v>10950</v>
      </c>
      <c r="AK580" s="4">
        <v>-4901</v>
      </c>
      <c r="AL580" s="4">
        <v>0</v>
      </c>
      <c r="AM580" s="4">
        <v>0</v>
      </c>
      <c r="AN580" s="4">
        <v>0</v>
      </c>
      <c r="AO580" s="4">
        <v>-66799</v>
      </c>
      <c r="AP580" s="4">
        <v>-66799</v>
      </c>
      <c r="AQ580" s="4">
        <v>0</v>
      </c>
      <c r="AR580" s="4">
        <v>405701</v>
      </c>
      <c r="AS580" s="1" t="s">
        <v>52</v>
      </c>
      <c r="AT580" s="9">
        <f t="shared" ref="AT580:AT643" si="270">T580</f>
        <v>43333</v>
      </c>
      <c r="AU580" s="9">
        <f t="shared" ref="AU580:AU643" si="271">DATE(YEAR(AT580),MONTH(AT580),DAY(1))</f>
        <v>43313</v>
      </c>
      <c r="AV580" s="9">
        <v>44798</v>
      </c>
      <c r="AW580" s="11">
        <f t="shared" ref="AW580:AW643" si="272">(AV580-AT580)/365</f>
        <v>4.0136986301369859</v>
      </c>
      <c r="AX580">
        <v>10</v>
      </c>
      <c r="AY580" s="12">
        <v>0.05</v>
      </c>
      <c r="AZ580">
        <f t="shared" ref="AZ580:AZ643" si="273">(1-AY580)/AX580</f>
        <v>9.5000000000000001E-2</v>
      </c>
      <c r="BA580" s="13">
        <f t="shared" ref="BA580:BA643" si="274">Y580</f>
        <v>472500</v>
      </c>
      <c r="BB580" s="17" t="s">
        <v>2189</v>
      </c>
      <c r="BC580">
        <f>MATCH(BB580,MONTHLY_INDEX!$A:$A,0)</f>
        <v>798</v>
      </c>
      <c r="BD580">
        <f>MATCH(AU580,MONTHLY_INDEX!$1:$1,0)</f>
        <v>80</v>
      </c>
      <c r="BE580">
        <f>INDEX(MONTHLY_INDEX!$1:$1048576,Final!BC580,Final!BD580)</f>
        <v>96</v>
      </c>
      <c r="BF580">
        <f>MATCH($BF$1,MONTHLY_INDEX!$1:$1,0)</f>
        <v>127</v>
      </c>
      <c r="BG580">
        <f>INDEX(MONTHLY_INDEX!$1:$1048576,Final!BC580,Final!BF580)</f>
        <v>95.3</v>
      </c>
      <c r="BH580" s="23">
        <f t="shared" si="266"/>
        <v>-7.2916666666666963E-3</v>
      </c>
      <c r="BI580" s="14">
        <f t="shared" si="267"/>
        <v>469054.6875</v>
      </c>
      <c r="BJ580" s="14">
        <f t="shared" si="268"/>
        <v>178851.19488441778</v>
      </c>
      <c r="BK580" s="15">
        <f t="shared" ref="BK580:BK643" si="275">MAX(BI580-BJ580,0)</f>
        <v>290203.49261558219</v>
      </c>
      <c r="BL580" s="52">
        <v>0</v>
      </c>
      <c r="BM580" s="15">
        <f t="shared" si="269"/>
        <v>290203.49261558219</v>
      </c>
    </row>
    <row r="581" spans="1:65">
      <c r="A581" s="8">
        <v>579</v>
      </c>
      <c r="B581" s="1" t="s">
        <v>44</v>
      </c>
      <c r="C581" s="1">
        <v>1500</v>
      </c>
      <c r="D581" s="1" t="s">
        <v>60</v>
      </c>
      <c r="E581" s="1">
        <v>150000028</v>
      </c>
      <c r="F581" s="1" t="s">
        <v>60</v>
      </c>
      <c r="G581" s="1" t="s">
        <v>91</v>
      </c>
      <c r="H581" s="1">
        <v>3</v>
      </c>
      <c r="I581" s="1" t="s">
        <v>52</v>
      </c>
      <c r="J581" s="1" t="s">
        <v>49</v>
      </c>
      <c r="K581" s="1">
        <v>17406001</v>
      </c>
      <c r="L581" s="1" t="s">
        <v>50</v>
      </c>
      <c r="M581" s="1" t="s">
        <v>51</v>
      </c>
      <c r="N581" s="1" t="s">
        <v>64</v>
      </c>
      <c r="O581" s="1" t="s">
        <v>65</v>
      </c>
      <c r="P581" s="1" t="s">
        <v>66</v>
      </c>
      <c r="Q581" s="1" t="s">
        <v>67</v>
      </c>
      <c r="R581" s="1" t="s">
        <v>87</v>
      </c>
      <c r="S581" s="1" t="s">
        <v>88</v>
      </c>
      <c r="T581" s="2">
        <v>43333</v>
      </c>
      <c r="U581" s="2">
        <v>43333</v>
      </c>
      <c r="V581" s="1" t="s">
        <v>52</v>
      </c>
      <c r="W581" s="3">
        <v>1</v>
      </c>
      <c r="X581" s="1" t="s">
        <v>53</v>
      </c>
      <c r="Y581" s="4">
        <v>637760</v>
      </c>
      <c r="Z581" s="4">
        <v>-83547</v>
      </c>
      <c r="AA581" s="4">
        <v>0</v>
      </c>
      <c r="AB581" s="4">
        <v>0</v>
      </c>
      <c r="AC581" s="4">
        <v>0</v>
      </c>
      <c r="AD581" s="4">
        <v>637760</v>
      </c>
      <c r="AE581" s="5">
        <v>1685</v>
      </c>
      <c r="AF581" s="1" t="s">
        <v>70</v>
      </c>
      <c r="AG581" s="1" t="s">
        <v>71</v>
      </c>
      <c r="AH581" s="1" t="s">
        <v>89</v>
      </c>
      <c r="AI581" s="1" t="s">
        <v>57</v>
      </c>
      <c r="AJ581" s="5">
        <v>10950</v>
      </c>
      <c r="AK581" s="4">
        <v>-6616</v>
      </c>
      <c r="AL581" s="4">
        <v>0</v>
      </c>
      <c r="AM581" s="4">
        <v>0</v>
      </c>
      <c r="AN581" s="4">
        <v>0</v>
      </c>
      <c r="AO581" s="4">
        <v>-90163</v>
      </c>
      <c r="AP581" s="4">
        <v>-90163</v>
      </c>
      <c r="AQ581" s="4">
        <v>0</v>
      </c>
      <c r="AR581" s="4">
        <v>547597</v>
      </c>
      <c r="AS581" s="1" t="s">
        <v>52</v>
      </c>
      <c r="AT581" s="9">
        <f t="shared" si="270"/>
        <v>43333</v>
      </c>
      <c r="AU581" s="9">
        <f t="shared" si="271"/>
        <v>43313</v>
      </c>
      <c r="AV581" s="9">
        <v>44798</v>
      </c>
      <c r="AW581" s="11">
        <f t="shared" si="272"/>
        <v>4.0136986301369859</v>
      </c>
      <c r="AX581">
        <v>10</v>
      </c>
      <c r="AY581" s="12">
        <v>0.05</v>
      </c>
      <c r="AZ581">
        <f t="shared" si="273"/>
        <v>9.5000000000000001E-2</v>
      </c>
      <c r="BA581" s="13">
        <f t="shared" si="274"/>
        <v>637760</v>
      </c>
      <c r="BB581" s="17" t="s">
        <v>2189</v>
      </c>
      <c r="BC581">
        <f>MATCH(BB581,MONTHLY_INDEX!$A:$A,0)</f>
        <v>798</v>
      </c>
      <c r="BD581">
        <f>MATCH(AU581,MONTHLY_INDEX!$1:$1,0)</f>
        <v>80</v>
      </c>
      <c r="BE581">
        <f>INDEX(MONTHLY_INDEX!$1:$1048576,Final!BC581,Final!BD581)</f>
        <v>96</v>
      </c>
      <c r="BF581">
        <f>MATCH($BF$1,MONTHLY_INDEX!$1:$1,0)</f>
        <v>127</v>
      </c>
      <c r="BG581">
        <f>INDEX(MONTHLY_INDEX!$1:$1048576,Final!BC581,Final!BF581)</f>
        <v>95.3</v>
      </c>
      <c r="BH581" s="23">
        <f t="shared" si="266"/>
        <v>-7.2916666666666963E-3</v>
      </c>
      <c r="BI581" s="14">
        <f t="shared" si="267"/>
        <v>633109.66666666663</v>
      </c>
      <c r="BJ581" s="14">
        <f t="shared" si="268"/>
        <v>241405.58317351594</v>
      </c>
      <c r="BK581" s="15">
        <f t="shared" si="275"/>
        <v>391704.08349315065</v>
      </c>
      <c r="BL581" s="52">
        <v>0</v>
      </c>
      <c r="BM581" s="15">
        <f t="shared" si="269"/>
        <v>391704.08349315065</v>
      </c>
    </row>
    <row r="582" spans="1:65">
      <c r="A582" s="8">
        <v>580</v>
      </c>
      <c r="B582" s="1" t="s">
        <v>44</v>
      </c>
      <c r="C582" s="1">
        <v>1500</v>
      </c>
      <c r="D582" s="1" t="s">
        <v>60</v>
      </c>
      <c r="E582" s="1">
        <v>150000028</v>
      </c>
      <c r="F582" s="1" t="s">
        <v>60</v>
      </c>
      <c r="G582" s="1" t="s">
        <v>92</v>
      </c>
      <c r="H582" s="1">
        <v>4</v>
      </c>
      <c r="I582" s="1" t="s">
        <v>52</v>
      </c>
      <c r="J582" s="1" t="s">
        <v>49</v>
      </c>
      <c r="K582" s="1">
        <v>17406001</v>
      </c>
      <c r="L582" s="1" t="s">
        <v>50</v>
      </c>
      <c r="M582" s="1" t="s">
        <v>51</v>
      </c>
      <c r="N582" s="1" t="s">
        <v>64</v>
      </c>
      <c r="O582" s="1" t="s">
        <v>65</v>
      </c>
      <c r="P582" s="1" t="s">
        <v>66</v>
      </c>
      <c r="Q582" s="1" t="s">
        <v>67</v>
      </c>
      <c r="R582" s="1" t="s">
        <v>87</v>
      </c>
      <c r="S582" s="1" t="s">
        <v>88</v>
      </c>
      <c r="T582" s="2">
        <v>43333</v>
      </c>
      <c r="U582" s="2">
        <v>43333</v>
      </c>
      <c r="V582" s="1" t="s">
        <v>52</v>
      </c>
      <c r="W582" s="3">
        <v>1</v>
      </c>
      <c r="X582" s="1" t="s">
        <v>53</v>
      </c>
      <c r="Y582" s="4">
        <v>21044329</v>
      </c>
      <c r="Z582" s="4">
        <v>-2756887</v>
      </c>
      <c r="AA582" s="4">
        <v>0</v>
      </c>
      <c r="AB582" s="4">
        <v>0</v>
      </c>
      <c r="AC582" s="4">
        <v>0</v>
      </c>
      <c r="AD582" s="4">
        <v>21044329</v>
      </c>
      <c r="AE582" s="5">
        <v>1685</v>
      </c>
      <c r="AF582" s="1" t="s">
        <v>70</v>
      </c>
      <c r="AG582" s="1" t="s">
        <v>71</v>
      </c>
      <c r="AH582" s="1" t="s">
        <v>89</v>
      </c>
      <c r="AI582" s="1" t="s">
        <v>57</v>
      </c>
      <c r="AJ582" s="5">
        <v>10950</v>
      </c>
      <c r="AK582" s="4">
        <v>-218303</v>
      </c>
      <c r="AL582" s="4">
        <v>0</v>
      </c>
      <c r="AM582" s="4">
        <v>0</v>
      </c>
      <c r="AN582" s="4">
        <v>0</v>
      </c>
      <c r="AO582" s="4">
        <v>-2975190</v>
      </c>
      <c r="AP582" s="4">
        <v>-2975190</v>
      </c>
      <c r="AQ582" s="4">
        <v>0</v>
      </c>
      <c r="AR582" s="4">
        <v>18069139</v>
      </c>
      <c r="AS582" s="1" t="s">
        <v>52</v>
      </c>
      <c r="AT582" s="9">
        <f t="shared" si="270"/>
        <v>43333</v>
      </c>
      <c r="AU582" s="9">
        <f t="shared" si="271"/>
        <v>43313</v>
      </c>
      <c r="AV582" s="9">
        <v>44798</v>
      </c>
      <c r="AW582" s="11">
        <f t="shared" si="272"/>
        <v>4.0136986301369859</v>
      </c>
      <c r="AX582">
        <v>25</v>
      </c>
      <c r="AY582" s="12">
        <v>0.05</v>
      </c>
      <c r="AZ582">
        <f t="shared" si="273"/>
        <v>3.7999999999999999E-2</v>
      </c>
      <c r="BA582" s="13">
        <f t="shared" si="274"/>
        <v>21044329</v>
      </c>
      <c r="BB582" s="17" t="s">
        <v>2189</v>
      </c>
      <c r="BC582">
        <f>MATCH(BB582,MONTHLY_INDEX!$A:$A,0)</f>
        <v>798</v>
      </c>
      <c r="BD582">
        <f>MATCH(AU582,MONTHLY_INDEX!$1:$1,0)</f>
        <v>80</v>
      </c>
      <c r="BE582">
        <f>INDEX(MONTHLY_INDEX!$1:$1048576,Final!BC582,Final!BD582)</f>
        <v>96</v>
      </c>
      <c r="BF582">
        <f>MATCH($BF$1,MONTHLY_INDEX!$1:$1,0)</f>
        <v>127</v>
      </c>
      <c r="BG582">
        <f>INDEX(MONTHLY_INDEX!$1:$1048576,Final!BC582,Final!BF582)</f>
        <v>95.3</v>
      </c>
      <c r="BH582" s="23">
        <f t="shared" si="266"/>
        <v>-7.2916666666666963E-3</v>
      </c>
      <c r="BI582" s="14">
        <f t="shared" si="267"/>
        <v>20890880.767708331</v>
      </c>
      <c r="BJ582" s="14">
        <f t="shared" si="268"/>
        <v>3186288.5817488292</v>
      </c>
      <c r="BK582" s="15">
        <f t="shared" si="275"/>
        <v>17704592.185959503</v>
      </c>
      <c r="BL582" s="52">
        <v>0</v>
      </c>
      <c r="BM582" s="15">
        <f t="shared" si="269"/>
        <v>17704592.185959503</v>
      </c>
    </row>
    <row r="583" spans="1:65">
      <c r="A583" s="8">
        <v>581</v>
      </c>
      <c r="B583" s="1" t="s">
        <v>44</v>
      </c>
      <c r="C583" s="1">
        <v>1500</v>
      </c>
      <c r="D583" s="1" t="s">
        <v>60</v>
      </c>
      <c r="E583" s="1">
        <v>150000028</v>
      </c>
      <c r="F583" s="1" t="s">
        <v>60</v>
      </c>
      <c r="G583" s="1" t="s">
        <v>93</v>
      </c>
      <c r="H583" s="1">
        <v>5</v>
      </c>
      <c r="I583" s="1" t="s">
        <v>52</v>
      </c>
      <c r="J583" s="1" t="s">
        <v>49</v>
      </c>
      <c r="K583" s="1">
        <v>17406001</v>
      </c>
      <c r="L583" s="1" t="s">
        <v>50</v>
      </c>
      <c r="M583" s="1" t="s">
        <v>51</v>
      </c>
      <c r="N583" s="1" t="s">
        <v>64</v>
      </c>
      <c r="O583" s="1" t="s">
        <v>65</v>
      </c>
      <c r="P583" s="1" t="s">
        <v>66</v>
      </c>
      <c r="Q583" s="1" t="s">
        <v>67</v>
      </c>
      <c r="R583" s="1" t="s">
        <v>87</v>
      </c>
      <c r="S583" s="1" t="s">
        <v>88</v>
      </c>
      <c r="T583" s="2">
        <v>43333</v>
      </c>
      <c r="U583" s="2">
        <v>43333</v>
      </c>
      <c r="V583" s="1" t="s">
        <v>52</v>
      </c>
      <c r="W583" s="3">
        <v>1</v>
      </c>
      <c r="X583" s="1" t="s">
        <v>53</v>
      </c>
      <c r="Y583" s="4">
        <v>969266</v>
      </c>
      <c r="Z583" s="4">
        <v>-126976</v>
      </c>
      <c r="AA583" s="4">
        <v>0</v>
      </c>
      <c r="AB583" s="4">
        <v>0</v>
      </c>
      <c r="AC583" s="4">
        <v>0</v>
      </c>
      <c r="AD583" s="4">
        <v>969266</v>
      </c>
      <c r="AE583" s="5">
        <v>1685</v>
      </c>
      <c r="AF583" s="1" t="s">
        <v>70</v>
      </c>
      <c r="AG583" s="1" t="s">
        <v>71</v>
      </c>
      <c r="AH583" s="1" t="s">
        <v>89</v>
      </c>
      <c r="AI583" s="1" t="s">
        <v>57</v>
      </c>
      <c r="AJ583" s="5">
        <v>10950</v>
      </c>
      <c r="AK583" s="4">
        <v>-10055</v>
      </c>
      <c r="AL583" s="4">
        <v>0</v>
      </c>
      <c r="AM583" s="4">
        <v>0</v>
      </c>
      <c r="AN583" s="4">
        <v>0</v>
      </c>
      <c r="AO583" s="4">
        <v>-137031</v>
      </c>
      <c r="AP583" s="4">
        <v>-137031</v>
      </c>
      <c r="AQ583" s="4">
        <v>0</v>
      </c>
      <c r="AR583" s="4">
        <v>832235</v>
      </c>
      <c r="AS583" s="1" t="s">
        <v>52</v>
      </c>
      <c r="AT583" s="9">
        <f t="shared" si="270"/>
        <v>43333</v>
      </c>
      <c r="AU583" s="9">
        <f t="shared" si="271"/>
        <v>43313</v>
      </c>
      <c r="AV583" s="9">
        <v>44798</v>
      </c>
      <c r="AW583" s="11">
        <f t="shared" si="272"/>
        <v>4.0136986301369859</v>
      </c>
      <c r="AX583">
        <v>25</v>
      </c>
      <c r="AY583" s="12">
        <v>0.05</v>
      </c>
      <c r="AZ583">
        <f t="shared" si="273"/>
        <v>3.7999999999999999E-2</v>
      </c>
      <c r="BA583" s="13">
        <f t="shared" si="274"/>
        <v>969266</v>
      </c>
      <c r="BB583" s="17" t="s">
        <v>2083</v>
      </c>
      <c r="BC583">
        <f>MATCH(BB583,MONTHLY_INDEX!$A:$A,0)</f>
        <v>745</v>
      </c>
      <c r="BD583">
        <f>MATCH(AU583,MONTHLY_INDEX!$1:$1,0)</f>
        <v>80</v>
      </c>
      <c r="BE583">
        <f>INDEX(MONTHLY_INDEX!$1:$1048576,Final!BC583,Final!BD583)</f>
        <v>106.4</v>
      </c>
      <c r="BF583">
        <f>MATCH($BF$1,MONTHLY_INDEX!$1:$1,0)</f>
        <v>127</v>
      </c>
      <c r="BG583">
        <f>INDEX(MONTHLY_INDEX!$1:$1048576,Final!BC583,Final!BF583)</f>
        <v>115.4</v>
      </c>
      <c r="BH583" s="23">
        <f t="shared" si="266"/>
        <v>8.4586466165413529E-2</v>
      </c>
      <c r="BI583" s="14">
        <f t="shared" si="267"/>
        <v>1051252.7857142857</v>
      </c>
      <c r="BJ583" s="14">
        <f t="shared" si="268"/>
        <v>160337.65090606653</v>
      </c>
      <c r="BK583" s="15">
        <f t="shared" si="275"/>
        <v>890915.13480821915</v>
      </c>
      <c r="BL583" s="52">
        <v>0</v>
      </c>
      <c r="BM583" s="15">
        <f t="shared" si="269"/>
        <v>890915.13480821915</v>
      </c>
    </row>
    <row r="584" spans="1:65">
      <c r="A584" s="8">
        <v>582</v>
      </c>
      <c r="B584" s="1" t="s">
        <v>44</v>
      </c>
      <c r="C584" s="1">
        <v>1500</v>
      </c>
      <c r="D584" s="1" t="s">
        <v>60</v>
      </c>
      <c r="E584" s="1">
        <v>150000028</v>
      </c>
      <c r="F584" s="1" t="s">
        <v>60</v>
      </c>
      <c r="G584" s="1" t="s">
        <v>94</v>
      </c>
      <c r="H584" s="1">
        <v>6</v>
      </c>
      <c r="I584" s="1" t="s">
        <v>52</v>
      </c>
      <c r="J584" s="1" t="s">
        <v>49</v>
      </c>
      <c r="K584" s="1">
        <v>17406001</v>
      </c>
      <c r="L584" s="1" t="s">
        <v>50</v>
      </c>
      <c r="M584" s="1" t="s">
        <v>51</v>
      </c>
      <c r="N584" s="1" t="s">
        <v>64</v>
      </c>
      <c r="O584" s="1" t="s">
        <v>65</v>
      </c>
      <c r="P584" s="1" t="s">
        <v>66</v>
      </c>
      <c r="Q584" s="1" t="s">
        <v>67</v>
      </c>
      <c r="R584" s="1" t="s">
        <v>87</v>
      </c>
      <c r="S584" s="1" t="s">
        <v>88</v>
      </c>
      <c r="T584" s="2">
        <v>43333</v>
      </c>
      <c r="U584" s="2">
        <v>43333</v>
      </c>
      <c r="V584" s="1" t="s">
        <v>52</v>
      </c>
      <c r="W584" s="3">
        <v>1</v>
      </c>
      <c r="X584" s="1" t="s">
        <v>53</v>
      </c>
      <c r="Y584" s="4">
        <v>735000</v>
      </c>
      <c r="Z584" s="4">
        <v>-96287</v>
      </c>
      <c r="AA584" s="4">
        <v>0</v>
      </c>
      <c r="AB584" s="4">
        <v>0</v>
      </c>
      <c r="AC584" s="4">
        <v>0</v>
      </c>
      <c r="AD584" s="4">
        <v>735000</v>
      </c>
      <c r="AE584" s="5">
        <v>1685</v>
      </c>
      <c r="AF584" s="1" t="s">
        <v>70</v>
      </c>
      <c r="AG584" s="1" t="s">
        <v>71</v>
      </c>
      <c r="AH584" s="1" t="s">
        <v>89</v>
      </c>
      <c r="AI584" s="1" t="s">
        <v>57</v>
      </c>
      <c r="AJ584" s="5">
        <v>10950</v>
      </c>
      <c r="AK584" s="4">
        <v>-7625</v>
      </c>
      <c r="AL584" s="4">
        <v>0</v>
      </c>
      <c r="AM584" s="4">
        <v>0</v>
      </c>
      <c r="AN584" s="4">
        <v>0</v>
      </c>
      <c r="AO584" s="4">
        <v>-103912</v>
      </c>
      <c r="AP584" s="4">
        <v>-103912</v>
      </c>
      <c r="AQ584" s="4">
        <v>0</v>
      </c>
      <c r="AR584" s="4">
        <v>631088</v>
      </c>
      <c r="AS584" s="1" t="s">
        <v>52</v>
      </c>
      <c r="AT584" s="9">
        <f t="shared" si="270"/>
        <v>43333</v>
      </c>
      <c r="AU584" s="9">
        <f t="shared" si="271"/>
        <v>43313</v>
      </c>
      <c r="AV584" s="9">
        <v>44798</v>
      </c>
      <c r="AW584" s="11">
        <f t="shared" si="272"/>
        <v>4.0136986301369859</v>
      </c>
      <c r="AX584">
        <v>10</v>
      </c>
      <c r="AY584" s="12">
        <v>0.05</v>
      </c>
      <c r="AZ584">
        <f t="shared" si="273"/>
        <v>9.5000000000000001E-2</v>
      </c>
      <c r="BA584" s="13">
        <f t="shared" si="274"/>
        <v>735000</v>
      </c>
      <c r="BB584" s="17" t="s">
        <v>1853</v>
      </c>
      <c r="BC584">
        <f>MATCH(BB584,MONTHLY_INDEX!$A:$A,0)</f>
        <v>630</v>
      </c>
      <c r="BD584">
        <f>MATCH(AU584,MONTHLY_INDEX!$1:$1,0)</f>
        <v>80</v>
      </c>
      <c r="BE584">
        <f>INDEX(MONTHLY_INDEX!$1:$1048576,Final!BC584,Final!BD584)</f>
        <v>111.6</v>
      </c>
      <c r="BF584">
        <f>MATCH($BF$1,MONTHLY_INDEX!$1:$1,0)</f>
        <v>127</v>
      </c>
      <c r="BG584">
        <f>INDEX(MONTHLY_INDEX!$1:$1048576,Final!BC584,Final!BF584)</f>
        <v>151.1</v>
      </c>
      <c r="BH584" s="23">
        <f t="shared" si="266"/>
        <v>0.35394265232974914</v>
      </c>
      <c r="BI584" s="14">
        <f t="shared" si="267"/>
        <v>995147.84946236562</v>
      </c>
      <c r="BJ584" s="14">
        <f t="shared" si="268"/>
        <v>379451.2382162321</v>
      </c>
      <c r="BK584" s="15">
        <f t="shared" si="275"/>
        <v>615696.61124613346</v>
      </c>
      <c r="BL584" s="52">
        <v>0</v>
      </c>
      <c r="BM584" s="15">
        <f t="shared" si="269"/>
        <v>615696.61124613346</v>
      </c>
    </row>
    <row r="585" spans="1:65">
      <c r="A585" s="8">
        <v>583</v>
      </c>
      <c r="B585" s="1" t="s">
        <v>44</v>
      </c>
      <c r="C585" s="1">
        <v>1500</v>
      </c>
      <c r="D585" s="1" t="s">
        <v>60</v>
      </c>
      <c r="E585" s="1">
        <v>150000028</v>
      </c>
      <c r="F585" s="1" t="s">
        <v>60</v>
      </c>
      <c r="G585" s="1" t="s">
        <v>95</v>
      </c>
      <c r="H585" s="1">
        <v>7</v>
      </c>
      <c r="I585" s="1" t="s">
        <v>52</v>
      </c>
      <c r="J585" s="1" t="s">
        <v>49</v>
      </c>
      <c r="K585" s="1">
        <v>17406001</v>
      </c>
      <c r="L585" s="1" t="s">
        <v>50</v>
      </c>
      <c r="M585" s="1" t="s">
        <v>51</v>
      </c>
      <c r="N585" s="1" t="s">
        <v>64</v>
      </c>
      <c r="O585" s="1" t="s">
        <v>65</v>
      </c>
      <c r="P585" s="1" t="s">
        <v>66</v>
      </c>
      <c r="Q585" s="1" t="s">
        <v>67</v>
      </c>
      <c r="R585" s="1" t="s">
        <v>87</v>
      </c>
      <c r="S585" s="1" t="s">
        <v>88</v>
      </c>
      <c r="T585" s="2">
        <v>43333</v>
      </c>
      <c r="U585" s="2">
        <v>43333</v>
      </c>
      <c r="V585" s="1" t="s">
        <v>52</v>
      </c>
      <c r="W585" s="3">
        <v>1</v>
      </c>
      <c r="X585" s="1" t="s">
        <v>53</v>
      </c>
      <c r="Y585" s="4">
        <v>126000</v>
      </c>
      <c r="Z585" s="4">
        <v>-16506</v>
      </c>
      <c r="AA585" s="4">
        <v>0</v>
      </c>
      <c r="AB585" s="4">
        <v>0</v>
      </c>
      <c r="AC585" s="4">
        <v>0</v>
      </c>
      <c r="AD585" s="4">
        <v>126000</v>
      </c>
      <c r="AE585" s="5">
        <v>1685</v>
      </c>
      <c r="AF585" s="1" t="s">
        <v>70</v>
      </c>
      <c r="AG585" s="1" t="s">
        <v>71</v>
      </c>
      <c r="AH585" s="1" t="s">
        <v>89</v>
      </c>
      <c r="AI585" s="1" t="s">
        <v>57</v>
      </c>
      <c r="AJ585" s="5">
        <v>10950</v>
      </c>
      <c r="AK585" s="4">
        <v>-1307</v>
      </c>
      <c r="AL585" s="4">
        <v>0</v>
      </c>
      <c r="AM585" s="4">
        <v>0</v>
      </c>
      <c r="AN585" s="4">
        <v>0</v>
      </c>
      <c r="AO585" s="4">
        <v>-17813</v>
      </c>
      <c r="AP585" s="4">
        <v>-17813</v>
      </c>
      <c r="AQ585" s="4">
        <v>0</v>
      </c>
      <c r="AR585" s="4">
        <v>108187</v>
      </c>
      <c r="AS585" s="1" t="s">
        <v>52</v>
      </c>
      <c r="AT585" s="9">
        <f t="shared" si="270"/>
        <v>43333</v>
      </c>
      <c r="AU585" s="9">
        <f t="shared" si="271"/>
        <v>43313</v>
      </c>
      <c r="AV585" s="9">
        <v>44798</v>
      </c>
      <c r="AW585" s="11">
        <f t="shared" si="272"/>
        <v>4.0136986301369859</v>
      </c>
      <c r="AX585">
        <v>25</v>
      </c>
      <c r="AY585" s="12">
        <v>0.05</v>
      </c>
      <c r="AZ585">
        <f t="shared" si="273"/>
        <v>3.7999999999999999E-2</v>
      </c>
      <c r="BA585" s="13">
        <f t="shared" si="274"/>
        <v>126000</v>
      </c>
      <c r="BB585" s="17" t="s">
        <v>2189</v>
      </c>
      <c r="BC585">
        <f>MATCH(BB585,MONTHLY_INDEX!$A:$A,0)</f>
        <v>798</v>
      </c>
      <c r="BD585">
        <f>MATCH(AU585,MONTHLY_INDEX!$1:$1,0)</f>
        <v>80</v>
      </c>
      <c r="BE585">
        <f>INDEX(MONTHLY_INDEX!$1:$1048576,Final!BC585,Final!BD585)</f>
        <v>96</v>
      </c>
      <c r="BF585">
        <f>MATCH($BF$1,MONTHLY_INDEX!$1:$1,0)</f>
        <v>127</v>
      </c>
      <c r="BG585">
        <f>INDEX(MONTHLY_INDEX!$1:$1048576,Final!BC585,Final!BF585)</f>
        <v>95.3</v>
      </c>
      <c r="BH585" s="23">
        <f t="shared" si="266"/>
        <v>-7.2916666666666963E-3</v>
      </c>
      <c r="BI585" s="14">
        <f t="shared" si="267"/>
        <v>125081.25</v>
      </c>
      <c r="BJ585" s="14">
        <f t="shared" si="268"/>
        <v>19077.460787671229</v>
      </c>
      <c r="BK585" s="15">
        <f t="shared" si="275"/>
        <v>106003.78921232877</v>
      </c>
      <c r="BL585" s="52">
        <v>0</v>
      </c>
      <c r="BM585" s="15">
        <f t="shared" si="269"/>
        <v>106003.78921232877</v>
      </c>
    </row>
    <row r="586" spans="1:65">
      <c r="A586" s="8">
        <v>584</v>
      </c>
      <c r="B586" s="1" t="s">
        <v>44</v>
      </c>
      <c r="C586" s="1">
        <v>1500</v>
      </c>
      <c r="D586" s="1" t="s">
        <v>60</v>
      </c>
      <c r="E586" s="1">
        <v>150000028</v>
      </c>
      <c r="F586" s="1" t="s">
        <v>60</v>
      </c>
      <c r="G586" s="1" t="s">
        <v>96</v>
      </c>
      <c r="H586" s="1">
        <v>8</v>
      </c>
      <c r="I586" s="1" t="s">
        <v>52</v>
      </c>
      <c r="J586" s="1" t="s">
        <v>49</v>
      </c>
      <c r="K586" s="1">
        <v>17406001</v>
      </c>
      <c r="L586" s="1" t="s">
        <v>50</v>
      </c>
      <c r="M586" s="1" t="s">
        <v>51</v>
      </c>
      <c r="N586" s="1" t="s">
        <v>64</v>
      </c>
      <c r="O586" s="1" t="s">
        <v>65</v>
      </c>
      <c r="P586" s="1" t="s">
        <v>66</v>
      </c>
      <c r="Q586" s="1" t="s">
        <v>67</v>
      </c>
      <c r="R586" s="1" t="s">
        <v>87</v>
      </c>
      <c r="S586" s="1" t="s">
        <v>88</v>
      </c>
      <c r="T586" s="2">
        <v>43333</v>
      </c>
      <c r="U586" s="2">
        <v>43333</v>
      </c>
      <c r="V586" s="1" t="s">
        <v>52</v>
      </c>
      <c r="W586" s="3">
        <v>1</v>
      </c>
      <c r="X586" s="1" t="s">
        <v>53</v>
      </c>
      <c r="Y586" s="4">
        <v>29327302</v>
      </c>
      <c r="Z586" s="4">
        <v>-3841988</v>
      </c>
      <c r="AA586" s="4">
        <v>0</v>
      </c>
      <c r="AB586" s="4">
        <v>0</v>
      </c>
      <c r="AC586" s="4">
        <v>0</v>
      </c>
      <c r="AD586" s="4">
        <v>29327302</v>
      </c>
      <c r="AE586" s="5">
        <v>1685</v>
      </c>
      <c r="AF586" s="1" t="s">
        <v>70</v>
      </c>
      <c r="AG586" s="1" t="s">
        <v>71</v>
      </c>
      <c r="AH586" s="1" t="s">
        <v>89</v>
      </c>
      <c r="AI586" s="1" t="s">
        <v>57</v>
      </c>
      <c r="AJ586" s="5">
        <v>10950</v>
      </c>
      <c r="AK586" s="4">
        <v>-304227</v>
      </c>
      <c r="AL586" s="4">
        <v>0</v>
      </c>
      <c r="AM586" s="4">
        <v>0</v>
      </c>
      <c r="AN586" s="4">
        <v>0</v>
      </c>
      <c r="AO586" s="4">
        <v>-4146215</v>
      </c>
      <c r="AP586" s="4">
        <v>-4146215</v>
      </c>
      <c r="AQ586" s="4">
        <v>0</v>
      </c>
      <c r="AR586" s="4">
        <v>25181087</v>
      </c>
      <c r="AS586" s="1" t="s">
        <v>52</v>
      </c>
      <c r="AT586" s="9">
        <f t="shared" si="270"/>
        <v>43333</v>
      </c>
      <c r="AU586" s="9">
        <f t="shared" si="271"/>
        <v>43313</v>
      </c>
      <c r="AV586" s="9">
        <v>44798</v>
      </c>
      <c r="AW586" s="11">
        <f t="shared" si="272"/>
        <v>4.0136986301369859</v>
      </c>
      <c r="AX586">
        <v>25</v>
      </c>
      <c r="AY586" s="12">
        <v>0.05</v>
      </c>
      <c r="AZ586">
        <f t="shared" si="273"/>
        <v>3.7999999999999999E-2</v>
      </c>
      <c r="BA586" s="13">
        <f t="shared" si="274"/>
        <v>29327302</v>
      </c>
      <c r="BB586" s="17" t="s">
        <v>2189</v>
      </c>
      <c r="BC586">
        <f>MATCH(BB586,MONTHLY_INDEX!$A:$A,0)</f>
        <v>798</v>
      </c>
      <c r="BD586">
        <f>MATCH(AU586,MONTHLY_INDEX!$1:$1,0)</f>
        <v>80</v>
      </c>
      <c r="BE586">
        <f>INDEX(MONTHLY_INDEX!$1:$1048576,Final!BC586,Final!BD586)</f>
        <v>96</v>
      </c>
      <c r="BF586">
        <f>MATCH($BF$1,MONTHLY_INDEX!$1:$1,0)</f>
        <v>127</v>
      </c>
      <c r="BG586">
        <f>INDEX(MONTHLY_INDEX!$1:$1048576,Final!BC586,Final!BF586)</f>
        <v>95.3</v>
      </c>
      <c r="BH586" s="23">
        <f t="shared" si="266"/>
        <v>-7.2916666666666963E-3</v>
      </c>
      <c r="BI586" s="14">
        <f t="shared" si="267"/>
        <v>29113457.089583334</v>
      </c>
      <c r="BJ586" s="14">
        <f t="shared" si="268"/>
        <v>4440400.4278824767</v>
      </c>
      <c r="BK586" s="15">
        <f t="shared" si="275"/>
        <v>24673056.661700856</v>
      </c>
      <c r="BL586" s="52">
        <v>0</v>
      </c>
      <c r="BM586" s="15">
        <f t="shared" si="269"/>
        <v>24673056.661700856</v>
      </c>
    </row>
    <row r="587" spans="1:65">
      <c r="A587" s="8">
        <v>585</v>
      </c>
      <c r="B587" s="1" t="s">
        <v>44</v>
      </c>
      <c r="C587" s="1">
        <v>1500</v>
      </c>
      <c r="D587" s="1" t="s">
        <v>60</v>
      </c>
      <c r="E587" s="1">
        <v>150000028</v>
      </c>
      <c r="F587" s="1" t="s">
        <v>60</v>
      </c>
      <c r="G587" s="1" t="s">
        <v>97</v>
      </c>
      <c r="H587" s="1">
        <v>9</v>
      </c>
      <c r="I587" s="1" t="s">
        <v>52</v>
      </c>
      <c r="J587" s="1" t="s">
        <v>49</v>
      </c>
      <c r="K587" s="1">
        <v>17406001</v>
      </c>
      <c r="L587" s="1" t="s">
        <v>50</v>
      </c>
      <c r="M587" s="1" t="s">
        <v>51</v>
      </c>
      <c r="N587" s="1" t="s">
        <v>64</v>
      </c>
      <c r="O587" s="1" t="s">
        <v>65</v>
      </c>
      <c r="P587" s="1" t="s">
        <v>66</v>
      </c>
      <c r="Q587" s="1" t="s">
        <v>67</v>
      </c>
      <c r="R587" s="1" t="s">
        <v>87</v>
      </c>
      <c r="S587" s="1" t="s">
        <v>88</v>
      </c>
      <c r="T587" s="2">
        <v>43333</v>
      </c>
      <c r="U587" s="2">
        <v>43333</v>
      </c>
      <c r="V587" s="1" t="s">
        <v>52</v>
      </c>
      <c r="W587" s="3">
        <v>1</v>
      </c>
      <c r="X587" s="1" t="s">
        <v>53</v>
      </c>
      <c r="Y587" s="4">
        <v>1517250</v>
      </c>
      <c r="Z587" s="4">
        <v>-198765</v>
      </c>
      <c r="AA587" s="4">
        <v>0</v>
      </c>
      <c r="AB587" s="4">
        <v>0</v>
      </c>
      <c r="AC587" s="4">
        <v>0</v>
      </c>
      <c r="AD587" s="4">
        <v>1517250</v>
      </c>
      <c r="AE587" s="5">
        <v>1685</v>
      </c>
      <c r="AF587" s="1" t="s">
        <v>70</v>
      </c>
      <c r="AG587" s="1" t="s">
        <v>71</v>
      </c>
      <c r="AH587" s="1" t="s">
        <v>89</v>
      </c>
      <c r="AI587" s="1" t="s">
        <v>57</v>
      </c>
      <c r="AJ587" s="5">
        <v>10950</v>
      </c>
      <c r="AK587" s="4">
        <v>-15739</v>
      </c>
      <c r="AL587" s="4">
        <v>0</v>
      </c>
      <c r="AM587" s="4">
        <v>0</v>
      </c>
      <c r="AN587" s="4">
        <v>0</v>
      </c>
      <c r="AO587" s="4">
        <v>-214504</v>
      </c>
      <c r="AP587" s="4">
        <v>-214504</v>
      </c>
      <c r="AQ587" s="4">
        <v>0</v>
      </c>
      <c r="AR587" s="4">
        <v>1302746</v>
      </c>
      <c r="AS587" s="1" t="s">
        <v>52</v>
      </c>
      <c r="AT587" s="9">
        <f t="shared" si="270"/>
        <v>43333</v>
      </c>
      <c r="AU587" s="9">
        <f t="shared" si="271"/>
        <v>43313</v>
      </c>
      <c r="AV587" s="9">
        <v>44798</v>
      </c>
      <c r="AW587" s="11">
        <f t="shared" si="272"/>
        <v>4.0136986301369859</v>
      </c>
      <c r="AX587">
        <v>15</v>
      </c>
      <c r="AY587" s="12">
        <v>0.05</v>
      </c>
      <c r="AZ587">
        <f t="shared" si="273"/>
        <v>6.3333333333333325E-2</v>
      </c>
      <c r="BA587" s="13">
        <f t="shared" si="274"/>
        <v>1517250</v>
      </c>
      <c r="BB587" s="17" t="s">
        <v>1941</v>
      </c>
      <c r="BC587">
        <f>MATCH(BB587,MONTHLY_INDEX!$A:$A,0)</f>
        <v>674</v>
      </c>
      <c r="BD587">
        <f>MATCH(AU587,MONTHLY_INDEX!$1:$1,0)</f>
        <v>80</v>
      </c>
      <c r="BE587">
        <f>INDEX(MONTHLY_INDEX!$1:$1048576,Final!BC587,Final!BD587)</f>
        <v>105.1</v>
      </c>
      <c r="BF587">
        <f>MATCH($BF$1,MONTHLY_INDEX!$1:$1,0)</f>
        <v>127</v>
      </c>
      <c r="BG587">
        <f>INDEX(MONTHLY_INDEX!$1:$1048576,Final!BC587,Final!BF587)</f>
        <v>122.8</v>
      </c>
      <c r="BH587" s="23">
        <f t="shared" si="266"/>
        <v>0.16841103710751668</v>
      </c>
      <c r="BI587" s="14">
        <f t="shared" si="267"/>
        <v>1772771.6460513796</v>
      </c>
      <c r="BJ587" s="14">
        <f t="shared" si="268"/>
        <v>450640.17139580037</v>
      </c>
      <c r="BK587" s="15">
        <f t="shared" si="275"/>
        <v>1322131.4746555793</v>
      </c>
      <c r="BL587" s="52">
        <v>0</v>
      </c>
      <c r="BM587" s="15">
        <f t="shared" si="269"/>
        <v>1322131.4746555793</v>
      </c>
    </row>
    <row r="588" spans="1:65">
      <c r="A588" s="8">
        <v>586</v>
      </c>
      <c r="B588" s="1" t="s">
        <v>44</v>
      </c>
      <c r="C588" s="1">
        <v>1500</v>
      </c>
      <c r="D588" s="1" t="s">
        <v>60</v>
      </c>
      <c r="E588" s="1">
        <v>150000028</v>
      </c>
      <c r="F588" s="1" t="s">
        <v>60</v>
      </c>
      <c r="G588" s="1" t="s">
        <v>98</v>
      </c>
      <c r="H588" s="1">
        <v>10</v>
      </c>
      <c r="I588" s="1" t="s">
        <v>52</v>
      </c>
      <c r="J588" s="1" t="s">
        <v>49</v>
      </c>
      <c r="K588" s="1">
        <v>17406001</v>
      </c>
      <c r="L588" s="1" t="s">
        <v>50</v>
      </c>
      <c r="M588" s="1" t="s">
        <v>51</v>
      </c>
      <c r="N588" s="1" t="s">
        <v>64</v>
      </c>
      <c r="O588" s="1" t="s">
        <v>65</v>
      </c>
      <c r="P588" s="1" t="s">
        <v>66</v>
      </c>
      <c r="Q588" s="1" t="s">
        <v>67</v>
      </c>
      <c r="R588" s="1" t="s">
        <v>87</v>
      </c>
      <c r="S588" s="1" t="s">
        <v>88</v>
      </c>
      <c r="T588" s="2">
        <v>43333</v>
      </c>
      <c r="U588" s="2">
        <v>43333</v>
      </c>
      <c r="V588" s="1" t="s">
        <v>52</v>
      </c>
      <c r="W588" s="3">
        <v>1</v>
      </c>
      <c r="X588" s="1" t="s">
        <v>53</v>
      </c>
      <c r="Y588" s="4">
        <v>312900</v>
      </c>
      <c r="Z588" s="4">
        <v>-40991</v>
      </c>
      <c r="AA588" s="4">
        <v>0</v>
      </c>
      <c r="AB588" s="4">
        <v>0</v>
      </c>
      <c r="AC588" s="4">
        <v>0</v>
      </c>
      <c r="AD588" s="4">
        <v>312900</v>
      </c>
      <c r="AE588" s="5">
        <v>1685</v>
      </c>
      <c r="AF588" s="1" t="s">
        <v>70</v>
      </c>
      <c r="AG588" s="1" t="s">
        <v>71</v>
      </c>
      <c r="AH588" s="1" t="s">
        <v>89</v>
      </c>
      <c r="AI588" s="1" t="s">
        <v>57</v>
      </c>
      <c r="AJ588" s="5">
        <v>10950</v>
      </c>
      <c r="AK588" s="4">
        <v>-3246</v>
      </c>
      <c r="AL588" s="4">
        <v>0</v>
      </c>
      <c r="AM588" s="4">
        <v>0</v>
      </c>
      <c r="AN588" s="4">
        <v>0</v>
      </c>
      <c r="AO588" s="4">
        <v>-44237</v>
      </c>
      <c r="AP588" s="4">
        <v>-44237</v>
      </c>
      <c r="AQ588" s="4">
        <v>0</v>
      </c>
      <c r="AR588" s="4">
        <v>268663</v>
      </c>
      <c r="AS588" s="1" t="s">
        <v>52</v>
      </c>
      <c r="AT588" s="9">
        <f t="shared" si="270"/>
        <v>43333</v>
      </c>
      <c r="AU588" s="9">
        <f t="shared" si="271"/>
        <v>43313</v>
      </c>
      <c r="AV588" s="9">
        <v>44798</v>
      </c>
      <c r="AW588" s="11">
        <f t="shared" si="272"/>
        <v>4.0136986301369859</v>
      </c>
      <c r="AX588">
        <v>10</v>
      </c>
      <c r="AY588" s="12">
        <v>0.05</v>
      </c>
      <c r="AZ588">
        <f t="shared" si="273"/>
        <v>9.5000000000000001E-2</v>
      </c>
      <c r="BA588" s="13">
        <f t="shared" si="274"/>
        <v>312900</v>
      </c>
      <c r="BB588" s="17" t="s">
        <v>2189</v>
      </c>
      <c r="BC588">
        <f>MATCH(BB588,MONTHLY_INDEX!$A:$A,0)</f>
        <v>798</v>
      </c>
      <c r="BD588">
        <f>MATCH(AU588,MONTHLY_INDEX!$1:$1,0)</f>
        <v>80</v>
      </c>
      <c r="BE588">
        <f>INDEX(MONTHLY_INDEX!$1:$1048576,Final!BC588,Final!BD588)</f>
        <v>96</v>
      </c>
      <c r="BF588">
        <f>MATCH($BF$1,MONTHLY_INDEX!$1:$1,0)</f>
        <v>127</v>
      </c>
      <c r="BG588">
        <f>INDEX(MONTHLY_INDEX!$1:$1048576,Final!BC588,Final!BF588)</f>
        <v>95.3</v>
      </c>
      <c r="BH588" s="23">
        <f t="shared" si="266"/>
        <v>-7.2916666666666963E-3</v>
      </c>
      <c r="BI588" s="14">
        <f t="shared" si="267"/>
        <v>310618.4375</v>
      </c>
      <c r="BJ588" s="14">
        <f t="shared" si="268"/>
        <v>118439.2357234589</v>
      </c>
      <c r="BK588" s="15">
        <f t="shared" si="275"/>
        <v>192179.2017765411</v>
      </c>
      <c r="BL588" s="52">
        <v>0</v>
      </c>
      <c r="BM588" s="15">
        <f t="shared" si="269"/>
        <v>192179.2017765411</v>
      </c>
    </row>
    <row r="589" spans="1:65">
      <c r="A589" s="8">
        <v>587</v>
      </c>
      <c r="B589" s="1" t="s">
        <v>44</v>
      </c>
      <c r="C589" s="1">
        <v>1500</v>
      </c>
      <c r="D589" s="1" t="s">
        <v>60</v>
      </c>
      <c r="E589" s="1">
        <v>150000028</v>
      </c>
      <c r="F589" s="1" t="s">
        <v>60</v>
      </c>
      <c r="G589" s="1" t="s">
        <v>99</v>
      </c>
      <c r="H589" s="1">
        <v>11</v>
      </c>
      <c r="I589" s="1" t="s">
        <v>52</v>
      </c>
      <c r="J589" s="1" t="s">
        <v>49</v>
      </c>
      <c r="K589" s="1">
        <v>17406001</v>
      </c>
      <c r="L589" s="1" t="s">
        <v>50</v>
      </c>
      <c r="M589" s="1" t="s">
        <v>51</v>
      </c>
      <c r="N589" s="1" t="s">
        <v>64</v>
      </c>
      <c r="O589" s="1" t="s">
        <v>65</v>
      </c>
      <c r="P589" s="1" t="s">
        <v>66</v>
      </c>
      <c r="Q589" s="1" t="s">
        <v>67</v>
      </c>
      <c r="R589" s="1" t="s">
        <v>87</v>
      </c>
      <c r="S589" s="1" t="s">
        <v>88</v>
      </c>
      <c r="T589" s="2">
        <v>43333</v>
      </c>
      <c r="U589" s="2">
        <v>43333</v>
      </c>
      <c r="V589" s="1" t="s">
        <v>52</v>
      </c>
      <c r="W589" s="3">
        <v>1</v>
      </c>
      <c r="X589" s="1" t="s">
        <v>53</v>
      </c>
      <c r="Y589" s="4">
        <v>1174950</v>
      </c>
      <c r="Z589" s="4">
        <v>-153922</v>
      </c>
      <c r="AA589" s="4">
        <v>0</v>
      </c>
      <c r="AB589" s="4">
        <v>0</v>
      </c>
      <c r="AC589" s="4">
        <v>0</v>
      </c>
      <c r="AD589" s="4">
        <v>1174950</v>
      </c>
      <c r="AE589" s="5">
        <v>1685</v>
      </c>
      <c r="AF589" s="1" t="s">
        <v>70</v>
      </c>
      <c r="AG589" s="1" t="s">
        <v>71</v>
      </c>
      <c r="AH589" s="1" t="s">
        <v>89</v>
      </c>
      <c r="AI589" s="1" t="s">
        <v>57</v>
      </c>
      <c r="AJ589" s="5">
        <v>10950</v>
      </c>
      <c r="AK589" s="4">
        <v>-12188</v>
      </c>
      <c r="AL589" s="4">
        <v>0</v>
      </c>
      <c r="AM589" s="4">
        <v>0</v>
      </c>
      <c r="AN589" s="4">
        <v>0</v>
      </c>
      <c r="AO589" s="4">
        <v>-166110</v>
      </c>
      <c r="AP589" s="4">
        <v>-166110</v>
      </c>
      <c r="AQ589" s="4">
        <v>0</v>
      </c>
      <c r="AR589" s="4">
        <v>1008840</v>
      </c>
      <c r="AS589" s="1" t="s">
        <v>52</v>
      </c>
      <c r="AT589" s="9">
        <f t="shared" si="270"/>
        <v>43333</v>
      </c>
      <c r="AU589" s="9">
        <f t="shared" si="271"/>
        <v>43313</v>
      </c>
      <c r="AV589" s="9">
        <v>44798</v>
      </c>
      <c r="AW589" s="11">
        <f t="shared" si="272"/>
        <v>4.0136986301369859</v>
      </c>
      <c r="AX589">
        <v>10</v>
      </c>
      <c r="AY589" s="12">
        <v>0.05</v>
      </c>
      <c r="AZ589">
        <f t="shared" si="273"/>
        <v>9.5000000000000001E-2</v>
      </c>
      <c r="BA589" s="13">
        <f t="shared" si="274"/>
        <v>1174950</v>
      </c>
      <c r="BB589" s="17" t="s">
        <v>2189</v>
      </c>
      <c r="BC589">
        <f>MATCH(BB589,MONTHLY_INDEX!$A:$A,0)</f>
        <v>798</v>
      </c>
      <c r="BD589">
        <f>MATCH(AU589,MONTHLY_INDEX!$1:$1,0)</f>
        <v>80</v>
      </c>
      <c r="BE589">
        <f>INDEX(MONTHLY_INDEX!$1:$1048576,Final!BC589,Final!BD589)</f>
        <v>96</v>
      </c>
      <c r="BF589">
        <f>MATCH($BF$1,MONTHLY_INDEX!$1:$1,0)</f>
        <v>127</v>
      </c>
      <c r="BG589">
        <f>INDEX(MONTHLY_INDEX!$1:$1048576,Final!BC589,Final!BF589)</f>
        <v>95.3</v>
      </c>
      <c r="BH589" s="23">
        <f t="shared" si="266"/>
        <v>-7.2916666666666963E-3</v>
      </c>
      <c r="BI589" s="14">
        <f t="shared" si="267"/>
        <v>1166382.65625</v>
      </c>
      <c r="BJ589" s="14">
        <f t="shared" si="268"/>
        <v>444743.30461258558</v>
      </c>
      <c r="BK589" s="15">
        <f t="shared" si="275"/>
        <v>721639.35163741442</v>
      </c>
      <c r="BL589" s="52">
        <v>0</v>
      </c>
      <c r="BM589" s="15">
        <f t="shared" si="269"/>
        <v>721639.35163741442</v>
      </c>
    </row>
    <row r="590" spans="1:65">
      <c r="A590" s="8">
        <v>588</v>
      </c>
      <c r="B590" s="1" t="s">
        <v>44</v>
      </c>
      <c r="C590" s="1">
        <v>1500</v>
      </c>
      <c r="D590" s="1" t="s">
        <v>60</v>
      </c>
      <c r="E590" s="1">
        <v>150000028</v>
      </c>
      <c r="F590" s="1" t="s">
        <v>60</v>
      </c>
      <c r="G590" s="1" t="s">
        <v>100</v>
      </c>
      <c r="H590" s="1">
        <v>12</v>
      </c>
      <c r="I590" s="1" t="s">
        <v>52</v>
      </c>
      <c r="J590" s="1" t="s">
        <v>49</v>
      </c>
      <c r="K590" s="1">
        <v>17406001</v>
      </c>
      <c r="L590" s="1" t="s">
        <v>50</v>
      </c>
      <c r="M590" s="1" t="s">
        <v>51</v>
      </c>
      <c r="N590" s="1" t="s">
        <v>64</v>
      </c>
      <c r="O590" s="1" t="s">
        <v>65</v>
      </c>
      <c r="P590" s="1" t="s">
        <v>66</v>
      </c>
      <c r="Q590" s="1" t="s">
        <v>67</v>
      </c>
      <c r="R590" s="1" t="s">
        <v>87</v>
      </c>
      <c r="S590" s="1" t="s">
        <v>88</v>
      </c>
      <c r="T590" s="2">
        <v>43333</v>
      </c>
      <c r="U590" s="2">
        <v>43333</v>
      </c>
      <c r="V590" s="1" t="s">
        <v>52</v>
      </c>
      <c r="W590" s="3">
        <v>1</v>
      </c>
      <c r="X590" s="1" t="s">
        <v>53</v>
      </c>
      <c r="Y590" s="4">
        <v>582750</v>
      </c>
      <c r="Z590" s="4">
        <v>-76342</v>
      </c>
      <c r="AA590" s="4">
        <v>0</v>
      </c>
      <c r="AB590" s="4">
        <v>0</v>
      </c>
      <c r="AC590" s="4">
        <v>0</v>
      </c>
      <c r="AD590" s="4">
        <v>582750</v>
      </c>
      <c r="AE590" s="5">
        <v>1685</v>
      </c>
      <c r="AF590" s="1" t="s">
        <v>70</v>
      </c>
      <c r="AG590" s="1" t="s">
        <v>71</v>
      </c>
      <c r="AH590" s="1" t="s">
        <v>89</v>
      </c>
      <c r="AI590" s="1" t="s">
        <v>57</v>
      </c>
      <c r="AJ590" s="5">
        <v>10950</v>
      </c>
      <c r="AK590" s="4">
        <v>-6045</v>
      </c>
      <c r="AL590" s="4">
        <v>0</v>
      </c>
      <c r="AM590" s="4">
        <v>0</v>
      </c>
      <c r="AN590" s="4">
        <v>0</v>
      </c>
      <c r="AO590" s="4">
        <v>-82387</v>
      </c>
      <c r="AP590" s="4">
        <v>-82387</v>
      </c>
      <c r="AQ590" s="4">
        <v>0</v>
      </c>
      <c r="AR590" s="4">
        <v>500363</v>
      </c>
      <c r="AS590" s="1" t="s">
        <v>52</v>
      </c>
      <c r="AT590" s="9">
        <f t="shared" si="270"/>
        <v>43333</v>
      </c>
      <c r="AU590" s="9">
        <f t="shared" si="271"/>
        <v>43313</v>
      </c>
      <c r="AV590" s="9">
        <v>44798</v>
      </c>
      <c r="AW590" s="11">
        <f t="shared" si="272"/>
        <v>4.0136986301369859</v>
      </c>
      <c r="AX590">
        <v>10</v>
      </c>
      <c r="AY590" s="12">
        <v>0.05</v>
      </c>
      <c r="AZ590">
        <f t="shared" si="273"/>
        <v>9.5000000000000001E-2</v>
      </c>
      <c r="BA590" s="13">
        <f t="shared" si="274"/>
        <v>582750</v>
      </c>
      <c r="BB590" s="17" t="s">
        <v>1973</v>
      </c>
      <c r="BC590">
        <f>MATCH(BB590,MONTHLY_INDEX!$A:$A,0)</f>
        <v>690</v>
      </c>
      <c r="BD590">
        <f>MATCH(AU590,MONTHLY_INDEX!$1:$1,0)</f>
        <v>80</v>
      </c>
      <c r="BE590">
        <f>INDEX(MONTHLY_INDEX!$1:$1048576,Final!BC590,Final!BD590)</f>
        <v>110</v>
      </c>
      <c r="BF590">
        <f>MATCH($BF$1,MONTHLY_INDEX!$1:$1,0)</f>
        <v>127</v>
      </c>
      <c r="BG590">
        <f>INDEX(MONTHLY_INDEX!$1:$1048576,Final!BC590,Final!BF590)</f>
        <v>145.69999999999999</v>
      </c>
      <c r="BH590" s="23">
        <f t="shared" si="266"/>
        <v>0.32454545454545441</v>
      </c>
      <c r="BI590" s="14">
        <f t="shared" si="267"/>
        <v>771878.86363636365</v>
      </c>
      <c r="BJ590" s="14">
        <f t="shared" si="268"/>
        <v>294318.46807285177</v>
      </c>
      <c r="BK590" s="15">
        <f t="shared" si="275"/>
        <v>477560.39556351188</v>
      </c>
      <c r="BL590" s="52">
        <v>0</v>
      </c>
      <c r="BM590" s="15">
        <f t="shared" si="269"/>
        <v>477560.39556351188</v>
      </c>
    </row>
    <row r="591" spans="1:65">
      <c r="A591" s="8">
        <v>589</v>
      </c>
      <c r="B591" s="1" t="s">
        <v>44</v>
      </c>
      <c r="C591" s="1">
        <v>1500</v>
      </c>
      <c r="D591" s="1" t="s">
        <v>60</v>
      </c>
      <c r="E591" s="1">
        <v>150000028</v>
      </c>
      <c r="F591" s="1" t="s">
        <v>60</v>
      </c>
      <c r="G591" s="1" t="s">
        <v>101</v>
      </c>
      <c r="H591" s="1">
        <v>13</v>
      </c>
      <c r="I591" s="1" t="s">
        <v>52</v>
      </c>
      <c r="J591" s="1" t="s">
        <v>49</v>
      </c>
      <c r="K591" s="1">
        <v>17406001</v>
      </c>
      <c r="L591" s="1" t="s">
        <v>50</v>
      </c>
      <c r="M591" s="1" t="s">
        <v>51</v>
      </c>
      <c r="N591" s="1" t="s">
        <v>64</v>
      </c>
      <c r="O591" s="1" t="s">
        <v>65</v>
      </c>
      <c r="P591" s="1" t="s">
        <v>66</v>
      </c>
      <c r="Q591" s="1" t="s">
        <v>67</v>
      </c>
      <c r="R591" s="1" t="s">
        <v>87</v>
      </c>
      <c r="S591" s="1" t="s">
        <v>88</v>
      </c>
      <c r="T591" s="2">
        <v>43333</v>
      </c>
      <c r="U591" s="2">
        <v>43333</v>
      </c>
      <c r="V591" s="1" t="s">
        <v>52</v>
      </c>
      <c r="W591" s="3">
        <v>1</v>
      </c>
      <c r="X591" s="1" t="s">
        <v>53</v>
      </c>
      <c r="Y591" s="4">
        <v>9976171</v>
      </c>
      <c r="Z591" s="4">
        <v>-1306915</v>
      </c>
      <c r="AA591" s="4">
        <v>0</v>
      </c>
      <c r="AB591" s="4">
        <v>0</v>
      </c>
      <c r="AC591" s="4">
        <v>0</v>
      </c>
      <c r="AD591" s="4">
        <v>9976171</v>
      </c>
      <c r="AE591" s="5">
        <v>1685</v>
      </c>
      <c r="AF591" s="1" t="s">
        <v>70</v>
      </c>
      <c r="AG591" s="1" t="s">
        <v>71</v>
      </c>
      <c r="AH591" s="1" t="s">
        <v>89</v>
      </c>
      <c r="AI591" s="1" t="s">
        <v>57</v>
      </c>
      <c r="AJ591" s="5">
        <v>10950</v>
      </c>
      <c r="AK591" s="4">
        <v>-103488</v>
      </c>
      <c r="AL591" s="4">
        <v>0</v>
      </c>
      <c r="AM591" s="4">
        <v>0</v>
      </c>
      <c r="AN591" s="4">
        <v>0</v>
      </c>
      <c r="AO591" s="4">
        <v>-1410403</v>
      </c>
      <c r="AP591" s="4">
        <v>-1410403</v>
      </c>
      <c r="AQ591" s="4">
        <v>0</v>
      </c>
      <c r="AR591" s="4">
        <v>8565768</v>
      </c>
      <c r="AS591" s="1" t="s">
        <v>52</v>
      </c>
      <c r="AT591" s="9">
        <f t="shared" si="270"/>
        <v>43333</v>
      </c>
      <c r="AU591" s="9">
        <f t="shared" si="271"/>
        <v>43313</v>
      </c>
      <c r="AV591" s="9">
        <v>44798</v>
      </c>
      <c r="AW591" s="11">
        <f t="shared" si="272"/>
        <v>4.0136986301369859</v>
      </c>
      <c r="AX591">
        <v>25</v>
      </c>
      <c r="AY591" s="12">
        <v>0.05</v>
      </c>
      <c r="AZ591">
        <f t="shared" si="273"/>
        <v>3.7999999999999999E-2</v>
      </c>
      <c r="BA591" s="13">
        <f t="shared" si="274"/>
        <v>9976171</v>
      </c>
      <c r="BB591" s="17" t="s">
        <v>2189</v>
      </c>
      <c r="BC591">
        <f>MATCH(BB591,MONTHLY_INDEX!$A:$A,0)</f>
        <v>798</v>
      </c>
      <c r="BD591">
        <f>MATCH(AU591,MONTHLY_INDEX!$1:$1,0)</f>
        <v>80</v>
      </c>
      <c r="BE591">
        <f>INDEX(MONTHLY_INDEX!$1:$1048576,Final!BC591,Final!BD591)</f>
        <v>96</v>
      </c>
      <c r="BF591">
        <f>MATCH($BF$1,MONTHLY_INDEX!$1:$1,0)</f>
        <v>127</v>
      </c>
      <c r="BG591">
        <f>INDEX(MONTHLY_INDEX!$1:$1048576,Final!BC591,Final!BF591)</f>
        <v>95.3</v>
      </c>
      <c r="BH591" s="23">
        <f t="shared" si="266"/>
        <v>-7.2916666666666963E-3</v>
      </c>
      <c r="BI591" s="14">
        <f t="shared" si="267"/>
        <v>9903428.0864583328</v>
      </c>
      <c r="BJ591" s="14">
        <f t="shared" si="268"/>
        <v>1510476.2782825625</v>
      </c>
      <c r="BK591" s="15">
        <f t="shared" si="275"/>
        <v>8392951.8081757706</v>
      </c>
      <c r="BL591" s="52">
        <v>0</v>
      </c>
      <c r="BM591" s="15">
        <f t="shared" si="269"/>
        <v>8392951.8081757706</v>
      </c>
    </row>
    <row r="592" spans="1:65">
      <c r="A592" s="8">
        <v>590</v>
      </c>
      <c r="B592" s="1" t="s">
        <v>44</v>
      </c>
      <c r="C592" s="1">
        <v>1500</v>
      </c>
      <c r="D592" s="1" t="s">
        <v>60</v>
      </c>
      <c r="E592" s="1">
        <v>150000028</v>
      </c>
      <c r="F592" s="1" t="s">
        <v>60</v>
      </c>
      <c r="G592" s="1" t="s">
        <v>102</v>
      </c>
      <c r="H592" s="1">
        <v>14</v>
      </c>
      <c r="I592" s="1" t="s">
        <v>52</v>
      </c>
      <c r="J592" s="1" t="s">
        <v>49</v>
      </c>
      <c r="K592" s="1">
        <v>17406001</v>
      </c>
      <c r="L592" s="1" t="s">
        <v>50</v>
      </c>
      <c r="M592" s="1" t="s">
        <v>51</v>
      </c>
      <c r="N592" s="1" t="s">
        <v>64</v>
      </c>
      <c r="O592" s="1" t="s">
        <v>65</v>
      </c>
      <c r="P592" s="1" t="s">
        <v>66</v>
      </c>
      <c r="Q592" s="1" t="s">
        <v>67</v>
      </c>
      <c r="R592" s="1" t="s">
        <v>87</v>
      </c>
      <c r="S592" s="1" t="s">
        <v>88</v>
      </c>
      <c r="T592" s="2">
        <v>43333</v>
      </c>
      <c r="U592" s="2">
        <v>43333</v>
      </c>
      <c r="V592" s="1" t="s">
        <v>52</v>
      </c>
      <c r="W592" s="3">
        <v>1</v>
      </c>
      <c r="X592" s="1" t="s">
        <v>53</v>
      </c>
      <c r="Y592" s="4">
        <v>21103901</v>
      </c>
      <c r="Z592" s="4">
        <v>-2764690</v>
      </c>
      <c r="AA592" s="4">
        <v>0</v>
      </c>
      <c r="AB592" s="4">
        <v>0</v>
      </c>
      <c r="AC592" s="4">
        <v>0</v>
      </c>
      <c r="AD592" s="4">
        <v>21103901</v>
      </c>
      <c r="AE592" s="5">
        <v>1685</v>
      </c>
      <c r="AF592" s="1" t="s">
        <v>70</v>
      </c>
      <c r="AG592" s="1" t="s">
        <v>71</v>
      </c>
      <c r="AH592" s="1" t="s">
        <v>89</v>
      </c>
      <c r="AI592" s="1" t="s">
        <v>57</v>
      </c>
      <c r="AJ592" s="5">
        <v>10950</v>
      </c>
      <c r="AK592" s="4">
        <v>-218921</v>
      </c>
      <c r="AL592" s="4">
        <v>0</v>
      </c>
      <c r="AM592" s="4">
        <v>0</v>
      </c>
      <c r="AN592" s="4">
        <v>0</v>
      </c>
      <c r="AO592" s="4">
        <v>-2983611</v>
      </c>
      <c r="AP592" s="4">
        <v>-2983611</v>
      </c>
      <c r="AQ592" s="4">
        <v>0</v>
      </c>
      <c r="AR592" s="4">
        <v>18120290</v>
      </c>
      <c r="AS592" s="1" t="s">
        <v>52</v>
      </c>
      <c r="AT592" s="9">
        <f t="shared" si="270"/>
        <v>43333</v>
      </c>
      <c r="AU592" s="9">
        <f t="shared" si="271"/>
        <v>43313</v>
      </c>
      <c r="AV592" s="9">
        <v>44798</v>
      </c>
      <c r="AW592" s="11">
        <f t="shared" si="272"/>
        <v>4.0136986301369859</v>
      </c>
      <c r="AX592">
        <v>25</v>
      </c>
      <c r="AY592" s="12">
        <v>0.05</v>
      </c>
      <c r="AZ592">
        <f t="shared" si="273"/>
        <v>3.7999999999999999E-2</v>
      </c>
      <c r="BA592" s="13">
        <f t="shared" si="274"/>
        <v>21103901</v>
      </c>
      <c r="BB592" s="17" t="s">
        <v>2189</v>
      </c>
      <c r="BC592">
        <f>MATCH(BB592,MONTHLY_INDEX!$A:$A,0)</f>
        <v>798</v>
      </c>
      <c r="BD592">
        <f>MATCH(AU592,MONTHLY_INDEX!$1:$1,0)</f>
        <v>80</v>
      </c>
      <c r="BE592">
        <f>INDEX(MONTHLY_INDEX!$1:$1048576,Final!BC592,Final!BD592)</f>
        <v>96</v>
      </c>
      <c r="BF592">
        <f>MATCH($BF$1,MONTHLY_INDEX!$1:$1,0)</f>
        <v>127</v>
      </c>
      <c r="BG592">
        <f>INDEX(MONTHLY_INDEX!$1:$1048576,Final!BC592,Final!BF592)</f>
        <v>95.3</v>
      </c>
      <c r="BH592" s="23">
        <f t="shared" si="266"/>
        <v>-7.2916666666666963E-3</v>
      </c>
      <c r="BI592" s="14">
        <f t="shared" si="267"/>
        <v>20950018.388541665</v>
      </c>
      <c r="BJ592" s="14">
        <f t="shared" si="268"/>
        <v>3195308.2840825049</v>
      </c>
      <c r="BK592" s="15">
        <f t="shared" si="275"/>
        <v>17754710.104459159</v>
      </c>
      <c r="BL592" s="52">
        <v>0</v>
      </c>
      <c r="BM592" s="15">
        <f t="shared" si="269"/>
        <v>17754710.104459159</v>
      </c>
    </row>
    <row r="593" spans="1:65">
      <c r="A593" s="8">
        <v>591</v>
      </c>
      <c r="B593" s="1" t="s">
        <v>44</v>
      </c>
      <c r="C593" s="1">
        <v>1500</v>
      </c>
      <c r="D593" s="1" t="s">
        <v>60</v>
      </c>
      <c r="E593" s="1">
        <v>150000028</v>
      </c>
      <c r="F593" s="1" t="s">
        <v>60</v>
      </c>
      <c r="G593" s="1" t="s">
        <v>103</v>
      </c>
      <c r="H593" s="1">
        <v>15</v>
      </c>
      <c r="I593" s="1" t="s">
        <v>52</v>
      </c>
      <c r="J593" s="1" t="s">
        <v>49</v>
      </c>
      <c r="K593" s="1">
        <v>17406001</v>
      </c>
      <c r="L593" s="1" t="s">
        <v>50</v>
      </c>
      <c r="M593" s="1" t="s">
        <v>51</v>
      </c>
      <c r="N593" s="1" t="s">
        <v>64</v>
      </c>
      <c r="O593" s="1" t="s">
        <v>65</v>
      </c>
      <c r="P593" s="1" t="s">
        <v>66</v>
      </c>
      <c r="Q593" s="1" t="s">
        <v>67</v>
      </c>
      <c r="R593" s="1" t="s">
        <v>87</v>
      </c>
      <c r="S593" s="1" t="s">
        <v>88</v>
      </c>
      <c r="T593" s="2">
        <v>43333</v>
      </c>
      <c r="U593" s="2">
        <v>43333</v>
      </c>
      <c r="V593" s="1" t="s">
        <v>52</v>
      </c>
      <c r="W593" s="3">
        <v>1</v>
      </c>
      <c r="X593" s="1" t="s">
        <v>53</v>
      </c>
      <c r="Y593" s="4">
        <v>580650</v>
      </c>
      <c r="Z593" s="4">
        <v>-76066</v>
      </c>
      <c r="AA593" s="4">
        <v>0</v>
      </c>
      <c r="AB593" s="4">
        <v>0</v>
      </c>
      <c r="AC593" s="4">
        <v>0</v>
      </c>
      <c r="AD593" s="4">
        <v>580650</v>
      </c>
      <c r="AE593" s="5">
        <v>1685</v>
      </c>
      <c r="AF593" s="1" t="s">
        <v>70</v>
      </c>
      <c r="AG593" s="1" t="s">
        <v>71</v>
      </c>
      <c r="AH593" s="1" t="s">
        <v>89</v>
      </c>
      <c r="AI593" s="1" t="s">
        <v>57</v>
      </c>
      <c r="AJ593" s="5">
        <v>10950</v>
      </c>
      <c r="AK593" s="4">
        <v>-6023</v>
      </c>
      <c r="AL593" s="4">
        <v>0</v>
      </c>
      <c r="AM593" s="4">
        <v>0</v>
      </c>
      <c r="AN593" s="4">
        <v>0</v>
      </c>
      <c r="AO593" s="4">
        <v>-82089</v>
      </c>
      <c r="AP593" s="4">
        <v>-82089</v>
      </c>
      <c r="AQ593" s="4">
        <v>0</v>
      </c>
      <c r="AR593" s="4">
        <v>498561</v>
      </c>
      <c r="AS593" s="1" t="s">
        <v>52</v>
      </c>
      <c r="AT593" s="9">
        <f t="shared" si="270"/>
        <v>43333</v>
      </c>
      <c r="AU593" s="9">
        <f t="shared" si="271"/>
        <v>43313</v>
      </c>
      <c r="AV593" s="9">
        <v>44798</v>
      </c>
      <c r="AW593" s="11">
        <f t="shared" si="272"/>
        <v>4.0136986301369859</v>
      </c>
      <c r="AX593">
        <v>10</v>
      </c>
      <c r="AY593" s="12">
        <v>0.05</v>
      </c>
      <c r="AZ593">
        <f t="shared" si="273"/>
        <v>9.5000000000000001E-2</v>
      </c>
      <c r="BA593" s="13">
        <f t="shared" si="274"/>
        <v>580650</v>
      </c>
      <c r="BB593" s="17" t="s">
        <v>1941</v>
      </c>
      <c r="BC593">
        <f>MATCH(BB593,MONTHLY_INDEX!$A:$A,0)</f>
        <v>674</v>
      </c>
      <c r="BD593">
        <f>MATCH(AU593,MONTHLY_INDEX!$1:$1,0)</f>
        <v>80</v>
      </c>
      <c r="BE593">
        <f>INDEX(MONTHLY_INDEX!$1:$1048576,Final!BC593,Final!BD593)</f>
        <v>105.1</v>
      </c>
      <c r="BF593">
        <f>MATCH($BF$1,MONTHLY_INDEX!$1:$1,0)</f>
        <v>127</v>
      </c>
      <c r="BG593">
        <f>INDEX(MONTHLY_INDEX!$1:$1048576,Final!BC593,Final!BF593)</f>
        <v>122.8</v>
      </c>
      <c r="BH593" s="23">
        <f t="shared" si="266"/>
        <v>0.16841103710751668</v>
      </c>
      <c r="BI593" s="14">
        <f t="shared" si="267"/>
        <v>678437.86869647959</v>
      </c>
      <c r="BJ593" s="14">
        <f t="shared" si="268"/>
        <v>258689.28870091107</v>
      </c>
      <c r="BK593" s="15">
        <f t="shared" si="275"/>
        <v>419748.57999556849</v>
      </c>
      <c r="BL593" s="52">
        <v>0</v>
      </c>
      <c r="BM593" s="15">
        <f t="shared" si="269"/>
        <v>419748.57999556849</v>
      </c>
    </row>
    <row r="594" spans="1:65">
      <c r="A594" s="8">
        <v>592</v>
      </c>
      <c r="B594" s="1" t="s">
        <v>44</v>
      </c>
      <c r="C594" s="1">
        <v>1500</v>
      </c>
      <c r="D594" s="1" t="s">
        <v>60</v>
      </c>
      <c r="E594" s="1">
        <v>150000028</v>
      </c>
      <c r="F594" s="1" t="s">
        <v>60</v>
      </c>
      <c r="G594" s="1" t="s">
        <v>104</v>
      </c>
      <c r="H594" s="1">
        <v>16</v>
      </c>
      <c r="I594" s="1" t="s">
        <v>52</v>
      </c>
      <c r="J594" s="1" t="s">
        <v>49</v>
      </c>
      <c r="K594" s="1">
        <v>17406001</v>
      </c>
      <c r="L594" s="1" t="s">
        <v>50</v>
      </c>
      <c r="M594" s="1" t="s">
        <v>51</v>
      </c>
      <c r="N594" s="1" t="s">
        <v>64</v>
      </c>
      <c r="O594" s="1" t="s">
        <v>65</v>
      </c>
      <c r="P594" s="1" t="s">
        <v>66</v>
      </c>
      <c r="Q594" s="1" t="s">
        <v>67</v>
      </c>
      <c r="R594" s="1" t="s">
        <v>87</v>
      </c>
      <c r="S594" s="1" t="s">
        <v>88</v>
      </c>
      <c r="T594" s="2">
        <v>43333</v>
      </c>
      <c r="U594" s="2">
        <v>43333</v>
      </c>
      <c r="V594" s="1" t="s">
        <v>52</v>
      </c>
      <c r="W594" s="3">
        <v>1</v>
      </c>
      <c r="X594" s="1" t="s">
        <v>53</v>
      </c>
      <c r="Y594" s="4">
        <v>175035</v>
      </c>
      <c r="Z594" s="4">
        <v>-22929</v>
      </c>
      <c r="AA594" s="4">
        <v>0</v>
      </c>
      <c r="AB594" s="4">
        <v>0</v>
      </c>
      <c r="AC594" s="4">
        <v>0</v>
      </c>
      <c r="AD594" s="4">
        <v>175035</v>
      </c>
      <c r="AE594" s="5">
        <v>1685</v>
      </c>
      <c r="AF594" s="1" t="s">
        <v>70</v>
      </c>
      <c r="AG594" s="1" t="s">
        <v>71</v>
      </c>
      <c r="AH594" s="1" t="s">
        <v>89</v>
      </c>
      <c r="AI594" s="1" t="s">
        <v>57</v>
      </c>
      <c r="AJ594" s="5">
        <v>10950</v>
      </c>
      <c r="AK594" s="4">
        <v>-1816</v>
      </c>
      <c r="AL594" s="4">
        <v>0</v>
      </c>
      <c r="AM594" s="4">
        <v>0</v>
      </c>
      <c r="AN594" s="4">
        <v>0</v>
      </c>
      <c r="AO594" s="4">
        <v>-24745</v>
      </c>
      <c r="AP594" s="4">
        <v>-24745</v>
      </c>
      <c r="AQ594" s="4">
        <v>0</v>
      </c>
      <c r="AR594" s="4">
        <v>150290</v>
      </c>
      <c r="AS594" s="1" t="s">
        <v>52</v>
      </c>
      <c r="AT594" s="9">
        <f t="shared" si="270"/>
        <v>43333</v>
      </c>
      <c r="AU594" s="9">
        <f t="shared" si="271"/>
        <v>43313</v>
      </c>
      <c r="AV594" s="9">
        <v>44798</v>
      </c>
      <c r="AW594" s="11">
        <f t="shared" si="272"/>
        <v>4.0136986301369859</v>
      </c>
      <c r="AX594">
        <v>10</v>
      </c>
      <c r="AY594" s="12">
        <v>0.05</v>
      </c>
      <c r="AZ594">
        <f t="shared" si="273"/>
        <v>9.5000000000000001E-2</v>
      </c>
      <c r="BA594" s="13">
        <f t="shared" si="274"/>
        <v>175035</v>
      </c>
      <c r="BB594" s="17" t="s">
        <v>1877</v>
      </c>
      <c r="BC594">
        <f>MATCH(BB594,MONTHLY_INDEX!$A:$A,0)</f>
        <v>642</v>
      </c>
      <c r="BD594">
        <f>MATCH(AU594,MONTHLY_INDEX!$1:$1,0)</f>
        <v>80</v>
      </c>
      <c r="BE594">
        <f>INDEX(MONTHLY_INDEX!$1:$1048576,Final!BC594,Final!BD594)</f>
        <v>79.099999999999994</v>
      </c>
      <c r="BF594">
        <f>MATCH($BF$1,MONTHLY_INDEX!$1:$1,0)</f>
        <v>127</v>
      </c>
      <c r="BG594">
        <f>INDEX(MONTHLY_INDEX!$1:$1048576,Final!BC594,Final!BF594)</f>
        <v>94</v>
      </c>
      <c r="BH594" s="23">
        <f t="shared" si="266"/>
        <v>0.18836915297092297</v>
      </c>
      <c r="BI594" s="14">
        <f t="shared" si="267"/>
        <v>208006.19469026552</v>
      </c>
      <c r="BJ594" s="14">
        <f t="shared" si="268"/>
        <v>79313.046975390971</v>
      </c>
      <c r="BK594" s="15">
        <f t="shared" si="275"/>
        <v>128693.14771487455</v>
      </c>
      <c r="BL594" s="52">
        <v>0</v>
      </c>
      <c r="BM594" s="15">
        <f t="shared" si="269"/>
        <v>128693.14771487455</v>
      </c>
    </row>
    <row r="595" spans="1:65">
      <c r="A595" s="8">
        <v>593</v>
      </c>
      <c r="B595" s="1" t="s">
        <v>44</v>
      </c>
      <c r="C595" s="1">
        <v>1500</v>
      </c>
      <c r="D595" s="1" t="s">
        <v>60</v>
      </c>
      <c r="E595" s="1">
        <v>150000028</v>
      </c>
      <c r="F595" s="1" t="s">
        <v>60</v>
      </c>
      <c r="G595" s="1" t="s">
        <v>105</v>
      </c>
      <c r="H595" s="1">
        <v>17</v>
      </c>
      <c r="I595" s="1" t="s">
        <v>52</v>
      </c>
      <c r="J595" s="1" t="s">
        <v>49</v>
      </c>
      <c r="K595" s="1">
        <v>17406001</v>
      </c>
      <c r="L595" s="1" t="s">
        <v>50</v>
      </c>
      <c r="M595" s="1" t="s">
        <v>51</v>
      </c>
      <c r="N595" s="1" t="s">
        <v>64</v>
      </c>
      <c r="O595" s="1" t="s">
        <v>65</v>
      </c>
      <c r="P595" s="1" t="s">
        <v>66</v>
      </c>
      <c r="Q595" s="1" t="s">
        <v>67</v>
      </c>
      <c r="R595" s="1" t="s">
        <v>87</v>
      </c>
      <c r="S595" s="1" t="s">
        <v>88</v>
      </c>
      <c r="T595" s="2">
        <v>43333</v>
      </c>
      <c r="U595" s="2">
        <v>43333</v>
      </c>
      <c r="V595" s="1" t="s">
        <v>52</v>
      </c>
      <c r="W595" s="3">
        <v>1</v>
      </c>
      <c r="X595" s="1" t="s">
        <v>53</v>
      </c>
      <c r="Y595" s="4">
        <v>132796</v>
      </c>
      <c r="Z595" s="4">
        <v>-17395</v>
      </c>
      <c r="AA595" s="4">
        <v>0</v>
      </c>
      <c r="AB595" s="4">
        <v>0</v>
      </c>
      <c r="AC595" s="4">
        <v>0</v>
      </c>
      <c r="AD595" s="4">
        <v>132796</v>
      </c>
      <c r="AE595" s="5">
        <v>1685</v>
      </c>
      <c r="AF595" s="1" t="s">
        <v>70</v>
      </c>
      <c r="AG595" s="1" t="s">
        <v>71</v>
      </c>
      <c r="AH595" s="1" t="s">
        <v>89</v>
      </c>
      <c r="AI595" s="1" t="s">
        <v>57</v>
      </c>
      <c r="AJ595" s="5">
        <v>10950</v>
      </c>
      <c r="AK595" s="4">
        <v>-1378</v>
      </c>
      <c r="AL595" s="4">
        <v>0</v>
      </c>
      <c r="AM595" s="4">
        <v>0</v>
      </c>
      <c r="AN595" s="4">
        <v>0</v>
      </c>
      <c r="AO595" s="4">
        <v>-18773</v>
      </c>
      <c r="AP595" s="4">
        <v>-18773</v>
      </c>
      <c r="AQ595" s="4">
        <v>0</v>
      </c>
      <c r="AR595" s="4">
        <v>114023</v>
      </c>
      <c r="AS595" s="1" t="s">
        <v>52</v>
      </c>
      <c r="AT595" s="9">
        <f t="shared" si="270"/>
        <v>43333</v>
      </c>
      <c r="AU595" s="9">
        <f t="shared" si="271"/>
        <v>43313</v>
      </c>
      <c r="AV595" s="9">
        <v>44798</v>
      </c>
      <c r="AW595" s="11">
        <f t="shared" si="272"/>
        <v>4.0136986301369859</v>
      </c>
      <c r="AX595">
        <v>10</v>
      </c>
      <c r="AY595" s="12">
        <v>0.05</v>
      </c>
      <c r="AZ595">
        <f t="shared" si="273"/>
        <v>9.5000000000000001E-2</v>
      </c>
      <c r="BA595" s="13">
        <f t="shared" si="274"/>
        <v>132796</v>
      </c>
      <c r="BB595" s="17" t="s">
        <v>2189</v>
      </c>
      <c r="BC595">
        <f>MATCH(BB595,MONTHLY_INDEX!$A:$A,0)</f>
        <v>798</v>
      </c>
      <c r="BD595">
        <f>MATCH(AU595,MONTHLY_INDEX!$1:$1,0)</f>
        <v>80</v>
      </c>
      <c r="BE595">
        <f>INDEX(MONTHLY_INDEX!$1:$1048576,Final!BC595,Final!BD595)</f>
        <v>96</v>
      </c>
      <c r="BF595">
        <f>MATCH($BF$1,MONTHLY_INDEX!$1:$1,0)</f>
        <v>127</v>
      </c>
      <c r="BG595">
        <f>INDEX(MONTHLY_INDEX!$1:$1048576,Final!BC595,Final!BF595)</f>
        <v>95.3</v>
      </c>
      <c r="BH595" s="23">
        <f t="shared" si="266"/>
        <v>-7.2916666666666963E-3</v>
      </c>
      <c r="BI595" s="14">
        <f t="shared" si="267"/>
        <v>131827.69583333333</v>
      </c>
      <c r="BJ595" s="14">
        <f t="shared" si="268"/>
        <v>50266.0810071347</v>
      </c>
      <c r="BK595" s="15">
        <f t="shared" si="275"/>
        <v>81561.614826198638</v>
      </c>
      <c r="BL595" s="52">
        <v>0</v>
      </c>
      <c r="BM595" s="15">
        <f t="shared" si="269"/>
        <v>81561.614826198638</v>
      </c>
    </row>
    <row r="596" spans="1:65">
      <c r="A596" s="8">
        <v>594</v>
      </c>
      <c r="B596" s="1" t="s">
        <v>44</v>
      </c>
      <c r="C596" s="1">
        <v>1500</v>
      </c>
      <c r="D596" s="1" t="s">
        <v>60</v>
      </c>
      <c r="E596" s="1">
        <v>150000028</v>
      </c>
      <c r="F596" s="1" t="s">
        <v>60</v>
      </c>
      <c r="G596" s="1" t="s">
        <v>106</v>
      </c>
      <c r="H596" s="1">
        <v>18</v>
      </c>
      <c r="I596" s="1" t="s">
        <v>52</v>
      </c>
      <c r="J596" s="1" t="s">
        <v>49</v>
      </c>
      <c r="K596" s="1">
        <v>17406001</v>
      </c>
      <c r="L596" s="1" t="s">
        <v>50</v>
      </c>
      <c r="M596" s="1" t="s">
        <v>51</v>
      </c>
      <c r="N596" s="1" t="s">
        <v>64</v>
      </c>
      <c r="O596" s="1" t="s">
        <v>65</v>
      </c>
      <c r="P596" s="1" t="s">
        <v>66</v>
      </c>
      <c r="Q596" s="1" t="s">
        <v>67</v>
      </c>
      <c r="R596" s="1" t="s">
        <v>87</v>
      </c>
      <c r="S596" s="1" t="s">
        <v>88</v>
      </c>
      <c r="T596" s="2">
        <v>43333</v>
      </c>
      <c r="U596" s="2">
        <v>43333</v>
      </c>
      <c r="V596" s="1" t="s">
        <v>52</v>
      </c>
      <c r="W596" s="3">
        <v>1</v>
      </c>
      <c r="X596" s="1" t="s">
        <v>53</v>
      </c>
      <c r="Y596" s="4">
        <v>469552</v>
      </c>
      <c r="Z596" s="4">
        <v>-61512</v>
      </c>
      <c r="AA596" s="4">
        <v>0</v>
      </c>
      <c r="AB596" s="4">
        <v>0</v>
      </c>
      <c r="AC596" s="4">
        <v>0</v>
      </c>
      <c r="AD596" s="4">
        <v>469552</v>
      </c>
      <c r="AE596" s="5">
        <v>1685</v>
      </c>
      <c r="AF596" s="1" t="s">
        <v>70</v>
      </c>
      <c r="AG596" s="1" t="s">
        <v>71</v>
      </c>
      <c r="AH596" s="1" t="s">
        <v>89</v>
      </c>
      <c r="AI596" s="1" t="s">
        <v>57</v>
      </c>
      <c r="AJ596" s="5">
        <v>10950</v>
      </c>
      <c r="AK596" s="4">
        <v>-4871</v>
      </c>
      <c r="AL596" s="4">
        <v>0</v>
      </c>
      <c r="AM596" s="4">
        <v>0</v>
      </c>
      <c r="AN596" s="4">
        <v>0</v>
      </c>
      <c r="AO596" s="4">
        <v>-66383</v>
      </c>
      <c r="AP596" s="4">
        <v>-66383</v>
      </c>
      <c r="AQ596" s="4">
        <v>0</v>
      </c>
      <c r="AR596" s="4">
        <v>403169</v>
      </c>
      <c r="AS596" s="1" t="s">
        <v>52</v>
      </c>
      <c r="AT596" s="9">
        <f t="shared" si="270"/>
        <v>43333</v>
      </c>
      <c r="AU596" s="9">
        <f t="shared" si="271"/>
        <v>43313</v>
      </c>
      <c r="AV596" s="9">
        <v>44798</v>
      </c>
      <c r="AW596" s="11">
        <f t="shared" si="272"/>
        <v>4.0136986301369859</v>
      </c>
      <c r="AX596">
        <v>10</v>
      </c>
      <c r="AY596" s="12">
        <v>0.05</v>
      </c>
      <c r="AZ596">
        <f t="shared" si="273"/>
        <v>9.5000000000000001E-2</v>
      </c>
      <c r="BA596" s="13">
        <f t="shared" si="274"/>
        <v>469552</v>
      </c>
      <c r="BB596" s="17" t="s">
        <v>1871</v>
      </c>
      <c r="BC596">
        <f>MATCH(BB596,MONTHLY_INDEX!$A:$A,0)</f>
        <v>639</v>
      </c>
      <c r="BD596">
        <f>MATCH(AU596,MONTHLY_INDEX!$1:$1,0)</f>
        <v>80</v>
      </c>
      <c r="BE596">
        <f>INDEX(MONTHLY_INDEX!$1:$1048576,Final!BC596,Final!BD596)</f>
        <v>112.8</v>
      </c>
      <c r="BF596">
        <f>MATCH($BF$1,MONTHLY_INDEX!$1:$1,0)</f>
        <v>127</v>
      </c>
      <c r="BG596">
        <f>INDEX(MONTHLY_INDEX!$1:$1048576,Final!BC596,Final!BF596)</f>
        <v>116.2</v>
      </c>
      <c r="BH596" s="23">
        <f t="shared" si="266"/>
        <v>3.0141843971631256E-2</v>
      </c>
      <c r="BI596" s="14">
        <f t="shared" si="267"/>
        <v>483705.16312056739</v>
      </c>
      <c r="BJ596" s="14">
        <f t="shared" si="268"/>
        <v>184437.44130768481</v>
      </c>
      <c r="BK596" s="15">
        <f t="shared" si="275"/>
        <v>299267.72181288258</v>
      </c>
      <c r="BL596" s="52">
        <v>0</v>
      </c>
      <c r="BM596" s="15">
        <f t="shared" si="269"/>
        <v>299267.72181288258</v>
      </c>
    </row>
    <row r="597" spans="1:65">
      <c r="A597" s="8">
        <v>595</v>
      </c>
      <c r="B597" s="1" t="s">
        <v>44</v>
      </c>
      <c r="C597" s="1">
        <v>1500</v>
      </c>
      <c r="D597" s="1" t="s">
        <v>60</v>
      </c>
      <c r="E597" s="1">
        <v>150000028</v>
      </c>
      <c r="F597" s="1" t="s">
        <v>60</v>
      </c>
      <c r="G597" s="1" t="s">
        <v>107</v>
      </c>
      <c r="H597" s="1">
        <v>19</v>
      </c>
      <c r="I597" s="1" t="s">
        <v>52</v>
      </c>
      <c r="J597" s="1" t="s">
        <v>49</v>
      </c>
      <c r="K597" s="1">
        <v>17406001</v>
      </c>
      <c r="L597" s="1" t="s">
        <v>50</v>
      </c>
      <c r="M597" s="1" t="s">
        <v>51</v>
      </c>
      <c r="N597" s="1" t="s">
        <v>64</v>
      </c>
      <c r="O597" s="1" t="s">
        <v>65</v>
      </c>
      <c r="P597" s="1" t="s">
        <v>66</v>
      </c>
      <c r="Q597" s="1" t="s">
        <v>67</v>
      </c>
      <c r="R597" s="1" t="s">
        <v>87</v>
      </c>
      <c r="S597" s="1" t="s">
        <v>88</v>
      </c>
      <c r="T597" s="2">
        <v>43333</v>
      </c>
      <c r="U597" s="2">
        <v>43333</v>
      </c>
      <c r="V597" s="1" t="s">
        <v>52</v>
      </c>
      <c r="W597" s="3">
        <v>1</v>
      </c>
      <c r="X597" s="1" t="s">
        <v>53</v>
      </c>
      <c r="Y597" s="4">
        <v>6861326</v>
      </c>
      <c r="Z597" s="4">
        <v>-898859</v>
      </c>
      <c r="AA597" s="4">
        <v>0</v>
      </c>
      <c r="AB597" s="4">
        <v>0</v>
      </c>
      <c r="AC597" s="4">
        <v>0</v>
      </c>
      <c r="AD597" s="4">
        <v>6861326</v>
      </c>
      <c r="AE597" s="5">
        <v>1685</v>
      </c>
      <c r="AF597" s="1" t="s">
        <v>70</v>
      </c>
      <c r="AG597" s="1" t="s">
        <v>71</v>
      </c>
      <c r="AH597" s="1" t="s">
        <v>89</v>
      </c>
      <c r="AI597" s="1" t="s">
        <v>57</v>
      </c>
      <c r="AJ597" s="5">
        <v>10950</v>
      </c>
      <c r="AK597" s="4">
        <v>-71176</v>
      </c>
      <c r="AL597" s="4">
        <v>0</v>
      </c>
      <c r="AM597" s="4">
        <v>0</v>
      </c>
      <c r="AN597" s="4">
        <v>0</v>
      </c>
      <c r="AO597" s="4">
        <v>-970035</v>
      </c>
      <c r="AP597" s="4">
        <v>-970035</v>
      </c>
      <c r="AQ597" s="4">
        <v>0</v>
      </c>
      <c r="AR597" s="4">
        <v>5891291</v>
      </c>
      <c r="AS597" s="1" t="s">
        <v>52</v>
      </c>
      <c r="AT597" s="9">
        <f t="shared" si="270"/>
        <v>43333</v>
      </c>
      <c r="AU597" s="9">
        <f t="shared" si="271"/>
        <v>43313</v>
      </c>
      <c r="AV597" s="9">
        <v>44798</v>
      </c>
      <c r="AW597" s="11">
        <f t="shared" si="272"/>
        <v>4.0136986301369859</v>
      </c>
      <c r="AX597">
        <v>10</v>
      </c>
      <c r="AY597" s="12">
        <v>0.05</v>
      </c>
      <c r="AZ597">
        <f t="shared" si="273"/>
        <v>9.5000000000000001E-2</v>
      </c>
      <c r="BA597" s="13">
        <f t="shared" si="274"/>
        <v>6861326</v>
      </c>
      <c r="BI597" s="14">
        <f t="shared" ref="BI597:BI599" si="276">AR597</f>
        <v>5891291</v>
      </c>
      <c r="BJ597" s="14">
        <v>0</v>
      </c>
      <c r="BK597" s="14">
        <f t="shared" ref="BK597:BK599" si="277">AR597</f>
        <v>5891291</v>
      </c>
      <c r="BL597" s="52">
        <v>0</v>
      </c>
      <c r="BM597" s="15">
        <f t="shared" ref="BM597:BM599" si="278">AR597</f>
        <v>5891291</v>
      </c>
    </row>
    <row r="598" spans="1:65">
      <c r="A598" s="8">
        <v>596</v>
      </c>
      <c r="B598" s="1" t="s">
        <v>44</v>
      </c>
      <c r="C598" s="1">
        <v>1500</v>
      </c>
      <c r="D598" s="1" t="s">
        <v>60</v>
      </c>
      <c r="E598" s="1">
        <v>150000028</v>
      </c>
      <c r="F598" s="1" t="s">
        <v>60</v>
      </c>
      <c r="G598" s="1" t="s">
        <v>108</v>
      </c>
      <c r="H598" s="1">
        <v>20</v>
      </c>
      <c r="I598" s="1" t="s">
        <v>52</v>
      </c>
      <c r="J598" s="1" t="s">
        <v>49</v>
      </c>
      <c r="K598" s="1">
        <v>17406001</v>
      </c>
      <c r="L598" s="1" t="s">
        <v>50</v>
      </c>
      <c r="M598" s="1" t="s">
        <v>51</v>
      </c>
      <c r="N598" s="1" t="s">
        <v>64</v>
      </c>
      <c r="O598" s="1" t="s">
        <v>65</v>
      </c>
      <c r="P598" s="1" t="s">
        <v>66</v>
      </c>
      <c r="Q598" s="1" t="s">
        <v>67</v>
      </c>
      <c r="R598" s="1" t="s">
        <v>87</v>
      </c>
      <c r="S598" s="1" t="s">
        <v>88</v>
      </c>
      <c r="T598" s="2">
        <v>43333</v>
      </c>
      <c r="U598" s="2">
        <v>43333</v>
      </c>
      <c r="V598" s="1" t="s">
        <v>52</v>
      </c>
      <c r="W598" s="3">
        <v>1</v>
      </c>
      <c r="X598" s="1" t="s">
        <v>53</v>
      </c>
      <c r="Y598" s="4">
        <v>5552065</v>
      </c>
      <c r="Z598" s="4">
        <v>-727341</v>
      </c>
      <c r="AA598" s="4">
        <v>0</v>
      </c>
      <c r="AB598" s="4">
        <v>0</v>
      </c>
      <c r="AC598" s="4">
        <v>0</v>
      </c>
      <c r="AD598" s="4">
        <v>5552065</v>
      </c>
      <c r="AE598" s="5">
        <v>1685</v>
      </c>
      <c r="AF598" s="1" t="s">
        <v>70</v>
      </c>
      <c r="AG598" s="1" t="s">
        <v>71</v>
      </c>
      <c r="AH598" s="1" t="s">
        <v>89</v>
      </c>
      <c r="AI598" s="1" t="s">
        <v>57</v>
      </c>
      <c r="AJ598" s="5">
        <v>10950</v>
      </c>
      <c r="AK598" s="4">
        <v>-57594</v>
      </c>
      <c r="AL598" s="4">
        <v>0</v>
      </c>
      <c r="AM598" s="4">
        <v>0</v>
      </c>
      <c r="AN598" s="4">
        <v>0</v>
      </c>
      <c r="AO598" s="4">
        <v>-784935</v>
      </c>
      <c r="AP598" s="4">
        <v>-784935</v>
      </c>
      <c r="AQ598" s="4">
        <v>0</v>
      </c>
      <c r="AR598" s="4">
        <v>4767130</v>
      </c>
      <c r="AS598" s="1" t="s">
        <v>52</v>
      </c>
      <c r="AT598" s="9">
        <f t="shared" si="270"/>
        <v>43333</v>
      </c>
      <c r="AU598" s="9">
        <f t="shared" si="271"/>
        <v>43313</v>
      </c>
      <c r="AV598" s="9">
        <v>44798</v>
      </c>
      <c r="AW598" s="11">
        <f t="shared" si="272"/>
        <v>4.0136986301369859</v>
      </c>
      <c r="AX598">
        <v>10</v>
      </c>
      <c r="AY598" s="12">
        <v>0.05</v>
      </c>
      <c r="AZ598">
        <f t="shared" si="273"/>
        <v>9.5000000000000001E-2</v>
      </c>
      <c r="BA598" s="13">
        <f t="shared" si="274"/>
        <v>5552065</v>
      </c>
      <c r="BI598" s="14">
        <f t="shared" si="276"/>
        <v>4767130</v>
      </c>
      <c r="BJ598" s="14">
        <v>0</v>
      </c>
      <c r="BK598" s="14">
        <f t="shared" si="277"/>
        <v>4767130</v>
      </c>
      <c r="BL598" s="52">
        <v>0</v>
      </c>
      <c r="BM598" s="15">
        <f t="shared" si="278"/>
        <v>4767130</v>
      </c>
    </row>
    <row r="599" spans="1:65">
      <c r="A599" s="8">
        <v>597</v>
      </c>
      <c r="B599" s="1" t="s">
        <v>44</v>
      </c>
      <c r="C599" s="1">
        <v>1500</v>
      </c>
      <c r="D599" s="1" t="s">
        <v>60</v>
      </c>
      <c r="E599" s="1">
        <v>150000028</v>
      </c>
      <c r="F599" s="1" t="s">
        <v>60</v>
      </c>
      <c r="G599" s="1" t="s">
        <v>109</v>
      </c>
      <c r="H599" s="1">
        <v>21</v>
      </c>
      <c r="I599" s="1" t="s">
        <v>52</v>
      </c>
      <c r="J599" s="1" t="s">
        <v>49</v>
      </c>
      <c r="K599" s="1">
        <v>17406001</v>
      </c>
      <c r="L599" s="1" t="s">
        <v>50</v>
      </c>
      <c r="M599" s="1" t="s">
        <v>51</v>
      </c>
      <c r="N599" s="1" t="s">
        <v>64</v>
      </c>
      <c r="O599" s="1" t="s">
        <v>65</v>
      </c>
      <c r="P599" s="1" t="s">
        <v>66</v>
      </c>
      <c r="Q599" s="1" t="s">
        <v>67</v>
      </c>
      <c r="R599" s="1" t="s">
        <v>87</v>
      </c>
      <c r="S599" s="1" t="s">
        <v>88</v>
      </c>
      <c r="T599" s="2">
        <v>43333</v>
      </c>
      <c r="U599" s="2">
        <v>43333</v>
      </c>
      <c r="V599" s="1" t="s">
        <v>52</v>
      </c>
      <c r="W599" s="3">
        <v>1</v>
      </c>
      <c r="X599" s="1" t="s">
        <v>53</v>
      </c>
      <c r="Y599" s="4">
        <v>1950695</v>
      </c>
      <c r="Z599" s="4">
        <v>-256470</v>
      </c>
      <c r="AA599" s="4">
        <v>0</v>
      </c>
      <c r="AB599" s="4">
        <v>0</v>
      </c>
      <c r="AC599" s="4">
        <v>0</v>
      </c>
      <c r="AD599" s="4">
        <v>1950695</v>
      </c>
      <c r="AE599" s="5">
        <v>1685</v>
      </c>
      <c r="AF599" s="1" t="s">
        <v>70</v>
      </c>
      <c r="AG599" s="1" t="s">
        <v>71</v>
      </c>
      <c r="AH599" s="1" t="s">
        <v>89</v>
      </c>
      <c r="AI599" s="1" t="s">
        <v>57</v>
      </c>
      <c r="AJ599" s="5">
        <v>10950</v>
      </c>
      <c r="AK599" s="4">
        <v>-20224</v>
      </c>
      <c r="AL599" s="4">
        <v>0</v>
      </c>
      <c r="AM599" s="4">
        <v>0</v>
      </c>
      <c r="AN599" s="4">
        <v>0</v>
      </c>
      <c r="AO599" s="4">
        <v>-276694</v>
      </c>
      <c r="AP599" s="4">
        <v>-276694</v>
      </c>
      <c r="AQ599" s="4">
        <v>0</v>
      </c>
      <c r="AR599" s="4">
        <v>1674001</v>
      </c>
      <c r="AS599" s="1" t="s">
        <v>52</v>
      </c>
      <c r="AT599" s="9">
        <f t="shared" si="270"/>
        <v>43333</v>
      </c>
      <c r="AU599" s="9">
        <f t="shared" si="271"/>
        <v>43313</v>
      </c>
      <c r="AV599" s="9">
        <v>44798</v>
      </c>
      <c r="AW599" s="11">
        <f t="shared" si="272"/>
        <v>4.0136986301369859</v>
      </c>
      <c r="AX599">
        <v>10</v>
      </c>
      <c r="AY599" s="12">
        <v>0.05</v>
      </c>
      <c r="AZ599">
        <f t="shared" si="273"/>
        <v>9.5000000000000001E-2</v>
      </c>
      <c r="BA599" s="13">
        <f t="shared" si="274"/>
        <v>1950695</v>
      </c>
      <c r="BI599" s="14">
        <f t="shared" si="276"/>
        <v>1674001</v>
      </c>
      <c r="BJ599" s="14">
        <v>0</v>
      </c>
      <c r="BK599" s="14">
        <f t="shared" si="277"/>
        <v>1674001</v>
      </c>
      <c r="BL599" s="52">
        <v>0</v>
      </c>
      <c r="BM599" s="15">
        <f t="shared" si="278"/>
        <v>1674001</v>
      </c>
    </row>
    <row r="600" spans="1:65">
      <c r="A600" s="8">
        <v>598</v>
      </c>
      <c r="B600" s="1" t="s">
        <v>44</v>
      </c>
      <c r="C600" s="1">
        <v>1500</v>
      </c>
      <c r="D600" s="1" t="s">
        <v>60</v>
      </c>
      <c r="E600" s="1">
        <v>150000028</v>
      </c>
      <c r="F600" s="1" t="s">
        <v>60</v>
      </c>
      <c r="G600" s="1" t="s">
        <v>110</v>
      </c>
      <c r="H600" s="1">
        <v>22</v>
      </c>
      <c r="I600" s="1" t="s">
        <v>52</v>
      </c>
      <c r="J600" s="1" t="s">
        <v>49</v>
      </c>
      <c r="K600" s="1">
        <v>17406001</v>
      </c>
      <c r="L600" s="1" t="s">
        <v>50</v>
      </c>
      <c r="M600" s="1" t="s">
        <v>51</v>
      </c>
      <c r="N600" s="1" t="s">
        <v>64</v>
      </c>
      <c r="O600" s="1" t="s">
        <v>65</v>
      </c>
      <c r="P600" s="1" t="s">
        <v>66</v>
      </c>
      <c r="Q600" s="1" t="s">
        <v>67</v>
      </c>
      <c r="R600" s="1" t="s">
        <v>87</v>
      </c>
      <c r="S600" s="1" t="s">
        <v>88</v>
      </c>
      <c r="T600" s="2">
        <v>43333</v>
      </c>
      <c r="U600" s="2">
        <v>43333</v>
      </c>
      <c r="V600" s="1" t="s">
        <v>52</v>
      </c>
      <c r="W600" s="3">
        <v>1</v>
      </c>
      <c r="X600" s="1" t="s">
        <v>53</v>
      </c>
      <c r="Y600" s="4">
        <v>16789210</v>
      </c>
      <c r="Z600" s="4">
        <v>-2199450</v>
      </c>
      <c r="AA600" s="4">
        <v>0</v>
      </c>
      <c r="AB600" s="4">
        <v>0</v>
      </c>
      <c r="AC600" s="4">
        <v>0</v>
      </c>
      <c r="AD600" s="4">
        <v>16789210</v>
      </c>
      <c r="AE600" s="5">
        <v>1685</v>
      </c>
      <c r="AF600" s="1" t="s">
        <v>70</v>
      </c>
      <c r="AG600" s="1" t="s">
        <v>71</v>
      </c>
      <c r="AH600" s="1" t="s">
        <v>89</v>
      </c>
      <c r="AI600" s="1" t="s">
        <v>57</v>
      </c>
      <c r="AJ600" s="5">
        <v>10950</v>
      </c>
      <c r="AK600" s="4">
        <v>-174163</v>
      </c>
      <c r="AL600" s="4">
        <v>0</v>
      </c>
      <c r="AM600" s="4">
        <v>0</v>
      </c>
      <c r="AN600" s="4">
        <v>0</v>
      </c>
      <c r="AO600" s="4">
        <v>-2373613</v>
      </c>
      <c r="AP600" s="4">
        <v>-2373613</v>
      </c>
      <c r="AQ600" s="4">
        <v>0</v>
      </c>
      <c r="AR600" s="4">
        <v>14415597</v>
      </c>
      <c r="AS600" s="1" t="s">
        <v>52</v>
      </c>
      <c r="AT600" s="9">
        <f t="shared" si="270"/>
        <v>43333</v>
      </c>
      <c r="AU600" s="9">
        <f t="shared" si="271"/>
        <v>43313</v>
      </c>
      <c r="AV600" s="9">
        <v>44798</v>
      </c>
      <c r="AW600" s="11">
        <f t="shared" si="272"/>
        <v>4.0136986301369859</v>
      </c>
      <c r="AX600">
        <v>25</v>
      </c>
      <c r="AY600" s="12">
        <v>0.05</v>
      </c>
      <c r="AZ600">
        <f t="shared" si="273"/>
        <v>3.7999999999999999E-2</v>
      </c>
      <c r="BA600" s="13">
        <f t="shared" si="274"/>
        <v>16789210</v>
      </c>
      <c r="BB600" s="17" t="s">
        <v>2189</v>
      </c>
      <c r="BC600">
        <f>MATCH(BB600,MONTHLY_INDEX!$A:$A,0)</f>
        <v>798</v>
      </c>
      <c r="BD600">
        <f>MATCH(AU600,MONTHLY_INDEX!$1:$1,0)</f>
        <v>80</v>
      </c>
      <c r="BE600">
        <f>INDEX(MONTHLY_INDEX!$1:$1048576,Final!BC600,Final!BD600)</f>
        <v>96</v>
      </c>
      <c r="BF600">
        <f>MATCH($BF$1,MONTHLY_INDEX!$1:$1,0)</f>
        <v>127</v>
      </c>
      <c r="BG600">
        <f>INDEX(MONTHLY_INDEX!$1:$1048576,Final!BC600,Final!BF600)</f>
        <v>95.3</v>
      </c>
      <c r="BH600" s="23">
        <f>(BG600-BE600)/BE600</f>
        <v>-7.2916666666666963E-3</v>
      </c>
      <c r="BI600" s="14">
        <f>(1+BH600)*BA600</f>
        <v>16666788.677083332</v>
      </c>
      <c r="BJ600" s="14">
        <f>BI600*AZ600*AW600</f>
        <v>2542027.7415156956</v>
      </c>
      <c r="BK600" s="15">
        <f t="shared" si="275"/>
        <v>14124760.935567636</v>
      </c>
      <c r="BL600" s="52">
        <v>0</v>
      </c>
      <c r="BM600" s="15">
        <f>MAX((1-BL600)*BK600,BI600*AY600)</f>
        <v>14124760.935567636</v>
      </c>
    </row>
    <row r="601" spans="1:65">
      <c r="A601" s="8">
        <v>599</v>
      </c>
      <c r="B601" s="1" t="s">
        <v>44</v>
      </c>
      <c r="C601" s="1">
        <v>1500</v>
      </c>
      <c r="D601" s="1" t="s">
        <v>60</v>
      </c>
      <c r="E601" s="1">
        <v>150000028</v>
      </c>
      <c r="F601" s="1" t="s">
        <v>60</v>
      </c>
      <c r="G601" s="1" t="s">
        <v>111</v>
      </c>
      <c r="H601" s="1">
        <v>23</v>
      </c>
      <c r="I601" s="1" t="s">
        <v>52</v>
      </c>
      <c r="J601" s="1" t="s">
        <v>49</v>
      </c>
      <c r="K601" s="1">
        <v>17406001</v>
      </c>
      <c r="L601" s="1" t="s">
        <v>50</v>
      </c>
      <c r="M601" s="1" t="s">
        <v>51</v>
      </c>
      <c r="N601" s="1" t="s">
        <v>64</v>
      </c>
      <c r="O601" s="1" t="s">
        <v>65</v>
      </c>
      <c r="P601" s="1" t="s">
        <v>66</v>
      </c>
      <c r="Q601" s="1" t="s">
        <v>67</v>
      </c>
      <c r="R601" s="1" t="s">
        <v>87</v>
      </c>
      <c r="S601" s="1" t="s">
        <v>88</v>
      </c>
      <c r="T601" s="2">
        <v>43333</v>
      </c>
      <c r="U601" s="2">
        <v>43333</v>
      </c>
      <c r="V601" s="1" t="s">
        <v>52</v>
      </c>
      <c r="W601" s="3">
        <v>1</v>
      </c>
      <c r="X601" s="1" t="s">
        <v>53</v>
      </c>
      <c r="Y601" s="4">
        <v>32425</v>
      </c>
      <c r="Z601" s="4">
        <v>-4246</v>
      </c>
      <c r="AA601" s="4">
        <v>0</v>
      </c>
      <c r="AB601" s="4">
        <v>0</v>
      </c>
      <c r="AC601" s="4">
        <v>0</v>
      </c>
      <c r="AD601" s="4">
        <v>32425</v>
      </c>
      <c r="AE601" s="5">
        <v>1685</v>
      </c>
      <c r="AF601" s="1" t="s">
        <v>70</v>
      </c>
      <c r="AG601" s="1" t="s">
        <v>71</v>
      </c>
      <c r="AH601" s="1" t="s">
        <v>89</v>
      </c>
      <c r="AI601" s="1" t="s">
        <v>57</v>
      </c>
      <c r="AJ601" s="5">
        <v>10950</v>
      </c>
      <c r="AK601" s="4">
        <v>-336</v>
      </c>
      <c r="AL601" s="4">
        <v>0</v>
      </c>
      <c r="AM601" s="4">
        <v>0</v>
      </c>
      <c r="AN601" s="4">
        <v>0</v>
      </c>
      <c r="AO601" s="4">
        <v>-4582</v>
      </c>
      <c r="AP601" s="4">
        <v>-4582</v>
      </c>
      <c r="AQ601" s="4">
        <v>0</v>
      </c>
      <c r="AR601" s="4">
        <v>27843</v>
      </c>
      <c r="AS601" s="1" t="s">
        <v>52</v>
      </c>
      <c r="AT601" s="9">
        <f t="shared" si="270"/>
        <v>43333</v>
      </c>
      <c r="AU601" s="9">
        <f t="shared" si="271"/>
        <v>43313</v>
      </c>
      <c r="AV601" s="9">
        <v>44798</v>
      </c>
      <c r="AW601" s="11">
        <f t="shared" si="272"/>
        <v>4.0136986301369859</v>
      </c>
      <c r="AX601">
        <v>10</v>
      </c>
      <c r="AY601" s="12">
        <v>0.05</v>
      </c>
      <c r="AZ601">
        <f t="shared" si="273"/>
        <v>9.5000000000000001E-2</v>
      </c>
      <c r="BA601" s="13">
        <f t="shared" si="274"/>
        <v>32425</v>
      </c>
      <c r="BI601" s="14">
        <f t="shared" ref="BI601:BI605" si="279">AR601</f>
        <v>27843</v>
      </c>
      <c r="BJ601" s="14">
        <v>0</v>
      </c>
      <c r="BK601" s="14">
        <f t="shared" ref="BK601:BK605" si="280">AR601</f>
        <v>27843</v>
      </c>
      <c r="BL601" s="52">
        <v>0</v>
      </c>
      <c r="BM601" s="15">
        <f t="shared" ref="BM601:BM605" si="281">AR601</f>
        <v>27843</v>
      </c>
    </row>
    <row r="602" spans="1:65">
      <c r="A602" s="8">
        <v>600</v>
      </c>
      <c r="B602" s="1" t="s">
        <v>44</v>
      </c>
      <c r="C602" s="1">
        <v>1500</v>
      </c>
      <c r="D602" s="1" t="s">
        <v>60</v>
      </c>
      <c r="E602" s="1">
        <v>150000028</v>
      </c>
      <c r="F602" s="1" t="s">
        <v>112</v>
      </c>
      <c r="G602" s="1" t="s">
        <v>113</v>
      </c>
      <c r="H602" s="1">
        <v>24</v>
      </c>
      <c r="I602" s="1" t="s">
        <v>52</v>
      </c>
      <c r="J602" s="1" t="s">
        <v>49</v>
      </c>
      <c r="K602" s="1">
        <v>17406001</v>
      </c>
      <c r="L602" s="1" t="s">
        <v>50</v>
      </c>
      <c r="M602" s="1" t="s">
        <v>51</v>
      </c>
      <c r="N602" s="1" t="s">
        <v>64</v>
      </c>
      <c r="O602" s="1" t="s">
        <v>65</v>
      </c>
      <c r="P602" s="1" t="s">
        <v>66</v>
      </c>
      <c r="Q602" s="1" t="s">
        <v>67</v>
      </c>
      <c r="R602" s="1" t="s">
        <v>87</v>
      </c>
      <c r="S602" s="1" t="s">
        <v>88</v>
      </c>
      <c r="T602" s="2">
        <v>43333</v>
      </c>
      <c r="U602" s="2">
        <v>43333</v>
      </c>
      <c r="V602" s="1" t="s">
        <v>52</v>
      </c>
      <c r="W602" s="3">
        <v>1</v>
      </c>
      <c r="X602" s="1" t="s">
        <v>53</v>
      </c>
      <c r="Y602" s="4">
        <v>970825</v>
      </c>
      <c r="Z602" s="4">
        <v>-127181.51</v>
      </c>
      <c r="AA602" s="4">
        <v>0</v>
      </c>
      <c r="AB602" s="4">
        <v>0</v>
      </c>
      <c r="AC602" s="4">
        <v>0</v>
      </c>
      <c r="AD602" s="4">
        <v>970825</v>
      </c>
      <c r="AE602" s="5">
        <v>1685</v>
      </c>
      <c r="AF602" s="1" t="s">
        <v>70</v>
      </c>
      <c r="AG602" s="1" t="s">
        <v>71</v>
      </c>
      <c r="AH602" s="1" t="s">
        <v>89</v>
      </c>
      <c r="AI602" s="1" t="s">
        <v>57</v>
      </c>
      <c r="AJ602" s="5">
        <v>10950</v>
      </c>
      <c r="AK602" s="4">
        <v>-10071</v>
      </c>
      <c r="AL602" s="4">
        <v>0</v>
      </c>
      <c r="AM602" s="4">
        <v>0</v>
      </c>
      <c r="AN602" s="4">
        <v>0</v>
      </c>
      <c r="AO602" s="4">
        <v>-137252.51</v>
      </c>
      <c r="AP602" s="4">
        <v>-137252.51</v>
      </c>
      <c r="AQ602" s="4">
        <v>0</v>
      </c>
      <c r="AR602" s="4">
        <v>833572.49</v>
      </c>
      <c r="AS602" s="1" t="s">
        <v>52</v>
      </c>
      <c r="AT602" s="9">
        <f t="shared" si="270"/>
        <v>43333</v>
      </c>
      <c r="AU602" s="9">
        <f t="shared" si="271"/>
        <v>43313</v>
      </c>
      <c r="AV602" s="9">
        <v>44798</v>
      </c>
      <c r="AW602" s="11">
        <f t="shared" si="272"/>
        <v>4.0136986301369859</v>
      </c>
      <c r="AX602">
        <v>10</v>
      </c>
      <c r="AY602" s="12">
        <v>0.05</v>
      </c>
      <c r="AZ602">
        <f t="shared" si="273"/>
        <v>9.5000000000000001E-2</v>
      </c>
      <c r="BA602" s="13">
        <f t="shared" si="274"/>
        <v>970825</v>
      </c>
      <c r="BB602" s="16" t="s">
        <v>593</v>
      </c>
      <c r="BC602" s="16" t="s">
        <v>593</v>
      </c>
      <c r="BD602" s="16" t="s">
        <v>593</v>
      </c>
      <c r="BE602" s="16" t="s">
        <v>593</v>
      </c>
      <c r="BF602" s="16" t="s">
        <v>593</v>
      </c>
      <c r="BG602" s="16" t="s">
        <v>593</v>
      </c>
      <c r="BH602" s="16" t="s">
        <v>593</v>
      </c>
      <c r="BI602" s="14">
        <f t="shared" si="279"/>
        <v>833572.49</v>
      </c>
      <c r="BJ602" s="14">
        <v>0</v>
      </c>
      <c r="BK602" s="14">
        <f t="shared" si="280"/>
        <v>833572.49</v>
      </c>
      <c r="BL602" s="52">
        <v>0</v>
      </c>
      <c r="BM602" s="15">
        <f t="shared" si="281"/>
        <v>833572.49</v>
      </c>
    </row>
    <row r="603" spans="1:65">
      <c r="A603" s="8">
        <v>601</v>
      </c>
      <c r="B603" s="1" t="s">
        <v>44</v>
      </c>
      <c r="C603" s="1">
        <v>1500</v>
      </c>
      <c r="D603" s="1" t="s">
        <v>60</v>
      </c>
      <c r="E603" s="1">
        <v>150000028</v>
      </c>
      <c r="F603" s="1" t="s">
        <v>112</v>
      </c>
      <c r="G603" s="1" t="s">
        <v>114</v>
      </c>
      <c r="H603" s="1">
        <v>25</v>
      </c>
      <c r="I603" s="1" t="s">
        <v>52</v>
      </c>
      <c r="J603" s="1" t="s">
        <v>49</v>
      </c>
      <c r="K603" s="1">
        <v>17406001</v>
      </c>
      <c r="L603" s="1" t="s">
        <v>50</v>
      </c>
      <c r="M603" s="1" t="s">
        <v>51</v>
      </c>
      <c r="N603" s="1" t="s">
        <v>64</v>
      </c>
      <c r="O603" s="1" t="s">
        <v>65</v>
      </c>
      <c r="P603" s="1" t="s">
        <v>66</v>
      </c>
      <c r="Q603" s="1" t="s">
        <v>67</v>
      </c>
      <c r="R603" s="1" t="s">
        <v>87</v>
      </c>
      <c r="S603" s="1" t="s">
        <v>88</v>
      </c>
      <c r="T603" s="2">
        <v>43333</v>
      </c>
      <c r="U603" s="2">
        <v>43333</v>
      </c>
      <c r="V603" s="1" t="s">
        <v>52</v>
      </c>
      <c r="W603" s="3">
        <v>1</v>
      </c>
      <c r="X603" s="1" t="s">
        <v>53</v>
      </c>
      <c r="Y603" s="4">
        <v>2008211</v>
      </c>
      <c r="Z603" s="4">
        <v>-263082.87</v>
      </c>
      <c r="AA603" s="4">
        <v>0</v>
      </c>
      <c r="AB603" s="4">
        <v>0</v>
      </c>
      <c r="AC603" s="4">
        <v>0</v>
      </c>
      <c r="AD603" s="4">
        <v>2008211</v>
      </c>
      <c r="AE603" s="5">
        <v>1685</v>
      </c>
      <c r="AF603" s="1" t="s">
        <v>70</v>
      </c>
      <c r="AG603" s="1" t="s">
        <v>71</v>
      </c>
      <c r="AH603" s="1" t="s">
        <v>89</v>
      </c>
      <c r="AI603" s="1" t="s">
        <v>57</v>
      </c>
      <c r="AJ603" s="5">
        <v>10950</v>
      </c>
      <c r="AK603" s="4">
        <v>-20832</v>
      </c>
      <c r="AL603" s="4">
        <v>0</v>
      </c>
      <c r="AM603" s="4">
        <v>0</v>
      </c>
      <c r="AN603" s="4">
        <v>0</v>
      </c>
      <c r="AO603" s="4">
        <v>-283914.87</v>
      </c>
      <c r="AP603" s="4">
        <v>-283914.87</v>
      </c>
      <c r="AQ603" s="4">
        <v>0</v>
      </c>
      <c r="AR603" s="4">
        <v>1724296.13</v>
      </c>
      <c r="AS603" s="1" t="s">
        <v>52</v>
      </c>
      <c r="AT603" s="9">
        <f t="shared" si="270"/>
        <v>43333</v>
      </c>
      <c r="AU603" s="9">
        <f t="shared" si="271"/>
        <v>43313</v>
      </c>
      <c r="AV603" s="9">
        <v>44798</v>
      </c>
      <c r="AW603" s="11">
        <f t="shared" si="272"/>
        <v>4.0136986301369859</v>
      </c>
      <c r="AX603">
        <v>10</v>
      </c>
      <c r="AY603" s="12">
        <v>0.05</v>
      </c>
      <c r="AZ603">
        <f t="shared" si="273"/>
        <v>9.5000000000000001E-2</v>
      </c>
      <c r="BA603" s="13">
        <f t="shared" si="274"/>
        <v>2008211</v>
      </c>
      <c r="BB603" s="16" t="s">
        <v>593</v>
      </c>
      <c r="BC603" s="16" t="s">
        <v>593</v>
      </c>
      <c r="BD603" s="16" t="s">
        <v>593</v>
      </c>
      <c r="BE603" s="16" t="s">
        <v>593</v>
      </c>
      <c r="BF603" s="16" t="s">
        <v>593</v>
      </c>
      <c r="BG603" s="16" t="s">
        <v>593</v>
      </c>
      <c r="BH603" s="16" t="s">
        <v>593</v>
      </c>
      <c r="BI603" s="14">
        <f t="shared" si="279"/>
        <v>1724296.13</v>
      </c>
      <c r="BJ603" s="14">
        <v>0</v>
      </c>
      <c r="BK603" s="14">
        <f t="shared" si="280"/>
        <v>1724296.13</v>
      </c>
      <c r="BL603" s="52">
        <v>0</v>
      </c>
      <c r="BM603" s="15">
        <f t="shared" si="281"/>
        <v>1724296.13</v>
      </c>
    </row>
    <row r="604" spans="1:65">
      <c r="A604" s="8">
        <v>602</v>
      </c>
      <c r="B604" s="1" t="s">
        <v>44</v>
      </c>
      <c r="C604" s="1">
        <v>1500</v>
      </c>
      <c r="D604" s="1" t="s">
        <v>60</v>
      </c>
      <c r="E604" s="1">
        <v>150000028</v>
      </c>
      <c r="F604" s="1" t="s">
        <v>60</v>
      </c>
      <c r="G604" s="1" t="s">
        <v>115</v>
      </c>
      <c r="H604" s="1">
        <v>26</v>
      </c>
      <c r="I604" s="1" t="s">
        <v>52</v>
      </c>
      <c r="J604" s="1" t="s">
        <v>49</v>
      </c>
      <c r="K604" s="1">
        <v>17406001</v>
      </c>
      <c r="L604" s="1" t="s">
        <v>50</v>
      </c>
      <c r="M604" s="1" t="s">
        <v>51</v>
      </c>
      <c r="N604" s="1" t="s">
        <v>64</v>
      </c>
      <c r="O604" s="1" t="s">
        <v>65</v>
      </c>
      <c r="P604" s="1" t="s">
        <v>66</v>
      </c>
      <c r="Q604" s="1" t="s">
        <v>67</v>
      </c>
      <c r="R604" s="1" t="s">
        <v>87</v>
      </c>
      <c r="S604" s="1" t="s">
        <v>88</v>
      </c>
      <c r="T604" s="2">
        <v>43333</v>
      </c>
      <c r="U604" s="2">
        <v>43333</v>
      </c>
      <c r="V604" s="1" t="s">
        <v>52</v>
      </c>
      <c r="W604" s="3">
        <v>1</v>
      </c>
      <c r="X604" s="1" t="s">
        <v>53</v>
      </c>
      <c r="Y604" s="4">
        <v>120000</v>
      </c>
      <c r="Z604" s="4">
        <v>-15720</v>
      </c>
      <c r="AA604" s="4">
        <v>0</v>
      </c>
      <c r="AB604" s="4">
        <v>0</v>
      </c>
      <c r="AC604" s="4">
        <v>0</v>
      </c>
      <c r="AD604" s="4">
        <v>120000</v>
      </c>
      <c r="AE604" s="5">
        <v>1685</v>
      </c>
      <c r="AF604" s="1" t="s">
        <v>70</v>
      </c>
      <c r="AG604" s="1" t="s">
        <v>71</v>
      </c>
      <c r="AH604" s="1" t="s">
        <v>89</v>
      </c>
      <c r="AI604" s="1" t="s">
        <v>57</v>
      </c>
      <c r="AJ604" s="5">
        <v>10950</v>
      </c>
      <c r="AK604" s="4">
        <v>-1245</v>
      </c>
      <c r="AL604" s="4">
        <v>0</v>
      </c>
      <c r="AM604" s="4">
        <v>0</v>
      </c>
      <c r="AN604" s="4">
        <v>0</v>
      </c>
      <c r="AO604" s="4">
        <v>-16965</v>
      </c>
      <c r="AP604" s="4">
        <v>-16965</v>
      </c>
      <c r="AQ604" s="4">
        <v>0</v>
      </c>
      <c r="AR604" s="4">
        <v>103035</v>
      </c>
      <c r="AS604" s="1" t="s">
        <v>52</v>
      </c>
      <c r="AT604" s="9">
        <f t="shared" si="270"/>
        <v>43333</v>
      </c>
      <c r="AU604" s="9">
        <f t="shared" si="271"/>
        <v>43313</v>
      </c>
      <c r="AV604" s="9">
        <v>44798</v>
      </c>
      <c r="AW604" s="11">
        <f t="shared" si="272"/>
        <v>4.0136986301369859</v>
      </c>
      <c r="AX604">
        <v>10</v>
      </c>
      <c r="AY604" s="12">
        <v>0.05</v>
      </c>
      <c r="AZ604">
        <f t="shared" si="273"/>
        <v>9.5000000000000001E-2</v>
      </c>
      <c r="BA604" s="13">
        <f t="shared" si="274"/>
        <v>120000</v>
      </c>
      <c r="BI604" s="14">
        <f t="shared" si="279"/>
        <v>103035</v>
      </c>
      <c r="BJ604" s="14">
        <v>0</v>
      </c>
      <c r="BK604" s="14">
        <f t="shared" si="280"/>
        <v>103035</v>
      </c>
      <c r="BL604" s="52">
        <v>0</v>
      </c>
      <c r="BM604" s="15">
        <f t="shared" si="281"/>
        <v>103035</v>
      </c>
    </row>
    <row r="605" spans="1:65">
      <c r="A605" s="8">
        <v>603</v>
      </c>
      <c r="B605" s="1" t="s">
        <v>44</v>
      </c>
      <c r="C605" s="1">
        <v>1500</v>
      </c>
      <c r="D605" s="1" t="s">
        <v>60</v>
      </c>
      <c r="E605" s="1">
        <v>150000028</v>
      </c>
      <c r="F605" s="1" t="s">
        <v>112</v>
      </c>
      <c r="G605" s="1" t="s">
        <v>116</v>
      </c>
      <c r="H605" s="1">
        <v>27</v>
      </c>
      <c r="I605" s="1" t="s">
        <v>138</v>
      </c>
      <c r="J605" s="1" t="s">
        <v>49</v>
      </c>
      <c r="K605" s="1">
        <v>17406001</v>
      </c>
      <c r="L605" s="1" t="s">
        <v>50</v>
      </c>
      <c r="M605" s="1" t="s">
        <v>51</v>
      </c>
      <c r="N605" s="1" t="s">
        <v>64</v>
      </c>
      <c r="O605" s="1" t="s">
        <v>65</v>
      </c>
      <c r="P605" s="1" t="s">
        <v>66</v>
      </c>
      <c r="Q605" s="1" t="s">
        <v>67</v>
      </c>
      <c r="R605" s="1" t="s">
        <v>87</v>
      </c>
      <c r="S605" s="1" t="s">
        <v>88</v>
      </c>
      <c r="T605" s="2">
        <v>43333</v>
      </c>
      <c r="U605" s="2">
        <v>43333</v>
      </c>
      <c r="V605" s="1" t="s">
        <v>52</v>
      </c>
      <c r="W605" s="3">
        <v>1</v>
      </c>
      <c r="X605" s="1" t="s">
        <v>53</v>
      </c>
      <c r="Y605" s="4">
        <v>4339035</v>
      </c>
      <c r="Z605" s="4">
        <v>-568428.62</v>
      </c>
      <c r="AA605" s="4">
        <v>0</v>
      </c>
      <c r="AB605" s="4">
        <v>0</v>
      </c>
      <c r="AC605" s="4">
        <v>0</v>
      </c>
      <c r="AD605" s="4">
        <v>4339035</v>
      </c>
      <c r="AE605" s="5">
        <v>1685</v>
      </c>
      <c r="AF605" s="1" t="s">
        <v>70</v>
      </c>
      <c r="AG605" s="1" t="s">
        <v>71</v>
      </c>
      <c r="AH605" s="1" t="s">
        <v>89</v>
      </c>
      <c r="AI605" s="1" t="s">
        <v>57</v>
      </c>
      <c r="AJ605" s="5">
        <v>10950</v>
      </c>
      <c r="AK605" s="4">
        <v>-45011</v>
      </c>
      <c r="AL605" s="4">
        <v>0</v>
      </c>
      <c r="AM605" s="4">
        <v>0</v>
      </c>
      <c r="AN605" s="4">
        <v>0</v>
      </c>
      <c r="AO605" s="4">
        <v>-613439.62</v>
      </c>
      <c r="AP605" s="4">
        <v>-613439.62</v>
      </c>
      <c r="AQ605" s="4">
        <v>0</v>
      </c>
      <c r="AR605" s="4">
        <v>3725595.38</v>
      </c>
      <c r="AS605" s="1" t="s">
        <v>52</v>
      </c>
      <c r="AT605" s="9">
        <f t="shared" si="270"/>
        <v>43333</v>
      </c>
      <c r="AU605" s="9">
        <f t="shared" si="271"/>
        <v>43313</v>
      </c>
      <c r="AV605" s="9">
        <v>44798</v>
      </c>
      <c r="AW605" s="11">
        <f t="shared" si="272"/>
        <v>4.0136986301369859</v>
      </c>
      <c r="AX605">
        <v>10</v>
      </c>
      <c r="AY605" s="12">
        <v>0.05</v>
      </c>
      <c r="AZ605">
        <f t="shared" si="273"/>
        <v>9.5000000000000001E-2</v>
      </c>
      <c r="BA605" s="13">
        <f t="shared" si="274"/>
        <v>4339035</v>
      </c>
      <c r="BB605" s="16" t="s">
        <v>593</v>
      </c>
      <c r="BC605" s="16" t="s">
        <v>593</v>
      </c>
      <c r="BD605" s="16" t="s">
        <v>593</v>
      </c>
      <c r="BE605" s="16" t="s">
        <v>593</v>
      </c>
      <c r="BF605" s="16" t="s">
        <v>593</v>
      </c>
      <c r="BG605" s="16" t="s">
        <v>593</v>
      </c>
      <c r="BH605" s="16" t="s">
        <v>593</v>
      </c>
      <c r="BI605" s="14">
        <f t="shared" si="279"/>
        <v>3725595.38</v>
      </c>
      <c r="BJ605" s="14">
        <v>0</v>
      </c>
      <c r="BK605" s="14">
        <f t="shared" si="280"/>
        <v>3725595.38</v>
      </c>
      <c r="BL605" s="52">
        <v>0</v>
      </c>
      <c r="BM605" s="15">
        <f t="shared" si="281"/>
        <v>3725595.38</v>
      </c>
    </row>
    <row r="606" spans="1:65">
      <c r="A606" s="8">
        <v>604</v>
      </c>
      <c r="B606" s="1" t="s">
        <v>44</v>
      </c>
      <c r="C606" s="1">
        <v>1500</v>
      </c>
      <c r="D606" s="1" t="s">
        <v>60</v>
      </c>
      <c r="E606" s="1">
        <v>150000029</v>
      </c>
      <c r="F606" s="1" t="s">
        <v>60</v>
      </c>
      <c r="G606" s="1" t="s">
        <v>86</v>
      </c>
      <c r="H606" s="1">
        <v>1</v>
      </c>
      <c r="I606" s="1" t="s">
        <v>52</v>
      </c>
      <c r="J606" s="1" t="s">
        <v>49</v>
      </c>
      <c r="K606" s="1">
        <v>17406001</v>
      </c>
      <c r="L606" s="1" t="s">
        <v>50</v>
      </c>
      <c r="M606" s="1" t="s">
        <v>51</v>
      </c>
      <c r="N606" s="1" t="s">
        <v>64</v>
      </c>
      <c r="O606" s="1" t="s">
        <v>65</v>
      </c>
      <c r="P606" s="1" t="s">
        <v>66</v>
      </c>
      <c r="Q606" s="1" t="s">
        <v>67</v>
      </c>
      <c r="R606" s="1" t="s">
        <v>87</v>
      </c>
      <c r="S606" s="1" t="s">
        <v>88</v>
      </c>
      <c r="T606" s="2">
        <v>43333</v>
      </c>
      <c r="U606" s="2">
        <v>43333</v>
      </c>
      <c r="V606" s="1" t="s">
        <v>52</v>
      </c>
      <c r="W606" s="3">
        <v>1</v>
      </c>
      <c r="X606" s="1" t="s">
        <v>53</v>
      </c>
      <c r="Y606" s="4">
        <v>892500</v>
      </c>
      <c r="Z606" s="4">
        <v>-116920</v>
      </c>
      <c r="AA606" s="4">
        <v>0</v>
      </c>
      <c r="AB606" s="4">
        <v>0</v>
      </c>
      <c r="AC606" s="4">
        <v>0</v>
      </c>
      <c r="AD606" s="4">
        <v>892500</v>
      </c>
      <c r="AE606" s="5">
        <v>1685</v>
      </c>
      <c r="AF606" s="1" t="s">
        <v>70</v>
      </c>
      <c r="AG606" s="1" t="s">
        <v>71</v>
      </c>
      <c r="AH606" s="1" t="s">
        <v>89</v>
      </c>
      <c r="AI606" s="1" t="s">
        <v>57</v>
      </c>
      <c r="AJ606" s="5">
        <v>10950</v>
      </c>
      <c r="AK606" s="4">
        <v>-9258</v>
      </c>
      <c r="AL606" s="4">
        <v>0</v>
      </c>
      <c r="AM606" s="4">
        <v>0</v>
      </c>
      <c r="AN606" s="4">
        <v>0</v>
      </c>
      <c r="AO606" s="4">
        <v>-126178</v>
      </c>
      <c r="AP606" s="4">
        <v>-126178</v>
      </c>
      <c r="AQ606" s="4">
        <v>0</v>
      </c>
      <c r="AR606" s="4">
        <v>766322</v>
      </c>
      <c r="AS606" s="1" t="s">
        <v>52</v>
      </c>
      <c r="AT606" s="9">
        <f t="shared" si="270"/>
        <v>43333</v>
      </c>
      <c r="AU606" s="9">
        <f t="shared" si="271"/>
        <v>43313</v>
      </c>
      <c r="AV606" s="9">
        <v>44798</v>
      </c>
      <c r="AW606" s="11">
        <f t="shared" si="272"/>
        <v>4.0136986301369859</v>
      </c>
      <c r="AX606">
        <v>10</v>
      </c>
      <c r="AY606" s="12">
        <v>0.05</v>
      </c>
      <c r="AZ606">
        <f t="shared" si="273"/>
        <v>9.5000000000000001E-2</v>
      </c>
      <c r="BA606" s="13">
        <f t="shared" si="274"/>
        <v>892500</v>
      </c>
      <c r="BB606" s="17" t="s">
        <v>1853</v>
      </c>
      <c r="BC606">
        <f>MATCH(BB606,MONTHLY_INDEX!$A:$A,0)</f>
        <v>630</v>
      </c>
      <c r="BD606">
        <f>MATCH(AU606,MONTHLY_INDEX!$1:$1,0)</f>
        <v>80</v>
      </c>
      <c r="BE606">
        <f>INDEX(MONTHLY_INDEX!$1:$1048576,Final!BC606,Final!BD606)</f>
        <v>111.6</v>
      </c>
      <c r="BF606">
        <f>MATCH($BF$1,MONTHLY_INDEX!$1:$1,0)</f>
        <v>127</v>
      </c>
      <c r="BG606">
        <f>INDEX(MONTHLY_INDEX!$1:$1048576,Final!BC606,Final!BF606)</f>
        <v>151.1</v>
      </c>
      <c r="BH606" s="23">
        <f t="shared" ref="BH606:BH623" si="282">(BG606-BE606)/BE606</f>
        <v>0.35394265232974914</v>
      </c>
      <c r="BI606" s="14">
        <f t="shared" ref="BI606:BI623" si="283">(1+BH606)*BA606</f>
        <v>1208393.817204301</v>
      </c>
      <c r="BJ606" s="14">
        <f t="shared" ref="BJ606:BJ623" si="284">BI606*AZ606*AW606</f>
        <v>460762.21783399611</v>
      </c>
      <c r="BK606" s="15">
        <f t="shared" si="275"/>
        <v>747631.59937030496</v>
      </c>
      <c r="BL606" s="52">
        <v>0</v>
      </c>
      <c r="BM606" s="15">
        <f t="shared" ref="BM606:BM623" si="285">MAX((1-BL606)*BK606,BI606*AY606)</f>
        <v>747631.59937030496</v>
      </c>
    </row>
    <row r="607" spans="1:65">
      <c r="A607" s="8">
        <v>605</v>
      </c>
      <c r="B607" s="1" t="s">
        <v>44</v>
      </c>
      <c r="C607" s="1">
        <v>1500</v>
      </c>
      <c r="D607" s="1" t="s">
        <v>60</v>
      </c>
      <c r="E607" s="1">
        <v>150000029</v>
      </c>
      <c r="F607" s="1" t="s">
        <v>60</v>
      </c>
      <c r="G607" s="1" t="s">
        <v>90</v>
      </c>
      <c r="H607" s="1">
        <v>2</v>
      </c>
      <c r="I607" s="1" t="s">
        <v>52</v>
      </c>
      <c r="J607" s="1" t="s">
        <v>49</v>
      </c>
      <c r="K607" s="1">
        <v>17406001</v>
      </c>
      <c r="L607" s="1" t="s">
        <v>50</v>
      </c>
      <c r="M607" s="1" t="s">
        <v>51</v>
      </c>
      <c r="N607" s="1" t="s">
        <v>64</v>
      </c>
      <c r="O607" s="1" t="s">
        <v>65</v>
      </c>
      <c r="P607" s="1" t="s">
        <v>66</v>
      </c>
      <c r="Q607" s="1" t="s">
        <v>67</v>
      </c>
      <c r="R607" s="1" t="s">
        <v>87</v>
      </c>
      <c r="S607" s="1" t="s">
        <v>88</v>
      </c>
      <c r="T607" s="2">
        <v>43333</v>
      </c>
      <c r="U607" s="2">
        <v>43333</v>
      </c>
      <c r="V607" s="1" t="s">
        <v>52</v>
      </c>
      <c r="W607" s="3">
        <v>1</v>
      </c>
      <c r="X607" s="1" t="s">
        <v>53</v>
      </c>
      <c r="Y607" s="4">
        <v>472500</v>
      </c>
      <c r="Z607" s="4">
        <v>-61898</v>
      </c>
      <c r="AA607" s="4">
        <v>0</v>
      </c>
      <c r="AB607" s="4">
        <v>0</v>
      </c>
      <c r="AC607" s="4">
        <v>0</v>
      </c>
      <c r="AD607" s="4">
        <v>472500</v>
      </c>
      <c r="AE607" s="5">
        <v>1685</v>
      </c>
      <c r="AF607" s="1" t="s">
        <v>70</v>
      </c>
      <c r="AG607" s="1" t="s">
        <v>71</v>
      </c>
      <c r="AH607" s="1" t="s">
        <v>89</v>
      </c>
      <c r="AI607" s="1" t="s">
        <v>57</v>
      </c>
      <c r="AJ607" s="5">
        <v>10950</v>
      </c>
      <c r="AK607" s="4">
        <v>-4901</v>
      </c>
      <c r="AL607" s="4">
        <v>0</v>
      </c>
      <c r="AM607" s="4">
        <v>0</v>
      </c>
      <c r="AN607" s="4">
        <v>0</v>
      </c>
      <c r="AO607" s="4">
        <v>-66799</v>
      </c>
      <c r="AP607" s="4">
        <v>-66799</v>
      </c>
      <c r="AQ607" s="4">
        <v>0</v>
      </c>
      <c r="AR607" s="4">
        <v>405701</v>
      </c>
      <c r="AS607" s="1" t="s">
        <v>52</v>
      </c>
      <c r="AT607" s="9">
        <f t="shared" si="270"/>
        <v>43333</v>
      </c>
      <c r="AU607" s="9">
        <f t="shared" si="271"/>
        <v>43313</v>
      </c>
      <c r="AV607" s="9">
        <v>44798</v>
      </c>
      <c r="AW607" s="11">
        <f t="shared" si="272"/>
        <v>4.0136986301369859</v>
      </c>
      <c r="AX607">
        <v>10</v>
      </c>
      <c r="AY607" s="12">
        <v>0.05</v>
      </c>
      <c r="AZ607">
        <f t="shared" si="273"/>
        <v>9.5000000000000001E-2</v>
      </c>
      <c r="BA607" s="13">
        <f t="shared" si="274"/>
        <v>472500</v>
      </c>
      <c r="BB607" s="17" t="s">
        <v>2189</v>
      </c>
      <c r="BC607">
        <f>MATCH(BB607,MONTHLY_INDEX!$A:$A,0)</f>
        <v>798</v>
      </c>
      <c r="BD607">
        <f>MATCH(AU607,MONTHLY_INDEX!$1:$1,0)</f>
        <v>80</v>
      </c>
      <c r="BE607">
        <f>INDEX(MONTHLY_INDEX!$1:$1048576,Final!BC607,Final!BD607)</f>
        <v>96</v>
      </c>
      <c r="BF607">
        <f>MATCH($BF$1,MONTHLY_INDEX!$1:$1,0)</f>
        <v>127</v>
      </c>
      <c r="BG607">
        <f>INDEX(MONTHLY_INDEX!$1:$1048576,Final!BC607,Final!BF607)</f>
        <v>95.3</v>
      </c>
      <c r="BH607" s="23">
        <f t="shared" si="282"/>
        <v>-7.2916666666666963E-3</v>
      </c>
      <c r="BI607" s="14">
        <f t="shared" si="283"/>
        <v>469054.6875</v>
      </c>
      <c r="BJ607" s="14">
        <f t="shared" si="284"/>
        <v>178851.19488441778</v>
      </c>
      <c r="BK607" s="15">
        <f t="shared" si="275"/>
        <v>290203.49261558219</v>
      </c>
      <c r="BL607" s="52">
        <v>0</v>
      </c>
      <c r="BM607" s="15">
        <f t="shared" si="285"/>
        <v>290203.49261558219</v>
      </c>
    </row>
    <row r="608" spans="1:65">
      <c r="A608" s="8">
        <v>606</v>
      </c>
      <c r="B608" s="1" t="s">
        <v>44</v>
      </c>
      <c r="C608" s="1">
        <v>1500</v>
      </c>
      <c r="D608" s="1" t="s">
        <v>60</v>
      </c>
      <c r="E608" s="1">
        <v>150000029</v>
      </c>
      <c r="F608" s="1" t="s">
        <v>60</v>
      </c>
      <c r="G608" s="1" t="s">
        <v>91</v>
      </c>
      <c r="H608" s="1">
        <v>3</v>
      </c>
      <c r="I608" s="1" t="s">
        <v>52</v>
      </c>
      <c r="J608" s="1" t="s">
        <v>49</v>
      </c>
      <c r="K608" s="1">
        <v>17406001</v>
      </c>
      <c r="L608" s="1" t="s">
        <v>50</v>
      </c>
      <c r="M608" s="1" t="s">
        <v>51</v>
      </c>
      <c r="N608" s="1" t="s">
        <v>64</v>
      </c>
      <c r="O608" s="1" t="s">
        <v>65</v>
      </c>
      <c r="P608" s="1" t="s">
        <v>66</v>
      </c>
      <c r="Q608" s="1" t="s">
        <v>67</v>
      </c>
      <c r="R608" s="1" t="s">
        <v>87</v>
      </c>
      <c r="S608" s="1" t="s">
        <v>88</v>
      </c>
      <c r="T608" s="2">
        <v>43333</v>
      </c>
      <c r="U608" s="2">
        <v>43333</v>
      </c>
      <c r="V608" s="1" t="s">
        <v>52</v>
      </c>
      <c r="W608" s="3">
        <v>1</v>
      </c>
      <c r="X608" s="1" t="s">
        <v>53</v>
      </c>
      <c r="Y608" s="4">
        <v>637760</v>
      </c>
      <c r="Z608" s="4">
        <v>-83547</v>
      </c>
      <c r="AA608" s="4">
        <v>0</v>
      </c>
      <c r="AB608" s="4">
        <v>0</v>
      </c>
      <c r="AC608" s="4">
        <v>0</v>
      </c>
      <c r="AD608" s="4">
        <v>637760</v>
      </c>
      <c r="AE608" s="5">
        <v>1685</v>
      </c>
      <c r="AF608" s="1" t="s">
        <v>70</v>
      </c>
      <c r="AG608" s="1" t="s">
        <v>71</v>
      </c>
      <c r="AH608" s="1" t="s">
        <v>89</v>
      </c>
      <c r="AI608" s="1" t="s">
        <v>57</v>
      </c>
      <c r="AJ608" s="5">
        <v>10950</v>
      </c>
      <c r="AK608" s="4">
        <v>-6616</v>
      </c>
      <c r="AL608" s="4">
        <v>0</v>
      </c>
      <c r="AM608" s="4">
        <v>0</v>
      </c>
      <c r="AN608" s="4">
        <v>0</v>
      </c>
      <c r="AO608" s="4">
        <v>-90163</v>
      </c>
      <c r="AP608" s="4">
        <v>-90163</v>
      </c>
      <c r="AQ608" s="4">
        <v>0</v>
      </c>
      <c r="AR608" s="4">
        <v>547597</v>
      </c>
      <c r="AS608" s="1" t="s">
        <v>52</v>
      </c>
      <c r="AT608" s="9">
        <f t="shared" si="270"/>
        <v>43333</v>
      </c>
      <c r="AU608" s="9">
        <f t="shared" si="271"/>
        <v>43313</v>
      </c>
      <c r="AV608" s="9">
        <v>44798</v>
      </c>
      <c r="AW608" s="11">
        <f t="shared" si="272"/>
        <v>4.0136986301369859</v>
      </c>
      <c r="AX608">
        <v>10</v>
      </c>
      <c r="AY608" s="12">
        <v>0.05</v>
      </c>
      <c r="AZ608">
        <f t="shared" si="273"/>
        <v>9.5000000000000001E-2</v>
      </c>
      <c r="BA608" s="13">
        <f t="shared" si="274"/>
        <v>637760</v>
      </c>
      <c r="BB608" s="17" t="s">
        <v>2189</v>
      </c>
      <c r="BC608">
        <f>MATCH(BB608,MONTHLY_INDEX!$A:$A,0)</f>
        <v>798</v>
      </c>
      <c r="BD608">
        <f>MATCH(AU608,MONTHLY_INDEX!$1:$1,0)</f>
        <v>80</v>
      </c>
      <c r="BE608">
        <f>INDEX(MONTHLY_INDEX!$1:$1048576,Final!BC608,Final!BD608)</f>
        <v>96</v>
      </c>
      <c r="BF608">
        <f>MATCH($BF$1,MONTHLY_INDEX!$1:$1,0)</f>
        <v>127</v>
      </c>
      <c r="BG608">
        <f>INDEX(MONTHLY_INDEX!$1:$1048576,Final!BC608,Final!BF608)</f>
        <v>95.3</v>
      </c>
      <c r="BH608" s="23">
        <f t="shared" si="282"/>
        <v>-7.2916666666666963E-3</v>
      </c>
      <c r="BI608" s="14">
        <f t="shared" si="283"/>
        <v>633109.66666666663</v>
      </c>
      <c r="BJ608" s="14">
        <f t="shared" si="284"/>
        <v>241405.58317351594</v>
      </c>
      <c r="BK608" s="15">
        <f t="shared" si="275"/>
        <v>391704.08349315065</v>
      </c>
      <c r="BL608" s="52">
        <v>0</v>
      </c>
      <c r="BM608" s="15">
        <f t="shared" si="285"/>
        <v>391704.08349315065</v>
      </c>
    </row>
    <row r="609" spans="1:65">
      <c r="A609" s="8">
        <v>607</v>
      </c>
      <c r="B609" s="1" t="s">
        <v>44</v>
      </c>
      <c r="C609" s="1">
        <v>1500</v>
      </c>
      <c r="D609" s="1" t="s">
        <v>60</v>
      </c>
      <c r="E609" s="1">
        <v>150000029</v>
      </c>
      <c r="F609" s="1" t="s">
        <v>60</v>
      </c>
      <c r="G609" s="1" t="s">
        <v>92</v>
      </c>
      <c r="H609" s="1">
        <v>4</v>
      </c>
      <c r="I609" s="1" t="s">
        <v>52</v>
      </c>
      <c r="J609" s="1" t="s">
        <v>49</v>
      </c>
      <c r="K609" s="1">
        <v>17406001</v>
      </c>
      <c r="L609" s="1" t="s">
        <v>50</v>
      </c>
      <c r="M609" s="1" t="s">
        <v>51</v>
      </c>
      <c r="N609" s="1" t="s">
        <v>64</v>
      </c>
      <c r="O609" s="1" t="s">
        <v>65</v>
      </c>
      <c r="P609" s="1" t="s">
        <v>66</v>
      </c>
      <c r="Q609" s="1" t="s">
        <v>67</v>
      </c>
      <c r="R609" s="1" t="s">
        <v>87</v>
      </c>
      <c r="S609" s="1" t="s">
        <v>88</v>
      </c>
      <c r="T609" s="2">
        <v>43333</v>
      </c>
      <c r="U609" s="2">
        <v>43333</v>
      </c>
      <c r="V609" s="1" t="s">
        <v>52</v>
      </c>
      <c r="W609" s="3">
        <v>1</v>
      </c>
      <c r="X609" s="1" t="s">
        <v>53</v>
      </c>
      <c r="Y609" s="4">
        <v>21044329</v>
      </c>
      <c r="Z609" s="4">
        <v>-2756887</v>
      </c>
      <c r="AA609" s="4">
        <v>0</v>
      </c>
      <c r="AB609" s="4">
        <v>0</v>
      </c>
      <c r="AC609" s="4">
        <v>0</v>
      </c>
      <c r="AD609" s="4">
        <v>21044329</v>
      </c>
      <c r="AE609" s="5">
        <v>1685</v>
      </c>
      <c r="AF609" s="1" t="s">
        <v>70</v>
      </c>
      <c r="AG609" s="1" t="s">
        <v>71</v>
      </c>
      <c r="AH609" s="1" t="s">
        <v>89</v>
      </c>
      <c r="AI609" s="1" t="s">
        <v>57</v>
      </c>
      <c r="AJ609" s="5">
        <v>10950</v>
      </c>
      <c r="AK609" s="4">
        <v>-218303</v>
      </c>
      <c r="AL609" s="4">
        <v>0</v>
      </c>
      <c r="AM609" s="4">
        <v>0</v>
      </c>
      <c r="AN609" s="4">
        <v>0</v>
      </c>
      <c r="AO609" s="4">
        <v>-2975190</v>
      </c>
      <c r="AP609" s="4">
        <v>-2975190</v>
      </c>
      <c r="AQ609" s="4">
        <v>0</v>
      </c>
      <c r="AR609" s="4">
        <v>18069139</v>
      </c>
      <c r="AS609" s="1" t="s">
        <v>52</v>
      </c>
      <c r="AT609" s="9">
        <f t="shared" si="270"/>
        <v>43333</v>
      </c>
      <c r="AU609" s="9">
        <f t="shared" si="271"/>
        <v>43313</v>
      </c>
      <c r="AV609" s="9">
        <v>44798</v>
      </c>
      <c r="AW609" s="11">
        <f t="shared" si="272"/>
        <v>4.0136986301369859</v>
      </c>
      <c r="AX609">
        <v>25</v>
      </c>
      <c r="AY609" s="12">
        <v>0.05</v>
      </c>
      <c r="AZ609">
        <f t="shared" si="273"/>
        <v>3.7999999999999999E-2</v>
      </c>
      <c r="BA609" s="13">
        <f t="shared" si="274"/>
        <v>21044329</v>
      </c>
      <c r="BB609" s="17" t="s">
        <v>2189</v>
      </c>
      <c r="BC609">
        <f>MATCH(BB609,MONTHLY_INDEX!$A:$A,0)</f>
        <v>798</v>
      </c>
      <c r="BD609">
        <f>MATCH(AU609,MONTHLY_INDEX!$1:$1,0)</f>
        <v>80</v>
      </c>
      <c r="BE609">
        <f>INDEX(MONTHLY_INDEX!$1:$1048576,Final!BC609,Final!BD609)</f>
        <v>96</v>
      </c>
      <c r="BF609">
        <f>MATCH($BF$1,MONTHLY_INDEX!$1:$1,0)</f>
        <v>127</v>
      </c>
      <c r="BG609">
        <f>INDEX(MONTHLY_INDEX!$1:$1048576,Final!BC609,Final!BF609)</f>
        <v>95.3</v>
      </c>
      <c r="BH609" s="23">
        <f t="shared" si="282"/>
        <v>-7.2916666666666963E-3</v>
      </c>
      <c r="BI609" s="14">
        <f t="shared" si="283"/>
        <v>20890880.767708331</v>
      </c>
      <c r="BJ609" s="14">
        <f t="shared" si="284"/>
        <v>3186288.5817488292</v>
      </c>
      <c r="BK609" s="15">
        <f t="shared" si="275"/>
        <v>17704592.185959503</v>
      </c>
      <c r="BL609" s="52">
        <v>0</v>
      </c>
      <c r="BM609" s="15">
        <f t="shared" si="285"/>
        <v>17704592.185959503</v>
      </c>
    </row>
    <row r="610" spans="1:65">
      <c r="A610" s="8">
        <v>608</v>
      </c>
      <c r="B610" s="1" t="s">
        <v>44</v>
      </c>
      <c r="C610" s="1">
        <v>1500</v>
      </c>
      <c r="D610" s="1" t="s">
        <v>60</v>
      </c>
      <c r="E610" s="1">
        <v>150000029</v>
      </c>
      <c r="F610" s="1" t="s">
        <v>60</v>
      </c>
      <c r="G610" s="1" t="s">
        <v>93</v>
      </c>
      <c r="H610" s="1">
        <v>5</v>
      </c>
      <c r="I610" s="1" t="s">
        <v>52</v>
      </c>
      <c r="J610" s="1" t="s">
        <v>49</v>
      </c>
      <c r="K610" s="1">
        <v>17406001</v>
      </c>
      <c r="L610" s="1" t="s">
        <v>50</v>
      </c>
      <c r="M610" s="1" t="s">
        <v>51</v>
      </c>
      <c r="N610" s="1" t="s">
        <v>64</v>
      </c>
      <c r="O610" s="1" t="s">
        <v>65</v>
      </c>
      <c r="P610" s="1" t="s">
        <v>66</v>
      </c>
      <c r="Q610" s="1" t="s">
        <v>67</v>
      </c>
      <c r="R610" s="1" t="s">
        <v>87</v>
      </c>
      <c r="S610" s="1" t="s">
        <v>88</v>
      </c>
      <c r="T610" s="2">
        <v>43333</v>
      </c>
      <c r="U610" s="2">
        <v>43333</v>
      </c>
      <c r="V610" s="1" t="s">
        <v>52</v>
      </c>
      <c r="W610" s="3">
        <v>1</v>
      </c>
      <c r="X610" s="1" t="s">
        <v>53</v>
      </c>
      <c r="Y610" s="4">
        <v>969266</v>
      </c>
      <c r="Z610" s="4">
        <v>-126976</v>
      </c>
      <c r="AA610" s="4">
        <v>0</v>
      </c>
      <c r="AB610" s="4">
        <v>0</v>
      </c>
      <c r="AC610" s="4">
        <v>0</v>
      </c>
      <c r="AD610" s="4">
        <v>969266</v>
      </c>
      <c r="AE610" s="5">
        <v>1685</v>
      </c>
      <c r="AF610" s="1" t="s">
        <v>70</v>
      </c>
      <c r="AG610" s="1" t="s">
        <v>71</v>
      </c>
      <c r="AH610" s="1" t="s">
        <v>89</v>
      </c>
      <c r="AI610" s="1" t="s">
        <v>57</v>
      </c>
      <c r="AJ610" s="5">
        <v>10950</v>
      </c>
      <c r="AK610" s="4">
        <v>-10055</v>
      </c>
      <c r="AL610" s="4">
        <v>0</v>
      </c>
      <c r="AM610" s="4">
        <v>0</v>
      </c>
      <c r="AN610" s="4">
        <v>0</v>
      </c>
      <c r="AO610" s="4">
        <v>-137031</v>
      </c>
      <c r="AP610" s="4">
        <v>-137031</v>
      </c>
      <c r="AQ610" s="4">
        <v>0</v>
      </c>
      <c r="AR610" s="4">
        <v>832235</v>
      </c>
      <c r="AS610" s="1" t="s">
        <v>52</v>
      </c>
      <c r="AT610" s="9">
        <f t="shared" si="270"/>
        <v>43333</v>
      </c>
      <c r="AU610" s="9">
        <f t="shared" si="271"/>
        <v>43313</v>
      </c>
      <c r="AV610" s="9">
        <v>44798</v>
      </c>
      <c r="AW610" s="11">
        <f t="shared" si="272"/>
        <v>4.0136986301369859</v>
      </c>
      <c r="AX610">
        <v>25</v>
      </c>
      <c r="AY610" s="12">
        <v>0.05</v>
      </c>
      <c r="AZ610">
        <f t="shared" si="273"/>
        <v>3.7999999999999999E-2</v>
      </c>
      <c r="BA610" s="13">
        <f t="shared" si="274"/>
        <v>969266</v>
      </c>
      <c r="BB610" s="17" t="s">
        <v>2083</v>
      </c>
      <c r="BC610">
        <f>MATCH(BB610,MONTHLY_INDEX!$A:$A,0)</f>
        <v>745</v>
      </c>
      <c r="BD610">
        <f>MATCH(AU610,MONTHLY_INDEX!$1:$1,0)</f>
        <v>80</v>
      </c>
      <c r="BE610">
        <f>INDEX(MONTHLY_INDEX!$1:$1048576,Final!BC610,Final!BD610)</f>
        <v>106.4</v>
      </c>
      <c r="BF610">
        <f>MATCH($BF$1,MONTHLY_INDEX!$1:$1,0)</f>
        <v>127</v>
      </c>
      <c r="BG610">
        <f>INDEX(MONTHLY_INDEX!$1:$1048576,Final!BC610,Final!BF610)</f>
        <v>115.4</v>
      </c>
      <c r="BH610" s="23">
        <f t="shared" si="282"/>
        <v>8.4586466165413529E-2</v>
      </c>
      <c r="BI610" s="14">
        <f t="shared" si="283"/>
        <v>1051252.7857142857</v>
      </c>
      <c r="BJ610" s="14">
        <f t="shared" si="284"/>
        <v>160337.65090606653</v>
      </c>
      <c r="BK610" s="15">
        <f t="shared" si="275"/>
        <v>890915.13480821915</v>
      </c>
      <c r="BL610" s="52">
        <v>0</v>
      </c>
      <c r="BM610" s="15">
        <f t="shared" si="285"/>
        <v>890915.13480821915</v>
      </c>
    </row>
    <row r="611" spans="1:65">
      <c r="A611" s="8">
        <v>609</v>
      </c>
      <c r="B611" s="1" t="s">
        <v>44</v>
      </c>
      <c r="C611" s="1">
        <v>1500</v>
      </c>
      <c r="D611" s="1" t="s">
        <v>60</v>
      </c>
      <c r="E611" s="1">
        <v>150000029</v>
      </c>
      <c r="F611" s="1" t="s">
        <v>60</v>
      </c>
      <c r="G611" s="1" t="s">
        <v>94</v>
      </c>
      <c r="H611" s="1">
        <v>6</v>
      </c>
      <c r="I611" s="1" t="s">
        <v>52</v>
      </c>
      <c r="J611" s="1" t="s">
        <v>49</v>
      </c>
      <c r="K611" s="1">
        <v>17406001</v>
      </c>
      <c r="L611" s="1" t="s">
        <v>50</v>
      </c>
      <c r="M611" s="1" t="s">
        <v>51</v>
      </c>
      <c r="N611" s="1" t="s">
        <v>64</v>
      </c>
      <c r="O611" s="1" t="s">
        <v>65</v>
      </c>
      <c r="P611" s="1" t="s">
        <v>66</v>
      </c>
      <c r="Q611" s="1" t="s">
        <v>67</v>
      </c>
      <c r="R611" s="1" t="s">
        <v>87</v>
      </c>
      <c r="S611" s="1" t="s">
        <v>88</v>
      </c>
      <c r="T611" s="2">
        <v>43333</v>
      </c>
      <c r="U611" s="2">
        <v>43333</v>
      </c>
      <c r="V611" s="1" t="s">
        <v>52</v>
      </c>
      <c r="W611" s="3">
        <v>1</v>
      </c>
      <c r="X611" s="1" t="s">
        <v>53</v>
      </c>
      <c r="Y611" s="4">
        <v>735000</v>
      </c>
      <c r="Z611" s="4">
        <v>-96287</v>
      </c>
      <c r="AA611" s="4">
        <v>0</v>
      </c>
      <c r="AB611" s="4">
        <v>0</v>
      </c>
      <c r="AC611" s="4">
        <v>0</v>
      </c>
      <c r="AD611" s="4">
        <v>735000</v>
      </c>
      <c r="AE611" s="5">
        <v>1685</v>
      </c>
      <c r="AF611" s="1" t="s">
        <v>70</v>
      </c>
      <c r="AG611" s="1" t="s">
        <v>71</v>
      </c>
      <c r="AH611" s="1" t="s">
        <v>89</v>
      </c>
      <c r="AI611" s="1" t="s">
        <v>57</v>
      </c>
      <c r="AJ611" s="5">
        <v>10950</v>
      </c>
      <c r="AK611" s="4">
        <v>-7625</v>
      </c>
      <c r="AL611" s="4">
        <v>0</v>
      </c>
      <c r="AM611" s="4">
        <v>0</v>
      </c>
      <c r="AN611" s="4">
        <v>0</v>
      </c>
      <c r="AO611" s="4">
        <v>-103912</v>
      </c>
      <c r="AP611" s="4">
        <v>-103912</v>
      </c>
      <c r="AQ611" s="4">
        <v>0</v>
      </c>
      <c r="AR611" s="4">
        <v>631088</v>
      </c>
      <c r="AS611" s="1" t="s">
        <v>52</v>
      </c>
      <c r="AT611" s="9">
        <f t="shared" si="270"/>
        <v>43333</v>
      </c>
      <c r="AU611" s="9">
        <f t="shared" si="271"/>
        <v>43313</v>
      </c>
      <c r="AV611" s="9">
        <v>44798</v>
      </c>
      <c r="AW611" s="11">
        <f t="shared" si="272"/>
        <v>4.0136986301369859</v>
      </c>
      <c r="AX611">
        <v>10</v>
      </c>
      <c r="AY611" s="12">
        <v>0.05</v>
      </c>
      <c r="AZ611">
        <f t="shared" si="273"/>
        <v>9.5000000000000001E-2</v>
      </c>
      <c r="BA611" s="13">
        <f t="shared" si="274"/>
        <v>735000</v>
      </c>
      <c r="BB611" s="17" t="s">
        <v>1853</v>
      </c>
      <c r="BC611">
        <f>MATCH(BB611,MONTHLY_INDEX!$A:$A,0)</f>
        <v>630</v>
      </c>
      <c r="BD611">
        <f>MATCH(AU611,MONTHLY_INDEX!$1:$1,0)</f>
        <v>80</v>
      </c>
      <c r="BE611">
        <f>INDEX(MONTHLY_INDEX!$1:$1048576,Final!BC611,Final!BD611)</f>
        <v>111.6</v>
      </c>
      <c r="BF611">
        <f>MATCH($BF$1,MONTHLY_INDEX!$1:$1,0)</f>
        <v>127</v>
      </c>
      <c r="BG611">
        <f>INDEX(MONTHLY_INDEX!$1:$1048576,Final!BC611,Final!BF611)</f>
        <v>151.1</v>
      </c>
      <c r="BH611" s="23">
        <f t="shared" si="282"/>
        <v>0.35394265232974914</v>
      </c>
      <c r="BI611" s="14">
        <f t="shared" si="283"/>
        <v>995147.84946236562</v>
      </c>
      <c r="BJ611" s="14">
        <f t="shared" si="284"/>
        <v>379451.2382162321</v>
      </c>
      <c r="BK611" s="15">
        <f t="shared" si="275"/>
        <v>615696.61124613346</v>
      </c>
      <c r="BL611" s="52">
        <v>0</v>
      </c>
      <c r="BM611" s="15">
        <f t="shared" si="285"/>
        <v>615696.61124613346</v>
      </c>
    </row>
    <row r="612" spans="1:65">
      <c r="A612" s="8">
        <v>610</v>
      </c>
      <c r="B612" s="1" t="s">
        <v>44</v>
      </c>
      <c r="C612" s="1">
        <v>1500</v>
      </c>
      <c r="D612" s="1" t="s">
        <v>60</v>
      </c>
      <c r="E612" s="1">
        <v>150000029</v>
      </c>
      <c r="F612" s="1" t="s">
        <v>60</v>
      </c>
      <c r="G612" s="1" t="s">
        <v>95</v>
      </c>
      <c r="H612" s="1">
        <v>7</v>
      </c>
      <c r="I612" s="1" t="s">
        <v>52</v>
      </c>
      <c r="J612" s="1" t="s">
        <v>49</v>
      </c>
      <c r="K612" s="1">
        <v>17406001</v>
      </c>
      <c r="L612" s="1" t="s">
        <v>50</v>
      </c>
      <c r="M612" s="1" t="s">
        <v>51</v>
      </c>
      <c r="N612" s="1" t="s">
        <v>64</v>
      </c>
      <c r="O612" s="1" t="s">
        <v>65</v>
      </c>
      <c r="P612" s="1" t="s">
        <v>66</v>
      </c>
      <c r="Q612" s="1" t="s">
        <v>67</v>
      </c>
      <c r="R612" s="1" t="s">
        <v>87</v>
      </c>
      <c r="S612" s="1" t="s">
        <v>88</v>
      </c>
      <c r="T612" s="2">
        <v>43333</v>
      </c>
      <c r="U612" s="2">
        <v>43333</v>
      </c>
      <c r="V612" s="1" t="s">
        <v>52</v>
      </c>
      <c r="W612" s="3">
        <v>1</v>
      </c>
      <c r="X612" s="1" t="s">
        <v>53</v>
      </c>
      <c r="Y612" s="4">
        <v>126000</v>
      </c>
      <c r="Z612" s="4">
        <v>-16506</v>
      </c>
      <c r="AA612" s="4">
        <v>0</v>
      </c>
      <c r="AB612" s="4">
        <v>0</v>
      </c>
      <c r="AC612" s="4">
        <v>0</v>
      </c>
      <c r="AD612" s="4">
        <v>126000</v>
      </c>
      <c r="AE612" s="5">
        <v>1685</v>
      </c>
      <c r="AF612" s="1" t="s">
        <v>70</v>
      </c>
      <c r="AG612" s="1" t="s">
        <v>71</v>
      </c>
      <c r="AH612" s="1" t="s">
        <v>89</v>
      </c>
      <c r="AI612" s="1" t="s">
        <v>57</v>
      </c>
      <c r="AJ612" s="5">
        <v>10950</v>
      </c>
      <c r="AK612" s="4">
        <v>-1307</v>
      </c>
      <c r="AL612" s="4">
        <v>0</v>
      </c>
      <c r="AM612" s="4">
        <v>0</v>
      </c>
      <c r="AN612" s="4">
        <v>0</v>
      </c>
      <c r="AO612" s="4">
        <v>-17813</v>
      </c>
      <c r="AP612" s="4">
        <v>-17813</v>
      </c>
      <c r="AQ612" s="4">
        <v>0</v>
      </c>
      <c r="AR612" s="4">
        <v>108187</v>
      </c>
      <c r="AS612" s="1" t="s">
        <v>52</v>
      </c>
      <c r="AT612" s="9">
        <f t="shared" si="270"/>
        <v>43333</v>
      </c>
      <c r="AU612" s="9">
        <f t="shared" si="271"/>
        <v>43313</v>
      </c>
      <c r="AV612" s="9">
        <v>44798</v>
      </c>
      <c r="AW612" s="11">
        <f t="shared" si="272"/>
        <v>4.0136986301369859</v>
      </c>
      <c r="AX612">
        <v>25</v>
      </c>
      <c r="AY612" s="12">
        <v>0.05</v>
      </c>
      <c r="AZ612">
        <f t="shared" si="273"/>
        <v>3.7999999999999999E-2</v>
      </c>
      <c r="BA612" s="13">
        <f t="shared" si="274"/>
        <v>126000</v>
      </c>
      <c r="BB612" s="17" t="s">
        <v>2189</v>
      </c>
      <c r="BC612">
        <f>MATCH(BB612,MONTHLY_INDEX!$A:$A,0)</f>
        <v>798</v>
      </c>
      <c r="BD612">
        <f>MATCH(AU612,MONTHLY_INDEX!$1:$1,0)</f>
        <v>80</v>
      </c>
      <c r="BE612">
        <f>INDEX(MONTHLY_INDEX!$1:$1048576,Final!BC612,Final!BD612)</f>
        <v>96</v>
      </c>
      <c r="BF612">
        <f>MATCH($BF$1,MONTHLY_INDEX!$1:$1,0)</f>
        <v>127</v>
      </c>
      <c r="BG612">
        <f>INDEX(MONTHLY_INDEX!$1:$1048576,Final!BC612,Final!BF612)</f>
        <v>95.3</v>
      </c>
      <c r="BH612" s="23">
        <f t="shared" si="282"/>
        <v>-7.2916666666666963E-3</v>
      </c>
      <c r="BI612" s="14">
        <f t="shared" si="283"/>
        <v>125081.25</v>
      </c>
      <c r="BJ612" s="14">
        <f t="shared" si="284"/>
        <v>19077.460787671229</v>
      </c>
      <c r="BK612" s="15">
        <f t="shared" si="275"/>
        <v>106003.78921232877</v>
      </c>
      <c r="BL612" s="52">
        <v>0</v>
      </c>
      <c r="BM612" s="15">
        <f t="shared" si="285"/>
        <v>106003.78921232877</v>
      </c>
    </row>
    <row r="613" spans="1:65">
      <c r="A613" s="8">
        <v>611</v>
      </c>
      <c r="B613" s="1" t="s">
        <v>44</v>
      </c>
      <c r="C613" s="1">
        <v>1500</v>
      </c>
      <c r="D613" s="1" t="s">
        <v>60</v>
      </c>
      <c r="E613" s="1">
        <v>150000029</v>
      </c>
      <c r="F613" s="1" t="s">
        <v>60</v>
      </c>
      <c r="G613" s="1" t="s">
        <v>96</v>
      </c>
      <c r="H613" s="1">
        <v>8</v>
      </c>
      <c r="I613" s="1" t="s">
        <v>52</v>
      </c>
      <c r="J613" s="1" t="s">
        <v>49</v>
      </c>
      <c r="K613" s="1">
        <v>17406001</v>
      </c>
      <c r="L613" s="1" t="s">
        <v>50</v>
      </c>
      <c r="M613" s="1" t="s">
        <v>51</v>
      </c>
      <c r="N613" s="1" t="s">
        <v>64</v>
      </c>
      <c r="O613" s="1" t="s">
        <v>65</v>
      </c>
      <c r="P613" s="1" t="s">
        <v>66</v>
      </c>
      <c r="Q613" s="1" t="s">
        <v>67</v>
      </c>
      <c r="R613" s="1" t="s">
        <v>87</v>
      </c>
      <c r="S613" s="1" t="s">
        <v>88</v>
      </c>
      <c r="T613" s="2">
        <v>43333</v>
      </c>
      <c r="U613" s="2">
        <v>43333</v>
      </c>
      <c r="V613" s="1" t="s">
        <v>52</v>
      </c>
      <c r="W613" s="3">
        <v>1</v>
      </c>
      <c r="X613" s="1" t="s">
        <v>53</v>
      </c>
      <c r="Y613" s="4">
        <v>29327302</v>
      </c>
      <c r="Z613" s="4">
        <v>-3841988</v>
      </c>
      <c r="AA613" s="4">
        <v>0</v>
      </c>
      <c r="AB613" s="4">
        <v>0</v>
      </c>
      <c r="AC613" s="4">
        <v>0</v>
      </c>
      <c r="AD613" s="4">
        <v>29327302</v>
      </c>
      <c r="AE613" s="5">
        <v>1685</v>
      </c>
      <c r="AF613" s="1" t="s">
        <v>70</v>
      </c>
      <c r="AG613" s="1" t="s">
        <v>71</v>
      </c>
      <c r="AH613" s="1" t="s">
        <v>89</v>
      </c>
      <c r="AI613" s="1" t="s">
        <v>57</v>
      </c>
      <c r="AJ613" s="5">
        <v>10950</v>
      </c>
      <c r="AK613" s="4">
        <v>-304227</v>
      </c>
      <c r="AL613" s="4">
        <v>0</v>
      </c>
      <c r="AM613" s="4">
        <v>0</v>
      </c>
      <c r="AN613" s="4">
        <v>0</v>
      </c>
      <c r="AO613" s="4">
        <v>-4146215</v>
      </c>
      <c r="AP613" s="4">
        <v>-4146215</v>
      </c>
      <c r="AQ613" s="4">
        <v>0</v>
      </c>
      <c r="AR613" s="4">
        <v>25181087</v>
      </c>
      <c r="AS613" s="1" t="s">
        <v>52</v>
      </c>
      <c r="AT613" s="9">
        <f t="shared" si="270"/>
        <v>43333</v>
      </c>
      <c r="AU613" s="9">
        <f t="shared" si="271"/>
        <v>43313</v>
      </c>
      <c r="AV613" s="9">
        <v>44798</v>
      </c>
      <c r="AW613" s="11">
        <f t="shared" si="272"/>
        <v>4.0136986301369859</v>
      </c>
      <c r="AX613">
        <v>25</v>
      </c>
      <c r="AY613" s="12">
        <v>0.05</v>
      </c>
      <c r="AZ613">
        <f t="shared" si="273"/>
        <v>3.7999999999999999E-2</v>
      </c>
      <c r="BA613" s="13">
        <f t="shared" si="274"/>
        <v>29327302</v>
      </c>
      <c r="BB613" s="17" t="s">
        <v>2189</v>
      </c>
      <c r="BC613">
        <f>MATCH(BB613,MONTHLY_INDEX!$A:$A,0)</f>
        <v>798</v>
      </c>
      <c r="BD613">
        <f>MATCH(AU613,MONTHLY_INDEX!$1:$1,0)</f>
        <v>80</v>
      </c>
      <c r="BE613">
        <f>INDEX(MONTHLY_INDEX!$1:$1048576,Final!BC613,Final!BD613)</f>
        <v>96</v>
      </c>
      <c r="BF613">
        <f>MATCH($BF$1,MONTHLY_INDEX!$1:$1,0)</f>
        <v>127</v>
      </c>
      <c r="BG613">
        <f>INDEX(MONTHLY_INDEX!$1:$1048576,Final!BC613,Final!BF613)</f>
        <v>95.3</v>
      </c>
      <c r="BH613" s="23">
        <f t="shared" si="282"/>
        <v>-7.2916666666666963E-3</v>
      </c>
      <c r="BI613" s="14">
        <f t="shared" si="283"/>
        <v>29113457.089583334</v>
      </c>
      <c r="BJ613" s="14">
        <f t="shared" si="284"/>
        <v>4440400.4278824767</v>
      </c>
      <c r="BK613" s="15">
        <f t="shared" si="275"/>
        <v>24673056.661700856</v>
      </c>
      <c r="BL613" s="52">
        <v>0</v>
      </c>
      <c r="BM613" s="15">
        <f t="shared" si="285"/>
        <v>24673056.661700856</v>
      </c>
    </row>
    <row r="614" spans="1:65">
      <c r="A614" s="8">
        <v>612</v>
      </c>
      <c r="B614" s="1" t="s">
        <v>44</v>
      </c>
      <c r="C614" s="1">
        <v>1500</v>
      </c>
      <c r="D614" s="1" t="s">
        <v>60</v>
      </c>
      <c r="E614" s="1">
        <v>150000029</v>
      </c>
      <c r="F614" s="1" t="s">
        <v>60</v>
      </c>
      <c r="G614" s="1" t="s">
        <v>97</v>
      </c>
      <c r="H614" s="1">
        <v>9</v>
      </c>
      <c r="I614" s="1" t="s">
        <v>52</v>
      </c>
      <c r="J614" s="1" t="s">
        <v>49</v>
      </c>
      <c r="K614" s="1">
        <v>17406001</v>
      </c>
      <c r="L614" s="1" t="s">
        <v>50</v>
      </c>
      <c r="M614" s="1" t="s">
        <v>51</v>
      </c>
      <c r="N614" s="1" t="s">
        <v>64</v>
      </c>
      <c r="O614" s="1" t="s">
        <v>65</v>
      </c>
      <c r="P614" s="1" t="s">
        <v>66</v>
      </c>
      <c r="Q614" s="1" t="s">
        <v>67</v>
      </c>
      <c r="R614" s="1" t="s">
        <v>87</v>
      </c>
      <c r="S614" s="1" t="s">
        <v>88</v>
      </c>
      <c r="T614" s="2">
        <v>43333</v>
      </c>
      <c r="U614" s="2">
        <v>43333</v>
      </c>
      <c r="V614" s="1" t="s">
        <v>52</v>
      </c>
      <c r="W614" s="3">
        <v>1</v>
      </c>
      <c r="X614" s="1" t="s">
        <v>53</v>
      </c>
      <c r="Y614" s="4">
        <v>1517250</v>
      </c>
      <c r="Z614" s="4">
        <v>-198765</v>
      </c>
      <c r="AA614" s="4">
        <v>0</v>
      </c>
      <c r="AB614" s="4">
        <v>0</v>
      </c>
      <c r="AC614" s="4">
        <v>0</v>
      </c>
      <c r="AD614" s="4">
        <v>1517250</v>
      </c>
      <c r="AE614" s="5">
        <v>1685</v>
      </c>
      <c r="AF614" s="1" t="s">
        <v>70</v>
      </c>
      <c r="AG614" s="1" t="s">
        <v>71</v>
      </c>
      <c r="AH614" s="1" t="s">
        <v>89</v>
      </c>
      <c r="AI614" s="1" t="s">
        <v>57</v>
      </c>
      <c r="AJ614" s="5">
        <v>10950</v>
      </c>
      <c r="AK614" s="4">
        <v>-15739</v>
      </c>
      <c r="AL614" s="4">
        <v>0</v>
      </c>
      <c r="AM614" s="4">
        <v>0</v>
      </c>
      <c r="AN614" s="4">
        <v>0</v>
      </c>
      <c r="AO614" s="4">
        <v>-214504</v>
      </c>
      <c r="AP614" s="4">
        <v>-214504</v>
      </c>
      <c r="AQ614" s="4">
        <v>0</v>
      </c>
      <c r="AR614" s="4">
        <v>1302746</v>
      </c>
      <c r="AS614" s="1" t="s">
        <v>52</v>
      </c>
      <c r="AT614" s="9">
        <f t="shared" si="270"/>
        <v>43333</v>
      </c>
      <c r="AU614" s="9">
        <f t="shared" si="271"/>
        <v>43313</v>
      </c>
      <c r="AV614" s="9">
        <v>44798</v>
      </c>
      <c r="AW614" s="11">
        <f t="shared" si="272"/>
        <v>4.0136986301369859</v>
      </c>
      <c r="AX614">
        <v>15</v>
      </c>
      <c r="AY614" s="12">
        <v>0.05</v>
      </c>
      <c r="AZ614">
        <f t="shared" si="273"/>
        <v>6.3333333333333325E-2</v>
      </c>
      <c r="BA614" s="13">
        <f t="shared" si="274"/>
        <v>1517250</v>
      </c>
      <c r="BB614" s="17" t="s">
        <v>1941</v>
      </c>
      <c r="BC614">
        <f>MATCH(BB614,MONTHLY_INDEX!$A:$A,0)</f>
        <v>674</v>
      </c>
      <c r="BD614">
        <f>MATCH(AU614,MONTHLY_INDEX!$1:$1,0)</f>
        <v>80</v>
      </c>
      <c r="BE614">
        <f>INDEX(MONTHLY_INDEX!$1:$1048576,Final!BC614,Final!BD614)</f>
        <v>105.1</v>
      </c>
      <c r="BF614">
        <f>MATCH($BF$1,MONTHLY_INDEX!$1:$1,0)</f>
        <v>127</v>
      </c>
      <c r="BG614">
        <f>INDEX(MONTHLY_INDEX!$1:$1048576,Final!BC614,Final!BF614)</f>
        <v>122.8</v>
      </c>
      <c r="BH614" s="23">
        <f t="shared" si="282"/>
        <v>0.16841103710751668</v>
      </c>
      <c r="BI614" s="14">
        <f t="shared" si="283"/>
        <v>1772771.6460513796</v>
      </c>
      <c r="BJ614" s="14">
        <f t="shared" si="284"/>
        <v>450640.17139580037</v>
      </c>
      <c r="BK614" s="15">
        <f t="shared" si="275"/>
        <v>1322131.4746555793</v>
      </c>
      <c r="BL614" s="52">
        <v>0</v>
      </c>
      <c r="BM614" s="15">
        <f t="shared" si="285"/>
        <v>1322131.4746555793</v>
      </c>
    </row>
    <row r="615" spans="1:65">
      <c r="A615" s="8">
        <v>613</v>
      </c>
      <c r="B615" s="1" t="s">
        <v>44</v>
      </c>
      <c r="C615" s="1">
        <v>1500</v>
      </c>
      <c r="D615" s="1" t="s">
        <v>60</v>
      </c>
      <c r="E615" s="1">
        <v>150000029</v>
      </c>
      <c r="F615" s="1" t="s">
        <v>60</v>
      </c>
      <c r="G615" s="1" t="s">
        <v>98</v>
      </c>
      <c r="H615" s="1">
        <v>10</v>
      </c>
      <c r="I615" s="1" t="s">
        <v>52</v>
      </c>
      <c r="J615" s="1" t="s">
        <v>49</v>
      </c>
      <c r="K615" s="1">
        <v>17406001</v>
      </c>
      <c r="L615" s="1" t="s">
        <v>50</v>
      </c>
      <c r="M615" s="1" t="s">
        <v>51</v>
      </c>
      <c r="N615" s="1" t="s">
        <v>64</v>
      </c>
      <c r="O615" s="1" t="s">
        <v>65</v>
      </c>
      <c r="P615" s="1" t="s">
        <v>66</v>
      </c>
      <c r="Q615" s="1" t="s">
        <v>67</v>
      </c>
      <c r="R615" s="1" t="s">
        <v>87</v>
      </c>
      <c r="S615" s="1" t="s">
        <v>88</v>
      </c>
      <c r="T615" s="2">
        <v>43333</v>
      </c>
      <c r="U615" s="2">
        <v>43333</v>
      </c>
      <c r="V615" s="1" t="s">
        <v>52</v>
      </c>
      <c r="W615" s="3">
        <v>1</v>
      </c>
      <c r="X615" s="1" t="s">
        <v>53</v>
      </c>
      <c r="Y615" s="4">
        <v>312900</v>
      </c>
      <c r="Z615" s="4">
        <v>-40991</v>
      </c>
      <c r="AA615" s="4">
        <v>0</v>
      </c>
      <c r="AB615" s="4">
        <v>0</v>
      </c>
      <c r="AC615" s="4">
        <v>0</v>
      </c>
      <c r="AD615" s="4">
        <v>312900</v>
      </c>
      <c r="AE615" s="5">
        <v>1685</v>
      </c>
      <c r="AF615" s="1" t="s">
        <v>70</v>
      </c>
      <c r="AG615" s="1" t="s">
        <v>71</v>
      </c>
      <c r="AH615" s="1" t="s">
        <v>89</v>
      </c>
      <c r="AI615" s="1" t="s">
        <v>57</v>
      </c>
      <c r="AJ615" s="5">
        <v>10950</v>
      </c>
      <c r="AK615" s="4">
        <v>-3246</v>
      </c>
      <c r="AL615" s="4">
        <v>0</v>
      </c>
      <c r="AM615" s="4">
        <v>0</v>
      </c>
      <c r="AN615" s="4">
        <v>0</v>
      </c>
      <c r="AO615" s="4">
        <v>-44237</v>
      </c>
      <c r="AP615" s="4">
        <v>-44237</v>
      </c>
      <c r="AQ615" s="4">
        <v>0</v>
      </c>
      <c r="AR615" s="4">
        <v>268663</v>
      </c>
      <c r="AS615" s="1" t="s">
        <v>52</v>
      </c>
      <c r="AT615" s="9">
        <f t="shared" si="270"/>
        <v>43333</v>
      </c>
      <c r="AU615" s="9">
        <f t="shared" si="271"/>
        <v>43313</v>
      </c>
      <c r="AV615" s="9">
        <v>44798</v>
      </c>
      <c r="AW615" s="11">
        <f t="shared" si="272"/>
        <v>4.0136986301369859</v>
      </c>
      <c r="AX615">
        <v>10</v>
      </c>
      <c r="AY615" s="12">
        <v>0.05</v>
      </c>
      <c r="AZ615">
        <f t="shared" si="273"/>
        <v>9.5000000000000001E-2</v>
      </c>
      <c r="BA615" s="13">
        <f t="shared" si="274"/>
        <v>312900</v>
      </c>
      <c r="BB615" s="17" t="s">
        <v>2189</v>
      </c>
      <c r="BC615">
        <f>MATCH(BB615,MONTHLY_INDEX!$A:$A,0)</f>
        <v>798</v>
      </c>
      <c r="BD615">
        <f>MATCH(AU615,MONTHLY_INDEX!$1:$1,0)</f>
        <v>80</v>
      </c>
      <c r="BE615">
        <f>INDEX(MONTHLY_INDEX!$1:$1048576,Final!BC615,Final!BD615)</f>
        <v>96</v>
      </c>
      <c r="BF615">
        <f>MATCH($BF$1,MONTHLY_INDEX!$1:$1,0)</f>
        <v>127</v>
      </c>
      <c r="BG615">
        <f>INDEX(MONTHLY_INDEX!$1:$1048576,Final!BC615,Final!BF615)</f>
        <v>95.3</v>
      </c>
      <c r="BH615" s="23">
        <f t="shared" si="282"/>
        <v>-7.2916666666666963E-3</v>
      </c>
      <c r="BI615" s="14">
        <f t="shared" si="283"/>
        <v>310618.4375</v>
      </c>
      <c r="BJ615" s="14">
        <f t="shared" si="284"/>
        <v>118439.2357234589</v>
      </c>
      <c r="BK615" s="15">
        <f t="shared" si="275"/>
        <v>192179.2017765411</v>
      </c>
      <c r="BL615" s="52">
        <v>0</v>
      </c>
      <c r="BM615" s="15">
        <f t="shared" si="285"/>
        <v>192179.2017765411</v>
      </c>
    </row>
    <row r="616" spans="1:65">
      <c r="A616" s="8">
        <v>614</v>
      </c>
      <c r="B616" s="1" t="s">
        <v>44</v>
      </c>
      <c r="C616" s="1">
        <v>1500</v>
      </c>
      <c r="D616" s="1" t="s">
        <v>60</v>
      </c>
      <c r="E616" s="1">
        <v>150000029</v>
      </c>
      <c r="F616" s="1" t="s">
        <v>60</v>
      </c>
      <c r="G616" s="1" t="s">
        <v>99</v>
      </c>
      <c r="H616" s="1">
        <v>11</v>
      </c>
      <c r="I616" s="1" t="s">
        <v>52</v>
      </c>
      <c r="J616" s="1" t="s">
        <v>49</v>
      </c>
      <c r="K616" s="1">
        <v>17406001</v>
      </c>
      <c r="L616" s="1" t="s">
        <v>50</v>
      </c>
      <c r="M616" s="1" t="s">
        <v>51</v>
      </c>
      <c r="N616" s="1" t="s">
        <v>64</v>
      </c>
      <c r="O616" s="1" t="s">
        <v>65</v>
      </c>
      <c r="P616" s="1" t="s">
        <v>66</v>
      </c>
      <c r="Q616" s="1" t="s">
        <v>67</v>
      </c>
      <c r="R616" s="1" t="s">
        <v>87</v>
      </c>
      <c r="S616" s="1" t="s">
        <v>88</v>
      </c>
      <c r="T616" s="2">
        <v>43333</v>
      </c>
      <c r="U616" s="2">
        <v>43333</v>
      </c>
      <c r="V616" s="1" t="s">
        <v>52</v>
      </c>
      <c r="W616" s="3">
        <v>1</v>
      </c>
      <c r="X616" s="1" t="s">
        <v>53</v>
      </c>
      <c r="Y616" s="4">
        <v>1174950</v>
      </c>
      <c r="Z616" s="4">
        <v>-153922</v>
      </c>
      <c r="AA616" s="4">
        <v>0</v>
      </c>
      <c r="AB616" s="4">
        <v>0</v>
      </c>
      <c r="AC616" s="4">
        <v>0</v>
      </c>
      <c r="AD616" s="4">
        <v>1174950</v>
      </c>
      <c r="AE616" s="5">
        <v>1685</v>
      </c>
      <c r="AF616" s="1" t="s">
        <v>70</v>
      </c>
      <c r="AG616" s="1" t="s">
        <v>71</v>
      </c>
      <c r="AH616" s="1" t="s">
        <v>89</v>
      </c>
      <c r="AI616" s="1" t="s">
        <v>57</v>
      </c>
      <c r="AJ616" s="5">
        <v>10950</v>
      </c>
      <c r="AK616" s="4">
        <v>-12188</v>
      </c>
      <c r="AL616" s="4">
        <v>0</v>
      </c>
      <c r="AM616" s="4">
        <v>0</v>
      </c>
      <c r="AN616" s="4">
        <v>0</v>
      </c>
      <c r="AO616" s="4">
        <v>-166110</v>
      </c>
      <c r="AP616" s="4">
        <v>-166110</v>
      </c>
      <c r="AQ616" s="4">
        <v>0</v>
      </c>
      <c r="AR616" s="4">
        <v>1008840</v>
      </c>
      <c r="AS616" s="1" t="s">
        <v>52</v>
      </c>
      <c r="AT616" s="9">
        <f t="shared" si="270"/>
        <v>43333</v>
      </c>
      <c r="AU616" s="9">
        <f t="shared" si="271"/>
        <v>43313</v>
      </c>
      <c r="AV616" s="9">
        <v>44798</v>
      </c>
      <c r="AW616" s="11">
        <f t="shared" si="272"/>
        <v>4.0136986301369859</v>
      </c>
      <c r="AX616">
        <v>10</v>
      </c>
      <c r="AY616" s="12">
        <v>0.05</v>
      </c>
      <c r="AZ616">
        <f t="shared" si="273"/>
        <v>9.5000000000000001E-2</v>
      </c>
      <c r="BA616" s="13">
        <f t="shared" si="274"/>
        <v>1174950</v>
      </c>
      <c r="BB616" s="17" t="s">
        <v>2189</v>
      </c>
      <c r="BC616">
        <f>MATCH(BB616,MONTHLY_INDEX!$A:$A,0)</f>
        <v>798</v>
      </c>
      <c r="BD616">
        <f>MATCH(AU616,MONTHLY_INDEX!$1:$1,0)</f>
        <v>80</v>
      </c>
      <c r="BE616">
        <f>INDEX(MONTHLY_INDEX!$1:$1048576,Final!BC616,Final!BD616)</f>
        <v>96</v>
      </c>
      <c r="BF616">
        <f>MATCH($BF$1,MONTHLY_INDEX!$1:$1,0)</f>
        <v>127</v>
      </c>
      <c r="BG616">
        <f>INDEX(MONTHLY_INDEX!$1:$1048576,Final!BC616,Final!BF616)</f>
        <v>95.3</v>
      </c>
      <c r="BH616" s="23">
        <f t="shared" si="282"/>
        <v>-7.2916666666666963E-3</v>
      </c>
      <c r="BI616" s="14">
        <f t="shared" si="283"/>
        <v>1166382.65625</v>
      </c>
      <c r="BJ616" s="14">
        <f t="shared" si="284"/>
        <v>444743.30461258558</v>
      </c>
      <c r="BK616" s="15">
        <f t="shared" si="275"/>
        <v>721639.35163741442</v>
      </c>
      <c r="BL616" s="52">
        <v>0</v>
      </c>
      <c r="BM616" s="15">
        <f t="shared" si="285"/>
        <v>721639.35163741442</v>
      </c>
    </row>
    <row r="617" spans="1:65">
      <c r="A617" s="8">
        <v>615</v>
      </c>
      <c r="B617" s="1" t="s">
        <v>44</v>
      </c>
      <c r="C617" s="1">
        <v>1500</v>
      </c>
      <c r="D617" s="1" t="s">
        <v>60</v>
      </c>
      <c r="E617" s="1">
        <v>150000029</v>
      </c>
      <c r="F617" s="1" t="s">
        <v>60</v>
      </c>
      <c r="G617" s="1" t="s">
        <v>100</v>
      </c>
      <c r="H617" s="1">
        <v>12</v>
      </c>
      <c r="I617" s="1" t="s">
        <v>52</v>
      </c>
      <c r="J617" s="1" t="s">
        <v>49</v>
      </c>
      <c r="K617" s="1">
        <v>17406001</v>
      </c>
      <c r="L617" s="1" t="s">
        <v>50</v>
      </c>
      <c r="M617" s="1" t="s">
        <v>51</v>
      </c>
      <c r="N617" s="1" t="s">
        <v>64</v>
      </c>
      <c r="O617" s="1" t="s">
        <v>65</v>
      </c>
      <c r="P617" s="1" t="s">
        <v>66</v>
      </c>
      <c r="Q617" s="1" t="s">
        <v>67</v>
      </c>
      <c r="R617" s="1" t="s">
        <v>87</v>
      </c>
      <c r="S617" s="1" t="s">
        <v>88</v>
      </c>
      <c r="T617" s="2">
        <v>43333</v>
      </c>
      <c r="U617" s="2">
        <v>43333</v>
      </c>
      <c r="V617" s="1" t="s">
        <v>52</v>
      </c>
      <c r="W617" s="3">
        <v>1</v>
      </c>
      <c r="X617" s="1" t="s">
        <v>53</v>
      </c>
      <c r="Y617" s="4">
        <v>582750</v>
      </c>
      <c r="Z617" s="4">
        <v>-76342</v>
      </c>
      <c r="AA617" s="4">
        <v>0</v>
      </c>
      <c r="AB617" s="4">
        <v>0</v>
      </c>
      <c r="AC617" s="4">
        <v>0</v>
      </c>
      <c r="AD617" s="4">
        <v>582750</v>
      </c>
      <c r="AE617" s="5">
        <v>1685</v>
      </c>
      <c r="AF617" s="1" t="s">
        <v>70</v>
      </c>
      <c r="AG617" s="1" t="s">
        <v>71</v>
      </c>
      <c r="AH617" s="1" t="s">
        <v>89</v>
      </c>
      <c r="AI617" s="1" t="s">
        <v>57</v>
      </c>
      <c r="AJ617" s="5">
        <v>10950</v>
      </c>
      <c r="AK617" s="4">
        <v>-6045</v>
      </c>
      <c r="AL617" s="4">
        <v>0</v>
      </c>
      <c r="AM617" s="4">
        <v>0</v>
      </c>
      <c r="AN617" s="4">
        <v>0</v>
      </c>
      <c r="AO617" s="4">
        <v>-82387</v>
      </c>
      <c r="AP617" s="4">
        <v>-82387</v>
      </c>
      <c r="AQ617" s="4">
        <v>0</v>
      </c>
      <c r="AR617" s="4">
        <v>500363</v>
      </c>
      <c r="AS617" s="1" t="s">
        <v>52</v>
      </c>
      <c r="AT617" s="9">
        <f t="shared" si="270"/>
        <v>43333</v>
      </c>
      <c r="AU617" s="9">
        <f t="shared" si="271"/>
        <v>43313</v>
      </c>
      <c r="AV617" s="9">
        <v>44798</v>
      </c>
      <c r="AW617" s="11">
        <f t="shared" si="272"/>
        <v>4.0136986301369859</v>
      </c>
      <c r="AX617">
        <v>10</v>
      </c>
      <c r="AY617" s="12">
        <v>0.05</v>
      </c>
      <c r="AZ617">
        <f t="shared" si="273"/>
        <v>9.5000000000000001E-2</v>
      </c>
      <c r="BA617" s="13">
        <f t="shared" si="274"/>
        <v>582750</v>
      </c>
      <c r="BB617" s="17" t="s">
        <v>1973</v>
      </c>
      <c r="BC617">
        <f>MATCH(BB617,MONTHLY_INDEX!$A:$A,0)</f>
        <v>690</v>
      </c>
      <c r="BD617">
        <f>MATCH(AU617,MONTHLY_INDEX!$1:$1,0)</f>
        <v>80</v>
      </c>
      <c r="BE617">
        <f>INDEX(MONTHLY_INDEX!$1:$1048576,Final!BC617,Final!BD617)</f>
        <v>110</v>
      </c>
      <c r="BF617">
        <f>MATCH($BF$1,MONTHLY_INDEX!$1:$1,0)</f>
        <v>127</v>
      </c>
      <c r="BG617">
        <f>INDEX(MONTHLY_INDEX!$1:$1048576,Final!BC617,Final!BF617)</f>
        <v>145.69999999999999</v>
      </c>
      <c r="BH617" s="23">
        <f t="shared" si="282"/>
        <v>0.32454545454545441</v>
      </c>
      <c r="BI617" s="14">
        <f t="shared" si="283"/>
        <v>771878.86363636365</v>
      </c>
      <c r="BJ617" s="14">
        <f t="shared" si="284"/>
        <v>294318.46807285177</v>
      </c>
      <c r="BK617" s="15">
        <f t="shared" si="275"/>
        <v>477560.39556351188</v>
      </c>
      <c r="BL617" s="52">
        <v>0</v>
      </c>
      <c r="BM617" s="15">
        <f t="shared" si="285"/>
        <v>477560.39556351188</v>
      </c>
    </row>
    <row r="618" spans="1:65">
      <c r="A618" s="8">
        <v>616</v>
      </c>
      <c r="B618" s="1" t="s">
        <v>44</v>
      </c>
      <c r="C618" s="1">
        <v>1500</v>
      </c>
      <c r="D618" s="1" t="s">
        <v>60</v>
      </c>
      <c r="E618" s="1">
        <v>150000029</v>
      </c>
      <c r="F618" s="1" t="s">
        <v>60</v>
      </c>
      <c r="G618" s="1" t="s">
        <v>101</v>
      </c>
      <c r="H618" s="1">
        <v>13</v>
      </c>
      <c r="I618" s="1" t="s">
        <v>52</v>
      </c>
      <c r="J618" s="1" t="s">
        <v>49</v>
      </c>
      <c r="K618" s="1">
        <v>17406001</v>
      </c>
      <c r="L618" s="1" t="s">
        <v>50</v>
      </c>
      <c r="M618" s="1" t="s">
        <v>51</v>
      </c>
      <c r="N618" s="1" t="s">
        <v>64</v>
      </c>
      <c r="O618" s="1" t="s">
        <v>65</v>
      </c>
      <c r="P618" s="1" t="s">
        <v>66</v>
      </c>
      <c r="Q618" s="1" t="s">
        <v>67</v>
      </c>
      <c r="R618" s="1" t="s">
        <v>87</v>
      </c>
      <c r="S618" s="1" t="s">
        <v>88</v>
      </c>
      <c r="T618" s="2">
        <v>43333</v>
      </c>
      <c r="U618" s="2">
        <v>43333</v>
      </c>
      <c r="V618" s="1" t="s">
        <v>52</v>
      </c>
      <c r="W618" s="3">
        <v>1</v>
      </c>
      <c r="X618" s="1" t="s">
        <v>53</v>
      </c>
      <c r="Y618" s="4">
        <v>9976171</v>
      </c>
      <c r="Z618" s="4">
        <v>-1306915</v>
      </c>
      <c r="AA618" s="4">
        <v>0</v>
      </c>
      <c r="AB618" s="4">
        <v>0</v>
      </c>
      <c r="AC618" s="4">
        <v>0</v>
      </c>
      <c r="AD618" s="4">
        <v>9976171</v>
      </c>
      <c r="AE618" s="5">
        <v>1685</v>
      </c>
      <c r="AF618" s="1" t="s">
        <v>70</v>
      </c>
      <c r="AG618" s="1" t="s">
        <v>71</v>
      </c>
      <c r="AH618" s="1" t="s">
        <v>89</v>
      </c>
      <c r="AI618" s="1" t="s">
        <v>57</v>
      </c>
      <c r="AJ618" s="5">
        <v>10950</v>
      </c>
      <c r="AK618" s="4">
        <v>-103488</v>
      </c>
      <c r="AL618" s="4">
        <v>0</v>
      </c>
      <c r="AM618" s="4">
        <v>0</v>
      </c>
      <c r="AN618" s="4">
        <v>0</v>
      </c>
      <c r="AO618" s="4">
        <v>-1410403</v>
      </c>
      <c r="AP618" s="4">
        <v>-1410403</v>
      </c>
      <c r="AQ618" s="4">
        <v>0</v>
      </c>
      <c r="AR618" s="4">
        <v>8565768</v>
      </c>
      <c r="AS618" s="1" t="s">
        <v>52</v>
      </c>
      <c r="AT618" s="9">
        <f t="shared" si="270"/>
        <v>43333</v>
      </c>
      <c r="AU618" s="9">
        <f t="shared" si="271"/>
        <v>43313</v>
      </c>
      <c r="AV618" s="9">
        <v>44798</v>
      </c>
      <c r="AW618" s="11">
        <f t="shared" si="272"/>
        <v>4.0136986301369859</v>
      </c>
      <c r="AX618">
        <v>25</v>
      </c>
      <c r="AY618" s="12">
        <v>0.05</v>
      </c>
      <c r="AZ618">
        <f t="shared" si="273"/>
        <v>3.7999999999999999E-2</v>
      </c>
      <c r="BA618" s="13">
        <f t="shared" si="274"/>
        <v>9976171</v>
      </c>
      <c r="BB618" s="17" t="s">
        <v>2189</v>
      </c>
      <c r="BC618">
        <f>MATCH(BB618,MONTHLY_INDEX!$A:$A,0)</f>
        <v>798</v>
      </c>
      <c r="BD618">
        <f>MATCH(AU618,MONTHLY_INDEX!$1:$1,0)</f>
        <v>80</v>
      </c>
      <c r="BE618">
        <f>INDEX(MONTHLY_INDEX!$1:$1048576,Final!BC618,Final!BD618)</f>
        <v>96</v>
      </c>
      <c r="BF618">
        <f>MATCH($BF$1,MONTHLY_INDEX!$1:$1,0)</f>
        <v>127</v>
      </c>
      <c r="BG618">
        <f>INDEX(MONTHLY_INDEX!$1:$1048576,Final!BC618,Final!BF618)</f>
        <v>95.3</v>
      </c>
      <c r="BH618" s="23">
        <f t="shared" si="282"/>
        <v>-7.2916666666666963E-3</v>
      </c>
      <c r="BI618" s="14">
        <f t="shared" si="283"/>
        <v>9903428.0864583328</v>
      </c>
      <c r="BJ618" s="14">
        <f t="shared" si="284"/>
        <v>1510476.2782825625</v>
      </c>
      <c r="BK618" s="15">
        <f t="shared" si="275"/>
        <v>8392951.8081757706</v>
      </c>
      <c r="BL618" s="52">
        <v>0</v>
      </c>
      <c r="BM618" s="15">
        <f t="shared" si="285"/>
        <v>8392951.8081757706</v>
      </c>
    </row>
    <row r="619" spans="1:65">
      <c r="A619" s="8">
        <v>617</v>
      </c>
      <c r="B619" s="1" t="s">
        <v>44</v>
      </c>
      <c r="C619" s="1">
        <v>1500</v>
      </c>
      <c r="D619" s="1" t="s">
        <v>60</v>
      </c>
      <c r="E619" s="1">
        <v>150000029</v>
      </c>
      <c r="F619" s="1" t="s">
        <v>60</v>
      </c>
      <c r="G619" s="1" t="s">
        <v>102</v>
      </c>
      <c r="H619" s="1">
        <v>14</v>
      </c>
      <c r="I619" s="1" t="s">
        <v>52</v>
      </c>
      <c r="J619" s="1" t="s">
        <v>49</v>
      </c>
      <c r="K619" s="1">
        <v>17406001</v>
      </c>
      <c r="L619" s="1" t="s">
        <v>50</v>
      </c>
      <c r="M619" s="1" t="s">
        <v>51</v>
      </c>
      <c r="N619" s="1" t="s">
        <v>64</v>
      </c>
      <c r="O619" s="1" t="s">
        <v>65</v>
      </c>
      <c r="P619" s="1" t="s">
        <v>66</v>
      </c>
      <c r="Q619" s="1" t="s">
        <v>67</v>
      </c>
      <c r="R619" s="1" t="s">
        <v>87</v>
      </c>
      <c r="S619" s="1" t="s">
        <v>88</v>
      </c>
      <c r="T619" s="2">
        <v>43333</v>
      </c>
      <c r="U619" s="2">
        <v>43333</v>
      </c>
      <c r="V619" s="1" t="s">
        <v>52</v>
      </c>
      <c r="W619" s="3">
        <v>1</v>
      </c>
      <c r="X619" s="1" t="s">
        <v>53</v>
      </c>
      <c r="Y619" s="4">
        <v>21103901</v>
      </c>
      <c r="Z619" s="4">
        <v>-2764690</v>
      </c>
      <c r="AA619" s="4">
        <v>0</v>
      </c>
      <c r="AB619" s="4">
        <v>0</v>
      </c>
      <c r="AC619" s="4">
        <v>0</v>
      </c>
      <c r="AD619" s="4">
        <v>21103901</v>
      </c>
      <c r="AE619" s="5">
        <v>1685</v>
      </c>
      <c r="AF619" s="1" t="s">
        <v>70</v>
      </c>
      <c r="AG619" s="1" t="s">
        <v>71</v>
      </c>
      <c r="AH619" s="1" t="s">
        <v>89</v>
      </c>
      <c r="AI619" s="1" t="s">
        <v>57</v>
      </c>
      <c r="AJ619" s="5">
        <v>10950</v>
      </c>
      <c r="AK619" s="4">
        <v>-218921</v>
      </c>
      <c r="AL619" s="4">
        <v>0</v>
      </c>
      <c r="AM619" s="4">
        <v>0</v>
      </c>
      <c r="AN619" s="4">
        <v>0</v>
      </c>
      <c r="AO619" s="4">
        <v>-2983611</v>
      </c>
      <c r="AP619" s="4">
        <v>-2983611</v>
      </c>
      <c r="AQ619" s="4">
        <v>0</v>
      </c>
      <c r="AR619" s="4">
        <v>18120290</v>
      </c>
      <c r="AS619" s="1" t="s">
        <v>52</v>
      </c>
      <c r="AT619" s="9">
        <f t="shared" si="270"/>
        <v>43333</v>
      </c>
      <c r="AU619" s="9">
        <f t="shared" si="271"/>
        <v>43313</v>
      </c>
      <c r="AV619" s="9">
        <v>44798</v>
      </c>
      <c r="AW619" s="11">
        <f t="shared" si="272"/>
        <v>4.0136986301369859</v>
      </c>
      <c r="AX619">
        <v>25</v>
      </c>
      <c r="AY619" s="12">
        <v>0.05</v>
      </c>
      <c r="AZ619">
        <f t="shared" si="273"/>
        <v>3.7999999999999999E-2</v>
      </c>
      <c r="BA619" s="13">
        <f t="shared" si="274"/>
        <v>21103901</v>
      </c>
      <c r="BB619" s="17" t="s">
        <v>2189</v>
      </c>
      <c r="BC619">
        <f>MATCH(BB619,MONTHLY_INDEX!$A:$A,0)</f>
        <v>798</v>
      </c>
      <c r="BD619">
        <f>MATCH(AU619,MONTHLY_INDEX!$1:$1,0)</f>
        <v>80</v>
      </c>
      <c r="BE619">
        <f>INDEX(MONTHLY_INDEX!$1:$1048576,Final!BC619,Final!BD619)</f>
        <v>96</v>
      </c>
      <c r="BF619">
        <f>MATCH($BF$1,MONTHLY_INDEX!$1:$1,0)</f>
        <v>127</v>
      </c>
      <c r="BG619">
        <f>INDEX(MONTHLY_INDEX!$1:$1048576,Final!BC619,Final!BF619)</f>
        <v>95.3</v>
      </c>
      <c r="BH619" s="23">
        <f t="shared" si="282"/>
        <v>-7.2916666666666963E-3</v>
      </c>
      <c r="BI619" s="14">
        <f t="shared" si="283"/>
        <v>20950018.388541665</v>
      </c>
      <c r="BJ619" s="14">
        <f t="shared" si="284"/>
        <v>3195308.2840825049</v>
      </c>
      <c r="BK619" s="15">
        <f t="shared" si="275"/>
        <v>17754710.104459159</v>
      </c>
      <c r="BL619" s="52">
        <v>0</v>
      </c>
      <c r="BM619" s="15">
        <f t="shared" si="285"/>
        <v>17754710.104459159</v>
      </c>
    </row>
    <row r="620" spans="1:65">
      <c r="A620" s="8">
        <v>618</v>
      </c>
      <c r="B620" s="1" t="s">
        <v>44</v>
      </c>
      <c r="C620" s="1">
        <v>1500</v>
      </c>
      <c r="D620" s="1" t="s">
        <v>60</v>
      </c>
      <c r="E620" s="1">
        <v>150000029</v>
      </c>
      <c r="F620" s="1" t="s">
        <v>60</v>
      </c>
      <c r="G620" s="1" t="s">
        <v>103</v>
      </c>
      <c r="H620" s="1">
        <v>15</v>
      </c>
      <c r="I620" s="1" t="s">
        <v>52</v>
      </c>
      <c r="J620" s="1" t="s">
        <v>49</v>
      </c>
      <c r="K620" s="1">
        <v>17406001</v>
      </c>
      <c r="L620" s="1" t="s">
        <v>50</v>
      </c>
      <c r="M620" s="1" t="s">
        <v>51</v>
      </c>
      <c r="N620" s="1" t="s">
        <v>64</v>
      </c>
      <c r="O620" s="1" t="s">
        <v>65</v>
      </c>
      <c r="P620" s="1" t="s">
        <v>66</v>
      </c>
      <c r="Q620" s="1" t="s">
        <v>67</v>
      </c>
      <c r="R620" s="1" t="s">
        <v>87</v>
      </c>
      <c r="S620" s="1" t="s">
        <v>88</v>
      </c>
      <c r="T620" s="2">
        <v>43333</v>
      </c>
      <c r="U620" s="2">
        <v>43333</v>
      </c>
      <c r="V620" s="1" t="s">
        <v>52</v>
      </c>
      <c r="W620" s="3">
        <v>1</v>
      </c>
      <c r="X620" s="1" t="s">
        <v>53</v>
      </c>
      <c r="Y620" s="4">
        <v>580650</v>
      </c>
      <c r="Z620" s="4">
        <v>-76066</v>
      </c>
      <c r="AA620" s="4">
        <v>0</v>
      </c>
      <c r="AB620" s="4">
        <v>0</v>
      </c>
      <c r="AC620" s="4">
        <v>0</v>
      </c>
      <c r="AD620" s="4">
        <v>580650</v>
      </c>
      <c r="AE620" s="5">
        <v>1685</v>
      </c>
      <c r="AF620" s="1" t="s">
        <v>70</v>
      </c>
      <c r="AG620" s="1" t="s">
        <v>71</v>
      </c>
      <c r="AH620" s="1" t="s">
        <v>89</v>
      </c>
      <c r="AI620" s="1" t="s">
        <v>57</v>
      </c>
      <c r="AJ620" s="5">
        <v>10950</v>
      </c>
      <c r="AK620" s="4">
        <v>-6023</v>
      </c>
      <c r="AL620" s="4">
        <v>0</v>
      </c>
      <c r="AM620" s="4">
        <v>0</v>
      </c>
      <c r="AN620" s="4">
        <v>0</v>
      </c>
      <c r="AO620" s="4">
        <v>-82089</v>
      </c>
      <c r="AP620" s="4">
        <v>-82089</v>
      </c>
      <c r="AQ620" s="4">
        <v>0</v>
      </c>
      <c r="AR620" s="4">
        <v>498561</v>
      </c>
      <c r="AS620" s="1" t="s">
        <v>52</v>
      </c>
      <c r="AT620" s="9">
        <f t="shared" si="270"/>
        <v>43333</v>
      </c>
      <c r="AU620" s="9">
        <f t="shared" si="271"/>
        <v>43313</v>
      </c>
      <c r="AV620" s="9">
        <v>44798</v>
      </c>
      <c r="AW620" s="11">
        <f t="shared" si="272"/>
        <v>4.0136986301369859</v>
      </c>
      <c r="AX620">
        <v>10</v>
      </c>
      <c r="AY620" s="12">
        <v>0.05</v>
      </c>
      <c r="AZ620">
        <f t="shared" si="273"/>
        <v>9.5000000000000001E-2</v>
      </c>
      <c r="BA620" s="13">
        <f t="shared" si="274"/>
        <v>580650</v>
      </c>
      <c r="BB620" s="17" t="s">
        <v>1941</v>
      </c>
      <c r="BC620">
        <f>MATCH(BB620,MONTHLY_INDEX!$A:$A,0)</f>
        <v>674</v>
      </c>
      <c r="BD620">
        <f>MATCH(AU620,MONTHLY_INDEX!$1:$1,0)</f>
        <v>80</v>
      </c>
      <c r="BE620">
        <f>INDEX(MONTHLY_INDEX!$1:$1048576,Final!BC620,Final!BD620)</f>
        <v>105.1</v>
      </c>
      <c r="BF620">
        <f>MATCH($BF$1,MONTHLY_INDEX!$1:$1,0)</f>
        <v>127</v>
      </c>
      <c r="BG620">
        <f>INDEX(MONTHLY_INDEX!$1:$1048576,Final!BC620,Final!BF620)</f>
        <v>122.8</v>
      </c>
      <c r="BH620" s="23">
        <f t="shared" si="282"/>
        <v>0.16841103710751668</v>
      </c>
      <c r="BI620" s="14">
        <f t="shared" si="283"/>
        <v>678437.86869647959</v>
      </c>
      <c r="BJ620" s="14">
        <f t="shared" si="284"/>
        <v>258689.28870091107</v>
      </c>
      <c r="BK620" s="15">
        <f t="shared" si="275"/>
        <v>419748.57999556849</v>
      </c>
      <c r="BL620" s="52">
        <v>0</v>
      </c>
      <c r="BM620" s="15">
        <f t="shared" si="285"/>
        <v>419748.57999556849</v>
      </c>
    </row>
    <row r="621" spans="1:65">
      <c r="A621" s="8">
        <v>619</v>
      </c>
      <c r="B621" s="1" t="s">
        <v>44</v>
      </c>
      <c r="C621" s="1">
        <v>1500</v>
      </c>
      <c r="D621" s="1" t="s">
        <v>60</v>
      </c>
      <c r="E621" s="1">
        <v>150000029</v>
      </c>
      <c r="F621" s="1" t="s">
        <v>60</v>
      </c>
      <c r="G621" s="1" t="s">
        <v>104</v>
      </c>
      <c r="H621" s="1">
        <v>16</v>
      </c>
      <c r="I621" s="1" t="s">
        <v>52</v>
      </c>
      <c r="J621" s="1" t="s">
        <v>49</v>
      </c>
      <c r="K621" s="1">
        <v>17406001</v>
      </c>
      <c r="L621" s="1" t="s">
        <v>50</v>
      </c>
      <c r="M621" s="1" t="s">
        <v>51</v>
      </c>
      <c r="N621" s="1" t="s">
        <v>64</v>
      </c>
      <c r="O621" s="1" t="s">
        <v>65</v>
      </c>
      <c r="P621" s="1" t="s">
        <v>66</v>
      </c>
      <c r="Q621" s="1" t="s">
        <v>67</v>
      </c>
      <c r="R621" s="1" t="s">
        <v>87</v>
      </c>
      <c r="S621" s="1" t="s">
        <v>88</v>
      </c>
      <c r="T621" s="2">
        <v>43333</v>
      </c>
      <c r="U621" s="2">
        <v>43333</v>
      </c>
      <c r="V621" s="1" t="s">
        <v>52</v>
      </c>
      <c r="W621" s="3">
        <v>1</v>
      </c>
      <c r="X621" s="1" t="s">
        <v>53</v>
      </c>
      <c r="Y621" s="4">
        <v>175035</v>
      </c>
      <c r="Z621" s="4">
        <v>-22929</v>
      </c>
      <c r="AA621" s="4">
        <v>0</v>
      </c>
      <c r="AB621" s="4">
        <v>0</v>
      </c>
      <c r="AC621" s="4">
        <v>0</v>
      </c>
      <c r="AD621" s="4">
        <v>175035</v>
      </c>
      <c r="AE621" s="5">
        <v>1685</v>
      </c>
      <c r="AF621" s="1" t="s">
        <v>70</v>
      </c>
      <c r="AG621" s="1" t="s">
        <v>71</v>
      </c>
      <c r="AH621" s="1" t="s">
        <v>89</v>
      </c>
      <c r="AI621" s="1" t="s">
        <v>57</v>
      </c>
      <c r="AJ621" s="5">
        <v>10950</v>
      </c>
      <c r="AK621" s="4">
        <v>-1816</v>
      </c>
      <c r="AL621" s="4">
        <v>0</v>
      </c>
      <c r="AM621" s="4">
        <v>0</v>
      </c>
      <c r="AN621" s="4">
        <v>0</v>
      </c>
      <c r="AO621" s="4">
        <v>-24745</v>
      </c>
      <c r="AP621" s="4">
        <v>-24745</v>
      </c>
      <c r="AQ621" s="4">
        <v>0</v>
      </c>
      <c r="AR621" s="4">
        <v>150290</v>
      </c>
      <c r="AS621" s="1" t="s">
        <v>52</v>
      </c>
      <c r="AT621" s="9">
        <f t="shared" si="270"/>
        <v>43333</v>
      </c>
      <c r="AU621" s="9">
        <f t="shared" si="271"/>
        <v>43313</v>
      </c>
      <c r="AV621" s="9">
        <v>44798</v>
      </c>
      <c r="AW621" s="11">
        <f t="shared" si="272"/>
        <v>4.0136986301369859</v>
      </c>
      <c r="AX621">
        <v>10</v>
      </c>
      <c r="AY621" s="12">
        <v>0.05</v>
      </c>
      <c r="AZ621">
        <f t="shared" si="273"/>
        <v>9.5000000000000001E-2</v>
      </c>
      <c r="BA621" s="13">
        <f t="shared" si="274"/>
        <v>175035</v>
      </c>
      <c r="BB621" s="17" t="s">
        <v>1877</v>
      </c>
      <c r="BC621">
        <f>MATCH(BB621,MONTHLY_INDEX!$A:$A,0)</f>
        <v>642</v>
      </c>
      <c r="BD621">
        <f>MATCH(AU621,MONTHLY_INDEX!$1:$1,0)</f>
        <v>80</v>
      </c>
      <c r="BE621">
        <f>INDEX(MONTHLY_INDEX!$1:$1048576,Final!BC621,Final!BD621)</f>
        <v>79.099999999999994</v>
      </c>
      <c r="BF621">
        <f>MATCH($BF$1,MONTHLY_INDEX!$1:$1,0)</f>
        <v>127</v>
      </c>
      <c r="BG621">
        <f>INDEX(MONTHLY_INDEX!$1:$1048576,Final!BC621,Final!BF621)</f>
        <v>94</v>
      </c>
      <c r="BH621" s="23">
        <f t="shared" si="282"/>
        <v>0.18836915297092297</v>
      </c>
      <c r="BI621" s="14">
        <f t="shared" si="283"/>
        <v>208006.19469026552</v>
      </c>
      <c r="BJ621" s="14">
        <f t="shared" si="284"/>
        <v>79313.046975390971</v>
      </c>
      <c r="BK621" s="15">
        <f t="shared" si="275"/>
        <v>128693.14771487455</v>
      </c>
      <c r="BL621" s="52">
        <v>0</v>
      </c>
      <c r="BM621" s="15">
        <f t="shared" si="285"/>
        <v>128693.14771487455</v>
      </c>
    </row>
    <row r="622" spans="1:65">
      <c r="A622" s="8">
        <v>620</v>
      </c>
      <c r="B622" s="1" t="s">
        <v>44</v>
      </c>
      <c r="C622" s="1">
        <v>1500</v>
      </c>
      <c r="D622" s="1" t="s">
        <v>60</v>
      </c>
      <c r="E622" s="1">
        <v>150000029</v>
      </c>
      <c r="F622" s="1" t="s">
        <v>60</v>
      </c>
      <c r="G622" s="1" t="s">
        <v>105</v>
      </c>
      <c r="H622" s="1">
        <v>17</v>
      </c>
      <c r="I622" s="1" t="s">
        <v>52</v>
      </c>
      <c r="J622" s="1" t="s">
        <v>49</v>
      </c>
      <c r="K622" s="1">
        <v>17406001</v>
      </c>
      <c r="L622" s="1" t="s">
        <v>50</v>
      </c>
      <c r="M622" s="1" t="s">
        <v>51</v>
      </c>
      <c r="N622" s="1" t="s">
        <v>64</v>
      </c>
      <c r="O622" s="1" t="s">
        <v>65</v>
      </c>
      <c r="P622" s="1" t="s">
        <v>66</v>
      </c>
      <c r="Q622" s="1" t="s">
        <v>67</v>
      </c>
      <c r="R622" s="1" t="s">
        <v>87</v>
      </c>
      <c r="S622" s="1" t="s">
        <v>88</v>
      </c>
      <c r="T622" s="2">
        <v>43333</v>
      </c>
      <c r="U622" s="2">
        <v>43333</v>
      </c>
      <c r="V622" s="1" t="s">
        <v>52</v>
      </c>
      <c r="W622" s="3">
        <v>1</v>
      </c>
      <c r="X622" s="1" t="s">
        <v>53</v>
      </c>
      <c r="Y622" s="4">
        <v>132796</v>
      </c>
      <c r="Z622" s="4">
        <v>-17395</v>
      </c>
      <c r="AA622" s="4">
        <v>0</v>
      </c>
      <c r="AB622" s="4">
        <v>0</v>
      </c>
      <c r="AC622" s="4">
        <v>0</v>
      </c>
      <c r="AD622" s="4">
        <v>132796</v>
      </c>
      <c r="AE622" s="5">
        <v>1685</v>
      </c>
      <c r="AF622" s="1" t="s">
        <v>70</v>
      </c>
      <c r="AG622" s="1" t="s">
        <v>71</v>
      </c>
      <c r="AH622" s="1" t="s">
        <v>89</v>
      </c>
      <c r="AI622" s="1" t="s">
        <v>57</v>
      </c>
      <c r="AJ622" s="5">
        <v>10950</v>
      </c>
      <c r="AK622" s="4">
        <v>-1378</v>
      </c>
      <c r="AL622" s="4">
        <v>0</v>
      </c>
      <c r="AM622" s="4">
        <v>0</v>
      </c>
      <c r="AN622" s="4">
        <v>0</v>
      </c>
      <c r="AO622" s="4">
        <v>-18773</v>
      </c>
      <c r="AP622" s="4">
        <v>-18773</v>
      </c>
      <c r="AQ622" s="4">
        <v>0</v>
      </c>
      <c r="AR622" s="4">
        <v>114023</v>
      </c>
      <c r="AS622" s="1" t="s">
        <v>52</v>
      </c>
      <c r="AT622" s="9">
        <f t="shared" si="270"/>
        <v>43333</v>
      </c>
      <c r="AU622" s="9">
        <f t="shared" si="271"/>
        <v>43313</v>
      </c>
      <c r="AV622" s="9">
        <v>44798</v>
      </c>
      <c r="AW622" s="11">
        <f t="shared" si="272"/>
        <v>4.0136986301369859</v>
      </c>
      <c r="AX622">
        <v>10</v>
      </c>
      <c r="AY622" s="12">
        <v>0.05</v>
      </c>
      <c r="AZ622">
        <f t="shared" si="273"/>
        <v>9.5000000000000001E-2</v>
      </c>
      <c r="BA622" s="13">
        <f t="shared" si="274"/>
        <v>132796</v>
      </c>
      <c r="BB622" s="17" t="s">
        <v>2189</v>
      </c>
      <c r="BC622">
        <f>MATCH(BB622,MONTHLY_INDEX!$A:$A,0)</f>
        <v>798</v>
      </c>
      <c r="BD622">
        <f>MATCH(AU622,MONTHLY_INDEX!$1:$1,0)</f>
        <v>80</v>
      </c>
      <c r="BE622">
        <f>INDEX(MONTHLY_INDEX!$1:$1048576,Final!BC622,Final!BD622)</f>
        <v>96</v>
      </c>
      <c r="BF622">
        <f>MATCH($BF$1,MONTHLY_INDEX!$1:$1,0)</f>
        <v>127</v>
      </c>
      <c r="BG622">
        <f>INDEX(MONTHLY_INDEX!$1:$1048576,Final!BC622,Final!BF622)</f>
        <v>95.3</v>
      </c>
      <c r="BH622" s="23">
        <f t="shared" si="282"/>
        <v>-7.2916666666666963E-3</v>
      </c>
      <c r="BI622" s="14">
        <f t="shared" si="283"/>
        <v>131827.69583333333</v>
      </c>
      <c r="BJ622" s="14">
        <f t="shared" si="284"/>
        <v>50266.0810071347</v>
      </c>
      <c r="BK622" s="15">
        <f t="shared" si="275"/>
        <v>81561.614826198638</v>
      </c>
      <c r="BL622" s="52">
        <v>0</v>
      </c>
      <c r="BM622" s="15">
        <f t="shared" si="285"/>
        <v>81561.614826198638</v>
      </c>
    </row>
    <row r="623" spans="1:65">
      <c r="A623" s="8">
        <v>621</v>
      </c>
      <c r="B623" s="1" t="s">
        <v>44</v>
      </c>
      <c r="C623" s="1">
        <v>1500</v>
      </c>
      <c r="D623" s="1" t="s">
        <v>60</v>
      </c>
      <c r="E623" s="1">
        <v>150000029</v>
      </c>
      <c r="F623" s="1" t="s">
        <v>60</v>
      </c>
      <c r="G623" s="1" t="s">
        <v>106</v>
      </c>
      <c r="H623" s="1">
        <v>18</v>
      </c>
      <c r="I623" s="1" t="s">
        <v>52</v>
      </c>
      <c r="J623" s="1" t="s">
        <v>49</v>
      </c>
      <c r="K623" s="1">
        <v>17406001</v>
      </c>
      <c r="L623" s="1" t="s">
        <v>50</v>
      </c>
      <c r="M623" s="1" t="s">
        <v>51</v>
      </c>
      <c r="N623" s="1" t="s">
        <v>64</v>
      </c>
      <c r="O623" s="1" t="s">
        <v>65</v>
      </c>
      <c r="P623" s="1" t="s">
        <v>66</v>
      </c>
      <c r="Q623" s="1" t="s">
        <v>67</v>
      </c>
      <c r="R623" s="1" t="s">
        <v>87</v>
      </c>
      <c r="S623" s="1" t="s">
        <v>88</v>
      </c>
      <c r="T623" s="2">
        <v>43333</v>
      </c>
      <c r="U623" s="2">
        <v>43333</v>
      </c>
      <c r="V623" s="1" t="s">
        <v>52</v>
      </c>
      <c r="W623" s="3">
        <v>1</v>
      </c>
      <c r="X623" s="1" t="s">
        <v>53</v>
      </c>
      <c r="Y623" s="4">
        <v>469552</v>
      </c>
      <c r="Z623" s="4">
        <v>-61512</v>
      </c>
      <c r="AA623" s="4">
        <v>0</v>
      </c>
      <c r="AB623" s="4">
        <v>0</v>
      </c>
      <c r="AC623" s="4">
        <v>0</v>
      </c>
      <c r="AD623" s="4">
        <v>469552</v>
      </c>
      <c r="AE623" s="5">
        <v>1685</v>
      </c>
      <c r="AF623" s="1" t="s">
        <v>70</v>
      </c>
      <c r="AG623" s="1" t="s">
        <v>71</v>
      </c>
      <c r="AH623" s="1" t="s">
        <v>89</v>
      </c>
      <c r="AI623" s="1" t="s">
        <v>57</v>
      </c>
      <c r="AJ623" s="5">
        <v>10950</v>
      </c>
      <c r="AK623" s="4">
        <v>-4871</v>
      </c>
      <c r="AL623" s="4">
        <v>0</v>
      </c>
      <c r="AM623" s="4">
        <v>0</v>
      </c>
      <c r="AN623" s="4">
        <v>0</v>
      </c>
      <c r="AO623" s="4">
        <v>-66383</v>
      </c>
      <c r="AP623" s="4">
        <v>-66383</v>
      </c>
      <c r="AQ623" s="4">
        <v>0</v>
      </c>
      <c r="AR623" s="4">
        <v>403169</v>
      </c>
      <c r="AS623" s="1" t="s">
        <v>52</v>
      </c>
      <c r="AT623" s="9">
        <f t="shared" si="270"/>
        <v>43333</v>
      </c>
      <c r="AU623" s="9">
        <f t="shared" si="271"/>
        <v>43313</v>
      </c>
      <c r="AV623" s="9">
        <v>44798</v>
      </c>
      <c r="AW623" s="11">
        <f t="shared" si="272"/>
        <v>4.0136986301369859</v>
      </c>
      <c r="AX623">
        <v>10</v>
      </c>
      <c r="AY623" s="12">
        <v>0.05</v>
      </c>
      <c r="AZ623">
        <f t="shared" si="273"/>
        <v>9.5000000000000001E-2</v>
      </c>
      <c r="BA623" s="13">
        <f t="shared" si="274"/>
        <v>469552</v>
      </c>
      <c r="BB623" s="17" t="s">
        <v>1871</v>
      </c>
      <c r="BC623">
        <f>MATCH(BB623,MONTHLY_INDEX!$A:$A,0)</f>
        <v>639</v>
      </c>
      <c r="BD623">
        <f>MATCH(AU623,MONTHLY_INDEX!$1:$1,0)</f>
        <v>80</v>
      </c>
      <c r="BE623">
        <f>INDEX(MONTHLY_INDEX!$1:$1048576,Final!BC623,Final!BD623)</f>
        <v>112.8</v>
      </c>
      <c r="BF623">
        <f>MATCH($BF$1,MONTHLY_INDEX!$1:$1,0)</f>
        <v>127</v>
      </c>
      <c r="BG623">
        <f>INDEX(MONTHLY_INDEX!$1:$1048576,Final!BC623,Final!BF623)</f>
        <v>116.2</v>
      </c>
      <c r="BH623" s="23">
        <f t="shared" si="282"/>
        <v>3.0141843971631256E-2</v>
      </c>
      <c r="BI623" s="14">
        <f t="shared" si="283"/>
        <v>483705.16312056739</v>
      </c>
      <c r="BJ623" s="14">
        <f t="shared" si="284"/>
        <v>184437.44130768481</v>
      </c>
      <c r="BK623" s="15">
        <f t="shared" si="275"/>
        <v>299267.72181288258</v>
      </c>
      <c r="BL623" s="52">
        <v>0</v>
      </c>
      <c r="BM623" s="15">
        <f t="shared" si="285"/>
        <v>299267.72181288258</v>
      </c>
    </row>
    <row r="624" spans="1:65">
      <c r="A624" s="8">
        <v>622</v>
      </c>
      <c r="B624" s="1" t="s">
        <v>44</v>
      </c>
      <c r="C624" s="1">
        <v>1500</v>
      </c>
      <c r="D624" s="1" t="s">
        <v>60</v>
      </c>
      <c r="E624" s="1">
        <v>150000029</v>
      </c>
      <c r="F624" s="1" t="s">
        <v>60</v>
      </c>
      <c r="G624" s="1" t="s">
        <v>107</v>
      </c>
      <c r="H624" s="1">
        <v>19</v>
      </c>
      <c r="I624" s="1" t="s">
        <v>52</v>
      </c>
      <c r="J624" s="1" t="s">
        <v>49</v>
      </c>
      <c r="K624" s="1">
        <v>17406001</v>
      </c>
      <c r="L624" s="1" t="s">
        <v>50</v>
      </c>
      <c r="M624" s="1" t="s">
        <v>51</v>
      </c>
      <c r="N624" s="1" t="s">
        <v>64</v>
      </c>
      <c r="O624" s="1" t="s">
        <v>65</v>
      </c>
      <c r="P624" s="1" t="s">
        <v>66</v>
      </c>
      <c r="Q624" s="1" t="s">
        <v>67</v>
      </c>
      <c r="R624" s="1" t="s">
        <v>87</v>
      </c>
      <c r="S624" s="1" t="s">
        <v>88</v>
      </c>
      <c r="T624" s="2">
        <v>43333</v>
      </c>
      <c r="U624" s="2">
        <v>43333</v>
      </c>
      <c r="V624" s="1" t="s">
        <v>52</v>
      </c>
      <c r="W624" s="3">
        <v>1</v>
      </c>
      <c r="X624" s="1" t="s">
        <v>53</v>
      </c>
      <c r="Y624" s="4">
        <v>6861326</v>
      </c>
      <c r="Z624" s="4">
        <v>-898859</v>
      </c>
      <c r="AA624" s="4">
        <v>0</v>
      </c>
      <c r="AB624" s="4">
        <v>0</v>
      </c>
      <c r="AC624" s="4">
        <v>0</v>
      </c>
      <c r="AD624" s="4">
        <v>6861326</v>
      </c>
      <c r="AE624" s="5">
        <v>1685</v>
      </c>
      <c r="AF624" s="1" t="s">
        <v>70</v>
      </c>
      <c r="AG624" s="1" t="s">
        <v>71</v>
      </c>
      <c r="AH624" s="1" t="s">
        <v>89</v>
      </c>
      <c r="AI624" s="1" t="s">
        <v>57</v>
      </c>
      <c r="AJ624" s="5">
        <v>10950</v>
      </c>
      <c r="AK624" s="4">
        <v>-71176</v>
      </c>
      <c r="AL624" s="4">
        <v>0</v>
      </c>
      <c r="AM624" s="4">
        <v>0</v>
      </c>
      <c r="AN624" s="4">
        <v>0</v>
      </c>
      <c r="AO624" s="4">
        <v>-970035</v>
      </c>
      <c r="AP624" s="4">
        <v>-970035</v>
      </c>
      <c r="AQ624" s="4">
        <v>0</v>
      </c>
      <c r="AR624" s="4">
        <v>5891291</v>
      </c>
      <c r="AS624" s="1" t="s">
        <v>52</v>
      </c>
      <c r="AT624" s="9">
        <f t="shared" si="270"/>
        <v>43333</v>
      </c>
      <c r="AU624" s="9">
        <f t="shared" si="271"/>
        <v>43313</v>
      </c>
      <c r="AV624" s="9">
        <v>44798</v>
      </c>
      <c r="AW624" s="11">
        <f t="shared" si="272"/>
        <v>4.0136986301369859</v>
      </c>
      <c r="AX624">
        <v>10</v>
      </c>
      <c r="AY624" s="12">
        <v>0.05</v>
      </c>
      <c r="AZ624">
        <f t="shared" si="273"/>
        <v>9.5000000000000001E-2</v>
      </c>
      <c r="BA624" s="13">
        <f t="shared" si="274"/>
        <v>6861326</v>
      </c>
      <c r="BI624" s="14">
        <f t="shared" ref="BI624:BI626" si="286">AR624</f>
        <v>5891291</v>
      </c>
      <c r="BJ624" s="14">
        <v>0</v>
      </c>
      <c r="BK624" s="14">
        <f t="shared" ref="BK624:BK626" si="287">AR624</f>
        <v>5891291</v>
      </c>
      <c r="BL624" s="52">
        <v>0</v>
      </c>
      <c r="BM624" s="15">
        <f t="shared" ref="BM624:BM626" si="288">AR624</f>
        <v>5891291</v>
      </c>
    </row>
    <row r="625" spans="1:65">
      <c r="A625" s="8">
        <v>623</v>
      </c>
      <c r="B625" s="1" t="s">
        <v>44</v>
      </c>
      <c r="C625" s="1">
        <v>1500</v>
      </c>
      <c r="D625" s="1" t="s">
        <v>60</v>
      </c>
      <c r="E625" s="1">
        <v>150000029</v>
      </c>
      <c r="F625" s="1" t="s">
        <v>60</v>
      </c>
      <c r="G625" s="1" t="s">
        <v>108</v>
      </c>
      <c r="H625" s="1">
        <v>20</v>
      </c>
      <c r="I625" s="1" t="s">
        <v>52</v>
      </c>
      <c r="J625" s="1" t="s">
        <v>49</v>
      </c>
      <c r="K625" s="1">
        <v>17406001</v>
      </c>
      <c r="L625" s="1" t="s">
        <v>50</v>
      </c>
      <c r="M625" s="1" t="s">
        <v>51</v>
      </c>
      <c r="N625" s="1" t="s">
        <v>64</v>
      </c>
      <c r="O625" s="1" t="s">
        <v>65</v>
      </c>
      <c r="P625" s="1" t="s">
        <v>66</v>
      </c>
      <c r="Q625" s="1" t="s">
        <v>67</v>
      </c>
      <c r="R625" s="1" t="s">
        <v>87</v>
      </c>
      <c r="S625" s="1" t="s">
        <v>88</v>
      </c>
      <c r="T625" s="2">
        <v>43333</v>
      </c>
      <c r="U625" s="2">
        <v>43333</v>
      </c>
      <c r="V625" s="1" t="s">
        <v>52</v>
      </c>
      <c r="W625" s="3">
        <v>1</v>
      </c>
      <c r="X625" s="1" t="s">
        <v>53</v>
      </c>
      <c r="Y625" s="4">
        <v>5552065</v>
      </c>
      <c r="Z625" s="4">
        <v>-727341</v>
      </c>
      <c r="AA625" s="4">
        <v>0</v>
      </c>
      <c r="AB625" s="4">
        <v>0</v>
      </c>
      <c r="AC625" s="4">
        <v>0</v>
      </c>
      <c r="AD625" s="4">
        <v>5552065</v>
      </c>
      <c r="AE625" s="5">
        <v>1685</v>
      </c>
      <c r="AF625" s="1" t="s">
        <v>70</v>
      </c>
      <c r="AG625" s="1" t="s">
        <v>71</v>
      </c>
      <c r="AH625" s="1" t="s">
        <v>89</v>
      </c>
      <c r="AI625" s="1" t="s">
        <v>57</v>
      </c>
      <c r="AJ625" s="5">
        <v>10950</v>
      </c>
      <c r="AK625" s="4">
        <v>-57594</v>
      </c>
      <c r="AL625" s="4">
        <v>0</v>
      </c>
      <c r="AM625" s="4">
        <v>0</v>
      </c>
      <c r="AN625" s="4">
        <v>0</v>
      </c>
      <c r="AO625" s="4">
        <v>-784935</v>
      </c>
      <c r="AP625" s="4">
        <v>-784935</v>
      </c>
      <c r="AQ625" s="4">
        <v>0</v>
      </c>
      <c r="AR625" s="4">
        <v>4767130</v>
      </c>
      <c r="AS625" s="1" t="s">
        <v>52</v>
      </c>
      <c r="AT625" s="9">
        <f t="shared" si="270"/>
        <v>43333</v>
      </c>
      <c r="AU625" s="9">
        <f t="shared" si="271"/>
        <v>43313</v>
      </c>
      <c r="AV625" s="9">
        <v>44798</v>
      </c>
      <c r="AW625" s="11">
        <f t="shared" si="272"/>
        <v>4.0136986301369859</v>
      </c>
      <c r="AX625">
        <v>10</v>
      </c>
      <c r="AY625" s="12">
        <v>0.05</v>
      </c>
      <c r="AZ625">
        <f t="shared" si="273"/>
        <v>9.5000000000000001E-2</v>
      </c>
      <c r="BA625" s="13">
        <f t="shared" si="274"/>
        <v>5552065</v>
      </c>
      <c r="BI625" s="14">
        <f t="shared" si="286"/>
        <v>4767130</v>
      </c>
      <c r="BJ625" s="14">
        <v>0</v>
      </c>
      <c r="BK625" s="14">
        <f t="shared" si="287"/>
        <v>4767130</v>
      </c>
      <c r="BL625" s="52">
        <v>0</v>
      </c>
      <c r="BM625" s="15">
        <f t="shared" si="288"/>
        <v>4767130</v>
      </c>
    </row>
    <row r="626" spans="1:65">
      <c r="A626" s="8">
        <v>624</v>
      </c>
      <c r="B626" s="1" t="s">
        <v>44</v>
      </c>
      <c r="C626" s="1">
        <v>1500</v>
      </c>
      <c r="D626" s="1" t="s">
        <v>60</v>
      </c>
      <c r="E626" s="1">
        <v>150000029</v>
      </c>
      <c r="F626" s="1" t="s">
        <v>60</v>
      </c>
      <c r="G626" s="1" t="s">
        <v>109</v>
      </c>
      <c r="H626" s="1">
        <v>21</v>
      </c>
      <c r="I626" s="1" t="s">
        <v>52</v>
      </c>
      <c r="J626" s="1" t="s">
        <v>49</v>
      </c>
      <c r="K626" s="1">
        <v>17406001</v>
      </c>
      <c r="L626" s="1" t="s">
        <v>50</v>
      </c>
      <c r="M626" s="1" t="s">
        <v>51</v>
      </c>
      <c r="N626" s="1" t="s">
        <v>64</v>
      </c>
      <c r="O626" s="1" t="s">
        <v>65</v>
      </c>
      <c r="P626" s="1" t="s">
        <v>66</v>
      </c>
      <c r="Q626" s="1" t="s">
        <v>67</v>
      </c>
      <c r="R626" s="1" t="s">
        <v>87</v>
      </c>
      <c r="S626" s="1" t="s">
        <v>88</v>
      </c>
      <c r="T626" s="2">
        <v>43333</v>
      </c>
      <c r="U626" s="2">
        <v>43333</v>
      </c>
      <c r="V626" s="1" t="s">
        <v>52</v>
      </c>
      <c r="W626" s="3">
        <v>1</v>
      </c>
      <c r="X626" s="1" t="s">
        <v>53</v>
      </c>
      <c r="Y626" s="4">
        <v>1950695</v>
      </c>
      <c r="Z626" s="4">
        <v>-256470</v>
      </c>
      <c r="AA626" s="4">
        <v>0</v>
      </c>
      <c r="AB626" s="4">
        <v>0</v>
      </c>
      <c r="AC626" s="4">
        <v>0</v>
      </c>
      <c r="AD626" s="4">
        <v>1950695</v>
      </c>
      <c r="AE626" s="5">
        <v>1685</v>
      </c>
      <c r="AF626" s="1" t="s">
        <v>70</v>
      </c>
      <c r="AG626" s="1" t="s">
        <v>71</v>
      </c>
      <c r="AH626" s="1" t="s">
        <v>89</v>
      </c>
      <c r="AI626" s="1" t="s">
        <v>57</v>
      </c>
      <c r="AJ626" s="5">
        <v>10950</v>
      </c>
      <c r="AK626" s="4">
        <v>-20224</v>
      </c>
      <c r="AL626" s="4">
        <v>0</v>
      </c>
      <c r="AM626" s="4">
        <v>0</v>
      </c>
      <c r="AN626" s="4">
        <v>0</v>
      </c>
      <c r="AO626" s="4">
        <v>-276694</v>
      </c>
      <c r="AP626" s="4">
        <v>-276694</v>
      </c>
      <c r="AQ626" s="4">
        <v>0</v>
      </c>
      <c r="AR626" s="4">
        <v>1674001</v>
      </c>
      <c r="AS626" s="1" t="s">
        <v>52</v>
      </c>
      <c r="AT626" s="9">
        <f t="shared" si="270"/>
        <v>43333</v>
      </c>
      <c r="AU626" s="9">
        <f t="shared" si="271"/>
        <v>43313</v>
      </c>
      <c r="AV626" s="9">
        <v>44798</v>
      </c>
      <c r="AW626" s="11">
        <f t="shared" si="272"/>
        <v>4.0136986301369859</v>
      </c>
      <c r="AX626">
        <v>10</v>
      </c>
      <c r="AY626" s="12">
        <v>0.05</v>
      </c>
      <c r="AZ626">
        <f t="shared" si="273"/>
        <v>9.5000000000000001E-2</v>
      </c>
      <c r="BA626" s="13">
        <f t="shared" si="274"/>
        <v>1950695</v>
      </c>
      <c r="BI626" s="14">
        <f t="shared" si="286"/>
        <v>1674001</v>
      </c>
      <c r="BJ626" s="14">
        <v>0</v>
      </c>
      <c r="BK626" s="14">
        <f t="shared" si="287"/>
        <v>1674001</v>
      </c>
      <c r="BL626" s="52">
        <v>0</v>
      </c>
      <c r="BM626" s="15">
        <f t="shared" si="288"/>
        <v>1674001</v>
      </c>
    </row>
    <row r="627" spans="1:65">
      <c r="A627" s="8">
        <v>625</v>
      </c>
      <c r="B627" s="1" t="s">
        <v>44</v>
      </c>
      <c r="C627" s="1">
        <v>1500</v>
      </c>
      <c r="D627" s="1" t="s">
        <v>60</v>
      </c>
      <c r="E627" s="1">
        <v>150000029</v>
      </c>
      <c r="F627" s="1" t="s">
        <v>60</v>
      </c>
      <c r="G627" s="1" t="s">
        <v>110</v>
      </c>
      <c r="H627" s="1">
        <v>22</v>
      </c>
      <c r="I627" s="1" t="s">
        <v>52</v>
      </c>
      <c r="J627" s="1" t="s">
        <v>49</v>
      </c>
      <c r="K627" s="1">
        <v>17406001</v>
      </c>
      <c r="L627" s="1" t="s">
        <v>50</v>
      </c>
      <c r="M627" s="1" t="s">
        <v>51</v>
      </c>
      <c r="N627" s="1" t="s">
        <v>64</v>
      </c>
      <c r="O627" s="1" t="s">
        <v>65</v>
      </c>
      <c r="P627" s="1" t="s">
        <v>66</v>
      </c>
      <c r="Q627" s="1" t="s">
        <v>67</v>
      </c>
      <c r="R627" s="1" t="s">
        <v>87</v>
      </c>
      <c r="S627" s="1" t="s">
        <v>88</v>
      </c>
      <c r="T627" s="2">
        <v>43333</v>
      </c>
      <c r="U627" s="2">
        <v>43333</v>
      </c>
      <c r="V627" s="1" t="s">
        <v>52</v>
      </c>
      <c r="W627" s="3">
        <v>1</v>
      </c>
      <c r="X627" s="1" t="s">
        <v>53</v>
      </c>
      <c r="Y627" s="4">
        <v>16789210</v>
      </c>
      <c r="Z627" s="4">
        <v>-2199450</v>
      </c>
      <c r="AA627" s="4">
        <v>0</v>
      </c>
      <c r="AB627" s="4">
        <v>0</v>
      </c>
      <c r="AC627" s="4">
        <v>0</v>
      </c>
      <c r="AD627" s="4">
        <v>16789210</v>
      </c>
      <c r="AE627" s="5">
        <v>1685</v>
      </c>
      <c r="AF627" s="1" t="s">
        <v>70</v>
      </c>
      <c r="AG627" s="1" t="s">
        <v>71</v>
      </c>
      <c r="AH627" s="1" t="s">
        <v>89</v>
      </c>
      <c r="AI627" s="1" t="s">
        <v>57</v>
      </c>
      <c r="AJ627" s="5">
        <v>10950</v>
      </c>
      <c r="AK627" s="4">
        <v>-174163</v>
      </c>
      <c r="AL627" s="4">
        <v>0</v>
      </c>
      <c r="AM627" s="4">
        <v>0</v>
      </c>
      <c r="AN627" s="4">
        <v>0</v>
      </c>
      <c r="AO627" s="4">
        <v>-2373613</v>
      </c>
      <c r="AP627" s="4">
        <v>-2373613</v>
      </c>
      <c r="AQ627" s="4">
        <v>0</v>
      </c>
      <c r="AR627" s="4">
        <v>14415597</v>
      </c>
      <c r="AS627" s="1" t="s">
        <v>52</v>
      </c>
      <c r="AT627" s="9">
        <f t="shared" si="270"/>
        <v>43333</v>
      </c>
      <c r="AU627" s="9">
        <f t="shared" si="271"/>
        <v>43313</v>
      </c>
      <c r="AV627" s="9">
        <v>44798</v>
      </c>
      <c r="AW627" s="11">
        <f t="shared" si="272"/>
        <v>4.0136986301369859</v>
      </c>
      <c r="AX627">
        <v>25</v>
      </c>
      <c r="AY627" s="12">
        <v>0.05</v>
      </c>
      <c r="AZ627">
        <f t="shared" si="273"/>
        <v>3.7999999999999999E-2</v>
      </c>
      <c r="BA627" s="13">
        <f t="shared" si="274"/>
        <v>16789210</v>
      </c>
      <c r="BB627" s="17" t="s">
        <v>2189</v>
      </c>
      <c r="BC627">
        <f>MATCH(BB627,MONTHLY_INDEX!$A:$A,0)</f>
        <v>798</v>
      </c>
      <c r="BD627">
        <f>MATCH(AU627,MONTHLY_INDEX!$1:$1,0)</f>
        <v>80</v>
      </c>
      <c r="BE627">
        <f>INDEX(MONTHLY_INDEX!$1:$1048576,Final!BC627,Final!BD627)</f>
        <v>96</v>
      </c>
      <c r="BF627">
        <f>MATCH($BF$1,MONTHLY_INDEX!$1:$1,0)</f>
        <v>127</v>
      </c>
      <c r="BG627">
        <f>INDEX(MONTHLY_INDEX!$1:$1048576,Final!BC627,Final!BF627)</f>
        <v>95.3</v>
      </c>
      <c r="BH627" s="23">
        <f>(BG627-BE627)/BE627</f>
        <v>-7.2916666666666963E-3</v>
      </c>
      <c r="BI627" s="14">
        <f>(1+BH627)*BA627</f>
        <v>16666788.677083332</v>
      </c>
      <c r="BJ627" s="14">
        <f>BI627*AZ627*AW627</f>
        <v>2542027.7415156956</v>
      </c>
      <c r="BK627" s="15">
        <f t="shared" si="275"/>
        <v>14124760.935567636</v>
      </c>
      <c r="BL627" s="52">
        <v>0</v>
      </c>
      <c r="BM627" s="15">
        <f>MAX((1-BL627)*BK627,BI627*AY627)</f>
        <v>14124760.935567636</v>
      </c>
    </row>
    <row r="628" spans="1:65">
      <c r="A628" s="8">
        <v>626</v>
      </c>
      <c r="B628" s="1" t="s">
        <v>44</v>
      </c>
      <c r="C628" s="1">
        <v>1500</v>
      </c>
      <c r="D628" s="1" t="s">
        <v>60</v>
      </c>
      <c r="E628" s="1">
        <v>150000029</v>
      </c>
      <c r="F628" s="1" t="s">
        <v>60</v>
      </c>
      <c r="G628" s="1" t="s">
        <v>111</v>
      </c>
      <c r="H628" s="1">
        <v>23</v>
      </c>
      <c r="I628" s="1" t="s">
        <v>52</v>
      </c>
      <c r="J628" s="1" t="s">
        <v>49</v>
      </c>
      <c r="K628" s="1">
        <v>17406001</v>
      </c>
      <c r="L628" s="1" t="s">
        <v>50</v>
      </c>
      <c r="M628" s="1" t="s">
        <v>51</v>
      </c>
      <c r="N628" s="1" t="s">
        <v>64</v>
      </c>
      <c r="O628" s="1" t="s">
        <v>65</v>
      </c>
      <c r="P628" s="1" t="s">
        <v>66</v>
      </c>
      <c r="Q628" s="1" t="s">
        <v>67</v>
      </c>
      <c r="R628" s="1" t="s">
        <v>87</v>
      </c>
      <c r="S628" s="1" t="s">
        <v>88</v>
      </c>
      <c r="T628" s="2">
        <v>43333</v>
      </c>
      <c r="U628" s="2">
        <v>43333</v>
      </c>
      <c r="V628" s="1" t="s">
        <v>52</v>
      </c>
      <c r="W628" s="3">
        <v>1</v>
      </c>
      <c r="X628" s="1" t="s">
        <v>53</v>
      </c>
      <c r="Y628" s="4">
        <v>32425</v>
      </c>
      <c r="Z628" s="4">
        <v>-4246</v>
      </c>
      <c r="AA628" s="4">
        <v>0</v>
      </c>
      <c r="AB628" s="4">
        <v>0</v>
      </c>
      <c r="AC628" s="4">
        <v>0</v>
      </c>
      <c r="AD628" s="4">
        <v>32425</v>
      </c>
      <c r="AE628" s="5">
        <v>1685</v>
      </c>
      <c r="AF628" s="1" t="s">
        <v>70</v>
      </c>
      <c r="AG628" s="1" t="s">
        <v>71</v>
      </c>
      <c r="AH628" s="1" t="s">
        <v>89</v>
      </c>
      <c r="AI628" s="1" t="s">
        <v>57</v>
      </c>
      <c r="AJ628" s="5">
        <v>10950</v>
      </c>
      <c r="AK628" s="4">
        <v>-336</v>
      </c>
      <c r="AL628" s="4">
        <v>0</v>
      </c>
      <c r="AM628" s="4">
        <v>0</v>
      </c>
      <c r="AN628" s="4">
        <v>0</v>
      </c>
      <c r="AO628" s="4">
        <v>-4582</v>
      </c>
      <c r="AP628" s="4">
        <v>-4582</v>
      </c>
      <c r="AQ628" s="4">
        <v>0</v>
      </c>
      <c r="AR628" s="4">
        <v>27843</v>
      </c>
      <c r="AS628" s="1" t="s">
        <v>52</v>
      </c>
      <c r="AT628" s="9">
        <f t="shared" si="270"/>
        <v>43333</v>
      </c>
      <c r="AU628" s="9">
        <f t="shared" si="271"/>
        <v>43313</v>
      </c>
      <c r="AV628" s="9">
        <v>44798</v>
      </c>
      <c r="AW628" s="11">
        <f t="shared" si="272"/>
        <v>4.0136986301369859</v>
      </c>
      <c r="AX628">
        <v>10</v>
      </c>
      <c r="AY628" s="12">
        <v>0.05</v>
      </c>
      <c r="AZ628">
        <f t="shared" si="273"/>
        <v>9.5000000000000001E-2</v>
      </c>
      <c r="BA628" s="13">
        <f t="shared" si="274"/>
        <v>32425</v>
      </c>
      <c r="BI628" s="14">
        <f t="shared" ref="BI628:BI632" si="289">AR628</f>
        <v>27843</v>
      </c>
      <c r="BJ628" s="14">
        <v>0</v>
      </c>
      <c r="BK628" s="14">
        <f t="shared" ref="BK628:BK632" si="290">AR628</f>
        <v>27843</v>
      </c>
      <c r="BL628" s="52">
        <v>0</v>
      </c>
      <c r="BM628" s="15">
        <f t="shared" ref="BM628:BM632" si="291">AR628</f>
        <v>27843</v>
      </c>
    </row>
    <row r="629" spans="1:65">
      <c r="A629" s="8">
        <v>627</v>
      </c>
      <c r="B629" s="1" t="s">
        <v>44</v>
      </c>
      <c r="C629" s="1">
        <v>1500</v>
      </c>
      <c r="D629" s="1" t="s">
        <v>60</v>
      </c>
      <c r="E629" s="1">
        <v>150000029</v>
      </c>
      <c r="F629" s="1" t="s">
        <v>112</v>
      </c>
      <c r="G629" s="1" t="s">
        <v>113</v>
      </c>
      <c r="H629" s="1">
        <v>24</v>
      </c>
      <c r="I629" s="1" t="s">
        <v>52</v>
      </c>
      <c r="J629" s="1" t="s">
        <v>49</v>
      </c>
      <c r="K629" s="1">
        <v>17406001</v>
      </c>
      <c r="L629" s="1" t="s">
        <v>50</v>
      </c>
      <c r="M629" s="1" t="s">
        <v>51</v>
      </c>
      <c r="N629" s="1" t="s">
        <v>64</v>
      </c>
      <c r="O629" s="1" t="s">
        <v>65</v>
      </c>
      <c r="P629" s="1" t="s">
        <v>66</v>
      </c>
      <c r="Q629" s="1" t="s">
        <v>67</v>
      </c>
      <c r="R629" s="1" t="s">
        <v>87</v>
      </c>
      <c r="S629" s="1" t="s">
        <v>88</v>
      </c>
      <c r="T629" s="2">
        <v>43333</v>
      </c>
      <c r="U629" s="2">
        <v>43333</v>
      </c>
      <c r="V629" s="1" t="s">
        <v>52</v>
      </c>
      <c r="W629" s="3">
        <v>1</v>
      </c>
      <c r="X629" s="1" t="s">
        <v>53</v>
      </c>
      <c r="Y629" s="4">
        <v>970825</v>
      </c>
      <c r="Z629" s="4">
        <v>-127181.51</v>
      </c>
      <c r="AA629" s="4">
        <v>0</v>
      </c>
      <c r="AB629" s="4">
        <v>0</v>
      </c>
      <c r="AC629" s="4">
        <v>0</v>
      </c>
      <c r="AD629" s="4">
        <v>970825</v>
      </c>
      <c r="AE629" s="5">
        <v>1685</v>
      </c>
      <c r="AF629" s="1" t="s">
        <v>70</v>
      </c>
      <c r="AG629" s="1" t="s">
        <v>71</v>
      </c>
      <c r="AH629" s="1" t="s">
        <v>89</v>
      </c>
      <c r="AI629" s="1" t="s">
        <v>57</v>
      </c>
      <c r="AJ629" s="5">
        <v>10950</v>
      </c>
      <c r="AK629" s="4">
        <v>-10071</v>
      </c>
      <c r="AL629" s="4">
        <v>0</v>
      </c>
      <c r="AM629" s="4">
        <v>0</v>
      </c>
      <c r="AN629" s="4">
        <v>0</v>
      </c>
      <c r="AO629" s="4">
        <v>-137252.51</v>
      </c>
      <c r="AP629" s="4">
        <v>-137252.51</v>
      </c>
      <c r="AQ629" s="4">
        <v>0</v>
      </c>
      <c r="AR629" s="4">
        <v>833572.49</v>
      </c>
      <c r="AS629" s="1" t="s">
        <v>52</v>
      </c>
      <c r="AT629" s="9">
        <f t="shared" si="270"/>
        <v>43333</v>
      </c>
      <c r="AU629" s="9">
        <f t="shared" si="271"/>
        <v>43313</v>
      </c>
      <c r="AV629" s="9">
        <v>44798</v>
      </c>
      <c r="AW629" s="11">
        <f t="shared" si="272"/>
        <v>4.0136986301369859</v>
      </c>
      <c r="AX629">
        <v>10</v>
      </c>
      <c r="AY629" s="12">
        <v>0.05</v>
      </c>
      <c r="AZ629">
        <f t="shared" si="273"/>
        <v>9.5000000000000001E-2</v>
      </c>
      <c r="BA629" s="13">
        <f t="shared" si="274"/>
        <v>970825</v>
      </c>
      <c r="BB629" s="16" t="s">
        <v>593</v>
      </c>
      <c r="BC629" s="16" t="s">
        <v>593</v>
      </c>
      <c r="BD629" s="16" t="s">
        <v>593</v>
      </c>
      <c r="BE629" s="16" t="s">
        <v>593</v>
      </c>
      <c r="BF629" s="16" t="s">
        <v>593</v>
      </c>
      <c r="BG629" s="16" t="s">
        <v>593</v>
      </c>
      <c r="BH629" s="16" t="s">
        <v>593</v>
      </c>
      <c r="BI629" s="14">
        <f t="shared" si="289"/>
        <v>833572.49</v>
      </c>
      <c r="BJ629" s="14">
        <v>0</v>
      </c>
      <c r="BK629" s="14">
        <f t="shared" si="290"/>
        <v>833572.49</v>
      </c>
      <c r="BL629" s="52">
        <v>0</v>
      </c>
      <c r="BM629" s="15">
        <f t="shared" si="291"/>
        <v>833572.49</v>
      </c>
    </row>
    <row r="630" spans="1:65">
      <c r="A630" s="8">
        <v>628</v>
      </c>
      <c r="B630" s="1" t="s">
        <v>44</v>
      </c>
      <c r="C630" s="1">
        <v>1500</v>
      </c>
      <c r="D630" s="1" t="s">
        <v>60</v>
      </c>
      <c r="E630" s="1">
        <v>150000029</v>
      </c>
      <c r="F630" s="1" t="s">
        <v>112</v>
      </c>
      <c r="G630" s="1" t="s">
        <v>114</v>
      </c>
      <c r="H630" s="1">
        <v>25</v>
      </c>
      <c r="I630" s="1" t="s">
        <v>52</v>
      </c>
      <c r="J630" s="1" t="s">
        <v>49</v>
      </c>
      <c r="K630" s="1">
        <v>17406001</v>
      </c>
      <c r="L630" s="1" t="s">
        <v>50</v>
      </c>
      <c r="M630" s="1" t="s">
        <v>51</v>
      </c>
      <c r="N630" s="1" t="s">
        <v>64</v>
      </c>
      <c r="O630" s="1" t="s">
        <v>65</v>
      </c>
      <c r="P630" s="1" t="s">
        <v>66</v>
      </c>
      <c r="Q630" s="1" t="s">
        <v>67</v>
      </c>
      <c r="R630" s="1" t="s">
        <v>87</v>
      </c>
      <c r="S630" s="1" t="s">
        <v>88</v>
      </c>
      <c r="T630" s="2">
        <v>43333</v>
      </c>
      <c r="U630" s="2">
        <v>43333</v>
      </c>
      <c r="V630" s="1" t="s">
        <v>52</v>
      </c>
      <c r="W630" s="3">
        <v>1</v>
      </c>
      <c r="X630" s="1" t="s">
        <v>53</v>
      </c>
      <c r="Y630" s="4">
        <v>2008211</v>
      </c>
      <c r="Z630" s="4">
        <v>-263082.87</v>
      </c>
      <c r="AA630" s="4">
        <v>0</v>
      </c>
      <c r="AB630" s="4">
        <v>0</v>
      </c>
      <c r="AC630" s="4">
        <v>0</v>
      </c>
      <c r="AD630" s="4">
        <v>2008211</v>
      </c>
      <c r="AE630" s="5">
        <v>1685</v>
      </c>
      <c r="AF630" s="1" t="s">
        <v>70</v>
      </c>
      <c r="AG630" s="1" t="s">
        <v>71</v>
      </c>
      <c r="AH630" s="1" t="s">
        <v>89</v>
      </c>
      <c r="AI630" s="1" t="s">
        <v>57</v>
      </c>
      <c r="AJ630" s="5">
        <v>10950</v>
      </c>
      <c r="AK630" s="4">
        <v>-20832</v>
      </c>
      <c r="AL630" s="4">
        <v>0</v>
      </c>
      <c r="AM630" s="4">
        <v>0</v>
      </c>
      <c r="AN630" s="4">
        <v>0</v>
      </c>
      <c r="AO630" s="4">
        <v>-283914.87</v>
      </c>
      <c r="AP630" s="4">
        <v>-283914.87</v>
      </c>
      <c r="AQ630" s="4">
        <v>0</v>
      </c>
      <c r="AR630" s="4">
        <v>1724296.13</v>
      </c>
      <c r="AS630" s="1" t="s">
        <v>52</v>
      </c>
      <c r="AT630" s="9">
        <f t="shared" si="270"/>
        <v>43333</v>
      </c>
      <c r="AU630" s="9">
        <f t="shared" si="271"/>
        <v>43313</v>
      </c>
      <c r="AV630" s="9">
        <v>44798</v>
      </c>
      <c r="AW630" s="11">
        <f t="shared" si="272"/>
        <v>4.0136986301369859</v>
      </c>
      <c r="AX630">
        <v>10</v>
      </c>
      <c r="AY630" s="12">
        <v>0.05</v>
      </c>
      <c r="AZ630">
        <f t="shared" si="273"/>
        <v>9.5000000000000001E-2</v>
      </c>
      <c r="BA630" s="13">
        <f t="shared" si="274"/>
        <v>2008211</v>
      </c>
      <c r="BB630" s="16" t="s">
        <v>593</v>
      </c>
      <c r="BC630" s="16" t="s">
        <v>593</v>
      </c>
      <c r="BD630" s="16" t="s">
        <v>593</v>
      </c>
      <c r="BE630" s="16" t="s">
        <v>593</v>
      </c>
      <c r="BF630" s="16" t="s">
        <v>593</v>
      </c>
      <c r="BG630" s="16" t="s">
        <v>593</v>
      </c>
      <c r="BH630" s="16" t="s">
        <v>593</v>
      </c>
      <c r="BI630" s="14">
        <f t="shared" si="289"/>
        <v>1724296.13</v>
      </c>
      <c r="BJ630" s="14">
        <v>0</v>
      </c>
      <c r="BK630" s="14">
        <f t="shared" si="290"/>
        <v>1724296.13</v>
      </c>
      <c r="BL630" s="52">
        <v>0</v>
      </c>
      <c r="BM630" s="15">
        <f t="shared" si="291"/>
        <v>1724296.13</v>
      </c>
    </row>
    <row r="631" spans="1:65">
      <c r="A631" s="8">
        <v>629</v>
      </c>
      <c r="B631" s="1" t="s">
        <v>44</v>
      </c>
      <c r="C631" s="1">
        <v>1500</v>
      </c>
      <c r="D631" s="1" t="s">
        <v>60</v>
      </c>
      <c r="E631" s="1">
        <v>150000029</v>
      </c>
      <c r="F631" s="1" t="s">
        <v>60</v>
      </c>
      <c r="G631" s="1" t="s">
        <v>115</v>
      </c>
      <c r="H631" s="1">
        <v>26</v>
      </c>
      <c r="I631" s="1" t="s">
        <v>52</v>
      </c>
      <c r="J631" s="1" t="s">
        <v>49</v>
      </c>
      <c r="K631" s="1">
        <v>17406001</v>
      </c>
      <c r="L631" s="1" t="s">
        <v>50</v>
      </c>
      <c r="M631" s="1" t="s">
        <v>51</v>
      </c>
      <c r="N631" s="1" t="s">
        <v>64</v>
      </c>
      <c r="O631" s="1" t="s">
        <v>65</v>
      </c>
      <c r="P631" s="1" t="s">
        <v>66</v>
      </c>
      <c r="Q631" s="1" t="s">
        <v>67</v>
      </c>
      <c r="R631" s="1" t="s">
        <v>87</v>
      </c>
      <c r="S631" s="1" t="s">
        <v>88</v>
      </c>
      <c r="T631" s="2">
        <v>43333</v>
      </c>
      <c r="U631" s="2">
        <v>43333</v>
      </c>
      <c r="V631" s="1" t="s">
        <v>52</v>
      </c>
      <c r="W631" s="3">
        <v>1</v>
      </c>
      <c r="X631" s="1" t="s">
        <v>53</v>
      </c>
      <c r="Y631" s="4">
        <v>120000</v>
      </c>
      <c r="Z631" s="4">
        <v>-15720</v>
      </c>
      <c r="AA631" s="4">
        <v>0</v>
      </c>
      <c r="AB631" s="4">
        <v>0</v>
      </c>
      <c r="AC631" s="4">
        <v>0</v>
      </c>
      <c r="AD631" s="4">
        <v>120000</v>
      </c>
      <c r="AE631" s="5">
        <v>1685</v>
      </c>
      <c r="AF631" s="1" t="s">
        <v>70</v>
      </c>
      <c r="AG631" s="1" t="s">
        <v>71</v>
      </c>
      <c r="AH631" s="1" t="s">
        <v>89</v>
      </c>
      <c r="AI631" s="1" t="s">
        <v>57</v>
      </c>
      <c r="AJ631" s="5">
        <v>10950</v>
      </c>
      <c r="AK631" s="4">
        <v>-1245</v>
      </c>
      <c r="AL631" s="4">
        <v>0</v>
      </c>
      <c r="AM631" s="4">
        <v>0</v>
      </c>
      <c r="AN631" s="4">
        <v>0</v>
      </c>
      <c r="AO631" s="4">
        <v>-16965</v>
      </c>
      <c r="AP631" s="4">
        <v>-16965</v>
      </c>
      <c r="AQ631" s="4">
        <v>0</v>
      </c>
      <c r="AR631" s="4">
        <v>103035</v>
      </c>
      <c r="AS631" s="1" t="s">
        <v>52</v>
      </c>
      <c r="AT631" s="9">
        <f t="shared" si="270"/>
        <v>43333</v>
      </c>
      <c r="AU631" s="9">
        <f t="shared" si="271"/>
        <v>43313</v>
      </c>
      <c r="AV631" s="9">
        <v>44798</v>
      </c>
      <c r="AW631" s="11">
        <f t="shared" si="272"/>
        <v>4.0136986301369859</v>
      </c>
      <c r="AX631">
        <v>10</v>
      </c>
      <c r="AY631" s="12">
        <v>0.05</v>
      </c>
      <c r="AZ631">
        <f t="shared" si="273"/>
        <v>9.5000000000000001E-2</v>
      </c>
      <c r="BA631" s="13">
        <f t="shared" si="274"/>
        <v>120000</v>
      </c>
      <c r="BI631" s="14">
        <f t="shared" si="289"/>
        <v>103035</v>
      </c>
      <c r="BJ631" s="14">
        <v>0</v>
      </c>
      <c r="BK631" s="14">
        <f t="shared" si="290"/>
        <v>103035</v>
      </c>
      <c r="BL631" s="52">
        <v>0</v>
      </c>
      <c r="BM631" s="15">
        <f t="shared" si="291"/>
        <v>103035</v>
      </c>
    </row>
    <row r="632" spans="1:65">
      <c r="A632" s="8">
        <v>630</v>
      </c>
      <c r="B632" s="1" t="s">
        <v>44</v>
      </c>
      <c r="C632" s="1">
        <v>1500</v>
      </c>
      <c r="D632" s="1" t="s">
        <v>60</v>
      </c>
      <c r="E632" s="1">
        <v>150000029</v>
      </c>
      <c r="F632" s="1" t="s">
        <v>112</v>
      </c>
      <c r="G632" s="1" t="s">
        <v>116</v>
      </c>
      <c r="H632" s="1">
        <v>27</v>
      </c>
      <c r="I632" s="1" t="s">
        <v>139</v>
      </c>
      <c r="J632" s="1" t="s">
        <v>49</v>
      </c>
      <c r="K632" s="1">
        <v>17406001</v>
      </c>
      <c r="L632" s="1" t="s">
        <v>50</v>
      </c>
      <c r="M632" s="1" t="s">
        <v>51</v>
      </c>
      <c r="N632" s="1" t="s">
        <v>64</v>
      </c>
      <c r="O632" s="1" t="s">
        <v>65</v>
      </c>
      <c r="P632" s="1" t="s">
        <v>66</v>
      </c>
      <c r="Q632" s="1" t="s">
        <v>67</v>
      </c>
      <c r="R632" s="1" t="s">
        <v>87</v>
      </c>
      <c r="S632" s="1" t="s">
        <v>88</v>
      </c>
      <c r="T632" s="2">
        <v>43333</v>
      </c>
      <c r="U632" s="2">
        <v>43333</v>
      </c>
      <c r="V632" s="1" t="s">
        <v>52</v>
      </c>
      <c r="W632" s="3">
        <v>1</v>
      </c>
      <c r="X632" s="1" t="s">
        <v>53</v>
      </c>
      <c r="Y632" s="4">
        <v>4339035</v>
      </c>
      <c r="Z632" s="4">
        <v>-568428.62</v>
      </c>
      <c r="AA632" s="4">
        <v>0</v>
      </c>
      <c r="AB632" s="4">
        <v>0</v>
      </c>
      <c r="AC632" s="4">
        <v>0</v>
      </c>
      <c r="AD632" s="4">
        <v>4339035</v>
      </c>
      <c r="AE632" s="5">
        <v>1685</v>
      </c>
      <c r="AF632" s="1" t="s">
        <v>70</v>
      </c>
      <c r="AG632" s="1" t="s">
        <v>71</v>
      </c>
      <c r="AH632" s="1" t="s">
        <v>89</v>
      </c>
      <c r="AI632" s="1" t="s">
        <v>57</v>
      </c>
      <c r="AJ632" s="5">
        <v>10950</v>
      </c>
      <c r="AK632" s="4">
        <v>-45011</v>
      </c>
      <c r="AL632" s="4">
        <v>0</v>
      </c>
      <c r="AM632" s="4">
        <v>0</v>
      </c>
      <c r="AN632" s="4">
        <v>0</v>
      </c>
      <c r="AO632" s="4">
        <v>-613439.62</v>
      </c>
      <c r="AP632" s="4">
        <v>-613439.62</v>
      </c>
      <c r="AQ632" s="4">
        <v>0</v>
      </c>
      <c r="AR632" s="4">
        <v>3725595.38</v>
      </c>
      <c r="AS632" s="1" t="s">
        <v>52</v>
      </c>
      <c r="AT632" s="9">
        <f t="shared" si="270"/>
        <v>43333</v>
      </c>
      <c r="AU632" s="9">
        <f t="shared" si="271"/>
        <v>43313</v>
      </c>
      <c r="AV632" s="9">
        <v>44798</v>
      </c>
      <c r="AW632" s="11">
        <f t="shared" si="272"/>
        <v>4.0136986301369859</v>
      </c>
      <c r="AX632">
        <v>10</v>
      </c>
      <c r="AY632" s="12">
        <v>0.05</v>
      </c>
      <c r="AZ632">
        <f t="shared" si="273"/>
        <v>9.5000000000000001E-2</v>
      </c>
      <c r="BA632" s="13">
        <f t="shared" si="274"/>
        <v>4339035</v>
      </c>
      <c r="BB632" s="16" t="s">
        <v>593</v>
      </c>
      <c r="BC632" s="16" t="s">
        <v>593</v>
      </c>
      <c r="BD632" s="16" t="s">
        <v>593</v>
      </c>
      <c r="BE632" s="16" t="s">
        <v>593</v>
      </c>
      <c r="BF632" s="16" t="s">
        <v>593</v>
      </c>
      <c r="BG632" s="16" t="s">
        <v>593</v>
      </c>
      <c r="BH632" s="16" t="s">
        <v>593</v>
      </c>
      <c r="BI632" s="14">
        <f t="shared" si="289"/>
        <v>3725595.38</v>
      </c>
      <c r="BJ632" s="14">
        <v>0</v>
      </c>
      <c r="BK632" s="14">
        <f t="shared" si="290"/>
        <v>3725595.38</v>
      </c>
      <c r="BL632" s="52">
        <v>0</v>
      </c>
      <c r="BM632" s="15">
        <f t="shared" si="291"/>
        <v>3725595.38</v>
      </c>
    </row>
    <row r="633" spans="1:65">
      <c r="A633" s="8">
        <v>631</v>
      </c>
      <c r="B633" s="1" t="s">
        <v>44</v>
      </c>
      <c r="C633" s="1">
        <v>1500</v>
      </c>
      <c r="D633" s="1" t="s">
        <v>60</v>
      </c>
      <c r="E633" s="1">
        <v>150000030</v>
      </c>
      <c r="F633" s="1" t="s">
        <v>60</v>
      </c>
      <c r="G633" s="1" t="s">
        <v>86</v>
      </c>
      <c r="H633" s="1">
        <v>1</v>
      </c>
      <c r="I633" s="1" t="s">
        <v>52</v>
      </c>
      <c r="J633" s="1" t="s">
        <v>49</v>
      </c>
      <c r="K633" s="1">
        <v>17406001</v>
      </c>
      <c r="L633" s="1" t="s">
        <v>50</v>
      </c>
      <c r="M633" s="1" t="s">
        <v>51</v>
      </c>
      <c r="N633" s="1" t="s">
        <v>64</v>
      </c>
      <c r="O633" s="1" t="s">
        <v>65</v>
      </c>
      <c r="P633" s="1" t="s">
        <v>66</v>
      </c>
      <c r="Q633" s="1" t="s">
        <v>67</v>
      </c>
      <c r="R633" s="1" t="s">
        <v>87</v>
      </c>
      <c r="S633" s="1" t="s">
        <v>88</v>
      </c>
      <c r="T633" s="2">
        <v>43333</v>
      </c>
      <c r="U633" s="2">
        <v>43333</v>
      </c>
      <c r="V633" s="1" t="s">
        <v>52</v>
      </c>
      <c r="W633" s="3">
        <v>1</v>
      </c>
      <c r="X633" s="1" t="s">
        <v>53</v>
      </c>
      <c r="Y633" s="4">
        <v>892500</v>
      </c>
      <c r="Z633" s="4">
        <v>-116920</v>
      </c>
      <c r="AA633" s="4">
        <v>0</v>
      </c>
      <c r="AB633" s="4">
        <v>0</v>
      </c>
      <c r="AC633" s="4">
        <v>0</v>
      </c>
      <c r="AD633" s="4">
        <v>892500</v>
      </c>
      <c r="AE633" s="5">
        <v>1685</v>
      </c>
      <c r="AF633" s="1" t="s">
        <v>70</v>
      </c>
      <c r="AG633" s="1" t="s">
        <v>71</v>
      </c>
      <c r="AH633" s="1" t="s">
        <v>89</v>
      </c>
      <c r="AI633" s="1" t="s">
        <v>57</v>
      </c>
      <c r="AJ633" s="5">
        <v>10950</v>
      </c>
      <c r="AK633" s="4">
        <v>-9258</v>
      </c>
      <c r="AL633" s="4">
        <v>0</v>
      </c>
      <c r="AM633" s="4">
        <v>0</v>
      </c>
      <c r="AN633" s="4">
        <v>0</v>
      </c>
      <c r="AO633" s="4">
        <v>-126178</v>
      </c>
      <c r="AP633" s="4">
        <v>-126178</v>
      </c>
      <c r="AQ633" s="4">
        <v>0</v>
      </c>
      <c r="AR633" s="4">
        <v>766322</v>
      </c>
      <c r="AS633" s="1" t="s">
        <v>52</v>
      </c>
      <c r="AT633" s="9">
        <f t="shared" si="270"/>
        <v>43333</v>
      </c>
      <c r="AU633" s="9">
        <f t="shared" si="271"/>
        <v>43313</v>
      </c>
      <c r="AV633" s="9">
        <v>44798</v>
      </c>
      <c r="AW633" s="11">
        <f t="shared" si="272"/>
        <v>4.0136986301369859</v>
      </c>
      <c r="AX633">
        <v>10</v>
      </c>
      <c r="AY633" s="12">
        <v>0.05</v>
      </c>
      <c r="AZ633">
        <f t="shared" si="273"/>
        <v>9.5000000000000001E-2</v>
      </c>
      <c r="BA633" s="13">
        <f t="shared" si="274"/>
        <v>892500</v>
      </c>
      <c r="BB633" s="17" t="s">
        <v>1853</v>
      </c>
      <c r="BC633">
        <f>MATCH(BB633,MONTHLY_INDEX!$A:$A,0)</f>
        <v>630</v>
      </c>
      <c r="BD633">
        <f>MATCH(AU633,MONTHLY_INDEX!$1:$1,0)</f>
        <v>80</v>
      </c>
      <c r="BE633">
        <f>INDEX(MONTHLY_INDEX!$1:$1048576,Final!BC633,Final!BD633)</f>
        <v>111.6</v>
      </c>
      <c r="BF633">
        <f>MATCH($BF$1,MONTHLY_INDEX!$1:$1,0)</f>
        <v>127</v>
      </c>
      <c r="BG633">
        <f>INDEX(MONTHLY_INDEX!$1:$1048576,Final!BC633,Final!BF633)</f>
        <v>151.1</v>
      </c>
      <c r="BH633" s="23">
        <f t="shared" ref="BH633:BH650" si="292">(BG633-BE633)/BE633</f>
        <v>0.35394265232974914</v>
      </c>
      <c r="BI633" s="14">
        <f t="shared" ref="BI633:BI650" si="293">(1+BH633)*BA633</f>
        <v>1208393.817204301</v>
      </c>
      <c r="BJ633" s="14">
        <f t="shared" ref="BJ633:BJ650" si="294">BI633*AZ633*AW633</f>
        <v>460762.21783399611</v>
      </c>
      <c r="BK633" s="15">
        <f t="shared" si="275"/>
        <v>747631.59937030496</v>
      </c>
      <c r="BL633" s="52">
        <v>0</v>
      </c>
      <c r="BM633" s="15">
        <f t="shared" ref="BM633:BM650" si="295">MAX((1-BL633)*BK633,BI633*AY633)</f>
        <v>747631.59937030496</v>
      </c>
    </row>
    <row r="634" spans="1:65">
      <c r="A634" s="8">
        <v>632</v>
      </c>
      <c r="B634" s="1" t="s">
        <v>44</v>
      </c>
      <c r="C634" s="1">
        <v>1500</v>
      </c>
      <c r="D634" s="1" t="s">
        <v>60</v>
      </c>
      <c r="E634" s="1">
        <v>150000030</v>
      </c>
      <c r="F634" s="1" t="s">
        <v>60</v>
      </c>
      <c r="G634" s="1" t="s">
        <v>90</v>
      </c>
      <c r="H634" s="1">
        <v>2</v>
      </c>
      <c r="I634" s="1" t="s">
        <v>52</v>
      </c>
      <c r="J634" s="1" t="s">
        <v>49</v>
      </c>
      <c r="K634" s="1">
        <v>17406001</v>
      </c>
      <c r="L634" s="1" t="s">
        <v>50</v>
      </c>
      <c r="M634" s="1" t="s">
        <v>51</v>
      </c>
      <c r="N634" s="1" t="s">
        <v>64</v>
      </c>
      <c r="O634" s="1" t="s">
        <v>65</v>
      </c>
      <c r="P634" s="1" t="s">
        <v>66</v>
      </c>
      <c r="Q634" s="1" t="s">
        <v>67</v>
      </c>
      <c r="R634" s="1" t="s">
        <v>87</v>
      </c>
      <c r="S634" s="1" t="s">
        <v>88</v>
      </c>
      <c r="T634" s="2">
        <v>43333</v>
      </c>
      <c r="U634" s="2">
        <v>43333</v>
      </c>
      <c r="V634" s="1" t="s">
        <v>52</v>
      </c>
      <c r="W634" s="3">
        <v>1</v>
      </c>
      <c r="X634" s="1" t="s">
        <v>53</v>
      </c>
      <c r="Y634" s="4">
        <v>472500</v>
      </c>
      <c r="Z634" s="4">
        <v>-61898</v>
      </c>
      <c r="AA634" s="4">
        <v>0</v>
      </c>
      <c r="AB634" s="4">
        <v>0</v>
      </c>
      <c r="AC634" s="4">
        <v>0</v>
      </c>
      <c r="AD634" s="4">
        <v>472500</v>
      </c>
      <c r="AE634" s="5">
        <v>1685</v>
      </c>
      <c r="AF634" s="1" t="s">
        <v>70</v>
      </c>
      <c r="AG634" s="1" t="s">
        <v>71</v>
      </c>
      <c r="AH634" s="1" t="s">
        <v>89</v>
      </c>
      <c r="AI634" s="1" t="s">
        <v>57</v>
      </c>
      <c r="AJ634" s="5">
        <v>10950</v>
      </c>
      <c r="AK634" s="4">
        <v>-4901</v>
      </c>
      <c r="AL634" s="4">
        <v>0</v>
      </c>
      <c r="AM634" s="4">
        <v>0</v>
      </c>
      <c r="AN634" s="4">
        <v>0</v>
      </c>
      <c r="AO634" s="4">
        <v>-66799</v>
      </c>
      <c r="AP634" s="4">
        <v>-66799</v>
      </c>
      <c r="AQ634" s="4">
        <v>0</v>
      </c>
      <c r="AR634" s="4">
        <v>405701</v>
      </c>
      <c r="AS634" s="1" t="s">
        <v>52</v>
      </c>
      <c r="AT634" s="9">
        <f t="shared" si="270"/>
        <v>43333</v>
      </c>
      <c r="AU634" s="9">
        <f t="shared" si="271"/>
        <v>43313</v>
      </c>
      <c r="AV634" s="9">
        <v>44798</v>
      </c>
      <c r="AW634" s="11">
        <f t="shared" si="272"/>
        <v>4.0136986301369859</v>
      </c>
      <c r="AX634">
        <v>10</v>
      </c>
      <c r="AY634" s="12">
        <v>0.05</v>
      </c>
      <c r="AZ634">
        <f t="shared" si="273"/>
        <v>9.5000000000000001E-2</v>
      </c>
      <c r="BA634" s="13">
        <f t="shared" si="274"/>
        <v>472500</v>
      </c>
      <c r="BB634" s="17" t="s">
        <v>2189</v>
      </c>
      <c r="BC634">
        <f>MATCH(BB634,MONTHLY_INDEX!$A:$A,0)</f>
        <v>798</v>
      </c>
      <c r="BD634">
        <f>MATCH(AU634,MONTHLY_INDEX!$1:$1,0)</f>
        <v>80</v>
      </c>
      <c r="BE634">
        <f>INDEX(MONTHLY_INDEX!$1:$1048576,Final!BC634,Final!BD634)</f>
        <v>96</v>
      </c>
      <c r="BF634">
        <f>MATCH($BF$1,MONTHLY_INDEX!$1:$1,0)</f>
        <v>127</v>
      </c>
      <c r="BG634">
        <f>INDEX(MONTHLY_INDEX!$1:$1048576,Final!BC634,Final!BF634)</f>
        <v>95.3</v>
      </c>
      <c r="BH634" s="23">
        <f t="shared" si="292"/>
        <v>-7.2916666666666963E-3</v>
      </c>
      <c r="BI634" s="14">
        <f t="shared" si="293"/>
        <v>469054.6875</v>
      </c>
      <c r="BJ634" s="14">
        <f t="shared" si="294"/>
        <v>178851.19488441778</v>
      </c>
      <c r="BK634" s="15">
        <f t="shared" si="275"/>
        <v>290203.49261558219</v>
      </c>
      <c r="BL634" s="52">
        <v>0</v>
      </c>
      <c r="BM634" s="15">
        <f t="shared" si="295"/>
        <v>290203.49261558219</v>
      </c>
    </row>
    <row r="635" spans="1:65">
      <c r="A635" s="8">
        <v>633</v>
      </c>
      <c r="B635" s="1" t="s">
        <v>44</v>
      </c>
      <c r="C635" s="1">
        <v>1500</v>
      </c>
      <c r="D635" s="1" t="s">
        <v>60</v>
      </c>
      <c r="E635" s="1">
        <v>150000030</v>
      </c>
      <c r="F635" s="1" t="s">
        <v>60</v>
      </c>
      <c r="G635" s="1" t="s">
        <v>91</v>
      </c>
      <c r="H635" s="1">
        <v>3</v>
      </c>
      <c r="I635" s="1" t="s">
        <v>52</v>
      </c>
      <c r="J635" s="1" t="s">
        <v>49</v>
      </c>
      <c r="K635" s="1">
        <v>17406001</v>
      </c>
      <c r="L635" s="1" t="s">
        <v>50</v>
      </c>
      <c r="M635" s="1" t="s">
        <v>51</v>
      </c>
      <c r="N635" s="1" t="s">
        <v>64</v>
      </c>
      <c r="O635" s="1" t="s">
        <v>65</v>
      </c>
      <c r="P635" s="1" t="s">
        <v>66</v>
      </c>
      <c r="Q635" s="1" t="s">
        <v>67</v>
      </c>
      <c r="R635" s="1" t="s">
        <v>87</v>
      </c>
      <c r="S635" s="1" t="s">
        <v>88</v>
      </c>
      <c r="T635" s="2">
        <v>43333</v>
      </c>
      <c r="U635" s="2">
        <v>43333</v>
      </c>
      <c r="V635" s="1" t="s">
        <v>52</v>
      </c>
      <c r="W635" s="3">
        <v>1</v>
      </c>
      <c r="X635" s="1" t="s">
        <v>53</v>
      </c>
      <c r="Y635" s="4">
        <v>637760</v>
      </c>
      <c r="Z635" s="4">
        <v>-83547</v>
      </c>
      <c r="AA635" s="4">
        <v>0</v>
      </c>
      <c r="AB635" s="4">
        <v>0</v>
      </c>
      <c r="AC635" s="4">
        <v>0</v>
      </c>
      <c r="AD635" s="4">
        <v>637760</v>
      </c>
      <c r="AE635" s="5">
        <v>1685</v>
      </c>
      <c r="AF635" s="1" t="s">
        <v>70</v>
      </c>
      <c r="AG635" s="1" t="s">
        <v>71</v>
      </c>
      <c r="AH635" s="1" t="s">
        <v>89</v>
      </c>
      <c r="AI635" s="1" t="s">
        <v>57</v>
      </c>
      <c r="AJ635" s="5">
        <v>10950</v>
      </c>
      <c r="AK635" s="4">
        <v>-6616</v>
      </c>
      <c r="AL635" s="4">
        <v>0</v>
      </c>
      <c r="AM635" s="4">
        <v>0</v>
      </c>
      <c r="AN635" s="4">
        <v>0</v>
      </c>
      <c r="AO635" s="4">
        <v>-90163</v>
      </c>
      <c r="AP635" s="4">
        <v>-90163</v>
      </c>
      <c r="AQ635" s="4">
        <v>0</v>
      </c>
      <c r="AR635" s="4">
        <v>547597</v>
      </c>
      <c r="AS635" s="1" t="s">
        <v>52</v>
      </c>
      <c r="AT635" s="9">
        <f t="shared" si="270"/>
        <v>43333</v>
      </c>
      <c r="AU635" s="9">
        <f t="shared" si="271"/>
        <v>43313</v>
      </c>
      <c r="AV635" s="9">
        <v>44798</v>
      </c>
      <c r="AW635" s="11">
        <f t="shared" si="272"/>
        <v>4.0136986301369859</v>
      </c>
      <c r="AX635">
        <v>10</v>
      </c>
      <c r="AY635" s="12">
        <v>0.05</v>
      </c>
      <c r="AZ635">
        <f t="shared" si="273"/>
        <v>9.5000000000000001E-2</v>
      </c>
      <c r="BA635" s="13">
        <f t="shared" si="274"/>
        <v>637760</v>
      </c>
      <c r="BB635" s="17" t="s">
        <v>2189</v>
      </c>
      <c r="BC635">
        <f>MATCH(BB635,MONTHLY_INDEX!$A:$A,0)</f>
        <v>798</v>
      </c>
      <c r="BD635">
        <f>MATCH(AU635,MONTHLY_INDEX!$1:$1,0)</f>
        <v>80</v>
      </c>
      <c r="BE635">
        <f>INDEX(MONTHLY_INDEX!$1:$1048576,Final!BC635,Final!BD635)</f>
        <v>96</v>
      </c>
      <c r="BF635">
        <f>MATCH($BF$1,MONTHLY_INDEX!$1:$1,0)</f>
        <v>127</v>
      </c>
      <c r="BG635">
        <f>INDEX(MONTHLY_INDEX!$1:$1048576,Final!BC635,Final!BF635)</f>
        <v>95.3</v>
      </c>
      <c r="BH635" s="23">
        <f t="shared" si="292"/>
        <v>-7.2916666666666963E-3</v>
      </c>
      <c r="BI635" s="14">
        <f t="shared" si="293"/>
        <v>633109.66666666663</v>
      </c>
      <c r="BJ635" s="14">
        <f t="shared" si="294"/>
        <v>241405.58317351594</v>
      </c>
      <c r="BK635" s="15">
        <f t="shared" si="275"/>
        <v>391704.08349315065</v>
      </c>
      <c r="BL635" s="52">
        <v>0</v>
      </c>
      <c r="BM635" s="15">
        <f t="shared" si="295"/>
        <v>391704.08349315065</v>
      </c>
    </row>
    <row r="636" spans="1:65">
      <c r="A636" s="8">
        <v>634</v>
      </c>
      <c r="B636" s="1" t="s">
        <v>44</v>
      </c>
      <c r="C636" s="1">
        <v>1500</v>
      </c>
      <c r="D636" s="1" t="s">
        <v>60</v>
      </c>
      <c r="E636" s="1">
        <v>150000030</v>
      </c>
      <c r="F636" s="1" t="s">
        <v>60</v>
      </c>
      <c r="G636" s="1" t="s">
        <v>92</v>
      </c>
      <c r="H636" s="1">
        <v>4</v>
      </c>
      <c r="I636" s="1" t="s">
        <v>52</v>
      </c>
      <c r="J636" s="1" t="s">
        <v>49</v>
      </c>
      <c r="K636" s="1">
        <v>17406001</v>
      </c>
      <c r="L636" s="1" t="s">
        <v>50</v>
      </c>
      <c r="M636" s="1" t="s">
        <v>51</v>
      </c>
      <c r="N636" s="1" t="s">
        <v>64</v>
      </c>
      <c r="O636" s="1" t="s">
        <v>65</v>
      </c>
      <c r="P636" s="1" t="s">
        <v>66</v>
      </c>
      <c r="Q636" s="1" t="s">
        <v>67</v>
      </c>
      <c r="R636" s="1" t="s">
        <v>87</v>
      </c>
      <c r="S636" s="1" t="s">
        <v>88</v>
      </c>
      <c r="T636" s="2">
        <v>43333</v>
      </c>
      <c r="U636" s="2">
        <v>43333</v>
      </c>
      <c r="V636" s="1" t="s">
        <v>52</v>
      </c>
      <c r="W636" s="3">
        <v>1</v>
      </c>
      <c r="X636" s="1" t="s">
        <v>53</v>
      </c>
      <c r="Y636" s="4">
        <v>21044329</v>
      </c>
      <c r="Z636" s="4">
        <v>-2756887</v>
      </c>
      <c r="AA636" s="4">
        <v>0</v>
      </c>
      <c r="AB636" s="4">
        <v>0</v>
      </c>
      <c r="AC636" s="4">
        <v>0</v>
      </c>
      <c r="AD636" s="4">
        <v>21044329</v>
      </c>
      <c r="AE636" s="5">
        <v>1685</v>
      </c>
      <c r="AF636" s="1" t="s">
        <v>70</v>
      </c>
      <c r="AG636" s="1" t="s">
        <v>71</v>
      </c>
      <c r="AH636" s="1" t="s">
        <v>89</v>
      </c>
      <c r="AI636" s="1" t="s">
        <v>57</v>
      </c>
      <c r="AJ636" s="5">
        <v>10950</v>
      </c>
      <c r="AK636" s="4">
        <v>-218303</v>
      </c>
      <c r="AL636" s="4">
        <v>0</v>
      </c>
      <c r="AM636" s="4">
        <v>0</v>
      </c>
      <c r="AN636" s="4">
        <v>0</v>
      </c>
      <c r="AO636" s="4">
        <v>-2975190</v>
      </c>
      <c r="AP636" s="4">
        <v>-2975190</v>
      </c>
      <c r="AQ636" s="4">
        <v>0</v>
      </c>
      <c r="AR636" s="4">
        <v>18069139</v>
      </c>
      <c r="AS636" s="1" t="s">
        <v>52</v>
      </c>
      <c r="AT636" s="9">
        <f t="shared" si="270"/>
        <v>43333</v>
      </c>
      <c r="AU636" s="9">
        <f t="shared" si="271"/>
        <v>43313</v>
      </c>
      <c r="AV636" s="9">
        <v>44798</v>
      </c>
      <c r="AW636" s="11">
        <f t="shared" si="272"/>
        <v>4.0136986301369859</v>
      </c>
      <c r="AX636">
        <v>25</v>
      </c>
      <c r="AY636" s="12">
        <v>0.05</v>
      </c>
      <c r="AZ636">
        <f t="shared" si="273"/>
        <v>3.7999999999999999E-2</v>
      </c>
      <c r="BA636" s="13">
        <f t="shared" si="274"/>
        <v>21044329</v>
      </c>
      <c r="BB636" s="17" t="s">
        <v>2189</v>
      </c>
      <c r="BC636">
        <f>MATCH(BB636,MONTHLY_INDEX!$A:$A,0)</f>
        <v>798</v>
      </c>
      <c r="BD636">
        <f>MATCH(AU636,MONTHLY_INDEX!$1:$1,0)</f>
        <v>80</v>
      </c>
      <c r="BE636">
        <f>INDEX(MONTHLY_INDEX!$1:$1048576,Final!BC636,Final!BD636)</f>
        <v>96</v>
      </c>
      <c r="BF636">
        <f>MATCH($BF$1,MONTHLY_INDEX!$1:$1,0)</f>
        <v>127</v>
      </c>
      <c r="BG636">
        <f>INDEX(MONTHLY_INDEX!$1:$1048576,Final!BC636,Final!BF636)</f>
        <v>95.3</v>
      </c>
      <c r="BH636" s="23">
        <f t="shared" si="292"/>
        <v>-7.2916666666666963E-3</v>
      </c>
      <c r="BI636" s="14">
        <f t="shared" si="293"/>
        <v>20890880.767708331</v>
      </c>
      <c r="BJ636" s="14">
        <f t="shared" si="294"/>
        <v>3186288.5817488292</v>
      </c>
      <c r="BK636" s="15">
        <f t="shared" si="275"/>
        <v>17704592.185959503</v>
      </c>
      <c r="BL636" s="52">
        <v>0</v>
      </c>
      <c r="BM636" s="15">
        <f t="shared" si="295"/>
        <v>17704592.185959503</v>
      </c>
    </row>
    <row r="637" spans="1:65">
      <c r="A637" s="8">
        <v>635</v>
      </c>
      <c r="B637" s="1" t="s">
        <v>44</v>
      </c>
      <c r="C637" s="1">
        <v>1500</v>
      </c>
      <c r="D637" s="1" t="s">
        <v>60</v>
      </c>
      <c r="E637" s="1">
        <v>150000030</v>
      </c>
      <c r="F637" s="1" t="s">
        <v>60</v>
      </c>
      <c r="G637" s="1" t="s">
        <v>93</v>
      </c>
      <c r="H637" s="1">
        <v>5</v>
      </c>
      <c r="I637" s="1" t="s">
        <v>52</v>
      </c>
      <c r="J637" s="1" t="s">
        <v>49</v>
      </c>
      <c r="K637" s="1">
        <v>17406001</v>
      </c>
      <c r="L637" s="1" t="s">
        <v>50</v>
      </c>
      <c r="M637" s="1" t="s">
        <v>51</v>
      </c>
      <c r="N637" s="1" t="s">
        <v>64</v>
      </c>
      <c r="O637" s="1" t="s">
        <v>65</v>
      </c>
      <c r="P637" s="1" t="s">
        <v>66</v>
      </c>
      <c r="Q637" s="1" t="s">
        <v>67</v>
      </c>
      <c r="R637" s="1" t="s">
        <v>87</v>
      </c>
      <c r="S637" s="1" t="s">
        <v>88</v>
      </c>
      <c r="T637" s="2">
        <v>43333</v>
      </c>
      <c r="U637" s="2">
        <v>43333</v>
      </c>
      <c r="V637" s="1" t="s">
        <v>52</v>
      </c>
      <c r="W637" s="3">
        <v>1</v>
      </c>
      <c r="X637" s="1" t="s">
        <v>53</v>
      </c>
      <c r="Y637" s="4">
        <v>969266</v>
      </c>
      <c r="Z637" s="4">
        <v>-126976</v>
      </c>
      <c r="AA637" s="4">
        <v>0</v>
      </c>
      <c r="AB637" s="4">
        <v>0</v>
      </c>
      <c r="AC637" s="4">
        <v>0</v>
      </c>
      <c r="AD637" s="4">
        <v>969266</v>
      </c>
      <c r="AE637" s="5">
        <v>1685</v>
      </c>
      <c r="AF637" s="1" t="s">
        <v>70</v>
      </c>
      <c r="AG637" s="1" t="s">
        <v>71</v>
      </c>
      <c r="AH637" s="1" t="s">
        <v>89</v>
      </c>
      <c r="AI637" s="1" t="s">
        <v>57</v>
      </c>
      <c r="AJ637" s="5">
        <v>10950</v>
      </c>
      <c r="AK637" s="4">
        <v>-10055</v>
      </c>
      <c r="AL637" s="4">
        <v>0</v>
      </c>
      <c r="AM637" s="4">
        <v>0</v>
      </c>
      <c r="AN637" s="4">
        <v>0</v>
      </c>
      <c r="AO637" s="4">
        <v>-137031</v>
      </c>
      <c r="AP637" s="4">
        <v>-137031</v>
      </c>
      <c r="AQ637" s="4">
        <v>0</v>
      </c>
      <c r="AR637" s="4">
        <v>832235</v>
      </c>
      <c r="AS637" s="1" t="s">
        <v>52</v>
      </c>
      <c r="AT637" s="9">
        <f t="shared" si="270"/>
        <v>43333</v>
      </c>
      <c r="AU637" s="9">
        <f t="shared" si="271"/>
        <v>43313</v>
      </c>
      <c r="AV637" s="9">
        <v>44798</v>
      </c>
      <c r="AW637" s="11">
        <f t="shared" si="272"/>
        <v>4.0136986301369859</v>
      </c>
      <c r="AX637">
        <v>25</v>
      </c>
      <c r="AY637" s="12">
        <v>0.05</v>
      </c>
      <c r="AZ637">
        <f t="shared" si="273"/>
        <v>3.7999999999999999E-2</v>
      </c>
      <c r="BA637" s="13">
        <f t="shared" si="274"/>
        <v>969266</v>
      </c>
      <c r="BB637" s="17" t="s">
        <v>2083</v>
      </c>
      <c r="BC637">
        <f>MATCH(BB637,MONTHLY_INDEX!$A:$A,0)</f>
        <v>745</v>
      </c>
      <c r="BD637">
        <f>MATCH(AU637,MONTHLY_INDEX!$1:$1,0)</f>
        <v>80</v>
      </c>
      <c r="BE637">
        <f>INDEX(MONTHLY_INDEX!$1:$1048576,Final!BC637,Final!BD637)</f>
        <v>106.4</v>
      </c>
      <c r="BF637">
        <f>MATCH($BF$1,MONTHLY_INDEX!$1:$1,0)</f>
        <v>127</v>
      </c>
      <c r="BG637">
        <f>INDEX(MONTHLY_INDEX!$1:$1048576,Final!BC637,Final!BF637)</f>
        <v>115.4</v>
      </c>
      <c r="BH637" s="23">
        <f t="shared" si="292"/>
        <v>8.4586466165413529E-2</v>
      </c>
      <c r="BI637" s="14">
        <f t="shared" si="293"/>
        <v>1051252.7857142857</v>
      </c>
      <c r="BJ637" s="14">
        <f t="shared" si="294"/>
        <v>160337.65090606653</v>
      </c>
      <c r="BK637" s="15">
        <f t="shared" si="275"/>
        <v>890915.13480821915</v>
      </c>
      <c r="BL637" s="52">
        <v>0</v>
      </c>
      <c r="BM637" s="15">
        <f t="shared" si="295"/>
        <v>890915.13480821915</v>
      </c>
    </row>
    <row r="638" spans="1:65">
      <c r="A638" s="8">
        <v>636</v>
      </c>
      <c r="B638" s="1" t="s">
        <v>44</v>
      </c>
      <c r="C638" s="1">
        <v>1500</v>
      </c>
      <c r="D638" s="1" t="s">
        <v>60</v>
      </c>
      <c r="E638" s="1">
        <v>150000030</v>
      </c>
      <c r="F638" s="1" t="s">
        <v>60</v>
      </c>
      <c r="G638" s="1" t="s">
        <v>94</v>
      </c>
      <c r="H638" s="1">
        <v>6</v>
      </c>
      <c r="I638" s="1" t="s">
        <v>52</v>
      </c>
      <c r="J638" s="1" t="s">
        <v>49</v>
      </c>
      <c r="K638" s="1">
        <v>17406001</v>
      </c>
      <c r="L638" s="1" t="s">
        <v>50</v>
      </c>
      <c r="M638" s="1" t="s">
        <v>51</v>
      </c>
      <c r="N638" s="1" t="s">
        <v>64</v>
      </c>
      <c r="O638" s="1" t="s">
        <v>65</v>
      </c>
      <c r="P638" s="1" t="s">
        <v>66</v>
      </c>
      <c r="Q638" s="1" t="s">
        <v>67</v>
      </c>
      <c r="R638" s="1" t="s">
        <v>87</v>
      </c>
      <c r="S638" s="1" t="s">
        <v>88</v>
      </c>
      <c r="T638" s="2">
        <v>43333</v>
      </c>
      <c r="U638" s="2">
        <v>43333</v>
      </c>
      <c r="V638" s="1" t="s">
        <v>52</v>
      </c>
      <c r="W638" s="3">
        <v>1</v>
      </c>
      <c r="X638" s="1" t="s">
        <v>53</v>
      </c>
      <c r="Y638" s="4">
        <v>735000</v>
      </c>
      <c r="Z638" s="4">
        <v>-96287</v>
      </c>
      <c r="AA638" s="4">
        <v>0</v>
      </c>
      <c r="AB638" s="4">
        <v>0</v>
      </c>
      <c r="AC638" s="4">
        <v>0</v>
      </c>
      <c r="AD638" s="4">
        <v>735000</v>
      </c>
      <c r="AE638" s="5">
        <v>1685</v>
      </c>
      <c r="AF638" s="1" t="s">
        <v>70</v>
      </c>
      <c r="AG638" s="1" t="s">
        <v>71</v>
      </c>
      <c r="AH638" s="1" t="s">
        <v>89</v>
      </c>
      <c r="AI638" s="1" t="s">
        <v>57</v>
      </c>
      <c r="AJ638" s="5">
        <v>10950</v>
      </c>
      <c r="AK638" s="4">
        <v>-7625</v>
      </c>
      <c r="AL638" s="4">
        <v>0</v>
      </c>
      <c r="AM638" s="4">
        <v>0</v>
      </c>
      <c r="AN638" s="4">
        <v>0</v>
      </c>
      <c r="AO638" s="4">
        <v>-103912</v>
      </c>
      <c r="AP638" s="4">
        <v>-103912</v>
      </c>
      <c r="AQ638" s="4">
        <v>0</v>
      </c>
      <c r="AR638" s="4">
        <v>631088</v>
      </c>
      <c r="AS638" s="1" t="s">
        <v>52</v>
      </c>
      <c r="AT638" s="9">
        <f t="shared" si="270"/>
        <v>43333</v>
      </c>
      <c r="AU638" s="9">
        <f t="shared" si="271"/>
        <v>43313</v>
      </c>
      <c r="AV638" s="9">
        <v>44798</v>
      </c>
      <c r="AW638" s="11">
        <f t="shared" si="272"/>
        <v>4.0136986301369859</v>
      </c>
      <c r="AX638">
        <v>10</v>
      </c>
      <c r="AY638" s="12">
        <v>0.05</v>
      </c>
      <c r="AZ638">
        <f t="shared" si="273"/>
        <v>9.5000000000000001E-2</v>
      </c>
      <c r="BA638" s="13">
        <f t="shared" si="274"/>
        <v>735000</v>
      </c>
      <c r="BB638" s="17" t="s">
        <v>1853</v>
      </c>
      <c r="BC638">
        <f>MATCH(BB638,MONTHLY_INDEX!$A:$A,0)</f>
        <v>630</v>
      </c>
      <c r="BD638">
        <f>MATCH(AU638,MONTHLY_INDEX!$1:$1,0)</f>
        <v>80</v>
      </c>
      <c r="BE638">
        <f>INDEX(MONTHLY_INDEX!$1:$1048576,Final!BC638,Final!BD638)</f>
        <v>111.6</v>
      </c>
      <c r="BF638">
        <f>MATCH($BF$1,MONTHLY_INDEX!$1:$1,0)</f>
        <v>127</v>
      </c>
      <c r="BG638">
        <f>INDEX(MONTHLY_INDEX!$1:$1048576,Final!BC638,Final!BF638)</f>
        <v>151.1</v>
      </c>
      <c r="BH638" s="23">
        <f t="shared" si="292"/>
        <v>0.35394265232974914</v>
      </c>
      <c r="BI638" s="14">
        <f t="shared" si="293"/>
        <v>995147.84946236562</v>
      </c>
      <c r="BJ638" s="14">
        <f t="shared" si="294"/>
        <v>379451.2382162321</v>
      </c>
      <c r="BK638" s="15">
        <f t="shared" si="275"/>
        <v>615696.61124613346</v>
      </c>
      <c r="BL638" s="52">
        <v>0</v>
      </c>
      <c r="BM638" s="15">
        <f t="shared" si="295"/>
        <v>615696.61124613346</v>
      </c>
    </row>
    <row r="639" spans="1:65">
      <c r="A639" s="8">
        <v>637</v>
      </c>
      <c r="B639" s="1" t="s">
        <v>44</v>
      </c>
      <c r="C639" s="1">
        <v>1500</v>
      </c>
      <c r="D639" s="1" t="s">
        <v>60</v>
      </c>
      <c r="E639" s="1">
        <v>150000030</v>
      </c>
      <c r="F639" s="1" t="s">
        <v>60</v>
      </c>
      <c r="G639" s="1" t="s">
        <v>95</v>
      </c>
      <c r="H639" s="1">
        <v>7</v>
      </c>
      <c r="I639" s="1" t="s">
        <v>52</v>
      </c>
      <c r="J639" s="1" t="s">
        <v>49</v>
      </c>
      <c r="K639" s="1">
        <v>17406001</v>
      </c>
      <c r="L639" s="1" t="s">
        <v>50</v>
      </c>
      <c r="M639" s="1" t="s">
        <v>51</v>
      </c>
      <c r="N639" s="1" t="s">
        <v>64</v>
      </c>
      <c r="O639" s="1" t="s">
        <v>65</v>
      </c>
      <c r="P639" s="1" t="s">
        <v>66</v>
      </c>
      <c r="Q639" s="1" t="s">
        <v>67</v>
      </c>
      <c r="R639" s="1" t="s">
        <v>87</v>
      </c>
      <c r="S639" s="1" t="s">
        <v>88</v>
      </c>
      <c r="T639" s="2">
        <v>43333</v>
      </c>
      <c r="U639" s="2">
        <v>43333</v>
      </c>
      <c r="V639" s="1" t="s">
        <v>52</v>
      </c>
      <c r="W639" s="3">
        <v>1</v>
      </c>
      <c r="X639" s="1" t="s">
        <v>53</v>
      </c>
      <c r="Y639" s="4">
        <v>126000</v>
      </c>
      <c r="Z639" s="4">
        <v>-16506</v>
      </c>
      <c r="AA639" s="4">
        <v>0</v>
      </c>
      <c r="AB639" s="4">
        <v>0</v>
      </c>
      <c r="AC639" s="4">
        <v>0</v>
      </c>
      <c r="AD639" s="4">
        <v>126000</v>
      </c>
      <c r="AE639" s="5">
        <v>1685</v>
      </c>
      <c r="AF639" s="1" t="s">
        <v>70</v>
      </c>
      <c r="AG639" s="1" t="s">
        <v>71</v>
      </c>
      <c r="AH639" s="1" t="s">
        <v>89</v>
      </c>
      <c r="AI639" s="1" t="s">
        <v>57</v>
      </c>
      <c r="AJ639" s="5">
        <v>10950</v>
      </c>
      <c r="AK639" s="4">
        <v>-1307</v>
      </c>
      <c r="AL639" s="4">
        <v>0</v>
      </c>
      <c r="AM639" s="4">
        <v>0</v>
      </c>
      <c r="AN639" s="4">
        <v>0</v>
      </c>
      <c r="AO639" s="4">
        <v>-17813</v>
      </c>
      <c r="AP639" s="4">
        <v>-17813</v>
      </c>
      <c r="AQ639" s="4">
        <v>0</v>
      </c>
      <c r="AR639" s="4">
        <v>108187</v>
      </c>
      <c r="AS639" s="1" t="s">
        <v>52</v>
      </c>
      <c r="AT639" s="9">
        <f t="shared" si="270"/>
        <v>43333</v>
      </c>
      <c r="AU639" s="9">
        <f t="shared" si="271"/>
        <v>43313</v>
      </c>
      <c r="AV639" s="9">
        <v>44798</v>
      </c>
      <c r="AW639" s="11">
        <f t="shared" si="272"/>
        <v>4.0136986301369859</v>
      </c>
      <c r="AX639">
        <v>25</v>
      </c>
      <c r="AY639" s="12">
        <v>0.05</v>
      </c>
      <c r="AZ639">
        <f t="shared" si="273"/>
        <v>3.7999999999999999E-2</v>
      </c>
      <c r="BA639" s="13">
        <f t="shared" si="274"/>
        <v>126000</v>
      </c>
      <c r="BB639" s="17" t="s">
        <v>2189</v>
      </c>
      <c r="BC639">
        <f>MATCH(BB639,MONTHLY_INDEX!$A:$A,0)</f>
        <v>798</v>
      </c>
      <c r="BD639">
        <f>MATCH(AU639,MONTHLY_INDEX!$1:$1,0)</f>
        <v>80</v>
      </c>
      <c r="BE639">
        <f>INDEX(MONTHLY_INDEX!$1:$1048576,Final!BC639,Final!BD639)</f>
        <v>96</v>
      </c>
      <c r="BF639">
        <f>MATCH($BF$1,MONTHLY_INDEX!$1:$1,0)</f>
        <v>127</v>
      </c>
      <c r="BG639">
        <f>INDEX(MONTHLY_INDEX!$1:$1048576,Final!BC639,Final!BF639)</f>
        <v>95.3</v>
      </c>
      <c r="BH639" s="23">
        <f t="shared" si="292"/>
        <v>-7.2916666666666963E-3</v>
      </c>
      <c r="BI639" s="14">
        <f t="shared" si="293"/>
        <v>125081.25</v>
      </c>
      <c r="BJ639" s="14">
        <f t="shared" si="294"/>
        <v>19077.460787671229</v>
      </c>
      <c r="BK639" s="15">
        <f t="shared" si="275"/>
        <v>106003.78921232877</v>
      </c>
      <c r="BL639" s="52">
        <v>0</v>
      </c>
      <c r="BM639" s="15">
        <f t="shared" si="295"/>
        <v>106003.78921232877</v>
      </c>
    </row>
    <row r="640" spans="1:65">
      <c r="A640" s="8">
        <v>638</v>
      </c>
      <c r="B640" s="1" t="s">
        <v>44</v>
      </c>
      <c r="C640" s="1">
        <v>1500</v>
      </c>
      <c r="D640" s="1" t="s">
        <v>60</v>
      </c>
      <c r="E640" s="1">
        <v>150000030</v>
      </c>
      <c r="F640" s="1" t="s">
        <v>60</v>
      </c>
      <c r="G640" s="1" t="s">
        <v>96</v>
      </c>
      <c r="H640" s="1">
        <v>8</v>
      </c>
      <c r="I640" s="1" t="s">
        <v>52</v>
      </c>
      <c r="J640" s="1" t="s">
        <v>49</v>
      </c>
      <c r="K640" s="1">
        <v>17406001</v>
      </c>
      <c r="L640" s="1" t="s">
        <v>50</v>
      </c>
      <c r="M640" s="1" t="s">
        <v>51</v>
      </c>
      <c r="N640" s="1" t="s">
        <v>64</v>
      </c>
      <c r="O640" s="1" t="s">
        <v>65</v>
      </c>
      <c r="P640" s="1" t="s">
        <v>66</v>
      </c>
      <c r="Q640" s="1" t="s">
        <v>67</v>
      </c>
      <c r="R640" s="1" t="s">
        <v>87</v>
      </c>
      <c r="S640" s="1" t="s">
        <v>88</v>
      </c>
      <c r="T640" s="2">
        <v>43333</v>
      </c>
      <c r="U640" s="2">
        <v>43333</v>
      </c>
      <c r="V640" s="1" t="s">
        <v>52</v>
      </c>
      <c r="W640" s="3">
        <v>1</v>
      </c>
      <c r="X640" s="1" t="s">
        <v>53</v>
      </c>
      <c r="Y640" s="4">
        <v>29327302</v>
      </c>
      <c r="Z640" s="4">
        <v>-3841988</v>
      </c>
      <c r="AA640" s="4">
        <v>0</v>
      </c>
      <c r="AB640" s="4">
        <v>0</v>
      </c>
      <c r="AC640" s="4">
        <v>0</v>
      </c>
      <c r="AD640" s="4">
        <v>29327302</v>
      </c>
      <c r="AE640" s="5">
        <v>1685</v>
      </c>
      <c r="AF640" s="1" t="s">
        <v>70</v>
      </c>
      <c r="AG640" s="1" t="s">
        <v>71</v>
      </c>
      <c r="AH640" s="1" t="s">
        <v>89</v>
      </c>
      <c r="AI640" s="1" t="s">
        <v>57</v>
      </c>
      <c r="AJ640" s="5">
        <v>10950</v>
      </c>
      <c r="AK640" s="4">
        <v>-304227</v>
      </c>
      <c r="AL640" s="4">
        <v>0</v>
      </c>
      <c r="AM640" s="4">
        <v>0</v>
      </c>
      <c r="AN640" s="4">
        <v>0</v>
      </c>
      <c r="AO640" s="4">
        <v>-4146215</v>
      </c>
      <c r="AP640" s="4">
        <v>-4146215</v>
      </c>
      <c r="AQ640" s="4">
        <v>0</v>
      </c>
      <c r="AR640" s="4">
        <v>25181087</v>
      </c>
      <c r="AS640" s="1" t="s">
        <v>52</v>
      </c>
      <c r="AT640" s="9">
        <f t="shared" si="270"/>
        <v>43333</v>
      </c>
      <c r="AU640" s="9">
        <f t="shared" si="271"/>
        <v>43313</v>
      </c>
      <c r="AV640" s="9">
        <v>44798</v>
      </c>
      <c r="AW640" s="11">
        <f t="shared" si="272"/>
        <v>4.0136986301369859</v>
      </c>
      <c r="AX640">
        <v>25</v>
      </c>
      <c r="AY640" s="12">
        <v>0.05</v>
      </c>
      <c r="AZ640">
        <f t="shared" si="273"/>
        <v>3.7999999999999999E-2</v>
      </c>
      <c r="BA640" s="13">
        <f t="shared" si="274"/>
        <v>29327302</v>
      </c>
      <c r="BB640" s="17" t="s">
        <v>2189</v>
      </c>
      <c r="BC640">
        <f>MATCH(BB640,MONTHLY_INDEX!$A:$A,0)</f>
        <v>798</v>
      </c>
      <c r="BD640">
        <f>MATCH(AU640,MONTHLY_INDEX!$1:$1,0)</f>
        <v>80</v>
      </c>
      <c r="BE640">
        <f>INDEX(MONTHLY_INDEX!$1:$1048576,Final!BC640,Final!BD640)</f>
        <v>96</v>
      </c>
      <c r="BF640">
        <f>MATCH($BF$1,MONTHLY_INDEX!$1:$1,0)</f>
        <v>127</v>
      </c>
      <c r="BG640">
        <f>INDEX(MONTHLY_INDEX!$1:$1048576,Final!BC640,Final!BF640)</f>
        <v>95.3</v>
      </c>
      <c r="BH640" s="23">
        <f t="shared" si="292"/>
        <v>-7.2916666666666963E-3</v>
      </c>
      <c r="BI640" s="14">
        <f t="shared" si="293"/>
        <v>29113457.089583334</v>
      </c>
      <c r="BJ640" s="14">
        <f t="shared" si="294"/>
        <v>4440400.4278824767</v>
      </c>
      <c r="BK640" s="15">
        <f t="shared" si="275"/>
        <v>24673056.661700856</v>
      </c>
      <c r="BL640" s="52">
        <v>0</v>
      </c>
      <c r="BM640" s="15">
        <f t="shared" si="295"/>
        <v>24673056.661700856</v>
      </c>
    </row>
    <row r="641" spans="1:65">
      <c r="A641" s="8">
        <v>639</v>
      </c>
      <c r="B641" s="1" t="s">
        <v>44</v>
      </c>
      <c r="C641" s="1">
        <v>1500</v>
      </c>
      <c r="D641" s="1" t="s">
        <v>60</v>
      </c>
      <c r="E641" s="1">
        <v>150000030</v>
      </c>
      <c r="F641" s="1" t="s">
        <v>60</v>
      </c>
      <c r="G641" s="1" t="s">
        <v>97</v>
      </c>
      <c r="H641" s="1">
        <v>9</v>
      </c>
      <c r="I641" s="1" t="s">
        <v>52</v>
      </c>
      <c r="J641" s="1" t="s">
        <v>49</v>
      </c>
      <c r="K641" s="1">
        <v>17406001</v>
      </c>
      <c r="L641" s="1" t="s">
        <v>50</v>
      </c>
      <c r="M641" s="1" t="s">
        <v>51</v>
      </c>
      <c r="N641" s="1" t="s">
        <v>64</v>
      </c>
      <c r="O641" s="1" t="s">
        <v>65</v>
      </c>
      <c r="P641" s="1" t="s">
        <v>66</v>
      </c>
      <c r="Q641" s="1" t="s">
        <v>67</v>
      </c>
      <c r="R641" s="1" t="s">
        <v>87</v>
      </c>
      <c r="S641" s="1" t="s">
        <v>88</v>
      </c>
      <c r="T641" s="2">
        <v>43333</v>
      </c>
      <c r="U641" s="2">
        <v>43333</v>
      </c>
      <c r="V641" s="1" t="s">
        <v>52</v>
      </c>
      <c r="W641" s="3">
        <v>1</v>
      </c>
      <c r="X641" s="1" t="s">
        <v>53</v>
      </c>
      <c r="Y641" s="4">
        <v>1517250</v>
      </c>
      <c r="Z641" s="4">
        <v>-198765</v>
      </c>
      <c r="AA641" s="4">
        <v>0</v>
      </c>
      <c r="AB641" s="4">
        <v>0</v>
      </c>
      <c r="AC641" s="4">
        <v>0</v>
      </c>
      <c r="AD641" s="4">
        <v>1517250</v>
      </c>
      <c r="AE641" s="5">
        <v>1685</v>
      </c>
      <c r="AF641" s="1" t="s">
        <v>70</v>
      </c>
      <c r="AG641" s="1" t="s">
        <v>71</v>
      </c>
      <c r="AH641" s="1" t="s">
        <v>89</v>
      </c>
      <c r="AI641" s="1" t="s">
        <v>57</v>
      </c>
      <c r="AJ641" s="5">
        <v>10950</v>
      </c>
      <c r="AK641" s="4">
        <v>-15739</v>
      </c>
      <c r="AL641" s="4">
        <v>0</v>
      </c>
      <c r="AM641" s="4">
        <v>0</v>
      </c>
      <c r="AN641" s="4">
        <v>0</v>
      </c>
      <c r="AO641" s="4">
        <v>-214504</v>
      </c>
      <c r="AP641" s="4">
        <v>-214504</v>
      </c>
      <c r="AQ641" s="4">
        <v>0</v>
      </c>
      <c r="AR641" s="4">
        <v>1302746</v>
      </c>
      <c r="AS641" s="1" t="s">
        <v>52</v>
      </c>
      <c r="AT641" s="9">
        <f t="shared" si="270"/>
        <v>43333</v>
      </c>
      <c r="AU641" s="9">
        <f t="shared" si="271"/>
        <v>43313</v>
      </c>
      <c r="AV641" s="9">
        <v>44798</v>
      </c>
      <c r="AW641" s="11">
        <f t="shared" si="272"/>
        <v>4.0136986301369859</v>
      </c>
      <c r="AX641">
        <v>15</v>
      </c>
      <c r="AY641" s="12">
        <v>0.05</v>
      </c>
      <c r="AZ641">
        <f t="shared" si="273"/>
        <v>6.3333333333333325E-2</v>
      </c>
      <c r="BA641" s="13">
        <f t="shared" si="274"/>
        <v>1517250</v>
      </c>
      <c r="BB641" s="17" t="s">
        <v>1941</v>
      </c>
      <c r="BC641">
        <f>MATCH(BB641,MONTHLY_INDEX!$A:$A,0)</f>
        <v>674</v>
      </c>
      <c r="BD641">
        <f>MATCH(AU641,MONTHLY_INDEX!$1:$1,0)</f>
        <v>80</v>
      </c>
      <c r="BE641">
        <f>INDEX(MONTHLY_INDEX!$1:$1048576,Final!BC641,Final!BD641)</f>
        <v>105.1</v>
      </c>
      <c r="BF641">
        <f>MATCH($BF$1,MONTHLY_INDEX!$1:$1,0)</f>
        <v>127</v>
      </c>
      <c r="BG641">
        <f>INDEX(MONTHLY_INDEX!$1:$1048576,Final!BC641,Final!BF641)</f>
        <v>122.8</v>
      </c>
      <c r="BH641" s="23">
        <f t="shared" si="292"/>
        <v>0.16841103710751668</v>
      </c>
      <c r="BI641" s="14">
        <f t="shared" si="293"/>
        <v>1772771.6460513796</v>
      </c>
      <c r="BJ641" s="14">
        <f t="shared" si="294"/>
        <v>450640.17139580037</v>
      </c>
      <c r="BK641" s="15">
        <f t="shared" si="275"/>
        <v>1322131.4746555793</v>
      </c>
      <c r="BL641" s="52">
        <v>0</v>
      </c>
      <c r="BM641" s="15">
        <f t="shared" si="295"/>
        <v>1322131.4746555793</v>
      </c>
    </row>
    <row r="642" spans="1:65">
      <c r="A642" s="8">
        <v>640</v>
      </c>
      <c r="B642" s="1" t="s">
        <v>44</v>
      </c>
      <c r="C642" s="1">
        <v>1500</v>
      </c>
      <c r="D642" s="1" t="s">
        <v>60</v>
      </c>
      <c r="E642" s="1">
        <v>150000030</v>
      </c>
      <c r="F642" s="1" t="s">
        <v>60</v>
      </c>
      <c r="G642" s="1" t="s">
        <v>98</v>
      </c>
      <c r="H642" s="1">
        <v>10</v>
      </c>
      <c r="I642" s="1" t="s">
        <v>52</v>
      </c>
      <c r="J642" s="1" t="s">
        <v>49</v>
      </c>
      <c r="K642" s="1">
        <v>17406001</v>
      </c>
      <c r="L642" s="1" t="s">
        <v>50</v>
      </c>
      <c r="M642" s="1" t="s">
        <v>51</v>
      </c>
      <c r="N642" s="1" t="s">
        <v>64</v>
      </c>
      <c r="O642" s="1" t="s">
        <v>65</v>
      </c>
      <c r="P642" s="1" t="s">
        <v>66</v>
      </c>
      <c r="Q642" s="1" t="s">
        <v>67</v>
      </c>
      <c r="R642" s="1" t="s">
        <v>87</v>
      </c>
      <c r="S642" s="1" t="s">
        <v>88</v>
      </c>
      <c r="T642" s="2">
        <v>43333</v>
      </c>
      <c r="U642" s="2">
        <v>43333</v>
      </c>
      <c r="V642" s="1" t="s">
        <v>52</v>
      </c>
      <c r="W642" s="3">
        <v>1</v>
      </c>
      <c r="X642" s="1" t="s">
        <v>53</v>
      </c>
      <c r="Y642" s="4">
        <v>312900</v>
      </c>
      <c r="Z642" s="4">
        <v>-40991</v>
      </c>
      <c r="AA642" s="4">
        <v>0</v>
      </c>
      <c r="AB642" s="4">
        <v>0</v>
      </c>
      <c r="AC642" s="4">
        <v>0</v>
      </c>
      <c r="AD642" s="4">
        <v>312900</v>
      </c>
      <c r="AE642" s="5">
        <v>1685</v>
      </c>
      <c r="AF642" s="1" t="s">
        <v>70</v>
      </c>
      <c r="AG642" s="1" t="s">
        <v>71</v>
      </c>
      <c r="AH642" s="1" t="s">
        <v>89</v>
      </c>
      <c r="AI642" s="1" t="s">
        <v>57</v>
      </c>
      <c r="AJ642" s="5">
        <v>10950</v>
      </c>
      <c r="AK642" s="4">
        <v>-3246</v>
      </c>
      <c r="AL642" s="4">
        <v>0</v>
      </c>
      <c r="AM642" s="4">
        <v>0</v>
      </c>
      <c r="AN642" s="4">
        <v>0</v>
      </c>
      <c r="AO642" s="4">
        <v>-44237</v>
      </c>
      <c r="AP642" s="4">
        <v>-44237</v>
      </c>
      <c r="AQ642" s="4">
        <v>0</v>
      </c>
      <c r="AR642" s="4">
        <v>268663</v>
      </c>
      <c r="AS642" s="1" t="s">
        <v>52</v>
      </c>
      <c r="AT642" s="9">
        <f t="shared" si="270"/>
        <v>43333</v>
      </c>
      <c r="AU642" s="9">
        <f t="shared" si="271"/>
        <v>43313</v>
      </c>
      <c r="AV642" s="9">
        <v>44798</v>
      </c>
      <c r="AW642" s="11">
        <f t="shared" si="272"/>
        <v>4.0136986301369859</v>
      </c>
      <c r="AX642">
        <v>10</v>
      </c>
      <c r="AY642" s="12">
        <v>0.05</v>
      </c>
      <c r="AZ642">
        <f t="shared" si="273"/>
        <v>9.5000000000000001E-2</v>
      </c>
      <c r="BA642" s="13">
        <f t="shared" si="274"/>
        <v>312900</v>
      </c>
      <c r="BB642" s="17" t="s">
        <v>2189</v>
      </c>
      <c r="BC642">
        <f>MATCH(BB642,MONTHLY_INDEX!$A:$A,0)</f>
        <v>798</v>
      </c>
      <c r="BD642">
        <f>MATCH(AU642,MONTHLY_INDEX!$1:$1,0)</f>
        <v>80</v>
      </c>
      <c r="BE642">
        <f>INDEX(MONTHLY_INDEX!$1:$1048576,Final!BC642,Final!BD642)</f>
        <v>96</v>
      </c>
      <c r="BF642">
        <f>MATCH($BF$1,MONTHLY_INDEX!$1:$1,0)</f>
        <v>127</v>
      </c>
      <c r="BG642">
        <f>INDEX(MONTHLY_INDEX!$1:$1048576,Final!BC642,Final!BF642)</f>
        <v>95.3</v>
      </c>
      <c r="BH642" s="23">
        <f t="shared" si="292"/>
        <v>-7.2916666666666963E-3</v>
      </c>
      <c r="BI642" s="14">
        <f t="shared" si="293"/>
        <v>310618.4375</v>
      </c>
      <c r="BJ642" s="14">
        <f t="shared" si="294"/>
        <v>118439.2357234589</v>
      </c>
      <c r="BK642" s="15">
        <f t="shared" si="275"/>
        <v>192179.2017765411</v>
      </c>
      <c r="BL642" s="52">
        <v>0</v>
      </c>
      <c r="BM642" s="15">
        <f t="shared" si="295"/>
        <v>192179.2017765411</v>
      </c>
    </row>
    <row r="643" spans="1:65">
      <c r="A643" s="8">
        <v>641</v>
      </c>
      <c r="B643" s="1" t="s">
        <v>44</v>
      </c>
      <c r="C643" s="1">
        <v>1500</v>
      </c>
      <c r="D643" s="1" t="s">
        <v>60</v>
      </c>
      <c r="E643" s="1">
        <v>150000030</v>
      </c>
      <c r="F643" s="1" t="s">
        <v>60</v>
      </c>
      <c r="G643" s="1" t="s">
        <v>99</v>
      </c>
      <c r="H643" s="1">
        <v>11</v>
      </c>
      <c r="I643" s="1" t="s">
        <v>52</v>
      </c>
      <c r="J643" s="1" t="s">
        <v>49</v>
      </c>
      <c r="K643" s="1">
        <v>17406001</v>
      </c>
      <c r="L643" s="1" t="s">
        <v>50</v>
      </c>
      <c r="M643" s="1" t="s">
        <v>51</v>
      </c>
      <c r="N643" s="1" t="s">
        <v>64</v>
      </c>
      <c r="O643" s="1" t="s">
        <v>65</v>
      </c>
      <c r="P643" s="1" t="s">
        <v>66</v>
      </c>
      <c r="Q643" s="1" t="s">
        <v>67</v>
      </c>
      <c r="R643" s="1" t="s">
        <v>87</v>
      </c>
      <c r="S643" s="1" t="s">
        <v>88</v>
      </c>
      <c r="T643" s="2">
        <v>43333</v>
      </c>
      <c r="U643" s="2">
        <v>43333</v>
      </c>
      <c r="V643" s="1" t="s">
        <v>52</v>
      </c>
      <c r="W643" s="3">
        <v>1</v>
      </c>
      <c r="X643" s="1" t="s">
        <v>53</v>
      </c>
      <c r="Y643" s="4">
        <v>1174950</v>
      </c>
      <c r="Z643" s="4">
        <v>-153922</v>
      </c>
      <c r="AA643" s="4">
        <v>0</v>
      </c>
      <c r="AB643" s="4">
        <v>0</v>
      </c>
      <c r="AC643" s="4">
        <v>0</v>
      </c>
      <c r="AD643" s="4">
        <v>1174950</v>
      </c>
      <c r="AE643" s="5">
        <v>1685</v>
      </c>
      <c r="AF643" s="1" t="s">
        <v>70</v>
      </c>
      <c r="AG643" s="1" t="s">
        <v>71</v>
      </c>
      <c r="AH643" s="1" t="s">
        <v>89</v>
      </c>
      <c r="AI643" s="1" t="s">
        <v>57</v>
      </c>
      <c r="AJ643" s="5">
        <v>10950</v>
      </c>
      <c r="AK643" s="4">
        <v>-12188</v>
      </c>
      <c r="AL643" s="4">
        <v>0</v>
      </c>
      <c r="AM643" s="4">
        <v>0</v>
      </c>
      <c r="AN643" s="4">
        <v>0</v>
      </c>
      <c r="AO643" s="4">
        <v>-166110</v>
      </c>
      <c r="AP643" s="4">
        <v>-166110</v>
      </c>
      <c r="AQ643" s="4">
        <v>0</v>
      </c>
      <c r="AR643" s="4">
        <v>1008840</v>
      </c>
      <c r="AS643" s="1" t="s">
        <v>52</v>
      </c>
      <c r="AT643" s="9">
        <f t="shared" si="270"/>
        <v>43333</v>
      </c>
      <c r="AU643" s="9">
        <f t="shared" si="271"/>
        <v>43313</v>
      </c>
      <c r="AV643" s="9">
        <v>44798</v>
      </c>
      <c r="AW643" s="11">
        <f t="shared" si="272"/>
        <v>4.0136986301369859</v>
      </c>
      <c r="AX643">
        <v>10</v>
      </c>
      <c r="AY643" s="12">
        <v>0.05</v>
      </c>
      <c r="AZ643">
        <f t="shared" si="273"/>
        <v>9.5000000000000001E-2</v>
      </c>
      <c r="BA643" s="13">
        <f t="shared" si="274"/>
        <v>1174950</v>
      </c>
      <c r="BB643" s="17" t="s">
        <v>2189</v>
      </c>
      <c r="BC643">
        <f>MATCH(BB643,MONTHLY_INDEX!$A:$A,0)</f>
        <v>798</v>
      </c>
      <c r="BD643">
        <f>MATCH(AU643,MONTHLY_INDEX!$1:$1,0)</f>
        <v>80</v>
      </c>
      <c r="BE643">
        <f>INDEX(MONTHLY_INDEX!$1:$1048576,Final!BC643,Final!BD643)</f>
        <v>96</v>
      </c>
      <c r="BF643">
        <f>MATCH($BF$1,MONTHLY_INDEX!$1:$1,0)</f>
        <v>127</v>
      </c>
      <c r="BG643">
        <f>INDEX(MONTHLY_INDEX!$1:$1048576,Final!BC643,Final!BF643)</f>
        <v>95.3</v>
      </c>
      <c r="BH643" s="23">
        <f t="shared" si="292"/>
        <v>-7.2916666666666963E-3</v>
      </c>
      <c r="BI643" s="14">
        <f t="shared" si="293"/>
        <v>1166382.65625</v>
      </c>
      <c r="BJ643" s="14">
        <f t="shared" si="294"/>
        <v>444743.30461258558</v>
      </c>
      <c r="BK643" s="15">
        <f t="shared" si="275"/>
        <v>721639.35163741442</v>
      </c>
      <c r="BL643" s="52">
        <v>0</v>
      </c>
      <c r="BM643" s="15">
        <f t="shared" si="295"/>
        <v>721639.35163741442</v>
      </c>
    </row>
    <row r="644" spans="1:65">
      <c r="A644" s="8">
        <v>642</v>
      </c>
      <c r="B644" s="1" t="s">
        <v>44</v>
      </c>
      <c r="C644" s="1">
        <v>1500</v>
      </c>
      <c r="D644" s="1" t="s">
        <v>60</v>
      </c>
      <c r="E644" s="1">
        <v>150000030</v>
      </c>
      <c r="F644" s="1" t="s">
        <v>60</v>
      </c>
      <c r="G644" s="1" t="s">
        <v>100</v>
      </c>
      <c r="H644" s="1">
        <v>12</v>
      </c>
      <c r="I644" s="1" t="s">
        <v>52</v>
      </c>
      <c r="J644" s="1" t="s">
        <v>49</v>
      </c>
      <c r="K644" s="1">
        <v>17406001</v>
      </c>
      <c r="L644" s="1" t="s">
        <v>50</v>
      </c>
      <c r="M644" s="1" t="s">
        <v>51</v>
      </c>
      <c r="N644" s="1" t="s">
        <v>64</v>
      </c>
      <c r="O644" s="1" t="s">
        <v>65</v>
      </c>
      <c r="P644" s="1" t="s">
        <v>66</v>
      </c>
      <c r="Q644" s="1" t="s">
        <v>67</v>
      </c>
      <c r="R644" s="1" t="s">
        <v>87</v>
      </c>
      <c r="S644" s="1" t="s">
        <v>88</v>
      </c>
      <c r="T644" s="2">
        <v>43333</v>
      </c>
      <c r="U644" s="2">
        <v>43333</v>
      </c>
      <c r="V644" s="1" t="s">
        <v>52</v>
      </c>
      <c r="W644" s="3">
        <v>1</v>
      </c>
      <c r="X644" s="1" t="s">
        <v>53</v>
      </c>
      <c r="Y644" s="4">
        <v>582750</v>
      </c>
      <c r="Z644" s="4">
        <v>-76342</v>
      </c>
      <c r="AA644" s="4">
        <v>0</v>
      </c>
      <c r="AB644" s="4">
        <v>0</v>
      </c>
      <c r="AC644" s="4">
        <v>0</v>
      </c>
      <c r="AD644" s="4">
        <v>582750</v>
      </c>
      <c r="AE644" s="5">
        <v>1685</v>
      </c>
      <c r="AF644" s="1" t="s">
        <v>70</v>
      </c>
      <c r="AG644" s="1" t="s">
        <v>71</v>
      </c>
      <c r="AH644" s="1" t="s">
        <v>89</v>
      </c>
      <c r="AI644" s="1" t="s">
        <v>57</v>
      </c>
      <c r="AJ644" s="5">
        <v>10950</v>
      </c>
      <c r="AK644" s="4">
        <v>-6045</v>
      </c>
      <c r="AL644" s="4">
        <v>0</v>
      </c>
      <c r="AM644" s="4">
        <v>0</v>
      </c>
      <c r="AN644" s="4">
        <v>0</v>
      </c>
      <c r="AO644" s="4">
        <v>-82387</v>
      </c>
      <c r="AP644" s="4">
        <v>-82387</v>
      </c>
      <c r="AQ644" s="4">
        <v>0</v>
      </c>
      <c r="AR644" s="4">
        <v>500363</v>
      </c>
      <c r="AS644" s="1" t="s">
        <v>52</v>
      </c>
      <c r="AT644" s="9">
        <f t="shared" ref="AT644:AT707" si="296">T644</f>
        <v>43333</v>
      </c>
      <c r="AU644" s="9">
        <f t="shared" ref="AU644:AU707" si="297">DATE(YEAR(AT644),MONTH(AT644),DAY(1))</f>
        <v>43313</v>
      </c>
      <c r="AV644" s="9">
        <v>44798</v>
      </c>
      <c r="AW644" s="11">
        <f t="shared" ref="AW644:AW707" si="298">(AV644-AT644)/365</f>
        <v>4.0136986301369859</v>
      </c>
      <c r="AX644">
        <v>10</v>
      </c>
      <c r="AY644" s="12">
        <v>0.05</v>
      </c>
      <c r="AZ644">
        <f t="shared" ref="AZ644:AZ707" si="299">(1-AY644)/AX644</f>
        <v>9.5000000000000001E-2</v>
      </c>
      <c r="BA644" s="13">
        <f t="shared" ref="BA644:BA707" si="300">Y644</f>
        <v>582750</v>
      </c>
      <c r="BB644" s="17" t="s">
        <v>1973</v>
      </c>
      <c r="BC644">
        <f>MATCH(BB644,MONTHLY_INDEX!$A:$A,0)</f>
        <v>690</v>
      </c>
      <c r="BD644">
        <f>MATCH(AU644,MONTHLY_INDEX!$1:$1,0)</f>
        <v>80</v>
      </c>
      <c r="BE644">
        <f>INDEX(MONTHLY_INDEX!$1:$1048576,Final!BC644,Final!BD644)</f>
        <v>110</v>
      </c>
      <c r="BF644">
        <f>MATCH($BF$1,MONTHLY_INDEX!$1:$1,0)</f>
        <v>127</v>
      </c>
      <c r="BG644">
        <f>INDEX(MONTHLY_INDEX!$1:$1048576,Final!BC644,Final!BF644)</f>
        <v>145.69999999999999</v>
      </c>
      <c r="BH644" s="23">
        <f t="shared" si="292"/>
        <v>0.32454545454545441</v>
      </c>
      <c r="BI644" s="14">
        <f t="shared" si="293"/>
        <v>771878.86363636365</v>
      </c>
      <c r="BJ644" s="14">
        <f t="shared" si="294"/>
        <v>294318.46807285177</v>
      </c>
      <c r="BK644" s="15">
        <f t="shared" ref="BK644:BK704" si="301">MAX(BI644-BJ644,0)</f>
        <v>477560.39556351188</v>
      </c>
      <c r="BL644" s="52">
        <v>0</v>
      </c>
      <c r="BM644" s="15">
        <f t="shared" si="295"/>
        <v>477560.39556351188</v>
      </c>
    </row>
    <row r="645" spans="1:65">
      <c r="A645" s="8">
        <v>643</v>
      </c>
      <c r="B645" s="1" t="s">
        <v>44</v>
      </c>
      <c r="C645" s="1">
        <v>1500</v>
      </c>
      <c r="D645" s="1" t="s">
        <v>60</v>
      </c>
      <c r="E645" s="1">
        <v>150000030</v>
      </c>
      <c r="F645" s="1" t="s">
        <v>60</v>
      </c>
      <c r="G645" s="1" t="s">
        <v>101</v>
      </c>
      <c r="H645" s="1">
        <v>13</v>
      </c>
      <c r="I645" s="1" t="s">
        <v>52</v>
      </c>
      <c r="J645" s="1" t="s">
        <v>49</v>
      </c>
      <c r="K645" s="1">
        <v>17406001</v>
      </c>
      <c r="L645" s="1" t="s">
        <v>50</v>
      </c>
      <c r="M645" s="1" t="s">
        <v>51</v>
      </c>
      <c r="N645" s="1" t="s">
        <v>64</v>
      </c>
      <c r="O645" s="1" t="s">
        <v>65</v>
      </c>
      <c r="P645" s="1" t="s">
        <v>66</v>
      </c>
      <c r="Q645" s="1" t="s">
        <v>67</v>
      </c>
      <c r="R645" s="1" t="s">
        <v>87</v>
      </c>
      <c r="S645" s="1" t="s">
        <v>88</v>
      </c>
      <c r="T645" s="2">
        <v>43333</v>
      </c>
      <c r="U645" s="2">
        <v>43333</v>
      </c>
      <c r="V645" s="1" t="s">
        <v>52</v>
      </c>
      <c r="W645" s="3">
        <v>1</v>
      </c>
      <c r="X645" s="1" t="s">
        <v>53</v>
      </c>
      <c r="Y645" s="4">
        <v>9976171</v>
      </c>
      <c r="Z645" s="4">
        <v>-1306915</v>
      </c>
      <c r="AA645" s="4">
        <v>0</v>
      </c>
      <c r="AB645" s="4">
        <v>0</v>
      </c>
      <c r="AC645" s="4">
        <v>0</v>
      </c>
      <c r="AD645" s="4">
        <v>9976171</v>
      </c>
      <c r="AE645" s="5">
        <v>1685</v>
      </c>
      <c r="AF645" s="1" t="s">
        <v>70</v>
      </c>
      <c r="AG645" s="1" t="s">
        <v>71</v>
      </c>
      <c r="AH645" s="1" t="s">
        <v>89</v>
      </c>
      <c r="AI645" s="1" t="s">
        <v>57</v>
      </c>
      <c r="AJ645" s="5">
        <v>10950</v>
      </c>
      <c r="AK645" s="4">
        <v>-103488</v>
      </c>
      <c r="AL645" s="4">
        <v>0</v>
      </c>
      <c r="AM645" s="4">
        <v>0</v>
      </c>
      <c r="AN645" s="4">
        <v>0</v>
      </c>
      <c r="AO645" s="4">
        <v>-1410403</v>
      </c>
      <c r="AP645" s="4">
        <v>-1410403</v>
      </c>
      <c r="AQ645" s="4">
        <v>0</v>
      </c>
      <c r="AR645" s="4">
        <v>8565768</v>
      </c>
      <c r="AS645" s="1" t="s">
        <v>52</v>
      </c>
      <c r="AT645" s="9">
        <f t="shared" si="296"/>
        <v>43333</v>
      </c>
      <c r="AU645" s="9">
        <f t="shared" si="297"/>
        <v>43313</v>
      </c>
      <c r="AV645" s="9">
        <v>44798</v>
      </c>
      <c r="AW645" s="11">
        <f t="shared" si="298"/>
        <v>4.0136986301369859</v>
      </c>
      <c r="AX645">
        <v>25</v>
      </c>
      <c r="AY645" s="12">
        <v>0.05</v>
      </c>
      <c r="AZ645">
        <f t="shared" si="299"/>
        <v>3.7999999999999999E-2</v>
      </c>
      <c r="BA645" s="13">
        <f t="shared" si="300"/>
        <v>9976171</v>
      </c>
      <c r="BB645" s="17" t="s">
        <v>2189</v>
      </c>
      <c r="BC645">
        <f>MATCH(BB645,MONTHLY_INDEX!$A:$A,0)</f>
        <v>798</v>
      </c>
      <c r="BD645">
        <f>MATCH(AU645,MONTHLY_INDEX!$1:$1,0)</f>
        <v>80</v>
      </c>
      <c r="BE645">
        <f>INDEX(MONTHLY_INDEX!$1:$1048576,Final!BC645,Final!BD645)</f>
        <v>96</v>
      </c>
      <c r="BF645">
        <f>MATCH($BF$1,MONTHLY_INDEX!$1:$1,0)</f>
        <v>127</v>
      </c>
      <c r="BG645">
        <f>INDEX(MONTHLY_INDEX!$1:$1048576,Final!BC645,Final!BF645)</f>
        <v>95.3</v>
      </c>
      <c r="BH645" s="23">
        <f t="shared" si="292"/>
        <v>-7.2916666666666963E-3</v>
      </c>
      <c r="BI645" s="14">
        <f t="shared" si="293"/>
        <v>9903428.0864583328</v>
      </c>
      <c r="BJ645" s="14">
        <f t="shared" si="294"/>
        <v>1510476.2782825625</v>
      </c>
      <c r="BK645" s="15">
        <f t="shared" si="301"/>
        <v>8392951.8081757706</v>
      </c>
      <c r="BL645" s="52">
        <v>0</v>
      </c>
      <c r="BM645" s="15">
        <f t="shared" si="295"/>
        <v>8392951.8081757706</v>
      </c>
    </row>
    <row r="646" spans="1:65">
      <c r="A646" s="8">
        <v>644</v>
      </c>
      <c r="B646" s="1" t="s">
        <v>44</v>
      </c>
      <c r="C646" s="1">
        <v>1500</v>
      </c>
      <c r="D646" s="1" t="s">
        <v>60</v>
      </c>
      <c r="E646" s="1">
        <v>150000030</v>
      </c>
      <c r="F646" s="1" t="s">
        <v>60</v>
      </c>
      <c r="G646" s="1" t="s">
        <v>102</v>
      </c>
      <c r="H646" s="1">
        <v>14</v>
      </c>
      <c r="I646" s="1" t="s">
        <v>52</v>
      </c>
      <c r="J646" s="1" t="s">
        <v>49</v>
      </c>
      <c r="K646" s="1">
        <v>17406001</v>
      </c>
      <c r="L646" s="1" t="s">
        <v>50</v>
      </c>
      <c r="M646" s="1" t="s">
        <v>51</v>
      </c>
      <c r="N646" s="1" t="s">
        <v>64</v>
      </c>
      <c r="O646" s="1" t="s">
        <v>65</v>
      </c>
      <c r="P646" s="1" t="s">
        <v>66</v>
      </c>
      <c r="Q646" s="1" t="s">
        <v>67</v>
      </c>
      <c r="R646" s="1" t="s">
        <v>87</v>
      </c>
      <c r="S646" s="1" t="s">
        <v>88</v>
      </c>
      <c r="T646" s="2">
        <v>43333</v>
      </c>
      <c r="U646" s="2">
        <v>43333</v>
      </c>
      <c r="V646" s="1" t="s">
        <v>52</v>
      </c>
      <c r="W646" s="3">
        <v>1</v>
      </c>
      <c r="X646" s="1" t="s">
        <v>53</v>
      </c>
      <c r="Y646" s="4">
        <v>21103901</v>
      </c>
      <c r="Z646" s="4">
        <v>-2764690</v>
      </c>
      <c r="AA646" s="4">
        <v>0</v>
      </c>
      <c r="AB646" s="4">
        <v>0</v>
      </c>
      <c r="AC646" s="4">
        <v>0</v>
      </c>
      <c r="AD646" s="4">
        <v>21103901</v>
      </c>
      <c r="AE646" s="5">
        <v>1685</v>
      </c>
      <c r="AF646" s="1" t="s">
        <v>70</v>
      </c>
      <c r="AG646" s="1" t="s">
        <v>71</v>
      </c>
      <c r="AH646" s="1" t="s">
        <v>89</v>
      </c>
      <c r="AI646" s="1" t="s">
        <v>57</v>
      </c>
      <c r="AJ646" s="5">
        <v>10950</v>
      </c>
      <c r="AK646" s="4">
        <v>-218921</v>
      </c>
      <c r="AL646" s="4">
        <v>0</v>
      </c>
      <c r="AM646" s="4">
        <v>0</v>
      </c>
      <c r="AN646" s="4">
        <v>0</v>
      </c>
      <c r="AO646" s="4">
        <v>-2983611</v>
      </c>
      <c r="AP646" s="4">
        <v>-2983611</v>
      </c>
      <c r="AQ646" s="4">
        <v>0</v>
      </c>
      <c r="AR646" s="4">
        <v>18120290</v>
      </c>
      <c r="AS646" s="1" t="s">
        <v>52</v>
      </c>
      <c r="AT646" s="9">
        <f t="shared" si="296"/>
        <v>43333</v>
      </c>
      <c r="AU646" s="9">
        <f t="shared" si="297"/>
        <v>43313</v>
      </c>
      <c r="AV646" s="9">
        <v>44798</v>
      </c>
      <c r="AW646" s="11">
        <f t="shared" si="298"/>
        <v>4.0136986301369859</v>
      </c>
      <c r="AX646">
        <v>25</v>
      </c>
      <c r="AY646" s="12">
        <v>0.05</v>
      </c>
      <c r="AZ646">
        <f t="shared" si="299"/>
        <v>3.7999999999999999E-2</v>
      </c>
      <c r="BA646" s="13">
        <f t="shared" si="300"/>
        <v>21103901</v>
      </c>
      <c r="BB646" s="17" t="s">
        <v>2189</v>
      </c>
      <c r="BC646">
        <f>MATCH(BB646,MONTHLY_INDEX!$A:$A,0)</f>
        <v>798</v>
      </c>
      <c r="BD646">
        <f>MATCH(AU646,MONTHLY_INDEX!$1:$1,0)</f>
        <v>80</v>
      </c>
      <c r="BE646">
        <f>INDEX(MONTHLY_INDEX!$1:$1048576,Final!BC646,Final!BD646)</f>
        <v>96</v>
      </c>
      <c r="BF646">
        <f>MATCH($BF$1,MONTHLY_INDEX!$1:$1,0)</f>
        <v>127</v>
      </c>
      <c r="BG646">
        <f>INDEX(MONTHLY_INDEX!$1:$1048576,Final!BC646,Final!BF646)</f>
        <v>95.3</v>
      </c>
      <c r="BH646" s="23">
        <f t="shared" si="292"/>
        <v>-7.2916666666666963E-3</v>
      </c>
      <c r="BI646" s="14">
        <f t="shared" si="293"/>
        <v>20950018.388541665</v>
      </c>
      <c r="BJ646" s="14">
        <f t="shared" si="294"/>
        <v>3195308.2840825049</v>
      </c>
      <c r="BK646" s="15">
        <f t="shared" si="301"/>
        <v>17754710.104459159</v>
      </c>
      <c r="BL646" s="52">
        <v>0</v>
      </c>
      <c r="BM646" s="15">
        <f t="shared" si="295"/>
        <v>17754710.104459159</v>
      </c>
    </row>
    <row r="647" spans="1:65">
      <c r="A647" s="8">
        <v>645</v>
      </c>
      <c r="B647" s="1" t="s">
        <v>44</v>
      </c>
      <c r="C647" s="1">
        <v>1500</v>
      </c>
      <c r="D647" s="1" t="s">
        <v>60</v>
      </c>
      <c r="E647" s="1">
        <v>150000030</v>
      </c>
      <c r="F647" s="1" t="s">
        <v>60</v>
      </c>
      <c r="G647" s="1" t="s">
        <v>103</v>
      </c>
      <c r="H647" s="1">
        <v>15</v>
      </c>
      <c r="I647" s="1" t="s">
        <v>52</v>
      </c>
      <c r="J647" s="1" t="s">
        <v>49</v>
      </c>
      <c r="K647" s="1">
        <v>17406001</v>
      </c>
      <c r="L647" s="1" t="s">
        <v>50</v>
      </c>
      <c r="M647" s="1" t="s">
        <v>51</v>
      </c>
      <c r="N647" s="1" t="s">
        <v>64</v>
      </c>
      <c r="O647" s="1" t="s">
        <v>65</v>
      </c>
      <c r="P647" s="1" t="s">
        <v>66</v>
      </c>
      <c r="Q647" s="1" t="s">
        <v>67</v>
      </c>
      <c r="R647" s="1" t="s">
        <v>87</v>
      </c>
      <c r="S647" s="1" t="s">
        <v>88</v>
      </c>
      <c r="T647" s="2">
        <v>43333</v>
      </c>
      <c r="U647" s="2">
        <v>43333</v>
      </c>
      <c r="V647" s="1" t="s">
        <v>52</v>
      </c>
      <c r="W647" s="3">
        <v>1</v>
      </c>
      <c r="X647" s="1" t="s">
        <v>53</v>
      </c>
      <c r="Y647" s="4">
        <v>580650</v>
      </c>
      <c r="Z647" s="4">
        <v>-76066</v>
      </c>
      <c r="AA647" s="4">
        <v>0</v>
      </c>
      <c r="AB647" s="4">
        <v>0</v>
      </c>
      <c r="AC647" s="4">
        <v>0</v>
      </c>
      <c r="AD647" s="4">
        <v>580650</v>
      </c>
      <c r="AE647" s="5">
        <v>1685</v>
      </c>
      <c r="AF647" s="1" t="s">
        <v>70</v>
      </c>
      <c r="AG647" s="1" t="s">
        <v>71</v>
      </c>
      <c r="AH647" s="1" t="s">
        <v>89</v>
      </c>
      <c r="AI647" s="1" t="s">
        <v>57</v>
      </c>
      <c r="AJ647" s="5">
        <v>10950</v>
      </c>
      <c r="AK647" s="4">
        <v>-6023</v>
      </c>
      <c r="AL647" s="4">
        <v>0</v>
      </c>
      <c r="AM647" s="4">
        <v>0</v>
      </c>
      <c r="AN647" s="4">
        <v>0</v>
      </c>
      <c r="AO647" s="4">
        <v>-82089</v>
      </c>
      <c r="AP647" s="4">
        <v>-82089</v>
      </c>
      <c r="AQ647" s="4">
        <v>0</v>
      </c>
      <c r="AR647" s="4">
        <v>498561</v>
      </c>
      <c r="AS647" s="1" t="s">
        <v>52</v>
      </c>
      <c r="AT647" s="9">
        <f t="shared" si="296"/>
        <v>43333</v>
      </c>
      <c r="AU647" s="9">
        <f t="shared" si="297"/>
        <v>43313</v>
      </c>
      <c r="AV647" s="9">
        <v>44798</v>
      </c>
      <c r="AW647" s="11">
        <f t="shared" si="298"/>
        <v>4.0136986301369859</v>
      </c>
      <c r="AX647">
        <v>10</v>
      </c>
      <c r="AY647" s="12">
        <v>0.05</v>
      </c>
      <c r="AZ647">
        <f t="shared" si="299"/>
        <v>9.5000000000000001E-2</v>
      </c>
      <c r="BA647" s="13">
        <f t="shared" si="300"/>
        <v>580650</v>
      </c>
      <c r="BB647" s="17" t="s">
        <v>1941</v>
      </c>
      <c r="BC647">
        <f>MATCH(BB647,MONTHLY_INDEX!$A:$A,0)</f>
        <v>674</v>
      </c>
      <c r="BD647">
        <f>MATCH(AU647,MONTHLY_INDEX!$1:$1,0)</f>
        <v>80</v>
      </c>
      <c r="BE647">
        <f>INDEX(MONTHLY_INDEX!$1:$1048576,Final!BC647,Final!BD647)</f>
        <v>105.1</v>
      </c>
      <c r="BF647">
        <f>MATCH($BF$1,MONTHLY_INDEX!$1:$1,0)</f>
        <v>127</v>
      </c>
      <c r="BG647">
        <f>INDEX(MONTHLY_INDEX!$1:$1048576,Final!BC647,Final!BF647)</f>
        <v>122.8</v>
      </c>
      <c r="BH647" s="23">
        <f t="shared" si="292"/>
        <v>0.16841103710751668</v>
      </c>
      <c r="BI647" s="14">
        <f t="shared" si="293"/>
        <v>678437.86869647959</v>
      </c>
      <c r="BJ647" s="14">
        <f t="shared" si="294"/>
        <v>258689.28870091107</v>
      </c>
      <c r="BK647" s="15">
        <f t="shared" si="301"/>
        <v>419748.57999556849</v>
      </c>
      <c r="BL647" s="52">
        <v>0</v>
      </c>
      <c r="BM647" s="15">
        <f t="shared" si="295"/>
        <v>419748.57999556849</v>
      </c>
    </row>
    <row r="648" spans="1:65">
      <c r="A648" s="8">
        <v>646</v>
      </c>
      <c r="B648" s="1" t="s">
        <v>44</v>
      </c>
      <c r="C648" s="1">
        <v>1500</v>
      </c>
      <c r="D648" s="1" t="s">
        <v>60</v>
      </c>
      <c r="E648" s="1">
        <v>150000030</v>
      </c>
      <c r="F648" s="1" t="s">
        <v>60</v>
      </c>
      <c r="G648" s="1" t="s">
        <v>104</v>
      </c>
      <c r="H648" s="1">
        <v>16</v>
      </c>
      <c r="I648" s="1" t="s">
        <v>52</v>
      </c>
      <c r="J648" s="1" t="s">
        <v>49</v>
      </c>
      <c r="K648" s="1">
        <v>17406001</v>
      </c>
      <c r="L648" s="1" t="s">
        <v>50</v>
      </c>
      <c r="M648" s="1" t="s">
        <v>51</v>
      </c>
      <c r="N648" s="1" t="s">
        <v>64</v>
      </c>
      <c r="O648" s="1" t="s">
        <v>65</v>
      </c>
      <c r="P648" s="1" t="s">
        <v>66</v>
      </c>
      <c r="Q648" s="1" t="s">
        <v>67</v>
      </c>
      <c r="R648" s="1" t="s">
        <v>87</v>
      </c>
      <c r="S648" s="1" t="s">
        <v>88</v>
      </c>
      <c r="T648" s="2">
        <v>43333</v>
      </c>
      <c r="U648" s="2">
        <v>43333</v>
      </c>
      <c r="V648" s="1" t="s">
        <v>52</v>
      </c>
      <c r="W648" s="3">
        <v>1</v>
      </c>
      <c r="X648" s="1" t="s">
        <v>53</v>
      </c>
      <c r="Y648" s="4">
        <v>175035</v>
      </c>
      <c r="Z648" s="4">
        <v>-22929</v>
      </c>
      <c r="AA648" s="4">
        <v>0</v>
      </c>
      <c r="AB648" s="4">
        <v>0</v>
      </c>
      <c r="AC648" s="4">
        <v>0</v>
      </c>
      <c r="AD648" s="4">
        <v>175035</v>
      </c>
      <c r="AE648" s="5">
        <v>1685</v>
      </c>
      <c r="AF648" s="1" t="s">
        <v>70</v>
      </c>
      <c r="AG648" s="1" t="s">
        <v>71</v>
      </c>
      <c r="AH648" s="1" t="s">
        <v>89</v>
      </c>
      <c r="AI648" s="1" t="s">
        <v>57</v>
      </c>
      <c r="AJ648" s="5">
        <v>10950</v>
      </c>
      <c r="AK648" s="4">
        <v>-1816</v>
      </c>
      <c r="AL648" s="4">
        <v>0</v>
      </c>
      <c r="AM648" s="4">
        <v>0</v>
      </c>
      <c r="AN648" s="4">
        <v>0</v>
      </c>
      <c r="AO648" s="4">
        <v>-24745</v>
      </c>
      <c r="AP648" s="4">
        <v>-24745</v>
      </c>
      <c r="AQ648" s="4">
        <v>0</v>
      </c>
      <c r="AR648" s="4">
        <v>150290</v>
      </c>
      <c r="AS648" s="1" t="s">
        <v>52</v>
      </c>
      <c r="AT648" s="9">
        <f t="shared" si="296"/>
        <v>43333</v>
      </c>
      <c r="AU648" s="9">
        <f t="shared" si="297"/>
        <v>43313</v>
      </c>
      <c r="AV648" s="9">
        <v>44798</v>
      </c>
      <c r="AW648" s="11">
        <f t="shared" si="298"/>
        <v>4.0136986301369859</v>
      </c>
      <c r="AX648">
        <v>10</v>
      </c>
      <c r="AY648" s="12">
        <v>0.05</v>
      </c>
      <c r="AZ648">
        <f t="shared" si="299"/>
        <v>9.5000000000000001E-2</v>
      </c>
      <c r="BA648" s="13">
        <f t="shared" si="300"/>
        <v>175035</v>
      </c>
      <c r="BB648" s="17" t="s">
        <v>1877</v>
      </c>
      <c r="BC648">
        <f>MATCH(BB648,MONTHLY_INDEX!$A:$A,0)</f>
        <v>642</v>
      </c>
      <c r="BD648">
        <f>MATCH(AU648,MONTHLY_INDEX!$1:$1,0)</f>
        <v>80</v>
      </c>
      <c r="BE648">
        <f>INDEX(MONTHLY_INDEX!$1:$1048576,Final!BC648,Final!BD648)</f>
        <v>79.099999999999994</v>
      </c>
      <c r="BF648">
        <f>MATCH($BF$1,MONTHLY_INDEX!$1:$1,0)</f>
        <v>127</v>
      </c>
      <c r="BG648">
        <f>INDEX(MONTHLY_INDEX!$1:$1048576,Final!BC648,Final!BF648)</f>
        <v>94</v>
      </c>
      <c r="BH648" s="23">
        <f t="shared" si="292"/>
        <v>0.18836915297092297</v>
      </c>
      <c r="BI648" s="14">
        <f t="shared" si="293"/>
        <v>208006.19469026552</v>
      </c>
      <c r="BJ648" s="14">
        <f t="shared" si="294"/>
        <v>79313.046975390971</v>
      </c>
      <c r="BK648" s="15">
        <f t="shared" si="301"/>
        <v>128693.14771487455</v>
      </c>
      <c r="BL648" s="52">
        <v>0</v>
      </c>
      <c r="BM648" s="15">
        <f t="shared" si="295"/>
        <v>128693.14771487455</v>
      </c>
    </row>
    <row r="649" spans="1:65">
      <c r="A649" s="8">
        <v>647</v>
      </c>
      <c r="B649" s="1" t="s">
        <v>44</v>
      </c>
      <c r="C649" s="1">
        <v>1500</v>
      </c>
      <c r="D649" s="1" t="s">
        <v>60</v>
      </c>
      <c r="E649" s="1">
        <v>150000030</v>
      </c>
      <c r="F649" s="1" t="s">
        <v>60</v>
      </c>
      <c r="G649" s="1" t="s">
        <v>105</v>
      </c>
      <c r="H649" s="1">
        <v>17</v>
      </c>
      <c r="I649" s="1" t="s">
        <v>52</v>
      </c>
      <c r="J649" s="1" t="s">
        <v>49</v>
      </c>
      <c r="K649" s="1">
        <v>17406001</v>
      </c>
      <c r="L649" s="1" t="s">
        <v>50</v>
      </c>
      <c r="M649" s="1" t="s">
        <v>51</v>
      </c>
      <c r="N649" s="1" t="s">
        <v>64</v>
      </c>
      <c r="O649" s="1" t="s">
        <v>65</v>
      </c>
      <c r="P649" s="1" t="s">
        <v>66</v>
      </c>
      <c r="Q649" s="1" t="s">
        <v>67</v>
      </c>
      <c r="R649" s="1" t="s">
        <v>87</v>
      </c>
      <c r="S649" s="1" t="s">
        <v>88</v>
      </c>
      <c r="T649" s="2">
        <v>43333</v>
      </c>
      <c r="U649" s="2">
        <v>43333</v>
      </c>
      <c r="V649" s="1" t="s">
        <v>52</v>
      </c>
      <c r="W649" s="3">
        <v>1</v>
      </c>
      <c r="X649" s="1" t="s">
        <v>53</v>
      </c>
      <c r="Y649" s="4">
        <v>132796</v>
      </c>
      <c r="Z649" s="4">
        <v>-17395</v>
      </c>
      <c r="AA649" s="4">
        <v>0</v>
      </c>
      <c r="AB649" s="4">
        <v>0</v>
      </c>
      <c r="AC649" s="4">
        <v>0</v>
      </c>
      <c r="AD649" s="4">
        <v>132796</v>
      </c>
      <c r="AE649" s="5">
        <v>1685</v>
      </c>
      <c r="AF649" s="1" t="s">
        <v>70</v>
      </c>
      <c r="AG649" s="1" t="s">
        <v>71</v>
      </c>
      <c r="AH649" s="1" t="s">
        <v>89</v>
      </c>
      <c r="AI649" s="1" t="s">
        <v>57</v>
      </c>
      <c r="AJ649" s="5">
        <v>10950</v>
      </c>
      <c r="AK649" s="4">
        <v>-1378</v>
      </c>
      <c r="AL649" s="4">
        <v>0</v>
      </c>
      <c r="AM649" s="4">
        <v>0</v>
      </c>
      <c r="AN649" s="4">
        <v>0</v>
      </c>
      <c r="AO649" s="4">
        <v>-18773</v>
      </c>
      <c r="AP649" s="4">
        <v>-18773</v>
      </c>
      <c r="AQ649" s="4">
        <v>0</v>
      </c>
      <c r="AR649" s="4">
        <v>114023</v>
      </c>
      <c r="AS649" s="1" t="s">
        <v>52</v>
      </c>
      <c r="AT649" s="9">
        <f t="shared" si="296"/>
        <v>43333</v>
      </c>
      <c r="AU649" s="9">
        <f t="shared" si="297"/>
        <v>43313</v>
      </c>
      <c r="AV649" s="9">
        <v>44798</v>
      </c>
      <c r="AW649" s="11">
        <f t="shared" si="298"/>
        <v>4.0136986301369859</v>
      </c>
      <c r="AX649">
        <v>10</v>
      </c>
      <c r="AY649" s="12">
        <v>0.05</v>
      </c>
      <c r="AZ649">
        <f t="shared" si="299"/>
        <v>9.5000000000000001E-2</v>
      </c>
      <c r="BA649" s="13">
        <f t="shared" si="300"/>
        <v>132796</v>
      </c>
      <c r="BB649" s="17" t="s">
        <v>2189</v>
      </c>
      <c r="BC649">
        <f>MATCH(BB649,MONTHLY_INDEX!$A:$A,0)</f>
        <v>798</v>
      </c>
      <c r="BD649">
        <f>MATCH(AU649,MONTHLY_INDEX!$1:$1,0)</f>
        <v>80</v>
      </c>
      <c r="BE649">
        <f>INDEX(MONTHLY_INDEX!$1:$1048576,Final!BC649,Final!BD649)</f>
        <v>96</v>
      </c>
      <c r="BF649">
        <f>MATCH($BF$1,MONTHLY_INDEX!$1:$1,0)</f>
        <v>127</v>
      </c>
      <c r="BG649">
        <f>INDEX(MONTHLY_INDEX!$1:$1048576,Final!BC649,Final!BF649)</f>
        <v>95.3</v>
      </c>
      <c r="BH649" s="23">
        <f t="shared" si="292"/>
        <v>-7.2916666666666963E-3</v>
      </c>
      <c r="BI649" s="14">
        <f t="shared" si="293"/>
        <v>131827.69583333333</v>
      </c>
      <c r="BJ649" s="14">
        <f t="shared" si="294"/>
        <v>50266.0810071347</v>
      </c>
      <c r="BK649" s="15">
        <f t="shared" si="301"/>
        <v>81561.614826198638</v>
      </c>
      <c r="BL649" s="52">
        <v>0</v>
      </c>
      <c r="BM649" s="15">
        <f t="shared" si="295"/>
        <v>81561.614826198638</v>
      </c>
    </row>
    <row r="650" spans="1:65">
      <c r="A650" s="8">
        <v>648</v>
      </c>
      <c r="B650" s="1" t="s">
        <v>44</v>
      </c>
      <c r="C650" s="1">
        <v>1500</v>
      </c>
      <c r="D650" s="1" t="s">
        <v>60</v>
      </c>
      <c r="E650" s="1">
        <v>150000030</v>
      </c>
      <c r="F650" s="1" t="s">
        <v>60</v>
      </c>
      <c r="G650" s="1" t="s">
        <v>106</v>
      </c>
      <c r="H650" s="1">
        <v>18</v>
      </c>
      <c r="I650" s="1" t="s">
        <v>52</v>
      </c>
      <c r="J650" s="1" t="s">
        <v>49</v>
      </c>
      <c r="K650" s="1">
        <v>17406001</v>
      </c>
      <c r="L650" s="1" t="s">
        <v>50</v>
      </c>
      <c r="M650" s="1" t="s">
        <v>51</v>
      </c>
      <c r="N650" s="1" t="s">
        <v>64</v>
      </c>
      <c r="O650" s="1" t="s">
        <v>65</v>
      </c>
      <c r="P650" s="1" t="s">
        <v>66</v>
      </c>
      <c r="Q650" s="1" t="s">
        <v>67</v>
      </c>
      <c r="R650" s="1" t="s">
        <v>87</v>
      </c>
      <c r="S650" s="1" t="s">
        <v>88</v>
      </c>
      <c r="T650" s="2">
        <v>43333</v>
      </c>
      <c r="U650" s="2">
        <v>43333</v>
      </c>
      <c r="V650" s="1" t="s">
        <v>52</v>
      </c>
      <c r="W650" s="3">
        <v>1</v>
      </c>
      <c r="X650" s="1" t="s">
        <v>53</v>
      </c>
      <c r="Y650" s="4">
        <v>469552</v>
      </c>
      <c r="Z650" s="4">
        <v>-61512</v>
      </c>
      <c r="AA650" s="4">
        <v>0</v>
      </c>
      <c r="AB650" s="4">
        <v>0</v>
      </c>
      <c r="AC650" s="4">
        <v>0</v>
      </c>
      <c r="AD650" s="4">
        <v>469552</v>
      </c>
      <c r="AE650" s="5">
        <v>1685</v>
      </c>
      <c r="AF650" s="1" t="s">
        <v>70</v>
      </c>
      <c r="AG650" s="1" t="s">
        <v>71</v>
      </c>
      <c r="AH650" s="1" t="s">
        <v>89</v>
      </c>
      <c r="AI650" s="1" t="s">
        <v>57</v>
      </c>
      <c r="AJ650" s="5">
        <v>10950</v>
      </c>
      <c r="AK650" s="4">
        <v>-4871</v>
      </c>
      <c r="AL650" s="4">
        <v>0</v>
      </c>
      <c r="AM650" s="4">
        <v>0</v>
      </c>
      <c r="AN650" s="4">
        <v>0</v>
      </c>
      <c r="AO650" s="4">
        <v>-66383</v>
      </c>
      <c r="AP650" s="4">
        <v>-66383</v>
      </c>
      <c r="AQ650" s="4">
        <v>0</v>
      </c>
      <c r="AR650" s="4">
        <v>403169</v>
      </c>
      <c r="AS650" s="1" t="s">
        <v>52</v>
      </c>
      <c r="AT650" s="9">
        <f t="shared" si="296"/>
        <v>43333</v>
      </c>
      <c r="AU650" s="9">
        <f t="shared" si="297"/>
        <v>43313</v>
      </c>
      <c r="AV650" s="9">
        <v>44798</v>
      </c>
      <c r="AW650" s="11">
        <f t="shared" si="298"/>
        <v>4.0136986301369859</v>
      </c>
      <c r="AX650">
        <v>10</v>
      </c>
      <c r="AY650" s="12">
        <v>0.05</v>
      </c>
      <c r="AZ650">
        <f t="shared" si="299"/>
        <v>9.5000000000000001E-2</v>
      </c>
      <c r="BA650" s="13">
        <f t="shared" si="300"/>
        <v>469552</v>
      </c>
      <c r="BB650" s="17" t="s">
        <v>1871</v>
      </c>
      <c r="BC650">
        <f>MATCH(BB650,MONTHLY_INDEX!$A:$A,0)</f>
        <v>639</v>
      </c>
      <c r="BD650">
        <f>MATCH(AU650,MONTHLY_INDEX!$1:$1,0)</f>
        <v>80</v>
      </c>
      <c r="BE650">
        <f>INDEX(MONTHLY_INDEX!$1:$1048576,Final!BC650,Final!BD650)</f>
        <v>112.8</v>
      </c>
      <c r="BF650">
        <f>MATCH($BF$1,MONTHLY_INDEX!$1:$1,0)</f>
        <v>127</v>
      </c>
      <c r="BG650">
        <f>INDEX(MONTHLY_INDEX!$1:$1048576,Final!BC650,Final!BF650)</f>
        <v>116.2</v>
      </c>
      <c r="BH650" s="23">
        <f t="shared" si="292"/>
        <v>3.0141843971631256E-2</v>
      </c>
      <c r="BI650" s="14">
        <f t="shared" si="293"/>
        <v>483705.16312056739</v>
      </c>
      <c r="BJ650" s="14">
        <f t="shared" si="294"/>
        <v>184437.44130768481</v>
      </c>
      <c r="BK650" s="15">
        <f t="shared" si="301"/>
        <v>299267.72181288258</v>
      </c>
      <c r="BL650" s="52">
        <v>0</v>
      </c>
      <c r="BM650" s="15">
        <f t="shared" si="295"/>
        <v>299267.72181288258</v>
      </c>
    </row>
    <row r="651" spans="1:65">
      <c r="A651" s="8">
        <v>649</v>
      </c>
      <c r="B651" s="1" t="s">
        <v>44</v>
      </c>
      <c r="C651" s="1">
        <v>1500</v>
      </c>
      <c r="D651" s="1" t="s">
        <v>60</v>
      </c>
      <c r="E651" s="1">
        <v>150000030</v>
      </c>
      <c r="F651" s="1" t="s">
        <v>60</v>
      </c>
      <c r="G651" s="1" t="s">
        <v>107</v>
      </c>
      <c r="H651" s="1">
        <v>19</v>
      </c>
      <c r="I651" s="1" t="s">
        <v>52</v>
      </c>
      <c r="J651" s="1" t="s">
        <v>49</v>
      </c>
      <c r="K651" s="1">
        <v>17406001</v>
      </c>
      <c r="L651" s="1" t="s">
        <v>50</v>
      </c>
      <c r="M651" s="1" t="s">
        <v>51</v>
      </c>
      <c r="N651" s="1" t="s">
        <v>64</v>
      </c>
      <c r="O651" s="1" t="s">
        <v>65</v>
      </c>
      <c r="P651" s="1" t="s">
        <v>66</v>
      </c>
      <c r="Q651" s="1" t="s">
        <v>67</v>
      </c>
      <c r="R651" s="1" t="s">
        <v>87</v>
      </c>
      <c r="S651" s="1" t="s">
        <v>88</v>
      </c>
      <c r="T651" s="2">
        <v>43333</v>
      </c>
      <c r="U651" s="2">
        <v>43333</v>
      </c>
      <c r="V651" s="1" t="s">
        <v>52</v>
      </c>
      <c r="W651" s="3">
        <v>1</v>
      </c>
      <c r="X651" s="1" t="s">
        <v>53</v>
      </c>
      <c r="Y651" s="4">
        <v>6861326</v>
      </c>
      <c r="Z651" s="4">
        <v>-898859</v>
      </c>
      <c r="AA651" s="4">
        <v>0</v>
      </c>
      <c r="AB651" s="4">
        <v>0</v>
      </c>
      <c r="AC651" s="4">
        <v>0</v>
      </c>
      <c r="AD651" s="4">
        <v>6861326</v>
      </c>
      <c r="AE651" s="5">
        <v>1685</v>
      </c>
      <c r="AF651" s="1" t="s">
        <v>70</v>
      </c>
      <c r="AG651" s="1" t="s">
        <v>71</v>
      </c>
      <c r="AH651" s="1" t="s">
        <v>89</v>
      </c>
      <c r="AI651" s="1" t="s">
        <v>57</v>
      </c>
      <c r="AJ651" s="5">
        <v>10950</v>
      </c>
      <c r="AK651" s="4">
        <v>-71176</v>
      </c>
      <c r="AL651" s="4">
        <v>0</v>
      </c>
      <c r="AM651" s="4">
        <v>0</v>
      </c>
      <c r="AN651" s="4">
        <v>0</v>
      </c>
      <c r="AO651" s="4">
        <v>-970035</v>
      </c>
      <c r="AP651" s="4">
        <v>-970035</v>
      </c>
      <c r="AQ651" s="4">
        <v>0</v>
      </c>
      <c r="AR651" s="4">
        <v>5891291</v>
      </c>
      <c r="AS651" s="1" t="s">
        <v>52</v>
      </c>
      <c r="AT651" s="9">
        <f t="shared" si="296"/>
        <v>43333</v>
      </c>
      <c r="AU651" s="9">
        <f t="shared" si="297"/>
        <v>43313</v>
      </c>
      <c r="AV651" s="9">
        <v>44798</v>
      </c>
      <c r="AW651" s="11">
        <f t="shared" si="298"/>
        <v>4.0136986301369859</v>
      </c>
      <c r="AX651">
        <v>10</v>
      </c>
      <c r="AY651" s="12">
        <v>0.05</v>
      </c>
      <c r="AZ651">
        <f t="shared" si="299"/>
        <v>9.5000000000000001E-2</v>
      </c>
      <c r="BA651" s="13">
        <f t="shared" si="300"/>
        <v>6861326</v>
      </c>
      <c r="BI651" s="14">
        <f t="shared" ref="BI651:BI653" si="302">AR651</f>
        <v>5891291</v>
      </c>
      <c r="BJ651" s="14">
        <v>0</v>
      </c>
      <c r="BK651" s="14">
        <f t="shared" ref="BK651:BK653" si="303">AR651</f>
        <v>5891291</v>
      </c>
      <c r="BL651" s="52">
        <v>0</v>
      </c>
      <c r="BM651" s="15">
        <f t="shared" ref="BM651:BM653" si="304">AR651</f>
        <v>5891291</v>
      </c>
    </row>
    <row r="652" spans="1:65">
      <c r="A652" s="8">
        <v>650</v>
      </c>
      <c r="B652" s="1" t="s">
        <v>44</v>
      </c>
      <c r="C652" s="1">
        <v>1500</v>
      </c>
      <c r="D652" s="1" t="s">
        <v>60</v>
      </c>
      <c r="E652" s="1">
        <v>150000030</v>
      </c>
      <c r="F652" s="1" t="s">
        <v>60</v>
      </c>
      <c r="G652" s="1" t="s">
        <v>108</v>
      </c>
      <c r="H652" s="1">
        <v>20</v>
      </c>
      <c r="I652" s="1" t="s">
        <v>52</v>
      </c>
      <c r="J652" s="1" t="s">
        <v>49</v>
      </c>
      <c r="K652" s="1">
        <v>17406001</v>
      </c>
      <c r="L652" s="1" t="s">
        <v>50</v>
      </c>
      <c r="M652" s="1" t="s">
        <v>51</v>
      </c>
      <c r="N652" s="1" t="s">
        <v>64</v>
      </c>
      <c r="O652" s="1" t="s">
        <v>65</v>
      </c>
      <c r="P652" s="1" t="s">
        <v>66</v>
      </c>
      <c r="Q652" s="1" t="s">
        <v>67</v>
      </c>
      <c r="R652" s="1" t="s">
        <v>87</v>
      </c>
      <c r="S652" s="1" t="s">
        <v>88</v>
      </c>
      <c r="T652" s="2">
        <v>43333</v>
      </c>
      <c r="U652" s="2">
        <v>43333</v>
      </c>
      <c r="V652" s="1" t="s">
        <v>52</v>
      </c>
      <c r="W652" s="3">
        <v>1</v>
      </c>
      <c r="X652" s="1" t="s">
        <v>53</v>
      </c>
      <c r="Y652" s="4">
        <v>5552065</v>
      </c>
      <c r="Z652" s="4">
        <v>-727341</v>
      </c>
      <c r="AA652" s="4">
        <v>0</v>
      </c>
      <c r="AB652" s="4">
        <v>0</v>
      </c>
      <c r="AC652" s="4">
        <v>0</v>
      </c>
      <c r="AD652" s="4">
        <v>5552065</v>
      </c>
      <c r="AE652" s="5">
        <v>1685</v>
      </c>
      <c r="AF652" s="1" t="s">
        <v>70</v>
      </c>
      <c r="AG652" s="1" t="s">
        <v>71</v>
      </c>
      <c r="AH652" s="1" t="s">
        <v>89</v>
      </c>
      <c r="AI652" s="1" t="s">
        <v>57</v>
      </c>
      <c r="AJ652" s="5">
        <v>10950</v>
      </c>
      <c r="AK652" s="4">
        <v>-57594</v>
      </c>
      <c r="AL652" s="4">
        <v>0</v>
      </c>
      <c r="AM652" s="4">
        <v>0</v>
      </c>
      <c r="AN652" s="4">
        <v>0</v>
      </c>
      <c r="AO652" s="4">
        <v>-784935</v>
      </c>
      <c r="AP652" s="4">
        <v>-784935</v>
      </c>
      <c r="AQ652" s="4">
        <v>0</v>
      </c>
      <c r="AR652" s="4">
        <v>4767130</v>
      </c>
      <c r="AS652" s="1" t="s">
        <v>52</v>
      </c>
      <c r="AT652" s="9">
        <f t="shared" si="296"/>
        <v>43333</v>
      </c>
      <c r="AU652" s="9">
        <f t="shared" si="297"/>
        <v>43313</v>
      </c>
      <c r="AV652" s="9">
        <v>44798</v>
      </c>
      <c r="AW652" s="11">
        <f t="shared" si="298"/>
        <v>4.0136986301369859</v>
      </c>
      <c r="AX652">
        <v>10</v>
      </c>
      <c r="AY652" s="12">
        <v>0.05</v>
      </c>
      <c r="AZ652">
        <f t="shared" si="299"/>
        <v>9.5000000000000001E-2</v>
      </c>
      <c r="BA652" s="13">
        <f t="shared" si="300"/>
        <v>5552065</v>
      </c>
      <c r="BI652" s="14">
        <f t="shared" si="302"/>
        <v>4767130</v>
      </c>
      <c r="BJ652" s="14">
        <v>0</v>
      </c>
      <c r="BK652" s="14">
        <f t="shared" si="303"/>
        <v>4767130</v>
      </c>
      <c r="BL652" s="52">
        <v>0</v>
      </c>
      <c r="BM652" s="15">
        <f t="shared" si="304"/>
        <v>4767130</v>
      </c>
    </row>
    <row r="653" spans="1:65">
      <c r="A653" s="8">
        <v>651</v>
      </c>
      <c r="B653" s="1" t="s">
        <v>44</v>
      </c>
      <c r="C653" s="1">
        <v>1500</v>
      </c>
      <c r="D653" s="1" t="s">
        <v>60</v>
      </c>
      <c r="E653" s="1">
        <v>150000030</v>
      </c>
      <c r="F653" s="1" t="s">
        <v>60</v>
      </c>
      <c r="G653" s="1" t="s">
        <v>109</v>
      </c>
      <c r="H653" s="1">
        <v>21</v>
      </c>
      <c r="I653" s="1" t="s">
        <v>52</v>
      </c>
      <c r="J653" s="1" t="s">
        <v>49</v>
      </c>
      <c r="K653" s="1">
        <v>17406001</v>
      </c>
      <c r="L653" s="1" t="s">
        <v>50</v>
      </c>
      <c r="M653" s="1" t="s">
        <v>51</v>
      </c>
      <c r="N653" s="1" t="s">
        <v>64</v>
      </c>
      <c r="O653" s="1" t="s">
        <v>65</v>
      </c>
      <c r="P653" s="1" t="s">
        <v>66</v>
      </c>
      <c r="Q653" s="1" t="s">
        <v>67</v>
      </c>
      <c r="R653" s="1" t="s">
        <v>87</v>
      </c>
      <c r="S653" s="1" t="s">
        <v>88</v>
      </c>
      <c r="T653" s="2">
        <v>43333</v>
      </c>
      <c r="U653" s="2">
        <v>43333</v>
      </c>
      <c r="V653" s="1" t="s">
        <v>52</v>
      </c>
      <c r="W653" s="3">
        <v>1</v>
      </c>
      <c r="X653" s="1" t="s">
        <v>53</v>
      </c>
      <c r="Y653" s="4">
        <v>1950695</v>
      </c>
      <c r="Z653" s="4">
        <v>-256470</v>
      </c>
      <c r="AA653" s="4">
        <v>0</v>
      </c>
      <c r="AB653" s="4">
        <v>0</v>
      </c>
      <c r="AC653" s="4">
        <v>0</v>
      </c>
      <c r="AD653" s="4">
        <v>1950695</v>
      </c>
      <c r="AE653" s="5">
        <v>1685</v>
      </c>
      <c r="AF653" s="1" t="s">
        <v>70</v>
      </c>
      <c r="AG653" s="1" t="s">
        <v>71</v>
      </c>
      <c r="AH653" s="1" t="s">
        <v>89</v>
      </c>
      <c r="AI653" s="1" t="s">
        <v>57</v>
      </c>
      <c r="AJ653" s="5">
        <v>10950</v>
      </c>
      <c r="AK653" s="4">
        <v>-20224</v>
      </c>
      <c r="AL653" s="4">
        <v>0</v>
      </c>
      <c r="AM653" s="4">
        <v>0</v>
      </c>
      <c r="AN653" s="4">
        <v>0</v>
      </c>
      <c r="AO653" s="4">
        <v>-276694</v>
      </c>
      <c r="AP653" s="4">
        <v>-276694</v>
      </c>
      <c r="AQ653" s="4">
        <v>0</v>
      </c>
      <c r="AR653" s="4">
        <v>1674001</v>
      </c>
      <c r="AS653" s="1" t="s">
        <v>52</v>
      </c>
      <c r="AT653" s="9">
        <f t="shared" si="296"/>
        <v>43333</v>
      </c>
      <c r="AU653" s="9">
        <f t="shared" si="297"/>
        <v>43313</v>
      </c>
      <c r="AV653" s="9">
        <v>44798</v>
      </c>
      <c r="AW653" s="11">
        <f t="shared" si="298"/>
        <v>4.0136986301369859</v>
      </c>
      <c r="AX653">
        <v>10</v>
      </c>
      <c r="AY653" s="12">
        <v>0.05</v>
      </c>
      <c r="AZ653">
        <f t="shared" si="299"/>
        <v>9.5000000000000001E-2</v>
      </c>
      <c r="BA653" s="13">
        <f t="shared" si="300"/>
        <v>1950695</v>
      </c>
      <c r="BI653" s="14">
        <f t="shared" si="302"/>
        <v>1674001</v>
      </c>
      <c r="BJ653" s="14">
        <v>0</v>
      </c>
      <c r="BK653" s="14">
        <f t="shared" si="303"/>
        <v>1674001</v>
      </c>
      <c r="BL653" s="52">
        <v>0</v>
      </c>
      <c r="BM653" s="15">
        <f t="shared" si="304"/>
        <v>1674001</v>
      </c>
    </row>
    <row r="654" spans="1:65">
      <c r="A654" s="8">
        <v>652</v>
      </c>
      <c r="B654" s="1" t="s">
        <v>44</v>
      </c>
      <c r="C654" s="1">
        <v>1500</v>
      </c>
      <c r="D654" s="1" t="s">
        <v>60</v>
      </c>
      <c r="E654" s="1">
        <v>150000030</v>
      </c>
      <c r="F654" s="1" t="s">
        <v>60</v>
      </c>
      <c r="G654" s="1" t="s">
        <v>110</v>
      </c>
      <c r="H654" s="1">
        <v>22</v>
      </c>
      <c r="I654" s="1" t="s">
        <v>52</v>
      </c>
      <c r="J654" s="1" t="s">
        <v>49</v>
      </c>
      <c r="K654" s="1">
        <v>17406001</v>
      </c>
      <c r="L654" s="1" t="s">
        <v>50</v>
      </c>
      <c r="M654" s="1" t="s">
        <v>51</v>
      </c>
      <c r="N654" s="1" t="s">
        <v>64</v>
      </c>
      <c r="O654" s="1" t="s">
        <v>65</v>
      </c>
      <c r="P654" s="1" t="s">
        <v>66</v>
      </c>
      <c r="Q654" s="1" t="s">
        <v>67</v>
      </c>
      <c r="R654" s="1" t="s">
        <v>87</v>
      </c>
      <c r="S654" s="1" t="s">
        <v>88</v>
      </c>
      <c r="T654" s="2">
        <v>43333</v>
      </c>
      <c r="U654" s="2">
        <v>43333</v>
      </c>
      <c r="V654" s="1" t="s">
        <v>52</v>
      </c>
      <c r="W654" s="3">
        <v>1</v>
      </c>
      <c r="X654" s="1" t="s">
        <v>53</v>
      </c>
      <c r="Y654" s="4">
        <v>16789210</v>
      </c>
      <c r="Z654" s="4">
        <v>-2199450</v>
      </c>
      <c r="AA654" s="4">
        <v>0</v>
      </c>
      <c r="AB654" s="4">
        <v>0</v>
      </c>
      <c r="AC654" s="4">
        <v>0</v>
      </c>
      <c r="AD654" s="4">
        <v>16789210</v>
      </c>
      <c r="AE654" s="5">
        <v>1685</v>
      </c>
      <c r="AF654" s="1" t="s">
        <v>70</v>
      </c>
      <c r="AG654" s="1" t="s">
        <v>71</v>
      </c>
      <c r="AH654" s="1" t="s">
        <v>89</v>
      </c>
      <c r="AI654" s="1" t="s">
        <v>57</v>
      </c>
      <c r="AJ654" s="5">
        <v>10950</v>
      </c>
      <c r="AK654" s="4">
        <v>-174163</v>
      </c>
      <c r="AL654" s="4">
        <v>0</v>
      </c>
      <c r="AM654" s="4">
        <v>0</v>
      </c>
      <c r="AN654" s="4">
        <v>0</v>
      </c>
      <c r="AO654" s="4">
        <v>-2373613</v>
      </c>
      <c r="AP654" s="4">
        <v>-2373613</v>
      </c>
      <c r="AQ654" s="4">
        <v>0</v>
      </c>
      <c r="AR654" s="4">
        <v>14415597</v>
      </c>
      <c r="AS654" s="1" t="s">
        <v>52</v>
      </c>
      <c r="AT654" s="9">
        <f t="shared" si="296"/>
        <v>43333</v>
      </c>
      <c r="AU654" s="9">
        <f t="shared" si="297"/>
        <v>43313</v>
      </c>
      <c r="AV654" s="9">
        <v>44798</v>
      </c>
      <c r="AW654" s="11">
        <f t="shared" si="298"/>
        <v>4.0136986301369859</v>
      </c>
      <c r="AX654">
        <v>25</v>
      </c>
      <c r="AY654" s="12">
        <v>0.05</v>
      </c>
      <c r="AZ654">
        <f t="shared" si="299"/>
        <v>3.7999999999999999E-2</v>
      </c>
      <c r="BA654" s="13">
        <f t="shared" si="300"/>
        <v>16789210</v>
      </c>
      <c r="BB654" s="17" t="s">
        <v>2189</v>
      </c>
      <c r="BC654">
        <f>MATCH(BB654,MONTHLY_INDEX!$A:$A,0)</f>
        <v>798</v>
      </c>
      <c r="BD654">
        <f>MATCH(AU654,MONTHLY_INDEX!$1:$1,0)</f>
        <v>80</v>
      </c>
      <c r="BE654">
        <f>INDEX(MONTHLY_INDEX!$1:$1048576,Final!BC654,Final!BD654)</f>
        <v>96</v>
      </c>
      <c r="BF654">
        <f>MATCH($BF$1,MONTHLY_INDEX!$1:$1,0)</f>
        <v>127</v>
      </c>
      <c r="BG654">
        <f>INDEX(MONTHLY_INDEX!$1:$1048576,Final!BC654,Final!BF654)</f>
        <v>95.3</v>
      </c>
      <c r="BH654" s="23">
        <f>(BG654-BE654)/BE654</f>
        <v>-7.2916666666666963E-3</v>
      </c>
      <c r="BI654" s="14">
        <f>(1+BH654)*BA654</f>
        <v>16666788.677083332</v>
      </c>
      <c r="BJ654" s="14">
        <f>BI654*AZ654*AW654</f>
        <v>2542027.7415156956</v>
      </c>
      <c r="BK654" s="15">
        <f t="shared" si="301"/>
        <v>14124760.935567636</v>
      </c>
      <c r="BL654" s="52">
        <v>0</v>
      </c>
      <c r="BM654" s="15">
        <f>MAX((1-BL654)*BK654,BI654*AY654)</f>
        <v>14124760.935567636</v>
      </c>
    </row>
    <row r="655" spans="1:65">
      <c r="A655" s="8">
        <v>653</v>
      </c>
      <c r="B655" s="1" t="s">
        <v>44</v>
      </c>
      <c r="C655" s="1">
        <v>1500</v>
      </c>
      <c r="D655" s="1" t="s">
        <v>60</v>
      </c>
      <c r="E655" s="1">
        <v>150000030</v>
      </c>
      <c r="F655" s="1" t="s">
        <v>60</v>
      </c>
      <c r="G655" s="1" t="s">
        <v>111</v>
      </c>
      <c r="H655" s="1">
        <v>23</v>
      </c>
      <c r="I655" s="1" t="s">
        <v>52</v>
      </c>
      <c r="J655" s="1" t="s">
        <v>49</v>
      </c>
      <c r="K655" s="1">
        <v>17406001</v>
      </c>
      <c r="L655" s="1" t="s">
        <v>50</v>
      </c>
      <c r="M655" s="1" t="s">
        <v>51</v>
      </c>
      <c r="N655" s="1" t="s">
        <v>64</v>
      </c>
      <c r="O655" s="1" t="s">
        <v>65</v>
      </c>
      <c r="P655" s="1" t="s">
        <v>66</v>
      </c>
      <c r="Q655" s="1" t="s">
        <v>67</v>
      </c>
      <c r="R655" s="1" t="s">
        <v>87</v>
      </c>
      <c r="S655" s="1" t="s">
        <v>88</v>
      </c>
      <c r="T655" s="2">
        <v>43333</v>
      </c>
      <c r="U655" s="2">
        <v>43333</v>
      </c>
      <c r="V655" s="1" t="s">
        <v>52</v>
      </c>
      <c r="W655" s="3">
        <v>1</v>
      </c>
      <c r="X655" s="1" t="s">
        <v>53</v>
      </c>
      <c r="Y655" s="4">
        <v>32425</v>
      </c>
      <c r="Z655" s="4">
        <v>-4246</v>
      </c>
      <c r="AA655" s="4">
        <v>0</v>
      </c>
      <c r="AB655" s="4">
        <v>0</v>
      </c>
      <c r="AC655" s="4">
        <v>0</v>
      </c>
      <c r="AD655" s="4">
        <v>32425</v>
      </c>
      <c r="AE655" s="5">
        <v>1685</v>
      </c>
      <c r="AF655" s="1" t="s">
        <v>70</v>
      </c>
      <c r="AG655" s="1" t="s">
        <v>71</v>
      </c>
      <c r="AH655" s="1" t="s">
        <v>89</v>
      </c>
      <c r="AI655" s="1" t="s">
        <v>57</v>
      </c>
      <c r="AJ655" s="5">
        <v>10950</v>
      </c>
      <c r="AK655" s="4">
        <v>-336</v>
      </c>
      <c r="AL655" s="4">
        <v>0</v>
      </c>
      <c r="AM655" s="4">
        <v>0</v>
      </c>
      <c r="AN655" s="4">
        <v>0</v>
      </c>
      <c r="AO655" s="4">
        <v>-4582</v>
      </c>
      <c r="AP655" s="4">
        <v>-4582</v>
      </c>
      <c r="AQ655" s="4">
        <v>0</v>
      </c>
      <c r="AR655" s="4">
        <v>27843</v>
      </c>
      <c r="AS655" s="1" t="s">
        <v>52</v>
      </c>
      <c r="AT655" s="9">
        <f t="shared" si="296"/>
        <v>43333</v>
      </c>
      <c r="AU655" s="9">
        <f t="shared" si="297"/>
        <v>43313</v>
      </c>
      <c r="AV655" s="9">
        <v>44798</v>
      </c>
      <c r="AW655" s="11">
        <f t="shared" si="298"/>
        <v>4.0136986301369859</v>
      </c>
      <c r="AX655">
        <v>10</v>
      </c>
      <c r="AY655" s="12">
        <v>0.05</v>
      </c>
      <c r="AZ655">
        <f t="shared" si="299"/>
        <v>9.5000000000000001E-2</v>
      </c>
      <c r="BA655" s="13">
        <f t="shared" si="300"/>
        <v>32425</v>
      </c>
      <c r="BI655" s="14">
        <f t="shared" ref="BI655:BI659" si="305">AR655</f>
        <v>27843</v>
      </c>
      <c r="BJ655" s="14">
        <v>0</v>
      </c>
      <c r="BK655" s="14">
        <f t="shared" ref="BK655:BK659" si="306">AR655</f>
        <v>27843</v>
      </c>
      <c r="BL655" s="52">
        <v>0</v>
      </c>
      <c r="BM655" s="15">
        <f t="shared" ref="BM655:BM659" si="307">AR655</f>
        <v>27843</v>
      </c>
    </row>
    <row r="656" spans="1:65">
      <c r="A656" s="8">
        <v>654</v>
      </c>
      <c r="B656" s="1" t="s">
        <v>44</v>
      </c>
      <c r="C656" s="1">
        <v>1500</v>
      </c>
      <c r="D656" s="1" t="s">
        <v>60</v>
      </c>
      <c r="E656" s="1">
        <v>150000030</v>
      </c>
      <c r="F656" s="1" t="s">
        <v>112</v>
      </c>
      <c r="G656" s="1" t="s">
        <v>113</v>
      </c>
      <c r="H656" s="1">
        <v>24</v>
      </c>
      <c r="I656" s="1" t="s">
        <v>52</v>
      </c>
      <c r="J656" s="1" t="s">
        <v>49</v>
      </c>
      <c r="K656" s="1">
        <v>17406001</v>
      </c>
      <c r="L656" s="1" t="s">
        <v>50</v>
      </c>
      <c r="M656" s="1" t="s">
        <v>51</v>
      </c>
      <c r="N656" s="1" t="s">
        <v>64</v>
      </c>
      <c r="O656" s="1" t="s">
        <v>65</v>
      </c>
      <c r="P656" s="1" t="s">
        <v>66</v>
      </c>
      <c r="Q656" s="1" t="s">
        <v>67</v>
      </c>
      <c r="R656" s="1" t="s">
        <v>87</v>
      </c>
      <c r="S656" s="1" t="s">
        <v>88</v>
      </c>
      <c r="T656" s="2">
        <v>43333</v>
      </c>
      <c r="U656" s="2">
        <v>43333</v>
      </c>
      <c r="V656" s="1" t="s">
        <v>52</v>
      </c>
      <c r="W656" s="3">
        <v>1</v>
      </c>
      <c r="X656" s="1" t="s">
        <v>53</v>
      </c>
      <c r="Y656" s="4">
        <v>970825</v>
      </c>
      <c r="Z656" s="4">
        <v>-127181.51</v>
      </c>
      <c r="AA656" s="4">
        <v>0</v>
      </c>
      <c r="AB656" s="4">
        <v>0</v>
      </c>
      <c r="AC656" s="4">
        <v>0</v>
      </c>
      <c r="AD656" s="4">
        <v>970825</v>
      </c>
      <c r="AE656" s="5">
        <v>1685</v>
      </c>
      <c r="AF656" s="1" t="s">
        <v>70</v>
      </c>
      <c r="AG656" s="1" t="s">
        <v>71</v>
      </c>
      <c r="AH656" s="1" t="s">
        <v>89</v>
      </c>
      <c r="AI656" s="1" t="s">
        <v>57</v>
      </c>
      <c r="AJ656" s="5">
        <v>10950</v>
      </c>
      <c r="AK656" s="4">
        <v>-10071</v>
      </c>
      <c r="AL656" s="4">
        <v>0</v>
      </c>
      <c r="AM656" s="4">
        <v>0</v>
      </c>
      <c r="AN656" s="4">
        <v>0</v>
      </c>
      <c r="AO656" s="4">
        <v>-137252.51</v>
      </c>
      <c r="AP656" s="4">
        <v>-137252.51</v>
      </c>
      <c r="AQ656" s="4">
        <v>0</v>
      </c>
      <c r="AR656" s="4">
        <v>833572.49</v>
      </c>
      <c r="AS656" s="1" t="s">
        <v>52</v>
      </c>
      <c r="AT656" s="9">
        <f t="shared" si="296"/>
        <v>43333</v>
      </c>
      <c r="AU656" s="9">
        <f t="shared" si="297"/>
        <v>43313</v>
      </c>
      <c r="AV656" s="9">
        <v>44798</v>
      </c>
      <c r="AW656" s="11">
        <f t="shared" si="298"/>
        <v>4.0136986301369859</v>
      </c>
      <c r="AX656">
        <v>10</v>
      </c>
      <c r="AY656" s="12">
        <v>0.05</v>
      </c>
      <c r="AZ656">
        <f t="shared" si="299"/>
        <v>9.5000000000000001E-2</v>
      </c>
      <c r="BA656" s="13">
        <f t="shared" si="300"/>
        <v>970825</v>
      </c>
      <c r="BB656" s="16" t="s">
        <v>593</v>
      </c>
      <c r="BC656" s="16" t="s">
        <v>593</v>
      </c>
      <c r="BD656" s="16" t="s">
        <v>593</v>
      </c>
      <c r="BE656" s="16" t="s">
        <v>593</v>
      </c>
      <c r="BF656" s="16" t="s">
        <v>593</v>
      </c>
      <c r="BG656" s="16" t="s">
        <v>593</v>
      </c>
      <c r="BH656" s="16" t="s">
        <v>593</v>
      </c>
      <c r="BI656" s="14">
        <f t="shared" si="305"/>
        <v>833572.49</v>
      </c>
      <c r="BJ656" s="14">
        <v>0</v>
      </c>
      <c r="BK656" s="14">
        <f t="shared" si="306"/>
        <v>833572.49</v>
      </c>
      <c r="BL656" s="52">
        <v>0</v>
      </c>
      <c r="BM656" s="15">
        <f t="shared" si="307"/>
        <v>833572.49</v>
      </c>
    </row>
    <row r="657" spans="1:65">
      <c r="A657" s="8">
        <v>655</v>
      </c>
      <c r="B657" s="1" t="s">
        <v>44</v>
      </c>
      <c r="C657" s="1">
        <v>1500</v>
      </c>
      <c r="D657" s="1" t="s">
        <v>60</v>
      </c>
      <c r="E657" s="1">
        <v>150000030</v>
      </c>
      <c r="F657" s="1" t="s">
        <v>112</v>
      </c>
      <c r="G657" s="1" t="s">
        <v>114</v>
      </c>
      <c r="H657" s="1">
        <v>25</v>
      </c>
      <c r="I657" s="1" t="s">
        <v>52</v>
      </c>
      <c r="J657" s="1" t="s">
        <v>49</v>
      </c>
      <c r="K657" s="1">
        <v>17406001</v>
      </c>
      <c r="L657" s="1" t="s">
        <v>50</v>
      </c>
      <c r="M657" s="1" t="s">
        <v>51</v>
      </c>
      <c r="N657" s="1" t="s">
        <v>64</v>
      </c>
      <c r="O657" s="1" t="s">
        <v>65</v>
      </c>
      <c r="P657" s="1" t="s">
        <v>66</v>
      </c>
      <c r="Q657" s="1" t="s">
        <v>67</v>
      </c>
      <c r="R657" s="1" t="s">
        <v>87</v>
      </c>
      <c r="S657" s="1" t="s">
        <v>88</v>
      </c>
      <c r="T657" s="2">
        <v>43333</v>
      </c>
      <c r="U657" s="2">
        <v>43333</v>
      </c>
      <c r="V657" s="1" t="s">
        <v>52</v>
      </c>
      <c r="W657" s="3">
        <v>1</v>
      </c>
      <c r="X657" s="1" t="s">
        <v>53</v>
      </c>
      <c r="Y657" s="4">
        <v>2008211</v>
      </c>
      <c r="Z657" s="4">
        <v>-263082.87</v>
      </c>
      <c r="AA657" s="4">
        <v>0</v>
      </c>
      <c r="AB657" s="4">
        <v>0</v>
      </c>
      <c r="AC657" s="4">
        <v>0</v>
      </c>
      <c r="AD657" s="4">
        <v>2008211</v>
      </c>
      <c r="AE657" s="5">
        <v>1685</v>
      </c>
      <c r="AF657" s="1" t="s">
        <v>70</v>
      </c>
      <c r="AG657" s="1" t="s">
        <v>71</v>
      </c>
      <c r="AH657" s="1" t="s">
        <v>89</v>
      </c>
      <c r="AI657" s="1" t="s">
        <v>57</v>
      </c>
      <c r="AJ657" s="5">
        <v>10950</v>
      </c>
      <c r="AK657" s="4">
        <v>-20832</v>
      </c>
      <c r="AL657" s="4">
        <v>0</v>
      </c>
      <c r="AM657" s="4">
        <v>0</v>
      </c>
      <c r="AN657" s="4">
        <v>0</v>
      </c>
      <c r="AO657" s="4">
        <v>-283914.87</v>
      </c>
      <c r="AP657" s="4">
        <v>-283914.87</v>
      </c>
      <c r="AQ657" s="4">
        <v>0</v>
      </c>
      <c r="AR657" s="4">
        <v>1724296.13</v>
      </c>
      <c r="AS657" s="1" t="s">
        <v>52</v>
      </c>
      <c r="AT657" s="9">
        <f t="shared" si="296"/>
        <v>43333</v>
      </c>
      <c r="AU657" s="9">
        <f t="shared" si="297"/>
        <v>43313</v>
      </c>
      <c r="AV657" s="9">
        <v>44798</v>
      </c>
      <c r="AW657" s="11">
        <f t="shared" si="298"/>
        <v>4.0136986301369859</v>
      </c>
      <c r="AX657">
        <v>10</v>
      </c>
      <c r="AY657" s="12">
        <v>0.05</v>
      </c>
      <c r="AZ657">
        <f t="shared" si="299"/>
        <v>9.5000000000000001E-2</v>
      </c>
      <c r="BA657" s="13">
        <f t="shared" si="300"/>
        <v>2008211</v>
      </c>
      <c r="BB657" s="16" t="s">
        <v>593</v>
      </c>
      <c r="BC657" s="16" t="s">
        <v>593</v>
      </c>
      <c r="BD657" s="16" t="s">
        <v>593</v>
      </c>
      <c r="BE657" s="16" t="s">
        <v>593</v>
      </c>
      <c r="BF657" s="16" t="s">
        <v>593</v>
      </c>
      <c r="BG657" s="16" t="s">
        <v>593</v>
      </c>
      <c r="BH657" s="16" t="s">
        <v>593</v>
      </c>
      <c r="BI657" s="14">
        <f t="shared" si="305"/>
        <v>1724296.13</v>
      </c>
      <c r="BJ657" s="14">
        <v>0</v>
      </c>
      <c r="BK657" s="14">
        <f t="shared" si="306"/>
        <v>1724296.13</v>
      </c>
      <c r="BL657" s="52">
        <v>0</v>
      </c>
      <c r="BM657" s="15">
        <f t="shared" si="307"/>
        <v>1724296.13</v>
      </c>
    </row>
    <row r="658" spans="1:65">
      <c r="A658" s="8">
        <v>656</v>
      </c>
      <c r="B658" s="1" t="s">
        <v>44</v>
      </c>
      <c r="C658" s="1">
        <v>1500</v>
      </c>
      <c r="D658" s="1" t="s">
        <v>60</v>
      </c>
      <c r="E658" s="1">
        <v>150000030</v>
      </c>
      <c r="F658" s="1" t="s">
        <v>60</v>
      </c>
      <c r="G658" s="1" t="s">
        <v>115</v>
      </c>
      <c r="H658" s="1">
        <v>26</v>
      </c>
      <c r="I658" s="1" t="s">
        <v>52</v>
      </c>
      <c r="J658" s="1" t="s">
        <v>49</v>
      </c>
      <c r="K658" s="1">
        <v>17406001</v>
      </c>
      <c r="L658" s="1" t="s">
        <v>50</v>
      </c>
      <c r="M658" s="1" t="s">
        <v>51</v>
      </c>
      <c r="N658" s="1" t="s">
        <v>64</v>
      </c>
      <c r="O658" s="1" t="s">
        <v>65</v>
      </c>
      <c r="P658" s="1" t="s">
        <v>66</v>
      </c>
      <c r="Q658" s="1" t="s">
        <v>67</v>
      </c>
      <c r="R658" s="1" t="s">
        <v>87</v>
      </c>
      <c r="S658" s="1" t="s">
        <v>88</v>
      </c>
      <c r="T658" s="2">
        <v>43333</v>
      </c>
      <c r="U658" s="2">
        <v>43333</v>
      </c>
      <c r="V658" s="1" t="s">
        <v>52</v>
      </c>
      <c r="W658" s="3">
        <v>1</v>
      </c>
      <c r="X658" s="1" t="s">
        <v>53</v>
      </c>
      <c r="Y658" s="4">
        <v>120000</v>
      </c>
      <c r="Z658" s="4">
        <v>-15720</v>
      </c>
      <c r="AA658" s="4">
        <v>0</v>
      </c>
      <c r="AB658" s="4">
        <v>0</v>
      </c>
      <c r="AC658" s="4">
        <v>0</v>
      </c>
      <c r="AD658" s="4">
        <v>120000</v>
      </c>
      <c r="AE658" s="5">
        <v>1685</v>
      </c>
      <c r="AF658" s="1" t="s">
        <v>70</v>
      </c>
      <c r="AG658" s="1" t="s">
        <v>71</v>
      </c>
      <c r="AH658" s="1" t="s">
        <v>89</v>
      </c>
      <c r="AI658" s="1" t="s">
        <v>57</v>
      </c>
      <c r="AJ658" s="5">
        <v>10950</v>
      </c>
      <c r="AK658" s="4">
        <v>-1245</v>
      </c>
      <c r="AL658" s="4">
        <v>0</v>
      </c>
      <c r="AM658" s="4">
        <v>0</v>
      </c>
      <c r="AN658" s="4">
        <v>0</v>
      </c>
      <c r="AO658" s="4">
        <v>-16965</v>
      </c>
      <c r="AP658" s="4">
        <v>-16965</v>
      </c>
      <c r="AQ658" s="4">
        <v>0</v>
      </c>
      <c r="AR658" s="4">
        <v>103035</v>
      </c>
      <c r="AS658" s="1" t="s">
        <v>52</v>
      </c>
      <c r="AT658" s="9">
        <f t="shared" si="296"/>
        <v>43333</v>
      </c>
      <c r="AU658" s="9">
        <f t="shared" si="297"/>
        <v>43313</v>
      </c>
      <c r="AV658" s="9">
        <v>44798</v>
      </c>
      <c r="AW658" s="11">
        <f t="shared" si="298"/>
        <v>4.0136986301369859</v>
      </c>
      <c r="AX658">
        <v>10</v>
      </c>
      <c r="AY658" s="12">
        <v>0.05</v>
      </c>
      <c r="AZ658">
        <f t="shared" si="299"/>
        <v>9.5000000000000001E-2</v>
      </c>
      <c r="BA658" s="13">
        <f t="shared" si="300"/>
        <v>120000</v>
      </c>
      <c r="BI658" s="14">
        <f t="shared" si="305"/>
        <v>103035</v>
      </c>
      <c r="BJ658" s="14">
        <v>0</v>
      </c>
      <c r="BK658" s="14">
        <f t="shared" si="306"/>
        <v>103035</v>
      </c>
      <c r="BL658" s="52">
        <v>0</v>
      </c>
      <c r="BM658" s="15">
        <f t="shared" si="307"/>
        <v>103035</v>
      </c>
    </row>
    <row r="659" spans="1:65">
      <c r="A659" s="8">
        <v>657</v>
      </c>
      <c r="B659" s="1" t="s">
        <v>44</v>
      </c>
      <c r="C659" s="1">
        <v>1500</v>
      </c>
      <c r="D659" s="1" t="s">
        <v>60</v>
      </c>
      <c r="E659" s="1">
        <v>150000030</v>
      </c>
      <c r="F659" s="1" t="s">
        <v>112</v>
      </c>
      <c r="G659" s="1" t="s">
        <v>116</v>
      </c>
      <c r="H659" s="1">
        <v>27</v>
      </c>
      <c r="I659" s="1" t="s">
        <v>140</v>
      </c>
      <c r="J659" s="1" t="s">
        <v>49</v>
      </c>
      <c r="K659" s="1">
        <v>17406001</v>
      </c>
      <c r="L659" s="1" t="s">
        <v>50</v>
      </c>
      <c r="M659" s="1" t="s">
        <v>51</v>
      </c>
      <c r="N659" s="1" t="s">
        <v>64</v>
      </c>
      <c r="O659" s="1" t="s">
        <v>65</v>
      </c>
      <c r="P659" s="1" t="s">
        <v>66</v>
      </c>
      <c r="Q659" s="1" t="s">
        <v>67</v>
      </c>
      <c r="R659" s="1" t="s">
        <v>87</v>
      </c>
      <c r="S659" s="1" t="s">
        <v>88</v>
      </c>
      <c r="T659" s="2">
        <v>43333</v>
      </c>
      <c r="U659" s="2">
        <v>43333</v>
      </c>
      <c r="V659" s="1" t="s">
        <v>52</v>
      </c>
      <c r="W659" s="3">
        <v>1</v>
      </c>
      <c r="X659" s="1" t="s">
        <v>53</v>
      </c>
      <c r="Y659" s="4">
        <v>4339035</v>
      </c>
      <c r="Z659" s="4">
        <v>-568428.62</v>
      </c>
      <c r="AA659" s="4">
        <v>0</v>
      </c>
      <c r="AB659" s="4">
        <v>0</v>
      </c>
      <c r="AC659" s="4">
        <v>0</v>
      </c>
      <c r="AD659" s="4">
        <v>4339035</v>
      </c>
      <c r="AE659" s="5">
        <v>1685</v>
      </c>
      <c r="AF659" s="1" t="s">
        <v>70</v>
      </c>
      <c r="AG659" s="1" t="s">
        <v>71</v>
      </c>
      <c r="AH659" s="1" t="s">
        <v>89</v>
      </c>
      <c r="AI659" s="1" t="s">
        <v>57</v>
      </c>
      <c r="AJ659" s="5">
        <v>10950</v>
      </c>
      <c r="AK659" s="4">
        <v>-45011</v>
      </c>
      <c r="AL659" s="4">
        <v>0</v>
      </c>
      <c r="AM659" s="4">
        <v>0</v>
      </c>
      <c r="AN659" s="4">
        <v>0</v>
      </c>
      <c r="AO659" s="4">
        <v>-613439.62</v>
      </c>
      <c r="AP659" s="4">
        <v>-613439.62</v>
      </c>
      <c r="AQ659" s="4">
        <v>0</v>
      </c>
      <c r="AR659" s="4">
        <v>3725595.38</v>
      </c>
      <c r="AS659" s="1" t="s">
        <v>52</v>
      </c>
      <c r="AT659" s="9">
        <f t="shared" si="296"/>
        <v>43333</v>
      </c>
      <c r="AU659" s="9">
        <f t="shared" si="297"/>
        <v>43313</v>
      </c>
      <c r="AV659" s="9">
        <v>44798</v>
      </c>
      <c r="AW659" s="11">
        <f t="shared" si="298"/>
        <v>4.0136986301369859</v>
      </c>
      <c r="AX659">
        <v>10</v>
      </c>
      <c r="AY659" s="12">
        <v>0.05</v>
      </c>
      <c r="AZ659">
        <f t="shared" si="299"/>
        <v>9.5000000000000001E-2</v>
      </c>
      <c r="BA659" s="13">
        <f t="shared" si="300"/>
        <v>4339035</v>
      </c>
      <c r="BB659" s="16" t="s">
        <v>593</v>
      </c>
      <c r="BC659" s="16" t="s">
        <v>593</v>
      </c>
      <c r="BD659" s="16" t="s">
        <v>593</v>
      </c>
      <c r="BE659" s="16" t="s">
        <v>593</v>
      </c>
      <c r="BF659" s="16" t="s">
        <v>593</v>
      </c>
      <c r="BG659" s="16" t="s">
        <v>593</v>
      </c>
      <c r="BH659" s="16" t="s">
        <v>593</v>
      </c>
      <c r="BI659" s="14">
        <f t="shared" si="305"/>
        <v>3725595.38</v>
      </c>
      <c r="BJ659" s="14">
        <v>0</v>
      </c>
      <c r="BK659" s="14">
        <f t="shared" si="306"/>
        <v>3725595.38</v>
      </c>
      <c r="BL659" s="52">
        <v>0</v>
      </c>
      <c r="BM659" s="15">
        <f t="shared" si="307"/>
        <v>3725595.38</v>
      </c>
    </row>
    <row r="660" spans="1:65">
      <c r="A660" s="8">
        <v>658</v>
      </c>
      <c r="B660" s="1" t="s">
        <v>44</v>
      </c>
      <c r="C660" s="1">
        <v>1500</v>
      </c>
      <c r="D660" s="1" t="s">
        <v>60</v>
      </c>
      <c r="E660" s="1">
        <v>150000031</v>
      </c>
      <c r="F660" s="1" t="s">
        <v>60</v>
      </c>
      <c r="G660" s="1" t="s">
        <v>86</v>
      </c>
      <c r="H660" s="1">
        <v>1</v>
      </c>
      <c r="I660" s="1" t="s">
        <v>52</v>
      </c>
      <c r="J660" s="1" t="s">
        <v>49</v>
      </c>
      <c r="K660" s="1">
        <v>17406001</v>
      </c>
      <c r="L660" s="1" t="s">
        <v>50</v>
      </c>
      <c r="M660" s="1" t="s">
        <v>51</v>
      </c>
      <c r="N660" s="1" t="s">
        <v>64</v>
      </c>
      <c r="O660" s="1" t="s">
        <v>65</v>
      </c>
      <c r="P660" s="1" t="s">
        <v>66</v>
      </c>
      <c r="Q660" s="1" t="s">
        <v>67</v>
      </c>
      <c r="R660" s="1" t="s">
        <v>87</v>
      </c>
      <c r="S660" s="1" t="s">
        <v>88</v>
      </c>
      <c r="T660" s="2">
        <v>43333</v>
      </c>
      <c r="U660" s="2">
        <v>43333</v>
      </c>
      <c r="V660" s="1" t="s">
        <v>52</v>
      </c>
      <c r="W660" s="3">
        <v>1</v>
      </c>
      <c r="X660" s="1" t="s">
        <v>53</v>
      </c>
      <c r="Y660" s="4">
        <v>892500</v>
      </c>
      <c r="Z660" s="4">
        <v>-116920</v>
      </c>
      <c r="AA660" s="4">
        <v>0</v>
      </c>
      <c r="AB660" s="4">
        <v>0</v>
      </c>
      <c r="AC660" s="4">
        <v>0</v>
      </c>
      <c r="AD660" s="4">
        <v>892500</v>
      </c>
      <c r="AE660" s="5">
        <v>1685</v>
      </c>
      <c r="AF660" s="1" t="s">
        <v>70</v>
      </c>
      <c r="AG660" s="1" t="s">
        <v>71</v>
      </c>
      <c r="AH660" s="1" t="s">
        <v>89</v>
      </c>
      <c r="AI660" s="1" t="s">
        <v>57</v>
      </c>
      <c r="AJ660" s="5">
        <v>10950</v>
      </c>
      <c r="AK660" s="4">
        <v>-9258</v>
      </c>
      <c r="AL660" s="4">
        <v>0</v>
      </c>
      <c r="AM660" s="4">
        <v>0</v>
      </c>
      <c r="AN660" s="4">
        <v>0</v>
      </c>
      <c r="AO660" s="4">
        <v>-126178</v>
      </c>
      <c r="AP660" s="4">
        <v>-126178</v>
      </c>
      <c r="AQ660" s="4">
        <v>0</v>
      </c>
      <c r="AR660" s="4">
        <v>766322</v>
      </c>
      <c r="AS660" s="1" t="s">
        <v>52</v>
      </c>
      <c r="AT660" s="9">
        <f t="shared" si="296"/>
        <v>43333</v>
      </c>
      <c r="AU660" s="9">
        <f t="shared" si="297"/>
        <v>43313</v>
      </c>
      <c r="AV660" s="9">
        <v>44798</v>
      </c>
      <c r="AW660" s="11">
        <f t="shared" si="298"/>
        <v>4.0136986301369859</v>
      </c>
      <c r="AX660">
        <v>10</v>
      </c>
      <c r="AY660" s="12">
        <v>0.05</v>
      </c>
      <c r="AZ660">
        <f t="shared" si="299"/>
        <v>9.5000000000000001E-2</v>
      </c>
      <c r="BA660" s="13">
        <f t="shared" si="300"/>
        <v>892500</v>
      </c>
      <c r="BB660" s="17" t="s">
        <v>1853</v>
      </c>
      <c r="BC660">
        <f>MATCH(BB660,MONTHLY_INDEX!$A:$A,0)</f>
        <v>630</v>
      </c>
      <c r="BD660">
        <f>MATCH(AU660,MONTHLY_INDEX!$1:$1,0)</f>
        <v>80</v>
      </c>
      <c r="BE660">
        <f>INDEX(MONTHLY_INDEX!$1:$1048576,Final!BC660,Final!BD660)</f>
        <v>111.6</v>
      </c>
      <c r="BF660">
        <f>MATCH($BF$1,MONTHLY_INDEX!$1:$1,0)</f>
        <v>127</v>
      </c>
      <c r="BG660">
        <f>INDEX(MONTHLY_INDEX!$1:$1048576,Final!BC660,Final!BF660)</f>
        <v>151.1</v>
      </c>
      <c r="BH660" s="23">
        <f t="shared" ref="BH660:BH677" si="308">(BG660-BE660)/BE660</f>
        <v>0.35394265232974914</v>
      </c>
      <c r="BI660" s="14">
        <f t="shared" ref="BI660:BI677" si="309">(1+BH660)*BA660</f>
        <v>1208393.817204301</v>
      </c>
      <c r="BJ660" s="14">
        <f t="shared" ref="BJ660:BJ677" si="310">BI660*AZ660*AW660</f>
        <v>460762.21783399611</v>
      </c>
      <c r="BK660" s="15">
        <f t="shared" si="301"/>
        <v>747631.59937030496</v>
      </c>
      <c r="BL660" s="52">
        <v>0</v>
      </c>
      <c r="BM660" s="15">
        <f t="shared" ref="BM660:BM677" si="311">MAX((1-BL660)*BK660,BI660*AY660)</f>
        <v>747631.59937030496</v>
      </c>
    </row>
    <row r="661" spans="1:65">
      <c r="A661" s="8">
        <v>659</v>
      </c>
      <c r="B661" s="1" t="s">
        <v>44</v>
      </c>
      <c r="C661" s="1">
        <v>1500</v>
      </c>
      <c r="D661" s="1" t="s">
        <v>60</v>
      </c>
      <c r="E661" s="1">
        <v>150000031</v>
      </c>
      <c r="F661" s="1" t="s">
        <v>60</v>
      </c>
      <c r="G661" s="1" t="s">
        <v>90</v>
      </c>
      <c r="H661" s="1">
        <v>2</v>
      </c>
      <c r="I661" s="1" t="s">
        <v>52</v>
      </c>
      <c r="J661" s="1" t="s">
        <v>49</v>
      </c>
      <c r="K661" s="1">
        <v>17406001</v>
      </c>
      <c r="L661" s="1" t="s">
        <v>50</v>
      </c>
      <c r="M661" s="1" t="s">
        <v>51</v>
      </c>
      <c r="N661" s="1" t="s">
        <v>64</v>
      </c>
      <c r="O661" s="1" t="s">
        <v>65</v>
      </c>
      <c r="P661" s="1" t="s">
        <v>66</v>
      </c>
      <c r="Q661" s="1" t="s">
        <v>67</v>
      </c>
      <c r="R661" s="1" t="s">
        <v>87</v>
      </c>
      <c r="S661" s="1" t="s">
        <v>88</v>
      </c>
      <c r="T661" s="2">
        <v>43333</v>
      </c>
      <c r="U661" s="2">
        <v>43333</v>
      </c>
      <c r="V661" s="1" t="s">
        <v>52</v>
      </c>
      <c r="W661" s="3">
        <v>1</v>
      </c>
      <c r="X661" s="1" t="s">
        <v>53</v>
      </c>
      <c r="Y661" s="4">
        <v>472500</v>
      </c>
      <c r="Z661" s="4">
        <v>-61898</v>
      </c>
      <c r="AA661" s="4">
        <v>0</v>
      </c>
      <c r="AB661" s="4">
        <v>0</v>
      </c>
      <c r="AC661" s="4">
        <v>0</v>
      </c>
      <c r="AD661" s="4">
        <v>472500</v>
      </c>
      <c r="AE661" s="5">
        <v>1685</v>
      </c>
      <c r="AF661" s="1" t="s">
        <v>70</v>
      </c>
      <c r="AG661" s="1" t="s">
        <v>71</v>
      </c>
      <c r="AH661" s="1" t="s">
        <v>89</v>
      </c>
      <c r="AI661" s="1" t="s">
        <v>57</v>
      </c>
      <c r="AJ661" s="5">
        <v>10950</v>
      </c>
      <c r="AK661" s="4">
        <v>-4901</v>
      </c>
      <c r="AL661" s="4">
        <v>0</v>
      </c>
      <c r="AM661" s="4">
        <v>0</v>
      </c>
      <c r="AN661" s="4">
        <v>0</v>
      </c>
      <c r="AO661" s="4">
        <v>-66799</v>
      </c>
      <c r="AP661" s="4">
        <v>-66799</v>
      </c>
      <c r="AQ661" s="4">
        <v>0</v>
      </c>
      <c r="AR661" s="4">
        <v>405701</v>
      </c>
      <c r="AS661" s="1" t="s">
        <v>52</v>
      </c>
      <c r="AT661" s="9">
        <f t="shared" si="296"/>
        <v>43333</v>
      </c>
      <c r="AU661" s="9">
        <f t="shared" si="297"/>
        <v>43313</v>
      </c>
      <c r="AV661" s="9">
        <v>44798</v>
      </c>
      <c r="AW661" s="11">
        <f t="shared" si="298"/>
        <v>4.0136986301369859</v>
      </c>
      <c r="AX661">
        <v>10</v>
      </c>
      <c r="AY661" s="12">
        <v>0.05</v>
      </c>
      <c r="AZ661">
        <f t="shared" si="299"/>
        <v>9.5000000000000001E-2</v>
      </c>
      <c r="BA661" s="13">
        <f t="shared" si="300"/>
        <v>472500</v>
      </c>
      <c r="BB661" s="17" t="s">
        <v>2189</v>
      </c>
      <c r="BC661">
        <f>MATCH(BB661,MONTHLY_INDEX!$A:$A,0)</f>
        <v>798</v>
      </c>
      <c r="BD661">
        <f>MATCH(AU661,MONTHLY_INDEX!$1:$1,0)</f>
        <v>80</v>
      </c>
      <c r="BE661">
        <f>INDEX(MONTHLY_INDEX!$1:$1048576,Final!BC661,Final!BD661)</f>
        <v>96</v>
      </c>
      <c r="BF661">
        <f>MATCH($BF$1,MONTHLY_INDEX!$1:$1,0)</f>
        <v>127</v>
      </c>
      <c r="BG661">
        <f>INDEX(MONTHLY_INDEX!$1:$1048576,Final!BC661,Final!BF661)</f>
        <v>95.3</v>
      </c>
      <c r="BH661" s="23">
        <f t="shared" si="308"/>
        <v>-7.2916666666666963E-3</v>
      </c>
      <c r="BI661" s="14">
        <f t="shared" si="309"/>
        <v>469054.6875</v>
      </c>
      <c r="BJ661" s="14">
        <f t="shared" si="310"/>
        <v>178851.19488441778</v>
      </c>
      <c r="BK661" s="15">
        <f t="shared" si="301"/>
        <v>290203.49261558219</v>
      </c>
      <c r="BL661" s="52">
        <v>0</v>
      </c>
      <c r="BM661" s="15">
        <f t="shared" si="311"/>
        <v>290203.49261558219</v>
      </c>
    </row>
    <row r="662" spans="1:65">
      <c r="A662" s="8">
        <v>660</v>
      </c>
      <c r="B662" s="1" t="s">
        <v>44</v>
      </c>
      <c r="C662" s="1">
        <v>1500</v>
      </c>
      <c r="D662" s="1" t="s">
        <v>60</v>
      </c>
      <c r="E662" s="1">
        <v>150000031</v>
      </c>
      <c r="F662" s="1" t="s">
        <v>60</v>
      </c>
      <c r="G662" s="1" t="s">
        <v>91</v>
      </c>
      <c r="H662" s="1">
        <v>3</v>
      </c>
      <c r="I662" s="1" t="s">
        <v>52</v>
      </c>
      <c r="J662" s="1" t="s">
        <v>49</v>
      </c>
      <c r="K662" s="1">
        <v>17406001</v>
      </c>
      <c r="L662" s="1" t="s">
        <v>50</v>
      </c>
      <c r="M662" s="1" t="s">
        <v>51</v>
      </c>
      <c r="N662" s="1" t="s">
        <v>64</v>
      </c>
      <c r="O662" s="1" t="s">
        <v>65</v>
      </c>
      <c r="P662" s="1" t="s">
        <v>66</v>
      </c>
      <c r="Q662" s="1" t="s">
        <v>67</v>
      </c>
      <c r="R662" s="1" t="s">
        <v>87</v>
      </c>
      <c r="S662" s="1" t="s">
        <v>88</v>
      </c>
      <c r="T662" s="2">
        <v>43333</v>
      </c>
      <c r="U662" s="2">
        <v>43333</v>
      </c>
      <c r="V662" s="1" t="s">
        <v>52</v>
      </c>
      <c r="W662" s="3">
        <v>1</v>
      </c>
      <c r="X662" s="1" t="s">
        <v>53</v>
      </c>
      <c r="Y662" s="4">
        <v>637760</v>
      </c>
      <c r="Z662" s="4">
        <v>-83547</v>
      </c>
      <c r="AA662" s="4">
        <v>0</v>
      </c>
      <c r="AB662" s="4">
        <v>0</v>
      </c>
      <c r="AC662" s="4">
        <v>0</v>
      </c>
      <c r="AD662" s="4">
        <v>637760</v>
      </c>
      <c r="AE662" s="5">
        <v>1685</v>
      </c>
      <c r="AF662" s="1" t="s">
        <v>70</v>
      </c>
      <c r="AG662" s="1" t="s">
        <v>71</v>
      </c>
      <c r="AH662" s="1" t="s">
        <v>89</v>
      </c>
      <c r="AI662" s="1" t="s">
        <v>57</v>
      </c>
      <c r="AJ662" s="5">
        <v>10950</v>
      </c>
      <c r="AK662" s="4">
        <v>-6616</v>
      </c>
      <c r="AL662" s="4">
        <v>0</v>
      </c>
      <c r="AM662" s="4">
        <v>0</v>
      </c>
      <c r="AN662" s="4">
        <v>0</v>
      </c>
      <c r="AO662" s="4">
        <v>-90163</v>
      </c>
      <c r="AP662" s="4">
        <v>-90163</v>
      </c>
      <c r="AQ662" s="4">
        <v>0</v>
      </c>
      <c r="AR662" s="4">
        <v>547597</v>
      </c>
      <c r="AS662" s="1" t="s">
        <v>52</v>
      </c>
      <c r="AT662" s="9">
        <f t="shared" si="296"/>
        <v>43333</v>
      </c>
      <c r="AU662" s="9">
        <f t="shared" si="297"/>
        <v>43313</v>
      </c>
      <c r="AV662" s="9">
        <v>44798</v>
      </c>
      <c r="AW662" s="11">
        <f t="shared" si="298"/>
        <v>4.0136986301369859</v>
      </c>
      <c r="AX662">
        <v>10</v>
      </c>
      <c r="AY662" s="12">
        <v>0.05</v>
      </c>
      <c r="AZ662">
        <f t="shared" si="299"/>
        <v>9.5000000000000001E-2</v>
      </c>
      <c r="BA662" s="13">
        <f t="shared" si="300"/>
        <v>637760</v>
      </c>
      <c r="BB662" s="17" t="s">
        <v>2189</v>
      </c>
      <c r="BC662">
        <f>MATCH(BB662,MONTHLY_INDEX!$A:$A,0)</f>
        <v>798</v>
      </c>
      <c r="BD662">
        <f>MATCH(AU662,MONTHLY_INDEX!$1:$1,0)</f>
        <v>80</v>
      </c>
      <c r="BE662">
        <f>INDEX(MONTHLY_INDEX!$1:$1048576,Final!BC662,Final!BD662)</f>
        <v>96</v>
      </c>
      <c r="BF662">
        <f>MATCH($BF$1,MONTHLY_INDEX!$1:$1,0)</f>
        <v>127</v>
      </c>
      <c r="BG662">
        <f>INDEX(MONTHLY_INDEX!$1:$1048576,Final!BC662,Final!BF662)</f>
        <v>95.3</v>
      </c>
      <c r="BH662" s="23">
        <f t="shared" si="308"/>
        <v>-7.2916666666666963E-3</v>
      </c>
      <c r="BI662" s="14">
        <f t="shared" si="309"/>
        <v>633109.66666666663</v>
      </c>
      <c r="BJ662" s="14">
        <f t="shared" si="310"/>
        <v>241405.58317351594</v>
      </c>
      <c r="BK662" s="15">
        <f t="shared" si="301"/>
        <v>391704.08349315065</v>
      </c>
      <c r="BL662" s="52">
        <v>0</v>
      </c>
      <c r="BM662" s="15">
        <f t="shared" si="311"/>
        <v>391704.08349315065</v>
      </c>
    </row>
    <row r="663" spans="1:65">
      <c r="A663" s="8">
        <v>661</v>
      </c>
      <c r="B663" s="1" t="s">
        <v>44</v>
      </c>
      <c r="C663" s="1">
        <v>1500</v>
      </c>
      <c r="D663" s="1" t="s">
        <v>60</v>
      </c>
      <c r="E663" s="1">
        <v>150000031</v>
      </c>
      <c r="F663" s="1" t="s">
        <v>60</v>
      </c>
      <c r="G663" s="1" t="s">
        <v>92</v>
      </c>
      <c r="H663" s="1">
        <v>4</v>
      </c>
      <c r="I663" s="1" t="s">
        <v>52</v>
      </c>
      <c r="J663" s="1" t="s">
        <v>49</v>
      </c>
      <c r="K663" s="1">
        <v>17406001</v>
      </c>
      <c r="L663" s="1" t="s">
        <v>50</v>
      </c>
      <c r="M663" s="1" t="s">
        <v>51</v>
      </c>
      <c r="N663" s="1" t="s">
        <v>64</v>
      </c>
      <c r="O663" s="1" t="s">
        <v>65</v>
      </c>
      <c r="P663" s="1" t="s">
        <v>66</v>
      </c>
      <c r="Q663" s="1" t="s">
        <v>67</v>
      </c>
      <c r="R663" s="1" t="s">
        <v>87</v>
      </c>
      <c r="S663" s="1" t="s">
        <v>88</v>
      </c>
      <c r="T663" s="2">
        <v>43333</v>
      </c>
      <c r="U663" s="2">
        <v>43333</v>
      </c>
      <c r="V663" s="1" t="s">
        <v>52</v>
      </c>
      <c r="W663" s="3">
        <v>1</v>
      </c>
      <c r="X663" s="1" t="s">
        <v>53</v>
      </c>
      <c r="Y663" s="4">
        <v>21044329</v>
      </c>
      <c r="Z663" s="4">
        <v>-2756887</v>
      </c>
      <c r="AA663" s="4">
        <v>0</v>
      </c>
      <c r="AB663" s="4">
        <v>0</v>
      </c>
      <c r="AC663" s="4">
        <v>0</v>
      </c>
      <c r="AD663" s="4">
        <v>21044329</v>
      </c>
      <c r="AE663" s="5">
        <v>1685</v>
      </c>
      <c r="AF663" s="1" t="s">
        <v>70</v>
      </c>
      <c r="AG663" s="1" t="s">
        <v>71</v>
      </c>
      <c r="AH663" s="1" t="s">
        <v>89</v>
      </c>
      <c r="AI663" s="1" t="s">
        <v>57</v>
      </c>
      <c r="AJ663" s="5">
        <v>10950</v>
      </c>
      <c r="AK663" s="4">
        <v>-218303</v>
      </c>
      <c r="AL663" s="4">
        <v>0</v>
      </c>
      <c r="AM663" s="4">
        <v>0</v>
      </c>
      <c r="AN663" s="4">
        <v>0</v>
      </c>
      <c r="AO663" s="4">
        <v>-2975190</v>
      </c>
      <c r="AP663" s="4">
        <v>-2975190</v>
      </c>
      <c r="AQ663" s="4">
        <v>0</v>
      </c>
      <c r="AR663" s="4">
        <v>18069139</v>
      </c>
      <c r="AS663" s="1" t="s">
        <v>52</v>
      </c>
      <c r="AT663" s="9">
        <f t="shared" si="296"/>
        <v>43333</v>
      </c>
      <c r="AU663" s="9">
        <f t="shared" si="297"/>
        <v>43313</v>
      </c>
      <c r="AV663" s="9">
        <v>44798</v>
      </c>
      <c r="AW663" s="11">
        <f t="shared" si="298"/>
        <v>4.0136986301369859</v>
      </c>
      <c r="AX663">
        <v>25</v>
      </c>
      <c r="AY663" s="12">
        <v>0.05</v>
      </c>
      <c r="AZ663">
        <f t="shared" si="299"/>
        <v>3.7999999999999999E-2</v>
      </c>
      <c r="BA663" s="13">
        <f t="shared" si="300"/>
        <v>21044329</v>
      </c>
      <c r="BB663" s="17" t="s">
        <v>2189</v>
      </c>
      <c r="BC663">
        <f>MATCH(BB663,MONTHLY_INDEX!$A:$A,0)</f>
        <v>798</v>
      </c>
      <c r="BD663">
        <f>MATCH(AU663,MONTHLY_INDEX!$1:$1,0)</f>
        <v>80</v>
      </c>
      <c r="BE663">
        <f>INDEX(MONTHLY_INDEX!$1:$1048576,Final!BC663,Final!BD663)</f>
        <v>96</v>
      </c>
      <c r="BF663">
        <f>MATCH($BF$1,MONTHLY_INDEX!$1:$1,0)</f>
        <v>127</v>
      </c>
      <c r="BG663">
        <f>INDEX(MONTHLY_INDEX!$1:$1048576,Final!BC663,Final!BF663)</f>
        <v>95.3</v>
      </c>
      <c r="BH663" s="23">
        <f t="shared" si="308"/>
        <v>-7.2916666666666963E-3</v>
      </c>
      <c r="BI663" s="14">
        <f t="shared" si="309"/>
        <v>20890880.767708331</v>
      </c>
      <c r="BJ663" s="14">
        <f t="shared" si="310"/>
        <v>3186288.5817488292</v>
      </c>
      <c r="BK663" s="15">
        <f t="shared" si="301"/>
        <v>17704592.185959503</v>
      </c>
      <c r="BL663" s="52">
        <v>0</v>
      </c>
      <c r="BM663" s="15">
        <f t="shared" si="311"/>
        <v>17704592.185959503</v>
      </c>
    </row>
    <row r="664" spans="1:65">
      <c r="A664" s="8">
        <v>662</v>
      </c>
      <c r="B664" s="1" t="s">
        <v>44</v>
      </c>
      <c r="C664" s="1">
        <v>1500</v>
      </c>
      <c r="D664" s="1" t="s">
        <v>60</v>
      </c>
      <c r="E664" s="1">
        <v>150000031</v>
      </c>
      <c r="F664" s="1" t="s">
        <v>60</v>
      </c>
      <c r="G664" s="1" t="s">
        <v>93</v>
      </c>
      <c r="H664" s="1">
        <v>5</v>
      </c>
      <c r="I664" s="1" t="s">
        <v>52</v>
      </c>
      <c r="J664" s="1" t="s">
        <v>49</v>
      </c>
      <c r="K664" s="1">
        <v>17406001</v>
      </c>
      <c r="L664" s="1" t="s">
        <v>50</v>
      </c>
      <c r="M664" s="1" t="s">
        <v>51</v>
      </c>
      <c r="N664" s="1" t="s">
        <v>64</v>
      </c>
      <c r="O664" s="1" t="s">
        <v>65</v>
      </c>
      <c r="P664" s="1" t="s">
        <v>66</v>
      </c>
      <c r="Q664" s="1" t="s">
        <v>67</v>
      </c>
      <c r="R664" s="1" t="s">
        <v>87</v>
      </c>
      <c r="S664" s="1" t="s">
        <v>88</v>
      </c>
      <c r="T664" s="2">
        <v>43333</v>
      </c>
      <c r="U664" s="2">
        <v>43333</v>
      </c>
      <c r="V664" s="1" t="s">
        <v>52</v>
      </c>
      <c r="W664" s="3">
        <v>1</v>
      </c>
      <c r="X664" s="1" t="s">
        <v>53</v>
      </c>
      <c r="Y664" s="4">
        <v>969266</v>
      </c>
      <c r="Z664" s="4">
        <v>-126976</v>
      </c>
      <c r="AA664" s="4">
        <v>0</v>
      </c>
      <c r="AB664" s="4">
        <v>0</v>
      </c>
      <c r="AC664" s="4">
        <v>0</v>
      </c>
      <c r="AD664" s="4">
        <v>969266</v>
      </c>
      <c r="AE664" s="5">
        <v>1685</v>
      </c>
      <c r="AF664" s="1" t="s">
        <v>70</v>
      </c>
      <c r="AG664" s="1" t="s">
        <v>71</v>
      </c>
      <c r="AH664" s="1" t="s">
        <v>89</v>
      </c>
      <c r="AI664" s="1" t="s">
        <v>57</v>
      </c>
      <c r="AJ664" s="5">
        <v>10950</v>
      </c>
      <c r="AK664" s="4">
        <v>-10055</v>
      </c>
      <c r="AL664" s="4">
        <v>0</v>
      </c>
      <c r="AM664" s="4">
        <v>0</v>
      </c>
      <c r="AN664" s="4">
        <v>0</v>
      </c>
      <c r="AO664" s="4">
        <v>-137031</v>
      </c>
      <c r="AP664" s="4">
        <v>-137031</v>
      </c>
      <c r="AQ664" s="4">
        <v>0</v>
      </c>
      <c r="AR664" s="4">
        <v>832235</v>
      </c>
      <c r="AS664" s="1" t="s">
        <v>52</v>
      </c>
      <c r="AT664" s="9">
        <f t="shared" si="296"/>
        <v>43333</v>
      </c>
      <c r="AU664" s="9">
        <f t="shared" si="297"/>
        <v>43313</v>
      </c>
      <c r="AV664" s="9">
        <v>44798</v>
      </c>
      <c r="AW664" s="11">
        <f t="shared" si="298"/>
        <v>4.0136986301369859</v>
      </c>
      <c r="AX664">
        <v>25</v>
      </c>
      <c r="AY664" s="12">
        <v>0.05</v>
      </c>
      <c r="AZ664">
        <f t="shared" si="299"/>
        <v>3.7999999999999999E-2</v>
      </c>
      <c r="BA664" s="13">
        <f t="shared" si="300"/>
        <v>969266</v>
      </c>
      <c r="BB664" s="17" t="s">
        <v>2083</v>
      </c>
      <c r="BC664">
        <f>MATCH(BB664,MONTHLY_INDEX!$A:$A,0)</f>
        <v>745</v>
      </c>
      <c r="BD664">
        <f>MATCH(AU664,MONTHLY_INDEX!$1:$1,0)</f>
        <v>80</v>
      </c>
      <c r="BE664">
        <f>INDEX(MONTHLY_INDEX!$1:$1048576,Final!BC664,Final!BD664)</f>
        <v>106.4</v>
      </c>
      <c r="BF664">
        <f>MATCH($BF$1,MONTHLY_INDEX!$1:$1,0)</f>
        <v>127</v>
      </c>
      <c r="BG664">
        <f>INDEX(MONTHLY_INDEX!$1:$1048576,Final!BC664,Final!BF664)</f>
        <v>115.4</v>
      </c>
      <c r="BH664" s="23">
        <f t="shared" si="308"/>
        <v>8.4586466165413529E-2</v>
      </c>
      <c r="BI664" s="14">
        <f t="shared" si="309"/>
        <v>1051252.7857142857</v>
      </c>
      <c r="BJ664" s="14">
        <f t="shared" si="310"/>
        <v>160337.65090606653</v>
      </c>
      <c r="BK664" s="15">
        <f t="shared" si="301"/>
        <v>890915.13480821915</v>
      </c>
      <c r="BL664" s="52">
        <v>0</v>
      </c>
      <c r="BM664" s="15">
        <f t="shared" si="311"/>
        <v>890915.13480821915</v>
      </c>
    </row>
    <row r="665" spans="1:65">
      <c r="A665" s="8">
        <v>663</v>
      </c>
      <c r="B665" s="1" t="s">
        <v>44</v>
      </c>
      <c r="C665" s="1">
        <v>1500</v>
      </c>
      <c r="D665" s="1" t="s">
        <v>60</v>
      </c>
      <c r="E665" s="1">
        <v>150000031</v>
      </c>
      <c r="F665" s="1" t="s">
        <v>60</v>
      </c>
      <c r="G665" s="1" t="s">
        <v>94</v>
      </c>
      <c r="H665" s="1">
        <v>6</v>
      </c>
      <c r="I665" s="1" t="s">
        <v>52</v>
      </c>
      <c r="J665" s="1" t="s">
        <v>49</v>
      </c>
      <c r="K665" s="1">
        <v>17406001</v>
      </c>
      <c r="L665" s="1" t="s">
        <v>50</v>
      </c>
      <c r="M665" s="1" t="s">
        <v>51</v>
      </c>
      <c r="N665" s="1" t="s">
        <v>64</v>
      </c>
      <c r="O665" s="1" t="s">
        <v>65</v>
      </c>
      <c r="P665" s="1" t="s">
        <v>66</v>
      </c>
      <c r="Q665" s="1" t="s">
        <v>67</v>
      </c>
      <c r="R665" s="1" t="s">
        <v>87</v>
      </c>
      <c r="S665" s="1" t="s">
        <v>88</v>
      </c>
      <c r="T665" s="2">
        <v>43333</v>
      </c>
      <c r="U665" s="2">
        <v>43333</v>
      </c>
      <c r="V665" s="1" t="s">
        <v>52</v>
      </c>
      <c r="W665" s="3">
        <v>1</v>
      </c>
      <c r="X665" s="1" t="s">
        <v>53</v>
      </c>
      <c r="Y665" s="4">
        <v>735000</v>
      </c>
      <c r="Z665" s="4">
        <v>-96287</v>
      </c>
      <c r="AA665" s="4">
        <v>0</v>
      </c>
      <c r="AB665" s="4">
        <v>0</v>
      </c>
      <c r="AC665" s="4">
        <v>0</v>
      </c>
      <c r="AD665" s="4">
        <v>735000</v>
      </c>
      <c r="AE665" s="5">
        <v>1685</v>
      </c>
      <c r="AF665" s="1" t="s">
        <v>70</v>
      </c>
      <c r="AG665" s="1" t="s">
        <v>71</v>
      </c>
      <c r="AH665" s="1" t="s">
        <v>89</v>
      </c>
      <c r="AI665" s="1" t="s">
        <v>57</v>
      </c>
      <c r="AJ665" s="5">
        <v>10950</v>
      </c>
      <c r="AK665" s="4">
        <v>-7625</v>
      </c>
      <c r="AL665" s="4">
        <v>0</v>
      </c>
      <c r="AM665" s="4">
        <v>0</v>
      </c>
      <c r="AN665" s="4">
        <v>0</v>
      </c>
      <c r="AO665" s="4">
        <v>-103912</v>
      </c>
      <c r="AP665" s="4">
        <v>-103912</v>
      </c>
      <c r="AQ665" s="4">
        <v>0</v>
      </c>
      <c r="AR665" s="4">
        <v>631088</v>
      </c>
      <c r="AS665" s="1" t="s">
        <v>52</v>
      </c>
      <c r="AT665" s="9">
        <f t="shared" si="296"/>
        <v>43333</v>
      </c>
      <c r="AU665" s="9">
        <f t="shared" si="297"/>
        <v>43313</v>
      </c>
      <c r="AV665" s="9">
        <v>44798</v>
      </c>
      <c r="AW665" s="11">
        <f t="shared" si="298"/>
        <v>4.0136986301369859</v>
      </c>
      <c r="AX665">
        <v>10</v>
      </c>
      <c r="AY665" s="12">
        <v>0.05</v>
      </c>
      <c r="AZ665">
        <f t="shared" si="299"/>
        <v>9.5000000000000001E-2</v>
      </c>
      <c r="BA665" s="13">
        <f t="shared" si="300"/>
        <v>735000</v>
      </c>
      <c r="BB665" s="17" t="s">
        <v>1853</v>
      </c>
      <c r="BC665">
        <f>MATCH(BB665,MONTHLY_INDEX!$A:$A,0)</f>
        <v>630</v>
      </c>
      <c r="BD665">
        <f>MATCH(AU665,MONTHLY_INDEX!$1:$1,0)</f>
        <v>80</v>
      </c>
      <c r="BE665">
        <f>INDEX(MONTHLY_INDEX!$1:$1048576,Final!BC665,Final!BD665)</f>
        <v>111.6</v>
      </c>
      <c r="BF665">
        <f>MATCH($BF$1,MONTHLY_INDEX!$1:$1,0)</f>
        <v>127</v>
      </c>
      <c r="BG665">
        <f>INDEX(MONTHLY_INDEX!$1:$1048576,Final!BC665,Final!BF665)</f>
        <v>151.1</v>
      </c>
      <c r="BH665" s="23">
        <f t="shared" si="308"/>
        <v>0.35394265232974914</v>
      </c>
      <c r="BI665" s="14">
        <f t="shared" si="309"/>
        <v>995147.84946236562</v>
      </c>
      <c r="BJ665" s="14">
        <f t="shared" si="310"/>
        <v>379451.2382162321</v>
      </c>
      <c r="BK665" s="15">
        <f t="shared" si="301"/>
        <v>615696.61124613346</v>
      </c>
      <c r="BL665" s="52">
        <v>0</v>
      </c>
      <c r="BM665" s="15">
        <f t="shared" si="311"/>
        <v>615696.61124613346</v>
      </c>
    </row>
    <row r="666" spans="1:65">
      <c r="A666" s="8">
        <v>664</v>
      </c>
      <c r="B666" s="1" t="s">
        <v>44</v>
      </c>
      <c r="C666" s="1">
        <v>1500</v>
      </c>
      <c r="D666" s="1" t="s">
        <v>60</v>
      </c>
      <c r="E666" s="1">
        <v>150000031</v>
      </c>
      <c r="F666" s="1" t="s">
        <v>60</v>
      </c>
      <c r="G666" s="1" t="s">
        <v>95</v>
      </c>
      <c r="H666" s="1">
        <v>7</v>
      </c>
      <c r="I666" s="1" t="s">
        <v>52</v>
      </c>
      <c r="J666" s="1" t="s">
        <v>49</v>
      </c>
      <c r="K666" s="1">
        <v>17406001</v>
      </c>
      <c r="L666" s="1" t="s">
        <v>50</v>
      </c>
      <c r="M666" s="1" t="s">
        <v>51</v>
      </c>
      <c r="N666" s="1" t="s">
        <v>64</v>
      </c>
      <c r="O666" s="1" t="s">
        <v>65</v>
      </c>
      <c r="P666" s="1" t="s">
        <v>66</v>
      </c>
      <c r="Q666" s="1" t="s">
        <v>67</v>
      </c>
      <c r="R666" s="1" t="s">
        <v>87</v>
      </c>
      <c r="S666" s="1" t="s">
        <v>88</v>
      </c>
      <c r="T666" s="2">
        <v>43333</v>
      </c>
      <c r="U666" s="2">
        <v>43333</v>
      </c>
      <c r="V666" s="1" t="s">
        <v>52</v>
      </c>
      <c r="W666" s="3">
        <v>1</v>
      </c>
      <c r="X666" s="1" t="s">
        <v>53</v>
      </c>
      <c r="Y666" s="4">
        <v>126000</v>
      </c>
      <c r="Z666" s="4">
        <v>-16506</v>
      </c>
      <c r="AA666" s="4">
        <v>0</v>
      </c>
      <c r="AB666" s="4">
        <v>0</v>
      </c>
      <c r="AC666" s="4">
        <v>0</v>
      </c>
      <c r="AD666" s="4">
        <v>126000</v>
      </c>
      <c r="AE666" s="5">
        <v>1685</v>
      </c>
      <c r="AF666" s="1" t="s">
        <v>70</v>
      </c>
      <c r="AG666" s="1" t="s">
        <v>71</v>
      </c>
      <c r="AH666" s="1" t="s">
        <v>89</v>
      </c>
      <c r="AI666" s="1" t="s">
        <v>57</v>
      </c>
      <c r="AJ666" s="5">
        <v>10950</v>
      </c>
      <c r="AK666" s="4">
        <v>-1307</v>
      </c>
      <c r="AL666" s="4">
        <v>0</v>
      </c>
      <c r="AM666" s="4">
        <v>0</v>
      </c>
      <c r="AN666" s="4">
        <v>0</v>
      </c>
      <c r="AO666" s="4">
        <v>-17813</v>
      </c>
      <c r="AP666" s="4">
        <v>-17813</v>
      </c>
      <c r="AQ666" s="4">
        <v>0</v>
      </c>
      <c r="AR666" s="4">
        <v>108187</v>
      </c>
      <c r="AS666" s="1" t="s">
        <v>52</v>
      </c>
      <c r="AT666" s="9">
        <f t="shared" si="296"/>
        <v>43333</v>
      </c>
      <c r="AU666" s="9">
        <f t="shared" si="297"/>
        <v>43313</v>
      </c>
      <c r="AV666" s="9">
        <v>44798</v>
      </c>
      <c r="AW666" s="11">
        <f t="shared" si="298"/>
        <v>4.0136986301369859</v>
      </c>
      <c r="AX666">
        <v>25</v>
      </c>
      <c r="AY666" s="12">
        <v>0.05</v>
      </c>
      <c r="AZ666">
        <f t="shared" si="299"/>
        <v>3.7999999999999999E-2</v>
      </c>
      <c r="BA666" s="13">
        <f t="shared" si="300"/>
        <v>126000</v>
      </c>
      <c r="BB666" s="17" t="s">
        <v>2189</v>
      </c>
      <c r="BC666">
        <f>MATCH(BB666,MONTHLY_INDEX!$A:$A,0)</f>
        <v>798</v>
      </c>
      <c r="BD666">
        <f>MATCH(AU666,MONTHLY_INDEX!$1:$1,0)</f>
        <v>80</v>
      </c>
      <c r="BE666">
        <f>INDEX(MONTHLY_INDEX!$1:$1048576,Final!BC666,Final!BD666)</f>
        <v>96</v>
      </c>
      <c r="BF666">
        <f>MATCH($BF$1,MONTHLY_INDEX!$1:$1,0)</f>
        <v>127</v>
      </c>
      <c r="BG666">
        <f>INDEX(MONTHLY_INDEX!$1:$1048576,Final!BC666,Final!BF666)</f>
        <v>95.3</v>
      </c>
      <c r="BH666" s="23">
        <f t="shared" si="308"/>
        <v>-7.2916666666666963E-3</v>
      </c>
      <c r="BI666" s="14">
        <f t="shared" si="309"/>
        <v>125081.25</v>
      </c>
      <c r="BJ666" s="14">
        <f t="shared" si="310"/>
        <v>19077.460787671229</v>
      </c>
      <c r="BK666" s="15">
        <f t="shared" si="301"/>
        <v>106003.78921232877</v>
      </c>
      <c r="BL666" s="52">
        <v>0</v>
      </c>
      <c r="BM666" s="15">
        <f t="shared" si="311"/>
        <v>106003.78921232877</v>
      </c>
    </row>
    <row r="667" spans="1:65">
      <c r="A667" s="8">
        <v>665</v>
      </c>
      <c r="B667" s="1" t="s">
        <v>44</v>
      </c>
      <c r="C667" s="1">
        <v>1500</v>
      </c>
      <c r="D667" s="1" t="s">
        <v>60</v>
      </c>
      <c r="E667" s="1">
        <v>150000031</v>
      </c>
      <c r="F667" s="1" t="s">
        <v>60</v>
      </c>
      <c r="G667" s="1" t="s">
        <v>96</v>
      </c>
      <c r="H667" s="1">
        <v>8</v>
      </c>
      <c r="I667" s="1" t="s">
        <v>52</v>
      </c>
      <c r="J667" s="1" t="s">
        <v>49</v>
      </c>
      <c r="K667" s="1">
        <v>17406001</v>
      </c>
      <c r="L667" s="1" t="s">
        <v>50</v>
      </c>
      <c r="M667" s="1" t="s">
        <v>51</v>
      </c>
      <c r="N667" s="1" t="s">
        <v>64</v>
      </c>
      <c r="O667" s="1" t="s">
        <v>65</v>
      </c>
      <c r="P667" s="1" t="s">
        <v>66</v>
      </c>
      <c r="Q667" s="1" t="s">
        <v>67</v>
      </c>
      <c r="R667" s="1" t="s">
        <v>87</v>
      </c>
      <c r="S667" s="1" t="s">
        <v>88</v>
      </c>
      <c r="T667" s="2">
        <v>43333</v>
      </c>
      <c r="U667" s="2">
        <v>43333</v>
      </c>
      <c r="V667" s="1" t="s">
        <v>52</v>
      </c>
      <c r="W667" s="3">
        <v>1</v>
      </c>
      <c r="X667" s="1" t="s">
        <v>53</v>
      </c>
      <c r="Y667" s="4">
        <v>29327302</v>
      </c>
      <c r="Z667" s="4">
        <v>-3841988</v>
      </c>
      <c r="AA667" s="4">
        <v>0</v>
      </c>
      <c r="AB667" s="4">
        <v>0</v>
      </c>
      <c r="AC667" s="4">
        <v>0</v>
      </c>
      <c r="AD667" s="4">
        <v>29327302</v>
      </c>
      <c r="AE667" s="5">
        <v>1685</v>
      </c>
      <c r="AF667" s="1" t="s">
        <v>70</v>
      </c>
      <c r="AG667" s="1" t="s">
        <v>71</v>
      </c>
      <c r="AH667" s="1" t="s">
        <v>89</v>
      </c>
      <c r="AI667" s="1" t="s">
        <v>57</v>
      </c>
      <c r="AJ667" s="5">
        <v>10950</v>
      </c>
      <c r="AK667" s="4">
        <v>-304227</v>
      </c>
      <c r="AL667" s="4">
        <v>0</v>
      </c>
      <c r="AM667" s="4">
        <v>0</v>
      </c>
      <c r="AN667" s="4">
        <v>0</v>
      </c>
      <c r="AO667" s="4">
        <v>-4146215</v>
      </c>
      <c r="AP667" s="4">
        <v>-4146215</v>
      </c>
      <c r="AQ667" s="4">
        <v>0</v>
      </c>
      <c r="AR667" s="4">
        <v>25181087</v>
      </c>
      <c r="AS667" s="1" t="s">
        <v>52</v>
      </c>
      <c r="AT667" s="9">
        <f t="shared" si="296"/>
        <v>43333</v>
      </c>
      <c r="AU667" s="9">
        <f t="shared" si="297"/>
        <v>43313</v>
      </c>
      <c r="AV667" s="9">
        <v>44798</v>
      </c>
      <c r="AW667" s="11">
        <f t="shared" si="298"/>
        <v>4.0136986301369859</v>
      </c>
      <c r="AX667">
        <v>25</v>
      </c>
      <c r="AY667" s="12">
        <v>0.05</v>
      </c>
      <c r="AZ667">
        <f t="shared" si="299"/>
        <v>3.7999999999999999E-2</v>
      </c>
      <c r="BA667" s="13">
        <f t="shared" si="300"/>
        <v>29327302</v>
      </c>
      <c r="BB667" s="17" t="s">
        <v>2189</v>
      </c>
      <c r="BC667">
        <f>MATCH(BB667,MONTHLY_INDEX!$A:$A,0)</f>
        <v>798</v>
      </c>
      <c r="BD667">
        <f>MATCH(AU667,MONTHLY_INDEX!$1:$1,0)</f>
        <v>80</v>
      </c>
      <c r="BE667">
        <f>INDEX(MONTHLY_INDEX!$1:$1048576,Final!BC667,Final!BD667)</f>
        <v>96</v>
      </c>
      <c r="BF667">
        <f>MATCH($BF$1,MONTHLY_INDEX!$1:$1,0)</f>
        <v>127</v>
      </c>
      <c r="BG667">
        <f>INDEX(MONTHLY_INDEX!$1:$1048576,Final!BC667,Final!BF667)</f>
        <v>95.3</v>
      </c>
      <c r="BH667" s="23">
        <f t="shared" si="308"/>
        <v>-7.2916666666666963E-3</v>
      </c>
      <c r="BI667" s="14">
        <f t="shared" si="309"/>
        <v>29113457.089583334</v>
      </c>
      <c r="BJ667" s="14">
        <f t="shared" si="310"/>
        <v>4440400.4278824767</v>
      </c>
      <c r="BK667" s="15">
        <f t="shared" si="301"/>
        <v>24673056.661700856</v>
      </c>
      <c r="BL667" s="52">
        <v>0</v>
      </c>
      <c r="BM667" s="15">
        <f t="shared" si="311"/>
        <v>24673056.661700856</v>
      </c>
    </row>
    <row r="668" spans="1:65">
      <c r="A668" s="8">
        <v>666</v>
      </c>
      <c r="B668" s="1" t="s">
        <v>44</v>
      </c>
      <c r="C668" s="1">
        <v>1500</v>
      </c>
      <c r="D668" s="1" t="s">
        <v>60</v>
      </c>
      <c r="E668" s="1">
        <v>150000031</v>
      </c>
      <c r="F668" s="1" t="s">
        <v>60</v>
      </c>
      <c r="G668" s="1" t="s">
        <v>97</v>
      </c>
      <c r="H668" s="1">
        <v>9</v>
      </c>
      <c r="I668" s="1" t="s">
        <v>52</v>
      </c>
      <c r="J668" s="1" t="s">
        <v>49</v>
      </c>
      <c r="K668" s="1">
        <v>17406001</v>
      </c>
      <c r="L668" s="1" t="s">
        <v>50</v>
      </c>
      <c r="M668" s="1" t="s">
        <v>51</v>
      </c>
      <c r="N668" s="1" t="s">
        <v>64</v>
      </c>
      <c r="O668" s="1" t="s">
        <v>65</v>
      </c>
      <c r="P668" s="1" t="s">
        <v>66</v>
      </c>
      <c r="Q668" s="1" t="s">
        <v>67</v>
      </c>
      <c r="R668" s="1" t="s">
        <v>87</v>
      </c>
      <c r="S668" s="1" t="s">
        <v>88</v>
      </c>
      <c r="T668" s="2">
        <v>43333</v>
      </c>
      <c r="U668" s="2">
        <v>43333</v>
      </c>
      <c r="V668" s="1" t="s">
        <v>52</v>
      </c>
      <c r="W668" s="3">
        <v>1</v>
      </c>
      <c r="X668" s="1" t="s">
        <v>53</v>
      </c>
      <c r="Y668" s="4">
        <v>1517250</v>
      </c>
      <c r="Z668" s="4">
        <v>-198765</v>
      </c>
      <c r="AA668" s="4">
        <v>0</v>
      </c>
      <c r="AB668" s="4">
        <v>0</v>
      </c>
      <c r="AC668" s="4">
        <v>0</v>
      </c>
      <c r="AD668" s="4">
        <v>1517250</v>
      </c>
      <c r="AE668" s="5">
        <v>1685</v>
      </c>
      <c r="AF668" s="1" t="s">
        <v>70</v>
      </c>
      <c r="AG668" s="1" t="s">
        <v>71</v>
      </c>
      <c r="AH668" s="1" t="s">
        <v>89</v>
      </c>
      <c r="AI668" s="1" t="s">
        <v>57</v>
      </c>
      <c r="AJ668" s="5">
        <v>10950</v>
      </c>
      <c r="AK668" s="4">
        <v>-15739</v>
      </c>
      <c r="AL668" s="4">
        <v>0</v>
      </c>
      <c r="AM668" s="4">
        <v>0</v>
      </c>
      <c r="AN668" s="4">
        <v>0</v>
      </c>
      <c r="AO668" s="4">
        <v>-214504</v>
      </c>
      <c r="AP668" s="4">
        <v>-214504</v>
      </c>
      <c r="AQ668" s="4">
        <v>0</v>
      </c>
      <c r="AR668" s="4">
        <v>1302746</v>
      </c>
      <c r="AS668" s="1" t="s">
        <v>52</v>
      </c>
      <c r="AT668" s="9">
        <f t="shared" si="296"/>
        <v>43333</v>
      </c>
      <c r="AU668" s="9">
        <f t="shared" si="297"/>
        <v>43313</v>
      </c>
      <c r="AV668" s="9">
        <v>44798</v>
      </c>
      <c r="AW668" s="11">
        <f t="shared" si="298"/>
        <v>4.0136986301369859</v>
      </c>
      <c r="AX668">
        <v>15</v>
      </c>
      <c r="AY668" s="12">
        <v>0.05</v>
      </c>
      <c r="AZ668">
        <f t="shared" si="299"/>
        <v>6.3333333333333325E-2</v>
      </c>
      <c r="BA668" s="13">
        <f t="shared" si="300"/>
        <v>1517250</v>
      </c>
      <c r="BB668" s="17" t="s">
        <v>1941</v>
      </c>
      <c r="BC668">
        <f>MATCH(BB668,MONTHLY_INDEX!$A:$A,0)</f>
        <v>674</v>
      </c>
      <c r="BD668">
        <f>MATCH(AU668,MONTHLY_INDEX!$1:$1,0)</f>
        <v>80</v>
      </c>
      <c r="BE668">
        <f>INDEX(MONTHLY_INDEX!$1:$1048576,Final!BC668,Final!BD668)</f>
        <v>105.1</v>
      </c>
      <c r="BF668">
        <f>MATCH($BF$1,MONTHLY_INDEX!$1:$1,0)</f>
        <v>127</v>
      </c>
      <c r="BG668">
        <f>INDEX(MONTHLY_INDEX!$1:$1048576,Final!BC668,Final!BF668)</f>
        <v>122.8</v>
      </c>
      <c r="BH668" s="23">
        <f t="shared" si="308"/>
        <v>0.16841103710751668</v>
      </c>
      <c r="BI668" s="14">
        <f t="shared" si="309"/>
        <v>1772771.6460513796</v>
      </c>
      <c r="BJ668" s="14">
        <f t="shared" si="310"/>
        <v>450640.17139580037</v>
      </c>
      <c r="BK668" s="15">
        <f t="shared" si="301"/>
        <v>1322131.4746555793</v>
      </c>
      <c r="BL668" s="52">
        <v>0</v>
      </c>
      <c r="BM668" s="15">
        <f t="shared" si="311"/>
        <v>1322131.4746555793</v>
      </c>
    </row>
    <row r="669" spans="1:65">
      <c r="A669" s="8">
        <v>667</v>
      </c>
      <c r="B669" s="1" t="s">
        <v>44</v>
      </c>
      <c r="C669" s="1">
        <v>1500</v>
      </c>
      <c r="D669" s="1" t="s">
        <v>60</v>
      </c>
      <c r="E669" s="1">
        <v>150000031</v>
      </c>
      <c r="F669" s="1" t="s">
        <v>60</v>
      </c>
      <c r="G669" s="1" t="s">
        <v>98</v>
      </c>
      <c r="H669" s="1">
        <v>10</v>
      </c>
      <c r="I669" s="1" t="s">
        <v>52</v>
      </c>
      <c r="J669" s="1" t="s">
        <v>49</v>
      </c>
      <c r="K669" s="1">
        <v>17406001</v>
      </c>
      <c r="L669" s="1" t="s">
        <v>50</v>
      </c>
      <c r="M669" s="1" t="s">
        <v>51</v>
      </c>
      <c r="N669" s="1" t="s">
        <v>64</v>
      </c>
      <c r="O669" s="1" t="s">
        <v>65</v>
      </c>
      <c r="P669" s="1" t="s">
        <v>66</v>
      </c>
      <c r="Q669" s="1" t="s">
        <v>67</v>
      </c>
      <c r="R669" s="1" t="s">
        <v>87</v>
      </c>
      <c r="S669" s="1" t="s">
        <v>88</v>
      </c>
      <c r="T669" s="2">
        <v>43333</v>
      </c>
      <c r="U669" s="2">
        <v>43333</v>
      </c>
      <c r="V669" s="1" t="s">
        <v>52</v>
      </c>
      <c r="W669" s="3">
        <v>1</v>
      </c>
      <c r="X669" s="1" t="s">
        <v>53</v>
      </c>
      <c r="Y669" s="4">
        <v>312900</v>
      </c>
      <c r="Z669" s="4">
        <v>-40991</v>
      </c>
      <c r="AA669" s="4">
        <v>0</v>
      </c>
      <c r="AB669" s="4">
        <v>0</v>
      </c>
      <c r="AC669" s="4">
        <v>0</v>
      </c>
      <c r="AD669" s="4">
        <v>312900</v>
      </c>
      <c r="AE669" s="5">
        <v>1685</v>
      </c>
      <c r="AF669" s="1" t="s">
        <v>70</v>
      </c>
      <c r="AG669" s="1" t="s">
        <v>71</v>
      </c>
      <c r="AH669" s="1" t="s">
        <v>89</v>
      </c>
      <c r="AI669" s="1" t="s">
        <v>57</v>
      </c>
      <c r="AJ669" s="5">
        <v>10950</v>
      </c>
      <c r="AK669" s="4">
        <v>-3246</v>
      </c>
      <c r="AL669" s="4">
        <v>0</v>
      </c>
      <c r="AM669" s="4">
        <v>0</v>
      </c>
      <c r="AN669" s="4">
        <v>0</v>
      </c>
      <c r="AO669" s="4">
        <v>-44237</v>
      </c>
      <c r="AP669" s="4">
        <v>-44237</v>
      </c>
      <c r="AQ669" s="4">
        <v>0</v>
      </c>
      <c r="AR669" s="4">
        <v>268663</v>
      </c>
      <c r="AS669" s="1" t="s">
        <v>52</v>
      </c>
      <c r="AT669" s="9">
        <f t="shared" si="296"/>
        <v>43333</v>
      </c>
      <c r="AU669" s="9">
        <f t="shared" si="297"/>
        <v>43313</v>
      </c>
      <c r="AV669" s="9">
        <v>44798</v>
      </c>
      <c r="AW669" s="11">
        <f t="shared" si="298"/>
        <v>4.0136986301369859</v>
      </c>
      <c r="AX669">
        <v>10</v>
      </c>
      <c r="AY669" s="12">
        <v>0.05</v>
      </c>
      <c r="AZ669">
        <f t="shared" si="299"/>
        <v>9.5000000000000001E-2</v>
      </c>
      <c r="BA669" s="13">
        <f t="shared" si="300"/>
        <v>312900</v>
      </c>
      <c r="BB669" s="17" t="s">
        <v>2189</v>
      </c>
      <c r="BC669">
        <f>MATCH(BB669,MONTHLY_INDEX!$A:$A,0)</f>
        <v>798</v>
      </c>
      <c r="BD669">
        <f>MATCH(AU669,MONTHLY_INDEX!$1:$1,0)</f>
        <v>80</v>
      </c>
      <c r="BE669">
        <f>INDEX(MONTHLY_INDEX!$1:$1048576,Final!BC669,Final!BD669)</f>
        <v>96</v>
      </c>
      <c r="BF669">
        <f>MATCH($BF$1,MONTHLY_INDEX!$1:$1,0)</f>
        <v>127</v>
      </c>
      <c r="BG669">
        <f>INDEX(MONTHLY_INDEX!$1:$1048576,Final!BC669,Final!BF669)</f>
        <v>95.3</v>
      </c>
      <c r="BH669" s="23">
        <f t="shared" si="308"/>
        <v>-7.2916666666666963E-3</v>
      </c>
      <c r="BI669" s="14">
        <f t="shared" si="309"/>
        <v>310618.4375</v>
      </c>
      <c r="BJ669" s="14">
        <f t="shared" si="310"/>
        <v>118439.2357234589</v>
      </c>
      <c r="BK669" s="15">
        <f t="shared" si="301"/>
        <v>192179.2017765411</v>
      </c>
      <c r="BL669" s="52">
        <v>0</v>
      </c>
      <c r="BM669" s="15">
        <f t="shared" si="311"/>
        <v>192179.2017765411</v>
      </c>
    </row>
    <row r="670" spans="1:65">
      <c r="A670" s="8">
        <v>668</v>
      </c>
      <c r="B670" s="1" t="s">
        <v>44</v>
      </c>
      <c r="C670" s="1">
        <v>1500</v>
      </c>
      <c r="D670" s="1" t="s">
        <v>60</v>
      </c>
      <c r="E670" s="1">
        <v>150000031</v>
      </c>
      <c r="F670" s="1" t="s">
        <v>60</v>
      </c>
      <c r="G670" s="1" t="s">
        <v>99</v>
      </c>
      <c r="H670" s="1">
        <v>11</v>
      </c>
      <c r="I670" s="1" t="s">
        <v>52</v>
      </c>
      <c r="J670" s="1" t="s">
        <v>49</v>
      </c>
      <c r="K670" s="1">
        <v>17406001</v>
      </c>
      <c r="L670" s="1" t="s">
        <v>50</v>
      </c>
      <c r="M670" s="1" t="s">
        <v>51</v>
      </c>
      <c r="N670" s="1" t="s">
        <v>64</v>
      </c>
      <c r="O670" s="1" t="s">
        <v>65</v>
      </c>
      <c r="P670" s="1" t="s">
        <v>66</v>
      </c>
      <c r="Q670" s="1" t="s">
        <v>67</v>
      </c>
      <c r="R670" s="1" t="s">
        <v>87</v>
      </c>
      <c r="S670" s="1" t="s">
        <v>88</v>
      </c>
      <c r="T670" s="2">
        <v>43333</v>
      </c>
      <c r="U670" s="2">
        <v>43333</v>
      </c>
      <c r="V670" s="1" t="s">
        <v>52</v>
      </c>
      <c r="W670" s="3">
        <v>1</v>
      </c>
      <c r="X670" s="1" t="s">
        <v>53</v>
      </c>
      <c r="Y670" s="4">
        <v>1174950</v>
      </c>
      <c r="Z670" s="4">
        <v>-153922</v>
      </c>
      <c r="AA670" s="4">
        <v>0</v>
      </c>
      <c r="AB670" s="4">
        <v>0</v>
      </c>
      <c r="AC670" s="4">
        <v>0</v>
      </c>
      <c r="AD670" s="4">
        <v>1174950</v>
      </c>
      <c r="AE670" s="5">
        <v>1685</v>
      </c>
      <c r="AF670" s="1" t="s">
        <v>70</v>
      </c>
      <c r="AG670" s="1" t="s">
        <v>71</v>
      </c>
      <c r="AH670" s="1" t="s">
        <v>89</v>
      </c>
      <c r="AI670" s="1" t="s">
        <v>57</v>
      </c>
      <c r="AJ670" s="5">
        <v>10950</v>
      </c>
      <c r="AK670" s="4">
        <v>-12188</v>
      </c>
      <c r="AL670" s="4">
        <v>0</v>
      </c>
      <c r="AM670" s="4">
        <v>0</v>
      </c>
      <c r="AN670" s="4">
        <v>0</v>
      </c>
      <c r="AO670" s="4">
        <v>-166110</v>
      </c>
      <c r="AP670" s="4">
        <v>-166110</v>
      </c>
      <c r="AQ670" s="4">
        <v>0</v>
      </c>
      <c r="AR670" s="4">
        <v>1008840</v>
      </c>
      <c r="AS670" s="1" t="s">
        <v>52</v>
      </c>
      <c r="AT670" s="9">
        <f t="shared" si="296"/>
        <v>43333</v>
      </c>
      <c r="AU670" s="9">
        <f t="shared" si="297"/>
        <v>43313</v>
      </c>
      <c r="AV670" s="9">
        <v>44798</v>
      </c>
      <c r="AW670" s="11">
        <f t="shared" si="298"/>
        <v>4.0136986301369859</v>
      </c>
      <c r="AX670">
        <v>10</v>
      </c>
      <c r="AY670" s="12">
        <v>0.05</v>
      </c>
      <c r="AZ670">
        <f t="shared" si="299"/>
        <v>9.5000000000000001E-2</v>
      </c>
      <c r="BA670" s="13">
        <f t="shared" si="300"/>
        <v>1174950</v>
      </c>
      <c r="BB670" s="17" t="s">
        <v>2189</v>
      </c>
      <c r="BC670">
        <f>MATCH(BB670,MONTHLY_INDEX!$A:$A,0)</f>
        <v>798</v>
      </c>
      <c r="BD670">
        <f>MATCH(AU670,MONTHLY_INDEX!$1:$1,0)</f>
        <v>80</v>
      </c>
      <c r="BE670">
        <f>INDEX(MONTHLY_INDEX!$1:$1048576,Final!BC670,Final!BD670)</f>
        <v>96</v>
      </c>
      <c r="BF670">
        <f>MATCH($BF$1,MONTHLY_INDEX!$1:$1,0)</f>
        <v>127</v>
      </c>
      <c r="BG670">
        <f>INDEX(MONTHLY_INDEX!$1:$1048576,Final!BC670,Final!BF670)</f>
        <v>95.3</v>
      </c>
      <c r="BH670" s="23">
        <f t="shared" si="308"/>
        <v>-7.2916666666666963E-3</v>
      </c>
      <c r="BI670" s="14">
        <f t="shared" si="309"/>
        <v>1166382.65625</v>
      </c>
      <c r="BJ670" s="14">
        <f t="shared" si="310"/>
        <v>444743.30461258558</v>
      </c>
      <c r="BK670" s="15">
        <f t="shared" si="301"/>
        <v>721639.35163741442</v>
      </c>
      <c r="BL670" s="52">
        <v>0</v>
      </c>
      <c r="BM670" s="15">
        <f t="shared" si="311"/>
        <v>721639.35163741442</v>
      </c>
    </row>
    <row r="671" spans="1:65">
      <c r="A671" s="8">
        <v>669</v>
      </c>
      <c r="B671" s="1" t="s">
        <v>44</v>
      </c>
      <c r="C671" s="1">
        <v>1500</v>
      </c>
      <c r="D671" s="1" t="s">
        <v>60</v>
      </c>
      <c r="E671" s="1">
        <v>150000031</v>
      </c>
      <c r="F671" s="1" t="s">
        <v>60</v>
      </c>
      <c r="G671" s="1" t="s">
        <v>100</v>
      </c>
      <c r="H671" s="1">
        <v>12</v>
      </c>
      <c r="I671" s="1" t="s">
        <v>52</v>
      </c>
      <c r="J671" s="1" t="s">
        <v>49</v>
      </c>
      <c r="K671" s="1">
        <v>17406001</v>
      </c>
      <c r="L671" s="1" t="s">
        <v>50</v>
      </c>
      <c r="M671" s="1" t="s">
        <v>51</v>
      </c>
      <c r="N671" s="1" t="s">
        <v>64</v>
      </c>
      <c r="O671" s="1" t="s">
        <v>65</v>
      </c>
      <c r="P671" s="1" t="s">
        <v>66</v>
      </c>
      <c r="Q671" s="1" t="s">
        <v>67</v>
      </c>
      <c r="R671" s="1" t="s">
        <v>87</v>
      </c>
      <c r="S671" s="1" t="s">
        <v>88</v>
      </c>
      <c r="T671" s="2">
        <v>43333</v>
      </c>
      <c r="U671" s="2">
        <v>43333</v>
      </c>
      <c r="V671" s="1" t="s">
        <v>52</v>
      </c>
      <c r="W671" s="3">
        <v>1</v>
      </c>
      <c r="X671" s="1" t="s">
        <v>53</v>
      </c>
      <c r="Y671" s="4">
        <v>582750</v>
      </c>
      <c r="Z671" s="4">
        <v>-76342</v>
      </c>
      <c r="AA671" s="4">
        <v>0</v>
      </c>
      <c r="AB671" s="4">
        <v>0</v>
      </c>
      <c r="AC671" s="4">
        <v>0</v>
      </c>
      <c r="AD671" s="4">
        <v>582750</v>
      </c>
      <c r="AE671" s="5">
        <v>1685</v>
      </c>
      <c r="AF671" s="1" t="s">
        <v>70</v>
      </c>
      <c r="AG671" s="1" t="s">
        <v>71</v>
      </c>
      <c r="AH671" s="1" t="s">
        <v>89</v>
      </c>
      <c r="AI671" s="1" t="s">
        <v>57</v>
      </c>
      <c r="AJ671" s="5">
        <v>10950</v>
      </c>
      <c r="AK671" s="4">
        <v>-6045</v>
      </c>
      <c r="AL671" s="4">
        <v>0</v>
      </c>
      <c r="AM671" s="4">
        <v>0</v>
      </c>
      <c r="AN671" s="4">
        <v>0</v>
      </c>
      <c r="AO671" s="4">
        <v>-82387</v>
      </c>
      <c r="AP671" s="4">
        <v>-82387</v>
      </c>
      <c r="AQ671" s="4">
        <v>0</v>
      </c>
      <c r="AR671" s="4">
        <v>500363</v>
      </c>
      <c r="AS671" s="1" t="s">
        <v>52</v>
      </c>
      <c r="AT671" s="9">
        <f t="shared" si="296"/>
        <v>43333</v>
      </c>
      <c r="AU671" s="9">
        <f t="shared" si="297"/>
        <v>43313</v>
      </c>
      <c r="AV671" s="9">
        <v>44798</v>
      </c>
      <c r="AW671" s="11">
        <f t="shared" si="298"/>
        <v>4.0136986301369859</v>
      </c>
      <c r="AX671">
        <v>10</v>
      </c>
      <c r="AY671" s="12">
        <v>0.05</v>
      </c>
      <c r="AZ671">
        <f t="shared" si="299"/>
        <v>9.5000000000000001E-2</v>
      </c>
      <c r="BA671" s="13">
        <f t="shared" si="300"/>
        <v>582750</v>
      </c>
      <c r="BB671" s="17" t="s">
        <v>1973</v>
      </c>
      <c r="BC671">
        <f>MATCH(BB671,MONTHLY_INDEX!$A:$A,0)</f>
        <v>690</v>
      </c>
      <c r="BD671">
        <f>MATCH(AU671,MONTHLY_INDEX!$1:$1,0)</f>
        <v>80</v>
      </c>
      <c r="BE671">
        <f>INDEX(MONTHLY_INDEX!$1:$1048576,Final!BC671,Final!BD671)</f>
        <v>110</v>
      </c>
      <c r="BF671">
        <f>MATCH($BF$1,MONTHLY_INDEX!$1:$1,0)</f>
        <v>127</v>
      </c>
      <c r="BG671">
        <f>INDEX(MONTHLY_INDEX!$1:$1048576,Final!BC671,Final!BF671)</f>
        <v>145.69999999999999</v>
      </c>
      <c r="BH671" s="23">
        <f t="shared" si="308"/>
        <v>0.32454545454545441</v>
      </c>
      <c r="BI671" s="14">
        <f t="shared" si="309"/>
        <v>771878.86363636365</v>
      </c>
      <c r="BJ671" s="14">
        <f t="shared" si="310"/>
        <v>294318.46807285177</v>
      </c>
      <c r="BK671" s="15">
        <f t="shared" si="301"/>
        <v>477560.39556351188</v>
      </c>
      <c r="BL671" s="52">
        <v>0</v>
      </c>
      <c r="BM671" s="15">
        <f t="shared" si="311"/>
        <v>477560.39556351188</v>
      </c>
    </row>
    <row r="672" spans="1:65">
      <c r="A672" s="8">
        <v>670</v>
      </c>
      <c r="B672" s="1" t="s">
        <v>44</v>
      </c>
      <c r="C672" s="1">
        <v>1500</v>
      </c>
      <c r="D672" s="1" t="s">
        <v>60</v>
      </c>
      <c r="E672" s="1">
        <v>150000031</v>
      </c>
      <c r="F672" s="1" t="s">
        <v>60</v>
      </c>
      <c r="G672" s="1" t="s">
        <v>101</v>
      </c>
      <c r="H672" s="1">
        <v>13</v>
      </c>
      <c r="I672" s="1" t="s">
        <v>52</v>
      </c>
      <c r="J672" s="1" t="s">
        <v>49</v>
      </c>
      <c r="K672" s="1">
        <v>17406001</v>
      </c>
      <c r="L672" s="1" t="s">
        <v>50</v>
      </c>
      <c r="M672" s="1" t="s">
        <v>51</v>
      </c>
      <c r="N672" s="1" t="s">
        <v>64</v>
      </c>
      <c r="O672" s="1" t="s">
        <v>65</v>
      </c>
      <c r="P672" s="1" t="s">
        <v>66</v>
      </c>
      <c r="Q672" s="1" t="s">
        <v>67</v>
      </c>
      <c r="R672" s="1" t="s">
        <v>87</v>
      </c>
      <c r="S672" s="1" t="s">
        <v>88</v>
      </c>
      <c r="T672" s="2">
        <v>43333</v>
      </c>
      <c r="U672" s="2">
        <v>43333</v>
      </c>
      <c r="V672" s="1" t="s">
        <v>52</v>
      </c>
      <c r="W672" s="3">
        <v>1</v>
      </c>
      <c r="X672" s="1" t="s">
        <v>53</v>
      </c>
      <c r="Y672" s="4">
        <v>9976171</v>
      </c>
      <c r="Z672" s="4">
        <v>-1306915</v>
      </c>
      <c r="AA672" s="4">
        <v>0</v>
      </c>
      <c r="AB672" s="4">
        <v>0</v>
      </c>
      <c r="AC672" s="4">
        <v>0</v>
      </c>
      <c r="AD672" s="4">
        <v>9976171</v>
      </c>
      <c r="AE672" s="5">
        <v>1685</v>
      </c>
      <c r="AF672" s="1" t="s">
        <v>70</v>
      </c>
      <c r="AG672" s="1" t="s">
        <v>71</v>
      </c>
      <c r="AH672" s="1" t="s">
        <v>89</v>
      </c>
      <c r="AI672" s="1" t="s">
        <v>57</v>
      </c>
      <c r="AJ672" s="5">
        <v>10950</v>
      </c>
      <c r="AK672" s="4">
        <v>-103488</v>
      </c>
      <c r="AL672" s="4">
        <v>0</v>
      </c>
      <c r="AM672" s="4">
        <v>0</v>
      </c>
      <c r="AN672" s="4">
        <v>0</v>
      </c>
      <c r="AO672" s="4">
        <v>-1410403</v>
      </c>
      <c r="AP672" s="4">
        <v>-1410403</v>
      </c>
      <c r="AQ672" s="4">
        <v>0</v>
      </c>
      <c r="AR672" s="4">
        <v>8565768</v>
      </c>
      <c r="AS672" s="1" t="s">
        <v>52</v>
      </c>
      <c r="AT672" s="9">
        <f t="shared" si="296"/>
        <v>43333</v>
      </c>
      <c r="AU672" s="9">
        <f t="shared" si="297"/>
        <v>43313</v>
      </c>
      <c r="AV672" s="9">
        <v>44798</v>
      </c>
      <c r="AW672" s="11">
        <f t="shared" si="298"/>
        <v>4.0136986301369859</v>
      </c>
      <c r="AX672">
        <v>25</v>
      </c>
      <c r="AY672" s="12">
        <v>0.05</v>
      </c>
      <c r="AZ672">
        <f t="shared" si="299"/>
        <v>3.7999999999999999E-2</v>
      </c>
      <c r="BA672" s="13">
        <f t="shared" si="300"/>
        <v>9976171</v>
      </c>
      <c r="BB672" s="17" t="s">
        <v>2189</v>
      </c>
      <c r="BC672">
        <f>MATCH(BB672,MONTHLY_INDEX!$A:$A,0)</f>
        <v>798</v>
      </c>
      <c r="BD672">
        <f>MATCH(AU672,MONTHLY_INDEX!$1:$1,0)</f>
        <v>80</v>
      </c>
      <c r="BE672">
        <f>INDEX(MONTHLY_INDEX!$1:$1048576,Final!BC672,Final!BD672)</f>
        <v>96</v>
      </c>
      <c r="BF672">
        <f>MATCH($BF$1,MONTHLY_INDEX!$1:$1,0)</f>
        <v>127</v>
      </c>
      <c r="BG672">
        <f>INDEX(MONTHLY_INDEX!$1:$1048576,Final!BC672,Final!BF672)</f>
        <v>95.3</v>
      </c>
      <c r="BH672" s="23">
        <f t="shared" si="308"/>
        <v>-7.2916666666666963E-3</v>
      </c>
      <c r="BI672" s="14">
        <f t="shared" si="309"/>
        <v>9903428.0864583328</v>
      </c>
      <c r="BJ672" s="14">
        <f t="shared" si="310"/>
        <v>1510476.2782825625</v>
      </c>
      <c r="BK672" s="15">
        <f t="shared" si="301"/>
        <v>8392951.8081757706</v>
      </c>
      <c r="BL672" s="52">
        <v>0</v>
      </c>
      <c r="BM672" s="15">
        <f t="shared" si="311"/>
        <v>8392951.8081757706</v>
      </c>
    </row>
    <row r="673" spans="1:65">
      <c r="A673" s="8">
        <v>671</v>
      </c>
      <c r="B673" s="1" t="s">
        <v>44</v>
      </c>
      <c r="C673" s="1">
        <v>1500</v>
      </c>
      <c r="D673" s="1" t="s">
        <v>60</v>
      </c>
      <c r="E673" s="1">
        <v>150000031</v>
      </c>
      <c r="F673" s="1" t="s">
        <v>60</v>
      </c>
      <c r="G673" s="1" t="s">
        <v>102</v>
      </c>
      <c r="H673" s="1">
        <v>14</v>
      </c>
      <c r="I673" s="1" t="s">
        <v>52</v>
      </c>
      <c r="J673" s="1" t="s">
        <v>49</v>
      </c>
      <c r="K673" s="1">
        <v>17406001</v>
      </c>
      <c r="L673" s="1" t="s">
        <v>50</v>
      </c>
      <c r="M673" s="1" t="s">
        <v>51</v>
      </c>
      <c r="N673" s="1" t="s">
        <v>64</v>
      </c>
      <c r="O673" s="1" t="s">
        <v>65</v>
      </c>
      <c r="P673" s="1" t="s">
        <v>66</v>
      </c>
      <c r="Q673" s="1" t="s">
        <v>67</v>
      </c>
      <c r="R673" s="1" t="s">
        <v>87</v>
      </c>
      <c r="S673" s="1" t="s">
        <v>88</v>
      </c>
      <c r="T673" s="2">
        <v>43333</v>
      </c>
      <c r="U673" s="2">
        <v>43333</v>
      </c>
      <c r="V673" s="1" t="s">
        <v>52</v>
      </c>
      <c r="W673" s="3">
        <v>1</v>
      </c>
      <c r="X673" s="1" t="s">
        <v>53</v>
      </c>
      <c r="Y673" s="4">
        <v>21103901</v>
      </c>
      <c r="Z673" s="4">
        <v>-2764690</v>
      </c>
      <c r="AA673" s="4">
        <v>0</v>
      </c>
      <c r="AB673" s="4">
        <v>0</v>
      </c>
      <c r="AC673" s="4">
        <v>0</v>
      </c>
      <c r="AD673" s="4">
        <v>21103901</v>
      </c>
      <c r="AE673" s="5">
        <v>1685</v>
      </c>
      <c r="AF673" s="1" t="s">
        <v>70</v>
      </c>
      <c r="AG673" s="1" t="s">
        <v>71</v>
      </c>
      <c r="AH673" s="1" t="s">
        <v>89</v>
      </c>
      <c r="AI673" s="1" t="s">
        <v>57</v>
      </c>
      <c r="AJ673" s="5">
        <v>10950</v>
      </c>
      <c r="AK673" s="4">
        <v>-218921</v>
      </c>
      <c r="AL673" s="4">
        <v>0</v>
      </c>
      <c r="AM673" s="4">
        <v>0</v>
      </c>
      <c r="AN673" s="4">
        <v>0</v>
      </c>
      <c r="AO673" s="4">
        <v>-2983611</v>
      </c>
      <c r="AP673" s="4">
        <v>-2983611</v>
      </c>
      <c r="AQ673" s="4">
        <v>0</v>
      </c>
      <c r="AR673" s="4">
        <v>18120290</v>
      </c>
      <c r="AS673" s="1" t="s">
        <v>52</v>
      </c>
      <c r="AT673" s="9">
        <f t="shared" si="296"/>
        <v>43333</v>
      </c>
      <c r="AU673" s="9">
        <f t="shared" si="297"/>
        <v>43313</v>
      </c>
      <c r="AV673" s="9">
        <v>44798</v>
      </c>
      <c r="AW673" s="11">
        <f t="shared" si="298"/>
        <v>4.0136986301369859</v>
      </c>
      <c r="AX673">
        <v>25</v>
      </c>
      <c r="AY673" s="12">
        <v>0.05</v>
      </c>
      <c r="AZ673">
        <f t="shared" si="299"/>
        <v>3.7999999999999999E-2</v>
      </c>
      <c r="BA673" s="13">
        <f t="shared" si="300"/>
        <v>21103901</v>
      </c>
      <c r="BB673" s="17" t="s">
        <v>2189</v>
      </c>
      <c r="BC673">
        <f>MATCH(BB673,MONTHLY_INDEX!$A:$A,0)</f>
        <v>798</v>
      </c>
      <c r="BD673">
        <f>MATCH(AU673,MONTHLY_INDEX!$1:$1,0)</f>
        <v>80</v>
      </c>
      <c r="BE673">
        <f>INDEX(MONTHLY_INDEX!$1:$1048576,Final!BC673,Final!BD673)</f>
        <v>96</v>
      </c>
      <c r="BF673">
        <f>MATCH($BF$1,MONTHLY_INDEX!$1:$1,0)</f>
        <v>127</v>
      </c>
      <c r="BG673">
        <f>INDEX(MONTHLY_INDEX!$1:$1048576,Final!BC673,Final!BF673)</f>
        <v>95.3</v>
      </c>
      <c r="BH673" s="23">
        <f t="shared" si="308"/>
        <v>-7.2916666666666963E-3</v>
      </c>
      <c r="BI673" s="14">
        <f t="shared" si="309"/>
        <v>20950018.388541665</v>
      </c>
      <c r="BJ673" s="14">
        <f t="shared" si="310"/>
        <v>3195308.2840825049</v>
      </c>
      <c r="BK673" s="15">
        <f t="shared" si="301"/>
        <v>17754710.104459159</v>
      </c>
      <c r="BL673" s="52">
        <v>0</v>
      </c>
      <c r="BM673" s="15">
        <f t="shared" si="311"/>
        <v>17754710.104459159</v>
      </c>
    </row>
    <row r="674" spans="1:65">
      <c r="A674" s="8">
        <v>672</v>
      </c>
      <c r="B674" s="1" t="s">
        <v>44</v>
      </c>
      <c r="C674" s="1">
        <v>1500</v>
      </c>
      <c r="D674" s="1" t="s">
        <v>60</v>
      </c>
      <c r="E674" s="1">
        <v>150000031</v>
      </c>
      <c r="F674" s="1" t="s">
        <v>60</v>
      </c>
      <c r="G674" s="1" t="s">
        <v>103</v>
      </c>
      <c r="H674" s="1">
        <v>15</v>
      </c>
      <c r="I674" s="1" t="s">
        <v>52</v>
      </c>
      <c r="J674" s="1" t="s">
        <v>49</v>
      </c>
      <c r="K674" s="1">
        <v>17406001</v>
      </c>
      <c r="L674" s="1" t="s">
        <v>50</v>
      </c>
      <c r="M674" s="1" t="s">
        <v>51</v>
      </c>
      <c r="N674" s="1" t="s">
        <v>64</v>
      </c>
      <c r="O674" s="1" t="s">
        <v>65</v>
      </c>
      <c r="P674" s="1" t="s">
        <v>66</v>
      </c>
      <c r="Q674" s="1" t="s">
        <v>67</v>
      </c>
      <c r="R674" s="1" t="s">
        <v>87</v>
      </c>
      <c r="S674" s="1" t="s">
        <v>88</v>
      </c>
      <c r="T674" s="2">
        <v>43333</v>
      </c>
      <c r="U674" s="2">
        <v>43333</v>
      </c>
      <c r="V674" s="1" t="s">
        <v>52</v>
      </c>
      <c r="W674" s="3">
        <v>1</v>
      </c>
      <c r="X674" s="1" t="s">
        <v>53</v>
      </c>
      <c r="Y674" s="4">
        <v>580650</v>
      </c>
      <c r="Z674" s="4">
        <v>-76066</v>
      </c>
      <c r="AA674" s="4">
        <v>0</v>
      </c>
      <c r="AB674" s="4">
        <v>0</v>
      </c>
      <c r="AC674" s="4">
        <v>0</v>
      </c>
      <c r="AD674" s="4">
        <v>580650</v>
      </c>
      <c r="AE674" s="5">
        <v>1685</v>
      </c>
      <c r="AF674" s="1" t="s">
        <v>70</v>
      </c>
      <c r="AG674" s="1" t="s">
        <v>71</v>
      </c>
      <c r="AH674" s="1" t="s">
        <v>89</v>
      </c>
      <c r="AI674" s="1" t="s">
        <v>57</v>
      </c>
      <c r="AJ674" s="5">
        <v>10950</v>
      </c>
      <c r="AK674" s="4">
        <v>-6023</v>
      </c>
      <c r="AL674" s="4">
        <v>0</v>
      </c>
      <c r="AM674" s="4">
        <v>0</v>
      </c>
      <c r="AN674" s="4">
        <v>0</v>
      </c>
      <c r="AO674" s="4">
        <v>-82089</v>
      </c>
      <c r="AP674" s="4">
        <v>-82089</v>
      </c>
      <c r="AQ674" s="4">
        <v>0</v>
      </c>
      <c r="AR674" s="4">
        <v>498561</v>
      </c>
      <c r="AS674" s="1" t="s">
        <v>52</v>
      </c>
      <c r="AT674" s="9">
        <f t="shared" si="296"/>
        <v>43333</v>
      </c>
      <c r="AU674" s="9">
        <f t="shared" si="297"/>
        <v>43313</v>
      </c>
      <c r="AV674" s="9">
        <v>44798</v>
      </c>
      <c r="AW674" s="11">
        <f t="shared" si="298"/>
        <v>4.0136986301369859</v>
      </c>
      <c r="AX674">
        <v>10</v>
      </c>
      <c r="AY674" s="12">
        <v>0.05</v>
      </c>
      <c r="AZ674">
        <f t="shared" si="299"/>
        <v>9.5000000000000001E-2</v>
      </c>
      <c r="BA674" s="13">
        <f t="shared" si="300"/>
        <v>580650</v>
      </c>
      <c r="BB674" s="17" t="s">
        <v>1941</v>
      </c>
      <c r="BC674">
        <f>MATCH(BB674,MONTHLY_INDEX!$A:$A,0)</f>
        <v>674</v>
      </c>
      <c r="BD674">
        <f>MATCH(AU674,MONTHLY_INDEX!$1:$1,0)</f>
        <v>80</v>
      </c>
      <c r="BE674">
        <f>INDEX(MONTHLY_INDEX!$1:$1048576,Final!BC674,Final!BD674)</f>
        <v>105.1</v>
      </c>
      <c r="BF674">
        <f>MATCH($BF$1,MONTHLY_INDEX!$1:$1,0)</f>
        <v>127</v>
      </c>
      <c r="BG674">
        <f>INDEX(MONTHLY_INDEX!$1:$1048576,Final!BC674,Final!BF674)</f>
        <v>122.8</v>
      </c>
      <c r="BH674" s="23">
        <f t="shared" si="308"/>
        <v>0.16841103710751668</v>
      </c>
      <c r="BI674" s="14">
        <f t="shared" si="309"/>
        <v>678437.86869647959</v>
      </c>
      <c r="BJ674" s="14">
        <f t="shared" si="310"/>
        <v>258689.28870091107</v>
      </c>
      <c r="BK674" s="15">
        <f t="shared" si="301"/>
        <v>419748.57999556849</v>
      </c>
      <c r="BL674" s="52">
        <v>0</v>
      </c>
      <c r="BM674" s="15">
        <f t="shared" si="311"/>
        <v>419748.57999556849</v>
      </c>
    </row>
    <row r="675" spans="1:65">
      <c r="A675" s="8">
        <v>673</v>
      </c>
      <c r="B675" s="1" t="s">
        <v>44</v>
      </c>
      <c r="C675" s="1">
        <v>1500</v>
      </c>
      <c r="D675" s="1" t="s">
        <v>60</v>
      </c>
      <c r="E675" s="1">
        <v>150000031</v>
      </c>
      <c r="F675" s="1" t="s">
        <v>60</v>
      </c>
      <c r="G675" s="1" t="s">
        <v>104</v>
      </c>
      <c r="H675" s="1">
        <v>16</v>
      </c>
      <c r="I675" s="1" t="s">
        <v>52</v>
      </c>
      <c r="J675" s="1" t="s">
        <v>49</v>
      </c>
      <c r="K675" s="1">
        <v>17406001</v>
      </c>
      <c r="L675" s="1" t="s">
        <v>50</v>
      </c>
      <c r="M675" s="1" t="s">
        <v>51</v>
      </c>
      <c r="N675" s="1" t="s">
        <v>64</v>
      </c>
      <c r="O675" s="1" t="s">
        <v>65</v>
      </c>
      <c r="P675" s="1" t="s">
        <v>66</v>
      </c>
      <c r="Q675" s="1" t="s">
        <v>67</v>
      </c>
      <c r="R675" s="1" t="s">
        <v>87</v>
      </c>
      <c r="S675" s="1" t="s">
        <v>88</v>
      </c>
      <c r="T675" s="2">
        <v>43333</v>
      </c>
      <c r="U675" s="2">
        <v>43333</v>
      </c>
      <c r="V675" s="1" t="s">
        <v>52</v>
      </c>
      <c r="W675" s="3">
        <v>1</v>
      </c>
      <c r="X675" s="1" t="s">
        <v>53</v>
      </c>
      <c r="Y675" s="4">
        <v>175035</v>
      </c>
      <c r="Z675" s="4">
        <v>-22929</v>
      </c>
      <c r="AA675" s="4">
        <v>0</v>
      </c>
      <c r="AB675" s="4">
        <v>0</v>
      </c>
      <c r="AC675" s="4">
        <v>0</v>
      </c>
      <c r="AD675" s="4">
        <v>175035</v>
      </c>
      <c r="AE675" s="5">
        <v>1685</v>
      </c>
      <c r="AF675" s="1" t="s">
        <v>70</v>
      </c>
      <c r="AG675" s="1" t="s">
        <v>71</v>
      </c>
      <c r="AH675" s="1" t="s">
        <v>89</v>
      </c>
      <c r="AI675" s="1" t="s">
        <v>57</v>
      </c>
      <c r="AJ675" s="5">
        <v>10950</v>
      </c>
      <c r="AK675" s="4">
        <v>-1816</v>
      </c>
      <c r="AL675" s="4">
        <v>0</v>
      </c>
      <c r="AM675" s="4">
        <v>0</v>
      </c>
      <c r="AN675" s="4">
        <v>0</v>
      </c>
      <c r="AO675" s="4">
        <v>-24745</v>
      </c>
      <c r="AP675" s="4">
        <v>-24745</v>
      </c>
      <c r="AQ675" s="4">
        <v>0</v>
      </c>
      <c r="AR675" s="4">
        <v>150290</v>
      </c>
      <c r="AS675" s="1" t="s">
        <v>52</v>
      </c>
      <c r="AT675" s="9">
        <f t="shared" si="296"/>
        <v>43333</v>
      </c>
      <c r="AU675" s="9">
        <f t="shared" si="297"/>
        <v>43313</v>
      </c>
      <c r="AV675" s="9">
        <v>44798</v>
      </c>
      <c r="AW675" s="11">
        <f t="shared" si="298"/>
        <v>4.0136986301369859</v>
      </c>
      <c r="AX675">
        <v>10</v>
      </c>
      <c r="AY675" s="12">
        <v>0.05</v>
      </c>
      <c r="AZ675">
        <f t="shared" si="299"/>
        <v>9.5000000000000001E-2</v>
      </c>
      <c r="BA675" s="13">
        <f t="shared" si="300"/>
        <v>175035</v>
      </c>
      <c r="BB675" s="17" t="s">
        <v>1877</v>
      </c>
      <c r="BC675">
        <f>MATCH(BB675,MONTHLY_INDEX!$A:$A,0)</f>
        <v>642</v>
      </c>
      <c r="BD675">
        <f>MATCH(AU675,MONTHLY_INDEX!$1:$1,0)</f>
        <v>80</v>
      </c>
      <c r="BE675">
        <f>INDEX(MONTHLY_INDEX!$1:$1048576,Final!BC675,Final!BD675)</f>
        <v>79.099999999999994</v>
      </c>
      <c r="BF675">
        <f>MATCH($BF$1,MONTHLY_INDEX!$1:$1,0)</f>
        <v>127</v>
      </c>
      <c r="BG675">
        <f>INDEX(MONTHLY_INDEX!$1:$1048576,Final!BC675,Final!BF675)</f>
        <v>94</v>
      </c>
      <c r="BH675" s="23">
        <f t="shared" si="308"/>
        <v>0.18836915297092297</v>
      </c>
      <c r="BI675" s="14">
        <f t="shared" si="309"/>
        <v>208006.19469026552</v>
      </c>
      <c r="BJ675" s="14">
        <f t="shared" si="310"/>
        <v>79313.046975390971</v>
      </c>
      <c r="BK675" s="15">
        <f t="shared" si="301"/>
        <v>128693.14771487455</v>
      </c>
      <c r="BL675" s="52">
        <v>0</v>
      </c>
      <c r="BM675" s="15">
        <f t="shared" si="311"/>
        <v>128693.14771487455</v>
      </c>
    </row>
    <row r="676" spans="1:65">
      <c r="A676" s="8">
        <v>674</v>
      </c>
      <c r="B676" s="1" t="s">
        <v>44</v>
      </c>
      <c r="C676" s="1">
        <v>1500</v>
      </c>
      <c r="D676" s="1" t="s">
        <v>60</v>
      </c>
      <c r="E676" s="1">
        <v>150000031</v>
      </c>
      <c r="F676" s="1" t="s">
        <v>60</v>
      </c>
      <c r="G676" s="1" t="s">
        <v>105</v>
      </c>
      <c r="H676" s="1">
        <v>17</v>
      </c>
      <c r="I676" s="1" t="s">
        <v>52</v>
      </c>
      <c r="J676" s="1" t="s">
        <v>49</v>
      </c>
      <c r="K676" s="1">
        <v>17406001</v>
      </c>
      <c r="L676" s="1" t="s">
        <v>50</v>
      </c>
      <c r="M676" s="1" t="s">
        <v>51</v>
      </c>
      <c r="N676" s="1" t="s">
        <v>64</v>
      </c>
      <c r="O676" s="1" t="s">
        <v>65</v>
      </c>
      <c r="P676" s="1" t="s">
        <v>66</v>
      </c>
      <c r="Q676" s="1" t="s">
        <v>67</v>
      </c>
      <c r="R676" s="1" t="s">
        <v>87</v>
      </c>
      <c r="S676" s="1" t="s">
        <v>88</v>
      </c>
      <c r="T676" s="2">
        <v>43333</v>
      </c>
      <c r="U676" s="2">
        <v>43333</v>
      </c>
      <c r="V676" s="1" t="s">
        <v>52</v>
      </c>
      <c r="W676" s="3">
        <v>1</v>
      </c>
      <c r="X676" s="1" t="s">
        <v>53</v>
      </c>
      <c r="Y676" s="4">
        <v>132796</v>
      </c>
      <c r="Z676" s="4">
        <v>-17395</v>
      </c>
      <c r="AA676" s="4">
        <v>0</v>
      </c>
      <c r="AB676" s="4">
        <v>0</v>
      </c>
      <c r="AC676" s="4">
        <v>0</v>
      </c>
      <c r="AD676" s="4">
        <v>132796</v>
      </c>
      <c r="AE676" s="5">
        <v>1685</v>
      </c>
      <c r="AF676" s="1" t="s">
        <v>70</v>
      </c>
      <c r="AG676" s="1" t="s">
        <v>71</v>
      </c>
      <c r="AH676" s="1" t="s">
        <v>89</v>
      </c>
      <c r="AI676" s="1" t="s">
        <v>57</v>
      </c>
      <c r="AJ676" s="5">
        <v>10950</v>
      </c>
      <c r="AK676" s="4">
        <v>-1378</v>
      </c>
      <c r="AL676" s="4">
        <v>0</v>
      </c>
      <c r="AM676" s="4">
        <v>0</v>
      </c>
      <c r="AN676" s="4">
        <v>0</v>
      </c>
      <c r="AO676" s="4">
        <v>-18773</v>
      </c>
      <c r="AP676" s="4">
        <v>-18773</v>
      </c>
      <c r="AQ676" s="4">
        <v>0</v>
      </c>
      <c r="AR676" s="4">
        <v>114023</v>
      </c>
      <c r="AS676" s="1" t="s">
        <v>52</v>
      </c>
      <c r="AT676" s="9">
        <f t="shared" si="296"/>
        <v>43333</v>
      </c>
      <c r="AU676" s="9">
        <f t="shared" si="297"/>
        <v>43313</v>
      </c>
      <c r="AV676" s="9">
        <v>44798</v>
      </c>
      <c r="AW676" s="11">
        <f t="shared" si="298"/>
        <v>4.0136986301369859</v>
      </c>
      <c r="AX676">
        <v>10</v>
      </c>
      <c r="AY676" s="12">
        <v>0.05</v>
      </c>
      <c r="AZ676">
        <f t="shared" si="299"/>
        <v>9.5000000000000001E-2</v>
      </c>
      <c r="BA676" s="13">
        <f t="shared" si="300"/>
        <v>132796</v>
      </c>
      <c r="BB676" s="17" t="s">
        <v>2189</v>
      </c>
      <c r="BC676">
        <f>MATCH(BB676,MONTHLY_INDEX!$A:$A,0)</f>
        <v>798</v>
      </c>
      <c r="BD676">
        <f>MATCH(AU676,MONTHLY_INDEX!$1:$1,0)</f>
        <v>80</v>
      </c>
      <c r="BE676">
        <f>INDEX(MONTHLY_INDEX!$1:$1048576,Final!BC676,Final!BD676)</f>
        <v>96</v>
      </c>
      <c r="BF676">
        <f>MATCH($BF$1,MONTHLY_INDEX!$1:$1,0)</f>
        <v>127</v>
      </c>
      <c r="BG676">
        <f>INDEX(MONTHLY_INDEX!$1:$1048576,Final!BC676,Final!BF676)</f>
        <v>95.3</v>
      </c>
      <c r="BH676" s="23">
        <f t="shared" si="308"/>
        <v>-7.2916666666666963E-3</v>
      </c>
      <c r="BI676" s="14">
        <f t="shared" si="309"/>
        <v>131827.69583333333</v>
      </c>
      <c r="BJ676" s="14">
        <f t="shared" si="310"/>
        <v>50266.0810071347</v>
      </c>
      <c r="BK676" s="15">
        <f t="shared" si="301"/>
        <v>81561.614826198638</v>
      </c>
      <c r="BL676" s="52">
        <v>0</v>
      </c>
      <c r="BM676" s="15">
        <f t="shared" si="311"/>
        <v>81561.614826198638</v>
      </c>
    </row>
    <row r="677" spans="1:65">
      <c r="A677" s="8">
        <v>675</v>
      </c>
      <c r="B677" s="1" t="s">
        <v>44</v>
      </c>
      <c r="C677" s="1">
        <v>1500</v>
      </c>
      <c r="D677" s="1" t="s">
        <v>60</v>
      </c>
      <c r="E677" s="1">
        <v>150000031</v>
      </c>
      <c r="F677" s="1" t="s">
        <v>60</v>
      </c>
      <c r="G677" s="1" t="s">
        <v>106</v>
      </c>
      <c r="H677" s="1">
        <v>18</v>
      </c>
      <c r="I677" s="1" t="s">
        <v>52</v>
      </c>
      <c r="J677" s="1" t="s">
        <v>49</v>
      </c>
      <c r="K677" s="1">
        <v>17406001</v>
      </c>
      <c r="L677" s="1" t="s">
        <v>50</v>
      </c>
      <c r="M677" s="1" t="s">
        <v>51</v>
      </c>
      <c r="N677" s="1" t="s">
        <v>64</v>
      </c>
      <c r="O677" s="1" t="s">
        <v>65</v>
      </c>
      <c r="P677" s="1" t="s">
        <v>66</v>
      </c>
      <c r="Q677" s="1" t="s">
        <v>67</v>
      </c>
      <c r="R677" s="1" t="s">
        <v>87</v>
      </c>
      <c r="S677" s="1" t="s">
        <v>88</v>
      </c>
      <c r="T677" s="2">
        <v>43333</v>
      </c>
      <c r="U677" s="2">
        <v>43333</v>
      </c>
      <c r="V677" s="1" t="s">
        <v>52</v>
      </c>
      <c r="W677" s="3">
        <v>1</v>
      </c>
      <c r="X677" s="1" t="s">
        <v>53</v>
      </c>
      <c r="Y677" s="4">
        <v>469552</v>
      </c>
      <c r="Z677" s="4">
        <v>-61512</v>
      </c>
      <c r="AA677" s="4">
        <v>0</v>
      </c>
      <c r="AB677" s="4">
        <v>0</v>
      </c>
      <c r="AC677" s="4">
        <v>0</v>
      </c>
      <c r="AD677" s="4">
        <v>469552</v>
      </c>
      <c r="AE677" s="5">
        <v>1685</v>
      </c>
      <c r="AF677" s="1" t="s">
        <v>70</v>
      </c>
      <c r="AG677" s="1" t="s">
        <v>71</v>
      </c>
      <c r="AH677" s="1" t="s">
        <v>89</v>
      </c>
      <c r="AI677" s="1" t="s">
        <v>57</v>
      </c>
      <c r="AJ677" s="5">
        <v>10950</v>
      </c>
      <c r="AK677" s="4">
        <v>-4871</v>
      </c>
      <c r="AL677" s="4">
        <v>0</v>
      </c>
      <c r="AM677" s="4">
        <v>0</v>
      </c>
      <c r="AN677" s="4">
        <v>0</v>
      </c>
      <c r="AO677" s="4">
        <v>-66383</v>
      </c>
      <c r="AP677" s="4">
        <v>-66383</v>
      </c>
      <c r="AQ677" s="4">
        <v>0</v>
      </c>
      <c r="AR677" s="4">
        <v>403169</v>
      </c>
      <c r="AS677" s="1" t="s">
        <v>52</v>
      </c>
      <c r="AT677" s="9">
        <f t="shared" si="296"/>
        <v>43333</v>
      </c>
      <c r="AU677" s="9">
        <f t="shared" si="297"/>
        <v>43313</v>
      </c>
      <c r="AV677" s="9">
        <v>44798</v>
      </c>
      <c r="AW677" s="11">
        <f t="shared" si="298"/>
        <v>4.0136986301369859</v>
      </c>
      <c r="AX677">
        <v>10</v>
      </c>
      <c r="AY677" s="12">
        <v>0.05</v>
      </c>
      <c r="AZ677">
        <f t="shared" si="299"/>
        <v>9.5000000000000001E-2</v>
      </c>
      <c r="BA677" s="13">
        <f t="shared" si="300"/>
        <v>469552</v>
      </c>
      <c r="BB677" s="17" t="s">
        <v>1871</v>
      </c>
      <c r="BC677">
        <f>MATCH(BB677,MONTHLY_INDEX!$A:$A,0)</f>
        <v>639</v>
      </c>
      <c r="BD677">
        <f>MATCH(AU677,MONTHLY_INDEX!$1:$1,0)</f>
        <v>80</v>
      </c>
      <c r="BE677">
        <f>INDEX(MONTHLY_INDEX!$1:$1048576,Final!BC677,Final!BD677)</f>
        <v>112.8</v>
      </c>
      <c r="BF677">
        <f>MATCH($BF$1,MONTHLY_INDEX!$1:$1,0)</f>
        <v>127</v>
      </c>
      <c r="BG677">
        <f>INDEX(MONTHLY_INDEX!$1:$1048576,Final!BC677,Final!BF677)</f>
        <v>116.2</v>
      </c>
      <c r="BH677" s="23">
        <f t="shared" si="308"/>
        <v>3.0141843971631256E-2</v>
      </c>
      <c r="BI677" s="14">
        <f t="shared" si="309"/>
        <v>483705.16312056739</v>
      </c>
      <c r="BJ677" s="14">
        <f t="shared" si="310"/>
        <v>184437.44130768481</v>
      </c>
      <c r="BK677" s="15">
        <f t="shared" si="301"/>
        <v>299267.72181288258</v>
      </c>
      <c r="BL677" s="52">
        <v>0</v>
      </c>
      <c r="BM677" s="15">
        <f t="shared" si="311"/>
        <v>299267.72181288258</v>
      </c>
    </row>
    <row r="678" spans="1:65">
      <c r="A678" s="8">
        <v>676</v>
      </c>
      <c r="B678" s="1" t="s">
        <v>44</v>
      </c>
      <c r="C678" s="1">
        <v>1500</v>
      </c>
      <c r="D678" s="1" t="s">
        <v>60</v>
      </c>
      <c r="E678" s="1">
        <v>150000031</v>
      </c>
      <c r="F678" s="1" t="s">
        <v>60</v>
      </c>
      <c r="G678" s="1" t="s">
        <v>107</v>
      </c>
      <c r="H678" s="1">
        <v>19</v>
      </c>
      <c r="I678" s="1" t="s">
        <v>52</v>
      </c>
      <c r="J678" s="1" t="s">
        <v>49</v>
      </c>
      <c r="K678" s="1">
        <v>17406001</v>
      </c>
      <c r="L678" s="1" t="s">
        <v>50</v>
      </c>
      <c r="M678" s="1" t="s">
        <v>51</v>
      </c>
      <c r="N678" s="1" t="s">
        <v>64</v>
      </c>
      <c r="O678" s="1" t="s">
        <v>65</v>
      </c>
      <c r="P678" s="1" t="s">
        <v>66</v>
      </c>
      <c r="Q678" s="1" t="s">
        <v>67</v>
      </c>
      <c r="R678" s="1" t="s">
        <v>87</v>
      </c>
      <c r="S678" s="1" t="s">
        <v>88</v>
      </c>
      <c r="T678" s="2">
        <v>43333</v>
      </c>
      <c r="U678" s="2">
        <v>43333</v>
      </c>
      <c r="V678" s="1" t="s">
        <v>52</v>
      </c>
      <c r="W678" s="3">
        <v>1</v>
      </c>
      <c r="X678" s="1" t="s">
        <v>53</v>
      </c>
      <c r="Y678" s="4">
        <v>6861326</v>
      </c>
      <c r="Z678" s="4">
        <v>-898859</v>
      </c>
      <c r="AA678" s="4">
        <v>0</v>
      </c>
      <c r="AB678" s="4">
        <v>0</v>
      </c>
      <c r="AC678" s="4">
        <v>0</v>
      </c>
      <c r="AD678" s="4">
        <v>6861326</v>
      </c>
      <c r="AE678" s="5">
        <v>1685</v>
      </c>
      <c r="AF678" s="1" t="s">
        <v>70</v>
      </c>
      <c r="AG678" s="1" t="s">
        <v>71</v>
      </c>
      <c r="AH678" s="1" t="s">
        <v>89</v>
      </c>
      <c r="AI678" s="1" t="s">
        <v>57</v>
      </c>
      <c r="AJ678" s="5">
        <v>10950</v>
      </c>
      <c r="AK678" s="4">
        <v>-71176</v>
      </c>
      <c r="AL678" s="4">
        <v>0</v>
      </c>
      <c r="AM678" s="4">
        <v>0</v>
      </c>
      <c r="AN678" s="4">
        <v>0</v>
      </c>
      <c r="AO678" s="4">
        <v>-970035</v>
      </c>
      <c r="AP678" s="4">
        <v>-970035</v>
      </c>
      <c r="AQ678" s="4">
        <v>0</v>
      </c>
      <c r="AR678" s="4">
        <v>5891291</v>
      </c>
      <c r="AS678" s="1" t="s">
        <v>52</v>
      </c>
      <c r="AT678" s="9">
        <f t="shared" si="296"/>
        <v>43333</v>
      </c>
      <c r="AU678" s="9">
        <f t="shared" si="297"/>
        <v>43313</v>
      </c>
      <c r="AV678" s="9">
        <v>44798</v>
      </c>
      <c r="AW678" s="11">
        <f t="shared" si="298"/>
        <v>4.0136986301369859</v>
      </c>
      <c r="AX678">
        <v>10</v>
      </c>
      <c r="AY678" s="12">
        <v>0.05</v>
      </c>
      <c r="AZ678">
        <f t="shared" si="299"/>
        <v>9.5000000000000001E-2</v>
      </c>
      <c r="BA678" s="13">
        <f t="shared" si="300"/>
        <v>6861326</v>
      </c>
      <c r="BI678" s="14">
        <f t="shared" ref="BI678:BI680" si="312">AR678</f>
        <v>5891291</v>
      </c>
      <c r="BJ678" s="14">
        <v>0</v>
      </c>
      <c r="BK678" s="14">
        <f t="shared" ref="BK678:BK680" si="313">AR678</f>
        <v>5891291</v>
      </c>
      <c r="BL678" s="52">
        <v>0</v>
      </c>
      <c r="BM678" s="15">
        <f t="shared" ref="BM678:BM680" si="314">AR678</f>
        <v>5891291</v>
      </c>
    </row>
    <row r="679" spans="1:65">
      <c r="A679" s="8">
        <v>677</v>
      </c>
      <c r="B679" s="1" t="s">
        <v>44</v>
      </c>
      <c r="C679" s="1">
        <v>1500</v>
      </c>
      <c r="D679" s="1" t="s">
        <v>60</v>
      </c>
      <c r="E679" s="1">
        <v>150000031</v>
      </c>
      <c r="F679" s="1" t="s">
        <v>60</v>
      </c>
      <c r="G679" s="1" t="s">
        <v>108</v>
      </c>
      <c r="H679" s="1">
        <v>20</v>
      </c>
      <c r="I679" s="1" t="s">
        <v>52</v>
      </c>
      <c r="J679" s="1" t="s">
        <v>49</v>
      </c>
      <c r="K679" s="1">
        <v>17406001</v>
      </c>
      <c r="L679" s="1" t="s">
        <v>50</v>
      </c>
      <c r="M679" s="1" t="s">
        <v>51</v>
      </c>
      <c r="N679" s="1" t="s">
        <v>64</v>
      </c>
      <c r="O679" s="1" t="s">
        <v>65</v>
      </c>
      <c r="P679" s="1" t="s">
        <v>66</v>
      </c>
      <c r="Q679" s="1" t="s">
        <v>67</v>
      </c>
      <c r="R679" s="1" t="s">
        <v>87</v>
      </c>
      <c r="S679" s="1" t="s">
        <v>88</v>
      </c>
      <c r="T679" s="2">
        <v>43333</v>
      </c>
      <c r="U679" s="2">
        <v>43333</v>
      </c>
      <c r="V679" s="1" t="s">
        <v>52</v>
      </c>
      <c r="W679" s="3">
        <v>1</v>
      </c>
      <c r="X679" s="1" t="s">
        <v>53</v>
      </c>
      <c r="Y679" s="4">
        <v>5552065</v>
      </c>
      <c r="Z679" s="4">
        <v>-727341</v>
      </c>
      <c r="AA679" s="4">
        <v>0</v>
      </c>
      <c r="AB679" s="4">
        <v>0</v>
      </c>
      <c r="AC679" s="4">
        <v>0</v>
      </c>
      <c r="AD679" s="4">
        <v>5552065</v>
      </c>
      <c r="AE679" s="5">
        <v>1685</v>
      </c>
      <c r="AF679" s="1" t="s">
        <v>70</v>
      </c>
      <c r="AG679" s="1" t="s">
        <v>71</v>
      </c>
      <c r="AH679" s="1" t="s">
        <v>89</v>
      </c>
      <c r="AI679" s="1" t="s">
        <v>57</v>
      </c>
      <c r="AJ679" s="5">
        <v>10950</v>
      </c>
      <c r="AK679" s="4">
        <v>-57594</v>
      </c>
      <c r="AL679" s="4">
        <v>0</v>
      </c>
      <c r="AM679" s="4">
        <v>0</v>
      </c>
      <c r="AN679" s="4">
        <v>0</v>
      </c>
      <c r="AO679" s="4">
        <v>-784935</v>
      </c>
      <c r="AP679" s="4">
        <v>-784935</v>
      </c>
      <c r="AQ679" s="4">
        <v>0</v>
      </c>
      <c r="AR679" s="4">
        <v>4767130</v>
      </c>
      <c r="AS679" s="1" t="s">
        <v>52</v>
      </c>
      <c r="AT679" s="9">
        <f t="shared" si="296"/>
        <v>43333</v>
      </c>
      <c r="AU679" s="9">
        <f t="shared" si="297"/>
        <v>43313</v>
      </c>
      <c r="AV679" s="9">
        <v>44798</v>
      </c>
      <c r="AW679" s="11">
        <f t="shared" si="298"/>
        <v>4.0136986301369859</v>
      </c>
      <c r="AX679">
        <v>10</v>
      </c>
      <c r="AY679" s="12">
        <v>0.05</v>
      </c>
      <c r="AZ679">
        <f t="shared" si="299"/>
        <v>9.5000000000000001E-2</v>
      </c>
      <c r="BA679" s="13">
        <f t="shared" si="300"/>
        <v>5552065</v>
      </c>
      <c r="BI679" s="14">
        <f t="shared" si="312"/>
        <v>4767130</v>
      </c>
      <c r="BJ679" s="14">
        <v>0</v>
      </c>
      <c r="BK679" s="14">
        <f t="shared" si="313"/>
        <v>4767130</v>
      </c>
      <c r="BL679" s="52">
        <v>0</v>
      </c>
      <c r="BM679" s="15">
        <f t="shared" si="314"/>
        <v>4767130</v>
      </c>
    </row>
    <row r="680" spans="1:65">
      <c r="A680" s="8">
        <v>678</v>
      </c>
      <c r="B680" s="1" t="s">
        <v>44</v>
      </c>
      <c r="C680" s="1">
        <v>1500</v>
      </c>
      <c r="D680" s="1" t="s">
        <v>60</v>
      </c>
      <c r="E680" s="1">
        <v>150000031</v>
      </c>
      <c r="F680" s="1" t="s">
        <v>60</v>
      </c>
      <c r="G680" s="1" t="s">
        <v>109</v>
      </c>
      <c r="H680" s="1">
        <v>21</v>
      </c>
      <c r="I680" s="1" t="s">
        <v>52</v>
      </c>
      <c r="J680" s="1" t="s">
        <v>49</v>
      </c>
      <c r="K680" s="1">
        <v>17406001</v>
      </c>
      <c r="L680" s="1" t="s">
        <v>50</v>
      </c>
      <c r="M680" s="1" t="s">
        <v>51</v>
      </c>
      <c r="N680" s="1" t="s">
        <v>64</v>
      </c>
      <c r="O680" s="1" t="s">
        <v>65</v>
      </c>
      <c r="P680" s="1" t="s">
        <v>66</v>
      </c>
      <c r="Q680" s="1" t="s">
        <v>67</v>
      </c>
      <c r="R680" s="1" t="s">
        <v>87</v>
      </c>
      <c r="S680" s="1" t="s">
        <v>88</v>
      </c>
      <c r="T680" s="2">
        <v>43333</v>
      </c>
      <c r="U680" s="2">
        <v>43333</v>
      </c>
      <c r="V680" s="1" t="s">
        <v>52</v>
      </c>
      <c r="W680" s="3">
        <v>1</v>
      </c>
      <c r="X680" s="1" t="s">
        <v>53</v>
      </c>
      <c r="Y680" s="4">
        <v>1950695</v>
      </c>
      <c r="Z680" s="4">
        <v>-256470</v>
      </c>
      <c r="AA680" s="4">
        <v>0</v>
      </c>
      <c r="AB680" s="4">
        <v>0</v>
      </c>
      <c r="AC680" s="4">
        <v>0</v>
      </c>
      <c r="AD680" s="4">
        <v>1950695</v>
      </c>
      <c r="AE680" s="5">
        <v>1685</v>
      </c>
      <c r="AF680" s="1" t="s">
        <v>70</v>
      </c>
      <c r="AG680" s="1" t="s">
        <v>71</v>
      </c>
      <c r="AH680" s="1" t="s">
        <v>89</v>
      </c>
      <c r="AI680" s="1" t="s">
        <v>57</v>
      </c>
      <c r="AJ680" s="5">
        <v>10950</v>
      </c>
      <c r="AK680" s="4">
        <v>-20224</v>
      </c>
      <c r="AL680" s="4">
        <v>0</v>
      </c>
      <c r="AM680" s="4">
        <v>0</v>
      </c>
      <c r="AN680" s="4">
        <v>0</v>
      </c>
      <c r="AO680" s="4">
        <v>-276694</v>
      </c>
      <c r="AP680" s="4">
        <v>-276694</v>
      </c>
      <c r="AQ680" s="4">
        <v>0</v>
      </c>
      <c r="AR680" s="4">
        <v>1674001</v>
      </c>
      <c r="AS680" s="1" t="s">
        <v>52</v>
      </c>
      <c r="AT680" s="9">
        <f t="shared" si="296"/>
        <v>43333</v>
      </c>
      <c r="AU680" s="9">
        <f t="shared" si="297"/>
        <v>43313</v>
      </c>
      <c r="AV680" s="9">
        <v>44798</v>
      </c>
      <c r="AW680" s="11">
        <f t="shared" si="298"/>
        <v>4.0136986301369859</v>
      </c>
      <c r="AX680">
        <v>10</v>
      </c>
      <c r="AY680" s="12">
        <v>0.05</v>
      </c>
      <c r="AZ680">
        <f t="shared" si="299"/>
        <v>9.5000000000000001E-2</v>
      </c>
      <c r="BA680" s="13">
        <f t="shared" si="300"/>
        <v>1950695</v>
      </c>
      <c r="BI680" s="14">
        <f t="shared" si="312"/>
        <v>1674001</v>
      </c>
      <c r="BJ680" s="14">
        <v>0</v>
      </c>
      <c r="BK680" s="14">
        <f t="shared" si="313"/>
        <v>1674001</v>
      </c>
      <c r="BL680" s="52">
        <v>0</v>
      </c>
      <c r="BM680" s="15">
        <f t="shared" si="314"/>
        <v>1674001</v>
      </c>
    </row>
    <row r="681" spans="1:65">
      <c r="A681" s="8">
        <v>679</v>
      </c>
      <c r="B681" s="1" t="s">
        <v>44</v>
      </c>
      <c r="C681" s="1">
        <v>1500</v>
      </c>
      <c r="D681" s="1" t="s">
        <v>60</v>
      </c>
      <c r="E681" s="1">
        <v>150000031</v>
      </c>
      <c r="F681" s="1" t="s">
        <v>60</v>
      </c>
      <c r="G681" s="1" t="s">
        <v>110</v>
      </c>
      <c r="H681" s="1">
        <v>22</v>
      </c>
      <c r="I681" s="1" t="s">
        <v>52</v>
      </c>
      <c r="J681" s="1" t="s">
        <v>49</v>
      </c>
      <c r="K681" s="1">
        <v>17406001</v>
      </c>
      <c r="L681" s="1" t="s">
        <v>50</v>
      </c>
      <c r="M681" s="1" t="s">
        <v>51</v>
      </c>
      <c r="N681" s="1" t="s">
        <v>64</v>
      </c>
      <c r="O681" s="1" t="s">
        <v>65</v>
      </c>
      <c r="P681" s="1" t="s">
        <v>66</v>
      </c>
      <c r="Q681" s="1" t="s">
        <v>67</v>
      </c>
      <c r="R681" s="1" t="s">
        <v>87</v>
      </c>
      <c r="S681" s="1" t="s">
        <v>88</v>
      </c>
      <c r="T681" s="2">
        <v>43333</v>
      </c>
      <c r="U681" s="2">
        <v>43333</v>
      </c>
      <c r="V681" s="1" t="s">
        <v>52</v>
      </c>
      <c r="W681" s="3">
        <v>1</v>
      </c>
      <c r="X681" s="1" t="s">
        <v>53</v>
      </c>
      <c r="Y681" s="4">
        <v>16789210</v>
      </c>
      <c r="Z681" s="4">
        <v>-2199450</v>
      </c>
      <c r="AA681" s="4">
        <v>0</v>
      </c>
      <c r="AB681" s="4">
        <v>0</v>
      </c>
      <c r="AC681" s="4">
        <v>0</v>
      </c>
      <c r="AD681" s="4">
        <v>16789210</v>
      </c>
      <c r="AE681" s="5">
        <v>1685</v>
      </c>
      <c r="AF681" s="1" t="s">
        <v>70</v>
      </c>
      <c r="AG681" s="1" t="s">
        <v>71</v>
      </c>
      <c r="AH681" s="1" t="s">
        <v>89</v>
      </c>
      <c r="AI681" s="1" t="s">
        <v>57</v>
      </c>
      <c r="AJ681" s="5">
        <v>10950</v>
      </c>
      <c r="AK681" s="4">
        <v>-174163</v>
      </c>
      <c r="AL681" s="4">
        <v>0</v>
      </c>
      <c r="AM681" s="4">
        <v>0</v>
      </c>
      <c r="AN681" s="4">
        <v>0</v>
      </c>
      <c r="AO681" s="4">
        <v>-2373613</v>
      </c>
      <c r="AP681" s="4">
        <v>-2373613</v>
      </c>
      <c r="AQ681" s="4">
        <v>0</v>
      </c>
      <c r="AR681" s="4">
        <v>14415597</v>
      </c>
      <c r="AS681" s="1" t="s">
        <v>52</v>
      </c>
      <c r="AT681" s="9">
        <f t="shared" si="296"/>
        <v>43333</v>
      </c>
      <c r="AU681" s="9">
        <f t="shared" si="297"/>
        <v>43313</v>
      </c>
      <c r="AV681" s="9">
        <v>44798</v>
      </c>
      <c r="AW681" s="11">
        <f t="shared" si="298"/>
        <v>4.0136986301369859</v>
      </c>
      <c r="AX681">
        <v>25</v>
      </c>
      <c r="AY681" s="12">
        <v>0.05</v>
      </c>
      <c r="AZ681">
        <f t="shared" si="299"/>
        <v>3.7999999999999999E-2</v>
      </c>
      <c r="BA681" s="13">
        <f t="shared" si="300"/>
        <v>16789210</v>
      </c>
      <c r="BB681" s="17" t="s">
        <v>2189</v>
      </c>
      <c r="BC681">
        <f>MATCH(BB681,MONTHLY_INDEX!$A:$A,0)</f>
        <v>798</v>
      </c>
      <c r="BD681">
        <f>MATCH(AU681,MONTHLY_INDEX!$1:$1,0)</f>
        <v>80</v>
      </c>
      <c r="BE681">
        <f>INDEX(MONTHLY_INDEX!$1:$1048576,Final!BC681,Final!BD681)</f>
        <v>96</v>
      </c>
      <c r="BF681">
        <f>MATCH($BF$1,MONTHLY_INDEX!$1:$1,0)</f>
        <v>127</v>
      </c>
      <c r="BG681">
        <f>INDEX(MONTHLY_INDEX!$1:$1048576,Final!BC681,Final!BF681)</f>
        <v>95.3</v>
      </c>
      <c r="BH681" s="23">
        <f>(BG681-BE681)/BE681</f>
        <v>-7.2916666666666963E-3</v>
      </c>
      <c r="BI681" s="14">
        <f>(1+BH681)*BA681</f>
        <v>16666788.677083332</v>
      </c>
      <c r="BJ681" s="14">
        <f>BI681*AZ681*AW681</f>
        <v>2542027.7415156956</v>
      </c>
      <c r="BK681" s="15">
        <f t="shared" si="301"/>
        <v>14124760.935567636</v>
      </c>
      <c r="BL681" s="52">
        <v>0</v>
      </c>
      <c r="BM681" s="15">
        <f>MAX((1-BL681)*BK681,BI681*AY681)</f>
        <v>14124760.935567636</v>
      </c>
    </row>
    <row r="682" spans="1:65">
      <c r="A682" s="8">
        <v>680</v>
      </c>
      <c r="B682" s="1" t="s">
        <v>44</v>
      </c>
      <c r="C682" s="1">
        <v>1500</v>
      </c>
      <c r="D682" s="1" t="s">
        <v>60</v>
      </c>
      <c r="E682" s="1">
        <v>150000031</v>
      </c>
      <c r="F682" s="1" t="s">
        <v>60</v>
      </c>
      <c r="G682" s="1" t="s">
        <v>111</v>
      </c>
      <c r="H682" s="1">
        <v>23</v>
      </c>
      <c r="I682" s="1" t="s">
        <v>52</v>
      </c>
      <c r="J682" s="1" t="s">
        <v>49</v>
      </c>
      <c r="K682" s="1">
        <v>17406001</v>
      </c>
      <c r="L682" s="1" t="s">
        <v>50</v>
      </c>
      <c r="M682" s="1" t="s">
        <v>51</v>
      </c>
      <c r="N682" s="1" t="s">
        <v>64</v>
      </c>
      <c r="O682" s="1" t="s">
        <v>65</v>
      </c>
      <c r="P682" s="1" t="s">
        <v>66</v>
      </c>
      <c r="Q682" s="1" t="s">
        <v>67</v>
      </c>
      <c r="R682" s="1" t="s">
        <v>87</v>
      </c>
      <c r="S682" s="1" t="s">
        <v>88</v>
      </c>
      <c r="T682" s="2">
        <v>43333</v>
      </c>
      <c r="U682" s="2">
        <v>43333</v>
      </c>
      <c r="V682" s="1" t="s">
        <v>52</v>
      </c>
      <c r="W682" s="3">
        <v>1</v>
      </c>
      <c r="X682" s="1" t="s">
        <v>53</v>
      </c>
      <c r="Y682" s="4">
        <v>32425</v>
      </c>
      <c r="Z682" s="4">
        <v>-4246</v>
      </c>
      <c r="AA682" s="4">
        <v>0</v>
      </c>
      <c r="AB682" s="4">
        <v>0</v>
      </c>
      <c r="AC682" s="4">
        <v>0</v>
      </c>
      <c r="AD682" s="4">
        <v>32425</v>
      </c>
      <c r="AE682" s="5">
        <v>1685</v>
      </c>
      <c r="AF682" s="1" t="s">
        <v>70</v>
      </c>
      <c r="AG682" s="1" t="s">
        <v>71</v>
      </c>
      <c r="AH682" s="1" t="s">
        <v>89</v>
      </c>
      <c r="AI682" s="1" t="s">
        <v>57</v>
      </c>
      <c r="AJ682" s="5">
        <v>10950</v>
      </c>
      <c r="AK682" s="4">
        <v>-336</v>
      </c>
      <c r="AL682" s="4">
        <v>0</v>
      </c>
      <c r="AM682" s="4">
        <v>0</v>
      </c>
      <c r="AN682" s="4">
        <v>0</v>
      </c>
      <c r="AO682" s="4">
        <v>-4582</v>
      </c>
      <c r="AP682" s="4">
        <v>-4582</v>
      </c>
      <c r="AQ682" s="4">
        <v>0</v>
      </c>
      <c r="AR682" s="4">
        <v>27843</v>
      </c>
      <c r="AS682" s="1" t="s">
        <v>52</v>
      </c>
      <c r="AT682" s="9">
        <f t="shared" si="296"/>
        <v>43333</v>
      </c>
      <c r="AU682" s="9">
        <f t="shared" si="297"/>
        <v>43313</v>
      </c>
      <c r="AV682" s="9">
        <v>44798</v>
      </c>
      <c r="AW682" s="11">
        <f t="shared" si="298"/>
        <v>4.0136986301369859</v>
      </c>
      <c r="AX682">
        <v>10</v>
      </c>
      <c r="AY682" s="12">
        <v>0.05</v>
      </c>
      <c r="AZ682">
        <f t="shared" si="299"/>
        <v>9.5000000000000001E-2</v>
      </c>
      <c r="BA682" s="13">
        <f t="shared" si="300"/>
        <v>32425</v>
      </c>
      <c r="BI682" s="14">
        <f t="shared" ref="BI682:BI686" si="315">AR682</f>
        <v>27843</v>
      </c>
      <c r="BJ682" s="14">
        <v>0</v>
      </c>
      <c r="BK682" s="14">
        <f t="shared" ref="BK682:BK686" si="316">AR682</f>
        <v>27843</v>
      </c>
      <c r="BL682" s="52">
        <v>0</v>
      </c>
      <c r="BM682" s="15">
        <f t="shared" ref="BM682:BM686" si="317">AR682</f>
        <v>27843</v>
      </c>
    </row>
    <row r="683" spans="1:65">
      <c r="A683" s="8">
        <v>681</v>
      </c>
      <c r="B683" s="1" t="s">
        <v>44</v>
      </c>
      <c r="C683" s="1">
        <v>1500</v>
      </c>
      <c r="D683" s="1" t="s">
        <v>60</v>
      </c>
      <c r="E683" s="1">
        <v>150000031</v>
      </c>
      <c r="F683" s="1" t="s">
        <v>112</v>
      </c>
      <c r="G683" s="1" t="s">
        <v>113</v>
      </c>
      <c r="H683" s="1">
        <v>24</v>
      </c>
      <c r="I683" s="1" t="s">
        <v>52</v>
      </c>
      <c r="J683" s="1" t="s">
        <v>49</v>
      </c>
      <c r="K683" s="1">
        <v>17406001</v>
      </c>
      <c r="L683" s="1" t="s">
        <v>50</v>
      </c>
      <c r="M683" s="1" t="s">
        <v>51</v>
      </c>
      <c r="N683" s="1" t="s">
        <v>64</v>
      </c>
      <c r="O683" s="1" t="s">
        <v>65</v>
      </c>
      <c r="P683" s="1" t="s">
        <v>66</v>
      </c>
      <c r="Q683" s="1" t="s">
        <v>67</v>
      </c>
      <c r="R683" s="1" t="s">
        <v>87</v>
      </c>
      <c r="S683" s="1" t="s">
        <v>88</v>
      </c>
      <c r="T683" s="2">
        <v>43333</v>
      </c>
      <c r="U683" s="2">
        <v>43333</v>
      </c>
      <c r="V683" s="1" t="s">
        <v>52</v>
      </c>
      <c r="W683" s="3">
        <v>1</v>
      </c>
      <c r="X683" s="1" t="s">
        <v>53</v>
      </c>
      <c r="Y683" s="4">
        <v>970825</v>
      </c>
      <c r="Z683" s="4">
        <v>-127181.51</v>
      </c>
      <c r="AA683" s="4">
        <v>0</v>
      </c>
      <c r="AB683" s="4">
        <v>0</v>
      </c>
      <c r="AC683" s="4">
        <v>0</v>
      </c>
      <c r="AD683" s="4">
        <v>970825</v>
      </c>
      <c r="AE683" s="5">
        <v>1685</v>
      </c>
      <c r="AF683" s="1" t="s">
        <v>70</v>
      </c>
      <c r="AG683" s="1" t="s">
        <v>71</v>
      </c>
      <c r="AH683" s="1" t="s">
        <v>89</v>
      </c>
      <c r="AI683" s="1" t="s">
        <v>57</v>
      </c>
      <c r="AJ683" s="5">
        <v>10950</v>
      </c>
      <c r="AK683" s="4">
        <v>-10071</v>
      </c>
      <c r="AL683" s="4">
        <v>0</v>
      </c>
      <c r="AM683" s="4">
        <v>0</v>
      </c>
      <c r="AN683" s="4">
        <v>0</v>
      </c>
      <c r="AO683" s="4">
        <v>-137252.51</v>
      </c>
      <c r="AP683" s="4">
        <v>-137252.51</v>
      </c>
      <c r="AQ683" s="4">
        <v>0</v>
      </c>
      <c r="AR683" s="4">
        <v>833572.49</v>
      </c>
      <c r="AS683" s="1" t="s">
        <v>52</v>
      </c>
      <c r="AT683" s="9">
        <f t="shared" si="296"/>
        <v>43333</v>
      </c>
      <c r="AU683" s="9">
        <f t="shared" si="297"/>
        <v>43313</v>
      </c>
      <c r="AV683" s="9">
        <v>44798</v>
      </c>
      <c r="AW683" s="11">
        <f t="shared" si="298"/>
        <v>4.0136986301369859</v>
      </c>
      <c r="AX683">
        <v>10</v>
      </c>
      <c r="AY683" s="12">
        <v>0.05</v>
      </c>
      <c r="AZ683">
        <f t="shared" si="299"/>
        <v>9.5000000000000001E-2</v>
      </c>
      <c r="BA683" s="13">
        <f t="shared" si="300"/>
        <v>970825</v>
      </c>
      <c r="BB683" s="16" t="s">
        <v>593</v>
      </c>
      <c r="BC683" s="16" t="s">
        <v>593</v>
      </c>
      <c r="BD683" s="16" t="s">
        <v>593</v>
      </c>
      <c r="BE683" s="16" t="s">
        <v>593</v>
      </c>
      <c r="BF683" s="16" t="s">
        <v>593</v>
      </c>
      <c r="BG683" s="16" t="s">
        <v>593</v>
      </c>
      <c r="BH683" s="16" t="s">
        <v>593</v>
      </c>
      <c r="BI683" s="14">
        <f t="shared" si="315"/>
        <v>833572.49</v>
      </c>
      <c r="BJ683" s="14">
        <v>0</v>
      </c>
      <c r="BK683" s="14">
        <f t="shared" si="316"/>
        <v>833572.49</v>
      </c>
      <c r="BL683" s="52">
        <v>0</v>
      </c>
      <c r="BM683" s="15">
        <f t="shared" si="317"/>
        <v>833572.49</v>
      </c>
    </row>
    <row r="684" spans="1:65">
      <c r="A684" s="8">
        <v>682</v>
      </c>
      <c r="B684" s="1" t="s">
        <v>44</v>
      </c>
      <c r="C684" s="1">
        <v>1500</v>
      </c>
      <c r="D684" s="1" t="s">
        <v>60</v>
      </c>
      <c r="E684" s="1">
        <v>150000031</v>
      </c>
      <c r="F684" s="1" t="s">
        <v>112</v>
      </c>
      <c r="G684" s="1" t="s">
        <v>114</v>
      </c>
      <c r="H684" s="1">
        <v>25</v>
      </c>
      <c r="I684" s="1" t="s">
        <v>52</v>
      </c>
      <c r="J684" s="1" t="s">
        <v>49</v>
      </c>
      <c r="K684" s="1">
        <v>17406001</v>
      </c>
      <c r="L684" s="1" t="s">
        <v>50</v>
      </c>
      <c r="M684" s="1" t="s">
        <v>51</v>
      </c>
      <c r="N684" s="1" t="s">
        <v>64</v>
      </c>
      <c r="O684" s="1" t="s">
        <v>65</v>
      </c>
      <c r="P684" s="1" t="s">
        <v>66</v>
      </c>
      <c r="Q684" s="1" t="s">
        <v>67</v>
      </c>
      <c r="R684" s="1" t="s">
        <v>87</v>
      </c>
      <c r="S684" s="1" t="s">
        <v>88</v>
      </c>
      <c r="T684" s="2">
        <v>43333</v>
      </c>
      <c r="U684" s="2">
        <v>43333</v>
      </c>
      <c r="V684" s="1" t="s">
        <v>52</v>
      </c>
      <c r="W684" s="3">
        <v>1</v>
      </c>
      <c r="X684" s="1" t="s">
        <v>53</v>
      </c>
      <c r="Y684" s="4">
        <v>2008211</v>
      </c>
      <c r="Z684" s="4">
        <v>-263082.87</v>
      </c>
      <c r="AA684" s="4">
        <v>0</v>
      </c>
      <c r="AB684" s="4">
        <v>0</v>
      </c>
      <c r="AC684" s="4">
        <v>0</v>
      </c>
      <c r="AD684" s="4">
        <v>2008211</v>
      </c>
      <c r="AE684" s="5">
        <v>1685</v>
      </c>
      <c r="AF684" s="1" t="s">
        <v>70</v>
      </c>
      <c r="AG684" s="1" t="s">
        <v>71</v>
      </c>
      <c r="AH684" s="1" t="s">
        <v>89</v>
      </c>
      <c r="AI684" s="1" t="s">
        <v>57</v>
      </c>
      <c r="AJ684" s="5">
        <v>10950</v>
      </c>
      <c r="AK684" s="4">
        <v>-20832</v>
      </c>
      <c r="AL684" s="4">
        <v>0</v>
      </c>
      <c r="AM684" s="4">
        <v>0</v>
      </c>
      <c r="AN684" s="4">
        <v>0</v>
      </c>
      <c r="AO684" s="4">
        <v>-283914.87</v>
      </c>
      <c r="AP684" s="4">
        <v>-283914.87</v>
      </c>
      <c r="AQ684" s="4">
        <v>0</v>
      </c>
      <c r="AR684" s="4">
        <v>1724296.13</v>
      </c>
      <c r="AS684" s="1" t="s">
        <v>52</v>
      </c>
      <c r="AT684" s="9">
        <f t="shared" si="296"/>
        <v>43333</v>
      </c>
      <c r="AU684" s="9">
        <f t="shared" si="297"/>
        <v>43313</v>
      </c>
      <c r="AV684" s="9">
        <v>44798</v>
      </c>
      <c r="AW684" s="11">
        <f t="shared" si="298"/>
        <v>4.0136986301369859</v>
      </c>
      <c r="AX684">
        <v>10</v>
      </c>
      <c r="AY684" s="12">
        <v>0.05</v>
      </c>
      <c r="AZ684">
        <f t="shared" si="299"/>
        <v>9.5000000000000001E-2</v>
      </c>
      <c r="BA684" s="13">
        <f t="shared" si="300"/>
        <v>2008211</v>
      </c>
      <c r="BB684" s="16" t="s">
        <v>593</v>
      </c>
      <c r="BC684" s="16" t="s">
        <v>593</v>
      </c>
      <c r="BD684" s="16" t="s">
        <v>593</v>
      </c>
      <c r="BE684" s="16" t="s">
        <v>593</v>
      </c>
      <c r="BF684" s="16" t="s">
        <v>593</v>
      </c>
      <c r="BG684" s="16" t="s">
        <v>593</v>
      </c>
      <c r="BH684" s="16" t="s">
        <v>593</v>
      </c>
      <c r="BI684" s="14">
        <f t="shared" si="315"/>
        <v>1724296.13</v>
      </c>
      <c r="BJ684" s="14">
        <v>0</v>
      </c>
      <c r="BK684" s="14">
        <f t="shared" si="316"/>
        <v>1724296.13</v>
      </c>
      <c r="BL684" s="52">
        <v>0</v>
      </c>
      <c r="BM684" s="15">
        <f t="shared" si="317"/>
        <v>1724296.13</v>
      </c>
    </row>
    <row r="685" spans="1:65">
      <c r="A685" s="8">
        <v>683</v>
      </c>
      <c r="B685" s="1" t="s">
        <v>44</v>
      </c>
      <c r="C685" s="1">
        <v>1500</v>
      </c>
      <c r="D685" s="1" t="s">
        <v>60</v>
      </c>
      <c r="E685" s="1">
        <v>150000031</v>
      </c>
      <c r="F685" s="1" t="s">
        <v>60</v>
      </c>
      <c r="G685" s="1" t="s">
        <v>115</v>
      </c>
      <c r="H685" s="1">
        <v>26</v>
      </c>
      <c r="I685" s="1" t="s">
        <v>52</v>
      </c>
      <c r="J685" s="1" t="s">
        <v>49</v>
      </c>
      <c r="K685" s="1">
        <v>17406001</v>
      </c>
      <c r="L685" s="1" t="s">
        <v>50</v>
      </c>
      <c r="M685" s="1" t="s">
        <v>51</v>
      </c>
      <c r="N685" s="1" t="s">
        <v>64</v>
      </c>
      <c r="O685" s="1" t="s">
        <v>65</v>
      </c>
      <c r="P685" s="1" t="s">
        <v>66</v>
      </c>
      <c r="Q685" s="1" t="s">
        <v>67</v>
      </c>
      <c r="R685" s="1" t="s">
        <v>87</v>
      </c>
      <c r="S685" s="1" t="s">
        <v>88</v>
      </c>
      <c r="T685" s="2">
        <v>43333</v>
      </c>
      <c r="U685" s="2">
        <v>43333</v>
      </c>
      <c r="V685" s="1" t="s">
        <v>52</v>
      </c>
      <c r="W685" s="3">
        <v>1</v>
      </c>
      <c r="X685" s="1" t="s">
        <v>53</v>
      </c>
      <c r="Y685" s="4">
        <v>120000</v>
      </c>
      <c r="Z685" s="4">
        <v>-15720</v>
      </c>
      <c r="AA685" s="4">
        <v>0</v>
      </c>
      <c r="AB685" s="4">
        <v>0</v>
      </c>
      <c r="AC685" s="4">
        <v>0</v>
      </c>
      <c r="AD685" s="4">
        <v>120000</v>
      </c>
      <c r="AE685" s="5">
        <v>1685</v>
      </c>
      <c r="AF685" s="1" t="s">
        <v>70</v>
      </c>
      <c r="AG685" s="1" t="s">
        <v>71</v>
      </c>
      <c r="AH685" s="1" t="s">
        <v>89</v>
      </c>
      <c r="AI685" s="1" t="s">
        <v>57</v>
      </c>
      <c r="AJ685" s="5">
        <v>10950</v>
      </c>
      <c r="AK685" s="4">
        <v>-1245</v>
      </c>
      <c r="AL685" s="4">
        <v>0</v>
      </c>
      <c r="AM685" s="4">
        <v>0</v>
      </c>
      <c r="AN685" s="4">
        <v>0</v>
      </c>
      <c r="AO685" s="4">
        <v>-16965</v>
      </c>
      <c r="AP685" s="4">
        <v>-16965</v>
      </c>
      <c r="AQ685" s="4">
        <v>0</v>
      </c>
      <c r="AR685" s="4">
        <v>103035</v>
      </c>
      <c r="AS685" s="1" t="s">
        <v>52</v>
      </c>
      <c r="AT685" s="9">
        <f t="shared" si="296"/>
        <v>43333</v>
      </c>
      <c r="AU685" s="9">
        <f t="shared" si="297"/>
        <v>43313</v>
      </c>
      <c r="AV685" s="9">
        <v>44798</v>
      </c>
      <c r="AW685" s="11">
        <f t="shared" si="298"/>
        <v>4.0136986301369859</v>
      </c>
      <c r="AX685">
        <v>10</v>
      </c>
      <c r="AY685" s="12">
        <v>0.05</v>
      </c>
      <c r="AZ685">
        <f t="shared" si="299"/>
        <v>9.5000000000000001E-2</v>
      </c>
      <c r="BA685" s="13">
        <f t="shared" si="300"/>
        <v>120000</v>
      </c>
      <c r="BI685" s="14">
        <f t="shared" si="315"/>
        <v>103035</v>
      </c>
      <c r="BJ685" s="14">
        <v>0</v>
      </c>
      <c r="BK685" s="14">
        <f t="shared" si="316"/>
        <v>103035</v>
      </c>
      <c r="BL685" s="52">
        <v>0</v>
      </c>
      <c r="BM685" s="15">
        <f t="shared" si="317"/>
        <v>103035</v>
      </c>
    </row>
    <row r="686" spans="1:65">
      <c r="A686" s="8">
        <v>684</v>
      </c>
      <c r="B686" s="1" t="s">
        <v>44</v>
      </c>
      <c r="C686" s="1">
        <v>1500</v>
      </c>
      <c r="D686" s="1" t="s">
        <v>60</v>
      </c>
      <c r="E686" s="1">
        <v>150000031</v>
      </c>
      <c r="F686" s="1" t="s">
        <v>112</v>
      </c>
      <c r="G686" s="1" t="s">
        <v>116</v>
      </c>
      <c r="H686" s="1">
        <v>27</v>
      </c>
      <c r="I686" s="1" t="s">
        <v>141</v>
      </c>
      <c r="J686" s="1" t="s">
        <v>49</v>
      </c>
      <c r="K686" s="1">
        <v>17406001</v>
      </c>
      <c r="L686" s="1" t="s">
        <v>50</v>
      </c>
      <c r="M686" s="1" t="s">
        <v>51</v>
      </c>
      <c r="N686" s="1" t="s">
        <v>64</v>
      </c>
      <c r="O686" s="1" t="s">
        <v>65</v>
      </c>
      <c r="P686" s="1" t="s">
        <v>66</v>
      </c>
      <c r="Q686" s="1" t="s">
        <v>67</v>
      </c>
      <c r="R686" s="1" t="s">
        <v>87</v>
      </c>
      <c r="S686" s="1" t="s">
        <v>88</v>
      </c>
      <c r="T686" s="2">
        <v>43333</v>
      </c>
      <c r="U686" s="2">
        <v>43333</v>
      </c>
      <c r="V686" s="1" t="s">
        <v>52</v>
      </c>
      <c r="W686" s="3">
        <v>1</v>
      </c>
      <c r="X686" s="1" t="s">
        <v>53</v>
      </c>
      <c r="Y686" s="4">
        <v>4339035</v>
      </c>
      <c r="Z686" s="4">
        <v>-568428.62</v>
      </c>
      <c r="AA686" s="4">
        <v>0</v>
      </c>
      <c r="AB686" s="4">
        <v>0</v>
      </c>
      <c r="AC686" s="4">
        <v>0</v>
      </c>
      <c r="AD686" s="4">
        <v>4339035</v>
      </c>
      <c r="AE686" s="5">
        <v>1685</v>
      </c>
      <c r="AF686" s="1" t="s">
        <v>70</v>
      </c>
      <c r="AG686" s="1" t="s">
        <v>71</v>
      </c>
      <c r="AH686" s="1" t="s">
        <v>89</v>
      </c>
      <c r="AI686" s="1" t="s">
        <v>57</v>
      </c>
      <c r="AJ686" s="5">
        <v>10950</v>
      </c>
      <c r="AK686" s="4">
        <v>-45011</v>
      </c>
      <c r="AL686" s="4">
        <v>0</v>
      </c>
      <c r="AM686" s="4">
        <v>0</v>
      </c>
      <c r="AN686" s="4">
        <v>0</v>
      </c>
      <c r="AO686" s="4">
        <v>-613439.62</v>
      </c>
      <c r="AP686" s="4">
        <v>-613439.62</v>
      </c>
      <c r="AQ686" s="4">
        <v>0</v>
      </c>
      <c r="AR686" s="4">
        <v>3725595.38</v>
      </c>
      <c r="AS686" s="1" t="s">
        <v>52</v>
      </c>
      <c r="AT686" s="9">
        <f t="shared" si="296"/>
        <v>43333</v>
      </c>
      <c r="AU686" s="9">
        <f t="shared" si="297"/>
        <v>43313</v>
      </c>
      <c r="AV686" s="9">
        <v>44798</v>
      </c>
      <c r="AW686" s="11">
        <f t="shared" si="298"/>
        <v>4.0136986301369859</v>
      </c>
      <c r="AX686">
        <v>10</v>
      </c>
      <c r="AY686" s="12">
        <v>0.05</v>
      </c>
      <c r="AZ686">
        <f t="shared" si="299"/>
        <v>9.5000000000000001E-2</v>
      </c>
      <c r="BA686" s="13">
        <f t="shared" si="300"/>
        <v>4339035</v>
      </c>
      <c r="BB686" s="16" t="s">
        <v>593</v>
      </c>
      <c r="BC686" s="16" t="s">
        <v>593</v>
      </c>
      <c r="BD686" s="16" t="s">
        <v>593</v>
      </c>
      <c r="BE686" s="16" t="s">
        <v>593</v>
      </c>
      <c r="BF686" s="16" t="s">
        <v>593</v>
      </c>
      <c r="BG686" s="16" t="s">
        <v>593</v>
      </c>
      <c r="BH686" s="16" t="s">
        <v>593</v>
      </c>
      <c r="BI686" s="14">
        <f t="shared" si="315"/>
        <v>3725595.38</v>
      </c>
      <c r="BJ686" s="14">
        <v>0</v>
      </c>
      <c r="BK686" s="14">
        <f t="shared" si="316"/>
        <v>3725595.38</v>
      </c>
      <c r="BL686" s="52">
        <v>0</v>
      </c>
      <c r="BM686" s="15">
        <f t="shared" si="317"/>
        <v>3725595.38</v>
      </c>
    </row>
    <row r="687" spans="1:65">
      <c r="A687" s="8">
        <v>685</v>
      </c>
      <c r="B687" s="1" t="s">
        <v>44</v>
      </c>
      <c r="C687" s="1">
        <v>1500</v>
      </c>
      <c r="D687" s="1" t="s">
        <v>60</v>
      </c>
      <c r="E687" s="1">
        <v>150000032</v>
      </c>
      <c r="F687" s="1" t="s">
        <v>60</v>
      </c>
      <c r="G687" s="1" t="s">
        <v>86</v>
      </c>
      <c r="H687" s="1">
        <v>1</v>
      </c>
      <c r="I687" s="1" t="s">
        <v>52</v>
      </c>
      <c r="J687" s="1" t="s">
        <v>49</v>
      </c>
      <c r="K687" s="1">
        <v>17406001</v>
      </c>
      <c r="L687" s="1" t="s">
        <v>50</v>
      </c>
      <c r="M687" s="1" t="s">
        <v>51</v>
      </c>
      <c r="N687" s="1" t="s">
        <v>64</v>
      </c>
      <c r="O687" s="1" t="s">
        <v>65</v>
      </c>
      <c r="P687" s="1" t="s">
        <v>66</v>
      </c>
      <c r="Q687" s="1" t="s">
        <v>67</v>
      </c>
      <c r="R687" s="1" t="s">
        <v>87</v>
      </c>
      <c r="S687" s="1" t="s">
        <v>88</v>
      </c>
      <c r="T687" s="2">
        <v>43333</v>
      </c>
      <c r="U687" s="2">
        <v>43333</v>
      </c>
      <c r="V687" s="1" t="s">
        <v>52</v>
      </c>
      <c r="W687" s="3">
        <v>1</v>
      </c>
      <c r="X687" s="1" t="s">
        <v>53</v>
      </c>
      <c r="Y687" s="4">
        <v>892500</v>
      </c>
      <c r="Z687" s="4">
        <v>-116920</v>
      </c>
      <c r="AA687" s="4">
        <v>0</v>
      </c>
      <c r="AB687" s="4">
        <v>0</v>
      </c>
      <c r="AC687" s="4">
        <v>0</v>
      </c>
      <c r="AD687" s="4">
        <v>892500</v>
      </c>
      <c r="AE687" s="5">
        <v>1685</v>
      </c>
      <c r="AF687" s="1" t="s">
        <v>70</v>
      </c>
      <c r="AG687" s="1" t="s">
        <v>71</v>
      </c>
      <c r="AH687" s="1" t="s">
        <v>89</v>
      </c>
      <c r="AI687" s="1" t="s">
        <v>57</v>
      </c>
      <c r="AJ687" s="5">
        <v>10950</v>
      </c>
      <c r="AK687" s="4">
        <v>-9258</v>
      </c>
      <c r="AL687" s="4">
        <v>0</v>
      </c>
      <c r="AM687" s="4">
        <v>0</v>
      </c>
      <c r="AN687" s="4">
        <v>0</v>
      </c>
      <c r="AO687" s="4">
        <v>-126178</v>
      </c>
      <c r="AP687" s="4">
        <v>-126178</v>
      </c>
      <c r="AQ687" s="4">
        <v>0</v>
      </c>
      <c r="AR687" s="4">
        <v>766322</v>
      </c>
      <c r="AS687" s="1" t="s">
        <v>52</v>
      </c>
      <c r="AT687" s="9">
        <f t="shared" si="296"/>
        <v>43333</v>
      </c>
      <c r="AU687" s="9">
        <f t="shared" si="297"/>
        <v>43313</v>
      </c>
      <c r="AV687" s="9">
        <v>44798</v>
      </c>
      <c r="AW687" s="11">
        <f t="shared" si="298"/>
        <v>4.0136986301369859</v>
      </c>
      <c r="AX687">
        <v>10</v>
      </c>
      <c r="AY687" s="12">
        <v>0.05</v>
      </c>
      <c r="AZ687">
        <f t="shared" si="299"/>
        <v>9.5000000000000001E-2</v>
      </c>
      <c r="BA687" s="13">
        <f t="shared" si="300"/>
        <v>892500</v>
      </c>
      <c r="BB687" s="17" t="s">
        <v>1853</v>
      </c>
      <c r="BC687">
        <f>MATCH(BB687,MONTHLY_INDEX!$A:$A,0)</f>
        <v>630</v>
      </c>
      <c r="BD687">
        <f>MATCH(AU687,MONTHLY_INDEX!$1:$1,0)</f>
        <v>80</v>
      </c>
      <c r="BE687">
        <f>INDEX(MONTHLY_INDEX!$1:$1048576,Final!BC687,Final!BD687)</f>
        <v>111.6</v>
      </c>
      <c r="BF687">
        <f>MATCH($BF$1,MONTHLY_INDEX!$1:$1,0)</f>
        <v>127</v>
      </c>
      <c r="BG687">
        <f>INDEX(MONTHLY_INDEX!$1:$1048576,Final!BC687,Final!BF687)</f>
        <v>151.1</v>
      </c>
      <c r="BH687" s="23">
        <f t="shared" ref="BH687:BH704" si="318">(BG687-BE687)/BE687</f>
        <v>0.35394265232974914</v>
      </c>
      <c r="BI687" s="14">
        <f t="shared" ref="BI687:BI704" si="319">(1+BH687)*BA687</f>
        <v>1208393.817204301</v>
      </c>
      <c r="BJ687" s="14">
        <f t="shared" ref="BJ687:BJ704" si="320">BI687*AZ687*AW687</f>
        <v>460762.21783399611</v>
      </c>
      <c r="BK687" s="15">
        <f t="shared" si="301"/>
        <v>747631.59937030496</v>
      </c>
      <c r="BL687" s="52">
        <v>0</v>
      </c>
      <c r="BM687" s="15">
        <f t="shared" ref="BM687:BM704" si="321">MAX((1-BL687)*BK687,BI687*AY687)</f>
        <v>747631.59937030496</v>
      </c>
    </row>
    <row r="688" spans="1:65">
      <c r="A688" s="8">
        <v>686</v>
      </c>
      <c r="B688" s="1" t="s">
        <v>44</v>
      </c>
      <c r="C688" s="1">
        <v>1500</v>
      </c>
      <c r="D688" s="1" t="s">
        <v>60</v>
      </c>
      <c r="E688" s="1">
        <v>150000032</v>
      </c>
      <c r="F688" s="1" t="s">
        <v>60</v>
      </c>
      <c r="G688" s="1" t="s">
        <v>90</v>
      </c>
      <c r="H688" s="1">
        <v>2</v>
      </c>
      <c r="I688" s="1" t="s">
        <v>52</v>
      </c>
      <c r="J688" s="1" t="s">
        <v>49</v>
      </c>
      <c r="K688" s="1">
        <v>17406001</v>
      </c>
      <c r="L688" s="1" t="s">
        <v>50</v>
      </c>
      <c r="M688" s="1" t="s">
        <v>51</v>
      </c>
      <c r="N688" s="1" t="s">
        <v>64</v>
      </c>
      <c r="O688" s="1" t="s">
        <v>65</v>
      </c>
      <c r="P688" s="1" t="s">
        <v>66</v>
      </c>
      <c r="Q688" s="1" t="s">
        <v>67</v>
      </c>
      <c r="R688" s="1" t="s">
        <v>87</v>
      </c>
      <c r="S688" s="1" t="s">
        <v>88</v>
      </c>
      <c r="T688" s="2">
        <v>43333</v>
      </c>
      <c r="U688" s="2">
        <v>43333</v>
      </c>
      <c r="V688" s="1" t="s">
        <v>52</v>
      </c>
      <c r="W688" s="3">
        <v>1</v>
      </c>
      <c r="X688" s="1" t="s">
        <v>53</v>
      </c>
      <c r="Y688" s="4">
        <v>472500</v>
      </c>
      <c r="Z688" s="4">
        <v>-61898</v>
      </c>
      <c r="AA688" s="4">
        <v>0</v>
      </c>
      <c r="AB688" s="4">
        <v>0</v>
      </c>
      <c r="AC688" s="4">
        <v>0</v>
      </c>
      <c r="AD688" s="4">
        <v>472500</v>
      </c>
      <c r="AE688" s="5">
        <v>1685</v>
      </c>
      <c r="AF688" s="1" t="s">
        <v>70</v>
      </c>
      <c r="AG688" s="1" t="s">
        <v>71</v>
      </c>
      <c r="AH688" s="1" t="s">
        <v>89</v>
      </c>
      <c r="AI688" s="1" t="s">
        <v>57</v>
      </c>
      <c r="AJ688" s="5">
        <v>10950</v>
      </c>
      <c r="AK688" s="4">
        <v>-4901</v>
      </c>
      <c r="AL688" s="4">
        <v>0</v>
      </c>
      <c r="AM688" s="4">
        <v>0</v>
      </c>
      <c r="AN688" s="4">
        <v>0</v>
      </c>
      <c r="AO688" s="4">
        <v>-66799</v>
      </c>
      <c r="AP688" s="4">
        <v>-66799</v>
      </c>
      <c r="AQ688" s="4">
        <v>0</v>
      </c>
      <c r="AR688" s="4">
        <v>405701</v>
      </c>
      <c r="AS688" s="1" t="s">
        <v>52</v>
      </c>
      <c r="AT688" s="9">
        <f t="shared" si="296"/>
        <v>43333</v>
      </c>
      <c r="AU688" s="9">
        <f t="shared" si="297"/>
        <v>43313</v>
      </c>
      <c r="AV688" s="9">
        <v>44798</v>
      </c>
      <c r="AW688" s="11">
        <f t="shared" si="298"/>
        <v>4.0136986301369859</v>
      </c>
      <c r="AX688">
        <v>10</v>
      </c>
      <c r="AY688" s="12">
        <v>0.05</v>
      </c>
      <c r="AZ688">
        <f t="shared" si="299"/>
        <v>9.5000000000000001E-2</v>
      </c>
      <c r="BA688" s="13">
        <f t="shared" si="300"/>
        <v>472500</v>
      </c>
      <c r="BB688" s="17" t="s">
        <v>2189</v>
      </c>
      <c r="BC688">
        <f>MATCH(BB688,MONTHLY_INDEX!$A:$A,0)</f>
        <v>798</v>
      </c>
      <c r="BD688">
        <f>MATCH(AU688,MONTHLY_INDEX!$1:$1,0)</f>
        <v>80</v>
      </c>
      <c r="BE688">
        <f>INDEX(MONTHLY_INDEX!$1:$1048576,Final!BC688,Final!BD688)</f>
        <v>96</v>
      </c>
      <c r="BF688">
        <f>MATCH($BF$1,MONTHLY_INDEX!$1:$1,0)</f>
        <v>127</v>
      </c>
      <c r="BG688">
        <f>INDEX(MONTHLY_INDEX!$1:$1048576,Final!BC688,Final!BF688)</f>
        <v>95.3</v>
      </c>
      <c r="BH688" s="23">
        <f t="shared" si="318"/>
        <v>-7.2916666666666963E-3</v>
      </c>
      <c r="BI688" s="14">
        <f t="shared" si="319"/>
        <v>469054.6875</v>
      </c>
      <c r="BJ688" s="14">
        <f t="shared" si="320"/>
        <v>178851.19488441778</v>
      </c>
      <c r="BK688" s="15">
        <f t="shared" si="301"/>
        <v>290203.49261558219</v>
      </c>
      <c r="BL688" s="52">
        <v>0</v>
      </c>
      <c r="BM688" s="15">
        <f t="shared" si="321"/>
        <v>290203.49261558219</v>
      </c>
    </row>
    <row r="689" spans="1:65">
      <c r="A689" s="8">
        <v>687</v>
      </c>
      <c r="B689" s="1" t="s">
        <v>44</v>
      </c>
      <c r="C689" s="1">
        <v>1500</v>
      </c>
      <c r="D689" s="1" t="s">
        <v>60</v>
      </c>
      <c r="E689" s="1">
        <v>150000032</v>
      </c>
      <c r="F689" s="1" t="s">
        <v>60</v>
      </c>
      <c r="G689" s="1" t="s">
        <v>91</v>
      </c>
      <c r="H689" s="1">
        <v>3</v>
      </c>
      <c r="I689" s="1" t="s">
        <v>52</v>
      </c>
      <c r="J689" s="1" t="s">
        <v>49</v>
      </c>
      <c r="K689" s="1">
        <v>17406001</v>
      </c>
      <c r="L689" s="1" t="s">
        <v>50</v>
      </c>
      <c r="M689" s="1" t="s">
        <v>51</v>
      </c>
      <c r="N689" s="1" t="s">
        <v>64</v>
      </c>
      <c r="O689" s="1" t="s">
        <v>65</v>
      </c>
      <c r="P689" s="1" t="s">
        <v>66</v>
      </c>
      <c r="Q689" s="1" t="s">
        <v>67</v>
      </c>
      <c r="R689" s="1" t="s">
        <v>87</v>
      </c>
      <c r="S689" s="1" t="s">
        <v>88</v>
      </c>
      <c r="T689" s="2">
        <v>43333</v>
      </c>
      <c r="U689" s="2">
        <v>43333</v>
      </c>
      <c r="V689" s="1" t="s">
        <v>52</v>
      </c>
      <c r="W689" s="3">
        <v>1</v>
      </c>
      <c r="X689" s="1" t="s">
        <v>53</v>
      </c>
      <c r="Y689" s="4">
        <v>637760</v>
      </c>
      <c r="Z689" s="4">
        <v>-83547</v>
      </c>
      <c r="AA689" s="4">
        <v>0</v>
      </c>
      <c r="AB689" s="4">
        <v>0</v>
      </c>
      <c r="AC689" s="4">
        <v>0</v>
      </c>
      <c r="AD689" s="4">
        <v>637760</v>
      </c>
      <c r="AE689" s="5">
        <v>1685</v>
      </c>
      <c r="AF689" s="1" t="s">
        <v>70</v>
      </c>
      <c r="AG689" s="1" t="s">
        <v>71</v>
      </c>
      <c r="AH689" s="1" t="s">
        <v>89</v>
      </c>
      <c r="AI689" s="1" t="s">
        <v>57</v>
      </c>
      <c r="AJ689" s="5">
        <v>10950</v>
      </c>
      <c r="AK689" s="4">
        <v>-6616</v>
      </c>
      <c r="AL689" s="4">
        <v>0</v>
      </c>
      <c r="AM689" s="4">
        <v>0</v>
      </c>
      <c r="AN689" s="4">
        <v>0</v>
      </c>
      <c r="AO689" s="4">
        <v>-90163</v>
      </c>
      <c r="AP689" s="4">
        <v>-90163</v>
      </c>
      <c r="AQ689" s="4">
        <v>0</v>
      </c>
      <c r="AR689" s="4">
        <v>547597</v>
      </c>
      <c r="AS689" s="1" t="s">
        <v>52</v>
      </c>
      <c r="AT689" s="9">
        <f t="shared" si="296"/>
        <v>43333</v>
      </c>
      <c r="AU689" s="9">
        <f t="shared" si="297"/>
        <v>43313</v>
      </c>
      <c r="AV689" s="9">
        <v>44798</v>
      </c>
      <c r="AW689" s="11">
        <f t="shared" si="298"/>
        <v>4.0136986301369859</v>
      </c>
      <c r="AX689">
        <v>10</v>
      </c>
      <c r="AY689" s="12">
        <v>0.05</v>
      </c>
      <c r="AZ689">
        <f t="shared" si="299"/>
        <v>9.5000000000000001E-2</v>
      </c>
      <c r="BA689" s="13">
        <f t="shared" si="300"/>
        <v>637760</v>
      </c>
      <c r="BB689" s="17" t="s">
        <v>2189</v>
      </c>
      <c r="BC689">
        <f>MATCH(BB689,MONTHLY_INDEX!$A:$A,0)</f>
        <v>798</v>
      </c>
      <c r="BD689">
        <f>MATCH(AU689,MONTHLY_INDEX!$1:$1,0)</f>
        <v>80</v>
      </c>
      <c r="BE689">
        <f>INDEX(MONTHLY_INDEX!$1:$1048576,Final!BC689,Final!BD689)</f>
        <v>96</v>
      </c>
      <c r="BF689">
        <f>MATCH($BF$1,MONTHLY_INDEX!$1:$1,0)</f>
        <v>127</v>
      </c>
      <c r="BG689">
        <f>INDEX(MONTHLY_INDEX!$1:$1048576,Final!BC689,Final!BF689)</f>
        <v>95.3</v>
      </c>
      <c r="BH689" s="23">
        <f t="shared" si="318"/>
        <v>-7.2916666666666963E-3</v>
      </c>
      <c r="BI689" s="14">
        <f t="shared" si="319"/>
        <v>633109.66666666663</v>
      </c>
      <c r="BJ689" s="14">
        <f t="shared" si="320"/>
        <v>241405.58317351594</v>
      </c>
      <c r="BK689" s="15">
        <f t="shared" si="301"/>
        <v>391704.08349315065</v>
      </c>
      <c r="BL689" s="52">
        <v>0</v>
      </c>
      <c r="BM689" s="15">
        <f t="shared" si="321"/>
        <v>391704.08349315065</v>
      </c>
    </row>
    <row r="690" spans="1:65">
      <c r="A690" s="8">
        <v>688</v>
      </c>
      <c r="B690" s="1" t="s">
        <v>44</v>
      </c>
      <c r="C690" s="1">
        <v>1500</v>
      </c>
      <c r="D690" s="1" t="s">
        <v>60</v>
      </c>
      <c r="E690" s="1">
        <v>150000032</v>
      </c>
      <c r="F690" s="1" t="s">
        <v>60</v>
      </c>
      <c r="G690" s="1" t="s">
        <v>92</v>
      </c>
      <c r="H690" s="1">
        <v>4</v>
      </c>
      <c r="I690" s="1" t="s">
        <v>52</v>
      </c>
      <c r="J690" s="1" t="s">
        <v>49</v>
      </c>
      <c r="K690" s="1">
        <v>17406001</v>
      </c>
      <c r="L690" s="1" t="s">
        <v>50</v>
      </c>
      <c r="M690" s="1" t="s">
        <v>51</v>
      </c>
      <c r="N690" s="1" t="s">
        <v>64</v>
      </c>
      <c r="O690" s="1" t="s">
        <v>65</v>
      </c>
      <c r="P690" s="1" t="s">
        <v>66</v>
      </c>
      <c r="Q690" s="1" t="s">
        <v>67</v>
      </c>
      <c r="R690" s="1" t="s">
        <v>87</v>
      </c>
      <c r="S690" s="1" t="s">
        <v>88</v>
      </c>
      <c r="T690" s="2">
        <v>43333</v>
      </c>
      <c r="U690" s="2">
        <v>43333</v>
      </c>
      <c r="V690" s="1" t="s">
        <v>52</v>
      </c>
      <c r="W690" s="3">
        <v>1</v>
      </c>
      <c r="X690" s="1" t="s">
        <v>53</v>
      </c>
      <c r="Y690" s="4">
        <v>21044329</v>
      </c>
      <c r="Z690" s="4">
        <v>-2756887</v>
      </c>
      <c r="AA690" s="4">
        <v>0</v>
      </c>
      <c r="AB690" s="4">
        <v>0</v>
      </c>
      <c r="AC690" s="4">
        <v>0</v>
      </c>
      <c r="AD690" s="4">
        <v>21044329</v>
      </c>
      <c r="AE690" s="5">
        <v>1685</v>
      </c>
      <c r="AF690" s="1" t="s">
        <v>70</v>
      </c>
      <c r="AG690" s="1" t="s">
        <v>71</v>
      </c>
      <c r="AH690" s="1" t="s">
        <v>89</v>
      </c>
      <c r="AI690" s="1" t="s">
        <v>57</v>
      </c>
      <c r="AJ690" s="5">
        <v>10950</v>
      </c>
      <c r="AK690" s="4">
        <v>-218303</v>
      </c>
      <c r="AL690" s="4">
        <v>0</v>
      </c>
      <c r="AM690" s="4">
        <v>0</v>
      </c>
      <c r="AN690" s="4">
        <v>0</v>
      </c>
      <c r="AO690" s="4">
        <v>-2975190</v>
      </c>
      <c r="AP690" s="4">
        <v>-2975190</v>
      </c>
      <c r="AQ690" s="4">
        <v>0</v>
      </c>
      <c r="AR690" s="4">
        <v>18069139</v>
      </c>
      <c r="AS690" s="1" t="s">
        <v>52</v>
      </c>
      <c r="AT690" s="9">
        <f t="shared" si="296"/>
        <v>43333</v>
      </c>
      <c r="AU690" s="9">
        <f t="shared" si="297"/>
        <v>43313</v>
      </c>
      <c r="AV690" s="9">
        <v>44798</v>
      </c>
      <c r="AW690" s="11">
        <f t="shared" si="298"/>
        <v>4.0136986301369859</v>
      </c>
      <c r="AX690">
        <v>25</v>
      </c>
      <c r="AY690" s="12">
        <v>0.05</v>
      </c>
      <c r="AZ690">
        <f t="shared" si="299"/>
        <v>3.7999999999999999E-2</v>
      </c>
      <c r="BA690" s="13">
        <f t="shared" si="300"/>
        <v>21044329</v>
      </c>
      <c r="BB690" s="17" t="s">
        <v>2189</v>
      </c>
      <c r="BC690">
        <f>MATCH(BB690,MONTHLY_INDEX!$A:$A,0)</f>
        <v>798</v>
      </c>
      <c r="BD690">
        <f>MATCH(AU690,MONTHLY_INDEX!$1:$1,0)</f>
        <v>80</v>
      </c>
      <c r="BE690">
        <f>INDEX(MONTHLY_INDEX!$1:$1048576,Final!BC690,Final!BD690)</f>
        <v>96</v>
      </c>
      <c r="BF690">
        <f>MATCH($BF$1,MONTHLY_INDEX!$1:$1,0)</f>
        <v>127</v>
      </c>
      <c r="BG690">
        <f>INDEX(MONTHLY_INDEX!$1:$1048576,Final!BC690,Final!BF690)</f>
        <v>95.3</v>
      </c>
      <c r="BH690" s="23">
        <f t="shared" si="318"/>
        <v>-7.2916666666666963E-3</v>
      </c>
      <c r="BI690" s="14">
        <f t="shared" si="319"/>
        <v>20890880.767708331</v>
      </c>
      <c r="BJ690" s="14">
        <f t="shared" si="320"/>
        <v>3186288.5817488292</v>
      </c>
      <c r="BK690" s="15">
        <f t="shared" si="301"/>
        <v>17704592.185959503</v>
      </c>
      <c r="BL690" s="52">
        <v>0</v>
      </c>
      <c r="BM690" s="15">
        <f t="shared" si="321"/>
        <v>17704592.185959503</v>
      </c>
    </row>
    <row r="691" spans="1:65">
      <c r="A691" s="8">
        <v>689</v>
      </c>
      <c r="B691" s="1" t="s">
        <v>44</v>
      </c>
      <c r="C691" s="1">
        <v>1500</v>
      </c>
      <c r="D691" s="1" t="s">
        <v>60</v>
      </c>
      <c r="E691" s="1">
        <v>150000032</v>
      </c>
      <c r="F691" s="1" t="s">
        <v>60</v>
      </c>
      <c r="G691" s="1" t="s">
        <v>93</v>
      </c>
      <c r="H691" s="1">
        <v>5</v>
      </c>
      <c r="I691" s="1" t="s">
        <v>52</v>
      </c>
      <c r="J691" s="1" t="s">
        <v>49</v>
      </c>
      <c r="K691" s="1">
        <v>17406001</v>
      </c>
      <c r="L691" s="1" t="s">
        <v>50</v>
      </c>
      <c r="M691" s="1" t="s">
        <v>51</v>
      </c>
      <c r="N691" s="1" t="s">
        <v>64</v>
      </c>
      <c r="O691" s="1" t="s">
        <v>65</v>
      </c>
      <c r="P691" s="1" t="s">
        <v>66</v>
      </c>
      <c r="Q691" s="1" t="s">
        <v>67</v>
      </c>
      <c r="R691" s="1" t="s">
        <v>87</v>
      </c>
      <c r="S691" s="1" t="s">
        <v>88</v>
      </c>
      <c r="T691" s="2">
        <v>43333</v>
      </c>
      <c r="U691" s="2">
        <v>43333</v>
      </c>
      <c r="V691" s="1" t="s">
        <v>52</v>
      </c>
      <c r="W691" s="3">
        <v>1</v>
      </c>
      <c r="X691" s="1" t="s">
        <v>53</v>
      </c>
      <c r="Y691" s="4">
        <v>969266</v>
      </c>
      <c r="Z691" s="4">
        <v>-126976</v>
      </c>
      <c r="AA691" s="4">
        <v>0</v>
      </c>
      <c r="AB691" s="4">
        <v>0</v>
      </c>
      <c r="AC691" s="4">
        <v>0</v>
      </c>
      <c r="AD691" s="4">
        <v>969266</v>
      </c>
      <c r="AE691" s="5">
        <v>1685</v>
      </c>
      <c r="AF691" s="1" t="s">
        <v>70</v>
      </c>
      <c r="AG691" s="1" t="s">
        <v>71</v>
      </c>
      <c r="AH691" s="1" t="s">
        <v>89</v>
      </c>
      <c r="AI691" s="1" t="s">
        <v>57</v>
      </c>
      <c r="AJ691" s="5">
        <v>10950</v>
      </c>
      <c r="AK691" s="4">
        <v>-10055</v>
      </c>
      <c r="AL691" s="4">
        <v>0</v>
      </c>
      <c r="AM691" s="4">
        <v>0</v>
      </c>
      <c r="AN691" s="4">
        <v>0</v>
      </c>
      <c r="AO691" s="4">
        <v>-137031</v>
      </c>
      <c r="AP691" s="4">
        <v>-137031</v>
      </c>
      <c r="AQ691" s="4">
        <v>0</v>
      </c>
      <c r="AR691" s="4">
        <v>832235</v>
      </c>
      <c r="AS691" s="1" t="s">
        <v>52</v>
      </c>
      <c r="AT691" s="9">
        <f t="shared" si="296"/>
        <v>43333</v>
      </c>
      <c r="AU691" s="9">
        <f t="shared" si="297"/>
        <v>43313</v>
      </c>
      <c r="AV691" s="9">
        <v>44798</v>
      </c>
      <c r="AW691" s="11">
        <f t="shared" si="298"/>
        <v>4.0136986301369859</v>
      </c>
      <c r="AX691">
        <v>25</v>
      </c>
      <c r="AY691" s="12">
        <v>0.05</v>
      </c>
      <c r="AZ691">
        <f t="shared" si="299"/>
        <v>3.7999999999999999E-2</v>
      </c>
      <c r="BA691" s="13">
        <f t="shared" si="300"/>
        <v>969266</v>
      </c>
      <c r="BB691" s="17" t="s">
        <v>2083</v>
      </c>
      <c r="BC691">
        <f>MATCH(BB691,MONTHLY_INDEX!$A:$A,0)</f>
        <v>745</v>
      </c>
      <c r="BD691">
        <f>MATCH(AU691,MONTHLY_INDEX!$1:$1,0)</f>
        <v>80</v>
      </c>
      <c r="BE691">
        <f>INDEX(MONTHLY_INDEX!$1:$1048576,Final!BC691,Final!BD691)</f>
        <v>106.4</v>
      </c>
      <c r="BF691">
        <f>MATCH($BF$1,MONTHLY_INDEX!$1:$1,0)</f>
        <v>127</v>
      </c>
      <c r="BG691">
        <f>INDEX(MONTHLY_INDEX!$1:$1048576,Final!BC691,Final!BF691)</f>
        <v>115.4</v>
      </c>
      <c r="BH691" s="23">
        <f t="shared" si="318"/>
        <v>8.4586466165413529E-2</v>
      </c>
      <c r="BI691" s="14">
        <f t="shared" si="319"/>
        <v>1051252.7857142857</v>
      </c>
      <c r="BJ691" s="14">
        <f t="shared" si="320"/>
        <v>160337.65090606653</v>
      </c>
      <c r="BK691" s="15">
        <f t="shared" si="301"/>
        <v>890915.13480821915</v>
      </c>
      <c r="BL691" s="52">
        <v>0</v>
      </c>
      <c r="BM691" s="15">
        <f t="shared" si="321"/>
        <v>890915.13480821915</v>
      </c>
    </row>
    <row r="692" spans="1:65">
      <c r="A692" s="8">
        <v>690</v>
      </c>
      <c r="B692" s="1" t="s">
        <v>44</v>
      </c>
      <c r="C692" s="1">
        <v>1500</v>
      </c>
      <c r="D692" s="1" t="s">
        <v>60</v>
      </c>
      <c r="E692" s="1">
        <v>150000032</v>
      </c>
      <c r="F692" s="1" t="s">
        <v>60</v>
      </c>
      <c r="G692" s="1" t="s">
        <v>94</v>
      </c>
      <c r="H692" s="1">
        <v>6</v>
      </c>
      <c r="I692" s="1" t="s">
        <v>52</v>
      </c>
      <c r="J692" s="1" t="s">
        <v>49</v>
      </c>
      <c r="K692" s="1">
        <v>17406001</v>
      </c>
      <c r="L692" s="1" t="s">
        <v>50</v>
      </c>
      <c r="M692" s="1" t="s">
        <v>51</v>
      </c>
      <c r="N692" s="1" t="s">
        <v>64</v>
      </c>
      <c r="O692" s="1" t="s">
        <v>65</v>
      </c>
      <c r="P692" s="1" t="s">
        <v>66</v>
      </c>
      <c r="Q692" s="1" t="s">
        <v>67</v>
      </c>
      <c r="R692" s="1" t="s">
        <v>87</v>
      </c>
      <c r="S692" s="1" t="s">
        <v>88</v>
      </c>
      <c r="T692" s="2">
        <v>43333</v>
      </c>
      <c r="U692" s="2">
        <v>43333</v>
      </c>
      <c r="V692" s="1" t="s">
        <v>52</v>
      </c>
      <c r="W692" s="3">
        <v>1</v>
      </c>
      <c r="X692" s="1" t="s">
        <v>53</v>
      </c>
      <c r="Y692" s="4">
        <v>735000</v>
      </c>
      <c r="Z692" s="4">
        <v>-96287</v>
      </c>
      <c r="AA692" s="4">
        <v>0</v>
      </c>
      <c r="AB692" s="4">
        <v>0</v>
      </c>
      <c r="AC692" s="4">
        <v>0</v>
      </c>
      <c r="AD692" s="4">
        <v>735000</v>
      </c>
      <c r="AE692" s="5">
        <v>1685</v>
      </c>
      <c r="AF692" s="1" t="s">
        <v>70</v>
      </c>
      <c r="AG692" s="1" t="s">
        <v>71</v>
      </c>
      <c r="AH692" s="1" t="s">
        <v>89</v>
      </c>
      <c r="AI692" s="1" t="s">
        <v>57</v>
      </c>
      <c r="AJ692" s="5">
        <v>10950</v>
      </c>
      <c r="AK692" s="4">
        <v>-7625</v>
      </c>
      <c r="AL692" s="4">
        <v>0</v>
      </c>
      <c r="AM692" s="4">
        <v>0</v>
      </c>
      <c r="AN692" s="4">
        <v>0</v>
      </c>
      <c r="AO692" s="4">
        <v>-103912</v>
      </c>
      <c r="AP692" s="4">
        <v>-103912</v>
      </c>
      <c r="AQ692" s="4">
        <v>0</v>
      </c>
      <c r="AR692" s="4">
        <v>631088</v>
      </c>
      <c r="AS692" s="1" t="s">
        <v>52</v>
      </c>
      <c r="AT692" s="9">
        <f t="shared" si="296"/>
        <v>43333</v>
      </c>
      <c r="AU692" s="9">
        <f t="shared" si="297"/>
        <v>43313</v>
      </c>
      <c r="AV692" s="9">
        <v>44798</v>
      </c>
      <c r="AW692" s="11">
        <f t="shared" si="298"/>
        <v>4.0136986301369859</v>
      </c>
      <c r="AX692">
        <v>10</v>
      </c>
      <c r="AY692" s="12">
        <v>0.05</v>
      </c>
      <c r="AZ692">
        <f t="shared" si="299"/>
        <v>9.5000000000000001E-2</v>
      </c>
      <c r="BA692" s="13">
        <f t="shared" si="300"/>
        <v>735000</v>
      </c>
      <c r="BB692" s="17" t="s">
        <v>1853</v>
      </c>
      <c r="BC692">
        <f>MATCH(BB692,MONTHLY_INDEX!$A:$A,0)</f>
        <v>630</v>
      </c>
      <c r="BD692">
        <f>MATCH(AU692,MONTHLY_INDEX!$1:$1,0)</f>
        <v>80</v>
      </c>
      <c r="BE692">
        <f>INDEX(MONTHLY_INDEX!$1:$1048576,Final!BC692,Final!BD692)</f>
        <v>111.6</v>
      </c>
      <c r="BF692">
        <f>MATCH($BF$1,MONTHLY_INDEX!$1:$1,0)</f>
        <v>127</v>
      </c>
      <c r="BG692">
        <f>INDEX(MONTHLY_INDEX!$1:$1048576,Final!BC692,Final!BF692)</f>
        <v>151.1</v>
      </c>
      <c r="BH692" s="23">
        <f t="shared" si="318"/>
        <v>0.35394265232974914</v>
      </c>
      <c r="BI692" s="14">
        <f t="shared" si="319"/>
        <v>995147.84946236562</v>
      </c>
      <c r="BJ692" s="14">
        <f t="shared" si="320"/>
        <v>379451.2382162321</v>
      </c>
      <c r="BK692" s="15">
        <f t="shared" si="301"/>
        <v>615696.61124613346</v>
      </c>
      <c r="BL692" s="52">
        <v>0</v>
      </c>
      <c r="BM692" s="15">
        <f t="shared" si="321"/>
        <v>615696.61124613346</v>
      </c>
    </row>
    <row r="693" spans="1:65">
      <c r="A693" s="8">
        <v>691</v>
      </c>
      <c r="B693" s="1" t="s">
        <v>44</v>
      </c>
      <c r="C693" s="1">
        <v>1500</v>
      </c>
      <c r="D693" s="1" t="s">
        <v>60</v>
      </c>
      <c r="E693" s="1">
        <v>150000032</v>
      </c>
      <c r="F693" s="1" t="s">
        <v>60</v>
      </c>
      <c r="G693" s="1" t="s">
        <v>95</v>
      </c>
      <c r="H693" s="1">
        <v>7</v>
      </c>
      <c r="I693" s="1" t="s">
        <v>52</v>
      </c>
      <c r="J693" s="1" t="s">
        <v>49</v>
      </c>
      <c r="K693" s="1">
        <v>17406001</v>
      </c>
      <c r="L693" s="1" t="s">
        <v>50</v>
      </c>
      <c r="M693" s="1" t="s">
        <v>51</v>
      </c>
      <c r="N693" s="1" t="s">
        <v>64</v>
      </c>
      <c r="O693" s="1" t="s">
        <v>65</v>
      </c>
      <c r="P693" s="1" t="s">
        <v>66</v>
      </c>
      <c r="Q693" s="1" t="s">
        <v>67</v>
      </c>
      <c r="R693" s="1" t="s">
        <v>87</v>
      </c>
      <c r="S693" s="1" t="s">
        <v>88</v>
      </c>
      <c r="T693" s="2">
        <v>43333</v>
      </c>
      <c r="U693" s="2">
        <v>43333</v>
      </c>
      <c r="V693" s="1" t="s">
        <v>52</v>
      </c>
      <c r="W693" s="3">
        <v>1</v>
      </c>
      <c r="X693" s="1" t="s">
        <v>53</v>
      </c>
      <c r="Y693" s="4">
        <v>126000</v>
      </c>
      <c r="Z693" s="4">
        <v>-16506</v>
      </c>
      <c r="AA693" s="4">
        <v>0</v>
      </c>
      <c r="AB693" s="4">
        <v>0</v>
      </c>
      <c r="AC693" s="4">
        <v>0</v>
      </c>
      <c r="AD693" s="4">
        <v>126000</v>
      </c>
      <c r="AE693" s="5">
        <v>1685</v>
      </c>
      <c r="AF693" s="1" t="s">
        <v>70</v>
      </c>
      <c r="AG693" s="1" t="s">
        <v>71</v>
      </c>
      <c r="AH693" s="1" t="s">
        <v>89</v>
      </c>
      <c r="AI693" s="1" t="s">
        <v>57</v>
      </c>
      <c r="AJ693" s="5">
        <v>10950</v>
      </c>
      <c r="AK693" s="4">
        <v>-1307</v>
      </c>
      <c r="AL693" s="4">
        <v>0</v>
      </c>
      <c r="AM693" s="4">
        <v>0</v>
      </c>
      <c r="AN693" s="4">
        <v>0</v>
      </c>
      <c r="AO693" s="4">
        <v>-17813</v>
      </c>
      <c r="AP693" s="4">
        <v>-17813</v>
      </c>
      <c r="AQ693" s="4">
        <v>0</v>
      </c>
      <c r="AR693" s="4">
        <v>108187</v>
      </c>
      <c r="AS693" s="1" t="s">
        <v>52</v>
      </c>
      <c r="AT693" s="9">
        <f t="shared" si="296"/>
        <v>43333</v>
      </c>
      <c r="AU693" s="9">
        <f t="shared" si="297"/>
        <v>43313</v>
      </c>
      <c r="AV693" s="9">
        <v>44798</v>
      </c>
      <c r="AW693" s="11">
        <f t="shared" si="298"/>
        <v>4.0136986301369859</v>
      </c>
      <c r="AX693">
        <v>25</v>
      </c>
      <c r="AY693" s="12">
        <v>0.05</v>
      </c>
      <c r="AZ693">
        <f t="shared" si="299"/>
        <v>3.7999999999999999E-2</v>
      </c>
      <c r="BA693" s="13">
        <f t="shared" si="300"/>
        <v>126000</v>
      </c>
      <c r="BB693" s="17" t="s">
        <v>2189</v>
      </c>
      <c r="BC693">
        <f>MATCH(BB693,MONTHLY_INDEX!$A:$A,0)</f>
        <v>798</v>
      </c>
      <c r="BD693">
        <f>MATCH(AU693,MONTHLY_INDEX!$1:$1,0)</f>
        <v>80</v>
      </c>
      <c r="BE693">
        <f>INDEX(MONTHLY_INDEX!$1:$1048576,Final!BC693,Final!BD693)</f>
        <v>96</v>
      </c>
      <c r="BF693">
        <f>MATCH($BF$1,MONTHLY_INDEX!$1:$1,0)</f>
        <v>127</v>
      </c>
      <c r="BG693">
        <f>INDEX(MONTHLY_INDEX!$1:$1048576,Final!BC693,Final!BF693)</f>
        <v>95.3</v>
      </c>
      <c r="BH693" s="23">
        <f t="shared" si="318"/>
        <v>-7.2916666666666963E-3</v>
      </c>
      <c r="BI693" s="14">
        <f t="shared" si="319"/>
        <v>125081.25</v>
      </c>
      <c r="BJ693" s="14">
        <f t="shared" si="320"/>
        <v>19077.460787671229</v>
      </c>
      <c r="BK693" s="15">
        <f t="shared" si="301"/>
        <v>106003.78921232877</v>
      </c>
      <c r="BL693" s="52">
        <v>0</v>
      </c>
      <c r="BM693" s="15">
        <f t="shared" si="321"/>
        <v>106003.78921232877</v>
      </c>
    </row>
    <row r="694" spans="1:65">
      <c r="A694" s="8">
        <v>692</v>
      </c>
      <c r="B694" s="1" t="s">
        <v>44</v>
      </c>
      <c r="C694" s="1">
        <v>1500</v>
      </c>
      <c r="D694" s="1" t="s">
        <v>60</v>
      </c>
      <c r="E694" s="1">
        <v>150000032</v>
      </c>
      <c r="F694" s="1" t="s">
        <v>60</v>
      </c>
      <c r="G694" s="1" t="s">
        <v>96</v>
      </c>
      <c r="H694" s="1">
        <v>8</v>
      </c>
      <c r="I694" s="1" t="s">
        <v>52</v>
      </c>
      <c r="J694" s="1" t="s">
        <v>49</v>
      </c>
      <c r="K694" s="1">
        <v>17406001</v>
      </c>
      <c r="L694" s="1" t="s">
        <v>50</v>
      </c>
      <c r="M694" s="1" t="s">
        <v>51</v>
      </c>
      <c r="N694" s="1" t="s">
        <v>64</v>
      </c>
      <c r="O694" s="1" t="s">
        <v>65</v>
      </c>
      <c r="P694" s="1" t="s">
        <v>66</v>
      </c>
      <c r="Q694" s="1" t="s">
        <v>67</v>
      </c>
      <c r="R694" s="1" t="s">
        <v>87</v>
      </c>
      <c r="S694" s="1" t="s">
        <v>88</v>
      </c>
      <c r="T694" s="2">
        <v>43333</v>
      </c>
      <c r="U694" s="2">
        <v>43333</v>
      </c>
      <c r="V694" s="1" t="s">
        <v>52</v>
      </c>
      <c r="W694" s="3">
        <v>1</v>
      </c>
      <c r="X694" s="1" t="s">
        <v>53</v>
      </c>
      <c r="Y694" s="4">
        <v>29327302</v>
      </c>
      <c r="Z694" s="4">
        <v>-3841988</v>
      </c>
      <c r="AA694" s="4">
        <v>0</v>
      </c>
      <c r="AB694" s="4">
        <v>0</v>
      </c>
      <c r="AC694" s="4">
        <v>0</v>
      </c>
      <c r="AD694" s="4">
        <v>29327302</v>
      </c>
      <c r="AE694" s="5">
        <v>1685</v>
      </c>
      <c r="AF694" s="1" t="s">
        <v>70</v>
      </c>
      <c r="AG694" s="1" t="s">
        <v>71</v>
      </c>
      <c r="AH694" s="1" t="s">
        <v>89</v>
      </c>
      <c r="AI694" s="1" t="s">
        <v>57</v>
      </c>
      <c r="AJ694" s="5">
        <v>10950</v>
      </c>
      <c r="AK694" s="4">
        <v>-304227</v>
      </c>
      <c r="AL694" s="4">
        <v>0</v>
      </c>
      <c r="AM694" s="4">
        <v>0</v>
      </c>
      <c r="AN694" s="4">
        <v>0</v>
      </c>
      <c r="AO694" s="4">
        <v>-4146215</v>
      </c>
      <c r="AP694" s="4">
        <v>-4146215</v>
      </c>
      <c r="AQ694" s="4">
        <v>0</v>
      </c>
      <c r="AR694" s="4">
        <v>25181087</v>
      </c>
      <c r="AS694" s="1" t="s">
        <v>52</v>
      </c>
      <c r="AT694" s="9">
        <f t="shared" si="296"/>
        <v>43333</v>
      </c>
      <c r="AU694" s="9">
        <f t="shared" si="297"/>
        <v>43313</v>
      </c>
      <c r="AV694" s="9">
        <v>44798</v>
      </c>
      <c r="AW694" s="11">
        <f t="shared" si="298"/>
        <v>4.0136986301369859</v>
      </c>
      <c r="AX694">
        <v>25</v>
      </c>
      <c r="AY694" s="12">
        <v>0.05</v>
      </c>
      <c r="AZ694">
        <f t="shared" si="299"/>
        <v>3.7999999999999999E-2</v>
      </c>
      <c r="BA694" s="13">
        <f t="shared" si="300"/>
        <v>29327302</v>
      </c>
      <c r="BB694" s="17" t="s">
        <v>2189</v>
      </c>
      <c r="BC694">
        <f>MATCH(BB694,MONTHLY_INDEX!$A:$A,0)</f>
        <v>798</v>
      </c>
      <c r="BD694">
        <f>MATCH(AU694,MONTHLY_INDEX!$1:$1,0)</f>
        <v>80</v>
      </c>
      <c r="BE694">
        <f>INDEX(MONTHLY_INDEX!$1:$1048576,Final!BC694,Final!BD694)</f>
        <v>96</v>
      </c>
      <c r="BF694">
        <f>MATCH($BF$1,MONTHLY_INDEX!$1:$1,0)</f>
        <v>127</v>
      </c>
      <c r="BG694">
        <f>INDEX(MONTHLY_INDEX!$1:$1048576,Final!BC694,Final!BF694)</f>
        <v>95.3</v>
      </c>
      <c r="BH694" s="23">
        <f t="shared" si="318"/>
        <v>-7.2916666666666963E-3</v>
      </c>
      <c r="BI694" s="14">
        <f t="shared" si="319"/>
        <v>29113457.089583334</v>
      </c>
      <c r="BJ694" s="14">
        <f t="shared" si="320"/>
        <v>4440400.4278824767</v>
      </c>
      <c r="BK694" s="15">
        <f t="shared" si="301"/>
        <v>24673056.661700856</v>
      </c>
      <c r="BL694" s="52">
        <v>0</v>
      </c>
      <c r="BM694" s="15">
        <f t="shared" si="321"/>
        <v>24673056.661700856</v>
      </c>
    </row>
    <row r="695" spans="1:65">
      <c r="A695" s="8">
        <v>693</v>
      </c>
      <c r="B695" s="1" t="s">
        <v>44</v>
      </c>
      <c r="C695" s="1">
        <v>1500</v>
      </c>
      <c r="D695" s="1" t="s">
        <v>60</v>
      </c>
      <c r="E695" s="1">
        <v>150000032</v>
      </c>
      <c r="F695" s="1" t="s">
        <v>60</v>
      </c>
      <c r="G695" s="1" t="s">
        <v>97</v>
      </c>
      <c r="H695" s="1">
        <v>9</v>
      </c>
      <c r="I695" s="1" t="s">
        <v>52</v>
      </c>
      <c r="J695" s="1" t="s">
        <v>49</v>
      </c>
      <c r="K695" s="1">
        <v>17406001</v>
      </c>
      <c r="L695" s="1" t="s">
        <v>50</v>
      </c>
      <c r="M695" s="1" t="s">
        <v>51</v>
      </c>
      <c r="N695" s="1" t="s">
        <v>64</v>
      </c>
      <c r="O695" s="1" t="s">
        <v>65</v>
      </c>
      <c r="P695" s="1" t="s">
        <v>66</v>
      </c>
      <c r="Q695" s="1" t="s">
        <v>67</v>
      </c>
      <c r="R695" s="1" t="s">
        <v>87</v>
      </c>
      <c r="S695" s="1" t="s">
        <v>88</v>
      </c>
      <c r="T695" s="2">
        <v>43333</v>
      </c>
      <c r="U695" s="2">
        <v>43333</v>
      </c>
      <c r="V695" s="1" t="s">
        <v>52</v>
      </c>
      <c r="W695" s="3">
        <v>1</v>
      </c>
      <c r="X695" s="1" t="s">
        <v>53</v>
      </c>
      <c r="Y695" s="4">
        <v>1517250</v>
      </c>
      <c r="Z695" s="4">
        <v>-198765</v>
      </c>
      <c r="AA695" s="4">
        <v>0</v>
      </c>
      <c r="AB695" s="4">
        <v>0</v>
      </c>
      <c r="AC695" s="4">
        <v>0</v>
      </c>
      <c r="AD695" s="4">
        <v>1517250</v>
      </c>
      <c r="AE695" s="5">
        <v>1685</v>
      </c>
      <c r="AF695" s="1" t="s">
        <v>70</v>
      </c>
      <c r="AG695" s="1" t="s">
        <v>71</v>
      </c>
      <c r="AH695" s="1" t="s">
        <v>89</v>
      </c>
      <c r="AI695" s="1" t="s">
        <v>57</v>
      </c>
      <c r="AJ695" s="5">
        <v>10950</v>
      </c>
      <c r="AK695" s="4">
        <v>-15739</v>
      </c>
      <c r="AL695" s="4">
        <v>0</v>
      </c>
      <c r="AM695" s="4">
        <v>0</v>
      </c>
      <c r="AN695" s="4">
        <v>0</v>
      </c>
      <c r="AO695" s="4">
        <v>-214504</v>
      </c>
      <c r="AP695" s="4">
        <v>-214504</v>
      </c>
      <c r="AQ695" s="4">
        <v>0</v>
      </c>
      <c r="AR695" s="4">
        <v>1302746</v>
      </c>
      <c r="AS695" s="1" t="s">
        <v>52</v>
      </c>
      <c r="AT695" s="9">
        <f t="shared" si="296"/>
        <v>43333</v>
      </c>
      <c r="AU695" s="9">
        <f t="shared" si="297"/>
        <v>43313</v>
      </c>
      <c r="AV695" s="9">
        <v>44798</v>
      </c>
      <c r="AW695" s="11">
        <f t="shared" si="298"/>
        <v>4.0136986301369859</v>
      </c>
      <c r="AX695">
        <v>15</v>
      </c>
      <c r="AY695" s="12">
        <v>0.05</v>
      </c>
      <c r="AZ695">
        <f t="shared" si="299"/>
        <v>6.3333333333333325E-2</v>
      </c>
      <c r="BA695" s="13">
        <f t="shared" si="300"/>
        <v>1517250</v>
      </c>
      <c r="BB695" s="17" t="s">
        <v>1941</v>
      </c>
      <c r="BC695">
        <f>MATCH(BB695,MONTHLY_INDEX!$A:$A,0)</f>
        <v>674</v>
      </c>
      <c r="BD695">
        <f>MATCH(AU695,MONTHLY_INDEX!$1:$1,0)</f>
        <v>80</v>
      </c>
      <c r="BE695">
        <f>INDEX(MONTHLY_INDEX!$1:$1048576,Final!BC695,Final!BD695)</f>
        <v>105.1</v>
      </c>
      <c r="BF695">
        <f>MATCH($BF$1,MONTHLY_INDEX!$1:$1,0)</f>
        <v>127</v>
      </c>
      <c r="BG695">
        <f>INDEX(MONTHLY_INDEX!$1:$1048576,Final!BC695,Final!BF695)</f>
        <v>122.8</v>
      </c>
      <c r="BH695" s="23">
        <f t="shared" si="318"/>
        <v>0.16841103710751668</v>
      </c>
      <c r="BI695" s="14">
        <f t="shared" si="319"/>
        <v>1772771.6460513796</v>
      </c>
      <c r="BJ695" s="14">
        <f t="shared" si="320"/>
        <v>450640.17139580037</v>
      </c>
      <c r="BK695" s="15">
        <f t="shared" si="301"/>
        <v>1322131.4746555793</v>
      </c>
      <c r="BL695" s="52">
        <v>0</v>
      </c>
      <c r="BM695" s="15">
        <f t="shared" si="321"/>
        <v>1322131.4746555793</v>
      </c>
    </row>
    <row r="696" spans="1:65">
      <c r="A696" s="8">
        <v>694</v>
      </c>
      <c r="B696" s="1" t="s">
        <v>44</v>
      </c>
      <c r="C696" s="1">
        <v>1500</v>
      </c>
      <c r="D696" s="1" t="s">
        <v>60</v>
      </c>
      <c r="E696" s="1">
        <v>150000032</v>
      </c>
      <c r="F696" s="1" t="s">
        <v>60</v>
      </c>
      <c r="G696" s="1" t="s">
        <v>98</v>
      </c>
      <c r="H696" s="1">
        <v>10</v>
      </c>
      <c r="I696" s="1" t="s">
        <v>52</v>
      </c>
      <c r="J696" s="1" t="s">
        <v>49</v>
      </c>
      <c r="K696" s="1">
        <v>17406001</v>
      </c>
      <c r="L696" s="1" t="s">
        <v>50</v>
      </c>
      <c r="M696" s="1" t="s">
        <v>51</v>
      </c>
      <c r="N696" s="1" t="s">
        <v>64</v>
      </c>
      <c r="O696" s="1" t="s">
        <v>65</v>
      </c>
      <c r="P696" s="1" t="s">
        <v>66</v>
      </c>
      <c r="Q696" s="1" t="s">
        <v>67</v>
      </c>
      <c r="R696" s="1" t="s">
        <v>87</v>
      </c>
      <c r="S696" s="1" t="s">
        <v>88</v>
      </c>
      <c r="T696" s="2">
        <v>43333</v>
      </c>
      <c r="U696" s="2">
        <v>43333</v>
      </c>
      <c r="V696" s="1" t="s">
        <v>52</v>
      </c>
      <c r="W696" s="3">
        <v>1</v>
      </c>
      <c r="X696" s="1" t="s">
        <v>53</v>
      </c>
      <c r="Y696" s="4">
        <v>312900</v>
      </c>
      <c r="Z696" s="4">
        <v>-40991</v>
      </c>
      <c r="AA696" s="4">
        <v>0</v>
      </c>
      <c r="AB696" s="4">
        <v>0</v>
      </c>
      <c r="AC696" s="4">
        <v>0</v>
      </c>
      <c r="AD696" s="4">
        <v>312900</v>
      </c>
      <c r="AE696" s="5">
        <v>1685</v>
      </c>
      <c r="AF696" s="1" t="s">
        <v>70</v>
      </c>
      <c r="AG696" s="1" t="s">
        <v>71</v>
      </c>
      <c r="AH696" s="1" t="s">
        <v>89</v>
      </c>
      <c r="AI696" s="1" t="s">
        <v>57</v>
      </c>
      <c r="AJ696" s="5">
        <v>10950</v>
      </c>
      <c r="AK696" s="4">
        <v>-3246</v>
      </c>
      <c r="AL696" s="4">
        <v>0</v>
      </c>
      <c r="AM696" s="4">
        <v>0</v>
      </c>
      <c r="AN696" s="4">
        <v>0</v>
      </c>
      <c r="AO696" s="4">
        <v>-44237</v>
      </c>
      <c r="AP696" s="4">
        <v>-44237</v>
      </c>
      <c r="AQ696" s="4">
        <v>0</v>
      </c>
      <c r="AR696" s="4">
        <v>268663</v>
      </c>
      <c r="AS696" s="1" t="s">
        <v>52</v>
      </c>
      <c r="AT696" s="9">
        <f t="shared" si="296"/>
        <v>43333</v>
      </c>
      <c r="AU696" s="9">
        <f t="shared" si="297"/>
        <v>43313</v>
      </c>
      <c r="AV696" s="9">
        <v>44798</v>
      </c>
      <c r="AW696" s="11">
        <f t="shared" si="298"/>
        <v>4.0136986301369859</v>
      </c>
      <c r="AX696">
        <v>10</v>
      </c>
      <c r="AY696" s="12">
        <v>0.05</v>
      </c>
      <c r="AZ696">
        <f t="shared" si="299"/>
        <v>9.5000000000000001E-2</v>
      </c>
      <c r="BA696" s="13">
        <f t="shared" si="300"/>
        <v>312900</v>
      </c>
      <c r="BB696" s="17" t="s">
        <v>2189</v>
      </c>
      <c r="BC696">
        <f>MATCH(BB696,MONTHLY_INDEX!$A:$A,0)</f>
        <v>798</v>
      </c>
      <c r="BD696">
        <f>MATCH(AU696,MONTHLY_INDEX!$1:$1,0)</f>
        <v>80</v>
      </c>
      <c r="BE696">
        <f>INDEX(MONTHLY_INDEX!$1:$1048576,Final!BC696,Final!BD696)</f>
        <v>96</v>
      </c>
      <c r="BF696">
        <f>MATCH($BF$1,MONTHLY_INDEX!$1:$1,0)</f>
        <v>127</v>
      </c>
      <c r="BG696">
        <f>INDEX(MONTHLY_INDEX!$1:$1048576,Final!BC696,Final!BF696)</f>
        <v>95.3</v>
      </c>
      <c r="BH696" s="23">
        <f t="shared" si="318"/>
        <v>-7.2916666666666963E-3</v>
      </c>
      <c r="BI696" s="14">
        <f t="shared" si="319"/>
        <v>310618.4375</v>
      </c>
      <c r="BJ696" s="14">
        <f t="shared" si="320"/>
        <v>118439.2357234589</v>
      </c>
      <c r="BK696" s="15">
        <f t="shared" si="301"/>
        <v>192179.2017765411</v>
      </c>
      <c r="BL696" s="52">
        <v>0</v>
      </c>
      <c r="BM696" s="15">
        <f t="shared" si="321"/>
        <v>192179.2017765411</v>
      </c>
    </row>
    <row r="697" spans="1:65">
      <c r="A697" s="8">
        <v>695</v>
      </c>
      <c r="B697" s="1" t="s">
        <v>44</v>
      </c>
      <c r="C697" s="1">
        <v>1500</v>
      </c>
      <c r="D697" s="1" t="s">
        <v>60</v>
      </c>
      <c r="E697" s="1">
        <v>150000032</v>
      </c>
      <c r="F697" s="1" t="s">
        <v>60</v>
      </c>
      <c r="G697" s="1" t="s">
        <v>99</v>
      </c>
      <c r="H697" s="1">
        <v>11</v>
      </c>
      <c r="I697" s="1" t="s">
        <v>52</v>
      </c>
      <c r="J697" s="1" t="s">
        <v>49</v>
      </c>
      <c r="K697" s="1">
        <v>17406001</v>
      </c>
      <c r="L697" s="1" t="s">
        <v>50</v>
      </c>
      <c r="M697" s="1" t="s">
        <v>51</v>
      </c>
      <c r="N697" s="1" t="s">
        <v>64</v>
      </c>
      <c r="O697" s="1" t="s">
        <v>65</v>
      </c>
      <c r="P697" s="1" t="s">
        <v>66</v>
      </c>
      <c r="Q697" s="1" t="s">
        <v>67</v>
      </c>
      <c r="R697" s="1" t="s">
        <v>87</v>
      </c>
      <c r="S697" s="1" t="s">
        <v>88</v>
      </c>
      <c r="T697" s="2">
        <v>43333</v>
      </c>
      <c r="U697" s="2">
        <v>43333</v>
      </c>
      <c r="V697" s="1" t="s">
        <v>52</v>
      </c>
      <c r="W697" s="3">
        <v>1</v>
      </c>
      <c r="X697" s="1" t="s">
        <v>53</v>
      </c>
      <c r="Y697" s="4">
        <v>1174950</v>
      </c>
      <c r="Z697" s="4">
        <v>-153922</v>
      </c>
      <c r="AA697" s="4">
        <v>0</v>
      </c>
      <c r="AB697" s="4">
        <v>0</v>
      </c>
      <c r="AC697" s="4">
        <v>0</v>
      </c>
      <c r="AD697" s="4">
        <v>1174950</v>
      </c>
      <c r="AE697" s="5">
        <v>1685</v>
      </c>
      <c r="AF697" s="1" t="s">
        <v>70</v>
      </c>
      <c r="AG697" s="1" t="s">
        <v>71</v>
      </c>
      <c r="AH697" s="1" t="s">
        <v>89</v>
      </c>
      <c r="AI697" s="1" t="s">
        <v>57</v>
      </c>
      <c r="AJ697" s="5">
        <v>10950</v>
      </c>
      <c r="AK697" s="4">
        <v>-12188</v>
      </c>
      <c r="AL697" s="4">
        <v>0</v>
      </c>
      <c r="AM697" s="4">
        <v>0</v>
      </c>
      <c r="AN697" s="4">
        <v>0</v>
      </c>
      <c r="AO697" s="4">
        <v>-166110</v>
      </c>
      <c r="AP697" s="4">
        <v>-166110</v>
      </c>
      <c r="AQ697" s="4">
        <v>0</v>
      </c>
      <c r="AR697" s="4">
        <v>1008840</v>
      </c>
      <c r="AS697" s="1" t="s">
        <v>52</v>
      </c>
      <c r="AT697" s="9">
        <f t="shared" si="296"/>
        <v>43333</v>
      </c>
      <c r="AU697" s="9">
        <f t="shared" si="297"/>
        <v>43313</v>
      </c>
      <c r="AV697" s="9">
        <v>44798</v>
      </c>
      <c r="AW697" s="11">
        <f t="shared" si="298"/>
        <v>4.0136986301369859</v>
      </c>
      <c r="AX697">
        <v>10</v>
      </c>
      <c r="AY697" s="12">
        <v>0.05</v>
      </c>
      <c r="AZ697">
        <f t="shared" si="299"/>
        <v>9.5000000000000001E-2</v>
      </c>
      <c r="BA697" s="13">
        <f t="shared" si="300"/>
        <v>1174950</v>
      </c>
      <c r="BB697" s="17" t="s">
        <v>2189</v>
      </c>
      <c r="BC697">
        <f>MATCH(BB697,MONTHLY_INDEX!$A:$A,0)</f>
        <v>798</v>
      </c>
      <c r="BD697">
        <f>MATCH(AU697,MONTHLY_INDEX!$1:$1,0)</f>
        <v>80</v>
      </c>
      <c r="BE697">
        <f>INDEX(MONTHLY_INDEX!$1:$1048576,Final!BC697,Final!BD697)</f>
        <v>96</v>
      </c>
      <c r="BF697">
        <f>MATCH($BF$1,MONTHLY_INDEX!$1:$1,0)</f>
        <v>127</v>
      </c>
      <c r="BG697">
        <f>INDEX(MONTHLY_INDEX!$1:$1048576,Final!BC697,Final!BF697)</f>
        <v>95.3</v>
      </c>
      <c r="BH697" s="23">
        <f t="shared" si="318"/>
        <v>-7.2916666666666963E-3</v>
      </c>
      <c r="BI697" s="14">
        <f t="shared" si="319"/>
        <v>1166382.65625</v>
      </c>
      <c r="BJ697" s="14">
        <f t="shared" si="320"/>
        <v>444743.30461258558</v>
      </c>
      <c r="BK697" s="15">
        <f t="shared" si="301"/>
        <v>721639.35163741442</v>
      </c>
      <c r="BL697" s="52">
        <v>0</v>
      </c>
      <c r="BM697" s="15">
        <f t="shared" si="321"/>
        <v>721639.35163741442</v>
      </c>
    </row>
    <row r="698" spans="1:65">
      <c r="A698" s="8">
        <v>696</v>
      </c>
      <c r="B698" s="1" t="s">
        <v>44</v>
      </c>
      <c r="C698" s="1">
        <v>1500</v>
      </c>
      <c r="D698" s="1" t="s">
        <v>60</v>
      </c>
      <c r="E698" s="1">
        <v>150000032</v>
      </c>
      <c r="F698" s="1" t="s">
        <v>60</v>
      </c>
      <c r="G698" s="1" t="s">
        <v>100</v>
      </c>
      <c r="H698" s="1">
        <v>12</v>
      </c>
      <c r="I698" s="1" t="s">
        <v>52</v>
      </c>
      <c r="J698" s="1" t="s">
        <v>49</v>
      </c>
      <c r="K698" s="1">
        <v>17406001</v>
      </c>
      <c r="L698" s="1" t="s">
        <v>50</v>
      </c>
      <c r="M698" s="1" t="s">
        <v>51</v>
      </c>
      <c r="N698" s="1" t="s">
        <v>64</v>
      </c>
      <c r="O698" s="1" t="s">
        <v>65</v>
      </c>
      <c r="P698" s="1" t="s">
        <v>66</v>
      </c>
      <c r="Q698" s="1" t="s">
        <v>67</v>
      </c>
      <c r="R698" s="1" t="s">
        <v>87</v>
      </c>
      <c r="S698" s="1" t="s">
        <v>88</v>
      </c>
      <c r="T698" s="2">
        <v>43333</v>
      </c>
      <c r="U698" s="2">
        <v>43333</v>
      </c>
      <c r="V698" s="1" t="s">
        <v>52</v>
      </c>
      <c r="W698" s="3">
        <v>1</v>
      </c>
      <c r="X698" s="1" t="s">
        <v>53</v>
      </c>
      <c r="Y698" s="4">
        <v>582750</v>
      </c>
      <c r="Z698" s="4">
        <v>-76342</v>
      </c>
      <c r="AA698" s="4">
        <v>0</v>
      </c>
      <c r="AB698" s="4">
        <v>0</v>
      </c>
      <c r="AC698" s="4">
        <v>0</v>
      </c>
      <c r="AD698" s="4">
        <v>582750</v>
      </c>
      <c r="AE698" s="5">
        <v>1685</v>
      </c>
      <c r="AF698" s="1" t="s">
        <v>70</v>
      </c>
      <c r="AG698" s="1" t="s">
        <v>71</v>
      </c>
      <c r="AH698" s="1" t="s">
        <v>89</v>
      </c>
      <c r="AI698" s="1" t="s">
        <v>57</v>
      </c>
      <c r="AJ698" s="5">
        <v>10950</v>
      </c>
      <c r="AK698" s="4">
        <v>-6045</v>
      </c>
      <c r="AL698" s="4">
        <v>0</v>
      </c>
      <c r="AM698" s="4">
        <v>0</v>
      </c>
      <c r="AN698" s="4">
        <v>0</v>
      </c>
      <c r="AO698" s="4">
        <v>-82387</v>
      </c>
      <c r="AP698" s="4">
        <v>-82387</v>
      </c>
      <c r="AQ698" s="4">
        <v>0</v>
      </c>
      <c r="AR698" s="4">
        <v>500363</v>
      </c>
      <c r="AS698" s="1" t="s">
        <v>52</v>
      </c>
      <c r="AT698" s="9">
        <f t="shared" si="296"/>
        <v>43333</v>
      </c>
      <c r="AU698" s="9">
        <f t="shared" si="297"/>
        <v>43313</v>
      </c>
      <c r="AV698" s="9">
        <v>44798</v>
      </c>
      <c r="AW698" s="11">
        <f t="shared" si="298"/>
        <v>4.0136986301369859</v>
      </c>
      <c r="AX698">
        <v>10</v>
      </c>
      <c r="AY698" s="12">
        <v>0.05</v>
      </c>
      <c r="AZ698">
        <f t="shared" si="299"/>
        <v>9.5000000000000001E-2</v>
      </c>
      <c r="BA698" s="13">
        <f t="shared" si="300"/>
        <v>582750</v>
      </c>
      <c r="BB698" s="17" t="s">
        <v>1973</v>
      </c>
      <c r="BC698">
        <f>MATCH(BB698,MONTHLY_INDEX!$A:$A,0)</f>
        <v>690</v>
      </c>
      <c r="BD698">
        <f>MATCH(AU698,MONTHLY_INDEX!$1:$1,0)</f>
        <v>80</v>
      </c>
      <c r="BE698">
        <f>INDEX(MONTHLY_INDEX!$1:$1048576,Final!BC698,Final!BD698)</f>
        <v>110</v>
      </c>
      <c r="BF698">
        <f>MATCH($BF$1,MONTHLY_INDEX!$1:$1,0)</f>
        <v>127</v>
      </c>
      <c r="BG698">
        <f>INDEX(MONTHLY_INDEX!$1:$1048576,Final!BC698,Final!BF698)</f>
        <v>145.69999999999999</v>
      </c>
      <c r="BH698" s="23">
        <f t="shared" si="318"/>
        <v>0.32454545454545441</v>
      </c>
      <c r="BI698" s="14">
        <f t="shared" si="319"/>
        <v>771878.86363636365</v>
      </c>
      <c r="BJ698" s="14">
        <f t="shared" si="320"/>
        <v>294318.46807285177</v>
      </c>
      <c r="BK698" s="15">
        <f t="shared" si="301"/>
        <v>477560.39556351188</v>
      </c>
      <c r="BL698" s="52">
        <v>0</v>
      </c>
      <c r="BM698" s="15">
        <f t="shared" si="321"/>
        <v>477560.39556351188</v>
      </c>
    </row>
    <row r="699" spans="1:65">
      <c r="A699" s="8">
        <v>697</v>
      </c>
      <c r="B699" s="1" t="s">
        <v>44</v>
      </c>
      <c r="C699" s="1">
        <v>1500</v>
      </c>
      <c r="D699" s="1" t="s">
        <v>60</v>
      </c>
      <c r="E699" s="1">
        <v>150000032</v>
      </c>
      <c r="F699" s="1" t="s">
        <v>60</v>
      </c>
      <c r="G699" s="1" t="s">
        <v>101</v>
      </c>
      <c r="H699" s="1">
        <v>13</v>
      </c>
      <c r="I699" s="1" t="s">
        <v>52</v>
      </c>
      <c r="J699" s="1" t="s">
        <v>49</v>
      </c>
      <c r="K699" s="1">
        <v>17406001</v>
      </c>
      <c r="L699" s="1" t="s">
        <v>50</v>
      </c>
      <c r="M699" s="1" t="s">
        <v>51</v>
      </c>
      <c r="N699" s="1" t="s">
        <v>64</v>
      </c>
      <c r="O699" s="1" t="s">
        <v>65</v>
      </c>
      <c r="P699" s="1" t="s">
        <v>66</v>
      </c>
      <c r="Q699" s="1" t="s">
        <v>67</v>
      </c>
      <c r="R699" s="1" t="s">
        <v>87</v>
      </c>
      <c r="S699" s="1" t="s">
        <v>88</v>
      </c>
      <c r="T699" s="2">
        <v>43333</v>
      </c>
      <c r="U699" s="2">
        <v>43333</v>
      </c>
      <c r="V699" s="1" t="s">
        <v>52</v>
      </c>
      <c r="W699" s="3">
        <v>1</v>
      </c>
      <c r="X699" s="1" t="s">
        <v>53</v>
      </c>
      <c r="Y699" s="4">
        <v>9976171</v>
      </c>
      <c r="Z699" s="4">
        <v>-1306915</v>
      </c>
      <c r="AA699" s="4">
        <v>0</v>
      </c>
      <c r="AB699" s="4">
        <v>0</v>
      </c>
      <c r="AC699" s="4">
        <v>0</v>
      </c>
      <c r="AD699" s="4">
        <v>9976171</v>
      </c>
      <c r="AE699" s="5">
        <v>1685</v>
      </c>
      <c r="AF699" s="1" t="s">
        <v>70</v>
      </c>
      <c r="AG699" s="1" t="s">
        <v>71</v>
      </c>
      <c r="AH699" s="1" t="s">
        <v>89</v>
      </c>
      <c r="AI699" s="1" t="s">
        <v>57</v>
      </c>
      <c r="AJ699" s="5">
        <v>10950</v>
      </c>
      <c r="AK699" s="4">
        <v>-103488</v>
      </c>
      <c r="AL699" s="4">
        <v>0</v>
      </c>
      <c r="AM699" s="4">
        <v>0</v>
      </c>
      <c r="AN699" s="4">
        <v>0</v>
      </c>
      <c r="AO699" s="4">
        <v>-1410403</v>
      </c>
      <c r="AP699" s="4">
        <v>-1410403</v>
      </c>
      <c r="AQ699" s="4">
        <v>0</v>
      </c>
      <c r="AR699" s="4">
        <v>8565768</v>
      </c>
      <c r="AS699" s="1" t="s">
        <v>52</v>
      </c>
      <c r="AT699" s="9">
        <f t="shared" si="296"/>
        <v>43333</v>
      </c>
      <c r="AU699" s="9">
        <f t="shared" si="297"/>
        <v>43313</v>
      </c>
      <c r="AV699" s="9">
        <v>44798</v>
      </c>
      <c r="AW699" s="11">
        <f t="shared" si="298"/>
        <v>4.0136986301369859</v>
      </c>
      <c r="AX699">
        <v>25</v>
      </c>
      <c r="AY699" s="12">
        <v>0.05</v>
      </c>
      <c r="AZ699">
        <f t="shared" si="299"/>
        <v>3.7999999999999999E-2</v>
      </c>
      <c r="BA699" s="13">
        <f t="shared" si="300"/>
        <v>9976171</v>
      </c>
      <c r="BB699" s="17" t="s">
        <v>2189</v>
      </c>
      <c r="BC699">
        <f>MATCH(BB699,MONTHLY_INDEX!$A:$A,0)</f>
        <v>798</v>
      </c>
      <c r="BD699">
        <f>MATCH(AU699,MONTHLY_INDEX!$1:$1,0)</f>
        <v>80</v>
      </c>
      <c r="BE699">
        <f>INDEX(MONTHLY_INDEX!$1:$1048576,Final!BC699,Final!BD699)</f>
        <v>96</v>
      </c>
      <c r="BF699">
        <f>MATCH($BF$1,MONTHLY_INDEX!$1:$1,0)</f>
        <v>127</v>
      </c>
      <c r="BG699">
        <f>INDEX(MONTHLY_INDEX!$1:$1048576,Final!BC699,Final!BF699)</f>
        <v>95.3</v>
      </c>
      <c r="BH699" s="23">
        <f t="shared" si="318"/>
        <v>-7.2916666666666963E-3</v>
      </c>
      <c r="BI699" s="14">
        <f t="shared" si="319"/>
        <v>9903428.0864583328</v>
      </c>
      <c r="BJ699" s="14">
        <f t="shared" si="320"/>
        <v>1510476.2782825625</v>
      </c>
      <c r="BK699" s="15">
        <f t="shared" si="301"/>
        <v>8392951.8081757706</v>
      </c>
      <c r="BL699" s="52">
        <v>0</v>
      </c>
      <c r="BM699" s="15">
        <f t="shared" si="321"/>
        <v>8392951.8081757706</v>
      </c>
    </row>
    <row r="700" spans="1:65">
      <c r="A700" s="8">
        <v>698</v>
      </c>
      <c r="B700" s="1" t="s">
        <v>44</v>
      </c>
      <c r="C700" s="1">
        <v>1500</v>
      </c>
      <c r="D700" s="1" t="s">
        <v>60</v>
      </c>
      <c r="E700" s="1">
        <v>150000032</v>
      </c>
      <c r="F700" s="1" t="s">
        <v>60</v>
      </c>
      <c r="G700" s="1" t="s">
        <v>102</v>
      </c>
      <c r="H700" s="1">
        <v>14</v>
      </c>
      <c r="I700" s="1" t="s">
        <v>52</v>
      </c>
      <c r="J700" s="1" t="s">
        <v>49</v>
      </c>
      <c r="K700" s="1">
        <v>17406001</v>
      </c>
      <c r="L700" s="1" t="s">
        <v>50</v>
      </c>
      <c r="M700" s="1" t="s">
        <v>51</v>
      </c>
      <c r="N700" s="1" t="s">
        <v>64</v>
      </c>
      <c r="O700" s="1" t="s">
        <v>65</v>
      </c>
      <c r="P700" s="1" t="s">
        <v>66</v>
      </c>
      <c r="Q700" s="1" t="s">
        <v>67</v>
      </c>
      <c r="R700" s="1" t="s">
        <v>87</v>
      </c>
      <c r="S700" s="1" t="s">
        <v>88</v>
      </c>
      <c r="T700" s="2">
        <v>43333</v>
      </c>
      <c r="U700" s="2">
        <v>43333</v>
      </c>
      <c r="V700" s="1" t="s">
        <v>52</v>
      </c>
      <c r="W700" s="3">
        <v>1</v>
      </c>
      <c r="X700" s="1" t="s">
        <v>53</v>
      </c>
      <c r="Y700" s="4">
        <v>21103901</v>
      </c>
      <c r="Z700" s="4">
        <v>-2764690</v>
      </c>
      <c r="AA700" s="4">
        <v>0</v>
      </c>
      <c r="AB700" s="4">
        <v>0</v>
      </c>
      <c r="AC700" s="4">
        <v>0</v>
      </c>
      <c r="AD700" s="4">
        <v>21103901</v>
      </c>
      <c r="AE700" s="5">
        <v>1685</v>
      </c>
      <c r="AF700" s="1" t="s">
        <v>70</v>
      </c>
      <c r="AG700" s="1" t="s">
        <v>71</v>
      </c>
      <c r="AH700" s="1" t="s">
        <v>89</v>
      </c>
      <c r="AI700" s="1" t="s">
        <v>57</v>
      </c>
      <c r="AJ700" s="5">
        <v>10950</v>
      </c>
      <c r="AK700" s="4">
        <v>-218921</v>
      </c>
      <c r="AL700" s="4">
        <v>0</v>
      </c>
      <c r="AM700" s="4">
        <v>0</v>
      </c>
      <c r="AN700" s="4">
        <v>0</v>
      </c>
      <c r="AO700" s="4">
        <v>-2983611</v>
      </c>
      <c r="AP700" s="4">
        <v>-2983611</v>
      </c>
      <c r="AQ700" s="4">
        <v>0</v>
      </c>
      <c r="AR700" s="4">
        <v>18120290</v>
      </c>
      <c r="AS700" s="1" t="s">
        <v>52</v>
      </c>
      <c r="AT700" s="9">
        <f t="shared" si="296"/>
        <v>43333</v>
      </c>
      <c r="AU700" s="9">
        <f t="shared" si="297"/>
        <v>43313</v>
      </c>
      <c r="AV700" s="9">
        <v>44798</v>
      </c>
      <c r="AW700" s="11">
        <f t="shared" si="298"/>
        <v>4.0136986301369859</v>
      </c>
      <c r="AX700">
        <v>25</v>
      </c>
      <c r="AY700" s="12">
        <v>0.05</v>
      </c>
      <c r="AZ700">
        <f t="shared" si="299"/>
        <v>3.7999999999999999E-2</v>
      </c>
      <c r="BA700" s="13">
        <f t="shared" si="300"/>
        <v>21103901</v>
      </c>
      <c r="BB700" s="17" t="s">
        <v>2189</v>
      </c>
      <c r="BC700">
        <f>MATCH(BB700,MONTHLY_INDEX!$A:$A,0)</f>
        <v>798</v>
      </c>
      <c r="BD700">
        <f>MATCH(AU700,MONTHLY_INDEX!$1:$1,0)</f>
        <v>80</v>
      </c>
      <c r="BE700">
        <f>INDEX(MONTHLY_INDEX!$1:$1048576,Final!BC700,Final!BD700)</f>
        <v>96</v>
      </c>
      <c r="BF700">
        <f>MATCH($BF$1,MONTHLY_INDEX!$1:$1,0)</f>
        <v>127</v>
      </c>
      <c r="BG700">
        <f>INDEX(MONTHLY_INDEX!$1:$1048576,Final!BC700,Final!BF700)</f>
        <v>95.3</v>
      </c>
      <c r="BH700" s="23">
        <f t="shared" si="318"/>
        <v>-7.2916666666666963E-3</v>
      </c>
      <c r="BI700" s="14">
        <f t="shared" si="319"/>
        <v>20950018.388541665</v>
      </c>
      <c r="BJ700" s="14">
        <f t="shared" si="320"/>
        <v>3195308.2840825049</v>
      </c>
      <c r="BK700" s="15">
        <f t="shared" si="301"/>
        <v>17754710.104459159</v>
      </c>
      <c r="BL700" s="52">
        <v>0</v>
      </c>
      <c r="BM700" s="15">
        <f t="shared" si="321"/>
        <v>17754710.104459159</v>
      </c>
    </row>
    <row r="701" spans="1:65">
      <c r="A701" s="8">
        <v>699</v>
      </c>
      <c r="B701" s="1" t="s">
        <v>44</v>
      </c>
      <c r="C701" s="1">
        <v>1500</v>
      </c>
      <c r="D701" s="1" t="s">
        <v>60</v>
      </c>
      <c r="E701" s="1">
        <v>150000032</v>
      </c>
      <c r="F701" s="1" t="s">
        <v>60</v>
      </c>
      <c r="G701" s="1" t="s">
        <v>103</v>
      </c>
      <c r="H701" s="1">
        <v>15</v>
      </c>
      <c r="I701" s="1" t="s">
        <v>52</v>
      </c>
      <c r="J701" s="1" t="s">
        <v>49</v>
      </c>
      <c r="K701" s="1">
        <v>17406001</v>
      </c>
      <c r="L701" s="1" t="s">
        <v>50</v>
      </c>
      <c r="M701" s="1" t="s">
        <v>51</v>
      </c>
      <c r="N701" s="1" t="s">
        <v>64</v>
      </c>
      <c r="O701" s="1" t="s">
        <v>65</v>
      </c>
      <c r="P701" s="1" t="s">
        <v>66</v>
      </c>
      <c r="Q701" s="1" t="s">
        <v>67</v>
      </c>
      <c r="R701" s="1" t="s">
        <v>87</v>
      </c>
      <c r="S701" s="1" t="s">
        <v>88</v>
      </c>
      <c r="T701" s="2">
        <v>43333</v>
      </c>
      <c r="U701" s="2">
        <v>43333</v>
      </c>
      <c r="V701" s="1" t="s">
        <v>52</v>
      </c>
      <c r="W701" s="3">
        <v>1</v>
      </c>
      <c r="X701" s="1" t="s">
        <v>53</v>
      </c>
      <c r="Y701" s="4">
        <v>580650</v>
      </c>
      <c r="Z701" s="4">
        <v>-76066</v>
      </c>
      <c r="AA701" s="4">
        <v>0</v>
      </c>
      <c r="AB701" s="4">
        <v>0</v>
      </c>
      <c r="AC701" s="4">
        <v>0</v>
      </c>
      <c r="AD701" s="4">
        <v>580650</v>
      </c>
      <c r="AE701" s="5">
        <v>1685</v>
      </c>
      <c r="AF701" s="1" t="s">
        <v>70</v>
      </c>
      <c r="AG701" s="1" t="s">
        <v>71</v>
      </c>
      <c r="AH701" s="1" t="s">
        <v>89</v>
      </c>
      <c r="AI701" s="1" t="s">
        <v>57</v>
      </c>
      <c r="AJ701" s="5">
        <v>10950</v>
      </c>
      <c r="AK701" s="4">
        <v>-6023</v>
      </c>
      <c r="AL701" s="4">
        <v>0</v>
      </c>
      <c r="AM701" s="4">
        <v>0</v>
      </c>
      <c r="AN701" s="4">
        <v>0</v>
      </c>
      <c r="AO701" s="4">
        <v>-82089</v>
      </c>
      <c r="AP701" s="4">
        <v>-82089</v>
      </c>
      <c r="AQ701" s="4">
        <v>0</v>
      </c>
      <c r="AR701" s="4">
        <v>498561</v>
      </c>
      <c r="AS701" s="1" t="s">
        <v>52</v>
      </c>
      <c r="AT701" s="9">
        <f t="shared" si="296"/>
        <v>43333</v>
      </c>
      <c r="AU701" s="9">
        <f t="shared" si="297"/>
        <v>43313</v>
      </c>
      <c r="AV701" s="9">
        <v>44798</v>
      </c>
      <c r="AW701" s="11">
        <f t="shared" si="298"/>
        <v>4.0136986301369859</v>
      </c>
      <c r="AX701">
        <v>10</v>
      </c>
      <c r="AY701" s="12">
        <v>0.05</v>
      </c>
      <c r="AZ701">
        <f t="shared" si="299"/>
        <v>9.5000000000000001E-2</v>
      </c>
      <c r="BA701" s="13">
        <f t="shared" si="300"/>
        <v>580650</v>
      </c>
      <c r="BB701" s="17" t="s">
        <v>1941</v>
      </c>
      <c r="BC701">
        <f>MATCH(BB701,MONTHLY_INDEX!$A:$A,0)</f>
        <v>674</v>
      </c>
      <c r="BD701">
        <f>MATCH(AU701,MONTHLY_INDEX!$1:$1,0)</f>
        <v>80</v>
      </c>
      <c r="BE701">
        <f>INDEX(MONTHLY_INDEX!$1:$1048576,Final!BC701,Final!BD701)</f>
        <v>105.1</v>
      </c>
      <c r="BF701">
        <f>MATCH($BF$1,MONTHLY_INDEX!$1:$1,0)</f>
        <v>127</v>
      </c>
      <c r="BG701">
        <f>INDEX(MONTHLY_INDEX!$1:$1048576,Final!BC701,Final!BF701)</f>
        <v>122.8</v>
      </c>
      <c r="BH701" s="23">
        <f t="shared" si="318"/>
        <v>0.16841103710751668</v>
      </c>
      <c r="BI701" s="14">
        <f t="shared" si="319"/>
        <v>678437.86869647959</v>
      </c>
      <c r="BJ701" s="14">
        <f t="shared" si="320"/>
        <v>258689.28870091107</v>
      </c>
      <c r="BK701" s="15">
        <f t="shared" si="301"/>
        <v>419748.57999556849</v>
      </c>
      <c r="BL701" s="52">
        <v>0</v>
      </c>
      <c r="BM701" s="15">
        <f t="shared" si="321"/>
        <v>419748.57999556849</v>
      </c>
    </row>
    <row r="702" spans="1:65">
      <c r="A702" s="8">
        <v>700</v>
      </c>
      <c r="B702" s="1" t="s">
        <v>44</v>
      </c>
      <c r="C702" s="1">
        <v>1500</v>
      </c>
      <c r="D702" s="1" t="s">
        <v>60</v>
      </c>
      <c r="E702" s="1">
        <v>150000032</v>
      </c>
      <c r="F702" s="1" t="s">
        <v>60</v>
      </c>
      <c r="G702" s="1" t="s">
        <v>104</v>
      </c>
      <c r="H702" s="1">
        <v>16</v>
      </c>
      <c r="I702" s="1" t="s">
        <v>52</v>
      </c>
      <c r="J702" s="1" t="s">
        <v>49</v>
      </c>
      <c r="K702" s="1">
        <v>17406001</v>
      </c>
      <c r="L702" s="1" t="s">
        <v>50</v>
      </c>
      <c r="M702" s="1" t="s">
        <v>51</v>
      </c>
      <c r="N702" s="1" t="s">
        <v>64</v>
      </c>
      <c r="O702" s="1" t="s">
        <v>65</v>
      </c>
      <c r="P702" s="1" t="s">
        <v>66</v>
      </c>
      <c r="Q702" s="1" t="s">
        <v>67</v>
      </c>
      <c r="R702" s="1" t="s">
        <v>87</v>
      </c>
      <c r="S702" s="1" t="s">
        <v>88</v>
      </c>
      <c r="T702" s="2">
        <v>43333</v>
      </c>
      <c r="U702" s="2">
        <v>43333</v>
      </c>
      <c r="V702" s="1" t="s">
        <v>52</v>
      </c>
      <c r="W702" s="3">
        <v>1</v>
      </c>
      <c r="X702" s="1" t="s">
        <v>53</v>
      </c>
      <c r="Y702" s="4">
        <v>175035</v>
      </c>
      <c r="Z702" s="4">
        <v>-22929</v>
      </c>
      <c r="AA702" s="4">
        <v>0</v>
      </c>
      <c r="AB702" s="4">
        <v>0</v>
      </c>
      <c r="AC702" s="4">
        <v>0</v>
      </c>
      <c r="AD702" s="4">
        <v>175035</v>
      </c>
      <c r="AE702" s="5">
        <v>1685</v>
      </c>
      <c r="AF702" s="1" t="s">
        <v>70</v>
      </c>
      <c r="AG702" s="1" t="s">
        <v>71</v>
      </c>
      <c r="AH702" s="1" t="s">
        <v>89</v>
      </c>
      <c r="AI702" s="1" t="s">
        <v>57</v>
      </c>
      <c r="AJ702" s="5">
        <v>10950</v>
      </c>
      <c r="AK702" s="4">
        <v>-1816</v>
      </c>
      <c r="AL702" s="4">
        <v>0</v>
      </c>
      <c r="AM702" s="4">
        <v>0</v>
      </c>
      <c r="AN702" s="4">
        <v>0</v>
      </c>
      <c r="AO702" s="4">
        <v>-24745</v>
      </c>
      <c r="AP702" s="4">
        <v>-24745</v>
      </c>
      <c r="AQ702" s="4">
        <v>0</v>
      </c>
      <c r="AR702" s="4">
        <v>150290</v>
      </c>
      <c r="AS702" s="1" t="s">
        <v>52</v>
      </c>
      <c r="AT702" s="9">
        <f t="shared" si="296"/>
        <v>43333</v>
      </c>
      <c r="AU702" s="9">
        <f t="shared" si="297"/>
        <v>43313</v>
      </c>
      <c r="AV702" s="9">
        <v>44798</v>
      </c>
      <c r="AW702" s="11">
        <f t="shared" si="298"/>
        <v>4.0136986301369859</v>
      </c>
      <c r="AX702">
        <v>10</v>
      </c>
      <c r="AY702" s="12">
        <v>0.05</v>
      </c>
      <c r="AZ702">
        <f t="shared" si="299"/>
        <v>9.5000000000000001E-2</v>
      </c>
      <c r="BA702" s="13">
        <f t="shared" si="300"/>
        <v>175035</v>
      </c>
      <c r="BB702" s="17" t="s">
        <v>1877</v>
      </c>
      <c r="BC702">
        <f>MATCH(BB702,MONTHLY_INDEX!$A:$A,0)</f>
        <v>642</v>
      </c>
      <c r="BD702">
        <f>MATCH(AU702,MONTHLY_INDEX!$1:$1,0)</f>
        <v>80</v>
      </c>
      <c r="BE702">
        <f>INDEX(MONTHLY_INDEX!$1:$1048576,Final!BC702,Final!BD702)</f>
        <v>79.099999999999994</v>
      </c>
      <c r="BF702">
        <f>MATCH($BF$1,MONTHLY_INDEX!$1:$1,0)</f>
        <v>127</v>
      </c>
      <c r="BG702">
        <f>INDEX(MONTHLY_INDEX!$1:$1048576,Final!BC702,Final!BF702)</f>
        <v>94</v>
      </c>
      <c r="BH702" s="23">
        <f t="shared" si="318"/>
        <v>0.18836915297092297</v>
      </c>
      <c r="BI702" s="14">
        <f t="shared" si="319"/>
        <v>208006.19469026552</v>
      </c>
      <c r="BJ702" s="14">
        <f t="shared" si="320"/>
        <v>79313.046975390971</v>
      </c>
      <c r="BK702" s="15">
        <f t="shared" si="301"/>
        <v>128693.14771487455</v>
      </c>
      <c r="BL702" s="52">
        <v>0</v>
      </c>
      <c r="BM702" s="15">
        <f t="shared" si="321"/>
        <v>128693.14771487455</v>
      </c>
    </row>
    <row r="703" spans="1:65">
      <c r="A703" s="8">
        <v>701</v>
      </c>
      <c r="B703" s="1" t="s">
        <v>44</v>
      </c>
      <c r="C703" s="1">
        <v>1500</v>
      </c>
      <c r="D703" s="1" t="s">
        <v>60</v>
      </c>
      <c r="E703" s="1">
        <v>150000032</v>
      </c>
      <c r="F703" s="1" t="s">
        <v>60</v>
      </c>
      <c r="G703" s="1" t="s">
        <v>105</v>
      </c>
      <c r="H703" s="1">
        <v>17</v>
      </c>
      <c r="I703" s="1" t="s">
        <v>52</v>
      </c>
      <c r="J703" s="1" t="s">
        <v>49</v>
      </c>
      <c r="K703" s="1">
        <v>17406001</v>
      </c>
      <c r="L703" s="1" t="s">
        <v>50</v>
      </c>
      <c r="M703" s="1" t="s">
        <v>51</v>
      </c>
      <c r="N703" s="1" t="s">
        <v>64</v>
      </c>
      <c r="O703" s="1" t="s">
        <v>65</v>
      </c>
      <c r="P703" s="1" t="s">
        <v>66</v>
      </c>
      <c r="Q703" s="1" t="s">
        <v>67</v>
      </c>
      <c r="R703" s="1" t="s">
        <v>87</v>
      </c>
      <c r="S703" s="1" t="s">
        <v>88</v>
      </c>
      <c r="T703" s="2">
        <v>43333</v>
      </c>
      <c r="U703" s="2">
        <v>43333</v>
      </c>
      <c r="V703" s="1" t="s">
        <v>52</v>
      </c>
      <c r="W703" s="3">
        <v>1</v>
      </c>
      <c r="X703" s="1" t="s">
        <v>53</v>
      </c>
      <c r="Y703" s="4">
        <v>132796</v>
      </c>
      <c r="Z703" s="4">
        <v>-17395</v>
      </c>
      <c r="AA703" s="4">
        <v>0</v>
      </c>
      <c r="AB703" s="4">
        <v>0</v>
      </c>
      <c r="AC703" s="4">
        <v>0</v>
      </c>
      <c r="AD703" s="4">
        <v>132796</v>
      </c>
      <c r="AE703" s="5">
        <v>1685</v>
      </c>
      <c r="AF703" s="1" t="s">
        <v>70</v>
      </c>
      <c r="AG703" s="1" t="s">
        <v>71</v>
      </c>
      <c r="AH703" s="1" t="s">
        <v>89</v>
      </c>
      <c r="AI703" s="1" t="s">
        <v>57</v>
      </c>
      <c r="AJ703" s="5">
        <v>10950</v>
      </c>
      <c r="AK703" s="4">
        <v>-1378</v>
      </c>
      <c r="AL703" s="4">
        <v>0</v>
      </c>
      <c r="AM703" s="4">
        <v>0</v>
      </c>
      <c r="AN703" s="4">
        <v>0</v>
      </c>
      <c r="AO703" s="4">
        <v>-18773</v>
      </c>
      <c r="AP703" s="4">
        <v>-18773</v>
      </c>
      <c r="AQ703" s="4">
        <v>0</v>
      </c>
      <c r="AR703" s="4">
        <v>114023</v>
      </c>
      <c r="AS703" s="1" t="s">
        <v>52</v>
      </c>
      <c r="AT703" s="9">
        <f t="shared" si="296"/>
        <v>43333</v>
      </c>
      <c r="AU703" s="9">
        <f t="shared" si="297"/>
        <v>43313</v>
      </c>
      <c r="AV703" s="9">
        <v>44798</v>
      </c>
      <c r="AW703" s="11">
        <f t="shared" si="298"/>
        <v>4.0136986301369859</v>
      </c>
      <c r="AX703">
        <v>10</v>
      </c>
      <c r="AY703" s="12">
        <v>0.05</v>
      </c>
      <c r="AZ703">
        <f t="shared" si="299"/>
        <v>9.5000000000000001E-2</v>
      </c>
      <c r="BA703" s="13">
        <f t="shared" si="300"/>
        <v>132796</v>
      </c>
      <c r="BB703" s="17" t="s">
        <v>2189</v>
      </c>
      <c r="BC703">
        <f>MATCH(BB703,MONTHLY_INDEX!$A:$A,0)</f>
        <v>798</v>
      </c>
      <c r="BD703">
        <f>MATCH(AU703,MONTHLY_INDEX!$1:$1,0)</f>
        <v>80</v>
      </c>
      <c r="BE703">
        <f>INDEX(MONTHLY_INDEX!$1:$1048576,Final!BC703,Final!BD703)</f>
        <v>96</v>
      </c>
      <c r="BF703">
        <f>MATCH($BF$1,MONTHLY_INDEX!$1:$1,0)</f>
        <v>127</v>
      </c>
      <c r="BG703">
        <f>INDEX(MONTHLY_INDEX!$1:$1048576,Final!BC703,Final!BF703)</f>
        <v>95.3</v>
      </c>
      <c r="BH703" s="23">
        <f t="shared" si="318"/>
        <v>-7.2916666666666963E-3</v>
      </c>
      <c r="BI703" s="14">
        <f t="shared" si="319"/>
        <v>131827.69583333333</v>
      </c>
      <c r="BJ703" s="14">
        <f t="shared" si="320"/>
        <v>50266.0810071347</v>
      </c>
      <c r="BK703" s="15">
        <f t="shared" si="301"/>
        <v>81561.614826198638</v>
      </c>
      <c r="BL703" s="52">
        <v>0</v>
      </c>
      <c r="BM703" s="15">
        <f t="shared" si="321"/>
        <v>81561.614826198638</v>
      </c>
    </row>
    <row r="704" spans="1:65">
      <c r="A704" s="8">
        <v>702</v>
      </c>
      <c r="B704" s="1" t="s">
        <v>44</v>
      </c>
      <c r="C704" s="1">
        <v>1500</v>
      </c>
      <c r="D704" s="1" t="s">
        <v>60</v>
      </c>
      <c r="E704" s="1">
        <v>150000032</v>
      </c>
      <c r="F704" s="1" t="s">
        <v>60</v>
      </c>
      <c r="G704" s="1" t="s">
        <v>106</v>
      </c>
      <c r="H704" s="1">
        <v>18</v>
      </c>
      <c r="I704" s="1" t="s">
        <v>52</v>
      </c>
      <c r="J704" s="1" t="s">
        <v>49</v>
      </c>
      <c r="K704" s="1">
        <v>17406001</v>
      </c>
      <c r="L704" s="1" t="s">
        <v>50</v>
      </c>
      <c r="M704" s="1" t="s">
        <v>51</v>
      </c>
      <c r="N704" s="1" t="s">
        <v>64</v>
      </c>
      <c r="O704" s="1" t="s">
        <v>65</v>
      </c>
      <c r="P704" s="1" t="s">
        <v>66</v>
      </c>
      <c r="Q704" s="1" t="s">
        <v>67</v>
      </c>
      <c r="R704" s="1" t="s">
        <v>87</v>
      </c>
      <c r="S704" s="1" t="s">
        <v>88</v>
      </c>
      <c r="T704" s="2">
        <v>43333</v>
      </c>
      <c r="U704" s="2">
        <v>43333</v>
      </c>
      <c r="V704" s="1" t="s">
        <v>52</v>
      </c>
      <c r="W704" s="3">
        <v>1</v>
      </c>
      <c r="X704" s="1" t="s">
        <v>53</v>
      </c>
      <c r="Y704" s="4">
        <v>469552</v>
      </c>
      <c r="Z704" s="4">
        <v>-61512</v>
      </c>
      <c r="AA704" s="4">
        <v>0</v>
      </c>
      <c r="AB704" s="4">
        <v>0</v>
      </c>
      <c r="AC704" s="4">
        <v>0</v>
      </c>
      <c r="AD704" s="4">
        <v>469552</v>
      </c>
      <c r="AE704" s="5">
        <v>1685</v>
      </c>
      <c r="AF704" s="1" t="s">
        <v>70</v>
      </c>
      <c r="AG704" s="1" t="s">
        <v>71</v>
      </c>
      <c r="AH704" s="1" t="s">
        <v>89</v>
      </c>
      <c r="AI704" s="1" t="s">
        <v>57</v>
      </c>
      <c r="AJ704" s="5">
        <v>10950</v>
      </c>
      <c r="AK704" s="4">
        <v>-4871</v>
      </c>
      <c r="AL704" s="4">
        <v>0</v>
      </c>
      <c r="AM704" s="4">
        <v>0</v>
      </c>
      <c r="AN704" s="4">
        <v>0</v>
      </c>
      <c r="AO704" s="4">
        <v>-66383</v>
      </c>
      <c r="AP704" s="4">
        <v>-66383</v>
      </c>
      <c r="AQ704" s="4">
        <v>0</v>
      </c>
      <c r="AR704" s="4">
        <v>403169</v>
      </c>
      <c r="AS704" s="1" t="s">
        <v>52</v>
      </c>
      <c r="AT704" s="9">
        <f t="shared" si="296"/>
        <v>43333</v>
      </c>
      <c r="AU704" s="9">
        <f t="shared" si="297"/>
        <v>43313</v>
      </c>
      <c r="AV704" s="9">
        <v>44798</v>
      </c>
      <c r="AW704" s="11">
        <f t="shared" si="298"/>
        <v>4.0136986301369859</v>
      </c>
      <c r="AX704">
        <v>10</v>
      </c>
      <c r="AY704" s="12">
        <v>0.05</v>
      </c>
      <c r="AZ704">
        <f t="shared" si="299"/>
        <v>9.5000000000000001E-2</v>
      </c>
      <c r="BA704" s="13">
        <f t="shared" si="300"/>
        <v>469552</v>
      </c>
      <c r="BB704" s="17" t="s">
        <v>1871</v>
      </c>
      <c r="BC704">
        <f>MATCH(BB704,MONTHLY_INDEX!$A:$A,0)</f>
        <v>639</v>
      </c>
      <c r="BD704">
        <f>MATCH(AU704,MONTHLY_INDEX!$1:$1,0)</f>
        <v>80</v>
      </c>
      <c r="BE704">
        <f>INDEX(MONTHLY_INDEX!$1:$1048576,Final!BC704,Final!BD704)</f>
        <v>112.8</v>
      </c>
      <c r="BF704">
        <f>MATCH($BF$1,MONTHLY_INDEX!$1:$1,0)</f>
        <v>127</v>
      </c>
      <c r="BG704">
        <f>INDEX(MONTHLY_INDEX!$1:$1048576,Final!BC704,Final!BF704)</f>
        <v>116.2</v>
      </c>
      <c r="BH704" s="23">
        <f t="shared" si="318"/>
        <v>3.0141843971631256E-2</v>
      </c>
      <c r="BI704" s="14">
        <f t="shared" si="319"/>
        <v>483705.16312056739</v>
      </c>
      <c r="BJ704" s="14">
        <f t="shared" si="320"/>
        <v>184437.44130768481</v>
      </c>
      <c r="BK704" s="15">
        <f t="shared" si="301"/>
        <v>299267.72181288258</v>
      </c>
      <c r="BL704" s="52">
        <v>0</v>
      </c>
      <c r="BM704" s="15">
        <f t="shared" si="321"/>
        <v>299267.72181288258</v>
      </c>
    </row>
    <row r="705" spans="1:65">
      <c r="A705" s="8">
        <v>703</v>
      </c>
      <c r="B705" s="1" t="s">
        <v>44</v>
      </c>
      <c r="C705" s="1">
        <v>1500</v>
      </c>
      <c r="D705" s="1" t="s">
        <v>60</v>
      </c>
      <c r="E705" s="1">
        <v>150000032</v>
      </c>
      <c r="F705" s="1" t="s">
        <v>60</v>
      </c>
      <c r="G705" s="1" t="s">
        <v>107</v>
      </c>
      <c r="H705" s="1">
        <v>19</v>
      </c>
      <c r="I705" s="1" t="s">
        <v>52</v>
      </c>
      <c r="J705" s="1" t="s">
        <v>49</v>
      </c>
      <c r="K705" s="1">
        <v>17406001</v>
      </c>
      <c r="L705" s="1" t="s">
        <v>50</v>
      </c>
      <c r="M705" s="1" t="s">
        <v>51</v>
      </c>
      <c r="N705" s="1" t="s">
        <v>64</v>
      </c>
      <c r="O705" s="1" t="s">
        <v>65</v>
      </c>
      <c r="P705" s="1" t="s">
        <v>66</v>
      </c>
      <c r="Q705" s="1" t="s">
        <v>67</v>
      </c>
      <c r="R705" s="1" t="s">
        <v>87</v>
      </c>
      <c r="S705" s="1" t="s">
        <v>88</v>
      </c>
      <c r="T705" s="2">
        <v>43333</v>
      </c>
      <c r="U705" s="2">
        <v>43333</v>
      </c>
      <c r="V705" s="1" t="s">
        <v>52</v>
      </c>
      <c r="W705" s="3">
        <v>1</v>
      </c>
      <c r="X705" s="1" t="s">
        <v>53</v>
      </c>
      <c r="Y705" s="4">
        <v>6861326</v>
      </c>
      <c r="Z705" s="4">
        <v>-898859</v>
      </c>
      <c r="AA705" s="4">
        <v>0</v>
      </c>
      <c r="AB705" s="4">
        <v>0</v>
      </c>
      <c r="AC705" s="4">
        <v>0</v>
      </c>
      <c r="AD705" s="4">
        <v>6861326</v>
      </c>
      <c r="AE705" s="5">
        <v>1685</v>
      </c>
      <c r="AF705" s="1" t="s">
        <v>70</v>
      </c>
      <c r="AG705" s="1" t="s">
        <v>71</v>
      </c>
      <c r="AH705" s="1" t="s">
        <v>89</v>
      </c>
      <c r="AI705" s="1" t="s">
        <v>57</v>
      </c>
      <c r="AJ705" s="5">
        <v>10950</v>
      </c>
      <c r="AK705" s="4">
        <v>-71176</v>
      </c>
      <c r="AL705" s="4">
        <v>0</v>
      </c>
      <c r="AM705" s="4">
        <v>0</v>
      </c>
      <c r="AN705" s="4">
        <v>0</v>
      </c>
      <c r="AO705" s="4">
        <v>-970035</v>
      </c>
      <c r="AP705" s="4">
        <v>-970035</v>
      </c>
      <c r="AQ705" s="4">
        <v>0</v>
      </c>
      <c r="AR705" s="4">
        <v>5891291</v>
      </c>
      <c r="AS705" s="1" t="s">
        <v>52</v>
      </c>
      <c r="AT705" s="9">
        <f t="shared" si="296"/>
        <v>43333</v>
      </c>
      <c r="AU705" s="9">
        <f t="shared" si="297"/>
        <v>43313</v>
      </c>
      <c r="AV705" s="9">
        <v>44798</v>
      </c>
      <c r="AW705" s="11">
        <f t="shared" si="298"/>
        <v>4.0136986301369859</v>
      </c>
      <c r="AX705">
        <v>10</v>
      </c>
      <c r="AY705" s="12">
        <v>0.05</v>
      </c>
      <c r="AZ705">
        <f t="shared" si="299"/>
        <v>9.5000000000000001E-2</v>
      </c>
      <c r="BA705" s="13">
        <f t="shared" si="300"/>
        <v>6861326</v>
      </c>
      <c r="BI705" s="14">
        <f t="shared" ref="BI705:BI707" si="322">AR705</f>
        <v>5891291</v>
      </c>
      <c r="BJ705" s="14">
        <v>0</v>
      </c>
      <c r="BK705" s="14">
        <f t="shared" ref="BK705:BK707" si="323">AR705</f>
        <v>5891291</v>
      </c>
      <c r="BL705" s="52">
        <v>0</v>
      </c>
      <c r="BM705" s="15">
        <f t="shared" ref="BM705:BM707" si="324">AR705</f>
        <v>5891291</v>
      </c>
    </row>
    <row r="706" spans="1:65">
      <c r="A706" s="8">
        <v>704</v>
      </c>
      <c r="B706" s="1" t="s">
        <v>44</v>
      </c>
      <c r="C706" s="1">
        <v>1500</v>
      </c>
      <c r="D706" s="1" t="s">
        <v>60</v>
      </c>
      <c r="E706" s="1">
        <v>150000032</v>
      </c>
      <c r="F706" s="1" t="s">
        <v>60</v>
      </c>
      <c r="G706" s="1" t="s">
        <v>108</v>
      </c>
      <c r="H706" s="1">
        <v>20</v>
      </c>
      <c r="I706" s="1" t="s">
        <v>52</v>
      </c>
      <c r="J706" s="1" t="s">
        <v>49</v>
      </c>
      <c r="K706" s="1">
        <v>17406001</v>
      </c>
      <c r="L706" s="1" t="s">
        <v>50</v>
      </c>
      <c r="M706" s="1" t="s">
        <v>51</v>
      </c>
      <c r="N706" s="1" t="s">
        <v>64</v>
      </c>
      <c r="O706" s="1" t="s">
        <v>65</v>
      </c>
      <c r="P706" s="1" t="s">
        <v>66</v>
      </c>
      <c r="Q706" s="1" t="s">
        <v>67</v>
      </c>
      <c r="R706" s="1" t="s">
        <v>87</v>
      </c>
      <c r="S706" s="1" t="s">
        <v>88</v>
      </c>
      <c r="T706" s="2">
        <v>43333</v>
      </c>
      <c r="U706" s="2">
        <v>43333</v>
      </c>
      <c r="V706" s="1" t="s">
        <v>52</v>
      </c>
      <c r="W706" s="3">
        <v>1</v>
      </c>
      <c r="X706" s="1" t="s">
        <v>53</v>
      </c>
      <c r="Y706" s="4">
        <v>5552065</v>
      </c>
      <c r="Z706" s="4">
        <v>-727341</v>
      </c>
      <c r="AA706" s="4">
        <v>0</v>
      </c>
      <c r="AB706" s="4">
        <v>0</v>
      </c>
      <c r="AC706" s="4">
        <v>0</v>
      </c>
      <c r="AD706" s="4">
        <v>5552065</v>
      </c>
      <c r="AE706" s="5">
        <v>1685</v>
      </c>
      <c r="AF706" s="1" t="s">
        <v>70</v>
      </c>
      <c r="AG706" s="1" t="s">
        <v>71</v>
      </c>
      <c r="AH706" s="1" t="s">
        <v>89</v>
      </c>
      <c r="AI706" s="1" t="s">
        <v>57</v>
      </c>
      <c r="AJ706" s="5">
        <v>10950</v>
      </c>
      <c r="AK706" s="4">
        <v>-57594</v>
      </c>
      <c r="AL706" s="4">
        <v>0</v>
      </c>
      <c r="AM706" s="4">
        <v>0</v>
      </c>
      <c r="AN706" s="4">
        <v>0</v>
      </c>
      <c r="AO706" s="4">
        <v>-784935</v>
      </c>
      <c r="AP706" s="4">
        <v>-784935</v>
      </c>
      <c r="AQ706" s="4">
        <v>0</v>
      </c>
      <c r="AR706" s="4">
        <v>4767130</v>
      </c>
      <c r="AS706" s="1" t="s">
        <v>52</v>
      </c>
      <c r="AT706" s="9">
        <f t="shared" si="296"/>
        <v>43333</v>
      </c>
      <c r="AU706" s="9">
        <f t="shared" si="297"/>
        <v>43313</v>
      </c>
      <c r="AV706" s="9">
        <v>44798</v>
      </c>
      <c r="AW706" s="11">
        <f t="shared" si="298"/>
        <v>4.0136986301369859</v>
      </c>
      <c r="AX706">
        <v>10</v>
      </c>
      <c r="AY706" s="12">
        <v>0.05</v>
      </c>
      <c r="AZ706">
        <f t="shared" si="299"/>
        <v>9.5000000000000001E-2</v>
      </c>
      <c r="BA706" s="13">
        <f t="shared" si="300"/>
        <v>5552065</v>
      </c>
      <c r="BI706" s="14">
        <f t="shared" si="322"/>
        <v>4767130</v>
      </c>
      <c r="BJ706" s="14">
        <v>0</v>
      </c>
      <c r="BK706" s="14">
        <f t="shared" si="323"/>
        <v>4767130</v>
      </c>
      <c r="BL706" s="52">
        <v>0</v>
      </c>
      <c r="BM706" s="15">
        <f t="shared" si="324"/>
        <v>4767130</v>
      </c>
    </row>
    <row r="707" spans="1:65">
      <c r="A707" s="8">
        <v>705</v>
      </c>
      <c r="B707" s="1" t="s">
        <v>44</v>
      </c>
      <c r="C707" s="1">
        <v>1500</v>
      </c>
      <c r="D707" s="1" t="s">
        <v>60</v>
      </c>
      <c r="E707" s="1">
        <v>150000032</v>
      </c>
      <c r="F707" s="1" t="s">
        <v>60</v>
      </c>
      <c r="G707" s="1" t="s">
        <v>109</v>
      </c>
      <c r="H707" s="1">
        <v>21</v>
      </c>
      <c r="I707" s="1" t="s">
        <v>52</v>
      </c>
      <c r="J707" s="1" t="s">
        <v>49</v>
      </c>
      <c r="K707" s="1">
        <v>17406001</v>
      </c>
      <c r="L707" s="1" t="s">
        <v>50</v>
      </c>
      <c r="M707" s="1" t="s">
        <v>51</v>
      </c>
      <c r="N707" s="1" t="s">
        <v>64</v>
      </c>
      <c r="O707" s="1" t="s">
        <v>65</v>
      </c>
      <c r="P707" s="1" t="s">
        <v>66</v>
      </c>
      <c r="Q707" s="1" t="s">
        <v>67</v>
      </c>
      <c r="R707" s="1" t="s">
        <v>87</v>
      </c>
      <c r="S707" s="1" t="s">
        <v>88</v>
      </c>
      <c r="T707" s="2">
        <v>43333</v>
      </c>
      <c r="U707" s="2">
        <v>43333</v>
      </c>
      <c r="V707" s="1" t="s">
        <v>52</v>
      </c>
      <c r="W707" s="3">
        <v>1</v>
      </c>
      <c r="X707" s="1" t="s">
        <v>53</v>
      </c>
      <c r="Y707" s="4">
        <v>1950695</v>
      </c>
      <c r="Z707" s="4">
        <v>-256470</v>
      </c>
      <c r="AA707" s="4">
        <v>0</v>
      </c>
      <c r="AB707" s="4">
        <v>0</v>
      </c>
      <c r="AC707" s="4">
        <v>0</v>
      </c>
      <c r="AD707" s="4">
        <v>1950695</v>
      </c>
      <c r="AE707" s="5">
        <v>1685</v>
      </c>
      <c r="AF707" s="1" t="s">
        <v>70</v>
      </c>
      <c r="AG707" s="1" t="s">
        <v>71</v>
      </c>
      <c r="AH707" s="1" t="s">
        <v>89</v>
      </c>
      <c r="AI707" s="1" t="s">
        <v>57</v>
      </c>
      <c r="AJ707" s="5">
        <v>10950</v>
      </c>
      <c r="AK707" s="4">
        <v>-20224</v>
      </c>
      <c r="AL707" s="4">
        <v>0</v>
      </c>
      <c r="AM707" s="4">
        <v>0</v>
      </c>
      <c r="AN707" s="4">
        <v>0</v>
      </c>
      <c r="AO707" s="4">
        <v>-276694</v>
      </c>
      <c r="AP707" s="4">
        <v>-276694</v>
      </c>
      <c r="AQ707" s="4">
        <v>0</v>
      </c>
      <c r="AR707" s="4">
        <v>1674001</v>
      </c>
      <c r="AS707" s="1" t="s">
        <v>52</v>
      </c>
      <c r="AT707" s="9">
        <f t="shared" si="296"/>
        <v>43333</v>
      </c>
      <c r="AU707" s="9">
        <f t="shared" si="297"/>
        <v>43313</v>
      </c>
      <c r="AV707" s="9">
        <v>44798</v>
      </c>
      <c r="AW707" s="11">
        <f t="shared" si="298"/>
        <v>4.0136986301369859</v>
      </c>
      <c r="AX707">
        <v>10</v>
      </c>
      <c r="AY707" s="12">
        <v>0.05</v>
      </c>
      <c r="AZ707">
        <f t="shared" si="299"/>
        <v>9.5000000000000001E-2</v>
      </c>
      <c r="BA707" s="13">
        <f t="shared" si="300"/>
        <v>1950695</v>
      </c>
      <c r="BI707" s="14">
        <f t="shared" si="322"/>
        <v>1674001</v>
      </c>
      <c r="BJ707" s="14">
        <v>0</v>
      </c>
      <c r="BK707" s="14">
        <f t="shared" si="323"/>
        <v>1674001</v>
      </c>
      <c r="BL707" s="52">
        <v>0</v>
      </c>
      <c r="BM707" s="15">
        <f t="shared" si="324"/>
        <v>1674001</v>
      </c>
    </row>
    <row r="708" spans="1:65">
      <c r="A708" s="8">
        <v>706</v>
      </c>
      <c r="B708" s="1" t="s">
        <v>44</v>
      </c>
      <c r="C708" s="1">
        <v>1500</v>
      </c>
      <c r="D708" s="1" t="s">
        <v>60</v>
      </c>
      <c r="E708" s="1">
        <v>150000032</v>
      </c>
      <c r="F708" s="1" t="s">
        <v>60</v>
      </c>
      <c r="G708" s="1" t="s">
        <v>110</v>
      </c>
      <c r="H708" s="1">
        <v>22</v>
      </c>
      <c r="I708" s="1" t="s">
        <v>52</v>
      </c>
      <c r="J708" s="1" t="s">
        <v>49</v>
      </c>
      <c r="K708" s="1">
        <v>17406001</v>
      </c>
      <c r="L708" s="1" t="s">
        <v>50</v>
      </c>
      <c r="M708" s="1" t="s">
        <v>51</v>
      </c>
      <c r="N708" s="1" t="s">
        <v>64</v>
      </c>
      <c r="O708" s="1" t="s">
        <v>65</v>
      </c>
      <c r="P708" s="1" t="s">
        <v>66</v>
      </c>
      <c r="Q708" s="1" t="s">
        <v>67</v>
      </c>
      <c r="R708" s="1" t="s">
        <v>87</v>
      </c>
      <c r="S708" s="1" t="s">
        <v>88</v>
      </c>
      <c r="T708" s="2">
        <v>43333</v>
      </c>
      <c r="U708" s="2">
        <v>43333</v>
      </c>
      <c r="V708" s="1" t="s">
        <v>52</v>
      </c>
      <c r="W708" s="3">
        <v>1</v>
      </c>
      <c r="X708" s="1" t="s">
        <v>53</v>
      </c>
      <c r="Y708" s="4">
        <v>16789210</v>
      </c>
      <c r="Z708" s="4">
        <v>-2199450</v>
      </c>
      <c r="AA708" s="4">
        <v>0</v>
      </c>
      <c r="AB708" s="4">
        <v>0</v>
      </c>
      <c r="AC708" s="4">
        <v>0</v>
      </c>
      <c r="AD708" s="4">
        <v>16789210</v>
      </c>
      <c r="AE708" s="5">
        <v>1685</v>
      </c>
      <c r="AF708" s="1" t="s">
        <v>70</v>
      </c>
      <c r="AG708" s="1" t="s">
        <v>71</v>
      </c>
      <c r="AH708" s="1" t="s">
        <v>89</v>
      </c>
      <c r="AI708" s="1" t="s">
        <v>57</v>
      </c>
      <c r="AJ708" s="5">
        <v>10950</v>
      </c>
      <c r="AK708" s="4">
        <v>-174163</v>
      </c>
      <c r="AL708" s="4">
        <v>0</v>
      </c>
      <c r="AM708" s="4">
        <v>0</v>
      </c>
      <c r="AN708" s="4">
        <v>0</v>
      </c>
      <c r="AO708" s="4">
        <v>-2373613</v>
      </c>
      <c r="AP708" s="4">
        <v>-2373613</v>
      </c>
      <c r="AQ708" s="4">
        <v>0</v>
      </c>
      <c r="AR708" s="4">
        <v>14415597</v>
      </c>
      <c r="AS708" s="1" t="s">
        <v>52</v>
      </c>
      <c r="AT708" s="9">
        <f t="shared" ref="AT708:AT771" si="325">T708</f>
        <v>43333</v>
      </c>
      <c r="AU708" s="9">
        <f t="shared" ref="AU708:AU771" si="326">DATE(YEAR(AT708),MONTH(AT708),DAY(1))</f>
        <v>43313</v>
      </c>
      <c r="AV708" s="9">
        <v>44798</v>
      </c>
      <c r="AW708" s="11">
        <f t="shared" ref="AW708:AW771" si="327">(AV708-AT708)/365</f>
        <v>4.0136986301369859</v>
      </c>
      <c r="AX708">
        <v>25</v>
      </c>
      <c r="AY708" s="12">
        <v>0.05</v>
      </c>
      <c r="AZ708">
        <f t="shared" ref="AZ708:AZ771" si="328">(1-AY708)/AX708</f>
        <v>3.7999999999999999E-2</v>
      </c>
      <c r="BA708" s="13">
        <f t="shared" ref="BA708:BA771" si="329">Y708</f>
        <v>16789210</v>
      </c>
      <c r="BB708" s="17" t="s">
        <v>2189</v>
      </c>
      <c r="BC708">
        <f>MATCH(BB708,MONTHLY_INDEX!$A:$A,0)</f>
        <v>798</v>
      </c>
      <c r="BD708">
        <f>MATCH(AU708,MONTHLY_INDEX!$1:$1,0)</f>
        <v>80</v>
      </c>
      <c r="BE708">
        <f>INDEX(MONTHLY_INDEX!$1:$1048576,Final!BC708,Final!BD708)</f>
        <v>96</v>
      </c>
      <c r="BF708">
        <f>MATCH($BF$1,MONTHLY_INDEX!$1:$1,0)</f>
        <v>127</v>
      </c>
      <c r="BG708">
        <f>INDEX(MONTHLY_INDEX!$1:$1048576,Final!BC708,Final!BF708)</f>
        <v>95.3</v>
      </c>
      <c r="BH708" s="23">
        <f>(BG708-BE708)/BE708</f>
        <v>-7.2916666666666963E-3</v>
      </c>
      <c r="BI708" s="14">
        <f>(1+BH708)*BA708</f>
        <v>16666788.677083332</v>
      </c>
      <c r="BJ708" s="14">
        <f>BI708*AZ708*AW708</f>
        <v>2542027.7415156956</v>
      </c>
      <c r="BK708" s="15">
        <f t="shared" ref="BK708:BK771" si="330">MAX(BI708-BJ708,0)</f>
        <v>14124760.935567636</v>
      </c>
      <c r="BL708" s="52">
        <v>0</v>
      </c>
      <c r="BM708" s="15">
        <f>MAX((1-BL708)*BK708,BI708*AY708)</f>
        <v>14124760.935567636</v>
      </c>
    </row>
    <row r="709" spans="1:65">
      <c r="A709" s="8">
        <v>707</v>
      </c>
      <c r="B709" s="1" t="s">
        <v>44</v>
      </c>
      <c r="C709" s="1">
        <v>1500</v>
      </c>
      <c r="D709" s="1" t="s">
        <v>60</v>
      </c>
      <c r="E709" s="1">
        <v>150000032</v>
      </c>
      <c r="F709" s="1" t="s">
        <v>60</v>
      </c>
      <c r="G709" s="1" t="s">
        <v>111</v>
      </c>
      <c r="H709" s="1">
        <v>23</v>
      </c>
      <c r="I709" s="1" t="s">
        <v>52</v>
      </c>
      <c r="J709" s="1" t="s">
        <v>49</v>
      </c>
      <c r="K709" s="1">
        <v>17406001</v>
      </c>
      <c r="L709" s="1" t="s">
        <v>50</v>
      </c>
      <c r="M709" s="1" t="s">
        <v>51</v>
      </c>
      <c r="N709" s="1" t="s">
        <v>64</v>
      </c>
      <c r="O709" s="1" t="s">
        <v>65</v>
      </c>
      <c r="P709" s="1" t="s">
        <v>66</v>
      </c>
      <c r="Q709" s="1" t="s">
        <v>67</v>
      </c>
      <c r="R709" s="1" t="s">
        <v>87</v>
      </c>
      <c r="S709" s="1" t="s">
        <v>88</v>
      </c>
      <c r="T709" s="2">
        <v>43333</v>
      </c>
      <c r="U709" s="2">
        <v>43333</v>
      </c>
      <c r="V709" s="1" t="s">
        <v>52</v>
      </c>
      <c r="W709" s="3">
        <v>1</v>
      </c>
      <c r="X709" s="1" t="s">
        <v>53</v>
      </c>
      <c r="Y709" s="4">
        <v>32425</v>
      </c>
      <c r="Z709" s="4">
        <v>-4246</v>
      </c>
      <c r="AA709" s="4">
        <v>0</v>
      </c>
      <c r="AB709" s="4">
        <v>0</v>
      </c>
      <c r="AC709" s="4">
        <v>0</v>
      </c>
      <c r="AD709" s="4">
        <v>32425</v>
      </c>
      <c r="AE709" s="5">
        <v>1685</v>
      </c>
      <c r="AF709" s="1" t="s">
        <v>70</v>
      </c>
      <c r="AG709" s="1" t="s">
        <v>71</v>
      </c>
      <c r="AH709" s="1" t="s">
        <v>89</v>
      </c>
      <c r="AI709" s="1" t="s">
        <v>57</v>
      </c>
      <c r="AJ709" s="5">
        <v>10950</v>
      </c>
      <c r="AK709" s="4">
        <v>-336</v>
      </c>
      <c r="AL709" s="4">
        <v>0</v>
      </c>
      <c r="AM709" s="4">
        <v>0</v>
      </c>
      <c r="AN709" s="4">
        <v>0</v>
      </c>
      <c r="AO709" s="4">
        <v>-4582</v>
      </c>
      <c r="AP709" s="4">
        <v>-4582</v>
      </c>
      <c r="AQ709" s="4">
        <v>0</v>
      </c>
      <c r="AR709" s="4">
        <v>27843</v>
      </c>
      <c r="AS709" s="1" t="s">
        <v>52</v>
      </c>
      <c r="AT709" s="9">
        <f t="shared" si="325"/>
        <v>43333</v>
      </c>
      <c r="AU709" s="9">
        <f t="shared" si="326"/>
        <v>43313</v>
      </c>
      <c r="AV709" s="9">
        <v>44798</v>
      </c>
      <c r="AW709" s="11">
        <f t="shared" si="327"/>
        <v>4.0136986301369859</v>
      </c>
      <c r="AX709">
        <v>10</v>
      </c>
      <c r="AY709" s="12">
        <v>0.05</v>
      </c>
      <c r="AZ709">
        <f t="shared" si="328"/>
        <v>9.5000000000000001E-2</v>
      </c>
      <c r="BA709" s="13">
        <f t="shared" si="329"/>
        <v>32425</v>
      </c>
      <c r="BI709" s="14">
        <f t="shared" ref="BI709:BI713" si="331">AR709</f>
        <v>27843</v>
      </c>
      <c r="BJ709" s="14">
        <v>0</v>
      </c>
      <c r="BK709" s="14">
        <f t="shared" ref="BK709:BK713" si="332">AR709</f>
        <v>27843</v>
      </c>
      <c r="BL709" s="52">
        <v>0</v>
      </c>
      <c r="BM709" s="15">
        <f t="shared" ref="BM709:BM713" si="333">AR709</f>
        <v>27843</v>
      </c>
    </row>
    <row r="710" spans="1:65">
      <c r="A710" s="8">
        <v>708</v>
      </c>
      <c r="B710" s="1" t="s">
        <v>44</v>
      </c>
      <c r="C710" s="1">
        <v>1500</v>
      </c>
      <c r="D710" s="1" t="s">
        <v>60</v>
      </c>
      <c r="E710" s="1">
        <v>150000032</v>
      </c>
      <c r="F710" s="1" t="s">
        <v>112</v>
      </c>
      <c r="G710" s="1" t="s">
        <v>113</v>
      </c>
      <c r="H710" s="1">
        <v>24</v>
      </c>
      <c r="I710" s="1" t="s">
        <v>52</v>
      </c>
      <c r="J710" s="1" t="s">
        <v>49</v>
      </c>
      <c r="K710" s="1">
        <v>17406001</v>
      </c>
      <c r="L710" s="1" t="s">
        <v>50</v>
      </c>
      <c r="M710" s="1" t="s">
        <v>51</v>
      </c>
      <c r="N710" s="1" t="s">
        <v>64</v>
      </c>
      <c r="O710" s="1" t="s">
        <v>65</v>
      </c>
      <c r="P710" s="1" t="s">
        <v>66</v>
      </c>
      <c r="Q710" s="1" t="s">
        <v>67</v>
      </c>
      <c r="R710" s="1" t="s">
        <v>87</v>
      </c>
      <c r="S710" s="1" t="s">
        <v>88</v>
      </c>
      <c r="T710" s="2">
        <v>43333</v>
      </c>
      <c r="U710" s="2">
        <v>43333</v>
      </c>
      <c r="V710" s="1" t="s">
        <v>52</v>
      </c>
      <c r="W710" s="3">
        <v>1</v>
      </c>
      <c r="X710" s="1" t="s">
        <v>53</v>
      </c>
      <c r="Y710" s="4">
        <v>970825</v>
      </c>
      <c r="Z710" s="4">
        <v>-127181.51</v>
      </c>
      <c r="AA710" s="4">
        <v>0</v>
      </c>
      <c r="AB710" s="4">
        <v>0</v>
      </c>
      <c r="AC710" s="4">
        <v>0</v>
      </c>
      <c r="AD710" s="4">
        <v>970825</v>
      </c>
      <c r="AE710" s="5">
        <v>1685</v>
      </c>
      <c r="AF710" s="1" t="s">
        <v>70</v>
      </c>
      <c r="AG710" s="1" t="s">
        <v>71</v>
      </c>
      <c r="AH710" s="1" t="s">
        <v>89</v>
      </c>
      <c r="AI710" s="1" t="s">
        <v>57</v>
      </c>
      <c r="AJ710" s="5">
        <v>10950</v>
      </c>
      <c r="AK710" s="4">
        <v>-10071</v>
      </c>
      <c r="AL710" s="4">
        <v>0</v>
      </c>
      <c r="AM710" s="4">
        <v>0</v>
      </c>
      <c r="AN710" s="4">
        <v>0</v>
      </c>
      <c r="AO710" s="4">
        <v>-137252.51</v>
      </c>
      <c r="AP710" s="4">
        <v>-137252.51</v>
      </c>
      <c r="AQ710" s="4">
        <v>0</v>
      </c>
      <c r="AR710" s="4">
        <v>833572.49</v>
      </c>
      <c r="AS710" s="1" t="s">
        <v>52</v>
      </c>
      <c r="AT710" s="9">
        <f t="shared" si="325"/>
        <v>43333</v>
      </c>
      <c r="AU710" s="9">
        <f t="shared" si="326"/>
        <v>43313</v>
      </c>
      <c r="AV710" s="9">
        <v>44798</v>
      </c>
      <c r="AW710" s="11">
        <f t="shared" si="327"/>
        <v>4.0136986301369859</v>
      </c>
      <c r="AX710">
        <v>10</v>
      </c>
      <c r="AY710" s="12">
        <v>0.05</v>
      </c>
      <c r="AZ710">
        <f t="shared" si="328"/>
        <v>9.5000000000000001E-2</v>
      </c>
      <c r="BA710" s="13">
        <f t="shared" si="329"/>
        <v>970825</v>
      </c>
      <c r="BB710" s="16" t="s">
        <v>593</v>
      </c>
      <c r="BC710" s="16" t="s">
        <v>593</v>
      </c>
      <c r="BD710" s="16" t="s">
        <v>593</v>
      </c>
      <c r="BE710" s="16" t="s">
        <v>593</v>
      </c>
      <c r="BF710" s="16" t="s">
        <v>593</v>
      </c>
      <c r="BG710" s="16" t="s">
        <v>593</v>
      </c>
      <c r="BH710" s="16" t="s">
        <v>593</v>
      </c>
      <c r="BI710" s="14">
        <f t="shared" si="331"/>
        <v>833572.49</v>
      </c>
      <c r="BJ710" s="14">
        <v>0</v>
      </c>
      <c r="BK710" s="14">
        <f t="shared" si="332"/>
        <v>833572.49</v>
      </c>
      <c r="BL710" s="52">
        <v>0</v>
      </c>
      <c r="BM710" s="15">
        <f t="shared" si="333"/>
        <v>833572.49</v>
      </c>
    </row>
    <row r="711" spans="1:65">
      <c r="A711" s="8">
        <v>709</v>
      </c>
      <c r="B711" s="1" t="s">
        <v>44</v>
      </c>
      <c r="C711" s="1">
        <v>1500</v>
      </c>
      <c r="D711" s="1" t="s">
        <v>60</v>
      </c>
      <c r="E711" s="1">
        <v>150000032</v>
      </c>
      <c r="F711" s="1" t="s">
        <v>112</v>
      </c>
      <c r="G711" s="1" t="s">
        <v>114</v>
      </c>
      <c r="H711" s="1">
        <v>25</v>
      </c>
      <c r="I711" s="1" t="s">
        <v>52</v>
      </c>
      <c r="J711" s="1" t="s">
        <v>49</v>
      </c>
      <c r="K711" s="1">
        <v>17406001</v>
      </c>
      <c r="L711" s="1" t="s">
        <v>50</v>
      </c>
      <c r="M711" s="1" t="s">
        <v>51</v>
      </c>
      <c r="N711" s="1" t="s">
        <v>64</v>
      </c>
      <c r="O711" s="1" t="s">
        <v>65</v>
      </c>
      <c r="P711" s="1" t="s">
        <v>66</v>
      </c>
      <c r="Q711" s="1" t="s">
        <v>67</v>
      </c>
      <c r="R711" s="1" t="s">
        <v>87</v>
      </c>
      <c r="S711" s="1" t="s">
        <v>88</v>
      </c>
      <c r="T711" s="2">
        <v>43333</v>
      </c>
      <c r="U711" s="2">
        <v>43333</v>
      </c>
      <c r="V711" s="1" t="s">
        <v>52</v>
      </c>
      <c r="W711" s="3">
        <v>1</v>
      </c>
      <c r="X711" s="1" t="s">
        <v>53</v>
      </c>
      <c r="Y711" s="4">
        <v>2008211</v>
      </c>
      <c r="Z711" s="4">
        <v>-263082.87</v>
      </c>
      <c r="AA711" s="4">
        <v>0</v>
      </c>
      <c r="AB711" s="4">
        <v>0</v>
      </c>
      <c r="AC711" s="4">
        <v>0</v>
      </c>
      <c r="AD711" s="4">
        <v>2008211</v>
      </c>
      <c r="AE711" s="5">
        <v>1685</v>
      </c>
      <c r="AF711" s="1" t="s">
        <v>70</v>
      </c>
      <c r="AG711" s="1" t="s">
        <v>71</v>
      </c>
      <c r="AH711" s="1" t="s">
        <v>89</v>
      </c>
      <c r="AI711" s="1" t="s">
        <v>57</v>
      </c>
      <c r="AJ711" s="5">
        <v>10950</v>
      </c>
      <c r="AK711" s="4">
        <v>-20832</v>
      </c>
      <c r="AL711" s="4">
        <v>0</v>
      </c>
      <c r="AM711" s="4">
        <v>0</v>
      </c>
      <c r="AN711" s="4">
        <v>0</v>
      </c>
      <c r="AO711" s="4">
        <v>-283914.87</v>
      </c>
      <c r="AP711" s="4">
        <v>-283914.87</v>
      </c>
      <c r="AQ711" s="4">
        <v>0</v>
      </c>
      <c r="AR711" s="4">
        <v>1724296.13</v>
      </c>
      <c r="AS711" s="1" t="s">
        <v>52</v>
      </c>
      <c r="AT711" s="9">
        <f t="shared" si="325"/>
        <v>43333</v>
      </c>
      <c r="AU711" s="9">
        <f t="shared" si="326"/>
        <v>43313</v>
      </c>
      <c r="AV711" s="9">
        <v>44798</v>
      </c>
      <c r="AW711" s="11">
        <f t="shared" si="327"/>
        <v>4.0136986301369859</v>
      </c>
      <c r="AX711">
        <v>10</v>
      </c>
      <c r="AY711" s="12">
        <v>0.05</v>
      </c>
      <c r="AZ711">
        <f t="shared" si="328"/>
        <v>9.5000000000000001E-2</v>
      </c>
      <c r="BA711" s="13">
        <f t="shared" si="329"/>
        <v>2008211</v>
      </c>
      <c r="BB711" s="16" t="s">
        <v>593</v>
      </c>
      <c r="BC711" s="16" t="s">
        <v>593</v>
      </c>
      <c r="BD711" s="16" t="s">
        <v>593</v>
      </c>
      <c r="BE711" s="16" t="s">
        <v>593</v>
      </c>
      <c r="BF711" s="16" t="s">
        <v>593</v>
      </c>
      <c r="BG711" s="16" t="s">
        <v>593</v>
      </c>
      <c r="BH711" s="16" t="s">
        <v>593</v>
      </c>
      <c r="BI711" s="14">
        <f t="shared" si="331"/>
        <v>1724296.13</v>
      </c>
      <c r="BJ711" s="14">
        <v>0</v>
      </c>
      <c r="BK711" s="14">
        <f t="shared" si="332"/>
        <v>1724296.13</v>
      </c>
      <c r="BL711" s="52">
        <v>0</v>
      </c>
      <c r="BM711" s="15">
        <f t="shared" si="333"/>
        <v>1724296.13</v>
      </c>
    </row>
    <row r="712" spans="1:65">
      <c r="A712" s="8">
        <v>710</v>
      </c>
      <c r="B712" s="1" t="s">
        <v>44</v>
      </c>
      <c r="C712" s="1">
        <v>1500</v>
      </c>
      <c r="D712" s="1" t="s">
        <v>60</v>
      </c>
      <c r="E712" s="1">
        <v>150000032</v>
      </c>
      <c r="F712" s="1" t="s">
        <v>60</v>
      </c>
      <c r="G712" s="1" t="s">
        <v>115</v>
      </c>
      <c r="H712" s="1">
        <v>26</v>
      </c>
      <c r="I712" s="1" t="s">
        <v>52</v>
      </c>
      <c r="J712" s="1" t="s">
        <v>49</v>
      </c>
      <c r="K712" s="1">
        <v>17406001</v>
      </c>
      <c r="L712" s="1" t="s">
        <v>50</v>
      </c>
      <c r="M712" s="1" t="s">
        <v>51</v>
      </c>
      <c r="N712" s="1" t="s">
        <v>64</v>
      </c>
      <c r="O712" s="1" t="s">
        <v>65</v>
      </c>
      <c r="P712" s="1" t="s">
        <v>66</v>
      </c>
      <c r="Q712" s="1" t="s">
        <v>67</v>
      </c>
      <c r="R712" s="1" t="s">
        <v>87</v>
      </c>
      <c r="S712" s="1" t="s">
        <v>88</v>
      </c>
      <c r="T712" s="2">
        <v>43333</v>
      </c>
      <c r="U712" s="2">
        <v>43333</v>
      </c>
      <c r="V712" s="1" t="s">
        <v>52</v>
      </c>
      <c r="W712" s="3">
        <v>1</v>
      </c>
      <c r="X712" s="1" t="s">
        <v>53</v>
      </c>
      <c r="Y712" s="4">
        <v>120000</v>
      </c>
      <c r="Z712" s="4">
        <v>-15720</v>
      </c>
      <c r="AA712" s="4">
        <v>0</v>
      </c>
      <c r="AB712" s="4">
        <v>0</v>
      </c>
      <c r="AC712" s="4">
        <v>0</v>
      </c>
      <c r="AD712" s="4">
        <v>120000</v>
      </c>
      <c r="AE712" s="5">
        <v>1685</v>
      </c>
      <c r="AF712" s="1" t="s">
        <v>70</v>
      </c>
      <c r="AG712" s="1" t="s">
        <v>71</v>
      </c>
      <c r="AH712" s="1" t="s">
        <v>89</v>
      </c>
      <c r="AI712" s="1" t="s">
        <v>57</v>
      </c>
      <c r="AJ712" s="5">
        <v>10950</v>
      </c>
      <c r="AK712" s="4">
        <v>-1245</v>
      </c>
      <c r="AL712" s="4">
        <v>0</v>
      </c>
      <c r="AM712" s="4">
        <v>0</v>
      </c>
      <c r="AN712" s="4">
        <v>0</v>
      </c>
      <c r="AO712" s="4">
        <v>-16965</v>
      </c>
      <c r="AP712" s="4">
        <v>-16965</v>
      </c>
      <c r="AQ712" s="4">
        <v>0</v>
      </c>
      <c r="AR712" s="4">
        <v>103035</v>
      </c>
      <c r="AS712" s="1" t="s">
        <v>52</v>
      </c>
      <c r="AT712" s="9">
        <f t="shared" si="325"/>
        <v>43333</v>
      </c>
      <c r="AU712" s="9">
        <f t="shared" si="326"/>
        <v>43313</v>
      </c>
      <c r="AV712" s="9">
        <v>44798</v>
      </c>
      <c r="AW712" s="11">
        <f t="shared" si="327"/>
        <v>4.0136986301369859</v>
      </c>
      <c r="AX712">
        <v>10</v>
      </c>
      <c r="AY712" s="12">
        <v>0.05</v>
      </c>
      <c r="AZ712">
        <f t="shared" si="328"/>
        <v>9.5000000000000001E-2</v>
      </c>
      <c r="BA712" s="13">
        <f t="shared" si="329"/>
        <v>120000</v>
      </c>
      <c r="BI712" s="14">
        <f t="shared" si="331"/>
        <v>103035</v>
      </c>
      <c r="BJ712" s="14">
        <v>0</v>
      </c>
      <c r="BK712" s="14">
        <f t="shared" si="332"/>
        <v>103035</v>
      </c>
      <c r="BL712" s="52">
        <v>0</v>
      </c>
      <c r="BM712" s="15">
        <f t="shared" si="333"/>
        <v>103035</v>
      </c>
    </row>
    <row r="713" spans="1:65">
      <c r="A713" s="8">
        <v>711</v>
      </c>
      <c r="B713" s="1" t="s">
        <v>44</v>
      </c>
      <c r="C713" s="1">
        <v>1500</v>
      </c>
      <c r="D713" s="1" t="s">
        <v>60</v>
      </c>
      <c r="E713" s="1">
        <v>150000032</v>
      </c>
      <c r="F713" s="1" t="s">
        <v>112</v>
      </c>
      <c r="G713" s="1" t="s">
        <v>116</v>
      </c>
      <c r="H713" s="1">
        <v>27</v>
      </c>
      <c r="I713" s="1" t="s">
        <v>142</v>
      </c>
      <c r="J713" s="1" t="s">
        <v>49</v>
      </c>
      <c r="K713" s="1">
        <v>17406001</v>
      </c>
      <c r="L713" s="1" t="s">
        <v>50</v>
      </c>
      <c r="M713" s="1" t="s">
        <v>51</v>
      </c>
      <c r="N713" s="1" t="s">
        <v>64</v>
      </c>
      <c r="O713" s="1" t="s">
        <v>65</v>
      </c>
      <c r="P713" s="1" t="s">
        <v>66</v>
      </c>
      <c r="Q713" s="1" t="s">
        <v>67</v>
      </c>
      <c r="R713" s="1" t="s">
        <v>87</v>
      </c>
      <c r="S713" s="1" t="s">
        <v>88</v>
      </c>
      <c r="T713" s="2">
        <v>43333</v>
      </c>
      <c r="U713" s="2">
        <v>43333</v>
      </c>
      <c r="V713" s="1" t="s">
        <v>52</v>
      </c>
      <c r="W713" s="3">
        <v>1</v>
      </c>
      <c r="X713" s="1" t="s">
        <v>53</v>
      </c>
      <c r="Y713" s="4">
        <v>4339035</v>
      </c>
      <c r="Z713" s="4">
        <v>-568428.62</v>
      </c>
      <c r="AA713" s="4">
        <v>0</v>
      </c>
      <c r="AB713" s="4">
        <v>0</v>
      </c>
      <c r="AC713" s="4">
        <v>0</v>
      </c>
      <c r="AD713" s="4">
        <v>4339035</v>
      </c>
      <c r="AE713" s="5">
        <v>1685</v>
      </c>
      <c r="AF713" s="1" t="s">
        <v>70</v>
      </c>
      <c r="AG713" s="1" t="s">
        <v>71</v>
      </c>
      <c r="AH713" s="1" t="s">
        <v>89</v>
      </c>
      <c r="AI713" s="1" t="s">
        <v>57</v>
      </c>
      <c r="AJ713" s="5">
        <v>10950</v>
      </c>
      <c r="AK713" s="4">
        <v>-45011</v>
      </c>
      <c r="AL713" s="4">
        <v>0</v>
      </c>
      <c r="AM713" s="4">
        <v>0</v>
      </c>
      <c r="AN713" s="4">
        <v>0</v>
      </c>
      <c r="AO713" s="4">
        <v>-613439.62</v>
      </c>
      <c r="AP713" s="4">
        <v>-613439.62</v>
      </c>
      <c r="AQ713" s="4">
        <v>0</v>
      </c>
      <c r="AR713" s="4">
        <v>3725595.38</v>
      </c>
      <c r="AS713" s="1" t="s">
        <v>52</v>
      </c>
      <c r="AT713" s="9">
        <f t="shared" si="325"/>
        <v>43333</v>
      </c>
      <c r="AU713" s="9">
        <f t="shared" si="326"/>
        <v>43313</v>
      </c>
      <c r="AV713" s="9">
        <v>44798</v>
      </c>
      <c r="AW713" s="11">
        <f t="shared" si="327"/>
        <v>4.0136986301369859</v>
      </c>
      <c r="AX713">
        <v>10</v>
      </c>
      <c r="AY713" s="12">
        <v>0.05</v>
      </c>
      <c r="AZ713">
        <f t="shared" si="328"/>
        <v>9.5000000000000001E-2</v>
      </c>
      <c r="BA713" s="13">
        <f t="shared" si="329"/>
        <v>4339035</v>
      </c>
      <c r="BB713" s="16" t="s">
        <v>593</v>
      </c>
      <c r="BC713" s="16" t="s">
        <v>593</v>
      </c>
      <c r="BD713" s="16" t="s">
        <v>593</v>
      </c>
      <c r="BE713" s="16" t="s">
        <v>593</v>
      </c>
      <c r="BF713" s="16" t="s">
        <v>593</v>
      </c>
      <c r="BG713" s="16" t="s">
        <v>593</v>
      </c>
      <c r="BH713" s="16" t="s">
        <v>593</v>
      </c>
      <c r="BI713" s="14">
        <f t="shared" si="331"/>
        <v>3725595.38</v>
      </c>
      <c r="BJ713" s="14">
        <v>0</v>
      </c>
      <c r="BK713" s="14">
        <f t="shared" si="332"/>
        <v>3725595.38</v>
      </c>
      <c r="BL713" s="52">
        <v>0</v>
      </c>
      <c r="BM713" s="15">
        <f t="shared" si="333"/>
        <v>3725595.38</v>
      </c>
    </row>
    <row r="714" spans="1:65">
      <c r="A714" s="8">
        <v>712</v>
      </c>
      <c r="B714" s="1" t="s">
        <v>44</v>
      </c>
      <c r="C714" s="1">
        <v>1500</v>
      </c>
      <c r="D714" s="1" t="s">
        <v>60</v>
      </c>
      <c r="E714" s="1">
        <v>150000033</v>
      </c>
      <c r="F714" s="1" t="s">
        <v>60</v>
      </c>
      <c r="G714" s="1" t="s">
        <v>86</v>
      </c>
      <c r="H714" s="1">
        <v>1</v>
      </c>
      <c r="I714" s="1" t="s">
        <v>52</v>
      </c>
      <c r="J714" s="1" t="s">
        <v>49</v>
      </c>
      <c r="K714" s="1">
        <v>17406001</v>
      </c>
      <c r="L714" s="1" t="s">
        <v>50</v>
      </c>
      <c r="M714" s="1" t="s">
        <v>51</v>
      </c>
      <c r="N714" s="1" t="s">
        <v>64</v>
      </c>
      <c r="O714" s="1" t="s">
        <v>65</v>
      </c>
      <c r="P714" s="1" t="s">
        <v>66</v>
      </c>
      <c r="Q714" s="1" t="s">
        <v>67</v>
      </c>
      <c r="R714" s="1" t="s">
        <v>87</v>
      </c>
      <c r="S714" s="1" t="s">
        <v>88</v>
      </c>
      <c r="T714" s="2">
        <v>43333</v>
      </c>
      <c r="U714" s="2">
        <v>43333</v>
      </c>
      <c r="V714" s="1" t="s">
        <v>52</v>
      </c>
      <c r="W714" s="3">
        <v>1</v>
      </c>
      <c r="X714" s="1" t="s">
        <v>53</v>
      </c>
      <c r="Y714" s="4">
        <v>892500</v>
      </c>
      <c r="Z714" s="4">
        <v>-116920</v>
      </c>
      <c r="AA714" s="4">
        <v>0</v>
      </c>
      <c r="AB714" s="4">
        <v>0</v>
      </c>
      <c r="AC714" s="4">
        <v>0</v>
      </c>
      <c r="AD714" s="4">
        <v>892500</v>
      </c>
      <c r="AE714" s="5">
        <v>1685</v>
      </c>
      <c r="AF714" s="1" t="s">
        <v>70</v>
      </c>
      <c r="AG714" s="1" t="s">
        <v>71</v>
      </c>
      <c r="AH714" s="1" t="s">
        <v>89</v>
      </c>
      <c r="AI714" s="1" t="s">
        <v>57</v>
      </c>
      <c r="AJ714" s="5">
        <v>10950</v>
      </c>
      <c r="AK714" s="4">
        <v>-9258</v>
      </c>
      <c r="AL714" s="4">
        <v>0</v>
      </c>
      <c r="AM714" s="4">
        <v>0</v>
      </c>
      <c r="AN714" s="4">
        <v>0</v>
      </c>
      <c r="AO714" s="4">
        <v>-126178</v>
      </c>
      <c r="AP714" s="4">
        <v>-126178</v>
      </c>
      <c r="AQ714" s="4">
        <v>0</v>
      </c>
      <c r="AR714" s="4">
        <v>766322</v>
      </c>
      <c r="AS714" s="1" t="s">
        <v>52</v>
      </c>
      <c r="AT714" s="9">
        <f t="shared" si="325"/>
        <v>43333</v>
      </c>
      <c r="AU714" s="9">
        <f t="shared" si="326"/>
        <v>43313</v>
      </c>
      <c r="AV714" s="9">
        <v>44798</v>
      </c>
      <c r="AW714" s="11">
        <f t="shared" si="327"/>
        <v>4.0136986301369859</v>
      </c>
      <c r="AX714">
        <v>10</v>
      </c>
      <c r="AY714" s="12">
        <v>0.05</v>
      </c>
      <c r="AZ714">
        <f t="shared" si="328"/>
        <v>9.5000000000000001E-2</v>
      </c>
      <c r="BA714" s="13">
        <f t="shared" si="329"/>
        <v>892500</v>
      </c>
      <c r="BB714" s="17" t="s">
        <v>1853</v>
      </c>
      <c r="BC714">
        <f>MATCH(BB714,MONTHLY_INDEX!$A:$A,0)</f>
        <v>630</v>
      </c>
      <c r="BD714">
        <f>MATCH(AU714,MONTHLY_INDEX!$1:$1,0)</f>
        <v>80</v>
      </c>
      <c r="BE714">
        <f>INDEX(MONTHLY_INDEX!$1:$1048576,Final!BC714,Final!BD714)</f>
        <v>111.6</v>
      </c>
      <c r="BF714">
        <f>MATCH($BF$1,MONTHLY_INDEX!$1:$1,0)</f>
        <v>127</v>
      </c>
      <c r="BG714">
        <f>INDEX(MONTHLY_INDEX!$1:$1048576,Final!BC714,Final!BF714)</f>
        <v>151.1</v>
      </c>
      <c r="BH714" s="23">
        <f t="shared" ref="BH714:BH731" si="334">(BG714-BE714)/BE714</f>
        <v>0.35394265232974914</v>
      </c>
      <c r="BI714" s="14">
        <f t="shared" ref="BI714:BI731" si="335">(1+BH714)*BA714</f>
        <v>1208393.817204301</v>
      </c>
      <c r="BJ714" s="14">
        <f t="shared" ref="BJ714:BJ731" si="336">BI714*AZ714*AW714</f>
        <v>460762.21783399611</v>
      </c>
      <c r="BK714" s="15">
        <f t="shared" si="330"/>
        <v>747631.59937030496</v>
      </c>
      <c r="BL714" s="52">
        <v>0</v>
      </c>
      <c r="BM714" s="15">
        <f t="shared" ref="BM714:BM731" si="337">MAX((1-BL714)*BK714,BI714*AY714)</f>
        <v>747631.59937030496</v>
      </c>
    </row>
    <row r="715" spans="1:65">
      <c r="A715" s="8">
        <v>713</v>
      </c>
      <c r="B715" s="1" t="s">
        <v>44</v>
      </c>
      <c r="C715" s="1">
        <v>1500</v>
      </c>
      <c r="D715" s="1" t="s">
        <v>60</v>
      </c>
      <c r="E715" s="1">
        <v>150000033</v>
      </c>
      <c r="F715" s="1" t="s">
        <v>60</v>
      </c>
      <c r="G715" s="1" t="s">
        <v>90</v>
      </c>
      <c r="H715" s="1">
        <v>2</v>
      </c>
      <c r="I715" s="1" t="s">
        <v>52</v>
      </c>
      <c r="J715" s="1" t="s">
        <v>49</v>
      </c>
      <c r="K715" s="1">
        <v>17406001</v>
      </c>
      <c r="L715" s="1" t="s">
        <v>50</v>
      </c>
      <c r="M715" s="1" t="s">
        <v>51</v>
      </c>
      <c r="N715" s="1" t="s">
        <v>64</v>
      </c>
      <c r="O715" s="1" t="s">
        <v>65</v>
      </c>
      <c r="P715" s="1" t="s">
        <v>66</v>
      </c>
      <c r="Q715" s="1" t="s">
        <v>67</v>
      </c>
      <c r="R715" s="1" t="s">
        <v>87</v>
      </c>
      <c r="S715" s="1" t="s">
        <v>88</v>
      </c>
      <c r="T715" s="2">
        <v>43333</v>
      </c>
      <c r="U715" s="2">
        <v>43333</v>
      </c>
      <c r="V715" s="1" t="s">
        <v>52</v>
      </c>
      <c r="W715" s="3">
        <v>1</v>
      </c>
      <c r="X715" s="1" t="s">
        <v>53</v>
      </c>
      <c r="Y715" s="4">
        <v>472500</v>
      </c>
      <c r="Z715" s="4">
        <v>-61898</v>
      </c>
      <c r="AA715" s="4">
        <v>0</v>
      </c>
      <c r="AB715" s="4">
        <v>0</v>
      </c>
      <c r="AC715" s="4">
        <v>0</v>
      </c>
      <c r="AD715" s="4">
        <v>472500</v>
      </c>
      <c r="AE715" s="5">
        <v>1685</v>
      </c>
      <c r="AF715" s="1" t="s">
        <v>70</v>
      </c>
      <c r="AG715" s="1" t="s">
        <v>71</v>
      </c>
      <c r="AH715" s="1" t="s">
        <v>89</v>
      </c>
      <c r="AI715" s="1" t="s">
        <v>57</v>
      </c>
      <c r="AJ715" s="5">
        <v>10950</v>
      </c>
      <c r="AK715" s="4">
        <v>-4901</v>
      </c>
      <c r="AL715" s="4">
        <v>0</v>
      </c>
      <c r="AM715" s="4">
        <v>0</v>
      </c>
      <c r="AN715" s="4">
        <v>0</v>
      </c>
      <c r="AO715" s="4">
        <v>-66799</v>
      </c>
      <c r="AP715" s="4">
        <v>-66799</v>
      </c>
      <c r="AQ715" s="4">
        <v>0</v>
      </c>
      <c r="AR715" s="4">
        <v>405701</v>
      </c>
      <c r="AS715" s="1" t="s">
        <v>52</v>
      </c>
      <c r="AT715" s="9">
        <f t="shared" si="325"/>
        <v>43333</v>
      </c>
      <c r="AU715" s="9">
        <f t="shared" si="326"/>
        <v>43313</v>
      </c>
      <c r="AV715" s="9">
        <v>44798</v>
      </c>
      <c r="AW715" s="11">
        <f t="shared" si="327"/>
        <v>4.0136986301369859</v>
      </c>
      <c r="AX715">
        <v>10</v>
      </c>
      <c r="AY715" s="12">
        <v>0.05</v>
      </c>
      <c r="AZ715">
        <f t="shared" si="328"/>
        <v>9.5000000000000001E-2</v>
      </c>
      <c r="BA715" s="13">
        <f t="shared" si="329"/>
        <v>472500</v>
      </c>
      <c r="BB715" s="17" t="s">
        <v>2189</v>
      </c>
      <c r="BC715">
        <f>MATCH(BB715,MONTHLY_INDEX!$A:$A,0)</f>
        <v>798</v>
      </c>
      <c r="BD715">
        <f>MATCH(AU715,MONTHLY_INDEX!$1:$1,0)</f>
        <v>80</v>
      </c>
      <c r="BE715">
        <f>INDEX(MONTHLY_INDEX!$1:$1048576,Final!BC715,Final!BD715)</f>
        <v>96</v>
      </c>
      <c r="BF715">
        <f>MATCH($BF$1,MONTHLY_INDEX!$1:$1,0)</f>
        <v>127</v>
      </c>
      <c r="BG715">
        <f>INDEX(MONTHLY_INDEX!$1:$1048576,Final!BC715,Final!BF715)</f>
        <v>95.3</v>
      </c>
      <c r="BH715" s="23">
        <f t="shared" si="334"/>
        <v>-7.2916666666666963E-3</v>
      </c>
      <c r="BI715" s="14">
        <f t="shared" si="335"/>
        <v>469054.6875</v>
      </c>
      <c r="BJ715" s="14">
        <f t="shared" si="336"/>
        <v>178851.19488441778</v>
      </c>
      <c r="BK715" s="15">
        <f t="shared" si="330"/>
        <v>290203.49261558219</v>
      </c>
      <c r="BL715" s="52">
        <v>0</v>
      </c>
      <c r="BM715" s="15">
        <f t="shared" si="337"/>
        <v>290203.49261558219</v>
      </c>
    </row>
    <row r="716" spans="1:65">
      <c r="A716" s="8">
        <v>714</v>
      </c>
      <c r="B716" s="1" t="s">
        <v>44</v>
      </c>
      <c r="C716" s="1">
        <v>1500</v>
      </c>
      <c r="D716" s="1" t="s">
        <v>60</v>
      </c>
      <c r="E716" s="1">
        <v>150000033</v>
      </c>
      <c r="F716" s="1" t="s">
        <v>60</v>
      </c>
      <c r="G716" s="1" t="s">
        <v>91</v>
      </c>
      <c r="H716" s="1">
        <v>3</v>
      </c>
      <c r="I716" s="1" t="s">
        <v>52</v>
      </c>
      <c r="J716" s="1" t="s">
        <v>49</v>
      </c>
      <c r="K716" s="1">
        <v>17406001</v>
      </c>
      <c r="L716" s="1" t="s">
        <v>50</v>
      </c>
      <c r="M716" s="1" t="s">
        <v>51</v>
      </c>
      <c r="N716" s="1" t="s">
        <v>64</v>
      </c>
      <c r="O716" s="1" t="s">
        <v>65</v>
      </c>
      <c r="P716" s="1" t="s">
        <v>66</v>
      </c>
      <c r="Q716" s="1" t="s">
        <v>67</v>
      </c>
      <c r="R716" s="1" t="s">
        <v>87</v>
      </c>
      <c r="S716" s="1" t="s">
        <v>88</v>
      </c>
      <c r="T716" s="2">
        <v>43333</v>
      </c>
      <c r="U716" s="2">
        <v>43333</v>
      </c>
      <c r="V716" s="1" t="s">
        <v>52</v>
      </c>
      <c r="W716" s="3">
        <v>1</v>
      </c>
      <c r="X716" s="1" t="s">
        <v>53</v>
      </c>
      <c r="Y716" s="4">
        <v>637760</v>
      </c>
      <c r="Z716" s="4">
        <v>-83547</v>
      </c>
      <c r="AA716" s="4">
        <v>0</v>
      </c>
      <c r="AB716" s="4">
        <v>0</v>
      </c>
      <c r="AC716" s="4">
        <v>0</v>
      </c>
      <c r="AD716" s="4">
        <v>637760</v>
      </c>
      <c r="AE716" s="5">
        <v>1685</v>
      </c>
      <c r="AF716" s="1" t="s">
        <v>70</v>
      </c>
      <c r="AG716" s="1" t="s">
        <v>71</v>
      </c>
      <c r="AH716" s="1" t="s">
        <v>89</v>
      </c>
      <c r="AI716" s="1" t="s">
        <v>57</v>
      </c>
      <c r="AJ716" s="5">
        <v>10950</v>
      </c>
      <c r="AK716" s="4">
        <v>-6616</v>
      </c>
      <c r="AL716" s="4">
        <v>0</v>
      </c>
      <c r="AM716" s="4">
        <v>0</v>
      </c>
      <c r="AN716" s="4">
        <v>0</v>
      </c>
      <c r="AO716" s="4">
        <v>-90163</v>
      </c>
      <c r="AP716" s="4">
        <v>-90163</v>
      </c>
      <c r="AQ716" s="4">
        <v>0</v>
      </c>
      <c r="AR716" s="4">
        <v>547597</v>
      </c>
      <c r="AS716" s="1" t="s">
        <v>52</v>
      </c>
      <c r="AT716" s="9">
        <f t="shared" si="325"/>
        <v>43333</v>
      </c>
      <c r="AU716" s="9">
        <f t="shared" si="326"/>
        <v>43313</v>
      </c>
      <c r="AV716" s="9">
        <v>44798</v>
      </c>
      <c r="AW716" s="11">
        <f t="shared" si="327"/>
        <v>4.0136986301369859</v>
      </c>
      <c r="AX716">
        <v>10</v>
      </c>
      <c r="AY716" s="12">
        <v>0.05</v>
      </c>
      <c r="AZ716">
        <f t="shared" si="328"/>
        <v>9.5000000000000001E-2</v>
      </c>
      <c r="BA716" s="13">
        <f t="shared" si="329"/>
        <v>637760</v>
      </c>
      <c r="BB716" s="17" t="s">
        <v>2189</v>
      </c>
      <c r="BC716">
        <f>MATCH(BB716,MONTHLY_INDEX!$A:$A,0)</f>
        <v>798</v>
      </c>
      <c r="BD716">
        <f>MATCH(AU716,MONTHLY_INDEX!$1:$1,0)</f>
        <v>80</v>
      </c>
      <c r="BE716">
        <f>INDEX(MONTHLY_INDEX!$1:$1048576,Final!BC716,Final!BD716)</f>
        <v>96</v>
      </c>
      <c r="BF716">
        <f>MATCH($BF$1,MONTHLY_INDEX!$1:$1,0)</f>
        <v>127</v>
      </c>
      <c r="BG716">
        <f>INDEX(MONTHLY_INDEX!$1:$1048576,Final!BC716,Final!BF716)</f>
        <v>95.3</v>
      </c>
      <c r="BH716" s="23">
        <f t="shared" si="334"/>
        <v>-7.2916666666666963E-3</v>
      </c>
      <c r="BI716" s="14">
        <f t="shared" si="335"/>
        <v>633109.66666666663</v>
      </c>
      <c r="BJ716" s="14">
        <f t="shared" si="336"/>
        <v>241405.58317351594</v>
      </c>
      <c r="BK716" s="15">
        <f t="shared" si="330"/>
        <v>391704.08349315065</v>
      </c>
      <c r="BL716" s="52">
        <v>0</v>
      </c>
      <c r="BM716" s="15">
        <f t="shared" si="337"/>
        <v>391704.08349315065</v>
      </c>
    </row>
    <row r="717" spans="1:65">
      <c r="A717" s="8">
        <v>715</v>
      </c>
      <c r="B717" s="1" t="s">
        <v>44</v>
      </c>
      <c r="C717" s="1">
        <v>1500</v>
      </c>
      <c r="D717" s="1" t="s">
        <v>60</v>
      </c>
      <c r="E717" s="1">
        <v>150000033</v>
      </c>
      <c r="F717" s="1" t="s">
        <v>60</v>
      </c>
      <c r="G717" s="1" t="s">
        <v>92</v>
      </c>
      <c r="H717" s="1">
        <v>4</v>
      </c>
      <c r="I717" s="1" t="s">
        <v>52</v>
      </c>
      <c r="J717" s="1" t="s">
        <v>49</v>
      </c>
      <c r="K717" s="1">
        <v>17406001</v>
      </c>
      <c r="L717" s="1" t="s">
        <v>50</v>
      </c>
      <c r="M717" s="1" t="s">
        <v>51</v>
      </c>
      <c r="N717" s="1" t="s">
        <v>64</v>
      </c>
      <c r="O717" s="1" t="s">
        <v>65</v>
      </c>
      <c r="P717" s="1" t="s">
        <v>66</v>
      </c>
      <c r="Q717" s="1" t="s">
        <v>67</v>
      </c>
      <c r="R717" s="1" t="s">
        <v>87</v>
      </c>
      <c r="S717" s="1" t="s">
        <v>88</v>
      </c>
      <c r="T717" s="2">
        <v>43333</v>
      </c>
      <c r="U717" s="2">
        <v>43333</v>
      </c>
      <c r="V717" s="1" t="s">
        <v>52</v>
      </c>
      <c r="W717" s="3">
        <v>1</v>
      </c>
      <c r="X717" s="1" t="s">
        <v>53</v>
      </c>
      <c r="Y717" s="4">
        <v>21044329</v>
      </c>
      <c r="Z717" s="4">
        <v>-2756887</v>
      </c>
      <c r="AA717" s="4">
        <v>0</v>
      </c>
      <c r="AB717" s="4">
        <v>0</v>
      </c>
      <c r="AC717" s="4">
        <v>0</v>
      </c>
      <c r="AD717" s="4">
        <v>21044329</v>
      </c>
      <c r="AE717" s="5">
        <v>1685</v>
      </c>
      <c r="AF717" s="1" t="s">
        <v>70</v>
      </c>
      <c r="AG717" s="1" t="s">
        <v>71</v>
      </c>
      <c r="AH717" s="1" t="s">
        <v>89</v>
      </c>
      <c r="AI717" s="1" t="s">
        <v>57</v>
      </c>
      <c r="AJ717" s="5">
        <v>10950</v>
      </c>
      <c r="AK717" s="4">
        <v>-218303</v>
      </c>
      <c r="AL717" s="4">
        <v>0</v>
      </c>
      <c r="AM717" s="4">
        <v>0</v>
      </c>
      <c r="AN717" s="4">
        <v>0</v>
      </c>
      <c r="AO717" s="4">
        <v>-2975190</v>
      </c>
      <c r="AP717" s="4">
        <v>-2975190</v>
      </c>
      <c r="AQ717" s="4">
        <v>0</v>
      </c>
      <c r="AR717" s="4">
        <v>18069139</v>
      </c>
      <c r="AS717" s="1" t="s">
        <v>52</v>
      </c>
      <c r="AT717" s="9">
        <f t="shared" si="325"/>
        <v>43333</v>
      </c>
      <c r="AU717" s="9">
        <f t="shared" si="326"/>
        <v>43313</v>
      </c>
      <c r="AV717" s="9">
        <v>44798</v>
      </c>
      <c r="AW717" s="11">
        <f t="shared" si="327"/>
        <v>4.0136986301369859</v>
      </c>
      <c r="AX717">
        <v>25</v>
      </c>
      <c r="AY717" s="12">
        <v>0.05</v>
      </c>
      <c r="AZ717">
        <f t="shared" si="328"/>
        <v>3.7999999999999999E-2</v>
      </c>
      <c r="BA717" s="13">
        <f t="shared" si="329"/>
        <v>21044329</v>
      </c>
      <c r="BB717" s="17" t="s">
        <v>2189</v>
      </c>
      <c r="BC717">
        <f>MATCH(BB717,MONTHLY_INDEX!$A:$A,0)</f>
        <v>798</v>
      </c>
      <c r="BD717">
        <f>MATCH(AU717,MONTHLY_INDEX!$1:$1,0)</f>
        <v>80</v>
      </c>
      <c r="BE717">
        <f>INDEX(MONTHLY_INDEX!$1:$1048576,Final!BC717,Final!BD717)</f>
        <v>96</v>
      </c>
      <c r="BF717">
        <f>MATCH($BF$1,MONTHLY_INDEX!$1:$1,0)</f>
        <v>127</v>
      </c>
      <c r="BG717">
        <f>INDEX(MONTHLY_INDEX!$1:$1048576,Final!BC717,Final!BF717)</f>
        <v>95.3</v>
      </c>
      <c r="BH717" s="23">
        <f t="shared" si="334"/>
        <v>-7.2916666666666963E-3</v>
      </c>
      <c r="BI717" s="14">
        <f t="shared" si="335"/>
        <v>20890880.767708331</v>
      </c>
      <c r="BJ717" s="14">
        <f t="shared" si="336"/>
        <v>3186288.5817488292</v>
      </c>
      <c r="BK717" s="15">
        <f t="shared" si="330"/>
        <v>17704592.185959503</v>
      </c>
      <c r="BL717" s="52">
        <v>0</v>
      </c>
      <c r="BM717" s="15">
        <f t="shared" si="337"/>
        <v>17704592.185959503</v>
      </c>
    </row>
    <row r="718" spans="1:65">
      <c r="A718" s="8">
        <v>716</v>
      </c>
      <c r="B718" s="1" t="s">
        <v>44</v>
      </c>
      <c r="C718" s="1">
        <v>1500</v>
      </c>
      <c r="D718" s="1" t="s">
        <v>60</v>
      </c>
      <c r="E718" s="1">
        <v>150000033</v>
      </c>
      <c r="F718" s="1" t="s">
        <v>60</v>
      </c>
      <c r="G718" s="1" t="s">
        <v>93</v>
      </c>
      <c r="H718" s="1">
        <v>5</v>
      </c>
      <c r="I718" s="1" t="s">
        <v>52</v>
      </c>
      <c r="J718" s="1" t="s">
        <v>49</v>
      </c>
      <c r="K718" s="1">
        <v>17406001</v>
      </c>
      <c r="L718" s="1" t="s">
        <v>50</v>
      </c>
      <c r="M718" s="1" t="s">
        <v>51</v>
      </c>
      <c r="N718" s="1" t="s">
        <v>64</v>
      </c>
      <c r="O718" s="1" t="s">
        <v>65</v>
      </c>
      <c r="P718" s="1" t="s">
        <v>66</v>
      </c>
      <c r="Q718" s="1" t="s">
        <v>67</v>
      </c>
      <c r="R718" s="1" t="s">
        <v>87</v>
      </c>
      <c r="S718" s="1" t="s">
        <v>88</v>
      </c>
      <c r="T718" s="2">
        <v>43333</v>
      </c>
      <c r="U718" s="2">
        <v>43333</v>
      </c>
      <c r="V718" s="1" t="s">
        <v>52</v>
      </c>
      <c r="W718" s="3">
        <v>1</v>
      </c>
      <c r="X718" s="1" t="s">
        <v>53</v>
      </c>
      <c r="Y718" s="4">
        <v>969266</v>
      </c>
      <c r="Z718" s="4">
        <v>-126976</v>
      </c>
      <c r="AA718" s="4">
        <v>0</v>
      </c>
      <c r="AB718" s="4">
        <v>0</v>
      </c>
      <c r="AC718" s="4">
        <v>0</v>
      </c>
      <c r="AD718" s="4">
        <v>969266</v>
      </c>
      <c r="AE718" s="5">
        <v>1685</v>
      </c>
      <c r="AF718" s="1" t="s">
        <v>70</v>
      </c>
      <c r="AG718" s="1" t="s">
        <v>71</v>
      </c>
      <c r="AH718" s="1" t="s">
        <v>89</v>
      </c>
      <c r="AI718" s="1" t="s">
        <v>57</v>
      </c>
      <c r="AJ718" s="5">
        <v>10950</v>
      </c>
      <c r="AK718" s="4">
        <v>-10055</v>
      </c>
      <c r="AL718" s="4">
        <v>0</v>
      </c>
      <c r="AM718" s="4">
        <v>0</v>
      </c>
      <c r="AN718" s="4">
        <v>0</v>
      </c>
      <c r="AO718" s="4">
        <v>-137031</v>
      </c>
      <c r="AP718" s="4">
        <v>-137031</v>
      </c>
      <c r="AQ718" s="4">
        <v>0</v>
      </c>
      <c r="AR718" s="4">
        <v>832235</v>
      </c>
      <c r="AS718" s="1" t="s">
        <v>52</v>
      </c>
      <c r="AT718" s="9">
        <f t="shared" si="325"/>
        <v>43333</v>
      </c>
      <c r="AU718" s="9">
        <f t="shared" si="326"/>
        <v>43313</v>
      </c>
      <c r="AV718" s="9">
        <v>44798</v>
      </c>
      <c r="AW718" s="11">
        <f t="shared" si="327"/>
        <v>4.0136986301369859</v>
      </c>
      <c r="AX718">
        <v>25</v>
      </c>
      <c r="AY718" s="12">
        <v>0.05</v>
      </c>
      <c r="AZ718">
        <f t="shared" si="328"/>
        <v>3.7999999999999999E-2</v>
      </c>
      <c r="BA718" s="13">
        <f t="shared" si="329"/>
        <v>969266</v>
      </c>
      <c r="BB718" s="17" t="s">
        <v>2083</v>
      </c>
      <c r="BC718">
        <f>MATCH(BB718,MONTHLY_INDEX!$A:$A,0)</f>
        <v>745</v>
      </c>
      <c r="BD718">
        <f>MATCH(AU718,MONTHLY_INDEX!$1:$1,0)</f>
        <v>80</v>
      </c>
      <c r="BE718">
        <f>INDEX(MONTHLY_INDEX!$1:$1048576,Final!BC718,Final!BD718)</f>
        <v>106.4</v>
      </c>
      <c r="BF718">
        <f>MATCH($BF$1,MONTHLY_INDEX!$1:$1,0)</f>
        <v>127</v>
      </c>
      <c r="BG718">
        <f>INDEX(MONTHLY_INDEX!$1:$1048576,Final!BC718,Final!BF718)</f>
        <v>115.4</v>
      </c>
      <c r="BH718" s="23">
        <f t="shared" si="334"/>
        <v>8.4586466165413529E-2</v>
      </c>
      <c r="BI718" s="14">
        <f t="shared" si="335"/>
        <v>1051252.7857142857</v>
      </c>
      <c r="BJ718" s="14">
        <f t="shared" si="336"/>
        <v>160337.65090606653</v>
      </c>
      <c r="BK718" s="15">
        <f t="shared" si="330"/>
        <v>890915.13480821915</v>
      </c>
      <c r="BL718" s="52">
        <v>0</v>
      </c>
      <c r="BM718" s="15">
        <f t="shared" si="337"/>
        <v>890915.13480821915</v>
      </c>
    </row>
    <row r="719" spans="1:65">
      <c r="A719" s="8">
        <v>717</v>
      </c>
      <c r="B719" s="1" t="s">
        <v>44</v>
      </c>
      <c r="C719" s="1">
        <v>1500</v>
      </c>
      <c r="D719" s="1" t="s">
        <v>60</v>
      </c>
      <c r="E719" s="1">
        <v>150000033</v>
      </c>
      <c r="F719" s="1" t="s">
        <v>60</v>
      </c>
      <c r="G719" s="1" t="s">
        <v>94</v>
      </c>
      <c r="H719" s="1">
        <v>6</v>
      </c>
      <c r="I719" s="1" t="s">
        <v>52</v>
      </c>
      <c r="J719" s="1" t="s">
        <v>49</v>
      </c>
      <c r="K719" s="1">
        <v>17406001</v>
      </c>
      <c r="L719" s="1" t="s">
        <v>50</v>
      </c>
      <c r="M719" s="1" t="s">
        <v>51</v>
      </c>
      <c r="N719" s="1" t="s">
        <v>64</v>
      </c>
      <c r="O719" s="1" t="s">
        <v>65</v>
      </c>
      <c r="P719" s="1" t="s">
        <v>66</v>
      </c>
      <c r="Q719" s="1" t="s">
        <v>67</v>
      </c>
      <c r="R719" s="1" t="s">
        <v>87</v>
      </c>
      <c r="S719" s="1" t="s">
        <v>88</v>
      </c>
      <c r="T719" s="2">
        <v>43333</v>
      </c>
      <c r="U719" s="2">
        <v>43333</v>
      </c>
      <c r="V719" s="1" t="s">
        <v>52</v>
      </c>
      <c r="W719" s="3">
        <v>1</v>
      </c>
      <c r="X719" s="1" t="s">
        <v>53</v>
      </c>
      <c r="Y719" s="4">
        <v>735000</v>
      </c>
      <c r="Z719" s="4">
        <v>-96287</v>
      </c>
      <c r="AA719" s="4">
        <v>0</v>
      </c>
      <c r="AB719" s="4">
        <v>0</v>
      </c>
      <c r="AC719" s="4">
        <v>0</v>
      </c>
      <c r="AD719" s="4">
        <v>735000</v>
      </c>
      <c r="AE719" s="5">
        <v>1685</v>
      </c>
      <c r="AF719" s="1" t="s">
        <v>70</v>
      </c>
      <c r="AG719" s="1" t="s">
        <v>71</v>
      </c>
      <c r="AH719" s="1" t="s">
        <v>89</v>
      </c>
      <c r="AI719" s="1" t="s">
        <v>57</v>
      </c>
      <c r="AJ719" s="5">
        <v>10950</v>
      </c>
      <c r="AK719" s="4">
        <v>-7625</v>
      </c>
      <c r="AL719" s="4">
        <v>0</v>
      </c>
      <c r="AM719" s="4">
        <v>0</v>
      </c>
      <c r="AN719" s="4">
        <v>0</v>
      </c>
      <c r="AO719" s="4">
        <v>-103912</v>
      </c>
      <c r="AP719" s="4">
        <v>-103912</v>
      </c>
      <c r="AQ719" s="4">
        <v>0</v>
      </c>
      <c r="AR719" s="4">
        <v>631088</v>
      </c>
      <c r="AS719" s="1" t="s">
        <v>52</v>
      </c>
      <c r="AT719" s="9">
        <f t="shared" si="325"/>
        <v>43333</v>
      </c>
      <c r="AU719" s="9">
        <f t="shared" si="326"/>
        <v>43313</v>
      </c>
      <c r="AV719" s="9">
        <v>44798</v>
      </c>
      <c r="AW719" s="11">
        <f t="shared" si="327"/>
        <v>4.0136986301369859</v>
      </c>
      <c r="AX719">
        <v>10</v>
      </c>
      <c r="AY719" s="12">
        <v>0.05</v>
      </c>
      <c r="AZ719">
        <f t="shared" si="328"/>
        <v>9.5000000000000001E-2</v>
      </c>
      <c r="BA719" s="13">
        <f t="shared" si="329"/>
        <v>735000</v>
      </c>
      <c r="BB719" s="17" t="s">
        <v>1853</v>
      </c>
      <c r="BC719">
        <f>MATCH(BB719,MONTHLY_INDEX!$A:$A,0)</f>
        <v>630</v>
      </c>
      <c r="BD719">
        <f>MATCH(AU719,MONTHLY_INDEX!$1:$1,0)</f>
        <v>80</v>
      </c>
      <c r="BE719">
        <f>INDEX(MONTHLY_INDEX!$1:$1048576,Final!BC719,Final!BD719)</f>
        <v>111.6</v>
      </c>
      <c r="BF719">
        <f>MATCH($BF$1,MONTHLY_INDEX!$1:$1,0)</f>
        <v>127</v>
      </c>
      <c r="BG719">
        <f>INDEX(MONTHLY_INDEX!$1:$1048576,Final!BC719,Final!BF719)</f>
        <v>151.1</v>
      </c>
      <c r="BH719" s="23">
        <f t="shared" si="334"/>
        <v>0.35394265232974914</v>
      </c>
      <c r="BI719" s="14">
        <f t="shared" si="335"/>
        <v>995147.84946236562</v>
      </c>
      <c r="BJ719" s="14">
        <f t="shared" si="336"/>
        <v>379451.2382162321</v>
      </c>
      <c r="BK719" s="15">
        <f t="shared" si="330"/>
        <v>615696.61124613346</v>
      </c>
      <c r="BL719" s="52">
        <v>0</v>
      </c>
      <c r="BM719" s="15">
        <f t="shared" si="337"/>
        <v>615696.61124613346</v>
      </c>
    </row>
    <row r="720" spans="1:65">
      <c r="A720" s="8">
        <v>718</v>
      </c>
      <c r="B720" s="1" t="s">
        <v>44</v>
      </c>
      <c r="C720" s="1">
        <v>1500</v>
      </c>
      <c r="D720" s="1" t="s">
        <v>60</v>
      </c>
      <c r="E720" s="1">
        <v>150000033</v>
      </c>
      <c r="F720" s="1" t="s">
        <v>60</v>
      </c>
      <c r="G720" s="1" t="s">
        <v>95</v>
      </c>
      <c r="H720" s="1">
        <v>7</v>
      </c>
      <c r="I720" s="1" t="s">
        <v>52</v>
      </c>
      <c r="J720" s="1" t="s">
        <v>49</v>
      </c>
      <c r="K720" s="1">
        <v>17406001</v>
      </c>
      <c r="L720" s="1" t="s">
        <v>50</v>
      </c>
      <c r="M720" s="1" t="s">
        <v>51</v>
      </c>
      <c r="N720" s="1" t="s">
        <v>64</v>
      </c>
      <c r="O720" s="1" t="s">
        <v>65</v>
      </c>
      <c r="P720" s="1" t="s">
        <v>66</v>
      </c>
      <c r="Q720" s="1" t="s">
        <v>67</v>
      </c>
      <c r="R720" s="1" t="s">
        <v>87</v>
      </c>
      <c r="S720" s="1" t="s">
        <v>88</v>
      </c>
      <c r="T720" s="2">
        <v>43333</v>
      </c>
      <c r="U720" s="2">
        <v>43333</v>
      </c>
      <c r="V720" s="1" t="s">
        <v>52</v>
      </c>
      <c r="W720" s="3">
        <v>1</v>
      </c>
      <c r="X720" s="1" t="s">
        <v>53</v>
      </c>
      <c r="Y720" s="4">
        <v>126000</v>
      </c>
      <c r="Z720" s="4">
        <v>-16506</v>
      </c>
      <c r="AA720" s="4">
        <v>0</v>
      </c>
      <c r="AB720" s="4">
        <v>0</v>
      </c>
      <c r="AC720" s="4">
        <v>0</v>
      </c>
      <c r="AD720" s="4">
        <v>126000</v>
      </c>
      <c r="AE720" s="5">
        <v>1685</v>
      </c>
      <c r="AF720" s="1" t="s">
        <v>70</v>
      </c>
      <c r="AG720" s="1" t="s">
        <v>71</v>
      </c>
      <c r="AH720" s="1" t="s">
        <v>89</v>
      </c>
      <c r="AI720" s="1" t="s">
        <v>57</v>
      </c>
      <c r="AJ720" s="5">
        <v>10950</v>
      </c>
      <c r="AK720" s="4">
        <v>-1307</v>
      </c>
      <c r="AL720" s="4">
        <v>0</v>
      </c>
      <c r="AM720" s="4">
        <v>0</v>
      </c>
      <c r="AN720" s="4">
        <v>0</v>
      </c>
      <c r="AO720" s="4">
        <v>-17813</v>
      </c>
      <c r="AP720" s="4">
        <v>-17813</v>
      </c>
      <c r="AQ720" s="4">
        <v>0</v>
      </c>
      <c r="AR720" s="4">
        <v>108187</v>
      </c>
      <c r="AS720" s="1" t="s">
        <v>52</v>
      </c>
      <c r="AT720" s="9">
        <f t="shared" si="325"/>
        <v>43333</v>
      </c>
      <c r="AU720" s="9">
        <f t="shared" si="326"/>
        <v>43313</v>
      </c>
      <c r="AV720" s="9">
        <v>44798</v>
      </c>
      <c r="AW720" s="11">
        <f t="shared" si="327"/>
        <v>4.0136986301369859</v>
      </c>
      <c r="AX720">
        <v>25</v>
      </c>
      <c r="AY720" s="12">
        <v>0.05</v>
      </c>
      <c r="AZ720">
        <f t="shared" si="328"/>
        <v>3.7999999999999999E-2</v>
      </c>
      <c r="BA720" s="13">
        <f t="shared" si="329"/>
        <v>126000</v>
      </c>
      <c r="BB720" s="17" t="s">
        <v>2189</v>
      </c>
      <c r="BC720">
        <f>MATCH(BB720,MONTHLY_INDEX!$A:$A,0)</f>
        <v>798</v>
      </c>
      <c r="BD720">
        <f>MATCH(AU720,MONTHLY_INDEX!$1:$1,0)</f>
        <v>80</v>
      </c>
      <c r="BE720">
        <f>INDEX(MONTHLY_INDEX!$1:$1048576,Final!BC720,Final!BD720)</f>
        <v>96</v>
      </c>
      <c r="BF720">
        <f>MATCH($BF$1,MONTHLY_INDEX!$1:$1,0)</f>
        <v>127</v>
      </c>
      <c r="BG720">
        <f>INDEX(MONTHLY_INDEX!$1:$1048576,Final!BC720,Final!BF720)</f>
        <v>95.3</v>
      </c>
      <c r="BH720" s="23">
        <f t="shared" si="334"/>
        <v>-7.2916666666666963E-3</v>
      </c>
      <c r="BI720" s="14">
        <f t="shared" si="335"/>
        <v>125081.25</v>
      </c>
      <c r="BJ720" s="14">
        <f t="shared" si="336"/>
        <v>19077.460787671229</v>
      </c>
      <c r="BK720" s="15">
        <f t="shared" si="330"/>
        <v>106003.78921232877</v>
      </c>
      <c r="BL720" s="52">
        <v>0</v>
      </c>
      <c r="BM720" s="15">
        <f t="shared" si="337"/>
        <v>106003.78921232877</v>
      </c>
    </row>
    <row r="721" spans="1:65">
      <c r="A721" s="8">
        <v>719</v>
      </c>
      <c r="B721" s="1" t="s">
        <v>44</v>
      </c>
      <c r="C721" s="1">
        <v>1500</v>
      </c>
      <c r="D721" s="1" t="s">
        <v>60</v>
      </c>
      <c r="E721" s="1">
        <v>150000033</v>
      </c>
      <c r="F721" s="1" t="s">
        <v>60</v>
      </c>
      <c r="G721" s="1" t="s">
        <v>96</v>
      </c>
      <c r="H721" s="1">
        <v>8</v>
      </c>
      <c r="I721" s="1" t="s">
        <v>52</v>
      </c>
      <c r="J721" s="1" t="s">
        <v>49</v>
      </c>
      <c r="K721" s="1">
        <v>17406001</v>
      </c>
      <c r="L721" s="1" t="s">
        <v>50</v>
      </c>
      <c r="M721" s="1" t="s">
        <v>51</v>
      </c>
      <c r="N721" s="1" t="s">
        <v>64</v>
      </c>
      <c r="O721" s="1" t="s">
        <v>65</v>
      </c>
      <c r="P721" s="1" t="s">
        <v>66</v>
      </c>
      <c r="Q721" s="1" t="s">
        <v>67</v>
      </c>
      <c r="R721" s="1" t="s">
        <v>87</v>
      </c>
      <c r="S721" s="1" t="s">
        <v>88</v>
      </c>
      <c r="T721" s="2">
        <v>43333</v>
      </c>
      <c r="U721" s="2">
        <v>43333</v>
      </c>
      <c r="V721" s="1" t="s">
        <v>52</v>
      </c>
      <c r="W721" s="3">
        <v>1</v>
      </c>
      <c r="X721" s="1" t="s">
        <v>53</v>
      </c>
      <c r="Y721" s="4">
        <v>29327302</v>
      </c>
      <c r="Z721" s="4">
        <v>-3841988</v>
      </c>
      <c r="AA721" s="4">
        <v>0</v>
      </c>
      <c r="AB721" s="4">
        <v>0</v>
      </c>
      <c r="AC721" s="4">
        <v>0</v>
      </c>
      <c r="AD721" s="4">
        <v>29327302</v>
      </c>
      <c r="AE721" s="5">
        <v>1685</v>
      </c>
      <c r="AF721" s="1" t="s">
        <v>70</v>
      </c>
      <c r="AG721" s="1" t="s">
        <v>71</v>
      </c>
      <c r="AH721" s="1" t="s">
        <v>89</v>
      </c>
      <c r="AI721" s="1" t="s">
        <v>57</v>
      </c>
      <c r="AJ721" s="5">
        <v>10950</v>
      </c>
      <c r="AK721" s="4">
        <v>-304227</v>
      </c>
      <c r="AL721" s="4">
        <v>0</v>
      </c>
      <c r="AM721" s="4">
        <v>0</v>
      </c>
      <c r="AN721" s="4">
        <v>0</v>
      </c>
      <c r="AO721" s="4">
        <v>-4146215</v>
      </c>
      <c r="AP721" s="4">
        <v>-4146215</v>
      </c>
      <c r="AQ721" s="4">
        <v>0</v>
      </c>
      <c r="AR721" s="4">
        <v>25181087</v>
      </c>
      <c r="AS721" s="1" t="s">
        <v>52</v>
      </c>
      <c r="AT721" s="9">
        <f t="shared" si="325"/>
        <v>43333</v>
      </c>
      <c r="AU721" s="9">
        <f t="shared" si="326"/>
        <v>43313</v>
      </c>
      <c r="AV721" s="9">
        <v>44798</v>
      </c>
      <c r="AW721" s="11">
        <f t="shared" si="327"/>
        <v>4.0136986301369859</v>
      </c>
      <c r="AX721">
        <v>25</v>
      </c>
      <c r="AY721" s="12">
        <v>0.05</v>
      </c>
      <c r="AZ721">
        <f t="shared" si="328"/>
        <v>3.7999999999999999E-2</v>
      </c>
      <c r="BA721" s="13">
        <f t="shared" si="329"/>
        <v>29327302</v>
      </c>
      <c r="BB721" s="17" t="s">
        <v>2189</v>
      </c>
      <c r="BC721">
        <f>MATCH(BB721,MONTHLY_INDEX!$A:$A,0)</f>
        <v>798</v>
      </c>
      <c r="BD721">
        <f>MATCH(AU721,MONTHLY_INDEX!$1:$1,0)</f>
        <v>80</v>
      </c>
      <c r="BE721">
        <f>INDEX(MONTHLY_INDEX!$1:$1048576,Final!BC721,Final!BD721)</f>
        <v>96</v>
      </c>
      <c r="BF721">
        <f>MATCH($BF$1,MONTHLY_INDEX!$1:$1,0)</f>
        <v>127</v>
      </c>
      <c r="BG721">
        <f>INDEX(MONTHLY_INDEX!$1:$1048576,Final!BC721,Final!BF721)</f>
        <v>95.3</v>
      </c>
      <c r="BH721" s="23">
        <f t="shared" si="334"/>
        <v>-7.2916666666666963E-3</v>
      </c>
      <c r="BI721" s="14">
        <f t="shared" si="335"/>
        <v>29113457.089583334</v>
      </c>
      <c r="BJ721" s="14">
        <f t="shared" si="336"/>
        <v>4440400.4278824767</v>
      </c>
      <c r="BK721" s="15">
        <f t="shared" si="330"/>
        <v>24673056.661700856</v>
      </c>
      <c r="BL721" s="52">
        <v>0</v>
      </c>
      <c r="BM721" s="15">
        <f t="shared" si="337"/>
        <v>24673056.661700856</v>
      </c>
    </row>
    <row r="722" spans="1:65">
      <c r="A722" s="8">
        <v>720</v>
      </c>
      <c r="B722" s="1" t="s">
        <v>44</v>
      </c>
      <c r="C722" s="1">
        <v>1500</v>
      </c>
      <c r="D722" s="1" t="s">
        <v>60</v>
      </c>
      <c r="E722" s="1">
        <v>150000033</v>
      </c>
      <c r="F722" s="1" t="s">
        <v>60</v>
      </c>
      <c r="G722" s="1" t="s">
        <v>97</v>
      </c>
      <c r="H722" s="1">
        <v>9</v>
      </c>
      <c r="I722" s="1" t="s">
        <v>52</v>
      </c>
      <c r="J722" s="1" t="s">
        <v>49</v>
      </c>
      <c r="K722" s="1">
        <v>17406001</v>
      </c>
      <c r="L722" s="1" t="s">
        <v>50</v>
      </c>
      <c r="M722" s="1" t="s">
        <v>51</v>
      </c>
      <c r="N722" s="1" t="s">
        <v>64</v>
      </c>
      <c r="O722" s="1" t="s">
        <v>65</v>
      </c>
      <c r="P722" s="1" t="s">
        <v>66</v>
      </c>
      <c r="Q722" s="1" t="s">
        <v>67</v>
      </c>
      <c r="R722" s="1" t="s">
        <v>87</v>
      </c>
      <c r="S722" s="1" t="s">
        <v>88</v>
      </c>
      <c r="T722" s="2">
        <v>43333</v>
      </c>
      <c r="U722" s="2">
        <v>43333</v>
      </c>
      <c r="V722" s="1" t="s">
        <v>52</v>
      </c>
      <c r="W722" s="3">
        <v>1</v>
      </c>
      <c r="X722" s="1" t="s">
        <v>53</v>
      </c>
      <c r="Y722" s="4">
        <v>1517250</v>
      </c>
      <c r="Z722" s="4">
        <v>-198765</v>
      </c>
      <c r="AA722" s="4">
        <v>0</v>
      </c>
      <c r="AB722" s="4">
        <v>0</v>
      </c>
      <c r="AC722" s="4">
        <v>0</v>
      </c>
      <c r="AD722" s="4">
        <v>1517250</v>
      </c>
      <c r="AE722" s="5">
        <v>1685</v>
      </c>
      <c r="AF722" s="1" t="s">
        <v>70</v>
      </c>
      <c r="AG722" s="1" t="s">
        <v>71</v>
      </c>
      <c r="AH722" s="1" t="s">
        <v>89</v>
      </c>
      <c r="AI722" s="1" t="s">
        <v>57</v>
      </c>
      <c r="AJ722" s="5">
        <v>10950</v>
      </c>
      <c r="AK722" s="4">
        <v>-15739</v>
      </c>
      <c r="AL722" s="4">
        <v>0</v>
      </c>
      <c r="AM722" s="4">
        <v>0</v>
      </c>
      <c r="AN722" s="4">
        <v>0</v>
      </c>
      <c r="AO722" s="4">
        <v>-214504</v>
      </c>
      <c r="AP722" s="4">
        <v>-214504</v>
      </c>
      <c r="AQ722" s="4">
        <v>0</v>
      </c>
      <c r="AR722" s="4">
        <v>1302746</v>
      </c>
      <c r="AS722" s="1" t="s">
        <v>52</v>
      </c>
      <c r="AT722" s="9">
        <f t="shared" si="325"/>
        <v>43333</v>
      </c>
      <c r="AU722" s="9">
        <f t="shared" si="326"/>
        <v>43313</v>
      </c>
      <c r="AV722" s="9">
        <v>44798</v>
      </c>
      <c r="AW722" s="11">
        <f t="shared" si="327"/>
        <v>4.0136986301369859</v>
      </c>
      <c r="AX722">
        <v>15</v>
      </c>
      <c r="AY722" s="12">
        <v>0.05</v>
      </c>
      <c r="AZ722">
        <f t="shared" si="328"/>
        <v>6.3333333333333325E-2</v>
      </c>
      <c r="BA722" s="13">
        <f t="shared" si="329"/>
        <v>1517250</v>
      </c>
      <c r="BB722" s="17" t="s">
        <v>1941</v>
      </c>
      <c r="BC722">
        <f>MATCH(BB722,MONTHLY_INDEX!$A:$A,0)</f>
        <v>674</v>
      </c>
      <c r="BD722">
        <f>MATCH(AU722,MONTHLY_INDEX!$1:$1,0)</f>
        <v>80</v>
      </c>
      <c r="BE722">
        <f>INDEX(MONTHLY_INDEX!$1:$1048576,Final!BC722,Final!BD722)</f>
        <v>105.1</v>
      </c>
      <c r="BF722">
        <f>MATCH($BF$1,MONTHLY_INDEX!$1:$1,0)</f>
        <v>127</v>
      </c>
      <c r="BG722">
        <f>INDEX(MONTHLY_INDEX!$1:$1048576,Final!BC722,Final!BF722)</f>
        <v>122.8</v>
      </c>
      <c r="BH722" s="23">
        <f t="shared" si="334"/>
        <v>0.16841103710751668</v>
      </c>
      <c r="BI722" s="14">
        <f t="shared" si="335"/>
        <v>1772771.6460513796</v>
      </c>
      <c r="BJ722" s="14">
        <f t="shared" si="336"/>
        <v>450640.17139580037</v>
      </c>
      <c r="BK722" s="15">
        <f t="shared" si="330"/>
        <v>1322131.4746555793</v>
      </c>
      <c r="BL722" s="52">
        <v>0</v>
      </c>
      <c r="BM722" s="15">
        <f t="shared" si="337"/>
        <v>1322131.4746555793</v>
      </c>
    </row>
    <row r="723" spans="1:65">
      <c r="A723" s="8">
        <v>721</v>
      </c>
      <c r="B723" s="1" t="s">
        <v>44</v>
      </c>
      <c r="C723" s="1">
        <v>1500</v>
      </c>
      <c r="D723" s="1" t="s">
        <v>60</v>
      </c>
      <c r="E723" s="1">
        <v>150000033</v>
      </c>
      <c r="F723" s="1" t="s">
        <v>60</v>
      </c>
      <c r="G723" s="1" t="s">
        <v>98</v>
      </c>
      <c r="H723" s="1">
        <v>10</v>
      </c>
      <c r="I723" s="1" t="s">
        <v>52</v>
      </c>
      <c r="J723" s="1" t="s">
        <v>49</v>
      </c>
      <c r="K723" s="1">
        <v>17406001</v>
      </c>
      <c r="L723" s="1" t="s">
        <v>50</v>
      </c>
      <c r="M723" s="1" t="s">
        <v>51</v>
      </c>
      <c r="N723" s="1" t="s">
        <v>64</v>
      </c>
      <c r="O723" s="1" t="s">
        <v>65</v>
      </c>
      <c r="P723" s="1" t="s">
        <v>66</v>
      </c>
      <c r="Q723" s="1" t="s">
        <v>67</v>
      </c>
      <c r="R723" s="1" t="s">
        <v>87</v>
      </c>
      <c r="S723" s="1" t="s">
        <v>88</v>
      </c>
      <c r="T723" s="2">
        <v>43333</v>
      </c>
      <c r="U723" s="2">
        <v>43333</v>
      </c>
      <c r="V723" s="1" t="s">
        <v>52</v>
      </c>
      <c r="W723" s="3">
        <v>1</v>
      </c>
      <c r="X723" s="1" t="s">
        <v>53</v>
      </c>
      <c r="Y723" s="4">
        <v>312900</v>
      </c>
      <c r="Z723" s="4">
        <v>-40991</v>
      </c>
      <c r="AA723" s="4">
        <v>0</v>
      </c>
      <c r="AB723" s="4">
        <v>0</v>
      </c>
      <c r="AC723" s="4">
        <v>0</v>
      </c>
      <c r="AD723" s="4">
        <v>312900</v>
      </c>
      <c r="AE723" s="5">
        <v>1685</v>
      </c>
      <c r="AF723" s="1" t="s">
        <v>70</v>
      </c>
      <c r="AG723" s="1" t="s">
        <v>71</v>
      </c>
      <c r="AH723" s="1" t="s">
        <v>89</v>
      </c>
      <c r="AI723" s="1" t="s">
        <v>57</v>
      </c>
      <c r="AJ723" s="5">
        <v>10950</v>
      </c>
      <c r="AK723" s="4">
        <v>-3246</v>
      </c>
      <c r="AL723" s="4">
        <v>0</v>
      </c>
      <c r="AM723" s="4">
        <v>0</v>
      </c>
      <c r="AN723" s="4">
        <v>0</v>
      </c>
      <c r="AO723" s="4">
        <v>-44237</v>
      </c>
      <c r="AP723" s="4">
        <v>-44237</v>
      </c>
      <c r="AQ723" s="4">
        <v>0</v>
      </c>
      <c r="AR723" s="4">
        <v>268663</v>
      </c>
      <c r="AS723" s="1" t="s">
        <v>52</v>
      </c>
      <c r="AT723" s="9">
        <f t="shared" si="325"/>
        <v>43333</v>
      </c>
      <c r="AU723" s="9">
        <f t="shared" si="326"/>
        <v>43313</v>
      </c>
      <c r="AV723" s="9">
        <v>44798</v>
      </c>
      <c r="AW723" s="11">
        <f t="shared" si="327"/>
        <v>4.0136986301369859</v>
      </c>
      <c r="AX723">
        <v>10</v>
      </c>
      <c r="AY723" s="12">
        <v>0.05</v>
      </c>
      <c r="AZ723">
        <f t="shared" si="328"/>
        <v>9.5000000000000001E-2</v>
      </c>
      <c r="BA723" s="13">
        <f t="shared" si="329"/>
        <v>312900</v>
      </c>
      <c r="BB723" s="17" t="s">
        <v>2189</v>
      </c>
      <c r="BC723">
        <f>MATCH(BB723,MONTHLY_INDEX!$A:$A,0)</f>
        <v>798</v>
      </c>
      <c r="BD723">
        <f>MATCH(AU723,MONTHLY_INDEX!$1:$1,0)</f>
        <v>80</v>
      </c>
      <c r="BE723">
        <f>INDEX(MONTHLY_INDEX!$1:$1048576,Final!BC723,Final!BD723)</f>
        <v>96</v>
      </c>
      <c r="BF723">
        <f>MATCH($BF$1,MONTHLY_INDEX!$1:$1,0)</f>
        <v>127</v>
      </c>
      <c r="BG723">
        <f>INDEX(MONTHLY_INDEX!$1:$1048576,Final!BC723,Final!BF723)</f>
        <v>95.3</v>
      </c>
      <c r="BH723" s="23">
        <f t="shared" si="334"/>
        <v>-7.2916666666666963E-3</v>
      </c>
      <c r="BI723" s="14">
        <f t="shared" si="335"/>
        <v>310618.4375</v>
      </c>
      <c r="BJ723" s="14">
        <f t="shared" si="336"/>
        <v>118439.2357234589</v>
      </c>
      <c r="BK723" s="15">
        <f t="shared" si="330"/>
        <v>192179.2017765411</v>
      </c>
      <c r="BL723" s="52">
        <v>0</v>
      </c>
      <c r="BM723" s="15">
        <f t="shared" si="337"/>
        <v>192179.2017765411</v>
      </c>
    </row>
    <row r="724" spans="1:65">
      <c r="A724" s="8">
        <v>722</v>
      </c>
      <c r="B724" s="1" t="s">
        <v>44</v>
      </c>
      <c r="C724" s="1">
        <v>1500</v>
      </c>
      <c r="D724" s="1" t="s">
        <v>60</v>
      </c>
      <c r="E724" s="1">
        <v>150000033</v>
      </c>
      <c r="F724" s="1" t="s">
        <v>60</v>
      </c>
      <c r="G724" s="1" t="s">
        <v>99</v>
      </c>
      <c r="H724" s="1">
        <v>11</v>
      </c>
      <c r="I724" s="1" t="s">
        <v>52</v>
      </c>
      <c r="J724" s="1" t="s">
        <v>49</v>
      </c>
      <c r="K724" s="1">
        <v>17406001</v>
      </c>
      <c r="L724" s="1" t="s">
        <v>50</v>
      </c>
      <c r="M724" s="1" t="s">
        <v>51</v>
      </c>
      <c r="N724" s="1" t="s">
        <v>64</v>
      </c>
      <c r="O724" s="1" t="s">
        <v>65</v>
      </c>
      <c r="P724" s="1" t="s">
        <v>66</v>
      </c>
      <c r="Q724" s="1" t="s">
        <v>67</v>
      </c>
      <c r="R724" s="1" t="s">
        <v>87</v>
      </c>
      <c r="S724" s="1" t="s">
        <v>88</v>
      </c>
      <c r="T724" s="2">
        <v>43333</v>
      </c>
      <c r="U724" s="2">
        <v>43333</v>
      </c>
      <c r="V724" s="1" t="s">
        <v>52</v>
      </c>
      <c r="W724" s="3">
        <v>1</v>
      </c>
      <c r="X724" s="1" t="s">
        <v>53</v>
      </c>
      <c r="Y724" s="4">
        <v>1174950</v>
      </c>
      <c r="Z724" s="4">
        <v>-153922</v>
      </c>
      <c r="AA724" s="4">
        <v>0</v>
      </c>
      <c r="AB724" s="4">
        <v>0</v>
      </c>
      <c r="AC724" s="4">
        <v>0</v>
      </c>
      <c r="AD724" s="4">
        <v>1174950</v>
      </c>
      <c r="AE724" s="5">
        <v>1685</v>
      </c>
      <c r="AF724" s="1" t="s">
        <v>70</v>
      </c>
      <c r="AG724" s="1" t="s">
        <v>71</v>
      </c>
      <c r="AH724" s="1" t="s">
        <v>89</v>
      </c>
      <c r="AI724" s="1" t="s">
        <v>57</v>
      </c>
      <c r="AJ724" s="5">
        <v>10950</v>
      </c>
      <c r="AK724" s="4">
        <v>-12188</v>
      </c>
      <c r="AL724" s="4">
        <v>0</v>
      </c>
      <c r="AM724" s="4">
        <v>0</v>
      </c>
      <c r="AN724" s="4">
        <v>0</v>
      </c>
      <c r="AO724" s="4">
        <v>-166110</v>
      </c>
      <c r="AP724" s="4">
        <v>-166110</v>
      </c>
      <c r="AQ724" s="4">
        <v>0</v>
      </c>
      <c r="AR724" s="4">
        <v>1008840</v>
      </c>
      <c r="AS724" s="1" t="s">
        <v>52</v>
      </c>
      <c r="AT724" s="9">
        <f t="shared" si="325"/>
        <v>43333</v>
      </c>
      <c r="AU724" s="9">
        <f t="shared" si="326"/>
        <v>43313</v>
      </c>
      <c r="AV724" s="9">
        <v>44798</v>
      </c>
      <c r="AW724" s="11">
        <f t="shared" si="327"/>
        <v>4.0136986301369859</v>
      </c>
      <c r="AX724">
        <v>10</v>
      </c>
      <c r="AY724" s="12">
        <v>0.05</v>
      </c>
      <c r="AZ724">
        <f t="shared" si="328"/>
        <v>9.5000000000000001E-2</v>
      </c>
      <c r="BA724" s="13">
        <f t="shared" si="329"/>
        <v>1174950</v>
      </c>
      <c r="BB724" s="17" t="s">
        <v>2189</v>
      </c>
      <c r="BC724">
        <f>MATCH(BB724,MONTHLY_INDEX!$A:$A,0)</f>
        <v>798</v>
      </c>
      <c r="BD724">
        <f>MATCH(AU724,MONTHLY_INDEX!$1:$1,0)</f>
        <v>80</v>
      </c>
      <c r="BE724">
        <f>INDEX(MONTHLY_INDEX!$1:$1048576,Final!BC724,Final!BD724)</f>
        <v>96</v>
      </c>
      <c r="BF724">
        <f>MATCH($BF$1,MONTHLY_INDEX!$1:$1,0)</f>
        <v>127</v>
      </c>
      <c r="BG724">
        <f>INDEX(MONTHLY_INDEX!$1:$1048576,Final!BC724,Final!BF724)</f>
        <v>95.3</v>
      </c>
      <c r="BH724" s="23">
        <f t="shared" si="334"/>
        <v>-7.2916666666666963E-3</v>
      </c>
      <c r="BI724" s="14">
        <f t="shared" si="335"/>
        <v>1166382.65625</v>
      </c>
      <c r="BJ724" s="14">
        <f t="shared" si="336"/>
        <v>444743.30461258558</v>
      </c>
      <c r="BK724" s="15">
        <f t="shared" si="330"/>
        <v>721639.35163741442</v>
      </c>
      <c r="BL724" s="52">
        <v>0</v>
      </c>
      <c r="BM724" s="15">
        <f t="shared" si="337"/>
        <v>721639.35163741442</v>
      </c>
    </row>
    <row r="725" spans="1:65">
      <c r="A725" s="8">
        <v>723</v>
      </c>
      <c r="B725" s="1" t="s">
        <v>44</v>
      </c>
      <c r="C725" s="1">
        <v>1500</v>
      </c>
      <c r="D725" s="1" t="s">
        <v>60</v>
      </c>
      <c r="E725" s="1">
        <v>150000033</v>
      </c>
      <c r="F725" s="1" t="s">
        <v>60</v>
      </c>
      <c r="G725" s="1" t="s">
        <v>100</v>
      </c>
      <c r="H725" s="1">
        <v>12</v>
      </c>
      <c r="I725" s="1" t="s">
        <v>52</v>
      </c>
      <c r="J725" s="1" t="s">
        <v>49</v>
      </c>
      <c r="K725" s="1">
        <v>17406001</v>
      </c>
      <c r="L725" s="1" t="s">
        <v>50</v>
      </c>
      <c r="M725" s="1" t="s">
        <v>51</v>
      </c>
      <c r="N725" s="1" t="s">
        <v>64</v>
      </c>
      <c r="O725" s="1" t="s">
        <v>65</v>
      </c>
      <c r="P725" s="1" t="s">
        <v>66</v>
      </c>
      <c r="Q725" s="1" t="s">
        <v>67</v>
      </c>
      <c r="R725" s="1" t="s">
        <v>87</v>
      </c>
      <c r="S725" s="1" t="s">
        <v>88</v>
      </c>
      <c r="T725" s="2">
        <v>43333</v>
      </c>
      <c r="U725" s="2">
        <v>43333</v>
      </c>
      <c r="V725" s="1" t="s">
        <v>52</v>
      </c>
      <c r="W725" s="3">
        <v>1</v>
      </c>
      <c r="X725" s="1" t="s">
        <v>53</v>
      </c>
      <c r="Y725" s="4">
        <v>582750</v>
      </c>
      <c r="Z725" s="4">
        <v>-76342</v>
      </c>
      <c r="AA725" s="4">
        <v>0</v>
      </c>
      <c r="AB725" s="4">
        <v>0</v>
      </c>
      <c r="AC725" s="4">
        <v>0</v>
      </c>
      <c r="AD725" s="4">
        <v>582750</v>
      </c>
      <c r="AE725" s="5">
        <v>1685</v>
      </c>
      <c r="AF725" s="1" t="s">
        <v>70</v>
      </c>
      <c r="AG725" s="1" t="s">
        <v>71</v>
      </c>
      <c r="AH725" s="1" t="s">
        <v>89</v>
      </c>
      <c r="AI725" s="1" t="s">
        <v>57</v>
      </c>
      <c r="AJ725" s="5">
        <v>10950</v>
      </c>
      <c r="AK725" s="4">
        <v>-6045</v>
      </c>
      <c r="AL725" s="4">
        <v>0</v>
      </c>
      <c r="AM725" s="4">
        <v>0</v>
      </c>
      <c r="AN725" s="4">
        <v>0</v>
      </c>
      <c r="AO725" s="4">
        <v>-82387</v>
      </c>
      <c r="AP725" s="4">
        <v>-82387</v>
      </c>
      <c r="AQ725" s="4">
        <v>0</v>
      </c>
      <c r="AR725" s="4">
        <v>500363</v>
      </c>
      <c r="AS725" s="1" t="s">
        <v>52</v>
      </c>
      <c r="AT725" s="9">
        <f t="shared" si="325"/>
        <v>43333</v>
      </c>
      <c r="AU725" s="9">
        <f t="shared" si="326"/>
        <v>43313</v>
      </c>
      <c r="AV725" s="9">
        <v>44798</v>
      </c>
      <c r="AW725" s="11">
        <f t="shared" si="327"/>
        <v>4.0136986301369859</v>
      </c>
      <c r="AX725">
        <v>10</v>
      </c>
      <c r="AY725" s="12">
        <v>0.05</v>
      </c>
      <c r="AZ725">
        <f t="shared" si="328"/>
        <v>9.5000000000000001E-2</v>
      </c>
      <c r="BA725" s="13">
        <f t="shared" si="329"/>
        <v>582750</v>
      </c>
      <c r="BB725" s="17" t="s">
        <v>1973</v>
      </c>
      <c r="BC725">
        <f>MATCH(BB725,MONTHLY_INDEX!$A:$A,0)</f>
        <v>690</v>
      </c>
      <c r="BD725">
        <f>MATCH(AU725,MONTHLY_INDEX!$1:$1,0)</f>
        <v>80</v>
      </c>
      <c r="BE725">
        <f>INDEX(MONTHLY_INDEX!$1:$1048576,Final!BC725,Final!BD725)</f>
        <v>110</v>
      </c>
      <c r="BF725">
        <f>MATCH($BF$1,MONTHLY_INDEX!$1:$1,0)</f>
        <v>127</v>
      </c>
      <c r="BG725">
        <f>INDEX(MONTHLY_INDEX!$1:$1048576,Final!BC725,Final!BF725)</f>
        <v>145.69999999999999</v>
      </c>
      <c r="BH725" s="23">
        <f t="shared" si="334"/>
        <v>0.32454545454545441</v>
      </c>
      <c r="BI725" s="14">
        <f t="shared" si="335"/>
        <v>771878.86363636365</v>
      </c>
      <c r="BJ725" s="14">
        <f t="shared" si="336"/>
        <v>294318.46807285177</v>
      </c>
      <c r="BK725" s="15">
        <f t="shared" si="330"/>
        <v>477560.39556351188</v>
      </c>
      <c r="BL725" s="52">
        <v>0</v>
      </c>
      <c r="BM725" s="15">
        <f t="shared" si="337"/>
        <v>477560.39556351188</v>
      </c>
    </row>
    <row r="726" spans="1:65">
      <c r="A726" s="8">
        <v>724</v>
      </c>
      <c r="B726" s="1" t="s">
        <v>44</v>
      </c>
      <c r="C726" s="1">
        <v>1500</v>
      </c>
      <c r="D726" s="1" t="s">
        <v>60</v>
      </c>
      <c r="E726" s="1">
        <v>150000033</v>
      </c>
      <c r="F726" s="1" t="s">
        <v>60</v>
      </c>
      <c r="G726" s="1" t="s">
        <v>101</v>
      </c>
      <c r="H726" s="1">
        <v>13</v>
      </c>
      <c r="I726" s="1" t="s">
        <v>52</v>
      </c>
      <c r="J726" s="1" t="s">
        <v>49</v>
      </c>
      <c r="K726" s="1">
        <v>17406001</v>
      </c>
      <c r="L726" s="1" t="s">
        <v>50</v>
      </c>
      <c r="M726" s="1" t="s">
        <v>51</v>
      </c>
      <c r="N726" s="1" t="s">
        <v>64</v>
      </c>
      <c r="O726" s="1" t="s">
        <v>65</v>
      </c>
      <c r="P726" s="1" t="s">
        <v>66</v>
      </c>
      <c r="Q726" s="1" t="s">
        <v>67</v>
      </c>
      <c r="R726" s="1" t="s">
        <v>87</v>
      </c>
      <c r="S726" s="1" t="s">
        <v>88</v>
      </c>
      <c r="T726" s="2">
        <v>43333</v>
      </c>
      <c r="U726" s="2">
        <v>43333</v>
      </c>
      <c r="V726" s="1" t="s">
        <v>52</v>
      </c>
      <c r="W726" s="3">
        <v>1</v>
      </c>
      <c r="X726" s="1" t="s">
        <v>53</v>
      </c>
      <c r="Y726" s="4">
        <v>9976171</v>
      </c>
      <c r="Z726" s="4">
        <v>-1306915</v>
      </c>
      <c r="AA726" s="4">
        <v>0</v>
      </c>
      <c r="AB726" s="4">
        <v>0</v>
      </c>
      <c r="AC726" s="4">
        <v>0</v>
      </c>
      <c r="AD726" s="4">
        <v>9976171</v>
      </c>
      <c r="AE726" s="5">
        <v>1685</v>
      </c>
      <c r="AF726" s="1" t="s">
        <v>70</v>
      </c>
      <c r="AG726" s="1" t="s">
        <v>71</v>
      </c>
      <c r="AH726" s="1" t="s">
        <v>89</v>
      </c>
      <c r="AI726" s="1" t="s">
        <v>57</v>
      </c>
      <c r="AJ726" s="5">
        <v>10950</v>
      </c>
      <c r="AK726" s="4">
        <v>-103488</v>
      </c>
      <c r="AL726" s="4">
        <v>0</v>
      </c>
      <c r="AM726" s="4">
        <v>0</v>
      </c>
      <c r="AN726" s="4">
        <v>0</v>
      </c>
      <c r="AO726" s="4">
        <v>-1410403</v>
      </c>
      <c r="AP726" s="4">
        <v>-1410403</v>
      </c>
      <c r="AQ726" s="4">
        <v>0</v>
      </c>
      <c r="AR726" s="4">
        <v>8565768</v>
      </c>
      <c r="AS726" s="1" t="s">
        <v>52</v>
      </c>
      <c r="AT726" s="9">
        <f t="shared" si="325"/>
        <v>43333</v>
      </c>
      <c r="AU726" s="9">
        <f t="shared" si="326"/>
        <v>43313</v>
      </c>
      <c r="AV726" s="9">
        <v>44798</v>
      </c>
      <c r="AW726" s="11">
        <f t="shared" si="327"/>
        <v>4.0136986301369859</v>
      </c>
      <c r="AX726">
        <v>25</v>
      </c>
      <c r="AY726" s="12">
        <v>0.05</v>
      </c>
      <c r="AZ726">
        <f t="shared" si="328"/>
        <v>3.7999999999999999E-2</v>
      </c>
      <c r="BA726" s="13">
        <f t="shared" si="329"/>
        <v>9976171</v>
      </c>
      <c r="BB726" s="17" t="s">
        <v>2189</v>
      </c>
      <c r="BC726">
        <f>MATCH(BB726,MONTHLY_INDEX!$A:$A,0)</f>
        <v>798</v>
      </c>
      <c r="BD726">
        <f>MATCH(AU726,MONTHLY_INDEX!$1:$1,0)</f>
        <v>80</v>
      </c>
      <c r="BE726">
        <f>INDEX(MONTHLY_INDEX!$1:$1048576,Final!BC726,Final!BD726)</f>
        <v>96</v>
      </c>
      <c r="BF726">
        <f>MATCH($BF$1,MONTHLY_INDEX!$1:$1,0)</f>
        <v>127</v>
      </c>
      <c r="BG726">
        <f>INDEX(MONTHLY_INDEX!$1:$1048576,Final!BC726,Final!BF726)</f>
        <v>95.3</v>
      </c>
      <c r="BH726" s="23">
        <f t="shared" si="334"/>
        <v>-7.2916666666666963E-3</v>
      </c>
      <c r="BI726" s="14">
        <f t="shared" si="335"/>
        <v>9903428.0864583328</v>
      </c>
      <c r="BJ726" s="14">
        <f t="shared" si="336"/>
        <v>1510476.2782825625</v>
      </c>
      <c r="BK726" s="15">
        <f t="shared" si="330"/>
        <v>8392951.8081757706</v>
      </c>
      <c r="BL726" s="52">
        <v>0</v>
      </c>
      <c r="BM726" s="15">
        <f t="shared" si="337"/>
        <v>8392951.8081757706</v>
      </c>
    </row>
    <row r="727" spans="1:65">
      <c r="A727" s="8">
        <v>725</v>
      </c>
      <c r="B727" s="1" t="s">
        <v>44</v>
      </c>
      <c r="C727" s="1">
        <v>1500</v>
      </c>
      <c r="D727" s="1" t="s">
        <v>60</v>
      </c>
      <c r="E727" s="1">
        <v>150000033</v>
      </c>
      <c r="F727" s="1" t="s">
        <v>60</v>
      </c>
      <c r="G727" s="1" t="s">
        <v>102</v>
      </c>
      <c r="H727" s="1">
        <v>14</v>
      </c>
      <c r="I727" s="1" t="s">
        <v>52</v>
      </c>
      <c r="J727" s="1" t="s">
        <v>49</v>
      </c>
      <c r="K727" s="1">
        <v>17406001</v>
      </c>
      <c r="L727" s="1" t="s">
        <v>50</v>
      </c>
      <c r="M727" s="1" t="s">
        <v>51</v>
      </c>
      <c r="N727" s="1" t="s">
        <v>64</v>
      </c>
      <c r="O727" s="1" t="s">
        <v>65</v>
      </c>
      <c r="P727" s="1" t="s">
        <v>66</v>
      </c>
      <c r="Q727" s="1" t="s">
        <v>67</v>
      </c>
      <c r="R727" s="1" t="s">
        <v>87</v>
      </c>
      <c r="S727" s="1" t="s">
        <v>88</v>
      </c>
      <c r="T727" s="2">
        <v>43333</v>
      </c>
      <c r="U727" s="2">
        <v>43333</v>
      </c>
      <c r="V727" s="1" t="s">
        <v>52</v>
      </c>
      <c r="W727" s="3">
        <v>1</v>
      </c>
      <c r="X727" s="1" t="s">
        <v>53</v>
      </c>
      <c r="Y727" s="4">
        <v>21103901</v>
      </c>
      <c r="Z727" s="4">
        <v>-2764690</v>
      </c>
      <c r="AA727" s="4">
        <v>0</v>
      </c>
      <c r="AB727" s="4">
        <v>0</v>
      </c>
      <c r="AC727" s="4">
        <v>0</v>
      </c>
      <c r="AD727" s="4">
        <v>21103901</v>
      </c>
      <c r="AE727" s="5">
        <v>1685</v>
      </c>
      <c r="AF727" s="1" t="s">
        <v>70</v>
      </c>
      <c r="AG727" s="1" t="s">
        <v>71</v>
      </c>
      <c r="AH727" s="1" t="s">
        <v>89</v>
      </c>
      <c r="AI727" s="1" t="s">
        <v>57</v>
      </c>
      <c r="AJ727" s="5">
        <v>10950</v>
      </c>
      <c r="AK727" s="4">
        <v>-218921</v>
      </c>
      <c r="AL727" s="4">
        <v>0</v>
      </c>
      <c r="AM727" s="4">
        <v>0</v>
      </c>
      <c r="AN727" s="4">
        <v>0</v>
      </c>
      <c r="AO727" s="4">
        <v>-2983611</v>
      </c>
      <c r="AP727" s="4">
        <v>-2983611</v>
      </c>
      <c r="AQ727" s="4">
        <v>0</v>
      </c>
      <c r="AR727" s="4">
        <v>18120290</v>
      </c>
      <c r="AS727" s="1" t="s">
        <v>52</v>
      </c>
      <c r="AT727" s="9">
        <f t="shared" si="325"/>
        <v>43333</v>
      </c>
      <c r="AU727" s="9">
        <f t="shared" si="326"/>
        <v>43313</v>
      </c>
      <c r="AV727" s="9">
        <v>44798</v>
      </c>
      <c r="AW727" s="11">
        <f t="shared" si="327"/>
        <v>4.0136986301369859</v>
      </c>
      <c r="AX727">
        <v>25</v>
      </c>
      <c r="AY727" s="12">
        <v>0.05</v>
      </c>
      <c r="AZ727">
        <f t="shared" si="328"/>
        <v>3.7999999999999999E-2</v>
      </c>
      <c r="BA727" s="13">
        <f t="shared" si="329"/>
        <v>21103901</v>
      </c>
      <c r="BB727" s="17" t="s">
        <v>2189</v>
      </c>
      <c r="BC727">
        <f>MATCH(BB727,MONTHLY_INDEX!$A:$A,0)</f>
        <v>798</v>
      </c>
      <c r="BD727">
        <f>MATCH(AU727,MONTHLY_INDEX!$1:$1,0)</f>
        <v>80</v>
      </c>
      <c r="BE727">
        <f>INDEX(MONTHLY_INDEX!$1:$1048576,Final!BC727,Final!BD727)</f>
        <v>96</v>
      </c>
      <c r="BF727">
        <f>MATCH($BF$1,MONTHLY_INDEX!$1:$1,0)</f>
        <v>127</v>
      </c>
      <c r="BG727">
        <f>INDEX(MONTHLY_INDEX!$1:$1048576,Final!BC727,Final!BF727)</f>
        <v>95.3</v>
      </c>
      <c r="BH727" s="23">
        <f t="shared" si="334"/>
        <v>-7.2916666666666963E-3</v>
      </c>
      <c r="BI727" s="14">
        <f t="shared" si="335"/>
        <v>20950018.388541665</v>
      </c>
      <c r="BJ727" s="14">
        <f t="shared" si="336"/>
        <v>3195308.2840825049</v>
      </c>
      <c r="BK727" s="15">
        <f t="shared" si="330"/>
        <v>17754710.104459159</v>
      </c>
      <c r="BL727" s="52">
        <v>0</v>
      </c>
      <c r="BM727" s="15">
        <f t="shared" si="337"/>
        <v>17754710.104459159</v>
      </c>
    </row>
    <row r="728" spans="1:65">
      <c r="A728" s="8">
        <v>726</v>
      </c>
      <c r="B728" s="1" t="s">
        <v>44</v>
      </c>
      <c r="C728" s="1">
        <v>1500</v>
      </c>
      <c r="D728" s="1" t="s">
        <v>60</v>
      </c>
      <c r="E728" s="1">
        <v>150000033</v>
      </c>
      <c r="F728" s="1" t="s">
        <v>60</v>
      </c>
      <c r="G728" s="1" t="s">
        <v>103</v>
      </c>
      <c r="H728" s="1">
        <v>15</v>
      </c>
      <c r="I728" s="1" t="s">
        <v>52</v>
      </c>
      <c r="J728" s="1" t="s">
        <v>49</v>
      </c>
      <c r="K728" s="1">
        <v>17406001</v>
      </c>
      <c r="L728" s="1" t="s">
        <v>50</v>
      </c>
      <c r="M728" s="1" t="s">
        <v>51</v>
      </c>
      <c r="N728" s="1" t="s">
        <v>64</v>
      </c>
      <c r="O728" s="1" t="s">
        <v>65</v>
      </c>
      <c r="P728" s="1" t="s">
        <v>66</v>
      </c>
      <c r="Q728" s="1" t="s">
        <v>67</v>
      </c>
      <c r="R728" s="1" t="s">
        <v>87</v>
      </c>
      <c r="S728" s="1" t="s">
        <v>88</v>
      </c>
      <c r="T728" s="2">
        <v>43333</v>
      </c>
      <c r="U728" s="2">
        <v>43333</v>
      </c>
      <c r="V728" s="1" t="s">
        <v>52</v>
      </c>
      <c r="W728" s="3">
        <v>1</v>
      </c>
      <c r="X728" s="1" t="s">
        <v>53</v>
      </c>
      <c r="Y728" s="4">
        <v>580650</v>
      </c>
      <c r="Z728" s="4">
        <v>-76066</v>
      </c>
      <c r="AA728" s="4">
        <v>0</v>
      </c>
      <c r="AB728" s="4">
        <v>0</v>
      </c>
      <c r="AC728" s="4">
        <v>0</v>
      </c>
      <c r="AD728" s="4">
        <v>580650</v>
      </c>
      <c r="AE728" s="5">
        <v>1685</v>
      </c>
      <c r="AF728" s="1" t="s">
        <v>70</v>
      </c>
      <c r="AG728" s="1" t="s">
        <v>71</v>
      </c>
      <c r="AH728" s="1" t="s">
        <v>89</v>
      </c>
      <c r="AI728" s="1" t="s">
        <v>57</v>
      </c>
      <c r="AJ728" s="5">
        <v>10950</v>
      </c>
      <c r="AK728" s="4">
        <v>-6023</v>
      </c>
      <c r="AL728" s="4">
        <v>0</v>
      </c>
      <c r="AM728" s="4">
        <v>0</v>
      </c>
      <c r="AN728" s="4">
        <v>0</v>
      </c>
      <c r="AO728" s="4">
        <v>-82089</v>
      </c>
      <c r="AP728" s="4">
        <v>-82089</v>
      </c>
      <c r="AQ728" s="4">
        <v>0</v>
      </c>
      <c r="AR728" s="4">
        <v>498561</v>
      </c>
      <c r="AS728" s="1" t="s">
        <v>52</v>
      </c>
      <c r="AT728" s="9">
        <f t="shared" si="325"/>
        <v>43333</v>
      </c>
      <c r="AU728" s="9">
        <f t="shared" si="326"/>
        <v>43313</v>
      </c>
      <c r="AV728" s="9">
        <v>44798</v>
      </c>
      <c r="AW728" s="11">
        <f t="shared" si="327"/>
        <v>4.0136986301369859</v>
      </c>
      <c r="AX728">
        <v>10</v>
      </c>
      <c r="AY728" s="12">
        <v>0.05</v>
      </c>
      <c r="AZ728">
        <f t="shared" si="328"/>
        <v>9.5000000000000001E-2</v>
      </c>
      <c r="BA728" s="13">
        <f t="shared" si="329"/>
        <v>580650</v>
      </c>
      <c r="BB728" s="17" t="s">
        <v>1941</v>
      </c>
      <c r="BC728">
        <f>MATCH(BB728,MONTHLY_INDEX!$A:$A,0)</f>
        <v>674</v>
      </c>
      <c r="BD728">
        <f>MATCH(AU728,MONTHLY_INDEX!$1:$1,0)</f>
        <v>80</v>
      </c>
      <c r="BE728">
        <f>INDEX(MONTHLY_INDEX!$1:$1048576,Final!BC728,Final!BD728)</f>
        <v>105.1</v>
      </c>
      <c r="BF728">
        <f>MATCH($BF$1,MONTHLY_INDEX!$1:$1,0)</f>
        <v>127</v>
      </c>
      <c r="BG728">
        <f>INDEX(MONTHLY_INDEX!$1:$1048576,Final!BC728,Final!BF728)</f>
        <v>122.8</v>
      </c>
      <c r="BH728" s="23">
        <f t="shared" si="334"/>
        <v>0.16841103710751668</v>
      </c>
      <c r="BI728" s="14">
        <f t="shared" si="335"/>
        <v>678437.86869647959</v>
      </c>
      <c r="BJ728" s="14">
        <f t="shared" si="336"/>
        <v>258689.28870091107</v>
      </c>
      <c r="BK728" s="15">
        <f t="shared" si="330"/>
        <v>419748.57999556849</v>
      </c>
      <c r="BL728" s="52">
        <v>0</v>
      </c>
      <c r="BM728" s="15">
        <f t="shared" si="337"/>
        <v>419748.57999556849</v>
      </c>
    </row>
    <row r="729" spans="1:65">
      <c r="A729" s="8">
        <v>727</v>
      </c>
      <c r="B729" s="1" t="s">
        <v>44</v>
      </c>
      <c r="C729" s="1">
        <v>1500</v>
      </c>
      <c r="D729" s="1" t="s">
        <v>60</v>
      </c>
      <c r="E729" s="1">
        <v>150000033</v>
      </c>
      <c r="F729" s="1" t="s">
        <v>60</v>
      </c>
      <c r="G729" s="1" t="s">
        <v>104</v>
      </c>
      <c r="H729" s="1">
        <v>16</v>
      </c>
      <c r="I729" s="1" t="s">
        <v>52</v>
      </c>
      <c r="J729" s="1" t="s">
        <v>49</v>
      </c>
      <c r="K729" s="1">
        <v>17406001</v>
      </c>
      <c r="L729" s="1" t="s">
        <v>50</v>
      </c>
      <c r="M729" s="1" t="s">
        <v>51</v>
      </c>
      <c r="N729" s="1" t="s">
        <v>64</v>
      </c>
      <c r="O729" s="1" t="s">
        <v>65</v>
      </c>
      <c r="P729" s="1" t="s">
        <v>66</v>
      </c>
      <c r="Q729" s="1" t="s">
        <v>67</v>
      </c>
      <c r="R729" s="1" t="s">
        <v>87</v>
      </c>
      <c r="S729" s="1" t="s">
        <v>88</v>
      </c>
      <c r="T729" s="2">
        <v>43333</v>
      </c>
      <c r="U729" s="2">
        <v>43333</v>
      </c>
      <c r="V729" s="1" t="s">
        <v>52</v>
      </c>
      <c r="W729" s="3">
        <v>1</v>
      </c>
      <c r="X729" s="1" t="s">
        <v>53</v>
      </c>
      <c r="Y729" s="4">
        <v>175035</v>
      </c>
      <c r="Z729" s="4">
        <v>-22929</v>
      </c>
      <c r="AA729" s="4">
        <v>0</v>
      </c>
      <c r="AB729" s="4">
        <v>0</v>
      </c>
      <c r="AC729" s="4">
        <v>0</v>
      </c>
      <c r="AD729" s="4">
        <v>175035</v>
      </c>
      <c r="AE729" s="5">
        <v>1685</v>
      </c>
      <c r="AF729" s="1" t="s">
        <v>70</v>
      </c>
      <c r="AG729" s="1" t="s">
        <v>71</v>
      </c>
      <c r="AH729" s="1" t="s">
        <v>89</v>
      </c>
      <c r="AI729" s="1" t="s">
        <v>57</v>
      </c>
      <c r="AJ729" s="5">
        <v>10950</v>
      </c>
      <c r="AK729" s="4">
        <v>-1816</v>
      </c>
      <c r="AL729" s="4">
        <v>0</v>
      </c>
      <c r="AM729" s="4">
        <v>0</v>
      </c>
      <c r="AN729" s="4">
        <v>0</v>
      </c>
      <c r="AO729" s="4">
        <v>-24745</v>
      </c>
      <c r="AP729" s="4">
        <v>-24745</v>
      </c>
      <c r="AQ729" s="4">
        <v>0</v>
      </c>
      <c r="AR729" s="4">
        <v>150290</v>
      </c>
      <c r="AS729" s="1" t="s">
        <v>52</v>
      </c>
      <c r="AT729" s="9">
        <f t="shared" si="325"/>
        <v>43333</v>
      </c>
      <c r="AU729" s="9">
        <f t="shared" si="326"/>
        <v>43313</v>
      </c>
      <c r="AV729" s="9">
        <v>44798</v>
      </c>
      <c r="AW729" s="11">
        <f t="shared" si="327"/>
        <v>4.0136986301369859</v>
      </c>
      <c r="AX729">
        <v>10</v>
      </c>
      <c r="AY729" s="12">
        <v>0.05</v>
      </c>
      <c r="AZ729">
        <f t="shared" si="328"/>
        <v>9.5000000000000001E-2</v>
      </c>
      <c r="BA729" s="13">
        <f t="shared" si="329"/>
        <v>175035</v>
      </c>
      <c r="BB729" s="17" t="s">
        <v>1877</v>
      </c>
      <c r="BC729">
        <f>MATCH(BB729,MONTHLY_INDEX!$A:$A,0)</f>
        <v>642</v>
      </c>
      <c r="BD729">
        <f>MATCH(AU729,MONTHLY_INDEX!$1:$1,0)</f>
        <v>80</v>
      </c>
      <c r="BE729">
        <f>INDEX(MONTHLY_INDEX!$1:$1048576,Final!BC729,Final!BD729)</f>
        <v>79.099999999999994</v>
      </c>
      <c r="BF729">
        <f>MATCH($BF$1,MONTHLY_INDEX!$1:$1,0)</f>
        <v>127</v>
      </c>
      <c r="BG729">
        <f>INDEX(MONTHLY_INDEX!$1:$1048576,Final!BC729,Final!BF729)</f>
        <v>94</v>
      </c>
      <c r="BH729" s="23">
        <f t="shared" si="334"/>
        <v>0.18836915297092297</v>
      </c>
      <c r="BI729" s="14">
        <f t="shared" si="335"/>
        <v>208006.19469026552</v>
      </c>
      <c r="BJ729" s="14">
        <f t="shared" si="336"/>
        <v>79313.046975390971</v>
      </c>
      <c r="BK729" s="15">
        <f t="shared" si="330"/>
        <v>128693.14771487455</v>
      </c>
      <c r="BL729" s="52">
        <v>0</v>
      </c>
      <c r="BM729" s="15">
        <f t="shared" si="337"/>
        <v>128693.14771487455</v>
      </c>
    </row>
    <row r="730" spans="1:65">
      <c r="A730" s="8">
        <v>728</v>
      </c>
      <c r="B730" s="1" t="s">
        <v>44</v>
      </c>
      <c r="C730" s="1">
        <v>1500</v>
      </c>
      <c r="D730" s="1" t="s">
        <v>60</v>
      </c>
      <c r="E730" s="1">
        <v>150000033</v>
      </c>
      <c r="F730" s="1" t="s">
        <v>60</v>
      </c>
      <c r="G730" s="1" t="s">
        <v>105</v>
      </c>
      <c r="H730" s="1">
        <v>17</v>
      </c>
      <c r="I730" s="1" t="s">
        <v>52</v>
      </c>
      <c r="J730" s="1" t="s">
        <v>49</v>
      </c>
      <c r="K730" s="1">
        <v>17406001</v>
      </c>
      <c r="L730" s="1" t="s">
        <v>50</v>
      </c>
      <c r="M730" s="1" t="s">
        <v>51</v>
      </c>
      <c r="N730" s="1" t="s">
        <v>64</v>
      </c>
      <c r="O730" s="1" t="s">
        <v>65</v>
      </c>
      <c r="P730" s="1" t="s">
        <v>66</v>
      </c>
      <c r="Q730" s="1" t="s">
        <v>67</v>
      </c>
      <c r="R730" s="1" t="s">
        <v>87</v>
      </c>
      <c r="S730" s="1" t="s">
        <v>88</v>
      </c>
      <c r="T730" s="2">
        <v>43333</v>
      </c>
      <c r="U730" s="2">
        <v>43333</v>
      </c>
      <c r="V730" s="1" t="s">
        <v>52</v>
      </c>
      <c r="W730" s="3">
        <v>1</v>
      </c>
      <c r="X730" s="1" t="s">
        <v>53</v>
      </c>
      <c r="Y730" s="4">
        <v>132796</v>
      </c>
      <c r="Z730" s="4">
        <v>-17395</v>
      </c>
      <c r="AA730" s="4">
        <v>0</v>
      </c>
      <c r="AB730" s="4">
        <v>0</v>
      </c>
      <c r="AC730" s="4">
        <v>0</v>
      </c>
      <c r="AD730" s="4">
        <v>132796</v>
      </c>
      <c r="AE730" s="5">
        <v>1685</v>
      </c>
      <c r="AF730" s="1" t="s">
        <v>70</v>
      </c>
      <c r="AG730" s="1" t="s">
        <v>71</v>
      </c>
      <c r="AH730" s="1" t="s">
        <v>89</v>
      </c>
      <c r="AI730" s="1" t="s">
        <v>57</v>
      </c>
      <c r="AJ730" s="5">
        <v>10950</v>
      </c>
      <c r="AK730" s="4">
        <v>-1378</v>
      </c>
      <c r="AL730" s="4">
        <v>0</v>
      </c>
      <c r="AM730" s="4">
        <v>0</v>
      </c>
      <c r="AN730" s="4">
        <v>0</v>
      </c>
      <c r="AO730" s="4">
        <v>-18773</v>
      </c>
      <c r="AP730" s="4">
        <v>-18773</v>
      </c>
      <c r="AQ730" s="4">
        <v>0</v>
      </c>
      <c r="AR730" s="4">
        <v>114023</v>
      </c>
      <c r="AS730" s="1" t="s">
        <v>52</v>
      </c>
      <c r="AT730" s="9">
        <f t="shared" si="325"/>
        <v>43333</v>
      </c>
      <c r="AU730" s="9">
        <f t="shared" si="326"/>
        <v>43313</v>
      </c>
      <c r="AV730" s="9">
        <v>44798</v>
      </c>
      <c r="AW730" s="11">
        <f t="shared" si="327"/>
        <v>4.0136986301369859</v>
      </c>
      <c r="AX730">
        <v>10</v>
      </c>
      <c r="AY730" s="12">
        <v>0.05</v>
      </c>
      <c r="AZ730">
        <f t="shared" si="328"/>
        <v>9.5000000000000001E-2</v>
      </c>
      <c r="BA730" s="13">
        <f t="shared" si="329"/>
        <v>132796</v>
      </c>
      <c r="BB730" s="17" t="s">
        <v>2189</v>
      </c>
      <c r="BC730">
        <f>MATCH(BB730,MONTHLY_INDEX!$A:$A,0)</f>
        <v>798</v>
      </c>
      <c r="BD730">
        <f>MATCH(AU730,MONTHLY_INDEX!$1:$1,0)</f>
        <v>80</v>
      </c>
      <c r="BE730">
        <f>INDEX(MONTHLY_INDEX!$1:$1048576,Final!BC730,Final!BD730)</f>
        <v>96</v>
      </c>
      <c r="BF730">
        <f>MATCH($BF$1,MONTHLY_INDEX!$1:$1,0)</f>
        <v>127</v>
      </c>
      <c r="BG730">
        <f>INDEX(MONTHLY_INDEX!$1:$1048576,Final!BC730,Final!BF730)</f>
        <v>95.3</v>
      </c>
      <c r="BH730" s="23">
        <f t="shared" si="334"/>
        <v>-7.2916666666666963E-3</v>
      </c>
      <c r="BI730" s="14">
        <f t="shared" si="335"/>
        <v>131827.69583333333</v>
      </c>
      <c r="BJ730" s="14">
        <f t="shared" si="336"/>
        <v>50266.0810071347</v>
      </c>
      <c r="BK730" s="15">
        <f t="shared" si="330"/>
        <v>81561.614826198638</v>
      </c>
      <c r="BL730" s="52">
        <v>0</v>
      </c>
      <c r="BM730" s="15">
        <f t="shared" si="337"/>
        <v>81561.614826198638</v>
      </c>
    </row>
    <row r="731" spans="1:65">
      <c r="A731" s="8">
        <v>729</v>
      </c>
      <c r="B731" s="1" t="s">
        <v>44</v>
      </c>
      <c r="C731" s="1">
        <v>1500</v>
      </c>
      <c r="D731" s="1" t="s">
        <v>60</v>
      </c>
      <c r="E731" s="1">
        <v>150000033</v>
      </c>
      <c r="F731" s="1" t="s">
        <v>60</v>
      </c>
      <c r="G731" s="1" t="s">
        <v>106</v>
      </c>
      <c r="H731" s="1">
        <v>18</v>
      </c>
      <c r="I731" s="1" t="s">
        <v>52</v>
      </c>
      <c r="J731" s="1" t="s">
        <v>49</v>
      </c>
      <c r="K731" s="1">
        <v>17406001</v>
      </c>
      <c r="L731" s="1" t="s">
        <v>50</v>
      </c>
      <c r="M731" s="1" t="s">
        <v>51</v>
      </c>
      <c r="N731" s="1" t="s">
        <v>64</v>
      </c>
      <c r="O731" s="1" t="s">
        <v>65</v>
      </c>
      <c r="P731" s="1" t="s">
        <v>66</v>
      </c>
      <c r="Q731" s="1" t="s">
        <v>67</v>
      </c>
      <c r="R731" s="1" t="s">
        <v>87</v>
      </c>
      <c r="S731" s="1" t="s">
        <v>88</v>
      </c>
      <c r="T731" s="2">
        <v>43333</v>
      </c>
      <c r="U731" s="2">
        <v>43333</v>
      </c>
      <c r="V731" s="1" t="s">
        <v>52</v>
      </c>
      <c r="W731" s="3">
        <v>1</v>
      </c>
      <c r="X731" s="1" t="s">
        <v>53</v>
      </c>
      <c r="Y731" s="4">
        <v>469552</v>
      </c>
      <c r="Z731" s="4">
        <v>-61512</v>
      </c>
      <c r="AA731" s="4">
        <v>0</v>
      </c>
      <c r="AB731" s="4">
        <v>0</v>
      </c>
      <c r="AC731" s="4">
        <v>0</v>
      </c>
      <c r="AD731" s="4">
        <v>469552</v>
      </c>
      <c r="AE731" s="5">
        <v>1685</v>
      </c>
      <c r="AF731" s="1" t="s">
        <v>70</v>
      </c>
      <c r="AG731" s="1" t="s">
        <v>71</v>
      </c>
      <c r="AH731" s="1" t="s">
        <v>89</v>
      </c>
      <c r="AI731" s="1" t="s">
        <v>57</v>
      </c>
      <c r="AJ731" s="5">
        <v>10950</v>
      </c>
      <c r="AK731" s="4">
        <v>-4871</v>
      </c>
      <c r="AL731" s="4">
        <v>0</v>
      </c>
      <c r="AM731" s="4">
        <v>0</v>
      </c>
      <c r="AN731" s="4">
        <v>0</v>
      </c>
      <c r="AO731" s="4">
        <v>-66383</v>
      </c>
      <c r="AP731" s="4">
        <v>-66383</v>
      </c>
      <c r="AQ731" s="4">
        <v>0</v>
      </c>
      <c r="AR731" s="4">
        <v>403169</v>
      </c>
      <c r="AS731" s="1" t="s">
        <v>52</v>
      </c>
      <c r="AT731" s="9">
        <f t="shared" si="325"/>
        <v>43333</v>
      </c>
      <c r="AU731" s="9">
        <f t="shared" si="326"/>
        <v>43313</v>
      </c>
      <c r="AV731" s="9">
        <v>44798</v>
      </c>
      <c r="AW731" s="11">
        <f t="shared" si="327"/>
        <v>4.0136986301369859</v>
      </c>
      <c r="AX731">
        <v>10</v>
      </c>
      <c r="AY731" s="12">
        <v>0.05</v>
      </c>
      <c r="AZ731">
        <f t="shared" si="328"/>
        <v>9.5000000000000001E-2</v>
      </c>
      <c r="BA731" s="13">
        <f t="shared" si="329"/>
        <v>469552</v>
      </c>
      <c r="BB731" s="17" t="s">
        <v>1871</v>
      </c>
      <c r="BC731">
        <f>MATCH(BB731,MONTHLY_INDEX!$A:$A,0)</f>
        <v>639</v>
      </c>
      <c r="BD731">
        <f>MATCH(AU731,MONTHLY_INDEX!$1:$1,0)</f>
        <v>80</v>
      </c>
      <c r="BE731">
        <f>INDEX(MONTHLY_INDEX!$1:$1048576,Final!BC731,Final!BD731)</f>
        <v>112.8</v>
      </c>
      <c r="BF731">
        <f>MATCH($BF$1,MONTHLY_INDEX!$1:$1,0)</f>
        <v>127</v>
      </c>
      <c r="BG731">
        <f>INDEX(MONTHLY_INDEX!$1:$1048576,Final!BC731,Final!BF731)</f>
        <v>116.2</v>
      </c>
      <c r="BH731" s="23">
        <f t="shared" si="334"/>
        <v>3.0141843971631256E-2</v>
      </c>
      <c r="BI731" s="14">
        <f t="shared" si="335"/>
        <v>483705.16312056739</v>
      </c>
      <c r="BJ731" s="14">
        <f t="shared" si="336"/>
        <v>184437.44130768481</v>
      </c>
      <c r="BK731" s="15">
        <f t="shared" si="330"/>
        <v>299267.72181288258</v>
      </c>
      <c r="BL731" s="52">
        <v>0</v>
      </c>
      <c r="BM731" s="15">
        <f t="shared" si="337"/>
        <v>299267.72181288258</v>
      </c>
    </row>
    <row r="732" spans="1:65">
      <c r="A732" s="8">
        <v>730</v>
      </c>
      <c r="B732" s="1" t="s">
        <v>44</v>
      </c>
      <c r="C732" s="1">
        <v>1500</v>
      </c>
      <c r="D732" s="1" t="s">
        <v>60</v>
      </c>
      <c r="E732" s="1">
        <v>150000033</v>
      </c>
      <c r="F732" s="1" t="s">
        <v>60</v>
      </c>
      <c r="G732" s="1" t="s">
        <v>107</v>
      </c>
      <c r="H732" s="1">
        <v>19</v>
      </c>
      <c r="I732" s="1" t="s">
        <v>52</v>
      </c>
      <c r="J732" s="1" t="s">
        <v>49</v>
      </c>
      <c r="K732" s="1">
        <v>17406001</v>
      </c>
      <c r="L732" s="1" t="s">
        <v>50</v>
      </c>
      <c r="M732" s="1" t="s">
        <v>51</v>
      </c>
      <c r="N732" s="1" t="s">
        <v>64</v>
      </c>
      <c r="O732" s="1" t="s">
        <v>65</v>
      </c>
      <c r="P732" s="1" t="s">
        <v>66</v>
      </c>
      <c r="Q732" s="1" t="s">
        <v>67</v>
      </c>
      <c r="R732" s="1" t="s">
        <v>87</v>
      </c>
      <c r="S732" s="1" t="s">
        <v>88</v>
      </c>
      <c r="T732" s="2">
        <v>43333</v>
      </c>
      <c r="U732" s="2">
        <v>43333</v>
      </c>
      <c r="V732" s="1" t="s">
        <v>52</v>
      </c>
      <c r="W732" s="3">
        <v>1</v>
      </c>
      <c r="X732" s="1" t="s">
        <v>53</v>
      </c>
      <c r="Y732" s="4">
        <v>6861326</v>
      </c>
      <c r="Z732" s="4">
        <v>-898859</v>
      </c>
      <c r="AA732" s="4">
        <v>0</v>
      </c>
      <c r="AB732" s="4">
        <v>0</v>
      </c>
      <c r="AC732" s="4">
        <v>0</v>
      </c>
      <c r="AD732" s="4">
        <v>6861326</v>
      </c>
      <c r="AE732" s="5">
        <v>1685</v>
      </c>
      <c r="AF732" s="1" t="s">
        <v>70</v>
      </c>
      <c r="AG732" s="1" t="s">
        <v>71</v>
      </c>
      <c r="AH732" s="1" t="s">
        <v>89</v>
      </c>
      <c r="AI732" s="1" t="s">
        <v>57</v>
      </c>
      <c r="AJ732" s="5">
        <v>10950</v>
      </c>
      <c r="AK732" s="4">
        <v>-71176</v>
      </c>
      <c r="AL732" s="4">
        <v>0</v>
      </c>
      <c r="AM732" s="4">
        <v>0</v>
      </c>
      <c r="AN732" s="4">
        <v>0</v>
      </c>
      <c r="AO732" s="4">
        <v>-970035</v>
      </c>
      <c r="AP732" s="4">
        <v>-970035</v>
      </c>
      <c r="AQ732" s="4">
        <v>0</v>
      </c>
      <c r="AR732" s="4">
        <v>5891291</v>
      </c>
      <c r="AS732" s="1" t="s">
        <v>52</v>
      </c>
      <c r="AT732" s="9">
        <f t="shared" si="325"/>
        <v>43333</v>
      </c>
      <c r="AU732" s="9">
        <f t="shared" si="326"/>
        <v>43313</v>
      </c>
      <c r="AV732" s="9">
        <v>44798</v>
      </c>
      <c r="AW732" s="11">
        <f t="shared" si="327"/>
        <v>4.0136986301369859</v>
      </c>
      <c r="AX732">
        <v>10</v>
      </c>
      <c r="AY732" s="12">
        <v>0.05</v>
      </c>
      <c r="AZ732">
        <f t="shared" si="328"/>
        <v>9.5000000000000001E-2</v>
      </c>
      <c r="BA732" s="13">
        <f t="shared" si="329"/>
        <v>6861326</v>
      </c>
      <c r="BI732" s="14">
        <f t="shared" ref="BI732:BI734" si="338">AR732</f>
        <v>5891291</v>
      </c>
      <c r="BJ732" s="14">
        <v>0</v>
      </c>
      <c r="BK732" s="14">
        <f t="shared" ref="BK732:BK734" si="339">AR732</f>
        <v>5891291</v>
      </c>
      <c r="BL732" s="52">
        <v>0</v>
      </c>
      <c r="BM732" s="15">
        <f t="shared" ref="BM732:BM734" si="340">AR732</f>
        <v>5891291</v>
      </c>
    </row>
    <row r="733" spans="1:65">
      <c r="A733" s="8">
        <v>731</v>
      </c>
      <c r="B733" s="1" t="s">
        <v>44</v>
      </c>
      <c r="C733" s="1">
        <v>1500</v>
      </c>
      <c r="D733" s="1" t="s">
        <v>60</v>
      </c>
      <c r="E733" s="1">
        <v>150000033</v>
      </c>
      <c r="F733" s="1" t="s">
        <v>60</v>
      </c>
      <c r="G733" s="1" t="s">
        <v>108</v>
      </c>
      <c r="H733" s="1">
        <v>20</v>
      </c>
      <c r="I733" s="1" t="s">
        <v>52</v>
      </c>
      <c r="J733" s="1" t="s">
        <v>49</v>
      </c>
      <c r="K733" s="1">
        <v>17406001</v>
      </c>
      <c r="L733" s="1" t="s">
        <v>50</v>
      </c>
      <c r="M733" s="1" t="s">
        <v>51</v>
      </c>
      <c r="N733" s="1" t="s">
        <v>64</v>
      </c>
      <c r="O733" s="1" t="s">
        <v>65</v>
      </c>
      <c r="P733" s="1" t="s">
        <v>66</v>
      </c>
      <c r="Q733" s="1" t="s">
        <v>67</v>
      </c>
      <c r="R733" s="1" t="s">
        <v>87</v>
      </c>
      <c r="S733" s="1" t="s">
        <v>88</v>
      </c>
      <c r="T733" s="2">
        <v>43333</v>
      </c>
      <c r="U733" s="2">
        <v>43333</v>
      </c>
      <c r="V733" s="1" t="s">
        <v>52</v>
      </c>
      <c r="W733" s="3">
        <v>1</v>
      </c>
      <c r="X733" s="1" t="s">
        <v>53</v>
      </c>
      <c r="Y733" s="4">
        <v>5552065</v>
      </c>
      <c r="Z733" s="4">
        <v>-727341</v>
      </c>
      <c r="AA733" s="4">
        <v>0</v>
      </c>
      <c r="AB733" s="4">
        <v>0</v>
      </c>
      <c r="AC733" s="4">
        <v>0</v>
      </c>
      <c r="AD733" s="4">
        <v>5552065</v>
      </c>
      <c r="AE733" s="5">
        <v>1685</v>
      </c>
      <c r="AF733" s="1" t="s">
        <v>70</v>
      </c>
      <c r="AG733" s="1" t="s">
        <v>71</v>
      </c>
      <c r="AH733" s="1" t="s">
        <v>89</v>
      </c>
      <c r="AI733" s="1" t="s">
        <v>57</v>
      </c>
      <c r="AJ733" s="5">
        <v>10950</v>
      </c>
      <c r="AK733" s="4">
        <v>-57594</v>
      </c>
      <c r="AL733" s="4">
        <v>0</v>
      </c>
      <c r="AM733" s="4">
        <v>0</v>
      </c>
      <c r="AN733" s="4">
        <v>0</v>
      </c>
      <c r="AO733" s="4">
        <v>-784935</v>
      </c>
      <c r="AP733" s="4">
        <v>-784935</v>
      </c>
      <c r="AQ733" s="4">
        <v>0</v>
      </c>
      <c r="AR733" s="4">
        <v>4767130</v>
      </c>
      <c r="AS733" s="1" t="s">
        <v>52</v>
      </c>
      <c r="AT733" s="9">
        <f t="shared" si="325"/>
        <v>43333</v>
      </c>
      <c r="AU733" s="9">
        <f t="shared" si="326"/>
        <v>43313</v>
      </c>
      <c r="AV733" s="9">
        <v>44798</v>
      </c>
      <c r="AW733" s="11">
        <f t="shared" si="327"/>
        <v>4.0136986301369859</v>
      </c>
      <c r="AX733">
        <v>10</v>
      </c>
      <c r="AY733" s="12">
        <v>0.05</v>
      </c>
      <c r="AZ733">
        <f t="shared" si="328"/>
        <v>9.5000000000000001E-2</v>
      </c>
      <c r="BA733" s="13">
        <f t="shared" si="329"/>
        <v>5552065</v>
      </c>
      <c r="BI733" s="14">
        <f t="shared" si="338"/>
        <v>4767130</v>
      </c>
      <c r="BJ733" s="14">
        <v>0</v>
      </c>
      <c r="BK733" s="14">
        <f t="shared" si="339"/>
        <v>4767130</v>
      </c>
      <c r="BL733" s="52">
        <v>0</v>
      </c>
      <c r="BM733" s="15">
        <f t="shared" si="340"/>
        <v>4767130</v>
      </c>
    </row>
    <row r="734" spans="1:65">
      <c r="A734" s="8">
        <v>732</v>
      </c>
      <c r="B734" s="1" t="s">
        <v>44</v>
      </c>
      <c r="C734" s="1">
        <v>1500</v>
      </c>
      <c r="D734" s="1" t="s">
        <v>60</v>
      </c>
      <c r="E734" s="1">
        <v>150000033</v>
      </c>
      <c r="F734" s="1" t="s">
        <v>60</v>
      </c>
      <c r="G734" s="1" t="s">
        <v>109</v>
      </c>
      <c r="H734" s="1">
        <v>21</v>
      </c>
      <c r="I734" s="1" t="s">
        <v>52</v>
      </c>
      <c r="J734" s="1" t="s">
        <v>49</v>
      </c>
      <c r="K734" s="1">
        <v>17406001</v>
      </c>
      <c r="L734" s="1" t="s">
        <v>50</v>
      </c>
      <c r="M734" s="1" t="s">
        <v>51</v>
      </c>
      <c r="N734" s="1" t="s">
        <v>64</v>
      </c>
      <c r="O734" s="1" t="s">
        <v>65</v>
      </c>
      <c r="P734" s="1" t="s">
        <v>66</v>
      </c>
      <c r="Q734" s="1" t="s">
        <v>67</v>
      </c>
      <c r="R734" s="1" t="s">
        <v>87</v>
      </c>
      <c r="S734" s="1" t="s">
        <v>88</v>
      </c>
      <c r="T734" s="2">
        <v>43333</v>
      </c>
      <c r="U734" s="2">
        <v>43333</v>
      </c>
      <c r="V734" s="1" t="s">
        <v>52</v>
      </c>
      <c r="W734" s="3">
        <v>1</v>
      </c>
      <c r="X734" s="1" t="s">
        <v>53</v>
      </c>
      <c r="Y734" s="4">
        <v>1950695</v>
      </c>
      <c r="Z734" s="4">
        <v>-256470</v>
      </c>
      <c r="AA734" s="4">
        <v>0</v>
      </c>
      <c r="AB734" s="4">
        <v>0</v>
      </c>
      <c r="AC734" s="4">
        <v>0</v>
      </c>
      <c r="AD734" s="4">
        <v>1950695</v>
      </c>
      <c r="AE734" s="5">
        <v>1685</v>
      </c>
      <c r="AF734" s="1" t="s">
        <v>70</v>
      </c>
      <c r="AG734" s="1" t="s">
        <v>71</v>
      </c>
      <c r="AH734" s="1" t="s">
        <v>89</v>
      </c>
      <c r="AI734" s="1" t="s">
        <v>57</v>
      </c>
      <c r="AJ734" s="5">
        <v>10950</v>
      </c>
      <c r="AK734" s="4">
        <v>-20224</v>
      </c>
      <c r="AL734" s="4">
        <v>0</v>
      </c>
      <c r="AM734" s="4">
        <v>0</v>
      </c>
      <c r="AN734" s="4">
        <v>0</v>
      </c>
      <c r="AO734" s="4">
        <v>-276694</v>
      </c>
      <c r="AP734" s="4">
        <v>-276694</v>
      </c>
      <c r="AQ734" s="4">
        <v>0</v>
      </c>
      <c r="AR734" s="4">
        <v>1674001</v>
      </c>
      <c r="AS734" s="1" t="s">
        <v>52</v>
      </c>
      <c r="AT734" s="9">
        <f t="shared" si="325"/>
        <v>43333</v>
      </c>
      <c r="AU734" s="9">
        <f t="shared" si="326"/>
        <v>43313</v>
      </c>
      <c r="AV734" s="9">
        <v>44798</v>
      </c>
      <c r="AW734" s="11">
        <f t="shared" si="327"/>
        <v>4.0136986301369859</v>
      </c>
      <c r="AX734">
        <v>10</v>
      </c>
      <c r="AY734" s="12">
        <v>0.05</v>
      </c>
      <c r="AZ734">
        <f t="shared" si="328"/>
        <v>9.5000000000000001E-2</v>
      </c>
      <c r="BA734" s="13">
        <f t="shared" si="329"/>
        <v>1950695</v>
      </c>
      <c r="BI734" s="14">
        <f t="shared" si="338"/>
        <v>1674001</v>
      </c>
      <c r="BJ734" s="14">
        <v>0</v>
      </c>
      <c r="BK734" s="14">
        <f t="shared" si="339"/>
        <v>1674001</v>
      </c>
      <c r="BL734" s="52">
        <v>0</v>
      </c>
      <c r="BM734" s="15">
        <f t="shared" si="340"/>
        <v>1674001</v>
      </c>
    </row>
    <row r="735" spans="1:65">
      <c r="A735" s="8">
        <v>733</v>
      </c>
      <c r="B735" s="1" t="s">
        <v>44</v>
      </c>
      <c r="C735" s="1">
        <v>1500</v>
      </c>
      <c r="D735" s="1" t="s">
        <v>60</v>
      </c>
      <c r="E735" s="1">
        <v>150000033</v>
      </c>
      <c r="F735" s="1" t="s">
        <v>60</v>
      </c>
      <c r="G735" s="1" t="s">
        <v>110</v>
      </c>
      <c r="H735" s="1">
        <v>22</v>
      </c>
      <c r="I735" s="1" t="s">
        <v>52</v>
      </c>
      <c r="J735" s="1" t="s">
        <v>49</v>
      </c>
      <c r="K735" s="1">
        <v>17406001</v>
      </c>
      <c r="L735" s="1" t="s">
        <v>50</v>
      </c>
      <c r="M735" s="1" t="s">
        <v>51</v>
      </c>
      <c r="N735" s="1" t="s">
        <v>64</v>
      </c>
      <c r="O735" s="1" t="s">
        <v>65</v>
      </c>
      <c r="P735" s="1" t="s">
        <v>66</v>
      </c>
      <c r="Q735" s="1" t="s">
        <v>67</v>
      </c>
      <c r="R735" s="1" t="s">
        <v>87</v>
      </c>
      <c r="S735" s="1" t="s">
        <v>88</v>
      </c>
      <c r="T735" s="2">
        <v>43333</v>
      </c>
      <c r="U735" s="2">
        <v>43333</v>
      </c>
      <c r="V735" s="1" t="s">
        <v>52</v>
      </c>
      <c r="W735" s="3">
        <v>1</v>
      </c>
      <c r="X735" s="1" t="s">
        <v>53</v>
      </c>
      <c r="Y735" s="4">
        <v>16789210</v>
      </c>
      <c r="Z735" s="4">
        <v>-2199450</v>
      </c>
      <c r="AA735" s="4">
        <v>0</v>
      </c>
      <c r="AB735" s="4">
        <v>0</v>
      </c>
      <c r="AC735" s="4">
        <v>0</v>
      </c>
      <c r="AD735" s="4">
        <v>16789210</v>
      </c>
      <c r="AE735" s="5">
        <v>1685</v>
      </c>
      <c r="AF735" s="1" t="s">
        <v>70</v>
      </c>
      <c r="AG735" s="1" t="s">
        <v>71</v>
      </c>
      <c r="AH735" s="1" t="s">
        <v>89</v>
      </c>
      <c r="AI735" s="1" t="s">
        <v>57</v>
      </c>
      <c r="AJ735" s="5">
        <v>10950</v>
      </c>
      <c r="AK735" s="4">
        <v>-174163</v>
      </c>
      <c r="AL735" s="4">
        <v>0</v>
      </c>
      <c r="AM735" s="4">
        <v>0</v>
      </c>
      <c r="AN735" s="4">
        <v>0</v>
      </c>
      <c r="AO735" s="4">
        <v>-2373613</v>
      </c>
      <c r="AP735" s="4">
        <v>-2373613</v>
      </c>
      <c r="AQ735" s="4">
        <v>0</v>
      </c>
      <c r="AR735" s="4">
        <v>14415597</v>
      </c>
      <c r="AS735" s="1" t="s">
        <v>52</v>
      </c>
      <c r="AT735" s="9">
        <f t="shared" si="325"/>
        <v>43333</v>
      </c>
      <c r="AU735" s="9">
        <f t="shared" si="326"/>
        <v>43313</v>
      </c>
      <c r="AV735" s="9">
        <v>44798</v>
      </c>
      <c r="AW735" s="11">
        <f t="shared" si="327"/>
        <v>4.0136986301369859</v>
      </c>
      <c r="AX735">
        <v>25</v>
      </c>
      <c r="AY735" s="12">
        <v>0.05</v>
      </c>
      <c r="AZ735">
        <f t="shared" si="328"/>
        <v>3.7999999999999999E-2</v>
      </c>
      <c r="BA735" s="13">
        <f t="shared" si="329"/>
        <v>16789210</v>
      </c>
      <c r="BB735" s="17" t="s">
        <v>2189</v>
      </c>
      <c r="BC735">
        <f>MATCH(BB735,MONTHLY_INDEX!$A:$A,0)</f>
        <v>798</v>
      </c>
      <c r="BD735">
        <f>MATCH(AU735,MONTHLY_INDEX!$1:$1,0)</f>
        <v>80</v>
      </c>
      <c r="BE735">
        <f>INDEX(MONTHLY_INDEX!$1:$1048576,Final!BC735,Final!BD735)</f>
        <v>96</v>
      </c>
      <c r="BF735">
        <f>MATCH($BF$1,MONTHLY_INDEX!$1:$1,0)</f>
        <v>127</v>
      </c>
      <c r="BG735">
        <f>INDEX(MONTHLY_INDEX!$1:$1048576,Final!BC735,Final!BF735)</f>
        <v>95.3</v>
      </c>
      <c r="BH735" s="23">
        <f>(BG735-BE735)/BE735</f>
        <v>-7.2916666666666963E-3</v>
      </c>
      <c r="BI735" s="14">
        <f>(1+BH735)*BA735</f>
        <v>16666788.677083332</v>
      </c>
      <c r="BJ735" s="14">
        <f>BI735*AZ735*AW735</f>
        <v>2542027.7415156956</v>
      </c>
      <c r="BK735" s="15">
        <f t="shared" si="330"/>
        <v>14124760.935567636</v>
      </c>
      <c r="BL735" s="52">
        <v>0</v>
      </c>
      <c r="BM735" s="15">
        <f>MAX((1-BL735)*BK735,BI735*AY735)</f>
        <v>14124760.935567636</v>
      </c>
    </row>
    <row r="736" spans="1:65">
      <c r="A736" s="8">
        <v>734</v>
      </c>
      <c r="B736" s="1" t="s">
        <v>44</v>
      </c>
      <c r="C736" s="1">
        <v>1500</v>
      </c>
      <c r="D736" s="1" t="s">
        <v>60</v>
      </c>
      <c r="E736" s="1">
        <v>150000033</v>
      </c>
      <c r="F736" s="1" t="s">
        <v>60</v>
      </c>
      <c r="G736" s="1" t="s">
        <v>111</v>
      </c>
      <c r="H736" s="1">
        <v>23</v>
      </c>
      <c r="I736" s="1" t="s">
        <v>52</v>
      </c>
      <c r="J736" s="1" t="s">
        <v>49</v>
      </c>
      <c r="K736" s="1">
        <v>17406001</v>
      </c>
      <c r="L736" s="1" t="s">
        <v>50</v>
      </c>
      <c r="M736" s="1" t="s">
        <v>51</v>
      </c>
      <c r="N736" s="1" t="s">
        <v>64</v>
      </c>
      <c r="O736" s="1" t="s">
        <v>65</v>
      </c>
      <c r="P736" s="1" t="s">
        <v>66</v>
      </c>
      <c r="Q736" s="1" t="s">
        <v>67</v>
      </c>
      <c r="R736" s="1" t="s">
        <v>87</v>
      </c>
      <c r="S736" s="1" t="s">
        <v>88</v>
      </c>
      <c r="T736" s="2">
        <v>43333</v>
      </c>
      <c r="U736" s="2">
        <v>43333</v>
      </c>
      <c r="V736" s="1" t="s">
        <v>52</v>
      </c>
      <c r="W736" s="3">
        <v>1</v>
      </c>
      <c r="X736" s="1" t="s">
        <v>53</v>
      </c>
      <c r="Y736" s="4">
        <v>32425</v>
      </c>
      <c r="Z736" s="4">
        <v>-4246</v>
      </c>
      <c r="AA736" s="4">
        <v>0</v>
      </c>
      <c r="AB736" s="4">
        <v>0</v>
      </c>
      <c r="AC736" s="4">
        <v>0</v>
      </c>
      <c r="AD736" s="4">
        <v>32425</v>
      </c>
      <c r="AE736" s="5">
        <v>1685</v>
      </c>
      <c r="AF736" s="1" t="s">
        <v>70</v>
      </c>
      <c r="AG736" s="1" t="s">
        <v>71</v>
      </c>
      <c r="AH736" s="1" t="s">
        <v>89</v>
      </c>
      <c r="AI736" s="1" t="s">
        <v>57</v>
      </c>
      <c r="AJ736" s="5">
        <v>10950</v>
      </c>
      <c r="AK736" s="4">
        <v>-336</v>
      </c>
      <c r="AL736" s="4">
        <v>0</v>
      </c>
      <c r="AM736" s="4">
        <v>0</v>
      </c>
      <c r="AN736" s="4">
        <v>0</v>
      </c>
      <c r="AO736" s="4">
        <v>-4582</v>
      </c>
      <c r="AP736" s="4">
        <v>-4582</v>
      </c>
      <c r="AQ736" s="4">
        <v>0</v>
      </c>
      <c r="AR736" s="4">
        <v>27843</v>
      </c>
      <c r="AS736" s="1" t="s">
        <v>52</v>
      </c>
      <c r="AT736" s="9">
        <f t="shared" si="325"/>
        <v>43333</v>
      </c>
      <c r="AU736" s="9">
        <f t="shared" si="326"/>
        <v>43313</v>
      </c>
      <c r="AV736" s="9">
        <v>44798</v>
      </c>
      <c r="AW736" s="11">
        <f t="shared" si="327"/>
        <v>4.0136986301369859</v>
      </c>
      <c r="AX736">
        <v>10</v>
      </c>
      <c r="AY736" s="12">
        <v>0.05</v>
      </c>
      <c r="AZ736">
        <f t="shared" si="328"/>
        <v>9.5000000000000001E-2</v>
      </c>
      <c r="BA736" s="13">
        <f t="shared" si="329"/>
        <v>32425</v>
      </c>
      <c r="BI736" s="14">
        <f t="shared" ref="BI736:BI740" si="341">AR736</f>
        <v>27843</v>
      </c>
      <c r="BJ736" s="14">
        <v>0</v>
      </c>
      <c r="BK736" s="14">
        <f t="shared" ref="BK736:BK740" si="342">AR736</f>
        <v>27843</v>
      </c>
      <c r="BL736" s="52">
        <v>0</v>
      </c>
      <c r="BM736" s="15">
        <f t="shared" ref="BM736:BM740" si="343">AR736</f>
        <v>27843</v>
      </c>
    </row>
    <row r="737" spans="1:65">
      <c r="A737" s="8">
        <v>735</v>
      </c>
      <c r="B737" s="1" t="s">
        <v>44</v>
      </c>
      <c r="C737" s="1">
        <v>1500</v>
      </c>
      <c r="D737" s="1" t="s">
        <v>60</v>
      </c>
      <c r="E737" s="1">
        <v>150000033</v>
      </c>
      <c r="F737" s="1" t="s">
        <v>112</v>
      </c>
      <c r="G737" s="1" t="s">
        <v>113</v>
      </c>
      <c r="H737" s="1">
        <v>24</v>
      </c>
      <c r="I737" s="1" t="s">
        <v>52</v>
      </c>
      <c r="J737" s="1" t="s">
        <v>49</v>
      </c>
      <c r="K737" s="1">
        <v>17406001</v>
      </c>
      <c r="L737" s="1" t="s">
        <v>50</v>
      </c>
      <c r="M737" s="1" t="s">
        <v>51</v>
      </c>
      <c r="N737" s="1" t="s">
        <v>64</v>
      </c>
      <c r="O737" s="1" t="s">
        <v>65</v>
      </c>
      <c r="P737" s="1" t="s">
        <v>66</v>
      </c>
      <c r="Q737" s="1" t="s">
        <v>67</v>
      </c>
      <c r="R737" s="1" t="s">
        <v>87</v>
      </c>
      <c r="S737" s="1" t="s">
        <v>88</v>
      </c>
      <c r="T737" s="2">
        <v>43333</v>
      </c>
      <c r="U737" s="2">
        <v>43333</v>
      </c>
      <c r="V737" s="1" t="s">
        <v>52</v>
      </c>
      <c r="W737" s="3">
        <v>1</v>
      </c>
      <c r="X737" s="1" t="s">
        <v>53</v>
      </c>
      <c r="Y737" s="4">
        <v>970825</v>
      </c>
      <c r="Z737" s="4">
        <v>-127181.51</v>
      </c>
      <c r="AA737" s="4">
        <v>0</v>
      </c>
      <c r="AB737" s="4">
        <v>0</v>
      </c>
      <c r="AC737" s="4">
        <v>0</v>
      </c>
      <c r="AD737" s="4">
        <v>970825</v>
      </c>
      <c r="AE737" s="5">
        <v>1685</v>
      </c>
      <c r="AF737" s="1" t="s">
        <v>70</v>
      </c>
      <c r="AG737" s="1" t="s">
        <v>71</v>
      </c>
      <c r="AH737" s="1" t="s">
        <v>89</v>
      </c>
      <c r="AI737" s="1" t="s">
        <v>57</v>
      </c>
      <c r="AJ737" s="5">
        <v>10950</v>
      </c>
      <c r="AK737" s="4">
        <v>-10071</v>
      </c>
      <c r="AL737" s="4">
        <v>0</v>
      </c>
      <c r="AM737" s="4">
        <v>0</v>
      </c>
      <c r="AN737" s="4">
        <v>0</v>
      </c>
      <c r="AO737" s="4">
        <v>-137252.51</v>
      </c>
      <c r="AP737" s="4">
        <v>-137252.51</v>
      </c>
      <c r="AQ737" s="4">
        <v>0</v>
      </c>
      <c r="AR737" s="4">
        <v>833572.49</v>
      </c>
      <c r="AS737" s="1" t="s">
        <v>52</v>
      </c>
      <c r="AT737" s="9">
        <f t="shared" si="325"/>
        <v>43333</v>
      </c>
      <c r="AU737" s="9">
        <f t="shared" si="326"/>
        <v>43313</v>
      </c>
      <c r="AV737" s="9">
        <v>44798</v>
      </c>
      <c r="AW737" s="11">
        <f t="shared" si="327"/>
        <v>4.0136986301369859</v>
      </c>
      <c r="AX737">
        <v>10</v>
      </c>
      <c r="AY737" s="12">
        <v>0.05</v>
      </c>
      <c r="AZ737">
        <f t="shared" si="328"/>
        <v>9.5000000000000001E-2</v>
      </c>
      <c r="BA737" s="13">
        <f t="shared" si="329"/>
        <v>970825</v>
      </c>
      <c r="BB737" s="16" t="s">
        <v>593</v>
      </c>
      <c r="BC737" s="16" t="s">
        <v>593</v>
      </c>
      <c r="BD737" s="16" t="s">
        <v>593</v>
      </c>
      <c r="BE737" s="16" t="s">
        <v>593</v>
      </c>
      <c r="BF737" s="16" t="s">
        <v>593</v>
      </c>
      <c r="BG737" s="16" t="s">
        <v>593</v>
      </c>
      <c r="BH737" s="16" t="s">
        <v>593</v>
      </c>
      <c r="BI737" s="14">
        <f t="shared" si="341"/>
        <v>833572.49</v>
      </c>
      <c r="BJ737" s="14">
        <v>0</v>
      </c>
      <c r="BK737" s="14">
        <f t="shared" si="342"/>
        <v>833572.49</v>
      </c>
      <c r="BL737" s="52">
        <v>0</v>
      </c>
      <c r="BM737" s="15">
        <f t="shared" si="343"/>
        <v>833572.49</v>
      </c>
    </row>
    <row r="738" spans="1:65">
      <c r="A738" s="8">
        <v>736</v>
      </c>
      <c r="B738" s="1" t="s">
        <v>44</v>
      </c>
      <c r="C738" s="1">
        <v>1500</v>
      </c>
      <c r="D738" s="1" t="s">
        <v>60</v>
      </c>
      <c r="E738" s="1">
        <v>150000033</v>
      </c>
      <c r="F738" s="1" t="s">
        <v>112</v>
      </c>
      <c r="G738" s="1" t="s">
        <v>114</v>
      </c>
      <c r="H738" s="1">
        <v>25</v>
      </c>
      <c r="I738" s="1" t="s">
        <v>52</v>
      </c>
      <c r="J738" s="1" t="s">
        <v>49</v>
      </c>
      <c r="K738" s="1">
        <v>17406001</v>
      </c>
      <c r="L738" s="1" t="s">
        <v>50</v>
      </c>
      <c r="M738" s="1" t="s">
        <v>51</v>
      </c>
      <c r="N738" s="1" t="s">
        <v>64</v>
      </c>
      <c r="O738" s="1" t="s">
        <v>65</v>
      </c>
      <c r="P738" s="1" t="s">
        <v>66</v>
      </c>
      <c r="Q738" s="1" t="s">
        <v>67</v>
      </c>
      <c r="R738" s="1" t="s">
        <v>87</v>
      </c>
      <c r="S738" s="1" t="s">
        <v>88</v>
      </c>
      <c r="T738" s="2">
        <v>43333</v>
      </c>
      <c r="U738" s="2">
        <v>43333</v>
      </c>
      <c r="V738" s="1" t="s">
        <v>52</v>
      </c>
      <c r="W738" s="3">
        <v>1</v>
      </c>
      <c r="X738" s="1" t="s">
        <v>53</v>
      </c>
      <c r="Y738" s="4">
        <v>2008211</v>
      </c>
      <c r="Z738" s="4">
        <v>-263082.87</v>
      </c>
      <c r="AA738" s="4">
        <v>0</v>
      </c>
      <c r="AB738" s="4">
        <v>0</v>
      </c>
      <c r="AC738" s="4">
        <v>0</v>
      </c>
      <c r="AD738" s="4">
        <v>2008211</v>
      </c>
      <c r="AE738" s="5">
        <v>1685</v>
      </c>
      <c r="AF738" s="1" t="s">
        <v>70</v>
      </c>
      <c r="AG738" s="1" t="s">
        <v>71</v>
      </c>
      <c r="AH738" s="1" t="s">
        <v>89</v>
      </c>
      <c r="AI738" s="1" t="s">
        <v>57</v>
      </c>
      <c r="AJ738" s="5">
        <v>10950</v>
      </c>
      <c r="AK738" s="4">
        <v>-20832</v>
      </c>
      <c r="AL738" s="4">
        <v>0</v>
      </c>
      <c r="AM738" s="4">
        <v>0</v>
      </c>
      <c r="AN738" s="4">
        <v>0</v>
      </c>
      <c r="AO738" s="4">
        <v>-283914.87</v>
      </c>
      <c r="AP738" s="4">
        <v>-283914.87</v>
      </c>
      <c r="AQ738" s="4">
        <v>0</v>
      </c>
      <c r="AR738" s="4">
        <v>1724296.13</v>
      </c>
      <c r="AS738" s="1" t="s">
        <v>52</v>
      </c>
      <c r="AT738" s="9">
        <f t="shared" si="325"/>
        <v>43333</v>
      </c>
      <c r="AU738" s="9">
        <f t="shared" si="326"/>
        <v>43313</v>
      </c>
      <c r="AV738" s="9">
        <v>44798</v>
      </c>
      <c r="AW738" s="11">
        <f t="shared" si="327"/>
        <v>4.0136986301369859</v>
      </c>
      <c r="AX738">
        <v>10</v>
      </c>
      <c r="AY738" s="12">
        <v>0.05</v>
      </c>
      <c r="AZ738">
        <f t="shared" si="328"/>
        <v>9.5000000000000001E-2</v>
      </c>
      <c r="BA738" s="13">
        <f t="shared" si="329"/>
        <v>2008211</v>
      </c>
      <c r="BB738" s="16" t="s">
        <v>593</v>
      </c>
      <c r="BC738" s="16" t="s">
        <v>593</v>
      </c>
      <c r="BD738" s="16" t="s">
        <v>593</v>
      </c>
      <c r="BE738" s="16" t="s">
        <v>593</v>
      </c>
      <c r="BF738" s="16" t="s">
        <v>593</v>
      </c>
      <c r="BG738" s="16" t="s">
        <v>593</v>
      </c>
      <c r="BH738" s="16" t="s">
        <v>593</v>
      </c>
      <c r="BI738" s="14">
        <f t="shared" si="341"/>
        <v>1724296.13</v>
      </c>
      <c r="BJ738" s="14">
        <v>0</v>
      </c>
      <c r="BK738" s="14">
        <f t="shared" si="342"/>
        <v>1724296.13</v>
      </c>
      <c r="BL738" s="52">
        <v>0</v>
      </c>
      <c r="BM738" s="15">
        <f t="shared" si="343"/>
        <v>1724296.13</v>
      </c>
    </row>
    <row r="739" spans="1:65">
      <c r="A739" s="8">
        <v>737</v>
      </c>
      <c r="B739" s="1" t="s">
        <v>44</v>
      </c>
      <c r="C739" s="1">
        <v>1500</v>
      </c>
      <c r="D739" s="1" t="s">
        <v>60</v>
      </c>
      <c r="E739" s="1">
        <v>150000033</v>
      </c>
      <c r="F739" s="1" t="s">
        <v>60</v>
      </c>
      <c r="G739" s="1" t="s">
        <v>115</v>
      </c>
      <c r="H739" s="1">
        <v>26</v>
      </c>
      <c r="I739" s="1" t="s">
        <v>52</v>
      </c>
      <c r="J739" s="1" t="s">
        <v>49</v>
      </c>
      <c r="K739" s="1">
        <v>17406001</v>
      </c>
      <c r="L739" s="1" t="s">
        <v>50</v>
      </c>
      <c r="M739" s="1" t="s">
        <v>51</v>
      </c>
      <c r="N739" s="1" t="s">
        <v>64</v>
      </c>
      <c r="O739" s="1" t="s">
        <v>65</v>
      </c>
      <c r="P739" s="1" t="s">
        <v>66</v>
      </c>
      <c r="Q739" s="1" t="s">
        <v>67</v>
      </c>
      <c r="R739" s="1" t="s">
        <v>87</v>
      </c>
      <c r="S739" s="1" t="s">
        <v>88</v>
      </c>
      <c r="T739" s="2">
        <v>43333</v>
      </c>
      <c r="U739" s="2">
        <v>43333</v>
      </c>
      <c r="V739" s="1" t="s">
        <v>52</v>
      </c>
      <c r="W739" s="3">
        <v>1</v>
      </c>
      <c r="X739" s="1" t="s">
        <v>53</v>
      </c>
      <c r="Y739" s="4">
        <v>120000</v>
      </c>
      <c r="Z739" s="4">
        <v>-15720</v>
      </c>
      <c r="AA739" s="4">
        <v>0</v>
      </c>
      <c r="AB739" s="4">
        <v>0</v>
      </c>
      <c r="AC739" s="4">
        <v>0</v>
      </c>
      <c r="AD739" s="4">
        <v>120000</v>
      </c>
      <c r="AE739" s="5">
        <v>1685</v>
      </c>
      <c r="AF739" s="1" t="s">
        <v>70</v>
      </c>
      <c r="AG739" s="1" t="s">
        <v>71</v>
      </c>
      <c r="AH739" s="1" t="s">
        <v>89</v>
      </c>
      <c r="AI739" s="1" t="s">
        <v>57</v>
      </c>
      <c r="AJ739" s="5">
        <v>10950</v>
      </c>
      <c r="AK739" s="4">
        <v>-1245</v>
      </c>
      <c r="AL739" s="4">
        <v>0</v>
      </c>
      <c r="AM739" s="4">
        <v>0</v>
      </c>
      <c r="AN739" s="4">
        <v>0</v>
      </c>
      <c r="AO739" s="4">
        <v>-16965</v>
      </c>
      <c r="AP739" s="4">
        <v>-16965</v>
      </c>
      <c r="AQ739" s="4">
        <v>0</v>
      </c>
      <c r="AR739" s="4">
        <v>103035</v>
      </c>
      <c r="AS739" s="1" t="s">
        <v>52</v>
      </c>
      <c r="AT739" s="9">
        <f t="shared" si="325"/>
        <v>43333</v>
      </c>
      <c r="AU739" s="9">
        <f t="shared" si="326"/>
        <v>43313</v>
      </c>
      <c r="AV739" s="9">
        <v>44798</v>
      </c>
      <c r="AW739" s="11">
        <f t="shared" si="327"/>
        <v>4.0136986301369859</v>
      </c>
      <c r="AX739">
        <v>10</v>
      </c>
      <c r="AY739" s="12">
        <v>0.05</v>
      </c>
      <c r="AZ739">
        <f t="shared" si="328"/>
        <v>9.5000000000000001E-2</v>
      </c>
      <c r="BA739" s="13">
        <f t="shared" si="329"/>
        <v>120000</v>
      </c>
      <c r="BI739" s="14">
        <f t="shared" si="341"/>
        <v>103035</v>
      </c>
      <c r="BJ739" s="14">
        <v>0</v>
      </c>
      <c r="BK739" s="14">
        <f t="shared" si="342"/>
        <v>103035</v>
      </c>
      <c r="BL739" s="52">
        <v>0</v>
      </c>
      <c r="BM739" s="15">
        <f t="shared" si="343"/>
        <v>103035</v>
      </c>
    </row>
    <row r="740" spans="1:65">
      <c r="A740" s="8">
        <v>738</v>
      </c>
      <c r="B740" s="1" t="s">
        <v>44</v>
      </c>
      <c r="C740" s="1">
        <v>1500</v>
      </c>
      <c r="D740" s="1" t="s">
        <v>60</v>
      </c>
      <c r="E740" s="1">
        <v>150000033</v>
      </c>
      <c r="F740" s="1" t="s">
        <v>112</v>
      </c>
      <c r="G740" s="1" t="s">
        <v>116</v>
      </c>
      <c r="H740" s="1">
        <v>27</v>
      </c>
      <c r="I740" s="1" t="s">
        <v>143</v>
      </c>
      <c r="J740" s="1" t="s">
        <v>49</v>
      </c>
      <c r="K740" s="1">
        <v>17406001</v>
      </c>
      <c r="L740" s="1" t="s">
        <v>50</v>
      </c>
      <c r="M740" s="1" t="s">
        <v>51</v>
      </c>
      <c r="N740" s="1" t="s">
        <v>64</v>
      </c>
      <c r="O740" s="1" t="s">
        <v>65</v>
      </c>
      <c r="P740" s="1" t="s">
        <v>66</v>
      </c>
      <c r="Q740" s="1" t="s">
        <v>67</v>
      </c>
      <c r="R740" s="1" t="s">
        <v>87</v>
      </c>
      <c r="S740" s="1" t="s">
        <v>88</v>
      </c>
      <c r="T740" s="2">
        <v>43333</v>
      </c>
      <c r="U740" s="2">
        <v>43333</v>
      </c>
      <c r="V740" s="1" t="s">
        <v>52</v>
      </c>
      <c r="W740" s="3">
        <v>1</v>
      </c>
      <c r="X740" s="1" t="s">
        <v>53</v>
      </c>
      <c r="Y740" s="4">
        <v>4339035</v>
      </c>
      <c r="Z740" s="4">
        <v>-568428.62</v>
      </c>
      <c r="AA740" s="4">
        <v>0</v>
      </c>
      <c r="AB740" s="4">
        <v>0</v>
      </c>
      <c r="AC740" s="4">
        <v>0</v>
      </c>
      <c r="AD740" s="4">
        <v>4339035</v>
      </c>
      <c r="AE740" s="5">
        <v>1685</v>
      </c>
      <c r="AF740" s="1" t="s">
        <v>70</v>
      </c>
      <c r="AG740" s="1" t="s">
        <v>71</v>
      </c>
      <c r="AH740" s="1" t="s">
        <v>89</v>
      </c>
      <c r="AI740" s="1" t="s">
        <v>57</v>
      </c>
      <c r="AJ740" s="5">
        <v>10950</v>
      </c>
      <c r="AK740" s="4">
        <v>-45011</v>
      </c>
      <c r="AL740" s="4">
        <v>0</v>
      </c>
      <c r="AM740" s="4">
        <v>0</v>
      </c>
      <c r="AN740" s="4">
        <v>0</v>
      </c>
      <c r="AO740" s="4">
        <v>-613439.62</v>
      </c>
      <c r="AP740" s="4">
        <v>-613439.62</v>
      </c>
      <c r="AQ740" s="4">
        <v>0</v>
      </c>
      <c r="AR740" s="4">
        <v>3725595.38</v>
      </c>
      <c r="AS740" s="1" t="s">
        <v>52</v>
      </c>
      <c r="AT740" s="9">
        <f t="shared" si="325"/>
        <v>43333</v>
      </c>
      <c r="AU740" s="9">
        <f t="shared" si="326"/>
        <v>43313</v>
      </c>
      <c r="AV740" s="9">
        <v>44798</v>
      </c>
      <c r="AW740" s="11">
        <f t="shared" si="327"/>
        <v>4.0136986301369859</v>
      </c>
      <c r="AX740">
        <v>10</v>
      </c>
      <c r="AY740" s="12">
        <v>0.05</v>
      </c>
      <c r="AZ740">
        <f t="shared" si="328"/>
        <v>9.5000000000000001E-2</v>
      </c>
      <c r="BA740" s="13">
        <f t="shared" si="329"/>
        <v>4339035</v>
      </c>
      <c r="BB740" s="16" t="s">
        <v>593</v>
      </c>
      <c r="BC740" s="16" t="s">
        <v>593</v>
      </c>
      <c r="BD740" s="16" t="s">
        <v>593</v>
      </c>
      <c r="BE740" s="16" t="s">
        <v>593</v>
      </c>
      <c r="BF740" s="16" t="s">
        <v>593</v>
      </c>
      <c r="BG740" s="16" t="s">
        <v>593</v>
      </c>
      <c r="BH740" s="16" t="s">
        <v>593</v>
      </c>
      <c r="BI740" s="14">
        <f t="shared" si="341"/>
        <v>3725595.38</v>
      </c>
      <c r="BJ740" s="14">
        <v>0</v>
      </c>
      <c r="BK740" s="14">
        <f t="shared" si="342"/>
        <v>3725595.38</v>
      </c>
      <c r="BL740" s="52">
        <v>0</v>
      </c>
      <c r="BM740" s="15">
        <f t="shared" si="343"/>
        <v>3725595.38</v>
      </c>
    </row>
    <row r="741" spans="1:65">
      <c r="A741" s="8">
        <v>739</v>
      </c>
      <c r="B741" s="1" t="s">
        <v>44</v>
      </c>
      <c r="C741" s="1">
        <v>1500</v>
      </c>
      <c r="D741" s="1" t="s">
        <v>60</v>
      </c>
      <c r="E741" s="1">
        <v>150000034</v>
      </c>
      <c r="F741" s="1" t="s">
        <v>60</v>
      </c>
      <c r="G741" s="1" t="s">
        <v>86</v>
      </c>
      <c r="H741" s="1">
        <v>1</v>
      </c>
      <c r="I741" s="1" t="s">
        <v>52</v>
      </c>
      <c r="J741" s="1" t="s">
        <v>49</v>
      </c>
      <c r="K741" s="1">
        <v>17406001</v>
      </c>
      <c r="L741" s="1" t="s">
        <v>50</v>
      </c>
      <c r="M741" s="1" t="s">
        <v>51</v>
      </c>
      <c r="N741" s="1" t="s">
        <v>64</v>
      </c>
      <c r="O741" s="1" t="s">
        <v>65</v>
      </c>
      <c r="P741" s="1" t="s">
        <v>66</v>
      </c>
      <c r="Q741" s="1" t="s">
        <v>67</v>
      </c>
      <c r="R741" s="1" t="s">
        <v>87</v>
      </c>
      <c r="S741" s="1" t="s">
        <v>88</v>
      </c>
      <c r="T741" s="2">
        <v>43333</v>
      </c>
      <c r="U741" s="2">
        <v>43333</v>
      </c>
      <c r="V741" s="1" t="s">
        <v>52</v>
      </c>
      <c r="W741" s="3">
        <v>1</v>
      </c>
      <c r="X741" s="1" t="s">
        <v>53</v>
      </c>
      <c r="Y741" s="4">
        <v>892500</v>
      </c>
      <c r="Z741" s="4">
        <v>-116920</v>
      </c>
      <c r="AA741" s="4">
        <v>0</v>
      </c>
      <c r="AB741" s="4">
        <v>0</v>
      </c>
      <c r="AC741" s="4">
        <v>0</v>
      </c>
      <c r="AD741" s="4">
        <v>892500</v>
      </c>
      <c r="AE741" s="5">
        <v>1685</v>
      </c>
      <c r="AF741" s="1" t="s">
        <v>70</v>
      </c>
      <c r="AG741" s="1" t="s">
        <v>71</v>
      </c>
      <c r="AH741" s="1" t="s">
        <v>89</v>
      </c>
      <c r="AI741" s="1" t="s">
        <v>57</v>
      </c>
      <c r="AJ741" s="5">
        <v>10950</v>
      </c>
      <c r="AK741" s="4">
        <v>-9258</v>
      </c>
      <c r="AL741" s="4">
        <v>0</v>
      </c>
      <c r="AM741" s="4">
        <v>0</v>
      </c>
      <c r="AN741" s="4">
        <v>0</v>
      </c>
      <c r="AO741" s="4">
        <v>-126178</v>
      </c>
      <c r="AP741" s="4">
        <v>-126178</v>
      </c>
      <c r="AQ741" s="4">
        <v>0</v>
      </c>
      <c r="AR741" s="4">
        <v>766322</v>
      </c>
      <c r="AS741" s="1" t="s">
        <v>52</v>
      </c>
      <c r="AT741" s="9">
        <f t="shared" si="325"/>
        <v>43333</v>
      </c>
      <c r="AU741" s="9">
        <f t="shared" si="326"/>
        <v>43313</v>
      </c>
      <c r="AV741" s="9">
        <v>44798</v>
      </c>
      <c r="AW741" s="11">
        <f t="shared" si="327"/>
        <v>4.0136986301369859</v>
      </c>
      <c r="AX741">
        <v>10</v>
      </c>
      <c r="AY741" s="12">
        <v>0.05</v>
      </c>
      <c r="AZ741">
        <f t="shared" si="328"/>
        <v>9.5000000000000001E-2</v>
      </c>
      <c r="BA741" s="13">
        <f t="shared" si="329"/>
        <v>892500</v>
      </c>
      <c r="BB741" s="17" t="s">
        <v>1853</v>
      </c>
      <c r="BC741">
        <f>MATCH(BB741,MONTHLY_INDEX!$A:$A,0)</f>
        <v>630</v>
      </c>
      <c r="BD741">
        <f>MATCH(AU741,MONTHLY_INDEX!$1:$1,0)</f>
        <v>80</v>
      </c>
      <c r="BE741">
        <f>INDEX(MONTHLY_INDEX!$1:$1048576,Final!BC741,Final!BD741)</f>
        <v>111.6</v>
      </c>
      <c r="BF741">
        <f>MATCH($BF$1,MONTHLY_INDEX!$1:$1,0)</f>
        <v>127</v>
      </c>
      <c r="BG741">
        <f>INDEX(MONTHLY_INDEX!$1:$1048576,Final!BC741,Final!BF741)</f>
        <v>151.1</v>
      </c>
      <c r="BH741" s="23">
        <f t="shared" ref="BH741:BH758" si="344">(BG741-BE741)/BE741</f>
        <v>0.35394265232974914</v>
      </c>
      <c r="BI741" s="14">
        <f t="shared" ref="BI741:BI758" si="345">(1+BH741)*BA741</f>
        <v>1208393.817204301</v>
      </c>
      <c r="BJ741" s="14">
        <f t="shared" ref="BJ741:BJ758" si="346">BI741*AZ741*AW741</f>
        <v>460762.21783399611</v>
      </c>
      <c r="BK741" s="15">
        <f t="shared" si="330"/>
        <v>747631.59937030496</v>
      </c>
      <c r="BL741" s="52">
        <v>0</v>
      </c>
      <c r="BM741" s="15">
        <f t="shared" ref="BM741:BM758" si="347">MAX((1-BL741)*BK741,BI741*AY741)</f>
        <v>747631.59937030496</v>
      </c>
    </row>
    <row r="742" spans="1:65">
      <c r="A742" s="8">
        <v>740</v>
      </c>
      <c r="B742" s="1" t="s">
        <v>44</v>
      </c>
      <c r="C742" s="1">
        <v>1500</v>
      </c>
      <c r="D742" s="1" t="s">
        <v>60</v>
      </c>
      <c r="E742" s="1">
        <v>150000034</v>
      </c>
      <c r="F742" s="1" t="s">
        <v>60</v>
      </c>
      <c r="G742" s="1" t="s">
        <v>90</v>
      </c>
      <c r="H742" s="1">
        <v>2</v>
      </c>
      <c r="I742" s="1" t="s">
        <v>52</v>
      </c>
      <c r="J742" s="1" t="s">
        <v>49</v>
      </c>
      <c r="K742" s="1">
        <v>17406001</v>
      </c>
      <c r="L742" s="1" t="s">
        <v>50</v>
      </c>
      <c r="M742" s="1" t="s">
        <v>51</v>
      </c>
      <c r="N742" s="1" t="s">
        <v>64</v>
      </c>
      <c r="O742" s="1" t="s">
        <v>65</v>
      </c>
      <c r="P742" s="1" t="s">
        <v>66</v>
      </c>
      <c r="Q742" s="1" t="s">
        <v>67</v>
      </c>
      <c r="R742" s="1" t="s">
        <v>87</v>
      </c>
      <c r="S742" s="1" t="s">
        <v>88</v>
      </c>
      <c r="T742" s="2">
        <v>43333</v>
      </c>
      <c r="U742" s="2">
        <v>43333</v>
      </c>
      <c r="V742" s="1" t="s">
        <v>52</v>
      </c>
      <c r="W742" s="3">
        <v>1</v>
      </c>
      <c r="X742" s="1" t="s">
        <v>53</v>
      </c>
      <c r="Y742" s="4">
        <v>472500</v>
      </c>
      <c r="Z742" s="4">
        <v>-61898</v>
      </c>
      <c r="AA742" s="4">
        <v>0</v>
      </c>
      <c r="AB742" s="4">
        <v>0</v>
      </c>
      <c r="AC742" s="4">
        <v>0</v>
      </c>
      <c r="AD742" s="4">
        <v>472500</v>
      </c>
      <c r="AE742" s="5">
        <v>1685</v>
      </c>
      <c r="AF742" s="1" t="s">
        <v>70</v>
      </c>
      <c r="AG742" s="1" t="s">
        <v>71</v>
      </c>
      <c r="AH742" s="1" t="s">
        <v>89</v>
      </c>
      <c r="AI742" s="1" t="s">
        <v>57</v>
      </c>
      <c r="AJ742" s="5">
        <v>10950</v>
      </c>
      <c r="AK742" s="4">
        <v>-4901</v>
      </c>
      <c r="AL742" s="4">
        <v>0</v>
      </c>
      <c r="AM742" s="4">
        <v>0</v>
      </c>
      <c r="AN742" s="4">
        <v>0</v>
      </c>
      <c r="AO742" s="4">
        <v>-66799</v>
      </c>
      <c r="AP742" s="4">
        <v>-66799</v>
      </c>
      <c r="AQ742" s="4">
        <v>0</v>
      </c>
      <c r="AR742" s="4">
        <v>405701</v>
      </c>
      <c r="AS742" s="1" t="s">
        <v>52</v>
      </c>
      <c r="AT742" s="9">
        <f t="shared" si="325"/>
        <v>43333</v>
      </c>
      <c r="AU742" s="9">
        <f t="shared" si="326"/>
        <v>43313</v>
      </c>
      <c r="AV742" s="9">
        <v>44798</v>
      </c>
      <c r="AW742" s="11">
        <f t="shared" si="327"/>
        <v>4.0136986301369859</v>
      </c>
      <c r="AX742">
        <v>10</v>
      </c>
      <c r="AY742" s="12">
        <v>0.05</v>
      </c>
      <c r="AZ742">
        <f t="shared" si="328"/>
        <v>9.5000000000000001E-2</v>
      </c>
      <c r="BA742" s="13">
        <f t="shared" si="329"/>
        <v>472500</v>
      </c>
      <c r="BB742" s="17" t="s">
        <v>2189</v>
      </c>
      <c r="BC742">
        <f>MATCH(BB742,MONTHLY_INDEX!$A:$A,0)</f>
        <v>798</v>
      </c>
      <c r="BD742">
        <f>MATCH(AU742,MONTHLY_INDEX!$1:$1,0)</f>
        <v>80</v>
      </c>
      <c r="BE742">
        <f>INDEX(MONTHLY_INDEX!$1:$1048576,Final!BC742,Final!BD742)</f>
        <v>96</v>
      </c>
      <c r="BF742">
        <f>MATCH($BF$1,MONTHLY_INDEX!$1:$1,0)</f>
        <v>127</v>
      </c>
      <c r="BG742">
        <f>INDEX(MONTHLY_INDEX!$1:$1048576,Final!BC742,Final!BF742)</f>
        <v>95.3</v>
      </c>
      <c r="BH742" s="23">
        <f t="shared" si="344"/>
        <v>-7.2916666666666963E-3</v>
      </c>
      <c r="BI742" s="14">
        <f t="shared" si="345"/>
        <v>469054.6875</v>
      </c>
      <c r="BJ742" s="14">
        <f t="shared" si="346"/>
        <v>178851.19488441778</v>
      </c>
      <c r="BK742" s="15">
        <f t="shared" si="330"/>
        <v>290203.49261558219</v>
      </c>
      <c r="BL742" s="52">
        <v>0</v>
      </c>
      <c r="BM742" s="15">
        <f t="shared" si="347"/>
        <v>290203.49261558219</v>
      </c>
    </row>
    <row r="743" spans="1:65">
      <c r="A743" s="8">
        <v>741</v>
      </c>
      <c r="B743" s="1" t="s">
        <v>44</v>
      </c>
      <c r="C743" s="1">
        <v>1500</v>
      </c>
      <c r="D743" s="1" t="s">
        <v>60</v>
      </c>
      <c r="E743" s="1">
        <v>150000034</v>
      </c>
      <c r="F743" s="1" t="s">
        <v>60</v>
      </c>
      <c r="G743" s="1" t="s">
        <v>91</v>
      </c>
      <c r="H743" s="1">
        <v>3</v>
      </c>
      <c r="I743" s="1" t="s">
        <v>52</v>
      </c>
      <c r="J743" s="1" t="s">
        <v>49</v>
      </c>
      <c r="K743" s="1">
        <v>17406001</v>
      </c>
      <c r="L743" s="1" t="s">
        <v>50</v>
      </c>
      <c r="M743" s="1" t="s">
        <v>51</v>
      </c>
      <c r="N743" s="1" t="s">
        <v>64</v>
      </c>
      <c r="O743" s="1" t="s">
        <v>65</v>
      </c>
      <c r="P743" s="1" t="s">
        <v>66</v>
      </c>
      <c r="Q743" s="1" t="s">
        <v>67</v>
      </c>
      <c r="R743" s="1" t="s">
        <v>87</v>
      </c>
      <c r="S743" s="1" t="s">
        <v>88</v>
      </c>
      <c r="T743" s="2">
        <v>43333</v>
      </c>
      <c r="U743" s="2">
        <v>43333</v>
      </c>
      <c r="V743" s="1" t="s">
        <v>52</v>
      </c>
      <c r="W743" s="3">
        <v>1</v>
      </c>
      <c r="X743" s="1" t="s">
        <v>53</v>
      </c>
      <c r="Y743" s="4">
        <v>637760</v>
      </c>
      <c r="Z743" s="4">
        <v>-83547</v>
      </c>
      <c r="AA743" s="4">
        <v>0</v>
      </c>
      <c r="AB743" s="4">
        <v>0</v>
      </c>
      <c r="AC743" s="4">
        <v>0</v>
      </c>
      <c r="AD743" s="4">
        <v>637760</v>
      </c>
      <c r="AE743" s="5">
        <v>1685</v>
      </c>
      <c r="AF743" s="1" t="s">
        <v>70</v>
      </c>
      <c r="AG743" s="1" t="s">
        <v>71</v>
      </c>
      <c r="AH743" s="1" t="s">
        <v>89</v>
      </c>
      <c r="AI743" s="1" t="s">
        <v>57</v>
      </c>
      <c r="AJ743" s="5">
        <v>10950</v>
      </c>
      <c r="AK743" s="4">
        <v>-6616</v>
      </c>
      <c r="AL743" s="4">
        <v>0</v>
      </c>
      <c r="AM743" s="4">
        <v>0</v>
      </c>
      <c r="AN743" s="4">
        <v>0</v>
      </c>
      <c r="AO743" s="4">
        <v>-90163</v>
      </c>
      <c r="AP743" s="4">
        <v>-90163</v>
      </c>
      <c r="AQ743" s="4">
        <v>0</v>
      </c>
      <c r="AR743" s="4">
        <v>547597</v>
      </c>
      <c r="AS743" s="1" t="s">
        <v>52</v>
      </c>
      <c r="AT743" s="9">
        <f t="shared" si="325"/>
        <v>43333</v>
      </c>
      <c r="AU743" s="9">
        <f t="shared" si="326"/>
        <v>43313</v>
      </c>
      <c r="AV743" s="9">
        <v>44798</v>
      </c>
      <c r="AW743" s="11">
        <f t="shared" si="327"/>
        <v>4.0136986301369859</v>
      </c>
      <c r="AX743">
        <v>10</v>
      </c>
      <c r="AY743" s="12">
        <v>0.05</v>
      </c>
      <c r="AZ743">
        <f t="shared" si="328"/>
        <v>9.5000000000000001E-2</v>
      </c>
      <c r="BA743" s="13">
        <f t="shared" si="329"/>
        <v>637760</v>
      </c>
      <c r="BB743" s="17" t="s">
        <v>2189</v>
      </c>
      <c r="BC743">
        <f>MATCH(BB743,MONTHLY_INDEX!$A:$A,0)</f>
        <v>798</v>
      </c>
      <c r="BD743">
        <f>MATCH(AU743,MONTHLY_INDEX!$1:$1,0)</f>
        <v>80</v>
      </c>
      <c r="BE743">
        <f>INDEX(MONTHLY_INDEX!$1:$1048576,Final!BC743,Final!BD743)</f>
        <v>96</v>
      </c>
      <c r="BF743">
        <f>MATCH($BF$1,MONTHLY_INDEX!$1:$1,0)</f>
        <v>127</v>
      </c>
      <c r="BG743">
        <f>INDEX(MONTHLY_INDEX!$1:$1048576,Final!BC743,Final!BF743)</f>
        <v>95.3</v>
      </c>
      <c r="BH743" s="23">
        <f t="shared" si="344"/>
        <v>-7.2916666666666963E-3</v>
      </c>
      <c r="BI743" s="14">
        <f t="shared" si="345"/>
        <v>633109.66666666663</v>
      </c>
      <c r="BJ743" s="14">
        <f t="shared" si="346"/>
        <v>241405.58317351594</v>
      </c>
      <c r="BK743" s="15">
        <f t="shared" si="330"/>
        <v>391704.08349315065</v>
      </c>
      <c r="BL743" s="52">
        <v>0</v>
      </c>
      <c r="BM743" s="15">
        <f t="shared" si="347"/>
        <v>391704.08349315065</v>
      </c>
    </row>
    <row r="744" spans="1:65">
      <c r="A744" s="8">
        <v>742</v>
      </c>
      <c r="B744" s="1" t="s">
        <v>44</v>
      </c>
      <c r="C744" s="1">
        <v>1500</v>
      </c>
      <c r="D744" s="1" t="s">
        <v>60</v>
      </c>
      <c r="E744" s="1">
        <v>150000034</v>
      </c>
      <c r="F744" s="1" t="s">
        <v>60</v>
      </c>
      <c r="G744" s="1" t="s">
        <v>92</v>
      </c>
      <c r="H744" s="1">
        <v>4</v>
      </c>
      <c r="I744" s="1" t="s">
        <v>52</v>
      </c>
      <c r="J744" s="1" t="s">
        <v>49</v>
      </c>
      <c r="K744" s="1">
        <v>17406001</v>
      </c>
      <c r="L744" s="1" t="s">
        <v>50</v>
      </c>
      <c r="M744" s="1" t="s">
        <v>51</v>
      </c>
      <c r="N744" s="1" t="s">
        <v>64</v>
      </c>
      <c r="O744" s="1" t="s">
        <v>65</v>
      </c>
      <c r="P744" s="1" t="s">
        <v>66</v>
      </c>
      <c r="Q744" s="1" t="s">
        <v>67</v>
      </c>
      <c r="R744" s="1" t="s">
        <v>87</v>
      </c>
      <c r="S744" s="1" t="s">
        <v>88</v>
      </c>
      <c r="T744" s="2">
        <v>43333</v>
      </c>
      <c r="U744" s="2">
        <v>43333</v>
      </c>
      <c r="V744" s="1" t="s">
        <v>52</v>
      </c>
      <c r="W744" s="3">
        <v>1</v>
      </c>
      <c r="X744" s="1" t="s">
        <v>53</v>
      </c>
      <c r="Y744" s="4">
        <v>21044329</v>
      </c>
      <c r="Z744" s="4">
        <v>-2756887</v>
      </c>
      <c r="AA744" s="4">
        <v>0</v>
      </c>
      <c r="AB744" s="4">
        <v>0</v>
      </c>
      <c r="AC744" s="4">
        <v>0</v>
      </c>
      <c r="AD744" s="4">
        <v>21044329</v>
      </c>
      <c r="AE744" s="5">
        <v>1685</v>
      </c>
      <c r="AF744" s="1" t="s">
        <v>70</v>
      </c>
      <c r="AG744" s="1" t="s">
        <v>71</v>
      </c>
      <c r="AH744" s="1" t="s">
        <v>89</v>
      </c>
      <c r="AI744" s="1" t="s">
        <v>57</v>
      </c>
      <c r="AJ744" s="5">
        <v>10950</v>
      </c>
      <c r="AK744" s="4">
        <v>-218303</v>
      </c>
      <c r="AL744" s="4">
        <v>0</v>
      </c>
      <c r="AM744" s="4">
        <v>0</v>
      </c>
      <c r="AN744" s="4">
        <v>0</v>
      </c>
      <c r="AO744" s="4">
        <v>-2975190</v>
      </c>
      <c r="AP744" s="4">
        <v>-2975190</v>
      </c>
      <c r="AQ744" s="4">
        <v>0</v>
      </c>
      <c r="AR744" s="4">
        <v>18069139</v>
      </c>
      <c r="AS744" s="1" t="s">
        <v>52</v>
      </c>
      <c r="AT744" s="9">
        <f t="shared" si="325"/>
        <v>43333</v>
      </c>
      <c r="AU744" s="9">
        <f t="shared" si="326"/>
        <v>43313</v>
      </c>
      <c r="AV744" s="9">
        <v>44798</v>
      </c>
      <c r="AW744" s="11">
        <f t="shared" si="327"/>
        <v>4.0136986301369859</v>
      </c>
      <c r="AX744">
        <v>25</v>
      </c>
      <c r="AY744" s="12">
        <v>0.05</v>
      </c>
      <c r="AZ744">
        <f t="shared" si="328"/>
        <v>3.7999999999999999E-2</v>
      </c>
      <c r="BA744" s="13">
        <f t="shared" si="329"/>
        <v>21044329</v>
      </c>
      <c r="BB744" s="17" t="s">
        <v>2189</v>
      </c>
      <c r="BC744">
        <f>MATCH(BB744,MONTHLY_INDEX!$A:$A,0)</f>
        <v>798</v>
      </c>
      <c r="BD744">
        <f>MATCH(AU744,MONTHLY_INDEX!$1:$1,0)</f>
        <v>80</v>
      </c>
      <c r="BE744">
        <f>INDEX(MONTHLY_INDEX!$1:$1048576,Final!BC744,Final!BD744)</f>
        <v>96</v>
      </c>
      <c r="BF744">
        <f>MATCH($BF$1,MONTHLY_INDEX!$1:$1,0)</f>
        <v>127</v>
      </c>
      <c r="BG744">
        <f>INDEX(MONTHLY_INDEX!$1:$1048576,Final!BC744,Final!BF744)</f>
        <v>95.3</v>
      </c>
      <c r="BH744" s="23">
        <f t="shared" si="344"/>
        <v>-7.2916666666666963E-3</v>
      </c>
      <c r="BI744" s="14">
        <f t="shared" si="345"/>
        <v>20890880.767708331</v>
      </c>
      <c r="BJ744" s="14">
        <f t="shared" si="346"/>
        <v>3186288.5817488292</v>
      </c>
      <c r="BK744" s="15">
        <f t="shared" si="330"/>
        <v>17704592.185959503</v>
      </c>
      <c r="BL744" s="52">
        <v>0</v>
      </c>
      <c r="BM744" s="15">
        <f t="shared" si="347"/>
        <v>17704592.185959503</v>
      </c>
    </row>
    <row r="745" spans="1:65">
      <c r="A745" s="8">
        <v>743</v>
      </c>
      <c r="B745" s="1" t="s">
        <v>44</v>
      </c>
      <c r="C745" s="1">
        <v>1500</v>
      </c>
      <c r="D745" s="1" t="s">
        <v>60</v>
      </c>
      <c r="E745" s="1">
        <v>150000034</v>
      </c>
      <c r="F745" s="1" t="s">
        <v>60</v>
      </c>
      <c r="G745" s="1" t="s">
        <v>93</v>
      </c>
      <c r="H745" s="1">
        <v>5</v>
      </c>
      <c r="I745" s="1" t="s">
        <v>52</v>
      </c>
      <c r="J745" s="1" t="s">
        <v>49</v>
      </c>
      <c r="K745" s="1">
        <v>17406001</v>
      </c>
      <c r="L745" s="1" t="s">
        <v>50</v>
      </c>
      <c r="M745" s="1" t="s">
        <v>51</v>
      </c>
      <c r="N745" s="1" t="s">
        <v>64</v>
      </c>
      <c r="O745" s="1" t="s">
        <v>65</v>
      </c>
      <c r="P745" s="1" t="s">
        <v>66</v>
      </c>
      <c r="Q745" s="1" t="s">
        <v>67</v>
      </c>
      <c r="R745" s="1" t="s">
        <v>87</v>
      </c>
      <c r="S745" s="1" t="s">
        <v>88</v>
      </c>
      <c r="T745" s="2">
        <v>43333</v>
      </c>
      <c r="U745" s="2">
        <v>43333</v>
      </c>
      <c r="V745" s="1" t="s">
        <v>52</v>
      </c>
      <c r="W745" s="3">
        <v>1</v>
      </c>
      <c r="X745" s="1" t="s">
        <v>53</v>
      </c>
      <c r="Y745" s="4">
        <v>969266</v>
      </c>
      <c r="Z745" s="4">
        <v>-126976</v>
      </c>
      <c r="AA745" s="4">
        <v>0</v>
      </c>
      <c r="AB745" s="4">
        <v>0</v>
      </c>
      <c r="AC745" s="4">
        <v>0</v>
      </c>
      <c r="AD745" s="4">
        <v>969266</v>
      </c>
      <c r="AE745" s="5">
        <v>1685</v>
      </c>
      <c r="AF745" s="1" t="s">
        <v>70</v>
      </c>
      <c r="AG745" s="1" t="s">
        <v>71</v>
      </c>
      <c r="AH745" s="1" t="s">
        <v>89</v>
      </c>
      <c r="AI745" s="1" t="s">
        <v>57</v>
      </c>
      <c r="AJ745" s="5">
        <v>10950</v>
      </c>
      <c r="AK745" s="4">
        <v>-10055</v>
      </c>
      <c r="AL745" s="4">
        <v>0</v>
      </c>
      <c r="AM745" s="4">
        <v>0</v>
      </c>
      <c r="AN745" s="4">
        <v>0</v>
      </c>
      <c r="AO745" s="4">
        <v>-137031</v>
      </c>
      <c r="AP745" s="4">
        <v>-137031</v>
      </c>
      <c r="AQ745" s="4">
        <v>0</v>
      </c>
      <c r="AR745" s="4">
        <v>832235</v>
      </c>
      <c r="AS745" s="1" t="s">
        <v>52</v>
      </c>
      <c r="AT745" s="9">
        <f t="shared" si="325"/>
        <v>43333</v>
      </c>
      <c r="AU745" s="9">
        <f t="shared" si="326"/>
        <v>43313</v>
      </c>
      <c r="AV745" s="9">
        <v>44798</v>
      </c>
      <c r="AW745" s="11">
        <f t="shared" si="327"/>
        <v>4.0136986301369859</v>
      </c>
      <c r="AX745">
        <v>25</v>
      </c>
      <c r="AY745" s="12">
        <v>0.05</v>
      </c>
      <c r="AZ745">
        <f t="shared" si="328"/>
        <v>3.7999999999999999E-2</v>
      </c>
      <c r="BA745" s="13">
        <f t="shared" si="329"/>
        <v>969266</v>
      </c>
      <c r="BB745" s="17" t="s">
        <v>2083</v>
      </c>
      <c r="BC745">
        <f>MATCH(BB745,MONTHLY_INDEX!$A:$A,0)</f>
        <v>745</v>
      </c>
      <c r="BD745">
        <f>MATCH(AU745,MONTHLY_INDEX!$1:$1,0)</f>
        <v>80</v>
      </c>
      <c r="BE745">
        <f>INDEX(MONTHLY_INDEX!$1:$1048576,Final!BC745,Final!BD745)</f>
        <v>106.4</v>
      </c>
      <c r="BF745">
        <f>MATCH($BF$1,MONTHLY_INDEX!$1:$1,0)</f>
        <v>127</v>
      </c>
      <c r="BG745">
        <f>INDEX(MONTHLY_INDEX!$1:$1048576,Final!BC745,Final!BF745)</f>
        <v>115.4</v>
      </c>
      <c r="BH745" s="23">
        <f t="shared" si="344"/>
        <v>8.4586466165413529E-2</v>
      </c>
      <c r="BI745" s="14">
        <f t="shared" si="345"/>
        <v>1051252.7857142857</v>
      </c>
      <c r="BJ745" s="14">
        <f t="shared" si="346"/>
        <v>160337.65090606653</v>
      </c>
      <c r="BK745" s="15">
        <f t="shared" si="330"/>
        <v>890915.13480821915</v>
      </c>
      <c r="BL745" s="52">
        <v>0</v>
      </c>
      <c r="BM745" s="15">
        <f t="shared" si="347"/>
        <v>890915.13480821915</v>
      </c>
    </row>
    <row r="746" spans="1:65">
      <c r="A746" s="8">
        <v>744</v>
      </c>
      <c r="B746" s="1" t="s">
        <v>44</v>
      </c>
      <c r="C746" s="1">
        <v>1500</v>
      </c>
      <c r="D746" s="1" t="s">
        <v>60</v>
      </c>
      <c r="E746" s="1">
        <v>150000034</v>
      </c>
      <c r="F746" s="1" t="s">
        <v>60</v>
      </c>
      <c r="G746" s="1" t="s">
        <v>94</v>
      </c>
      <c r="H746" s="1">
        <v>6</v>
      </c>
      <c r="I746" s="1" t="s">
        <v>52</v>
      </c>
      <c r="J746" s="1" t="s">
        <v>49</v>
      </c>
      <c r="K746" s="1">
        <v>17406001</v>
      </c>
      <c r="L746" s="1" t="s">
        <v>50</v>
      </c>
      <c r="M746" s="1" t="s">
        <v>51</v>
      </c>
      <c r="N746" s="1" t="s">
        <v>64</v>
      </c>
      <c r="O746" s="1" t="s">
        <v>65</v>
      </c>
      <c r="P746" s="1" t="s">
        <v>66</v>
      </c>
      <c r="Q746" s="1" t="s">
        <v>67</v>
      </c>
      <c r="R746" s="1" t="s">
        <v>87</v>
      </c>
      <c r="S746" s="1" t="s">
        <v>88</v>
      </c>
      <c r="T746" s="2">
        <v>43333</v>
      </c>
      <c r="U746" s="2">
        <v>43333</v>
      </c>
      <c r="V746" s="1" t="s">
        <v>52</v>
      </c>
      <c r="W746" s="3">
        <v>1</v>
      </c>
      <c r="X746" s="1" t="s">
        <v>53</v>
      </c>
      <c r="Y746" s="4">
        <v>735000</v>
      </c>
      <c r="Z746" s="4">
        <v>-96287</v>
      </c>
      <c r="AA746" s="4">
        <v>0</v>
      </c>
      <c r="AB746" s="4">
        <v>0</v>
      </c>
      <c r="AC746" s="4">
        <v>0</v>
      </c>
      <c r="AD746" s="4">
        <v>735000</v>
      </c>
      <c r="AE746" s="5">
        <v>1685</v>
      </c>
      <c r="AF746" s="1" t="s">
        <v>70</v>
      </c>
      <c r="AG746" s="1" t="s">
        <v>71</v>
      </c>
      <c r="AH746" s="1" t="s">
        <v>89</v>
      </c>
      <c r="AI746" s="1" t="s">
        <v>57</v>
      </c>
      <c r="AJ746" s="5">
        <v>10950</v>
      </c>
      <c r="AK746" s="4">
        <v>-7625</v>
      </c>
      <c r="AL746" s="4">
        <v>0</v>
      </c>
      <c r="AM746" s="4">
        <v>0</v>
      </c>
      <c r="AN746" s="4">
        <v>0</v>
      </c>
      <c r="AO746" s="4">
        <v>-103912</v>
      </c>
      <c r="AP746" s="4">
        <v>-103912</v>
      </c>
      <c r="AQ746" s="4">
        <v>0</v>
      </c>
      <c r="AR746" s="4">
        <v>631088</v>
      </c>
      <c r="AS746" s="1" t="s">
        <v>52</v>
      </c>
      <c r="AT746" s="9">
        <f t="shared" si="325"/>
        <v>43333</v>
      </c>
      <c r="AU746" s="9">
        <f t="shared" si="326"/>
        <v>43313</v>
      </c>
      <c r="AV746" s="9">
        <v>44798</v>
      </c>
      <c r="AW746" s="11">
        <f t="shared" si="327"/>
        <v>4.0136986301369859</v>
      </c>
      <c r="AX746">
        <v>10</v>
      </c>
      <c r="AY746" s="12">
        <v>0.05</v>
      </c>
      <c r="AZ746">
        <f t="shared" si="328"/>
        <v>9.5000000000000001E-2</v>
      </c>
      <c r="BA746" s="13">
        <f t="shared" si="329"/>
        <v>735000</v>
      </c>
      <c r="BB746" s="17" t="s">
        <v>1853</v>
      </c>
      <c r="BC746">
        <f>MATCH(BB746,MONTHLY_INDEX!$A:$A,0)</f>
        <v>630</v>
      </c>
      <c r="BD746">
        <f>MATCH(AU746,MONTHLY_INDEX!$1:$1,0)</f>
        <v>80</v>
      </c>
      <c r="BE746">
        <f>INDEX(MONTHLY_INDEX!$1:$1048576,Final!BC746,Final!BD746)</f>
        <v>111.6</v>
      </c>
      <c r="BF746">
        <f>MATCH($BF$1,MONTHLY_INDEX!$1:$1,0)</f>
        <v>127</v>
      </c>
      <c r="BG746">
        <f>INDEX(MONTHLY_INDEX!$1:$1048576,Final!BC746,Final!BF746)</f>
        <v>151.1</v>
      </c>
      <c r="BH746" s="23">
        <f t="shared" si="344"/>
        <v>0.35394265232974914</v>
      </c>
      <c r="BI746" s="14">
        <f t="shared" si="345"/>
        <v>995147.84946236562</v>
      </c>
      <c r="BJ746" s="14">
        <f t="shared" si="346"/>
        <v>379451.2382162321</v>
      </c>
      <c r="BK746" s="15">
        <f t="shared" si="330"/>
        <v>615696.61124613346</v>
      </c>
      <c r="BL746" s="52">
        <v>0</v>
      </c>
      <c r="BM746" s="15">
        <f t="shared" si="347"/>
        <v>615696.61124613346</v>
      </c>
    </row>
    <row r="747" spans="1:65">
      <c r="A747" s="8">
        <v>745</v>
      </c>
      <c r="B747" s="1" t="s">
        <v>44</v>
      </c>
      <c r="C747" s="1">
        <v>1500</v>
      </c>
      <c r="D747" s="1" t="s">
        <v>60</v>
      </c>
      <c r="E747" s="1">
        <v>150000034</v>
      </c>
      <c r="F747" s="1" t="s">
        <v>60</v>
      </c>
      <c r="G747" s="1" t="s">
        <v>95</v>
      </c>
      <c r="H747" s="1">
        <v>7</v>
      </c>
      <c r="I747" s="1" t="s">
        <v>52</v>
      </c>
      <c r="J747" s="1" t="s">
        <v>49</v>
      </c>
      <c r="K747" s="1">
        <v>17406001</v>
      </c>
      <c r="L747" s="1" t="s">
        <v>50</v>
      </c>
      <c r="M747" s="1" t="s">
        <v>51</v>
      </c>
      <c r="N747" s="1" t="s">
        <v>64</v>
      </c>
      <c r="O747" s="1" t="s">
        <v>65</v>
      </c>
      <c r="P747" s="1" t="s">
        <v>66</v>
      </c>
      <c r="Q747" s="1" t="s">
        <v>67</v>
      </c>
      <c r="R747" s="1" t="s">
        <v>87</v>
      </c>
      <c r="S747" s="1" t="s">
        <v>88</v>
      </c>
      <c r="T747" s="2">
        <v>43333</v>
      </c>
      <c r="U747" s="2">
        <v>43333</v>
      </c>
      <c r="V747" s="1" t="s">
        <v>52</v>
      </c>
      <c r="W747" s="3">
        <v>1</v>
      </c>
      <c r="X747" s="1" t="s">
        <v>53</v>
      </c>
      <c r="Y747" s="4">
        <v>126000</v>
      </c>
      <c r="Z747" s="4">
        <v>-16506</v>
      </c>
      <c r="AA747" s="4">
        <v>0</v>
      </c>
      <c r="AB747" s="4">
        <v>0</v>
      </c>
      <c r="AC747" s="4">
        <v>0</v>
      </c>
      <c r="AD747" s="4">
        <v>126000</v>
      </c>
      <c r="AE747" s="5">
        <v>1685</v>
      </c>
      <c r="AF747" s="1" t="s">
        <v>70</v>
      </c>
      <c r="AG747" s="1" t="s">
        <v>71</v>
      </c>
      <c r="AH747" s="1" t="s">
        <v>89</v>
      </c>
      <c r="AI747" s="1" t="s">
        <v>57</v>
      </c>
      <c r="AJ747" s="5">
        <v>10950</v>
      </c>
      <c r="AK747" s="4">
        <v>-1307</v>
      </c>
      <c r="AL747" s="4">
        <v>0</v>
      </c>
      <c r="AM747" s="4">
        <v>0</v>
      </c>
      <c r="AN747" s="4">
        <v>0</v>
      </c>
      <c r="AO747" s="4">
        <v>-17813</v>
      </c>
      <c r="AP747" s="4">
        <v>-17813</v>
      </c>
      <c r="AQ747" s="4">
        <v>0</v>
      </c>
      <c r="AR747" s="4">
        <v>108187</v>
      </c>
      <c r="AS747" s="1" t="s">
        <v>52</v>
      </c>
      <c r="AT747" s="9">
        <f t="shared" si="325"/>
        <v>43333</v>
      </c>
      <c r="AU747" s="9">
        <f t="shared" si="326"/>
        <v>43313</v>
      </c>
      <c r="AV747" s="9">
        <v>44798</v>
      </c>
      <c r="AW747" s="11">
        <f t="shared" si="327"/>
        <v>4.0136986301369859</v>
      </c>
      <c r="AX747">
        <v>25</v>
      </c>
      <c r="AY747" s="12">
        <v>0.05</v>
      </c>
      <c r="AZ747">
        <f t="shared" si="328"/>
        <v>3.7999999999999999E-2</v>
      </c>
      <c r="BA747" s="13">
        <f t="shared" si="329"/>
        <v>126000</v>
      </c>
      <c r="BB747" s="17" t="s">
        <v>2189</v>
      </c>
      <c r="BC747">
        <f>MATCH(BB747,MONTHLY_INDEX!$A:$A,0)</f>
        <v>798</v>
      </c>
      <c r="BD747">
        <f>MATCH(AU747,MONTHLY_INDEX!$1:$1,0)</f>
        <v>80</v>
      </c>
      <c r="BE747">
        <f>INDEX(MONTHLY_INDEX!$1:$1048576,Final!BC747,Final!BD747)</f>
        <v>96</v>
      </c>
      <c r="BF747">
        <f>MATCH($BF$1,MONTHLY_INDEX!$1:$1,0)</f>
        <v>127</v>
      </c>
      <c r="BG747">
        <f>INDEX(MONTHLY_INDEX!$1:$1048576,Final!BC747,Final!BF747)</f>
        <v>95.3</v>
      </c>
      <c r="BH747" s="23">
        <f t="shared" si="344"/>
        <v>-7.2916666666666963E-3</v>
      </c>
      <c r="BI747" s="14">
        <f t="shared" si="345"/>
        <v>125081.25</v>
      </c>
      <c r="BJ747" s="14">
        <f t="shared" si="346"/>
        <v>19077.460787671229</v>
      </c>
      <c r="BK747" s="15">
        <f t="shared" si="330"/>
        <v>106003.78921232877</v>
      </c>
      <c r="BL747" s="52">
        <v>0</v>
      </c>
      <c r="BM747" s="15">
        <f t="shared" si="347"/>
        <v>106003.78921232877</v>
      </c>
    </row>
    <row r="748" spans="1:65">
      <c r="A748" s="8">
        <v>746</v>
      </c>
      <c r="B748" s="1" t="s">
        <v>44</v>
      </c>
      <c r="C748" s="1">
        <v>1500</v>
      </c>
      <c r="D748" s="1" t="s">
        <v>60</v>
      </c>
      <c r="E748" s="1">
        <v>150000034</v>
      </c>
      <c r="F748" s="1" t="s">
        <v>60</v>
      </c>
      <c r="G748" s="1" t="s">
        <v>96</v>
      </c>
      <c r="H748" s="1">
        <v>8</v>
      </c>
      <c r="I748" s="1" t="s">
        <v>52</v>
      </c>
      <c r="J748" s="1" t="s">
        <v>49</v>
      </c>
      <c r="K748" s="1">
        <v>17406001</v>
      </c>
      <c r="L748" s="1" t="s">
        <v>50</v>
      </c>
      <c r="M748" s="1" t="s">
        <v>51</v>
      </c>
      <c r="N748" s="1" t="s">
        <v>64</v>
      </c>
      <c r="O748" s="1" t="s">
        <v>65</v>
      </c>
      <c r="P748" s="1" t="s">
        <v>66</v>
      </c>
      <c r="Q748" s="1" t="s">
        <v>67</v>
      </c>
      <c r="R748" s="1" t="s">
        <v>87</v>
      </c>
      <c r="S748" s="1" t="s">
        <v>88</v>
      </c>
      <c r="T748" s="2">
        <v>43333</v>
      </c>
      <c r="U748" s="2">
        <v>43333</v>
      </c>
      <c r="V748" s="1" t="s">
        <v>52</v>
      </c>
      <c r="W748" s="3">
        <v>1</v>
      </c>
      <c r="X748" s="1" t="s">
        <v>53</v>
      </c>
      <c r="Y748" s="4">
        <v>29327302</v>
      </c>
      <c r="Z748" s="4">
        <v>-3841988</v>
      </c>
      <c r="AA748" s="4">
        <v>0</v>
      </c>
      <c r="AB748" s="4">
        <v>0</v>
      </c>
      <c r="AC748" s="4">
        <v>0</v>
      </c>
      <c r="AD748" s="4">
        <v>29327302</v>
      </c>
      <c r="AE748" s="5">
        <v>1685</v>
      </c>
      <c r="AF748" s="1" t="s">
        <v>70</v>
      </c>
      <c r="AG748" s="1" t="s">
        <v>71</v>
      </c>
      <c r="AH748" s="1" t="s">
        <v>89</v>
      </c>
      <c r="AI748" s="1" t="s">
        <v>57</v>
      </c>
      <c r="AJ748" s="5">
        <v>10950</v>
      </c>
      <c r="AK748" s="4">
        <v>-304227</v>
      </c>
      <c r="AL748" s="4">
        <v>0</v>
      </c>
      <c r="AM748" s="4">
        <v>0</v>
      </c>
      <c r="AN748" s="4">
        <v>0</v>
      </c>
      <c r="AO748" s="4">
        <v>-4146215</v>
      </c>
      <c r="AP748" s="4">
        <v>-4146215</v>
      </c>
      <c r="AQ748" s="4">
        <v>0</v>
      </c>
      <c r="AR748" s="4">
        <v>25181087</v>
      </c>
      <c r="AS748" s="1" t="s">
        <v>52</v>
      </c>
      <c r="AT748" s="9">
        <f t="shared" si="325"/>
        <v>43333</v>
      </c>
      <c r="AU748" s="9">
        <f t="shared" si="326"/>
        <v>43313</v>
      </c>
      <c r="AV748" s="9">
        <v>44798</v>
      </c>
      <c r="AW748" s="11">
        <f t="shared" si="327"/>
        <v>4.0136986301369859</v>
      </c>
      <c r="AX748">
        <v>25</v>
      </c>
      <c r="AY748" s="12">
        <v>0.05</v>
      </c>
      <c r="AZ748">
        <f t="shared" si="328"/>
        <v>3.7999999999999999E-2</v>
      </c>
      <c r="BA748" s="13">
        <f t="shared" si="329"/>
        <v>29327302</v>
      </c>
      <c r="BB748" s="17" t="s">
        <v>2189</v>
      </c>
      <c r="BC748">
        <f>MATCH(BB748,MONTHLY_INDEX!$A:$A,0)</f>
        <v>798</v>
      </c>
      <c r="BD748">
        <f>MATCH(AU748,MONTHLY_INDEX!$1:$1,0)</f>
        <v>80</v>
      </c>
      <c r="BE748">
        <f>INDEX(MONTHLY_INDEX!$1:$1048576,Final!BC748,Final!BD748)</f>
        <v>96</v>
      </c>
      <c r="BF748">
        <f>MATCH($BF$1,MONTHLY_INDEX!$1:$1,0)</f>
        <v>127</v>
      </c>
      <c r="BG748">
        <f>INDEX(MONTHLY_INDEX!$1:$1048576,Final!BC748,Final!BF748)</f>
        <v>95.3</v>
      </c>
      <c r="BH748" s="23">
        <f t="shared" si="344"/>
        <v>-7.2916666666666963E-3</v>
      </c>
      <c r="BI748" s="14">
        <f t="shared" si="345"/>
        <v>29113457.089583334</v>
      </c>
      <c r="BJ748" s="14">
        <f t="shared" si="346"/>
        <v>4440400.4278824767</v>
      </c>
      <c r="BK748" s="15">
        <f t="shared" si="330"/>
        <v>24673056.661700856</v>
      </c>
      <c r="BL748" s="52">
        <v>0</v>
      </c>
      <c r="BM748" s="15">
        <f t="shared" si="347"/>
        <v>24673056.661700856</v>
      </c>
    </row>
    <row r="749" spans="1:65">
      <c r="A749" s="8">
        <v>747</v>
      </c>
      <c r="B749" s="1" t="s">
        <v>44</v>
      </c>
      <c r="C749" s="1">
        <v>1500</v>
      </c>
      <c r="D749" s="1" t="s">
        <v>60</v>
      </c>
      <c r="E749" s="1">
        <v>150000034</v>
      </c>
      <c r="F749" s="1" t="s">
        <v>60</v>
      </c>
      <c r="G749" s="1" t="s">
        <v>97</v>
      </c>
      <c r="H749" s="1">
        <v>9</v>
      </c>
      <c r="I749" s="1" t="s">
        <v>52</v>
      </c>
      <c r="J749" s="1" t="s">
        <v>49</v>
      </c>
      <c r="K749" s="1">
        <v>17406001</v>
      </c>
      <c r="L749" s="1" t="s">
        <v>50</v>
      </c>
      <c r="M749" s="1" t="s">
        <v>51</v>
      </c>
      <c r="N749" s="1" t="s">
        <v>64</v>
      </c>
      <c r="O749" s="1" t="s">
        <v>65</v>
      </c>
      <c r="P749" s="1" t="s">
        <v>66</v>
      </c>
      <c r="Q749" s="1" t="s">
        <v>67</v>
      </c>
      <c r="R749" s="1" t="s">
        <v>87</v>
      </c>
      <c r="S749" s="1" t="s">
        <v>88</v>
      </c>
      <c r="T749" s="2">
        <v>43333</v>
      </c>
      <c r="U749" s="2">
        <v>43333</v>
      </c>
      <c r="V749" s="1" t="s">
        <v>52</v>
      </c>
      <c r="W749" s="3">
        <v>1</v>
      </c>
      <c r="X749" s="1" t="s">
        <v>53</v>
      </c>
      <c r="Y749" s="4">
        <v>1517250</v>
      </c>
      <c r="Z749" s="4">
        <v>-198765</v>
      </c>
      <c r="AA749" s="4">
        <v>0</v>
      </c>
      <c r="AB749" s="4">
        <v>0</v>
      </c>
      <c r="AC749" s="4">
        <v>0</v>
      </c>
      <c r="AD749" s="4">
        <v>1517250</v>
      </c>
      <c r="AE749" s="5">
        <v>1685</v>
      </c>
      <c r="AF749" s="1" t="s">
        <v>70</v>
      </c>
      <c r="AG749" s="1" t="s">
        <v>71</v>
      </c>
      <c r="AH749" s="1" t="s">
        <v>89</v>
      </c>
      <c r="AI749" s="1" t="s">
        <v>57</v>
      </c>
      <c r="AJ749" s="5">
        <v>10950</v>
      </c>
      <c r="AK749" s="4">
        <v>-15739</v>
      </c>
      <c r="AL749" s="4">
        <v>0</v>
      </c>
      <c r="AM749" s="4">
        <v>0</v>
      </c>
      <c r="AN749" s="4">
        <v>0</v>
      </c>
      <c r="AO749" s="4">
        <v>-214504</v>
      </c>
      <c r="AP749" s="4">
        <v>-214504</v>
      </c>
      <c r="AQ749" s="4">
        <v>0</v>
      </c>
      <c r="AR749" s="4">
        <v>1302746</v>
      </c>
      <c r="AS749" s="1" t="s">
        <v>52</v>
      </c>
      <c r="AT749" s="9">
        <f t="shared" si="325"/>
        <v>43333</v>
      </c>
      <c r="AU749" s="9">
        <f t="shared" si="326"/>
        <v>43313</v>
      </c>
      <c r="AV749" s="9">
        <v>44798</v>
      </c>
      <c r="AW749" s="11">
        <f t="shared" si="327"/>
        <v>4.0136986301369859</v>
      </c>
      <c r="AX749">
        <v>15</v>
      </c>
      <c r="AY749" s="12">
        <v>0.05</v>
      </c>
      <c r="AZ749">
        <f t="shared" si="328"/>
        <v>6.3333333333333325E-2</v>
      </c>
      <c r="BA749" s="13">
        <f t="shared" si="329"/>
        <v>1517250</v>
      </c>
      <c r="BB749" s="17" t="s">
        <v>1941</v>
      </c>
      <c r="BC749">
        <f>MATCH(BB749,MONTHLY_INDEX!$A:$A,0)</f>
        <v>674</v>
      </c>
      <c r="BD749">
        <f>MATCH(AU749,MONTHLY_INDEX!$1:$1,0)</f>
        <v>80</v>
      </c>
      <c r="BE749">
        <f>INDEX(MONTHLY_INDEX!$1:$1048576,Final!BC749,Final!BD749)</f>
        <v>105.1</v>
      </c>
      <c r="BF749">
        <f>MATCH($BF$1,MONTHLY_INDEX!$1:$1,0)</f>
        <v>127</v>
      </c>
      <c r="BG749">
        <f>INDEX(MONTHLY_INDEX!$1:$1048576,Final!BC749,Final!BF749)</f>
        <v>122.8</v>
      </c>
      <c r="BH749" s="23">
        <f t="shared" si="344"/>
        <v>0.16841103710751668</v>
      </c>
      <c r="BI749" s="14">
        <f t="shared" si="345"/>
        <v>1772771.6460513796</v>
      </c>
      <c r="BJ749" s="14">
        <f t="shared" si="346"/>
        <v>450640.17139580037</v>
      </c>
      <c r="BK749" s="15">
        <f t="shared" si="330"/>
        <v>1322131.4746555793</v>
      </c>
      <c r="BL749" s="52">
        <v>0</v>
      </c>
      <c r="BM749" s="15">
        <f t="shared" si="347"/>
        <v>1322131.4746555793</v>
      </c>
    </row>
    <row r="750" spans="1:65">
      <c r="A750" s="8">
        <v>748</v>
      </c>
      <c r="B750" s="1" t="s">
        <v>44</v>
      </c>
      <c r="C750" s="1">
        <v>1500</v>
      </c>
      <c r="D750" s="1" t="s">
        <v>60</v>
      </c>
      <c r="E750" s="1">
        <v>150000034</v>
      </c>
      <c r="F750" s="1" t="s">
        <v>60</v>
      </c>
      <c r="G750" s="1" t="s">
        <v>98</v>
      </c>
      <c r="H750" s="1">
        <v>10</v>
      </c>
      <c r="I750" s="1" t="s">
        <v>52</v>
      </c>
      <c r="J750" s="1" t="s">
        <v>49</v>
      </c>
      <c r="K750" s="1">
        <v>17406001</v>
      </c>
      <c r="L750" s="1" t="s">
        <v>50</v>
      </c>
      <c r="M750" s="1" t="s">
        <v>51</v>
      </c>
      <c r="N750" s="1" t="s">
        <v>64</v>
      </c>
      <c r="O750" s="1" t="s">
        <v>65</v>
      </c>
      <c r="P750" s="1" t="s">
        <v>66</v>
      </c>
      <c r="Q750" s="1" t="s">
        <v>67</v>
      </c>
      <c r="R750" s="1" t="s">
        <v>87</v>
      </c>
      <c r="S750" s="1" t="s">
        <v>88</v>
      </c>
      <c r="T750" s="2">
        <v>43333</v>
      </c>
      <c r="U750" s="2">
        <v>43333</v>
      </c>
      <c r="V750" s="1" t="s">
        <v>52</v>
      </c>
      <c r="W750" s="3">
        <v>1</v>
      </c>
      <c r="X750" s="1" t="s">
        <v>53</v>
      </c>
      <c r="Y750" s="4">
        <v>312900</v>
      </c>
      <c r="Z750" s="4">
        <v>-40991</v>
      </c>
      <c r="AA750" s="4">
        <v>0</v>
      </c>
      <c r="AB750" s="4">
        <v>0</v>
      </c>
      <c r="AC750" s="4">
        <v>0</v>
      </c>
      <c r="AD750" s="4">
        <v>312900</v>
      </c>
      <c r="AE750" s="5">
        <v>1685</v>
      </c>
      <c r="AF750" s="1" t="s">
        <v>70</v>
      </c>
      <c r="AG750" s="1" t="s">
        <v>71</v>
      </c>
      <c r="AH750" s="1" t="s">
        <v>89</v>
      </c>
      <c r="AI750" s="1" t="s">
        <v>57</v>
      </c>
      <c r="AJ750" s="5">
        <v>10950</v>
      </c>
      <c r="AK750" s="4">
        <v>-3246</v>
      </c>
      <c r="AL750" s="4">
        <v>0</v>
      </c>
      <c r="AM750" s="4">
        <v>0</v>
      </c>
      <c r="AN750" s="4">
        <v>0</v>
      </c>
      <c r="AO750" s="4">
        <v>-44237</v>
      </c>
      <c r="AP750" s="4">
        <v>-44237</v>
      </c>
      <c r="AQ750" s="4">
        <v>0</v>
      </c>
      <c r="AR750" s="4">
        <v>268663</v>
      </c>
      <c r="AS750" s="1" t="s">
        <v>52</v>
      </c>
      <c r="AT750" s="9">
        <f t="shared" si="325"/>
        <v>43333</v>
      </c>
      <c r="AU750" s="9">
        <f t="shared" si="326"/>
        <v>43313</v>
      </c>
      <c r="AV750" s="9">
        <v>44798</v>
      </c>
      <c r="AW750" s="11">
        <f t="shared" si="327"/>
        <v>4.0136986301369859</v>
      </c>
      <c r="AX750">
        <v>10</v>
      </c>
      <c r="AY750" s="12">
        <v>0.05</v>
      </c>
      <c r="AZ750">
        <f t="shared" si="328"/>
        <v>9.5000000000000001E-2</v>
      </c>
      <c r="BA750" s="13">
        <f t="shared" si="329"/>
        <v>312900</v>
      </c>
      <c r="BB750" s="17" t="s">
        <v>2189</v>
      </c>
      <c r="BC750">
        <f>MATCH(BB750,MONTHLY_INDEX!$A:$A,0)</f>
        <v>798</v>
      </c>
      <c r="BD750">
        <f>MATCH(AU750,MONTHLY_INDEX!$1:$1,0)</f>
        <v>80</v>
      </c>
      <c r="BE750">
        <f>INDEX(MONTHLY_INDEX!$1:$1048576,Final!BC750,Final!BD750)</f>
        <v>96</v>
      </c>
      <c r="BF750">
        <f>MATCH($BF$1,MONTHLY_INDEX!$1:$1,0)</f>
        <v>127</v>
      </c>
      <c r="BG750">
        <f>INDEX(MONTHLY_INDEX!$1:$1048576,Final!BC750,Final!BF750)</f>
        <v>95.3</v>
      </c>
      <c r="BH750" s="23">
        <f t="shared" si="344"/>
        <v>-7.2916666666666963E-3</v>
      </c>
      <c r="BI750" s="14">
        <f t="shared" si="345"/>
        <v>310618.4375</v>
      </c>
      <c r="BJ750" s="14">
        <f t="shared" si="346"/>
        <v>118439.2357234589</v>
      </c>
      <c r="BK750" s="15">
        <f t="shared" si="330"/>
        <v>192179.2017765411</v>
      </c>
      <c r="BL750" s="52">
        <v>0</v>
      </c>
      <c r="BM750" s="15">
        <f t="shared" si="347"/>
        <v>192179.2017765411</v>
      </c>
    </row>
    <row r="751" spans="1:65">
      <c r="A751" s="8">
        <v>749</v>
      </c>
      <c r="B751" s="1" t="s">
        <v>44</v>
      </c>
      <c r="C751" s="1">
        <v>1500</v>
      </c>
      <c r="D751" s="1" t="s">
        <v>60</v>
      </c>
      <c r="E751" s="1">
        <v>150000034</v>
      </c>
      <c r="F751" s="1" t="s">
        <v>60</v>
      </c>
      <c r="G751" s="1" t="s">
        <v>99</v>
      </c>
      <c r="H751" s="1">
        <v>11</v>
      </c>
      <c r="I751" s="1" t="s">
        <v>52</v>
      </c>
      <c r="J751" s="1" t="s">
        <v>49</v>
      </c>
      <c r="K751" s="1">
        <v>17406001</v>
      </c>
      <c r="L751" s="1" t="s">
        <v>50</v>
      </c>
      <c r="M751" s="1" t="s">
        <v>51</v>
      </c>
      <c r="N751" s="1" t="s">
        <v>64</v>
      </c>
      <c r="O751" s="1" t="s">
        <v>65</v>
      </c>
      <c r="P751" s="1" t="s">
        <v>66</v>
      </c>
      <c r="Q751" s="1" t="s">
        <v>67</v>
      </c>
      <c r="R751" s="1" t="s">
        <v>87</v>
      </c>
      <c r="S751" s="1" t="s">
        <v>88</v>
      </c>
      <c r="T751" s="2">
        <v>43333</v>
      </c>
      <c r="U751" s="2">
        <v>43333</v>
      </c>
      <c r="V751" s="1" t="s">
        <v>52</v>
      </c>
      <c r="W751" s="3">
        <v>1</v>
      </c>
      <c r="X751" s="1" t="s">
        <v>53</v>
      </c>
      <c r="Y751" s="4">
        <v>1174950</v>
      </c>
      <c r="Z751" s="4">
        <v>-153922</v>
      </c>
      <c r="AA751" s="4">
        <v>0</v>
      </c>
      <c r="AB751" s="4">
        <v>0</v>
      </c>
      <c r="AC751" s="4">
        <v>0</v>
      </c>
      <c r="AD751" s="4">
        <v>1174950</v>
      </c>
      <c r="AE751" s="5">
        <v>1685</v>
      </c>
      <c r="AF751" s="1" t="s">
        <v>70</v>
      </c>
      <c r="AG751" s="1" t="s">
        <v>71</v>
      </c>
      <c r="AH751" s="1" t="s">
        <v>89</v>
      </c>
      <c r="AI751" s="1" t="s">
        <v>57</v>
      </c>
      <c r="AJ751" s="5">
        <v>10950</v>
      </c>
      <c r="AK751" s="4">
        <v>-12188</v>
      </c>
      <c r="AL751" s="4">
        <v>0</v>
      </c>
      <c r="AM751" s="4">
        <v>0</v>
      </c>
      <c r="AN751" s="4">
        <v>0</v>
      </c>
      <c r="AO751" s="4">
        <v>-166110</v>
      </c>
      <c r="AP751" s="4">
        <v>-166110</v>
      </c>
      <c r="AQ751" s="4">
        <v>0</v>
      </c>
      <c r="AR751" s="4">
        <v>1008840</v>
      </c>
      <c r="AS751" s="1" t="s">
        <v>52</v>
      </c>
      <c r="AT751" s="9">
        <f t="shared" si="325"/>
        <v>43333</v>
      </c>
      <c r="AU751" s="9">
        <f t="shared" si="326"/>
        <v>43313</v>
      </c>
      <c r="AV751" s="9">
        <v>44798</v>
      </c>
      <c r="AW751" s="11">
        <f t="shared" si="327"/>
        <v>4.0136986301369859</v>
      </c>
      <c r="AX751">
        <v>10</v>
      </c>
      <c r="AY751" s="12">
        <v>0.05</v>
      </c>
      <c r="AZ751">
        <f t="shared" si="328"/>
        <v>9.5000000000000001E-2</v>
      </c>
      <c r="BA751" s="13">
        <f t="shared" si="329"/>
        <v>1174950</v>
      </c>
      <c r="BB751" s="17" t="s">
        <v>2189</v>
      </c>
      <c r="BC751">
        <f>MATCH(BB751,MONTHLY_INDEX!$A:$A,0)</f>
        <v>798</v>
      </c>
      <c r="BD751">
        <f>MATCH(AU751,MONTHLY_INDEX!$1:$1,0)</f>
        <v>80</v>
      </c>
      <c r="BE751">
        <f>INDEX(MONTHLY_INDEX!$1:$1048576,Final!BC751,Final!BD751)</f>
        <v>96</v>
      </c>
      <c r="BF751">
        <f>MATCH($BF$1,MONTHLY_INDEX!$1:$1,0)</f>
        <v>127</v>
      </c>
      <c r="BG751">
        <f>INDEX(MONTHLY_INDEX!$1:$1048576,Final!BC751,Final!BF751)</f>
        <v>95.3</v>
      </c>
      <c r="BH751" s="23">
        <f t="shared" si="344"/>
        <v>-7.2916666666666963E-3</v>
      </c>
      <c r="BI751" s="14">
        <f t="shared" si="345"/>
        <v>1166382.65625</v>
      </c>
      <c r="BJ751" s="14">
        <f t="shared" si="346"/>
        <v>444743.30461258558</v>
      </c>
      <c r="BK751" s="15">
        <f t="shared" si="330"/>
        <v>721639.35163741442</v>
      </c>
      <c r="BL751" s="52">
        <v>0</v>
      </c>
      <c r="BM751" s="15">
        <f t="shared" si="347"/>
        <v>721639.35163741442</v>
      </c>
    </row>
    <row r="752" spans="1:65">
      <c r="A752" s="8">
        <v>750</v>
      </c>
      <c r="B752" s="1" t="s">
        <v>44</v>
      </c>
      <c r="C752" s="1">
        <v>1500</v>
      </c>
      <c r="D752" s="1" t="s">
        <v>60</v>
      </c>
      <c r="E752" s="1">
        <v>150000034</v>
      </c>
      <c r="F752" s="1" t="s">
        <v>60</v>
      </c>
      <c r="G752" s="1" t="s">
        <v>100</v>
      </c>
      <c r="H752" s="1">
        <v>12</v>
      </c>
      <c r="I752" s="1" t="s">
        <v>52</v>
      </c>
      <c r="J752" s="1" t="s">
        <v>49</v>
      </c>
      <c r="K752" s="1">
        <v>17406001</v>
      </c>
      <c r="L752" s="1" t="s">
        <v>50</v>
      </c>
      <c r="M752" s="1" t="s">
        <v>51</v>
      </c>
      <c r="N752" s="1" t="s">
        <v>64</v>
      </c>
      <c r="O752" s="1" t="s">
        <v>65</v>
      </c>
      <c r="P752" s="1" t="s">
        <v>66</v>
      </c>
      <c r="Q752" s="1" t="s">
        <v>67</v>
      </c>
      <c r="R752" s="1" t="s">
        <v>87</v>
      </c>
      <c r="S752" s="1" t="s">
        <v>88</v>
      </c>
      <c r="T752" s="2">
        <v>43333</v>
      </c>
      <c r="U752" s="2">
        <v>43333</v>
      </c>
      <c r="V752" s="1" t="s">
        <v>52</v>
      </c>
      <c r="W752" s="3">
        <v>1</v>
      </c>
      <c r="X752" s="1" t="s">
        <v>53</v>
      </c>
      <c r="Y752" s="4">
        <v>582750</v>
      </c>
      <c r="Z752" s="4">
        <v>-76342</v>
      </c>
      <c r="AA752" s="4">
        <v>0</v>
      </c>
      <c r="AB752" s="4">
        <v>0</v>
      </c>
      <c r="AC752" s="4">
        <v>0</v>
      </c>
      <c r="AD752" s="4">
        <v>582750</v>
      </c>
      <c r="AE752" s="5">
        <v>1685</v>
      </c>
      <c r="AF752" s="1" t="s">
        <v>70</v>
      </c>
      <c r="AG752" s="1" t="s">
        <v>71</v>
      </c>
      <c r="AH752" s="1" t="s">
        <v>89</v>
      </c>
      <c r="AI752" s="1" t="s">
        <v>57</v>
      </c>
      <c r="AJ752" s="5">
        <v>10950</v>
      </c>
      <c r="AK752" s="4">
        <v>-6045</v>
      </c>
      <c r="AL752" s="4">
        <v>0</v>
      </c>
      <c r="AM752" s="4">
        <v>0</v>
      </c>
      <c r="AN752" s="4">
        <v>0</v>
      </c>
      <c r="AO752" s="4">
        <v>-82387</v>
      </c>
      <c r="AP752" s="4">
        <v>-82387</v>
      </c>
      <c r="AQ752" s="4">
        <v>0</v>
      </c>
      <c r="AR752" s="4">
        <v>500363</v>
      </c>
      <c r="AS752" s="1" t="s">
        <v>52</v>
      </c>
      <c r="AT752" s="9">
        <f t="shared" si="325"/>
        <v>43333</v>
      </c>
      <c r="AU752" s="9">
        <f t="shared" si="326"/>
        <v>43313</v>
      </c>
      <c r="AV752" s="9">
        <v>44798</v>
      </c>
      <c r="AW752" s="11">
        <f t="shared" si="327"/>
        <v>4.0136986301369859</v>
      </c>
      <c r="AX752">
        <v>10</v>
      </c>
      <c r="AY752" s="12">
        <v>0.05</v>
      </c>
      <c r="AZ752">
        <f t="shared" si="328"/>
        <v>9.5000000000000001E-2</v>
      </c>
      <c r="BA752" s="13">
        <f t="shared" si="329"/>
        <v>582750</v>
      </c>
      <c r="BB752" s="17" t="s">
        <v>1973</v>
      </c>
      <c r="BC752">
        <f>MATCH(BB752,MONTHLY_INDEX!$A:$A,0)</f>
        <v>690</v>
      </c>
      <c r="BD752">
        <f>MATCH(AU752,MONTHLY_INDEX!$1:$1,0)</f>
        <v>80</v>
      </c>
      <c r="BE752">
        <f>INDEX(MONTHLY_INDEX!$1:$1048576,Final!BC752,Final!BD752)</f>
        <v>110</v>
      </c>
      <c r="BF752">
        <f>MATCH($BF$1,MONTHLY_INDEX!$1:$1,0)</f>
        <v>127</v>
      </c>
      <c r="BG752">
        <f>INDEX(MONTHLY_INDEX!$1:$1048576,Final!BC752,Final!BF752)</f>
        <v>145.69999999999999</v>
      </c>
      <c r="BH752" s="23">
        <f t="shared" si="344"/>
        <v>0.32454545454545441</v>
      </c>
      <c r="BI752" s="14">
        <f t="shared" si="345"/>
        <v>771878.86363636365</v>
      </c>
      <c r="BJ752" s="14">
        <f t="shared" si="346"/>
        <v>294318.46807285177</v>
      </c>
      <c r="BK752" s="15">
        <f t="shared" si="330"/>
        <v>477560.39556351188</v>
      </c>
      <c r="BL752" s="52">
        <v>0</v>
      </c>
      <c r="BM752" s="15">
        <f t="shared" si="347"/>
        <v>477560.39556351188</v>
      </c>
    </row>
    <row r="753" spans="1:65">
      <c r="A753" s="8">
        <v>751</v>
      </c>
      <c r="B753" s="1" t="s">
        <v>44</v>
      </c>
      <c r="C753" s="1">
        <v>1500</v>
      </c>
      <c r="D753" s="1" t="s">
        <v>60</v>
      </c>
      <c r="E753" s="1">
        <v>150000034</v>
      </c>
      <c r="F753" s="1" t="s">
        <v>60</v>
      </c>
      <c r="G753" s="1" t="s">
        <v>101</v>
      </c>
      <c r="H753" s="1">
        <v>13</v>
      </c>
      <c r="I753" s="1" t="s">
        <v>52</v>
      </c>
      <c r="J753" s="1" t="s">
        <v>49</v>
      </c>
      <c r="K753" s="1">
        <v>17406001</v>
      </c>
      <c r="L753" s="1" t="s">
        <v>50</v>
      </c>
      <c r="M753" s="1" t="s">
        <v>51</v>
      </c>
      <c r="N753" s="1" t="s">
        <v>64</v>
      </c>
      <c r="O753" s="1" t="s">
        <v>65</v>
      </c>
      <c r="P753" s="1" t="s">
        <v>66</v>
      </c>
      <c r="Q753" s="1" t="s">
        <v>67</v>
      </c>
      <c r="R753" s="1" t="s">
        <v>87</v>
      </c>
      <c r="S753" s="1" t="s">
        <v>88</v>
      </c>
      <c r="T753" s="2">
        <v>43333</v>
      </c>
      <c r="U753" s="2">
        <v>43333</v>
      </c>
      <c r="V753" s="1" t="s">
        <v>52</v>
      </c>
      <c r="W753" s="3">
        <v>1</v>
      </c>
      <c r="X753" s="1" t="s">
        <v>53</v>
      </c>
      <c r="Y753" s="4">
        <v>9976171</v>
      </c>
      <c r="Z753" s="4">
        <v>-1306915</v>
      </c>
      <c r="AA753" s="4">
        <v>0</v>
      </c>
      <c r="AB753" s="4">
        <v>0</v>
      </c>
      <c r="AC753" s="4">
        <v>0</v>
      </c>
      <c r="AD753" s="4">
        <v>9976171</v>
      </c>
      <c r="AE753" s="5">
        <v>1685</v>
      </c>
      <c r="AF753" s="1" t="s">
        <v>70</v>
      </c>
      <c r="AG753" s="1" t="s">
        <v>71</v>
      </c>
      <c r="AH753" s="1" t="s">
        <v>89</v>
      </c>
      <c r="AI753" s="1" t="s">
        <v>57</v>
      </c>
      <c r="AJ753" s="5">
        <v>10950</v>
      </c>
      <c r="AK753" s="4">
        <v>-103488</v>
      </c>
      <c r="AL753" s="4">
        <v>0</v>
      </c>
      <c r="AM753" s="4">
        <v>0</v>
      </c>
      <c r="AN753" s="4">
        <v>0</v>
      </c>
      <c r="AO753" s="4">
        <v>-1410403</v>
      </c>
      <c r="AP753" s="4">
        <v>-1410403</v>
      </c>
      <c r="AQ753" s="4">
        <v>0</v>
      </c>
      <c r="AR753" s="4">
        <v>8565768</v>
      </c>
      <c r="AS753" s="1" t="s">
        <v>52</v>
      </c>
      <c r="AT753" s="9">
        <f t="shared" si="325"/>
        <v>43333</v>
      </c>
      <c r="AU753" s="9">
        <f t="shared" si="326"/>
        <v>43313</v>
      </c>
      <c r="AV753" s="9">
        <v>44798</v>
      </c>
      <c r="AW753" s="11">
        <f t="shared" si="327"/>
        <v>4.0136986301369859</v>
      </c>
      <c r="AX753">
        <v>25</v>
      </c>
      <c r="AY753" s="12">
        <v>0.05</v>
      </c>
      <c r="AZ753">
        <f t="shared" si="328"/>
        <v>3.7999999999999999E-2</v>
      </c>
      <c r="BA753" s="13">
        <f t="shared" si="329"/>
        <v>9976171</v>
      </c>
      <c r="BB753" s="17" t="s">
        <v>2189</v>
      </c>
      <c r="BC753">
        <f>MATCH(BB753,MONTHLY_INDEX!$A:$A,0)</f>
        <v>798</v>
      </c>
      <c r="BD753">
        <f>MATCH(AU753,MONTHLY_INDEX!$1:$1,0)</f>
        <v>80</v>
      </c>
      <c r="BE753">
        <f>INDEX(MONTHLY_INDEX!$1:$1048576,Final!BC753,Final!BD753)</f>
        <v>96</v>
      </c>
      <c r="BF753">
        <f>MATCH($BF$1,MONTHLY_INDEX!$1:$1,0)</f>
        <v>127</v>
      </c>
      <c r="BG753">
        <f>INDEX(MONTHLY_INDEX!$1:$1048576,Final!BC753,Final!BF753)</f>
        <v>95.3</v>
      </c>
      <c r="BH753" s="23">
        <f t="shared" si="344"/>
        <v>-7.2916666666666963E-3</v>
      </c>
      <c r="BI753" s="14">
        <f t="shared" si="345"/>
        <v>9903428.0864583328</v>
      </c>
      <c r="BJ753" s="14">
        <f t="shared" si="346"/>
        <v>1510476.2782825625</v>
      </c>
      <c r="BK753" s="15">
        <f t="shared" si="330"/>
        <v>8392951.8081757706</v>
      </c>
      <c r="BL753" s="52">
        <v>0</v>
      </c>
      <c r="BM753" s="15">
        <f t="shared" si="347"/>
        <v>8392951.8081757706</v>
      </c>
    </row>
    <row r="754" spans="1:65">
      <c r="A754" s="8">
        <v>752</v>
      </c>
      <c r="B754" s="1" t="s">
        <v>44</v>
      </c>
      <c r="C754" s="1">
        <v>1500</v>
      </c>
      <c r="D754" s="1" t="s">
        <v>60</v>
      </c>
      <c r="E754" s="1">
        <v>150000034</v>
      </c>
      <c r="F754" s="1" t="s">
        <v>60</v>
      </c>
      <c r="G754" s="1" t="s">
        <v>102</v>
      </c>
      <c r="H754" s="1">
        <v>14</v>
      </c>
      <c r="I754" s="1" t="s">
        <v>52</v>
      </c>
      <c r="J754" s="1" t="s">
        <v>49</v>
      </c>
      <c r="K754" s="1">
        <v>17406001</v>
      </c>
      <c r="L754" s="1" t="s">
        <v>50</v>
      </c>
      <c r="M754" s="1" t="s">
        <v>51</v>
      </c>
      <c r="N754" s="1" t="s">
        <v>64</v>
      </c>
      <c r="O754" s="1" t="s">
        <v>65</v>
      </c>
      <c r="P754" s="1" t="s">
        <v>66</v>
      </c>
      <c r="Q754" s="1" t="s">
        <v>67</v>
      </c>
      <c r="R754" s="1" t="s">
        <v>87</v>
      </c>
      <c r="S754" s="1" t="s">
        <v>88</v>
      </c>
      <c r="T754" s="2">
        <v>43333</v>
      </c>
      <c r="U754" s="2">
        <v>43333</v>
      </c>
      <c r="V754" s="1" t="s">
        <v>52</v>
      </c>
      <c r="W754" s="3">
        <v>1</v>
      </c>
      <c r="X754" s="1" t="s">
        <v>53</v>
      </c>
      <c r="Y754" s="4">
        <v>21103901</v>
      </c>
      <c r="Z754" s="4">
        <v>-2764690</v>
      </c>
      <c r="AA754" s="4">
        <v>0</v>
      </c>
      <c r="AB754" s="4">
        <v>0</v>
      </c>
      <c r="AC754" s="4">
        <v>0</v>
      </c>
      <c r="AD754" s="4">
        <v>21103901</v>
      </c>
      <c r="AE754" s="5">
        <v>1685</v>
      </c>
      <c r="AF754" s="1" t="s">
        <v>70</v>
      </c>
      <c r="AG754" s="1" t="s">
        <v>71</v>
      </c>
      <c r="AH754" s="1" t="s">
        <v>89</v>
      </c>
      <c r="AI754" s="1" t="s">
        <v>57</v>
      </c>
      <c r="AJ754" s="5">
        <v>10950</v>
      </c>
      <c r="AK754" s="4">
        <v>-218921</v>
      </c>
      <c r="AL754" s="4">
        <v>0</v>
      </c>
      <c r="AM754" s="4">
        <v>0</v>
      </c>
      <c r="AN754" s="4">
        <v>0</v>
      </c>
      <c r="AO754" s="4">
        <v>-2983611</v>
      </c>
      <c r="AP754" s="4">
        <v>-2983611</v>
      </c>
      <c r="AQ754" s="4">
        <v>0</v>
      </c>
      <c r="AR754" s="4">
        <v>18120290</v>
      </c>
      <c r="AS754" s="1" t="s">
        <v>52</v>
      </c>
      <c r="AT754" s="9">
        <f t="shared" si="325"/>
        <v>43333</v>
      </c>
      <c r="AU754" s="9">
        <f t="shared" si="326"/>
        <v>43313</v>
      </c>
      <c r="AV754" s="9">
        <v>44798</v>
      </c>
      <c r="AW754" s="11">
        <f t="shared" si="327"/>
        <v>4.0136986301369859</v>
      </c>
      <c r="AX754">
        <v>25</v>
      </c>
      <c r="AY754" s="12">
        <v>0.05</v>
      </c>
      <c r="AZ754">
        <f t="shared" si="328"/>
        <v>3.7999999999999999E-2</v>
      </c>
      <c r="BA754" s="13">
        <f t="shared" si="329"/>
        <v>21103901</v>
      </c>
      <c r="BB754" s="17" t="s">
        <v>2189</v>
      </c>
      <c r="BC754">
        <f>MATCH(BB754,MONTHLY_INDEX!$A:$A,0)</f>
        <v>798</v>
      </c>
      <c r="BD754">
        <f>MATCH(AU754,MONTHLY_INDEX!$1:$1,0)</f>
        <v>80</v>
      </c>
      <c r="BE754">
        <f>INDEX(MONTHLY_INDEX!$1:$1048576,Final!BC754,Final!BD754)</f>
        <v>96</v>
      </c>
      <c r="BF754">
        <f>MATCH($BF$1,MONTHLY_INDEX!$1:$1,0)</f>
        <v>127</v>
      </c>
      <c r="BG754">
        <f>INDEX(MONTHLY_INDEX!$1:$1048576,Final!BC754,Final!BF754)</f>
        <v>95.3</v>
      </c>
      <c r="BH754" s="23">
        <f t="shared" si="344"/>
        <v>-7.2916666666666963E-3</v>
      </c>
      <c r="BI754" s="14">
        <f t="shared" si="345"/>
        <v>20950018.388541665</v>
      </c>
      <c r="BJ754" s="14">
        <f t="shared" si="346"/>
        <v>3195308.2840825049</v>
      </c>
      <c r="BK754" s="15">
        <f t="shared" si="330"/>
        <v>17754710.104459159</v>
      </c>
      <c r="BL754" s="52">
        <v>0</v>
      </c>
      <c r="BM754" s="15">
        <f t="shared" si="347"/>
        <v>17754710.104459159</v>
      </c>
    </row>
    <row r="755" spans="1:65">
      <c r="A755" s="8">
        <v>753</v>
      </c>
      <c r="B755" s="1" t="s">
        <v>44</v>
      </c>
      <c r="C755" s="1">
        <v>1500</v>
      </c>
      <c r="D755" s="1" t="s">
        <v>60</v>
      </c>
      <c r="E755" s="1">
        <v>150000034</v>
      </c>
      <c r="F755" s="1" t="s">
        <v>60</v>
      </c>
      <c r="G755" s="1" t="s">
        <v>103</v>
      </c>
      <c r="H755" s="1">
        <v>15</v>
      </c>
      <c r="I755" s="1" t="s">
        <v>52</v>
      </c>
      <c r="J755" s="1" t="s">
        <v>49</v>
      </c>
      <c r="K755" s="1">
        <v>17406001</v>
      </c>
      <c r="L755" s="1" t="s">
        <v>50</v>
      </c>
      <c r="M755" s="1" t="s">
        <v>51</v>
      </c>
      <c r="N755" s="1" t="s">
        <v>64</v>
      </c>
      <c r="O755" s="1" t="s">
        <v>65</v>
      </c>
      <c r="P755" s="1" t="s">
        <v>66</v>
      </c>
      <c r="Q755" s="1" t="s">
        <v>67</v>
      </c>
      <c r="R755" s="1" t="s">
        <v>87</v>
      </c>
      <c r="S755" s="1" t="s">
        <v>88</v>
      </c>
      <c r="T755" s="2">
        <v>43333</v>
      </c>
      <c r="U755" s="2">
        <v>43333</v>
      </c>
      <c r="V755" s="1" t="s">
        <v>52</v>
      </c>
      <c r="W755" s="3">
        <v>1</v>
      </c>
      <c r="X755" s="1" t="s">
        <v>53</v>
      </c>
      <c r="Y755" s="4">
        <v>580650</v>
      </c>
      <c r="Z755" s="4">
        <v>-76066</v>
      </c>
      <c r="AA755" s="4">
        <v>0</v>
      </c>
      <c r="AB755" s="4">
        <v>0</v>
      </c>
      <c r="AC755" s="4">
        <v>0</v>
      </c>
      <c r="AD755" s="4">
        <v>580650</v>
      </c>
      <c r="AE755" s="5">
        <v>1685</v>
      </c>
      <c r="AF755" s="1" t="s">
        <v>70</v>
      </c>
      <c r="AG755" s="1" t="s">
        <v>71</v>
      </c>
      <c r="AH755" s="1" t="s">
        <v>89</v>
      </c>
      <c r="AI755" s="1" t="s">
        <v>57</v>
      </c>
      <c r="AJ755" s="5">
        <v>10950</v>
      </c>
      <c r="AK755" s="4">
        <v>-6023</v>
      </c>
      <c r="AL755" s="4">
        <v>0</v>
      </c>
      <c r="AM755" s="4">
        <v>0</v>
      </c>
      <c r="AN755" s="4">
        <v>0</v>
      </c>
      <c r="AO755" s="4">
        <v>-82089</v>
      </c>
      <c r="AP755" s="4">
        <v>-82089</v>
      </c>
      <c r="AQ755" s="4">
        <v>0</v>
      </c>
      <c r="AR755" s="4">
        <v>498561</v>
      </c>
      <c r="AS755" s="1" t="s">
        <v>52</v>
      </c>
      <c r="AT755" s="9">
        <f t="shared" si="325"/>
        <v>43333</v>
      </c>
      <c r="AU755" s="9">
        <f t="shared" si="326"/>
        <v>43313</v>
      </c>
      <c r="AV755" s="9">
        <v>44798</v>
      </c>
      <c r="AW755" s="11">
        <f t="shared" si="327"/>
        <v>4.0136986301369859</v>
      </c>
      <c r="AX755">
        <v>10</v>
      </c>
      <c r="AY755" s="12">
        <v>0.05</v>
      </c>
      <c r="AZ755">
        <f t="shared" si="328"/>
        <v>9.5000000000000001E-2</v>
      </c>
      <c r="BA755" s="13">
        <f t="shared" si="329"/>
        <v>580650</v>
      </c>
      <c r="BB755" s="17" t="s">
        <v>1941</v>
      </c>
      <c r="BC755">
        <f>MATCH(BB755,MONTHLY_INDEX!$A:$A,0)</f>
        <v>674</v>
      </c>
      <c r="BD755">
        <f>MATCH(AU755,MONTHLY_INDEX!$1:$1,0)</f>
        <v>80</v>
      </c>
      <c r="BE755">
        <f>INDEX(MONTHLY_INDEX!$1:$1048576,Final!BC755,Final!BD755)</f>
        <v>105.1</v>
      </c>
      <c r="BF755">
        <f>MATCH($BF$1,MONTHLY_INDEX!$1:$1,0)</f>
        <v>127</v>
      </c>
      <c r="BG755">
        <f>INDEX(MONTHLY_INDEX!$1:$1048576,Final!BC755,Final!BF755)</f>
        <v>122.8</v>
      </c>
      <c r="BH755" s="23">
        <f t="shared" si="344"/>
        <v>0.16841103710751668</v>
      </c>
      <c r="BI755" s="14">
        <f t="shared" si="345"/>
        <v>678437.86869647959</v>
      </c>
      <c r="BJ755" s="14">
        <f t="shared" si="346"/>
        <v>258689.28870091107</v>
      </c>
      <c r="BK755" s="15">
        <f t="shared" si="330"/>
        <v>419748.57999556849</v>
      </c>
      <c r="BL755" s="52">
        <v>0</v>
      </c>
      <c r="BM755" s="15">
        <f t="shared" si="347"/>
        <v>419748.57999556849</v>
      </c>
    </row>
    <row r="756" spans="1:65">
      <c r="A756" s="8">
        <v>754</v>
      </c>
      <c r="B756" s="1" t="s">
        <v>44</v>
      </c>
      <c r="C756" s="1">
        <v>1500</v>
      </c>
      <c r="D756" s="1" t="s">
        <v>60</v>
      </c>
      <c r="E756" s="1">
        <v>150000034</v>
      </c>
      <c r="F756" s="1" t="s">
        <v>60</v>
      </c>
      <c r="G756" s="1" t="s">
        <v>104</v>
      </c>
      <c r="H756" s="1">
        <v>16</v>
      </c>
      <c r="I756" s="1" t="s">
        <v>52</v>
      </c>
      <c r="J756" s="1" t="s">
        <v>49</v>
      </c>
      <c r="K756" s="1">
        <v>17406001</v>
      </c>
      <c r="L756" s="1" t="s">
        <v>50</v>
      </c>
      <c r="M756" s="1" t="s">
        <v>51</v>
      </c>
      <c r="N756" s="1" t="s">
        <v>64</v>
      </c>
      <c r="O756" s="1" t="s">
        <v>65</v>
      </c>
      <c r="P756" s="1" t="s">
        <v>66</v>
      </c>
      <c r="Q756" s="1" t="s">
        <v>67</v>
      </c>
      <c r="R756" s="1" t="s">
        <v>87</v>
      </c>
      <c r="S756" s="1" t="s">
        <v>88</v>
      </c>
      <c r="T756" s="2">
        <v>43333</v>
      </c>
      <c r="U756" s="2">
        <v>43333</v>
      </c>
      <c r="V756" s="1" t="s">
        <v>52</v>
      </c>
      <c r="W756" s="3">
        <v>1</v>
      </c>
      <c r="X756" s="1" t="s">
        <v>53</v>
      </c>
      <c r="Y756" s="4">
        <v>175035</v>
      </c>
      <c r="Z756" s="4">
        <v>-22929</v>
      </c>
      <c r="AA756" s="4">
        <v>0</v>
      </c>
      <c r="AB756" s="4">
        <v>0</v>
      </c>
      <c r="AC756" s="4">
        <v>0</v>
      </c>
      <c r="AD756" s="4">
        <v>175035</v>
      </c>
      <c r="AE756" s="5">
        <v>1685</v>
      </c>
      <c r="AF756" s="1" t="s">
        <v>70</v>
      </c>
      <c r="AG756" s="1" t="s">
        <v>71</v>
      </c>
      <c r="AH756" s="1" t="s">
        <v>89</v>
      </c>
      <c r="AI756" s="1" t="s">
        <v>57</v>
      </c>
      <c r="AJ756" s="5">
        <v>10950</v>
      </c>
      <c r="AK756" s="4">
        <v>-1816</v>
      </c>
      <c r="AL756" s="4">
        <v>0</v>
      </c>
      <c r="AM756" s="4">
        <v>0</v>
      </c>
      <c r="AN756" s="4">
        <v>0</v>
      </c>
      <c r="AO756" s="4">
        <v>-24745</v>
      </c>
      <c r="AP756" s="4">
        <v>-24745</v>
      </c>
      <c r="AQ756" s="4">
        <v>0</v>
      </c>
      <c r="AR756" s="4">
        <v>150290</v>
      </c>
      <c r="AS756" s="1" t="s">
        <v>52</v>
      </c>
      <c r="AT756" s="9">
        <f t="shared" si="325"/>
        <v>43333</v>
      </c>
      <c r="AU756" s="9">
        <f t="shared" si="326"/>
        <v>43313</v>
      </c>
      <c r="AV756" s="9">
        <v>44798</v>
      </c>
      <c r="AW756" s="11">
        <f t="shared" si="327"/>
        <v>4.0136986301369859</v>
      </c>
      <c r="AX756">
        <v>10</v>
      </c>
      <c r="AY756" s="12">
        <v>0.05</v>
      </c>
      <c r="AZ756">
        <f t="shared" si="328"/>
        <v>9.5000000000000001E-2</v>
      </c>
      <c r="BA756" s="13">
        <f t="shared" si="329"/>
        <v>175035</v>
      </c>
      <c r="BB756" s="17" t="s">
        <v>1877</v>
      </c>
      <c r="BC756">
        <f>MATCH(BB756,MONTHLY_INDEX!$A:$A,0)</f>
        <v>642</v>
      </c>
      <c r="BD756">
        <f>MATCH(AU756,MONTHLY_INDEX!$1:$1,0)</f>
        <v>80</v>
      </c>
      <c r="BE756">
        <f>INDEX(MONTHLY_INDEX!$1:$1048576,Final!BC756,Final!BD756)</f>
        <v>79.099999999999994</v>
      </c>
      <c r="BF756">
        <f>MATCH($BF$1,MONTHLY_INDEX!$1:$1,0)</f>
        <v>127</v>
      </c>
      <c r="BG756">
        <f>INDEX(MONTHLY_INDEX!$1:$1048576,Final!BC756,Final!BF756)</f>
        <v>94</v>
      </c>
      <c r="BH756" s="23">
        <f t="shared" si="344"/>
        <v>0.18836915297092297</v>
      </c>
      <c r="BI756" s="14">
        <f t="shared" si="345"/>
        <v>208006.19469026552</v>
      </c>
      <c r="BJ756" s="14">
        <f t="shared" si="346"/>
        <v>79313.046975390971</v>
      </c>
      <c r="BK756" s="15">
        <f t="shared" si="330"/>
        <v>128693.14771487455</v>
      </c>
      <c r="BL756" s="52">
        <v>0</v>
      </c>
      <c r="BM756" s="15">
        <f t="shared" si="347"/>
        <v>128693.14771487455</v>
      </c>
    </row>
    <row r="757" spans="1:65">
      <c r="A757" s="8">
        <v>755</v>
      </c>
      <c r="B757" s="1" t="s">
        <v>44</v>
      </c>
      <c r="C757" s="1">
        <v>1500</v>
      </c>
      <c r="D757" s="1" t="s">
        <v>60</v>
      </c>
      <c r="E757" s="1">
        <v>150000034</v>
      </c>
      <c r="F757" s="1" t="s">
        <v>60</v>
      </c>
      <c r="G757" s="1" t="s">
        <v>105</v>
      </c>
      <c r="H757" s="1">
        <v>17</v>
      </c>
      <c r="I757" s="1" t="s">
        <v>52</v>
      </c>
      <c r="J757" s="1" t="s">
        <v>49</v>
      </c>
      <c r="K757" s="1">
        <v>17406001</v>
      </c>
      <c r="L757" s="1" t="s">
        <v>50</v>
      </c>
      <c r="M757" s="1" t="s">
        <v>51</v>
      </c>
      <c r="N757" s="1" t="s">
        <v>64</v>
      </c>
      <c r="O757" s="1" t="s">
        <v>65</v>
      </c>
      <c r="P757" s="1" t="s">
        <v>66</v>
      </c>
      <c r="Q757" s="1" t="s">
        <v>67</v>
      </c>
      <c r="R757" s="1" t="s">
        <v>87</v>
      </c>
      <c r="S757" s="1" t="s">
        <v>88</v>
      </c>
      <c r="T757" s="2">
        <v>43333</v>
      </c>
      <c r="U757" s="2">
        <v>43333</v>
      </c>
      <c r="V757" s="1" t="s">
        <v>52</v>
      </c>
      <c r="W757" s="3">
        <v>1</v>
      </c>
      <c r="X757" s="1" t="s">
        <v>53</v>
      </c>
      <c r="Y757" s="4">
        <v>132796</v>
      </c>
      <c r="Z757" s="4">
        <v>-17395</v>
      </c>
      <c r="AA757" s="4">
        <v>0</v>
      </c>
      <c r="AB757" s="4">
        <v>0</v>
      </c>
      <c r="AC757" s="4">
        <v>0</v>
      </c>
      <c r="AD757" s="4">
        <v>132796</v>
      </c>
      <c r="AE757" s="5">
        <v>1685</v>
      </c>
      <c r="AF757" s="1" t="s">
        <v>70</v>
      </c>
      <c r="AG757" s="1" t="s">
        <v>71</v>
      </c>
      <c r="AH757" s="1" t="s">
        <v>89</v>
      </c>
      <c r="AI757" s="1" t="s">
        <v>57</v>
      </c>
      <c r="AJ757" s="5">
        <v>10950</v>
      </c>
      <c r="AK757" s="4">
        <v>-1378</v>
      </c>
      <c r="AL757" s="4">
        <v>0</v>
      </c>
      <c r="AM757" s="4">
        <v>0</v>
      </c>
      <c r="AN757" s="4">
        <v>0</v>
      </c>
      <c r="AO757" s="4">
        <v>-18773</v>
      </c>
      <c r="AP757" s="4">
        <v>-18773</v>
      </c>
      <c r="AQ757" s="4">
        <v>0</v>
      </c>
      <c r="AR757" s="4">
        <v>114023</v>
      </c>
      <c r="AS757" s="1" t="s">
        <v>52</v>
      </c>
      <c r="AT757" s="9">
        <f t="shared" si="325"/>
        <v>43333</v>
      </c>
      <c r="AU757" s="9">
        <f t="shared" si="326"/>
        <v>43313</v>
      </c>
      <c r="AV757" s="9">
        <v>44798</v>
      </c>
      <c r="AW757" s="11">
        <f t="shared" si="327"/>
        <v>4.0136986301369859</v>
      </c>
      <c r="AX757">
        <v>10</v>
      </c>
      <c r="AY757" s="12">
        <v>0.05</v>
      </c>
      <c r="AZ757">
        <f t="shared" si="328"/>
        <v>9.5000000000000001E-2</v>
      </c>
      <c r="BA757" s="13">
        <f t="shared" si="329"/>
        <v>132796</v>
      </c>
      <c r="BB757" s="17" t="s">
        <v>2189</v>
      </c>
      <c r="BC757">
        <f>MATCH(BB757,MONTHLY_INDEX!$A:$A,0)</f>
        <v>798</v>
      </c>
      <c r="BD757">
        <f>MATCH(AU757,MONTHLY_INDEX!$1:$1,0)</f>
        <v>80</v>
      </c>
      <c r="BE757">
        <f>INDEX(MONTHLY_INDEX!$1:$1048576,Final!BC757,Final!BD757)</f>
        <v>96</v>
      </c>
      <c r="BF757">
        <f>MATCH($BF$1,MONTHLY_INDEX!$1:$1,0)</f>
        <v>127</v>
      </c>
      <c r="BG757">
        <f>INDEX(MONTHLY_INDEX!$1:$1048576,Final!BC757,Final!BF757)</f>
        <v>95.3</v>
      </c>
      <c r="BH757" s="23">
        <f t="shared" si="344"/>
        <v>-7.2916666666666963E-3</v>
      </c>
      <c r="BI757" s="14">
        <f t="shared" si="345"/>
        <v>131827.69583333333</v>
      </c>
      <c r="BJ757" s="14">
        <f t="shared" si="346"/>
        <v>50266.0810071347</v>
      </c>
      <c r="BK757" s="15">
        <f t="shared" si="330"/>
        <v>81561.614826198638</v>
      </c>
      <c r="BL757" s="52">
        <v>0</v>
      </c>
      <c r="BM757" s="15">
        <f t="shared" si="347"/>
        <v>81561.614826198638</v>
      </c>
    </row>
    <row r="758" spans="1:65">
      <c r="A758" s="8">
        <v>756</v>
      </c>
      <c r="B758" s="1" t="s">
        <v>44</v>
      </c>
      <c r="C758" s="1">
        <v>1500</v>
      </c>
      <c r="D758" s="1" t="s">
        <v>60</v>
      </c>
      <c r="E758" s="1">
        <v>150000034</v>
      </c>
      <c r="F758" s="1" t="s">
        <v>60</v>
      </c>
      <c r="G758" s="1" t="s">
        <v>106</v>
      </c>
      <c r="H758" s="1">
        <v>18</v>
      </c>
      <c r="I758" s="1" t="s">
        <v>52</v>
      </c>
      <c r="J758" s="1" t="s">
        <v>49</v>
      </c>
      <c r="K758" s="1">
        <v>17406001</v>
      </c>
      <c r="L758" s="1" t="s">
        <v>50</v>
      </c>
      <c r="M758" s="1" t="s">
        <v>51</v>
      </c>
      <c r="N758" s="1" t="s">
        <v>64</v>
      </c>
      <c r="O758" s="1" t="s">
        <v>65</v>
      </c>
      <c r="P758" s="1" t="s">
        <v>66</v>
      </c>
      <c r="Q758" s="1" t="s">
        <v>67</v>
      </c>
      <c r="R758" s="1" t="s">
        <v>87</v>
      </c>
      <c r="S758" s="1" t="s">
        <v>88</v>
      </c>
      <c r="T758" s="2">
        <v>43333</v>
      </c>
      <c r="U758" s="2">
        <v>43333</v>
      </c>
      <c r="V758" s="1" t="s">
        <v>52</v>
      </c>
      <c r="W758" s="3">
        <v>1</v>
      </c>
      <c r="X758" s="1" t="s">
        <v>53</v>
      </c>
      <c r="Y758" s="4">
        <v>469552</v>
      </c>
      <c r="Z758" s="4">
        <v>-61512</v>
      </c>
      <c r="AA758" s="4">
        <v>0</v>
      </c>
      <c r="AB758" s="4">
        <v>0</v>
      </c>
      <c r="AC758" s="4">
        <v>0</v>
      </c>
      <c r="AD758" s="4">
        <v>469552</v>
      </c>
      <c r="AE758" s="5">
        <v>1685</v>
      </c>
      <c r="AF758" s="1" t="s">
        <v>70</v>
      </c>
      <c r="AG758" s="1" t="s">
        <v>71</v>
      </c>
      <c r="AH758" s="1" t="s">
        <v>89</v>
      </c>
      <c r="AI758" s="1" t="s">
        <v>57</v>
      </c>
      <c r="AJ758" s="5">
        <v>10950</v>
      </c>
      <c r="AK758" s="4">
        <v>-4871</v>
      </c>
      <c r="AL758" s="4">
        <v>0</v>
      </c>
      <c r="AM758" s="4">
        <v>0</v>
      </c>
      <c r="AN758" s="4">
        <v>0</v>
      </c>
      <c r="AO758" s="4">
        <v>-66383</v>
      </c>
      <c r="AP758" s="4">
        <v>-66383</v>
      </c>
      <c r="AQ758" s="4">
        <v>0</v>
      </c>
      <c r="AR758" s="4">
        <v>403169</v>
      </c>
      <c r="AS758" s="1" t="s">
        <v>52</v>
      </c>
      <c r="AT758" s="9">
        <f t="shared" si="325"/>
        <v>43333</v>
      </c>
      <c r="AU758" s="9">
        <f t="shared" si="326"/>
        <v>43313</v>
      </c>
      <c r="AV758" s="9">
        <v>44798</v>
      </c>
      <c r="AW758" s="11">
        <f t="shared" si="327"/>
        <v>4.0136986301369859</v>
      </c>
      <c r="AX758">
        <v>10</v>
      </c>
      <c r="AY758" s="12">
        <v>0.05</v>
      </c>
      <c r="AZ758">
        <f t="shared" si="328"/>
        <v>9.5000000000000001E-2</v>
      </c>
      <c r="BA758" s="13">
        <f t="shared" si="329"/>
        <v>469552</v>
      </c>
      <c r="BB758" s="17" t="s">
        <v>1871</v>
      </c>
      <c r="BC758">
        <f>MATCH(BB758,MONTHLY_INDEX!$A:$A,0)</f>
        <v>639</v>
      </c>
      <c r="BD758">
        <f>MATCH(AU758,MONTHLY_INDEX!$1:$1,0)</f>
        <v>80</v>
      </c>
      <c r="BE758">
        <f>INDEX(MONTHLY_INDEX!$1:$1048576,Final!BC758,Final!BD758)</f>
        <v>112.8</v>
      </c>
      <c r="BF758">
        <f>MATCH($BF$1,MONTHLY_INDEX!$1:$1,0)</f>
        <v>127</v>
      </c>
      <c r="BG758">
        <f>INDEX(MONTHLY_INDEX!$1:$1048576,Final!BC758,Final!BF758)</f>
        <v>116.2</v>
      </c>
      <c r="BH758" s="23">
        <f t="shared" si="344"/>
        <v>3.0141843971631256E-2</v>
      </c>
      <c r="BI758" s="14">
        <f t="shared" si="345"/>
        <v>483705.16312056739</v>
      </c>
      <c r="BJ758" s="14">
        <f t="shared" si="346"/>
        <v>184437.44130768481</v>
      </c>
      <c r="BK758" s="15">
        <f t="shared" si="330"/>
        <v>299267.72181288258</v>
      </c>
      <c r="BL758" s="52">
        <v>0</v>
      </c>
      <c r="BM758" s="15">
        <f t="shared" si="347"/>
        <v>299267.72181288258</v>
      </c>
    </row>
    <row r="759" spans="1:65">
      <c r="A759" s="8">
        <v>757</v>
      </c>
      <c r="B759" s="1" t="s">
        <v>44</v>
      </c>
      <c r="C759" s="1">
        <v>1500</v>
      </c>
      <c r="D759" s="1" t="s">
        <v>60</v>
      </c>
      <c r="E759" s="1">
        <v>150000034</v>
      </c>
      <c r="F759" s="1" t="s">
        <v>60</v>
      </c>
      <c r="G759" s="1" t="s">
        <v>107</v>
      </c>
      <c r="H759" s="1">
        <v>19</v>
      </c>
      <c r="I759" s="1" t="s">
        <v>52</v>
      </c>
      <c r="J759" s="1" t="s">
        <v>49</v>
      </c>
      <c r="K759" s="1">
        <v>17406001</v>
      </c>
      <c r="L759" s="1" t="s">
        <v>50</v>
      </c>
      <c r="M759" s="1" t="s">
        <v>51</v>
      </c>
      <c r="N759" s="1" t="s">
        <v>64</v>
      </c>
      <c r="O759" s="1" t="s">
        <v>65</v>
      </c>
      <c r="P759" s="1" t="s">
        <v>66</v>
      </c>
      <c r="Q759" s="1" t="s">
        <v>67</v>
      </c>
      <c r="R759" s="1" t="s">
        <v>87</v>
      </c>
      <c r="S759" s="1" t="s">
        <v>88</v>
      </c>
      <c r="T759" s="2">
        <v>43333</v>
      </c>
      <c r="U759" s="2">
        <v>43333</v>
      </c>
      <c r="V759" s="1" t="s">
        <v>52</v>
      </c>
      <c r="W759" s="3">
        <v>1</v>
      </c>
      <c r="X759" s="1" t="s">
        <v>53</v>
      </c>
      <c r="Y759" s="4">
        <v>6861326</v>
      </c>
      <c r="Z759" s="4">
        <v>-898859</v>
      </c>
      <c r="AA759" s="4">
        <v>0</v>
      </c>
      <c r="AB759" s="4">
        <v>0</v>
      </c>
      <c r="AC759" s="4">
        <v>0</v>
      </c>
      <c r="AD759" s="4">
        <v>6861326</v>
      </c>
      <c r="AE759" s="5">
        <v>1685</v>
      </c>
      <c r="AF759" s="1" t="s">
        <v>70</v>
      </c>
      <c r="AG759" s="1" t="s">
        <v>71</v>
      </c>
      <c r="AH759" s="1" t="s">
        <v>89</v>
      </c>
      <c r="AI759" s="1" t="s">
        <v>57</v>
      </c>
      <c r="AJ759" s="5">
        <v>10950</v>
      </c>
      <c r="AK759" s="4">
        <v>-71176</v>
      </c>
      <c r="AL759" s="4">
        <v>0</v>
      </c>
      <c r="AM759" s="4">
        <v>0</v>
      </c>
      <c r="AN759" s="4">
        <v>0</v>
      </c>
      <c r="AO759" s="4">
        <v>-970035</v>
      </c>
      <c r="AP759" s="4">
        <v>-970035</v>
      </c>
      <c r="AQ759" s="4">
        <v>0</v>
      </c>
      <c r="AR759" s="4">
        <v>5891291</v>
      </c>
      <c r="AS759" s="1" t="s">
        <v>52</v>
      </c>
      <c r="AT759" s="9">
        <f t="shared" si="325"/>
        <v>43333</v>
      </c>
      <c r="AU759" s="9">
        <f t="shared" si="326"/>
        <v>43313</v>
      </c>
      <c r="AV759" s="9">
        <v>44798</v>
      </c>
      <c r="AW759" s="11">
        <f t="shared" si="327"/>
        <v>4.0136986301369859</v>
      </c>
      <c r="AX759">
        <v>10</v>
      </c>
      <c r="AY759" s="12">
        <v>0.05</v>
      </c>
      <c r="AZ759">
        <f t="shared" si="328"/>
        <v>9.5000000000000001E-2</v>
      </c>
      <c r="BA759" s="13">
        <f t="shared" si="329"/>
        <v>6861326</v>
      </c>
      <c r="BI759" s="14">
        <f t="shared" ref="BI759:BI761" si="348">AR759</f>
        <v>5891291</v>
      </c>
      <c r="BJ759" s="14">
        <v>0</v>
      </c>
      <c r="BK759" s="14">
        <f t="shared" ref="BK759:BK761" si="349">AR759</f>
        <v>5891291</v>
      </c>
      <c r="BL759" s="52">
        <v>0</v>
      </c>
      <c r="BM759" s="15">
        <f t="shared" ref="BM759:BM761" si="350">AR759</f>
        <v>5891291</v>
      </c>
    </row>
    <row r="760" spans="1:65">
      <c r="A760" s="8">
        <v>758</v>
      </c>
      <c r="B760" s="1" t="s">
        <v>44</v>
      </c>
      <c r="C760" s="1">
        <v>1500</v>
      </c>
      <c r="D760" s="1" t="s">
        <v>60</v>
      </c>
      <c r="E760" s="1">
        <v>150000034</v>
      </c>
      <c r="F760" s="1" t="s">
        <v>60</v>
      </c>
      <c r="G760" s="1" t="s">
        <v>108</v>
      </c>
      <c r="H760" s="1">
        <v>20</v>
      </c>
      <c r="I760" s="1" t="s">
        <v>52</v>
      </c>
      <c r="J760" s="1" t="s">
        <v>49</v>
      </c>
      <c r="K760" s="1">
        <v>17406001</v>
      </c>
      <c r="L760" s="1" t="s">
        <v>50</v>
      </c>
      <c r="M760" s="1" t="s">
        <v>51</v>
      </c>
      <c r="N760" s="1" t="s">
        <v>64</v>
      </c>
      <c r="O760" s="1" t="s">
        <v>65</v>
      </c>
      <c r="P760" s="1" t="s">
        <v>66</v>
      </c>
      <c r="Q760" s="1" t="s">
        <v>67</v>
      </c>
      <c r="R760" s="1" t="s">
        <v>87</v>
      </c>
      <c r="S760" s="1" t="s">
        <v>88</v>
      </c>
      <c r="T760" s="2">
        <v>43333</v>
      </c>
      <c r="U760" s="2">
        <v>43333</v>
      </c>
      <c r="V760" s="1" t="s">
        <v>52</v>
      </c>
      <c r="W760" s="3">
        <v>1</v>
      </c>
      <c r="X760" s="1" t="s">
        <v>53</v>
      </c>
      <c r="Y760" s="4">
        <v>5552065</v>
      </c>
      <c r="Z760" s="4">
        <v>-727341</v>
      </c>
      <c r="AA760" s="4">
        <v>0</v>
      </c>
      <c r="AB760" s="4">
        <v>0</v>
      </c>
      <c r="AC760" s="4">
        <v>0</v>
      </c>
      <c r="AD760" s="4">
        <v>5552065</v>
      </c>
      <c r="AE760" s="5">
        <v>1685</v>
      </c>
      <c r="AF760" s="1" t="s">
        <v>70</v>
      </c>
      <c r="AG760" s="1" t="s">
        <v>71</v>
      </c>
      <c r="AH760" s="1" t="s">
        <v>89</v>
      </c>
      <c r="AI760" s="1" t="s">
        <v>57</v>
      </c>
      <c r="AJ760" s="5">
        <v>10950</v>
      </c>
      <c r="AK760" s="4">
        <v>-57594</v>
      </c>
      <c r="AL760" s="4">
        <v>0</v>
      </c>
      <c r="AM760" s="4">
        <v>0</v>
      </c>
      <c r="AN760" s="4">
        <v>0</v>
      </c>
      <c r="AO760" s="4">
        <v>-784935</v>
      </c>
      <c r="AP760" s="4">
        <v>-784935</v>
      </c>
      <c r="AQ760" s="4">
        <v>0</v>
      </c>
      <c r="AR760" s="4">
        <v>4767130</v>
      </c>
      <c r="AS760" s="1" t="s">
        <v>52</v>
      </c>
      <c r="AT760" s="9">
        <f t="shared" si="325"/>
        <v>43333</v>
      </c>
      <c r="AU760" s="9">
        <f t="shared" si="326"/>
        <v>43313</v>
      </c>
      <c r="AV760" s="9">
        <v>44798</v>
      </c>
      <c r="AW760" s="11">
        <f t="shared" si="327"/>
        <v>4.0136986301369859</v>
      </c>
      <c r="AX760">
        <v>10</v>
      </c>
      <c r="AY760" s="12">
        <v>0.05</v>
      </c>
      <c r="AZ760">
        <f t="shared" si="328"/>
        <v>9.5000000000000001E-2</v>
      </c>
      <c r="BA760" s="13">
        <f t="shared" si="329"/>
        <v>5552065</v>
      </c>
      <c r="BI760" s="14">
        <f t="shared" si="348"/>
        <v>4767130</v>
      </c>
      <c r="BJ760" s="14">
        <v>0</v>
      </c>
      <c r="BK760" s="14">
        <f t="shared" si="349"/>
        <v>4767130</v>
      </c>
      <c r="BL760" s="52">
        <v>0</v>
      </c>
      <c r="BM760" s="15">
        <f t="shared" si="350"/>
        <v>4767130</v>
      </c>
    </row>
    <row r="761" spans="1:65">
      <c r="A761" s="8">
        <v>759</v>
      </c>
      <c r="B761" s="1" t="s">
        <v>44</v>
      </c>
      <c r="C761" s="1">
        <v>1500</v>
      </c>
      <c r="D761" s="1" t="s">
        <v>60</v>
      </c>
      <c r="E761" s="1">
        <v>150000034</v>
      </c>
      <c r="F761" s="1" t="s">
        <v>60</v>
      </c>
      <c r="G761" s="1" t="s">
        <v>109</v>
      </c>
      <c r="H761" s="1">
        <v>21</v>
      </c>
      <c r="I761" s="1" t="s">
        <v>52</v>
      </c>
      <c r="J761" s="1" t="s">
        <v>49</v>
      </c>
      <c r="K761" s="1">
        <v>17406001</v>
      </c>
      <c r="L761" s="1" t="s">
        <v>50</v>
      </c>
      <c r="M761" s="1" t="s">
        <v>51</v>
      </c>
      <c r="N761" s="1" t="s">
        <v>64</v>
      </c>
      <c r="O761" s="1" t="s">
        <v>65</v>
      </c>
      <c r="P761" s="1" t="s">
        <v>66</v>
      </c>
      <c r="Q761" s="1" t="s">
        <v>67</v>
      </c>
      <c r="R761" s="1" t="s">
        <v>87</v>
      </c>
      <c r="S761" s="1" t="s">
        <v>88</v>
      </c>
      <c r="T761" s="2">
        <v>43333</v>
      </c>
      <c r="U761" s="2">
        <v>43333</v>
      </c>
      <c r="V761" s="1" t="s">
        <v>52</v>
      </c>
      <c r="W761" s="3">
        <v>1</v>
      </c>
      <c r="X761" s="1" t="s">
        <v>53</v>
      </c>
      <c r="Y761" s="4">
        <v>1950695</v>
      </c>
      <c r="Z761" s="4">
        <v>-256470</v>
      </c>
      <c r="AA761" s="4">
        <v>0</v>
      </c>
      <c r="AB761" s="4">
        <v>0</v>
      </c>
      <c r="AC761" s="4">
        <v>0</v>
      </c>
      <c r="AD761" s="4">
        <v>1950695</v>
      </c>
      <c r="AE761" s="5">
        <v>1685</v>
      </c>
      <c r="AF761" s="1" t="s">
        <v>70</v>
      </c>
      <c r="AG761" s="1" t="s">
        <v>71</v>
      </c>
      <c r="AH761" s="1" t="s">
        <v>89</v>
      </c>
      <c r="AI761" s="1" t="s">
        <v>57</v>
      </c>
      <c r="AJ761" s="5">
        <v>10950</v>
      </c>
      <c r="AK761" s="4">
        <v>-20224</v>
      </c>
      <c r="AL761" s="4">
        <v>0</v>
      </c>
      <c r="AM761" s="4">
        <v>0</v>
      </c>
      <c r="AN761" s="4">
        <v>0</v>
      </c>
      <c r="AO761" s="4">
        <v>-276694</v>
      </c>
      <c r="AP761" s="4">
        <v>-276694</v>
      </c>
      <c r="AQ761" s="4">
        <v>0</v>
      </c>
      <c r="AR761" s="4">
        <v>1674001</v>
      </c>
      <c r="AS761" s="1" t="s">
        <v>52</v>
      </c>
      <c r="AT761" s="9">
        <f t="shared" si="325"/>
        <v>43333</v>
      </c>
      <c r="AU761" s="9">
        <f t="shared" si="326"/>
        <v>43313</v>
      </c>
      <c r="AV761" s="9">
        <v>44798</v>
      </c>
      <c r="AW761" s="11">
        <f t="shared" si="327"/>
        <v>4.0136986301369859</v>
      </c>
      <c r="AX761">
        <v>10</v>
      </c>
      <c r="AY761" s="12">
        <v>0.05</v>
      </c>
      <c r="AZ761">
        <f t="shared" si="328"/>
        <v>9.5000000000000001E-2</v>
      </c>
      <c r="BA761" s="13">
        <f t="shared" si="329"/>
        <v>1950695</v>
      </c>
      <c r="BI761" s="14">
        <f t="shared" si="348"/>
        <v>1674001</v>
      </c>
      <c r="BJ761" s="14">
        <v>0</v>
      </c>
      <c r="BK761" s="14">
        <f t="shared" si="349"/>
        <v>1674001</v>
      </c>
      <c r="BL761" s="52">
        <v>0</v>
      </c>
      <c r="BM761" s="15">
        <f t="shared" si="350"/>
        <v>1674001</v>
      </c>
    </row>
    <row r="762" spans="1:65">
      <c r="A762" s="8">
        <v>760</v>
      </c>
      <c r="B762" s="1" t="s">
        <v>44</v>
      </c>
      <c r="C762" s="1">
        <v>1500</v>
      </c>
      <c r="D762" s="1" t="s">
        <v>60</v>
      </c>
      <c r="E762" s="1">
        <v>150000034</v>
      </c>
      <c r="F762" s="1" t="s">
        <v>60</v>
      </c>
      <c r="G762" s="1" t="s">
        <v>110</v>
      </c>
      <c r="H762" s="1">
        <v>22</v>
      </c>
      <c r="I762" s="1" t="s">
        <v>52</v>
      </c>
      <c r="J762" s="1" t="s">
        <v>49</v>
      </c>
      <c r="K762" s="1">
        <v>17406001</v>
      </c>
      <c r="L762" s="1" t="s">
        <v>50</v>
      </c>
      <c r="M762" s="1" t="s">
        <v>51</v>
      </c>
      <c r="N762" s="1" t="s">
        <v>64</v>
      </c>
      <c r="O762" s="1" t="s">
        <v>65</v>
      </c>
      <c r="P762" s="1" t="s">
        <v>66</v>
      </c>
      <c r="Q762" s="1" t="s">
        <v>67</v>
      </c>
      <c r="R762" s="1" t="s">
        <v>87</v>
      </c>
      <c r="S762" s="1" t="s">
        <v>88</v>
      </c>
      <c r="T762" s="2">
        <v>43333</v>
      </c>
      <c r="U762" s="2">
        <v>43333</v>
      </c>
      <c r="V762" s="1" t="s">
        <v>52</v>
      </c>
      <c r="W762" s="3">
        <v>1</v>
      </c>
      <c r="X762" s="1" t="s">
        <v>53</v>
      </c>
      <c r="Y762" s="4">
        <v>16789210</v>
      </c>
      <c r="Z762" s="4">
        <v>-2199450</v>
      </c>
      <c r="AA762" s="4">
        <v>0</v>
      </c>
      <c r="AB762" s="4">
        <v>0</v>
      </c>
      <c r="AC762" s="4">
        <v>0</v>
      </c>
      <c r="AD762" s="4">
        <v>16789210</v>
      </c>
      <c r="AE762" s="5">
        <v>1685</v>
      </c>
      <c r="AF762" s="1" t="s">
        <v>70</v>
      </c>
      <c r="AG762" s="1" t="s">
        <v>71</v>
      </c>
      <c r="AH762" s="1" t="s">
        <v>89</v>
      </c>
      <c r="AI762" s="1" t="s">
        <v>57</v>
      </c>
      <c r="AJ762" s="5">
        <v>10950</v>
      </c>
      <c r="AK762" s="4">
        <v>-174163</v>
      </c>
      <c r="AL762" s="4">
        <v>0</v>
      </c>
      <c r="AM762" s="4">
        <v>0</v>
      </c>
      <c r="AN762" s="4">
        <v>0</v>
      </c>
      <c r="AO762" s="4">
        <v>-2373613</v>
      </c>
      <c r="AP762" s="4">
        <v>-2373613</v>
      </c>
      <c r="AQ762" s="4">
        <v>0</v>
      </c>
      <c r="AR762" s="4">
        <v>14415597</v>
      </c>
      <c r="AS762" s="1" t="s">
        <v>52</v>
      </c>
      <c r="AT762" s="9">
        <f t="shared" si="325"/>
        <v>43333</v>
      </c>
      <c r="AU762" s="9">
        <f t="shared" si="326"/>
        <v>43313</v>
      </c>
      <c r="AV762" s="9">
        <v>44798</v>
      </c>
      <c r="AW762" s="11">
        <f t="shared" si="327"/>
        <v>4.0136986301369859</v>
      </c>
      <c r="AX762">
        <v>25</v>
      </c>
      <c r="AY762" s="12">
        <v>0.05</v>
      </c>
      <c r="AZ762">
        <f t="shared" si="328"/>
        <v>3.7999999999999999E-2</v>
      </c>
      <c r="BA762" s="13">
        <f t="shared" si="329"/>
        <v>16789210</v>
      </c>
      <c r="BB762" s="17" t="s">
        <v>2189</v>
      </c>
      <c r="BC762">
        <f>MATCH(BB762,MONTHLY_INDEX!$A:$A,0)</f>
        <v>798</v>
      </c>
      <c r="BD762">
        <f>MATCH(AU762,MONTHLY_INDEX!$1:$1,0)</f>
        <v>80</v>
      </c>
      <c r="BE762">
        <f>INDEX(MONTHLY_INDEX!$1:$1048576,Final!BC762,Final!BD762)</f>
        <v>96</v>
      </c>
      <c r="BF762">
        <f>MATCH($BF$1,MONTHLY_INDEX!$1:$1,0)</f>
        <v>127</v>
      </c>
      <c r="BG762">
        <f>INDEX(MONTHLY_INDEX!$1:$1048576,Final!BC762,Final!BF762)</f>
        <v>95.3</v>
      </c>
      <c r="BH762" s="23">
        <f>(BG762-BE762)/BE762</f>
        <v>-7.2916666666666963E-3</v>
      </c>
      <c r="BI762" s="14">
        <f>(1+BH762)*BA762</f>
        <v>16666788.677083332</v>
      </c>
      <c r="BJ762" s="14">
        <f>BI762*AZ762*AW762</f>
        <v>2542027.7415156956</v>
      </c>
      <c r="BK762" s="15">
        <f t="shared" si="330"/>
        <v>14124760.935567636</v>
      </c>
      <c r="BL762" s="52">
        <v>0</v>
      </c>
      <c r="BM762" s="15">
        <f>MAX((1-BL762)*BK762,BI762*AY762)</f>
        <v>14124760.935567636</v>
      </c>
    </row>
    <row r="763" spans="1:65">
      <c r="A763" s="8">
        <v>761</v>
      </c>
      <c r="B763" s="1" t="s">
        <v>44</v>
      </c>
      <c r="C763" s="1">
        <v>1500</v>
      </c>
      <c r="D763" s="1" t="s">
        <v>60</v>
      </c>
      <c r="E763" s="1">
        <v>150000034</v>
      </c>
      <c r="F763" s="1" t="s">
        <v>60</v>
      </c>
      <c r="G763" s="1" t="s">
        <v>111</v>
      </c>
      <c r="H763" s="1">
        <v>23</v>
      </c>
      <c r="I763" s="1" t="s">
        <v>52</v>
      </c>
      <c r="J763" s="1" t="s">
        <v>49</v>
      </c>
      <c r="K763" s="1">
        <v>17406001</v>
      </c>
      <c r="L763" s="1" t="s">
        <v>50</v>
      </c>
      <c r="M763" s="1" t="s">
        <v>51</v>
      </c>
      <c r="N763" s="1" t="s">
        <v>64</v>
      </c>
      <c r="O763" s="1" t="s">
        <v>65</v>
      </c>
      <c r="P763" s="1" t="s">
        <v>66</v>
      </c>
      <c r="Q763" s="1" t="s">
        <v>67</v>
      </c>
      <c r="R763" s="1" t="s">
        <v>87</v>
      </c>
      <c r="S763" s="1" t="s">
        <v>88</v>
      </c>
      <c r="T763" s="2">
        <v>43333</v>
      </c>
      <c r="U763" s="2">
        <v>43333</v>
      </c>
      <c r="V763" s="1" t="s">
        <v>52</v>
      </c>
      <c r="W763" s="3">
        <v>1</v>
      </c>
      <c r="X763" s="1" t="s">
        <v>53</v>
      </c>
      <c r="Y763" s="4">
        <v>32425</v>
      </c>
      <c r="Z763" s="4">
        <v>-4246</v>
      </c>
      <c r="AA763" s="4">
        <v>0</v>
      </c>
      <c r="AB763" s="4">
        <v>0</v>
      </c>
      <c r="AC763" s="4">
        <v>0</v>
      </c>
      <c r="AD763" s="4">
        <v>32425</v>
      </c>
      <c r="AE763" s="5">
        <v>1685</v>
      </c>
      <c r="AF763" s="1" t="s">
        <v>70</v>
      </c>
      <c r="AG763" s="1" t="s">
        <v>71</v>
      </c>
      <c r="AH763" s="1" t="s">
        <v>89</v>
      </c>
      <c r="AI763" s="1" t="s">
        <v>57</v>
      </c>
      <c r="AJ763" s="5">
        <v>10950</v>
      </c>
      <c r="AK763" s="4">
        <v>-336</v>
      </c>
      <c r="AL763" s="4">
        <v>0</v>
      </c>
      <c r="AM763" s="4">
        <v>0</v>
      </c>
      <c r="AN763" s="4">
        <v>0</v>
      </c>
      <c r="AO763" s="4">
        <v>-4582</v>
      </c>
      <c r="AP763" s="4">
        <v>-4582</v>
      </c>
      <c r="AQ763" s="4">
        <v>0</v>
      </c>
      <c r="AR763" s="4">
        <v>27843</v>
      </c>
      <c r="AS763" s="1" t="s">
        <v>52</v>
      </c>
      <c r="AT763" s="9">
        <f t="shared" si="325"/>
        <v>43333</v>
      </c>
      <c r="AU763" s="9">
        <f t="shared" si="326"/>
        <v>43313</v>
      </c>
      <c r="AV763" s="9">
        <v>44798</v>
      </c>
      <c r="AW763" s="11">
        <f t="shared" si="327"/>
        <v>4.0136986301369859</v>
      </c>
      <c r="AX763">
        <v>10</v>
      </c>
      <c r="AY763" s="12">
        <v>0.05</v>
      </c>
      <c r="AZ763">
        <f t="shared" si="328"/>
        <v>9.5000000000000001E-2</v>
      </c>
      <c r="BA763" s="13">
        <f t="shared" si="329"/>
        <v>32425</v>
      </c>
      <c r="BI763" s="14">
        <f t="shared" ref="BI763:BI767" si="351">AR763</f>
        <v>27843</v>
      </c>
      <c r="BJ763" s="14">
        <v>0</v>
      </c>
      <c r="BK763" s="14">
        <f t="shared" ref="BK763:BK767" si="352">AR763</f>
        <v>27843</v>
      </c>
      <c r="BL763" s="52">
        <v>0</v>
      </c>
      <c r="BM763" s="15">
        <f t="shared" ref="BM763:BM767" si="353">AR763</f>
        <v>27843</v>
      </c>
    </row>
    <row r="764" spans="1:65">
      <c r="A764" s="8">
        <v>762</v>
      </c>
      <c r="B764" s="1" t="s">
        <v>44</v>
      </c>
      <c r="C764" s="1">
        <v>1500</v>
      </c>
      <c r="D764" s="1" t="s">
        <v>60</v>
      </c>
      <c r="E764" s="1">
        <v>150000034</v>
      </c>
      <c r="F764" s="1" t="s">
        <v>112</v>
      </c>
      <c r="G764" s="1" t="s">
        <v>113</v>
      </c>
      <c r="H764" s="1">
        <v>24</v>
      </c>
      <c r="I764" s="1" t="s">
        <v>52</v>
      </c>
      <c r="J764" s="1" t="s">
        <v>49</v>
      </c>
      <c r="K764" s="1">
        <v>17406001</v>
      </c>
      <c r="L764" s="1" t="s">
        <v>50</v>
      </c>
      <c r="M764" s="1" t="s">
        <v>51</v>
      </c>
      <c r="N764" s="1" t="s">
        <v>64</v>
      </c>
      <c r="O764" s="1" t="s">
        <v>65</v>
      </c>
      <c r="P764" s="1" t="s">
        <v>66</v>
      </c>
      <c r="Q764" s="1" t="s">
        <v>67</v>
      </c>
      <c r="R764" s="1" t="s">
        <v>87</v>
      </c>
      <c r="S764" s="1" t="s">
        <v>88</v>
      </c>
      <c r="T764" s="2">
        <v>43333</v>
      </c>
      <c r="U764" s="2">
        <v>43333</v>
      </c>
      <c r="V764" s="1" t="s">
        <v>52</v>
      </c>
      <c r="W764" s="3">
        <v>1</v>
      </c>
      <c r="X764" s="1" t="s">
        <v>53</v>
      </c>
      <c r="Y764" s="4">
        <v>970825</v>
      </c>
      <c r="Z764" s="4">
        <v>-127181.51</v>
      </c>
      <c r="AA764" s="4">
        <v>0</v>
      </c>
      <c r="AB764" s="4">
        <v>0</v>
      </c>
      <c r="AC764" s="4">
        <v>0</v>
      </c>
      <c r="AD764" s="4">
        <v>970825</v>
      </c>
      <c r="AE764" s="5">
        <v>1685</v>
      </c>
      <c r="AF764" s="1" t="s">
        <v>70</v>
      </c>
      <c r="AG764" s="1" t="s">
        <v>71</v>
      </c>
      <c r="AH764" s="1" t="s">
        <v>89</v>
      </c>
      <c r="AI764" s="1" t="s">
        <v>57</v>
      </c>
      <c r="AJ764" s="5">
        <v>10950</v>
      </c>
      <c r="AK764" s="4">
        <v>-10071</v>
      </c>
      <c r="AL764" s="4">
        <v>0</v>
      </c>
      <c r="AM764" s="4">
        <v>0</v>
      </c>
      <c r="AN764" s="4">
        <v>0</v>
      </c>
      <c r="AO764" s="4">
        <v>-137252.51</v>
      </c>
      <c r="AP764" s="4">
        <v>-137252.51</v>
      </c>
      <c r="AQ764" s="4">
        <v>0</v>
      </c>
      <c r="AR764" s="4">
        <v>833572.49</v>
      </c>
      <c r="AS764" s="1" t="s">
        <v>52</v>
      </c>
      <c r="AT764" s="9">
        <f t="shared" si="325"/>
        <v>43333</v>
      </c>
      <c r="AU764" s="9">
        <f t="shared" si="326"/>
        <v>43313</v>
      </c>
      <c r="AV764" s="9">
        <v>44798</v>
      </c>
      <c r="AW764" s="11">
        <f t="shared" si="327"/>
        <v>4.0136986301369859</v>
      </c>
      <c r="AX764">
        <v>10</v>
      </c>
      <c r="AY764" s="12">
        <v>0.05</v>
      </c>
      <c r="AZ764">
        <f t="shared" si="328"/>
        <v>9.5000000000000001E-2</v>
      </c>
      <c r="BA764" s="13">
        <f t="shared" si="329"/>
        <v>970825</v>
      </c>
      <c r="BB764" s="16" t="s">
        <v>593</v>
      </c>
      <c r="BC764" s="16" t="s">
        <v>593</v>
      </c>
      <c r="BD764" s="16" t="s">
        <v>593</v>
      </c>
      <c r="BE764" s="16" t="s">
        <v>593</v>
      </c>
      <c r="BF764" s="16" t="s">
        <v>593</v>
      </c>
      <c r="BG764" s="16" t="s">
        <v>593</v>
      </c>
      <c r="BH764" s="16" t="s">
        <v>593</v>
      </c>
      <c r="BI764" s="14">
        <f t="shared" si="351"/>
        <v>833572.49</v>
      </c>
      <c r="BJ764" s="14">
        <v>0</v>
      </c>
      <c r="BK764" s="14">
        <f t="shared" si="352"/>
        <v>833572.49</v>
      </c>
      <c r="BL764" s="52">
        <v>0</v>
      </c>
      <c r="BM764" s="15">
        <f t="shared" si="353"/>
        <v>833572.49</v>
      </c>
    </row>
    <row r="765" spans="1:65">
      <c r="A765" s="8">
        <v>763</v>
      </c>
      <c r="B765" s="1" t="s">
        <v>44</v>
      </c>
      <c r="C765" s="1">
        <v>1500</v>
      </c>
      <c r="D765" s="1" t="s">
        <v>60</v>
      </c>
      <c r="E765" s="1">
        <v>150000034</v>
      </c>
      <c r="F765" s="1" t="s">
        <v>112</v>
      </c>
      <c r="G765" s="1" t="s">
        <v>114</v>
      </c>
      <c r="H765" s="1">
        <v>25</v>
      </c>
      <c r="I765" s="1" t="s">
        <v>52</v>
      </c>
      <c r="J765" s="1" t="s">
        <v>49</v>
      </c>
      <c r="K765" s="1">
        <v>17406001</v>
      </c>
      <c r="L765" s="1" t="s">
        <v>50</v>
      </c>
      <c r="M765" s="1" t="s">
        <v>51</v>
      </c>
      <c r="N765" s="1" t="s">
        <v>64</v>
      </c>
      <c r="O765" s="1" t="s">
        <v>65</v>
      </c>
      <c r="P765" s="1" t="s">
        <v>66</v>
      </c>
      <c r="Q765" s="1" t="s">
        <v>67</v>
      </c>
      <c r="R765" s="1" t="s">
        <v>87</v>
      </c>
      <c r="S765" s="1" t="s">
        <v>88</v>
      </c>
      <c r="T765" s="2">
        <v>43333</v>
      </c>
      <c r="U765" s="2">
        <v>43333</v>
      </c>
      <c r="V765" s="1" t="s">
        <v>52</v>
      </c>
      <c r="W765" s="3">
        <v>1</v>
      </c>
      <c r="X765" s="1" t="s">
        <v>53</v>
      </c>
      <c r="Y765" s="4">
        <v>2008211</v>
      </c>
      <c r="Z765" s="4">
        <v>-263082.87</v>
      </c>
      <c r="AA765" s="4">
        <v>0</v>
      </c>
      <c r="AB765" s="4">
        <v>0</v>
      </c>
      <c r="AC765" s="4">
        <v>0</v>
      </c>
      <c r="AD765" s="4">
        <v>2008211</v>
      </c>
      <c r="AE765" s="5">
        <v>1685</v>
      </c>
      <c r="AF765" s="1" t="s">
        <v>70</v>
      </c>
      <c r="AG765" s="1" t="s">
        <v>71</v>
      </c>
      <c r="AH765" s="1" t="s">
        <v>89</v>
      </c>
      <c r="AI765" s="1" t="s">
        <v>57</v>
      </c>
      <c r="AJ765" s="5">
        <v>10950</v>
      </c>
      <c r="AK765" s="4">
        <v>-20832</v>
      </c>
      <c r="AL765" s="4">
        <v>0</v>
      </c>
      <c r="AM765" s="4">
        <v>0</v>
      </c>
      <c r="AN765" s="4">
        <v>0</v>
      </c>
      <c r="AO765" s="4">
        <v>-283914.87</v>
      </c>
      <c r="AP765" s="4">
        <v>-283914.87</v>
      </c>
      <c r="AQ765" s="4">
        <v>0</v>
      </c>
      <c r="AR765" s="4">
        <v>1724296.13</v>
      </c>
      <c r="AS765" s="1" t="s">
        <v>52</v>
      </c>
      <c r="AT765" s="9">
        <f t="shared" si="325"/>
        <v>43333</v>
      </c>
      <c r="AU765" s="9">
        <f t="shared" si="326"/>
        <v>43313</v>
      </c>
      <c r="AV765" s="9">
        <v>44798</v>
      </c>
      <c r="AW765" s="11">
        <f t="shared" si="327"/>
        <v>4.0136986301369859</v>
      </c>
      <c r="AX765">
        <v>10</v>
      </c>
      <c r="AY765" s="12">
        <v>0.05</v>
      </c>
      <c r="AZ765">
        <f t="shared" si="328"/>
        <v>9.5000000000000001E-2</v>
      </c>
      <c r="BA765" s="13">
        <f t="shared" si="329"/>
        <v>2008211</v>
      </c>
      <c r="BB765" s="16" t="s">
        <v>593</v>
      </c>
      <c r="BC765" s="16" t="s">
        <v>593</v>
      </c>
      <c r="BD765" s="16" t="s">
        <v>593</v>
      </c>
      <c r="BE765" s="16" t="s">
        <v>593</v>
      </c>
      <c r="BF765" s="16" t="s">
        <v>593</v>
      </c>
      <c r="BG765" s="16" t="s">
        <v>593</v>
      </c>
      <c r="BH765" s="16" t="s">
        <v>593</v>
      </c>
      <c r="BI765" s="14">
        <f t="shared" si="351"/>
        <v>1724296.13</v>
      </c>
      <c r="BJ765" s="14">
        <v>0</v>
      </c>
      <c r="BK765" s="14">
        <f t="shared" si="352"/>
        <v>1724296.13</v>
      </c>
      <c r="BL765" s="52">
        <v>0</v>
      </c>
      <c r="BM765" s="15">
        <f t="shared" si="353"/>
        <v>1724296.13</v>
      </c>
    </row>
    <row r="766" spans="1:65">
      <c r="A766" s="8">
        <v>764</v>
      </c>
      <c r="B766" s="1" t="s">
        <v>44</v>
      </c>
      <c r="C766" s="1">
        <v>1500</v>
      </c>
      <c r="D766" s="1" t="s">
        <v>60</v>
      </c>
      <c r="E766" s="1">
        <v>150000034</v>
      </c>
      <c r="F766" s="1" t="s">
        <v>60</v>
      </c>
      <c r="G766" s="1" t="s">
        <v>115</v>
      </c>
      <c r="H766" s="1">
        <v>26</v>
      </c>
      <c r="I766" s="1" t="s">
        <v>52</v>
      </c>
      <c r="J766" s="1" t="s">
        <v>49</v>
      </c>
      <c r="K766" s="1">
        <v>17406001</v>
      </c>
      <c r="L766" s="1" t="s">
        <v>50</v>
      </c>
      <c r="M766" s="1" t="s">
        <v>51</v>
      </c>
      <c r="N766" s="1" t="s">
        <v>64</v>
      </c>
      <c r="O766" s="1" t="s">
        <v>65</v>
      </c>
      <c r="P766" s="1" t="s">
        <v>66</v>
      </c>
      <c r="Q766" s="1" t="s">
        <v>67</v>
      </c>
      <c r="R766" s="1" t="s">
        <v>87</v>
      </c>
      <c r="S766" s="1" t="s">
        <v>88</v>
      </c>
      <c r="T766" s="2">
        <v>43333</v>
      </c>
      <c r="U766" s="2">
        <v>43333</v>
      </c>
      <c r="V766" s="1" t="s">
        <v>52</v>
      </c>
      <c r="W766" s="3">
        <v>1</v>
      </c>
      <c r="X766" s="1" t="s">
        <v>53</v>
      </c>
      <c r="Y766" s="4">
        <v>120000</v>
      </c>
      <c r="Z766" s="4">
        <v>-15720</v>
      </c>
      <c r="AA766" s="4">
        <v>0</v>
      </c>
      <c r="AB766" s="4">
        <v>0</v>
      </c>
      <c r="AC766" s="4">
        <v>0</v>
      </c>
      <c r="AD766" s="4">
        <v>120000</v>
      </c>
      <c r="AE766" s="5">
        <v>1685</v>
      </c>
      <c r="AF766" s="1" t="s">
        <v>70</v>
      </c>
      <c r="AG766" s="1" t="s">
        <v>71</v>
      </c>
      <c r="AH766" s="1" t="s">
        <v>89</v>
      </c>
      <c r="AI766" s="1" t="s">
        <v>57</v>
      </c>
      <c r="AJ766" s="5">
        <v>10950</v>
      </c>
      <c r="AK766" s="4">
        <v>-1245</v>
      </c>
      <c r="AL766" s="4">
        <v>0</v>
      </c>
      <c r="AM766" s="4">
        <v>0</v>
      </c>
      <c r="AN766" s="4">
        <v>0</v>
      </c>
      <c r="AO766" s="4">
        <v>-16965</v>
      </c>
      <c r="AP766" s="4">
        <v>-16965</v>
      </c>
      <c r="AQ766" s="4">
        <v>0</v>
      </c>
      <c r="AR766" s="4">
        <v>103035</v>
      </c>
      <c r="AS766" s="1" t="s">
        <v>52</v>
      </c>
      <c r="AT766" s="9">
        <f t="shared" si="325"/>
        <v>43333</v>
      </c>
      <c r="AU766" s="9">
        <f t="shared" si="326"/>
        <v>43313</v>
      </c>
      <c r="AV766" s="9">
        <v>44798</v>
      </c>
      <c r="AW766" s="11">
        <f t="shared" si="327"/>
        <v>4.0136986301369859</v>
      </c>
      <c r="AX766">
        <v>10</v>
      </c>
      <c r="AY766" s="12">
        <v>0.05</v>
      </c>
      <c r="AZ766">
        <f t="shared" si="328"/>
        <v>9.5000000000000001E-2</v>
      </c>
      <c r="BA766" s="13">
        <f t="shared" si="329"/>
        <v>120000</v>
      </c>
      <c r="BI766" s="14">
        <f t="shared" si="351"/>
        <v>103035</v>
      </c>
      <c r="BJ766" s="14">
        <v>0</v>
      </c>
      <c r="BK766" s="14">
        <f t="shared" si="352"/>
        <v>103035</v>
      </c>
      <c r="BL766" s="52">
        <v>0</v>
      </c>
      <c r="BM766" s="15">
        <f t="shared" si="353"/>
        <v>103035</v>
      </c>
    </row>
    <row r="767" spans="1:65">
      <c r="A767" s="8">
        <v>765</v>
      </c>
      <c r="B767" s="1" t="s">
        <v>44</v>
      </c>
      <c r="C767" s="1">
        <v>1500</v>
      </c>
      <c r="D767" s="1" t="s">
        <v>60</v>
      </c>
      <c r="E767" s="1">
        <v>150000034</v>
      </c>
      <c r="F767" s="1" t="s">
        <v>112</v>
      </c>
      <c r="G767" s="1" t="s">
        <v>116</v>
      </c>
      <c r="H767" s="1">
        <v>27</v>
      </c>
      <c r="I767" s="1" t="s">
        <v>144</v>
      </c>
      <c r="J767" s="1" t="s">
        <v>49</v>
      </c>
      <c r="K767" s="1">
        <v>17406001</v>
      </c>
      <c r="L767" s="1" t="s">
        <v>50</v>
      </c>
      <c r="M767" s="1" t="s">
        <v>51</v>
      </c>
      <c r="N767" s="1" t="s">
        <v>64</v>
      </c>
      <c r="O767" s="1" t="s">
        <v>65</v>
      </c>
      <c r="P767" s="1" t="s">
        <v>66</v>
      </c>
      <c r="Q767" s="1" t="s">
        <v>67</v>
      </c>
      <c r="R767" s="1" t="s">
        <v>87</v>
      </c>
      <c r="S767" s="1" t="s">
        <v>88</v>
      </c>
      <c r="T767" s="2">
        <v>43333</v>
      </c>
      <c r="U767" s="2">
        <v>43333</v>
      </c>
      <c r="V767" s="1" t="s">
        <v>52</v>
      </c>
      <c r="W767" s="3">
        <v>1</v>
      </c>
      <c r="X767" s="1" t="s">
        <v>53</v>
      </c>
      <c r="Y767" s="4">
        <v>4339035</v>
      </c>
      <c r="Z767" s="4">
        <v>-568428.62</v>
      </c>
      <c r="AA767" s="4">
        <v>0</v>
      </c>
      <c r="AB767" s="4">
        <v>0</v>
      </c>
      <c r="AC767" s="4">
        <v>0</v>
      </c>
      <c r="AD767" s="4">
        <v>4339035</v>
      </c>
      <c r="AE767" s="5">
        <v>1685</v>
      </c>
      <c r="AF767" s="1" t="s">
        <v>70</v>
      </c>
      <c r="AG767" s="1" t="s">
        <v>71</v>
      </c>
      <c r="AH767" s="1" t="s">
        <v>89</v>
      </c>
      <c r="AI767" s="1" t="s">
        <v>57</v>
      </c>
      <c r="AJ767" s="5">
        <v>10950</v>
      </c>
      <c r="AK767" s="4">
        <v>-45011</v>
      </c>
      <c r="AL767" s="4">
        <v>0</v>
      </c>
      <c r="AM767" s="4">
        <v>0</v>
      </c>
      <c r="AN767" s="4">
        <v>0</v>
      </c>
      <c r="AO767" s="4">
        <v>-613439.62</v>
      </c>
      <c r="AP767" s="4">
        <v>-613439.62</v>
      </c>
      <c r="AQ767" s="4">
        <v>0</v>
      </c>
      <c r="AR767" s="4">
        <v>3725595.38</v>
      </c>
      <c r="AS767" s="1" t="s">
        <v>52</v>
      </c>
      <c r="AT767" s="9">
        <f t="shared" si="325"/>
        <v>43333</v>
      </c>
      <c r="AU767" s="9">
        <f t="shared" si="326"/>
        <v>43313</v>
      </c>
      <c r="AV767" s="9">
        <v>44798</v>
      </c>
      <c r="AW767" s="11">
        <f t="shared" si="327"/>
        <v>4.0136986301369859</v>
      </c>
      <c r="AX767">
        <v>10</v>
      </c>
      <c r="AY767" s="12">
        <v>0.05</v>
      </c>
      <c r="AZ767">
        <f t="shared" si="328"/>
        <v>9.5000000000000001E-2</v>
      </c>
      <c r="BA767" s="13">
        <f t="shared" si="329"/>
        <v>4339035</v>
      </c>
      <c r="BB767" s="16" t="s">
        <v>593</v>
      </c>
      <c r="BC767" s="16" t="s">
        <v>593</v>
      </c>
      <c r="BD767" s="16" t="s">
        <v>593</v>
      </c>
      <c r="BE767" s="16" t="s">
        <v>593</v>
      </c>
      <c r="BF767" s="16" t="s">
        <v>593</v>
      </c>
      <c r="BG767" s="16" t="s">
        <v>593</v>
      </c>
      <c r="BH767" s="16" t="s">
        <v>593</v>
      </c>
      <c r="BI767" s="14">
        <f t="shared" si="351"/>
        <v>3725595.38</v>
      </c>
      <c r="BJ767" s="14">
        <v>0</v>
      </c>
      <c r="BK767" s="14">
        <f t="shared" si="352"/>
        <v>3725595.38</v>
      </c>
      <c r="BL767" s="52">
        <v>0</v>
      </c>
      <c r="BM767" s="15">
        <f t="shared" si="353"/>
        <v>3725595.38</v>
      </c>
    </row>
    <row r="768" spans="1:65">
      <c r="A768" s="8">
        <v>766</v>
      </c>
      <c r="B768" s="1" t="s">
        <v>44</v>
      </c>
      <c r="C768" s="1">
        <v>1500</v>
      </c>
      <c r="D768" s="1" t="s">
        <v>60</v>
      </c>
      <c r="E768" s="1">
        <v>150000035</v>
      </c>
      <c r="F768" s="1" t="s">
        <v>60</v>
      </c>
      <c r="G768" s="1" t="s">
        <v>86</v>
      </c>
      <c r="H768" s="1">
        <v>1</v>
      </c>
      <c r="I768" s="1" t="s">
        <v>52</v>
      </c>
      <c r="J768" s="1" t="s">
        <v>49</v>
      </c>
      <c r="K768" s="1">
        <v>17406001</v>
      </c>
      <c r="L768" s="1" t="s">
        <v>50</v>
      </c>
      <c r="M768" s="1" t="s">
        <v>51</v>
      </c>
      <c r="N768" s="1" t="s">
        <v>64</v>
      </c>
      <c r="O768" s="1" t="s">
        <v>65</v>
      </c>
      <c r="P768" s="1" t="s">
        <v>66</v>
      </c>
      <c r="Q768" s="1" t="s">
        <v>67</v>
      </c>
      <c r="R768" s="1" t="s">
        <v>87</v>
      </c>
      <c r="S768" s="1" t="s">
        <v>88</v>
      </c>
      <c r="T768" s="2">
        <v>43333</v>
      </c>
      <c r="U768" s="2">
        <v>43333</v>
      </c>
      <c r="V768" s="1" t="s">
        <v>52</v>
      </c>
      <c r="W768" s="3">
        <v>1</v>
      </c>
      <c r="X768" s="1" t="s">
        <v>53</v>
      </c>
      <c r="Y768" s="4">
        <v>892500</v>
      </c>
      <c r="Z768" s="4">
        <v>-116920</v>
      </c>
      <c r="AA768" s="4">
        <v>0</v>
      </c>
      <c r="AB768" s="4">
        <v>0</v>
      </c>
      <c r="AC768" s="4">
        <v>0</v>
      </c>
      <c r="AD768" s="4">
        <v>892500</v>
      </c>
      <c r="AE768" s="5">
        <v>1685</v>
      </c>
      <c r="AF768" s="1" t="s">
        <v>70</v>
      </c>
      <c r="AG768" s="1" t="s">
        <v>71</v>
      </c>
      <c r="AH768" s="1" t="s">
        <v>89</v>
      </c>
      <c r="AI768" s="1" t="s">
        <v>57</v>
      </c>
      <c r="AJ768" s="5">
        <v>10950</v>
      </c>
      <c r="AK768" s="4">
        <v>-9258</v>
      </c>
      <c r="AL768" s="4">
        <v>0</v>
      </c>
      <c r="AM768" s="4">
        <v>0</v>
      </c>
      <c r="AN768" s="4">
        <v>0</v>
      </c>
      <c r="AO768" s="4">
        <v>-126178</v>
      </c>
      <c r="AP768" s="4">
        <v>-126178</v>
      </c>
      <c r="AQ768" s="4">
        <v>0</v>
      </c>
      <c r="AR768" s="4">
        <v>766322</v>
      </c>
      <c r="AS768" s="1" t="s">
        <v>52</v>
      </c>
      <c r="AT768" s="9">
        <f t="shared" si="325"/>
        <v>43333</v>
      </c>
      <c r="AU768" s="9">
        <f t="shared" si="326"/>
        <v>43313</v>
      </c>
      <c r="AV768" s="9">
        <v>44798</v>
      </c>
      <c r="AW768" s="11">
        <f t="shared" si="327"/>
        <v>4.0136986301369859</v>
      </c>
      <c r="AX768">
        <v>10</v>
      </c>
      <c r="AY768" s="12">
        <v>0.05</v>
      </c>
      <c r="AZ768">
        <f t="shared" si="328"/>
        <v>9.5000000000000001E-2</v>
      </c>
      <c r="BA768" s="13">
        <f t="shared" si="329"/>
        <v>892500</v>
      </c>
      <c r="BB768" s="17" t="s">
        <v>1853</v>
      </c>
      <c r="BC768">
        <f>MATCH(BB768,MONTHLY_INDEX!$A:$A,0)</f>
        <v>630</v>
      </c>
      <c r="BD768">
        <f>MATCH(AU768,MONTHLY_INDEX!$1:$1,0)</f>
        <v>80</v>
      </c>
      <c r="BE768">
        <f>INDEX(MONTHLY_INDEX!$1:$1048576,Final!BC768,Final!BD768)</f>
        <v>111.6</v>
      </c>
      <c r="BF768">
        <f>MATCH($BF$1,MONTHLY_INDEX!$1:$1,0)</f>
        <v>127</v>
      </c>
      <c r="BG768">
        <f>INDEX(MONTHLY_INDEX!$1:$1048576,Final!BC768,Final!BF768)</f>
        <v>151.1</v>
      </c>
      <c r="BH768" s="23">
        <f t="shared" ref="BH768:BH785" si="354">(BG768-BE768)/BE768</f>
        <v>0.35394265232974914</v>
      </c>
      <c r="BI768" s="14">
        <f t="shared" ref="BI768:BI785" si="355">(1+BH768)*BA768</f>
        <v>1208393.817204301</v>
      </c>
      <c r="BJ768" s="14">
        <f t="shared" ref="BJ768:BJ785" si="356">BI768*AZ768*AW768</f>
        <v>460762.21783399611</v>
      </c>
      <c r="BK768" s="15">
        <f t="shared" si="330"/>
        <v>747631.59937030496</v>
      </c>
      <c r="BL768" s="52">
        <v>0</v>
      </c>
      <c r="BM768" s="15">
        <f t="shared" ref="BM768:BM785" si="357">MAX((1-BL768)*BK768,BI768*AY768)</f>
        <v>747631.59937030496</v>
      </c>
    </row>
    <row r="769" spans="1:65">
      <c r="A769" s="8">
        <v>767</v>
      </c>
      <c r="B769" s="1" t="s">
        <v>44</v>
      </c>
      <c r="C769" s="1">
        <v>1500</v>
      </c>
      <c r="D769" s="1" t="s">
        <v>60</v>
      </c>
      <c r="E769" s="1">
        <v>150000035</v>
      </c>
      <c r="F769" s="1" t="s">
        <v>60</v>
      </c>
      <c r="G769" s="1" t="s">
        <v>90</v>
      </c>
      <c r="H769" s="1">
        <v>2</v>
      </c>
      <c r="I769" s="1" t="s">
        <v>52</v>
      </c>
      <c r="J769" s="1" t="s">
        <v>49</v>
      </c>
      <c r="K769" s="1">
        <v>17406001</v>
      </c>
      <c r="L769" s="1" t="s">
        <v>50</v>
      </c>
      <c r="M769" s="1" t="s">
        <v>51</v>
      </c>
      <c r="N769" s="1" t="s">
        <v>64</v>
      </c>
      <c r="O769" s="1" t="s">
        <v>65</v>
      </c>
      <c r="P769" s="1" t="s">
        <v>66</v>
      </c>
      <c r="Q769" s="1" t="s">
        <v>67</v>
      </c>
      <c r="R769" s="1" t="s">
        <v>87</v>
      </c>
      <c r="S769" s="1" t="s">
        <v>88</v>
      </c>
      <c r="T769" s="2">
        <v>43333</v>
      </c>
      <c r="U769" s="2">
        <v>43333</v>
      </c>
      <c r="V769" s="1" t="s">
        <v>52</v>
      </c>
      <c r="W769" s="3">
        <v>1</v>
      </c>
      <c r="X769" s="1" t="s">
        <v>53</v>
      </c>
      <c r="Y769" s="4">
        <v>472500</v>
      </c>
      <c r="Z769" s="4">
        <v>-61898</v>
      </c>
      <c r="AA769" s="4">
        <v>0</v>
      </c>
      <c r="AB769" s="4">
        <v>0</v>
      </c>
      <c r="AC769" s="4">
        <v>0</v>
      </c>
      <c r="AD769" s="4">
        <v>472500</v>
      </c>
      <c r="AE769" s="5">
        <v>1685</v>
      </c>
      <c r="AF769" s="1" t="s">
        <v>70</v>
      </c>
      <c r="AG769" s="1" t="s">
        <v>71</v>
      </c>
      <c r="AH769" s="1" t="s">
        <v>89</v>
      </c>
      <c r="AI769" s="1" t="s">
        <v>57</v>
      </c>
      <c r="AJ769" s="5">
        <v>10950</v>
      </c>
      <c r="AK769" s="4">
        <v>-4901</v>
      </c>
      <c r="AL769" s="4">
        <v>0</v>
      </c>
      <c r="AM769" s="4">
        <v>0</v>
      </c>
      <c r="AN769" s="4">
        <v>0</v>
      </c>
      <c r="AO769" s="4">
        <v>-66799</v>
      </c>
      <c r="AP769" s="4">
        <v>-66799</v>
      </c>
      <c r="AQ769" s="4">
        <v>0</v>
      </c>
      <c r="AR769" s="4">
        <v>405701</v>
      </c>
      <c r="AS769" s="1" t="s">
        <v>52</v>
      </c>
      <c r="AT769" s="9">
        <f t="shared" si="325"/>
        <v>43333</v>
      </c>
      <c r="AU769" s="9">
        <f t="shared" si="326"/>
        <v>43313</v>
      </c>
      <c r="AV769" s="9">
        <v>44798</v>
      </c>
      <c r="AW769" s="11">
        <f t="shared" si="327"/>
        <v>4.0136986301369859</v>
      </c>
      <c r="AX769">
        <v>10</v>
      </c>
      <c r="AY769" s="12">
        <v>0.05</v>
      </c>
      <c r="AZ769">
        <f t="shared" si="328"/>
        <v>9.5000000000000001E-2</v>
      </c>
      <c r="BA769" s="13">
        <f t="shared" si="329"/>
        <v>472500</v>
      </c>
      <c r="BB769" s="17" t="s">
        <v>2189</v>
      </c>
      <c r="BC769">
        <f>MATCH(BB769,MONTHLY_INDEX!$A:$A,0)</f>
        <v>798</v>
      </c>
      <c r="BD769">
        <f>MATCH(AU769,MONTHLY_INDEX!$1:$1,0)</f>
        <v>80</v>
      </c>
      <c r="BE769">
        <f>INDEX(MONTHLY_INDEX!$1:$1048576,Final!BC769,Final!BD769)</f>
        <v>96</v>
      </c>
      <c r="BF769">
        <f>MATCH($BF$1,MONTHLY_INDEX!$1:$1,0)</f>
        <v>127</v>
      </c>
      <c r="BG769">
        <f>INDEX(MONTHLY_INDEX!$1:$1048576,Final!BC769,Final!BF769)</f>
        <v>95.3</v>
      </c>
      <c r="BH769" s="23">
        <f t="shared" si="354"/>
        <v>-7.2916666666666963E-3</v>
      </c>
      <c r="BI769" s="14">
        <f t="shared" si="355"/>
        <v>469054.6875</v>
      </c>
      <c r="BJ769" s="14">
        <f t="shared" si="356"/>
        <v>178851.19488441778</v>
      </c>
      <c r="BK769" s="15">
        <f t="shared" si="330"/>
        <v>290203.49261558219</v>
      </c>
      <c r="BL769" s="52">
        <v>0</v>
      </c>
      <c r="BM769" s="15">
        <f t="shared" si="357"/>
        <v>290203.49261558219</v>
      </c>
    </row>
    <row r="770" spans="1:65">
      <c r="A770" s="8">
        <v>768</v>
      </c>
      <c r="B770" s="1" t="s">
        <v>44</v>
      </c>
      <c r="C770" s="1">
        <v>1500</v>
      </c>
      <c r="D770" s="1" t="s">
        <v>60</v>
      </c>
      <c r="E770" s="1">
        <v>150000035</v>
      </c>
      <c r="F770" s="1" t="s">
        <v>60</v>
      </c>
      <c r="G770" s="1" t="s">
        <v>91</v>
      </c>
      <c r="H770" s="1">
        <v>3</v>
      </c>
      <c r="I770" s="1" t="s">
        <v>52</v>
      </c>
      <c r="J770" s="1" t="s">
        <v>49</v>
      </c>
      <c r="K770" s="1">
        <v>17406001</v>
      </c>
      <c r="L770" s="1" t="s">
        <v>50</v>
      </c>
      <c r="M770" s="1" t="s">
        <v>51</v>
      </c>
      <c r="N770" s="1" t="s">
        <v>64</v>
      </c>
      <c r="O770" s="1" t="s">
        <v>65</v>
      </c>
      <c r="P770" s="1" t="s">
        <v>66</v>
      </c>
      <c r="Q770" s="1" t="s">
        <v>67</v>
      </c>
      <c r="R770" s="1" t="s">
        <v>87</v>
      </c>
      <c r="S770" s="1" t="s">
        <v>88</v>
      </c>
      <c r="T770" s="2">
        <v>43333</v>
      </c>
      <c r="U770" s="2">
        <v>43333</v>
      </c>
      <c r="V770" s="1" t="s">
        <v>52</v>
      </c>
      <c r="W770" s="3">
        <v>1</v>
      </c>
      <c r="X770" s="1" t="s">
        <v>53</v>
      </c>
      <c r="Y770" s="4">
        <v>637760</v>
      </c>
      <c r="Z770" s="4">
        <v>-83547</v>
      </c>
      <c r="AA770" s="4">
        <v>0</v>
      </c>
      <c r="AB770" s="4">
        <v>0</v>
      </c>
      <c r="AC770" s="4">
        <v>0</v>
      </c>
      <c r="AD770" s="4">
        <v>637760</v>
      </c>
      <c r="AE770" s="5">
        <v>1685</v>
      </c>
      <c r="AF770" s="1" t="s">
        <v>70</v>
      </c>
      <c r="AG770" s="1" t="s">
        <v>71</v>
      </c>
      <c r="AH770" s="1" t="s">
        <v>89</v>
      </c>
      <c r="AI770" s="1" t="s">
        <v>57</v>
      </c>
      <c r="AJ770" s="5">
        <v>10950</v>
      </c>
      <c r="AK770" s="4">
        <v>-6616</v>
      </c>
      <c r="AL770" s="4">
        <v>0</v>
      </c>
      <c r="AM770" s="4">
        <v>0</v>
      </c>
      <c r="AN770" s="4">
        <v>0</v>
      </c>
      <c r="AO770" s="4">
        <v>-90163</v>
      </c>
      <c r="AP770" s="4">
        <v>-90163</v>
      </c>
      <c r="AQ770" s="4">
        <v>0</v>
      </c>
      <c r="AR770" s="4">
        <v>547597</v>
      </c>
      <c r="AS770" s="1" t="s">
        <v>52</v>
      </c>
      <c r="AT770" s="9">
        <f t="shared" si="325"/>
        <v>43333</v>
      </c>
      <c r="AU770" s="9">
        <f t="shared" si="326"/>
        <v>43313</v>
      </c>
      <c r="AV770" s="9">
        <v>44798</v>
      </c>
      <c r="AW770" s="11">
        <f t="shared" si="327"/>
        <v>4.0136986301369859</v>
      </c>
      <c r="AX770">
        <v>10</v>
      </c>
      <c r="AY770" s="12">
        <v>0.05</v>
      </c>
      <c r="AZ770">
        <f t="shared" si="328"/>
        <v>9.5000000000000001E-2</v>
      </c>
      <c r="BA770" s="13">
        <f t="shared" si="329"/>
        <v>637760</v>
      </c>
      <c r="BB770" s="17" t="s">
        <v>2189</v>
      </c>
      <c r="BC770">
        <f>MATCH(BB770,MONTHLY_INDEX!$A:$A,0)</f>
        <v>798</v>
      </c>
      <c r="BD770">
        <f>MATCH(AU770,MONTHLY_INDEX!$1:$1,0)</f>
        <v>80</v>
      </c>
      <c r="BE770">
        <f>INDEX(MONTHLY_INDEX!$1:$1048576,Final!BC770,Final!BD770)</f>
        <v>96</v>
      </c>
      <c r="BF770">
        <f>MATCH($BF$1,MONTHLY_INDEX!$1:$1,0)</f>
        <v>127</v>
      </c>
      <c r="BG770">
        <f>INDEX(MONTHLY_INDEX!$1:$1048576,Final!BC770,Final!BF770)</f>
        <v>95.3</v>
      </c>
      <c r="BH770" s="23">
        <f t="shared" si="354"/>
        <v>-7.2916666666666963E-3</v>
      </c>
      <c r="BI770" s="14">
        <f t="shared" si="355"/>
        <v>633109.66666666663</v>
      </c>
      <c r="BJ770" s="14">
        <f t="shared" si="356"/>
        <v>241405.58317351594</v>
      </c>
      <c r="BK770" s="15">
        <f t="shared" si="330"/>
        <v>391704.08349315065</v>
      </c>
      <c r="BL770" s="52">
        <v>0</v>
      </c>
      <c r="BM770" s="15">
        <f t="shared" si="357"/>
        <v>391704.08349315065</v>
      </c>
    </row>
    <row r="771" spans="1:65">
      <c r="A771" s="8">
        <v>769</v>
      </c>
      <c r="B771" s="1" t="s">
        <v>44</v>
      </c>
      <c r="C771" s="1">
        <v>1500</v>
      </c>
      <c r="D771" s="1" t="s">
        <v>60</v>
      </c>
      <c r="E771" s="1">
        <v>150000035</v>
      </c>
      <c r="F771" s="1" t="s">
        <v>60</v>
      </c>
      <c r="G771" s="1" t="s">
        <v>92</v>
      </c>
      <c r="H771" s="1">
        <v>4</v>
      </c>
      <c r="I771" s="1" t="s">
        <v>52</v>
      </c>
      <c r="J771" s="1" t="s">
        <v>49</v>
      </c>
      <c r="K771" s="1">
        <v>17406001</v>
      </c>
      <c r="L771" s="1" t="s">
        <v>50</v>
      </c>
      <c r="M771" s="1" t="s">
        <v>51</v>
      </c>
      <c r="N771" s="1" t="s">
        <v>64</v>
      </c>
      <c r="O771" s="1" t="s">
        <v>65</v>
      </c>
      <c r="P771" s="1" t="s">
        <v>66</v>
      </c>
      <c r="Q771" s="1" t="s">
        <v>67</v>
      </c>
      <c r="R771" s="1" t="s">
        <v>87</v>
      </c>
      <c r="S771" s="1" t="s">
        <v>88</v>
      </c>
      <c r="T771" s="2">
        <v>43333</v>
      </c>
      <c r="U771" s="2">
        <v>43333</v>
      </c>
      <c r="V771" s="1" t="s">
        <v>52</v>
      </c>
      <c r="W771" s="3">
        <v>1</v>
      </c>
      <c r="X771" s="1" t="s">
        <v>53</v>
      </c>
      <c r="Y771" s="4">
        <v>21044329</v>
      </c>
      <c r="Z771" s="4">
        <v>-2756887</v>
      </c>
      <c r="AA771" s="4">
        <v>0</v>
      </c>
      <c r="AB771" s="4">
        <v>0</v>
      </c>
      <c r="AC771" s="4">
        <v>0</v>
      </c>
      <c r="AD771" s="4">
        <v>21044329</v>
      </c>
      <c r="AE771" s="5">
        <v>1685</v>
      </c>
      <c r="AF771" s="1" t="s">
        <v>70</v>
      </c>
      <c r="AG771" s="1" t="s">
        <v>71</v>
      </c>
      <c r="AH771" s="1" t="s">
        <v>89</v>
      </c>
      <c r="AI771" s="1" t="s">
        <v>57</v>
      </c>
      <c r="AJ771" s="5">
        <v>10950</v>
      </c>
      <c r="AK771" s="4">
        <v>-218303</v>
      </c>
      <c r="AL771" s="4">
        <v>0</v>
      </c>
      <c r="AM771" s="4">
        <v>0</v>
      </c>
      <c r="AN771" s="4">
        <v>0</v>
      </c>
      <c r="AO771" s="4">
        <v>-2975190</v>
      </c>
      <c r="AP771" s="4">
        <v>-2975190</v>
      </c>
      <c r="AQ771" s="4">
        <v>0</v>
      </c>
      <c r="AR771" s="4">
        <v>18069139</v>
      </c>
      <c r="AS771" s="1" t="s">
        <v>52</v>
      </c>
      <c r="AT771" s="9">
        <f t="shared" si="325"/>
        <v>43333</v>
      </c>
      <c r="AU771" s="9">
        <f t="shared" si="326"/>
        <v>43313</v>
      </c>
      <c r="AV771" s="9">
        <v>44798</v>
      </c>
      <c r="AW771" s="11">
        <f t="shared" si="327"/>
        <v>4.0136986301369859</v>
      </c>
      <c r="AX771">
        <v>25</v>
      </c>
      <c r="AY771" s="12">
        <v>0.05</v>
      </c>
      <c r="AZ771">
        <f t="shared" si="328"/>
        <v>3.7999999999999999E-2</v>
      </c>
      <c r="BA771" s="13">
        <f t="shared" si="329"/>
        <v>21044329</v>
      </c>
      <c r="BB771" s="17" t="s">
        <v>2189</v>
      </c>
      <c r="BC771">
        <f>MATCH(BB771,MONTHLY_INDEX!$A:$A,0)</f>
        <v>798</v>
      </c>
      <c r="BD771">
        <f>MATCH(AU771,MONTHLY_INDEX!$1:$1,0)</f>
        <v>80</v>
      </c>
      <c r="BE771">
        <f>INDEX(MONTHLY_INDEX!$1:$1048576,Final!BC771,Final!BD771)</f>
        <v>96</v>
      </c>
      <c r="BF771">
        <f>MATCH($BF$1,MONTHLY_INDEX!$1:$1,0)</f>
        <v>127</v>
      </c>
      <c r="BG771">
        <f>INDEX(MONTHLY_INDEX!$1:$1048576,Final!BC771,Final!BF771)</f>
        <v>95.3</v>
      </c>
      <c r="BH771" s="23">
        <f t="shared" si="354"/>
        <v>-7.2916666666666963E-3</v>
      </c>
      <c r="BI771" s="14">
        <f t="shared" si="355"/>
        <v>20890880.767708331</v>
      </c>
      <c r="BJ771" s="14">
        <f t="shared" si="356"/>
        <v>3186288.5817488292</v>
      </c>
      <c r="BK771" s="15">
        <f t="shared" si="330"/>
        <v>17704592.185959503</v>
      </c>
      <c r="BL771" s="52">
        <v>0</v>
      </c>
      <c r="BM771" s="15">
        <f t="shared" si="357"/>
        <v>17704592.185959503</v>
      </c>
    </row>
    <row r="772" spans="1:65">
      <c r="A772" s="8">
        <v>770</v>
      </c>
      <c r="B772" s="1" t="s">
        <v>44</v>
      </c>
      <c r="C772" s="1">
        <v>1500</v>
      </c>
      <c r="D772" s="1" t="s">
        <v>60</v>
      </c>
      <c r="E772" s="1">
        <v>150000035</v>
      </c>
      <c r="F772" s="1" t="s">
        <v>60</v>
      </c>
      <c r="G772" s="1" t="s">
        <v>93</v>
      </c>
      <c r="H772" s="1">
        <v>5</v>
      </c>
      <c r="I772" s="1" t="s">
        <v>52</v>
      </c>
      <c r="J772" s="1" t="s">
        <v>49</v>
      </c>
      <c r="K772" s="1">
        <v>17406001</v>
      </c>
      <c r="L772" s="1" t="s">
        <v>50</v>
      </c>
      <c r="M772" s="1" t="s">
        <v>51</v>
      </c>
      <c r="N772" s="1" t="s">
        <v>64</v>
      </c>
      <c r="O772" s="1" t="s">
        <v>65</v>
      </c>
      <c r="P772" s="1" t="s">
        <v>66</v>
      </c>
      <c r="Q772" s="1" t="s">
        <v>67</v>
      </c>
      <c r="R772" s="1" t="s">
        <v>87</v>
      </c>
      <c r="S772" s="1" t="s">
        <v>88</v>
      </c>
      <c r="T772" s="2">
        <v>43333</v>
      </c>
      <c r="U772" s="2">
        <v>43333</v>
      </c>
      <c r="V772" s="1" t="s">
        <v>52</v>
      </c>
      <c r="W772" s="3">
        <v>1</v>
      </c>
      <c r="X772" s="1" t="s">
        <v>53</v>
      </c>
      <c r="Y772" s="4">
        <v>969266</v>
      </c>
      <c r="Z772" s="4">
        <v>-126976</v>
      </c>
      <c r="AA772" s="4">
        <v>0</v>
      </c>
      <c r="AB772" s="4">
        <v>0</v>
      </c>
      <c r="AC772" s="4">
        <v>0</v>
      </c>
      <c r="AD772" s="4">
        <v>969266</v>
      </c>
      <c r="AE772" s="5">
        <v>1685</v>
      </c>
      <c r="AF772" s="1" t="s">
        <v>70</v>
      </c>
      <c r="AG772" s="1" t="s">
        <v>71</v>
      </c>
      <c r="AH772" s="1" t="s">
        <v>89</v>
      </c>
      <c r="AI772" s="1" t="s">
        <v>57</v>
      </c>
      <c r="AJ772" s="5">
        <v>10950</v>
      </c>
      <c r="AK772" s="4">
        <v>-10055</v>
      </c>
      <c r="AL772" s="4">
        <v>0</v>
      </c>
      <c r="AM772" s="4">
        <v>0</v>
      </c>
      <c r="AN772" s="4">
        <v>0</v>
      </c>
      <c r="AO772" s="4">
        <v>-137031</v>
      </c>
      <c r="AP772" s="4">
        <v>-137031</v>
      </c>
      <c r="AQ772" s="4">
        <v>0</v>
      </c>
      <c r="AR772" s="4">
        <v>832235</v>
      </c>
      <c r="AS772" s="1" t="s">
        <v>52</v>
      </c>
      <c r="AT772" s="9">
        <f t="shared" ref="AT772:AT835" si="358">T772</f>
        <v>43333</v>
      </c>
      <c r="AU772" s="9">
        <f t="shared" ref="AU772:AU835" si="359">DATE(YEAR(AT772),MONTH(AT772),DAY(1))</f>
        <v>43313</v>
      </c>
      <c r="AV772" s="9">
        <v>44798</v>
      </c>
      <c r="AW772" s="11">
        <f t="shared" ref="AW772:AW835" si="360">(AV772-AT772)/365</f>
        <v>4.0136986301369859</v>
      </c>
      <c r="AX772">
        <v>25</v>
      </c>
      <c r="AY772" s="12">
        <v>0.05</v>
      </c>
      <c r="AZ772">
        <f t="shared" ref="AZ772:AZ835" si="361">(1-AY772)/AX772</f>
        <v>3.7999999999999999E-2</v>
      </c>
      <c r="BA772" s="13">
        <f t="shared" ref="BA772:BA835" si="362">Y772</f>
        <v>969266</v>
      </c>
      <c r="BB772" s="17" t="s">
        <v>2083</v>
      </c>
      <c r="BC772">
        <f>MATCH(BB772,MONTHLY_INDEX!$A:$A,0)</f>
        <v>745</v>
      </c>
      <c r="BD772">
        <f>MATCH(AU772,MONTHLY_INDEX!$1:$1,0)</f>
        <v>80</v>
      </c>
      <c r="BE772">
        <f>INDEX(MONTHLY_INDEX!$1:$1048576,Final!BC772,Final!BD772)</f>
        <v>106.4</v>
      </c>
      <c r="BF772">
        <f>MATCH($BF$1,MONTHLY_INDEX!$1:$1,0)</f>
        <v>127</v>
      </c>
      <c r="BG772">
        <f>INDEX(MONTHLY_INDEX!$1:$1048576,Final!BC772,Final!BF772)</f>
        <v>115.4</v>
      </c>
      <c r="BH772" s="23">
        <f t="shared" si="354"/>
        <v>8.4586466165413529E-2</v>
      </c>
      <c r="BI772" s="14">
        <f t="shared" si="355"/>
        <v>1051252.7857142857</v>
      </c>
      <c r="BJ772" s="14">
        <f t="shared" si="356"/>
        <v>160337.65090606653</v>
      </c>
      <c r="BK772" s="15">
        <f t="shared" ref="BK772:BK835" si="363">MAX(BI772-BJ772,0)</f>
        <v>890915.13480821915</v>
      </c>
      <c r="BL772" s="52">
        <v>0</v>
      </c>
      <c r="BM772" s="15">
        <f t="shared" si="357"/>
        <v>890915.13480821915</v>
      </c>
    </row>
    <row r="773" spans="1:65">
      <c r="A773" s="8">
        <v>771</v>
      </c>
      <c r="B773" s="1" t="s">
        <v>44</v>
      </c>
      <c r="C773" s="1">
        <v>1500</v>
      </c>
      <c r="D773" s="1" t="s">
        <v>60</v>
      </c>
      <c r="E773" s="1">
        <v>150000035</v>
      </c>
      <c r="F773" s="1" t="s">
        <v>60</v>
      </c>
      <c r="G773" s="1" t="s">
        <v>94</v>
      </c>
      <c r="H773" s="1">
        <v>6</v>
      </c>
      <c r="I773" s="1" t="s">
        <v>52</v>
      </c>
      <c r="J773" s="1" t="s">
        <v>49</v>
      </c>
      <c r="K773" s="1">
        <v>17406001</v>
      </c>
      <c r="L773" s="1" t="s">
        <v>50</v>
      </c>
      <c r="M773" s="1" t="s">
        <v>51</v>
      </c>
      <c r="N773" s="1" t="s">
        <v>64</v>
      </c>
      <c r="O773" s="1" t="s">
        <v>65</v>
      </c>
      <c r="P773" s="1" t="s">
        <v>66</v>
      </c>
      <c r="Q773" s="1" t="s">
        <v>67</v>
      </c>
      <c r="R773" s="1" t="s">
        <v>87</v>
      </c>
      <c r="S773" s="1" t="s">
        <v>88</v>
      </c>
      <c r="T773" s="2">
        <v>43333</v>
      </c>
      <c r="U773" s="2">
        <v>43333</v>
      </c>
      <c r="V773" s="1" t="s">
        <v>52</v>
      </c>
      <c r="W773" s="3">
        <v>1</v>
      </c>
      <c r="X773" s="1" t="s">
        <v>53</v>
      </c>
      <c r="Y773" s="4">
        <v>735000</v>
      </c>
      <c r="Z773" s="4">
        <v>-96287</v>
      </c>
      <c r="AA773" s="4">
        <v>0</v>
      </c>
      <c r="AB773" s="4">
        <v>0</v>
      </c>
      <c r="AC773" s="4">
        <v>0</v>
      </c>
      <c r="AD773" s="4">
        <v>735000</v>
      </c>
      <c r="AE773" s="5">
        <v>1685</v>
      </c>
      <c r="AF773" s="1" t="s">
        <v>70</v>
      </c>
      <c r="AG773" s="1" t="s">
        <v>71</v>
      </c>
      <c r="AH773" s="1" t="s">
        <v>89</v>
      </c>
      <c r="AI773" s="1" t="s">
        <v>57</v>
      </c>
      <c r="AJ773" s="5">
        <v>10950</v>
      </c>
      <c r="AK773" s="4">
        <v>-7625</v>
      </c>
      <c r="AL773" s="4">
        <v>0</v>
      </c>
      <c r="AM773" s="4">
        <v>0</v>
      </c>
      <c r="AN773" s="4">
        <v>0</v>
      </c>
      <c r="AO773" s="4">
        <v>-103912</v>
      </c>
      <c r="AP773" s="4">
        <v>-103912</v>
      </c>
      <c r="AQ773" s="4">
        <v>0</v>
      </c>
      <c r="AR773" s="4">
        <v>631088</v>
      </c>
      <c r="AS773" s="1" t="s">
        <v>52</v>
      </c>
      <c r="AT773" s="9">
        <f t="shared" si="358"/>
        <v>43333</v>
      </c>
      <c r="AU773" s="9">
        <f t="shared" si="359"/>
        <v>43313</v>
      </c>
      <c r="AV773" s="9">
        <v>44798</v>
      </c>
      <c r="AW773" s="11">
        <f t="shared" si="360"/>
        <v>4.0136986301369859</v>
      </c>
      <c r="AX773">
        <v>10</v>
      </c>
      <c r="AY773" s="12">
        <v>0.05</v>
      </c>
      <c r="AZ773">
        <f t="shared" si="361"/>
        <v>9.5000000000000001E-2</v>
      </c>
      <c r="BA773" s="13">
        <f t="shared" si="362"/>
        <v>735000</v>
      </c>
      <c r="BB773" s="17" t="s">
        <v>1853</v>
      </c>
      <c r="BC773">
        <f>MATCH(BB773,MONTHLY_INDEX!$A:$A,0)</f>
        <v>630</v>
      </c>
      <c r="BD773">
        <f>MATCH(AU773,MONTHLY_INDEX!$1:$1,0)</f>
        <v>80</v>
      </c>
      <c r="BE773">
        <f>INDEX(MONTHLY_INDEX!$1:$1048576,Final!BC773,Final!BD773)</f>
        <v>111.6</v>
      </c>
      <c r="BF773">
        <f>MATCH($BF$1,MONTHLY_INDEX!$1:$1,0)</f>
        <v>127</v>
      </c>
      <c r="BG773">
        <f>INDEX(MONTHLY_INDEX!$1:$1048576,Final!BC773,Final!BF773)</f>
        <v>151.1</v>
      </c>
      <c r="BH773" s="23">
        <f t="shared" si="354"/>
        <v>0.35394265232974914</v>
      </c>
      <c r="BI773" s="14">
        <f t="shared" si="355"/>
        <v>995147.84946236562</v>
      </c>
      <c r="BJ773" s="14">
        <f t="shared" si="356"/>
        <v>379451.2382162321</v>
      </c>
      <c r="BK773" s="15">
        <f t="shared" si="363"/>
        <v>615696.61124613346</v>
      </c>
      <c r="BL773" s="52">
        <v>0</v>
      </c>
      <c r="BM773" s="15">
        <f t="shared" si="357"/>
        <v>615696.61124613346</v>
      </c>
    </row>
    <row r="774" spans="1:65">
      <c r="A774" s="8">
        <v>772</v>
      </c>
      <c r="B774" s="1" t="s">
        <v>44</v>
      </c>
      <c r="C774" s="1">
        <v>1500</v>
      </c>
      <c r="D774" s="1" t="s">
        <v>60</v>
      </c>
      <c r="E774" s="1">
        <v>150000035</v>
      </c>
      <c r="F774" s="1" t="s">
        <v>60</v>
      </c>
      <c r="G774" s="1" t="s">
        <v>95</v>
      </c>
      <c r="H774" s="1">
        <v>7</v>
      </c>
      <c r="I774" s="1" t="s">
        <v>52</v>
      </c>
      <c r="J774" s="1" t="s">
        <v>49</v>
      </c>
      <c r="K774" s="1">
        <v>17406001</v>
      </c>
      <c r="L774" s="1" t="s">
        <v>50</v>
      </c>
      <c r="M774" s="1" t="s">
        <v>51</v>
      </c>
      <c r="N774" s="1" t="s">
        <v>64</v>
      </c>
      <c r="O774" s="1" t="s">
        <v>65</v>
      </c>
      <c r="P774" s="1" t="s">
        <v>66</v>
      </c>
      <c r="Q774" s="1" t="s">
        <v>67</v>
      </c>
      <c r="R774" s="1" t="s">
        <v>87</v>
      </c>
      <c r="S774" s="1" t="s">
        <v>88</v>
      </c>
      <c r="T774" s="2">
        <v>43333</v>
      </c>
      <c r="U774" s="2">
        <v>43333</v>
      </c>
      <c r="V774" s="1" t="s">
        <v>52</v>
      </c>
      <c r="W774" s="3">
        <v>1</v>
      </c>
      <c r="X774" s="1" t="s">
        <v>53</v>
      </c>
      <c r="Y774" s="4">
        <v>126000</v>
      </c>
      <c r="Z774" s="4">
        <v>-16506</v>
      </c>
      <c r="AA774" s="4">
        <v>0</v>
      </c>
      <c r="AB774" s="4">
        <v>0</v>
      </c>
      <c r="AC774" s="4">
        <v>0</v>
      </c>
      <c r="AD774" s="4">
        <v>126000</v>
      </c>
      <c r="AE774" s="5">
        <v>1685</v>
      </c>
      <c r="AF774" s="1" t="s">
        <v>70</v>
      </c>
      <c r="AG774" s="1" t="s">
        <v>71</v>
      </c>
      <c r="AH774" s="1" t="s">
        <v>89</v>
      </c>
      <c r="AI774" s="1" t="s">
        <v>57</v>
      </c>
      <c r="AJ774" s="5">
        <v>10950</v>
      </c>
      <c r="AK774" s="4">
        <v>-1307</v>
      </c>
      <c r="AL774" s="4">
        <v>0</v>
      </c>
      <c r="AM774" s="4">
        <v>0</v>
      </c>
      <c r="AN774" s="4">
        <v>0</v>
      </c>
      <c r="AO774" s="4">
        <v>-17813</v>
      </c>
      <c r="AP774" s="4">
        <v>-17813</v>
      </c>
      <c r="AQ774" s="4">
        <v>0</v>
      </c>
      <c r="AR774" s="4">
        <v>108187</v>
      </c>
      <c r="AS774" s="1" t="s">
        <v>52</v>
      </c>
      <c r="AT774" s="9">
        <f t="shared" si="358"/>
        <v>43333</v>
      </c>
      <c r="AU774" s="9">
        <f t="shared" si="359"/>
        <v>43313</v>
      </c>
      <c r="AV774" s="9">
        <v>44798</v>
      </c>
      <c r="AW774" s="11">
        <f t="shared" si="360"/>
        <v>4.0136986301369859</v>
      </c>
      <c r="AX774">
        <v>25</v>
      </c>
      <c r="AY774" s="12">
        <v>0.05</v>
      </c>
      <c r="AZ774">
        <f t="shared" si="361"/>
        <v>3.7999999999999999E-2</v>
      </c>
      <c r="BA774" s="13">
        <f t="shared" si="362"/>
        <v>126000</v>
      </c>
      <c r="BB774" s="17" t="s">
        <v>2189</v>
      </c>
      <c r="BC774">
        <f>MATCH(BB774,MONTHLY_INDEX!$A:$A,0)</f>
        <v>798</v>
      </c>
      <c r="BD774">
        <f>MATCH(AU774,MONTHLY_INDEX!$1:$1,0)</f>
        <v>80</v>
      </c>
      <c r="BE774">
        <f>INDEX(MONTHLY_INDEX!$1:$1048576,Final!BC774,Final!BD774)</f>
        <v>96</v>
      </c>
      <c r="BF774">
        <f>MATCH($BF$1,MONTHLY_INDEX!$1:$1,0)</f>
        <v>127</v>
      </c>
      <c r="BG774">
        <f>INDEX(MONTHLY_INDEX!$1:$1048576,Final!BC774,Final!BF774)</f>
        <v>95.3</v>
      </c>
      <c r="BH774" s="23">
        <f t="shared" si="354"/>
        <v>-7.2916666666666963E-3</v>
      </c>
      <c r="BI774" s="14">
        <f t="shared" si="355"/>
        <v>125081.25</v>
      </c>
      <c r="BJ774" s="14">
        <f t="shared" si="356"/>
        <v>19077.460787671229</v>
      </c>
      <c r="BK774" s="15">
        <f t="shared" si="363"/>
        <v>106003.78921232877</v>
      </c>
      <c r="BL774" s="52">
        <v>0</v>
      </c>
      <c r="BM774" s="15">
        <f t="shared" si="357"/>
        <v>106003.78921232877</v>
      </c>
    </row>
    <row r="775" spans="1:65">
      <c r="A775" s="8">
        <v>773</v>
      </c>
      <c r="B775" s="1" t="s">
        <v>44</v>
      </c>
      <c r="C775" s="1">
        <v>1500</v>
      </c>
      <c r="D775" s="1" t="s">
        <v>60</v>
      </c>
      <c r="E775" s="1">
        <v>150000035</v>
      </c>
      <c r="F775" s="1" t="s">
        <v>60</v>
      </c>
      <c r="G775" s="1" t="s">
        <v>96</v>
      </c>
      <c r="H775" s="1">
        <v>8</v>
      </c>
      <c r="I775" s="1" t="s">
        <v>52</v>
      </c>
      <c r="J775" s="1" t="s">
        <v>49</v>
      </c>
      <c r="K775" s="1">
        <v>17406001</v>
      </c>
      <c r="L775" s="1" t="s">
        <v>50</v>
      </c>
      <c r="M775" s="1" t="s">
        <v>51</v>
      </c>
      <c r="N775" s="1" t="s">
        <v>64</v>
      </c>
      <c r="O775" s="1" t="s">
        <v>65</v>
      </c>
      <c r="P775" s="1" t="s">
        <v>66</v>
      </c>
      <c r="Q775" s="1" t="s">
        <v>67</v>
      </c>
      <c r="R775" s="1" t="s">
        <v>87</v>
      </c>
      <c r="S775" s="1" t="s">
        <v>88</v>
      </c>
      <c r="T775" s="2">
        <v>43333</v>
      </c>
      <c r="U775" s="2">
        <v>43333</v>
      </c>
      <c r="V775" s="1" t="s">
        <v>52</v>
      </c>
      <c r="W775" s="3">
        <v>1</v>
      </c>
      <c r="X775" s="1" t="s">
        <v>53</v>
      </c>
      <c r="Y775" s="4">
        <v>29327302</v>
      </c>
      <c r="Z775" s="4">
        <v>-3841988</v>
      </c>
      <c r="AA775" s="4">
        <v>0</v>
      </c>
      <c r="AB775" s="4">
        <v>0</v>
      </c>
      <c r="AC775" s="4">
        <v>0</v>
      </c>
      <c r="AD775" s="4">
        <v>29327302</v>
      </c>
      <c r="AE775" s="5">
        <v>1685</v>
      </c>
      <c r="AF775" s="1" t="s">
        <v>70</v>
      </c>
      <c r="AG775" s="1" t="s">
        <v>71</v>
      </c>
      <c r="AH775" s="1" t="s">
        <v>89</v>
      </c>
      <c r="AI775" s="1" t="s">
        <v>57</v>
      </c>
      <c r="AJ775" s="5">
        <v>10950</v>
      </c>
      <c r="AK775" s="4">
        <v>-304227</v>
      </c>
      <c r="AL775" s="4">
        <v>0</v>
      </c>
      <c r="AM775" s="4">
        <v>0</v>
      </c>
      <c r="AN775" s="4">
        <v>0</v>
      </c>
      <c r="AO775" s="4">
        <v>-4146215</v>
      </c>
      <c r="AP775" s="4">
        <v>-4146215</v>
      </c>
      <c r="AQ775" s="4">
        <v>0</v>
      </c>
      <c r="AR775" s="4">
        <v>25181087</v>
      </c>
      <c r="AS775" s="1" t="s">
        <v>52</v>
      </c>
      <c r="AT775" s="9">
        <f t="shared" si="358"/>
        <v>43333</v>
      </c>
      <c r="AU775" s="9">
        <f t="shared" si="359"/>
        <v>43313</v>
      </c>
      <c r="AV775" s="9">
        <v>44798</v>
      </c>
      <c r="AW775" s="11">
        <f t="shared" si="360"/>
        <v>4.0136986301369859</v>
      </c>
      <c r="AX775">
        <v>25</v>
      </c>
      <c r="AY775" s="12">
        <v>0.05</v>
      </c>
      <c r="AZ775">
        <f t="shared" si="361"/>
        <v>3.7999999999999999E-2</v>
      </c>
      <c r="BA775" s="13">
        <f t="shared" si="362"/>
        <v>29327302</v>
      </c>
      <c r="BB775" s="17" t="s">
        <v>2189</v>
      </c>
      <c r="BC775">
        <f>MATCH(BB775,MONTHLY_INDEX!$A:$A,0)</f>
        <v>798</v>
      </c>
      <c r="BD775">
        <f>MATCH(AU775,MONTHLY_INDEX!$1:$1,0)</f>
        <v>80</v>
      </c>
      <c r="BE775">
        <f>INDEX(MONTHLY_INDEX!$1:$1048576,Final!BC775,Final!BD775)</f>
        <v>96</v>
      </c>
      <c r="BF775">
        <f>MATCH($BF$1,MONTHLY_INDEX!$1:$1,0)</f>
        <v>127</v>
      </c>
      <c r="BG775">
        <f>INDEX(MONTHLY_INDEX!$1:$1048576,Final!BC775,Final!BF775)</f>
        <v>95.3</v>
      </c>
      <c r="BH775" s="23">
        <f t="shared" si="354"/>
        <v>-7.2916666666666963E-3</v>
      </c>
      <c r="BI775" s="14">
        <f t="shared" si="355"/>
        <v>29113457.089583334</v>
      </c>
      <c r="BJ775" s="14">
        <f t="shared" si="356"/>
        <v>4440400.4278824767</v>
      </c>
      <c r="BK775" s="15">
        <f t="shared" si="363"/>
        <v>24673056.661700856</v>
      </c>
      <c r="BL775" s="52">
        <v>0</v>
      </c>
      <c r="BM775" s="15">
        <f t="shared" si="357"/>
        <v>24673056.661700856</v>
      </c>
    </row>
    <row r="776" spans="1:65">
      <c r="A776" s="8">
        <v>774</v>
      </c>
      <c r="B776" s="1" t="s">
        <v>44</v>
      </c>
      <c r="C776" s="1">
        <v>1500</v>
      </c>
      <c r="D776" s="1" t="s">
        <v>60</v>
      </c>
      <c r="E776" s="1">
        <v>150000035</v>
      </c>
      <c r="F776" s="1" t="s">
        <v>60</v>
      </c>
      <c r="G776" s="1" t="s">
        <v>97</v>
      </c>
      <c r="H776" s="1">
        <v>9</v>
      </c>
      <c r="I776" s="1" t="s">
        <v>52</v>
      </c>
      <c r="J776" s="1" t="s">
        <v>49</v>
      </c>
      <c r="K776" s="1">
        <v>17406001</v>
      </c>
      <c r="L776" s="1" t="s">
        <v>50</v>
      </c>
      <c r="M776" s="1" t="s">
        <v>51</v>
      </c>
      <c r="N776" s="1" t="s">
        <v>64</v>
      </c>
      <c r="O776" s="1" t="s">
        <v>65</v>
      </c>
      <c r="P776" s="1" t="s">
        <v>66</v>
      </c>
      <c r="Q776" s="1" t="s">
        <v>67</v>
      </c>
      <c r="R776" s="1" t="s">
        <v>87</v>
      </c>
      <c r="S776" s="1" t="s">
        <v>88</v>
      </c>
      <c r="T776" s="2">
        <v>43333</v>
      </c>
      <c r="U776" s="2">
        <v>43333</v>
      </c>
      <c r="V776" s="1" t="s">
        <v>52</v>
      </c>
      <c r="W776" s="3">
        <v>1</v>
      </c>
      <c r="X776" s="1" t="s">
        <v>53</v>
      </c>
      <c r="Y776" s="4">
        <v>1517250</v>
      </c>
      <c r="Z776" s="4">
        <v>-198765</v>
      </c>
      <c r="AA776" s="4">
        <v>0</v>
      </c>
      <c r="AB776" s="4">
        <v>0</v>
      </c>
      <c r="AC776" s="4">
        <v>0</v>
      </c>
      <c r="AD776" s="4">
        <v>1517250</v>
      </c>
      <c r="AE776" s="5">
        <v>1685</v>
      </c>
      <c r="AF776" s="1" t="s">
        <v>70</v>
      </c>
      <c r="AG776" s="1" t="s">
        <v>71</v>
      </c>
      <c r="AH776" s="1" t="s">
        <v>89</v>
      </c>
      <c r="AI776" s="1" t="s">
        <v>57</v>
      </c>
      <c r="AJ776" s="5">
        <v>10950</v>
      </c>
      <c r="AK776" s="4">
        <v>-15739</v>
      </c>
      <c r="AL776" s="4">
        <v>0</v>
      </c>
      <c r="AM776" s="4">
        <v>0</v>
      </c>
      <c r="AN776" s="4">
        <v>0</v>
      </c>
      <c r="AO776" s="4">
        <v>-214504</v>
      </c>
      <c r="AP776" s="4">
        <v>-214504</v>
      </c>
      <c r="AQ776" s="4">
        <v>0</v>
      </c>
      <c r="AR776" s="4">
        <v>1302746</v>
      </c>
      <c r="AS776" s="1" t="s">
        <v>52</v>
      </c>
      <c r="AT776" s="9">
        <f t="shared" si="358"/>
        <v>43333</v>
      </c>
      <c r="AU776" s="9">
        <f t="shared" si="359"/>
        <v>43313</v>
      </c>
      <c r="AV776" s="9">
        <v>44798</v>
      </c>
      <c r="AW776" s="11">
        <f t="shared" si="360"/>
        <v>4.0136986301369859</v>
      </c>
      <c r="AX776">
        <v>15</v>
      </c>
      <c r="AY776" s="12">
        <v>0.05</v>
      </c>
      <c r="AZ776">
        <f t="shared" si="361"/>
        <v>6.3333333333333325E-2</v>
      </c>
      <c r="BA776" s="13">
        <f t="shared" si="362"/>
        <v>1517250</v>
      </c>
      <c r="BB776" s="17" t="s">
        <v>1941</v>
      </c>
      <c r="BC776">
        <f>MATCH(BB776,MONTHLY_INDEX!$A:$A,0)</f>
        <v>674</v>
      </c>
      <c r="BD776">
        <f>MATCH(AU776,MONTHLY_INDEX!$1:$1,0)</f>
        <v>80</v>
      </c>
      <c r="BE776">
        <f>INDEX(MONTHLY_INDEX!$1:$1048576,Final!BC776,Final!BD776)</f>
        <v>105.1</v>
      </c>
      <c r="BF776">
        <f>MATCH($BF$1,MONTHLY_INDEX!$1:$1,0)</f>
        <v>127</v>
      </c>
      <c r="BG776">
        <f>INDEX(MONTHLY_INDEX!$1:$1048576,Final!BC776,Final!BF776)</f>
        <v>122.8</v>
      </c>
      <c r="BH776" s="23">
        <f t="shared" si="354"/>
        <v>0.16841103710751668</v>
      </c>
      <c r="BI776" s="14">
        <f t="shared" si="355"/>
        <v>1772771.6460513796</v>
      </c>
      <c r="BJ776" s="14">
        <f t="shared" si="356"/>
        <v>450640.17139580037</v>
      </c>
      <c r="BK776" s="15">
        <f t="shared" si="363"/>
        <v>1322131.4746555793</v>
      </c>
      <c r="BL776" s="52">
        <v>0</v>
      </c>
      <c r="BM776" s="15">
        <f t="shared" si="357"/>
        <v>1322131.4746555793</v>
      </c>
    </row>
    <row r="777" spans="1:65">
      <c r="A777" s="8">
        <v>775</v>
      </c>
      <c r="B777" s="1" t="s">
        <v>44</v>
      </c>
      <c r="C777" s="1">
        <v>1500</v>
      </c>
      <c r="D777" s="1" t="s">
        <v>60</v>
      </c>
      <c r="E777" s="1">
        <v>150000035</v>
      </c>
      <c r="F777" s="1" t="s">
        <v>60</v>
      </c>
      <c r="G777" s="1" t="s">
        <v>98</v>
      </c>
      <c r="H777" s="1">
        <v>10</v>
      </c>
      <c r="I777" s="1" t="s">
        <v>52</v>
      </c>
      <c r="J777" s="1" t="s">
        <v>49</v>
      </c>
      <c r="K777" s="1">
        <v>17406001</v>
      </c>
      <c r="L777" s="1" t="s">
        <v>50</v>
      </c>
      <c r="M777" s="1" t="s">
        <v>51</v>
      </c>
      <c r="N777" s="1" t="s">
        <v>64</v>
      </c>
      <c r="O777" s="1" t="s">
        <v>65</v>
      </c>
      <c r="P777" s="1" t="s">
        <v>66</v>
      </c>
      <c r="Q777" s="1" t="s">
        <v>67</v>
      </c>
      <c r="R777" s="1" t="s">
        <v>87</v>
      </c>
      <c r="S777" s="1" t="s">
        <v>88</v>
      </c>
      <c r="T777" s="2">
        <v>43333</v>
      </c>
      <c r="U777" s="2">
        <v>43333</v>
      </c>
      <c r="V777" s="1" t="s">
        <v>52</v>
      </c>
      <c r="W777" s="3">
        <v>1</v>
      </c>
      <c r="X777" s="1" t="s">
        <v>53</v>
      </c>
      <c r="Y777" s="4">
        <v>312900</v>
      </c>
      <c r="Z777" s="4">
        <v>-40991</v>
      </c>
      <c r="AA777" s="4">
        <v>0</v>
      </c>
      <c r="AB777" s="4">
        <v>0</v>
      </c>
      <c r="AC777" s="4">
        <v>0</v>
      </c>
      <c r="AD777" s="4">
        <v>312900</v>
      </c>
      <c r="AE777" s="5">
        <v>1685</v>
      </c>
      <c r="AF777" s="1" t="s">
        <v>70</v>
      </c>
      <c r="AG777" s="1" t="s">
        <v>71</v>
      </c>
      <c r="AH777" s="1" t="s">
        <v>89</v>
      </c>
      <c r="AI777" s="1" t="s">
        <v>57</v>
      </c>
      <c r="AJ777" s="5">
        <v>10950</v>
      </c>
      <c r="AK777" s="4">
        <v>-3246</v>
      </c>
      <c r="AL777" s="4">
        <v>0</v>
      </c>
      <c r="AM777" s="4">
        <v>0</v>
      </c>
      <c r="AN777" s="4">
        <v>0</v>
      </c>
      <c r="AO777" s="4">
        <v>-44237</v>
      </c>
      <c r="AP777" s="4">
        <v>-44237</v>
      </c>
      <c r="AQ777" s="4">
        <v>0</v>
      </c>
      <c r="AR777" s="4">
        <v>268663</v>
      </c>
      <c r="AS777" s="1" t="s">
        <v>52</v>
      </c>
      <c r="AT777" s="9">
        <f t="shared" si="358"/>
        <v>43333</v>
      </c>
      <c r="AU777" s="9">
        <f t="shared" si="359"/>
        <v>43313</v>
      </c>
      <c r="AV777" s="9">
        <v>44798</v>
      </c>
      <c r="AW777" s="11">
        <f t="shared" si="360"/>
        <v>4.0136986301369859</v>
      </c>
      <c r="AX777">
        <v>10</v>
      </c>
      <c r="AY777" s="12">
        <v>0.05</v>
      </c>
      <c r="AZ777">
        <f t="shared" si="361"/>
        <v>9.5000000000000001E-2</v>
      </c>
      <c r="BA777" s="13">
        <f t="shared" si="362"/>
        <v>312900</v>
      </c>
      <c r="BB777" s="17" t="s">
        <v>2189</v>
      </c>
      <c r="BC777">
        <f>MATCH(BB777,MONTHLY_INDEX!$A:$A,0)</f>
        <v>798</v>
      </c>
      <c r="BD777">
        <f>MATCH(AU777,MONTHLY_INDEX!$1:$1,0)</f>
        <v>80</v>
      </c>
      <c r="BE777">
        <f>INDEX(MONTHLY_INDEX!$1:$1048576,Final!BC777,Final!BD777)</f>
        <v>96</v>
      </c>
      <c r="BF777">
        <f>MATCH($BF$1,MONTHLY_INDEX!$1:$1,0)</f>
        <v>127</v>
      </c>
      <c r="BG777">
        <f>INDEX(MONTHLY_INDEX!$1:$1048576,Final!BC777,Final!BF777)</f>
        <v>95.3</v>
      </c>
      <c r="BH777" s="23">
        <f t="shared" si="354"/>
        <v>-7.2916666666666963E-3</v>
      </c>
      <c r="BI777" s="14">
        <f t="shared" si="355"/>
        <v>310618.4375</v>
      </c>
      <c r="BJ777" s="14">
        <f t="shared" si="356"/>
        <v>118439.2357234589</v>
      </c>
      <c r="BK777" s="15">
        <f t="shared" si="363"/>
        <v>192179.2017765411</v>
      </c>
      <c r="BL777" s="52">
        <v>0</v>
      </c>
      <c r="BM777" s="15">
        <f t="shared" si="357"/>
        <v>192179.2017765411</v>
      </c>
    </row>
    <row r="778" spans="1:65">
      <c r="A778" s="8">
        <v>776</v>
      </c>
      <c r="B778" s="1" t="s">
        <v>44</v>
      </c>
      <c r="C778" s="1">
        <v>1500</v>
      </c>
      <c r="D778" s="1" t="s">
        <v>60</v>
      </c>
      <c r="E778" s="1">
        <v>150000035</v>
      </c>
      <c r="F778" s="1" t="s">
        <v>60</v>
      </c>
      <c r="G778" s="1" t="s">
        <v>99</v>
      </c>
      <c r="H778" s="1">
        <v>11</v>
      </c>
      <c r="I778" s="1" t="s">
        <v>52</v>
      </c>
      <c r="J778" s="1" t="s">
        <v>49</v>
      </c>
      <c r="K778" s="1">
        <v>17406001</v>
      </c>
      <c r="L778" s="1" t="s">
        <v>50</v>
      </c>
      <c r="M778" s="1" t="s">
        <v>51</v>
      </c>
      <c r="N778" s="1" t="s">
        <v>64</v>
      </c>
      <c r="O778" s="1" t="s">
        <v>65</v>
      </c>
      <c r="P778" s="1" t="s">
        <v>66</v>
      </c>
      <c r="Q778" s="1" t="s">
        <v>67</v>
      </c>
      <c r="R778" s="1" t="s">
        <v>87</v>
      </c>
      <c r="S778" s="1" t="s">
        <v>88</v>
      </c>
      <c r="T778" s="2">
        <v>43333</v>
      </c>
      <c r="U778" s="2">
        <v>43333</v>
      </c>
      <c r="V778" s="1" t="s">
        <v>52</v>
      </c>
      <c r="W778" s="3">
        <v>1</v>
      </c>
      <c r="X778" s="1" t="s">
        <v>53</v>
      </c>
      <c r="Y778" s="4">
        <v>1174950</v>
      </c>
      <c r="Z778" s="4">
        <v>-153922</v>
      </c>
      <c r="AA778" s="4">
        <v>0</v>
      </c>
      <c r="AB778" s="4">
        <v>0</v>
      </c>
      <c r="AC778" s="4">
        <v>0</v>
      </c>
      <c r="AD778" s="4">
        <v>1174950</v>
      </c>
      <c r="AE778" s="5">
        <v>1685</v>
      </c>
      <c r="AF778" s="1" t="s">
        <v>70</v>
      </c>
      <c r="AG778" s="1" t="s">
        <v>71</v>
      </c>
      <c r="AH778" s="1" t="s">
        <v>89</v>
      </c>
      <c r="AI778" s="1" t="s">
        <v>57</v>
      </c>
      <c r="AJ778" s="5">
        <v>10950</v>
      </c>
      <c r="AK778" s="4">
        <v>-12188</v>
      </c>
      <c r="AL778" s="4">
        <v>0</v>
      </c>
      <c r="AM778" s="4">
        <v>0</v>
      </c>
      <c r="AN778" s="4">
        <v>0</v>
      </c>
      <c r="AO778" s="4">
        <v>-166110</v>
      </c>
      <c r="AP778" s="4">
        <v>-166110</v>
      </c>
      <c r="AQ778" s="4">
        <v>0</v>
      </c>
      <c r="AR778" s="4">
        <v>1008840</v>
      </c>
      <c r="AS778" s="1" t="s">
        <v>52</v>
      </c>
      <c r="AT778" s="9">
        <f t="shared" si="358"/>
        <v>43333</v>
      </c>
      <c r="AU778" s="9">
        <f t="shared" si="359"/>
        <v>43313</v>
      </c>
      <c r="AV778" s="9">
        <v>44798</v>
      </c>
      <c r="AW778" s="11">
        <f t="shared" si="360"/>
        <v>4.0136986301369859</v>
      </c>
      <c r="AX778">
        <v>10</v>
      </c>
      <c r="AY778" s="12">
        <v>0.05</v>
      </c>
      <c r="AZ778">
        <f t="shared" si="361"/>
        <v>9.5000000000000001E-2</v>
      </c>
      <c r="BA778" s="13">
        <f t="shared" si="362"/>
        <v>1174950</v>
      </c>
      <c r="BB778" s="17" t="s">
        <v>2189</v>
      </c>
      <c r="BC778">
        <f>MATCH(BB778,MONTHLY_INDEX!$A:$A,0)</f>
        <v>798</v>
      </c>
      <c r="BD778">
        <f>MATCH(AU778,MONTHLY_INDEX!$1:$1,0)</f>
        <v>80</v>
      </c>
      <c r="BE778">
        <f>INDEX(MONTHLY_INDEX!$1:$1048576,Final!BC778,Final!BD778)</f>
        <v>96</v>
      </c>
      <c r="BF778">
        <f>MATCH($BF$1,MONTHLY_INDEX!$1:$1,0)</f>
        <v>127</v>
      </c>
      <c r="BG778">
        <f>INDEX(MONTHLY_INDEX!$1:$1048576,Final!BC778,Final!BF778)</f>
        <v>95.3</v>
      </c>
      <c r="BH778" s="23">
        <f t="shared" si="354"/>
        <v>-7.2916666666666963E-3</v>
      </c>
      <c r="BI778" s="14">
        <f t="shared" si="355"/>
        <v>1166382.65625</v>
      </c>
      <c r="BJ778" s="14">
        <f t="shared" si="356"/>
        <v>444743.30461258558</v>
      </c>
      <c r="BK778" s="15">
        <f t="shared" si="363"/>
        <v>721639.35163741442</v>
      </c>
      <c r="BL778" s="52">
        <v>0</v>
      </c>
      <c r="BM778" s="15">
        <f t="shared" si="357"/>
        <v>721639.35163741442</v>
      </c>
    </row>
    <row r="779" spans="1:65">
      <c r="A779" s="8">
        <v>777</v>
      </c>
      <c r="B779" s="1" t="s">
        <v>44</v>
      </c>
      <c r="C779" s="1">
        <v>1500</v>
      </c>
      <c r="D779" s="1" t="s">
        <v>60</v>
      </c>
      <c r="E779" s="1">
        <v>150000035</v>
      </c>
      <c r="F779" s="1" t="s">
        <v>60</v>
      </c>
      <c r="G779" s="1" t="s">
        <v>100</v>
      </c>
      <c r="H779" s="1">
        <v>12</v>
      </c>
      <c r="I779" s="1" t="s">
        <v>52</v>
      </c>
      <c r="J779" s="1" t="s">
        <v>49</v>
      </c>
      <c r="K779" s="1">
        <v>17406001</v>
      </c>
      <c r="L779" s="1" t="s">
        <v>50</v>
      </c>
      <c r="M779" s="1" t="s">
        <v>51</v>
      </c>
      <c r="N779" s="1" t="s">
        <v>64</v>
      </c>
      <c r="O779" s="1" t="s">
        <v>65</v>
      </c>
      <c r="P779" s="1" t="s">
        <v>66</v>
      </c>
      <c r="Q779" s="1" t="s">
        <v>67</v>
      </c>
      <c r="R779" s="1" t="s">
        <v>87</v>
      </c>
      <c r="S779" s="1" t="s">
        <v>88</v>
      </c>
      <c r="T779" s="2">
        <v>43333</v>
      </c>
      <c r="U779" s="2">
        <v>43333</v>
      </c>
      <c r="V779" s="1" t="s">
        <v>52</v>
      </c>
      <c r="W779" s="3">
        <v>1</v>
      </c>
      <c r="X779" s="1" t="s">
        <v>53</v>
      </c>
      <c r="Y779" s="4">
        <v>582750</v>
      </c>
      <c r="Z779" s="4">
        <v>-76342</v>
      </c>
      <c r="AA779" s="4">
        <v>0</v>
      </c>
      <c r="AB779" s="4">
        <v>0</v>
      </c>
      <c r="AC779" s="4">
        <v>0</v>
      </c>
      <c r="AD779" s="4">
        <v>582750</v>
      </c>
      <c r="AE779" s="5">
        <v>1685</v>
      </c>
      <c r="AF779" s="1" t="s">
        <v>70</v>
      </c>
      <c r="AG779" s="1" t="s">
        <v>71</v>
      </c>
      <c r="AH779" s="1" t="s">
        <v>89</v>
      </c>
      <c r="AI779" s="1" t="s">
        <v>57</v>
      </c>
      <c r="AJ779" s="5">
        <v>10950</v>
      </c>
      <c r="AK779" s="4">
        <v>-6045</v>
      </c>
      <c r="AL779" s="4">
        <v>0</v>
      </c>
      <c r="AM779" s="4">
        <v>0</v>
      </c>
      <c r="AN779" s="4">
        <v>0</v>
      </c>
      <c r="AO779" s="4">
        <v>-82387</v>
      </c>
      <c r="AP779" s="4">
        <v>-82387</v>
      </c>
      <c r="AQ779" s="4">
        <v>0</v>
      </c>
      <c r="AR779" s="4">
        <v>500363</v>
      </c>
      <c r="AS779" s="1" t="s">
        <v>52</v>
      </c>
      <c r="AT779" s="9">
        <f t="shared" si="358"/>
        <v>43333</v>
      </c>
      <c r="AU779" s="9">
        <f t="shared" si="359"/>
        <v>43313</v>
      </c>
      <c r="AV779" s="9">
        <v>44798</v>
      </c>
      <c r="AW779" s="11">
        <f t="shared" si="360"/>
        <v>4.0136986301369859</v>
      </c>
      <c r="AX779">
        <v>10</v>
      </c>
      <c r="AY779" s="12">
        <v>0.05</v>
      </c>
      <c r="AZ779">
        <f t="shared" si="361"/>
        <v>9.5000000000000001E-2</v>
      </c>
      <c r="BA779" s="13">
        <f t="shared" si="362"/>
        <v>582750</v>
      </c>
      <c r="BB779" s="17" t="s">
        <v>1973</v>
      </c>
      <c r="BC779">
        <f>MATCH(BB779,MONTHLY_INDEX!$A:$A,0)</f>
        <v>690</v>
      </c>
      <c r="BD779">
        <f>MATCH(AU779,MONTHLY_INDEX!$1:$1,0)</f>
        <v>80</v>
      </c>
      <c r="BE779">
        <f>INDEX(MONTHLY_INDEX!$1:$1048576,Final!BC779,Final!BD779)</f>
        <v>110</v>
      </c>
      <c r="BF779">
        <f>MATCH($BF$1,MONTHLY_INDEX!$1:$1,0)</f>
        <v>127</v>
      </c>
      <c r="BG779">
        <f>INDEX(MONTHLY_INDEX!$1:$1048576,Final!BC779,Final!BF779)</f>
        <v>145.69999999999999</v>
      </c>
      <c r="BH779" s="23">
        <f t="shared" si="354"/>
        <v>0.32454545454545441</v>
      </c>
      <c r="BI779" s="14">
        <f t="shared" si="355"/>
        <v>771878.86363636365</v>
      </c>
      <c r="BJ779" s="14">
        <f t="shared" si="356"/>
        <v>294318.46807285177</v>
      </c>
      <c r="BK779" s="15">
        <f t="shared" si="363"/>
        <v>477560.39556351188</v>
      </c>
      <c r="BL779" s="52">
        <v>0</v>
      </c>
      <c r="BM779" s="15">
        <f t="shared" si="357"/>
        <v>477560.39556351188</v>
      </c>
    </row>
    <row r="780" spans="1:65">
      <c r="A780" s="8">
        <v>778</v>
      </c>
      <c r="B780" s="1" t="s">
        <v>44</v>
      </c>
      <c r="C780" s="1">
        <v>1500</v>
      </c>
      <c r="D780" s="1" t="s">
        <v>60</v>
      </c>
      <c r="E780" s="1">
        <v>150000035</v>
      </c>
      <c r="F780" s="1" t="s">
        <v>60</v>
      </c>
      <c r="G780" s="1" t="s">
        <v>101</v>
      </c>
      <c r="H780" s="1">
        <v>13</v>
      </c>
      <c r="I780" s="1" t="s">
        <v>52</v>
      </c>
      <c r="J780" s="1" t="s">
        <v>49</v>
      </c>
      <c r="K780" s="1">
        <v>17406001</v>
      </c>
      <c r="L780" s="1" t="s">
        <v>50</v>
      </c>
      <c r="M780" s="1" t="s">
        <v>51</v>
      </c>
      <c r="N780" s="1" t="s">
        <v>64</v>
      </c>
      <c r="O780" s="1" t="s">
        <v>65</v>
      </c>
      <c r="P780" s="1" t="s">
        <v>66</v>
      </c>
      <c r="Q780" s="1" t="s">
        <v>67</v>
      </c>
      <c r="R780" s="1" t="s">
        <v>87</v>
      </c>
      <c r="S780" s="1" t="s">
        <v>88</v>
      </c>
      <c r="T780" s="2">
        <v>43333</v>
      </c>
      <c r="U780" s="2">
        <v>43333</v>
      </c>
      <c r="V780" s="1" t="s">
        <v>52</v>
      </c>
      <c r="W780" s="3">
        <v>1</v>
      </c>
      <c r="X780" s="1" t="s">
        <v>53</v>
      </c>
      <c r="Y780" s="4">
        <v>9976171</v>
      </c>
      <c r="Z780" s="4">
        <v>-1306915</v>
      </c>
      <c r="AA780" s="4">
        <v>0</v>
      </c>
      <c r="AB780" s="4">
        <v>0</v>
      </c>
      <c r="AC780" s="4">
        <v>0</v>
      </c>
      <c r="AD780" s="4">
        <v>9976171</v>
      </c>
      <c r="AE780" s="5">
        <v>1685</v>
      </c>
      <c r="AF780" s="1" t="s">
        <v>70</v>
      </c>
      <c r="AG780" s="1" t="s">
        <v>71</v>
      </c>
      <c r="AH780" s="1" t="s">
        <v>89</v>
      </c>
      <c r="AI780" s="1" t="s">
        <v>57</v>
      </c>
      <c r="AJ780" s="5">
        <v>10950</v>
      </c>
      <c r="AK780" s="4">
        <v>-103488</v>
      </c>
      <c r="AL780" s="4">
        <v>0</v>
      </c>
      <c r="AM780" s="4">
        <v>0</v>
      </c>
      <c r="AN780" s="4">
        <v>0</v>
      </c>
      <c r="AO780" s="4">
        <v>-1410403</v>
      </c>
      <c r="AP780" s="4">
        <v>-1410403</v>
      </c>
      <c r="AQ780" s="4">
        <v>0</v>
      </c>
      <c r="AR780" s="4">
        <v>8565768</v>
      </c>
      <c r="AS780" s="1" t="s">
        <v>52</v>
      </c>
      <c r="AT780" s="9">
        <f t="shared" si="358"/>
        <v>43333</v>
      </c>
      <c r="AU780" s="9">
        <f t="shared" si="359"/>
        <v>43313</v>
      </c>
      <c r="AV780" s="9">
        <v>44798</v>
      </c>
      <c r="AW780" s="11">
        <f t="shared" si="360"/>
        <v>4.0136986301369859</v>
      </c>
      <c r="AX780">
        <v>25</v>
      </c>
      <c r="AY780" s="12">
        <v>0.05</v>
      </c>
      <c r="AZ780">
        <f t="shared" si="361"/>
        <v>3.7999999999999999E-2</v>
      </c>
      <c r="BA780" s="13">
        <f t="shared" si="362"/>
        <v>9976171</v>
      </c>
      <c r="BB780" s="17" t="s">
        <v>2189</v>
      </c>
      <c r="BC780">
        <f>MATCH(BB780,MONTHLY_INDEX!$A:$A,0)</f>
        <v>798</v>
      </c>
      <c r="BD780">
        <f>MATCH(AU780,MONTHLY_INDEX!$1:$1,0)</f>
        <v>80</v>
      </c>
      <c r="BE780">
        <f>INDEX(MONTHLY_INDEX!$1:$1048576,Final!BC780,Final!BD780)</f>
        <v>96</v>
      </c>
      <c r="BF780">
        <f>MATCH($BF$1,MONTHLY_INDEX!$1:$1,0)</f>
        <v>127</v>
      </c>
      <c r="BG780">
        <f>INDEX(MONTHLY_INDEX!$1:$1048576,Final!BC780,Final!BF780)</f>
        <v>95.3</v>
      </c>
      <c r="BH780" s="23">
        <f t="shared" si="354"/>
        <v>-7.2916666666666963E-3</v>
      </c>
      <c r="BI780" s="14">
        <f t="shared" si="355"/>
        <v>9903428.0864583328</v>
      </c>
      <c r="BJ780" s="14">
        <f t="shared" si="356"/>
        <v>1510476.2782825625</v>
      </c>
      <c r="BK780" s="15">
        <f t="shared" si="363"/>
        <v>8392951.8081757706</v>
      </c>
      <c r="BL780" s="52">
        <v>0</v>
      </c>
      <c r="BM780" s="15">
        <f t="shared" si="357"/>
        <v>8392951.8081757706</v>
      </c>
    </row>
    <row r="781" spans="1:65">
      <c r="A781" s="8">
        <v>779</v>
      </c>
      <c r="B781" s="1" t="s">
        <v>44</v>
      </c>
      <c r="C781" s="1">
        <v>1500</v>
      </c>
      <c r="D781" s="1" t="s">
        <v>60</v>
      </c>
      <c r="E781" s="1">
        <v>150000035</v>
      </c>
      <c r="F781" s="1" t="s">
        <v>60</v>
      </c>
      <c r="G781" s="1" t="s">
        <v>102</v>
      </c>
      <c r="H781" s="1">
        <v>14</v>
      </c>
      <c r="I781" s="1" t="s">
        <v>52</v>
      </c>
      <c r="J781" s="1" t="s">
        <v>49</v>
      </c>
      <c r="K781" s="1">
        <v>17406001</v>
      </c>
      <c r="L781" s="1" t="s">
        <v>50</v>
      </c>
      <c r="M781" s="1" t="s">
        <v>51</v>
      </c>
      <c r="N781" s="1" t="s">
        <v>64</v>
      </c>
      <c r="O781" s="1" t="s">
        <v>65</v>
      </c>
      <c r="P781" s="1" t="s">
        <v>66</v>
      </c>
      <c r="Q781" s="1" t="s">
        <v>67</v>
      </c>
      <c r="R781" s="1" t="s">
        <v>87</v>
      </c>
      <c r="S781" s="1" t="s">
        <v>88</v>
      </c>
      <c r="T781" s="2">
        <v>43333</v>
      </c>
      <c r="U781" s="2">
        <v>43333</v>
      </c>
      <c r="V781" s="1" t="s">
        <v>52</v>
      </c>
      <c r="W781" s="3">
        <v>1</v>
      </c>
      <c r="X781" s="1" t="s">
        <v>53</v>
      </c>
      <c r="Y781" s="4">
        <v>21103901</v>
      </c>
      <c r="Z781" s="4">
        <v>-2764690</v>
      </c>
      <c r="AA781" s="4">
        <v>0</v>
      </c>
      <c r="AB781" s="4">
        <v>0</v>
      </c>
      <c r="AC781" s="4">
        <v>0</v>
      </c>
      <c r="AD781" s="4">
        <v>21103901</v>
      </c>
      <c r="AE781" s="5">
        <v>1685</v>
      </c>
      <c r="AF781" s="1" t="s">
        <v>70</v>
      </c>
      <c r="AG781" s="1" t="s">
        <v>71</v>
      </c>
      <c r="AH781" s="1" t="s">
        <v>89</v>
      </c>
      <c r="AI781" s="1" t="s">
        <v>57</v>
      </c>
      <c r="AJ781" s="5">
        <v>10950</v>
      </c>
      <c r="AK781" s="4">
        <v>-218921</v>
      </c>
      <c r="AL781" s="4">
        <v>0</v>
      </c>
      <c r="AM781" s="4">
        <v>0</v>
      </c>
      <c r="AN781" s="4">
        <v>0</v>
      </c>
      <c r="AO781" s="4">
        <v>-2983611</v>
      </c>
      <c r="AP781" s="4">
        <v>-2983611</v>
      </c>
      <c r="AQ781" s="4">
        <v>0</v>
      </c>
      <c r="AR781" s="4">
        <v>18120290</v>
      </c>
      <c r="AS781" s="1" t="s">
        <v>52</v>
      </c>
      <c r="AT781" s="9">
        <f t="shared" si="358"/>
        <v>43333</v>
      </c>
      <c r="AU781" s="9">
        <f t="shared" si="359"/>
        <v>43313</v>
      </c>
      <c r="AV781" s="9">
        <v>44798</v>
      </c>
      <c r="AW781" s="11">
        <f t="shared" si="360"/>
        <v>4.0136986301369859</v>
      </c>
      <c r="AX781">
        <v>25</v>
      </c>
      <c r="AY781" s="12">
        <v>0.05</v>
      </c>
      <c r="AZ781">
        <f t="shared" si="361"/>
        <v>3.7999999999999999E-2</v>
      </c>
      <c r="BA781" s="13">
        <f t="shared" si="362"/>
        <v>21103901</v>
      </c>
      <c r="BB781" s="17" t="s">
        <v>2189</v>
      </c>
      <c r="BC781">
        <f>MATCH(BB781,MONTHLY_INDEX!$A:$A,0)</f>
        <v>798</v>
      </c>
      <c r="BD781">
        <f>MATCH(AU781,MONTHLY_INDEX!$1:$1,0)</f>
        <v>80</v>
      </c>
      <c r="BE781">
        <f>INDEX(MONTHLY_INDEX!$1:$1048576,Final!BC781,Final!BD781)</f>
        <v>96</v>
      </c>
      <c r="BF781">
        <f>MATCH($BF$1,MONTHLY_INDEX!$1:$1,0)</f>
        <v>127</v>
      </c>
      <c r="BG781">
        <f>INDEX(MONTHLY_INDEX!$1:$1048576,Final!BC781,Final!BF781)</f>
        <v>95.3</v>
      </c>
      <c r="BH781" s="23">
        <f t="shared" si="354"/>
        <v>-7.2916666666666963E-3</v>
      </c>
      <c r="BI781" s="14">
        <f t="shared" si="355"/>
        <v>20950018.388541665</v>
      </c>
      <c r="BJ781" s="14">
        <f t="shared" si="356"/>
        <v>3195308.2840825049</v>
      </c>
      <c r="BK781" s="15">
        <f t="shared" si="363"/>
        <v>17754710.104459159</v>
      </c>
      <c r="BL781" s="52">
        <v>0</v>
      </c>
      <c r="BM781" s="15">
        <f t="shared" si="357"/>
        <v>17754710.104459159</v>
      </c>
    </row>
    <row r="782" spans="1:65">
      <c r="A782" s="8">
        <v>780</v>
      </c>
      <c r="B782" s="1" t="s">
        <v>44</v>
      </c>
      <c r="C782" s="1">
        <v>1500</v>
      </c>
      <c r="D782" s="1" t="s">
        <v>60</v>
      </c>
      <c r="E782" s="1">
        <v>150000035</v>
      </c>
      <c r="F782" s="1" t="s">
        <v>60</v>
      </c>
      <c r="G782" s="1" t="s">
        <v>103</v>
      </c>
      <c r="H782" s="1">
        <v>15</v>
      </c>
      <c r="I782" s="1" t="s">
        <v>52</v>
      </c>
      <c r="J782" s="1" t="s">
        <v>49</v>
      </c>
      <c r="K782" s="1">
        <v>17406001</v>
      </c>
      <c r="L782" s="1" t="s">
        <v>50</v>
      </c>
      <c r="M782" s="1" t="s">
        <v>51</v>
      </c>
      <c r="N782" s="1" t="s">
        <v>64</v>
      </c>
      <c r="O782" s="1" t="s">
        <v>65</v>
      </c>
      <c r="P782" s="1" t="s">
        <v>66</v>
      </c>
      <c r="Q782" s="1" t="s">
        <v>67</v>
      </c>
      <c r="R782" s="1" t="s">
        <v>87</v>
      </c>
      <c r="S782" s="1" t="s">
        <v>88</v>
      </c>
      <c r="T782" s="2">
        <v>43333</v>
      </c>
      <c r="U782" s="2">
        <v>43333</v>
      </c>
      <c r="V782" s="1" t="s">
        <v>52</v>
      </c>
      <c r="W782" s="3">
        <v>1</v>
      </c>
      <c r="X782" s="1" t="s">
        <v>53</v>
      </c>
      <c r="Y782" s="4">
        <v>580650</v>
      </c>
      <c r="Z782" s="4">
        <v>-76066</v>
      </c>
      <c r="AA782" s="4">
        <v>0</v>
      </c>
      <c r="AB782" s="4">
        <v>0</v>
      </c>
      <c r="AC782" s="4">
        <v>0</v>
      </c>
      <c r="AD782" s="4">
        <v>580650</v>
      </c>
      <c r="AE782" s="5">
        <v>1685</v>
      </c>
      <c r="AF782" s="1" t="s">
        <v>70</v>
      </c>
      <c r="AG782" s="1" t="s">
        <v>71</v>
      </c>
      <c r="AH782" s="1" t="s">
        <v>89</v>
      </c>
      <c r="AI782" s="1" t="s">
        <v>57</v>
      </c>
      <c r="AJ782" s="5">
        <v>10950</v>
      </c>
      <c r="AK782" s="4">
        <v>-6023</v>
      </c>
      <c r="AL782" s="4">
        <v>0</v>
      </c>
      <c r="AM782" s="4">
        <v>0</v>
      </c>
      <c r="AN782" s="4">
        <v>0</v>
      </c>
      <c r="AO782" s="4">
        <v>-82089</v>
      </c>
      <c r="AP782" s="4">
        <v>-82089</v>
      </c>
      <c r="AQ782" s="4">
        <v>0</v>
      </c>
      <c r="AR782" s="4">
        <v>498561</v>
      </c>
      <c r="AS782" s="1" t="s">
        <v>52</v>
      </c>
      <c r="AT782" s="9">
        <f t="shared" si="358"/>
        <v>43333</v>
      </c>
      <c r="AU782" s="9">
        <f t="shared" si="359"/>
        <v>43313</v>
      </c>
      <c r="AV782" s="9">
        <v>44798</v>
      </c>
      <c r="AW782" s="11">
        <f t="shared" si="360"/>
        <v>4.0136986301369859</v>
      </c>
      <c r="AX782">
        <v>10</v>
      </c>
      <c r="AY782" s="12">
        <v>0.05</v>
      </c>
      <c r="AZ782">
        <f t="shared" si="361"/>
        <v>9.5000000000000001E-2</v>
      </c>
      <c r="BA782" s="13">
        <f t="shared" si="362"/>
        <v>580650</v>
      </c>
      <c r="BB782" s="17" t="s">
        <v>1941</v>
      </c>
      <c r="BC782">
        <f>MATCH(BB782,MONTHLY_INDEX!$A:$A,0)</f>
        <v>674</v>
      </c>
      <c r="BD782">
        <f>MATCH(AU782,MONTHLY_INDEX!$1:$1,0)</f>
        <v>80</v>
      </c>
      <c r="BE782">
        <f>INDEX(MONTHLY_INDEX!$1:$1048576,Final!BC782,Final!BD782)</f>
        <v>105.1</v>
      </c>
      <c r="BF782">
        <f>MATCH($BF$1,MONTHLY_INDEX!$1:$1,0)</f>
        <v>127</v>
      </c>
      <c r="BG782">
        <f>INDEX(MONTHLY_INDEX!$1:$1048576,Final!BC782,Final!BF782)</f>
        <v>122.8</v>
      </c>
      <c r="BH782" s="23">
        <f t="shared" si="354"/>
        <v>0.16841103710751668</v>
      </c>
      <c r="BI782" s="14">
        <f t="shared" si="355"/>
        <v>678437.86869647959</v>
      </c>
      <c r="BJ782" s="14">
        <f t="shared" si="356"/>
        <v>258689.28870091107</v>
      </c>
      <c r="BK782" s="15">
        <f t="shared" si="363"/>
        <v>419748.57999556849</v>
      </c>
      <c r="BL782" s="52">
        <v>0</v>
      </c>
      <c r="BM782" s="15">
        <f t="shared" si="357"/>
        <v>419748.57999556849</v>
      </c>
    </row>
    <row r="783" spans="1:65">
      <c r="A783" s="8">
        <v>781</v>
      </c>
      <c r="B783" s="1" t="s">
        <v>44</v>
      </c>
      <c r="C783" s="1">
        <v>1500</v>
      </c>
      <c r="D783" s="1" t="s">
        <v>60</v>
      </c>
      <c r="E783" s="1">
        <v>150000035</v>
      </c>
      <c r="F783" s="1" t="s">
        <v>60</v>
      </c>
      <c r="G783" s="1" t="s">
        <v>104</v>
      </c>
      <c r="H783" s="1">
        <v>16</v>
      </c>
      <c r="I783" s="1" t="s">
        <v>52</v>
      </c>
      <c r="J783" s="1" t="s">
        <v>49</v>
      </c>
      <c r="K783" s="1">
        <v>17406001</v>
      </c>
      <c r="L783" s="1" t="s">
        <v>50</v>
      </c>
      <c r="M783" s="1" t="s">
        <v>51</v>
      </c>
      <c r="N783" s="1" t="s">
        <v>64</v>
      </c>
      <c r="O783" s="1" t="s">
        <v>65</v>
      </c>
      <c r="P783" s="1" t="s">
        <v>66</v>
      </c>
      <c r="Q783" s="1" t="s">
        <v>67</v>
      </c>
      <c r="R783" s="1" t="s">
        <v>87</v>
      </c>
      <c r="S783" s="1" t="s">
        <v>88</v>
      </c>
      <c r="T783" s="2">
        <v>43333</v>
      </c>
      <c r="U783" s="2">
        <v>43333</v>
      </c>
      <c r="V783" s="1" t="s">
        <v>52</v>
      </c>
      <c r="W783" s="3">
        <v>1</v>
      </c>
      <c r="X783" s="1" t="s">
        <v>53</v>
      </c>
      <c r="Y783" s="4">
        <v>175035</v>
      </c>
      <c r="Z783" s="4">
        <v>-22929</v>
      </c>
      <c r="AA783" s="4">
        <v>0</v>
      </c>
      <c r="AB783" s="4">
        <v>0</v>
      </c>
      <c r="AC783" s="4">
        <v>0</v>
      </c>
      <c r="AD783" s="4">
        <v>175035</v>
      </c>
      <c r="AE783" s="5">
        <v>1685</v>
      </c>
      <c r="AF783" s="1" t="s">
        <v>70</v>
      </c>
      <c r="AG783" s="1" t="s">
        <v>71</v>
      </c>
      <c r="AH783" s="1" t="s">
        <v>89</v>
      </c>
      <c r="AI783" s="1" t="s">
        <v>57</v>
      </c>
      <c r="AJ783" s="5">
        <v>10950</v>
      </c>
      <c r="AK783" s="4">
        <v>-1816</v>
      </c>
      <c r="AL783" s="4">
        <v>0</v>
      </c>
      <c r="AM783" s="4">
        <v>0</v>
      </c>
      <c r="AN783" s="4">
        <v>0</v>
      </c>
      <c r="AO783" s="4">
        <v>-24745</v>
      </c>
      <c r="AP783" s="4">
        <v>-24745</v>
      </c>
      <c r="AQ783" s="4">
        <v>0</v>
      </c>
      <c r="AR783" s="4">
        <v>150290</v>
      </c>
      <c r="AS783" s="1" t="s">
        <v>52</v>
      </c>
      <c r="AT783" s="9">
        <f t="shared" si="358"/>
        <v>43333</v>
      </c>
      <c r="AU783" s="9">
        <f t="shared" si="359"/>
        <v>43313</v>
      </c>
      <c r="AV783" s="9">
        <v>44798</v>
      </c>
      <c r="AW783" s="11">
        <f t="shared" si="360"/>
        <v>4.0136986301369859</v>
      </c>
      <c r="AX783">
        <v>10</v>
      </c>
      <c r="AY783" s="12">
        <v>0.05</v>
      </c>
      <c r="AZ783">
        <f t="shared" si="361"/>
        <v>9.5000000000000001E-2</v>
      </c>
      <c r="BA783" s="13">
        <f t="shared" si="362"/>
        <v>175035</v>
      </c>
      <c r="BB783" s="17" t="s">
        <v>1877</v>
      </c>
      <c r="BC783">
        <f>MATCH(BB783,MONTHLY_INDEX!$A:$A,0)</f>
        <v>642</v>
      </c>
      <c r="BD783">
        <f>MATCH(AU783,MONTHLY_INDEX!$1:$1,0)</f>
        <v>80</v>
      </c>
      <c r="BE783">
        <f>INDEX(MONTHLY_INDEX!$1:$1048576,Final!BC783,Final!BD783)</f>
        <v>79.099999999999994</v>
      </c>
      <c r="BF783">
        <f>MATCH($BF$1,MONTHLY_INDEX!$1:$1,0)</f>
        <v>127</v>
      </c>
      <c r="BG783">
        <f>INDEX(MONTHLY_INDEX!$1:$1048576,Final!BC783,Final!BF783)</f>
        <v>94</v>
      </c>
      <c r="BH783" s="23">
        <f t="shared" si="354"/>
        <v>0.18836915297092297</v>
      </c>
      <c r="BI783" s="14">
        <f t="shared" si="355"/>
        <v>208006.19469026552</v>
      </c>
      <c r="BJ783" s="14">
        <f t="shared" si="356"/>
        <v>79313.046975390971</v>
      </c>
      <c r="BK783" s="15">
        <f t="shared" si="363"/>
        <v>128693.14771487455</v>
      </c>
      <c r="BL783" s="52">
        <v>0</v>
      </c>
      <c r="BM783" s="15">
        <f t="shared" si="357"/>
        <v>128693.14771487455</v>
      </c>
    </row>
    <row r="784" spans="1:65">
      <c r="A784" s="8">
        <v>782</v>
      </c>
      <c r="B784" s="1" t="s">
        <v>44</v>
      </c>
      <c r="C784" s="1">
        <v>1500</v>
      </c>
      <c r="D784" s="1" t="s">
        <v>60</v>
      </c>
      <c r="E784" s="1">
        <v>150000035</v>
      </c>
      <c r="F784" s="1" t="s">
        <v>60</v>
      </c>
      <c r="G784" s="1" t="s">
        <v>105</v>
      </c>
      <c r="H784" s="1">
        <v>17</v>
      </c>
      <c r="I784" s="1" t="s">
        <v>52</v>
      </c>
      <c r="J784" s="1" t="s">
        <v>49</v>
      </c>
      <c r="K784" s="1">
        <v>17406001</v>
      </c>
      <c r="L784" s="1" t="s">
        <v>50</v>
      </c>
      <c r="M784" s="1" t="s">
        <v>51</v>
      </c>
      <c r="N784" s="1" t="s">
        <v>64</v>
      </c>
      <c r="O784" s="1" t="s">
        <v>65</v>
      </c>
      <c r="P784" s="1" t="s">
        <v>66</v>
      </c>
      <c r="Q784" s="1" t="s">
        <v>67</v>
      </c>
      <c r="R784" s="1" t="s">
        <v>87</v>
      </c>
      <c r="S784" s="1" t="s">
        <v>88</v>
      </c>
      <c r="T784" s="2">
        <v>43333</v>
      </c>
      <c r="U784" s="2">
        <v>43333</v>
      </c>
      <c r="V784" s="1" t="s">
        <v>52</v>
      </c>
      <c r="W784" s="3">
        <v>1</v>
      </c>
      <c r="X784" s="1" t="s">
        <v>53</v>
      </c>
      <c r="Y784" s="4">
        <v>132796</v>
      </c>
      <c r="Z784" s="4">
        <v>-17395</v>
      </c>
      <c r="AA784" s="4">
        <v>0</v>
      </c>
      <c r="AB784" s="4">
        <v>0</v>
      </c>
      <c r="AC784" s="4">
        <v>0</v>
      </c>
      <c r="AD784" s="4">
        <v>132796</v>
      </c>
      <c r="AE784" s="5">
        <v>1685</v>
      </c>
      <c r="AF784" s="1" t="s">
        <v>70</v>
      </c>
      <c r="AG784" s="1" t="s">
        <v>71</v>
      </c>
      <c r="AH784" s="1" t="s">
        <v>89</v>
      </c>
      <c r="AI784" s="1" t="s">
        <v>57</v>
      </c>
      <c r="AJ784" s="5">
        <v>10950</v>
      </c>
      <c r="AK784" s="4">
        <v>-1378</v>
      </c>
      <c r="AL784" s="4">
        <v>0</v>
      </c>
      <c r="AM784" s="4">
        <v>0</v>
      </c>
      <c r="AN784" s="4">
        <v>0</v>
      </c>
      <c r="AO784" s="4">
        <v>-18773</v>
      </c>
      <c r="AP784" s="4">
        <v>-18773</v>
      </c>
      <c r="AQ784" s="4">
        <v>0</v>
      </c>
      <c r="AR784" s="4">
        <v>114023</v>
      </c>
      <c r="AS784" s="1" t="s">
        <v>52</v>
      </c>
      <c r="AT784" s="9">
        <f t="shared" si="358"/>
        <v>43333</v>
      </c>
      <c r="AU784" s="9">
        <f t="shared" si="359"/>
        <v>43313</v>
      </c>
      <c r="AV784" s="9">
        <v>44798</v>
      </c>
      <c r="AW784" s="11">
        <f t="shared" si="360"/>
        <v>4.0136986301369859</v>
      </c>
      <c r="AX784">
        <v>10</v>
      </c>
      <c r="AY784" s="12">
        <v>0.05</v>
      </c>
      <c r="AZ784">
        <f t="shared" si="361"/>
        <v>9.5000000000000001E-2</v>
      </c>
      <c r="BA784" s="13">
        <f t="shared" si="362"/>
        <v>132796</v>
      </c>
      <c r="BB784" s="17" t="s">
        <v>2189</v>
      </c>
      <c r="BC784">
        <f>MATCH(BB784,MONTHLY_INDEX!$A:$A,0)</f>
        <v>798</v>
      </c>
      <c r="BD784">
        <f>MATCH(AU784,MONTHLY_INDEX!$1:$1,0)</f>
        <v>80</v>
      </c>
      <c r="BE784">
        <f>INDEX(MONTHLY_INDEX!$1:$1048576,Final!BC784,Final!BD784)</f>
        <v>96</v>
      </c>
      <c r="BF784">
        <f>MATCH($BF$1,MONTHLY_INDEX!$1:$1,0)</f>
        <v>127</v>
      </c>
      <c r="BG784">
        <f>INDEX(MONTHLY_INDEX!$1:$1048576,Final!BC784,Final!BF784)</f>
        <v>95.3</v>
      </c>
      <c r="BH784" s="23">
        <f t="shared" si="354"/>
        <v>-7.2916666666666963E-3</v>
      </c>
      <c r="BI784" s="14">
        <f t="shared" si="355"/>
        <v>131827.69583333333</v>
      </c>
      <c r="BJ784" s="14">
        <f t="shared" si="356"/>
        <v>50266.0810071347</v>
      </c>
      <c r="BK784" s="15">
        <f t="shared" si="363"/>
        <v>81561.614826198638</v>
      </c>
      <c r="BL784" s="52">
        <v>0</v>
      </c>
      <c r="BM784" s="15">
        <f t="shared" si="357"/>
        <v>81561.614826198638</v>
      </c>
    </row>
    <row r="785" spans="1:65">
      <c r="A785" s="8">
        <v>783</v>
      </c>
      <c r="B785" s="1" t="s">
        <v>44</v>
      </c>
      <c r="C785" s="1">
        <v>1500</v>
      </c>
      <c r="D785" s="1" t="s">
        <v>60</v>
      </c>
      <c r="E785" s="1">
        <v>150000035</v>
      </c>
      <c r="F785" s="1" t="s">
        <v>60</v>
      </c>
      <c r="G785" s="1" t="s">
        <v>106</v>
      </c>
      <c r="H785" s="1">
        <v>18</v>
      </c>
      <c r="I785" s="1" t="s">
        <v>52</v>
      </c>
      <c r="J785" s="1" t="s">
        <v>49</v>
      </c>
      <c r="K785" s="1">
        <v>17406001</v>
      </c>
      <c r="L785" s="1" t="s">
        <v>50</v>
      </c>
      <c r="M785" s="1" t="s">
        <v>51</v>
      </c>
      <c r="N785" s="1" t="s">
        <v>64</v>
      </c>
      <c r="O785" s="1" t="s">
        <v>65</v>
      </c>
      <c r="P785" s="1" t="s">
        <v>66</v>
      </c>
      <c r="Q785" s="1" t="s">
        <v>67</v>
      </c>
      <c r="R785" s="1" t="s">
        <v>87</v>
      </c>
      <c r="S785" s="1" t="s">
        <v>88</v>
      </c>
      <c r="T785" s="2">
        <v>43333</v>
      </c>
      <c r="U785" s="2">
        <v>43333</v>
      </c>
      <c r="V785" s="1" t="s">
        <v>52</v>
      </c>
      <c r="W785" s="3">
        <v>1</v>
      </c>
      <c r="X785" s="1" t="s">
        <v>53</v>
      </c>
      <c r="Y785" s="4">
        <v>469552</v>
      </c>
      <c r="Z785" s="4">
        <v>-61512</v>
      </c>
      <c r="AA785" s="4">
        <v>0</v>
      </c>
      <c r="AB785" s="4">
        <v>0</v>
      </c>
      <c r="AC785" s="4">
        <v>0</v>
      </c>
      <c r="AD785" s="4">
        <v>469552</v>
      </c>
      <c r="AE785" s="5">
        <v>1685</v>
      </c>
      <c r="AF785" s="1" t="s">
        <v>70</v>
      </c>
      <c r="AG785" s="1" t="s">
        <v>71</v>
      </c>
      <c r="AH785" s="1" t="s">
        <v>89</v>
      </c>
      <c r="AI785" s="1" t="s">
        <v>57</v>
      </c>
      <c r="AJ785" s="5">
        <v>10950</v>
      </c>
      <c r="AK785" s="4">
        <v>-4871</v>
      </c>
      <c r="AL785" s="4">
        <v>0</v>
      </c>
      <c r="AM785" s="4">
        <v>0</v>
      </c>
      <c r="AN785" s="4">
        <v>0</v>
      </c>
      <c r="AO785" s="4">
        <v>-66383</v>
      </c>
      <c r="AP785" s="4">
        <v>-66383</v>
      </c>
      <c r="AQ785" s="4">
        <v>0</v>
      </c>
      <c r="AR785" s="4">
        <v>403169</v>
      </c>
      <c r="AS785" s="1" t="s">
        <v>52</v>
      </c>
      <c r="AT785" s="9">
        <f t="shared" si="358"/>
        <v>43333</v>
      </c>
      <c r="AU785" s="9">
        <f t="shared" si="359"/>
        <v>43313</v>
      </c>
      <c r="AV785" s="9">
        <v>44798</v>
      </c>
      <c r="AW785" s="11">
        <f t="shared" si="360"/>
        <v>4.0136986301369859</v>
      </c>
      <c r="AX785">
        <v>10</v>
      </c>
      <c r="AY785" s="12">
        <v>0.05</v>
      </c>
      <c r="AZ785">
        <f t="shared" si="361"/>
        <v>9.5000000000000001E-2</v>
      </c>
      <c r="BA785" s="13">
        <f t="shared" si="362"/>
        <v>469552</v>
      </c>
      <c r="BB785" s="17" t="s">
        <v>1871</v>
      </c>
      <c r="BC785">
        <f>MATCH(BB785,MONTHLY_INDEX!$A:$A,0)</f>
        <v>639</v>
      </c>
      <c r="BD785">
        <f>MATCH(AU785,MONTHLY_INDEX!$1:$1,0)</f>
        <v>80</v>
      </c>
      <c r="BE785">
        <f>INDEX(MONTHLY_INDEX!$1:$1048576,Final!BC785,Final!BD785)</f>
        <v>112.8</v>
      </c>
      <c r="BF785">
        <f>MATCH($BF$1,MONTHLY_INDEX!$1:$1,0)</f>
        <v>127</v>
      </c>
      <c r="BG785">
        <f>INDEX(MONTHLY_INDEX!$1:$1048576,Final!BC785,Final!BF785)</f>
        <v>116.2</v>
      </c>
      <c r="BH785" s="23">
        <f t="shared" si="354"/>
        <v>3.0141843971631256E-2</v>
      </c>
      <c r="BI785" s="14">
        <f t="shared" si="355"/>
        <v>483705.16312056739</v>
      </c>
      <c r="BJ785" s="14">
        <f t="shared" si="356"/>
        <v>184437.44130768481</v>
      </c>
      <c r="BK785" s="15">
        <f t="shared" si="363"/>
        <v>299267.72181288258</v>
      </c>
      <c r="BL785" s="52">
        <v>0</v>
      </c>
      <c r="BM785" s="15">
        <f t="shared" si="357"/>
        <v>299267.72181288258</v>
      </c>
    </row>
    <row r="786" spans="1:65">
      <c r="A786" s="8">
        <v>784</v>
      </c>
      <c r="B786" s="1" t="s">
        <v>44</v>
      </c>
      <c r="C786" s="1">
        <v>1500</v>
      </c>
      <c r="D786" s="1" t="s">
        <v>60</v>
      </c>
      <c r="E786" s="1">
        <v>150000035</v>
      </c>
      <c r="F786" s="1" t="s">
        <v>60</v>
      </c>
      <c r="G786" s="1" t="s">
        <v>107</v>
      </c>
      <c r="H786" s="1">
        <v>19</v>
      </c>
      <c r="I786" s="1" t="s">
        <v>52</v>
      </c>
      <c r="J786" s="1" t="s">
        <v>49</v>
      </c>
      <c r="K786" s="1">
        <v>17406001</v>
      </c>
      <c r="L786" s="1" t="s">
        <v>50</v>
      </c>
      <c r="M786" s="1" t="s">
        <v>51</v>
      </c>
      <c r="N786" s="1" t="s">
        <v>64</v>
      </c>
      <c r="O786" s="1" t="s">
        <v>65</v>
      </c>
      <c r="P786" s="1" t="s">
        <v>66</v>
      </c>
      <c r="Q786" s="1" t="s">
        <v>67</v>
      </c>
      <c r="R786" s="1" t="s">
        <v>87</v>
      </c>
      <c r="S786" s="1" t="s">
        <v>88</v>
      </c>
      <c r="T786" s="2">
        <v>43333</v>
      </c>
      <c r="U786" s="2">
        <v>43333</v>
      </c>
      <c r="V786" s="1" t="s">
        <v>52</v>
      </c>
      <c r="W786" s="3">
        <v>1</v>
      </c>
      <c r="X786" s="1" t="s">
        <v>53</v>
      </c>
      <c r="Y786" s="4">
        <v>6861326</v>
      </c>
      <c r="Z786" s="4">
        <v>-898859</v>
      </c>
      <c r="AA786" s="4">
        <v>0</v>
      </c>
      <c r="AB786" s="4">
        <v>0</v>
      </c>
      <c r="AC786" s="4">
        <v>0</v>
      </c>
      <c r="AD786" s="4">
        <v>6861326</v>
      </c>
      <c r="AE786" s="5">
        <v>1685</v>
      </c>
      <c r="AF786" s="1" t="s">
        <v>70</v>
      </c>
      <c r="AG786" s="1" t="s">
        <v>71</v>
      </c>
      <c r="AH786" s="1" t="s">
        <v>89</v>
      </c>
      <c r="AI786" s="1" t="s">
        <v>57</v>
      </c>
      <c r="AJ786" s="5">
        <v>10950</v>
      </c>
      <c r="AK786" s="4">
        <v>-71176</v>
      </c>
      <c r="AL786" s="4">
        <v>0</v>
      </c>
      <c r="AM786" s="4">
        <v>0</v>
      </c>
      <c r="AN786" s="4">
        <v>0</v>
      </c>
      <c r="AO786" s="4">
        <v>-970035</v>
      </c>
      <c r="AP786" s="4">
        <v>-970035</v>
      </c>
      <c r="AQ786" s="4">
        <v>0</v>
      </c>
      <c r="AR786" s="4">
        <v>5891291</v>
      </c>
      <c r="AS786" s="1" t="s">
        <v>52</v>
      </c>
      <c r="AT786" s="9">
        <f t="shared" si="358"/>
        <v>43333</v>
      </c>
      <c r="AU786" s="9">
        <f t="shared" si="359"/>
        <v>43313</v>
      </c>
      <c r="AV786" s="9">
        <v>44798</v>
      </c>
      <c r="AW786" s="11">
        <f t="shared" si="360"/>
        <v>4.0136986301369859</v>
      </c>
      <c r="AX786">
        <v>10</v>
      </c>
      <c r="AY786" s="12">
        <v>0.05</v>
      </c>
      <c r="AZ786">
        <f t="shared" si="361"/>
        <v>9.5000000000000001E-2</v>
      </c>
      <c r="BA786" s="13">
        <f t="shared" si="362"/>
        <v>6861326</v>
      </c>
      <c r="BI786" s="14">
        <f t="shared" ref="BI786:BI788" si="364">AR786</f>
        <v>5891291</v>
      </c>
      <c r="BJ786" s="14">
        <v>0</v>
      </c>
      <c r="BK786" s="14">
        <f t="shared" ref="BK786:BK788" si="365">AR786</f>
        <v>5891291</v>
      </c>
      <c r="BL786" s="52">
        <v>0</v>
      </c>
      <c r="BM786" s="15">
        <f t="shared" ref="BM786:BM788" si="366">AR786</f>
        <v>5891291</v>
      </c>
    </row>
    <row r="787" spans="1:65">
      <c r="A787" s="8">
        <v>785</v>
      </c>
      <c r="B787" s="1" t="s">
        <v>44</v>
      </c>
      <c r="C787" s="1">
        <v>1500</v>
      </c>
      <c r="D787" s="1" t="s">
        <v>60</v>
      </c>
      <c r="E787" s="1">
        <v>150000035</v>
      </c>
      <c r="F787" s="1" t="s">
        <v>60</v>
      </c>
      <c r="G787" s="1" t="s">
        <v>108</v>
      </c>
      <c r="H787" s="1">
        <v>20</v>
      </c>
      <c r="I787" s="1" t="s">
        <v>52</v>
      </c>
      <c r="J787" s="1" t="s">
        <v>49</v>
      </c>
      <c r="K787" s="1">
        <v>17406001</v>
      </c>
      <c r="L787" s="1" t="s">
        <v>50</v>
      </c>
      <c r="M787" s="1" t="s">
        <v>51</v>
      </c>
      <c r="N787" s="1" t="s">
        <v>64</v>
      </c>
      <c r="O787" s="1" t="s">
        <v>65</v>
      </c>
      <c r="P787" s="1" t="s">
        <v>66</v>
      </c>
      <c r="Q787" s="1" t="s">
        <v>67</v>
      </c>
      <c r="R787" s="1" t="s">
        <v>87</v>
      </c>
      <c r="S787" s="1" t="s">
        <v>88</v>
      </c>
      <c r="T787" s="2">
        <v>43333</v>
      </c>
      <c r="U787" s="2">
        <v>43333</v>
      </c>
      <c r="V787" s="1" t="s">
        <v>52</v>
      </c>
      <c r="W787" s="3">
        <v>1</v>
      </c>
      <c r="X787" s="1" t="s">
        <v>53</v>
      </c>
      <c r="Y787" s="4">
        <v>5552065</v>
      </c>
      <c r="Z787" s="4">
        <v>-727341</v>
      </c>
      <c r="AA787" s="4">
        <v>0</v>
      </c>
      <c r="AB787" s="4">
        <v>0</v>
      </c>
      <c r="AC787" s="4">
        <v>0</v>
      </c>
      <c r="AD787" s="4">
        <v>5552065</v>
      </c>
      <c r="AE787" s="5">
        <v>1685</v>
      </c>
      <c r="AF787" s="1" t="s">
        <v>70</v>
      </c>
      <c r="AG787" s="1" t="s">
        <v>71</v>
      </c>
      <c r="AH787" s="1" t="s">
        <v>89</v>
      </c>
      <c r="AI787" s="1" t="s">
        <v>57</v>
      </c>
      <c r="AJ787" s="5">
        <v>10950</v>
      </c>
      <c r="AK787" s="4">
        <v>-57594</v>
      </c>
      <c r="AL787" s="4">
        <v>0</v>
      </c>
      <c r="AM787" s="4">
        <v>0</v>
      </c>
      <c r="AN787" s="4">
        <v>0</v>
      </c>
      <c r="AO787" s="4">
        <v>-784935</v>
      </c>
      <c r="AP787" s="4">
        <v>-784935</v>
      </c>
      <c r="AQ787" s="4">
        <v>0</v>
      </c>
      <c r="AR787" s="4">
        <v>4767130</v>
      </c>
      <c r="AS787" s="1" t="s">
        <v>52</v>
      </c>
      <c r="AT787" s="9">
        <f t="shared" si="358"/>
        <v>43333</v>
      </c>
      <c r="AU787" s="9">
        <f t="shared" si="359"/>
        <v>43313</v>
      </c>
      <c r="AV787" s="9">
        <v>44798</v>
      </c>
      <c r="AW787" s="11">
        <f t="shared" si="360"/>
        <v>4.0136986301369859</v>
      </c>
      <c r="AX787">
        <v>10</v>
      </c>
      <c r="AY787" s="12">
        <v>0.05</v>
      </c>
      <c r="AZ787">
        <f t="shared" si="361"/>
        <v>9.5000000000000001E-2</v>
      </c>
      <c r="BA787" s="13">
        <f t="shared" si="362"/>
        <v>5552065</v>
      </c>
      <c r="BI787" s="14">
        <f t="shared" si="364"/>
        <v>4767130</v>
      </c>
      <c r="BJ787" s="14">
        <v>0</v>
      </c>
      <c r="BK787" s="14">
        <f t="shared" si="365"/>
        <v>4767130</v>
      </c>
      <c r="BL787" s="52">
        <v>0</v>
      </c>
      <c r="BM787" s="15">
        <f t="shared" si="366"/>
        <v>4767130</v>
      </c>
    </row>
    <row r="788" spans="1:65">
      <c r="A788" s="8">
        <v>786</v>
      </c>
      <c r="B788" s="1" t="s">
        <v>44</v>
      </c>
      <c r="C788" s="1">
        <v>1500</v>
      </c>
      <c r="D788" s="1" t="s">
        <v>60</v>
      </c>
      <c r="E788" s="1">
        <v>150000035</v>
      </c>
      <c r="F788" s="1" t="s">
        <v>60</v>
      </c>
      <c r="G788" s="1" t="s">
        <v>109</v>
      </c>
      <c r="H788" s="1">
        <v>21</v>
      </c>
      <c r="I788" s="1" t="s">
        <v>52</v>
      </c>
      <c r="J788" s="1" t="s">
        <v>49</v>
      </c>
      <c r="K788" s="1">
        <v>17406001</v>
      </c>
      <c r="L788" s="1" t="s">
        <v>50</v>
      </c>
      <c r="M788" s="1" t="s">
        <v>51</v>
      </c>
      <c r="N788" s="1" t="s">
        <v>64</v>
      </c>
      <c r="O788" s="1" t="s">
        <v>65</v>
      </c>
      <c r="P788" s="1" t="s">
        <v>66</v>
      </c>
      <c r="Q788" s="1" t="s">
        <v>67</v>
      </c>
      <c r="R788" s="1" t="s">
        <v>87</v>
      </c>
      <c r="S788" s="1" t="s">
        <v>88</v>
      </c>
      <c r="T788" s="2">
        <v>43333</v>
      </c>
      <c r="U788" s="2">
        <v>43333</v>
      </c>
      <c r="V788" s="1" t="s">
        <v>52</v>
      </c>
      <c r="W788" s="3">
        <v>1</v>
      </c>
      <c r="X788" s="1" t="s">
        <v>53</v>
      </c>
      <c r="Y788" s="4">
        <v>1950695</v>
      </c>
      <c r="Z788" s="4">
        <v>-256470</v>
      </c>
      <c r="AA788" s="4">
        <v>0</v>
      </c>
      <c r="AB788" s="4">
        <v>0</v>
      </c>
      <c r="AC788" s="4">
        <v>0</v>
      </c>
      <c r="AD788" s="4">
        <v>1950695</v>
      </c>
      <c r="AE788" s="5">
        <v>1685</v>
      </c>
      <c r="AF788" s="1" t="s">
        <v>70</v>
      </c>
      <c r="AG788" s="1" t="s">
        <v>71</v>
      </c>
      <c r="AH788" s="1" t="s">
        <v>89</v>
      </c>
      <c r="AI788" s="1" t="s">
        <v>57</v>
      </c>
      <c r="AJ788" s="5">
        <v>10950</v>
      </c>
      <c r="AK788" s="4">
        <v>-20224</v>
      </c>
      <c r="AL788" s="4">
        <v>0</v>
      </c>
      <c r="AM788" s="4">
        <v>0</v>
      </c>
      <c r="AN788" s="4">
        <v>0</v>
      </c>
      <c r="AO788" s="4">
        <v>-276694</v>
      </c>
      <c r="AP788" s="4">
        <v>-276694</v>
      </c>
      <c r="AQ788" s="4">
        <v>0</v>
      </c>
      <c r="AR788" s="4">
        <v>1674001</v>
      </c>
      <c r="AS788" s="1" t="s">
        <v>52</v>
      </c>
      <c r="AT788" s="9">
        <f t="shared" si="358"/>
        <v>43333</v>
      </c>
      <c r="AU788" s="9">
        <f t="shared" si="359"/>
        <v>43313</v>
      </c>
      <c r="AV788" s="9">
        <v>44798</v>
      </c>
      <c r="AW788" s="11">
        <f t="shared" si="360"/>
        <v>4.0136986301369859</v>
      </c>
      <c r="AX788">
        <v>10</v>
      </c>
      <c r="AY788" s="12">
        <v>0.05</v>
      </c>
      <c r="AZ788">
        <f t="shared" si="361"/>
        <v>9.5000000000000001E-2</v>
      </c>
      <c r="BA788" s="13">
        <f t="shared" si="362"/>
        <v>1950695</v>
      </c>
      <c r="BI788" s="14">
        <f t="shared" si="364"/>
        <v>1674001</v>
      </c>
      <c r="BJ788" s="14">
        <v>0</v>
      </c>
      <c r="BK788" s="14">
        <f t="shared" si="365"/>
        <v>1674001</v>
      </c>
      <c r="BL788" s="52">
        <v>0</v>
      </c>
      <c r="BM788" s="15">
        <f t="shared" si="366"/>
        <v>1674001</v>
      </c>
    </row>
    <row r="789" spans="1:65">
      <c r="A789" s="8">
        <v>787</v>
      </c>
      <c r="B789" s="1" t="s">
        <v>44</v>
      </c>
      <c r="C789" s="1">
        <v>1500</v>
      </c>
      <c r="D789" s="1" t="s">
        <v>60</v>
      </c>
      <c r="E789" s="1">
        <v>150000035</v>
      </c>
      <c r="F789" s="1" t="s">
        <v>60</v>
      </c>
      <c r="G789" s="1" t="s">
        <v>110</v>
      </c>
      <c r="H789" s="1">
        <v>22</v>
      </c>
      <c r="I789" s="1" t="s">
        <v>52</v>
      </c>
      <c r="J789" s="1" t="s">
        <v>49</v>
      </c>
      <c r="K789" s="1">
        <v>17406001</v>
      </c>
      <c r="L789" s="1" t="s">
        <v>50</v>
      </c>
      <c r="M789" s="1" t="s">
        <v>51</v>
      </c>
      <c r="N789" s="1" t="s">
        <v>64</v>
      </c>
      <c r="O789" s="1" t="s">
        <v>65</v>
      </c>
      <c r="P789" s="1" t="s">
        <v>66</v>
      </c>
      <c r="Q789" s="1" t="s">
        <v>67</v>
      </c>
      <c r="R789" s="1" t="s">
        <v>87</v>
      </c>
      <c r="S789" s="1" t="s">
        <v>88</v>
      </c>
      <c r="T789" s="2">
        <v>43333</v>
      </c>
      <c r="U789" s="2">
        <v>43333</v>
      </c>
      <c r="V789" s="1" t="s">
        <v>52</v>
      </c>
      <c r="W789" s="3">
        <v>1</v>
      </c>
      <c r="X789" s="1" t="s">
        <v>53</v>
      </c>
      <c r="Y789" s="4">
        <v>16789210</v>
      </c>
      <c r="Z789" s="4">
        <v>-2199450</v>
      </c>
      <c r="AA789" s="4">
        <v>0</v>
      </c>
      <c r="AB789" s="4">
        <v>0</v>
      </c>
      <c r="AC789" s="4">
        <v>0</v>
      </c>
      <c r="AD789" s="4">
        <v>16789210</v>
      </c>
      <c r="AE789" s="5">
        <v>1685</v>
      </c>
      <c r="AF789" s="1" t="s">
        <v>70</v>
      </c>
      <c r="AG789" s="1" t="s">
        <v>71</v>
      </c>
      <c r="AH789" s="1" t="s">
        <v>89</v>
      </c>
      <c r="AI789" s="1" t="s">
        <v>57</v>
      </c>
      <c r="AJ789" s="5">
        <v>10950</v>
      </c>
      <c r="AK789" s="4">
        <v>-174163</v>
      </c>
      <c r="AL789" s="4">
        <v>0</v>
      </c>
      <c r="AM789" s="4">
        <v>0</v>
      </c>
      <c r="AN789" s="4">
        <v>0</v>
      </c>
      <c r="AO789" s="4">
        <v>-2373613</v>
      </c>
      <c r="AP789" s="4">
        <v>-2373613</v>
      </c>
      <c r="AQ789" s="4">
        <v>0</v>
      </c>
      <c r="AR789" s="4">
        <v>14415597</v>
      </c>
      <c r="AS789" s="1" t="s">
        <v>52</v>
      </c>
      <c r="AT789" s="9">
        <f t="shared" si="358"/>
        <v>43333</v>
      </c>
      <c r="AU789" s="9">
        <f t="shared" si="359"/>
        <v>43313</v>
      </c>
      <c r="AV789" s="9">
        <v>44798</v>
      </c>
      <c r="AW789" s="11">
        <f t="shared" si="360"/>
        <v>4.0136986301369859</v>
      </c>
      <c r="AX789">
        <v>25</v>
      </c>
      <c r="AY789" s="12">
        <v>0.05</v>
      </c>
      <c r="AZ789">
        <f t="shared" si="361"/>
        <v>3.7999999999999999E-2</v>
      </c>
      <c r="BA789" s="13">
        <f t="shared" si="362"/>
        <v>16789210</v>
      </c>
      <c r="BB789" s="17" t="s">
        <v>2189</v>
      </c>
      <c r="BC789">
        <f>MATCH(BB789,MONTHLY_INDEX!$A:$A,0)</f>
        <v>798</v>
      </c>
      <c r="BD789">
        <f>MATCH(AU789,MONTHLY_INDEX!$1:$1,0)</f>
        <v>80</v>
      </c>
      <c r="BE789">
        <f>INDEX(MONTHLY_INDEX!$1:$1048576,Final!BC789,Final!BD789)</f>
        <v>96</v>
      </c>
      <c r="BF789">
        <f>MATCH($BF$1,MONTHLY_INDEX!$1:$1,0)</f>
        <v>127</v>
      </c>
      <c r="BG789">
        <f>INDEX(MONTHLY_INDEX!$1:$1048576,Final!BC789,Final!BF789)</f>
        <v>95.3</v>
      </c>
      <c r="BH789" s="23">
        <f>(BG789-BE789)/BE789</f>
        <v>-7.2916666666666963E-3</v>
      </c>
      <c r="BI789" s="14">
        <f>(1+BH789)*BA789</f>
        <v>16666788.677083332</v>
      </c>
      <c r="BJ789" s="14">
        <f>BI789*AZ789*AW789</f>
        <v>2542027.7415156956</v>
      </c>
      <c r="BK789" s="15">
        <f t="shared" si="363"/>
        <v>14124760.935567636</v>
      </c>
      <c r="BL789" s="52">
        <v>0</v>
      </c>
      <c r="BM789" s="15">
        <f>MAX((1-BL789)*BK789,BI789*AY789)</f>
        <v>14124760.935567636</v>
      </c>
    </row>
    <row r="790" spans="1:65">
      <c r="A790" s="8">
        <v>788</v>
      </c>
      <c r="B790" s="1" t="s">
        <v>44</v>
      </c>
      <c r="C790" s="1">
        <v>1500</v>
      </c>
      <c r="D790" s="1" t="s">
        <v>60</v>
      </c>
      <c r="E790" s="1">
        <v>150000035</v>
      </c>
      <c r="F790" s="1" t="s">
        <v>60</v>
      </c>
      <c r="G790" s="1" t="s">
        <v>111</v>
      </c>
      <c r="H790" s="1">
        <v>23</v>
      </c>
      <c r="I790" s="1" t="s">
        <v>52</v>
      </c>
      <c r="J790" s="1" t="s">
        <v>49</v>
      </c>
      <c r="K790" s="1">
        <v>17406001</v>
      </c>
      <c r="L790" s="1" t="s">
        <v>50</v>
      </c>
      <c r="M790" s="1" t="s">
        <v>51</v>
      </c>
      <c r="N790" s="1" t="s">
        <v>64</v>
      </c>
      <c r="O790" s="1" t="s">
        <v>65</v>
      </c>
      <c r="P790" s="1" t="s">
        <v>66</v>
      </c>
      <c r="Q790" s="1" t="s">
        <v>67</v>
      </c>
      <c r="R790" s="1" t="s">
        <v>87</v>
      </c>
      <c r="S790" s="1" t="s">
        <v>88</v>
      </c>
      <c r="T790" s="2">
        <v>43333</v>
      </c>
      <c r="U790" s="2">
        <v>43333</v>
      </c>
      <c r="V790" s="1" t="s">
        <v>52</v>
      </c>
      <c r="W790" s="3">
        <v>1</v>
      </c>
      <c r="X790" s="1" t="s">
        <v>53</v>
      </c>
      <c r="Y790" s="4">
        <v>32425</v>
      </c>
      <c r="Z790" s="4">
        <v>-4246</v>
      </c>
      <c r="AA790" s="4">
        <v>0</v>
      </c>
      <c r="AB790" s="4">
        <v>0</v>
      </c>
      <c r="AC790" s="4">
        <v>0</v>
      </c>
      <c r="AD790" s="4">
        <v>32425</v>
      </c>
      <c r="AE790" s="5">
        <v>1685</v>
      </c>
      <c r="AF790" s="1" t="s">
        <v>70</v>
      </c>
      <c r="AG790" s="1" t="s">
        <v>71</v>
      </c>
      <c r="AH790" s="1" t="s">
        <v>89</v>
      </c>
      <c r="AI790" s="1" t="s">
        <v>57</v>
      </c>
      <c r="AJ790" s="5">
        <v>10950</v>
      </c>
      <c r="AK790" s="4">
        <v>-336</v>
      </c>
      <c r="AL790" s="4">
        <v>0</v>
      </c>
      <c r="AM790" s="4">
        <v>0</v>
      </c>
      <c r="AN790" s="4">
        <v>0</v>
      </c>
      <c r="AO790" s="4">
        <v>-4582</v>
      </c>
      <c r="AP790" s="4">
        <v>-4582</v>
      </c>
      <c r="AQ790" s="4">
        <v>0</v>
      </c>
      <c r="AR790" s="4">
        <v>27843</v>
      </c>
      <c r="AS790" s="1" t="s">
        <v>52</v>
      </c>
      <c r="AT790" s="9">
        <f t="shared" si="358"/>
        <v>43333</v>
      </c>
      <c r="AU790" s="9">
        <f t="shared" si="359"/>
        <v>43313</v>
      </c>
      <c r="AV790" s="9">
        <v>44798</v>
      </c>
      <c r="AW790" s="11">
        <f t="shared" si="360"/>
        <v>4.0136986301369859</v>
      </c>
      <c r="AX790">
        <v>10</v>
      </c>
      <c r="AY790" s="12">
        <v>0.05</v>
      </c>
      <c r="AZ790">
        <f t="shared" si="361"/>
        <v>9.5000000000000001E-2</v>
      </c>
      <c r="BA790" s="13">
        <f t="shared" si="362"/>
        <v>32425</v>
      </c>
      <c r="BI790" s="14">
        <f t="shared" ref="BI790:BI794" si="367">AR790</f>
        <v>27843</v>
      </c>
      <c r="BJ790" s="14">
        <v>0</v>
      </c>
      <c r="BK790" s="14">
        <f t="shared" ref="BK790:BK794" si="368">AR790</f>
        <v>27843</v>
      </c>
      <c r="BL790" s="52">
        <v>0</v>
      </c>
      <c r="BM790" s="15">
        <f t="shared" ref="BM790:BM794" si="369">AR790</f>
        <v>27843</v>
      </c>
    </row>
    <row r="791" spans="1:65">
      <c r="A791" s="8">
        <v>789</v>
      </c>
      <c r="B791" s="1" t="s">
        <v>44</v>
      </c>
      <c r="C791" s="1">
        <v>1500</v>
      </c>
      <c r="D791" s="1" t="s">
        <v>60</v>
      </c>
      <c r="E791" s="1">
        <v>150000035</v>
      </c>
      <c r="F791" s="1" t="s">
        <v>112</v>
      </c>
      <c r="G791" s="1" t="s">
        <v>113</v>
      </c>
      <c r="H791" s="1">
        <v>24</v>
      </c>
      <c r="I791" s="1" t="s">
        <v>52</v>
      </c>
      <c r="J791" s="1" t="s">
        <v>49</v>
      </c>
      <c r="K791" s="1">
        <v>17406001</v>
      </c>
      <c r="L791" s="1" t="s">
        <v>50</v>
      </c>
      <c r="M791" s="1" t="s">
        <v>51</v>
      </c>
      <c r="N791" s="1" t="s">
        <v>64</v>
      </c>
      <c r="O791" s="1" t="s">
        <v>65</v>
      </c>
      <c r="P791" s="1" t="s">
        <v>66</v>
      </c>
      <c r="Q791" s="1" t="s">
        <v>67</v>
      </c>
      <c r="R791" s="1" t="s">
        <v>87</v>
      </c>
      <c r="S791" s="1" t="s">
        <v>88</v>
      </c>
      <c r="T791" s="2">
        <v>43333</v>
      </c>
      <c r="U791" s="2">
        <v>43333</v>
      </c>
      <c r="V791" s="1" t="s">
        <v>52</v>
      </c>
      <c r="W791" s="3">
        <v>1</v>
      </c>
      <c r="X791" s="1" t="s">
        <v>53</v>
      </c>
      <c r="Y791" s="4">
        <v>970825</v>
      </c>
      <c r="Z791" s="4">
        <v>-127181.51</v>
      </c>
      <c r="AA791" s="4">
        <v>0</v>
      </c>
      <c r="AB791" s="4">
        <v>0</v>
      </c>
      <c r="AC791" s="4">
        <v>0</v>
      </c>
      <c r="AD791" s="4">
        <v>970825</v>
      </c>
      <c r="AE791" s="5">
        <v>1685</v>
      </c>
      <c r="AF791" s="1" t="s">
        <v>70</v>
      </c>
      <c r="AG791" s="1" t="s">
        <v>71</v>
      </c>
      <c r="AH791" s="1" t="s">
        <v>89</v>
      </c>
      <c r="AI791" s="1" t="s">
        <v>57</v>
      </c>
      <c r="AJ791" s="5">
        <v>10950</v>
      </c>
      <c r="AK791" s="4">
        <v>-10071</v>
      </c>
      <c r="AL791" s="4">
        <v>0</v>
      </c>
      <c r="AM791" s="4">
        <v>0</v>
      </c>
      <c r="AN791" s="4">
        <v>0</v>
      </c>
      <c r="AO791" s="4">
        <v>-137252.51</v>
      </c>
      <c r="AP791" s="4">
        <v>-137252.51</v>
      </c>
      <c r="AQ791" s="4">
        <v>0</v>
      </c>
      <c r="AR791" s="4">
        <v>833572.49</v>
      </c>
      <c r="AS791" s="1" t="s">
        <v>52</v>
      </c>
      <c r="AT791" s="9">
        <f t="shared" si="358"/>
        <v>43333</v>
      </c>
      <c r="AU791" s="9">
        <f t="shared" si="359"/>
        <v>43313</v>
      </c>
      <c r="AV791" s="9">
        <v>44798</v>
      </c>
      <c r="AW791" s="11">
        <f t="shared" si="360"/>
        <v>4.0136986301369859</v>
      </c>
      <c r="AX791">
        <v>10</v>
      </c>
      <c r="AY791" s="12">
        <v>0.05</v>
      </c>
      <c r="AZ791">
        <f t="shared" si="361"/>
        <v>9.5000000000000001E-2</v>
      </c>
      <c r="BA791" s="13">
        <f t="shared" si="362"/>
        <v>970825</v>
      </c>
      <c r="BB791" s="16" t="s">
        <v>593</v>
      </c>
      <c r="BC791" s="16" t="s">
        <v>593</v>
      </c>
      <c r="BD791" s="16" t="s">
        <v>593</v>
      </c>
      <c r="BE791" s="16" t="s">
        <v>593</v>
      </c>
      <c r="BF791" s="16" t="s">
        <v>593</v>
      </c>
      <c r="BG791" s="16" t="s">
        <v>593</v>
      </c>
      <c r="BH791" s="16" t="s">
        <v>593</v>
      </c>
      <c r="BI791" s="14">
        <f t="shared" si="367"/>
        <v>833572.49</v>
      </c>
      <c r="BJ791" s="14">
        <v>0</v>
      </c>
      <c r="BK791" s="14">
        <f t="shared" si="368"/>
        <v>833572.49</v>
      </c>
      <c r="BL791" s="52">
        <v>0</v>
      </c>
      <c r="BM791" s="15">
        <f t="shared" si="369"/>
        <v>833572.49</v>
      </c>
    </row>
    <row r="792" spans="1:65">
      <c r="A792" s="8">
        <v>790</v>
      </c>
      <c r="B792" s="1" t="s">
        <v>44</v>
      </c>
      <c r="C792" s="1">
        <v>1500</v>
      </c>
      <c r="D792" s="1" t="s">
        <v>60</v>
      </c>
      <c r="E792" s="1">
        <v>150000035</v>
      </c>
      <c r="F792" s="1" t="s">
        <v>112</v>
      </c>
      <c r="G792" s="1" t="s">
        <v>114</v>
      </c>
      <c r="H792" s="1">
        <v>25</v>
      </c>
      <c r="I792" s="1" t="s">
        <v>52</v>
      </c>
      <c r="J792" s="1" t="s">
        <v>49</v>
      </c>
      <c r="K792" s="1">
        <v>17406001</v>
      </c>
      <c r="L792" s="1" t="s">
        <v>50</v>
      </c>
      <c r="M792" s="1" t="s">
        <v>51</v>
      </c>
      <c r="N792" s="1" t="s">
        <v>64</v>
      </c>
      <c r="O792" s="1" t="s">
        <v>65</v>
      </c>
      <c r="P792" s="1" t="s">
        <v>66</v>
      </c>
      <c r="Q792" s="1" t="s">
        <v>67</v>
      </c>
      <c r="R792" s="1" t="s">
        <v>87</v>
      </c>
      <c r="S792" s="1" t="s">
        <v>88</v>
      </c>
      <c r="T792" s="2">
        <v>43333</v>
      </c>
      <c r="U792" s="2">
        <v>43333</v>
      </c>
      <c r="V792" s="1" t="s">
        <v>52</v>
      </c>
      <c r="W792" s="3">
        <v>1</v>
      </c>
      <c r="X792" s="1" t="s">
        <v>53</v>
      </c>
      <c r="Y792" s="4">
        <v>2008211</v>
      </c>
      <c r="Z792" s="4">
        <v>-263082.87</v>
      </c>
      <c r="AA792" s="4">
        <v>0</v>
      </c>
      <c r="AB792" s="4">
        <v>0</v>
      </c>
      <c r="AC792" s="4">
        <v>0</v>
      </c>
      <c r="AD792" s="4">
        <v>2008211</v>
      </c>
      <c r="AE792" s="5">
        <v>1685</v>
      </c>
      <c r="AF792" s="1" t="s">
        <v>70</v>
      </c>
      <c r="AG792" s="1" t="s">
        <v>71</v>
      </c>
      <c r="AH792" s="1" t="s">
        <v>89</v>
      </c>
      <c r="AI792" s="1" t="s">
        <v>57</v>
      </c>
      <c r="AJ792" s="5">
        <v>10950</v>
      </c>
      <c r="AK792" s="4">
        <v>-20832</v>
      </c>
      <c r="AL792" s="4">
        <v>0</v>
      </c>
      <c r="AM792" s="4">
        <v>0</v>
      </c>
      <c r="AN792" s="4">
        <v>0</v>
      </c>
      <c r="AO792" s="4">
        <v>-283914.87</v>
      </c>
      <c r="AP792" s="4">
        <v>-283914.87</v>
      </c>
      <c r="AQ792" s="4">
        <v>0</v>
      </c>
      <c r="AR792" s="4">
        <v>1724296.13</v>
      </c>
      <c r="AS792" s="1" t="s">
        <v>52</v>
      </c>
      <c r="AT792" s="9">
        <f t="shared" si="358"/>
        <v>43333</v>
      </c>
      <c r="AU792" s="9">
        <f t="shared" si="359"/>
        <v>43313</v>
      </c>
      <c r="AV792" s="9">
        <v>44798</v>
      </c>
      <c r="AW792" s="11">
        <f t="shared" si="360"/>
        <v>4.0136986301369859</v>
      </c>
      <c r="AX792">
        <v>10</v>
      </c>
      <c r="AY792" s="12">
        <v>0.05</v>
      </c>
      <c r="AZ792">
        <f t="shared" si="361"/>
        <v>9.5000000000000001E-2</v>
      </c>
      <c r="BA792" s="13">
        <f t="shared" si="362"/>
        <v>2008211</v>
      </c>
      <c r="BB792" s="16" t="s">
        <v>593</v>
      </c>
      <c r="BC792" s="16" t="s">
        <v>593</v>
      </c>
      <c r="BD792" s="16" t="s">
        <v>593</v>
      </c>
      <c r="BE792" s="16" t="s">
        <v>593</v>
      </c>
      <c r="BF792" s="16" t="s">
        <v>593</v>
      </c>
      <c r="BG792" s="16" t="s">
        <v>593</v>
      </c>
      <c r="BH792" s="16" t="s">
        <v>593</v>
      </c>
      <c r="BI792" s="14">
        <f t="shared" si="367"/>
        <v>1724296.13</v>
      </c>
      <c r="BJ792" s="14">
        <v>0</v>
      </c>
      <c r="BK792" s="14">
        <f t="shared" si="368"/>
        <v>1724296.13</v>
      </c>
      <c r="BL792" s="52">
        <v>0</v>
      </c>
      <c r="BM792" s="15">
        <f t="shared" si="369"/>
        <v>1724296.13</v>
      </c>
    </row>
    <row r="793" spans="1:65">
      <c r="A793" s="8">
        <v>791</v>
      </c>
      <c r="B793" s="1" t="s">
        <v>44</v>
      </c>
      <c r="C793" s="1">
        <v>1500</v>
      </c>
      <c r="D793" s="1" t="s">
        <v>60</v>
      </c>
      <c r="E793" s="1">
        <v>150000035</v>
      </c>
      <c r="F793" s="1" t="s">
        <v>60</v>
      </c>
      <c r="G793" s="1" t="s">
        <v>115</v>
      </c>
      <c r="H793" s="1">
        <v>26</v>
      </c>
      <c r="I793" s="1" t="s">
        <v>52</v>
      </c>
      <c r="J793" s="1" t="s">
        <v>49</v>
      </c>
      <c r="K793" s="1">
        <v>17406001</v>
      </c>
      <c r="L793" s="1" t="s">
        <v>50</v>
      </c>
      <c r="M793" s="1" t="s">
        <v>51</v>
      </c>
      <c r="N793" s="1" t="s">
        <v>64</v>
      </c>
      <c r="O793" s="1" t="s">
        <v>65</v>
      </c>
      <c r="P793" s="1" t="s">
        <v>66</v>
      </c>
      <c r="Q793" s="1" t="s">
        <v>67</v>
      </c>
      <c r="R793" s="1" t="s">
        <v>87</v>
      </c>
      <c r="S793" s="1" t="s">
        <v>88</v>
      </c>
      <c r="T793" s="2">
        <v>43333</v>
      </c>
      <c r="U793" s="2">
        <v>43333</v>
      </c>
      <c r="V793" s="1" t="s">
        <v>52</v>
      </c>
      <c r="W793" s="3">
        <v>1</v>
      </c>
      <c r="X793" s="1" t="s">
        <v>53</v>
      </c>
      <c r="Y793" s="4">
        <v>120000</v>
      </c>
      <c r="Z793" s="4">
        <v>-15720</v>
      </c>
      <c r="AA793" s="4">
        <v>0</v>
      </c>
      <c r="AB793" s="4">
        <v>0</v>
      </c>
      <c r="AC793" s="4">
        <v>0</v>
      </c>
      <c r="AD793" s="4">
        <v>120000</v>
      </c>
      <c r="AE793" s="5">
        <v>1685</v>
      </c>
      <c r="AF793" s="1" t="s">
        <v>70</v>
      </c>
      <c r="AG793" s="1" t="s">
        <v>71</v>
      </c>
      <c r="AH793" s="1" t="s">
        <v>89</v>
      </c>
      <c r="AI793" s="1" t="s">
        <v>57</v>
      </c>
      <c r="AJ793" s="5">
        <v>10950</v>
      </c>
      <c r="AK793" s="4">
        <v>-1245</v>
      </c>
      <c r="AL793" s="4">
        <v>0</v>
      </c>
      <c r="AM793" s="4">
        <v>0</v>
      </c>
      <c r="AN793" s="4">
        <v>0</v>
      </c>
      <c r="AO793" s="4">
        <v>-16965</v>
      </c>
      <c r="AP793" s="4">
        <v>-16965</v>
      </c>
      <c r="AQ793" s="4">
        <v>0</v>
      </c>
      <c r="AR793" s="4">
        <v>103035</v>
      </c>
      <c r="AS793" s="1" t="s">
        <v>52</v>
      </c>
      <c r="AT793" s="9">
        <f t="shared" si="358"/>
        <v>43333</v>
      </c>
      <c r="AU793" s="9">
        <f t="shared" si="359"/>
        <v>43313</v>
      </c>
      <c r="AV793" s="9">
        <v>44798</v>
      </c>
      <c r="AW793" s="11">
        <f t="shared" si="360"/>
        <v>4.0136986301369859</v>
      </c>
      <c r="AX793">
        <v>10</v>
      </c>
      <c r="AY793" s="12">
        <v>0.05</v>
      </c>
      <c r="AZ793">
        <f t="shared" si="361"/>
        <v>9.5000000000000001E-2</v>
      </c>
      <c r="BA793" s="13">
        <f t="shared" si="362"/>
        <v>120000</v>
      </c>
      <c r="BI793" s="14">
        <f t="shared" si="367"/>
        <v>103035</v>
      </c>
      <c r="BJ793" s="14">
        <v>0</v>
      </c>
      <c r="BK793" s="14">
        <f t="shared" si="368"/>
        <v>103035</v>
      </c>
      <c r="BL793" s="52">
        <v>0</v>
      </c>
      <c r="BM793" s="15">
        <f t="shared" si="369"/>
        <v>103035</v>
      </c>
    </row>
    <row r="794" spans="1:65">
      <c r="A794" s="8">
        <v>792</v>
      </c>
      <c r="B794" s="1" t="s">
        <v>44</v>
      </c>
      <c r="C794" s="1">
        <v>1500</v>
      </c>
      <c r="D794" s="1" t="s">
        <v>60</v>
      </c>
      <c r="E794" s="1">
        <v>150000035</v>
      </c>
      <c r="F794" s="1" t="s">
        <v>112</v>
      </c>
      <c r="G794" s="1" t="s">
        <v>116</v>
      </c>
      <c r="H794" s="1">
        <v>27</v>
      </c>
      <c r="I794" s="1" t="s">
        <v>145</v>
      </c>
      <c r="J794" s="1" t="s">
        <v>49</v>
      </c>
      <c r="K794" s="1">
        <v>17406001</v>
      </c>
      <c r="L794" s="1" t="s">
        <v>50</v>
      </c>
      <c r="M794" s="1" t="s">
        <v>51</v>
      </c>
      <c r="N794" s="1" t="s">
        <v>64</v>
      </c>
      <c r="O794" s="1" t="s">
        <v>65</v>
      </c>
      <c r="P794" s="1" t="s">
        <v>66</v>
      </c>
      <c r="Q794" s="1" t="s">
        <v>67</v>
      </c>
      <c r="R794" s="1" t="s">
        <v>87</v>
      </c>
      <c r="S794" s="1" t="s">
        <v>88</v>
      </c>
      <c r="T794" s="2">
        <v>43333</v>
      </c>
      <c r="U794" s="2">
        <v>43333</v>
      </c>
      <c r="V794" s="1" t="s">
        <v>52</v>
      </c>
      <c r="W794" s="3">
        <v>1</v>
      </c>
      <c r="X794" s="1" t="s">
        <v>53</v>
      </c>
      <c r="Y794" s="4">
        <v>4339035</v>
      </c>
      <c r="Z794" s="4">
        <v>-568428.62</v>
      </c>
      <c r="AA794" s="4">
        <v>0</v>
      </c>
      <c r="AB794" s="4">
        <v>0</v>
      </c>
      <c r="AC794" s="4">
        <v>0</v>
      </c>
      <c r="AD794" s="4">
        <v>4339035</v>
      </c>
      <c r="AE794" s="5">
        <v>1685</v>
      </c>
      <c r="AF794" s="1" t="s">
        <v>70</v>
      </c>
      <c r="AG794" s="1" t="s">
        <v>71</v>
      </c>
      <c r="AH794" s="1" t="s">
        <v>89</v>
      </c>
      <c r="AI794" s="1" t="s">
        <v>57</v>
      </c>
      <c r="AJ794" s="5">
        <v>10950</v>
      </c>
      <c r="AK794" s="4">
        <v>-45011</v>
      </c>
      <c r="AL794" s="4">
        <v>0</v>
      </c>
      <c r="AM794" s="4">
        <v>0</v>
      </c>
      <c r="AN794" s="4">
        <v>0</v>
      </c>
      <c r="AO794" s="4">
        <v>-613439.62</v>
      </c>
      <c r="AP794" s="4">
        <v>-613439.62</v>
      </c>
      <c r="AQ794" s="4">
        <v>0</v>
      </c>
      <c r="AR794" s="4">
        <v>3725595.38</v>
      </c>
      <c r="AS794" s="1" t="s">
        <v>52</v>
      </c>
      <c r="AT794" s="9">
        <f t="shared" si="358"/>
        <v>43333</v>
      </c>
      <c r="AU794" s="9">
        <f t="shared" si="359"/>
        <v>43313</v>
      </c>
      <c r="AV794" s="9">
        <v>44798</v>
      </c>
      <c r="AW794" s="11">
        <f t="shared" si="360"/>
        <v>4.0136986301369859</v>
      </c>
      <c r="AX794">
        <v>10</v>
      </c>
      <c r="AY794" s="12">
        <v>0.05</v>
      </c>
      <c r="AZ794">
        <f t="shared" si="361"/>
        <v>9.5000000000000001E-2</v>
      </c>
      <c r="BA794" s="13">
        <f t="shared" si="362"/>
        <v>4339035</v>
      </c>
      <c r="BB794" s="16" t="s">
        <v>593</v>
      </c>
      <c r="BC794" s="16" t="s">
        <v>593</v>
      </c>
      <c r="BD794" s="16" t="s">
        <v>593</v>
      </c>
      <c r="BE794" s="16" t="s">
        <v>593</v>
      </c>
      <c r="BF794" s="16" t="s">
        <v>593</v>
      </c>
      <c r="BG794" s="16" t="s">
        <v>593</v>
      </c>
      <c r="BH794" s="16" t="s">
        <v>593</v>
      </c>
      <c r="BI794" s="14">
        <f t="shared" si="367"/>
        <v>3725595.38</v>
      </c>
      <c r="BJ794" s="14">
        <v>0</v>
      </c>
      <c r="BK794" s="14">
        <f t="shared" si="368"/>
        <v>3725595.38</v>
      </c>
      <c r="BL794" s="52">
        <v>0</v>
      </c>
      <c r="BM794" s="15">
        <f t="shared" si="369"/>
        <v>3725595.38</v>
      </c>
    </row>
    <row r="795" spans="1:65">
      <c r="A795" s="8">
        <v>793</v>
      </c>
      <c r="B795" s="1" t="s">
        <v>44</v>
      </c>
      <c r="C795" s="1">
        <v>1500</v>
      </c>
      <c r="D795" s="1" t="s">
        <v>60</v>
      </c>
      <c r="E795" s="1">
        <v>150000036</v>
      </c>
      <c r="F795" s="1" t="s">
        <v>60</v>
      </c>
      <c r="G795" s="1" t="s">
        <v>86</v>
      </c>
      <c r="H795" s="1">
        <v>1</v>
      </c>
      <c r="I795" s="1" t="s">
        <v>52</v>
      </c>
      <c r="J795" s="1" t="s">
        <v>49</v>
      </c>
      <c r="K795" s="1">
        <v>17406001</v>
      </c>
      <c r="L795" s="1" t="s">
        <v>50</v>
      </c>
      <c r="M795" s="1" t="s">
        <v>51</v>
      </c>
      <c r="N795" s="1" t="s">
        <v>64</v>
      </c>
      <c r="O795" s="1" t="s">
        <v>65</v>
      </c>
      <c r="P795" s="1" t="s">
        <v>66</v>
      </c>
      <c r="Q795" s="1" t="s">
        <v>67</v>
      </c>
      <c r="R795" s="1" t="s">
        <v>87</v>
      </c>
      <c r="S795" s="1" t="s">
        <v>88</v>
      </c>
      <c r="T795" s="2">
        <v>43333</v>
      </c>
      <c r="U795" s="2">
        <v>43333</v>
      </c>
      <c r="V795" s="1" t="s">
        <v>52</v>
      </c>
      <c r="W795" s="3">
        <v>1</v>
      </c>
      <c r="X795" s="1" t="s">
        <v>53</v>
      </c>
      <c r="Y795" s="4">
        <v>892500</v>
      </c>
      <c r="Z795" s="4">
        <v>-116920</v>
      </c>
      <c r="AA795" s="4">
        <v>0</v>
      </c>
      <c r="AB795" s="4">
        <v>0</v>
      </c>
      <c r="AC795" s="4">
        <v>0</v>
      </c>
      <c r="AD795" s="4">
        <v>892500</v>
      </c>
      <c r="AE795" s="5">
        <v>1685</v>
      </c>
      <c r="AF795" s="1" t="s">
        <v>70</v>
      </c>
      <c r="AG795" s="1" t="s">
        <v>71</v>
      </c>
      <c r="AH795" s="1" t="s">
        <v>89</v>
      </c>
      <c r="AI795" s="1" t="s">
        <v>57</v>
      </c>
      <c r="AJ795" s="5">
        <v>10950</v>
      </c>
      <c r="AK795" s="4">
        <v>-9258</v>
      </c>
      <c r="AL795" s="4">
        <v>0</v>
      </c>
      <c r="AM795" s="4">
        <v>0</v>
      </c>
      <c r="AN795" s="4">
        <v>0</v>
      </c>
      <c r="AO795" s="4">
        <v>-126178</v>
      </c>
      <c r="AP795" s="4">
        <v>-126178</v>
      </c>
      <c r="AQ795" s="4">
        <v>0</v>
      </c>
      <c r="AR795" s="4">
        <v>766322</v>
      </c>
      <c r="AS795" s="1" t="s">
        <v>52</v>
      </c>
      <c r="AT795" s="9">
        <f t="shared" si="358"/>
        <v>43333</v>
      </c>
      <c r="AU795" s="9">
        <f t="shared" si="359"/>
        <v>43313</v>
      </c>
      <c r="AV795" s="9">
        <v>44798</v>
      </c>
      <c r="AW795" s="11">
        <f t="shared" si="360"/>
        <v>4.0136986301369859</v>
      </c>
      <c r="AX795">
        <v>10</v>
      </c>
      <c r="AY795" s="12">
        <v>0.05</v>
      </c>
      <c r="AZ795">
        <f t="shared" si="361"/>
        <v>9.5000000000000001E-2</v>
      </c>
      <c r="BA795" s="13">
        <f t="shared" si="362"/>
        <v>892500</v>
      </c>
      <c r="BB795" s="17" t="s">
        <v>1853</v>
      </c>
      <c r="BC795">
        <f>MATCH(BB795,MONTHLY_INDEX!$A:$A,0)</f>
        <v>630</v>
      </c>
      <c r="BD795">
        <f>MATCH(AU795,MONTHLY_INDEX!$1:$1,0)</f>
        <v>80</v>
      </c>
      <c r="BE795">
        <f>INDEX(MONTHLY_INDEX!$1:$1048576,Final!BC795,Final!BD795)</f>
        <v>111.6</v>
      </c>
      <c r="BF795">
        <f>MATCH($BF$1,MONTHLY_INDEX!$1:$1,0)</f>
        <v>127</v>
      </c>
      <c r="BG795">
        <f>INDEX(MONTHLY_INDEX!$1:$1048576,Final!BC795,Final!BF795)</f>
        <v>151.1</v>
      </c>
      <c r="BH795" s="23">
        <f t="shared" ref="BH795:BH812" si="370">(BG795-BE795)/BE795</f>
        <v>0.35394265232974914</v>
      </c>
      <c r="BI795" s="14">
        <f t="shared" ref="BI795:BI812" si="371">(1+BH795)*BA795</f>
        <v>1208393.817204301</v>
      </c>
      <c r="BJ795" s="14">
        <f t="shared" ref="BJ795:BJ812" si="372">BI795*AZ795*AW795</f>
        <v>460762.21783399611</v>
      </c>
      <c r="BK795" s="15">
        <f t="shared" si="363"/>
        <v>747631.59937030496</v>
      </c>
      <c r="BL795" s="52">
        <v>0</v>
      </c>
      <c r="BM795" s="15">
        <f t="shared" ref="BM795:BM812" si="373">MAX((1-BL795)*BK795,BI795*AY795)</f>
        <v>747631.59937030496</v>
      </c>
    </row>
    <row r="796" spans="1:65">
      <c r="A796" s="8">
        <v>794</v>
      </c>
      <c r="B796" s="1" t="s">
        <v>44</v>
      </c>
      <c r="C796" s="1">
        <v>1500</v>
      </c>
      <c r="D796" s="1" t="s">
        <v>60</v>
      </c>
      <c r="E796" s="1">
        <v>150000036</v>
      </c>
      <c r="F796" s="1" t="s">
        <v>60</v>
      </c>
      <c r="G796" s="1" t="s">
        <v>90</v>
      </c>
      <c r="H796" s="1">
        <v>2</v>
      </c>
      <c r="I796" s="1" t="s">
        <v>52</v>
      </c>
      <c r="J796" s="1" t="s">
        <v>49</v>
      </c>
      <c r="K796" s="1">
        <v>17406001</v>
      </c>
      <c r="L796" s="1" t="s">
        <v>50</v>
      </c>
      <c r="M796" s="1" t="s">
        <v>51</v>
      </c>
      <c r="N796" s="1" t="s">
        <v>64</v>
      </c>
      <c r="O796" s="1" t="s">
        <v>65</v>
      </c>
      <c r="P796" s="1" t="s">
        <v>66</v>
      </c>
      <c r="Q796" s="1" t="s">
        <v>67</v>
      </c>
      <c r="R796" s="1" t="s">
        <v>87</v>
      </c>
      <c r="S796" s="1" t="s">
        <v>88</v>
      </c>
      <c r="T796" s="2">
        <v>43333</v>
      </c>
      <c r="U796" s="2">
        <v>43333</v>
      </c>
      <c r="V796" s="1" t="s">
        <v>52</v>
      </c>
      <c r="W796" s="3">
        <v>1</v>
      </c>
      <c r="X796" s="1" t="s">
        <v>53</v>
      </c>
      <c r="Y796" s="4">
        <v>472500</v>
      </c>
      <c r="Z796" s="4">
        <v>-61898</v>
      </c>
      <c r="AA796" s="4">
        <v>0</v>
      </c>
      <c r="AB796" s="4">
        <v>0</v>
      </c>
      <c r="AC796" s="4">
        <v>0</v>
      </c>
      <c r="AD796" s="4">
        <v>472500</v>
      </c>
      <c r="AE796" s="5">
        <v>1685</v>
      </c>
      <c r="AF796" s="1" t="s">
        <v>70</v>
      </c>
      <c r="AG796" s="1" t="s">
        <v>71</v>
      </c>
      <c r="AH796" s="1" t="s">
        <v>89</v>
      </c>
      <c r="AI796" s="1" t="s">
        <v>57</v>
      </c>
      <c r="AJ796" s="5">
        <v>10950</v>
      </c>
      <c r="AK796" s="4">
        <v>-4901</v>
      </c>
      <c r="AL796" s="4">
        <v>0</v>
      </c>
      <c r="AM796" s="4">
        <v>0</v>
      </c>
      <c r="AN796" s="4">
        <v>0</v>
      </c>
      <c r="AO796" s="4">
        <v>-66799</v>
      </c>
      <c r="AP796" s="4">
        <v>-66799</v>
      </c>
      <c r="AQ796" s="4">
        <v>0</v>
      </c>
      <c r="AR796" s="4">
        <v>405701</v>
      </c>
      <c r="AS796" s="1" t="s">
        <v>52</v>
      </c>
      <c r="AT796" s="9">
        <f t="shared" si="358"/>
        <v>43333</v>
      </c>
      <c r="AU796" s="9">
        <f t="shared" si="359"/>
        <v>43313</v>
      </c>
      <c r="AV796" s="9">
        <v>44798</v>
      </c>
      <c r="AW796" s="11">
        <f t="shared" si="360"/>
        <v>4.0136986301369859</v>
      </c>
      <c r="AX796">
        <v>10</v>
      </c>
      <c r="AY796" s="12">
        <v>0.05</v>
      </c>
      <c r="AZ796">
        <f t="shared" si="361"/>
        <v>9.5000000000000001E-2</v>
      </c>
      <c r="BA796" s="13">
        <f t="shared" si="362"/>
        <v>472500</v>
      </c>
      <c r="BB796" s="17" t="s">
        <v>2189</v>
      </c>
      <c r="BC796">
        <f>MATCH(BB796,MONTHLY_INDEX!$A:$A,0)</f>
        <v>798</v>
      </c>
      <c r="BD796">
        <f>MATCH(AU796,MONTHLY_INDEX!$1:$1,0)</f>
        <v>80</v>
      </c>
      <c r="BE796">
        <f>INDEX(MONTHLY_INDEX!$1:$1048576,Final!BC796,Final!BD796)</f>
        <v>96</v>
      </c>
      <c r="BF796">
        <f>MATCH($BF$1,MONTHLY_INDEX!$1:$1,0)</f>
        <v>127</v>
      </c>
      <c r="BG796">
        <f>INDEX(MONTHLY_INDEX!$1:$1048576,Final!BC796,Final!BF796)</f>
        <v>95.3</v>
      </c>
      <c r="BH796" s="23">
        <f t="shared" si="370"/>
        <v>-7.2916666666666963E-3</v>
      </c>
      <c r="BI796" s="14">
        <f t="shared" si="371"/>
        <v>469054.6875</v>
      </c>
      <c r="BJ796" s="14">
        <f t="shared" si="372"/>
        <v>178851.19488441778</v>
      </c>
      <c r="BK796" s="15">
        <f t="shared" si="363"/>
        <v>290203.49261558219</v>
      </c>
      <c r="BL796" s="52">
        <v>0</v>
      </c>
      <c r="BM796" s="15">
        <f t="shared" si="373"/>
        <v>290203.49261558219</v>
      </c>
    </row>
    <row r="797" spans="1:65">
      <c r="A797" s="8">
        <v>795</v>
      </c>
      <c r="B797" s="1" t="s">
        <v>44</v>
      </c>
      <c r="C797" s="1">
        <v>1500</v>
      </c>
      <c r="D797" s="1" t="s">
        <v>60</v>
      </c>
      <c r="E797" s="1">
        <v>150000036</v>
      </c>
      <c r="F797" s="1" t="s">
        <v>60</v>
      </c>
      <c r="G797" s="1" t="s">
        <v>91</v>
      </c>
      <c r="H797" s="1">
        <v>3</v>
      </c>
      <c r="I797" s="1" t="s">
        <v>52</v>
      </c>
      <c r="J797" s="1" t="s">
        <v>49</v>
      </c>
      <c r="K797" s="1">
        <v>17406001</v>
      </c>
      <c r="L797" s="1" t="s">
        <v>50</v>
      </c>
      <c r="M797" s="1" t="s">
        <v>51</v>
      </c>
      <c r="N797" s="1" t="s">
        <v>64</v>
      </c>
      <c r="O797" s="1" t="s">
        <v>65</v>
      </c>
      <c r="P797" s="1" t="s">
        <v>66</v>
      </c>
      <c r="Q797" s="1" t="s">
        <v>67</v>
      </c>
      <c r="R797" s="1" t="s">
        <v>87</v>
      </c>
      <c r="S797" s="1" t="s">
        <v>88</v>
      </c>
      <c r="T797" s="2">
        <v>43333</v>
      </c>
      <c r="U797" s="2">
        <v>43333</v>
      </c>
      <c r="V797" s="1" t="s">
        <v>52</v>
      </c>
      <c r="W797" s="3">
        <v>1</v>
      </c>
      <c r="X797" s="1" t="s">
        <v>53</v>
      </c>
      <c r="Y797" s="4">
        <v>637760</v>
      </c>
      <c r="Z797" s="4">
        <v>-83547</v>
      </c>
      <c r="AA797" s="4">
        <v>0</v>
      </c>
      <c r="AB797" s="4">
        <v>0</v>
      </c>
      <c r="AC797" s="4">
        <v>0</v>
      </c>
      <c r="AD797" s="4">
        <v>637760</v>
      </c>
      <c r="AE797" s="5">
        <v>1685</v>
      </c>
      <c r="AF797" s="1" t="s">
        <v>70</v>
      </c>
      <c r="AG797" s="1" t="s">
        <v>71</v>
      </c>
      <c r="AH797" s="1" t="s">
        <v>89</v>
      </c>
      <c r="AI797" s="1" t="s">
        <v>57</v>
      </c>
      <c r="AJ797" s="5">
        <v>10950</v>
      </c>
      <c r="AK797" s="4">
        <v>-6616</v>
      </c>
      <c r="AL797" s="4">
        <v>0</v>
      </c>
      <c r="AM797" s="4">
        <v>0</v>
      </c>
      <c r="AN797" s="4">
        <v>0</v>
      </c>
      <c r="AO797" s="4">
        <v>-90163</v>
      </c>
      <c r="AP797" s="4">
        <v>-90163</v>
      </c>
      <c r="AQ797" s="4">
        <v>0</v>
      </c>
      <c r="AR797" s="4">
        <v>547597</v>
      </c>
      <c r="AS797" s="1" t="s">
        <v>52</v>
      </c>
      <c r="AT797" s="9">
        <f t="shared" si="358"/>
        <v>43333</v>
      </c>
      <c r="AU797" s="9">
        <f t="shared" si="359"/>
        <v>43313</v>
      </c>
      <c r="AV797" s="9">
        <v>44798</v>
      </c>
      <c r="AW797" s="11">
        <f t="shared" si="360"/>
        <v>4.0136986301369859</v>
      </c>
      <c r="AX797">
        <v>10</v>
      </c>
      <c r="AY797" s="12">
        <v>0.05</v>
      </c>
      <c r="AZ797">
        <f t="shared" si="361"/>
        <v>9.5000000000000001E-2</v>
      </c>
      <c r="BA797" s="13">
        <f t="shared" si="362"/>
        <v>637760</v>
      </c>
      <c r="BB797" s="17" t="s">
        <v>2189</v>
      </c>
      <c r="BC797">
        <f>MATCH(BB797,MONTHLY_INDEX!$A:$A,0)</f>
        <v>798</v>
      </c>
      <c r="BD797">
        <f>MATCH(AU797,MONTHLY_INDEX!$1:$1,0)</f>
        <v>80</v>
      </c>
      <c r="BE797">
        <f>INDEX(MONTHLY_INDEX!$1:$1048576,Final!BC797,Final!BD797)</f>
        <v>96</v>
      </c>
      <c r="BF797">
        <f>MATCH($BF$1,MONTHLY_INDEX!$1:$1,0)</f>
        <v>127</v>
      </c>
      <c r="BG797">
        <f>INDEX(MONTHLY_INDEX!$1:$1048576,Final!BC797,Final!BF797)</f>
        <v>95.3</v>
      </c>
      <c r="BH797" s="23">
        <f t="shared" si="370"/>
        <v>-7.2916666666666963E-3</v>
      </c>
      <c r="BI797" s="14">
        <f t="shared" si="371"/>
        <v>633109.66666666663</v>
      </c>
      <c r="BJ797" s="14">
        <f t="shared" si="372"/>
        <v>241405.58317351594</v>
      </c>
      <c r="BK797" s="15">
        <f t="shared" si="363"/>
        <v>391704.08349315065</v>
      </c>
      <c r="BL797" s="52">
        <v>0</v>
      </c>
      <c r="BM797" s="15">
        <f t="shared" si="373"/>
        <v>391704.08349315065</v>
      </c>
    </row>
    <row r="798" spans="1:65">
      <c r="A798" s="8">
        <v>796</v>
      </c>
      <c r="B798" s="1" t="s">
        <v>44</v>
      </c>
      <c r="C798" s="1">
        <v>1500</v>
      </c>
      <c r="D798" s="1" t="s">
        <v>60</v>
      </c>
      <c r="E798" s="1">
        <v>150000036</v>
      </c>
      <c r="F798" s="1" t="s">
        <v>60</v>
      </c>
      <c r="G798" s="1" t="s">
        <v>92</v>
      </c>
      <c r="H798" s="1">
        <v>4</v>
      </c>
      <c r="I798" s="1" t="s">
        <v>52</v>
      </c>
      <c r="J798" s="1" t="s">
        <v>49</v>
      </c>
      <c r="K798" s="1">
        <v>17406001</v>
      </c>
      <c r="L798" s="1" t="s">
        <v>50</v>
      </c>
      <c r="M798" s="1" t="s">
        <v>51</v>
      </c>
      <c r="N798" s="1" t="s">
        <v>64</v>
      </c>
      <c r="O798" s="1" t="s">
        <v>65</v>
      </c>
      <c r="P798" s="1" t="s">
        <v>66</v>
      </c>
      <c r="Q798" s="1" t="s">
        <v>67</v>
      </c>
      <c r="R798" s="1" t="s">
        <v>87</v>
      </c>
      <c r="S798" s="1" t="s">
        <v>88</v>
      </c>
      <c r="T798" s="2">
        <v>43333</v>
      </c>
      <c r="U798" s="2">
        <v>43333</v>
      </c>
      <c r="V798" s="1" t="s">
        <v>52</v>
      </c>
      <c r="W798" s="3">
        <v>1</v>
      </c>
      <c r="X798" s="1" t="s">
        <v>53</v>
      </c>
      <c r="Y798" s="4">
        <v>21044329</v>
      </c>
      <c r="Z798" s="4">
        <v>-2756887</v>
      </c>
      <c r="AA798" s="4">
        <v>0</v>
      </c>
      <c r="AB798" s="4">
        <v>0</v>
      </c>
      <c r="AC798" s="4">
        <v>0</v>
      </c>
      <c r="AD798" s="4">
        <v>21044329</v>
      </c>
      <c r="AE798" s="5">
        <v>1685</v>
      </c>
      <c r="AF798" s="1" t="s">
        <v>70</v>
      </c>
      <c r="AG798" s="1" t="s">
        <v>71</v>
      </c>
      <c r="AH798" s="1" t="s">
        <v>89</v>
      </c>
      <c r="AI798" s="1" t="s">
        <v>57</v>
      </c>
      <c r="AJ798" s="5">
        <v>10950</v>
      </c>
      <c r="AK798" s="4">
        <v>-218303</v>
      </c>
      <c r="AL798" s="4">
        <v>0</v>
      </c>
      <c r="AM798" s="4">
        <v>0</v>
      </c>
      <c r="AN798" s="4">
        <v>0</v>
      </c>
      <c r="AO798" s="4">
        <v>-2975190</v>
      </c>
      <c r="AP798" s="4">
        <v>-2975190</v>
      </c>
      <c r="AQ798" s="4">
        <v>0</v>
      </c>
      <c r="AR798" s="4">
        <v>18069139</v>
      </c>
      <c r="AS798" s="1" t="s">
        <v>52</v>
      </c>
      <c r="AT798" s="9">
        <f t="shared" si="358"/>
        <v>43333</v>
      </c>
      <c r="AU798" s="9">
        <f t="shared" si="359"/>
        <v>43313</v>
      </c>
      <c r="AV798" s="9">
        <v>44798</v>
      </c>
      <c r="AW798" s="11">
        <f t="shared" si="360"/>
        <v>4.0136986301369859</v>
      </c>
      <c r="AX798">
        <v>25</v>
      </c>
      <c r="AY798" s="12">
        <v>0.05</v>
      </c>
      <c r="AZ798">
        <f t="shared" si="361"/>
        <v>3.7999999999999999E-2</v>
      </c>
      <c r="BA798" s="13">
        <f t="shared" si="362"/>
        <v>21044329</v>
      </c>
      <c r="BB798" s="17" t="s">
        <v>2189</v>
      </c>
      <c r="BC798">
        <f>MATCH(BB798,MONTHLY_INDEX!$A:$A,0)</f>
        <v>798</v>
      </c>
      <c r="BD798">
        <f>MATCH(AU798,MONTHLY_INDEX!$1:$1,0)</f>
        <v>80</v>
      </c>
      <c r="BE798">
        <f>INDEX(MONTHLY_INDEX!$1:$1048576,Final!BC798,Final!BD798)</f>
        <v>96</v>
      </c>
      <c r="BF798">
        <f>MATCH($BF$1,MONTHLY_INDEX!$1:$1,0)</f>
        <v>127</v>
      </c>
      <c r="BG798">
        <f>INDEX(MONTHLY_INDEX!$1:$1048576,Final!BC798,Final!BF798)</f>
        <v>95.3</v>
      </c>
      <c r="BH798" s="23">
        <f t="shared" si="370"/>
        <v>-7.2916666666666963E-3</v>
      </c>
      <c r="BI798" s="14">
        <f t="shared" si="371"/>
        <v>20890880.767708331</v>
      </c>
      <c r="BJ798" s="14">
        <f t="shared" si="372"/>
        <v>3186288.5817488292</v>
      </c>
      <c r="BK798" s="15">
        <f t="shared" si="363"/>
        <v>17704592.185959503</v>
      </c>
      <c r="BL798" s="52">
        <v>0</v>
      </c>
      <c r="BM798" s="15">
        <f t="shared" si="373"/>
        <v>17704592.185959503</v>
      </c>
    </row>
    <row r="799" spans="1:65">
      <c r="A799" s="8">
        <v>797</v>
      </c>
      <c r="B799" s="1" t="s">
        <v>44</v>
      </c>
      <c r="C799" s="1">
        <v>1500</v>
      </c>
      <c r="D799" s="1" t="s">
        <v>60</v>
      </c>
      <c r="E799" s="1">
        <v>150000036</v>
      </c>
      <c r="F799" s="1" t="s">
        <v>60</v>
      </c>
      <c r="G799" s="1" t="s">
        <v>93</v>
      </c>
      <c r="H799" s="1">
        <v>5</v>
      </c>
      <c r="I799" s="1" t="s">
        <v>52</v>
      </c>
      <c r="J799" s="1" t="s">
        <v>49</v>
      </c>
      <c r="K799" s="1">
        <v>17406001</v>
      </c>
      <c r="L799" s="1" t="s">
        <v>50</v>
      </c>
      <c r="M799" s="1" t="s">
        <v>51</v>
      </c>
      <c r="N799" s="1" t="s">
        <v>64</v>
      </c>
      <c r="O799" s="1" t="s">
        <v>65</v>
      </c>
      <c r="P799" s="1" t="s">
        <v>66</v>
      </c>
      <c r="Q799" s="1" t="s">
        <v>67</v>
      </c>
      <c r="R799" s="1" t="s">
        <v>87</v>
      </c>
      <c r="S799" s="1" t="s">
        <v>88</v>
      </c>
      <c r="T799" s="2">
        <v>43333</v>
      </c>
      <c r="U799" s="2">
        <v>43333</v>
      </c>
      <c r="V799" s="1" t="s">
        <v>52</v>
      </c>
      <c r="W799" s="3">
        <v>1</v>
      </c>
      <c r="X799" s="1" t="s">
        <v>53</v>
      </c>
      <c r="Y799" s="4">
        <v>969266</v>
      </c>
      <c r="Z799" s="4">
        <v>-126976</v>
      </c>
      <c r="AA799" s="4">
        <v>0</v>
      </c>
      <c r="AB799" s="4">
        <v>0</v>
      </c>
      <c r="AC799" s="4">
        <v>0</v>
      </c>
      <c r="AD799" s="4">
        <v>969266</v>
      </c>
      <c r="AE799" s="5">
        <v>1685</v>
      </c>
      <c r="AF799" s="1" t="s">
        <v>70</v>
      </c>
      <c r="AG799" s="1" t="s">
        <v>71</v>
      </c>
      <c r="AH799" s="1" t="s">
        <v>89</v>
      </c>
      <c r="AI799" s="1" t="s">
        <v>57</v>
      </c>
      <c r="AJ799" s="5">
        <v>10950</v>
      </c>
      <c r="AK799" s="4">
        <v>-10055</v>
      </c>
      <c r="AL799" s="4">
        <v>0</v>
      </c>
      <c r="AM799" s="4">
        <v>0</v>
      </c>
      <c r="AN799" s="4">
        <v>0</v>
      </c>
      <c r="AO799" s="4">
        <v>-137031</v>
      </c>
      <c r="AP799" s="4">
        <v>-137031</v>
      </c>
      <c r="AQ799" s="4">
        <v>0</v>
      </c>
      <c r="AR799" s="4">
        <v>832235</v>
      </c>
      <c r="AS799" s="1" t="s">
        <v>52</v>
      </c>
      <c r="AT799" s="9">
        <f t="shared" si="358"/>
        <v>43333</v>
      </c>
      <c r="AU799" s="9">
        <f t="shared" si="359"/>
        <v>43313</v>
      </c>
      <c r="AV799" s="9">
        <v>44798</v>
      </c>
      <c r="AW799" s="11">
        <f t="shared" si="360"/>
        <v>4.0136986301369859</v>
      </c>
      <c r="AX799">
        <v>25</v>
      </c>
      <c r="AY799" s="12">
        <v>0.05</v>
      </c>
      <c r="AZ799">
        <f t="shared" si="361"/>
        <v>3.7999999999999999E-2</v>
      </c>
      <c r="BA799" s="13">
        <f t="shared" si="362"/>
        <v>969266</v>
      </c>
      <c r="BB799" s="17" t="s">
        <v>2083</v>
      </c>
      <c r="BC799">
        <f>MATCH(BB799,MONTHLY_INDEX!$A:$A,0)</f>
        <v>745</v>
      </c>
      <c r="BD799">
        <f>MATCH(AU799,MONTHLY_INDEX!$1:$1,0)</f>
        <v>80</v>
      </c>
      <c r="BE799">
        <f>INDEX(MONTHLY_INDEX!$1:$1048576,Final!BC799,Final!BD799)</f>
        <v>106.4</v>
      </c>
      <c r="BF799">
        <f>MATCH($BF$1,MONTHLY_INDEX!$1:$1,0)</f>
        <v>127</v>
      </c>
      <c r="BG799">
        <f>INDEX(MONTHLY_INDEX!$1:$1048576,Final!BC799,Final!BF799)</f>
        <v>115.4</v>
      </c>
      <c r="BH799" s="23">
        <f t="shared" si="370"/>
        <v>8.4586466165413529E-2</v>
      </c>
      <c r="BI799" s="14">
        <f t="shared" si="371"/>
        <v>1051252.7857142857</v>
      </c>
      <c r="BJ799" s="14">
        <f t="shared" si="372"/>
        <v>160337.65090606653</v>
      </c>
      <c r="BK799" s="15">
        <f t="shared" si="363"/>
        <v>890915.13480821915</v>
      </c>
      <c r="BL799" s="52">
        <v>0</v>
      </c>
      <c r="BM799" s="15">
        <f t="shared" si="373"/>
        <v>890915.13480821915</v>
      </c>
    </row>
    <row r="800" spans="1:65">
      <c r="A800" s="8">
        <v>798</v>
      </c>
      <c r="B800" s="1" t="s">
        <v>44</v>
      </c>
      <c r="C800" s="1">
        <v>1500</v>
      </c>
      <c r="D800" s="1" t="s">
        <v>60</v>
      </c>
      <c r="E800" s="1">
        <v>150000036</v>
      </c>
      <c r="F800" s="1" t="s">
        <v>60</v>
      </c>
      <c r="G800" s="1" t="s">
        <v>94</v>
      </c>
      <c r="H800" s="1">
        <v>6</v>
      </c>
      <c r="I800" s="1" t="s">
        <v>52</v>
      </c>
      <c r="J800" s="1" t="s">
        <v>49</v>
      </c>
      <c r="K800" s="1">
        <v>17406001</v>
      </c>
      <c r="L800" s="1" t="s">
        <v>50</v>
      </c>
      <c r="M800" s="1" t="s">
        <v>51</v>
      </c>
      <c r="N800" s="1" t="s">
        <v>64</v>
      </c>
      <c r="O800" s="1" t="s">
        <v>65</v>
      </c>
      <c r="P800" s="1" t="s">
        <v>66</v>
      </c>
      <c r="Q800" s="1" t="s">
        <v>67</v>
      </c>
      <c r="R800" s="1" t="s">
        <v>87</v>
      </c>
      <c r="S800" s="1" t="s">
        <v>88</v>
      </c>
      <c r="T800" s="2">
        <v>43333</v>
      </c>
      <c r="U800" s="2">
        <v>43333</v>
      </c>
      <c r="V800" s="1" t="s">
        <v>52</v>
      </c>
      <c r="W800" s="3">
        <v>1</v>
      </c>
      <c r="X800" s="1" t="s">
        <v>53</v>
      </c>
      <c r="Y800" s="4">
        <v>735000</v>
      </c>
      <c r="Z800" s="4">
        <v>-96287</v>
      </c>
      <c r="AA800" s="4">
        <v>0</v>
      </c>
      <c r="AB800" s="4">
        <v>0</v>
      </c>
      <c r="AC800" s="4">
        <v>0</v>
      </c>
      <c r="AD800" s="4">
        <v>735000</v>
      </c>
      <c r="AE800" s="5">
        <v>1685</v>
      </c>
      <c r="AF800" s="1" t="s">
        <v>70</v>
      </c>
      <c r="AG800" s="1" t="s">
        <v>71</v>
      </c>
      <c r="AH800" s="1" t="s">
        <v>89</v>
      </c>
      <c r="AI800" s="1" t="s">
        <v>57</v>
      </c>
      <c r="AJ800" s="5">
        <v>10950</v>
      </c>
      <c r="AK800" s="4">
        <v>-7625</v>
      </c>
      <c r="AL800" s="4">
        <v>0</v>
      </c>
      <c r="AM800" s="4">
        <v>0</v>
      </c>
      <c r="AN800" s="4">
        <v>0</v>
      </c>
      <c r="AO800" s="4">
        <v>-103912</v>
      </c>
      <c r="AP800" s="4">
        <v>-103912</v>
      </c>
      <c r="AQ800" s="4">
        <v>0</v>
      </c>
      <c r="AR800" s="4">
        <v>631088</v>
      </c>
      <c r="AS800" s="1" t="s">
        <v>52</v>
      </c>
      <c r="AT800" s="9">
        <f t="shared" si="358"/>
        <v>43333</v>
      </c>
      <c r="AU800" s="9">
        <f t="shared" si="359"/>
        <v>43313</v>
      </c>
      <c r="AV800" s="9">
        <v>44798</v>
      </c>
      <c r="AW800" s="11">
        <f t="shared" si="360"/>
        <v>4.0136986301369859</v>
      </c>
      <c r="AX800">
        <v>10</v>
      </c>
      <c r="AY800" s="12">
        <v>0.05</v>
      </c>
      <c r="AZ800">
        <f t="shared" si="361"/>
        <v>9.5000000000000001E-2</v>
      </c>
      <c r="BA800" s="13">
        <f t="shared" si="362"/>
        <v>735000</v>
      </c>
      <c r="BB800" s="17" t="s">
        <v>1853</v>
      </c>
      <c r="BC800">
        <f>MATCH(BB800,MONTHLY_INDEX!$A:$A,0)</f>
        <v>630</v>
      </c>
      <c r="BD800">
        <f>MATCH(AU800,MONTHLY_INDEX!$1:$1,0)</f>
        <v>80</v>
      </c>
      <c r="BE800">
        <f>INDEX(MONTHLY_INDEX!$1:$1048576,Final!BC800,Final!BD800)</f>
        <v>111.6</v>
      </c>
      <c r="BF800">
        <f>MATCH($BF$1,MONTHLY_INDEX!$1:$1,0)</f>
        <v>127</v>
      </c>
      <c r="BG800">
        <f>INDEX(MONTHLY_INDEX!$1:$1048576,Final!BC800,Final!BF800)</f>
        <v>151.1</v>
      </c>
      <c r="BH800" s="23">
        <f t="shared" si="370"/>
        <v>0.35394265232974914</v>
      </c>
      <c r="BI800" s="14">
        <f t="shared" si="371"/>
        <v>995147.84946236562</v>
      </c>
      <c r="BJ800" s="14">
        <f t="shared" si="372"/>
        <v>379451.2382162321</v>
      </c>
      <c r="BK800" s="15">
        <f t="shared" si="363"/>
        <v>615696.61124613346</v>
      </c>
      <c r="BL800" s="52">
        <v>0</v>
      </c>
      <c r="BM800" s="15">
        <f t="shared" si="373"/>
        <v>615696.61124613346</v>
      </c>
    </row>
    <row r="801" spans="1:65">
      <c r="A801" s="8">
        <v>799</v>
      </c>
      <c r="B801" s="1" t="s">
        <v>44</v>
      </c>
      <c r="C801" s="1">
        <v>1500</v>
      </c>
      <c r="D801" s="1" t="s">
        <v>60</v>
      </c>
      <c r="E801" s="1">
        <v>150000036</v>
      </c>
      <c r="F801" s="1" t="s">
        <v>60</v>
      </c>
      <c r="G801" s="1" t="s">
        <v>95</v>
      </c>
      <c r="H801" s="1">
        <v>7</v>
      </c>
      <c r="I801" s="1" t="s">
        <v>52</v>
      </c>
      <c r="J801" s="1" t="s">
        <v>49</v>
      </c>
      <c r="K801" s="1">
        <v>17406001</v>
      </c>
      <c r="L801" s="1" t="s">
        <v>50</v>
      </c>
      <c r="M801" s="1" t="s">
        <v>51</v>
      </c>
      <c r="N801" s="1" t="s">
        <v>64</v>
      </c>
      <c r="O801" s="1" t="s">
        <v>65</v>
      </c>
      <c r="P801" s="1" t="s">
        <v>66</v>
      </c>
      <c r="Q801" s="1" t="s">
        <v>67</v>
      </c>
      <c r="R801" s="1" t="s">
        <v>87</v>
      </c>
      <c r="S801" s="1" t="s">
        <v>88</v>
      </c>
      <c r="T801" s="2">
        <v>43333</v>
      </c>
      <c r="U801" s="2">
        <v>43333</v>
      </c>
      <c r="V801" s="1" t="s">
        <v>52</v>
      </c>
      <c r="W801" s="3">
        <v>1</v>
      </c>
      <c r="X801" s="1" t="s">
        <v>53</v>
      </c>
      <c r="Y801" s="4">
        <v>126000</v>
      </c>
      <c r="Z801" s="4">
        <v>-16506</v>
      </c>
      <c r="AA801" s="4">
        <v>0</v>
      </c>
      <c r="AB801" s="4">
        <v>0</v>
      </c>
      <c r="AC801" s="4">
        <v>0</v>
      </c>
      <c r="AD801" s="4">
        <v>126000</v>
      </c>
      <c r="AE801" s="5">
        <v>1685</v>
      </c>
      <c r="AF801" s="1" t="s">
        <v>70</v>
      </c>
      <c r="AG801" s="1" t="s">
        <v>71</v>
      </c>
      <c r="AH801" s="1" t="s">
        <v>89</v>
      </c>
      <c r="AI801" s="1" t="s">
        <v>57</v>
      </c>
      <c r="AJ801" s="5">
        <v>10950</v>
      </c>
      <c r="AK801" s="4">
        <v>-1307</v>
      </c>
      <c r="AL801" s="4">
        <v>0</v>
      </c>
      <c r="AM801" s="4">
        <v>0</v>
      </c>
      <c r="AN801" s="4">
        <v>0</v>
      </c>
      <c r="AO801" s="4">
        <v>-17813</v>
      </c>
      <c r="AP801" s="4">
        <v>-17813</v>
      </c>
      <c r="AQ801" s="4">
        <v>0</v>
      </c>
      <c r="AR801" s="4">
        <v>108187</v>
      </c>
      <c r="AS801" s="1" t="s">
        <v>52</v>
      </c>
      <c r="AT801" s="9">
        <f t="shared" si="358"/>
        <v>43333</v>
      </c>
      <c r="AU801" s="9">
        <f t="shared" si="359"/>
        <v>43313</v>
      </c>
      <c r="AV801" s="9">
        <v>44798</v>
      </c>
      <c r="AW801" s="11">
        <f t="shared" si="360"/>
        <v>4.0136986301369859</v>
      </c>
      <c r="AX801">
        <v>25</v>
      </c>
      <c r="AY801" s="12">
        <v>0.05</v>
      </c>
      <c r="AZ801">
        <f t="shared" si="361"/>
        <v>3.7999999999999999E-2</v>
      </c>
      <c r="BA801" s="13">
        <f t="shared" si="362"/>
        <v>126000</v>
      </c>
      <c r="BB801" s="17" t="s">
        <v>2189</v>
      </c>
      <c r="BC801">
        <f>MATCH(BB801,MONTHLY_INDEX!$A:$A,0)</f>
        <v>798</v>
      </c>
      <c r="BD801">
        <f>MATCH(AU801,MONTHLY_INDEX!$1:$1,0)</f>
        <v>80</v>
      </c>
      <c r="BE801">
        <f>INDEX(MONTHLY_INDEX!$1:$1048576,Final!BC801,Final!BD801)</f>
        <v>96</v>
      </c>
      <c r="BF801">
        <f>MATCH($BF$1,MONTHLY_INDEX!$1:$1,0)</f>
        <v>127</v>
      </c>
      <c r="BG801">
        <f>INDEX(MONTHLY_INDEX!$1:$1048576,Final!BC801,Final!BF801)</f>
        <v>95.3</v>
      </c>
      <c r="BH801" s="23">
        <f t="shared" si="370"/>
        <v>-7.2916666666666963E-3</v>
      </c>
      <c r="BI801" s="14">
        <f t="shared" si="371"/>
        <v>125081.25</v>
      </c>
      <c r="BJ801" s="14">
        <f t="shared" si="372"/>
        <v>19077.460787671229</v>
      </c>
      <c r="BK801" s="15">
        <f t="shared" si="363"/>
        <v>106003.78921232877</v>
      </c>
      <c r="BL801" s="52">
        <v>0</v>
      </c>
      <c r="BM801" s="15">
        <f t="shared" si="373"/>
        <v>106003.78921232877</v>
      </c>
    </row>
    <row r="802" spans="1:65">
      <c r="A802" s="8">
        <v>800</v>
      </c>
      <c r="B802" s="1" t="s">
        <v>44</v>
      </c>
      <c r="C802" s="1">
        <v>1500</v>
      </c>
      <c r="D802" s="1" t="s">
        <v>60</v>
      </c>
      <c r="E802" s="1">
        <v>150000036</v>
      </c>
      <c r="F802" s="1" t="s">
        <v>60</v>
      </c>
      <c r="G802" s="1" t="s">
        <v>96</v>
      </c>
      <c r="H802" s="1">
        <v>8</v>
      </c>
      <c r="I802" s="1" t="s">
        <v>52</v>
      </c>
      <c r="J802" s="1" t="s">
        <v>49</v>
      </c>
      <c r="K802" s="1">
        <v>17406001</v>
      </c>
      <c r="L802" s="1" t="s">
        <v>50</v>
      </c>
      <c r="M802" s="1" t="s">
        <v>51</v>
      </c>
      <c r="N802" s="1" t="s">
        <v>64</v>
      </c>
      <c r="O802" s="1" t="s">
        <v>65</v>
      </c>
      <c r="P802" s="1" t="s">
        <v>66</v>
      </c>
      <c r="Q802" s="1" t="s">
        <v>67</v>
      </c>
      <c r="R802" s="1" t="s">
        <v>87</v>
      </c>
      <c r="S802" s="1" t="s">
        <v>88</v>
      </c>
      <c r="T802" s="2">
        <v>43333</v>
      </c>
      <c r="U802" s="2">
        <v>43333</v>
      </c>
      <c r="V802" s="1" t="s">
        <v>52</v>
      </c>
      <c r="W802" s="3">
        <v>1</v>
      </c>
      <c r="X802" s="1" t="s">
        <v>53</v>
      </c>
      <c r="Y802" s="4">
        <v>29327302</v>
      </c>
      <c r="Z802" s="4">
        <v>-3841988</v>
      </c>
      <c r="AA802" s="4">
        <v>0</v>
      </c>
      <c r="AB802" s="4">
        <v>0</v>
      </c>
      <c r="AC802" s="4">
        <v>0</v>
      </c>
      <c r="AD802" s="4">
        <v>29327302</v>
      </c>
      <c r="AE802" s="5">
        <v>1685</v>
      </c>
      <c r="AF802" s="1" t="s">
        <v>70</v>
      </c>
      <c r="AG802" s="1" t="s">
        <v>71</v>
      </c>
      <c r="AH802" s="1" t="s">
        <v>89</v>
      </c>
      <c r="AI802" s="1" t="s">
        <v>57</v>
      </c>
      <c r="AJ802" s="5">
        <v>10950</v>
      </c>
      <c r="AK802" s="4">
        <v>-304227</v>
      </c>
      <c r="AL802" s="4">
        <v>0</v>
      </c>
      <c r="AM802" s="4">
        <v>0</v>
      </c>
      <c r="AN802" s="4">
        <v>0</v>
      </c>
      <c r="AO802" s="4">
        <v>-4146215</v>
      </c>
      <c r="AP802" s="4">
        <v>-4146215</v>
      </c>
      <c r="AQ802" s="4">
        <v>0</v>
      </c>
      <c r="AR802" s="4">
        <v>25181087</v>
      </c>
      <c r="AS802" s="1" t="s">
        <v>52</v>
      </c>
      <c r="AT802" s="9">
        <f t="shared" si="358"/>
        <v>43333</v>
      </c>
      <c r="AU802" s="9">
        <f t="shared" si="359"/>
        <v>43313</v>
      </c>
      <c r="AV802" s="9">
        <v>44798</v>
      </c>
      <c r="AW802" s="11">
        <f t="shared" si="360"/>
        <v>4.0136986301369859</v>
      </c>
      <c r="AX802">
        <v>25</v>
      </c>
      <c r="AY802" s="12">
        <v>0.05</v>
      </c>
      <c r="AZ802">
        <f t="shared" si="361"/>
        <v>3.7999999999999999E-2</v>
      </c>
      <c r="BA802" s="13">
        <f t="shared" si="362"/>
        <v>29327302</v>
      </c>
      <c r="BB802" s="17" t="s">
        <v>2189</v>
      </c>
      <c r="BC802">
        <f>MATCH(BB802,MONTHLY_INDEX!$A:$A,0)</f>
        <v>798</v>
      </c>
      <c r="BD802">
        <f>MATCH(AU802,MONTHLY_INDEX!$1:$1,0)</f>
        <v>80</v>
      </c>
      <c r="BE802">
        <f>INDEX(MONTHLY_INDEX!$1:$1048576,Final!BC802,Final!BD802)</f>
        <v>96</v>
      </c>
      <c r="BF802">
        <f>MATCH($BF$1,MONTHLY_INDEX!$1:$1,0)</f>
        <v>127</v>
      </c>
      <c r="BG802">
        <f>INDEX(MONTHLY_INDEX!$1:$1048576,Final!BC802,Final!BF802)</f>
        <v>95.3</v>
      </c>
      <c r="BH802" s="23">
        <f t="shared" si="370"/>
        <v>-7.2916666666666963E-3</v>
      </c>
      <c r="BI802" s="14">
        <f t="shared" si="371"/>
        <v>29113457.089583334</v>
      </c>
      <c r="BJ802" s="14">
        <f t="shared" si="372"/>
        <v>4440400.4278824767</v>
      </c>
      <c r="BK802" s="15">
        <f t="shared" si="363"/>
        <v>24673056.661700856</v>
      </c>
      <c r="BL802" s="52">
        <v>0</v>
      </c>
      <c r="BM802" s="15">
        <f t="shared" si="373"/>
        <v>24673056.661700856</v>
      </c>
    </row>
    <row r="803" spans="1:65">
      <c r="A803" s="8">
        <v>801</v>
      </c>
      <c r="B803" s="1" t="s">
        <v>44</v>
      </c>
      <c r="C803" s="1">
        <v>1500</v>
      </c>
      <c r="D803" s="1" t="s">
        <v>60</v>
      </c>
      <c r="E803" s="1">
        <v>150000036</v>
      </c>
      <c r="F803" s="1" t="s">
        <v>60</v>
      </c>
      <c r="G803" s="1" t="s">
        <v>97</v>
      </c>
      <c r="H803" s="1">
        <v>9</v>
      </c>
      <c r="I803" s="1" t="s">
        <v>52</v>
      </c>
      <c r="J803" s="1" t="s">
        <v>49</v>
      </c>
      <c r="K803" s="1">
        <v>17406001</v>
      </c>
      <c r="L803" s="1" t="s">
        <v>50</v>
      </c>
      <c r="M803" s="1" t="s">
        <v>51</v>
      </c>
      <c r="N803" s="1" t="s">
        <v>64</v>
      </c>
      <c r="O803" s="1" t="s">
        <v>65</v>
      </c>
      <c r="P803" s="1" t="s">
        <v>66</v>
      </c>
      <c r="Q803" s="1" t="s">
        <v>67</v>
      </c>
      <c r="R803" s="1" t="s">
        <v>87</v>
      </c>
      <c r="S803" s="1" t="s">
        <v>88</v>
      </c>
      <c r="T803" s="2">
        <v>43333</v>
      </c>
      <c r="U803" s="2">
        <v>43333</v>
      </c>
      <c r="V803" s="1" t="s">
        <v>52</v>
      </c>
      <c r="W803" s="3">
        <v>1</v>
      </c>
      <c r="X803" s="1" t="s">
        <v>53</v>
      </c>
      <c r="Y803" s="4">
        <v>1517250</v>
      </c>
      <c r="Z803" s="4">
        <v>-198765</v>
      </c>
      <c r="AA803" s="4">
        <v>0</v>
      </c>
      <c r="AB803" s="4">
        <v>0</v>
      </c>
      <c r="AC803" s="4">
        <v>0</v>
      </c>
      <c r="AD803" s="4">
        <v>1517250</v>
      </c>
      <c r="AE803" s="5">
        <v>1685</v>
      </c>
      <c r="AF803" s="1" t="s">
        <v>70</v>
      </c>
      <c r="AG803" s="1" t="s">
        <v>71</v>
      </c>
      <c r="AH803" s="1" t="s">
        <v>89</v>
      </c>
      <c r="AI803" s="1" t="s">
        <v>57</v>
      </c>
      <c r="AJ803" s="5">
        <v>10950</v>
      </c>
      <c r="AK803" s="4">
        <v>-15739</v>
      </c>
      <c r="AL803" s="4">
        <v>0</v>
      </c>
      <c r="AM803" s="4">
        <v>0</v>
      </c>
      <c r="AN803" s="4">
        <v>0</v>
      </c>
      <c r="AO803" s="4">
        <v>-214504</v>
      </c>
      <c r="AP803" s="4">
        <v>-214504</v>
      </c>
      <c r="AQ803" s="4">
        <v>0</v>
      </c>
      <c r="AR803" s="4">
        <v>1302746</v>
      </c>
      <c r="AS803" s="1" t="s">
        <v>52</v>
      </c>
      <c r="AT803" s="9">
        <f t="shared" si="358"/>
        <v>43333</v>
      </c>
      <c r="AU803" s="9">
        <f t="shared" si="359"/>
        <v>43313</v>
      </c>
      <c r="AV803" s="9">
        <v>44798</v>
      </c>
      <c r="AW803" s="11">
        <f t="shared" si="360"/>
        <v>4.0136986301369859</v>
      </c>
      <c r="AX803">
        <v>15</v>
      </c>
      <c r="AY803" s="12">
        <v>0.05</v>
      </c>
      <c r="AZ803">
        <f t="shared" si="361"/>
        <v>6.3333333333333325E-2</v>
      </c>
      <c r="BA803" s="13">
        <f t="shared" si="362"/>
        <v>1517250</v>
      </c>
      <c r="BB803" s="17" t="s">
        <v>1941</v>
      </c>
      <c r="BC803">
        <f>MATCH(BB803,MONTHLY_INDEX!$A:$A,0)</f>
        <v>674</v>
      </c>
      <c r="BD803">
        <f>MATCH(AU803,MONTHLY_INDEX!$1:$1,0)</f>
        <v>80</v>
      </c>
      <c r="BE803">
        <f>INDEX(MONTHLY_INDEX!$1:$1048576,Final!BC803,Final!BD803)</f>
        <v>105.1</v>
      </c>
      <c r="BF803">
        <f>MATCH($BF$1,MONTHLY_INDEX!$1:$1,0)</f>
        <v>127</v>
      </c>
      <c r="BG803">
        <f>INDEX(MONTHLY_INDEX!$1:$1048576,Final!BC803,Final!BF803)</f>
        <v>122.8</v>
      </c>
      <c r="BH803" s="23">
        <f t="shared" si="370"/>
        <v>0.16841103710751668</v>
      </c>
      <c r="BI803" s="14">
        <f t="shared" si="371"/>
        <v>1772771.6460513796</v>
      </c>
      <c r="BJ803" s="14">
        <f t="shared" si="372"/>
        <v>450640.17139580037</v>
      </c>
      <c r="BK803" s="15">
        <f t="shared" si="363"/>
        <v>1322131.4746555793</v>
      </c>
      <c r="BL803" s="52">
        <v>0</v>
      </c>
      <c r="BM803" s="15">
        <f t="shared" si="373"/>
        <v>1322131.4746555793</v>
      </c>
    </row>
    <row r="804" spans="1:65">
      <c r="A804" s="8">
        <v>802</v>
      </c>
      <c r="B804" s="1" t="s">
        <v>44</v>
      </c>
      <c r="C804" s="1">
        <v>1500</v>
      </c>
      <c r="D804" s="1" t="s">
        <v>60</v>
      </c>
      <c r="E804" s="1">
        <v>150000036</v>
      </c>
      <c r="F804" s="1" t="s">
        <v>60</v>
      </c>
      <c r="G804" s="1" t="s">
        <v>98</v>
      </c>
      <c r="H804" s="1">
        <v>10</v>
      </c>
      <c r="I804" s="1" t="s">
        <v>52</v>
      </c>
      <c r="J804" s="1" t="s">
        <v>49</v>
      </c>
      <c r="K804" s="1">
        <v>17406001</v>
      </c>
      <c r="L804" s="1" t="s">
        <v>50</v>
      </c>
      <c r="M804" s="1" t="s">
        <v>51</v>
      </c>
      <c r="N804" s="1" t="s">
        <v>64</v>
      </c>
      <c r="O804" s="1" t="s">
        <v>65</v>
      </c>
      <c r="P804" s="1" t="s">
        <v>66</v>
      </c>
      <c r="Q804" s="1" t="s">
        <v>67</v>
      </c>
      <c r="R804" s="1" t="s">
        <v>87</v>
      </c>
      <c r="S804" s="1" t="s">
        <v>88</v>
      </c>
      <c r="T804" s="2">
        <v>43333</v>
      </c>
      <c r="U804" s="2">
        <v>43333</v>
      </c>
      <c r="V804" s="1" t="s">
        <v>52</v>
      </c>
      <c r="W804" s="3">
        <v>1</v>
      </c>
      <c r="X804" s="1" t="s">
        <v>53</v>
      </c>
      <c r="Y804" s="4">
        <v>312900</v>
      </c>
      <c r="Z804" s="4">
        <v>-40991</v>
      </c>
      <c r="AA804" s="4">
        <v>0</v>
      </c>
      <c r="AB804" s="4">
        <v>0</v>
      </c>
      <c r="AC804" s="4">
        <v>0</v>
      </c>
      <c r="AD804" s="4">
        <v>312900</v>
      </c>
      <c r="AE804" s="5">
        <v>1685</v>
      </c>
      <c r="AF804" s="1" t="s">
        <v>70</v>
      </c>
      <c r="AG804" s="1" t="s">
        <v>71</v>
      </c>
      <c r="AH804" s="1" t="s">
        <v>89</v>
      </c>
      <c r="AI804" s="1" t="s">
        <v>57</v>
      </c>
      <c r="AJ804" s="5">
        <v>10950</v>
      </c>
      <c r="AK804" s="4">
        <v>-3246</v>
      </c>
      <c r="AL804" s="4">
        <v>0</v>
      </c>
      <c r="AM804" s="4">
        <v>0</v>
      </c>
      <c r="AN804" s="4">
        <v>0</v>
      </c>
      <c r="AO804" s="4">
        <v>-44237</v>
      </c>
      <c r="AP804" s="4">
        <v>-44237</v>
      </c>
      <c r="AQ804" s="4">
        <v>0</v>
      </c>
      <c r="AR804" s="4">
        <v>268663</v>
      </c>
      <c r="AS804" s="1" t="s">
        <v>52</v>
      </c>
      <c r="AT804" s="9">
        <f t="shared" si="358"/>
        <v>43333</v>
      </c>
      <c r="AU804" s="9">
        <f t="shared" si="359"/>
        <v>43313</v>
      </c>
      <c r="AV804" s="9">
        <v>44798</v>
      </c>
      <c r="AW804" s="11">
        <f t="shared" si="360"/>
        <v>4.0136986301369859</v>
      </c>
      <c r="AX804">
        <v>10</v>
      </c>
      <c r="AY804" s="12">
        <v>0.05</v>
      </c>
      <c r="AZ804">
        <f t="shared" si="361"/>
        <v>9.5000000000000001E-2</v>
      </c>
      <c r="BA804" s="13">
        <f t="shared" si="362"/>
        <v>312900</v>
      </c>
      <c r="BB804" s="17" t="s">
        <v>2189</v>
      </c>
      <c r="BC804">
        <f>MATCH(BB804,MONTHLY_INDEX!$A:$A,0)</f>
        <v>798</v>
      </c>
      <c r="BD804">
        <f>MATCH(AU804,MONTHLY_INDEX!$1:$1,0)</f>
        <v>80</v>
      </c>
      <c r="BE804">
        <f>INDEX(MONTHLY_INDEX!$1:$1048576,Final!BC804,Final!BD804)</f>
        <v>96</v>
      </c>
      <c r="BF804">
        <f>MATCH($BF$1,MONTHLY_INDEX!$1:$1,0)</f>
        <v>127</v>
      </c>
      <c r="BG804">
        <f>INDEX(MONTHLY_INDEX!$1:$1048576,Final!BC804,Final!BF804)</f>
        <v>95.3</v>
      </c>
      <c r="BH804" s="23">
        <f t="shared" si="370"/>
        <v>-7.2916666666666963E-3</v>
      </c>
      <c r="BI804" s="14">
        <f t="shared" si="371"/>
        <v>310618.4375</v>
      </c>
      <c r="BJ804" s="14">
        <f t="shared" si="372"/>
        <v>118439.2357234589</v>
      </c>
      <c r="BK804" s="15">
        <f t="shared" si="363"/>
        <v>192179.2017765411</v>
      </c>
      <c r="BL804" s="52">
        <v>0</v>
      </c>
      <c r="BM804" s="15">
        <f t="shared" si="373"/>
        <v>192179.2017765411</v>
      </c>
    </row>
    <row r="805" spans="1:65">
      <c r="A805" s="8">
        <v>803</v>
      </c>
      <c r="B805" s="1" t="s">
        <v>44</v>
      </c>
      <c r="C805" s="1">
        <v>1500</v>
      </c>
      <c r="D805" s="1" t="s">
        <v>60</v>
      </c>
      <c r="E805" s="1">
        <v>150000036</v>
      </c>
      <c r="F805" s="1" t="s">
        <v>60</v>
      </c>
      <c r="G805" s="1" t="s">
        <v>99</v>
      </c>
      <c r="H805" s="1">
        <v>11</v>
      </c>
      <c r="I805" s="1" t="s">
        <v>52</v>
      </c>
      <c r="J805" s="1" t="s">
        <v>49</v>
      </c>
      <c r="K805" s="1">
        <v>17406001</v>
      </c>
      <c r="L805" s="1" t="s">
        <v>50</v>
      </c>
      <c r="M805" s="1" t="s">
        <v>51</v>
      </c>
      <c r="N805" s="1" t="s">
        <v>64</v>
      </c>
      <c r="O805" s="1" t="s">
        <v>65</v>
      </c>
      <c r="P805" s="1" t="s">
        <v>66</v>
      </c>
      <c r="Q805" s="1" t="s">
        <v>67</v>
      </c>
      <c r="R805" s="1" t="s">
        <v>87</v>
      </c>
      <c r="S805" s="1" t="s">
        <v>88</v>
      </c>
      <c r="T805" s="2">
        <v>43333</v>
      </c>
      <c r="U805" s="2">
        <v>43333</v>
      </c>
      <c r="V805" s="1" t="s">
        <v>52</v>
      </c>
      <c r="W805" s="3">
        <v>1</v>
      </c>
      <c r="X805" s="1" t="s">
        <v>53</v>
      </c>
      <c r="Y805" s="4">
        <v>1174950</v>
      </c>
      <c r="Z805" s="4">
        <v>-153922</v>
      </c>
      <c r="AA805" s="4">
        <v>0</v>
      </c>
      <c r="AB805" s="4">
        <v>0</v>
      </c>
      <c r="AC805" s="4">
        <v>0</v>
      </c>
      <c r="AD805" s="4">
        <v>1174950</v>
      </c>
      <c r="AE805" s="5">
        <v>1685</v>
      </c>
      <c r="AF805" s="1" t="s">
        <v>70</v>
      </c>
      <c r="AG805" s="1" t="s">
        <v>71</v>
      </c>
      <c r="AH805" s="1" t="s">
        <v>89</v>
      </c>
      <c r="AI805" s="1" t="s">
        <v>57</v>
      </c>
      <c r="AJ805" s="5">
        <v>10950</v>
      </c>
      <c r="AK805" s="4">
        <v>-12188</v>
      </c>
      <c r="AL805" s="4">
        <v>0</v>
      </c>
      <c r="AM805" s="4">
        <v>0</v>
      </c>
      <c r="AN805" s="4">
        <v>0</v>
      </c>
      <c r="AO805" s="4">
        <v>-166110</v>
      </c>
      <c r="AP805" s="4">
        <v>-166110</v>
      </c>
      <c r="AQ805" s="4">
        <v>0</v>
      </c>
      <c r="AR805" s="4">
        <v>1008840</v>
      </c>
      <c r="AS805" s="1" t="s">
        <v>52</v>
      </c>
      <c r="AT805" s="9">
        <f t="shared" si="358"/>
        <v>43333</v>
      </c>
      <c r="AU805" s="9">
        <f t="shared" si="359"/>
        <v>43313</v>
      </c>
      <c r="AV805" s="9">
        <v>44798</v>
      </c>
      <c r="AW805" s="11">
        <f t="shared" si="360"/>
        <v>4.0136986301369859</v>
      </c>
      <c r="AX805">
        <v>10</v>
      </c>
      <c r="AY805" s="12">
        <v>0.05</v>
      </c>
      <c r="AZ805">
        <f t="shared" si="361"/>
        <v>9.5000000000000001E-2</v>
      </c>
      <c r="BA805" s="13">
        <f t="shared" si="362"/>
        <v>1174950</v>
      </c>
      <c r="BB805" s="17" t="s">
        <v>2189</v>
      </c>
      <c r="BC805">
        <f>MATCH(BB805,MONTHLY_INDEX!$A:$A,0)</f>
        <v>798</v>
      </c>
      <c r="BD805">
        <f>MATCH(AU805,MONTHLY_INDEX!$1:$1,0)</f>
        <v>80</v>
      </c>
      <c r="BE805">
        <f>INDEX(MONTHLY_INDEX!$1:$1048576,Final!BC805,Final!BD805)</f>
        <v>96</v>
      </c>
      <c r="BF805">
        <f>MATCH($BF$1,MONTHLY_INDEX!$1:$1,0)</f>
        <v>127</v>
      </c>
      <c r="BG805">
        <f>INDEX(MONTHLY_INDEX!$1:$1048576,Final!BC805,Final!BF805)</f>
        <v>95.3</v>
      </c>
      <c r="BH805" s="23">
        <f t="shared" si="370"/>
        <v>-7.2916666666666963E-3</v>
      </c>
      <c r="BI805" s="14">
        <f t="shared" si="371"/>
        <v>1166382.65625</v>
      </c>
      <c r="BJ805" s="14">
        <f t="shared" si="372"/>
        <v>444743.30461258558</v>
      </c>
      <c r="BK805" s="15">
        <f t="shared" si="363"/>
        <v>721639.35163741442</v>
      </c>
      <c r="BL805" s="52">
        <v>0</v>
      </c>
      <c r="BM805" s="15">
        <f t="shared" si="373"/>
        <v>721639.35163741442</v>
      </c>
    </row>
    <row r="806" spans="1:65">
      <c r="A806" s="8">
        <v>804</v>
      </c>
      <c r="B806" s="1" t="s">
        <v>44</v>
      </c>
      <c r="C806" s="1">
        <v>1500</v>
      </c>
      <c r="D806" s="1" t="s">
        <v>60</v>
      </c>
      <c r="E806" s="1">
        <v>150000036</v>
      </c>
      <c r="F806" s="1" t="s">
        <v>60</v>
      </c>
      <c r="G806" s="1" t="s">
        <v>100</v>
      </c>
      <c r="H806" s="1">
        <v>12</v>
      </c>
      <c r="I806" s="1" t="s">
        <v>52</v>
      </c>
      <c r="J806" s="1" t="s">
        <v>49</v>
      </c>
      <c r="K806" s="1">
        <v>17406001</v>
      </c>
      <c r="L806" s="1" t="s">
        <v>50</v>
      </c>
      <c r="M806" s="1" t="s">
        <v>51</v>
      </c>
      <c r="N806" s="1" t="s">
        <v>64</v>
      </c>
      <c r="O806" s="1" t="s">
        <v>65</v>
      </c>
      <c r="P806" s="1" t="s">
        <v>66</v>
      </c>
      <c r="Q806" s="1" t="s">
        <v>67</v>
      </c>
      <c r="R806" s="1" t="s">
        <v>87</v>
      </c>
      <c r="S806" s="1" t="s">
        <v>88</v>
      </c>
      <c r="T806" s="2">
        <v>43333</v>
      </c>
      <c r="U806" s="2">
        <v>43333</v>
      </c>
      <c r="V806" s="1" t="s">
        <v>52</v>
      </c>
      <c r="W806" s="3">
        <v>1</v>
      </c>
      <c r="X806" s="1" t="s">
        <v>53</v>
      </c>
      <c r="Y806" s="4">
        <v>582750</v>
      </c>
      <c r="Z806" s="4">
        <v>-76342</v>
      </c>
      <c r="AA806" s="4">
        <v>0</v>
      </c>
      <c r="AB806" s="4">
        <v>0</v>
      </c>
      <c r="AC806" s="4">
        <v>0</v>
      </c>
      <c r="AD806" s="4">
        <v>582750</v>
      </c>
      <c r="AE806" s="5">
        <v>1685</v>
      </c>
      <c r="AF806" s="1" t="s">
        <v>70</v>
      </c>
      <c r="AG806" s="1" t="s">
        <v>71</v>
      </c>
      <c r="AH806" s="1" t="s">
        <v>89</v>
      </c>
      <c r="AI806" s="1" t="s">
        <v>57</v>
      </c>
      <c r="AJ806" s="5">
        <v>10950</v>
      </c>
      <c r="AK806" s="4">
        <v>-6045</v>
      </c>
      <c r="AL806" s="4">
        <v>0</v>
      </c>
      <c r="AM806" s="4">
        <v>0</v>
      </c>
      <c r="AN806" s="4">
        <v>0</v>
      </c>
      <c r="AO806" s="4">
        <v>-82387</v>
      </c>
      <c r="AP806" s="4">
        <v>-82387</v>
      </c>
      <c r="AQ806" s="4">
        <v>0</v>
      </c>
      <c r="AR806" s="4">
        <v>500363</v>
      </c>
      <c r="AS806" s="1" t="s">
        <v>52</v>
      </c>
      <c r="AT806" s="9">
        <f t="shared" si="358"/>
        <v>43333</v>
      </c>
      <c r="AU806" s="9">
        <f t="shared" si="359"/>
        <v>43313</v>
      </c>
      <c r="AV806" s="9">
        <v>44798</v>
      </c>
      <c r="AW806" s="11">
        <f t="shared" si="360"/>
        <v>4.0136986301369859</v>
      </c>
      <c r="AX806">
        <v>10</v>
      </c>
      <c r="AY806" s="12">
        <v>0.05</v>
      </c>
      <c r="AZ806">
        <f t="shared" si="361"/>
        <v>9.5000000000000001E-2</v>
      </c>
      <c r="BA806" s="13">
        <f t="shared" si="362"/>
        <v>582750</v>
      </c>
      <c r="BB806" s="17" t="s">
        <v>1973</v>
      </c>
      <c r="BC806">
        <f>MATCH(BB806,MONTHLY_INDEX!$A:$A,0)</f>
        <v>690</v>
      </c>
      <c r="BD806">
        <f>MATCH(AU806,MONTHLY_INDEX!$1:$1,0)</f>
        <v>80</v>
      </c>
      <c r="BE806">
        <f>INDEX(MONTHLY_INDEX!$1:$1048576,Final!BC806,Final!BD806)</f>
        <v>110</v>
      </c>
      <c r="BF806">
        <f>MATCH($BF$1,MONTHLY_INDEX!$1:$1,0)</f>
        <v>127</v>
      </c>
      <c r="BG806">
        <f>INDEX(MONTHLY_INDEX!$1:$1048576,Final!BC806,Final!BF806)</f>
        <v>145.69999999999999</v>
      </c>
      <c r="BH806" s="23">
        <f t="shared" si="370"/>
        <v>0.32454545454545441</v>
      </c>
      <c r="BI806" s="14">
        <f t="shared" si="371"/>
        <v>771878.86363636365</v>
      </c>
      <c r="BJ806" s="14">
        <f t="shared" si="372"/>
        <v>294318.46807285177</v>
      </c>
      <c r="BK806" s="15">
        <f t="shared" si="363"/>
        <v>477560.39556351188</v>
      </c>
      <c r="BL806" s="52">
        <v>0</v>
      </c>
      <c r="BM806" s="15">
        <f t="shared" si="373"/>
        <v>477560.39556351188</v>
      </c>
    </row>
    <row r="807" spans="1:65">
      <c r="A807" s="8">
        <v>805</v>
      </c>
      <c r="B807" s="1" t="s">
        <v>44</v>
      </c>
      <c r="C807" s="1">
        <v>1500</v>
      </c>
      <c r="D807" s="1" t="s">
        <v>60</v>
      </c>
      <c r="E807" s="1">
        <v>150000036</v>
      </c>
      <c r="F807" s="1" t="s">
        <v>60</v>
      </c>
      <c r="G807" s="1" t="s">
        <v>101</v>
      </c>
      <c r="H807" s="1">
        <v>13</v>
      </c>
      <c r="I807" s="1" t="s">
        <v>52</v>
      </c>
      <c r="J807" s="1" t="s">
        <v>49</v>
      </c>
      <c r="K807" s="1">
        <v>17406001</v>
      </c>
      <c r="L807" s="1" t="s">
        <v>50</v>
      </c>
      <c r="M807" s="1" t="s">
        <v>51</v>
      </c>
      <c r="N807" s="1" t="s">
        <v>64</v>
      </c>
      <c r="O807" s="1" t="s">
        <v>65</v>
      </c>
      <c r="P807" s="1" t="s">
        <v>66</v>
      </c>
      <c r="Q807" s="1" t="s">
        <v>67</v>
      </c>
      <c r="R807" s="1" t="s">
        <v>87</v>
      </c>
      <c r="S807" s="1" t="s">
        <v>88</v>
      </c>
      <c r="T807" s="2">
        <v>43333</v>
      </c>
      <c r="U807" s="2">
        <v>43333</v>
      </c>
      <c r="V807" s="1" t="s">
        <v>52</v>
      </c>
      <c r="W807" s="3">
        <v>1</v>
      </c>
      <c r="X807" s="1" t="s">
        <v>53</v>
      </c>
      <c r="Y807" s="4">
        <v>9976171</v>
      </c>
      <c r="Z807" s="4">
        <v>-1306915</v>
      </c>
      <c r="AA807" s="4">
        <v>0</v>
      </c>
      <c r="AB807" s="4">
        <v>0</v>
      </c>
      <c r="AC807" s="4">
        <v>0</v>
      </c>
      <c r="AD807" s="4">
        <v>9976171</v>
      </c>
      <c r="AE807" s="5">
        <v>1685</v>
      </c>
      <c r="AF807" s="1" t="s">
        <v>70</v>
      </c>
      <c r="AG807" s="1" t="s">
        <v>71</v>
      </c>
      <c r="AH807" s="1" t="s">
        <v>89</v>
      </c>
      <c r="AI807" s="1" t="s">
        <v>57</v>
      </c>
      <c r="AJ807" s="5">
        <v>10950</v>
      </c>
      <c r="AK807" s="4">
        <v>-103488</v>
      </c>
      <c r="AL807" s="4">
        <v>0</v>
      </c>
      <c r="AM807" s="4">
        <v>0</v>
      </c>
      <c r="AN807" s="4">
        <v>0</v>
      </c>
      <c r="AO807" s="4">
        <v>-1410403</v>
      </c>
      <c r="AP807" s="4">
        <v>-1410403</v>
      </c>
      <c r="AQ807" s="4">
        <v>0</v>
      </c>
      <c r="AR807" s="4">
        <v>8565768</v>
      </c>
      <c r="AS807" s="1" t="s">
        <v>52</v>
      </c>
      <c r="AT807" s="9">
        <f t="shared" si="358"/>
        <v>43333</v>
      </c>
      <c r="AU807" s="9">
        <f t="shared" si="359"/>
        <v>43313</v>
      </c>
      <c r="AV807" s="9">
        <v>44798</v>
      </c>
      <c r="AW807" s="11">
        <f t="shared" si="360"/>
        <v>4.0136986301369859</v>
      </c>
      <c r="AX807">
        <v>25</v>
      </c>
      <c r="AY807" s="12">
        <v>0.05</v>
      </c>
      <c r="AZ807">
        <f t="shared" si="361"/>
        <v>3.7999999999999999E-2</v>
      </c>
      <c r="BA807" s="13">
        <f t="shared" si="362"/>
        <v>9976171</v>
      </c>
      <c r="BB807" s="17" t="s">
        <v>2189</v>
      </c>
      <c r="BC807">
        <f>MATCH(BB807,MONTHLY_INDEX!$A:$A,0)</f>
        <v>798</v>
      </c>
      <c r="BD807">
        <f>MATCH(AU807,MONTHLY_INDEX!$1:$1,0)</f>
        <v>80</v>
      </c>
      <c r="BE807">
        <f>INDEX(MONTHLY_INDEX!$1:$1048576,Final!BC807,Final!BD807)</f>
        <v>96</v>
      </c>
      <c r="BF807">
        <f>MATCH($BF$1,MONTHLY_INDEX!$1:$1,0)</f>
        <v>127</v>
      </c>
      <c r="BG807">
        <f>INDEX(MONTHLY_INDEX!$1:$1048576,Final!BC807,Final!BF807)</f>
        <v>95.3</v>
      </c>
      <c r="BH807" s="23">
        <f t="shared" si="370"/>
        <v>-7.2916666666666963E-3</v>
      </c>
      <c r="BI807" s="14">
        <f t="shared" si="371"/>
        <v>9903428.0864583328</v>
      </c>
      <c r="BJ807" s="14">
        <f t="shared" si="372"/>
        <v>1510476.2782825625</v>
      </c>
      <c r="BK807" s="15">
        <f t="shared" si="363"/>
        <v>8392951.8081757706</v>
      </c>
      <c r="BL807" s="52">
        <v>0</v>
      </c>
      <c r="BM807" s="15">
        <f t="shared" si="373"/>
        <v>8392951.8081757706</v>
      </c>
    </row>
    <row r="808" spans="1:65">
      <c r="A808" s="8">
        <v>806</v>
      </c>
      <c r="B808" s="1" t="s">
        <v>44</v>
      </c>
      <c r="C808" s="1">
        <v>1500</v>
      </c>
      <c r="D808" s="1" t="s">
        <v>60</v>
      </c>
      <c r="E808" s="1">
        <v>150000036</v>
      </c>
      <c r="F808" s="1" t="s">
        <v>60</v>
      </c>
      <c r="G808" s="1" t="s">
        <v>102</v>
      </c>
      <c r="H808" s="1">
        <v>14</v>
      </c>
      <c r="I808" s="1" t="s">
        <v>52</v>
      </c>
      <c r="J808" s="1" t="s">
        <v>49</v>
      </c>
      <c r="K808" s="1">
        <v>17406001</v>
      </c>
      <c r="L808" s="1" t="s">
        <v>50</v>
      </c>
      <c r="M808" s="1" t="s">
        <v>51</v>
      </c>
      <c r="N808" s="1" t="s">
        <v>64</v>
      </c>
      <c r="O808" s="1" t="s">
        <v>65</v>
      </c>
      <c r="P808" s="1" t="s">
        <v>66</v>
      </c>
      <c r="Q808" s="1" t="s">
        <v>67</v>
      </c>
      <c r="R808" s="1" t="s">
        <v>87</v>
      </c>
      <c r="S808" s="1" t="s">
        <v>88</v>
      </c>
      <c r="T808" s="2">
        <v>43333</v>
      </c>
      <c r="U808" s="2">
        <v>43333</v>
      </c>
      <c r="V808" s="1" t="s">
        <v>52</v>
      </c>
      <c r="W808" s="3">
        <v>1</v>
      </c>
      <c r="X808" s="1" t="s">
        <v>53</v>
      </c>
      <c r="Y808" s="4">
        <v>21103901</v>
      </c>
      <c r="Z808" s="4">
        <v>-2764690</v>
      </c>
      <c r="AA808" s="4">
        <v>0</v>
      </c>
      <c r="AB808" s="4">
        <v>0</v>
      </c>
      <c r="AC808" s="4">
        <v>0</v>
      </c>
      <c r="AD808" s="4">
        <v>21103901</v>
      </c>
      <c r="AE808" s="5">
        <v>1685</v>
      </c>
      <c r="AF808" s="1" t="s">
        <v>70</v>
      </c>
      <c r="AG808" s="1" t="s">
        <v>71</v>
      </c>
      <c r="AH808" s="1" t="s">
        <v>89</v>
      </c>
      <c r="AI808" s="1" t="s">
        <v>57</v>
      </c>
      <c r="AJ808" s="5">
        <v>10950</v>
      </c>
      <c r="AK808" s="4">
        <v>-218921</v>
      </c>
      <c r="AL808" s="4">
        <v>0</v>
      </c>
      <c r="AM808" s="4">
        <v>0</v>
      </c>
      <c r="AN808" s="4">
        <v>0</v>
      </c>
      <c r="AO808" s="4">
        <v>-2983611</v>
      </c>
      <c r="AP808" s="4">
        <v>-2983611</v>
      </c>
      <c r="AQ808" s="4">
        <v>0</v>
      </c>
      <c r="AR808" s="4">
        <v>18120290</v>
      </c>
      <c r="AS808" s="1" t="s">
        <v>52</v>
      </c>
      <c r="AT808" s="9">
        <f t="shared" si="358"/>
        <v>43333</v>
      </c>
      <c r="AU808" s="9">
        <f t="shared" si="359"/>
        <v>43313</v>
      </c>
      <c r="AV808" s="9">
        <v>44798</v>
      </c>
      <c r="AW808" s="11">
        <f t="shared" si="360"/>
        <v>4.0136986301369859</v>
      </c>
      <c r="AX808">
        <v>25</v>
      </c>
      <c r="AY808" s="12">
        <v>0.05</v>
      </c>
      <c r="AZ808">
        <f t="shared" si="361"/>
        <v>3.7999999999999999E-2</v>
      </c>
      <c r="BA808" s="13">
        <f t="shared" si="362"/>
        <v>21103901</v>
      </c>
      <c r="BB808" s="17" t="s">
        <v>2189</v>
      </c>
      <c r="BC808">
        <f>MATCH(BB808,MONTHLY_INDEX!$A:$A,0)</f>
        <v>798</v>
      </c>
      <c r="BD808">
        <f>MATCH(AU808,MONTHLY_INDEX!$1:$1,0)</f>
        <v>80</v>
      </c>
      <c r="BE808">
        <f>INDEX(MONTHLY_INDEX!$1:$1048576,Final!BC808,Final!BD808)</f>
        <v>96</v>
      </c>
      <c r="BF808">
        <f>MATCH($BF$1,MONTHLY_INDEX!$1:$1,0)</f>
        <v>127</v>
      </c>
      <c r="BG808">
        <f>INDEX(MONTHLY_INDEX!$1:$1048576,Final!BC808,Final!BF808)</f>
        <v>95.3</v>
      </c>
      <c r="BH808" s="23">
        <f t="shared" si="370"/>
        <v>-7.2916666666666963E-3</v>
      </c>
      <c r="BI808" s="14">
        <f t="shared" si="371"/>
        <v>20950018.388541665</v>
      </c>
      <c r="BJ808" s="14">
        <f t="shared" si="372"/>
        <v>3195308.2840825049</v>
      </c>
      <c r="BK808" s="15">
        <f t="shared" si="363"/>
        <v>17754710.104459159</v>
      </c>
      <c r="BL808" s="52">
        <v>0</v>
      </c>
      <c r="BM808" s="15">
        <f t="shared" si="373"/>
        <v>17754710.104459159</v>
      </c>
    </row>
    <row r="809" spans="1:65">
      <c r="A809" s="8">
        <v>807</v>
      </c>
      <c r="B809" s="1" t="s">
        <v>44</v>
      </c>
      <c r="C809" s="1">
        <v>1500</v>
      </c>
      <c r="D809" s="1" t="s">
        <v>60</v>
      </c>
      <c r="E809" s="1">
        <v>150000036</v>
      </c>
      <c r="F809" s="1" t="s">
        <v>60</v>
      </c>
      <c r="G809" s="1" t="s">
        <v>103</v>
      </c>
      <c r="H809" s="1">
        <v>15</v>
      </c>
      <c r="I809" s="1" t="s">
        <v>52</v>
      </c>
      <c r="J809" s="1" t="s">
        <v>49</v>
      </c>
      <c r="K809" s="1">
        <v>17406001</v>
      </c>
      <c r="L809" s="1" t="s">
        <v>50</v>
      </c>
      <c r="M809" s="1" t="s">
        <v>51</v>
      </c>
      <c r="N809" s="1" t="s">
        <v>64</v>
      </c>
      <c r="O809" s="1" t="s">
        <v>65</v>
      </c>
      <c r="P809" s="1" t="s">
        <v>66</v>
      </c>
      <c r="Q809" s="1" t="s">
        <v>67</v>
      </c>
      <c r="R809" s="1" t="s">
        <v>87</v>
      </c>
      <c r="S809" s="1" t="s">
        <v>88</v>
      </c>
      <c r="T809" s="2">
        <v>43333</v>
      </c>
      <c r="U809" s="2">
        <v>43333</v>
      </c>
      <c r="V809" s="1" t="s">
        <v>52</v>
      </c>
      <c r="W809" s="3">
        <v>1</v>
      </c>
      <c r="X809" s="1" t="s">
        <v>53</v>
      </c>
      <c r="Y809" s="4">
        <v>580650</v>
      </c>
      <c r="Z809" s="4">
        <v>-76066</v>
      </c>
      <c r="AA809" s="4">
        <v>0</v>
      </c>
      <c r="AB809" s="4">
        <v>0</v>
      </c>
      <c r="AC809" s="4">
        <v>0</v>
      </c>
      <c r="AD809" s="4">
        <v>580650</v>
      </c>
      <c r="AE809" s="5">
        <v>1685</v>
      </c>
      <c r="AF809" s="1" t="s">
        <v>70</v>
      </c>
      <c r="AG809" s="1" t="s">
        <v>71</v>
      </c>
      <c r="AH809" s="1" t="s">
        <v>89</v>
      </c>
      <c r="AI809" s="1" t="s">
        <v>57</v>
      </c>
      <c r="AJ809" s="5">
        <v>10950</v>
      </c>
      <c r="AK809" s="4">
        <v>-6023</v>
      </c>
      <c r="AL809" s="4">
        <v>0</v>
      </c>
      <c r="AM809" s="4">
        <v>0</v>
      </c>
      <c r="AN809" s="4">
        <v>0</v>
      </c>
      <c r="AO809" s="4">
        <v>-82089</v>
      </c>
      <c r="AP809" s="4">
        <v>-82089</v>
      </c>
      <c r="AQ809" s="4">
        <v>0</v>
      </c>
      <c r="AR809" s="4">
        <v>498561</v>
      </c>
      <c r="AS809" s="1" t="s">
        <v>52</v>
      </c>
      <c r="AT809" s="9">
        <f t="shared" si="358"/>
        <v>43333</v>
      </c>
      <c r="AU809" s="9">
        <f t="shared" si="359"/>
        <v>43313</v>
      </c>
      <c r="AV809" s="9">
        <v>44798</v>
      </c>
      <c r="AW809" s="11">
        <f t="shared" si="360"/>
        <v>4.0136986301369859</v>
      </c>
      <c r="AX809">
        <v>10</v>
      </c>
      <c r="AY809" s="12">
        <v>0.05</v>
      </c>
      <c r="AZ809">
        <f t="shared" si="361"/>
        <v>9.5000000000000001E-2</v>
      </c>
      <c r="BA809" s="13">
        <f t="shared" si="362"/>
        <v>580650</v>
      </c>
      <c r="BB809" s="17" t="s">
        <v>1941</v>
      </c>
      <c r="BC809">
        <f>MATCH(BB809,MONTHLY_INDEX!$A:$A,0)</f>
        <v>674</v>
      </c>
      <c r="BD809">
        <f>MATCH(AU809,MONTHLY_INDEX!$1:$1,0)</f>
        <v>80</v>
      </c>
      <c r="BE809">
        <f>INDEX(MONTHLY_INDEX!$1:$1048576,Final!BC809,Final!BD809)</f>
        <v>105.1</v>
      </c>
      <c r="BF809">
        <f>MATCH($BF$1,MONTHLY_INDEX!$1:$1,0)</f>
        <v>127</v>
      </c>
      <c r="BG809">
        <f>INDEX(MONTHLY_INDEX!$1:$1048576,Final!BC809,Final!BF809)</f>
        <v>122.8</v>
      </c>
      <c r="BH809" s="23">
        <f t="shared" si="370"/>
        <v>0.16841103710751668</v>
      </c>
      <c r="BI809" s="14">
        <f t="shared" si="371"/>
        <v>678437.86869647959</v>
      </c>
      <c r="BJ809" s="14">
        <f t="shared" si="372"/>
        <v>258689.28870091107</v>
      </c>
      <c r="BK809" s="15">
        <f t="shared" si="363"/>
        <v>419748.57999556849</v>
      </c>
      <c r="BL809" s="52">
        <v>0</v>
      </c>
      <c r="BM809" s="15">
        <f t="shared" si="373"/>
        <v>419748.57999556849</v>
      </c>
    </row>
    <row r="810" spans="1:65">
      <c r="A810" s="8">
        <v>808</v>
      </c>
      <c r="B810" s="1" t="s">
        <v>44</v>
      </c>
      <c r="C810" s="1">
        <v>1500</v>
      </c>
      <c r="D810" s="1" t="s">
        <v>60</v>
      </c>
      <c r="E810" s="1">
        <v>150000036</v>
      </c>
      <c r="F810" s="1" t="s">
        <v>60</v>
      </c>
      <c r="G810" s="1" t="s">
        <v>104</v>
      </c>
      <c r="H810" s="1">
        <v>16</v>
      </c>
      <c r="I810" s="1" t="s">
        <v>52</v>
      </c>
      <c r="J810" s="1" t="s">
        <v>49</v>
      </c>
      <c r="K810" s="1">
        <v>17406001</v>
      </c>
      <c r="L810" s="1" t="s">
        <v>50</v>
      </c>
      <c r="M810" s="1" t="s">
        <v>51</v>
      </c>
      <c r="N810" s="1" t="s">
        <v>64</v>
      </c>
      <c r="O810" s="1" t="s">
        <v>65</v>
      </c>
      <c r="P810" s="1" t="s">
        <v>66</v>
      </c>
      <c r="Q810" s="1" t="s">
        <v>67</v>
      </c>
      <c r="R810" s="1" t="s">
        <v>87</v>
      </c>
      <c r="S810" s="1" t="s">
        <v>88</v>
      </c>
      <c r="T810" s="2">
        <v>43333</v>
      </c>
      <c r="U810" s="2">
        <v>43333</v>
      </c>
      <c r="V810" s="1" t="s">
        <v>52</v>
      </c>
      <c r="W810" s="3">
        <v>1</v>
      </c>
      <c r="X810" s="1" t="s">
        <v>53</v>
      </c>
      <c r="Y810" s="4">
        <v>175035</v>
      </c>
      <c r="Z810" s="4">
        <v>-22929</v>
      </c>
      <c r="AA810" s="4">
        <v>0</v>
      </c>
      <c r="AB810" s="4">
        <v>0</v>
      </c>
      <c r="AC810" s="4">
        <v>0</v>
      </c>
      <c r="AD810" s="4">
        <v>175035</v>
      </c>
      <c r="AE810" s="5">
        <v>1685</v>
      </c>
      <c r="AF810" s="1" t="s">
        <v>70</v>
      </c>
      <c r="AG810" s="1" t="s">
        <v>71</v>
      </c>
      <c r="AH810" s="1" t="s">
        <v>89</v>
      </c>
      <c r="AI810" s="1" t="s">
        <v>57</v>
      </c>
      <c r="AJ810" s="5">
        <v>10950</v>
      </c>
      <c r="AK810" s="4">
        <v>-1816</v>
      </c>
      <c r="AL810" s="4">
        <v>0</v>
      </c>
      <c r="AM810" s="4">
        <v>0</v>
      </c>
      <c r="AN810" s="4">
        <v>0</v>
      </c>
      <c r="AO810" s="4">
        <v>-24745</v>
      </c>
      <c r="AP810" s="4">
        <v>-24745</v>
      </c>
      <c r="AQ810" s="4">
        <v>0</v>
      </c>
      <c r="AR810" s="4">
        <v>150290</v>
      </c>
      <c r="AS810" s="1" t="s">
        <v>52</v>
      </c>
      <c r="AT810" s="9">
        <f t="shared" si="358"/>
        <v>43333</v>
      </c>
      <c r="AU810" s="9">
        <f t="shared" si="359"/>
        <v>43313</v>
      </c>
      <c r="AV810" s="9">
        <v>44798</v>
      </c>
      <c r="AW810" s="11">
        <f t="shared" si="360"/>
        <v>4.0136986301369859</v>
      </c>
      <c r="AX810">
        <v>10</v>
      </c>
      <c r="AY810" s="12">
        <v>0.05</v>
      </c>
      <c r="AZ810">
        <f t="shared" si="361"/>
        <v>9.5000000000000001E-2</v>
      </c>
      <c r="BA810" s="13">
        <f t="shared" si="362"/>
        <v>175035</v>
      </c>
      <c r="BB810" s="17" t="s">
        <v>1877</v>
      </c>
      <c r="BC810">
        <f>MATCH(BB810,MONTHLY_INDEX!$A:$A,0)</f>
        <v>642</v>
      </c>
      <c r="BD810">
        <f>MATCH(AU810,MONTHLY_INDEX!$1:$1,0)</f>
        <v>80</v>
      </c>
      <c r="BE810">
        <f>INDEX(MONTHLY_INDEX!$1:$1048576,Final!BC810,Final!BD810)</f>
        <v>79.099999999999994</v>
      </c>
      <c r="BF810">
        <f>MATCH($BF$1,MONTHLY_INDEX!$1:$1,0)</f>
        <v>127</v>
      </c>
      <c r="BG810">
        <f>INDEX(MONTHLY_INDEX!$1:$1048576,Final!BC810,Final!BF810)</f>
        <v>94</v>
      </c>
      <c r="BH810" s="23">
        <f t="shared" si="370"/>
        <v>0.18836915297092297</v>
      </c>
      <c r="BI810" s="14">
        <f t="shared" si="371"/>
        <v>208006.19469026552</v>
      </c>
      <c r="BJ810" s="14">
        <f t="shared" si="372"/>
        <v>79313.046975390971</v>
      </c>
      <c r="BK810" s="15">
        <f t="shared" si="363"/>
        <v>128693.14771487455</v>
      </c>
      <c r="BL810" s="52">
        <v>0</v>
      </c>
      <c r="BM810" s="15">
        <f t="shared" si="373"/>
        <v>128693.14771487455</v>
      </c>
    </row>
    <row r="811" spans="1:65">
      <c r="A811" s="8">
        <v>809</v>
      </c>
      <c r="B811" s="1" t="s">
        <v>44</v>
      </c>
      <c r="C811" s="1">
        <v>1500</v>
      </c>
      <c r="D811" s="1" t="s">
        <v>60</v>
      </c>
      <c r="E811" s="1">
        <v>150000036</v>
      </c>
      <c r="F811" s="1" t="s">
        <v>60</v>
      </c>
      <c r="G811" s="1" t="s">
        <v>105</v>
      </c>
      <c r="H811" s="1">
        <v>17</v>
      </c>
      <c r="I811" s="1" t="s">
        <v>52</v>
      </c>
      <c r="J811" s="1" t="s">
        <v>49</v>
      </c>
      <c r="K811" s="1">
        <v>17406001</v>
      </c>
      <c r="L811" s="1" t="s">
        <v>50</v>
      </c>
      <c r="M811" s="1" t="s">
        <v>51</v>
      </c>
      <c r="N811" s="1" t="s">
        <v>64</v>
      </c>
      <c r="O811" s="1" t="s">
        <v>65</v>
      </c>
      <c r="P811" s="1" t="s">
        <v>66</v>
      </c>
      <c r="Q811" s="1" t="s">
        <v>67</v>
      </c>
      <c r="R811" s="1" t="s">
        <v>87</v>
      </c>
      <c r="S811" s="1" t="s">
        <v>88</v>
      </c>
      <c r="T811" s="2">
        <v>43333</v>
      </c>
      <c r="U811" s="2">
        <v>43333</v>
      </c>
      <c r="V811" s="1" t="s">
        <v>52</v>
      </c>
      <c r="W811" s="3">
        <v>1</v>
      </c>
      <c r="X811" s="1" t="s">
        <v>53</v>
      </c>
      <c r="Y811" s="4">
        <v>132796</v>
      </c>
      <c r="Z811" s="4">
        <v>-17395</v>
      </c>
      <c r="AA811" s="4">
        <v>0</v>
      </c>
      <c r="AB811" s="4">
        <v>0</v>
      </c>
      <c r="AC811" s="4">
        <v>0</v>
      </c>
      <c r="AD811" s="4">
        <v>132796</v>
      </c>
      <c r="AE811" s="5">
        <v>1685</v>
      </c>
      <c r="AF811" s="1" t="s">
        <v>70</v>
      </c>
      <c r="AG811" s="1" t="s">
        <v>71</v>
      </c>
      <c r="AH811" s="1" t="s">
        <v>89</v>
      </c>
      <c r="AI811" s="1" t="s">
        <v>57</v>
      </c>
      <c r="AJ811" s="5">
        <v>10950</v>
      </c>
      <c r="AK811" s="4">
        <v>-1378</v>
      </c>
      <c r="AL811" s="4">
        <v>0</v>
      </c>
      <c r="AM811" s="4">
        <v>0</v>
      </c>
      <c r="AN811" s="4">
        <v>0</v>
      </c>
      <c r="AO811" s="4">
        <v>-18773</v>
      </c>
      <c r="AP811" s="4">
        <v>-18773</v>
      </c>
      <c r="AQ811" s="4">
        <v>0</v>
      </c>
      <c r="AR811" s="4">
        <v>114023</v>
      </c>
      <c r="AS811" s="1" t="s">
        <v>52</v>
      </c>
      <c r="AT811" s="9">
        <f t="shared" si="358"/>
        <v>43333</v>
      </c>
      <c r="AU811" s="9">
        <f t="shared" si="359"/>
        <v>43313</v>
      </c>
      <c r="AV811" s="9">
        <v>44798</v>
      </c>
      <c r="AW811" s="11">
        <f t="shared" si="360"/>
        <v>4.0136986301369859</v>
      </c>
      <c r="AX811">
        <v>10</v>
      </c>
      <c r="AY811" s="12">
        <v>0.05</v>
      </c>
      <c r="AZ811">
        <f t="shared" si="361"/>
        <v>9.5000000000000001E-2</v>
      </c>
      <c r="BA811" s="13">
        <f t="shared" si="362"/>
        <v>132796</v>
      </c>
      <c r="BB811" s="17" t="s">
        <v>2189</v>
      </c>
      <c r="BC811">
        <f>MATCH(BB811,MONTHLY_INDEX!$A:$A,0)</f>
        <v>798</v>
      </c>
      <c r="BD811">
        <f>MATCH(AU811,MONTHLY_INDEX!$1:$1,0)</f>
        <v>80</v>
      </c>
      <c r="BE811">
        <f>INDEX(MONTHLY_INDEX!$1:$1048576,Final!BC811,Final!BD811)</f>
        <v>96</v>
      </c>
      <c r="BF811">
        <f>MATCH($BF$1,MONTHLY_INDEX!$1:$1,0)</f>
        <v>127</v>
      </c>
      <c r="BG811">
        <f>INDEX(MONTHLY_INDEX!$1:$1048576,Final!BC811,Final!BF811)</f>
        <v>95.3</v>
      </c>
      <c r="BH811" s="23">
        <f t="shared" si="370"/>
        <v>-7.2916666666666963E-3</v>
      </c>
      <c r="BI811" s="14">
        <f t="shared" si="371"/>
        <v>131827.69583333333</v>
      </c>
      <c r="BJ811" s="14">
        <f t="shared" si="372"/>
        <v>50266.0810071347</v>
      </c>
      <c r="BK811" s="15">
        <f t="shared" si="363"/>
        <v>81561.614826198638</v>
      </c>
      <c r="BL811" s="52">
        <v>0</v>
      </c>
      <c r="BM811" s="15">
        <f t="shared" si="373"/>
        <v>81561.614826198638</v>
      </c>
    </row>
    <row r="812" spans="1:65">
      <c r="A812" s="8">
        <v>810</v>
      </c>
      <c r="B812" s="1" t="s">
        <v>44</v>
      </c>
      <c r="C812" s="1">
        <v>1500</v>
      </c>
      <c r="D812" s="1" t="s">
        <v>60</v>
      </c>
      <c r="E812" s="1">
        <v>150000036</v>
      </c>
      <c r="F812" s="1" t="s">
        <v>60</v>
      </c>
      <c r="G812" s="1" t="s">
        <v>106</v>
      </c>
      <c r="H812" s="1">
        <v>18</v>
      </c>
      <c r="I812" s="1" t="s">
        <v>52</v>
      </c>
      <c r="J812" s="1" t="s">
        <v>49</v>
      </c>
      <c r="K812" s="1">
        <v>17406001</v>
      </c>
      <c r="L812" s="1" t="s">
        <v>50</v>
      </c>
      <c r="M812" s="1" t="s">
        <v>51</v>
      </c>
      <c r="N812" s="1" t="s">
        <v>64</v>
      </c>
      <c r="O812" s="1" t="s">
        <v>65</v>
      </c>
      <c r="P812" s="1" t="s">
        <v>66</v>
      </c>
      <c r="Q812" s="1" t="s">
        <v>67</v>
      </c>
      <c r="R812" s="1" t="s">
        <v>87</v>
      </c>
      <c r="S812" s="1" t="s">
        <v>88</v>
      </c>
      <c r="T812" s="2">
        <v>43333</v>
      </c>
      <c r="U812" s="2">
        <v>43333</v>
      </c>
      <c r="V812" s="1" t="s">
        <v>52</v>
      </c>
      <c r="W812" s="3">
        <v>1</v>
      </c>
      <c r="X812" s="1" t="s">
        <v>53</v>
      </c>
      <c r="Y812" s="4">
        <v>469552</v>
      </c>
      <c r="Z812" s="4">
        <v>-61512</v>
      </c>
      <c r="AA812" s="4">
        <v>0</v>
      </c>
      <c r="AB812" s="4">
        <v>0</v>
      </c>
      <c r="AC812" s="4">
        <v>0</v>
      </c>
      <c r="AD812" s="4">
        <v>469552</v>
      </c>
      <c r="AE812" s="5">
        <v>1685</v>
      </c>
      <c r="AF812" s="1" t="s">
        <v>70</v>
      </c>
      <c r="AG812" s="1" t="s">
        <v>71</v>
      </c>
      <c r="AH812" s="1" t="s">
        <v>89</v>
      </c>
      <c r="AI812" s="1" t="s">
        <v>57</v>
      </c>
      <c r="AJ812" s="5">
        <v>10950</v>
      </c>
      <c r="AK812" s="4">
        <v>-4871</v>
      </c>
      <c r="AL812" s="4">
        <v>0</v>
      </c>
      <c r="AM812" s="4">
        <v>0</v>
      </c>
      <c r="AN812" s="4">
        <v>0</v>
      </c>
      <c r="AO812" s="4">
        <v>-66383</v>
      </c>
      <c r="AP812" s="4">
        <v>-66383</v>
      </c>
      <c r="AQ812" s="4">
        <v>0</v>
      </c>
      <c r="AR812" s="4">
        <v>403169</v>
      </c>
      <c r="AS812" s="1" t="s">
        <v>52</v>
      </c>
      <c r="AT812" s="9">
        <f t="shared" si="358"/>
        <v>43333</v>
      </c>
      <c r="AU812" s="9">
        <f t="shared" si="359"/>
        <v>43313</v>
      </c>
      <c r="AV812" s="9">
        <v>44798</v>
      </c>
      <c r="AW812" s="11">
        <f t="shared" si="360"/>
        <v>4.0136986301369859</v>
      </c>
      <c r="AX812">
        <v>10</v>
      </c>
      <c r="AY812" s="12">
        <v>0.05</v>
      </c>
      <c r="AZ812">
        <f t="shared" si="361"/>
        <v>9.5000000000000001E-2</v>
      </c>
      <c r="BA812" s="13">
        <f t="shared" si="362"/>
        <v>469552</v>
      </c>
      <c r="BB812" s="17" t="s">
        <v>1871</v>
      </c>
      <c r="BC812">
        <f>MATCH(BB812,MONTHLY_INDEX!$A:$A,0)</f>
        <v>639</v>
      </c>
      <c r="BD812">
        <f>MATCH(AU812,MONTHLY_INDEX!$1:$1,0)</f>
        <v>80</v>
      </c>
      <c r="BE812">
        <f>INDEX(MONTHLY_INDEX!$1:$1048576,Final!BC812,Final!BD812)</f>
        <v>112.8</v>
      </c>
      <c r="BF812">
        <f>MATCH($BF$1,MONTHLY_INDEX!$1:$1,0)</f>
        <v>127</v>
      </c>
      <c r="BG812">
        <f>INDEX(MONTHLY_INDEX!$1:$1048576,Final!BC812,Final!BF812)</f>
        <v>116.2</v>
      </c>
      <c r="BH812" s="23">
        <f t="shared" si="370"/>
        <v>3.0141843971631256E-2</v>
      </c>
      <c r="BI812" s="14">
        <f t="shared" si="371"/>
        <v>483705.16312056739</v>
      </c>
      <c r="BJ812" s="14">
        <f t="shared" si="372"/>
        <v>184437.44130768481</v>
      </c>
      <c r="BK812" s="15">
        <f t="shared" si="363"/>
        <v>299267.72181288258</v>
      </c>
      <c r="BL812" s="52">
        <v>0</v>
      </c>
      <c r="BM812" s="15">
        <f t="shared" si="373"/>
        <v>299267.72181288258</v>
      </c>
    </row>
    <row r="813" spans="1:65">
      <c r="A813" s="8">
        <v>811</v>
      </c>
      <c r="B813" s="1" t="s">
        <v>44</v>
      </c>
      <c r="C813" s="1">
        <v>1500</v>
      </c>
      <c r="D813" s="1" t="s">
        <v>60</v>
      </c>
      <c r="E813" s="1">
        <v>150000036</v>
      </c>
      <c r="F813" s="1" t="s">
        <v>60</v>
      </c>
      <c r="G813" s="1" t="s">
        <v>107</v>
      </c>
      <c r="H813" s="1">
        <v>19</v>
      </c>
      <c r="I813" s="1" t="s">
        <v>52</v>
      </c>
      <c r="J813" s="1" t="s">
        <v>49</v>
      </c>
      <c r="K813" s="1">
        <v>17406001</v>
      </c>
      <c r="L813" s="1" t="s">
        <v>50</v>
      </c>
      <c r="M813" s="1" t="s">
        <v>51</v>
      </c>
      <c r="N813" s="1" t="s">
        <v>64</v>
      </c>
      <c r="O813" s="1" t="s">
        <v>65</v>
      </c>
      <c r="P813" s="1" t="s">
        <v>66</v>
      </c>
      <c r="Q813" s="1" t="s">
        <v>67</v>
      </c>
      <c r="R813" s="1" t="s">
        <v>87</v>
      </c>
      <c r="S813" s="1" t="s">
        <v>88</v>
      </c>
      <c r="T813" s="2">
        <v>43333</v>
      </c>
      <c r="U813" s="2">
        <v>43333</v>
      </c>
      <c r="V813" s="1" t="s">
        <v>52</v>
      </c>
      <c r="W813" s="3">
        <v>1</v>
      </c>
      <c r="X813" s="1" t="s">
        <v>53</v>
      </c>
      <c r="Y813" s="4">
        <v>6861326</v>
      </c>
      <c r="Z813" s="4">
        <v>-898859</v>
      </c>
      <c r="AA813" s="4">
        <v>0</v>
      </c>
      <c r="AB813" s="4">
        <v>0</v>
      </c>
      <c r="AC813" s="4">
        <v>0</v>
      </c>
      <c r="AD813" s="4">
        <v>6861326</v>
      </c>
      <c r="AE813" s="5">
        <v>1685</v>
      </c>
      <c r="AF813" s="1" t="s">
        <v>70</v>
      </c>
      <c r="AG813" s="1" t="s">
        <v>71</v>
      </c>
      <c r="AH813" s="1" t="s">
        <v>89</v>
      </c>
      <c r="AI813" s="1" t="s">
        <v>57</v>
      </c>
      <c r="AJ813" s="5">
        <v>10950</v>
      </c>
      <c r="AK813" s="4">
        <v>-71176</v>
      </c>
      <c r="AL813" s="4">
        <v>0</v>
      </c>
      <c r="AM813" s="4">
        <v>0</v>
      </c>
      <c r="AN813" s="4">
        <v>0</v>
      </c>
      <c r="AO813" s="4">
        <v>-970035</v>
      </c>
      <c r="AP813" s="4">
        <v>-970035</v>
      </c>
      <c r="AQ813" s="4">
        <v>0</v>
      </c>
      <c r="AR813" s="4">
        <v>5891291</v>
      </c>
      <c r="AS813" s="1" t="s">
        <v>52</v>
      </c>
      <c r="AT813" s="9">
        <f t="shared" si="358"/>
        <v>43333</v>
      </c>
      <c r="AU813" s="9">
        <f t="shared" si="359"/>
        <v>43313</v>
      </c>
      <c r="AV813" s="9">
        <v>44798</v>
      </c>
      <c r="AW813" s="11">
        <f t="shared" si="360"/>
        <v>4.0136986301369859</v>
      </c>
      <c r="AX813">
        <v>10</v>
      </c>
      <c r="AY813" s="12">
        <v>0.05</v>
      </c>
      <c r="AZ813">
        <f t="shared" si="361"/>
        <v>9.5000000000000001E-2</v>
      </c>
      <c r="BA813" s="13">
        <f t="shared" si="362"/>
        <v>6861326</v>
      </c>
      <c r="BI813" s="14">
        <f t="shared" ref="BI813:BI815" si="374">AR813</f>
        <v>5891291</v>
      </c>
      <c r="BJ813" s="14">
        <v>0</v>
      </c>
      <c r="BK813" s="14">
        <f t="shared" ref="BK813:BK815" si="375">AR813</f>
        <v>5891291</v>
      </c>
      <c r="BL813" s="52">
        <v>0</v>
      </c>
      <c r="BM813" s="15">
        <f t="shared" ref="BM813:BM815" si="376">AR813</f>
        <v>5891291</v>
      </c>
    </row>
    <row r="814" spans="1:65">
      <c r="A814" s="8">
        <v>812</v>
      </c>
      <c r="B814" s="1" t="s">
        <v>44</v>
      </c>
      <c r="C814" s="1">
        <v>1500</v>
      </c>
      <c r="D814" s="1" t="s">
        <v>60</v>
      </c>
      <c r="E814" s="1">
        <v>150000036</v>
      </c>
      <c r="F814" s="1" t="s">
        <v>60</v>
      </c>
      <c r="G814" s="1" t="s">
        <v>108</v>
      </c>
      <c r="H814" s="1">
        <v>20</v>
      </c>
      <c r="I814" s="1" t="s">
        <v>52</v>
      </c>
      <c r="J814" s="1" t="s">
        <v>49</v>
      </c>
      <c r="K814" s="1">
        <v>17406001</v>
      </c>
      <c r="L814" s="1" t="s">
        <v>50</v>
      </c>
      <c r="M814" s="1" t="s">
        <v>51</v>
      </c>
      <c r="N814" s="1" t="s">
        <v>64</v>
      </c>
      <c r="O814" s="1" t="s">
        <v>65</v>
      </c>
      <c r="P814" s="1" t="s">
        <v>66</v>
      </c>
      <c r="Q814" s="1" t="s">
        <v>67</v>
      </c>
      <c r="R814" s="1" t="s">
        <v>87</v>
      </c>
      <c r="S814" s="1" t="s">
        <v>88</v>
      </c>
      <c r="T814" s="2">
        <v>43333</v>
      </c>
      <c r="U814" s="2">
        <v>43333</v>
      </c>
      <c r="V814" s="1" t="s">
        <v>52</v>
      </c>
      <c r="W814" s="3">
        <v>1</v>
      </c>
      <c r="X814" s="1" t="s">
        <v>53</v>
      </c>
      <c r="Y814" s="4">
        <v>5552065</v>
      </c>
      <c r="Z814" s="4">
        <v>-727341</v>
      </c>
      <c r="AA814" s="4">
        <v>0</v>
      </c>
      <c r="AB814" s="4">
        <v>0</v>
      </c>
      <c r="AC814" s="4">
        <v>0</v>
      </c>
      <c r="AD814" s="4">
        <v>5552065</v>
      </c>
      <c r="AE814" s="5">
        <v>1685</v>
      </c>
      <c r="AF814" s="1" t="s">
        <v>70</v>
      </c>
      <c r="AG814" s="1" t="s">
        <v>71</v>
      </c>
      <c r="AH814" s="1" t="s">
        <v>89</v>
      </c>
      <c r="AI814" s="1" t="s">
        <v>57</v>
      </c>
      <c r="AJ814" s="5">
        <v>10950</v>
      </c>
      <c r="AK814" s="4">
        <v>-57594</v>
      </c>
      <c r="AL814" s="4">
        <v>0</v>
      </c>
      <c r="AM814" s="4">
        <v>0</v>
      </c>
      <c r="AN814" s="4">
        <v>0</v>
      </c>
      <c r="AO814" s="4">
        <v>-784935</v>
      </c>
      <c r="AP814" s="4">
        <v>-784935</v>
      </c>
      <c r="AQ814" s="4">
        <v>0</v>
      </c>
      <c r="AR814" s="4">
        <v>4767130</v>
      </c>
      <c r="AS814" s="1" t="s">
        <v>52</v>
      </c>
      <c r="AT814" s="9">
        <f t="shared" si="358"/>
        <v>43333</v>
      </c>
      <c r="AU814" s="9">
        <f t="shared" si="359"/>
        <v>43313</v>
      </c>
      <c r="AV814" s="9">
        <v>44798</v>
      </c>
      <c r="AW814" s="11">
        <f t="shared" si="360"/>
        <v>4.0136986301369859</v>
      </c>
      <c r="AX814">
        <v>10</v>
      </c>
      <c r="AY814" s="12">
        <v>0.05</v>
      </c>
      <c r="AZ814">
        <f t="shared" si="361"/>
        <v>9.5000000000000001E-2</v>
      </c>
      <c r="BA814" s="13">
        <f t="shared" si="362"/>
        <v>5552065</v>
      </c>
      <c r="BI814" s="14">
        <f t="shared" si="374"/>
        <v>4767130</v>
      </c>
      <c r="BJ814" s="14">
        <v>0</v>
      </c>
      <c r="BK814" s="14">
        <f t="shared" si="375"/>
        <v>4767130</v>
      </c>
      <c r="BL814" s="52">
        <v>0</v>
      </c>
      <c r="BM814" s="15">
        <f t="shared" si="376"/>
        <v>4767130</v>
      </c>
    </row>
    <row r="815" spans="1:65">
      <c r="A815" s="8">
        <v>813</v>
      </c>
      <c r="B815" s="1" t="s">
        <v>44</v>
      </c>
      <c r="C815" s="1">
        <v>1500</v>
      </c>
      <c r="D815" s="1" t="s">
        <v>60</v>
      </c>
      <c r="E815" s="1">
        <v>150000036</v>
      </c>
      <c r="F815" s="1" t="s">
        <v>60</v>
      </c>
      <c r="G815" s="1" t="s">
        <v>109</v>
      </c>
      <c r="H815" s="1">
        <v>21</v>
      </c>
      <c r="I815" s="1" t="s">
        <v>52</v>
      </c>
      <c r="J815" s="1" t="s">
        <v>49</v>
      </c>
      <c r="K815" s="1">
        <v>17406001</v>
      </c>
      <c r="L815" s="1" t="s">
        <v>50</v>
      </c>
      <c r="M815" s="1" t="s">
        <v>51</v>
      </c>
      <c r="N815" s="1" t="s">
        <v>64</v>
      </c>
      <c r="O815" s="1" t="s">
        <v>65</v>
      </c>
      <c r="P815" s="1" t="s">
        <v>66</v>
      </c>
      <c r="Q815" s="1" t="s">
        <v>67</v>
      </c>
      <c r="R815" s="1" t="s">
        <v>87</v>
      </c>
      <c r="S815" s="1" t="s">
        <v>88</v>
      </c>
      <c r="T815" s="2">
        <v>43333</v>
      </c>
      <c r="U815" s="2">
        <v>43333</v>
      </c>
      <c r="V815" s="1" t="s">
        <v>52</v>
      </c>
      <c r="W815" s="3">
        <v>1</v>
      </c>
      <c r="X815" s="1" t="s">
        <v>53</v>
      </c>
      <c r="Y815" s="4">
        <v>1950695</v>
      </c>
      <c r="Z815" s="4">
        <v>-256470</v>
      </c>
      <c r="AA815" s="4">
        <v>0</v>
      </c>
      <c r="AB815" s="4">
        <v>0</v>
      </c>
      <c r="AC815" s="4">
        <v>0</v>
      </c>
      <c r="AD815" s="4">
        <v>1950695</v>
      </c>
      <c r="AE815" s="5">
        <v>1685</v>
      </c>
      <c r="AF815" s="1" t="s">
        <v>70</v>
      </c>
      <c r="AG815" s="1" t="s">
        <v>71</v>
      </c>
      <c r="AH815" s="1" t="s">
        <v>89</v>
      </c>
      <c r="AI815" s="1" t="s">
        <v>57</v>
      </c>
      <c r="AJ815" s="5">
        <v>10950</v>
      </c>
      <c r="AK815" s="4">
        <v>-20224</v>
      </c>
      <c r="AL815" s="4">
        <v>0</v>
      </c>
      <c r="AM815" s="4">
        <v>0</v>
      </c>
      <c r="AN815" s="4">
        <v>0</v>
      </c>
      <c r="AO815" s="4">
        <v>-276694</v>
      </c>
      <c r="AP815" s="4">
        <v>-276694</v>
      </c>
      <c r="AQ815" s="4">
        <v>0</v>
      </c>
      <c r="AR815" s="4">
        <v>1674001</v>
      </c>
      <c r="AS815" s="1" t="s">
        <v>52</v>
      </c>
      <c r="AT815" s="9">
        <f t="shared" si="358"/>
        <v>43333</v>
      </c>
      <c r="AU815" s="9">
        <f t="shared" si="359"/>
        <v>43313</v>
      </c>
      <c r="AV815" s="9">
        <v>44798</v>
      </c>
      <c r="AW815" s="11">
        <f t="shared" si="360"/>
        <v>4.0136986301369859</v>
      </c>
      <c r="AX815">
        <v>10</v>
      </c>
      <c r="AY815" s="12">
        <v>0.05</v>
      </c>
      <c r="AZ815">
        <f t="shared" si="361"/>
        <v>9.5000000000000001E-2</v>
      </c>
      <c r="BA815" s="13">
        <f t="shared" si="362"/>
        <v>1950695</v>
      </c>
      <c r="BI815" s="14">
        <f t="shared" si="374"/>
        <v>1674001</v>
      </c>
      <c r="BJ815" s="14">
        <v>0</v>
      </c>
      <c r="BK815" s="14">
        <f t="shared" si="375"/>
        <v>1674001</v>
      </c>
      <c r="BL815" s="52">
        <v>0</v>
      </c>
      <c r="BM815" s="15">
        <f t="shared" si="376"/>
        <v>1674001</v>
      </c>
    </row>
    <row r="816" spans="1:65">
      <c r="A816" s="8">
        <v>814</v>
      </c>
      <c r="B816" s="1" t="s">
        <v>44</v>
      </c>
      <c r="C816" s="1">
        <v>1500</v>
      </c>
      <c r="D816" s="1" t="s">
        <v>60</v>
      </c>
      <c r="E816" s="1">
        <v>150000036</v>
      </c>
      <c r="F816" s="1" t="s">
        <v>60</v>
      </c>
      <c r="G816" s="1" t="s">
        <v>110</v>
      </c>
      <c r="H816" s="1">
        <v>22</v>
      </c>
      <c r="I816" s="1" t="s">
        <v>52</v>
      </c>
      <c r="J816" s="1" t="s">
        <v>49</v>
      </c>
      <c r="K816" s="1">
        <v>17406001</v>
      </c>
      <c r="L816" s="1" t="s">
        <v>50</v>
      </c>
      <c r="M816" s="1" t="s">
        <v>51</v>
      </c>
      <c r="N816" s="1" t="s">
        <v>64</v>
      </c>
      <c r="O816" s="1" t="s">
        <v>65</v>
      </c>
      <c r="P816" s="1" t="s">
        <v>66</v>
      </c>
      <c r="Q816" s="1" t="s">
        <v>67</v>
      </c>
      <c r="R816" s="1" t="s">
        <v>87</v>
      </c>
      <c r="S816" s="1" t="s">
        <v>88</v>
      </c>
      <c r="T816" s="2">
        <v>43333</v>
      </c>
      <c r="U816" s="2">
        <v>43333</v>
      </c>
      <c r="V816" s="1" t="s">
        <v>52</v>
      </c>
      <c r="W816" s="3">
        <v>1</v>
      </c>
      <c r="X816" s="1" t="s">
        <v>53</v>
      </c>
      <c r="Y816" s="4">
        <v>16789210</v>
      </c>
      <c r="Z816" s="4">
        <v>-2199450</v>
      </c>
      <c r="AA816" s="4">
        <v>0</v>
      </c>
      <c r="AB816" s="4">
        <v>0</v>
      </c>
      <c r="AC816" s="4">
        <v>0</v>
      </c>
      <c r="AD816" s="4">
        <v>16789210</v>
      </c>
      <c r="AE816" s="5">
        <v>1685</v>
      </c>
      <c r="AF816" s="1" t="s">
        <v>70</v>
      </c>
      <c r="AG816" s="1" t="s">
        <v>71</v>
      </c>
      <c r="AH816" s="1" t="s">
        <v>89</v>
      </c>
      <c r="AI816" s="1" t="s">
        <v>57</v>
      </c>
      <c r="AJ816" s="5">
        <v>10950</v>
      </c>
      <c r="AK816" s="4">
        <v>-174163</v>
      </c>
      <c r="AL816" s="4">
        <v>0</v>
      </c>
      <c r="AM816" s="4">
        <v>0</v>
      </c>
      <c r="AN816" s="4">
        <v>0</v>
      </c>
      <c r="AO816" s="4">
        <v>-2373613</v>
      </c>
      <c r="AP816" s="4">
        <v>-2373613</v>
      </c>
      <c r="AQ816" s="4">
        <v>0</v>
      </c>
      <c r="AR816" s="4">
        <v>14415597</v>
      </c>
      <c r="AS816" s="1" t="s">
        <v>52</v>
      </c>
      <c r="AT816" s="9">
        <f t="shared" si="358"/>
        <v>43333</v>
      </c>
      <c r="AU816" s="9">
        <f t="shared" si="359"/>
        <v>43313</v>
      </c>
      <c r="AV816" s="9">
        <v>44798</v>
      </c>
      <c r="AW816" s="11">
        <f t="shared" si="360"/>
        <v>4.0136986301369859</v>
      </c>
      <c r="AX816">
        <v>25</v>
      </c>
      <c r="AY816" s="12">
        <v>0.05</v>
      </c>
      <c r="AZ816">
        <f t="shared" si="361"/>
        <v>3.7999999999999999E-2</v>
      </c>
      <c r="BA816" s="13">
        <f t="shared" si="362"/>
        <v>16789210</v>
      </c>
      <c r="BB816" s="17" t="s">
        <v>2189</v>
      </c>
      <c r="BC816">
        <f>MATCH(BB816,MONTHLY_INDEX!$A:$A,0)</f>
        <v>798</v>
      </c>
      <c r="BD816">
        <f>MATCH(AU816,MONTHLY_INDEX!$1:$1,0)</f>
        <v>80</v>
      </c>
      <c r="BE816">
        <f>INDEX(MONTHLY_INDEX!$1:$1048576,Final!BC816,Final!BD816)</f>
        <v>96</v>
      </c>
      <c r="BF816">
        <f>MATCH($BF$1,MONTHLY_INDEX!$1:$1,0)</f>
        <v>127</v>
      </c>
      <c r="BG816">
        <f>INDEX(MONTHLY_INDEX!$1:$1048576,Final!BC816,Final!BF816)</f>
        <v>95.3</v>
      </c>
      <c r="BH816" s="23">
        <f>(BG816-BE816)/BE816</f>
        <v>-7.2916666666666963E-3</v>
      </c>
      <c r="BI816" s="14">
        <f>(1+BH816)*BA816</f>
        <v>16666788.677083332</v>
      </c>
      <c r="BJ816" s="14">
        <f>BI816*AZ816*AW816</f>
        <v>2542027.7415156956</v>
      </c>
      <c r="BK816" s="15">
        <f t="shared" si="363"/>
        <v>14124760.935567636</v>
      </c>
      <c r="BL816" s="52">
        <v>0</v>
      </c>
      <c r="BM816" s="15">
        <f>MAX((1-BL816)*BK816,BI816*AY816)</f>
        <v>14124760.935567636</v>
      </c>
    </row>
    <row r="817" spans="1:65">
      <c r="A817" s="8">
        <v>815</v>
      </c>
      <c r="B817" s="1" t="s">
        <v>44</v>
      </c>
      <c r="C817" s="1">
        <v>1500</v>
      </c>
      <c r="D817" s="1" t="s">
        <v>60</v>
      </c>
      <c r="E817" s="1">
        <v>150000036</v>
      </c>
      <c r="F817" s="1" t="s">
        <v>60</v>
      </c>
      <c r="G817" s="1" t="s">
        <v>111</v>
      </c>
      <c r="H817" s="1">
        <v>23</v>
      </c>
      <c r="I817" s="1" t="s">
        <v>52</v>
      </c>
      <c r="J817" s="1" t="s">
        <v>49</v>
      </c>
      <c r="K817" s="1">
        <v>17406001</v>
      </c>
      <c r="L817" s="1" t="s">
        <v>50</v>
      </c>
      <c r="M817" s="1" t="s">
        <v>51</v>
      </c>
      <c r="N817" s="1" t="s">
        <v>64</v>
      </c>
      <c r="O817" s="1" t="s">
        <v>65</v>
      </c>
      <c r="P817" s="1" t="s">
        <v>66</v>
      </c>
      <c r="Q817" s="1" t="s">
        <v>67</v>
      </c>
      <c r="R817" s="1" t="s">
        <v>87</v>
      </c>
      <c r="S817" s="1" t="s">
        <v>88</v>
      </c>
      <c r="T817" s="2">
        <v>43333</v>
      </c>
      <c r="U817" s="2">
        <v>43333</v>
      </c>
      <c r="V817" s="1" t="s">
        <v>52</v>
      </c>
      <c r="W817" s="3">
        <v>1</v>
      </c>
      <c r="X817" s="1" t="s">
        <v>53</v>
      </c>
      <c r="Y817" s="4">
        <v>32425</v>
      </c>
      <c r="Z817" s="4">
        <v>-4246</v>
      </c>
      <c r="AA817" s="4">
        <v>0</v>
      </c>
      <c r="AB817" s="4">
        <v>0</v>
      </c>
      <c r="AC817" s="4">
        <v>0</v>
      </c>
      <c r="AD817" s="4">
        <v>32425</v>
      </c>
      <c r="AE817" s="5">
        <v>1685</v>
      </c>
      <c r="AF817" s="1" t="s">
        <v>70</v>
      </c>
      <c r="AG817" s="1" t="s">
        <v>71</v>
      </c>
      <c r="AH817" s="1" t="s">
        <v>89</v>
      </c>
      <c r="AI817" s="1" t="s">
        <v>57</v>
      </c>
      <c r="AJ817" s="5">
        <v>10950</v>
      </c>
      <c r="AK817" s="4">
        <v>-336</v>
      </c>
      <c r="AL817" s="4">
        <v>0</v>
      </c>
      <c r="AM817" s="4">
        <v>0</v>
      </c>
      <c r="AN817" s="4">
        <v>0</v>
      </c>
      <c r="AO817" s="4">
        <v>-4582</v>
      </c>
      <c r="AP817" s="4">
        <v>-4582</v>
      </c>
      <c r="AQ817" s="4">
        <v>0</v>
      </c>
      <c r="AR817" s="4">
        <v>27843</v>
      </c>
      <c r="AS817" s="1" t="s">
        <v>52</v>
      </c>
      <c r="AT817" s="9">
        <f t="shared" si="358"/>
        <v>43333</v>
      </c>
      <c r="AU817" s="9">
        <f t="shared" si="359"/>
        <v>43313</v>
      </c>
      <c r="AV817" s="9">
        <v>44798</v>
      </c>
      <c r="AW817" s="11">
        <f t="shared" si="360"/>
        <v>4.0136986301369859</v>
      </c>
      <c r="AX817">
        <v>10</v>
      </c>
      <c r="AY817" s="12">
        <v>0.05</v>
      </c>
      <c r="AZ817">
        <f t="shared" si="361"/>
        <v>9.5000000000000001E-2</v>
      </c>
      <c r="BA817" s="13">
        <f t="shared" si="362"/>
        <v>32425</v>
      </c>
      <c r="BI817" s="14">
        <f t="shared" ref="BI817:BI821" si="377">AR817</f>
        <v>27843</v>
      </c>
      <c r="BJ817" s="14">
        <v>0</v>
      </c>
      <c r="BK817" s="14">
        <f t="shared" ref="BK817:BK821" si="378">AR817</f>
        <v>27843</v>
      </c>
      <c r="BL817" s="52">
        <v>0</v>
      </c>
      <c r="BM817" s="15">
        <f t="shared" ref="BM817:BM821" si="379">AR817</f>
        <v>27843</v>
      </c>
    </row>
    <row r="818" spans="1:65">
      <c r="A818" s="8">
        <v>816</v>
      </c>
      <c r="B818" s="1" t="s">
        <v>44</v>
      </c>
      <c r="C818" s="1">
        <v>1500</v>
      </c>
      <c r="D818" s="1" t="s">
        <v>60</v>
      </c>
      <c r="E818" s="1">
        <v>150000036</v>
      </c>
      <c r="F818" s="1" t="s">
        <v>112</v>
      </c>
      <c r="G818" s="1" t="s">
        <v>113</v>
      </c>
      <c r="H818" s="1">
        <v>24</v>
      </c>
      <c r="I818" s="1" t="s">
        <v>52</v>
      </c>
      <c r="J818" s="1" t="s">
        <v>49</v>
      </c>
      <c r="K818" s="1">
        <v>17406001</v>
      </c>
      <c r="L818" s="1" t="s">
        <v>50</v>
      </c>
      <c r="M818" s="1" t="s">
        <v>51</v>
      </c>
      <c r="N818" s="1" t="s">
        <v>64</v>
      </c>
      <c r="O818" s="1" t="s">
        <v>65</v>
      </c>
      <c r="P818" s="1" t="s">
        <v>66</v>
      </c>
      <c r="Q818" s="1" t="s">
        <v>67</v>
      </c>
      <c r="R818" s="1" t="s">
        <v>87</v>
      </c>
      <c r="S818" s="1" t="s">
        <v>88</v>
      </c>
      <c r="T818" s="2">
        <v>43333</v>
      </c>
      <c r="U818" s="2">
        <v>43333</v>
      </c>
      <c r="V818" s="1" t="s">
        <v>52</v>
      </c>
      <c r="W818" s="3">
        <v>1</v>
      </c>
      <c r="X818" s="1" t="s">
        <v>53</v>
      </c>
      <c r="Y818" s="4">
        <v>970825</v>
      </c>
      <c r="Z818" s="4">
        <v>-127181.51</v>
      </c>
      <c r="AA818" s="4">
        <v>0</v>
      </c>
      <c r="AB818" s="4">
        <v>0</v>
      </c>
      <c r="AC818" s="4">
        <v>0</v>
      </c>
      <c r="AD818" s="4">
        <v>970825</v>
      </c>
      <c r="AE818" s="5">
        <v>1685</v>
      </c>
      <c r="AF818" s="1" t="s">
        <v>70</v>
      </c>
      <c r="AG818" s="1" t="s">
        <v>71</v>
      </c>
      <c r="AH818" s="1" t="s">
        <v>89</v>
      </c>
      <c r="AI818" s="1" t="s">
        <v>57</v>
      </c>
      <c r="AJ818" s="5">
        <v>10950</v>
      </c>
      <c r="AK818" s="4">
        <v>-10071</v>
      </c>
      <c r="AL818" s="4">
        <v>0</v>
      </c>
      <c r="AM818" s="4">
        <v>0</v>
      </c>
      <c r="AN818" s="4">
        <v>0</v>
      </c>
      <c r="AO818" s="4">
        <v>-137252.51</v>
      </c>
      <c r="AP818" s="4">
        <v>-137252.51</v>
      </c>
      <c r="AQ818" s="4">
        <v>0</v>
      </c>
      <c r="AR818" s="4">
        <v>833572.49</v>
      </c>
      <c r="AS818" s="1" t="s">
        <v>52</v>
      </c>
      <c r="AT818" s="9">
        <f t="shared" si="358"/>
        <v>43333</v>
      </c>
      <c r="AU818" s="9">
        <f t="shared" si="359"/>
        <v>43313</v>
      </c>
      <c r="AV818" s="9">
        <v>44798</v>
      </c>
      <c r="AW818" s="11">
        <f t="shared" si="360"/>
        <v>4.0136986301369859</v>
      </c>
      <c r="AX818">
        <v>10</v>
      </c>
      <c r="AY818" s="12">
        <v>0.05</v>
      </c>
      <c r="AZ818">
        <f t="shared" si="361"/>
        <v>9.5000000000000001E-2</v>
      </c>
      <c r="BA818" s="13">
        <f t="shared" si="362"/>
        <v>970825</v>
      </c>
      <c r="BB818" s="16" t="s">
        <v>593</v>
      </c>
      <c r="BC818" s="16" t="s">
        <v>593</v>
      </c>
      <c r="BD818" s="16" t="s">
        <v>593</v>
      </c>
      <c r="BE818" s="16" t="s">
        <v>593</v>
      </c>
      <c r="BF818" s="16" t="s">
        <v>593</v>
      </c>
      <c r="BG818" s="16" t="s">
        <v>593</v>
      </c>
      <c r="BH818" s="16" t="s">
        <v>593</v>
      </c>
      <c r="BI818" s="14">
        <f t="shared" si="377"/>
        <v>833572.49</v>
      </c>
      <c r="BJ818" s="14">
        <v>0</v>
      </c>
      <c r="BK818" s="14">
        <f t="shared" si="378"/>
        <v>833572.49</v>
      </c>
      <c r="BL818" s="52">
        <v>0</v>
      </c>
      <c r="BM818" s="15">
        <f t="shared" si="379"/>
        <v>833572.49</v>
      </c>
    </row>
    <row r="819" spans="1:65">
      <c r="A819" s="8">
        <v>817</v>
      </c>
      <c r="B819" s="1" t="s">
        <v>44</v>
      </c>
      <c r="C819" s="1">
        <v>1500</v>
      </c>
      <c r="D819" s="1" t="s">
        <v>60</v>
      </c>
      <c r="E819" s="1">
        <v>150000036</v>
      </c>
      <c r="F819" s="1" t="s">
        <v>112</v>
      </c>
      <c r="G819" s="1" t="s">
        <v>114</v>
      </c>
      <c r="H819" s="1">
        <v>25</v>
      </c>
      <c r="I819" s="1" t="s">
        <v>52</v>
      </c>
      <c r="J819" s="1" t="s">
        <v>49</v>
      </c>
      <c r="K819" s="1">
        <v>17406001</v>
      </c>
      <c r="L819" s="1" t="s">
        <v>50</v>
      </c>
      <c r="M819" s="1" t="s">
        <v>51</v>
      </c>
      <c r="N819" s="1" t="s">
        <v>64</v>
      </c>
      <c r="O819" s="1" t="s">
        <v>65</v>
      </c>
      <c r="P819" s="1" t="s">
        <v>66</v>
      </c>
      <c r="Q819" s="1" t="s">
        <v>67</v>
      </c>
      <c r="R819" s="1" t="s">
        <v>87</v>
      </c>
      <c r="S819" s="1" t="s">
        <v>88</v>
      </c>
      <c r="T819" s="2">
        <v>43333</v>
      </c>
      <c r="U819" s="2">
        <v>43333</v>
      </c>
      <c r="V819" s="1" t="s">
        <v>52</v>
      </c>
      <c r="W819" s="3">
        <v>1</v>
      </c>
      <c r="X819" s="1" t="s">
        <v>53</v>
      </c>
      <c r="Y819" s="4">
        <v>2008211</v>
      </c>
      <c r="Z819" s="4">
        <v>-263082.87</v>
      </c>
      <c r="AA819" s="4">
        <v>0</v>
      </c>
      <c r="AB819" s="4">
        <v>0</v>
      </c>
      <c r="AC819" s="4">
        <v>0</v>
      </c>
      <c r="AD819" s="4">
        <v>2008211</v>
      </c>
      <c r="AE819" s="5">
        <v>1685</v>
      </c>
      <c r="AF819" s="1" t="s">
        <v>70</v>
      </c>
      <c r="AG819" s="1" t="s">
        <v>71</v>
      </c>
      <c r="AH819" s="1" t="s">
        <v>89</v>
      </c>
      <c r="AI819" s="1" t="s">
        <v>57</v>
      </c>
      <c r="AJ819" s="5">
        <v>10950</v>
      </c>
      <c r="AK819" s="4">
        <v>-20832</v>
      </c>
      <c r="AL819" s="4">
        <v>0</v>
      </c>
      <c r="AM819" s="4">
        <v>0</v>
      </c>
      <c r="AN819" s="4">
        <v>0</v>
      </c>
      <c r="AO819" s="4">
        <v>-283914.87</v>
      </c>
      <c r="AP819" s="4">
        <v>-283914.87</v>
      </c>
      <c r="AQ819" s="4">
        <v>0</v>
      </c>
      <c r="AR819" s="4">
        <v>1724296.13</v>
      </c>
      <c r="AS819" s="1" t="s">
        <v>52</v>
      </c>
      <c r="AT819" s="9">
        <f t="shared" si="358"/>
        <v>43333</v>
      </c>
      <c r="AU819" s="9">
        <f t="shared" si="359"/>
        <v>43313</v>
      </c>
      <c r="AV819" s="9">
        <v>44798</v>
      </c>
      <c r="AW819" s="11">
        <f t="shared" si="360"/>
        <v>4.0136986301369859</v>
      </c>
      <c r="AX819">
        <v>10</v>
      </c>
      <c r="AY819" s="12">
        <v>0.05</v>
      </c>
      <c r="AZ819">
        <f t="shared" si="361"/>
        <v>9.5000000000000001E-2</v>
      </c>
      <c r="BA819" s="13">
        <f t="shared" si="362"/>
        <v>2008211</v>
      </c>
      <c r="BB819" s="16" t="s">
        <v>593</v>
      </c>
      <c r="BC819" s="16" t="s">
        <v>593</v>
      </c>
      <c r="BD819" s="16" t="s">
        <v>593</v>
      </c>
      <c r="BE819" s="16" t="s">
        <v>593</v>
      </c>
      <c r="BF819" s="16" t="s">
        <v>593</v>
      </c>
      <c r="BG819" s="16" t="s">
        <v>593</v>
      </c>
      <c r="BH819" s="16" t="s">
        <v>593</v>
      </c>
      <c r="BI819" s="14">
        <f t="shared" si="377"/>
        <v>1724296.13</v>
      </c>
      <c r="BJ819" s="14">
        <v>0</v>
      </c>
      <c r="BK819" s="14">
        <f t="shared" si="378"/>
        <v>1724296.13</v>
      </c>
      <c r="BL819" s="52">
        <v>0</v>
      </c>
      <c r="BM819" s="15">
        <f t="shared" si="379"/>
        <v>1724296.13</v>
      </c>
    </row>
    <row r="820" spans="1:65">
      <c r="A820" s="8">
        <v>818</v>
      </c>
      <c r="B820" s="1" t="s">
        <v>44</v>
      </c>
      <c r="C820" s="1">
        <v>1500</v>
      </c>
      <c r="D820" s="1" t="s">
        <v>60</v>
      </c>
      <c r="E820" s="1">
        <v>150000036</v>
      </c>
      <c r="F820" s="1" t="s">
        <v>60</v>
      </c>
      <c r="G820" s="1" t="s">
        <v>115</v>
      </c>
      <c r="H820" s="1">
        <v>26</v>
      </c>
      <c r="I820" s="1" t="s">
        <v>52</v>
      </c>
      <c r="J820" s="1" t="s">
        <v>49</v>
      </c>
      <c r="K820" s="1">
        <v>17406001</v>
      </c>
      <c r="L820" s="1" t="s">
        <v>50</v>
      </c>
      <c r="M820" s="1" t="s">
        <v>51</v>
      </c>
      <c r="N820" s="1" t="s">
        <v>64</v>
      </c>
      <c r="O820" s="1" t="s">
        <v>65</v>
      </c>
      <c r="P820" s="1" t="s">
        <v>66</v>
      </c>
      <c r="Q820" s="1" t="s">
        <v>67</v>
      </c>
      <c r="R820" s="1" t="s">
        <v>87</v>
      </c>
      <c r="S820" s="1" t="s">
        <v>88</v>
      </c>
      <c r="T820" s="2">
        <v>43333</v>
      </c>
      <c r="U820" s="2">
        <v>43333</v>
      </c>
      <c r="V820" s="1" t="s">
        <v>52</v>
      </c>
      <c r="W820" s="3">
        <v>1</v>
      </c>
      <c r="X820" s="1" t="s">
        <v>53</v>
      </c>
      <c r="Y820" s="4">
        <v>120000</v>
      </c>
      <c r="Z820" s="4">
        <v>-15720</v>
      </c>
      <c r="AA820" s="4">
        <v>0</v>
      </c>
      <c r="AB820" s="4">
        <v>0</v>
      </c>
      <c r="AC820" s="4">
        <v>0</v>
      </c>
      <c r="AD820" s="4">
        <v>120000</v>
      </c>
      <c r="AE820" s="5">
        <v>1685</v>
      </c>
      <c r="AF820" s="1" t="s">
        <v>70</v>
      </c>
      <c r="AG820" s="1" t="s">
        <v>71</v>
      </c>
      <c r="AH820" s="1" t="s">
        <v>89</v>
      </c>
      <c r="AI820" s="1" t="s">
        <v>57</v>
      </c>
      <c r="AJ820" s="5">
        <v>10950</v>
      </c>
      <c r="AK820" s="4">
        <v>-1245</v>
      </c>
      <c r="AL820" s="4">
        <v>0</v>
      </c>
      <c r="AM820" s="4">
        <v>0</v>
      </c>
      <c r="AN820" s="4">
        <v>0</v>
      </c>
      <c r="AO820" s="4">
        <v>-16965</v>
      </c>
      <c r="AP820" s="4">
        <v>-16965</v>
      </c>
      <c r="AQ820" s="4">
        <v>0</v>
      </c>
      <c r="AR820" s="4">
        <v>103035</v>
      </c>
      <c r="AS820" s="1" t="s">
        <v>52</v>
      </c>
      <c r="AT820" s="9">
        <f t="shared" si="358"/>
        <v>43333</v>
      </c>
      <c r="AU820" s="9">
        <f t="shared" si="359"/>
        <v>43313</v>
      </c>
      <c r="AV820" s="9">
        <v>44798</v>
      </c>
      <c r="AW820" s="11">
        <f t="shared" si="360"/>
        <v>4.0136986301369859</v>
      </c>
      <c r="AX820">
        <v>10</v>
      </c>
      <c r="AY820" s="12">
        <v>0.05</v>
      </c>
      <c r="AZ820">
        <f t="shared" si="361"/>
        <v>9.5000000000000001E-2</v>
      </c>
      <c r="BA820" s="13">
        <f t="shared" si="362"/>
        <v>120000</v>
      </c>
      <c r="BI820" s="14">
        <f t="shared" si="377"/>
        <v>103035</v>
      </c>
      <c r="BJ820" s="14">
        <v>0</v>
      </c>
      <c r="BK820" s="14">
        <f t="shared" si="378"/>
        <v>103035</v>
      </c>
      <c r="BL820" s="52">
        <v>0</v>
      </c>
      <c r="BM820" s="15">
        <f t="shared" si="379"/>
        <v>103035</v>
      </c>
    </row>
    <row r="821" spans="1:65">
      <c r="A821" s="8">
        <v>819</v>
      </c>
      <c r="B821" s="1" t="s">
        <v>44</v>
      </c>
      <c r="C821" s="1">
        <v>1500</v>
      </c>
      <c r="D821" s="1" t="s">
        <v>60</v>
      </c>
      <c r="E821" s="1">
        <v>150000036</v>
      </c>
      <c r="F821" s="1" t="s">
        <v>112</v>
      </c>
      <c r="G821" s="1" t="s">
        <v>116</v>
      </c>
      <c r="H821" s="1">
        <v>27</v>
      </c>
      <c r="I821" s="1" t="s">
        <v>146</v>
      </c>
      <c r="J821" s="1" t="s">
        <v>49</v>
      </c>
      <c r="K821" s="1">
        <v>17406001</v>
      </c>
      <c r="L821" s="1" t="s">
        <v>50</v>
      </c>
      <c r="M821" s="1" t="s">
        <v>51</v>
      </c>
      <c r="N821" s="1" t="s">
        <v>64</v>
      </c>
      <c r="O821" s="1" t="s">
        <v>65</v>
      </c>
      <c r="P821" s="1" t="s">
        <v>66</v>
      </c>
      <c r="Q821" s="1" t="s">
        <v>67</v>
      </c>
      <c r="R821" s="1" t="s">
        <v>87</v>
      </c>
      <c r="S821" s="1" t="s">
        <v>88</v>
      </c>
      <c r="T821" s="2">
        <v>43333</v>
      </c>
      <c r="U821" s="2">
        <v>43333</v>
      </c>
      <c r="V821" s="1" t="s">
        <v>52</v>
      </c>
      <c r="W821" s="3">
        <v>1</v>
      </c>
      <c r="X821" s="1" t="s">
        <v>53</v>
      </c>
      <c r="Y821" s="4">
        <v>4339035</v>
      </c>
      <c r="Z821" s="4">
        <v>-568428.62</v>
      </c>
      <c r="AA821" s="4">
        <v>0</v>
      </c>
      <c r="AB821" s="4">
        <v>0</v>
      </c>
      <c r="AC821" s="4">
        <v>0</v>
      </c>
      <c r="AD821" s="4">
        <v>4339035</v>
      </c>
      <c r="AE821" s="5">
        <v>1685</v>
      </c>
      <c r="AF821" s="1" t="s">
        <v>70</v>
      </c>
      <c r="AG821" s="1" t="s">
        <v>71</v>
      </c>
      <c r="AH821" s="1" t="s">
        <v>89</v>
      </c>
      <c r="AI821" s="1" t="s">
        <v>57</v>
      </c>
      <c r="AJ821" s="5">
        <v>10950</v>
      </c>
      <c r="AK821" s="4">
        <v>-45011</v>
      </c>
      <c r="AL821" s="4">
        <v>0</v>
      </c>
      <c r="AM821" s="4">
        <v>0</v>
      </c>
      <c r="AN821" s="4">
        <v>0</v>
      </c>
      <c r="AO821" s="4">
        <v>-613439.62</v>
      </c>
      <c r="AP821" s="4">
        <v>-613439.62</v>
      </c>
      <c r="AQ821" s="4">
        <v>0</v>
      </c>
      <c r="AR821" s="4">
        <v>3725595.38</v>
      </c>
      <c r="AS821" s="1" t="s">
        <v>52</v>
      </c>
      <c r="AT821" s="9">
        <f t="shared" si="358"/>
        <v>43333</v>
      </c>
      <c r="AU821" s="9">
        <f t="shared" si="359"/>
        <v>43313</v>
      </c>
      <c r="AV821" s="9">
        <v>44798</v>
      </c>
      <c r="AW821" s="11">
        <f t="shared" si="360"/>
        <v>4.0136986301369859</v>
      </c>
      <c r="AX821">
        <v>10</v>
      </c>
      <c r="AY821" s="12">
        <v>0.05</v>
      </c>
      <c r="AZ821">
        <f t="shared" si="361"/>
        <v>9.5000000000000001E-2</v>
      </c>
      <c r="BA821" s="13">
        <f t="shared" si="362"/>
        <v>4339035</v>
      </c>
      <c r="BB821" s="16" t="s">
        <v>593</v>
      </c>
      <c r="BC821" s="16" t="s">
        <v>593</v>
      </c>
      <c r="BD821" s="16" t="s">
        <v>593</v>
      </c>
      <c r="BE821" s="16" t="s">
        <v>593</v>
      </c>
      <c r="BF821" s="16" t="s">
        <v>593</v>
      </c>
      <c r="BG821" s="16" t="s">
        <v>593</v>
      </c>
      <c r="BH821" s="16" t="s">
        <v>593</v>
      </c>
      <c r="BI821" s="14">
        <f t="shared" si="377"/>
        <v>3725595.38</v>
      </c>
      <c r="BJ821" s="14">
        <v>0</v>
      </c>
      <c r="BK821" s="14">
        <f t="shared" si="378"/>
        <v>3725595.38</v>
      </c>
      <c r="BL821" s="52">
        <v>0</v>
      </c>
      <c r="BM821" s="15">
        <f t="shared" si="379"/>
        <v>3725595.38</v>
      </c>
    </row>
    <row r="822" spans="1:65">
      <c r="A822" s="8">
        <v>820</v>
      </c>
      <c r="B822" s="1" t="s">
        <v>44</v>
      </c>
      <c r="C822" s="1">
        <v>1500</v>
      </c>
      <c r="D822" s="1" t="s">
        <v>60</v>
      </c>
      <c r="E822" s="1">
        <v>150000037</v>
      </c>
      <c r="F822" s="1" t="s">
        <v>60</v>
      </c>
      <c r="G822" s="1" t="s">
        <v>86</v>
      </c>
      <c r="H822" s="1">
        <v>1</v>
      </c>
      <c r="I822" s="1" t="s">
        <v>52</v>
      </c>
      <c r="J822" s="1" t="s">
        <v>49</v>
      </c>
      <c r="K822" s="1">
        <v>17406001</v>
      </c>
      <c r="L822" s="1" t="s">
        <v>50</v>
      </c>
      <c r="M822" s="1" t="s">
        <v>51</v>
      </c>
      <c r="N822" s="1" t="s">
        <v>64</v>
      </c>
      <c r="O822" s="1" t="s">
        <v>65</v>
      </c>
      <c r="P822" s="1" t="s">
        <v>66</v>
      </c>
      <c r="Q822" s="1" t="s">
        <v>67</v>
      </c>
      <c r="R822" s="1" t="s">
        <v>87</v>
      </c>
      <c r="S822" s="1" t="s">
        <v>88</v>
      </c>
      <c r="T822" s="2">
        <v>43333</v>
      </c>
      <c r="U822" s="2">
        <v>43333</v>
      </c>
      <c r="V822" s="1" t="s">
        <v>52</v>
      </c>
      <c r="W822" s="3">
        <v>1</v>
      </c>
      <c r="X822" s="1" t="s">
        <v>53</v>
      </c>
      <c r="Y822" s="4">
        <v>892500</v>
      </c>
      <c r="Z822" s="4">
        <v>-116920</v>
      </c>
      <c r="AA822" s="4">
        <v>0</v>
      </c>
      <c r="AB822" s="4">
        <v>0</v>
      </c>
      <c r="AC822" s="4">
        <v>0</v>
      </c>
      <c r="AD822" s="4">
        <v>892500</v>
      </c>
      <c r="AE822" s="5">
        <v>1685</v>
      </c>
      <c r="AF822" s="1" t="s">
        <v>70</v>
      </c>
      <c r="AG822" s="1" t="s">
        <v>71</v>
      </c>
      <c r="AH822" s="1" t="s">
        <v>89</v>
      </c>
      <c r="AI822" s="1" t="s">
        <v>57</v>
      </c>
      <c r="AJ822" s="5">
        <v>10950</v>
      </c>
      <c r="AK822" s="4">
        <v>-9258</v>
      </c>
      <c r="AL822" s="4">
        <v>0</v>
      </c>
      <c r="AM822" s="4">
        <v>0</v>
      </c>
      <c r="AN822" s="4">
        <v>0</v>
      </c>
      <c r="AO822" s="4">
        <v>-126178</v>
      </c>
      <c r="AP822" s="4">
        <v>-126178</v>
      </c>
      <c r="AQ822" s="4">
        <v>0</v>
      </c>
      <c r="AR822" s="4">
        <v>766322</v>
      </c>
      <c r="AS822" s="1" t="s">
        <v>52</v>
      </c>
      <c r="AT822" s="9">
        <f t="shared" si="358"/>
        <v>43333</v>
      </c>
      <c r="AU822" s="9">
        <f t="shared" si="359"/>
        <v>43313</v>
      </c>
      <c r="AV822" s="9">
        <v>44798</v>
      </c>
      <c r="AW822" s="11">
        <f t="shared" si="360"/>
        <v>4.0136986301369859</v>
      </c>
      <c r="AX822">
        <v>10</v>
      </c>
      <c r="AY822" s="12">
        <v>0.05</v>
      </c>
      <c r="AZ822">
        <f t="shared" si="361"/>
        <v>9.5000000000000001E-2</v>
      </c>
      <c r="BA822" s="13">
        <f t="shared" si="362"/>
        <v>892500</v>
      </c>
      <c r="BB822" s="17" t="s">
        <v>1853</v>
      </c>
      <c r="BC822">
        <f>MATCH(BB822,MONTHLY_INDEX!$A:$A,0)</f>
        <v>630</v>
      </c>
      <c r="BD822">
        <f>MATCH(AU822,MONTHLY_INDEX!$1:$1,0)</f>
        <v>80</v>
      </c>
      <c r="BE822">
        <f>INDEX(MONTHLY_INDEX!$1:$1048576,Final!BC822,Final!BD822)</f>
        <v>111.6</v>
      </c>
      <c r="BF822">
        <f>MATCH($BF$1,MONTHLY_INDEX!$1:$1,0)</f>
        <v>127</v>
      </c>
      <c r="BG822">
        <f>INDEX(MONTHLY_INDEX!$1:$1048576,Final!BC822,Final!BF822)</f>
        <v>151.1</v>
      </c>
      <c r="BH822" s="23">
        <f t="shared" ref="BH822:BH839" si="380">(BG822-BE822)/BE822</f>
        <v>0.35394265232974914</v>
      </c>
      <c r="BI822" s="14">
        <f t="shared" ref="BI822:BI839" si="381">(1+BH822)*BA822</f>
        <v>1208393.817204301</v>
      </c>
      <c r="BJ822" s="14">
        <f t="shared" ref="BJ822:BJ839" si="382">BI822*AZ822*AW822</f>
        <v>460762.21783399611</v>
      </c>
      <c r="BK822" s="15">
        <f t="shared" si="363"/>
        <v>747631.59937030496</v>
      </c>
      <c r="BL822" s="52">
        <v>0</v>
      </c>
      <c r="BM822" s="15">
        <f t="shared" ref="BM822:BM839" si="383">MAX((1-BL822)*BK822,BI822*AY822)</f>
        <v>747631.59937030496</v>
      </c>
    </row>
    <row r="823" spans="1:65">
      <c r="A823" s="8">
        <v>821</v>
      </c>
      <c r="B823" s="1" t="s">
        <v>44</v>
      </c>
      <c r="C823" s="1">
        <v>1500</v>
      </c>
      <c r="D823" s="1" t="s">
        <v>60</v>
      </c>
      <c r="E823" s="1">
        <v>150000037</v>
      </c>
      <c r="F823" s="1" t="s">
        <v>60</v>
      </c>
      <c r="G823" s="1" t="s">
        <v>90</v>
      </c>
      <c r="H823" s="1">
        <v>2</v>
      </c>
      <c r="I823" s="1" t="s">
        <v>52</v>
      </c>
      <c r="J823" s="1" t="s">
        <v>49</v>
      </c>
      <c r="K823" s="1">
        <v>17406001</v>
      </c>
      <c r="L823" s="1" t="s">
        <v>50</v>
      </c>
      <c r="M823" s="1" t="s">
        <v>51</v>
      </c>
      <c r="N823" s="1" t="s">
        <v>64</v>
      </c>
      <c r="O823" s="1" t="s">
        <v>65</v>
      </c>
      <c r="P823" s="1" t="s">
        <v>66</v>
      </c>
      <c r="Q823" s="1" t="s">
        <v>67</v>
      </c>
      <c r="R823" s="1" t="s">
        <v>87</v>
      </c>
      <c r="S823" s="1" t="s">
        <v>88</v>
      </c>
      <c r="T823" s="2">
        <v>43333</v>
      </c>
      <c r="U823" s="2">
        <v>43333</v>
      </c>
      <c r="V823" s="1" t="s">
        <v>52</v>
      </c>
      <c r="W823" s="3">
        <v>1</v>
      </c>
      <c r="X823" s="1" t="s">
        <v>53</v>
      </c>
      <c r="Y823" s="4">
        <v>472500</v>
      </c>
      <c r="Z823" s="4">
        <v>-61898</v>
      </c>
      <c r="AA823" s="4">
        <v>0</v>
      </c>
      <c r="AB823" s="4">
        <v>0</v>
      </c>
      <c r="AC823" s="4">
        <v>0</v>
      </c>
      <c r="AD823" s="4">
        <v>472500</v>
      </c>
      <c r="AE823" s="5">
        <v>1685</v>
      </c>
      <c r="AF823" s="1" t="s">
        <v>70</v>
      </c>
      <c r="AG823" s="1" t="s">
        <v>71</v>
      </c>
      <c r="AH823" s="1" t="s">
        <v>89</v>
      </c>
      <c r="AI823" s="1" t="s">
        <v>57</v>
      </c>
      <c r="AJ823" s="5">
        <v>10950</v>
      </c>
      <c r="AK823" s="4">
        <v>-4901</v>
      </c>
      <c r="AL823" s="4">
        <v>0</v>
      </c>
      <c r="AM823" s="4">
        <v>0</v>
      </c>
      <c r="AN823" s="4">
        <v>0</v>
      </c>
      <c r="AO823" s="4">
        <v>-66799</v>
      </c>
      <c r="AP823" s="4">
        <v>-66799</v>
      </c>
      <c r="AQ823" s="4">
        <v>0</v>
      </c>
      <c r="AR823" s="4">
        <v>405701</v>
      </c>
      <c r="AS823" s="1" t="s">
        <v>52</v>
      </c>
      <c r="AT823" s="9">
        <f t="shared" si="358"/>
        <v>43333</v>
      </c>
      <c r="AU823" s="9">
        <f t="shared" si="359"/>
        <v>43313</v>
      </c>
      <c r="AV823" s="9">
        <v>44798</v>
      </c>
      <c r="AW823" s="11">
        <f t="shared" si="360"/>
        <v>4.0136986301369859</v>
      </c>
      <c r="AX823">
        <v>10</v>
      </c>
      <c r="AY823" s="12">
        <v>0.05</v>
      </c>
      <c r="AZ823">
        <f t="shared" si="361"/>
        <v>9.5000000000000001E-2</v>
      </c>
      <c r="BA823" s="13">
        <f t="shared" si="362"/>
        <v>472500</v>
      </c>
      <c r="BB823" s="17" t="s">
        <v>2189</v>
      </c>
      <c r="BC823">
        <f>MATCH(BB823,MONTHLY_INDEX!$A:$A,0)</f>
        <v>798</v>
      </c>
      <c r="BD823">
        <f>MATCH(AU823,MONTHLY_INDEX!$1:$1,0)</f>
        <v>80</v>
      </c>
      <c r="BE823">
        <f>INDEX(MONTHLY_INDEX!$1:$1048576,Final!BC823,Final!BD823)</f>
        <v>96</v>
      </c>
      <c r="BF823">
        <f>MATCH($BF$1,MONTHLY_INDEX!$1:$1,0)</f>
        <v>127</v>
      </c>
      <c r="BG823">
        <f>INDEX(MONTHLY_INDEX!$1:$1048576,Final!BC823,Final!BF823)</f>
        <v>95.3</v>
      </c>
      <c r="BH823" s="23">
        <f t="shared" si="380"/>
        <v>-7.2916666666666963E-3</v>
      </c>
      <c r="BI823" s="14">
        <f t="shared" si="381"/>
        <v>469054.6875</v>
      </c>
      <c r="BJ823" s="14">
        <f t="shared" si="382"/>
        <v>178851.19488441778</v>
      </c>
      <c r="BK823" s="15">
        <f t="shared" si="363"/>
        <v>290203.49261558219</v>
      </c>
      <c r="BL823" s="52">
        <v>0</v>
      </c>
      <c r="BM823" s="15">
        <f t="shared" si="383"/>
        <v>290203.49261558219</v>
      </c>
    </row>
    <row r="824" spans="1:65">
      <c r="A824" s="8">
        <v>822</v>
      </c>
      <c r="B824" s="1" t="s">
        <v>44</v>
      </c>
      <c r="C824" s="1">
        <v>1500</v>
      </c>
      <c r="D824" s="1" t="s">
        <v>60</v>
      </c>
      <c r="E824" s="1">
        <v>150000037</v>
      </c>
      <c r="F824" s="1" t="s">
        <v>60</v>
      </c>
      <c r="G824" s="1" t="s">
        <v>91</v>
      </c>
      <c r="H824" s="1">
        <v>3</v>
      </c>
      <c r="I824" s="1" t="s">
        <v>52</v>
      </c>
      <c r="J824" s="1" t="s">
        <v>49</v>
      </c>
      <c r="K824" s="1">
        <v>17406001</v>
      </c>
      <c r="L824" s="1" t="s">
        <v>50</v>
      </c>
      <c r="M824" s="1" t="s">
        <v>51</v>
      </c>
      <c r="N824" s="1" t="s">
        <v>64</v>
      </c>
      <c r="O824" s="1" t="s">
        <v>65</v>
      </c>
      <c r="P824" s="1" t="s">
        <v>66</v>
      </c>
      <c r="Q824" s="1" t="s">
        <v>67</v>
      </c>
      <c r="R824" s="1" t="s">
        <v>87</v>
      </c>
      <c r="S824" s="1" t="s">
        <v>88</v>
      </c>
      <c r="T824" s="2">
        <v>43333</v>
      </c>
      <c r="U824" s="2">
        <v>43333</v>
      </c>
      <c r="V824" s="1" t="s">
        <v>52</v>
      </c>
      <c r="W824" s="3">
        <v>1</v>
      </c>
      <c r="X824" s="1" t="s">
        <v>53</v>
      </c>
      <c r="Y824" s="4">
        <v>637760</v>
      </c>
      <c r="Z824" s="4">
        <v>-83547</v>
      </c>
      <c r="AA824" s="4">
        <v>0</v>
      </c>
      <c r="AB824" s="4">
        <v>0</v>
      </c>
      <c r="AC824" s="4">
        <v>0</v>
      </c>
      <c r="AD824" s="4">
        <v>637760</v>
      </c>
      <c r="AE824" s="5">
        <v>1685</v>
      </c>
      <c r="AF824" s="1" t="s">
        <v>70</v>
      </c>
      <c r="AG824" s="1" t="s">
        <v>71</v>
      </c>
      <c r="AH824" s="1" t="s">
        <v>89</v>
      </c>
      <c r="AI824" s="1" t="s">
        <v>57</v>
      </c>
      <c r="AJ824" s="5">
        <v>10950</v>
      </c>
      <c r="AK824" s="4">
        <v>-6616</v>
      </c>
      <c r="AL824" s="4">
        <v>0</v>
      </c>
      <c r="AM824" s="4">
        <v>0</v>
      </c>
      <c r="AN824" s="4">
        <v>0</v>
      </c>
      <c r="AO824" s="4">
        <v>-90163</v>
      </c>
      <c r="AP824" s="4">
        <v>-90163</v>
      </c>
      <c r="AQ824" s="4">
        <v>0</v>
      </c>
      <c r="AR824" s="4">
        <v>547597</v>
      </c>
      <c r="AS824" s="1" t="s">
        <v>52</v>
      </c>
      <c r="AT824" s="9">
        <f t="shared" si="358"/>
        <v>43333</v>
      </c>
      <c r="AU824" s="9">
        <f t="shared" si="359"/>
        <v>43313</v>
      </c>
      <c r="AV824" s="9">
        <v>44798</v>
      </c>
      <c r="AW824" s="11">
        <f t="shared" si="360"/>
        <v>4.0136986301369859</v>
      </c>
      <c r="AX824">
        <v>10</v>
      </c>
      <c r="AY824" s="12">
        <v>0.05</v>
      </c>
      <c r="AZ824">
        <f t="shared" si="361"/>
        <v>9.5000000000000001E-2</v>
      </c>
      <c r="BA824" s="13">
        <f t="shared" si="362"/>
        <v>637760</v>
      </c>
      <c r="BB824" s="17" t="s">
        <v>2189</v>
      </c>
      <c r="BC824">
        <f>MATCH(BB824,MONTHLY_INDEX!$A:$A,0)</f>
        <v>798</v>
      </c>
      <c r="BD824">
        <f>MATCH(AU824,MONTHLY_INDEX!$1:$1,0)</f>
        <v>80</v>
      </c>
      <c r="BE824">
        <f>INDEX(MONTHLY_INDEX!$1:$1048576,Final!BC824,Final!BD824)</f>
        <v>96</v>
      </c>
      <c r="BF824">
        <f>MATCH($BF$1,MONTHLY_INDEX!$1:$1,0)</f>
        <v>127</v>
      </c>
      <c r="BG824">
        <f>INDEX(MONTHLY_INDEX!$1:$1048576,Final!BC824,Final!BF824)</f>
        <v>95.3</v>
      </c>
      <c r="BH824" s="23">
        <f t="shared" si="380"/>
        <v>-7.2916666666666963E-3</v>
      </c>
      <c r="BI824" s="14">
        <f t="shared" si="381"/>
        <v>633109.66666666663</v>
      </c>
      <c r="BJ824" s="14">
        <f t="shared" si="382"/>
        <v>241405.58317351594</v>
      </c>
      <c r="BK824" s="15">
        <f t="shared" si="363"/>
        <v>391704.08349315065</v>
      </c>
      <c r="BL824" s="52">
        <v>0</v>
      </c>
      <c r="BM824" s="15">
        <f t="shared" si="383"/>
        <v>391704.08349315065</v>
      </c>
    </row>
    <row r="825" spans="1:65">
      <c r="A825" s="8">
        <v>823</v>
      </c>
      <c r="B825" s="1" t="s">
        <v>44</v>
      </c>
      <c r="C825" s="1">
        <v>1500</v>
      </c>
      <c r="D825" s="1" t="s">
        <v>60</v>
      </c>
      <c r="E825" s="1">
        <v>150000037</v>
      </c>
      <c r="F825" s="1" t="s">
        <v>60</v>
      </c>
      <c r="G825" s="1" t="s">
        <v>92</v>
      </c>
      <c r="H825" s="1">
        <v>4</v>
      </c>
      <c r="I825" s="1" t="s">
        <v>52</v>
      </c>
      <c r="J825" s="1" t="s">
        <v>49</v>
      </c>
      <c r="K825" s="1">
        <v>17406001</v>
      </c>
      <c r="L825" s="1" t="s">
        <v>50</v>
      </c>
      <c r="M825" s="1" t="s">
        <v>51</v>
      </c>
      <c r="N825" s="1" t="s">
        <v>64</v>
      </c>
      <c r="O825" s="1" t="s">
        <v>65</v>
      </c>
      <c r="P825" s="1" t="s">
        <v>66</v>
      </c>
      <c r="Q825" s="1" t="s">
        <v>67</v>
      </c>
      <c r="R825" s="1" t="s">
        <v>87</v>
      </c>
      <c r="S825" s="1" t="s">
        <v>88</v>
      </c>
      <c r="T825" s="2">
        <v>43333</v>
      </c>
      <c r="U825" s="2">
        <v>43333</v>
      </c>
      <c r="V825" s="1" t="s">
        <v>52</v>
      </c>
      <c r="W825" s="3">
        <v>1</v>
      </c>
      <c r="X825" s="1" t="s">
        <v>53</v>
      </c>
      <c r="Y825" s="4">
        <v>21044329</v>
      </c>
      <c r="Z825" s="4">
        <v>-2756887</v>
      </c>
      <c r="AA825" s="4">
        <v>0</v>
      </c>
      <c r="AB825" s="4">
        <v>0</v>
      </c>
      <c r="AC825" s="4">
        <v>0</v>
      </c>
      <c r="AD825" s="4">
        <v>21044329</v>
      </c>
      <c r="AE825" s="5">
        <v>1685</v>
      </c>
      <c r="AF825" s="1" t="s">
        <v>70</v>
      </c>
      <c r="AG825" s="1" t="s">
        <v>71</v>
      </c>
      <c r="AH825" s="1" t="s">
        <v>89</v>
      </c>
      <c r="AI825" s="1" t="s">
        <v>57</v>
      </c>
      <c r="AJ825" s="5">
        <v>10950</v>
      </c>
      <c r="AK825" s="4">
        <v>-218303</v>
      </c>
      <c r="AL825" s="4">
        <v>0</v>
      </c>
      <c r="AM825" s="4">
        <v>0</v>
      </c>
      <c r="AN825" s="4">
        <v>0</v>
      </c>
      <c r="AO825" s="4">
        <v>-2975190</v>
      </c>
      <c r="AP825" s="4">
        <v>-2975190</v>
      </c>
      <c r="AQ825" s="4">
        <v>0</v>
      </c>
      <c r="AR825" s="4">
        <v>18069139</v>
      </c>
      <c r="AS825" s="1" t="s">
        <v>52</v>
      </c>
      <c r="AT825" s="9">
        <f t="shared" si="358"/>
        <v>43333</v>
      </c>
      <c r="AU825" s="9">
        <f t="shared" si="359"/>
        <v>43313</v>
      </c>
      <c r="AV825" s="9">
        <v>44798</v>
      </c>
      <c r="AW825" s="11">
        <f t="shared" si="360"/>
        <v>4.0136986301369859</v>
      </c>
      <c r="AX825">
        <v>25</v>
      </c>
      <c r="AY825" s="12">
        <v>0.05</v>
      </c>
      <c r="AZ825">
        <f t="shared" si="361"/>
        <v>3.7999999999999999E-2</v>
      </c>
      <c r="BA825" s="13">
        <f t="shared" si="362"/>
        <v>21044329</v>
      </c>
      <c r="BB825" s="17" t="s">
        <v>2189</v>
      </c>
      <c r="BC825">
        <f>MATCH(BB825,MONTHLY_INDEX!$A:$A,0)</f>
        <v>798</v>
      </c>
      <c r="BD825">
        <f>MATCH(AU825,MONTHLY_INDEX!$1:$1,0)</f>
        <v>80</v>
      </c>
      <c r="BE825">
        <f>INDEX(MONTHLY_INDEX!$1:$1048576,Final!BC825,Final!BD825)</f>
        <v>96</v>
      </c>
      <c r="BF825">
        <f>MATCH($BF$1,MONTHLY_INDEX!$1:$1,0)</f>
        <v>127</v>
      </c>
      <c r="BG825">
        <f>INDEX(MONTHLY_INDEX!$1:$1048576,Final!BC825,Final!BF825)</f>
        <v>95.3</v>
      </c>
      <c r="BH825" s="23">
        <f t="shared" si="380"/>
        <v>-7.2916666666666963E-3</v>
      </c>
      <c r="BI825" s="14">
        <f t="shared" si="381"/>
        <v>20890880.767708331</v>
      </c>
      <c r="BJ825" s="14">
        <f t="shared" si="382"/>
        <v>3186288.5817488292</v>
      </c>
      <c r="BK825" s="15">
        <f t="shared" si="363"/>
        <v>17704592.185959503</v>
      </c>
      <c r="BL825" s="52">
        <v>0</v>
      </c>
      <c r="BM825" s="15">
        <f t="shared" si="383"/>
        <v>17704592.185959503</v>
      </c>
    </row>
    <row r="826" spans="1:65">
      <c r="A826" s="8">
        <v>824</v>
      </c>
      <c r="B826" s="1" t="s">
        <v>44</v>
      </c>
      <c r="C826" s="1">
        <v>1500</v>
      </c>
      <c r="D826" s="1" t="s">
        <v>60</v>
      </c>
      <c r="E826" s="1">
        <v>150000037</v>
      </c>
      <c r="F826" s="1" t="s">
        <v>60</v>
      </c>
      <c r="G826" s="1" t="s">
        <v>93</v>
      </c>
      <c r="H826" s="1">
        <v>5</v>
      </c>
      <c r="I826" s="1" t="s">
        <v>52</v>
      </c>
      <c r="J826" s="1" t="s">
        <v>49</v>
      </c>
      <c r="K826" s="1">
        <v>17406001</v>
      </c>
      <c r="L826" s="1" t="s">
        <v>50</v>
      </c>
      <c r="M826" s="1" t="s">
        <v>51</v>
      </c>
      <c r="N826" s="1" t="s">
        <v>64</v>
      </c>
      <c r="O826" s="1" t="s">
        <v>65</v>
      </c>
      <c r="P826" s="1" t="s">
        <v>66</v>
      </c>
      <c r="Q826" s="1" t="s">
        <v>67</v>
      </c>
      <c r="R826" s="1" t="s">
        <v>87</v>
      </c>
      <c r="S826" s="1" t="s">
        <v>88</v>
      </c>
      <c r="T826" s="2">
        <v>43333</v>
      </c>
      <c r="U826" s="2">
        <v>43333</v>
      </c>
      <c r="V826" s="1" t="s">
        <v>52</v>
      </c>
      <c r="W826" s="3">
        <v>1</v>
      </c>
      <c r="X826" s="1" t="s">
        <v>53</v>
      </c>
      <c r="Y826" s="4">
        <v>969266</v>
      </c>
      <c r="Z826" s="4">
        <v>-126976</v>
      </c>
      <c r="AA826" s="4">
        <v>0</v>
      </c>
      <c r="AB826" s="4">
        <v>0</v>
      </c>
      <c r="AC826" s="4">
        <v>0</v>
      </c>
      <c r="AD826" s="4">
        <v>969266</v>
      </c>
      <c r="AE826" s="5">
        <v>1685</v>
      </c>
      <c r="AF826" s="1" t="s">
        <v>70</v>
      </c>
      <c r="AG826" s="1" t="s">
        <v>71</v>
      </c>
      <c r="AH826" s="1" t="s">
        <v>89</v>
      </c>
      <c r="AI826" s="1" t="s">
        <v>57</v>
      </c>
      <c r="AJ826" s="5">
        <v>10950</v>
      </c>
      <c r="AK826" s="4">
        <v>-10055</v>
      </c>
      <c r="AL826" s="4">
        <v>0</v>
      </c>
      <c r="AM826" s="4">
        <v>0</v>
      </c>
      <c r="AN826" s="4">
        <v>0</v>
      </c>
      <c r="AO826" s="4">
        <v>-137031</v>
      </c>
      <c r="AP826" s="4">
        <v>-137031</v>
      </c>
      <c r="AQ826" s="4">
        <v>0</v>
      </c>
      <c r="AR826" s="4">
        <v>832235</v>
      </c>
      <c r="AS826" s="1" t="s">
        <v>52</v>
      </c>
      <c r="AT826" s="9">
        <f t="shared" si="358"/>
        <v>43333</v>
      </c>
      <c r="AU826" s="9">
        <f t="shared" si="359"/>
        <v>43313</v>
      </c>
      <c r="AV826" s="9">
        <v>44798</v>
      </c>
      <c r="AW826" s="11">
        <f t="shared" si="360"/>
        <v>4.0136986301369859</v>
      </c>
      <c r="AX826">
        <v>25</v>
      </c>
      <c r="AY826" s="12">
        <v>0.05</v>
      </c>
      <c r="AZ826">
        <f t="shared" si="361"/>
        <v>3.7999999999999999E-2</v>
      </c>
      <c r="BA826" s="13">
        <f t="shared" si="362"/>
        <v>969266</v>
      </c>
      <c r="BB826" s="17" t="s">
        <v>2083</v>
      </c>
      <c r="BC826">
        <f>MATCH(BB826,MONTHLY_INDEX!$A:$A,0)</f>
        <v>745</v>
      </c>
      <c r="BD826">
        <f>MATCH(AU826,MONTHLY_INDEX!$1:$1,0)</f>
        <v>80</v>
      </c>
      <c r="BE826">
        <f>INDEX(MONTHLY_INDEX!$1:$1048576,Final!BC826,Final!BD826)</f>
        <v>106.4</v>
      </c>
      <c r="BF826">
        <f>MATCH($BF$1,MONTHLY_INDEX!$1:$1,0)</f>
        <v>127</v>
      </c>
      <c r="BG826">
        <f>INDEX(MONTHLY_INDEX!$1:$1048576,Final!BC826,Final!BF826)</f>
        <v>115.4</v>
      </c>
      <c r="BH826" s="23">
        <f t="shared" si="380"/>
        <v>8.4586466165413529E-2</v>
      </c>
      <c r="BI826" s="14">
        <f t="shared" si="381"/>
        <v>1051252.7857142857</v>
      </c>
      <c r="BJ826" s="14">
        <f t="shared" si="382"/>
        <v>160337.65090606653</v>
      </c>
      <c r="BK826" s="15">
        <f t="shared" si="363"/>
        <v>890915.13480821915</v>
      </c>
      <c r="BL826" s="52">
        <v>0</v>
      </c>
      <c r="BM826" s="15">
        <f t="shared" si="383"/>
        <v>890915.13480821915</v>
      </c>
    </row>
    <row r="827" spans="1:65">
      <c r="A827" s="8">
        <v>825</v>
      </c>
      <c r="B827" s="1" t="s">
        <v>44</v>
      </c>
      <c r="C827" s="1">
        <v>1500</v>
      </c>
      <c r="D827" s="1" t="s">
        <v>60</v>
      </c>
      <c r="E827" s="1">
        <v>150000037</v>
      </c>
      <c r="F827" s="1" t="s">
        <v>60</v>
      </c>
      <c r="G827" s="1" t="s">
        <v>94</v>
      </c>
      <c r="H827" s="1">
        <v>6</v>
      </c>
      <c r="I827" s="1" t="s">
        <v>52</v>
      </c>
      <c r="J827" s="1" t="s">
        <v>49</v>
      </c>
      <c r="K827" s="1">
        <v>17406001</v>
      </c>
      <c r="L827" s="1" t="s">
        <v>50</v>
      </c>
      <c r="M827" s="1" t="s">
        <v>51</v>
      </c>
      <c r="N827" s="1" t="s">
        <v>64</v>
      </c>
      <c r="O827" s="1" t="s">
        <v>65</v>
      </c>
      <c r="P827" s="1" t="s">
        <v>66</v>
      </c>
      <c r="Q827" s="1" t="s">
        <v>67</v>
      </c>
      <c r="R827" s="1" t="s">
        <v>87</v>
      </c>
      <c r="S827" s="1" t="s">
        <v>88</v>
      </c>
      <c r="T827" s="2">
        <v>43333</v>
      </c>
      <c r="U827" s="2">
        <v>43333</v>
      </c>
      <c r="V827" s="1" t="s">
        <v>52</v>
      </c>
      <c r="W827" s="3">
        <v>1</v>
      </c>
      <c r="X827" s="1" t="s">
        <v>53</v>
      </c>
      <c r="Y827" s="4">
        <v>735000</v>
      </c>
      <c r="Z827" s="4">
        <v>-96287</v>
      </c>
      <c r="AA827" s="4">
        <v>0</v>
      </c>
      <c r="AB827" s="4">
        <v>0</v>
      </c>
      <c r="AC827" s="4">
        <v>0</v>
      </c>
      <c r="AD827" s="4">
        <v>735000</v>
      </c>
      <c r="AE827" s="5">
        <v>1685</v>
      </c>
      <c r="AF827" s="1" t="s">
        <v>70</v>
      </c>
      <c r="AG827" s="1" t="s">
        <v>71</v>
      </c>
      <c r="AH827" s="1" t="s">
        <v>89</v>
      </c>
      <c r="AI827" s="1" t="s">
        <v>57</v>
      </c>
      <c r="AJ827" s="5">
        <v>10950</v>
      </c>
      <c r="AK827" s="4">
        <v>-7625</v>
      </c>
      <c r="AL827" s="4">
        <v>0</v>
      </c>
      <c r="AM827" s="4">
        <v>0</v>
      </c>
      <c r="AN827" s="4">
        <v>0</v>
      </c>
      <c r="AO827" s="4">
        <v>-103912</v>
      </c>
      <c r="AP827" s="4">
        <v>-103912</v>
      </c>
      <c r="AQ827" s="4">
        <v>0</v>
      </c>
      <c r="AR827" s="4">
        <v>631088</v>
      </c>
      <c r="AS827" s="1" t="s">
        <v>52</v>
      </c>
      <c r="AT827" s="9">
        <f t="shared" si="358"/>
        <v>43333</v>
      </c>
      <c r="AU827" s="9">
        <f t="shared" si="359"/>
        <v>43313</v>
      </c>
      <c r="AV827" s="9">
        <v>44798</v>
      </c>
      <c r="AW827" s="11">
        <f t="shared" si="360"/>
        <v>4.0136986301369859</v>
      </c>
      <c r="AX827">
        <v>10</v>
      </c>
      <c r="AY827" s="12">
        <v>0.05</v>
      </c>
      <c r="AZ827">
        <f t="shared" si="361"/>
        <v>9.5000000000000001E-2</v>
      </c>
      <c r="BA827" s="13">
        <f t="shared" si="362"/>
        <v>735000</v>
      </c>
      <c r="BB827" s="17" t="s">
        <v>1853</v>
      </c>
      <c r="BC827">
        <f>MATCH(BB827,MONTHLY_INDEX!$A:$A,0)</f>
        <v>630</v>
      </c>
      <c r="BD827">
        <f>MATCH(AU827,MONTHLY_INDEX!$1:$1,0)</f>
        <v>80</v>
      </c>
      <c r="BE827">
        <f>INDEX(MONTHLY_INDEX!$1:$1048576,Final!BC827,Final!BD827)</f>
        <v>111.6</v>
      </c>
      <c r="BF827">
        <f>MATCH($BF$1,MONTHLY_INDEX!$1:$1,0)</f>
        <v>127</v>
      </c>
      <c r="BG827">
        <f>INDEX(MONTHLY_INDEX!$1:$1048576,Final!BC827,Final!BF827)</f>
        <v>151.1</v>
      </c>
      <c r="BH827" s="23">
        <f t="shared" si="380"/>
        <v>0.35394265232974914</v>
      </c>
      <c r="BI827" s="14">
        <f t="shared" si="381"/>
        <v>995147.84946236562</v>
      </c>
      <c r="BJ827" s="14">
        <f t="shared" si="382"/>
        <v>379451.2382162321</v>
      </c>
      <c r="BK827" s="15">
        <f t="shared" si="363"/>
        <v>615696.61124613346</v>
      </c>
      <c r="BL827" s="52">
        <v>0</v>
      </c>
      <c r="BM827" s="15">
        <f t="shared" si="383"/>
        <v>615696.61124613346</v>
      </c>
    </row>
    <row r="828" spans="1:65">
      <c r="A828" s="8">
        <v>826</v>
      </c>
      <c r="B828" s="1" t="s">
        <v>44</v>
      </c>
      <c r="C828" s="1">
        <v>1500</v>
      </c>
      <c r="D828" s="1" t="s">
        <v>60</v>
      </c>
      <c r="E828" s="1">
        <v>150000037</v>
      </c>
      <c r="F828" s="1" t="s">
        <v>60</v>
      </c>
      <c r="G828" s="1" t="s">
        <v>95</v>
      </c>
      <c r="H828" s="1">
        <v>7</v>
      </c>
      <c r="I828" s="1" t="s">
        <v>52</v>
      </c>
      <c r="J828" s="1" t="s">
        <v>49</v>
      </c>
      <c r="K828" s="1">
        <v>17406001</v>
      </c>
      <c r="L828" s="1" t="s">
        <v>50</v>
      </c>
      <c r="M828" s="1" t="s">
        <v>51</v>
      </c>
      <c r="N828" s="1" t="s">
        <v>64</v>
      </c>
      <c r="O828" s="1" t="s">
        <v>65</v>
      </c>
      <c r="P828" s="1" t="s">
        <v>66</v>
      </c>
      <c r="Q828" s="1" t="s">
        <v>67</v>
      </c>
      <c r="R828" s="1" t="s">
        <v>87</v>
      </c>
      <c r="S828" s="1" t="s">
        <v>88</v>
      </c>
      <c r="T828" s="2">
        <v>43333</v>
      </c>
      <c r="U828" s="2">
        <v>43333</v>
      </c>
      <c r="V828" s="1" t="s">
        <v>52</v>
      </c>
      <c r="W828" s="3">
        <v>1</v>
      </c>
      <c r="X828" s="1" t="s">
        <v>53</v>
      </c>
      <c r="Y828" s="4">
        <v>126000</v>
      </c>
      <c r="Z828" s="4">
        <v>-16506</v>
      </c>
      <c r="AA828" s="4">
        <v>0</v>
      </c>
      <c r="AB828" s="4">
        <v>0</v>
      </c>
      <c r="AC828" s="4">
        <v>0</v>
      </c>
      <c r="AD828" s="4">
        <v>126000</v>
      </c>
      <c r="AE828" s="5">
        <v>1685</v>
      </c>
      <c r="AF828" s="1" t="s">
        <v>70</v>
      </c>
      <c r="AG828" s="1" t="s">
        <v>71</v>
      </c>
      <c r="AH828" s="1" t="s">
        <v>89</v>
      </c>
      <c r="AI828" s="1" t="s">
        <v>57</v>
      </c>
      <c r="AJ828" s="5">
        <v>10950</v>
      </c>
      <c r="AK828" s="4">
        <v>-1307</v>
      </c>
      <c r="AL828" s="4">
        <v>0</v>
      </c>
      <c r="AM828" s="4">
        <v>0</v>
      </c>
      <c r="AN828" s="4">
        <v>0</v>
      </c>
      <c r="AO828" s="4">
        <v>-17813</v>
      </c>
      <c r="AP828" s="4">
        <v>-17813</v>
      </c>
      <c r="AQ828" s="4">
        <v>0</v>
      </c>
      <c r="AR828" s="4">
        <v>108187</v>
      </c>
      <c r="AS828" s="1" t="s">
        <v>52</v>
      </c>
      <c r="AT828" s="9">
        <f t="shared" si="358"/>
        <v>43333</v>
      </c>
      <c r="AU828" s="9">
        <f t="shared" si="359"/>
        <v>43313</v>
      </c>
      <c r="AV828" s="9">
        <v>44798</v>
      </c>
      <c r="AW828" s="11">
        <f t="shared" si="360"/>
        <v>4.0136986301369859</v>
      </c>
      <c r="AX828">
        <v>25</v>
      </c>
      <c r="AY828" s="12">
        <v>0.05</v>
      </c>
      <c r="AZ828">
        <f t="shared" si="361"/>
        <v>3.7999999999999999E-2</v>
      </c>
      <c r="BA828" s="13">
        <f t="shared" si="362"/>
        <v>126000</v>
      </c>
      <c r="BB828" s="17" t="s">
        <v>2189</v>
      </c>
      <c r="BC828">
        <f>MATCH(BB828,MONTHLY_INDEX!$A:$A,0)</f>
        <v>798</v>
      </c>
      <c r="BD828">
        <f>MATCH(AU828,MONTHLY_INDEX!$1:$1,0)</f>
        <v>80</v>
      </c>
      <c r="BE828">
        <f>INDEX(MONTHLY_INDEX!$1:$1048576,Final!BC828,Final!BD828)</f>
        <v>96</v>
      </c>
      <c r="BF828">
        <f>MATCH($BF$1,MONTHLY_INDEX!$1:$1,0)</f>
        <v>127</v>
      </c>
      <c r="BG828">
        <f>INDEX(MONTHLY_INDEX!$1:$1048576,Final!BC828,Final!BF828)</f>
        <v>95.3</v>
      </c>
      <c r="BH828" s="23">
        <f t="shared" si="380"/>
        <v>-7.2916666666666963E-3</v>
      </c>
      <c r="BI828" s="14">
        <f t="shared" si="381"/>
        <v>125081.25</v>
      </c>
      <c r="BJ828" s="14">
        <f t="shared" si="382"/>
        <v>19077.460787671229</v>
      </c>
      <c r="BK828" s="15">
        <f t="shared" si="363"/>
        <v>106003.78921232877</v>
      </c>
      <c r="BL828" s="52">
        <v>0</v>
      </c>
      <c r="BM828" s="15">
        <f t="shared" si="383"/>
        <v>106003.78921232877</v>
      </c>
    </row>
    <row r="829" spans="1:65">
      <c r="A829" s="8">
        <v>827</v>
      </c>
      <c r="B829" s="1" t="s">
        <v>44</v>
      </c>
      <c r="C829" s="1">
        <v>1500</v>
      </c>
      <c r="D829" s="1" t="s">
        <v>60</v>
      </c>
      <c r="E829" s="1">
        <v>150000037</v>
      </c>
      <c r="F829" s="1" t="s">
        <v>60</v>
      </c>
      <c r="G829" s="1" t="s">
        <v>96</v>
      </c>
      <c r="H829" s="1">
        <v>8</v>
      </c>
      <c r="I829" s="1" t="s">
        <v>52</v>
      </c>
      <c r="J829" s="1" t="s">
        <v>49</v>
      </c>
      <c r="K829" s="1">
        <v>17406001</v>
      </c>
      <c r="L829" s="1" t="s">
        <v>50</v>
      </c>
      <c r="M829" s="1" t="s">
        <v>51</v>
      </c>
      <c r="N829" s="1" t="s">
        <v>64</v>
      </c>
      <c r="O829" s="1" t="s">
        <v>65</v>
      </c>
      <c r="P829" s="1" t="s">
        <v>66</v>
      </c>
      <c r="Q829" s="1" t="s">
        <v>67</v>
      </c>
      <c r="R829" s="1" t="s">
        <v>87</v>
      </c>
      <c r="S829" s="1" t="s">
        <v>88</v>
      </c>
      <c r="T829" s="2">
        <v>43333</v>
      </c>
      <c r="U829" s="2">
        <v>43333</v>
      </c>
      <c r="V829" s="1" t="s">
        <v>52</v>
      </c>
      <c r="W829" s="3">
        <v>1</v>
      </c>
      <c r="X829" s="1" t="s">
        <v>53</v>
      </c>
      <c r="Y829" s="4">
        <v>29327302</v>
      </c>
      <c r="Z829" s="4">
        <v>-3841988</v>
      </c>
      <c r="AA829" s="4">
        <v>0</v>
      </c>
      <c r="AB829" s="4">
        <v>0</v>
      </c>
      <c r="AC829" s="4">
        <v>0</v>
      </c>
      <c r="AD829" s="4">
        <v>29327302</v>
      </c>
      <c r="AE829" s="5">
        <v>1685</v>
      </c>
      <c r="AF829" s="1" t="s">
        <v>70</v>
      </c>
      <c r="AG829" s="1" t="s">
        <v>71</v>
      </c>
      <c r="AH829" s="1" t="s">
        <v>89</v>
      </c>
      <c r="AI829" s="1" t="s">
        <v>57</v>
      </c>
      <c r="AJ829" s="5">
        <v>10950</v>
      </c>
      <c r="AK829" s="4">
        <v>-304227</v>
      </c>
      <c r="AL829" s="4">
        <v>0</v>
      </c>
      <c r="AM829" s="4">
        <v>0</v>
      </c>
      <c r="AN829" s="4">
        <v>0</v>
      </c>
      <c r="AO829" s="4">
        <v>-4146215</v>
      </c>
      <c r="AP829" s="4">
        <v>-4146215</v>
      </c>
      <c r="AQ829" s="4">
        <v>0</v>
      </c>
      <c r="AR829" s="4">
        <v>25181087</v>
      </c>
      <c r="AS829" s="1" t="s">
        <v>52</v>
      </c>
      <c r="AT829" s="9">
        <f t="shared" si="358"/>
        <v>43333</v>
      </c>
      <c r="AU829" s="9">
        <f t="shared" si="359"/>
        <v>43313</v>
      </c>
      <c r="AV829" s="9">
        <v>44798</v>
      </c>
      <c r="AW829" s="11">
        <f t="shared" si="360"/>
        <v>4.0136986301369859</v>
      </c>
      <c r="AX829">
        <v>25</v>
      </c>
      <c r="AY829" s="12">
        <v>0.05</v>
      </c>
      <c r="AZ829">
        <f t="shared" si="361"/>
        <v>3.7999999999999999E-2</v>
      </c>
      <c r="BA829" s="13">
        <f t="shared" si="362"/>
        <v>29327302</v>
      </c>
      <c r="BB829" s="17" t="s">
        <v>2189</v>
      </c>
      <c r="BC829">
        <f>MATCH(BB829,MONTHLY_INDEX!$A:$A,0)</f>
        <v>798</v>
      </c>
      <c r="BD829">
        <f>MATCH(AU829,MONTHLY_INDEX!$1:$1,0)</f>
        <v>80</v>
      </c>
      <c r="BE829">
        <f>INDEX(MONTHLY_INDEX!$1:$1048576,Final!BC829,Final!BD829)</f>
        <v>96</v>
      </c>
      <c r="BF829">
        <f>MATCH($BF$1,MONTHLY_INDEX!$1:$1,0)</f>
        <v>127</v>
      </c>
      <c r="BG829">
        <f>INDEX(MONTHLY_INDEX!$1:$1048576,Final!BC829,Final!BF829)</f>
        <v>95.3</v>
      </c>
      <c r="BH829" s="23">
        <f t="shared" si="380"/>
        <v>-7.2916666666666963E-3</v>
      </c>
      <c r="BI829" s="14">
        <f t="shared" si="381"/>
        <v>29113457.089583334</v>
      </c>
      <c r="BJ829" s="14">
        <f t="shared" si="382"/>
        <v>4440400.4278824767</v>
      </c>
      <c r="BK829" s="15">
        <f t="shared" si="363"/>
        <v>24673056.661700856</v>
      </c>
      <c r="BL829" s="52">
        <v>0</v>
      </c>
      <c r="BM829" s="15">
        <f t="shared" si="383"/>
        <v>24673056.661700856</v>
      </c>
    </row>
    <row r="830" spans="1:65">
      <c r="A830" s="8">
        <v>828</v>
      </c>
      <c r="B830" s="1" t="s">
        <v>44</v>
      </c>
      <c r="C830" s="1">
        <v>1500</v>
      </c>
      <c r="D830" s="1" t="s">
        <v>60</v>
      </c>
      <c r="E830" s="1">
        <v>150000037</v>
      </c>
      <c r="F830" s="1" t="s">
        <v>60</v>
      </c>
      <c r="G830" s="1" t="s">
        <v>97</v>
      </c>
      <c r="H830" s="1">
        <v>9</v>
      </c>
      <c r="I830" s="1" t="s">
        <v>52</v>
      </c>
      <c r="J830" s="1" t="s">
        <v>49</v>
      </c>
      <c r="K830" s="1">
        <v>17406001</v>
      </c>
      <c r="L830" s="1" t="s">
        <v>50</v>
      </c>
      <c r="M830" s="1" t="s">
        <v>51</v>
      </c>
      <c r="N830" s="1" t="s">
        <v>64</v>
      </c>
      <c r="O830" s="1" t="s">
        <v>65</v>
      </c>
      <c r="P830" s="1" t="s">
        <v>66</v>
      </c>
      <c r="Q830" s="1" t="s">
        <v>67</v>
      </c>
      <c r="R830" s="1" t="s">
        <v>87</v>
      </c>
      <c r="S830" s="1" t="s">
        <v>88</v>
      </c>
      <c r="T830" s="2">
        <v>43333</v>
      </c>
      <c r="U830" s="2">
        <v>43333</v>
      </c>
      <c r="V830" s="1" t="s">
        <v>52</v>
      </c>
      <c r="W830" s="3">
        <v>1</v>
      </c>
      <c r="X830" s="1" t="s">
        <v>53</v>
      </c>
      <c r="Y830" s="4">
        <v>1517250</v>
      </c>
      <c r="Z830" s="4">
        <v>-198765</v>
      </c>
      <c r="AA830" s="4">
        <v>0</v>
      </c>
      <c r="AB830" s="4">
        <v>0</v>
      </c>
      <c r="AC830" s="4">
        <v>0</v>
      </c>
      <c r="AD830" s="4">
        <v>1517250</v>
      </c>
      <c r="AE830" s="5">
        <v>1685</v>
      </c>
      <c r="AF830" s="1" t="s">
        <v>70</v>
      </c>
      <c r="AG830" s="1" t="s">
        <v>71</v>
      </c>
      <c r="AH830" s="1" t="s">
        <v>89</v>
      </c>
      <c r="AI830" s="1" t="s">
        <v>57</v>
      </c>
      <c r="AJ830" s="5">
        <v>10950</v>
      </c>
      <c r="AK830" s="4">
        <v>-15739</v>
      </c>
      <c r="AL830" s="4">
        <v>0</v>
      </c>
      <c r="AM830" s="4">
        <v>0</v>
      </c>
      <c r="AN830" s="4">
        <v>0</v>
      </c>
      <c r="AO830" s="4">
        <v>-214504</v>
      </c>
      <c r="AP830" s="4">
        <v>-214504</v>
      </c>
      <c r="AQ830" s="4">
        <v>0</v>
      </c>
      <c r="AR830" s="4">
        <v>1302746</v>
      </c>
      <c r="AS830" s="1" t="s">
        <v>52</v>
      </c>
      <c r="AT830" s="9">
        <f t="shared" si="358"/>
        <v>43333</v>
      </c>
      <c r="AU830" s="9">
        <f t="shared" si="359"/>
        <v>43313</v>
      </c>
      <c r="AV830" s="9">
        <v>44798</v>
      </c>
      <c r="AW830" s="11">
        <f t="shared" si="360"/>
        <v>4.0136986301369859</v>
      </c>
      <c r="AX830">
        <v>15</v>
      </c>
      <c r="AY830" s="12">
        <v>0.05</v>
      </c>
      <c r="AZ830">
        <f t="shared" si="361"/>
        <v>6.3333333333333325E-2</v>
      </c>
      <c r="BA830" s="13">
        <f t="shared" si="362"/>
        <v>1517250</v>
      </c>
      <c r="BB830" s="17" t="s">
        <v>1941</v>
      </c>
      <c r="BC830">
        <f>MATCH(BB830,MONTHLY_INDEX!$A:$A,0)</f>
        <v>674</v>
      </c>
      <c r="BD830">
        <f>MATCH(AU830,MONTHLY_INDEX!$1:$1,0)</f>
        <v>80</v>
      </c>
      <c r="BE830">
        <f>INDEX(MONTHLY_INDEX!$1:$1048576,Final!BC830,Final!BD830)</f>
        <v>105.1</v>
      </c>
      <c r="BF830">
        <f>MATCH($BF$1,MONTHLY_INDEX!$1:$1,0)</f>
        <v>127</v>
      </c>
      <c r="BG830">
        <f>INDEX(MONTHLY_INDEX!$1:$1048576,Final!BC830,Final!BF830)</f>
        <v>122.8</v>
      </c>
      <c r="BH830" s="23">
        <f t="shared" si="380"/>
        <v>0.16841103710751668</v>
      </c>
      <c r="BI830" s="14">
        <f t="shared" si="381"/>
        <v>1772771.6460513796</v>
      </c>
      <c r="BJ830" s="14">
        <f t="shared" si="382"/>
        <v>450640.17139580037</v>
      </c>
      <c r="BK830" s="15">
        <f t="shared" si="363"/>
        <v>1322131.4746555793</v>
      </c>
      <c r="BL830" s="52">
        <v>0</v>
      </c>
      <c r="BM830" s="15">
        <f t="shared" si="383"/>
        <v>1322131.4746555793</v>
      </c>
    </row>
    <row r="831" spans="1:65">
      <c r="A831" s="8">
        <v>829</v>
      </c>
      <c r="B831" s="1" t="s">
        <v>44</v>
      </c>
      <c r="C831" s="1">
        <v>1500</v>
      </c>
      <c r="D831" s="1" t="s">
        <v>60</v>
      </c>
      <c r="E831" s="1">
        <v>150000037</v>
      </c>
      <c r="F831" s="1" t="s">
        <v>60</v>
      </c>
      <c r="G831" s="1" t="s">
        <v>98</v>
      </c>
      <c r="H831" s="1">
        <v>10</v>
      </c>
      <c r="I831" s="1" t="s">
        <v>52</v>
      </c>
      <c r="J831" s="1" t="s">
        <v>49</v>
      </c>
      <c r="K831" s="1">
        <v>17406001</v>
      </c>
      <c r="L831" s="1" t="s">
        <v>50</v>
      </c>
      <c r="M831" s="1" t="s">
        <v>51</v>
      </c>
      <c r="N831" s="1" t="s">
        <v>64</v>
      </c>
      <c r="O831" s="1" t="s">
        <v>65</v>
      </c>
      <c r="P831" s="1" t="s">
        <v>66</v>
      </c>
      <c r="Q831" s="1" t="s">
        <v>67</v>
      </c>
      <c r="R831" s="1" t="s">
        <v>87</v>
      </c>
      <c r="S831" s="1" t="s">
        <v>88</v>
      </c>
      <c r="T831" s="2">
        <v>43333</v>
      </c>
      <c r="U831" s="2">
        <v>43333</v>
      </c>
      <c r="V831" s="1" t="s">
        <v>52</v>
      </c>
      <c r="W831" s="3">
        <v>1</v>
      </c>
      <c r="X831" s="1" t="s">
        <v>53</v>
      </c>
      <c r="Y831" s="4">
        <v>312900</v>
      </c>
      <c r="Z831" s="4">
        <v>-40991</v>
      </c>
      <c r="AA831" s="4">
        <v>0</v>
      </c>
      <c r="AB831" s="4">
        <v>0</v>
      </c>
      <c r="AC831" s="4">
        <v>0</v>
      </c>
      <c r="AD831" s="4">
        <v>312900</v>
      </c>
      <c r="AE831" s="5">
        <v>1685</v>
      </c>
      <c r="AF831" s="1" t="s">
        <v>70</v>
      </c>
      <c r="AG831" s="1" t="s">
        <v>71</v>
      </c>
      <c r="AH831" s="1" t="s">
        <v>89</v>
      </c>
      <c r="AI831" s="1" t="s">
        <v>57</v>
      </c>
      <c r="AJ831" s="5">
        <v>10950</v>
      </c>
      <c r="AK831" s="4">
        <v>-3246</v>
      </c>
      <c r="AL831" s="4">
        <v>0</v>
      </c>
      <c r="AM831" s="4">
        <v>0</v>
      </c>
      <c r="AN831" s="4">
        <v>0</v>
      </c>
      <c r="AO831" s="4">
        <v>-44237</v>
      </c>
      <c r="AP831" s="4">
        <v>-44237</v>
      </c>
      <c r="AQ831" s="4">
        <v>0</v>
      </c>
      <c r="AR831" s="4">
        <v>268663</v>
      </c>
      <c r="AS831" s="1" t="s">
        <v>52</v>
      </c>
      <c r="AT831" s="9">
        <f t="shared" si="358"/>
        <v>43333</v>
      </c>
      <c r="AU831" s="9">
        <f t="shared" si="359"/>
        <v>43313</v>
      </c>
      <c r="AV831" s="9">
        <v>44798</v>
      </c>
      <c r="AW831" s="11">
        <f t="shared" si="360"/>
        <v>4.0136986301369859</v>
      </c>
      <c r="AX831">
        <v>10</v>
      </c>
      <c r="AY831" s="12">
        <v>0.05</v>
      </c>
      <c r="AZ831">
        <f t="shared" si="361"/>
        <v>9.5000000000000001E-2</v>
      </c>
      <c r="BA831" s="13">
        <f t="shared" si="362"/>
        <v>312900</v>
      </c>
      <c r="BB831" s="17" t="s">
        <v>2189</v>
      </c>
      <c r="BC831">
        <f>MATCH(BB831,MONTHLY_INDEX!$A:$A,0)</f>
        <v>798</v>
      </c>
      <c r="BD831">
        <f>MATCH(AU831,MONTHLY_INDEX!$1:$1,0)</f>
        <v>80</v>
      </c>
      <c r="BE831">
        <f>INDEX(MONTHLY_INDEX!$1:$1048576,Final!BC831,Final!BD831)</f>
        <v>96</v>
      </c>
      <c r="BF831">
        <f>MATCH($BF$1,MONTHLY_INDEX!$1:$1,0)</f>
        <v>127</v>
      </c>
      <c r="BG831">
        <f>INDEX(MONTHLY_INDEX!$1:$1048576,Final!BC831,Final!BF831)</f>
        <v>95.3</v>
      </c>
      <c r="BH831" s="23">
        <f t="shared" si="380"/>
        <v>-7.2916666666666963E-3</v>
      </c>
      <c r="BI831" s="14">
        <f t="shared" si="381"/>
        <v>310618.4375</v>
      </c>
      <c r="BJ831" s="14">
        <f t="shared" si="382"/>
        <v>118439.2357234589</v>
      </c>
      <c r="BK831" s="15">
        <f t="shared" si="363"/>
        <v>192179.2017765411</v>
      </c>
      <c r="BL831" s="52">
        <v>0</v>
      </c>
      <c r="BM831" s="15">
        <f t="shared" si="383"/>
        <v>192179.2017765411</v>
      </c>
    </row>
    <row r="832" spans="1:65">
      <c r="A832" s="8">
        <v>830</v>
      </c>
      <c r="B832" s="1" t="s">
        <v>44</v>
      </c>
      <c r="C832" s="1">
        <v>1500</v>
      </c>
      <c r="D832" s="1" t="s">
        <v>60</v>
      </c>
      <c r="E832" s="1">
        <v>150000037</v>
      </c>
      <c r="F832" s="1" t="s">
        <v>60</v>
      </c>
      <c r="G832" s="1" t="s">
        <v>99</v>
      </c>
      <c r="H832" s="1">
        <v>11</v>
      </c>
      <c r="I832" s="1" t="s">
        <v>52</v>
      </c>
      <c r="J832" s="1" t="s">
        <v>49</v>
      </c>
      <c r="K832" s="1">
        <v>17406001</v>
      </c>
      <c r="L832" s="1" t="s">
        <v>50</v>
      </c>
      <c r="M832" s="1" t="s">
        <v>51</v>
      </c>
      <c r="N832" s="1" t="s">
        <v>64</v>
      </c>
      <c r="O832" s="1" t="s">
        <v>65</v>
      </c>
      <c r="P832" s="1" t="s">
        <v>66</v>
      </c>
      <c r="Q832" s="1" t="s">
        <v>67</v>
      </c>
      <c r="R832" s="1" t="s">
        <v>87</v>
      </c>
      <c r="S832" s="1" t="s">
        <v>88</v>
      </c>
      <c r="T832" s="2">
        <v>43333</v>
      </c>
      <c r="U832" s="2">
        <v>43333</v>
      </c>
      <c r="V832" s="1" t="s">
        <v>52</v>
      </c>
      <c r="W832" s="3">
        <v>1</v>
      </c>
      <c r="X832" s="1" t="s">
        <v>53</v>
      </c>
      <c r="Y832" s="4">
        <v>1174950</v>
      </c>
      <c r="Z832" s="4">
        <v>-153922</v>
      </c>
      <c r="AA832" s="4">
        <v>0</v>
      </c>
      <c r="AB832" s="4">
        <v>0</v>
      </c>
      <c r="AC832" s="4">
        <v>0</v>
      </c>
      <c r="AD832" s="4">
        <v>1174950</v>
      </c>
      <c r="AE832" s="5">
        <v>1685</v>
      </c>
      <c r="AF832" s="1" t="s">
        <v>70</v>
      </c>
      <c r="AG832" s="1" t="s">
        <v>71</v>
      </c>
      <c r="AH832" s="1" t="s">
        <v>89</v>
      </c>
      <c r="AI832" s="1" t="s">
        <v>57</v>
      </c>
      <c r="AJ832" s="5">
        <v>10950</v>
      </c>
      <c r="AK832" s="4">
        <v>-12188</v>
      </c>
      <c r="AL832" s="4">
        <v>0</v>
      </c>
      <c r="AM832" s="4">
        <v>0</v>
      </c>
      <c r="AN832" s="4">
        <v>0</v>
      </c>
      <c r="AO832" s="4">
        <v>-166110</v>
      </c>
      <c r="AP832" s="4">
        <v>-166110</v>
      </c>
      <c r="AQ832" s="4">
        <v>0</v>
      </c>
      <c r="AR832" s="4">
        <v>1008840</v>
      </c>
      <c r="AS832" s="1" t="s">
        <v>52</v>
      </c>
      <c r="AT832" s="9">
        <f t="shared" si="358"/>
        <v>43333</v>
      </c>
      <c r="AU832" s="9">
        <f t="shared" si="359"/>
        <v>43313</v>
      </c>
      <c r="AV832" s="9">
        <v>44798</v>
      </c>
      <c r="AW832" s="11">
        <f t="shared" si="360"/>
        <v>4.0136986301369859</v>
      </c>
      <c r="AX832">
        <v>10</v>
      </c>
      <c r="AY832" s="12">
        <v>0.05</v>
      </c>
      <c r="AZ832">
        <f t="shared" si="361"/>
        <v>9.5000000000000001E-2</v>
      </c>
      <c r="BA832" s="13">
        <f t="shared" si="362"/>
        <v>1174950</v>
      </c>
      <c r="BB832" s="17" t="s">
        <v>2189</v>
      </c>
      <c r="BC832">
        <f>MATCH(BB832,MONTHLY_INDEX!$A:$A,0)</f>
        <v>798</v>
      </c>
      <c r="BD832">
        <f>MATCH(AU832,MONTHLY_INDEX!$1:$1,0)</f>
        <v>80</v>
      </c>
      <c r="BE832">
        <f>INDEX(MONTHLY_INDEX!$1:$1048576,Final!BC832,Final!BD832)</f>
        <v>96</v>
      </c>
      <c r="BF832">
        <f>MATCH($BF$1,MONTHLY_INDEX!$1:$1,0)</f>
        <v>127</v>
      </c>
      <c r="BG832">
        <f>INDEX(MONTHLY_INDEX!$1:$1048576,Final!BC832,Final!BF832)</f>
        <v>95.3</v>
      </c>
      <c r="BH832" s="23">
        <f t="shared" si="380"/>
        <v>-7.2916666666666963E-3</v>
      </c>
      <c r="BI832" s="14">
        <f t="shared" si="381"/>
        <v>1166382.65625</v>
      </c>
      <c r="BJ832" s="14">
        <f t="shared" si="382"/>
        <v>444743.30461258558</v>
      </c>
      <c r="BK832" s="15">
        <f t="shared" si="363"/>
        <v>721639.35163741442</v>
      </c>
      <c r="BL832" s="52">
        <v>0</v>
      </c>
      <c r="BM832" s="15">
        <f t="shared" si="383"/>
        <v>721639.35163741442</v>
      </c>
    </row>
    <row r="833" spans="1:65">
      <c r="A833" s="8">
        <v>831</v>
      </c>
      <c r="B833" s="1" t="s">
        <v>44</v>
      </c>
      <c r="C833" s="1">
        <v>1500</v>
      </c>
      <c r="D833" s="1" t="s">
        <v>60</v>
      </c>
      <c r="E833" s="1">
        <v>150000037</v>
      </c>
      <c r="F833" s="1" t="s">
        <v>60</v>
      </c>
      <c r="G833" s="1" t="s">
        <v>100</v>
      </c>
      <c r="H833" s="1">
        <v>12</v>
      </c>
      <c r="I833" s="1" t="s">
        <v>52</v>
      </c>
      <c r="J833" s="1" t="s">
        <v>49</v>
      </c>
      <c r="K833" s="1">
        <v>17406001</v>
      </c>
      <c r="L833" s="1" t="s">
        <v>50</v>
      </c>
      <c r="M833" s="1" t="s">
        <v>51</v>
      </c>
      <c r="N833" s="1" t="s">
        <v>64</v>
      </c>
      <c r="O833" s="1" t="s">
        <v>65</v>
      </c>
      <c r="P833" s="1" t="s">
        <v>66</v>
      </c>
      <c r="Q833" s="1" t="s">
        <v>67</v>
      </c>
      <c r="R833" s="1" t="s">
        <v>87</v>
      </c>
      <c r="S833" s="1" t="s">
        <v>88</v>
      </c>
      <c r="T833" s="2">
        <v>43333</v>
      </c>
      <c r="U833" s="2">
        <v>43333</v>
      </c>
      <c r="V833" s="1" t="s">
        <v>52</v>
      </c>
      <c r="W833" s="3">
        <v>1</v>
      </c>
      <c r="X833" s="1" t="s">
        <v>53</v>
      </c>
      <c r="Y833" s="4">
        <v>582750</v>
      </c>
      <c r="Z833" s="4">
        <v>-76342</v>
      </c>
      <c r="AA833" s="4">
        <v>0</v>
      </c>
      <c r="AB833" s="4">
        <v>0</v>
      </c>
      <c r="AC833" s="4">
        <v>0</v>
      </c>
      <c r="AD833" s="4">
        <v>582750</v>
      </c>
      <c r="AE833" s="5">
        <v>1685</v>
      </c>
      <c r="AF833" s="1" t="s">
        <v>70</v>
      </c>
      <c r="AG833" s="1" t="s">
        <v>71</v>
      </c>
      <c r="AH833" s="1" t="s">
        <v>89</v>
      </c>
      <c r="AI833" s="1" t="s">
        <v>57</v>
      </c>
      <c r="AJ833" s="5">
        <v>10950</v>
      </c>
      <c r="AK833" s="4">
        <v>-6045</v>
      </c>
      <c r="AL833" s="4">
        <v>0</v>
      </c>
      <c r="AM833" s="4">
        <v>0</v>
      </c>
      <c r="AN833" s="4">
        <v>0</v>
      </c>
      <c r="AO833" s="4">
        <v>-82387</v>
      </c>
      <c r="AP833" s="4">
        <v>-82387</v>
      </c>
      <c r="AQ833" s="4">
        <v>0</v>
      </c>
      <c r="AR833" s="4">
        <v>500363</v>
      </c>
      <c r="AS833" s="1" t="s">
        <v>52</v>
      </c>
      <c r="AT833" s="9">
        <f t="shared" si="358"/>
        <v>43333</v>
      </c>
      <c r="AU833" s="9">
        <f t="shared" si="359"/>
        <v>43313</v>
      </c>
      <c r="AV833" s="9">
        <v>44798</v>
      </c>
      <c r="AW833" s="11">
        <f t="shared" si="360"/>
        <v>4.0136986301369859</v>
      </c>
      <c r="AX833">
        <v>10</v>
      </c>
      <c r="AY833" s="12">
        <v>0.05</v>
      </c>
      <c r="AZ833">
        <f t="shared" si="361"/>
        <v>9.5000000000000001E-2</v>
      </c>
      <c r="BA833" s="13">
        <f t="shared" si="362"/>
        <v>582750</v>
      </c>
      <c r="BB833" s="17" t="s">
        <v>1973</v>
      </c>
      <c r="BC833">
        <f>MATCH(BB833,MONTHLY_INDEX!$A:$A,0)</f>
        <v>690</v>
      </c>
      <c r="BD833">
        <f>MATCH(AU833,MONTHLY_INDEX!$1:$1,0)</f>
        <v>80</v>
      </c>
      <c r="BE833">
        <f>INDEX(MONTHLY_INDEX!$1:$1048576,Final!BC833,Final!BD833)</f>
        <v>110</v>
      </c>
      <c r="BF833">
        <f>MATCH($BF$1,MONTHLY_INDEX!$1:$1,0)</f>
        <v>127</v>
      </c>
      <c r="BG833">
        <f>INDEX(MONTHLY_INDEX!$1:$1048576,Final!BC833,Final!BF833)</f>
        <v>145.69999999999999</v>
      </c>
      <c r="BH833" s="23">
        <f t="shared" si="380"/>
        <v>0.32454545454545441</v>
      </c>
      <c r="BI833" s="14">
        <f t="shared" si="381"/>
        <v>771878.86363636365</v>
      </c>
      <c r="BJ833" s="14">
        <f t="shared" si="382"/>
        <v>294318.46807285177</v>
      </c>
      <c r="BK833" s="15">
        <f t="shared" si="363"/>
        <v>477560.39556351188</v>
      </c>
      <c r="BL833" s="52">
        <v>0</v>
      </c>
      <c r="BM833" s="15">
        <f t="shared" si="383"/>
        <v>477560.39556351188</v>
      </c>
    </row>
    <row r="834" spans="1:65">
      <c r="A834" s="8">
        <v>832</v>
      </c>
      <c r="B834" s="1" t="s">
        <v>44</v>
      </c>
      <c r="C834" s="1">
        <v>1500</v>
      </c>
      <c r="D834" s="1" t="s">
        <v>60</v>
      </c>
      <c r="E834" s="1">
        <v>150000037</v>
      </c>
      <c r="F834" s="1" t="s">
        <v>60</v>
      </c>
      <c r="G834" s="1" t="s">
        <v>101</v>
      </c>
      <c r="H834" s="1">
        <v>13</v>
      </c>
      <c r="I834" s="1" t="s">
        <v>52</v>
      </c>
      <c r="J834" s="1" t="s">
        <v>49</v>
      </c>
      <c r="K834" s="1">
        <v>17406001</v>
      </c>
      <c r="L834" s="1" t="s">
        <v>50</v>
      </c>
      <c r="M834" s="1" t="s">
        <v>51</v>
      </c>
      <c r="N834" s="1" t="s">
        <v>64</v>
      </c>
      <c r="O834" s="1" t="s">
        <v>65</v>
      </c>
      <c r="P834" s="1" t="s">
        <v>66</v>
      </c>
      <c r="Q834" s="1" t="s">
        <v>67</v>
      </c>
      <c r="R834" s="1" t="s">
        <v>87</v>
      </c>
      <c r="S834" s="1" t="s">
        <v>88</v>
      </c>
      <c r="T834" s="2">
        <v>43333</v>
      </c>
      <c r="U834" s="2">
        <v>43333</v>
      </c>
      <c r="V834" s="1" t="s">
        <v>52</v>
      </c>
      <c r="W834" s="3">
        <v>1</v>
      </c>
      <c r="X834" s="1" t="s">
        <v>53</v>
      </c>
      <c r="Y834" s="4">
        <v>9976171</v>
      </c>
      <c r="Z834" s="4">
        <v>-1306915</v>
      </c>
      <c r="AA834" s="4">
        <v>0</v>
      </c>
      <c r="AB834" s="4">
        <v>0</v>
      </c>
      <c r="AC834" s="4">
        <v>0</v>
      </c>
      <c r="AD834" s="4">
        <v>9976171</v>
      </c>
      <c r="AE834" s="5">
        <v>1685</v>
      </c>
      <c r="AF834" s="1" t="s">
        <v>70</v>
      </c>
      <c r="AG834" s="1" t="s">
        <v>71</v>
      </c>
      <c r="AH834" s="1" t="s">
        <v>89</v>
      </c>
      <c r="AI834" s="1" t="s">
        <v>57</v>
      </c>
      <c r="AJ834" s="5">
        <v>10950</v>
      </c>
      <c r="AK834" s="4">
        <v>-103488</v>
      </c>
      <c r="AL834" s="4">
        <v>0</v>
      </c>
      <c r="AM834" s="4">
        <v>0</v>
      </c>
      <c r="AN834" s="4">
        <v>0</v>
      </c>
      <c r="AO834" s="4">
        <v>-1410403</v>
      </c>
      <c r="AP834" s="4">
        <v>-1410403</v>
      </c>
      <c r="AQ834" s="4">
        <v>0</v>
      </c>
      <c r="AR834" s="4">
        <v>8565768</v>
      </c>
      <c r="AS834" s="1" t="s">
        <v>52</v>
      </c>
      <c r="AT834" s="9">
        <f t="shared" si="358"/>
        <v>43333</v>
      </c>
      <c r="AU834" s="9">
        <f t="shared" si="359"/>
        <v>43313</v>
      </c>
      <c r="AV834" s="9">
        <v>44798</v>
      </c>
      <c r="AW834" s="11">
        <f t="shared" si="360"/>
        <v>4.0136986301369859</v>
      </c>
      <c r="AX834">
        <v>25</v>
      </c>
      <c r="AY834" s="12">
        <v>0.05</v>
      </c>
      <c r="AZ834">
        <f t="shared" si="361"/>
        <v>3.7999999999999999E-2</v>
      </c>
      <c r="BA834" s="13">
        <f t="shared" si="362"/>
        <v>9976171</v>
      </c>
      <c r="BB834" s="17" t="s">
        <v>2189</v>
      </c>
      <c r="BC834">
        <f>MATCH(BB834,MONTHLY_INDEX!$A:$A,0)</f>
        <v>798</v>
      </c>
      <c r="BD834">
        <f>MATCH(AU834,MONTHLY_INDEX!$1:$1,0)</f>
        <v>80</v>
      </c>
      <c r="BE834">
        <f>INDEX(MONTHLY_INDEX!$1:$1048576,Final!BC834,Final!BD834)</f>
        <v>96</v>
      </c>
      <c r="BF834">
        <f>MATCH($BF$1,MONTHLY_INDEX!$1:$1,0)</f>
        <v>127</v>
      </c>
      <c r="BG834">
        <f>INDEX(MONTHLY_INDEX!$1:$1048576,Final!BC834,Final!BF834)</f>
        <v>95.3</v>
      </c>
      <c r="BH834" s="23">
        <f t="shared" si="380"/>
        <v>-7.2916666666666963E-3</v>
      </c>
      <c r="BI834" s="14">
        <f t="shared" si="381"/>
        <v>9903428.0864583328</v>
      </c>
      <c r="BJ834" s="14">
        <f t="shared" si="382"/>
        <v>1510476.2782825625</v>
      </c>
      <c r="BK834" s="15">
        <f t="shared" si="363"/>
        <v>8392951.8081757706</v>
      </c>
      <c r="BL834" s="52">
        <v>0</v>
      </c>
      <c r="BM834" s="15">
        <f t="shared" si="383"/>
        <v>8392951.8081757706</v>
      </c>
    </row>
    <row r="835" spans="1:65">
      <c r="A835" s="8">
        <v>833</v>
      </c>
      <c r="B835" s="1" t="s">
        <v>44</v>
      </c>
      <c r="C835" s="1">
        <v>1500</v>
      </c>
      <c r="D835" s="1" t="s">
        <v>60</v>
      </c>
      <c r="E835" s="1">
        <v>150000037</v>
      </c>
      <c r="F835" s="1" t="s">
        <v>60</v>
      </c>
      <c r="G835" s="1" t="s">
        <v>102</v>
      </c>
      <c r="H835" s="1">
        <v>14</v>
      </c>
      <c r="I835" s="1" t="s">
        <v>52</v>
      </c>
      <c r="J835" s="1" t="s">
        <v>49</v>
      </c>
      <c r="K835" s="1">
        <v>17406001</v>
      </c>
      <c r="L835" s="1" t="s">
        <v>50</v>
      </c>
      <c r="M835" s="1" t="s">
        <v>51</v>
      </c>
      <c r="N835" s="1" t="s">
        <v>64</v>
      </c>
      <c r="O835" s="1" t="s">
        <v>65</v>
      </c>
      <c r="P835" s="1" t="s">
        <v>66</v>
      </c>
      <c r="Q835" s="1" t="s">
        <v>67</v>
      </c>
      <c r="R835" s="1" t="s">
        <v>87</v>
      </c>
      <c r="S835" s="1" t="s">
        <v>88</v>
      </c>
      <c r="T835" s="2">
        <v>43333</v>
      </c>
      <c r="U835" s="2">
        <v>43333</v>
      </c>
      <c r="V835" s="1" t="s">
        <v>52</v>
      </c>
      <c r="W835" s="3">
        <v>1</v>
      </c>
      <c r="X835" s="1" t="s">
        <v>53</v>
      </c>
      <c r="Y835" s="4">
        <v>21103901</v>
      </c>
      <c r="Z835" s="4">
        <v>-2764690</v>
      </c>
      <c r="AA835" s="4">
        <v>0</v>
      </c>
      <c r="AB835" s="4">
        <v>0</v>
      </c>
      <c r="AC835" s="4">
        <v>0</v>
      </c>
      <c r="AD835" s="4">
        <v>21103901</v>
      </c>
      <c r="AE835" s="5">
        <v>1685</v>
      </c>
      <c r="AF835" s="1" t="s">
        <v>70</v>
      </c>
      <c r="AG835" s="1" t="s">
        <v>71</v>
      </c>
      <c r="AH835" s="1" t="s">
        <v>89</v>
      </c>
      <c r="AI835" s="1" t="s">
        <v>57</v>
      </c>
      <c r="AJ835" s="5">
        <v>10950</v>
      </c>
      <c r="AK835" s="4">
        <v>-218921</v>
      </c>
      <c r="AL835" s="4">
        <v>0</v>
      </c>
      <c r="AM835" s="4">
        <v>0</v>
      </c>
      <c r="AN835" s="4">
        <v>0</v>
      </c>
      <c r="AO835" s="4">
        <v>-2983611</v>
      </c>
      <c r="AP835" s="4">
        <v>-2983611</v>
      </c>
      <c r="AQ835" s="4">
        <v>0</v>
      </c>
      <c r="AR835" s="4">
        <v>18120290</v>
      </c>
      <c r="AS835" s="1" t="s">
        <v>52</v>
      </c>
      <c r="AT835" s="9">
        <f t="shared" si="358"/>
        <v>43333</v>
      </c>
      <c r="AU835" s="9">
        <f t="shared" si="359"/>
        <v>43313</v>
      </c>
      <c r="AV835" s="9">
        <v>44798</v>
      </c>
      <c r="AW835" s="11">
        <f t="shared" si="360"/>
        <v>4.0136986301369859</v>
      </c>
      <c r="AX835">
        <v>25</v>
      </c>
      <c r="AY835" s="12">
        <v>0.05</v>
      </c>
      <c r="AZ835">
        <f t="shared" si="361"/>
        <v>3.7999999999999999E-2</v>
      </c>
      <c r="BA835" s="13">
        <f t="shared" si="362"/>
        <v>21103901</v>
      </c>
      <c r="BB835" s="17" t="s">
        <v>2189</v>
      </c>
      <c r="BC835">
        <f>MATCH(BB835,MONTHLY_INDEX!$A:$A,0)</f>
        <v>798</v>
      </c>
      <c r="BD835">
        <f>MATCH(AU835,MONTHLY_INDEX!$1:$1,0)</f>
        <v>80</v>
      </c>
      <c r="BE835">
        <f>INDEX(MONTHLY_INDEX!$1:$1048576,Final!BC835,Final!BD835)</f>
        <v>96</v>
      </c>
      <c r="BF835">
        <f>MATCH($BF$1,MONTHLY_INDEX!$1:$1,0)</f>
        <v>127</v>
      </c>
      <c r="BG835">
        <f>INDEX(MONTHLY_INDEX!$1:$1048576,Final!BC835,Final!BF835)</f>
        <v>95.3</v>
      </c>
      <c r="BH835" s="23">
        <f t="shared" si="380"/>
        <v>-7.2916666666666963E-3</v>
      </c>
      <c r="BI835" s="14">
        <f t="shared" si="381"/>
        <v>20950018.388541665</v>
      </c>
      <c r="BJ835" s="14">
        <f t="shared" si="382"/>
        <v>3195308.2840825049</v>
      </c>
      <c r="BK835" s="15">
        <f t="shared" si="363"/>
        <v>17754710.104459159</v>
      </c>
      <c r="BL835" s="52">
        <v>0</v>
      </c>
      <c r="BM835" s="15">
        <f t="shared" si="383"/>
        <v>17754710.104459159</v>
      </c>
    </row>
    <row r="836" spans="1:65">
      <c r="A836" s="8">
        <v>834</v>
      </c>
      <c r="B836" s="1" t="s">
        <v>44</v>
      </c>
      <c r="C836" s="1">
        <v>1500</v>
      </c>
      <c r="D836" s="1" t="s">
        <v>60</v>
      </c>
      <c r="E836" s="1">
        <v>150000037</v>
      </c>
      <c r="F836" s="1" t="s">
        <v>60</v>
      </c>
      <c r="G836" s="1" t="s">
        <v>103</v>
      </c>
      <c r="H836" s="1">
        <v>15</v>
      </c>
      <c r="I836" s="1" t="s">
        <v>52</v>
      </c>
      <c r="J836" s="1" t="s">
        <v>49</v>
      </c>
      <c r="K836" s="1">
        <v>17406001</v>
      </c>
      <c r="L836" s="1" t="s">
        <v>50</v>
      </c>
      <c r="M836" s="1" t="s">
        <v>51</v>
      </c>
      <c r="N836" s="1" t="s">
        <v>64</v>
      </c>
      <c r="O836" s="1" t="s">
        <v>65</v>
      </c>
      <c r="P836" s="1" t="s">
        <v>66</v>
      </c>
      <c r="Q836" s="1" t="s">
        <v>67</v>
      </c>
      <c r="R836" s="1" t="s">
        <v>87</v>
      </c>
      <c r="S836" s="1" t="s">
        <v>88</v>
      </c>
      <c r="T836" s="2">
        <v>43333</v>
      </c>
      <c r="U836" s="2">
        <v>43333</v>
      </c>
      <c r="V836" s="1" t="s">
        <v>52</v>
      </c>
      <c r="W836" s="3">
        <v>1</v>
      </c>
      <c r="X836" s="1" t="s">
        <v>53</v>
      </c>
      <c r="Y836" s="4">
        <v>580650</v>
      </c>
      <c r="Z836" s="4">
        <v>-76066</v>
      </c>
      <c r="AA836" s="4">
        <v>0</v>
      </c>
      <c r="AB836" s="4">
        <v>0</v>
      </c>
      <c r="AC836" s="4">
        <v>0</v>
      </c>
      <c r="AD836" s="4">
        <v>580650</v>
      </c>
      <c r="AE836" s="5">
        <v>1685</v>
      </c>
      <c r="AF836" s="1" t="s">
        <v>70</v>
      </c>
      <c r="AG836" s="1" t="s">
        <v>71</v>
      </c>
      <c r="AH836" s="1" t="s">
        <v>89</v>
      </c>
      <c r="AI836" s="1" t="s">
        <v>57</v>
      </c>
      <c r="AJ836" s="5">
        <v>10950</v>
      </c>
      <c r="AK836" s="4">
        <v>-6023</v>
      </c>
      <c r="AL836" s="4">
        <v>0</v>
      </c>
      <c r="AM836" s="4">
        <v>0</v>
      </c>
      <c r="AN836" s="4">
        <v>0</v>
      </c>
      <c r="AO836" s="4">
        <v>-82089</v>
      </c>
      <c r="AP836" s="4">
        <v>-82089</v>
      </c>
      <c r="AQ836" s="4">
        <v>0</v>
      </c>
      <c r="AR836" s="4">
        <v>498561</v>
      </c>
      <c r="AS836" s="1" t="s">
        <v>52</v>
      </c>
      <c r="AT836" s="9">
        <f t="shared" ref="AT836:AT899" si="384">T836</f>
        <v>43333</v>
      </c>
      <c r="AU836" s="9">
        <f t="shared" ref="AU836:AU899" si="385">DATE(YEAR(AT836),MONTH(AT836),DAY(1))</f>
        <v>43313</v>
      </c>
      <c r="AV836" s="9">
        <v>44798</v>
      </c>
      <c r="AW836" s="11">
        <f t="shared" ref="AW836:AW899" si="386">(AV836-AT836)/365</f>
        <v>4.0136986301369859</v>
      </c>
      <c r="AX836">
        <v>10</v>
      </c>
      <c r="AY836" s="12">
        <v>0.05</v>
      </c>
      <c r="AZ836">
        <f t="shared" ref="AZ836:AZ899" si="387">(1-AY836)/AX836</f>
        <v>9.5000000000000001E-2</v>
      </c>
      <c r="BA836" s="13">
        <f t="shared" ref="BA836:BA899" si="388">Y836</f>
        <v>580650</v>
      </c>
      <c r="BB836" s="17" t="s">
        <v>1941</v>
      </c>
      <c r="BC836">
        <f>MATCH(BB836,MONTHLY_INDEX!$A:$A,0)</f>
        <v>674</v>
      </c>
      <c r="BD836">
        <f>MATCH(AU836,MONTHLY_INDEX!$1:$1,0)</f>
        <v>80</v>
      </c>
      <c r="BE836">
        <f>INDEX(MONTHLY_INDEX!$1:$1048576,Final!BC836,Final!BD836)</f>
        <v>105.1</v>
      </c>
      <c r="BF836">
        <f>MATCH($BF$1,MONTHLY_INDEX!$1:$1,0)</f>
        <v>127</v>
      </c>
      <c r="BG836">
        <f>INDEX(MONTHLY_INDEX!$1:$1048576,Final!BC836,Final!BF836)</f>
        <v>122.8</v>
      </c>
      <c r="BH836" s="23">
        <f t="shared" si="380"/>
        <v>0.16841103710751668</v>
      </c>
      <c r="BI836" s="14">
        <f t="shared" si="381"/>
        <v>678437.86869647959</v>
      </c>
      <c r="BJ836" s="14">
        <f t="shared" si="382"/>
        <v>258689.28870091107</v>
      </c>
      <c r="BK836" s="15">
        <f t="shared" ref="BK836:BK897" si="389">MAX(BI836-BJ836,0)</f>
        <v>419748.57999556849</v>
      </c>
      <c r="BL836" s="52">
        <v>0</v>
      </c>
      <c r="BM836" s="15">
        <f t="shared" si="383"/>
        <v>419748.57999556849</v>
      </c>
    </row>
    <row r="837" spans="1:65">
      <c r="A837" s="8">
        <v>835</v>
      </c>
      <c r="B837" s="1" t="s">
        <v>44</v>
      </c>
      <c r="C837" s="1">
        <v>1500</v>
      </c>
      <c r="D837" s="1" t="s">
        <v>60</v>
      </c>
      <c r="E837" s="1">
        <v>150000037</v>
      </c>
      <c r="F837" s="1" t="s">
        <v>60</v>
      </c>
      <c r="G837" s="1" t="s">
        <v>104</v>
      </c>
      <c r="H837" s="1">
        <v>16</v>
      </c>
      <c r="I837" s="1" t="s">
        <v>52</v>
      </c>
      <c r="J837" s="1" t="s">
        <v>49</v>
      </c>
      <c r="K837" s="1">
        <v>17406001</v>
      </c>
      <c r="L837" s="1" t="s">
        <v>50</v>
      </c>
      <c r="M837" s="1" t="s">
        <v>51</v>
      </c>
      <c r="N837" s="1" t="s">
        <v>64</v>
      </c>
      <c r="O837" s="1" t="s">
        <v>65</v>
      </c>
      <c r="P837" s="1" t="s">
        <v>66</v>
      </c>
      <c r="Q837" s="1" t="s">
        <v>67</v>
      </c>
      <c r="R837" s="1" t="s">
        <v>87</v>
      </c>
      <c r="S837" s="1" t="s">
        <v>88</v>
      </c>
      <c r="T837" s="2">
        <v>43333</v>
      </c>
      <c r="U837" s="2">
        <v>43333</v>
      </c>
      <c r="V837" s="1" t="s">
        <v>52</v>
      </c>
      <c r="W837" s="3">
        <v>1</v>
      </c>
      <c r="X837" s="1" t="s">
        <v>53</v>
      </c>
      <c r="Y837" s="4">
        <v>175035</v>
      </c>
      <c r="Z837" s="4">
        <v>-22929</v>
      </c>
      <c r="AA837" s="4">
        <v>0</v>
      </c>
      <c r="AB837" s="4">
        <v>0</v>
      </c>
      <c r="AC837" s="4">
        <v>0</v>
      </c>
      <c r="AD837" s="4">
        <v>175035</v>
      </c>
      <c r="AE837" s="5">
        <v>1685</v>
      </c>
      <c r="AF837" s="1" t="s">
        <v>70</v>
      </c>
      <c r="AG837" s="1" t="s">
        <v>71</v>
      </c>
      <c r="AH837" s="1" t="s">
        <v>89</v>
      </c>
      <c r="AI837" s="1" t="s">
        <v>57</v>
      </c>
      <c r="AJ837" s="5">
        <v>10950</v>
      </c>
      <c r="AK837" s="4">
        <v>-1816</v>
      </c>
      <c r="AL837" s="4">
        <v>0</v>
      </c>
      <c r="AM837" s="4">
        <v>0</v>
      </c>
      <c r="AN837" s="4">
        <v>0</v>
      </c>
      <c r="AO837" s="4">
        <v>-24745</v>
      </c>
      <c r="AP837" s="4">
        <v>-24745</v>
      </c>
      <c r="AQ837" s="4">
        <v>0</v>
      </c>
      <c r="AR837" s="4">
        <v>150290</v>
      </c>
      <c r="AS837" s="1" t="s">
        <v>52</v>
      </c>
      <c r="AT837" s="9">
        <f t="shared" si="384"/>
        <v>43333</v>
      </c>
      <c r="AU837" s="9">
        <f t="shared" si="385"/>
        <v>43313</v>
      </c>
      <c r="AV837" s="9">
        <v>44798</v>
      </c>
      <c r="AW837" s="11">
        <f t="shared" si="386"/>
        <v>4.0136986301369859</v>
      </c>
      <c r="AX837">
        <v>10</v>
      </c>
      <c r="AY837" s="12">
        <v>0.05</v>
      </c>
      <c r="AZ837">
        <f t="shared" si="387"/>
        <v>9.5000000000000001E-2</v>
      </c>
      <c r="BA837" s="13">
        <f t="shared" si="388"/>
        <v>175035</v>
      </c>
      <c r="BB837" s="17" t="s">
        <v>1877</v>
      </c>
      <c r="BC837">
        <f>MATCH(BB837,MONTHLY_INDEX!$A:$A,0)</f>
        <v>642</v>
      </c>
      <c r="BD837">
        <f>MATCH(AU837,MONTHLY_INDEX!$1:$1,0)</f>
        <v>80</v>
      </c>
      <c r="BE837">
        <f>INDEX(MONTHLY_INDEX!$1:$1048576,Final!BC837,Final!BD837)</f>
        <v>79.099999999999994</v>
      </c>
      <c r="BF837">
        <f>MATCH($BF$1,MONTHLY_INDEX!$1:$1,0)</f>
        <v>127</v>
      </c>
      <c r="BG837">
        <f>INDEX(MONTHLY_INDEX!$1:$1048576,Final!BC837,Final!BF837)</f>
        <v>94</v>
      </c>
      <c r="BH837" s="23">
        <f t="shared" si="380"/>
        <v>0.18836915297092297</v>
      </c>
      <c r="BI837" s="14">
        <f t="shared" si="381"/>
        <v>208006.19469026552</v>
      </c>
      <c r="BJ837" s="14">
        <f t="shared" si="382"/>
        <v>79313.046975390971</v>
      </c>
      <c r="BK837" s="15">
        <f t="shared" si="389"/>
        <v>128693.14771487455</v>
      </c>
      <c r="BL837" s="52">
        <v>0</v>
      </c>
      <c r="BM837" s="15">
        <f t="shared" si="383"/>
        <v>128693.14771487455</v>
      </c>
    </row>
    <row r="838" spans="1:65">
      <c r="A838" s="8">
        <v>836</v>
      </c>
      <c r="B838" s="1" t="s">
        <v>44</v>
      </c>
      <c r="C838" s="1">
        <v>1500</v>
      </c>
      <c r="D838" s="1" t="s">
        <v>60</v>
      </c>
      <c r="E838" s="1">
        <v>150000037</v>
      </c>
      <c r="F838" s="1" t="s">
        <v>60</v>
      </c>
      <c r="G838" s="1" t="s">
        <v>105</v>
      </c>
      <c r="H838" s="1">
        <v>17</v>
      </c>
      <c r="I838" s="1" t="s">
        <v>52</v>
      </c>
      <c r="J838" s="1" t="s">
        <v>49</v>
      </c>
      <c r="K838" s="1">
        <v>17406001</v>
      </c>
      <c r="L838" s="1" t="s">
        <v>50</v>
      </c>
      <c r="M838" s="1" t="s">
        <v>51</v>
      </c>
      <c r="N838" s="1" t="s">
        <v>64</v>
      </c>
      <c r="O838" s="1" t="s">
        <v>65</v>
      </c>
      <c r="P838" s="1" t="s">
        <v>66</v>
      </c>
      <c r="Q838" s="1" t="s">
        <v>67</v>
      </c>
      <c r="R838" s="1" t="s">
        <v>87</v>
      </c>
      <c r="S838" s="1" t="s">
        <v>88</v>
      </c>
      <c r="T838" s="2">
        <v>43333</v>
      </c>
      <c r="U838" s="2">
        <v>43333</v>
      </c>
      <c r="V838" s="1" t="s">
        <v>52</v>
      </c>
      <c r="W838" s="3">
        <v>1</v>
      </c>
      <c r="X838" s="1" t="s">
        <v>53</v>
      </c>
      <c r="Y838" s="4">
        <v>132796</v>
      </c>
      <c r="Z838" s="4">
        <v>-17395</v>
      </c>
      <c r="AA838" s="4">
        <v>0</v>
      </c>
      <c r="AB838" s="4">
        <v>0</v>
      </c>
      <c r="AC838" s="4">
        <v>0</v>
      </c>
      <c r="AD838" s="4">
        <v>132796</v>
      </c>
      <c r="AE838" s="5">
        <v>1685</v>
      </c>
      <c r="AF838" s="1" t="s">
        <v>70</v>
      </c>
      <c r="AG838" s="1" t="s">
        <v>71</v>
      </c>
      <c r="AH838" s="1" t="s">
        <v>89</v>
      </c>
      <c r="AI838" s="1" t="s">
        <v>57</v>
      </c>
      <c r="AJ838" s="5">
        <v>10950</v>
      </c>
      <c r="AK838" s="4">
        <v>-1378</v>
      </c>
      <c r="AL838" s="4">
        <v>0</v>
      </c>
      <c r="AM838" s="4">
        <v>0</v>
      </c>
      <c r="AN838" s="4">
        <v>0</v>
      </c>
      <c r="AO838" s="4">
        <v>-18773</v>
      </c>
      <c r="AP838" s="4">
        <v>-18773</v>
      </c>
      <c r="AQ838" s="4">
        <v>0</v>
      </c>
      <c r="AR838" s="4">
        <v>114023</v>
      </c>
      <c r="AS838" s="1" t="s">
        <v>52</v>
      </c>
      <c r="AT838" s="9">
        <f t="shared" si="384"/>
        <v>43333</v>
      </c>
      <c r="AU838" s="9">
        <f t="shared" si="385"/>
        <v>43313</v>
      </c>
      <c r="AV838" s="9">
        <v>44798</v>
      </c>
      <c r="AW838" s="11">
        <f t="shared" si="386"/>
        <v>4.0136986301369859</v>
      </c>
      <c r="AX838">
        <v>10</v>
      </c>
      <c r="AY838" s="12">
        <v>0.05</v>
      </c>
      <c r="AZ838">
        <f t="shared" si="387"/>
        <v>9.5000000000000001E-2</v>
      </c>
      <c r="BA838" s="13">
        <f t="shared" si="388"/>
        <v>132796</v>
      </c>
      <c r="BB838" s="17" t="s">
        <v>2189</v>
      </c>
      <c r="BC838">
        <f>MATCH(BB838,MONTHLY_INDEX!$A:$A,0)</f>
        <v>798</v>
      </c>
      <c r="BD838">
        <f>MATCH(AU838,MONTHLY_INDEX!$1:$1,0)</f>
        <v>80</v>
      </c>
      <c r="BE838">
        <f>INDEX(MONTHLY_INDEX!$1:$1048576,Final!BC838,Final!BD838)</f>
        <v>96</v>
      </c>
      <c r="BF838">
        <f>MATCH($BF$1,MONTHLY_INDEX!$1:$1,0)</f>
        <v>127</v>
      </c>
      <c r="BG838">
        <f>INDEX(MONTHLY_INDEX!$1:$1048576,Final!BC838,Final!BF838)</f>
        <v>95.3</v>
      </c>
      <c r="BH838" s="23">
        <f t="shared" si="380"/>
        <v>-7.2916666666666963E-3</v>
      </c>
      <c r="BI838" s="14">
        <f t="shared" si="381"/>
        <v>131827.69583333333</v>
      </c>
      <c r="BJ838" s="14">
        <f t="shared" si="382"/>
        <v>50266.0810071347</v>
      </c>
      <c r="BK838" s="15">
        <f t="shared" si="389"/>
        <v>81561.614826198638</v>
      </c>
      <c r="BL838" s="52">
        <v>0</v>
      </c>
      <c r="BM838" s="15">
        <f t="shared" si="383"/>
        <v>81561.614826198638</v>
      </c>
    </row>
    <row r="839" spans="1:65">
      <c r="A839" s="8">
        <v>837</v>
      </c>
      <c r="B839" s="1" t="s">
        <v>44</v>
      </c>
      <c r="C839" s="1">
        <v>1500</v>
      </c>
      <c r="D839" s="1" t="s">
        <v>60</v>
      </c>
      <c r="E839" s="1">
        <v>150000037</v>
      </c>
      <c r="F839" s="1" t="s">
        <v>60</v>
      </c>
      <c r="G839" s="1" t="s">
        <v>106</v>
      </c>
      <c r="H839" s="1">
        <v>18</v>
      </c>
      <c r="I839" s="1" t="s">
        <v>52</v>
      </c>
      <c r="J839" s="1" t="s">
        <v>49</v>
      </c>
      <c r="K839" s="1">
        <v>17406001</v>
      </c>
      <c r="L839" s="1" t="s">
        <v>50</v>
      </c>
      <c r="M839" s="1" t="s">
        <v>51</v>
      </c>
      <c r="N839" s="1" t="s">
        <v>64</v>
      </c>
      <c r="O839" s="1" t="s">
        <v>65</v>
      </c>
      <c r="P839" s="1" t="s">
        <v>66</v>
      </c>
      <c r="Q839" s="1" t="s">
        <v>67</v>
      </c>
      <c r="R839" s="1" t="s">
        <v>87</v>
      </c>
      <c r="S839" s="1" t="s">
        <v>88</v>
      </c>
      <c r="T839" s="2">
        <v>43333</v>
      </c>
      <c r="U839" s="2">
        <v>43333</v>
      </c>
      <c r="V839" s="1" t="s">
        <v>52</v>
      </c>
      <c r="W839" s="3">
        <v>1</v>
      </c>
      <c r="X839" s="1" t="s">
        <v>53</v>
      </c>
      <c r="Y839" s="4">
        <v>469552</v>
      </c>
      <c r="Z839" s="4">
        <v>-61512</v>
      </c>
      <c r="AA839" s="4">
        <v>0</v>
      </c>
      <c r="AB839" s="4">
        <v>0</v>
      </c>
      <c r="AC839" s="4">
        <v>0</v>
      </c>
      <c r="AD839" s="4">
        <v>469552</v>
      </c>
      <c r="AE839" s="5">
        <v>1685</v>
      </c>
      <c r="AF839" s="1" t="s">
        <v>70</v>
      </c>
      <c r="AG839" s="1" t="s">
        <v>71</v>
      </c>
      <c r="AH839" s="1" t="s">
        <v>89</v>
      </c>
      <c r="AI839" s="1" t="s">
        <v>57</v>
      </c>
      <c r="AJ839" s="5">
        <v>10950</v>
      </c>
      <c r="AK839" s="4">
        <v>-4871</v>
      </c>
      <c r="AL839" s="4">
        <v>0</v>
      </c>
      <c r="AM839" s="4">
        <v>0</v>
      </c>
      <c r="AN839" s="4">
        <v>0</v>
      </c>
      <c r="AO839" s="4">
        <v>-66383</v>
      </c>
      <c r="AP839" s="4">
        <v>-66383</v>
      </c>
      <c r="AQ839" s="4">
        <v>0</v>
      </c>
      <c r="AR839" s="4">
        <v>403169</v>
      </c>
      <c r="AS839" s="1" t="s">
        <v>52</v>
      </c>
      <c r="AT839" s="9">
        <f t="shared" si="384"/>
        <v>43333</v>
      </c>
      <c r="AU839" s="9">
        <f t="shared" si="385"/>
        <v>43313</v>
      </c>
      <c r="AV839" s="9">
        <v>44798</v>
      </c>
      <c r="AW839" s="11">
        <f t="shared" si="386"/>
        <v>4.0136986301369859</v>
      </c>
      <c r="AX839">
        <v>10</v>
      </c>
      <c r="AY839" s="12">
        <v>0.05</v>
      </c>
      <c r="AZ839">
        <f t="shared" si="387"/>
        <v>9.5000000000000001E-2</v>
      </c>
      <c r="BA839" s="13">
        <f t="shared" si="388"/>
        <v>469552</v>
      </c>
      <c r="BB839" s="17" t="s">
        <v>1871</v>
      </c>
      <c r="BC839">
        <f>MATCH(BB839,MONTHLY_INDEX!$A:$A,0)</f>
        <v>639</v>
      </c>
      <c r="BD839">
        <f>MATCH(AU839,MONTHLY_INDEX!$1:$1,0)</f>
        <v>80</v>
      </c>
      <c r="BE839">
        <f>INDEX(MONTHLY_INDEX!$1:$1048576,Final!BC839,Final!BD839)</f>
        <v>112.8</v>
      </c>
      <c r="BF839">
        <f>MATCH($BF$1,MONTHLY_INDEX!$1:$1,0)</f>
        <v>127</v>
      </c>
      <c r="BG839">
        <f>INDEX(MONTHLY_INDEX!$1:$1048576,Final!BC839,Final!BF839)</f>
        <v>116.2</v>
      </c>
      <c r="BH839" s="23">
        <f t="shared" si="380"/>
        <v>3.0141843971631256E-2</v>
      </c>
      <c r="BI839" s="14">
        <f t="shared" si="381"/>
        <v>483705.16312056739</v>
      </c>
      <c r="BJ839" s="14">
        <f t="shared" si="382"/>
        <v>184437.44130768481</v>
      </c>
      <c r="BK839" s="15">
        <f t="shared" si="389"/>
        <v>299267.72181288258</v>
      </c>
      <c r="BL839" s="52">
        <v>0</v>
      </c>
      <c r="BM839" s="15">
        <f t="shared" si="383"/>
        <v>299267.72181288258</v>
      </c>
    </row>
    <row r="840" spans="1:65">
      <c r="A840" s="8">
        <v>838</v>
      </c>
      <c r="B840" s="1" t="s">
        <v>44</v>
      </c>
      <c r="C840" s="1">
        <v>1500</v>
      </c>
      <c r="D840" s="1" t="s">
        <v>60</v>
      </c>
      <c r="E840" s="1">
        <v>150000037</v>
      </c>
      <c r="F840" s="1" t="s">
        <v>60</v>
      </c>
      <c r="G840" s="1" t="s">
        <v>107</v>
      </c>
      <c r="H840" s="1">
        <v>19</v>
      </c>
      <c r="I840" s="1" t="s">
        <v>52</v>
      </c>
      <c r="J840" s="1" t="s">
        <v>49</v>
      </c>
      <c r="K840" s="1">
        <v>17406001</v>
      </c>
      <c r="L840" s="1" t="s">
        <v>50</v>
      </c>
      <c r="M840" s="1" t="s">
        <v>51</v>
      </c>
      <c r="N840" s="1" t="s">
        <v>64</v>
      </c>
      <c r="O840" s="1" t="s">
        <v>65</v>
      </c>
      <c r="P840" s="1" t="s">
        <v>66</v>
      </c>
      <c r="Q840" s="1" t="s">
        <v>67</v>
      </c>
      <c r="R840" s="1" t="s">
        <v>87</v>
      </c>
      <c r="S840" s="1" t="s">
        <v>88</v>
      </c>
      <c r="T840" s="2">
        <v>43333</v>
      </c>
      <c r="U840" s="2">
        <v>43333</v>
      </c>
      <c r="V840" s="1" t="s">
        <v>52</v>
      </c>
      <c r="W840" s="3">
        <v>1</v>
      </c>
      <c r="X840" s="1" t="s">
        <v>53</v>
      </c>
      <c r="Y840" s="4">
        <v>6861326</v>
      </c>
      <c r="Z840" s="4">
        <v>-898859</v>
      </c>
      <c r="AA840" s="4">
        <v>0</v>
      </c>
      <c r="AB840" s="4">
        <v>0</v>
      </c>
      <c r="AC840" s="4">
        <v>0</v>
      </c>
      <c r="AD840" s="4">
        <v>6861326</v>
      </c>
      <c r="AE840" s="5">
        <v>1685</v>
      </c>
      <c r="AF840" s="1" t="s">
        <v>70</v>
      </c>
      <c r="AG840" s="1" t="s">
        <v>71</v>
      </c>
      <c r="AH840" s="1" t="s">
        <v>89</v>
      </c>
      <c r="AI840" s="1" t="s">
        <v>57</v>
      </c>
      <c r="AJ840" s="5">
        <v>10950</v>
      </c>
      <c r="AK840" s="4">
        <v>-71176</v>
      </c>
      <c r="AL840" s="4">
        <v>0</v>
      </c>
      <c r="AM840" s="4">
        <v>0</v>
      </c>
      <c r="AN840" s="4">
        <v>0</v>
      </c>
      <c r="AO840" s="4">
        <v>-970035</v>
      </c>
      <c r="AP840" s="4">
        <v>-970035</v>
      </c>
      <c r="AQ840" s="4">
        <v>0</v>
      </c>
      <c r="AR840" s="4">
        <v>5891291</v>
      </c>
      <c r="AS840" s="1" t="s">
        <v>52</v>
      </c>
      <c r="AT840" s="9">
        <f t="shared" si="384"/>
        <v>43333</v>
      </c>
      <c r="AU840" s="9">
        <f t="shared" si="385"/>
        <v>43313</v>
      </c>
      <c r="AV840" s="9">
        <v>44798</v>
      </c>
      <c r="AW840" s="11">
        <f t="shared" si="386"/>
        <v>4.0136986301369859</v>
      </c>
      <c r="AX840">
        <v>10</v>
      </c>
      <c r="AY840" s="12">
        <v>0.05</v>
      </c>
      <c r="AZ840">
        <f t="shared" si="387"/>
        <v>9.5000000000000001E-2</v>
      </c>
      <c r="BA840" s="13">
        <f t="shared" si="388"/>
        <v>6861326</v>
      </c>
      <c r="BI840" s="14">
        <f t="shared" ref="BI840:BI842" si="390">AR840</f>
        <v>5891291</v>
      </c>
      <c r="BJ840" s="14">
        <v>0</v>
      </c>
      <c r="BK840" s="14">
        <f t="shared" ref="BK840:BK842" si="391">AR840</f>
        <v>5891291</v>
      </c>
      <c r="BL840" s="52">
        <v>0</v>
      </c>
      <c r="BM840" s="15">
        <f t="shared" ref="BM840:BM842" si="392">AR840</f>
        <v>5891291</v>
      </c>
    </row>
    <row r="841" spans="1:65">
      <c r="A841" s="8">
        <v>839</v>
      </c>
      <c r="B841" s="1" t="s">
        <v>44</v>
      </c>
      <c r="C841" s="1">
        <v>1500</v>
      </c>
      <c r="D841" s="1" t="s">
        <v>60</v>
      </c>
      <c r="E841" s="1">
        <v>150000037</v>
      </c>
      <c r="F841" s="1" t="s">
        <v>60</v>
      </c>
      <c r="G841" s="1" t="s">
        <v>108</v>
      </c>
      <c r="H841" s="1">
        <v>20</v>
      </c>
      <c r="I841" s="1" t="s">
        <v>52</v>
      </c>
      <c r="J841" s="1" t="s">
        <v>49</v>
      </c>
      <c r="K841" s="1">
        <v>17406001</v>
      </c>
      <c r="L841" s="1" t="s">
        <v>50</v>
      </c>
      <c r="M841" s="1" t="s">
        <v>51</v>
      </c>
      <c r="N841" s="1" t="s">
        <v>64</v>
      </c>
      <c r="O841" s="1" t="s">
        <v>65</v>
      </c>
      <c r="P841" s="1" t="s">
        <v>66</v>
      </c>
      <c r="Q841" s="1" t="s">
        <v>67</v>
      </c>
      <c r="R841" s="1" t="s">
        <v>87</v>
      </c>
      <c r="S841" s="1" t="s">
        <v>88</v>
      </c>
      <c r="T841" s="2">
        <v>43333</v>
      </c>
      <c r="U841" s="2">
        <v>43333</v>
      </c>
      <c r="V841" s="1" t="s">
        <v>52</v>
      </c>
      <c r="W841" s="3">
        <v>1</v>
      </c>
      <c r="X841" s="1" t="s">
        <v>53</v>
      </c>
      <c r="Y841" s="4">
        <v>5552065</v>
      </c>
      <c r="Z841" s="4">
        <v>-727341</v>
      </c>
      <c r="AA841" s="4">
        <v>0</v>
      </c>
      <c r="AB841" s="4">
        <v>0</v>
      </c>
      <c r="AC841" s="4">
        <v>0</v>
      </c>
      <c r="AD841" s="4">
        <v>5552065</v>
      </c>
      <c r="AE841" s="5">
        <v>1685</v>
      </c>
      <c r="AF841" s="1" t="s">
        <v>70</v>
      </c>
      <c r="AG841" s="1" t="s">
        <v>71</v>
      </c>
      <c r="AH841" s="1" t="s">
        <v>89</v>
      </c>
      <c r="AI841" s="1" t="s">
        <v>57</v>
      </c>
      <c r="AJ841" s="5">
        <v>10950</v>
      </c>
      <c r="AK841" s="4">
        <v>-57594</v>
      </c>
      <c r="AL841" s="4">
        <v>0</v>
      </c>
      <c r="AM841" s="4">
        <v>0</v>
      </c>
      <c r="AN841" s="4">
        <v>0</v>
      </c>
      <c r="AO841" s="4">
        <v>-784935</v>
      </c>
      <c r="AP841" s="4">
        <v>-784935</v>
      </c>
      <c r="AQ841" s="4">
        <v>0</v>
      </c>
      <c r="AR841" s="4">
        <v>4767130</v>
      </c>
      <c r="AS841" s="1" t="s">
        <v>52</v>
      </c>
      <c r="AT841" s="9">
        <f t="shared" si="384"/>
        <v>43333</v>
      </c>
      <c r="AU841" s="9">
        <f t="shared" si="385"/>
        <v>43313</v>
      </c>
      <c r="AV841" s="9">
        <v>44798</v>
      </c>
      <c r="AW841" s="11">
        <f t="shared" si="386"/>
        <v>4.0136986301369859</v>
      </c>
      <c r="AX841">
        <v>10</v>
      </c>
      <c r="AY841" s="12">
        <v>0.05</v>
      </c>
      <c r="AZ841">
        <f t="shared" si="387"/>
        <v>9.5000000000000001E-2</v>
      </c>
      <c r="BA841" s="13">
        <f t="shared" si="388"/>
        <v>5552065</v>
      </c>
      <c r="BI841" s="14">
        <f t="shared" si="390"/>
        <v>4767130</v>
      </c>
      <c r="BJ841" s="14">
        <v>0</v>
      </c>
      <c r="BK841" s="14">
        <f t="shared" si="391"/>
        <v>4767130</v>
      </c>
      <c r="BL841" s="52">
        <v>0</v>
      </c>
      <c r="BM841" s="15">
        <f t="shared" si="392"/>
        <v>4767130</v>
      </c>
    </row>
    <row r="842" spans="1:65">
      <c r="A842" s="8">
        <v>840</v>
      </c>
      <c r="B842" s="1" t="s">
        <v>44</v>
      </c>
      <c r="C842" s="1">
        <v>1500</v>
      </c>
      <c r="D842" s="1" t="s">
        <v>60</v>
      </c>
      <c r="E842" s="1">
        <v>150000037</v>
      </c>
      <c r="F842" s="1" t="s">
        <v>60</v>
      </c>
      <c r="G842" s="1" t="s">
        <v>109</v>
      </c>
      <c r="H842" s="1">
        <v>21</v>
      </c>
      <c r="I842" s="1" t="s">
        <v>52</v>
      </c>
      <c r="J842" s="1" t="s">
        <v>49</v>
      </c>
      <c r="K842" s="1">
        <v>17406001</v>
      </c>
      <c r="L842" s="1" t="s">
        <v>50</v>
      </c>
      <c r="M842" s="1" t="s">
        <v>51</v>
      </c>
      <c r="N842" s="1" t="s">
        <v>64</v>
      </c>
      <c r="O842" s="1" t="s">
        <v>65</v>
      </c>
      <c r="P842" s="1" t="s">
        <v>66</v>
      </c>
      <c r="Q842" s="1" t="s">
        <v>67</v>
      </c>
      <c r="R842" s="1" t="s">
        <v>87</v>
      </c>
      <c r="S842" s="1" t="s">
        <v>88</v>
      </c>
      <c r="T842" s="2">
        <v>43333</v>
      </c>
      <c r="U842" s="2">
        <v>43333</v>
      </c>
      <c r="V842" s="1" t="s">
        <v>52</v>
      </c>
      <c r="W842" s="3">
        <v>1</v>
      </c>
      <c r="X842" s="1" t="s">
        <v>53</v>
      </c>
      <c r="Y842" s="4">
        <v>1950695</v>
      </c>
      <c r="Z842" s="4">
        <v>-256470</v>
      </c>
      <c r="AA842" s="4">
        <v>0</v>
      </c>
      <c r="AB842" s="4">
        <v>0</v>
      </c>
      <c r="AC842" s="4">
        <v>0</v>
      </c>
      <c r="AD842" s="4">
        <v>1950695</v>
      </c>
      <c r="AE842" s="5">
        <v>1685</v>
      </c>
      <c r="AF842" s="1" t="s">
        <v>70</v>
      </c>
      <c r="AG842" s="1" t="s">
        <v>71</v>
      </c>
      <c r="AH842" s="1" t="s">
        <v>89</v>
      </c>
      <c r="AI842" s="1" t="s">
        <v>57</v>
      </c>
      <c r="AJ842" s="5">
        <v>10950</v>
      </c>
      <c r="AK842" s="4">
        <v>-20224</v>
      </c>
      <c r="AL842" s="4">
        <v>0</v>
      </c>
      <c r="AM842" s="4">
        <v>0</v>
      </c>
      <c r="AN842" s="4">
        <v>0</v>
      </c>
      <c r="AO842" s="4">
        <v>-276694</v>
      </c>
      <c r="AP842" s="4">
        <v>-276694</v>
      </c>
      <c r="AQ842" s="4">
        <v>0</v>
      </c>
      <c r="AR842" s="4">
        <v>1674001</v>
      </c>
      <c r="AS842" s="1" t="s">
        <v>52</v>
      </c>
      <c r="AT842" s="9">
        <f t="shared" si="384"/>
        <v>43333</v>
      </c>
      <c r="AU842" s="9">
        <f t="shared" si="385"/>
        <v>43313</v>
      </c>
      <c r="AV842" s="9">
        <v>44798</v>
      </c>
      <c r="AW842" s="11">
        <f t="shared" si="386"/>
        <v>4.0136986301369859</v>
      </c>
      <c r="AX842">
        <v>10</v>
      </c>
      <c r="AY842" s="12">
        <v>0.05</v>
      </c>
      <c r="AZ842">
        <f t="shared" si="387"/>
        <v>9.5000000000000001E-2</v>
      </c>
      <c r="BA842" s="13">
        <f t="shared" si="388"/>
        <v>1950695</v>
      </c>
      <c r="BI842" s="14">
        <f t="shared" si="390"/>
        <v>1674001</v>
      </c>
      <c r="BJ842" s="14">
        <v>0</v>
      </c>
      <c r="BK842" s="14">
        <f t="shared" si="391"/>
        <v>1674001</v>
      </c>
      <c r="BL842" s="52">
        <v>0</v>
      </c>
      <c r="BM842" s="15">
        <f t="shared" si="392"/>
        <v>1674001</v>
      </c>
    </row>
    <row r="843" spans="1:65">
      <c r="A843" s="8">
        <v>841</v>
      </c>
      <c r="B843" s="1" t="s">
        <v>44</v>
      </c>
      <c r="C843" s="1">
        <v>1500</v>
      </c>
      <c r="D843" s="1" t="s">
        <v>60</v>
      </c>
      <c r="E843" s="1">
        <v>150000037</v>
      </c>
      <c r="F843" s="1" t="s">
        <v>60</v>
      </c>
      <c r="G843" s="1" t="s">
        <v>110</v>
      </c>
      <c r="H843" s="1">
        <v>22</v>
      </c>
      <c r="I843" s="1" t="s">
        <v>52</v>
      </c>
      <c r="J843" s="1" t="s">
        <v>49</v>
      </c>
      <c r="K843" s="1">
        <v>17406001</v>
      </c>
      <c r="L843" s="1" t="s">
        <v>50</v>
      </c>
      <c r="M843" s="1" t="s">
        <v>51</v>
      </c>
      <c r="N843" s="1" t="s">
        <v>64</v>
      </c>
      <c r="O843" s="1" t="s">
        <v>65</v>
      </c>
      <c r="P843" s="1" t="s">
        <v>66</v>
      </c>
      <c r="Q843" s="1" t="s">
        <v>67</v>
      </c>
      <c r="R843" s="1" t="s">
        <v>87</v>
      </c>
      <c r="S843" s="1" t="s">
        <v>88</v>
      </c>
      <c r="T843" s="2">
        <v>43333</v>
      </c>
      <c r="U843" s="2">
        <v>43333</v>
      </c>
      <c r="V843" s="1" t="s">
        <v>52</v>
      </c>
      <c r="W843" s="3">
        <v>1</v>
      </c>
      <c r="X843" s="1" t="s">
        <v>53</v>
      </c>
      <c r="Y843" s="4">
        <v>16789210</v>
      </c>
      <c r="Z843" s="4">
        <v>-2199450</v>
      </c>
      <c r="AA843" s="4">
        <v>0</v>
      </c>
      <c r="AB843" s="4">
        <v>0</v>
      </c>
      <c r="AC843" s="4">
        <v>0</v>
      </c>
      <c r="AD843" s="4">
        <v>16789210</v>
      </c>
      <c r="AE843" s="5">
        <v>1685</v>
      </c>
      <c r="AF843" s="1" t="s">
        <v>70</v>
      </c>
      <c r="AG843" s="1" t="s">
        <v>71</v>
      </c>
      <c r="AH843" s="1" t="s">
        <v>89</v>
      </c>
      <c r="AI843" s="1" t="s">
        <v>57</v>
      </c>
      <c r="AJ843" s="5">
        <v>10950</v>
      </c>
      <c r="AK843" s="4">
        <v>-174163</v>
      </c>
      <c r="AL843" s="4">
        <v>0</v>
      </c>
      <c r="AM843" s="4">
        <v>0</v>
      </c>
      <c r="AN843" s="4">
        <v>0</v>
      </c>
      <c r="AO843" s="4">
        <v>-2373613</v>
      </c>
      <c r="AP843" s="4">
        <v>-2373613</v>
      </c>
      <c r="AQ843" s="4">
        <v>0</v>
      </c>
      <c r="AR843" s="4">
        <v>14415597</v>
      </c>
      <c r="AS843" s="1" t="s">
        <v>52</v>
      </c>
      <c r="AT843" s="9">
        <f t="shared" si="384"/>
        <v>43333</v>
      </c>
      <c r="AU843" s="9">
        <f t="shared" si="385"/>
        <v>43313</v>
      </c>
      <c r="AV843" s="9">
        <v>44798</v>
      </c>
      <c r="AW843" s="11">
        <f t="shared" si="386"/>
        <v>4.0136986301369859</v>
      </c>
      <c r="AX843">
        <v>25</v>
      </c>
      <c r="AY843" s="12">
        <v>0.05</v>
      </c>
      <c r="AZ843">
        <f t="shared" si="387"/>
        <v>3.7999999999999999E-2</v>
      </c>
      <c r="BA843" s="13">
        <f t="shared" si="388"/>
        <v>16789210</v>
      </c>
      <c r="BB843" s="17" t="s">
        <v>2189</v>
      </c>
      <c r="BC843">
        <f>MATCH(BB843,MONTHLY_INDEX!$A:$A,0)</f>
        <v>798</v>
      </c>
      <c r="BD843">
        <f>MATCH(AU843,MONTHLY_INDEX!$1:$1,0)</f>
        <v>80</v>
      </c>
      <c r="BE843">
        <f>INDEX(MONTHLY_INDEX!$1:$1048576,Final!BC843,Final!BD843)</f>
        <v>96</v>
      </c>
      <c r="BF843">
        <f>MATCH($BF$1,MONTHLY_INDEX!$1:$1,0)</f>
        <v>127</v>
      </c>
      <c r="BG843">
        <f>INDEX(MONTHLY_INDEX!$1:$1048576,Final!BC843,Final!BF843)</f>
        <v>95.3</v>
      </c>
      <c r="BH843" s="23">
        <f>(BG843-BE843)/BE843</f>
        <v>-7.2916666666666963E-3</v>
      </c>
      <c r="BI843" s="14">
        <f>(1+BH843)*BA843</f>
        <v>16666788.677083332</v>
      </c>
      <c r="BJ843" s="14">
        <f>BI843*AZ843*AW843</f>
        <v>2542027.7415156956</v>
      </c>
      <c r="BK843" s="15">
        <f t="shared" si="389"/>
        <v>14124760.935567636</v>
      </c>
      <c r="BL843" s="52">
        <v>0</v>
      </c>
      <c r="BM843" s="15">
        <f>MAX((1-BL843)*BK843,BI843*AY843)</f>
        <v>14124760.935567636</v>
      </c>
    </row>
    <row r="844" spans="1:65">
      <c r="A844" s="8">
        <v>842</v>
      </c>
      <c r="B844" s="1" t="s">
        <v>44</v>
      </c>
      <c r="C844" s="1">
        <v>1500</v>
      </c>
      <c r="D844" s="1" t="s">
        <v>60</v>
      </c>
      <c r="E844" s="1">
        <v>150000037</v>
      </c>
      <c r="F844" s="1" t="s">
        <v>60</v>
      </c>
      <c r="G844" s="1" t="s">
        <v>111</v>
      </c>
      <c r="H844" s="1">
        <v>23</v>
      </c>
      <c r="I844" s="1" t="s">
        <v>52</v>
      </c>
      <c r="J844" s="1" t="s">
        <v>49</v>
      </c>
      <c r="K844" s="1">
        <v>17406001</v>
      </c>
      <c r="L844" s="1" t="s">
        <v>50</v>
      </c>
      <c r="M844" s="1" t="s">
        <v>51</v>
      </c>
      <c r="N844" s="1" t="s">
        <v>64</v>
      </c>
      <c r="O844" s="1" t="s">
        <v>65</v>
      </c>
      <c r="P844" s="1" t="s">
        <v>66</v>
      </c>
      <c r="Q844" s="1" t="s">
        <v>67</v>
      </c>
      <c r="R844" s="1" t="s">
        <v>87</v>
      </c>
      <c r="S844" s="1" t="s">
        <v>88</v>
      </c>
      <c r="T844" s="2">
        <v>43333</v>
      </c>
      <c r="U844" s="2">
        <v>43333</v>
      </c>
      <c r="V844" s="1" t="s">
        <v>52</v>
      </c>
      <c r="W844" s="3">
        <v>1</v>
      </c>
      <c r="X844" s="1" t="s">
        <v>53</v>
      </c>
      <c r="Y844" s="4">
        <v>32425</v>
      </c>
      <c r="Z844" s="4">
        <v>-4246</v>
      </c>
      <c r="AA844" s="4">
        <v>0</v>
      </c>
      <c r="AB844" s="4">
        <v>0</v>
      </c>
      <c r="AC844" s="4">
        <v>0</v>
      </c>
      <c r="AD844" s="4">
        <v>32425</v>
      </c>
      <c r="AE844" s="5">
        <v>1685</v>
      </c>
      <c r="AF844" s="1" t="s">
        <v>70</v>
      </c>
      <c r="AG844" s="1" t="s">
        <v>71</v>
      </c>
      <c r="AH844" s="1" t="s">
        <v>89</v>
      </c>
      <c r="AI844" s="1" t="s">
        <v>57</v>
      </c>
      <c r="AJ844" s="5">
        <v>10950</v>
      </c>
      <c r="AK844" s="4">
        <v>-336</v>
      </c>
      <c r="AL844" s="4">
        <v>0</v>
      </c>
      <c r="AM844" s="4">
        <v>0</v>
      </c>
      <c r="AN844" s="4">
        <v>0</v>
      </c>
      <c r="AO844" s="4">
        <v>-4582</v>
      </c>
      <c r="AP844" s="4">
        <v>-4582</v>
      </c>
      <c r="AQ844" s="4">
        <v>0</v>
      </c>
      <c r="AR844" s="4">
        <v>27843</v>
      </c>
      <c r="AS844" s="1" t="s">
        <v>52</v>
      </c>
      <c r="AT844" s="9">
        <f t="shared" si="384"/>
        <v>43333</v>
      </c>
      <c r="AU844" s="9">
        <f t="shared" si="385"/>
        <v>43313</v>
      </c>
      <c r="AV844" s="9">
        <v>44798</v>
      </c>
      <c r="AW844" s="11">
        <f t="shared" si="386"/>
        <v>4.0136986301369859</v>
      </c>
      <c r="AX844">
        <v>10</v>
      </c>
      <c r="AY844" s="12">
        <v>0.05</v>
      </c>
      <c r="AZ844">
        <f t="shared" si="387"/>
        <v>9.5000000000000001E-2</v>
      </c>
      <c r="BA844" s="13">
        <f t="shared" si="388"/>
        <v>32425</v>
      </c>
      <c r="BI844" s="14">
        <f t="shared" ref="BI844:BI848" si="393">AR844</f>
        <v>27843</v>
      </c>
      <c r="BJ844" s="14">
        <v>0</v>
      </c>
      <c r="BK844" s="14">
        <f t="shared" ref="BK844:BK848" si="394">AR844</f>
        <v>27843</v>
      </c>
      <c r="BL844" s="52">
        <v>0</v>
      </c>
      <c r="BM844" s="15">
        <f t="shared" ref="BM844:BM848" si="395">AR844</f>
        <v>27843</v>
      </c>
    </row>
    <row r="845" spans="1:65">
      <c r="A845" s="8">
        <v>843</v>
      </c>
      <c r="B845" s="1" t="s">
        <v>44</v>
      </c>
      <c r="C845" s="1">
        <v>1500</v>
      </c>
      <c r="D845" s="1" t="s">
        <v>60</v>
      </c>
      <c r="E845" s="1">
        <v>150000037</v>
      </c>
      <c r="F845" s="1" t="s">
        <v>112</v>
      </c>
      <c r="G845" s="1" t="s">
        <v>113</v>
      </c>
      <c r="H845" s="1">
        <v>24</v>
      </c>
      <c r="I845" s="1" t="s">
        <v>52</v>
      </c>
      <c r="J845" s="1" t="s">
        <v>49</v>
      </c>
      <c r="K845" s="1">
        <v>17406001</v>
      </c>
      <c r="L845" s="1" t="s">
        <v>50</v>
      </c>
      <c r="M845" s="1" t="s">
        <v>51</v>
      </c>
      <c r="N845" s="1" t="s">
        <v>64</v>
      </c>
      <c r="O845" s="1" t="s">
        <v>65</v>
      </c>
      <c r="P845" s="1" t="s">
        <v>66</v>
      </c>
      <c r="Q845" s="1" t="s">
        <v>67</v>
      </c>
      <c r="R845" s="1" t="s">
        <v>87</v>
      </c>
      <c r="S845" s="1" t="s">
        <v>88</v>
      </c>
      <c r="T845" s="2">
        <v>43333</v>
      </c>
      <c r="U845" s="2">
        <v>43333</v>
      </c>
      <c r="V845" s="1" t="s">
        <v>52</v>
      </c>
      <c r="W845" s="3">
        <v>1</v>
      </c>
      <c r="X845" s="1" t="s">
        <v>53</v>
      </c>
      <c r="Y845" s="4">
        <v>970825</v>
      </c>
      <c r="Z845" s="4">
        <v>-127181.51</v>
      </c>
      <c r="AA845" s="4">
        <v>0</v>
      </c>
      <c r="AB845" s="4">
        <v>0</v>
      </c>
      <c r="AC845" s="4">
        <v>0</v>
      </c>
      <c r="AD845" s="4">
        <v>970825</v>
      </c>
      <c r="AE845" s="5">
        <v>1685</v>
      </c>
      <c r="AF845" s="1" t="s">
        <v>70</v>
      </c>
      <c r="AG845" s="1" t="s">
        <v>71</v>
      </c>
      <c r="AH845" s="1" t="s">
        <v>89</v>
      </c>
      <c r="AI845" s="1" t="s">
        <v>57</v>
      </c>
      <c r="AJ845" s="5">
        <v>10950</v>
      </c>
      <c r="AK845" s="4">
        <v>-10071</v>
      </c>
      <c r="AL845" s="4">
        <v>0</v>
      </c>
      <c r="AM845" s="4">
        <v>0</v>
      </c>
      <c r="AN845" s="4">
        <v>0</v>
      </c>
      <c r="AO845" s="4">
        <v>-137252.51</v>
      </c>
      <c r="AP845" s="4">
        <v>-137252.51</v>
      </c>
      <c r="AQ845" s="4">
        <v>0</v>
      </c>
      <c r="AR845" s="4">
        <v>833572.49</v>
      </c>
      <c r="AS845" s="1" t="s">
        <v>52</v>
      </c>
      <c r="AT845" s="9">
        <f t="shared" si="384"/>
        <v>43333</v>
      </c>
      <c r="AU845" s="9">
        <f t="shared" si="385"/>
        <v>43313</v>
      </c>
      <c r="AV845" s="9">
        <v>44798</v>
      </c>
      <c r="AW845" s="11">
        <f t="shared" si="386"/>
        <v>4.0136986301369859</v>
      </c>
      <c r="AX845">
        <v>10</v>
      </c>
      <c r="AY845" s="12">
        <v>0.05</v>
      </c>
      <c r="AZ845">
        <f t="shared" si="387"/>
        <v>9.5000000000000001E-2</v>
      </c>
      <c r="BA845" s="13">
        <f t="shared" si="388"/>
        <v>970825</v>
      </c>
      <c r="BB845" s="16" t="s">
        <v>593</v>
      </c>
      <c r="BC845" s="16" t="s">
        <v>593</v>
      </c>
      <c r="BD845" s="16" t="s">
        <v>593</v>
      </c>
      <c r="BE845" s="16" t="s">
        <v>593</v>
      </c>
      <c r="BF845" s="16" t="s">
        <v>593</v>
      </c>
      <c r="BG845" s="16" t="s">
        <v>593</v>
      </c>
      <c r="BH845" s="16" t="s">
        <v>593</v>
      </c>
      <c r="BI845" s="14">
        <f t="shared" si="393"/>
        <v>833572.49</v>
      </c>
      <c r="BJ845" s="14">
        <v>0</v>
      </c>
      <c r="BK845" s="14">
        <f t="shared" si="394"/>
        <v>833572.49</v>
      </c>
      <c r="BL845" s="52">
        <v>0</v>
      </c>
      <c r="BM845" s="15">
        <f t="shared" si="395"/>
        <v>833572.49</v>
      </c>
    </row>
    <row r="846" spans="1:65">
      <c r="A846" s="8">
        <v>844</v>
      </c>
      <c r="B846" s="1" t="s">
        <v>44</v>
      </c>
      <c r="C846" s="1">
        <v>1500</v>
      </c>
      <c r="D846" s="1" t="s">
        <v>60</v>
      </c>
      <c r="E846" s="1">
        <v>150000037</v>
      </c>
      <c r="F846" s="1" t="s">
        <v>112</v>
      </c>
      <c r="G846" s="1" t="s">
        <v>114</v>
      </c>
      <c r="H846" s="1">
        <v>25</v>
      </c>
      <c r="I846" s="1" t="s">
        <v>52</v>
      </c>
      <c r="J846" s="1" t="s">
        <v>49</v>
      </c>
      <c r="K846" s="1">
        <v>17406001</v>
      </c>
      <c r="L846" s="1" t="s">
        <v>50</v>
      </c>
      <c r="M846" s="1" t="s">
        <v>51</v>
      </c>
      <c r="N846" s="1" t="s">
        <v>64</v>
      </c>
      <c r="O846" s="1" t="s">
        <v>65</v>
      </c>
      <c r="P846" s="1" t="s">
        <v>66</v>
      </c>
      <c r="Q846" s="1" t="s">
        <v>67</v>
      </c>
      <c r="R846" s="1" t="s">
        <v>87</v>
      </c>
      <c r="S846" s="1" t="s">
        <v>88</v>
      </c>
      <c r="T846" s="2">
        <v>43333</v>
      </c>
      <c r="U846" s="2">
        <v>43333</v>
      </c>
      <c r="V846" s="1" t="s">
        <v>52</v>
      </c>
      <c r="W846" s="3">
        <v>1</v>
      </c>
      <c r="X846" s="1" t="s">
        <v>53</v>
      </c>
      <c r="Y846" s="4">
        <v>2008211</v>
      </c>
      <c r="Z846" s="4">
        <v>-263082.87</v>
      </c>
      <c r="AA846" s="4">
        <v>0</v>
      </c>
      <c r="AB846" s="4">
        <v>0</v>
      </c>
      <c r="AC846" s="4">
        <v>0</v>
      </c>
      <c r="AD846" s="4">
        <v>2008211</v>
      </c>
      <c r="AE846" s="5">
        <v>1685</v>
      </c>
      <c r="AF846" s="1" t="s">
        <v>70</v>
      </c>
      <c r="AG846" s="1" t="s">
        <v>71</v>
      </c>
      <c r="AH846" s="1" t="s">
        <v>89</v>
      </c>
      <c r="AI846" s="1" t="s">
        <v>57</v>
      </c>
      <c r="AJ846" s="5">
        <v>10950</v>
      </c>
      <c r="AK846" s="4">
        <v>-20832</v>
      </c>
      <c r="AL846" s="4">
        <v>0</v>
      </c>
      <c r="AM846" s="4">
        <v>0</v>
      </c>
      <c r="AN846" s="4">
        <v>0</v>
      </c>
      <c r="AO846" s="4">
        <v>-283914.87</v>
      </c>
      <c r="AP846" s="4">
        <v>-283914.87</v>
      </c>
      <c r="AQ846" s="4">
        <v>0</v>
      </c>
      <c r="AR846" s="4">
        <v>1724296.13</v>
      </c>
      <c r="AS846" s="1" t="s">
        <v>52</v>
      </c>
      <c r="AT846" s="9">
        <f t="shared" si="384"/>
        <v>43333</v>
      </c>
      <c r="AU846" s="9">
        <f t="shared" si="385"/>
        <v>43313</v>
      </c>
      <c r="AV846" s="9">
        <v>44798</v>
      </c>
      <c r="AW846" s="11">
        <f t="shared" si="386"/>
        <v>4.0136986301369859</v>
      </c>
      <c r="AX846">
        <v>10</v>
      </c>
      <c r="AY846" s="12">
        <v>0.05</v>
      </c>
      <c r="AZ846">
        <f t="shared" si="387"/>
        <v>9.5000000000000001E-2</v>
      </c>
      <c r="BA846" s="13">
        <f t="shared" si="388"/>
        <v>2008211</v>
      </c>
      <c r="BB846" s="16" t="s">
        <v>593</v>
      </c>
      <c r="BC846" s="16" t="s">
        <v>593</v>
      </c>
      <c r="BD846" s="16" t="s">
        <v>593</v>
      </c>
      <c r="BE846" s="16" t="s">
        <v>593</v>
      </c>
      <c r="BF846" s="16" t="s">
        <v>593</v>
      </c>
      <c r="BG846" s="16" t="s">
        <v>593</v>
      </c>
      <c r="BH846" s="16" t="s">
        <v>593</v>
      </c>
      <c r="BI846" s="14">
        <f t="shared" si="393"/>
        <v>1724296.13</v>
      </c>
      <c r="BJ846" s="14">
        <v>0</v>
      </c>
      <c r="BK846" s="14">
        <f t="shared" si="394"/>
        <v>1724296.13</v>
      </c>
      <c r="BL846" s="52">
        <v>0</v>
      </c>
      <c r="BM846" s="15">
        <f t="shared" si="395"/>
        <v>1724296.13</v>
      </c>
    </row>
    <row r="847" spans="1:65">
      <c r="A847" s="8">
        <v>845</v>
      </c>
      <c r="B847" s="1" t="s">
        <v>44</v>
      </c>
      <c r="C847" s="1">
        <v>1500</v>
      </c>
      <c r="D847" s="1" t="s">
        <v>60</v>
      </c>
      <c r="E847" s="1">
        <v>150000037</v>
      </c>
      <c r="F847" s="1" t="s">
        <v>60</v>
      </c>
      <c r="G847" s="1" t="s">
        <v>115</v>
      </c>
      <c r="H847" s="1">
        <v>26</v>
      </c>
      <c r="I847" s="1" t="s">
        <v>52</v>
      </c>
      <c r="J847" s="1" t="s">
        <v>49</v>
      </c>
      <c r="K847" s="1">
        <v>17406001</v>
      </c>
      <c r="L847" s="1" t="s">
        <v>50</v>
      </c>
      <c r="M847" s="1" t="s">
        <v>51</v>
      </c>
      <c r="N847" s="1" t="s">
        <v>64</v>
      </c>
      <c r="O847" s="1" t="s">
        <v>65</v>
      </c>
      <c r="P847" s="1" t="s">
        <v>66</v>
      </c>
      <c r="Q847" s="1" t="s">
        <v>67</v>
      </c>
      <c r="R847" s="1" t="s">
        <v>87</v>
      </c>
      <c r="S847" s="1" t="s">
        <v>88</v>
      </c>
      <c r="T847" s="2">
        <v>43333</v>
      </c>
      <c r="U847" s="2">
        <v>43333</v>
      </c>
      <c r="V847" s="1" t="s">
        <v>52</v>
      </c>
      <c r="W847" s="3">
        <v>1</v>
      </c>
      <c r="X847" s="1" t="s">
        <v>53</v>
      </c>
      <c r="Y847" s="4">
        <v>120000</v>
      </c>
      <c r="Z847" s="4">
        <v>-15720</v>
      </c>
      <c r="AA847" s="4">
        <v>0</v>
      </c>
      <c r="AB847" s="4">
        <v>0</v>
      </c>
      <c r="AC847" s="4">
        <v>0</v>
      </c>
      <c r="AD847" s="4">
        <v>120000</v>
      </c>
      <c r="AE847" s="5">
        <v>1685</v>
      </c>
      <c r="AF847" s="1" t="s">
        <v>70</v>
      </c>
      <c r="AG847" s="1" t="s">
        <v>71</v>
      </c>
      <c r="AH847" s="1" t="s">
        <v>89</v>
      </c>
      <c r="AI847" s="1" t="s">
        <v>57</v>
      </c>
      <c r="AJ847" s="5">
        <v>10950</v>
      </c>
      <c r="AK847" s="4">
        <v>-1245</v>
      </c>
      <c r="AL847" s="4">
        <v>0</v>
      </c>
      <c r="AM847" s="4">
        <v>0</v>
      </c>
      <c r="AN847" s="4">
        <v>0</v>
      </c>
      <c r="AO847" s="4">
        <v>-16965</v>
      </c>
      <c r="AP847" s="4">
        <v>-16965</v>
      </c>
      <c r="AQ847" s="4">
        <v>0</v>
      </c>
      <c r="AR847" s="4">
        <v>103035</v>
      </c>
      <c r="AS847" s="1" t="s">
        <v>52</v>
      </c>
      <c r="AT847" s="9">
        <f t="shared" si="384"/>
        <v>43333</v>
      </c>
      <c r="AU847" s="9">
        <f t="shared" si="385"/>
        <v>43313</v>
      </c>
      <c r="AV847" s="9">
        <v>44798</v>
      </c>
      <c r="AW847" s="11">
        <f t="shared" si="386"/>
        <v>4.0136986301369859</v>
      </c>
      <c r="AX847">
        <v>10</v>
      </c>
      <c r="AY847" s="12">
        <v>0.05</v>
      </c>
      <c r="AZ847">
        <f t="shared" si="387"/>
        <v>9.5000000000000001E-2</v>
      </c>
      <c r="BA847" s="13">
        <f t="shared" si="388"/>
        <v>120000</v>
      </c>
      <c r="BI847" s="14">
        <f t="shared" si="393"/>
        <v>103035</v>
      </c>
      <c r="BJ847" s="14">
        <v>0</v>
      </c>
      <c r="BK847" s="14">
        <f t="shared" si="394"/>
        <v>103035</v>
      </c>
      <c r="BL847" s="52">
        <v>0</v>
      </c>
      <c r="BM847" s="15">
        <f t="shared" si="395"/>
        <v>103035</v>
      </c>
    </row>
    <row r="848" spans="1:65">
      <c r="A848" s="8">
        <v>846</v>
      </c>
      <c r="B848" s="1" t="s">
        <v>44</v>
      </c>
      <c r="C848" s="1">
        <v>1500</v>
      </c>
      <c r="D848" s="1" t="s">
        <v>60</v>
      </c>
      <c r="E848" s="1">
        <v>150000037</v>
      </c>
      <c r="F848" s="1" t="s">
        <v>112</v>
      </c>
      <c r="G848" s="1" t="s">
        <v>116</v>
      </c>
      <c r="H848" s="1">
        <v>27</v>
      </c>
      <c r="I848" s="1" t="s">
        <v>147</v>
      </c>
      <c r="J848" s="1" t="s">
        <v>49</v>
      </c>
      <c r="K848" s="1">
        <v>17406001</v>
      </c>
      <c r="L848" s="1" t="s">
        <v>50</v>
      </c>
      <c r="M848" s="1" t="s">
        <v>51</v>
      </c>
      <c r="N848" s="1" t="s">
        <v>64</v>
      </c>
      <c r="O848" s="1" t="s">
        <v>65</v>
      </c>
      <c r="P848" s="1" t="s">
        <v>66</v>
      </c>
      <c r="Q848" s="1" t="s">
        <v>67</v>
      </c>
      <c r="R848" s="1" t="s">
        <v>87</v>
      </c>
      <c r="S848" s="1" t="s">
        <v>88</v>
      </c>
      <c r="T848" s="2">
        <v>43333</v>
      </c>
      <c r="U848" s="2">
        <v>43333</v>
      </c>
      <c r="V848" s="1" t="s">
        <v>52</v>
      </c>
      <c r="W848" s="3">
        <v>1</v>
      </c>
      <c r="X848" s="1" t="s">
        <v>53</v>
      </c>
      <c r="Y848" s="4">
        <v>4339035</v>
      </c>
      <c r="Z848" s="4">
        <v>-568428.62</v>
      </c>
      <c r="AA848" s="4">
        <v>0</v>
      </c>
      <c r="AB848" s="4">
        <v>0</v>
      </c>
      <c r="AC848" s="4">
        <v>0</v>
      </c>
      <c r="AD848" s="4">
        <v>4339035</v>
      </c>
      <c r="AE848" s="5">
        <v>1685</v>
      </c>
      <c r="AF848" s="1" t="s">
        <v>70</v>
      </c>
      <c r="AG848" s="1" t="s">
        <v>71</v>
      </c>
      <c r="AH848" s="1" t="s">
        <v>89</v>
      </c>
      <c r="AI848" s="1" t="s">
        <v>57</v>
      </c>
      <c r="AJ848" s="5">
        <v>10950</v>
      </c>
      <c r="AK848" s="4">
        <v>-45011</v>
      </c>
      <c r="AL848" s="4">
        <v>0</v>
      </c>
      <c r="AM848" s="4">
        <v>0</v>
      </c>
      <c r="AN848" s="4">
        <v>0</v>
      </c>
      <c r="AO848" s="4">
        <v>-613439.62</v>
      </c>
      <c r="AP848" s="4">
        <v>-613439.62</v>
      </c>
      <c r="AQ848" s="4">
        <v>0</v>
      </c>
      <c r="AR848" s="4">
        <v>3725595.38</v>
      </c>
      <c r="AS848" s="1" t="s">
        <v>52</v>
      </c>
      <c r="AT848" s="9">
        <f t="shared" si="384"/>
        <v>43333</v>
      </c>
      <c r="AU848" s="9">
        <f t="shared" si="385"/>
        <v>43313</v>
      </c>
      <c r="AV848" s="9">
        <v>44798</v>
      </c>
      <c r="AW848" s="11">
        <f t="shared" si="386"/>
        <v>4.0136986301369859</v>
      </c>
      <c r="AX848">
        <v>10</v>
      </c>
      <c r="AY848" s="12">
        <v>0.05</v>
      </c>
      <c r="AZ848">
        <f t="shared" si="387"/>
        <v>9.5000000000000001E-2</v>
      </c>
      <c r="BA848" s="13">
        <f t="shared" si="388"/>
        <v>4339035</v>
      </c>
      <c r="BB848" s="16" t="s">
        <v>593</v>
      </c>
      <c r="BC848" s="16" t="s">
        <v>593</v>
      </c>
      <c r="BD848" s="16" t="s">
        <v>593</v>
      </c>
      <c r="BE848" s="16" t="s">
        <v>593</v>
      </c>
      <c r="BF848" s="16" t="s">
        <v>593</v>
      </c>
      <c r="BG848" s="16" t="s">
        <v>593</v>
      </c>
      <c r="BH848" s="16" t="s">
        <v>593</v>
      </c>
      <c r="BI848" s="14">
        <f t="shared" si="393"/>
        <v>3725595.38</v>
      </c>
      <c r="BJ848" s="14">
        <v>0</v>
      </c>
      <c r="BK848" s="14">
        <f t="shared" si="394"/>
        <v>3725595.38</v>
      </c>
      <c r="BL848" s="52">
        <v>0</v>
      </c>
      <c r="BM848" s="15">
        <f t="shared" si="395"/>
        <v>3725595.38</v>
      </c>
    </row>
    <row r="849" spans="1:65">
      <c r="A849" s="8">
        <v>847</v>
      </c>
      <c r="B849" s="1" t="s">
        <v>44</v>
      </c>
      <c r="C849" s="1">
        <v>1500</v>
      </c>
      <c r="D849" s="1" t="s">
        <v>60</v>
      </c>
      <c r="E849" s="1">
        <v>150000038</v>
      </c>
      <c r="F849" s="1" t="s">
        <v>60</v>
      </c>
      <c r="G849" s="1" t="s">
        <v>86</v>
      </c>
      <c r="H849" s="1">
        <v>1</v>
      </c>
      <c r="I849" s="1" t="s">
        <v>52</v>
      </c>
      <c r="J849" s="1" t="s">
        <v>49</v>
      </c>
      <c r="K849" s="1">
        <v>17406001</v>
      </c>
      <c r="L849" s="1" t="s">
        <v>50</v>
      </c>
      <c r="M849" s="1" t="s">
        <v>51</v>
      </c>
      <c r="N849" s="1" t="s">
        <v>64</v>
      </c>
      <c r="O849" s="1" t="s">
        <v>65</v>
      </c>
      <c r="P849" s="1" t="s">
        <v>66</v>
      </c>
      <c r="Q849" s="1" t="s">
        <v>67</v>
      </c>
      <c r="R849" s="1" t="s">
        <v>87</v>
      </c>
      <c r="S849" s="1" t="s">
        <v>88</v>
      </c>
      <c r="T849" s="2">
        <v>43333</v>
      </c>
      <c r="U849" s="2">
        <v>43333</v>
      </c>
      <c r="V849" s="1" t="s">
        <v>52</v>
      </c>
      <c r="W849" s="3">
        <v>1</v>
      </c>
      <c r="X849" s="1" t="s">
        <v>53</v>
      </c>
      <c r="Y849" s="4">
        <v>892500</v>
      </c>
      <c r="Z849" s="4">
        <v>-116920</v>
      </c>
      <c r="AA849" s="4">
        <v>0</v>
      </c>
      <c r="AB849" s="4">
        <v>0</v>
      </c>
      <c r="AC849" s="4">
        <v>0</v>
      </c>
      <c r="AD849" s="4">
        <v>892500</v>
      </c>
      <c r="AE849" s="5">
        <v>1685</v>
      </c>
      <c r="AF849" s="1" t="s">
        <v>70</v>
      </c>
      <c r="AG849" s="1" t="s">
        <v>71</v>
      </c>
      <c r="AH849" s="1" t="s">
        <v>89</v>
      </c>
      <c r="AI849" s="1" t="s">
        <v>57</v>
      </c>
      <c r="AJ849" s="5">
        <v>10950</v>
      </c>
      <c r="AK849" s="4">
        <v>-9258</v>
      </c>
      <c r="AL849" s="4">
        <v>0</v>
      </c>
      <c r="AM849" s="4">
        <v>0</v>
      </c>
      <c r="AN849" s="4">
        <v>0</v>
      </c>
      <c r="AO849" s="4">
        <v>-126178</v>
      </c>
      <c r="AP849" s="4">
        <v>-126178</v>
      </c>
      <c r="AQ849" s="4">
        <v>0</v>
      </c>
      <c r="AR849" s="4">
        <v>766322</v>
      </c>
      <c r="AS849" s="1" t="s">
        <v>52</v>
      </c>
      <c r="AT849" s="9">
        <f t="shared" si="384"/>
        <v>43333</v>
      </c>
      <c r="AU849" s="9">
        <f t="shared" si="385"/>
        <v>43313</v>
      </c>
      <c r="AV849" s="9">
        <v>44798</v>
      </c>
      <c r="AW849" s="11">
        <f t="shared" si="386"/>
        <v>4.0136986301369859</v>
      </c>
      <c r="AX849">
        <v>10</v>
      </c>
      <c r="AY849" s="12">
        <v>0.05</v>
      </c>
      <c r="AZ849">
        <f t="shared" si="387"/>
        <v>9.5000000000000001E-2</v>
      </c>
      <c r="BA849" s="13">
        <f t="shared" si="388"/>
        <v>892500</v>
      </c>
      <c r="BB849" s="17" t="s">
        <v>1853</v>
      </c>
      <c r="BC849">
        <f>MATCH(BB849,MONTHLY_INDEX!$A:$A,0)</f>
        <v>630</v>
      </c>
      <c r="BD849">
        <f>MATCH(AU849,MONTHLY_INDEX!$1:$1,0)</f>
        <v>80</v>
      </c>
      <c r="BE849">
        <f>INDEX(MONTHLY_INDEX!$1:$1048576,Final!BC849,Final!BD849)</f>
        <v>111.6</v>
      </c>
      <c r="BF849">
        <f>MATCH($BF$1,MONTHLY_INDEX!$1:$1,0)</f>
        <v>127</v>
      </c>
      <c r="BG849">
        <f>INDEX(MONTHLY_INDEX!$1:$1048576,Final!BC849,Final!BF849)</f>
        <v>151.1</v>
      </c>
      <c r="BH849" s="23">
        <f t="shared" ref="BH849:BH866" si="396">(BG849-BE849)/BE849</f>
        <v>0.35394265232974914</v>
      </c>
      <c r="BI849" s="14">
        <f t="shared" ref="BI849:BI866" si="397">(1+BH849)*BA849</f>
        <v>1208393.817204301</v>
      </c>
      <c r="BJ849" s="14">
        <f t="shared" ref="BJ849:BJ866" si="398">BI849*AZ849*AW849</f>
        <v>460762.21783399611</v>
      </c>
      <c r="BK849" s="15">
        <f t="shared" si="389"/>
        <v>747631.59937030496</v>
      </c>
      <c r="BL849" s="52">
        <v>0</v>
      </c>
      <c r="BM849" s="15">
        <f t="shared" ref="BM849:BM866" si="399">MAX((1-BL849)*BK849,BI849*AY849)</f>
        <v>747631.59937030496</v>
      </c>
    </row>
    <row r="850" spans="1:65">
      <c r="A850" s="8">
        <v>848</v>
      </c>
      <c r="B850" s="1" t="s">
        <v>44</v>
      </c>
      <c r="C850" s="1">
        <v>1500</v>
      </c>
      <c r="D850" s="1" t="s">
        <v>60</v>
      </c>
      <c r="E850" s="1">
        <v>150000038</v>
      </c>
      <c r="F850" s="1" t="s">
        <v>60</v>
      </c>
      <c r="G850" s="1" t="s">
        <v>90</v>
      </c>
      <c r="H850" s="1">
        <v>2</v>
      </c>
      <c r="I850" s="1" t="s">
        <v>52</v>
      </c>
      <c r="J850" s="1" t="s">
        <v>49</v>
      </c>
      <c r="K850" s="1">
        <v>17406001</v>
      </c>
      <c r="L850" s="1" t="s">
        <v>50</v>
      </c>
      <c r="M850" s="1" t="s">
        <v>51</v>
      </c>
      <c r="N850" s="1" t="s">
        <v>64</v>
      </c>
      <c r="O850" s="1" t="s">
        <v>65</v>
      </c>
      <c r="P850" s="1" t="s">
        <v>66</v>
      </c>
      <c r="Q850" s="1" t="s">
        <v>67</v>
      </c>
      <c r="R850" s="1" t="s">
        <v>87</v>
      </c>
      <c r="S850" s="1" t="s">
        <v>88</v>
      </c>
      <c r="T850" s="2">
        <v>43333</v>
      </c>
      <c r="U850" s="2">
        <v>43333</v>
      </c>
      <c r="V850" s="1" t="s">
        <v>52</v>
      </c>
      <c r="W850" s="3">
        <v>1</v>
      </c>
      <c r="X850" s="1" t="s">
        <v>53</v>
      </c>
      <c r="Y850" s="4">
        <v>472500</v>
      </c>
      <c r="Z850" s="4">
        <v>-61898</v>
      </c>
      <c r="AA850" s="4">
        <v>0</v>
      </c>
      <c r="AB850" s="4">
        <v>0</v>
      </c>
      <c r="AC850" s="4">
        <v>0</v>
      </c>
      <c r="AD850" s="4">
        <v>472500</v>
      </c>
      <c r="AE850" s="5">
        <v>1685</v>
      </c>
      <c r="AF850" s="1" t="s">
        <v>70</v>
      </c>
      <c r="AG850" s="1" t="s">
        <v>71</v>
      </c>
      <c r="AH850" s="1" t="s">
        <v>89</v>
      </c>
      <c r="AI850" s="1" t="s">
        <v>57</v>
      </c>
      <c r="AJ850" s="5">
        <v>10950</v>
      </c>
      <c r="AK850" s="4">
        <v>-4901</v>
      </c>
      <c r="AL850" s="4">
        <v>0</v>
      </c>
      <c r="AM850" s="4">
        <v>0</v>
      </c>
      <c r="AN850" s="4">
        <v>0</v>
      </c>
      <c r="AO850" s="4">
        <v>-66799</v>
      </c>
      <c r="AP850" s="4">
        <v>-66799</v>
      </c>
      <c r="AQ850" s="4">
        <v>0</v>
      </c>
      <c r="AR850" s="4">
        <v>405701</v>
      </c>
      <c r="AS850" s="1" t="s">
        <v>52</v>
      </c>
      <c r="AT850" s="9">
        <f t="shared" si="384"/>
        <v>43333</v>
      </c>
      <c r="AU850" s="9">
        <f t="shared" si="385"/>
        <v>43313</v>
      </c>
      <c r="AV850" s="9">
        <v>44798</v>
      </c>
      <c r="AW850" s="11">
        <f t="shared" si="386"/>
        <v>4.0136986301369859</v>
      </c>
      <c r="AX850">
        <v>10</v>
      </c>
      <c r="AY850" s="12">
        <v>0.05</v>
      </c>
      <c r="AZ850">
        <f t="shared" si="387"/>
        <v>9.5000000000000001E-2</v>
      </c>
      <c r="BA850" s="13">
        <f t="shared" si="388"/>
        <v>472500</v>
      </c>
      <c r="BB850" s="17" t="s">
        <v>2189</v>
      </c>
      <c r="BC850">
        <f>MATCH(BB850,MONTHLY_INDEX!$A:$A,0)</f>
        <v>798</v>
      </c>
      <c r="BD850">
        <f>MATCH(AU850,MONTHLY_INDEX!$1:$1,0)</f>
        <v>80</v>
      </c>
      <c r="BE850">
        <f>INDEX(MONTHLY_INDEX!$1:$1048576,Final!BC850,Final!BD850)</f>
        <v>96</v>
      </c>
      <c r="BF850">
        <f>MATCH($BF$1,MONTHLY_INDEX!$1:$1,0)</f>
        <v>127</v>
      </c>
      <c r="BG850">
        <f>INDEX(MONTHLY_INDEX!$1:$1048576,Final!BC850,Final!BF850)</f>
        <v>95.3</v>
      </c>
      <c r="BH850" s="23">
        <f t="shared" si="396"/>
        <v>-7.2916666666666963E-3</v>
      </c>
      <c r="BI850" s="14">
        <f t="shared" si="397"/>
        <v>469054.6875</v>
      </c>
      <c r="BJ850" s="14">
        <f t="shared" si="398"/>
        <v>178851.19488441778</v>
      </c>
      <c r="BK850" s="15">
        <f t="shared" si="389"/>
        <v>290203.49261558219</v>
      </c>
      <c r="BL850" s="52">
        <v>0</v>
      </c>
      <c r="BM850" s="15">
        <f t="shared" si="399"/>
        <v>290203.49261558219</v>
      </c>
    </row>
    <row r="851" spans="1:65">
      <c r="A851" s="8">
        <v>849</v>
      </c>
      <c r="B851" s="1" t="s">
        <v>44</v>
      </c>
      <c r="C851" s="1">
        <v>1500</v>
      </c>
      <c r="D851" s="1" t="s">
        <v>60</v>
      </c>
      <c r="E851" s="1">
        <v>150000038</v>
      </c>
      <c r="F851" s="1" t="s">
        <v>60</v>
      </c>
      <c r="G851" s="1" t="s">
        <v>91</v>
      </c>
      <c r="H851" s="1">
        <v>3</v>
      </c>
      <c r="I851" s="1" t="s">
        <v>52</v>
      </c>
      <c r="J851" s="1" t="s">
        <v>49</v>
      </c>
      <c r="K851" s="1">
        <v>17406001</v>
      </c>
      <c r="L851" s="1" t="s">
        <v>50</v>
      </c>
      <c r="M851" s="1" t="s">
        <v>51</v>
      </c>
      <c r="N851" s="1" t="s">
        <v>64</v>
      </c>
      <c r="O851" s="1" t="s">
        <v>65</v>
      </c>
      <c r="P851" s="1" t="s">
        <v>66</v>
      </c>
      <c r="Q851" s="1" t="s">
        <v>67</v>
      </c>
      <c r="R851" s="1" t="s">
        <v>87</v>
      </c>
      <c r="S851" s="1" t="s">
        <v>88</v>
      </c>
      <c r="T851" s="2">
        <v>43333</v>
      </c>
      <c r="U851" s="2">
        <v>43333</v>
      </c>
      <c r="V851" s="1" t="s">
        <v>52</v>
      </c>
      <c r="W851" s="3">
        <v>1</v>
      </c>
      <c r="X851" s="1" t="s">
        <v>53</v>
      </c>
      <c r="Y851" s="4">
        <v>637760</v>
      </c>
      <c r="Z851" s="4">
        <v>-83547</v>
      </c>
      <c r="AA851" s="4">
        <v>0</v>
      </c>
      <c r="AB851" s="4">
        <v>0</v>
      </c>
      <c r="AC851" s="4">
        <v>0</v>
      </c>
      <c r="AD851" s="4">
        <v>637760</v>
      </c>
      <c r="AE851" s="5">
        <v>1685</v>
      </c>
      <c r="AF851" s="1" t="s">
        <v>70</v>
      </c>
      <c r="AG851" s="1" t="s">
        <v>71</v>
      </c>
      <c r="AH851" s="1" t="s">
        <v>89</v>
      </c>
      <c r="AI851" s="1" t="s">
        <v>57</v>
      </c>
      <c r="AJ851" s="5">
        <v>10950</v>
      </c>
      <c r="AK851" s="4">
        <v>-6616</v>
      </c>
      <c r="AL851" s="4">
        <v>0</v>
      </c>
      <c r="AM851" s="4">
        <v>0</v>
      </c>
      <c r="AN851" s="4">
        <v>0</v>
      </c>
      <c r="AO851" s="4">
        <v>-90163</v>
      </c>
      <c r="AP851" s="4">
        <v>-90163</v>
      </c>
      <c r="AQ851" s="4">
        <v>0</v>
      </c>
      <c r="AR851" s="4">
        <v>547597</v>
      </c>
      <c r="AS851" s="1" t="s">
        <v>52</v>
      </c>
      <c r="AT851" s="9">
        <f t="shared" si="384"/>
        <v>43333</v>
      </c>
      <c r="AU851" s="9">
        <f t="shared" si="385"/>
        <v>43313</v>
      </c>
      <c r="AV851" s="9">
        <v>44798</v>
      </c>
      <c r="AW851" s="11">
        <f t="shared" si="386"/>
        <v>4.0136986301369859</v>
      </c>
      <c r="AX851">
        <v>10</v>
      </c>
      <c r="AY851" s="12">
        <v>0.05</v>
      </c>
      <c r="AZ851">
        <f t="shared" si="387"/>
        <v>9.5000000000000001E-2</v>
      </c>
      <c r="BA851" s="13">
        <f t="shared" si="388"/>
        <v>637760</v>
      </c>
      <c r="BB851" s="17" t="s">
        <v>2189</v>
      </c>
      <c r="BC851">
        <f>MATCH(BB851,MONTHLY_INDEX!$A:$A,0)</f>
        <v>798</v>
      </c>
      <c r="BD851">
        <f>MATCH(AU851,MONTHLY_INDEX!$1:$1,0)</f>
        <v>80</v>
      </c>
      <c r="BE851">
        <f>INDEX(MONTHLY_INDEX!$1:$1048576,Final!BC851,Final!BD851)</f>
        <v>96</v>
      </c>
      <c r="BF851">
        <f>MATCH($BF$1,MONTHLY_INDEX!$1:$1,0)</f>
        <v>127</v>
      </c>
      <c r="BG851">
        <f>INDEX(MONTHLY_INDEX!$1:$1048576,Final!BC851,Final!BF851)</f>
        <v>95.3</v>
      </c>
      <c r="BH851" s="23">
        <f t="shared" si="396"/>
        <v>-7.2916666666666963E-3</v>
      </c>
      <c r="BI851" s="14">
        <f t="shared" si="397"/>
        <v>633109.66666666663</v>
      </c>
      <c r="BJ851" s="14">
        <f t="shared" si="398"/>
        <v>241405.58317351594</v>
      </c>
      <c r="BK851" s="15">
        <f t="shared" si="389"/>
        <v>391704.08349315065</v>
      </c>
      <c r="BL851" s="52">
        <v>0</v>
      </c>
      <c r="BM851" s="15">
        <f t="shared" si="399"/>
        <v>391704.08349315065</v>
      </c>
    </row>
    <row r="852" spans="1:65">
      <c r="A852" s="8">
        <v>850</v>
      </c>
      <c r="B852" s="1" t="s">
        <v>44</v>
      </c>
      <c r="C852" s="1">
        <v>1500</v>
      </c>
      <c r="D852" s="1" t="s">
        <v>60</v>
      </c>
      <c r="E852" s="1">
        <v>150000038</v>
      </c>
      <c r="F852" s="1" t="s">
        <v>60</v>
      </c>
      <c r="G852" s="1" t="s">
        <v>92</v>
      </c>
      <c r="H852" s="1">
        <v>4</v>
      </c>
      <c r="I852" s="1" t="s">
        <v>52</v>
      </c>
      <c r="J852" s="1" t="s">
        <v>49</v>
      </c>
      <c r="K852" s="1">
        <v>17406001</v>
      </c>
      <c r="L852" s="1" t="s">
        <v>50</v>
      </c>
      <c r="M852" s="1" t="s">
        <v>51</v>
      </c>
      <c r="N852" s="1" t="s">
        <v>64</v>
      </c>
      <c r="O852" s="1" t="s">
        <v>65</v>
      </c>
      <c r="P852" s="1" t="s">
        <v>66</v>
      </c>
      <c r="Q852" s="1" t="s">
        <v>67</v>
      </c>
      <c r="R852" s="1" t="s">
        <v>87</v>
      </c>
      <c r="S852" s="1" t="s">
        <v>88</v>
      </c>
      <c r="T852" s="2">
        <v>43333</v>
      </c>
      <c r="U852" s="2">
        <v>43333</v>
      </c>
      <c r="V852" s="1" t="s">
        <v>52</v>
      </c>
      <c r="W852" s="3">
        <v>1</v>
      </c>
      <c r="X852" s="1" t="s">
        <v>53</v>
      </c>
      <c r="Y852" s="4">
        <v>21044329</v>
      </c>
      <c r="Z852" s="4">
        <v>-2756887</v>
      </c>
      <c r="AA852" s="4">
        <v>0</v>
      </c>
      <c r="AB852" s="4">
        <v>0</v>
      </c>
      <c r="AC852" s="4">
        <v>0</v>
      </c>
      <c r="AD852" s="4">
        <v>21044329</v>
      </c>
      <c r="AE852" s="5">
        <v>1685</v>
      </c>
      <c r="AF852" s="1" t="s">
        <v>70</v>
      </c>
      <c r="AG852" s="1" t="s">
        <v>71</v>
      </c>
      <c r="AH852" s="1" t="s">
        <v>89</v>
      </c>
      <c r="AI852" s="1" t="s">
        <v>57</v>
      </c>
      <c r="AJ852" s="5">
        <v>10950</v>
      </c>
      <c r="AK852" s="4">
        <v>-218303</v>
      </c>
      <c r="AL852" s="4">
        <v>0</v>
      </c>
      <c r="AM852" s="4">
        <v>0</v>
      </c>
      <c r="AN852" s="4">
        <v>0</v>
      </c>
      <c r="AO852" s="4">
        <v>-2975190</v>
      </c>
      <c r="AP852" s="4">
        <v>-2975190</v>
      </c>
      <c r="AQ852" s="4">
        <v>0</v>
      </c>
      <c r="AR852" s="4">
        <v>18069139</v>
      </c>
      <c r="AS852" s="1" t="s">
        <v>52</v>
      </c>
      <c r="AT852" s="9">
        <f t="shared" si="384"/>
        <v>43333</v>
      </c>
      <c r="AU852" s="9">
        <f t="shared" si="385"/>
        <v>43313</v>
      </c>
      <c r="AV852" s="9">
        <v>44798</v>
      </c>
      <c r="AW852" s="11">
        <f t="shared" si="386"/>
        <v>4.0136986301369859</v>
      </c>
      <c r="AX852">
        <v>25</v>
      </c>
      <c r="AY852" s="12">
        <v>0.05</v>
      </c>
      <c r="AZ852">
        <f t="shared" si="387"/>
        <v>3.7999999999999999E-2</v>
      </c>
      <c r="BA852" s="13">
        <f t="shared" si="388"/>
        <v>21044329</v>
      </c>
      <c r="BB852" s="17" t="s">
        <v>2189</v>
      </c>
      <c r="BC852">
        <f>MATCH(BB852,MONTHLY_INDEX!$A:$A,0)</f>
        <v>798</v>
      </c>
      <c r="BD852">
        <f>MATCH(AU852,MONTHLY_INDEX!$1:$1,0)</f>
        <v>80</v>
      </c>
      <c r="BE852">
        <f>INDEX(MONTHLY_INDEX!$1:$1048576,Final!BC852,Final!BD852)</f>
        <v>96</v>
      </c>
      <c r="BF852">
        <f>MATCH($BF$1,MONTHLY_INDEX!$1:$1,0)</f>
        <v>127</v>
      </c>
      <c r="BG852">
        <f>INDEX(MONTHLY_INDEX!$1:$1048576,Final!BC852,Final!BF852)</f>
        <v>95.3</v>
      </c>
      <c r="BH852" s="23">
        <f t="shared" si="396"/>
        <v>-7.2916666666666963E-3</v>
      </c>
      <c r="BI852" s="14">
        <f t="shared" si="397"/>
        <v>20890880.767708331</v>
      </c>
      <c r="BJ852" s="14">
        <f t="shared" si="398"/>
        <v>3186288.5817488292</v>
      </c>
      <c r="BK852" s="15">
        <f t="shared" si="389"/>
        <v>17704592.185959503</v>
      </c>
      <c r="BL852" s="52">
        <v>0</v>
      </c>
      <c r="BM852" s="15">
        <f t="shared" si="399"/>
        <v>17704592.185959503</v>
      </c>
    </row>
    <row r="853" spans="1:65">
      <c r="A853" s="8">
        <v>851</v>
      </c>
      <c r="B853" s="1" t="s">
        <v>44</v>
      </c>
      <c r="C853" s="1">
        <v>1500</v>
      </c>
      <c r="D853" s="1" t="s">
        <v>60</v>
      </c>
      <c r="E853" s="1">
        <v>150000038</v>
      </c>
      <c r="F853" s="1" t="s">
        <v>60</v>
      </c>
      <c r="G853" s="1" t="s">
        <v>93</v>
      </c>
      <c r="H853" s="1">
        <v>5</v>
      </c>
      <c r="I853" s="1" t="s">
        <v>52</v>
      </c>
      <c r="J853" s="1" t="s">
        <v>49</v>
      </c>
      <c r="K853" s="1">
        <v>17406001</v>
      </c>
      <c r="L853" s="1" t="s">
        <v>50</v>
      </c>
      <c r="M853" s="1" t="s">
        <v>51</v>
      </c>
      <c r="N853" s="1" t="s">
        <v>64</v>
      </c>
      <c r="O853" s="1" t="s">
        <v>65</v>
      </c>
      <c r="P853" s="1" t="s">
        <v>66</v>
      </c>
      <c r="Q853" s="1" t="s">
        <v>67</v>
      </c>
      <c r="R853" s="1" t="s">
        <v>87</v>
      </c>
      <c r="S853" s="1" t="s">
        <v>88</v>
      </c>
      <c r="T853" s="2">
        <v>43333</v>
      </c>
      <c r="U853" s="2">
        <v>43333</v>
      </c>
      <c r="V853" s="1" t="s">
        <v>52</v>
      </c>
      <c r="W853" s="3">
        <v>1</v>
      </c>
      <c r="X853" s="1" t="s">
        <v>53</v>
      </c>
      <c r="Y853" s="4">
        <v>969266</v>
      </c>
      <c r="Z853" s="4">
        <v>-126976</v>
      </c>
      <c r="AA853" s="4">
        <v>0</v>
      </c>
      <c r="AB853" s="4">
        <v>0</v>
      </c>
      <c r="AC853" s="4">
        <v>0</v>
      </c>
      <c r="AD853" s="4">
        <v>969266</v>
      </c>
      <c r="AE853" s="5">
        <v>1685</v>
      </c>
      <c r="AF853" s="1" t="s">
        <v>70</v>
      </c>
      <c r="AG853" s="1" t="s">
        <v>71</v>
      </c>
      <c r="AH853" s="1" t="s">
        <v>89</v>
      </c>
      <c r="AI853" s="1" t="s">
        <v>57</v>
      </c>
      <c r="AJ853" s="5">
        <v>10950</v>
      </c>
      <c r="AK853" s="4">
        <v>-10055</v>
      </c>
      <c r="AL853" s="4">
        <v>0</v>
      </c>
      <c r="AM853" s="4">
        <v>0</v>
      </c>
      <c r="AN853" s="4">
        <v>0</v>
      </c>
      <c r="AO853" s="4">
        <v>-137031</v>
      </c>
      <c r="AP853" s="4">
        <v>-137031</v>
      </c>
      <c r="AQ853" s="4">
        <v>0</v>
      </c>
      <c r="AR853" s="4">
        <v>832235</v>
      </c>
      <c r="AS853" s="1" t="s">
        <v>52</v>
      </c>
      <c r="AT853" s="9">
        <f t="shared" si="384"/>
        <v>43333</v>
      </c>
      <c r="AU853" s="9">
        <f t="shared" si="385"/>
        <v>43313</v>
      </c>
      <c r="AV853" s="9">
        <v>44798</v>
      </c>
      <c r="AW853" s="11">
        <f t="shared" si="386"/>
        <v>4.0136986301369859</v>
      </c>
      <c r="AX853">
        <v>25</v>
      </c>
      <c r="AY853" s="12">
        <v>0.05</v>
      </c>
      <c r="AZ853">
        <f t="shared" si="387"/>
        <v>3.7999999999999999E-2</v>
      </c>
      <c r="BA853" s="13">
        <f t="shared" si="388"/>
        <v>969266</v>
      </c>
      <c r="BB853" s="17" t="s">
        <v>2083</v>
      </c>
      <c r="BC853">
        <f>MATCH(BB853,MONTHLY_INDEX!$A:$A,0)</f>
        <v>745</v>
      </c>
      <c r="BD853">
        <f>MATCH(AU853,MONTHLY_INDEX!$1:$1,0)</f>
        <v>80</v>
      </c>
      <c r="BE853">
        <f>INDEX(MONTHLY_INDEX!$1:$1048576,Final!BC853,Final!BD853)</f>
        <v>106.4</v>
      </c>
      <c r="BF853">
        <f>MATCH($BF$1,MONTHLY_INDEX!$1:$1,0)</f>
        <v>127</v>
      </c>
      <c r="BG853">
        <f>INDEX(MONTHLY_INDEX!$1:$1048576,Final!BC853,Final!BF853)</f>
        <v>115.4</v>
      </c>
      <c r="BH853" s="23">
        <f t="shared" si="396"/>
        <v>8.4586466165413529E-2</v>
      </c>
      <c r="BI853" s="14">
        <f t="shared" si="397"/>
        <v>1051252.7857142857</v>
      </c>
      <c r="BJ853" s="14">
        <f t="shared" si="398"/>
        <v>160337.65090606653</v>
      </c>
      <c r="BK853" s="15">
        <f t="shared" si="389"/>
        <v>890915.13480821915</v>
      </c>
      <c r="BL853" s="52">
        <v>0</v>
      </c>
      <c r="BM853" s="15">
        <f t="shared" si="399"/>
        <v>890915.13480821915</v>
      </c>
    </row>
    <row r="854" spans="1:65">
      <c r="A854" s="8">
        <v>852</v>
      </c>
      <c r="B854" s="1" t="s">
        <v>44</v>
      </c>
      <c r="C854" s="1">
        <v>1500</v>
      </c>
      <c r="D854" s="1" t="s">
        <v>60</v>
      </c>
      <c r="E854" s="1">
        <v>150000038</v>
      </c>
      <c r="F854" s="1" t="s">
        <v>60</v>
      </c>
      <c r="G854" s="1" t="s">
        <v>94</v>
      </c>
      <c r="H854" s="1">
        <v>6</v>
      </c>
      <c r="I854" s="1" t="s">
        <v>52</v>
      </c>
      <c r="J854" s="1" t="s">
        <v>49</v>
      </c>
      <c r="K854" s="1">
        <v>17406001</v>
      </c>
      <c r="L854" s="1" t="s">
        <v>50</v>
      </c>
      <c r="M854" s="1" t="s">
        <v>51</v>
      </c>
      <c r="N854" s="1" t="s">
        <v>64</v>
      </c>
      <c r="O854" s="1" t="s">
        <v>65</v>
      </c>
      <c r="P854" s="1" t="s">
        <v>66</v>
      </c>
      <c r="Q854" s="1" t="s">
        <v>67</v>
      </c>
      <c r="R854" s="1" t="s">
        <v>87</v>
      </c>
      <c r="S854" s="1" t="s">
        <v>88</v>
      </c>
      <c r="T854" s="2">
        <v>43333</v>
      </c>
      <c r="U854" s="2">
        <v>43333</v>
      </c>
      <c r="V854" s="1" t="s">
        <v>52</v>
      </c>
      <c r="W854" s="3">
        <v>1</v>
      </c>
      <c r="X854" s="1" t="s">
        <v>53</v>
      </c>
      <c r="Y854" s="4">
        <v>735000</v>
      </c>
      <c r="Z854" s="4">
        <v>-96287</v>
      </c>
      <c r="AA854" s="4">
        <v>0</v>
      </c>
      <c r="AB854" s="4">
        <v>0</v>
      </c>
      <c r="AC854" s="4">
        <v>0</v>
      </c>
      <c r="AD854" s="4">
        <v>735000</v>
      </c>
      <c r="AE854" s="5">
        <v>1685</v>
      </c>
      <c r="AF854" s="1" t="s">
        <v>70</v>
      </c>
      <c r="AG854" s="1" t="s">
        <v>71</v>
      </c>
      <c r="AH854" s="1" t="s">
        <v>89</v>
      </c>
      <c r="AI854" s="1" t="s">
        <v>57</v>
      </c>
      <c r="AJ854" s="5">
        <v>10950</v>
      </c>
      <c r="AK854" s="4">
        <v>-7625</v>
      </c>
      <c r="AL854" s="4">
        <v>0</v>
      </c>
      <c r="AM854" s="4">
        <v>0</v>
      </c>
      <c r="AN854" s="4">
        <v>0</v>
      </c>
      <c r="AO854" s="4">
        <v>-103912</v>
      </c>
      <c r="AP854" s="4">
        <v>-103912</v>
      </c>
      <c r="AQ854" s="4">
        <v>0</v>
      </c>
      <c r="AR854" s="4">
        <v>631088</v>
      </c>
      <c r="AS854" s="1" t="s">
        <v>52</v>
      </c>
      <c r="AT854" s="9">
        <f t="shared" si="384"/>
        <v>43333</v>
      </c>
      <c r="AU854" s="9">
        <f t="shared" si="385"/>
        <v>43313</v>
      </c>
      <c r="AV854" s="9">
        <v>44798</v>
      </c>
      <c r="AW854" s="11">
        <f t="shared" si="386"/>
        <v>4.0136986301369859</v>
      </c>
      <c r="AX854">
        <v>10</v>
      </c>
      <c r="AY854" s="12">
        <v>0.05</v>
      </c>
      <c r="AZ854">
        <f t="shared" si="387"/>
        <v>9.5000000000000001E-2</v>
      </c>
      <c r="BA854" s="13">
        <f t="shared" si="388"/>
        <v>735000</v>
      </c>
      <c r="BB854" s="17" t="s">
        <v>1853</v>
      </c>
      <c r="BC854">
        <f>MATCH(BB854,MONTHLY_INDEX!$A:$A,0)</f>
        <v>630</v>
      </c>
      <c r="BD854">
        <f>MATCH(AU854,MONTHLY_INDEX!$1:$1,0)</f>
        <v>80</v>
      </c>
      <c r="BE854">
        <f>INDEX(MONTHLY_INDEX!$1:$1048576,Final!BC854,Final!BD854)</f>
        <v>111.6</v>
      </c>
      <c r="BF854">
        <f>MATCH($BF$1,MONTHLY_INDEX!$1:$1,0)</f>
        <v>127</v>
      </c>
      <c r="BG854">
        <f>INDEX(MONTHLY_INDEX!$1:$1048576,Final!BC854,Final!BF854)</f>
        <v>151.1</v>
      </c>
      <c r="BH854" s="23">
        <f t="shared" si="396"/>
        <v>0.35394265232974914</v>
      </c>
      <c r="BI854" s="14">
        <f t="shared" si="397"/>
        <v>995147.84946236562</v>
      </c>
      <c r="BJ854" s="14">
        <f t="shared" si="398"/>
        <v>379451.2382162321</v>
      </c>
      <c r="BK854" s="15">
        <f t="shared" si="389"/>
        <v>615696.61124613346</v>
      </c>
      <c r="BL854" s="52">
        <v>0</v>
      </c>
      <c r="BM854" s="15">
        <f t="shared" si="399"/>
        <v>615696.61124613346</v>
      </c>
    </row>
    <row r="855" spans="1:65">
      <c r="A855" s="8">
        <v>853</v>
      </c>
      <c r="B855" s="1" t="s">
        <v>44</v>
      </c>
      <c r="C855" s="1">
        <v>1500</v>
      </c>
      <c r="D855" s="1" t="s">
        <v>60</v>
      </c>
      <c r="E855" s="1">
        <v>150000038</v>
      </c>
      <c r="F855" s="1" t="s">
        <v>60</v>
      </c>
      <c r="G855" s="1" t="s">
        <v>95</v>
      </c>
      <c r="H855" s="1">
        <v>7</v>
      </c>
      <c r="I855" s="1" t="s">
        <v>52</v>
      </c>
      <c r="J855" s="1" t="s">
        <v>49</v>
      </c>
      <c r="K855" s="1">
        <v>17406001</v>
      </c>
      <c r="L855" s="1" t="s">
        <v>50</v>
      </c>
      <c r="M855" s="1" t="s">
        <v>51</v>
      </c>
      <c r="N855" s="1" t="s">
        <v>64</v>
      </c>
      <c r="O855" s="1" t="s">
        <v>65</v>
      </c>
      <c r="P855" s="1" t="s">
        <v>66</v>
      </c>
      <c r="Q855" s="1" t="s">
        <v>67</v>
      </c>
      <c r="R855" s="1" t="s">
        <v>87</v>
      </c>
      <c r="S855" s="1" t="s">
        <v>88</v>
      </c>
      <c r="T855" s="2">
        <v>43333</v>
      </c>
      <c r="U855" s="2">
        <v>43333</v>
      </c>
      <c r="V855" s="1" t="s">
        <v>52</v>
      </c>
      <c r="W855" s="3">
        <v>1</v>
      </c>
      <c r="X855" s="1" t="s">
        <v>53</v>
      </c>
      <c r="Y855" s="4">
        <v>126000</v>
      </c>
      <c r="Z855" s="4">
        <v>-16506</v>
      </c>
      <c r="AA855" s="4">
        <v>0</v>
      </c>
      <c r="AB855" s="4">
        <v>0</v>
      </c>
      <c r="AC855" s="4">
        <v>0</v>
      </c>
      <c r="AD855" s="4">
        <v>126000</v>
      </c>
      <c r="AE855" s="5">
        <v>1685</v>
      </c>
      <c r="AF855" s="1" t="s">
        <v>70</v>
      </c>
      <c r="AG855" s="1" t="s">
        <v>71</v>
      </c>
      <c r="AH855" s="1" t="s">
        <v>89</v>
      </c>
      <c r="AI855" s="1" t="s">
        <v>57</v>
      </c>
      <c r="AJ855" s="5">
        <v>10950</v>
      </c>
      <c r="AK855" s="4">
        <v>-1307</v>
      </c>
      <c r="AL855" s="4">
        <v>0</v>
      </c>
      <c r="AM855" s="4">
        <v>0</v>
      </c>
      <c r="AN855" s="4">
        <v>0</v>
      </c>
      <c r="AO855" s="4">
        <v>-17813</v>
      </c>
      <c r="AP855" s="4">
        <v>-17813</v>
      </c>
      <c r="AQ855" s="4">
        <v>0</v>
      </c>
      <c r="AR855" s="4">
        <v>108187</v>
      </c>
      <c r="AS855" s="1" t="s">
        <v>52</v>
      </c>
      <c r="AT855" s="9">
        <f t="shared" si="384"/>
        <v>43333</v>
      </c>
      <c r="AU855" s="9">
        <f t="shared" si="385"/>
        <v>43313</v>
      </c>
      <c r="AV855" s="9">
        <v>44798</v>
      </c>
      <c r="AW855" s="11">
        <f t="shared" si="386"/>
        <v>4.0136986301369859</v>
      </c>
      <c r="AX855">
        <v>25</v>
      </c>
      <c r="AY855" s="12">
        <v>0.05</v>
      </c>
      <c r="AZ855">
        <f t="shared" si="387"/>
        <v>3.7999999999999999E-2</v>
      </c>
      <c r="BA855" s="13">
        <f t="shared" si="388"/>
        <v>126000</v>
      </c>
      <c r="BB855" s="17" t="s">
        <v>2189</v>
      </c>
      <c r="BC855">
        <f>MATCH(BB855,MONTHLY_INDEX!$A:$A,0)</f>
        <v>798</v>
      </c>
      <c r="BD855">
        <f>MATCH(AU855,MONTHLY_INDEX!$1:$1,0)</f>
        <v>80</v>
      </c>
      <c r="BE855">
        <f>INDEX(MONTHLY_INDEX!$1:$1048576,Final!BC855,Final!BD855)</f>
        <v>96</v>
      </c>
      <c r="BF855">
        <f>MATCH($BF$1,MONTHLY_INDEX!$1:$1,0)</f>
        <v>127</v>
      </c>
      <c r="BG855">
        <f>INDEX(MONTHLY_INDEX!$1:$1048576,Final!BC855,Final!BF855)</f>
        <v>95.3</v>
      </c>
      <c r="BH855" s="23">
        <f t="shared" si="396"/>
        <v>-7.2916666666666963E-3</v>
      </c>
      <c r="BI855" s="14">
        <f t="shared" si="397"/>
        <v>125081.25</v>
      </c>
      <c r="BJ855" s="14">
        <f t="shared" si="398"/>
        <v>19077.460787671229</v>
      </c>
      <c r="BK855" s="15">
        <f t="shared" si="389"/>
        <v>106003.78921232877</v>
      </c>
      <c r="BL855" s="52">
        <v>0</v>
      </c>
      <c r="BM855" s="15">
        <f t="shared" si="399"/>
        <v>106003.78921232877</v>
      </c>
    </row>
    <row r="856" spans="1:65">
      <c r="A856" s="8">
        <v>854</v>
      </c>
      <c r="B856" s="1" t="s">
        <v>44</v>
      </c>
      <c r="C856" s="1">
        <v>1500</v>
      </c>
      <c r="D856" s="1" t="s">
        <v>60</v>
      </c>
      <c r="E856" s="1">
        <v>150000038</v>
      </c>
      <c r="F856" s="1" t="s">
        <v>60</v>
      </c>
      <c r="G856" s="1" t="s">
        <v>96</v>
      </c>
      <c r="H856" s="1">
        <v>8</v>
      </c>
      <c r="I856" s="1" t="s">
        <v>52</v>
      </c>
      <c r="J856" s="1" t="s">
        <v>49</v>
      </c>
      <c r="K856" s="1">
        <v>17406001</v>
      </c>
      <c r="L856" s="1" t="s">
        <v>50</v>
      </c>
      <c r="M856" s="1" t="s">
        <v>51</v>
      </c>
      <c r="N856" s="1" t="s">
        <v>64</v>
      </c>
      <c r="O856" s="1" t="s">
        <v>65</v>
      </c>
      <c r="P856" s="1" t="s">
        <v>66</v>
      </c>
      <c r="Q856" s="1" t="s">
        <v>67</v>
      </c>
      <c r="R856" s="1" t="s">
        <v>87</v>
      </c>
      <c r="S856" s="1" t="s">
        <v>88</v>
      </c>
      <c r="T856" s="2">
        <v>43333</v>
      </c>
      <c r="U856" s="2">
        <v>43333</v>
      </c>
      <c r="V856" s="1" t="s">
        <v>52</v>
      </c>
      <c r="W856" s="3">
        <v>1</v>
      </c>
      <c r="X856" s="1" t="s">
        <v>53</v>
      </c>
      <c r="Y856" s="4">
        <v>29327302</v>
      </c>
      <c r="Z856" s="4">
        <v>-3841988</v>
      </c>
      <c r="AA856" s="4">
        <v>0</v>
      </c>
      <c r="AB856" s="4">
        <v>0</v>
      </c>
      <c r="AC856" s="4">
        <v>0</v>
      </c>
      <c r="AD856" s="4">
        <v>29327302</v>
      </c>
      <c r="AE856" s="5">
        <v>1685</v>
      </c>
      <c r="AF856" s="1" t="s">
        <v>70</v>
      </c>
      <c r="AG856" s="1" t="s">
        <v>71</v>
      </c>
      <c r="AH856" s="1" t="s">
        <v>89</v>
      </c>
      <c r="AI856" s="1" t="s">
        <v>57</v>
      </c>
      <c r="AJ856" s="5">
        <v>10950</v>
      </c>
      <c r="AK856" s="4">
        <v>-304227</v>
      </c>
      <c r="AL856" s="4">
        <v>0</v>
      </c>
      <c r="AM856" s="4">
        <v>0</v>
      </c>
      <c r="AN856" s="4">
        <v>0</v>
      </c>
      <c r="AO856" s="4">
        <v>-4146215</v>
      </c>
      <c r="AP856" s="4">
        <v>-4146215</v>
      </c>
      <c r="AQ856" s="4">
        <v>0</v>
      </c>
      <c r="AR856" s="4">
        <v>25181087</v>
      </c>
      <c r="AS856" s="1" t="s">
        <v>52</v>
      </c>
      <c r="AT856" s="9">
        <f t="shared" si="384"/>
        <v>43333</v>
      </c>
      <c r="AU856" s="9">
        <f t="shared" si="385"/>
        <v>43313</v>
      </c>
      <c r="AV856" s="9">
        <v>44798</v>
      </c>
      <c r="AW856" s="11">
        <f t="shared" si="386"/>
        <v>4.0136986301369859</v>
      </c>
      <c r="AX856">
        <v>25</v>
      </c>
      <c r="AY856" s="12">
        <v>0.05</v>
      </c>
      <c r="AZ856">
        <f t="shared" si="387"/>
        <v>3.7999999999999999E-2</v>
      </c>
      <c r="BA856" s="13">
        <f t="shared" si="388"/>
        <v>29327302</v>
      </c>
      <c r="BB856" s="17" t="s">
        <v>2189</v>
      </c>
      <c r="BC856">
        <f>MATCH(BB856,MONTHLY_INDEX!$A:$A,0)</f>
        <v>798</v>
      </c>
      <c r="BD856">
        <f>MATCH(AU856,MONTHLY_INDEX!$1:$1,0)</f>
        <v>80</v>
      </c>
      <c r="BE856">
        <f>INDEX(MONTHLY_INDEX!$1:$1048576,Final!BC856,Final!BD856)</f>
        <v>96</v>
      </c>
      <c r="BF856">
        <f>MATCH($BF$1,MONTHLY_INDEX!$1:$1,0)</f>
        <v>127</v>
      </c>
      <c r="BG856">
        <f>INDEX(MONTHLY_INDEX!$1:$1048576,Final!BC856,Final!BF856)</f>
        <v>95.3</v>
      </c>
      <c r="BH856" s="23">
        <f t="shared" si="396"/>
        <v>-7.2916666666666963E-3</v>
      </c>
      <c r="BI856" s="14">
        <f t="shared" si="397"/>
        <v>29113457.089583334</v>
      </c>
      <c r="BJ856" s="14">
        <f t="shared" si="398"/>
        <v>4440400.4278824767</v>
      </c>
      <c r="BK856" s="15">
        <f t="shared" si="389"/>
        <v>24673056.661700856</v>
      </c>
      <c r="BL856" s="52">
        <v>0</v>
      </c>
      <c r="BM856" s="15">
        <f t="shared" si="399"/>
        <v>24673056.661700856</v>
      </c>
    </row>
    <row r="857" spans="1:65">
      <c r="A857" s="8">
        <v>855</v>
      </c>
      <c r="B857" s="1" t="s">
        <v>44</v>
      </c>
      <c r="C857" s="1">
        <v>1500</v>
      </c>
      <c r="D857" s="1" t="s">
        <v>60</v>
      </c>
      <c r="E857" s="1">
        <v>150000038</v>
      </c>
      <c r="F857" s="1" t="s">
        <v>60</v>
      </c>
      <c r="G857" s="1" t="s">
        <v>97</v>
      </c>
      <c r="H857" s="1">
        <v>9</v>
      </c>
      <c r="I857" s="1" t="s">
        <v>52</v>
      </c>
      <c r="J857" s="1" t="s">
        <v>49</v>
      </c>
      <c r="K857" s="1">
        <v>17406001</v>
      </c>
      <c r="L857" s="1" t="s">
        <v>50</v>
      </c>
      <c r="M857" s="1" t="s">
        <v>51</v>
      </c>
      <c r="N857" s="1" t="s">
        <v>64</v>
      </c>
      <c r="O857" s="1" t="s">
        <v>65</v>
      </c>
      <c r="P857" s="1" t="s">
        <v>66</v>
      </c>
      <c r="Q857" s="1" t="s">
        <v>67</v>
      </c>
      <c r="R857" s="1" t="s">
        <v>87</v>
      </c>
      <c r="S857" s="1" t="s">
        <v>88</v>
      </c>
      <c r="T857" s="2">
        <v>43333</v>
      </c>
      <c r="U857" s="2">
        <v>43333</v>
      </c>
      <c r="V857" s="1" t="s">
        <v>52</v>
      </c>
      <c r="W857" s="3">
        <v>1</v>
      </c>
      <c r="X857" s="1" t="s">
        <v>53</v>
      </c>
      <c r="Y857" s="4">
        <v>1517250</v>
      </c>
      <c r="Z857" s="4">
        <v>-198765</v>
      </c>
      <c r="AA857" s="4">
        <v>0</v>
      </c>
      <c r="AB857" s="4">
        <v>0</v>
      </c>
      <c r="AC857" s="4">
        <v>0</v>
      </c>
      <c r="AD857" s="4">
        <v>1517250</v>
      </c>
      <c r="AE857" s="5">
        <v>1685</v>
      </c>
      <c r="AF857" s="1" t="s">
        <v>70</v>
      </c>
      <c r="AG857" s="1" t="s">
        <v>71</v>
      </c>
      <c r="AH857" s="1" t="s">
        <v>89</v>
      </c>
      <c r="AI857" s="1" t="s">
        <v>57</v>
      </c>
      <c r="AJ857" s="5">
        <v>10950</v>
      </c>
      <c r="AK857" s="4">
        <v>-15739</v>
      </c>
      <c r="AL857" s="4">
        <v>0</v>
      </c>
      <c r="AM857" s="4">
        <v>0</v>
      </c>
      <c r="AN857" s="4">
        <v>0</v>
      </c>
      <c r="AO857" s="4">
        <v>-214504</v>
      </c>
      <c r="AP857" s="4">
        <v>-214504</v>
      </c>
      <c r="AQ857" s="4">
        <v>0</v>
      </c>
      <c r="AR857" s="4">
        <v>1302746</v>
      </c>
      <c r="AS857" s="1" t="s">
        <v>52</v>
      </c>
      <c r="AT857" s="9">
        <f t="shared" si="384"/>
        <v>43333</v>
      </c>
      <c r="AU857" s="9">
        <f t="shared" si="385"/>
        <v>43313</v>
      </c>
      <c r="AV857" s="9">
        <v>44798</v>
      </c>
      <c r="AW857" s="11">
        <f t="shared" si="386"/>
        <v>4.0136986301369859</v>
      </c>
      <c r="AX857">
        <v>15</v>
      </c>
      <c r="AY857" s="12">
        <v>0.05</v>
      </c>
      <c r="AZ857">
        <f t="shared" si="387"/>
        <v>6.3333333333333325E-2</v>
      </c>
      <c r="BA857" s="13">
        <f t="shared" si="388"/>
        <v>1517250</v>
      </c>
      <c r="BB857" s="17" t="s">
        <v>1941</v>
      </c>
      <c r="BC857">
        <f>MATCH(BB857,MONTHLY_INDEX!$A:$A,0)</f>
        <v>674</v>
      </c>
      <c r="BD857">
        <f>MATCH(AU857,MONTHLY_INDEX!$1:$1,0)</f>
        <v>80</v>
      </c>
      <c r="BE857">
        <f>INDEX(MONTHLY_INDEX!$1:$1048576,Final!BC857,Final!BD857)</f>
        <v>105.1</v>
      </c>
      <c r="BF857">
        <f>MATCH($BF$1,MONTHLY_INDEX!$1:$1,0)</f>
        <v>127</v>
      </c>
      <c r="BG857">
        <f>INDEX(MONTHLY_INDEX!$1:$1048576,Final!BC857,Final!BF857)</f>
        <v>122.8</v>
      </c>
      <c r="BH857" s="23">
        <f t="shared" si="396"/>
        <v>0.16841103710751668</v>
      </c>
      <c r="BI857" s="14">
        <f t="shared" si="397"/>
        <v>1772771.6460513796</v>
      </c>
      <c r="BJ857" s="14">
        <f t="shared" si="398"/>
        <v>450640.17139580037</v>
      </c>
      <c r="BK857" s="15">
        <f t="shared" si="389"/>
        <v>1322131.4746555793</v>
      </c>
      <c r="BL857" s="52">
        <v>0</v>
      </c>
      <c r="BM857" s="15">
        <f t="shared" si="399"/>
        <v>1322131.4746555793</v>
      </c>
    </row>
    <row r="858" spans="1:65">
      <c r="A858" s="8">
        <v>856</v>
      </c>
      <c r="B858" s="1" t="s">
        <v>44</v>
      </c>
      <c r="C858" s="1">
        <v>1500</v>
      </c>
      <c r="D858" s="1" t="s">
        <v>60</v>
      </c>
      <c r="E858" s="1">
        <v>150000038</v>
      </c>
      <c r="F858" s="1" t="s">
        <v>60</v>
      </c>
      <c r="G858" s="1" t="s">
        <v>98</v>
      </c>
      <c r="H858" s="1">
        <v>10</v>
      </c>
      <c r="I858" s="1" t="s">
        <v>52</v>
      </c>
      <c r="J858" s="1" t="s">
        <v>49</v>
      </c>
      <c r="K858" s="1">
        <v>17406001</v>
      </c>
      <c r="L858" s="1" t="s">
        <v>50</v>
      </c>
      <c r="M858" s="1" t="s">
        <v>51</v>
      </c>
      <c r="N858" s="1" t="s">
        <v>64</v>
      </c>
      <c r="O858" s="1" t="s">
        <v>65</v>
      </c>
      <c r="P858" s="1" t="s">
        <v>66</v>
      </c>
      <c r="Q858" s="1" t="s">
        <v>67</v>
      </c>
      <c r="R858" s="1" t="s">
        <v>87</v>
      </c>
      <c r="S858" s="1" t="s">
        <v>88</v>
      </c>
      <c r="T858" s="2">
        <v>43333</v>
      </c>
      <c r="U858" s="2">
        <v>43333</v>
      </c>
      <c r="V858" s="1" t="s">
        <v>52</v>
      </c>
      <c r="W858" s="3">
        <v>1</v>
      </c>
      <c r="X858" s="1" t="s">
        <v>53</v>
      </c>
      <c r="Y858" s="4">
        <v>312900</v>
      </c>
      <c r="Z858" s="4">
        <v>-40991</v>
      </c>
      <c r="AA858" s="4">
        <v>0</v>
      </c>
      <c r="AB858" s="4">
        <v>0</v>
      </c>
      <c r="AC858" s="4">
        <v>0</v>
      </c>
      <c r="AD858" s="4">
        <v>312900</v>
      </c>
      <c r="AE858" s="5">
        <v>1685</v>
      </c>
      <c r="AF858" s="1" t="s">
        <v>70</v>
      </c>
      <c r="AG858" s="1" t="s">
        <v>71</v>
      </c>
      <c r="AH858" s="1" t="s">
        <v>89</v>
      </c>
      <c r="AI858" s="1" t="s">
        <v>57</v>
      </c>
      <c r="AJ858" s="5">
        <v>10950</v>
      </c>
      <c r="AK858" s="4">
        <v>-3246</v>
      </c>
      <c r="AL858" s="4">
        <v>0</v>
      </c>
      <c r="AM858" s="4">
        <v>0</v>
      </c>
      <c r="AN858" s="4">
        <v>0</v>
      </c>
      <c r="AO858" s="4">
        <v>-44237</v>
      </c>
      <c r="AP858" s="4">
        <v>-44237</v>
      </c>
      <c r="AQ858" s="4">
        <v>0</v>
      </c>
      <c r="AR858" s="4">
        <v>268663</v>
      </c>
      <c r="AS858" s="1" t="s">
        <v>52</v>
      </c>
      <c r="AT858" s="9">
        <f t="shared" si="384"/>
        <v>43333</v>
      </c>
      <c r="AU858" s="9">
        <f t="shared" si="385"/>
        <v>43313</v>
      </c>
      <c r="AV858" s="9">
        <v>44798</v>
      </c>
      <c r="AW858" s="11">
        <f t="shared" si="386"/>
        <v>4.0136986301369859</v>
      </c>
      <c r="AX858">
        <v>10</v>
      </c>
      <c r="AY858" s="12">
        <v>0.05</v>
      </c>
      <c r="AZ858">
        <f t="shared" si="387"/>
        <v>9.5000000000000001E-2</v>
      </c>
      <c r="BA858" s="13">
        <f t="shared" si="388"/>
        <v>312900</v>
      </c>
      <c r="BB858" s="17" t="s">
        <v>2189</v>
      </c>
      <c r="BC858">
        <f>MATCH(BB858,MONTHLY_INDEX!$A:$A,0)</f>
        <v>798</v>
      </c>
      <c r="BD858">
        <f>MATCH(AU858,MONTHLY_INDEX!$1:$1,0)</f>
        <v>80</v>
      </c>
      <c r="BE858">
        <f>INDEX(MONTHLY_INDEX!$1:$1048576,Final!BC858,Final!BD858)</f>
        <v>96</v>
      </c>
      <c r="BF858">
        <f>MATCH($BF$1,MONTHLY_INDEX!$1:$1,0)</f>
        <v>127</v>
      </c>
      <c r="BG858">
        <f>INDEX(MONTHLY_INDEX!$1:$1048576,Final!BC858,Final!BF858)</f>
        <v>95.3</v>
      </c>
      <c r="BH858" s="23">
        <f t="shared" si="396"/>
        <v>-7.2916666666666963E-3</v>
      </c>
      <c r="BI858" s="14">
        <f t="shared" si="397"/>
        <v>310618.4375</v>
      </c>
      <c r="BJ858" s="14">
        <f t="shared" si="398"/>
        <v>118439.2357234589</v>
      </c>
      <c r="BK858" s="15">
        <f t="shared" si="389"/>
        <v>192179.2017765411</v>
      </c>
      <c r="BL858" s="52">
        <v>0</v>
      </c>
      <c r="BM858" s="15">
        <f t="shared" si="399"/>
        <v>192179.2017765411</v>
      </c>
    </row>
    <row r="859" spans="1:65">
      <c r="A859" s="8">
        <v>857</v>
      </c>
      <c r="B859" s="1" t="s">
        <v>44</v>
      </c>
      <c r="C859" s="1">
        <v>1500</v>
      </c>
      <c r="D859" s="1" t="s">
        <v>60</v>
      </c>
      <c r="E859" s="1">
        <v>150000038</v>
      </c>
      <c r="F859" s="1" t="s">
        <v>60</v>
      </c>
      <c r="G859" s="1" t="s">
        <v>99</v>
      </c>
      <c r="H859" s="1">
        <v>11</v>
      </c>
      <c r="I859" s="1" t="s">
        <v>52</v>
      </c>
      <c r="J859" s="1" t="s">
        <v>49</v>
      </c>
      <c r="K859" s="1">
        <v>17406001</v>
      </c>
      <c r="L859" s="1" t="s">
        <v>50</v>
      </c>
      <c r="M859" s="1" t="s">
        <v>51</v>
      </c>
      <c r="N859" s="1" t="s">
        <v>64</v>
      </c>
      <c r="O859" s="1" t="s">
        <v>65</v>
      </c>
      <c r="P859" s="1" t="s">
        <v>66</v>
      </c>
      <c r="Q859" s="1" t="s">
        <v>67</v>
      </c>
      <c r="R859" s="1" t="s">
        <v>87</v>
      </c>
      <c r="S859" s="1" t="s">
        <v>88</v>
      </c>
      <c r="T859" s="2">
        <v>43333</v>
      </c>
      <c r="U859" s="2">
        <v>43333</v>
      </c>
      <c r="V859" s="1" t="s">
        <v>52</v>
      </c>
      <c r="W859" s="3">
        <v>1</v>
      </c>
      <c r="X859" s="1" t="s">
        <v>53</v>
      </c>
      <c r="Y859" s="4">
        <v>1174950</v>
      </c>
      <c r="Z859" s="4">
        <v>-153922</v>
      </c>
      <c r="AA859" s="4">
        <v>0</v>
      </c>
      <c r="AB859" s="4">
        <v>0</v>
      </c>
      <c r="AC859" s="4">
        <v>0</v>
      </c>
      <c r="AD859" s="4">
        <v>1174950</v>
      </c>
      <c r="AE859" s="5">
        <v>1685</v>
      </c>
      <c r="AF859" s="1" t="s">
        <v>70</v>
      </c>
      <c r="AG859" s="1" t="s">
        <v>71</v>
      </c>
      <c r="AH859" s="1" t="s">
        <v>89</v>
      </c>
      <c r="AI859" s="1" t="s">
        <v>57</v>
      </c>
      <c r="AJ859" s="5">
        <v>10950</v>
      </c>
      <c r="AK859" s="4">
        <v>-12188</v>
      </c>
      <c r="AL859" s="4">
        <v>0</v>
      </c>
      <c r="AM859" s="4">
        <v>0</v>
      </c>
      <c r="AN859" s="4">
        <v>0</v>
      </c>
      <c r="AO859" s="4">
        <v>-166110</v>
      </c>
      <c r="AP859" s="4">
        <v>-166110</v>
      </c>
      <c r="AQ859" s="4">
        <v>0</v>
      </c>
      <c r="AR859" s="4">
        <v>1008840</v>
      </c>
      <c r="AS859" s="1" t="s">
        <v>52</v>
      </c>
      <c r="AT859" s="9">
        <f t="shared" si="384"/>
        <v>43333</v>
      </c>
      <c r="AU859" s="9">
        <f t="shared" si="385"/>
        <v>43313</v>
      </c>
      <c r="AV859" s="9">
        <v>44798</v>
      </c>
      <c r="AW859" s="11">
        <f t="shared" si="386"/>
        <v>4.0136986301369859</v>
      </c>
      <c r="AX859">
        <v>10</v>
      </c>
      <c r="AY859" s="12">
        <v>0.05</v>
      </c>
      <c r="AZ859">
        <f t="shared" si="387"/>
        <v>9.5000000000000001E-2</v>
      </c>
      <c r="BA859" s="13">
        <f t="shared" si="388"/>
        <v>1174950</v>
      </c>
      <c r="BB859" s="17" t="s">
        <v>2189</v>
      </c>
      <c r="BC859">
        <f>MATCH(BB859,MONTHLY_INDEX!$A:$A,0)</f>
        <v>798</v>
      </c>
      <c r="BD859">
        <f>MATCH(AU859,MONTHLY_INDEX!$1:$1,0)</f>
        <v>80</v>
      </c>
      <c r="BE859">
        <f>INDEX(MONTHLY_INDEX!$1:$1048576,Final!BC859,Final!BD859)</f>
        <v>96</v>
      </c>
      <c r="BF859">
        <f>MATCH($BF$1,MONTHLY_INDEX!$1:$1,0)</f>
        <v>127</v>
      </c>
      <c r="BG859">
        <f>INDEX(MONTHLY_INDEX!$1:$1048576,Final!BC859,Final!BF859)</f>
        <v>95.3</v>
      </c>
      <c r="BH859" s="23">
        <f t="shared" si="396"/>
        <v>-7.2916666666666963E-3</v>
      </c>
      <c r="BI859" s="14">
        <f t="shared" si="397"/>
        <v>1166382.65625</v>
      </c>
      <c r="BJ859" s="14">
        <f t="shared" si="398"/>
        <v>444743.30461258558</v>
      </c>
      <c r="BK859" s="15">
        <f t="shared" si="389"/>
        <v>721639.35163741442</v>
      </c>
      <c r="BL859" s="52">
        <v>0</v>
      </c>
      <c r="BM859" s="15">
        <f t="shared" si="399"/>
        <v>721639.35163741442</v>
      </c>
    </row>
    <row r="860" spans="1:65">
      <c r="A860" s="8">
        <v>858</v>
      </c>
      <c r="B860" s="1" t="s">
        <v>44</v>
      </c>
      <c r="C860" s="1">
        <v>1500</v>
      </c>
      <c r="D860" s="1" t="s">
        <v>60</v>
      </c>
      <c r="E860" s="1">
        <v>150000038</v>
      </c>
      <c r="F860" s="1" t="s">
        <v>60</v>
      </c>
      <c r="G860" s="1" t="s">
        <v>100</v>
      </c>
      <c r="H860" s="1">
        <v>12</v>
      </c>
      <c r="I860" s="1" t="s">
        <v>52</v>
      </c>
      <c r="J860" s="1" t="s">
        <v>49</v>
      </c>
      <c r="K860" s="1">
        <v>17406001</v>
      </c>
      <c r="L860" s="1" t="s">
        <v>50</v>
      </c>
      <c r="M860" s="1" t="s">
        <v>51</v>
      </c>
      <c r="N860" s="1" t="s">
        <v>64</v>
      </c>
      <c r="O860" s="1" t="s">
        <v>65</v>
      </c>
      <c r="P860" s="1" t="s">
        <v>66</v>
      </c>
      <c r="Q860" s="1" t="s">
        <v>67</v>
      </c>
      <c r="R860" s="1" t="s">
        <v>87</v>
      </c>
      <c r="S860" s="1" t="s">
        <v>88</v>
      </c>
      <c r="T860" s="2">
        <v>43333</v>
      </c>
      <c r="U860" s="2">
        <v>43333</v>
      </c>
      <c r="V860" s="1" t="s">
        <v>52</v>
      </c>
      <c r="W860" s="3">
        <v>1</v>
      </c>
      <c r="X860" s="1" t="s">
        <v>53</v>
      </c>
      <c r="Y860" s="4">
        <v>582750</v>
      </c>
      <c r="Z860" s="4">
        <v>-76342</v>
      </c>
      <c r="AA860" s="4">
        <v>0</v>
      </c>
      <c r="AB860" s="4">
        <v>0</v>
      </c>
      <c r="AC860" s="4">
        <v>0</v>
      </c>
      <c r="AD860" s="4">
        <v>582750</v>
      </c>
      <c r="AE860" s="5">
        <v>1685</v>
      </c>
      <c r="AF860" s="1" t="s">
        <v>70</v>
      </c>
      <c r="AG860" s="1" t="s">
        <v>71</v>
      </c>
      <c r="AH860" s="1" t="s">
        <v>89</v>
      </c>
      <c r="AI860" s="1" t="s">
        <v>57</v>
      </c>
      <c r="AJ860" s="5">
        <v>10950</v>
      </c>
      <c r="AK860" s="4">
        <v>-6045</v>
      </c>
      <c r="AL860" s="4">
        <v>0</v>
      </c>
      <c r="AM860" s="4">
        <v>0</v>
      </c>
      <c r="AN860" s="4">
        <v>0</v>
      </c>
      <c r="AO860" s="4">
        <v>-82387</v>
      </c>
      <c r="AP860" s="4">
        <v>-82387</v>
      </c>
      <c r="AQ860" s="4">
        <v>0</v>
      </c>
      <c r="AR860" s="4">
        <v>500363</v>
      </c>
      <c r="AS860" s="1" t="s">
        <v>52</v>
      </c>
      <c r="AT860" s="9">
        <f t="shared" si="384"/>
        <v>43333</v>
      </c>
      <c r="AU860" s="9">
        <f t="shared" si="385"/>
        <v>43313</v>
      </c>
      <c r="AV860" s="9">
        <v>44798</v>
      </c>
      <c r="AW860" s="11">
        <f t="shared" si="386"/>
        <v>4.0136986301369859</v>
      </c>
      <c r="AX860">
        <v>10</v>
      </c>
      <c r="AY860" s="12">
        <v>0.05</v>
      </c>
      <c r="AZ860">
        <f t="shared" si="387"/>
        <v>9.5000000000000001E-2</v>
      </c>
      <c r="BA860" s="13">
        <f t="shared" si="388"/>
        <v>582750</v>
      </c>
      <c r="BB860" s="17" t="s">
        <v>1973</v>
      </c>
      <c r="BC860">
        <f>MATCH(BB860,MONTHLY_INDEX!$A:$A,0)</f>
        <v>690</v>
      </c>
      <c r="BD860">
        <f>MATCH(AU860,MONTHLY_INDEX!$1:$1,0)</f>
        <v>80</v>
      </c>
      <c r="BE860">
        <f>INDEX(MONTHLY_INDEX!$1:$1048576,Final!BC860,Final!BD860)</f>
        <v>110</v>
      </c>
      <c r="BF860">
        <f>MATCH($BF$1,MONTHLY_INDEX!$1:$1,0)</f>
        <v>127</v>
      </c>
      <c r="BG860">
        <f>INDEX(MONTHLY_INDEX!$1:$1048576,Final!BC860,Final!BF860)</f>
        <v>145.69999999999999</v>
      </c>
      <c r="BH860" s="23">
        <f t="shared" si="396"/>
        <v>0.32454545454545441</v>
      </c>
      <c r="BI860" s="14">
        <f t="shared" si="397"/>
        <v>771878.86363636365</v>
      </c>
      <c r="BJ860" s="14">
        <f t="shared" si="398"/>
        <v>294318.46807285177</v>
      </c>
      <c r="BK860" s="15">
        <f t="shared" si="389"/>
        <v>477560.39556351188</v>
      </c>
      <c r="BL860" s="52">
        <v>0</v>
      </c>
      <c r="BM860" s="15">
        <f t="shared" si="399"/>
        <v>477560.39556351188</v>
      </c>
    </row>
    <row r="861" spans="1:65">
      <c r="A861" s="8">
        <v>859</v>
      </c>
      <c r="B861" s="1" t="s">
        <v>44</v>
      </c>
      <c r="C861" s="1">
        <v>1500</v>
      </c>
      <c r="D861" s="1" t="s">
        <v>60</v>
      </c>
      <c r="E861" s="1">
        <v>150000038</v>
      </c>
      <c r="F861" s="1" t="s">
        <v>60</v>
      </c>
      <c r="G861" s="1" t="s">
        <v>101</v>
      </c>
      <c r="H861" s="1">
        <v>13</v>
      </c>
      <c r="I861" s="1" t="s">
        <v>52</v>
      </c>
      <c r="J861" s="1" t="s">
        <v>49</v>
      </c>
      <c r="K861" s="1">
        <v>17406001</v>
      </c>
      <c r="L861" s="1" t="s">
        <v>50</v>
      </c>
      <c r="M861" s="1" t="s">
        <v>51</v>
      </c>
      <c r="N861" s="1" t="s">
        <v>64</v>
      </c>
      <c r="O861" s="1" t="s">
        <v>65</v>
      </c>
      <c r="P861" s="1" t="s">
        <v>66</v>
      </c>
      <c r="Q861" s="1" t="s">
        <v>67</v>
      </c>
      <c r="R861" s="1" t="s">
        <v>87</v>
      </c>
      <c r="S861" s="1" t="s">
        <v>88</v>
      </c>
      <c r="T861" s="2">
        <v>43333</v>
      </c>
      <c r="U861" s="2">
        <v>43333</v>
      </c>
      <c r="V861" s="1" t="s">
        <v>52</v>
      </c>
      <c r="W861" s="3">
        <v>1</v>
      </c>
      <c r="X861" s="1" t="s">
        <v>53</v>
      </c>
      <c r="Y861" s="4">
        <v>9976171</v>
      </c>
      <c r="Z861" s="4">
        <v>-1306915</v>
      </c>
      <c r="AA861" s="4">
        <v>0</v>
      </c>
      <c r="AB861" s="4">
        <v>0</v>
      </c>
      <c r="AC861" s="4">
        <v>0</v>
      </c>
      <c r="AD861" s="4">
        <v>9976171</v>
      </c>
      <c r="AE861" s="5">
        <v>1685</v>
      </c>
      <c r="AF861" s="1" t="s">
        <v>70</v>
      </c>
      <c r="AG861" s="1" t="s">
        <v>71</v>
      </c>
      <c r="AH861" s="1" t="s">
        <v>89</v>
      </c>
      <c r="AI861" s="1" t="s">
        <v>57</v>
      </c>
      <c r="AJ861" s="5">
        <v>10950</v>
      </c>
      <c r="AK861" s="4">
        <v>-103488</v>
      </c>
      <c r="AL861" s="4">
        <v>0</v>
      </c>
      <c r="AM861" s="4">
        <v>0</v>
      </c>
      <c r="AN861" s="4">
        <v>0</v>
      </c>
      <c r="AO861" s="4">
        <v>-1410403</v>
      </c>
      <c r="AP861" s="4">
        <v>-1410403</v>
      </c>
      <c r="AQ861" s="4">
        <v>0</v>
      </c>
      <c r="AR861" s="4">
        <v>8565768</v>
      </c>
      <c r="AS861" s="1" t="s">
        <v>52</v>
      </c>
      <c r="AT861" s="9">
        <f t="shared" si="384"/>
        <v>43333</v>
      </c>
      <c r="AU861" s="9">
        <f t="shared" si="385"/>
        <v>43313</v>
      </c>
      <c r="AV861" s="9">
        <v>44798</v>
      </c>
      <c r="AW861" s="11">
        <f t="shared" si="386"/>
        <v>4.0136986301369859</v>
      </c>
      <c r="AX861">
        <v>25</v>
      </c>
      <c r="AY861" s="12">
        <v>0.05</v>
      </c>
      <c r="AZ861">
        <f t="shared" si="387"/>
        <v>3.7999999999999999E-2</v>
      </c>
      <c r="BA861" s="13">
        <f t="shared" si="388"/>
        <v>9976171</v>
      </c>
      <c r="BB861" s="17" t="s">
        <v>2189</v>
      </c>
      <c r="BC861">
        <f>MATCH(BB861,MONTHLY_INDEX!$A:$A,0)</f>
        <v>798</v>
      </c>
      <c r="BD861">
        <f>MATCH(AU861,MONTHLY_INDEX!$1:$1,0)</f>
        <v>80</v>
      </c>
      <c r="BE861">
        <f>INDEX(MONTHLY_INDEX!$1:$1048576,Final!BC861,Final!BD861)</f>
        <v>96</v>
      </c>
      <c r="BF861">
        <f>MATCH($BF$1,MONTHLY_INDEX!$1:$1,0)</f>
        <v>127</v>
      </c>
      <c r="BG861">
        <f>INDEX(MONTHLY_INDEX!$1:$1048576,Final!BC861,Final!BF861)</f>
        <v>95.3</v>
      </c>
      <c r="BH861" s="23">
        <f t="shared" si="396"/>
        <v>-7.2916666666666963E-3</v>
      </c>
      <c r="BI861" s="14">
        <f t="shared" si="397"/>
        <v>9903428.0864583328</v>
      </c>
      <c r="BJ861" s="14">
        <f t="shared" si="398"/>
        <v>1510476.2782825625</v>
      </c>
      <c r="BK861" s="15">
        <f t="shared" si="389"/>
        <v>8392951.8081757706</v>
      </c>
      <c r="BL861" s="52">
        <v>0</v>
      </c>
      <c r="BM861" s="15">
        <f t="shared" si="399"/>
        <v>8392951.8081757706</v>
      </c>
    </row>
    <row r="862" spans="1:65">
      <c r="A862" s="8">
        <v>860</v>
      </c>
      <c r="B862" s="1" t="s">
        <v>44</v>
      </c>
      <c r="C862" s="1">
        <v>1500</v>
      </c>
      <c r="D862" s="1" t="s">
        <v>60</v>
      </c>
      <c r="E862" s="1">
        <v>150000038</v>
      </c>
      <c r="F862" s="1" t="s">
        <v>60</v>
      </c>
      <c r="G862" s="1" t="s">
        <v>102</v>
      </c>
      <c r="H862" s="1">
        <v>14</v>
      </c>
      <c r="I862" s="1" t="s">
        <v>52</v>
      </c>
      <c r="J862" s="1" t="s">
        <v>49</v>
      </c>
      <c r="K862" s="1">
        <v>17406001</v>
      </c>
      <c r="L862" s="1" t="s">
        <v>50</v>
      </c>
      <c r="M862" s="1" t="s">
        <v>51</v>
      </c>
      <c r="N862" s="1" t="s">
        <v>64</v>
      </c>
      <c r="O862" s="1" t="s">
        <v>65</v>
      </c>
      <c r="P862" s="1" t="s">
        <v>66</v>
      </c>
      <c r="Q862" s="1" t="s">
        <v>67</v>
      </c>
      <c r="R862" s="1" t="s">
        <v>87</v>
      </c>
      <c r="S862" s="1" t="s">
        <v>88</v>
      </c>
      <c r="T862" s="2">
        <v>43333</v>
      </c>
      <c r="U862" s="2">
        <v>43333</v>
      </c>
      <c r="V862" s="1" t="s">
        <v>52</v>
      </c>
      <c r="W862" s="3">
        <v>1</v>
      </c>
      <c r="X862" s="1" t="s">
        <v>53</v>
      </c>
      <c r="Y862" s="4">
        <v>21103901</v>
      </c>
      <c r="Z862" s="4">
        <v>-2764690</v>
      </c>
      <c r="AA862" s="4">
        <v>0</v>
      </c>
      <c r="AB862" s="4">
        <v>0</v>
      </c>
      <c r="AC862" s="4">
        <v>0</v>
      </c>
      <c r="AD862" s="4">
        <v>21103901</v>
      </c>
      <c r="AE862" s="5">
        <v>1685</v>
      </c>
      <c r="AF862" s="1" t="s">
        <v>70</v>
      </c>
      <c r="AG862" s="1" t="s">
        <v>71</v>
      </c>
      <c r="AH862" s="1" t="s">
        <v>89</v>
      </c>
      <c r="AI862" s="1" t="s">
        <v>57</v>
      </c>
      <c r="AJ862" s="5">
        <v>10950</v>
      </c>
      <c r="AK862" s="4">
        <v>-218921</v>
      </c>
      <c r="AL862" s="4">
        <v>0</v>
      </c>
      <c r="AM862" s="4">
        <v>0</v>
      </c>
      <c r="AN862" s="4">
        <v>0</v>
      </c>
      <c r="AO862" s="4">
        <v>-2983611</v>
      </c>
      <c r="AP862" s="4">
        <v>-2983611</v>
      </c>
      <c r="AQ862" s="4">
        <v>0</v>
      </c>
      <c r="AR862" s="4">
        <v>18120290</v>
      </c>
      <c r="AS862" s="1" t="s">
        <v>52</v>
      </c>
      <c r="AT862" s="9">
        <f t="shared" si="384"/>
        <v>43333</v>
      </c>
      <c r="AU862" s="9">
        <f t="shared" si="385"/>
        <v>43313</v>
      </c>
      <c r="AV862" s="9">
        <v>44798</v>
      </c>
      <c r="AW862" s="11">
        <f t="shared" si="386"/>
        <v>4.0136986301369859</v>
      </c>
      <c r="AX862">
        <v>25</v>
      </c>
      <c r="AY862" s="12">
        <v>0.05</v>
      </c>
      <c r="AZ862">
        <f t="shared" si="387"/>
        <v>3.7999999999999999E-2</v>
      </c>
      <c r="BA862" s="13">
        <f t="shared" si="388"/>
        <v>21103901</v>
      </c>
      <c r="BB862" s="17" t="s">
        <v>2189</v>
      </c>
      <c r="BC862">
        <f>MATCH(BB862,MONTHLY_INDEX!$A:$A,0)</f>
        <v>798</v>
      </c>
      <c r="BD862">
        <f>MATCH(AU862,MONTHLY_INDEX!$1:$1,0)</f>
        <v>80</v>
      </c>
      <c r="BE862">
        <f>INDEX(MONTHLY_INDEX!$1:$1048576,Final!BC862,Final!BD862)</f>
        <v>96</v>
      </c>
      <c r="BF862">
        <f>MATCH($BF$1,MONTHLY_INDEX!$1:$1,0)</f>
        <v>127</v>
      </c>
      <c r="BG862">
        <f>INDEX(MONTHLY_INDEX!$1:$1048576,Final!BC862,Final!BF862)</f>
        <v>95.3</v>
      </c>
      <c r="BH862" s="23">
        <f t="shared" si="396"/>
        <v>-7.2916666666666963E-3</v>
      </c>
      <c r="BI862" s="14">
        <f t="shared" si="397"/>
        <v>20950018.388541665</v>
      </c>
      <c r="BJ862" s="14">
        <f t="shared" si="398"/>
        <v>3195308.2840825049</v>
      </c>
      <c r="BK862" s="15">
        <f t="shared" si="389"/>
        <v>17754710.104459159</v>
      </c>
      <c r="BL862" s="52">
        <v>0</v>
      </c>
      <c r="BM862" s="15">
        <f t="shared" si="399"/>
        <v>17754710.104459159</v>
      </c>
    </row>
    <row r="863" spans="1:65">
      <c r="A863" s="8">
        <v>861</v>
      </c>
      <c r="B863" s="1" t="s">
        <v>44</v>
      </c>
      <c r="C863" s="1">
        <v>1500</v>
      </c>
      <c r="D863" s="1" t="s">
        <v>60</v>
      </c>
      <c r="E863" s="1">
        <v>150000038</v>
      </c>
      <c r="F863" s="1" t="s">
        <v>60</v>
      </c>
      <c r="G863" s="1" t="s">
        <v>103</v>
      </c>
      <c r="H863" s="1">
        <v>15</v>
      </c>
      <c r="I863" s="1" t="s">
        <v>52</v>
      </c>
      <c r="J863" s="1" t="s">
        <v>49</v>
      </c>
      <c r="K863" s="1">
        <v>17406001</v>
      </c>
      <c r="L863" s="1" t="s">
        <v>50</v>
      </c>
      <c r="M863" s="1" t="s">
        <v>51</v>
      </c>
      <c r="N863" s="1" t="s">
        <v>64</v>
      </c>
      <c r="O863" s="1" t="s">
        <v>65</v>
      </c>
      <c r="P863" s="1" t="s">
        <v>66</v>
      </c>
      <c r="Q863" s="1" t="s">
        <v>67</v>
      </c>
      <c r="R863" s="1" t="s">
        <v>87</v>
      </c>
      <c r="S863" s="1" t="s">
        <v>88</v>
      </c>
      <c r="T863" s="2">
        <v>43333</v>
      </c>
      <c r="U863" s="2">
        <v>43333</v>
      </c>
      <c r="V863" s="1" t="s">
        <v>52</v>
      </c>
      <c r="W863" s="3">
        <v>1</v>
      </c>
      <c r="X863" s="1" t="s">
        <v>53</v>
      </c>
      <c r="Y863" s="4">
        <v>580650</v>
      </c>
      <c r="Z863" s="4">
        <v>-76066</v>
      </c>
      <c r="AA863" s="4">
        <v>0</v>
      </c>
      <c r="AB863" s="4">
        <v>0</v>
      </c>
      <c r="AC863" s="4">
        <v>0</v>
      </c>
      <c r="AD863" s="4">
        <v>580650</v>
      </c>
      <c r="AE863" s="5">
        <v>1685</v>
      </c>
      <c r="AF863" s="1" t="s">
        <v>70</v>
      </c>
      <c r="AG863" s="1" t="s">
        <v>71</v>
      </c>
      <c r="AH863" s="1" t="s">
        <v>89</v>
      </c>
      <c r="AI863" s="1" t="s">
        <v>57</v>
      </c>
      <c r="AJ863" s="5">
        <v>10950</v>
      </c>
      <c r="AK863" s="4">
        <v>-6023</v>
      </c>
      <c r="AL863" s="4">
        <v>0</v>
      </c>
      <c r="AM863" s="4">
        <v>0</v>
      </c>
      <c r="AN863" s="4">
        <v>0</v>
      </c>
      <c r="AO863" s="4">
        <v>-82089</v>
      </c>
      <c r="AP863" s="4">
        <v>-82089</v>
      </c>
      <c r="AQ863" s="4">
        <v>0</v>
      </c>
      <c r="AR863" s="4">
        <v>498561</v>
      </c>
      <c r="AS863" s="1" t="s">
        <v>52</v>
      </c>
      <c r="AT863" s="9">
        <f t="shared" si="384"/>
        <v>43333</v>
      </c>
      <c r="AU863" s="9">
        <f t="shared" si="385"/>
        <v>43313</v>
      </c>
      <c r="AV863" s="9">
        <v>44798</v>
      </c>
      <c r="AW863" s="11">
        <f t="shared" si="386"/>
        <v>4.0136986301369859</v>
      </c>
      <c r="AX863">
        <v>10</v>
      </c>
      <c r="AY863" s="12">
        <v>0.05</v>
      </c>
      <c r="AZ863">
        <f t="shared" si="387"/>
        <v>9.5000000000000001E-2</v>
      </c>
      <c r="BA863" s="13">
        <f t="shared" si="388"/>
        <v>580650</v>
      </c>
      <c r="BB863" s="17" t="s">
        <v>1941</v>
      </c>
      <c r="BC863">
        <f>MATCH(BB863,MONTHLY_INDEX!$A:$A,0)</f>
        <v>674</v>
      </c>
      <c r="BD863">
        <f>MATCH(AU863,MONTHLY_INDEX!$1:$1,0)</f>
        <v>80</v>
      </c>
      <c r="BE863">
        <f>INDEX(MONTHLY_INDEX!$1:$1048576,Final!BC863,Final!BD863)</f>
        <v>105.1</v>
      </c>
      <c r="BF863">
        <f>MATCH($BF$1,MONTHLY_INDEX!$1:$1,0)</f>
        <v>127</v>
      </c>
      <c r="BG863">
        <f>INDEX(MONTHLY_INDEX!$1:$1048576,Final!BC863,Final!BF863)</f>
        <v>122.8</v>
      </c>
      <c r="BH863" s="23">
        <f t="shared" si="396"/>
        <v>0.16841103710751668</v>
      </c>
      <c r="BI863" s="14">
        <f t="shared" si="397"/>
        <v>678437.86869647959</v>
      </c>
      <c r="BJ863" s="14">
        <f t="shared" si="398"/>
        <v>258689.28870091107</v>
      </c>
      <c r="BK863" s="15">
        <f t="shared" si="389"/>
        <v>419748.57999556849</v>
      </c>
      <c r="BL863" s="52">
        <v>0</v>
      </c>
      <c r="BM863" s="15">
        <f t="shared" si="399"/>
        <v>419748.57999556849</v>
      </c>
    </row>
    <row r="864" spans="1:65">
      <c r="A864" s="8">
        <v>862</v>
      </c>
      <c r="B864" s="1" t="s">
        <v>44</v>
      </c>
      <c r="C864" s="1">
        <v>1500</v>
      </c>
      <c r="D864" s="1" t="s">
        <v>60</v>
      </c>
      <c r="E864" s="1">
        <v>150000038</v>
      </c>
      <c r="F864" s="1" t="s">
        <v>60</v>
      </c>
      <c r="G864" s="1" t="s">
        <v>104</v>
      </c>
      <c r="H864" s="1">
        <v>16</v>
      </c>
      <c r="I864" s="1" t="s">
        <v>52</v>
      </c>
      <c r="J864" s="1" t="s">
        <v>49</v>
      </c>
      <c r="K864" s="1">
        <v>17406001</v>
      </c>
      <c r="L864" s="1" t="s">
        <v>50</v>
      </c>
      <c r="M864" s="1" t="s">
        <v>51</v>
      </c>
      <c r="N864" s="1" t="s">
        <v>64</v>
      </c>
      <c r="O864" s="1" t="s">
        <v>65</v>
      </c>
      <c r="P864" s="1" t="s">
        <v>66</v>
      </c>
      <c r="Q864" s="1" t="s">
        <v>67</v>
      </c>
      <c r="R864" s="1" t="s">
        <v>87</v>
      </c>
      <c r="S864" s="1" t="s">
        <v>88</v>
      </c>
      <c r="T864" s="2">
        <v>43333</v>
      </c>
      <c r="U864" s="2">
        <v>43333</v>
      </c>
      <c r="V864" s="1" t="s">
        <v>52</v>
      </c>
      <c r="W864" s="3">
        <v>1</v>
      </c>
      <c r="X864" s="1" t="s">
        <v>53</v>
      </c>
      <c r="Y864" s="4">
        <v>175035</v>
      </c>
      <c r="Z864" s="4">
        <v>-22929</v>
      </c>
      <c r="AA864" s="4">
        <v>0</v>
      </c>
      <c r="AB864" s="4">
        <v>0</v>
      </c>
      <c r="AC864" s="4">
        <v>0</v>
      </c>
      <c r="AD864" s="4">
        <v>175035</v>
      </c>
      <c r="AE864" s="5">
        <v>1685</v>
      </c>
      <c r="AF864" s="1" t="s">
        <v>70</v>
      </c>
      <c r="AG864" s="1" t="s">
        <v>71</v>
      </c>
      <c r="AH864" s="1" t="s">
        <v>89</v>
      </c>
      <c r="AI864" s="1" t="s">
        <v>57</v>
      </c>
      <c r="AJ864" s="5">
        <v>10950</v>
      </c>
      <c r="AK864" s="4">
        <v>-1816</v>
      </c>
      <c r="AL864" s="4">
        <v>0</v>
      </c>
      <c r="AM864" s="4">
        <v>0</v>
      </c>
      <c r="AN864" s="4">
        <v>0</v>
      </c>
      <c r="AO864" s="4">
        <v>-24745</v>
      </c>
      <c r="AP864" s="4">
        <v>-24745</v>
      </c>
      <c r="AQ864" s="4">
        <v>0</v>
      </c>
      <c r="AR864" s="4">
        <v>150290</v>
      </c>
      <c r="AS864" s="1" t="s">
        <v>52</v>
      </c>
      <c r="AT864" s="9">
        <f t="shared" si="384"/>
        <v>43333</v>
      </c>
      <c r="AU864" s="9">
        <f t="shared" si="385"/>
        <v>43313</v>
      </c>
      <c r="AV864" s="9">
        <v>44798</v>
      </c>
      <c r="AW864" s="11">
        <f t="shared" si="386"/>
        <v>4.0136986301369859</v>
      </c>
      <c r="AX864">
        <v>10</v>
      </c>
      <c r="AY864" s="12">
        <v>0.05</v>
      </c>
      <c r="AZ864">
        <f t="shared" si="387"/>
        <v>9.5000000000000001E-2</v>
      </c>
      <c r="BA864" s="13">
        <f t="shared" si="388"/>
        <v>175035</v>
      </c>
      <c r="BB864" s="17" t="s">
        <v>1877</v>
      </c>
      <c r="BC864">
        <f>MATCH(BB864,MONTHLY_INDEX!$A:$A,0)</f>
        <v>642</v>
      </c>
      <c r="BD864">
        <f>MATCH(AU864,MONTHLY_INDEX!$1:$1,0)</f>
        <v>80</v>
      </c>
      <c r="BE864">
        <f>INDEX(MONTHLY_INDEX!$1:$1048576,Final!BC864,Final!BD864)</f>
        <v>79.099999999999994</v>
      </c>
      <c r="BF864">
        <f>MATCH($BF$1,MONTHLY_INDEX!$1:$1,0)</f>
        <v>127</v>
      </c>
      <c r="BG864">
        <f>INDEX(MONTHLY_INDEX!$1:$1048576,Final!BC864,Final!BF864)</f>
        <v>94</v>
      </c>
      <c r="BH864" s="23">
        <f t="shared" si="396"/>
        <v>0.18836915297092297</v>
      </c>
      <c r="BI864" s="14">
        <f t="shared" si="397"/>
        <v>208006.19469026552</v>
      </c>
      <c r="BJ864" s="14">
        <f t="shared" si="398"/>
        <v>79313.046975390971</v>
      </c>
      <c r="BK864" s="15">
        <f t="shared" si="389"/>
        <v>128693.14771487455</v>
      </c>
      <c r="BL864" s="52">
        <v>0</v>
      </c>
      <c r="BM864" s="15">
        <f t="shared" si="399"/>
        <v>128693.14771487455</v>
      </c>
    </row>
    <row r="865" spans="1:65">
      <c r="A865" s="8">
        <v>863</v>
      </c>
      <c r="B865" s="1" t="s">
        <v>44</v>
      </c>
      <c r="C865" s="1">
        <v>1500</v>
      </c>
      <c r="D865" s="1" t="s">
        <v>60</v>
      </c>
      <c r="E865" s="1">
        <v>150000038</v>
      </c>
      <c r="F865" s="1" t="s">
        <v>60</v>
      </c>
      <c r="G865" s="1" t="s">
        <v>105</v>
      </c>
      <c r="H865" s="1">
        <v>17</v>
      </c>
      <c r="I865" s="1" t="s">
        <v>52</v>
      </c>
      <c r="J865" s="1" t="s">
        <v>49</v>
      </c>
      <c r="K865" s="1">
        <v>17406001</v>
      </c>
      <c r="L865" s="1" t="s">
        <v>50</v>
      </c>
      <c r="M865" s="1" t="s">
        <v>51</v>
      </c>
      <c r="N865" s="1" t="s">
        <v>64</v>
      </c>
      <c r="O865" s="1" t="s">
        <v>65</v>
      </c>
      <c r="P865" s="1" t="s">
        <v>66</v>
      </c>
      <c r="Q865" s="1" t="s">
        <v>67</v>
      </c>
      <c r="R865" s="1" t="s">
        <v>87</v>
      </c>
      <c r="S865" s="1" t="s">
        <v>88</v>
      </c>
      <c r="T865" s="2">
        <v>43333</v>
      </c>
      <c r="U865" s="2">
        <v>43333</v>
      </c>
      <c r="V865" s="1" t="s">
        <v>52</v>
      </c>
      <c r="W865" s="3">
        <v>1</v>
      </c>
      <c r="X865" s="1" t="s">
        <v>53</v>
      </c>
      <c r="Y865" s="4">
        <v>132796</v>
      </c>
      <c r="Z865" s="4">
        <v>-17395</v>
      </c>
      <c r="AA865" s="4">
        <v>0</v>
      </c>
      <c r="AB865" s="4">
        <v>0</v>
      </c>
      <c r="AC865" s="4">
        <v>0</v>
      </c>
      <c r="AD865" s="4">
        <v>132796</v>
      </c>
      <c r="AE865" s="5">
        <v>1685</v>
      </c>
      <c r="AF865" s="1" t="s">
        <v>70</v>
      </c>
      <c r="AG865" s="1" t="s">
        <v>71</v>
      </c>
      <c r="AH865" s="1" t="s">
        <v>89</v>
      </c>
      <c r="AI865" s="1" t="s">
        <v>57</v>
      </c>
      <c r="AJ865" s="5">
        <v>10950</v>
      </c>
      <c r="AK865" s="4">
        <v>-1378</v>
      </c>
      <c r="AL865" s="4">
        <v>0</v>
      </c>
      <c r="AM865" s="4">
        <v>0</v>
      </c>
      <c r="AN865" s="4">
        <v>0</v>
      </c>
      <c r="AO865" s="4">
        <v>-18773</v>
      </c>
      <c r="AP865" s="4">
        <v>-18773</v>
      </c>
      <c r="AQ865" s="4">
        <v>0</v>
      </c>
      <c r="AR865" s="4">
        <v>114023</v>
      </c>
      <c r="AS865" s="1" t="s">
        <v>52</v>
      </c>
      <c r="AT865" s="9">
        <f t="shared" si="384"/>
        <v>43333</v>
      </c>
      <c r="AU865" s="9">
        <f t="shared" si="385"/>
        <v>43313</v>
      </c>
      <c r="AV865" s="9">
        <v>44798</v>
      </c>
      <c r="AW865" s="11">
        <f t="shared" si="386"/>
        <v>4.0136986301369859</v>
      </c>
      <c r="AX865">
        <v>10</v>
      </c>
      <c r="AY865" s="12">
        <v>0.05</v>
      </c>
      <c r="AZ865">
        <f t="shared" si="387"/>
        <v>9.5000000000000001E-2</v>
      </c>
      <c r="BA865" s="13">
        <f t="shared" si="388"/>
        <v>132796</v>
      </c>
      <c r="BB865" s="17" t="s">
        <v>2189</v>
      </c>
      <c r="BC865">
        <f>MATCH(BB865,MONTHLY_INDEX!$A:$A,0)</f>
        <v>798</v>
      </c>
      <c r="BD865">
        <f>MATCH(AU865,MONTHLY_INDEX!$1:$1,0)</f>
        <v>80</v>
      </c>
      <c r="BE865">
        <f>INDEX(MONTHLY_INDEX!$1:$1048576,Final!BC865,Final!BD865)</f>
        <v>96</v>
      </c>
      <c r="BF865">
        <f>MATCH($BF$1,MONTHLY_INDEX!$1:$1,0)</f>
        <v>127</v>
      </c>
      <c r="BG865">
        <f>INDEX(MONTHLY_INDEX!$1:$1048576,Final!BC865,Final!BF865)</f>
        <v>95.3</v>
      </c>
      <c r="BH865" s="23">
        <f t="shared" si="396"/>
        <v>-7.2916666666666963E-3</v>
      </c>
      <c r="BI865" s="14">
        <f t="shared" si="397"/>
        <v>131827.69583333333</v>
      </c>
      <c r="BJ865" s="14">
        <f t="shared" si="398"/>
        <v>50266.0810071347</v>
      </c>
      <c r="BK865" s="15">
        <f t="shared" si="389"/>
        <v>81561.614826198638</v>
      </c>
      <c r="BL865" s="52">
        <v>0</v>
      </c>
      <c r="BM865" s="15">
        <f t="shared" si="399"/>
        <v>81561.614826198638</v>
      </c>
    </row>
    <row r="866" spans="1:65">
      <c r="A866" s="8">
        <v>864</v>
      </c>
      <c r="B866" s="1" t="s">
        <v>44</v>
      </c>
      <c r="C866" s="1">
        <v>1500</v>
      </c>
      <c r="D866" s="1" t="s">
        <v>60</v>
      </c>
      <c r="E866" s="1">
        <v>150000038</v>
      </c>
      <c r="F866" s="1" t="s">
        <v>60</v>
      </c>
      <c r="G866" s="1" t="s">
        <v>106</v>
      </c>
      <c r="H866" s="1">
        <v>18</v>
      </c>
      <c r="I866" s="1" t="s">
        <v>52</v>
      </c>
      <c r="J866" s="1" t="s">
        <v>49</v>
      </c>
      <c r="K866" s="1">
        <v>17406001</v>
      </c>
      <c r="L866" s="1" t="s">
        <v>50</v>
      </c>
      <c r="M866" s="1" t="s">
        <v>51</v>
      </c>
      <c r="N866" s="1" t="s">
        <v>64</v>
      </c>
      <c r="O866" s="1" t="s">
        <v>65</v>
      </c>
      <c r="P866" s="1" t="s">
        <v>66</v>
      </c>
      <c r="Q866" s="1" t="s">
        <v>67</v>
      </c>
      <c r="R866" s="1" t="s">
        <v>87</v>
      </c>
      <c r="S866" s="1" t="s">
        <v>88</v>
      </c>
      <c r="T866" s="2">
        <v>43333</v>
      </c>
      <c r="U866" s="2">
        <v>43333</v>
      </c>
      <c r="V866" s="1" t="s">
        <v>52</v>
      </c>
      <c r="W866" s="3">
        <v>1</v>
      </c>
      <c r="X866" s="1" t="s">
        <v>53</v>
      </c>
      <c r="Y866" s="4">
        <v>469552</v>
      </c>
      <c r="Z866" s="4">
        <v>-61512</v>
      </c>
      <c r="AA866" s="4">
        <v>0</v>
      </c>
      <c r="AB866" s="4">
        <v>0</v>
      </c>
      <c r="AC866" s="4">
        <v>0</v>
      </c>
      <c r="AD866" s="4">
        <v>469552</v>
      </c>
      <c r="AE866" s="5">
        <v>1685</v>
      </c>
      <c r="AF866" s="1" t="s">
        <v>70</v>
      </c>
      <c r="AG866" s="1" t="s">
        <v>71</v>
      </c>
      <c r="AH866" s="1" t="s">
        <v>89</v>
      </c>
      <c r="AI866" s="1" t="s">
        <v>57</v>
      </c>
      <c r="AJ866" s="5">
        <v>10950</v>
      </c>
      <c r="AK866" s="4">
        <v>-4871</v>
      </c>
      <c r="AL866" s="4">
        <v>0</v>
      </c>
      <c r="AM866" s="4">
        <v>0</v>
      </c>
      <c r="AN866" s="4">
        <v>0</v>
      </c>
      <c r="AO866" s="4">
        <v>-66383</v>
      </c>
      <c r="AP866" s="4">
        <v>-66383</v>
      </c>
      <c r="AQ866" s="4">
        <v>0</v>
      </c>
      <c r="AR866" s="4">
        <v>403169</v>
      </c>
      <c r="AS866" s="1" t="s">
        <v>52</v>
      </c>
      <c r="AT866" s="9">
        <f t="shared" si="384"/>
        <v>43333</v>
      </c>
      <c r="AU866" s="9">
        <f t="shared" si="385"/>
        <v>43313</v>
      </c>
      <c r="AV866" s="9">
        <v>44798</v>
      </c>
      <c r="AW866" s="11">
        <f t="shared" si="386"/>
        <v>4.0136986301369859</v>
      </c>
      <c r="AX866">
        <v>10</v>
      </c>
      <c r="AY866" s="12">
        <v>0.05</v>
      </c>
      <c r="AZ866">
        <f t="shared" si="387"/>
        <v>9.5000000000000001E-2</v>
      </c>
      <c r="BA866" s="13">
        <f t="shared" si="388"/>
        <v>469552</v>
      </c>
      <c r="BB866" s="17" t="s">
        <v>1871</v>
      </c>
      <c r="BC866">
        <f>MATCH(BB866,MONTHLY_INDEX!$A:$A,0)</f>
        <v>639</v>
      </c>
      <c r="BD866">
        <f>MATCH(AU866,MONTHLY_INDEX!$1:$1,0)</f>
        <v>80</v>
      </c>
      <c r="BE866">
        <f>INDEX(MONTHLY_INDEX!$1:$1048576,Final!BC866,Final!BD866)</f>
        <v>112.8</v>
      </c>
      <c r="BF866">
        <f>MATCH($BF$1,MONTHLY_INDEX!$1:$1,0)</f>
        <v>127</v>
      </c>
      <c r="BG866">
        <f>INDEX(MONTHLY_INDEX!$1:$1048576,Final!BC866,Final!BF866)</f>
        <v>116.2</v>
      </c>
      <c r="BH866" s="23">
        <f t="shared" si="396"/>
        <v>3.0141843971631256E-2</v>
      </c>
      <c r="BI866" s="14">
        <f t="shared" si="397"/>
        <v>483705.16312056739</v>
      </c>
      <c r="BJ866" s="14">
        <f t="shared" si="398"/>
        <v>184437.44130768481</v>
      </c>
      <c r="BK866" s="15">
        <f t="shared" si="389"/>
        <v>299267.72181288258</v>
      </c>
      <c r="BL866" s="52">
        <v>0</v>
      </c>
      <c r="BM866" s="15">
        <f t="shared" si="399"/>
        <v>299267.72181288258</v>
      </c>
    </row>
    <row r="867" spans="1:65">
      <c r="A867" s="8">
        <v>865</v>
      </c>
      <c r="B867" s="1" t="s">
        <v>44</v>
      </c>
      <c r="C867" s="1">
        <v>1500</v>
      </c>
      <c r="D867" s="1" t="s">
        <v>60</v>
      </c>
      <c r="E867" s="1">
        <v>150000038</v>
      </c>
      <c r="F867" s="1" t="s">
        <v>60</v>
      </c>
      <c r="G867" s="1" t="s">
        <v>107</v>
      </c>
      <c r="H867" s="1">
        <v>19</v>
      </c>
      <c r="I867" s="1" t="s">
        <v>52</v>
      </c>
      <c r="J867" s="1" t="s">
        <v>49</v>
      </c>
      <c r="K867" s="1">
        <v>17406001</v>
      </c>
      <c r="L867" s="1" t="s">
        <v>50</v>
      </c>
      <c r="M867" s="1" t="s">
        <v>51</v>
      </c>
      <c r="N867" s="1" t="s">
        <v>64</v>
      </c>
      <c r="O867" s="1" t="s">
        <v>65</v>
      </c>
      <c r="P867" s="1" t="s">
        <v>66</v>
      </c>
      <c r="Q867" s="1" t="s">
        <v>67</v>
      </c>
      <c r="R867" s="1" t="s">
        <v>87</v>
      </c>
      <c r="S867" s="1" t="s">
        <v>88</v>
      </c>
      <c r="T867" s="2">
        <v>43333</v>
      </c>
      <c r="U867" s="2">
        <v>43333</v>
      </c>
      <c r="V867" s="1" t="s">
        <v>52</v>
      </c>
      <c r="W867" s="3">
        <v>1</v>
      </c>
      <c r="X867" s="1" t="s">
        <v>53</v>
      </c>
      <c r="Y867" s="4">
        <v>6861326</v>
      </c>
      <c r="Z867" s="4">
        <v>-898859</v>
      </c>
      <c r="AA867" s="4">
        <v>0</v>
      </c>
      <c r="AB867" s="4">
        <v>0</v>
      </c>
      <c r="AC867" s="4">
        <v>0</v>
      </c>
      <c r="AD867" s="4">
        <v>6861326</v>
      </c>
      <c r="AE867" s="5">
        <v>1685</v>
      </c>
      <c r="AF867" s="1" t="s">
        <v>70</v>
      </c>
      <c r="AG867" s="1" t="s">
        <v>71</v>
      </c>
      <c r="AH867" s="1" t="s">
        <v>89</v>
      </c>
      <c r="AI867" s="1" t="s">
        <v>57</v>
      </c>
      <c r="AJ867" s="5">
        <v>10950</v>
      </c>
      <c r="AK867" s="4">
        <v>-71176</v>
      </c>
      <c r="AL867" s="4">
        <v>0</v>
      </c>
      <c r="AM867" s="4">
        <v>0</v>
      </c>
      <c r="AN867" s="4">
        <v>0</v>
      </c>
      <c r="AO867" s="4">
        <v>-970035</v>
      </c>
      <c r="AP867" s="4">
        <v>-970035</v>
      </c>
      <c r="AQ867" s="4">
        <v>0</v>
      </c>
      <c r="AR867" s="4">
        <v>5891291</v>
      </c>
      <c r="AS867" s="1" t="s">
        <v>52</v>
      </c>
      <c r="AT867" s="9">
        <f t="shared" si="384"/>
        <v>43333</v>
      </c>
      <c r="AU867" s="9">
        <f t="shared" si="385"/>
        <v>43313</v>
      </c>
      <c r="AV867" s="9">
        <v>44798</v>
      </c>
      <c r="AW867" s="11">
        <f t="shared" si="386"/>
        <v>4.0136986301369859</v>
      </c>
      <c r="AX867">
        <v>10</v>
      </c>
      <c r="AY867" s="12">
        <v>0.05</v>
      </c>
      <c r="AZ867">
        <f t="shared" si="387"/>
        <v>9.5000000000000001E-2</v>
      </c>
      <c r="BA867" s="13">
        <f t="shared" si="388"/>
        <v>6861326</v>
      </c>
      <c r="BI867" s="14">
        <f t="shared" ref="BI867:BI869" si="400">AR867</f>
        <v>5891291</v>
      </c>
      <c r="BJ867" s="14">
        <v>0</v>
      </c>
      <c r="BK867" s="14">
        <f t="shared" ref="BK867:BK869" si="401">AR867</f>
        <v>5891291</v>
      </c>
      <c r="BL867" s="52">
        <v>0</v>
      </c>
      <c r="BM867" s="15">
        <f t="shared" ref="BM867:BM869" si="402">AR867</f>
        <v>5891291</v>
      </c>
    </row>
    <row r="868" spans="1:65">
      <c r="A868" s="8">
        <v>866</v>
      </c>
      <c r="B868" s="1" t="s">
        <v>44</v>
      </c>
      <c r="C868" s="1">
        <v>1500</v>
      </c>
      <c r="D868" s="1" t="s">
        <v>60</v>
      </c>
      <c r="E868" s="1">
        <v>150000038</v>
      </c>
      <c r="F868" s="1" t="s">
        <v>60</v>
      </c>
      <c r="G868" s="1" t="s">
        <v>108</v>
      </c>
      <c r="H868" s="1">
        <v>20</v>
      </c>
      <c r="I868" s="1" t="s">
        <v>52</v>
      </c>
      <c r="J868" s="1" t="s">
        <v>49</v>
      </c>
      <c r="K868" s="1">
        <v>17406001</v>
      </c>
      <c r="L868" s="1" t="s">
        <v>50</v>
      </c>
      <c r="M868" s="1" t="s">
        <v>51</v>
      </c>
      <c r="N868" s="1" t="s">
        <v>64</v>
      </c>
      <c r="O868" s="1" t="s">
        <v>65</v>
      </c>
      <c r="P868" s="1" t="s">
        <v>66</v>
      </c>
      <c r="Q868" s="1" t="s">
        <v>67</v>
      </c>
      <c r="R868" s="1" t="s">
        <v>87</v>
      </c>
      <c r="S868" s="1" t="s">
        <v>88</v>
      </c>
      <c r="T868" s="2">
        <v>43333</v>
      </c>
      <c r="U868" s="2">
        <v>43333</v>
      </c>
      <c r="V868" s="1" t="s">
        <v>52</v>
      </c>
      <c r="W868" s="3">
        <v>1</v>
      </c>
      <c r="X868" s="1" t="s">
        <v>53</v>
      </c>
      <c r="Y868" s="4">
        <v>5552065</v>
      </c>
      <c r="Z868" s="4">
        <v>-727341</v>
      </c>
      <c r="AA868" s="4">
        <v>0</v>
      </c>
      <c r="AB868" s="4">
        <v>0</v>
      </c>
      <c r="AC868" s="4">
        <v>0</v>
      </c>
      <c r="AD868" s="4">
        <v>5552065</v>
      </c>
      <c r="AE868" s="5">
        <v>1685</v>
      </c>
      <c r="AF868" s="1" t="s">
        <v>70</v>
      </c>
      <c r="AG868" s="1" t="s">
        <v>71</v>
      </c>
      <c r="AH868" s="1" t="s">
        <v>89</v>
      </c>
      <c r="AI868" s="1" t="s">
        <v>57</v>
      </c>
      <c r="AJ868" s="5">
        <v>10950</v>
      </c>
      <c r="AK868" s="4">
        <v>-57594</v>
      </c>
      <c r="AL868" s="4">
        <v>0</v>
      </c>
      <c r="AM868" s="4">
        <v>0</v>
      </c>
      <c r="AN868" s="4">
        <v>0</v>
      </c>
      <c r="AO868" s="4">
        <v>-784935</v>
      </c>
      <c r="AP868" s="4">
        <v>-784935</v>
      </c>
      <c r="AQ868" s="4">
        <v>0</v>
      </c>
      <c r="AR868" s="4">
        <v>4767130</v>
      </c>
      <c r="AS868" s="1" t="s">
        <v>52</v>
      </c>
      <c r="AT868" s="9">
        <f t="shared" si="384"/>
        <v>43333</v>
      </c>
      <c r="AU868" s="9">
        <f t="shared" si="385"/>
        <v>43313</v>
      </c>
      <c r="AV868" s="9">
        <v>44798</v>
      </c>
      <c r="AW868" s="11">
        <f t="shared" si="386"/>
        <v>4.0136986301369859</v>
      </c>
      <c r="AX868">
        <v>10</v>
      </c>
      <c r="AY868" s="12">
        <v>0.05</v>
      </c>
      <c r="AZ868">
        <f t="shared" si="387"/>
        <v>9.5000000000000001E-2</v>
      </c>
      <c r="BA868" s="13">
        <f t="shared" si="388"/>
        <v>5552065</v>
      </c>
      <c r="BI868" s="14">
        <f t="shared" si="400"/>
        <v>4767130</v>
      </c>
      <c r="BJ868" s="14">
        <v>0</v>
      </c>
      <c r="BK868" s="14">
        <f t="shared" si="401"/>
        <v>4767130</v>
      </c>
      <c r="BL868" s="52">
        <v>0</v>
      </c>
      <c r="BM868" s="15">
        <f t="shared" si="402"/>
        <v>4767130</v>
      </c>
    </row>
    <row r="869" spans="1:65">
      <c r="A869" s="8">
        <v>867</v>
      </c>
      <c r="B869" s="1" t="s">
        <v>44</v>
      </c>
      <c r="C869" s="1">
        <v>1500</v>
      </c>
      <c r="D869" s="1" t="s">
        <v>60</v>
      </c>
      <c r="E869" s="1">
        <v>150000038</v>
      </c>
      <c r="F869" s="1" t="s">
        <v>60</v>
      </c>
      <c r="G869" s="1" t="s">
        <v>109</v>
      </c>
      <c r="H869" s="1">
        <v>21</v>
      </c>
      <c r="I869" s="1" t="s">
        <v>52</v>
      </c>
      <c r="J869" s="1" t="s">
        <v>49</v>
      </c>
      <c r="K869" s="1">
        <v>17406001</v>
      </c>
      <c r="L869" s="1" t="s">
        <v>50</v>
      </c>
      <c r="M869" s="1" t="s">
        <v>51</v>
      </c>
      <c r="N869" s="1" t="s">
        <v>64</v>
      </c>
      <c r="O869" s="1" t="s">
        <v>65</v>
      </c>
      <c r="P869" s="1" t="s">
        <v>66</v>
      </c>
      <c r="Q869" s="1" t="s">
        <v>67</v>
      </c>
      <c r="R869" s="1" t="s">
        <v>87</v>
      </c>
      <c r="S869" s="1" t="s">
        <v>88</v>
      </c>
      <c r="T869" s="2">
        <v>43333</v>
      </c>
      <c r="U869" s="2">
        <v>43333</v>
      </c>
      <c r="V869" s="1" t="s">
        <v>52</v>
      </c>
      <c r="W869" s="3">
        <v>1</v>
      </c>
      <c r="X869" s="1" t="s">
        <v>53</v>
      </c>
      <c r="Y869" s="4">
        <v>1950695</v>
      </c>
      <c r="Z869" s="4">
        <v>-256470</v>
      </c>
      <c r="AA869" s="4">
        <v>0</v>
      </c>
      <c r="AB869" s="4">
        <v>0</v>
      </c>
      <c r="AC869" s="4">
        <v>0</v>
      </c>
      <c r="AD869" s="4">
        <v>1950695</v>
      </c>
      <c r="AE869" s="5">
        <v>1685</v>
      </c>
      <c r="AF869" s="1" t="s">
        <v>70</v>
      </c>
      <c r="AG869" s="1" t="s">
        <v>71</v>
      </c>
      <c r="AH869" s="1" t="s">
        <v>89</v>
      </c>
      <c r="AI869" s="1" t="s">
        <v>57</v>
      </c>
      <c r="AJ869" s="5">
        <v>10950</v>
      </c>
      <c r="AK869" s="4">
        <v>-20224</v>
      </c>
      <c r="AL869" s="4">
        <v>0</v>
      </c>
      <c r="AM869" s="4">
        <v>0</v>
      </c>
      <c r="AN869" s="4">
        <v>0</v>
      </c>
      <c r="AO869" s="4">
        <v>-276694</v>
      </c>
      <c r="AP869" s="4">
        <v>-276694</v>
      </c>
      <c r="AQ869" s="4">
        <v>0</v>
      </c>
      <c r="AR869" s="4">
        <v>1674001</v>
      </c>
      <c r="AS869" s="1" t="s">
        <v>52</v>
      </c>
      <c r="AT869" s="9">
        <f t="shared" si="384"/>
        <v>43333</v>
      </c>
      <c r="AU869" s="9">
        <f t="shared" si="385"/>
        <v>43313</v>
      </c>
      <c r="AV869" s="9">
        <v>44798</v>
      </c>
      <c r="AW869" s="11">
        <f t="shared" si="386"/>
        <v>4.0136986301369859</v>
      </c>
      <c r="AX869">
        <v>10</v>
      </c>
      <c r="AY869" s="12">
        <v>0.05</v>
      </c>
      <c r="AZ869">
        <f t="shared" si="387"/>
        <v>9.5000000000000001E-2</v>
      </c>
      <c r="BA869" s="13">
        <f t="shared" si="388"/>
        <v>1950695</v>
      </c>
      <c r="BI869" s="14">
        <f t="shared" si="400"/>
        <v>1674001</v>
      </c>
      <c r="BJ869" s="14">
        <v>0</v>
      </c>
      <c r="BK869" s="14">
        <f t="shared" si="401"/>
        <v>1674001</v>
      </c>
      <c r="BL869" s="52">
        <v>0</v>
      </c>
      <c r="BM869" s="15">
        <f t="shared" si="402"/>
        <v>1674001</v>
      </c>
    </row>
    <row r="870" spans="1:65">
      <c r="A870" s="8">
        <v>868</v>
      </c>
      <c r="B870" s="1" t="s">
        <v>44</v>
      </c>
      <c r="C870" s="1">
        <v>1500</v>
      </c>
      <c r="D870" s="1" t="s">
        <v>60</v>
      </c>
      <c r="E870" s="1">
        <v>150000038</v>
      </c>
      <c r="F870" s="1" t="s">
        <v>60</v>
      </c>
      <c r="G870" s="1" t="s">
        <v>110</v>
      </c>
      <c r="H870" s="1">
        <v>22</v>
      </c>
      <c r="I870" s="1" t="s">
        <v>52</v>
      </c>
      <c r="J870" s="1" t="s">
        <v>49</v>
      </c>
      <c r="K870" s="1">
        <v>17406001</v>
      </c>
      <c r="L870" s="1" t="s">
        <v>50</v>
      </c>
      <c r="M870" s="1" t="s">
        <v>51</v>
      </c>
      <c r="N870" s="1" t="s">
        <v>64</v>
      </c>
      <c r="O870" s="1" t="s">
        <v>65</v>
      </c>
      <c r="P870" s="1" t="s">
        <v>66</v>
      </c>
      <c r="Q870" s="1" t="s">
        <v>67</v>
      </c>
      <c r="R870" s="1" t="s">
        <v>87</v>
      </c>
      <c r="S870" s="1" t="s">
        <v>88</v>
      </c>
      <c r="T870" s="2">
        <v>43333</v>
      </c>
      <c r="U870" s="2">
        <v>43333</v>
      </c>
      <c r="V870" s="1" t="s">
        <v>52</v>
      </c>
      <c r="W870" s="3">
        <v>1</v>
      </c>
      <c r="X870" s="1" t="s">
        <v>53</v>
      </c>
      <c r="Y870" s="4">
        <v>16789210</v>
      </c>
      <c r="Z870" s="4">
        <v>-2199450</v>
      </c>
      <c r="AA870" s="4">
        <v>0</v>
      </c>
      <c r="AB870" s="4">
        <v>0</v>
      </c>
      <c r="AC870" s="4">
        <v>0</v>
      </c>
      <c r="AD870" s="4">
        <v>16789210</v>
      </c>
      <c r="AE870" s="5">
        <v>1685</v>
      </c>
      <c r="AF870" s="1" t="s">
        <v>70</v>
      </c>
      <c r="AG870" s="1" t="s">
        <v>71</v>
      </c>
      <c r="AH870" s="1" t="s">
        <v>89</v>
      </c>
      <c r="AI870" s="1" t="s">
        <v>57</v>
      </c>
      <c r="AJ870" s="5">
        <v>10950</v>
      </c>
      <c r="AK870" s="4">
        <v>-174163</v>
      </c>
      <c r="AL870" s="4">
        <v>0</v>
      </c>
      <c r="AM870" s="4">
        <v>0</v>
      </c>
      <c r="AN870" s="4">
        <v>0</v>
      </c>
      <c r="AO870" s="4">
        <v>-2373613</v>
      </c>
      <c r="AP870" s="4">
        <v>-2373613</v>
      </c>
      <c r="AQ870" s="4">
        <v>0</v>
      </c>
      <c r="AR870" s="4">
        <v>14415597</v>
      </c>
      <c r="AS870" s="1" t="s">
        <v>52</v>
      </c>
      <c r="AT870" s="9">
        <f t="shared" si="384"/>
        <v>43333</v>
      </c>
      <c r="AU870" s="9">
        <f t="shared" si="385"/>
        <v>43313</v>
      </c>
      <c r="AV870" s="9">
        <v>44798</v>
      </c>
      <c r="AW870" s="11">
        <f t="shared" si="386"/>
        <v>4.0136986301369859</v>
      </c>
      <c r="AX870">
        <v>25</v>
      </c>
      <c r="AY870" s="12">
        <v>0.05</v>
      </c>
      <c r="AZ870">
        <f t="shared" si="387"/>
        <v>3.7999999999999999E-2</v>
      </c>
      <c r="BA870" s="13">
        <f t="shared" si="388"/>
        <v>16789210</v>
      </c>
      <c r="BB870" s="17" t="s">
        <v>2189</v>
      </c>
      <c r="BC870">
        <f>MATCH(BB870,MONTHLY_INDEX!$A:$A,0)</f>
        <v>798</v>
      </c>
      <c r="BD870">
        <f>MATCH(AU870,MONTHLY_INDEX!$1:$1,0)</f>
        <v>80</v>
      </c>
      <c r="BE870">
        <f>INDEX(MONTHLY_INDEX!$1:$1048576,Final!BC870,Final!BD870)</f>
        <v>96</v>
      </c>
      <c r="BF870">
        <f>MATCH($BF$1,MONTHLY_INDEX!$1:$1,0)</f>
        <v>127</v>
      </c>
      <c r="BG870">
        <f>INDEX(MONTHLY_INDEX!$1:$1048576,Final!BC870,Final!BF870)</f>
        <v>95.3</v>
      </c>
      <c r="BH870" s="23">
        <f>(BG870-BE870)/BE870</f>
        <v>-7.2916666666666963E-3</v>
      </c>
      <c r="BI870" s="14">
        <f>(1+BH870)*BA870</f>
        <v>16666788.677083332</v>
      </c>
      <c r="BJ870" s="14">
        <f>BI870*AZ870*AW870</f>
        <v>2542027.7415156956</v>
      </c>
      <c r="BK870" s="15">
        <f t="shared" si="389"/>
        <v>14124760.935567636</v>
      </c>
      <c r="BL870" s="52">
        <v>0</v>
      </c>
      <c r="BM870" s="15">
        <f>MAX((1-BL870)*BK870,BI870*AY870)</f>
        <v>14124760.935567636</v>
      </c>
    </row>
    <row r="871" spans="1:65">
      <c r="A871" s="8">
        <v>869</v>
      </c>
      <c r="B871" s="1" t="s">
        <v>44</v>
      </c>
      <c r="C871" s="1">
        <v>1500</v>
      </c>
      <c r="D871" s="1" t="s">
        <v>60</v>
      </c>
      <c r="E871" s="1">
        <v>150000038</v>
      </c>
      <c r="F871" s="1" t="s">
        <v>60</v>
      </c>
      <c r="G871" s="1" t="s">
        <v>111</v>
      </c>
      <c r="H871" s="1">
        <v>23</v>
      </c>
      <c r="I871" s="1" t="s">
        <v>52</v>
      </c>
      <c r="J871" s="1" t="s">
        <v>49</v>
      </c>
      <c r="K871" s="1">
        <v>17406001</v>
      </c>
      <c r="L871" s="1" t="s">
        <v>50</v>
      </c>
      <c r="M871" s="1" t="s">
        <v>51</v>
      </c>
      <c r="N871" s="1" t="s">
        <v>64</v>
      </c>
      <c r="O871" s="1" t="s">
        <v>65</v>
      </c>
      <c r="P871" s="1" t="s">
        <v>66</v>
      </c>
      <c r="Q871" s="1" t="s">
        <v>67</v>
      </c>
      <c r="R871" s="1" t="s">
        <v>87</v>
      </c>
      <c r="S871" s="1" t="s">
        <v>88</v>
      </c>
      <c r="T871" s="2">
        <v>43333</v>
      </c>
      <c r="U871" s="2">
        <v>43333</v>
      </c>
      <c r="V871" s="1" t="s">
        <v>52</v>
      </c>
      <c r="W871" s="3">
        <v>1</v>
      </c>
      <c r="X871" s="1" t="s">
        <v>53</v>
      </c>
      <c r="Y871" s="4">
        <v>32425</v>
      </c>
      <c r="Z871" s="4">
        <v>-4246</v>
      </c>
      <c r="AA871" s="4">
        <v>0</v>
      </c>
      <c r="AB871" s="4">
        <v>0</v>
      </c>
      <c r="AC871" s="4">
        <v>0</v>
      </c>
      <c r="AD871" s="4">
        <v>32425</v>
      </c>
      <c r="AE871" s="5">
        <v>1685</v>
      </c>
      <c r="AF871" s="1" t="s">
        <v>70</v>
      </c>
      <c r="AG871" s="1" t="s">
        <v>71</v>
      </c>
      <c r="AH871" s="1" t="s">
        <v>89</v>
      </c>
      <c r="AI871" s="1" t="s">
        <v>57</v>
      </c>
      <c r="AJ871" s="5">
        <v>10950</v>
      </c>
      <c r="AK871" s="4">
        <v>-336</v>
      </c>
      <c r="AL871" s="4">
        <v>0</v>
      </c>
      <c r="AM871" s="4">
        <v>0</v>
      </c>
      <c r="AN871" s="4">
        <v>0</v>
      </c>
      <c r="AO871" s="4">
        <v>-4582</v>
      </c>
      <c r="AP871" s="4">
        <v>-4582</v>
      </c>
      <c r="AQ871" s="4">
        <v>0</v>
      </c>
      <c r="AR871" s="4">
        <v>27843</v>
      </c>
      <c r="AS871" s="1" t="s">
        <v>52</v>
      </c>
      <c r="AT871" s="9">
        <f t="shared" si="384"/>
        <v>43333</v>
      </c>
      <c r="AU871" s="9">
        <f t="shared" si="385"/>
        <v>43313</v>
      </c>
      <c r="AV871" s="9">
        <v>44798</v>
      </c>
      <c r="AW871" s="11">
        <f t="shared" si="386"/>
        <v>4.0136986301369859</v>
      </c>
      <c r="AX871">
        <v>10</v>
      </c>
      <c r="AY871" s="12">
        <v>0.05</v>
      </c>
      <c r="AZ871">
        <f t="shared" si="387"/>
        <v>9.5000000000000001E-2</v>
      </c>
      <c r="BA871" s="13">
        <f t="shared" si="388"/>
        <v>32425</v>
      </c>
      <c r="BI871" s="14">
        <f t="shared" ref="BI871:BI875" si="403">AR871</f>
        <v>27843</v>
      </c>
      <c r="BJ871" s="14">
        <v>0</v>
      </c>
      <c r="BK871" s="14">
        <f t="shared" ref="BK871:BK875" si="404">AR871</f>
        <v>27843</v>
      </c>
      <c r="BL871" s="52">
        <v>0</v>
      </c>
      <c r="BM871" s="15">
        <f t="shared" ref="BM871:BM875" si="405">AR871</f>
        <v>27843</v>
      </c>
    </row>
    <row r="872" spans="1:65">
      <c r="A872" s="8">
        <v>870</v>
      </c>
      <c r="B872" s="1" t="s">
        <v>44</v>
      </c>
      <c r="C872" s="1">
        <v>1500</v>
      </c>
      <c r="D872" s="1" t="s">
        <v>60</v>
      </c>
      <c r="E872" s="1">
        <v>150000038</v>
      </c>
      <c r="F872" s="1" t="s">
        <v>112</v>
      </c>
      <c r="G872" s="1" t="s">
        <v>113</v>
      </c>
      <c r="H872" s="1">
        <v>24</v>
      </c>
      <c r="I872" s="1" t="s">
        <v>52</v>
      </c>
      <c r="J872" s="1" t="s">
        <v>49</v>
      </c>
      <c r="K872" s="1">
        <v>17406001</v>
      </c>
      <c r="L872" s="1" t="s">
        <v>50</v>
      </c>
      <c r="M872" s="1" t="s">
        <v>51</v>
      </c>
      <c r="N872" s="1" t="s">
        <v>64</v>
      </c>
      <c r="O872" s="1" t="s">
        <v>65</v>
      </c>
      <c r="P872" s="1" t="s">
        <v>66</v>
      </c>
      <c r="Q872" s="1" t="s">
        <v>67</v>
      </c>
      <c r="R872" s="1" t="s">
        <v>87</v>
      </c>
      <c r="S872" s="1" t="s">
        <v>88</v>
      </c>
      <c r="T872" s="2">
        <v>43333</v>
      </c>
      <c r="U872" s="2">
        <v>43333</v>
      </c>
      <c r="V872" s="1" t="s">
        <v>52</v>
      </c>
      <c r="W872" s="3">
        <v>1</v>
      </c>
      <c r="X872" s="1" t="s">
        <v>53</v>
      </c>
      <c r="Y872" s="4">
        <v>970825</v>
      </c>
      <c r="Z872" s="4">
        <v>-127181.51</v>
      </c>
      <c r="AA872" s="4">
        <v>0</v>
      </c>
      <c r="AB872" s="4">
        <v>0</v>
      </c>
      <c r="AC872" s="4">
        <v>0</v>
      </c>
      <c r="AD872" s="4">
        <v>970825</v>
      </c>
      <c r="AE872" s="5">
        <v>1685</v>
      </c>
      <c r="AF872" s="1" t="s">
        <v>70</v>
      </c>
      <c r="AG872" s="1" t="s">
        <v>71</v>
      </c>
      <c r="AH872" s="1" t="s">
        <v>89</v>
      </c>
      <c r="AI872" s="1" t="s">
        <v>57</v>
      </c>
      <c r="AJ872" s="5">
        <v>10950</v>
      </c>
      <c r="AK872" s="4">
        <v>-10071</v>
      </c>
      <c r="AL872" s="4">
        <v>0</v>
      </c>
      <c r="AM872" s="4">
        <v>0</v>
      </c>
      <c r="AN872" s="4">
        <v>0</v>
      </c>
      <c r="AO872" s="4">
        <v>-137252.51</v>
      </c>
      <c r="AP872" s="4">
        <v>-137252.51</v>
      </c>
      <c r="AQ872" s="4">
        <v>0</v>
      </c>
      <c r="AR872" s="4">
        <v>833572.49</v>
      </c>
      <c r="AS872" s="1" t="s">
        <v>52</v>
      </c>
      <c r="AT872" s="9">
        <f t="shared" si="384"/>
        <v>43333</v>
      </c>
      <c r="AU872" s="9">
        <f t="shared" si="385"/>
        <v>43313</v>
      </c>
      <c r="AV872" s="9">
        <v>44798</v>
      </c>
      <c r="AW872" s="11">
        <f t="shared" si="386"/>
        <v>4.0136986301369859</v>
      </c>
      <c r="AX872">
        <v>10</v>
      </c>
      <c r="AY872" s="12">
        <v>0.05</v>
      </c>
      <c r="AZ872">
        <f t="shared" si="387"/>
        <v>9.5000000000000001E-2</v>
      </c>
      <c r="BA872" s="13">
        <f t="shared" si="388"/>
        <v>970825</v>
      </c>
      <c r="BB872" s="16" t="s">
        <v>593</v>
      </c>
      <c r="BC872" s="16" t="s">
        <v>593</v>
      </c>
      <c r="BD872" s="16" t="s">
        <v>593</v>
      </c>
      <c r="BE872" s="16" t="s">
        <v>593</v>
      </c>
      <c r="BF872" s="16" t="s">
        <v>593</v>
      </c>
      <c r="BG872" s="16" t="s">
        <v>593</v>
      </c>
      <c r="BH872" s="16" t="s">
        <v>593</v>
      </c>
      <c r="BI872" s="14">
        <f t="shared" si="403"/>
        <v>833572.49</v>
      </c>
      <c r="BJ872" s="14">
        <v>0</v>
      </c>
      <c r="BK872" s="14">
        <f t="shared" si="404"/>
        <v>833572.49</v>
      </c>
      <c r="BL872" s="52">
        <v>0</v>
      </c>
      <c r="BM872" s="15">
        <f t="shared" si="405"/>
        <v>833572.49</v>
      </c>
    </row>
    <row r="873" spans="1:65">
      <c r="A873" s="8">
        <v>871</v>
      </c>
      <c r="B873" s="1" t="s">
        <v>44</v>
      </c>
      <c r="C873" s="1">
        <v>1500</v>
      </c>
      <c r="D873" s="1" t="s">
        <v>60</v>
      </c>
      <c r="E873" s="1">
        <v>150000038</v>
      </c>
      <c r="F873" s="1" t="s">
        <v>112</v>
      </c>
      <c r="G873" s="1" t="s">
        <v>114</v>
      </c>
      <c r="H873" s="1">
        <v>25</v>
      </c>
      <c r="I873" s="1" t="s">
        <v>52</v>
      </c>
      <c r="J873" s="1" t="s">
        <v>49</v>
      </c>
      <c r="K873" s="1">
        <v>17406001</v>
      </c>
      <c r="L873" s="1" t="s">
        <v>50</v>
      </c>
      <c r="M873" s="1" t="s">
        <v>51</v>
      </c>
      <c r="N873" s="1" t="s">
        <v>64</v>
      </c>
      <c r="O873" s="1" t="s">
        <v>65</v>
      </c>
      <c r="P873" s="1" t="s">
        <v>66</v>
      </c>
      <c r="Q873" s="1" t="s">
        <v>67</v>
      </c>
      <c r="R873" s="1" t="s">
        <v>87</v>
      </c>
      <c r="S873" s="1" t="s">
        <v>88</v>
      </c>
      <c r="T873" s="2">
        <v>43333</v>
      </c>
      <c r="U873" s="2">
        <v>43333</v>
      </c>
      <c r="V873" s="1" t="s">
        <v>52</v>
      </c>
      <c r="W873" s="3">
        <v>1</v>
      </c>
      <c r="X873" s="1" t="s">
        <v>53</v>
      </c>
      <c r="Y873" s="4">
        <v>2008211</v>
      </c>
      <c r="Z873" s="4">
        <v>-263082.87</v>
      </c>
      <c r="AA873" s="4">
        <v>0</v>
      </c>
      <c r="AB873" s="4">
        <v>0</v>
      </c>
      <c r="AC873" s="4">
        <v>0</v>
      </c>
      <c r="AD873" s="4">
        <v>2008211</v>
      </c>
      <c r="AE873" s="5">
        <v>1685</v>
      </c>
      <c r="AF873" s="1" t="s">
        <v>70</v>
      </c>
      <c r="AG873" s="1" t="s">
        <v>71</v>
      </c>
      <c r="AH873" s="1" t="s">
        <v>89</v>
      </c>
      <c r="AI873" s="1" t="s">
        <v>57</v>
      </c>
      <c r="AJ873" s="5">
        <v>10950</v>
      </c>
      <c r="AK873" s="4">
        <v>-20832</v>
      </c>
      <c r="AL873" s="4">
        <v>0</v>
      </c>
      <c r="AM873" s="4">
        <v>0</v>
      </c>
      <c r="AN873" s="4">
        <v>0</v>
      </c>
      <c r="AO873" s="4">
        <v>-283914.87</v>
      </c>
      <c r="AP873" s="4">
        <v>-283914.87</v>
      </c>
      <c r="AQ873" s="4">
        <v>0</v>
      </c>
      <c r="AR873" s="4">
        <v>1724296.13</v>
      </c>
      <c r="AS873" s="1" t="s">
        <v>52</v>
      </c>
      <c r="AT873" s="9">
        <f t="shared" si="384"/>
        <v>43333</v>
      </c>
      <c r="AU873" s="9">
        <f t="shared" si="385"/>
        <v>43313</v>
      </c>
      <c r="AV873" s="9">
        <v>44798</v>
      </c>
      <c r="AW873" s="11">
        <f t="shared" si="386"/>
        <v>4.0136986301369859</v>
      </c>
      <c r="AX873">
        <v>10</v>
      </c>
      <c r="AY873" s="12">
        <v>0.05</v>
      </c>
      <c r="AZ873">
        <f t="shared" si="387"/>
        <v>9.5000000000000001E-2</v>
      </c>
      <c r="BA873" s="13">
        <f t="shared" si="388"/>
        <v>2008211</v>
      </c>
      <c r="BB873" s="16" t="s">
        <v>593</v>
      </c>
      <c r="BC873" s="16" t="s">
        <v>593</v>
      </c>
      <c r="BD873" s="16" t="s">
        <v>593</v>
      </c>
      <c r="BE873" s="16" t="s">
        <v>593</v>
      </c>
      <c r="BF873" s="16" t="s">
        <v>593</v>
      </c>
      <c r="BG873" s="16" t="s">
        <v>593</v>
      </c>
      <c r="BH873" s="16" t="s">
        <v>593</v>
      </c>
      <c r="BI873" s="14">
        <f t="shared" si="403"/>
        <v>1724296.13</v>
      </c>
      <c r="BJ873" s="14">
        <v>0</v>
      </c>
      <c r="BK873" s="14">
        <f t="shared" si="404"/>
        <v>1724296.13</v>
      </c>
      <c r="BL873" s="52">
        <v>0</v>
      </c>
      <c r="BM873" s="15">
        <f t="shared" si="405"/>
        <v>1724296.13</v>
      </c>
    </row>
    <row r="874" spans="1:65">
      <c r="A874" s="8">
        <v>872</v>
      </c>
      <c r="B874" s="1" t="s">
        <v>44</v>
      </c>
      <c r="C874" s="1">
        <v>1500</v>
      </c>
      <c r="D874" s="1" t="s">
        <v>60</v>
      </c>
      <c r="E874" s="1">
        <v>150000038</v>
      </c>
      <c r="F874" s="1" t="s">
        <v>60</v>
      </c>
      <c r="G874" s="1" t="s">
        <v>115</v>
      </c>
      <c r="H874" s="1">
        <v>26</v>
      </c>
      <c r="I874" s="1" t="s">
        <v>52</v>
      </c>
      <c r="J874" s="1" t="s">
        <v>49</v>
      </c>
      <c r="K874" s="1">
        <v>17406001</v>
      </c>
      <c r="L874" s="1" t="s">
        <v>50</v>
      </c>
      <c r="M874" s="1" t="s">
        <v>51</v>
      </c>
      <c r="N874" s="1" t="s">
        <v>64</v>
      </c>
      <c r="O874" s="1" t="s">
        <v>65</v>
      </c>
      <c r="P874" s="1" t="s">
        <v>66</v>
      </c>
      <c r="Q874" s="1" t="s">
        <v>67</v>
      </c>
      <c r="R874" s="1" t="s">
        <v>87</v>
      </c>
      <c r="S874" s="1" t="s">
        <v>88</v>
      </c>
      <c r="T874" s="2">
        <v>43333</v>
      </c>
      <c r="U874" s="2">
        <v>43333</v>
      </c>
      <c r="V874" s="1" t="s">
        <v>52</v>
      </c>
      <c r="W874" s="3">
        <v>1</v>
      </c>
      <c r="X874" s="1" t="s">
        <v>53</v>
      </c>
      <c r="Y874" s="4">
        <v>120000</v>
      </c>
      <c r="Z874" s="4">
        <v>-15720</v>
      </c>
      <c r="AA874" s="4">
        <v>0</v>
      </c>
      <c r="AB874" s="4">
        <v>0</v>
      </c>
      <c r="AC874" s="4">
        <v>0</v>
      </c>
      <c r="AD874" s="4">
        <v>120000</v>
      </c>
      <c r="AE874" s="5">
        <v>1685</v>
      </c>
      <c r="AF874" s="1" t="s">
        <v>70</v>
      </c>
      <c r="AG874" s="1" t="s">
        <v>71</v>
      </c>
      <c r="AH874" s="1" t="s">
        <v>89</v>
      </c>
      <c r="AI874" s="1" t="s">
        <v>57</v>
      </c>
      <c r="AJ874" s="5">
        <v>10950</v>
      </c>
      <c r="AK874" s="4">
        <v>-1245</v>
      </c>
      <c r="AL874" s="4">
        <v>0</v>
      </c>
      <c r="AM874" s="4">
        <v>0</v>
      </c>
      <c r="AN874" s="4">
        <v>0</v>
      </c>
      <c r="AO874" s="4">
        <v>-16965</v>
      </c>
      <c r="AP874" s="4">
        <v>-16965</v>
      </c>
      <c r="AQ874" s="4">
        <v>0</v>
      </c>
      <c r="AR874" s="4">
        <v>103035</v>
      </c>
      <c r="AS874" s="1" t="s">
        <v>52</v>
      </c>
      <c r="AT874" s="9">
        <f t="shared" si="384"/>
        <v>43333</v>
      </c>
      <c r="AU874" s="9">
        <f t="shared" si="385"/>
        <v>43313</v>
      </c>
      <c r="AV874" s="9">
        <v>44798</v>
      </c>
      <c r="AW874" s="11">
        <f t="shared" si="386"/>
        <v>4.0136986301369859</v>
      </c>
      <c r="AX874">
        <v>10</v>
      </c>
      <c r="AY874" s="12">
        <v>0.05</v>
      </c>
      <c r="AZ874">
        <f t="shared" si="387"/>
        <v>9.5000000000000001E-2</v>
      </c>
      <c r="BA874" s="13">
        <f t="shared" si="388"/>
        <v>120000</v>
      </c>
      <c r="BI874" s="14">
        <f t="shared" si="403"/>
        <v>103035</v>
      </c>
      <c r="BJ874" s="14">
        <v>0</v>
      </c>
      <c r="BK874" s="14">
        <f t="shared" si="404"/>
        <v>103035</v>
      </c>
      <c r="BL874" s="52">
        <v>0</v>
      </c>
      <c r="BM874" s="15">
        <f t="shared" si="405"/>
        <v>103035</v>
      </c>
    </row>
    <row r="875" spans="1:65">
      <c r="A875" s="8">
        <v>873</v>
      </c>
      <c r="B875" s="1" t="s">
        <v>44</v>
      </c>
      <c r="C875" s="1">
        <v>1500</v>
      </c>
      <c r="D875" s="1" t="s">
        <v>60</v>
      </c>
      <c r="E875" s="1">
        <v>150000038</v>
      </c>
      <c r="F875" s="1" t="s">
        <v>112</v>
      </c>
      <c r="G875" s="1" t="s">
        <v>116</v>
      </c>
      <c r="H875" s="1">
        <v>27</v>
      </c>
      <c r="I875" s="1" t="s">
        <v>148</v>
      </c>
      <c r="J875" s="1" t="s">
        <v>49</v>
      </c>
      <c r="K875" s="1">
        <v>17406001</v>
      </c>
      <c r="L875" s="1" t="s">
        <v>50</v>
      </c>
      <c r="M875" s="1" t="s">
        <v>51</v>
      </c>
      <c r="N875" s="1" t="s">
        <v>64</v>
      </c>
      <c r="O875" s="1" t="s">
        <v>65</v>
      </c>
      <c r="P875" s="1" t="s">
        <v>66</v>
      </c>
      <c r="Q875" s="1" t="s">
        <v>67</v>
      </c>
      <c r="R875" s="1" t="s">
        <v>87</v>
      </c>
      <c r="S875" s="1" t="s">
        <v>88</v>
      </c>
      <c r="T875" s="2">
        <v>43333</v>
      </c>
      <c r="U875" s="2">
        <v>43333</v>
      </c>
      <c r="V875" s="1" t="s">
        <v>52</v>
      </c>
      <c r="W875" s="3">
        <v>1</v>
      </c>
      <c r="X875" s="1" t="s">
        <v>53</v>
      </c>
      <c r="Y875" s="4">
        <v>4339035</v>
      </c>
      <c r="Z875" s="4">
        <v>-568428.62</v>
      </c>
      <c r="AA875" s="4">
        <v>0</v>
      </c>
      <c r="AB875" s="4">
        <v>0</v>
      </c>
      <c r="AC875" s="4">
        <v>0</v>
      </c>
      <c r="AD875" s="4">
        <v>4339035</v>
      </c>
      <c r="AE875" s="5">
        <v>1685</v>
      </c>
      <c r="AF875" s="1" t="s">
        <v>70</v>
      </c>
      <c r="AG875" s="1" t="s">
        <v>71</v>
      </c>
      <c r="AH875" s="1" t="s">
        <v>89</v>
      </c>
      <c r="AI875" s="1" t="s">
        <v>57</v>
      </c>
      <c r="AJ875" s="5">
        <v>10950</v>
      </c>
      <c r="AK875" s="4">
        <v>-45011</v>
      </c>
      <c r="AL875" s="4">
        <v>0</v>
      </c>
      <c r="AM875" s="4">
        <v>0</v>
      </c>
      <c r="AN875" s="4">
        <v>0</v>
      </c>
      <c r="AO875" s="4">
        <v>-613439.62</v>
      </c>
      <c r="AP875" s="4">
        <v>-613439.62</v>
      </c>
      <c r="AQ875" s="4">
        <v>0</v>
      </c>
      <c r="AR875" s="4">
        <v>3725595.38</v>
      </c>
      <c r="AS875" s="1" t="s">
        <v>52</v>
      </c>
      <c r="AT875" s="9">
        <f t="shared" si="384"/>
        <v>43333</v>
      </c>
      <c r="AU875" s="9">
        <f t="shared" si="385"/>
        <v>43313</v>
      </c>
      <c r="AV875" s="9">
        <v>44798</v>
      </c>
      <c r="AW875" s="11">
        <f t="shared" si="386"/>
        <v>4.0136986301369859</v>
      </c>
      <c r="AX875">
        <v>10</v>
      </c>
      <c r="AY875" s="12">
        <v>0.05</v>
      </c>
      <c r="AZ875">
        <f t="shared" si="387"/>
        <v>9.5000000000000001E-2</v>
      </c>
      <c r="BA875" s="13">
        <f t="shared" si="388"/>
        <v>4339035</v>
      </c>
      <c r="BB875" s="16" t="s">
        <v>593</v>
      </c>
      <c r="BC875" s="16" t="s">
        <v>593</v>
      </c>
      <c r="BD875" s="16" t="s">
        <v>593</v>
      </c>
      <c r="BE875" s="16" t="s">
        <v>593</v>
      </c>
      <c r="BF875" s="16" t="s">
        <v>593</v>
      </c>
      <c r="BG875" s="16" t="s">
        <v>593</v>
      </c>
      <c r="BH875" s="16" t="s">
        <v>593</v>
      </c>
      <c r="BI875" s="14">
        <f t="shared" si="403"/>
        <v>3725595.38</v>
      </c>
      <c r="BJ875" s="14">
        <v>0</v>
      </c>
      <c r="BK875" s="14">
        <f t="shared" si="404"/>
        <v>3725595.38</v>
      </c>
      <c r="BL875" s="52">
        <v>0</v>
      </c>
      <c r="BM875" s="15">
        <f t="shared" si="405"/>
        <v>3725595.38</v>
      </c>
    </row>
    <row r="876" spans="1:65">
      <c r="A876" s="8">
        <v>874</v>
      </c>
      <c r="B876" s="1" t="s">
        <v>44</v>
      </c>
      <c r="C876" s="1">
        <v>1500</v>
      </c>
      <c r="D876" s="1" t="s">
        <v>60</v>
      </c>
      <c r="E876" s="1">
        <v>150000039</v>
      </c>
      <c r="F876" s="1" t="s">
        <v>60</v>
      </c>
      <c r="G876" s="1" t="s">
        <v>86</v>
      </c>
      <c r="H876" s="1">
        <v>1</v>
      </c>
      <c r="I876" s="1" t="s">
        <v>52</v>
      </c>
      <c r="J876" s="1" t="s">
        <v>49</v>
      </c>
      <c r="K876" s="1">
        <v>17406001</v>
      </c>
      <c r="L876" s="1" t="s">
        <v>50</v>
      </c>
      <c r="M876" s="1" t="s">
        <v>51</v>
      </c>
      <c r="N876" s="1" t="s">
        <v>64</v>
      </c>
      <c r="O876" s="1" t="s">
        <v>65</v>
      </c>
      <c r="P876" s="1" t="s">
        <v>66</v>
      </c>
      <c r="Q876" s="1" t="s">
        <v>67</v>
      </c>
      <c r="R876" s="1" t="s">
        <v>87</v>
      </c>
      <c r="S876" s="1" t="s">
        <v>88</v>
      </c>
      <c r="T876" s="2">
        <v>43333</v>
      </c>
      <c r="U876" s="2">
        <v>43333</v>
      </c>
      <c r="V876" s="1" t="s">
        <v>52</v>
      </c>
      <c r="W876" s="3">
        <v>1</v>
      </c>
      <c r="X876" s="1" t="s">
        <v>53</v>
      </c>
      <c r="Y876" s="4">
        <v>892500</v>
      </c>
      <c r="Z876" s="4">
        <v>-116920</v>
      </c>
      <c r="AA876" s="4">
        <v>0</v>
      </c>
      <c r="AB876" s="4">
        <v>0</v>
      </c>
      <c r="AC876" s="4">
        <v>0</v>
      </c>
      <c r="AD876" s="4">
        <v>892500</v>
      </c>
      <c r="AE876" s="5">
        <v>1685</v>
      </c>
      <c r="AF876" s="1" t="s">
        <v>70</v>
      </c>
      <c r="AG876" s="1" t="s">
        <v>71</v>
      </c>
      <c r="AH876" s="1" t="s">
        <v>89</v>
      </c>
      <c r="AI876" s="1" t="s">
        <v>57</v>
      </c>
      <c r="AJ876" s="5">
        <v>10950</v>
      </c>
      <c r="AK876" s="4">
        <v>-9258</v>
      </c>
      <c r="AL876" s="4">
        <v>0</v>
      </c>
      <c r="AM876" s="4">
        <v>0</v>
      </c>
      <c r="AN876" s="4">
        <v>0</v>
      </c>
      <c r="AO876" s="4">
        <v>-126178</v>
      </c>
      <c r="AP876" s="4">
        <v>-126178</v>
      </c>
      <c r="AQ876" s="4">
        <v>0</v>
      </c>
      <c r="AR876" s="4">
        <v>766322</v>
      </c>
      <c r="AS876" s="1" t="s">
        <v>52</v>
      </c>
      <c r="AT876" s="9">
        <f t="shared" si="384"/>
        <v>43333</v>
      </c>
      <c r="AU876" s="9">
        <f t="shared" si="385"/>
        <v>43313</v>
      </c>
      <c r="AV876" s="9">
        <v>44798</v>
      </c>
      <c r="AW876" s="11">
        <f t="shared" si="386"/>
        <v>4.0136986301369859</v>
      </c>
      <c r="AX876">
        <v>10</v>
      </c>
      <c r="AY876" s="12">
        <v>0.05</v>
      </c>
      <c r="AZ876">
        <f t="shared" si="387"/>
        <v>9.5000000000000001E-2</v>
      </c>
      <c r="BA876" s="13">
        <f t="shared" si="388"/>
        <v>892500</v>
      </c>
      <c r="BB876" s="17" t="s">
        <v>1853</v>
      </c>
      <c r="BC876">
        <f>MATCH(BB876,MONTHLY_INDEX!$A:$A,0)</f>
        <v>630</v>
      </c>
      <c r="BD876">
        <f>MATCH(AU876,MONTHLY_INDEX!$1:$1,0)</f>
        <v>80</v>
      </c>
      <c r="BE876">
        <f>INDEX(MONTHLY_INDEX!$1:$1048576,Final!BC876,Final!BD876)</f>
        <v>111.6</v>
      </c>
      <c r="BF876">
        <f>MATCH($BF$1,MONTHLY_INDEX!$1:$1,0)</f>
        <v>127</v>
      </c>
      <c r="BG876">
        <f>INDEX(MONTHLY_INDEX!$1:$1048576,Final!BC876,Final!BF876)</f>
        <v>151.1</v>
      </c>
      <c r="BH876" s="23">
        <f t="shared" ref="BH876:BH893" si="406">(BG876-BE876)/BE876</f>
        <v>0.35394265232974914</v>
      </c>
      <c r="BI876" s="14">
        <f t="shared" ref="BI876:BI893" si="407">(1+BH876)*BA876</f>
        <v>1208393.817204301</v>
      </c>
      <c r="BJ876" s="14">
        <f t="shared" ref="BJ876:BJ893" si="408">BI876*AZ876*AW876</f>
        <v>460762.21783399611</v>
      </c>
      <c r="BK876" s="15">
        <f t="shared" si="389"/>
        <v>747631.59937030496</v>
      </c>
      <c r="BL876" s="52">
        <v>0</v>
      </c>
      <c r="BM876" s="15">
        <f t="shared" ref="BM876:BM893" si="409">MAX((1-BL876)*BK876,BI876*AY876)</f>
        <v>747631.59937030496</v>
      </c>
    </row>
    <row r="877" spans="1:65">
      <c r="A877" s="8">
        <v>875</v>
      </c>
      <c r="B877" s="1" t="s">
        <v>44</v>
      </c>
      <c r="C877" s="1">
        <v>1500</v>
      </c>
      <c r="D877" s="1" t="s">
        <v>60</v>
      </c>
      <c r="E877" s="1">
        <v>150000039</v>
      </c>
      <c r="F877" s="1" t="s">
        <v>60</v>
      </c>
      <c r="G877" s="1" t="s">
        <v>90</v>
      </c>
      <c r="H877" s="1">
        <v>2</v>
      </c>
      <c r="I877" s="1" t="s">
        <v>52</v>
      </c>
      <c r="J877" s="1" t="s">
        <v>49</v>
      </c>
      <c r="K877" s="1">
        <v>17406001</v>
      </c>
      <c r="L877" s="1" t="s">
        <v>50</v>
      </c>
      <c r="M877" s="1" t="s">
        <v>51</v>
      </c>
      <c r="N877" s="1" t="s">
        <v>64</v>
      </c>
      <c r="O877" s="1" t="s">
        <v>65</v>
      </c>
      <c r="P877" s="1" t="s">
        <v>66</v>
      </c>
      <c r="Q877" s="1" t="s">
        <v>67</v>
      </c>
      <c r="R877" s="1" t="s">
        <v>87</v>
      </c>
      <c r="S877" s="1" t="s">
        <v>88</v>
      </c>
      <c r="T877" s="2">
        <v>43333</v>
      </c>
      <c r="U877" s="2">
        <v>43333</v>
      </c>
      <c r="V877" s="1" t="s">
        <v>52</v>
      </c>
      <c r="W877" s="3">
        <v>1</v>
      </c>
      <c r="X877" s="1" t="s">
        <v>53</v>
      </c>
      <c r="Y877" s="4">
        <v>472500</v>
      </c>
      <c r="Z877" s="4">
        <v>-61898</v>
      </c>
      <c r="AA877" s="4">
        <v>0</v>
      </c>
      <c r="AB877" s="4">
        <v>0</v>
      </c>
      <c r="AC877" s="4">
        <v>0</v>
      </c>
      <c r="AD877" s="4">
        <v>472500</v>
      </c>
      <c r="AE877" s="5">
        <v>1685</v>
      </c>
      <c r="AF877" s="1" t="s">
        <v>70</v>
      </c>
      <c r="AG877" s="1" t="s">
        <v>71</v>
      </c>
      <c r="AH877" s="1" t="s">
        <v>89</v>
      </c>
      <c r="AI877" s="1" t="s">
        <v>57</v>
      </c>
      <c r="AJ877" s="5">
        <v>10950</v>
      </c>
      <c r="AK877" s="4">
        <v>-4901</v>
      </c>
      <c r="AL877" s="4">
        <v>0</v>
      </c>
      <c r="AM877" s="4">
        <v>0</v>
      </c>
      <c r="AN877" s="4">
        <v>0</v>
      </c>
      <c r="AO877" s="4">
        <v>-66799</v>
      </c>
      <c r="AP877" s="4">
        <v>-66799</v>
      </c>
      <c r="AQ877" s="4">
        <v>0</v>
      </c>
      <c r="AR877" s="4">
        <v>405701</v>
      </c>
      <c r="AS877" s="1" t="s">
        <v>52</v>
      </c>
      <c r="AT877" s="9">
        <f t="shared" si="384"/>
        <v>43333</v>
      </c>
      <c r="AU877" s="9">
        <f t="shared" si="385"/>
        <v>43313</v>
      </c>
      <c r="AV877" s="9">
        <v>44798</v>
      </c>
      <c r="AW877" s="11">
        <f t="shared" si="386"/>
        <v>4.0136986301369859</v>
      </c>
      <c r="AX877">
        <v>10</v>
      </c>
      <c r="AY877" s="12">
        <v>0.05</v>
      </c>
      <c r="AZ877">
        <f t="shared" si="387"/>
        <v>9.5000000000000001E-2</v>
      </c>
      <c r="BA877" s="13">
        <f t="shared" si="388"/>
        <v>472500</v>
      </c>
      <c r="BB877" s="17" t="s">
        <v>2189</v>
      </c>
      <c r="BC877">
        <f>MATCH(BB877,MONTHLY_INDEX!$A:$A,0)</f>
        <v>798</v>
      </c>
      <c r="BD877">
        <f>MATCH(AU877,MONTHLY_INDEX!$1:$1,0)</f>
        <v>80</v>
      </c>
      <c r="BE877">
        <f>INDEX(MONTHLY_INDEX!$1:$1048576,Final!BC877,Final!BD877)</f>
        <v>96</v>
      </c>
      <c r="BF877">
        <f>MATCH($BF$1,MONTHLY_INDEX!$1:$1,0)</f>
        <v>127</v>
      </c>
      <c r="BG877">
        <f>INDEX(MONTHLY_INDEX!$1:$1048576,Final!BC877,Final!BF877)</f>
        <v>95.3</v>
      </c>
      <c r="BH877" s="23">
        <f t="shared" si="406"/>
        <v>-7.2916666666666963E-3</v>
      </c>
      <c r="BI877" s="14">
        <f t="shared" si="407"/>
        <v>469054.6875</v>
      </c>
      <c r="BJ877" s="14">
        <f t="shared" si="408"/>
        <v>178851.19488441778</v>
      </c>
      <c r="BK877" s="15">
        <f t="shared" si="389"/>
        <v>290203.49261558219</v>
      </c>
      <c r="BL877" s="52">
        <v>0</v>
      </c>
      <c r="BM877" s="15">
        <f t="shared" si="409"/>
        <v>290203.49261558219</v>
      </c>
    </row>
    <row r="878" spans="1:65">
      <c r="A878" s="8">
        <v>876</v>
      </c>
      <c r="B878" s="1" t="s">
        <v>44</v>
      </c>
      <c r="C878" s="1">
        <v>1500</v>
      </c>
      <c r="D878" s="1" t="s">
        <v>60</v>
      </c>
      <c r="E878" s="1">
        <v>150000039</v>
      </c>
      <c r="F878" s="1" t="s">
        <v>60</v>
      </c>
      <c r="G878" s="1" t="s">
        <v>91</v>
      </c>
      <c r="H878" s="1">
        <v>3</v>
      </c>
      <c r="I878" s="1" t="s">
        <v>52</v>
      </c>
      <c r="J878" s="1" t="s">
        <v>49</v>
      </c>
      <c r="K878" s="1">
        <v>17406001</v>
      </c>
      <c r="L878" s="1" t="s">
        <v>50</v>
      </c>
      <c r="M878" s="1" t="s">
        <v>51</v>
      </c>
      <c r="N878" s="1" t="s">
        <v>64</v>
      </c>
      <c r="O878" s="1" t="s">
        <v>65</v>
      </c>
      <c r="P878" s="1" t="s">
        <v>66</v>
      </c>
      <c r="Q878" s="1" t="s">
        <v>67</v>
      </c>
      <c r="R878" s="1" t="s">
        <v>87</v>
      </c>
      <c r="S878" s="1" t="s">
        <v>88</v>
      </c>
      <c r="T878" s="2">
        <v>43333</v>
      </c>
      <c r="U878" s="2">
        <v>43333</v>
      </c>
      <c r="V878" s="1" t="s">
        <v>52</v>
      </c>
      <c r="W878" s="3">
        <v>1</v>
      </c>
      <c r="X878" s="1" t="s">
        <v>53</v>
      </c>
      <c r="Y878" s="4">
        <v>637760</v>
      </c>
      <c r="Z878" s="4">
        <v>-83547</v>
      </c>
      <c r="AA878" s="4">
        <v>0</v>
      </c>
      <c r="AB878" s="4">
        <v>0</v>
      </c>
      <c r="AC878" s="4">
        <v>0</v>
      </c>
      <c r="AD878" s="4">
        <v>637760</v>
      </c>
      <c r="AE878" s="5">
        <v>1685</v>
      </c>
      <c r="AF878" s="1" t="s">
        <v>70</v>
      </c>
      <c r="AG878" s="1" t="s">
        <v>71</v>
      </c>
      <c r="AH878" s="1" t="s">
        <v>89</v>
      </c>
      <c r="AI878" s="1" t="s">
        <v>57</v>
      </c>
      <c r="AJ878" s="5">
        <v>10950</v>
      </c>
      <c r="AK878" s="4">
        <v>-6616</v>
      </c>
      <c r="AL878" s="4">
        <v>0</v>
      </c>
      <c r="AM878" s="4">
        <v>0</v>
      </c>
      <c r="AN878" s="4">
        <v>0</v>
      </c>
      <c r="AO878" s="4">
        <v>-90163</v>
      </c>
      <c r="AP878" s="4">
        <v>-90163</v>
      </c>
      <c r="AQ878" s="4">
        <v>0</v>
      </c>
      <c r="AR878" s="4">
        <v>547597</v>
      </c>
      <c r="AS878" s="1" t="s">
        <v>52</v>
      </c>
      <c r="AT878" s="9">
        <f t="shared" si="384"/>
        <v>43333</v>
      </c>
      <c r="AU878" s="9">
        <f t="shared" si="385"/>
        <v>43313</v>
      </c>
      <c r="AV878" s="9">
        <v>44798</v>
      </c>
      <c r="AW878" s="11">
        <f t="shared" si="386"/>
        <v>4.0136986301369859</v>
      </c>
      <c r="AX878">
        <v>10</v>
      </c>
      <c r="AY878" s="12">
        <v>0.05</v>
      </c>
      <c r="AZ878">
        <f t="shared" si="387"/>
        <v>9.5000000000000001E-2</v>
      </c>
      <c r="BA878" s="13">
        <f t="shared" si="388"/>
        <v>637760</v>
      </c>
      <c r="BB878" s="17" t="s">
        <v>2189</v>
      </c>
      <c r="BC878">
        <f>MATCH(BB878,MONTHLY_INDEX!$A:$A,0)</f>
        <v>798</v>
      </c>
      <c r="BD878">
        <f>MATCH(AU878,MONTHLY_INDEX!$1:$1,0)</f>
        <v>80</v>
      </c>
      <c r="BE878">
        <f>INDEX(MONTHLY_INDEX!$1:$1048576,Final!BC878,Final!BD878)</f>
        <v>96</v>
      </c>
      <c r="BF878">
        <f>MATCH($BF$1,MONTHLY_INDEX!$1:$1,0)</f>
        <v>127</v>
      </c>
      <c r="BG878">
        <f>INDEX(MONTHLY_INDEX!$1:$1048576,Final!BC878,Final!BF878)</f>
        <v>95.3</v>
      </c>
      <c r="BH878" s="23">
        <f t="shared" si="406"/>
        <v>-7.2916666666666963E-3</v>
      </c>
      <c r="BI878" s="14">
        <f t="shared" si="407"/>
        <v>633109.66666666663</v>
      </c>
      <c r="BJ878" s="14">
        <f t="shared" si="408"/>
        <v>241405.58317351594</v>
      </c>
      <c r="BK878" s="15">
        <f t="shared" si="389"/>
        <v>391704.08349315065</v>
      </c>
      <c r="BL878" s="52">
        <v>0</v>
      </c>
      <c r="BM878" s="15">
        <f t="shared" si="409"/>
        <v>391704.08349315065</v>
      </c>
    </row>
    <row r="879" spans="1:65">
      <c r="A879" s="8">
        <v>877</v>
      </c>
      <c r="B879" s="1" t="s">
        <v>44</v>
      </c>
      <c r="C879" s="1">
        <v>1500</v>
      </c>
      <c r="D879" s="1" t="s">
        <v>60</v>
      </c>
      <c r="E879" s="1">
        <v>150000039</v>
      </c>
      <c r="F879" s="1" t="s">
        <v>60</v>
      </c>
      <c r="G879" s="1" t="s">
        <v>92</v>
      </c>
      <c r="H879" s="1">
        <v>4</v>
      </c>
      <c r="I879" s="1" t="s">
        <v>52</v>
      </c>
      <c r="J879" s="1" t="s">
        <v>49</v>
      </c>
      <c r="K879" s="1">
        <v>17406001</v>
      </c>
      <c r="L879" s="1" t="s">
        <v>50</v>
      </c>
      <c r="M879" s="1" t="s">
        <v>51</v>
      </c>
      <c r="N879" s="1" t="s">
        <v>64</v>
      </c>
      <c r="O879" s="1" t="s">
        <v>65</v>
      </c>
      <c r="P879" s="1" t="s">
        <v>66</v>
      </c>
      <c r="Q879" s="1" t="s">
        <v>67</v>
      </c>
      <c r="R879" s="1" t="s">
        <v>87</v>
      </c>
      <c r="S879" s="1" t="s">
        <v>88</v>
      </c>
      <c r="T879" s="2">
        <v>43333</v>
      </c>
      <c r="U879" s="2">
        <v>43333</v>
      </c>
      <c r="V879" s="1" t="s">
        <v>52</v>
      </c>
      <c r="W879" s="3">
        <v>1</v>
      </c>
      <c r="X879" s="1" t="s">
        <v>53</v>
      </c>
      <c r="Y879" s="4">
        <v>21044329</v>
      </c>
      <c r="Z879" s="4">
        <v>-2756887</v>
      </c>
      <c r="AA879" s="4">
        <v>0</v>
      </c>
      <c r="AB879" s="4">
        <v>0</v>
      </c>
      <c r="AC879" s="4">
        <v>0</v>
      </c>
      <c r="AD879" s="4">
        <v>21044329</v>
      </c>
      <c r="AE879" s="5">
        <v>1685</v>
      </c>
      <c r="AF879" s="1" t="s">
        <v>70</v>
      </c>
      <c r="AG879" s="1" t="s">
        <v>71</v>
      </c>
      <c r="AH879" s="1" t="s">
        <v>89</v>
      </c>
      <c r="AI879" s="1" t="s">
        <v>57</v>
      </c>
      <c r="AJ879" s="5">
        <v>10950</v>
      </c>
      <c r="AK879" s="4">
        <v>-218303</v>
      </c>
      <c r="AL879" s="4">
        <v>0</v>
      </c>
      <c r="AM879" s="4">
        <v>0</v>
      </c>
      <c r="AN879" s="4">
        <v>0</v>
      </c>
      <c r="AO879" s="4">
        <v>-2975190</v>
      </c>
      <c r="AP879" s="4">
        <v>-2975190</v>
      </c>
      <c r="AQ879" s="4">
        <v>0</v>
      </c>
      <c r="AR879" s="4">
        <v>18069139</v>
      </c>
      <c r="AS879" s="1" t="s">
        <v>52</v>
      </c>
      <c r="AT879" s="9">
        <f t="shared" si="384"/>
        <v>43333</v>
      </c>
      <c r="AU879" s="9">
        <f t="shared" si="385"/>
        <v>43313</v>
      </c>
      <c r="AV879" s="9">
        <v>44798</v>
      </c>
      <c r="AW879" s="11">
        <f t="shared" si="386"/>
        <v>4.0136986301369859</v>
      </c>
      <c r="AX879">
        <v>25</v>
      </c>
      <c r="AY879" s="12">
        <v>0.05</v>
      </c>
      <c r="AZ879">
        <f t="shared" si="387"/>
        <v>3.7999999999999999E-2</v>
      </c>
      <c r="BA879" s="13">
        <f t="shared" si="388"/>
        <v>21044329</v>
      </c>
      <c r="BB879" s="17" t="s">
        <v>2189</v>
      </c>
      <c r="BC879">
        <f>MATCH(BB879,MONTHLY_INDEX!$A:$A,0)</f>
        <v>798</v>
      </c>
      <c r="BD879">
        <f>MATCH(AU879,MONTHLY_INDEX!$1:$1,0)</f>
        <v>80</v>
      </c>
      <c r="BE879">
        <f>INDEX(MONTHLY_INDEX!$1:$1048576,Final!BC879,Final!BD879)</f>
        <v>96</v>
      </c>
      <c r="BF879">
        <f>MATCH($BF$1,MONTHLY_INDEX!$1:$1,0)</f>
        <v>127</v>
      </c>
      <c r="BG879">
        <f>INDEX(MONTHLY_INDEX!$1:$1048576,Final!BC879,Final!BF879)</f>
        <v>95.3</v>
      </c>
      <c r="BH879" s="23">
        <f t="shared" si="406"/>
        <v>-7.2916666666666963E-3</v>
      </c>
      <c r="BI879" s="14">
        <f t="shared" si="407"/>
        <v>20890880.767708331</v>
      </c>
      <c r="BJ879" s="14">
        <f t="shared" si="408"/>
        <v>3186288.5817488292</v>
      </c>
      <c r="BK879" s="15">
        <f t="shared" si="389"/>
        <v>17704592.185959503</v>
      </c>
      <c r="BL879" s="52">
        <v>0</v>
      </c>
      <c r="BM879" s="15">
        <f t="shared" si="409"/>
        <v>17704592.185959503</v>
      </c>
    </row>
    <row r="880" spans="1:65">
      <c r="A880" s="8">
        <v>878</v>
      </c>
      <c r="B880" s="1" t="s">
        <v>44</v>
      </c>
      <c r="C880" s="1">
        <v>1500</v>
      </c>
      <c r="D880" s="1" t="s">
        <v>60</v>
      </c>
      <c r="E880" s="1">
        <v>150000039</v>
      </c>
      <c r="F880" s="1" t="s">
        <v>60</v>
      </c>
      <c r="G880" s="1" t="s">
        <v>93</v>
      </c>
      <c r="H880" s="1">
        <v>5</v>
      </c>
      <c r="I880" s="1" t="s">
        <v>52</v>
      </c>
      <c r="J880" s="1" t="s">
        <v>49</v>
      </c>
      <c r="K880" s="1">
        <v>17406001</v>
      </c>
      <c r="L880" s="1" t="s">
        <v>50</v>
      </c>
      <c r="M880" s="1" t="s">
        <v>51</v>
      </c>
      <c r="N880" s="1" t="s">
        <v>64</v>
      </c>
      <c r="O880" s="1" t="s">
        <v>65</v>
      </c>
      <c r="P880" s="1" t="s">
        <v>66</v>
      </c>
      <c r="Q880" s="1" t="s">
        <v>67</v>
      </c>
      <c r="R880" s="1" t="s">
        <v>87</v>
      </c>
      <c r="S880" s="1" t="s">
        <v>88</v>
      </c>
      <c r="T880" s="2">
        <v>43333</v>
      </c>
      <c r="U880" s="2">
        <v>43333</v>
      </c>
      <c r="V880" s="1" t="s">
        <v>52</v>
      </c>
      <c r="W880" s="3">
        <v>1</v>
      </c>
      <c r="X880" s="1" t="s">
        <v>53</v>
      </c>
      <c r="Y880" s="4">
        <v>969266</v>
      </c>
      <c r="Z880" s="4">
        <v>-126976</v>
      </c>
      <c r="AA880" s="4">
        <v>0</v>
      </c>
      <c r="AB880" s="4">
        <v>0</v>
      </c>
      <c r="AC880" s="4">
        <v>0</v>
      </c>
      <c r="AD880" s="4">
        <v>969266</v>
      </c>
      <c r="AE880" s="5">
        <v>1685</v>
      </c>
      <c r="AF880" s="1" t="s">
        <v>70</v>
      </c>
      <c r="AG880" s="1" t="s">
        <v>71</v>
      </c>
      <c r="AH880" s="1" t="s">
        <v>89</v>
      </c>
      <c r="AI880" s="1" t="s">
        <v>57</v>
      </c>
      <c r="AJ880" s="5">
        <v>10950</v>
      </c>
      <c r="AK880" s="4">
        <v>-10055</v>
      </c>
      <c r="AL880" s="4">
        <v>0</v>
      </c>
      <c r="AM880" s="4">
        <v>0</v>
      </c>
      <c r="AN880" s="4">
        <v>0</v>
      </c>
      <c r="AO880" s="4">
        <v>-137031</v>
      </c>
      <c r="AP880" s="4">
        <v>-137031</v>
      </c>
      <c r="AQ880" s="4">
        <v>0</v>
      </c>
      <c r="AR880" s="4">
        <v>832235</v>
      </c>
      <c r="AS880" s="1" t="s">
        <v>52</v>
      </c>
      <c r="AT880" s="9">
        <f t="shared" si="384"/>
        <v>43333</v>
      </c>
      <c r="AU880" s="9">
        <f t="shared" si="385"/>
        <v>43313</v>
      </c>
      <c r="AV880" s="9">
        <v>44798</v>
      </c>
      <c r="AW880" s="11">
        <f t="shared" si="386"/>
        <v>4.0136986301369859</v>
      </c>
      <c r="AX880">
        <v>25</v>
      </c>
      <c r="AY880" s="12">
        <v>0.05</v>
      </c>
      <c r="AZ880">
        <f t="shared" si="387"/>
        <v>3.7999999999999999E-2</v>
      </c>
      <c r="BA880" s="13">
        <f t="shared" si="388"/>
        <v>969266</v>
      </c>
      <c r="BB880" s="17" t="s">
        <v>2083</v>
      </c>
      <c r="BC880">
        <f>MATCH(BB880,MONTHLY_INDEX!$A:$A,0)</f>
        <v>745</v>
      </c>
      <c r="BD880">
        <f>MATCH(AU880,MONTHLY_INDEX!$1:$1,0)</f>
        <v>80</v>
      </c>
      <c r="BE880">
        <f>INDEX(MONTHLY_INDEX!$1:$1048576,Final!BC880,Final!BD880)</f>
        <v>106.4</v>
      </c>
      <c r="BF880">
        <f>MATCH($BF$1,MONTHLY_INDEX!$1:$1,0)</f>
        <v>127</v>
      </c>
      <c r="BG880">
        <f>INDEX(MONTHLY_INDEX!$1:$1048576,Final!BC880,Final!BF880)</f>
        <v>115.4</v>
      </c>
      <c r="BH880" s="23">
        <f t="shared" si="406"/>
        <v>8.4586466165413529E-2</v>
      </c>
      <c r="BI880" s="14">
        <f t="shared" si="407"/>
        <v>1051252.7857142857</v>
      </c>
      <c r="BJ880" s="14">
        <f t="shared" si="408"/>
        <v>160337.65090606653</v>
      </c>
      <c r="BK880" s="15">
        <f t="shared" si="389"/>
        <v>890915.13480821915</v>
      </c>
      <c r="BL880" s="52">
        <v>0</v>
      </c>
      <c r="BM880" s="15">
        <f t="shared" si="409"/>
        <v>890915.13480821915</v>
      </c>
    </row>
    <row r="881" spans="1:65">
      <c r="A881" s="8">
        <v>879</v>
      </c>
      <c r="B881" s="1" t="s">
        <v>44</v>
      </c>
      <c r="C881" s="1">
        <v>1500</v>
      </c>
      <c r="D881" s="1" t="s">
        <v>60</v>
      </c>
      <c r="E881" s="1">
        <v>150000039</v>
      </c>
      <c r="F881" s="1" t="s">
        <v>60</v>
      </c>
      <c r="G881" s="1" t="s">
        <v>94</v>
      </c>
      <c r="H881" s="1">
        <v>6</v>
      </c>
      <c r="I881" s="1" t="s">
        <v>52</v>
      </c>
      <c r="J881" s="1" t="s">
        <v>49</v>
      </c>
      <c r="K881" s="1">
        <v>17406001</v>
      </c>
      <c r="L881" s="1" t="s">
        <v>50</v>
      </c>
      <c r="M881" s="1" t="s">
        <v>51</v>
      </c>
      <c r="N881" s="1" t="s">
        <v>64</v>
      </c>
      <c r="O881" s="1" t="s">
        <v>65</v>
      </c>
      <c r="P881" s="1" t="s">
        <v>66</v>
      </c>
      <c r="Q881" s="1" t="s">
        <v>67</v>
      </c>
      <c r="R881" s="1" t="s">
        <v>87</v>
      </c>
      <c r="S881" s="1" t="s">
        <v>88</v>
      </c>
      <c r="T881" s="2">
        <v>43333</v>
      </c>
      <c r="U881" s="2">
        <v>43333</v>
      </c>
      <c r="V881" s="1" t="s">
        <v>52</v>
      </c>
      <c r="W881" s="3">
        <v>1</v>
      </c>
      <c r="X881" s="1" t="s">
        <v>53</v>
      </c>
      <c r="Y881" s="4">
        <v>735000</v>
      </c>
      <c r="Z881" s="4">
        <v>-96287</v>
      </c>
      <c r="AA881" s="4">
        <v>0</v>
      </c>
      <c r="AB881" s="4">
        <v>0</v>
      </c>
      <c r="AC881" s="4">
        <v>0</v>
      </c>
      <c r="AD881" s="4">
        <v>735000</v>
      </c>
      <c r="AE881" s="5">
        <v>1685</v>
      </c>
      <c r="AF881" s="1" t="s">
        <v>70</v>
      </c>
      <c r="AG881" s="1" t="s">
        <v>71</v>
      </c>
      <c r="AH881" s="1" t="s">
        <v>89</v>
      </c>
      <c r="AI881" s="1" t="s">
        <v>57</v>
      </c>
      <c r="AJ881" s="5">
        <v>10950</v>
      </c>
      <c r="AK881" s="4">
        <v>-7625</v>
      </c>
      <c r="AL881" s="4">
        <v>0</v>
      </c>
      <c r="AM881" s="4">
        <v>0</v>
      </c>
      <c r="AN881" s="4">
        <v>0</v>
      </c>
      <c r="AO881" s="4">
        <v>-103912</v>
      </c>
      <c r="AP881" s="4">
        <v>-103912</v>
      </c>
      <c r="AQ881" s="4">
        <v>0</v>
      </c>
      <c r="AR881" s="4">
        <v>631088</v>
      </c>
      <c r="AS881" s="1" t="s">
        <v>52</v>
      </c>
      <c r="AT881" s="9">
        <f t="shared" si="384"/>
        <v>43333</v>
      </c>
      <c r="AU881" s="9">
        <f t="shared" si="385"/>
        <v>43313</v>
      </c>
      <c r="AV881" s="9">
        <v>44798</v>
      </c>
      <c r="AW881" s="11">
        <f t="shared" si="386"/>
        <v>4.0136986301369859</v>
      </c>
      <c r="AX881">
        <v>10</v>
      </c>
      <c r="AY881" s="12">
        <v>0.05</v>
      </c>
      <c r="AZ881">
        <f t="shared" si="387"/>
        <v>9.5000000000000001E-2</v>
      </c>
      <c r="BA881" s="13">
        <f t="shared" si="388"/>
        <v>735000</v>
      </c>
      <c r="BB881" s="17" t="s">
        <v>1853</v>
      </c>
      <c r="BC881">
        <f>MATCH(BB881,MONTHLY_INDEX!$A:$A,0)</f>
        <v>630</v>
      </c>
      <c r="BD881">
        <f>MATCH(AU881,MONTHLY_INDEX!$1:$1,0)</f>
        <v>80</v>
      </c>
      <c r="BE881">
        <f>INDEX(MONTHLY_INDEX!$1:$1048576,Final!BC881,Final!BD881)</f>
        <v>111.6</v>
      </c>
      <c r="BF881">
        <f>MATCH($BF$1,MONTHLY_INDEX!$1:$1,0)</f>
        <v>127</v>
      </c>
      <c r="BG881">
        <f>INDEX(MONTHLY_INDEX!$1:$1048576,Final!BC881,Final!BF881)</f>
        <v>151.1</v>
      </c>
      <c r="BH881" s="23">
        <f t="shared" si="406"/>
        <v>0.35394265232974914</v>
      </c>
      <c r="BI881" s="14">
        <f t="shared" si="407"/>
        <v>995147.84946236562</v>
      </c>
      <c r="BJ881" s="14">
        <f t="shared" si="408"/>
        <v>379451.2382162321</v>
      </c>
      <c r="BK881" s="15">
        <f t="shared" si="389"/>
        <v>615696.61124613346</v>
      </c>
      <c r="BL881" s="52">
        <v>0</v>
      </c>
      <c r="BM881" s="15">
        <f t="shared" si="409"/>
        <v>615696.61124613346</v>
      </c>
    </row>
    <row r="882" spans="1:65">
      <c r="A882" s="8">
        <v>880</v>
      </c>
      <c r="B882" s="1" t="s">
        <v>44</v>
      </c>
      <c r="C882" s="1">
        <v>1500</v>
      </c>
      <c r="D882" s="1" t="s">
        <v>60</v>
      </c>
      <c r="E882" s="1">
        <v>150000039</v>
      </c>
      <c r="F882" s="1" t="s">
        <v>60</v>
      </c>
      <c r="G882" s="1" t="s">
        <v>95</v>
      </c>
      <c r="H882" s="1">
        <v>7</v>
      </c>
      <c r="I882" s="1" t="s">
        <v>52</v>
      </c>
      <c r="J882" s="1" t="s">
        <v>49</v>
      </c>
      <c r="K882" s="1">
        <v>17406001</v>
      </c>
      <c r="L882" s="1" t="s">
        <v>50</v>
      </c>
      <c r="M882" s="1" t="s">
        <v>51</v>
      </c>
      <c r="N882" s="1" t="s">
        <v>64</v>
      </c>
      <c r="O882" s="1" t="s">
        <v>65</v>
      </c>
      <c r="P882" s="1" t="s">
        <v>66</v>
      </c>
      <c r="Q882" s="1" t="s">
        <v>67</v>
      </c>
      <c r="R882" s="1" t="s">
        <v>87</v>
      </c>
      <c r="S882" s="1" t="s">
        <v>88</v>
      </c>
      <c r="T882" s="2">
        <v>43333</v>
      </c>
      <c r="U882" s="2">
        <v>43333</v>
      </c>
      <c r="V882" s="1" t="s">
        <v>52</v>
      </c>
      <c r="W882" s="3">
        <v>1</v>
      </c>
      <c r="X882" s="1" t="s">
        <v>53</v>
      </c>
      <c r="Y882" s="4">
        <v>126000</v>
      </c>
      <c r="Z882" s="4">
        <v>-16506</v>
      </c>
      <c r="AA882" s="4">
        <v>0</v>
      </c>
      <c r="AB882" s="4">
        <v>0</v>
      </c>
      <c r="AC882" s="4">
        <v>0</v>
      </c>
      <c r="AD882" s="4">
        <v>126000</v>
      </c>
      <c r="AE882" s="5">
        <v>1685</v>
      </c>
      <c r="AF882" s="1" t="s">
        <v>70</v>
      </c>
      <c r="AG882" s="1" t="s">
        <v>71</v>
      </c>
      <c r="AH882" s="1" t="s">
        <v>89</v>
      </c>
      <c r="AI882" s="1" t="s">
        <v>57</v>
      </c>
      <c r="AJ882" s="5">
        <v>10950</v>
      </c>
      <c r="AK882" s="4">
        <v>-1307</v>
      </c>
      <c r="AL882" s="4">
        <v>0</v>
      </c>
      <c r="AM882" s="4">
        <v>0</v>
      </c>
      <c r="AN882" s="4">
        <v>0</v>
      </c>
      <c r="AO882" s="4">
        <v>-17813</v>
      </c>
      <c r="AP882" s="4">
        <v>-17813</v>
      </c>
      <c r="AQ882" s="4">
        <v>0</v>
      </c>
      <c r="AR882" s="4">
        <v>108187</v>
      </c>
      <c r="AS882" s="1" t="s">
        <v>52</v>
      </c>
      <c r="AT882" s="9">
        <f t="shared" si="384"/>
        <v>43333</v>
      </c>
      <c r="AU882" s="9">
        <f t="shared" si="385"/>
        <v>43313</v>
      </c>
      <c r="AV882" s="9">
        <v>44798</v>
      </c>
      <c r="AW882" s="11">
        <f t="shared" si="386"/>
        <v>4.0136986301369859</v>
      </c>
      <c r="AX882">
        <v>25</v>
      </c>
      <c r="AY882" s="12">
        <v>0.05</v>
      </c>
      <c r="AZ882">
        <f t="shared" si="387"/>
        <v>3.7999999999999999E-2</v>
      </c>
      <c r="BA882" s="13">
        <f t="shared" si="388"/>
        <v>126000</v>
      </c>
      <c r="BB882" s="17" t="s">
        <v>2189</v>
      </c>
      <c r="BC882">
        <f>MATCH(BB882,MONTHLY_INDEX!$A:$A,0)</f>
        <v>798</v>
      </c>
      <c r="BD882">
        <f>MATCH(AU882,MONTHLY_INDEX!$1:$1,0)</f>
        <v>80</v>
      </c>
      <c r="BE882">
        <f>INDEX(MONTHLY_INDEX!$1:$1048576,Final!BC882,Final!BD882)</f>
        <v>96</v>
      </c>
      <c r="BF882">
        <f>MATCH($BF$1,MONTHLY_INDEX!$1:$1,0)</f>
        <v>127</v>
      </c>
      <c r="BG882">
        <f>INDEX(MONTHLY_INDEX!$1:$1048576,Final!BC882,Final!BF882)</f>
        <v>95.3</v>
      </c>
      <c r="BH882" s="23">
        <f t="shared" si="406"/>
        <v>-7.2916666666666963E-3</v>
      </c>
      <c r="BI882" s="14">
        <f t="shared" si="407"/>
        <v>125081.25</v>
      </c>
      <c r="BJ882" s="14">
        <f t="shared" si="408"/>
        <v>19077.460787671229</v>
      </c>
      <c r="BK882" s="15">
        <f t="shared" si="389"/>
        <v>106003.78921232877</v>
      </c>
      <c r="BL882" s="52">
        <v>0</v>
      </c>
      <c r="BM882" s="15">
        <f t="shared" si="409"/>
        <v>106003.78921232877</v>
      </c>
    </row>
    <row r="883" spans="1:65">
      <c r="A883" s="8">
        <v>881</v>
      </c>
      <c r="B883" s="1" t="s">
        <v>44</v>
      </c>
      <c r="C883" s="1">
        <v>1500</v>
      </c>
      <c r="D883" s="1" t="s">
        <v>60</v>
      </c>
      <c r="E883" s="1">
        <v>150000039</v>
      </c>
      <c r="F883" s="1" t="s">
        <v>60</v>
      </c>
      <c r="G883" s="1" t="s">
        <v>96</v>
      </c>
      <c r="H883" s="1">
        <v>8</v>
      </c>
      <c r="I883" s="1" t="s">
        <v>52</v>
      </c>
      <c r="J883" s="1" t="s">
        <v>49</v>
      </c>
      <c r="K883" s="1">
        <v>17406001</v>
      </c>
      <c r="L883" s="1" t="s">
        <v>50</v>
      </c>
      <c r="M883" s="1" t="s">
        <v>51</v>
      </c>
      <c r="N883" s="1" t="s">
        <v>64</v>
      </c>
      <c r="O883" s="1" t="s">
        <v>65</v>
      </c>
      <c r="P883" s="1" t="s">
        <v>66</v>
      </c>
      <c r="Q883" s="1" t="s">
        <v>67</v>
      </c>
      <c r="R883" s="1" t="s">
        <v>87</v>
      </c>
      <c r="S883" s="1" t="s">
        <v>88</v>
      </c>
      <c r="T883" s="2">
        <v>43333</v>
      </c>
      <c r="U883" s="2">
        <v>43333</v>
      </c>
      <c r="V883" s="1" t="s">
        <v>52</v>
      </c>
      <c r="W883" s="3">
        <v>1</v>
      </c>
      <c r="X883" s="1" t="s">
        <v>53</v>
      </c>
      <c r="Y883" s="4">
        <v>29327302</v>
      </c>
      <c r="Z883" s="4">
        <v>-3841988</v>
      </c>
      <c r="AA883" s="4">
        <v>0</v>
      </c>
      <c r="AB883" s="4">
        <v>0</v>
      </c>
      <c r="AC883" s="4">
        <v>0</v>
      </c>
      <c r="AD883" s="4">
        <v>29327302</v>
      </c>
      <c r="AE883" s="5">
        <v>1685</v>
      </c>
      <c r="AF883" s="1" t="s">
        <v>70</v>
      </c>
      <c r="AG883" s="1" t="s">
        <v>71</v>
      </c>
      <c r="AH883" s="1" t="s">
        <v>89</v>
      </c>
      <c r="AI883" s="1" t="s">
        <v>57</v>
      </c>
      <c r="AJ883" s="5">
        <v>10950</v>
      </c>
      <c r="AK883" s="4">
        <v>-304227</v>
      </c>
      <c r="AL883" s="4">
        <v>0</v>
      </c>
      <c r="AM883" s="4">
        <v>0</v>
      </c>
      <c r="AN883" s="4">
        <v>0</v>
      </c>
      <c r="AO883" s="4">
        <v>-4146215</v>
      </c>
      <c r="AP883" s="4">
        <v>-4146215</v>
      </c>
      <c r="AQ883" s="4">
        <v>0</v>
      </c>
      <c r="AR883" s="4">
        <v>25181087</v>
      </c>
      <c r="AS883" s="1" t="s">
        <v>52</v>
      </c>
      <c r="AT883" s="9">
        <f t="shared" si="384"/>
        <v>43333</v>
      </c>
      <c r="AU883" s="9">
        <f t="shared" si="385"/>
        <v>43313</v>
      </c>
      <c r="AV883" s="9">
        <v>44798</v>
      </c>
      <c r="AW883" s="11">
        <f t="shared" si="386"/>
        <v>4.0136986301369859</v>
      </c>
      <c r="AX883">
        <v>25</v>
      </c>
      <c r="AY883" s="12">
        <v>0.05</v>
      </c>
      <c r="AZ883">
        <f t="shared" si="387"/>
        <v>3.7999999999999999E-2</v>
      </c>
      <c r="BA883" s="13">
        <f t="shared" si="388"/>
        <v>29327302</v>
      </c>
      <c r="BB883" s="17" t="s">
        <v>2189</v>
      </c>
      <c r="BC883">
        <f>MATCH(BB883,MONTHLY_INDEX!$A:$A,0)</f>
        <v>798</v>
      </c>
      <c r="BD883">
        <f>MATCH(AU883,MONTHLY_INDEX!$1:$1,0)</f>
        <v>80</v>
      </c>
      <c r="BE883">
        <f>INDEX(MONTHLY_INDEX!$1:$1048576,Final!BC883,Final!BD883)</f>
        <v>96</v>
      </c>
      <c r="BF883">
        <f>MATCH($BF$1,MONTHLY_INDEX!$1:$1,0)</f>
        <v>127</v>
      </c>
      <c r="BG883">
        <f>INDEX(MONTHLY_INDEX!$1:$1048576,Final!BC883,Final!BF883)</f>
        <v>95.3</v>
      </c>
      <c r="BH883" s="23">
        <f t="shared" si="406"/>
        <v>-7.2916666666666963E-3</v>
      </c>
      <c r="BI883" s="14">
        <f t="shared" si="407"/>
        <v>29113457.089583334</v>
      </c>
      <c r="BJ883" s="14">
        <f t="shared" si="408"/>
        <v>4440400.4278824767</v>
      </c>
      <c r="BK883" s="15">
        <f t="shared" si="389"/>
        <v>24673056.661700856</v>
      </c>
      <c r="BL883" s="52">
        <v>0</v>
      </c>
      <c r="BM883" s="15">
        <f t="shared" si="409"/>
        <v>24673056.661700856</v>
      </c>
    </row>
    <row r="884" spans="1:65">
      <c r="A884" s="8">
        <v>882</v>
      </c>
      <c r="B884" s="1" t="s">
        <v>44</v>
      </c>
      <c r="C884" s="1">
        <v>1500</v>
      </c>
      <c r="D884" s="1" t="s">
        <v>60</v>
      </c>
      <c r="E884" s="1">
        <v>150000039</v>
      </c>
      <c r="F884" s="1" t="s">
        <v>60</v>
      </c>
      <c r="G884" s="1" t="s">
        <v>97</v>
      </c>
      <c r="H884" s="1">
        <v>9</v>
      </c>
      <c r="I884" s="1" t="s">
        <v>52</v>
      </c>
      <c r="J884" s="1" t="s">
        <v>49</v>
      </c>
      <c r="K884" s="1">
        <v>17406001</v>
      </c>
      <c r="L884" s="1" t="s">
        <v>50</v>
      </c>
      <c r="M884" s="1" t="s">
        <v>51</v>
      </c>
      <c r="N884" s="1" t="s">
        <v>64</v>
      </c>
      <c r="O884" s="1" t="s">
        <v>65</v>
      </c>
      <c r="P884" s="1" t="s">
        <v>66</v>
      </c>
      <c r="Q884" s="1" t="s">
        <v>67</v>
      </c>
      <c r="R884" s="1" t="s">
        <v>87</v>
      </c>
      <c r="S884" s="1" t="s">
        <v>88</v>
      </c>
      <c r="T884" s="2">
        <v>43333</v>
      </c>
      <c r="U884" s="2">
        <v>43333</v>
      </c>
      <c r="V884" s="1" t="s">
        <v>52</v>
      </c>
      <c r="W884" s="3">
        <v>1</v>
      </c>
      <c r="X884" s="1" t="s">
        <v>53</v>
      </c>
      <c r="Y884" s="4">
        <v>1517250</v>
      </c>
      <c r="Z884" s="4">
        <v>-198765</v>
      </c>
      <c r="AA884" s="4">
        <v>0</v>
      </c>
      <c r="AB884" s="4">
        <v>0</v>
      </c>
      <c r="AC884" s="4">
        <v>0</v>
      </c>
      <c r="AD884" s="4">
        <v>1517250</v>
      </c>
      <c r="AE884" s="5">
        <v>1685</v>
      </c>
      <c r="AF884" s="1" t="s">
        <v>70</v>
      </c>
      <c r="AG884" s="1" t="s">
        <v>71</v>
      </c>
      <c r="AH884" s="1" t="s">
        <v>89</v>
      </c>
      <c r="AI884" s="1" t="s">
        <v>57</v>
      </c>
      <c r="AJ884" s="5">
        <v>10950</v>
      </c>
      <c r="AK884" s="4">
        <v>-15739</v>
      </c>
      <c r="AL884" s="4">
        <v>0</v>
      </c>
      <c r="AM884" s="4">
        <v>0</v>
      </c>
      <c r="AN884" s="4">
        <v>0</v>
      </c>
      <c r="AO884" s="4">
        <v>-214504</v>
      </c>
      <c r="AP884" s="4">
        <v>-214504</v>
      </c>
      <c r="AQ884" s="4">
        <v>0</v>
      </c>
      <c r="AR884" s="4">
        <v>1302746</v>
      </c>
      <c r="AS884" s="1" t="s">
        <v>52</v>
      </c>
      <c r="AT884" s="9">
        <f t="shared" si="384"/>
        <v>43333</v>
      </c>
      <c r="AU884" s="9">
        <f t="shared" si="385"/>
        <v>43313</v>
      </c>
      <c r="AV884" s="9">
        <v>44798</v>
      </c>
      <c r="AW884" s="11">
        <f t="shared" si="386"/>
        <v>4.0136986301369859</v>
      </c>
      <c r="AX884">
        <v>15</v>
      </c>
      <c r="AY884" s="12">
        <v>0.05</v>
      </c>
      <c r="AZ884">
        <f t="shared" si="387"/>
        <v>6.3333333333333325E-2</v>
      </c>
      <c r="BA884" s="13">
        <f t="shared" si="388"/>
        <v>1517250</v>
      </c>
      <c r="BB884" s="17" t="s">
        <v>1941</v>
      </c>
      <c r="BC884">
        <f>MATCH(BB884,MONTHLY_INDEX!$A:$A,0)</f>
        <v>674</v>
      </c>
      <c r="BD884">
        <f>MATCH(AU884,MONTHLY_INDEX!$1:$1,0)</f>
        <v>80</v>
      </c>
      <c r="BE884">
        <f>INDEX(MONTHLY_INDEX!$1:$1048576,Final!BC884,Final!BD884)</f>
        <v>105.1</v>
      </c>
      <c r="BF884">
        <f>MATCH($BF$1,MONTHLY_INDEX!$1:$1,0)</f>
        <v>127</v>
      </c>
      <c r="BG884">
        <f>INDEX(MONTHLY_INDEX!$1:$1048576,Final!BC884,Final!BF884)</f>
        <v>122.8</v>
      </c>
      <c r="BH884" s="23">
        <f t="shared" si="406"/>
        <v>0.16841103710751668</v>
      </c>
      <c r="BI884" s="14">
        <f t="shared" si="407"/>
        <v>1772771.6460513796</v>
      </c>
      <c r="BJ884" s="14">
        <f t="shared" si="408"/>
        <v>450640.17139580037</v>
      </c>
      <c r="BK884" s="15">
        <f t="shared" si="389"/>
        <v>1322131.4746555793</v>
      </c>
      <c r="BL884" s="52">
        <v>0</v>
      </c>
      <c r="BM884" s="15">
        <f t="shared" si="409"/>
        <v>1322131.4746555793</v>
      </c>
    </row>
    <row r="885" spans="1:65">
      <c r="A885" s="8">
        <v>883</v>
      </c>
      <c r="B885" s="1" t="s">
        <v>44</v>
      </c>
      <c r="C885" s="1">
        <v>1500</v>
      </c>
      <c r="D885" s="1" t="s">
        <v>60</v>
      </c>
      <c r="E885" s="1">
        <v>150000039</v>
      </c>
      <c r="F885" s="1" t="s">
        <v>60</v>
      </c>
      <c r="G885" s="1" t="s">
        <v>98</v>
      </c>
      <c r="H885" s="1">
        <v>10</v>
      </c>
      <c r="I885" s="1" t="s">
        <v>52</v>
      </c>
      <c r="J885" s="1" t="s">
        <v>49</v>
      </c>
      <c r="K885" s="1">
        <v>17406001</v>
      </c>
      <c r="L885" s="1" t="s">
        <v>50</v>
      </c>
      <c r="M885" s="1" t="s">
        <v>51</v>
      </c>
      <c r="N885" s="1" t="s">
        <v>64</v>
      </c>
      <c r="O885" s="1" t="s">
        <v>65</v>
      </c>
      <c r="P885" s="1" t="s">
        <v>66</v>
      </c>
      <c r="Q885" s="1" t="s">
        <v>67</v>
      </c>
      <c r="R885" s="1" t="s">
        <v>87</v>
      </c>
      <c r="S885" s="1" t="s">
        <v>88</v>
      </c>
      <c r="T885" s="2">
        <v>43333</v>
      </c>
      <c r="U885" s="2">
        <v>43333</v>
      </c>
      <c r="V885" s="1" t="s">
        <v>52</v>
      </c>
      <c r="W885" s="3">
        <v>1</v>
      </c>
      <c r="X885" s="1" t="s">
        <v>53</v>
      </c>
      <c r="Y885" s="4">
        <v>312900</v>
      </c>
      <c r="Z885" s="4">
        <v>-40991</v>
      </c>
      <c r="AA885" s="4">
        <v>0</v>
      </c>
      <c r="AB885" s="4">
        <v>0</v>
      </c>
      <c r="AC885" s="4">
        <v>0</v>
      </c>
      <c r="AD885" s="4">
        <v>312900</v>
      </c>
      <c r="AE885" s="5">
        <v>1685</v>
      </c>
      <c r="AF885" s="1" t="s">
        <v>70</v>
      </c>
      <c r="AG885" s="1" t="s">
        <v>71</v>
      </c>
      <c r="AH885" s="1" t="s">
        <v>89</v>
      </c>
      <c r="AI885" s="1" t="s">
        <v>57</v>
      </c>
      <c r="AJ885" s="5">
        <v>10950</v>
      </c>
      <c r="AK885" s="4">
        <v>-3246</v>
      </c>
      <c r="AL885" s="4">
        <v>0</v>
      </c>
      <c r="AM885" s="4">
        <v>0</v>
      </c>
      <c r="AN885" s="4">
        <v>0</v>
      </c>
      <c r="AO885" s="4">
        <v>-44237</v>
      </c>
      <c r="AP885" s="4">
        <v>-44237</v>
      </c>
      <c r="AQ885" s="4">
        <v>0</v>
      </c>
      <c r="AR885" s="4">
        <v>268663</v>
      </c>
      <c r="AS885" s="1" t="s">
        <v>52</v>
      </c>
      <c r="AT885" s="9">
        <f t="shared" si="384"/>
        <v>43333</v>
      </c>
      <c r="AU885" s="9">
        <f t="shared" si="385"/>
        <v>43313</v>
      </c>
      <c r="AV885" s="9">
        <v>44798</v>
      </c>
      <c r="AW885" s="11">
        <f t="shared" si="386"/>
        <v>4.0136986301369859</v>
      </c>
      <c r="AX885">
        <v>10</v>
      </c>
      <c r="AY885" s="12">
        <v>0.05</v>
      </c>
      <c r="AZ885">
        <f t="shared" si="387"/>
        <v>9.5000000000000001E-2</v>
      </c>
      <c r="BA885" s="13">
        <f t="shared" si="388"/>
        <v>312900</v>
      </c>
      <c r="BB885" s="17" t="s">
        <v>2189</v>
      </c>
      <c r="BC885">
        <f>MATCH(BB885,MONTHLY_INDEX!$A:$A,0)</f>
        <v>798</v>
      </c>
      <c r="BD885">
        <f>MATCH(AU885,MONTHLY_INDEX!$1:$1,0)</f>
        <v>80</v>
      </c>
      <c r="BE885">
        <f>INDEX(MONTHLY_INDEX!$1:$1048576,Final!BC885,Final!BD885)</f>
        <v>96</v>
      </c>
      <c r="BF885">
        <f>MATCH($BF$1,MONTHLY_INDEX!$1:$1,0)</f>
        <v>127</v>
      </c>
      <c r="BG885">
        <f>INDEX(MONTHLY_INDEX!$1:$1048576,Final!BC885,Final!BF885)</f>
        <v>95.3</v>
      </c>
      <c r="BH885" s="23">
        <f t="shared" si="406"/>
        <v>-7.2916666666666963E-3</v>
      </c>
      <c r="BI885" s="14">
        <f t="shared" si="407"/>
        <v>310618.4375</v>
      </c>
      <c r="BJ885" s="14">
        <f t="shared" si="408"/>
        <v>118439.2357234589</v>
      </c>
      <c r="BK885" s="15">
        <f t="shared" si="389"/>
        <v>192179.2017765411</v>
      </c>
      <c r="BL885" s="52">
        <v>0</v>
      </c>
      <c r="BM885" s="15">
        <f t="shared" si="409"/>
        <v>192179.2017765411</v>
      </c>
    </row>
    <row r="886" spans="1:65">
      <c r="A886" s="8">
        <v>884</v>
      </c>
      <c r="B886" s="1" t="s">
        <v>44</v>
      </c>
      <c r="C886" s="1">
        <v>1500</v>
      </c>
      <c r="D886" s="1" t="s">
        <v>60</v>
      </c>
      <c r="E886" s="1">
        <v>150000039</v>
      </c>
      <c r="F886" s="1" t="s">
        <v>60</v>
      </c>
      <c r="G886" s="1" t="s">
        <v>99</v>
      </c>
      <c r="H886" s="1">
        <v>11</v>
      </c>
      <c r="I886" s="1" t="s">
        <v>52</v>
      </c>
      <c r="J886" s="1" t="s">
        <v>49</v>
      </c>
      <c r="K886" s="1">
        <v>17406001</v>
      </c>
      <c r="L886" s="1" t="s">
        <v>50</v>
      </c>
      <c r="M886" s="1" t="s">
        <v>51</v>
      </c>
      <c r="N886" s="1" t="s">
        <v>64</v>
      </c>
      <c r="O886" s="1" t="s">
        <v>65</v>
      </c>
      <c r="P886" s="1" t="s">
        <v>66</v>
      </c>
      <c r="Q886" s="1" t="s">
        <v>67</v>
      </c>
      <c r="R886" s="1" t="s">
        <v>87</v>
      </c>
      <c r="S886" s="1" t="s">
        <v>88</v>
      </c>
      <c r="T886" s="2">
        <v>43333</v>
      </c>
      <c r="U886" s="2">
        <v>43333</v>
      </c>
      <c r="V886" s="1" t="s">
        <v>52</v>
      </c>
      <c r="W886" s="3">
        <v>1</v>
      </c>
      <c r="X886" s="1" t="s">
        <v>53</v>
      </c>
      <c r="Y886" s="4">
        <v>1174950</v>
      </c>
      <c r="Z886" s="4">
        <v>-153922</v>
      </c>
      <c r="AA886" s="4">
        <v>0</v>
      </c>
      <c r="AB886" s="4">
        <v>0</v>
      </c>
      <c r="AC886" s="4">
        <v>0</v>
      </c>
      <c r="AD886" s="4">
        <v>1174950</v>
      </c>
      <c r="AE886" s="5">
        <v>1685</v>
      </c>
      <c r="AF886" s="1" t="s">
        <v>70</v>
      </c>
      <c r="AG886" s="1" t="s">
        <v>71</v>
      </c>
      <c r="AH886" s="1" t="s">
        <v>89</v>
      </c>
      <c r="AI886" s="1" t="s">
        <v>57</v>
      </c>
      <c r="AJ886" s="5">
        <v>10950</v>
      </c>
      <c r="AK886" s="4">
        <v>-12188</v>
      </c>
      <c r="AL886" s="4">
        <v>0</v>
      </c>
      <c r="AM886" s="4">
        <v>0</v>
      </c>
      <c r="AN886" s="4">
        <v>0</v>
      </c>
      <c r="AO886" s="4">
        <v>-166110</v>
      </c>
      <c r="AP886" s="4">
        <v>-166110</v>
      </c>
      <c r="AQ886" s="4">
        <v>0</v>
      </c>
      <c r="AR886" s="4">
        <v>1008840</v>
      </c>
      <c r="AS886" s="1" t="s">
        <v>52</v>
      </c>
      <c r="AT886" s="9">
        <f t="shared" si="384"/>
        <v>43333</v>
      </c>
      <c r="AU886" s="9">
        <f t="shared" si="385"/>
        <v>43313</v>
      </c>
      <c r="AV886" s="9">
        <v>44798</v>
      </c>
      <c r="AW886" s="11">
        <f t="shared" si="386"/>
        <v>4.0136986301369859</v>
      </c>
      <c r="AX886">
        <v>10</v>
      </c>
      <c r="AY886" s="12">
        <v>0.05</v>
      </c>
      <c r="AZ886">
        <f t="shared" si="387"/>
        <v>9.5000000000000001E-2</v>
      </c>
      <c r="BA886" s="13">
        <f t="shared" si="388"/>
        <v>1174950</v>
      </c>
      <c r="BB886" s="17" t="s">
        <v>2189</v>
      </c>
      <c r="BC886">
        <f>MATCH(BB886,MONTHLY_INDEX!$A:$A,0)</f>
        <v>798</v>
      </c>
      <c r="BD886">
        <f>MATCH(AU886,MONTHLY_INDEX!$1:$1,0)</f>
        <v>80</v>
      </c>
      <c r="BE886">
        <f>INDEX(MONTHLY_INDEX!$1:$1048576,Final!BC886,Final!BD886)</f>
        <v>96</v>
      </c>
      <c r="BF886">
        <f>MATCH($BF$1,MONTHLY_INDEX!$1:$1,0)</f>
        <v>127</v>
      </c>
      <c r="BG886">
        <f>INDEX(MONTHLY_INDEX!$1:$1048576,Final!BC886,Final!BF886)</f>
        <v>95.3</v>
      </c>
      <c r="BH886" s="23">
        <f t="shared" si="406"/>
        <v>-7.2916666666666963E-3</v>
      </c>
      <c r="BI886" s="14">
        <f t="shared" si="407"/>
        <v>1166382.65625</v>
      </c>
      <c r="BJ886" s="14">
        <f t="shared" si="408"/>
        <v>444743.30461258558</v>
      </c>
      <c r="BK886" s="15">
        <f t="shared" si="389"/>
        <v>721639.35163741442</v>
      </c>
      <c r="BL886" s="52">
        <v>0</v>
      </c>
      <c r="BM886" s="15">
        <f t="shared" si="409"/>
        <v>721639.35163741442</v>
      </c>
    </row>
    <row r="887" spans="1:65">
      <c r="A887" s="8">
        <v>885</v>
      </c>
      <c r="B887" s="1" t="s">
        <v>44</v>
      </c>
      <c r="C887" s="1">
        <v>1500</v>
      </c>
      <c r="D887" s="1" t="s">
        <v>60</v>
      </c>
      <c r="E887" s="1">
        <v>150000039</v>
      </c>
      <c r="F887" s="1" t="s">
        <v>60</v>
      </c>
      <c r="G887" s="1" t="s">
        <v>100</v>
      </c>
      <c r="H887" s="1">
        <v>12</v>
      </c>
      <c r="I887" s="1" t="s">
        <v>52</v>
      </c>
      <c r="J887" s="1" t="s">
        <v>49</v>
      </c>
      <c r="K887" s="1">
        <v>17406001</v>
      </c>
      <c r="L887" s="1" t="s">
        <v>50</v>
      </c>
      <c r="M887" s="1" t="s">
        <v>51</v>
      </c>
      <c r="N887" s="1" t="s">
        <v>64</v>
      </c>
      <c r="O887" s="1" t="s">
        <v>65</v>
      </c>
      <c r="P887" s="1" t="s">
        <v>66</v>
      </c>
      <c r="Q887" s="1" t="s">
        <v>67</v>
      </c>
      <c r="R887" s="1" t="s">
        <v>87</v>
      </c>
      <c r="S887" s="1" t="s">
        <v>88</v>
      </c>
      <c r="T887" s="2">
        <v>43333</v>
      </c>
      <c r="U887" s="2">
        <v>43333</v>
      </c>
      <c r="V887" s="1" t="s">
        <v>52</v>
      </c>
      <c r="W887" s="3">
        <v>1</v>
      </c>
      <c r="X887" s="1" t="s">
        <v>53</v>
      </c>
      <c r="Y887" s="4">
        <v>582750</v>
      </c>
      <c r="Z887" s="4">
        <v>-76342</v>
      </c>
      <c r="AA887" s="4">
        <v>0</v>
      </c>
      <c r="AB887" s="4">
        <v>0</v>
      </c>
      <c r="AC887" s="4">
        <v>0</v>
      </c>
      <c r="AD887" s="4">
        <v>582750</v>
      </c>
      <c r="AE887" s="5">
        <v>1685</v>
      </c>
      <c r="AF887" s="1" t="s">
        <v>70</v>
      </c>
      <c r="AG887" s="1" t="s">
        <v>71</v>
      </c>
      <c r="AH887" s="1" t="s">
        <v>89</v>
      </c>
      <c r="AI887" s="1" t="s">
        <v>57</v>
      </c>
      <c r="AJ887" s="5">
        <v>10950</v>
      </c>
      <c r="AK887" s="4">
        <v>-6045</v>
      </c>
      <c r="AL887" s="4">
        <v>0</v>
      </c>
      <c r="AM887" s="4">
        <v>0</v>
      </c>
      <c r="AN887" s="4">
        <v>0</v>
      </c>
      <c r="AO887" s="4">
        <v>-82387</v>
      </c>
      <c r="AP887" s="4">
        <v>-82387</v>
      </c>
      <c r="AQ887" s="4">
        <v>0</v>
      </c>
      <c r="AR887" s="4">
        <v>500363</v>
      </c>
      <c r="AS887" s="1" t="s">
        <v>52</v>
      </c>
      <c r="AT887" s="9">
        <f t="shared" si="384"/>
        <v>43333</v>
      </c>
      <c r="AU887" s="9">
        <f t="shared" si="385"/>
        <v>43313</v>
      </c>
      <c r="AV887" s="9">
        <v>44798</v>
      </c>
      <c r="AW887" s="11">
        <f t="shared" si="386"/>
        <v>4.0136986301369859</v>
      </c>
      <c r="AX887">
        <v>10</v>
      </c>
      <c r="AY887" s="12">
        <v>0.05</v>
      </c>
      <c r="AZ887">
        <f t="shared" si="387"/>
        <v>9.5000000000000001E-2</v>
      </c>
      <c r="BA887" s="13">
        <f t="shared" si="388"/>
        <v>582750</v>
      </c>
      <c r="BB887" s="17" t="s">
        <v>1973</v>
      </c>
      <c r="BC887">
        <f>MATCH(BB887,MONTHLY_INDEX!$A:$A,0)</f>
        <v>690</v>
      </c>
      <c r="BD887">
        <f>MATCH(AU887,MONTHLY_INDEX!$1:$1,0)</f>
        <v>80</v>
      </c>
      <c r="BE887">
        <f>INDEX(MONTHLY_INDEX!$1:$1048576,Final!BC887,Final!BD887)</f>
        <v>110</v>
      </c>
      <c r="BF887">
        <f>MATCH($BF$1,MONTHLY_INDEX!$1:$1,0)</f>
        <v>127</v>
      </c>
      <c r="BG887">
        <f>INDEX(MONTHLY_INDEX!$1:$1048576,Final!BC887,Final!BF887)</f>
        <v>145.69999999999999</v>
      </c>
      <c r="BH887" s="23">
        <f t="shared" si="406"/>
        <v>0.32454545454545441</v>
      </c>
      <c r="BI887" s="14">
        <f t="shared" si="407"/>
        <v>771878.86363636365</v>
      </c>
      <c r="BJ887" s="14">
        <f t="shared" si="408"/>
        <v>294318.46807285177</v>
      </c>
      <c r="BK887" s="15">
        <f t="shared" si="389"/>
        <v>477560.39556351188</v>
      </c>
      <c r="BL887" s="52">
        <v>0</v>
      </c>
      <c r="BM887" s="15">
        <f t="shared" si="409"/>
        <v>477560.39556351188</v>
      </c>
    </row>
    <row r="888" spans="1:65">
      <c r="A888" s="8">
        <v>886</v>
      </c>
      <c r="B888" s="1" t="s">
        <v>44</v>
      </c>
      <c r="C888" s="1">
        <v>1500</v>
      </c>
      <c r="D888" s="1" t="s">
        <v>60</v>
      </c>
      <c r="E888" s="1">
        <v>150000039</v>
      </c>
      <c r="F888" s="1" t="s">
        <v>60</v>
      </c>
      <c r="G888" s="1" t="s">
        <v>101</v>
      </c>
      <c r="H888" s="1">
        <v>13</v>
      </c>
      <c r="I888" s="1" t="s">
        <v>52</v>
      </c>
      <c r="J888" s="1" t="s">
        <v>49</v>
      </c>
      <c r="K888" s="1">
        <v>17406001</v>
      </c>
      <c r="L888" s="1" t="s">
        <v>50</v>
      </c>
      <c r="M888" s="1" t="s">
        <v>51</v>
      </c>
      <c r="N888" s="1" t="s">
        <v>64</v>
      </c>
      <c r="O888" s="1" t="s">
        <v>65</v>
      </c>
      <c r="P888" s="1" t="s">
        <v>66</v>
      </c>
      <c r="Q888" s="1" t="s">
        <v>67</v>
      </c>
      <c r="R888" s="1" t="s">
        <v>87</v>
      </c>
      <c r="S888" s="1" t="s">
        <v>88</v>
      </c>
      <c r="T888" s="2">
        <v>43333</v>
      </c>
      <c r="U888" s="2">
        <v>43333</v>
      </c>
      <c r="V888" s="1" t="s">
        <v>52</v>
      </c>
      <c r="W888" s="3">
        <v>1</v>
      </c>
      <c r="X888" s="1" t="s">
        <v>53</v>
      </c>
      <c r="Y888" s="4">
        <v>9976171</v>
      </c>
      <c r="Z888" s="4">
        <v>-1306915</v>
      </c>
      <c r="AA888" s="4">
        <v>0</v>
      </c>
      <c r="AB888" s="4">
        <v>0</v>
      </c>
      <c r="AC888" s="4">
        <v>0</v>
      </c>
      <c r="AD888" s="4">
        <v>9976171</v>
      </c>
      <c r="AE888" s="5">
        <v>1685</v>
      </c>
      <c r="AF888" s="1" t="s">
        <v>70</v>
      </c>
      <c r="AG888" s="1" t="s">
        <v>71</v>
      </c>
      <c r="AH888" s="1" t="s">
        <v>89</v>
      </c>
      <c r="AI888" s="1" t="s">
        <v>57</v>
      </c>
      <c r="AJ888" s="5">
        <v>10950</v>
      </c>
      <c r="AK888" s="4">
        <v>-103488</v>
      </c>
      <c r="AL888" s="4">
        <v>0</v>
      </c>
      <c r="AM888" s="4">
        <v>0</v>
      </c>
      <c r="AN888" s="4">
        <v>0</v>
      </c>
      <c r="AO888" s="4">
        <v>-1410403</v>
      </c>
      <c r="AP888" s="4">
        <v>-1410403</v>
      </c>
      <c r="AQ888" s="4">
        <v>0</v>
      </c>
      <c r="AR888" s="4">
        <v>8565768</v>
      </c>
      <c r="AS888" s="1" t="s">
        <v>52</v>
      </c>
      <c r="AT888" s="9">
        <f t="shared" si="384"/>
        <v>43333</v>
      </c>
      <c r="AU888" s="9">
        <f t="shared" si="385"/>
        <v>43313</v>
      </c>
      <c r="AV888" s="9">
        <v>44798</v>
      </c>
      <c r="AW888" s="11">
        <f t="shared" si="386"/>
        <v>4.0136986301369859</v>
      </c>
      <c r="AX888">
        <v>25</v>
      </c>
      <c r="AY888" s="12">
        <v>0.05</v>
      </c>
      <c r="AZ888">
        <f t="shared" si="387"/>
        <v>3.7999999999999999E-2</v>
      </c>
      <c r="BA888" s="13">
        <f t="shared" si="388"/>
        <v>9976171</v>
      </c>
      <c r="BB888" s="17" t="s">
        <v>2189</v>
      </c>
      <c r="BC888">
        <f>MATCH(BB888,MONTHLY_INDEX!$A:$A,0)</f>
        <v>798</v>
      </c>
      <c r="BD888">
        <f>MATCH(AU888,MONTHLY_INDEX!$1:$1,0)</f>
        <v>80</v>
      </c>
      <c r="BE888">
        <f>INDEX(MONTHLY_INDEX!$1:$1048576,Final!BC888,Final!BD888)</f>
        <v>96</v>
      </c>
      <c r="BF888">
        <f>MATCH($BF$1,MONTHLY_INDEX!$1:$1,0)</f>
        <v>127</v>
      </c>
      <c r="BG888">
        <f>INDEX(MONTHLY_INDEX!$1:$1048576,Final!BC888,Final!BF888)</f>
        <v>95.3</v>
      </c>
      <c r="BH888" s="23">
        <f t="shared" si="406"/>
        <v>-7.2916666666666963E-3</v>
      </c>
      <c r="BI888" s="14">
        <f t="shared" si="407"/>
        <v>9903428.0864583328</v>
      </c>
      <c r="BJ888" s="14">
        <f t="shared" si="408"/>
        <v>1510476.2782825625</v>
      </c>
      <c r="BK888" s="15">
        <f t="shared" si="389"/>
        <v>8392951.8081757706</v>
      </c>
      <c r="BL888" s="52">
        <v>0</v>
      </c>
      <c r="BM888" s="15">
        <f t="shared" si="409"/>
        <v>8392951.8081757706</v>
      </c>
    </row>
    <row r="889" spans="1:65">
      <c r="A889" s="8">
        <v>887</v>
      </c>
      <c r="B889" s="1" t="s">
        <v>44</v>
      </c>
      <c r="C889" s="1">
        <v>1500</v>
      </c>
      <c r="D889" s="1" t="s">
        <v>60</v>
      </c>
      <c r="E889" s="1">
        <v>150000039</v>
      </c>
      <c r="F889" s="1" t="s">
        <v>60</v>
      </c>
      <c r="G889" s="1" t="s">
        <v>102</v>
      </c>
      <c r="H889" s="1">
        <v>14</v>
      </c>
      <c r="I889" s="1" t="s">
        <v>52</v>
      </c>
      <c r="J889" s="1" t="s">
        <v>49</v>
      </c>
      <c r="K889" s="1">
        <v>17406001</v>
      </c>
      <c r="L889" s="1" t="s">
        <v>50</v>
      </c>
      <c r="M889" s="1" t="s">
        <v>51</v>
      </c>
      <c r="N889" s="1" t="s">
        <v>64</v>
      </c>
      <c r="O889" s="1" t="s">
        <v>65</v>
      </c>
      <c r="P889" s="1" t="s">
        <v>66</v>
      </c>
      <c r="Q889" s="1" t="s">
        <v>67</v>
      </c>
      <c r="R889" s="1" t="s">
        <v>87</v>
      </c>
      <c r="S889" s="1" t="s">
        <v>88</v>
      </c>
      <c r="T889" s="2">
        <v>43333</v>
      </c>
      <c r="U889" s="2">
        <v>43333</v>
      </c>
      <c r="V889" s="1" t="s">
        <v>52</v>
      </c>
      <c r="W889" s="3">
        <v>1</v>
      </c>
      <c r="X889" s="1" t="s">
        <v>53</v>
      </c>
      <c r="Y889" s="4">
        <v>21103901</v>
      </c>
      <c r="Z889" s="4">
        <v>-2764690</v>
      </c>
      <c r="AA889" s="4">
        <v>0</v>
      </c>
      <c r="AB889" s="4">
        <v>0</v>
      </c>
      <c r="AC889" s="4">
        <v>0</v>
      </c>
      <c r="AD889" s="4">
        <v>21103901</v>
      </c>
      <c r="AE889" s="5">
        <v>1685</v>
      </c>
      <c r="AF889" s="1" t="s">
        <v>70</v>
      </c>
      <c r="AG889" s="1" t="s">
        <v>71</v>
      </c>
      <c r="AH889" s="1" t="s">
        <v>89</v>
      </c>
      <c r="AI889" s="1" t="s">
        <v>57</v>
      </c>
      <c r="AJ889" s="5">
        <v>10950</v>
      </c>
      <c r="AK889" s="4">
        <v>-218921</v>
      </c>
      <c r="AL889" s="4">
        <v>0</v>
      </c>
      <c r="AM889" s="4">
        <v>0</v>
      </c>
      <c r="AN889" s="4">
        <v>0</v>
      </c>
      <c r="AO889" s="4">
        <v>-2983611</v>
      </c>
      <c r="AP889" s="4">
        <v>-2983611</v>
      </c>
      <c r="AQ889" s="4">
        <v>0</v>
      </c>
      <c r="AR889" s="4">
        <v>18120290</v>
      </c>
      <c r="AS889" s="1" t="s">
        <v>52</v>
      </c>
      <c r="AT889" s="9">
        <f t="shared" si="384"/>
        <v>43333</v>
      </c>
      <c r="AU889" s="9">
        <f t="shared" si="385"/>
        <v>43313</v>
      </c>
      <c r="AV889" s="9">
        <v>44798</v>
      </c>
      <c r="AW889" s="11">
        <f t="shared" si="386"/>
        <v>4.0136986301369859</v>
      </c>
      <c r="AX889">
        <v>25</v>
      </c>
      <c r="AY889" s="12">
        <v>0.05</v>
      </c>
      <c r="AZ889">
        <f t="shared" si="387"/>
        <v>3.7999999999999999E-2</v>
      </c>
      <c r="BA889" s="13">
        <f t="shared" si="388"/>
        <v>21103901</v>
      </c>
      <c r="BB889" s="17" t="s">
        <v>2189</v>
      </c>
      <c r="BC889">
        <f>MATCH(BB889,MONTHLY_INDEX!$A:$A,0)</f>
        <v>798</v>
      </c>
      <c r="BD889">
        <f>MATCH(AU889,MONTHLY_INDEX!$1:$1,0)</f>
        <v>80</v>
      </c>
      <c r="BE889">
        <f>INDEX(MONTHLY_INDEX!$1:$1048576,Final!BC889,Final!BD889)</f>
        <v>96</v>
      </c>
      <c r="BF889">
        <f>MATCH($BF$1,MONTHLY_INDEX!$1:$1,0)</f>
        <v>127</v>
      </c>
      <c r="BG889">
        <f>INDEX(MONTHLY_INDEX!$1:$1048576,Final!BC889,Final!BF889)</f>
        <v>95.3</v>
      </c>
      <c r="BH889" s="23">
        <f t="shared" si="406"/>
        <v>-7.2916666666666963E-3</v>
      </c>
      <c r="BI889" s="14">
        <f t="shared" si="407"/>
        <v>20950018.388541665</v>
      </c>
      <c r="BJ889" s="14">
        <f t="shared" si="408"/>
        <v>3195308.2840825049</v>
      </c>
      <c r="BK889" s="15">
        <f t="shared" si="389"/>
        <v>17754710.104459159</v>
      </c>
      <c r="BL889" s="52">
        <v>0</v>
      </c>
      <c r="BM889" s="15">
        <f t="shared" si="409"/>
        <v>17754710.104459159</v>
      </c>
    </row>
    <row r="890" spans="1:65">
      <c r="A890" s="8">
        <v>888</v>
      </c>
      <c r="B890" s="1" t="s">
        <v>44</v>
      </c>
      <c r="C890" s="1">
        <v>1500</v>
      </c>
      <c r="D890" s="1" t="s">
        <v>60</v>
      </c>
      <c r="E890" s="1">
        <v>150000039</v>
      </c>
      <c r="F890" s="1" t="s">
        <v>60</v>
      </c>
      <c r="G890" s="1" t="s">
        <v>103</v>
      </c>
      <c r="H890" s="1">
        <v>15</v>
      </c>
      <c r="I890" s="1" t="s">
        <v>52</v>
      </c>
      <c r="J890" s="1" t="s">
        <v>49</v>
      </c>
      <c r="K890" s="1">
        <v>17406001</v>
      </c>
      <c r="L890" s="1" t="s">
        <v>50</v>
      </c>
      <c r="M890" s="1" t="s">
        <v>51</v>
      </c>
      <c r="N890" s="1" t="s">
        <v>64</v>
      </c>
      <c r="O890" s="1" t="s">
        <v>65</v>
      </c>
      <c r="P890" s="1" t="s">
        <v>66</v>
      </c>
      <c r="Q890" s="1" t="s">
        <v>67</v>
      </c>
      <c r="R890" s="1" t="s">
        <v>87</v>
      </c>
      <c r="S890" s="1" t="s">
        <v>88</v>
      </c>
      <c r="T890" s="2">
        <v>43333</v>
      </c>
      <c r="U890" s="2">
        <v>43333</v>
      </c>
      <c r="V890" s="1" t="s">
        <v>52</v>
      </c>
      <c r="W890" s="3">
        <v>1</v>
      </c>
      <c r="X890" s="1" t="s">
        <v>53</v>
      </c>
      <c r="Y890" s="4">
        <v>580650</v>
      </c>
      <c r="Z890" s="4">
        <v>-76066</v>
      </c>
      <c r="AA890" s="4">
        <v>0</v>
      </c>
      <c r="AB890" s="4">
        <v>0</v>
      </c>
      <c r="AC890" s="4">
        <v>0</v>
      </c>
      <c r="AD890" s="4">
        <v>580650</v>
      </c>
      <c r="AE890" s="5">
        <v>1685</v>
      </c>
      <c r="AF890" s="1" t="s">
        <v>70</v>
      </c>
      <c r="AG890" s="1" t="s">
        <v>71</v>
      </c>
      <c r="AH890" s="1" t="s">
        <v>89</v>
      </c>
      <c r="AI890" s="1" t="s">
        <v>57</v>
      </c>
      <c r="AJ890" s="5">
        <v>10950</v>
      </c>
      <c r="AK890" s="4">
        <v>-6023</v>
      </c>
      <c r="AL890" s="4">
        <v>0</v>
      </c>
      <c r="AM890" s="4">
        <v>0</v>
      </c>
      <c r="AN890" s="4">
        <v>0</v>
      </c>
      <c r="AO890" s="4">
        <v>-82089</v>
      </c>
      <c r="AP890" s="4">
        <v>-82089</v>
      </c>
      <c r="AQ890" s="4">
        <v>0</v>
      </c>
      <c r="AR890" s="4">
        <v>498561</v>
      </c>
      <c r="AS890" s="1" t="s">
        <v>52</v>
      </c>
      <c r="AT890" s="9">
        <f t="shared" si="384"/>
        <v>43333</v>
      </c>
      <c r="AU890" s="9">
        <f t="shared" si="385"/>
        <v>43313</v>
      </c>
      <c r="AV890" s="9">
        <v>44798</v>
      </c>
      <c r="AW890" s="11">
        <f t="shared" si="386"/>
        <v>4.0136986301369859</v>
      </c>
      <c r="AX890">
        <v>10</v>
      </c>
      <c r="AY890" s="12">
        <v>0.05</v>
      </c>
      <c r="AZ890">
        <f t="shared" si="387"/>
        <v>9.5000000000000001E-2</v>
      </c>
      <c r="BA890" s="13">
        <f t="shared" si="388"/>
        <v>580650</v>
      </c>
      <c r="BB890" s="17" t="s">
        <v>1941</v>
      </c>
      <c r="BC890">
        <f>MATCH(BB890,MONTHLY_INDEX!$A:$A,0)</f>
        <v>674</v>
      </c>
      <c r="BD890">
        <f>MATCH(AU890,MONTHLY_INDEX!$1:$1,0)</f>
        <v>80</v>
      </c>
      <c r="BE890">
        <f>INDEX(MONTHLY_INDEX!$1:$1048576,Final!BC890,Final!BD890)</f>
        <v>105.1</v>
      </c>
      <c r="BF890">
        <f>MATCH($BF$1,MONTHLY_INDEX!$1:$1,0)</f>
        <v>127</v>
      </c>
      <c r="BG890">
        <f>INDEX(MONTHLY_INDEX!$1:$1048576,Final!BC890,Final!BF890)</f>
        <v>122.8</v>
      </c>
      <c r="BH890" s="23">
        <f t="shared" si="406"/>
        <v>0.16841103710751668</v>
      </c>
      <c r="BI890" s="14">
        <f t="shared" si="407"/>
        <v>678437.86869647959</v>
      </c>
      <c r="BJ890" s="14">
        <f t="shared" si="408"/>
        <v>258689.28870091107</v>
      </c>
      <c r="BK890" s="15">
        <f t="shared" si="389"/>
        <v>419748.57999556849</v>
      </c>
      <c r="BL890" s="52">
        <v>0</v>
      </c>
      <c r="BM890" s="15">
        <f t="shared" si="409"/>
        <v>419748.57999556849</v>
      </c>
    </row>
    <row r="891" spans="1:65">
      <c r="A891" s="8">
        <v>889</v>
      </c>
      <c r="B891" s="1" t="s">
        <v>44</v>
      </c>
      <c r="C891" s="1">
        <v>1500</v>
      </c>
      <c r="D891" s="1" t="s">
        <v>60</v>
      </c>
      <c r="E891" s="1">
        <v>150000039</v>
      </c>
      <c r="F891" s="1" t="s">
        <v>60</v>
      </c>
      <c r="G891" s="1" t="s">
        <v>104</v>
      </c>
      <c r="H891" s="1">
        <v>16</v>
      </c>
      <c r="I891" s="1" t="s">
        <v>52</v>
      </c>
      <c r="J891" s="1" t="s">
        <v>49</v>
      </c>
      <c r="K891" s="1">
        <v>17406001</v>
      </c>
      <c r="L891" s="1" t="s">
        <v>50</v>
      </c>
      <c r="M891" s="1" t="s">
        <v>51</v>
      </c>
      <c r="N891" s="1" t="s">
        <v>64</v>
      </c>
      <c r="O891" s="1" t="s">
        <v>65</v>
      </c>
      <c r="P891" s="1" t="s">
        <v>66</v>
      </c>
      <c r="Q891" s="1" t="s">
        <v>67</v>
      </c>
      <c r="R891" s="1" t="s">
        <v>87</v>
      </c>
      <c r="S891" s="1" t="s">
        <v>88</v>
      </c>
      <c r="T891" s="2">
        <v>43333</v>
      </c>
      <c r="U891" s="2">
        <v>43333</v>
      </c>
      <c r="V891" s="1" t="s">
        <v>52</v>
      </c>
      <c r="W891" s="3">
        <v>1</v>
      </c>
      <c r="X891" s="1" t="s">
        <v>53</v>
      </c>
      <c r="Y891" s="4">
        <v>175035</v>
      </c>
      <c r="Z891" s="4">
        <v>-22929</v>
      </c>
      <c r="AA891" s="4">
        <v>0</v>
      </c>
      <c r="AB891" s="4">
        <v>0</v>
      </c>
      <c r="AC891" s="4">
        <v>0</v>
      </c>
      <c r="AD891" s="4">
        <v>175035</v>
      </c>
      <c r="AE891" s="5">
        <v>1685</v>
      </c>
      <c r="AF891" s="1" t="s">
        <v>70</v>
      </c>
      <c r="AG891" s="1" t="s">
        <v>71</v>
      </c>
      <c r="AH891" s="1" t="s">
        <v>89</v>
      </c>
      <c r="AI891" s="1" t="s">
        <v>57</v>
      </c>
      <c r="AJ891" s="5">
        <v>10950</v>
      </c>
      <c r="AK891" s="4">
        <v>-1816</v>
      </c>
      <c r="AL891" s="4">
        <v>0</v>
      </c>
      <c r="AM891" s="4">
        <v>0</v>
      </c>
      <c r="AN891" s="4">
        <v>0</v>
      </c>
      <c r="AO891" s="4">
        <v>-24745</v>
      </c>
      <c r="AP891" s="4">
        <v>-24745</v>
      </c>
      <c r="AQ891" s="4">
        <v>0</v>
      </c>
      <c r="AR891" s="4">
        <v>150290</v>
      </c>
      <c r="AS891" s="1" t="s">
        <v>52</v>
      </c>
      <c r="AT891" s="9">
        <f t="shared" si="384"/>
        <v>43333</v>
      </c>
      <c r="AU891" s="9">
        <f t="shared" si="385"/>
        <v>43313</v>
      </c>
      <c r="AV891" s="9">
        <v>44798</v>
      </c>
      <c r="AW891" s="11">
        <f t="shared" si="386"/>
        <v>4.0136986301369859</v>
      </c>
      <c r="AX891">
        <v>10</v>
      </c>
      <c r="AY891" s="12">
        <v>0.05</v>
      </c>
      <c r="AZ891">
        <f t="shared" si="387"/>
        <v>9.5000000000000001E-2</v>
      </c>
      <c r="BA891" s="13">
        <f t="shared" si="388"/>
        <v>175035</v>
      </c>
      <c r="BB891" s="17" t="s">
        <v>1877</v>
      </c>
      <c r="BC891">
        <f>MATCH(BB891,MONTHLY_INDEX!$A:$A,0)</f>
        <v>642</v>
      </c>
      <c r="BD891">
        <f>MATCH(AU891,MONTHLY_INDEX!$1:$1,0)</f>
        <v>80</v>
      </c>
      <c r="BE891">
        <f>INDEX(MONTHLY_INDEX!$1:$1048576,Final!BC891,Final!BD891)</f>
        <v>79.099999999999994</v>
      </c>
      <c r="BF891">
        <f>MATCH($BF$1,MONTHLY_INDEX!$1:$1,0)</f>
        <v>127</v>
      </c>
      <c r="BG891">
        <f>INDEX(MONTHLY_INDEX!$1:$1048576,Final!BC891,Final!BF891)</f>
        <v>94</v>
      </c>
      <c r="BH891" s="23">
        <f t="shared" si="406"/>
        <v>0.18836915297092297</v>
      </c>
      <c r="BI891" s="14">
        <f t="shared" si="407"/>
        <v>208006.19469026552</v>
      </c>
      <c r="BJ891" s="14">
        <f t="shared" si="408"/>
        <v>79313.046975390971</v>
      </c>
      <c r="BK891" s="15">
        <f t="shared" si="389"/>
        <v>128693.14771487455</v>
      </c>
      <c r="BL891" s="52">
        <v>0</v>
      </c>
      <c r="BM891" s="15">
        <f t="shared" si="409"/>
        <v>128693.14771487455</v>
      </c>
    </row>
    <row r="892" spans="1:65">
      <c r="A892" s="8">
        <v>890</v>
      </c>
      <c r="B892" s="1" t="s">
        <v>44</v>
      </c>
      <c r="C892" s="1">
        <v>1500</v>
      </c>
      <c r="D892" s="1" t="s">
        <v>60</v>
      </c>
      <c r="E892" s="1">
        <v>150000039</v>
      </c>
      <c r="F892" s="1" t="s">
        <v>60</v>
      </c>
      <c r="G892" s="1" t="s">
        <v>105</v>
      </c>
      <c r="H892" s="1">
        <v>17</v>
      </c>
      <c r="I892" s="1" t="s">
        <v>52</v>
      </c>
      <c r="J892" s="1" t="s">
        <v>49</v>
      </c>
      <c r="K892" s="1">
        <v>17406001</v>
      </c>
      <c r="L892" s="1" t="s">
        <v>50</v>
      </c>
      <c r="M892" s="1" t="s">
        <v>51</v>
      </c>
      <c r="N892" s="1" t="s">
        <v>64</v>
      </c>
      <c r="O892" s="1" t="s">
        <v>65</v>
      </c>
      <c r="P892" s="1" t="s">
        <v>66</v>
      </c>
      <c r="Q892" s="1" t="s">
        <v>67</v>
      </c>
      <c r="R892" s="1" t="s">
        <v>87</v>
      </c>
      <c r="S892" s="1" t="s">
        <v>88</v>
      </c>
      <c r="T892" s="2">
        <v>43333</v>
      </c>
      <c r="U892" s="2">
        <v>43333</v>
      </c>
      <c r="V892" s="1" t="s">
        <v>52</v>
      </c>
      <c r="W892" s="3">
        <v>1</v>
      </c>
      <c r="X892" s="1" t="s">
        <v>53</v>
      </c>
      <c r="Y892" s="4">
        <v>132796</v>
      </c>
      <c r="Z892" s="4">
        <v>-17395</v>
      </c>
      <c r="AA892" s="4">
        <v>0</v>
      </c>
      <c r="AB892" s="4">
        <v>0</v>
      </c>
      <c r="AC892" s="4">
        <v>0</v>
      </c>
      <c r="AD892" s="4">
        <v>132796</v>
      </c>
      <c r="AE892" s="5">
        <v>1685</v>
      </c>
      <c r="AF892" s="1" t="s">
        <v>70</v>
      </c>
      <c r="AG892" s="1" t="s">
        <v>71</v>
      </c>
      <c r="AH892" s="1" t="s">
        <v>89</v>
      </c>
      <c r="AI892" s="1" t="s">
        <v>57</v>
      </c>
      <c r="AJ892" s="5">
        <v>10950</v>
      </c>
      <c r="AK892" s="4">
        <v>-1378</v>
      </c>
      <c r="AL892" s="4">
        <v>0</v>
      </c>
      <c r="AM892" s="4">
        <v>0</v>
      </c>
      <c r="AN892" s="4">
        <v>0</v>
      </c>
      <c r="AO892" s="4">
        <v>-18773</v>
      </c>
      <c r="AP892" s="4">
        <v>-18773</v>
      </c>
      <c r="AQ892" s="4">
        <v>0</v>
      </c>
      <c r="AR892" s="4">
        <v>114023</v>
      </c>
      <c r="AS892" s="1" t="s">
        <v>52</v>
      </c>
      <c r="AT892" s="9">
        <f t="shared" si="384"/>
        <v>43333</v>
      </c>
      <c r="AU892" s="9">
        <f t="shared" si="385"/>
        <v>43313</v>
      </c>
      <c r="AV892" s="9">
        <v>44798</v>
      </c>
      <c r="AW892" s="11">
        <f t="shared" si="386"/>
        <v>4.0136986301369859</v>
      </c>
      <c r="AX892">
        <v>10</v>
      </c>
      <c r="AY892" s="12">
        <v>0.05</v>
      </c>
      <c r="AZ892">
        <f t="shared" si="387"/>
        <v>9.5000000000000001E-2</v>
      </c>
      <c r="BA892" s="13">
        <f t="shared" si="388"/>
        <v>132796</v>
      </c>
      <c r="BB892" s="17" t="s">
        <v>2189</v>
      </c>
      <c r="BC892">
        <f>MATCH(BB892,MONTHLY_INDEX!$A:$A,0)</f>
        <v>798</v>
      </c>
      <c r="BD892">
        <f>MATCH(AU892,MONTHLY_INDEX!$1:$1,0)</f>
        <v>80</v>
      </c>
      <c r="BE892">
        <f>INDEX(MONTHLY_INDEX!$1:$1048576,Final!BC892,Final!BD892)</f>
        <v>96</v>
      </c>
      <c r="BF892">
        <f>MATCH($BF$1,MONTHLY_INDEX!$1:$1,0)</f>
        <v>127</v>
      </c>
      <c r="BG892">
        <f>INDEX(MONTHLY_INDEX!$1:$1048576,Final!BC892,Final!BF892)</f>
        <v>95.3</v>
      </c>
      <c r="BH892" s="23">
        <f t="shared" si="406"/>
        <v>-7.2916666666666963E-3</v>
      </c>
      <c r="BI892" s="14">
        <f t="shared" si="407"/>
        <v>131827.69583333333</v>
      </c>
      <c r="BJ892" s="14">
        <f t="shared" si="408"/>
        <v>50266.0810071347</v>
      </c>
      <c r="BK892" s="15">
        <f t="shared" si="389"/>
        <v>81561.614826198638</v>
      </c>
      <c r="BL892" s="52">
        <v>0</v>
      </c>
      <c r="BM892" s="15">
        <f t="shared" si="409"/>
        <v>81561.614826198638</v>
      </c>
    </row>
    <row r="893" spans="1:65">
      <c r="A893" s="8">
        <v>891</v>
      </c>
      <c r="B893" s="1" t="s">
        <v>44</v>
      </c>
      <c r="C893" s="1">
        <v>1500</v>
      </c>
      <c r="D893" s="1" t="s">
        <v>60</v>
      </c>
      <c r="E893" s="1">
        <v>150000039</v>
      </c>
      <c r="F893" s="1" t="s">
        <v>60</v>
      </c>
      <c r="G893" s="1" t="s">
        <v>106</v>
      </c>
      <c r="H893" s="1">
        <v>18</v>
      </c>
      <c r="I893" s="1" t="s">
        <v>52</v>
      </c>
      <c r="J893" s="1" t="s">
        <v>49</v>
      </c>
      <c r="K893" s="1">
        <v>17406001</v>
      </c>
      <c r="L893" s="1" t="s">
        <v>50</v>
      </c>
      <c r="M893" s="1" t="s">
        <v>51</v>
      </c>
      <c r="N893" s="1" t="s">
        <v>64</v>
      </c>
      <c r="O893" s="1" t="s">
        <v>65</v>
      </c>
      <c r="P893" s="1" t="s">
        <v>66</v>
      </c>
      <c r="Q893" s="1" t="s">
        <v>67</v>
      </c>
      <c r="R893" s="1" t="s">
        <v>87</v>
      </c>
      <c r="S893" s="1" t="s">
        <v>88</v>
      </c>
      <c r="T893" s="2">
        <v>43333</v>
      </c>
      <c r="U893" s="2">
        <v>43333</v>
      </c>
      <c r="V893" s="1" t="s">
        <v>52</v>
      </c>
      <c r="W893" s="3">
        <v>1</v>
      </c>
      <c r="X893" s="1" t="s">
        <v>53</v>
      </c>
      <c r="Y893" s="4">
        <v>469552</v>
      </c>
      <c r="Z893" s="4">
        <v>-61512</v>
      </c>
      <c r="AA893" s="4">
        <v>0</v>
      </c>
      <c r="AB893" s="4">
        <v>0</v>
      </c>
      <c r="AC893" s="4">
        <v>0</v>
      </c>
      <c r="AD893" s="4">
        <v>469552</v>
      </c>
      <c r="AE893" s="5">
        <v>1685</v>
      </c>
      <c r="AF893" s="1" t="s">
        <v>70</v>
      </c>
      <c r="AG893" s="1" t="s">
        <v>71</v>
      </c>
      <c r="AH893" s="1" t="s">
        <v>89</v>
      </c>
      <c r="AI893" s="1" t="s">
        <v>57</v>
      </c>
      <c r="AJ893" s="5">
        <v>10950</v>
      </c>
      <c r="AK893" s="4">
        <v>-4871</v>
      </c>
      <c r="AL893" s="4">
        <v>0</v>
      </c>
      <c r="AM893" s="4">
        <v>0</v>
      </c>
      <c r="AN893" s="4">
        <v>0</v>
      </c>
      <c r="AO893" s="4">
        <v>-66383</v>
      </c>
      <c r="AP893" s="4">
        <v>-66383</v>
      </c>
      <c r="AQ893" s="4">
        <v>0</v>
      </c>
      <c r="AR893" s="4">
        <v>403169</v>
      </c>
      <c r="AS893" s="1" t="s">
        <v>52</v>
      </c>
      <c r="AT893" s="9">
        <f t="shared" si="384"/>
        <v>43333</v>
      </c>
      <c r="AU893" s="9">
        <f t="shared" si="385"/>
        <v>43313</v>
      </c>
      <c r="AV893" s="9">
        <v>44798</v>
      </c>
      <c r="AW893" s="11">
        <f t="shared" si="386"/>
        <v>4.0136986301369859</v>
      </c>
      <c r="AX893">
        <v>10</v>
      </c>
      <c r="AY893" s="12">
        <v>0.05</v>
      </c>
      <c r="AZ893">
        <f t="shared" si="387"/>
        <v>9.5000000000000001E-2</v>
      </c>
      <c r="BA893" s="13">
        <f t="shared" si="388"/>
        <v>469552</v>
      </c>
      <c r="BB893" s="17" t="s">
        <v>1871</v>
      </c>
      <c r="BC893">
        <f>MATCH(BB893,MONTHLY_INDEX!$A:$A,0)</f>
        <v>639</v>
      </c>
      <c r="BD893">
        <f>MATCH(AU893,MONTHLY_INDEX!$1:$1,0)</f>
        <v>80</v>
      </c>
      <c r="BE893">
        <f>INDEX(MONTHLY_INDEX!$1:$1048576,Final!BC893,Final!BD893)</f>
        <v>112.8</v>
      </c>
      <c r="BF893">
        <f>MATCH($BF$1,MONTHLY_INDEX!$1:$1,0)</f>
        <v>127</v>
      </c>
      <c r="BG893">
        <f>INDEX(MONTHLY_INDEX!$1:$1048576,Final!BC893,Final!BF893)</f>
        <v>116.2</v>
      </c>
      <c r="BH893" s="23">
        <f t="shared" si="406"/>
        <v>3.0141843971631256E-2</v>
      </c>
      <c r="BI893" s="14">
        <f t="shared" si="407"/>
        <v>483705.16312056739</v>
      </c>
      <c r="BJ893" s="14">
        <f t="shared" si="408"/>
        <v>184437.44130768481</v>
      </c>
      <c r="BK893" s="15">
        <f t="shared" si="389"/>
        <v>299267.72181288258</v>
      </c>
      <c r="BL893" s="52">
        <v>0</v>
      </c>
      <c r="BM893" s="15">
        <f t="shared" si="409"/>
        <v>299267.72181288258</v>
      </c>
    </row>
    <row r="894" spans="1:65">
      <c r="A894" s="8">
        <v>892</v>
      </c>
      <c r="B894" s="1" t="s">
        <v>44</v>
      </c>
      <c r="C894" s="1">
        <v>1500</v>
      </c>
      <c r="D894" s="1" t="s">
        <v>60</v>
      </c>
      <c r="E894" s="1">
        <v>150000039</v>
      </c>
      <c r="F894" s="1" t="s">
        <v>60</v>
      </c>
      <c r="G894" s="1" t="s">
        <v>107</v>
      </c>
      <c r="H894" s="1">
        <v>19</v>
      </c>
      <c r="I894" s="1" t="s">
        <v>52</v>
      </c>
      <c r="J894" s="1" t="s">
        <v>49</v>
      </c>
      <c r="K894" s="1">
        <v>17406001</v>
      </c>
      <c r="L894" s="1" t="s">
        <v>50</v>
      </c>
      <c r="M894" s="1" t="s">
        <v>51</v>
      </c>
      <c r="N894" s="1" t="s">
        <v>64</v>
      </c>
      <c r="O894" s="1" t="s">
        <v>65</v>
      </c>
      <c r="P894" s="1" t="s">
        <v>66</v>
      </c>
      <c r="Q894" s="1" t="s">
        <v>67</v>
      </c>
      <c r="R894" s="1" t="s">
        <v>87</v>
      </c>
      <c r="S894" s="1" t="s">
        <v>88</v>
      </c>
      <c r="T894" s="2">
        <v>43333</v>
      </c>
      <c r="U894" s="2">
        <v>43333</v>
      </c>
      <c r="V894" s="1" t="s">
        <v>52</v>
      </c>
      <c r="W894" s="3">
        <v>1</v>
      </c>
      <c r="X894" s="1" t="s">
        <v>53</v>
      </c>
      <c r="Y894" s="4">
        <v>6861326</v>
      </c>
      <c r="Z894" s="4">
        <v>-898859</v>
      </c>
      <c r="AA894" s="4">
        <v>0</v>
      </c>
      <c r="AB894" s="4">
        <v>0</v>
      </c>
      <c r="AC894" s="4">
        <v>0</v>
      </c>
      <c r="AD894" s="4">
        <v>6861326</v>
      </c>
      <c r="AE894" s="5">
        <v>1685</v>
      </c>
      <c r="AF894" s="1" t="s">
        <v>70</v>
      </c>
      <c r="AG894" s="1" t="s">
        <v>71</v>
      </c>
      <c r="AH894" s="1" t="s">
        <v>89</v>
      </c>
      <c r="AI894" s="1" t="s">
        <v>57</v>
      </c>
      <c r="AJ894" s="5">
        <v>10950</v>
      </c>
      <c r="AK894" s="4">
        <v>-71176</v>
      </c>
      <c r="AL894" s="4">
        <v>0</v>
      </c>
      <c r="AM894" s="4">
        <v>0</v>
      </c>
      <c r="AN894" s="4">
        <v>0</v>
      </c>
      <c r="AO894" s="4">
        <v>-970035</v>
      </c>
      <c r="AP894" s="4">
        <v>-970035</v>
      </c>
      <c r="AQ894" s="4">
        <v>0</v>
      </c>
      <c r="AR894" s="4">
        <v>5891291</v>
      </c>
      <c r="AS894" s="1" t="s">
        <v>52</v>
      </c>
      <c r="AT894" s="9">
        <f t="shared" si="384"/>
        <v>43333</v>
      </c>
      <c r="AU894" s="9">
        <f t="shared" si="385"/>
        <v>43313</v>
      </c>
      <c r="AV894" s="9">
        <v>44798</v>
      </c>
      <c r="AW894" s="11">
        <f t="shared" si="386"/>
        <v>4.0136986301369859</v>
      </c>
      <c r="AX894">
        <v>10</v>
      </c>
      <c r="AY894" s="12">
        <v>0.05</v>
      </c>
      <c r="AZ894">
        <f t="shared" si="387"/>
        <v>9.5000000000000001E-2</v>
      </c>
      <c r="BA894" s="13">
        <f t="shared" si="388"/>
        <v>6861326</v>
      </c>
      <c r="BI894" s="14">
        <f t="shared" ref="BI894:BI896" si="410">AR894</f>
        <v>5891291</v>
      </c>
      <c r="BJ894" s="14">
        <v>0</v>
      </c>
      <c r="BK894" s="14">
        <f t="shared" ref="BK894:BK896" si="411">AR894</f>
        <v>5891291</v>
      </c>
      <c r="BL894" s="52">
        <v>0</v>
      </c>
      <c r="BM894" s="15">
        <f t="shared" ref="BM894:BM896" si="412">AR894</f>
        <v>5891291</v>
      </c>
    </row>
    <row r="895" spans="1:65">
      <c r="A895" s="8">
        <v>893</v>
      </c>
      <c r="B895" s="1" t="s">
        <v>44</v>
      </c>
      <c r="C895" s="1">
        <v>1500</v>
      </c>
      <c r="D895" s="1" t="s">
        <v>60</v>
      </c>
      <c r="E895" s="1">
        <v>150000039</v>
      </c>
      <c r="F895" s="1" t="s">
        <v>60</v>
      </c>
      <c r="G895" s="1" t="s">
        <v>108</v>
      </c>
      <c r="H895" s="1">
        <v>20</v>
      </c>
      <c r="I895" s="1" t="s">
        <v>52</v>
      </c>
      <c r="J895" s="1" t="s">
        <v>49</v>
      </c>
      <c r="K895" s="1">
        <v>17406001</v>
      </c>
      <c r="L895" s="1" t="s">
        <v>50</v>
      </c>
      <c r="M895" s="1" t="s">
        <v>51</v>
      </c>
      <c r="N895" s="1" t="s">
        <v>64</v>
      </c>
      <c r="O895" s="1" t="s">
        <v>65</v>
      </c>
      <c r="P895" s="1" t="s">
        <v>66</v>
      </c>
      <c r="Q895" s="1" t="s">
        <v>67</v>
      </c>
      <c r="R895" s="1" t="s">
        <v>87</v>
      </c>
      <c r="S895" s="1" t="s">
        <v>88</v>
      </c>
      <c r="T895" s="2">
        <v>43333</v>
      </c>
      <c r="U895" s="2">
        <v>43333</v>
      </c>
      <c r="V895" s="1" t="s">
        <v>52</v>
      </c>
      <c r="W895" s="3">
        <v>1</v>
      </c>
      <c r="X895" s="1" t="s">
        <v>53</v>
      </c>
      <c r="Y895" s="4">
        <v>5552065</v>
      </c>
      <c r="Z895" s="4">
        <v>-727341</v>
      </c>
      <c r="AA895" s="4">
        <v>0</v>
      </c>
      <c r="AB895" s="4">
        <v>0</v>
      </c>
      <c r="AC895" s="4">
        <v>0</v>
      </c>
      <c r="AD895" s="4">
        <v>5552065</v>
      </c>
      <c r="AE895" s="5">
        <v>1685</v>
      </c>
      <c r="AF895" s="1" t="s">
        <v>70</v>
      </c>
      <c r="AG895" s="1" t="s">
        <v>71</v>
      </c>
      <c r="AH895" s="1" t="s">
        <v>89</v>
      </c>
      <c r="AI895" s="1" t="s">
        <v>57</v>
      </c>
      <c r="AJ895" s="5">
        <v>10950</v>
      </c>
      <c r="AK895" s="4">
        <v>-57594</v>
      </c>
      <c r="AL895" s="4">
        <v>0</v>
      </c>
      <c r="AM895" s="4">
        <v>0</v>
      </c>
      <c r="AN895" s="4">
        <v>0</v>
      </c>
      <c r="AO895" s="4">
        <v>-784935</v>
      </c>
      <c r="AP895" s="4">
        <v>-784935</v>
      </c>
      <c r="AQ895" s="4">
        <v>0</v>
      </c>
      <c r="AR895" s="4">
        <v>4767130</v>
      </c>
      <c r="AS895" s="1" t="s">
        <v>52</v>
      </c>
      <c r="AT895" s="9">
        <f t="shared" si="384"/>
        <v>43333</v>
      </c>
      <c r="AU895" s="9">
        <f t="shared" si="385"/>
        <v>43313</v>
      </c>
      <c r="AV895" s="9">
        <v>44798</v>
      </c>
      <c r="AW895" s="11">
        <f t="shared" si="386"/>
        <v>4.0136986301369859</v>
      </c>
      <c r="AX895">
        <v>10</v>
      </c>
      <c r="AY895" s="12">
        <v>0.05</v>
      </c>
      <c r="AZ895">
        <f t="shared" si="387"/>
        <v>9.5000000000000001E-2</v>
      </c>
      <c r="BA895" s="13">
        <f t="shared" si="388"/>
        <v>5552065</v>
      </c>
      <c r="BI895" s="14">
        <f t="shared" si="410"/>
        <v>4767130</v>
      </c>
      <c r="BJ895" s="14">
        <v>0</v>
      </c>
      <c r="BK895" s="14">
        <f t="shared" si="411"/>
        <v>4767130</v>
      </c>
      <c r="BL895" s="52">
        <v>0</v>
      </c>
      <c r="BM895" s="15">
        <f t="shared" si="412"/>
        <v>4767130</v>
      </c>
    </row>
    <row r="896" spans="1:65">
      <c r="A896" s="8">
        <v>894</v>
      </c>
      <c r="B896" s="1" t="s">
        <v>44</v>
      </c>
      <c r="C896" s="1">
        <v>1500</v>
      </c>
      <c r="D896" s="1" t="s">
        <v>60</v>
      </c>
      <c r="E896" s="1">
        <v>150000039</v>
      </c>
      <c r="F896" s="1" t="s">
        <v>60</v>
      </c>
      <c r="G896" s="1" t="s">
        <v>109</v>
      </c>
      <c r="H896" s="1">
        <v>21</v>
      </c>
      <c r="I896" s="1" t="s">
        <v>52</v>
      </c>
      <c r="J896" s="1" t="s">
        <v>49</v>
      </c>
      <c r="K896" s="1">
        <v>17406001</v>
      </c>
      <c r="L896" s="1" t="s">
        <v>50</v>
      </c>
      <c r="M896" s="1" t="s">
        <v>51</v>
      </c>
      <c r="N896" s="1" t="s">
        <v>64</v>
      </c>
      <c r="O896" s="1" t="s">
        <v>65</v>
      </c>
      <c r="P896" s="1" t="s">
        <v>66</v>
      </c>
      <c r="Q896" s="1" t="s">
        <v>67</v>
      </c>
      <c r="R896" s="1" t="s">
        <v>87</v>
      </c>
      <c r="S896" s="1" t="s">
        <v>88</v>
      </c>
      <c r="T896" s="2">
        <v>43333</v>
      </c>
      <c r="U896" s="2">
        <v>43333</v>
      </c>
      <c r="V896" s="1" t="s">
        <v>52</v>
      </c>
      <c r="W896" s="3">
        <v>1</v>
      </c>
      <c r="X896" s="1" t="s">
        <v>53</v>
      </c>
      <c r="Y896" s="4">
        <v>1950695</v>
      </c>
      <c r="Z896" s="4">
        <v>-256470</v>
      </c>
      <c r="AA896" s="4">
        <v>0</v>
      </c>
      <c r="AB896" s="4">
        <v>0</v>
      </c>
      <c r="AC896" s="4">
        <v>0</v>
      </c>
      <c r="AD896" s="4">
        <v>1950695</v>
      </c>
      <c r="AE896" s="5">
        <v>1685</v>
      </c>
      <c r="AF896" s="1" t="s">
        <v>70</v>
      </c>
      <c r="AG896" s="1" t="s">
        <v>71</v>
      </c>
      <c r="AH896" s="1" t="s">
        <v>89</v>
      </c>
      <c r="AI896" s="1" t="s">
        <v>57</v>
      </c>
      <c r="AJ896" s="5">
        <v>10950</v>
      </c>
      <c r="AK896" s="4">
        <v>-20224</v>
      </c>
      <c r="AL896" s="4">
        <v>0</v>
      </c>
      <c r="AM896" s="4">
        <v>0</v>
      </c>
      <c r="AN896" s="4">
        <v>0</v>
      </c>
      <c r="AO896" s="4">
        <v>-276694</v>
      </c>
      <c r="AP896" s="4">
        <v>-276694</v>
      </c>
      <c r="AQ896" s="4">
        <v>0</v>
      </c>
      <c r="AR896" s="4">
        <v>1674001</v>
      </c>
      <c r="AS896" s="1" t="s">
        <v>52</v>
      </c>
      <c r="AT896" s="9">
        <f t="shared" si="384"/>
        <v>43333</v>
      </c>
      <c r="AU896" s="9">
        <f t="shared" si="385"/>
        <v>43313</v>
      </c>
      <c r="AV896" s="9">
        <v>44798</v>
      </c>
      <c r="AW896" s="11">
        <f t="shared" si="386"/>
        <v>4.0136986301369859</v>
      </c>
      <c r="AX896">
        <v>10</v>
      </c>
      <c r="AY896" s="12">
        <v>0.05</v>
      </c>
      <c r="AZ896">
        <f t="shared" si="387"/>
        <v>9.5000000000000001E-2</v>
      </c>
      <c r="BA896" s="13">
        <f t="shared" si="388"/>
        <v>1950695</v>
      </c>
      <c r="BI896" s="14">
        <f t="shared" si="410"/>
        <v>1674001</v>
      </c>
      <c r="BJ896" s="14">
        <v>0</v>
      </c>
      <c r="BK896" s="14">
        <f t="shared" si="411"/>
        <v>1674001</v>
      </c>
      <c r="BL896" s="52">
        <v>0</v>
      </c>
      <c r="BM896" s="15">
        <f t="shared" si="412"/>
        <v>1674001</v>
      </c>
    </row>
    <row r="897" spans="1:65">
      <c r="A897" s="8">
        <v>895</v>
      </c>
      <c r="B897" s="1" t="s">
        <v>44</v>
      </c>
      <c r="C897" s="1">
        <v>1500</v>
      </c>
      <c r="D897" s="1" t="s">
        <v>60</v>
      </c>
      <c r="E897" s="1">
        <v>150000039</v>
      </c>
      <c r="F897" s="1" t="s">
        <v>60</v>
      </c>
      <c r="G897" s="1" t="s">
        <v>110</v>
      </c>
      <c r="H897" s="1">
        <v>22</v>
      </c>
      <c r="I897" s="1" t="s">
        <v>52</v>
      </c>
      <c r="J897" s="1" t="s">
        <v>49</v>
      </c>
      <c r="K897" s="1">
        <v>17406001</v>
      </c>
      <c r="L897" s="1" t="s">
        <v>50</v>
      </c>
      <c r="M897" s="1" t="s">
        <v>51</v>
      </c>
      <c r="N897" s="1" t="s">
        <v>64</v>
      </c>
      <c r="O897" s="1" t="s">
        <v>65</v>
      </c>
      <c r="P897" s="1" t="s">
        <v>66</v>
      </c>
      <c r="Q897" s="1" t="s">
        <v>67</v>
      </c>
      <c r="R897" s="1" t="s">
        <v>87</v>
      </c>
      <c r="S897" s="1" t="s">
        <v>88</v>
      </c>
      <c r="T897" s="2">
        <v>43333</v>
      </c>
      <c r="U897" s="2">
        <v>43333</v>
      </c>
      <c r="V897" s="1" t="s">
        <v>52</v>
      </c>
      <c r="W897" s="3">
        <v>1</v>
      </c>
      <c r="X897" s="1" t="s">
        <v>53</v>
      </c>
      <c r="Y897" s="4">
        <v>16789210</v>
      </c>
      <c r="Z897" s="4">
        <v>-2199450</v>
      </c>
      <c r="AA897" s="4">
        <v>0</v>
      </c>
      <c r="AB897" s="4">
        <v>0</v>
      </c>
      <c r="AC897" s="4">
        <v>0</v>
      </c>
      <c r="AD897" s="4">
        <v>16789210</v>
      </c>
      <c r="AE897" s="5">
        <v>1685</v>
      </c>
      <c r="AF897" s="1" t="s">
        <v>70</v>
      </c>
      <c r="AG897" s="1" t="s">
        <v>71</v>
      </c>
      <c r="AH897" s="1" t="s">
        <v>89</v>
      </c>
      <c r="AI897" s="1" t="s">
        <v>57</v>
      </c>
      <c r="AJ897" s="5">
        <v>10950</v>
      </c>
      <c r="AK897" s="4">
        <v>-174163</v>
      </c>
      <c r="AL897" s="4">
        <v>0</v>
      </c>
      <c r="AM897" s="4">
        <v>0</v>
      </c>
      <c r="AN897" s="4">
        <v>0</v>
      </c>
      <c r="AO897" s="4">
        <v>-2373613</v>
      </c>
      <c r="AP897" s="4">
        <v>-2373613</v>
      </c>
      <c r="AQ897" s="4">
        <v>0</v>
      </c>
      <c r="AR897" s="4">
        <v>14415597</v>
      </c>
      <c r="AS897" s="1" t="s">
        <v>52</v>
      </c>
      <c r="AT897" s="9">
        <f t="shared" si="384"/>
        <v>43333</v>
      </c>
      <c r="AU897" s="9">
        <f t="shared" si="385"/>
        <v>43313</v>
      </c>
      <c r="AV897" s="9">
        <v>44798</v>
      </c>
      <c r="AW897" s="11">
        <f t="shared" si="386"/>
        <v>4.0136986301369859</v>
      </c>
      <c r="AX897">
        <v>25</v>
      </c>
      <c r="AY897" s="12">
        <v>0.05</v>
      </c>
      <c r="AZ897">
        <f t="shared" si="387"/>
        <v>3.7999999999999999E-2</v>
      </c>
      <c r="BA897" s="13">
        <f t="shared" si="388"/>
        <v>16789210</v>
      </c>
      <c r="BB897" s="17" t="s">
        <v>2189</v>
      </c>
      <c r="BC897">
        <f>MATCH(BB897,MONTHLY_INDEX!$A:$A,0)</f>
        <v>798</v>
      </c>
      <c r="BD897">
        <f>MATCH(AU897,MONTHLY_INDEX!$1:$1,0)</f>
        <v>80</v>
      </c>
      <c r="BE897">
        <f>INDEX(MONTHLY_INDEX!$1:$1048576,Final!BC897,Final!BD897)</f>
        <v>96</v>
      </c>
      <c r="BF897">
        <f>MATCH($BF$1,MONTHLY_INDEX!$1:$1,0)</f>
        <v>127</v>
      </c>
      <c r="BG897">
        <f>INDEX(MONTHLY_INDEX!$1:$1048576,Final!BC897,Final!BF897)</f>
        <v>95.3</v>
      </c>
      <c r="BH897" s="23">
        <f>(BG897-BE897)/BE897</f>
        <v>-7.2916666666666963E-3</v>
      </c>
      <c r="BI897" s="14">
        <f>(1+BH897)*BA897</f>
        <v>16666788.677083332</v>
      </c>
      <c r="BJ897" s="14">
        <f>BI897*AZ897*AW897</f>
        <v>2542027.7415156956</v>
      </c>
      <c r="BK897" s="15">
        <f t="shared" si="389"/>
        <v>14124760.935567636</v>
      </c>
      <c r="BL897" s="52">
        <v>0</v>
      </c>
      <c r="BM897" s="15">
        <f>MAX((1-BL897)*BK897,BI897*AY897)</f>
        <v>14124760.935567636</v>
      </c>
    </row>
    <row r="898" spans="1:65">
      <c r="A898" s="8">
        <v>896</v>
      </c>
      <c r="B898" s="1" t="s">
        <v>44</v>
      </c>
      <c r="C898" s="1">
        <v>1500</v>
      </c>
      <c r="D898" s="1" t="s">
        <v>60</v>
      </c>
      <c r="E898" s="1">
        <v>150000039</v>
      </c>
      <c r="F898" s="1" t="s">
        <v>60</v>
      </c>
      <c r="G898" s="1" t="s">
        <v>111</v>
      </c>
      <c r="H898" s="1">
        <v>23</v>
      </c>
      <c r="I898" s="1" t="s">
        <v>52</v>
      </c>
      <c r="J898" s="1" t="s">
        <v>49</v>
      </c>
      <c r="K898" s="1">
        <v>17406001</v>
      </c>
      <c r="L898" s="1" t="s">
        <v>50</v>
      </c>
      <c r="M898" s="1" t="s">
        <v>51</v>
      </c>
      <c r="N898" s="1" t="s">
        <v>64</v>
      </c>
      <c r="O898" s="1" t="s">
        <v>65</v>
      </c>
      <c r="P898" s="1" t="s">
        <v>66</v>
      </c>
      <c r="Q898" s="1" t="s">
        <v>67</v>
      </c>
      <c r="R898" s="1" t="s">
        <v>87</v>
      </c>
      <c r="S898" s="1" t="s">
        <v>88</v>
      </c>
      <c r="T898" s="2">
        <v>43333</v>
      </c>
      <c r="U898" s="2">
        <v>43333</v>
      </c>
      <c r="V898" s="1" t="s">
        <v>52</v>
      </c>
      <c r="W898" s="3">
        <v>1</v>
      </c>
      <c r="X898" s="1" t="s">
        <v>53</v>
      </c>
      <c r="Y898" s="4">
        <v>32425</v>
      </c>
      <c r="Z898" s="4">
        <v>-4246</v>
      </c>
      <c r="AA898" s="4">
        <v>0</v>
      </c>
      <c r="AB898" s="4">
        <v>0</v>
      </c>
      <c r="AC898" s="4">
        <v>0</v>
      </c>
      <c r="AD898" s="4">
        <v>32425</v>
      </c>
      <c r="AE898" s="5">
        <v>1685</v>
      </c>
      <c r="AF898" s="1" t="s">
        <v>70</v>
      </c>
      <c r="AG898" s="1" t="s">
        <v>71</v>
      </c>
      <c r="AH898" s="1" t="s">
        <v>89</v>
      </c>
      <c r="AI898" s="1" t="s">
        <v>57</v>
      </c>
      <c r="AJ898" s="5">
        <v>10950</v>
      </c>
      <c r="AK898" s="4">
        <v>-336</v>
      </c>
      <c r="AL898" s="4">
        <v>0</v>
      </c>
      <c r="AM898" s="4">
        <v>0</v>
      </c>
      <c r="AN898" s="4">
        <v>0</v>
      </c>
      <c r="AO898" s="4">
        <v>-4582</v>
      </c>
      <c r="AP898" s="4">
        <v>-4582</v>
      </c>
      <c r="AQ898" s="4">
        <v>0</v>
      </c>
      <c r="AR898" s="4">
        <v>27843</v>
      </c>
      <c r="AS898" s="1" t="s">
        <v>52</v>
      </c>
      <c r="AT898" s="9">
        <f t="shared" si="384"/>
        <v>43333</v>
      </c>
      <c r="AU898" s="9">
        <f t="shared" si="385"/>
        <v>43313</v>
      </c>
      <c r="AV898" s="9">
        <v>44798</v>
      </c>
      <c r="AW898" s="11">
        <f t="shared" si="386"/>
        <v>4.0136986301369859</v>
      </c>
      <c r="AX898">
        <v>10</v>
      </c>
      <c r="AY898" s="12">
        <v>0.05</v>
      </c>
      <c r="AZ898">
        <f t="shared" si="387"/>
        <v>9.5000000000000001E-2</v>
      </c>
      <c r="BA898" s="13">
        <f t="shared" si="388"/>
        <v>32425</v>
      </c>
      <c r="BI898" s="14">
        <f t="shared" ref="BI898:BI902" si="413">AR898</f>
        <v>27843</v>
      </c>
      <c r="BJ898" s="14">
        <v>0</v>
      </c>
      <c r="BK898" s="14">
        <f t="shared" ref="BK898:BK902" si="414">AR898</f>
        <v>27843</v>
      </c>
      <c r="BL898" s="52">
        <v>0</v>
      </c>
      <c r="BM898" s="15">
        <f t="shared" ref="BM898:BM902" si="415">AR898</f>
        <v>27843</v>
      </c>
    </row>
    <row r="899" spans="1:65">
      <c r="A899" s="8">
        <v>897</v>
      </c>
      <c r="B899" s="1" t="s">
        <v>44</v>
      </c>
      <c r="C899" s="1">
        <v>1500</v>
      </c>
      <c r="D899" s="1" t="s">
        <v>60</v>
      </c>
      <c r="E899" s="1">
        <v>150000039</v>
      </c>
      <c r="F899" s="1" t="s">
        <v>112</v>
      </c>
      <c r="G899" s="1" t="s">
        <v>113</v>
      </c>
      <c r="H899" s="1">
        <v>24</v>
      </c>
      <c r="I899" s="1" t="s">
        <v>52</v>
      </c>
      <c r="J899" s="1" t="s">
        <v>49</v>
      </c>
      <c r="K899" s="1">
        <v>17406001</v>
      </c>
      <c r="L899" s="1" t="s">
        <v>50</v>
      </c>
      <c r="M899" s="1" t="s">
        <v>51</v>
      </c>
      <c r="N899" s="1" t="s">
        <v>64</v>
      </c>
      <c r="O899" s="1" t="s">
        <v>65</v>
      </c>
      <c r="P899" s="1" t="s">
        <v>66</v>
      </c>
      <c r="Q899" s="1" t="s">
        <v>67</v>
      </c>
      <c r="R899" s="1" t="s">
        <v>87</v>
      </c>
      <c r="S899" s="1" t="s">
        <v>88</v>
      </c>
      <c r="T899" s="2">
        <v>43333</v>
      </c>
      <c r="U899" s="2">
        <v>43333</v>
      </c>
      <c r="V899" s="1" t="s">
        <v>52</v>
      </c>
      <c r="W899" s="3">
        <v>1</v>
      </c>
      <c r="X899" s="1" t="s">
        <v>53</v>
      </c>
      <c r="Y899" s="4">
        <v>970825</v>
      </c>
      <c r="Z899" s="4">
        <v>-127181.51</v>
      </c>
      <c r="AA899" s="4">
        <v>0</v>
      </c>
      <c r="AB899" s="4">
        <v>0</v>
      </c>
      <c r="AC899" s="4">
        <v>0</v>
      </c>
      <c r="AD899" s="4">
        <v>970825</v>
      </c>
      <c r="AE899" s="5">
        <v>1685</v>
      </c>
      <c r="AF899" s="1" t="s">
        <v>70</v>
      </c>
      <c r="AG899" s="1" t="s">
        <v>71</v>
      </c>
      <c r="AH899" s="1" t="s">
        <v>89</v>
      </c>
      <c r="AI899" s="1" t="s">
        <v>57</v>
      </c>
      <c r="AJ899" s="5">
        <v>10950</v>
      </c>
      <c r="AK899" s="4">
        <v>-10071</v>
      </c>
      <c r="AL899" s="4">
        <v>0</v>
      </c>
      <c r="AM899" s="4">
        <v>0</v>
      </c>
      <c r="AN899" s="4">
        <v>0</v>
      </c>
      <c r="AO899" s="4">
        <v>-137252.51</v>
      </c>
      <c r="AP899" s="4">
        <v>-137252.51</v>
      </c>
      <c r="AQ899" s="4">
        <v>0</v>
      </c>
      <c r="AR899" s="4">
        <v>833572.49</v>
      </c>
      <c r="AS899" s="1" t="s">
        <v>52</v>
      </c>
      <c r="AT899" s="9">
        <f t="shared" si="384"/>
        <v>43333</v>
      </c>
      <c r="AU899" s="9">
        <f t="shared" si="385"/>
        <v>43313</v>
      </c>
      <c r="AV899" s="9">
        <v>44798</v>
      </c>
      <c r="AW899" s="11">
        <f t="shared" si="386"/>
        <v>4.0136986301369859</v>
      </c>
      <c r="AX899">
        <v>10</v>
      </c>
      <c r="AY899" s="12">
        <v>0.05</v>
      </c>
      <c r="AZ899">
        <f t="shared" si="387"/>
        <v>9.5000000000000001E-2</v>
      </c>
      <c r="BA899" s="13">
        <f t="shared" si="388"/>
        <v>970825</v>
      </c>
      <c r="BB899" s="16" t="s">
        <v>593</v>
      </c>
      <c r="BC899" s="16" t="s">
        <v>593</v>
      </c>
      <c r="BD899" s="16" t="s">
        <v>593</v>
      </c>
      <c r="BE899" s="16" t="s">
        <v>593</v>
      </c>
      <c r="BF899" s="16" t="s">
        <v>593</v>
      </c>
      <c r="BG899" s="16" t="s">
        <v>593</v>
      </c>
      <c r="BH899" s="16" t="s">
        <v>593</v>
      </c>
      <c r="BI899" s="14">
        <f t="shared" si="413"/>
        <v>833572.49</v>
      </c>
      <c r="BJ899" s="14">
        <v>0</v>
      </c>
      <c r="BK899" s="14">
        <f t="shared" si="414"/>
        <v>833572.49</v>
      </c>
      <c r="BL899" s="52">
        <v>0</v>
      </c>
      <c r="BM899" s="15">
        <f t="shared" si="415"/>
        <v>833572.49</v>
      </c>
    </row>
    <row r="900" spans="1:65">
      <c r="A900" s="8">
        <v>898</v>
      </c>
      <c r="B900" s="1" t="s">
        <v>44</v>
      </c>
      <c r="C900" s="1">
        <v>1500</v>
      </c>
      <c r="D900" s="1" t="s">
        <v>60</v>
      </c>
      <c r="E900" s="1">
        <v>150000039</v>
      </c>
      <c r="F900" s="1" t="s">
        <v>112</v>
      </c>
      <c r="G900" s="1" t="s">
        <v>114</v>
      </c>
      <c r="H900" s="1">
        <v>25</v>
      </c>
      <c r="I900" s="1" t="s">
        <v>52</v>
      </c>
      <c r="J900" s="1" t="s">
        <v>49</v>
      </c>
      <c r="K900" s="1">
        <v>17406001</v>
      </c>
      <c r="L900" s="1" t="s">
        <v>50</v>
      </c>
      <c r="M900" s="1" t="s">
        <v>51</v>
      </c>
      <c r="N900" s="1" t="s">
        <v>64</v>
      </c>
      <c r="O900" s="1" t="s">
        <v>65</v>
      </c>
      <c r="P900" s="1" t="s">
        <v>66</v>
      </c>
      <c r="Q900" s="1" t="s">
        <v>67</v>
      </c>
      <c r="R900" s="1" t="s">
        <v>87</v>
      </c>
      <c r="S900" s="1" t="s">
        <v>88</v>
      </c>
      <c r="T900" s="2">
        <v>43333</v>
      </c>
      <c r="U900" s="2">
        <v>43333</v>
      </c>
      <c r="V900" s="1" t="s">
        <v>52</v>
      </c>
      <c r="W900" s="3">
        <v>1</v>
      </c>
      <c r="X900" s="1" t="s">
        <v>53</v>
      </c>
      <c r="Y900" s="4">
        <v>2008211</v>
      </c>
      <c r="Z900" s="4">
        <v>-263082.87</v>
      </c>
      <c r="AA900" s="4">
        <v>0</v>
      </c>
      <c r="AB900" s="4">
        <v>0</v>
      </c>
      <c r="AC900" s="4">
        <v>0</v>
      </c>
      <c r="AD900" s="4">
        <v>2008211</v>
      </c>
      <c r="AE900" s="5">
        <v>1685</v>
      </c>
      <c r="AF900" s="1" t="s">
        <v>70</v>
      </c>
      <c r="AG900" s="1" t="s">
        <v>71</v>
      </c>
      <c r="AH900" s="1" t="s">
        <v>89</v>
      </c>
      <c r="AI900" s="1" t="s">
        <v>57</v>
      </c>
      <c r="AJ900" s="5">
        <v>10950</v>
      </c>
      <c r="AK900" s="4">
        <v>-20832</v>
      </c>
      <c r="AL900" s="4">
        <v>0</v>
      </c>
      <c r="AM900" s="4">
        <v>0</v>
      </c>
      <c r="AN900" s="4">
        <v>0</v>
      </c>
      <c r="AO900" s="4">
        <v>-283914.87</v>
      </c>
      <c r="AP900" s="4">
        <v>-283914.87</v>
      </c>
      <c r="AQ900" s="4">
        <v>0</v>
      </c>
      <c r="AR900" s="4">
        <v>1724296.13</v>
      </c>
      <c r="AS900" s="1" t="s">
        <v>52</v>
      </c>
      <c r="AT900" s="9">
        <f t="shared" ref="AT900:AT963" si="416">T900</f>
        <v>43333</v>
      </c>
      <c r="AU900" s="9">
        <f t="shared" ref="AU900:AU963" si="417">DATE(YEAR(AT900),MONTH(AT900),DAY(1))</f>
        <v>43313</v>
      </c>
      <c r="AV900" s="9">
        <v>44798</v>
      </c>
      <c r="AW900" s="11">
        <f t="shared" ref="AW900:AW963" si="418">(AV900-AT900)/365</f>
        <v>4.0136986301369859</v>
      </c>
      <c r="AX900">
        <v>10</v>
      </c>
      <c r="AY900" s="12">
        <v>0.05</v>
      </c>
      <c r="AZ900">
        <f t="shared" ref="AZ900:AZ963" si="419">(1-AY900)/AX900</f>
        <v>9.5000000000000001E-2</v>
      </c>
      <c r="BA900" s="13">
        <f t="shared" ref="BA900:BA963" si="420">Y900</f>
        <v>2008211</v>
      </c>
      <c r="BB900" s="16" t="s">
        <v>593</v>
      </c>
      <c r="BC900" s="16" t="s">
        <v>593</v>
      </c>
      <c r="BD900" s="16" t="s">
        <v>593</v>
      </c>
      <c r="BE900" s="16" t="s">
        <v>593</v>
      </c>
      <c r="BF900" s="16" t="s">
        <v>593</v>
      </c>
      <c r="BG900" s="16" t="s">
        <v>593</v>
      </c>
      <c r="BH900" s="16" t="s">
        <v>593</v>
      </c>
      <c r="BI900" s="14">
        <f t="shared" si="413"/>
        <v>1724296.13</v>
      </c>
      <c r="BJ900" s="14">
        <v>0</v>
      </c>
      <c r="BK900" s="14">
        <f t="shared" si="414"/>
        <v>1724296.13</v>
      </c>
      <c r="BL900" s="52">
        <v>0</v>
      </c>
      <c r="BM900" s="15">
        <f t="shared" si="415"/>
        <v>1724296.13</v>
      </c>
    </row>
    <row r="901" spans="1:65">
      <c r="A901" s="8">
        <v>899</v>
      </c>
      <c r="B901" s="1" t="s">
        <v>44</v>
      </c>
      <c r="C901" s="1">
        <v>1500</v>
      </c>
      <c r="D901" s="1" t="s">
        <v>60</v>
      </c>
      <c r="E901" s="1">
        <v>150000039</v>
      </c>
      <c r="F901" s="1" t="s">
        <v>60</v>
      </c>
      <c r="G901" s="1" t="s">
        <v>115</v>
      </c>
      <c r="H901" s="1">
        <v>26</v>
      </c>
      <c r="I901" s="1" t="s">
        <v>52</v>
      </c>
      <c r="J901" s="1" t="s">
        <v>49</v>
      </c>
      <c r="K901" s="1">
        <v>17406001</v>
      </c>
      <c r="L901" s="1" t="s">
        <v>50</v>
      </c>
      <c r="M901" s="1" t="s">
        <v>51</v>
      </c>
      <c r="N901" s="1" t="s">
        <v>64</v>
      </c>
      <c r="O901" s="1" t="s">
        <v>65</v>
      </c>
      <c r="P901" s="1" t="s">
        <v>66</v>
      </c>
      <c r="Q901" s="1" t="s">
        <v>67</v>
      </c>
      <c r="R901" s="1" t="s">
        <v>87</v>
      </c>
      <c r="S901" s="1" t="s">
        <v>88</v>
      </c>
      <c r="T901" s="2">
        <v>43333</v>
      </c>
      <c r="U901" s="2">
        <v>43333</v>
      </c>
      <c r="V901" s="1" t="s">
        <v>52</v>
      </c>
      <c r="W901" s="3">
        <v>1</v>
      </c>
      <c r="X901" s="1" t="s">
        <v>53</v>
      </c>
      <c r="Y901" s="4">
        <v>120000</v>
      </c>
      <c r="Z901" s="4">
        <v>-15720</v>
      </c>
      <c r="AA901" s="4">
        <v>0</v>
      </c>
      <c r="AB901" s="4">
        <v>0</v>
      </c>
      <c r="AC901" s="4">
        <v>0</v>
      </c>
      <c r="AD901" s="4">
        <v>120000</v>
      </c>
      <c r="AE901" s="5">
        <v>1685</v>
      </c>
      <c r="AF901" s="1" t="s">
        <v>70</v>
      </c>
      <c r="AG901" s="1" t="s">
        <v>71</v>
      </c>
      <c r="AH901" s="1" t="s">
        <v>89</v>
      </c>
      <c r="AI901" s="1" t="s">
        <v>57</v>
      </c>
      <c r="AJ901" s="5">
        <v>10950</v>
      </c>
      <c r="AK901" s="4">
        <v>-1245</v>
      </c>
      <c r="AL901" s="4">
        <v>0</v>
      </c>
      <c r="AM901" s="4">
        <v>0</v>
      </c>
      <c r="AN901" s="4">
        <v>0</v>
      </c>
      <c r="AO901" s="4">
        <v>-16965</v>
      </c>
      <c r="AP901" s="4">
        <v>-16965</v>
      </c>
      <c r="AQ901" s="4">
        <v>0</v>
      </c>
      <c r="AR901" s="4">
        <v>103035</v>
      </c>
      <c r="AS901" s="1" t="s">
        <v>52</v>
      </c>
      <c r="AT901" s="9">
        <f t="shared" si="416"/>
        <v>43333</v>
      </c>
      <c r="AU901" s="9">
        <f t="shared" si="417"/>
        <v>43313</v>
      </c>
      <c r="AV901" s="9">
        <v>44798</v>
      </c>
      <c r="AW901" s="11">
        <f t="shared" si="418"/>
        <v>4.0136986301369859</v>
      </c>
      <c r="AX901">
        <v>10</v>
      </c>
      <c r="AY901" s="12">
        <v>0.05</v>
      </c>
      <c r="AZ901">
        <f t="shared" si="419"/>
        <v>9.5000000000000001E-2</v>
      </c>
      <c r="BA901" s="13">
        <f t="shared" si="420"/>
        <v>120000</v>
      </c>
      <c r="BI901" s="14">
        <f t="shared" si="413"/>
        <v>103035</v>
      </c>
      <c r="BJ901" s="14">
        <v>0</v>
      </c>
      <c r="BK901" s="14">
        <f t="shared" si="414"/>
        <v>103035</v>
      </c>
      <c r="BL901" s="52">
        <v>0</v>
      </c>
      <c r="BM901" s="15">
        <f t="shared" si="415"/>
        <v>103035</v>
      </c>
    </row>
    <row r="902" spans="1:65">
      <c r="A902" s="8">
        <v>900</v>
      </c>
      <c r="B902" s="1" t="s">
        <v>44</v>
      </c>
      <c r="C902" s="1">
        <v>1500</v>
      </c>
      <c r="D902" s="1" t="s">
        <v>60</v>
      </c>
      <c r="E902" s="1">
        <v>150000039</v>
      </c>
      <c r="F902" s="1" t="s">
        <v>112</v>
      </c>
      <c r="G902" s="1" t="s">
        <v>116</v>
      </c>
      <c r="H902" s="1">
        <v>27</v>
      </c>
      <c r="I902" s="1" t="s">
        <v>149</v>
      </c>
      <c r="J902" s="1" t="s">
        <v>49</v>
      </c>
      <c r="K902" s="1">
        <v>17406001</v>
      </c>
      <c r="L902" s="1" t="s">
        <v>50</v>
      </c>
      <c r="M902" s="1" t="s">
        <v>51</v>
      </c>
      <c r="N902" s="1" t="s">
        <v>64</v>
      </c>
      <c r="O902" s="1" t="s">
        <v>65</v>
      </c>
      <c r="P902" s="1" t="s">
        <v>66</v>
      </c>
      <c r="Q902" s="1" t="s">
        <v>67</v>
      </c>
      <c r="R902" s="1" t="s">
        <v>87</v>
      </c>
      <c r="S902" s="1" t="s">
        <v>88</v>
      </c>
      <c r="T902" s="2">
        <v>43333</v>
      </c>
      <c r="U902" s="2">
        <v>43333</v>
      </c>
      <c r="V902" s="1" t="s">
        <v>52</v>
      </c>
      <c r="W902" s="3">
        <v>1</v>
      </c>
      <c r="X902" s="1" t="s">
        <v>53</v>
      </c>
      <c r="Y902" s="4">
        <v>4339035</v>
      </c>
      <c r="Z902" s="4">
        <v>-568428.62</v>
      </c>
      <c r="AA902" s="4">
        <v>0</v>
      </c>
      <c r="AB902" s="4">
        <v>0</v>
      </c>
      <c r="AC902" s="4">
        <v>0</v>
      </c>
      <c r="AD902" s="4">
        <v>4339035</v>
      </c>
      <c r="AE902" s="5">
        <v>1685</v>
      </c>
      <c r="AF902" s="1" t="s">
        <v>70</v>
      </c>
      <c r="AG902" s="1" t="s">
        <v>71</v>
      </c>
      <c r="AH902" s="1" t="s">
        <v>89</v>
      </c>
      <c r="AI902" s="1" t="s">
        <v>57</v>
      </c>
      <c r="AJ902" s="5">
        <v>10950</v>
      </c>
      <c r="AK902" s="4">
        <v>-45011</v>
      </c>
      <c r="AL902" s="4">
        <v>0</v>
      </c>
      <c r="AM902" s="4">
        <v>0</v>
      </c>
      <c r="AN902" s="4">
        <v>0</v>
      </c>
      <c r="AO902" s="4">
        <v>-613439.62</v>
      </c>
      <c r="AP902" s="4">
        <v>-613439.62</v>
      </c>
      <c r="AQ902" s="4">
        <v>0</v>
      </c>
      <c r="AR902" s="4">
        <v>3725595.38</v>
      </c>
      <c r="AS902" s="1" t="s">
        <v>52</v>
      </c>
      <c r="AT902" s="9">
        <f t="shared" si="416"/>
        <v>43333</v>
      </c>
      <c r="AU902" s="9">
        <f t="shared" si="417"/>
        <v>43313</v>
      </c>
      <c r="AV902" s="9">
        <v>44798</v>
      </c>
      <c r="AW902" s="11">
        <f t="shared" si="418"/>
        <v>4.0136986301369859</v>
      </c>
      <c r="AX902">
        <v>10</v>
      </c>
      <c r="AY902" s="12">
        <v>0.05</v>
      </c>
      <c r="AZ902">
        <f t="shared" si="419"/>
        <v>9.5000000000000001E-2</v>
      </c>
      <c r="BA902" s="13">
        <f t="shared" si="420"/>
        <v>4339035</v>
      </c>
      <c r="BB902" s="16" t="s">
        <v>593</v>
      </c>
      <c r="BC902" s="16" t="s">
        <v>593</v>
      </c>
      <c r="BD902" s="16" t="s">
        <v>593</v>
      </c>
      <c r="BE902" s="16" t="s">
        <v>593</v>
      </c>
      <c r="BF902" s="16" t="s">
        <v>593</v>
      </c>
      <c r="BG902" s="16" t="s">
        <v>593</v>
      </c>
      <c r="BH902" s="16" t="s">
        <v>593</v>
      </c>
      <c r="BI902" s="14">
        <f t="shared" si="413"/>
        <v>3725595.38</v>
      </c>
      <c r="BJ902" s="14">
        <v>0</v>
      </c>
      <c r="BK902" s="14">
        <f t="shared" si="414"/>
        <v>3725595.38</v>
      </c>
      <c r="BL902" s="52">
        <v>0</v>
      </c>
      <c r="BM902" s="15">
        <f t="shared" si="415"/>
        <v>3725595.38</v>
      </c>
    </row>
    <row r="903" spans="1:65">
      <c r="A903" s="8">
        <v>901</v>
      </c>
      <c r="B903" s="1" t="s">
        <v>44</v>
      </c>
      <c r="C903" s="1">
        <v>1500</v>
      </c>
      <c r="D903" s="1" t="s">
        <v>60</v>
      </c>
      <c r="E903" s="1">
        <v>150000040</v>
      </c>
      <c r="F903" s="1" t="s">
        <v>60</v>
      </c>
      <c r="G903" s="1" t="s">
        <v>86</v>
      </c>
      <c r="H903" s="1">
        <v>1</v>
      </c>
      <c r="I903" s="1" t="s">
        <v>52</v>
      </c>
      <c r="J903" s="1" t="s">
        <v>49</v>
      </c>
      <c r="K903" s="1">
        <v>17406001</v>
      </c>
      <c r="L903" s="1" t="s">
        <v>50</v>
      </c>
      <c r="M903" s="1" t="s">
        <v>51</v>
      </c>
      <c r="N903" s="1" t="s">
        <v>64</v>
      </c>
      <c r="O903" s="1" t="s">
        <v>65</v>
      </c>
      <c r="P903" s="1" t="s">
        <v>66</v>
      </c>
      <c r="Q903" s="1" t="s">
        <v>67</v>
      </c>
      <c r="R903" s="1" t="s">
        <v>87</v>
      </c>
      <c r="S903" s="1" t="s">
        <v>88</v>
      </c>
      <c r="T903" s="2">
        <v>43333</v>
      </c>
      <c r="U903" s="2">
        <v>43333</v>
      </c>
      <c r="V903" s="1" t="s">
        <v>52</v>
      </c>
      <c r="W903" s="3">
        <v>1</v>
      </c>
      <c r="X903" s="1" t="s">
        <v>53</v>
      </c>
      <c r="Y903" s="4">
        <v>892500</v>
      </c>
      <c r="Z903" s="4">
        <v>-116920</v>
      </c>
      <c r="AA903" s="4">
        <v>0</v>
      </c>
      <c r="AB903" s="4">
        <v>0</v>
      </c>
      <c r="AC903" s="4">
        <v>0</v>
      </c>
      <c r="AD903" s="4">
        <v>892500</v>
      </c>
      <c r="AE903" s="5">
        <v>1685</v>
      </c>
      <c r="AF903" s="1" t="s">
        <v>70</v>
      </c>
      <c r="AG903" s="1" t="s">
        <v>71</v>
      </c>
      <c r="AH903" s="1" t="s">
        <v>89</v>
      </c>
      <c r="AI903" s="1" t="s">
        <v>57</v>
      </c>
      <c r="AJ903" s="5">
        <v>10950</v>
      </c>
      <c r="AK903" s="4">
        <v>-9258</v>
      </c>
      <c r="AL903" s="4">
        <v>0</v>
      </c>
      <c r="AM903" s="4">
        <v>0</v>
      </c>
      <c r="AN903" s="4">
        <v>0</v>
      </c>
      <c r="AO903" s="4">
        <v>-126178</v>
      </c>
      <c r="AP903" s="4">
        <v>-126178</v>
      </c>
      <c r="AQ903" s="4">
        <v>0</v>
      </c>
      <c r="AR903" s="4">
        <v>766322</v>
      </c>
      <c r="AS903" s="1" t="s">
        <v>52</v>
      </c>
      <c r="AT903" s="9">
        <f t="shared" si="416"/>
        <v>43333</v>
      </c>
      <c r="AU903" s="9">
        <f t="shared" si="417"/>
        <v>43313</v>
      </c>
      <c r="AV903" s="9">
        <v>44798</v>
      </c>
      <c r="AW903" s="11">
        <f t="shared" si="418"/>
        <v>4.0136986301369859</v>
      </c>
      <c r="AX903">
        <v>10</v>
      </c>
      <c r="AY903" s="12">
        <v>0.05</v>
      </c>
      <c r="AZ903">
        <f t="shared" si="419"/>
        <v>9.5000000000000001E-2</v>
      </c>
      <c r="BA903" s="13">
        <f t="shared" si="420"/>
        <v>892500</v>
      </c>
      <c r="BB903" s="17" t="s">
        <v>1853</v>
      </c>
      <c r="BC903">
        <f>MATCH(BB903,MONTHLY_INDEX!$A:$A,0)</f>
        <v>630</v>
      </c>
      <c r="BD903">
        <f>MATCH(AU903,MONTHLY_INDEX!$1:$1,0)</f>
        <v>80</v>
      </c>
      <c r="BE903">
        <f>INDEX(MONTHLY_INDEX!$1:$1048576,Final!BC903,Final!BD903)</f>
        <v>111.6</v>
      </c>
      <c r="BF903">
        <f>MATCH($BF$1,MONTHLY_INDEX!$1:$1,0)</f>
        <v>127</v>
      </c>
      <c r="BG903">
        <f>INDEX(MONTHLY_INDEX!$1:$1048576,Final!BC903,Final!BF903)</f>
        <v>151.1</v>
      </c>
      <c r="BH903" s="23">
        <f t="shared" ref="BH903:BH920" si="421">(BG903-BE903)/BE903</f>
        <v>0.35394265232974914</v>
      </c>
      <c r="BI903" s="14">
        <f t="shared" ref="BI903:BI920" si="422">(1+BH903)*BA903</f>
        <v>1208393.817204301</v>
      </c>
      <c r="BJ903" s="14">
        <f t="shared" ref="BJ903:BJ920" si="423">BI903*AZ903*AW903</f>
        <v>460762.21783399611</v>
      </c>
      <c r="BK903" s="15">
        <f t="shared" ref="BK903:BK963" si="424">MAX(BI903-BJ903,0)</f>
        <v>747631.59937030496</v>
      </c>
      <c r="BL903" s="52">
        <v>0</v>
      </c>
      <c r="BM903" s="15">
        <f t="shared" ref="BM903:BM920" si="425">MAX((1-BL903)*BK903,BI903*AY903)</f>
        <v>747631.59937030496</v>
      </c>
    </row>
    <row r="904" spans="1:65">
      <c r="A904" s="8">
        <v>902</v>
      </c>
      <c r="B904" s="1" t="s">
        <v>44</v>
      </c>
      <c r="C904" s="1">
        <v>1500</v>
      </c>
      <c r="D904" s="1" t="s">
        <v>60</v>
      </c>
      <c r="E904" s="1">
        <v>150000040</v>
      </c>
      <c r="F904" s="1" t="s">
        <v>60</v>
      </c>
      <c r="G904" s="1" t="s">
        <v>90</v>
      </c>
      <c r="H904" s="1">
        <v>2</v>
      </c>
      <c r="I904" s="1" t="s">
        <v>52</v>
      </c>
      <c r="J904" s="1" t="s">
        <v>49</v>
      </c>
      <c r="K904" s="1">
        <v>17406001</v>
      </c>
      <c r="L904" s="1" t="s">
        <v>50</v>
      </c>
      <c r="M904" s="1" t="s">
        <v>51</v>
      </c>
      <c r="N904" s="1" t="s">
        <v>64</v>
      </c>
      <c r="O904" s="1" t="s">
        <v>65</v>
      </c>
      <c r="P904" s="1" t="s">
        <v>66</v>
      </c>
      <c r="Q904" s="1" t="s">
        <v>67</v>
      </c>
      <c r="R904" s="1" t="s">
        <v>87</v>
      </c>
      <c r="S904" s="1" t="s">
        <v>88</v>
      </c>
      <c r="T904" s="2">
        <v>43333</v>
      </c>
      <c r="U904" s="2">
        <v>43333</v>
      </c>
      <c r="V904" s="1" t="s">
        <v>52</v>
      </c>
      <c r="W904" s="3">
        <v>1</v>
      </c>
      <c r="X904" s="1" t="s">
        <v>53</v>
      </c>
      <c r="Y904" s="4">
        <v>472500</v>
      </c>
      <c r="Z904" s="4">
        <v>-61898</v>
      </c>
      <c r="AA904" s="4">
        <v>0</v>
      </c>
      <c r="AB904" s="4">
        <v>0</v>
      </c>
      <c r="AC904" s="4">
        <v>0</v>
      </c>
      <c r="AD904" s="4">
        <v>472500</v>
      </c>
      <c r="AE904" s="5">
        <v>1685</v>
      </c>
      <c r="AF904" s="1" t="s">
        <v>70</v>
      </c>
      <c r="AG904" s="1" t="s">
        <v>71</v>
      </c>
      <c r="AH904" s="1" t="s">
        <v>89</v>
      </c>
      <c r="AI904" s="1" t="s">
        <v>57</v>
      </c>
      <c r="AJ904" s="5">
        <v>10950</v>
      </c>
      <c r="AK904" s="4">
        <v>-4901</v>
      </c>
      <c r="AL904" s="4">
        <v>0</v>
      </c>
      <c r="AM904" s="4">
        <v>0</v>
      </c>
      <c r="AN904" s="4">
        <v>0</v>
      </c>
      <c r="AO904" s="4">
        <v>-66799</v>
      </c>
      <c r="AP904" s="4">
        <v>-66799</v>
      </c>
      <c r="AQ904" s="4">
        <v>0</v>
      </c>
      <c r="AR904" s="4">
        <v>405701</v>
      </c>
      <c r="AS904" s="1" t="s">
        <v>52</v>
      </c>
      <c r="AT904" s="9">
        <f t="shared" si="416"/>
        <v>43333</v>
      </c>
      <c r="AU904" s="9">
        <f t="shared" si="417"/>
        <v>43313</v>
      </c>
      <c r="AV904" s="9">
        <v>44798</v>
      </c>
      <c r="AW904" s="11">
        <f t="shared" si="418"/>
        <v>4.0136986301369859</v>
      </c>
      <c r="AX904">
        <v>10</v>
      </c>
      <c r="AY904" s="12">
        <v>0.05</v>
      </c>
      <c r="AZ904">
        <f t="shared" si="419"/>
        <v>9.5000000000000001E-2</v>
      </c>
      <c r="BA904" s="13">
        <f t="shared" si="420"/>
        <v>472500</v>
      </c>
      <c r="BB904" s="17" t="s">
        <v>2189</v>
      </c>
      <c r="BC904">
        <f>MATCH(BB904,MONTHLY_INDEX!$A:$A,0)</f>
        <v>798</v>
      </c>
      <c r="BD904">
        <f>MATCH(AU904,MONTHLY_INDEX!$1:$1,0)</f>
        <v>80</v>
      </c>
      <c r="BE904">
        <f>INDEX(MONTHLY_INDEX!$1:$1048576,Final!BC904,Final!BD904)</f>
        <v>96</v>
      </c>
      <c r="BF904">
        <f>MATCH($BF$1,MONTHLY_INDEX!$1:$1,0)</f>
        <v>127</v>
      </c>
      <c r="BG904">
        <f>INDEX(MONTHLY_INDEX!$1:$1048576,Final!BC904,Final!BF904)</f>
        <v>95.3</v>
      </c>
      <c r="BH904" s="23">
        <f t="shared" si="421"/>
        <v>-7.2916666666666963E-3</v>
      </c>
      <c r="BI904" s="14">
        <f t="shared" si="422"/>
        <v>469054.6875</v>
      </c>
      <c r="BJ904" s="14">
        <f t="shared" si="423"/>
        <v>178851.19488441778</v>
      </c>
      <c r="BK904" s="15">
        <f t="shared" si="424"/>
        <v>290203.49261558219</v>
      </c>
      <c r="BL904" s="52">
        <v>0</v>
      </c>
      <c r="BM904" s="15">
        <f t="shared" si="425"/>
        <v>290203.49261558219</v>
      </c>
    </row>
    <row r="905" spans="1:65">
      <c r="A905" s="8">
        <v>903</v>
      </c>
      <c r="B905" s="1" t="s">
        <v>44</v>
      </c>
      <c r="C905" s="1">
        <v>1500</v>
      </c>
      <c r="D905" s="1" t="s">
        <v>60</v>
      </c>
      <c r="E905" s="1">
        <v>150000040</v>
      </c>
      <c r="F905" s="1" t="s">
        <v>60</v>
      </c>
      <c r="G905" s="1" t="s">
        <v>91</v>
      </c>
      <c r="H905" s="1">
        <v>3</v>
      </c>
      <c r="I905" s="1" t="s">
        <v>52</v>
      </c>
      <c r="J905" s="1" t="s">
        <v>49</v>
      </c>
      <c r="K905" s="1">
        <v>17406001</v>
      </c>
      <c r="L905" s="1" t="s">
        <v>50</v>
      </c>
      <c r="M905" s="1" t="s">
        <v>51</v>
      </c>
      <c r="N905" s="1" t="s">
        <v>64</v>
      </c>
      <c r="O905" s="1" t="s">
        <v>65</v>
      </c>
      <c r="P905" s="1" t="s">
        <v>66</v>
      </c>
      <c r="Q905" s="1" t="s">
        <v>67</v>
      </c>
      <c r="R905" s="1" t="s">
        <v>87</v>
      </c>
      <c r="S905" s="1" t="s">
        <v>88</v>
      </c>
      <c r="T905" s="2">
        <v>43333</v>
      </c>
      <c r="U905" s="2">
        <v>43333</v>
      </c>
      <c r="V905" s="1" t="s">
        <v>52</v>
      </c>
      <c r="W905" s="3">
        <v>1</v>
      </c>
      <c r="X905" s="1" t="s">
        <v>53</v>
      </c>
      <c r="Y905" s="4">
        <v>637760</v>
      </c>
      <c r="Z905" s="4">
        <v>-83547</v>
      </c>
      <c r="AA905" s="4">
        <v>0</v>
      </c>
      <c r="AB905" s="4">
        <v>0</v>
      </c>
      <c r="AC905" s="4">
        <v>0</v>
      </c>
      <c r="AD905" s="4">
        <v>637760</v>
      </c>
      <c r="AE905" s="5">
        <v>1685</v>
      </c>
      <c r="AF905" s="1" t="s">
        <v>70</v>
      </c>
      <c r="AG905" s="1" t="s">
        <v>71</v>
      </c>
      <c r="AH905" s="1" t="s">
        <v>89</v>
      </c>
      <c r="AI905" s="1" t="s">
        <v>57</v>
      </c>
      <c r="AJ905" s="5">
        <v>10950</v>
      </c>
      <c r="AK905" s="4">
        <v>-6616</v>
      </c>
      <c r="AL905" s="4">
        <v>0</v>
      </c>
      <c r="AM905" s="4">
        <v>0</v>
      </c>
      <c r="AN905" s="4">
        <v>0</v>
      </c>
      <c r="AO905" s="4">
        <v>-90163</v>
      </c>
      <c r="AP905" s="4">
        <v>-90163</v>
      </c>
      <c r="AQ905" s="4">
        <v>0</v>
      </c>
      <c r="AR905" s="4">
        <v>547597</v>
      </c>
      <c r="AS905" s="1" t="s">
        <v>52</v>
      </c>
      <c r="AT905" s="9">
        <f t="shared" si="416"/>
        <v>43333</v>
      </c>
      <c r="AU905" s="9">
        <f t="shared" si="417"/>
        <v>43313</v>
      </c>
      <c r="AV905" s="9">
        <v>44798</v>
      </c>
      <c r="AW905" s="11">
        <f t="shared" si="418"/>
        <v>4.0136986301369859</v>
      </c>
      <c r="AX905">
        <v>10</v>
      </c>
      <c r="AY905" s="12">
        <v>0.05</v>
      </c>
      <c r="AZ905">
        <f t="shared" si="419"/>
        <v>9.5000000000000001E-2</v>
      </c>
      <c r="BA905" s="13">
        <f t="shared" si="420"/>
        <v>637760</v>
      </c>
      <c r="BB905" s="17" t="s">
        <v>2189</v>
      </c>
      <c r="BC905">
        <f>MATCH(BB905,MONTHLY_INDEX!$A:$A,0)</f>
        <v>798</v>
      </c>
      <c r="BD905">
        <f>MATCH(AU905,MONTHLY_INDEX!$1:$1,0)</f>
        <v>80</v>
      </c>
      <c r="BE905">
        <f>INDEX(MONTHLY_INDEX!$1:$1048576,Final!BC905,Final!BD905)</f>
        <v>96</v>
      </c>
      <c r="BF905">
        <f>MATCH($BF$1,MONTHLY_INDEX!$1:$1,0)</f>
        <v>127</v>
      </c>
      <c r="BG905">
        <f>INDEX(MONTHLY_INDEX!$1:$1048576,Final!BC905,Final!BF905)</f>
        <v>95.3</v>
      </c>
      <c r="BH905" s="23">
        <f t="shared" si="421"/>
        <v>-7.2916666666666963E-3</v>
      </c>
      <c r="BI905" s="14">
        <f t="shared" si="422"/>
        <v>633109.66666666663</v>
      </c>
      <c r="BJ905" s="14">
        <f t="shared" si="423"/>
        <v>241405.58317351594</v>
      </c>
      <c r="BK905" s="15">
        <f t="shared" si="424"/>
        <v>391704.08349315065</v>
      </c>
      <c r="BL905" s="52">
        <v>0</v>
      </c>
      <c r="BM905" s="15">
        <f t="shared" si="425"/>
        <v>391704.08349315065</v>
      </c>
    </row>
    <row r="906" spans="1:65">
      <c r="A906" s="8">
        <v>904</v>
      </c>
      <c r="B906" s="1" t="s">
        <v>44</v>
      </c>
      <c r="C906" s="1">
        <v>1500</v>
      </c>
      <c r="D906" s="1" t="s">
        <v>60</v>
      </c>
      <c r="E906" s="1">
        <v>150000040</v>
      </c>
      <c r="F906" s="1" t="s">
        <v>60</v>
      </c>
      <c r="G906" s="1" t="s">
        <v>92</v>
      </c>
      <c r="H906" s="1">
        <v>4</v>
      </c>
      <c r="I906" s="1" t="s">
        <v>52</v>
      </c>
      <c r="J906" s="1" t="s">
        <v>49</v>
      </c>
      <c r="K906" s="1">
        <v>17406001</v>
      </c>
      <c r="L906" s="1" t="s">
        <v>50</v>
      </c>
      <c r="M906" s="1" t="s">
        <v>51</v>
      </c>
      <c r="N906" s="1" t="s">
        <v>64</v>
      </c>
      <c r="O906" s="1" t="s">
        <v>65</v>
      </c>
      <c r="P906" s="1" t="s">
        <v>66</v>
      </c>
      <c r="Q906" s="1" t="s">
        <v>67</v>
      </c>
      <c r="R906" s="1" t="s">
        <v>87</v>
      </c>
      <c r="S906" s="1" t="s">
        <v>88</v>
      </c>
      <c r="T906" s="2">
        <v>43333</v>
      </c>
      <c r="U906" s="2">
        <v>43333</v>
      </c>
      <c r="V906" s="1" t="s">
        <v>52</v>
      </c>
      <c r="W906" s="3">
        <v>1</v>
      </c>
      <c r="X906" s="1" t="s">
        <v>53</v>
      </c>
      <c r="Y906" s="4">
        <v>21044329</v>
      </c>
      <c r="Z906" s="4">
        <v>-2756887</v>
      </c>
      <c r="AA906" s="4">
        <v>0</v>
      </c>
      <c r="AB906" s="4">
        <v>0</v>
      </c>
      <c r="AC906" s="4">
        <v>0</v>
      </c>
      <c r="AD906" s="4">
        <v>21044329</v>
      </c>
      <c r="AE906" s="5">
        <v>1685</v>
      </c>
      <c r="AF906" s="1" t="s">
        <v>70</v>
      </c>
      <c r="AG906" s="1" t="s">
        <v>71</v>
      </c>
      <c r="AH906" s="1" t="s">
        <v>89</v>
      </c>
      <c r="AI906" s="1" t="s">
        <v>57</v>
      </c>
      <c r="AJ906" s="5">
        <v>10950</v>
      </c>
      <c r="AK906" s="4">
        <v>-218303</v>
      </c>
      <c r="AL906" s="4">
        <v>0</v>
      </c>
      <c r="AM906" s="4">
        <v>0</v>
      </c>
      <c r="AN906" s="4">
        <v>0</v>
      </c>
      <c r="AO906" s="4">
        <v>-2975190</v>
      </c>
      <c r="AP906" s="4">
        <v>-2975190</v>
      </c>
      <c r="AQ906" s="4">
        <v>0</v>
      </c>
      <c r="AR906" s="4">
        <v>18069139</v>
      </c>
      <c r="AS906" s="1" t="s">
        <v>52</v>
      </c>
      <c r="AT906" s="9">
        <f t="shared" si="416"/>
        <v>43333</v>
      </c>
      <c r="AU906" s="9">
        <f t="shared" si="417"/>
        <v>43313</v>
      </c>
      <c r="AV906" s="9">
        <v>44798</v>
      </c>
      <c r="AW906" s="11">
        <f t="shared" si="418"/>
        <v>4.0136986301369859</v>
      </c>
      <c r="AX906">
        <v>25</v>
      </c>
      <c r="AY906" s="12">
        <v>0.05</v>
      </c>
      <c r="AZ906">
        <f t="shared" si="419"/>
        <v>3.7999999999999999E-2</v>
      </c>
      <c r="BA906" s="13">
        <f t="shared" si="420"/>
        <v>21044329</v>
      </c>
      <c r="BB906" s="17" t="s">
        <v>2189</v>
      </c>
      <c r="BC906">
        <f>MATCH(BB906,MONTHLY_INDEX!$A:$A,0)</f>
        <v>798</v>
      </c>
      <c r="BD906">
        <f>MATCH(AU906,MONTHLY_INDEX!$1:$1,0)</f>
        <v>80</v>
      </c>
      <c r="BE906">
        <f>INDEX(MONTHLY_INDEX!$1:$1048576,Final!BC906,Final!BD906)</f>
        <v>96</v>
      </c>
      <c r="BF906">
        <f>MATCH($BF$1,MONTHLY_INDEX!$1:$1,0)</f>
        <v>127</v>
      </c>
      <c r="BG906">
        <f>INDEX(MONTHLY_INDEX!$1:$1048576,Final!BC906,Final!BF906)</f>
        <v>95.3</v>
      </c>
      <c r="BH906" s="23">
        <f t="shared" si="421"/>
        <v>-7.2916666666666963E-3</v>
      </c>
      <c r="BI906" s="14">
        <f t="shared" si="422"/>
        <v>20890880.767708331</v>
      </c>
      <c r="BJ906" s="14">
        <f t="shared" si="423"/>
        <v>3186288.5817488292</v>
      </c>
      <c r="BK906" s="15">
        <f t="shared" si="424"/>
        <v>17704592.185959503</v>
      </c>
      <c r="BL906" s="52">
        <v>0</v>
      </c>
      <c r="BM906" s="15">
        <f t="shared" si="425"/>
        <v>17704592.185959503</v>
      </c>
    </row>
    <row r="907" spans="1:65">
      <c r="A907" s="8">
        <v>905</v>
      </c>
      <c r="B907" s="1" t="s">
        <v>44</v>
      </c>
      <c r="C907" s="1">
        <v>1500</v>
      </c>
      <c r="D907" s="1" t="s">
        <v>60</v>
      </c>
      <c r="E907" s="1">
        <v>150000040</v>
      </c>
      <c r="F907" s="1" t="s">
        <v>60</v>
      </c>
      <c r="G907" s="1" t="s">
        <v>93</v>
      </c>
      <c r="H907" s="1">
        <v>5</v>
      </c>
      <c r="I907" s="1" t="s">
        <v>52</v>
      </c>
      <c r="J907" s="1" t="s">
        <v>49</v>
      </c>
      <c r="K907" s="1">
        <v>17406001</v>
      </c>
      <c r="L907" s="1" t="s">
        <v>50</v>
      </c>
      <c r="M907" s="1" t="s">
        <v>51</v>
      </c>
      <c r="N907" s="1" t="s">
        <v>64</v>
      </c>
      <c r="O907" s="1" t="s">
        <v>65</v>
      </c>
      <c r="P907" s="1" t="s">
        <v>66</v>
      </c>
      <c r="Q907" s="1" t="s">
        <v>67</v>
      </c>
      <c r="R907" s="1" t="s">
        <v>87</v>
      </c>
      <c r="S907" s="1" t="s">
        <v>88</v>
      </c>
      <c r="T907" s="2">
        <v>43333</v>
      </c>
      <c r="U907" s="2">
        <v>43333</v>
      </c>
      <c r="V907" s="1" t="s">
        <v>52</v>
      </c>
      <c r="W907" s="3">
        <v>1</v>
      </c>
      <c r="X907" s="1" t="s">
        <v>53</v>
      </c>
      <c r="Y907" s="4">
        <v>969266</v>
      </c>
      <c r="Z907" s="4">
        <v>-126976</v>
      </c>
      <c r="AA907" s="4">
        <v>0</v>
      </c>
      <c r="AB907" s="4">
        <v>0</v>
      </c>
      <c r="AC907" s="4">
        <v>0</v>
      </c>
      <c r="AD907" s="4">
        <v>969266</v>
      </c>
      <c r="AE907" s="5">
        <v>1685</v>
      </c>
      <c r="AF907" s="1" t="s">
        <v>70</v>
      </c>
      <c r="AG907" s="1" t="s">
        <v>71</v>
      </c>
      <c r="AH907" s="1" t="s">
        <v>89</v>
      </c>
      <c r="AI907" s="1" t="s">
        <v>57</v>
      </c>
      <c r="AJ907" s="5">
        <v>10950</v>
      </c>
      <c r="AK907" s="4">
        <v>-10055</v>
      </c>
      <c r="AL907" s="4">
        <v>0</v>
      </c>
      <c r="AM907" s="4">
        <v>0</v>
      </c>
      <c r="AN907" s="4">
        <v>0</v>
      </c>
      <c r="AO907" s="4">
        <v>-137031</v>
      </c>
      <c r="AP907" s="4">
        <v>-137031</v>
      </c>
      <c r="AQ907" s="4">
        <v>0</v>
      </c>
      <c r="AR907" s="4">
        <v>832235</v>
      </c>
      <c r="AS907" s="1" t="s">
        <v>52</v>
      </c>
      <c r="AT907" s="9">
        <f t="shared" si="416"/>
        <v>43333</v>
      </c>
      <c r="AU907" s="9">
        <f t="shared" si="417"/>
        <v>43313</v>
      </c>
      <c r="AV907" s="9">
        <v>44798</v>
      </c>
      <c r="AW907" s="11">
        <f t="shared" si="418"/>
        <v>4.0136986301369859</v>
      </c>
      <c r="AX907">
        <v>25</v>
      </c>
      <c r="AY907" s="12">
        <v>0.05</v>
      </c>
      <c r="AZ907">
        <f t="shared" si="419"/>
        <v>3.7999999999999999E-2</v>
      </c>
      <c r="BA907" s="13">
        <f t="shared" si="420"/>
        <v>969266</v>
      </c>
      <c r="BB907" s="17" t="s">
        <v>2083</v>
      </c>
      <c r="BC907">
        <f>MATCH(BB907,MONTHLY_INDEX!$A:$A,0)</f>
        <v>745</v>
      </c>
      <c r="BD907">
        <f>MATCH(AU907,MONTHLY_INDEX!$1:$1,0)</f>
        <v>80</v>
      </c>
      <c r="BE907">
        <f>INDEX(MONTHLY_INDEX!$1:$1048576,Final!BC907,Final!BD907)</f>
        <v>106.4</v>
      </c>
      <c r="BF907">
        <f>MATCH($BF$1,MONTHLY_INDEX!$1:$1,0)</f>
        <v>127</v>
      </c>
      <c r="BG907">
        <f>INDEX(MONTHLY_INDEX!$1:$1048576,Final!BC907,Final!BF907)</f>
        <v>115.4</v>
      </c>
      <c r="BH907" s="23">
        <f t="shared" si="421"/>
        <v>8.4586466165413529E-2</v>
      </c>
      <c r="BI907" s="14">
        <f t="shared" si="422"/>
        <v>1051252.7857142857</v>
      </c>
      <c r="BJ907" s="14">
        <f t="shared" si="423"/>
        <v>160337.65090606653</v>
      </c>
      <c r="BK907" s="15">
        <f t="shared" si="424"/>
        <v>890915.13480821915</v>
      </c>
      <c r="BL907" s="52">
        <v>0</v>
      </c>
      <c r="BM907" s="15">
        <f t="shared" si="425"/>
        <v>890915.13480821915</v>
      </c>
    </row>
    <row r="908" spans="1:65">
      <c r="A908" s="8">
        <v>906</v>
      </c>
      <c r="B908" s="1" t="s">
        <v>44</v>
      </c>
      <c r="C908" s="1">
        <v>1500</v>
      </c>
      <c r="D908" s="1" t="s">
        <v>60</v>
      </c>
      <c r="E908" s="1">
        <v>150000040</v>
      </c>
      <c r="F908" s="1" t="s">
        <v>60</v>
      </c>
      <c r="G908" s="1" t="s">
        <v>94</v>
      </c>
      <c r="H908" s="1">
        <v>6</v>
      </c>
      <c r="I908" s="1" t="s">
        <v>52</v>
      </c>
      <c r="J908" s="1" t="s">
        <v>49</v>
      </c>
      <c r="K908" s="1">
        <v>17406001</v>
      </c>
      <c r="L908" s="1" t="s">
        <v>50</v>
      </c>
      <c r="M908" s="1" t="s">
        <v>51</v>
      </c>
      <c r="N908" s="1" t="s">
        <v>64</v>
      </c>
      <c r="O908" s="1" t="s">
        <v>65</v>
      </c>
      <c r="P908" s="1" t="s">
        <v>66</v>
      </c>
      <c r="Q908" s="1" t="s">
        <v>67</v>
      </c>
      <c r="R908" s="1" t="s">
        <v>87</v>
      </c>
      <c r="S908" s="1" t="s">
        <v>88</v>
      </c>
      <c r="T908" s="2">
        <v>43333</v>
      </c>
      <c r="U908" s="2">
        <v>43333</v>
      </c>
      <c r="V908" s="1" t="s">
        <v>52</v>
      </c>
      <c r="W908" s="3">
        <v>1</v>
      </c>
      <c r="X908" s="1" t="s">
        <v>53</v>
      </c>
      <c r="Y908" s="4">
        <v>735000</v>
      </c>
      <c r="Z908" s="4">
        <v>-96287</v>
      </c>
      <c r="AA908" s="4">
        <v>0</v>
      </c>
      <c r="AB908" s="4">
        <v>0</v>
      </c>
      <c r="AC908" s="4">
        <v>0</v>
      </c>
      <c r="AD908" s="4">
        <v>735000</v>
      </c>
      <c r="AE908" s="5">
        <v>1685</v>
      </c>
      <c r="AF908" s="1" t="s">
        <v>70</v>
      </c>
      <c r="AG908" s="1" t="s">
        <v>71</v>
      </c>
      <c r="AH908" s="1" t="s">
        <v>89</v>
      </c>
      <c r="AI908" s="1" t="s">
        <v>57</v>
      </c>
      <c r="AJ908" s="5">
        <v>10950</v>
      </c>
      <c r="AK908" s="4">
        <v>-7625</v>
      </c>
      <c r="AL908" s="4">
        <v>0</v>
      </c>
      <c r="AM908" s="4">
        <v>0</v>
      </c>
      <c r="AN908" s="4">
        <v>0</v>
      </c>
      <c r="AO908" s="4">
        <v>-103912</v>
      </c>
      <c r="AP908" s="4">
        <v>-103912</v>
      </c>
      <c r="AQ908" s="4">
        <v>0</v>
      </c>
      <c r="AR908" s="4">
        <v>631088</v>
      </c>
      <c r="AS908" s="1" t="s">
        <v>52</v>
      </c>
      <c r="AT908" s="9">
        <f t="shared" si="416"/>
        <v>43333</v>
      </c>
      <c r="AU908" s="9">
        <f t="shared" si="417"/>
        <v>43313</v>
      </c>
      <c r="AV908" s="9">
        <v>44798</v>
      </c>
      <c r="AW908" s="11">
        <f t="shared" si="418"/>
        <v>4.0136986301369859</v>
      </c>
      <c r="AX908">
        <v>10</v>
      </c>
      <c r="AY908" s="12">
        <v>0.05</v>
      </c>
      <c r="AZ908">
        <f t="shared" si="419"/>
        <v>9.5000000000000001E-2</v>
      </c>
      <c r="BA908" s="13">
        <f t="shared" si="420"/>
        <v>735000</v>
      </c>
      <c r="BB908" s="17" t="s">
        <v>1853</v>
      </c>
      <c r="BC908">
        <f>MATCH(BB908,MONTHLY_INDEX!$A:$A,0)</f>
        <v>630</v>
      </c>
      <c r="BD908">
        <f>MATCH(AU908,MONTHLY_INDEX!$1:$1,0)</f>
        <v>80</v>
      </c>
      <c r="BE908">
        <f>INDEX(MONTHLY_INDEX!$1:$1048576,Final!BC908,Final!BD908)</f>
        <v>111.6</v>
      </c>
      <c r="BF908">
        <f>MATCH($BF$1,MONTHLY_INDEX!$1:$1,0)</f>
        <v>127</v>
      </c>
      <c r="BG908">
        <f>INDEX(MONTHLY_INDEX!$1:$1048576,Final!BC908,Final!BF908)</f>
        <v>151.1</v>
      </c>
      <c r="BH908" s="23">
        <f t="shared" si="421"/>
        <v>0.35394265232974914</v>
      </c>
      <c r="BI908" s="14">
        <f t="shared" si="422"/>
        <v>995147.84946236562</v>
      </c>
      <c r="BJ908" s="14">
        <f t="shared" si="423"/>
        <v>379451.2382162321</v>
      </c>
      <c r="BK908" s="15">
        <f t="shared" si="424"/>
        <v>615696.61124613346</v>
      </c>
      <c r="BL908" s="52">
        <v>0</v>
      </c>
      <c r="BM908" s="15">
        <f t="shared" si="425"/>
        <v>615696.61124613346</v>
      </c>
    </row>
    <row r="909" spans="1:65">
      <c r="A909" s="8">
        <v>907</v>
      </c>
      <c r="B909" s="1" t="s">
        <v>44</v>
      </c>
      <c r="C909" s="1">
        <v>1500</v>
      </c>
      <c r="D909" s="1" t="s">
        <v>60</v>
      </c>
      <c r="E909" s="1">
        <v>150000040</v>
      </c>
      <c r="F909" s="1" t="s">
        <v>60</v>
      </c>
      <c r="G909" s="1" t="s">
        <v>95</v>
      </c>
      <c r="H909" s="1">
        <v>7</v>
      </c>
      <c r="I909" s="1" t="s">
        <v>52</v>
      </c>
      <c r="J909" s="1" t="s">
        <v>49</v>
      </c>
      <c r="K909" s="1">
        <v>17406001</v>
      </c>
      <c r="L909" s="1" t="s">
        <v>50</v>
      </c>
      <c r="M909" s="1" t="s">
        <v>51</v>
      </c>
      <c r="N909" s="1" t="s">
        <v>64</v>
      </c>
      <c r="O909" s="1" t="s">
        <v>65</v>
      </c>
      <c r="P909" s="1" t="s">
        <v>66</v>
      </c>
      <c r="Q909" s="1" t="s">
        <v>67</v>
      </c>
      <c r="R909" s="1" t="s">
        <v>87</v>
      </c>
      <c r="S909" s="1" t="s">
        <v>88</v>
      </c>
      <c r="T909" s="2">
        <v>43333</v>
      </c>
      <c r="U909" s="2">
        <v>43333</v>
      </c>
      <c r="V909" s="1" t="s">
        <v>52</v>
      </c>
      <c r="W909" s="3">
        <v>1</v>
      </c>
      <c r="X909" s="1" t="s">
        <v>53</v>
      </c>
      <c r="Y909" s="4">
        <v>126000</v>
      </c>
      <c r="Z909" s="4">
        <v>-16506</v>
      </c>
      <c r="AA909" s="4">
        <v>0</v>
      </c>
      <c r="AB909" s="4">
        <v>0</v>
      </c>
      <c r="AC909" s="4">
        <v>0</v>
      </c>
      <c r="AD909" s="4">
        <v>126000</v>
      </c>
      <c r="AE909" s="5">
        <v>1685</v>
      </c>
      <c r="AF909" s="1" t="s">
        <v>70</v>
      </c>
      <c r="AG909" s="1" t="s">
        <v>71</v>
      </c>
      <c r="AH909" s="1" t="s">
        <v>89</v>
      </c>
      <c r="AI909" s="1" t="s">
        <v>57</v>
      </c>
      <c r="AJ909" s="5">
        <v>10950</v>
      </c>
      <c r="AK909" s="4">
        <v>-1307</v>
      </c>
      <c r="AL909" s="4">
        <v>0</v>
      </c>
      <c r="AM909" s="4">
        <v>0</v>
      </c>
      <c r="AN909" s="4">
        <v>0</v>
      </c>
      <c r="AO909" s="4">
        <v>-17813</v>
      </c>
      <c r="AP909" s="4">
        <v>-17813</v>
      </c>
      <c r="AQ909" s="4">
        <v>0</v>
      </c>
      <c r="AR909" s="4">
        <v>108187</v>
      </c>
      <c r="AS909" s="1" t="s">
        <v>52</v>
      </c>
      <c r="AT909" s="9">
        <f t="shared" si="416"/>
        <v>43333</v>
      </c>
      <c r="AU909" s="9">
        <f t="shared" si="417"/>
        <v>43313</v>
      </c>
      <c r="AV909" s="9">
        <v>44798</v>
      </c>
      <c r="AW909" s="11">
        <f t="shared" si="418"/>
        <v>4.0136986301369859</v>
      </c>
      <c r="AX909">
        <v>25</v>
      </c>
      <c r="AY909" s="12">
        <v>0.05</v>
      </c>
      <c r="AZ909">
        <f t="shared" si="419"/>
        <v>3.7999999999999999E-2</v>
      </c>
      <c r="BA909" s="13">
        <f t="shared" si="420"/>
        <v>126000</v>
      </c>
      <c r="BB909" s="17" t="s">
        <v>2189</v>
      </c>
      <c r="BC909">
        <f>MATCH(BB909,MONTHLY_INDEX!$A:$A,0)</f>
        <v>798</v>
      </c>
      <c r="BD909">
        <f>MATCH(AU909,MONTHLY_INDEX!$1:$1,0)</f>
        <v>80</v>
      </c>
      <c r="BE909">
        <f>INDEX(MONTHLY_INDEX!$1:$1048576,Final!BC909,Final!BD909)</f>
        <v>96</v>
      </c>
      <c r="BF909">
        <f>MATCH($BF$1,MONTHLY_INDEX!$1:$1,0)</f>
        <v>127</v>
      </c>
      <c r="BG909">
        <f>INDEX(MONTHLY_INDEX!$1:$1048576,Final!BC909,Final!BF909)</f>
        <v>95.3</v>
      </c>
      <c r="BH909" s="23">
        <f t="shared" si="421"/>
        <v>-7.2916666666666963E-3</v>
      </c>
      <c r="BI909" s="14">
        <f t="shared" si="422"/>
        <v>125081.25</v>
      </c>
      <c r="BJ909" s="14">
        <f t="shared" si="423"/>
        <v>19077.460787671229</v>
      </c>
      <c r="BK909" s="15">
        <f t="shared" si="424"/>
        <v>106003.78921232877</v>
      </c>
      <c r="BL909" s="52">
        <v>0</v>
      </c>
      <c r="BM909" s="15">
        <f t="shared" si="425"/>
        <v>106003.78921232877</v>
      </c>
    </row>
    <row r="910" spans="1:65">
      <c r="A910" s="8">
        <v>908</v>
      </c>
      <c r="B910" s="1" t="s">
        <v>44</v>
      </c>
      <c r="C910" s="1">
        <v>1500</v>
      </c>
      <c r="D910" s="1" t="s">
        <v>60</v>
      </c>
      <c r="E910" s="1">
        <v>150000040</v>
      </c>
      <c r="F910" s="1" t="s">
        <v>60</v>
      </c>
      <c r="G910" s="1" t="s">
        <v>96</v>
      </c>
      <c r="H910" s="1">
        <v>8</v>
      </c>
      <c r="I910" s="1" t="s">
        <v>52</v>
      </c>
      <c r="J910" s="1" t="s">
        <v>49</v>
      </c>
      <c r="K910" s="1">
        <v>17406001</v>
      </c>
      <c r="L910" s="1" t="s">
        <v>50</v>
      </c>
      <c r="M910" s="1" t="s">
        <v>51</v>
      </c>
      <c r="N910" s="1" t="s">
        <v>64</v>
      </c>
      <c r="O910" s="1" t="s">
        <v>65</v>
      </c>
      <c r="P910" s="1" t="s">
        <v>66</v>
      </c>
      <c r="Q910" s="1" t="s">
        <v>67</v>
      </c>
      <c r="R910" s="1" t="s">
        <v>87</v>
      </c>
      <c r="S910" s="1" t="s">
        <v>88</v>
      </c>
      <c r="T910" s="2">
        <v>43333</v>
      </c>
      <c r="U910" s="2">
        <v>43333</v>
      </c>
      <c r="V910" s="1" t="s">
        <v>52</v>
      </c>
      <c r="W910" s="3">
        <v>1</v>
      </c>
      <c r="X910" s="1" t="s">
        <v>53</v>
      </c>
      <c r="Y910" s="4">
        <v>29327302</v>
      </c>
      <c r="Z910" s="4">
        <v>-3841988</v>
      </c>
      <c r="AA910" s="4">
        <v>0</v>
      </c>
      <c r="AB910" s="4">
        <v>0</v>
      </c>
      <c r="AC910" s="4">
        <v>0</v>
      </c>
      <c r="AD910" s="4">
        <v>29327302</v>
      </c>
      <c r="AE910" s="5">
        <v>1685</v>
      </c>
      <c r="AF910" s="1" t="s">
        <v>70</v>
      </c>
      <c r="AG910" s="1" t="s">
        <v>71</v>
      </c>
      <c r="AH910" s="1" t="s">
        <v>89</v>
      </c>
      <c r="AI910" s="1" t="s">
        <v>57</v>
      </c>
      <c r="AJ910" s="5">
        <v>10950</v>
      </c>
      <c r="AK910" s="4">
        <v>-304227</v>
      </c>
      <c r="AL910" s="4">
        <v>0</v>
      </c>
      <c r="AM910" s="4">
        <v>0</v>
      </c>
      <c r="AN910" s="4">
        <v>0</v>
      </c>
      <c r="AO910" s="4">
        <v>-4146215</v>
      </c>
      <c r="AP910" s="4">
        <v>-4146215</v>
      </c>
      <c r="AQ910" s="4">
        <v>0</v>
      </c>
      <c r="AR910" s="4">
        <v>25181087</v>
      </c>
      <c r="AS910" s="1" t="s">
        <v>52</v>
      </c>
      <c r="AT910" s="9">
        <f t="shared" si="416"/>
        <v>43333</v>
      </c>
      <c r="AU910" s="9">
        <f t="shared" si="417"/>
        <v>43313</v>
      </c>
      <c r="AV910" s="9">
        <v>44798</v>
      </c>
      <c r="AW910" s="11">
        <f t="shared" si="418"/>
        <v>4.0136986301369859</v>
      </c>
      <c r="AX910">
        <v>25</v>
      </c>
      <c r="AY910" s="12">
        <v>0.05</v>
      </c>
      <c r="AZ910">
        <f t="shared" si="419"/>
        <v>3.7999999999999999E-2</v>
      </c>
      <c r="BA910" s="13">
        <f t="shared" si="420"/>
        <v>29327302</v>
      </c>
      <c r="BB910" s="17" t="s">
        <v>2189</v>
      </c>
      <c r="BC910">
        <f>MATCH(BB910,MONTHLY_INDEX!$A:$A,0)</f>
        <v>798</v>
      </c>
      <c r="BD910">
        <f>MATCH(AU910,MONTHLY_INDEX!$1:$1,0)</f>
        <v>80</v>
      </c>
      <c r="BE910">
        <f>INDEX(MONTHLY_INDEX!$1:$1048576,Final!BC910,Final!BD910)</f>
        <v>96</v>
      </c>
      <c r="BF910">
        <f>MATCH($BF$1,MONTHLY_INDEX!$1:$1,0)</f>
        <v>127</v>
      </c>
      <c r="BG910">
        <f>INDEX(MONTHLY_INDEX!$1:$1048576,Final!BC910,Final!BF910)</f>
        <v>95.3</v>
      </c>
      <c r="BH910" s="23">
        <f t="shared" si="421"/>
        <v>-7.2916666666666963E-3</v>
      </c>
      <c r="BI910" s="14">
        <f t="shared" si="422"/>
        <v>29113457.089583334</v>
      </c>
      <c r="BJ910" s="14">
        <f t="shared" si="423"/>
        <v>4440400.4278824767</v>
      </c>
      <c r="BK910" s="15">
        <f t="shared" si="424"/>
        <v>24673056.661700856</v>
      </c>
      <c r="BL910" s="52">
        <v>0</v>
      </c>
      <c r="BM910" s="15">
        <f t="shared" si="425"/>
        <v>24673056.661700856</v>
      </c>
    </row>
    <row r="911" spans="1:65">
      <c r="A911" s="8">
        <v>909</v>
      </c>
      <c r="B911" s="1" t="s">
        <v>44</v>
      </c>
      <c r="C911" s="1">
        <v>1500</v>
      </c>
      <c r="D911" s="1" t="s">
        <v>60</v>
      </c>
      <c r="E911" s="1">
        <v>150000040</v>
      </c>
      <c r="F911" s="1" t="s">
        <v>60</v>
      </c>
      <c r="G911" s="1" t="s">
        <v>97</v>
      </c>
      <c r="H911" s="1">
        <v>9</v>
      </c>
      <c r="I911" s="1" t="s">
        <v>52</v>
      </c>
      <c r="J911" s="1" t="s">
        <v>49</v>
      </c>
      <c r="K911" s="1">
        <v>17406001</v>
      </c>
      <c r="L911" s="1" t="s">
        <v>50</v>
      </c>
      <c r="M911" s="1" t="s">
        <v>51</v>
      </c>
      <c r="N911" s="1" t="s">
        <v>64</v>
      </c>
      <c r="O911" s="1" t="s">
        <v>65</v>
      </c>
      <c r="P911" s="1" t="s">
        <v>66</v>
      </c>
      <c r="Q911" s="1" t="s">
        <v>67</v>
      </c>
      <c r="R911" s="1" t="s">
        <v>87</v>
      </c>
      <c r="S911" s="1" t="s">
        <v>88</v>
      </c>
      <c r="T911" s="2">
        <v>43333</v>
      </c>
      <c r="U911" s="2">
        <v>43333</v>
      </c>
      <c r="V911" s="1" t="s">
        <v>52</v>
      </c>
      <c r="W911" s="3">
        <v>1</v>
      </c>
      <c r="X911" s="1" t="s">
        <v>53</v>
      </c>
      <c r="Y911" s="4">
        <v>1517250</v>
      </c>
      <c r="Z911" s="4">
        <v>-198765</v>
      </c>
      <c r="AA911" s="4">
        <v>0</v>
      </c>
      <c r="AB911" s="4">
        <v>0</v>
      </c>
      <c r="AC911" s="4">
        <v>0</v>
      </c>
      <c r="AD911" s="4">
        <v>1517250</v>
      </c>
      <c r="AE911" s="5">
        <v>1685</v>
      </c>
      <c r="AF911" s="1" t="s">
        <v>70</v>
      </c>
      <c r="AG911" s="1" t="s">
        <v>71</v>
      </c>
      <c r="AH911" s="1" t="s">
        <v>89</v>
      </c>
      <c r="AI911" s="1" t="s">
        <v>57</v>
      </c>
      <c r="AJ911" s="5">
        <v>10950</v>
      </c>
      <c r="AK911" s="4">
        <v>-15739</v>
      </c>
      <c r="AL911" s="4">
        <v>0</v>
      </c>
      <c r="AM911" s="4">
        <v>0</v>
      </c>
      <c r="AN911" s="4">
        <v>0</v>
      </c>
      <c r="AO911" s="4">
        <v>-214504</v>
      </c>
      <c r="AP911" s="4">
        <v>-214504</v>
      </c>
      <c r="AQ911" s="4">
        <v>0</v>
      </c>
      <c r="AR911" s="4">
        <v>1302746</v>
      </c>
      <c r="AS911" s="1" t="s">
        <v>52</v>
      </c>
      <c r="AT911" s="9">
        <f t="shared" si="416"/>
        <v>43333</v>
      </c>
      <c r="AU911" s="9">
        <f t="shared" si="417"/>
        <v>43313</v>
      </c>
      <c r="AV911" s="9">
        <v>44798</v>
      </c>
      <c r="AW911" s="11">
        <f t="shared" si="418"/>
        <v>4.0136986301369859</v>
      </c>
      <c r="AX911">
        <v>15</v>
      </c>
      <c r="AY911" s="12">
        <v>0.05</v>
      </c>
      <c r="AZ911">
        <f t="shared" si="419"/>
        <v>6.3333333333333325E-2</v>
      </c>
      <c r="BA911" s="13">
        <f t="shared" si="420"/>
        <v>1517250</v>
      </c>
      <c r="BB911" s="17" t="s">
        <v>1941</v>
      </c>
      <c r="BC911">
        <f>MATCH(BB911,MONTHLY_INDEX!$A:$A,0)</f>
        <v>674</v>
      </c>
      <c r="BD911">
        <f>MATCH(AU911,MONTHLY_INDEX!$1:$1,0)</f>
        <v>80</v>
      </c>
      <c r="BE911">
        <f>INDEX(MONTHLY_INDEX!$1:$1048576,Final!BC911,Final!BD911)</f>
        <v>105.1</v>
      </c>
      <c r="BF911">
        <f>MATCH($BF$1,MONTHLY_INDEX!$1:$1,0)</f>
        <v>127</v>
      </c>
      <c r="BG911">
        <f>INDEX(MONTHLY_INDEX!$1:$1048576,Final!BC911,Final!BF911)</f>
        <v>122.8</v>
      </c>
      <c r="BH911" s="23">
        <f t="shared" si="421"/>
        <v>0.16841103710751668</v>
      </c>
      <c r="BI911" s="14">
        <f t="shared" si="422"/>
        <v>1772771.6460513796</v>
      </c>
      <c r="BJ911" s="14">
        <f t="shared" si="423"/>
        <v>450640.17139580037</v>
      </c>
      <c r="BK911" s="15">
        <f t="shared" si="424"/>
        <v>1322131.4746555793</v>
      </c>
      <c r="BL911" s="52">
        <v>0</v>
      </c>
      <c r="BM911" s="15">
        <f t="shared" si="425"/>
        <v>1322131.4746555793</v>
      </c>
    </row>
    <row r="912" spans="1:65">
      <c r="A912" s="8">
        <v>910</v>
      </c>
      <c r="B912" s="1" t="s">
        <v>44</v>
      </c>
      <c r="C912" s="1">
        <v>1500</v>
      </c>
      <c r="D912" s="1" t="s">
        <v>60</v>
      </c>
      <c r="E912" s="1">
        <v>150000040</v>
      </c>
      <c r="F912" s="1" t="s">
        <v>60</v>
      </c>
      <c r="G912" s="1" t="s">
        <v>98</v>
      </c>
      <c r="H912" s="1">
        <v>10</v>
      </c>
      <c r="I912" s="1" t="s">
        <v>52</v>
      </c>
      <c r="J912" s="1" t="s">
        <v>49</v>
      </c>
      <c r="K912" s="1">
        <v>17406001</v>
      </c>
      <c r="L912" s="1" t="s">
        <v>50</v>
      </c>
      <c r="M912" s="1" t="s">
        <v>51</v>
      </c>
      <c r="N912" s="1" t="s">
        <v>64</v>
      </c>
      <c r="O912" s="1" t="s">
        <v>65</v>
      </c>
      <c r="P912" s="1" t="s">
        <v>66</v>
      </c>
      <c r="Q912" s="1" t="s">
        <v>67</v>
      </c>
      <c r="R912" s="1" t="s">
        <v>87</v>
      </c>
      <c r="S912" s="1" t="s">
        <v>88</v>
      </c>
      <c r="T912" s="2">
        <v>43333</v>
      </c>
      <c r="U912" s="2">
        <v>43333</v>
      </c>
      <c r="V912" s="1" t="s">
        <v>52</v>
      </c>
      <c r="W912" s="3">
        <v>1</v>
      </c>
      <c r="X912" s="1" t="s">
        <v>53</v>
      </c>
      <c r="Y912" s="4">
        <v>312900</v>
      </c>
      <c r="Z912" s="4">
        <v>-40991</v>
      </c>
      <c r="AA912" s="4">
        <v>0</v>
      </c>
      <c r="AB912" s="4">
        <v>0</v>
      </c>
      <c r="AC912" s="4">
        <v>0</v>
      </c>
      <c r="AD912" s="4">
        <v>312900</v>
      </c>
      <c r="AE912" s="5">
        <v>1685</v>
      </c>
      <c r="AF912" s="1" t="s">
        <v>70</v>
      </c>
      <c r="AG912" s="1" t="s">
        <v>71</v>
      </c>
      <c r="AH912" s="1" t="s">
        <v>89</v>
      </c>
      <c r="AI912" s="1" t="s">
        <v>57</v>
      </c>
      <c r="AJ912" s="5">
        <v>10950</v>
      </c>
      <c r="AK912" s="4">
        <v>-3246</v>
      </c>
      <c r="AL912" s="4">
        <v>0</v>
      </c>
      <c r="AM912" s="4">
        <v>0</v>
      </c>
      <c r="AN912" s="4">
        <v>0</v>
      </c>
      <c r="AO912" s="4">
        <v>-44237</v>
      </c>
      <c r="AP912" s="4">
        <v>-44237</v>
      </c>
      <c r="AQ912" s="4">
        <v>0</v>
      </c>
      <c r="AR912" s="4">
        <v>268663</v>
      </c>
      <c r="AS912" s="1" t="s">
        <v>52</v>
      </c>
      <c r="AT912" s="9">
        <f t="shared" si="416"/>
        <v>43333</v>
      </c>
      <c r="AU912" s="9">
        <f t="shared" si="417"/>
        <v>43313</v>
      </c>
      <c r="AV912" s="9">
        <v>44798</v>
      </c>
      <c r="AW912" s="11">
        <f t="shared" si="418"/>
        <v>4.0136986301369859</v>
      </c>
      <c r="AX912">
        <v>10</v>
      </c>
      <c r="AY912" s="12">
        <v>0.05</v>
      </c>
      <c r="AZ912">
        <f t="shared" si="419"/>
        <v>9.5000000000000001E-2</v>
      </c>
      <c r="BA912" s="13">
        <f t="shared" si="420"/>
        <v>312900</v>
      </c>
      <c r="BB912" s="17" t="s">
        <v>2189</v>
      </c>
      <c r="BC912">
        <f>MATCH(BB912,MONTHLY_INDEX!$A:$A,0)</f>
        <v>798</v>
      </c>
      <c r="BD912">
        <f>MATCH(AU912,MONTHLY_INDEX!$1:$1,0)</f>
        <v>80</v>
      </c>
      <c r="BE912">
        <f>INDEX(MONTHLY_INDEX!$1:$1048576,Final!BC912,Final!BD912)</f>
        <v>96</v>
      </c>
      <c r="BF912">
        <f>MATCH($BF$1,MONTHLY_INDEX!$1:$1,0)</f>
        <v>127</v>
      </c>
      <c r="BG912">
        <f>INDEX(MONTHLY_INDEX!$1:$1048576,Final!BC912,Final!BF912)</f>
        <v>95.3</v>
      </c>
      <c r="BH912" s="23">
        <f t="shared" si="421"/>
        <v>-7.2916666666666963E-3</v>
      </c>
      <c r="BI912" s="14">
        <f t="shared" si="422"/>
        <v>310618.4375</v>
      </c>
      <c r="BJ912" s="14">
        <f t="shared" si="423"/>
        <v>118439.2357234589</v>
      </c>
      <c r="BK912" s="15">
        <f t="shared" si="424"/>
        <v>192179.2017765411</v>
      </c>
      <c r="BL912" s="52">
        <v>0</v>
      </c>
      <c r="BM912" s="15">
        <f t="shared" si="425"/>
        <v>192179.2017765411</v>
      </c>
    </row>
    <row r="913" spans="1:65">
      <c r="A913" s="8">
        <v>911</v>
      </c>
      <c r="B913" s="1" t="s">
        <v>44</v>
      </c>
      <c r="C913" s="1">
        <v>1500</v>
      </c>
      <c r="D913" s="1" t="s">
        <v>60</v>
      </c>
      <c r="E913" s="1">
        <v>150000040</v>
      </c>
      <c r="F913" s="1" t="s">
        <v>60</v>
      </c>
      <c r="G913" s="1" t="s">
        <v>99</v>
      </c>
      <c r="H913" s="1">
        <v>11</v>
      </c>
      <c r="I913" s="1" t="s">
        <v>52</v>
      </c>
      <c r="J913" s="1" t="s">
        <v>49</v>
      </c>
      <c r="K913" s="1">
        <v>17406001</v>
      </c>
      <c r="L913" s="1" t="s">
        <v>50</v>
      </c>
      <c r="M913" s="1" t="s">
        <v>51</v>
      </c>
      <c r="N913" s="1" t="s">
        <v>64</v>
      </c>
      <c r="O913" s="1" t="s">
        <v>65</v>
      </c>
      <c r="P913" s="1" t="s">
        <v>66</v>
      </c>
      <c r="Q913" s="1" t="s">
        <v>67</v>
      </c>
      <c r="R913" s="1" t="s">
        <v>87</v>
      </c>
      <c r="S913" s="1" t="s">
        <v>88</v>
      </c>
      <c r="T913" s="2">
        <v>43333</v>
      </c>
      <c r="U913" s="2">
        <v>43333</v>
      </c>
      <c r="V913" s="1" t="s">
        <v>52</v>
      </c>
      <c r="W913" s="3">
        <v>1</v>
      </c>
      <c r="X913" s="1" t="s">
        <v>53</v>
      </c>
      <c r="Y913" s="4">
        <v>1174950</v>
      </c>
      <c r="Z913" s="4">
        <v>-153922</v>
      </c>
      <c r="AA913" s="4">
        <v>0</v>
      </c>
      <c r="AB913" s="4">
        <v>0</v>
      </c>
      <c r="AC913" s="4">
        <v>0</v>
      </c>
      <c r="AD913" s="4">
        <v>1174950</v>
      </c>
      <c r="AE913" s="5">
        <v>1685</v>
      </c>
      <c r="AF913" s="1" t="s">
        <v>70</v>
      </c>
      <c r="AG913" s="1" t="s">
        <v>71</v>
      </c>
      <c r="AH913" s="1" t="s">
        <v>89</v>
      </c>
      <c r="AI913" s="1" t="s">
        <v>57</v>
      </c>
      <c r="AJ913" s="5">
        <v>10950</v>
      </c>
      <c r="AK913" s="4">
        <v>-12188</v>
      </c>
      <c r="AL913" s="4">
        <v>0</v>
      </c>
      <c r="AM913" s="4">
        <v>0</v>
      </c>
      <c r="AN913" s="4">
        <v>0</v>
      </c>
      <c r="AO913" s="4">
        <v>-166110</v>
      </c>
      <c r="AP913" s="4">
        <v>-166110</v>
      </c>
      <c r="AQ913" s="4">
        <v>0</v>
      </c>
      <c r="AR913" s="4">
        <v>1008840</v>
      </c>
      <c r="AS913" s="1" t="s">
        <v>52</v>
      </c>
      <c r="AT913" s="9">
        <f t="shared" si="416"/>
        <v>43333</v>
      </c>
      <c r="AU913" s="9">
        <f t="shared" si="417"/>
        <v>43313</v>
      </c>
      <c r="AV913" s="9">
        <v>44798</v>
      </c>
      <c r="AW913" s="11">
        <f t="shared" si="418"/>
        <v>4.0136986301369859</v>
      </c>
      <c r="AX913">
        <v>10</v>
      </c>
      <c r="AY913" s="12">
        <v>0.05</v>
      </c>
      <c r="AZ913">
        <f t="shared" si="419"/>
        <v>9.5000000000000001E-2</v>
      </c>
      <c r="BA913" s="13">
        <f t="shared" si="420"/>
        <v>1174950</v>
      </c>
      <c r="BB913" s="17" t="s">
        <v>2189</v>
      </c>
      <c r="BC913">
        <f>MATCH(BB913,MONTHLY_INDEX!$A:$A,0)</f>
        <v>798</v>
      </c>
      <c r="BD913">
        <f>MATCH(AU913,MONTHLY_INDEX!$1:$1,0)</f>
        <v>80</v>
      </c>
      <c r="BE913">
        <f>INDEX(MONTHLY_INDEX!$1:$1048576,Final!BC913,Final!BD913)</f>
        <v>96</v>
      </c>
      <c r="BF913">
        <f>MATCH($BF$1,MONTHLY_INDEX!$1:$1,0)</f>
        <v>127</v>
      </c>
      <c r="BG913">
        <f>INDEX(MONTHLY_INDEX!$1:$1048576,Final!BC913,Final!BF913)</f>
        <v>95.3</v>
      </c>
      <c r="BH913" s="23">
        <f t="shared" si="421"/>
        <v>-7.2916666666666963E-3</v>
      </c>
      <c r="BI913" s="14">
        <f t="shared" si="422"/>
        <v>1166382.65625</v>
      </c>
      <c r="BJ913" s="14">
        <f t="shared" si="423"/>
        <v>444743.30461258558</v>
      </c>
      <c r="BK913" s="15">
        <f t="shared" si="424"/>
        <v>721639.35163741442</v>
      </c>
      <c r="BL913" s="52">
        <v>0</v>
      </c>
      <c r="BM913" s="15">
        <f t="shared" si="425"/>
        <v>721639.35163741442</v>
      </c>
    </row>
    <row r="914" spans="1:65">
      <c r="A914" s="8">
        <v>912</v>
      </c>
      <c r="B914" s="1" t="s">
        <v>44</v>
      </c>
      <c r="C914" s="1">
        <v>1500</v>
      </c>
      <c r="D914" s="1" t="s">
        <v>60</v>
      </c>
      <c r="E914" s="1">
        <v>150000040</v>
      </c>
      <c r="F914" s="1" t="s">
        <v>60</v>
      </c>
      <c r="G914" s="1" t="s">
        <v>100</v>
      </c>
      <c r="H914" s="1">
        <v>12</v>
      </c>
      <c r="I914" s="1" t="s">
        <v>52</v>
      </c>
      <c r="J914" s="1" t="s">
        <v>49</v>
      </c>
      <c r="K914" s="1">
        <v>17406001</v>
      </c>
      <c r="L914" s="1" t="s">
        <v>50</v>
      </c>
      <c r="M914" s="1" t="s">
        <v>51</v>
      </c>
      <c r="N914" s="1" t="s">
        <v>64</v>
      </c>
      <c r="O914" s="1" t="s">
        <v>65</v>
      </c>
      <c r="P914" s="1" t="s">
        <v>66</v>
      </c>
      <c r="Q914" s="1" t="s">
        <v>67</v>
      </c>
      <c r="R914" s="1" t="s">
        <v>87</v>
      </c>
      <c r="S914" s="1" t="s">
        <v>88</v>
      </c>
      <c r="T914" s="2">
        <v>43333</v>
      </c>
      <c r="U914" s="2">
        <v>43333</v>
      </c>
      <c r="V914" s="1" t="s">
        <v>52</v>
      </c>
      <c r="W914" s="3">
        <v>1</v>
      </c>
      <c r="X914" s="1" t="s">
        <v>53</v>
      </c>
      <c r="Y914" s="4">
        <v>582750</v>
      </c>
      <c r="Z914" s="4">
        <v>-76342</v>
      </c>
      <c r="AA914" s="4">
        <v>0</v>
      </c>
      <c r="AB914" s="4">
        <v>0</v>
      </c>
      <c r="AC914" s="4">
        <v>0</v>
      </c>
      <c r="AD914" s="4">
        <v>582750</v>
      </c>
      <c r="AE914" s="5">
        <v>1685</v>
      </c>
      <c r="AF914" s="1" t="s">
        <v>70</v>
      </c>
      <c r="AG914" s="1" t="s">
        <v>71</v>
      </c>
      <c r="AH914" s="1" t="s">
        <v>89</v>
      </c>
      <c r="AI914" s="1" t="s">
        <v>57</v>
      </c>
      <c r="AJ914" s="5">
        <v>10950</v>
      </c>
      <c r="AK914" s="4">
        <v>-6045</v>
      </c>
      <c r="AL914" s="4">
        <v>0</v>
      </c>
      <c r="AM914" s="4">
        <v>0</v>
      </c>
      <c r="AN914" s="4">
        <v>0</v>
      </c>
      <c r="AO914" s="4">
        <v>-82387</v>
      </c>
      <c r="AP914" s="4">
        <v>-82387</v>
      </c>
      <c r="AQ914" s="4">
        <v>0</v>
      </c>
      <c r="AR914" s="4">
        <v>500363</v>
      </c>
      <c r="AS914" s="1" t="s">
        <v>52</v>
      </c>
      <c r="AT914" s="9">
        <f t="shared" si="416"/>
        <v>43333</v>
      </c>
      <c r="AU914" s="9">
        <f t="shared" si="417"/>
        <v>43313</v>
      </c>
      <c r="AV914" s="9">
        <v>44798</v>
      </c>
      <c r="AW914" s="11">
        <f t="shared" si="418"/>
        <v>4.0136986301369859</v>
      </c>
      <c r="AX914">
        <v>10</v>
      </c>
      <c r="AY914" s="12">
        <v>0.05</v>
      </c>
      <c r="AZ914">
        <f t="shared" si="419"/>
        <v>9.5000000000000001E-2</v>
      </c>
      <c r="BA914" s="13">
        <f t="shared" si="420"/>
        <v>582750</v>
      </c>
      <c r="BB914" s="17" t="s">
        <v>1973</v>
      </c>
      <c r="BC914">
        <f>MATCH(BB914,MONTHLY_INDEX!$A:$A,0)</f>
        <v>690</v>
      </c>
      <c r="BD914">
        <f>MATCH(AU914,MONTHLY_INDEX!$1:$1,0)</f>
        <v>80</v>
      </c>
      <c r="BE914">
        <f>INDEX(MONTHLY_INDEX!$1:$1048576,Final!BC914,Final!BD914)</f>
        <v>110</v>
      </c>
      <c r="BF914">
        <f>MATCH($BF$1,MONTHLY_INDEX!$1:$1,0)</f>
        <v>127</v>
      </c>
      <c r="BG914">
        <f>INDEX(MONTHLY_INDEX!$1:$1048576,Final!BC914,Final!BF914)</f>
        <v>145.69999999999999</v>
      </c>
      <c r="BH914" s="23">
        <f t="shared" si="421"/>
        <v>0.32454545454545441</v>
      </c>
      <c r="BI914" s="14">
        <f t="shared" si="422"/>
        <v>771878.86363636365</v>
      </c>
      <c r="BJ914" s="14">
        <f t="shared" si="423"/>
        <v>294318.46807285177</v>
      </c>
      <c r="BK914" s="15">
        <f t="shared" si="424"/>
        <v>477560.39556351188</v>
      </c>
      <c r="BL914" s="52">
        <v>0</v>
      </c>
      <c r="BM914" s="15">
        <f t="shared" si="425"/>
        <v>477560.39556351188</v>
      </c>
    </row>
    <row r="915" spans="1:65">
      <c r="A915" s="8">
        <v>913</v>
      </c>
      <c r="B915" s="1" t="s">
        <v>44</v>
      </c>
      <c r="C915" s="1">
        <v>1500</v>
      </c>
      <c r="D915" s="1" t="s">
        <v>60</v>
      </c>
      <c r="E915" s="1">
        <v>150000040</v>
      </c>
      <c r="F915" s="1" t="s">
        <v>60</v>
      </c>
      <c r="G915" s="1" t="s">
        <v>101</v>
      </c>
      <c r="H915" s="1">
        <v>13</v>
      </c>
      <c r="I915" s="1" t="s">
        <v>52</v>
      </c>
      <c r="J915" s="1" t="s">
        <v>49</v>
      </c>
      <c r="K915" s="1">
        <v>17406001</v>
      </c>
      <c r="L915" s="1" t="s">
        <v>50</v>
      </c>
      <c r="M915" s="1" t="s">
        <v>51</v>
      </c>
      <c r="N915" s="1" t="s">
        <v>64</v>
      </c>
      <c r="O915" s="1" t="s">
        <v>65</v>
      </c>
      <c r="P915" s="1" t="s">
        <v>66</v>
      </c>
      <c r="Q915" s="1" t="s">
        <v>67</v>
      </c>
      <c r="R915" s="1" t="s">
        <v>87</v>
      </c>
      <c r="S915" s="1" t="s">
        <v>88</v>
      </c>
      <c r="T915" s="2">
        <v>43333</v>
      </c>
      <c r="U915" s="2">
        <v>43333</v>
      </c>
      <c r="V915" s="1" t="s">
        <v>52</v>
      </c>
      <c r="W915" s="3">
        <v>1</v>
      </c>
      <c r="X915" s="1" t="s">
        <v>53</v>
      </c>
      <c r="Y915" s="4">
        <v>9976171</v>
      </c>
      <c r="Z915" s="4">
        <v>-1306915</v>
      </c>
      <c r="AA915" s="4">
        <v>0</v>
      </c>
      <c r="AB915" s="4">
        <v>0</v>
      </c>
      <c r="AC915" s="4">
        <v>0</v>
      </c>
      <c r="AD915" s="4">
        <v>9976171</v>
      </c>
      <c r="AE915" s="5">
        <v>1685</v>
      </c>
      <c r="AF915" s="1" t="s">
        <v>70</v>
      </c>
      <c r="AG915" s="1" t="s">
        <v>71</v>
      </c>
      <c r="AH915" s="1" t="s">
        <v>89</v>
      </c>
      <c r="AI915" s="1" t="s">
        <v>57</v>
      </c>
      <c r="AJ915" s="5">
        <v>10950</v>
      </c>
      <c r="AK915" s="4">
        <v>-103488</v>
      </c>
      <c r="AL915" s="4">
        <v>0</v>
      </c>
      <c r="AM915" s="4">
        <v>0</v>
      </c>
      <c r="AN915" s="4">
        <v>0</v>
      </c>
      <c r="AO915" s="4">
        <v>-1410403</v>
      </c>
      <c r="AP915" s="4">
        <v>-1410403</v>
      </c>
      <c r="AQ915" s="4">
        <v>0</v>
      </c>
      <c r="AR915" s="4">
        <v>8565768</v>
      </c>
      <c r="AS915" s="1" t="s">
        <v>52</v>
      </c>
      <c r="AT915" s="9">
        <f t="shared" si="416"/>
        <v>43333</v>
      </c>
      <c r="AU915" s="9">
        <f t="shared" si="417"/>
        <v>43313</v>
      </c>
      <c r="AV915" s="9">
        <v>44798</v>
      </c>
      <c r="AW915" s="11">
        <f t="shared" si="418"/>
        <v>4.0136986301369859</v>
      </c>
      <c r="AX915">
        <v>25</v>
      </c>
      <c r="AY915" s="12">
        <v>0.05</v>
      </c>
      <c r="AZ915">
        <f t="shared" si="419"/>
        <v>3.7999999999999999E-2</v>
      </c>
      <c r="BA915" s="13">
        <f t="shared" si="420"/>
        <v>9976171</v>
      </c>
      <c r="BB915" s="17" t="s">
        <v>2189</v>
      </c>
      <c r="BC915">
        <f>MATCH(BB915,MONTHLY_INDEX!$A:$A,0)</f>
        <v>798</v>
      </c>
      <c r="BD915">
        <f>MATCH(AU915,MONTHLY_INDEX!$1:$1,0)</f>
        <v>80</v>
      </c>
      <c r="BE915">
        <f>INDEX(MONTHLY_INDEX!$1:$1048576,Final!BC915,Final!BD915)</f>
        <v>96</v>
      </c>
      <c r="BF915">
        <f>MATCH($BF$1,MONTHLY_INDEX!$1:$1,0)</f>
        <v>127</v>
      </c>
      <c r="BG915">
        <f>INDEX(MONTHLY_INDEX!$1:$1048576,Final!BC915,Final!BF915)</f>
        <v>95.3</v>
      </c>
      <c r="BH915" s="23">
        <f t="shared" si="421"/>
        <v>-7.2916666666666963E-3</v>
      </c>
      <c r="BI915" s="14">
        <f t="shared" si="422"/>
        <v>9903428.0864583328</v>
      </c>
      <c r="BJ915" s="14">
        <f t="shared" si="423"/>
        <v>1510476.2782825625</v>
      </c>
      <c r="BK915" s="15">
        <f t="shared" si="424"/>
        <v>8392951.8081757706</v>
      </c>
      <c r="BL915" s="52">
        <v>0</v>
      </c>
      <c r="BM915" s="15">
        <f t="shared" si="425"/>
        <v>8392951.8081757706</v>
      </c>
    </row>
    <row r="916" spans="1:65">
      <c r="A916" s="8">
        <v>914</v>
      </c>
      <c r="B916" s="1" t="s">
        <v>44</v>
      </c>
      <c r="C916" s="1">
        <v>1500</v>
      </c>
      <c r="D916" s="1" t="s">
        <v>60</v>
      </c>
      <c r="E916" s="1">
        <v>150000040</v>
      </c>
      <c r="F916" s="1" t="s">
        <v>60</v>
      </c>
      <c r="G916" s="1" t="s">
        <v>102</v>
      </c>
      <c r="H916" s="1">
        <v>14</v>
      </c>
      <c r="I916" s="1" t="s">
        <v>52</v>
      </c>
      <c r="J916" s="1" t="s">
        <v>49</v>
      </c>
      <c r="K916" s="1">
        <v>17406001</v>
      </c>
      <c r="L916" s="1" t="s">
        <v>50</v>
      </c>
      <c r="M916" s="1" t="s">
        <v>51</v>
      </c>
      <c r="N916" s="1" t="s">
        <v>64</v>
      </c>
      <c r="O916" s="1" t="s">
        <v>65</v>
      </c>
      <c r="P916" s="1" t="s">
        <v>66</v>
      </c>
      <c r="Q916" s="1" t="s">
        <v>67</v>
      </c>
      <c r="R916" s="1" t="s">
        <v>87</v>
      </c>
      <c r="S916" s="1" t="s">
        <v>88</v>
      </c>
      <c r="T916" s="2">
        <v>43333</v>
      </c>
      <c r="U916" s="2">
        <v>43333</v>
      </c>
      <c r="V916" s="1" t="s">
        <v>52</v>
      </c>
      <c r="W916" s="3">
        <v>1</v>
      </c>
      <c r="X916" s="1" t="s">
        <v>53</v>
      </c>
      <c r="Y916" s="4">
        <v>21103901</v>
      </c>
      <c r="Z916" s="4">
        <v>-2764690</v>
      </c>
      <c r="AA916" s="4">
        <v>0</v>
      </c>
      <c r="AB916" s="4">
        <v>0</v>
      </c>
      <c r="AC916" s="4">
        <v>0</v>
      </c>
      <c r="AD916" s="4">
        <v>21103901</v>
      </c>
      <c r="AE916" s="5">
        <v>1685</v>
      </c>
      <c r="AF916" s="1" t="s">
        <v>70</v>
      </c>
      <c r="AG916" s="1" t="s">
        <v>71</v>
      </c>
      <c r="AH916" s="1" t="s">
        <v>89</v>
      </c>
      <c r="AI916" s="1" t="s">
        <v>57</v>
      </c>
      <c r="AJ916" s="5">
        <v>10950</v>
      </c>
      <c r="AK916" s="4">
        <v>-218921</v>
      </c>
      <c r="AL916" s="4">
        <v>0</v>
      </c>
      <c r="AM916" s="4">
        <v>0</v>
      </c>
      <c r="AN916" s="4">
        <v>0</v>
      </c>
      <c r="AO916" s="4">
        <v>-2983611</v>
      </c>
      <c r="AP916" s="4">
        <v>-2983611</v>
      </c>
      <c r="AQ916" s="4">
        <v>0</v>
      </c>
      <c r="AR916" s="4">
        <v>18120290</v>
      </c>
      <c r="AS916" s="1" t="s">
        <v>52</v>
      </c>
      <c r="AT916" s="9">
        <f t="shared" si="416"/>
        <v>43333</v>
      </c>
      <c r="AU916" s="9">
        <f t="shared" si="417"/>
        <v>43313</v>
      </c>
      <c r="AV916" s="9">
        <v>44798</v>
      </c>
      <c r="AW916" s="11">
        <f t="shared" si="418"/>
        <v>4.0136986301369859</v>
      </c>
      <c r="AX916">
        <v>25</v>
      </c>
      <c r="AY916" s="12">
        <v>0.05</v>
      </c>
      <c r="AZ916">
        <f t="shared" si="419"/>
        <v>3.7999999999999999E-2</v>
      </c>
      <c r="BA916" s="13">
        <f t="shared" si="420"/>
        <v>21103901</v>
      </c>
      <c r="BB916" s="17" t="s">
        <v>2189</v>
      </c>
      <c r="BC916">
        <f>MATCH(BB916,MONTHLY_INDEX!$A:$A,0)</f>
        <v>798</v>
      </c>
      <c r="BD916">
        <f>MATCH(AU916,MONTHLY_INDEX!$1:$1,0)</f>
        <v>80</v>
      </c>
      <c r="BE916">
        <f>INDEX(MONTHLY_INDEX!$1:$1048576,Final!BC916,Final!BD916)</f>
        <v>96</v>
      </c>
      <c r="BF916">
        <f>MATCH($BF$1,MONTHLY_INDEX!$1:$1,0)</f>
        <v>127</v>
      </c>
      <c r="BG916">
        <f>INDEX(MONTHLY_INDEX!$1:$1048576,Final!BC916,Final!BF916)</f>
        <v>95.3</v>
      </c>
      <c r="BH916" s="23">
        <f t="shared" si="421"/>
        <v>-7.2916666666666963E-3</v>
      </c>
      <c r="BI916" s="14">
        <f t="shared" si="422"/>
        <v>20950018.388541665</v>
      </c>
      <c r="BJ916" s="14">
        <f t="shared" si="423"/>
        <v>3195308.2840825049</v>
      </c>
      <c r="BK916" s="15">
        <f t="shared" si="424"/>
        <v>17754710.104459159</v>
      </c>
      <c r="BL916" s="52">
        <v>0</v>
      </c>
      <c r="BM916" s="15">
        <f t="shared" si="425"/>
        <v>17754710.104459159</v>
      </c>
    </row>
    <row r="917" spans="1:65">
      <c r="A917" s="8">
        <v>915</v>
      </c>
      <c r="B917" s="1" t="s">
        <v>44</v>
      </c>
      <c r="C917" s="1">
        <v>1500</v>
      </c>
      <c r="D917" s="1" t="s">
        <v>60</v>
      </c>
      <c r="E917" s="1">
        <v>150000040</v>
      </c>
      <c r="F917" s="1" t="s">
        <v>60</v>
      </c>
      <c r="G917" s="1" t="s">
        <v>103</v>
      </c>
      <c r="H917" s="1">
        <v>15</v>
      </c>
      <c r="I917" s="1" t="s">
        <v>52</v>
      </c>
      <c r="J917" s="1" t="s">
        <v>49</v>
      </c>
      <c r="K917" s="1">
        <v>17406001</v>
      </c>
      <c r="L917" s="1" t="s">
        <v>50</v>
      </c>
      <c r="M917" s="1" t="s">
        <v>51</v>
      </c>
      <c r="N917" s="1" t="s">
        <v>64</v>
      </c>
      <c r="O917" s="1" t="s">
        <v>65</v>
      </c>
      <c r="P917" s="1" t="s">
        <v>66</v>
      </c>
      <c r="Q917" s="1" t="s">
        <v>67</v>
      </c>
      <c r="R917" s="1" t="s">
        <v>87</v>
      </c>
      <c r="S917" s="1" t="s">
        <v>88</v>
      </c>
      <c r="T917" s="2">
        <v>43333</v>
      </c>
      <c r="U917" s="2">
        <v>43333</v>
      </c>
      <c r="V917" s="1" t="s">
        <v>52</v>
      </c>
      <c r="W917" s="3">
        <v>1</v>
      </c>
      <c r="X917" s="1" t="s">
        <v>53</v>
      </c>
      <c r="Y917" s="4">
        <v>580650</v>
      </c>
      <c r="Z917" s="4">
        <v>-76066</v>
      </c>
      <c r="AA917" s="4">
        <v>0</v>
      </c>
      <c r="AB917" s="4">
        <v>0</v>
      </c>
      <c r="AC917" s="4">
        <v>0</v>
      </c>
      <c r="AD917" s="4">
        <v>580650</v>
      </c>
      <c r="AE917" s="5">
        <v>1685</v>
      </c>
      <c r="AF917" s="1" t="s">
        <v>70</v>
      </c>
      <c r="AG917" s="1" t="s">
        <v>71</v>
      </c>
      <c r="AH917" s="1" t="s">
        <v>89</v>
      </c>
      <c r="AI917" s="1" t="s">
        <v>57</v>
      </c>
      <c r="AJ917" s="5">
        <v>10950</v>
      </c>
      <c r="AK917" s="4">
        <v>-6023</v>
      </c>
      <c r="AL917" s="4">
        <v>0</v>
      </c>
      <c r="AM917" s="4">
        <v>0</v>
      </c>
      <c r="AN917" s="4">
        <v>0</v>
      </c>
      <c r="AO917" s="4">
        <v>-82089</v>
      </c>
      <c r="AP917" s="4">
        <v>-82089</v>
      </c>
      <c r="AQ917" s="4">
        <v>0</v>
      </c>
      <c r="AR917" s="4">
        <v>498561</v>
      </c>
      <c r="AS917" s="1" t="s">
        <v>52</v>
      </c>
      <c r="AT917" s="9">
        <f t="shared" si="416"/>
        <v>43333</v>
      </c>
      <c r="AU917" s="9">
        <f t="shared" si="417"/>
        <v>43313</v>
      </c>
      <c r="AV917" s="9">
        <v>44798</v>
      </c>
      <c r="AW917" s="11">
        <f t="shared" si="418"/>
        <v>4.0136986301369859</v>
      </c>
      <c r="AX917">
        <v>10</v>
      </c>
      <c r="AY917" s="12">
        <v>0.05</v>
      </c>
      <c r="AZ917">
        <f t="shared" si="419"/>
        <v>9.5000000000000001E-2</v>
      </c>
      <c r="BA917" s="13">
        <f t="shared" si="420"/>
        <v>580650</v>
      </c>
      <c r="BB917" s="17" t="s">
        <v>1941</v>
      </c>
      <c r="BC917">
        <f>MATCH(BB917,MONTHLY_INDEX!$A:$A,0)</f>
        <v>674</v>
      </c>
      <c r="BD917">
        <f>MATCH(AU917,MONTHLY_INDEX!$1:$1,0)</f>
        <v>80</v>
      </c>
      <c r="BE917">
        <f>INDEX(MONTHLY_INDEX!$1:$1048576,Final!BC917,Final!BD917)</f>
        <v>105.1</v>
      </c>
      <c r="BF917">
        <f>MATCH($BF$1,MONTHLY_INDEX!$1:$1,0)</f>
        <v>127</v>
      </c>
      <c r="BG917">
        <f>INDEX(MONTHLY_INDEX!$1:$1048576,Final!BC917,Final!BF917)</f>
        <v>122.8</v>
      </c>
      <c r="BH917" s="23">
        <f t="shared" si="421"/>
        <v>0.16841103710751668</v>
      </c>
      <c r="BI917" s="14">
        <f t="shared" si="422"/>
        <v>678437.86869647959</v>
      </c>
      <c r="BJ917" s="14">
        <f t="shared" si="423"/>
        <v>258689.28870091107</v>
      </c>
      <c r="BK917" s="15">
        <f t="shared" si="424"/>
        <v>419748.57999556849</v>
      </c>
      <c r="BL917" s="52">
        <v>0</v>
      </c>
      <c r="BM917" s="15">
        <f t="shared" si="425"/>
        <v>419748.57999556849</v>
      </c>
    </row>
    <row r="918" spans="1:65">
      <c r="A918" s="8">
        <v>916</v>
      </c>
      <c r="B918" s="1" t="s">
        <v>44</v>
      </c>
      <c r="C918" s="1">
        <v>1500</v>
      </c>
      <c r="D918" s="1" t="s">
        <v>60</v>
      </c>
      <c r="E918" s="1">
        <v>150000040</v>
      </c>
      <c r="F918" s="1" t="s">
        <v>60</v>
      </c>
      <c r="G918" s="1" t="s">
        <v>104</v>
      </c>
      <c r="H918" s="1">
        <v>16</v>
      </c>
      <c r="I918" s="1" t="s">
        <v>52</v>
      </c>
      <c r="J918" s="1" t="s">
        <v>49</v>
      </c>
      <c r="K918" s="1">
        <v>17406001</v>
      </c>
      <c r="L918" s="1" t="s">
        <v>50</v>
      </c>
      <c r="M918" s="1" t="s">
        <v>51</v>
      </c>
      <c r="N918" s="1" t="s">
        <v>64</v>
      </c>
      <c r="O918" s="1" t="s">
        <v>65</v>
      </c>
      <c r="P918" s="1" t="s">
        <v>66</v>
      </c>
      <c r="Q918" s="1" t="s">
        <v>67</v>
      </c>
      <c r="R918" s="1" t="s">
        <v>87</v>
      </c>
      <c r="S918" s="1" t="s">
        <v>88</v>
      </c>
      <c r="T918" s="2">
        <v>43333</v>
      </c>
      <c r="U918" s="2">
        <v>43333</v>
      </c>
      <c r="V918" s="1" t="s">
        <v>52</v>
      </c>
      <c r="W918" s="3">
        <v>1</v>
      </c>
      <c r="X918" s="1" t="s">
        <v>53</v>
      </c>
      <c r="Y918" s="4">
        <v>175035</v>
      </c>
      <c r="Z918" s="4">
        <v>-22929</v>
      </c>
      <c r="AA918" s="4">
        <v>0</v>
      </c>
      <c r="AB918" s="4">
        <v>0</v>
      </c>
      <c r="AC918" s="4">
        <v>0</v>
      </c>
      <c r="AD918" s="4">
        <v>175035</v>
      </c>
      <c r="AE918" s="5">
        <v>1685</v>
      </c>
      <c r="AF918" s="1" t="s">
        <v>70</v>
      </c>
      <c r="AG918" s="1" t="s">
        <v>71</v>
      </c>
      <c r="AH918" s="1" t="s">
        <v>89</v>
      </c>
      <c r="AI918" s="1" t="s">
        <v>57</v>
      </c>
      <c r="AJ918" s="5">
        <v>10950</v>
      </c>
      <c r="AK918" s="4">
        <v>-1816</v>
      </c>
      <c r="AL918" s="4">
        <v>0</v>
      </c>
      <c r="AM918" s="4">
        <v>0</v>
      </c>
      <c r="AN918" s="4">
        <v>0</v>
      </c>
      <c r="AO918" s="4">
        <v>-24745</v>
      </c>
      <c r="AP918" s="4">
        <v>-24745</v>
      </c>
      <c r="AQ918" s="4">
        <v>0</v>
      </c>
      <c r="AR918" s="4">
        <v>150290</v>
      </c>
      <c r="AS918" s="1" t="s">
        <v>52</v>
      </c>
      <c r="AT918" s="9">
        <f t="shared" si="416"/>
        <v>43333</v>
      </c>
      <c r="AU918" s="9">
        <f t="shared" si="417"/>
        <v>43313</v>
      </c>
      <c r="AV918" s="9">
        <v>44798</v>
      </c>
      <c r="AW918" s="11">
        <f t="shared" si="418"/>
        <v>4.0136986301369859</v>
      </c>
      <c r="AX918">
        <v>10</v>
      </c>
      <c r="AY918" s="12">
        <v>0.05</v>
      </c>
      <c r="AZ918">
        <f t="shared" si="419"/>
        <v>9.5000000000000001E-2</v>
      </c>
      <c r="BA918" s="13">
        <f t="shared" si="420"/>
        <v>175035</v>
      </c>
      <c r="BB918" s="17" t="s">
        <v>1877</v>
      </c>
      <c r="BC918">
        <f>MATCH(BB918,MONTHLY_INDEX!$A:$A,0)</f>
        <v>642</v>
      </c>
      <c r="BD918">
        <f>MATCH(AU918,MONTHLY_INDEX!$1:$1,0)</f>
        <v>80</v>
      </c>
      <c r="BE918">
        <f>INDEX(MONTHLY_INDEX!$1:$1048576,Final!BC918,Final!BD918)</f>
        <v>79.099999999999994</v>
      </c>
      <c r="BF918">
        <f>MATCH($BF$1,MONTHLY_INDEX!$1:$1,0)</f>
        <v>127</v>
      </c>
      <c r="BG918">
        <f>INDEX(MONTHLY_INDEX!$1:$1048576,Final!BC918,Final!BF918)</f>
        <v>94</v>
      </c>
      <c r="BH918" s="23">
        <f t="shared" si="421"/>
        <v>0.18836915297092297</v>
      </c>
      <c r="BI918" s="14">
        <f t="shared" si="422"/>
        <v>208006.19469026552</v>
      </c>
      <c r="BJ918" s="14">
        <f t="shared" si="423"/>
        <v>79313.046975390971</v>
      </c>
      <c r="BK918" s="15">
        <f t="shared" si="424"/>
        <v>128693.14771487455</v>
      </c>
      <c r="BL918" s="52">
        <v>0</v>
      </c>
      <c r="BM918" s="15">
        <f t="shared" si="425"/>
        <v>128693.14771487455</v>
      </c>
    </row>
    <row r="919" spans="1:65">
      <c r="A919" s="8">
        <v>917</v>
      </c>
      <c r="B919" s="1" t="s">
        <v>44</v>
      </c>
      <c r="C919" s="1">
        <v>1500</v>
      </c>
      <c r="D919" s="1" t="s">
        <v>60</v>
      </c>
      <c r="E919" s="1">
        <v>150000040</v>
      </c>
      <c r="F919" s="1" t="s">
        <v>60</v>
      </c>
      <c r="G919" s="1" t="s">
        <v>105</v>
      </c>
      <c r="H919" s="1">
        <v>17</v>
      </c>
      <c r="I919" s="1" t="s">
        <v>52</v>
      </c>
      <c r="J919" s="1" t="s">
        <v>49</v>
      </c>
      <c r="K919" s="1">
        <v>17406001</v>
      </c>
      <c r="L919" s="1" t="s">
        <v>50</v>
      </c>
      <c r="M919" s="1" t="s">
        <v>51</v>
      </c>
      <c r="N919" s="1" t="s">
        <v>64</v>
      </c>
      <c r="O919" s="1" t="s">
        <v>65</v>
      </c>
      <c r="P919" s="1" t="s">
        <v>66</v>
      </c>
      <c r="Q919" s="1" t="s">
        <v>67</v>
      </c>
      <c r="R919" s="1" t="s">
        <v>87</v>
      </c>
      <c r="S919" s="1" t="s">
        <v>88</v>
      </c>
      <c r="T919" s="2">
        <v>43333</v>
      </c>
      <c r="U919" s="2">
        <v>43333</v>
      </c>
      <c r="V919" s="1" t="s">
        <v>52</v>
      </c>
      <c r="W919" s="3">
        <v>1</v>
      </c>
      <c r="X919" s="1" t="s">
        <v>53</v>
      </c>
      <c r="Y919" s="4">
        <v>132796</v>
      </c>
      <c r="Z919" s="4">
        <v>-17395</v>
      </c>
      <c r="AA919" s="4">
        <v>0</v>
      </c>
      <c r="AB919" s="4">
        <v>0</v>
      </c>
      <c r="AC919" s="4">
        <v>0</v>
      </c>
      <c r="AD919" s="4">
        <v>132796</v>
      </c>
      <c r="AE919" s="5">
        <v>1685</v>
      </c>
      <c r="AF919" s="1" t="s">
        <v>70</v>
      </c>
      <c r="AG919" s="1" t="s">
        <v>71</v>
      </c>
      <c r="AH919" s="1" t="s">
        <v>89</v>
      </c>
      <c r="AI919" s="1" t="s">
        <v>57</v>
      </c>
      <c r="AJ919" s="5">
        <v>10950</v>
      </c>
      <c r="AK919" s="4">
        <v>-1378</v>
      </c>
      <c r="AL919" s="4">
        <v>0</v>
      </c>
      <c r="AM919" s="4">
        <v>0</v>
      </c>
      <c r="AN919" s="4">
        <v>0</v>
      </c>
      <c r="AO919" s="4">
        <v>-18773</v>
      </c>
      <c r="AP919" s="4">
        <v>-18773</v>
      </c>
      <c r="AQ919" s="4">
        <v>0</v>
      </c>
      <c r="AR919" s="4">
        <v>114023</v>
      </c>
      <c r="AS919" s="1" t="s">
        <v>52</v>
      </c>
      <c r="AT919" s="9">
        <f t="shared" si="416"/>
        <v>43333</v>
      </c>
      <c r="AU919" s="9">
        <f t="shared" si="417"/>
        <v>43313</v>
      </c>
      <c r="AV919" s="9">
        <v>44798</v>
      </c>
      <c r="AW919" s="11">
        <f t="shared" si="418"/>
        <v>4.0136986301369859</v>
      </c>
      <c r="AX919">
        <v>10</v>
      </c>
      <c r="AY919" s="12">
        <v>0.05</v>
      </c>
      <c r="AZ919">
        <f t="shared" si="419"/>
        <v>9.5000000000000001E-2</v>
      </c>
      <c r="BA919" s="13">
        <f t="shared" si="420"/>
        <v>132796</v>
      </c>
      <c r="BB919" s="17" t="s">
        <v>2189</v>
      </c>
      <c r="BC919">
        <f>MATCH(BB919,MONTHLY_INDEX!$A:$A,0)</f>
        <v>798</v>
      </c>
      <c r="BD919">
        <f>MATCH(AU919,MONTHLY_INDEX!$1:$1,0)</f>
        <v>80</v>
      </c>
      <c r="BE919">
        <f>INDEX(MONTHLY_INDEX!$1:$1048576,Final!BC919,Final!BD919)</f>
        <v>96</v>
      </c>
      <c r="BF919">
        <f>MATCH($BF$1,MONTHLY_INDEX!$1:$1,0)</f>
        <v>127</v>
      </c>
      <c r="BG919">
        <f>INDEX(MONTHLY_INDEX!$1:$1048576,Final!BC919,Final!BF919)</f>
        <v>95.3</v>
      </c>
      <c r="BH919" s="23">
        <f t="shared" si="421"/>
        <v>-7.2916666666666963E-3</v>
      </c>
      <c r="BI919" s="14">
        <f t="shared" si="422"/>
        <v>131827.69583333333</v>
      </c>
      <c r="BJ919" s="14">
        <f t="shared" si="423"/>
        <v>50266.0810071347</v>
      </c>
      <c r="BK919" s="15">
        <f t="shared" si="424"/>
        <v>81561.614826198638</v>
      </c>
      <c r="BL919" s="52">
        <v>0</v>
      </c>
      <c r="BM919" s="15">
        <f t="shared" si="425"/>
        <v>81561.614826198638</v>
      </c>
    </row>
    <row r="920" spans="1:65">
      <c r="A920" s="8">
        <v>918</v>
      </c>
      <c r="B920" s="1" t="s">
        <v>44</v>
      </c>
      <c r="C920" s="1">
        <v>1500</v>
      </c>
      <c r="D920" s="1" t="s">
        <v>60</v>
      </c>
      <c r="E920" s="1">
        <v>150000040</v>
      </c>
      <c r="F920" s="1" t="s">
        <v>60</v>
      </c>
      <c r="G920" s="1" t="s">
        <v>106</v>
      </c>
      <c r="H920" s="1">
        <v>18</v>
      </c>
      <c r="I920" s="1" t="s">
        <v>52</v>
      </c>
      <c r="J920" s="1" t="s">
        <v>49</v>
      </c>
      <c r="K920" s="1">
        <v>17406001</v>
      </c>
      <c r="L920" s="1" t="s">
        <v>50</v>
      </c>
      <c r="M920" s="1" t="s">
        <v>51</v>
      </c>
      <c r="N920" s="1" t="s">
        <v>64</v>
      </c>
      <c r="O920" s="1" t="s">
        <v>65</v>
      </c>
      <c r="P920" s="1" t="s">
        <v>66</v>
      </c>
      <c r="Q920" s="1" t="s">
        <v>67</v>
      </c>
      <c r="R920" s="1" t="s">
        <v>87</v>
      </c>
      <c r="S920" s="1" t="s">
        <v>88</v>
      </c>
      <c r="T920" s="2">
        <v>43333</v>
      </c>
      <c r="U920" s="2">
        <v>43333</v>
      </c>
      <c r="V920" s="1" t="s">
        <v>52</v>
      </c>
      <c r="W920" s="3">
        <v>1</v>
      </c>
      <c r="X920" s="1" t="s">
        <v>53</v>
      </c>
      <c r="Y920" s="4">
        <v>469552</v>
      </c>
      <c r="Z920" s="4">
        <v>-61512</v>
      </c>
      <c r="AA920" s="4">
        <v>0</v>
      </c>
      <c r="AB920" s="4">
        <v>0</v>
      </c>
      <c r="AC920" s="4">
        <v>0</v>
      </c>
      <c r="AD920" s="4">
        <v>469552</v>
      </c>
      <c r="AE920" s="5">
        <v>1685</v>
      </c>
      <c r="AF920" s="1" t="s">
        <v>70</v>
      </c>
      <c r="AG920" s="1" t="s">
        <v>71</v>
      </c>
      <c r="AH920" s="1" t="s">
        <v>89</v>
      </c>
      <c r="AI920" s="1" t="s">
        <v>57</v>
      </c>
      <c r="AJ920" s="5">
        <v>10950</v>
      </c>
      <c r="AK920" s="4">
        <v>-4871</v>
      </c>
      <c r="AL920" s="4">
        <v>0</v>
      </c>
      <c r="AM920" s="4">
        <v>0</v>
      </c>
      <c r="AN920" s="4">
        <v>0</v>
      </c>
      <c r="AO920" s="4">
        <v>-66383</v>
      </c>
      <c r="AP920" s="4">
        <v>-66383</v>
      </c>
      <c r="AQ920" s="4">
        <v>0</v>
      </c>
      <c r="AR920" s="4">
        <v>403169</v>
      </c>
      <c r="AS920" s="1" t="s">
        <v>52</v>
      </c>
      <c r="AT920" s="9">
        <f t="shared" si="416"/>
        <v>43333</v>
      </c>
      <c r="AU920" s="9">
        <f t="shared" si="417"/>
        <v>43313</v>
      </c>
      <c r="AV920" s="9">
        <v>44798</v>
      </c>
      <c r="AW920" s="11">
        <f t="shared" si="418"/>
        <v>4.0136986301369859</v>
      </c>
      <c r="AX920">
        <v>10</v>
      </c>
      <c r="AY920" s="12">
        <v>0.05</v>
      </c>
      <c r="AZ920">
        <f t="shared" si="419"/>
        <v>9.5000000000000001E-2</v>
      </c>
      <c r="BA920" s="13">
        <f t="shared" si="420"/>
        <v>469552</v>
      </c>
      <c r="BB920" s="17" t="s">
        <v>1871</v>
      </c>
      <c r="BC920">
        <f>MATCH(BB920,MONTHLY_INDEX!$A:$A,0)</f>
        <v>639</v>
      </c>
      <c r="BD920">
        <f>MATCH(AU920,MONTHLY_INDEX!$1:$1,0)</f>
        <v>80</v>
      </c>
      <c r="BE920">
        <f>INDEX(MONTHLY_INDEX!$1:$1048576,Final!BC920,Final!BD920)</f>
        <v>112.8</v>
      </c>
      <c r="BF920">
        <f>MATCH($BF$1,MONTHLY_INDEX!$1:$1,0)</f>
        <v>127</v>
      </c>
      <c r="BG920">
        <f>INDEX(MONTHLY_INDEX!$1:$1048576,Final!BC920,Final!BF920)</f>
        <v>116.2</v>
      </c>
      <c r="BH920" s="23">
        <f t="shared" si="421"/>
        <v>3.0141843971631256E-2</v>
      </c>
      <c r="BI920" s="14">
        <f t="shared" si="422"/>
        <v>483705.16312056739</v>
      </c>
      <c r="BJ920" s="14">
        <f t="shared" si="423"/>
        <v>184437.44130768481</v>
      </c>
      <c r="BK920" s="15">
        <f t="shared" si="424"/>
        <v>299267.72181288258</v>
      </c>
      <c r="BL920" s="52">
        <v>0</v>
      </c>
      <c r="BM920" s="15">
        <f t="shared" si="425"/>
        <v>299267.72181288258</v>
      </c>
    </row>
    <row r="921" spans="1:65">
      <c r="A921" s="8">
        <v>919</v>
      </c>
      <c r="B921" s="1" t="s">
        <v>44</v>
      </c>
      <c r="C921" s="1">
        <v>1500</v>
      </c>
      <c r="D921" s="1" t="s">
        <v>60</v>
      </c>
      <c r="E921" s="1">
        <v>150000040</v>
      </c>
      <c r="F921" s="1" t="s">
        <v>60</v>
      </c>
      <c r="G921" s="1" t="s">
        <v>107</v>
      </c>
      <c r="H921" s="1">
        <v>19</v>
      </c>
      <c r="I921" s="1" t="s">
        <v>52</v>
      </c>
      <c r="J921" s="1" t="s">
        <v>49</v>
      </c>
      <c r="K921" s="1">
        <v>17406001</v>
      </c>
      <c r="L921" s="1" t="s">
        <v>50</v>
      </c>
      <c r="M921" s="1" t="s">
        <v>51</v>
      </c>
      <c r="N921" s="1" t="s">
        <v>64</v>
      </c>
      <c r="O921" s="1" t="s">
        <v>65</v>
      </c>
      <c r="P921" s="1" t="s">
        <v>66</v>
      </c>
      <c r="Q921" s="1" t="s">
        <v>67</v>
      </c>
      <c r="R921" s="1" t="s">
        <v>87</v>
      </c>
      <c r="S921" s="1" t="s">
        <v>88</v>
      </c>
      <c r="T921" s="2">
        <v>43333</v>
      </c>
      <c r="U921" s="2">
        <v>43333</v>
      </c>
      <c r="V921" s="1" t="s">
        <v>52</v>
      </c>
      <c r="W921" s="3">
        <v>1</v>
      </c>
      <c r="X921" s="1" t="s">
        <v>53</v>
      </c>
      <c r="Y921" s="4">
        <v>6861326</v>
      </c>
      <c r="Z921" s="4">
        <v>-898859</v>
      </c>
      <c r="AA921" s="4">
        <v>0</v>
      </c>
      <c r="AB921" s="4">
        <v>0</v>
      </c>
      <c r="AC921" s="4">
        <v>0</v>
      </c>
      <c r="AD921" s="4">
        <v>6861326</v>
      </c>
      <c r="AE921" s="5">
        <v>1685</v>
      </c>
      <c r="AF921" s="1" t="s">
        <v>70</v>
      </c>
      <c r="AG921" s="1" t="s">
        <v>71</v>
      </c>
      <c r="AH921" s="1" t="s">
        <v>89</v>
      </c>
      <c r="AI921" s="1" t="s">
        <v>57</v>
      </c>
      <c r="AJ921" s="5">
        <v>10950</v>
      </c>
      <c r="AK921" s="4">
        <v>-71176</v>
      </c>
      <c r="AL921" s="4">
        <v>0</v>
      </c>
      <c r="AM921" s="4">
        <v>0</v>
      </c>
      <c r="AN921" s="4">
        <v>0</v>
      </c>
      <c r="AO921" s="4">
        <v>-970035</v>
      </c>
      <c r="AP921" s="4">
        <v>-970035</v>
      </c>
      <c r="AQ921" s="4">
        <v>0</v>
      </c>
      <c r="AR921" s="4">
        <v>5891291</v>
      </c>
      <c r="AS921" s="1" t="s">
        <v>52</v>
      </c>
      <c r="AT921" s="9">
        <f t="shared" si="416"/>
        <v>43333</v>
      </c>
      <c r="AU921" s="9">
        <f t="shared" si="417"/>
        <v>43313</v>
      </c>
      <c r="AV921" s="9">
        <v>44798</v>
      </c>
      <c r="AW921" s="11">
        <f t="shared" si="418"/>
        <v>4.0136986301369859</v>
      </c>
      <c r="AX921">
        <v>10</v>
      </c>
      <c r="AY921" s="12">
        <v>0.05</v>
      </c>
      <c r="AZ921">
        <f t="shared" si="419"/>
        <v>9.5000000000000001E-2</v>
      </c>
      <c r="BA921" s="13">
        <f t="shared" si="420"/>
        <v>6861326</v>
      </c>
      <c r="BI921" s="14">
        <f t="shared" ref="BI921:BI923" si="426">AR921</f>
        <v>5891291</v>
      </c>
      <c r="BJ921" s="14">
        <v>0</v>
      </c>
      <c r="BK921" s="14">
        <f t="shared" ref="BK921:BK923" si="427">AR921</f>
        <v>5891291</v>
      </c>
      <c r="BL921" s="52">
        <v>0</v>
      </c>
      <c r="BM921" s="15">
        <f t="shared" ref="BM921:BM923" si="428">AR921</f>
        <v>5891291</v>
      </c>
    </row>
    <row r="922" spans="1:65">
      <c r="A922" s="8">
        <v>920</v>
      </c>
      <c r="B922" s="1" t="s">
        <v>44</v>
      </c>
      <c r="C922" s="1">
        <v>1500</v>
      </c>
      <c r="D922" s="1" t="s">
        <v>60</v>
      </c>
      <c r="E922" s="1">
        <v>150000040</v>
      </c>
      <c r="F922" s="1" t="s">
        <v>60</v>
      </c>
      <c r="G922" s="1" t="s">
        <v>108</v>
      </c>
      <c r="H922" s="1">
        <v>20</v>
      </c>
      <c r="I922" s="1" t="s">
        <v>52</v>
      </c>
      <c r="J922" s="1" t="s">
        <v>49</v>
      </c>
      <c r="K922" s="1">
        <v>17406001</v>
      </c>
      <c r="L922" s="1" t="s">
        <v>50</v>
      </c>
      <c r="M922" s="1" t="s">
        <v>51</v>
      </c>
      <c r="N922" s="1" t="s">
        <v>64</v>
      </c>
      <c r="O922" s="1" t="s">
        <v>65</v>
      </c>
      <c r="P922" s="1" t="s">
        <v>66</v>
      </c>
      <c r="Q922" s="1" t="s">
        <v>67</v>
      </c>
      <c r="R922" s="1" t="s">
        <v>87</v>
      </c>
      <c r="S922" s="1" t="s">
        <v>88</v>
      </c>
      <c r="T922" s="2">
        <v>43333</v>
      </c>
      <c r="U922" s="2">
        <v>43333</v>
      </c>
      <c r="V922" s="1" t="s">
        <v>52</v>
      </c>
      <c r="W922" s="3">
        <v>1</v>
      </c>
      <c r="X922" s="1" t="s">
        <v>53</v>
      </c>
      <c r="Y922" s="4">
        <v>5552065</v>
      </c>
      <c r="Z922" s="4">
        <v>-727341</v>
      </c>
      <c r="AA922" s="4">
        <v>0</v>
      </c>
      <c r="AB922" s="4">
        <v>0</v>
      </c>
      <c r="AC922" s="4">
        <v>0</v>
      </c>
      <c r="AD922" s="4">
        <v>5552065</v>
      </c>
      <c r="AE922" s="5">
        <v>1685</v>
      </c>
      <c r="AF922" s="1" t="s">
        <v>70</v>
      </c>
      <c r="AG922" s="1" t="s">
        <v>71</v>
      </c>
      <c r="AH922" s="1" t="s">
        <v>89</v>
      </c>
      <c r="AI922" s="1" t="s">
        <v>57</v>
      </c>
      <c r="AJ922" s="5">
        <v>10950</v>
      </c>
      <c r="AK922" s="4">
        <v>-57594</v>
      </c>
      <c r="AL922" s="4">
        <v>0</v>
      </c>
      <c r="AM922" s="4">
        <v>0</v>
      </c>
      <c r="AN922" s="4">
        <v>0</v>
      </c>
      <c r="AO922" s="4">
        <v>-784935</v>
      </c>
      <c r="AP922" s="4">
        <v>-784935</v>
      </c>
      <c r="AQ922" s="4">
        <v>0</v>
      </c>
      <c r="AR922" s="4">
        <v>4767130</v>
      </c>
      <c r="AS922" s="1" t="s">
        <v>52</v>
      </c>
      <c r="AT922" s="9">
        <f t="shared" si="416"/>
        <v>43333</v>
      </c>
      <c r="AU922" s="9">
        <f t="shared" si="417"/>
        <v>43313</v>
      </c>
      <c r="AV922" s="9">
        <v>44798</v>
      </c>
      <c r="AW922" s="11">
        <f t="shared" si="418"/>
        <v>4.0136986301369859</v>
      </c>
      <c r="AX922">
        <v>10</v>
      </c>
      <c r="AY922" s="12">
        <v>0.05</v>
      </c>
      <c r="AZ922">
        <f t="shared" si="419"/>
        <v>9.5000000000000001E-2</v>
      </c>
      <c r="BA922" s="13">
        <f t="shared" si="420"/>
        <v>5552065</v>
      </c>
      <c r="BI922" s="14">
        <f t="shared" si="426"/>
        <v>4767130</v>
      </c>
      <c r="BJ922" s="14">
        <v>0</v>
      </c>
      <c r="BK922" s="14">
        <f t="shared" si="427"/>
        <v>4767130</v>
      </c>
      <c r="BL922" s="52">
        <v>0</v>
      </c>
      <c r="BM922" s="15">
        <f t="shared" si="428"/>
        <v>4767130</v>
      </c>
    </row>
    <row r="923" spans="1:65">
      <c r="A923" s="8">
        <v>921</v>
      </c>
      <c r="B923" s="1" t="s">
        <v>44</v>
      </c>
      <c r="C923" s="1">
        <v>1500</v>
      </c>
      <c r="D923" s="1" t="s">
        <v>60</v>
      </c>
      <c r="E923" s="1">
        <v>150000040</v>
      </c>
      <c r="F923" s="1" t="s">
        <v>60</v>
      </c>
      <c r="G923" s="1" t="s">
        <v>109</v>
      </c>
      <c r="H923" s="1">
        <v>21</v>
      </c>
      <c r="I923" s="1" t="s">
        <v>52</v>
      </c>
      <c r="J923" s="1" t="s">
        <v>49</v>
      </c>
      <c r="K923" s="1">
        <v>17406001</v>
      </c>
      <c r="L923" s="1" t="s">
        <v>50</v>
      </c>
      <c r="M923" s="1" t="s">
        <v>51</v>
      </c>
      <c r="N923" s="1" t="s">
        <v>64</v>
      </c>
      <c r="O923" s="1" t="s">
        <v>65</v>
      </c>
      <c r="P923" s="1" t="s">
        <v>66</v>
      </c>
      <c r="Q923" s="1" t="s">
        <v>67</v>
      </c>
      <c r="R923" s="1" t="s">
        <v>87</v>
      </c>
      <c r="S923" s="1" t="s">
        <v>88</v>
      </c>
      <c r="T923" s="2">
        <v>43333</v>
      </c>
      <c r="U923" s="2">
        <v>43333</v>
      </c>
      <c r="V923" s="1" t="s">
        <v>52</v>
      </c>
      <c r="W923" s="3">
        <v>1</v>
      </c>
      <c r="X923" s="1" t="s">
        <v>53</v>
      </c>
      <c r="Y923" s="4">
        <v>1950695</v>
      </c>
      <c r="Z923" s="4">
        <v>-256470</v>
      </c>
      <c r="AA923" s="4">
        <v>0</v>
      </c>
      <c r="AB923" s="4">
        <v>0</v>
      </c>
      <c r="AC923" s="4">
        <v>0</v>
      </c>
      <c r="AD923" s="4">
        <v>1950695</v>
      </c>
      <c r="AE923" s="5">
        <v>1685</v>
      </c>
      <c r="AF923" s="1" t="s">
        <v>70</v>
      </c>
      <c r="AG923" s="1" t="s">
        <v>71</v>
      </c>
      <c r="AH923" s="1" t="s">
        <v>89</v>
      </c>
      <c r="AI923" s="1" t="s">
        <v>57</v>
      </c>
      <c r="AJ923" s="5">
        <v>10950</v>
      </c>
      <c r="AK923" s="4">
        <v>-20224</v>
      </c>
      <c r="AL923" s="4">
        <v>0</v>
      </c>
      <c r="AM923" s="4">
        <v>0</v>
      </c>
      <c r="AN923" s="4">
        <v>0</v>
      </c>
      <c r="AO923" s="4">
        <v>-276694</v>
      </c>
      <c r="AP923" s="4">
        <v>-276694</v>
      </c>
      <c r="AQ923" s="4">
        <v>0</v>
      </c>
      <c r="AR923" s="4">
        <v>1674001</v>
      </c>
      <c r="AS923" s="1" t="s">
        <v>52</v>
      </c>
      <c r="AT923" s="9">
        <f t="shared" si="416"/>
        <v>43333</v>
      </c>
      <c r="AU923" s="9">
        <f t="shared" si="417"/>
        <v>43313</v>
      </c>
      <c r="AV923" s="9">
        <v>44798</v>
      </c>
      <c r="AW923" s="11">
        <f t="shared" si="418"/>
        <v>4.0136986301369859</v>
      </c>
      <c r="AX923">
        <v>10</v>
      </c>
      <c r="AY923" s="12">
        <v>0.05</v>
      </c>
      <c r="AZ923">
        <f t="shared" si="419"/>
        <v>9.5000000000000001E-2</v>
      </c>
      <c r="BA923" s="13">
        <f t="shared" si="420"/>
        <v>1950695</v>
      </c>
      <c r="BI923" s="14">
        <f t="shared" si="426"/>
        <v>1674001</v>
      </c>
      <c r="BJ923" s="14">
        <v>0</v>
      </c>
      <c r="BK923" s="14">
        <f t="shared" si="427"/>
        <v>1674001</v>
      </c>
      <c r="BL923" s="52">
        <v>0</v>
      </c>
      <c r="BM923" s="15">
        <f t="shared" si="428"/>
        <v>1674001</v>
      </c>
    </row>
    <row r="924" spans="1:65">
      <c r="A924" s="8">
        <v>922</v>
      </c>
      <c r="B924" s="1" t="s">
        <v>44</v>
      </c>
      <c r="C924" s="1">
        <v>1500</v>
      </c>
      <c r="D924" s="1" t="s">
        <v>60</v>
      </c>
      <c r="E924" s="1">
        <v>150000040</v>
      </c>
      <c r="F924" s="1" t="s">
        <v>60</v>
      </c>
      <c r="G924" s="1" t="s">
        <v>110</v>
      </c>
      <c r="H924" s="1">
        <v>22</v>
      </c>
      <c r="I924" s="1" t="s">
        <v>52</v>
      </c>
      <c r="J924" s="1" t="s">
        <v>49</v>
      </c>
      <c r="K924" s="1">
        <v>17406001</v>
      </c>
      <c r="L924" s="1" t="s">
        <v>50</v>
      </c>
      <c r="M924" s="1" t="s">
        <v>51</v>
      </c>
      <c r="N924" s="1" t="s">
        <v>64</v>
      </c>
      <c r="O924" s="1" t="s">
        <v>65</v>
      </c>
      <c r="P924" s="1" t="s">
        <v>66</v>
      </c>
      <c r="Q924" s="1" t="s">
        <v>67</v>
      </c>
      <c r="R924" s="1" t="s">
        <v>87</v>
      </c>
      <c r="S924" s="1" t="s">
        <v>88</v>
      </c>
      <c r="T924" s="2">
        <v>43333</v>
      </c>
      <c r="U924" s="2">
        <v>43333</v>
      </c>
      <c r="V924" s="1" t="s">
        <v>52</v>
      </c>
      <c r="W924" s="3">
        <v>1</v>
      </c>
      <c r="X924" s="1" t="s">
        <v>53</v>
      </c>
      <c r="Y924" s="4">
        <v>16789210</v>
      </c>
      <c r="Z924" s="4">
        <v>-2199450</v>
      </c>
      <c r="AA924" s="4">
        <v>0</v>
      </c>
      <c r="AB924" s="4">
        <v>0</v>
      </c>
      <c r="AC924" s="4">
        <v>0</v>
      </c>
      <c r="AD924" s="4">
        <v>16789210</v>
      </c>
      <c r="AE924" s="5">
        <v>1685</v>
      </c>
      <c r="AF924" s="1" t="s">
        <v>70</v>
      </c>
      <c r="AG924" s="1" t="s">
        <v>71</v>
      </c>
      <c r="AH924" s="1" t="s">
        <v>89</v>
      </c>
      <c r="AI924" s="1" t="s">
        <v>57</v>
      </c>
      <c r="AJ924" s="5">
        <v>10950</v>
      </c>
      <c r="AK924" s="4">
        <v>-174163</v>
      </c>
      <c r="AL924" s="4">
        <v>0</v>
      </c>
      <c r="AM924" s="4">
        <v>0</v>
      </c>
      <c r="AN924" s="4">
        <v>0</v>
      </c>
      <c r="AO924" s="4">
        <v>-2373613</v>
      </c>
      <c r="AP924" s="4">
        <v>-2373613</v>
      </c>
      <c r="AQ924" s="4">
        <v>0</v>
      </c>
      <c r="AR924" s="4">
        <v>14415597</v>
      </c>
      <c r="AS924" s="1" t="s">
        <v>52</v>
      </c>
      <c r="AT924" s="9">
        <f t="shared" si="416"/>
        <v>43333</v>
      </c>
      <c r="AU924" s="9">
        <f t="shared" si="417"/>
        <v>43313</v>
      </c>
      <c r="AV924" s="9">
        <v>44798</v>
      </c>
      <c r="AW924" s="11">
        <f t="shared" si="418"/>
        <v>4.0136986301369859</v>
      </c>
      <c r="AX924">
        <v>25</v>
      </c>
      <c r="AY924" s="12">
        <v>0.05</v>
      </c>
      <c r="AZ924">
        <f t="shared" si="419"/>
        <v>3.7999999999999999E-2</v>
      </c>
      <c r="BA924" s="13">
        <f t="shared" si="420"/>
        <v>16789210</v>
      </c>
      <c r="BB924" s="17" t="s">
        <v>2189</v>
      </c>
      <c r="BC924">
        <f>MATCH(BB924,MONTHLY_INDEX!$A:$A,0)</f>
        <v>798</v>
      </c>
      <c r="BD924">
        <f>MATCH(AU924,MONTHLY_INDEX!$1:$1,0)</f>
        <v>80</v>
      </c>
      <c r="BE924">
        <f>INDEX(MONTHLY_INDEX!$1:$1048576,Final!BC924,Final!BD924)</f>
        <v>96</v>
      </c>
      <c r="BF924">
        <f>MATCH($BF$1,MONTHLY_INDEX!$1:$1,0)</f>
        <v>127</v>
      </c>
      <c r="BG924">
        <f>INDEX(MONTHLY_INDEX!$1:$1048576,Final!BC924,Final!BF924)</f>
        <v>95.3</v>
      </c>
      <c r="BH924" s="23">
        <f>(BG924-BE924)/BE924</f>
        <v>-7.2916666666666963E-3</v>
      </c>
      <c r="BI924" s="14">
        <f>(1+BH924)*BA924</f>
        <v>16666788.677083332</v>
      </c>
      <c r="BJ924" s="14">
        <f>BI924*AZ924*AW924</f>
        <v>2542027.7415156956</v>
      </c>
      <c r="BK924" s="15">
        <f t="shared" si="424"/>
        <v>14124760.935567636</v>
      </c>
      <c r="BL924" s="52">
        <v>0</v>
      </c>
      <c r="BM924" s="15">
        <f>MAX((1-BL924)*BK924,BI924*AY924)</f>
        <v>14124760.935567636</v>
      </c>
    </row>
    <row r="925" spans="1:65">
      <c r="A925" s="8">
        <v>923</v>
      </c>
      <c r="B925" s="1" t="s">
        <v>44</v>
      </c>
      <c r="C925" s="1">
        <v>1500</v>
      </c>
      <c r="D925" s="1" t="s">
        <v>60</v>
      </c>
      <c r="E925" s="1">
        <v>150000040</v>
      </c>
      <c r="F925" s="1" t="s">
        <v>60</v>
      </c>
      <c r="G925" s="1" t="s">
        <v>111</v>
      </c>
      <c r="H925" s="1">
        <v>23</v>
      </c>
      <c r="I925" s="1" t="s">
        <v>52</v>
      </c>
      <c r="J925" s="1" t="s">
        <v>49</v>
      </c>
      <c r="K925" s="1">
        <v>17406001</v>
      </c>
      <c r="L925" s="1" t="s">
        <v>50</v>
      </c>
      <c r="M925" s="1" t="s">
        <v>51</v>
      </c>
      <c r="N925" s="1" t="s">
        <v>64</v>
      </c>
      <c r="O925" s="1" t="s">
        <v>65</v>
      </c>
      <c r="P925" s="1" t="s">
        <v>66</v>
      </c>
      <c r="Q925" s="1" t="s">
        <v>67</v>
      </c>
      <c r="R925" s="1" t="s">
        <v>87</v>
      </c>
      <c r="S925" s="1" t="s">
        <v>88</v>
      </c>
      <c r="T925" s="2">
        <v>43333</v>
      </c>
      <c r="U925" s="2">
        <v>43333</v>
      </c>
      <c r="V925" s="1" t="s">
        <v>52</v>
      </c>
      <c r="W925" s="3">
        <v>1</v>
      </c>
      <c r="X925" s="1" t="s">
        <v>53</v>
      </c>
      <c r="Y925" s="4">
        <v>32425</v>
      </c>
      <c r="Z925" s="4">
        <v>-4246</v>
      </c>
      <c r="AA925" s="4">
        <v>0</v>
      </c>
      <c r="AB925" s="4">
        <v>0</v>
      </c>
      <c r="AC925" s="4">
        <v>0</v>
      </c>
      <c r="AD925" s="4">
        <v>32425</v>
      </c>
      <c r="AE925" s="5">
        <v>1685</v>
      </c>
      <c r="AF925" s="1" t="s">
        <v>70</v>
      </c>
      <c r="AG925" s="1" t="s">
        <v>71</v>
      </c>
      <c r="AH925" s="1" t="s">
        <v>89</v>
      </c>
      <c r="AI925" s="1" t="s">
        <v>57</v>
      </c>
      <c r="AJ925" s="5">
        <v>10950</v>
      </c>
      <c r="AK925" s="4">
        <v>-336</v>
      </c>
      <c r="AL925" s="4">
        <v>0</v>
      </c>
      <c r="AM925" s="4">
        <v>0</v>
      </c>
      <c r="AN925" s="4">
        <v>0</v>
      </c>
      <c r="AO925" s="4">
        <v>-4582</v>
      </c>
      <c r="AP925" s="4">
        <v>-4582</v>
      </c>
      <c r="AQ925" s="4">
        <v>0</v>
      </c>
      <c r="AR925" s="4">
        <v>27843</v>
      </c>
      <c r="AS925" s="1" t="s">
        <v>52</v>
      </c>
      <c r="AT925" s="9">
        <f t="shared" si="416"/>
        <v>43333</v>
      </c>
      <c r="AU925" s="9">
        <f t="shared" si="417"/>
        <v>43313</v>
      </c>
      <c r="AV925" s="9">
        <v>44798</v>
      </c>
      <c r="AW925" s="11">
        <f t="shared" si="418"/>
        <v>4.0136986301369859</v>
      </c>
      <c r="AX925">
        <v>10</v>
      </c>
      <c r="AY925" s="12">
        <v>0.05</v>
      </c>
      <c r="AZ925">
        <f t="shared" si="419"/>
        <v>9.5000000000000001E-2</v>
      </c>
      <c r="BA925" s="13">
        <f t="shared" si="420"/>
        <v>32425</v>
      </c>
      <c r="BI925" s="14">
        <f t="shared" ref="BI925:BI929" si="429">AR925</f>
        <v>27843</v>
      </c>
      <c r="BJ925" s="14">
        <v>0</v>
      </c>
      <c r="BK925" s="14">
        <f t="shared" ref="BK925:BK929" si="430">AR925</f>
        <v>27843</v>
      </c>
      <c r="BL925" s="52">
        <v>0</v>
      </c>
      <c r="BM925" s="15">
        <f t="shared" ref="BM925:BM929" si="431">AR925</f>
        <v>27843</v>
      </c>
    </row>
    <row r="926" spans="1:65">
      <c r="A926" s="8">
        <v>924</v>
      </c>
      <c r="B926" s="1" t="s">
        <v>44</v>
      </c>
      <c r="C926" s="1">
        <v>1500</v>
      </c>
      <c r="D926" s="1" t="s">
        <v>60</v>
      </c>
      <c r="E926" s="1">
        <v>150000040</v>
      </c>
      <c r="F926" s="1" t="s">
        <v>112</v>
      </c>
      <c r="G926" s="1" t="s">
        <v>113</v>
      </c>
      <c r="H926" s="1">
        <v>24</v>
      </c>
      <c r="I926" s="1" t="s">
        <v>52</v>
      </c>
      <c r="J926" s="1" t="s">
        <v>49</v>
      </c>
      <c r="K926" s="1">
        <v>17406001</v>
      </c>
      <c r="L926" s="1" t="s">
        <v>50</v>
      </c>
      <c r="M926" s="1" t="s">
        <v>51</v>
      </c>
      <c r="N926" s="1" t="s">
        <v>64</v>
      </c>
      <c r="O926" s="1" t="s">
        <v>65</v>
      </c>
      <c r="P926" s="1" t="s">
        <v>66</v>
      </c>
      <c r="Q926" s="1" t="s">
        <v>67</v>
      </c>
      <c r="R926" s="1" t="s">
        <v>87</v>
      </c>
      <c r="S926" s="1" t="s">
        <v>88</v>
      </c>
      <c r="T926" s="2">
        <v>43333</v>
      </c>
      <c r="U926" s="2">
        <v>43333</v>
      </c>
      <c r="V926" s="1" t="s">
        <v>52</v>
      </c>
      <c r="W926" s="3">
        <v>1</v>
      </c>
      <c r="X926" s="1" t="s">
        <v>53</v>
      </c>
      <c r="Y926" s="4">
        <v>970825</v>
      </c>
      <c r="Z926" s="4">
        <v>-127181.51</v>
      </c>
      <c r="AA926" s="4">
        <v>0</v>
      </c>
      <c r="AB926" s="4">
        <v>0</v>
      </c>
      <c r="AC926" s="4">
        <v>0</v>
      </c>
      <c r="AD926" s="4">
        <v>970825</v>
      </c>
      <c r="AE926" s="5">
        <v>1685</v>
      </c>
      <c r="AF926" s="1" t="s">
        <v>70</v>
      </c>
      <c r="AG926" s="1" t="s">
        <v>71</v>
      </c>
      <c r="AH926" s="1" t="s">
        <v>89</v>
      </c>
      <c r="AI926" s="1" t="s">
        <v>57</v>
      </c>
      <c r="AJ926" s="5">
        <v>10950</v>
      </c>
      <c r="AK926" s="4">
        <v>-10071</v>
      </c>
      <c r="AL926" s="4">
        <v>0</v>
      </c>
      <c r="AM926" s="4">
        <v>0</v>
      </c>
      <c r="AN926" s="4">
        <v>0</v>
      </c>
      <c r="AO926" s="4">
        <v>-137252.51</v>
      </c>
      <c r="AP926" s="4">
        <v>-137252.51</v>
      </c>
      <c r="AQ926" s="4">
        <v>0</v>
      </c>
      <c r="AR926" s="4">
        <v>833572.49</v>
      </c>
      <c r="AS926" s="1" t="s">
        <v>52</v>
      </c>
      <c r="AT926" s="9">
        <f t="shared" si="416"/>
        <v>43333</v>
      </c>
      <c r="AU926" s="9">
        <f t="shared" si="417"/>
        <v>43313</v>
      </c>
      <c r="AV926" s="9">
        <v>44798</v>
      </c>
      <c r="AW926" s="11">
        <f t="shared" si="418"/>
        <v>4.0136986301369859</v>
      </c>
      <c r="AX926">
        <v>10</v>
      </c>
      <c r="AY926" s="12">
        <v>0.05</v>
      </c>
      <c r="AZ926">
        <f t="shared" si="419"/>
        <v>9.5000000000000001E-2</v>
      </c>
      <c r="BA926" s="13">
        <f t="shared" si="420"/>
        <v>970825</v>
      </c>
      <c r="BB926" s="16" t="s">
        <v>593</v>
      </c>
      <c r="BC926" s="16" t="s">
        <v>593</v>
      </c>
      <c r="BD926" s="16" t="s">
        <v>593</v>
      </c>
      <c r="BE926" s="16" t="s">
        <v>593</v>
      </c>
      <c r="BF926" s="16" t="s">
        <v>593</v>
      </c>
      <c r="BG926" s="16" t="s">
        <v>593</v>
      </c>
      <c r="BH926" s="16" t="s">
        <v>593</v>
      </c>
      <c r="BI926" s="14">
        <f t="shared" si="429"/>
        <v>833572.49</v>
      </c>
      <c r="BJ926" s="14">
        <v>0</v>
      </c>
      <c r="BK926" s="14">
        <f t="shared" si="430"/>
        <v>833572.49</v>
      </c>
      <c r="BL926" s="52">
        <v>0</v>
      </c>
      <c r="BM926" s="15">
        <f t="shared" si="431"/>
        <v>833572.49</v>
      </c>
    </row>
    <row r="927" spans="1:65">
      <c r="A927" s="8">
        <v>925</v>
      </c>
      <c r="B927" s="1" t="s">
        <v>44</v>
      </c>
      <c r="C927" s="1">
        <v>1500</v>
      </c>
      <c r="D927" s="1" t="s">
        <v>60</v>
      </c>
      <c r="E927" s="1">
        <v>150000040</v>
      </c>
      <c r="F927" s="1" t="s">
        <v>112</v>
      </c>
      <c r="G927" s="1" t="s">
        <v>114</v>
      </c>
      <c r="H927" s="1">
        <v>25</v>
      </c>
      <c r="I927" s="1" t="s">
        <v>52</v>
      </c>
      <c r="J927" s="1" t="s">
        <v>49</v>
      </c>
      <c r="K927" s="1">
        <v>17406001</v>
      </c>
      <c r="L927" s="1" t="s">
        <v>50</v>
      </c>
      <c r="M927" s="1" t="s">
        <v>51</v>
      </c>
      <c r="N927" s="1" t="s">
        <v>64</v>
      </c>
      <c r="O927" s="1" t="s">
        <v>65</v>
      </c>
      <c r="P927" s="1" t="s">
        <v>66</v>
      </c>
      <c r="Q927" s="1" t="s">
        <v>67</v>
      </c>
      <c r="R927" s="1" t="s">
        <v>87</v>
      </c>
      <c r="S927" s="1" t="s">
        <v>88</v>
      </c>
      <c r="T927" s="2">
        <v>43333</v>
      </c>
      <c r="U927" s="2">
        <v>43333</v>
      </c>
      <c r="V927" s="1" t="s">
        <v>52</v>
      </c>
      <c r="W927" s="3">
        <v>1</v>
      </c>
      <c r="X927" s="1" t="s">
        <v>53</v>
      </c>
      <c r="Y927" s="4">
        <v>2008211</v>
      </c>
      <c r="Z927" s="4">
        <v>-263082.87</v>
      </c>
      <c r="AA927" s="4">
        <v>0</v>
      </c>
      <c r="AB927" s="4">
        <v>0</v>
      </c>
      <c r="AC927" s="4">
        <v>0</v>
      </c>
      <c r="AD927" s="4">
        <v>2008211</v>
      </c>
      <c r="AE927" s="5">
        <v>1685</v>
      </c>
      <c r="AF927" s="1" t="s">
        <v>70</v>
      </c>
      <c r="AG927" s="1" t="s">
        <v>71</v>
      </c>
      <c r="AH927" s="1" t="s">
        <v>89</v>
      </c>
      <c r="AI927" s="1" t="s">
        <v>57</v>
      </c>
      <c r="AJ927" s="5">
        <v>10950</v>
      </c>
      <c r="AK927" s="4">
        <v>-20832</v>
      </c>
      <c r="AL927" s="4">
        <v>0</v>
      </c>
      <c r="AM927" s="4">
        <v>0</v>
      </c>
      <c r="AN927" s="4">
        <v>0</v>
      </c>
      <c r="AO927" s="4">
        <v>-283914.87</v>
      </c>
      <c r="AP927" s="4">
        <v>-283914.87</v>
      </c>
      <c r="AQ927" s="4">
        <v>0</v>
      </c>
      <c r="AR927" s="4">
        <v>1724296.13</v>
      </c>
      <c r="AS927" s="1" t="s">
        <v>52</v>
      </c>
      <c r="AT927" s="9">
        <f t="shared" si="416"/>
        <v>43333</v>
      </c>
      <c r="AU927" s="9">
        <f t="shared" si="417"/>
        <v>43313</v>
      </c>
      <c r="AV927" s="9">
        <v>44798</v>
      </c>
      <c r="AW927" s="11">
        <f t="shared" si="418"/>
        <v>4.0136986301369859</v>
      </c>
      <c r="AX927">
        <v>10</v>
      </c>
      <c r="AY927" s="12">
        <v>0.05</v>
      </c>
      <c r="AZ927">
        <f t="shared" si="419"/>
        <v>9.5000000000000001E-2</v>
      </c>
      <c r="BA927" s="13">
        <f t="shared" si="420"/>
        <v>2008211</v>
      </c>
      <c r="BB927" s="16" t="s">
        <v>593</v>
      </c>
      <c r="BC927" s="16" t="s">
        <v>593</v>
      </c>
      <c r="BD927" s="16" t="s">
        <v>593</v>
      </c>
      <c r="BE927" s="16" t="s">
        <v>593</v>
      </c>
      <c r="BF927" s="16" t="s">
        <v>593</v>
      </c>
      <c r="BG927" s="16" t="s">
        <v>593</v>
      </c>
      <c r="BH927" s="16" t="s">
        <v>593</v>
      </c>
      <c r="BI927" s="14">
        <f t="shared" si="429"/>
        <v>1724296.13</v>
      </c>
      <c r="BJ927" s="14">
        <v>0</v>
      </c>
      <c r="BK927" s="14">
        <f t="shared" si="430"/>
        <v>1724296.13</v>
      </c>
      <c r="BL927" s="52">
        <v>0</v>
      </c>
      <c r="BM927" s="15">
        <f t="shared" si="431"/>
        <v>1724296.13</v>
      </c>
    </row>
    <row r="928" spans="1:65">
      <c r="A928" s="8">
        <v>926</v>
      </c>
      <c r="B928" s="1" t="s">
        <v>44</v>
      </c>
      <c r="C928" s="1">
        <v>1500</v>
      </c>
      <c r="D928" s="1" t="s">
        <v>60</v>
      </c>
      <c r="E928" s="1">
        <v>150000040</v>
      </c>
      <c r="F928" s="1" t="s">
        <v>60</v>
      </c>
      <c r="G928" s="1" t="s">
        <v>115</v>
      </c>
      <c r="H928" s="1">
        <v>26</v>
      </c>
      <c r="I928" s="1" t="s">
        <v>52</v>
      </c>
      <c r="J928" s="1" t="s">
        <v>49</v>
      </c>
      <c r="K928" s="1">
        <v>17406001</v>
      </c>
      <c r="L928" s="1" t="s">
        <v>50</v>
      </c>
      <c r="M928" s="1" t="s">
        <v>51</v>
      </c>
      <c r="N928" s="1" t="s">
        <v>64</v>
      </c>
      <c r="O928" s="1" t="s">
        <v>65</v>
      </c>
      <c r="P928" s="1" t="s">
        <v>66</v>
      </c>
      <c r="Q928" s="1" t="s">
        <v>67</v>
      </c>
      <c r="R928" s="1" t="s">
        <v>87</v>
      </c>
      <c r="S928" s="1" t="s">
        <v>88</v>
      </c>
      <c r="T928" s="2">
        <v>43333</v>
      </c>
      <c r="U928" s="2">
        <v>43333</v>
      </c>
      <c r="V928" s="1" t="s">
        <v>52</v>
      </c>
      <c r="W928" s="3">
        <v>1</v>
      </c>
      <c r="X928" s="1" t="s">
        <v>53</v>
      </c>
      <c r="Y928" s="4">
        <v>120000</v>
      </c>
      <c r="Z928" s="4">
        <v>-15720</v>
      </c>
      <c r="AA928" s="4">
        <v>0</v>
      </c>
      <c r="AB928" s="4">
        <v>0</v>
      </c>
      <c r="AC928" s="4">
        <v>0</v>
      </c>
      <c r="AD928" s="4">
        <v>120000</v>
      </c>
      <c r="AE928" s="5">
        <v>1685</v>
      </c>
      <c r="AF928" s="1" t="s">
        <v>70</v>
      </c>
      <c r="AG928" s="1" t="s">
        <v>71</v>
      </c>
      <c r="AH928" s="1" t="s">
        <v>89</v>
      </c>
      <c r="AI928" s="1" t="s">
        <v>57</v>
      </c>
      <c r="AJ928" s="5">
        <v>10950</v>
      </c>
      <c r="AK928" s="4">
        <v>-1245</v>
      </c>
      <c r="AL928" s="4">
        <v>0</v>
      </c>
      <c r="AM928" s="4">
        <v>0</v>
      </c>
      <c r="AN928" s="4">
        <v>0</v>
      </c>
      <c r="AO928" s="4">
        <v>-16965</v>
      </c>
      <c r="AP928" s="4">
        <v>-16965</v>
      </c>
      <c r="AQ928" s="4">
        <v>0</v>
      </c>
      <c r="AR928" s="4">
        <v>103035</v>
      </c>
      <c r="AS928" s="1" t="s">
        <v>52</v>
      </c>
      <c r="AT928" s="9">
        <f t="shared" si="416"/>
        <v>43333</v>
      </c>
      <c r="AU928" s="9">
        <f t="shared" si="417"/>
        <v>43313</v>
      </c>
      <c r="AV928" s="9">
        <v>44798</v>
      </c>
      <c r="AW928" s="11">
        <f t="shared" si="418"/>
        <v>4.0136986301369859</v>
      </c>
      <c r="AX928">
        <v>10</v>
      </c>
      <c r="AY928" s="12">
        <v>0.05</v>
      </c>
      <c r="AZ928">
        <f t="shared" si="419"/>
        <v>9.5000000000000001E-2</v>
      </c>
      <c r="BA928" s="13">
        <f t="shared" si="420"/>
        <v>120000</v>
      </c>
      <c r="BI928" s="14">
        <f t="shared" si="429"/>
        <v>103035</v>
      </c>
      <c r="BJ928" s="14">
        <v>0</v>
      </c>
      <c r="BK928" s="14">
        <f t="shared" si="430"/>
        <v>103035</v>
      </c>
      <c r="BL928" s="52">
        <v>0</v>
      </c>
      <c r="BM928" s="15">
        <f t="shared" si="431"/>
        <v>103035</v>
      </c>
    </row>
    <row r="929" spans="1:65">
      <c r="A929" s="8">
        <v>927</v>
      </c>
      <c r="B929" s="1" t="s">
        <v>44</v>
      </c>
      <c r="C929" s="1">
        <v>1500</v>
      </c>
      <c r="D929" s="1" t="s">
        <v>60</v>
      </c>
      <c r="E929" s="1">
        <v>150000040</v>
      </c>
      <c r="F929" s="1" t="s">
        <v>112</v>
      </c>
      <c r="G929" s="1" t="s">
        <v>116</v>
      </c>
      <c r="H929" s="1">
        <v>27</v>
      </c>
      <c r="I929" s="1" t="s">
        <v>150</v>
      </c>
      <c r="J929" s="1" t="s">
        <v>49</v>
      </c>
      <c r="K929" s="1">
        <v>17406001</v>
      </c>
      <c r="L929" s="1" t="s">
        <v>50</v>
      </c>
      <c r="M929" s="1" t="s">
        <v>51</v>
      </c>
      <c r="N929" s="1" t="s">
        <v>64</v>
      </c>
      <c r="O929" s="1" t="s">
        <v>65</v>
      </c>
      <c r="P929" s="1" t="s">
        <v>66</v>
      </c>
      <c r="Q929" s="1" t="s">
        <v>67</v>
      </c>
      <c r="R929" s="1" t="s">
        <v>87</v>
      </c>
      <c r="S929" s="1" t="s">
        <v>88</v>
      </c>
      <c r="T929" s="2">
        <v>43333</v>
      </c>
      <c r="U929" s="2">
        <v>43333</v>
      </c>
      <c r="V929" s="1" t="s">
        <v>52</v>
      </c>
      <c r="W929" s="3">
        <v>1</v>
      </c>
      <c r="X929" s="1" t="s">
        <v>53</v>
      </c>
      <c r="Y929" s="4">
        <v>4339035</v>
      </c>
      <c r="Z929" s="4">
        <v>-568428.62</v>
      </c>
      <c r="AA929" s="4">
        <v>0</v>
      </c>
      <c r="AB929" s="4">
        <v>0</v>
      </c>
      <c r="AC929" s="4">
        <v>0</v>
      </c>
      <c r="AD929" s="4">
        <v>4339035</v>
      </c>
      <c r="AE929" s="5">
        <v>1685</v>
      </c>
      <c r="AF929" s="1" t="s">
        <v>70</v>
      </c>
      <c r="AG929" s="1" t="s">
        <v>71</v>
      </c>
      <c r="AH929" s="1" t="s">
        <v>89</v>
      </c>
      <c r="AI929" s="1" t="s">
        <v>57</v>
      </c>
      <c r="AJ929" s="5">
        <v>10950</v>
      </c>
      <c r="AK929" s="4">
        <v>-45011</v>
      </c>
      <c r="AL929" s="4">
        <v>0</v>
      </c>
      <c r="AM929" s="4">
        <v>0</v>
      </c>
      <c r="AN929" s="4">
        <v>0</v>
      </c>
      <c r="AO929" s="4">
        <v>-613439.62</v>
      </c>
      <c r="AP929" s="4">
        <v>-613439.62</v>
      </c>
      <c r="AQ929" s="4">
        <v>0</v>
      </c>
      <c r="AR929" s="4">
        <v>3725595.38</v>
      </c>
      <c r="AS929" s="1" t="s">
        <v>52</v>
      </c>
      <c r="AT929" s="9">
        <f t="shared" si="416"/>
        <v>43333</v>
      </c>
      <c r="AU929" s="9">
        <f t="shared" si="417"/>
        <v>43313</v>
      </c>
      <c r="AV929" s="9">
        <v>44798</v>
      </c>
      <c r="AW929" s="11">
        <f t="shared" si="418"/>
        <v>4.0136986301369859</v>
      </c>
      <c r="AX929">
        <v>10</v>
      </c>
      <c r="AY929" s="12">
        <v>0.05</v>
      </c>
      <c r="AZ929">
        <f t="shared" si="419"/>
        <v>9.5000000000000001E-2</v>
      </c>
      <c r="BA929" s="13">
        <f t="shared" si="420"/>
        <v>4339035</v>
      </c>
      <c r="BB929" s="16" t="s">
        <v>593</v>
      </c>
      <c r="BC929" s="16" t="s">
        <v>593</v>
      </c>
      <c r="BD929" s="16" t="s">
        <v>593</v>
      </c>
      <c r="BE929" s="16" t="s">
        <v>593</v>
      </c>
      <c r="BF929" s="16" t="s">
        <v>593</v>
      </c>
      <c r="BG929" s="16" t="s">
        <v>593</v>
      </c>
      <c r="BH929" s="16" t="s">
        <v>593</v>
      </c>
      <c r="BI929" s="14">
        <f t="shared" si="429"/>
        <v>3725595.38</v>
      </c>
      <c r="BJ929" s="14">
        <v>0</v>
      </c>
      <c r="BK929" s="14">
        <f t="shared" si="430"/>
        <v>3725595.38</v>
      </c>
      <c r="BL929" s="52">
        <v>0</v>
      </c>
      <c r="BM929" s="15">
        <f t="shared" si="431"/>
        <v>3725595.38</v>
      </c>
    </row>
    <row r="930" spans="1:65">
      <c r="A930" s="8">
        <v>928</v>
      </c>
      <c r="B930" s="1" t="s">
        <v>44</v>
      </c>
      <c r="C930" s="1">
        <v>1500</v>
      </c>
      <c r="D930" s="1" t="s">
        <v>60</v>
      </c>
      <c r="E930" s="1">
        <v>150000041</v>
      </c>
      <c r="F930" s="1" t="s">
        <v>60</v>
      </c>
      <c r="G930" s="1" t="s">
        <v>86</v>
      </c>
      <c r="H930" s="1">
        <v>1</v>
      </c>
      <c r="I930" s="1" t="s">
        <v>52</v>
      </c>
      <c r="J930" s="1" t="s">
        <v>49</v>
      </c>
      <c r="K930" s="1">
        <v>17406001</v>
      </c>
      <c r="L930" s="1" t="s">
        <v>50</v>
      </c>
      <c r="M930" s="1" t="s">
        <v>51</v>
      </c>
      <c r="N930" s="1" t="s">
        <v>64</v>
      </c>
      <c r="O930" s="1" t="s">
        <v>65</v>
      </c>
      <c r="P930" s="1" t="s">
        <v>66</v>
      </c>
      <c r="Q930" s="1" t="s">
        <v>67</v>
      </c>
      <c r="R930" s="1" t="s">
        <v>87</v>
      </c>
      <c r="S930" s="1" t="s">
        <v>88</v>
      </c>
      <c r="T930" s="2">
        <v>43333</v>
      </c>
      <c r="U930" s="2">
        <v>43333</v>
      </c>
      <c r="V930" s="1" t="s">
        <v>52</v>
      </c>
      <c r="W930" s="3">
        <v>1</v>
      </c>
      <c r="X930" s="1" t="s">
        <v>53</v>
      </c>
      <c r="Y930" s="4">
        <v>892500</v>
      </c>
      <c r="Z930" s="4">
        <v>-116920</v>
      </c>
      <c r="AA930" s="4">
        <v>0</v>
      </c>
      <c r="AB930" s="4">
        <v>0</v>
      </c>
      <c r="AC930" s="4">
        <v>0</v>
      </c>
      <c r="AD930" s="4">
        <v>892500</v>
      </c>
      <c r="AE930" s="5">
        <v>1685</v>
      </c>
      <c r="AF930" s="1" t="s">
        <v>70</v>
      </c>
      <c r="AG930" s="1" t="s">
        <v>71</v>
      </c>
      <c r="AH930" s="1" t="s">
        <v>89</v>
      </c>
      <c r="AI930" s="1" t="s">
        <v>57</v>
      </c>
      <c r="AJ930" s="5">
        <v>10950</v>
      </c>
      <c r="AK930" s="4">
        <v>-9258</v>
      </c>
      <c r="AL930" s="4">
        <v>0</v>
      </c>
      <c r="AM930" s="4">
        <v>0</v>
      </c>
      <c r="AN930" s="4">
        <v>0</v>
      </c>
      <c r="AO930" s="4">
        <v>-126178</v>
      </c>
      <c r="AP930" s="4">
        <v>-126178</v>
      </c>
      <c r="AQ930" s="4">
        <v>0</v>
      </c>
      <c r="AR930" s="4">
        <v>766322</v>
      </c>
      <c r="AS930" s="1" t="s">
        <v>52</v>
      </c>
      <c r="AT930" s="9">
        <f t="shared" si="416"/>
        <v>43333</v>
      </c>
      <c r="AU930" s="9">
        <f t="shared" si="417"/>
        <v>43313</v>
      </c>
      <c r="AV930" s="9">
        <v>44798</v>
      </c>
      <c r="AW930" s="11">
        <f t="shared" si="418"/>
        <v>4.0136986301369859</v>
      </c>
      <c r="AX930">
        <v>10</v>
      </c>
      <c r="AY930" s="12">
        <v>0.05</v>
      </c>
      <c r="AZ930">
        <f t="shared" si="419"/>
        <v>9.5000000000000001E-2</v>
      </c>
      <c r="BA930" s="13">
        <f t="shared" si="420"/>
        <v>892500</v>
      </c>
      <c r="BB930" s="17" t="s">
        <v>1853</v>
      </c>
      <c r="BC930">
        <f>MATCH(BB930,MONTHLY_INDEX!$A:$A,0)</f>
        <v>630</v>
      </c>
      <c r="BD930">
        <f>MATCH(AU930,MONTHLY_INDEX!$1:$1,0)</f>
        <v>80</v>
      </c>
      <c r="BE930">
        <f>INDEX(MONTHLY_INDEX!$1:$1048576,Final!BC930,Final!BD930)</f>
        <v>111.6</v>
      </c>
      <c r="BF930">
        <f>MATCH($BF$1,MONTHLY_INDEX!$1:$1,0)</f>
        <v>127</v>
      </c>
      <c r="BG930">
        <f>INDEX(MONTHLY_INDEX!$1:$1048576,Final!BC930,Final!BF930)</f>
        <v>151.1</v>
      </c>
      <c r="BH930" s="23">
        <f t="shared" ref="BH930:BH947" si="432">(BG930-BE930)/BE930</f>
        <v>0.35394265232974914</v>
      </c>
      <c r="BI930" s="14">
        <f t="shared" ref="BI930:BI947" si="433">(1+BH930)*BA930</f>
        <v>1208393.817204301</v>
      </c>
      <c r="BJ930" s="14">
        <f t="shared" ref="BJ930:BJ947" si="434">BI930*AZ930*AW930</f>
        <v>460762.21783399611</v>
      </c>
      <c r="BK930" s="15">
        <f t="shared" si="424"/>
        <v>747631.59937030496</v>
      </c>
      <c r="BL930" s="52">
        <v>0</v>
      </c>
      <c r="BM930" s="15">
        <f t="shared" ref="BM930:BM947" si="435">MAX((1-BL930)*BK930,BI930*AY930)</f>
        <v>747631.59937030496</v>
      </c>
    </row>
    <row r="931" spans="1:65">
      <c r="A931" s="8">
        <v>929</v>
      </c>
      <c r="B931" s="1" t="s">
        <v>44</v>
      </c>
      <c r="C931" s="1">
        <v>1500</v>
      </c>
      <c r="D931" s="1" t="s">
        <v>60</v>
      </c>
      <c r="E931" s="1">
        <v>150000041</v>
      </c>
      <c r="F931" s="1" t="s">
        <v>60</v>
      </c>
      <c r="G931" s="1" t="s">
        <v>90</v>
      </c>
      <c r="H931" s="1">
        <v>2</v>
      </c>
      <c r="I931" s="1" t="s">
        <v>52</v>
      </c>
      <c r="J931" s="1" t="s">
        <v>49</v>
      </c>
      <c r="K931" s="1">
        <v>17406001</v>
      </c>
      <c r="L931" s="1" t="s">
        <v>50</v>
      </c>
      <c r="M931" s="1" t="s">
        <v>51</v>
      </c>
      <c r="N931" s="1" t="s">
        <v>64</v>
      </c>
      <c r="O931" s="1" t="s">
        <v>65</v>
      </c>
      <c r="P931" s="1" t="s">
        <v>66</v>
      </c>
      <c r="Q931" s="1" t="s">
        <v>67</v>
      </c>
      <c r="R931" s="1" t="s">
        <v>87</v>
      </c>
      <c r="S931" s="1" t="s">
        <v>88</v>
      </c>
      <c r="T931" s="2">
        <v>43333</v>
      </c>
      <c r="U931" s="2">
        <v>43333</v>
      </c>
      <c r="V931" s="1" t="s">
        <v>52</v>
      </c>
      <c r="W931" s="3">
        <v>1</v>
      </c>
      <c r="X931" s="1" t="s">
        <v>53</v>
      </c>
      <c r="Y931" s="4">
        <v>472500</v>
      </c>
      <c r="Z931" s="4">
        <v>-61898</v>
      </c>
      <c r="AA931" s="4">
        <v>0</v>
      </c>
      <c r="AB931" s="4">
        <v>0</v>
      </c>
      <c r="AC931" s="4">
        <v>0</v>
      </c>
      <c r="AD931" s="4">
        <v>472500</v>
      </c>
      <c r="AE931" s="5">
        <v>1685</v>
      </c>
      <c r="AF931" s="1" t="s">
        <v>70</v>
      </c>
      <c r="AG931" s="1" t="s">
        <v>71</v>
      </c>
      <c r="AH931" s="1" t="s">
        <v>89</v>
      </c>
      <c r="AI931" s="1" t="s">
        <v>57</v>
      </c>
      <c r="AJ931" s="5">
        <v>10950</v>
      </c>
      <c r="AK931" s="4">
        <v>-4901</v>
      </c>
      <c r="AL931" s="4">
        <v>0</v>
      </c>
      <c r="AM931" s="4">
        <v>0</v>
      </c>
      <c r="AN931" s="4">
        <v>0</v>
      </c>
      <c r="AO931" s="4">
        <v>-66799</v>
      </c>
      <c r="AP931" s="4">
        <v>-66799</v>
      </c>
      <c r="AQ931" s="4">
        <v>0</v>
      </c>
      <c r="AR931" s="4">
        <v>405701</v>
      </c>
      <c r="AS931" s="1" t="s">
        <v>52</v>
      </c>
      <c r="AT931" s="9">
        <f t="shared" si="416"/>
        <v>43333</v>
      </c>
      <c r="AU931" s="9">
        <f t="shared" si="417"/>
        <v>43313</v>
      </c>
      <c r="AV931" s="9">
        <v>44798</v>
      </c>
      <c r="AW931" s="11">
        <f t="shared" si="418"/>
        <v>4.0136986301369859</v>
      </c>
      <c r="AX931">
        <v>10</v>
      </c>
      <c r="AY931" s="12">
        <v>0.05</v>
      </c>
      <c r="AZ931">
        <f t="shared" si="419"/>
        <v>9.5000000000000001E-2</v>
      </c>
      <c r="BA931" s="13">
        <f t="shared" si="420"/>
        <v>472500</v>
      </c>
      <c r="BB931" s="17" t="s">
        <v>2189</v>
      </c>
      <c r="BC931">
        <f>MATCH(BB931,MONTHLY_INDEX!$A:$A,0)</f>
        <v>798</v>
      </c>
      <c r="BD931">
        <f>MATCH(AU931,MONTHLY_INDEX!$1:$1,0)</f>
        <v>80</v>
      </c>
      <c r="BE931">
        <f>INDEX(MONTHLY_INDEX!$1:$1048576,Final!BC931,Final!BD931)</f>
        <v>96</v>
      </c>
      <c r="BF931">
        <f>MATCH($BF$1,MONTHLY_INDEX!$1:$1,0)</f>
        <v>127</v>
      </c>
      <c r="BG931">
        <f>INDEX(MONTHLY_INDEX!$1:$1048576,Final!BC931,Final!BF931)</f>
        <v>95.3</v>
      </c>
      <c r="BH931" s="23">
        <f t="shared" si="432"/>
        <v>-7.2916666666666963E-3</v>
      </c>
      <c r="BI931" s="14">
        <f t="shared" si="433"/>
        <v>469054.6875</v>
      </c>
      <c r="BJ931" s="14">
        <f t="shared" si="434"/>
        <v>178851.19488441778</v>
      </c>
      <c r="BK931" s="15">
        <f t="shared" si="424"/>
        <v>290203.49261558219</v>
      </c>
      <c r="BL931" s="52">
        <v>0</v>
      </c>
      <c r="BM931" s="15">
        <f t="shared" si="435"/>
        <v>290203.49261558219</v>
      </c>
    </row>
    <row r="932" spans="1:65">
      <c r="A932" s="8">
        <v>930</v>
      </c>
      <c r="B932" s="1" t="s">
        <v>44</v>
      </c>
      <c r="C932" s="1">
        <v>1500</v>
      </c>
      <c r="D932" s="1" t="s">
        <v>60</v>
      </c>
      <c r="E932" s="1">
        <v>150000041</v>
      </c>
      <c r="F932" s="1" t="s">
        <v>60</v>
      </c>
      <c r="G932" s="1" t="s">
        <v>91</v>
      </c>
      <c r="H932" s="1">
        <v>3</v>
      </c>
      <c r="I932" s="1" t="s">
        <v>52</v>
      </c>
      <c r="J932" s="1" t="s">
        <v>49</v>
      </c>
      <c r="K932" s="1">
        <v>17406001</v>
      </c>
      <c r="L932" s="1" t="s">
        <v>50</v>
      </c>
      <c r="M932" s="1" t="s">
        <v>51</v>
      </c>
      <c r="N932" s="1" t="s">
        <v>64</v>
      </c>
      <c r="O932" s="1" t="s">
        <v>65</v>
      </c>
      <c r="P932" s="1" t="s">
        <v>66</v>
      </c>
      <c r="Q932" s="1" t="s">
        <v>67</v>
      </c>
      <c r="R932" s="1" t="s">
        <v>87</v>
      </c>
      <c r="S932" s="1" t="s">
        <v>88</v>
      </c>
      <c r="T932" s="2">
        <v>43333</v>
      </c>
      <c r="U932" s="2">
        <v>43333</v>
      </c>
      <c r="V932" s="1" t="s">
        <v>52</v>
      </c>
      <c r="W932" s="3">
        <v>1</v>
      </c>
      <c r="X932" s="1" t="s">
        <v>53</v>
      </c>
      <c r="Y932" s="4">
        <v>637760</v>
      </c>
      <c r="Z932" s="4">
        <v>-83547</v>
      </c>
      <c r="AA932" s="4">
        <v>0</v>
      </c>
      <c r="AB932" s="4">
        <v>0</v>
      </c>
      <c r="AC932" s="4">
        <v>0</v>
      </c>
      <c r="AD932" s="4">
        <v>637760</v>
      </c>
      <c r="AE932" s="5">
        <v>1685</v>
      </c>
      <c r="AF932" s="1" t="s">
        <v>70</v>
      </c>
      <c r="AG932" s="1" t="s">
        <v>71</v>
      </c>
      <c r="AH932" s="1" t="s">
        <v>89</v>
      </c>
      <c r="AI932" s="1" t="s">
        <v>57</v>
      </c>
      <c r="AJ932" s="5">
        <v>10950</v>
      </c>
      <c r="AK932" s="4">
        <v>-6616</v>
      </c>
      <c r="AL932" s="4">
        <v>0</v>
      </c>
      <c r="AM932" s="4">
        <v>0</v>
      </c>
      <c r="AN932" s="4">
        <v>0</v>
      </c>
      <c r="AO932" s="4">
        <v>-90163</v>
      </c>
      <c r="AP932" s="4">
        <v>-90163</v>
      </c>
      <c r="AQ932" s="4">
        <v>0</v>
      </c>
      <c r="AR932" s="4">
        <v>547597</v>
      </c>
      <c r="AS932" s="1" t="s">
        <v>52</v>
      </c>
      <c r="AT932" s="9">
        <f t="shared" si="416"/>
        <v>43333</v>
      </c>
      <c r="AU932" s="9">
        <f t="shared" si="417"/>
        <v>43313</v>
      </c>
      <c r="AV932" s="9">
        <v>44798</v>
      </c>
      <c r="AW932" s="11">
        <f t="shared" si="418"/>
        <v>4.0136986301369859</v>
      </c>
      <c r="AX932">
        <v>10</v>
      </c>
      <c r="AY932" s="12">
        <v>0.05</v>
      </c>
      <c r="AZ932">
        <f t="shared" si="419"/>
        <v>9.5000000000000001E-2</v>
      </c>
      <c r="BA932" s="13">
        <f t="shared" si="420"/>
        <v>637760</v>
      </c>
      <c r="BB932" s="17" t="s">
        <v>2189</v>
      </c>
      <c r="BC932">
        <f>MATCH(BB932,MONTHLY_INDEX!$A:$A,0)</f>
        <v>798</v>
      </c>
      <c r="BD932">
        <f>MATCH(AU932,MONTHLY_INDEX!$1:$1,0)</f>
        <v>80</v>
      </c>
      <c r="BE932">
        <f>INDEX(MONTHLY_INDEX!$1:$1048576,Final!BC932,Final!BD932)</f>
        <v>96</v>
      </c>
      <c r="BF932">
        <f>MATCH($BF$1,MONTHLY_INDEX!$1:$1,0)</f>
        <v>127</v>
      </c>
      <c r="BG932">
        <f>INDEX(MONTHLY_INDEX!$1:$1048576,Final!BC932,Final!BF932)</f>
        <v>95.3</v>
      </c>
      <c r="BH932" s="23">
        <f t="shared" si="432"/>
        <v>-7.2916666666666963E-3</v>
      </c>
      <c r="BI932" s="14">
        <f t="shared" si="433"/>
        <v>633109.66666666663</v>
      </c>
      <c r="BJ932" s="14">
        <f t="shared" si="434"/>
        <v>241405.58317351594</v>
      </c>
      <c r="BK932" s="15">
        <f t="shared" si="424"/>
        <v>391704.08349315065</v>
      </c>
      <c r="BL932" s="52">
        <v>0</v>
      </c>
      <c r="BM932" s="15">
        <f t="shared" si="435"/>
        <v>391704.08349315065</v>
      </c>
    </row>
    <row r="933" spans="1:65">
      <c r="A933" s="8">
        <v>931</v>
      </c>
      <c r="B933" s="1" t="s">
        <v>44</v>
      </c>
      <c r="C933" s="1">
        <v>1500</v>
      </c>
      <c r="D933" s="1" t="s">
        <v>60</v>
      </c>
      <c r="E933" s="1">
        <v>150000041</v>
      </c>
      <c r="F933" s="1" t="s">
        <v>60</v>
      </c>
      <c r="G933" s="1" t="s">
        <v>92</v>
      </c>
      <c r="H933" s="1">
        <v>4</v>
      </c>
      <c r="I933" s="1" t="s">
        <v>52</v>
      </c>
      <c r="J933" s="1" t="s">
        <v>49</v>
      </c>
      <c r="K933" s="1">
        <v>17406001</v>
      </c>
      <c r="L933" s="1" t="s">
        <v>50</v>
      </c>
      <c r="M933" s="1" t="s">
        <v>51</v>
      </c>
      <c r="N933" s="1" t="s">
        <v>64</v>
      </c>
      <c r="O933" s="1" t="s">
        <v>65</v>
      </c>
      <c r="P933" s="1" t="s">
        <v>66</v>
      </c>
      <c r="Q933" s="1" t="s">
        <v>67</v>
      </c>
      <c r="R933" s="1" t="s">
        <v>87</v>
      </c>
      <c r="S933" s="1" t="s">
        <v>88</v>
      </c>
      <c r="T933" s="2">
        <v>43333</v>
      </c>
      <c r="U933" s="2">
        <v>43333</v>
      </c>
      <c r="V933" s="1" t="s">
        <v>52</v>
      </c>
      <c r="W933" s="3">
        <v>1</v>
      </c>
      <c r="X933" s="1" t="s">
        <v>53</v>
      </c>
      <c r="Y933" s="4">
        <v>21044329</v>
      </c>
      <c r="Z933" s="4">
        <v>-2756887</v>
      </c>
      <c r="AA933" s="4">
        <v>0</v>
      </c>
      <c r="AB933" s="4">
        <v>0</v>
      </c>
      <c r="AC933" s="4">
        <v>0</v>
      </c>
      <c r="AD933" s="4">
        <v>21044329</v>
      </c>
      <c r="AE933" s="5">
        <v>1685</v>
      </c>
      <c r="AF933" s="1" t="s">
        <v>70</v>
      </c>
      <c r="AG933" s="1" t="s">
        <v>71</v>
      </c>
      <c r="AH933" s="1" t="s">
        <v>89</v>
      </c>
      <c r="AI933" s="1" t="s">
        <v>57</v>
      </c>
      <c r="AJ933" s="5">
        <v>10950</v>
      </c>
      <c r="AK933" s="4">
        <v>-218303</v>
      </c>
      <c r="AL933" s="4">
        <v>0</v>
      </c>
      <c r="AM933" s="4">
        <v>0</v>
      </c>
      <c r="AN933" s="4">
        <v>0</v>
      </c>
      <c r="AO933" s="4">
        <v>-2975190</v>
      </c>
      <c r="AP933" s="4">
        <v>-2975190</v>
      </c>
      <c r="AQ933" s="4">
        <v>0</v>
      </c>
      <c r="AR933" s="4">
        <v>18069139</v>
      </c>
      <c r="AS933" s="1" t="s">
        <v>52</v>
      </c>
      <c r="AT933" s="9">
        <f t="shared" si="416"/>
        <v>43333</v>
      </c>
      <c r="AU933" s="9">
        <f t="shared" si="417"/>
        <v>43313</v>
      </c>
      <c r="AV933" s="9">
        <v>44798</v>
      </c>
      <c r="AW933" s="11">
        <f t="shared" si="418"/>
        <v>4.0136986301369859</v>
      </c>
      <c r="AX933">
        <v>25</v>
      </c>
      <c r="AY933" s="12">
        <v>0.05</v>
      </c>
      <c r="AZ933">
        <f t="shared" si="419"/>
        <v>3.7999999999999999E-2</v>
      </c>
      <c r="BA933" s="13">
        <f t="shared" si="420"/>
        <v>21044329</v>
      </c>
      <c r="BB933" s="17" t="s">
        <v>2189</v>
      </c>
      <c r="BC933">
        <f>MATCH(BB933,MONTHLY_INDEX!$A:$A,0)</f>
        <v>798</v>
      </c>
      <c r="BD933">
        <f>MATCH(AU933,MONTHLY_INDEX!$1:$1,0)</f>
        <v>80</v>
      </c>
      <c r="BE933">
        <f>INDEX(MONTHLY_INDEX!$1:$1048576,Final!BC933,Final!BD933)</f>
        <v>96</v>
      </c>
      <c r="BF933">
        <f>MATCH($BF$1,MONTHLY_INDEX!$1:$1,0)</f>
        <v>127</v>
      </c>
      <c r="BG933">
        <f>INDEX(MONTHLY_INDEX!$1:$1048576,Final!BC933,Final!BF933)</f>
        <v>95.3</v>
      </c>
      <c r="BH933" s="23">
        <f t="shared" si="432"/>
        <v>-7.2916666666666963E-3</v>
      </c>
      <c r="BI933" s="14">
        <f t="shared" si="433"/>
        <v>20890880.767708331</v>
      </c>
      <c r="BJ933" s="14">
        <f t="shared" si="434"/>
        <v>3186288.5817488292</v>
      </c>
      <c r="BK933" s="15">
        <f t="shared" si="424"/>
        <v>17704592.185959503</v>
      </c>
      <c r="BL933" s="52">
        <v>0</v>
      </c>
      <c r="BM933" s="15">
        <f t="shared" si="435"/>
        <v>17704592.185959503</v>
      </c>
    </row>
    <row r="934" spans="1:65">
      <c r="A934" s="8">
        <v>932</v>
      </c>
      <c r="B934" s="1" t="s">
        <v>44</v>
      </c>
      <c r="C934" s="1">
        <v>1500</v>
      </c>
      <c r="D934" s="1" t="s">
        <v>60</v>
      </c>
      <c r="E934" s="1">
        <v>150000041</v>
      </c>
      <c r="F934" s="1" t="s">
        <v>60</v>
      </c>
      <c r="G934" s="1" t="s">
        <v>93</v>
      </c>
      <c r="H934" s="1">
        <v>5</v>
      </c>
      <c r="I934" s="1" t="s">
        <v>52</v>
      </c>
      <c r="J934" s="1" t="s">
        <v>49</v>
      </c>
      <c r="K934" s="1">
        <v>17406001</v>
      </c>
      <c r="L934" s="1" t="s">
        <v>50</v>
      </c>
      <c r="M934" s="1" t="s">
        <v>51</v>
      </c>
      <c r="N934" s="1" t="s">
        <v>64</v>
      </c>
      <c r="O934" s="1" t="s">
        <v>65</v>
      </c>
      <c r="P934" s="1" t="s">
        <v>66</v>
      </c>
      <c r="Q934" s="1" t="s">
        <v>67</v>
      </c>
      <c r="R934" s="1" t="s">
        <v>87</v>
      </c>
      <c r="S934" s="1" t="s">
        <v>88</v>
      </c>
      <c r="T934" s="2">
        <v>43333</v>
      </c>
      <c r="U934" s="2">
        <v>43333</v>
      </c>
      <c r="V934" s="1" t="s">
        <v>52</v>
      </c>
      <c r="W934" s="3">
        <v>1</v>
      </c>
      <c r="X934" s="1" t="s">
        <v>53</v>
      </c>
      <c r="Y934" s="4">
        <v>969266</v>
      </c>
      <c r="Z934" s="4">
        <v>-126976</v>
      </c>
      <c r="AA934" s="4">
        <v>0</v>
      </c>
      <c r="AB934" s="4">
        <v>0</v>
      </c>
      <c r="AC934" s="4">
        <v>0</v>
      </c>
      <c r="AD934" s="4">
        <v>969266</v>
      </c>
      <c r="AE934" s="5">
        <v>1685</v>
      </c>
      <c r="AF934" s="1" t="s">
        <v>70</v>
      </c>
      <c r="AG934" s="1" t="s">
        <v>71</v>
      </c>
      <c r="AH934" s="1" t="s">
        <v>89</v>
      </c>
      <c r="AI934" s="1" t="s">
        <v>57</v>
      </c>
      <c r="AJ934" s="5">
        <v>10950</v>
      </c>
      <c r="AK934" s="4">
        <v>-10055</v>
      </c>
      <c r="AL934" s="4">
        <v>0</v>
      </c>
      <c r="AM934" s="4">
        <v>0</v>
      </c>
      <c r="AN934" s="4">
        <v>0</v>
      </c>
      <c r="AO934" s="4">
        <v>-137031</v>
      </c>
      <c r="AP934" s="4">
        <v>-137031</v>
      </c>
      <c r="AQ934" s="4">
        <v>0</v>
      </c>
      <c r="AR934" s="4">
        <v>832235</v>
      </c>
      <c r="AS934" s="1" t="s">
        <v>52</v>
      </c>
      <c r="AT934" s="9">
        <f t="shared" si="416"/>
        <v>43333</v>
      </c>
      <c r="AU934" s="9">
        <f t="shared" si="417"/>
        <v>43313</v>
      </c>
      <c r="AV934" s="9">
        <v>44798</v>
      </c>
      <c r="AW934" s="11">
        <f t="shared" si="418"/>
        <v>4.0136986301369859</v>
      </c>
      <c r="AX934">
        <v>25</v>
      </c>
      <c r="AY934" s="12">
        <v>0.05</v>
      </c>
      <c r="AZ934">
        <f t="shared" si="419"/>
        <v>3.7999999999999999E-2</v>
      </c>
      <c r="BA934" s="13">
        <f t="shared" si="420"/>
        <v>969266</v>
      </c>
      <c r="BB934" s="17" t="s">
        <v>2083</v>
      </c>
      <c r="BC934">
        <f>MATCH(BB934,MONTHLY_INDEX!$A:$A,0)</f>
        <v>745</v>
      </c>
      <c r="BD934">
        <f>MATCH(AU934,MONTHLY_INDEX!$1:$1,0)</f>
        <v>80</v>
      </c>
      <c r="BE934">
        <f>INDEX(MONTHLY_INDEX!$1:$1048576,Final!BC934,Final!BD934)</f>
        <v>106.4</v>
      </c>
      <c r="BF934">
        <f>MATCH($BF$1,MONTHLY_INDEX!$1:$1,0)</f>
        <v>127</v>
      </c>
      <c r="BG934">
        <f>INDEX(MONTHLY_INDEX!$1:$1048576,Final!BC934,Final!BF934)</f>
        <v>115.4</v>
      </c>
      <c r="BH934" s="23">
        <f t="shared" si="432"/>
        <v>8.4586466165413529E-2</v>
      </c>
      <c r="BI934" s="14">
        <f t="shared" si="433"/>
        <v>1051252.7857142857</v>
      </c>
      <c r="BJ934" s="14">
        <f t="shared" si="434"/>
        <v>160337.65090606653</v>
      </c>
      <c r="BK934" s="15">
        <f t="shared" si="424"/>
        <v>890915.13480821915</v>
      </c>
      <c r="BL934" s="52">
        <v>0</v>
      </c>
      <c r="BM934" s="15">
        <f t="shared" si="435"/>
        <v>890915.13480821915</v>
      </c>
    </row>
    <row r="935" spans="1:65">
      <c r="A935" s="8">
        <v>933</v>
      </c>
      <c r="B935" s="1" t="s">
        <v>44</v>
      </c>
      <c r="C935" s="1">
        <v>1500</v>
      </c>
      <c r="D935" s="1" t="s">
        <v>60</v>
      </c>
      <c r="E935" s="1">
        <v>150000041</v>
      </c>
      <c r="F935" s="1" t="s">
        <v>60</v>
      </c>
      <c r="G935" s="1" t="s">
        <v>94</v>
      </c>
      <c r="H935" s="1">
        <v>6</v>
      </c>
      <c r="I935" s="1" t="s">
        <v>52</v>
      </c>
      <c r="J935" s="1" t="s">
        <v>49</v>
      </c>
      <c r="K935" s="1">
        <v>17406001</v>
      </c>
      <c r="L935" s="1" t="s">
        <v>50</v>
      </c>
      <c r="M935" s="1" t="s">
        <v>51</v>
      </c>
      <c r="N935" s="1" t="s">
        <v>64</v>
      </c>
      <c r="O935" s="1" t="s">
        <v>65</v>
      </c>
      <c r="P935" s="1" t="s">
        <v>66</v>
      </c>
      <c r="Q935" s="1" t="s">
        <v>67</v>
      </c>
      <c r="R935" s="1" t="s">
        <v>87</v>
      </c>
      <c r="S935" s="1" t="s">
        <v>88</v>
      </c>
      <c r="T935" s="2">
        <v>43333</v>
      </c>
      <c r="U935" s="2">
        <v>43333</v>
      </c>
      <c r="V935" s="1" t="s">
        <v>52</v>
      </c>
      <c r="W935" s="3">
        <v>1</v>
      </c>
      <c r="X935" s="1" t="s">
        <v>53</v>
      </c>
      <c r="Y935" s="4">
        <v>735000</v>
      </c>
      <c r="Z935" s="4">
        <v>-96287</v>
      </c>
      <c r="AA935" s="4">
        <v>0</v>
      </c>
      <c r="AB935" s="4">
        <v>0</v>
      </c>
      <c r="AC935" s="4">
        <v>0</v>
      </c>
      <c r="AD935" s="4">
        <v>735000</v>
      </c>
      <c r="AE935" s="5">
        <v>1685</v>
      </c>
      <c r="AF935" s="1" t="s">
        <v>70</v>
      </c>
      <c r="AG935" s="1" t="s">
        <v>71</v>
      </c>
      <c r="AH935" s="1" t="s">
        <v>89</v>
      </c>
      <c r="AI935" s="1" t="s">
        <v>57</v>
      </c>
      <c r="AJ935" s="5">
        <v>10950</v>
      </c>
      <c r="AK935" s="4">
        <v>-7625</v>
      </c>
      <c r="AL935" s="4">
        <v>0</v>
      </c>
      <c r="AM935" s="4">
        <v>0</v>
      </c>
      <c r="AN935" s="4">
        <v>0</v>
      </c>
      <c r="AO935" s="4">
        <v>-103912</v>
      </c>
      <c r="AP935" s="4">
        <v>-103912</v>
      </c>
      <c r="AQ935" s="4">
        <v>0</v>
      </c>
      <c r="AR935" s="4">
        <v>631088</v>
      </c>
      <c r="AS935" s="1" t="s">
        <v>52</v>
      </c>
      <c r="AT935" s="9">
        <f t="shared" si="416"/>
        <v>43333</v>
      </c>
      <c r="AU935" s="9">
        <f t="shared" si="417"/>
        <v>43313</v>
      </c>
      <c r="AV935" s="9">
        <v>44798</v>
      </c>
      <c r="AW935" s="11">
        <f t="shared" si="418"/>
        <v>4.0136986301369859</v>
      </c>
      <c r="AX935">
        <v>10</v>
      </c>
      <c r="AY935" s="12">
        <v>0.05</v>
      </c>
      <c r="AZ935">
        <f t="shared" si="419"/>
        <v>9.5000000000000001E-2</v>
      </c>
      <c r="BA935" s="13">
        <f t="shared" si="420"/>
        <v>735000</v>
      </c>
      <c r="BB935" s="17" t="s">
        <v>1853</v>
      </c>
      <c r="BC935">
        <f>MATCH(BB935,MONTHLY_INDEX!$A:$A,0)</f>
        <v>630</v>
      </c>
      <c r="BD935">
        <f>MATCH(AU935,MONTHLY_INDEX!$1:$1,0)</f>
        <v>80</v>
      </c>
      <c r="BE935">
        <f>INDEX(MONTHLY_INDEX!$1:$1048576,Final!BC935,Final!BD935)</f>
        <v>111.6</v>
      </c>
      <c r="BF935">
        <f>MATCH($BF$1,MONTHLY_INDEX!$1:$1,0)</f>
        <v>127</v>
      </c>
      <c r="BG935">
        <f>INDEX(MONTHLY_INDEX!$1:$1048576,Final!BC935,Final!BF935)</f>
        <v>151.1</v>
      </c>
      <c r="BH935" s="23">
        <f t="shared" si="432"/>
        <v>0.35394265232974914</v>
      </c>
      <c r="BI935" s="14">
        <f t="shared" si="433"/>
        <v>995147.84946236562</v>
      </c>
      <c r="BJ935" s="14">
        <f t="shared" si="434"/>
        <v>379451.2382162321</v>
      </c>
      <c r="BK935" s="15">
        <f t="shared" si="424"/>
        <v>615696.61124613346</v>
      </c>
      <c r="BL935" s="52">
        <v>0</v>
      </c>
      <c r="BM935" s="15">
        <f t="shared" si="435"/>
        <v>615696.61124613346</v>
      </c>
    </row>
    <row r="936" spans="1:65">
      <c r="A936" s="8">
        <v>934</v>
      </c>
      <c r="B936" s="1" t="s">
        <v>44</v>
      </c>
      <c r="C936" s="1">
        <v>1500</v>
      </c>
      <c r="D936" s="1" t="s">
        <v>60</v>
      </c>
      <c r="E936" s="1">
        <v>150000041</v>
      </c>
      <c r="F936" s="1" t="s">
        <v>60</v>
      </c>
      <c r="G936" s="1" t="s">
        <v>95</v>
      </c>
      <c r="H936" s="1">
        <v>7</v>
      </c>
      <c r="I936" s="1" t="s">
        <v>52</v>
      </c>
      <c r="J936" s="1" t="s">
        <v>49</v>
      </c>
      <c r="K936" s="1">
        <v>17406001</v>
      </c>
      <c r="L936" s="1" t="s">
        <v>50</v>
      </c>
      <c r="M936" s="1" t="s">
        <v>51</v>
      </c>
      <c r="N936" s="1" t="s">
        <v>64</v>
      </c>
      <c r="O936" s="1" t="s">
        <v>65</v>
      </c>
      <c r="P936" s="1" t="s">
        <v>66</v>
      </c>
      <c r="Q936" s="1" t="s">
        <v>67</v>
      </c>
      <c r="R936" s="1" t="s">
        <v>87</v>
      </c>
      <c r="S936" s="1" t="s">
        <v>88</v>
      </c>
      <c r="T936" s="2">
        <v>43333</v>
      </c>
      <c r="U936" s="2">
        <v>43333</v>
      </c>
      <c r="V936" s="1" t="s">
        <v>52</v>
      </c>
      <c r="W936" s="3">
        <v>1</v>
      </c>
      <c r="X936" s="1" t="s">
        <v>53</v>
      </c>
      <c r="Y936" s="4">
        <v>126000</v>
      </c>
      <c r="Z936" s="4">
        <v>-16506</v>
      </c>
      <c r="AA936" s="4">
        <v>0</v>
      </c>
      <c r="AB936" s="4">
        <v>0</v>
      </c>
      <c r="AC936" s="4">
        <v>0</v>
      </c>
      <c r="AD936" s="4">
        <v>126000</v>
      </c>
      <c r="AE936" s="5">
        <v>1685</v>
      </c>
      <c r="AF936" s="1" t="s">
        <v>70</v>
      </c>
      <c r="AG936" s="1" t="s">
        <v>71</v>
      </c>
      <c r="AH936" s="1" t="s">
        <v>89</v>
      </c>
      <c r="AI936" s="1" t="s">
        <v>57</v>
      </c>
      <c r="AJ936" s="5">
        <v>10950</v>
      </c>
      <c r="AK936" s="4">
        <v>-1307</v>
      </c>
      <c r="AL936" s="4">
        <v>0</v>
      </c>
      <c r="AM936" s="4">
        <v>0</v>
      </c>
      <c r="AN936" s="4">
        <v>0</v>
      </c>
      <c r="AO936" s="4">
        <v>-17813</v>
      </c>
      <c r="AP936" s="4">
        <v>-17813</v>
      </c>
      <c r="AQ936" s="4">
        <v>0</v>
      </c>
      <c r="AR936" s="4">
        <v>108187</v>
      </c>
      <c r="AS936" s="1" t="s">
        <v>52</v>
      </c>
      <c r="AT936" s="9">
        <f t="shared" si="416"/>
        <v>43333</v>
      </c>
      <c r="AU936" s="9">
        <f t="shared" si="417"/>
        <v>43313</v>
      </c>
      <c r="AV936" s="9">
        <v>44798</v>
      </c>
      <c r="AW936" s="11">
        <f t="shared" si="418"/>
        <v>4.0136986301369859</v>
      </c>
      <c r="AX936">
        <v>25</v>
      </c>
      <c r="AY936" s="12">
        <v>0.05</v>
      </c>
      <c r="AZ936">
        <f t="shared" si="419"/>
        <v>3.7999999999999999E-2</v>
      </c>
      <c r="BA936" s="13">
        <f t="shared" si="420"/>
        <v>126000</v>
      </c>
      <c r="BB936" s="17" t="s">
        <v>2189</v>
      </c>
      <c r="BC936">
        <f>MATCH(BB936,MONTHLY_INDEX!$A:$A,0)</f>
        <v>798</v>
      </c>
      <c r="BD936">
        <f>MATCH(AU936,MONTHLY_INDEX!$1:$1,0)</f>
        <v>80</v>
      </c>
      <c r="BE936">
        <f>INDEX(MONTHLY_INDEX!$1:$1048576,Final!BC936,Final!BD936)</f>
        <v>96</v>
      </c>
      <c r="BF936">
        <f>MATCH($BF$1,MONTHLY_INDEX!$1:$1,0)</f>
        <v>127</v>
      </c>
      <c r="BG936">
        <f>INDEX(MONTHLY_INDEX!$1:$1048576,Final!BC936,Final!BF936)</f>
        <v>95.3</v>
      </c>
      <c r="BH936" s="23">
        <f t="shared" si="432"/>
        <v>-7.2916666666666963E-3</v>
      </c>
      <c r="BI936" s="14">
        <f t="shared" si="433"/>
        <v>125081.25</v>
      </c>
      <c r="BJ936" s="14">
        <f t="shared" si="434"/>
        <v>19077.460787671229</v>
      </c>
      <c r="BK936" s="15">
        <f t="shared" si="424"/>
        <v>106003.78921232877</v>
      </c>
      <c r="BL936" s="52">
        <v>0</v>
      </c>
      <c r="BM936" s="15">
        <f t="shared" si="435"/>
        <v>106003.78921232877</v>
      </c>
    </row>
    <row r="937" spans="1:65">
      <c r="A937" s="8">
        <v>935</v>
      </c>
      <c r="B937" s="1" t="s">
        <v>44</v>
      </c>
      <c r="C937" s="1">
        <v>1500</v>
      </c>
      <c r="D937" s="1" t="s">
        <v>60</v>
      </c>
      <c r="E937" s="1">
        <v>150000041</v>
      </c>
      <c r="F937" s="1" t="s">
        <v>60</v>
      </c>
      <c r="G937" s="1" t="s">
        <v>96</v>
      </c>
      <c r="H937" s="1">
        <v>8</v>
      </c>
      <c r="I937" s="1" t="s">
        <v>52</v>
      </c>
      <c r="J937" s="1" t="s">
        <v>49</v>
      </c>
      <c r="K937" s="1">
        <v>17406001</v>
      </c>
      <c r="L937" s="1" t="s">
        <v>50</v>
      </c>
      <c r="M937" s="1" t="s">
        <v>51</v>
      </c>
      <c r="N937" s="1" t="s">
        <v>64</v>
      </c>
      <c r="O937" s="1" t="s">
        <v>65</v>
      </c>
      <c r="P937" s="1" t="s">
        <v>66</v>
      </c>
      <c r="Q937" s="1" t="s">
        <v>67</v>
      </c>
      <c r="R937" s="1" t="s">
        <v>87</v>
      </c>
      <c r="S937" s="1" t="s">
        <v>88</v>
      </c>
      <c r="T937" s="2">
        <v>43333</v>
      </c>
      <c r="U937" s="2">
        <v>43333</v>
      </c>
      <c r="V937" s="1" t="s">
        <v>52</v>
      </c>
      <c r="W937" s="3">
        <v>1</v>
      </c>
      <c r="X937" s="1" t="s">
        <v>53</v>
      </c>
      <c r="Y937" s="4">
        <v>29327302</v>
      </c>
      <c r="Z937" s="4">
        <v>-3841988</v>
      </c>
      <c r="AA937" s="4">
        <v>0</v>
      </c>
      <c r="AB937" s="4">
        <v>0</v>
      </c>
      <c r="AC937" s="4">
        <v>0</v>
      </c>
      <c r="AD937" s="4">
        <v>29327302</v>
      </c>
      <c r="AE937" s="5">
        <v>1685</v>
      </c>
      <c r="AF937" s="1" t="s">
        <v>70</v>
      </c>
      <c r="AG937" s="1" t="s">
        <v>71</v>
      </c>
      <c r="AH937" s="1" t="s">
        <v>89</v>
      </c>
      <c r="AI937" s="1" t="s">
        <v>57</v>
      </c>
      <c r="AJ937" s="5">
        <v>10950</v>
      </c>
      <c r="AK937" s="4">
        <v>-304227</v>
      </c>
      <c r="AL937" s="4">
        <v>0</v>
      </c>
      <c r="AM937" s="4">
        <v>0</v>
      </c>
      <c r="AN937" s="4">
        <v>0</v>
      </c>
      <c r="AO937" s="4">
        <v>-4146215</v>
      </c>
      <c r="AP937" s="4">
        <v>-4146215</v>
      </c>
      <c r="AQ937" s="4">
        <v>0</v>
      </c>
      <c r="AR937" s="4">
        <v>25181087</v>
      </c>
      <c r="AS937" s="1" t="s">
        <v>52</v>
      </c>
      <c r="AT937" s="9">
        <f t="shared" si="416"/>
        <v>43333</v>
      </c>
      <c r="AU937" s="9">
        <f t="shared" si="417"/>
        <v>43313</v>
      </c>
      <c r="AV937" s="9">
        <v>44798</v>
      </c>
      <c r="AW937" s="11">
        <f t="shared" si="418"/>
        <v>4.0136986301369859</v>
      </c>
      <c r="AX937">
        <v>25</v>
      </c>
      <c r="AY937" s="12">
        <v>0.05</v>
      </c>
      <c r="AZ937">
        <f t="shared" si="419"/>
        <v>3.7999999999999999E-2</v>
      </c>
      <c r="BA937" s="13">
        <f t="shared" si="420"/>
        <v>29327302</v>
      </c>
      <c r="BB937" s="17" t="s">
        <v>2189</v>
      </c>
      <c r="BC937">
        <f>MATCH(BB937,MONTHLY_INDEX!$A:$A,0)</f>
        <v>798</v>
      </c>
      <c r="BD937">
        <f>MATCH(AU937,MONTHLY_INDEX!$1:$1,0)</f>
        <v>80</v>
      </c>
      <c r="BE937">
        <f>INDEX(MONTHLY_INDEX!$1:$1048576,Final!BC937,Final!BD937)</f>
        <v>96</v>
      </c>
      <c r="BF937">
        <f>MATCH($BF$1,MONTHLY_INDEX!$1:$1,0)</f>
        <v>127</v>
      </c>
      <c r="BG937">
        <f>INDEX(MONTHLY_INDEX!$1:$1048576,Final!BC937,Final!BF937)</f>
        <v>95.3</v>
      </c>
      <c r="BH937" s="23">
        <f t="shared" si="432"/>
        <v>-7.2916666666666963E-3</v>
      </c>
      <c r="BI937" s="14">
        <f t="shared" si="433"/>
        <v>29113457.089583334</v>
      </c>
      <c r="BJ937" s="14">
        <f t="shared" si="434"/>
        <v>4440400.4278824767</v>
      </c>
      <c r="BK937" s="15">
        <f t="shared" si="424"/>
        <v>24673056.661700856</v>
      </c>
      <c r="BL937" s="52">
        <v>0</v>
      </c>
      <c r="BM937" s="15">
        <f t="shared" si="435"/>
        <v>24673056.661700856</v>
      </c>
    </row>
    <row r="938" spans="1:65">
      <c r="A938" s="8">
        <v>936</v>
      </c>
      <c r="B938" s="1" t="s">
        <v>44</v>
      </c>
      <c r="C938" s="1">
        <v>1500</v>
      </c>
      <c r="D938" s="1" t="s">
        <v>60</v>
      </c>
      <c r="E938" s="1">
        <v>150000041</v>
      </c>
      <c r="F938" s="1" t="s">
        <v>60</v>
      </c>
      <c r="G938" s="1" t="s">
        <v>97</v>
      </c>
      <c r="H938" s="1">
        <v>9</v>
      </c>
      <c r="I938" s="1" t="s">
        <v>52</v>
      </c>
      <c r="J938" s="1" t="s">
        <v>49</v>
      </c>
      <c r="K938" s="1">
        <v>17406001</v>
      </c>
      <c r="L938" s="1" t="s">
        <v>50</v>
      </c>
      <c r="M938" s="1" t="s">
        <v>51</v>
      </c>
      <c r="N938" s="1" t="s">
        <v>64</v>
      </c>
      <c r="O938" s="1" t="s">
        <v>65</v>
      </c>
      <c r="P938" s="1" t="s">
        <v>66</v>
      </c>
      <c r="Q938" s="1" t="s">
        <v>67</v>
      </c>
      <c r="R938" s="1" t="s">
        <v>87</v>
      </c>
      <c r="S938" s="1" t="s">
        <v>88</v>
      </c>
      <c r="T938" s="2">
        <v>43333</v>
      </c>
      <c r="U938" s="2">
        <v>43333</v>
      </c>
      <c r="V938" s="1" t="s">
        <v>52</v>
      </c>
      <c r="W938" s="3">
        <v>1</v>
      </c>
      <c r="X938" s="1" t="s">
        <v>53</v>
      </c>
      <c r="Y938" s="4">
        <v>1517250</v>
      </c>
      <c r="Z938" s="4">
        <v>-198765</v>
      </c>
      <c r="AA938" s="4">
        <v>0</v>
      </c>
      <c r="AB938" s="4">
        <v>0</v>
      </c>
      <c r="AC938" s="4">
        <v>0</v>
      </c>
      <c r="AD938" s="4">
        <v>1517250</v>
      </c>
      <c r="AE938" s="5">
        <v>1685</v>
      </c>
      <c r="AF938" s="1" t="s">
        <v>70</v>
      </c>
      <c r="AG938" s="1" t="s">
        <v>71</v>
      </c>
      <c r="AH938" s="1" t="s">
        <v>89</v>
      </c>
      <c r="AI938" s="1" t="s">
        <v>57</v>
      </c>
      <c r="AJ938" s="5">
        <v>10950</v>
      </c>
      <c r="AK938" s="4">
        <v>-15739</v>
      </c>
      <c r="AL938" s="4">
        <v>0</v>
      </c>
      <c r="AM938" s="4">
        <v>0</v>
      </c>
      <c r="AN938" s="4">
        <v>0</v>
      </c>
      <c r="AO938" s="4">
        <v>-214504</v>
      </c>
      <c r="AP938" s="4">
        <v>-214504</v>
      </c>
      <c r="AQ938" s="4">
        <v>0</v>
      </c>
      <c r="AR938" s="4">
        <v>1302746</v>
      </c>
      <c r="AS938" s="1" t="s">
        <v>52</v>
      </c>
      <c r="AT938" s="9">
        <f t="shared" si="416"/>
        <v>43333</v>
      </c>
      <c r="AU938" s="9">
        <f t="shared" si="417"/>
        <v>43313</v>
      </c>
      <c r="AV938" s="9">
        <v>44798</v>
      </c>
      <c r="AW938" s="11">
        <f t="shared" si="418"/>
        <v>4.0136986301369859</v>
      </c>
      <c r="AX938">
        <v>15</v>
      </c>
      <c r="AY938" s="12">
        <v>0.05</v>
      </c>
      <c r="AZ938">
        <f t="shared" si="419"/>
        <v>6.3333333333333325E-2</v>
      </c>
      <c r="BA938" s="13">
        <f t="shared" si="420"/>
        <v>1517250</v>
      </c>
      <c r="BB938" s="17" t="s">
        <v>1941</v>
      </c>
      <c r="BC938">
        <f>MATCH(BB938,MONTHLY_INDEX!$A:$A,0)</f>
        <v>674</v>
      </c>
      <c r="BD938">
        <f>MATCH(AU938,MONTHLY_INDEX!$1:$1,0)</f>
        <v>80</v>
      </c>
      <c r="BE938">
        <f>INDEX(MONTHLY_INDEX!$1:$1048576,Final!BC938,Final!BD938)</f>
        <v>105.1</v>
      </c>
      <c r="BF938">
        <f>MATCH($BF$1,MONTHLY_INDEX!$1:$1,0)</f>
        <v>127</v>
      </c>
      <c r="BG938">
        <f>INDEX(MONTHLY_INDEX!$1:$1048576,Final!BC938,Final!BF938)</f>
        <v>122.8</v>
      </c>
      <c r="BH938" s="23">
        <f t="shared" si="432"/>
        <v>0.16841103710751668</v>
      </c>
      <c r="BI938" s="14">
        <f t="shared" si="433"/>
        <v>1772771.6460513796</v>
      </c>
      <c r="BJ938" s="14">
        <f t="shared" si="434"/>
        <v>450640.17139580037</v>
      </c>
      <c r="BK938" s="15">
        <f t="shared" si="424"/>
        <v>1322131.4746555793</v>
      </c>
      <c r="BL938" s="52">
        <v>0</v>
      </c>
      <c r="BM938" s="15">
        <f t="shared" si="435"/>
        <v>1322131.4746555793</v>
      </c>
    </row>
    <row r="939" spans="1:65">
      <c r="A939" s="8">
        <v>937</v>
      </c>
      <c r="B939" s="1" t="s">
        <v>44</v>
      </c>
      <c r="C939" s="1">
        <v>1500</v>
      </c>
      <c r="D939" s="1" t="s">
        <v>60</v>
      </c>
      <c r="E939" s="1">
        <v>150000041</v>
      </c>
      <c r="F939" s="1" t="s">
        <v>60</v>
      </c>
      <c r="G939" s="1" t="s">
        <v>98</v>
      </c>
      <c r="H939" s="1">
        <v>10</v>
      </c>
      <c r="I939" s="1" t="s">
        <v>52</v>
      </c>
      <c r="J939" s="1" t="s">
        <v>49</v>
      </c>
      <c r="K939" s="1">
        <v>17406001</v>
      </c>
      <c r="L939" s="1" t="s">
        <v>50</v>
      </c>
      <c r="M939" s="1" t="s">
        <v>51</v>
      </c>
      <c r="N939" s="1" t="s">
        <v>64</v>
      </c>
      <c r="O939" s="1" t="s">
        <v>65</v>
      </c>
      <c r="P939" s="1" t="s">
        <v>66</v>
      </c>
      <c r="Q939" s="1" t="s">
        <v>67</v>
      </c>
      <c r="R939" s="1" t="s">
        <v>87</v>
      </c>
      <c r="S939" s="1" t="s">
        <v>88</v>
      </c>
      <c r="T939" s="2">
        <v>43333</v>
      </c>
      <c r="U939" s="2">
        <v>43333</v>
      </c>
      <c r="V939" s="1" t="s">
        <v>52</v>
      </c>
      <c r="W939" s="3">
        <v>1</v>
      </c>
      <c r="X939" s="1" t="s">
        <v>53</v>
      </c>
      <c r="Y939" s="4">
        <v>312900</v>
      </c>
      <c r="Z939" s="4">
        <v>-40991</v>
      </c>
      <c r="AA939" s="4">
        <v>0</v>
      </c>
      <c r="AB939" s="4">
        <v>0</v>
      </c>
      <c r="AC939" s="4">
        <v>0</v>
      </c>
      <c r="AD939" s="4">
        <v>312900</v>
      </c>
      <c r="AE939" s="5">
        <v>1685</v>
      </c>
      <c r="AF939" s="1" t="s">
        <v>70</v>
      </c>
      <c r="AG939" s="1" t="s">
        <v>71</v>
      </c>
      <c r="AH939" s="1" t="s">
        <v>89</v>
      </c>
      <c r="AI939" s="1" t="s">
        <v>57</v>
      </c>
      <c r="AJ939" s="5">
        <v>10950</v>
      </c>
      <c r="AK939" s="4">
        <v>-3246</v>
      </c>
      <c r="AL939" s="4">
        <v>0</v>
      </c>
      <c r="AM939" s="4">
        <v>0</v>
      </c>
      <c r="AN939" s="4">
        <v>0</v>
      </c>
      <c r="AO939" s="4">
        <v>-44237</v>
      </c>
      <c r="AP939" s="4">
        <v>-44237</v>
      </c>
      <c r="AQ939" s="4">
        <v>0</v>
      </c>
      <c r="AR939" s="4">
        <v>268663</v>
      </c>
      <c r="AS939" s="1" t="s">
        <v>52</v>
      </c>
      <c r="AT939" s="9">
        <f t="shared" si="416"/>
        <v>43333</v>
      </c>
      <c r="AU939" s="9">
        <f t="shared" si="417"/>
        <v>43313</v>
      </c>
      <c r="AV939" s="9">
        <v>44798</v>
      </c>
      <c r="AW939" s="11">
        <f t="shared" si="418"/>
        <v>4.0136986301369859</v>
      </c>
      <c r="AX939">
        <v>10</v>
      </c>
      <c r="AY939" s="12">
        <v>0.05</v>
      </c>
      <c r="AZ939">
        <f t="shared" si="419"/>
        <v>9.5000000000000001E-2</v>
      </c>
      <c r="BA939" s="13">
        <f t="shared" si="420"/>
        <v>312900</v>
      </c>
      <c r="BB939" s="17" t="s">
        <v>2189</v>
      </c>
      <c r="BC939">
        <f>MATCH(BB939,MONTHLY_INDEX!$A:$A,0)</f>
        <v>798</v>
      </c>
      <c r="BD939">
        <f>MATCH(AU939,MONTHLY_INDEX!$1:$1,0)</f>
        <v>80</v>
      </c>
      <c r="BE939">
        <f>INDEX(MONTHLY_INDEX!$1:$1048576,Final!BC939,Final!BD939)</f>
        <v>96</v>
      </c>
      <c r="BF939">
        <f>MATCH($BF$1,MONTHLY_INDEX!$1:$1,0)</f>
        <v>127</v>
      </c>
      <c r="BG939">
        <f>INDEX(MONTHLY_INDEX!$1:$1048576,Final!BC939,Final!BF939)</f>
        <v>95.3</v>
      </c>
      <c r="BH939" s="23">
        <f t="shared" si="432"/>
        <v>-7.2916666666666963E-3</v>
      </c>
      <c r="BI939" s="14">
        <f t="shared" si="433"/>
        <v>310618.4375</v>
      </c>
      <c r="BJ939" s="14">
        <f t="shared" si="434"/>
        <v>118439.2357234589</v>
      </c>
      <c r="BK939" s="15">
        <f t="shared" si="424"/>
        <v>192179.2017765411</v>
      </c>
      <c r="BL939" s="52">
        <v>0</v>
      </c>
      <c r="BM939" s="15">
        <f t="shared" si="435"/>
        <v>192179.2017765411</v>
      </c>
    </row>
    <row r="940" spans="1:65">
      <c r="A940" s="8">
        <v>938</v>
      </c>
      <c r="B940" s="1" t="s">
        <v>44</v>
      </c>
      <c r="C940" s="1">
        <v>1500</v>
      </c>
      <c r="D940" s="1" t="s">
        <v>60</v>
      </c>
      <c r="E940" s="1">
        <v>150000041</v>
      </c>
      <c r="F940" s="1" t="s">
        <v>60</v>
      </c>
      <c r="G940" s="1" t="s">
        <v>99</v>
      </c>
      <c r="H940" s="1">
        <v>11</v>
      </c>
      <c r="I940" s="1" t="s">
        <v>52</v>
      </c>
      <c r="J940" s="1" t="s">
        <v>49</v>
      </c>
      <c r="K940" s="1">
        <v>17406001</v>
      </c>
      <c r="L940" s="1" t="s">
        <v>50</v>
      </c>
      <c r="M940" s="1" t="s">
        <v>51</v>
      </c>
      <c r="N940" s="1" t="s">
        <v>64</v>
      </c>
      <c r="O940" s="1" t="s">
        <v>65</v>
      </c>
      <c r="P940" s="1" t="s">
        <v>66</v>
      </c>
      <c r="Q940" s="1" t="s">
        <v>67</v>
      </c>
      <c r="R940" s="1" t="s">
        <v>87</v>
      </c>
      <c r="S940" s="1" t="s">
        <v>88</v>
      </c>
      <c r="T940" s="2">
        <v>43333</v>
      </c>
      <c r="U940" s="2">
        <v>43333</v>
      </c>
      <c r="V940" s="1" t="s">
        <v>52</v>
      </c>
      <c r="W940" s="3">
        <v>1</v>
      </c>
      <c r="X940" s="1" t="s">
        <v>53</v>
      </c>
      <c r="Y940" s="4">
        <v>1174950</v>
      </c>
      <c r="Z940" s="4">
        <v>-153922</v>
      </c>
      <c r="AA940" s="4">
        <v>0</v>
      </c>
      <c r="AB940" s="4">
        <v>0</v>
      </c>
      <c r="AC940" s="4">
        <v>0</v>
      </c>
      <c r="AD940" s="4">
        <v>1174950</v>
      </c>
      <c r="AE940" s="5">
        <v>1685</v>
      </c>
      <c r="AF940" s="1" t="s">
        <v>70</v>
      </c>
      <c r="AG940" s="1" t="s">
        <v>71</v>
      </c>
      <c r="AH940" s="1" t="s">
        <v>89</v>
      </c>
      <c r="AI940" s="1" t="s">
        <v>57</v>
      </c>
      <c r="AJ940" s="5">
        <v>10950</v>
      </c>
      <c r="AK940" s="4">
        <v>-12188</v>
      </c>
      <c r="AL940" s="4">
        <v>0</v>
      </c>
      <c r="AM940" s="4">
        <v>0</v>
      </c>
      <c r="AN940" s="4">
        <v>0</v>
      </c>
      <c r="AO940" s="4">
        <v>-166110</v>
      </c>
      <c r="AP940" s="4">
        <v>-166110</v>
      </c>
      <c r="AQ940" s="4">
        <v>0</v>
      </c>
      <c r="AR940" s="4">
        <v>1008840</v>
      </c>
      <c r="AS940" s="1" t="s">
        <v>52</v>
      </c>
      <c r="AT940" s="9">
        <f t="shared" si="416"/>
        <v>43333</v>
      </c>
      <c r="AU940" s="9">
        <f t="shared" si="417"/>
        <v>43313</v>
      </c>
      <c r="AV940" s="9">
        <v>44798</v>
      </c>
      <c r="AW940" s="11">
        <f t="shared" si="418"/>
        <v>4.0136986301369859</v>
      </c>
      <c r="AX940">
        <v>10</v>
      </c>
      <c r="AY940" s="12">
        <v>0.05</v>
      </c>
      <c r="AZ940">
        <f t="shared" si="419"/>
        <v>9.5000000000000001E-2</v>
      </c>
      <c r="BA940" s="13">
        <f t="shared" si="420"/>
        <v>1174950</v>
      </c>
      <c r="BB940" s="17" t="s">
        <v>2189</v>
      </c>
      <c r="BC940">
        <f>MATCH(BB940,MONTHLY_INDEX!$A:$A,0)</f>
        <v>798</v>
      </c>
      <c r="BD940">
        <f>MATCH(AU940,MONTHLY_INDEX!$1:$1,0)</f>
        <v>80</v>
      </c>
      <c r="BE940">
        <f>INDEX(MONTHLY_INDEX!$1:$1048576,Final!BC940,Final!BD940)</f>
        <v>96</v>
      </c>
      <c r="BF940">
        <f>MATCH($BF$1,MONTHLY_INDEX!$1:$1,0)</f>
        <v>127</v>
      </c>
      <c r="BG940">
        <f>INDEX(MONTHLY_INDEX!$1:$1048576,Final!BC940,Final!BF940)</f>
        <v>95.3</v>
      </c>
      <c r="BH940" s="23">
        <f t="shared" si="432"/>
        <v>-7.2916666666666963E-3</v>
      </c>
      <c r="BI940" s="14">
        <f t="shared" si="433"/>
        <v>1166382.65625</v>
      </c>
      <c r="BJ940" s="14">
        <f t="shared" si="434"/>
        <v>444743.30461258558</v>
      </c>
      <c r="BK940" s="15">
        <f t="shared" si="424"/>
        <v>721639.35163741442</v>
      </c>
      <c r="BL940" s="52">
        <v>0</v>
      </c>
      <c r="BM940" s="15">
        <f t="shared" si="435"/>
        <v>721639.35163741442</v>
      </c>
    </row>
    <row r="941" spans="1:65">
      <c r="A941" s="8">
        <v>939</v>
      </c>
      <c r="B941" s="1" t="s">
        <v>44</v>
      </c>
      <c r="C941" s="1">
        <v>1500</v>
      </c>
      <c r="D941" s="1" t="s">
        <v>60</v>
      </c>
      <c r="E941" s="1">
        <v>150000041</v>
      </c>
      <c r="F941" s="1" t="s">
        <v>60</v>
      </c>
      <c r="G941" s="1" t="s">
        <v>100</v>
      </c>
      <c r="H941" s="1">
        <v>12</v>
      </c>
      <c r="I941" s="1" t="s">
        <v>52</v>
      </c>
      <c r="J941" s="1" t="s">
        <v>49</v>
      </c>
      <c r="K941" s="1">
        <v>17406001</v>
      </c>
      <c r="L941" s="1" t="s">
        <v>50</v>
      </c>
      <c r="M941" s="1" t="s">
        <v>51</v>
      </c>
      <c r="N941" s="1" t="s">
        <v>64</v>
      </c>
      <c r="O941" s="1" t="s">
        <v>65</v>
      </c>
      <c r="P941" s="1" t="s">
        <v>66</v>
      </c>
      <c r="Q941" s="1" t="s">
        <v>67</v>
      </c>
      <c r="R941" s="1" t="s">
        <v>87</v>
      </c>
      <c r="S941" s="1" t="s">
        <v>88</v>
      </c>
      <c r="T941" s="2">
        <v>43333</v>
      </c>
      <c r="U941" s="2">
        <v>43333</v>
      </c>
      <c r="V941" s="1" t="s">
        <v>52</v>
      </c>
      <c r="W941" s="3">
        <v>1</v>
      </c>
      <c r="X941" s="1" t="s">
        <v>53</v>
      </c>
      <c r="Y941" s="4">
        <v>582750</v>
      </c>
      <c r="Z941" s="4">
        <v>-76342</v>
      </c>
      <c r="AA941" s="4">
        <v>0</v>
      </c>
      <c r="AB941" s="4">
        <v>0</v>
      </c>
      <c r="AC941" s="4">
        <v>0</v>
      </c>
      <c r="AD941" s="4">
        <v>582750</v>
      </c>
      <c r="AE941" s="5">
        <v>1685</v>
      </c>
      <c r="AF941" s="1" t="s">
        <v>70</v>
      </c>
      <c r="AG941" s="1" t="s">
        <v>71</v>
      </c>
      <c r="AH941" s="1" t="s">
        <v>89</v>
      </c>
      <c r="AI941" s="1" t="s">
        <v>57</v>
      </c>
      <c r="AJ941" s="5">
        <v>10950</v>
      </c>
      <c r="AK941" s="4">
        <v>-6045</v>
      </c>
      <c r="AL941" s="4">
        <v>0</v>
      </c>
      <c r="AM941" s="4">
        <v>0</v>
      </c>
      <c r="AN941" s="4">
        <v>0</v>
      </c>
      <c r="AO941" s="4">
        <v>-82387</v>
      </c>
      <c r="AP941" s="4">
        <v>-82387</v>
      </c>
      <c r="AQ941" s="4">
        <v>0</v>
      </c>
      <c r="AR941" s="4">
        <v>500363</v>
      </c>
      <c r="AS941" s="1" t="s">
        <v>52</v>
      </c>
      <c r="AT941" s="9">
        <f t="shared" si="416"/>
        <v>43333</v>
      </c>
      <c r="AU941" s="9">
        <f t="shared" si="417"/>
        <v>43313</v>
      </c>
      <c r="AV941" s="9">
        <v>44798</v>
      </c>
      <c r="AW941" s="11">
        <f t="shared" si="418"/>
        <v>4.0136986301369859</v>
      </c>
      <c r="AX941">
        <v>10</v>
      </c>
      <c r="AY941" s="12">
        <v>0.05</v>
      </c>
      <c r="AZ941">
        <f t="shared" si="419"/>
        <v>9.5000000000000001E-2</v>
      </c>
      <c r="BA941" s="13">
        <f t="shared" si="420"/>
        <v>582750</v>
      </c>
      <c r="BB941" s="17" t="s">
        <v>1973</v>
      </c>
      <c r="BC941">
        <f>MATCH(BB941,MONTHLY_INDEX!$A:$A,0)</f>
        <v>690</v>
      </c>
      <c r="BD941">
        <f>MATCH(AU941,MONTHLY_INDEX!$1:$1,0)</f>
        <v>80</v>
      </c>
      <c r="BE941">
        <f>INDEX(MONTHLY_INDEX!$1:$1048576,Final!BC941,Final!BD941)</f>
        <v>110</v>
      </c>
      <c r="BF941">
        <f>MATCH($BF$1,MONTHLY_INDEX!$1:$1,0)</f>
        <v>127</v>
      </c>
      <c r="BG941">
        <f>INDEX(MONTHLY_INDEX!$1:$1048576,Final!BC941,Final!BF941)</f>
        <v>145.69999999999999</v>
      </c>
      <c r="BH941" s="23">
        <f t="shared" si="432"/>
        <v>0.32454545454545441</v>
      </c>
      <c r="BI941" s="14">
        <f t="shared" si="433"/>
        <v>771878.86363636365</v>
      </c>
      <c r="BJ941" s="14">
        <f t="shared" si="434"/>
        <v>294318.46807285177</v>
      </c>
      <c r="BK941" s="15">
        <f t="shared" si="424"/>
        <v>477560.39556351188</v>
      </c>
      <c r="BL941" s="52">
        <v>0</v>
      </c>
      <c r="BM941" s="15">
        <f t="shared" si="435"/>
        <v>477560.39556351188</v>
      </c>
    </row>
    <row r="942" spans="1:65">
      <c r="A942" s="8">
        <v>940</v>
      </c>
      <c r="B942" s="1" t="s">
        <v>44</v>
      </c>
      <c r="C942" s="1">
        <v>1500</v>
      </c>
      <c r="D942" s="1" t="s">
        <v>60</v>
      </c>
      <c r="E942" s="1">
        <v>150000041</v>
      </c>
      <c r="F942" s="1" t="s">
        <v>60</v>
      </c>
      <c r="G942" s="1" t="s">
        <v>101</v>
      </c>
      <c r="H942" s="1">
        <v>13</v>
      </c>
      <c r="I942" s="1" t="s">
        <v>52</v>
      </c>
      <c r="J942" s="1" t="s">
        <v>49</v>
      </c>
      <c r="K942" s="1">
        <v>17406001</v>
      </c>
      <c r="L942" s="1" t="s">
        <v>50</v>
      </c>
      <c r="M942" s="1" t="s">
        <v>51</v>
      </c>
      <c r="N942" s="1" t="s">
        <v>64</v>
      </c>
      <c r="O942" s="1" t="s">
        <v>65</v>
      </c>
      <c r="P942" s="1" t="s">
        <v>66</v>
      </c>
      <c r="Q942" s="1" t="s">
        <v>67</v>
      </c>
      <c r="R942" s="1" t="s">
        <v>87</v>
      </c>
      <c r="S942" s="1" t="s">
        <v>88</v>
      </c>
      <c r="T942" s="2">
        <v>43333</v>
      </c>
      <c r="U942" s="2">
        <v>43333</v>
      </c>
      <c r="V942" s="1" t="s">
        <v>52</v>
      </c>
      <c r="W942" s="3">
        <v>1</v>
      </c>
      <c r="X942" s="1" t="s">
        <v>53</v>
      </c>
      <c r="Y942" s="4">
        <v>9976171</v>
      </c>
      <c r="Z942" s="4">
        <v>-1306915</v>
      </c>
      <c r="AA942" s="4">
        <v>0</v>
      </c>
      <c r="AB942" s="4">
        <v>0</v>
      </c>
      <c r="AC942" s="4">
        <v>0</v>
      </c>
      <c r="AD942" s="4">
        <v>9976171</v>
      </c>
      <c r="AE942" s="5">
        <v>1685</v>
      </c>
      <c r="AF942" s="1" t="s">
        <v>70</v>
      </c>
      <c r="AG942" s="1" t="s">
        <v>71</v>
      </c>
      <c r="AH942" s="1" t="s">
        <v>89</v>
      </c>
      <c r="AI942" s="1" t="s">
        <v>57</v>
      </c>
      <c r="AJ942" s="5">
        <v>10950</v>
      </c>
      <c r="AK942" s="4">
        <v>-103488</v>
      </c>
      <c r="AL942" s="4">
        <v>0</v>
      </c>
      <c r="AM942" s="4">
        <v>0</v>
      </c>
      <c r="AN942" s="4">
        <v>0</v>
      </c>
      <c r="AO942" s="4">
        <v>-1410403</v>
      </c>
      <c r="AP942" s="4">
        <v>-1410403</v>
      </c>
      <c r="AQ942" s="4">
        <v>0</v>
      </c>
      <c r="AR942" s="4">
        <v>8565768</v>
      </c>
      <c r="AS942" s="1" t="s">
        <v>52</v>
      </c>
      <c r="AT942" s="9">
        <f t="shared" si="416"/>
        <v>43333</v>
      </c>
      <c r="AU942" s="9">
        <f t="shared" si="417"/>
        <v>43313</v>
      </c>
      <c r="AV942" s="9">
        <v>44798</v>
      </c>
      <c r="AW942" s="11">
        <f t="shared" si="418"/>
        <v>4.0136986301369859</v>
      </c>
      <c r="AX942">
        <v>25</v>
      </c>
      <c r="AY942" s="12">
        <v>0.05</v>
      </c>
      <c r="AZ942">
        <f t="shared" si="419"/>
        <v>3.7999999999999999E-2</v>
      </c>
      <c r="BA942" s="13">
        <f t="shared" si="420"/>
        <v>9976171</v>
      </c>
      <c r="BB942" s="17" t="s">
        <v>2189</v>
      </c>
      <c r="BC942">
        <f>MATCH(BB942,MONTHLY_INDEX!$A:$A,0)</f>
        <v>798</v>
      </c>
      <c r="BD942">
        <f>MATCH(AU942,MONTHLY_INDEX!$1:$1,0)</f>
        <v>80</v>
      </c>
      <c r="BE942">
        <f>INDEX(MONTHLY_INDEX!$1:$1048576,Final!BC942,Final!BD942)</f>
        <v>96</v>
      </c>
      <c r="BF942">
        <f>MATCH($BF$1,MONTHLY_INDEX!$1:$1,0)</f>
        <v>127</v>
      </c>
      <c r="BG942">
        <f>INDEX(MONTHLY_INDEX!$1:$1048576,Final!BC942,Final!BF942)</f>
        <v>95.3</v>
      </c>
      <c r="BH942" s="23">
        <f t="shared" si="432"/>
        <v>-7.2916666666666963E-3</v>
      </c>
      <c r="BI942" s="14">
        <f t="shared" si="433"/>
        <v>9903428.0864583328</v>
      </c>
      <c r="BJ942" s="14">
        <f t="shared" si="434"/>
        <v>1510476.2782825625</v>
      </c>
      <c r="BK942" s="15">
        <f t="shared" si="424"/>
        <v>8392951.8081757706</v>
      </c>
      <c r="BL942" s="52">
        <v>0</v>
      </c>
      <c r="BM942" s="15">
        <f t="shared" si="435"/>
        <v>8392951.8081757706</v>
      </c>
    </row>
    <row r="943" spans="1:65">
      <c r="A943" s="8">
        <v>941</v>
      </c>
      <c r="B943" s="1" t="s">
        <v>44</v>
      </c>
      <c r="C943" s="1">
        <v>1500</v>
      </c>
      <c r="D943" s="1" t="s">
        <v>60</v>
      </c>
      <c r="E943" s="1">
        <v>150000041</v>
      </c>
      <c r="F943" s="1" t="s">
        <v>60</v>
      </c>
      <c r="G943" s="1" t="s">
        <v>102</v>
      </c>
      <c r="H943" s="1">
        <v>14</v>
      </c>
      <c r="I943" s="1" t="s">
        <v>52</v>
      </c>
      <c r="J943" s="1" t="s">
        <v>49</v>
      </c>
      <c r="K943" s="1">
        <v>17406001</v>
      </c>
      <c r="L943" s="1" t="s">
        <v>50</v>
      </c>
      <c r="M943" s="1" t="s">
        <v>51</v>
      </c>
      <c r="N943" s="1" t="s">
        <v>64</v>
      </c>
      <c r="O943" s="1" t="s">
        <v>65</v>
      </c>
      <c r="P943" s="1" t="s">
        <v>66</v>
      </c>
      <c r="Q943" s="1" t="s">
        <v>67</v>
      </c>
      <c r="R943" s="1" t="s">
        <v>87</v>
      </c>
      <c r="S943" s="1" t="s">
        <v>88</v>
      </c>
      <c r="T943" s="2">
        <v>43333</v>
      </c>
      <c r="U943" s="2">
        <v>43333</v>
      </c>
      <c r="V943" s="1" t="s">
        <v>52</v>
      </c>
      <c r="W943" s="3">
        <v>1</v>
      </c>
      <c r="X943" s="1" t="s">
        <v>53</v>
      </c>
      <c r="Y943" s="4">
        <v>21103901</v>
      </c>
      <c r="Z943" s="4">
        <v>-2764690</v>
      </c>
      <c r="AA943" s="4">
        <v>0</v>
      </c>
      <c r="AB943" s="4">
        <v>0</v>
      </c>
      <c r="AC943" s="4">
        <v>0</v>
      </c>
      <c r="AD943" s="4">
        <v>21103901</v>
      </c>
      <c r="AE943" s="5">
        <v>1685</v>
      </c>
      <c r="AF943" s="1" t="s">
        <v>70</v>
      </c>
      <c r="AG943" s="1" t="s">
        <v>71</v>
      </c>
      <c r="AH943" s="1" t="s">
        <v>89</v>
      </c>
      <c r="AI943" s="1" t="s">
        <v>57</v>
      </c>
      <c r="AJ943" s="5">
        <v>10950</v>
      </c>
      <c r="AK943" s="4">
        <v>-218921</v>
      </c>
      <c r="AL943" s="4">
        <v>0</v>
      </c>
      <c r="AM943" s="4">
        <v>0</v>
      </c>
      <c r="AN943" s="4">
        <v>0</v>
      </c>
      <c r="AO943" s="4">
        <v>-2983611</v>
      </c>
      <c r="AP943" s="4">
        <v>-2983611</v>
      </c>
      <c r="AQ943" s="4">
        <v>0</v>
      </c>
      <c r="AR943" s="4">
        <v>18120290</v>
      </c>
      <c r="AS943" s="1" t="s">
        <v>52</v>
      </c>
      <c r="AT943" s="9">
        <f t="shared" si="416"/>
        <v>43333</v>
      </c>
      <c r="AU943" s="9">
        <f t="shared" si="417"/>
        <v>43313</v>
      </c>
      <c r="AV943" s="9">
        <v>44798</v>
      </c>
      <c r="AW943" s="11">
        <f t="shared" si="418"/>
        <v>4.0136986301369859</v>
      </c>
      <c r="AX943">
        <v>25</v>
      </c>
      <c r="AY943" s="12">
        <v>0.05</v>
      </c>
      <c r="AZ943">
        <f t="shared" si="419"/>
        <v>3.7999999999999999E-2</v>
      </c>
      <c r="BA943" s="13">
        <f t="shared" si="420"/>
        <v>21103901</v>
      </c>
      <c r="BB943" s="17" t="s">
        <v>2189</v>
      </c>
      <c r="BC943">
        <f>MATCH(BB943,MONTHLY_INDEX!$A:$A,0)</f>
        <v>798</v>
      </c>
      <c r="BD943">
        <f>MATCH(AU943,MONTHLY_INDEX!$1:$1,0)</f>
        <v>80</v>
      </c>
      <c r="BE943">
        <f>INDEX(MONTHLY_INDEX!$1:$1048576,Final!BC943,Final!BD943)</f>
        <v>96</v>
      </c>
      <c r="BF943">
        <f>MATCH($BF$1,MONTHLY_INDEX!$1:$1,0)</f>
        <v>127</v>
      </c>
      <c r="BG943">
        <f>INDEX(MONTHLY_INDEX!$1:$1048576,Final!BC943,Final!BF943)</f>
        <v>95.3</v>
      </c>
      <c r="BH943" s="23">
        <f t="shared" si="432"/>
        <v>-7.2916666666666963E-3</v>
      </c>
      <c r="BI943" s="14">
        <f t="shared" si="433"/>
        <v>20950018.388541665</v>
      </c>
      <c r="BJ943" s="14">
        <f t="shared" si="434"/>
        <v>3195308.2840825049</v>
      </c>
      <c r="BK943" s="15">
        <f t="shared" si="424"/>
        <v>17754710.104459159</v>
      </c>
      <c r="BL943" s="52">
        <v>0</v>
      </c>
      <c r="BM943" s="15">
        <f t="shared" si="435"/>
        <v>17754710.104459159</v>
      </c>
    </row>
    <row r="944" spans="1:65">
      <c r="A944" s="8">
        <v>942</v>
      </c>
      <c r="B944" s="1" t="s">
        <v>44</v>
      </c>
      <c r="C944" s="1">
        <v>1500</v>
      </c>
      <c r="D944" s="1" t="s">
        <v>60</v>
      </c>
      <c r="E944" s="1">
        <v>150000041</v>
      </c>
      <c r="F944" s="1" t="s">
        <v>60</v>
      </c>
      <c r="G944" s="1" t="s">
        <v>103</v>
      </c>
      <c r="H944" s="1">
        <v>15</v>
      </c>
      <c r="I944" s="1" t="s">
        <v>52</v>
      </c>
      <c r="J944" s="1" t="s">
        <v>49</v>
      </c>
      <c r="K944" s="1">
        <v>17406001</v>
      </c>
      <c r="L944" s="1" t="s">
        <v>50</v>
      </c>
      <c r="M944" s="1" t="s">
        <v>51</v>
      </c>
      <c r="N944" s="1" t="s">
        <v>64</v>
      </c>
      <c r="O944" s="1" t="s">
        <v>65</v>
      </c>
      <c r="P944" s="1" t="s">
        <v>66</v>
      </c>
      <c r="Q944" s="1" t="s">
        <v>67</v>
      </c>
      <c r="R944" s="1" t="s">
        <v>87</v>
      </c>
      <c r="S944" s="1" t="s">
        <v>88</v>
      </c>
      <c r="T944" s="2">
        <v>43333</v>
      </c>
      <c r="U944" s="2">
        <v>43333</v>
      </c>
      <c r="V944" s="1" t="s">
        <v>52</v>
      </c>
      <c r="W944" s="3">
        <v>1</v>
      </c>
      <c r="X944" s="1" t="s">
        <v>53</v>
      </c>
      <c r="Y944" s="4">
        <v>580650</v>
      </c>
      <c r="Z944" s="4">
        <v>-76066</v>
      </c>
      <c r="AA944" s="4">
        <v>0</v>
      </c>
      <c r="AB944" s="4">
        <v>0</v>
      </c>
      <c r="AC944" s="4">
        <v>0</v>
      </c>
      <c r="AD944" s="4">
        <v>580650</v>
      </c>
      <c r="AE944" s="5">
        <v>1685</v>
      </c>
      <c r="AF944" s="1" t="s">
        <v>70</v>
      </c>
      <c r="AG944" s="1" t="s">
        <v>71</v>
      </c>
      <c r="AH944" s="1" t="s">
        <v>89</v>
      </c>
      <c r="AI944" s="1" t="s">
        <v>57</v>
      </c>
      <c r="AJ944" s="5">
        <v>10950</v>
      </c>
      <c r="AK944" s="4">
        <v>-6023</v>
      </c>
      <c r="AL944" s="4">
        <v>0</v>
      </c>
      <c r="AM944" s="4">
        <v>0</v>
      </c>
      <c r="AN944" s="4">
        <v>0</v>
      </c>
      <c r="AO944" s="4">
        <v>-82089</v>
      </c>
      <c r="AP944" s="4">
        <v>-82089</v>
      </c>
      <c r="AQ944" s="4">
        <v>0</v>
      </c>
      <c r="AR944" s="4">
        <v>498561</v>
      </c>
      <c r="AS944" s="1" t="s">
        <v>52</v>
      </c>
      <c r="AT944" s="9">
        <f t="shared" si="416"/>
        <v>43333</v>
      </c>
      <c r="AU944" s="9">
        <f t="shared" si="417"/>
        <v>43313</v>
      </c>
      <c r="AV944" s="9">
        <v>44798</v>
      </c>
      <c r="AW944" s="11">
        <f t="shared" si="418"/>
        <v>4.0136986301369859</v>
      </c>
      <c r="AX944">
        <v>10</v>
      </c>
      <c r="AY944" s="12">
        <v>0.05</v>
      </c>
      <c r="AZ944">
        <f t="shared" si="419"/>
        <v>9.5000000000000001E-2</v>
      </c>
      <c r="BA944" s="13">
        <f t="shared" si="420"/>
        <v>580650</v>
      </c>
      <c r="BB944" s="17" t="s">
        <v>1941</v>
      </c>
      <c r="BC944">
        <f>MATCH(BB944,MONTHLY_INDEX!$A:$A,0)</f>
        <v>674</v>
      </c>
      <c r="BD944">
        <f>MATCH(AU944,MONTHLY_INDEX!$1:$1,0)</f>
        <v>80</v>
      </c>
      <c r="BE944">
        <f>INDEX(MONTHLY_INDEX!$1:$1048576,Final!BC944,Final!BD944)</f>
        <v>105.1</v>
      </c>
      <c r="BF944">
        <f>MATCH($BF$1,MONTHLY_INDEX!$1:$1,0)</f>
        <v>127</v>
      </c>
      <c r="BG944">
        <f>INDEX(MONTHLY_INDEX!$1:$1048576,Final!BC944,Final!BF944)</f>
        <v>122.8</v>
      </c>
      <c r="BH944" s="23">
        <f t="shared" si="432"/>
        <v>0.16841103710751668</v>
      </c>
      <c r="BI944" s="14">
        <f t="shared" si="433"/>
        <v>678437.86869647959</v>
      </c>
      <c r="BJ944" s="14">
        <f t="shared" si="434"/>
        <v>258689.28870091107</v>
      </c>
      <c r="BK944" s="15">
        <f t="shared" si="424"/>
        <v>419748.57999556849</v>
      </c>
      <c r="BL944" s="52">
        <v>0</v>
      </c>
      <c r="BM944" s="15">
        <f t="shared" si="435"/>
        <v>419748.57999556849</v>
      </c>
    </row>
    <row r="945" spans="1:65">
      <c r="A945" s="8">
        <v>943</v>
      </c>
      <c r="B945" s="1" t="s">
        <v>44</v>
      </c>
      <c r="C945" s="1">
        <v>1500</v>
      </c>
      <c r="D945" s="1" t="s">
        <v>60</v>
      </c>
      <c r="E945" s="1">
        <v>150000041</v>
      </c>
      <c r="F945" s="1" t="s">
        <v>60</v>
      </c>
      <c r="G945" s="1" t="s">
        <v>104</v>
      </c>
      <c r="H945" s="1">
        <v>16</v>
      </c>
      <c r="I945" s="1" t="s">
        <v>52</v>
      </c>
      <c r="J945" s="1" t="s">
        <v>49</v>
      </c>
      <c r="K945" s="1">
        <v>17406001</v>
      </c>
      <c r="L945" s="1" t="s">
        <v>50</v>
      </c>
      <c r="M945" s="1" t="s">
        <v>51</v>
      </c>
      <c r="N945" s="1" t="s">
        <v>64</v>
      </c>
      <c r="O945" s="1" t="s">
        <v>65</v>
      </c>
      <c r="P945" s="1" t="s">
        <v>66</v>
      </c>
      <c r="Q945" s="1" t="s">
        <v>67</v>
      </c>
      <c r="R945" s="1" t="s">
        <v>87</v>
      </c>
      <c r="S945" s="1" t="s">
        <v>88</v>
      </c>
      <c r="T945" s="2">
        <v>43333</v>
      </c>
      <c r="U945" s="2">
        <v>43333</v>
      </c>
      <c r="V945" s="1" t="s">
        <v>52</v>
      </c>
      <c r="W945" s="3">
        <v>1</v>
      </c>
      <c r="X945" s="1" t="s">
        <v>53</v>
      </c>
      <c r="Y945" s="4">
        <v>175035</v>
      </c>
      <c r="Z945" s="4">
        <v>-22929</v>
      </c>
      <c r="AA945" s="4">
        <v>0</v>
      </c>
      <c r="AB945" s="4">
        <v>0</v>
      </c>
      <c r="AC945" s="4">
        <v>0</v>
      </c>
      <c r="AD945" s="4">
        <v>175035</v>
      </c>
      <c r="AE945" s="5">
        <v>1685</v>
      </c>
      <c r="AF945" s="1" t="s">
        <v>70</v>
      </c>
      <c r="AG945" s="1" t="s">
        <v>71</v>
      </c>
      <c r="AH945" s="1" t="s">
        <v>89</v>
      </c>
      <c r="AI945" s="1" t="s">
        <v>57</v>
      </c>
      <c r="AJ945" s="5">
        <v>10950</v>
      </c>
      <c r="AK945" s="4">
        <v>-1816</v>
      </c>
      <c r="AL945" s="4">
        <v>0</v>
      </c>
      <c r="AM945" s="4">
        <v>0</v>
      </c>
      <c r="AN945" s="4">
        <v>0</v>
      </c>
      <c r="AO945" s="4">
        <v>-24745</v>
      </c>
      <c r="AP945" s="4">
        <v>-24745</v>
      </c>
      <c r="AQ945" s="4">
        <v>0</v>
      </c>
      <c r="AR945" s="4">
        <v>150290</v>
      </c>
      <c r="AS945" s="1" t="s">
        <v>52</v>
      </c>
      <c r="AT945" s="9">
        <f t="shared" si="416"/>
        <v>43333</v>
      </c>
      <c r="AU945" s="9">
        <f t="shared" si="417"/>
        <v>43313</v>
      </c>
      <c r="AV945" s="9">
        <v>44798</v>
      </c>
      <c r="AW945" s="11">
        <f t="shared" si="418"/>
        <v>4.0136986301369859</v>
      </c>
      <c r="AX945">
        <v>10</v>
      </c>
      <c r="AY945" s="12">
        <v>0.05</v>
      </c>
      <c r="AZ945">
        <f t="shared" si="419"/>
        <v>9.5000000000000001E-2</v>
      </c>
      <c r="BA945" s="13">
        <f t="shared" si="420"/>
        <v>175035</v>
      </c>
      <c r="BB945" s="17" t="s">
        <v>1877</v>
      </c>
      <c r="BC945">
        <f>MATCH(BB945,MONTHLY_INDEX!$A:$A,0)</f>
        <v>642</v>
      </c>
      <c r="BD945">
        <f>MATCH(AU945,MONTHLY_INDEX!$1:$1,0)</f>
        <v>80</v>
      </c>
      <c r="BE945">
        <f>INDEX(MONTHLY_INDEX!$1:$1048576,Final!BC945,Final!BD945)</f>
        <v>79.099999999999994</v>
      </c>
      <c r="BF945">
        <f>MATCH($BF$1,MONTHLY_INDEX!$1:$1,0)</f>
        <v>127</v>
      </c>
      <c r="BG945">
        <f>INDEX(MONTHLY_INDEX!$1:$1048576,Final!BC945,Final!BF945)</f>
        <v>94</v>
      </c>
      <c r="BH945" s="23">
        <f t="shared" si="432"/>
        <v>0.18836915297092297</v>
      </c>
      <c r="BI945" s="14">
        <f t="shared" si="433"/>
        <v>208006.19469026552</v>
      </c>
      <c r="BJ945" s="14">
        <f t="shared" si="434"/>
        <v>79313.046975390971</v>
      </c>
      <c r="BK945" s="15">
        <f t="shared" si="424"/>
        <v>128693.14771487455</v>
      </c>
      <c r="BL945" s="52">
        <v>0</v>
      </c>
      <c r="BM945" s="15">
        <f t="shared" si="435"/>
        <v>128693.14771487455</v>
      </c>
    </row>
    <row r="946" spans="1:65">
      <c r="A946" s="8">
        <v>944</v>
      </c>
      <c r="B946" s="1" t="s">
        <v>44</v>
      </c>
      <c r="C946" s="1">
        <v>1500</v>
      </c>
      <c r="D946" s="1" t="s">
        <v>60</v>
      </c>
      <c r="E946" s="1">
        <v>150000041</v>
      </c>
      <c r="F946" s="1" t="s">
        <v>60</v>
      </c>
      <c r="G946" s="1" t="s">
        <v>105</v>
      </c>
      <c r="H946" s="1">
        <v>17</v>
      </c>
      <c r="I946" s="1" t="s">
        <v>52</v>
      </c>
      <c r="J946" s="1" t="s">
        <v>49</v>
      </c>
      <c r="K946" s="1">
        <v>17406001</v>
      </c>
      <c r="L946" s="1" t="s">
        <v>50</v>
      </c>
      <c r="M946" s="1" t="s">
        <v>51</v>
      </c>
      <c r="N946" s="1" t="s">
        <v>64</v>
      </c>
      <c r="O946" s="1" t="s">
        <v>65</v>
      </c>
      <c r="P946" s="1" t="s">
        <v>66</v>
      </c>
      <c r="Q946" s="1" t="s">
        <v>67</v>
      </c>
      <c r="R946" s="1" t="s">
        <v>87</v>
      </c>
      <c r="S946" s="1" t="s">
        <v>88</v>
      </c>
      <c r="T946" s="2">
        <v>43333</v>
      </c>
      <c r="U946" s="2">
        <v>43333</v>
      </c>
      <c r="V946" s="1" t="s">
        <v>52</v>
      </c>
      <c r="W946" s="3">
        <v>1</v>
      </c>
      <c r="X946" s="1" t="s">
        <v>53</v>
      </c>
      <c r="Y946" s="4">
        <v>132796</v>
      </c>
      <c r="Z946" s="4">
        <v>-17395</v>
      </c>
      <c r="AA946" s="4">
        <v>0</v>
      </c>
      <c r="AB946" s="4">
        <v>0</v>
      </c>
      <c r="AC946" s="4">
        <v>0</v>
      </c>
      <c r="AD946" s="4">
        <v>132796</v>
      </c>
      <c r="AE946" s="5">
        <v>1685</v>
      </c>
      <c r="AF946" s="1" t="s">
        <v>70</v>
      </c>
      <c r="AG946" s="1" t="s">
        <v>71</v>
      </c>
      <c r="AH946" s="1" t="s">
        <v>89</v>
      </c>
      <c r="AI946" s="1" t="s">
        <v>57</v>
      </c>
      <c r="AJ946" s="5">
        <v>10950</v>
      </c>
      <c r="AK946" s="4">
        <v>-1378</v>
      </c>
      <c r="AL946" s="4">
        <v>0</v>
      </c>
      <c r="AM946" s="4">
        <v>0</v>
      </c>
      <c r="AN946" s="4">
        <v>0</v>
      </c>
      <c r="AO946" s="4">
        <v>-18773</v>
      </c>
      <c r="AP946" s="4">
        <v>-18773</v>
      </c>
      <c r="AQ946" s="4">
        <v>0</v>
      </c>
      <c r="AR946" s="4">
        <v>114023</v>
      </c>
      <c r="AS946" s="1" t="s">
        <v>52</v>
      </c>
      <c r="AT946" s="9">
        <f t="shared" si="416"/>
        <v>43333</v>
      </c>
      <c r="AU946" s="9">
        <f t="shared" si="417"/>
        <v>43313</v>
      </c>
      <c r="AV946" s="9">
        <v>44798</v>
      </c>
      <c r="AW946" s="11">
        <f t="shared" si="418"/>
        <v>4.0136986301369859</v>
      </c>
      <c r="AX946">
        <v>10</v>
      </c>
      <c r="AY946" s="12">
        <v>0.05</v>
      </c>
      <c r="AZ946">
        <f t="shared" si="419"/>
        <v>9.5000000000000001E-2</v>
      </c>
      <c r="BA946" s="13">
        <f t="shared" si="420"/>
        <v>132796</v>
      </c>
      <c r="BB946" s="17" t="s">
        <v>2189</v>
      </c>
      <c r="BC946">
        <f>MATCH(BB946,MONTHLY_INDEX!$A:$A,0)</f>
        <v>798</v>
      </c>
      <c r="BD946">
        <f>MATCH(AU946,MONTHLY_INDEX!$1:$1,0)</f>
        <v>80</v>
      </c>
      <c r="BE946">
        <f>INDEX(MONTHLY_INDEX!$1:$1048576,Final!BC946,Final!BD946)</f>
        <v>96</v>
      </c>
      <c r="BF946">
        <f>MATCH($BF$1,MONTHLY_INDEX!$1:$1,0)</f>
        <v>127</v>
      </c>
      <c r="BG946">
        <f>INDEX(MONTHLY_INDEX!$1:$1048576,Final!BC946,Final!BF946)</f>
        <v>95.3</v>
      </c>
      <c r="BH946" s="23">
        <f t="shared" si="432"/>
        <v>-7.2916666666666963E-3</v>
      </c>
      <c r="BI946" s="14">
        <f t="shared" si="433"/>
        <v>131827.69583333333</v>
      </c>
      <c r="BJ946" s="14">
        <f t="shared" si="434"/>
        <v>50266.0810071347</v>
      </c>
      <c r="BK946" s="15">
        <f t="shared" si="424"/>
        <v>81561.614826198638</v>
      </c>
      <c r="BL946" s="52">
        <v>0</v>
      </c>
      <c r="BM946" s="15">
        <f t="shared" si="435"/>
        <v>81561.614826198638</v>
      </c>
    </row>
    <row r="947" spans="1:65">
      <c r="A947" s="8">
        <v>945</v>
      </c>
      <c r="B947" s="1" t="s">
        <v>44</v>
      </c>
      <c r="C947" s="1">
        <v>1500</v>
      </c>
      <c r="D947" s="1" t="s">
        <v>60</v>
      </c>
      <c r="E947" s="1">
        <v>150000041</v>
      </c>
      <c r="F947" s="1" t="s">
        <v>60</v>
      </c>
      <c r="G947" s="1" t="s">
        <v>106</v>
      </c>
      <c r="H947" s="1">
        <v>18</v>
      </c>
      <c r="I947" s="1" t="s">
        <v>52</v>
      </c>
      <c r="J947" s="1" t="s">
        <v>49</v>
      </c>
      <c r="K947" s="1">
        <v>17406001</v>
      </c>
      <c r="L947" s="1" t="s">
        <v>50</v>
      </c>
      <c r="M947" s="1" t="s">
        <v>51</v>
      </c>
      <c r="N947" s="1" t="s">
        <v>64</v>
      </c>
      <c r="O947" s="1" t="s">
        <v>65</v>
      </c>
      <c r="P947" s="1" t="s">
        <v>66</v>
      </c>
      <c r="Q947" s="1" t="s">
        <v>67</v>
      </c>
      <c r="R947" s="1" t="s">
        <v>87</v>
      </c>
      <c r="S947" s="1" t="s">
        <v>88</v>
      </c>
      <c r="T947" s="2">
        <v>43333</v>
      </c>
      <c r="U947" s="2">
        <v>43333</v>
      </c>
      <c r="V947" s="1" t="s">
        <v>52</v>
      </c>
      <c r="W947" s="3">
        <v>1</v>
      </c>
      <c r="X947" s="1" t="s">
        <v>53</v>
      </c>
      <c r="Y947" s="4">
        <v>469552</v>
      </c>
      <c r="Z947" s="4">
        <v>-61512</v>
      </c>
      <c r="AA947" s="4">
        <v>0</v>
      </c>
      <c r="AB947" s="4">
        <v>0</v>
      </c>
      <c r="AC947" s="4">
        <v>0</v>
      </c>
      <c r="AD947" s="4">
        <v>469552</v>
      </c>
      <c r="AE947" s="5">
        <v>1685</v>
      </c>
      <c r="AF947" s="1" t="s">
        <v>70</v>
      </c>
      <c r="AG947" s="1" t="s">
        <v>71</v>
      </c>
      <c r="AH947" s="1" t="s">
        <v>89</v>
      </c>
      <c r="AI947" s="1" t="s">
        <v>57</v>
      </c>
      <c r="AJ947" s="5">
        <v>10950</v>
      </c>
      <c r="AK947" s="4">
        <v>-4871</v>
      </c>
      <c r="AL947" s="4">
        <v>0</v>
      </c>
      <c r="AM947" s="4">
        <v>0</v>
      </c>
      <c r="AN947" s="4">
        <v>0</v>
      </c>
      <c r="AO947" s="4">
        <v>-66383</v>
      </c>
      <c r="AP947" s="4">
        <v>-66383</v>
      </c>
      <c r="AQ947" s="4">
        <v>0</v>
      </c>
      <c r="AR947" s="4">
        <v>403169</v>
      </c>
      <c r="AS947" s="1" t="s">
        <v>52</v>
      </c>
      <c r="AT947" s="9">
        <f t="shared" si="416"/>
        <v>43333</v>
      </c>
      <c r="AU947" s="9">
        <f t="shared" si="417"/>
        <v>43313</v>
      </c>
      <c r="AV947" s="9">
        <v>44798</v>
      </c>
      <c r="AW947" s="11">
        <f t="shared" si="418"/>
        <v>4.0136986301369859</v>
      </c>
      <c r="AX947">
        <v>10</v>
      </c>
      <c r="AY947" s="12">
        <v>0.05</v>
      </c>
      <c r="AZ947">
        <f t="shared" si="419"/>
        <v>9.5000000000000001E-2</v>
      </c>
      <c r="BA947" s="13">
        <f t="shared" si="420"/>
        <v>469552</v>
      </c>
      <c r="BB947" s="17" t="s">
        <v>1871</v>
      </c>
      <c r="BC947">
        <f>MATCH(BB947,MONTHLY_INDEX!$A:$A,0)</f>
        <v>639</v>
      </c>
      <c r="BD947">
        <f>MATCH(AU947,MONTHLY_INDEX!$1:$1,0)</f>
        <v>80</v>
      </c>
      <c r="BE947">
        <f>INDEX(MONTHLY_INDEX!$1:$1048576,Final!BC947,Final!BD947)</f>
        <v>112.8</v>
      </c>
      <c r="BF947">
        <f>MATCH($BF$1,MONTHLY_INDEX!$1:$1,0)</f>
        <v>127</v>
      </c>
      <c r="BG947">
        <f>INDEX(MONTHLY_INDEX!$1:$1048576,Final!BC947,Final!BF947)</f>
        <v>116.2</v>
      </c>
      <c r="BH947" s="23">
        <f t="shared" si="432"/>
        <v>3.0141843971631256E-2</v>
      </c>
      <c r="BI947" s="14">
        <f t="shared" si="433"/>
        <v>483705.16312056739</v>
      </c>
      <c r="BJ947" s="14">
        <f t="shared" si="434"/>
        <v>184437.44130768481</v>
      </c>
      <c r="BK947" s="15">
        <f t="shared" si="424"/>
        <v>299267.72181288258</v>
      </c>
      <c r="BL947" s="52">
        <v>0</v>
      </c>
      <c r="BM947" s="15">
        <f t="shared" si="435"/>
        <v>299267.72181288258</v>
      </c>
    </row>
    <row r="948" spans="1:65">
      <c r="A948" s="8">
        <v>946</v>
      </c>
      <c r="B948" s="1" t="s">
        <v>44</v>
      </c>
      <c r="C948" s="1">
        <v>1500</v>
      </c>
      <c r="D948" s="1" t="s">
        <v>60</v>
      </c>
      <c r="E948" s="1">
        <v>150000041</v>
      </c>
      <c r="F948" s="1" t="s">
        <v>60</v>
      </c>
      <c r="G948" s="1" t="s">
        <v>107</v>
      </c>
      <c r="H948" s="1">
        <v>19</v>
      </c>
      <c r="I948" s="1" t="s">
        <v>52</v>
      </c>
      <c r="J948" s="1" t="s">
        <v>49</v>
      </c>
      <c r="K948" s="1">
        <v>17406001</v>
      </c>
      <c r="L948" s="1" t="s">
        <v>50</v>
      </c>
      <c r="M948" s="1" t="s">
        <v>51</v>
      </c>
      <c r="N948" s="1" t="s">
        <v>64</v>
      </c>
      <c r="O948" s="1" t="s">
        <v>65</v>
      </c>
      <c r="P948" s="1" t="s">
        <v>66</v>
      </c>
      <c r="Q948" s="1" t="s">
        <v>67</v>
      </c>
      <c r="R948" s="1" t="s">
        <v>87</v>
      </c>
      <c r="S948" s="1" t="s">
        <v>88</v>
      </c>
      <c r="T948" s="2">
        <v>43333</v>
      </c>
      <c r="U948" s="2">
        <v>43333</v>
      </c>
      <c r="V948" s="1" t="s">
        <v>52</v>
      </c>
      <c r="W948" s="3">
        <v>1</v>
      </c>
      <c r="X948" s="1" t="s">
        <v>53</v>
      </c>
      <c r="Y948" s="4">
        <v>6861326</v>
      </c>
      <c r="Z948" s="4">
        <v>-898859</v>
      </c>
      <c r="AA948" s="4">
        <v>0</v>
      </c>
      <c r="AB948" s="4">
        <v>0</v>
      </c>
      <c r="AC948" s="4">
        <v>0</v>
      </c>
      <c r="AD948" s="4">
        <v>6861326</v>
      </c>
      <c r="AE948" s="5">
        <v>1685</v>
      </c>
      <c r="AF948" s="1" t="s">
        <v>70</v>
      </c>
      <c r="AG948" s="1" t="s">
        <v>71</v>
      </c>
      <c r="AH948" s="1" t="s">
        <v>89</v>
      </c>
      <c r="AI948" s="1" t="s">
        <v>57</v>
      </c>
      <c r="AJ948" s="5">
        <v>10950</v>
      </c>
      <c r="AK948" s="4">
        <v>-71176</v>
      </c>
      <c r="AL948" s="4">
        <v>0</v>
      </c>
      <c r="AM948" s="4">
        <v>0</v>
      </c>
      <c r="AN948" s="4">
        <v>0</v>
      </c>
      <c r="AO948" s="4">
        <v>-970035</v>
      </c>
      <c r="AP948" s="4">
        <v>-970035</v>
      </c>
      <c r="AQ948" s="4">
        <v>0</v>
      </c>
      <c r="AR948" s="4">
        <v>5891291</v>
      </c>
      <c r="AS948" s="1" t="s">
        <v>52</v>
      </c>
      <c r="AT948" s="9">
        <f t="shared" si="416"/>
        <v>43333</v>
      </c>
      <c r="AU948" s="9">
        <f t="shared" si="417"/>
        <v>43313</v>
      </c>
      <c r="AV948" s="9">
        <v>44798</v>
      </c>
      <c r="AW948" s="11">
        <f t="shared" si="418"/>
        <v>4.0136986301369859</v>
      </c>
      <c r="AX948">
        <v>10</v>
      </c>
      <c r="AY948" s="12">
        <v>0.05</v>
      </c>
      <c r="AZ948">
        <f t="shared" si="419"/>
        <v>9.5000000000000001E-2</v>
      </c>
      <c r="BA948" s="13">
        <f t="shared" si="420"/>
        <v>6861326</v>
      </c>
      <c r="BI948" s="14">
        <f t="shared" ref="BI948:BI950" si="436">AR948</f>
        <v>5891291</v>
      </c>
      <c r="BJ948" s="14">
        <v>0</v>
      </c>
      <c r="BK948" s="14">
        <f t="shared" ref="BK948:BK950" si="437">AR948</f>
        <v>5891291</v>
      </c>
      <c r="BL948" s="52">
        <v>0</v>
      </c>
      <c r="BM948" s="15">
        <f t="shared" ref="BM948:BM950" si="438">AR948</f>
        <v>5891291</v>
      </c>
    </row>
    <row r="949" spans="1:65">
      <c r="A949" s="8">
        <v>947</v>
      </c>
      <c r="B949" s="1" t="s">
        <v>44</v>
      </c>
      <c r="C949" s="1">
        <v>1500</v>
      </c>
      <c r="D949" s="1" t="s">
        <v>60</v>
      </c>
      <c r="E949" s="1">
        <v>150000041</v>
      </c>
      <c r="F949" s="1" t="s">
        <v>60</v>
      </c>
      <c r="G949" s="1" t="s">
        <v>108</v>
      </c>
      <c r="H949" s="1">
        <v>20</v>
      </c>
      <c r="I949" s="1" t="s">
        <v>52</v>
      </c>
      <c r="J949" s="1" t="s">
        <v>49</v>
      </c>
      <c r="K949" s="1">
        <v>17406001</v>
      </c>
      <c r="L949" s="1" t="s">
        <v>50</v>
      </c>
      <c r="M949" s="1" t="s">
        <v>51</v>
      </c>
      <c r="N949" s="1" t="s">
        <v>64</v>
      </c>
      <c r="O949" s="1" t="s">
        <v>65</v>
      </c>
      <c r="P949" s="1" t="s">
        <v>66</v>
      </c>
      <c r="Q949" s="1" t="s">
        <v>67</v>
      </c>
      <c r="R949" s="1" t="s">
        <v>87</v>
      </c>
      <c r="S949" s="1" t="s">
        <v>88</v>
      </c>
      <c r="T949" s="2">
        <v>43333</v>
      </c>
      <c r="U949" s="2">
        <v>43333</v>
      </c>
      <c r="V949" s="1" t="s">
        <v>52</v>
      </c>
      <c r="W949" s="3">
        <v>1</v>
      </c>
      <c r="X949" s="1" t="s">
        <v>53</v>
      </c>
      <c r="Y949" s="4">
        <v>5552065</v>
      </c>
      <c r="Z949" s="4">
        <v>-727341</v>
      </c>
      <c r="AA949" s="4">
        <v>0</v>
      </c>
      <c r="AB949" s="4">
        <v>0</v>
      </c>
      <c r="AC949" s="4">
        <v>0</v>
      </c>
      <c r="AD949" s="4">
        <v>5552065</v>
      </c>
      <c r="AE949" s="5">
        <v>1685</v>
      </c>
      <c r="AF949" s="1" t="s">
        <v>70</v>
      </c>
      <c r="AG949" s="1" t="s">
        <v>71</v>
      </c>
      <c r="AH949" s="1" t="s">
        <v>89</v>
      </c>
      <c r="AI949" s="1" t="s">
        <v>57</v>
      </c>
      <c r="AJ949" s="5">
        <v>10950</v>
      </c>
      <c r="AK949" s="4">
        <v>-57594</v>
      </c>
      <c r="AL949" s="4">
        <v>0</v>
      </c>
      <c r="AM949" s="4">
        <v>0</v>
      </c>
      <c r="AN949" s="4">
        <v>0</v>
      </c>
      <c r="AO949" s="4">
        <v>-784935</v>
      </c>
      <c r="AP949" s="4">
        <v>-784935</v>
      </c>
      <c r="AQ949" s="4">
        <v>0</v>
      </c>
      <c r="AR949" s="4">
        <v>4767130</v>
      </c>
      <c r="AS949" s="1" t="s">
        <v>52</v>
      </c>
      <c r="AT949" s="9">
        <f t="shared" si="416"/>
        <v>43333</v>
      </c>
      <c r="AU949" s="9">
        <f t="shared" si="417"/>
        <v>43313</v>
      </c>
      <c r="AV949" s="9">
        <v>44798</v>
      </c>
      <c r="AW949" s="11">
        <f t="shared" si="418"/>
        <v>4.0136986301369859</v>
      </c>
      <c r="AX949">
        <v>10</v>
      </c>
      <c r="AY949" s="12">
        <v>0.05</v>
      </c>
      <c r="AZ949">
        <f t="shared" si="419"/>
        <v>9.5000000000000001E-2</v>
      </c>
      <c r="BA949" s="13">
        <f t="shared" si="420"/>
        <v>5552065</v>
      </c>
      <c r="BI949" s="14">
        <f t="shared" si="436"/>
        <v>4767130</v>
      </c>
      <c r="BJ949" s="14">
        <v>0</v>
      </c>
      <c r="BK949" s="14">
        <f t="shared" si="437"/>
        <v>4767130</v>
      </c>
      <c r="BL949" s="52">
        <v>0</v>
      </c>
      <c r="BM949" s="15">
        <f t="shared" si="438"/>
        <v>4767130</v>
      </c>
    </row>
    <row r="950" spans="1:65">
      <c r="A950" s="8">
        <v>948</v>
      </c>
      <c r="B950" s="1" t="s">
        <v>44</v>
      </c>
      <c r="C950" s="1">
        <v>1500</v>
      </c>
      <c r="D950" s="1" t="s">
        <v>60</v>
      </c>
      <c r="E950" s="1">
        <v>150000041</v>
      </c>
      <c r="F950" s="1" t="s">
        <v>60</v>
      </c>
      <c r="G950" s="1" t="s">
        <v>109</v>
      </c>
      <c r="H950" s="1">
        <v>21</v>
      </c>
      <c r="I950" s="1" t="s">
        <v>52</v>
      </c>
      <c r="J950" s="1" t="s">
        <v>49</v>
      </c>
      <c r="K950" s="1">
        <v>17406001</v>
      </c>
      <c r="L950" s="1" t="s">
        <v>50</v>
      </c>
      <c r="M950" s="1" t="s">
        <v>51</v>
      </c>
      <c r="N950" s="1" t="s">
        <v>64</v>
      </c>
      <c r="O950" s="1" t="s">
        <v>65</v>
      </c>
      <c r="P950" s="1" t="s">
        <v>66</v>
      </c>
      <c r="Q950" s="1" t="s">
        <v>67</v>
      </c>
      <c r="R950" s="1" t="s">
        <v>87</v>
      </c>
      <c r="S950" s="1" t="s">
        <v>88</v>
      </c>
      <c r="T950" s="2">
        <v>43333</v>
      </c>
      <c r="U950" s="2">
        <v>43333</v>
      </c>
      <c r="V950" s="1" t="s">
        <v>52</v>
      </c>
      <c r="W950" s="3">
        <v>1</v>
      </c>
      <c r="X950" s="1" t="s">
        <v>53</v>
      </c>
      <c r="Y950" s="4">
        <v>1950695</v>
      </c>
      <c r="Z950" s="4">
        <v>-256470</v>
      </c>
      <c r="AA950" s="4">
        <v>0</v>
      </c>
      <c r="AB950" s="4">
        <v>0</v>
      </c>
      <c r="AC950" s="4">
        <v>0</v>
      </c>
      <c r="AD950" s="4">
        <v>1950695</v>
      </c>
      <c r="AE950" s="5">
        <v>1685</v>
      </c>
      <c r="AF950" s="1" t="s">
        <v>70</v>
      </c>
      <c r="AG950" s="1" t="s">
        <v>71</v>
      </c>
      <c r="AH950" s="1" t="s">
        <v>89</v>
      </c>
      <c r="AI950" s="1" t="s">
        <v>57</v>
      </c>
      <c r="AJ950" s="5">
        <v>10950</v>
      </c>
      <c r="AK950" s="4">
        <v>-20224</v>
      </c>
      <c r="AL950" s="4">
        <v>0</v>
      </c>
      <c r="AM950" s="4">
        <v>0</v>
      </c>
      <c r="AN950" s="4">
        <v>0</v>
      </c>
      <c r="AO950" s="4">
        <v>-276694</v>
      </c>
      <c r="AP950" s="4">
        <v>-276694</v>
      </c>
      <c r="AQ950" s="4">
        <v>0</v>
      </c>
      <c r="AR950" s="4">
        <v>1674001</v>
      </c>
      <c r="AS950" s="1" t="s">
        <v>52</v>
      </c>
      <c r="AT950" s="9">
        <f t="shared" si="416"/>
        <v>43333</v>
      </c>
      <c r="AU950" s="9">
        <f t="shared" si="417"/>
        <v>43313</v>
      </c>
      <c r="AV950" s="9">
        <v>44798</v>
      </c>
      <c r="AW950" s="11">
        <f t="shared" si="418"/>
        <v>4.0136986301369859</v>
      </c>
      <c r="AX950">
        <v>10</v>
      </c>
      <c r="AY950" s="12">
        <v>0.05</v>
      </c>
      <c r="AZ950">
        <f t="shared" si="419"/>
        <v>9.5000000000000001E-2</v>
      </c>
      <c r="BA950" s="13">
        <f t="shared" si="420"/>
        <v>1950695</v>
      </c>
      <c r="BI950" s="14">
        <f t="shared" si="436"/>
        <v>1674001</v>
      </c>
      <c r="BJ950" s="14">
        <v>0</v>
      </c>
      <c r="BK950" s="14">
        <f t="shared" si="437"/>
        <v>1674001</v>
      </c>
      <c r="BL950" s="52">
        <v>0</v>
      </c>
      <c r="BM950" s="15">
        <f t="shared" si="438"/>
        <v>1674001</v>
      </c>
    </row>
    <row r="951" spans="1:65">
      <c r="A951" s="8">
        <v>949</v>
      </c>
      <c r="B951" s="1" t="s">
        <v>44</v>
      </c>
      <c r="C951" s="1">
        <v>1500</v>
      </c>
      <c r="D951" s="1" t="s">
        <v>60</v>
      </c>
      <c r="E951" s="1">
        <v>150000041</v>
      </c>
      <c r="F951" s="1" t="s">
        <v>60</v>
      </c>
      <c r="G951" s="1" t="s">
        <v>110</v>
      </c>
      <c r="H951" s="1">
        <v>22</v>
      </c>
      <c r="I951" s="1" t="s">
        <v>52</v>
      </c>
      <c r="J951" s="1" t="s">
        <v>49</v>
      </c>
      <c r="K951" s="1">
        <v>17406001</v>
      </c>
      <c r="L951" s="1" t="s">
        <v>50</v>
      </c>
      <c r="M951" s="1" t="s">
        <v>51</v>
      </c>
      <c r="N951" s="1" t="s">
        <v>64</v>
      </c>
      <c r="O951" s="1" t="s">
        <v>65</v>
      </c>
      <c r="P951" s="1" t="s">
        <v>66</v>
      </c>
      <c r="Q951" s="1" t="s">
        <v>67</v>
      </c>
      <c r="R951" s="1" t="s">
        <v>87</v>
      </c>
      <c r="S951" s="1" t="s">
        <v>88</v>
      </c>
      <c r="T951" s="2">
        <v>43333</v>
      </c>
      <c r="U951" s="2">
        <v>43333</v>
      </c>
      <c r="V951" s="1" t="s">
        <v>52</v>
      </c>
      <c r="W951" s="3">
        <v>1</v>
      </c>
      <c r="X951" s="1" t="s">
        <v>53</v>
      </c>
      <c r="Y951" s="4">
        <v>16789210</v>
      </c>
      <c r="Z951" s="4">
        <v>-2199450</v>
      </c>
      <c r="AA951" s="4">
        <v>0</v>
      </c>
      <c r="AB951" s="4">
        <v>0</v>
      </c>
      <c r="AC951" s="4">
        <v>0</v>
      </c>
      <c r="AD951" s="4">
        <v>16789210</v>
      </c>
      <c r="AE951" s="5">
        <v>1685</v>
      </c>
      <c r="AF951" s="1" t="s">
        <v>70</v>
      </c>
      <c r="AG951" s="1" t="s">
        <v>71</v>
      </c>
      <c r="AH951" s="1" t="s">
        <v>89</v>
      </c>
      <c r="AI951" s="1" t="s">
        <v>57</v>
      </c>
      <c r="AJ951" s="5">
        <v>10950</v>
      </c>
      <c r="AK951" s="4">
        <v>-174163</v>
      </c>
      <c r="AL951" s="4">
        <v>0</v>
      </c>
      <c r="AM951" s="4">
        <v>0</v>
      </c>
      <c r="AN951" s="4">
        <v>0</v>
      </c>
      <c r="AO951" s="4">
        <v>-2373613</v>
      </c>
      <c r="AP951" s="4">
        <v>-2373613</v>
      </c>
      <c r="AQ951" s="4">
        <v>0</v>
      </c>
      <c r="AR951" s="4">
        <v>14415597</v>
      </c>
      <c r="AS951" s="1" t="s">
        <v>52</v>
      </c>
      <c r="AT951" s="9">
        <f t="shared" si="416"/>
        <v>43333</v>
      </c>
      <c r="AU951" s="9">
        <f t="shared" si="417"/>
        <v>43313</v>
      </c>
      <c r="AV951" s="9">
        <v>44798</v>
      </c>
      <c r="AW951" s="11">
        <f t="shared" si="418"/>
        <v>4.0136986301369859</v>
      </c>
      <c r="AX951">
        <v>25</v>
      </c>
      <c r="AY951" s="12">
        <v>0.05</v>
      </c>
      <c r="AZ951">
        <f t="shared" si="419"/>
        <v>3.7999999999999999E-2</v>
      </c>
      <c r="BA951" s="13">
        <f t="shared" si="420"/>
        <v>16789210</v>
      </c>
      <c r="BB951" s="17" t="s">
        <v>2189</v>
      </c>
      <c r="BC951">
        <f>MATCH(BB951,MONTHLY_INDEX!$A:$A,0)</f>
        <v>798</v>
      </c>
      <c r="BD951">
        <f>MATCH(AU951,MONTHLY_INDEX!$1:$1,0)</f>
        <v>80</v>
      </c>
      <c r="BE951">
        <f>INDEX(MONTHLY_INDEX!$1:$1048576,Final!BC951,Final!BD951)</f>
        <v>96</v>
      </c>
      <c r="BF951">
        <f>MATCH($BF$1,MONTHLY_INDEX!$1:$1,0)</f>
        <v>127</v>
      </c>
      <c r="BG951">
        <f>INDEX(MONTHLY_INDEX!$1:$1048576,Final!BC951,Final!BF951)</f>
        <v>95.3</v>
      </c>
      <c r="BH951" s="23">
        <f>(BG951-BE951)/BE951</f>
        <v>-7.2916666666666963E-3</v>
      </c>
      <c r="BI951" s="14">
        <f>(1+BH951)*BA951</f>
        <v>16666788.677083332</v>
      </c>
      <c r="BJ951" s="14">
        <f>BI951*AZ951*AW951</f>
        <v>2542027.7415156956</v>
      </c>
      <c r="BK951" s="15">
        <f t="shared" si="424"/>
        <v>14124760.935567636</v>
      </c>
      <c r="BL951" s="52">
        <v>0</v>
      </c>
      <c r="BM951" s="15">
        <f>MAX((1-BL951)*BK951,BI951*AY951)</f>
        <v>14124760.935567636</v>
      </c>
    </row>
    <row r="952" spans="1:65">
      <c r="A952" s="8">
        <v>950</v>
      </c>
      <c r="B952" s="1" t="s">
        <v>44</v>
      </c>
      <c r="C952" s="1">
        <v>1500</v>
      </c>
      <c r="D952" s="1" t="s">
        <v>60</v>
      </c>
      <c r="E952" s="1">
        <v>150000041</v>
      </c>
      <c r="F952" s="1" t="s">
        <v>60</v>
      </c>
      <c r="G952" s="1" t="s">
        <v>111</v>
      </c>
      <c r="H952" s="1">
        <v>23</v>
      </c>
      <c r="I952" s="1" t="s">
        <v>52</v>
      </c>
      <c r="J952" s="1" t="s">
        <v>49</v>
      </c>
      <c r="K952" s="1">
        <v>17406001</v>
      </c>
      <c r="L952" s="1" t="s">
        <v>50</v>
      </c>
      <c r="M952" s="1" t="s">
        <v>51</v>
      </c>
      <c r="N952" s="1" t="s">
        <v>64</v>
      </c>
      <c r="O952" s="1" t="s">
        <v>65</v>
      </c>
      <c r="P952" s="1" t="s">
        <v>66</v>
      </c>
      <c r="Q952" s="1" t="s">
        <v>67</v>
      </c>
      <c r="R952" s="1" t="s">
        <v>87</v>
      </c>
      <c r="S952" s="1" t="s">
        <v>88</v>
      </c>
      <c r="T952" s="2">
        <v>43333</v>
      </c>
      <c r="U952" s="2">
        <v>43333</v>
      </c>
      <c r="V952" s="1" t="s">
        <v>52</v>
      </c>
      <c r="W952" s="3">
        <v>1</v>
      </c>
      <c r="X952" s="1" t="s">
        <v>53</v>
      </c>
      <c r="Y952" s="4">
        <v>32425</v>
      </c>
      <c r="Z952" s="4">
        <v>-4246</v>
      </c>
      <c r="AA952" s="4">
        <v>0</v>
      </c>
      <c r="AB952" s="4">
        <v>0</v>
      </c>
      <c r="AC952" s="4">
        <v>0</v>
      </c>
      <c r="AD952" s="4">
        <v>32425</v>
      </c>
      <c r="AE952" s="5">
        <v>1685</v>
      </c>
      <c r="AF952" s="1" t="s">
        <v>70</v>
      </c>
      <c r="AG952" s="1" t="s">
        <v>71</v>
      </c>
      <c r="AH952" s="1" t="s">
        <v>89</v>
      </c>
      <c r="AI952" s="1" t="s">
        <v>57</v>
      </c>
      <c r="AJ952" s="5">
        <v>10950</v>
      </c>
      <c r="AK952" s="4">
        <v>-336</v>
      </c>
      <c r="AL952" s="4">
        <v>0</v>
      </c>
      <c r="AM952" s="4">
        <v>0</v>
      </c>
      <c r="AN952" s="4">
        <v>0</v>
      </c>
      <c r="AO952" s="4">
        <v>-4582</v>
      </c>
      <c r="AP952" s="4">
        <v>-4582</v>
      </c>
      <c r="AQ952" s="4">
        <v>0</v>
      </c>
      <c r="AR952" s="4">
        <v>27843</v>
      </c>
      <c r="AS952" s="1" t="s">
        <v>52</v>
      </c>
      <c r="AT952" s="9">
        <f t="shared" si="416"/>
        <v>43333</v>
      </c>
      <c r="AU952" s="9">
        <f t="shared" si="417"/>
        <v>43313</v>
      </c>
      <c r="AV952" s="9">
        <v>44798</v>
      </c>
      <c r="AW952" s="11">
        <f t="shared" si="418"/>
        <v>4.0136986301369859</v>
      </c>
      <c r="AX952">
        <v>10</v>
      </c>
      <c r="AY952" s="12">
        <v>0.05</v>
      </c>
      <c r="AZ952">
        <f t="shared" si="419"/>
        <v>9.5000000000000001E-2</v>
      </c>
      <c r="BA952" s="13">
        <f t="shared" si="420"/>
        <v>32425</v>
      </c>
      <c r="BI952" s="14">
        <f t="shared" ref="BI952:BI956" si="439">AR952</f>
        <v>27843</v>
      </c>
      <c r="BJ952" s="14">
        <v>0</v>
      </c>
      <c r="BK952" s="14">
        <f t="shared" ref="BK952:BK956" si="440">AR952</f>
        <v>27843</v>
      </c>
      <c r="BL952" s="52">
        <v>0</v>
      </c>
      <c r="BM952" s="15">
        <f t="shared" ref="BM952:BM956" si="441">AR952</f>
        <v>27843</v>
      </c>
    </row>
    <row r="953" spans="1:65">
      <c r="A953" s="8">
        <v>951</v>
      </c>
      <c r="B953" s="1" t="s">
        <v>44</v>
      </c>
      <c r="C953" s="1">
        <v>1500</v>
      </c>
      <c r="D953" s="1" t="s">
        <v>60</v>
      </c>
      <c r="E953" s="1">
        <v>150000041</v>
      </c>
      <c r="F953" s="1" t="s">
        <v>112</v>
      </c>
      <c r="G953" s="1" t="s">
        <v>113</v>
      </c>
      <c r="H953" s="1">
        <v>24</v>
      </c>
      <c r="I953" s="1" t="s">
        <v>52</v>
      </c>
      <c r="J953" s="1" t="s">
        <v>49</v>
      </c>
      <c r="K953" s="1">
        <v>17406001</v>
      </c>
      <c r="L953" s="1" t="s">
        <v>50</v>
      </c>
      <c r="M953" s="1" t="s">
        <v>51</v>
      </c>
      <c r="N953" s="1" t="s">
        <v>64</v>
      </c>
      <c r="O953" s="1" t="s">
        <v>65</v>
      </c>
      <c r="P953" s="1" t="s">
        <v>66</v>
      </c>
      <c r="Q953" s="1" t="s">
        <v>67</v>
      </c>
      <c r="R953" s="1" t="s">
        <v>87</v>
      </c>
      <c r="S953" s="1" t="s">
        <v>88</v>
      </c>
      <c r="T953" s="2">
        <v>43333</v>
      </c>
      <c r="U953" s="2">
        <v>43333</v>
      </c>
      <c r="V953" s="1" t="s">
        <v>52</v>
      </c>
      <c r="W953" s="3">
        <v>1</v>
      </c>
      <c r="X953" s="1" t="s">
        <v>53</v>
      </c>
      <c r="Y953" s="4">
        <v>970825</v>
      </c>
      <c r="Z953" s="4">
        <v>-127181.51</v>
      </c>
      <c r="AA953" s="4">
        <v>0</v>
      </c>
      <c r="AB953" s="4">
        <v>0</v>
      </c>
      <c r="AC953" s="4">
        <v>0</v>
      </c>
      <c r="AD953" s="4">
        <v>970825</v>
      </c>
      <c r="AE953" s="5">
        <v>1685</v>
      </c>
      <c r="AF953" s="1" t="s">
        <v>70</v>
      </c>
      <c r="AG953" s="1" t="s">
        <v>71</v>
      </c>
      <c r="AH953" s="1" t="s">
        <v>89</v>
      </c>
      <c r="AI953" s="1" t="s">
        <v>57</v>
      </c>
      <c r="AJ953" s="5">
        <v>10950</v>
      </c>
      <c r="AK953" s="4">
        <v>-10071</v>
      </c>
      <c r="AL953" s="4">
        <v>0</v>
      </c>
      <c r="AM953" s="4">
        <v>0</v>
      </c>
      <c r="AN953" s="4">
        <v>0</v>
      </c>
      <c r="AO953" s="4">
        <v>-137252.51</v>
      </c>
      <c r="AP953" s="4">
        <v>-137252.51</v>
      </c>
      <c r="AQ953" s="4">
        <v>0</v>
      </c>
      <c r="AR953" s="4">
        <v>833572.49</v>
      </c>
      <c r="AS953" s="1" t="s">
        <v>52</v>
      </c>
      <c r="AT953" s="9">
        <f t="shared" si="416"/>
        <v>43333</v>
      </c>
      <c r="AU953" s="9">
        <f t="shared" si="417"/>
        <v>43313</v>
      </c>
      <c r="AV953" s="9">
        <v>44798</v>
      </c>
      <c r="AW953" s="11">
        <f t="shared" si="418"/>
        <v>4.0136986301369859</v>
      </c>
      <c r="AX953">
        <v>10</v>
      </c>
      <c r="AY953" s="12">
        <v>0.05</v>
      </c>
      <c r="AZ953">
        <f t="shared" si="419"/>
        <v>9.5000000000000001E-2</v>
      </c>
      <c r="BA953" s="13">
        <f t="shared" si="420"/>
        <v>970825</v>
      </c>
      <c r="BB953" s="16" t="s">
        <v>593</v>
      </c>
      <c r="BC953" s="16" t="s">
        <v>593</v>
      </c>
      <c r="BD953" s="16" t="s">
        <v>593</v>
      </c>
      <c r="BE953" s="16" t="s">
        <v>593</v>
      </c>
      <c r="BF953" s="16" t="s">
        <v>593</v>
      </c>
      <c r="BG953" s="16" t="s">
        <v>593</v>
      </c>
      <c r="BH953" s="16" t="s">
        <v>593</v>
      </c>
      <c r="BI953" s="14">
        <f t="shared" si="439"/>
        <v>833572.49</v>
      </c>
      <c r="BJ953" s="14">
        <v>0</v>
      </c>
      <c r="BK953" s="14">
        <f t="shared" si="440"/>
        <v>833572.49</v>
      </c>
      <c r="BL953" s="52">
        <v>0</v>
      </c>
      <c r="BM953" s="15">
        <f t="shared" si="441"/>
        <v>833572.49</v>
      </c>
    </row>
    <row r="954" spans="1:65">
      <c r="A954" s="8">
        <v>952</v>
      </c>
      <c r="B954" s="1" t="s">
        <v>44</v>
      </c>
      <c r="C954" s="1">
        <v>1500</v>
      </c>
      <c r="D954" s="1" t="s">
        <v>60</v>
      </c>
      <c r="E954" s="1">
        <v>150000041</v>
      </c>
      <c r="F954" s="1" t="s">
        <v>112</v>
      </c>
      <c r="G954" s="1" t="s">
        <v>114</v>
      </c>
      <c r="H954" s="1">
        <v>25</v>
      </c>
      <c r="I954" s="1" t="s">
        <v>52</v>
      </c>
      <c r="J954" s="1" t="s">
        <v>49</v>
      </c>
      <c r="K954" s="1">
        <v>17406001</v>
      </c>
      <c r="L954" s="1" t="s">
        <v>50</v>
      </c>
      <c r="M954" s="1" t="s">
        <v>51</v>
      </c>
      <c r="N954" s="1" t="s">
        <v>64</v>
      </c>
      <c r="O954" s="1" t="s">
        <v>65</v>
      </c>
      <c r="P954" s="1" t="s">
        <v>66</v>
      </c>
      <c r="Q954" s="1" t="s">
        <v>67</v>
      </c>
      <c r="R954" s="1" t="s">
        <v>87</v>
      </c>
      <c r="S954" s="1" t="s">
        <v>88</v>
      </c>
      <c r="T954" s="2">
        <v>43333</v>
      </c>
      <c r="U954" s="2">
        <v>43333</v>
      </c>
      <c r="V954" s="1" t="s">
        <v>52</v>
      </c>
      <c r="W954" s="3">
        <v>1</v>
      </c>
      <c r="X954" s="1" t="s">
        <v>53</v>
      </c>
      <c r="Y954" s="4">
        <v>2008211</v>
      </c>
      <c r="Z954" s="4">
        <v>-263082.87</v>
      </c>
      <c r="AA954" s="4">
        <v>0</v>
      </c>
      <c r="AB954" s="4">
        <v>0</v>
      </c>
      <c r="AC954" s="4">
        <v>0</v>
      </c>
      <c r="AD954" s="4">
        <v>2008211</v>
      </c>
      <c r="AE954" s="5">
        <v>1685</v>
      </c>
      <c r="AF954" s="1" t="s">
        <v>70</v>
      </c>
      <c r="AG954" s="1" t="s">
        <v>71</v>
      </c>
      <c r="AH954" s="1" t="s">
        <v>89</v>
      </c>
      <c r="AI954" s="1" t="s">
        <v>57</v>
      </c>
      <c r="AJ954" s="5">
        <v>10950</v>
      </c>
      <c r="AK954" s="4">
        <v>-20832</v>
      </c>
      <c r="AL954" s="4">
        <v>0</v>
      </c>
      <c r="AM954" s="4">
        <v>0</v>
      </c>
      <c r="AN954" s="4">
        <v>0</v>
      </c>
      <c r="AO954" s="4">
        <v>-283914.87</v>
      </c>
      <c r="AP954" s="4">
        <v>-283914.87</v>
      </c>
      <c r="AQ954" s="4">
        <v>0</v>
      </c>
      <c r="AR954" s="4">
        <v>1724296.13</v>
      </c>
      <c r="AS954" s="1" t="s">
        <v>52</v>
      </c>
      <c r="AT954" s="9">
        <f t="shared" si="416"/>
        <v>43333</v>
      </c>
      <c r="AU954" s="9">
        <f t="shared" si="417"/>
        <v>43313</v>
      </c>
      <c r="AV954" s="9">
        <v>44798</v>
      </c>
      <c r="AW954" s="11">
        <f t="shared" si="418"/>
        <v>4.0136986301369859</v>
      </c>
      <c r="AX954">
        <v>10</v>
      </c>
      <c r="AY954" s="12">
        <v>0.05</v>
      </c>
      <c r="AZ954">
        <f t="shared" si="419"/>
        <v>9.5000000000000001E-2</v>
      </c>
      <c r="BA954" s="13">
        <f t="shared" si="420"/>
        <v>2008211</v>
      </c>
      <c r="BB954" s="16" t="s">
        <v>593</v>
      </c>
      <c r="BC954" s="16" t="s">
        <v>593</v>
      </c>
      <c r="BD954" s="16" t="s">
        <v>593</v>
      </c>
      <c r="BE954" s="16" t="s">
        <v>593</v>
      </c>
      <c r="BF954" s="16" t="s">
        <v>593</v>
      </c>
      <c r="BG954" s="16" t="s">
        <v>593</v>
      </c>
      <c r="BH954" s="16" t="s">
        <v>593</v>
      </c>
      <c r="BI954" s="14">
        <f t="shared" si="439"/>
        <v>1724296.13</v>
      </c>
      <c r="BJ954" s="14">
        <v>0</v>
      </c>
      <c r="BK954" s="14">
        <f t="shared" si="440"/>
        <v>1724296.13</v>
      </c>
      <c r="BL954" s="52">
        <v>0</v>
      </c>
      <c r="BM954" s="15">
        <f t="shared" si="441"/>
        <v>1724296.13</v>
      </c>
    </row>
    <row r="955" spans="1:65">
      <c r="A955" s="8">
        <v>953</v>
      </c>
      <c r="B955" s="1" t="s">
        <v>44</v>
      </c>
      <c r="C955" s="1">
        <v>1500</v>
      </c>
      <c r="D955" s="1" t="s">
        <v>60</v>
      </c>
      <c r="E955" s="1">
        <v>150000041</v>
      </c>
      <c r="F955" s="1" t="s">
        <v>60</v>
      </c>
      <c r="G955" s="1" t="s">
        <v>115</v>
      </c>
      <c r="H955" s="1">
        <v>26</v>
      </c>
      <c r="I955" s="1" t="s">
        <v>52</v>
      </c>
      <c r="J955" s="1" t="s">
        <v>49</v>
      </c>
      <c r="K955" s="1">
        <v>17406001</v>
      </c>
      <c r="L955" s="1" t="s">
        <v>50</v>
      </c>
      <c r="M955" s="1" t="s">
        <v>51</v>
      </c>
      <c r="N955" s="1" t="s">
        <v>64</v>
      </c>
      <c r="O955" s="1" t="s">
        <v>65</v>
      </c>
      <c r="P955" s="1" t="s">
        <v>66</v>
      </c>
      <c r="Q955" s="1" t="s">
        <v>67</v>
      </c>
      <c r="R955" s="1" t="s">
        <v>87</v>
      </c>
      <c r="S955" s="1" t="s">
        <v>88</v>
      </c>
      <c r="T955" s="2">
        <v>43333</v>
      </c>
      <c r="U955" s="2">
        <v>43333</v>
      </c>
      <c r="V955" s="1" t="s">
        <v>52</v>
      </c>
      <c r="W955" s="3">
        <v>1</v>
      </c>
      <c r="X955" s="1" t="s">
        <v>53</v>
      </c>
      <c r="Y955" s="4">
        <v>120000</v>
      </c>
      <c r="Z955" s="4">
        <v>-15720</v>
      </c>
      <c r="AA955" s="4">
        <v>0</v>
      </c>
      <c r="AB955" s="4">
        <v>0</v>
      </c>
      <c r="AC955" s="4">
        <v>0</v>
      </c>
      <c r="AD955" s="4">
        <v>120000</v>
      </c>
      <c r="AE955" s="5">
        <v>1685</v>
      </c>
      <c r="AF955" s="1" t="s">
        <v>70</v>
      </c>
      <c r="AG955" s="1" t="s">
        <v>71</v>
      </c>
      <c r="AH955" s="1" t="s">
        <v>89</v>
      </c>
      <c r="AI955" s="1" t="s">
        <v>57</v>
      </c>
      <c r="AJ955" s="5">
        <v>10950</v>
      </c>
      <c r="AK955" s="4">
        <v>-1245</v>
      </c>
      <c r="AL955" s="4">
        <v>0</v>
      </c>
      <c r="AM955" s="4">
        <v>0</v>
      </c>
      <c r="AN955" s="4">
        <v>0</v>
      </c>
      <c r="AO955" s="4">
        <v>-16965</v>
      </c>
      <c r="AP955" s="4">
        <v>-16965</v>
      </c>
      <c r="AQ955" s="4">
        <v>0</v>
      </c>
      <c r="AR955" s="4">
        <v>103035</v>
      </c>
      <c r="AS955" s="1" t="s">
        <v>52</v>
      </c>
      <c r="AT955" s="9">
        <f t="shared" si="416"/>
        <v>43333</v>
      </c>
      <c r="AU955" s="9">
        <f t="shared" si="417"/>
        <v>43313</v>
      </c>
      <c r="AV955" s="9">
        <v>44798</v>
      </c>
      <c r="AW955" s="11">
        <f t="shared" si="418"/>
        <v>4.0136986301369859</v>
      </c>
      <c r="AX955">
        <v>10</v>
      </c>
      <c r="AY955" s="12">
        <v>0.05</v>
      </c>
      <c r="AZ955">
        <f t="shared" si="419"/>
        <v>9.5000000000000001E-2</v>
      </c>
      <c r="BA955" s="13">
        <f t="shared" si="420"/>
        <v>120000</v>
      </c>
      <c r="BI955" s="14">
        <f t="shared" si="439"/>
        <v>103035</v>
      </c>
      <c r="BJ955" s="14">
        <v>0</v>
      </c>
      <c r="BK955" s="14">
        <f t="shared" si="440"/>
        <v>103035</v>
      </c>
      <c r="BL955" s="52">
        <v>0</v>
      </c>
      <c r="BM955" s="15">
        <f t="shared" si="441"/>
        <v>103035</v>
      </c>
    </row>
    <row r="956" spans="1:65">
      <c r="A956" s="8">
        <v>954</v>
      </c>
      <c r="B956" s="1" t="s">
        <v>44</v>
      </c>
      <c r="C956" s="1">
        <v>1500</v>
      </c>
      <c r="D956" s="1" t="s">
        <v>60</v>
      </c>
      <c r="E956" s="1">
        <v>150000041</v>
      </c>
      <c r="F956" s="1" t="s">
        <v>112</v>
      </c>
      <c r="G956" s="1" t="s">
        <v>116</v>
      </c>
      <c r="H956" s="1">
        <v>27</v>
      </c>
      <c r="I956" s="1" t="s">
        <v>151</v>
      </c>
      <c r="J956" s="1" t="s">
        <v>49</v>
      </c>
      <c r="K956" s="1">
        <v>17406001</v>
      </c>
      <c r="L956" s="1" t="s">
        <v>50</v>
      </c>
      <c r="M956" s="1" t="s">
        <v>51</v>
      </c>
      <c r="N956" s="1" t="s">
        <v>64</v>
      </c>
      <c r="O956" s="1" t="s">
        <v>65</v>
      </c>
      <c r="P956" s="1" t="s">
        <v>66</v>
      </c>
      <c r="Q956" s="1" t="s">
        <v>67</v>
      </c>
      <c r="R956" s="1" t="s">
        <v>87</v>
      </c>
      <c r="S956" s="1" t="s">
        <v>88</v>
      </c>
      <c r="T956" s="2">
        <v>43333</v>
      </c>
      <c r="U956" s="2">
        <v>43333</v>
      </c>
      <c r="V956" s="1" t="s">
        <v>52</v>
      </c>
      <c r="W956" s="3">
        <v>1</v>
      </c>
      <c r="X956" s="1" t="s">
        <v>53</v>
      </c>
      <c r="Y956" s="4">
        <v>4339035</v>
      </c>
      <c r="Z956" s="4">
        <v>-568428.62</v>
      </c>
      <c r="AA956" s="4">
        <v>0</v>
      </c>
      <c r="AB956" s="4">
        <v>0</v>
      </c>
      <c r="AC956" s="4">
        <v>0</v>
      </c>
      <c r="AD956" s="4">
        <v>4339035</v>
      </c>
      <c r="AE956" s="5">
        <v>1685</v>
      </c>
      <c r="AF956" s="1" t="s">
        <v>70</v>
      </c>
      <c r="AG956" s="1" t="s">
        <v>71</v>
      </c>
      <c r="AH956" s="1" t="s">
        <v>89</v>
      </c>
      <c r="AI956" s="1" t="s">
        <v>57</v>
      </c>
      <c r="AJ956" s="5">
        <v>10950</v>
      </c>
      <c r="AK956" s="4">
        <v>-45011</v>
      </c>
      <c r="AL956" s="4">
        <v>0</v>
      </c>
      <c r="AM956" s="4">
        <v>0</v>
      </c>
      <c r="AN956" s="4">
        <v>0</v>
      </c>
      <c r="AO956" s="4">
        <v>-613439.62</v>
      </c>
      <c r="AP956" s="4">
        <v>-613439.62</v>
      </c>
      <c r="AQ956" s="4">
        <v>0</v>
      </c>
      <c r="AR956" s="4">
        <v>3725595.38</v>
      </c>
      <c r="AS956" s="1" t="s">
        <v>52</v>
      </c>
      <c r="AT956" s="9">
        <f t="shared" si="416"/>
        <v>43333</v>
      </c>
      <c r="AU956" s="9">
        <f t="shared" si="417"/>
        <v>43313</v>
      </c>
      <c r="AV956" s="9">
        <v>44798</v>
      </c>
      <c r="AW956" s="11">
        <f t="shared" si="418"/>
        <v>4.0136986301369859</v>
      </c>
      <c r="AX956">
        <v>10</v>
      </c>
      <c r="AY956" s="12">
        <v>0.05</v>
      </c>
      <c r="AZ956">
        <f t="shared" si="419"/>
        <v>9.5000000000000001E-2</v>
      </c>
      <c r="BA956" s="13">
        <f t="shared" si="420"/>
        <v>4339035</v>
      </c>
      <c r="BB956" s="16" t="s">
        <v>593</v>
      </c>
      <c r="BC956" s="16" t="s">
        <v>593</v>
      </c>
      <c r="BD956" s="16" t="s">
        <v>593</v>
      </c>
      <c r="BE956" s="16" t="s">
        <v>593</v>
      </c>
      <c r="BF956" s="16" t="s">
        <v>593</v>
      </c>
      <c r="BG956" s="16" t="s">
        <v>593</v>
      </c>
      <c r="BH956" s="16" t="s">
        <v>593</v>
      </c>
      <c r="BI956" s="14">
        <f t="shared" si="439"/>
        <v>3725595.38</v>
      </c>
      <c r="BJ956" s="14">
        <v>0</v>
      </c>
      <c r="BK956" s="14">
        <f t="shared" si="440"/>
        <v>3725595.38</v>
      </c>
      <c r="BL956" s="52">
        <v>0</v>
      </c>
      <c r="BM956" s="15">
        <f t="shared" si="441"/>
        <v>3725595.38</v>
      </c>
    </row>
    <row r="957" spans="1:65">
      <c r="A957" s="8">
        <v>955</v>
      </c>
      <c r="B957" s="1" t="s">
        <v>44</v>
      </c>
      <c r="C957" s="1">
        <v>1500</v>
      </c>
      <c r="D957" s="1" t="s">
        <v>60</v>
      </c>
      <c r="E957" s="1">
        <v>150000042</v>
      </c>
      <c r="F957" s="1" t="s">
        <v>60</v>
      </c>
      <c r="G957" s="1" t="s">
        <v>86</v>
      </c>
      <c r="H957" s="1">
        <v>1</v>
      </c>
      <c r="I957" s="1" t="s">
        <v>52</v>
      </c>
      <c r="J957" s="1" t="s">
        <v>49</v>
      </c>
      <c r="K957" s="1">
        <v>17406001</v>
      </c>
      <c r="L957" s="1" t="s">
        <v>50</v>
      </c>
      <c r="M957" s="1" t="s">
        <v>51</v>
      </c>
      <c r="N957" s="1" t="s">
        <v>64</v>
      </c>
      <c r="O957" s="1" t="s">
        <v>65</v>
      </c>
      <c r="P957" s="1" t="s">
        <v>66</v>
      </c>
      <c r="Q957" s="1" t="s">
        <v>67</v>
      </c>
      <c r="R957" s="1" t="s">
        <v>87</v>
      </c>
      <c r="S957" s="1" t="s">
        <v>88</v>
      </c>
      <c r="T957" s="2">
        <v>43333</v>
      </c>
      <c r="U957" s="2">
        <v>43333</v>
      </c>
      <c r="V957" s="1" t="s">
        <v>52</v>
      </c>
      <c r="W957" s="3">
        <v>1</v>
      </c>
      <c r="X957" s="1" t="s">
        <v>53</v>
      </c>
      <c r="Y957" s="4">
        <v>892500</v>
      </c>
      <c r="Z957" s="4">
        <v>-116920</v>
      </c>
      <c r="AA957" s="4">
        <v>0</v>
      </c>
      <c r="AB957" s="4">
        <v>0</v>
      </c>
      <c r="AC957" s="4">
        <v>0</v>
      </c>
      <c r="AD957" s="4">
        <v>892500</v>
      </c>
      <c r="AE957" s="5">
        <v>1685</v>
      </c>
      <c r="AF957" s="1" t="s">
        <v>70</v>
      </c>
      <c r="AG957" s="1" t="s">
        <v>71</v>
      </c>
      <c r="AH957" s="1" t="s">
        <v>89</v>
      </c>
      <c r="AI957" s="1" t="s">
        <v>57</v>
      </c>
      <c r="AJ957" s="5">
        <v>10950</v>
      </c>
      <c r="AK957" s="4">
        <v>-9258</v>
      </c>
      <c r="AL957" s="4">
        <v>0</v>
      </c>
      <c r="AM957" s="4">
        <v>0</v>
      </c>
      <c r="AN957" s="4">
        <v>0</v>
      </c>
      <c r="AO957" s="4">
        <v>-126178</v>
      </c>
      <c r="AP957" s="4">
        <v>-126178</v>
      </c>
      <c r="AQ957" s="4">
        <v>0</v>
      </c>
      <c r="AR957" s="4">
        <v>766322</v>
      </c>
      <c r="AS957" s="1" t="s">
        <v>52</v>
      </c>
      <c r="AT957" s="9">
        <f t="shared" si="416"/>
        <v>43333</v>
      </c>
      <c r="AU957" s="9">
        <f t="shared" si="417"/>
        <v>43313</v>
      </c>
      <c r="AV957" s="9">
        <v>44798</v>
      </c>
      <c r="AW957" s="11">
        <f t="shared" si="418"/>
        <v>4.0136986301369859</v>
      </c>
      <c r="AX957">
        <v>10</v>
      </c>
      <c r="AY957" s="12">
        <v>0.05</v>
      </c>
      <c r="AZ957">
        <f t="shared" si="419"/>
        <v>9.5000000000000001E-2</v>
      </c>
      <c r="BA957" s="13">
        <f t="shared" si="420"/>
        <v>892500</v>
      </c>
      <c r="BB957" s="17" t="s">
        <v>1853</v>
      </c>
      <c r="BC957">
        <f>MATCH(BB957,MONTHLY_INDEX!$A:$A,0)</f>
        <v>630</v>
      </c>
      <c r="BD957">
        <f>MATCH(AU957,MONTHLY_INDEX!$1:$1,0)</f>
        <v>80</v>
      </c>
      <c r="BE957">
        <f>INDEX(MONTHLY_INDEX!$1:$1048576,Final!BC957,Final!BD957)</f>
        <v>111.6</v>
      </c>
      <c r="BF957">
        <f>MATCH($BF$1,MONTHLY_INDEX!$1:$1,0)</f>
        <v>127</v>
      </c>
      <c r="BG957">
        <f>INDEX(MONTHLY_INDEX!$1:$1048576,Final!BC957,Final!BF957)</f>
        <v>151.1</v>
      </c>
      <c r="BH957" s="23">
        <f t="shared" ref="BH957:BH974" si="442">(BG957-BE957)/BE957</f>
        <v>0.35394265232974914</v>
      </c>
      <c r="BI957" s="14">
        <f t="shared" ref="BI957:BI974" si="443">(1+BH957)*BA957</f>
        <v>1208393.817204301</v>
      </c>
      <c r="BJ957" s="14">
        <f t="shared" ref="BJ957:BJ974" si="444">BI957*AZ957*AW957</f>
        <v>460762.21783399611</v>
      </c>
      <c r="BK957" s="15">
        <f t="shared" si="424"/>
        <v>747631.59937030496</v>
      </c>
      <c r="BL957" s="52">
        <v>0</v>
      </c>
      <c r="BM957" s="15">
        <f t="shared" ref="BM957:BM974" si="445">MAX((1-BL957)*BK957,BI957*AY957)</f>
        <v>747631.59937030496</v>
      </c>
    </row>
    <row r="958" spans="1:65">
      <c r="A958" s="8">
        <v>956</v>
      </c>
      <c r="B958" s="1" t="s">
        <v>44</v>
      </c>
      <c r="C958" s="1">
        <v>1500</v>
      </c>
      <c r="D958" s="1" t="s">
        <v>60</v>
      </c>
      <c r="E958" s="1">
        <v>150000042</v>
      </c>
      <c r="F958" s="1" t="s">
        <v>60</v>
      </c>
      <c r="G958" s="1" t="s">
        <v>90</v>
      </c>
      <c r="H958" s="1">
        <v>2</v>
      </c>
      <c r="I958" s="1" t="s">
        <v>52</v>
      </c>
      <c r="J958" s="1" t="s">
        <v>49</v>
      </c>
      <c r="K958" s="1">
        <v>17406001</v>
      </c>
      <c r="L958" s="1" t="s">
        <v>50</v>
      </c>
      <c r="M958" s="1" t="s">
        <v>51</v>
      </c>
      <c r="N958" s="1" t="s">
        <v>64</v>
      </c>
      <c r="O958" s="1" t="s">
        <v>65</v>
      </c>
      <c r="P958" s="1" t="s">
        <v>66</v>
      </c>
      <c r="Q958" s="1" t="s">
        <v>67</v>
      </c>
      <c r="R958" s="1" t="s">
        <v>87</v>
      </c>
      <c r="S958" s="1" t="s">
        <v>88</v>
      </c>
      <c r="T958" s="2">
        <v>43333</v>
      </c>
      <c r="U958" s="2">
        <v>43333</v>
      </c>
      <c r="V958" s="1" t="s">
        <v>52</v>
      </c>
      <c r="W958" s="3">
        <v>1</v>
      </c>
      <c r="X958" s="1" t="s">
        <v>53</v>
      </c>
      <c r="Y958" s="4">
        <v>472500</v>
      </c>
      <c r="Z958" s="4">
        <v>-61898</v>
      </c>
      <c r="AA958" s="4">
        <v>0</v>
      </c>
      <c r="AB958" s="4">
        <v>0</v>
      </c>
      <c r="AC958" s="4">
        <v>0</v>
      </c>
      <c r="AD958" s="4">
        <v>472500</v>
      </c>
      <c r="AE958" s="5">
        <v>1685</v>
      </c>
      <c r="AF958" s="1" t="s">
        <v>70</v>
      </c>
      <c r="AG958" s="1" t="s">
        <v>71</v>
      </c>
      <c r="AH958" s="1" t="s">
        <v>89</v>
      </c>
      <c r="AI958" s="1" t="s">
        <v>57</v>
      </c>
      <c r="AJ958" s="5">
        <v>10950</v>
      </c>
      <c r="AK958" s="4">
        <v>-4901</v>
      </c>
      <c r="AL958" s="4">
        <v>0</v>
      </c>
      <c r="AM958" s="4">
        <v>0</v>
      </c>
      <c r="AN958" s="4">
        <v>0</v>
      </c>
      <c r="AO958" s="4">
        <v>-66799</v>
      </c>
      <c r="AP958" s="4">
        <v>-66799</v>
      </c>
      <c r="AQ958" s="4">
        <v>0</v>
      </c>
      <c r="AR958" s="4">
        <v>405701</v>
      </c>
      <c r="AS958" s="1" t="s">
        <v>52</v>
      </c>
      <c r="AT958" s="9">
        <f t="shared" si="416"/>
        <v>43333</v>
      </c>
      <c r="AU958" s="9">
        <f t="shared" si="417"/>
        <v>43313</v>
      </c>
      <c r="AV958" s="9">
        <v>44798</v>
      </c>
      <c r="AW958" s="11">
        <f t="shared" si="418"/>
        <v>4.0136986301369859</v>
      </c>
      <c r="AX958">
        <v>10</v>
      </c>
      <c r="AY958" s="12">
        <v>0.05</v>
      </c>
      <c r="AZ958">
        <f t="shared" si="419"/>
        <v>9.5000000000000001E-2</v>
      </c>
      <c r="BA958" s="13">
        <f t="shared" si="420"/>
        <v>472500</v>
      </c>
      <c r="BB958" s="17" t="s">
        <v>2189</v>
      </c>
      <c r="BC958">
        <f>MATCH(BB958,MONTHLY_INDEX!$A:$A,0)</f>
        <v>798</v>
      </c>
      <c r="BD958">
        <f>MATCH(AU958,MONTHLY_INDEX!$1:$1,0)</f>
        <v>80</v>
      </c>
      <c r="BE958">
        <f>INDEX(MONTHLY_INDEX!$1:$1048576,Final!BC958,Final!BD958)</f>
        <v>96</v>
      </c>
      <c r="BF958">
        <f>MATCH($BF$1,MONTHLY_INDEX!$1:$1,0)</f>
        <v>127</v>
      </c>
      <c r="BG958">
        <f>INDEX(MONTHLY_INDEX!$1:$1048576,Final!BC958,Final!BF958)</f>
        <v>95.3</v>
      </c>
      <c r="BH958" s="23">
        <f t="shared" si="442"/>
        <v>-7.2916666666666963E-3</v>
      </c>
      <c r="BI958" s="14">
        <f t="shared" si="443"/>
        <v>469054.6875</v>
      </c>
      <c r="BJ958" s="14">
        <f t="shared" si="444"/>
        <v>178851.19488441778</v>
      </c>
      <c r="BK958" s="15">
        <f t="shared" si="424"/>
        <v>290203.49261558219</v>
      </c>
      <c r="BL958" s="52">
        <v>0</v>
      </c>
      <c r="BM958" s="15">
        <f t="shared" si="445"/>
        <v>290203.49261558219</v>
      </c>
    </row>
    <row r="959" spans="1:65">
      <c r="A959" s="8">
        <v>957</v>
      </c>
      <c r="B959" s="1" t="s">
        <v>44</v>
      </c>
      <c r="C959" s="1">
        <v>1500</v>
      </c>
      <c r="D959" s="1" t="s">
        <v>60</v>
      </c>
      <c r="E959" s="1">
        <v>150000042</v>
      </c>
      <c r="F959" s="1" t="s">
        <v>60</v>
      </c>
      <c r="G959" s="1" t="s">
        <v>91</v>
      </c>
      <c r="H959" s="1">
        <v>3</v>
      </c>
      <c r="I959" s="1" t="s">
        <v>52</v>
      </c>
      <c r="J959" s="1" t="s">
        <v>49</v>
      </c>
      <c r="K959" s="1">
        <v>17406001</v>
      </c>
      <c r="L959" s="1" t="s">
        <v>50</v>
      </c>
      <c r="M959" s="1" t="s">
        <v>51</v>
      </c>
      <c r="N959" s="1" t="s">
        <v>64</v>
      </c>
      <c r="O959" s="1" t="s">
        <v>65</v>
      </c>
      <c r="P959" s="1" t="s">
        <v>66</v>
      </c>
      <c r="Q959" s="1" t="s">
        <v>67</v>
      </c>
      <c r="R959" s="1" t="s">
        <v>87</v>
      </c>
      <c r="S959" s="1" t="s">
        <v>88</v>
      </c>
      <c r="T959" s="2">
        <v>43333</v>
      </c>
      <c r="U959" s="2">
        <v>43333</v>
      </c>
      <c r="V959" s="1" t="s">
        <v>52</v>
      </c>
      <c r="W959" s="3">
        <v>1</v>
      </c>
      <c r="X959" s="1" t="s">
        <v>53</v>
      </c>
      <c r="Y959" s="4">
        <v>637760</v>
      </c>
      <c r="Z959" s="4">
        <v>-83547</v>
      </c>
      <c r="AA959" s="4">
        <v>0</v>
      </c>
      <c r="AB959" s="4">
        <v>0</v>
      </c>
      <c r="AC959" s="4">
        <v>0</v>
      </c>
      <c r="AD959" s="4">
        <v>637760</v>
      </c>
      <c r="AE959" s="5">
        <v>1685</v>
      </c>
      <c r="AF959" s="1" t="s">
        <v>70</v>
      </c>
      <c r="AG959" s="1" t="s">
        <v>71</v>
      </c>
      <c r="AH959" s="1" t="s">
        <v>89</v>
      </c>
      <c r="AI959" s="1" t="s">
        <v>57</v>
      </c>
      <c r="AJ959" s="5">
        <v>10950</v>
      </c>
      <c r="AK959" s="4">
        <v>-6616</v>
      </c>
      <c r="AL959" s="4">
        <v>0</v>
      </c>
      <c r="AM959" s="4">
        <v>0</v>
      </c>
      <c r="AN959" s="4">
        <v>0</v>
      </c>
      <c r="AO959" s="4">
        <v>-90163</v>
      </c>
      <c r="AP959" s="4">
        <v>-90163</v>
      </c>
      <c r="AQ959" s="4">
        <v>0</v>
      </c>
      <c r="AR959" s="4">
        <v>547597</v>
      </c>
      <c r="AS959" s="1" t="s">
        <v>52</v>
      </c>
      <c r="AT959" s="9">
        <f t="shared" si="416"/>
        <v>43333</v>
      </c>
      <c r="AU959" s="9">
        <f t="shared" si="417"/>
        <v>43313</v>
      </c>
      <c r="AV959" s="9">
        <v>44798</v>
      </c>
      <c r="AW959" s="11">
        <f t="shared" si="418"/>
        <v>4.0136986301369859</v>
      </c>
      <c r="AX959">
        <v>10</v>
      </c>
      <c r="AY959" s="12">
        <v>0.05</v>
      </c>
      <c r="AZ959">
        <f t="shared" si="419"/>
        <v>9.5000000000000001E-2</v>
      </c>
      <c r="BA959" s="13">
        <f t="shared" si="420"/>
        <v>637760</v>
      </c>
      <c r="BB959" s="17" t="s">
        <v>2189</v>
      </c>
      <c r="BC959">
        <f>MATCH(BB959,MONTHLY_INDEX!$A:$A,0)</f>
        <v>798</v>
      </c>
      <c r="BD959">
        <f>MATCH(AU959,MONTHLY_INDEX!$1:$1,0)</f>
        <v>80</v>
      </c>
      <c r="BE959">
        <f>INDEX(MONTHLY_INDEX!$1:$1048576,Final!BC959,Final!BD959)</f>
        <v>96</v>
      </c>
      <c r="BF959">
        <f>MATCH($BF$1,MONTHLY_INDEX!$1:$1,0)</f>
        <v>127</v>
      </c>
      <c r="BG959">
        <f>INDEX(MONTHLY_INDEX!$1:$1048576,Final!BC959,Final!BF959)</f>
        <v>95.3</v>
      </c>
      <c r="BH959" s="23">
        <f t="shared" si="442"/>
        <v>-7.2916666666666963E-3</v>
      </c>
      <c r="BI959" s="14">
        <f t="shared" si="443"/>
        <v>633109.66666666663</v>
      </c>
      <c r="BJ959" s="14">
        <f t="shared" si="444"/>
        <v>241405.58317351594</v>
      </c>
      <c r="BK959" s="15">
        <f t="shared" si="424"/>
        <v>391704.08349315065</v>
      </c>
      <c r="BL959" s="52">
        <v>0</v>
      </c>
      <c r="BM959" s="15">
        <f t="shared" si="445"/>
        <v>391704.08349315065</v>
      </c>
    </row>
    <row r="960" spans="1:65">
      <c r="A960" s="8">
        <v>958</v>
      </c>
      <c r="B960" s="1" t="s">
        <v>44</v>
      </c>
      <c r="C960" s="1">
        <v>1500</v>
      </c>
      <c r="D960" s="1" t="s">
        <v>60</v>
      </c>
      <c r="E960" s="1">
        <v>150000042</v>
      </c>
      <c r="F960" s="1" t="s">
        <v>60</v>
      </c>
      <c r="G960" s="1" t="s">
        <v>92</v>
      </c>
      <c r="H960" s="1">
        <v>4</v>
      </c>
      <c r="I960" s="1" t="s">
        <v>52</v>
      </c>
      <c r="J960" s="1" t="s">
        <v>49</v>
      </c>
      <c r="K960" s="1">
        <v>17406001</v>
      </c>
      <c r="L960" s="1" t="s">
        <v>50</v>
      </c>
      <c r="M960" s="1" t="s">
        <v>51</v>
      </c>
      <c r="N960" s="1" t="s">
        <v>64</v>
      </c>
      <c r="O960" s="1" t="s">
        <v>65</v>
      </c>
      <c r="P960" s="1" t="s">
        <v>66</v>
      </c>
      <c r="Q960" s="1" t="s">
        <v>67</v>
      </c>
      <c r="R960" s="1" t="s">
        <v>87</v>
      </c>
      <c r="S960" s="1" t="s">
        <v>88</v>
      </c>
      <c r="T960" s="2">
        <v>43333</v>
      </c>
      <c r="U960" s="2">
        <v>43333</v>
      </c>
      <c r="V960" s="1" t="s">
        <v>52</v>
      </c>
      <c r="W960" s="3">
        <v>1</v>
      </c>
      <c r="X960" s="1" t="s">
        <v>53</v>
      </c>
      <c r="Y960" s="4">
        <v>21044329</v>
      </c>
      <c r="Z960" s="4">
        <v>-2756887</v>
      </c>
      <c r="AA960" s="4">
        <v>0</v>
      </c>
      <c r="AB960" s="4">
        <v>0</v>
      </c>
      <c r="AC960" s="4">
        <v>0</v>
      </c>
      <c r="AD960" s="4">
        <v>21044329</v>
      </c>
      <c r="AE960" s="5">
        <v>1685</v>
      </c>
      <c r="AF960" s="1" t="s">
        <v>70</v>
      </c>
      <c r="AG960" s="1" t="s">
        <v>71</v>
      </c>
      <c r="AH960" s="1" t="s">
        <v>89</v>
      </c>
      <c r="AI960" s="1" t="s">
        <v>57</v>
      </c>
      <c r="AJ960" s="5">
        <v>10950</v>
      </c>
      <c r="AK960" s="4">
        <v>-218303</v>
      </c>
      <c r="AL960" s="4">
        <v>0</v>
      </c>
      <c r="AM960" s="4">
        <v>0</v>
      </c>
      <c r="AN960" s="4">
        <v>0</v>
      </c>
      <c r="AO960" s="4">
        <v>-2975190</v>
      </c>
      <c r="AP960" s="4">
        <v>-2975190</v>
      </c>
      <c r="AQ960" s="4">
        <v>0</v>
      </c>
      <c r="AR960" s="4">
        <v>18069139</v>
      </c>
      <c r="AS960" s="1" t="s">
        <v>52</v>
      </c>
      <c r="AT960" s="9">
        <f t="shared" si="416"/>
        <v>43333</v>
      </c>
      <c r="AU960" s="9">
        <f t="shared" si="417"/>
        <v>43313</v>
      </c>
      <c r="AV960" s="9">
        <v>44798</v>
      </c>
      <c r="AW960" s="11">
        <f t="shared" si="418"/>
        <v>4.0136986301369859</v>
      </c>
      <c r="AX960">
        <v>25</v>
      </c>
      <c r="AY960" s="12">
        <v>0.05</v>
      </c>
      <c r="AZ960">
        <f t="shared" si="419"/>
        <v>3.7999999999999999E-2</v>
      </c>
      <c r="BA960" s="13">
        <f t="shared" si="420"/>
        <v>21044329</v>
      </c>
      <c r="BB960" s="17" t="s">
        <v>2189</v>
      </c>
      <c r="BC960">
        <f>MATCH(BB960,MONTHLY_INDEX!$A:$A,0)</f>
        <v>798</v>
      </c>
      <c r="BD960">
        <f>MATCH(AU960,MONTHLY_INDEX!$1:$1,0)</f>
        <v>80</v>
      </c>
      <c r="BE960">
        <f>INDEX(MONTHLY_INDEX!$1:$1048576,Final!BC960,Final!BD960)</f>
        <v>96</v>
      </c>
      <c r="BF960">
        <f>MATCH($BF$1,MONTHLY_INDEX!$1:$1,0)</f>
        <v>127</v>
      </c>
      <c r="BG960">
        <f>INDEX(MONTHLY_INDEX!$1:$1048576,Final!BC960,Final!BF960)</f>
        <v>95.3</v>
      </c>
      <c r="BH960" s="23">
        <f t="shared" si="442"/>
        <v>-7.2916666666666963E-3</v>
      </c>
      <c r="BI960" s="14">
        <f t="shared" si="443"/>
        <v>20890880.767708331</v>
      </c>
      <c r="BJ960" s="14">
        <f t="shared" si="444"/>
        <v>3186288.5817488292</v>
      </c>
      <c r="BK960" s="15">
        <f t="shared" si="424"/>
        <v>17704592.185959503</v>
      </c>
      <c r="BL960" s="52">
        <v>0</v>
      </c>
      <c r="BM960" s="15">
        <f t="shared" si="445"/>
        <v>17704592.185959503</v>
      </c>
    </row>
    <row r="961" spans="1:65">
      <c r="A961" s="8">
        <v>959</v>
      </c>
      <c r="B961" s="1" t="s">
        <v>44</v>
      </c>
      <c r="C961" s="1">
        <v>1500</v>
      </c>
      <c r="D961" s="1" t="s">
        <v>60</v>
      </c>
      <c r="E961" s="1">
        <v>150000042</v>
      </c>
      <c r="F961" s="1" t="s">
        <v>60</v>
      </c>
      <c r="G961" s="1" t="s">
        <v>93</v>
      </c>
      <c r="H961" s="1">
        <v>5</v>
      </c>
      <c r="I961" s="1" t="s">
        <v>52</v>
      </c>
      <c r="J961" s="1" t="s">
        <v>49</v>
      </c>
      <c r="K961" s="1">
        <v>17406001</v>
      </c>
      <c r="L961" s="1" t="s">
        <v>50</v>
      </c>
      <c r="M961" s="1" t="s">
        <v>51</v>
      </c>
      <c r="N961" s="1" t="s">
        <v>64</v>
      </c>
      <c r="O961" s="1" t="s">
        <v>65</v>
      </c>
      <c r="P961" s="1" t="s">
        <v>66</v>
      </c>
      <c r="Q961" s="1" t="s">
        <v>67</v>
      </c>
      <c r="R961" s="1" t="s">
        <v>87</v>
      </c>
      <c r="S961" s="1" t="s">
        <v>88</v>
      </c>
      <c r="T961" s="2">
        <v>43333</v>
      </c>
      <c r="U961" s="2">
        <v>43333</v>
      </c>
      <c r="V961" s="1" t="s">
        <v>52</v>
      </c>
      <c r="W961" s="3">
        <v>1</v>
      </c>
      <c r="X961" s="1" t="s">
        <v>53</v>
      </c>
      <c r="Y961" s="4">
        <v>969266</v>
      </c>
      <c r="Z961" s="4">
        <v>-126976</v>
      </c>
      <c r="AA961" s="4">
        <v>0</v>
      </c>
      <c r="AB961" s="4">
        <v>0</v>
      </c>
      <c r="AC961" s="4">
        <v>0</v>
      </c>
      <c r="AD961" s="4">
        <v>969266</v>
      </c>
      <c r="AE961" s="5">
        <v>1685</v>
      </c>
      <c r="AF961" s="1" t="s">
        <v>70</v>
      </c>
      <c r="AG961" s="1" t="s">
        <v>71</v>
      </c>
      <c r="AH961" s="1" t="s">
        <v>89</v>
      </c>
      <c r="AI961" s="1" t="s">
        <v>57</v>
      </c>
      <c r="AJ961" s="5">
        <v>10950</v>
      </c>
      <c r="AK961" s="4">
        <v>-10055</v>
      </c>
      <c r="AL961" s="4">
        <v>0</v>
      </c>
      <c r="AM961" s="4">
        <v>0</v>
      </c>
      <c r="AN961" s="4">
        <v>0</v>
      </c>
      <c r="AO961" s="4">
        <v>-137031</v>
      </c>
      <c r="AP961" s="4">
        <v>-137031</v>
      </c>
      <c r="AQ961" s="4">
        <v>0</v>
      </c>
      <c r="AR961" s="4">
        <v>832235</v>
      </c>
      <c r="AS961" s="1" t="s">
        <v>52</v>
      </c>
      <c r="AT961" s="9">
        <f t="shared" si="416"/>
        <v>43333</v>
      </c>
      <c r="AU961" s="9">
        <f t="shared" si="417"/>
        <v>43313</v>
      </c>
      <c r="AV961" s="9">
        <v>44798</v>
      </c>
      <c r="AW961" s="11">
        <f t="shared" si="418"/>
        <v>4.0136986301369859</v>
      </c>
      <c r="AX961">
        <v>25</v>
      </c>
      <c r="AY961" s="12">
        <v>0.05</v>
      </c>
      <c r="AZ961">
        <f t="shared" si="419"/>
        <v>3.7999999999999999E-2</v>
      </c>
      <c r="BA961" s="13">
        <f t="shared" si="420"/>
        <v>969266</v>
      </c>
      <c r="BB961" s="17" t="s">
        <v>2083</v>
      </c>
      <c r="BC961">
        <f>MATCH(BB961,MONTHLY_INDEX!$A:$A,0)</f>
        <v>745</v>
      </c>
      <c r="BD961">
        <f>MATCH(AU961,MONTHLY_INDEX!$1:$1,0)</f>
        <v>80</v>
      </c>
      <c r="BE961">
        <f>INDEX(MONTHLY_INDEX!$1:$1048576,Final!BC961,Final!BD961)</f>
        <v>106.4</v>
      </c>
      <c r="BF961">
        <f>MATCH($BF$1,MONTHLY_INDEX!$1:$1,0)</f>
        <v>127</v>
      </c>
      <c r="BG961">
        <f>INDEX(MONTHLY_INDEX!$1:$1048576,Final!BC961,Final!BF961)</f>
        <v>115.4</v>
      </c>
      <c r="BH961" s="23">
        <f t="shared" si="442"/>
        <v>8.4586466165413529E-2</v>
      </c>
      <c r="BI961" s="14">
        <f t="shared" si="443"/>
        <v>1051252.7857142857</v>
      </c>
      <c r="BJ961" s="14">
        <f t="shared" si="444"/>
        <v>160337.65090606653</v>
      </c>
      <c r="BK961" s="15">
        <f t="shared" si="424"/>
        <v>890915.13480821915</v>
      </c>
      <c r="BL961" s="52">
        <v>0</v>
      </c>
      <c r="BM961" s="15">
        <f t="shared" si="445"/>
        <v>890915.13480821915</v>
      </c>
    </row>
    <row r="962" spans="1:65">
      <c r="A962" s="8">
        <v>960</v>
      </c>
      <c r="B962" s="1" t="s">
        <v>44</v>
      </c>
      <c r="C962" s="1">
        <v>1500</v>
      </c>
      <c r="D962" s="1" t="s">
        <v>60</v>
      </c>
      <c r="E962" s="1">
        <v>150000042</v>
      </c>
      <c r="F962" s="1" t="s">
        <v>60</v>
      </c>
      <c r="G962" s="1" t="s">
        <v>94</v>
      </c>
      <c r="H962" s="1">
        <v>6</v>
      </c>
      <c r="I962" s="1" t="s">
        <v>52</v>
      </c>
      <c r="J962" s="1" t="s">
        <v>49</v>
      </c>
      <c r="K962" s="1">
        <v>17406001</v>
      </c>
      <c r="L962" s="1" t="s">
        <v>50</v>
      </c>
      <c r="M962" s="1" t="s">
        <v>51</v>
      </c>
      <c r="N962" s="1" t="s">
        <v>64</v>
      </c>
      <c r="O962" s="1" t="s">
        <v>65</v>
      </c>
      <c r="P962" s="1" t="s">
        <v>66</v>
      </c>
      <c r="Q962" s="1" t="s">
        <v>67</v>
      </c>
      <c r="R962" s="1" t="s">
        <v>87</v>
      </c>
      <c r="S962" s="1" t="s">
        <v>88</v>
      </c>
      <c r="T962" s="2">
        <v>43333</v>
      </c>
      <c r="U962" s="2">
        <v>43333</v>
      </c>
      <c r="V962" s="1" t="s">
        <v>52</v>
      </c>
      <c r="W962" s="3">
        <v>1</v>
      </c>
      <c r="X962" s="1" t="s">
        <v>53</v>
      </c>
      <c r="Y962" s="4">
        <v>735000</v>
      </c>
      <c r="Z962" s="4">
        <v>-96287</v>
      </c>
      <c r="AA962" s="4">
        <v>0</v>
      </c>
      <c r="AB962" s="4">
        <v>0</v>
      </c>
      <c r="AC962" s="4">
        <v>0</v>
      </c>
      <c r="AD962" s="4">
        <v>735000</v>
      </c>
      <c r="AE962" s="5">
        <v>1685</v>
      </c>
      <c r="AF962" s="1" t="s">
        <v>70</v>
      </c>
      <c r="AG962" s="1" t="s">
        <v>71</v>
      </c>
      <c r="AH962" s="1" t="s">
        <v>89</v>
      </c>
      <c r="AI962" s="1" t="s">
        <v>57</v>
      </c>
      <c r="AJ962" s="5">
        <v>10950</v>
      </c>
      <c r="AK962" s="4">
        <v>-7625</v>
      </c>
      <c r="AL962" s="4">
        <v>0</v>
      </c>
      <c r="AM962" s="4">
        <v>0</v>
      </c>
      <c r="AN962" s="4">
        <v>0</v>
      </c>
      <c r="AO962" s="4">
        <v>-103912</v>
      </c>
      <c r="AP962" s="4">
        <v>-103912</v>
      </c>
      <c r="AQ962" s="4">
        <v>0</v>
      </c>
      <c r="AR962" s="4">
        <v>631088</v>
      </c>
      <c r="AS962" s="1" t="s">
        <v>52</v>
      </c>
      <c r="AT962" s="9">
        <f t="shared" si="416"/>
        <v>43333</v>
      </c>
      <c r="AU962" s="9">
        <f t="shared" si="417"/>
        <v>43313</v>
      </c>
      <c r="AV962" s="9">
        <v>44798</v>
      </c>
      <c r="AW962" s="11">
        <f t="shared" si="418"/>
        <v>4.0136986301369859</v>
      </c>
      <c r="AX962">
        <v>10</v>
      </c>
      <c r="AY962" s="12">
        <v>0.05</v>
      </c>
      <c r="AZ962">
        <f t="shared" si="419"/>
        <v>9.5000000000000001E-2</v>
      </c>
      <c r="BA962" s="13">
        <f t="shared" si="420"/>
        <v>735000</v>
      </c>
      <c r="BB962" s="17" t="s">
        <v>1853</v>
      </c>
      <c r="BC962">
        <f>MATCH(BB962,MONTHLY_INDEX!$A:$A,0)</f>
        <v>630</v>
      </c>
      <c r="BD962">
        <f>MATCH(AU962,MONTHLY_INDEX!$1:$1,0)</f>
        <v>80</v>
      </c>
      <c r="BE962">
        <f>INDEX(MONTHLY_INDEX!$1:$1048576,Final!BC962,Final!BD962)</f>
        <v>111.6</v>
      </c>
      <c r="BF962">
        <f>MATCH($BF$1,MONTHLY_INDEX!$1:$1,0)</f>
        <v>127</v>
      </c>
      <c r="BG962">
        <f>INDEX(MONTHLY_INDEX!$1:$1048576,Final!BC962,Final!BF962)</f>
        <v>151.1</v>
      </c>
      <c r="BH962" s="23">
        <f t="shared" si="442"/>
        <v>0.35394265232974914</v>
      </c>
      <c r="BI962" s="14">
        <f t="shared" si="443"/>
        <v>995147.84946236562</v>
      </c>
      <c r="BJ962" s="14">
        <f t="shared" si="444"/>
        <v>379451.2382162321</v>
      </c>
      <c r="BK962" s="15">
        <f t="shared" si="424"/>
        <v>615696.61124613346</v>
      </c>
      <c r="BL962" s="52">
        <v>0</v>
      </c>
      <c r="BM962" s="15">
        <f t="shared" si="445"/>
        <v>615696.61124613346</v>
      </c>
    </row>
    <row r="963" spans="1:65">
      <c r="A963" s="8">
        <v>961</v>
      </c>
      <c r="B963" s="1" t="s">
        <v>44</v>
      </c>
      <c r="C963" s="1">
        <v>1500</v>
      </c>
      <c r="D963" s="1" t="s">
        <v>60</v>
      </c>
      <c r="E963" s="1">
        <v>150000042</v>
      </c>
      <c r="F963" s="1" t="s">
        <v>60</v>
      </c>
      <c r="G963" s="1" t="s">
        <v>95</v>
      </c>
      <c r="H963" s="1">
        <v>7</v>
      </c>
      <c r="I963" s="1" t="s">
        <v>52</v>
      </c>
      <c r="J963" s="1" t="s">
        <v>49</v>
      </c>
      <c r="K963" s="1">
        <v>17406001</v>
      </c>
      <c r="L963" s="1" t="s">
        <v>50</v>
      </c>
      <c r="M963" s="1" t="s">
        <v>51</v>
      </c>
      <c r="N963" s="1" t="s">
        <v>64</v>
      </c>
      <c r="O963" s="1" t="s">
        <v>65</v>
      </c>
      <c r="P963" s="1" t="s">
        <v>66</v>
      </c>
      <c r="Q963" s="1" t="s">
        <v>67</v>
      </c>
      <c r="R963" s="1" t="s">
        <v>87</v>
      </c>
      <c r="S963" s="1" t="s">
        <v>88</v>
      </c>
      <c r="T963" s="2">
        <v>43333</v>
      </c>
      <c r="U963" s="2">
        <v>43333</v>
      </c>
      <c r="V963" s="1" t="s">
        <v>52</v>
      </c>
      <c r="W963" s="3">
        <v>1</v>
      </c>
      <c r="X963" s="1" t="s">
        <v>53</v>
      </c>
      <c r="Y963" s="4">
        <v>126000</v>
      </c>
      <c r="Z963" s="4">
        <v>-16506</v>
      </c>
      <c r="AA963" s="4">
        <v>0</v>
      </c>
      <c r="AB963" s="4">
        <v>0</v>
      </c>
      <c r="AC963" s="4">
        <v>0</v>
      </c>
      <c r="AD963" s="4">
        <v>126000</v>
      </c>
      <c r="AE963" s="5">
        <v>1685</v>
      </c>
      <c r="AF963" s="1" t="s">
        <v>70</v>
      </c>
      <c r="AG963" s="1" t="s">
        <v>71</v>
      </c>
      <c r="AH963" s="1" t="s">
        <v>89</v>
      </c>
      <c r="AI963" s="1" t="s">
        <v>57</v>
      </c>
      <c r="AJ963" s="5">
        <v>10950</v>
      </c>
      <c r="AK963" s="4">
        <v>-1307</v>
      </c>
      <c r="AL963" s="4">
        <v>0</v>
      </c>
      <c r="AM963" s="4">
        <v>0</v>
      </c>
      <c r="AN963" s="4">
        <v>0</v>
      </c>
      <c r="AO963" s="4">
        <v>-17813</v>
      </c>
      <c r="AP963" s="4">
        <v>-17813</v>
      </c>
      <c r="AQ963" s="4">
        <v>0</v>
      </c>
      <c r="AR963" s="4">
        <v>108187</v>
      </c>
      <c r="AS963" s="1" t="s">
        <v>52</v>
      </c>
      <c r="AT963" s="9">
        <f t="shared" si="416"/>
        <v>43333</v>
      </c>
      <c r="AU963" s="9">
        <f t="shared" si="417"/>
        <v>43313</v>
      </c>
      <c r="AV963" s="9">
        <v>44798</v>
      </c>
      <c r="AW963" s="11">
        <f t="shared" si="418"/>
        <v>4.0136986301369859</v>
      </c>
      <c r="AX963">
        <v>25</v>
      </c>
      <c r="AY963" s="12">
        <v>0.05</v>
      </c>
      <c r="AZ963">
        <f t="shared" si="419"/>
        <v>3.7999999999999999E-2</v>
      </c>
      <c r="BA963" s="13">
        <f t="shared" si="420"/>
        <v>126000</v>
      </c>
      <c r="BB963" s="17" t="s">
        <v>2189</v>
      </c>
      <c r="BC963">
        <f>MATCH(BB963,MONTHLY_INDEX!$A:$A,0)</f>
        <v>798</v>
      </c>
      <c r="BD963">
        <f>MATCH(AU963,MONTHLY_INDEX!$1:$1,0)</f>
        <v>80</v>
      </c>
      <c r="BE963">
        <f>INDEX(MONTHLY_INDEX!$1:$1048576,Final!BC963,Final!BD963)</f>
        <v>96</v>
      </c>
      <c r="BF963">
        <f>MATCH($BF$1,MONTHLY_INDEX!$1:$1,0)</f>
        <v>127</v>
      </c>
      <c r="BG963">
        <f>INDEX(MONTHLY_INDEX!$1:$1048576,Final!BC963,Final!BF963)</f>
        <v>95.3</v>
      </c>
      <c r="BH963" s="23">
        <f t="shared" si="442"/>
        <v>-7.2916666666666963E-3</v>
      </c>
      <c r="BI963" s="14">
        <f t="shared" si="443"/>
        <v>125081.25</v>
      </c>
      <c r="BJ963" s="14">
        <f t="shared" si="444"/>
        <v>19077.460787671229</v>
      </c>
      <c r="BK963" s="15">
        <f t="shared" si="424"/>
        <v>106003.78921232877</v>
      </c>
      <c r="BL963" s="52">
        <v>0</v>
      </c>
      <c r="BM963" s="15">
        <f t="shared" si="445"/>
        <v>106003.78921232877</v>
      </c>
    </row>
    <row r="964" spans="1:65">
      <c r="A964" s="8">
        <v>962</v>
      </c>
      <c r="B964" s="1" t="s">
        <v>44</v>
      </c>
      <c r="C964" s="1">
        <v>1500</v>
      </c>
      <c r="D964" s="1" t="s">
        <v>60</v>
      </c>
      <c r="E964" s="1">
        <v>150000042</v>
      </c>
      <c r="F964" s="1" t="s">
        <v>60</v>
      </c>
      <c r="G964" s="1" t="s">
        <v>96</v>
      </c>
      <c r="H964" s="1">
        <v>8</v>
      </c>
      <c r="I964" s="1" t="s">
        <v>52</v>
      </c>
      <c r="J964" s="1" t="s">
        <v>49</v>
      </c>
      <c r="K964" s="1">
        <v>17406001</v>
      </c>
      <c r="L964" s="1" t="s">
        <v>50</v>
      </c>
      <c r="M964" s="1" t="s">
        <v>51</v>
      </c>
      <c r="N964" s="1" t="s">
        <v>64</v>
      </c>
      <c r="O964" s="1" t="s">
        <v>65</v>
      </c>
      <c r="P964" s="1" t="s">
        <v>66</v>
      </c>
      <c r="Q964" s="1" t="s">
        <v>67</v>
      </c>
      <c r="R964" s="1" t="s">
        <v>87</v>
      </c>
      <c r="S964" s="1" t="s">
        <v>88</v>
      </c>
      <c r="T964" s="2">
        <v>43333</v>
      </c>
      <c r="U964" s="2">
        <v>43333</v>
      </c>
      <c r="V964" s="1" t="s">
        <v>52</v>
      </c>
      <c r="W964" s="3">
        <v>1</v>
      </c>
      <c r="X964" s="1" t="s">
        <v>53</v>
      </c>
      <c r="Y964" s="4">
        <v>29327302</v>
      </c>
      <c r="Z964" s="4">
        <v>-3841988</v>
      </c>
      <c r="AA964" s="4">
        <v>0</v>
      </c>
      <c r="AB964" s="4">
        <v>0</v>
      </c>
      <c r="AC964" s="4">
        <v>0</v>
      </c>
      <c r="AD964" s="4">
        <v>29327302</v>
      </c>
      <c r="AE964" s="5">
        <v>1685</v>
      </c>
      <c r="AF964" s="1" t="s">
        <v>70</v>
      </c>
      <c r="AG964" s="1" t="s">
        <v>71</v>
      </c>
      <c r="AH964" s="1" t="s">
        <v>89</v>
      </c>
      <c r="AI964" s="1" t="s">
        <v>57</v>
      </c>
      <c r="AJ964" s="5">
        <v>10950</v>
      </c>
      <c r="AK964" s="4">
        <v>-304227</v>
      </c>
      <c r="AL964" s="4">
        <v>0</v>
      </c>
      <c r="AM964" s="4">
        <v>0</v>
      </c>
      <c r="AN964" s="4">
        <v>0</v>
      </c>
      <c r="AO964" s="4">
        <v>-4146215</v>
      </c>
      <c r="AP964" s="4">
        <v>-4146215</v>
      </c>
      <c r="AQ964" s="4">
        <v>0</v>
      </c>
      <c r="AR964" s="4">
        <v>25181087</v>
      </c>
      <c r="AS964" s="1" t="s">
        <v>52</v>
      </c>
      <c r="AT964" s="9">
        <f t="shared" ref="AT964:AT1027" si="446">T964</f>
        <v>43333</v>
      </c>
      <c r="AU964" s="9">
        <f t="shared" ref="AU964:AU1027" si="447">DATE(YEAR(AT964),MONTH(AT964),DAY(1))</f>
        <v>43313</v>
      </c>
      <c r="AV964" s="9">
        <v>44798</v>
      </c>
      <c r="AW964" s="11">
        <f t="shared" ref="AW964:AW1027" si="448">(AV964-AT964)/365</f>
        <v>4.0136986301369859</v>
      </c>
      <c r="AX964">
        <v>25</v>
      </c>
      <c r="AY964" s="12">
        <v>0.05</v>
      </c>
      <c r="AZ964">
        <f t="shared" ref="AZ964:AZ1027" si="449">(1-AY964)/AX964</f>
        <v>3.7999999999999999E-2</v>
      </c>
      <c r="BA964" s="13">
        <f t="shared" ref="BA964:BA1027" si="450">Y964</f>
        <v>29327302</v>
      </c>
      <c r="BB964" s="17" t="s">
        <v>2189</v>
      </c>
      <c r="BC964">
        <f>MATCH(BB964,MONTHLY_INDEX!$A:$A,0)</f>
        <v>798</v>
      </c>
      <c r="BD964">
        <f>MATCH(AU964,MONTHLY_INDEX!$1:$1,0)</f>
        <v>80</v>
      </c>
      <c r="BE964">
        <f>INDEX(MONTHLY_INDEX!$1:$1048576,Final!BC964,Final!BD964)</f>
        <v>96</v>
      </c>
      <c r="BF964">
        <f>MATCH($BF$1,MONTHLY_INDEX!$1:$1,0)</f>
        <v>127</v>
      </c>
      <c r="BG964">
        <f>INDEX(MONTHLY_INDEX!$1:$1048576,Final!BC964,Final!BF964)</f>
        <v>95.3</v>
      </c>
      <c r="BH964" s="23">
        <f t="shared" si="442"/>
        <v>-7.2916666666666963E-3</v>
      </c>
      <c r="BI964" s="14">
        <f t="shared" si="443"/>
        <v>29113457.089583334</v>
      </c>
      <c r="BJ964" s="14">
        <f t="shared" si="444"/>
        <v>4440400.4278824767</v>
      </c>
      <c r="BK964" s="15">
        <f t="shared" ref="BK964:BK1027" si="451">MAX(BI964-BJ964,0)</f>
        <v>24673056.661700856</v>
      </c>
      <c r="BL964" s="52">
        <v>0</v>
      </c>
      <c r="BM964" s="15">
        <f t="shared" si="445"/>
        <v>24673056.661700856</v>
      </c>
    </row>
    <row r="965" spans="1:65">
      <c r="A965" s="8">
        <v>963</v>
      </c>
      <c r="B965" s="1" t="s">
        <v>44</v>
      </c>
      <c r="C965" s="1">
        <v>1500</v>
      </c>
      <c r="D965" s="1" t="s">
        <v>60</v>
      </c>
      <c r="E965" s="1">
        <v>150000042</v>
      </c>
      <c r="F965" s="1" t="s">
        <v>60</v>
      </c>
      <c r="G965" s="1" t="s">
        <v>97</v>
      </c>
      <c r="H965" s="1">
        <v>9</v>
      </c>
      <c r="I965" s="1" t="s">
        <v>52</v>
      </c>
      <c r="J965" s="1" t="s">
        <v>49</v>
      </c>
      <c r="K965" s="1">
        <v>17406001</v>
      </c>
      <c r="L965" s="1" t="s">
        <v>50</v>
      </c>
      <c r="M965" s="1" t="s">
        <v>51</v>
      </c>
      <c r="N965" s="1" t="s">
        <v>64</v>
      </c>
      <c r="O965" s="1" t="s">
        <v>65</v>
      </c>
      <c r="P965" s="1" t="s">
        <v>66</v>
      </c>
      <c r="Q965" s="1" t="s">
        <v>67</v>
      </c>
      <c r="R965" s="1" t="s">
        <v>87</v>
      </c>
      <c r="S965" s="1" t="s">
        <v>88</v>
      </c>
      <c r="T965" s="2">
        <v>43333</v>
      </c>
      <c r="U965" s="2">
        <v>43333</v>
      </c>
      <c r="V965" s="1" t="s">
        <v>52</v>
      </c>
      <c r="W965" s="3">
        <v>1</v>
      </c>
      <c r="X965" s="1" t="s">
        <v>53</v>
      </c>
      <c r="Y965" s="4">
        <v>1517250</v>
      </c>
      <c r="Z965" s="4">
        <v>-198765</v>
      </c>
      <c r="AA965" s="4">
        <v>0</v>
      </c>
      <c r="AB965" s="4">
        <v>0</v>
      </c>
      <c r="AC965" s="4">
        <v>0</v>
      </c>
      <c r="AD965" s="4">
        <v>1517250</v>
      </c>
      <c r="AE965" s="5">
        <v>1685</v>
      </c>
      <c r="AF965" s="1" t="s">
        <v>70</v>
      </c>
      <c r="AG965" s="1" t="s">
        <v>71</v>
      </c>
      <c r="AH965" s="1" t="s">
        <v>89</v>
      </c>
      <c r="AI965" s="1" t="s">
        <v>57</v>
      </c>
      <c r="AJ965" s="5">
        <v>10950</v>
      </c>
      <c r="AK965" s="4">
        <v>-15739</v>
      </c>
      <c r="AL965" s="4">
        <v>0</v>
      </c>
      <c r="AM965" s="4">
        <v>0</v>
      </c>
      <c r="AN965" s="4">
        <v>0</v>
      </c>
      <c r="AO965" s="4">
        <v>-214504</v>
      </c>
      <c r="AP965" s="4">
        <v>-214504</v>
      </c>
      <c r="AQ965" s="4">
        <v>0</v>
      </c>
      <c r="AR965" s="4">
        <v>1302746</v>
      </c>
      <c r="AS965" s="1" t="s">
        <v>52</v>
      </c>
      <c r="AT965" s="9">
        <f t="shared" si="446"/>
        <v>43333</v>
      </c>
      <c r="AU965" s="9">
        <f t="shared" si="447"/>
        <v>43313</v>
      </c>
      <c r="AV965" s="9">
        <v>44798</v>
      </c>
      <c r="AW965" s="11">
        <f t="shared" si="448"/>
        <v>4.0136986301369859</v>
      </c>
      <c r="AX965">
        <v>15</v>
      </c>
      <c r="AY965" s="12">
        <v>0.05</v>
      </c>
      <c r="AZ965">
        <f t="shared" si="449"/>
        <v>6.3333333333333325E-2</v>
      </c>
      <c r="BA965" s="13">
        <f t="shared" si="450"/>
        <v>1517250</v>
      </c>
      <c r="BB965" s="17" t="s">
        <v>1941</v>
      </c>
      <c r="BC965">
        <f>MATCH(BB965,MONTHLY_INDEX!$A:$A,0)</f>
        <v>674</v>
      </c>
      <c r="BD965">
        <f>MATCH(AU965,MONTHLY_INDEX!$1:$1,0)</f>
        <v>80</v>
      </c>
      <c r="BE965">
        <f>INDEX(MONTHLY_INDEX!$1:$1048576,Final!BC965,Final!BD965)</f>
        <v>105.1</v>
      </c>
      <c r="BF965">
        <f>MATCH($BF$1,MONTHLY_INDEX!$1:$1,0)</f>
        <v>127</v>
      </c>
      <c r="BG965">
        <f>INDEX(MONTHLY_INDEX!$1:$1048576,Final!BC965,Final!BF965)</f>
        <v>122.8</v>
      </c>
      <c r="BH965" s="23">
        <f t="shared" si="442"/>
        <v>0.16841103710751668</v>
      </c>
      <c r="BI965" s="14">
        <f t="shared" si="443"/>
        <v>1772771.6460513796</v>
      </c>
      <c r="BJ965" s="14">
        <f t="shared" si="444"/>
        <v>450640.17139580037</v>
      </c>
      <c r="BK965" s="15">
        <f t="shared" si="451"/>
        <v>1322131.4746555793</v>
      </c>
      <c r="BL965" s="52">
        <v>0</v>
      </c>
      <c r="BM965" s="15">
        <f t="shared" si="445"/>
        <v>1322131.4746555793</v>
      </c>
    </row>
    <row r="966" spans="1:65">
      <c r="A966" s="8">
        <v>964</v>
      </c>
      <c r="B966" s="1" t="s">
        <v>44</v>
      </c>
      <c r="C966" s="1">
        <v>1500</v>
      </c>
      <c r="D966" s="1" t="s">
        <v>60</v>
      </c>
      <c r="E966" s="1">
        <v>150000042</v>
      </c>
      <c r="F966" s="1" t="s">
        <v>60</v>
      </c>
      <c r="G966" s="1" t="s">
        <v>98</v>
      </c>
      <c r="H966" s="1">
        <v>10</v>
      </c>
      <c r="I966" s="1" t="s">
        <v>52</v>
      </c>
      <c r="J966" s="1" t="s">
        <v>49</v>
      </c>
      <c r="K966" s="1">
        <v>17406001</v>
      </c>
      <c r="L966" s="1" t="s">
        <v>50</v>
      </c>
      <c r="M966" s="1" t="s">
        <v>51</v>
      </c>
      <c r="N966" s="1" t="s">
        <v>64</v>
      </c>
      <c r="O966" s="1" t="s">
        <v>65</v>
      </c>
      <c r="P966" s="1" t="s">
        <v>66</v>
      </c>
      <c r="Q966" s="1" t="s">
        <v>67</v>
      </c>
      <c r="R966" s="1" t="s">
        <v>87</v>
      </c>
      <c r="S966" s="1" t="s">
        <v>88</v>
      </c>
      <c r="T966" s="2">
        <v>43333</v>
      </c>
      <c r="U966" s="2">
        <v>43333</v>
      </c>
      <c r="V966" s="1" t="s">
        <v>52</v>
      </c>
      <c r="W966" s="3">
        <v>1</v>
      </c>
      <c r="X966" s="1" t="s">
        <v>53</v>
      </c>
      <c r="Y966" s="4">
        <v>312900</v>
      </c>
      <c r="Z966" s="4">
        <v>-40991</v>
      </c>
      <c r="AA966" s="4">
        <v>0</v>
      </c>
      <c r="AB966" s="4">
        <v>0</v>
      </c>
      <c r="AC966" s="4">
        <v>0</v>
      </c>
      <c r="AD966" s="4">
        <v>312900</v>
      </c>
      <c r="AE966" s="5">
        <v>1685</v>
      </c>
      <c r="AF966" s="1" t="s">
        <v>70</v>
      </c>
      <c r="AG966" s="1" t="s">
        <v>71</v>
      </c>
      <c r="AH966" s="1" t="s">
        <v>89</v>
      </c>
      <c r="AI966" s="1" t="s">
        <v>57</v>
      </c>
      <c r="AJ966" s="5">
        <v>10950</v>
      </c>
      <c r="AK966" s="4">
        <v>-3246</v>
      </c>
      <c r="AL966" s="4">
        <v>0</v>
      </c>
      <c r="AM966" s="4">
        <v>0</v>
      </c>
      <c r="AN966" s="4">
        <v>0</v>
      </c>
      <c r="AO966" s="4">
        <v>-44237</v>
      </c>
      <c r="AP966" s="4">
        <v>-44237</v>
      </c>
      <c r="AQ966" s="4">
        <v>0</v>
      </c>
      <c r="AR966" s="4">
        <v>268663</v>
      </c>
      <c r="AS966" s="1" t="s">
        <v>52</v>
      </c>
      <c r="AT966" s="9">
        <f t="shared" si="446"/>
        <v>43333</v>
      </c>
      <c r="AU966" s="9">
        <f t="shared" si="447"/>
        <v>43313</v>
      </c>
      <c r="AV966" s="9">
        <v>44798</v>
      </c>
      <c r="AW966" s="11">
        <f t="shared" si="448"/>
        <v>4.0136986301369859</v>
      </c>
      <c r="AX966">
        <v>10</v>
      </c>
      <c r="AY966" s="12">
        <v>0.05</v>
      </c>
      <c r="AZ966">
        <f t="shared" si="449"/>
        <v>9.5000000000000001E-2</v>
      </c>
      <c r="BA966" s="13">
        <f t="shared" si="450"/>
        <v>312900</v>
      </c>
      <c r="BB966" s="17" t="s">
        <v>2189</v>
      </c>
      <c r="BC966">
        <f>MATCH(BB966,MONTHLY_INDEX!$A:$A,0)</f>
        <v>798</v>
      </c>
      <c r="BD966">
        <f>MATCH(AU966,MONTHLY_INDEX!$1:$1,0)</f>
        <v>80</v>
      </c>
      <c r="BE966">
        <f>INDEX(MONTHLY_INDEX!$1:$1048576,Final!BC966,Final!BD966)</f>
        <v>96</v>
      </c>
      <c r="BF966">
        <f>MATCH($BF$1,MONTHLY_INDEX!$1:$1,0)</f>
        <v>127</v>
      </c>
      <c r="BG966">
        <f>INDEX(MONTHLY_INDEX!$1:$1048576,Final!BC966,Final!BF966)</f>
        <v>95.3</v>
      </c>
      <c r="BH966" s="23">
        <f t="shared" si="442"/>
        <v>-7.2916666666666963E-3</v>
      </c>
      <c r="BI966" s="14">
        <f t="shared" si="443"/>
        <v>310618.4375</v>
      </c>
      <c r="BJ966" s="14">
        <f t="shared" si="444"/>
        <v>118439.2357234589</v>
      </c>
      <c r="BK966" s="15">
        <f t="shared" si="451"/>
        <v>192179.2017765411</v>
      </c>
      <c r="BL966" s="52">
        <v>0</v>
      </c>
      <c r="BM966" s="15">
        <f t="shared" si="445"/>
        <v>192179.2017765411</v>
      </c>
    </row>
    <row r="967" spans="1:65">
      <c r="A967" s="8">
        <v>965</v>
      </c>
      <c r="B967" s="1" t="s">
        <v>44</v>
      </c>
      <c r="C967" s="1">
        <v>1500</v>
      </c>
      <c r="D967" s="1" t="s">
        <v>60</v>
      </c>
      <c r="E967" s="1">
        <v>150000042</v>
      </c>
      <c r="F967" s="1" t="s">
        <v>60</v>
      </c>
      <c r="G967" s="1" t="s">
        <v>99</v>
      </c>
      <c r="H967" s="1">
        <v>11</v>
      </c>
      <c r="I967" s="1" t="s">
        <v>52</v>
      </c>
      <c r="J967" s="1" t="s">
        <v>49</v>
      </c>
      <c r="K967" s="1">
        <v>17406001</v>
      </c>
      <c r="L967" s="1" t="s">
        <v>50</v>
      </c>
      <c r="M967" s="1" t="s">
        <v>51</v>
      </c>
      <c r="N967" s="1" t="s">
        <v>64</v>
      </c>
      <c r="O967" s="1" t="s">
        <v>65</v>
      </c>
      <c r="P967" s="1" t="s">
        <v>66</v>
      </c>
      <c r="Q967" s="1" t="s">
        <v>67</v>
      </c>
      <c r="R967" s="1" t="s">
        <v>87</v>
      </c>
      <c r="S967" s="1" t="s">
        <v>88</v>
      </c>
      <c r="T967" s="2">
        <v>43333</v>
      </c>
      <c r="U967" s="2">
        <v>43333</v>
      </c>
      <c r="V967" s="1" t="s">
        <v>52</v>
      </c>
      <c r="W967" s="3">
        <v>1</v>
      </c>
      <c r="X967" s="1" t="s">
        <v>53</v>
      </c>
      <c r="Y967" s="4">
        <v>1174950</v>
      </c>
      <c r="Z967" s="4">
        <v>-153922</v>
      </c>
      <c r="AA967" s="4">
        <v>0</v>
      </c>
      <c r="AB967" s="4">
        <v>0</v>
      </c>
      <c r="AC967" s="4">
        <v>0</v>
      </c>
      <c r="AD967" s="4">
        <v>1174950</v>
      </c>
      <c r="AE967" s="5">
        <v>1685</v>
      </c>
      <c r="AF967" s="1" t="s">
        <v>70</v>
      </c>
      <c r="AG967" s="1" t="s">
        <v>71</v>
      </c>
      <c r="AH967" s="1" t="s">
        <v>89</v>
      </c>
      <c r="AI967" s="1" t="s">
        <v>57</v>
      </c>
      <c r="AJ967" s="5">
        <v>10950</v>
      </c>
      <c r="AK967" s="4">
        <v>-12188</v>
      </c>
      <c r="AL967" s="4">
        <v>0</v>
      </c>
      <c r="AM967" s="4">
        <v>0</v>
      </c>
      <c r="AN967" s="4">
        <v>0</v>
      </c>
      <c r="AO967" s="4">
        <v>-166110</v>
      </c>
      <c r="AP967" s="4">
        <v>-166110</v>
      </c>
      <c r="AQ967" s="4">
        <v>0</v>
      </c>
      <c r="AR967" s="4">
        <v>1008840</v>
      </c>
      <c r="AS967" s="1" t="s">
        <v>52</v>
      </c>
      <c r="AT967" s="9">
        <f t="shared" si="446"/>
        <v>43333</v>
      </c>
      <c r="AU967" s="9">
        <f t="shared" si="447"/>
        <v>43313</v>
      </c>
      <c r="AV967" s="9">
        <v>44798</v>
      </c>
      <c r="AW967" s="11">
        <f t="shared" si="448"/>
        <v>4.0136986301369859</v>
      </c>
      <c r="AX967">
        <v>10</v>
      </c>
      <c r="AY967" s="12">
        <v>0.05</v>
      </c>
      <c r="AZ967">
        <f t="shared" si="449"/>
        <v>9.5000000000000001E-2</v>
      </c>
      <c r="BA967" s="13">
        <f t="shared" si="450"/>
        <v>1174950</v>
      </c>
      <c r="BB967" s="17" t="s">
        <v>2189</v>
      </c>
      <c r="BC967">
        <f>MATCH(BB967,MONTHLY_INDEX!$A:$A,0)</f>
        <v>798</v>
      </c>
      <c r="BD967">
        <f>MATCH(AU967,MONTHLY_INDEX!$1:$1,0)</f>
        <v>80</v>
      </c>
      <c r="BE967">
        <f>INDEX(MONTHLY_INDEX!$1:$1048576,Final!BC967,Final!BD967)</f>
        <v>96</v>
      </c>
      <c r="BF967">
        <f>MATCH($BF$1,MONTHLY_INDEX!$1:$1,0)</f>
        <v>127</v>
      </c>
      <c r="BG967">
        <f>INDEX(MONTHLY_INDEX!$1:$1048576,Final!BC967,Final!BF967)</f>
        <v>95.3</v>
      </c>
      <c r="BH967" s="23">
        <f t="shared" si="442"/>
        <v>-7.2916666666666963E-3</v>
      </c>
      <c r="BI967" s="14">
        <f t="shared" si="443"/>
        <v>1166382.65625</v>
      </c>
      <c r="BJ967" s="14">
        <f t="shared" si="444"/>
        <v>444743.30461258558</v>
      </c>
      <c r="BK967" s="15">
        <f t="shared" si="451"/>
        <v>721639.35163741442</v>
      </c>
      <c r="BL967" s="52">
        <v>0</v>
      </c>
      <c r="BM967" s="15">
        <f t="shared" si="445"/>
        <v>721639.35163741442</v>
      </c>
    </row>
    <row r="968" spans="1:65">
      <c r="A968" s="8">
        <v>966</v>
      </c>
      <c r="B968" s="1" t="s">
        <v>44</v>
      </c>
      <c r="C968" s="1">
        <v>1500</v>
      </c>
      <c r="D968" s="1" t="s">
        <v>60</v>
      </c>
      <c r="E968" s="1">
        <v>150000042</v>
      </c>
      <c r="F968" s="1" t="s">
        <v>60</v>
      </c>
      <c r="G968" s="1" t="s">
        <v>100</v>
      </c>
      <c r="H968" s="1">
        <v>12</v>
      </c>
      <c r="I968" s="1" t="s">
        <v>52</v>
      </c>
      <c r="J968" s="1" t="s">
        <v>49</v>
      </c>
      <c r="K968" s="1">
        <v>17406001</v>
      </c>
      <c r="L968" s="1" t="s">
        <v>50</v>
      </c>
      <c r="M968" s="1" t="s">
        <v>51</v>
      </c>
      <c r="N968" s="1" t="s">
        <v>64</v>
      </c>
      <c r="O968" s="1" t="s">
        <v>65</v>
      </c>
      <c r="P968" s="1" t="s">
        <v>66</v>
      </c>
      <c r="Q968" s="1" t="s">
        <v>67</v>
      </c>
      <c r="R968" s="1" t="s">
        <v>87</v>
      </c>
      <c r="S968" s="1" t="s">
        <v>88</v>
      </c>
      <c r="T968" s="2">
        <v>43333</v>
      </c>
      <c r="U968" s="2">
        <v>43333</v>
      </c>
      <c r="V968" s="1" t="s">
        <v>52</v>
      </c>
      <c r="W968" s="3">
        <v>1</v>
      </c>
      <c r="X968" s="1" t="s">
        <v>53</v>
      </c>
      <c r="Y968" s="4">
        <v>582750</v>
      </c>
      <c r="Z968" s="4">
        <v>-76342</v>
      </c>
      <c r="AA968" s="4">
        <v>0</v>
      </c>
      <c r="AB968" s="4">
        <v>0</v>
      </c>
      <c r="AC968" s="4">
        <v>0</v>
      </c>
      <c r="AD968" s="4">
        <v>582750</v>
      </c>
      <c r="AE968" s="5">
        <v>1685</v>
      </c>
      <c r="AF968" s="1" t="s">
        <v>70</v>
      </c>
      <c r="AG968" s="1" t="s">
        <v>71</v>
      </c>
      <c r="AH968" s="1" t="s">
        <v>89</v>
      </c>
      <c r="AI968" s="1" t="s">
        <v>57</v>
      </c>
      <c r="AJ968" s="5">
        <v>10950</v>
      </c>
      <c r="AK968" s="4">
        <v>-6045</v>
      </c>
      <c r="AL968" s="4">
        <v>0</v>
      </c>
      <c r="AM968" s="4">
        <v>0</v>
      </c>
      <c r="AN968" s="4">
        <v>0</v>
      </c>
      <c r="AO968" s="4">
        <v>-82387</v>
      </c>
      <c r="AP968" s="4">
        <v>-82387</v>
      </c>
      <c r="AQ968" s="4">
        <v>0</v>
      </c>
      <c r="AR968" s="4">
        <v>500363</v>
      </c>
      <c r="AS968" s="1" t="s">
        <v>52</v>
      </c>
      <c r="AT968" s="9">
        <f t="shared" si="446"/>
        <v>43333</v>
      </c>
      <c r="AU968" s="9">
        <f t="shared" si="447"/>
        <v>43313</v>
      </c>
      <c r="AV968" s="9">
        <v>44798</v>
      </c>
      <c r="AW968" s="11">
        <f t="shared" si="448"/>
        <v>4.0136986301369859</v>
      </c>
      <c r="AX968">
        <v>10</v>
      </c>
      <c r="AY968" s="12">
        <v>0.05</v>
      </c>
      <c r="AZ968">
        <f t="shared" si="449"/>
        <v>9.5000000000000001E-2</v>
      </c>
      <c r="BA968" s="13">
        <f t="shared" si="450"/>
        <v>582750</v>
      </c>
      <c r="BB968" s="17" t="s">
        <v>1973</v>
      </c>
      <c r="BC968">
        <f>MATCH(BB968,MONTHLY_INDEX!$A:$A,0)</f>
        <v>690</v>
      </c>
      <c r="BD968">
        <f>MATCH(AU968,MONTHLY_INDEX!$1:$1,0)</f>
        <v>80</v>
      </c>
      <c r="BE968">
        <f>INDEX(MONTHLY_INDEX!$1:$1048576,Final!BC968,Final!BD968)</f>
        <v>110</v>
      </c>
      <c r="BF968">
        <f>MATCH($BF$1,MONTHLY_INDEX!$1:$1,0)</f>
        <v>127</v>
      </c>
      <c r="BG968">
        <f>INDEX(MONTHLY_INDEX!$1:$1048576,Final!BC968,Final!BF968)</f>
        <v>145.69999999999999</v>
      </c>
      <c r="BH968" s="23">
        <f t="shared" si="442"/>
        <v>0.32454545454545441</v>
      </c>
      <c r="BI968" s="14">
        <f t="shared" si="443"/>
        <v>771878.86363636365</v>
      </c>
      <c r="BJ968" s="14">
        <f t="shared" si="444"/>
        <v>294318.46807285177</v>
      </c>
      <c r="BK968" s="15">
        <f t="shared" si="451"/>
        <v>477560.39556351188</v>
      </c>
      <c r="BL968" s="52">
        <v>0</v>
      </c>
      <c r="BM968" s="15">
        <f t="shared" si="445"/>
        <v>477560.39556351188</v>
      </c>
    </row>
    <row r="969" spans="1:65">
      <c r="A969" s="8">
        <v>967</v>
      </c>
      <c r="B969" s="1" t="s">
        <v>44</v>
      </c>
      <c r="C969" s="1">
        <v>1500</v>
      </c>
      <c r="D969" s="1" t="s">
        <v>60</v>
      </c>
      <c r="E969" s="1">
        <v>150000042</v>
      </c>
      <c r="F969" s="1" t="s">
        <v>60</v>
      </c>
      <c r="G969" s="1" t="s">
        <v>101</v>
      </c>
      <c r="H969" s="1">
        <v>13</v>
      </c>
      <c r="I969" s="1" t="s">
        <v>52</v>
      </c>
      <c r="J969" s="1" t="s">
        <v>49</v>
      </c>
      <c r="K969" s="1">
        <v>17406001</v>
      </c>
      <c r="L969" s="1" t="s">
        <v>50</v>
      </c>
      <c r="M969" s="1" t="s">
        <v>51</v>
      </c>
      <c r="N969" s="1" t="s">
        <v>64</v>
      </c>
      <c r="O969" s="1" t="s">
        <v>65</v>
      </c>
      <c r="P969" s="1" t="s">
        <v>66</v>
      </c>
      <c r="Q969" s="1" t="s">
        <v>67</v>
      </c>
      <c r="R969" s="1" t="s">
        <v>87</v>
      </c>
      <c r="S969" s="1" t="s">
        <v>88</v>
      </c>
      <c r="T969" s="2">
        <v>43333</v>
      </c>
      <c r="U969" s="2">
        <v>43333</v>
      </c>
      <c r="V969" s="1" t="s">
        <v>52</v>
      </c>
      <c r="W969" s="3">
        <v>1</v>
      </c>
      <c r="X969" s="1" t="s">
        <v>53</v>
      </c>
      <c r="Y969" s="4">
        <v>9976171</v>
      </c>
      <c r="Z969" s="4">
        <v>-1306915</v>
      </c>
      <c r="AA969" s="4">
        <v>0</v>
      </c>
      <c r="AB969" s="4">
        <v>0</v>
      </c>
      <c r="AC969" s="4">
        <v>0</v>
      </c>
      <c r="AD969" s="4">
        <v>9976171</v>
      </c>
      <c r="AE969" s="5">
        <v>1685</v>
      </c>
      <c r="AF969" s="1" t="s">
        <v>70</v>
      </c>
      <c r="AG969" s="1" t="s">
        <v>71</v>
      </c>
      <c r="AH969" s="1" t="s">
        <v>89</v>
      </c>
      <c r="AI969" s="1" t="s">
        <v>57</v>
      </c>
      <c r="AJ969" s="5">
        <v>10950</v>
      </c>
      <c r="AK969" s="4">
        <v>-103488</v>
      </c>
      <c r="AL969" s="4">
        <v>0</v>
      </c>
      <c r="AM969" s="4">
        <v>0</v>
      </c>
      <c r="AN969" s="4">
        <v>0</v>
      </c>
      <c r="AO969" s="4">
        <v>-1410403</v>
      </c>
      <c r="AP969" s="4">
        <v>-1410403</v>
      </c>
      <c r="AQ969" s="4">
        <v>0</v>
      </c>
      <c r="AR969" s="4">
        <v>8565768</v>
      </c>
      <c r="AS969" s="1" t="s">
        <v>52</v>
      </c>
      <c r="AT969" s="9">
        <f t="shared" si="446"/>
        <v>43333</v>
      </c>
      <c r="AU969" s="9">
        <f t="shared" si="447"/>
        <v>43313</v>
      </c>
      <c r="AV969" s="9">
        <v>44798</v>
      </c>
      <c r="AW969" s="11">
        <f t="shared" si="448"/>
        <v>4.0136986301369859</v>
      </c>
      <c r="AX969">
        <v>25</v>
      </c>
      <c r="AY969" s="12">
        <v>0.05</v>
      </c>
      <c r="AZ969">
        <f t="shared" si="449"/>
        <v>3.7999999999999999E-2</v>
      </c>
      <c r="BA969" s="13">
        <f t="shared" si="450"/>
        <v>9976171</v>
      </c>
      <c r="BB969" s="17" t="s">
        <v>2189</v>
      </c>
      <c r="BC969">
        <f>MATCH(BB969,MONTHLY_INDEX!$A:$A,0)</f>
        <v>798</v>
      </c>
      <c r="BD969">
        <f>MATCH(AU969,MONTHLY_INDEX!$1:$1,0)</f>
        <v>80</v>
      </c>
      <c r="BE969">
        <f>INDEX(MONTHLY_INDEX!$1:$1048576,Final!BC969,Final!BD969)</f>
        <v>96</v>
      </c>
      <c r="BF969">
        <f>MATCH($BF$1,MONTHLY_INDEX!$1:$1,0)</f>
        <v>127</v>
      </c>
      <c r="BG969">
        <f>INDEX(MONTHLY_INDEX!$1:$1048576,Final!BC969,Final!BF969)</f>
        <v>95.3</v>
      </c>
      <c r="BH969" s="23">
        <f t="shared" si="442"/>
        <v>-7.2916666666666963E-3</v>
      </c>
      <c r="BI969" s="14">
        <f t="shared" si="443"/>
        <v>9903428.0864583328</v>
      </c>
      <c r="BJ969" s="14">
        <f t="shared" si="444"/>
        <v>1510476.2782825625</v>
      </c>
      <c r="BK969" s="15">
        <f t="shared" si="451"/>
        <v>8392951.8081757706</v>
      </c>
      <c r="BL969" s="52">
        <v>0</v>
      </c>
      <c r="BM969" s="15">
        <f t="shared" si="445"/>
        <v>8392951.8081757706</v>
      </c>
    </row>
    <row r="970" spans="1:65">
      <c r="A970" s="8">
        <v>968</v>
      </c>
      <c r="B970" s="1" t="s">
        <v>44</v>
      </c>
      <c r="C970" s="1">
        <v>1500</v>
      </c>
      <c r="D970" s="1" t="s">
        <v>60</v>
      </c>
      <c r="E970" s="1">
        <v>150000042</v>
      </c>
      <c r="F970" s="1" t="s">
        <v>60</v>
      </c>
      <c r="G970" s="1" t="s">
        <v>102</v>
      </c>
      <c r="H970" s="1">
        <v>14</v>
      </c>
      <c r="I970" s="1" t="s">
        <v>52</v>
      </c>
      <c r="J970" s="1" t="s">
        <v>49</v>
      </c>
      <c r="K970" s="1">
        <v>17406001</v>
      </c>
      <c r="L970" s="1" t="s">
        <v>50</v>
      </c>
      <c r="M970" s="1" t="s">
        <v>51</v>
      </c>
      <c r="N970" s="1" t="s">
        <v>64</v>
      </c>
      <c r="O970" s="1" t="s">
        <v>65</v>
      </c>
      <c r="P970" s="1" t="s">
        <v>66</v>
      </c>
      <c r="Q970" s="1" t="s">
        <v>67</v>
      </c>
      <c r="R970" s="1" t="s">
        <v>87</v>
      </c>
      <c r="S970" s="1" t="s">
        <v>88</v>
      </c>
      <c r="T970" s="2">
        <v>43333</v>
      </c>
      <c r="U970" s="2">
        <v>43333</v>
      </c>
      <c r="V970" s="1" t="s">
        <v>52</v>
      </c>
      <c r="W970" s="3">
        <v>1</v>
      </c>
      <c r="X970" s="1" t="s">
        <v>53</v>
      </c>
      <c r="Y970" s="4">
        <v>21103901</v>
      </c>
      <c r="Z970" s="4">
        <v>-2764690</v>
      </c>
      <c r="AA970" s="4">
        <v>0</v>
      </c>
      <c r="AB970" s="4">
        <v>0</v>
      </c>
      <c r="AC970" s="4">
        <v>0</v>
      </c>
      <c r="AD970" s="4">
        <v>21103901</v>
      </c>
      <c r="AE970" s="5">
        <v>1685</v>
      </c>
      <c r="AF970" s="1" t="s">
        <v>70</v>
      </c>
      <c r="AG970" s="1" t="s">
        <v>71</v>
      </c>
      <c r="AH970" s="1" t="s">
        <v>89</v>
      </c>
      <c r="AI970" s="1" t="s">
        <v>57</v>
      </c>
      <c r="AJ970" s="5">
        <v>10950</v>
      </c>
      <c r="AK970" s="4">
        <v>-218921</v>
      </c>
      <c r="AL970" s="4">
        <v>0</v>
      </c>
      <c r="AM970" s="4">
        <v>0</v>
      </c>
      <c r="AN970" s="4">
        <v>0</v>
      </c>
      <c r="AO970" s="4">
        <v>-2983611</v>
      </c>
      <c r="AP970" s="4">
        <v>-2983611</v>
      </c>
      <c r="AQ970" s="4">
        <v>0</v>
      </c>
      <c r="AR970" s="4">
        <v>18120290</v>
      </c>
      <c r="AS970" s="1" t="s">
        <v>52</v>
      </c>
      <c r="AT970" s="9">
        <f t="shared" si="446"/>
        <v>43333</v>
      </c>
      <c r="AU970" s="9">
        <f t="shared" si="447"/>
        <v>43313</v>
      </c>
      <c r="AV970" s="9">
        <v>44798</v>
      </c>
      <c r="AW970" s="11">
        <f t="shared" si="448"/>
        <v>4.0136986301369859</v>
      </c>
      <c r="AX970">
        <v>25</v>
      </c>
      <c r="AY970" s="12">
        <v>0.05</v>
      </c>
      <c r="AZ970">
        <f t="shared" si="449"/>
        <v>3.7999999999999999E-2</v>
      </c>
      <c r="BA970" s="13">
        <f t="shared" si="450"/>
        <v>21103901</v>
      </c>
      <c r="BB970" s="17" t="s">
        <v>2189</v>
      </c>
      <c r="BC970">
        <f>MATCH(BB970,MONTHLY_INDEX!$A:$A,0)</f>
        <v>798</v>
      </c>
      <c r="BD970">
        <f>MATCH(AU970,MONTHLY_INDEX!$1:$1,0)</f>
        <v>80</v>
      </c>
      <c r="BE970">
        <f>INDEX(MONTHLY_INDEX!$1:$1048576,Final!BC970,Final!BD970)</f>
        <v>96</v>
      </c>
      <c r="BF970">
        <f>MATCH($BF$1,MONTHLY_INDEX!$1:$1,0)</f>
        <v>127</v>
      </c>
      <c r="BG970">
        <f>INDEX(MONTHLY_INDEX!$1:$1048576,Final!BC970,Final!BF970)</f>
        <v>95.3</v>
      </c>
      <c r="BH970" s="23">
        <f t="shared" si="442"/>
        <v>-7.2916666666666963E-3</v>
      </c>
      <c r="BI970" s="14">
        <f t="shared" si="443"/>
        <v>20950018.388541665</v>
      </c>
      <c r="BJ970" s="14">
        <f t="shared" si="444"/>
        <v>3195308.2840825049</v>
      </c>
      <c r="BK970" s="15">
        <f t="shared" si="451"/>
        <v>17754710.104459159</v>
      </c>
      <c r="BL970" s="52">
        <v>0</v>
      </c>
      <c r="BM970" s="15">
        <f t="shared" si="445"/>
        <v>17754710.104459159</v>
      </c>
    </row>
    <row r="971" spans="1:65">
      <c r="A971" s="8">
        <v>969</v>
      </c>
      <c r="B971" s="1" t="s">
        <v>44</v>
      </c>
      <c r="C971" s="1">
        <v>1500</v>
      </c>
      <c r="D971" s="1" t="s">
        <v>60</v>
      </c>
      <c r="E971" s="1">
        <v>150000042</v>
      </c>
      <c r="F971" s="1" t="s">
        <v>60</v>
      </c>
      <c r="G971" s="1" t="s">
        <v>103</v>
      </c>
      <c r="H971" s="1">
        <v>15</v>
      </c>
      <c r="I971" s="1" t="s">
        <v>52</v>
      </c>
      <c r="J971" s="1" t="s">
        <v>49</v>
      </c>
      <c r="K971" s="1">
        <v>17406001</v>
      </c>
      <c r="L971" s="1" t="s">
        <v>50</v>
      </c>
      <c r="M971" s="1" t="s">
        <v>51</v>
      </c>
      <c r="N971" s="1" t="s">
        <v>64</v>
      </c>
      <c r="O971" s="1" t="s">
        <v>65</v>
      </c>
      <c r="P971" s="1" t="s">
        <v>66</v>
      </c>
      <c r="Q971" s="1" t="s">
        <v>67</v>
      </c>
      <c r="R971" s="1" t="s">
        <v>87</v>
      </c>
      <c r="S971" s="1" t="s">
        <v>88</v>
      </c>
      <c r="T971" s="2">
        <v>43333</v>
      </c>
      <c r="U971" s="2">
        <v>43333</v>
      </c>
      <c r="V971" s="1" t="s">
        <v>52</v>
      </c>
      <c r="W971" s="3">
        <v>1</v>
      </c>
      <c r="X971" s="1" t="s">
        <v>53</v>
      </c>
      <c r="Y971" s="4">
        <v>580650</v>
      </c>
      <c r="Z971" s="4">
        <v>-76066</v>
      </c>
      <c r="AA971" s="4">
        <v>0</v>
      </c>
      <c r="AB971" s="4">
        <v>0</v>
      </c>
      <c r="AC971" s="4">
        <v>0</v>
      </c>
      <c r="AD971" s="4">
        <v>580650</v>
      </c>
      <c r="AE971" s="5">
        <v>1685</v>
      </c>
      <c r="AF971" s="1" t="s">
        <v>70</v>
      </c>
      <c r="AG971" s="1" t="s">
        <v>71</v>
      </c>
      <c r="AH971" s="1" t="s">
        <v>89</v>
      </c>
      <c r="AI971" s="1" t="s">
        <v>57</v>
      </c>
      <c r="AJ971" s="5">
        <v>10950</v>
      </c>
      <c r="AK971" s="4">
        <v>-6023</v>
      </c>
      <c r="AL971" s="4">
        <v>0</v>
      </c>
      <c r="AM971" s="4">
        <v>0</v>
      </c>
      <c r="AN971" s="4">
        <v>0</v>
      </c>
      <c r="AO971" s="4">
        <v>-82089</v>
      </c>
      <c r="AP971" s="4">
        <v>-82089</v>
      </c>
      <c r="AQ971" s="4">
        <v>0</v>
      </c>
      <c r="AR971" s="4">
        <v>498561</v>
      </c>
      <c r="AS971" s="1" t="s">
        <v>52</v>
      </c>
      <c r="AT971" s="9">
        <f t="shared" si="446"/>
        <v>43333</v>
      </c>
      <c r="AU971" s="9">
        <f t="shared" si="447"/>
        <v>43313</v>
      </c>
      <c r="AV971" s="9">
        <v>44798</v>
      </c>
      <c r="AW971" s="11">
        <f t="shared" si="448"/>
        <v>4.0136986301369859</v>
      </c>
      <c r="AX971">
        <v>10</v>
      </c>
      <c r="AY971" s="12">
        <v>0.05</v>
      </c>
      <c r="AZ971">
        <f t="shared" si="449"/>
        <v>9.5000000000000001E-2</v>
      </c>
      <c r="BA971" s="13">
        <f t="shared" si="450"/>
        <v>580650</v>
      </c>
      <c r="BB971" s="17" t="s">
        <v>1941</v>
      </c>
      <c r="BC971">
        <f>MATCH(BB971,MONTHLY_INDEX!$A:$A,0)</f>
        <v>674</v>
      </c>
      <c r="BD971">
        <f>MATCH(AU971,MONTHLY_INDEX!$1:$1,0)</f>
        <v>80</v>
      </c>
      <c r="BE971">
        <f>INDEX(MONTHLY_INDEX!$1:$1048576,Final!BC971,Final!BD971)</f>
        <v>105.1</v>
      </c>
      <c r="BF971">
        <f>MATCH($BF$1,MONTHLY_INDEX!$1:$1,0)</f>
        <v>127</v>
      </c>
      <c r="BG971">
        <f>INDEX(MONTHLY_INDEX!$1:$1048576,Final!BC971,Final!BF971)</f>
        <v>122.8</v>
      </c>
      <c r="BH971" s="23">
        <f t="shared" si="442"/>
        <v>0.16841103710751668</v>
      </c>
      <c r="BI971" s="14">
        <f t="shared" si="443"/>
        <v>678437.86869647959</v>
      </c>
      <c r="BJ971" s="14">
        <f t="shared" si="444"/>
        <v>258689.28870091107</v>
      </c>
      <c r="BK971" s="15">
        <f t="shared" si="451"/>
        <v>419748.57999556849</v>
      </c>
      <c r="BL971" s="52">
        <v>0</v>
      </c>
      <c r="BM971" s="15">
        <f t="shared" si="445"/>
        <v>419748.57999556849</v>
      </c>
    </row>
    <row r="972" spans="1:65">
      <c r="A972" s="8">
        <v>970</v>
      </c>
      <c r="B972" s="1" t="s">
        <v>44</v>
      </c>
      <c r="C972" s="1">
        <v>1500</v>
      </c>
      <c r="D972" s="1" t="s">
        <v>60</v>
      </c>
      <c r="E972" s="1">
        <v>150000042</v>
      </c>
      <c r="F972" s="1" t="s">
        <v>60</v>
      </c>
      <c r="G972" s="1" t="s">
        <v>104</v>
      </c>
      <c r="H972" s="1">
        <v>16</v>
      </c>
      <c r="I972" s="1" t="s">
        <v>52</v>
      </c>
      <c r="J972" s="1" t="s">
        <v>49</v>
      </c>
      <c r="K972" s="1">
        <v>17406001</v>
      </c>
      <c r="L972" s="1" t="s">
        <v>50</v>
      </c>
      <c r="M972" s="1" t="s">
        <v>51</v>
      </c>
      <c r="N972" s="1" t="s">
        <v>64</v>
      </c>
      <c r="O972" s="1" t="s">
        <v>65</v>
      </c>
      <c r="P972" s="1" t="s">
        <v>66</v>
      </c>
      <c r="Q972" s="1" t="s">
        <v>67</v>
      </c>
      <c r="R972" s="1" t="s">
        <v>87</v>
      </c>
      <c r="S972" s="1" t="s">
        <v>88</v>
      </c>
      <c r="T972" s="2">
        <v>43333</v>
      </c>
      <c r="U972" s="2">
        <v>43333</v>
      </c>
      <c r="V972" s="1" t="s">
        <v>52</v>
      </c>
      <c r="W972" s="3">
        <v>1</v>
      </c>
      <c r="X972" s="1" t="s">
        <v>53</v>
      </c>
      <c r="Y972" s="4">
        <v>175035</v>
      </c>
      <c r="Z972" s="4">
        <v>-22929</v>
      </c>
      <c r="AA972" s="4">
        <v>0</v>
      </c>
      <c r="AB972" s="4">
        <v>0</v>
      </c>
      <c r="AC972" s="4">
        <v>0</v>
      </c>
      <c r="AD972" s="4">
        <v>175035</v>
      </c>
      <c r="AE972" s="5">
        <v>1685</v>
      </c>
      <c r="AF972" s="1" t="s">
        <v>70</v>
      </c>
      <c r="AG972" s="1" t="s">
        <v>71</v>
      </c>
      <c r="AH972" s="1" t="s">
        <v>89</v>
      </c>
      <c r="AI972" s="1" t="s">
        <v>57</v>
      </c>
      <c r="AJ972" s="5">
        <v>10950</v>
      </c>
      <c r="AK972" s="4">
        <v>-1816</v>
      </c>
      <c r="AL972" s="4">
        <v>0</v>
      </c>
      <c r="AM972" s="4">
        <v>0</v>
      </c>
      <c r="AN972" s="4">
        <v>0</v>
      </c>
      <c r="AO972" s="4">
        <v>-24745</v>
      </c>
      <c r="AP972" s="4">
        <v>-24745</v>
      </c>
      <c r="AQ972" s="4">
        <v>0</v>
      </c>
      <c r="AR972" s="4">
        <v>150290</v>
      </c>
      <c r="AS972" s="1" t="s">
        <v>52</v>
      </c>
      <c r="AT972" s="9">
        <f t="shared" si="446"/>
        <v>43333</v>
      </c>
      <c r="AU972" s="9">
        <f t="shared" si="447"/>
        <v>43313</v>
      </c>
      <c r="AV972" s="9">
        <v>44798</v>
      </c>
      <c r="AW972" s="11">
        <f t="shared" si="448"/>
        <v>4.0136986301369859</v>
      </c>
      <c r="AX972">
        <v>10</v>
      </c>
      <c r="AY972" s="12">
        <v>0.05</v>
      </c>
      <c r="AZ972">
        <f t="shared" si="449"/>
        <v>9.5000000000000001E-2</v>
      </c>
      <c r="BA972" s="13">
        <f t="shared" si="450"/>
        <v>175035</v>
      </c>
      <c r="BB972" s="17" t="s">
        <v>1877</v>
      </c>
      <c r="BC972">
        <f>MATCH(BB972,MONTHLY_INDEX!$A:$A,0)</f>
        <v>642</v>
      </c>
      <c r="BD972">
        <f>MATCH(AU972,MONTHLY_INDEX!$1:$1,0)</f>
        <v>80</v>
      </c>
      <c r="BE972">
        <f>INDEX(MONTHLY_INDEX!$1:$1048576,Final!BC972,Final!BD972)</f>
        <v>79.099999999999994</v>
      </c>
      <c r="BF972">
        <f>MATCH($BF$1,MONTHLY_INDEX!$1:$1,0)</f>
        <v>127</v>
      </c>
      <c r="BG972">
        <f>INDEX(MONTHLY_INDEX!$1:$1048576,Final!BC972,Final!BF972)</f>
        <v>94</v>
      </c>
      <c r="BH972" s="23">
        <f t="shared" si="442"/>
        <v>0.18836915297092297</v>
      </c>
      <c r="BI972" s="14">
        <f t="shared" si="443"/>
        <v>208006.19469026552</v>
      </c>
      <c r="BJ972" s="14">
        <f t="shared" si="444"/>
        <v>79313.046975390971</v>
      </c>
      <c r="BK972" s="15">
        <f t="shared" si="451"/>
        <v>128693.14771487455</v>
      </c>
      <c r="BL972" s="52">
        <v>0</v>
      </c>
      <c r="BM972" s="15">
        <f t="shared" si="445"/>
        <v>128693.14771487455</v>
      </c>
    </row>
    <row r="973" spans="1:65">
      <c r="A973" s="8">
        <v>971</v>
      </c>
      <c r="B973" s="1" t="s">
        <v>44</v>
      </c>
      <c r="C973" s="1">
        <v>1500</v>
      </c>
      <c r="D973" s="1" t="s">
        <v>60</v>
      </c>
      <c r="E973" s="1">
        <v>150000042</v>
      </c>
      <c r="F973" s="1" t="s">
        <v>60</v>
      </c>
      <c r="G973" s="1" t="s">
        <v>105</v>
      </c>
      <c r="H973" s="1">
        <v>17</v>
      </c>
      <c r="I973" s="1" t="s">
        <v>52</v>
      </c>
      <c r="J973" s="1" t="s">
        <v>49</v>
      </c>
      <c r="K973" s="1">
        <v>17406001</v>
      </c>
      <c r="L973" s="1" t="s">
        <v>50</v>
      </c>
      <c r="M973" s="1" t="s">
        <v>51</v>
      </c>
      <c r="N973" s="1" t="s">
        <v>64</v>
      </c>
      <c r="O973" s="1" t="s">
        <v>65</v>
      </c>
      <c r="P973" s="1" t="s">
        <v>66</v>
      </c>
      <c r="Q973" s="1" t="s">
        <v>67</v>
      </c>
      <c r="R973" s="1" t="s">
        <v>87</v>
      </c>
      <c r="S973" s="1" t="s">
        <v>88</v>
      </c>
      <c r="T973" s="2">
        <v>43333</v>
      </c>
      <c r="U973" s="2">
        <v>43333</v>
      </c>
      <c r="V973" s="1" t="s">
        <v>52</v>
      </c>
      <c r="W973" s="3">
        <v>1</v>
      </c>
      <c r="X973" s="1" t="s">
        <v>53</v>
      </c>
      <c r="Y973" s="4">
        <v>132796</v>
      </c>
      <c r="Z973" s="4">
        <v>-17395</v>
      </c>
      <c r="AA973" s="4">
        <v>0</v>
      </c>
      <c r="AB973" s="4">
        <v>0</v>
      </c>
      <c r="AC973" s="4">
        <v>0</v>
      </c>
      <c r="AD973" s="4">
        <v>132796</v>
      </c>
      <c r="AE973" s="5">
        <v>1685</v>
      </c>
      <c r="AF973" s="1" t="s">
        <v>70</v>
      </c>
      <c r="AG973" s="1" t="s">
        <v>71</v>
      </c>
      <c r="AH973" s="1" t="s">
        <v>89</v>
      </c>
      <c r="AI973" s="1" t="s">
        <v>57</v>
      </c>
      <c r="AJ973" s="5">
        <v>10950</v>
      </c>
      <c r="AK973" s="4">
        <v>-1378</v>
      </c>
      <c r="AL973" s="4">
        <v>0</v>
      </c>
      <c r="AM973" s="4">
        <v>0</v>
      </c>
      <c r="AN973" s="4">
        <v>0</v>
      </c>
      <c r="AO973" s="4">
        <v>-18773</v>
      </c>
      <c r="AP973" s="4">
        <v>-18773</v>
      </c>
      <c r="AQ973" s="4">
        <v>0</v>
      </c>
      <c r="AR973" s="4">
        <v>114023</v>
      </c>
      <c r="AS973" s="1" t="s">
        <v>52</v>
      </c>
      <c r="AT973" s="9">
        <f t="shared" si="446"/>
        <v>43333</v>
      </c>
      <c r="AU973" s="9">
        <f t="shared" si="447"/>
        <v>43313</v>
      </c>
      <c r="AV973" s="9">
        <v>44798</v>
      </c>
      <c r="AW973" s="11">
        <f t="shared" si="448"/>
        <v>4.0136986301369859</v>
      </c>
      <c r="AX973">
        <v>10</v>
      </c>
      <c r="AY973" s="12">
        <v>0.05</v>
      </c>
      <c r="AZ973">
        <f t="shared" si="449"/>
        <v>9.5000000000000001E-2</v>
      </c>
      <c r="BA973" s="13">
        <f t="shared" si="450"/>
        <v>132796</v>
      </c>
      <c r="BB973" s="17" t="s">
        <v>2189</v>
      </c>
      <c r="BC973">
        <f>MATCH(BB973,MONTHLY_INDEX!$A:$A,0)</f>
        <v>798</v>
      </c>
      <c r="BD973">
        <f>MATCH(AU973,MONTHLY_INDEX!$1:$1,0)</f>
        <v>80</v>
      </c>
      <c r="BE973">
        <f>INDEX(MONTHLY_INDEX!$1:$1048576,Final!BC973,Final!BD973)</f>
        <v>96</v>
      </c>
      <c r="BF973">
        <f>MATCH($BF$1,MONTHLY_INDEX!$1:$1,0)</f>
        <v>127</v>
      </c>
      <c r="BG973">
        <f>INDEX(MONTHLY_INDEX!$1:$1048576,Final!BC973,Final!BF973)</f>
        <v>95.3</v>
      </c>
      <c r="BH973" s="23">
        <f t="shared" si="442"/>
        <v>-7.2916666666666963E-3</v>
      </c>
      <c r="BI973" s="14">
        <f t="shared" si="443"/>
        <v>131827.69583333333</v>
      </c>
      <c r="BJ973" s="14">
        <f t="shared" si="444"/>
        <v>50266.0810071347</v>
      </c>
      <c r="BK973" s="15">
        <f t="shared" si="451"/>
        <v>81561.614826198638</v>
      </c>
      <c r="BL973" s="52">
        <v>0</v>
      </c>
      <c r="BM973" s="15">
        <f t="shared" si="445"/>
        <v>81561.614826198638</v>
      </c>
    </row>
    <row r="974" spans="1:65">
      <c r="A974" s="8">
        <v>972</v>
      </c>
      <c r="B974" s="1" t="s">
        <v>44</v>
      </c>
      <c r="C974" s="1">
        <v>1500</v>
      </c>
      <c r="D974" s="1" t="s">
        <v>60</v>
      </c>
      <c r="E974" s="1">
        <v>150000042</v>
      </c>
      <c r="F974" s="1" t="s">
        <v>60</v>
      </c>
      <c r="G974" s="1" t="s">
        <v>106</v>
      </c>
      <c r="H974" s="1">
        <v>18</v>
      </c>
      <c r="I974" s="1" t="s">
        <v>52</v>
      </c>
      <c r="J974" s="1" t="s">
        <v>49</v>
      </c>
      <c r="K974" s="1">
        <v>17406001</v>
      </c>
      <c r="L974" s="1" t="s">
        <v>50</v>
      </c>
      <c r="M974" s="1" t="s">
        <v>51</v>
      </c>
      <c r="N974" s="1" t="s">
        <v>64</v>
      </c>
      <c r="O974" s="1" t="s">
        <v>65</v>
      </c>
      <c r="P974" s="1" t="s">
        <v>66</v>
      </c>
      <c r="Q974" s="1" t="s">
        <v>67</v>
      </c>
      <c r="R974" s="1" t="s">
        <v>87</v>
      </c>
      <c r="S974" s="1" t="s">
        <v>88</v>
      </c>
      <c r="T974" s="2">
        <v>43333</v>
      </c>
      <c r="U974" s="2">
        <v>43333</v>
      </c>
      <c r="V974" s="1" t="s">
        <v>52</v>
      </c>
      <c r="W974" s="3">
        <v>1</v>
      </c>
      <c r="X974" s="1" t="s">
        <v>53</v>
      </c>
      <c r="Y974" s="4">
        <v>469552</v>
      </c>
      <c r="Z974" s="4">
        <v>-61512</v>
      </c>
      <c r="AA974" s="4">
        <v>0</v>
      </c>
      <c r="AB974" s="4">
        <v>0</v>
      </c>
      <c r="AC974" s="4">
        <v>0</v>
      </c>
      <c r="AD974" s="4">
        <v>469552</v>
      </c>
      <c r="AE974" s="5">
        <v>1685</v>
      </c>
      <c r="AF974" s="1" t="s">
        <v>70</v>
      </c>
      <c r="AG974" s="1" t="s">
        <v>71</v>
      </c>
      <c r="AH974" s="1" t="s">
        <v>89</v>
      </c>
      <c r="AI974" s="1" t="s">
        <v>57</v>
      </c>
      <c r="AJ974" s="5">
        <v>10950</v>
      </c>
      <c r="AK974" s="4">
        <v>-4871</v>
      </c>
      <c r="AL974" s="4">
        <v>0</v>
      </c>
      <c r="AM974" s="4">
        <v>0</v>
      </c>
      <c r="AN974" s="4">
        <v>0</v>
      </c>
      <c r="AO974" s="4">
        <v>-66383</v>
      </c>
      <c r="AP974" s="4">
        <v>-66383</v>
      </c>
      <c r="AQ974" s="4">
        <v>0</v>
      </c>
      <c r="AR974" s="4">
        <v>403169</v>
      </c>
      <c r="AS974" s="1" t="s">
        <v>52</v>
      </c>
      <c r="AT974" s="9">
        <f t="shared" si="446"/>
        <v>43333</v>
      </c>
      <c r="AU974" s="9">
        <f t="shared" si="447"/>
        <v>43313</v>
      </c>
      <c r="AV974" s="9">
        <v>44798</v>
      </c>
      <c r="AW974" s="11">
        <f t="shared" si="448"/>
        <v>4.0136986301369859</v>
      </c>
      <c r="AX974">
        <v>10</v>
      </c>
      <c r="AY974" s="12">
        <v>0.05</v>
      </c>
      <c r="AZ974">
        <f t="shared" si="449"/>
        <v>9.5000000000000001E-2</v>
      </c>
      <c r="BA974" s="13">
        <f t="shared" si="450"/>
        <v>469552</v>
      </c>
      <c r="BB974" s="17" t="s">
        <v>1871</v>
      </c>
      <c r="BC974">
        <f>MATCH(BB974,MONTHLY_INDEX!$A:$A,0)</f>
        <v>639</v>
      </c>
      <c r="BD974">
        <f>MATCH(AU974,MONTHLY_INDEX!$1:$1,0)</f>
        <v>80</v>
      </c>
      <c r="BE974">
        <f>INDEX(MONTHLY_INDEX!$1:$1048576,Final!BC974,Final!BD974)</f>
        <v>112.8</v>
      </c>
      <c r="BF974">
        <f>MATCH($BF$1,MONTHLY_INDEX!$1:$1,0)</f>
        <v>127</v>
      </c>
      <c r="BG974">
        <f>INDEX(MONTHLY_INDEX!$1:$1048576,Final!BC974,Final!BF974)</f>
        <v>116.2</v>
      </c>
      <c r="BH974" s="23">
        <f t="shared" si="442"/>
        <v>3.0141843971631256E-2</v>
      </c>
      <c r="BI974" s="14">
        <f t="shared" si="443"/>
        <v>483705.16312056739</v>
      </c>
      <c r="BJ974" s="14">
        <f t="shared" si="444"/>
        <v>184437.44130768481</v>
      </c>
      <c r="BK974" s="15">
        <f t="shared" si="451"/>
        <v>299267.72181288258</v>
      </c>
      <c r="BL974" s="52">
        <v>0</v>
      </c>
      <c r="BM974" s="15">
        <f t="shared" si="445"/>
        <v>299267.72181288258</v>
      </c>
    </row>
    <row r="975" spans="1:65">
      <c r="A975" s="8">
        <v>973</v>
      </c>
      <c r="B975" s="1" t="s">
        <v>44</v>
      </c>
      <c r="C975" s="1">
        <v>1500</v>
      </c>
      <c r="D975" s="1" t="s">
        <v>60</v>
      </c>
      <c r="E975" s="1">
        <v>150000042</v>
      </c>
      <c r="F975" s="1" t="s">
        <v>60</v>
      </c>
      <c r="G975" s="1" t="s">
        <v>107</v>
      </c>
      <c r="H975" s="1">
        <v>19</v>
      </c>
      <c r="I975" s="1" t="s">
        <v>52</v>
      </c>
      <c r="J975" s="1" t="s">
        <v>49</v>
      </c>
      <c r="K975" s="1">
        <v>17406001</v>
      </c>
      <c r="L975" s="1" t="s">
        <v>50</v>
      </c>
      <c r="M975" s="1" t="s">
        <v>51</v>
      </c>
      <c r="N975" s="1" t="s">
        <v>64</v>
      </c>
      <c r="O975" s="1" t="s">
        <v>65</v>
      </c>
      <c r="P975" s="1" t="s">
        <v>66</v>
      </c>
      <c r="Q975" s="1" t="s">
        <v>67</v>
      </c>
      <c r="R975" s="1" t="s">
        <v>87</v>
      </c>
      <c r="S975" s="1" t="s">
        <v>88</v>
      </c>
      <c r="T975" s="2">
        <v>43333</v>
      </c>
      <c r="U975" s="2">
        <v>43333</v>
      </c>
      <c r="V975" s="1" t="s">
        <v>52</v>
      </c>
      <c r="W975" s="3">
        <v>1</v>
      </c>
      <c r="X975" s="1" t="s">
        <v>53</v>
      </c>
      <c r="Y975" s="4">
        <v>6861326</v>
      </c>
      <c r="Z975" s="4">
        <v>-898859</v>
      </c>
      <c r="AA975" s="4">
        <v>0</v>
      </c>
      <c r="AB975" s="4">
        <v>0</v>
      </c>
      <c r="AC975" s="4">
        <v>0</v>
      </c>
      <c r="AD975" s="4">
        <v>6861326</v>
      </c>
      <c r="AE975" s="5">
        <v>1685</v>
      </c>
      <c r="AF975" s="1" t="s">
        <v>70</v>
      </c>
      <c r="AG975" s="1" t="s">
        <v>71</v>
      </c>
      <c r="AH975" s="1" t="s">
        <v>89</v>
      </c>
      <c r="AI975" s="1" t="s">
        <v>57</v>
      </c>
      <c r="AJ975" s="5">
        <v>10950</v>
      </c>
      <c r="AK975" s="4">
        <v>-71176</v>
      </c>
      <c r="AL975" s="4">
        <v>0</v>
      </c>
      <c r="AM975" s="4">
        <v>0</v>
      </c>
      <c r="AN975" s="4">
        <v>0</v>
      </c>
      <c r="AO975" s="4">
        <v>-970035</v>
      </c>
      <c r="AP975" s="4">
        <v>-970035</v>
      </c>
      <c r="AQ975" s="4">
        <v>0</v>
      </c>
      <c r="AR975" s="4">
        <v>5891291</v>
      </c>
      <c r="AS975" s="1" t="s">
        <v>52</v>
      </c>
      <c r="AT975" s="9">
        <f t="shared" si="446"/>
        <v>43333</v>
      </c>
      <c r="AU975" s="9">
        <f t="shared" si="447"/>
        <v>43313</v>
      </c>
      <c r="AV975" s="9">
        <v>44798</v>
      </c>
      <c r="AW975" s="11">
        <f t="shared" si="448"/>
        <v>4.0136986301369859</v>
      </c>
      <c r="AX975">
        <v>10</v>
      </c>
      <c r="AY975" s="12">
        <v>0.05</v>
      </c>
      <c r="AZ975">
        <f t="shared" si="449"/>
        <v>9.5000000000000001E-2</v>
      </c>
      <c r="BA975" s="13">
        <f t="shared" si="450"/>
        <v>6861326</v>
      </c>
      <c r="BI975" s="14">
        <f t="shared" ref="BI975:BI977" si="452">AR975</f>
        <v>5891291</v>
      </c>
      <c r="BJ975" s="14">
        <v>0</v>
      </c>
      <c r="BK975" s="14">
        <f t="shared" ref="BK975:BK977" si="453">AR975</f>
        <v>5891291</v>
      </c>
      <c r="BL975" s="52">
        <v>0</v>
      </c>
      <c r="BM975" s="15">
        <f t="shared" ref="BM975:BM977" si="454">AR975</f>
        <v>5891291</v>
      </c>
    </row>
    <row r="976" spans="1:65">
      <c r="A976" s="8">
        <v>974</v>
      </c>
      <c r="B976" s="1" t="s">
        <v>44</v>
      </c>
      <c r="C976" s="1">
        <v>1500</v>
      </c>
      <c r="D976" s="1" t="s">
        <v>60</v>
      </c>
      <c r="E976" s="1">
        <v>150000042</v>
      </c>
      <c r="F976" s="1" t="s">
        <v>60</v>
      </c>
      <c r="G976" s="1" t="s">
        <v>108</v>
      </c>
      <c r="H976" s="1">
        <v>20</v>
      </c>
      <c r="I976" s="1" t="s">
        <v>52</v>
      </c>
      <c r="J976" s="1" t="s">
        <v>49</v>
      </c>
      <c r="K976" s="1">
        <v>17406001</v>
      </c>
      <c r="L976" s="1" t="s">
        <v>50</v>
      </c>
      <c r="M976" s="1" t="s">
        <v>51</v>
      </c>
      <c r="N976" s="1" t="s">
        <v>64</v>
      </c>
      <c r="O976" s="1" t="s">
        <v>65</v>
      </c>
      <c r="P976" s="1" t="s">
        <v>66</v>
      </c>
      <c r="Q976" s="1" t="s">
        <v>67</v>
      </c>
      <c r="R976" s="1" t="s">
        <v>87</v>
      </c>
      <c r="S976" s="1" t="s">
        <v>88</v>
      </c>
      <c r="T976" s="2">
        <v>43333</v>
      </c>
      <c r="U976" s="2">
        <v>43333</v>
      </c>
      <c r="V976" s="1" t="s">
        <v>52</v>
      </c>
      <c r="W976" s="3">
        <v>1</v>
      </c>
      <c r="X976" s="1" t="s">
        <v>53</v>
      </c>
      <c r="Y976" s="4">
        <v>5552065</v>
      </c>
      <c r="Z976" s="4">
        <v>-727341</v>
      </c>
      <c r="AA976" s="4">
        <v>0</v>
      </c>
      <c r="AB976" s="4">
        <v>0</v>
      </c>
      <c r="AC976" s="4">
        <v>0</v>
      </c>
      <c r="AD976" s="4">
        <v>5552065</v>
      </c>
      <c r="AE976" s="5">
        <v>1685</v>
      </c>
      <c r="AF976" s="1" t="s">
        <v>70</v>
      </c>
      <c r="AG976" s="1" t="s">
        <v>71</v>
      </c>
      <c r="AH976" s="1" t="s">
        <v>89</v>
      </c>
      <c r="AI976" s="1" t="s">
        <v>57</v>
      </c>
      <c r="AJ976" s="5">
        <v>10950</v>
      </c>
      <c r="AK976" s="4">
        <v>-57594</v>
      </c>
      <c r="AL976" s="4">
        <v>0</v>
      </c>
      <c r="AM976" s="4">
        <v>0</v>
      </c>
      <c r="AN976" s="4">
        <v>0</v>
      </c>
      <c r="AO976" s="4">
        <v>-784935</v>
      </c>
      <c r="AP976" s="4">
        <v>-784935</v>
      </c>
      <c r="AQ976" s="4">
        <v>0</v>
      </c>
      <c r="AR976" s="4">
        <v>4767130</v>
      </c>
      <c r="AS976" s="1" t="s">
        <v>52</v>
      </c>
      <c r="AT976" s="9">
        <f t="shared" si="446"/>
        <v>43333</v>
      </c>
      <c r="AU976" s="9">
        <f t="shared" si="447"/>
        <v>43313</v>
      </c>
      <c r="AV976" s="9">
        <v>44798</v>
      </c>
      <c r="AW976" s="11">
        <f t="shared" si="448"/>
        <v>4.0136986301369859</v>
      </c>
      <c r="AX976">
        <v>10</v>
      </c>
      <c r="AY976" s="12">
        <v>0.05</v>
      </c>
      <c r="AZ976">
        <f t="shared" si="449"/>
        <v>9.5000000000000001E-2</v>
      </c>
      <c r="BA976" s="13">
        <f t="shared" si="450"/>
        <v>5552065</v>
      </c>
      <c r="BI976" s="14">
        <f t="shared" si="452"/>
        <v>4767130</v>
      </c>
      <c r="BJ976" s="14">
        <v>0</v>
      </c>
      <c r="BK976" s="14">
        <f t="shared" si="453"/>
        <v>4767130</v>
      </c>
      <c r="BL976" s="52">
        <v>0</v>
      </c>
      <c r="BM976" s="15">
        <f t="shared" si="454"/>
        <v>4767130</v>
      </c>
    </row>
    <row r="977" spans="1:65">
      <c r="A977" s="8">
        <v>975</v>
      </c>
      <c r="B977" s="1" t="s">
        <v>44</v>
      </c>
      <c r="C977" s="1">
        <v>1500</v>
      </c>
      <c r="D977" s="1" t="s">
        <v>60</v>
      </c>
      <c r="E977" s="1">
        <v>150000042</v>
      </c>
      <c r="F977" s="1" t="s">
        <v>60</v>
      </c>
      <c r="G977" s="1" t="s">
        <v>109</v>
      </c>
      <c r="H977" s="1">
        <v>21</v>
      </c>
      <c r="I977" s="1" t="s">
        <v>52</v>
      </c>
      <c r="J977" s="1" t="s">
        <v>49</v>
      </c>
      <c r="K977" s="1">
        <v>17406001</v>
      </c>
      <c r="L977" s="1" t="s">
        <v>50</v>
      </c>
      <c r="M977" s="1" t="s">
        <v>51</v>
      </c>
      <c r="N977" s="1" t="s">
        <v>64</v>
      </c>
      <c r="O977" s="1" t="s">
        <v>65</v>
      </c>
      <c r="P977" s="1" t="s">
        <v>66</v>
      </c>
      <c r="Q977" s="1" t="s">
        <v>67</v>
      </c>
      <c r="R977" s="1" t="s">
        <v>87</v>
      </c>
      <c r="S977" s="1" t="s">
        <v>88</v>
      </c>
      <c r="T977" s="2">
        <v>43333</v>
      </c>
      <c r="U977" s="2">
        <v>43333</v>
      </c>
      <c r="V977" s="1" t="s">
        <v>52</v>
      </c>
      <c r="W977" s="3">
        <v>1</v>
      </c>
      <c r="X977" s="1" t="s">
        <v>53</v>
      </c>
      <c r="Y977" s="4">
        <v>1950695</v>
      </c>
      <c r="Z977" s="4">
        <v>-256470</v>
      </c>
      <c r="AA977" s="4">
        <v>0</v>
      </c>
      <c r="AB977" s="4">
        <v>0</v>
      </c>
      <c r="AC977" s="4">
        <v>0</v>
      </c>
      <c r="AD977" s="4">
        <v>1950695</v>
      </c>
      <c r="AE977" s="5">
        <v>1685</v>
      </c>
      <c r="AF977" s="1" t="s">
        <v>70</v>
      </c>
      <c r="AG977" s="1" t="s">
        <v>71</v>
      </c>
      <c r="AH977" s="1" t="s">
        <v>89</v>
      </c>
      <c r="AI977" s="1" t="s">
        <v>57</v>
      </c>
      <c r="AJ977" s="5">
        <v>10950</v>
      </c>
      <c r="AK977" s="4">
        <v>-20224</v>
      </c>
      <c r="AL977" s="4">
        <v>0</v>
      </c>
      <c r="AM977" s="4">
        <v>0</v>
      </c>
      <c r="AN977" s="4">
        <v>0</v>
      </c>
      <c r="AO977" s="4">
        <v>-276694</v>
      </c>
      <c r="AP977" s="4">
        <v>-276694</v>
      </c>
      <c r="AQ977" s="4">
        <v>0</v>
      </c>
      <c r="AR977" s="4">
        <v>1674001</v>
      </c>
      <c r="AS977" s="1" t="s">
        <v>52</v>
      </c>
      <c r="AT977" s="9">
        <f t="shared" si="446"/>
        <v>43333</v>
      </c>
      <c r="AU977" s="9">
        <f t="shared" si="447"/>
        <v>43313</v>
      </c>
      <c r="AV977" s="9">
        <v>44798</v>
      </c>
      <c r="AW977" s="11">
        <f t="shared" si="448"/>
        <v>4.0136986301369859</v>
      </c>
      <c r="AX977">
        <v>10</v>
      </c>
      <c r="AY977" s="12">
        <v>0.05</v>
      </c>
      <c r="AZ977">
        <f t="shared" si="449"/>
        <v>9.5000000000000001E-2</v>
      </c>
      <c r="BA977" s="13">
        <f t="shared" si="450"/>
        <v>1950695</v>
      </c>
      <c r="BI977" s="14">
        <f t="shared" si="452"/>
        <v>1674001</v>
      </c>
      <c r="BJ977" s="14">
        <v>0</v>
      </c>
      <c r="BK977" s="14">
        <f t="shared" si="453"/>
        <v>1674001</v>
      </c>
      <c r="BL977" s="52">
        <v>0</v>
      </c>
      <c r="BM977" s="15">
        <f t="shared" si="454"/>
        <v>1674001</v>
      </c>
    </row>
    <row r="978" spans="1:65">
      <c r="A978" s="8">
        <v>976</v>
      </c>
      <c r="B978" s="1" t="s">
        <v>44</v>
      </c>
      <c r="C978" s="1">
        <v>1500</v>
      </c>
      <c r="D978" s="1" t="s">
        <v>60</v>
      </c>
      <c r="E978" s="1">
        <v>150000042</v>
      </c>
      <c r="F978" s="1" t="s">
        <v>60</v>
      </c>
      <c r="G978" s="1" t="s">
        <v>110</v>
      </c>
      <c r="H978" s="1">
        <v>22</v>
      </c>
      <c r="I978" s="1" t="s">
        <v>52</v>
      </c>
      <c r="J978" s="1" t="s">
        <v>49</v>
      </c>
      <c r="K978" s="1">
        <v>17406001</v>
      </c>
      <c r="L978" s="1" t="s">
        <v>50</v>
      </c>
      <c r="M978" s="1" t="s">
        <v>51</v>
      </c>
      <c r="N978" s="1" t="s">
        <v>64</v>
      </c>
      <c r="O978" s="1" t="s">
        <v>65</v>
      </c>
      <c r="P978" s="1" t="s">
        <v>66</v>
      </c>
      <c r="Q978" s="1" t="s">
        <v>67</v>
      </c>
      <c r="R978" s="1" t="s">
        <v>87</v>
      </c>
      <c r="S978" s="1" t="s">
        <v>88</v>
      </c>
      <c r="T978" s="2">
        <v>43333</v>
      </c>
      <c r="U978" s="2">
        <v>43333</v>
      </c>
      <c r="V978" s="1" t="s">
        <v>52</v>
      </c>
      <c r="W978" s="3">
        <v>1</v>
      </c>
      <c r="X978" s="1" t="s">
        <v>53</v>
      </c>
      <c r="Y978" s="4">
        <v>16789210</v>
      </c>
      <c r="Z978" s="4">
        <v>-2199450</v>
      </c>
      <c r="AA978" s="4">
        <v>0</v>
      </c>
      <c r="AB978" s="4">
        <v>0</v>
      </c>
      <c r="AC978" s="4">
        <v>0</v>
      </c>
      <c r="AD978" s="4">
        <v>16789210</v>
      </c>
      <c r="AE978" s="5">
        <v>1685</v>
      </c>
      <c r="AF978" s="1" t="s">
        <v>70</v>
      </c>
      <c r="AG978" s="1" t="s">
        <v>71</v>
      </c>
      <c r="AH978" s="1" t="s">
        <v>89</v>
      </c>
      <c r="AI978" s="1" t="s">
        <v>57</v>
      </c>
      <c r="AJ978" s="5">
        <v>10950</v>
      </c>
      <c r="AK978" s="4">
        <v>-174163</v>
      </c>
      <c r="AL978" s="4">
        <v>0</v>
      </c>
      <c r="AM978" s="4">
        <v>0</v>
      </c>
      <c r="AN978" s="4">
        <v>0</v>
      </c>
      <c r="AO978" s="4">
        <v>-2373613</v>
      </c>
      <c r="AP978" s="4">
        <v>-2373613</v>
      </c>
      <c r="AQ978" s="4">
        <v>0</v>
      </c>
      <c r="AR978" s="4">
        <v>14415597</v>
      </c>
      <c r="AS978" s="1" t="s">
        <v>52</v>
      </c>
      <c r="AT978" s="9">
        <f t="shared" si="446"/>
        <v>43333</v>
      </c>
      <c r="AU978" s="9">
        <f t="shared" si="447"/>
        <v>43313</v>
      </c>
      <c r="AV978" s="9">
        <v>44798</v>
      </c>
      <c r="AW978" s="11">
        <f t="shared" si="448"/>
        <v>4.0136986301369859</v>
      </c>
      <c r="AX978">
        <v>25</v>
      </c>
      <c r="AY978" s="12">
        <v>0.05</v>
      </c>
      <c r="AZ978">
        <f t="shared" si="449"/>
        <v>3.7999999999999999E-2</v>
      </c>
      <c r="BA978" s="13">
        <f t="shared" si="450"/>
        <v>16789210</v>
      </c>
      <c r="BB978" s="17" t="s">
        <v>2189</v>
      </c>
      <c r="BC978">
        <f>MATCH(BB978,MONTHLY_INDEX!$A:$A,0)</f>
        <v>798</v>
      </c>
      <c r="BD978">
        <f>MATCH(AU978,MONTHLY_INDEX!$1:$1,0)</f>
        <v>80</v>
      </c>
      <c r="BE978">
        <f>INDEX(MONTHLY_INDEX!$1:$1048576,Final!BC978,Final!BD978)</f>
        <v>96</v>
      </c>
      <c r="BF978">
        <f>MATCH($BF$1,MONTHLY_INDEX!$1:$1,0)</f>
        <v>127</v>
      </c>
      <c r="BG978">
        <f>INDEX(MONTHLY_INDEX!$1:$1048576,Final!BC978,Final!BF978)</f>
        <v>95.3</v>
      </c>
      <c r="BH978" s="23">
        <f>(BG978-BE978)/BE978</f>
        <v>-7.2916666666666963E-3</v>
      </c>
      <c r="BI978" s="14">
        <f>(1+BH978)*BA978</f>
        <v>16666788.677083332</v>
      </c>
      <c r="BJ978" s="14">
        <f>BI978*AZ978*AW978</f>
        <v>2542027.7415156956</v>
      </c>
      <c r="BK978" s="15">
        <f t="shared" si="451"/>
        <v>14124760.935567636</v>
      </c>
      <c r="BL978" s="52">
        <v>0</v>
      </c>
      <c r="BM978" s="15">
        <f>MAX((1-BL978)*BK978,BI978*AY978)</f>
        <v>14124760.935567636</v>
      </c>
    </row>
    <row r="979" spans="1:65">
      <c r="A979" s="8">
        <v>977</v>
      </c>
      <c r="B979" s="1" t="s">
        <v>44</v>
      </c>
      <c r="C979" s="1">
        <v>1500</v>
      </c>
      <c r="D979" s="1" t="s">
        <v>60</v>
      </c>
      <c r="E979" s="1">
        <v>150000042</v>
      </c>
      <c r="F979" s="1" t="s">
        <v>60</v>
      </c>
      <c r="G979" s="1" t="s">
        <v>111</v>
      </c>
      <c r="H979" s="1">
        <v>23</v>
      </c>
      <c r="I979" s="1" t="s">
        <v>52</v>
      </c>
      <c r="J979" s="1" t="s">
        <v>49</v>
      </c>
      <c r="K979" s="1">
        <v>17406001</v>
      </c>
      <c r="L979" s="1" t="s">
        <v>50</v>
      </c>
      <c r="M979" s="1" t="s">
        <v>51</v>
      </c>
      <c r="N979" s="1" t="s">
        <v>64</v>
      </c>
      <c r="O979" s="1" t="s">
        <v>65</v>
      </c>
      <c r="P979" s="1" t="s">
        <v>66</v>
      </c>
      <c r="Q979" s="1" t="s">
        <v>67</v>
      </c>
      <c r="R979" s="1" t="s">
        <v>87</v>
      </c>
      <c r="S979" s="1" t="s">
        <v>88</v>
      </c>
      <c r="T979" s="2">
        <v>43333</v>
      </c>
      <c r="U979" s="2">
        <v>43333</v>
      </c>
      <c r="V979" s="1" t="s">
        <v>52</v>
      </c>
      <c r="W979" s="3">
        <v>1</v>
      </c>
      <c r="X979" s="1" t="s">
        <v>53</v>
      </c>
      <c r="Y979" s="4">
        <v>32425</v>
      </c>
      <c r="Z979" s="4">
        <v>-4246</v>
      </c>
      <c r="AA979" s="4">
        <v>0</v>
      </c>
      <c r="AB979" s="4">
        <v>0</v>
      </c>
      <c r="AC979" s="4">
        <v>0</v>
      </c>
      <c r="AD979" s="4">
        <v>32425</v>
      </c>
      <c r="AE979" s="5">
        <v>1685</v>
      </c>
      <c r="AF979" s="1" t="s">
        <v>70</v>
      </c>
      <c r="AG979" s="1" t="s">
        <v>71</v>
      </c>
      <c r="AH979" s="1" t="s">
        <v>89</v>
      </c>
      <c r="AI979" s="1" t="s">
        <v>57</v>
      </c>
      <c r="AJ979" s="5">
        <v>10950</v>
      </c>
      <c r="AK979" s="4">
        <v>-336</v>
      </c>
      <c r="AL979" s="4">
        <v>0</v>
      </c>
      <c r="AM979" s="4">
        <v>0</v>
      </c>
      <c r="AN979" s="4">
        <v>0</v>
      </c>
      <c r="AO979" s="4">
        <v>-4582</v>
      </c>
      <c r="AP979" s="4">
        <v>-4582</v>
      </c>
      <c r="AQ979" s="4">
        <v>0</v>
      </c>
      <c r="AR979" s="4">
        <v>27843</v>
      </c>
      <c r="AS979" s="1" t="s">
        <v>52</v>
      </c>
      <c r="AT979" s="9">
        <f t="shared" si="446"/>
        <v>43333</v>
      </c>
      <c r="AU979" s="9">
        <f t="shared" si="447"/>
        <v>43313</v>
      </c>
      <c r="AV979" s="9">
        <v>44798</v>
      </c>
      <c r="AW979" s="11">
        <f t="shared" si="448"/>
        <v>4.0136986301369859</v>
      </c>
      <c r="AX979">
        <v>10</v>
      </c>
      <c r="AY979" s="12">
        <v>0.05</v>
      </c>
      <c r="AZ979">
        <f t="shared" si="449"/>
        <v>9.5000000000000001E-2</v>
      </c>
      <c r="BA979" s="13">
        <f t="shared" si="450"/>
        <v>32425</v>
      </c>
      <c r="BI979" s="14">
        <f t="shared" ref="BI979:BI983" si="455">AR979</f>
        <v>27843</v>
      </c>
      <c r="BJ979" s="14">
        <v>0</v>
      </c>
      <c r="BK979" s="14">
        <f t="shared" ref="BK979:BK983" si="456">AR979</f>
        <v>27843</v>
      </c>
      <c r="BL979" s="52">
        <v>0</v>
      </c>
      <c r="BM979" s="15">
        <f t="shared" ref="BM979:BM983" si="457">AR979</f>
        <v>27843</v>
      </c>
    </row>
    <row r="980" spans="1:65">
      <c r="A980" s="8">
        <v>978</v>
      </c>
      <c r="B980" s="1" t="s">
        <v>44</v>
      </c>
      <c r="C980" s="1">
        <v>1500</v>
      </c>
      <c r="D980" s="1" t="s">
        <v>60</v>
      </c>
      <c r="E980" s="1">
        <v>150000042</v>
      </c>
      <c r="F980" s="1" t="s">
        <v>112</v>
      </c>
      <c r="G980" s="1" t="s">
        <v>113</v>
      </c>
      <c r="H980" s="1">
        <v>24</v>
      </c>
      <c r="I980" s="1" t="s">
        <v>52</v>
      </c>
      <c r="J980" s="1" t="s">
        <v>49</v>
      </c>
      <c r="K980" s="1">
        <v>17406001</v>
      </c>
      <c r="L980" s="1" t="s">
        <v>50</v>
      </c>
      <c r="M980" s="1" t="s">
        <v>51</v>
      </c>
      <c r="N980" s="1" t="s">
        <v>64</v>
      </c>
      <c r="O980" s="1" t="s">
        <v>65</v>
      </c>
      <c r="P980" s="1" t="s">
        <v>66</v>
      </c>
      <c r="Q980" s="1" t="s">
        <v>67</v>
      </c>
      <c r="R980" s="1" t="s">
        <v>87</v>
      </c>
      <c r="S980" s="1" t="s">
        <v>88</v>
      </c>
      <c r="T980" s="2">
        <v>43333</v>
      </c>
      <c r="U980" s="2">
        <v>43333</v>
      </c>
      <c r="V980" s="1" t="s">
        <v>52</v>
      </c>
      <c r="W980" s="3">
        <v>1</v>
      </c>
      <c r="X980" s="1" t="s">
        <v>53</v>
      </c>
      <c r="Y980" s="4">
        <v>970825</v>
      </c>
      <c r="Z980" s="4">
        <v>-127181.51</v>
      </c>
      <c r="AA980" s="4">
        <v>0</v>
      </c>
      <c r="AB980" s="4">
        <v>0</v>
      </c>
      <c r="AC980" s="4">
        <v>0</v>
      </c>
      <c r="AD980" s="4">
        <v>970825</v>
      </c>
      <c r="AE980" s="5">
        <v>1685</v>
      </c>
      <c r="AF980" s="1" t="s">
        <v>70</v>
      </c>
      <c r="AG980" s="1" t="s">
        <v>71</v>
      </c>
      <c r="AH980" s="1" t="s">
        <v>89</v>
      </c>
      <c r="AI980" s="1" t="s">
        <v>57</v>
      </c>
      <c r="AJ980" s="5">
        <v>10950</v>
      </c>
      <c r="AK980" s="4">
        <v>-10071</v>
      </c>
      <c r="AL980" s="4">
        <v>0</v>
      </c>
      <c r="AM980" s="4">
        <v>0</v>
      </c>
      <c r="AN980" s="4">
        <v>0</v>
      </c>
      <c r="AO980" s="4">
        <v>-137252.51</v>
      </c>
      <c r="AP980" s="4">
        <v>-137252.51</v>
      </c>
      <c r="AQ980" s="4">
        <v>0</v>
      </c>
      <c r="AR980" s="4">
        <v>833572.49</v>
      </c>
      <c r="AS980" s="1" t="s">
        <v>52</v>
      </c>
      <c r="AT980" s="9">
        <f t="shared" si="446"/>
        <v>43333</v>
      </c>
      <c r="AU980" s="9">
        <f t="shared" si="447"/>
        <v>43313</v>
      </c>
      <c r="AV980" s="9">
        <v>44798</v>
      </c>
      <c r="AW980" s="11">
        <f t="shared" si="448"/>
        <v>4.0136986301369859</v>
      </c>
      <c r="AX980">
        <v>10</v>
      </c>
      <c r="AY980" s="12">
        <v>0.05</v>
      </c>
      <c r="AZ980">
        <f t="shared" si="449"/>
        <v>9.5000000000000001E-2</v>
      </c>
      <c r="BA980" s="13">
        <f t="shared" si="450"/>
        <v>970825</v>
      </c>
      <c r="BB980" s="16" t="s">
        <v>593</v>
      </c>
      <c r="BC980" s="16" t="s">
        <v>593</v>
      </c>
      <c r="BD980" s="16" t="s">
        <v>593</v>
      </c>
      <c r="BE980" s="16" t="s">
        <v>593</v>
      </c>
      <c r="BF980" s="16" t="s">
        <v>593</v>
      </c>
      <c r="BG980" s="16" t="s">
        <v>593</v>
      </c>
      <c r="BH980" s="16" t="s">
        <v>593</v>
      </c>
      <c r="BI980" s="14">
        <f t="shared" si="455"/>
        <v>833572.49</v>
      </c>
      <c r="BJ980" s="14">
        <v>0</v>
      </c>
      <c r="BK980" s="14">
        <f t="shared" si="456"/>
        <v>833572.49</v>
      </c>
      <c r="BL980" s="52">
        <v>0</v>
      </c>
      <c r="BM980" s="15">
        <f t="shared" si="457"/>
        <v>833572.49</v>
      </c>
    </row>
    <row r="981" spans="1:65">
      <c r="A981" s="8">
        <v>979</v>
      </c>
      <c r="B981" s="1" t="s">
        <v>44</v>
      </c>
      <c r="C981" s="1">
        <v>1500</v>
      </c>
      <c r="D981" s="1" t="s">
        <v>60</v>
      </c>
      <c r="E981" s="1">
        <v>150000042</v>
      </c>
      <c r="F981" s="1" t="s">
        <v>112</v>
      </c>
      <c r="G981" s="1" t="s">
        <v>114</v>
      </c>
      <c r="H981" s="1">
        <v>25</v>
      </c>
      <c r="I981" s="1" t="s">
        <v>52</v>
      </c>
      <c r="J981" s="1" t="s">
        <v>49</v>
      </c>
      <c r="K981" s="1">
        <v>17406001</v>
      </c>
      <c r="L981" s="1" t="s">
        <v>50</v>
      </c>
      <c r="M981" s="1" t="s">
        <v>51</v>
      </c>
      <c r="N981" s="1" t="s">
        <v>64</v>
      </c>
      <c r="O981" s="1" t="s">
        <v>65</v>
      </c>
      <c r="P981" s="1" t="s">
        <v>66</v>
      </c>
      <c r="Q981" s="1" t="s">
        <v>67</v>
      </c>
      <c r="R981" s="1" t="s">
        <v>87</v>
      </c>
      <c r="S981" s="1" t="s">
        <v>88</v>
      </c>
      <c r="T981" s="2">
        <v>43333</v>
      </c>
      <c r="U981" s="2">
        <v>43333</v>
      </c>
      <c r="V981" s="1" t="s">
        <v>52</v>
      </c>
      <c r="W981" s="3">
        <v>1</v>
      </c>
      <c r="X981" s="1" t="s">
        <v>53</v>
      </c>
      <c r="Y981" s="4">
        <v>2008211</v>
      </c>
      <c r="Z981" s="4">
        <v>-263082.87</v>
      </c>
      <c r="AA981" s="4">
        <v>0</v>
      </c>
      <c r="AB981" s="4">
        <v>0</v>
      </c>
      <c r="AC981" s="4">
        <v>0</v>
      </c>
      <c r="AD981" s="4">
        <v>2008211</v>
      </c>
      <c r="AE981" s="5">
        <v>1685</v>
      </c>
      <c r="AF981" s="1" t="s">
        <v>70</v>
      </c>
      <c r="AG981" s="1" t="s">
        <v>71</v>
      </c>
      <c r="AH981" s="1" t="s">
        <v>89</v>
      </c>
      <c r="AI981" s="1" t="s">
        <v>57</v>
      </c>
      <c r="AJ981" s="5">
        <v>10950</v>
      </c>
      <c r="AK981" s="4">
        <v>-20832</v>
      </c>
      <c r="AL981" s="4">
        <v>0</v>
      </c>
      <c r="AM981" s="4">
        <v>0</v>
      </c>
      <c r="AN981" s="4">
        <v>0</v>
      </c>
      <c r="AO981" s="4">
        <v>-283914.87</v>
      </c>
      <c r="AP981" s="4">
        <v>-283914.87</v>
      </c>
      <c r="AQ981" s="4">
        <v>0</v>
      </c>
      <c r="AR981" s="4">
        <v>1724296.13</v>
      </c>
      <c r="AS981" s="1" t="s">
        <v>52</v>
      </c>
      <c r="AT981" s="9">
        <f t="shared" si="446"/>
        <v>43333</v>
      </c>
      <c r="AU981" s="9">
        <f t="shared" si="447"/>
        <v>43313</v>
      </c>
      <c r="AV981" s="9">
        <v>44798</v>
      </c>
      <c r="AW981" s="11">
        <f t="shared" si="448"/>
        <v>4.0136986301369859</v>
      </c>
      <c r="AX981">
        <v>10</v>
      </c>
      <c r="AY981" s="12">
        <v>0.05</v>
      </c>
      <c r="AZ981">
        <f t="shared" si="449"/>
        <v>9.5000000000000001E-2</v>
      </c>
      <c r="BA981" s="13">
        <f t="shared" si="450"/>
        <v>2008211</v>
      </c>
      <c r="BB981" s="16" t="s">
        <v>593</v>
      </c>
      <c r="BC981" s="16" t="s">
        <v>593</v>
      </c>
      <c r="BD981" s="16" t="s">
        <v>593</v>
      </c>
      <c r="BE981" s="16" t="s">
        <v>593</v>
      </c>
      <c r="BF981" s="16" t="s">
        <v>593</v>
      </c>
      <c r="BG981" s="16" t="s">
        <v>593</v>
      </c>
      <c r="BH981" s="16" t="s">
        <v>593</v>
      </c>
      <c r="BI981" s="14">
        <f t="shared" si="455"/>
        <v>1724296.13</v>
      </c>
      <c r="BJ981" s="14">
        <v>0</v>
      </c>
      <c r="BK981" s="14">
        <f t="shared" si="456"/>
        <v>1724296.13</v>
      </c>
      <c r="BL981" s="52">
        <v>0</v>
      </c>
      <c r="BM981" s="15">
        <f t="shared" si="457"/>
        <v>1724296.13</v>
      </c>
    </row>
    <row r="982" spans="1:65">
      <c r="A982" s="8">
        <v>980</v>
      </c>
      <c r="B982" s="1" t="s">
        <v>44</v>
      </c>
      <c r="C982" s="1">
        <v>1500</v>
      </c>
      <c r="D982" s="1" t="s">
        <v>60</v>
      </c>
      <c r="E982" s="1">
        <v>150000042</v>
      </c>
      <c r="F982" s="1" t="s">
        <v>60</v>
      </c>
      <c r="G982" s="1" t="s">
        <v>115</v>
      </c>
      <c r="H982" s="1">
        <v>26</v>
      </c>
      <c r="I982" s="1" t="s">
        <v>52</v>
      </c>
      <c r="J982" s="1" t="s">
        <v>49</v>
      </c>
      <c r="K982" s="1">
        <v>17406001</v>
      </c>
      <c r="L982" s="1" t="s">
        <v>50</v>
      </c>
      <c r="M982" s="1" t="s">
        <v>51</v>
      </c>
      <c r="N982" s="1" t="s">
        <v>64</v>
      </c>
      <c r="O982" s="1" t="s">
        <v>65</v>
      </c>
      <c r="P982" s="1" t="s">
        <v>66</v>
      </c>
      <c r="Q982" s="1" t="s">
        <v>67</v>
      </c>
      <c r="R982" s="1" t="s">
        <v>87</v>
      </c>
      <c r="S982" s="1" t="s">
        <v>88</v>
      </c>
      <c r="T982" s="2">
        <v>43333</v>
      </c>
      <c r="U982" s="2">
        <v>43333</v>
      </c>
      <c r="V982" s="1" t="s">
        <v>52</v>
      </c>
      <c r="W982" s="3">
        <v>1</v>
      </c>
      <c r="X982" s="1" t="s">
        <v>53</v>
      </c>
      <c r="Y982" s="4">
        <v>120000</v>
      </c>
      <c r="Z982" s="4">
        <v>-15720</v>
      </c>
      <c r="AA982" s="4">
        <v>0</v>
      </c>
      <c r="AB982" s="4">
        <v>0</v>
      </c>
      <c r="AC982" s="4">
        <v>0</v>
      </c>
      <c r="AD982" s="4">
        <v>120000</v>
      </c>
      <c r="AE982" s="5">
        <v>1685</v>
      </c>
      <c r="AF982" s="1" t="s">
        <v>70</v>
      </c>
      <c r="AG982" s="1" t="s">
        <v>71</v>
      </c>
      <c r="AH982" s="1" t="s">
        <v>89</v>
      </c>
      <c r="AI982" s="1" t="s">
        <v>57</v>
      </c>
      <c r="AJ982" s="5">
        <v>10950</v>
      </c>
      <c r="AK982" s="4">
        <v>-1245</v>
      </c>
      <c r="AL982" s="4">
        <v>0</v>
      </c>
      <c r="AM982" s="4">
        <v>0</v>
      </c>
      <c r="AN982" s="4">
        <v>0</v>
      </c>
      <c r="AO982" s="4">
        <v>-16965</v>
      </c>
      <c r="AP982" s="4">
        <v>-16965</v>
      </c>
      <c r="AQ982" s="4">
        <v>0</v>
      </c>
      <c r="AR982" s="4">
        <v>103035</v>
      </c>
      <c r="AS982" s="1" t="s">
        <v>52</v>
      </c>
      <c r="AT982" s="9">
        <f t="shared" si="446"/>
        <v>43333</v>
      </c>
      <c r="AU982" s="9">
        <f t="shared" si="447"/>
        <v>43313</v>
      </c>
      <c r="AV982" s="9">
        <v>44798</v>
      </c>
      <c r="AW982" s="11">
        <f t="shared" si="448"/>
        <v>4.0136986301369859</v>
      </c>
      <c r="AX982">
        <v>10</v>
      </c>
      <c r="AY982" s="12">
        <v>0.05</v>
      </c>
      <c r="AZ982">
        <f t="shared" si="449"/>
        <v>9.5000000000000001E-2</v>
      </c>
      <c r="BA982" s="13">
        <f t="shared" si="450"/>
        <v>120000</v>
      </c>
      <c r="BI982" s="14">
        <f t="shared" si="455"/>
        <v>103035</v>
      </c>
      <c r="BJ982" s="14">
        <v>0</v>
      </c>
      <c r="BK982" s="14">
        <f t="shared" si="456"/>
        <v>103035</v>
      </c>
      <c r="BL982" s="52">
        <v>0</v>
      </c>
      <c r="BM982" s="15">
        <f t="shared" si="457"/>
        <v>103035</v>
      </c>
    </row>
    <row r="983" spans="1:65">
      <c r="A983" s="8">
        <v>981</v>
      </c>
      <c r="B983" s="1" t="s">
        <v>44</v>
      </c>
      <c r="C983" s="1">
        <v>1500</v>
      </c>
      <c r="D983" s="1" t="s">
        <v>60</v>
      </c>
      <c r="E983" s="1">
        <v>150000042</v>
      </c>
      <c r="F983" s="1" t="s">
        <v>112</v>
      </c>
      <c r="G983" s="1" t="s">
        <v>116</v>
      </c>
      <c r="H983" s="1">
        <v>27</v>
      </c>
      <c r="I983" s="1" t="s">
        <v>152</v>
      </c>
      <c r="J983" s="1" t="s">
        <v>49</v>
      </c>
      <c r="K983" s="1">
        <v>17406001</v>
      </c>
      <c r="L983" s="1" t="s">
        <v>50</v>
      </c>
      <c r="M983" s="1" t="s">
        <v>51</v>
      </c>
      <c r="N983" s="1" t="s">
        <v>64</v>
      </c>
      <c r="O983" s="1" t="s">
        <v>65</v>
      </c>
      <c r="P983" s="1" t="s">
        <v>66</v>
      </c>
      <c r="Q983" s="1" t="s">
        <v>67</v>
      </c>
      <c r="R983" s="1" t="s">
        <v>87</v>
      </c>
      <c r="S983" s="1" t="s">
        <v>88</v>
      </c>
      <c r="T983" s="2">
        <v>43333</v>
      </c>
      <c r="U983" s="2">
        <v>43333</v>
      </c>
      <c r="V983" s="1" t="s">
        <v>52</v>
      </c>
      <c r="W983" s="3">
        <v>1</v>
      </c>
      <c r="X983" s="1" t="s">
        <v>53</v>
      </c>
      <c r="Y983" s="4">
        <v>4339035</v>
      </c>
      <c r="Z983" s="4">
        <v>-568428.62</v>
      </c>
      <c r="AA983" s="4">
        <v>0</v>
      </c>
      <c r="AB983" s="4">
        <v>0</v>
      </c>
      <c r="AC983" s="4">
        <v>0</v>
      </c>
      <c r="AD983" s="4">
        <v>4339035</v>
      </c>
      <c r="AE983" s="5">
        <v>1685</v>
      </c>
      <c r="AF983" s="1" t="s">
        <v>70</v>
      </c>
      <c r="AG983" s="1" t="s">
        <v>71</v>
      </c>
      <c r="AH983" s="1" t="s">
        <v>89</v>
      </c>
      <c r="AI983" s="1" t="s">
        <v>57</v>
      </c>
      <c r="AJ983" s="5">
        <v>10950</v>
      </c>
      <c r="AK983" s="4">
        <v>-45011</v>
      </c>
      <c r="AL983" s="4">
        <v>0</v>
      </c>
      <c r="AM983" s="4">
        <v>0</v>
      </c>
      <c r="AN983" s="4">
        <v>0</v>
      </c>
      <c r="AO983" s="4">
        <v>-613439.62</v>
      </c>
      <c r="AP983" s="4">
        <v>-613439.62</v>
      </c>
      <c r="AQ983" s="4">
        <v>0</v>
      </c>
      <c r="AR983" s="4">
        <v>3725595.38</v>
      </c>
      <c r="AS983" s="1" t="s">
        <v>52</v>
      </c>
      <c r="AT983" s="9">
        <f t="shared" si="446"/>
        <v>43333</v>
      </c>
      <c r="AU983" s="9">
        <f t="shared" si="447"/>
        <v>43313</v>
      </c>
      <c r="AV983" s="9">
        <v>44798</v>
      </c>
      <c r="AW983" s="11">
        <f t="shared" si="448"/>
        <v>4.0136986301369859</v>
      </c>
      <c r="AX983">
        <v>10</v>
      </c>
      <c r="AY983" s="12">
        <v>0.05</v>
      </c>
      <c r="AZ983">
        <f t="shared" si="449"/>
        <v>9.5000000000000001E-2</v>
      </c>
      <c r="BA983" s="13">
        <f t="shared" si="450"/>
        <v>4339035</v>
      </c>
      <c r="BB983" s="16" t="s">
        <v>593</v>
      </c>
      <c r="BC983" s="16" t="s">
        <v>593</v>
      </c>
      <c r="BD983" s="16" t="s">
        <v>593</v>
      </c>
      <c r="BE983" s="16" t="s">
        <v>593</v>
      </c>
      <c r="BF983" s="16" t="s">
        <v>593</v>
      </c>
      <c r="BG983" s="16" t="s">
        <v>593</v>
      </c>
      <c r="BH983" s="16" t="s">
        <v>593</v>
      </c>
      <c r="BI983" s="14">
        <f t="shared" si="455"/>
        <v>3725595.38</v>
      </c>
      <c r="BJ983" s="14">
        <v>0</v>
      </c>
      <c r="BK983" s="14">
        <f t="shared" si="456"/>
        <v>3725595.38</v>
      </c>
      <c r="BL983" s="52">
        <v>0</v>
      </c>
      <c r="BM983" s="15">
        <f t="shared" si="457"/>
        <v>3725595.38</v>
      </c>
    </row>
    <row r="984" spans="1:65">
      <c r="A984" s="8">
        <v>982</v>
      </c>
      <c r="B984" s="1" t="s">
        <v>44</v>
      </c>
      <c r="C984" s="1">
        <v>1500</v>
      </c>
      <c r="D984" s="1" t="s">
        <v>60</v>
      </c>
      <c r="E984" s="1">
        <v>150000043</v>
      </c>
      <c r="F984" s="1" t="s">
        <v>60</v>
      </c>
      <c r="G984" s="1" t="s">
        <v>86</v>
      </c>
      <c r="H984" s="1">
        <v>1</v>
      </c>
      <c r="I984" s="1" t="s">
        <v>52</v>
      </c>
      <c r="J984" s="1" t="s">
        <v>49</v>
      </c>
      <c r="K984" s="1">
        <v>17406001</v>
      </c>
      <c r="L984" s="1" t="s">
        <v>50</v>
      </c>
      <c r="M984" s="1" t="s">
        <v>51</v>
      </c>
      <c r="N984" s="1" t="s">
        <v>64</v>
      </c>
      <c r="O984" s="1" t="s">
        <v>65</v>
      </c>
      <c r="P984" s="1" t="s">
        <v>66</v>
      </c>
      <c r="Q984" s="1" t="s">
        <v>67</v>
      </c>
      <c r="R984" s="1" t="s">
        <v>87</v>
      </c>
      <c r="S984" s="1" t="s">
        <v>88</v>
      </c>
      <c r="T984" s="2">
        <v>43333</v>
      </c>
      <c r="U984" s="2">
        <v>43333</v>
      </c>
      <c r="V984" s="1" t="s">
        <v>52</v>
      </c>
      <c r="W984" s="3">
        <v>1</v>
      </c>
      <c r="X984" s="1" t="s">
        <v>53</v>
      </c>
      <c r="Y984" s="4">
        <v>892500</v>
      </c>
      <c r="Z984" s="4">
        <v>-116920</v>
      </c>
      <c r="AA984" s="4">
        <v>0</v>
      </c>
      <c r="AB984" s="4">
        <v>0</v>
      </c>
      <c r="AC984" s="4">
        <v>0</v>
      </c>
      <c r="AD984" s="4">
        <v>892500</v>
      </c>
      <c r="AE984" s="5">
        <v>1685</v>
      </c>
      <c r="AF984" s="1" t="s">
        <v>70</v>
      </c>
      <c r="AG984" s="1" t="s">
        <v>71</v>
      </c>
      <c r="AH984" s="1" t="s">
        <v>89</v>
      </c>
      <c r="AI984" s="1" t="s">
        <v>57</v>
      </c>
      <c r="AJ984" s="5">
        <v>10950</v>
      </c>
      <c r="AK984" s="4">
        <v>-9258</v>
      </c>
      <c r="AL984" s="4">
        <v>0</v>
      </c>
      <c r="AM984" s="4">
        <v>0</v>
      </c>
      <c r="AN984" s="4">
        <v>0</v>
      </c>
      <c r="AO984" s="4">
        <v>-126178</v>
      </c>
      <c r="AP984" s="4">
        <v>-126178</v>
      </c>
      <c r="AQ984" s="4">
        <v>0</v>
      </c>
      <c r="AR984" s="4">
        <v>766322</v>
      </c>
      <c r="AS984" s="1" t="s">
        <v>52</v>
      </c>
      <c r="AT984" s="9">
        <f t="shared" si="446"/>
        <v>43333</v>
      </c>
      <c r="AU984" s="9">
        <f t="shared" si="447"/>
        <v>43313</v>
      </c>
      <c r="AV984" s="9">
        <v>44798</v>
      </c>
      <c r="AW984" s="11">
        <f t="shared" si="448"/>
        <v>4.0136986301369859</v>
      </c>
      <c r="AX984">
        <v>10</v>
      </c>
      <c r="AY984" s="12">
        <v>0.05</v>
      </c>
      <c r="AZ984">
        <f t="shared" si="449"/>
        <v>9.5000000000000001E-2</v>
      </c>
      <c r="BA984" s="13">
        <f t="shared" si="450"/>
        <v>892500</v>
      </c>
      <c r="BB984" s="17" t="s">
        <v>1853</v>
      </c>
      <c r="BC984">
        <f>MATCH(BB984,MONTHLY_INDEX!$A:$A,0)</f>
        <v>630</v>
      </c>
      <c r="BD984">
        <f>MATCH(AU984,MONTHLY_INDEX!$1:$1,0)</f>
        <v>80</v>
      </c>
      <c r="BE984">
        <f>INDEX(MONTHLY_INDEX!$1:$1048576,Final!BC984,Final!BD984)</f>
        <v>111.6</v>
      </c>
      <c r="BF984">
        <f>MATCH($BF$1,MONTHLY_INDEX!$1:$1,0)</f>
        <v>127</v>
      </c>
      <c r="BG984">
        <f>INDEX(MONTHLY_INDEX!$1:$1048576,Final!BC984,Final!BF984)</f>
        <v>151.1</v>
      </c>
      <c r="BH984" s="23">
        <f t="shared" ref="BH984:BH1001" si="458">(BG984-BE984)/BE984</f>
        <v>0.35394265232974914</v>
      </c>
      <c r="BI984" s="14">
        <f t="shared" ref="BI984:BI1001" si="459">(1+BH984)*BA984</f>
        <v>1208393.817204301</v>
      </c>
      <c r="BJ984" s="14">
        <f t="shared" ref="BJ984:BJ1001" si="460">BI984*AZ984*AW984</f>
        <v>460762.21783399611</v>
      </c>
      <c r="BK984" s="15">
        <f t="shared" si="451"/>
        <v>747631.59937030496</v>
      </c>
      <c r="BL984" s="52">
        <v>0</v>
      </c>
      <c r="BM984" s="15">
        <f t="shared" ref="BM984:BM1001" si="461">MAX((1-BL984)*BK984,BI984*AY984)</f>
        <v>747631.59937030496</v>
      </c>
    </row>
    <row r="985" spans="1:65">
      <c r="A985" s="8">
        <v>983</v>
      </c>
      <c r="B985" s="1" t="s">
        <v>44</v>
      </c>
      <c r="C985" s="1">
        <v>1500</v>
      </c>
      <c r="D985" s="1" t="s">
        <v>60</v>
      </c>
      <c r="E985" s="1">
        <v>150000043</v>
      </c>
      <c r="F985" s="1" t="s">
        <v>60</v>
      </c>
      <c r="G985" s="1" t="s">
        <v>90</v>
      </c>
      <c r="H985" s="1">
        <v>2</v>
      </c>
      <c r="I985" s="1" t="s">
        <v>52</v>
      </c>
      <c r="J985" s="1" t="s">
        <v>49</v>
      </c>
      <c r="K985" s="1">
        <v>17406001</v>
      </c>
      <c r="L985" s="1" t="s">
        <v>50</v>
      </c>
      <c r="M985" s="1" t="s">
        <v>51</v>
      </c>
      <c r="N985" s="1" t="s">
        <v>64</v>
      </c>
      <c r="O985" s="1" t="s">
        <v>65</v>
      </c>
      <c r="P985" s="1" t="s">
        <v>66</v>
      </c>
      <c r="Q985" s="1" t="s">
        <v>67</v>
      </c>
      <c r="R985" s="1" t="s">
        <v>87</v>
      </c>
      <c r="S985" s="1" t="s">
        <v>88</v>
      </c>
      <c r="T985" s="2">
        <v>43333</v>
      </c>
      <c r="U985" s="2">
        <v>43333</v>
      </c>
      <c r="V985" s="1" t="s">
        <v>52</v>
      </c>
      <c r="W985" s="3">
        <v>1</v>
      </c>
      <c r="X985" s="1" t="s">
        <v>53</v>
      </c>
      <c r="Y985" s="4">
        <v>472500</v>
      </c>
      <c r="Z985" s="4">
        <v>-61898</v>
      </c>
      <c r="AA985" s="4">
        <v>0</v>
      </c>
      <c r="AB985" s="4">
        <v>0</v>
      </c>
      <c r="AC985" s="4">
        <v>0</v>
      </c>
      <c r="AD985" s="4">
        <v>472500</v>
      </c>
      <c r="AE985" s="5">
        <v>1685</v>
      </c>
      <c r="AF985" s="1" t="s">
        <v>70</v>
      </c>
      <c r="AG985" s="1" t="s">
        <v>71</v>
      </c>
      <c r="AH985" s="1" t="s">
        <v>89</v>
      </c>
      <c r="AI985" s="1" t="s">
        <v>57</v>
      </c>
      <c r="AJ985" s="5">
        <v>10950</v>
      </c>
      <c r="AK985" s="4">
        <v>-4901</v>
      </c>
      <c r="AL985" s="4">
        <v>0</v>
      </c>
      <c r="AM985" s="4">
        <v>0</v>
      </c>
      <c r="AN985" s="4">
        <v>0</v>
      </c>
      <c r="AO985" s="4">
        <v>-66799</v>
      </c>
      <c r="AP985" s="4">
        <v>-66799</v>
      </c>
      <c r="AQ985" s="4">
        <v>0</v>
      </c>
      <c r="AR985" s="4">
        <v>405701</v>
      </c>
      <c r="AS985" s="1" t="s">
        <v>52</v>
      </c>
      <c r="AT985" s="9">
        <f t="shared" si="446"/>
        <v>43333</v>
      </c>
      <c r="AU985" s="9">
        <f t="shared" si="447"/>
        <v>43313</v>
      </c>
      <c r="AV985" s="9">
        <v>44798</v>
      </c>
      <c r="AW985" s="11">
        <f t="shared" si="448"/>
        <v>4.0136986301369859</v>
      </c>
      <c r="AX985">
        <v>10</v>
      </c>
      <c r="AY985" s="12">
        <v>0.05</v>
      </c>
      <c r="AZ985">
        <f t="shared" si="449"/>
        <v>9.5000000000000001E-2</v>
      </c>
      <c r="BA985" s="13">
        <f t="shared" si="450"/>
        <v>472500</v>
      </c>
      <c r="BB985" s="17" t="s">
        <v>2189</v>
      </c>
      <c r="BC985">
        <f>MATCH(BB985,MONTHLY_INDEX!$A:$A,0)</f>
        <v>798</v>
      </c>
      <c r="BD985">
        <f>MATCH(AU985,MONTHLY_INDEX!$1:$1,0)</f>
        <v>80</v>
      </c>
      <c r="BE985">
        <f>INDEX(MONTHLY_INDEX!$1:$1048576,Final!BC985,Final!BD985)</f>
        <v>96</v>
      </c>
      <c r="BF985">
        <f>MATCH($BF$1,MONTHLY_INDEX!$1:$1,0)</f>
        <v>127</v>
      </c>
      <c r="BG985">
        <f>INDEX(MONTHLY_INDEX!$1:$1048576,Final!BC985,Final!BF985)</f>
        <v>95.3</v>
      </c>
      <c r="BH985" s="23">
        <f t="shared" si="458"/>
        <v>-7.2916666666666963E-3</v>
      </c>
      <c r="BI985" s="14">
        <f t="shared" si="459"/>
        <v>469054.6875</v>
      </c>
      <c r="BJ985" s="14">
        <f t="shared" si="460"/>
        <v>178851.19488441778</v>
      </c>
      <c r="BK985" s="15">
        <f t="shared" si="451"/>
        <v>290203.49261558219</v>
      </c>
      <c r="BL985" s="52">
        <v>0</v>
      </c>
      <c r="BM985" s="15">
        <f t="shared" si="461"/>
        <v>290203.49261558219</v>
      </c>
    </row>
    <row r="986" spans="1:65">
      <c r="A986" s="8">
        <v>984</v>
      </c>
      <c r="B986" s="1" t="s">
        <v>44</v>
      </c>
      <c r="C986" s="1">
        <v>1500</v>
      </c>
      <c r="D986" s="1" t="s">
        <v>60</v>
      </c>
      <c r="E986" s="1">
        <v>150000043</v>
      </c>
      <c r="F986" s="1" t="s">
        <v>60</v>
      </c>
      <c r="G986" s="1" t="s">
        <v>91</v>
      </c>
      <c r="H986" s="1">
        <v>3</v>
      </c>
      <c r="I986" s="1" t="s">
        <v>52</v>
      </c>
      <c r="J986" s="1" t="s">
        <v>49</v>
      </c>
      <c r="K986" s="1">
        <v>17406001</v>
      </c>
      <c r="L986" s="1" t="s">
        <v>50</v>
      </c>
      <c r="M986" s="1" t="s">
        <v>51</v>
      </c>
      <c r="N986" s="1" t="s">
        <v>64</v>
      </c>
      <c r="O986" s="1" t="s">
        <v>65</v>
      </c>
      <c r="P986" s="1" t="s">
        <v>66</v>
      </c>
      <c r="Q986" s="1" t="s">
        <v>67</v>
      </c>
      <c r="R986" s="1" t="s">
        <v>87</v>
      </c>
      <c r="S986" s="1" t="s">
        <v>88</v>
      </c>
      <c r="T986" s="2">
        <v>43333</v>
      </c>
      <c r="U986" s="2">
        <v>43333</v>
      </c>
      <c r="V986" s="1" t="s">
        <v>52</v>
      </c>
      <c r="W986" s="3">
        <v>1</v>
      </c>
      <c r="X986" s="1" t="s">
        <v>53</v>
      </c>
      <c r="Y986" s="4">
        <v>637760</v>
      </c>
      <c r="Z986" s="4">
        <v>-83547</v>
      </c>
      <c r="AA986" s="4">
        <v>0</v>
      </c>
      <c r="AB986" s="4">
        <v>0</v>
      </c>
      <c r="AC986" s="4">
        <v>0</v>
      </c>
      <c r="AD986" s="4">
        <v>637760</v>
      </c>
      <c r="AE986" s="5">
        <v>1685</v>
      </c>
      <c r="AF986" s="1" t="s">
        <v>70</v>
      </c>
      <c r="AG986" s="1" t="s">
        <v>71</v>
      </c>
      <c r="AH986" s="1" t="s">
        <v>89</v>
      </c>
      <c r="AI986" s="1" t="s">
        <v>57</v>
      </c>
      <c r="AJ986" s="5">
        <v>10950</v>
      </c>
      <c r="AK986" s="4">
        <v>-6616</v>
      </c>
      <c r="AL986" s="4">
        <v>0</v>
      </c>
      <c r="AM986" s="4">
        <v>0</v>
      </c>
      <c r="AN986" s="4">
        <v>0</v>
      </c>
      <c r="AO986" s="4">
        <v>-90163</v>
      </c>
      <c r="AP986" s="4">
        <v>-90163</v>
      </c>
      <c r="AQ986" s="4">
        <v>0</v>
      </c>
      <c r="AR986" s="4">
        <v>547597</v>
      </c>
      <c r="AS986" s="1" t="s">
        <v>52</v>
      </c>
      <c r="AT986" s="9">
        <f t="shared" si="446"/>
        <v>43333</v>
      </c>
      <c r="AU986" s="9">
        <f t="shared" si="447"/>
        <v>43313</v>
      </c>
      <c r="AV986" s="9">
        <v>44798</v>
      </c>
      <c r="AW986" s="11">
        <f t="shared" si="448"/>
        <v>4.0136986301369859</v>
      </c>
      <c r="AX986">
        <v>10</v>
      </c>
      <c r="AY986" s="12">
        <v>0.05</v>
      </c>
      <c r="AZ986">
        <f t="shared" si="449"/>
        <v>9.5000000000000001E-2</v>
      </c>
      <c r="BA986" s="13">
        <f t="shared" si="450"/>
        <v>637760</v>
      </c>
      <c r="BB986" s="17" t="s">
        <v>2189</v>
      </c>
      <c r="BC986">
        <f>MATCH(BB986,MONTHLY_INDEX!$A:$A,0)</f>
        <v>798</v>
      </c>
      <c r="BD986">
        <f>MATCH(AU986,MONTHLY_INDEX!$1:$1,0)</f>
        <v>80</v>
      </c>
      <c r="BE986">
        <f>INDEX(MONTHLY_INDEX!$1:$1048576,Final!BC986,Final!BD986)</f>
        <v>96</v>
      </c>
      <c r="BF986">
        <f>MATCH($BF$1,MONTHLY_INDEX!$1:$1,0)</f>
        <v>127</v>
      </c>
      <c r="BG986">
        <f>INDEX(MONTHLY_INDEX!$1:$1048576,Final!BC986,Final!BF986)</f>
        <v>95.3</v>
      </c>
      <c r="BH986" s="23">
        <f t="shared" si="458"/>
        <v>-7.2916666666666963E-3</v>
      </c>
      <c r="BI986" s="14">
        <f t="shared" si="459"/>
        <v>633109.66666666663</v>
      </c>
      <c r="BJ986" s="14">
        <f t="shared" si="460"/>
        <v>241405.58317351594</v>
      </c>
      <c r="BK986" s="15">
        <f t="shared" si="451"/>
        <v>391704.08349315065</v>
      </c>
      <c r="BL986" s="52">
        <v>0</v>
      </c>
      <c r="BM986" s="15">
        <f t="shared" si="461"/>
        <v>391704.08349315065</v>
      </c>
    </row>
    <row r="987" spans="1:65">
      <c r="A987" s="8">
        <v>985</v>
      </c>
      <c r="B987" s="1" t="s">
        <v>44</v>
      </c>
      <c r="C987" s="1">
        <v>1500</v>
      </c>
      <c r="D987" s="1" t="s">
        <v>60</v>
      </c>
      <c r="E987" s="1">
        <v>150000043</v>
      </c>
      <c r="F987" s="1" t="s">
        <v>60</v>
      </c>
      <c r="G987" s="1" t="s">
        <v>92</v>
      </c>
      <c r="H987" s="1">
        <v>4</v>
      </c>
      <c r="I987" s="1" t="s">
        <v>52</v>
      </c>
      <c r="J987" s="1" t="s">
        <v>49</v>
      </c>
      <c r="K987" s="1">
        <v>17406001</v>
      </c>
      <c r="L987" s="1" t="s">
        <v>50</v>
      </c>
      <c r="M987" s="1" t="s">
        <v>51</v>
      </c>
      <c r="N987" s="1" t="s">
        <v>64</v>
      </c>
      <c r="O987" s="1" t="s">
        <v>65</v>
      </c>
      <c r="P987" s="1" t="s">
        <v>66</v>
      </c>
      <c r="Q987" s="1" t="s">
        <v>67</v>
      </c>
      <c r="R987" s="1" t="s">
        <v>87</v>
      </c>
      <c r="S987" s="1" t="s">
        <v>88</v>
      </c>
      <c r="T987" s="2">
        <v>43333</v>
      </c>
      <c r="U987" s="2">
        <v>43333</v>
      </c>
      <c r="V987" s="1" t="s">
        <v>52</v>
      </c>
      <c r="W987" s="3">
        <v>1</v>
      </c>
      <c r="X987" s="1" t="s">
        <v>53</v>
      </c>
      <c r="Y987" s="4">
        <v>21044329</v>
      </c>
      <c r="Z987" s="4">
        <v>-2756887</v>
      </c>
      <c r="AA987" s="4">
        <v>0</v>
      </c>
      <c r="AB987" s="4">
        <v>0</v>
      </c>
      <c r="AC987" s="4">
        <v>0</v>
      </c>
      <c r="AD987" s="4">
        <v>21044329</v>
      </c>
      <c r="AE987" s="5">
        <v>1685</v>
      </c>
      <c r="AF987" s="1" t="s">
        <v>70</v>
      </c>
      <c r="AG987" s="1" t="s">
        <v>71</v>
      </c>
      <c r="AH987" s="1" t="s">
        <v>89</v>
      </c>
      <c r="AI987" s="1" t="s">
        <v>57</v>
      </c>
      <c r="AJ987" s="5">
        <v>10950</v>
      </c>
      <c r="AK987" s="4">
        <v>-218303</v>
      </c>
      <c r="AL987" s="4">
        <v>0</v>
      </c>
      <c r="AM987" s="4">
        <v>0</v>
      </c>
      <c r="AN987" s="4">
        <v>0</v>
      </c>
      <c r="AO987" s="4">
        <v>-2975190</v>
      </c>
      <c r="AP987" s="4">
        <v>-2975190</v>
      </c>
      <c r="AQ987" s="4">
        <v>0</v>
      </c>
      <c r="AR987" s="4">
        <v>18069139</v>
      </c>
      <c r="AS987" s="1" t="s">
        <v>52</v>
      </c>
      <c r="AT987" s="9">
        <f t="shared" si="446"/>
        <v>43333</v>
      </c>
      <c r="AU987" s="9">
        <f t="shared" si="447"/>
        <v>43313</v>
      </c>
      <c r="AV987" s="9">
        <v>44798</v>
      </c>
      <c r="AW987" s="11">
        <f t="shared" si="448"/>
        <v>4.0136986301369859</v>
      </c>
      <c r="AX987">
        <v>25</v>
      </c>
      <c r="AY987" s="12">
        <v>0.05</v>
      </c>
      <c r="AZ987">
        <f t="shared" si="449"/>
        <v>3.7999999999999999E-2</v>
      </c>
      <c r="BA987" s="13">
        <f t="shared" si="450"/>
        <v>21044329</v>
      </c>
      <c r="BB987" s="17" t="s">
        <v>2189</v>
      </c>
      <c r="BC987">
        <f>MATCH(BB987,MONTHLY_INDEX!$A:$A,0)</f>
        <v>798</v>
      </c>
      <c r="BD987">
        <f>MATCH(AU987,MONTHLY_INDEX!$1:$1,0)</f>
        <v>80</v>
      </c>
      <c r="BE987">
        <f>INDEX(MONTHLY_INDEX!$1:$1048576,Final!BC987,Final!BD987)</f>
        <v>96</v>
      </c>
      <c r="BF987">
        <f>MATCH($BF$1,MONTHLY_INDEX!$1:$1,0)</f>
        <v>127</v>
      </c>
      <c r="BG987">
        <f>INDEX(MONTHLY_INDEX!$1:$1048576,Final!BC987,Final!BF987)</f>
        <v>95.3</v>
      </c>
      <c r="BH987" s="23">
        <f t="shared" si="458"/>
        <v>-7.2916666666666963E-3</v>
      </c>
      <c r="BI987" s="14">
        <f t="shared" si="459"/>
        <v>20890880.767708331</v>
      </c>
      <c r="BJ987" s="14">
        <f t="shared" si="460"/>
        <v>3186288.5817488292</v>
      </c>
      <c r="BK987" s="15">
        <f t="shared" si="451"/>
        <v>17704592.185959503</v>
      </c>
      <c r="BL987" s="52">
        <v>0</v>
      </c>
      <c r="BM987" s="15">
        <f t="shared" si="461"/>
        <v>17704592.185959503</v>
      </c>
    </row>
    <row r="988" spans="1:65">
      <c r="A988" s="8">
        <v>986</v>
      </c>
      <c r="B988" s="1" t="s">
        <v>44</v>
      </c>
      <c r="C988" s="1">
        <v>1500</v>
      </c>
      <c r="D988" s="1" t="s">
        <v>60</v>
      </c>
      <c r="E988" s="1">
        <v>150000043</v>
      </c>
      <c r="F988" s="1" t="s">
        <v>60</v>
      </c>
      <c r="G988" s="1" t="s">
        <v>93</v>
      </c>
      <c r="H988" s="1">
        <v>5</v>
      </c>
      <c r="I988" s="1" t="s">
        <v>52</v>
      </c>
      <c r="J988" s="1" t="s">
        <v>49</v>
      </c>
      <c r="K988" s="1">
        <v>17406001</v>
      </c>
      <c r="L988" s="1" t="s">
        <v>50</v>
      </c>
      <c r="M988" s="1" t="s">
        <v>51</v>
      </c>
      <c r="N988" s="1" t="s">
        <v>64</v>
      </c>
      <c r="O988" s="1" t="s">
        <v>65</v>
      </c>
      <c r="P988" s="1" t="s">
        <v>66</v>
      </c>
      <c r="Q988" s="1" t="s">
        <v>67</v>
      </c>
      <c r="R988" s="1" t="s">
        <v>87</v>
      </c>
      <c r="S988" s="1" t="s">
        <v>88</v>
      </c>
      <c r="T988" s="2">
        <v>43333</v>
      </c>
      <c r="U988" s="2">
        <v>43333</v>
      </c>
      <c r="V988" s="1" t="s">
        <v>52</v>
      </c>
      <c r="W988" s="3">
        <v>1</v>
      </c>
      <c r="X988" s="1" t="s">
        <v>53</v>
      </c>
      <c r="Y988" s="4">
        <v>969266</v>
      </c>
      <c r="Z988" s="4">
        <v>-126976</v>
      </c>
      <c r="AA988" s="4">
        <v>0</v>
      </c>
      <c r="AB988" s="4">
        <v>0</v>
      </c>
      <c r="AC988" s="4">
        <v>0</v>
      </c>
      <c r="AD988" s="4">
        <v>969266</v>
      </c>
      <c r="AE988" s="5">
        <v>1685</v>
      </c>
      <c r="AF988" s="1" t="s">
        <v>70</v>
      </c>
      <c r="AG988" s="1" t="s">
        <v>71</v>
      </c>
      <c r="AH988" s="1" t="s">
        <v>89</v>
      </c>
      <c r="AI988" s="1" t="s">
        <v>57</v>
      </c>
      <c r="AJ988" s="5">
        <v>10950</v>
      </c>
      <c r="AK988" s="4">
        <v>-10055</v>
      </c>
      <c r="AL988" s="4">
        <v>0</v>
      </c>
      <c r="AM988" s="4">
        <v>0</v>
      </c>
      <c r="AN988" s="4">
        <v>0</v>
      </c>
      <c r="AO988" s="4">
        <v>-137031</v>
      </c>
      <c r="AP988" s="4">
        <v>-137031</v>
      </c>
      <c r="AQ988" s="4">
        <v>0</v>
      </c>
      <c r="AR988" s="4">
        <v>832235</v>
      </c>
      <c r="AS988" s="1" t="s">
        <v>52</v>
      </c>
      <c r="AT988" s="9">
        <f t="shared" si="446"/>
        <v>43333</v>
      </c>
      <c r="AU988" s="9">
        <f t="shared" si="447"/>
        <v>43313</v>
      </c>
      <c r="AV988" s="9">
        <v>44798</v>
      </c>
      <c r="AW988" s="11">
        <f t="shared" si="448"/>
        <v>4.0136986301369859</v>
      </c>
      <c r="AX988">
        <v>25</v>
      </c>
      <c r="AY988" s="12">
        <v>0.05</v>
      </c>
      <c r="AZ988">
        <f t="shared" si="449"/>
        <v>3.7999999999999999E-2</v>
      </c>
      <c r="BA988" s="13">
        <f t="shared" si="450"/>
        <v>969266</v>
      </c>
      <c r="BB988" s="17" t="s">
        <v>2083</v>
      </c>
      <c r="BC988">
        <f>MATCH(BB988,MONTHLY_INDEX!$A:$A,0)</f>
        <v>745</v>
      </c>
      <c r="BD988">
        <f>MATCH(AU988,MONTHLY_INDEX!$1:$1,0)</f>
        <v>80</v>
      </c>
      <c r="BE988">
        <f>INDEX(MONTHLY_INDEX!$1:$1048576,Final!BC988,Final!BD988)</f>
        <v>106.4</v>
      </c>
      <c r="BF988">
        <f>MATCH($BF$1,MONTHLY_INDEX!$1:$1,0)</f>
        <v>127</v>
      </c>
      <c r="BG988">
        <f>INDEX(MONTHLY_INDEX!$1:$1048576,Final!BC988,Final!BF988)</f>
        <v>115.4</v>
      </c>
      <c r="BH988" s="23">
        <f t="shared" si="458"/>
        <v>8.4586466165413529E-2</v>
      </c>
      <c r="BI988" s="14">
        <f t="shared" si="459"/>
        <v>1051252.7857142857</v>
      </c>
      <c r="BJ988" s="14">
        <f t="shared" si="460"/>
        <v>160337.65090606653</v>
      </c>
      <c r="BK988" s="15">
        <f t="shared" si="451"/>
        <v>890915.13480821915</v>
      </c>
      <c r="BL988" s="52">
        <v>0</v>
      </c>
      <c r="BM988" s="15">
        <f t="shared" si="461"/>
        <v>890915.13480821915</v>
      </c>
    </row>
    <row r="989" spans="1:65">
      <c r="A989" s="8">
        <v>987</v>
      </c>
      <c r="B989" s="1" t="s">
        <v>44</v>
      </c>
      <c r="C989" s="1">
        <v>1500</v>
      </c>
      <c r="D989" s="1" t="s">
        <v>60</v>
      </c>
      <c r="E989" s="1">
        <v>150000043</v>
      </c>
      <c r="F989" s="1" t="s">
        <v>60</v>
      </c>
      <c r="G989" s="1" t="s">
        <v>94</v>
      </c>
      <c r="H989" s="1">
        <v>6</v>
      </c>
      <c r="I989" s="1" t="s">
        <v>52</v>
      </c>
      <c r="J989" s="1" t="s">
        <v>49</v>
      </c>
      <c r="K989" s="1">
        <v>17406001</v>
      </c>
      <c r="L989" s="1" t="s">
        <v>50</v>
      </c>
      <c r="M989" s="1" t="s">
        <v>51</v>
      </c>
      <c r="N989" s="1" t="s">
        <v>64</v>
      </c>
      <c r="O989" s="1" t="s">
        <v>65</v>
      </c>
      <c r="P989" s="1" t="s">
        <v>66</v>
      </c>
      <c r="Q989" s="1" t="s">
        <v>67</v>
      </c>
      <c r="R989" s="1" t="s">
        <v>87</v>
      </c>
      <c r="S989" s="1" t="s">
        <v>88</v>
      </c>
      <c r="T989" s="2">
        <v>43333</v>
      </c>
      <c r="U989" s="2">
        <v>43333</v>
      </c>
      <c r="V989" s="1" t="s">
        <v>52</v>
      </c>
      <c r="W989" s="3">
        <v>1</v>
      </c>
      <c r="X989" s="1" t="s">
        <v>53</v>
      </c>
      <c r="Y989" s="4">
        <v>735000</v>
      </c>
      <c r="Z989" s="4">
        <v>-96287</v>
      </c>
      <c r="AA989" s="4">
        <v>0</v>
      </c>
      <c r="AB989" s="4">
        <v>0</v>
      </c>
      <c r="AC989" s="4">
        <v>0</v>
      </c>
      <c r="AD989" s="4">
        <v>735000</v>
      </c>
      <c r="AE989" s="5">
        <v>1685</v>
      </c>
      <c r="AF989" s="1" t="s">
        <v>70</v>
      </c>
      <c r="AG989" s="1" t="s">
        <v>71</v>
      </c>
      <c r="AH989" s="1" t="s">
        <v>89</v>
      </c>
      <c r="AI989" s="1" t="s">
        <v>57</v>
      </c>
      <c r="AJ989" s="5">
        <v>10950</v>
      </c>
      <c r="AK989" s="4">
        <v>-7625</v>
      </c>
      <c r="AL989" s="4">
        <v>0</v>
      </c>
      <c r="AM989" s="4">
        <v>0</v>
      </c>
      <c r="AN989" s="4">
        <v>0</v>
      </c>
      <c r="AO989" s="4">
        <v>-103912</v>
      </c>
      <c r="AP989" s="4">
        <v>-103912</v>
      </c>
      <c r="AQ989" s="4">
        <v>0</v>
      </c>
      <c r="AR989" s="4">
        <v>631088</v>
      </c>
      <c r="AS989" s="1" t="s">
        <v>52</v>
      </c>
      <c r="AT989" s="9">
        <f t="shared" si="446"/>
        <v>43333</v>
      </c>
      <c r="AU989" s="9">
        <f t="shared" si="447"/>
        <v>43313</v>
      </c>
      <c r="AV989" s="9">
        <v>44798</v>
      </c>
      <c r="AW989" s="11">
        <f t="shared" si="448"/>
        <v>4.0136986301369859</v>
      </c>
      <c r="AX989">
        <v>10</v>
      </c>
      <c r="AY989" s="12">
        <v>0.05</v>
      </c>
      <c r="AZ989">
        <f t="shared" si="449"/>
        <v>9.5000000000000001E-2</v>
      </c>
      <c r="BA989" s="13">
        <f t="shared" si="450"/>
        <v>735000</v>
      </c>
      <c r="BB989" s="17" t="s">
        <v>1853</v>
      </c>
      <c r="BC989">
        <f>MATCH(BB989,MONTHLY_INDEX!$A:$A,0)</f>
        <v>630</v>
      </c>
      <c r="BD989">
        <f>MATCH(AU989,MONTHLY_INDEX!$1:$1,0)</f>
        <v>80</v>
      </c>
      <c r="BE989">
        <f>INDEX(MONTHLY_INDEX!$1:$1048576,Final!BC989,Final!BD989)</f>
        <v>111.6</v>
      </c>
      <c r="BF989">
        <f>MATCH($BF$1,MONTHLY_INDEX!$1:$1,0)</f>
        <v>127</v>
      </c>
      <c r="BG989">
        <f>INDEX(MONTHLY_INDEX!$1:$1048576,Final!BC989,Final!BF989)</f>
        <v>151.1</v>
      </c>
      <c r="BH989" s="23">
        <f t="shared" si="458"/>
        <v>0.35394265232974914</v>
      </c>
      <c r="BI989" s="14">
        <f t="shared" si="459"/>
        <v>995147.84946236562</v>
      </c>
      <c r="BJ989" s="14">
        <f t="shared" si="460"/>
        <v>379451.2382162321</v>
      </c>
      <c r="BK989" s="15">
        <f t="shared" si="451"/>
        <v>615696.61124613346</v>
      </c>
      <c r="BL989" s="52">
        <v>0</v>
      </c>
      <c r="BM989" s="15">
        <f t="shared" si="461"/>
        <v>615696.61124613346</v>
      </c>
    </row>
    <row r="990" spans="1:65">
      <c r="A990" s="8">
        <v>988</v>
      </c>
      <c r="B990" s="1" t="s">
        <v>44</v>
      </c>
      <c r="C990" s="1">
        <v>1500</v>
      </c>
      <c r="D990" s="1" t="s">
        <v>60</v>
      </c>
      <c r="E990" s="1">
        <v>150000043</v>
      </c>
      <c r="F990" s="1" t="s">
        <v>60</v>
      </c>
      <c r="G990" s="1" t="s">
        <v>95</v>
      </c>
      <c r="H990" s="1">
        <v>7</v>
      </c>
      <c r="I990" s="1" t="s">
        <v>52</v>
      </c>
      <c r="J990" s="1" t="s">
        <v>49</v>
      </c>
      <c r="K990" s="1">
        <v>17406001</v>
      </c>
      <c r="L990" s="1" t="s">
        <v>50</v>
      </c>
      <c r="M990" s="1" t="s">
        <v>51</v>
      </c>
      <c r="N990" s="1" t="s">
        <v>64</v>
      </c>
      <c r="O990" s="1" t="s">
        <v>65</v>
      </c>
      <c r="P990" s="1" t="s">
        <v>66</v>
      </c>
      <c r="Q990" s="1" t="s">
        <v>67</v>
      </c>
      <c r="R990" s="1" t="s">
        <v>87</v>
      </c>
      <c r="S990" s="1" t="s">
        <v>88</v>
      </c>
      <c r="T990" s="2">
        <v>43333</v>
      </c>
      <c r="U990" s="2">
        <v>43333</v>
      </c>
      <c r="V990" s="1" t="s">
        <v>52</v>
      </c>
      <c r="W990" s="3">
        <v>1</v>
      </c>
      <c r="X990" s="1" t="s">
        <v>53</v>
      </c>
      <c r="Y990" s="4">
        <v>126000</v>
      </c>
      <c r="Z990" s="4">
        <v>-16506</v>
      </c>
      <c r="AA990" s="4">
        <v>0</v>
      </c>
      <c r="AB990" s="4">
        <v>0</v>
      </c>
      <c r="AC990" s="4">
        <v>0</v>
      </c>
      <c r="AD990" s="4">
        <v>126000</v>
      </c>
      <c r="AE990" s="5">
        <v>1685</v>
      </c>
      <c r="AF990" s="1" t="s">
        <v>70</v>
      </c>
      <c r="AG990" s="1" t="s">
        <v>71</v>
      </c>
      <c r="AH990" s="1" t="s">
        <v>89</v>
      </c>
      <c r="AI990" s="1" t="s">
        <v>57</v>
      </c>
      <c r="AJ990" s="5">
        <v>10950</v>
      </c>
      <c r="AK990" s="4">
        <v>-1307</v>
      </c>
      <c r="AL990" s="4">
        <v>0</v>
      </c>
      <c r="AM990" s="4">
        <v>0</v>
      </c>
      <c r="AN990" s="4">
        <v>0</v>
      </c>
      <c r="AO990" s="4">
        <v>-17813</v>
      </c>
      <c r="AP990" s="4">
        <v>-17813</v>
      </c>
      <c r="AQ990" s="4">
        <v>0</v>
      </c>
      <c r="AR990" s="4">
        <v>108187</v>
      </c>
      <c r="AS990" s="1" t="s">
        <v>52</v>
      </c>
      <c r="AT990" s="9">
        <f t="shared" si="446"/>
        <v>43333</v>
      </c>
      <c r="AU990" s="9">
        <f t="shared" si="447"/>
        <v>43313</v>
      </c>
      <c r="AV990" s="9">
        <v>44798</v>
      </c>
      <c r="AW990" s="11">
        <f t="shared" si="448"/>
        <v>4.0136986301369859</v>
      </c>
      <c r="AX990">
        <v>25</v>
      </c>
      <c r="AY990" s="12">
        <v>0.05</v>
      </c>
      <c r="AZ990">
        <f t="shared" si="449"/>
        <v>3.7999999999999999E-2</v>
      </c>
      <c r="BA990" s="13">
        <f t="shared" si="450"/>
        <v>126000</v>
      </c>
      <c r="BB990" s="17" t="s">
        <v>2189</v>
      </c>
      <c r="BC990">
        <f>MATCH(BB990,MONTHLY_INDEX!$A:$A,0)</f>
        <v>798</v>
      </c>
      <c r="BD990">
        <f>MATCH(AU990,MONTHLY_INDEX!$1:$1,0)</f>
        <v>80</v>
      </c>
      <c r="BE990">
        <f>INDEX(MONTHLY_INDEX!$1:$1048576,Final!BC990,Final!BD990)</f>
        <v>96</v>
      </c>
      <c r="BF990">
        <f>MATCH($BF$1,MONTHLY_INDEX!$1:$1,0)</f>
        <v>127</v>
      </c>
      <c r="BG990">
        <f>INDEX(MONTHLY_INDEX!$1:$1048576,Final!BC990,Final!BF990)</f>
        <v>95.3</v>
      </c>
      <c r="BH990" s="23">
        <f t="shared" si="458"/>
        <v>-7.2916666666666963E-3</v>
      </c>
      <c r="BI990" s="14">
        <f t="shared" si="459"/>
        <v>125081.25</v>
      </c>
      <c r="BJ990" s="14">
        <f t="shared" si="460"/>
        <v>19077.460787671229</v>
      </c>
      <c r="BK990" s="15">
        <f t="shared" si="451"/>
        <v>106003.78921232877</v>
      </c>
      <c r="BL990" s="52">
        <v>0</v>
      </c>
      <c r="BM990" s="15">
        <f t="shared" si="461"/>
        <v>106003.78921232877</v>
      </c>
    </row>
    <row r="991" spans="1:65">
      <c r="A991" s="8">
        <v>989</v>
      </c>
      <c r="B991" s="1" t="s">
        <v>44</v>
      </c>
      <c r="C991" s="1">
        <v>1500</v>
      </c>
      <c r="D991" s="1" t="s">
        <v>60</v>
      </c>
      <c r="E991" s="1">
        <v>150000043</v>
      </c>
      <c r="F991" s="1" t="s">
        <v>60</v>
      </c>
      <c r="G991" s="1" t="s">
        <v>96</v>
      </c>
      <c r="H991" s="1">
        <v>8</v>
      </c>
      <c r="I991" s="1" t="s">
        <v>52</v>
      </c>
      <c r="J991" s="1" t="s">
        <v>49</v>
      </c>
      <c r="K991" s="1">
        <v>17406001</v>
      </c>
      <c r="L991" s="1" t="s">
        <v>50</v>
      </c>
      <c r="M991" s="1" t="s">
        <v>51</v>
      </c>
      <c r="N991" s="1" t="s">
        <v>64</v>
      </c>
      <c r="O991" s="1" t="s">
        <v>65</v>
      </c>
      <c r="P991" s="1" t="s">
        <v>66</v>
      </c>
      <c r="Q991" s="1" t="s">
        <v>67</v>
      </c>
      <c r="R991" s="1" t="s">
        <v>87</v>
      </c>
      <c r="S991" s="1" t="s">
        <v>88</v>
      </c>
      <c r="T991" s="2">
        <v>43333</v>
      </c>
      <c r="U991" s="2">
        <v>43333</v>
      </c>
      <c r="V991" s="1" t="s">
        <v>52</v>
      </c>
      <c r="W991" s="3">
        <v>1</v>
      </c>
      <c r="X991" s="1" t="s">
        <v>53</v>
      </c>
      <c r="Y991" s="4">
        <v>29327302</v>
      </c>
      <c r="Z991" s="4">
        <v>-3841988</v>
      </c>
      <c r="AA991" s="4">
        <v>0</v>
      </c>
      <c r="AB991" s="4">
        <v>0</v>
      </c>
      <c r="AC991" s="4">
        <v>0</v>
      </c>
      <c r="AD991" s="4">
        <v>29327302</v>
      </c>
      <c r="AE991" s="5">
        <v>1685</v>
      </c>
      <c r="AF991" s="1" t="s">
        <v>70</v>
      </c>
      <c r="AG991" s="1" t="s">
        <v>71</v>
      </c>
      <c r="AH991" s="1" t="s">
        <v>89</v>
      </c>
      <c r="AI991" s="1" t="s">
        <v>57</v>
      </c>
      <c r="AJ991" s="5">
        <v>10950</v>
      </c>
      <c r="AK991" s="4">
        <v>-304227</v>
      </c>
      <c r="AL991" s="4">
        <v>0</v>
      </c>
      <c r="AM991" s="4">
        <v>0</v>
      </c>
      <c r="AN991" s="4">
        <v>0</v>
      </c>
      <c r="AO991" s="4">
        <v>-4146215</v>
      </c>
      <c r="AP991" s="4">
        <v>-4146215</v>
      </c>
      <c r="AQ991" s="4">
        <v>0</v>
      </c>
      <c r="AR991" s="4">
        <v>25181087</v>
      </c>
      <c r="AS991" s="1" t="s">
        <v>52</v>
      </c>
      <c r="AT991" s="9">
        <f t="shared" si="446"/>
        <v>43333</v>
      </c>
      <c r="AU991" s="9">
        <f t="shared" si="447"/>
        <v>43313</v>
      </c>
      <c r="AV991" s="9">
        <v>44798</v>
      </c>
      <c r="AW991" s="11">
        <f t="shared" si="448"/>
        <v>4.0136986301369859</v>
      </c>
      <c r="AX991">
        <v>25</v>
      </c>
      <c r="AY991" s="12">
        <v>0.05</v>
      </c>
      <c r="AZ991">
        <f t="shared" si="449"/>
        <v>3.7999999999999999E-2</v>
      </c>
      <c r="BA991" s="13">
        <f t="shared" si="450"/>
        <v>29327302</v>
      </c>
      <c r="BB991" s="17" t="s">
        <v>2189</v>
      </c>
      <c r="BC991">
        <f>MATCH(BB991,MONTHLY_INDEX!$A:$A,0)</f>
        <v>798</v>
      </c>
      <c r="BD991">
        <f>MATCH(AU991,MONTHLY_INDEX!$1:$1,0)</f>
        <v>80</v>
      </c>
      <c r="BE991">
        <f>INDEX(MONTHLY_INDEX!$1:$1048576,Final!BC991,Final!BD991)</f>
        <v>96</v>
      </c>
      <c r="BF991">
        <f>MATCH($BF$1,MONTHLY_INDEX!$1:$1,0)</f>
        <v>127</v>
      </c>
      <c r="BG991">
        <f>INDEX(MONTHLY_INDEX!$1:$1048576,Final!BC991,Final!BF991)</f>
        <v>95.3</v>
      </c>
      <c r="BH991" s="23">
        <f t="shared" si="458"/>
        <v>-7.2916666666666963E-3</v>
      </c>
      <c r="BI991" s="14">
        <f t="shared" si="459"/>
        <v>29113457.089583334</v>
      </c>
      <c r="BJ991" s="14">
        <f t="shared" si="460"/>
        <v>4440400.4278824767</v>
      </c>
      <c r="BK991" s="15">
        <f t="shared" si="451"/>
        <v>24673056.661700856</v>
      </c>
      <c r="BL991" s="52">
        <v>0</v>
      </c>
      <c r="BM991" s="15">
        <f t="shared" si="461"/>
        <v>24673056.661700856</v>
      </c>
    </row>
    <row r="992" spans="1:65">
      <c r="A992" s="8">
        <v>990</v>
      </c>
      <c r="B992" s="1" t="s">
        <v>44</v>
      </c>
      <c r="C992" s="1">
        <v>1500</v>
      </c>
      <c r="D992" s="1" t="s">
        <v>60</v>
      </c>
      <c r="E992" s="1">
        <v>150000043</v>
      </c>
      <c r="F992" s="1" t="s">
        <v>60</v>
      </c>
      <c r="G992" s="1" t="s">
        <v>97</v>
      </c>
      <c r="H992" s="1">
        <v>9</v>
      </c>
      <c r="I992" s="1" t="s">
        <v>52</v>
      </c>
      <c r="J992" s="1" t="s">
        <v>49</v>
      </c>
      <c r="K992" s="1">
        <v>17406001</v>
      </c>
      <c r="L992" s="1" t="s">
        <v>50</v>
      </c>
      <c r="M992" s="1" t="s">
        <v>51</v>
      </c>
      <c r="N992" s="1" t="s">
        <v>64</v>
      </c>
      <c r="O992" s="1" t="s">
        <v>65</v>
      </c>
      <c r="P992" s="1" t="s">
        <v>66</v>
      </c>
      <c r="Q992" s="1" t="s">
        <v>67</v>
      </c>
      <c r="R992" s="1" t="s">
        <v>87</v>
      </c>
      <c r="S992" s="1" t="s">
        <v>88</v>
      </c>
      <c r="T992" s="2">
        <v>43333</v>
      </c>
      <c r="U992" s="2">
        <v>43333</v>
      </c>
      <c r="V992" s="1" t="s">
        <v>52</v>
      </c>
      <c r="W992" s="3">
        <v>1</v>
      </c>
      <c r="X992" s="1" t="s">
        <v>53</v>
      </c>
      <c r="Y992" s="4">
        <v>1517250</v>
      </c>
      <c r="Z992" s="4">
        <v>-198765</v>
      </c>
      <c r="AA992" s="4">
        <v>0</v>
      </c>
      <c r="AB992" s="4">
        <v>0</v>
      </c>
      <c r="AC992" s="4">
        <v>0</v>
      </c>
      <c r="AD992" s="4">
        <v>1517250</v>
      </c>
      <c r="AE992" s="5">
        <v>1685</v>
      </c>
      <c r="AF992" s="1" t="s">
        <v>70</v>
      </c>
      <c r="AG992" s="1" t="s">
        <v>71</v>
      </c>
      <c r="AH992" s="1" t="s">
        <v>89</v>
      </c>
      <c r="AI992" s="1" t="s">
        <v>57</v>
      </c>
      <c r="AJ992" s="5">
        <v>10950</v>
      </c>
      <c r="AK992" s="4">
        <v>-15739</v>
      </c>
      <c r="AL992" s="4">
        <v>0</v>
      </c>
      <c r="AM992" s="4">
        <v>0</v>
      </c>
      <c r="AN992" s="4">
        <v>0</v>
      </c>
      <c r="AO992" s="4">
        <v>-214504</v>
      </c>
      <c r="AP992" s="4">
        <v>-214504</v>
      </c>
      <c r="AQ992" s="4">
        <v>0</v>
      </c>
      <c r="AR992" s="4">
        <v>1302746</v>
      </c>
      <c r="AS992" s="1" t="s">
        <v>52</v>
      </c>
      <c r="AT992" s="9">
        <f t="shared" si="446"/>
        <v>43333</v>
      </c>
      <c r="AU992" s="9">
        <f t="shared" si="447"/>
        <v>43313</v>
      </c>
      <c r="AV992" s="9">
        <v>44798</v>
      </c>
      <c r="AW992" s="11">
        <f t="shared" si="448"/>
        <v>4.0136986301369859</v>
      </c>
      <c r="AX992">
        <v>15</v>
      </c>
      <c r="AY992" s="12">
        <v>0.05</v>
      </c>
      <c r="AZ992">
        <f t="shared" si="449"/>
        <v>6.3333333333333325E-2</v>
      </c>
      <c r="BA992" s="13">
        <f t="shared" si="450"/>
        <v>1517250</v>
      </c>
      <c r="BB992" s="17" t="s">
        <v>1941</v>
      </c>
      <c r="BC992">
        <f>MATCH(BB992,MONTHLY_INDEX!$A:$A,0)</f>
        <v>674</v>
      </c>
      <c r="BD992">
        <f>MATCH(AU992,MONTHLY_INDEX!$1:$1,0)</f>
        <v>80</v>
      </c>
      <c r="BE992">
        <f>INDEX(MONTHLY_INDEX!$1:$1048576,Final!BC992,Final!BD992)</f>
        <v>105.1</v>
      </c>
      <c r="BF992">
        <f>MATCH($BF$1,MONTHLY_INDEX!$1:$1,0)</f>
        <v>127</v>
      </c>
      <c r="BG992">
        <f>INDEX(MONTHLY_INDEX!$1:$1048576,Final!BC992,Final!BF992)</f>
        <v>122.8</v>
      </c>
      <c r="BH992" s="23">
        <f t="shared" si="458"/>
        <v>0.16841103710751668</v>
      </c>
      <c r="BI992" s="14">
        <f t="shared" si="459"/>
        <v>1772771.6460513796</v>
      </c>
      <c r="BJ992" s="14">
        <f t="shared" si="460"/>
        <v>450640.17139580037</v>
      </c>
      <c r="BK992" s="15">
        <f t="shared" si="451"/>
        <v>1322131.4746555793</v>
      </c>
      <c r="BL992" s="52">
        <v>0</v>
      </c>
      <c r="BM992" s="15">
        <f t="shared" si="461"/>
        <v>1322131.4746555793</v>
      </c>
    </row>
    <row r="993" spans="1:65">
      <c r="A993" s="8">
        <v>991</v>
      </c>
      <c r="B993" s="1" t="s">
        <v>44</v>
      </c>
      <c r="C993" s="1">
        <v>1500</v>
      </c>
      <c r="D993" s="1" t="s">
        <v>60</v>
      </c>
      <c r="E993" s="1">
        <v>150000043</v>
      </c>
      <c r="F993" s="1" t="s">
        <v>60</v>
      </c>
      <c r="G993" s="1" t="s">
        <v>98</v>
      </c>
      <c r="H993" s="1">
        <v>10</v>
      </c>
      <c r="I993" s="1" t="s">
        <v>52</v>
      </c>
      <c r="J993" s="1" t="s">
        <v>49</v>
      </c>
      <c r="K993" s="1">
        <v>17406001</v>
      </c>
      <c r="L993" s="1" t="s">
        <v>50</v>
      </c>
      <c r="M993" s="1" t="s">
        <v>51</v>
      </c>
      <c r="N993" s="1" t="s">
        <v>64</v>
      </c>
      <c r="O993" s="1" t="s">
        <v>65</v>
      </c>
      <c r="P993" s="1" t="s">
        <v>66</v>
      </c>
      <c r="Q993" s="1" t="s">
        <v>67</v>
      </c>
      <c r="R993" s="1" t="s">
        <v>87</v>
      </c>
      <c r="S993" s="1" t="s">
        <v>88</v>
      </c>
      <c r="T993" s="2">
        <v>43333</v>
      </c>
      <c r="U993" s="2">
        <v>43333</v>
      </c>
      <c r="V993" s="1" t="s">
        <v>52</v>
      </c>
      <c r="W993" s="3">
        <v>1</v>
      </c>
      <c r="X993" s="1" t="s">
        <v>53</v>
      </c>
      <c r="Y993" s="4">
        <v>312900</v>
      </c>
      <c r="Z993" s="4">
        <v>-40991</v>
      </c>
      <c r="AA993" s="4">
        <v>0</v>
      </c>
      <c r="AB993" s="4">
        <v>0</v>
      </c>
      <c r="AC993" s="4">
        <v>0</v>
      </c>
      <c r="AD993" s="4">
        <v>312900</v>
      </c>
      <c r="AE993" s="5">
        <v>1685</v>
      </c>
      <c r="AF993" s="1" t="s">
        <v>70</v>
      </c>
      <c r="AG993" s="1" t="s">
        <v>71</v>
      </c>
      <c r="AH993" s="1" t="s">
        <v>89</v>
      </c>
      <c r="AI993" s="1" t="s">
        <v>57</v>
      </c>
      <c r="AJ993" s="5">
        <v>10950</v>
      </c>
      <c r="AK993" s="4">
        <v>-3246</v>
      </c>
      <c r="AL993" s="4">
        <v>0</v>
      </c>
      <c r="AM993" s="4">
        <v>0</v>
      </c>
      <c r="AN993" s="4">
        <v>0</v>
      </c>
      <c r="AO993" s="4">
        <v>-44237</v>
      </c>
      <c r="AP993" s="4">
        <v>-44237</v>
      </c>
      <c r="AQ993" s="4">
        <v>0</v>
      </c>
      <c r="AR993" s="4">
        <v>268663</v>
      </c>
      <c r="AS993" s="1" t="s">
        <v>52</v>
      </c>
      <c r="AT993" s="9">
        <f t="shared" si="446"/>
        <v>43333</v>
      </c>
      <c r="AU993" s="9">
        <f t="shared" si="447"/>
        <v>43313</v>
      </c>
      <c r="AV993" s="9">
        <v>44798</v>
      </c>
      <c r="AW993" s="11">
        <f t="shared" si="448"/>
        <v>4.0136986301369859</v>
      </c>
      <c r="AX993">
        <v>10</v>
      </c>
      <c r="AY993" s="12">
        <v>0.05</v>
      </c>
      <c r="AZ993">
        <f t="shared" si="449"/>
        <v>9.5000000000000001E-2</v>
      </c>
      <c r="BA993" s="13">
        <f t="shared" si="450"/>
        <v>312900</v>
      </c>
      <c r="BB993" s="17" t="s">
        <v>2189</v>
      </c>
      <c r="BC993">
        <f>MATCH(BB993,MONTHLY_INDEX!$A:$A,0)</f>
        <v>798</v>
      </c>
      <c r="BD993">
        <f>MATCH(AU993,MONTHLY_INDEX!$1:$1,0)</f>
        <v>80</v>
      </c>
      <c r="BE993">
        <f>INDEX(MONTHLY_INDEX!$1:$1048576,Final!BC993,Final!BD993)</f>
        <v>96</v>
      </c>
      <c r="BF993">
        <f>MATCH($BF$1,MONTHLY_INDEX!$1:$1,0)</f>
        <v>127</v>
      </c>
      <c r="BG993">
        <f>INDEX(MONTHLY_INDEX!$1:$1048576,Final!BC993,Final!BF993)</f>
        <v>95.3</v>
      </c>
      <c r="BH993" s="23">
        <f t="shared" si="458"/>
        <v>-7.2916666666666963E-3</v>
      </c>
      <c r="BI993" s="14">
        <f t="shared" si="459"/>
        <v>310618.4375</v>
      </c>
      <c r="BJ993" s="14">
        <f t="shared" si="460"/>
        <v>118439.2357234589</v>
      </c>
      <c r="BK993" s="15">
        <f t="shared" si="451"/>
        <v>192179.2017765411</v>
      </c>
      <c r="BL993" s="52">
        <v>0</v>
      </c>
      <c r="BM993" s="15">
        <f t="shared" si="461"/>
        <v>192179.2017765411</v>
      </c>
    </row>
    <row r="994" spans="1:65">
      <c r="A994" s="8">
        <v>992</v>
      </c>
      <c r="B994" s="1" t="s">
        <v>44</v>
      </c>
      <c r="C994" s="1">
        <v>1500</v>
      </c>
      <c r="D994" s="1" t="s">
        <v>60</v>
      </c>
      <c r="E994" s="1">
        <v>150000043</v>
      </c>
      <c r="F994" s="1" t="s">
        <v>60</v>
      </c>
      <c r="G994" s="1" t="s">
        <v>99</v>
      </c>
      <c r="H994" s="1">
        <v>11</v>
      </c>
      <c r="I994" s="1" t="s">
        <v>52</v>
      </c>
      <c r="J994" s="1" t="s">
        <v>49</v>
      </c>
      <c r="K994" s="1">
        <v>17406001</v>
      </c>
      <c r="L994" s="1" t="s">
        <v>50</v>
      </c>
      <c r="M994" s="1" t="s">
        <v>51</v>
      </c>
      <c r="N994" s="1" t="s">
        <v>64</v>
      </c>
      <c r="O994" s="1" t="s">
        <v>65</v>
      </c>
      <c r="P994" s="1" t="s">
        <v>66</v>
      </c>
      <c r="Q994" s="1" t="s">
        <v>67</v>
      </c>
      <c r="R994" s="1" t="s">
        <v>87</v>
      </c>
      <c r="S994" s="1" t="s">
        <v>88</v>
      </c>
      <c r="T994" s="2">
        <v>43333</v>
      </c>
      <c r="U994" s="2">
        <v>43333</v>
      </c>
      <c r="V994" s="1" t="s">
        <v>52</v>
      </c>
      <c r="W994" s="3">
        <v>1</v>
      </c>
      <c r="X994" s="1" t="s">
        <v>53</v>
      </c>
      <c r="Y994" s="4">
        <v>1174950</v>
      </c>
      <c r="Z994" s="4">
        <v>-153922</v>
      </c>
      <c r="AA994" s="4">
        <v>0</v>
      </c>
      <c r="AB994" s="4">
        <v>0</v>
      </c>
      <c r="AC994" s="4">
        <v>0</v>
      </c>
      <c r="AD994" s="4">
        <v>1174950</v>
      </c>
      <c r="AE994" s="5">
        <v>1685</v>
      </c>
      <c r="AF994" s="1" t="s">
        <v>70</v>
      </c>
      <c r="AG994" s="1" t="s">
        <v>71</v>
      </c>
      <c r="AH994" s="1" t="s">
        <v>89</v>
      </c>
      <c r="AI994" s="1" t="s">
        <v>57</v>
      </c>
      <c r="AJ994" s="5">
        <v>10950</v>
      </c>
      <c r="AK994" s="4">
        <v>-12188</v>
      </c>
      <c r="AL994" s="4">
        <v>0</v>
      </c>
      <c r="AM994" s="4">
        <v>0</v>
      </c>
      <c r="AN994" s="4">
        <v>0</v>
      </c>
      <c r="AO994" s="4">
        <v>-166110</v>
      </c>
      <c r="AP994" s="4">
        <v>-166110</v>
      </c>
      <c r="AQ994" s="4">
        <v>0</v>
      </c>
      <c r="AR994" s="4">
        <v>1008840</v>
      </c>
      <c r="AS994" s="1" t="s">
        <v>52</v>
      </c>
      <c r="AT994" s="9">
        <f t="shared" si="446"/>
        <v>43333</v>
      </c>
      <c r="AU994" s="9">
        <f t="shared" si="447"/>
        <v>43313</v>
      </c>
      <c r="AV994" s="9">
        <v>44798</v>
      </c>
      <c r="AW994" s="11">
        <f t="shared" si="448"/>
        <v>4.0136986301369859</v>
      </c>
      <c r="AX994">
        <v>10</v>
      </c>
      <c r="AY994" s="12">
        <v>0.05</v>
      </c>
      <c r="AZ994">
        <f t="shared" si="449"/>
        <v>9.5000000000000001E-2</v>
      </c>
      <c r="BA994" s="13">
        <f t="shared" si="450"/>
        <v>1174950</v>
      </c>
      <c r="BB994" s="17" t="s">
        <v>2189</v>
      </c>
      <c r="BC994">
        <f>MATCH(BB994,MONTHLY_INDEX!$A:$A,0)</f>
        <v>798</v>
      </c>
      <c r="BD994">
        <f>MATCH(AU994,MONTHLY_INDEX!$1:$1,0)</f>
        <v>80</v>
      </c>
      <c r="BE994">
        <f>INDEX(MONTHLY_INDEX!$1:$1048576,Final!BC994,Final!BD994)</f>
        <v>96</v>
      </c>
      <c r="BF994">
        <f>MATCH($BF$1,MONTHLY_INDEX!$1:$1,0)</f>
        <v>127</v>
      </c>
      <c r="BG994">
        <f>INDEX(MONTHLY_INDEX!$1:$1048576,Final!BC994,Final!BF994)</f>
        <v>95.3</v>
      </c>
      <c r="BH994" s="23">
        <f t="shared" si="458"/>
        <v>-7.2916666666666963E-3</v>
      </c>
      <c r="BI994" s="14">
        <f t="shared" si="459"/>
        <v>1166382.65625</v>
      </c>
      <c r="BJ994" s="14">
        <f t="shared" si="460"/>
        <v>444743.30461258558</v>
      </c>
      <c r="BK994" s="15">
        <f t="shared" si="451"/>
        <v>721639.35163741442</v>
      </c>
      <c r="BL994" s="52">
        <v>0</v>
      </c>
      <c r="BM994" s="15">
        <f t="shared" si="461"/>
        <v>721639.35163741442</v>
      </c>
    </row>
    <row r="995" spans="1:65">
      <c r="A995" s="8">
        <v>993</v>
      </c>
      <c r="B995" s="1" t="s">
        <v>44</v>
      </c>
      <c r="C995" s="1">
        <v>1500</v>
      </c>
      <c r="D995" s="1" t="s">
        <v>60</v>
      </c>
      <c r="E995" s="1">
        <v>150000043</v>
      </c>
      <c r="F995" s="1" t="s">
        <v>60</v>
      </c>
      <c r="G995" s="1" t="s">
        <v>100</v>
      </c>
      <c r="H995" s="1">
        <v>12</v>
      </c>
      <c r="I995" s="1" t="s">
        <v>52</v>
      </c>
      <c r="J995" s="1" t="s">
        <v>49</v>
      </c>
      <c r="K995" s="1">
        <v>17406001</v>
      </c>
      <c r="L995" s="1" t="s">
        <v>50</v>
      </c>
      <c r="M995" s="1" t="s">
        <v>51</v>
      </c>
      <c r="N995" s="1" t="s">
        <v>64</v>
      </c>
      <c r="O995" s="1" t="s">
        <v>65</v>
      </c>
      <c r="P995" s="1" t="s">
        <v>66</v>
      </c>
      <c r="Q995" s="1" t="s">
        <v>67</v>
      </c>
      <c r="R995" s="1" t="s">
        <v>87</v>
      </c>
      <c r="S995" s="1" t="s">
        <v>88</v>
      </c>
      <c r="T995" s="2">
        <v>43333</v>
      </c>
      <c r="U995" s="2">
        <v>43333</v>
      </c>
      <c r="V995" s="1" t="s">
        <v>52</v>
      </c>
      <c r="W995" s="3">
        <v>1</v>
      </c>
      <c r="X995" s="1" t="s">
        <v>53</v>
      </c>
      <c r="Y995" s="4">
        <v>582750</v>
      </c>
      <c r="Z995" s="4">
        <v>-76342</v>
      </c>
      <c r="AA995" s="4">
        <v>0</v>
      </c>
      <c r="AB995" s="4">
        <v>0</v>
      </c>
      <c r="AC995" s="4">
        <v>0</v>
      </c>
      <c r="AD995" s="4">
        <v>582750</v>
      </c>
      <c r="AE995" s="5">
        <v>1685</v>
      </c>
      <c r="AF995" s="1" t="s">
        <v>70</v>
      </c>
      <c r="AG995" s="1" t="s">
        <v>71</v>
      </c>
      <c r="AH995" s="1" t="s">
        <v>89</v>
      </c>
      <c r="AI995" s="1" t="s">
        <v>57</v>
      </c>
      <c r="AJ995" s="5">
        <v>10950</v>
      </c>
      <c r="AK995" s="4">
        <v>-6045</v>
      </c>
      <c r="AL995" s="4">
        <v>0</v>
      </c>
      <c r="AM995" s="4">
        <v>0</v>
      </c>
      <c r="AN995" s="4">
        <v>0</v>
      </c>
      <c r="AO995" s="4">
        <v>-82387</v>
      </c>
      <c r="AP995" s="4">
        <v>-82387</v>
      </c>
      <c r="AQ995" s="4">
        <v>0</v>
      </c>
      <c r="AR995" s="4">
        <v>500363</v>
      </c>
      <c r="AS995" s="1" t="s">
        <v>52</v>
      </c>
      <c r="AT995" s="9">
        <f t="shared" si="446"/>
        <v>43333</v>
      </c>
      <c r="AU995" s="9">
        <f t="shared" si="447"/>
        <v>43313</v>
      </c>
      <c r="AV995" s="9">
        <v>44798</v>
      </c>
      <c r="AW995" s="11">
        <f t="shared" si="448"/>
        <v>4.0136986301369859</v>
      </c>
      <c r="AX995">
        <v>10</v>
      </c>
      <c r="AY995" s="12">
        <v>0.05</v>
      </c>
      <c r="AZ995">
        <f t="shared" si="449"/>
        <v>9.5000000000000001E-2</v>
      </c>
      <c r="BA995" s="13">
        <f t="shared" si="450"/>
        <v>582750</v>
      </c>
      <c r="BB995" s="17" t="s">
        <v>1973</v>
      </c>
      <c r="BC995">
        <f>MATCH(BB995,MONTHLY_INDEX!$A:$A,0)</f>
        <v>690</v>
      </c>
      <c r="BD995">
        <f>MATCH(AU995,MONTHLY_INDEX!$1:$1,0)</f>
        <v>80</v>
      </c>
      <c r="BE995">
        <f>INDEX(MONTHLY_INDEX!$1:$1048576,Final!BC995,Final!BD995)</f>
        <v>110</v>
      </c>
      <c r="BF995">
        <f>MATCH($BF$1,MONTHLY_INDEX!$1:$1,0)</f>
        <v>127</v>
      </c>
      <c r="BG995">
        <f>INDEX(MONTHLY_INDEX!$1:$1048576,Final!BC995,Final!BF995)</f>
        <v>145.69999999999999</v>
      </c>
      <c r="BH995" s="23">
        <f t="shared" si="458"/>
        <v>0.32454545454545441</v>
      </c>
      <c r="BI995" s="14">
        <f t="shared" si="459"/>
        <v>771878.86363636365</v>
      </c>
      <c r="BJ995" s="14">
        <f t="shared" si="460"/>
        <v>294318.46807285177</v>
      </c>
      <c r="BK995" s="15">
        <f t="shared" si="451"/>
        <v>477560.39556351188</v>
      </c>
      <c r="BL995" s="52">
        <v>0</v>
      </c>
      <c r="BM995" s="15">
        <f t="shared" si="461"/>
        <v>477560.39556351188</v>
      </c>
    </row>
    <row r="996" spans="1:65">
      <c r="A996" s="8">
        <v>994</v>
      </c>
      <c r="B996" s="1" t="s">
        <v>44</v>
      </c>
      <c r="C996" s="1">
        <v>1500</v>
      </c>
      <c r="D996" s="1" t="s">
        <v>60</v>
      </c>
      <c r="E996" s="1">
        <v>150000043</v>
      </c>
      <c r="F996" s="1" t="s">
        <v>60</v>
      </c>
      <c r="G996" s="1" t="s">
        <v>101</v>
      </c>
      <c r="H996" s="1">
        <v>13</v>
      </c>
      <c r="I996" s="1" t="s">
        <v>52</v>
      </c>
      <c r="J996" s="1" t="s">
        <v>49</v>
      </c>
      <c r="K996" s="1">
        <v>17406001</v>
      </c>
      <c r="L996" s="1" t="s">
        <v>50</v>
      </c>
      <c r="M996" s="1" t="s">
        <v>51</v>
      </c>
      <c r="N996" s="1" t="s">
        <v>64</v>
      </c>
      <c r="O996" s="1" t="s">
        <v>65</v>
      </c>
      <c r="P996" s="1" t="s">
        <v>66</v>
      </c>
      <c r="Q996" s="1" t="s">
        <v>67</v>
      </c>
      <c r="R996" s="1" t="s">
        <v>87</v>
      </c>
      <c r="S996" s="1" t="s">
        <v>88</v>
      </c>
      <c r="T996" s="2">
        <v>43333</v>
      </c>
      <c r="U996" s="2">
        <v>43333</v>
      </c>
      <c r="V996" s="1" t="s">
        <v>52</v>
      </c>
      <c r="W996" s="3">
        <v>1</v>
      </c>
      <c r="X996" s="1" t="s">
        <v>53</v>
      </c>
      <c r="Y996" s="4">
        <v>9976171</v>
      </c>
      <c r="Z996" s="4">
        <v>-1306915</v>
      </c>
      <c r="AA996" s="4">
        <v>0</v>
      </c>
      <c r="AB996" s="4">
        <v>0</v>
      </c>
      <c r="AC996" s="4">
        <v>0</v>
      </c>
      <c r="AD996" s="4">
        <v>9976171</v>
      </c>
      <c r="AE996" s="5">
        <v>1685</v>
      </c>
      <c r="AF996" s="1" t="s">
        <v>70</v>
      </c>
      <c r="AG996" s="1" t="s">
        <v>71</v>
      </c>
      <c r="AH996" s="1" t="s">
        <v>89</v>
      </c>
      <c r="AI996" s="1" t="s">
        <v>57</v>
      </c>
      <c r="AJ996" s="5">
        <v>10950</v>
      </c>
      <c r="AK996" s="4">
        <v>-103488</v>
      </c>
      <c r="AL996" s="4">
        <v>0</v>
      </c>
      <c r="AM996" s="4">
        <v>0</v>
      </c>
      <c r="AN996" s="4">
        <v>0</v>
      </c>
      <c r="AO996" s="4">
        <v>-1410403</v>
      </c>
      <c r="AP996" s="4">
        <v>-1410403</v>
      </c>
      <c r="AQ996" s="4">
        <v>0</v>
      </c>
      <c r="AR996" s="4">
        <v>8565768</v>
      </c>
      <c r="AS996" s="1" t="s">
        <v>52</v>
      </c>
      <c r="AT996" s="9">
        <f t="shared" si="446"/>
        <v>43333</v>
      </c>
      <c r="AU996" s="9">
        <f t="shared" si="447"/>
        <v>43313</v>
      </c>
      <c r="AV996" s="9">
        <v>44798</v>
      </c>
      <c r="AW996" s="11">
        <f t="shared" si="448"/>
        <v>4.0136986301369859</v>
      </c>
      <c r="AX996">
        <v>25</v>
      </c>
      <c r="AY996" s="12">
        <v>0.05</v>
      </c>
      <c r="AZ996">
        <f t="shared" si="449"/>
        <v>3.7999999999999999E-2</v>
      </c>
      <c r="BA996" s="13">
        <f t="shared" si="450"/>
        <v>9976171</v>
      </c>
      <c r="BB996" s="17" t="s">
        <v>2189</v>
      </c>
      <c r="BC996">
        <f>MATCH(BB996,MONTHLY_INDEX!$A:$A,0)</f>
        <v>798</v>
      </c>
      <c r="BD996">
        <f>MATCH(AU996,MONTHLY_INDEX!$1:$1,0)</f>
        <v>80</v>
      </c>
      <c r="BE996">
        <f>INDEX(MONTHLY_INDEX!$1:$1048576,Final!BC996,Final!BD996)</f>
        <v>96</v>
      </c>
      <c r="BF996">
        <f>MATCH($BF$1,MONTHLY_INDEX!$1:$1,0)</f>
        <v>127</v>
      </c>
      <c r="BG996">
        <f>INDEX(MONTHLY_INDEX!$1:$1048576,Final!BC996,Final!BF996)</f>
        <v>95.3</v>
      </c>
      <c r="BH996" s="23">
        <f t="shared" si="458"/>
        <v>-7.2916666666666963E-3</v>
      </c>
      <c r="BI996" s="14">
        <f t="shared" si="459"/>
        <v>9903428.0864583328</v>
      </c>
      <c r="BJ996" s="14">
        <f t="shared" si="460"/>
        <v>1510476.2782825625</v>
      </c>
      <c r="BK996" s="15">
        <f t="shared" si="451"/>
        <v>8392951.8081757706</v>
      </c>
      <c r="BL996" s="52">
        <v>0</v>
      </c>
      <c r="BM996" s="15">
        <f t="shared" si="461"/>
        <v>8392951.8081757706</v>
      </c>
    </row>
    <row r="997" spans="1:65">
      <c r="A997" s="8">
        <v>995</v>
      </c>
      <c r="B997" s="1" t="s">
        <v>44</v>
      </c>
      <c r="C997" s="1">
        <v>1500</v>
      </c>
      <c r="D997" s="1" t="s">
        <v>60</v>
      </c>
      <c r="E997" s="1">
        <v>150000043</v>
      </c>
      <c r="F997" s="1" t="s">
        <v>60</v>
      </c>
      <c r="G997" s="1" t="s">
        <v>102</v>
      </c>
      <c r="H997" s="1">
        <v>14</v>
      </c>
      <c r="I997" s="1" t="s">
        <v>52</v>
      </c>
      <c r="J997" s="1" t="s">
        <v>49</v>
      </c>
      <c r="K997" s="1">
        <v>17406001</v>
      </c>
      <c r="L997" s="1" t="s">
        <v>50</v>
      </c>
      <c r="M997" s="1" t="s">
        <v>51</v>
      </c>
      <c r="N997" s="1" t="s">
        <v>64</v>
      </c>
      <c r="O997" s="1" t="s">
        <v>65</v>
      </c>
      <c r="P997" s="1" t="s">
        <v>66</v>
      </c>
      <c r="Q997" s="1" t="s">
        <v>67</v>
      </c>
      <c r="R997" s="1" t="s">
        <v>87</v>
      </c>
      <c r="S997" s="1" t="s">
        <v>88</v>
      </c>
      <c r="T997" s="2">
        <v>43333</v>
      </c>
      <c r="U997" s="2">
        <v>43333</v>
      </c>
      <c r="V997" s="1" t="s">
        <v>52</v>
      </c>
      <c r="W997" s="3">
        <v>1</v>
      </c>
      <c r="X997" s="1" t="s">
        <v>53</v>
      </c>
      <c r="Y997" s="4">
        <v>21103901</v>
      </c>
      <c r="Z997" s="4">
        <v>-2764690</v>
      </c>
      <c r="AA997" s="4">
        <v>0</v>
      </c>
      <c r="AB997" s="4">
        <v>0</v>
      </c>
      <c r="AC997" s="4">
        <v>0</v>
      </c>
      <c r="AD997" s="4">
        <v>21103901</v>
      </c>
      <c r="AE997" s="5">
        <v>1685</v>
      </c>
      <c r="AF997" s="1" t="s">
        <v>70</v>
      </c>
      <c r="AG997" s="1" t="s">
        <v>71</v>
      </c>
      <c r="AH997" s="1" t="s">
        <v>89</v>
      </c>
      <c r="AI997" s="1" t="s">
        <v>57</v>
      </c>
      <c r="AJ997" s="5">
        <v>10950</v>
      </c>
      <c r="AK997" s="4">
        <v>-218921</v>
      </c>
      <c r="AL997" s="4">
        <v>0</v>
      </c>
      <c r="AM997" s="4">
        <v>0</v>
      </c>
      <c r="AN997" s="4">
        <v>0</v>
      </c>
      <c r="AO997" s="4">
        <v>-2983611</v>
      </c>
      <c r="AP997" s="4">
        <v>-2983611</v>
      </c>
      <c r="AQ997" s="4">
        <v>0</v>
      </c>
      <c r="AR997" s="4">
        <v>18120290</v>
      </c>
      <c r="AS997" s="1" t="s">
        <v>52</v>
      </c>
      <c r="AT997" s="9">
        <f t="shared" si="446"/>
        <v>43333</v>
      </c>
      <c r="AU997" s="9">
        <f t="shared" si="447"/>
        <v>43313</v>
      </c>
      <c r="AV997" s="9">
        <v>44798</v>
      </c>
      <c r="AW997" s="11">
        <f t="shared" si="448"/>
        <v>4.0136986301369859</v>
      </c>
      <c r="AX997">
        <v>25</v>
      </c>
      <c r="AY997" s="12">
        <v>0.05</v>
      </c>
      <c r="AZ997">
        <f t="shared" si="449"/>
        <v>3.7999999999999999E-2</v>
      </c>
      <c r="BA997" s="13">
        <f t="shared" si="450"/>
        <v>21103901</v>
      </c>
      <c r="BB997" s="17" t="s">
        <v>2189</v>
      </c>
      <c r="BC997">
        <f>MATCH(BB997,MONTHLY_INDEX!$A:$A,0)</f>
        <v>798</v>
      </c>
      <c r="BD997">
        <f>MATCH(AU997,MONTHLY_INDEX!$1:$1,0)</f>
        <v>80</v>
      </c>
      <c r="BE997">
        <f>INDEX(MONTHLY_INDEX!$1:$1048576,Final!BC997,Final!BD997)</f>
        <v>96</v>
      </c>
      <c r="BF997">
        <f>MATCH($BF$1,MONTHLY_INDEX!$1:$1,0)</f>
        <v>127</v>
      </c>
      <c r="BG997">
        <f>INDEX(MONTHLY_INDEX!$1:$1048576,Final!BC997,Final!BF997)</f>
        <v>95.3</v>
      </c>
      <c r="BH997" s="23">
        <f t="shared" si="458"/>
        <v>-7.2916666666666963E-3</v>
      </c>
      <c r="BI997" s="14">
        <f t="shared" si="459"/>
        <v>20950018.388541665</v>
      </c>
      <c r="BJ997" s="14">
        <f t="shared" si="460"/>
        <v>3195308.2840825049</v>
      </c>
      <c r="BK997" s="15">
        <f t="shared" si="451"/>
        <v>17754710.104459159</v>
      </c>
      <c r="BL997" s="52">
        <v>0</v>
      </c>
      <c r="BM997" s="15">
        <f t="shared" si="461"/>
        <v>17754710.104459159</v>
      </c>
    </row>
    <row r="998" spans="1:65">
      <c r="A998" s="8">
        <v>996</v>
      </c>
      <c r="B998" s="1" t="s">
        <v>44</v>
      </c>
      <c r="C998" s="1">
        <v>1500</v>
      </c>
      <c r="D998" s="1" t="s">
        <v>60</v>
      </c>
      <c r="E998" s="1">
        <v>150000043</v>
      </c>
      <c r="F998" s="1" t="s">
        <v>60</v>
      </c>
      <c r="G998" s="1" t="s">
        <v>103</v>
      </c>
      <c r="H998" s="1">
        <v>15</v>
      </c>
      <c r="I998" s="1" t="s">
        <v>52</v>
      </c>
      <c r="J998" s="1" t="s">
        <v>49</v>
      </c>
      <c r="K998" s="1">
        <v>17406001</v>
      </c>
      <c r="L998" s="1" t="s">
        <v>50</v>
      </c>
      <c r="M998" s="1" t="s">
        <v>51</v>
      </c>
      <c r="N998" s="1" t="s">
        <v>64</v>
      </c>
      <c r="O998" s="1" t="s">
        <v>65</v>
      </c>
      <c r="P998" s="1" t="s">
        <v>66</v>
      </c>
      <c r="Q998" s="1" t="s">
        <v>67</v>
      </c>
      <c r="R998" s="1" t="s">
        <v>87</v>
      </c>
      <c r="S998" s="1" t="s">
        <v>88</v>
      </c>
      <c r="T998" s="2">
        <v>43333</v>
      </c>
      <c r="U998" s="2">
        <v>43333</v>
      </c>
      <c r="V998" s="1" t="s">
        <v>52</v>
      </c>
      <c r="W998" s="3">
        <v>1</v>
      </c>
      <c r="X998" s="1" t="s">
        <v>53</v>
      </c>
      <c r="Y998" s="4">
        <v>580650</v>
      </c>
      <c r="Z998" s="4">
        <v>-76066</v>
      </c>
      <c r="AA998" s="4">
        <v>0</v>
      </c>
      <c r="AB998" s="4">
        <v>0</v>
      </c>
      <c r="AC998" s="4">
        <v>0</v>
      </c>
      <c r="AD998" s="4">
        <v>580650</v>
      </c>
      <c r="AE998" s="5">
        <v>1685</v>
      </c>
      <c r="AF998" s="1" t="s">
        <v>70</v>
      </c>
      <c r="AG998" s="1" t="s">
        <v>71</v>
      </c>
      <c r="AH998" s="1" t="s">
        <v>89</v>
      </c>
      <c r="AI998" s="1" t="s">
        <v>57</v>
      </c>
      <c r="AJ998" s="5">
        <v>10950</v>
      </c>
      <c r="AK998" s="4">
        <v>-6023</v>
      </c>
      <c r="AL998" s="4">
        <v>0</v>
      </c>
      <c r="AM998" s="4">
        <v>0</v>
      </c>
      <c r="AN998" s="4">
        <v>0</v>
      </c>
      <c r="AO998" s="4">
        <v>-82089</v>
      </c>
      <c r="AP998" s="4">
        <v>-82089</v>
      </c>
      <c r="AQ998" s="4">
        <v>0</v>
      </c>
      <c r="AR998" s="4">
        <v>498561</v>
      </c>
      <c r="AS998" s="1" t="s">
        <v>52</v>
      </c>
      <c r="AT998" s="9">
        <f t="shared" si="446"/>
        <v>43333</v>
      </c>
      <c r="AU998" s="9">
        <f t="shared" si="447"/>
        <v>43313</v>
      </c>
      <c r="AV998" s="9">
        <v>44798</v>
      </c>
      <c r="AW998" s="11">
        <f t="shared" si="448"/>
        <v>4.0136986301369859</v>
      </c>
      <c r="AX998">
        <v>10</v>
      </c>
      <c r="AY998" s="12">
        <v>0.05</v>
      </c>
      <c r="AZ998">
        <f t="shared" si="449"/>
        <v>9.5000000000000001E-2</v>
      </c>
      <c r="BA998" s="13">
        <f t="shared" si="450"/>
        <v>580650</v>
      </c>
      <c r="BB998" s="17" t="s">
        <v>1941</v>
      </c>
      <c r="BC998">
        <f>MATCH(BB998,MONTHLY_INDEX!$A:$A,0)</f>
        <v>674</v>
      </c>
      <c r="BD998">
        <f>MATCH(AU998,MONTHLY_INDEX!$1:$1,0)</f>
        <v>80</v>
      </c>
      <c r="BE998">
        <f>INDEX(MONTHLY_INDEX!$1:$1048576,Final!BC998,Final!BD998)</f>
        <v>105.1</v>
      </c>
      <c r="BF998">
        <f>MATCH($BF$1,MONTHLY_INDEX!$1:$1,0)</f>
        <v>127</v>
      </c>
      <c r="BG998">
        <f>INDEX(MONTHLY_INDEX!$1:$1048576,Final!BC998,Final!BF998)</f>
        <v>122.8</v>
      </c>
      <c r="BH998" s="23">
        <f t="shared" si="458"/>
        <v>0.16841103710751668</v>
      </c>
      <c r="BI998" s="14">
        <f t="shared" si="459"/>
        <v>678437.86869647959</v>
      </c>
      <c r="BJ998" s="14">
        <f t="shared" si="460"/>
        <v>258689.28870091107</v>
      </c>
      <c r="BK998" s="15">
        <f t="shared" si="451"/>
        <v>419748.57999556849</v>
      </c>
      <c r="BL998" s="52">
        <v>0</v>
      </c>
      <c r="BM998" s="15">
        <f t="shared" si="461"/>
        <v>419748.57999556849</v>
      </c>
    </row>
    <row r="999" spans="1:65">
      <c r="A999" s="8">
        <v>997</v>
      </c>
      <c r="B999" s="1" t="s">
        <v>44</v>
      </c>
      <c r="C999" s="1">
        <v>1500</v>
      </c>
      <c r="D999" s="1" t="s">
        <v>60</v>
      </c>
      <c r="E999" s="1">
        <v>150000043</v>
      </c>
      <c r="F999" s="1" t="s">
        <v>60</v>
      </c>
      <c r="G999" s="1" t="s">
        <v>104</v>
      </c>
      <c r="H999" s="1">
        <v>16</v>
      </c>
      <c r="I999" s="1" t="s">
        <v>52</v>
      </c>
      <c r="J999" s="1" t="s">
        <v>49</v>
      </c>
      <c r="K999" s="1">
        <v>17406001</v>
      </c>
      <c r="L999" s="1" t="s">
        <v>50</v>
      </c>
      <c r="M999" s="1" t="s">
        <v>51</v>
      </c>
      <c r="N999" s="1" t="s">
        <v>64</v>
      </c>
      <c r="O999" s="1" t="s">
        <v>65</v>
      </c>
      <c r="P999" s="1" t="s">
        <v>66</v>
      </c>
      <c r="Q999" s="1" t="s">
        <v>67</v>
      </c>
      <c r="R999" s="1" t="s">
        <v>87</v>
      </c>
      <c r="S999" s="1" t="s">
        <v>88</v>
      </c>
      <c r="T999" s="2">
        <v>43333</v>
      </c>
      <c r="U999" s="2">
        <v>43333</v>
      </c>
      <c r="V999" s="1" t="s">
        <v>52</v>
      </c>
      <c r="W999" s="3">
        <v>1</v>
      </c>
      <c r="X999" s="1" t="s">
        <v>53</v>
      </c>
      <c r="Y999" s="4">
        <v>175035</v>
      </c>
      <c r="Z999" s="4">
        <v>-22929</v>
      </c>
      <c r="AA999" s="4">
        <v>0</v>
      </c>
      <c r="AB999" s="4">
        <v>0</v>
      </c>
      <c r="AC999" s="4">
        <v>0</v>
      </c>
      <c r="AD999" s="4">
        <v>175035</v>
      </c>
      <c r="AE999" s="5">
        <v>1685</v>
      </c>
      <c r="AF999" s="1" t="s">
        <v>70</v>
      </c>
      <c r="AG999" s="1" t="s">
        <v>71</v>
      </c>
      <c r="AH999" s="1" t="s">
        <v>89</v>
      </c>
      <c r="AI999" s="1" t="s">
        <v>57</v>
      </c>
      <c r="AJ999" s="5">
        <v>10950</v>
      </c>
      <c r="AK999" s="4">
        <v>-1816</v>
      </c>
      <c r="AL999" s="4">
        <v>0</v>
      </c>
      <c r="AM999" s="4">
        <v>0</v>
      </c>
      <c r="AN999" s="4">
        <v>0</v>
      </c>
      <c r="AO999" s="4">
        <v>-24745</v>
      </c>
      <c r="AP999" s="4">
        <v>-24745</v>
      </c>
      <c r="AQ999" s="4">
        <v>0</v>
      </c>
      <c r="AR999" s="4">
        <v>150290</v>
      </c>
      <c r="AS999" s="1" t="s">
        <v>52</v>
      </c>
      <c r="AT999" s="9">
        <f t="shared" si="446"/>
        <v>43333</v>
      </c>
      <c r="AU999" s="9">
        <f t="shared" si="447"/>
        <v>43313</v>
      </c>
      <c r="AV999" s="9">
        <v>44798</v>
      </c>
      <c r="AW999" s="11">
        <f t="shared" si="448"/>
        <v>4.0136986301369859</v>
      </c>
      <c r="AX999">
        <v>10</v>
      </c>
      <c r="AY999" s="12">
        <v>0.05</v>
      </c>
      <c r="AZ999">
        <f t="shared" si="449"/>
        <v>9.5000000000000001E-2</v>
      </c>
      <c r="BA999" s="13">
        <f t="shared" si="450"/>
        <v>175035</v>
      </c>
      <c r="BB999" s="17" t="s">
        <v>1877</v>
      </c>
      <c r="BC999">
        <f>MATCH(BB999,MONTHLY_INDEX!$A:$A,0)</f>
        <v>642</v>
      </c>
      <c r="BD999">
        <f>MATCH(AU999,MONTHLY_INDEX!$1:$1,0)</f>
        <v>80</v>
      </c>
      <c r="BE999">
        <f>INDEX(MONTHLY_INDEX!$1:$1048576,Final!BC999,Final!BD999)</f>
        <v>79.099999999999994</v>
      </c>
      <c r="BF999">
        <f>MATCH($BF$1,MONTHLY_INDEX!$1:$1,0)</f>
        <v>127</v>
      </c>
      <c r="BG999">
        <f>INDEX(MONTHLY_INDEX!$1:$1048576,Final!BC999,Final!BF999)</f>
        <v>94</v>
      </c>
      <c r="BH999" s="23">
        <f t="shared" si="458"/>
        <v>0.18836915297092297</v>
      </c>
      <c r="BI999" s="14">
        <f t="shared" si="459"/>
        <v>208006.19469026552</v>
      </c>
      <c r="BJ999" s="14">
        <f t="shared" si="460"/>
        <v>79313.046975390971</v>
      </c>
      <c r="BK999" s="15">
        <f t="shared" si="451"/>
        <v>128693.14771487455</v>
      </c>
      <c r="BL999" s="52">
        <v>0</v>
      </c>
      <c r="BM999" s="15">
        <f t="shared" si="461"/>
        <v>128693.14771487455</v>
      </c>
    </row>
    <row r="1000" spans="1:65">
      <c r="A1000" s="8">
        <v>998</v>
      </c>
      <c r="B1000" s="1" t="s">
        <v>44</v>
      </c>
      <c r="C1000" s="1">
        <v>1500</v>
      </c>
      <c r="D1000" s="1" t="s">
        <v>60</v>
      </c>
      <c r="E1000" s="1">
        <v>150000043</v>
      </c>
      <c r="F1000" s="1" t="s">
        <v>60</v>
      </c>
      <c r="G1000" s="1" t="s">
        <v>105</v>
      </c>
      <c r="H1000" s="1">
        <v>17</v>
      </c>
      <c r="I1000" s="1" t="s">
        <v>52</v>
      </c>
      <c r="J1000" s="1" t="s">
        <v>49</v>
      </c>
      <c r="K1000" s="1">
        <v>17406001</v>
      </c>
      <c r="L1000" s="1" t="s">
        <v>50</v>
      </c>
      <c r="M1000" s="1" t="s">
        <v>51</v>
      </c>
      <c r="N1000" s="1" t="s">
        <v>64</v>
      </c>
      <c r="O1000" s="1" t="s">
        <v>65</v>
      </c>
      <c r="P1000" s="1" t="s">
        <v>66</v>
      </c>
      <c r="Q1000" s="1" t="s">
        <v>67</v>
      </c>
      <c r="R1000" s="1" t="s">
        <v>87</v>
      </c>
      <c r="S1000" s="1" t="s">
        <v>88</v>
      </c>
      <c r="T1000" s="2">
        <v>43333</v>
      </c>
      <c r="U1000" s="2">
        <v>43333</v>
      </c>
      <c r="V1000" s="1" t="s">
        <v>52</v>
      </c>
      <c r="W1000" s="3">
        <v>1</v>
      </c>
      <c r="X1000" s="1" t="s">
        <v>53</v>
      </c>
      <c r="Y1000" s="4">
        <v>132796</v>
      </c>
      <c r="Z1000" s="4">
        <v>-17395</v>
      </c>
      <c r="AA1000" s="4">
        <v>0</v>
      </c>
      <c r="AB1000" s="4">
        <v>0</v>
      </c>
      <c r="AC1000" s="4">
        <v>0</v>
      </c>
      <c r="AD1000" s="4">
        <v>132796</v>
      </c>
      <c r="AE1000" s="5">
        <v>1685</v>
      </c>
      <c r="AF1000" s="1" t="s">
        <v>70</v>
      </c>
      <c r="AG1000" s="1" t="s">
        <v>71</v>
      </c>
      <c r="AH1000" s="1" t="s">
        <v>89</v>
      </c>
      <c r="AI1000" s="1" t="s">
        <v>57</v>
      </c>
      <c r="AJ1000" s="5">
        <v>10950</v>
      </c>
      <c r="AK1000" s="4">
        <v>-1378</v>
      </c>
      <c r="AL1000" s="4">
        <v>0</v>
      </c>
      <c r="AM1000" s="4">
        <v>0</v>
      </c>
      <c r="AN1000" s="4">
        <v>0</v>
      </c>
      <c r="AO1000" s="4">
        <v>-18773</v>
      </c>
      <c r="AP1000" s="4">
        <v>-18773</v>
      </c>
      <c r="AQ1000" s="4">
        <v>0</v>
      </c>
      <c r="AR1000" s="4">
        <v>114023</v>
      </c>
      <c r="AS1000" s="1" t="s">
        <v>52</v>
      </c>
      <c r="AT1000" s="9">
        <f t="shared" si="446"/>
        <v>43333</v>
      </c>
      <c r="AU1000" s="9">
        <f t="shared" si="447"/>
        <v>43313</v>
      </c>
      <c r="AV1000" s="9">
        <v>44798</v>
      </c>
      <c r="AW1000" s="11">
        <f t="shared" si="448"/>
        <v>4.0136986301369859</v>
      </c>
      <c r="AX1000">
        <v>10</v>
      </c>
      <c r="AY1000" s="12">
        <v>0.05</v>
      </c>
      <c r="AZ1000">
        <f t="shared" si="449"/>
        <v>9.5000000000000001E-2</v>
      </c>
      <c r="BA1000" s="13">
        <f t="shared" si="450"/>
        <v>132796</v>
      </c>
      <c r="BB1000" s="17" t="s">
        <v>2189</v>
      </c>
      <c r="BC1000">
        <f>MATCH(BB1000,MONTHLY_INDEX!$A:$A,0)</f>
        <v>798</v>
      </c>
      <c r="BD1000">
        <f>MATCH(AU1000,MONTHLY_INDEX!$1:$1,0)</f>
        <v>80</v>
      </c>
      <c r="BE1000">
        <f>INDEX(MONTHLY_INDEX!$1:$1048576,Final!BC1000,Final!BD1000)</f>
        <v>96</v>
      </c>
      <c r="BF1000">
        <f>MATCH($BF$1,MONTHLY_INDEX!$1:$1,0)</f>
        <v>127</v>
      </c>
      <c r="BG1000">
        <f>INDEX(MONTHLY_INDEX!$1:$1048576,Final!BC1000,Final!BF1000)</f>
        <v>95.3</v>
      </c>
      <c r="BH1000" s="23">
        <f t="shared" si="458"/>
        <v>-7.2916666666666963E-3</v>
      </c>
      <c r="BI1000" s="14">
        <f t="shared" si="459"/>
        <v>131827.69583333333</v>
      </c>
      <c r="BJ1000" s="14">
        <f t="shared" si="460"/>
        <v>50266.0810071347</v>
      </c>
      <c r="BK1000" s="15">
        <f t="shared" si="451"/>
        <v>81561.614826198638</v>
      </c>
      <c r="BL1000" s="52">
        <v>0</v>
      </c>
      <c r="BM1000" s="15">
        <f t="shared" si="461"/>
        <v>81561.614826198638</v>
      </c>
    </row>
    <row r="1001" spans="1:65">
      <c r="A1001" s="8">
        <v>999</v>
      </c>
      <c r="B1001" s="1" t="s">
        <v>44</v>
      </c>
      <c r="C1001" s="1">
        <v>1500</v>
      </c>
      <c r="D1001" s="1" t="s">
        <v>60</v>
      </c>
      <c r="E1001" s="1">
        <v>150000043</v>
      </c>
      <c r="F1001" s="1" t="s">
        <v>60</v>
      </c>
      <c r="G1001" s="1" t="s">
        <v>106</v>
      </c>
      <c r="H1001" s="1">
        <v>18</v>
      </c>
      <c r="I1001" s="1" t="s">
        <v>52</v>
      </c>
      <c r="J1001" s="1" t="s">
        <v>49</v>
      </c>
      <c r="K1001" s="1">
        <v>17406001</v>
      </c>
      <c r="L1001" s="1" t="s">
        <v>50</v>
      </c>
      <c r="M1001" s="1" t="s">
        <v>51</v>
      </c>
      <c r="N1001" s="1" t="s">
        <v>64</v>
      </c>
      <c r="O1001" s="1" t="s">
        <v>65</v>
      </c>
      <c r="P1001" s="1" t="s">
        <v>66</v>
      </c>
      <c r="Q1001" s="1" t="s">
        <v>67</v>
      </c>
      <c r="R1001" s="1" t="s">
        <v>87</v>
      </c>
      <c r="S1001" s="1" t="s">
        <v>88</v>
      </c>
      <c r="T1001" s="2">
        <v>43333</v>
      </c>
      <c r="U1001" s="2">
        <v>43333</v>
      </c>
      <c r="V1001" s="1" t="s">
        <v>52</v>
      </c>
      <c r="W1001" s="3">
        <v>1</v>
      </c>
      <c r="X1001" s="1" t="s">
        <v>53</v>
      </c>
      <c r="Y1001" s="4">
        <v>469552</v>
      </c>
      <c r="Z1001" s="4">
        <v>-61512</v>
      </c>
      <c r="AA1001" s="4">
        <v>0</v>
      </c>
      <c r="AB1001" s="4">
        <v>0</v>
      </c>
      <c r="AC1001" s="4">
        <v>0</v>
      </c>
      <c r="AD1001" s="4">
        <v>469552</v>
      </c>
      <c r="AE1001" s="5">
        <v>1685</v>
      </c>
      <c r="AF1001" s="1" t="s">
        <v>70</v>
      </c>
      <c r="AG1001" s="1" t="s">
        <v>71</v>
      </c>
      <c r="AH1001" s="1" t="s">
        <v>89</v>
      </c>
      <c r="AI1001" s="1" t="s">
        <v>57</v>
      </c>
      <c r="AJ1001" s="5">
        <v>10950</v>
      </c>
      <c r="AK1001" s="4">
        <v>-4871</v>
      </c>
      <c r="AL1001" s="4">
        <v>0</v>
      </c>
      <c r="AM1001" s="4">
        <v>0</v>
      </c>
      <c r="AN1001" s="4">
        <v>0</v>
      </c>
      <c r="AO1001" s="4">
        <v>-66383</v>
      </c>
      <c r="AP1001" s="4">
        <v>-66383</v>
      </c>
      <c r="AQ1001" s="4">
        <v>0</v>
      </c>
      <c r="AR1001" s="4">
        <v>403169</v>
      </c>
      <c r="AS1001" s="1" t="s">
        <v>52</v>
      </c>
      <c r="AT1001" s="9">
        <f t="shared" si="446"/>
        <v>43333</v>
      </c>
      <c r="AU1001" s="9">
        <f t="shared" si="447"/>
        <v>43313</v>
      </c>
      <c r="AV1001" s="9">
        <v>44798</v>
      </c>
      <c r="AW1001" s="11">
        <f t="shared" si="448"/>
        <v>4.0136986301369859</v>
      </c>
      <c r="AX1001">
        <v>10</v>
      </c>
      <c r="AY1001" s="12">
        <v>0.05</v>
      </c>
      <c r="AZ1001">
        <f t="shared" si="449"/>
        <v>9.5000000000000001E-2</v>
      </c>
      <c r="BA1001" s="13">
        <f t="shared" si="450"/>
        <v>469552</v>
      </c>
      <c r="BB1001" s="17" t="s">
        <v>1871</v>
      </c>
      <c r="BC1001">
        <f>MATCH(BB1001,MONTHLY_INDEX!$A:$A,0)</f>
        <v>639</v>
      </c>
      <c r="BD1001">
        <f>MATCH(AU1001,MONTHLY_INDEX!$1:$1,0)</f>
        <v>80</v>
      </c>
      <c r="BE1001">
        <f>INDEX(MONTHLY_INDEX!$1:$1048576,Final!BC1001,Final!BD1001)</f>
        <v>112.8</v>
      </c>
      <c r="BF1001">
        <f>MATCH($BF$1,MONTHLY_INDEX!$1:$1,0)</f>
        <v>127</v>
      </c>
      <c r="BG1001">
        <f>INDEX(MONTHLY_INDEX!$1:$1048576,Final!BC1001,Final!BF1001)</f>
        <v>116.2</v>
      </c>
      <c r="BH1001" s="23">
        <f t="shared" si="458"/>
        <v>3.0141843971631256E-2</v>
      </c>
      <c r="BI1001" s="14">
        <f t="shared" si="459"/>
        <v>483705.16312056739</v>
      </c>
      <c r="BJ1001" s="14">
        <f t="shared" si="460"/>
        <v>184437.44130768481</v>
      </c>
      <c r="BK1001" s="15">
        <f t="shared" si="451"/>
        <v>299267.72181288258</v>
      </c>
      <c r="BL1001" s="52">
        <v>0</v>
      </c>
      <c r="BM1001" s="15">
        <f t="shared" si="461"/>
        <v>299267.72181288258</v>
      </c>
    </row>
    <row r="1002" spans="1:65">
      <c r="A1002" s="8">
        <v>1000</v>
      </c>
      <c r="B1002" s="1" t="s">
        <v>44</v>
      </c>
      <c r="C1002" s="1">
        <v>1500</v>
      </c>
      <c r="D1002" s="1" t="s">
        <v>60</v>
      </c>
      <c r="E1002" s="1">
        <v>150000043</v>
      </c>
      <c r="F1002" s="1" t="s">
        <v>60</v>
      </c>
      <c r="G1002" s="1" t="s">
        <v>107</v>
      </c>
      <c r="H1002" s="1">
        <v>19</v>
      </c>
      <c r="I1002" s="1" t="s">
        <v>52</v>
      </c>
      <c r="J1002" s="1" t="s">
        <v>49</v>
      </c>
      <c r="K1002" s="1">
        <v>17406001</v>
      </c>
      <c r="L1002" s="1" t="s">
        <v>50</v>
      </c>
      <c r="M1002" s="1" t="s">
        <v>51</v>
      </c>
      <c r="N1002" s="1" t="s">
        <v>64</v>
      </c>
      <c r="O1002" s="1" t="s">
        <v>65</v>
      </c>
      <c r="P1002" s="1" t="s">
        <v>66</v>
      </c>
      <c r="Q1002" s="1" t="s">
        <v>67</v>
      </c>
      <c r="R1002" s="1" t="s">
        <v>87</v>
      </c>
      <c r="S1002" s="1" t="s">
        <v>88</v>
      </c>
      <c r="T1002" s="2">
        <v>43333</v>
      </c>
      <c r="U1002" s="2">
        <v>43333</v>
      </c>
      <c r="V1002" s="1" t="s">
        <v>52</v>
      </c>
      <c r="W1002" s="3">
        <v>1</v>
      </c>
      <c r="X1002" s="1" t="s">
        <v>53</v>
      </c>
      <c r="Y1002" s="4">
        <v>6861326</v>
      </c>
      <c r="Z1002" s="4">
        <v>-898859</v>
      </c>
      <c r="AA1002" s="4">
        <v>0</v>
      </c>
      <c r="AB1002" s="4">
        <v>0</v>
      </c>
      <c r="AC1002" s="4">
        <v>0</v>
      </c>
      <c r="AD1002" s="4">
        <v>6861326</v>
      </c>
      <c r="AE1002" s="5">
        <v>1685</v>
      </c>
      <c r="AF1002" s="1" t="s">
        <v>70</v>
      </c>
      <c r="AG1002" s="1" t="s">
        <v>71</v>
      </c>
      <c r="AH1002" s="1" t="s">
        <v>89</v>
      </c>
      <c r="AI1002" s="1" t="s">
        <v>57</v>
      </c>
      <c r="AJ1002" s="5">
        <v>10950</v>
      </c>
      <c r="AK1002" s="4">
        <v>-71176</v>
      </c>
      <c r="AL1002" s="4">
        <v>0</v>
      </c>
      <c r="AM1002" s="4">
        <v>0</v>
      </c>
      <c r="AN1002" s="4">
        <v>0</v>
      </c>
      <c r="AO1002" s="4">
        <v>-970035</v>
      </c>
      <c r="AP1002" s="4">
        <v>-970035</v>
      </c>
      <c r="AQ1002" s="4">
        <v>0</v>
      </c>
      <c r="AR1002" s="4">
        <v>5891291</v>
      </c>
      <c r="AS1002" s="1" t="s">
        <v>52</v>
      </c>
      <c r="AT1002" s="9">
        <f t="shared" si="446"/>
        <v>43333</v>
      </c>
      <c r="AU1002" s="9">
        <f t="shared" si="447"/>
        <v>43313</v>
      </c>
      <c r="AV1002" s="9">
        <v>44798</v>
      </c>
      <c r="AW1002" s="11">
        <f t="shared" si="448"/>
        <v>4.0136986301369859</v>
      </c>
      <c r="AX1002">
        <v>10</v>
      </c>
      <c r="AY1002" s="12">
        <v>0.05</v>
      </c>
      <c r="AZ1002">
        <f t="shared" si="449"/>
        <v>9.5000000000000001E-2</v>
      </c>
      <c r="BA1002" s="13">
        <f t="shared" si="450"/>
        <v>6861326</v>
      </c>
      <c r="BI1002" s="14">
        <f t="shared" ref="BI1002:BI1004" si="462">AR1002</f>
        <v>5891291</v>
      </c>
      <c r="BJ1002" s="14">
        <v>0</v>
      </c>
      <c r="BK1002" s="14">
        <f t="shared" ref="BK1002:BK1004" si="463">AR1002</f>
        <v>5891291</v>
      </c>
      <c r="BL1002" s="52">
        <v>0</v>
      </c>
      <c r="BM1002" s="15">
        <f t="shared" ref="BM1002:BM1004" si="464">AR1002</f>
        <v>5891291</v>
      </c>
    </row>
    <row r="1003" spans="1:65">
      <c r="A1003" s="8">
        <v>1001</v>
      </c>
      <c r="B1003" s="1" t="s">
        <v>44</v>
      </c>
      <c r="C1003" s="1">
        <v>1500</v>
      </c>
      <c r="D1003" s="1" t="s">
        <v>60</v>
      </c>
      <c r="E1003" s="1">
        <v>150000043</v>
      </c>
      <c r="F1003" s="1" t="s">
        <v>60</v>
      </c>
      <c r="G1003" s="1" t="s">
        <v>108</v>
      </c>
      <c r="H1003" s="1">
        <v>20</v>
      </c>
      <c r="I1003" s="1" t="s">
        <v>52</v>
      </c>
      <c r="J1003" s="1" t="s">
        <v>49</v>
      </c>
      <c r="K1003" s="1">
        <v>17406001</v>
      </c>
      <c r="L1003" s="1" t="s">
        <v>50</v>
      </c>
      <c r="M1003" s="1" t="s">
        <v>51</v>
      </c>
      <c r="N1003" s="1" t="s">
        <v>64</v>
      </c>
      <c r="O1003" s="1" t="s">
        <v>65</v>
      </c>
      <c r="P1003" s="1" t="s">
        <v>66</v>
      </c>
      <c r="Q1003" s="1" t="s">
        <v>67</v>
      </c>
      <c r="R1003" s="1" t="s">
        <v>87</v>
      </c>
      <c r="S1003" s="1" t="s">
        <v>88</v>
      </c>
      <c r="T1003" s="2">
        <v>43333</v>
      </c>
      <c r="U1003" s="2">
        <v>43333</v>
      </c>
      <c r="V1003" s="1" t="s">
        <v>52</v>
      </c>
      <c r="W1003" s="3">
        <v>1</v>
      </c>
      <c r="X1003" s="1" t="s">
        <v>53</v>
      </c>
      <c r="Y1003" s="4">
        <v>5552065</v>
      </c>
      <c r="Z1003" s="4">
        <v>-727341</v>
      </c>
      <c r="AA1003" s="4">
        <v>0</v>
      </c>
      <c r="AB1003" s="4">
        <v>0</v>
      </c>
      <c r="AC1003" s="4">
        <v>0</v>
      </c>
      <c r="AD1003" s="4">
        <v>5552065</v>
      </c>
      <c r="AE1003" s="5">
        <v>1685</v>
      </c>
      <c r="AF1003" s="1" t="s">
        <v>70</v>
      </c>
      <c r="AG1003" s="1" t="s">
        <v>71</v>
      </c>
      <c r="AH1003" s="1" t="s">
        <v>89</v>
      </c>
      <c r="AI1003" s="1" t="s">
        <v>57</v>
      </c>
      <c r="AJ1003" s="5">
        <v>10950</v>
      </c>
      <c r="AK1003" s="4">
        <v>-57594</v>
      </c>
      <c r="AL1003" s="4">
        <v>0</v>
      </c>
      <c r="AM1003" s="4">
        <v>0</v>
      </c>
      <c r="AN1003" s="4">
        <v>0</v>
      </c>
      <c r="AO1003" s="4">
        <v>-784935</v>
      </c>
      <c r="AP1003" s="4">
        <v>-784935</v>
      </c>
      <c r="AQ1003" s="4">
        <v>0</v>
      </c>
      <c r="AR1003" s="4">
        <v>4767130</v>
      </c>
      <c r="AS1003" s="1" t="s">
        <v>52</v>
      </c>
      <c r="AT1003" s="9">
        <f t="shared" si="446"/>
        <v>43333</v>
      </c>
      <c r="AU1003" s="9">
        <f t="shared" si="447"/>
        <v>43313</v>
      </c>
      <c r="AV1003" s="9">
        <v>44798</v>
      </c>
      <c r="AW1003" s="11">
        <f t="shared" si="448"/>
        <v>4.0136986301369859</v>
      </c>
      <c r="AX1003">
        <v>10</v>
      </c>
      <c r="AY1003" s="12">
        <v>0.05</v>
      </c>
      <c r="AZ1003">
        <f t="shared" si="449"/>
        <v>9.5000000000000001E-2</v>
      </c>
      <c r="BA1003" s="13">
        <f t="shared" si="450"/>
        <v>5552065</v>
      </c>
      <c r="BI1003" s="14">
        <f t="shared" si="462"/>
        <v>4767130</v>
      </c>
      <c r="BJ1003" s="14">
        <v>0</v>
      </c>
      <c r="BK1003" s="14">
        <f t="shared" si="463"/>
        <v>4767130</v>
      </c>
      <c r="BL1003" s="52">
        <v>0</v>
      </c>
      <c r="BM1003" s="15">
        <f t="shared" si="464"/>
        <v>4767130</v>
      </c>
    </row>
    <row r="1004" spans="1:65">
      <c r="A1004" s="8">
        <v>1002</v>
      </c>
      <c r="B1004" s="1" t="s">
        <v>44</v>
      </c>
      <c r="C1004" s="1">
        <v>1500</v>
      </c>
      <c r="D1004" s="1" t="s">
        <v>60</v>
      </c>
      <c r="E1004" s="1">
        <v>150000043</v>
      </c>
      <c r="F1004" s="1" t="s">
        <v>60</v>
      </c>
      <c r="G1004" s="1" t="s">
        <v>109</v>
      </c>
      <c r="H1004" s="1">
        <v>21</v>
      </c>
      <c r="I1004" s="1" t="s">
        <v>52</v>
      </c>
      <c r="J1004" s="1" t="s">
        <v>49</v>
      </c>
      <c r="K1004" s="1">
        <v>17406001</v>
      </c>
      <c r="L1004" s="1" t="s">
        <v>50</v>
      </c>
      <c r="M1004" s="1" t="s">
        <v>51</v>
      </c>
      <c r="N1004" s="1" t="s">
        <v>64</v>
      </c>
      <c r="O1004" s="1" t="s">
        <v>65</v>
      </c>
      <c r="P1004" s="1" t="s">
        <v>66</v>
      </c>
      <c r="Q1004" s="1" t="s">
        <v>67</v>
      </c>
      <c r="R1004" s="1" t="s">
        <v>87</v>
      </c>
      <c r="S1004" s="1" t="s">
        <v>88</v>
      </c>
      <c r="T1004" s="2">
        <v>43333</v>
      </c>
      <c r="U1004" s="2">
        <v>43333</v>
      </c>
      <c r="V1004" s="1" t="s">
        <v>52</v>
      </c>
      <c r="W1004" s="3">
        <v>1</v>
      </c>
      <c r="X1004" s="1" t="s">
        <v>53</v>
      </c>
      <c r="Y1004" s="4">
        <v>1950695</v>
      </c>
      <c r="Z1004" s="4">
        <v>-256470</v>
      </c>
      <c r="AA1004" s="4">
        <v>0</v>
      </c>
      <c r="AB1004" s="4">
        <v>0</v>
      </c>
      <c r="AC1004" s="4">
        <v>0</v>
      </c>
      <c r="AD1004" s="4">
        <v>1950695</v>
      </c>
      <c r="AE1004" s="5">
        <v>1685</v>
      </c>
      <c r="AF1004" s="1" t="s">
        <v>70</v>
      </c>
      <c r="AG1004" s="1" t="s">
        <v>71</v>
      </c>
      <c r="AH1004" s="1" t="s">
        <v>89</v>
      </c>
      <c r="AI1004" s="1" t="s">
        <v>57</v>
      </c>
      <c r="AJ1004" s="5">
        <v>10950</v>
      </c>
      <c r="AK1004" s="4">
        <v>-20224</v>
      </c>
      <c r="AL1004" s="4">
        <v>0</v>
      </c>
      <c r="AM1004" s="4">
        <v>0</v>
      </c>
      <c r="AN1004" s="4">
        <v>0</v>
      </c>
      <c r="AO1004" s="4">
        <v>-276694</v>
      </c>
      <c r="AP1004" s="4">
        <v>-276694</v>
      </c>
      <c r="AQ1004" s="4">
        <v>0</v>
      </c>
      <c r="AR1004" s="4">
        <v>1674001</v>
      </c>
      <c r="AS1004" s="1" t="s">
        <v>52</v>
      </c>
      <c r="AT1004" s="9">
        <f t="shared" si="446"/>
        <v>43333</v>
      </c>
      <c r="AU1004" s="9">
        <f t="shared" si="447"/>
        <v>43313</v>
      </c>
      <c r="AV1004" s="9">
        <v>44798</v>
      </c>
      <c r="AW1004" s="11">
        <f t="shared" si="448"/>
        <v>4.0136986301369859</v>
      </c>
      <c r="AX1004">
        <v>10</v>
      </c>
      <c r="AY1004" s="12">
        <v>0.05</v>
      </c>
      <c r="AZ1004">
        <f t="shared" si="449"/>
        <v>9.5000000000000001E-2</v>
      </c>
      <c r="BA1004" s="13">
        <f t="shared" si="450"/>
        <v>1950695</v>
      </c>
      <c r="BI1004" s="14">
        <f t="shared" si="462"/>
        <v>1674001</v>
      </c>
      <c r="BJ1004" s="14">
        <v>0</v>
      </c>
      <c r="BK1004" s="14">
        <f t="shared" si="463"/>
        <v>1674001</v>
      </c>
      <c r="BL1004" s="52">
        <v>0</v>
      </c>
      <c r="BM1004" s="15">
        <f t="shared" si="464"/>
        <v>1674001</v>
      </c>
    </row>
    <row r="1005" spans="1:65">
      <c r="A1005" s="8">
        <v>1003</v>
      </c>
      <c r="B1005" s="1" t="s">
        <v>44</v>
      </c>
      <c r="C1005" s="1">
        <v>1500</v>
      </c>
      <c r="D1005" s="1" t="s">
        <v>60</v>
      </c>
      <c r="E1005" s="1">
        <v>150000043</v>
      </c>
      <c r="F1005" s="1" t="s">
        <v>60</v>
      </c>
      <c r="G1005" s="1" t="s">
        <v>110</v>
      </c>
      <c r="H1005" s="1">
        <v>22</v>
      </c>
      <c r="I1005" s="1" t="s">
        <v>52</v>
      </c>
      <c r="J1005" s="1" t="s">
        <v>49</v>
      </c>
      <c r="K1005" s="1">
        <v>17406001</v>
      </c>
      <c r="L1005" s="1" t="s">
        <v>50</v>
      </c>
      <c r="M1005" s="1" t="s">
        <v>51</v>
      </c>
      <c r="N1005" s="1" t="s">
        <v>64</v>
      </c>
      <c r="O1005" s="1" t="s">
        <v>65</v>
      </c>
      <c r="P1005" s="1" t="s">
        <v>66</v>
      </c>
      <c r="Q1005" s="1" t="s">
        <v>67</v>
      </c>
      <c r="R1005" s="1" t="s">
        <v>87</v>
      </c>
      <c r="S1005" s="1" t="s">
        <v>88</v>
      </c>
      <c r="T1005" s="2">
        <v>43333</v>
      </c>
      <c r="U1005" s="2">
        <v>43333</v>
      </c>
      <c r="V1005" s="1" t="s">
        <v>52</v>
      </c>
      <c r="W1005" s="3">
        <v>1</v>
      </c>
      <c r="X1005" s="1" t="s">
        <v>53</v>
      </c>
      <c r="Y1005" s="4">
        <v>16789210</v>
      </c>
      <c r="Z1005" s="4">
        <v>-2199450</v>
      </c>
      <c r="AA1005" s="4">
        <v>0</v>
      </c>
      <c r="AB1005" s="4">
        <v>0</v>
      </c>
      <c r="AC1005" s="4">
        <v>0</v>
      </c>
      <c r="AD1005" s="4">
        <v>16789210</v>
      </c>
      <c r="AE1005" s="5">
        <v>1685</v>
      </c>
      <c r="AF1005" s="1" t="s">
        <v>70</v>
      </c>
      <c r="AG1005" s="1" t="s">
        <v>71</v>
      </c>
      <c r="AH1005" s="1" t="s">
        <v>89</v>
      </c>
      <c r="AI1005" s="1" t="s">
        <v>57</v>
      </c>
      <c r="AJ1005" s="5">
        <v>10950</v>
      </c>
      <c r="AK1005" s="4">
        <v>-174163</v>
      </c>
      <c r="AL1005" s="4">
        <v>0</v>
      </c>
      <c r="AM1005" s="4">
        <v>0</v>
      </c>
      <c r="AN1005" s="4">
        <v>0</v>
      </c>
      <c r="AO1005" s="4">
        <v>-2373613</v>
      </c>
      <c r="AP1005" s="4">
        <v>-2373613</v>
      </c>
      <c r="AQ1005" s="4">
        <v>0</v>
      </c>
      <c r="AR1005" s="4">
        <v>14415597</v>
      </c>
      <c r="AS1005" s="1" t="s">
        <v>52</v>
      </c>
      <c r="AT1005" s="9">
        <f t="shared" si="446"/>
        <v>43333</v>
      </c>
      <c r="AU1005" s="9">
        <f t="shared" si="447"/>
        <v>43313</v>
      </c>
      <c r="AV1005" s="9">
        <v>44798</v>
      </c>
      <c r="AW1005" s="11">
        <f t="shared" si="448"/>
        <v>4.0136986301369859</v>
      </c>
      <c r="AX1005">
        <v>25</v>
      </c>
      <c r="AY1005" s="12">
        <v>0.05</v>
      </c>
      <c r="AZ1005">
        <f t="shared" si="449"/>
        <v>3.7999999999999999E-2</v>
      </c>
      <c r="BA1005" s="13">
        <f t="shared" si="450"/>
        <v>16789210</v>
      </c>
      <c r="BB1005" s="17" t="s">
        <v>2189</v>
      </c>
      <c r="BC1005">
        <f>MATCH(BB1005,MONTHLY_INDEX!$A:$A,0)</f>
        <v>798</v>
      </c>
      <c r="BD1005">
        <f>MATCH(AU1005,MONTHLY_INDEX!$1:$1,0)</f>
        <v>80</v>
      </c>
      <c r="BE1005">
        <f>INDEX(MONTHLY_INDEX!$1:$1048576,Final!BC1005,Final!BD1005)</f>
        <v>96</v>
      </c>
      <c r="BF1005">
        <f>MATCH($BF$1,MONTHLY_INDEX!$1:$1,0)</f>
        <v>127</v>
      </c>
      <c r="BG1005">
        <f>INDEX(MONTHLY_INDEX!$1:$1048576,Final!BC1005,Final!BF1005)</f>
        <v>95.3</v>
      </c>
      <c r="BH1005" s="23">
        <f>(BG1005-BE1005)/BE1005</f>
        <v>-7.2916666666666963E-3</v>
      </c>
      <c r="BI1005" s="14">
        <f>(1+BH1005)*BA1005</f>
        <v>16666788.677083332</v>
      </c>
      <c r="BJ1005" s="14">
        <f>BI1005*AZ1005*AW1005</f>
        <v>2542027.7415156956</v>
      </c>
      <c r="BK1005" s="15">
        <f t="shared" si="451"/>
        <v>14124760.935567636</v>
      </c>
      <c r="BL1005" s="52">
        <v>0</v>
      </c>
      <c r="BM1005" s="15">
        <f>MAX((1-BL1005)*BK1005,BI1005*AY1005)</f>
        <v>14124760.935567636</v>
      </c>
    </row>
    <row r="1006" spans="1:65">
      <c r="A1006" s="8">
        <v>1004</v>
      </c>
      <c r="B1006" s="1" t="s">
        <v>44</v>
      </c>
      <c r="C1006" s="1">
        <v>1500</v>
      </c>
      <c r="D1006" s="1" t="s">
        <v>60</v>
      </c>
      <c r="E1006" s="1">
        <v>150000043</v>
      </c>
      <c r="F1006" s="1" t="s">
        <v>60</v>
      </c>
      <c r="G1006" s="1" t="s">
        <v>111</v>
      </c>
      <c r="H1006" s="1">
        <v>23</v>
      </c>
      <c r="I1006" s="1" t="s">
        <v>52</v>
      </c>
      <c r="J1006" s="1" t="s">
        <v>49</v>
      </c>
      <c r="K1006" s="1">
        <v>17406001</v>
      </c>
      <c r="L1006" s="1" t="s">
        <v>50</v>
      </c>
      <c r="M1006" s="1" t="s">
        <v>51</v>
      </c>
      <c r="N1006" s="1" t="s">
        <v>64</v>
      </c>
      <c r="O1006" s="1" t="s">
        <v>65</v>
      </c>
      <c r="P1006" s="1" t="s">
        <v>66</v>
      </c>
      <c r="Q1006" s="1" t="s">
        <v>67</v>
      </c>
      <c r="R1006" s="1" t="s">
        <v>87</v>
      </c>
      <c r="S1006" s="1" t="s">
        <v>88</v>
      </c>
      <c r="T1006" s="2">
        <v>43333</v>
      </c>
      <c r="U1006" s="2">
        <v>43333</v>
      </c>
      <c r="V1006" s="1" t="s">
        <v>52</v>
      </c>
      <c r="W1006" s="3">
        <v>1</v>
      </c>
      <c r="X1006" s="1" t="s">
        <v>53</v>
      </c>
      <c r="Y1006" s="4">
        <v>32425</v>
      </c>
      <c r="Z1006" s="4">
        <v>-4246</v>
      </c>
      <c r="AA1006" s="4">
        <v>0</v>
      </c>
      <c r="AB1006" s="4">
        <v>0</v>
      </c>
      <c r="AC1006" s="4">
        <v>0</v>
      </c>
      <c r="AD1006" s="4">
        <v>32425</v>
      </c>
      <c r="AE1006" s="5">
        <v>1685</v>
      </c>
      <c r="AF1006" s="1" t="s">
        <v>70</v>
      </c>
      <c r="AG1006" s="1" t="s">
        <v>71</v>
      </c>
      <c r="AH1006" s="1" t="s">
        <v>89</v>
      </c>
      <c r="AI1006" s="1" t="s">
        <v>57</v>
      </c>
      <c r="AJ1006" s="5">
        <v>10950</v>
      </c>
      <c r="AK1006" s="4">
        <v>-336</v>
      </c>
      <c r="AL1006" s="4">
        <v>0</v>
      </c>
      <c r="AM1006" s="4">
        <v>0</v>
      </c>
      <c r="AN1006" s="4">
        <v>0</v>
      </c>
      <c r="AO1006" s="4">
        <v>-4582</v>
      </c>
      <c r="AP1006" s="4">
        <v>-4582</v>
      </c>
      <c r="AQ1006" s="4">
        <v>0</v>
      </c>
      <c r="AR1006" s="4">
        <v>27843</v>
      </c>
      <c r="AS1006" s="1" t="s">
        <v>52</v>
      </c>
      <c r="AT1006" s="9">
        <f t="shared" si="446"/>
        <v>43333</v>
      </c>
      <c r="AU1006" s="9">
        <f t="shared" si="447"/>
        <v>43313</v>
      </c>
      <c r="AV1006" s="9">
        <v>44798</v>
      </c>
      <c r="AW1006" s="11">
        <f t="shared" si="448"/>
        <v>4.0136986301369859</v>
      </c>
      <c r="AX1006">
        <v>10</v>
      </c>
      <c r="AY1006" s="12">
        <v>0.05</v>
      </c>
      <c r="AZ1006">
        <f t="shared" si="449"/>
        <v>9.5000000000000001E-2</v>
      </c>
      <c r="BA1006" s="13">
        <f t="shared" si="450"/>
        <v>32425</v>
      </c>
      <c r="BI1006" s="14">
        <f t="shared" ref="BI1006:BI1010" si="465">AR1006</f>
        <v>27843</v>
      </c>
      <c r="BJ1006" s="14">
        <v>0</v>
      </c>
      <c r="BK1006" s="14">
        <f t="shared" ref="BK1006:BK1010" si="466">AR1006</f>
        <v>27843</v>
      </c>
      <c r="BL1006" s="52">
        <v>0</v>
      </c>
      <c r="BM1006" s="15">
        <f t="shared" ref="BM1006:BM1010" si="467">AR1006</f>
        <v>27843</v>
      </c>
    </row>
    <row r="1007" spans="1:65">
      <c r="A1007" s="8">
        <v>1005</v>
      </c>
      <c r="B1007" s="1" t="s">
        <v>44</v>
      </c>
      <c r="C1007" s="1">
        <v>1500</v>
      </c>
      <c r="D1007" s="1" t="s">
        <v>60</v>
      </c>
      <c r="E1007" s="1">
        <v>150000043</v>
      </c>
      <c r="F1007" s="1" t="s">
        <v>112</v>
      </c>
      <c r="G1007" s="1" t="s">
        <v>113</v>
      </c>
      <c r="H1007" s="1">
        <v>24</v>
      </c>
      <c r="I1007" s="1" t="s">
        <v>52</v>
      </c>
      <c r="J1007" s="1" t="s">
        <v>49</v>
      </c>
      <c r="K1007" s="1">
        <v>17406001</v>
      </c>
      <c r="L1007" s="1" t="s">
        <v>50</v>
      </c>
      <c r="M1007" s="1" t="s">
        <v>51</v>
      </c>
      <c r="N1007" s="1" t="s">
        <v>64</v>
      </c>
      <c r="O1007" s="1" t="s">
        <v>65</v>
      </c>
      <c r="P1007" s="1" t="s">
        <v>66</v>
      </c>
      <c r="Q1007" s="1" t="s">
        <v>67</v>
      </c>
      <c r="R1007" s="1" t="s">
        <v>87</v>
      </c>
      <c r="S1007" s="1" t="s">
        <v>88</v>
      </c>
      <c r="T1007" s="2">
        <v>43333</v>
      </c>
      <c r="U1007" s="2">
        <v>43333</v>
      </c>
      <c r="V1007" s="1" t="s">
        <v>52</v>
      </c>
      <c r="W1007" s="3">
        <v>1</v>
      </c>
      <c r="X1007" s="1" t="s">
        <v>53</v>
      </c>
      <c r="Y1007" s="4">
        <v>970825</v>
      </c>
      <c r="Z1007" s="4">
        <v>-127181.51</v>
      </c>
      <c r="AA1007" s="4">
        <v>0</v>
      </c>
      <c r="AB1007" s="4">
        <v>0</v>
      </c>
      <c r="AC1007" s="4">
        <v>0</v>
      </c>
      <c r="AD1007" s="4">
        <v>970825</v>
      </c>
      <c r="AE1007" s="5">
        <v>1685</v>
      </c>
      <c r="AF1007" s="1" t="s">
        <v>70</v>
      </c>
      <c r="AG1007" s="1" t="s">
        <v>71</v>
      </c>
      <c r="AH1007" s="1" t="s">
        <v>89</v>
      </c>
      <c r="AI1007" s="1" t="s">
        <v>57</v>
      </c>
      <c r="AJ1007" s="5">
        <v>10950</v>
      </c>
      <c r="AK1007" s="4">
        <v>-10071</v>
      </c>
      <c r="AL1007" s="4">
        <v>0</v>
      </c>
      <c r="AM1007" s="4">
        <v>0</v>
      </c>
      <c r="AN1007" s="4">
        <v>0</v>
      </c>
      <c r="AO1007" s="4">
        <v>-137252.51</v>
      </c>
      <c r="AP1007" s="4">
        <v>-137252.51</v>
      </c>
      <c r="AQ1007" s="4">
        <v>0</v>
      </c>
      <c r="AR1007" s="4">
        <v>833572.49</v>
      </c>
      <c r="AS1007" s="1" t="s">
        <v>52</v>
      </c>
      <c r="AT1007" s="9">
        <f t="shared" si="446"/>
        <v>43333</v>
      </c>
      <c r="AU1007" s="9">
        <f t="shared" si="447"/>
        <v>43313</v>
      </c>
      <c r="AV1007" s="9">
        <v>44798</v>
      </c>
      <c r="AW1007" s="11">
        <f t="shared" si="448"/>
        <v>4.0136986301369859</v>
      </c>
      <c r="AX1007">
        <v>10</v>
      </c>
      <c r="AY1007" s="12">
        <v>0.05</v>
      </c>
      <c r="AZ1007">
        <f t="shared" si="449"/>
        <v>9.5000000000000001E-2</v>
      </c>
      <c r="BA1007" s="13">
        <f t="shared" si="450"/>
        <v>970825</v>
      </c>
      <c r="BB1007" s="16" t="s">
        <v>593</v>
      </c>
      <c r="BC1007" s="16" t="s">
        <v>593</v>
      </c>
      <c r="BD1007" s="16" t="s">
        <v>593</v>
      </c>
      <c r="BE1007" s="16" t="s">
        <v>593</v>
      </c>
      <c r="BF1007" s="16" t="s">
        <v>593</v>
      </c>
      <c r="BG1007" s="16" t="s">
        <v>593</v>
      </c>
      <c r="BH1007" s="16" t="s">
        <v>593</v>
      </c>
      <c r="BI1007" s="14">
        <f t="shared" si="465"/>
        <v>833572.49</v>
      </c>
      <c r="BJ1007" s="14">
        <v>0</v>
      </c>
      <c r="BK1007" s="14">
        <f t="shared" si="466"/>
        <v>833572.49</v>
      </c>
      <c r="BL1007" s="52">
        <v>0</v>
      </c>
      <c r="BM1007" s="15">
        <f t="shared" si="467"/>
        <v>833572.49</v>
      </c>
    </row>
    <row r="1008" spans="1:65">
      <c r="A1008" s="8">
        <v>1006</v>
      </c>
      <c r="B1008" s="1" t="s">
        <v>44</v>
      </c>
      <c r="C1008" s="1">
        <v>1500</v>
      </c>
      <c r="D1008" s="1" t="s">
        <v>60</v>
      </c>
      <c r="E1008" s="1">
        <v>150000043</v>
      </c>
      <c r="F1008" s="1" t="s">
        <v>112</v>
      </c>
      <c r="G1008" s="1" t="s">
        <v>114</v>
      </c>
      <c r="H1008" s="1">
        <v>25</v>
      </c>
      <c r="I1008" s="1" t="s">
        <v>52</v>
      </c>
      <c r="J1008" s="1" t="s">
        <v>49</v>
      </c>
      <c r="K1008" s="1">
        <v>17406001</v>
      </c>
      <c r="L1008" s="1" t="s">
        <v>50</v>
      </c>
      <c r="M1008" s="1" t="s">
        <v>51</v>
      </c>
      <c r="N1008" s="1" t="s">
        <v>64</v>
      </c>
      <c r="O1008" s="1" t="s">
        <v>65</v>
      </c>
      <c r="P1008" s="1" t="s">
        <v>66</v>
      </c>
      <c r="Q1008" s="1" t="s">
        <v>67</v>
      </c>
      <c r="R1008" s="1" t="s">
        <v>87</v>
      </c>
      <c r="S1008" s="1" t="s">
        <v>88</v>
      </c>
      <c r="T1008" s="2">
        <v>43333</v>
      </c>
      <c r="U1008" s="2">
        <v>43333</v>
      </c>
      <c r="V1008" s="1" t="s">
        <v>52</v>
      </c>
      <c r="W1008" s="3">
        <v>1</v>
      </c>
      <c r="X1008" s="1" t="s">
        <v>53</v>
      </c>
      <c r="Y1008" s="4">
        <v>2008211</v>
      </c>
      <c r="Z1008" s="4">
        <v>-263082.87</v>
      </c>
      <c r="AA1008" s="4">
        <v>0</v>
      </c>
      <c r="AB1008" s="4">
        <v>0</v>
      </c>
      <c r="AC1008" s="4">
        <v>0</v>
      </c>
      <c r="AD1008" s="4">
        <v>2008211</v>
      </c>
      <c r="AE1008" s="5">
        <v>1685</v>
      </c>
      <c r="AF1008" s="1" t="s">
        <v>70</v>
      </c>
      <c r="AG1008" s="1" t="s">
        <v>71</v>
      </c>
      <c r="AH1008" s="1" t="s">
        <v>89</v>
      </c>
      <c r="AI1008" s="1" t="s">
        <v>57</v>
      </c>
      <c r="AJ1008" s="5">
        <v>10950</v>
      </c>
      <c r="AK1008" s="4">
        <v>-20832</v>
      </c>
      <c r="AL1008" s="4">
        <v>0</v>
      </c>
      <c r="AM1008" s="4">
        <v>0</v>
      </c>
      <c r="AN1008" s="4">
        <v>0</v>
      </c>
      <c r="AO1008" s="4">
        <v>-283914.87</v>
      </c>
      <c r="AP1008" s="4">
        <v>-283914.87</v>
      </c>
      <c r="AQ1008" s="4">
        <v>0</v>
      </c>
      <c r="AR1008" s="4">
        <v>1724296.13</v>
      </c>
      <c r="AS1008" s="1" t="s">
        <v>52</v>
      </c>
      <c r="AT1008" s="9">
        <f t="shared" si="446"/>
        <v>43333</v>
      </c>
      <c r="AU1008" s="9">
        <f t="shared" si="447"/>
        <v>43313</v>
      </c>
      <c r="AV1008" s="9">
        <v>44798</v>
      </c>
      <c r="AW1008" s="11">
        <f t="shared" si="448"/>
        <v>4.0136986301369859</v>
      </c>
      <c r="AX1008">
        <v>10</v>
      </c>
      <c r="AY1008" s="12">
        <v>0.05</v>
      </c>
      <c r="AZ1008">
        <f t="shared" si="449"/>
        <v>9.5000000000000001E-2</v>
      </c>
      <c r="BA1008" s="13">
        <f t="shared" si="450"/>
        <v>2008211</v>
      </c>
      <c r="BB1008" s="16" t="s">
        <v>593</v>
      </c>
      <c r="BC1008" s="16" t="s">
        <v>593</v>
      </c>
      <c r="BD1008" s="16" t="s">
        <v>593</v>
      </c>
      <c r="BE1008" s="16" t="s">
        <v>593</v>
      </c>
      <c r="BF1008" s="16" t="s">
        <v>593</v>
      </c>
      <c r="BG1008" s="16" t="s">
        <v>593</v>
      </c>
      <c r="BH1008" s="16" t="s">
        <v>593</v>
      </c>
      <c r="BI1008" s="14">
        <f t="shared" si="465"/>
        <v>1724296.13</v>
      </c>
      <c r="BJ1008" s="14">
        <v>0</v>
      </c>
      <c r="BK1008" s="14">
        <f t="shared" si="466"/>
        <v>1724296.13</v>
      </c>
      <c r="BL1008" s="52">
        <v>0</v>
      </c>
      <c r="BM1008" s="15">
        <f t="shared" si="467"/>
        <v>1724296.13</v>
      </c>
    </row>
    <row r="1009" spans="1:65">
      <c r="A1009" s="8">
        <v>1007</v>
      </c>
      <c r="B1009" s="1" t="s">
        <v>44</v>
      </c>
      <c r="C1009" s="1">
        <v>1500</v>
      </c>
      <c r="D1009" s="1" t="s">
        <v>60</v>
      </c>
      <c r="E1009" s="1">
        <v>150000043</v>
      </c>
      <c r="F1009" s="1" t="s">
        <v>60</v>
      </c>
      <c r="G1009" s="1" t="s">
        <v>115</v>
      </c>
      <c r="H1009" s="1">
        <v>26</v>
      </c>
      <c r="I1009" s="1" t="s">
        <v>52</v>
      </c>
      <c r="J1009" s="1" t="s">
        <v>49</v>
      </c>
      <c r="K1009" s="1">
        <v>17406001</v>
      </c>
      <c r="L1009" s="1" t="s">
        <v>50</v>
      </c>
      <c r="M1009" s="1" t="s">
        <v>51</v>
      </c>
      <c r="N1009" s="1" t="s">
        <v>64</v>
      </c>
      <c r="O1009" s="1" t="s">
        <v>65</v>
      </c>
      <c r="P1009" s="1" t="s">
        <v>66</v>
      </c>
      <c r="Q1009" s="1" t="s">
        <v>67</v>
      </c>
      <c r="R1009" s="1" t="s">
        <v>87</v>
      </c>
      <c r="S1009" s="1" t="s">
        <v>88</v>
      </c>
      <c r="T1009" s="2">
        <v>43333</v>
      </c>
      <c r="U1009" s="2">
        <v>43333</v>
      </c>
      <c r="V1009" s="1" t="s">
        <v>52</v>
      </c>
      <c r="W1009" s="3">
        <v>1</v>
      </c>
      <c r="X1009" s="1" t="s">
        <v>53</v>
      </c>
      <c r="Y1009" s="4">
        <v>120000</v>
      </c>
      <c r="Z1009" s="4">
        <v>-15720</v>
      </c>
      <c r="AA1009" s="4">
        <v>0</v>
      </c>
      <c r="AB1009" s="4">
        <v>0</v>
      </c>
      <c r="AC1009" s="4">
        <v>0</v>
      </c>
      <c r="AD1009" s="4">
        <v>120000</v>
      </c>
      <c r="AE1009" s="5">
        <v>1685</v>
      </c>
      <c r="AF1009" s="1" t="s">
        <v>70</v>
      </c>
      <c r="AG1009" s="1" t="s">
        <v>71</v>
      </c>
      <c r="AH1009" s="1" t="s">
        <v>89</v>
      </c>
      <c r="AI1009" s="1" t="s">
        <v>57</v>
      </c>
      <c r="AJ1009" s="5">
        <v>10950</v>
      </c>
      <c r="AK1009" s="4">
        <v>-1245</v>
      </c>
      <c r="AL1009" s="4">
        <v>0</v>
      </c>
      <c r="AM1009" s="4">
        <v>0</v>
      </c>
      <c r="AN1009" s="4">
        <v>0</v>
      </c>
      <c r="AO1009" s="4">
        <v>-16965</v>
      </c>
      <c r="AP1009" s="4">
        <v>-16965</v>
      </c>
      <c r="AQ1009" s="4">
        <v>0</v>
      </c>
      <c r="AR1009" s="4">
        <v>103035</v>
      </c>
      <c r="AS1009" s="1" t="s">
        <v>52</v>
      </c>
      <c r="AT1009" s="9">
        <f t="shared" si="446"/>
        <v>43333</v>
      </c>
      <c r="AU1009" s="9">
        <f t="shared" si="447"/>
        <v>43313</v>
      </c>
      <c r="AV1009" s="9">
        <v>44798</v>
      </c>
      <c r="AW1009" s="11">
        <f t="shared" si="448"/>
        <v>4.0136986301369859</v>
      </c>
      <c r="AX1009">
        <v>10</v>
      </c>
      <c r="AY1009" s="12">
        <v>0.05</v>
      </c>
      <c r="AZ1009">
        <f t="shared" si="449"/>
        <v>9.5000000000000001E-2</v>
      </c>
      <c r="BA1009" s="13">
        <f t="shared" si="450"/>
        <v>120000</v>
      </c>
      <c r="BI1009" s="14">
        <f t="shared" si="465"/>
        <v>103035</v>
      </c>
      <c r="BJ1009" s="14">
        <v>0</v>
      </c>
      <c r="BK1009" s="14">
        <f t="shared" si="466"/>
        <v>103035</v>
      </c>
      <c r="BL1009" s="52">
        <v>0</v>
      </c>
      <c r="BM1009" s="15">
        <f t="shared" si="467"/>
        <v>103035</v>
      </c>
    </row>
    <row r="1010" spans="1:65">
      <c r="A1010" s="8">
        <v>1008</v>
      </c>
      <c r="B1010" s="1" t="s">
        <v>44</v>
      </c>
      <c r="C1010" s="1">
        <v>1500</v>
      </c>
      <c r="D1010" s="1" t="s">
        <v>60</v>
      </c>
      <c r="E1010" s="1">
        <v>150000043</v>
      </c>
      <c r="F1010" s="1" t="s">
        <v>112</v>
      </c>
      <c r="G1010" s="1" t="s">
        <v>116</v>
      </c>
      <c r="H1010" s="1">
        <v>27</v>
      </c>
      <c r="I1010" s="1" t="s">
        <v>153</v>
      </c>
      <c r="J1010" s="1" t="s">
        <v>49</v>
      </c>
      <c r="K1010" s="1">
        <v>17406001</v>
      </c>
      <c r="L1010" s="1" t="s">
        <v>50</v>
      </c>
      <c r="M1010" s="1" t="s">
        <v>51</v>
      </c>
      <c r="N1010" s="1" t="s">
        <v>64</v>
      </c>
      <c r="O1010" s="1" t="s">
        <v>65</v>
      </c>
      <c r="P1010" s="1" t="s">
        <v>66</v>
      </c>
      <c r="Q1010" s="1" t="s">
        <v>67</v>
      </c>
      <c r="R1010" s="1" t="s">
        <v>87</v>
      </c>
      <c r="S1010" s="1" t="s">
        <v>88</v>
      </c>
      <c r="T1010" s="2">
        <v>43333</v>
      </c>
      <c r="U1010" s="2">
        <v>43333</v>
      </c>
      <c r="V1010" s="1" t="s">
        <v>52</v>
      </c>
      <c r="W1010" s="3">
        <v>1</v>
      </c>
      <c r="X1010" s="1" t="s">
        <v>53</v>
      </c>
      <c r="Y1010" s="4">
        <v>4339035</v>
      </c>
      <c r="Z1010" s="4">
        <v>-568428.62</v>
      </c>
      <c r="AA1010" s="4">
        <v>0</v>
      </c>
      <c r="AB1010" s="4">
        <v>0</v>
      </c>
      <c r="AC1010" s="4">
        <v>0</v>
      </c>
      <c r="AD1010" s="4">
        <v>4339035</v>
      </c>
      <c r="AE1010" s="5">
        <v>1685</v>
      </c>
      <c r="AF1010" s="1" t="s">
        <v>70</v>
      </c>
      <c r="AG1010" s="1" t="s">
        <v>71</v>
      </c>
      <c r="AH1010" s="1" t="s">
        <v>89</v>
      </c>
      <c r="AI1010" s="1" t="s">
        <v>57</v>
      </c>
      <c r="AJ1010" s="5">
        <v>10950</v>
      </c>
      <c r="AK1010" s="4">
        <v>-45011</v>
      </c>
      <c r="AL1010" s="4">
        <v>0</v>
      </c>
      <c r="AM1010" s="4">
        <v>0</v>
      </c>
      <c r="AN1010" s="4">
        <v>0</v>
      </c>
      <c r="AO1010" s="4">
        <v>-613439.62</v>
      </c>
      <c r="AP1010" s="4">
        <v>-613439.62</v>
      </c>
      <c r="AQ1010" s="4">
        <v>0</v>
      </c>
      <c r="AR1010" s="4">
        <v>3725595.38</v>
      </c>
      <c r="AS1010" s="1" t="s">
        <v>52</v>
      </c>
      <c r="AT1010" s="9">
        <f t="shared" si="446"/>
        <v>43333</v>
      </c>
      <c r="AU1010" s="9">
        <f t="shared" si="447"/>
        <v>43313</v>
      </c>
      <c r="AV1010" s="9">
        <v>44798</v>
      </c>
      <c r="AW1010" s="11">
        <f t="shared" si="448"/>
        <v>4.0136986301369859</v>
      </c>
      <c r="AX1010">
        <v>10</v>
      </c>
      <c r="AY1010" s="12">
        <v>0.05</v>
      </c>
      <c r="AZ1010">
        <f t="shared" si="449"/>
        <v>9.5000000000000001E-2</v>
      </c>
      <c r="BA1010" s="13">
        <f t="shared" si="450"/>
        <v>4339035</v>
      </c>
      <c r="BB1010" s="16" t="s">
        <v>593</v>
      </c>
      <c r="BC1010" s="16" t="s">
        <v>593</v>
      </c>
      <c r="BD1010" s="16" t="s">
        <v>593</v>
      </c>
      <c r="BE1010" s="16" t="s">
        <v>593</v>
      </c>
      <c r="BF1010" s="16" t="s">
        <v>593</v>
      </c>
      <c r="BG1010" s="16" t="s">
        <v>593</v>
      </c>
      <c r="BH1010" s="16" t="s">
        <v>593</v>
      </c>
      <c r="BI1010" s="14">
        <f t="shared" si="465"/>
        <v>3725595.38</v>
      </c>
      <c r="BJ1010" s="14">
        <v>0</v>
      </c>
      <c r="BK1010" s="14">
        <f t="shared" si="466"/>
        <v>3725595.38</v>
      </c>
      <c r="BL1010" s="52">
        <v>0</v>
      </c>
      <c r="BM1010" s="15">
        <f t="shared" si="467"/>
        <v>3725595.38</v>
      </c>
    </row>
    <row r="1011" spans="1:65">
      <c r="A1011" s="8">
        <v>1009</v>
      </c>
      <c r="B1011" s="1" t="s">
        <v>44</v>
      </c>
      <c r="C1011" s="1">
        <v>1500</v>
      </c>
      <c r="D1011" s="1" t="s">
        <v>60</v>
      </c>
      <c r="E1011" s="1">
        <v>150000044</v>
      </c>
      <c r="F1011" s="1" t="s">
        <v>60</v>
      </c>
      <c r="G1011" s="1" t="s">
        <v>86</v>
      </c>
      <c r="H1011" s="1">
        <v>1</v>
      </c>
      <c r="I1011" s="1" t="s">
        <v>52</v>
      </c>
      <c r="J1011" s="1" t="s">
        <v>49</v>
      </c>
      <c r="K1011" s="1">
        <v>17406001</v>
      </c>
      <c r="L1011" s="1" t="s">
        <v>50</v>
      </c>
      <c r="M1011" s="1" t="s">
        <v>51</v>
      </c>
      <c r="N1011" s="1" t="s">
        <v>64</v>
      </c>
      <c r="O1011" s="1" t="s">
        <v>65</v>
      </c>
      <c r="P1011" s="1" t="s">
        <v>66</v>
      </c>
      <c r="Q1011" s="1" t="s">
        <v>67</v>
      </c>
      <c r="R1011" s="1" t="s">
        <v>87</v>
      </c>
      <c r="S1011" s="1" t="s">
        <v>88</v>
      </c>
      <c r="T1011" s="2">
        <v>43333</v>
      </c>
      <c r="U1011" s="2">
        <v>43333</v>
      </c>
      <c r="V1011" s="1" t="s">
        <v>52</v>
      </c>
      <c r="W1011" s="3">
        <v>1</v>
      </c>
      <c r="X1011" s="1" t="s">
        <v>53</v>
      </c>
      <c r="Y1011" s="4">
        <v>892500</v>
      </c>
      <c r="Z1011" s="4">
        <v>-116920</v>
      </c>
      <c r="AA1011" s="4">
        <v>0</v>
      </c>
      <c r="AB1011" s="4">
        <v>0</v>
      </c>
      <c r="AC1011" s="4">
        <v>0</v>
      </c>
      <c r="AD1011" s="4">
        <v>892500</v>
      </c>
      <c r="AE1011" s="5">
        <v>1685</v>
      </c>
      <c r="AF1011" s="1" t="s">
        <v>70</v>
      </c>
      <c r="AG1011" s="1" t="s">
        <v>71</v>
      </c>
      <c r="AH1011" s="1" t="s">
        <v>89</v>
      </c>
      <c r="AI1011" s="1" t="s">
        <v>57</v>
      </c>
      <c r="AJ1011" s="5">
        <v>10950</v>
      </c>
      <c r="AK1011" s="4">
        <v>-9258</v>
      </c>
      <c r="AL1011" s="4">
        <v>0</v>
      </c>
      <c r="AM1011" s="4">
        <v>0</v>
      </c>
      <c r="AN1011" s="4">
        <v>0</v>
      </c>
      <c r="AO1011" s="4">
        <v>-126178</v>
      </c>
      <c r="AP1011" s="4">
        <v>-126178</v>
      </c>
      <c r="AQ1011" s="4">
        <v>0</v>
      </c>
      <c r="AR1011" s="4">
        <v>766322</v>
      </c>
      <c r="AS1011" s="1" t="s">
        <v>52</v>
      </c>
      <c r="AT1011" s="9">
        <f t="shared" si="446"/>
        <v>43333</v>
      </c>
      <c r="AU1011" s="9">
        <f t="shared" si="447"/>
        <v>43313</v>
      </c>
      <c r="AV1011" s="9">
        <v>44798</v>
      </c>
      <c r="AW1011" s="11">
        <f t="shared" si="448"/>
        <v>4.0136986301369859</v>
      </c>
      <c r="AX1011">
        <v>10</v>
      </c>
      <c r="AY1011" s="12">
        <v>0.05</v>
      </c>
      <c r="AZ1011">
        <f t="shared" si="449"/>
        <v>9.5000000000000001E-2</v>
      </c>
      <c r="BA1011" s="13">
        <f t="shared" si="450"/>
        <v>892500</v>
      </c>
      <c r="BB1011" s="17" t="s">
        <v>1853</v>
      </c>
      <c r="BC1011">
        <f>MATCH(BB1011,MONTHLY_INDEX!$A:$A,0)</f>
        <v>630</v>
      </c>
      <c r="BD1011">
        <f>MATCH(AU1011,MONTHLY_INDEX!$1:$1,0)</f>
        <v>80</v>
      </c>
      <c r="BE1011">
        <f>INDEX(MONTHLY_INDEX!$1:$1048576,Final!BC1011,Final!BD1011)</f>
        <v>111.6</v>
      </c>
      <c r="BF1011">
        <f>MATCH($BF$1,MONTHLY_INDEX!$1:$1,0)</f>
        <v>127</v>
      </c>
      <c r="BG1011">
        <f>INDEX(MONTHLY_INDEX!$1:$1048576,Final!BC1011,Final!BF1011)</f>
        <v>151.1</v>
      </c>
      <c r="BH1011" s="23">
        <f t="shared" ref="BH1011:BH1028" si="468">(BG1011-BE1011)/BE1011</f>
        <v>0.35394265232974914</v>
      </c>
      <c r="BI1011" s="14">
        <f t="shared" ref="BI1011:BI1028" si="469">(1+BH1011)*BA1011</f>
        <v>1208393.817204301</v>
      </c>
      <c r="BJ1011" s="14">
        <f t="shared" ref="BJ1011:BJ1028" si="470">BI1011*AZ1011*AW1011</f>
        <v>460762.21783399611</v>
      </c>
      <c r="BK1011" s="15">
        <f t="shared" si="451"/>
        <v>747631.59937030496</v>
      </c>
      <c r="BL1011" s="52">
        <v>0</v>
      </c>
      <c r="BM1011" s="15">
        <f t="shared" ref="BM1011:BM1028" si="471">MAX((1-BL1011)*BK1011,BI1011*AY1011)</f>
        <v>747631.59937030496</v>
      </c>
    </row>
    <row r="1012" spans="1:65">
      <c r="A1012" s="8">
        <v>1010</v>
      </c>
      <c r="B1012" s="1" t="s">
        <v>44</v>
      </c>
      <c r="C1012" s="1">
        <v>1500</v>
      </c>
      <c r="D1012" s="1" t="s">
        <v>60</v>
      </c>
      <c r="E1012" s="1">
        <v>150000044</v>
      </c>
      <c r="F1012" s="1" t="s">
        <v>60</v>
      </c>
      <c r="G1012" s="1" t="s">
        <v>90</v>
      </c>
      <c r="H1012" s="1">
        <v>2</v>
      </c>
      <c r="I1012" s="1" t="s">
        <v>52</v>
      </c>
      <c r="J1012" s="1" t="s">
        <v>49</v>
      </c>
      <c r="K1012" s="1">
        <v>17406001</v>
      </c>
      <c r="L1012" s="1" t="s">
        <v>50</v>
      </c>
      <c r="M1012" s="1" t="s">
        <v>51</v>
      </c>
      <c r="N1012" s="1" t="s">
        <v>64</v>
      </c>
      <c r="O1012" s="1" t="s">
        <v>65</v>
      </c>
      <c r="P1012" s="1" t="s">
        <v>66</v>
      </c>
      <c r="Q1012" s="1" t="s">
        <v>67</v>
      </c>
      <c r="R1012" s="1" t="s">
        <v>87</v>
      </c>
      <c r="S1012" s="1" t="s">
        <v>88</v>
      </c>
      <c r="T1012" s="2">
        <v>43333</v>
      </c>
      <c r="U1012" s="2">
        <v>43333</v>
      </c>
      <c r="V1012" s="1" t="s">
        <v>52</v>
      </c>
      <c r="W1012" s="3">
        <v>1</v>
      </c>
      <c r="X1012" s="1" t="s">
        <v>53</v>
      </c>
      <c r="Y1012" s="4">
        <v>472500</v>
      </c>
      <c r="Z1012" s="4">
        <v>-61898</v>
      </c>
      <c r="AA1012" s="4">
        <v>0</v>
      </c>
      <c r="AB1012" s="4">
        <v>0</v>
      </c>
      <c r="AC1012" s="4">
        <v>0</v>
      </c>
      <c r="AD1012" s="4">
        <v>472500</v>
      </c>
      <c r="AE1012" s="5">
        <v>1685</v>
      </c>
      <c r="AF1012" s="1" t="s">
        <v>70</v>
      </c>
      <c r="AG1012" s="1" t="s">
        <v>71</v>
      </c>
      <c r="AH1012" s="1" t="s">
        <v>89</v>
      </c>
      <c r="AI1012" s="1" t="s">
        <v>57</v>
      </c>
      <c r="AJ1012" s="5">
        <v>10950</v>
      </c>
      <c r="AK1012" s="4">
        <v>-4901</v>
      </c>
      <c r="AL1012" s="4">
        <v>0</v>
      </c>
      <c r="AM1012" s="4">
        <v>0</v>
      </c>
      <c r="AN1012" s="4">
        <v>0</v>
      </c>
      <c r="AO1012" s="4">
        <v>-66799</v>
      </c>
      <c r="AP1012" s="4">
        <v>-66799</v>
      </c>
      <c r="AQ1012" s="4">
        <v>0</v>
      </c>
      <c r="AR1012" s="4">
        <v>405701</v>
      </c>
      <c r="AS1012" s="1" t="s">
        <v>52</v>
      </c>
      <c r="AT1012" s="9">
        <f t="shared" si="446"/>
        <v>43333</v>
      </c>
      <c r="AU1012" s="9">
        <f t="shared" si="447"/>
        <v>43313</v>
      </c>
      <c r="AV1012" s="9">
        <v>44798</v>
      </c>
      <c r="AW1012" s="11">
        <f t="shared" si="448"/>
        <v>4.0136986301369859</v>
      </c>
      <c r="AX1012">
        <v>10</v>
      </c>
      <c r="AY1012" s="12">
        <v>0.05</v>
      </c>
      <c r="AZ1012">
        <f t="shared" si="449"/>
        <v>9.5000000000000001E-2</v>
      </c>
      <c r="BA1012" s="13">
        <f t="shared" si="450"/>
        <v>472500</v>
      </c>
      <c r="BB1012" s="17" t="s">
        <v>2189</v>
      </c>
      <c r="BC1012">
        <f>MATCH(BB1012,MONTHLY_INDEX!$A:$A,0)</f>
        <v>798</v>
      </c>
      <c r="BD1012">
        <f>MATCH(AU1012,MONTHLY_INDEX!$1:$1,0)</f>
        <v>80</v>
      </c>
      <c r="BE1012">
        <f>INDEX(MONTHLY_INDEX!$1:$1048576,Final!BC1012,Final!BD1012)</f>
        <v>96</v>
      </c>
      <c r="BF1012">
        <f>MATCH($BF$1,MONTHLY_INDEX!$1:$1,0)</f>
        <v>127</v>
      </c>
      <c r="BG1012">
        <f>INDEX(MONTHLY_INDEX!$1:$1048576,Final!BC1012,Final!BF1012)</f>
        <v>95.3</v>
      </c>
      <c r="BH1012" s="23">
        <f t="shared" si="468"/>
        <v>-7.2916666666666963E-3</v>
      </c>
      <c r="BI1012" s="14">
        <f t="shared" si="469"/>
        <v>469054.6875</v>
      </c>
      <c r="BJ1012" s="14">
        <f t="shared" si="470"/>
        <v>178851.19488441778</v>
      </c>
      <c r="BK1012" s="15">
        <f t="shared" si="451"/>
        <v>290203.49261558219</v>
      </c>
      <c r="BL1012" s="52">
        <v>0</v>
      </c>
      <c r="BM1012" s="15">
        <f t="shared" si="471"/>
        <v>290203.49261558219</v>
      </c>
    </row>
    <row r="1013" spans="1:65">
      <c r="A1013" s="8">
        <v>1011</v>
      </c>
      <c r="B1013" s="1" t="s">
        <v>44</v>
      </c>
      <c r="C1013" s="1">
        <v>1500</v>
      </c>
      <c r="D1013" s="1" t="s">
        <v>60</v>
      </c>
      <c r="E1013" s="1">
        <v>150000044</v>
      </c>
      <c r="F1013" s="1" t="s">
        <v>60</v>
      </c>
      <c r="G1013" s="1" t="s">
        <v>91</v>
      </c>
      <c r="H1013" s="1">
        <v>3</v>
      </c>
      <c r="I1013" s="1" t="s">
        <v>52</v>
      </c>
      <c r="J1013" s="1" t="s">
        <v>49</v>
      </c>
      <c r="K1013" s="1">
        <v>17406001</v>
      </c>
      <c r="L1013" s="1" t="s">
        <v>50</v>
      </c>
      <c r="M1013" s="1" t="s">
        <v>51</v>
      </c>
      <c r="N1013" s="1" t="s">
        <v>64</v>
      </c>
      <c r="O1013" s="1" t="s">
        <v>65</v>
      </c>
      <c r="P1013" s="1" t="s">
        <v>66</v>
      </c>
      <c r="Q1013" s="1" t="s">
        <v>67</v>
      </c>
      <c r="R1013" s="1" t="s">
        <v>87</v>
      </c>
      <c r="S1013" s="1" t="s">
        <v>88</v>
      </c>
      <c r="T1013" s="2">
        <v>43333</v>
      </c>
      <c r="U1013" s="2">
        <v>43333</v>
      </c>
      <c r="V1013" s="1" t="s">
        <v>52</v>
      </c>
      <c r="W1013" s="3">
        <v>1</v>
      </c>
      <c r="X1013" s="1" t="s">
        <v>53</v>
      </c>
      <c r="Y1013" s="4">
        <v>637760</v>
      </c>
      <c r="Z1013" s="4">
        <v>-83547</v>
      </c>
      <c r="AA1013" s="4">
        <v>0</v>
      </c>
      <c r="AB1013" s="4">
        <v>0</v>
      </c>
      <c r="AC1013" s="4">
        <v>0</v>
      </c>
      <c r="AD1013" s="4">
        <v>637760</v>
      </c>
      <c r="AE1013" s="5">
        <v>1685</v>
      </c>
      <c r="AF1013" s="1" t="s">
        <v>70</v>
      </c>
      <c r="AG1013" s="1" t="s">
        <v>71</v>
      </c>
      <c r="AH1013" s="1" t="s">
        <v>89</v>
      </c>
      <c r="AI1013" s="1" t="s">
        <v>57</v>
      </c>
      <c r="AJ1013" s="5">
        <v>10950</v>
      </c>
      <c r="AK1013" s="4">
        <v>-6616</v>
      </c>
      <c r="AL1013" s="4">
        <v>0</v>
      </c>
      <c r="AM1013" s="4">
        <v>0</v>
      </c>
      <c r="AN1013" s="4">
        <v>0</v>
      </c>
      <c r="AO1013" s="4">
        <v>-90163</v>
      </c>
      <c r="AP1013" s="4">
        <v>-90163</v>
      </c>
      <c r="AQ1013" s="4">
        <v>0</v>
      </c>
      <c r="AR1013" s="4">
        <v>547597</v>
      </c>
      <c r="AS1013" s="1" t="s">
        <v>52</v>
      </c>
      <c r="AT1013" s="9">
        <f t="shared" si="446"/>
        <v>43333</v>
      </c>
      <c r="AU1013" s="9">
        <f t="shared" si="447"/>
        <v>43313</v>
      </c>
      <c r="AV1013" s="9">
        <v>44798</v>
      </c>
      <c r="AW1013" s="11">
        <f t="shared" si="448"/>
        <v>4.0136986301369859</v>
      </c>
      <c r="AX1013">
        <v>10</v>
      </c>
      <c r="AY1013" s="12">
        <v>0.05</v>
      </c>
      <c r="AZ1013">
        <f t="shared" si="449"/>
        <v>9.5000000000000001E-2</v>
      </c>
      <c r="BA1013" s="13">
        <f t="shared" si="450"/>
        <v>637760</v>
      </c>
      <c r="BB1013" s="17" t="s">
        <v>2189</v>
      </c>
      <c r="BC1013">
        <f>MATCH(BB1013,MONTHLY_INDEX!$A:$A,0)</f>
        <v>798</v>
      </c>
      <c r="BD1013">
        <f>MATCH(AU1013,MONTHLY_INDEX!$1:$1,0)</f>
        <v>80</v>
      </c>
      <c r="BE1013">
        <f>INDEX(MONTHLY_INDEX!$1:$1048576,Final!BC1013,Final!BD1013)</f>
        <v>96</v>
      </c>
      <c r="BF1013">
        <f>MATCH($BF$1,MONTHLY_INDEX!$1:$1,0)</f>
        <v>127</v>
      </c>
      <c r="BG1013">
        <f>INDEX(MONTHLY_INDEX!$1:$1048576,Final!BC1013,Final!BF1013)</f>
        <v>95.3</v>
      </c>
      <c r="BH1013" s="23">
        <f t="shared" si="468"/>
        <v>-7.2916666666666963E-3</v>
      </c>
      <c r="BI1013" s="14">
        <f t="shared" si="469"/>
        <v>633109.66666666663</v>
      </c>
      <c r="BJ1013" s="14">
        <f t="shared" si="470"/>
        <v>241405.58317351594</v>
      </c>
      <c r="BK1013" s="15">
        <f t="shared" si="451"/>
        <v>391704.08349315065</v>
      </c>
      <c r="BL1013" s="52">
        <v>0</v>
      </c>
      <c r="BM1013" s="15">
        <f t="shared" si="471"/>
        <v>391704.08349315065</v>
      </c>
    </row>
    <row r="1014" spans="1:65">
      <c r="A1014" s="8">
        <v>1012</v>
      </c>
      <c r="B1014" s="1" t="s">
        <v>44</v>
      </c>
      <c r="C1014" s="1">
        <v>1500</v>
      </c>
      <c r="D1014" s="1" t="s">
        <v>60</v>
      </c>
      <c r="E1014" s="1">
        <v>150000044</v>
      </c>
      <c r="F1014" s="1" t="s">
        <v>60</v>
      </c>
      <c r="G1014" s="1" t="s">
        <v>92</v>
      </c>
      <c r="H1014" s="1">
        <v>4</v>
      </c>
      <c r="I1014" s="1" t="s">
        <v>52</v>
      </c>
      <c r="J1014" s="1" t="s">
        <v>49</v>
      </c>
      <c r="K1014" s="1">
        <v>17406001</v>
      </c>
      <c r="L1014" s="1" t="s">
        <v>50</v>
      </c>
      <c r="M1014" s="1" t="s">
        <v>51</v>
      </c>
      <c r="N1014" s="1" t="s">
        <v>64</v>
      </c>
      <c r="O1014" s="1" t="s">
        <v>65</v>
      </c>
      <c r="P1014" s="1" t="s">
        <v>66</v>
      </c>
      <c r="Q1014" s="1" t="s">
        <v>67</v>
      </c>
      <c r="R1014" s="1" t="s">
        <v>87</v>
      </c>
      <c r="S1014" s="1" t="s">
        <v>88</v>
      </c>
      <c r="T1014" s="2">
        <v>43333</v>
      </c>
      <c r="U1014" s="2">
        <v>43333</v>
      </c>
      <c r="V1014" s="1" t="s">
        <v>52</v>
      </c>
      <c r="W1014" s="3">
        <v>1</v>
      </c>
      <c r="X1014" s="1" t="s">
        <v>53</v>
      </c>
      <c r="Y1014" s="4">
        <v>21044329</v>
      </c>
      <c r="Z1014" s="4">
        <v>-2756887</v>
      </c>
      <c r="AA1014" s="4">
        <v>0</v>
      </c>
      <c r="AB1014" s="4">
        <v>0</v>
      </c>
      <c r="AC1014" s="4">
        <v>0</v>
      </c>
      <c r="AD1014" s="4">
        <v>21044329</v>
      </c>
      <c r="AE1014" s="5">
        <v>1685</v>
      </c>
      <c r="AF1014" s="1" t="s">
        <v>70</v>
      </c>
      <c r="AG1014" s="1" t="s">
        <v>71</v>
      </c>
      <c r="AH1014" s="1" t="s">
        <v>89</v>
      </c>
      <c r="AI1014" s="1" t="s">
        <v>57</v>
      </c>
      <c r="AJ1014" s="5">
        <v>10950</v>
      </c>
      <c r="AK1014" s="4">
        <v>-218303</v>
      </c>
      <c r="AL1014" s="4">
        <v>0</v>
      </c>
      <c r="AM1014" s="4">
        <v>0</v>
      </c>
      <c r="AN1014" s="4">
        <v>0</v>
      </c>
      <c r="AO1014" s="4">
        <v>-2975190</v>
      </c>
      <c r="AP1014" s="4">
        <v>-2975190</v>
      </c>
      <c r="AQ1014" s="4">
        <v>0</v>
      </c>
      <c r="AR1014" s="4">
        <v>18069139</v>
      </c>
      <c r="AS1014" s="1" t="s">
        <v>52</v>
      </c>
      <c r="AT1014" s="9">
        <f t="shared" si="446"/>
        <v>43333</v>
      </c>
      <c r="AU1014" s="9">
        <f t="shared" si="447"/>
        <v>43313</v>
      </c>
      <c r="AV1014" s="9">
        <v>44798</v>
      </c>
      <c r="AW1014" s="11">
        <f t="shared" si="448"/>
        <v>4.0136986301369859</v>
      </c>
      <c r="AX1014">
        <v>25</v>
      </c>
      <c r="AY1014" s="12">
        <v>0.05</v>
      </c>
      <c r="AZ1014">
        <f t="shared" si="449"/>
        <v>3.7999999999999999E-2</v>
      </c>
      <c r="BA1014" s="13">
        <f t="shared" si="450"/>
        <v>21044329</v>
      </c>
      <c r="BB1014" s="17" t="s">
        <v>2189</v>
      </c>
      <c r="BC1014">
        <f>MATCH(BB1014,MONTHLY_INDEX!$A:$A,0)</f>
        <v>798</v>
      </c>
      <c r="BD1014">
        <f>MATCH(AU1014,MONTHLY_INDEX!$1:$1,0)</f>
        <v>80</v>
      </c>
      <c r="BE1014">
        <f>INDEX(MONTHLY_INDEX!$1:$1048576,Final!BC1014,Final!BD1014)</f>
        <v>96</v>
      </c>
      <c r="BF1014">
        <f>MATCH($BF$1,MONTHLY_INDEX!$1:$1,0)</f>
        <v>127</v>
      </c>
      <c r="BG1014">
        <f>INDEX(MONTHLY_INDEX!$1:$1048576,Final!BC1014,Final!BF1014)</f>
        <v>95.3</v>
      </c>
      <c r="BH1014" s="23">
        <f t="shared" si="468"/>
        <v>-7.2916666666666963E-3</v>
      </c>
      <c r="BI1014" s="14">
        <f t="shared" si="469"/>
        <v>20890880.767708331</v>
      </c>
      <c r="BJ1014" s="14">
        <f t="shared" si="470"/>
        <v>3186288.5817488292</v>
      </c>
      <c r="BK1014" s="15">
        <f t="shared" si="451"/>
        <v>17704592.185959503</v>
      </c>
      <c r="BL1014" s="52">
        <v>0</v>
      </c>
      <c r="BM1014" s="15">
        <f t="shared" si="471"/>
        <v>17704592.185959503</v>
      </c>
    </row>
    <row r="1015" spans="1:65">
      <c r="A1015" s="8">
        <v>1013</v>
      </c>
      <c r="B1015" s="1" t="s">
        <v>44</v>
      </c>
      <c r="C1015" s="1">
        <v>1500</v>
      </c>
      <c r="D1015" s="1" t="s">
        <v>60</v>
      </c>
      <c r="E1015" s="1">
        <v>150000044</v>
      </c>
      <c r="F1015" s="1" t="s">
        <v>60</v>
      </c>
      <c r="G1015" s="1" t="s">
        <v>93</v>
      </c>
      <c r="H1015" s="1">
        <v>5</v>
      </c>
      <c r="I1015" s="1" t="s">
        <v>52</v>
      </c>
      <c r="J1015" s="1" t="s">
        <v>49</v>
      </c>
      <c r="K1015" s="1">
        <v>17406001</v>
      </c>
      <c r="L1015" s="1" t="s">
        <v>50</v>
      </c>
      <c r="M1015" s="1" t="s">
        <v>51</v>
      </c>
      <c r="N1015" s="1" t="s">
        <v>64</v>
      </c>
      <c r="O1015" s="1" t="s">
        <v>65</v>
      </c>
      <c r="P1015" s="1" t="s">
        <v>66</v>
      </c>
      <c r="Q1015" s="1" t="s">
        <v>67</v>
      </c>
      <c r="R1015" s="1" t="s">
        <v>87</v>
      </c>
      <c r="S1015" s="1" t="s">
        <v>88</v>
      </c>
      <c r="T1015" s="2">
        <v>43333</v>
      </c>
      <c r="U1015" s="2">
        <v>43333</v>
      </c>
      <c r="V1015" s="1" t="s">
        <v>52</v>
      </c>
      <c r="W1015" s="3">
        <v>1</v>
      </c>
      <c r="X1015" s="1" t="s">
        <v>53</v>
      </c>
      <c r="Y1015" s="4">
        <v>969266</v>
      </c>
      <c r="Z1015" s="4">
        <v>-126976</v>
      </c>
      <c r="AA1015" s="4">
        <v>0</v>
      </c>
      <c r="AB1015" s="4">
        <v>0</v>
      </c>
      <c r="AC1015" s="4">
        <v>0</v>
      </c>
      <c r="AD1015" s="4">
        <v>969266</v>
      </c>
      <c r="AE1015" s="5">
        <v>1685</v>
      </c>
      <c r="AF1015" s="1" t="s">
        <v>70</v>
      </c>
      <c r="AG1015" s="1" t="s">
        <v>71</v>
      </c>
      <c r="AH1015" s="1" t="s">
        <v>89</v>
      </c>
      <c r="AI1015" s="1" t="s">
        <v>57</v>
      </c>
      <c r="AJ1015" s="5">
        <v>10950</v>
      </c>
      <c r="AK1015" s="4">
        <v>-10055</v>
      </c>
      <c r="AL1015" s="4">
        <v>0</v>
      </c>
      <c r="AM1015" s="4">
        <v>0</v>
      </c>
      <c r="AN1015" s="4">
        <v>0</v>
      </c>
      <c r="AO1015" s="4">
        <v>-137031</v>
      </c>
      <c r="AP1015" s="4">
        <v>-137031</v>
      </c>
      <c r="AQ1015" s="4">
        <v>0</v>
      </c>
      <c r="AR1015" s="4">
        <v>832235</v>
      </c>
      <c r="AS1015" s="1" t="s">
        <v>52</v>
      </c>
      <c r="AT1015" s="9">
        <f t="shared" si="446"/>
        <v>43333</v>
      </c>
      <c r="AU1015" s="9">
        <f t="shared" si="447"/>
        <v>43313</v>
      </c>
      <c r="AV1015" s="9">
        <v>44798</v>
      </c>
      <c r="AW1015" s="11">
        <f t="shared" si="448"/>
        <v>4.0136986301369859</v>
      </c>
      <c r="AX1015">
        <v>25</v>
      </c>
      <c r="AY1015" s="12">
        <v>0.05</v>
      </c>
      <c r="AZ1015">
        <f t="shared" si="449"/>
        <v>3.7999999999999999E-2</v>
      </c>
      <c r="BA1015" s="13">
        <f t="shared" si="450"/>
        <v>969266</v>
      </c>
      <c r="BB1015" s="17" t="s">
        <v>2083</v>
      </c>
      <c r="BC1015">
        <f>MATCH(BB1015,MONTHLY_INDEX!$A:$A,0)</f>
        <v>745</v>
      </c>
      <c r="BD1015">
        <f>MATCH(AU1015,MONTHLY_INDEX!$1:$1,0)</f>
        <v>80</v>
      </c>
      <c r="BE1015">
        <f>INDEX(MONTHLY_INDEX!$1:$1048576,Final!BC1015,Final!BD1015)</f>
        <v>106.4</v>
      </c>
      <c r="BF1015">
        <f>MATCH($BF$1,MONTHLY_INDEX!$1:$1,0)</f>
        <v>127</v>
      </c>
      <c r="BG1015">
        <f>INDEX(MONTHLY_INDEX!$1:$1048576,Final!BC1015,Final!BF1015)</f>
        <v>115.4</v>
      </c>
      <c r="BH1015" s="23">
        <f t="shared" si="468"/>
        <v>8.4586466165413529E-2</v>
      </c>
      <c r="BI1015" s="14">
        <f t="shared" si="469"/>
        <v>1051252.7857142857</v>
      </c>
      <c r="BJ1015" s="14">
        <f t="shared" si="470"/>
        <v>160337.65090606653</v>
      </c>
      <c r="BK1015" s="15">
        <f t="shared" si="451"/>
        <v>890915.13480821915</v>
      </c>
      <c r="BL1015" s="52">
        <v>0</v>
      </c>
      <c r="BM1015" s="15">
        <f t="shared" si="471"/>
        <v>890915.13480821915</v>
      </c>
    </row>
    <row r="1016" spans="1:65">
      <c r="A1016" s="8">
        <v>1014</v>
      </c>
      <c r="B1016" s="1" t="s">
        <v>44</v>
      </c>
      <c r="C1016" s="1">
        <v>1500</v>
      </c>
      <c r="D1016" s="1" t="s">
        <v>60</v>
      </c>
      <c r="E1016" s="1">
        <v>150000044</v>
      </c>
      <c r="F1016" s="1" t="s">
        <v>60</v>
      </c>
      <c r="G1016" s="1" t="s">
        <v>94</v>
      </c>
      <c r="H1016" s="1">
        <v>6</v>
      </c>
      <c r="I1016" s="1" t="s">
        <v>52</v>
      </c>
      <c r="J1016" s="1" t="s">
        <v>49</v>
      </c>
      <c r="K1016" s="1">
        <v>17406001</v>
      </c>
      <c r="L1016" s="1" t="s">
        <v>50</v>
      </c>
      <c r="M1016" s="1" t="s">
        <v>51</v>
      </c>
      <c r="N1016" s="1" t="s">
        <v>64</v>
      </c>
      <c r="O1016" s="1" t="s">
        <v>65</v>
      </c>
      <c r="P1016" s="1" t="s">
        <v>66</v>
      </c>
      <c r="Q1016" s="1" t="s">
        <v>67</v>
      </c>
      <c r="R1016" s="1" t="s">
        <v>87</v>
      </c>
      <c r="S1016" s="1" t="s">
        <v>88</v>
      </c>
      <c r="T1016" s="2">
        <v>43333</v>
      </c>
      <c r="U1016" s="2">
        <v>43333</v>
      </c>
      <c r="V1016" s="1" t="s">
        <v>52</v>
      </c>
      <c r="W1016" s="3">
        <v>1</v>
      </c>
      <c r="X1016" s="1" t="s">
        <v>53</v>
      </c>
      <c r="Y1016" s="4">
        <v>735000</v>
      </c>
      <c r="Z1016" s="4">
        <v>-96287</v>
      </c>
      <c r="AA1016" s="4">
        <v>0</v>
      </c>
      <c r="AB1016" s="4">
        <v>0</v>
      </c>
      <c r="AC1016" s="4">
        <v>0</v>
      </c>
      <c r="AD1016" s="4">
        <v>735000</v>
      </c>
      <c r="AE1016" s="5">
        <v>1685</v>
      </c>
      <c r="AF1016" s="1" t="s">
        <v>70</v>
      </c>
      <c r="AG1016" s="1" t="s">
        <v>71</v>
      </c>
      <c r="AH1016" s="1" t="s">
        <v>89</v>
      </c>
      <c r="AI1016" s="1" t="s">
        <v>57</v>
      </c>
      <c r="AJ1016" s="5">
        <v>10950</v>
      </c>
      <c r="AK1016" s="4">
        <v>-7625</v>
      </c>
      <c r="AL1016" s="4">
        <v>0</v>
      </c>
      <c r="AM1016" s="4">
        <v>0</v>
      </c>
      <c r="AN1016" s="4">
        <v>0</v>
      </c>
      <c r="AO1016" s="4">
        <v>-103912</v>
      </c>
      <c r="AP1016" s="4">
        <v>-103912</v>
      </c>
      <c r="AQ1016" s="4">
        <v>0</v>
      </c>
      <c r="AR1016" s="4">
        <v>631088</v>
      </c>
      <c r="AS1016" s="1" t="s">
        <v>52</v>
      </c>
      <c r="AT1016" s="9">
        <f t="shared" si="446"/>
        <v>43333</v>
      </c>
      <c r="AU1016" s="9">
        <f t="shared" si="447"/>
        <v>43313</v>
      </c>
      <c r="AV1016" s="9">
        <v>44798</v>
      </c>
      <c r="AW1016" s="11">
        <f t="shared" si="448"/>
        <v>4.0136986301369859</v>
      </c>
      <c r="AX1016">
        <v>10</v>
      </c>
      <c r="AY1016" s="12">
        <v>0.05</v>
      </c>
      <c r="AZ1016">
        <f t="shared" si="449"/>
        <v>9.5000000000000001E-2</v>
      </c>
      <c r="BA1016" s="13">
        <f t="shared" si="450"/>
        <v>735000</v>
      </c>
      <c r="BB1016" s="17" t="s">
        <v>1853</v>
      </c>
      <c r="BC1016">
        <f>MATCH(BB1016,MONTHLY_INDEX!$A:$A,0)</f>
        <v>630</v>
      </c>
      <c r="BD1016">
        <f>MATCH(AU1016,MONTHLY_INDEX!$1:$1,0)</f>
        <v>80</v>
      </c>
      <c r="BE1016">
        <f>INDEX(MONTHLY_INDEX!$1:$1048576,Final!BC1016,Final!BD1016)</f>
        <v>111.6</v>
      </c>
      <c r="BF1016">
        <f>MATCH($BF$1,MONTHLY_INDEX!$1:$1,0)</f>
        <v>127</v>
      </c>
      <c r="BG1016">
        <f>INDEX(MONTHLY_INDEX!$1:$1048576,Final!BC1016,Final!BF1016)</f>
        <v>151.1</v>
      </c>
      <c r="BH1016" s="23">
        <f t="shared" si="468"/>
        <v>0.35394265232974914</v>
      </c>
      <c r="BI1016" s="14">
        <f t="shared" si="469"/>
        <v>995147.84946236562</v>
      </c>
      <c r="BJ1016" s="14">
        <f t="shared" si="470"/>
        <v>379451.2382162321</v>
      </c>
      <c r="BK1016" s="15">
        <f t="shared" si="451"/>
        <v>615696.61124613346</v>
      </c>
      <c r="BL1016" s="52">
        <v>0</v>
      </c>
      <c r="BM1016" s="15">
        <f t="shared" si="471"/>
        <v>615696.61124613346</v>
      </c>
    </row>
    <row r="1017" spans="1:65">
      <c r="A1017" s="8">
        <v>1015</v>
      </c>
      <c r="B1017" s="1" t="s">
        <v>44</v>
      </c>
      <c r="C1017" s="1">
        <v>1500</v>
      </c>
      <c r="D1017" s="1" t="s">
        <v>60</v>
      </c>
      <c r="E1017" s="1">
        <v>150000044</v>
      </c>
      <c r="F1017" s="1" t="s">
        <v>60</v>
      </c>
      <c r="G1017" s="1" t="s">
        <v>95</v>
      </c>
      <c r="H1017" s="1">
        <v>7</v>
      </c>
      <c r="I1017" s="1" t="s">
        <v>52</v>
      </c>
      <c r="J1017" s="1" t="s">
        <v>49</v>
      </c>
      <c r="K1017" s="1">
        <v>17406001</v>
      </c>
      <c r="L1017" s="1" t="s">
        <v>50</v>
      </c>
      <c r="M1017" s="1" t="s">
        <v>51</v>
      </c>
      <c r="N1017" s="1" t="s">
        <v>64</v>
      </c>
      <c r="O1017" s="1" t="s">
        <v>65</v>
      </c>
      <c r="P1017" s="1" t="s">
        <v>66</v>
      </c>
      <c r="Q1017" s="1" t="s">
        <v>67</v>
      </c>
      <c r="R1017" s="1" t="s">
        <v>87</v>
      </c>
      <c r="S1017" s="1" t="s">
        <v>88</v>
      </c>
      <c r="T1017" s="2">
        <v>43333</v>
      </c>
      <c r="U1017" s="2">
        <v>43333</v>
      </c>
      <c r="V1017" s="1" t="s">
        <v>52</v>
      </c>
      <c r="W1017" s="3">
        <v>1</v>
      </c>
      <c r="X1017" s="1" t="s">
        <v>53</v>
      </c>
      <c r="Y1017" s="4">
        <v>126000</v>
      </c>
      <c r="Z1017" s="4">
        <v>-16506</v>
      </c>
      <c r="AA1017" s="4">
        <v>0</v>
      </c>
      <c r="AB1017" s="4">
        <v>0</v>
      </c>
      <c r="AC1017" s="4">
        <v>0</v>
      </c>
      <c r="AD1017" s="4">
        <v>126000</v>
      </c>
      <c r="AE1017" s="5">
        <v>1685</v>
      </c>
      <c r="AF1017" s="1" t="s">
        <v>70</v>
      </c>
      <c r="AG1017" s="1" t="s">
        <v>71</v>
      </c>
      <c r="AH1017" s="1" t="s">
        <v>89</v>
      </c>
      <c r="AI1017" s="1" t="s">
        <v>57</v>
      </c>
      <c r="AJ1017" s="5">
        <v>10950</v>
      </c>
      <c r="AK1017" s="4">
        <v>-1307</v>
      </c>
      <c r="AL1017" s="4">
        <v>0</v>
      </c>
      <c r="AM1017" s="4">
        <v>0</v>
      </c>
      <c r="AN1017" s="4">
        <v>0</v>
      </c>
      <c r="AO1017" s="4">
        <v>-17813</v>
      </c>
      <c r="AP1017" s="4">
        <v>-17813</v>
      </c>
      <c r="AQ1017" s="4">
        <v>0</v>
      </c>
      <c r="AR1017" s="4">
        <v>108187</v>
      </c>
      <c r="AS1017" s="1" t="s">
        <v>52</v>
      </c>
      <c r="AT1017" s="9">
        <f t="shared" si="446"/>
        <v>43333</v>
      </c>
      <c r="AU1017" s="9">
        <f t="shared" si="447"/>
        <v>43313</v>
      </c>
      <c r="AV1017" s="9">
        <v>44798</v>
      </c>
      <c r="AW1017" s="11">
        <f t="shared" si="448"/>
        <v>4.0136986301369859</v>
      </c>
      <c r="AX1017">
        <v>25</v>
      </c>
      <c r="AY1017" s="12">
        <v>0.05</v>
      </c>
      <c r="AZ1017">
        <f t="shared" si="449"/>
        <v>3.7999999999999999E-2</v>
      </c>
      <c r="BA1017" s="13">
        <f t="shared" si="450"/>
        <v>126000</v>
      </c>
      <c r="BB1017" s="17" t="s">
        <v>2189</v>
      </c>
      <c r="BC1017">
        <f>MATCH(BB1017,MONTHLY_INDEX!$A:$A,0)</f>
        <v>798</v>
      </c>
      <c r="BD1017">
        <f>MATCH(AU1017,MONTHLY_INDEX!$1:$1,0)</f>
        <v>80</v>
      </c>
      <c r="BE1017">
        <f>INDEX(MONTHLY_INDEX!$1:$1048576,Final!BC1017,Final!BD1017)</f>
        <v>96</v>
      </c>
      <c r="BF1017">
        <f>MATCH($BF$1,MONTHLY_INDEX!$1:$1,0)</f>
        <v>127</v>
      </c>
      <c r="BG1017">
        <f>INDEX(MONTHLY_INDEX!$1:$1048576,Final!BC1017,Final!BF1017)</f>
        <v>95.3</v>
      </c>
      <c r="BH1017" s="23">
        <f t="shared" si="468"/>
        <v>-7.2916666666666963E-3</v>
      </c>
      <c r="BI1017" s="14">
        <f t="shared" si="469"/>
        <v>125081.25</v>
      </c>
      <c r="BJ1017" s="14">
        <f t="shared" si="470"/>
        <v>19077.460787671229</v>
      </c>
      <c r="BK1017" s="15">
        <f t="shared" si="451"/>
        <v>106003.78921232877</v>
      </c>
      <c r="BL1017" s="52">
        <v>0</v>
      </c>
      <c r="BM1017" s="15">
        <f t="shared" si="471"/>
        <v>106003.78921232877</v>
      </c>
    </row>
    <row r="1018" spans="1:65">
      <c r="A1018" s="8">
        <v>1016</v>
      </c>
      <c r="B1018" s="1" t="s">
        <v>44</v>
      </c>
      <c r="C1018" s="1">
        <v>1500</v>
      </c>
      <c r="D1018" s="1" t="s">
        <v>60</v>
      </c>
      <c r="E1018" s="1">
        <v>150000044</v>
      </c>
      <c r="F1018" s="1" t="s">
        <v>60</v>
      </c>
      <c r="G1018" s="1" t="s">
        <v>96</v>
      </c>
      <c r="H1018" s="1">
        <v>8</v>
      </c>
      <c r="I1018" s="1" t="s">
        <v>52</v>
      </c>
      <c r="J1018" s="1" t="s">
        <v>49</v>
      </c>
      <c r="K1018" s="1">
        <v>17406001</v>
      </c>
      <c r="L1018" s="1" t="s">
        <v>50</v>
      </c>
      <c r="M1018" s="1" t="s">
        <v>51</v>
      </c>
      <c r="N1018" s="1" t="s">
        <v>64</v>
      </c>
      <c r="O1018" s="1" t="s">
        <v>65</v>
      </c>
      <c r="P1018" s="1" t="s">
        <v>66</v>
      </c>
      <c r="Q1018" s="1" t="s">
        <v>67</v>
      </c>
      <c r="R1018" s="1" t="s">
        <v>87</v>
      </c>
      <c r="S1018" s="1" t="s">
        <v>88</v>
      </c>
      <c r="T1018" s="2">
        <v>43333</v>
      </c>
      <c r="U1018" s="2">
        <v>43333</v>
      </c>
      <c r="V1018" s="1" t="s">
        <v>52</v>
      </c>
      <c r="W1018" s="3">
        <v>1</v>
      </c>
      <c r="X1018" s="1" t="s">
        <v>53</v>
      </c>
      <c r="Y1018" s="4">
        <v>29327302</v>
      </c>
      <c r="Z1018" s="4">
        <v>-3841988</v>
      </c>
      <c r="AA1018" s="4">
        <v>0</v>
      </c>
      <c r="AB1018" s="4">
        <v>0</v>
      </c>
      <c r="AC1018" s="4">
        <v>0</v>
      </c>
      <c r="AD1018" s="4">
        <v>29327302</v>
      </c>
      <c r="AE1018" s="5">
        <v>1685</v>
      </c>
      <c r="AF1018" s="1" t="s">
        <v>70</v>
      </c>
      <c r="AG1018" s="1" t="s">
        <v>71</v>
      </c>
      <c r="AH1018" s="1" t="s">
        <v>89</v>
      </c>
      <c r="AI1018" s="1" t="s">
        <v>57</v>
      </c>
      <c r="AJ1018" s="5">
        <v>10950</v>
      </c>
      <c r="AK1018" s="4">
        <v>-304227</v>
      </c>
      <c r="AL1018" s="4">
        <v>0</v>
      </c>
      <c r="AM1018" s="4">
        <v>0</v>
      </c>
      <c r="AN1018" s="4">
        <v>0</v>
      </c>
      <c r="AO1018" s="4">
        <v>-4146215</v>
      </c>
      <c r="AP1018" s="4">
        <v>-4146215</v>
      </c>
      <c r="AQ1018" s="4">
        <v>0</v>
      </c>
      <c r="AR1018" s="4">
        <v>25181087</v>
      </c>
      <c r="AS1018" s="1" t="s">
        <v>52</v>
      </c>
      <c r="AT1018" s="9">
        <f t="shared" si="446"/>
        <v>43333</v>
      </c>
      <c r="AU1018" s="9">
        <f t="shared" si="447"/>
        <v>43313</v>
      </c>
      <c r="AV1018" s="9">
        <v>44798</v>
      </c>
      <c r="AW1018" s="11">
        <f t="shared" si="448"/>
        <v>4.0136986301369859</v>
      </c>
      <c r="AX1018">
        <v>25</v>
      </c>
      <c r="AY1018" s="12">
        <v>0.05</v>
      </c>
      <c r="AZ1018">
        <f t="shared" si="449"/>
        <v>3.7999999999999999E-2</v>
      </c>
      <c r="BA1018" s="13">
        <f t="shared" si="450"/>
        <v>29327302</v>
      </c>
      <c r="BB1018" s="17" t="s">
        <v>2189</v>
      </c>
      <c r="BC1018">
        <f>MATCH(BB1018,MONTHLY_INDEX!$A:$A,0)</f>
        <v>798</v>
      </c>
      <c r="BD1018">
        <f>MATCH(AU1018,MONTHLY_INDEX!$1:$1,0)</f>
        <v>80</v>
      </c>
      <c r="BE1018">
        <f>INDEX(MONTHLY_INDEX!$1:$1048576,Final!BC1018,Final!BD1018)</f>
        <v>96</v>
      </c>
      <c r="BF1018">
        <f>MATCH($BF$1,MONTHLY_INDEX!$1:$1,0)</f>
        <v>127</v>
      </c>
      <c r="BG1018">
        <f>INDEX(MONTHLY_INDEX!$1:$1048576,Final!BC1018,Final!BF1018)</f>
        <v>95.3</v>
      </c>
      <c r="BH1018" s="23">
        <f t="shared" si="468"/>
        <v>-7.2916666666666963E-3</v>
      </c>
      <c r="BI1018" s="14">
        <f t="shared" si="469"/>
        <v>29113457.089583334</v>
      </c>
      <c r="BJ1018" s="14">
        <f t="shared" si="470"/>
        <v>4440400.4278824767</v>
      </c>
      <c r="BK1018" s="15">
        <f t="shared" si="451"/>
        <v>24673056.661700856</v>
      </c>
      <c r="BL1018" s="52">
        <v>0</v>
      </c>
      <c r="BM1018" s="15">
        <f t="shared" si="471"/>
        <v>24673056.661700856</v>
      </c>
    </row>
    <row r="1019" spans="1:65">
      <c r="A1019" s="8">
        <v>1017</v>
      </c>
      <c r="B1019" s="1" t="s">
        <v>44</v>
      </c>
      <c r="C1019" s="1">
        <v>1500</v>
      </c>
      <c r="D1019" s="1" t="s">
        <v>60</v>
      </c>
      <c r="E1019" s="1">
        <v>150000044</v>
      </c>
      <c r="F1019" s="1" t="s">
        <v>60</v>
      </c>
      <c r="G1019" s="1" t="s">
        <v>97</v>
      </c>
      <c r="H1019" s="1">
        <v>9</v>
      </c>
      <c r="I1019" s="1" t="s">
        <v>52</v>
      </c>
      <c r="J1019" s="1" t="s">
        <v>49</v>
      </c>
      <c r="K1019" s="1">
        <v>17406001</v>
      </c>
      <c r="L1019" s="1" t="s">
        <v>50</v>
      </c>
      <c r="M1019" s="1" t="s">
        <v>51</v>
      </c>
      <c r="N1019" s="1" t="s">
        <v>64</v>
      </c>
      <c r="O1019" s="1" t="s">
        <v>65</v>
      </c>
      <c r="P1019" s="1" t="s">
        <v>66</v>
      </c>
      <c r="Q1019" s="1" t="s">
        <v>67</v>
      </c>
      <c r="R1019" s="1" t="s">
        <v>87</v>
      </c>
      <c r="S1019" s="1" t="s">
        <v>88</v>
      </c>
      <c r="T1019" s="2">
        <v>43333</v>
      </c>
      <c r="U1019" s="2">
        <v>43333</v>
      </c>
      <c r="V1019" s="1" t="s">
        <v>52</v>
      </c>
      <c r="W1019" s="3">
        <v>1</v>
      </c>
      <c r="X1019" s="1" t="s">
        <v>53</v>
      </c>
      <c r="Y1019" s="4">
        <v>1517250</v>
      </c>
      <c r="Z1019" s="4">
        <v>-198765</v>
      </c>
      <c r="AA1019" s="4">
        <v>0</v>
      </c>
      <c r="AB1019" s="4">
        <v>0</v>
      </c>
      <c r="AC1019" s="4">
        <v>0</v>
      </c>
      <c r="AD1019" s="4">
        <v>1517250</v>
      </c>
      <c r="AE1019" s="5">
        <v>1685</v>
      </c>
      <c r="AF1019" s="1" t="s">
        <v>70</v>
      </c>
      <c r="AG1019" s="1" t="s">
        <v>71</v>
      </c>
      <c r="AH1019" s="1" t="s">
        <v>89</v>
      </c>
      <c r="AI1019" s="1" t="s">
        <v>57</v>
      </c>
      <c r="AJ1019" s="5">
        <v>10950</v>
      </c>
      <c r="AK1019" s="4">
        <v>-15739</v>
      </c>
      <c r="AL1019" s="4">
        <v>0</v>
      </c>
      <c r="AM1019" s="4">
        <v>0</v>
      </c>
      <c r="AN1019" s="4">
        <v>0</v>
      </c>
      <c r="AO1019" s="4">
        <v>-214504</v>
      </c>
      <c r="AP1019" s="4">
        <v>-214504</v>
      </c>
      <c r="AQ1019" s="4">
        <v>0</v>
      </c>
      <c r="AR1019" s="4">
        <v>1302746</v>
      </c>
      <c r="AS1019" s="1" t="s">
        <v>52</v>
      </c>
      <c r="AT1019" s="9">
        <f t="shared" si="446"/>
        <v>43333</v>
      </c>
      <c r="AU1019" s="9">
        <f t="shared" si="447"/>
        <v>43313</v>
      </c>
      <c r="AV1019" s="9">
        <v>44798</v>
      </c>
      <c r="AW1019" s="11">
        <f t="shared" si="448"/>
        <v>4.0136986301369859</v>
      </c>
      <c r="AX1019">
        <v>15</v>
      </c>
      <c r="AY1019" s="12">
        <v>0.05</v>
      </c>
      <c r="AZ1019">
        <f t="shared" si="449"/>
        <v>6.3333333333333325E-2</v>
      </c>
      <c r="BA1019" s="13">
        <f t="shared" si="450"/>
        <v>1517250</v>
      </c>
      <c r="BB1019" s="17" t="s">
        <v>1941</v>
      </c>
      <c r="BC1019">
        <f>MATCH(BB1019,MONTHLY_INDEX!$A:$A,0)</f>
        <v>674</v>
      </c>
      <c r="BD1019">
        <f>MATCH(AU1019,MONTHLY_INDEX!$1:$1,0)</f>
        <v>80</v>
      </c>
      <c r="BE1019">
        <f>INDEX(MONTHLY_INDEX!$1:$1048576,Final!BC1019,Final!BD1019)</f>
        <v>105.1</v>
      </c>
      <c r="BF1019">
        <f>MATCH($BF$1,MONTHLY_INDEX!$1:$1,0)</f>
        <v>127</v>
      </c>
      <c r="BG1019">
        <f>INDEX(MONTHLY_INDEX!$1:$1048576,Final!BC1019,Final!BF1019)</f>
        <v>122.8</v>
      </c>
      <c r="BH1019" s="23">
        <f t="shared" si="468"/>
        <v>0.16841103710751668</v>
      </c>
      <c r="BI1019" s="14">
        <f t="shared" si="469"/>
        <v>1772771.6460513796</v>
      </c>
      <c r="BJ1019" s="14">
        <f t="shared" si="470"/>
        <v>450640.17139580037</v>
      </c>
      <c r="BK1019" s="15">
        <f t="shared" si="451"/>
        <v>1322131.4746555793</v>
      </c>
      <c r="BL1019" s="52">
        <v>0</v>
      </c>
      <c r="BM1019" s="15">
        <f t="shared" si="471"/>
        <v>1322131.4746555793</v>
      </c>
    </row>
    <row r="1020" spans="1:65">
      <c r="A1020" s="8">
        <v>1018</v>
      </c>
      <c r="B1020" s="1" t="s">
        <v>44</v>
      </c>
      <c r="C1020" s="1">
        <v>1500</v>
      </c>
      <c r="D1020" s="1" t="s">
        <v>60</v>
      </c>
      <c r="E1020" s="1">
        <v>150000044</v>
      </c>
      <c r="F1020" s="1" t="s">
        <v>60</v>
      </c>
      <c r="G1020" s="1" t="s">
        <v>98</v>
      </c>
      <c r="H1020" s="1">
        <v>10</v>
      </c>
      <c r="I1020" s="1" t="s">
        <v>52</v>
      </c>
      <c r="J1020" s="1" t="s">
        <v>49</v>
      </c>
      <c r="K1020" s="1">
        <v>17406001</v>
      </c>
      <c r="L1020" s="1" t="s">
        <v>50</v>
      </c>
      <c r="M1020" s="1" t="s">
        <v>51</v>
      </c>
      <c r="N1020" s="1" t="s">
        <v>64</v>
      </c>
      <c r="O1020" s="1" t="s">
        <v>65</v>
      </c>
      <c r="P1020" s="1" t="s">
        <v>66</v>
      </c>
      <c r="Q1020" s="1" t="s">
        <v>67</v>
      </c>
      <c r="R1020" s="1" t="s">
        <v>87</v>
      </c>
      <c r="S1020" s="1" t="s">
        <v>88</v>
      </c>
      <c r="T1020" s="2">
        <v>43333</v>
      </c>
      <c r="U1020" s="2">
        <v>43333</v>
      </c>
      <c r="V1020" s="1" t="s">
        <v>52</v>
      </c>
      <c r="W1020" s="3">
        <v>1</v>
      </c>
      <c r="X1020" s="1" t="s">
        <v>53</v>
      </c>
      <c r="Y1020" s="4">
        <v>312900</v>
      </c>
      <c r="Z1020" s="4">
        <v>-40991</v>
      </c>
      <c r="AA1020" s="4">
        <v>0</v>
      </c>
      <c r="AB1020" s="4">
        <v>0</v>
      </c>
      <c r="AC1020" s="4">
        <v>0</v>
      </c>
      <c r="AD1020" s="4">
        <v>312900</v>
      </c>
      <c r="AE1020" s="5">
        <v>1685</v>
      </c>
      <c r="AF1020" s="1" t="s">
        <v>70</v>
      </c>
      <c r="AG1020" s="1" t="s">
        <v>71</v>
      </c>
      <c r="AH1020" s="1" t="s">
        <v>89</v>
      </c>
      <c r="AI1020" s="1" t="s">
        <v>57</v>
      </c>
      <c r="AJ1020" s="5">
        <v>10950</v>
      </c>
      <c r="AK1020" s="4">
        <v>-3246</v>
      </c>
      <c r="AL1020" s="4">
        <v>0</v>
      </c>
      <c r="AM1020" s="4">
        <v>0</v>
      </c>
      <c r="AN1020" s="4">
        <v>0</v>
      </c>
      <c r="AO1020" s="4">
        <v>-44237</v>
      </c>
      <c r="AP1020" s="4">
        <v>-44237</v>
      </c>
      <c r="AQ1020" s="4">
        <v>0</v>
      </c>
      <c r="AR1020" s="4">
        <v>268663</v>
      </c>
      <c r="AS1020" s="1" t="s">
        <v>52</v>
      </c>
      <c r="AT1020" s="9">
        <f t="shared" si="446"/>
        <v>43333</v>
      </c>
      <c r="AU1020" s="9">
        <f t="shared" si="447"/>
        <v>43313</v>
      </c>
      <c r="AV1020" s="9">
        <v>44798</v>
      </c>
      <c r="AW1020" s="11">
        <f t="shared" si="448"/>
        <v>4.0136986301369859</v>
      </c>
      <c r="AX1020">
        <v>10</v>
      </c>
      <c r="AY1020" s="12">
        <v>0.05</v>
      </c>
      <c r="AZ1020">
        <f t="shared" si="449"/>
        <v>9.5000000000000001E-2</v>
      </c>
      <c r="BA1020" s="13">
        <f t="shared" si="450"/>
        <v>312900</v>
      </c>
      <c r="BB1020" s="17" t="s">
        <v>2189</v>
      </c>
      <c r="BC1020">
        <f>MATCH(BB1020,MONTHLY_INDEX!$A:$A,0)</f>
        <v>798</v>
      </c>
      <c r="BD1020">
        <f>MATCH(AU1020,MONTHLY_INDEX!$1:$1,0)</f>
        <v>80</v>
      </c>
      <c r="BE1020">
        <f>INDEX(MONTHLY_INDEX!$1:$1048576,Final!BC1020,Final!BD1020)</f>
        <v>96</v>
      </c>
      <c r="BF1020">
        <f>MATCH($BF$1,MONTHLY_INDEX!$1:$1,0)</f>
        <v>127</v>
      </c>
      <c r="BG1020">
        <f>INDEX(MONTHLY_INDEX!$1:$1048576,Final!BC1020,Final!BF1020)</f>
        <v>95.3</v>
      </c>
      <c r="BH1020" s="23">
        <f t="shared" si="468"/>
        <v>-7.2916666666666963E-3</v>
      </c>
      <c r="BI1020" s="14">
        <f t="shared" si="469"/>
        <v>310618.4375</v>
      </c>
      <c r="BJ1020" s="14">
        <f t="shared" si="470"/>
        <v>118439.2357234589</v>
      </c>
      <c r="BK1020" s="15">
        <f t="shared" si="451"/>
        <v>192179.2017765411</v>
      </c>
      <c r="BL1020" s="52">
        <v>0</v>
      </c>
      <c r="BM1020" s="15">
        <f t="shared" si="471"/>
        <v>192179.2017765411</v>
      </c>
    </row>
    <row r="1021" spans="1:65">
      <c r="A1021" s="8">
        <v>1019</v>
      </c>
      <c r="B1021" s="1" t="s">
        <v>44</v>
      </c>
      <c r="C1021" s="1">
        <v>1500</v>
      </c>
      <c r="D1021" s="1" t="s">
        <v>60</v>
      </c>
      <c r="E1021" s="1">
        <v>150000044</v>
      </c>
      <c r="F1021" s="1" t="s">
        <v>60</v>
      </c>
      <c r="G1021" s="1" t="s">
        <v>99</v>
      </c>
      <c r="H1021" s="1">
        <v>11</v>
      </c>
      <c r="I1021" s="1" t="s">
        <v>52</v>
      </c>
      <c r="J1021" s="1" t="s">
        <v>49</v>
      </c>
      <c r="K1021" s="1">
        <v>17406001</v>
      </c>
      <c r="L1021" s="1" t="s">
        <v>50</v>
      </c>
      <c r="M1021" s="1" t="s">
        <v>51</v>
      </c>
      <c r="N1021" s="1" t="s">
        <v>64</v>
      </c>
      <c r="O1021" s="1" t="s">
        <v>65</v>
      </c>
      <c r="P1021" s="1" t="s">
        <v>66</v>
      </c>
      <c r="Q1021" s="1" t="s">
        <v>67</v>
      </c>
      <c r="R1021" s="1" t="s">
        <v>87</v>
      </c>
      <c r="S1021" s="1" t="s">
        <v>88</v>
      </c>
      <c r="T1021" s="2">
        <v>43333</v>
      </c>
      <c r="U1021" s="2">
        <v>43333</v>
      </c>
      <c r="V1021" s="1" t="s">
        <v>52</v>
      </c>
      <c r="W1021" s="3">
        <v>1</v>
      </c>
      <c r="X1021" s="1" t="s">
        <v>53</v>
      </c>
      <c r="Y1021" s="4">
        <v>1174950</v>
      </c>
      <c r="Z1021" s="4">
        <v>-153922</v>
      </c>
      <c r="AA1021" s="4">
        <v>0</v>
      </c>
      <c r="AB1021" s="4">
        <v>0</v>
      </c>
      <c r="AC1021" s="4">
        <v>0</v>
      </c>
      <c r="AD1021" s="4">
        <v>1174950</v>
      </c>
      <c r="AE1021" s="5">
        <v>1685</v>
      </c>
      <c r="AF1021" s="1" t="s">
        <v>70</v>
      </c>
      <c r="AG1021" s="1" t="s">
        <v>71</v>
      </c>
      <c r="AH1021" s="1" t="s">
        <v>89</v>
      </c>
      <c r="AI1021" s="1" t="s">
        <v>57</v>
      </c>
      <c r="AJ1021" s="5">
        <v>10950</v>
      </c>
      <c r="AK1021" s="4">
        <v>-12188</v>
      </c>
      <c r="AL1021" s="4">
        <v>0</v>
      </c>
      <c r="AM1021" s="4">
        <v>0</v>
      </c>
      <c r="AN1021" s="4">
        <v>0</v>
      </c>
      <c r="AO1021" s="4">
        <v>-166110</v>
      </c>
      <c r="AP1021" s="4">
        <v>-166110</v>
      </c>
      <c r="AQ1021" s="4">
        <v>0</v>
      </c>
      <c r="AR1021" s="4">
        <v>1008840</v>
      </c>
      <c r="AS1021" s="1" t="s">
        <v>52</v>
      </c>
      <c r="AT1021" s="9">
        <f t="shared" si="446"/>
        <v>43333</v>
      </c>
      <c r="AU1021" s="9">
        <f t="shared" si="447"/>
        <v>43313</v>
      </c>
      <c r="AV1021" s="9">
        <v>44798</v>
      </c>
      <c r="AW1021" s="11">
        <f t="shared" si="448"/>
        <v>4.0136986301369859</v>
      </c>
      <c r="AX1021">
        <v>10</v>
      </c>
      <c r="AY1021" s="12">
        <v>0.05</v>
      </c>
      <c r="AZ1021">
        <f t="shared" si="449"/>
        <v>9.5000000000000001E-2</v>
      </c>
      <c r="BA1021" s="13">
        <f t="shared" si="450"/>
        <v>1174950</v>
      </c>
      <c r="BB1021" s="17" t="s">
        <v>2189</v>
      </c>
      <c r="BC1021">
        <f>MATCH(BB1021,MONTHLY_INDEX!$A:$A,0)</f>
        <v>798</v>
      </c>
      <c r="BD1021">
        <f>MATCH(AU1021,MONTHLY_INDEX!$1:$1,0)</f>
        <v>80</v>
      </c>
      <c r="BE1021">
        <f>INDEX(MONTHLY_INDEX!$1:$1048576,Final!BC1021,Final!BD1021)</f>
        <v>96</v>
      </c>
      <c r="BF1021">
        <f>MATCH($BF$1,MONTHLY_INDEX!$1:$1,0)</f>
        <v>127</v>
      </c>
      <c r="BG1021">
        <f>INDEX(MONTHLY_INDEX!$1:$1048576,Final!BC1021,Final!BF1021)</f>
        <v>95.3</v>
      </c>
      <c r="BH1021" s="23">
        <f t="shared" si="468"/>
        <v>-7.2916666666666963E-3</v>
      </c>
      <c r="BI1021" s="14">
        <f t="shared" si="469"/>
        <v>1166382.65625</v>
      </c>
      <c r="BJ1021" s="14">
        <f t="shared" si="470"/>
        <v>444743.30461258558</v>
      </c>
      <c r="BK1021" s="15">
        <f t="shared" si="451"/>
        <v>721639.35163741442</v>
      </c>
      <c r="BL1021" s="52">
        <v>0</v>
      </c>
      <c r="BM1021" s="15">
        <f t="shared" si="471"/>
        <v>721639.35163741442</v>
      </c>
    </row>
    <row r="1022" spans="1:65">
      <c r="A1022" s="8">
        <v>1020</v>
      </c>
      <c r="B1022" s="1" t="s">
        <v>44</v>
      </c>
      <c r="C1022" s="1">
        <v>1500</v>
      </c>
      <c r="D1022" s="1" t="s">
        <v>60</v>
      </c>
      <c r="E1022" s="1">
        <v>150000044</v>
      </c>
      <c r="F1022" s="1" t="s">
        <v>60</v>
      </c>
      <c r="G1022" s="1" t="s">
        <v>100</v>
      </c>
      <c r="H1022" s="1">
        <v>12</v>
      </c>
      <c r="I1022" s="1" t="s">
        <v>52</v>
      </c>
      <c r="J1022" s="1" t="s">
        <v>49</v>
      </c>
      <c r="K1022" s="1">
        <v>17406001</v>
      </c>
      <c r="L1022" s="1" t="s">
        <v>50</v>
      </c>
      <c r="M1022" s="1" t="s">
        <v>51</v>
      </c>
      <c r="N1022" s="1" t="s">
        <v>64</v>
      </c>
      <c r="O1022" s="1" t="s">
        <v>65</v>
      </c>
      <c r="P1022" s="1" t="s">
        <v>66</v>
      </c>
      <c r="Q1022" s="1" t="s">
        <v>67</v>
      </c>
      <c r="R1022" s="1" t="s">
        <v>87</v>
      </c>
      <c r="S1022" s="1" t="s">
        <v>88</v>
      </c>
      <c r="T1022" s="2">
        <v>43333</v>
      </c>
      <c r="U1022" s="2">
        <v>43333</v>
      </c>
      <c r="V1022" s="1" t="s">
        <v>52</v>
      </c>
      <c r="W1022" s="3">
        <v>1</v>
      </c>
      <c r="X1022" s="1" t="s">
        <v>53</v>
      </c>
      <c r="Y1022" s="4">
        <v>582750</v>
      </c>
      <c r="Z1022" s="4">
        <v>-76342</v>
      </c>
      <c r="AA1022" s="4">
        <v>0</v>
      </c>
      <c r="AB1022" s="4">
        <v>0</v>
      </c>
      <c r="AC1022" s="4">
        <v>0</v>
      </c>
      <c r="AD1022" s="4">
        <v>582750</v>
      </c>
      <c r="AE1022" s="5">
        <v>1685</v>
      </c>
      <c r="AF1022" s="1" t="s">
        <v>70</v>
      </c>
      <c r="AG1022" s="1" t="s">
        <v>71</v>
      </c>
      <c r="AH1022" s="1" t="s">
        <v>89</v>
      </c>
      <c r="AI1022" s="1" t="s">
        <v>57</v>
      </c>
      <c r="AJ1022" s="5">
        <v>10950</v>
      </c>
      <c r="AK1022" s="4">
        <v>-6045</v>
      </c>
      <c r="AL1022" s="4">
        <v>0</v>
      </c>
      <c r="AM1022" s="4">
        <v>0</v>
      </c>
      <c r="AN1022" s="4">
        <v>0</v>
      </c>
      <c r="AO1022" s="4">
        <v>-82387</v>
      </c>
      <c r="AP1022" s="4">
        <v>-82387</v>
      </c>
      <c r="AQ1022" s="4">
        <v>0</v>
      </c>
      <c r="AR1022" s="4">
        <v>500363</v>
      </c>
      <c r="AS1022" s="1" t="s">
        <v>52</v>
      </c>
      <c r="AT1022" s="9">
        <f t="shared" si="446"/>
        <v>43333</v>
      </c>
      <c r="AU1022" s="9">
        <f t="shared" si="447"/>
        <v>43313</v>
      </c>
      <c r="AV1022" s="9">
        <v>44798</v>
      </c>
      <c r="AW1022" s="11">
        <f t="shared" si="448"/>
        <v>4.0136986301369859</v>
      </c>
      <c r="AX1022">
        <v>10</v>
      </c>
      <c r="AY1022" s="12">
        <v>0.05</v>
      </c>
      <c r="AZ1022">
        <f t="shared" si="449"/>
        <v>9.5000000000000001E-2</v>
      </c>
      <c r="BA1022" s="13">
        <f t="shared" si="450"/>
        <v>582750</v>
      </c>
      <c r="BB1022" s="17" t="s">
        <v>1973</v>
      </c>
      <c r="BC1022">
        <f>MATCH(BB1022,MONTHLY_INDEX!$A:$A,0)</f>
        <v>690</v>
      </c>
      <c r="BD1022">
        <f>MATCH(AU1022,MONTHLY_INDEX!$1:$1,0)</f>
        <v>80</v>
      </c>
      <c r="BE1022">
        <f>INDEX(MONTHLY_INDEX!$1:$1048576,Final!BC1022,Final!BD1022)</f>
        <v>110</v>
      </c>
      <c r="BF1022">
        <f>MATCH($BF$1,MONTHLY_INDEX!$1:$1,0)</f>
        <v>127</v>
      </c>
      <c r="BG1022">
        <f>INDEX(MONTHLY_INDEX!$1:$1048576,Final!BC1022,Final!BF1022)</f>
        <v>145.69999999999999</v>
      </c>
      <c r="BH1022" s="23">
        <f t="shared" si="468"/>
        <v>0.32454545454545441</v>
      </c>
      <c r="BI1022" s="14">
        <f t="shared" si="469"/>
        <v>771878.86363636365</v>
      </c>
      <c r="BJ1022" s="14">
        <f t="shared" si="470"/>
        <v>294318.46807285177</v>
      </c>
      <c r="BK1022" s="15">
        <f t="shared" si="451"/>
        <v>477560.39556351188</v>
      </c>
      <c r="BL1022" s="52">
        <v>0</v>
      </c>
      <c r="BM1022" s="15">
        <f t="shared" si="471"/>
        <v>477560.39556351188</v>
      </c>
    </row>
    <row r="1023" spans="1:65">
      <c r="A1023" s="8">
        <v>1021</v>
      </c>
      <c r="B1023" s="1" t="s">
        <v>44</v>
      </c>
      <c r="C1023" s="1">
        <v>1500</v>
      </c>
      <c r="D1023" s="1" t="s">
        <v>60</v>
      </c>
      <c r="E1023" s="1">
        <v>150000044</v>
      </c>
      <c r="F1023" s="1" t="s">
        <v>60</v>
      </c>
      <c r="G1023" s="1" t="s">
        <v>101</v>
      </c>
      <c r="H1023" s="1">
        <v>13</v>
      </c>
      <c r="I1023" s="1" t="s">
        <v>52</v>
      </c>
      <c r="J1023" s="1" t="s">
        <v>49</v>
      </c>
      <c r="K1023" s="1">
        <v>17406001</v>
      </c>
      <c r="L1023" s="1" t="s">
        <v>50</v>
      </c>
      <c r="M1023" s="1" t="s">
        <v>51</v>
      </c>
      <c r="N1023" s="1" t="s">
        <v>64</v>
      </c>
      <c r="O1023" s="1" t="s">
        <v>65</v>
      </c>
      <c r="P1023" s="1" t="s">
        <v>66</v>
      </c>
      <c r="Q1023" s="1" t="s">
        <v>67</v>
      </c>
      <c r="R1023" s="1" t="s">
        <v>87</v>
      </c>
      <c r="S1023" s="1" t="s">
        <v>88</v>
      </c>
      <c r="T1023" s="2">
        <v>43333</v>
      </c>
      <c r="U1023" s="2">
        <v>43333</v>
      </c>
      <c r="V1023" s="1" t="s">
        <v>52</v>
      </c>
      <c r="W1023" s="3">
        <v>1</v>
      </c>
      <c r="X1023" s="1" t="s">
        <v>53</v>
      </c>
      <c r="Y1023" s="4">
        <v>9976171</v>
      </c>
      <c r="Z1023" s="4">
        <v>-1306915</v>
      </c>
      <c r="AA1023" s="4">
        <v>0</v>
      </c>
      <c r="AB1023" s="4">
        <v>0</v>
      </c>
      <c r="AC1023" s="4">
        <v>0</v>
      </c>
      <c r="AD1023" s="4">
        <v>9976171</v>
      </c>
      <c r="AE1023" s="5">
        <v>1685</v>
      </c>
      <c r="AF1023" s="1" t="s">
        <v>70</v>
      </c>
      <c r="AG1023" s="1" t="s">
        <v>71</v>
      </c>
      <c r="AH1023" s="1" t="s">
        <v>89</v>
      </c>
      <c r="AI1023" s="1" t="s">
        <v>57</v>
      </c>
      <c r="AJ1023" s="5">
        <v>10950</v>
      </c>
      <c r="AK1023" s="4">
        <v>-103488</v>
      </c>
      <c r="AL1023" s="4">
        <v>0</v>
      </c>
      <c r="AM1023" s="4">
        <v>0</v>
      </c>
      <c r="AN1023" s="4">
        <v>0</v>
      </c>
      <c r="AO1023" s="4">
        <v>-1410403</v>
      </c>
      <c r="AP1023" s="4">
        <v>-1410403</v>
      </c>
      <c r="AQ1023" s="4">
        <v>0</v>
      </c>
      <c r="AR1023" s="4">
        <v>8565768</v>
      </c>
      <c r="AS1023" s="1" t="s">
        <v>52</v>
      </c>
      <c r="AT1023" s="9">
        <f t="shared" si="446"/>
        <v>43333</v>
      </c>
      <c r="AU1023" s="9">
        <f t="shared" si="447"/>
        <v>43313</v>
      </c>
      <c r="AV1023" s="9">
        <v>44798</v>
      </c>
      <c r="AW1023" s="11">
        <f t="shared" si="448"/>
        <v>4.0136986301369859</v>
      </c>
      <c r="AX1023">
        <v>25</v>
      </c>
      <c r="AY1023" s="12">
        <v>0.05</v>
      </c>
      <c r="AZ1023">
        <f t="shared" si="449"/>
        <v>3.7999999999999999E-2</v>
      </c>
      <c r="BA1023" s="13">
        <f t="shared" si="450"/>
        <v>9976171</v>
      </c>
      <c r="BB1023" s="17" t="s">
        <v>2189</v>
      </c>
      <c r="BC1023">
        <f>MATCH(BB1023,MONTHLY_INDEX!$A:$A,0)</f>
        <v>798</v>
      </c>
      <c r="BD1023">
        <f>MATCH(AU1023,MONTHLY_INDEX!$1:$1,0)</f>
        <v>80</v>
      </c>
      <c r="BE1023">
        <f>INDEX(MONTHLY_INDEX!$1:$1048576,Final!BC1023,Final!BD1023)</f>
        <v>96</v>
      </c>
      <c r="BF1023">
        <f>MATCH($BF$1,MONTHLY_INDEX!$1:$1,0)</f>
        <v>127</v>
      </c>
      <c r="BG1023">
        <f>INDEX(MONTHLY_INDEX!$1:$1048576,Final!BC1023,Final!BF1023)</f>
        <v>95.3</v>
      </c>
      <c r="BH1023" s="23">
        <f t="shared" si="468"/>
        <v>-7.2916666666666963E-3</v>
      </c>
      <c r="BI1023" s="14">
        <f t="shared" si="469"/>
        <v>9903428.0864583328</v>
      </c>
      <c r="BJ1023" s="14">
        <f t="shared" si="470"/>
        <v>1510476.2782825625</v>
      </c>
      <c r="BK1023" s="15">
        <f t="shared" si="451"/>
        <v>8392951.8081757706</v>
      </c>
      <c r="BL1023" s="52">
        <v>0</v>
      </c>
      <c r="BM1023" s="15">
        <f t="shared" si="471"/>
        <v>8392951.8081757706</v>
      </c>
    </row>
    <row r="1024" spans="1:65">
      <c r="A1024" s="8">
        <v>1022</v>
      </c>
      <c r="B1024" s="1" t="s">
        <v>44</v>
      </c>
      <c r="C1024" s="1">
        <v>1500</v>
      </c>
      <c r="D1024" s="1" t="s">
        <v>60</v>
      </c>
      <c r="E1024" s="1">
        <v>150000044</v>
      </c>
      <c r="F1024" s="1" t="s">
        <v>60</v>
      </c>
      <c r="G1024" s="1" t="s">
        <v>102</v>
      </c>
      <c r="H1024" s="1">
        <v>14</v>
      </c>
      <c r="I1024" s="1" t="s">
        <v>52</v>
      </c>
      <c r="J1024" s="1" t="s">
        <v>49</v>
      </c>
      <c r="K1024" s="1">
        <v>17406001</v>
      </c>
      <c r="L1024" s="1" t="s">
        <v>50</v>
      </c>
      <c r="M1024" s="1" t="s">
        <v>51</v>
      </c>
      <c r="N1024" s="1" t="s">
        <v>64</v>
      </c>
      <c r="O1024" s="1" t="s">
        <v>65</v>
      </c>
      <c r="P1024" s="1" t="s">
        <v>66</v>
      </c>
      <c r="Q1024" s="1" t="s">
        <v>67</v>
      </c>
      <c r="R1024" s="1" t="s">
        <v>87</v>
      </c>
      <c r="S1024" s="1" t="s">
        <v>88</v>
      </c>
      <c r="T1024" s="2">
        <v>43333</v>
      </c>
      <c r="U1024" s="2">
        <v>43333</v>
      </c>
      <c r="V1024" s="1" t="s">
        <v>52</v>
      </c>
      <c r="W1024" s="3">
        <v>1</v>
      </c>
      <c r="X1024" s="1" t="s">
        <v>53</v>
      </c>
      <c r="Y1024" s="4">
        <v>21103901</v>
      </c>
      <c r="Z1024" s="4">
        <v>-2764690</v>
      </c>
      <c r="AA1024" s="4">
        <v>0</v>
      </c>
      <c r="AB1024" s="4">
        <v>0</v>
      </c>
      <c r="AC1024" s="4">
        <v>0</v>
      </c>
      <c r="AD1024" s="4">
        <v>21103901</v>
      </c>
      <c r="AE1024" s="5">
        <v>1685</v>
      </c>
      <c r="AF1024" s="1" t="s">
        <v>70</v>
      </c>
      <c r="AG1024" s="1" t="s">
        <v>71</v>
      </c>
      <c r="AH1024" s="1" t="s">
        <v>89</v>
      </c>
      <c r="AI1024" s="1" t="s">
        <v>57</v>
      </c>
      <c r="AJ1024" s="5">
        <v>10950</v>
      </c>
      <c r="AK1024" s="4">
        <v>-218921</v>
      </c>
      <c r="AL1024" s="4">
        <v>0</v>
      </c>
      <c r="AM1024" s="4">
        <v>0</v>
      </c>
      <c r="AN1024" s="4">
        <v>0</v>
      </c>
      <c r="AO1024" s="4">
        <v>-2983611</v>
      </c>
      <c r="AP1024" s="4">
        <v>-2983611</v>
      </c>
      <c r="AQ1024" s="4">
        <v>0</v>
      </c>
      <c r="AR1024" s="4">
        <v>18120290</v>
      </c>
      <c r="AS1024" s="1" t="s">
        <v>52</v>
      </c>
      <c r="AT1024" s="9">
        <f t="shared" si="446"/>
        <v>43333</v>
      </c>
      <c r="AU1024" s="9">
        <f t="shared" si="447"/>
        <v>43313</v>
      </c>
      <c r="AV1024" s="9">
        <v>44798</v>
      </c>
      <c r="AW1024" s="11">
        <f t="shared" si="448"/>
        <v>4.0136986301369859</v>
      </c>
      <c r="AX1024">
        <v>25</v>
      </c>
      <c r="AY1024" s="12">
        <v>0.05</v>
      </c>
      <c r="AZ1024">
        <f t="shared" si="449"/>
        <v>3.7999999999999999E-2</v>
      </c>
      <c r="BA1024" s="13">
        <f t="shared" si="450"/>
        <v>21103901</v>
      </c>
      <c r="BB1024" s="17" t="s">
        <v>2189</v>
      </c>
      <c r="BC1024">
        <f>MATCH(BB1024,MONTHLY_INDEX!$A:$A,0)</f>
        <v>798</v>
      </c>
      <c r="BD1024">
        <f>MATCH(AU1024,MONTHLY_INDEX!$1:$1,0)</f>
        <v>80</v>
      </c>
      <c r="BE1024">
        <f>INDEX(MONTHLY_INDEX!$1:$1048576,Final!BC1024,Final!BD1024)</f>
        <v>96</v>
      </c>
      <c r="BF1024">
        <f>MATCH($BF$1,MONTHLY_INDEX!$1:$1,0)</f>
        <v>127</v>
      </c>
      <c r="BG1024">
        <f>INDEX(MONTHLY_INDEX!$1:$1048576,Final!BC1024,Final!BF1024)</f>
        <v>95.3</v>
      </c>
      <c r="BH1024" s="23">
        <f t="shared" si="468"/>
        <v>-7.2916666666666963E-3</v>
      </c>
      <c r="BI1024" s="14">
        <f t="shared" si="469"/>
        <v>20950018.388541665</v>
      </c>
      <c r="BJ1024" s="14">
        <f t="shared" si="470"/>
        <v>3195308.2840825049</v>
      </c>
      <c r="BK1024" s="15">
        <f t="shared" si="451"/>
        <v>17754710.104459159</v>
      </c>
      <c r="BL1024" s="52">
        <v>0</v>
      </c>
      <c r="BM1024" s="15">
        <f t="shared" si="471"/>
        <v>17754710.104459159</v>
      </c>
    </row>
    <row r="1025" spans="1:65">
      <c r="A1025" s="8">
        <v>1023</v>
      </c>
      <c r="B1025" s="1" t="s">
        <v>44</v>
      </c>
      <c r="C1025" s="1">
        <v>1500</v>
      </c>
      <c r="D1025" s="1" t="s">
        <v>60</v>
      </c>
      <c r="E1025" s="1">
        <v>150000044</v>
      </c>
      <c r="F1025" s="1" t="s">
        <v>60</v>
      </c>
      <c r="G1025" s="1" t="s">
        <v>103</v>
      </c>
      <c r="H1025" s="1">
        <v>15</v>
      </c>
      <c r="I1025" s="1" t="s">
        <v>52</v>
      </c>
      <c r="J1025" s="1" t="s">
        <v>49</v>
      </c>
      <c r="K1025" s="1">
        <v>17406001</v>
      </c>
      <c r="L1025" s="1" t="s">
        <v>50</v>
      </c>
      <c r="M1025" s="1" t="s">
        <v>51</v>
      </c>
      <c r="N1025" s="1" t="s">
        <v>64</v>
      </c>
      <c r="O1025" s="1" t="s">
        <v>65</v>
      </c>
      <c r="P1025" s="1" t="s">
        <v>66</v>
      </c>
      <c r="Q1025" s="1" t="s">
        <v>67</v>
      </c>
      <c r="R1025" s="1" t="s">
        <v>87</v>
      </c>
      <c r="S1025" s="1" t="s">
        <v>88</v>
      </c>
      <c r="T1025" s="2">
        <v>43333</v>
      </c>
      <c r="U1025" s="2">
        <v>43333</v>
      </c>
      <c r="V1025" s="1" t="s">
        <v>52</v>
      </c>
      <c r="W1025" s="3">
        <v>1</v>
      </c>
      <c r="X1025" s="1" t="s">
        <v>53</v>
      </c>
      <c r="Y1025" s="4">
        <v>580650</v>
      </c>
      <c r="Z1025" s="4">
        <v>-76066</v>
      </c>
      <c r="AA1025" s="4">
        <v>0</v>
      </c>
      <c r="AB1025" s="4">
        <v>0</v>
      </c>
      <c r="AC1025" s="4">
        <v>0</v>
      </c>
      <c r="AD1025" s="4">
        <v>580650</v>
      </c>
      <c r="AE1025" s="5">
        <v>1685</v>
      </c>
      <c r="AF1025" s="1" t="s">
        <v>70</v>
      </c>
      <c r="AG1025" s="1" t="s">
        <v>71</v>
      </c>
      <c r="AH1025" s="1" t="s">
        <v>89</v>
      </c>
      <c r="AI1025" s="1" t="s">
        <v>57</v>
      </c>
      <c r="AJ1025" s="5">
        <v>10950</v>
      </c>
      <c r="AK1025" s="4">
        <v>-6023</v>
      </c>
      <c r="AL1025" s="4">
        <v>0</v>
      </c>
      <c r="AM1025" s="4">
        <v>0</v>
      </c>
      <c r="AN1025" s="4">
        <v>0</v>
      </c>
      <c r="AO1025" s="4">
        <v>-82089</v>
      </c>
      <c r="AP1025" s="4">
        <v>-82089</v>
      </c>
      <c r="AQ1025" s="4">
        <v>0</v>
      </c>
      <c r="AR1025" s="4">
        <v>498561</v>
      </c>
      <c r="AS1025" s="1" t="s">
        <v>52</v>
      </c>
      <c r="AT1025" s="9">
        <f t="shared" si="446"/>
        <v>43333</v>
      </c>
      <c r="AU1025" s="9">
        <f t="shared" si="447"/>
        <v>43313</v>
      </c>
      <c r="AV1025" s="9">
        <v>44798</v>
      </c>
      <c r="AW1025" s="11">
        <f t="shared" si="448"/>
        <v>4.0136986301369859</v>
      </c>
      <c r="AX1025">
        <v>10</v>
      </c>
      <c r="AY1025" s="12">
        <v>0.05</v>
      </c>
      <c r="AZ1025">
        <f t="shared" si="449"/>
        <v>9.5000000000000001E-2</v>
      </c>
      <c r="BA1025" s="13">
        <f t="shared" si="450"/>
        <v>580650</v>
      </c>
      <c r="BB1025" s="17" t="s">
        <v>1941</v>
      </c>
      <c r="BC1025">
        <f>MATCH(BB1025,MONTHLY_INDEX!$A:$A,0)</f>
        <v>674</v>
      </c>
      <c r="BD1025">
        <f>MATCH(AU1025,MONTHLY_INDEX!$1:$1,0)</f>
        <v>80</v>
      </c>
      <c r="BE1025">
        <f>INDEX(MONTHLY_INDEX!$1:$1048576,Final!BC1025,Final!BD1025)</f>
        <v>105.1</v>
      </c>
      <c r="BF1025">
        <f>MATCH($BF$1,MONTHLY_INDEX!$1:$1,0)</f>
        <v>127</v>
      </c>
      <c r="BG1025">
        <f>INDEX(MONTHLY_INDEX!$1:$1048576,Final!BC1025,Final!BF1025)</f>
        <v>122.8</v>
      </c>
      <c r="BH1025" s="23">
        <f t="shared" si="468"/>
        <v>0.16841103710751668</v>
      </c>
      <c r="BI1025" s="14">
        <f t="shared" si="469"/>
        <v>678437.86869647959</v>
      </c>
      <c r="BJ1025" s="14">
        <f t="shared" si="470"/>
        <v>258689.28870091107</v>
      </c>
      <c r="BK1025" s="15">
        <f t="shared" si="451"/>
        <v>419748.57999556849</v>
      </c>
      <c r="BL1025" s="52">
        <v>0</v>
      </c>
      <c r="BM1025" s="15">
        <f t="shared" si="471"/>
        <v>419748.57999556849</v>
      </c>
    </row>
    <row r="1026" spans="1:65">
      <c r="A1026" s="8">
        <v>1024</v>
      </c>
      <c r="B1026" s="1" t="s">
        <v>44</v>
      </c>
      <c r="C1026" s="1">
        <v>1500</v>
      </c>
      <c r="D1026" s="1" t="s">
        <v>60</v>
      </c>
      <c r="E1026" s="1">
        <v>150000044</v>
      </c>
      <c r="F1026" s="1" t="s">
        <v>60</v>
      </c>
      <c r="G1026" s="1" t="s">
        <v>104</v>
      </c>
      <c r="H1026" s="1">
        <v>16</v>
      </c>
      <c r="I1026" s="1" t="s">
        <v>52</v>
      </c>
      <c r="J1026" s="1" t="s">
        <v>49</v>
      </c>
      <c r="K1026" s="1">
        <v>17406001</v>
      </c>
      <c r="L1026" s="1" t="s">
        <v>50</v>
      </c>
      <c r="M1026" s="1" t="s">
        <v>51</v>
      </c>
      <c r="N1026" s="1" t="s">
        <v>64</v>
      </c>
      <c r="O1026" s="1" t="s">
        <v>65</v>
      </c>
      <c r="P1026" s="1" t="s">
        <v>66</v>
      </c>
      <c r="Q1026" s="1" t="s">
        <v>67</v>
      </c>
      <c r="R1026" s="1" t="s">
        <v>87</v>
      </c>
      <c r="S1026" s="1" t="s">
        <v>88</v>
      </c>
      <c r="T1026" s="2">
        <v>43333</v>
      </c>
      <c r="U1026" s="2">
        <v>43333</v>
      </c>
      <c r="V1026" s="1" t="s">
        <v>52</v>
      </c>
      <c r="W1026" s="3">
        <v>1</v>
      </c>
      <c r="X1026" s="1" t="s">
        <v>53</v>
      </c>
      <c r="Y1026" s="4">
        <v>175035</v>
      </c>
      <c r="Z1026" s="4">
        <v>-22929</v>
      </c>
      <c r="AA1026" s="4">
        <v>0</v>
      </c>
      <c r="AB1026" s="4">
        <v>0</v>
      </c>
      <c r="AC1026" s="4">
        <v>0</v>
      </c>
      <c r="AD1026" s="4">
        <v>175035</v>
      </c>
      <c r="AE1026" s="5">
        <v>1685</v>
      </c>
      <c r="AF1026" s="1" t="s">
        <v>70</v>
      </c>
      <c r="AG1026" s="1" t="s">
        <v>71</v>
      </c>
      <c r="AH1026" s="1" t="s">
        <v>89</v>
      </c>
      <c r="AI1026" s="1" t="s">
        <v>57</v>
      </c>
      <c r="AJ1026" s="5">
        <v>10950</v>
      </c>
      <c r="AK1026" s="4">
        <v>-1816</v>
      </c>
      <c r="AL1026" s="4">
        <v>0</v>
      </c>
      <c r="AM1026" s="4">
        <v>0</v>
      </c>
      <c r="AN1026" s="4">
        <v>0</v>
      </c>
      <c r="AO1026" s="4">
        <v>-24745</v>
      </c>
      <c r="AP1026" s="4">
        <v>-24745</v>
      </c>
      <c r="AQ1026" s="4">
        <v>0</v>
      </c>
      <c r="AR1026" s="4">
        <v>150290</v>
      </c>
      <c r="AS1026" s="1" t="s">
        <v>52</v>
      </c>
      <c r="AT1026" s="9">
        <f t="shared" si="446"/>
        <v>43333</v>
      </c>
      <c r="AU1026" s="9">
        <f t="shared" si="447"/>
        <v>43313</v>
      </c>
      <c r="AV1026" s="9">
        <v>44798</v>
      </c>
      <c r="AW1026" s="11">
        <f t="shared" si="448"/>
        <v>4.0136986301369859</v>
      </c>
      <c r="AX1026">
        <v>10</v>
      </c>
      <c r="AY1026" s="12">
        <v>0.05</v>
      </c>
      <c r="AZ1026">
        <f t="shared" si="449"/>
        <v>9.5000000000000001E-2</v>
      </c>
      <c r="BA1026" s="13">
        <f t="shared" si="450"/>
        <v>175035</v>
      </c>
      <c r="BB1026" s="17" t="s">
        <v>1877</v>
      </c>
      <c r="BC1026">
        <f>MATCH(BB1026,MONTHLY_INDEX!$A:$A,0)</f>
        <v>642</v>
      </c>
      <c r="BD1026">
        <f>MATCH(AU1026,MONTHLY_INDEX!$1:$1,0)</f>
        <v>80</v>
      </c>
      <c r="BE1026">
        <f>INDEX(MONTHLY_INDEX!$1:$1048576,Final!BC1026,Final!BD1026)</f>
        <v>79.099999999999994</v>
      </c>
      <c r="BF1026">
        <f>MATCH($BF$1,MONTHLY_INDEX!$1:$1,0)</f>
        <v>127</v>
      </c>
      <c r="BG1026">
        <f>INDEX(MONTHLY_INDEX!$1:$1048576,Final!BC1026,Final!BF1026)</f>
        <v>94</v>
      </c>
      <c r="BH1026" s="23">
        <f t="shared" si="468"/>
        <v>0.18836915297092297</v>
      </c>
      <c r="BI1026" s="14">
        <f t="shared" si="469"/>
        <v>208006.19469026552</v>
      </c>
      <c r="BJ1026" s="14">
        <f t="shared" si="470"/>
        <v>79313.046975390971</v>
      </c>
      <c r="BK1026" s="15">
        <f t="shared" si="451"/>
        <v>128693.14771487455</v>
      </c>
      <c r="BL1026" s="52">
        <v>0</v>
      </c>
      <c r="BM1026" s="15">
        <f t="shared" si="471"/>
        <v>128693.14771487455</v>
      </c>
    </row>
    <row r="1027" spans="1:65">
      <c r="A1027" s="8">
        <v>1025</v>
      </c>
      <c r="B1027" s="1" t="s">
        <v>44</v>
      </c>
      <c r="C1027" s="1">
        <v>1500</v>
      </c>
      <c r="D1027" s="1" t="s">
        <v>60</v>
      </c>
      <c r="E1027" s="1">
        <v>150000044</v>
      </c>
      <c r="F1027" s="1" t="s">
        <v>60</v>
      </c>
      <c r="G1027" s="1" t="s">
        <v>105</v>
      </c>
      <c r="H1027" s="1">
        <v>17</v>
      </c>
      <c r="I1027" s="1" t="s">
        <v>52</v>
      </c>
      <c r="J1027" s="1" t="s">
        <v>49</v>
      </c>
      <c r="K1027" s="1">
        <v>17406001</v>
      </c>
      <c r="L1027" s="1" t="s">
        <v>50</v>
      </c>
      <c r="M1027" s="1" t="s">
        <v>51</v>
      </c>
      <c r="N1027" s="1" t="s">
        <v>64</v>
      </c>
      <c r="O1027" s="1" t="s">
        <v>65</v>
      </c>
      <c r="P1027" s="1" t="s">
        <v>66</v>
      </c>
      <c r="Q1027" s="1" t="s">
        <v>67</v>
      </c>
      <c r="R1027" s="1" t="s">
        <v>87</v>
      </c>
      <c r="S1027" s="1" t="s">
        <v>88</v>
      </c>
      <c r="T1027" s="2">
        <v>43333</v>
      </c>
      <c r="U1027" s="2">
        <v>43333</v>
      </c>
      <c r="V1027" s="1" t="s">
        <v>52</v>
      </c>
      <c r="W1027" s="3">
        <v>1</v>
      </c>
      <c r="X1027" s="1" t="s">
        <v>53</v>
      </c>
      <c r="Y1027" s="4">
        <v>132796</v>
      </c>
      <c r="Z1027" s="4">
        <v>-17395</v>
      </c>
      <c r="AA1027" s="4">
        <v>0</v>
      </c>
      <c r="AB1027" s="4">
        <v>0</v>
      </c>
      <c r="AC1027" s="4">
        <v>0</v>
      </c>
      <c r="AD1027" s="4">
        <v>132796</v>
      </c>
      <c r="AE1027" s="5">
        <v>1685</v>
      </c>
      <c r="AF1027" s="1" t="s">
        <v>70</v>
      </c>
      <c r="AG1027" s="1" t="s">
        <v>71</v>
      </c>
      <c r="AH1027" s="1" t="s">
        <v>89</v>
      </c>
      <c r="AI1027" s="1" t="s">
        <v>57</v>
      </c>
      <c r="AJ1027" s="5">
        <v>10950</v>
      </c>
      <c r="AK1027" s="4">
        <v>-1378</v>
      </c>
      <c r="AL1027" s="4">
        <v>0</v>
      </c>
      <c r="AM1027" s="4">
        <v>0</v>
      </c>
      <c r="AN1027" s="4">
        <v>0</v>
      </c>
      <c r="AO1027" s="4">
        <v>-18773</v>
      </c>
      <c r="AP1027" s="4">
        <v>-18773</v>
      </c>
      <c r="AQ1027" s="4">
        <v>0</v>
      </c>
      <c r="AR1027" s="4">
        <v>114023</v>
      </c>
      <c r="AS1027" s="1" t="s">
        <v>52</v>
      </c>
      <c r="AT1027" s="9">
        <f t="shared" si="446"/>
        <v>43333</v>
      </c>
      <c r="AU1027" s="9">
        <f t="shared" si="447"/>
        <v>43313</v>
      </c>
      <c r="AV1027" s="9">
        <v>44798</v>
      </c>
      <c r="AW1027" s="11">
        <f t="shared" si="448"/>
        <v>4.0136986301369859</v>
      </c>
      <c r="AX1027">
        <v>10</v>
      </c>
      <c r="AY1027" s="12">
        <v>0.05</v>
      </c>
      <c r="AZ1027">
        <f t="shared" si="449"/>
        <v>9.5000000000000001E-2</v>
      </c>
      <c r="BA1027" s="13">
        <f t="shared" si="450"/>
        <v>132796</v>
      </c>
      <c r="BB1027" s="17" t="s">
        <v>2189</v>
      </c>
      <c r="BC1027">
        <f>MATCH(BB1027,MONTHLY_INDEX!$A:$A,0)</f>
        <v>798</v>
      </c>
      <c r="BD1027">
        <f>MATCH(AU1027,MONTHLY_INDEX!$1:$1,0)</f>
        <v>80</v>
      </c>
      <c r="BE1027">
        <f>INDEX(MONTHLY_INDEX!$1:$1048576,Final!BC1027,Final!BD1027)</f>
        <v>96</v>
      </c>
      <c r="BF1027">
        <f>MATCH($BF$1,MONTHLY_INDEX!$1:$1,0)</f>
        <v>127</v>
      </c>
      <c r="BG1027">
        <f>INDEX(MONTHLY_INDEX!$1:$1048576,Final!BC1027,Final!BF1027)</f>
        <v>95.3</v>
      </c>
      <c r="BH1027" s="23">
        <f t="shared" si="468"/>
        <v>-7.2916666666666963E-3</v>
      </c>
      <c r="BI1027" s="14">
        <f t="shared" si="469"/>
        <v>131827.69583333333</v>
      </c>
      <c r="BJ1027" s="14">
        <f t="shared" si="470"/>
        <v>50266.0810071347</v>
      </c>
      <c r="BK1027" s="15">
        <f t="shared" si="451"/>
        <v>81561.614826198638</v>
      </c>
      <c r="BL1027" s="52">
        <v>0</v>
      </c>
      <c r="BM1027" s="15">
        <f t="shared" si="471"/>
        <v>81561.614826198638</v>
      </c>
    </row>
    <row r="1028" spans="1:65">
      <c r="A1028" s="8">
        <v>1026</v>
      </c>
      <c r="B1028" s="1" t="s">
        <v>44</v>
      </c>
      <c r="C1028" s="1">
        <v>1500</v>
      </c>
      <c r="D1028" s="1" t="s">
        <v>60</v>
      </c>
      <c r="E1028" s="1">
        <v>150000044</v>
      </c>
      <c r="F1028" s="1" t="s">
        <v>60</v>
      </c>
      <c r="G1028" s="1" t="s">
        <v>106</v>
      </c>
      <c r="H1028" s="1">
        <v>18</v>
      </c>
      <c r="I1028" s="1" t="s">
        <v>52</v>
      </c>
      <c r="J1028" s="1" t="s">
        <v>49</v>
      </c>
      <c r="K1028" s="1">
        <v>17406001</v>
      </c>
      <c r="L1028" s="1" t="s">
        <v>50</v>
      </c>
      <c r="M1028" s="1" t="s">
        <v>51</v>
      </c>
      <c r="N1028" s="1" t="s">
        <v>64</v>
      </c>
      <c r="O1028" s="1" t="s">
        <v>65</v>
      </c>
      <c r="P1028" s="1" t="s">
        <v>66</v>
      </c>
      <c r="Q1028" s="1" t="s">
        <v>67</v>
      </c>
      <c r="R1028" s="1" t="s">
        <v>87</v>
      </c>
      <c r="S1028" s="1" t="s">
        <v>88</v>
      </c>
      <c r="T1028" s="2">
        <v>43333</v>
      </c>
      <c r="U1028" s="2">
        <v>43333</v>
      </c>
      <c r="V1028" s="1" t="s">
        <v>52</v>
      </c>
      <c r="W1028" s="3">
        <v>1</v>
      </c>
      <c r="X1028" s="1" t="s">
        <v>53</v>
      </c>
      <c r="Y1028" s="4">
        <v>469552</v>
      </c>
      <c r="Z1028" s="4">
        <v>-61512</v>
      </c>
      <c r="AA1028" s="4">
        <v>0</v>
      </c>
      <c r="AB1028" s="4">
        <v>0</v>
      </c>
      <c r="AC1028" s="4">
        <v>0</v>
      </c>
      <c r="AD1028" s="4">
        <v>469552</v>
      </c>
      <c r="AE1028" s="5">
        <v>1685</v>
      </c>
      <c r="AF1028" s="1" t="s">
        <v>70</v>
      </c>
      <c r="AG1028" s="1" t="s">
        <v>71</v>
      </c>
      <c r="AH1028" s="1" t="s">
        <v>89</v>
      </c>
      <c r="AI1028" s="1" t="s">
        <v>57</v>
      </c>
      <c r="AJ1028" s="5">
        <v>10950</v>
      </c>
      <c r="AK1028" s="4">
        <v>-4871</v>
      </c>
      <c r="AL1028" s="4">
        <v>0</v>
      </c>
      <c r="AM1028" s="4">
        <v>0</v>
      </c>
      <c r="AN1028" s="4">
        <v>0</v>
      </c>
      <c r="AO1028" s="4">
        <v>-66383</v>
      </c>
      <c r="AP1028" s="4">
        <v>-66383</v>
      </c>
      <c r="AQ1028" s="4">
        <v>0</v>
      </c>
      <c r="AR1028" s="4">
        <v>403169</v>
      </c>
      <c r="AS1028" s="1" t="s">
        <v>52</v>
      </c>
      <c r="AT1028" s="9">
        <f t="shared" ref="AT1028:AT1091" si="472">T1028</f>
        <v>43333</v>
      </c>
      <c r="AU1028" s="9">
        <f t="shared" ref="AU1028:AU1091" si="473">DATE(YEAR(AT1028),MONTH(AT1028),DAY(1))</f>
        <v>43313</v>
      </c>
      <c r="AV1028" s="9">
        <v>44798</v>
      </c>
      <c r="AW1028" s="11">
        <f t="shared" ref="AW1028:AW1091" si="474">(AV1028-AT1028)/365</f>
        <v>4.0136986301369859</v>
      </c>
      <c r="AX1028">
        <v>10</v>
      </c>
      <c r="AY1028" s="12">
        <v>0.05</v>
      </c>
      <c r="AZ1028">
        <f t="shared" ref="AZ1028:AZ1091" si="475">(1-AY1028)/AX1028</f>
        <v>9.5000000000000001E-2</v>
      </c>
      <c r="BA1028" s="13">
        <f t="shared" ref="BA1028:BA1091" si="476">Y1028</f>
        <v>469552</v>
      </c>
      <c r="BB1028" s="17" t="s">
        <v>1871</v>
      </c>
      <c r="BC1028">
        <f>MATCH(BB1028,MONTHLY_INDEX!$A:$A,0)</f>
        <v>639</v>
      </c>
      <c r="BD1028">
        <f>MATCH(AU1028,MONTHLY_INDEX!$1:$1,0)</f>
        <v>80</v>
      </c>
      <c r="BE1028">
        <f>INDEX(MONTHLY_INDEX!$1:$1048576,Final!BC1028,Final!BD1028)</f>
        <v>112.8</v>
      </c>
      <c r="BF1028">
        <f>MATCH($BF$1,MONTHLY_INDEX!$1:$1,0)</f>
        <v>127</v>
      </c>
      <c r="BG1028">
        <f>INDEX(MONTHLY_INDEX!$1:$1048576,Final!BC1028,Final!BF1028)</f>
        <v>116.2</v>
      </c>
      <c r="BH1028" s="23">
        <f t="shared" si="468"/>
        <v>3.0141843971631256E-2</v>
      </c>
      <c r="BI1028" s="14">
        <f t="shared" si="469"/>
        <v>483705.16312056739</v>
      </c>
      <c r="BJ1028" s="14">
        <f t="shared" si="470"/>
        <v>184437.44130768481</v>
      </c>
      <c r="BK1028" s="15">
        <f t="shared" ref="BK1028:BK1086" si="477">MAX(BI1028-BJ1028,0)</f>
        <v>299267.72181288258</v>
      </c>
      <c r="BL1028" s="52">
        <v>0</v>
      </c>
      <c r="BM1028" s="15">
        <f t="shared" si="471"/>
        <v>299267.72181288258</v>
      </c>
    </row>
    <row r="1029" spans="1:65">
      <c r="A1029" s="8">
        <v>1027</v>
      </c>
      <c r="B1029" s="1" t="s">
        <v>44</v>
      </c>
      <c r="C1029" s="1">
        <v>1500</v>
      </c>
      <c r="D1029" s="1" t="s">
        <v>60</v>
      </c>
      <c r="E1029" s="1">
        <v>150000044</v>
      </c>
      <c r="F1029" s="1" t="s">
        <v>60</v>
      </c>
      <c r="G1029" s="1" t="s">
        <v>107</v>
      </c>
      <c r="H1029" s="1">
        <v>19</v>
      </c>
      <c r="I1029" s="1" t="s">
        <v>52</v>
      </c>
      <c r="J1029" s="1" t="s">
        <v>49</v>
      </c>
      <c r="K1029" s="1">
        <v>17406001</v>
      </c>
      <c r="L1029" s="1" t="s">
        <v>50</v>
      </c>
      <c r="M1029" s="1" t="s">
        <v>51</v>
      </c>
      <c r="N1029" s="1" t="s">
        <v>64</v>
      </c>
      <c r="O1029" s="1" t="s">
        <v>65</v>
      </c>
      <c r="P1029" s="1" t="s">
        <v>66</v>
      </c>
      <c r="Q1029" s="1" t="s">
        <v>67</v>
      </c>
      <c r="R1029" s="1" t="s">
        <v>87</v>
      </c>
      <c r="S1029" s="1" t="s">
        <v>88</v>
      </c>
      <c r="T1029" s="2">
        <v>43333</v>
      </c>
      <c r="U1029" s="2">
        <v>43333</v>
      </c>
      <c r="V1029" s="1" t="s">
        <v>52</v>
      </c>
      <c r="W1029" s="3">
        <v>1</v>
      </c>
      <c r="X1029" s="1" t="s">
        <v>53</v>
      </c>
      <c r="Y1029" s="4">
        <v>6861326</v>
      </c>
      <c r="Z1029" s="4">
        <v>-898859</v>
      </c>
      <c r="AA1029" s="4">
        <v>0</v>
      </c>
      <c r="AB1029" s="4">
        <v>0</v>
      </c>
      <c r="AC1029" s="4">
        <v>0</v>
      </c>
      <c r="AD1029" s="4">
        <v>6861326</v>
      </c>
      <c r="AE1029" s="5">
        <v>1685</v>
      </c>
      <c r="AF1029" s="1" t="s">
        <v>70</v>
      </c>
      <c r="AG1029" s="1" t="s">
        <v>71</v>
      </c>
      <c r="AH1029" s="1" t="s">
        <v>89</v>
      </c>
      <c r="AI1029" s="1" t="s">
        <v>57</v>
      </c>
      <c r="AJ1029" s="5">
        <v>10950</v>
      </c>
      <c r="AK1029" s="4">
        <v>-71176</v>
      </c>
      <c r="AL1029" s="4">
        <v>0</v>
      </c>
      <c r="AM1029" s="4">
        <v>0</v>
      </c>
      <c r="AN1029" s="4">
        <v>0</v>
      </c>
      <c r="AO1029" s="4">
        <v>-970035</v>
      </c>
      <c r="AP1029" s="4">
        <v>-970035</v>
      </c>
      <c r="AQ1029" s="4">
        <v>0</v>
      </c>
      <c r="AR1029" s="4">
        <v>5891291</v>
      </c>
      <c r="AS1029" s="1" t="s">
        <v>52</v>
      </c>
      <c r="AT1029" s="9">
        <f t="shared" si="472"/>
        <v>43333</v>
      </c>
      <c r="AU1029" s="9">
        <f t="shared" si="473"/>
        <v>43313</v>
      </c>
      <c r="AV1029" s="9">
        <v>44798</v>
      </c>
      <c r="AW1029" s="11">
        <f t="shared" si="474"/>
        <v>4.0136986301369859</v>
      </c>
      <c r="AX1029">
        <v>10</v>
      </c>
      <c r="AY1029" s="12">
        <v>0.05</v>
      </c>
      <c r="AZ1029">
        <f t="shared" si="475"/>
        <v>9.5000000000000001E-2</v>
      </c>
      <c r="BA1029" s="13">
        <f t="shared" si="476"/>
        <v>6861326</v>
      </c>
      <c r="BI1029" s="14">
        <f t="shared" ref="BI1029:BI1031" si="478">AR1029</f>
        <v>5891291</v>
      </c>
      <c r="BJ1029" s="14">
        <v>0</v>
      </c>
      <c r="BK1029" s="14">
        <f t="shared" ref="BK1029:BK1031" si="479">AR1029</f>
        <v>5891291</v>
      </c>
      <c r="BL1029" s="52">
        <v>0</v>
      </c>
      <c r="BM1029" s="15">
        <f t="shared" ref="BM1029:BM1031" si="480">AR1029</f>
        <v>5891291</v>
      </c>
    </row>
    <row r="1030" spans="1:65">
      <c r="A1030" s="8">
        <v>1028</v>
      </c>
      <c r="B1030" s="1" t="s">
        <v>44</v>
      </c>
      <c r="C1030" s="1">
        <v>1500</v>
      </c>
      <c r="D1030" s="1" t="s">
        <v>60</v>
      </c>
      <c r="E1030" s="1">
        <v>150000044</v>
      </c>
      <c r="F1030" s="1" t="s">
        <v>60</v>
      </c>
      <c r="G1030" s="1" t="s">
        <v>108</v>
      </c>
      <c r="H1030" s="1">
        <v>20</v>
      </c>
      <c r="I1030" s="1" t="s">
        <v>52</v>
      </c>
      <c r="J1030" s="1" t="s">
        <v>49</v>
      </c>
      <c r="K1030" s="1">
        <v>17406001</v>
      </c>
      <c r="L1030" s="1" t="s">
        <v>50</v>
      </c>
      <c r="M1030" s="1" t="s">
        <v>51</v>
      </c>
      <c r="N1030" s="1" t="s">
        <v>64</v>
      </c>
      <c r="O1030" s="1" t="s">
        <v>65</v>
      </c>
      <c r="P1030" s="1" t="s">
        <v>66</v>
      </c>
      <c r="Q1030" s="1" t="s">
        <v>67</v>
      </c>
      <c r="R1030" s="1" t="s">
        <v>87</v>
      </c>
      <c r="S1030" s="1" t="s">
        <v>88</v>
      </c>
      <c r="T1030" s="2">
        <v>43333</v>
      </c>
      <c r="U1030" s="2">
        <v>43333</v>
      </c>
      <c r="V1030" s="1" t="s">
        <v>52</v>
      </c>
      <c r="W1030" s="3">
        <v>1</v>
      </c>
      <c r="X1030" s="1" t="s">
        <v>53</v>
      </c>
      <c r="Y1030" s="4">
        <v>5552065</v>
      </c>
      <c r="Z1030" s="4">
        <v>-727341</v>
      </c>
      <c r="AA1030" s="4">
        <v>0</v>
      </c>
      <c r="AB1030" s="4">
        <v>0</v>
      </c>
      <c r="AC1030" s="4">
        <v>0</v>
      </c>
      <c r="AD1030" s="4">
        <v>5552065</v>
      </c>
      <c r="AE1030" s="5">
        <v>1685</v>
      </c>
      <c r="AF1030" s="1" t="s">
        <v>70</v>
      </c>
      <c r="AG1030" s="1" t="s">
        <v>71</v>
      </c>
      <c r="AH1030" s="1" t="s">
        <v>89</v>
      </c>
      <c r="AI1030" s="1" t="s">
        <v>57</v>
      </c>
      <c r="AJ1030" s="5">
        <v>10950</v>
      </c>
      <c r="AK1030" s="4">
        <v>-57594</v>
      </c>
      <c r="AL1030" s="4">
        <v>0</v>
      </c>
      <c r="AM1030" s="4">
        <v>0</v>
      </c>
      <c r="AN1030" s="4">
        <v>0</v>
      </c>
      <c r="AO1030" s="4">
        <v>-784935</v>
      </c>
      <c r="AP1030" s="4">
        <v>-784935</v>
      </c>
      <c r="AQ1030" s="4">
        <v>0</v>
      </c>
      <c r="AR1030" s="4">
        <v>4767130</v>
      </c>
      <c r="AS1030" s="1" t="s">
        <v>52</v>
      </c>
      <c r="AT1030" s="9">
        <f t="shared" si="472"/>
        <v>43333</v>
      </c>
      <c r="AU1030" s="9">
        <f t="shared" si="473"/>
        <v>43313</v>
      </c>
      <c r="AV1030" s="9">
        <v>44798</v>
      </c>
      <c r="AW1030" s="11">
        <f t="shared" si="474"/>
        <v>4.0136986301369859</v>
      </c>
      <c r="AX1030">
        <v>10</v>
      </c>
      <c r="AY1030" s="12">
        <v>0.05</v>
      </c>
      <c r="AZ1030">
        <f t="shared" si="475"/>
        <v>9.5000000000000001E-2</v>
      </c>
      <c r="BA1030" s="13">
        <f t="shared" si="476"/>
        <v>5552065</v>
      </c>
      <c r="BI1030" s="14">
        <f t="shared" si="478"/>
        <v>4767130</v>
      </c>
      <c r="BJ1030" s="14">
        <v>0</v>
      </c>
      <c r="BK1030" s="14">
        <f t="shared" si="479"/>
        <v>4767130</v>
      </c>
      <c r="BL1030" s="52">
        <v>0</v>
      </c>
      <c r="BM1030" s="15">
        <f t="shared" si="480"/>
        <v>4767130</v>
      </c>
    </row>
    <row r="1031" spans="1:65">
      <c r="A1031" s="8">
        <v>1029</v>
      </c>
      <c r="B1031" s="1" t="s">
        <v>44</v>
      </c>
      <c r="C1031" s="1">
        <v>1500</v>
      </c>
      <c r="D1031" s="1" t="s">
        <v>60</v>
      </c>
      <c r="E1031" s="1">
        <v>150000044</v>
      </c>
      <c r="F1031" s="1" t="s">
        <v>60</v>
      </c>
      <c r="G1031" s="1" t="s">
        <v>109</v>
      </c>
      <c r="H1031" s="1">
        <v>21</v>
      </c>
      <c r="I1031" s="1" t="s">
        <v>52</v>
      </c>
      <c r="J1031" s="1" t="s">
        <v>49</v>
      </c>
      <c r="K1031" s="1">
        <v>17406001</v>
      </c>
      <c r="L1031" s="1" t="s">
        <v>50</v>
      </c>
      <c r="M1031" s="1" t="s">
        <v>51</v>
      </c>
      <c r="N1031" s="1" t="s">
        <v>64</v>
      </c>
      <c r="O1031" s="1" t="s">
        <v>65</v>
      </c>
      <c r="P1031" s="1" t="s">
        <v>66</v>
      </c>
      <c r="Q1031" s="1" t="s">
        <v>67</v>
      </c>
      <c r="R1031" s="1" t="s">
        <v>87</v>
      </c>
      <c r="S1031" s="1" t="s">
        <v>88</v>
      </c>
      <c r="T1031" s="2">
        <v>43333</v>
      </c>
      <c r="U1031" s="2">
        <v>43333</v>
      </c>
      <c r="V1031" s="1" t="s">
        <v>52</v>
      </c>
      <c r="W1031" s="3">
        <v>1</v>
      </c>
      <c r="X1031" s="1" t="s">
        <v>53</v>
      </c>
      <c r="Y1031" s="4">
        <v>1950695</v>
      </c>
      <c r="Z1031" s="4">
        <v>-256470</v>
      </c>
      <c r="AA1031" s="4">
        <v>0</v>
      </c>
      <c r="AB1031" s="4">
        <v>0</v>
      </c>
      <c r="AC1031" s="4">
        <v>0</v>
      </c>
      <c r="AD1031" s="4">
        <v>1950695</v>
      </c>
      <c r="AE1031" s="5">
        <v>1685</v>
      </c>
      <c r="AF1031" s="1" t="s">
        <v>70</v>
      </c>
      <c r="AG1031" s="1" t="s">
        <v>71</v>
      </c>
      <c r="AH1031" s="1" t="s">
        <v>89</v>
      </c>
      <c r="AI1031" s="1" t="s">
        <v>57</v>
      </c>
      <c r="AJ1031" s="5">
        <v>10950</v>
      </c>
      <c r="AK1031" s="4">
        <v>-20224</v>
      </c>
      <c r="AL1031" s="4">
        <v>0</v>
      </c>
      <c r="AM1031" s="4">
        <v>0</v>
      </c>
      <c r="AN1031" s="4">
        <v>0</v>
      </c>
      <c r="AO1031" s="4">
        <v>-276694</v>
      </c>
      <c r="AP1031" s="4">
        <v>-276694</v>
      </c>
      <c r="AQ1031" s="4">
        <v>0</v>
      </c>
      <c r="AR1031" s="4">
        <v>1674001</v>
      </c>
      <c r="AS1031" s="1" t="s">
        <v>52</v>
      </c>
      <c r="AT1031" s="9">
        <f t="shared" si="472"/>
        <v>43333</v>
      </c>
      <c r="AU1031" s="9">
        <f t="shared" si="473"/>
        <v>43313</v>
      </c>
      <c r="AV1031" s="9">
        <v>44798</v>
      </c>
      <c r="AW1031" s="11">
        <f t="shared" si="474"/>
        <v>4.0136986301369859</v>
      </c>
      <c r="AX1031">
        <v>10</v>
      </c>
      <c r="AY1031" s="12">
        <v>0.05</v>
      </c>
      <c r="AZ1031">
        <f t="shared" si="475"/>
        <v>9.5000000000000001E-2</v>
      </c>
      <c r="BA1031" s="13">
        <f t="shared" si="476"/>
        <v>1950695</v>
      </c>
      <c r="BI1031" s="14">
        <f t="shared" si="478"/>
        <v>1674001</v>
      </c>
      <c r="BJ1031" s="14">
        <v>0</v>
      </c>
      <c r="BK1031" s="14">
        <f t="shared" si="479"/>
        <v>1674001</v>
      </c>
      <c r="BL1031" s="52">
        <v>0</v>
      </c>
      <c r="BM1031" s="15">
        <f t="shared" si="480"/>
        <v>1674001</v>
      </c>
    </row>
    <row r="1032" spans="1:65">
      <c r="A1032" s="8">
        <v>1030</v>
      </c>
      <c r="B1032" s="1" t="s">
        <v>44</v>
      </c>
      <c r="C1032" s="1">
        <v>1500</v>
      </c>
      <c r="D1032" s="1" t="s">
        <v>60</v>
      </c>
      <c r="E1032" s="1">
        <v>150000044</v>
      </c>
      <c r="F1032" s="1" t="s">
        <v>60</v>
      </c>
      <c r="G1032" s="1" t="s">
        <v>110</v>
      </c>
      <c r="H1032" s="1">
        <v>22</v>
      </c>
      <c r="I1032" s="1" t="s">
        <v>52</v>
      </c>
      <c r="J1032" s="1" t="s">
        <v>49</v>
      </c>
      <c r="K1032" s="1">
        <v>17406001</v>
      </c>
      <c r="L1032" s="1" t="s">
        <v>50</v>
      </c>
      <c r="M1032" s="1" t="s">
        <v>51</v>
      </c>
      <c r="N1032" s="1" t="s">
        <v>64</v>
      </c>
      <c r="O1032" s="1" t="s">
        <v>65</v>
      </c>
      <c r="P1032" s="1" t="s">
        <v>66</v>
      </c>
      <c r="Q1032" s="1" t="s">
        <v>67</v>
      </c>
      <c r="R1032" s="1" t="s">
        <v>87</v>
      </c>
      <c r="S1032" s="1" t="s">
        <v>88</v>
      </c>
      <c r="T1032" s="2">
        <v>43333</v>
      </c>
      <c r="U1032" s="2">
        <v>43333</v>
      </c>
      <c r="V1032" s="1" t="s">
        <v>52</v>
      </c>
      <c r="W1032" s="3">
        <v>1</v>
      </c>
      <c r="X1032" s="1" t="s">
        <v>53</v>
      </c>
      <c r="Y1032" s="4">
        <v>16789210</v>
      </c>
      <c r="Z1032" s="4">
        <v>-2199450</v>
      </c>
      <c r="AA1032" s="4">
        <v>0</v>
      </c>
      <c r="AB1032" s="4">
        <v>0</v>
      </c>
      <c r="AC1032" s="4">
        <v>0</v>
      </c>
      <c r="AD1032" s="4">
        <v>16789210</v>
      </c>
      <c r="AE1032" s="5">
        <v>1685</v>
      </c>
      <c r="AF1032" s="1" t="s">
        <v>70</v>
      </c>
      <c r="AG1032" s="1" t="s">
        <v>71</v>
      </c>
      <c r="AH1032" s="1" t="s">
        <v>89</v>
      </c>
      <c r="AI1032" s="1" t="s">
        <v>57</v>
      </c>
      <c r="AJ1032" s="5">
        <v>10950</v>
      </c>
      <c r="AK1032" s="4">
        <v>-174163</v>
      </c>
      <c r="AL1032" s="4">
        <v>0</v>
      </c>
      <c r="AM1032" s="4">
        <v>0</v>
      </c>
      <c r="AN1032" s="4">
        <v>0</v>
      </c>
      <c r="AO1032" s="4">
        <v>-2373613</v>
      </c>
      <c r="AP1032" s="4">
        <v>-2373613</v>
      </c>
      <c r="AQ1032" s="4">
        <v>0</v>
      </c>
      <c r="AR1032" s="4">
        <v>14415597</v>
      </c>
      <c r="AS1032" s="1" t="s">
        <v>52</v>
      </c>
      <c r="AT1032" s="9">
        <f t="shared" si="472"/>
        <v>43333</v>
      </c>
      <c r="AU1032" s="9">
        <f t="shared" si="473"/>
        <v>43313</v>
      </c>
      <c r="AV1032" s="9">
        <v>44798</v>
      </c>
      <c r="AW1032" s="11">
        <f t="shared" si="474"/>
        <v>4.0136986301369859</v>
      </c>
      <c r="AX1032">
        <v>25</v>
      </c>
      <c r="AY1032" s="12">
        <v>0.05</v>
      </c>
      <c r="AZ1032">
        <f t="shared" si="475"/>
        <v>3.7999999999999999E-2</v>
      </c>
      <c r="BA1032" s="13">
        <f t="shared" si="476"/>
        <v>16789210</v>
      </c>
      <c r="BB1032" s="17" t="s">
        <v>2189</v>
      </c>
      <c r="BC1032">
        <f>MATCH(BB1032,MONTHLY_INDEX!$A:$A,0)</f>
        <v>798</v>
      </c>
      <c r="BD1032">
        <f>MATCH(AU1032,MONTHLY_INDEX!$1:$1,0)</f>
        <v>80</v>
      </c>
      <c r="BE1032">
        <f>INDEX(MONTHLY_INDEX!$1:$1048576,Final!BC1032,Final!BD1032)</f>
        <v>96</v>
      </c>
      <c r="BF1032">
        <f>MATCH($BF$1,MONTHLY_INDEX!$1:$1,0)</f>
        <v>127</v>
      </c>
      <c r="BG1032">
        <f>INDEX(MONTHLY_INDEX!$1:$1048576,Final!BC1032,Final!BF1032)</f>
        <v>95.3</v>
      </c>
      <c r="BH1032" s="23">
        <f>(BG1032-BE1032)/BE1032</f>
        <v>-7.2916666666666963E-3</v>
      </c>
      <c r="BI1032" s="14">
        <f>(1+BH1032)*BA1032</f>
        <v>16666788.677083332</v>
      </c>
      <c r="BJ1032" s="14">
        <f>BI1032*AZ1032*AW1032</f>
        <v>2542027.7415156956</v>
      </c>
      <c r="BK1032" s="15">
        <f t="shared" si="477"/>
        <v>14124760.935567636</v>
      </c>
      <c r="BL1032" s="52">
        <v>0</v>
      </c>
      <c r="BM1032" s="15">
        <f>MAX((1-BL1032)*BK1032,BI1032*AY1032)</f>
        <v>14124760.935567636</v>
      </c>
    </row>
    <row r="1033" spans="1:65">
      <c r="A1033" s="8">
        <v>1031</v>
      </c>
      <c r="B1033" s="1" t="s">
        <v>44</v>
      </c>
      <c r="C1033" s="1">
        <v>1500</v>
      </c>
      <c r="D1033" s="1" t="s">
        <v>60</v>
      </c>
      <c r="E1033" s="1">
        <v>150000044</v>
      </c>
      <c r="F1033" s="1" t="s">
        <v>60</v>
      </c>
      <c r="G1033" s="1" t="s">
        <v>111</v>
      </c>
      <c r="H1033" s="1">
        <v>23</v>
      </c>
      <c r="I1033" s="1" t="s">
        <v>52</v>
      </c>
      <c r="J1033" s="1" t="s">
        <v>49</v>
      </c>
      <c r="K1033" s="1">
        <v>17406001</v>
      </c>
      <c r="L1033" s="1" t="s">
        <v>50</v>
      </c>
      <c r="M1033" s="1" t="s">
        <v>51</v>
      </c>
      <c r="N1033" s="1" t="s">
        <v>64</v>
      </c>
      <c r="O1033" s="1" t="s">
        <v>65</v>
      </c>
      <c r="P1033" s="1" t="s">
        <v>66</v>
      </c>
      <c r="Q1033" s="1" t="s">
        <v>67</v>
      </c>
      <c r="R1033" s="1" t="s">
        <v>87</v>
      </c>
      <c r="S1033" s="1" t="s">
        <v>88</v>
      </c>
      <c r="T1033" s="2">
        <v>43333</v>
      </c>
      <c r="U1033" s="2">
        <v>43333</v>
      </c>
      <c r="V1033" s="1" t="s">
        <v>52</v>
      </c>
      <c r="W1033" s="3">
        <v>1</v>
      </c>
      <c r="X1033" s="1" t="s">
        <v>53</v>
      </c>
      <c r="Y1033" s="4">
        <v>32425</v>
      </c>
      <c r="Z1033" s="4">
        <v>-4246</v>
      </c>
      <c r="AA1033" s="4">
        <v>0</v>
      </c>
      <c r="AB1033" s="4">
        <v>0</v>
      </c>
      <c r="AC1033" s="4">
        <v>0</v>
      </c>
      <c r="AD1033" s="4">
        <v>32425</v>
      </c>
      <c r="AE1033" s="5">
        <v>1685</v>
      </c>
      <c r="AF1033" s="1" t="s">
        <v>70</v>
      </c>
      <c r="AG1033" s="1" t="s">
        <v>71</v>
      </c>
      <c r="AH1033" s="1" t="s">
        <v>89</v>
      </c>
      <c r="AI1033" s="1" t="s">
        <v>57</v>
      </c>
      <c r="AJ1033" s="5">
        <v>10950</v>
      </c>
      <c r="AK1033" s="4">
        <v>-336</v>
      </c>
      <c r="AL1033" s="4">
        <v>0</v>
      </c>
      <c r="AM1033" s="4">
        <v>0</v>
      </c>
      <c r="AN1033" s="4">
        <v>0</v>
      </c>
      <c r="AO1033" s="4">
        <v>-4582</v>
      </c>
      <c r="AP1033" s="4">
        <v>-4582</v>
      </c>
      <c r="AQ1033" s="4">
        <v>0</v>
      </c>
      <c r="AR1033" s="4">
        <v>27843</v>
      </c>
      <c r="AS1033" s="1" t="s">
        <v>52</v>
      </c>
      <c r="AT1033" s="9">
        <f t="shared" si="472"/>
        <v>43333</v>
      </c>
      <c r="AU1033" s="9">
        <f t="shared" si="473"/>
        <v>43313</v>
      </c>
      <c r="AV1033" s="9">
        <v>44798</v>
      </c>
      <c r="AW1033" s="11">
        <f t="shared" si="474"/>
        <v>4.0136986301369859</v>
      </c>
      <c r="AX1033">
        <v>10</v>
      </c>
      <c r="AY1033" s="12">
        <v>0.05</v>
      </c>
      <c r="AZ1033">
        <f t="shared" si="475"/>
        <v>9.5000000000000001E-2</v>
      </c>
      <c r="BA1033" s="13">
        <f t="shared" si="476"/>
        <v>32425</v>
      </c>
      <c r="BI1033" s="14">
        <f t="shared" ref="BI1033:BI1037" si="481">AR1033</f>
        <v>27843</v>
      </c>
      <c r="BJ1033" s="14">
        <v>0</v>
      </c>
      <c r="BK1033" s="14">
        <f t="shared" ref="BK1033:BK1037" si="482">AR1033</f>
        <v>27843</v>
      </c>
      <c r="BL1033" s="52">
        <v>0</v>
      </c>
      <c r="BM1033" s="15">
        <f t="shared" ref="BM1033:BM1037" si="483">AR1033</f>
        <v>27843</v>
      </c>
    </row>
    <row r="1034" spans="1:65">
      <c r="A1034" s="8">
        <v>1032</v>
      </c>
      <c r="B1034" s="1" t="s">
        <v>44</v>
      </c>
      <c r="C1034" s="1">
        <v>1500</v>
      </c>
      <c r="D1034" s="1" t="s">
        <v>60</v>
      </c>
      <c r="E1034" s="1">
        <v>150000044</v>
      </c>
      <c r="F1034" s="1" t="s">
        <v>112</v>
      </c>
      <c r="G1034" s="1" t="s">
        <v>113</v>
      </c>
      <c r="H1034" s="1">
        <v>24</v>
      </c>
      <c r="I1034" s="1" t="s">
        <v>52</v>
      </c>
      <c r="J1034" s="1" t="s">
        <v>49</v>
      </c>
      <c r="K1034" s="1">
        <v>17406001</v>
      </c>
      <c r="L1034" s="1" t="s">
        <v>50</v>
      </c>
      <c r="M1034" s="1" t="s">
        <v>51</v>
      </c>
      <c r="N1034" s="1" t="s">
        <v>64</v>
      </c>
      <c r="O1034" s="1" t="s">
        <v>65</v>
      </c>
      <c r="P1034" s="1" t="s">
        <v>66</v>
      </c>
      <c r="Q1034" s="1" t="s">
        <v>67</v>
      </c>
      <c r="R1034" s="1" t="s">
        <v>87</v>
      </c>
      <c r="S1034" s="1" t="s">
        <v>88</v>
      </c>
      <c r="T1034" s="2">
        <v>43333</v>
      </c>
      <c r="U1034" s="2">
        <v>43333</v>
      </c>
      <c r="V1034" s="1" t="s">
        <v>52</v>
      </c>
      <c r="W1034" s="3">
        <v>1</v>
      </c>
      <c r="X1034" s="1" t="s">
        <v>53</v>
      </c>
      <c r="Y1034" s="4">
        <v>970825</v>
      </c>
      <c r="Z1034" s="4">
        <v>-127181.51</v>
      </c>
      <c r="AA1034" s="4">
        <v>0</v>
      </c>
      <c r="AB1034" s="4">
        <v>0</v>
      </c>
      <c r="AC1034" s="4">
        <v>0</v>
      </c>
      <c r="AD1034" s="4">
        <v>970825</v>
      </c>
      <c r="AE1034" s="5">
        <v>1685</v>
      </c>
      <c r="AF1034" s="1" t="s">
        <v>70</v>
      </c>
      <c r="AG1034" s="1" t="s">
        <v>71</v>
      </c>
      <c r="AH1034" s="1" t="s">
        <v>89</v>
      </c>
      <c r="AI1034" s="1" t="s">
        <v>57</v>
      </c>
      <c r="AJ1034" s="5">
        <v>10950</v>
      </c>
      <c r="AK1034" s="4">
        <v>-10071</v>
      </c>
      <c r="AL1034" s="4">
        <v>0</v>
      </c>
      <c r="AM1034" s="4">
        <v>0</v>
      </c>
      <c r="AN1034" s="4">
        <v>0</v>
      </c>
      <c r="AO1034" s="4">
        <v>-137252.51</v>
      </c>
      <c r="AP1034" s="4">
        <v>-137252.51</v>
      </c>
      <c r="AQ1034" s="4">
        <v>0</v>
      </c>
      <c r="AR1034" s="4">
        <v>833572.49</v>
      </c>
      <c r="AS1034" s="1" t="s">
        <v>52</v>
      </c>
      <c r="AT1034" s="9">
        <f t="shared" si="472"/>
        <v>43333</v>
      </c>
      <c r="AU1034" s="9">
        <f t="shared" si="473"/>
        <v>43313</v>
      </c>
      <c r="AV1034" s="9">
        <v>44798</v>
      </c>
      <c r="AW1034" s="11">
        <f t="shared" si="474"/>
        <v>4.0136986301369859</v>
      </c>
      <c r="AX1034">
        <v>10</v>
      </c>
      <c r="AY1034" s="12">
        <v>0.05</v>
      </c>
      <c r="AZ1034">
        <f t="shared" si="475"/>
        <v>9.5000000000000001E-2</v>
      </c>
      <c r="BA1034" s="13">
        <f t="shared" si="476"/>
        <v>970825</v>
      </c>
      <c r="BB1034" s="16" t="s">
        <v>593</v>
      </c>
      <c r="BC1034" s="16" t="s">
        <v>593</v>
      </c>
      <c r="BD1034" s="16" t="s">
        <v>593</v>
      </c>
      <c r="BE1034" s="16" t="s">
        <v>593</v>
      </c>
      <c r="BF1034" s="16" t="s">
        <v>593</v>
      </c>
      <c r="BG1034" s="16" t="s">
        <v>593</v>
      </c>
      <c r="BH1034" s="16" t="s">
        <v>593</v>
      </c>
      <c r="BI1034" s="14">
        <f t="shared" si="481"/>
        <v>833572.49</v>
      </c>
      <c r="BJ1034" s="14">
        <v>0</v>
      </c>
      <c r="BK1034" s="14">
        <f t="shared" si="482"/>
        <v>833572.49</v>
      </c>
      <c r="BL1034" s="52">
        <v>0</v>
      </c>
      <c r="BM1034" s="15">
        <f t="shared" si="483"/>
        <v>833572.49</v>
      </c>
    </row>
    <row r="1035" spans="1:65">
      <c r="A1035" s="8">
        <v>1033</v>
      </c>
      <c r="B1035" s="1" t="s">
        <v>44</v>
      </c>
      <c r="C1035" s="1">
        <v>1500</v>
      </c>
      <c r="D1035" s="1" t="s">
        <v>60</v>
      </c>
      <c r="E1035" s="1">
        <v>150000044</v>
      </c>
      <c r="F1035" s="1" t="s">
        <v>112</v>
      </c>
      <c r="G1035" s="1" t="s">
        <v>114</v>
      </c>
      <c r="H1035" s="1">
        <v>25</v>
      </c>
      <c r="I1035" s="1" t="s">
        <v>52</v>
      </c>
      <c r="J1035" s="1" t="s">
        <v>49</v>
      </c>
      <c r="K1035" s="1">
        <v>17406001</v>
      </c>
      <c r="L1035" s="1" t="s">
        <v>50</v>
      </c>
      <c r="M1035" s="1" t="s">
        <v>51</v>
      </c>
      <c r="N1035" s="1" t="s">
        <v>64</v>
      </c>
      <c r="O1035" s="1" t="s">
        <v>65</v>
      </c>
      <c r="P1035" s="1" t="s">
        <v>66</v>
      </c>
      <c r="Q1035" s="1" t="s">
        <v>67</v>
      </c>
      <c r="R1035" s="1" t="s">
        <v>87</v>
      </c>
      <c r="S1035" s="1" t="s">
        <v>88</v>
      </c>
      <c r="T1035" s="2">
        <v>43333</v>
      </c>
      <c r="U1035" s="2">
        <v>43333</v>
      </c>
      <c r="V1035" s="1" t="s">
        <v>52</v>
      </c>
      <c r="W1035" s="3">
        <v>1</v>
      </c>
      <c r="X1035" s="1" t="s">
        <v>53</v>
      </c>
      <c r="Y1035" s="4">
        <v>2008211</v>
      </c>
      <c r="Z1035" s="4">
        <v>-263082.87</v>
      </c>
      <c r="AA1035" s="4">
        <v>0</v>
      </c>
      <c r="AB1035" s="4">
        <v>0</v>
      </c>
      <c r="AC1035" s="4">
        <v>0</v>
      </c>
      <c r="AD1035" s="4">
        <v>2008211</v>
      </c>
      <c r="AE1035" s="5">
        <v>1685</v>
      </c>
      <c r="AF1035" s="1" t="s">
        <v>70</v>
      </c>
      <c r="AG1035" s="1" t="s">
        <v>71</v>
      </c>
      <c r="AH1035" s="1" t="s">
        <v>89</v>
      </c>
      <c r="AI1035" s="1" t="s">
        <v>57</v>
      </c>
      <c r="AJ1035" s="5">
        <v>10950</v>
      </c>
      <c r="AK1035" s="4">
        <v>-20832</v>
      </c>
      <c r="AL1035" s="4">
        <v>0</v>
      </c>
      <c r="AM1035" s="4">
        <v>0</v>
      </c>
      <c r="AN1035" s="4">
        <v>0</v>
      </c>
      <c r="AO1035" s="4">
        <v>-283914.87</v>
      </c>
      <c r="AP1035" s="4">
        <v>-283914.87</v>
      </c>
      <c r="AQ1035" s="4">
        <v>0</v>
      </c>
      <c r="AR1035" s="4">
        <v>1724296.13</v>
      </c>
      <c r="AS1035" s="1" t="s">
        <v>52</v>
      </c>
      <c r="AT1035" s="9">
        <f t="shared" si="472"/>
        <v>43333</v>
      </c>
      <c r="AU1035" s="9">
        <f t="shared" si="473"/>
        <v>43313</v>
      </c>
      <c r="AV1035" s="9">
        <v>44798</v>
      </c>
      <c r="AW1035" s="11">
        <f t="shared" si="474"/>
        <v>4.0136986301369859</v>
      </c>
      <c r="AX1035">
        <v>10</v>
      </c>
      <c r="AY1035" s="12">
        <v>0.05</v>
      </c>
      <c r="AZ1035">
        <f t="shared" si="475"/>
        <v>9.5000000000000001E-2</v>
      </c>
      <c r="BA1035" s="13">
        <f t="shared" si="476"/>
        <v>2008211</v>
      </c>
      <c r="BB1035" s="16" t="s">
        <v>593</v>
      </c>
      <c r="BC1035" s="16" t="s">
        <v>593</v>
      </c>
      <c r="BD1035" s="16" t="s">
        <v>593</v>
      </c>
      <c r="BE1035" s="16" t="s">
        <v>593</v>
      </c>
      <c r="BF1035" s="16" t="s">
        <v>593</v>
      </c>
      <c r="BG1035" s="16" t="s">
        <v>593</v>
      </c>
      <c r="BH1035" s="16" t="s">
        <v>593</v>
      </c>
      <c r="BI1035" s="14">
        <f t="shared" si="481"/>
        <v>1724296.13</v>
      </c>
      <c r="BJ1035" s="14">
        <v>0</v>
      </c>
      <c r="BK1035" s="14">
        <f t="shared" si="482"/>
        <v>1724296.13</v>
      </c>
      <c r="BL1035" s="52">
        <v>0</v>
      </c>
      <c r="BM1035" s="15">
        <f t="shared" si="483"/>
        <v>1724296.13</v>
      </c>
    </row>
    <row r="1036" spans="1:65">
      <c r="A1036" s="8">
        <v>1034</v>
      </c>
      <c r="B1036" s="1" t="s">
        <v>44</v>
      </c>
      <c r="C1036" s="1">
        <v>1500</v>
      </c>
      <c r="D1036" s="1" t="s">
        <v>60</v>
      </c>
      <c r="E1036" s="1">
        <v>150000044</v>
      </c>
      <c r="F1036" s="1" t="s">
        <v>60</v>
      </c>
      <c r="G1036" s="1" t="s">
        <v>115</v>
      </c>
      <c r="H1036" s="1">
        <v>26</v>
      </c>
      <c r="I1036" s="1" t="s">
        <v>52</v>
      </c>
      <c r="J1036" s="1" t="s">
        <v>49</v>
      </c>
      <c r="K1036" s="1">
        <v>17406001</v>
      </c>
      <c r="L1036" s="1" t="s">
        <v>50</v>
      </c>
      <c r="M1036" s="1" t="s">
        <v>51</v>
      </c>
      <c r="N1036" s="1" t="s">
        <v>64</v>
      </c>
      <c r="O1036" s="1" t="s">
        <v>65</v>
      </c>
      <c r="P1036" s="1" t="s">
        <v>66</v>
      </c>
      <c r="Q1036" s="1" t="s">
        <v>67</v>
      </c>
      <c r="R1036" s="1" t="s">
        <v>87</v>
      </c>
      <c r="S1036" s="1" t="s">
        <v>88</v>
      </c>
      <c r="T1036" s="2">
        <v>43333</v>
      </c>
      <c r="U1036" s="2">
        <v>43333</v>
      </c>
      <c r="V1036" s="1" t="s">
        <v>52</v>
      </c>
      <c r="W1036" s="3">
        <v>1</v>
      </c>
      <c r="X1036" s="1" t="s">
        <v>53</v>
      </c>
      <c r="Y1036" s="4">
        <v>120000</v>
      </c>
      <c r="Z1036" s="4">
        <v>-15720</v>
      </c>
      <c r="AA1036" s="4">
        <v>0</v>
      </c>
      <c r="AB1036" s="4">
        <v>0</v>
      </c>
      <c r="AC1036" s="4">
        <v>0</v>
      </c>
      <c r="AD1036" s="4">
        <v>120000</v>
      </c>
      <c r="AE1036" s="5">
        <v>1685</v>
      </c>
      <c r="AF1036" s="1" t="s">
        <v>70</v>
      </c>
      <c r="AG1036" s="1" t="s">
        <v>71</v>
      </c>
      <c r="AH1036" s="1" t="s">
        <v>89</v>
      </c>
      <c r="AI1036" s="1" t="s">
        <v>57</v>
      </c>
      <c r="AJ1036" s="5">
        <v>10950</v>
      </c>
      <c r="AK1036" s="4">
        <v>-1245</v>
      </c>
      <c r="AL1036" s="4">
        <v>0</v>
      </c>
      <c r="AM1036" s="4">
        <v>0</v>
      </c>
      <c r="AN1036" s="4">
        <v>0</v>
      </c>
      <c r="AO1036" s="4">
        <v>-16965</v>
      </c>
      <c r="AP1036" s="4">
        <v>-16965</v>
      </c>
      <c r="AQ1036" s="4">
        <v>0</v>
      </c>
      <c r="AR1036" s="4">
        <v>103035</v>
      </c>
      <c r="AS1036" s="1" t="s">
        <v>52</v>
      </c>
      <c r="AT1036" s="9">
        <f t="shared" si="472"/>
        <v>43333</v>
      </c>
      <c r="AU1036" s="9">
        <f t="shared" si="473"/>
        <v>43313</v>
      </c>
      <c r="AV1036" s="9">
        <v>44798</v>
      </c>
      <c r="AW1036" s="11">
        <f t="shared" si="474"/>
        <v>4.0136986301369859</v>
      </c>
      <c r="AX1036">
        <v>10</v>
      </c>
      <c r="AY1036" s="12">
        <v>0.05</v>
      </c>
      <c r="AZ1036">
        <f t="shared" si="475"/>
        <v>9.5000000000000001E-2</v>
      </c>
      <c r="BA1036" s="13">
        <f t="shared" si="476"/>
        <v>120000</v>
      </c>
      <c r="BI1036" s="14">
        <f t="shared" si="481"/>
        <v>103035</v>
      </c>
      <c r="BJ1036" s="14">
        <v>0</v>
      </c>
      <c r="BK1036" s="14">
        <f t="shared" si="482"/>
        <v>103035</v>
      </c>
      <c r="BL1036" s="52">
        <v>0</v>
      </c>
      <c r="BM1036" s="15">
        <f t="shared" si="483"/>
        <v>103035</v>
      </c>
    </row>
    <row r="1037" spans="1:65">
      <c r="A1037" s="8">
        <v>1035</v>
      </c>
      <c r="B1037" s="1" t="s">
        <v>44</v>
      </c>
      <c r="C1037" s="1">
        <v>1500</v>
      </c>
      <c r="D1037" s="1" t="s">
        <v>60</v>
      </c>
      <c r="E1037" s="1">
        <v>150000044</v>
      </c>
      <c r="F1037" s="1" t="s">
        <v>112</v>
      </c>
      <c r="G1037" s="1" t="s">
        <v>116</v>
      </c>
      <c r="H1037" s="1">
        <v>27</v>
      </c>
      <c r="I1037" s="1" t="s">
        <v>154</v>
      </c>
      <c r="J1037" s="1" t="s">
        <v>49</v>
      </c>
      <c r="K1037" s="1">
        <v>17406001</v>
      </c>
      <c r="L1037" s="1" t="s">
        <v>50</v>
      </c>
      <c r="M1037" s="1" t="s">
        <v>51</v>
      </c>
      <c r="N1037" s="1" t="s">
        <v>64</v>
      </c>
      <c r="O1037" s="1" t="s">
        <v>65</v>
      </c>
      <c r="P1037" s="1" t="s">
        <v>66</v>
      </c>
      <c r="Q1037" s="1" t="s">
        <v>67</v>
      </c>
      <c r="R1037" s="1" t="s">
        <v>87</v>
      </c>
      <c r="S1037" s="1" t="s">
        <v>88</v>
      </c>
      <c r="T1037" s="2">
        <v>43333</v>
      </c>
      <c r="U1037" s="2">
        <v>43333</v>
      </c>
      <c r="V1037" s="1" t="s">
        <v>52</v>
      </c>
      <c r="W1037" s="3">
        <v>1</v>
      </c>
      <c r="X1037" s="1" t="s">
        <v>53</v>
      </c>
      <c r="Y1037" s="4">
        <v>4339035</v>
      </c>
      <c r="Z1037" s="4">
        <v>-568428.62</v>
      </c>
      <c r="AA1037" s="4">
        <v>0</v>
      </c>
      <c r="AB1037" s="4">
        <v>0</v>
      </c>
      <c r="AC1037" s="4">
        <v>0</v>
      </c>
      <c r="AD1037" s="4">
        <v>4339035</v>
      </c>
      <c r="AE1037" s="5">
        <v>1685</v>
      </c>
      <c r="AF1037" s="1" t="s">
        <v>70</v>
      </c>
      <c r="AG1037" s="1" t="s">
        <v>71</v>
      </c>
      <c r="AH1037" s="1" t="s">
        <v>89</v>
      </c>
      <c r="AI1037" s="1" t="s">
        <v>57</v>
      </c>
      <c r="AJ1037" s="5">
        <v>10950</v>
      </c>
      <c r="AK1037" s="4">
        <v>-45011</v>
      </c>
      <c r="AL1037" s="4">
        <v>0</v>
      </c>
      <c r="AM1037" s="4">
        <v>0</v>
      </c>
      <c r="AN1037" s="4">
        <v>0</v>
      </c>
      <c r="AO1037" s="4">
        <v>-613439.62</v>
      </c>
      <c r="AP1037" s="4">
        <v>-613439.62</v>
      </c>
      <c r="AQ1037" s="4">
        <v>0</v>
      </c>
      <c r="AR1037" s="4">
        <v>3725595.38</v>
      </c>
      <c r="AS1037" s="1" t="s">
        <v>52</v>
      </c>
      <c r="AT1037" s="9">
        <f t="shared" si="472"/>
        <v>43333</v>
      </c>
      <c r="AU1037" s="9">
        <f t="shared" si="473"/>
        <v>43313</v>
      </c>
      <c r="AV1037" s="9">
        <v>44798</v>
      </c>
      <c r="AW1037" s="11">
        <f t="shared" si="474"/>
        <v>4.0136986301369859</v>
      </c>
      <c r="AX1037">
        <v>10</v>
      </c>
      <c r="AY1037" s="12">
        <v>0.05</v>
      </c>
      <c r="AZ1037">
        <f t="shared" si="475"/>
        <v>9.5000000000000001E-2</v>
      </c>
      <c r="BA1037" s="13">
        <f t="shared" si="476"/>
        <v>4339035</v>
      </c>
      <c r="BB1037" s="16" t="s">
        <v>593</v>
      </c>
      <c r="BC1037" s="16" t="s">
        <v>593</v>
      </c>
      <c r="BD1037" s="16" t="s">
        <v>593</v>
      </c>
      <c r="BE1037" s="16" t="s">
        <v>593</v>
      </c>
      <c r="BF1037" s="16" t="s">
        <v>593</v>
      </c>
      <c r="BG1037" s="16" t="s">
        <v>593</v>
      </c>
      <c r="BH1037" s="16" t="s">
        <v>593</v>
      </c>
      <c r="BI1037" s="14">
        <f t="shared" si="481"/>
        <v>3725595.38</v>
      </c>
      <c r="BJ1037" s="14">
        <v>0</v>
      </c>
      <c r="BK1037" s="14">
        <f t="shared" si="482"/>
        <v>3725595.38</v>
      </c>
      <c r="BL1037" s="52">
        <v>0</v>
      </c>
      <c r="BM1037" s="15">
        <f t="shared" si="483"/>
        <v>3725595.38</v>
      </c>
    </row>
    <row r="1038" spans="1:65">
      <c r="A1038" s="8">
        <v>1036</v>
      </c>
      <c r="B1038" s="1" t="s">
        <v>44</v>
      </c>
      <c r="C1038" s="1">
        <v>1500</v>
      </c>
      <c r="D1038" s="1" t="s">
        <v>60</v>
      </c>
      <c r="E1038" s="1">
        <v>150000045</v>
      </c>
      <c r="F1038" s="1" t="s">
        <v>60</v>
      </c>
      <c r="G1038" s="1" t="s">
        <v>86</v>
      </c>
      <c r="H1038" s="1">
        <v>1</v>
      </c>
      <c r="I1038" s="1" t="s">
        <v>52</v>
      </c>
      <c r="J1038" s="1" t="s">
        <v>49</v>
      </c>
      <c r="K1038" s="1">
        <v>17406001</v>
      </c>
      <c r="L1038" s="1" t="s">
        <v>50</v>
      </c>
      <c r="M1038" s="1" t="s">
        <v>51</v>
      </c>
      <c r="N1038" s="1" t="s">
        <v>64</v>
      </c>
      <c r="O1038" s="1" t="s">
        <v>65</v>
      </c>
      <c r="P1038" s="1" t="s">
        <v>66</v>
      </c>
      <c r="Q1038" s="1" t="s">
        <v>67</v>
      </c>
      <c r="R1038" s="1" t="s">
        <v>87</v>
      </c>
      <c r="S1038" s="1" t="s">
        <v>88</v>
      </c>
      <c r="T1038" s="2">
        <v>43333</v>
      </c>
      <c r="U1038" s="2">
        <v>43333</v>
      </c>
      <c r="V1038" s="1" t="s">
        <v>52</v>
      </c>
      <c r="W1038" s="3">
        <v>1</v>
      </c>
      <c r="X1038" s="1" t="s">
        <v>53</v>
      </c>
      <c r="Y1038" s="4">
        <v>892500</v>
      </c>
      <c r="Z1038" s="4">
        <v>-116920</v>
      </c>
      <c r="AA1038" s="4">
        <v>0</v>
      </c>
      <c r="AB1038" s="4">
        <v>0</v>
      </c>
      <c r="AC1038" s="4">
        <v>0</v>
      </c>
      <c r="AD1038" s="4">
        <v>892500</v>
      </c>
      <c r="AE1038" s="5">
        <v>1685</v>
      </c>
      <c r="AF1038" s="1" t="s">
        <v>70</v>
      </c>
      <c r="AG1038" s="1" t="s">
        <v>71</v>
      </c>
      <c r="AH1038" s="1" t="s">
        <v>89</v>
      </c>
      <c r="AI1038" s="1" t="s">
        <v>57</v>
      </c>
      <c r="AJ1038" s="5">
        <v>10950</v>
      </c>
      <c r="AK1038" s="4">
        <v>-9258</v>
      </c>
      <c r="AL1038" s="4">
        <v>0</v>
      </c>
      <c r="AM1038" s="4">
        <v>0</v>
      </c>
      <c r="AN1038" s="4">
        <v>0</v>
      </c>
      <c r="AO1038" s="4">
        <v>-126178</v>
      </c>
      <c r="AP1038" s="4">
        <v>-126178</v>
      </c>
      <c r="AQ1038" s="4">
        <v>0</v>
      </c>
      <c r="AR1038" s="4">
        <v>766322</v>
      </c>
      <c r="AS1038" s="1" t="s">
        <v>52</v>
      </c>
      <c r="AT1038" s="9">
        <f t="shared" si="472"/>
        <v>43333</v>
      </c>
      <c r="AU1038" s="9">
        <f t="shared" si="473"/>
        <v>43313</v>
      </c>
      <c r="AV1038" s="9">
        <v>44798</v>
      </c>
      <c r="AW1038" s="11">
        <f t="shared" si="474"/>
        <v>4.0136986301369859</v>
      </c>
      <c r="AX1038">
        <v>10</v>
      </c>
      <c r="AY1038" s="12">
        <v>0.05</v>
      </c>
      <c r="AZ1038">
        <f t="shared" si="475"/>
        <v>9.5000000000000001E-2</v>
      </c>
      <c r="BA1038" s="13">
        <f t="shared" si="476"/>
        <v>892500</v>
      </c>
      <c r="BB1038" s="17" t="s">
        <v>1853</v>
      </c>
      <c r="BC1038">
        <f>MATCH(BB1038,MONTHLY_INDEX!$A:$A,0)</f>
        <v>630</v>
      </c>
      <c r="BD1038">
        <f>MATCH(AU1038,MONTHLY_INDEX!$1:$1,0)</f>
        <v>80</v>
      </c>
      <c r="BE1038">
        <f>INDEX(MONTHLY_INDEX!$1:$1048576,Final!BC1038,Final!BD1038)</f>
        <v>111.6</v>
      </c>
      <c r="BF1038">
        <f>MATCH($BF$1,MONTHLY_INDEX!$1:$1,0)</f>
        <v>127</v>
      </c>
      <c r="BG1038">
        <f>INDEX(MONTHLY_INDEX!$1:$1048576,Final!BC1038,Final!BF1038)</f>
        <v>151.1</v>
      </c>
      <c r="BH1038" s="23">
        <f t="shared" ref="BH1038:BH1055" si="484">(BG1038-BE1038)/BE1038</f>
        <v>0.35394265232974914</v>
      </c>
      <c r="BI1038" s="14">
        <f t="shared" ref="BI1038:BI1055" si="485">(1+BH1038)*BA1038</f>
        <v>1208393.817204301</v>
      </c>
      <c r="BJ1038" s="14">
        <f t="shared" ref="BJ1038:BJ1055" si="486">BI1038*AZ1038*AW1038</f>
        <v>460762.21783399611</v>
      </c>
      <c r="BK1038" s="15">
        <f t="shared" si="477"/>
        <v>747631.59937030496</v>
      </c>
      <c r="BL1038" s="52">
        <v>0</v>
      </c>
      <c r="BM1038" s="15">
        <f t="shared" ref="BM1038:BM1055" si="487">MAX((1-BL1038)*BK1038,BI1038*AY1038)</f>
        <v>747631.59937030496</v>
      </c>
    </row>
    <row r="1039" spans="1:65">
      <c r="A1039" s="8">
        <v>1037</v>
      </c>
      <c r="B1039" s="1" t="s">
        <v>44</v>
      </c>
      <c r="C1039" s="1">
        <v>1500</v>
      </c>
      <c r="D1039" s="1" t="s">
        <v>60</v>
      </c>
      <c r="E1039" s="1">
        <v>150000045</v>
      </c>
      <c r="F1039" s="1" t="s">
        <v>60</v>
      </c>
      <c r="G1039" s="1" t="s">
        <v>90</v>
      </c>
      <c r="H1039" s="1">
        <v>2</v>
      </c>
      <c r="I1039" s="1" t="s">
        <v>52</v>
      </c>
      <c r="J1039" s="1" t="s">
        <v>49</v>
      </c>
      <c r="K1039" s="1">
        <v>17406001</v>
      </c>
      <c r="L1039" s="1" t="s">
        <v>50</v>
      </c>
      <c r="M1039" s="1" t="s">
        <v>51</v>
      </c>
      <c r="N1039" s="1" t="s">
        <v>64</v>
      </c>
      <c r="O1039" s="1" t="s">
        <v>65</v>
      </c>
      <c r="P1039" s="1" t="s">
        <v>66</v>
      </c>
      <c r="Q1039" s="1" t="s">
        <v>67</v>
      </c>
      <c r="R1039" s="1" t="s">
        <v>87</v>
      </c>
      <c r="S1039" s="1" t="s">
        <v>88</v>
      </c>
      <c r="T1039" s="2">
        <v>43333</v>
      </c>
      <c r="U1039" s="2">
        <v>43333</v>
      </c>
      <c r="V1039" s="1" t="s">
        <v>52</v>
      </c>
      <c r="W1039" s="3">
        <v>1</v>
      </c>
      <c r="X1039" s="1" t="s">
        <v>53</v>
      </c>
      <c r="Y1039" s="4">
        <v>472500</v>
      </c>
      <c r="Z1039" s="4">
        <v>-61898</v>
      </c>
      <c r="AA1039" s="4">
        <v>0</v>
      </c>
      <c r="AB1039" s="4">
        <v>0</v>
      </c>
      <c r="AC1039" s="4">
        <v>0</v>
      </c>
      <c r="AD1039" s="4">
        <v>472500</v>
      </c>
      <c r="AE1039" s="5">
        <v>1685</v>
      </c>
      <c r="AF1039" s="1" t="s">
        <v>70</v>
      </c>
      <c r="AG1039" s="1" t="s">
        <v>71</v>
      </c>
      <c r="AH1039" s="1" t="s">
        <v>89</v>
      </c>
      <c r="AI1039" s="1" t="s">
        <v>57</v>
      </c>
      <c r="AJ1039" s="5">
        <v>10950</v>
      </c>
      <c r="AK1039" s="4">
        <v>-4901</v>
      </c>
      <c r="AL1039" s="4">
        <v>0</v>
      </c>
      <c r="AM1039" s="4">
        <v>0</v>
      </c>
      <c r="AN1039" s="4">
        <v>0</v>
      </c>
      <c r="AO1039" s="4">
        <v>-66799</v>
      </c>
      <c r="AP1039" s="4">
        <v>-66799</v>
      </c>
      <c r="AQ1039" s="4">
        <v>0</v>
      </c>
      <c r="AR1039" s="4">
        <v>405701</v>
      </c>
      <c r="AS1039" s="1" t="s">
        <v>52</v>
      </c>
      <c r="AT1039" s="9">
        <f t="shared" si="472"/>
        <v>43333</v>
      </c>
      <c r="AU1039" s="9">
        <f t="shared" si="473"/>
        <v>43313</v>
      </c>
      <c r="AV1039" s="9">
        <v>44798</v>
      </c>
      <c r="AW1039" s="11">
        <f t="shared" si="474"/>
        <v>4.0136986301369859</v>
      </c>
      <c r="AX1039">
        <v>10</v>
      </c>
      <c r="AY1039" s="12">
        <v>0.05</v>
      </c>
      <c r="AZ1039">
        <f t="shared" si="475"/>
        <v>9.5000000000000001E-2</v>
      </c>
      <c r="BA1039" s="13">
        <f t="shared" si="476"/>
        <v>472500</v>
      </c>
      <c r="BB1039" s="17" t="s">
        <v>2189</v>
      </c>
      <c r="BC1039">
        <f>MATCH(BB1039,MONTHLY_INDEX!$A:$A,0)</f>
        <v>798</v>
      </c>
      <c r="BD1039">
        <f>MATCH(AU1039,MONTHLY_INDEX!$1:$1,0)</f>
        <v>80</v>
      </c>
      <c r="BE1039">
        <f>INDEX(MONTHLY_INDEX!$1:$1048576,Final!BC1039,Final!BD1039)</f>
        <v>96</v>
      </c>
      <c r="BF1039">
        <f>MATCH($BF$1,MONTHLY_INDEX!$1:$1,0)</f>
        <v>127</v>
      </c>
      <c r="BG1039">
        <f>INDEX(MONTHLY_INDEX!$1:$1048576,Final!BC1039,Final!BF1039)</f>
        <v>95.3</v>
      </c>
      <c r="BH1039" s="23">
        <f t="shared" si="484"/>
        <v>-7.2916666666666963E-3</v>
      </c>
      <c r="BI1039" s="14">
        <f t="shared" si="485"/>
        <v>469054.6875</v>
      </c>
      <c r="BJ1039" s="14">
        <f t="shared" si="486"/>
        <v>178851.19488441778</v>
      </c>
      <c r="BK1039" s="15">
        <f t="shared" si="477"/>
        <v>290203.49261558219</v>
      </c>
      <c r="BL1039" s="52">
        <v>0</v>
      </c>
      <c r="BM1039" s="15">
        <f t="shared" si="487"/>
        <v>290203.49261558219</v>
      </c>
    </row>
    <row r="1040" spans="1:65">
      <c r="A1040" s="8">
        <v>1038</v>
      </c>
      <c r="B1040" s="1" t="s">
        <v>44</v>
      </c>
      <c r="C1040" s="1">
        <v>1500</v>
      </c>
      <c r="D1040" s="1" t="s">
        <v>60</v>
      </c>
      <c r="E1040" s="1">
        <v>150000045</v>
      </c>
      <c r="F1040" s="1" t="s">
        <v>60</v>
      </c>
      <c r="G1040" s="1" t="s">
        <v>91</v>
      </c>
      <c r="H1040" s="1">
        <v>3</v>
      </c>
      <c r="I1040" s="1" t="s">
        <v>52</v>
      </c>
      <c r="J1040" s="1" t="s">
        <v>49</v>
      </c>
      <c r="K1040" s="1">
        <v>17406001</v>
      </c>
      <c r="L1040" s="1" t="s">
        <v>50</v>
      </c>
      <c r="M1040" s="1" t="s">
        <v>51</v>
      </c>
      <c r="N1040" s="1" t="s">
        <v>64</v>
      </c>
      <c r="O1040" s="1" t="s">
        <v>65</v>
      </c>
      <c r="P1040" s="1" t="s">
        <v>66</v>
      </c>
      <c r="Q1040" s="1" t="s">
        <v>67</v>
      </c>
      <c r="R1040" s="1" t="s">
        <v>87</v>
      </c>
      <c r="S1040" s="1" t="s">
        <v>88</v>
      </c>
      <c r="T1040" s="2">
        <v>43333</v>
      </c>
      <c r="U1040" s="2">
        <v>43333</v>
      </c>
      <c r="V1040" s="1" t="s">
        <v>52</v>
      </c>
      <c r="W1040" s="3">
        <v>1</v>
      </c>
      <c r="X1040" s="1" t="s">
        <v>53</v>
      </c>
      <c r="Y1040" s="4">
        <v>637760</v>
      </c>
      <c r="Z1040" s="4">
        <v>-83547</v>
      </c>
      <c r="AA1040" s="4">
        <v>0</v>
      </c>
      <c r="AB1040" s="4">
        <v>0</v>
      </c>
      <c r="AC1040" s="4">
        <v>0</v>
      </c>
      <c r="AD1040" s="4">
        <v>637760</v>
      </c>
      <c r="AE1040" s="5">
        <v>1685</v>
      </c>
      <c r="AF1040" s="1" t="s">
        <v>70</v>
      </c>
      <c r="AG1040" s="1" t="s">
        <v>71</v>
      </c>
      <c r="AH1040" s="1" t="s">
        <v>89</v>
      </c>
      <c r="AI1040" s="1" t="s">
        <v>57</v>
      </c>
      <c r="AJ1040" s="5">
        <v>10950</v>
      </c>
      <c r="AK1040" s="4">
        <v>-6616</v>
      </c>
      <c r="AL1040" s="4">
        <v>0</v>
      </c>
      <c r="AM1040" s="4">
        <v>0</v>
      </c>
      <c r="AN1040" s="4">
        <v>0</v>
      </c>
      <c r="AO1040" s="4">
        <v>-90163</v>
      </c>
      <c r="AP1040" s="4">
        <v>-90163</v>
      </c>
      <c r="AQ1040" s="4">
        <v>0</v>
      </c>
      <c r="AR1040" s="4">
        <v>547597</v>
      </c>
      <c r="AS1040" s="1" t="s">
        <v>52</v>
      </c>
      <c r="AT1040" s="9">
        <f t="shared" si="472"/>
        <v>43333</v>
      </c>
      <c r="AU1040" s="9">
        <f t="shared" si="473"/>
        <v>43313</v>
      </c>
      <c r="AV1040" s="9">
        <v>44798</v>
      </c>
      <c r="AW1040" s="11">
        <f t="shared" si="474"/>
        <v>4.0136986301369859</v>
      </c>
      <c r="AX1040">
        <v>10</v>
      </c>
      <c r="AY1040" s="12">
        <v>0.05</v>
      </c>
      <c r="AZ1040">
        <f t="shared" si="475"/>
        <v>9.5000000000000001E-2</v>
      </c>
      <c r="BA1040" s="13">
        <f t="shared" si="476"/>
        <v>637760</v>
      </c>
      <c r="BB1040" s="17" t="s">
        <v>2189</v>
      </c>
      <c r="BC1040">
        <f>MATCH(BB1040,MONTHLY_INDEX!$A:$A,0)</f>
        <v>798</v>
      </c>
      <c r="BD1040">
        <f>MATCH(AU1040,MONTHLY_INDEX!$1:$1,0)</f>
        <v>80</v>
      </c>
      <c r="BE1040">
        <f>INDEX(MONTHLY_INDEX!$1:$1048576,Final!BC1040,Final!BD1040)</f>
        <v>96</v>
      </c>
      <c r="BF1040">
        <f>MATCH($BF$1,MONTHLY_INDEX!$1:$1,0)</f>
        <v>127</v>
      </c>
      <c r="BG1040">
        <f>INDEX(MONTHLY_INDEX!$1:$1048576,Final!BC1040,Final!BF1040)</f>
        <v>95.3</v>
      </c>
      <c r="BH1040" s="23">
        <f t="shared" si="484"/>
        <v>-7.2916666666666963E-3</v>
      </c>
      <c r="BI1040" s="14">
        <f t="shared" si="485"/>
        <v>633109.66666666663</v>
      </c>
      <c r="BJ1040" s="14">
        <f t="shared" si="486"/>
        <v>241405.58317351594</v>
      </c>
      <c r="BK1040" s="15">
        <f t="shared" si="477"/>
        <v>391704.08349315065</v>
      </c>
      <c r="BL1040" s="52">
        <v>0</v>
      </c>
      <c r="BM1040" s="15">
        <f t="shared" si="487"/>
        <v>391704.08349315065</v>
      </c>
    </row>
    <row r="1041" spans="1:65">
      <c r="A1041" s="8">
        <v>1039</v>
      </c>
      <c r="B1041" s="1" t="s">
        <v>44</v>
      </c>
      <c r="C1041" s="1">
        <v>1500</v>
      </c>
      <c r="D1041" s="1" t="s">
        <v>60</v>
      </c>
      <c r="E1041" s="1">
        <v>150000045</v>
      </c>
      <c r="F1041" s="1" t="s">
        <v>60</v>
      </c>
      <c r="G1041" s="1" t="s">
        <v>92</v>
      </c>
      <c r="H1041" s="1">
        <v>4</v>
      </c>
      <c r="I1041" s="1" t="s">
        <v>52</v>
      </c>
      <c r="J1041" s="1" t="s">
        <v>49</v>
      </c>
      <c r="K1041" s="1">
        <v>17406001</v>
      </c>
      <c r="L1041" s="1" t="s">
        <v>50</v>
      </c>
      <c r="M1041" s="1" t="s">
        <v>51</v>
      </c>
      <c r="N1041" s="1" t="s">
        <v>64</v>
      </c>
      <c r="O1041" s="1" t="s">
        <v>65</v>
      </c>
      <c r="P1041" s="1" t="s">
        <v>66</v>
      </c>
      <c r="Q1041" s="1" t="s">
        <v>67</v>
      </c>
      <c r="R1041" s="1" t="s">
        <v>87</v>
      </c>
      <c r="S1041" s="1" t="s">
        <v>88</v>
      </c>
      <c r="T1041" s="2">
        <v>43333</v>
      </c>
      <c r="U1041" s="2">
        <v>43333</v>
      </c>
      <c r="V1041" s="1" t="s">
        <v>52</v>
      </c>
      <c r="W1041" s="3">
        <v>1</v>
      </c>
      <c r="X1041" s="1" t="s">
        <v>53</v>
      </c>
      <c r="Y1041" s="4">
        <v>21044329</v>
      </c>
      <c r="Z1041" s="4">
        <v>-2756887</v>
      </c>
      <c r="AA1041" s="4">
        <v>0</v>
      </c>
      <c r="AB1041" s="4">
        <v>0</v>
      </c>
      <c r="AC1041" s="4">
        <v>0</v>
      </c>
      <c r="AD1041" s="4">
        <v>21044329</v>
      </c>
      <c r="AE1041" s="5">
        <v>1685</v>
      </c>
      <c r="AF1041" s="1" t="s">
        <v>70</v>
      </c>
      <c r="AG1041" s="1" t="s">
        <v>71</v>
      </c>
      <c r="AH1041" s="1" t="s">
        <v>89</v>
      </c>
      <c r="AI1041" s="1" t="s">
        <v>57</v>
      </c>
      <c r="AJ1041" s="5">
        <v>10950</v>
      </c>
      <c r="AK1041" s="4">
        <v>-218303</v>
      </c>
      <c r="AL1041" s="4">
        <v>0</v>
      </c>
      <c r="AM1041" s="4">
        <v>0</v>
      </c>
      <c r="AN1041" s="4">
        <v>0</v>
      </c>
      <c r="AO1041" s="4">
        <v>-2975190</v>
      </c>
      <c r="AP1041" s="4">
        <v>-2975190</v>
      </c>
      <c r="AQ1041" s="4">
        <v>0</v>
      </c>
      <c r="AR1041" s="4">
        <v>18069139</v>
      </c>
      <c r="AS1041" s="1" t="s">
        <v>52</v>
      </c>
      <c r="AT1041" s="9">
        <f t="shared" si="472"/>
        <v>43333</v>
      </c>
      <c r="AU1041" s="9">
        <f t="shared" si="473"/>
        <v>43313</v>
      </c>
      <c r="AV1041" s="9">
        <v>44798</v>
      </c>
      <c r="AW1041" s="11">
        <f t="shared" si="474"/>
        <v>4.0136986301369859</v>
      </c>
      <c r="AX1041">
        <v>25</v>
      </c>
      <c r="AY1041" s="12">
        <v>0.05</v>
      </c>
      <c r="AZ1041">
        <f t="shared" si="475"/>
        <v>3.7999999999999999E-2</v>
      </c>
      <c r="BA1041" s="13">
        <f t="shared" si="476"/>
        <v>21044329</v>
      </c>
      <c r="BB1041" s="17" t="s">
        <v>2189</v>
      </c>
      <c r="BC1041">
        <f>MATCH(BB1041,MONTHLY_INDEX!$A:$A,0)</f>
        <v>798</v>
      </c>
      <c r="BD1041">
        <f>MATCH(AU1041,MONTHLY_INDEX!$1:$1,0)</f>
        <v>80</v>
      </c>
      <c r="BE1041">
        <f>INDEX(MONTHLY_INDEX!$1:$1048576,Final!BC1041,Final!BD1041)</f>
        <v>96</v>
      </c>
      <c r="BF1041">
        <f>MATCH($BF$1,MONTHLY_INDEX!$1:$1,0)</f>
        <v>127</v>
      </c>
      <c r="BG1041">
        <f>INDEX(MONTHLY_INDEX!$1:$1048576,Final!BC1041,Final!BF1041)</f>
        <v>95.3</v>
      </c>
      <c r="BH1041" s="23">
        <f t="shared" si="484"/>
        <v>-7.2916666666666963E-3</v>
      </c>
      <c r="BI1041" s="14">
        <f t="shared" si="485"/>
        <v>20890880.767708331</v>
      </c>
      <c r="BJ1041" s="14">
        <f t="shared" si="486"/>
        <v>3186288.5817488292</v>
      </c>
      <c r="BK1041" s="15">
        <f t="shared" si="477"/>
        <v>17704592.185959503</v>
      </c>
      <c r="BL1041" s="52">
        <v>0</v>
      </c>
      <c r="BM1041" s="15">
        <f t="shared" si="487"/>
        <v>17704592.185959503</v>
      </c>
    </row>
    <row r="1042" spans="1:65">
      <c r="A1042" s="8">
        <v>1040</v>
      </c>
      <c r="B1042" s="1" t="s">
        <v>44</v>
      </c>
      <c r="C1042" s="1">
        <v>1500</v>
      </c>
      <c r="D1042" s="1" t="s">
        <v>60</v>
      </c>
      <c r="E1042" s="1">
        <v>150000045</v>
      </c>
      <c r="F1042" s="1" t="s">
        <v>60</v>
      </c>
      <c r="G1042" s="1" t="s">
        <v>93</v>
      </c>
      <c r="H1042" s="1">
        <v>5</v>
      </c>
      <c r="I1042" s="1" t="s">
        <v>52</v>
      </c>
      <c r="J1042" s="1" t="s">
        <v>49</v>
      </c>
      <c r="K1042" s="1">
        <v>17406001</v>
      </c>
      <c r="L1042" s="1" t="s">
        <v>50</v>
      </c>
      <c r="M1042" s="1" t="s">
        <v>51</v>
      </c>
      <c r="N1042" s="1" t="s">
        <v>64</v>
      </c>
      <c r="O1042" s="1" t="s">
        <v>65</v>
      </c>
      <c r="P1042" s="1" t="s">
        <v>66</v>
      </c>
      <c r="Q1042" s="1" t="s">
        <v>67</v>
      </c>
      <c r="R1042" s="1" t="s">
        <v>87</v>
      </c>
      <c r="S1042" s="1" t="s">
        <v>88</v>
      </c>
      <c r="T1042" s="2">
        <v>43333</v>
      </c>
      <c r="U1042" s="2">
        <v>43333</v>
      </c>
      <c r="V1042" s="1" t="s">
        <v>52</v>
      </c>
      <c r="W1042" s="3">
        <v>1</v>
      </c>
      <c r="X1042" s="1" t="s">
        <v>53</v>
      </c>
      <c r="Y1042" s="4">
        <v>969266</v>
      </c>
      <c r="Z1042" s="4">
        <v>-126976</v>
      </c>
      <c r="AA1042" s="4">
        <v>0</v>
      </c>
      <c r="AB1042" s="4">
        <v>0</v>
      </c>
      <c r="AC1042" s="4">
        <v>0</v>
      </c>
      <c r="AD1042" s="4">
        <v>969266</v>
      </c>
      <c r="AE1042" s="5">
        <v>1685</v>
      </c>
      <c r="AF1042" s="1" t="s">
        <v>70</v>
      </c>
      <c r="AG1042" s="1" t="s">
        <v>71</v>
      </c>
      <c r="AH1042" s="1" t="s">
        <v>89</v>
      </c>
      <c r="AI1042" s="1" t="s">
        <v>57</v>
      </c>
      <c r="AJ1042" s="5">
        <v>10950</v>
      </c>
      <c r="AK1042" s="4">
        <v>-10055</v>
      </c>
      <c r="AL1042" s="4">
        <v>0</v>
      </c>
      <c r="AM1042" s="4">
        <v>0</v>
      </c>
      <c r="AN1042" s="4">
        <v>0</v>
      </c>
      <c r="AO1042" s="4">
        <v>-137031</v>
      </c>
      <c r="AP1042" s="4">
        <v>-137031</v>
      </c>
      <c r="AQ1042" s="4">
        <v>0</v>
      </c>
      <c r="AR1042" s="4">
        <v>832235</v>
      </c>
      <c r="AS1042" s="1" t="s">
        <v>52</v>
      </c>
      <c r="AT1042" s="9">
        <f t="shared" si="472"/>
        <v>43333</v>
      </c>
      <c r="AU1042" s="9">
        <f t="shared" si="473"/>
        <v>43313</v>
      </c>
      <c r="AV1042" s="9">
        <v>44798</v>
      </c>
      <c r="AW1042" s="11">
        <f t="shared" si="474"/>
        <v>4.0136986301369859</v>
      </c>
      <c r="AX1042">
        <v>25</v>
      </c>
      <c r="AY1042" s="12">
        <v>0.05</v>
      </c>
      <c r="AZ1042">
        <f t="shared" si="475"/>
        <v>3.7999999999999999E-2</v>
      </c>
      <c r="BA1042" s="13">
        <f t="shared" si="476"/>
        <v>969266</v>
      </c>
      <c r="BB1042" s="17" t="s">
        <v>2083</v>
      </c>
      <c r="BC1042">
        <f>MATCH(BB1042,MONTHLY_INDEX!$A:$A,0)</f>
        <v>745</v>
      </c>
      <c r="BD1042">
        <f>MATCH(AU1042,MONTHLY_INDEX!$1:$1,0)</f>
        <v>80</v>
      </c>
      <c r="BE1042">
        <f>INDEX(MONTHLY_INDEX!$1:$1048576,Final!BC1042,Final!BD1042)</f>
        <v>106.4</v>
      </c>
      <c r="BF1042">
        <f>MATCH($BF$1,MONTHLY_INDEX!$1:$1,0)</f>
        <v>127</v>
      </c>
      <c r="BG1042">
        <f>INDEX(MONTHLY_INDEX!$1:$1048576,Final!BC1042,Final!BF1042)</f>
        <v>115.4</v>
      </c>
      <c r="BH1042" s="23">
        <f t="shared" si="484"/>
        <v>8.4586466165413529E-2</v>
      </c>
      <c r="BI1042" s="14">
        <f t="shared" si="485"/>
        <v>1051252.7857142857</v>
      </c>
      <c r="BJ1042" s="14">
        <f t="shared" si="486"/>
        <v>160337.65090606653</v>
      </c>
      <c r="BK1042" s="15">
        <f t="shared" si="477"/>
        <v>890915.13480821915</v>
      </c>
      <c r="BL1042" s="52">
        <v>0</v>
      </c>
      <c r="BM1042" s="15">
        <f t="shared" si="487"/>
        <v>890915.13480821915</v>
      </c>
    </row>
    <row r="1043" spans="1:65">
      <c r="A1043" s="8">
        <v>1041</v>
      </c>
      <c r="B1043" s="1" t="s">
        <v>44</v>
      </c>
      <c r="C1043" s="1">
        <v>1500</v>
      </c>
      <c r="D1043" s="1" t="s">
        <v>60</v>
      </c>
      <c r="E1043" s="1">
        <v>150000045</v>
      </c>
      <c r="F1043" s="1" t="s">
        <v>60</v>
      </c>
      <c r="G1043" s="1" t="s">
        <v>94</v>
      </c>
      <c r="H1043" s="1">
        <v>6</v>
      </c>
      <c r="I1043" s="1" t="s">
        <v>52</v>
      </c>
      <c r="J1043" s="1" t="s">
        <v>49</v>
      </c>
      <c r="K1043" s="1">
        <v>17406001</v>
      </c>
      <c r="L1043" s="1" t="s">
        <v>50</v>
      </c>
      <c r="M1043" s="1" t="s">
        <v>51</v>
      </c>
      <c r="N1043" s="1" t="s">
        <v>64</v>
      </c>
      <c r="O1043" s="1" t="s">
        <v>65</v>
      </c>
      <c r="P1043" s="1" t="s">
        <v>66</v>
      </c>
      <c r="Q1043" s="1" t="s">
        <v>67</v>
      </c>
      <c r="R1043" s="1" t="s">
        <v>87</v>
      </c>
      <c r="S1043" s="1" t="s">
        <v>88</v>
      </c>
      <c r="T1043" s="2">
        <v>43333</v>
      </c>
      <c r="U1043" s="2">
        <v>43333</v>
      </c>
      <c r="V1043" s="1" t="s">
        <v>52</v>
      </c>
      <c r="W1043" s="3">
        <v>1</v>
      </c>
      <c r="X1043" s="1" t="s">
        <v>53</v>
      </c>
      <c r="Y1043" s="4">
        <v>735000</v>
      </c>
      <c r="Z1043" s="4">
        <v>-96287</v>
      </c>
      <c r="AA1043" s="4">
        <v>0</v>
      </c>
      <c r="AB1043" s="4">
        <v>0</v>
      </c>
      <c r="AC1043" s="4">
        <v>0</v>
      </c>
      <c r="AD1043" s="4">
        <v>735000</v>
      </c>
      <c r="AE1043" s="5">
        <v>1685</v>
      </c>
      <c r="AF1043" s="1" t="s">
        <v>70</v>
      </c>
      <c r="AG1043" s="1" t="s">
        <v>71</v>
      </c>
      <c r="AH1043" s="1" t="s">
        <v>89</v>
      </c>
      <c r="AI1043" s="1" t="s">
        <v>57</v>
      </c>
      <c r="AJ1043" s="5">
        <v>10950</v>
      </c>
      <c r="AK1043" s="4">
        <v>-7625</v>
      </c>
      <c r="AL1043" s="4">
        <v>0</v>
      </c>
      <c r="AM1043" s="4">
        <v>0</v>
      </c>
      <c r="AN1043" s="4">
        <v>0</v>
      </c>
      <c r="AO1043" s="4">
        <v>-103912</v>
      </c>
      <c r="AP1043" s="4">
        <v>-103912</v>
      </c>
      <c r="AQ1043" s="4">
        <v>0</v>
      </c>
      <c r="AR1043" s="4">
        <v>631088</v>
      </c>
      <c r="AS1043" s="1" t="s">
        <v>52</v>
      </c>
      <c r="AT1043" s="9">
        <f t="shared" si="472"/>
        <v>43333</v>
      </c>
      <c r="AU1043" s="9">
        <f t="shared" si="473"/>
        <v>43313</v>
      </c>
      <c r="AV1043" s="9">
        <v>44798</v>
      </c>
      <c r="AW1043" s="11">
        <f t="shared" si="474"/>
        <v>4.0136986301369859</v>
      </c>
      <c r="AX1043">
        <v>10</v>
      </c>
      <c r="AY1043" s="12">
        <v>0.05</v>
      </c>
      <c r="AZ1043">
        <f t="shared" si="475"/>
        <v>9.5000000000000001E-2</v>
      </c>
      <c r="BA1043" s="13">
        <f t="shared" si="476"/>
        <v>735000</v>
      </c>
      <c r="BB1043" s="17" t="s">
        <v>1853</v>
      </c>
      <c r="BC1043">
        <f>MATCH(BB1043,MONTHLY_INDEX!$A:$A,0)</f>
        <v>630</v>
      </c>
      <c r="BD1043">
        <f>MATCH(AU1043,MONTHLY_INDEX!$1:$1,0)</f>
        <v>80</v>
      </c>
      <c r="BE1043">
        <f>INDEX(MONTHLY_INDEX!$1:$1048576,Final!BC1043,Final!BD1043)</f>
        <v>111.6</v>
      </c>
      <c r="BF1043">
        <f>MATCH($BF$1,MONTHLY_INDEX!$1:$1,0)</f>
        <v>127</v>
      </c>
      <c r="BG1043">
        <f>INDEX(MONTHLY_INDEX!$1:$1048576,Final!BC1043,Final!BF1043)</f>
        <v>151.1</v>
      </c>
      <c r="BH1043" s="23">
        <f t="shared" si="484"/>
        <v>0.35394265232974914</v>
      </c>
      <c r="BI1043" s="14">
        <f t="shared" si="485"/>
        <v>995147.84946236562</v>
      </c>
      <c r="BJ1043" s="14">
        <f t="shared" si="486"/>
        <v>379451.2382162321</v>
      </c>
      <c r="BK1043" s="15">
        <f t="shared" si="477"/>
        <v>615696.61124613346</v>
      </c>
      <c r="BL1043" s="52">
        <v>0</v>
      </c>
      <c r="BM1043" s="15">
        <f t="shared" si="487"/>
        <v>615696.61124613346</v>
      </c>
    </row>
    <row r="1044" spans="1:65">
      <c r="A1044" s="8">
        <v>1042</v>
      </c>
      <c r="B1044" s="1" t="s">
        <v>44</v>
      </c>
      <c r="C1044" s="1">
        <v>1500</v>
      </c>
      <c r="D1044" s="1" t="s">
        <v>60</v>
      </c>
      <c r="E1044" s="1">
        <v>150000045</v>
      </c>
      <c r="F1044" s="1" t="s">
        <v>60</v>
      </c>
      <c r="G1044" s="1" t="s">
        <v>95</v>
      </c>
      <c r="H1044" s="1">
        <v>7</v>
      </c>
      <c r="I1044" s="1" t="s">
        <v>52</v>
      </c>
      <c r="J1044" s="1" t="s">
        <v>49</v>
      </c>
      <c r="K1044" s="1">
        <v>17406001</v>
      </c>
      <c r="L1044" s="1" t="s">
        <v>50</v>
      </c>
      <c r="M1044" s="1" t="s">
        <v>51</v>
      </c>
      <c r="N1044" s="1" t="s">
        <v>64</v>
      </c>
      <c r="O1044" s="1" t="s">
        <v>65</v>
      </c>
      <c r="P1044" s="1" t="s">
        <v>66</v>
      </c>
      <c r="Q1044" s="1" t="s">
        <v>67</v>
      </c>
      <c r="R1044" s="1" t="s">
        <v>87</v>
      </c>
      <c r="S1044" s="1" t="s">
        <v>88</v>
      </c>
      <c r="T1044" s="2">
        <v>43333</v>
      </c>
      <c r="U1044" s="2">
        <v>43333</v>
      </c>
      <c r="V1044" s="1" t="s">
        <v>52</v>
      </c>
      <c r="W1044" s="3">
        <v>1</v>
      </c>
      <c r="X1044" s="1" t="s">
        <v>53</v>
      </c>
      <c r="Y1044" s="4">
        <v>126000</v>
      </c>
      <c r="Z1044" s="4">
        <v>-16506</v>
      </c>
      <c r="AA1044" s="4">
        <v>0</v>
      </c>
      <c r="AB1044" s="4">
        <v>0</v>
      </c>
      <c r="AC1044" s="4">
        <v>0</v>
      </c>
      <c r="AD1044" s="4">
        <v>126000</v>
      </c>
      <c r="AE1044" s="5">
        <v>1685</v>
      </c>
      <c r="AF1044" s="1" t="s">
        <v>70</v>
      </c>
      <c r="AG1044" s="1" t="s">
        <v>71</v>
      </c>
      <c r="AH1044" s="1" t="s">
        <v>89</v>
      </c>
      <c r="AI1044" s="1" t="s">
        <v>57</v>
      </c>
      <c r="AJ1044" s="5">
        <v>10950</v>
      </c>
      <c r="AK1044" s="4">
        <v>-1307</v>
      </c>
      <c r="AL1044" s="4">
        <v>0</v>
      </c>
      <c r="AM1044" s="4">
        <v>0</v>
      </c>
      <c r="AN1044" s="4">
        <v>0</v>
      </c>
      <c r="AO1044" s="4">
        <v>-17813</v>
      </c>
      <c r="AP1044" s="4">
        <v>-17813</v>
      </c>
      <c r="AQ1044" s="4">
        <v>0</v>
      </c>
      <c r="AR1044" s="4">
        <v>108187</v>
      </c>
      <c r="AS1044" s="1" t="s">
        <v>52</v>
      </c>
      <c r="AT1044" s="9">
        <f t="shared" si="472"/>
        <v>43333</v>
      </c>
      <c r="AU1044" s="9">
        <f t="shared" si="473"/>
        <v>43313</v>
      </c>
      <c r="AV1044" s="9">
        <v>44798</v>
      </c>
      <c r="AW1044" s="11">
        <f t="shared" si="474"/>
        <v>4.0136986301369859</v>
      </c>
      <c r="AX1044">
        <v>25</v>
      </c>
      <c r="AY1044" s="12">
        <v>0.05</v>
      </c>
      <c r="AZ1044">
        <f t="shared" si="475"/>
        <v>3.7999999999999999E-2</v>
      </c>
      <c r="BA1044" s="13">
        <f t="shared" si="476"/>
        <v>126000</v>
      </c>
      <c r="BB1044" s="17" t="s">
        <v>2189</v>
      </c>
      <c r="BC1044">
        <f>MATCH(BB1044,MONTHLY_INDEX!$A:$A,0)</f>
        <v>798</v>
      </c>
      <c r="BD1044">
        <f>MATCH(AU1044,MONTHLY_INDEX!$1:$1,0)</f>
        <v>80</v>
      </c>
      <c r="BE1044">
        <f>INDEX(MONTHLY_INDEX!$1:$1048576,Final!BC1044,Final!BD1044)</f>
        <v>96</v>
      </c>
      <c r="BF1044">
        <f>MATCH($BF$1,MONTHLY_INDEX!$1:$1,0)</f>
        <v>127</v>
      </c>
      <c r="BG1044">
        <f>INDEX(MONTHLY_INDEX!$1:$1048576,Final!BC1044,Final!BF1044)</f>
        <v>95.3</v>
      </c>
      <c r="BH1044" s="23">
        <f t="shared" si="484"/>
        <v>-7.2916666666666963E-3</v>
      </c>
      <c r="BI1044" s="14">
        <f t="shared" si="485"/>
        <v>125081.25</v>
      </c>
      <c r="BJ1044" s="14">
        <f t="shared" si="486"/>
        <v>19077.460787671229</v>
      </c>
      <c r="BK1044" s="15">
        <f t="shared" si="477"/>
        <v>106003.78921232877</v>
      </c>
      <c r="BL1044" s="52">
        <v>0</v>
      </c>
      <c r="BM1044" s="15">
        <f t="shared" si="487"/>
        <v>106003.78921232877</v>
      </c>
    </row>
    <row r="1045" spans="1:65">
      <c r="A1045" s="8">
        <v>1043</v>
      </c>
      <c r="B1045" s="1" t="s">
        <v>44</v>
      </c>
      <c r="C1045" s="1">
        <v>1500</v>
      </c>
      <c r="D1045" s="1" t="s">
        <v>60</v>
      </c>
      <c r="E1045" s="1">
        <v>150000045</v>
      </c>
      <c r="F1045" s="1" t="s">
        <v>60</v>
      </c>
      <c r="G1045" s="1" t="s">
        <v>96</v>
      </c>
      <c r="H1045" s="1">
        <v>8</v>
      </c>
      <c r="I1045" s="1" t="s">
        <v>52</v>
      </c>
      <c r="J1045" s="1" t="s">
        <v>49</v>
      </c>
      <c r="K1045" s="1">
        <v>17406001</v>
      </c>
      <c r="L1045" s="1" t="s">
        <v>50</v>
      </c>
      <c r="M1045" s="1" t="s">
        <v>51</v>
      </c>
      <c r="N1045" s="1" t="s">
        <v>64</v>
      </c>
      <c r="O1045" s="1" t="s">
        <v>65</v>
      </c>
      <c r="P1045" s="1" t="s">
        <v>66</v>
      </c>
      <c r="Q1045" s="1" t="s">
        <v>67</v>
      </c>
      <c r="R1045" s="1" t="s">
        <v>87</v>
      </c>
      <c r="S1045" s="1" t="s">
        <v>88</v>
      </c>
      <c r="T1045" s="2">
        <v>43333</v>
      </c>
      <c r="U1045" s="2">
        <v>43333</v>
      </c>
      <c r="V1045" s="1" t="s">
        <v>52</v>
      </c>
      <c r="W1045" s="3">
        <v>1</v>
      </c>
      <c r="X1045" s="1" t="s">
        <v>53</v>
      </c>
      <c r="Y1045" s="4">
        <v>29327302</v>
      </c>
      <c r="Z1045" s="4">
        <v>-3841988</v>
      </c>
      <c r="AA1045" s="4">
        <v>0</v>
      </c>
      <c r="AB1045" s="4">
        <v>0</v>
      </c>
      <c r="AC1045" s="4">
        <v>0</v>
      </c>
      <c r="AD1045" s="4">
        <v>29327302</v>
      </c>
      <c r="AE1045" s="5">
        <v>1685</v>
      </c>
      <c r="AF1045" s="1" t="s">
        <v>70</v>
      </c>
      <c r="AG1045" s="1" t="s">
        <v>71</v>
      </c>
      <c r="AH1045" s="1" t="s">
        <v>89</v>
      </c>
      <c r="AI1045" s="1" t="s">
        <v>57</v>
      </c>
      <c r="AJ1045" s="5">
        <v>10950</v>
      </c>
      <c r="AK1045" s="4">
        <v>-304227</v>
      </c>
      <c r="AL1045" s="4">
        <v>0</v>
      </c>
      <c r="AM1045" s="4">
        <v>0</v>
      </c>
      <c r="AN1045" s="4">
        <v>0</v>
      </c>
      <c r="AO1045" s="4">
        <v>-4146215</v>
      </c>
      <c r="AP1045" s="4">
        <v>-4146215</v>
      </c>
      <c r="AQ1045" s="4">
        <v>0</v>
      </c>
      <c r="AR1045" s="4">
        <v>25181087</v>
      </c>
      <c r="AS1045" s="1" t="s">
        <v>52</v>
      </c>
      <c r="AT1045" s="9">
        <f t="shared" si="472"/>
        <v>43333</v>
      </c>
      <c r="AU1045" s="9">
        <f t="shared" si="473"/>
        <v>43313</v>
      </c>
      <c r="AV1045" s="9">
        <v>44798</v>
      </c>
      <c r="AW1045" s="11">
        <f t="shared" si="474"/>
        <v>4.0136986301369859</v>
      </c>
      <c r="AX1045">
        <v>25</v>
      </c>
      <c r="AY1045" s="12">
        <v>0.05</v>
      </c>
      <c r="AZ1045">
        <f t="shared" si="475"/>
        <v>3.7999999999999999E-2</v>
      </c>
      <c r="BA1045" s="13">
        <f t="shared" si="476"/>
        <v>29327302</v>
      </c>
      <c r="BB1045" s="17" t="s">
        <v>2189</v>
      </c>
      <c r="BC1045">
        <f>MATCH(BB1045,MONTHLY_INDEX!$A:$A,0)</f>
        <v>798</v>
      </c>
      <c r="BD1045">
        <f>MATCH(AU1045,MONTHLY_INDEX!$1:$1,0)</f>
        <v>80</v>
      </c>
      <c r="BE1045">
        <f>INDEX(MONTHLY_INDEX!$1:$1048576,Final!BC1045,Final!BD1045)</f>
        <v>96</v>
      </c>
      <c r="BF1045">
        <f>MATCH($BF$1,MONTHLY_INDEX!$1:$1,0)</f>
        <v>127</v>
      </c>
      <c r="BG1045">
        <f>INDEX(MONTHLY_INDEX!$1:$1048576,Final!BC1045,Final!BF1045)</f>
        <v>95.3</v>
      </c>
      <c r="BH1045" s="23">
        <f t="shared" si="484"/>
        <v>-7.2916666666666963E-3</v>
      </c>
      <c r="BI1045" s="14">
        <f t="shared" si="485"/>
        <v>29113457.089583334</v>
      </c>
      <c r="BJ1045" s="14">
        <f t="shared" si="486"/>
        <v>4440400.4278824767</v>
      </c>
      <c r="BK1045" s="15">
        <f t="shared" si="477"/>
        <v>24673056.661700856</v>
      </c>
      <c r="BL1045" s="52">
        <v>0</v>
      </c>
      <c r="BM1045" s="15">
        <f t="shared" si="487"/>
        <v>24673056.661700856</v>
      </c>
    </row>
    <row r="1046" spans="1:65">
      <c r="A1046" s="8">
        <v>1044</v>
      </c>
      <c r="B1046" s="1" t="s">
        <v>44</v>
      </c>
      <c r="C1046" s="1">
        <v>1500</v>
      </c>
      <c r="D1046" s="1" t="s">
        <v>60</v>
      </c>
      <c r="E1046" s="1">
        <v>150000045</v>
      </c>
      <c r="F1046" s="1" t="s">
        <v>60</v>
      </c>
      <c r="G1046" s="1" t="s">
        <v>97</v>
      </c>
      <c r="H1046" s="1">
        <v>9</v>
      </c>
      <c r="I1046" s="1" t="s">
        <v>52</v>
      </c>
      <c r="J1046" s="1" t="s">
        <v>49</v>
      </c>
      <c r="K1046" s="1">
        <v>17406001</v>
      </c>
      <c r="L1046" s="1" t="s">
        <v>50</v>
      </c>
      <c r="M1046" s="1" t="s">
        <v>51</v>
      </c>
      <c r="N1046" s="1" t="s">
        <v>64</v>
      </c>
      <c r="O1046" s="1" t="s">
        <v>65</v>
      </c>
      <c r="P1046" s="1" t="s">
        <v>66</v>
      </c>
      <c r="Q1046" s="1" t="s">
        <v>67</v>
      </c>
      <c r="R1046" s="1" t="s">
        <v>87</v>
      </c>
      <c r="S1046" s="1" t="s">
        <v>88</v>
      </c>
      <c r="T1046" s="2">
        <v>43333</v>
      </c>
      <c r="U1046" s="2">
        <v>43333</v>
      </c>
      <c r="V1046" s="1" t="s">
        <v>52</v>
      </c>
      <c r="W1046" s="3">
        <v>1</v>
      </c>
      <c r="X1046" s="1" t="s">
        <v>53</v>
      </c>
      <c r="Y1046" s="4">
        <v>1517250</v>
      </c>
      <c r="Z1046" s="4">
        <v>-198765</v>
      </c>
      <c r="AA1046" s="4">
        <v>0</v>
      </c>
      <c r="AB1046" s="4">
        <v>0</v>
      </c>
      <c r="AC1046" s="4">
        <v>0</v>
      </c>
      <c r="AD1046" s="4">
        <v>1517250</v>
      </c>
      <c r="AE1046" s="5">
        <v>1685</v>
      </c>
      <c r="AF1046" s="1" t="s">
        <v>70</v>
      </c>
      <c r="AG1046" s="1" t="s">
        <v>71</v>
      </c>
      <c r="AH1046" s="1" t="s">
        <v>89</v>
      </c>
      <c r="AI1046" s="1" t="s">
        <v>57</v>
      </c>
      <c r="AJ1046" s="5">
        <v>10950</v>
      </c>
      <c r="AK1046" s="4">
        <v>-15739</v>
      </c>
      <c r="AL1046" s="4">
        <v>0</v>
      </c>
      <c r="AM1046" s="4">
        <v>0</v>
      </c>
      <c r="AN1046" s="4">
        <v>0</v>
      </c>
      <c r="AO1046" s="4">
        <v>-214504</v>
      </c>
      <c r="AP1046" s="4">
        <v>-214504</v>
      </c>
      <c r="AQ1046" s="4">
        <v>0</v>
      </c>
      <c r="AR1046" s="4">
        <v>1302746</v>
      </c>
      <c r="AS1046" s="1" t="s">
        <v>52</v>
      </c>
      <c r="AT1046" s="9">
        <f t="shared" si="472"/>
        <v>43333</v>
      </c>
      <c r="AU1046" s="9">
        <f t="shared" si="473"/>
        <v>43313</v>
      </c>
      <c r="AV1046" s="9">
        <v>44798</v>
      </c>
      <c r="AW1046" s="11">
        <f t="shared" si="474"/>
        <v>4.0136986301369859</v>
      </c>
      <c r="AX1046">
        <v>15</v>
      </c>
      <c r="AY1046" s="12">
        <v>0.05</v>
      </c>
      <c r="AZ1046">
        <f t="shared" si="475"/>
        <v>6.3333333333333325E-2</v>
      </c>
      <c r="BA1046" s="13">
        <f t="shared" si="476"/>
        <v>1517250</v>
      </c>
      <c r="BB1046" s="17" t="s">
        <v>1941</v>
      </c>
      <c r="BC1046">
        <f>MATCH(BB1046,MONTHLY_INDEX!$A:$A,0)</f>
        <v>674</v>
      </c>
      <c r="BD1046">
        <f>MATCH(AU1046,MONTHLY_INDEX!$1:$1,0)</f>
        <v>80</v>
      </c>
      <c r="BE1046">
        <f>INDEX(MONTHLY_INDEX!$1:$1048576,Final!BC1046,Final!BD1046)</f>
        <v>105.1</v>
      </c>
      <c r="BF1046">
        <f>MATCH($BF$1,MONTHLY_INDEX!$1:$1,0)</f>
        <v>127</v>
      </c>
      <c r="BG1046">
        <f>INDEX(MONTHLY_INDEX!$1:$1048576,Final!BC1046,Final!BF1046)</f>
        <v>122.8</v>
      </c>
      <c r="BH1046" s="23">
        <f t="shared" si="484"/>
        <v>0.16841103710751668</v>
      </c>
      <c r="BI1046" s="14">
        <f t="shared" si="485"/>
        <v>1772771.6460513796</v>
      </c>
      <c r="BJ1046" s="14">
        <f t="shared" si="486"/>
        <v>450640.17139580037</v>
      </c>
      <c r="BK1046" s="15">
        <f t="shared" si="477"/>
        <v>1322131.4746555793</v>
      </c>
      <c r="BL1046" s="52">
        <v>0</v>
      </c>
      <c r="BM1046" s="15">
        <f t="shared" si="487"/>
        <v>1322131.4746555793</v>
      </c>
    </row>
    <row r="1047" spans="1:65">
      <c r="A1047" s="8">
        <v>1045</v>
      </c>
      <c r="B1047" s="1" t="s">
        <v>44</v>
      </c>
      <c r="C1047" s="1">
        <v>1500</v>
      </c>
      <c r="D1047" s="1" t="s">
        <v>60</v>
      </c>
      <c r="E1047" s="1">
        <v>150000045</v>
      </c>
      <c r="F1047" s="1" t="s">
        <v>60</v>
      </c>
      <c r="G1047" s="1" t="s">
        <v>98</v>
      </c>
      <c r="H1047" s="1">
        <v>10</v>
      </c>
      <c r="I1047" s="1" t="s">
        <v>52</v>
      </c>
      <c r="J1047" s="1" t="s">
        <v>49</v>
      </c>
      <c r="K1047" s="1">
        <v>17406001</v>
      </c>
      <c r="L1047" s="1" t="s">
        <v>50</v>
      </c>
      <c r="M1047" s="1" t="s">
        <v>51</v>
      </c>
      <c r="N1047" s="1" t="s">
        <v>64</v>
      </c>
      <c r="O1047" s="1" t="s">
        <v>65</v>
      </c>
      <c r="P1047" s="1" t="s">
        <v>66</v>
      </c>
      <c r="Q1047" s="1" t="s">
        <v>67</v>
      </c>
      <c r="R1047" s="1" t="s">
        <v>87</v>
      </c>
      <c r="S1047" s="1" t="s">
        <v>88</v>
      </c>
      <c r="T1047" s="2">
        <v>43333</v>
      </c>
      <c r="U1047" s="2">
        <v>43333</v>
      </c>
      <c r="V1047" s="1" t="s">
        <v>52</v>
      </c>
      <c r="W1047" s="3">
        <v>1</v>
      </c>
      <c r="X1047" s="1" t="s">
        <v>53</v>
      </c>
      <c r="Y1047" s="4">
        <v>312900</v>
      </c>
      <c r="Z1047" s="4">
        <v>-40991</v>
      </c>
      <c r="AA1047" s="4">
        <v>0</v>
      </c>
      <c r="AB1047" s="4">
        <v>0</v>
      </c>
      <c r="AC1047" s="4">
        <v>0</v>
      </c>
      <c r="AD1047" s="4">
        <v>312900</v>
      </c>
      <c r="AE1047" s="5">
        <v>1685</v>
      </c>
      <c r="AF1047" s="1" t="s">
        <v>70</v>
      </c>
      <c r="AG1047" s="1" t="s">
        <v>71</v>
      </c>
      <c r="AH1047" s="1" t="s">
        <v>89</v>
      </c>
      <c r="AI1047" s="1" t="s">
        <v>57</v>
      </c>
      <c r="AJ1047" s="5">
        <v>10950</v>
      </c>
      <c r="AK1047" s="4">
        <v>-3246</v>
      </c>
      <c r="AL1047" s="4">
        <v>0</v>
      </c>
      <c r="AM1047" s="4">
        <v>0</v>
      </c>
      <c r="AN1047" s="4">
        <v>0</v>
      </c>
      <c r="AO1047" s="4">
        <v>-44237</v>
      </c>
      <c r="AP1047" s="4">
        <v>-44237</v>
      </c>
      <c r="AQ1047" s="4">
        <v>0</v>
      </c>
      <c r="AR1047" s="4">
        <v>268663</v>
      </c>
      <c r="AS1047" s="1" t="s">
        <v>52</v>
      </c>
      <c r="AT1047" s="9">
        <f t="shared" si="472"/>
        <v>43333</v>
      </c>
      <c r="AU1047" s="9">
        <f t="shared" si="473"/>
        <v>43313</v>
      </c>
      <c r="AV1047" s="9">
        <v>44798</v>
      </c>
      <c r="AW1047" s="11">
        <f t="shared" si="474"/>
        <v>4.0136986301369859</v>
      </c>
      <c r="AX1047">
        <v>10</v>
      </c>
      <c r="AY1047" s="12">
        <v>0.05</v>
      </c>
      <c r="AZ1047">
        <f t="shared" si="475"/>
        <v>9.5000000000000001E-2</v>
      </c>
      <c r="BA1047" s="13">
        <f t="shared" si="476"/>
        <v>312900</v>
      </c>
      <c r="BB1047" s="17" t="s">
        <v>2189</v>
      </c>
      <c r="BC1047">
        <f>MATCH(BB1047,MONTHLY_INDEX!$A:$A,0)</f>
        <v>798</v>
      </c>
      <c r="BD1047">
        <f>MATCH(AU1047,MONTHLY_INDEX!$1:$1,0)</f>
        <v>80</v>
      </c>
      <c r="BE1047">
        <f>INDEX(MONTHLY_INDEX!$1:$1048576,Final!BC1047,Final!BD1047)</f>
        <v>96</v>
      </c>
      <c r="BF1047">
        <f>MATCH($BF$1,MONTHLY_INDEX!$1:$1,0)</f>
        <v>127</v>
      </c>
      <c r="BG1047">
        <f>INDEX(MONTHLY_INDEX!$1:$1048576,Final!BC1047,Final!BF1047)</f>
        <v>95.3</v>
      </c>
      <c r="BH1047" s="23">
        <f t="shared" si="484"/>
        <v>-7.2916666666666963E-3</v>
      </c>
      <c r="BI1047" s="14">
        <f t="shared" si="485"/>
        <v>310618.4375</v>
      </c>
      <c r="BJ1047" s="14">
        <f t="shared" si="486"/>
        <v>118439.2357234589</v>
      </c>
      <c r="BK1047" s="15">
        <f t="shared" si="477"/>
        <v>192179.2017765411</v>
      </c>
      <c r="BL1047" s="52">
        <v>0</v>
      </c>
      <c r="BM1047" s="15">
        <f t="shared" si="487"/>
        <v>192179.2017765411</v>
      </c>
    </row>
    <row r="1048" spans="1:65">
      <c r="A1048" s="8">
        <v>1046</v>
      </c>
      <c r="B1048" s="1" t="s">
        <v>44</v>
      </c>
      <c r="C1048" s="1">
        <v>1500</v>
      </c>
      <c r="D1048" s="1" t="s">
        <v>60</v>
      </c>
      <c r="E1048" s="1">
        <v>150000045</v>
      </c>
      <c r="F1048" s="1" t="s">
        <v>60</v>
      </c>
      <c r="G1048" s="1" t="s">
        <v>99</v>
      </c>
      <c r="H1048" s="1">
        <v>11</v>
      </c>
      <c r="I1048" s="1" t="s">
        <v>52</v>
      </c>
      <c r="J1048" s="1" t="s">
        <v>49</v>
      </c>
      <c r="K1048" s="1">
        <v>17406001</v>
      </c>
      <c r="L1048" s="1" t="s">
        <v>50</v>
      </c>
      <c r="M1048" s="1" t="s">
        <v>51</v>
      </c>
      <c r="N1048" s="1" t="s">
        <v>64</v>
      </c>
      <c r="O1048" s="1" t="s">
        <v>65</v>
      </c>
      <c r="P1048" s="1" t="s">
        <v>66</v>
      </c>
      <c r="Q1048" s="1" t="s">
        <v>67</v>
      </c>
      <c r="R1048" s="1" t="s">
        <v>87</v>
      </c>
      <c r="S1048" s="1" t="s">
        <v>88</v>
      </c>
      <c r="T1048" s="2">
        <v>43333</v>
      </c>
      <c r="U1048" s="2">
        <v>43333</v>
      </c>
      <c r="V1048" s="1" t="s">
        <v>52</v>
      </c>
      <c r="W1048" s="3">
        <v>1</v>
      </c>
      <c r="X1048" s="1" t="s">
        <v>53</v>
      </c>
      <c r="Y1048" s="4">
        <v>1174950</v>
      </c>
      <c r="Z1048" s="4">
        <v>-153922</v>
      </c>
      <c r="AA1048" s="4">
        <v>0</v>
      </c>
      <c r="AB1048" s="4">
        <v>0</v>
      </c>
      <c r="AC1048" s="4">
        <v>0</v>
      </c>
      <c r="AD1048" s="4">
        <v>1174950</v>
      </c>
      <c r="AE1048" s="5">
        <v>1685</v>
      </c>
      <c r="AF1048" s="1" t="s">
        <v>70</v>
      </c>
      <c r="AG1048" s="1" t="s">
        <v>71</v>
      </c>
      <c r="AH1048" s="1" t="s">
        <v>89</v>
      </c>
      <c r="AI1048" s="1" t="s">
        <v>57</v>
      </c>
      <c r="AJ1048" s="5">
        <v>10950</v>
      </c>
      <c r="AK1048" s="4">
        <v>-12188</v>
      </c>
      <c r="AL1048" s="4">
        <v>0</v>
      </c>
      <c r="AM1048" s="4">
        <v>0</v>
      </c>
      <c r="AN1048" s="4">
        <v>0</v>
      </c>
      <c r="AO1048" s="4">
        <v>-166110</v>
      </c>
      <c r="AP1048" s="4">
        <v>-166110</v>
      </c>
      <c r="AQ1048" s="4">
        <v>0</v>
      </c>
      <c r="AR1048" s="4">
        <v>1008840</v>
      </c>
      <c r="AS1048" s="1" t="s">
        <v>52</v>
      </c>
      <c r="AT1048" s="9">
        <f t="shared" si="472"/>
        <v>43333</v>
      </c>
      <c r="AU1048" s="9">
        <f t="shared" si="473"/>
        <v>43313</v>
      </c>
      <c r="AV1048" s="9">
        <v>44798</v>
      </c>
      <c r="AW1048" s="11">
        <f t="shared" si="474"/>
        <v>4.0136986301369859</v>
      </c>
      <c r="AX1048">
        <v>10</v>
      </c>
      <c r="AY1048" s="12">
        <v>0.05</v>
      </c>
      <c r="AZ1048">
        <f t="shared" si="475"/>
        <v>9.5000000000000001E-2</v>
      </c>
      <c r="BA1048" s="13">
        <f t="shared" si="476"/>
        <v>1174950</v>
      </c>
      <c r="BB1048" s="17" t="s">
        <v>2189</v>
      </c>
      <c r="BC1048">
        <f>MATCH(BB1048,MONTHLY_INDEX!$A:$A,0)</f>
        <v>798</v>
      </c>
      <c r="BD1048">
        <f>MATCH(AU1048,MONTHLY_INDEX!$1:$1,0)</f>
        <v>80</v>
      </c>
      <c r="BE1048">
        <f>INDEX(MONTHLY_INDEX!$1:$1048576,Final!BC1048,Final!BD1048)</f>
        <v>96</v>
      </c>
      <c r="BF1048">
        <f>MATCH($BF$1,MONTHLY_INDEX!$1:$1,0)</f>
        <v>127</v>
      </c>
      <c r="BG1048">
        <f>INDEX(MONTHLY_INDEX!$1:$1048576,Final!BC1048,Final!BF1048)</f>
        <v>95.3</v>
      </c>
      <c r="BH1048" s="23">
        <f t="shared" si="484"/>
        <v>-7.2916666666666963E-3</v>
      </c>
      <c r="BI1048" s="14">
        <f t="shared" si="485"/>
        <v>1166382.65625</v>
      </c>
      <c r="BJ1048" s="14">
        <f t="shared" si="486"/>
        <v>444743.30461258558</v>
      </c>
      <c r="BK1048" s="15">
        <f t="shared" si="477"/>
        <v>721639.35163741442</v>
      </c>
      <c r="BL1048" s="52">
        <v>0</v>
      </c>
      <c r="BM1048" s="15">
        <f t="shared" si="487"/>
        <v>721639.35163741442</v>
      </c>
    </row>
    <row r="1049" spans="1:65">
      <c r="A1049" s="8">
        <v>1047</v>
      </c>
      <c r="B1049" s="1" t="s">
        <v>44</v>
      </c>
      <c r="C1049" s="1">
        <v>1500</v>
      </c>
      <c r="D1049" s="1" t="s">
        <v>60</v>
      </c>
      <c r="E1049" s="1">
        <v>150000045</v>
      </c>
      <c r="F1049" s="1" t="s">
        <v>60</v>
      </c>
      <c r="G1049" s="1" t="s">
        <v>100</v>
      </c>
      <c r="H1049" s="1">
        <v>12</v>
      </c>
      <c r="I1049" s="1" t="s">
        <v>52</v>
      </c>
      <c r="J1049" s="1" t="s">
        <v>49</v>
      </c>
      <c r="K1049" s="1">
        <v>17406001</v>
      </c>
      <c r="L1049" s="1" t="s">
        <v>50</v>
      </c>
      <c r="M1049" s="1" t="s">
        <v>51</v>
      </c>
      <c r="N1049" s="1" t="s">
        <v>64</v>
      </c>
      <c r="O1049" s="1" t="s">
        <v>65</v>
      </c>
      <c r="P1049" s="1" t="s">
        <v>66</v>
      </c>
      <c r="Q1049" s="1" t="s">
        <v>67</v>
      </c>
      <c r="R1049" s="1" t="s">
        <v>87</v>
      </c>
      <c r="S1049" s="1" t="s">
        <v>88</v>
      </c>
      <c r="T1049" s="2">
        <v>43333</v>
      </c>
      <c r="U1049" s="2">
        <v>43333</v>
      </c>
      <c r="V1049" s="1" t="s">
        <v>52</v>
      </c>
      <c r="W1049" s="3">
        <v>1</v>
      </c>
      <c r="X1049" s="1" t="s">
        <v>53</v>
      </c>
      <c r="Y1049" s="4">
        <v>582750</v>
      </c>
      <c r="Z1049" s="4">
        <v>-76342</v>
      </c>
      <c r="AA1049" s="4">
        <v>0</v>
      </c>
      <c r="AB1049" s="4">
        <v>0</v>
      </c>
      <c r="AC1049" s="4">
        <v>0</v>
      </c>
      <c r="AD1049" s="4">
        <v>582750</v>
      </c>
      <c r="AE1049" s="5">
        <v>1685</v>
      </c>
      <c r="AF1049" s="1" t="s">
        <v>70</v>
      </c>
      <c r="AG1049" s="1" t="s">
        <v>71</v>
      </c>
      <c r="AH1049" s="1" t="s">
        <v>89</v>
      </c>
      <c r="AI1049" s="1" t="s">
        <v>57</v>
      </c>
      <c r="AJ1049" s="5">
        <v>10950</v>
      </c>
      <c r="AK1049" s="4">
        <v>-6045</v>
      </c>
      <c r="AL1049" s="4">
        <v>0</v>
      </c>
      <c r="AM1049" s="4">
        <v>0</v>
      </c>
      <c r="AN1049" s="4">
        <v>0</v>
      </c>
      <c r="AO1049" s="4">
        <v>-82387</v>
      </c>
      <c r="AP1049" s="4">
        <v>-82387</v>
      </c>
      <c r="AQ1049" s="4">
        <v>0</v>
      </c>
      <c r="AR1049" s="4">
        <v>500363</v>
      </c>
      <c r="AS1049" s="1" t="s">
        <v>52</v>
      </c>
      <c r="AT1049" s="9">
        <f t="shared" si="472"/>
        <v>43333</v>
      </c>
      <c r="AU1049" s="9">
        <f t="shared" si="473"/>
        <v>43313</v>
      </c>
      <c r="AV1049" s="9">
        <v>44798</v>
      </c>
      <c r="AW1049" s="11">
        <f t="shared" si="474"/>
        <v>4.0136986301369859</v>
      </c>
      <c r="AX1049">
        <v>10</v>
      </c>
      <c r="AY1049" s="12">
        <v>0.05</v>
      </c>
      <c r="AZ1049">
        <f t="shared" si="475"/>
        <v>9.5000000000000001E-2</v>
      </c>
      <c r="BA1049" s="13">
        <f t="shared" si="476"/>
        <v>582750</v>
      </c>
      <c r="BB1049" s="17" t="s">
        <v>1973</v>
      </c>
      <c r="BC1049">
        <f>MATCH(BB1049,MONTHLY_INDEX!$A:$A,0)</f>
        <v>690</v>
      </c>
      <c r="BD1049">
        <f>MATCH(AU1049,MONTHLY_INDEX!$1:$1,0)</f>
        <v>80</v>
      </c>
      <c r="BE1049">
        <f>INDEX(MONTHLY_INDEX!$1:$1048576,Final!BC1049,Final!BD1049)</f>
        <v>110</v>
      </c>
      <c r="BF1049">
        <f>MATCH($BF$1,MONTHLY_INDEX!$1:$1,0)</f>
        <v>127</v>
      </c>
      <c r="BG1049">
        <f>INDEX(MONTHLY_INDEX!$1:$1048576,Final!BC1049,Final!BF1049)</f>
        <v>145.69999999999999</v>
      </c>
      <c r="BH1049" s="23">
        <f t="shared" si="484"/>
        <v>0.32454545454545441</v>
      </c>
      <c r="BI1049" s="14">
        <f t="shared" si="485"/>
        <v>771878.86363636365</v>
      </c>
      <c r="BJ1049" s="14">
        <f t="shared" si="486"/>
        <v>294318.46807285177</v>
      </c>
      <c r="BK1049" s="15">
        <f t="shared" si="477"/>
        <v>477560.39556351188</v>
      </c>
      <c r="BL1049" s="52">
        <v>0</v>
      </c>
      <c r="BM1049" s="15">
        <f t="shared" si="487"/>
        <v>477560.39556351188</v>
      </c>
    </row>
    <row r="1050" spans="1:65">
      <c r="A1050" s="8">
        <v>1048</v>
      </c>
      <c r="B1050" s="1" t="s">
        <v>44</v>
      </c>
      <c r="C1050" s="1">
        <v>1500</v>
      </c>
      <c r="D1050" s="1" t="s">
        <v>60</v>
      </c>
      <c r="E1050" s="1">
        <v>150000045</v>
      </c>
      <c r="F1050" s="1" t="s">
        <v>60</v>
      </c>
      <c r="G1050" s="1" t="s">
        <v>101</v>
      </c>
      <c r="H1050" s="1">
        <v>13</v>
      </c>
      <c r="I1050" s="1" t="s">
        <v>52</v>
      </c>
      <c r="J1050" s="1" t="s">
        <v>49</v>
      </c>
      <c r="K1050" s="1">
        <v>17406001</v>
      </c>
      <c r="L1050" s="1" t="s">
        <v>50</v>
      </c>
      <c r="M1050" s="1" t="s">
        <v>51</v>
      </c>
      <c r="N1050" s="1" t="s">
        <v>64</v>
      </c>
      <c r="O1050" s="1" t="s">
        <v>65</v>
      </c>
      <c r="P1050" s="1" t="s">
        <v>66</v>
      </c>
      <c r="Q1050" s="1" t="s">
        <v>67</v>
      </c>
      <c r="R1050" s="1" t="s">
        <v>87</v>
      </c>
      <c r="S1050" s="1" t="s">
        <v>88</v>
      </c>
      <c r="T1050" s="2">
        <v>43333</v>
      </c>
      <c r="U1050" s="2">
        <v>43333</v>
      </c>
      <c r="V1050" s="1" t="s">
        <v>52</v>
      </c>
      <c r="W1050" s="3">
        <v>1</v>
      </c>
      <c r="X1050" s="1" t="s">
        <v>53</v>
      </c>
      <c r="Y1050" s="4">
        <v>9976171</v>
      </c>
      <c r="Z1050" s="4">
        <v>-1306915</v>
      </c>
      <c r="AA1050" s="4">
        <v>0</v>
      </c>
      <c r="AB1050" s="4">
        <v>0</v>
      </c>
      <c r="AC1050" s="4">
        <v>0</v>
      </c>
      <c r="AD1050" s="4">
        <v>9976171</v>
      </c>
      <c r="AE1050" s="5">
        <v>1685</v>
      </c>
      <c r="AF1050" s="1" t="s">
        <v>70</v>
      </c>
      <c r="AG1050" s="1" t="s">
        <v>71</v>
      </c>
      <c r="AH1050" s="1" t="s">
        <v>89</v>
      </c>
      <c r="AI1050" s="1" t="s">
        <v>57</v>
      </c>
      <c r="AJ1050" s="5">
        <v>10950</v>
      </c>
      <c r="AK1050" s="4">
        <v>-103488</v>
      </c>
      <c r="AL1050" s="4">
        <v>0</v>
      </c>
      <c r="AM1050" s="4">
        <v>0</v>
      </c>
      <c r="AN1050" s="4">
        <v>0</v>
      </c>
      <c r="AO1050" s="4">
        <v>-1410403</v>
      </c>
      <c r="AP1050" s="4">
        <v>-1410403</v>
      </c>
      <c r="AQ1050" s="4">
        <v>0</v>
      </c>
      <c r="AR1050" s="4">
        <v>8565768</v>
      </c>
      <c r="AS1050" s="1" t="s">
        <v>52</v>
      </c>
      <c r="AT1050" s="9">
        <f t="shared" si="472"/>
        <v>43333</v>
      </c>
      <c r="AU1050" s="9">
        <f t="shared" si="473"/>
        <v>43313</v>
      </c>
      <c r="AV1050" s="9">
        <v>44798</v>
      </c>
      <c r="AW1050" s="11">
        <f t="shared" si="474"/>
        <v>4.0136986301369859</v>
      </c>
      <c r="AX1050">
        <v>25</v>
      </c>
      <c r="AY1050" s="12">
        <v>0.05</v>
      </c>
      <c r="AZ1050">
        <f t="shared" si="475"/>
        <v>3.7999999999999999E-2</v>
      </c>
      <c r="BA1050" s="13">
        <f t="shared" si="476"/>
        <v>9976171</v>
      </c>
      <c r="BB1050" s="17" t="s">
        <v>2189</v>
      </c>
      <c r="BC1050">
        <f>MATCH(BB1050,MONTHLY_INDEX!$A:$A,0)</f>
        <v>798</v>
      </c>
      <c r="BD1050">
        <f>MATCH(AU1050,MONTHLY_INDEX!$1:$1,0)</f>
        <v>80</v>
      </c>
      <c r="BE1050">
        <f>INDEX(MONTHLY_INDEX!$1:$1048576,Final!BC1050,Final!BD1050)</f>
        <v>96</v>
      </c>
      <c r="BF1050">
        <f>MATCH($BF$1,MONTHLY_INDEX!$1:$1,0)</f>
        <v>127</v>
      </c>
      <c r="BG1050">
        <f>INDEX(MONTHLY_INDEX!$1:$1048576,Final!BC1050,Final!BF1050)</f>
        <v>95.3</v>
      </c>
      <c r="BH1050" s="23">
        <f t="shared" si="484"/>
        <v>-7.2916666666666963E-3</v>
      </c>
      <c r="BI1050" s="14">
        <f t="shared" si="485"/>
        <v>9903428.0864583328</v>
      </c>
      <c r="BJ1050" s="14">
        <f t="shared" si="486"/>
        <v>1510476.2782825625</v>
      </c>
      <c r="BK1050" s="15">
        <f t="shared" si="477"/>
        <v>8392951.8081757706</v>
      </c>
      <c r="BL1050" s="52">
        <v>0</v>
      </c>
      <c r="BM1050" s="15">
        <f t="shared" si="487"/>
        <v>8392951.8081757706</v>
      </c>
    </row>
    <row r="1051" spans="1:65">
      <c r="A1051" s="8">
        <v>1049</v>
      </c>
      <c r="B1051" s="1" t="s">
        <v>44</v>
      </c>
      <c r="C1051" s="1">
        <v>1500</v>
      </c>
      <c r="D1051" s="1" t="s">
        <v>60</v>
      </c>
      <c r="E1051" s="1">
        <v>150000045</v>
      </c>
      <c r="F1051" s="1" t="s">
        <v>60</v>
      </c>
      <c r="G1051" s="1" t="s">
        <v>102</v>
      </c>
      <c r="H1051" s="1">
        <v>14</v>
      </c>
      <c r="I1051" s="1" t="s">
        <v>52</v>
      </c>
      <c r="J1051" s="1" t="s">
        <v>49</v>
      </c>
      <c r="K1051" s="1">
        <v>17406001</v>
      </c>
      <c r="L1051" s="1" t="s">
        <v>50</v>
      </c>
      <c r="M1051" s="1" t="s">
        <v>51</v>
      </c>
      <c r="N1051" s="1" t="s">
        <v>64</v>
      </c>
      <c r="O1051" s="1" t="s">
        <v>65</v>
      </c>
      <c r="P1051" s="1" t="s">
        <v>66</v>
      </c>
      <c r="Q1051" s="1" t="s">
        <v>67</v>
      </c>
      <c r="R1051" s="1" t="s">
        <v>87</v>
      </c>
      <c r="S1051" s="1" t="s">
        <v>88</v>
      </c>
      <c r="T1051" s="2">
        <v>43333</v>
      </c>
      <c r="U1051" s="2">
        <v>43333</v>
      </c>
      <c r="V1051" s="1" t="s">
        <v>52</v>
      </c>
      <c r="W1051" s="3">
        <v>1</v>
      </c>
      <c r="X1051" s="1" t="s">
        <v>53</v>
      </c>
      <c r="Y1051" s="4">
        <v>21103901</v>
      </c>
      <c r="Z1051" s="4">
        <v>-2764690</v>
      </c>
      <c r="AA1051" s="4">
        <v>0</v>
      </c>
      <c r="AB1051" s="4">
        <v>0</v>
      </c>
      <c r="AC1051" s="4">
        <v>0</v>
      </c>
      <c r="AD1051" s="4">
        <v>21103901</v>
      </c>
      <c r="AE1051" s="5">
        <v>1685</v>
      </c>
      <c r="AF1051" s="1" t="s">
        <v>70</v>
      </c>
      <c r="AG1051" s="1" t="s">
        <v>71</v>
      </c>
      <c r="AH1051" s="1" t="s">
        <v>89</v>
      </c>
      <c r="AI1051" s="1" t="s">
        <v>57</v>
      </c>
      <c r="AJ1051" s="5">
        <v>10950</v>
      </c>
      <c r="AK1051" s="4">
        <v>-218921</v>
      </c>
      <c r="AL1051" s="4">
        <v>0</v>
      </c>
      <c r="AM1051" s="4">
        <v>0</v>
      </c>
      <c r="AN1051" s="4">
        <v>0</v>
      </c>
      <c r="AO1051" s="4">
        <v>-2983611</v>
      </c>
      <c r="AP1051" s="4">
        <v>-2983611</v>
      </c>
      <c r="AQ1051" s="4">
        <v>0</v>
      </c>
      <c r="AR1051" s="4">
        <v>18120290</v>
      </c>
      <c r="AS1051" s="1" t="s">
        <v>52</v>
      </c>
      <c r="AT1051" s="9">
        <f t="shared" si="472"/>
        <v>43333</v>
      </c>
      <c r="AU1051" s="9">
        <f t="shared" si="473"/>
        <v>43313</v>
      </c>
      <c r="AV1051" s="9">
        <v>44798</v>
      </c>
      <c r="AW1051" s="11">
        <f t="shared" si="474"/>
        <v>4.0136986301369859</v>
      </c>
      <c r="AX1051">
        <v>25</v>
      </c>
      <c r="AY1051" s="12">
        <v>0.05</v>
      </c>
      <c r="AZ1051">
        <f t="shared" si="475"/>
        <v>3.7999999999999999E-2</v>
      </c>
      <c r="BA1051" s="13">
        <f t="shared" si="476"/>
        <v>21103901</v>
      </c>
      <c r="BB1051" s="17" t="s">
        <v>2189</v>
      </c>
      <c r="BC1051">
        <f>MATCH(BB1051,MONTHLY_INDEX!$A:$A,0)</f>
        <v>798</v>
      </c>
      <c r="BD1051">
        <f>MATCH(AU1051,MONTHLY_INDEX!$1:$1,0)</f>
        <v>80</v>
      </c>
      <c r="BE1051">
        <f>INDEX(MONTHLY_INDEX!$1:$1048576,Final!BC1051,Final!BD1051)</f>
        <v>96</v>
      </c>
      <c r="BF1051">
        <f>MATCH($BF$1,MONTHLY_INDEX!$1:$1,0)</f>
        <v>127</v>
      </c>
      <c r="BG1051">
        <f>INDEX(MONTHLY_INDEX!$1:$1048576,Final!BC1051,Final!BF1051)</f>
        <v>95.3</v>
      </c>
      <c r="BH1051" s="23">
        <f t="shared" si="484"/>
        <v>-7.2916666666666963E-3</v>
      </c>
      <c r="BI1051" s="14">
        <f t="shared" si="485"/>
        <v>20950018.388541665</v>
      </c>
      <c r="BJ1051" s="14">
        <f t="shared" si="486"/>
        <v>3195308.2840825049</v>
      </c>
      <c r="BK1051" s="15">
        <f t="shared" si="477"/>
        <v>17754710.104459159</v>
      </c>
      <c r="BL1051" s="52">
        <v>0</v>
      </c>
      <c r="BM1051" s="15">
        <f t="shared" si="487"/>
        <v>17754710.104459159</v>
      </c>
    </row>
    <row r="1052" spans="1:65">
      <c r="A1052" s="8">
        <v>1050</v>
      </c>
      <c r="B1052" s="1" t="s">
        <v>44</v>
      </c>
      <c r="C1052" s="1">
        <v>1500</v>
      </c>
      <c r="D1052" s="1" t="s">
        <v>60</v>
      </c>
      <c r="E1052" s="1">
        <v>150000045</v>
      </c>
      <c r="F1052" s="1" t="s">
        <v>60</v>
      </c>
      <c r="G1052" s="1" t="s">
        <v>103</v>
      </c>
      <c r="H1052" s="1">
        <v>15</v>
      </c>
      <c r="I1052" s="1" t="s">
        <v>52</v>
      </c>
      <c r="J1052" s="1" t="s">
        <v>49</v>
      </c>
      <c r="K1052" s="1">
        <v>17406001</v>
      </c>
      <c r="L1052" s="1" t="s">
        <v>50</v>
      </c>
      <c r="M1052" s="1" t="s">
        <v>51</v>
      </c>
      <c r="N1052" s="1" t="s">
        <v>64</v>
      </c>
      <c r="O1052" s="1" t="s">
        <v>65</v>
      </c>
      <c r="P1052" s="1" t="s">
        <v>66</v>
      </c>
      <c r="Q1052" s="1" t="s">
        <v>67</v>
      </c>
      <c r="R1052" s="1" t="s">
        <v>87</v>
      </c>
      <c r="S1052" s="1" t="s">
        <v>88</v>
      </c>
      <c r="T1052" s="2">
        <v>43333</v>
      </c>
      <c r="U1052" s="2">
        <v>43333</v>
      </c>
      <c r="V1052" s="1" t="s">
        <v>52</v>
      </c>
      <c r="W1052" s="3">
        <v>1</v>
      </c>
      <c r="X1052" s="1" t="s">
        <v>53</v>
      </c>
      <c r="Y1052" s="4">
        <v>580650</v>
      </c>
      <c r="Z1052" s="4">
        <v>-76066</v>
      </c>
      <c r="AA1052" s="4">
        <v>0</v>
      </c>
      <c r="AB1052" s="4">
        <v>0</v>
      </c>
      <c r="AC1052" s="4">
        <v>0</v>
      </c>
      <c r="AD1052" s="4">
        <v>580650</v>
      </c>
      <c r="AE1052" s="5">
        <v>1685</v>
      </c>
      <c r="AF1052" s="1" t="s">
        <v>70</v>
      </c>
      <c r="AG1052" s="1" t="s">
        <v>71</v>
      </c>
      <c r="AH1052" s="1" t="s">
        <v>89</v>
      </c>
      <c r="AI1052" s="1" t="s">
        <v>57</v>
      </c>
      <c r="AJ1052" s="5">
        <v>10950</v>
      </c>
      <c r="AK1052" s="4">
        <v>-6023</v>
      </c>
      <c r="AL1052" s="4">
        <v>0</v>
      </c>
      <c r="AM1052" s="4">
        <v>0</v>
      </c>
      <c r="AN1052" s="4">
        <v>0</v>
      </c>
      <c r="AO1052" s="4">
        <v>-82089</v>
      </c>
      <c r="AP1052" s="4">
        <v>-82089</v>
      </c>
      <c r="AQ1052" s="4">
        <v>0</v>
      </c>
      <c r="AR1052" s="4">
        <v>498561</v>
      </c>
      <c r="AS1052" s="1" t="s">
        <v>52</v>
      </c>
      <c r="AT1052" s="9">
        <f t="shared" si="472"/>
        <v>43333</v>
      </c>
      <c r="AU1052" s="9">
        <f t="shared" si="473"/>
        <v>43313</v>
      </c>
      <c r="AV1052" s="9">
        <v>44798</v>
      </c>
      <c r="AW1052" s="11">
        <f t="shared" si="474"/>
        <v>4.0136986301369859</v>
      </c>
      <c r="AX1052">
        <v>10</v>
      </c>
      <c r="AY1052" s="12">
        <v>0.05</v>
      </c>
      <c r="AZ1052">
        <f t="shared" si="475"/>
        <v>9.5000000000000001E-2</v>
      </c>
      <c r="BA1052" s="13">
        <f t="shared" si="476"/>
        <v>580650</v>
      </c>
      <c r="BB1052" s="17" t="s">
        <v>1941</v>
      </c>
      <c r="BC1052">
        <f>MATCH(BB1052,MONTHLY_INDEX!$A:$A,0)</f>
        <v>674</v>
      </c>
      <c r="BD1052">
        <f>MATCH(AU1052,MONTHLY_INDEX!$1:$1,0)</f>
        <v>80</v>
      </c>
      <c r="BE1052">
        <f>INDEX(MONTHLY_INDEX!$1:$1048576,Final!BC1052,Final!BD1052)</f>
        <v>105.1</v>
      </c>
      <c r="BF1052">
        <f>MATCH($BF$1,MONTHLY_INDEX!$1:$1,0)</f>
        <v>127</v>
      </c>
      <c r="BG1052">
        <f>INDEX(MONTHLY_INDEX!$1:$1048576,Final!BC1052,Final!BF1052)</f>
        <v>122.8</v>
      </c>
      <c r="BH1052" s="23">
        <f t="shared" si="484"/>
        <v>0.16841103710751668</v>
      </c>
      <c r="BI1052" s="14">
        <f t="shared" si="485"/>
        <v>678437.86869647959</v>
      </c>
      <c r="BJ1052" s="14">
        <f t="shared" si="486"/>
        <v>258689.28870091107</v>
      </c>
      <c r="BK1052" s="15">
        <f t="shared" si="477"/>
        <v>419748.57999556849</v>
      </c>
      <c r="BL1052" s="52">
        <v>0</v>
      </c>
      <c r="BM1052" s="15">
        <f t="shared" si="487"/>
        <v>419748.57999556849</v>
      </c>
    </row>
    <row r="1053" spans="1:65">
      <c r="A1053" s="8">
        <v>1051</v>
      </c>
      <c r="B1053" s="1" t="s">
        <v>44</v>
      </c>
      <c r="C1053" s="1">
        <v>1500</v>
      </c>
      <c r="D1053" s="1" t="s">
        <v>60</v>
      </c>
      <c r="E1053" s="1">
        <v>150000045</v>
      </c>
      <c r="F1053" s="1" t="s">
        <v>60</v>
      </c>
      <c r="G1053" s="1" t="s">
        <v>104</v>
      </c>
      <c r="H1053" s="1">
        <v>16</v>
      </c>
      <c r="I1053" s="1" t="s">
        <v>52</v>
      </c>
      <c r="J1053" s="1" t="s">
        <v>49</v>
      </c>
      <c r="K1053" s="1">
        <v>17406001</v>
      </c>
      <c r="L1053" s="1" t="s">
        <v>50</v>
      </c>
      <c r="M1053" s="1" t="s">
        <v>51</v>
      </c>
      <c r="N1053" s="1" t="s">
        <v>64</v>
      </c>
      <c r="O1053" s="1" t="s">
        <v>65</v>
      </c>
      <c r="P1053" s="1" t="s">
        <v>66</v>
      </c>
      <c r="Q1053" s="1" t="s">
        <v>67</v>
      </c>
      <c r="R1053" s="1" t="s">
        <v>87</v>
      </c>
      <c r="S1053" s="1" t="s">
        <v>88</v>
      </c>
      <c r="T1053" s="2">
        <v>43333</v>
      </c>
      <c r="U1053" s="2">
        <v>43333</v>
      </c>
      <c r="V1053" s="1" t="s">
        <v>52</v>
      </c>
      <c r="W1053" s="3">
        <v>1</v>
      </c>
      <c r="X1053" s="1" t="s">
        <v>53</v>
      </c>
      <c r="Y1053" s="4">
        <v>175035</v>
      </c>
      <c r="Z1053" s="4">
        <v>-22929</v>
      </c>
      <c r="AA1053" s="4">
        <v>0</v>
      </c>
      <c r="AB1053" s="4">
        <v>0</v>
      </c>
      <c r="AC1053" s="4">
        <v>0</v>
      </c>
      <c r="AD1053" s="4">
        <v>175035</v>
      </c>
      <c r="AE1053" s="5">
        <v>1685</v>
      </c>
      <c r="AF1053" s="1" t="s">
        <v>70</v>
      </c>
      <c r="AG1053" s="1" t="s">
        <v>71</v>
      </c>
      <c r="AH1053" s="1" t="s">
        <v>89</v>
      </c>
      <c r="AI1053" s="1" t="s">
        <v>57</v>
      </c>
      <c r="AJ1053" s="5">
        <v>10950</v>
      </c>
      <c r="AK1053" s="4">
        <v>-1816</v>
      </c>
      <c r="AL1053" s="4">
        <v>0</v>
      </c>
      <c r="AM1053" s="4">
        <v>0</v>
      </c>
      <c r="AN1053" s="4">
        <v>0</v>
      </c>
      <c r="AO1053" s="4">
        <v>-24745</v>
      </c>
      <c r="AP1053" s="4">
        <v>-24745</v>
      </c>
      <c r="AQ1053" s="4">
        <v>0</v>
      </c>
      <c r="AR1053" s="4">
        <v>150290</v>
      </c>
      <c r="AS1053" s="1" t="s">
        <v>52</v>
      </c>
      <c r="AT1053" s="9">
        <f t="shared" si="472"/>
        <v>43333</v>
      </c>
      <c r="AU1053" s="9">
        <f t="shared" si="473"/>
        <v>43313</v>
      </c>
      <c r="AV1053" s="9">
        <v>44798</v>
      </c>
      <c r="AW1053" s="11">
        <f t="shared" si="474"/>
        <v>4.0136986301369859</v>
      </c>
      <c r="AX1053">
        <v>10</v>
      </c>
      <c r="AY1053" s="12">
        <v>0.05</v>
      </c>
      <c r="AZ1053">
        <f t="shared" si="475"/>
        <v>9.5000000000000001E-2</v>
      </c>
      <c r="BA1053" s="13">
        <f t="shared" si="476"/>
        <v>175035</v>
      </c>
      <c r="BB1053" s="17" t="s">
        <v>1877</v>
      </c>
      <c r="BC1053">
        <f>MATCH(BB1053,MONTHLY_INDEX!$A:$A,0)</f>
        <v>642</v>
      </c>
      <c r="BD1053">
        <f>MATCH(AU1053,MONTHLY_INDEX!$1:$1,0)</f>
        <v>80</v>
      </c>
      <c r="BE1053">
        <f>INDEX(MONTHLY_INDEX!$1:$1048576,Final!BC1053,Final!BD1053)</f>
        <v>79.099999999999994</v>
      </c>
      <c r="BF1053">
        <f>MATCH($BF$1,MONTHLY_INDEX!$1:$1,0)</f>
        <v>127</v>
      </c>
      <c r="BG1053">
        <f>INDEX(MONTHLY_INDEX!$1:$1048576,Final!BC1053,Final!BF1053)</f>
        <v>94</v>
      </c>
      <c r="BH1053" s="23">
        <f t="shared" si="484"/>
        <v>0.18836915297092297</v>
      </c>
      <c r="BI1053" s="14">
        <f t="shared" si="485"/>
        <v>208006.19469026552</v>
      </c>
      <c r="BJ1053" s="14">
        <f t="shared" si="486"/>
        <v>79313.046975390971</v>
      </c>
      <c r="BK1053" s="15">
        <f t="shared" si="477"/>
        <v>128693.14771487455</v>
      </c>
      <c r="BL1053" s="52">
        <v>0</v>
      </c>
      <c r="BM1053" s="15">
        <f t="shared" si="487"/>
        <v>128693.14771487455</v>
      </c>
    </row>
    <row r="1054" spans="1:65">
      <c r="A1054" s="8">
        <v>1052</v>
      </c>
      <c r="B1054" s="1" t="s">
        <v>44</v>
      </c>
      <c r="C1054" s="1">
        <v>1500</v>
      </c>
      <c r="D1054" s="1" t="s">
        <v>60</v>
      </c>
      <c r="E1054" s="1">
        <v>150000045</v>
      </c>
      <c r="F1054" s="1" t="s">
        <v>60</v>
      </c>
      <c r="G1054" s="1" t="s">
        <v>105</v>
      </c>
      <c r="H1054" s="1">
        <v>17</v>
      </c>
      <c r="I1054" s="1" t="s">
        <v>52</v>
      </c>
      <c r="J1054" s="1" t="s">
        <v>49</v>
      </c>
      <c r="K1054" s="1">
        <v>17406001</v>
      </c>
      <c r="L1054" s="1" t="s">
        <v>50</v>
      </c>
      <c r="M1054" s="1" t="s">
        <v>51</v>
      </c>
      <c r="N1054" s="1" t="s">
        <v>64</v>
      </c>
      <c r="O1054" s="1" t="s">
        <v>65</v>
      </c>
      <c r="P1054" s="1" t="s">
        <v>66</v>
      </c>
      <c r="Q1054" s="1" t="s">
        <v>67</v>
      </c>
      <c r="R1054" s="1" t="s">
        <v>87</v>
      </c>
      <c r="S1054" s="1" t="s">
        <v>88</v>
      </c>
      <c r="T1054" s="2">
        <v>43333</v>
      </c>
      <c r="U1054" s="2">
        <v>43333</v>
      </c>
      <c r="V1054" s="1" t="s">
        <v>52</v>
      </c>
      <c r="W1054" s="3">
        <v>1</v>
      </c>
      <c r="X1054" s="1" t="s">
        <v>53</v>
      </c>
      <c r="Y1054" s="4">
        <v>132796</v>
      </c>
      <c r="Z1054" s="4">
        <v>-17395</v>
      </c>
      <c r="AA1054" s="4">
        <v>0</v>
      </c>
      <c r="AB1054" s="4">
        <v>0</v>
      </c>
      <c r="AC1054" s="4">
        <v>0</v>
      </c>
      <c r="AD1054" s="4">
        <v>132796</v>
      </c>
      <c r="AE1054" s="5">
        <v>1685</v>
      </c>
      <c r="AF1054" s="1" t="s">
        <v>70</v>
      </c>
      <c r="AG1054" s="1" t="s">
        <v>71</v>
      </c>
      <c r="AH1054" s="1" t="s">
        <v>89</v>
      </c>
      <c r="AI1054" s="1" t="s">
        <v>57</v>
      </c>
      <c r="AJ1054" s="5">
        <v>10950</v>
      </c>
      <c r="AK1054" s="4">
        <v>-1378</v>
      </c>
      <c r="AL1054" s="4">
        <v>0</v>
      </c>
      <c r="AM1054" s="4">
        <v>0</v>
      </c>
      <c r="AN1054" s="4">
        <v>0</v>
      </c>
      <c r="AO1054" s="4">
        <v>-18773</v>
      </c>
      <c r="AP1054" s="4">
        <v>-18773</v>
      </c>
      <c r="AQ1054" s="4">
        <v>0</v>
      </c>
      <c r="AR1054" s="4">
        <v>114023</v>
      </c>
      <c r="AS1054" s="1" t="s">
        <v>52</v>
      </c>
      <c r="AT1054" s="9">
        <f t="shared" si="472"/>
        <v>43333</v>
      </c>
      <c r="AU1054" s="9">
        <f t="shared" si="473"/>
        <v>43313</v>
      </c>
      <c r="AV1054" s="9">
        <v>44798</v>
      </c>
      <c r="AW1054" s="11">
        <f t="shared" si="474"/>
        <v>4.0136986301369859</v>
      </c>
      <c r="AX1054">
        <v>10</v>
      </c>
      <c r="AY1054" s="12">
        <v>0.05</v>
      </c>
      <c r="AZ1054">
        <f t="shared" si="475"/>
        <v>9.5000000000000001E-2</v>
      </c>
      <c r="BA1054" s="13">
        <f t="shared" si="476"/>
        <v>132796</v>
      </c>
      <c r="BB1054" s="17" t="s">
        <v>2189</v>
      </c>
      <c r="BC1054">
        <f>MATCH(BB1054,MONTHLY_INDEX!$A:$A,0)</f>
        <v>798</v>
      </c>
      <c r="BD1054">
        <f>MATCH(AU1054,MONTHLY_INDEX!$1:$1,0)</f>
        <v>80</v>
      </c>
      <c r="BE1054">
        <f>INDEX(MONTHLY_INDEX!$1:$1048576,Final!BC1054,Final!BD1054)</f>
        <v>96</v>
      </c>
      <c r="BF1054">
        <f>MATCH($BF$1,MONTHLY_INDEX!$1:$1,0)</f>
        <v>127</v>
      </c>
      <c r="BG1054">
        <f>INDEX(MONTHLY_INDEX!$1:$1048576,Final!BC1054,Final!BF1054)</f>
        <v>95.3</v>
      </c>
      <c r="BH1054" s="23">
        <f t="shared" si="484"/>
        <v>-7.2916666666666963E-3</v>
      </c>
      <c r="BI1054" s="14">
        <f t="shared" si="485"/>
        <v>131827.69583333333</v>
      </c>
      <c r="BJ1054" s="14">
        <f t="shared" si="486"/>
        <v>50266.0810071347</v>
      </c>
      <c r="BK1054" s="15">
        <f t="shared" si="477"/>
        <v>81561.614826198638</v>
      </c>
      <c r="BL1054" s="52">
        <v>0</v>
      </c>
      <c r="BM1054" s="15">
        <f t="shared" si="487"/>
        <v>81561.614826198638</v>
      </c>
    </row>
    <row r="1055" spans="1:65">
      <c r="A1055" s="8">
        <v>1053</v>
      </c>
      <c r="B1055" s="1" t="s">
        <v>44</v>
      </c>
      <c r="C1055" s="1">
        <v>1500</v>
      </c>
      <c r="D1055" s="1" t="s">
        <v>60</v>
      </c>
      <c r="E1055" s="1">
        <v>150000045</v>
      </c>
      <c r="F1055" s="1" t="s">
        <v>60</v>
      </c>
      <c r="G1055" s="1" t="s">
        <v>106</v>
      </c>
      <c r="H1055" s="1">
        <v>18</v>
      </c>
      <c r="I1055" s="1" t="s">
        <v>52</v>
      </c>
      <c r="J1055" s="1" t="s">
        <v>49</v>
      </c>
      <c r="K1055" s="1">
        <v>17406001</v>
      </c>
      <c r="L1055" s="1" t="s">
        <v>50</v>
      </c>
      <c r="M1055" s="1" t="s">
        <v>51</v>
      </c>
      <c r="N1055" s="1" t="s">
        <v>64</v>
      </c>
      <c r="O1055" s="1" t="s">
        <v>65</v>
      </c>
      <c r="P1055" s="1" t="s">
        <v>66</v>
      </c>
      <c r="Q1055" s="1" t="s">
        <v>67</v>
      </c>
      <c r="R1055" s="1" t="s">
        <v>87</v>
      </c>
      <c r="S1055" s="1" t="s">
        <v>88</v>
      </c>
      <c r="T1055" s="2">
        <v>43333</v>
      </c>
      <c r="U1055" s="2">
        <v>43333</v>
      </c>
      <c r="V1055" s="1" t="s">
        <v>52</v>
      </c>
      <c r="W1055" s="3">
        <v>1</v>
      </c>
      <c r="X1055" s="1" t="s">
        <v>53</v>
      </c>
      <c r="Y1055" s="4">
        <v>469552</v>
      </c>
      <c r="Z1055" s="4">
        <v>-61512</v>
      </c>
      <c r="AA1055" s="4">
        <v>0</v>
      </c>
      <c r="AB1055" s="4">
        <v>0</v>
      </c>
      <c r="AC1055" s="4">
        <v>0</v>
      </c>
      <c r="AD1055" s="4">
        <v>469552</v>
      </c>
      <c r="AE1055" s="5">
        <v>1685</v>
      </c>
      <c r="AF1055" s="1" t="s">
        <v>70</v>
      </c>
      <c r="AG1055" s="1" t="s">
        <v>71</v>
      </c>
      <c r="AH1055" s="1" t="s">
        <v>89</v>
      </c>
      <c r="AI1055" s="1" t="s">
        <v>57</v>
      </c>
      <c r="AJ1055" s="5">
        <v>10950</v>
      </c>
      <c r="AK1055" s="4">
        <v>-4871</v>
      </c>
      <c r="AL1055" s="4">
        <v>0</v>
      </c>
      <c r="AM1055" s="4">
        <v>0</v>
      </c>
      <c r="AN1055" s="4">
        <v>0</v>
      </c>
      <c r="AO1055" s="4">
        <v>-66383</v>
      </c>
      <c r="AP1055" s="4">
        <v>-66383</v>
      </c>
      <c r="AQ1055" s="4">
        <v>0</v>
      </c>
      <c r="AR1055" s="4">
        <v>403169</v>
      </c>
      <c r="AS1055" s="1" t="s">
        <v>52</v>
      </c>
      <c r="AT1055" s="9">
        <f t="shared" si="472"/>
        <v>43333</v>
      </c>
      <c r="AU1055" s="9">
        <f t="shared" si="473"/>
        <v>43313</v>
      </c>
      <c r="AV1055" s="9">
        <v>44798</v>
      </c>
      <c r="AW1055" s="11">
        <f t="shared" si="474"/>
        <v>4.0136986301369859</v>
      </c>
      <c r="AX1055">
        <v>10</v>
      </c>
      <c r="AY1055" s="12">
        <v>0.05</v>
      </c>
      <c r="AZ1055">
        <f t="shared" si="475"/>
        <v>9.5000000000000001E-2</v>
      </c>
      <c r="BA1055" s="13">
        <f t="shared" si="476"/>
        <v>469552</v>
      </c>
      <c r="BB1055" s="17" t="s">
        <v>1871</v>
      </c>
      <c r="BC1055">
        <f>MATCH(BB1055,MONTHLY_INDEX!$A:$A,0)</f>
        <v>639</v>
      </c>
      <c r="BD1055">
        <f>MATCH(AU1055,MONTHLY_INDEX!$1:$1,0)</f>
        <v>80</v>
      </c>
      <c r="BE1055">
        <f>INDEX(MONTHLY_INDEX!$1:$1048576,Final!BC1055,Final!BD1055)</f>
        <v>112.8</v>
      </c>
      <c r="BF1055">
        <f>MATCH($BF$1,MONTHLY_INDEX!$1:$1,0)</f>
        <v>127</v>
      </c>
      <c r="BG1055">
        <f>INDEX(MONTHLY_INDEX!$1:$1048576,Final!BC1055,Final!BF1055)</f>
        <v>116.2</v>
      </c>
      <c r="BH1055" s="23">
        <f t="shared" si="484"/>
        <v>3.0141843971631256E-2</v>
      </c>
      <c r="BI1055" s="14">
        <f t="shared" si="485"/>
        <v>483705.16312056739</v>
      </c>
      <c r="BJ1055" s="14">
        <f t="shared" si="486"/>
        <v>184437.44130768481</v>
      </c>
      <c r="BK1055" s="15">
        <f t="shared" si="477"/>
        <v>299267.72181288258</v>
      </c>
      <c r="BL1055" s="52">
        <v>0</v>
      </c>
      <c r="BM1055" s="15">
        <f t="shared" si="487"/>
        <v>299267.72181288258</v>
      </c>
    </row>
    <row r="1056" spans="1:65">
      <c r="A1056" s="8">
        <v>1054</v>
      </c>
      <c r="B1056" s="1" t="s">
        <v>44</v>
      </c>
      <c r="C1056" s="1">
        <v>1500</v>
      </c>
      <c r="D1056" s="1" t="s">
        <v>60</v>
      </c>
      <c r="E1056" s="1">
        <v>150000045</v>
      </c>
      <c r="F1056" s="1" t="s">
        <v>60</v>
      </c>
      <c r="G1056" s="1" t="s">
        <v>107</v>
      </c>
      <c r="H1056" s="1">
        <v>19</v>
      </c>
      <c r="I1056" s="1" t="s">
        <v>52</v>
      </c>
      <c r="J1056" s="1" t="s">
        <v>49</v>
      </c>
      <c r="K1056" s="1">
        <v>17406001</v>
      </c>
      <c r="L1056" s="1" t="s">
        <v>50</v>
      </c>
      <c r="M1056" s="1" t="s">
        <v>51</v>
      </c>
      <c r="N1056" s="1" t="s">
        <v>64</v>
      </c>
      <c r="O1056" s="1" t="s">
        <v>65</v>
      </c>
      <c r="P1056" s="1" t="s">
        <v>66</v>
      </c>
      <c r="Q1056" s="1" t="s">
        <v>67</v>
      </c>
      <c r="R1056" s="1" t="s">
        <v>87</v>
      </c>
      <c r="S1056" s="1" t="s">
        <v>88</v>
      </c>
      <c r="T1056" s="2">
        <v>43333</v>
      </c>
      <c r="U1056" s="2">
        <v>43333</v>
      </c>
      <c r="V1056" s="1" t="s">
        <v>52</v>
      </c>
      <c r="W1056" s="3">
        <v>1</v>
      </c>
      <c r="X1056" s="1" t="s">
        <v>53</v>
      </c>
      <c r="Y1056" s="4">
        <v>6861326</v>
      </c>
      <c r="Z1056" s="4">
        <v>-898859</v>
      </c>
      <c r="AA1056" s="4">
        <v>0</v>
      </c>
      <c r="AB1056" s="4">
        <v>0</v>
      </c>
      <c r="AC1056" s="4">
        <v>0</v>
      </c>
      <c r="AD1056" s="4">
        <v>6861326</v>
      </c>
      <c r="AE1056" s="5">
        <v>1685</v>
      </c>
      <c r="AF1056" s="1" t="s">
        <v>70</v>
      </c>
      <c r="AG1056" s="1" t="s">
        <v>71</v>
      </c>
      <c r="AH1056" s="1" t="s">
        <v>89</v>
      </c>
      <c r="AI1056" s="1" t="s">
        <v>57</v>
      </c>
      <c r="AJ1056" s="5">
        <v>10950</v>
      </c>
      <c r="AK1056" s="4">
        <v>-71176</v>
      </c>
      <c r="AL1056" s="4">
        <v>0</v>
      </c>
      <c r="AM1056" s="4">
        <v>0</v>
      </c>
      <c r="AN1056" s="4">
        <v>0</v>
      </c>
      <c r="AO1056" s="4">
        <v>-970035</v>
      </c>
      <c r="AP1056" s="4">
        <v>-970035</v>
      </c>
      <c r="AQ1056" s="4">
        <v>0</v>
      </c>
      <c r="AR1056" s="4">
        <v>5891291</v>
      </c>
      <c r="AS1056" s="1" t="s">
        <v>52</v>
      </c>
      <c r="AT1056" s="9">
        <f t="shared" si="472"/>
        <v>43333</v>
      </c>
      <c r="AU1056" s="9">
        <f t="shared" si="473"/>
        <v>43313</v>
      </c>
      <c r="AV1056" s="9">
        <v>44798</v>
      </c>
      <c r="AW1056" s="11">
        <f t="shared" si="474"/>
        <v>4.0136986301369859</v>
      </c>
      <c r="AX1056">
        <v>10</v>
      </c>
      <c r="AY1056" s="12">
        <v>0.05</v>
      </c>
      <c r="AZ1056">
        <f t="shared" si="475"/>
        <v>9.5000000000000001E-2</v>
      </c>
      <c r="BA1056" s="13">
        <f t="shared" si="476"/>
        <v>6861326</v>
      </c>
      <c r="BI1056" s="14">
        <f t="shared" ref="BI1056:BI1058" si="488">AR1056</f>
        <v>5891291</v>
      </c>
      <c r="BJ1056" s="14">
        <v>0</v>
      </c>
      <c r="BK1056" s="14">
        <f t="shared" ref="BK1056:BK1058" si="489">AR1056</f>
        <v>5891291</v>
      </c>
      <c r="BL1056" s="52">
        <v>0</v>
      </c>
      <c r="BM1056" s="15">
        <f t="shared" ref="BM1056:BM1058" si="490">AR1056</f>
        <v>5891291</v>
      </c>
    </row>
    <row r="1057" spans="1:65">
      <c r="A1057" s="8">
        <v>1055</v>
      </c>
      <c r="B1057" s="1" t="s">
        <v>44</v>
      </c>
      <c r="C1057" s="1">
        <v>1500</v>
      </c>
      <c r="D1057" s="1" t="s">
        <v>60</v>
      </c>
      <c r="E1057" s="1">
        <v>150000045</v>
      </c>
      <c r="F1057" s="1" t="s">
        <v>60</v>
      </c>
      <c r="G1057" s="1" t="s">
        <v>108</v>
      </c>
      <c r="H1057" s="1">
        <v>20</v>
      </c>
      <c r="I1057" s="1" t="s">
        <v>52</v>
      </c>
      <c r="J1057" s="1" t="s">
        <v>49</v>
      </c>
      <c r="K1057" s="1">
        <v>17406001</v>
      </c>
      <c r="L1057" s="1" t="s">
        <v>50</v>
      </c>
      <c r="M1057" s="1" t="s">
        <v>51</v>
      </c>
      <c r="N1057" s="1" t="s">
        <v>64</v>
      </c>
      <c r="O1057" s="1" t="s">
        <v>65</v>
      </c>
      <c r="P1057" s="1" t="s">
        <v>66</v>
      </c>
      <c r="Q1057" s="1" t="s">
        <v>67</v>
      </c>
      <c r="R1057" s="1" t="s">
        <v>87</v>
      </c>
      <c r="S1057" s="1" t="s">
        <v>88</v>
      </c>
      <c r="T1057" s="2">
        <v>43333</v>
      </c>
      <c r="U1057" s="2">
        <v>43333</v>
      </c>
      <c r="V1057" s="1" t="s">
        <v>52</v>
      </c>
      <c r="W1057" s="3">
        <v>1</v>
      </c>
      <c r="X1057" s="1" t="s">
        <v>53</v>
      </c>
      <c r="Y1057" s="4">
        <v>5552065</v>
      </c>
      <c r="Z1057" s="4">
        <v>-727341</v>
      </c>
      <c r="AA1057" s="4">
        <v>0</v>
      </c>
      <c r="AB1057" s="4">
        <v>0</v>
      </c>
      <c r="AC1057" s="4">
        <v>0</v>
      </c>
      <c r="AD1057" s="4">
        <v>5552065</v>
      </c>
      <c r="AE1057" s="5">
        <v>1685</v>
      </c>
      <c r="AF1057" s="1" t="s">
        <v>70</v>
      </c>
      <c r="AG1057" s="1" t="s">
        <v>71</v>
      </c>
      <c r="AH1057" s="1" t="s">
        <v>89</v>
      </c>
      <c r="AI1057" s="1" t="s">
        <v>57</v>
      </c>
      <c r="AJ1057" s="5">
        <v>10950</v>
      </c>
      <c r="AK1057" s="4">
        <v>-57594</v>
      </c>
      <c r="AL1057" s="4">
        <v>0</v>
      </c>
      <c r="AM1057" s="4">
        <v>0</v>
      </c>
      <c r="AN1057" s="4">
        <v>0</v>
      </c>
      <c r="AO1057" s="4">
        <v>-784935</v>
      </c>
      <c r="AP1057" s="4">
        <v>-784935</v>
      </c>
      <c r="AQ1057" s="4">
        <v>0</v>
      </c>
      <c r="AR1057" s="4">
        <v>4767130</v>
      </c>
      <c r="AS1057" s="1" t="s">
        <v>52</v>
      </c>
      <c r="AT1057" s="9">
        <f t="shared" si="472"/>
        <v>43333</v>
      </c>
      <c r="AU1057" s="9">
        <f t="shared" si="473"/>
        <v>43313</v>
      </c>
      <c r="AV1057" s="9">
        <v>44798</v>
      </c>
      <c r="AW1057" s="11">
        <f t="shared" si="474"/>
        <v>4.0136986301369859</v>
      </c>
      <c r="AX1057">
        <v>10</v>
      </c>
      <c r="AY1057" s="12">
        <v>0.05</v>
      </c>
      <c r="AZ1057">
        <f t="shared" si="475"/>
        <v>9.5000000000000001E-2</v>
      </c>
      <c r="BA1057" s="13">
        <f t="shared" si="476"/>
        <v>5552065</v>
      </c>
      <c r="BI1057" s="14">
        <f t="shared" si="488"/>
        <v>4767130</v>
      </c>
      <c r="BJ1057" s="14">
        <v>0</v>
      </c>
      <c r="BK1057" s="14">
        <f t="shared" si="489"/>
        <v>4767130</v>
      </c>
      <c r="BL1057" s="52">
        <v>0</v>
      </c>
      <c r="BM1057" s="15">
        <f t="shared" si="490"/>
        <v>4767130</v>
      </c>
    </row>
    <row r="1058" spans="1:65">
      <c r="A1058" s="8">
        <v>1056</v>
      </c>
      <c r="B1058" s="1" t="s">
        <v>44</v>
      </c>
      <c r="C1058" s="1">
        <v>1500</v>
      </c>
      <c r="D1058" s="1" t="s">
        <v>60</v>
      </c>
      <c r="E1058" s="1">
        <v>150000045</v>
      </c>
      <c r="F1058" s="1" t="s">
        <v>60</v>
      </c>
      <c r="G1058" s="1" t="s">
        <v>109</v>
      </c>
      <c r="H1058" s="1">
        <v>21</v>
      </c>
      <c r="I1058" s="1" t="s">
        <v>52</v>
      </c>
      <c r="J1058" s="1" t="s">
        <v>49</v>
      </c>
      <c r="K1058" s="1">
        <v>17406001</v>
      </c>
      <c r="L1058" s="1" t="s">
        <v>50</v>
      </c>
      <c r="M1058" s="1" t="s">
        <v>51</v>
      </c>
      <c r="N1058" s="1" t="s">
        <v>64</v>
      </c>
      <c r="O1058" s="1" t="s">
        <v>65</v>
      </c>
      <c r="P1058" s="1" t="s">
        <v>66</v>
      </c>
      <c r="Q1058" s="1" t="s">
        <v>67</v>
      </c>
      <c r="R1058" s="1" t="s">
        <v>87</v>
      </c>
      <c r="S1058" s="1" t="s">
        <v>88</v>
      </c>
      <c r="T1058" s="2">
        <v>43333</v>
      </c>
      <c r="U1058" s="2">
        <v>43333</v>
      </c>
      <c r="V1058" s="1" t="s">
        <v>52</v>
      </c>
      <c r="W1058" s="3">
        <v>1</v>
      </c>
      <c r="X1058" s="1" t="s">
        <v>53</v>
      </c>
      <c r="Y1058" s="4">
        <v>1950695</v>
      </c>
      <c r="Z1058" s="4">
        <v>-256470</v>
      </c>
      <c r="AA1058" s="4">
        <v>0</v>
      </c>
      <c r="AB1058" s="4">
        <v>0</v>
      </c>
      <c r="AC1058" s="4">
        <v>0</v>
      </c>
      <c r="AD1058" s="4">
        <v>1950695</v>
      </c>
      <c r="AE1058" s="5">
        <v>1685</v>
      </c>
      <c r="AF1058" s="1" t="s">
        <v>70</v>
      </c>
      <c r="AG1058" s="1" t="s">
        <v>71</v>
      </c>
      <c r="AH1058" s="1" t="s">
        <v>89</v>
      </c>
      <c r="AI1058" s="1" t="s">
        <v>57</v>
      </c>
      <c r="AJ1058" s="5">
        <v>10950</v>
      </c>
      <c r="AK1058" s="4">
        <v>-20224</v>
      </c>
      <c r="AL1058" s="4">
        <v>0</v>
      </c>
      <c r="AM1058" s="4">
        <v>0</v>
      </c>
      <c r="AN1058" s="4">
        <v>0</v>
      </c>
      <c r="AO1058" s="4">
        <v>-276694</v>
      </c>
      <c r="AP1058" s="4">
        <v>-276694</v>
      </c>
      <c r="AQ1058" s="4">
        <v>0</v>
      </c>
      <c r="AR1058" s="4">
        <v>1674001</v>
      </c>
      <c r="AS1058" s="1" t="s">
        <v>52</v>
      </c>
      <c r="AT1058" s="9">
        <f t="shared" si="472"/>
        <v>43333</v>
      </c>
      <c r="AU1058" s="9">
        <f t="shared" si="473"/>
        <v>43313</v>
      </c>
      <c r="AV1058" s="9">
        <v>44798</v>
      </c>
      <c r="AW1058" s="11">
        <f t="shared" si="474"/>
        <v>4.0136986301369859</v>
      </c>
      <c r="AX1058">
        <v>10</v>
      </c>
      <c r="AY1058" s="12">
        <v>0.05</v>
      </c>
      <c r="AZ1058">
        <f t="shared" si="475"/>
        <v>9.5000000000000001E-2</v>
      </c>
      <c r="BA1058" s="13">
        <f t="shared" si="476"/>
        <v>1950695</v>
      </c>
      <c r="BI1058" s="14">
        <f t="shared" si="488"/>
        <v>1674001</v>
      </c>
      <c r="BJ1058" s="14">
        <v>0</v>
      </c>
      <c r="BK1058" s="14">
        <f t="shared" si="489"/>
        <v>1674001</v>
      </c>
      <c r="BL1058" s="52">
        <v>0</v>
      </c>
      <c r="BM1058" s="15">
        <f t="shared" si="490"/>
        <v>1674001</v>
      </c>
    </row>
    <row r="1059" spans="1:65">
      <c r="A1059" s="8">
        <v>1057</v>
      </c>
      <c r="B1059" s="1" t="s">
        <v>44</v>
      </c>
      <c r="C1059" s="1">
        <v>1500</v>
      </c>
      <c r="D1059" s="1" t="s">
        <v>60</v>
      </c>
      <c r="E1059" s="1">
        <v>150000045</v>
      </c>
      <c r="F1059" s="1" t="s">
        <v>60</v>
      </c>
      <c r="G1059" s="1" t="s">
        <v>110</v>
      </c>
      <c r="H1059" s="1">
        <v>22</v>
      </c>
      <c r="I1059" s="1" t="s">
        <v>52</v>
      </c>
      <c r="J1059" s="1" t="s">
        <v>49</v>
      </c>
      <c r="K1059" s="1">
        <v>17406001</v>
      </c>
      <c r="L1059" s="1" t="s">
        <v>50</v>
      </c>
      <c r="M1059" s="1" t="s">
        <v>51</v>
      </c>
      <c r="N1059" s="1" t="s">
        <v>64</v>
      </c>
      <c r="O1059" s="1" t="s">
        <v>65</v>
      </c>
      <c r="P1059" s="1" t="s">
        <v>66</v>
      </c>
      <c r="Q1059" s="1" t="s">
        <v>67</v>
      </c>
      <c r="R1059" s="1" t="s">
        <v>87</v>
      </c>
      <c r="S1059" s="1" t="s">
        <v>88</v>
      </c>
      <c r="T1059" s="2">
        <v>43333</v>
      </c>
      <c r="U1059" s="2">
        <v>43333</v>
      </c>
      <c r="V1059" s="1" t="s">
        <v>52</v>
      </c>
      <c r="W1059" s="3">
        <v>1</v>
      </c>
      <c r="X1059" s="1" t="s">
        <v>53</v>
      </c>
      <c r="Y1059" s="4">
        <v>16789210</v>
      </c>
      <c r="Z1059" s="4">
        <v>-2199450</v>
      </c>
      <c r="AA1059" s="4">
        <v>0</v>
      </c>
      <c r="AB1059" s="4">
        <v>0</v>
      </c>
      <c r="AC1059" s="4">
        <v>0</v>
      </c>
      <c r="AD1059" s="4">
        <v>16789210</v>
      </c>
      <c r="AE1059" s="5">
        <v>1685</v>
      </c>
      <c r="AF1059" s="1" t="s">
        <v>70</v>
      </c>
      <c r="AG1059" s="1" t="s">
        <v>71</v>
      </c>
      <c r="AH1059" s="1" t="s">
        <v>89</v>
      </c>
      <c r="AI1059" s="1" t="s">
        <v>57</v>
      </c>
      <c r="AJ1059" s="5">
        <v>10950</v>
      </c>
      <c r="AK1059" s="4">
        <v>-174163</v>
      </c>
      <c r="AL1059" s="4">
        <v>0</v>
      </c>
      <c r="AM1059" s="4">
        <v>0</v>
      </c>
      <c r="AN1059" s="4">
        <v>0</v>
      </c>
      <c r="AO1059" s="4">
        <v>-2373613</v>
      </c>
      <c r="AP1059" s="4">
        <v>-2373613</v>
      </c>
      <c r="AQ1059" s="4">
        <v>0</v>
      </c>
      <c r="AR1059" s="4">
        <v>14415597</v>
      </c>
      <c r="AS1059" s="1" t="s">
        <v>52</v>
      </c>
      <c r="AT1059" s="9">
        <f t="shared" si="472"/>
        <v>43333</v>
      </c>
      <c r="AU1059" s="9">
        <f t="shared" si="473"/>
        <v>43313</v>
      </c>
      <c r="AV1059" s="9">
        <v>44798</v>
      </c>
      <c r="AW1059" s="11">
        <f t="shared" si="474"/>
        <v>4.0136986301369859</v>
      </c>
      <c r="AX1059">
        <v>25</v>
      </c>
      <c r="AY1059" s="12">
        <v>0.05</v>
      </c>
      <c r="AZ1059">
        <f t="shared" si="475"/>
        <v>3.7999999999999999E-2</v>
      </c>
      <c r="BA1059" s="13">
        <f t="shared" si="476"/>
        <v>16789210</v>
      </c>
      <c r="BB1059" s="17" t="s">
        <v>2189</v>
      </c>
      <c r="BC1059">
        <f>MATCH(BB1059,MONTHLY_INDEX!$A:$A,0)</f>
        <v>798</v>
      </c>
      <c r="BD1059">
        <f>MATCH(AU1059,MONTHLY_INDEX!$1:$1,0)</f>
        <v>80</v>
      </c>
      <c r="BE1059">
        <f>INDEX(MONTHLY_INDEX!$1:$1048576,Final!BC1059,Final!BD1059)</f>
        <v>96</v>
      </c>
      <c r="BF1059">
        <f>MATCH($BF$1,MONTHLY_INDEX!$1:$1,0)</f>
        <v>127</v>
      </c>
      <c r="BG1059">
        <f>INDEX(MONTHLY_INDEX!$1:$1048576,Final!BC1059,Final!BF1059)</f>
        <v>95.3</v>
      </c>
      <c r="BH1059" s="23">
        <f>(BG1059-BE1059)/BE1059</f>
        <v>-7.2916666666666963E-3</v>
      </c>
      <c r="BI1059" s="14">
        <f>(1+BH1059)*BA1059</f>
        <v>16666788.677083332</v>
      </c>
      <c r="BJ1059" s="14">
        <f>BI1059*AZ1059*AW1059</f>
        <v>2542027.7415156956</v>
      </c>
      <c r="BK1059" s="15">
        <f t="shared" si="477"/>
        <v>14124760.935567636</v>
      </c>
      <c r="BL1059" s="52">
        <v>0</v>
      </c>
      <c r="BM1059" s="15">
        <f>MAX((1-BL1059)*BK1059,BI1059*AY1059)</f>
        <v>14124760.935567636</v>
      </c>
    </row>
    <row r="1060" spans="1:65">
      <c r="A1060" s="8">
        <v>1058</v>
      </c>
      <c r="B1060" s="1" t="s">
        <v>44</v>
      </c>
      <c r="C1060" s="1">
        <v>1500</v>
      </c>
      <c r="D1060" s="1" t="s">
        <v>60</v>
      </c>
      <c r="E1060" s="1">
        <v>150000045</v>
      </c>
      <c r="F1060" s="1" t="s">
        <v>60</v>
      </c>
      <c r="G1060" s="1" t="s">
        <v>111</v>
      </c>
      <c r="H1060" s="1">
        <v>23</v>
      </c>
      <c r="I1060" s="1" t="s">
        <v>52</v>
      </c>
      <c r="J1060" s="1" t="s">
        <v>49</v>
      </c>
      <c r="K1060" s="1">
        <v>17406001</v>
      </c>
      <c r="L1060" s="1" t="s">
        <v>50</v>
      </c>
      <c r="M1060" s="1" t="s">
        <v>51</v>
      </c>
      <c r="N1060" s="1" t="s">
        <v>64</v>
      </c>
      <c r="O1060" s="1" t="s">
        <v>65</v>
      </c>
      <c r="P1060" s="1" t="s">
        <v>66</v>
      </c>
      <c r="Q1060" s="1" t="s">
        <v>67</v>
      </c>
      <c r="R1060" s="1" t="s">
        <v>87</v>
      </c>
      <c r="S1060" s="1" t="s">
        <v>88</v>
      </c>
      <c r="T1060" s="2">
        <v>43333</v>
      </c>
      <c r="U1060" s="2">
        <v>43333</v>
      </c>
      <c r="V1060" s="1" t="s">
        <v>52</v>
      </c>
      <c r="W1060" s="3">
        <v>1</v>
      </c>
      <c r="X1060" s="1" t="s">
        <v>53</v>
      </c>
      <c r="Y1060" s="4">
        <v>32425</v>
      </c>
      <c r="Z1060" s="4">
        <v>-4246</v>
      </c>
      <c r="AA1060" s="4">
        <v>0</v>
      </c>
      <c r="AB1060" s="4">
        <v>0</v>
      </c>
      <c r="AC1060" s="4">
        <v>0</v>
      </c>
      <c r="AD1060" s="4">
        <v>32425</v>
      </c>
      <c r="AE1060" s="5">
        <v>1685</v>
      </c>
      <c r="AF1060" s="1" t="s">
        <v>70</v>
      </c>
      <c r="AG1060" s="1" t="s">
        <v>71</v>
      </c>
      <c r="AH1060" s="1" t="s">
        <v>89</v>
      </c>
      <c r="AI1060" s="1" t="s">
        <v>57</v>
      </c>
      <c r="AJ1060" s="5">
        <v>10950</v>
      </c>
      <c r="AK1060" s="4">
        <v>-336</v>
      </c>
      <c r="AL1060" s="4">
        <v>0</v>
      </c>
      <c r="AM1060" s="4">
        <v>0</v>
      </c>
      <c r="AN1060" s="4">
        <v>0</v>
      </c>
      <c r="AO1060" s="4">
        <v>-4582</v>
      </c>
      <c r="AP1060" s="4">
        <v>-4582</v>
      </c>
      <c r="AQ1060" s="4">
        <v>0</v>
      </c>
      <c r="AR1060" s="4">
        <v>27843</v>
      </c>
      <c r="AS1060" s="1" t="s">
        <v>52</v>
      </c>
      <c r="AT1060" s="9">
        <f t="shared" si="472"/>
        <v>43333</v>
      </c>
      <c r="AU1060" s="9">
        <f t="shared" si="473"/>
        <v>43313</v>
      </c>
      <c r="AV1060" s="9">
        <v>44798</v>
      </c>
      <c r="AW1060" s="11">
        <f t="shared" si="474"/>
        <v>4.0136986301369859</v>
      </c>
      <c r="AX1060">
        <v>10</v>
      </c>
      <c r="AY1060" s="12">
        <v>0.05</v>
      </c>
      <c r="AZ1060">
        <f t="shared" si="475"/>
        <v>9.5000000000000001E-2</v>
      </c>
      <c r="BA1060" s="13">
        <f t="shared" si="476"/>
        <v>32425</v>
      </c>
      <c r="BI1060" s="14">
        <f t="shared" ref="BI1060:BI1064" si="491">AR1060</f>
        <v>27843</v>
      </c>
      <c r="BJ1060" s="14">
        <v>0</v>
      </c>
      <c r="BK1060" s="14">
        <f t="shared" ref="BK1060:BK1064" si="492">AR1060</f>
        <v>27843</v>
      </c>
      <c r="BL1060" s="52">
        <v>0</v>
      </c>
      <c r="BM1060" s="15">
        <f t="shared" ref="BM1060:BM1064" si="493">AR1060</f>
        <v>27843</v>
      </c>
    </row>
    <row r="1061" spans="1:65">
      <c r="A1061" s="8">
        <v>1059</v>
      </c>
      <c r="B1061" s="1" t="s">
        <v>44</v>
      </c>
      <c r="C1061" s="1">
        <v>1500</v>
      </c>
      <c r="D1061" s="1" t="s">
        <v>60</v>
      </c>
      <c r="E1061" s="1">
        <v>150000045</v>
      </c>
      <c r="F1061" s="1" t="s">
        <v>112</v>
      </c>
      <c r="G1061" s="1" t="s">
        <v>113</v>
      </c>
      <c r="H1061" s="1">
        <v>24</v>
      </c>
      <c r="I1061" s="1" t="s">
        <v>52</v>
      </c>
      <c r="J1061" s="1" t="s">
        <v>49</v>
      </c>
      <c r="K1061" s="1">
        <v>17406001</v>
      </c>
      <c r="L1061" s="1" t="s">
        <v>50</v>
      </c>
      <c r="M1061" s="1" t="s">
        <v>51</v>
      </c>
      <c r="N1061" s="1" t="s">
        <v>64</v>
      </c>
      <c r="O1061" s="1" t="s">
        <v>65</v>
      </c>
      <c r="P1061" s="1" t="s">
        <v>66</v>
      </c>
      <c r="Q1061" s="1" t="s">
        <v>67</v>
      </c>
      <c r="R1061" s="1" t="s">
        <v>87</v>
      </c>
      <c r="S1061" s="1" t="s">
        <v>88</v>
      </c>
      <c r="T1061" s="2">
        <v>43333</v>
      </c>
      <c r="U1061" s="2">
        <v>43333</v>
      </c>
      <c r="V1061" s="1" t="s">
        <v>52</v>
      </c>
      <c r="W1061" s="3">
        <v>1</v>
      </c>
      <c r="X1061" s="1" t="s">
        <v>53</v>
      </c>
      <c r="Y1061" s="4">
        <v>970825</v>
      </c>
      <c r="Z1061" s="4">
        <v>-127181.51</v>
      </c>
      <c r="AA1061" s="4">
        <v>0</v>
      </c>
      <c r="AB1061" s="4">
        <v>0</v>
      </c>
      <c r="AC1061" s="4">
        <v>0</v>
      </c>
      <c r="AD1061" s="4">
        <v>970825</v>
      </c>
      <c r="AE1061" s="5">
        <v>1685</v>
      </c>
      <c r="AF1061" s="1" t="s">
        <v>70</v>
      </c>
      <c r="AG1061" s="1" t="s">
        <v>71</v>
      </c>
      <c r="AH1061" s="1" t="s">
        <v>89</v>
      </c>
      <c r="AI1061" s="1" t="s">
        <v>57</v>
      </c>
      <c r="AJ1061" s="5">
        <v>10950</v>
      </c>
      <c r="AK1061" s="4">
        <v>-10071</v>
      </c>
      <c r="AL1061" s="4">
        <v>0</v>
      </c>
      <c r="AM1061" s="4">
        <v>0</v>
      </c>
      <c r="AN1061" s="4">
        <v>0</v>
      </c>
      <c r="AO1061" s="4">
        <v>-137252.51</v>
      </c>
      <c r="AP1061" s="4">
        <v>-137252.51</v>
      </c>
      <c r="AQ1061" s="4">
        <v>0</v>
      </c>
      <c r="AR1061" s="4">
        <v>833572.49</v>
      </c>
      <c r="AS1061" s="1" t="s">
        <v>52</v>
      </c>
      <c r="AT1061" s="9">
        <f t="shared" si="472"/>
        <v>43333</v>
      </c>
      <c r="AU1061" s="9">
        <f t="shared" si="473"/>
        <v>43313</v>
      </c>
      <c r="AV1061" s="9">
        <v>44798</v>
      </c>
      <c r="AW1061" s="11">
        <f t="shared" si="474"/>
        <v>4.0136986301369859</v>
      </c>
      <c r="AX1061">
        <v>10</v>
      </c>
      <c r="AY1061" s="12">
        <v>0.05</v>
      </c>
      <c r="AZ1061">
        <f t="shared" si="475"/>
        <v>9.5000000000000001E-2</v>
      </c>
      <c r="BA1061" s="13">
        <f t="shared" si="476"/>
        <v>970825</v>
      </c>
      <c r="BB1061" s="16" t="s">
        <v>593</v>
      </c>
      <c r="BC1061" s="16" t="s">
        <v>593</v>
      </c>
      <c r="BD1061" s="16" t="s">
        <v>593</v>
      </c>
      <c r="BE1061" s="16" t="s">
        <v>593</v>
      </c>
      <c r="BF1061" s="16" t="s">
        <v>593</v>
      </c>
      <c r="BG1061" s="16" t="s">
        <v>593</v>
      </c>
      <c r="BH1061" s="16" t="s">
        <v>593</v>
      </c>
      <c r="BI1061" s="14">
        <f t="shared" si="491"/>
        <v>833572.49</v>
      </c>
      <c r="BJ1061" s="14">
        <v>0</v>
      </c>
      <c r="BK1061" s="14">
        <f t="shared" si="492"/>
        <v>833572.49</v>
      </c>
      <c r="BL1061" s="52">
        <v>0</v>
      </c>
      <c r="BM1061" s="15">
        <f t="shared" si="493"/>
        <v>833572.49</v>
      </c>
    </row>
    <row r="1062" spans="1:65">
      <c r="A1062" s="8">
        <v>1060</v>
      </c>
      <c r="B1062" s="1" t="s">
        <v>44</v>
      </c>
      <c r="C1062" s="1">
        <v>1500</v>
      </c>
      <c r="D1062" s="1" t="s">
        <v>60</v>
      </c>
      <c r="E1062" s="1">
        <v>150000045</v>
      </c>
      <c r="F1062" s="1" t="s">
        <v>112</v>
      </c>
      <c r="G1062" s="1" t="s">
        <v>114</v>
      </c>
      <c r="H1062" s="1">
        <v>25</v>
      </c>
      <c r="I1062" s="1" t="s">
        <v>52</v>
      </c>
      <c r="J1062" s="1" t="s">
        <v>49</v>
      </c>
      <c r="K1062" s="1">
        <v>17406001</v>
      </c>
      <c r="L1062" s="1" t="s">
        <v>50</v>
      </c>
      <c r="M1062" s="1" t="s">
        <v>51</v>
      </c>
      <c r="N1062" s="1" t="s">
        <v>64</v>
      </c>
      <c r="O1062" s="1" t="s">
        <v>65</v>
      </c>
      <c r="P1062" s="1" t="s">
        <v>66</v>
      </c>
      <c r="Q1062" s="1" t="s">
        <v>67</v>
      </c>
      <c r="R1062" s="1" t="s">
        <v>87</v>
      </c>
      <c r="S1062" s="1" t="s">
        <v>88</v>
      </c>
      <c r="T1062" s="2">
        <v>43333</v>
      </c>
      <c r="U1062" s="2">
        <v>43333</v>
      </c>
      <c r="V1062" s="1" t="s">
        <v>52</v>
      </c>
      <c r="W1062" s="3">
        <v>1</v>
      </c>
      <c r="X1062" s="1" t="s">
        <v>53</v>
      </c>
      <c r="Y1062" s="4">
        <v>2008211</v>
      </c>
      <c r="Z1062" s="4">
        <v>-263082.87</v>
      </c>
      <c r="AA1062" s="4">
        <v>0</v>
      </c>
      <c r="AB1062" s="4">
        <v>0</v>
      </c>
      <c r="AC1062" s="4">
        <v>0</v>
      </c>
      <c r="AD1062" s="4">
        <v>2008211</v>
      </c>
      <c r="AE1062" s="5">
        <v>1685</v>
      </c>
      <c r="AF1062" s="1" t="s">
        <v>70</v>
      </c>
      <c r="AG1062" s="1" t="s">
        <v>71</v>
      </c>
      <c r="AH1062" s="1" t="s">
        <v>89</v>
      </c>
      <c r="AI1062" s="1" t="s">
        <v>57</v>
      </c>
      <c r="AJ1062" s="5">
        <v>10950</v>
      </c>
      <c r="AK1062" s="4">
        <v>-20832</v>
      </c>
      <c r="AL1062" s="4">
        <v>0</v>
      </c>
      <c r="AM1062" s="4">
        <v>0</v>
      </c>
      <c r="AN1062" s="4">
        <v>0</v>
      </c>
      <c r="AO1062" s="4">
        <v>-283914.87</v>
      </c>
      <c r="AP1062" s="4">
        <v>-283914.87</v>
      </c>
      <c r="AQ1062" s="4">
        <v>0</v>
      </c>
      <c r="AR1062" s="4">
        <v>1724296.13</v>
      </c>
      <c r="AS1062" s="1" t="s">
        <v>52</v>
      </c>
      <c r="AT1062" s="9">
        <f t="shared" si="472"/>
        <v>43333</v>
      </c>
      <c r="AU1062" s="9">
        <f t="shared" si="473"/>
        <v>43313</v>
      </c>
      <c r="AV1062" s="9">
        <v>44798</v>
      </c>
      <c r="AW1062" s="11">
        <f t="shared" si="474"/>
        <v>4.0136986301369859</v>
      </c>
      <c r="AX1062">
        <v>10</v>
      </c>
      <c r="AY1062" s="12">
        <v>0.05</v>
      </c>
      <c r="AZ1062">
        <f t="shared" si="475"/>
        <v>9.5000000000000001E-2</v>
      </c>
      <c r="BA1062" s="13">
        <f t="shared" si="476"/>
        <v>2008211</v>
      </c>
      <c r="BB1062" s="16" t="s">
        <v>593</v>
      </c>
      <c r="BC1062" s="16" t="s">
        <v>593</v>
      </c>
      <c r="BD1062" s="16" t="s">
        <v>593</v>
      </c>
      <c r="BE1062" s="16" t="s">
        <v>593</v>
      </c>
      <c r="BF1062" s="16" t="s">
        <v>593</v>
      </c>
      <c r="BG1062" s="16" t="s">
        <v>593</v>
      </c>
      <c r="BH1062" s="16" t="s">
        <v>593</v>
      </c>
      <c r="BI1062" s="14">
        <f t="shared" si="491"/>
        <v>1724296.13</v>
      </c>
      <c r="BJ1062" s="14">
        <v>0</v>
      </c>
      <c r="BK1062" s="14">
        <f t="shared" si="492"/>
        <v>1724296.13</v>
      </c>
      <c r="BL1062" s="52">
        <v>0</v>
      </c>
      <c r="BM1062" s="15">
        <f t="shared" si="493"/>
        <v>1724296.13</v>
      </c>
    </row>
    <row r="1063" spans="1:65">
      <c r="A1063" s="8">
        <v>1061</v>
      </c>
      <c r="B1063" s="1" t="s">
        <v>44</v>
      </c>
      <c r="C1063" s="1">
        <v>1500</v>
      </c>
      <c r="D1063" s="1" t="s">
        <v>60</v>
      </c>
      <c r="E1063" s="1">
        <v>150000045</v>
      </c>
      <c r="F1063" s="1" t="s">
        <v>60</v>
      </c>
      <c r="G1063" s="1" t="s">
        <v>115</v>
      </c>
      <c r="H1063" s="1">
        <v>26</v>
      </c>
      <c r="I1063" s="1" t="s">
        <v>52</v>
      </c>
      <c r="J1063" s="1" t="s">
        <v>49</v>
      </c>
      <c r="K1063" s="1">
        <v>17406001</v>
      </c>
      <c r="L1063" s="1" t="s">
        <v>50</v>
      </c>
      <c r="M1063" s="1" t="s">
        <v>51</v>
      </c>
      <c r="N1063" s="1" t="s">
        <v>64</v>
      </c>
      <c r="O1063" s="1" t="s">
        <v>65</v>
      </c>
      <c r="P1063" s="1" t="s">
        <v>66</v>
      </c>
      <c r="Q1063" s="1" t="s">
        <v>67</v>
      </c>
      <c r="R1063" s="1" t="s">
        <v>87</v>
      </c>
      <c r="S1063" s="1" t="s">
        <v>88</v>
      </c>
      <c r="T1063" s="2">
        <v>43333</v>
      </c>
      <c r="U1063" s="2">
        <v>43333</v>
      </c>
      <c r="V1063" s="1" t="s">
        <v>52</v>
      </c>
      <c r="W1063" s="3">
        <v>1</v>
      </c>
      <c r="X1063" s="1" t="s">
        <v>53</v>
      </c>
      <c r="Y1063" s="4">
        <v>120000</v>
      </c>
      <c r="Z1063" s="4">
        <v>-15720</v>
      </c>
      <c r="AA1063" s="4">
        <v>0</v>
      </c>
      <c r="AB1063" s="4">
        <v>0</v>
      </c>
      <c r="AC1063" s="4">
        <v>0</v>
      </c>
      <c r="AD1063" s="4">
        <v>120000</v>
      </c>
      <c r="AE1063" s="5">
        <v>1685</v>
      </c>
      <c r="AF1063" s="1" t="s">
        <v>70</v>
      </c>
      <c r="AG1063" s="1" t="s">
        <v>71</v>
      </c>
      <c r="AH1063" s="1" t="s">
        <v>89</v>
      </c>
      <c r="AI1063" s="1" t="s">
        <v>57</v>
      </c>
      <c r="AJ1063" s="5">
        <v>10950</v>
      </c>
      <c r="AK1063" s="4">
        <v>-1245</v>
      </c>
      <c r="AL1063" s="4">
        <v>0</v>
      </c>
      <c r="AM1063" s="4">
        <v>0</v>
      </c>
      <c r="AN1063" s="4">
        <v>0</v>
      </c>
      <c r="AO1063" s="4">
        <v>-16965</v>
      </c>
      <c r="AP1063" s="4">
        <v>-16965</v>
      </c>
      <c r="AQ1063" s="4">
        <v>0</v>
      </c>
      <c r="AR1063" s="4">
        <v>103035</v>
      </c>
      <c r="AS1063" s="1" t="s">
        <v>52</v>
      </c>
      <c r="AT1063" s="9">
        <f t="shared" si="472"/>
        <v>43333</v>
      </c>
      <c r="AU1063" s="9">
        <f t="shared" si="473"/>
        <v>43313</v>
      </c>
      <c r="AV1063" s="9">
        <v>44798</v>
      </c>
      <c r="AW1063" s="11">
        <f t="shared" si="474"/>
        <v>4.0136986301369859</v>
      </c>
      <c r="AX1063">
        <v>10</v>
      </c>
      <c r="AY1063" s="12">
        <v>0.05</v>
      </c>
      <c r="AZ1063">
        <f t="shared" si="475"/>
        <v>9.5000000000000001E-2</v>
      </c>
      <c r="BA1063" s="13">
        <f t="shared" si="476"/>
        <v>120000</v>
      </c>
      <c r="BI1063" s="14">
        <f t="shared" si="491"/>
        <v>103035</v>
      </c>
      <c r="BJ1063" s="14">
        <v>0</v>
      </c>
      <c r="BK1063" s="14">
        <f t="shared" si="492"/>
        <v>103035</v>
      </c>
      <c r="BL1063" s="52">
        <v>0</v>
      </c>
      <c r="BM1063" s="15">
        <f t="shared" si="493"/>
        <v>103035</v>
      </c>
    </row>
    <row r="1064" spans="1:65">
      <c r="A1064" s="8">
        <v>1062</v>
      </c>
      <c r="B1064" s="1" t="s">
        <v>44</v>
      </c>
      <c r="C1064" s="1">
        <v>1500</v>
      </c>
      <c r="D1064" s="1" t="s">
        <v>60</v>
      </c>
      <c r="E1064" s="1">
        <v>150000045</v>
      </c>
      <c r="F1064" s="1" t="s">
        <v>112</v>
      </c>
      <c r="G1064" s="1" t="s">
        <v>116</v>
      </c>
      <c r="H1064" s="1">
        <v>27</v>
      </c>
      <c r="I1064" s="1" t="s">
        <v>155</v>
      </c>
      <c r="J1064" s="1" t="s">
        <v>49</v>
      </c>
      <c r="K1064" s="1">
        <v>17406001</v>
      </c>
      <c r="L1064" s="1" t="s">
        <v>50</v>
      </c>
      <c r="M1064" s="1" t="s">
        <v>51</v>
      </c>
      <c r="N1064" s="1" t="s">
        <v>64</v>
      </c>
      <c r="O1064" s="1" t="s">
        <v>65</v>
      </c>
      <c r="P1064" s="1" t="s">
        <v>66</v>
      </c>
      <c r="Q1064" s="1" t="s">
        <v>67</v>
      </c>
      <c r="R1064" s="1" t="s">
        <v>87</v>
      </c>
      <c r="S1064" s="1" t="s">
        <v>88</v>
      </c>
      <c r="T1064" s="2">
        <v>43333</v>
      </c>
      <c r="U1064" s="2">
        <v>43333</v>
      </c>
      <c r="V1064" s="1" t="s">
        <v>52</v>
      </c>
      <c r="W1064" s="3">
        <v>1</v>
      </c>
      <c r="X1064" s="1" t="s">
        <v>53</v>
      </c>
      <c r="Y1064" s="4">
        <v>4339035</v>
      </c>
      <c r="Z1064" s="4">
        <v>-568428.62</v>
      </c>
      <c r="AA1064" s="4">
        <v>0</v>
      </c>
      <c r="AB1064" s="4">
        <v>0</v>
      </c>
      <c r="AC1064" s="4">
        <v>0</v>
      </c>
      <c r="AD1064" s="4">
        <v>4339035</v>
      </c>
      <c r="AE1064" s="5">
        <v>1685</v>
      </c>
      <c r="AF1064" s="1" t="s">
        <v>70</v>
      </c>
      <c r="AG1064" s="1" t="s">
        <v>71</v>
      </c>
      <c r="AH1064" s="1" t="s">
        <v>89</v>
      </c>
      <c r="AI1064" s="1" t="s">
        <v>57</v>
      </c>
      <c r="AJ1064" s="5">
        <v>10950</v>
      </c>
      <c r="AK1064" s="4">
        <v>-45011</v>
      </c>
      <c r="AL1064" s="4">
        <v>0</v>
      </c>
      <c r="AM1064" s="4">
        <v>0</v>
      </c>
      <c r="AN1064" s="4">
        <v>0</v>
      </c>
      <c r="AO1064" s="4">
        <v>-613439.62</v>
      </c>
      <c r="AP1064" s="4">
        <v>-613439.62</v>
      </c>
      <c r="AQ1064" s="4">
        <v>0</v>
      </c>
      <c r="AR1064" s="4">
        <v>3725595.38</v>
      </c>
      <c r="AS1064" s="1" t="s">
        <v>52</v>
      </c>
      <c r="AT1064" s="9">
        <f t="shared" si="472"/>
        <v>43333</v>
      </c>
      <c r="AU1064" s="9">
        <f t="shared" si="473"/>
        <v>43313</v>
      </c>
      <c r="AV1064" s="9">
        <v>44798</v>
      </c>
      <c r="AW1064" s="11">
        <f t="shared" si="474"/>
        <v>4.0136986301369859</v>
      </c>
      <c r="AX1064">
        <v>10</v>
      </c>
      <c r="AY1064" s="12">
        <v>0.05</v>
      </c>
      <c r="AZ1064">
        <f t="shared" si="475"/>
        <v>9.5000000000000001E-2</v>
      </c>
      <c r="BA1064" s="13">
        <f t="shared" si="476"/>
        <v>4339035</v>
      </c>
      <c r="BB1064" s="16" t="s">
        <v>593</v>
      </c>
      <c r="BC1064" s="16" t="s">
        <v>593</v>
      </c>
      <c r="BD1064" s="16" t="s">
        <v>593</v>
      </c>
      <c r="BE1064" s="16" t="s">
        <v>593</v>
      </c>
      <c r="BF1064" s="16" t="s">
        <v>593</v>
      </c>
      <c r="BG1064" s="16" t="s">
        <v>593</v>
      </c>
      <c r="BH1064" s="16" t="s">
        <v>593</v>
      </c>
      <c r="BI1064" s="14">
        <f t="shared" si="491"/>
        <v>3725595.38</v>
      </c>
      <c r="BJ1064" s="14">
        <v>0</v>
      </c>
      <c r="BK1064" s="14">
        <f t="shared" si="492"/>
        <v>3725595.38</v>
      </c>
      <c r="BL1064" s="52">
        <v>0</v>
      </c>
      <c r="BM1064" s="15">
        <f t="shared" si="493"/>
        <v>3725595.38</v>
      </c>
    </row>
    <row r="1065" spans="1:65">
      <c r="A1065" s="8">
        <v>1063</v>
      </c>
      <c r="B1065" s="1" t="s">
        <v>44</v>
      </c>
      <c r="C1065" s="1">
        <v>1500</v>
      </c>
      <c r="D1065" s="1" t="s">
        <v>60</v>
      </c>
      <c r="E1065" s="1">
        <v>150000046</v>
      </c>
      <c r="F1065" s="1" t="s">
        <v>60</v>
      </c>
      <c r="G1065" s="1" t="s">
        <v>86</v>
      </c>
      <c r="H1065" s="1">
        <v>1</v>
      </c>
      <c r="I1065" s="1" t="s">
        <v>52</v>
      </c>
      <c r="J1065" s="1" t="s">
        <v>49</v>
      </c>
      <c r="K1065" s="1">
        <v>17406001</v>
      </c>
      <c r="L1065" s="1" t="s">
        <v>50</v>
      </c>
      <c r="M1065" s="1" t="s">
        <v>51</v>
      </c>
      <c r="N1065" s="1" t="s">
        <v>64</v>
      </c>
      <c r="O1065" s="1" t="s">
        <v>65</v>
      </c>
      <c r="P1065" s="1" t="s">
        <v>66</v>
      </c>
      <c r="Q1065" s="1" t="s">
        <v>67</v>
      </c>
      <c r="R1065" s="1" t="s">
        <v>87</v>
      </c>
      <c r="S1065" s="1" t="s">
        <v>88</v>
      </c>
      <c r="T1065" s="2">
        <v>43333</v>
      </c>
      <c r="U1065" s="2">
        <v>43333</v>
      </c>
      <c r="V1065" s="1" t="s">
        <v>52</v>
      </c>
      <c r="W1065" s="3">
        <v>1</v>
      </c>
      <c r="X1065" s="1" t="s">
        <v>53</v>
      </c>
      <c r="Y1065" s="4">
        <v>892500</v>
      </c>
      <c r="Z1065" s="4">
        <v>-116920</v>
      </c>
      <c r="AA1065" s="4">
        <v>0</v>
      </c>
      <c r="AB1065" s="4">
        <v>0</v>
      </c>
      <c r="AC1065" s="4">
        <v>0</v>
      </c>
      <c r="AD1065" s="4">
        <v>892500</v>
      </c>
      <c r="AE1065" s="5">
        <v>1685</v>
      </c>
      <c r="AF1065" s="1" t="s">
        <v>70</v>
      </c>
      <c r="AG1065" s="1" t="s">
        <v>71</v>
      </c>
      <c r="AH1065" s="1" t="s">
        <v>89</v>
      </c>
      <c r="AI1065" s="1" t="s">
        <v>57</v>
      </c>
      <c r="AJ1065" s="5">
        <v>10950</v>
      </c>
      <c r="AK1065" s="4">
        <v>-9258</v>
      </c>
      <c r="AL1065" s="4">
        <v>0</v>
      </c>
      <c r="AM1065" s="4">
        <v>0</v>
      </c>
      <c r="AN1065" s="4">
        <v>0</v>
      </c>
      <c r="AO1065" s="4">
        <v>-126178</v>
      </c>
      <c r="AP1065" s="4">
        <v>-126178</v>
      </c>
      <c r="AQ1065" s="4">
        <v>0</v>
      </c>
      <c r="AR1065" s="4">
        <v>766322</v>
      </c>
      <c r="AS1065" s="1" t="s">
        <v>52</v>
      </c>
      <c r="AT1065" s="9">
        <f t="shared" si="472"/>
        <v>43333</v>
      </c>
      <c r="AU1065" s="9">
        <f t="shared" si="473"/>
        <v>43313</v>
      </c>
      <c r="AV1065" s="9">
        <v>44798</v>
      </c>
      <c r="AW1065" s="11">
        <f t="shared" si="474"/>
        <v>4.0136986301369859</v>
      </c>
      <c r="AX1065">
        <v>10</v>
      </c>
      <c r="AY1065" s="12">
        <v>0.05</v>
      </c>
      <c r="AZ1065">
        <f t="shared" si="475"/>
        <v>9.5000000000000001E-2</v>
      </c>
      <c r="BA1065" s="13">
        <f t="shared" si="476"/>
        <v>892500</v>
      </c>
      <c r="BB1065" s="17" t="s">
        <v>1853</v>
      </c>
      <c r="BC1065">
        <f>MATCH(BB1065,MONTHLY_INDEX!$A:$A,0)</f>
        <v>630</v>
      </c>
      <c r="BD1065">
        <f>MATCH(AU1065,MONTHLY_INDEX!$1:$1,0)</f>
        <v>80</v>
      </c>
      <c r="BE1065">
        <f>INDEX(MONTHLY_INDEX!$1:$1048576,Final!BC1065,Final!BD1065)</f>
        <v>111.6</v>
      </c>
      <c r="BF1065">
        <f>MATCH($BF$1,MONTHLY_INDEX!$1:$1,0)</f>
        <v>127</v>
      </c>
      <c r="BG1065">
        <f>INDEX(MONTHLY_INDEX!$1:$1048576,Final!BC1065,Final!BF1065)</f>
        <v>151.1</v>
      </c>
      <c r="BH1065" s="23">
        <f t="shared" ref="BH1065:BH1082" si="494">(BG1065-BE1065)/BE1065</f>
        <v>0.35394265232974914</v>
      </c>
      <c r="BI1065" s="14">
        <f t="shared" ref="BI1065:BI1082" si="495">(1+BH1065)*BA1065</f>
        <v>1208393.817204301</v>
      </c>
      <c r="BJ1065" s="14">
        <f t="shared" ref="BJ1065:BJ1082" si="496">BI1065*AZ1065*AW1065</f>
        <v>460762.21783399611</v>
      </c>
      <c r="BK1065" s="15">
        <f t="shared" si="477"/>
        <v>747631.59937030496</v>
      </c>
      <c r="BL1065" s="52">
        <v>0</v>
      </c>
      <c r="BM1065" s="15">
        <f t="shared" ref="BM1065:BM1082" si="497">MAX((1-BL1065)*BK1065,BI1065*AY1065)</f>
        <v>747631.59937030496</v>
      </c>
    </row>
    <row r="1066" spans="1:65">
      <c r="A1066" s="8">
        <v>1064</v>
      </c>
      <c r="B1066" s="1" t="s">
        <v>44</v>
      </c>
      <c r="C1066" s="1">
        <v>1500</v>
      </c>
      <c r="D1066" s="1" t="s">
        <v>60</v>
      </c>
      <c r="E1066" s="1">
        <v>150000046</v>
      </c>
      <c r="F1066" s="1" t="s">
        <v>60</v>
      </c>
      <c r="G1066" s="1" t="s">
        <v>90</v>
      </c>
      <c r="H1066" s="1">
        <v>2</v>
      </c>
      <c r="I1066" s="1" t="s">
        <v>52</v>
      </c>
      <c r="J1066" s="1" t="s">
        <v>49</v>
      </c>
      <c r="K1066" s="1">
        <v>17406001</v>
      </c>
      <c r="L1066" s="1" t="s">
        <v>50</v>
      </c>
      <c r="M1066" s="1" t="s">
        <v>51</v>
      </c>
      <c r="N1066" s="1" t="s">
        <v>64</v>
      </c>
      <c r="O1066" s="1" t="s">
        <v>65</v>
      </c>
      <c r="P1066" s="1" t="s">
        <v>66</v>
      </c>
      <c r="Q1066" s="1" t="s">
        <v>67</v>
      </c>
      <c r="R1066" s="1" t="s">
        <v>87</v>
      </c>
      <c r="S1066" s="1" t="s">
        <v>88</v>
      </c>
      <c r="T1066" s="2">
        <v>43333</v>
      </c>
      <c r="U1066" s="2">
        <v>43333</v>
      </c>
      <c r="V1066" s="1" t="s">
        <v>52</v>
      </c>
      <c r="W1066" s="3">
        <v>1</v>
      </c>
      <c r="X1066" s="1" t="s">
        <v>53</v>
      </c>
      <c r="Y1066" s="4">
        <v>472500</v>
      </c>
      <c r="Z1066" s="4">
        <v>-61898</v>
      </c>
      <c r="AA1066" s="4">
        <v>0</v>
      </c>
      <c r="AB1066" s="4">
        <v>0</v>
      </c>
      <c r="AC1066" s="4">
        <v>0</v>
      </c>
      <c r="AD1066" s="4">
        <v>472500</v>
      </c>
      <c r="AE1066" s="5">
        <v>1685</v>
      </c>
      <c r="AF1066" s="1" t="s">
        <v>70</v>
      </c>
      <c r="AG1066" s="1" t="s">
        <v>71</v>
      </c>
      <c r="AH1066" s="1" t="s">
        <v>89</v>
      </c>
      <c r="AI1066" s="1" t="s">
        <v>57</v>
      </c>
      <c r="AJ1066" s="5">
        <v>10950</v>
      </c>
      <c r="AK1066" s="4">
        <v>-4901</v>
      </c>
      <c r="AL1066" s="4">
        <v>0</v>
      </c>
      <c r="AM1066" s="4">
        <v>0</v>
      </c>
      <c r="AN1066" s="4">
        <v>0</v>
      </c>
      <c r="AO1066" s="4">
        <v>-66799</v>
      </c>
      <c r="AP1066" s="4">
        <v>-66799</v>
      </c>
      <c r="AQ1066" s="4">
        <v>0</v>
      </c>
      <c r="AR1066" s="4">
        <v>405701</v>
      </c>
      <c r="AS1066" s="1" t="s">
        <v>52</v>
      </c>
      <c r="AT1066" s="9">
        <f t="shared" si="472"/>
        <v>43333</v>
      </c>
      <c r="AU1066" s="9">
        <f t="shared" si="473"/>
        <v>43313</v>
      </c>
      <c r="AV1066" s="9">
        <v>44798</v>
      </c>
      <c r="AW1066" s="11">
        <f t="shared" si="474"/>
        <v>4.0136986301369859</v>
      </c>
      <c r="AX1066">
        <v>10</v>
      </c>
      <c r="AY1066" s="12">
        <v>0.05</v>
      </c>
      <c r="AZ1066">
        <f t="shared" si="475"/>
        <v>9.5000000000000001E-2</v>
      </c>
      <c r="BA1066" s="13">
        <f t="shared" si="476"/>
        <v>472500</v>
      </c>
      <c r="BB1066" s="17" t="s">
        <v>2189</v>
      </c>
      <c r="BC1066">
        <f>MATCH(BB1066,MONTHLY_INDEX!$A:$A,0)</f>
        <v>798</v>
      </c>
      <c r="BD1066">
        <f>MATCH(AU1066,MONTHLY_INDEX!$1:$1,0)</f>
        <v>80</v>
      </c>
      <c r="BE1066">
        <f>INDEX(MONTHLY_INDEX!$1:$1048576,Final!BC1066,Final!BD1066)</f>
        <v>96</v>
      </c>
      <c r="BF1066">
        <f>MATCH($BF$1,MONTHLY_INDEX!$1:$1,0)</f>
        <v>127</v>
      </c>
      <c r="BG1066">
        <f>INDEX(MONTHLY_INDEX!$1:$1048576,Final!BC1066,Final!BF1066)</f>
        <v>95.3</v>
      </c>
      <c r="BH1066" s="23">
        <f t="shared" si="494"/>
        <v>-7.2916666666666963E-3</v>
      </c>
      <c r="BI1066" s="14">
        <f t="shared" si="495"/>
        <v>469054.6875</v>
      </c>
      <c r="BJ1066" s="14">
        <f t="shared" si="496"/>
        <v>178851.19488441778</v>
      </c>
      <c r="BK1066" s="15">
        <f t="shared" si="477"/>
        <v>290203.49261558219</v>
      </c>
      <c r="BL1066" s="52">
        <v>0</v>
      </c>
      <c r="BM1066" s="15">
        <f t="shared" si="497"/>
        <v>290203.49261558219</v>
      </c>
    </row>
    <row r="1067" spans="1:65">
      <c r="A1067" s="8">
        <v>1065</v>
      </c>
      <c r="B1067" s="1" t="s">
        <v>44</v>
      </c>
      <c r="C1067" s="1">
        <v>1500</v>
      </c>
      <c r="D1067" s="1" t="s">
        <v>60</v>
      </c>
      <c r="E1067" s="1">
        <v>150000046</v>
      </c>
      <c r="F1067" s="1" t="s">
        <v>60</v>
      </c>
      <c r="G1067" s="1" t="s">
        <v>91</v>
      </c>
      <c r="H1067" s="1">
        <v>3</v>
      </c>
      <c r="I1067" s="1" t="s">
        <v>52</v>
      </c>
      <c r="J1067" s="1" t="s">
        <v>49</v>
      </c>
      <c r="K1067" s="1">
        <v>17406001</v>
      </c>
      <c r="L1067" s="1" t="s">
        <v>50</v>
      </c>
      <c r="M1067" s="1" t="s">
        <v>51</v>
      </c>
      <c r="N1067" s="1" t="s">
        <v>64</v>
      </c>
      <c r="O1067" s="1" t="s">
        <v>65</v>
      </c>
      <c r="P1067" s="1" t="s">
        <v>66</v>
      </c>
      <c r="Q1067" s="1" t="s">
        <v>67</v>
      </c>
      <c r="R1067" s="1" t="s">
        <v>87</v>
      </c>
      <c r="S1067" s="1" t="s">
        <v>88</v>
      </c>
      <c r="T1067" s="2">
        <v>43333</v>
      </c>
      <c r="U1067" s="2">
        <v>43333</v>
      </c>
      <c r="V1067" s="1" t="s">
        <v>52</v>
      </c>
      <c r="W1067" s="3">
        <v>1</v>
      </c>
      <c r="X1067" s="1" t="s">
        <v>53</v>
      </c>
      <c r="Y1067" s="4">
        <v>637760</v>
      </c>
      <c r="Z1067" s="4">
        <v>-83547</v>
      </c>
      <c r="AA1067" s="4">
        <v>0</v>
      </c>
      <c r="AB1067" s="4">
        <v>0</v>
      </c>
      <c r="AC1067" s="4">
        <v>0</v>
      </c>
      <c r="AD1067" s="4">
        <v>637760</v>
      </c>
      <c r="AE1067" s="5">
        <v>1685</v>
      </c>
      <c r="AF1067" s="1" t="s">
        <v>70</v>
      </c>
      <c r="AG1067" s="1" t="s">
        <v>71</v>
      </c>
      <c r="AH1067" s="1" t="s">
        <v>89</v>
      </c>
      <c r="AI1067" s="1" t="s">
        <v>57</v>
      </c>
      <c r="AJ1067" s="5">
        <v>10950</v>
      </c>
      <c r="AK1067" s="4">
        <v>-6616</v>
      </c>
      <c r="AL1067" s="4">
        <v>0</v>
      </c>
      <c r="AM1067" s="4">
        <v>0</v>
      </c>
      <c r="AN1067" s="4">
        <v>0</v>
      </c>
      <c r="AO1067" s="4">
        <v>-90163</v>
      </c>
      <c r="AP1067" s="4">
        <v>-90163</v>
      </c>
      <c r="AQ1067" s="4">
        <v>0</v>
      </c>
      <c r="AR1067" s="4">
        <v>547597</v>
      </c>
      <c r="AS1067" s="1" t="s">
        <v>52</v>
      </c>
      <c r="AT1067" s="9">
        <f t="shared" si="472"/>
        <v>43333</v>
      </c>
      <c r="AU1067" s="9">
        <f t="shared" si="473"/>
        <v>43313</v>
      </c>
      <c r="AV1067" s="9">
        <v>44798</v>
      </c>
      <c r="AW1067" s="11">
        <f t="shared" si="474"/>
        <v>4.0136986301369859</v>
      </c>
      <c r="AX1067">
        <v>10</v>
      </c>
      <c r="AY1067" s="12">
        <v>0.05</v>
      </c>
      <c r="AZ1067">
        <f t="shared" si="475"/>
        <v>9.5000000000000001E-2</v>
      </c>
      <c r="BA1067" s="13">
        <f t="shared" si="476"/>
        <v>637760</v>
      </c>
      <c r="BB1067" s="17" t="s">
        <v>2189</v>
      </c>
      <c r="BC1067">
        <f>MATCH(BB1067,MONTHLY_INDEX!$A:$A,0)</f>
        <v>798</v>
      </c>
      <c r="BD1067">
        <f>MATCH(AU1067,MONTHLY_INDEX!$1:$1,0)</f>
        <v>80</v>
      </c>
      <c r="BE1067">
        <f>INDEX(MONTHLY_INDEX!$1:$1048576,Final!BC1067,Final!BD1067)</f>
        <v>96</v>
      </c>
      <c r="BF1067">
        <f>MATCH($BF$1,MONTHLY_INDEX!$1:$1,0)</f>
        <v>127</v>
      </c>
      <c r="BG1067">
        <f>INDEX(MONTHLY_INDEX!$1:$1048576,Final!BC1067,Final!BF1067)</f>
        <v>95.3</v>
      </c>
      <c r="BH1067" s="23">
        <f t="shared" si="494"/>
        <v>-7.2916666666666963E-3</v>
      </c>
      <c r="BI1067" s="14">
        <f t="shared" si="495"/>
        <v>633109.66666666663</v>
      </c>
      <c r="BJ1067" s="14">
        <f t="shared" si="496"/>
        <v>241405.58317351594</v>
      </c>
      <c r="BK1067" s="15">
        <f t="shared" si="477"/>
        <v>391704.08349315065</v>
      </c>
      <c r="BL1067" s="52">
        <v>0</v>
      </c>
      <c r="BM1067" s="15">
        <f t="shared" si="497"/>
        <v>391704.08349315065</v>
      </c>
    </row>
    <row r="1068" spans="1:65">
      <c r="A1068" s="8">
        <v>1066</v>
      </c>
      <c r="B1068" s="1" t="s">
        <v>44</v>
      </c>
      <c r="C1068" s="1">
        <v>1500</v>
      </c>
      <c r="D1068" s="1" t="s">
        <v>60</v>
      </c>
      <c r="E1068" s="1">
        <v>150000046</v>
      </c>
      <c r="F1068" s="1" t="s">
        <v>60</v>
      </c>
      <c r="G1068" s="1" t="s">
        <v>92</v>
      </c>
      <c r="H1068" s="1">
        <v>4</v>
      </c>
      <c r="I1068" s="1" t="s">
        <v>52</v>
      </c>
      <c r="J1068" s="1" t="s">
        <v>49</v>
      </c>
      <c r="K1068" s="1">
        <v>17406001</v>
      </c>
      <c r="L1068" s="1" t="s">
        <v>50</v>
      </c>
      <c r="M1068" s="1" t="s">
        <v>51</v>
      </c>
      <c r="N1068" s="1" t="s">
        <v>64</v>
      </c>
      <c r="O1068" s="1" t="s">
        <v>65</v>
      </c>
      <c r="P1068" s="1" t="s">
        <v>66</v>
      </c>
      <c r="Q1068" s="1" t="s">
        <v>67</v>
      </c>
      <c r="R1068" s="1" t="s">
        <v>87</v>
      </c>
      <c r="S1068" s="1" t="s">
        <v>88</v>
      </c>
      <c r="T1068" s="2">
        <v>43333</v>
      </c>
      <c r="U1068" s="2">
        <v>43333</v>
      </c>
      <c r="V1068" s="1" t="s">
        <v>52</v>
      </c>
      <c r="W1068" s="3">
        <v>1</v>
      </c>
      <c r="X1068" s="1" t="s">
        <v>53</v>
      </c>
      <c r="Y1068" s="4">
        <v>21044329</v>
      </c>
      <c r="Z1068" s="4">
        <v>-2756887</v>
      </c>
      <c r="AA1068" s="4">
        <v>0</v>
      </c>
      <c r="AB1068" s="4">
        <v>0</v>
      </c>
      <c r="AC1068" s="4">
        <v>0</v>
      </c>
      <c r="AD1068" s="4">
        <v>21044329</v>
      </c>
      <c r="AE1068" s="5">
        <v>1685</v>
      </c>
      <c r="AF1068" s="1" t="s">
        <v>70</v>
      </c>
      <c r="AG1068" s="1" t="s">
        <v>71</v>
      </c>
      <c r="AH1068" s="1" t="s">
        <v>89</v>
      </c>
      <c r="AI1068" s="1" t="s">
        <v>57</v>
      </c>
      <c r="AJ1068" s="5">
        <v>10950</v>
      </c>
      <c r="AK1068" s="4">
        <v>-218303</v>
      </c>
      <c r="AL1068" s="4">
        <v>0</v>
      </c>
      <c r="AM1068" s="4">
        <v>0</v>
      </c>
      <c r="AN1068" s="4">
        <v>0</v>
      </c>
      <c r="AO1068" s="4">
        <v>-2975190</v>
      </c>
      <c r="AP1068" s="4">
        <v>-2975190</v>
      </c>
      <c r="AQ1068" s="4">
        <v>0</v>
      </c>
      <c r="AR1068" s="4">
        <v>18069139</v>
      </c>
      <c r="AS1068" s="1" t="s">
        <v>52</v>
      </c>
      <c r="AT1068" s="9">
        <f t="shared" si="472"/>
        <v>43333</v>
      </c>
      <c r="AU1068" s="9">
        <f t="shared" si="473"/>
        <v>43313</v>
      </c>
      <c r="AV1068" s="9">
        <v>44798</v>
      </c>
      <c r="AW1068" s="11">
        <f t="shared" si="474"/>
        <v>4.0136986301369859</v>
      </c>
      <c r="AX1068">
        <v>25</v>
      </c>
      <c r="AY1068" s="12">
        <v>0.05</v>
      </c>
      <c r="AZ1068">
        <f t="shared" si="475"/>
        <v>3.7999999999999999E-2</v>
      </c>
      <c r="BA1068" s="13">
        <f t="shared" si="476"/>
        <v>21044329</v>
      </c>
      <c r="BB1068" s="17" t="s">
        <v>2189</v>
      </c>
      <c r="BC1068">
        <f>MATCH(BB1068,MONTHLY_INDEX!$A:$A,0)</f>
        <v>798</v>
      </c>
      <c r="BD1068">
        <f>MATCH(AU1068,MONTHLY_INDEX!$1:$1,0)</f>
        <v>80</v>
      </c>
      <c r="BE1068">
        <f>INDEX(MONTHLY_INDEX!$1:$1048576,Final!BC1068,Final!BD1068)</f>
        <v>96</v>
      </c>
      <c r="BF1068">
        <f>MATCH($BF$1,MONTHLY_INDEX!$1:$1,0)</f>
        <v>127</v>
      </c>
      <c r="BG1068">
        <f>INDEX(MONTHLY_INDEX!$1:$1048576,Final!BC1068,Final!BF1068)</f>
        <v>95.3</v>
      </c>
      <c r="BH1068" s="23">
        <f t="shared" si="494"/>
        <v>-7.2916666666666963E-3</v>
      </c>
      <c r="BI1068" s="14">
        <f t="shared" si="495"/>
        <v>20890880.767708331</v>
      </c>
      <c r="BJ1068" s="14">
        <f t="shared" si="496"/>
        <v>3186288.5817488292</v>
      </c>
      <c r="BK1068" s="15">
        <f t="shared" si="477"/>
        <v>17704592.185959503</v>
      </c>
      <c r="BL1068" s="52">
        <v>0</v>
      </c>
      <c r="BM1068" s="15">
        <f t="shared" si="497"/>
        <v>17704592.185959503</v>
      </c>
    </row>
    <row r="1069" spans="1:65">
      <c r="A1069" s="8">
        <v>1067</v>
      </c>
      <c r="B1069" s="1" t="s">
        <v>44</v>
      </c>
      <c r="C1069" s="1">
        <v>1500</v>
      </c>
      <c r="D1069" s="1" t="s">
        <v>60</v>
      </c>
      <c r="E1069" s="1">
        <v>150000046</v>
      </c>
      <c r="F1069" s="1" t="s">
        <v>60</v>
      </c>
      <c r="G1069" s="1" t="s">
        <v>93</v>
      </c>
      <c r="H1069" s="1">
        <v>5</v>
      </c>
      <c r="I1069" s="1" t="s">
        <v>52</v>
      </c>
      <c r="J1069" s="1" t="s">
        <v>49</v>
      </c>
      <c r="K1069" s="1">
        <v>17406001</v>
      </c>
      <c r="L1069" s="1" t="s">
        <v>50</v>
      </c>
      <c r="M1069" s="1" t="s">
        <v>51</v>
      </c>
      <c r="N1069" s="1" t="s">
        <v>64</v>
      </c>
      <c r="O1069" s="1" t="s">
        <v>65</v>
      </c>
      <c r="P1069" s="1" t="s">
        <v>66</v>
      </c>
      <c r="Q1069" s="1" t="s">
        <v>67</v>
      </c>
      <c r="R1069" s="1" t="s">
        <v>87</v>
      </c>
      <c r="S1069" s="1" t="s">
        <v>88</v>
      </c>
      <c r="T1069" s="2">
        <v>43333</v>
      </c>
      <c r="U1069" s="2">
        <v>43333</v>
      </c>
      <c r="V1069" s="1" t="s">
        <v>52</v>
      </c>
      <c r="W1069" s="3">
        <v>1</v>
      </c>
      <c r="X1069" s="1" t="s">
        <v>53</v>
      </c>
      <c r="Y1069" s="4">
        <v>969266</v>
      </c>
      <c r="Z1069" s="4">
        <v>-126976</v>
      </c>
      <c r="AA1069" s="4">
        <v>0</v>
      </c>
      <c r="AB1069" s="4">
        <v>0</v>
      </c>
      <c r="AC1069" s="4">
        <v>0</v>
      </c>
      <c r="AD1069" s="4">
        <v>969266</v>
      </c>
      <c r="AE1069" s="5">
        <v>1685</v>
      </c>
      <c r="AF1069" s="1" t="s">
        <v>70</v>
      </c>
      <c r="AG1069" s="1" t="s">
        <v>71</v>
      </c>
      <c r="AH1069" s="1" t="s">
        <v>89</v>
      </c>
      <c r="AI1069" s="1" t="s">
        <v>57</v>
      </c>
      <c r="AJ1069" s="5">
        <v>10950</v>
      </c>
      <c r="AK1069" s="4">
        <v>-10055</v>
      </c>
      <c r="AL1069" s="4">
        <v>0</v>
      </c>
      <c r="AM1069" s="4">
        <v>0</v>
      </c>
      <c r="AN1069" s="4">
        <v>0</v>
      </c>
      <c r="AO1069" s="4">
        <v>-137031</v>
      </c>
      <c r="AP1069" s="4">
        <v>-137031</v>
      </c>
      <c r="AQ1069" s="4">
        <v>0</v>
      </c>
      <c r="AR1069" s="4">
        <v>832235</v>
      </c>
      <c r="AS1069" s="1" t="s">
        <v>52</v>
      </c>
      <c r="AT1069" s="9">
        <f t="shared" si="472"/>
        <v>43333</v>
      </c>
      <c r="AU1069" s="9">
        <f t="shared" si="473"/>
        <v>43313</v>
      </c>
      <c r="AV1069" s="9">
        <v>44798</v>
      </c>
      <c r="AW1069" s="11">
        <f t="shared" si="474"/>
        <v>4.0136986301369859</v>
      </c>
      <c r="AX1069">
        <v>25</v>
      </c>
      <c r="AY1069" s="12">
        <v>0.05</v>
      </c>
      <c r="AZ1069">
        <f t="shared" si="475"/>
        <v>3.7999999999999999E-2</v>
      </c>
      <c r="BA1069" s="13">
        <f t="shared" si="476"/>
        <v>969266</v>
      </c>
      <c r="BB1069" s="17" t="s">
        <v>2083</v>
      </c>
      <c r="BC1069">
        <f>MATCH(BB1069,MONTHLY_INDEX!$A:$A,0)</f>
        <v>745</v>
      </c>
      <c r="BD1069">
        <f>MATCH(AU1069,MONTHLY_INDEX!$1:$1,0)</f>
        <v>80</v>
      </c>
      <c r="BE1069">
        <f>INDEX(MONTHLY_INDEX!$1:$1048576,Final!BC1069,Final!BD1069)</f>
        <v>106.4</v>
      </c>
      <c r="BF1069">
        <f>MATCH($BF$1,MONTHLY_INDEX!$1:$1,0)</f>
        <v>127</v>
      </c>
      <c r="BG1069">
        <f>INDEX(MONTHLY_INDEX!$1:$1048576,Final!BC1069,Final!BF1069)</f>
        <v>115.4</v>
      </c>
      <c r="BH1069" s="23">
        <f t="shared" si="494"/>
        <v>8.4586466165413529E-2</v>
      </c>
      <c r="BI1069" s="14">
        <f t="shared" si="495"/>
        <v>1051252.7857142857</v>
      </c>
      <c r="BJ1069" s="14">
        <f t="shared" si="496"/>
        <v>160337.65090606653</v>
      </c>
      <c r="BK1069" s="15">
        <f t="shared" si="477"/>
        <v>890915.13480821915</v>
      </c>
      <c r="BL1069" s="52">
        <v>0</v>
      </c>
      <c r="BM1069" s="15">
        <f t="shared" si="497"/>
        <v>890915.13480821915</v>
      </c>
    </row>
    <row r="1070" spans="1:65">
      <c r="A1070" s="8">
        <v>1068</v>
      </c>
      <c r="B1070" s="1" t="s">
        <v>44</v>
      </c>
      <c r="C1070" s="1">
        <v>1500</v>
      </c>
      <c r="D1070" s="1" t="s">
        <v>60</v>
      </c>
      <c r="E1070" s="1">
        <v>150000046</v>
      </c>
      <c r="F1070" s="1" t="s">
        <v>60</v>
      </c>
      <c r="G1070" s="1" t="s">
        <v>94</v>
      </c>
      <c r="H1070" s="1">
        <v>6</v>
      </c>
      <c r="I1070" s="1" t="s">
        <v>52</v>
      </c>
      <c r="J1070" s="1" t="s">
        <v>49</v>
      </c>
      <c r="K1070" s="1">
        <v>17406001</v>
      </c>
      <c r="L1070" s="1" t="s">
        <v>50</v>
      </c>
      <c r="M1070" s="1" t="s">
        <v>51</v>
      </c>
      <c r="N1070" s="1" t="s">
        <v>64</v>
      </c>
      <c r="O1070" s="1" t="s">
        <v>65</v>
      </c>
      <c r="P1070" s="1" t="s">
        <v>66</v>
      </c>
      <c r="Q1070" s="1" t="s">
        <v>67</v>
      </c>
      <c r="R1070" s="1" t="s">
        <v>87</v>
      </c>
      <c r="S1070" s="1" t="s">
        <v>88</v>
      </c>
      <c r="T1070" s="2">
        <v>43333</v>
      </c>
      <c r="U1070" s="2">
        <v>43333</v>
      </c>
      <c r="V1070" s="1" t="s">
        <v>52</v>
      </c>
      <c r="W1070" s="3">
        <v>1</v>
      </c>
      <c r="X1070" s="1" t="s">
        <v>53</v>
      </c>
      <c r="Y1070" s="4">
        <v>735000</v>
      </c>
      <c r="Z1070" s="4">
        <v>-96287</v>
      </c>
      <c r="AA1070" s="4">
        <v>0</v>
      </c>
      <c r="AB1070" s="4">
        <v>0</v>
      </c>
      <c r="AC1070" s="4">
        <v>0</v>
      </c>
      <c r="AD1070" s="4">
        <v>735000</v>
      </c>
      <c r="AE1070" s="5">
        <v>1685</v>
      </c>
      <c r="AF1070" s="1" t="s">
        <v>70</v>
      </c>
      <c r="AG1070" s="1" t="s">
        <v>71</v>
      </c>
      <c r="AH1070" s="1" t="s">
        <v>89</v>
      </c>
      <c r="AI1070" s="1" t="s">
        <v>57</v>
      </c>
      <c r="AJ1070" s="5">
        <v>10950</v>
      </c>
      <c r="AK1070" s="4">
        <v>-7625</v>
      </c>
      <c r="AL1070" s="4">
        <v>0</v>
      </c>
      <c r="AM1070" s="4">
        <v>0</v>
      </c>
      <c r="AN1070" s="4">
        <v>0</v>
      </c>
      <c r="AO1070" s="4">
        <v>-103912</v>
      </c>
      <c r="AP1070" s="4">
        <v>-103912</v>
      </c>
      <c r="AQ1070" s="4">
        <v>0</v>
      </c>
      <c r="AR1070" s="4">
        <v>631088</v>
      </c>
      <c r="AS1070" s="1" t="s">
        <v>52</v>
      </c>
      <c r="AT1070" s="9">
        <f t="shared" si="472"/>
        <v>43333</v>
      </c>
      <c r="AU1070" s="9">
        <f t="shared" si="473"/>
        <v>43313</v>
      </c>
      <c r="AV1070" s="9">
        <v>44798</v>
      </c>
      <c r="AW1070" s="11">
        <f t="shared" si="474"/>
        <v>4.0136986301369859</v>
      </c>
      <c r="AX1070">
        <v>10</v>
      </c>
      <c r="AY1070" s="12">
        <v>0.05</v>
      </c>
      <c r="AZ1070">
        <f t="shared" si="475"/>
        <v>9.5000000000000001E-2</v>
      </c>
      <c r="BA1070" s="13">
        <f t="shared" si="476"/>
        <v>735000</v>
      </c>
      <c r="BB1070" s="17" t="s">
        <v>1853</v>
      </c>
      <c r="BC1070">
        <f>MATCH(BB1070,MONTHLY_INDEX!$A:$A,0)</f>
        <v>630</v>
      </c>
      <c r="BD1070">
        <f>MATCH(AU1070,MONTHLY_INDEX!$1:$1,0)</f>
        <v>80</v>
      </c>
      <c r="BE1070">
        <f>INDEX(MONTHLY_INDEX!$1:$1048576,Final!BC1070,Final!BD1070)</f>
        <v>111.6</v>
      </c>
      <c r="BF1070">
        <f>MATCH($BF$1,MONTHLY_INDEX!$1:$1,0)</f>
        <v>127</v>
      </c>
      <c r="BG1070">
        <f>INDEX(MONTHLY_INDEX!$1:$1048576,Final!BC1070,Final!BF1070)</f>
        <v>151.1</v>
      </c>
      <c r="BH1070" s="23">
        <f t="shared" si="494"/>
        <v>0.35394265232974914</v>
      </c>
      <c r="BI1070" s="14">
        <f t="shared" si="495"/>
        <v>995147.84946236562</v>
      </c>
      <c r="BJ1070" s="14">
        <f t="shared" si="496"/>
        <v>379451.2382162321</v>
      </c>
      <c r="BK1070" s="15">
        <f t="shared" si="477"/>
        <v>615696.61124613346</v>
      </c>
      <c r="BL1070" s="52">
        <v>0</v>
      </c>
      <c r="BM1070" s="15">
        <f t="shared" si="497"/>
        <v>615696.61124613346</v>
      </c>
    </row>
    <row r="1071" spans="1:65">
      <c r="A1071" s="8">
        <v>1069</v>
      </c>
      <c r="B1071" s="1" t="s">
        <v>44</v>
      </c>
      <c r="C1071" s="1">
        <v>1500</v>
      </c>
      <c r="D1071" s="1" t="s">
        <v>60</v>
      </c>
      <c r="E1071" s="1">
        <v>150000046</v>
      </c>
      <c r="F1071" s="1" t="s">
        <v>60</v>
      </c>
      <c r="G1071" s="1" t="s">
        <v>95</v>
      </c>
      <c r="H1071" s="1">
        <v>7</v>
      </c>
      <c r="I1071" s="1" t="s">
        <v>52</v>
      </c>
      <c r="J1071" s="1" t="s">
        <v>49</v>
      </c>
      <c r="K1071" s="1">
        <v>17406001</v>
      </c>
      <c r="L1071" s="1" t="s">
        <v>50</v>
      </c>
      <c r="M1071" s="1" t="s">
        <v>51</v>
      </c>
      <c r="N1071" s="1" t="s">
        <v>64</v>
      </c>
      <c r="O1071" s="1" t="s">
        <v>65</v>
      </c>
      <c r="P1071" s="1" t="s">
        <v>66</v>
      </c>
      <c r="Q1071" s="1" t="s">
        <v>67</v>
      </c>
      <c r="R1071" s="1" t="s">
        <v>87</v>
      </c>
      <c r="S1071" s="1" t="s">
        <v>88</v>
      </c>
      <c r="T1071" s="2">
        <v>43333</v>
      </c>
      <c r="U1071" s="2">
        <v>43333</v>
      </c>
      <c r="V1071" s="1" t="s">
        <v>52</v>
      </c>
      <c r="W1071" s="3">
        <v>1</v>
      </c>
      <c r="X1071" s="1" t="s">
        <v>53</v>
      </c>
      <c r="Y1071" s="4">
        <v>126000</v>
      </c>
      <c r="Z1071" s="4">
        <v>-16506</v>
      </c>
      <c r="AA1071" s="4">
        <v>0</v>
      </c>
      <c r="AB1071" s="4">
        <v>0</v>
      </c>
      <c r="AC1071" s="4">
        <v>0</v>
      </c>
      <c r="AD1071" s="4">
        <v>126000</v>
      </c>
      <c r="AE1071" s="5">
        <v>1685</v>
      </c>
      <c r="AF1071" s="1" t="s">
        <v>70</v>
      </c>
      <c r="AG1071" s="1" t="s">
        <v>71</v>
      </c>
      <c r="AH1071" s="1" t="s">
        <v>89</v>
      </c>
      <c r="AI1071" s="1" t="s">
        <v>57</v>
      </c>
      <c r="AJ1071" s="5">
        <v>10950</v>
      </c>
      <c r="AK1071" s="4">
        <v>-1307</v>
      </c>
      <c r="AL1071" s="4">
        <v>0</v>
      </c>
      <c r="AM1071" s="4">
        <v>0</v>
      </c>
      <c r="AN1071" s="4">
        <v>0</v>
      </c>
      <c r="AO1071" s="4">
        <v>-17813</v>
      </c>
      <c r="AP1071" s="4">
        <v>-17813</v>
      </c>
      <c r="AQ1071" s="4">
        <v>0</v>
      </c>
      <c r="AR1071" s="4">
        <v>108187</v>
      </c>
      <c r="AS1071" s="1" t="s">
        <v>52</v>
      </c>
      <c r="AT1071" s="9">
        <f t="shared" si="472"/>
        <v>43333</v>
      </c>
      <c r="AU1071" s="9">
        <f t="shared" si="473"/>
        <v>43313</v>
      </c>
      <c r="AV1071" s="9">
        <v>44798</v>
      </c>
      <c r="AW1071" s="11">
        <f t="shared" si="474"/>
        <v>4.0136986301369859</v>
      </c>
      <c r="AX1071">
        <v>25</v>
      </c>
      <c r="AY1071" s="12">
        <v>0.05</v>
      </c>
      <c r="AZ1071">
        <f t="shared" si="475"/>
        <v>3.7999999999999999E-2</v>
      </c>
      <c r="BA1071" s="13">
        <f t="shared" si="476"/>
        <v>126000</v>
      </c>
      <c r="BB1071" s="17" t="s">
        <v>2189</v>
      </c>
      <c r="BC1071">
        <f>MATCH(BB1071,MONTHLY_INDEX!$A:$A,0)</f>
        <v>798</v>
      </c>
      <c r="BD1071">
        <f>MATCH(AU1071,MONTHLY_INDEX!$1:$1,0)</f>
        <v>80</v>
      </c>
      <c r="BE1071">
        <f>INDEX(MONTHLY_INDEX!$1:$1048576,Final!BC1071,Final!BD1071)</f>
        <v>96</v>
      </c>
      <c r="BF1071">
        <f>MATCH($BF$1,MONTHLY_INDEX!$1:$1,0)</f>
        <v>127</v>
      </c>
      <c r="BG1071">
        <f>INDEX(MONTHLY_INDEX!$1:$1048576,Final!BC1071,Final!BF1071)</f>
        <v>95.3</v>
      </c>
      <c r="BH1071" s="23">
        <f t="shared" si="494"/>
        <v>-7.2916666666666963E-3</v>
      </c>
      <c r="BI1071" s="14">
        <f t="shared" si="495"/>
        <v>125081.25</v>
      </c>
      <c r="BJ1071" s="14">
        <f t="shared" si="496"/>
        <v>19077.460787671229</v>
      </c>
      <c r="BK1071" s="15">
        <f t="shared" si="477"/>
        <v>106003.78921232877</v>
      </c>
      <c r="BL1071" s="52">
        <v>0</v>
      </c>
      <c r="BM1071" s="15">
        <f t="shared" si="497"/>
        <v>106003.78921232877</v>
      </c>
    </row>
    <row r="1072" spans="1:65">
      <c r="A1072" s="8">
        <v>1070</v>
      </c>
      <c r="B1072" s="1" t="s">
        <v>44</v>
      </c>
      <c r="C1072" s="1">
        <v>1500</v>
      </c>
      <c r="D1072" s="1" t="s">
        <v>60</v>
      </c>
      <c r="E1072" s="1">
        <v>150000046</v>
      </c>
      <c r="F1072" s="1" t="s">
        <v>60</v>
      </c>
      <c r="G1072" s="1" t="s">
        <v>96</v>
      </c>
      <c r="H1072" s="1">
        <v>8</v>
      </c>
      <c r="I1072" s="1" t="s">
        <v>52</v>
      </c>
      <c r="J1072" s="1" t="s">
        <v>49</v>
      </c>
      <c r="K1072" s="1">
        <v>17406001</v>
      </c>
      <c r="L1072" s="1" t="s">
        <v>50</v>
      </c>
      <c r="M1072" s="1" t="s">
        <v>51</v>
      </c>
      <c r="N1072" s="1" t="s">
        <v>64</v>
      </c>
      <c r="O1072" s="1" t="s">
        <v>65</v>
      </c>
      <c r="P1072" s="1" t="s">
        <v>66</v>
      </c>
      <c r="Q1072" s="1" t="s">
        <v>67</v>
      </c>
      <c r="R1072" s="1" t="s">
        <v>87</v>
      </c>
      <c r="S1072" s="1" t="s">
        <v>88</v>
      </c>
      <c r="T1072" s="2">
        <v>43333</v>
      </c>
      <c r="U1072" s="2">
        <v>43333</v>
      </c>
      <c r="V1072" s="1" t="s">
        <v>52</v>
      </c>
      <c r="W1072" s="3">
        <v>1</v>
      </c>
      <c r="X1072" s="1" t="s">
        <v>53</v>
      </c>
      <c r="Y1072" s="4">
        <v>29327302</v>
      </c>
      <c r="Z1072" s="4">
        <v>-3841988</v>
      </c>
      <c r="AA1072" s="4">
        <v>0</v>
      </c>
      <c r="AB1072" s="4">
        <v>0</v>
      </c>
      <c r="AC1072" s="4">
        <v>0</v>
      </c>
      <c r="AD1072" s="4">
        <v>29327302</v>
      </c>
      <c r="AE1072" s="5">
        <v>1685</v>
      </c>
      <c r="AF1072" s="1" t="s">
        <v>70</v>
      </c>
      <c r="AG1072" s="1" t="s">
        <v>71</v>
      </c>
      <c r="AH1072" s="1" t="s">
        <v>89</v>
      </c>
      <c r="AI1072" s="1" t="s">
        <v>57</v>
      </c>
      <c r="AJ1072" s="5">
        <v>10950</v>
      </c>
      <c r="AK1072" s="4">
        <v>-304227</v>
      </c>
      <c r="AL1072" s="4">
        <v>0</v>
      </c>
      <c r="AM1072" s="4">
        <v>0</v>
      </c>
      <c r="AN1072" s="4">
        <v>0</v>
      </c>
      <c r="AO1072" s="4">
        <v>-4146215</v>
      </c>
      <c r="AP1072" s="4">
        <v>-4146215</v>
      </c>
      <c r="AQ1072" s="4">
        <v>0</v>
      </c>
      <c r="AR1072" s="4">
        <v>25181087</v>
      </c>
      <c r="AS1072" s="1" t="s">
        <v>52</v>
      </c>
      <c r="AT1072" s="9">
        <f t="shared" si="472"/>
        <v>43333</v>
      </c>
      <c r="AU1072" s="9">
        <f t="shared" si="473"/>
        <v>43313</v>
      </c>
      <c r="AV1072" s="9">
        <v>44798</v>
      </c>
      <c r="AW1072" s="11">
        <f t="shared" si="474"/>
        <v>4.0136986301369859</v>
      </c>
      <c r="AX1072">
        <v>25</v>
      </c>
      <c r="AY1072" s="12">
        <v>0.05</v>
      </c>
      <c r="AZ1072">
        <f t="shared" si="475"/>
        <v>3.7999999999999999E-2</v>
      </c>
      <c r="BA1072" s="13">
        <f t="shared" si="476"/>
        <v>29327302</v>
      </c>
      <c r="BB1072" s="17" t="s">
        <v>2189</v>
      </c>
      <c r="BC1072">
        <f>MATCH(BB1072,MONTHLY_INDEX!$A:$A,0)</f>
        <v>798</v>
      </c>
      <c r="BD1072">
        <f>MATCH(AU1072,MONTHLY_INDEX!$1:$1,0)</f>
        <v>80</v>
      </c>
      <c r="BE1072">
        <f>INDEX(MONTHLY_INDEX!$1:$1048576,Final!BC1072,Final!BD1072)</f>
        <v>96</v>
      </c>
      <c r="BF1072">
        <f>MATCH($BF$1,MONTHLY_INDEX!$1:$1,0)</f>
        <v>127</v>
      </c>
      <c r="BG1072">
        <f>INDEX(MONTHLY_INDEX!$1:$1048576,Final!BC1072,Final!BF1072)</f>
        <v>95.3</v>
      </c>
      <c r="BH1072" s="23">
        <f t="shared" si="494"/>
        <v>-7.2916666666666963E-3</v>
      </c>
      <c r="BI1072" s="14">
        <f t="shared" si="495"/>
        <v>29113457.089583334</v>
      </c>
      <c r="BJ1072" s="14">
        <f t="shared" si="496"/>
        <v>4440400.4278824767</v>
      </c>
      <c r="BK1072" s="15">
        <f t="shared" si="477"/>
        <v>24673056.661700856</v>
      </c>
      <c r="BL1072" s="52">
        <v>0</v>
      </c>
      <c r="BM1072" s="15">
        <f t="shared" si="497"/>
        <v>24673056.661700856</v>
      </c>
    </row>
    <row r="1073" spans="1:65">
      <c r="A1073" s="8">
        <v>1071</v>
      </c>
      <c r="B1073" s="1" t="s">
        <v>44</v>
      </c>
      <c r="C1073" s="1">
        <v>1500</v>
      </c>
      <c r="D1073" s="1" t="s">
        <v>60</v>
      </c>
      <c r="E1073" s="1">
        <v>150000046</v>
      </c>
      <c r="F1073" s="1" t="s">
        <v>60</v>
      </c>
      <c r="G1073" s="1" t="s">
        <v>97</v>
      </c>
      <c r="H1073" s="1">
        <v>9</v>
      </c>
      <c r="I1073" s="1" t="s">
        <v>52</v>
      </c>
      <c r="J1073" s="1" t="s">
        <v>49</v>
      </c>
      <c r="K1073" s="1">
        <v>17406001</v>
      </c>
      <c r="L1073" s="1" t="s">
        <v>50</v>
      </c>
      <c r="M1073" s="1" t="s">
        <v>51</v>
      </c>
      <c r="N1073" s="1" t="s">
        <v>64</v>
      </c>
      <c r="O1073" s="1" t="s">
        <v>65</v>
      </c>
      <c r="P1073" s="1" t="s">
        <v>66</v>
      </c>
      <c r="Q1073" s="1" t="s">
        <v>67</v>
      </c>
      <c r="R1073" s="1" t="s">
        <v>87</v>
      </c>
      <c r="S1073" s="1" t="s">
        <v>88</v>
      </c>
      <c r="T1073" s="2">
        <v>43333</v>
      </c>
      <c r="U1073" s="2">
        <v>43333</v>
      </c>
      <c r="V1073" s="1" t="s">
        <v>52</v>
      </c>
      <c r="W1073" s="3">
        <v>1</v>
      </c>
      <c r="X1073" s="1" t="s">
        <v>53</v>
      </c>
      <c r="Y1073" s="4">
        <v>1517250</v>
      </c>
      <c r="Z1073" s="4">
        <v>-198765</v>
      </c>
      <c r="AA1073" s="4">
        <v>0</v>
      </c>
      <c r="AB1073" s="4">
        <v>0</v>
      </c>
      <c r="AC1073" s="4">
        <v>0</v>
      </c>
      <c r="AD1073" s="4">
        <v>1517250</v>
      </c>
      <c r="AE1073" s="5">
        <v>1685</v>
      </c>
      <c r="AF1073" s="1" t="s">
        <v>70</v>
      </c>
      <c r="AG1073" s="1" t="s">
        <v>71</v>
      </c>
      <c r="AH1073" s="1" t="s">
        <v>89</v>
      </c>
      <c r="AI1073" s="1" t="s">
        <v>57</v>
      </c>
      <c r="AJ1073" s="5">
        <v>10950</v>
      </c>
      <c r="AK1073" s="4">
        <v>-15739</v>
      </c>
      <c r="AL1073" s="4">
        <v>0</v>
      </c>
      <c r="AM1073" s="4">
        <v>0</v>
      </c>
      <c r="AN1073" s="4">
        <v>0</v>
      </c>
      <c r="AO1073" s="4">
        <v>-214504</v>
      </c>
      <c r="AP1073" s="4">
        <v>-214504</v>
      </c>
      <c r="AQ1073" s="4">
        <v>0</v>
      </c>
      <c r="AR1073" s="4">
        <v>1302746</v>
      </c>
      <c r="AS1073" s="1" t="s">
        <v>52</v>
      </c>
      <c r="AT1073" s="9">
        <f t="shared" si="472"/>
        <v>43333</v>
      </c>
      <c r="AU1073" s="9">
        <f t="shared" si="473"/>
        <v>43313</v>
      </c>
      <c r="AV1073" s="9">
        <v>44798</v>
      </c>
      <c r="AW1073" s="11">
        <f t="shared" si="474"/>
        <v>4.0136986301369859</v>
      </c>
      <c r="AX1073">
        <v>15</v>
      </c>
      <c r="AY1073" s="12">
        <v>0.05</v>
      </c>
      <c r="AZ1073">
        <f t="shared" si="475"/>
        <v>6.3333333333333325E-2</v>
      </c>
      <c r="BA1073" s="13">
        <f t="shared" si="476"/>
        <v>1517250</v>
      </c>
      <c r="BB1073" s="17" t="s">
        <v>1941</v>
      </c>
      <c r="BC1073">
        <f>MATCH(BB1073,MONTHLY_INDEX!$A:$A,0)</f>
        <v>674</v>
      </c>
      <c r="BD1073">
        <f>MATCH(AU1073,MONTHLY_INDEX!$1:$1,0)</f>
        <v>80</v>
      </c>
      <c r="BE1073">
        <f>INDEX(MONTHLY_INDEX!$1:$1048576,Final!BC1073,Final!BD1073)</f>
        <v>105.1</v>
      </c>
      <c r="BF1073">
        <f>MATCH($BF$1,MONTHLY_INDEX!$1:$1,0)</f>
        <v>127</v>
      </c>
      <c r="BG1073">
        <f>INDEX(MONTHLY_INDEX!$1:$1048576,Final!BC1073,Final!BF1073)</f>
        <v>122.8</v>
      </c>
      <c r="BH1073" s="23">
        <f t="shared" si="494"/>
        <v>0.16841103710751668</v>
      </c>
      <c r="BI1073" s="14">
        <f t="shared" si="495"/>
        <v>1772771.6460513796</v>
      </c>
      <c r="BJ1073" s="14">
        <f t="shared" si="496"/>
        <v>450640.17139580037</v>
      </c>
      <c r="BK1073" s="15">
        <f t="shared" si="477"/>
        <v>1322131.4746555793</v>
      </c>
      <c r="BL1073" s="52">
        <v>0</v>
      </c>
      <c r="BM1073" s="15">
        <f t="shared" si="497"/>
        <v>1322131.4746555793</v>
      </c>
    </row>
    <row r="1074" spans="1:65">
      <c r="A1074" s="8">
        <v>1072</v>
      </c>
      <c r="B1074" s="1" t="s">
        <v>44</v>
      </c>
      <c r="C1074" s="1">
        <v>1500</v>
      </c>
      <c r="D1074" s="1" t="s">
        <v>60</v>
      </c>
      <c r="E1074" s="1">
        <v>150000046</v>
      </c>
      <c r="F1074" s="1" t="s">
        <v>60</v>
      </c>
      <c r="G1074" s="1" t="s">
        <v>98</v>
      </c>
      <c r="H1074" s="1">
        <v>10</v>
      </c>
      <c r="I1074" s="1" t="s">
        <v>52</v>
      </c>
      <c r="J1074" s="1" t="s">
        <v>49</v>
      </c>
      <c r="K1074" s="1">
        <v>17406001</v>
      </c>
      <c r="L1074" s="1" t="s">
        <v>50</v>
      </c>
      <c r="M1074" s="1" t="s">
        <v>51</v>
      </c>
      <c r="N1074" s="1" t="s">
        <v>64</v>
      </c>
      <c r="O1074" s="1" t="s">
        <v>65</v>
      </c>
      <c r="P1074" s="1" t="s">
        <v>66</v>
      </c>
      <c r="Q1074" s="1" t="s">
        <v>67</v>
      </c>
      <c r="R1074" s="1" t="s">
        <v>87</v>
      </c>
      <c r="S1074" s="1" t="s">
        <v>88</v>
      </c>
      <c r="T1074" s="2">
        <v>43333</v>
      </c>
      <c r="U1074" s="2">
        <v>43333</v>
      </c>
      <c r="V1074" s="1" t="s">
        <v>52</v>
      </c>
      <c r="W1074" s="3">
        <v>1</v>
      </c>
      <c r="X1074" s="1" t="s">
        <v>53</v>
      </c>
      <c r="Y1074" s="4">
        <v>312900</v>
      </c>
      <c r="Z1074" s="4">
        <v>-40991</v>
      </c>
      <c r="AA1074" s="4">
        <v>0</v>
      </c>
      <c r="AB1074" s="4">
        <v>0</v>
      </c>
      <c r="AC1074" s="4">
        <v>0</v>
      </c>
      <c r="AD1074" s="4">
        <v>312900</v>
      </c>
      <c r="AE1074" s="5">
        <v>1685</v>
      </c>
      <c r="AF1074" s="1" t="s">
        <v>70</v>
      </c>
      <c r="AG1074" s="1" t="s">
        <v>71</v>
      </c>
      <c r="AH1074" s="1" t="s">
        <v>89</v>
      </c>
      <c r="AI1074" s="1" t="s">
        <v>57</v>
      </c>
      <c r="AJ1074" s="5">
        <v>10950</v>
      </c>
      <c r="AK1074" s="4">
        <v>-3246</v>
      </c>
      <c r="AL1074" s="4">
        <v>0</v>
      </c>
      <c r="AM1074" s="4">
        <v>0</v>
      </c>
      <c r="AN1074" s="4">
        <v>0</v>
      </c>
      <c r="AO1074" s="4">
        <v>-44237</v>
      </c>
      <c r="AP1074" s="4">
        <v>-44237</v>
      </c>
      <c r="AQ1074" s="4">
        <v>0</v>
      </c>
      <c r="AR1074" s="4">
        <v>268663</v>
      </c>
      <c r="AS1074" s="1" t="s">
        <v>52</v>
      </c>
      <c r="AT1074" s="9">
        <f t="shared" si="472"/>
        <v>43333</v>
      </c>
      <c r="AU1074" s="9">
        <f t="shared" si="473"/>
        <v>43313</v>
      </c>
      <c r="AV1074" s="9">
        <v>44798</v>
      </c>
      <c r="AW1074" s="11">
        <f t="shared" si="474"/>
        <v>4.0136986301369859</v>
      </c>
      <c r="AX1074">
        <v>10</v>
      </c>
      <c r="AY1074" s="12">
        <v>0.05</v>
      </c>
      <c r="AZ1074">
        <f t="shared" si="475"/>
        <v>9.5000000000000001E-2</v>
      </c>
      <c r="BA1074" s="13">
        <f t="shared" si="476"/>
        <v>312900</v>
      </c>
      <c r="BB1074" s="17" t="s">
        <v>2189</v>
      </c>
      <c r="BC1074">
        <f>MATCH(BB1074,MONTHLY_INDEX!$A:$A,0)</f>
        <v>798</v>
      </c>
      <c r="BD1074">
        <f>MATCH(AU1074,MONTHLY_INDEX!$1:$1,0)</f>
        <v>80</v>
      </c>
      <c r="BE1074">
        <f>INDEX(MONTHLY_INDEX!$1:$1048576,Final!BC1074,Final!BD1074)</f>
        <v>96</v>
      </c>
      <c r="BF1074">
        <f>MATCH($BF$1,MONTHLY_INDEX!$1:$1,0)</f>
        <v>127</v>
      </c>
      <c r="BG1074">
        <f>INDEX(MONTHLY_INDEX!$1:$1048576,Final!BC1074,Final!BF1074)</f>
        <v>95.3</v>
      </c>
      <c r="BH1074" s="23">
        <f t="shared" si="494"/>
        <v>-7.2916666666666963E-3</v>
      </c>
      <c r="BI1074" s="14">
        <f t="shared" si="495"/>
        <v>310618.4375</v>
      </c>
      <c r="BJ1074" s="14">
        <f t="shared" si="496"/>
        <v>118439.2357234589</v>
      </c>
      <c r="BK1074" s="15">
        <f t="shared" si="477"/>
        <v>192179.2017765411</v>
      </c>
      <c r="BL1074" s="52">
        <v>0</v>
      </c>
      <c r="BM1074" s="15">
        <f t="shared" si="497"/>
        <v>192179.2017765411</v>
      </c>
    </row>
    <row r="1075" spans="1:65">
      <c r="A1075" s="8">
        <v>1073</v>
      </c>
      <c r="B1075" s="1" t="s">
        <v>44</v>
      </c>
      <c r="C1075" s="1">
        <v>1500</v>
      </c>
      <c r="D1075" s="1" t="s">
        <v>60</v>
      </c>
      <c r="E1075" s="1">
        <v>150000046</v>
      </c>
      <c r="F1075" s="1" t="s">
        <v>60</v>
      </c>
      <c r="G1075" s="1" t="s">
        <v>99</v>
      </c>
      <c r="H1075" s="1">
        <v>11</v>
      </c>
      <c r="I1075" s="1" t="s">
        <v>52</v>
      </c>
      <c r="J1075" s="1" t="s">
        <v>49</v>
      </c>
      <c r="K1075" s="1">
        <v>17406001</v>
      </c>
      <c r="L1075" s="1" t="s">
        <v>50</v>
      </c>
      <c r="M1075" s="1" t="s">
        <v>51</v>
      </c>
      <c r="N1075" s="1" t="s">
        <v>64</v>
      </c>
      <c r="O1075" s="1" t="s">
        <v>65</v>
      </c>
      <c r="P1075" s="1" t="s">
        <v>66</v>
      </c>
      <c r="Q1075" s="1" t="s">
        <v>67</v>
      </c>
      <c r="R1075" s="1" t="s">
        <v>87</v>
      </c>
      <c r="S1075" s="1" t="s">
        <v>88</v>
      </c>
      <c r="T1075" s="2">
        <v>43333</v>
      </c>
      <c r="U1075" s="2">
        <v>43333</v>
      </c>
      <c r="V1075" s="1" t="s">
        <v>52</v>
      </c>
      <c r="W1075" s="3">
        <v>1</v>
      </c>
      <c r="X1075" s="1" t="s">
        <v>53</v>
      </c>
      <c r="Y1075" s="4">
        <v>1174950</v>
      </c>
      <c r="Z1075" s="4">
        <v>-153922</v>
      </c>
      <c r="AA1075" s="4">
        <v>0</v>
      </c>
      <c r="AB1075" s="4">
        <v>0</v>
      </c>
      <c r="AC1075" s="4">
        <v>0</v>
      </c>
      <c r="AD1075" s="4">
        <v>1174950</v>
      </c>
      <c r="AE1075" s="5">
        <v>1685</v>
      </c>
      <c r="AF1075" s="1" t="s">
        <v>70</v>
      </c>
      <c r="AG1075" s="1" t="s">
        <v>71</v>
      </c>
      <c r="AH1075" s="1" t="s">
        <v>89</v>
      </c>
      <c r="AI1075" s="1" t="s">
        <v>57</v>
      </c>
      <c r="AJ1075" s="5">
        <v>10950</v>
      </c>
      <c r="AK1075" s="4">
        <v>-12188</v>
      </c>
      <c r="AL1075" s="4">
        <v>0</v>
      </c>
      <c r="AM1075" s="4">
        <v>0</v>
      </c>
      <c r="AN1075" s="4">
        <v>0</v>
      </c>
      <c r="AO1075" s="4">
        <v>-166110</v>
      </c>
      <c r="AP1075" s="4">
        <v>-166110</v>
      </c>
      <c r="AQ1075" s="4">
        <v>0</v>
      </c>
      <c r="AR1075" s="4">
        <v>1008840</v>
      </c>
      <c r="AS1075" s="1" t="s">
        <v>52</v>
      </c>
      <c r="AT1075" s="9">
        <f t="shared" si="472"/>
        <v>43333</v>
      </c>
      <c r="AU1075" s="9">
        <f t="shared" si="473"/>
        <v>43313</v>
      </c>
      <c r="AV1075" s="9">
        <v>44798</v>
      </c>
      <c r="AW1075" s="11">
        <f t="shared" si="474"/>
        <v>4.0136986301369859</v>
      </c>
      <c r="AX1075">
        <v>10</v>
      </c>
      <c r="AY1075" s="12">
        <v>0.05</v>
      </c>
      <c r="AZ1075">
        <f t="shared" si="475"/>
        <v>9.5000000000000001E-2</v>
      </c>
      <c r="BA1075" s="13">
        <f t="shared" si="476"/>
        <v>1174950</v>
      </c>
      <c r="BB1075" s="17" t="s">
        <v>2189</v>
      </c>
      <c r="BC1075">
        <f>MATCH(BB1075,MONTHLY_INDEX!$A:$A,0)</f>
        <v>798</v>
      </c>
      <c r="BD1075">
        <f>MATCH(AU1075,MONTHLY_INDEX!$1:$1,0)</f>
        <v>80</v>
      </c>
      <c r="BE1075">
        <f>INDEX(MONTHLY_INDEX!$1:$1048576,Final!BC1075,Final!BD1075)</f>
        <v>96</v>
      </c>
      <c r="BF1075">
        <f>MATCH($BF$1,MONTHLY_INDEX!$1:$1,0)</f>
        <v>127</v>
      </c>
      <c r="BG1075">
        <f>INDEX(MONTHLY_INDEX!$1:$1048576,Final!BC1075,Final!BF1075)</f>
        <v>95.3</v>
      </c>
      <c r="BH1075" s="23">
        <f t="shared" si="494"/>
        <v>-7.2916666666666963E-3</v>
      </c>
      <c r="BI1075" s="14">
        <f t="shared" si="495"/>
        <v>1166382.65625</v>
      </c>
      <c r="BJ1075" s="14">
        <f t="shared" si="496"/>
        <v>444743.30461258558</v>
      </c>
      <c r="BK1075" s="15">
        <f t="shared" si="477"/>
        <v>721639.35163741442</v>
      </c>
      <c r="BL1075" s="52">
        <v>0</v>
      </c>
      <c r="BM1075" s="15">
        <f t="shared" si="497"/>
        <v>721639.35163741442</v>
      </c>
    </row>
    <row r="1076" spans="1:65">
      <c r="A1076" s="8">
        <v>1074</v>
      </c>
      <c r="B1076" s="1" t="s">
        <v>44</v>
      </c>
      <c r="C1076" s="1">
        <v>1500</v>
      </c>
      <c r="D1076" s="1" t="s">
        <v>60</v>
      </c>
      <c r="E1076" s="1">
        <v>150000046</v>
      </c>
      <c r="F1076" s="1" t="s">
        <v>60</v>
      </c>
      <c r="G1076" s="1" t="s">
        <v>100</v>
      </c>
      <c r="H1076" s="1">
        <v>12</v>
      </c>
      <c r="I1076" s="1" t="s">
        <v>52</v>
      </c>
      <c r="J1076" s="1" t="s">
        <v>49</v>
      </c>
      <c r="K1076" s="1">
        <v>17406001</v>
      </c>
      <c r="L1076" s="1" t="s">
        <v>50</v>
      </c>
      <c r="M1076" s="1" t="s">
        <v>51</v>
      </c>
      <c r="N1076" s="1" t="s">
        <v>64</v>
      </c>
      <c r="O1076" s="1" t="s">
        <v>65</v>
      </c>
      <c r="P1076" s="1" t="s">
        <v>66</v>
      </c>
      <c r="Q1076" s="1" t="s">
        <v>67</v>
      </c>
      <c r="R1076" s="1" t="s">
        <v>87</v>
      </c>
      <c r="S1076" s="1" t="s">
        <v>88</v>
      </c>
      <c r="T1076" s="2">
        <v>43333</v>
      </c>
      <c r="U1076" s="2">
        <v>43333</v>
      </c>
      <c r="V1076" s="1" t="s">
        <v>52</v>
      </c>
      <c r="W1076" s="3">
        <v>1</v>
      </c>
      <c r="X1076" s="1" t="s">
        <v>53</v>
      </c>
      <c r="Y1076" s="4">
        <v>582750</v>
      </c>
      <c r="Z1076" s="4">
        <v>-76342</v>
      </c>
      <c r="AA1076" s="4">
        <v>0</v>
      </c>
      <c r="AB1076" s="4">
        <v>0</v>
      </c>
      <c r="AC1076" s="4">
        <v>0</v>
      </c>
      <c r="AD1076" s="4">
        <v>582750</v>
      </c>
      <c r="AE1076" s="5">
        <v>1685</v>
      </c>
      <c r="AF1076" s="1" t="s">
        <v>70</v>
      </c>
      <c r="AG1076" s="1" t="s">
        <v>71</v>
      </c>
      <c r="AH1076" s="1" t="s">
        <v>89</v>
      </c>
      <c r="AI1076" s="1" t="s">
        <v>57</v>
      </c>
      <c r="AJ1076" s="5">
        <v>10950</v>
      </c>
      <c r="AK1076" s="4">
        <v>-6045</v>
      </c>
      <c r="AL1076" s="4">
        <v>0</v>
      </c>
      <c r="AM1076" s="4">
        <v>0</v>
      </c>
      <c r="AN1076" s="4">
        <v>0</v>
      </c>
      <c r="AO1076" s="4">
        <v>-82387</v>
      </c>
      <c r="AP1076" s="4">
        <v>-82387</v>
      </c>
      <c r="AQ1076" s="4">
        <v>0</v>
      </c>
      <c r="AR1076" s="4">
        <v>500363</v>
      </c>
      <c r="AS1076" s="1" t="s">
        <v>52</v>
      </c>
      <c r="AT1076" s="9">
        <f t="shared" si="472"/>
        <v>43333</v>
      </c>
      <c r="AU1076" s="9">
        <f t="shared" si="473"/>
        <v>43313</v>
      </c>
      <c r="AV1076" s="9">
        <v>44798</v>
      </c>
      <c r="AW1076" s="11">
        <f t="shared" si="474"/>
        <v>4.0136986301369859</v>
      </c>
      <c r="AX1076">
        <v>10</v>
      </c>
      <c r="AY1076" s="12">
        <v>0.05</v>
      </c>
      <c r="AZ1076">
        <f t="shared" si="475"/>
        <v>9.5000000000000001E-2</v>
      </c>
      <c r="BA1076" s="13">
        <f t="shared" si="476"/>
        <v>582750</v>
      </c>
      <c r="BB1076" s="17" t="s">
        <v>1973</v>
      </c>
      <c r="BC1076">
        <f>MATCH(BB1076,MONTHLY_INDEX!$A:$A,0)</f>
        <v>690</v>
      </c>
      <c r="BD1076">
        <f>MATCH(AU1076,MONTHLY_INDEX!$1:$1,0)</f>
        <v>80</v>
      </c>
      <c r="BE1076">
        <f>INDEX(MONTHLY_INDEX!$1:$1048576,Final!BC1076,Final!BD1076)</f>
        <v>110</v>
      </c>
      <c r="BF1076">
        <f>MATCH($BF$1,MONTHLY_INDEX!$1:$1,0)</f>
        <v>127</v>
      </c>
      <c r="BG1076">
        <f>INDEX(MONTHLY_INDEX!$1:$1048576,Final!BC1076,Final!BF1076)</f>
        <v>145.69999999999999</v>
      </c>
      <c r="BH1076" s="23">
        <f t="shared" si="494"/>
        <v>0.32454545454545441</v>
      </c>
      <c r="BI1076" s="14">
        <f t="shared" si="495"/>
        <v>771878.86363636365</v>
      </c>
      <c r="BJ1076" s="14">
        <f t="shared" si="496"/>
        <v>294318.46807285177</v>
      </c>
      <c r="BK1076" s="15">
        <f t="shared" si="477"/>
        <v>477560.39556351188</v>
      </c>
      <c r="BL1076" s="52">
        <v>0</v>
      </c>
      <c r="BM1076" s="15">
        <f t="shared" si="497"/>
        <v>477560.39556351188</v>
      </c>
    </row>
    <row r="1077" spans="1:65">
      <c r="A1077" s="8">
        <v>1075</v>
      </c>
      <c r="B1077" s="1" t="s">
        <v>44</v>
      </c>
      <c r="C1077" s="1">
        <v>1500</v>
      </c>
      <c r="D1077" s="1" t="s">
        <v>60</v>
      </c>
      <c r="E1077" s="1">
        <v>150000046</v>
      </c>
      <c r="F1077" s="1" t="s">
        <v>60</v>
      </c>
      <c r="G1077" s="1" t="s">
        <v>101</v>
      </c>
      <c r="H1077" s="1">
        <v>13</v>
      </c>
      <c r="I1077" s="1" t="s">
        <v>52</v>
      </c>
      <c r="J1077" s="1" t="s">
        <v>49</v>
      </c>
      <c r="K1077" s="1">
        <v>17406001</v>
      </c>
      <c r="L1077" s="1" t="s">
        <v>50</v>
      </c>
      <c r="M1077" s="1" t="s">
        <v>51</v>
      </c>
      <c r="N1077" s="1" t="s">
        <v>64</v>
      </c>
      <c r="O1077" s="1" t="s">
        <v>65</v>
      </c>
      <c r="P1077" s="1" t="s">
        <v>66</v>
      </c>
      <c r="Q1077" s="1" t="s">
        <v>67</v>
      </c>
      <c r="R1077" s="1" t="s">
        <v>87</v>
      </c>
      <c r="S1077" s="1" t="s">
        <v>88</v>
      </c>
      <c r="T1077" s="2">
        <v>43333</v>
      </c>
      <c r="U1077" s="2">
        <v>43333</v>
      </c>
      <c r="V1077" s="1" t="s">
        <v>52</v>
      </c>
      <c r="W1077" s="3">
        <v>1</v>
      </c>
      <c r="X1077" s="1" t="s">
        <v>53</v>
      </c>
      <c r="Y1077" s="4">
        <v>9976171</v>
      </c>
      <c r="Z1077" s="4">
        <v>-1306915</v>
      </c>
      <c r="AA1077" s="4">
        <v>0</v>
      </c>
      <c r="AB1077" s="4">
        <v>0</v>
      </c>
      <c r="AC1077" s="4">
        <v>0</v>
      </c>
      <c r="AD1077" s="4">
        <v>9976171</v>
      </c>
      <c r="AE1077" s="5">
        <v>1685</v>
      </c>
      <c r="AF1077" s="1" t="s">
        <v>70</v>
      </c>
      <c r="AG1077" s="1" t="s">
        <v>71</v>
      </c>
      <c r="AH1077" s="1" t="s">
        <v>89</v>
      </c>
      <c r="AI1077" s="1" t="s">
        <v>57</v>
      </c>
      <c r="AJ1077" s="5">
        <v>10950</v>
      </c>
      <c r="AK1077" s="4">
        <v>-103488</v>
      </c>
      <c r="AL1077" s="4">
        <v>0</v>
      </c>
      <c r="AM1077" s="4">
        <v>0</v>
      </c>
      <c r="AN1077" s="4">
        <v>0</v>
      </c>
      <c r="AO1077" s="4">
        <v>-1410403</v>
      </c>
      <c r="AP1077" s="4">
        <v>-1410403</v>
      </c>
      <c r="AQ1077" s="4">
        <v>0</v>
      </c>
      <c r="AR1077" s="4">
        <v>8565768</v>
      </c>
      <c r="AS1077" s="1" t="s">
        <v>52</v>
      </c>
      <c r="AT1077" s="9">
        <f t="shared" si="472"/>
        <v>43333</v>
      </c>
      <c r="AU1077" s="9">
        <f t="shared" si="473"/>
        <v>43313</v>
      </c>
      <c r="AV1077" s="9">
        <v>44798</v>
      </c>
      <c r="AW1077" s="11">
        <f t="shared" si="474"/>
        <v>4.0136986301369859</v>
      </c>
      <c r="AX1077">
        <v>25</v>
      </c>
      <c r="AY1077" s="12">
        <v>0.05</v>
      </c>
      <c r="AZ1077">
        <f t="shared" si="475"/>
        <v>3.7999999999999999E-2</v>
      </c>
      <c r="BA1077" s="13">
        <f t="shared" si="476"/>
        <v>9976171</v>
      </c>
      <c r="BB1077" s="17" t="s">
        <v>2189</v>
      </c>
      <c r="BC1077">
        <f>MATCH(BB1077,MONTHLY_INDEX!$A:$A,0)</f>
        <v>798</v>
      </c>
      <c r="BD1077">
        <f>MATCH(AU1077,MONTHLY_INDEX!$1:$1,0)</f>
        <v>80</v>
      </c>
      <c r="BE1077">
        <f>INDEX(MONTHLY_INDEX!$1:$1048576,Final!BC1077,Final!BD1077)</f>
        <v>96</v>
      </c>
      <c r="BF1077">
        <f>MATCH($BF$1,MONTHLY_INDEX!$1:$1,0)</f>
        <v>127</v>
      </c>
      <c r="BG1077">
        <f>INDEX(MONTHLY_INDEX!$1:$1048576,Final!BC1077,Final!BF1077)</f>
        <v>95.3</v>
      </c>
      <c r="BH1077" s="23">
        <f t="shared" si="494"/>
        <v>-7.2916666666666963E-3</v>
      </c>
      <c r="BI1077" s="14">
        <f t="shared" si="495"/>
        <v>9903428.0864583328</v>
      </c>
      <c r="BJ1077" s="14">
        <f t="shared" si="496"/>
        <v>1510476.2782825625</v>
      </c>
      <c r="BK1077" s="15">
        <f t="shared" si="477"/>
        <v>8392951.8081757706</v>
      </c>
      <c r="BL1077" s="52">
        <v>0</v>
      </c>
      <c r="BM1077" s="15">
        <f t="shared" si="497"/>
        <v>8392951.8081757706</v>
      </c>
    </row>
    <row r="1078" spans="1:65">
      <c r="A1078" s="8">
        <v>1076</v>
      </c>
      <c r="B1078" s="1" t="s">
        <v>44</v>
      </c>
      <c r="C1078" s="1">
        <v>1500</v>
      </c>
      <c r="D1078" s="1" t="s">
        <v>60</v>
      </c>
      <c r="E1078" s="1">
        <v>150000046</v>
      </c>
      <c r="F1078" s="1" t="s">
        <v>60</v>
      </c>
      <c r="G1078" s="1" t="s">
        <v>102</v>
      </c>
      <c r="H1078" s="1">
        <v>14</v>
      </c>
      <c r="I1078" s="1" t="s">
        <v>52</v>
      </c>
      <c r="J1078" s="1" t="s">
        <v>49</v>
      </c>
      <c r="K1078" s="1">
        <v>17406001</v>
      </c>
      <c r="L1078" s="1" t="s">
        <v>50</v>
      </c>
      <c r="M1078" s="1" t="s">
        <v>51</v>
      </c>
      <c r="N1078" s="1" t="s">
        <v>64</v>
      </c>
      <c r="O1078" s="1" t="s">
        <v>65</v>
      </c>
      <c r="P1078" s="1" t="s">
        <v>66</v>
      </c>
      <c r="Q1078" s="1" t="s">
        <v>67</v>
      </c>
      <c r="R1078" s="1" t="s">
        <v>87</v>
      </c>
      <c r="S1078" s="1" t="s">
        <v>88</v>
      </c>
      <c r="T1078" s="2">
        <v>43333</v>
      </c>
      <c r="U1078" s="2">
        <v>43333</v>
      </c>
      <c r="V1078" s="1" t="s">
        <v>52</v>
      </c>
      <c r="W1078" s="3">
        <v>1</v>
      </c>
      <c r="X1078" s="1" t="s">
        <v>53</v>
      </c>
      <c r="Y1078" s="4">
        <v>21103901</v>
      </c>
      <c r="Z1078" s="4">
        <v>-2764690</v>
      </c>
      <c r="AA1078" s="4">
        <v>0</v>
      </c>
      <c r="AB1078" s="4">
        <v>0</v>
      </c>
      <c r="AC1078" s="4">
        <v>0</v>
      </c>
      <c r="AD1078" s="4">
        <v>21103901</v>
      </c>
      <c r="AE1078" s="5">
        <v>1685</v>
      </c>
      <c r="AF1078" s="1" t="s">
        <v>70</v>
      </c>
      <c r="AG1078" s="1" t="s">
        <v>71</v>
      </c>
      <c r="AH1078" s="1" t="s">
        <v>89</v>
      </c>
      <c r="AI1078" s="1" t="s">
        <v>57</v>
      </c>
      <c r="AJ1078" s="5">
        <v>10950</v>
      </c>
      <c r="AK1078" s="4">
        <v>-218921</v>
      </c>
      <c r="AL1078" s="4">
        <v>0</v>
      </c>
      <c r="AM1078" s="4">
        <v>0</v>
      </c>
      <c r="AN1078" s="4">
        <v>0</v>
      </c>
      <c r="AO1078" s="4">
        <v>-2983611</v>
      </c>
      <c r="AP1078" s="4">
        <v>-2983611</v>
      </c>
      <c r="AQ1078" s="4">
        <v>0</v>
      </c>
      <c r="AR1078" s="4">
        <v>18120290</v>
      </c>
      <c r="AS1078" s="1" t="s">
        <v>52</v>
      </c>
      <c r="AT1078" s="9">
        <f t="shared" si="472"/>
        <v>43333</v>
      </c>
      <c r="AU1078" s="9">
        <f t="shared" si="473"/>
        <v>43313</v>
      </c>
      <c r="AV1078" s="9">
        <v>44798</v>
      </c>
      <c r="AW1078" s="11">
        <f t="shared" si="474"/>
        <v>4.0136986301369859</v>
      </c>
      <c r="AX1078">
        <v>25</v>
      </c>
      <c r="AY1078" s="12">
        <v>0.05</v>
      </c>
      <c r="AZ1078">
        <f t="shared" si="475"/>
        <v>3.7999999999999999E-2</v>
      </c>
      <c r="BA1078" s="13">
        <f t="shared" si="476"/>
        <v>21103901</v>
      </c>
      <c r="BB1078" s="17" t="s">
        <v>2189</v>
      </c>
      <c r="BC1078">
        <f>MATCH(BB1078,MONTHLY_INDEX!$A:$A,0)</f>
        <v>798</v>
      </c>
      <c r="BD1078">
        <f>MATCH(AU1078,MONTHLY_INDEX!$1:$1,0)</f>
        <v>80</v>
      </c>
      <c r="BE1078">
        <f>INDEX(MONTHLY_INDEX!$1:$1048576,Final!BC1078,Final!BD1078)</f>
        <v>96</v>
      </c>
      <c r="BF1078">
        <f>MATCH($BF$1,MONTHLY_INDEX!$1:$1,0)</f>
        <v>127</v>
      </c>
      <c r="BG1078">
        <f>INDEX(MONTHLY_INDEX!$1:$1048576,Final!BC1078,Final!BF1078)</f>
        <v>95.3</v>
      </c>
      <c r="BH1078" s="23">
        <f t="shared" si="494"/>
        <v>-7.2916666666666963E-3</v>
      </c>
      <c r="BI1078" s="14">
        <f t="shared" si="495"/>
        <v>20950018.388541665</v>
      </c>
      <c r="BJ1078" s="14">
        <f t="shared" si="496"/>
        <v>3195308.2840825049</v>
      </c>
      <c r="BK1078" s="15">
        <f t="shared" si="477"/>
        <v>17754710.104459159</v>
      </c>
      <c r="BL1078" s="52">
        <v>0</v>
      </c>
      <c r="BM1078" s="15">
        <f t="shared" si="497"/>
        <v>17754710.104459159</v>
      </c>
    </row>
    <row r="1079" spans="1:65">
      <c r="A1079" s="8">
        <v>1077</v>
      </c>
      <c r="B1079" s="1" t="s">
        <v>44</v>
      </c>
      <c r="C1079" s="1">
        <v>1500</v>
      </c>
      <c r="D1079" s="1" t="s">
        <v>60</v>
      </c>
      <c r="E1079" s="1">
        <v>150000046</v>
      </c>
      <c r="F1079" s="1" t="s">
        <v>60</v>
      </c>
      <c r="G1079" s="1" t="s">
        <v>103</v>
      </c>
      <c r="H1079" s="1">
        <v>15</v>
      </c>
      <c r="I1079" s="1" t="s">
        <v>52</v>
      </c>
      <c r="J1079" s="1" t="s">
        <v>49</v>
      </c>
      <c r="K1079" s="1">
        <v>17406001</v>
      </c>
      <c r="L1079" s="1" t="s">
        <v>50</v>
      </c>
      <c r="M1079" s="1" t="s">
        <v>51</v>
      </c>
      <c r="N1079" s="1" t="s">
        <v>64</v>
      </c>
      <c r="O1079" s="1" t="s">
        <v>65</v>
      </c>
      <c r="P1079" s="1" t="s">
        <v>66</v>
      </c>
      <c r="Q1079" s="1" t="s">
        <v>67</v>
      </c>
      <c r="R1079" s="1" t="s">
        <v>87</v>
      </c>
      <c r="S1079" s="1" t="s">
        <v>88</v>
      </c>
      <c r="T1079" s="2">
        <v>43333</v>
      </c>
      <c r="U1079" s="2">
        <v>43333</v>
      </c>
      <c r="V1079" s="1" t="s">
        <v>52</v>
      </c>
      <c r="W1079" s="3">
        <v>1</v>
      </c>
      <c r="X1079" s="1" t="s">
        <v>53</v>
      </c>
      <c r="Y1079" s="4">
        <v>580650</v>
      </c>
      <c r="Z1079" s="4">
        <v>-76066</v>
      </c>
      <c r="AA1079" s="4">
        <v>0</v>
      </c>
      <c r="AB1079" s="4">
        <v>0</v>
      </c>
      <c r="AC1079" s="4">
        <v>0</v>
      </c>
      <c r="AD1079" s="4">
        <v>580650</v>
      </c>
      <c r="AE1079" s="5">
        <v>1685</v>
      </c>
      <c r="AF1079" s="1" t="s">
        <v>70</v>
      </c>
      <c r="AG1079" s="1" t="s">
        <v>71</v>
      </c>
      <c r="AH1079" s="1" t="s">
        <v>89</v>
      </c>
      <c r="AI1079" s="1" t="s">
        <v>57</v>
      </c>
      <c r="AJ1079" s="5">
        <v>10950</v>
      </c>
      <c r="AK1079" s="4">
        <v>-6023</v>
      </c>
      <c r="AL1079" s="4">
        <v>0</v>
      </c>
      <c r="AM1079" s="4">
        <v>0</v>
      </c>
      <c r="AN1079" s="4">
        <v>0</v>
      </c>
      <c r="AO1079" s="4">
        <v>-82089</v>
      </c>
      <c r="AP1079" s="4">
        <v>-82089</v>
      </c>
      <c r="AQ1079" s="4">
        <v>0</v>
      </c>
      <c r="AR1079" s="4">
        <v>498561</v>
      </c>
      <c r="AS1079" s="1" t="s">
        <v>52</v>
      </c>
      <c r="AT1079" s="9">
        <f t="shared" si="472"/>
        <v>43333</v>
      </c>
      <c r="AU1079" s="9">
        <f t="shared" si="473"/>
        <v>43313</v>
      </c>
      <c r="AV1079" s="9">
        <v>44798</v>
      </c>
      <c r="AW1079" s="11">
        <f t="shared" si="474"/>
        <v>4.0136986301369859</v>
      </c>
      <c r="AX1079">
        <v>10</v>
      </c>
      <c r="AY1079" s="12">
        <v>0.05</v>
      </c>
      <c r="AZ1079">
        <f t="shared" si="475"/>
        <v>9.5000000000000001E-2</v>
      </c>
      <c r="BA1079" s="13">
        <f t="shared" si="476"/>
        <v>580650</v>
      </c>
      <c r="BB1079" s="17" t="s">
        <v>1941</v>
      </c>
      <c r="BC1079">
        <f>MATCH(BB1079,MONTHLY_INDEX!$A:$A,0)</f>
        <v>674</v>
      </c>
      <c r="BD1079">
        <f>MATCH(AU1079,MONTHLY_INDEX!$1:$1,0)</f>
        <v>80</v>
      </c>
      <c r="BE1079">
        <f>INDEX(MONTHLY_INDEX!$1:$1048576,Final!BC1079,Final!BD1079)</f>
        <v>105.1</v>
      </c>
      <c r="BF1079">
        <f>MATCH($BF$1,MONTHLY_INDEX!$1:$1,0)</f>
        <v>127</v>
      </c>
      <c r="BG1079">
        <f>INDEX(MONTHLY_INDEX!$1:$1048576,Final!BC1079,Final!BF1079)</f>
        <v>122.8</v>
      </c>
      <c r="BH1079" s="23">
        <f t="shared" si="494"/>
        <v>0.16841103710751668</v>
      </c>
      <c r="BI1079" s="14">
        <f t="shared" si="495"/>
        <v>678437.86869647959</v>
      </c>
      <c r="BJ1079" s="14">
        <f t="shared" si="496"/>
        <v>258689.28870091107</v>
      </c>
      <c r="BK1079" s="15">
        <f t="shared" si="477"/>
        <v>419748.57999556849</v>
      </c>
      <c r="BL1079" s="52">
        <v>0</v>
      </c>
      <c r="BM1079" s="15">
        <f t="shared" si="497"/>
        <v>419748.57999556849</v>
      </c>
    </row>
    <row r="1080" spans="1:65">
      <c r="A1080" s="8">
        <v>1078</v>
      </c>
      <c r="B1080" s="1" t="s">
        <v>44</v>
      </c>
      <c r="C1080" s="1">
        <v>1500</v>
      </c>
      <c r="D1080" s="1" t="s">
        <v>60</v>
      </c>
      <c r="E1080" s="1">
        <v>150000046</v>
      </c>
      <c r="F1080" s="1" t="s">
        <v>60</v>
      </c>
      <c r="G1080" s="1" t="s">
        <v>104</v>
      </c>
      <c r="H1080" s="1">
        <v>16</v>
      </c>
      <c r="I1080" s="1" t="s">
        <v>52</v>
      </c>
      <c r="J1080" s="1" t="s">
        <v>49</v>
      </c>
      <c r="K1080" s="1">
        <v>17406001</v>
      </c>
      <c r="L1080" s="1" t="s">
        <v>50</v>
      </c>
      <c r="M1080" s="1" t="s">
        <v>51</v>
      </c>
      <c r="N1080" s="1" t="s">
        <v>64</v>
      </c>
      <c r="O1080" s="1" t="s">
        <v>65</v>
      </c>
      <c r="P1080" s="1" t="s">
        <v>66</v>
      </c>
      <c r="Q1080" s="1" t="s">
        <v>67</v>
      </c>
      <c r="R1080" s="1" t="s">
        <v>87</v>
      </c>
      <c r="S1080" s="1" t="s">
        <v>88</v>
      </c>
      <c r="T1080" s="2">
        <v>43333</v>
      </c>
      <c r="U1080" s="2">
        <v>43333</v>
      </c>
      <c r="V1080" s="1" t="s">
        <v>52</v>
      </c>
      <c r="W1080" s="3">
        <v>1</v>
      </c>
      <c r="X1080" s="1" t="s">
        <v>53</v>
      </c>
      <c r="Y1080" s="4">
        <v>175035</v>
      </c>
      <c r="Z1080" s="4">
        <v>-22929</v>
      </c>
      <c r="AA1080" s="4">
        <v>0</v>
      </c>
      <c r="AB1080" s="4">
        <v>0</v>
      </c>
      <c r="AC1080" s="4">
        <v>0</v>
      </c>
      <c r="AD1080" s="4">
        <v>175035</v>
      </c>
      <c r="AE1080" s="5">
        <v>1685</v>
      </c>
      <c r="AF1080" s="1" t="s">
        <v>70</v>
      </c>
      <c r="AG1080" s="1" t="s">
        <v>71</v>
      </c>
      <c r="AH1080" s="1" t="s">
        <v>89</v>
      </c>
      <c r="AI1080" s="1" t="s">
        <v>57</v>
      </c>
      <c r="AJ1080" s="5">
        <v>10950</v>
      </c>
      <c r="AK1080" s="4">
        <v>-1816</v>
      </c>
      <c r="AL1080" s="4">
        <v>0</v>
      </c>
      <c r="AM1080" s="4">
        <v>0</v>
      </c>
      <c r="AN1080" s="4">
        <v>0</v>
      </c>
      <c r="AO1080" s="4">
        <v>-24745</v>
      </c>
      <c r="AP1080" s="4">
        <v>-24745</v>
      </c>
      <c r="AQ1080" s="4">
        <v>0</v>
      </c>
      <c r="AR1080" s="4">
        <v>150290</v>
      </c>
      <c r="AS1080" s="1" t="s">
        <v>52</v>
      </c>
      <c r="AT1080" s="9">
        <f t="shared" si="472"/>
        <v>43333</v>
      </c>
      <c r="AU1080" s="9">
        <f t="shared" si="473"/>
        <v>43313</v>
      </c>
      <c r="AV1080" s="9">
        <v>44798</v>
      </c>
      <c r="AW1080" s="11">
        <f t="shared" si="474"/>
        <v>4.0136986301369859</v>
      </c>
      <c r="AX1080">
        <v>10</v>
      </c>
      <c r="AY1080" s="12">
        <v>0.05</v>
      </c>
      <c r="AZ1080">
        <f t="shared" si="475"/>
        <v>9.5000000000000001E-2</v>
      </c>
      <c r="BA1080" s="13">
        <f t="shared" si="476"/>
        <v>175035</v>
      </c>
      <c r="BB1080" s="17" t="s">
        <v>1877</v>
      </c>
      <c r="BC1080">
        <f>MATCH(BB1080,MONTHLY_INDEX!$A:$A,0)</f>
        <v>642</v>
      </c>
      <c r="BD1080">
        <f>MATCH(AU1080,MONTHLY_INDEX!$1:$1,0)</f>
        <v>80</v>
      </c>
      <c r="BE1080">
        <f>INDEX(MONTHLY_INDEX!$1:$1048576,Final!BC1080,Final!BD1080)</f>
        <v>79.099999999999994</v>
      </c>
      <c r="BF1080">
        <f>MATCH($BF$1,MONTHLY_INDEX!$1:$1,0)</f>
        <v>127</v>
      </c>
      <c r="BG1080">
        <f>INDEX(MONTHLY_INDEX!$1:$1048576,Final!BC1080,Final!BF1080)</f>
        <v>94</v>
      </c>
      <c r="BH1080" s="23">
        <f t="shared" si="494"/>
        <v>0.18836915297092297</v>
      </c>
      <c r="BI1080" s="14">
        <f t="shared" si="495"/>
        <v>208006.19469026552</v>
      </c>
      <c r="BJ1080" s="14">
        <f t="shared" si="496"/>
        <v>79313.046975390971</v>
      </c>
      <c r="BK1080" s="15">
        <f t="shared" si="477"/>
        <v>128693.14771487455</v>
      </c>
      <c r="BL1080" s="52">
        <v>0</v>
      </c>
      <c r="BM1080" s="15">
        <f t="shared" si="497"/>
        <v>128693.14771487455</v>
      </c>
    </row>
    <row r="1081" spans="1:65">
      <c r="A1081" s="8">
        <v>1079</v>
      </c>
      <c r="B1081" s="1" t="s">
        <v>44</v>
      </c>
      <c r="C1081" s="1">
        <v>1500</v>
      </c>
      <c r="D1081" s="1" t="s">
        <v>60</v>
      </c>
      <c r="E1081" s="1">
        <v>150000046</v>
      </c>
      <c r="F1081" s="1" t="s">
        <v>60</v>
      </c>
      <c r="G1081" s="1" t="s">
        <v>105</v>
      </c>
      <c r="H1081" s="1">
        <v>17</v>
      </c>
      <c r="I1081" s="1" t="s">
        <v>52</v>
      </c>
      <c r="J1081" s="1" t="s">
        <v>49</v>
      </c>
      <c r="K1081" s="1">
        <v>17406001</v>
      </c>
      <c r="L1081" s="1" t="s">
        <v>50</v>
      </c>
      <c r="M1081" s="1" t="s">
        <v>51</v>
      </c>
      <c r="N1081" s="1" t="s">
        <v>64</v>
      </c>
      <c r="O1081" s="1" t="s">
        <v>65</v>
      </c>
      <c r="P1081" s="1" t="s">
        <v>66</v>
      </c>
      <c r="Q1081" s="1" t="s">
        <v>67</v>
      </c>
      <c r="R1081" s="1" t="s">
        <v>87</v>
      </c>
      <c r="S1081" s="1" t="s">
        <v>88</v>
      </c>
      <c r="T1081" s="2">
        <v>43333</v>
      </c>
      <c r="U1081" s="2">
        <v>43333</v>
      </c>
      <c r="V1081" s="1" t="s">
        <v>52</v>
      </c>
      <c r="W1081" s="3">
        <v>1</v>
      </c>
      <c r="X1081" s="1" t="s">
        <v>53</v>
      </c>
      <c r="Y1081" s="4">
        <v>132796</v>
      </c>
      <c r="Z1081" s="4">
        <v>-17395</v>
      </c>
      <c r="AA1081" s="4">
        <v>0</v>
      </c>
      <c r="AB1081" s="4">
        <v>0</v>
      </c>
      <c r="AC1081" s="4">
        <v>0</v>
      </c>
      <c r="AD1081" s="4">
        <v>132796</v>
      </c>
      <c r="AE1081" s="5">
        <v>1685</v>
      </c>
      <c r="AF1081" s="1" t="s">
        <v>70</v>
      </c>
      <c r="AG1081" s="1" t="s">
        <v>71</v>
      </c>
      <c r="AH1081" s="1" t="s">
        <v>89</v>
      </c>
      <c r="AI1081" s="1" t="s">
        <v>57</v>
      </c>
      <c r="AJ1081" s="5">
        <v>10950</v>
      </c>
      <c r="AK1081" s="4">
        <v>-1378</v>
      </c>
      <c r="AL1081" s="4">
        <v>0</v>
      </c>
      <c r="AM1081" s="4">
        <v>0</v>
      </c>
      <c r="AN1081" s="4">
        <v>0</v>
      </c>
      <c r="AO1081" s="4">
        <v>-18773</v>
      </c>
      <c r="AP1081" s="4">
        <v>-18773</v>
      </c>
      <c r="AQ1081" s="4">
        <v>0</v>
      </c>
      <c r="AR1081" s="4">
        <v>114023</v>
      </c>
      <c r="AS1081" s="1" t="s">
        <v>52</v>
      </c>
      <c r="AT1081" s="9">
        <f t="shared" si="472"/>
        <v>43333</v>
      </c>
      <c r="AU1081" s="9">
        <f t="shared" si="473"/>
        <v>43313</v>
      </c>
      <c r="AV1081" s="9">
        <v>44798</v>
      </c>
      <c r="AW1081" s="11">
        <f t="shared" si="474"/>
        <v>4.0136986301369859</v>
      </c>
      <c r="AX1081">
        <v>10</v>
      </c>
      <c r="AY1081" s="12">
        <v>0.05</v>
      </c>
      <c r="AZ1081">
        <f t="shared" si="475"/>
        <v>9.5000000000000001E-2</v>
      </c>
      <c r="BA1081" s="13">
        <f t="shared" si="476"/>
        <v>132796</v>
      </c>
      <c r="BB1081" s="17" t="s">
        <v>2189</v>
      </c>
      <c r="BC1081">
        <f>MATCH(BB1081,MONTHLY_INDEX!$A:$A,0)</f>
        <v>798</v>
      </c>
      <c r="BD1081">
        <f>MATCH(AU1081,MONTHLY_INDEX!$1:$1,0)</f>
        <v>80</v>
      </c>
      <c r="BE1081">
        <f>INDEX(MONTHLY_INDEX!$1:$1048576,Final!BC1081,Final!BD1081)</f>
        <v>96</v>
      </c>
      <c r="BF1081">
        <f>MATCH($BF$1,MONTHLY_INDEX!$1:$1,0)</f>
        <v>127</v>
      </c>
      <c r="BG1081">
        <f>INDEX(MONTHLY_INDEX!$1:$1048576,Final!BC1081,Final!BF1081)</f>
        <v>95.3</v>
      </c>
      <c r="BH1081" s="23">
        <f t="shared" si="494"/>
        <v>-7.2916666666666963E-3</v>
      </c>
      <c r="BI1081" s="14">
        <f t="shared" si="495"/>
        <v>131827.69583333333</v>
      </c>
      <c r="BJ1081" s="14">
        <f t="shared" si="496"/>
        <v>50266.0810071347</v>
      </c>
      <c r="BK1081" s="15">
        <f t="shared" si="477"/>
        <v>81561.614826198638</v>
      </c>
      <c r="BL1081" s="52">
        <v>0</v>
      </c>
      <c r="BM1081" s="15">
        <f t="shared" si="497"/>
        <v>81561.614826198638</v>
      </c>
    </row>
    <row r="1082" spans="1:65">
      <c r="A1082" s="8">
        <v>1080</v>
      </c>
      <c r="B1082" s="1" t="s">
        <v>44</v>
      </c>
      <c r="C1082" s="1">
        <v>1500</v>
      </c>
      <c r="D1082" s="1" t="s">
        <v>60</v>
      </c>
      <c r="E1082" s="1">
        <v>150000046</v>
      </c>
      <c r="F1082" s="1" t="s">
        <v>60</v>
      </c>
      <c r="G1082" s="1" t="s">
        <v>106</v>
      </c>
      <c r="H1082" s="1">
        <v>18</v>
      </c>
      <c r="I1082" s="1" t="s">
        <v>52</v>
      </c>
      <c r="J1082" s="1" t="s">
        <v>49</v>
      </c>
      <c r="K1082" s="1">
        <v>17406001</v>
      </c>
      <c r="L1082" s="1" t="s">
        <v>50</v>
      </c>
      <c r="M1082" s="1" t="s">
        <v>51</v>
      </c>
      <c r="N1082" s="1" t="s">
        <v>64</v>
      </c>
      <c r="O1082" s="1" t="s">
        <v>65</v>
      </c>
      <c r="P1082" s="1" t="s">
        <v>66</v>
      </c>
      <c r="Q1082" s="1" t="s">
        <v>67</v>
      </c>
      <c r="R1082" s="1" t="s">
        <v>87</v>
      </c>
      <c r="S1082" s="1" t="s">
        <v>88</v>
      </c>
      <c r="T1082" s="2">
        <v>43333</v>
      </c>
      <c r="U1082" s="2">
        <v>43333</v>
      </c>
      <c r="V1082" s="1" t="s">
        <v>52</v>
      </c>
      <c r="W1082" s="3">
        <v>1</v>
      </c>
      <c r="X1082" s="1" t="s">
        <v>53</v>
      </c>
      <c r="Y1082" s="4">
        <v>469552</v>
      </c>
      <c r="Z1082" s="4">
        <v>-61512</v>
      </c>
      <c r="AA1082" s="4">
        <v>0</v>
      </c>
      <c r="AB1082" s="4">
        <v>0</v>
      </c>
      <c r="AC1082" s="4">
        <v>0</v>
      </c>
      <c r="AD1082" s="4">
        <v>469552</v>
      </c>
      <c r="AE1082" s="5">
        <v>1685</v>
      </c>
      <c r="AF1082" s="1" t="s">
        <v>70</v>
      </c>
      <c r="AG1082" s="1" t="s">
        <v>71</v>
      </c>
      <c r="AH1082" s="1" t="s">
        <v>89</v>
      </c>
      <c r="AI1082" s="1" t="s">
        <v>57</v>
      </c>
      <c r="AJ1082" s="5">
        <v>10950</v>
      </c>
      <c r="AK1082" s="4">
        <v>-4871</v>
      </c>
      <c r="AL1082" s="4">
        <v>0</v>
      </c>
      <c r="AM1082" s="4">
        <v>0</v>
      </c>
      <c r="AN1082" s="4">
        <v>0</v>
      </c>
      <c r="AO1082" s="4">
        <v>-66383</v>
      </c>
      <c r="AP1082" s="4">
        <v>-66383</v>
      </c>
      <c r="AQ1082" s="4">
        <v>0</v>
      </c>
      <c r="AR1082" s="4">
        <v>403169</v>
      </c>
      <c r="AS1082" s="1" t="s">
        <v>52</v>
      </c>
      <c r="AT1082" s="9">
        <f t="shared" si="472"/>
        <v>43333</v>
      </c>
      <c r="AU1082" s="9">
        <f t="shared" si="473"/>
        <v>43313</v>
      </c>
      <c r="AV1082" s="9">
        <v>44798</v>
      </c>
      <c r="AW1082" s="11">
        <f t="shared" si="474"/>
        <v>4.0136986301369859</v>
      </c>
      <c r="AX1082">
        <v>10</v>
      </c>
      <c r="AY1082" s="12">
        <v>0.05</v>
      </c>
      <c r="AZ1082">
        <f t="shared" si="475"/>
        <v>9.5000000000000001E-2</v>
      </c>
      <c r="BA1082" s="13">
        <f t="shared" si="476"/>
        <v>469552</v>
      </c>
      <c r="BB1082" s="17" t="s">
        <v>1871</v>
      </c>
      <c r="BC1082">
        <f>MATCH(BB1082,MONTHLY_INDEX!$A:$A,0)</f>
        <v>639</v>
      </c>
      <c r="BD1082">
        <f>MATCH(AU1082,MONTHLY_INDEX!$1:$1,0)</f>
        <v>80</v>
      </c>
      <c r="BE1082">
        <f>INDEX(MONTHLY_INDEX!$1:$1048576,Final!BC1082,Final!BD1082)</f>
        <v>112.8</v>
      </c>
      <c r="BF1082">
        <f>MATCH($BF$1,MONTHLY_INDEX!$1:$1,0)</f>
        <v>127</v>
      </c>
      <c r="BG1082">
        <f>INDEX(MONTHLY_INDEX!$1:$1048576,Final!BC1082,Final!BF1082)</f>
        <v>116.2</v>
      </c>
      <c r="BH1082" s="23">
        <f t="shared" si="494"/>
        <v>3.0141843971631256E-2</v>
      </c>
      <c r="BI1082" s="14">
        <f t="shared" si="495"/>
        <v>483705.16312056739</v>
      </c>
      <c r="BJ1082" s="14">
        <f t="shared" si="496"/>
        <v>184437.44130768481</v>
      </c>
      <c r="BK1082" s="15">
        <f t="shared" si="477"/>
        <v>299267.72181288258</v>
      </c>
      <c r="BL1082" s="52">
        <v>0</v>
      </c>
      <c r="BM1082" s="15">
        <f t="shared" si="497"/>
        <v>299267.72181288258</v>
      </c>
    </row>
    <row r="1083" spans="1:65">
      <c r="A1083" s="8">
        <v>1081</v>
      </c>
      <c r="B1083" s="1" t="s">
        <v>44</v>
      </c>
      <c r="C1083" s="1">
        <v>1500</v>
      </c>
      <c r="D1083" s="1" t="s">
        <v>60</v>
      </c>
      <c r="E1083" s="1">
        <v>150000046</v>
      </c>
      <c r="F1083" s="1" t="s">
        <v>60</v>
      </c>
      <c r="G1083" s="1" t="s">
        <v>107</v>
      </c>
      <c r="H1083" s="1">
        <v>19</v>
      </c>
      <c r="I1083" s="1" t="s">
        <v>52</v>
      </c>
      <c r="J1083" s="1" t="s">
        <v>49</v>
      </c>
      <c r="K1083" s="1">
        <v>17406001</v>
      </c>
      <c r="L1083" s="1" t="s">
        <v>50</v>
      </c>
      <c r="M1083" s="1" t="s">
        <v>51</v>
      </c>
      <c r="N1083" s="1" t="s">
        <v>64</v>
      </c>
      <c r="O1083" s="1" t="s">
        <v>65</v>
      </c>
      <c r="P1083" s="1" t="s">
        <v>66</v>
      </c>
      <c r="Q1083" s="1" t="s">
        <v>67</v>
      </c>
      <c r="R1083" s="1" t="s">
        <v>87</v>
      </c>
      <c r="S1083" s="1" t="s">
        <v>88</v>
      </c>
      <c r="T1083" s="2">
        <v>43333</v>
      </c>
      <c r="U1083" s="2">
        <v>43333</v>
      </c>
      <c r="V1083" s="1" t="s">
        <v>52</v>
      </c>
      <c r="W1083" s="3">
        <v>1</v>
      </c>
      <c r="X1083" s="1" t="s">
        <v>53</v>
      </c>
      <c r="Y1083" s="4">
        <v>6861326</v>
      </c>
      <c r="Z1083" s="4">
        <v>-898859</v>
      </c>
      <c r="AA1083" s="4">
        <v>0</v>
      </c>
      <c r="AB1083" s="4">
        <v>0</v>
      </c>
      <c r="AC1083" s="4">
        <v>0</v>
      </c>
      <c r="AD1083" s="4">
        <v>6861326</v>
      </c>
      <c r="AE1083" s="5">
        <v>1685</v>
      </c>
      <c r="AF1083" s="1" t="s">
        <v>70</v>
      </c>
      <c r="AG1083" s="1" t="s">
        <v>71</v>
      </c>
      <c r="AH1083" s="1" t="s">
        <v>89</v>
      </c>
      <c r="AI1083" s="1" t="s">
        <v>57</v>
      </c>
      <c r="AJ1083" s="5">
        <v>10950</v>
      </c>
      <c r="AK1083" s="4">
        <v>-71176</v>
      </c>
      <c r="AL1083" s="4">
        <v>0</v>
      </c>
      <c r="AM1083" s="4">
        <v>0</v>
      </c>
      <c r="AN1083" s="4">
        <v>0</v>
      </c>
      <c r="AO1083" s="4">
        <v>-970035</v>
      </c>
      <c r="AP1083" s="4">
        <v>-970035</v>
      </c>
      <c r="AQ1083" s="4">
        <v>0</v>
      </c>
      <c r="AR1083" s="4">
        <v>5891291</v>
      </c>
      <c r="AS1083" s="1" t="s">
        <v>52</v>
      </c>
      <c r="AT1083" s="9">
        <f t="shared" si="472"/>
        <v>43333</v>
      </c>
      <c r="AU1083" s="9">
        <f t="shared" si="473"/>
        <v>43313</v>
      </c>
      <c r="AV1083" s="9">
        <v>44798</v>
      </c>
      <c r="AW1083" s="11">
        <f t="shared" si="474"/>
        <v>4.0136986301369859</v>
      </c>
      <c r="AX1083">
        <v>10</v>
      </c>
      <c r="AY1083" s="12">
        <v>0.05</v>
      </c>
      <c r="AZ1083">
        <f t="shared" si="475"/>
        <v>9.5000000000000001E-2</v>
      </c>
      <c r="BA1083" s="13">
        <f t="shared" si="476"/>
        <v>6861326</v>
      </c>
      <c r="BI1083" s="14">
        <f t="shared" ref="BI1083:BI1085" si="498">AR1083</f>
        <v>5891291</v>
      </c>
      <c r="BJ1083" s="14">
        <v>0</v>
      </c>
      <c r="BK1083" s="14">
        <f t="shared" ref="BK1083:BK1085" si="499">AR1083</f>
        <v>5891291</v>
      </c>
      <c r="BL1083" s="52">
        <v>0</v>
      </c>
      <c r="BM1083" s="15">
        <f t="shared" ref="BM1083:BM1085" si="500">AR1083</f>
        <v>5891291</v>
      </c>
    </row>
    <row r="1084" spans="1:65">
      <c r="A1084" s="8">
        <v>1082</v>
      </c>
      <c r="B1084" s="1" t="s">
        <v>44</v>
      </c>
      <c r="C1084" s="1">
        <v>1500</v>
      </c>
      <c r="D1084" s="1" t="s">
        <v>60</v>
      </c>
      <c r="E1084" s="1">
        <v>150000046</v>
      </c>
      <c r="F1084" s="1" t="s">
        <v>60</v>
      </c>
      <c r="G1084" s="1" t="s">
        <v>108</v>
      </c>
      <c r="H1084" s="1">
        <v>20</v>
      </c>
      <c r="I1084" s="1" t="s">
        <v>52</v>
      </c>
      <c r="J1084" s="1" t="s">
        <v>49</v>
      </c>
      <c r="K1084" s="1">
        <v>17406001</v>
      </c>
      <c r="L1084" s="1" t="s">
        <v>50</v>
      </c>
      <c r="M1084" s="1" t="s">
        <v>51</v>
      </c>
      <c r="N1084" s="1" t="s">
        <v>64</v>
      </c>
      <c r="O1084" s="1" t="s">
        <v>65</v>
      </c>
      <c r="P1084" s="1" t="s">
        <v>66</v>
      </c>
      <c r="Q1084" s="1" t="s">
        <v>67</v>
      </c>
      <c r="R1084" s="1" t="s">
        <v>87</v>
      </c>
      <c r="S1084" s="1" t="s">
        <v>88</v>
      </c>
      <c r="T1084" s="2">
        <v>43333</v>
      </c>
      <c r="U1084" s="2">
        <v>43333</v>
      </c>
      <c r="V1084" s="1" t="s">
        <v>52</v>
      </c>
      <c r="W1084" s="3">
        <v>1</v>
      </c>
      <c r="X1084" s="1" t="s">
        <v>53</v>
      </c>
      <c r="Y1084" s="4">
        <v>5552065</v>
      </c>
      <c r="Z1084" s="4">
        <v>-727341</v>
      </c>
      <c r="AA1084" s="4">
        <v>0</v>
      </c>
      <c r="AB1084" s="4">
        <v>0</v>
      </c>
      <c r="AC1084" s="4">
        <v>0</v>
      </c>
      <c r="AD1084" s="4">
        <v>5552065</v>
      </c>
      <c r="AE1084" s="5">
        <v>1685</v>
      </c>
      <c r="AF1084" s="1" t="s">
        <v>70</v>
      </c>
      <c r="AG1084" s="1" t="s">
        <v>71</v>
      </c>
      <c r="AH1084" s="1" t="s">
        <v>89</v>
      </c>
      <c r="AI1084" s="1" t="s">
        <v>57</v>
      </c>
      <c r="AJ1084" s="5">
        <v>10950</v>
      </c>
      <c r="AK1084" s="4">
        <v>-57594</v>
      </c>
      <c r="AL1084" s="4">
        <v>0</v>
      </c>
      <c r="AM1084" s="4">
        <v>0</v>
      </c>
      <c r="AN1084" s="4">
        <v>0</v>
      </c>
      <c r="AO1084" s="4">
        <v>-784935</v>
      </c>
      <c r="AP1084" s="4">
        <v>-784935</v>
      </c>
      <c r="AQ1084" s="4">
        <v>0</v>
      </c>
      <c r="AR1084" s="4">
        <v>4767130</v>
      </c>
      <c r="AS1084" s="1" t="s">
        <v>52</v>
      </c>
      <c r="AT1084" s="9">
        <f t="shared" si="472"/>
        <v>43333</v>
      </c>
      <c r="AU1084" s="9">
        <f t="shared" si="473"/>
        <v>43313</v>
      </c>
      <c r="AV1084" s="9">
        <v>44798</v>
      </c>
      <c r="AW1084" s="11">
        <f t="shared" si="474"/>
        <v>4.0136986301369859</v>
      </c>
      <c r="AX1084">
        <v>10</v>
      </c>
      <c r="AY1084" s="12">
        <v>0.05</v>
      </c>
      <c r="AZ1084">
        <f t="shared" si="475"/>
        <v>9.5000000000000001E-2</v>
      </c>
      <c r="BA1084" s="13">
        <f t="shared" si="476"/>
        <v>5552065</v>
      </c>
      <c r="BI1084" s="14">
        <f t="shared" si="498"/>
        <v>4767130</v>
      </c>
      <c r="BJ1084" s="14">
        <v>0</v>
      </c>
      <c r="BK1084" s="14">
        <f t="shared" si="499"/>
        <v>4767130</v>
      </c>
      <c r="BL1084" s="52">
        <v>0</v>
      </c>
      <c r="BM1084" s="15">
        <f t="shared" si="500"/>
        <v>4767130</v>
      </c>
    </row>
    <row r="1085" spans="1:65">
      <c r="A1085" s="8">
        <v>1083</v>
      </c>
      <c r="B1085" s="1" t="s">
        <v>44</v>
      </c>
      <c r="C1085" s="1">
        <v>1500</v>
      </c>
      <c r="D1085" s="1" t="s">
        <v>60</v>
      </c>
      <c r="E1085" s="1">
        <v>150000046</v>
      </c>
      <c r="F1085" s="1" t="s">
        <v>60</v>
      </c>
      <c r="G1085" s="1" t="s">
        <v>109</v>
      </c>
      <c r="H1085" s="1">
        <v>21</v>
      </c>
      <c r="I1085" s="1" t="s">
        <v>52</v>
      </c>
      <c r="J1085" s="1" t="s">
        <v>49</v>
      </c>
      <c r="K1085" s="1">
        <v>17406001</v>
      </c>
      <c r="L1085" s="1" t="s">
        <v>50</v>
      </c>
      <c r="M1085" s="1" t="s">
        <v>51</v>
      </c>
      <c r="N1085" s="1" t="s">
        <v>64</v>
      </c>
      <c r="O1085" s="1" t="s">
        <v>65</v>
      </c>
      <c r="P1085" s="1" t="s">
        <v>66</v>
      </c>
      <c r="Q1085" s="1" t="s">
        <v>67</v>
      </c>
      <c r="R1085" s="1" t="s">
        <v>87</v>
      </c>
      <c r="S1085" s="1" t="s">
        <v>88</v>
      </c>
      <c r="T1085" s="2">
        <v>43333</v>
      </c>
      <c r="U1085" s="2">
        <v>43333</v>
      </c>
      <c r="V1085" s="1" t="s">
        <v>52</v>
      </c>
      <c r="W1085" s="3">
        <v>1</v>
      </c>
      <c r="X1085" s="1" t="s">
        <v>53</v>
      </c>
      <c r="Y1085" s="4">
        <v>1950695</v>
      </c>
      <c r="Z1085" s="4">
        <v>-256470</v>
      </c>
      <c r="AA1085" s="4">
        <v>0</v>
      </c>
      <c r="AB1085" s="4">
        <v>0</v>
      </c>
      <c r="AC1085" s="4">
        <v>0</v>
      </c>
      <c r="AD1085" s="4">
        <v>1950695</v>
      </c>
      <c r="AE1085" s="5">
        <v>1685</v>
      </c>
      <c r="AF1085" s="1" t="s">
        <v>70</v>
      </c>
      <c r="AG1085" s="1" t="s">
        <v>71</v>
      </c>
      <c r="AH1085" s="1" t="s">
        <v>89</v>
      </c>
      <c r="AI1085" s="1" t="s">
        <v>57</v>
      </c>
      <c r="AJ1085" s="5">
        <v>10950</v>
      </c>
      <c r="AK1085" s="4">
        <v>-20224</v>
      </c>
      <c r="AL1085" s="4">
        <v>0</v>
      </c>
      <c r="AM1085" s="4">
        <v>0</v>
      </c>
      <c r="AN1085" s="4">
        <v>0</v>
      </c>
      <c r="AO1085" s="4">
        <v>-276694</v>
      </c>
      <c r="AP1085" s="4">
        <v>-276694</v>
      </c>
      <c r="AQ1085" s="4">
        <v>0</v>
      </c>
      <c r="AR1085" s="4">
        <v>1674001</v>
      </c>
      <c r="AS1085" s="1" t="s">
        <v>52</v>
      </c>
      <c r="AT1085" s="9">
        <f t="shared" si="472"/>
        <v>43333</v>
      </c>
      <c r="AU1085" s="9">
        <f t="shared" si="473"/>
        <v>43313</v>
      </c>
      <c r="AV1085" s="9">
        <v>44798</v>
      </c>
      <c r="AW1085" s="11">
        <f t="shared" si="474"/>
        <v>4.0136986301369859</v>
      </c>
      <c r="AX1085">
        <v>10</v>
      </c>
      <c r="AY1085" s="12">
        <v>0.05</v>
      </c>
      <c r="AZ1085">
        <f t="shared" si="475"/>
        <v>9.5000000000000001E-2</v>
      </c>
      <c r="BA1085" s="13">
        <f t="shared" si="476"/>
        <v>1950695</v>
      </c>
      <c r="BI1085" s="14">
        <f t="shared" si="498"/>
        <v>1674001</v>
      </c>
      <c r="BJ1085" s="14">
        <v>0</v>
      </c>
      <c r="BK1085" s="14">
        <f t="shared" si="499"/>
        <v>1674001</v>
      </c>
      <c r="BL1085" s="52">
        <v>0</v>
      </c>
      <c r="BM1085" s="15">
        <f t="shared" si="500"/>
        <v>1674001</v>
      </c>
    </row>
    <row r="1086" spans="1:65">
      <c r="A1086" s="8">
        <v>1084</v>
      </c>
      <c r="B1086" s="1" t="s">
        <v>44</v>
      </c>
      <c r="C1086" s="1">
        <v>1500</v>
      </c>
      <c r="D1086" s="1" t="s">
        <v>60</v>
      </c>
      <c r="E1086" s="1">
        <v>150000046</v>
      </c>
      <c r="F1086" s="1" t="s">
        <v>60</v>
      </c>
      <c r="G1086" s="1" t="s">
        <v>110</v>
      </c>
      <c r="H1086" s="1">
        <v>22</v>
      </c>
      <c r="I1086" s="1" t="s">
        <v>52</v>
      </c>
      <c r="J1086" s="1" t="s">
        <v>49</v>
      </c>
      <c r="K1086" s="1">
        <v>17406001</v>
      </c>
      <c r="L1086" s="1" t="s">
        <v>50</v>
      </c>
      <c r="M1086" s="1" t="s">
        <v>51</v>
      </c>
      <c r="N1086" s="1" t="s">
        <v>64</v>
      </c>
      <c r="O1086" s="1" t="s">
        <v>65</v>
      </c>
      <c r="P1086" s="1" t="s">
        <v>66</v>
      </c>
      <c r="Q1086" s="1" t="s">
        <v>67</v>
      </c>
      <c r="R1086" s="1" t="s">
        <v>87</v>
      </c>
      <c r="S1086" s="1" t="s">
        <v>88</v>
      </c>
      <c r="T1086" s="2">
        <v>43333</v>
      </c>
      <c r="U1086" s="2">
        <v>43333</v>
      </c>
      <c r="V1086" s="1" t="s">
        <v>52</v>
      </c>
      <c r="W1086" s="3">
        <v>1</v>
      </c>
      <c r="X1086" s="1" t="s">
        <v>53</v>
      </c>
      <c r="Y1086" s="4">
        <v>16789210</v>
      </c>
      <c r="Z1086" s="4">
        <v>-2199450</v>
      </c>
      <c r="AA1086" s="4">
        <v>0</v>
      </c>
      <c r="AB1086" s="4">
        <v>0</v>
      </c>
      <c r="AC1086" s="4">
        <v>0</v>
      </c>
      <c r="AD1086" s="4">
        <v>16789210</v>
      </c>
      <c r="AE1086" s="5">
        <v>1685</v>
      </c>
      <c r="AF1086" s="1" t="s">
        <v>70</v>
      </c>
      <c r="AG1086" s="1" t="s">
        <v>71</v>
      </c>
      <c r="AH1086" s="1" t="s">
        <v>89</v>
      </c>
      <c r="AI1086" s="1" t="s">
        <v>57</v>
      </c>
      <c r="AJ1086" s="5">
        <v>10950</v>
      </c>
      <c r="AK1086" s="4">
        <v>-174163</v>
      </c>
      <c r="AL1086" s="4">
        <v>0</v>
      </c>
      <c r="AM1086" s="4">
        <v>0</v>
      </c>
      <c r="AN1086" s="4">
        <v>0</v>
      </c>
      <c r="AO1086" s="4">
        <v>-2373613</v>
      </c>
      <c r="AP1086" s="4">
        <v>-2373613</v>
      </c>
      <c r="AQ1086" s="4">
        <v>0</v>
      </c>
      <c r="AR1086" s="4">
        <v>14415597</v>
      </c>
      <c r="AS1086" s="1" t="s">
        <v>52</v>
      </c>
      <c r="AT1086" s="9">
        <f t="shared" si="472"/>
        <v>43333</v>
      </c>
      <c r="AU1086" s="9">
        <f t="shared" si="473"/>
        <v>43313</v>
      </c>
      <c r="AV1086" s="9">
        <v>44798</v>
      </c>
      <c r="AW1086" s="11">
        <f t="shared" si="474"/>
        <v>4.0136986301369859</v>
      </c>
      <c r="AX1086">
        <v>25</v>
      </c>
      <c r="AY1086" s="12">
        <v>0.05</v>
      </c>
      <c r="AZ1086">
        <f t="shared" si="475"/>
        <v>3.7999999999999999E-2</v>
      </c>
      <c r="BA1086" s="13">
        <f t="shared" si="476"/>
        <v>16789210</v>
      </c>
      <c r="BB1086" s="17" t="s">
        <v>2189</v>
      </c>
      <c r="BC1086">
        <f>MATCH(BB1086,MONTHLY_INDEX!$A:$A,0)</f>
        <v>798</v>
      </c>
      <c r="BD1086">
        <f>MATCH(AU1086,MONTHLY_INDEX!$1:$1,0)</f>
        <v>80</v>
      </c>
      <c r="BE1086">
        <f>INDEX(MONTHLY_INDEX!$1:$1048576,Final!BC1086,Final!BD1086)</f>
        <v>96</v>
      </c>
      <c r="BF1086">
        <f>MATCH($BF$1,MONTHLY_INDEX!$1:$1,0)</f>
        <v>127</v>
      </c>
      <c r="BG1086">
        <f>INDEX(MONTHLY_INDEX!$1:$1048576,Final!BC1086,Final!BF1086)</f>
        <v>95.3</v>
      </c>
      <c r="BH1086" s="23">
        <f>(BG1086-BE1086)/BE1086</f>
        <v>-7.2916666666666963E-3</v>
      </c>
      <c r="BI1086" s="14">
        <f>(1+BH1086)*BA1086</f>
        <v>16666788.677083332</v>
      </c>
      <c r="BJ1086" s="14">
        <f>BI1086*AZ1086*AW1086</f>
        <v>2542027.7415156956</v>
      </c>
      <c r="BK1086" s="15">
        <f t="shared" si="477"/>
        <v>14124760.935567636</v>
      </c>
      <c r="BL1086" s="52">
        <v>0</v>
      </c>
      <c r="BM1086" s="15">
        <f>MAX((1-BL1086)*BK1086,BI1086*AY1086)</f>
        <v>14124760.935567636</v>
      </c>
    </row>
    <row r="1087" spans="1:65">
      <c r="A1087" s="8">
        <v>1085</v>
      </c>
      <c r="B1087" s="1" t="s">
        <v>44</v>
      </c>
      <c r="C1087" s="1">
        <v>1500</v>
      </c>
      <c r="D1087" s="1" t="s">
        <v>60</v>
      </c>
      <c r="E1087" s="1">
        <v>150000046</v>
      </c>
      <c r="F1087" s="1" t="s">
        <v>60</v>
      </c>
      <c r="G1087" s="1" t="s">
        <v>111</v>
      </c>
      <c r="H1087" s="1">
        <v>23</v>
      </c>
      <c r="I1087" s="1" t="s">
        <v>52</v>
      </c>
      <c r="J1087" s="1" t="s">
        <v>49</v>
      </c>
      <c r="K1087" s="1">
        <v>17406001</v>
      </c>
      <c r="L1087" s="1" t="s">
        <v>50</v>
      </c>
      <c r="M1087" s="1" t="s">
        <v>51</v>
      </c>
      <c r="N1087" s="1" t="s">
        <v>64</v>
      </c>
      <c r="O1087" s="1" t="s">
        <v>65</v>
      </c>
      <c r="P1087" s="1" t="s">
        <v>66</v>
      </c>
      <c r="Q1087" s="1" t="s">
        <v>67</v>
      </c>
      <c r="R1087" s="1" t="s">
        <v>87</v>
      </c>
      <c r="S1087" s="1" t="s">
        <v>88</v>
      </c>
      <c r="T1087" s="2">
        <v>43333</v>
      </c>
      <c r="U1087" s="2">
        <v>43333</v>
      </c>
      <c r="V1087" s="1" t="s">
        <v>52</v>
      </c>
      <c r="W1087" s="3">
        <v>1</v>
      </c>
      <c r="X1087" s="1" t="s">
        <v>53</v>
      </c>
      <c r="Y1087" s="4">
        <v>32425</v>
      </c>
      <c r="Z1087" s="4">
        <v>-4246</v>
      </c>
      <c r="AA1087" s="4">
        <v>0</v>
      </c>
      <c r="AB1087" s="4">
        <v>0</v>
      </c>
      <c r="AC1087" s="4">
        <v>0</v>
      </c>
      <c r="AD1087" s="4">
        <v>32425</v>
      </c>
      <c r="AE1087" s="5">
        <v>1685</v>
      </c>
      <c r="AF1087" s="1" t="s">
        <v>70</v>
      </c>
      <c r="AG1087" s="1" t="s">
        <v>71</v>
      </c>
      <c r="AH1087" s="1" t="s">
        <v>89</v>
      </c>
      <c r="AI1087" s="1" t="s">
        <v>57</v>
      </c>
      <c r="AJ1087" s="5">
        <v>10950</v>
      </c>
      <c r="AK1087" s="4">
        <v>-336</v>
      </c>
      <c r="AL1087" s="4">
        <v>0</v>
      </c>
      <c r="AM1087" s="4">
        <v>0</v>
      </c>
      <c r="AN1087" s="4">
        <v>0</v>
      </c>
      <c r="AO1087" s="4">
        <v>-4582</v>
      </c>
      <c r="AP1087" s="4">
        <v>-4582</v>
      </c>
      <c r="AQ1087" s="4">
        <v>0</v>
      </c>
      <c r="AR1087" s="4">
        <v>27843</v>
      </c>
      <c r="AS1087" s="1" t="s">
        <v>52</v>
      </c>
      <c r="AT1087" s="9">
        <f t="shared" si="472"/>
        <v>43333</v>
      </c>
      <c r="AU1087" s="9">
        <f t="shared" si="473"/>
        <v>43313</v>
      </c>
      <c r="AV1087" s="9">
        <v>44798</v>
      </c>
      <c r="AW1087" s="11">
        <f t="shared" si="474"/>
        <v>4.0136986301369859</v>
      </c>
      <c r="AX1087">
        <v>10</v>
      </c>
      <c r="AY1087" s="12">
        <v>0.05</v>
      </c>
      <c r="AZ1087">
        <f t="shared" si="475"/>
        <v>9.5000000000000001E-2</v>
      </c>
      <c r="BA1087" s="13">
        <f t="shared" si="476"/>
        <v>32425</v>
      </c>
      <c r="BI1087" s="14">
        <f t="shared" ref="BI1087:BI1091" si="501">AR1087</f>
        <v>27843</v>
      </c>
      <c r="BJ1087" s="14">
        <v>0</v>
      </c>
      <c r="BK1087" s="14">
        <f t="shared" ref="BK1087:BK1091" si="502">AR1087</f>
        <v>27843</v>
      </c>
      <c r="BL1087" s="52">
        <v>0</v>
      </c>
      <c r="BM1087" s="15">
        <f t="shared" ref="BM1087:BM1091" si="503">AR1087</f>
        <v>27843</v>
      </c>
    </row>
    <row r="1088" spans="1:65">
      <c r="A1088" s="8">
        <v>1086</v>
      </c>
      <c r="B1088" s="1" t="s">
        <v>44</v>
      </c>
      <c r="C1088" s="1">
        <v>1500</v>
      </c>
      <c r="D1088" s="1" t="s">
        <v>60</v>
      </c>
      <c r="E1088" s="1">
        <v>150000046</v>
      </c>
      <c r="F1088" s="1" t="s">
        <v>112</v>
      </c>
      <c r="G1088" s="1" t="s">
        <v>113</v>
      </c>
      <c r="H1088" s="1">
        <v>24</v>
      </c>
      <c r="I1088" s="1" t="s">
        <v>52</v>
      </c>
      <c r="J1088" s="1" t="s">
        <v>49</v>
      </c>
      <c r="K1088" s="1">
        <v>17406001</v>
      </c>
      <c r="L1088" s="1" t="s">
        <v>50</v>
      </c>
      <c r="M1088" s="1" t="s">
        <v>51</v>
      </c>
      <c r="N1088" s="1" t="s">
        <v>64</v>
      </c>
      <c r="O1088" s="1" t="s">
        <v>65</v>
      </c>
      <c r="P1088" s="1" t="s">
        <v>66</v>
      </c>
      <c r="Q1088" s="1" t="s">
        <v>67</v>
      </c>
      <c r="R1088" s="1" t="s">
        <v>87</v>
      </c>
      <c r="S1088" s="1" t="s">
        <v>88</v>
      </c>
      <c r="T1088" s="2">
        <v>43333</v>
      </c>
      <c r="U1088" s="2">
        <v>43333</v>
      </c>
      <c r="V1088" s="1" t="s">
        <v>52</v>
      </c>
      <c r="W1088" s="3">
        <v>1</v>
      </c>
      <c r="X1088" s="1" t="s">
        <v>53</v>
      </c>
      <c r="Y1088" s="4">
        <v>970825</v>
      </c>
      <c r="Z1088" s="4">
        <v>-127181.51</v>
      </c>
      <c r="AA1088" s="4">
        <v>0</v>
      </c>
      <c r="AB1088" s="4">
        <v>0</v>
      </c>
      <c r="AC1088" s="4">
        <v>0</v>
      </c>
      <c r="AD1088" s="4">
        <v>970825</v>
      </c>
      <c r="AE1088" s="5">
        <v>1685</v>
      </c>
      <c r="AF1088" s="1" t="s">
        <v>70</v>
      </c>
      <c r="AG1088" s="1" t="s">
        <v>71</v>
      </c>
      <c r="AH1088" s="1" t="s">
        <v>89</v>
      </c>
      <c r="AI1088" s="1" t="s">
        <v>57</v>
      </c>
      <c r="AJ1088" s="5">
        <v>10950</v>
      </c>
      <c r="AK1088" s="4">
        <v>-10071</v>
      </c>
      <c r="AL1088" s="4">
        <v>0</v>
      </c>
      <c r="AM1088" s="4">
        <v>0</v>
      </c>
      <c r="AN1088" s="4">
        <v>0</v>
      </c>
      <c r="AO1088" s="4">
        <v>-137252.51</v>
      </c>
      <c r="AP1088" s="4">
        <v>-137252.51</v>
      </c>
      <c r="AQ1088" s="4">
        <v>0</v>
      </c>
      <c r="AR1088" s="4">
        <v>833572.49</v>
      </c>
      <c r="AS1088" s="1" t="s">
        <v>52</v>
      </c>
      <c r="AT1088" s="9">
        <f t="shared" si="472"/>
        <v>43333</v>
      </c>
      <c r="AU1088" s="9">
        <f t="shared" si="473"/>
        <v>43313</v>
      </c>
      <c r="AV1088" s="9">
        <v>44798</v>
      </c>
      <c r="AW1088" s="11">
        <f t="shared" si="474"/>
        <v>4.0136986301369859</v>
      </c>
      <c r="AX1088">
        <v>10</v>
      </c>
      <c r="AY1088" s="12">
        <v>0.05</v>
      </c>
      <c r="AZ1088">
        <f t="shared" si="475"/>
        <v>9.5000000000000001E-2</v>
      </c>
      <c r="BA1088" s="13">
        <f t="shared" si="476"/>
        <v>970825</v>
      </c>
      <c r="BB1088" s="16" t="s">
        <v>593</v>
      </c>
      <c r="BC1088" s="16" t="s">
        <v>593</v>
      </c>
      <c r="BD1088" s="16" t="s">
        <v>593</v>
      </c>
      <c r="BE1088" s="16" t="s">
        <v>593</v>
      </c>
      <c r="BF1088" s="16" t="s">
        <v>593</v>
      </c>
      <c r="BG1088" s="16" t="s">
        <v>593</v>
      </c>
      <c r="BH1088" s="16" t="s">
        <v>593</v>
      </c>
      <c r="BI1088" s="14">
        <f t="shared" si="501"/>
        <v>833572.49</v>
      </c>
      <c r="BJ1088" s="14">
        <v>0</v>
      </c>
      <c r="BK1088" s="14">
        <f t="shared" si="502"/>
        <v>833572.49</v>
      </c>
      <c r="BL1088" s="52">
        <v>0</v>
      </c>
      <c r="BM1088" s="15">
        <f t="shared" si="503"/>
        <v>833572.49</v>
      </c>
    </row>
    <row r="1089" spans="1:65">
      <c r="A1089" s="8">
        <v>1087</v>
      </c>
      <c r="B1089" s="1" t="s">
        <v>44</v>
      </c>
      <c r="C1089" s="1">
        <v>1500</v>
      </c>
      <c r="D1089" s="1" t="s">
        <v>60</v>
      </c>
      <c r="E1089" s="1">
        <v>150000046</v>
      </c>
      <c r="F1089" s="1" t="s">
        <v>112</v>
      </c>
      <c r="G1089" s="1" t="s">
        <v>114</v>
      </c>
      <c r="H1089" s="1">
        <v>25</v>
      </c>
      <c r="I1089" s="1" t="s">
        <v>52</v>
      </c>
      <c r="J1089" s="1" t="s">
        <v>49</v>
      </c>
      <c r="K1089" s="1">
        <v>17406001</v>
      </c>
      <c r="L1089" s="1" t="s">
        <v>50</v>
      </c>
      <c r="M1089" s="1" t="s">
        <v>51</v>
      </c>
      <c r="N1089" s="1" t="s">
        <v>64</v>
      </c>
      <c r="O1089" s="1" t="s">
        <v>65</v>
      </c>
      <c r="P1089" s="1" t="s">
        <v>66</v>
      </c>
      <c r="Q1089" s="1" t="s">
        <v>67</v>
      </c>
      <c r="R1089" s="1" t="s">
        <v>87</v>
      </c>
      <c r="S1089" s="1" t="s">
        <v>88</v>
      </c>
      <c r="T1089" s="2">
        <v>43333</v>
      </c>
      <c r="U1089" s="2">
        <v>43333</v>
      </c>
      <c r="V1089" s="1" t="s">
        <v>52</v>
      </c>
      <c r="W1089" s="3">
        <v>1</v>
      </c>
      <c r="X1089" s="1" t="s">
        <v>53</v>
      </c>
      <c r="Y1089" s="4">
        <v>2008211</v>
      </c>
      <c r="Z1089" s="4">
        <v>-263082.87</v>
      </c>
      <c r="AA1089" s="4">
        <v>0</v>
      </c>
      <c r="AB1089" s="4">
        <v>0</v>
      </c>
      <c r="AC1089" s="4">
        <v>0</v>
      </c>
      <c r="AD1089" s="4">
        <v>2008211</v>
      </c>
      <c r="AE1089" s="5">
        <v>1685</v>
      </c>
      <c r="AF1089" s="1" t="s">
        <v>70</v>
      </c>
      <c r="AG1089" s="1" t="s">
        <v>71</v>
      </c>
      <c r="AH1089" s="1" t="s">
        <v>89</v>
      </c>
      <c r="AI1089" s="1" t="s">
        <v>57</v>
      </c>
      <c r="AJ1089" s="5">
        <v>10950</v>
      </c>
      <c r="AK1089" s="4">
        <v>-20832</v>
      </c>
      <c r="AL1089" s="4">
        <v>0</v>
      </c>
      <c r="AM1089" s="4">
        <v>0</v>
      </c>
      <c r="AN1089" s="4">
        <v>0</v>
      </c>
      <c r="AO1089" s="4">
        <v>-283914.87</v>
      </c>
      <c r="AP1089" s="4">
        <v>-283914.87</v>
      </c>
      <c r="AQ1089" s="4">
        <v>0</v>
      </c>
      <c r="AR1089" s="4">
        <v>1724296.13</v>
      </c>
      <c r="AS1089" s="1" t="s">
        <v>52</v>
      </c>
      <c r="AT1089" s="9">
        <f t="shared" si="472"/>
        <v>43333</v>
      </c>
      <c r="AU1089" s="9">
        <f t="shared" si="473"/>
        <v>43313</v>
      </c>
      <c r="AV1089" s="9">
        <v>44798</v>
      </c>
      <c r="AW1089" s="11">
        <f t="shared" si="474"/>
        <v>4.0136986301369859</v>
      </c>
      <c r="AX1089">
        <v>10</v>
      </c>
      <c r="AY1089" s="12">
        <v>0.05</v>
      </c>
      <c r="AZ1089">
        <f t="shared" si="475"/>
        <v>9.5000000000000001E-2</v>
      </c>
      <c r="BA1089" s="13">
        <f t="shared" si="476"/>
        <v>2008211</v>
      </c>
      <c r="BB1089" s="16" t="s">
        <v>593</v>
      </c>
      <c r="BC1089" s="16" t="s">
        <v>593</v>
      </c>
      <c r="BD1089" s="16" t="s">
        <v>593</v>
      </c>
      <c r="BE1089" s="16" t="s">
        <v>593</v>
      </c>
      <c r="BF1089" s="16" t="s">
        <v>593</v>
      </c>
      <c r="BG1089" s="16" t="s">
        <v>593</v>
      </c>
      <c r="BH1089" s="16" t="s">
        <v>593</v>
      </c>
      <c r="BI1089" s="14">
        <f t="shared" si="501"/>
        <v>1724296.13</v>
      </c>
      <c r="BJ1089" s="14">
        <v>0</v>
      </c>
      <c r="BK1089" s="14">
        <f t="shared" si="502"/>
        <v>1724296.13</v>
      </c>
      <c r="BL1089" s="52">
        <v>0</v>
      </c>
      <c r="BM1089" s="15">
        <f t="shared" si="503"/>
        <v>1724296.13</v>
      </c>
    </row>
    <row r="1090" spans="1:65">
      <c r="A1090" s="8">
        <v>1088</v>
      </c>
      <c r="B1090" s="1" t="s">
        <v>44</v>
      </c>
      <c r="C1090" s="1">
        <v>1500</v>
      </c>
      <c r="D1090" s="1" t="s">
        <v>60</v>
      </c>
      <c r="E1090" s="1">
        <v>150000046</v>
      </c>
      <c r="F1090" s="1" t="s">
        <v>60</v>
      </c>
      <c r="G1090" s="1" t="s">
        <v>115</v>
      </c>
      <c r="H1090" s="1">
        <v>26</v>
      </c>
      <c r="I1090" s="1" t="s">
        <v>52</v>
      </c>
      <c r="J1090" s="1" t="s">
        <v>49</v>
      </c>
      <c r="K1090" s="1">
        <v>17406001</v>
      </c>
      <c r="L1090" s="1" t="s">
        <v>50</v>
      </c>
      <c r="M1090" s="1" t="s">
        <v>51</v>
      </c>
      <c r="N1090" s="1" t="s">
        <v>64</v>
      </c>
      <c r="O1090" s="1" t="s">
        <v>65</v>
      </c>
      <c r="P1090" s="1" t="s">
        <v>66</v>
      </c>
      <c r="Q1090" s="1" t="s">
        <v>67</v>
      </c>
      <c r="R1090" s="1" t="s">
        <v>87</v>
      </c>
      <c r="S1090" s="1" t="s">
        <v>88</v>
      </c>
      <c r="T1090" s="2">
        <v>43333</v>
      </c>
      <c r="U1090" s="2">
        <v>43333</v>
      </c>
      <c r="V1090" s="1" t="s">
        <v>52</v>
      </c>
      <c r="W1090" s="3">
        <v>1</v>
      </c>
      <c r="X1090" s="1" t="s">
        <v>53</v>
      </c>
      <c r="Y1090" s="4">
        <v>120000</v>
      </c>
      <c r="Z1090" s="4">
        <v>-15720</v>
      </c>
      <c r="AA1090" s="4">
        <v>0</v>
      </c>
      <c r="AB1090" s="4">
        <v>0</v>
      </c>
      <c r="AC1090" s="4">
        <v>0</v>
      </c>
      <c r="AD1090" s="4">
        <v>120000</v>
      </c>
      <c r="AE1090" s="5">
        <v>1685</v>
      </c>
      <c r="AF1090" s="1" t="s">
        <v>70</v>
      </c>
      <c r="AG1090" s="1" t="s">
        <v>71</v>
      </c>
      <c r="AH1090" s="1" t="s">
        <v>89</v>
      </c>
      <c r="AI1090" s="1" t="s">
        <v>57</v>
      </c>
      <c r="AJ1090" s="5">
        <v>10950</v>
      </c>
      <c r="AK1090" s="4">
        <v>-1245</v>
      </c>
      <c r="AL1090" s="4">
        <v>0</v>
      </c>
      <c r="AM1090" s="4">
        <v>0</v>
      </c>
      <c r="AN1090" s="4">
        <v>0</v>
      </c>
      <c r="AO1090" s="4">
        <v>-16965</v>
      </c>
      <c r="AP1090" s="4">
        <v>-16965</v>
      </c>
      <c r="AQ1090" s="4">
        <v>0</v>
      </c>
      <c r="AR1090" s="4">
        <v>103035</v>
      </c>
      <c r="AS1090" s="1" t="s">
        <v>52</v>
      </c>
      <c r="AT1090" s="9">
        <f t="shared" si="472"/>
        <v>43333</v>
      </c>
      <c r="AU1090" s="9">
        <f t="shared" si="473"/>
        <v>43313</v>
      </c>
      <c r="AV1090" s="9">
        <v>44798</v>
      </c>
      <c r="AW1090" s="11">
        <f t="shared" si="474"/>
        <v>4.0136986301369859</v>
      </c>
      <c r="AX1090">
        <v>10</v>
      </c>
      <c r="AY1090" s="12">
        <v>0.05</v>
      </c>
      <c r="AZ1090">
        <f t="shared" si="475"/>
        <v>9.5000000000000001E-2</v>
      </c>
      <c r="BA1090" s="13">
        <f t="shared" si="476"/>
        <v>120000</v>
      </c>
      <c r="BI1090" s="14">
        <f t="shared" si="501"/>
        <v>103035</v>
      </c>
      <c r="BJ1090" s="14">
        <v>0</v>
      </c>
      <c r="BK1090" s="14">
        <f t="shared" si="502"/>
        <v>103035</v>
      </c>
      <c r="BL1090" s="52">
        <v>0</v>
      </c>
      <c r="BM1090" s="15">
        <f t="shared" si="503"/>
        <v>103035</v>
      </c>
    </row>
    <row r="1091" spans="1:65">
      <c r="A1091" s="8">
        <v>1089</v>
      </c>
      <c r="B1091" s="1" t="s">
        <v>44</v>
      </c>
      <c r="C1091" s="1">
        <v>1500</v>
      </c>
      <c r="D1091" s="1" t="s">
        <v>60</v>
      </c>
      <c r="E1091" s="1">
        <v>150000046</v>
      </c>
      <c r="F1091" s="1" t="s">
        <v>112</v>
      </c>
      <c r="G1091" s="1" t="s">
        <v>116</v>
      </c>
      <c r="H1091" s="1">
        <v>27</v>
      </c>
      <c r="I1091" s="1" t="s">
        <v>156</v>
      </c>
      <c r="J1091" s="1" t="s">
        <v>49</v>
      </c>
      <c r="K1091" s="1">
        <v>17406001</v>
      </c>
      <c r="L1091" s="1" t="s">
        <v>50</v>
      </c>
      <c r="M1091" s="1" t="s">
        <v>51</v>
      </c>
      <c r="N1091" s="1" t="s">
        <v>64</v>
      </c>
      <c r="O1091" s="1" t="s">
        <v>65</v>
      </c>
      <c r="P1091" s="1" t="s">
        <v>66</v>
      </c>
      <c r="Q1091" s="1" t="s">
        <v>67</v>
      </c>
      <c r="R1091" s="1" t="s">
        <v>87</v>
      </c>
      <c r="S1091" s="1" t="s">
        <v>88</v>
      </c>
      <c r="T1091" s="2">
        <v>43333</v>
      </c>
      <c r="U1091" s="2">
        <v>43333</v>
      </c>
      <c r="V1091" s="1" t="s">
        <v>52</v>
      </c>
      <c r="W1091" s="3">
        <v>1</v>
      </c>
      <c r="X1091" s="1" t="s">
        <v>53</v>
      </c>
      <c r="Y1091" s="4">
        <v>4339035</v>
      </c>
      <c r="Z1091" s="4">
        <v>-568428.62</v>
      </c>
      <c r="AA1091" s="4">
        <v>0</v>
      </c>
      <c r="AB1091" s="4">
        <v>0</v>
      </c>
      <c r="AC1091" s="4">
        <v>0</v>
      </c>
      <c r="AD1091" s="4">
        <v>4339035</v>
      </c>
      <c r="AE1091" s="5">
        <v>1685</v>
      </c>
      <c r="AF1091" s="1" t="s">
        <v>70</v>
      </c>
      <c r="AG1091" s="1" t="s">
        <v>71</v>
      </c>
      <c r="AH1091" s="1" t="s">
        <v>89</v>
      </c>
      <c r="AI1091" s="1" t="s">
        <v>57</v>
      </c>
      <c r="AJ1091" s="5">
        <v>10950</v>
      </c>
      <c r="AK1091" s="4">
        <v>-45011</v>
      </c>
      <c r="AL1091" s="4">
        <v>0</v>
      </c>
      <c r="AM1091" s="4">
        <v>0</v>
      </c>
      <c r="AN1091" s="4">
        <v>0</v>
      </c>
      <c r="AO1091" s="4">
        <v>-613439.62</v>
      </c>
      <c r="AP1091" s="4">
        <v>-613439.62</v>
      </c>
      <c r="AQ1091" s="4">
        <v>0</v>
      </c>
      <c r="AR1091" s="4">
        <v>3725595.38</v>
      </c>
      <c r="AS1091" s="1" t="s">
        <v>52</v>
      </c>
      <c r="AT1091" s="9">
        <f t="shared" si="472"/>
        <v>43333</v>
      </c>
      <c r="AU1091" s="9">
        <f t="shared" si="473"/>
        <v>43313</v>
      </c>
      <c r="AV1091" s="9">
        <v>44798</v>
      </c>
      <c r="AW1091" s="11">
        <f t="shared" si="474"/>
        <v>4.0136986301369859</v>
      </c>
      <c r="AX1091">
        <v>10</v>
      </c>
      <c r="AY1091" s="12">
        <v>0.05</v>
      </c>
      <c r="AZ1091">
        <f t="shared" si="475"/>
        <v>9.5000000000000001E-2</v>
      </c>
      <c r="BA1091" s="13">
        <f t="shared" si="476"/>
        <v>4339035</v>
      </c>
      <c r="BB1091" s="16" t="s">
        <v>593</v>
      </c>
      <c r="BC1091" s="16" t="s">
        <v>593</v>
      </c>
      <c r="BD1091" s="16" t="s">
        <v>593</v>
      </c>
      <c r="BE1091" s="16" t="s">
        <v>593</v>
      </c>
      <c r="BF1091" s="16" t="s">
        <v>593</v>
      </c>
      <c r="BG1091" s="16" t="s">
        <v>593</v>
      </c>
      <c r="BH1091" s="16" t="s">
        <v>593</v>
      </c>
      <c r="BI1091" s="14">
        <f t="shared" si="501"/>
        <v>3725595.38</v>
      </c>
      <c r="BJ1091" s="14">
        <v>0</v>
      </c>
      <c r="BK1091" s="14">
        <f t="shared" si="502"/>
        <v>3725595.38</v>
      </c>
      <c r="BL1091" s="52">
        <v>0</v>
      </c>
      <c r="BM1091" s="15">
        <f t="shared" si="503"/>
        <v>3725595.38</v>
      </c>
    </row>
    <row r="1092" spans="1:65">
      <c r="A1092" s="8">
        <v>1090</v>
      </c>
      <c r="B1092" s="1" t="s">
        <v>44</v>
      </c>
      <c r="C1092" s="1">
        <v>1500</v>
      </c>
      <c r="D1092" s="1" t="s">
        <v>60</v>
      </c>
      <c r="E1092" s="1">
        <v>150000047</v>
      </c>
      <c r="F1092" s="1" t="s">
        <v>60</v>
      </c>
      <c r="G1092" s="1" t="s">
        <v>86</v>
      </c>
      <c r="H1092" s="1">
        <v>1</v>
      </c>
      <c r="I1092" s="1" t="s">
        <v>52</v>
      </c>
      <c r="J1092" s="1" t="s">
        <v>49</v>
      </c>
      <c r="K1092" s="1">
        <v>17406001</v>
      </c>
      <c r="L1092" s="1" t="s">
        <v>50</v>
      </c>
      <c r="M1092" s="1" t="s">
        <v>51</v>
      </c>
      <c r="N1092" s="1" t="s">
        <v>64</v>
      </c>
      <c r="O1092" s="1" t="s">
        <v>65</v>
      </c>
      <c r="P1092" s="1" t="s">
        <v>66</v>
      </c>
      <c r="Q1092" s="1" t="s">
        <v>67</v>
      </c>
      <c r="R1092" s="1" t="s">
        <v>87</v>
      </c>
      <c r="S1092" s="1" t="s">
        <v>88</v>
      </c>
      <c r="T1092" s="2">
        <v>43333</v>
      </c>
      <c r="U1092" s="2">
        <v>43333</v>
      </c>
      <c r="V1092" s="1" t="s">
        <v>52</v>
      </c>
      <c r="W1092" s="3">
        <v>1</v>
      </c>
      <c r="X1092" s="1" t="s">
        <v>53</v>
      </c>
      <c r="Y1092" s="4">
        <v>892500</v>
      </c>
      <c r="Z1092" s="4">
        <v>-116920</v>
      </c>
      <c r="AA1092" s="4">
        <v>0</v>
      </c>
      <c r="AB1092" s="4">
        <v>0</v>
      </c>
      <c r="AC1092" s="4">
        <v>0</v>
      </c>
      <c r="AD1092" s="4">
        <v>892500</v>
      </c>
      <c r="AE1092" s="5">
        <v>1685</v>
      </c>
      <c r="AF1092" s="1" t="s">
        <v>70</v>
      </c>
      <c r="AG1092" s="1" t="s">
        <v>71</v>
      </c>
      <c r="AH1092" s="1" t="s">
        <v>89</v>
      </c>
      <c r="AI1092" s="1" t="s">
        <v>57</v>
      </c>
      <c r="AJ1092" s="5">
        <v>10950</v>
      </c>
      <c r="AK1092" s="4">
        <v>-9258</v>
      </c>
      <c r="AL1092" s="4">
        <v>0</v>
      </c>
      <c r="AM1092" s="4">
        <v>0</v>
      </c>
      <c r="AN1092" s="4">
        <v>0</v>
      </c>
      <c r="AO1092" s="4">
        <v>-126178</v>
      </c>
      <c r="AP1092" s="4">
        <v>-126178</v>
      </c>
      <c r="AQ1092" s="4">
        <v>0</v>
      </c>
      <c r="AR1092" s="4">
        <v>766322</v>
      </c>
      <c r="AS1092" s="1" t="s">
        <v>52</v>
      </c>
      <c r="AT1092" s="9">
        <f t="shared" ref="AT1092:AT1155" si="504">T1092</f>
        <v>43333</v>
      </c>
      <c r="AU1092" s="9">
        <f t="shared" ref="AU1092:AU1155" si="505">DATE(YEAR(AT1092),MONTH(AT1092),DAY(1))</f>
        <v>43313</v>
      </c>
      <c r="AV1092" s="9">
        <v>44798</v>
      </c>
      <c r="AW1092" s="11">
        <f t="shared" ref="AW1092:AW1155" si="506">(AV1092-AT1092)/365</f>
        <v>4.0136986301369859</v>
      </c>
      <c r="AX1092">
        <v>10</v>
      </c>
      <c r="AY1092" s="12">
        <v>0.05</v>
      </c>
      <c r="AZ1092">
        <f t="shared" ref="AZ1092:AZ1155" si="507">(1-AY1092)/AX1092</f>
        <v>9.5000000000000001E-2</v>
      </c>
      <c r="BA1092" s="13">
        <f t="shared" ref="BA1092:BA1155" si="508">Y1092</f>
        <v>892500</v>
      </c>
      <c r="BB1092" s="17" t="s">
        <v>1853</v>
      </c>
      <c r="BC1092">
        <f>MATCH(BB1092,MONTHLY_INDEX!$A:$A,0)</f>
        <v>630</v>
      </c>
      <c r="BD1092">
        <f>MATCH(AU1092,MONTHLY_INDEX!$1:$1,0)</f>
        <v>80</v>
      </c>
      <c r="BE1092">
        <f>INDEX(MONTHLY_INDEX!$1:$1048576,Final!BC1092,Final!BD1092)</f>
        <v>111.6</v>
      </c>
      <c r="BF1092">
        <f>MATCH($BF$1,MONTHLY_INDEX!$1:$1,0)</f>
        <v>127</v>
      </c>
      <c r="BG1092">
        <f>INDEX(MONTHLY_INDEX!$1:$1048576,Final!BC1092,Final!BF1092)</f>
        <v>151.1</v>
      </c>
      <c r="BH1092" s="23">
        <f t="shared" ref="BH1092:BH1109" si="509">(BG1092-BE1092)/BE1092</f>
        <v>0.35394265232974914</v>
      </c>
      <c r="BI1092" s="14">
        <f t="shared" ref="BI1092:BI1109" si="510">(1+BH1092)*BA1092</f>
        <v>1208393.817204301</v>
      </c>
      <c r="BJ1092" s="14">
        <f t="shared" ref="BJ1092:BJ1109" si="511">BI1092*AZ1092*AW1092</f>
        <v>460762.21783399611</v>
      </c>
      <c r="BK1092" s="15">
        <f t="shared" ref="BK1092:BK1155" si="512">MAX(BI1092-BJ1092,0)</f>
        <v>747631.59937030496</v>
      </c>
      <c r="BL1092" s="52">
        <v>0</v>
      </c>
      <c r="BM1092" s="15">
        <f t="shared" ref="BM1092:BM1109" si="513">MAX((1-BL1092)*BK1092,BI1092*AY1092)</f>
        <v>747631.59937030496</v>
      </c>
    </row>
    <row r="1093" spans="1:65">
      <c r="A1093" s="8">
        <v>1091</v>
      </c>
      <c r="B1093" s="1" t="s">
        <v>44</v>
      </c>
      <c r="C1093" s="1">
        <v>1500</v>
      </c>
      <c r="D1093" s="1" t="s">
        <v>60</v>
      </c>
      <c r="E1093" s="1">
        <v>150000047</v>
      </c>
      <c r="F1093" s="1" t="s">
        <v>60</v>
      </c>
      <c r="G1093" s="1" t="s">
        <v>90</v>
      </c>
      <c r="H1093" s="1">
        <v>2</v>
      </c>
      <c r="I1093" s="1" t="s">
        <v>52</v>
      </c>
      <c r="J1093" s="1" t="s">
        <v>49</v>
      </c>
      <c r="K1093" s="1">
        <v>17406001</v>
      </c>
      <c r="L1093" s="1" t="s">
        <v>50</v>
      </c>
      <c r="M1093" s="1" t="s">
        <v>51</v>
      </c>
      <c r="N1093" s="1" t="s">
        <v>64</v>
      </c>
      <c r="O1093" s="1" t="s">
        <v>65</v>
      </c>
      <c r="P1093" s="1" t="s">
        <v>66</v>
      </c>
      <c r="Q1093" s="1" t="s">
        <v>67</v>
      </c>
      <c r="R1093" s="1" t="s">
        <v>87</v>
      </c>
      <c r="S1093" s="1" t="s">
        <v>88</v>
      </c>
      <c r="T1093" s="2">
        <v>43333</v>
      </c>
      <c r="U1093" s="2">
        <v>43333</v>
      </c>
      <c r="V1093" s="1" t="s">
        <v>52</v>
      </c>
      <c r="W1093" s="3">
        <v>1</v>
      </c>
      <c r="X1093" s="1" t="s">
        <v>53</v>
      </c>
      <c r="Y1093" s="4">
        <v>472500</v>
      </c>
      <c r="Z1093" s="4">
        <v>-61898</v>
      </c>
      <c r="AA1093" s="4">
        <v>0</v>
      </c>
      <c r="AB1093" s="4">
        <v>0</v>
      </c>
      <c r="AC1093" s="4">
        <v>0</v>
      </c>
      <c r="AD1093" s="4">
        <v>472500</v>
      </c>
      <c r="AE1093" s="5">
        <v>1685</v>
      </c>
      <c r="AF1093" s="1" t="s">
        <v>70</v>
      </c>
      <c r="AG1093" s="1" t="s">
        <v>71</v>
      </c>
      <c r="AH1093" s="1" t="s">
        <v>89</v>
      </c>
      <c r="AI1093" s="1" t="s">
        <v>57</v>
      </c>
      <c r="AJ1093" s="5">
        <v>10950</v>
      </c>
      <c r="AK1093" s="4">
        <v>-4901</v>
      </c>
      <c r="AL1093" s="4">
        <v>0</v>
      </c>
      <c r="AM1093" s="4">
        <v>0</v>
      </c>
      <c r="AN1093" s="4">
        <v>0</v>
      </c>
      <c r="AO1093" s="4">
        <v>-66799</v>
      </c>
      <c r="AP1093" s="4">
        <v>-66799</v>
      </c>
      <c r="AQ1093" s="4">
        <v>0</v>
      </c>
      <c r="AR1093" s="4">
        <v>405701</v>
      </c>
      <c r="AS1093" s="1" t="s">
        <v>52</v>
      </c>
      <c r="AT1093" s="9">
        <f t="shared" si="504"/>
        <v>43333</v>
      </c>
      <c r="AU1093" s="9">
        <f t="shared" si="505"/>
        <v>43313</v>
      </c>
      <c r="AV1093" s="9">
        <v>44798</v>
      </c>
      <c r="AW1093" s="11">
        <f t="shared" si="506"/>
        <v>4.0136986301369859</v>
      </c>
      <c r="AX1093">
        <v>10</v>
      </c>
      <c r="AY1093" s="12">
        <v>0.05</v>
      </c>
      <c r="AZ1093">
        <f t="shared" si="507"/>
        <v>9.5000000000000001E-2</v>
      </c>
      <c r="BA1093" s="13">
        <f t="shared" si="508"/>
        <v>472500</v>
      </c>
      <c r="BB1093" s="17" t="s">
        <v>2189</v>
      </c>
      <c r="BC1093">
        <f>MATCH(BB1093,MONTHLY_INDEX!$A:$A,0)</f>
        <v>798</v>
      </c>
      <c r="BD1093">
        <f>MATCH(AU1093,MONTHLY_INDEX!$1:$1,0)</f>
        <v>80</v>
      </c>
      <c r="BE1093">
        <f>INDEX(MONTHLY_INDEX!$1:$1048576,Final!BC1093,Final!BD1093)</f>
        <v>96</v>
      </c>
      <c r="BF1093">
        <f>MATCH($BF$1,MONTHLY_INDEX!$1:$1,0)</f>
        <v>127</v>
      </c>
      <c r="BG1093">
        <f>INDEX(MONTHLY_INDEX!$1:$1048576,Final!BC1093,Final!BF1093)</f>
        <v>95.3</v>
      </c>
      <c r="BH1093" s="23">
        <f t="shared" si="509"/>
        <v>-7.2916666666666963E-3</v>
      </c>
      <c r="BI1093" s="14">
        <f t="shared" si="510"/>
        <v>469054.6875</v>
      </c>
      <c r="BJ1093" s="14">
        <f t="shared" si="511"/>
        <v>178851.19488441778</v>
      </c>
      <c r="BK1093" s="15">
        <f t="shared" si="512"/>
        <v>290203.49261558219</v>
      </c>
      <c r="BL1093" s="52">
        <v>0</v>
      </c>
      <c r="BM1093" s="15">
        <f t="shared" si="513"/>
        <v>290203.49261558219</v>
      </c>
    </row>
    <row r="1094" spans="1:65">
      <c r="A1094" s="8">
        <v>1092</v>
      </c>
      <c r="B1094" s="1" t="s">
        <v>44</v>
      </c>
      <c r="C1094" s="1">
        <v>1500</v>
      </c>
      <c r="D1094" s="1" t="s">
        <v>60</v>
      </c>
      <c r="E1094" s="1">
        <v>150000047</v>
      </c>
      <c r="F1094" s="1" t="s">
        <v>60</v>
      </c>
      <c r="G1094" s="1" t="s">
        <v>91</v>
      </c>
      <c r="H1094" s="1">
        <v>3</v>
      </c>
      <c r="I1094" s="1" t="s">
        <v>52</v>
      </c>
      <c r="J1094" s="1" t="s">
        <v>49</v>
      </c>
      <c r="K1094" s="1">
        <v>17406001</v>
      </c>
      <c r="L1094" s="1" t="s">
        <v>50</v>
      </c>
      <c r="M1094" s="1" t="s">
        <v>51</v>
      </c>
      <c r="N1094" s="1" t="s">
        <v>64</v>
      </c>
      <c r="O1094" s="1" t="s">
        <v>65</v>
      </c>
      <c r="P1094" s="1" t="s">
        <v>66</v>
      </c>
      <c r="Q1094" s="1" t="s">
        <v>67</v>
      </c>
      <c r="R1094" s="1" t="s">
        <v>87</v>
      </c>
      <c r="S1094" s="1" t="s">
        <v>88</v>
      </c>
      <c r="T1094" s="2">
        <v>43333</v>
      </c>
      <c r="U1094" s="2">
        <v>43333</v>
      </c>
      <c r="V1094" s="1" t="s">
        <v>52</v>
      </c>
      <c r="W1094" s="3">
        <v>1</v>
      </c>
      <c r="X1094" s="1" t="s">
        <v>53</v>
      </c>
      <c r="Y1094" s="4">
        <v>637760</v>
      </c>
      <c r="Z1094" s="4">
        <v>-83547</v>
      </c>
      <c r="AA1094" s="4">
        <v>0</v>
      </c>
      <c r="AB1094" s="4">
        <v>0</v>
      </c>
      <c r="AC1094" s="4">
        <v>0</v>
      </c>
      <c r="AD1094" s="4">
        <v>637760</v>
      </c>
      <c r="AE1094" s="5">
        <v>1685</v>
      </c>
      <c r="AF1094" s="1" t="s">
        <v>70</v>
      </c>
      <c r="AG1094" s="1" t="s">
        <v>71</v>
      </c>
      <c r="AH1094" s="1" t="s">
        <v>89</v>
      </c>
      <c r="AI1094" s="1" t="s">
        <v>57</v>
      </c>
      <c r="AJ1094" s="5">
        <v>10950</v>
      </c>
      <c r="AK1094" s="4">
        <v>-6616</v>
      </c>
      <c r="AL1094" s="4">
        <v>0</v>
      </c>
      <c r="AM1094" s="4">
        <v>0</v>
      </c>
      <c r="AN1094" s="4">
        <v>0</v>
      </c>
      <c r="AO1094" s="4">
        <v>-90163</v>
      </c>
      <c r="AP1094" s="4">
        <v>-90163</v>
      </c>
      <c r="AQ1094" s="4">
        <v>0</v>
      </c>
      <c r="AR1094" s="4">
        <v>547597</v>
      </c>
      <c r="AS1094" s="1" t="s">
        <v>52</v>
      </c>
      <c r="AT1094" s="9">
        <f t="shared" si="504"/>
        <v>43333</v>
      </c>
      <c r="AU1094" s="9">
        <f t="shared" si="505"/>
        <v>43313</v>
      </c>
      <c r="AV1094" s="9">
        <v>44798</v>
      </c>
      <c r="AW1094" s="11">
        <f t="shared" si="506"/>
        <v>4.0136986301369859</v>
      </c>
      <c r="AX1094">
        <v>10</v>
      </c>
      <c r="AY1094" s="12">
        <v>0.05</v>
      </c>
      <c r="AZ1094">
        <f t="shared" si="507"/>
        <v>9.5000000000000001E-2</v>
      </c>
      <c r="BA1094" s="13">
        <f t="shared" si="508"/>
        <v>637760</v>
      </c>
      <c r="BB1094" s="17" t="s">
        <v>2189</v>
      </c>
      <c r="BC1094">
        <f>MATCH(BB1094,MONTHLY_INDEX!$A:$A,0)</f>
        <v>798</v>
      </c>
      <c r="BD1094">
        <f>MATCH(AU1094,MONTHLY_INDEX!$1:$1,0)</f>
        <v>80</v>
      </c>
      <c r="BE1094">
        <f>INDEX(MONTHLY_INDEX!$1:$1048576,Final!BC1094,Final!BD1094)</f>
        <v>96</v>
      </c>
      <c r="BF1094">
        <f>MATCH($BF$1,MONTHLY_INDEX!$1:$1,0)</f>
        <v>127</v>
      </c>
      <c r="BG1094">
        <f>INDEX(MONTHLY_INDEX!$1:$1048576,Final!BC1094,Final!BF1094)</f>
        <v>95.3</v>
      </c>
      <c r="BH1094" s="23">
        <f t="shared" si="509"/>
        <v>-7.2916666666666963E-3</v>
      </c>
      <c r="BI1094" s="14">
        <f t="shared" si="510"/>
        <v>633109.66666666663</v>
      </c>
      <c r="BJ1094" s="14">
        <f t="shared" si="511"/>
        <v>241405.58317351594</v>
      </c>
      <c r="BK1094" s="15">
        <f t="shared" si="512"/>
        <v>391704.08349315065</v>
      </c>
      <c r="BL1094" s="52">
        <v>0</v>
      </c>
      <c r="BM1094" s="15">
        <f t="shared" si="513"/>
        <v>391704.08349315065</v>
      </c>
    </row>
    <row r="1095" spans="1:65">
      <c r="A1095" s="8">
        <v>1093</v>
      </c>
      <c r="B1095" s="1" t="s">
        <v>44</v>
      </c>
      <c r="C1095" s="1">
        <v>1500</v>
      </c>
      <c r="D1095" s="1" t="s">
        <v>60</v>
      </c>
      <c r="E1095" s="1">
        <v>150000047</v>
      </c>
      <c r="F1095" s="1" t="s">
        <v>60</v>
      </c>
      <c r="G1095" s="1" t="s">
        <v>92</v>
      </c>
      <c r="H1095" s="1">
        <v>4</v>
      </c>
      <c r="I1095" s="1" t="s">
        <v>52</v>
      </c>
      <c r="J1095" s="1" t="s">
        <v>49</v>
      </c>
      <c r="K1095" s="1">
        <v>17406001</v>
      </c>
      <c r="L1095" s="1" t="s">
        <v>50</v>
      </c>
      <c r="M1095" s="1" t="s">
        <v>51</v>
      </c>
      <c r="N1095" s="1" t="s">
        <v>64</v>
      </c>
      <c r="O1095" s="1" t="s">
        <v>65</v>
      </c>
      <c r="P1095" s="1" t="s">
        <v>66</v>
      </c>
      <c r="Q1095" s="1" t="s">
        <v>67</v>
      </c>
      <c r="R1095" s="1" t="s">
        <v>87</v>
      </c>
      <c r="S1095" s="1" t="s">
        <v>88</v>
      </c>
      <c r="T1095" s="2">
        <v>43333</v>
      </c>
      <c r="U1095" s="2">
        <v>43333</v>
      </c>
      <c r="V1095" s="1" t="s">
        <v>52</v>
      </c>
      <c r="W1095" s="3">
        <v>1</v>
      </c>
      <c r="X1095" s="1" t="s">
        <v>53</v>
      </c>
      <c r="Y1095" s="4">
        <v>21044329</v>
      </c>
      <c r="Z1095" s="4">
        <v>-2756887</v>
      </c>
      <c r="AA1095" s="4">
        <v>0</v>
      </c>
      <c r="AB1095" s="4">
        <v>0</v>
      </c>
      <c r="AC1095" s="4">
        <v>0</v>
      </c>
      <c r="AD1095" s="4">
        <v>21044329</v>
      </c>
      <c r="AE1095" s="5">
        <v>1685</v>
      </c>
      <c r="AF1095" s="1" t="s">
        <v>70</v>
      </c>
      <c r="AG1095" s="1" t="s">
        <v>71</v>
      </c>
      <c r="AH1095" s="1" t="s">
        <v>89</v>
      </c>
      <c r="AI1095" s="1" t="s">
        <v>57</v>
      </c>
      <c r="AJ1095" s="5">
        <v>10950</v>
      </c>
      <c r="AK1095" s="4">
        <v>-218303</v>
      </c>
      <c r="AL1095" s="4">
        <v>0</v>
      </c>
      <c r="AM1095" s="4">
        <v>0</v>
      </c>
      <c r="AN1095" s="4">
        <v>0</v>
      </c>
      <c r="AO1095" s="4">
        <v>-2975190</v>
      </c>
      <c r="AP1095" s="4">
        <v>-2975190</v>
      </c>
      <c r="AQ1095" s="4">
        <v>0</v>
      </c>
      <c r="AR1095" s="4">
        <v>18069139</v>
      </c>
      <c r="AS1095" s="1" t="s">
        <v>52</v>
      </c>
      <c r="AT1095" s="9">
        <f t="shared" si="504"/>
        <v>43333</v>
      </c>
      <c r="AU1095" s="9">
        <f t="shared" si="505"/>
        <v>43313</v>
      </c>
      <c r="AV1095" s="9">
        <v>44798</v>
      </c>
      <c r="AW1095" s="11">
        <f t="shared" si="506"/>
        <v>4.0136986301369859</v>
      </c>
      <c r="AX1095">
        <v>25</v>
      </c>
      <c r="AY1095" s="12">
        <v>0.05</v>
      </c>
      <c r="AZ1095">
        <f t="shared" si="507"/>
        <v>3.7999999999999999E-2</v>
      </c>
      <c r="BA1095" s="13">
        <f t="shared" si="508"/>
        <v>21044329</v>
      </c>
      <c r="BB1095" s="17" t="s">
        <v>2189</v>
      </c>
      <c r="BC1095">
        <f>MATCH(BB1095,MONTHLY_INDEX!$A:$A,0)</f>
        <v>798</v>
      </c>
      <c r="BD1095">
        <f>MATCH(AU1095,MONTHLY_INDEX!$1:$1,0)</f>
        <v>80</v>
      </c>
      <c r="BE1095">
        <f>INDEX(MONTHLY_INDEX!$1:$1048576,Final!BC1095,Final!BD1095)</f>
        <v>96</v>
      </c>
      <c r="BF1095">
        <f>MATCH($BF$1,MONTHLY_INDEX!$1:$1,0)</f>
        <v>127</v>
      </c>
      <c r="BG1095">
        <f>INDEX(MONTHLY_INDEX!$1:$1048576,Final!BC1095,Final!BF1095)</f>
        <v>95.3</v>
      </c>
      <c r="BH1095" s="23">
        <f t="shared" si="509"/>
        <v>-7.2916666666666963E-3</v>
      </c>
      <c r="BI1095" s="14">
        <f t="shared" si="510"/>
        <v>20890880.767708331</v>
      </c>
      <c r="BJ1095" s="14">
        <f t="shared" si="511"/>
        <v>3186288.5817488292</v>
      </c>
      <c r="BK1095" s="15">
        <f t="shared" si="512"/>
        <v>17704592.185959503</v>
      </c>
      <c r="BL1095" s="52">
        <v>0</v>
      </c>
      <c r="BM1095" s="15">
        <f t="shared" si="513"/>
        <v>17704592.185959503</v>
      </c>
    </row>
    <row r="1096" spans="1:65">
      <c r="A1096" s="8">
        <v>1094</v>
      </c>
      <c r="B1096" s="1" t="s">
        <v>44</v>
      </c>
      <c r="C1096" s="1">
        <v>1500</v>
      </c>
      <c r="D1096" s="1" t="s">
        <v>60</v>
      </c>
      <c r="E1096" s="1">
        <v>150000047</v>
      </c>
      <c r="F1096" s="1" t="s">
        <v>60</v>
      </c>
      <c r="G1096" s="1" t="s">
        <v>93</v>
      </c>
      <c r="H1096" s="1">
        <v>5</v>
      </c>
      <c r="I1096" s="1" t="s">
        <v>52</v>
      </c>
      <c r="J1096" s="1" t="s">
        <v>49</v>
      </c>
      <c r="K1096" s="1">
        <v>17406001</v>
      </c>
      <c r="L1096" s="1" t="s">
        <v>50</v>
      </c>
      <c r="M1096" s="1" t="s">
        <v>51</v>
      </c>
      <c r="N1096" s="1" t="s">
        <v>64</v>
      </c>
      <c r="O1096" s="1" t="s">
        <v>65</v>
      </c>
      <c r="P1096" s="1" t="s">
        <v>66</v>
      </c>
      <c r="Q1096" s="1" t="s">
        <v>67</v>
      </c>
      <c r="R1096" s="1" t="s">
        <v>87</v>
      </c>
      <c r="S1096" s="1" t="s">
        <v>88</v>
      </c>
      <c r="T1096" s="2">
        <v>43333</v>
      </c>
      <c r="U1096" s="2">
        <v>43333</v>
      </c>
      <c r="V1096" s="1" t="s">
        <v>52</v>
      </c>
      <c r="W1096" s="3">
        <v>1</v>
      </c>
      <c r="X1096" s="1" t="s">
        <v>53</v>
      </c>
      <c r="Y1096" s="4">
        <v>969266</v>
      </c>
      <c r="Z1096" s="4">
        <v>-126976</v>
      </c>
      <c r="AA1096" s="4">
        <v>0</v>
      </c>
      <c r="AB1096" s="4">
        <v>0</v>
      </c>
      <c r="AC1096" s="4">
        <v>0</v>
      </c>
      <c r="AD1096" s="4">
        <v>969266</v>
      </c>
      <c r="AE1096" s="5">
        <v>1685</v>
      </c>
      <c r="AF1096" s="1" t="s">
        <v>70</v>
      </c>
      <c r="AG1096" s="1" t="s">
        <v>71</v>
      </c>
      <c r="AH1096" s="1" t="s">
        <v>89</v>
      </c>
      <c r="AI1096" s="1" t="s">
        <v>57</v>
      </c>
      <c r="AJ1096" s="5">
        <v>10950</v>
      </c>
      <c r="AK1096" s="4">
        <v>-10055</v>
      </c>
      <c r="AL1096" s="4">
        <v>0</v>
      </c>
      <c r="AM1096" s="4">
        <v>0</v>
      </c>
      <c r="AN1096" s="4">
        <v>0</v>
      </c>
      <c r="AO1096" s="4">
        <v>-137031</v>
      </c>
      <c r="AP1096" s="4">
        <v>-137031</v>
      </c>
      <c r="AQ1096" s="4">
        <v>0</v>
      </c>
      <c r="AR1096" s="4">
        <v>832235</v>
      </c>
      <c r="AS1096" s="1" t="s">
        <v>52</v>
      </c>
      <c r="AT1096" s="9">
        <f t="shared" si="504"/>
        <v>43333</v>
      </c>
      <c r="AU1096" s="9">
        <f t="shared" si="505"/>
        <v>43313</v>
      </c>
      <c r="AV1096" s="9">
        <v>44798</v>
      </c>
      <c r="AW1096" s="11">
        <f t="shared" si="506"/>
        <v>4.0136986301369859</v>
      </c>
      <c r="AX1096">
        <v>25</v>
      </c>
      <c r="AY1096" s="12">
        <v>0.05</v>
      </c>
      <c r="AZ1096">
        <f t="shared" si="507"/>
        <v>3.7999999999999999E-2</v>
      </c>
      <c r="BA1096" s="13">
        <f t="shared" si="508"/>
        <v>969266</v>
      </c>
      <c r="BB1096" s="17" t="s">
        <v>2083</v>
      </c>
      <c r="BC1096">
        <f>MATCH(BB1096,MONTHLY_INDEX!$A:$A,0)</f>
        <v>745</v>
      </c>
      <c r="BD1096">
        <f>MATCH(AU1096,MONTHLY_INDEX!$1:$1,0)</f>
        <v>80</v>
      </c>
      <c r="BE1096">
        <f>INDEX(MONTHLY_INDEX!$1:$1048576,Final!BC1096,Final!BD1096)</f>
        <v>106.4</v>
      </c>
      <c r="BF1096">
        <f>MATCH($BF$1,MONTHLY_INDEX!$1:$1,0)</f>
        <v>127</v>
      </c>
      <c r="BG1096">
        <f>INDEX(MONTHLY_INDEX!$1:$1048576,Final!BC1096,Final!BF1096)</f>
        <v>115.4</v>
      </c>
      <c r="BH1096" s="23">
        <f t="shared" si="509"/>
        <v>8.4586466165413529E-2</v>
      </c>
      <c r="BI1096" s="14">
        <f t="shared" si="510"/>
        <v>1051252.7857142857</v>
      </c>
      <c r="BJ1096" s="14">
        <f t="shared" si="511"/>
        <v>160337.65090606653</v>
      </c>
      <c r="BK1096" s="15">
        <f t="shared" si="512"/>
        <v>890915.13480821915</v>
      </c>
      <c r="BL1096" s="52">
        <v>0</v>
      </c>
      <c r="BM1096" s="15">
        <f t="shared" si="513"/>
        <v>890915.13480821915</v>
      </c>
    </row>
    <row r="1097" spans="1:65">
      <c r="A1097" s="8">
        <v>1095</v>
      </c>
      <c r="B1097" s="1" t="s">
        <v>44</v>
      </c>
      <c r="C1097" s="1">
        <v>1500</v>
      </c>
      <c r="D1097" s="1" t="s">
        <v>60</v>
      </c>
      <c r="E1097" s="1">
        <v>150000047</v>
      </c>
      <c r="F1097" s="1" t="s">
        <v>60</v>
      </c>
      <c r="G1097" s="1" t="s">
        <v>94</v>
      </c>
      <c r="H1097" s="1">
        <v>6</v>
      </c>
      <c r="I1097" s="1" t="s">
        <v>52</v>
      </c>
      <c r="J1097" s="1" t="s">
        <v>49</v>
      </c>
      <c r="K1097" s="1">
        <v>17406001</v>
      </c>
      <c r="L1097" s="1" t="s">
        <v>50</v>
      </c>
      <c r="M1097" s="1" t="s">
        <v>51</v>
      </c>
      <c r="N1097" s="1" t="s">
        <v>64</v>
      </c>
      <c r="O1097" s="1" t="s">
        <v>65</v>
      </c>
      <c r="P1097" s="1" t="s">
        <v>66</v>
      </c>
      <c r="Q1097" s="1" t="s">
        <v>67</v>
      </c>
      <c r="R1097" s="1" t="s">
        <v>87</v>
      </c>
      <c r="S1097" s="1" t="s">
        <v>88</v>
      </c>
      <c r="T1097" s="2">
        <v>43333</v>
      </c>
      <c r="U1097" s="2">
        <v>43333</v>
      </c>
      <c r="V1097" s="1" t="s">
        <v>52</v>
      </c>
      <c r="W1097" s="3">
        <v>1</v>
      </c>
      <c r="X1097" s="1" t="s">
        <v>53</v>
      </c>
      <c r="Y1097" s="4">
        <v>735000</v>
      </c>
      <c r="Z1097" s="4">
        <v>-96287</v>
      </c>
      <c r="AA1097" s="4">
        <v>0</v>
      </c>
      <c r="AB1097" s="4">
        <v>0</v>
      </c>
      <c r="AC1097" s="4">
        <v>0</v>
      </c>
      <c r="AD1097" s="4">
        <v>735000</v>
      </c>
      <c r="AE1097" s="5">
        <v>1685</v>
      </c>
      <c r="AF1097" s="1" t="s">
        <v>70</v>
      </c>
      <c r="AG1097" s="1" t="s">
        <v>71</v>
      </c>
      <c r="AH1097" s="1" t="s">
        <v>89</v>
      </c>
      <c r="AI1097" s="1" t="s">
        <v>57</v>
      </c>
      <c r="AJ1097" s="5">
        <v>10950</v>
      </c>
      <c r="AK1097" s="4">
        <v>-7625</v>
      </c>
      <c r="AL1097" s="4">
        <v>0</v>
      </c>
      <c r="AM1097" s="4">
        <v>0</v>
      </c>
      <c r="AN1097" s="4">
        <v>0</v>
      </c>
      <c r="AO1097" s="4">
        <v>-103912</v>
      </c>
      <c r="AP1097" s="4">
        <v>-103912</v>
      </c>
      <c r="AQ1097" s="4">
        <v>0</v>
      </c>
      <c r="AR1097" s="4">
        <v>631088</v>
      </c>
      <c r="AS1097" s="1" t="s">
        <v>52</v>
      </c>
      <c r="AT1097" s="9">
        <f t="shared" si="504"/>
        <v>43333</v>
      </c>
      <c r="AU1097" s="9">
        <f t="shared" si="505"/>
        <v>43313</v>
      </c>
      <c r="AV1097" s="9">
        <v>44798</v>
      </c>
      <c r="AW1097" s="11">
        <f t="shared" si="506"/>
        <v>4.0136986301369859</v>
      </c>
      <c r="AX1097">
        <v>10</v>
      </c>
      <c r="AY1097" s="12">
        <v>0.05</v>
      </c>
      <c r="AZ1097">
        <f t="shared" si="507"/>
        <v>9.5000000000000001E-2</v>
      </c>
      <c r="BA1097" s="13">
        <f t="shared" si="508"/>
        <v>735000</v>
      </c>
      <c r="BB1097" s="17" t="s">
        <v>1853</v>
      </c>
      <c r="BC1097">
        <f>MATCH(BB1097,MONTHLY_INDEX!$A:$A,0)</f>
        <v>630</v>
      </c>
      <c r="BD1097">
        <f>MATCH(AU1097,MONTHLY_INDEX!$1:$1,0)</f>
        <v>80</v>
      </c>
      <c r="BE1097">
        <f>INDEX(MONTHLY_INDEX!$1:$1048576,Final!BC1097,Final!BD1097)</f>
        <v>111.6</v>
      </c>
      <c r="BF1097">
        <f>MATCH($BF$1,MONTHLY_INDEX!$1:$1,0)</f>
        <v>127</v>
      </c>
      <c r="BG1097">
        <f>INDEX(MONTHLY_INDEX!$1:$1048576,Final!BC1097,Final!BF1097)</f>
        <v>151.1</v>
      </c>
      <c r="BH1097" s="23">
        <f t="shared" si="509"/>
        <v>0.35394265232974914</v>
      </c>
      <c r="BI1097" s="14">
        <f t="shared" si="510"/>
        <v>995147.84946236562</v>
      </c>
      <c r="BJ1097" s="14">
        <f t="shared" si="511"/>
        <v>379451.2382162321</v>
      </c>
      <c r="BK1097" s="15">
        <f t="shared" si="512"/>
        <v>615696.61124613346</v>
      </c>
      <c r="BL1097" s="52">
        <v>0</v>
      </c>
      <c r="BM1097" s="15">
        <f t="shared" si="513"/>
        <v>615696.61124613346</v>
      </c>
    </row>
    <row r="1098" spans="1:65">
      <c r="A1098" s="8">
        <v>1096</v>
      </c>
      <c r="B1098" s="1" t="s">
        <v>44</v>
      </c>
      <c r="C1098" s="1">
        <v>1500</v>
      </c>
      <c r="D1098" s="1" t="s">
        <v>60</v>
      </c>
      <c r="E1098" s="1">
        <v>150000047</v>
      </c>
      <c r="F1098" s="1" t="s">
        <v>60</v>
      </c>
      <c r="G1098" s="1" t="s">
        <v>95</v>
      </c>
      <c r="H1098" s="1">
        <v>7</v>
      </c>
      <c r="I1098" s="1" t="s">
        <v>52</v>
      </c>
      <c r="J1098" s="1" t="s">
        <v>49</v>
      </c>
      <c r="K1098" s="1">
        <v>17406001</v>
      </c>
      <c r="L1098" s="1" t="s">
        <v>50</v>
      </c>
      <c r="M1098" s="1" t="s">
        <v>51</v>
      </c>
      <c r="N1098" s="1" t="s">
        <v>64</v>
      </c>
      <c r="O1098" s="1" t="s">
        <v>65</v>
      </c>
      <c r="P1098" s="1" t="s">
        <v>66</v>
      </c>
      <c r="Q1098" s="1" t="s">
        <v>67</v>
      </c>
      <c r="R1098" s="1" t="s">
        <v>87</v>
      </c>
      <c r="S1098" s="1" t="s">
        <v>88</v>
      </c>
      <c r="T1098" s="2">
        <v>43333</v>
      </c>
      <c r="U1098" s="2">
        <v>43333</v>
      </c>
      <c r="V1098" s="1" t="s">
        <v>52</v>
      </c>
      <c r="W1098" s="3">
        <v>1</v>
      </c>
      <c r="X1098" s="1" t="s">
        <v>53</v>
      </c>
      <c r="Y1098" s="4">
        <v>126000</v>
      </c>
      <c r="Z1098" s="4">
        <v>-16506</v>
      </c>
      <c r="AA1098" s="4">
        <v>0</v>
      </c>
      <c r="AB1098" s="4">
        <v>0</v>
      </c>
      <c r="AC1098" s="4">
        <v>0</v>
      </c>
      <c r="AD1098" s="4">
        <v>126000</v>
      </c>
      <c r="AE1098" s="5">
        <v>1685</v>
      </c>
      <c r="AF1098" s="1" t="s">
        <v>70</v>
      </c>
      <c r="AG1098" s="1" t="s">
        <v>71</v>
      </c>
      <c r="AH1098" s="1" t="s">
        <v>89</v>
      </c>
      <c r="AI1098" s="1" t="s">
        <v>57</v>
      </c>
      <c r="AJ1098" s="5">
        <v>10950</v>
      </c>
      <c r="AK1098" s="4">
        <v>-1307</v>
      </c>
      <c r="AL1098" s="4">
        <v>0</v>
      </c>
      <c r="AM1098" s="4">
        <v>0</v>
      </c>
      <c r="AN1098" s="4">
        <v>0</v>
      </c>
      <c r="AO1098" s="4">
        <v>-17813</v>
      </c>
      <c r="AP1098" s="4">
        <v>-17813</v>
      </c>
      <c r="AQ1098" s="4">
        <v>0</v>
      </c>
      <c r="AR1098" s="4">
        <v>108187</v>
      </c>
      <c r="AS1098" s="1" t="s">
        <v>52</v>
      </c>
      <c r="AT1098" s="9">
        <f t="shared" si="504"/>
        <v>43333</v>
      </c>
      <c r="AU1098" s="9">
        <f t="shared" si="505"/>
        <v>43313</v>
      </c>
      <c r="AV1098" s="9">
        <v>44798</v>
      </c>
      <c r="AW1098" s="11">
        <f t="shared" si="506"/>
        <v>4.0136986301369859</v>
      </c>
      <c r="AX1098">
        <v>25</v>
      </c>
      <c r="AY1098" s="12">
        <v>0.05</v>
      </c>
      <c r="AZ1098">
        <f t="shared" si="507"/>
        <v>3.7999999999999999E-2</v>
      </c>
      <c r="BA1098" s="13">
        <f t="shared" si="508"/>
        <v>126000</v>
      </c>
      <c r="BB1098" s="17" t="s">
        <v>2189</v>
      </c>
      <c r="BC1098">
        <f>MATCH(BB1098,MONTHLY_INDEX!$A:$A,0)</f>
        <v>798</v>
      </c>
      <c r="BD1098">
        <f>MATCH(AU1098,MONTHLY_INDEX!$1:$1,0)</f>
        <v>80</v>
      </c>
      <c r="BE1098">
        <f>INDEX(MONTHLY_INDEX!$1:$1048576,Final!BC1098,Final!BD1098)</f>
        <v>96</v>
      </c>
      <c r="BF1098">
        <f>MATCH($BF$1,MONTHLY_INDEX!$1:$1,0)</f>
        <v>127</v>
      </c>
      <c r="BG1098">
        <f>INDEX(MONTHLY_INDEX!$1:$1048576,Final!BC1098,Final!BF1098)</f>
        <v>95.3</v>
      </c>
      <c r="BH1098" s="23">
        <f t="shared" si="509"/>
        <v>-7.2916666666666963E-3</v>
      </c>
      <c r="BI1098" s="14">
        <f t="shared" si="510"/>
        <v>125081.25</v>
      </c>
      <c r="BJ1098" s="14">
        <f t="shared" si="511"/>
        <v>19077.460787671229</v>
      </c>
      <c r="BK1098" s="15">
        <f t="shared" si="512"/>
        <v>106003.78921232877</v>
      </c>
      <c r="BL1098" s="52">
        <v>0</v>
      </c>
      <c r="BM1098" s="15">
        <f t="shared" si="513"/>
        <v>106003.78921232877</v>
      </c>
    </row>
    <row r="1099" spans="1:65">
      <c r="A1099" s="8">
        <v>1097</v>
      </c>
      <c r="B1099" s="1" t="s">
        <v>44</v>
      </c>
      <c r="C1099" s="1">
        <v>1500</v>
      </c>
      <c r="D1099" s="1" t="s">
        <v>60</v>
      </c>
      <c r="E1099" s="1">
        <v>150000047</v>
      </c>
      <c r="F1099" s="1" t="s">
        <v>60</v>
      </c>
      <c r="G1099" s="1" t="s">
        <v>96</v>
      </c>
      <c r="H1099" s="1">
        <v>8</v>
      </c>
      <c r="I1099" s="1" t="s">
        <v>52</v>
      </c>
      <c r="J1099" s="1" t="s">
        <v>49</v>
      </c>
      <c r="K1099" s="1">
        <v>17406001</v>
      </c>
      <c r="L1099" s="1" t="s">
        <v>50</v>
      </c>
      <c r="M1099" s="1" t="s">
        <v>51</v>
      </c>
      <c r="N1099" s="1" t="s">
        <v>64</v>
      </c>
      <c r="O1099" s="1" t="s">
        <v>65</v>
      </c>
      <c r="P1099" s="1" t="s">
        <v>66</v>
      </c>
      <c r="Q1099" s="1" t="s">
        <v>67</v>
      </c>
      <c r="R1099" s="1" t="s">
        <v>87</v>
      </c>
      <c r="S1099" s="1" t="s">
        <v>88</v>
      </c>
      <c r="T1099" s="2">
        <v>43333</v>
      </c>
      <c r="U1099" s="2">
        <v>43333</v>
      </c>
      <c r="V1099" s="1" t="s">
        <v>52</v>
      </c>
      <c r="W1099" s="3">
        <v>1</v>
      </c>
      <c r="X1099" s="1" t="s">
        <v>53</v>
      </c>
      <c r="Y1099" s="4">
        <v>29327302</v>
      </c>
      <c r="Z1099" s="4">
        <v>-3841988</v>
      </c>
      <c r="AA1099" s="4">
        <v>0</v>
      </c>
      <c r="AB1099" s="4">
        <v>0</v>
      </c>
      <c r="AC1099" s="4">
        <v>0</v>
      </c>
      <c r="AD1099" s="4">
        <v>29327302</v>
      </c>
      <c r="AE1099" s="5">
        <v>1685</v>
      </c>
      <c r="AF1099" s="1" t="s">
        <v>70</v>
      </c>
      <c r="AG1099" s="1" t="s">
        <v>71</v>
      </c>
      <c r="AH1099" s="1" t="s">
        <v>89</v>
      </c>
      <c r="AI1099" s="1" t="s">
        <v>57</v>
      </c>
      <c r="AJ1099" s="5">
        <v>10950</v>
      </c>
      <c r="AK1099" s="4">
        <v>-304227</v>
      </c>
      <c r="AL1099" s="4">
        <v>0</v>
      </c>
      <c r="AM1099" s="4">
        <v>0</v>
      </c>
      <c r="AN1099" s="4">
        <v>0</v>
      </c>
      <c r="AO1099" s="4">
        <v>-4146215</v>
      </c>
      <c r="AP1099" s="4">
        <v>-4146215</v>
      </c>
      <c r="AQ1099" s="4">
        <v>0</v>
      </c>
      <c r="AR1099" s="4">
        <v>25181087</v>
      </c>
      <c r="AS1099" s="1" t="s">
        <v>52</v>
      </c>
      <c r="AT1099" s="9">
        <f t="shared" si="504"/>
        <v>43333</v>
      </c>
      <c r="AU1099" s="9">
        <f t="shared" si="505"/>
        <v>43313</v>
      </c>
      <c r="AV1099" s="9">
        <v>44798</v>
      </c>
      <c r="AW1099" s="11">
        <f t="shared" si="506"/>
        <v>4.0136986301369859</v>
      </c>
      <c r="AX1099">
        <v>25</v>
      </c>
      <c r="AY1099" s="12">
        <v>0.05</v>
      </c>
      <c r="AZ1099">
        <f t="shared" si="507"/>
        <v>3.7999999999999999E-2</v>
      </c>
      <c r="BA1099" s="13">
        <f t="shared" si="508"/>
        <v>29327302</v>
      </c>
      <c r="BB1099" s="17" t="s">
        <v>2189</v>
      </c>
      <c r="BC1099">
        <f>MATCH(BB1099,MONTHLY_INDEX!$A:$A,0)</f>
        <v>798</v>
      </c>
      <c r="BD1099">
        <f>MATCH(AU1099,MONTHLY_INDEX!$1:$1,0)</f>
        <v>80</v>
      </c>
      <c r="BE1099">
        <f>INDEX(MONTHLY_INDEX!$1:$1048576,Final!BC1099,Final!BD1099)</f>
        <v>96</v>
      </c>
      <c r="BF1099">
        <f>MATCH($BF$1,MONTHLY_INDEX!$1:$1,0)</f>
        <v>127</v>
      </c>
      <c r="BG1099">
        <f>INDEX(MONTHLY_INDEX!$1:$1048576,Final!BC1099,Final!BF1099)</f>
        <v>95.3</v>
      </c>
      <c r="BH1099" s="23">
        <f t="shared" si="509"/>
        <v>-7.2916666666666963E-3</v>
      </c>
      <c r="BI1099" s="14">
        <f t="shared" si="510"/>
        <v>29113457.089583334</v>
      </c>
      <c r="BJ1099" s="14">
        <f t="shared" si="511"/>
        <v>4440400.4278824767</v>
      </c>
      <c r="BK1099" s="15">
        <f t="shared" si="512"/>
        <v>24673056.661700856</v>
      </c>
      <c r="BL1099" s="52">
        <v>0</v>
      </c>
      <c r="BM1099" s="15">
        <f t="shared" si="513"/>
        <v>24673056.661700856</v>
      </c>
    </row>
    <row r="1100" spans="1:65">
      <c r="A1100" s="8">
        <v>1098</v>
      </c>
      <c r="B1100" s="1" t="s">
        <v>44</v>
      </c>
      <c r="C1100" s="1">
        <v>1500</v>
      </c>
      <c r="D1100" s="1" t="s">
        <v>60</v>
      </c>
      <c r="E1100" s="1">
        <v>150000047</v>
      </c>
      <c r="F1100" s="1" t="s">
        <v>60</v>
      </c>
      <c r="G1100" s="1" t="s">
        <v>97</v>
      </c>
      <c r="H1100" s="1">
        <v>9</v>
      </c>
      <c r="I1100" s="1" t="s">
        <v>52</v>
      </c>
      <c r="J1100" s="1" t="s">
        <v>49</v>
      </c>
      <c r="K1100" s="1">
        <v>17406001</v>
      </c>
      <c r="L1100" s="1" t="s">
        <v>50</v>
      </c>
      <c r="M1100" s="1" t="s">
        <v>51</v>
      </c>
      <c r="N1100" s="1" t="s">
        <v>64</v>
      </c>
      <c r="O1100" s="1" t="s">
        <v>65</v>
      </c>
      <c r="P1100" s="1" t="s">
        <v>66</v>
      </c>
      <c r="Q1100" s="1" t="s">
        <v>67</v>
      </c>
      <c r="R1100" s="1" t="s">
        <v>87</v>
      </c>
      <c r="S1100" s="1" t="s">
        <v>88</v>
      </c>
      <c r="T1100" s="2">
        <v>43333</v>
      </c>
      <c r="U1100" s="2">
        <v>43333</v>
      </c>
      <c r="V1100" s="1" t="s">
        <v>52</v>
      </c>
      <c r="W1100" s="3">
        <v>1</v>
      </c>
      <c r="X1100" s="1" t="s">
        <v>53</v>
      </c>
      <c r="Y1100" s="4">
        <v>1517250</v>
      </c>
      <c r="Z1100" s="4">
        <v>-198765</v>
      </c>
      <c r="AA1100" s="4">
        <v>0</v>
      </c>
      <c r="AB1100" s="4">
        <v>0</v>
      </c>
      <c r="AC1100" s="4">
        <v>0</v>
      </c>
      <c r="AD1100" s="4">
        <v>1517250</v>
      </c>
      <c r="AE1100" s="5">
        <v>1685</v>
      </c>
      <c r="AF1100" s="1" t="s">
        <v>70</v>
      </c>
      <c r="AG1100" s="1" t="s">
        <v>71</v>
      </c>
      <c r="AH1100" s="1" t="s">
        <v>89</v>
      </c>
      <c r="AI1100" s="1" t="s">
        <v>57</v>
      </c>
      <c r="AJ1100" s="5">
        <v>10950</v>
      </c>
      <c r="AK1100" s="4">
        <v>-15739</v>
      </c>
      <c r="AL1100" s="4">
        <v>0</v>
      </c>
      <c r="AM1100" s="4">
        <v>0</v>
      </c>
      <c r="AN1100" s="4">
        <v>0</v>
      </c>
      <c r="AO1100" s="4">
        <v>-214504</v>
      </c>
      <c r="AP1100" s="4">
        <v>-214504</v>
      </c>
      <c r="AQ1100" s="4">
        <v>0</v>
      </c>
      <c r="AR1100" s="4">
        <v>1302746</v>
      </c>
      <c r="AS1100" s="1" t="s">
        <v>52</v>
      </c>
      <c r="AT1100" s="9">
        <f t="shared" si="504"/>
        <v>43333</v>
      </c>
      <c r="AU1100" s="9">
        <f t="shared" si="505"/>
        <v>43313</v>
      </c>
      <c r="AV1100" s="9">
        <v>44798</v>
      </c>
      <c r="AW1100" s="11">
        <f t="shared" si="506"/>
        <v>4.0136986301369859</v>
      </c>
      <c r="AX1100">
        <v>15</v>
      </c>
      <c r="AY1100" s="12">
        <v>0.05</v>
      </c>
      <c r="AZ1100">
        <f t="shared" si="507"/>
        <v>6.3333333333333325E-2</v>
      </c>
      <c r="BA1100" s="13">
        <f t="shared" si="508"/>
        <v>1517250</v>
      </c>
      <c r="BB1100" s="17" t="s">
        <v>1941</v>
      </c>
      <c r="BC1100">
        <f>MATCH(BB1100,MONTHLY_INDEX!$A:$A,0)</f>
        <v>674</v>
      </c>
      <c r="BD1100">
        <f>MATCH(AU1100,MONTHLY_INDEX!$1:$1,0)</f>
        <v>80</v>
      </c>
      <c r="BE1100">
        <f>INDEX(MONTHLY_INDEX!$1:$1048576,Final!BC1100,Final!BD1100)</f>
        <v>105.1</v>
      </c>
      <c r="BF1100">
        <f>MATCH($BF$1,MONTHLY_INDEX!$1:$1,0)</f>
        <v>127</v>
      </c>
      <c r="BG1100">
        <f>INDEX(MONTHLY_INDEX!$1:$1048576,Final!BC1100,Final!BF1100)</f>
        <v>122.8</v>
      </c>
      <c r="BH1100" s="23">
        <f t="shared" si="509"/>
        <v>0.16841103710751668</v>
      </c>
      <c r="BI1100" s="14">
        <f t="shared" si="510"/>
        <v>1772771.6460513796</v>
      </c>
      <c r="BJ1100" s="14">
        <f t="shared" si="511"/>
        <v>450640.17139580037</v>
      </c>
      <c r="BK1100" s="15">
        <f t="shared" si="512"/>
        <v>1322131.4746555793</v>
      </c>
      <c r="BL1100" s="52">
        <v>0</v>
      </c>
      <c r="BM1100" s="15">
        <f t="shared" si="513"/>
        <v>1322131.4746555793</v>
      </c>
    </row>
    <row r="1101" spans="1:65">
      <c r="A1101" s="8">
        <v>1099</v>
      </c>
      <c r="B1101" s="1" t="s">
        <v>44</v>
      </c>
      <c r="C1101" s="1">
        <v>1500</v>
      </c>
      <c r="D1101" s="1" t="s">
        <v>60</v>
      </c>
      <c r="E1101" s="1">
        <v>150000047</v>
      </c>
      <c r="F1101" s="1" t="s">
        <v>60</v>
      </c>
      <c r="G1101" s="1" t="s">
        <v>98</v>
      </c>
      <c r="H1101" s="1">
        <v>10</v>
      </c>
      <c r="I1101" s="1" t="s">
        <v>52</v>
      </c>
      <c r="J1101" s="1" t="s">
        <v>49</v>
      </c>
      <c r="K1101" s="1">
        <v>17406001</v>
      </c>
      <c r="L1101" s="1" t="s">
        <v>50</v>
      </c>
      <c r="M1101" s="1" t="s">
        <v>51</v>
      </c>
      <c r="N1101" s="1" t="s">
        <v>64</v>
      </c>
      <c r="O1101" s="1" t="s">
        <v>65</v>
      </c>
      <c r="P1101" s="1" t="s">
        <v>66</v>
      </c>
      <c r="Q1101" s="1" t="s">
        <v>67</v>
      </c>
      <c r="R1101" s="1" t="s">
        <v>87</v>
      </c>
      <c r="S1101" s="1" t="s">
        <v>88</v>
      </c>
      <c r="T1101" s="2">
        <v>43333</v>
      </c>
      <c r="U1101" s="2">
        <v>43333</v>
      </c>
      <c r="V1101" s="1" t="s">
        <v>52</v>
      </c>
      <c r="W1101" s="3">
        <v>1</v>
      </c>
      <c r="X1101" s="1" t="s">
        <v>53</v>
      </c>
      <c r="Y1101" s="4">
        <v>312900</v>
      </c>
      <c r="Z1101" s="4">
        <v>-40991</v>
      </c>
      <c r="AA1101" s="4">
        <v>0</v>
      </c>
      <c r="AB1101" s="4">
        <v>0</v>
      </c>
      <c r="AC1101" s="4">
        <v>0</v>
      </c>
      <c r="AD1101" s="4">
        <v>312900</v>
      </c>
      <c r="AE1101" s="5">
        <v>1685</v>
      </c>
      <c r="AF1101" s="1" t="s">
        <v>70</v>
      </c>
      <c r="AG1101" s="1" t="s">
        <v>71</v>
      </c>
      <c r="AH1101" s="1" t="s">
        <v>89</v>
      </c>
      <c r="AI1101" s="1" t="s">
        <v>57</v>
      </c>
      <c r="AJ1101" s="5">
        <v>10950</v>
      </c>
      <c r="AK1101" s="4">
        <v>-3246</v>
      </c>
      <c r="AL1101" s="4">
        <v>0</v>
      </c>
      <c r="AM1101" s="4">
        <v>0</v>
      </c>
      <c r="AN1101" s="4">
        <v>0</v>
      </c>
      <c r="AO1101" s="4">
        <v>-44237</v>
      </c>
      <c r="AP1101" s="4">
        <v>-44237</v>
      </c>
      <c r="AQ1101" s="4">
        <v>0</v>
      </c>
      <c r="AR1101" s="4">
        <v>268663</v>
      </c>
      <c r="AS1101" s="1" t="s">
        <v>52</v>
      </c>
      <c r="AT1101" s="9">
        <f t="shared" si="504"/>
        <v>43333</v>
      </c>
      <c r="AU1101" s="9">
        <f t="shared" si="505"/>
        <v>43313</v>
      </c>
      <c r="AV1101" s="9">
        <v>44798</v>
      </c>
      <c r="AW1101" s="11">
        <f t="shared" si="506"/>
        <v>4.0136986301369859</v>
      </c>
      <c r="AX1101">
        <v>10</v>
      </c>
      <c r="AY1101" s="12">
        <v>0.05</v>
      </c>
      <c r="AZ1101">
        <f t="shared" si="507"/>
        <v>9.5000000000000001E-2</v>
      </c>
      <c r="BA1101" s="13">
        <f t="shared" si="508"/>
        <v>312900</v>
      </c>
      <c r="BB1101" s="17" t="s">
        <v>2189</v>
      </c>
      <c r="BC1101">
        <f>MATCH(BB1101,MONTHLY_INDEX!$A:$A,0)</f>
        <v>798</v>
      </c>
      <c r="BD1101">
        <f>MATCH(AU1101,MONTHLY_INDEX!$1:$1,0)</f>
        <v>80</v>
      </c>
      <c r="BE1101">
        <f>INDEX(MONTHLY_INDEX!$1:$1048576,Final!BC1101,Final!BD1101)</f>
        <v>96</v>
      </c>
      <c r="BF1101">
        <f>MATCH($BF$1,MONTHLY_INDEX!$1:$1,0)</f>
        <v>127</v>
      </c>
      <c r="BG1101">
        <f>INDEX(MONTHLY_INDEX!$1:$1048576,Final!BC1101,Final!BF1101)</f>
        <v>95.3</v>
      </c>
      <c r="BH1101" s="23">
        <f t="shared" si="509"/>
        <v>-7.2916666666666963E-3</v>
      </c>
      <c r="BI1101" s="14">
        <f t="shared" si="510"/>
        <v>310618.4375</v>
      </c>
      <c r="BJ1101" s="14">
        <f t="shared" si="511"/>
        <v>118439.2357234589</v>
      </c>
      <c r="BK1101" s="15">
        <f t="shared" si="512"/>
        <v>192179.2017765411</v>
      </c>
      <c r="BL1101" s="52">
        <v>0</v>
      </c>
      <c r="BM1101" s="15">
        <f t="shared" si="513"/>
        <v>192179.2017765411</v>
      </c>
    </row>
    <row r="1102" spans="1:65">
      <c r="A1102" s="8">
        <v>1100</v>
      </c>
      <c r="B1102" s="1" t="s">
        <v>44</v>
      </c>
      <c r="C1102" s="1">
        <v>1500</v>
      </c>
      <c r="D1102" s="1" t="s">
        <v>60</v>
      </c>
      <c r="E1102" s="1">
        <v>150000047</v>
      </c>
      <c r="F1102" s="1" t="s">
        <v>60</v>
      </c>
      <c r="G1102" s="1" t="s">
        <v>99</v>
      </c>
      <c r="H1102" s="1">
        <v>11</v>
      </c>
      <c r="I1102" s="1" t="s">
        <v>52</v>
      </c>
      <c r="J1102" s="1" t="s">
        <v>49</v>
      </c>
      <c r="K1102" s="1">
        <v>17406001</v>
      </c>
      <c r="L1102" s="1" t="s">
        <v>50</v>
      </c>
      <c r="M1102" s="1" t="s">
        <v>51</v>
      </c>
      <c r="N1102" s="1" t="s">
        <v>64</v>
      </c>
      <c r="O1102" s="1" t="s">
        <v>65</v>
      </c>
      <c r="P1102" s="1" t="s">
        <v>66</v>
      </c>
      <c r="Q1102" s="1" t="s">
        <v>67</v>
      </c>
      <c r="R1102" s="1" t="s">
        <v>87</v>
      </c>
      <c r="S1102" s="1" t="s">
        <v>88</v>
      </c>
      <c r="T1102" s="2">
        <v>43333</v>
      </c>
      <c r="U1102" s="2">
        <v>43333</v>
      </c>
      <c r="V1102" s="1" t="s">
        <v>52</v>
      </c>
      <c r="W1102" s="3">
        <v>1</v>
      </c>
      <c r="X1102" s="1" t="s">
        <v>53</v>
      </c>
      <c r="Y1102" s="4">
        <v>1174950</v>
      </c>
      <c r="Z1102" s="4">
        <v>-153922</v>
      </c>
      <c r="AA1102" s="4">
        <v>0</v>
      </c>
      <c r="AB1102" s="4">
        <v>0</v>
      </c>
      <c r="AC1102" s="4">
        <v>0</v>
      </c>
      <c r="AD1102" s="4">
        <v>1174950</v>
      </c>
      <c r="AE1102" s="5">
        <v>1685</v>
      </c>
      <c r="AF1102" s="1" t="s">
        <v>70</v>
      </c>
      <c r="AG1102" s="1" t="s">
        <v>71</v>
      </c>
      <c r="AH1102" s="1" t="s">
        <v>89</v>
      </c>
      <c r="AI1102" s="1" t="s">
        <v>57</v>
      </c>
      <c r="AJ1102" s="5">
        <v>10950</v>
      </c>
      <c r="AK1102" s="4">
        <v>-12188</v>
      </c>
      <c r="AL1102" s="4">
        <v>0</v>
      </c>
      <c r="AM1102" s="4">
        <v>0</v>
      </c>
      <c r="AN1102" s="4">
        <v>0</v>
      </c>
      <c r="AO1102" s="4">
        <v>-166110</v>
      </c>
      <c r="AP1102" s="4">
        <v>-166110</v>
      </c>
      <c r="AQ1102" s="4">
        <v>0</v>
      </c>
      <c r="AR1102" s="4">
        <v>1008840</v>
      </c>
      <c r="AS1102" s="1" t="s">
        <v>52</v>
      </c>
      <c r="AT1102" s="9">
        <f t="shared" si="504"/>
        <v>43333</v>
      </c>
      <c r="AU1102" s="9">
        <f t="shared" si="505"/>
        <v>43313</v>
      </c>
      <c r="AV1102" s="9">
        <v>44798</v>
      </c>
      <c r="AW1102" s="11">
        <f t="shared" si="506"/>
        <v>4.0136986301369859</v>
      </c>
      <c r="AX1102">
        <v>10</v>
      </c>
      <c r="AY1102" s="12">
        <v>0.05</v>
      </c>
      <c r="AZ1102">
        <f t="shared" si="507"/>
        <v>9.5000000000000001E-2</v>
      </c>
      <c r="BA1102" s="13">
        <f t="shared" si="508"/>
        <v>1174950</v>
      </c>
      <c r="BB1102" s="17" t="s">
        <v>2189</v>
      </c>
      <c r="BC1102">
        <f>MATCH(BB1102,MONTHLY_INDEX!$A:$A,0)</f>
        <v>798</v>
      </c>
      <c r="BD1102">
        <f>MATCH(AU1102,MONTHLY_INDEX!$1:$1,0)</f>
        <v>80</v>
      </c>
      <c r="BE1102">
        <f>INDEX(MONTHLY_INDEX!$1:$1048576,Final!BC1102,Final!BD1102)</f>
        <v>96</v>
      </c>
      <c r="BF1102">
        <f>MATCH($BF$1,MONTHLY_INDEX!$1:$1,0)</f>
        <v>127</v>
      </c>
      <c r="BG1102">
        <f>INDEX(MONTHLY_INDEX!$1:$1048576,Final!BC1102,Final!BF1102)</f>
        <v>95.3</v>
      </c>
      <c r="BH1102" s="23">
        <f t="shared" si="509"/>
        <v>-7.2916666666666963E-3</v>
      </c>
      <c r="BI1102" s="14">
        <f t="shared" si="510"/>
        <v>1166382.65625</v>
      </c>
      <c r="BJ1102" s="14">
        <f t="shared" si="511"/>
        <v>444743.30461258558</v>
      </c>
      <c r="BK1102" s="15">
        <f t="shared" si="512"/>
        <v>721639.35163741442</v>
      </c>
      <c r="BL1102" s="52">
        <v>0</v>
      </c>
      <c r="BM1102" s="15">
        <f t="shared" si="513"/>
        <v>721639.35163741442</v>
      </c>
    </row>
    <row r="1103" spans="1:65">
      <c r="A1103" s="8">
        <v>1101</v>
      </c>
      <c r="B1103" s="1" t="s">
        <v>44</v>
      </c>
      <c r="C1103" s="1">
        <v>1500</v>
      </c>
      <c r="D1103" s="1" t="s">
        <v>60</v>
      </c>
      <c r="E1103" s="1">
        <v>150000047</v>
      </c>
      <c r="F1103" s="1" t="s">
        <v>60</v>
      </c>
      <c r="G1103" s="1" t="s">
        <v>100</v>
      </c>
      <c r="H1103" s="1">
        <v>12</v>
      </c>
      <c r="I1103" s="1" t="s">
        <v>52</v>
      </c>
      <c r="J1103" s="1" t="s">
        <v>49</v>
      </c>
      <c r="K1103" s="1">
        <v>17406001</v>
      </c>
      <c r="L1103" s="1" t="s">
        <v>50</v>
      </c>
      <c r="M1103" s="1" t="s">
        <v>51</v>
      </c>
      <c r="N1103" s="1" t="s">
        <v>64</v>
      </c>
      <c r="O1103" s="1" t="s">
        <v>65</v>
      </c>
      <c r="P1103" s="1" t="s">
        <v>66</v>
      </c>
      <c r="Q1103" s="1" t="s">
        <v>67</v>
      </c>
      <c r="R1103" s="1" t="s">
        <v>87</v>
      </c>
      <c r="S1103" s="1" t="s">
        <v>88</v>
      </c>
      <c r="T1103" s="2">
        <v>43333</v>
      </c>
      <c r="U1103" s="2">
        <v>43333</v>
      </c>
      <c r="V1103" s="1" t="s">
        <v>52</v>
      </c>
      <c r="W1103" s="3">
        <v>1</v>
      </c>
      <c r="X1103" s="1" t="s">
        <v>53</v>
      </c>
      <c r="Y1103" s="4">
        <v>582750</v>
      </c>
      <c r="Z1103" s="4">
        <v>-76342</v>
      </c>
      <c r="AA1103" s="4">
        <v>0</v>
      </c>
      <c r="AB1103" s="4">
        <v>0</v>
      </c>
      <c r="AC1103" s="4">
        <v>0</v>
      </c>
      <c r="AD1103" s="4">
        <v>582750</v>
      </c>
      <c r="AE1103" s="5">
        <v>1685</v>
      </c>
      <c r="AF1103" s="1" t="s">
        <v>70</v>
      </c>
      <c r="AG1103" s="1" t="s">
        <v>71</v>
      </c>
      <c r="AH1103" s="1" t="s">
        <v>89</v>
      </c>
      <c r="AI1103" s="1" t="s">
        <v>57</v>
      </c>
      <c r="AJ1103" s="5">
        <v>10950</v>
      </c>
      <c r="AK1103" s="4">
        <v>-6045</v>
      </c>
      <c r="AL1103" s="4">
        <v>0</v>
      </c>
      <c r="AM1103" s="4">
        <v>0</v>
      </c>
      <c r="AN1103" s="4">
        <v>0</v>
      </c>
      <c r="AO1103" s="4">
        <v>-82387</v>
      </c>
      <c r="AP1103" s="4">
        <v>-82387</v>
      </c>
      <c r="AQ1103" s="4">
        <v>0</v>
      </c>
      <c r="AR1103" s="4">
        <v>500363</v>
      </c>
      <c r="AS1103" s="1" t="s">
        <v>52</v>
      </c>
      <c r="AT1103" s="9">
        <f t="shared" si="504"/>
        <v>43333</v>
      </c>
      <c r="AU1103" s="9">
        <f t="shared" si="505"/>
        <v>43313</v>
      </c>
      <c r="AV1103" s="9">
        <v>44798</v>
      </c>
      <c r="AW1103" s="11">
        <f t="shared" si="506"/>
        <v>4.0136986301369859</v>
      </c>
      <c r="AX1103">
        <v>10</v>
      </c>
      <c r="AY1103" s="12">
        <v>0.05</v>
      </c>
      <c r="AZ1103">
        <f t="shared" si="507"/>
        <v>9.5000000000000001E-2</v>
      </c>
      <c r="BA1103" s="13">
        <f t="shared" si="508"/>
        <v>582750</v>
      </c>
      <c r="BB1103" s="17" t="s">
        <v>1973</v>
      </c>
      <c r="BC1103">
        <f>MATCH(BB1103,MONTHLY_INDEX!$A:$A,0)</f>
        <v>690</v>
      </c>
      <c r="BD1103">
        <f>MATCH(AU1103,MONTHLY_INDEX!$1:$1,0)</f>
        <v>80</v>
      </c>
      <c r="BE1103">
        <f>INDEX(MONTHLY_INDEX!$1:$1048576,Final!BC1103,Final!BD1103)</f>
        <v>110</v>
      </c>
      <c r="BF1103">
        <f>MATCH($BF$1,MONTHLY_INDEX!$1:$1,0)</f>
        <v>127</v>
      </c>
      <c r="BG1103">
        <f>INDEX(MONTHLY_INDEX!$1:$1048576,Final!BC1103,Final!BF1103)</f>
        <v>145.69999999999999</v>
      </c>
      <c r="BH1103" s="23">
        <f t="shared" si="509"/>
        <v>0.32454545454545441</v>
      </c>
      <c r="BI1103" s="14">
        <f t="shared" si="510"/>
        <v>771878.86363636365</v>
      </c>
      <c r="BJ1103" s="14">
        <f t="shared" si="511"/>
        <v>294318.46807285177</v>
      </c>
      <c r="BK1103" s="15">
        <f t="shared" si="512"/>
        <v>477560.39556351188</v>
      </c>
      <c r="BL1103" s="52">
        <v>0</v>
      </c>
      <c r="BM1103" s="15">
        <f t="shared" si="513"/>
        <v>477560.39556351188</v>
      </c>
    </row>
    <row r="1104" spans="1:65">
      <c r="A1104" s="8">
        <v>1102</v>
      </c>
      <c r="B1104" s="1" t="s">
        <v>44</v>
      </c>
      <c r="C1104" s="1">
        <v>1500</v>
      </c>
      <c r="D1104" s="1" t="s">
        <v>60</v>
      </c>
      <c r="E1104" s="1">
        <v>150000047</v>
      </c>
      <c r="F1104" s="1" t="s">
        <v>60</v>
      </c>
      <c r="G1104" s="1" t="s">
        <v>101</v>
      </c>
      <c r="H1104" s="1">
        <v>13</v>
      </c>
      <c r="I1104" s="1" t="s">
        <v>52</v>
      </c>
      <c r="J1104" s="1" t="s">
        <v>49</v>
      </c>
      <c r="K1104" s="1">
        <v>17406001</v>
      </c>
      <c r="L1104" s="1" t="s">
        <v>50</v>
      </c>
      <c r="M1104" s="1" t="s">
        <v>51</v>
      </c>
      <c r="N1104" s="1" t="s">
        <v>64</v>
      </c>
      <c r="O1104" s="1" t="s">
        <v>65</v>
      </c>
      <c r="P1104" s="1" t="s">
        <v>66</v>
      </c>
      <c r="Q1104" s="1" t="s">
        <v>67</v>
      </c>
      <c r="R1104" s="1" t="s">
        <v>87</v>
      </c>
      <c r="S1104" s="1" t="s">
        <v>88</v>
      </c>
      <c r="T1104" s="2">
        <v>43333</v>
      </c>
      <c r="U1104" s="2">
        <v>43333</v>
      </c>
      <c r="V1104" s="1" t="s">
        <v>52</v>
      </c>
      <c r="W1104" s="3">
        <v>1</v>
      </c>
      <c r="X1104" s="1" t="s">
        <v>53</v>
      </c>
      <c r="Y1104" s="4">
        <v>9976171</v>
      </c>
      <c r="Z1104" s="4">
        <v>-1306915</v>
      </c>
      <c r="AA1104" s="4">
        <v>0</v>
      </c>
      <c r="AB1104" s="4">
        <v>0</v>
      </c>
      <c r="AC1104" s="4">
        <v>0</v>
      </c>
      <c r="AD1104" s="4">
        <v>9976171</v>
      </c>
      <c r="AE1104" s="5">
        <v>1685</v>
      </c>
      <c r="AF1104" s="1" t="s">
        <v>70</v>
      </c>
      <c r="AG1104" s="1" t="s">
        <v>71</v>
      </c>
      <c r="AH1104" s="1" t="s">
        <v>89</v>
      </c>
      <c r="AI1104" s="1" t="s">
        <v>57</v>
      </c>
      <c r="AJ1104" s="5">
        <v>10950</v>
      </c>
      <c r="AK1104" s="4">
        <v>-103488</v>
      </c>
      <c r="AL1104" s="4">
        <v>0</v>
      </c>
      <c r="AM1104" s="4">
        <v>0</v>
      </c>
      <c r="AN1104" s="4">
        <v>0</v>
      </c>
      <c r="AO1104" s="4">
        <v>-1410403</v>
      </c>
      <c r="AP1104" s="4">
        <v>-1410403</v>
      </c>
      <c r="AQ1104" s="4">
        <v>0</v>
      </c>
      <c r="AR1104" s="4">
        <v>8565768</v>
      </c>
      <c r="AS1104" s="1" t="s">
        <v>52</v>
      </c>
      <c r="AT1104" s="9">
        <f t="shared" si="504"/>
        <v>43333</v>
      </c>
      <c r="AU1104" s="9">
        <f t="shared" si="505"/>
        <v>43313</v>
      </c>
      <c r="AV1104" s="9">
        <v>44798</v>
      </c>
      <c r="AW1104" s="11">
        <f t="shared" si="506"/>
        <v>4.0136986301369859</v>
      </c>
      <c r="AX1104">
        <v>25</v>
      </c>
      <c r="AY1104" s="12">
        <v>0.05</v>
      </c>
      <c r="AZ1104">
        <f t="shared" si="507"/>
        <v>3.7999999999999999E-2</v>
      </c>
      <c r="BA1104" s="13">
        <f t="shared" si="508"/>
        <v>9976171</v>
      </c>
      <c r="BB1104" s="17" t="s">
        <v>2189</v>
      </c>
      <c r="BC1104">
        <f>MATCH(BB1104,MONTHLY_INDEX!$A:$A,0)</f>
        <v>798</v>
      </c>
      <c r="BD1104">
        <f>MATCH(AU1104,MONTHLY_INDEX!$1:$1,0)</f>
        <v>80</v>
      </c>
      <c r="BE1104">
        <f>INDEX(MONTHLY_INDEX!$1:$1048576,Final!BC1104,Final!BD1104)</f>
        <v>96</v>
      </c>
      <c r="BF1104">
        <f>MATCH($BF$1,MONTHLY_INDEX!$1:$1,0)</f>
        <v>127</v>
      </c>
      <c r="BG1104">
        <f>INDEX(MONTHLY_INDEX!$1:$1048576,Final!BC1104,Final!BF1104)</f>
        <v>95.3</v>
      </c>
      <c r="BH1104" s="23">
        <f t="shared" si="509"/>
        <v>-7.2916666666666963E-3</v>
      </c>
      <c r="BI1104" s="14">
        <f t="shared" si="510"/>
        <v>9903428.0864583328</v>
      </c>
      <c r="BJ1104" s="14">
        <f t="shared" si="511"/>
        <v>1510476.2782825625</v>
      </c>
      <c r="BK1104" s="15">
        <f t="shared" si="512"/>
        <v>8392951.8081757706</v>
      </c>
      <c r="BL1104" s="52">
        <v>0</v>
      </c>
      <c r="BM1104" s="15">
        <f t="shared" si="513"/>
        <v>8392951.8081757706</v>
      </c>
    </row>
    <row r="1105" spans="1:65">
      <c r="A1105" s="8">
        <v>1103</v>
      </c>
      <c r="B1105" s="1" t="s">
        <v>44</v>
      </c>
      <c r="C1105" s="1">
        <v>1500</v>
      </c>
      <c r="D1105" s="1" t="s">
        <v>60</v>
      </c>
      <c r="E1105" s="1">
        <v>150000047</v>
      </c>
      <c r="F1105" s="1" t="s">
        <v>60</v>
      </c>
      <c r="G1105" s="1" t="s">
        <v>102</v>
      </c>
      <c r="H1105" s="1">
        <v>14</v>
      </c>
      <c r="I1105" s="1" t="s">
        <v>52</v>
      </c>
      <c r="J1105" s="1" t="s">
        <v>49</v>
      </c>
      <c r="K1105" s="1">
        <v>17406001</v>
      </c>
      <c r="L1105" s="1" t="s">
        <v>50</v>
      </c>
      <c r="M1105" s="1" t="s">
        <v>51</v>
      </c>
      <c r="N1105" s="1" t="s">
        <v>64</v>
      </c>
      <c r="O1105" s="1" t="s">
        <v>65</v>
      </c>
      <c r="P1105" s="1" t="s">
        <v>66</v>
      </c>
      <c r="Q1105" s="1" t="s">
        <v>67</v>
      </c>
      <c r="R1105" s="1" t="s">
        <v>87</v>
      </c>
      <c r="S1105" s="1" t="s">
        <v>88</v>
      </c>
      <c r="T1105" s="2">
        <v>43333</v>
      </c>
      <c r="U1105" s="2">
        <v>43333</v>
      </c>
      <c r="V1105" s="1" t="s">
        <v>52</v>
      </c>
      <c r="W1105" s="3">
        <v>1</v>
      </c>
      <c r="X1105" s="1" t="s">
        <v>53</v>
      </c>
      <c r="Y1105" s="4">
        <v>21103901</v>
      </c>
      <c r="Z1105" s="4">
        <v>-2764690</v>
      </c>
      <c r="AA1105" s="4">
        <v>0</v>
      </c>
      <c r="AB1105" s="4">
        <v>0</v>
      </c>
      <c r="AC1105" s="4">
        <v>0</v>
      </c>
      <c r="AD1105" s="4">
        <v>21103901</v>
      </c>
      <c r="AE1105" s="5">
        <v>1685</v>
      </c>
      <c r="AF1105" s="1" t="s">
        <v>70</v>
      </c>
      <c r="AG1105" s="1" t="s">
        <v>71</v>
      </c>
      <c r="AH1105" s="1" t="s">
        <v>89</v>
      </c>
      <c r="AI1105" s="1" t="s">
        <v>57</v>
      </c>
      <c r="AJ1105" s="5">
        <v>10950</v>
      </c>
      <c r="AK1105" s="4">
        <v>-218921</v>
      </c>
      <c r="AL1105" s="4">
        <v>0</v>
      </c>
      <c r="AM1105" s="4">
        <v>0</v>
      </c>
      <c r="AN1105" s="4">
        <v>0</v>
      </c>
      <c r="AO1105" s="4">
        <v>-2983611</v>
      </c>
      <c r="AP1105" s="4">
        <v>-2983611</v>
      </c>
      <c r="AQ1105" s="4">
        <v>0</v>
      </c>
      <c r="AR1105" s="4">
        <v>18120290</v>
      </c>
      <c r="AS1105" s="1" t="s">
        <v>52</v>
      </c>
      <c r="AT1105" s="9">
        <f t="shared" si="504"/>
        <v>43333</v>
      </c>
      <c r="AU1105" s="9">
        <f t="shared" si="505"/>
        <v>43313</v>
      </c>
      <c r="AV1105" s="9">
        <v>44798</v>
      </c>
      <c r="AW1105" s="11">
        <f t="shared" si="506"/>
        <v>4.0136986301369859</v>
      </c>
      <c r="AX1105">
        <v>25</v>
      </c>
      <c r="AY1105" s="12">
        <v>0.05</v>
      </c>
      <c r="AZ1105">
        <f t="shared" si="507"/>
        <v>3.7999999999999999E-2</v>
      </c>
      <c r="BA1105" s="13">
        <f t="shared" si="508"/>
        <v>21103901</v>
      </c>
      <c r="BB1105" s="17" t="s">
        <v>2189</v>
      </c>
      <c r="BC1105">
        <f>MATCH(BB1105,MONTHLY_INDEX!$A:$A,0)</f>
        <v>798</v>
      </c>
      <c r="BD1105">
        <f>MATCH(AU1105,MONTHLY_INDEX!$1:$1,0)</f>
        <v>80</v>
      </c>
      <c r="BE1105">
        <f>INDEX(MONTHLY_INDEX!$1:$1048576,Final!BC1105,Final!BD1105)</f>
        <v>96</v>
      </c>
      <c r="BF1105">
        <f>MATCH($BF$1,MONTHLY_INDEX!$1:$1,0)</f>
        <v>127</v>
      </c>
      <c r="BG1105">
        <f>INDEX(MONTHLY_INDEX!$1:$1048576,Final!BC1105,Final!BF1105)</f>
        <v>95.3</v>
      </c>
      <c r="BH1105" s="23">
        <f t="shared" si="509"/>
        <v>-7.2916666666666963E-3</v>
      </c>
      <c r="BI1105" s="14">
        <f t="shared" si="510"/>
        <v>20950018.388541665</v>
      </c>
      <c r="BJ1105" s="14">
        <f t="shared" si="511"/>
        <v>3195308.2840825049</v>
      </c>
      <c r="BK1105" s="15">
        <f t="shared" si="512"/>
        <v>17754710.104459159</v>
      </c>
      <c r="BL1105" s="52">
        <v>0</v>
      </c>
      <c r="BM1105" s="15">
        <f t="shared" si="513"/>
        <v>17754710.104459159</v>
      </c>
    </row>
    <row r="1106" spans="1:65">
      <c r="A1106" s="8">
        <v>1104</v>
      </c>
      <c r="B1106" s="1" t="s">
        <v>44</v>
      </c>
      <c r="C1106" s="1">
        <v>1500</v>
      </c>
      <c r="D1106" s="1" t="s">
        <v>60</v>
      </c>
      <c r="E1106" s="1">
        <v>150000047</v>
      </c>
      <c r="F1106" s="1" t="s">
        <v>60</v>
      </c>
      <c r="G1106" s="1" t="s">
        <v>103</v>
      </c>
      <c r="H1106" s="1">
        <v>15</v>
      </c>
      <c r="I1106" s="1" t="s">
        <v>52</v>
      </c>
      <c r="J1106" s="1" t="s">
        <v>49</v>
      </c>
      <c r="K1106" s="1">
        <v>17406001</v>
      </c>
      <c r="L1106" s="1" t="s">
        <v>50</v>
      </c>
      <c r="M1106" s="1" t="s">
        <v>51</v>
      </c>
      <c r="N1106" s="1" t="s">
        <v>64</v>
      </c>
      <c r="O1106" s="1" t="s">
        <v>65</v>
      </c>
      <c r="P1106" s="1" t="s">
        <v>66</v>
      </c>
      <c r="Q1106" s="1" t="s">
        <v>67</v>
      </c>
      <c r="R1106" s="1" t="s">
        <v>87</v>
      </c>
      <c r="S1106" s="1" t="s">
        <v>88</v>
      </c>
      <c r="T1106" s="2">
        <v>43333</v>
      </c>
      <c r="U1106" s="2">
        <v>43333</v>
      </c>
      <c r="V1106" s="1" t="s">
        <v>52</v>
      </c>
      <c r="W1106" s="3">
        <v>1</v>
      </c>
      <c r="X1106" s="1" t="s">
        <v>53</v>
      </c>
      <c r="Y1106" s="4">
        <v>580650</v>
      </c>
      <c r="Z1106" s="4">
        <v>-76066</v>
      </c>
      <c r="AA1106" s="4">
        <v>0</v>
      </c>
      <c r="AB1106" s="4">
        <v>0</v>
      </c>
      <c r="AC1106" s="4">
        <v>0</v>
      </c>
      <c r="AD1106" s="4">
        <v>580650</v>
      </c>
      <c r="AE1106" s="5">
        <v>1685</v>
      </c>
      <c r="AF1106" s="1" t="s">
        <v>70</v>
      </c>
      <c r="AG1106" s="1" t="s">
        <v>71</v>
      </c>
      <c r="AH1106" s="1" t="s">
        <v>89</v>
      </c>
      <c r="AI1106" s="1" t="s">
        <v>57</v>
      </c>
      <c r="AJ1106" s="5">
        <v>10950</v>
      </c>
      <c r="AK1106" s="4">
        <v>-6023</v>
      </c>
      <c r="AL1106" s="4">
        <v>0</v>
      </c>
      <c r="AM1106" s="4">
        <v>0</v>
      </c>
      <c r="AN1106" s="4">
        <v>0</v>
      </c>
      <c r="AO1106" s="4">
        <v>-82089</v>
      </c>
      <c r="AP1106" s="4">
        <v>-82089</v>
      </c>
      <c r="AQ1106" s="4">
        <v>0</v>
      </c>
      <c r="AR1106" s="4">
        <v>498561</v>
      </c>
      <c r="AS1106" s="1" t="s">
        <v>52</v>
      </c>
      <c r="AT1106" s="9">
        <f t="shared" si="504"/>
        <v>43333</v>
      </c>
      <c r="AU1106" s="9">
        <f t="shared" si="505"/>
        <v>43313</v>
      </c>
      <c r="AV1106" s="9">
        <v>44798</v>
      </c>
      <c r="AW1106" s="11">
        <f t="shared" si="506"/>
        <v>4.0136986301369859</v>
      </c>
      <c r="AX1106">
        <v>10</v>
      </c>
      <c r="AY1106" s="12">
        <v>0.05</v>
      </c>
      <c r="AZ1106">
        <f t="shared" si="507"/>
        <v>9.5000000000000001E-2</v>
      </c>
      <c r="BA1106" s="13">
        <f t="shared" si="508"/>
        <v>580650</v>
      </c>
      <c r="BB1106" s="17" t="s">
        <v>1941</v>
      </c>
      <c r="BC1106">
        <f>MATCH(BB1106,MONTHLY_INDEX!$A:$A,0)</f>
        <v>674</v>
      </c>
      <c r="BD1106">
        <f>MATCH(AU1106,MONTHLY_INDEX!$1:$1,0)</f>
        <v>80</v>
      </c>
      <c r="BE1106">
        <f>INDEX(MONTHLY_INDEX!$1:$1048576,Final!BC1106,Final!BD1106)</f>
        <v>105.1</v>
      </c>
      <c r="BF1106">
        <f>MATCH($BF$1,MONTHLY_INDEX!$1:$1,0)</f>
        <v>127</v>
      </c>
      <c r="BG1106">
        <f>INDEX(MONTHLY_INDEX!$1:$1048576,Final!BC1106,Final!BF1106)</f>
        <v>122.8</v>
      </c>
      <c r="BH1106" s="23">
        <f t="shared" si="509"/>
        <v>0.16841103710751668</v>
      </c>
      <c r="BI1106" s="14">
        <f t="shared" si="510"/>
        <v>678437.86869647959</v>
      </c>
      <c r="BJ1106" s="14">
        <f t="shared" si="511"/>
        <v>258689.28870091107</v>
      </c>
      <c r="BK1106" s="15">
        <f t="shared" si="512"/>
        <v>419748.57999556849</v>
      </c>
      <c r="BL1106" s="52">
        <v>0</v>
      </c>
      <c r="BM1106" s="15">
        <f t="shared" si="513"/>
        <v>419748.57999556849</v>
      </c>
    </row>
    <row r="1107" spans="1:65">
      <c r="A1107" s="8">
        <v>1105</v>
      </c>
      <c r="B1107" s="1" t="s">
        <v>44</v>
      </c>
      <c r="C1107" s="1">
        <v>1500</v>
      </c>
      <c r="D1107" s="1" t="s">
        <v>60</v>
      </c>
      <c r="E1107" s="1">
        <v>150000047</v>
      </c>
      <c r="F1107" s="1" t="s">
        <v>60</v>
      </c>
      <c r="G1107" s="1" t="s">
        <v>104</v>
      </c>
      <c r="H1107" s="1">
        <v>16</v>
      </c>
      <c r="I1107" s="1" t="s">
        <v>52</v>
      </c>
      <c r="J1107" s="1" t="s">
        <v>49</v>
      </c>
      <c r="K1107" s="1">
        <v>17406001</v>
      </c>
      <c r="L1107" s="1" t="s">
        <v>50</v>
      </c>
      <c r="M1107" s="1" t="s">
        <v>51</v>
      </c>
      <c r="N1107" s="1" t="s">
        <v>64</v>
      </c>
      <c r="O1107" s="1" t="s">
        <v>65</v>
      </c>
      <c r="P1107" s="1" t="s">
        <v>66</v>
      </c>
      <c r="Q1107" s="1" t="s">
        <v>67</v>
      </c>
      <c r="R1107" s="1" t="s">
        <v>87</v>
      </c>
      <c r="S1107" s="1" t="s">
        <v>88</v>
      </c>
      <c r="T1107" s="2">
        <v>43333</v>
      </c>
      <c r="U1107" s="2">
        <v>43333</v>
      </c>
      <c r="V1107" s="1" t="s">
        <v>52</v>
      </c>
      <c r="W1107" s="3">
        <v>1</v>
      </c>
      <c r="X1107" s="1" t="s">
        <v>53</v>
      </c>
      <c r="Y1107" s="4">
        <v>175035</v>
      </c>
      <c r="Z1107" s="4">
        <v>-22929</v>
      </c>
      <c r="AA1107" s="4">
        <v>0</v>
      </c>
      <c r="AB1107" s="4">
        <v>0</v>
      </c>
      <c r="AC1107" s="4">
        <v>0</v>
      </c>
      <c r="AD1107" s="4">
        <v>175035</v>
      </c>
      <c r="AE1107" s="5">
        <v>1685</v>
      </c>
      <c r="AF1107" s="1" t="s">
        <v>70</v>
      </c>
      <c r="AG1107" s="1" t="s">
        <v>71</v>
      </c>
      <c r="AH1107" s="1" t="s">
        <v>89</v>
      </c>
      <c r="AI1107" s="1" t="s">
        <v>57</v>
      </c>
      <c r="AJ1107" s="5">
        <v>10950</v>
      </c>
      <c r="AK1107" s="4">
        <v>-1816</v>
      </c>
      <c r="AL1107" s="4">
        <v>0</v>
      </c>
      <c r="AM1107" s="4">
        <v>0</v>
      </c>
      <c r="AN1107" s="4">
        <v>0</v>
      </c>
      <c r="AO1107" s="4">
        <v>-24745</v>
      </c>
      <c r="AP1107" s="4">
        <v>-24745</v>
      </c>
      <c r="AQ1107" s="4">
        <v>0</v>
      </c>
      <c r="AR1107" s="4">
        <v>150290</v>
      </c>
      <c r="AS1107" s="1" t="s">
        <v>52</v>
      </c>
      <c r="AT1107" s="9">
        <f t="shared" si="504"/>
        <v>43333</v>
      </c>
      <c r="AU1107" s="9">
        <f t="shared" si="505"/>
        <v>43313</v>
      </c>
      <c r="AV1107" s="9">
        <v>44798</v>
      </c>
      <c r="AW1107" s="11">
        <f t="shared" si="506"/>
        <v>4.0136986301369859</v>
      </c>
      <c r="AX1107">
        <v>10</v>
      </c>
      <c r="AY1107" s="12">
        <v>0.05</v>
      </c>
      <c r="AZ1107">
        <f t="shared" si="507"/>
        <v>9.5000000000000001E-2</v>
      </c>
      <c r="BA1107" s="13">
        <f t="shared" si="508"/>
        <v>175035</v>
      </c>
      <c r="BB1107" s="17" t="s">
        <v>1877</v>
      </c>
      <c r="BC1107">
        <f>MATCH(BB1107,MONTHLY_INDEX!$A:$A,0)</f>
        <v>642</v>
      </c>
      <c r="BD1107">
        <f>MATCH(AU1107,MONTHLY_INDEX!$1:$1,0)</f>
        <v>80</v>
      </c>
      <c r="BE1107">
        <f>INDEX(MONTHLY_INDEX!$1:$1048576,Final!BC1107,Final!BD1107)</f>
        <v>79.099999999999994</v>
      </c>
      <c r="BF1107">
        <f>MATCH($BF$1,MONTHLY_INDEX!$1:$1,0)</f>
        <v>127</v>
      </c>
      <c r="BG1107">
        <f>INDEX(MONTHLY_INDEX!$1:$1048576,Final!BC1107,Final!BF1107)</f>
        <v>94</v>
      </c>
      <c r="BH1107" s="23">
        <f t="shared" si="509"/>
        <v>0.18836915297092297</v>
      </c>
      <c r="BI1107" s="14">
        <f t="shared" si="510"/>
        <v>208006.19469026552</v>
      </c>
      <c r="BJ1107" s="14">
        <f t="shared" si="511"/>
        <v>79313.046975390971</v>
      </c>
      <c r="BK1107" s="15">
        <f t="shared" si="512"/>
        <v>128693.14771487455</v>
      </c>
      <c r="BL1107" s="52">
        <v>0</v>
      </c>
      <c r="BM1107" s="15">
        <f t="shared" si="513"/>
        <v>128693.14771487455</v>
      </c>
    </row>
    <row r="1108" spans="1:65">
      <c r="A1108" s="8">
        <v>1106</v>
      </c>
      <c r="B1108" s="1" t="s">
        <v>44</v>
      </c>
      <c r="C1108" s="1">
        <v>1500</v>
      </c>
      <c r="D1108" s="1" t="s">
        <v>60</v>
      </c>
      <c r="E1108" s="1">
        <v>150000047</v>
      </c>
      <c r="F1108" s="1" t="s">
        <v>60</v>
      </c>
      <c r="G1108" s="1" t="s">
        <v>105</v>
      </c>
      <c r="H1108" s="1">
        <v>17</v>
      </c>
      <c r="I1108" s="1" t="s">
        <v>52</v>
      </c>
      <c r="J1108" s="1" t="s">
        <v>49</v>
      </c>
      <c r="K1108" s="1">
        <v>17406001</v>
      </c>
      <c r="L1108" s="1" t="s">
        <v>50</v>
      </c>
      <c r="M1108" s="1" t="s">
        <v>51</v>
      </c>
      <c r="N1108" s="1" t="s">
        <v>64</v>
      </c>
      <c r="O1108" s="1" t="s">
        <v>65</v>
      </c>
      <c r="P1108" s="1" t="s">
        <v>66</v>
      </c>
      <c r="Q1108" s="1" t="s">
        <v>67</v>
      </c>
      <c r="R1108" s="1" t="s">
        <v>87</v>
      </c>
      <c r="S1108" s="1" t="s">
        <v>88</v>
      </c>
      <c r="T1108" s="2">
        <v>43333</v>
      </c>
      <c r="U1108" s="2">
        <v>43333</v>
      </c>
      <c r="V1108" s="1" t="s">
        <v>52</v>
      </c>
      <c r="W1108" s="3">
        <v>1</v>
      </c>
      <c r="X1108" s="1" t="s">
        <v>53</v>
      </c>
      <c r="Y1108" s="4">
        <v>132796</v>
      </c>
      <c r="Z1108" s="4">
        <v>-17395</v>
      </c>
      <c r="AA1108" s="4">
        <v>0</v>
      </c>
      <c r="AB1108" s="4">
        <v>0</v>
      </c>
      <c r="AC1108" s="4">
        <v>0</v>
      </c>
      <c r="AD1108" s="4">
        <v>132796</v>
      </c>
      <c r="AE1108" s="5">
        <v>1685</v>
      </c>
      <c r="AF1108" s="1" t="s">
        <v>70</v>
      </c>
      <c r="AG1108" s="1" t="s">
        <v>71</v>
      </c>
      <c r="AH1108" s="1" t="s">
        <v>89</v>
      </c>
      <c r="AI1108" s="1" t="s">
        <v>57</v>
      </c>
      <c r="AJ1108" s="5">
        <v>10950</v>
      </c>
      <c r="AK1108" s="4">
        <v>-1378</v>
      </c>
      <c r="AL1108" s="4">
        <v>0</v>
      </c>
      <c r="AM1108" s="4">
        <v>0</v>
      </c>
      <c r="AN1108" s="4">
        <v>0</v>
      </c>
      <c r="AO1108" s="4">
        <v>-18773</v>
      </c>
      <c r="AP1108" s="4">
        <v>-18773</v>
      </c>
      <c r="AQ1108" s="4">
        <v>0</v>
      </c>
      <c r="AR1108" s="4">
        <v>114023</v>
      </c>
      <c r="AS1108" s="1" t="s">
        <v>52</v>
      </c>
      <c r="AT1108" s="9">
        <f t="shared" si="504"/>
        <v>43333</v>
      </c>
      <c r="AU1108" s="9">
        <f t="shared" si="505"/>
        <v>43313</v>
      </c>
      <c r="AV1108" s="9">
        <v>44798</v>
      </c>
      <c r="AW1108" s="11">
        <f t="shared" si="506"/>
        <v>4.0136986301369859</v>
      </c>
      <c r="AX1108">
        <v>10</v>
      </c>
      <c r="AY1108" s="12">
        <v>0.05</v>
      </c>
      <c r="AZ1108">
        <f t="shared" si="507"/>
        <v>9.5000000000000001E-2</v>
      </c>
      <c r="BA1108" s="13">
        <f t="shared" si="508"/>
        <v>132796</v>
      </c>
      <c r="BB1108" s="17" t="s">
        <v>2189</v>
      </c>
      <c r="BC1108">
        <f>MATCH(BB1108,MONTHLY_INDEX!$A:$A,0)</f>
        <v>798</v>
      </c>
      <c r="BD1108">
        <f>MATCH(AU1108,MONTHLY_INDEX!$1:$1,0)</f>
        <v>80</v>
      </c>
      <c r="BE1108">
        <f>INDEX(MONTHLY_INDEX!$1:$1048576,Final!BC1108,Final!BD1108)</f>
        <v>96</v>
      </c>
      <c r="BF1108">
        <f>MATCH($BF$1,MONTHLY_INDEX!$1:$1,0)</f>
        <v>127</v>
      </c>
      <c r="BG1108">
        <f>INDEX(MONTHLY_INDEX!$1:$1048576,Final!BC1108,Final!BF1108)</f>
        <v>95.3</v>
      </c>
      <c r="BH1108" s="23">
        <f t="shared" si="509"/>
        <v>-7.2916666666666963E-3</v>
      </c>
      <c r="BI1108" s="14">
        <f t="shared" si="510"/>
        <v>131827.69583333333</v>
      </c>
      <c r="BJ1108" s="14">
        <f t="shared" si="511"/>
        <v>50266.0810071347</v>
      </c>
      <c r="BK1108" s="15">
        <f t="shared" si="512"/>
        <v>81561.614826198638</v>
      </c>
      <c r="BL1108" s="52">
        <v>0</v>
      </c>
      <c r="BM1108" s="15">
        <f t="shared" si="513"/>
        <v>81561.614826198638</v>
      </c>
    </row>
    <row r="1109" spans="1:65">
      <c r="A1109" s="8">
        <v>1107</v>
      </c>
      <c r="B1109" s="1" t="s">
        <v>44</v>
      </c>
      <c r="C1109" s="1">
        <v>1500</v>
      </c>
      <c r="D1109" s="1" t="s">
        <v>60</v>
      </c>
      <c r="E1109" s="1">
        <v>150000047</v>
      </c>
      <c r="F1109" s="1" t="s">
        <v>60</v>
      </c>
      <c r="G1109" s="1" t="s">
        <v>106</v>
      </c>
      <c r="H1109" s="1">
        <v>18</v>
      </c>
      <c r="I1109" s="1" t="s">
        <v>52</v>
      </c>
      <c r="J1109" s="1" t="s">
        <v>49</v>
      </c>
      <c r="K1109" s="1">
        <v>17406001</v>
      </c>
      <c r="L1109" s="1" t="s">
        <v>50</v>
      </c>
      <c r="M1109" s="1" t="s">
        <v>51</v>
      </c>
      <c r="N1109" s="1" t="s">
        <v>64</v>
      </c>
      <c r="O1109" s="1" t="s">
        <v>65</v>
      </c>
      <c r="P1109" s="1" t="s">
        <v>66</v>
      </c>
      <c r="Q1109" s="1" t="s">
        <v>67</v>
      </c>
      <c r="R1109" s="1" t="s">
        <v>87</v>
      </c>
      <c r="S1109" s="1" t="s">
        <v>88</v>
      </c>
      <c r="T1109" s="2">
        <v>43333</v>
      </c>
      <c r="U1109" s="2">
        <v>43333</v>
      </c>
      <c r="V1109" s="1" t="s">
        <v>52</v>
      </c>
      <c r="W1109" s="3">
        <v>1</v>
      </c>
      <c r="X1109" s="1" t="s">
        <v>53</v>
      </c>
      <c r="Y1109" s="4">
        <v>469552</v>
      </c>
      <c r="Z1109" s="4">
        <v>-61512</v>
      </c>
      <c r="AA1109" s="4">
        <v>0</v>
      </c>
      <c r="AB1109" s="4">
        <v>0</v>
      </c>
      <c r="AC1109" s="4">
        <v>0</v>
      </c>
      <c r="AD1109" s="4">
        <v>469552</v>
      </c>
      <c r="AE1109" s="5">
        <v>1685</v>
      </c>
      <c r="AF1109" s="1" t="s">
        <v>70</v>
      </c>
      <c r="AG1109" s="1" t="s">
        <v>71</v>
      </c>
      <c r="AH1109" s="1" t="s">
        <v>89</v>
      </c>
      <c r="AI1109" s="1" t="s">
        <v>57</v>
      </c>
      <c r="AJ1109" s="5">
        <v>10950</v>
      </c>
      <c r="AK1109" s="4">
        <v>-4871</v>
      </c>
      <c r="AL1109" s="4">
        <v>0</v>
      </c>
      <c r="AM1109" s="4">
        <v>0</v>
      </c>
      <c r="AN1109" s="4">
        <v>0</v>
      </c>
      <c r="AO1109" s="4">
        <v>-66383</v>
      </c>
      <c r="AP1109" s="4">
        <v>-66383</v>
      </c>
      <c r="AQ1109" s="4">
        <v>0</v>
      </c>
      <c r="AR1109" s="4">
        <v>403169</v>
      </c>
      <c r="AS1109" s="1" t="s">
        <v>52</v>
      </c>
      <c r="AT1109" s="9">
        <f t="shared" si="504"/>
        <v>43333</v>
      </c>
      <c r="AU1109" s="9">
        <f t="shared" si="505"/>
        <v>43313</v>
      </c>
      <c r="AV1109" s="9">
        <v>44798</v>
      </c>
      <c r="AW1109" s="11">
        <f t="shared" si="506"/>
        <v>4.0136986301369859</v>
      </c>
      <c r="AX1109">
        <v>10</v>
      </c>
      <c r="AY1109" s="12">
        <v>0.05</v>
      </c>
      <c r="AZ1109">
        <f t="shared" si="507"/>
        <v>9.5000000000000001E-2</v>
      </c>
      <c r="BA1109" s="13">
        <f t="shared" si="508"/>
        <v>469552</v>
      </c>
      <c r="BB1109" s="17" t="s">
        <v>1871</v>
      </c>
      <c r="BC1109">
        <f>MATCH(BB1109,MONTHLY_INDEX!$A:$A,0)</f>
        <v>639</v>
      </c>
      <c r="BD1109">
        <f>MATCH(AU1109,MONTHLY_INDEX!$1:$1,0)</f>
        <v>80</v>
      </c>
      <c r="BE1109">
        <f>INDEX(MONTHLY_INDEX!$1:$1048576,Final!BC1109,Final!BD1109)</f>
        <v>112.8</v>
      </c>
      <c r="BF1109">
        <f>MATCH($BF$1,MONTHLY_INDEX!$1:$1,0)</f>
        <v>127</v>
      </c>
      <c r="BG1109">
        <f>INDEX(MONTHLY_INDEX!$1:$1048576,Final!BC1109,Final!BF1109)</f>
        <v>116.2</v>
      </c>
      <c r="BH1109" s="23">
        <f t="shared" si="509"/>
        <v>3.0141843971631256E-2</v>
      </c>
      <c r="BI1109" s="14">
        <f t="shared" si="510"/>
        <v>483705.16312056739</v>
      </c>
      <c r="BJ1109" s="14">
        <f t="shared" si="511"/>
        <v>184437.44130768481</v>
      </c>
      <c r="BK1109" s="15">
        <f t="shared" si="512"/>
        <v>299267.72181288258</v>
      </c>
      <c r="BL1109" s="52">
        <v>0</v>
      </c>
      <c r="BM1109" s="15">
        <f t="shared" si="513"/>
        <v>299267.72181288258</v>
      </c>
    </row>
    <row r="1110" spans="1:65">
      <c r="A1110" s="8">
        <v>1108</v>
      </c>
      <c r="B1110" s="1" t="s">
        <v>44</v>
      </c>
      <c r="C1110" s="1">
        <v>1500</v>
      </c>
      <c r="D1110" s="1" t="s">
        <v>60</v>
      </c>
      <c r="E1110" s="1">
        <v>150000047</v>
      </c>
      <c r="F1110" s="1" t="s">
        <v>60</v>
      </c>
      <c r="G1110" s="1" t="s">
        <v>107</v>
      </c>
      <c r="H1110" s="1">
        <v>19</v>
      </c>
      <c r="I1110" s="1" t="s">
        <v>52</v>
      </c>
      <c r="J1110" s="1" t="s">
        <v>49</v>
      </c>
      <c r="K1110" s="1">
        <v>17406001</v>
      </c>
      <c r="L1110" s="1" t="s">
        <v>50</v>
      </c>
      <c r="M1110" s="1" t="s">
        <v>51</v>
      </c>
      <c r="N1110" s="1" t="s">
        <v>64</v>
      </c>
      <c r="O1110" s="1" t="s">
        <v>65</v>
      </c>
      <c r="P1110" s="1" t="s">
        <v>66</v>
      </c>
      <c r="Q1110" s="1" t="s">
        <v>67</v>
      </c>
      <c r="R1110" s="1" t="s">
        <v>87</v>
      </c>
      <c r="S1110" s="1" t="s">
        <v>88</v>
      </c>
      <c r="T1110" s="2">
        <v>43333</v>
      </c>
      <c r="U1110" s="2">
        <v>43333</v>
      </c>
      <c r="V1110" s="1" t="s">
        <v>52</v>
      </c>
      <c r="W1110" s="3">
        <v>1</v>
      </c>
      <c r="X1110" s="1" t="s">
        <v>53</v>
      </c>
      <c r="Y1110" s="4">
        <v>6861326</v>
      </c>
      <c r="Z1110" s="4">
        <v>-898859</v>
      </c>
      <c r="AA1110" s="4">
        <v>0</v>
      </c>
      <c r="AB1110" s="4">
        <v>0</v>
      </c>
      <c r="AC1110" s="4">
        <v>0</v>
      </c>
      <c r="AD1110" s="4">
        <v>6861326</v>
      </c>
      <c r="AE1110" s="5">
        <v>1685</v>
      </c>
      <c r="AF1110" s="1" t="s">
        <v>70</v>
      </c>
      <c r="AG1110" s="1" t="s">
        <v>71</v>
      </c>
      <c r="AH1110" s="1" t="s">
        <v>89</v>
      </c>
      <c r="AI1110" s="1" t="s">
        <v>57</v>
      </c>
      <c r="AJ1110" s="5">
        <v>10950</v>
      </c>
      <c r="AK1110" s="4">
        <v>-71176</v>
      </c>
      <c r="AL1110" s="4">
        <v>0</v>
      </c>
      <c r="AM1110" s="4">
        <v>0</v>
      </c>
      <c r="AN1110" s="4">
        <v>0</v>
      </c>
      <c r="AO1110" s="4">
        <v>-970035</v>
      </c>
      <c r="AP1110" s="4">
        <v>-970035</v>
      </c>
      <c r="AQ1110" s="4">
        <v>0</v>
      </c>
      <c r="AR1110" s="4">
        <v>5891291</v>
      </c>
      <c r="AS1110" s="1" t="s">
        <v>52</v>
      </c>
      <c r="AT1110" s="9">
        <f t="shared" si="504"/>
        <v>43333</v>
      </c>
      <c r="AU1110" s="9">
        <f t="shared" si="505"/>
        <v>43313</v>
      </c>
      <c r="AV1110" s="9">
        <v>44798</v>
      </c>
      <c r="AW1110" s="11">
        <f t="shared" si="506"/>
        <v>4.0136986301369859</v>
      </c>
      <c r="AX1110">
        <v>10</v>
      </c>
      <c r="AY1110" s="12">
        <v>0.05</v>
      </c>
      <c r="AZ1110">
        <f t="shared" si="507"/>
        <v>9.5000000000000001E-2</v>
      </c>
      <c r="BA1110" s="13">
        <f t="shared" si="508"/>
        <v>6861326</v>
      </c>
      <c r="BI1110" s="14">
        <f t="shared" ref="BI1110:BI1112" si="514">AR1110</f>
        <v>5891291</v>
      </c>
      <c r="BJ1110" s="14">
        <v>0</v>
      </c>
      <c r="BK1110" s="14">
        <f t="shared" ref="BK1110:BK1112" si="515">AR1110</f>
        <v>5891291</v>
      </c>
      <c r="BL1110" s="52">
        <v>0</v>
      </c>
      <c r="BM1110" s="15">
        <f t="shared" ref="BM1110:BM1112" si="516">AR1110</f>
        <v>5891291</v>
      </c>
    </row>
    <row r="1111" spans="1:65">
      <c r="A1111" s="8">
        <v>1109</v>
      </c>
      <c r="B1111" s="1" t="s">
        <v>44</v>
      </c>
      <c r="C1111" s="1">
        <v>1500</v>
      </c>
      <c r="D1111" s="1" t="s">
        <v>60</v>
      </c>
      <c r="E1111" s="1">
        <v>150000047</v>
      </c>
      <c r="F1111" s="1" t="s">
        <v>60</v>
      </c>
      <c r="G1111" s="1" t="s">
        <v>108</v>
      </c>
      <c r="H1111" s="1">
        <v>20</v>
      </c>
      <c r="I1111" s="1" t="s">
        <v>52</v>
      </c>
      <c r="J1111" s="1" t="s">
        <v>49</v>
      </c>
      <c r="K1111" s="1">
        <v>17406001</v>
      </c>
      <c r="L1111" s="1" t="s">
        <v>50</v>
      </c>
      <c r="M1111" s="1" t="s">
        <v>51</v>
      </c>
      <c r="N1111" s="1" t="s">
        <v>64</v>
      </c>
      <c r="O1111" s="1" t="s">
        <v>65</v>
      </c>
      <c r="P1111" s="1" t="s">
        <v>66</v>
      </c>
      <c r="Q1111" s="1" t="s">
        <v>67</v>
      </c>
      <c r="R1111" s="1" t="s">
        <v>87</v>
      </c>
      <c r="S1111" s="1" t="s">
        <v>88</v>
      </c>
      <c r="T1111" s="2">
        <v>43333</v>
      </c>
      <c r="U1111" s="2">
        <v>43333</v>
      </c>
      <c r="V1111" s="1" t="s">
        <v>52</v>
      </c>
      <c r="W1111" s="3">
        <v>1</v>
      </c>
      <c r="X1111" s="1" t="s">
        <v>53</v>
      </c>
      <c r="Y1111" s="4">
        <v>5552065</v>
      </c>
      <c r="Z1111" s="4">
        <v>-727341</v>
      </c>
      <c r="AA1111" s="4">
        <v>0</v>
      </c>
      <c r="AB1111" s="4">
        <v>0</v>
      </c>
      <c r="AC1111" s="4">
        <v>0</v>
      </c>
      <c r="AD1111" s="4">
        <v>5552065</v>
      </c>
      <c r="AE1111" s="5">
        <v>1685</v>
      </c>
      <c r="AF1111" s="1" t="s">
        <v>70</v>
      </c>
      <c r="AG1111" s="1" t="s">
        <v>71</v>
      </c>
      <c r="AH1111" s="1" t="s">
        <v>89</v>
      </c>
      <c r="AI1111" s="1" t="s">
        <v>57</v>
      </c>
      <c r="AJ1111" s="5">
        <v>10950</v>
      </c>
      <c r="AK1111" s="4">
        <v>-57594</v>
      </c>
      <c r="AL1111" s="4">
        <v>0</v>
      </c>
      <c r="AM1111" s="4">
        <v>0</v>
      </c>
      <c r="AN1111" s="4">
        <v>0</v>
      </c>
      <c r="AO1111" s="4">
        <v>-784935</v>
      </c>
      <c r="AP1111" s="4">
        <v>-784935</v>
      </c>
      <c r="AQ1111" s="4">
        <v>0</v>
      </c>
      <c r="AR1111" s="4">
        <v>4767130</v>
      </c>
      <c r="AS1111" s="1" t="s">
        <v>52</v>
      </c>
      <c r="AT1111" s="9">
        <f t="shared" si="504"/>
        <v>43333</v>
      </c>
      <c r="AU1111" s="9">
        <f t="shared" si="505"/>
        <v>43313</v>
      </c>
      <c r="AV1111" s="9">
        <v>44798</v>
      </c>
      <c r="AW1111" s="11">
        <f t="shared" si="506"/>
        <v>4.0136986301369859</v>
      </c>
      <c r="AX1111">
        <v>10</v>
      </c>
      <c r="AY1111" s="12">
        <v>0.05</v>
      </c>
      <c r="AZ1111">
        <f t="shared" si="507"/>
        <v>9.5000000000000001E-2</v>
      </c>
      <c r="BA1111" s="13">
        <f t="shared" si="508"/>
        <v>5552065</v>
      </c>
      <c r="BI1111" s="14">
        <f t="shared" si="514"/>
        <v>4767130</v>
      </c>
      <c r="BJ1111" s="14">
        <v>0</v>
      </c>
      <c r="BK1111" s="14">
        <f t="shared" si="515"/>
        <v>4767130</v>
      </c>
      <c r="BL1111" s="52">
        <v>0</v>
      </c>
      <c r="BM1111" s="15">
        <f t="shared" si="516"/>
        <v>4767130</v>
      </c>
    </row>
    <row r="1112" spans="1:65">
      <c r="A1112" s="8">
        <v>1110</v>
      </c>
      <c r="B1112" s="1" t="s">
        <v>44</v>
      </c>
      <c r="C1112" s="1">
        <v>1500</v>
      </c>
      <c r="D1112" s="1" t="s">
        <v>60</v>
      </c>
      <c r="E1112" s="1">
        <v>150000047</v>
      </c>
      <c r="F1112" s="1" t="s">
        <v>60</v>
      </c>
      <c r="G1112" s="1" t="s">
        <v>109</v>
      </c>
      <c r="H1112" s="1">
        <v>21</v>
      </c>
      <c r="I1112" s="1" t="s">
        <v>52</v>
      </c>
      <c r="J1112" s="1" t="s">
        <v>49</v>
      </c>
      <c r="K1112" s="1">
        <v>17406001</v>
      </c>
      <c r="L1112" s="1" t="s">
        <v>50</v>
      </c>
      <c r="M1112" s="1" t="s">
        <v>51</v>
      </c>
      <c r="N1112" s="1" t="s">
        <v>64</v>
      </c>
      <c r="O1112" s="1" t="s">
        <v>65</v>
      </c>
      <c r="P1112" s="1" t="s">
        <v>66</v>
      </c>
      <c r="Q1112" s="1" t="s">
        <v>67</v>
      </c>
      <c r="R1112" s="1" t="s">
        <v>87</v>
      </c>
      <c r="S1112" s="1" t="s">
        <v>88</v>
      </c>
      <c r="T1112" s="2">
        <v>43333</v>
      </c>
      <c r="U1112" s="2">
        <v>43333</v>
      </c>
      <c r="V1112" s="1" t="s">
        <v>52</v>
      </c>
      <c r="W1112" s="3">
        <v>1</v>
      </c>
      <c r="X1112" s="1" t="s">
        <v>53</v>
      </c>
      <c r="Y1112" s="4">
        <v>1950695</v>
      </c>
      <c r="Z1112" s="4">
        <v>-256470</v>
      </c>
      <c r="AA1112" s="4">
        <v>0</v>
      </c>
      <c r="AB1112" s="4">
        <v>0</v>
      </c>
      <c r="AC1112" s="4">
        <v>0</v>
      </c>
      <c r="AD1112" s="4">
        <v>1950695</v>
      </c>
      <c r="AE1112" s="5">
        <v>1685</v>
      </c>
      <c r="AF1112" s="1" t="s">
        <v>70</v>
      </c>
      <c r="AG1112" s="1" t="s">
        <v>71</v>
      </c>
      <c r="AH1112" s="1" t="s">
        <v>89</v>
      </c>
      <c r="AI1112" s="1" t="s">
        <v>57</v>
      </c>
      <c r="AJ1112" s="5">
        <v>10950</v>
      </c>
      <c r="AK1112" s="4">
        <v>-20224</v>
      </c>
      <c r="AL1112" s="4">
        <v>0</v>
      </c>
      <c r="AM1112" s="4">
        <v>0</v>
      </c>
      <c r="AN1112" s="4">
        <v>0</v>
      </c>
      <c r="AO1112" s="4">
        <v>-276694</v>
      </c>
      <c r="AP1112" s="4">
        <v>-276694</v>
      </c>
      <c r="AQ1112" s="4">
        <v>0</v>
      </c>
      <c r="AR1112" s="4">
        <v>1674001</v>
      </c>
      <c r="AS1112" s="1" t="s">
        <v>52</v>
      </c>
      <c r="AT1112" s="9">
        <f t="shared" si="504"/>
        <v>43333</v>
      </c>
      <c r="AU1112" s="9">
        <f t="shared" si="505"/>
        <v>43313</v>
      </c>
      <c r="AV1112" s="9">
        <v>44798</v>
      </c>
      <c r="AW1112" s="11">
        <f t="shared" si="506"/>
        <v>4.0136986301369859</v>
      </c>
      <c r="AX1112">
        <v>10</v>
      </c>
      <c r="AY1112" s="12">
        <v>0.05</v>
      </c>
      <c r="AZ1112">
        <f t="shared" si="507"/>
        <v>9.5000000000000001E-2</v>
      </c>
      <c r="BA1112" s="13">
        <f t="shared" si="508"/>
        <v>1950695</v>
      </c>
      <c r="BI1112" s="14">
        <f t="shared" si="514"/>
        <v>1674001</v>
      </c>
      <c r="BJ1112" s="14">
        <v>0</v>
      </c>
      <c r="BK1112" s="14">
        <f t="shared" si="515"/>
        <v>1674001</v>
      </c>
      <c r="BL1112" s="52">
        <v>0</v>
      </c>
      <c r="BM1112" s="15">
        <f t="shared" si="516"/>
        <v>1674001</v>
      </c>
    </row>
    <row r="1113" spans="1:65">
      <c r="A1113" s="8">
        <v>1111</v>
      </c>
      <c r="B1113" s="1" t="s">
        <v>44</v>
      </c>
      <c r="C1113" s="1">
        <v>1500</v>
      </c>
      <c r="D1113" s="1" t="s">
        <v>60</v>
      </c>
      <c r="E1113" s="1">
        <v>150000047</v>
      </c>
      <c r="F1113" s="1" t="s">
        <v>60</v>
      </c>
      <c r="G1113" s="1" t="s">
        <v>110</v>
      </c>
      <c r="H1113" s="1">
        <v>22</v>
      </c>
      <c r="I1113" s="1" t="s">
        <v>52</v>
      </c>
      <c r="J1113" s="1" t="s">
        <v>49</v>
      </c>
      <c r="K1113" s="1">
        <v>17406001</v>
      </c>
      <c r="L1113" s="1" t="s">
        <v>50</v>
      </c>
      <c r="M1113" s="1" t="s">
        <v>51</v>
      </c>
      <c r="N1113" s="1" t="s">
        <v>64</v>
      </c>
      <c r="O1113" s="1" t="s">
        <v>65</v>
      </c>
      <c r="P1113" s="1" t="s">
        <v>66</v>
      </c>
      <c r="Q1113" s="1" t="s">
        <v>67</v>
      </c>
      <c r="R1113" s="1" t="s">
        <v>87</v>
      </c>
      <c r="S1113" s="1" t="s">
        <v>88</v>
      </c>
      <c r="T1113" s="2">
        <v>43333</v>
      </c>
      <c r="U1113" s="2">
        <v>43333</v>
      </c>
      <c r="V1113" s="1" t="s">
        <v>52</v>
      </c>
      <c r="W1113" s="3">
        <v>1</v>
      </c>
      <c r="X1113" s="1" t="s">
        <v>53</v>
      </c>
      <c r="Y1113" s="4">
        <v>16789210</v>
      </c>
      <c r="Z1113" s="4">
        <v>-2199450</v>
      </c>
      <c r="AA1113" s="4">
        <v>0</v>
      </c>
      <c r="AB1113" s="4">
        <v>0</v>
      </c>
      <c r="AC1113" s="4">
        <v>0</v>
      </c>
      <c r="AD1113" s="4">
        <v>16789210</v>
      </c>
      <c r="AE1113" s="5">
        <v>1685</v>
      </c>
      <c r="AF1113" s="1" t="s">
        <v>70</v>
      </c>
      <c r="AG1113" s="1" t="s">
        <v>71</v>
      </c>
      <c r="AH1113" s="1" t="s">
        <v>89</v>
      </c>
      <c r="AI1113" s="1" t="s">
        <v>57</v>
      </c>
      <c r="AJ1113" s="5">
        <v>10950</v>
      </c>
      <c r="AK1113" s="4">
        <v>-174163</v>
      </c>
      <c r="AL1113" s="4">
        <v>0</v>
      </c>
      <c r="AM1113" s="4">
        <v>0</v>
      </c>
      <c r="AN1113" s="4">
        <v>0</v>
      </c>
      <c r="AO1113" s="4">
        <v>-2373613</v>
      </c>
      <c r="AP1113" s="4">
        <v>-2373613</v>
      </c>
      <c r="AQ1113" s="4">
        <v>0</v>
      </c>
      <c r="AR1113" s="4">
        <v>14415597</v>
      </c>
      <c r="AS1113" s="1" t="s">
        <v>52</v>
      </c>
      <c r="AT1113" s="9">
        <f t="shared" si="504"/>
        <v>43333</v>
      </c>
      <c r="AU1113" s="9">
        <f t="shared" si="505"/>
        <v>43313</v>
      </c>
      <c r="AV1113" s="9">
        <v>44798</v>
      </c>
      <c r="AW1113" s="11">
        <f t="shared" si="506"/>
        <v>4.0136986301369859</v>
      </c>
      <c r="AX1113">
        <v>25</v>
      </c>
      <c r="AY1113" s="12">
        <v>0.05</v>
      </c>
      <c r="AZ1113">
        <f t="shared" si="507"/>
        <v>3.7999999999999999E-2</v>
      </c>
      <c r="BA1113" s="13">
        <f t="shared" si="508"/>
        <v>16789210</v>
      </c>
      <c r="BB1113" s="17" t="s">
        <v>2189</v>
      </c>
      <c r="BC1113">
        <f>MATCH(BB1113,MONTHLY_INDEX!$A:$A,0)</f>
        <v>798</v>
      </c>
      <c r="BD1113">
        <f>MATCH(AU1113,MONTHLY_INDEX!$1:$1,0)</f>
        <v>80</v>
      </c>
      <c r="BE1113">
        <f>INDEX(MONTHLY_INDEX!$1:$1048576,Final!BC1113,Final!BD1113)</f>
        <v>96</v>
      </c>
      <c r="BF1113">
        <f>MATCH($BF$1,MONTHLY_INDEX!$1:$1,0)</f>
        <v>127</v>
      </c>
      <c r="BG1113">
        <f>INDEX(MONTHLY_INDEX!$1:$1048576,Final!BC1113,Final!BF1113)</f>
        <v>95.3</v>
      </c>
      <c r="BH1113" s="23">
        <f>(BG1113-BE1113)/BE1113</f>
        <v>-7.2916666666666963E-3</v>
      </c>
      <c r="BI1113" s="14">
        <f>(1+BH1113)*BA1113</f>
        <v>16666788.677083332</v>
      </c>
      <c r="BJ1113" s="14">
        <f>BI1113*AZ1113*AW1113</f>
        <v>2542027.7415156956</v>
      </c>
      <c r="BK1113" s="15">
        <f t="shared" si="512"/>
        <v>14124760.935567636</v>
      </c>
      <c r="BL1113" s="52">
        <v>0</v>
      </c>
      <c r="BM1113" s="15">
        <f>MAX((1-BL1113)*BK1113,BI1113*AY1113)</f>
        <v>14124760.935567636</v>
      </c>
    </row>
    <row r="1114" spans="1:65">
      <c r="A1114" s="8">
        <v>1112</v>
      </c>
      <c r="B1114" s="1" t="s">
        <v>44</v>
      </c>
      <c r="C1114" s="1">
        <v>1500</v>
      </c>
      <c r="D1114" s="1" t="s">
        <v>60</v>
      </c>
      <c r="E1114" s="1">
        <v>150000047</v>
      </c>
      <c r="F1114" s="1" t="s">
        <v>60</v>
      </c>
      <c r="G1114" s="1" t="s">
        <v>111</v>
      </c>
      <c r="H1114" s="1">
        <v>23</v>
      </c>
      <c r="I1114" s="1" t="s">
        <v>52</v>
      </c>
      <c r="J1114" s="1" t="s">
        <v>49</v>
      </c>
      <c r="K1114" s="1">
        <v>17406001</v>
      </c>
      <c r="L1114" s="1" t="s">
        <v>50</v>
      </c>
      <c r="M1114" s="1" t="s">
        <v>51</v>
      </c>
      <c r="N1114" s="1" t="s">
        <v>64</v>
      </c>
      <c r="O1114" s="1" t="s">
        <v>65</v>
      </c>
      <c r="P1114" s="1" t="s">
        <v>66</v>
      </c>
      <c r="Q1114" s="1" t="s">
        <v>67</v>
      </c>
      <c r="R1114" s="1" t="s">
        <v>87</v>
      </c>
      <c r="S1114" s="1" t="s">
        <v>88</v>
      </c>
      <c r="T1114" s="2">
        <v>43333</v>
      </c>
      <c r="U1114" s="2">
        <v>43333</v>
      </c>
      <c r="V1114" s="1" t="s">
        <v>52</v>
      </c>
      <c r="W1114" s="3">
        <v>1</v>
      </c>
      <c r="X1114" s="1" t="s">
        <v>53</v>
      </c>
      <c r="Y1114" s="4">
        <v>32425</v>
      </c>
      <c r="Z1114" s="4">
        <v>-4246</v>
      </c>
      <c r="AA1114" s="4">
        <v>0</v>
      </c>
      <c r="AB1114" s="4">
        <v>0</v>
      </c>
      <c r="AC1114" s="4">
        <v>0</v>
      </c>
      <c r="AD1114" s="4">
        <v>32425</v>
      </c>
      <c r="AE1114" s="5">
        <v>1685</v>
      </c>
      <c r="AF1114" s="1" t="s">
        <v>70</v>
      </c>
      <c r="AG1114" s="1" t="s">
        <v>71</v>
      </c>
      <c r="AH1114" s="1" t="s">
        <v>89</v>
      </c>
      <c r="AI1114" s="1" t="s">
        <v>57</v>
      </c>
      <c r="AJ1114" s="5">
        <v>10950</v>
      </c>
      <c r="AK1114" s="4">
        <v>-336</v>
      </c>
      <c r="AL1114" s="4">
        <v>0</v>
      </c>
      <c r="AM1114" s="4">
        <v>0</v>
      </c>
      <c r="AN1114" s="4">
        <v>0</v>
      </c>
      <c r="AO1114" s="4">
        <v>-4582</v>
      </c>
      <c r="AP1114" s="4">
        <v>-4582</v>
      </c>
      <c r="AQ1114" s="4">
        <v>0</v>
      </c>
      <c r="AR1114" s="4">
        <v>27843</v>
      </c>
      <c r="AS1114" s="1" t="s">
        <v>52</v>
      </c>
      <c r="AT1114" s="9">
        <f t="shared" si="504"/>
        <v>43333</v>
      </c>
      <c r="AU1114" s="9">
        <f t="shared" si="505"/>
        <v>43313</v>
      </c>
      <c r="AV1114" s="9">
        <v>44798</v>
      </c>
      <c r="AW1114" s="11">
        <f t="shared" si="506"/>
        <v>4.0136986301369859</v>
      </c>
      <c r="AX1114">
        <v>10</v>
      </c>
      <c r="AY1114" s="12">
        <v>0.05</v>
      </c>
      <c r="AZ1114">
        <f t="shared" si="507"/>
        <v>9.5000000000000001E-2</v>
      </c>
      <c r="BA1114" s="13">
        <f t="shared" si="508"/>
        <v>32425</v>
      </c>
      <c r="BI1114" s="14">
        <f t="shared" ref="BI1114:BI1118" si="517">AR1114</f>
        <v>27843</v>
      </c>
      <c r="BJ1114" s="14">
        <v>0</v>
      </c>
      <c r="BK1114" s="14">
        <f t="shared" ref="BK1114:BK1118" si="518">AR1114</f>
        <v>27843</v>
      </c>
      <c r="BL1114" s="52">
        <v>0</v>
      </c>
      <c r="BM1114" s="15">
        <f t="shared" ref="BM1114:BM1118" si="519">AR1114</f>
        <v>27843</v>
      </c>
    </row>
    <row r="1115" spans="1:65">
      <c r="A1115" s="8">
        <v>1113</v>
      </c>
      <c r="B1115" s="1" t="s">
        <v>44</v>
      </c>
      <c r="C1115" s="1">
        <v>1500</v>
      </c>
      <c r="D1115" s="1" t="s">
        <v>60</v>
      </c>
      <c r="E1115" s="1">
        <v>150000047</v>
      </c>
      <c r="F1115" s="1" t="s">
        <v>112</v>
      </c>
      <c r="G1115" s="1" t="s">
        <v>113</v>
      </c>
      <c r="H1115" s="1">
        <v>24</v>
      </c>
      <c r="I1115" s="1" t="s">
        <v>52</v>
      </c>
      <c r="J1115" s="1" t="s">
        <v>49</v>
      </c>
      <c r="K1115" s="1">
        <v>17406001</v>
      </c>
      <c r="L1115" s="1" t="s">
        <v>50</v>
      </c>
      <c r="M1115" s="1" t="s">
        <v>51</v>
      </c>
      <c r="N1115" s="1" t="s">
        <v>64</v>
      </c>
      <c r="O1115" s="1" t="s">
        <v>65</v>
      </c>
      <c r="P1115" s="1" t="s">
        <v>66</v>
      </c>
      <c r="Q1115" s="1" t="s">
        <v>67</v>
      </c>
      <c r="R1115" s="1" t="s">
        <v>87</v>
      </c>
      <c r="S1115" s="1" t="s">
        <v>88</v>
      </c>
      <c r="T1115" s="2">
        <v>43333</v>
      </c>
      <c r="U1115" s="2">
        <v>43333</v>
      </c>
      <c r="V1115" s="1" t="s">
        <v>52</v>
      </c>
      <c r="W1115" s="3">
        <v>1</v>
      </c>
      <c r="X1115" s="1" t="s">
        <v>53</v>
      </c>
      <c r="Y1115" s="4">
        <v>970825</v>
      </c>
      <c r="Z1115" s="4">
        <v>-127181.51</v>
      </c>
      <c r="AA1115" s="4">
        <v>0</v>
      </c>
      <c r="AB1115" s="4">
        <v>0</v>
      </c>
      <c r="AC1115" s="4">
        <v>0</v>
      </c>
      <c r="AD1115" s="4">
        <v>970825</v>
      </c>
      <c r="AE1115" s="5">
        <v>1685</v>
      </c>
      <c r="AF1115" s="1" t="s">
        <v>70</v>
      </c>
      <c r="AG1115" s="1" t="s">
        <v>71</v>
      </c>
      <c r="AH1115" s="1" t="s">
        <v>89</v>
      </c>
      <c r="AI1115" s="1" t="s">
        <v>57</v>
      </c>
      <c r="AJ1115" s="5">
        <v>10950</v>
      </c>
      <c r="AK1115" s="4">
        <v>-10071</v>
      </c>
      <c r="AL1115" s="4">
        <v>0</v>
      </c>
      <c r="AM1115" s="4">
        <v>0</v>
      </c>
      <c r="AN1115" s="4">
        <v>0</v>
      </c>
      <c r="AO1115" s="4">
        <v>-137252.51</v>
      </c>
      <c r="AP1115" s="4">
        <v>-137252.51</v>
      </c>
      <c r="AQ1115" s="4">
        <v>0</v>
      </c>
      <c r="AR1115" s="4">
        <v>833572.49</v>
      </c>
      <c r="AS1115" s="1" t="s">
        <v>52</v>
      </c>
      <c r="AT1115" s="9">
        <f t="shared" si="504"/>
        <v>43333</v>
      </c>
      <c r="AU1115" s="9">
        <f t="shared" si="505"/>
        <v>43313</v>
      </c>
      <c r="AV1115" s="9">
        <v>44798</v>
      </c>
      <c r="AW1115" s="11">
        <f t="shared" si="506"/>
        <v>4.0136986301369859</v>
      </c>
      <c r="AX1115">
        <v>10</v>
      </c>
      <c r="AY1115" s="12">
        <v>0.05</v>
      </c>
      <c r="AZ1115">
        <f t="shared" si="507"/>
        <v>9.5000000000000001E-2</v>
      </c>
      <c r="BA1115" s="13">
        <f t="shared" si="508"/>
        <v>970825</v>
      </c>
      <c r="BB1115" s="16" t="s">
        <v>593</v>
      </c>
      <c r="BC1115" s="16" t="s">
        <v>593</v>
      </c>
      <c r="BD1115" s="16" t="s">
        <v>593</v>
      </c>
      <c r="BE1115" s="16" t="s">
        <v>593</v>
      </c>
      <c r="BF1115" s="16" t="s">
        <v>593</v>
      </c>
      <c r="BG1115" s="16" t="s">
        <v>593</v>
      </c>
      <c r="BH1115" s="16" t="s">
        <v>593</v>
      </c>
      <c r="BI1115" s="14">
        <f t="shared" si="517"/>
        <v>833572.49</v>
      </c>
      <c r="BJ1115" s="14">
        <v>0</v>
      </c>
      <c r="BK1115" s="14">
        <f t="shared" si="518"/>
        <v>833572.49</v>
      </c>
      <c r="BL1115" s="52">
        <v>0</v>
      </c>
      <c r="BM1115" s="15">
        <f t="shared" si="519"/>
        <v>833572.49</v>
      </c>
    </row>
    <row r="1116" spans="1:65">
      <c r="A1116" s="8">
        <v>1114</v>
      </c>
      <c r="B1116" s="1" t="s">
        <v>44</v>
      </c>
      <c r="C1116" s="1">
        <v>1500</v>
      </c>
      <c r="D1116" s="1" t="s">
        <v>60</v>
      </c>
      <c r="E1116" s="1">
        <v>150000047</v>
      </c>
      <c r="F1116" s="1" t="s">
        <v>112</v>
      </c>
      <c r="G1116" s="1" t="s">
        <v>114</v>
      </c>
      <c r="H1116" s="1">
        <v>25</v>
      </c>
      <c r="I1116" s="1" t="s">
        <v>52</v>
      </c>
      <c r="J1116" s="1" t="s">
        <v>49</v>
      </c>
      <c r="K1116" s="1">
        <v>17406001</v>
      </c>
      <c r="L1116" s="1" t="s">
        <v>50</v>
      </c>
      <c r="M1116" s="1" t="s">
        <v>51</v>
      </c>
      <c r="N1116" s="1" t="s">
        <v>64</v>
      </c>
      <c r="O1116" s="1" t="s">
        <v>65</v>
      </c>
      <c r="P1116" s="1" t="s">
        <v>66</v>
      </c>
      <c r="Q1116" s="1" t="s">
        <v>67</v>
      </c>
      <c r="R1116" s="1" t="s">
        <v>87</v>
      </c>
      <c r="S1116" s="1" t="s">
        <v>88</v>
      </c>
      <c r="T1116" s="2">
        <v>43333</v>
      </c>
      <c r="U1116" s="2">
        <v>43333</v>
      </c>
      <c r="V1116" s="1" t="s">
        <v>52</v>
      </c>
      <c r="W1116" s="3">
        <v>1</v>
      </c>
      <c r="X1116" s="1" t="s">
        <v>53</v>
      </c>
      <c r="Y1116" s="4">
        <v>2008211</v>
      </c>
      <c r="Z1116" s="4">
        <v>-263082.87</v>
      </c>
      <c r="AA1116" s="4">
        <v>0</v>
      </c>
      <c r="AB1116" s="4">
        <v>0</v>
      </c>
      <c r="AC1116" s="4">
        <v>0</v>
      </c>
      <c r="AD1116" s="4">
        <v>2008211</v>
      </c>
      <c r="AE1116" s="5">
        <v>1685</v>
      </c>
      <c r="AF1116" s="1" t="s">
        <v>70</v>
      </c>
      <c r="AG1116" s="1" t="s">
        <v>71</v>
      </c>
      <c r="AH1116" s="1" t="s">
        <v>89</v>
      </c>
      <c r="AI1116" s="1" t="s">
        <v>57</v>
      </c>
      <c r="AJ1116" s="5">
        <v>10950</v>
      </c>
      <c r="AK1116" s="4">
        <v>-20832</v>
      </c>
      <c r="AL1116" s="4">
        <v>0</v>
      </c>
      <c r="AM1116" s="4">
        <v>0</v>
      </c>
      <c r="AN1116" s="4">
        <v>0</v>
      </c>
      <c r="AO1116" s="4">
        <v>-283914.87</v>
      </c>
      <c r="AP1116" s="4">
        <v>-283914.87</v>
      </c>
      <c r="AQ1116" s="4">
        <v>0</v>
      </c>
      <c r="AR1116" s="4">
        <v>1724296.13</v>
      </c>
      <c r="AS1116" s="1" t="s">
        <v>52</v>
      </c>
      <c r="AT1116" s="9">
        <f t="shared" si="504"/>
        <v>43333</v>
      </c>
      <c r="AU1116" s="9">
        <f t="shared" si="505"/>
        <v>43313</v>
      </c>
      <c r="AV1116" s="9">
        <v>44798</v>
      </c>
      <c r="AW1116" s="11">
        <f t="shared" si="506"/>
        <v>4.0136986301369859</v>
      </c>
      <c r="AX1116">
        <v>10</v>
      </c>
      <c r="AY1116" s="12">
        <v>0.05</v>
      </c>
      <c r="AZ1116">
        <f t="shared" si="507"/>
        <v>9.5000000000000001E-2</v>
      </c>
      <c r="BA1116" s="13">
        <f t="shared" si="508"/>
        <v>2008211</v>
      </c>
      <c r="BB1116" s="16" t="s">
        <v>593</v>
      </c>
      <c r="BC1116" s="16" t="s">
        <v>593</v>
      </c>
      <c r="BD1116" s="16" t="s">
        <v>593</v>
      </c>
      <c r="BE1116" s="16" t="s">
        <v>593</v>
      </c>
      <c r="BF1116" s="16" t="s">
        <v>593</v>
      </c>
      <c r="BG1116" s="16" t="s">
        <v>593</v>
      </c>
      <c r="BH1116" s="16" t="s">
        <v>593</v>
      </c>
      <c r="BI1116" s="14">
        <f t="shared" si="517"/>
        <v>1724296.13</v>
      </c>
      <c r="BJ1116" s="14">
        <v>0</v>
      </c>
      <c r="BK1116" s="14">
        <f t="shared" si="518"/>
        <v>1724296.13</v>
      </c>
      <c r="BL1116" s="52">
        <v>0</v>
      </c>
      <c r="BM1116" s="15">
        <f t="shared" si="519"/>
        <v>1724296.13</v>
      </c>
    </row>
    <row r="1117" spans="1:65">
      <c r="A1117" s="8">
        <v>1115</v>
      </c>
      <c r="B1117" s="1" t="s">
        <v>44</v>
      </c>
      <c r="C1117" s="1">
        <v>1500</v>
      </c>
      <c r="D1117" s="1" t="s">
        <v>60</v>
      </c>
      <c r="E1117" s="1">
        <v>150000047</v>
      </c>
      <c r="F1117" s="1" t="s">
        <v>60</v>
      </c>
      <c r="G1117" s="1" t="s">
        <v>115</v>
      </c>
      <c r="H1117" s="1">
        <v>26</v>
      </c>
      <c r="I1117" s="1" t="s">
        <v>52</v>
      </c>
      <c r="J1117" s="1" t="s">
        <v>49</v>
      </c>
      <c r="K1117" s="1">
        <v>17406001</v>
      </c>
      <c r="L1117" s="1" t="s">
        <v>50</v>
      </c>
      <c r="M1117" s="1" t="s">
        <v>51</v>
      </c>
      <c r="N1117" s="1" t="s">
        <v>64</v>
      </c>
      <c r="O1117" s="1" t="s">
        <v>65</v>
      </c>
      <c r="P1117" s="1" t="s">
        <v>66</v>
      </c>
      <c r="Q1117" s="1" t="s">
        <v>67</v>
      </c>
      <c r="R1117" s="1" t="s">
        <v>87</v>
      </c>
      <c r="S1117" s="1" t="s">
        <v>88</v>
      </c>
      <c r="T1117" s="2">
        <v>43333</v>
      </c>
      <c r="U1117" s="2">
        <v>43333</v>
      </c>
      <c r="V1117" s="1" t="s">
        <v>52</v>
      </c>
      <c r="W1117" s="3">
        <v>1</v>
      </c>
      <c r="X1117" s="1" t="s">
        <v>53</v>
      </c>
      <c r="Y1117" s="4">
        <v>120000</v>
      </c>
      <c r="Z1117" s="4">
        <v>-15720</v>
      </c>
      <c r="AA1117" s="4">
        <v>0</v>
      </c>
      <c r="AB1117" s="4">
        <v>0</v>
      </c>
      <c r="AC1117" s="4">
        <v>0</v>
      </c>
      <c r="AD1117" s="4">
        <v>120000</v>
      </c>
      <c r="AE1117" s="5">
        <v>1685</v>
      </c>
      <c r="AF1117" s="1" t="s">
        <v>70</v>
      </c>
      <c r="AG1117" s="1" t="s">
        <v>71</v>
      </c>
      <c r="AH1117" s="1" t="s">
        <v>89</v>
      </c>
      <c r="AI1117" s="1" t="s">
        <v>57</v>
      </c>
      <c r="AJ1117" s="5">
        <v>10950</v>
      </c>
      <c r="AK1117" s="4">
        <v>-1245</v>
      </c>
      <c r="AL1117" s="4">
        <v>0</v>
      </c>
      <c r="AM1117" s="4">
        <v>0</v>
      </c>
      <c r="AN1117" s="4">
        <v>0</v>
      </c>
      <c r="AO1117" s="4">
        <v>-16965</v>
      </c>
      <c r="AP1117" s="4">
        <v>-16965</v>
      </c>
      <c r="AQ1117" s="4">
        <v>0</v>
      </c>
      <c r="AR1117" s="4">
        <v>103035</v>
      </c>
      <c r="AS1117" s="1" t="s">
        <v>52</v>
      </c>
      <c r="AT1117" s="9">
        <f t="shared" si="504"/>
        <v>43333</v>
      </c>
      <c r="AU1117" s="9">
        <f t="shared" si="505"/>
        <v>43313</v>
      </c>
      <c r="AV1117" s="9">
        <v>44798</v>
      </c>
      <c r="AW1117" s="11">
        <f t="shared" si="506"/>
        <v>4.0136986301369859</v>
      </c>
      <c r="AX1117">
        <v>10</v>
      </c>
      <c r="AY1117" s="12">
        <v>0.05</v>
      </c>
      <c r="AZ1117">
        <f t="shared" si="507"/>
        <v>9.5000000000000001E-2</v>
      </c>
      <c r="BA1117" s="13">
        <f t="shared" si="508"/>
        <v>120000</v>
      </c>
      <c r="BI1117" s="14">
        <f t="shared" si="517"/>
        <v>103035</v>
      </c>
      <c r="BJ1117" s="14">
        <v>0</v>
      </c>
      <c r="BK1117" s="14">
        <f t="shared" si="518"/>
        <v>103035</v>
      </c>
      <c r="BL1117" s="52">
        <v>0</v>
      </c>
      <c r="BM1117" s="15">
        <f t="shared" si="519"/>
        <v>103035</v>
      </c>
    </row>
    <row r="1118" spans="1:65">
      <c r="A1118" s="8">
        <v>1116</v>
      </c>
      <c r="B1118" s="1" t="s">
        <v>44</v>
      </c>
      <c r="C1118" s="1">
        <v>1500</v>
      </c>
      <c r="D1118" s="1" t="s">
        <v>60</v>
      </c>
      <c r="E1118" s="1">
        <v>150000047</v>
      </c>
      <c r="F1118" s="1" t="s">
        <v>112</v>
      </c>
      <c r="G1118" s="1" t="s">
        <v>116</v>
      </c>
      <c r="H1118" s="1">
        <v>27</v>
      </c>
      <c r="I1118" s="1" t="s">
        <v>157</v>
      </c>
      <c r="J1118" s="1" t="s">
        <v>49</v>
      </c>
      <c r="K1118" s="1">
        <v>17406001</v>
      </c>
      <c r="L1118" s="1" t="s">
        <v>50</v>
      </c>
      <c r="M1118" s="1" t="s">
        <v>51</v>
      </c>
      <c r="N1118" s="1" t="s">
        <v>64</v>
      </c>
      <c r="O1118" s="1" t="s">
        <v>65</v>
      </c>
      <c r="P1118" s="1" t="s">
        <v>66</v>
      </c>
      <c r="Q1118" s="1" t="s">
        <v>67</v>
      </c>
      <c r="R1118" s="1" t="s">
        <v>87</v>
      </c>
      <c r="S1118" s="1" t="s">
        <v>88</v>
      </c>
      <c r="T1118" s="2">
        <v>43333</v>
      </c>
      <c r="U1118" s="2">
        <v>43333</v>
      </c>
      <c r="V1118" s="1" t="s">
        <v>52</v>
      </c>
      <c r="W1118" s="3">
        <v>1</v>
      </c>
      <c r="X1118" s="1" t="s">
        <v>53</v>
      </c>
      <c r="Y1118" s="4">
        <v>4339035</v>
      </c>
      <c r="Z1118" s="4">
        <v>-568428.62</v>
      </c>
      <c r="AA1118" s="4">
        <v>0</v>
      </c>
      <c r="AB1118" s="4">
        <v>0</v>
      </c>
      <c r="AC1118" s="4">
        <v>0</v>
      </c>
      <c r="AD1118" s="4">
        <v>4339035</v>
      </c>
      <c r="AE1118" s="5">
        <v>1685</v>
      </c>
      <c r="AF1118" s="1" t="s">
        <v>70</v>
      </c>
      <c r="AG1118" s="1" t="s">
        <v>71</v>
      </c>
      <c r="AH1118" s="1" t="s">
        <v>89</v>
      </c>
      <c r="AI1118" s="1" t="s">
        <v>57</v>
      </c>
      <c r="AJ1118" s="5">
        <v>10950</v>
      </c>
      <c r="AK1118" s="4">
        <v>-45011</v>
      </c>
      <c r="AL1118" s="4">
        <v>0</v>
      </c>
      <c r="AM1118" s="4">
        <v>0</v>
      </c>
      <c r="AN1118" s="4">
        <v>0</v>
      </c>
      <c r="AO1118" s="4">
        <v>-613439.62</v>
      </c>
      <c r="AP1118" s="4">
        <v>-613439.62</v>
      </c>
      <c r="AQ1118" s="4">
        <v>0</v>
      </c>
      <c r="AR1118" s="4">
        <v>3725595.38</v>
      </c>
      <c r="AS1118" s="1" t="s">
        <v>52</v>
      </c>
      <c r="AT1118" s="9">
        <f t="shared" si="504"/>
        <v>43333</v>
      </c>
      <c r="AU1118" s="9">
        <f t="shared" si="505"/>
        <v>43313</v>
      </c>
      <c r="AV1118" s="9">
        <v>44798</v>
      </c>
      <c r="AW1118" s="11">
        <f t="shared" si="506"/>
        <v>4.0136986301369859</v>
      </c>
      <c r="AX1118">
        <v>10</v>
      </c>
      <c r="AY1118" s="12">
        <v>0.05</v>
      </c>
      <c r="AZ1118">
        <f t="shared" si="507"/>
        <v>9.5000000000000001E-2</v>
      </c>
      <c r="BA1118" s="13">
        <f t="shared" si="508"/>
        <v>4339035</v>
      </c>
      <c r="BB1118" s="16" t="s">
        <v>593</v>
      </c>
      <c r="BC1118" s="16" t="s">
        <v>593</v>
      </c>
      <c r="BD1118" s="16" t="s">
        <v>593</v>
      </c>
      <c r="BE1118" s="16" t="s">
        <v>593</v>
      </c>
      <c r="BF1118" s="16" t="s">
        <v>593</v>
      </c>
      <c r="BG1118" s="16" t="s">
        <v>593</v>
      </c>
      <c r="BH1118" s="16" t="s">
        <v>593</v>
      </c>
      <c r="BI1118" s="14">
        <f t="shared" si="517"/>
        <v>3725595.38</v>
      </c>
      <c r="BJ1118" s="14">
        <v>0</v>
      </c>
      <c r="BK1118" s="14">
        <f t="shared" si="518"/>
        <v>3725595.38</v>
      </c>
      <c r="BL1118" s="52">
        <v>0</v>
      </c>
      <c r="BM1118" s="15">
        <f t="shared" si="519"/>
        <v>3725595.38</v>
      </c>
    </row>
    <row r="1119" spans="1:65">
      <c r="A1119" s="8">
        <v>1117</v>
      </c>
      <c r="B1119" s="1" t="s">
        <v>44</v>
      </c>
      <c r="C1119" s="1">
        <v>1500</v>
      </c>
      <c r="D1119" s="1" t="s">
        <v>60</v>
      </c>
      <c r="E1119" s="1">
        <v>150000048</v>
      </c>
      <c r="F1119" s="1" t="s">
        <v>60</v>
      </c>
      <c r="G1119" s="1" t="s">
        <v>86</v>
      </c>
      <c r="H1119" s="1">
        <v>1</v>
      </c>
      <c r="I1119" s="1" t="s">
        <v>52</v>
      </c>
      <c r="J1119" s="1" t="s">
        <v>49</v>
      </c>
      <c r="K1119" s="1">
        <v>17406001</v>
      </c>
      <c r="L1119" s="1" t="s">
        <v>50</v>
      </c>
      <c r="M1119" s="1" t="s">
        <v>51</v>
      </c>
      <c r="N1119" s="1" t="s">
        <v>64</v>
      </c>
      <c r="O1119" s="1" t="s">
        <v>65</v>
      </c>
      <c r="P1119" s="1" t="s">
        <v>66</v>
      </c>
      <c r="Q1119" s="1" t="s">
        <v>67</v>
      </c>
      <c r="R1119" s="1" t="s">
        <v>87</v>
      </c>
      <c r="S1119" s="1" t="s">
        <v>88</v>
      </c>
      <c r="T1119" s="2">
        <v>43333</v>
      </c>
      <c r="U1119" s="2">
        <v>43333</v>
      </c>
      <c r="V1119" s="1" t="s">
        <v>52</v>
      </c>
      <c r="W1119" s="3">
        <v>1</v>
      </c>
      <c r="X1119" s="1" t="s">
        <v>53</v>
      </c>
      <c r="Y1119" s="4">
        <v>892500</v>
      </c>
      <c r="Z1119" s="4">
        <v>-116920</v>
      </c>
      <c r="AA1119" s="4">
        <v>0</v>
      </c>
      <c r="AB1119" s="4">
        <v>0</v>
      </c>
      <c r="AC1119" s="4">
        <v>0</v>
      </c>
      <c r="AD1119" s="4">
        <v>892500</v>
      </c>
      <c r="AE1119" s="5">
        <v>1685</v>
      </c>
      <c r="AF1119" s="1" t="s">
        <v>70</v>
      </c>
      <c r="AG1119" s="1" t="s">
        <v>71</v>
      </c>
      <c r="AH1119" s="1" t="s">
        <v>89</v>
      </c>
      <c r="AI1119" s="1" t="s">
        <v>57</v>
      </c>
      <c r="AJ1119" s="5">
        <v>10950</v>
      </c>
      <c r="AK1119" s="4">
        <v>-9258</v>
      </c>
      <c r="AL1119" s="4">
        <v>0</v>
      </c>
      <c r="AM1119" s="4">
        <v>0</v>
      </c>
      <c r="AN1119" s="4">
        <v>0</v>
      </c>
      <c r="AO1119" s="4">
        <v>-126178</v>
      </c>
      <c r="AP1119" s="4">
        <v>-126178</v>
      </c>
      <c r="AQ1119" s="4">
        <v>0</v>
      </c>
      <c r="AR1119" s="4">
        <v>766322</v>
      </c>
      <c r="AS1119" s="1" t="s">
        <v>52</v>
      </c>
      <c r="AT1119" s="9">
        <f t="shared" si="504"/>
        <v>43333</v>
      </c>
      <c r="AU1119" s="9">
        <f t="shared" si="505"/>
        <v>43313</v>
      </c>
      <c r="AV1119" s="9">
        <v>44798</v>
      </c>
      <c r="AW1119" s="11">
        <f t="shared" si="506"/>
        <v>4.0136986301369859</v>
      </c>
      <c r="AX1119">
        <v>10</v>
      </c>
      <c r="AY1119" s="12">
        <v>0.05</v>
      </c>
      <c r="AZ1119">
        <f t="shared" si="507"/>
        <v>9.5000000000000001E-2</v>
      </c>
      <c r="BA1119" s="13">
        <f t="shared" si="508"/>
        <v>892500</v>
      </c>
      <c r="BB1119" s="17" t="s">
        <v>1853</v>
      </c>
      <c r="BC1119">
        <f>MATCH(BB1119,MONTHLY_INDEX!$A:$A,0)</f>
        <v>630</v>
      </c>
      <c r="BD1119">
        <f>MATCH(AU1119,MONTHLY_INDEX!$1:$1,0)</f>
        <v>80</v>
      </c>
      <c r="BE1119">
        <f>INDEX(MONTHLY_INDEX!$1:$1048576,Final!BC1119,Final!BD1119)</f>
        <v>111.6</v>
      </c>
      <c r="BF1119">
        <f>MATCH($BF$1,MONTHLY_INDEX!$1:$1,0)</f>
        <v>127</v>
      </c>
      <c r="BG1119">
        <f>INDEX(MONTHLY_INDEX!$1:$1048576,Final!BC1119,Final!BF1119)</f>
        <v>151.1</v>
      </c>
      <c r="BH1119" s="23">
        <f t="shared" ref="BH1119:BH1136" si="520">(BG1119-BE1119)/BE1119</f>
        <v>0.35394265232974914</v>
      </c>
      <c r="BI1119" s="14">
        <f t="shared" ref="BI1119:BI1136" si="521">(1+BH1119)*BA1119</f>
        <v>1208393.817204301</v>
      </c>
      <c r="BJ1119" s="14">
        <f t="shared" ref="BJ1119:BJ1136" si="522">BI1119*AZ1119*AW1119</f>
        <v>460762.21783399611</v>
      </c>
      <c r="BK1119" s="15">
        <f t="shared" si="512"/>
        <v>747631.59937030496</v>
      </c>
      <c r="BL1119" s="52">
        <v>0</v>
      </c>
      <c r="BM1119" s="15">
        <f t="shared" ref="BM1119:BM1136" si="523">MAX((1-BL1119)*BK1119,BI1119*AY1119)</f>
        <v>747631.59937030496</v>
      </c>
    </row>
    <row r="1120" spans="1:65">
      <c r="A1120" s="8">
        <v>1118</v>
      </c>
      <c r="B1120" s="1" t="s">
        <v>44</v>
      </c>
      <c r="C1120" s="1">
        <v>1500</v>
      </c>
      <c r="D1120" s="1" t="s">
        <v>60</v>
      </c>
      <c r="E1120" s="1">
        <v>150000048</v>
      </c>
      <c r="F1120" s="1" t="s">
        <v>60</v>
      </c>
      <c r="G1120" s="1" t="s">
        <v>90</v>
      </c>
      <c r="H1120" s="1">
        <v>2</v>
      </c>
      <c r="I1120" s="1" t="s">
        <v>52</v>
      </c>
      <c r="J1120" s="1" t="s">
        <v>49</v>
      </c>
      <c r="K1120" s="1">
        <v>17406001</v>
      </c>
      <c r="L1120" s="1" t="s">
        <v>50</v>
      </c>
      <c r="M1120" s="1" t="s">
        <v>51</v>
      </c>
      <c r="N1120" s="1" t="s">
        <v>64</v>
      </c>
      <c r="O1120" s="1" t="s">
        <v>65</v>
      </c>
      <c r="P1120" s="1" t="s">
        <v>66</v>
      </c>
      <c r="Q1120" s="1" t="s">
        <v>67</v>
      </c>
      <c r="R1120" s="1" t="s">
        <v>87</v>
      </c>
      <c r="S1120" s="1" t="s">
        <v>88</v>
      </c>
      <c r="T1120" s="2">
        <v>43333</v>
      </c>
      <c r="U1120" s="2">
        <v>43333</v>
      </c>
      <c r="V1120" s="1" t="s">
        <v>52</v>
      </c>
      <c r="W1120" s="3">
        <v>1</v>
      </c>
      <c r="X1120" s="1" t="s">
        <v>53</v>
      </c>
      <c r="Y1120" s="4">
        <v>472500</v>
      </c>
      <c r="Z1120" s="4">
        <v>-61898</v>
      </c>
      <c r="AA1120" s="4">
        <v>0</v>
      </c>
      <c r="AB1120" s="4">
        <v>0</v>
      </c>
      <c r="AC1120" s="4">
        <v>0</v>
      </c>
      <c r="AD1120" s="4">
        <v>472500</v>
      </c>
      <c r="AE1120" s="5">
        <v>1685</v>
      </c>
      <c r="AF1120" s="1" t="s">
        <v>70</v>
      </c>
      <c r="AG1120" s="1" t="s">
        <v>71</v>
      </c>
      <c r="AH1120" s="1" t="s">
        <v>89</v>
      </c>
      <c r="AI1120" s="1" t="s">
        <v>57</v>
      </c>
      <c r="AJ1120" s="5">
        <v>10950</v>
      </c>
      <c r="AK1120" s="4">
        <v>-4901</v>
      </c>
      <c r="AL1120" s="4">
        <v>0</v>
      </c>
      <c r="AM1120" s="4">
        <v>0</v>
      </c>
      <c r="AN1120" s="4">
        <v>0</v>
      </c>
      <c r="AO1120" s="4">
        <v>-66799</v>
      </c>
      <c r="AP1120" s="4">
        <v>-66799</v>
      </c>
      <c r="AQ1120" s="4">
        <v>0</v>
      </c>
      <c r="AR1120" s="4">
        <v>405701</v>
      </c>
      <c r="AS1120" s="1" t="s">
        <v>52</v>
      </c>
      <c r="AT1120" s="9">
        <f t="shared" si="504"/>
        <v>43333</v>
      </c>
      <c r="AU1120" s="9">
        <f t="shared" si="505"/>
        <v>43313</v>
      </c>
      <c r="AV1120" s="9">
        <v>44798</v>
      </c>
      <c r="AW1120" s="11">
        <f t="shared" si="506"/>
        <v>4.0136986301369859</v>
      </c>
      <c r="AX1120">
        <v>10</v>
      </c>
      <c r="AY1120" s="12">
        <v>0.05</v>
      </c>
      <c r="AZ1120">
        <f t="shared" si="507"/>
        <v>9.5000000000000001E-2</v>
      </c>
      <c r="BA1120" s="13">
        <f t="shared" si="508"/>
        <v>472500</v>
      </c>
      <c r="BB1120" s="17" t="s">
        <v>2189</v>
      </c>
      <c r="BC1120">
        <f>MATCH(BB1120,MONTHLY_INDEX!$A:$A,0)</f>
        <v>798</v>
      </c>
      <c r="BD1120">
        <f>MATCH(AU1120,MONTHLY_INDEX!$1:$1,0)</f>
        <v>80</v>
      </c>
      <c r="BE1120">
        <f>INDEX(MONTHLY_INDEX!$1:$1048576,Final!BC1120,Final!BD1120)</f>
        <v>96</v>
      </c>
      <c r="BF1120">
        <f>MATCH($BF$1,MONTHLY_INDEX!$1:$1,0)</f>
        <v>127</v>
      </c>
      <c r="BG1120">
        <f>INDEX(MONTHLY_INDEX!$1:$1048576,Final!BC1120,Final!BF1120)</f>
        <v>95.3</v>
      </c>
      <c r="BH1120" s="23">
        <f t="shared" si="520"/>
        <v>-7.2916666666666963E-3</v>
      </c>
      <c r="BI1120" s="14">
        <f t="shared" si="521"/>
        <v>469054.6875</v>
      </c>
      <c r="BJ1120" s="14">
        <f t="shared" si="522"/>
        <v>178851.19488441778</v>
      </c>
      <c r="BK1120" s="15">
        <f t="shared" si="512"/>
        <v>290203.49261558219</v>
      </c>
      <c r="BL1120" s="52">
        <v>0</v>
      </c>
      <c r="BM1120" s="15">
        <f t="shared" si="523"/>
        <v>290203.49261558219</v>
      </c>
    </row>
    <row r="1121" spans="1:65">
      <c r="A1121" s="8">
        <v>1119</v>
      </c>
      <c r="B1121" s="1" t="s">
        <v>44</v>
      </c>
      <c r="C1121" s="1">
        <v>1500</v>
      </c>
      <c r="D1121" s="1" t="s">
        <v>60</v>
      </c>
      <c r="E1121" s="1">
        <v>150000048</v>
      </c>
      <c r="F1121" s="1" t="s">
        <v>60</v>
      </c>
      <c r="G1121" s="1" t="s">
        <v>91</v>
      </c>
      <c r="H1121" s="1">
        <v>3</v>
      </c>
      <c r="I1121" s="1" t="s">
        <v>52</v>
      </c>
      <c r="J1121" s="1" t="s">
        <v>49</v>
      </c>
      <c r="K1121" s="1">
        <v>17406001</v>
      </c>
      <c r="L1121" s="1" t="s">
        <v>50</v>
      </c>
      <c r="M1121" s="1" t="s">
        <v>51</v>
      </c>
      <c r="N1121" s="1" t="s">
        <v>64</v>
      </c>
      <c r="O1121" s="1" t="s">
        <v>65</v>
      </c>
      <c r="P1121" s="1" t="s">
        <v>66</v>
      </c>
      <c r="Q1121" s="1" t="s">
        <v>67</v>
      </c>
      <c r="R1121" s="1" t="s">
        <v>87</v>
      </c>
      <c r="S1121" s="1" t="s">
        <v>88</v>
      </c>
      <c r="T1121" s="2">
        <v>43333</v>
      </c>
      <c r="U1121" s="2">
        <v>43333</v>
      </c>
      <c r="V1121" s="1" t="s">
        <v>52</v>
      </c>
      <c r="W1121" s="3">
        <v>1</v>
      </c>
      <c r="X1121" s="1" t="s">
        <v>53</v>
      </c>
      <c r="Y1121" s="4">
        <v>637760</v>
      </c>
      <c r="Z1121" s="4">
        <v>-83547</v>
      </c>
      <c r="AA1121" s="4">
        <v>0</v>
      </c>
      <c r="AB1121" s="4">
        <v>0</v>
      </c>
      <c r="AC1121" s="4">
        <v>0</v>
      </c>
      <c r="AD1121" s="4">
        <v>637760</v>
      </c>
      <c r="AE1121" s="5">
        <v>1685</v>
      </c>
      <c r="AF1121" s="1" t="s">
        <v>70</v>
      </c>
      <c r="AG1121" s="1" t="s">
        <v>71</v>
      </c>
      <c r="AH1121" s="1" t="s">
        <v>89</v>
      </c>
      <c r="AI1121" s="1" t="s">
        <v>57</v>
      </c>
      <c r="AJ1121" s="5">
        <v>10950</v>
      </c>
      <c r="AK1121" s="4">
        <v>-6616</v>
      </c>
      <c r="AL1121" s="4">
        <v>0</v>
      </c>
      <c r="AM1121" s="4">
        <v>0</v>
      </c>
      <c r="AN1121" s="4">
        <v>0</v>
      </c>
      <c r="AO1121" s="4">
        <v>-90163</v>
      </c>
      <c r="AP1121" s="4">
        <v>-90163</v>
      </c>
      <c r="AQ1121" s="4">
        <v>0</v>
      </c>
      <c r="AR1121" s="4">
        <v>547597</v>
      </c>
      <c r="AS1121" s="1" t="s">
        <v>52</v>
      </c>
      <c r="AT1121" s="9">
        <f t="shared" si="504"/>
        <v>43333</v>
      </c>
      <c r="AU1121" s="9">
        <f t="shared" si="505"/>
        <v>43313</v>
      </c>
      <c r="AV1121" s="9">
        <v>44798</v>
      </c>
      <c r="AW1121" s="11">
        <f t="shared" si="506"/>
        <v>4.0136986301369859</v>
      </c>
      <c r="AX1121">
        <v>10</v>
      </c>
      <c r="AY1121" s="12">
        <v>0.05</v>
      </c>
      <c r="AZ1121">
        <f t="shared" si="507"/>
        <v>9.5000000000000001E-2</v>
      </c>
      <c r="BA1121" s="13">
        <f t="shared" si="508"/>
        <v>637760</v>
      </c>
      <c r="BB1121" s="17" t="s">
        <v>2189</v>
      </c>
      <c r="BC1121">
        <f>MATCH(BB1121,MONTHLY_INDEX!$A:$A,0)</f>
        <v>798</v>
      </c>
      <c r="BD1121">
        <f>MATCH(AU1121,MONTHLY_INDEX!$1:$1,0)</f>
        <v>80</v>
      </c>
      <c r="BE1121">
        <f>INDEX(MONTHLY_INDEX!$1:$1048576,Final!BC1121,Final!BD1121)</f>
        <v>96</v>
      </c>
      <c r="BF1121">
        <f>MATCH($BF$1,MONTHLY_INDEX!$1:$1,0)</f>
        <v>127</v>
      </c>
      <c r="BG1121">
        <f>INDEX(MONTHLY_INDEX!$1:$1048576,Final!BC1121,Final!BF1121)</f>
        <v>95.3</v>
      </c>
      <c r="BH1121" s="23">
        <f t="shared" si="520"/>
        <v>-7.2916666666666963E-3</v>
      </c>
      <c r="BI1121" s="14">
        <f t="shared" si="521"/>
        <v>633109.66666666663</v>
      </c>
      <c r="BJ1121" s="14">
        <f t="shared" si="522"/>
        <v>241405.58317351594</v>
      </c>
      <c r="BK1121" s="15">
        <f t="shared" si="512"/>
        <v>391704.08349315065</v>
      </c>
      <c r="BL1121" s="52">
        <v>0</v>
      </c>
      <c r="BM1121" s="15">
        <f t="shared" si="523"/>
        <v>391704.08349315065</v>
      </c>
    </row>
    <row r="1122" spans="1:65">
      <c r="A1122" s="8">
        <v>1120</v>
      </c>
      <c r="B1122" s="1" t="s">
        <v>44</v>
      </c>
      <c r="C1122" s="1">
        <v>1500</v>
      </c>
      <c r="D1122" s="1" t="s">
        <v>60</v>
      </c>
      <c r="E1122" s="1">
        <v>150000048</v>
      </c>
      <c r="F1122" s="1" t="s">
        <v>60</v>
      </c>
      <c r="G1122" s="1" t="s">
        <v>92</v>
      </c>
      <c r="H1122" s="1">
        <v>4</v>
      </c>
      <c r="I1122" s="1" t="s">
        <v>52</v>
      </c>
      <c r="J1122" s="1" t="s">
        <v>49</v>
      </c>
      <c r="K1122" s="1">
        <v>17406001</v>
      </c>
      <c r="L1122" s="1" t="s">
        <v>50</v>
      </c>
      <c r="M1122" s="1" t="s">
        <v>51</v>
      </c>
      <c r="N1122" s="1" t="s">
        <v>64</v>
      </c>
      <c r="O1122" s="1" t="s">
        <v>65</v>
      </c>
      <c r="P1122" s="1" t="s">
        <v>66</v>
      </c>
      <c r="Q1122" s="1" t="s">
        <v>67</v>
      </c>
      <c r="R1122" s="1" t="s">
        <v>87</v>
      </c>
      <c r="S1122" s="1" t="s">
        <v>88</v>
      </c>
      <c r="T1122" s="2">
        <v>43333</v>
      </c>
      <c r="U1122" s="2">
        <v>43333</v>
      </c>
      <c r="V1122" s="1" t="s">
        <v>52</v>
      </c>
      <c r="W1122" s="3">
        <v>1</v>
      </c>
      <c r="X1122" s="1" t="s">
        <v>53</v>
      </c>
      <c r="Y1122" s="4">
        <v>21044329</v>
      </c>
      <c r="Z1122" s="4">
        <v>-2756887</v>
      </c>
      <c r="AA1122" s="4">
        <v>0</v>
      </c>
      <c r="AB1122" s="4">
        <v>0</v>
      </c>
      <c r="AC1122" s="4">
        <v>0</v>
      </c>
      <c r="AD1122" s="4">
        <v>21044329</v>
      </c>
      <c r="AE1122" s="5">
        <v>1685</v>
      </c>
      <c r="AF1122" s="1" t="s">
        <v>70</v>
      </c>
      <c r="AG1122" s="1" t="s">
        <v>71</v>
      </c>
      <c r="AH1122" s="1" t="s">
        <v>89</v>
      </c>
      <c r="AI1122" s="1" t="s">
        <v>57</v>
      </c>
      <c r="AJ1122" s="5">
        <v>10950</v>
      </c>
      <c r="AK1122" s="4">
        <v>-218303</v>
      </c>
      <c r="AL1122" s="4">
        <v>0</v>
      </c>
      <c r="AM1122" s="4">
        <v>0</v>
      </c>
      <c r="AN1122" s="4">
        <v>0</v>
      </c>
      <c r="AO1122" s="4">
        <v>-2975190</v>
      </c>
      <c r="AP1122" s="4">
        <v>-2975190</v>
      </c>
      <c r="AQ1122" s="4">
        <v>0</v>
      </c>
      <c r="AR1122" s="4">
        <v>18069139</v>
      </c>
      <c r="AS1122" s="1" t="s">
        <v>52</v>
      </c>
      <c r="AT1122" s="9">
        <f t="shared" si="504"/>
        <v>43333</v>
      </c>
      <c r="AU1122" s="9">
        <f t="shared" si="505"/>
        <v>43313</v>
      </c>
      <c r="AV1122" s="9">
        <v>44798</v>
      </c>
      <c r="AW1122" s="11">
        <f t="shared" si="506"/>
        <v>4.0136986301369859</v>
      </c>
      <c r="AX1122">
        <v>25</v>
      </c>
      <c r="AY1122" s="12">
        <v>0.05</v>
      </c>
      <c r="AZ1122">
        <f t="shared" si="507"/>
        <v>3.7999999999999999E-2</v>
      </c>
      <c r="BA1122" s="13">
        <f t="shared" si="508"/>
        <v>21044329</v>
      </c>
      <c r="BB1122" s="17" t="s">
        <v>2189</v>
      </c>
      <c r="BC1122">
        <f>MATCH(BB1122,MONTHLY_INDEX!$A:$A,0)</f>
        <v>798</v>
      </c>
      <c r="BD1122">
        <f>MATCH(AU1122,MONTHLY_INDEX!$1:$1,0)</f>
        <v>80</v>
      </c>
      <c r="BE1122">
        <f>INDEX(MONTHLY_INDEX!$1:$1048576,Final!BC1122,Final!BD1122)</f>
        <v>96</v>
      </c>
      <c r="BF1122">
        <f>MATCH($BF$1,MONTHLY_INDEX!$1:$1,0)</f>
        <v>127</v>
      </c>
      <c r="BG1122">
        <f>INDEX(MONTHLY_INDEX!$1:$1048576,Final!BC1122,Final!BF1122)</f>
        <v>95.3</v>
      </c>
      <c r="BH1122" s="23">
        <f t="shared" si="520"/>
        <v>-7.2916666666666963E-3</v>
      </c>
      <c r="BI1122" s="14">
        <f t="shared" si="521"/>
        <v>20890880.767708331</v>
      </c>
      <c r="BJ1122" s="14">
        <f t="shared" si="522"/>
        <v>3186288.5817488292</v>
      </c>
      <c r="BK1122" s="15">
        <f t="shared" si="512"/>
        <v>17704592.185959503</v>
      </c>
      <c r="BL1122" s="52">
        <v>0</v>
      </c>
      <c r="BM1122" s="15">
        <f t="shared" si="523"/>
        <v>17704592.185959503</v>
      </c>
    </row>
    <row r="1123" spans="1:65">
      <c r="A1123" s="8">
        <v>1121</v>
      </c>
      <c r="B1123" s="1" t="s">
        <v>44</v>
      </c>
      <c r="C1123" s="1">
        <v>1500</v>
      </c>
      <c r="D1123" s="1" t="s">
        <v>60</v>
      </c>
      <c r="E1123" s="1">
        <v>150000048</v>
      </c>
      <c r="F1123" s="1" t="s">
        <v>60</v>
      </c>
      <c r="G1123" s="1" t="s">
        <v>93</v>
      </c>
      <c r="H1123" s="1">
        <v>5</v>
      </c>
      <c r="I1123" s="1" t="s">
        <v>52</v>
      </c>
      <c r="J1123" s="1" t="s">
        <v>49</v>
      </c>
      <c r="K1123" s="1">
        <v>17406001</v>
      </c>
      <c r="L1123" s="1" t="s">
        <v>50</v>
      </c>
      <c r="M1123" s="1" t="s">
        <v>51</v>
      </c>
      <c r="N1123" s="1" t="s">
        <v>64</v>
      </c>
      <c r="O1123" s="1" t="s">
        <v>65</v>
      </c>
      <c r="P1123" s="1" t="s">
        <v>66</v>
      </c>
      <c r="Q1123" s="1" t="s">
        <v>67</v>
      </c>
      <c r="R1123" s="1" t="s">
        <v>87</v>
      </c>
      <c r="S1123" s="1" t="s">
        <v>88</v>
      </c>
      <c r="T1123" s="2">
        <v>43333</v>
      </c>
      <c r="U1123" s="2">
        <v>43333</v>
      </c>
      <c r="V1123" s="1" t="s">
        <v>52</v>
      </c>
      <c r="W1123" s="3">
        <v>1</v>
      </c>
      <c r="X1123" s="1" t="s">
        <v>53</v>
      </c>
      <c r="Y1123" s="4">
        <v>969266</v>
      </c>
      <c r="Z1123" s="4">
        <v>-126976</v>
      </c>
      <c r="AA1123" s="4">
        <v>0</v>
      </c>
      <c r="AB1123" s="4">
        <v>0</v>
      </c>
      <c r="AC1123" s="4">
        <v>0</v>
      </c>
      <c r="AD1123" s="4">
        <v>969266</v>
      </c>
      <c r="AE1123" s="5">
        <v>1685</v>
      </c>
      <c r="AF1123" s="1" t="s">
        <v>70</v>
      </c>
      <c r="AG1123" s="1" t="s">
        <v>71</v>
      </c>
      <c r="AH1123" s="1" t="s">
        <v>89</v>
      </c>
      <c r="AI1123" s="1" t="s">
        <v>57</v>
      </c>
      <c r="AJ1123" s="5">
        <v>10950</v>
      </c>
      <c r="AK1123" s="4">
        <v>-10055</v>
      </c>
      <c r="AL1123" s="4">
        <v>0</v>
      </c>
      <c r="AM1123" s="4">
        <v>0</v>
      </c>
      <c r="AN1123" s="4">
        <v>0</v>
      </c>
      <c r="AO1123" s="4">
        <v>-137031</v>
      </c>
      <c r="AP1123" s="4">
        <v>-137031</v>
      </c>
      <c r="AQ1123" s="4">
        <v>0</v>
      </c>
      <c r="AR1123" s="4">
        <v>832235</v>
      </c>
      <c r="AS1123" s="1" t="s">
        <v>52</v>
      </c>
      <c r="AT1123" s="9">
        <f t="shared" si="504"/>
        <v>43333</v>
      </c>
      <c r="AU1123" s="9">
        <f t="shared" si="505"/>
        <v>43313</v>
      </c>
      <c r="AV1123" s="9">
        <v>44798</v>
      </c>
      <c r="AW1123" s="11">
        <f t="shared" si="506"/>
        <v>4.0136986301369859</v>
      </c>
      <c r="AX1123">
        <v>25</v>
      </c>
      <c r="AY1123" s="12">
        <v>0.05</v>
      </c>
      <c r="AZ1123">
        <f t="shared" si="507"/>
        <v>3.7999999999999999E-2</v>
      </c>
      <c r="BA1123" s="13">
        <f t="shared" si="508"/>
        <v>969266</v>
      </c>
      <c r="BB1123" s="17" t="s">
        <v>2083</v>
      </c>
      <c r="BC1123">
        <f>MATCH(BB1123,MONTHLY_INDEX!$A:$A,0)</f>
        <v>745</v>
      </c>
      <c r="BD1123">
        <f>MATCH(AU1123,MONTHLY_INDEX!$1:$1,0)</f>
        <v>80</v>
      </c>
      <c r="BE1123">
        <f>INDEX(MONTHLY_INDEX!$1:$1048576,Final!BC1123,Final!BD1123)</f>
        <v>106.4</v>
      </c>
      <c r="BF1123">
        <f>MATCH($BF$1,MONTHLY_INDEX!$1:$1,0)</f>
        <v>127</v>
      </c>
      <c r="BG1123">
        <f>INDEX(MONTHLY_INDEX!$1:$1048576,Final!BC1123,Final!BF1123)</f>
        <v>115.4</v>
      </c>
      <c r="BH1123" s="23">
        <f t="shared" si="520"/>
        <v>8.4586466165413529E-2</v>
      </c>
      <c r="BI1123" s="14">
        <f t="shared" si="521"/>
        <v>1051252.7857142857</v>
      </c>
      <c r="BJ1123" s="14">
        <f t="shared" si="522"/>
        <v>160337.65090606653</v>
      </c>
      <c r="BK1123" s="15">
        <f t="shared" si="512"/>
        <v>890915.13480821915</v>
      </c>
      <c r="BL1123" s="52">
        <v>0</v>
      </c>
      <c r="BM1123" s="15">
        <f t="shared" si="523"/>
        <v>890915.13480821915</v>
      </c>
    </row>
    <row r="1124" spans="1:65">
      <c r="A1124" s="8">
        <v>1122</v>
      </c>
      <c r="B1124" s="1" t="s">
        <v>44</v>
      </c>
      <c r="C1124" s="1">
        <v>1500</v>
      </c>
      <c r="D1124" s="1" t="s">
        <v>60</v>
      </c>
      <c r="E1124" s="1">
        <v>150000048</v>
      </c>
      <c r="F1124" s="1" t="s">
        <v>60</v>
      </c>
      <c r="G1124" s="1" t="s">
        <v>94</v>
      </c>
      <c r="H1124" s="1">
        <v>6</v>
      </c>
      <c r="I1124" s="1" t="s">
        <v>52</v>
      </c>
      <c r="J1124" s="1" t="s">
        <v>49</v>
      </c>
      <c r="K1124" s="1">
        <v>17406001</v>
      </c>
      <c r="L1124" s="1" t="s">
        <v>50</v>
      </c>
      <c r="M1124" s="1" t="s">
        <v>51</v>
      </c>
      <c r="N1124" s="1" t="s">
        <v>64</v>
      </c>
      <c r="O1124" s="1" t="s">
        <v>65</v>
      </c>
      <c r="P1124" s="1" t="s">
        <v>66</v>
      </c>
      <c r="Q1124" s="1" t="s">
        <v>67</v>
      </c>
      <c r="R1124" s="1" t="s">
        <v>87</v>
      </c>
      <c r="S1124" s="1" t="s">
        <v>88</v>
      </c>
      <c r="T1124" s="2">
        <v>43333</v>
      </c>
      <c r="U1124" s="2">
        <v>43333</v>
      </c>
      <c r="V1124" s="1" t="s">
        <v>52</v>
      </c>
      <c r="W1124" s="3">
        <v>1</v>
      </c>
      <c r="X1124" s="1" t="s">
        <v>53</v>
      </c>
      <c r="Y1124" s="4">
        <v>735000</v>
      </c>
      <c r="Z1124" s="4">
        <v>-96287</v>
      </c>
      <c r="AA1124" s="4">
        <v>0</v>
      </c>
      <c r="AB1124" s="4">
        <v>0</v>
      </c>
      <c r="AC1124" s="4">
        <v>0</v>
      </c>
      <c r="AD1124" s="4">
        <v>735000</v>
      </c>
      <c r="AE1124" s="5">
        <v>1685</v>
      </c>
      <c r="AF1124" s="1" t="s">
        <v>70</v>
      </c>
      <c r="AG1124" s="1" t="s">
        <v>71</v>
      </c>
      <c r="AH1124" s="1" t="s">
        <v>89</v>
      </c>
      <c r="AI1124" s="1" t="s">
        <v>57</v>
      </c>
      <c r="AJ1124" s="5">
        <v>10950</v>
      </c>
      <c r="AK1124" s="4">
        <v>-7625</v>
      </c>
      <c r="AL1124" s="4">
        <v>0</v>
      </c>
      <c r="AM1124" s="4">
        <v>0</v>
      </c>
      <c r="AN1124" s="4">
        <v>0</v>
      </c>
      <c r="AO1124" s="4">
        <v>-103912</v>
      </c>
      <c r="AP1124" s="4">
        <v>-103912</v>
      </c>
      <c r="AQ1124" s="4">
        <v>0</v>
      </c>
      <c r="AR1124" s="4">
        <v>631088</v>
      </c>
      <c r="AS1124" s="1" t="s">
        <v>52</v>
      </c>
      <c r="AT1124" s="9">
        <f t="shared" si="504"/>
        <v>43333</v>
      </c>
      <c r="AU1124" s="9">
        <f t="shared" si="505"/>
        <v>43313</v>
      </c>
      <c r="AV1124" s="9">
        <v>44798</v>
      </c>
      <c r="AW1124" s="11">
        <f t="shared" si="506"/>
        <v>4.0136986301369859</v>
      </c>
      <c r="AX1124">
        <v>10</v>
      </c>
      <c r="AY1124" s="12">
        <v>0.05</v>
      </c>
      <c r="AZ1124">
        <f t="shared" si="507"/>
        <v>9.5000000000000001E-2</v>
      </c>
      <c r="BA1124" s="13">
        <f t="shared" si="508"/>
        <v>735000</v>
      </c>
      <c r="BB1124" s="17" t="s">
        <v>1853</v>
      </c>
      <c r="BC1124">
        <f>MATCH(BB1124,MONTHLY_INDEX!$A:$A,0)</f>
        <v>630</v>
      </c>
      <c r="BD1124">
        <f>MATCH(AU1124,MONTHLY_INDEX!$1:$1,0)</f>
        <v>80</v>
      </c>
      <c r="BE1124">
        <f>INDEX(MONTHLY_INDEX!$1:$1048576,Final!BC1124,Final!BD1124)</f>
        <v>111.6</v>
      </c>
      <c r="BF1124">
        <f>MATCH($BF$1,MONTHLY_INDEX!$1:$1,0)</f>
        <v>127</v>
      </c>
      <c r="BG1124">
        <f>INDEX(MONTHLY_INDEX!$1:$1048576,Final!BC1124,Final!BF1124)</f>
        <v>151.1</v>
      </c>
      <c r="BH1124" s="23">
        <f t="shared" si="520"/>
        <v>0.35394265232974914</v>
      </c>
      <c r="BI1124" s="14">
        <f t="shared" si="521"/>
        <v>995147.84946236562</v>
      </c>
      <c r="BJ1124" s="14">
        <f t="shared" si="522"/>
        <v>379451.2382162321</v>
      </c>
      <c r="BK1124" s="15">
        <f t="shared" si="512"/>
        <v>615696.61124613346</v>
      </c>
      <c r="BL1124" s="52">
        <v>0</v>
      </c>
      <c r="BM1124" s="15">
        <f t="shared" si="523"/>
        <v>615696.61124613346</v>
      </c>
    </row>
    <row r="1125" spans="1:65">
      <c r="A1125" s="8">
        <v>1123</v>
      </c>
      <c r="B1125" s="1" t="s">
        <v>44</v>
      </c>
      <c r="C1125" s="1">
        <v>1500</v>
      </c>
      <c r="D1125" s="1" t="s">
        <v>60</v>
      </c>
      <c r="E1125" s="1">
        <v>150000048</v>
      </c>
      <c r="F1125" s="1" t="s">
        <v>60</v>
      </c>
      <c r="G1125" s="1" t="s">
        <v>95</v>
      </c>
      <c r="H1125" s="1">
        <v>7</v>
      </c>
      <c r="I1125" s="1" t="s">
        <v>52</v>
      </c>
      <c r="J1125" s="1" t="s">
        <v>49</v>
      </c>
      <c r="K1125" s="1">
        <v>17406001</v>
      </c>
      <c r="L1125" s="1" t="s">
        <v>50</v>
      </c>
      <c r="M1125" s="1" t="s">
        <v>51</v>
      </c>
      <c r="N1125" s="1" t="s">
        <v>64</v>
      </c>
      <c r="O1125" s="1" t="s">
        <v>65</v>
      </c>
      <c r="P1125" s="1" t="s">
        <v>66</v>
      </c>
      <c r="Q1125" s="1" t="s">
        <v>67</v>
      </c>
      <c r="R1125" s="1" t="s">
        <v>87</v>
      </c>
      <c r="S1125" s="1" t="s">
        <v>88</v>
      </c>
      <c r="T1125" s="2">
        <v>43333</v>
      </c>
      <c r="U1125" s="2">
        <v>43333</v>
      </c>
      <c r="V1125" s="1" t="s">
        <v>52</v>
      </c>
      <c r="W1125" s="3">
        <v>1</v>
      </c>
      <c r="X1125" s="1" t="s">
        <v>53</v>
      </c>
      <c r="Y1125" s="4">
        <v>126000</v>
      </c>
      <c r="Z1125" s="4">
        <v>-16506</v>
      </c>
      <c r="AA1125" s="4">
        <v>0</v>
      </c>
      <c r="AB1125" s="4">
        <v>0</v>
      </c>
      <c r="AC1125" s="4">
        <v>0</v>
      </c>
      <c r="AD1125" s="4">
        <v>126000</v>
      </c>
      <c r="AE1125" s="5">
        <v>1685</v>
      </c>
      <c r="AF1125" s="1" t="s">
        <v>70</v>
      </c>
      <c r="AG1125" s="1" t="s">
        <v>71</v>
      </c>
      <c r="AH1125" s="1" t="s">
        <v>89</v>
      </c>
      <c r="AI1125" s="1" t="s">
        <v>57</v>
      </c>
      <c r="AJ1125" s="5">
        <v>10950</v>
      </c>
      <c r="AK1125" s="4">
        <v>-1307</v>
      </c>
      <c r="AL1125" s="4">
        <v>0</v>
      </c>
      <c r="AM1125" s="4">
        <v>0</v>
      </c>
      <c r="AN1125" s="4">
        <v>0</v>
      </c>
      <c r="AO1125" s="4">
        <v>-17813</v>
      </c>
      <c r="AP1125" s="4">
        <v>-17813</v>
      </c>
      <c r="AQ1125" s="4">
        <v>0</v>
      </c>
      <c r="AR1125" s="4">
        <v>108187</v>
      </c>
      <c r="AS1125" s="1" t="s">
        <v>52</v>
      </c>
      <c r="AT1125" s="9">
        <f t="shared" si="504"/>
        <v>43333</v>
      </c>
      <c r="AU1125" s="9">
        <f t="shared" si="505"/>
        <v>43313</v>
      </c>
      <c r="AV1125" s="9">
        <v>44798</v>
      </c>
      <c r="AW1125" s="11">
        <f t="shared" si="506"/>
        <v>4.0136986301369859</v>
      </c>
      <c r="AX1125">
        <v>25</v>
      </c>
      <c r="AY1125" s="12">
        <v>0.05</v>
      </c>
      <c r="AZ1125">
        <f t="shared" si="507"/>
        <v>3.7999999999999999E-2</v>
      </c>
      <c r="BA1125" s="13">
        <f t="shared" si="508"/>
        <v>126000</v>
      </c>
      <c r="BB1125" s="17" t="s">
        <v>2189</v>
      </c>
      <c r="BC1125">
        <f>MATCH(BB1125,MONTHLY_INDEX!$A:$A,0)</f>
        <v>798</v>
      </c>
      <c r="BD1125">
        <f>MATCH(AU1125,MONTHLY_INDEX!$1:$1,0)</f>
        <v>80</v>
      </c>
      <c r="BE1125">
        <f>INDEX(MONTHLY_INDEX!$1:$1048576,Final!BC1125,Final!BD1125)</f>
        <v>96</v>
      </c>
      <c r="BF1125">
        <f>MATCH($BF$1,MONTHLY_INDEX!$1:$1,0)</f>
        <v>127</v>
      </c>
      <c r="BG1125">
        <f>INDEX(MONTHLY_INDEX!$1:$1048576,Final!BC1125,Final!BF1125)</f>
        <v>95.3</v>
      </c>
      <c r="BH1125" s="23">
        <f t="shared" si="520"/>
        <v>-7.2916666666666963E-3</v>
      </c>
      <c r="BI1125" s="14">
        <f t="shared" si="521"/>
        <v>125081.25</v>
      </c>
      <c r="BJ1125" s="14">
        <f t="shared" si="522"/>
        <v>19077.460787671229</v>
      </c>
      <c r="BK1125" s="15">
        <f t="shared" si="512"/>
        <v>106003.78921232877</v>
      </c>
      <c r="BL1125" s="52">
        <v>0</v>
      </c>
      <c r="BM1125" s="15">
        <f t="shared" si="523"/>
        <v>106003.78921232877</v>
      </c>
    </row>
    <row r="1126" spans="1:65">
      <c r="A1126" s="8">
        <v>1124</v>
      </c>
      <c r="B1126" s="1" t="s">
        <v>44</v>
      </c>
      <c r="C1126" s="1">
        <v>1500</v>
      </c>
      <c r="D1126" s="1" t="s">
        <v>60</v>
      </c>
      <c r="E1126" s="1">
        <v>150000048</v>
      </c>
      <c r="F1126" s="1" t="s">
        <v>60</v>
      </c>
      <c r="G1126" s="1" t="s">
        <v>96</v>
      </c>
      <c r="H1126" s="1">
        <v>8</v>
      </c>
      <c r="I1126" s="1" t="s">
        <v>52</v>
      </c>
      <c r="J1126" s="1" t="s">
        <v>49</v>
      </c>
      <c r="K1126" s="1">
        <v>17406001</v>
      </c>
      <c r="L1126" s="1" t="s">
        <v>50</v>
      </c>
      <c r="M1126" s="1" t="s">
        <v>51</v>
      </c>
      <c r="N1126" s="1" t="s">
        <v>64</v>
      </c>
      <c r="O1126" s="1" t="s">
        <v>65</v>
      </c>
      <c r="P1126" s="1" t="s">
        <v>66</v>
      </c>
      <c r="Q1126" s="1" t="s">
        <v>67</v>
      </c>
      <c r="R1126" s="1" t="s">
        <v>87</v>
      </c>
      <c r="S1126" s="1" t="s">
        <v>88</v>
      </c>
      <c r="T1126" s="2">
        <v>43333</v>
      </c>
      <c r="U1126" s="2">
        <v>43333</v>
      </c>
      <c r="V1126" s="1" t="s">
        <v>52</v>
      </c>
      <c r="W1126" s="3">
        <v>1</v>
      </c>
      <c r="X1126" s="1" t="s">
        <v>53</v>
      </c>
      <c r="Y1126" s="4">
        <v>29327302</v>
      </c>
      <c r="Z1126" s="4">
        <v>-3841988</v>
      </c>
      <c r="AA1126" s="4">
        <v>0</v>
      </c>
      <c r="AB1126" s="4">
        <v>0</v>
      </c>
      <c r="AC1126" s="4">
        <v>0</v>
      </c>
      <c r="AD1126" s="4">
        <v>29327302</v>
      </c>
      <c r="AE1126" s="5">
        <v>1685</v>
      </c>
      <c r="AF1126" s="1" t="s">
        <v>70</v>
      </c>
      <c r="AG1126" s="1" t="s">
        <v>71</v>
      </c>
      <c r="AH1126" s="1" t="s">
        <v>89</v>
      </c>
      <c r="AI1126" s="1" t="s">
        <v>57</v>
      </c>
      <c r="AJ1126" s="5">
        <v>10950</v>
      </c>
      <c r="AK1126" s="4">
        <v>-304227</v>
      </c>
      <c r="AL1126" s="4">
        <v>0</v>
      </c>
      <c r="AM1126" s="4">
        <v>0</v>
      </c>
      <c r="AN1126" s="4">
        <v>0</v>
      </c>
      <c r="AO1126" s="4">
        <v>-4146215</v>
      </c>
      <c r="AP1126" s="4">
        <v>-4146215</v>
      </c>
      <c r="AQ1126" s="4">
        <v>0</v>
      </c>
      <c r="AR1126" s="4">
        <v>25181087</v>
      </c>
      <c r="AS1126" s="1" t="s">
        <v>52</v>
      </c>
      <c r="AT1126" s="9">
        <f t="shared" si="504"/>
        <v>43333</v>
      </c>
      <c r="AU1126" s="9">
        <f t="shared" si="505"/>
        <v>43313</v>
      </c>
      <c r="AV1126" s="9">
        <v>44798</v>
      </c>
      <c r="AW1126" s="11">
        <f t="shared" si="506"/>
        <v>4.0136986301369859</v>
      </c>
      <c r="AX1126">
        <v>25</v>
      </c>
      <c r="AY1126" s="12">
        <v>0.05</v>
      </c>
      <c r="AZ1126">
        <f t="shared" si="507"/>
        <v>3.7999999999999999E-2</v>
      </c>
      <c r="BA1126" s="13">
        <f t="shared" si="508"/>
        <v>29327302</v>
      </c>
      <c r="BB1126" s="17" t="s">
        <v>2189</v>
      </c>
      <c r="BC1126">
        <f>MATCH(BB1126,MONTHLY_INDEX!$A:$A,0)</f>
        <v>798</v>
      </c>
      <c r="BD1126">
        <f>MATCH(AU1126,MONTHLY_INDEX!$1:$1,0)</f>
        <v>80</v>
      </c>
      <c r="BE1126">
        <f>INDEX(MONTHLY_INDEX!$1:$1048576,Final!BC1126,Final!BD1126)</f>
        <v>96</v>
      </c>
      <c r="BF1126">
        <f>MATCH($BF$1,MONTHLY_INDEX!$1:$1,0)</f>
        <v>127</v>
      </c>
      <c r="BG1126">
        <f>INDEX(MONTHLY_INDEX!$1:$1048576,Final!BC1126,Final!BF1126)</f>
        <v>95.3</v>
      </c>
      <c r="BH1126" s="23">
        <f t="shared" si="520"/>
        <v>-7.2916666666666963E-3</v>
      </c>
      <c r="BI1126" s="14">
        <f t="shared" si="521"/>
        <v>29113457.089583334</v>
      </c>
      <c r="BJ1126" s="14">
        <f t="shared" si="522"/>
        <v>4440400.4278824767</v>
      </c>
      <c r="BK1126" s="15">
        <f t="shared" si="512"/>
        <v>24673056.661700856</v>
      </c>
      <c r="BL1126" s="52">
        <v>0</v>
      </c>
      <c r="BM1126" s="15">
        <f t="shared" si="523"/>
        <v>24673056.661700856</v>
      </c>
    </row>
    <row r="1127" spans="1:65">
      <c r="A1127" s="8">
        <v>1125</v>
      </c>
      <c r="B1127" s="1" t="s">
        <v>44</v>
      </c>
      <c r="C1127" s="1">
        <v>1500</v>
      </c>
      <c r="D1127" s="1" t="s">
        <v>60</v>
      </c>
      <c r="E1127" s="1">
        <v>150000048</v>
      </c>
      <c r="F1127" s="1" t="s">
        <v>60</v>
      </c>
      <c r="G1127" s="1" t="s">
        <v>97</v>
      </c>
      <c r="H1127" s="1">
        <v>9</v>
      </c>
      <c r="I1127" s="1" t="s">
        <v>52</v>
      </c>
      <c r="J1127" s="1" t="s">
        <v>49</v>
      </c>
      <c r="K1127" s="1">
        <v>17406001</v>
      </c>
      <c r="L1127" s="1" t="s">
        <v>50</v>
      </c>
      <c r="M1127" s="1" t="s">
        <v>51</v>
      </c>
      <c r="N1127" s="1" t="s">
        <v>64</v>
      </c>
      <c r="O1127" s="1" t="s">
        <v>65</v>
      </c>
      <c r="P1127" s="1" t="s">
        <v>66</v>
      </c>
      <c r="Q1127" s="1" t="s">
        <v>67</v>
      </c>
      <c r="R1127" s="1" t="s">
        <v>87</v>
      </c>
      <c r="S1127" s="1" t="s">
        <v>88</v>
      </c>
      <c r="T1127" s="2">
        <v>43333</v>
      </c>
      <c r="U1127" s="2">
        <v>43333</v>
      </c>
      <c r="V1127" s="1" t="s">
        <v>52</v>
      </c>
      <c r="W1127" s="3">
        <v>1</v>
      </c>
      <c r="X1127" s="1" t="s">
        <v>53</v>
      </c>
      <c r="Y1127" s="4">
        <v>1517250</v>
      </c>
      <c r="Z1127" s="4">
        <v>-198765</v>
      </c>
      <c r="AA1127" s="4">
        <v>0</v>
      </c>
      <c r="AB1127" s="4">
        <v>0</v>
      </c>
      <c r="AC1127" s="4">
        <v>0</v>
      </c>
      <c r="AD1127" s="4">
        <v>1517250</v>
      </c>
      <c r="AE1127" s="5">
        <v>1685</v>
      </c>
      <c r="AF1127" s="1" t="s">
        <v>70</v>
      </c>
      <c r="AG1127" s="1" t="s">
        <v>71</v>
      </c>
      <c r="AH1127" s="1" t="s">
        <v>89</v>
      </c>
      <c r="AI1127" s="1" t="s">
        <v>57</v>
      </c>
      <c r="AJ1127" s="5">
        <v>10950</v>
      </c>
      <c r="AK1127" s="4">
        <v>-15739</v>
      </c>
      <c r="AL1127" s="4">
        <v>0</v>
      </c>
      <c r="AM1127" s="4">
        <v>0</v>
      </c>
      <c r="AN1127" s="4">
        <v>0</v>
      </c>
      <c r="AO1127" s="4">
        <v>-214504</v>
      </c>
      <c r="AP1127" s="4">
        <v>-214504</v>
      </c>
      <c r="AQ1127" s="4">
        <v>0</v>
      </c>
      <c r="AR1127" s="4">
        <v>1302746</v>
      </c>
      <c r="AS1127" s="1" t="s">
        <v>52</v>
      </c>
      <c r="AT1127" s="9">
        <f t="shared" si="504"/>
        <v>43333</v>
      </c>
      <c r="AU1127" s="9">
        <f t="shared" si="505"/>
        <v>43313</v>
      </c>
      <c r="AV1127" s="9">
        <v>44798</v>
      </c>
      <c r="AW1127" s="11">
        <f t="shared" si="506"/>
        <v>4.0136986301369859</v>
      </c>
      <c r="AX1127">
        <v>15</v>
      </c>
      <c r="AY1127" s="12">
        <v>0.05</v>
      </c>
      <c r="AZ1127">
        <f t="shared" si="507"/>
        <v>6.3333333333333325E-2</v>
      </c>
      <c r="BA1127" s="13">
        <f t="shared" si="508"/>
        <v>1517250</v>
      </c>
      <c r="BB1127" s="17" t="s">
        <v>1941</v>
      </c>
      <c r="BC1127">
        <f>MATCH(BB1127,MONTHLY_INDEX!$A:$A,0)</f>
        <v>674</v>
      </c>
      <c r="BD1127">
        <f>MATCH(AU1127,MONTHLY_INDEX!$1:$1,0)</f>
        <v>80</v>
      </c>
      <c r="BE1127">
        <f>INDEX(MONTHLY_INDEX!$1:$1048576,Final!BC1127,Final!BD1127)</f>
        <v>105.1</v>
      </c>
      <c r="BF1127">
        <f>MATCH($BF$1,MONTHLY_INDEX!$1:$1,0)</f>
        <v>127</v>
      </c>
      <c r="BG1127">
        <f>INDEX(MONTHLY_INDEX!$1:$1048576,Final!BC1127,Final!BF1127)</f>
        <v>122.8</v>
      </c>
      <c r="BH1127" s="23">
        <f t="shared" si="520"/>
        <v>0.16841103710751668</v>
      </c>
      <c r="BI1127" s="14">
        <f t="shared" si="521"/>
        <v>1772771.6460513796</v>
      </c>
      <c r="BJ1127" s="14">
        <f t="shared" si="522"/>
        <v>450640.17139580037</v>
      </c>
      <c r="BK1127" s="15">
        <f t="shared" si="512"/>
        <v>1322131.4746555793</v>
      </c>
      <c r="BL1127" s="52">
        <v>0</v>
      </c>
      <c r="BM1127" s="15">
        <f t="shared" si="523"/>
        <v>1322131.4746555793</v>
      </c>
    </row>
    <row r="1128" spans="1:65">
      <c r="A1128" s="8">
        <v>1126</v>
      </c>
      <c r="B1128" s="1" t="s">
        <v>44</v>
      </c>
      <c r="C1128" s="1">
        <v>1500</v>
      </c>
      <c r="D1128" s="1" t="s">
        <v>60</v>
      </c>
      <c r="E1128" s="1">
        <v>150000048</v>
      </c>
      <c r="F1128" s="1" t="s">
        <v>60</v>
      </c>
      <c r="G1128" s="1" t="s">
        <v>98</v>
      </c>
      <c r="H1128" s="1">
        <v>10</v>
      </c>
      <c r="I1128" s="1" t="s">
        <v>52</v>
      </c>
      <c r="J1128" s="1" t="s">
        <v>49</v>
      </c>
      <c r="K1128" s="1">
        <v>17406001</v>
      </c>
      <c r="L1128" s="1" t="s">
        <v>50</v>
      </c>
      <c r="M1128" s="1" t="s">
        <v>51</v>
      </c>
      <c r="N1128" s="1" t="s">
        <v>64</v>
      </c>
      <c r="O1128" s="1" t="s">
        <v>65</v>
      </c>
      <c r="P1128" s="1" t="s">
        <v>66</v>
      </c>
      <c r="Q1128" s="1" t="s">
        <v>67</v>
      </c>
      <c r="R1128" s="1" t="s">
        <v>87</v>
      </c>
      <c r="S1128" s="1" t="s">
        <v>88</v>
      </c>
      <c r="T1128" s="2">
        <v>43333</v>
      </c>
      <c r="U1128" s="2">
        <v>43333</v>
      </c>
      <c r="V1128" s="1" t="s">
        <v>52</v>
      </c>
      <c r="W1128" s="3">
        <v>1</v>
      </c>
      <c r="X1128" s="1" t="s">
        <v>53</v>
      </c>
      <c r="Y1128" s="4">
        <v>312900</v>
      </c>
      <c r="Z1128" s="4">
        <v>-40991</v>
      </c>
      <c r="AA1128" s="4">
        <v>0</v>
      </c>
      <c r="AB1128" s="4">
        <v>0</v>
      </c>
      <c r="AC1128" s="4">
        <v>0</v>
      </c>
      <c r="AD1128" s="4">
        <v>312900</v>
      </c>
      <c r="AE1128" s="5">
        <v>1685</v>
      </c>
      <c r="AF1128" s="1" t="s">
        <v>70</v>
      </c>
      <c r="AG1128" s="1" t="s">
        <v>71</v>
      </c>
      <c r="AH1128" s="1" t="s">
        <v>89</v>
      </c>
      <c r="AI1128" s="1" t="s">
        <v>57</v>
      </c>
      <c r="AJ1128" s="5">
        <v>10950</v>
      </c>
      <c r="AK1128" s="4">
        <v>-3246</v>
      </c>
      <c r="AL1128" s="4">
        <v>0</v>
      </c>
      <c r="AM1128" s="4">
        <v>0</v>
      </c>
      <c r="AN1128" s="4">
        <v>0</v>
      </c>
      <c r="AO1128" s="4">
        <v>-44237</v>
      </c>
      <c r="AP1128" s="4">
        <v>-44237</v>
      </c>
      <c r="AQ1128" s="4">
        <v>0</v>
      </c>
      <c r="AR1128" s="4">
        <v>268663</v>
      </c>
      <c r="AS1128" s="1" t="s">
        <v>52</v>
      </c>
      <c r="AT1128" s="9">
        <f t="shared" si="504"/>
        <v>43333</v>
      </c>
      <c r="AU1128" s="9">
        <f t="shared" si="505"/>
        <v>43313</v>
      </c>
      <c r="AV1128" s="9">
        <v>44798</v>
      </c>
      <c r="AW1128" s="11">
        <f t="shared" si="506"/>
        <v>4.0136986301369859</v>
      </c>
      <c r="AX1128">
        <v>10</v>
      </c>
      <c r="AY1128" s="12">
        <v>0.05</v>
      </c>
      <c r="AZ1128">
        <f t="shared" si="507"/>
        <v>9.5000000000000001E-2</v>
      </c>
      <c r="BA1128" s="13">
        <f t="shared" si="508"/>
        <v>312900</v>
      </c>
      <c r="BB1128" s="17" t="s">
        <v>2189</v>
      </c>
      <c r="BC1128">
        <f>MATCH(BB1128,MONTHLY_INDEX!$A:$A,0)</f>
        <v>798</v>
      </c>
      <c r="BD1128">
        <f>MATCH(AU1128,MONTHLY_INDEX!$1:$1,0)</f>
        <v>80</v>
      </c>
      <c r="BE1128">
        <f>INDEX(MONTHLY_INDEX!$1:$1048576,Final!BC1128,Final!BD1128)</f>
        <v>96</v>
      </c>
      <c r="BF1128">
        <f>MATCH($BF$1,MONTHLY_INDEX!$1:$1,0)</f>
        <v>127</v>
      </c>
      <c r="BG1128">
        <f>INDEX(MONTHLY_INDEX!$1:$1048576,Final!BC1128,Final!BF1128)</f>
        <v>95.3</v>
      </c>
      <c r="BH1128" s="23">
        <f t="shared" si="520"/>
        <v>-7.2916666666666963E-3</v>
      </c>
      <c r="BI1128" s="14">
        <f t="shared" si="521"/>
        <v>310618.4375</v>
      </c>
      <c r="BJ1128" s="14">
        <f t="shared" si="522"/>
        <v>118439.2357234589</v>
      </c>
      <c r="BK1128" s="15">
        <f t="shared" si="512"/>
        <v>192179.2017765411</v>
      </c>
      <c r="BL1128" s="52">
        <v>0</v>
      </c>
      <c r="BM1128" s="15">
        <f t="shared" si="523"/>
        <v>192179.2017765411</v>
      </c>
    </row>
    <row r="1129" spans="1:65">
      <c r="A1129" s="8">
        <v>1127</v>
      </c>
      <c r="B1129" s="1" t="s">
        <v>44</v>
      </c>
      <c r="C1129" s="1">
        <v>1500</v>
      </c>
      <c r="D1129" s="1" t="s">
        <v>60</v>
      </c>
      <c r="E1129" s="1">
        <v>150000048</v>
      </c>
      <c r="F1129" s="1" t="s">
        <v>60</v>
      </c>
      <c r="G1129" s="1" t="s">
        <v>99</v>
      </c>
      <c r="H1129" s="1">
        <v>11</v>
      </c>
      <c r="I1129" s="1" t="s">
        <v>52</v>
      </c>
      <c r="J1129" s="1" t="s">
        <v>49</v>
      </c>
      <c r="K1129" s="1">
        <v>17406001</v>
      </c>
      <c r="L1129" s="1" t="s">
        <v>50</v>
      </c>
      <c r="M1129" s="1" t="s">
        <v>51</v>
      </c>
      <c r="N1129" s="1" t="s">
        <v>64</v>
      </c>
      <c r="O1129" s="1" t="s">
        <v>65</v>
      </c>
      <c r="P1129" s="1" t="s">
        <v>66</v>
      </c>
      <c r="Q1129" s="1" t="s">
        <v>67</v>
      </c>
      <c r="R1129" s="1" t="s">
        <v>87</v>
      </c>
      <c r="S1129" s="1" t="s">
        <v>88</v>
      </c>
      <c r="T1129" s="2">
        <v>43333</v>
      </c>
      <c r="U1129" s="2">
        <v>43333</v>
      </c>
      <c r="V1129" s="1" t="s">
        <v>52</v>
      </c>
      <c r="W1129" s="3">
        <v>1</v>
      </c>
      <c r="X1129" s="1" t="s">
        <v>53</v>
      </c>
      <c r="Y1129" s="4">
        <v>1174950</v>
      </c>
      <c r="Z1129" s="4">
        <v>-153922</v>
      </c>
      <c r="AA1129" s="4">
        <v>0</v>
      </c>
      <c r="AB1129" s="4">
        <v>0</v>
      </c>
      <c r="AC1129" s="4">
        <v>0</v>
      </c>
      <c r="AD1129" s="4">
        <v>1174950</v>
      </c>
      <c r="AE1129" s="5">
        <v>1685</v>
      </c>
      <c r="AF1129" s="1" t="s">
        <v>70</v>
      </c>
      <c r="AG1129" s="1" t="s">
        <v>71</v>
      </c>
      <c r="AH1129" s="1" t="s">
        <v>89</v>
      </c>
      <c r="AI1129" s="1" t="s">
        <v>57</v>
      </c>
      <c r="AJ1129" s="5">
        <v>10950</v>
      </c>
      <c r="AK1129" s="4">
        <v>-12188</v>
      </c>
      <c r="AL1129" s="4">
        <v>0</v>
      </c>
      <c r="AM1129" s="4">
        <v>0</v>
      </c>
      <c r="AN1129" s="4">
        <v>0</v>
      </c>
      <c r="AO1129" s="4">
        <v>-166110</v>
      </c>
      <c r="AP1129" s="4">
        <v>-166110</v>
      </c>
      <c r="AQ1129" s="4">
        <v>0</v>
      </c>
      <c r="AR1129" s="4">
        <v>1008840</v>
      </c>
      <c r="AS1129" s="1" t="s">
        <v>52</v>
      </c>
      <c r="AT1129" s="9">
        <f t="shared" si="504"/>
        <v>43333</v>
      </c>
      <c r="AU1129" s="9">
        <f t="shared" si="505"/>
        <v>43313</v>
      </c>
      <c r="AV1129" s="9">
        <v>44798</v>
      </c>
      <c r="AW1129" s="11">
        <f t="shared" si="506"/>
        <v>4.0136986301369859</v>
      </c>
      <c r="AX1129">
        <v>10</v>
      </c>
      <c r="AY1129" s="12">
        <v>0.05</v>
      </c>
      <c r="AZ1129">
        <f t="shared" si="507"/>
        <v>9.5000000000000001E-2</v>
      </c>
      <c r="BA1129" s="13">
        <f t="shared" si="508"/>
        <v>1174950</v>
      </c>
      <c r="BB1129" s="17" t="s">
        <v>2189</v>
      </c>
      <c r="BC1129">
        <f>MATCH(BB1129,MONTHLY_INDEX!$A:$A,0)</f>
        <v>798</v>
      </c>
      <c r="BD1129">
        <f>MATCH(AU1129,MONTHLY_INDEX!$1:$1,0)</f>
        <v>80</v>
      </c>
      <c r="BE1129">
        <f>INDEX(MONTHLY_INDEX!$1:$1048576,Final!BC1129,Final!BD1129)</f>
        <v>96</v>
      </c>
      <c r="BF1129">
        <f>MATCH($BF$1,MONTHLY_INDEX!$1:$1,0)</f>
        <v>127</v>
      </c>
      <c r="BG1129">
        <f>INDEX(MONTHLY_INDEX!$1:$1048576,Final!BC1129,Final!BF1129)</f>
        <v>95.3</v>
      </c>
      <c r="BH1129" s="23">
        <f t="shared" si="520"/>
        <v>-7.2916666666666963E-3</v>
      </c>
      <c r="BI1129" s="14">
        <f t="shared" si="521"/>
        <v>1166382.65625</v>
      </c>
      <c r="BJ1129" s="14">
        <f t="shared" si="522"/>
        <v>444743.30461258558</v>
      </c>
      <c r="BK1129" s="15">
        <f t="shared" si="512"/>
        <v>721639.35163741442</v>
      </c>
      <c r="BL1129" s="52">
        <v>0</v>
      </c>
      <c r="BM1129" s="15">
        <f t="shared" si="523"/>
        <v>721639.35163741442</v>
      </c>
    </row>
    <row r="1130" spans="1:65">
      <c r="A1130" s="8">
        <v>1128</v>
      </c>
      <c r="B1130" s="1" t="s">
        <v>44</v>
      </c>
      <c r="C1130" s="1">
        <v>1500</v>
      </c>
      <c r="D1130" s="1" t="s">
        <v>60</v>
      </c>
      <c r="E1130" s="1">
        <v>150000048</v>
      </c>
      <c r="F1130" s="1" t="s">
        <v>60</v>
      </c>
      <c r="G1130" s="1" t="s">
        <v>100</v>
      </c>
      <c r="H1130" s="1">
        <v>12</v>
      </c>
      <c r="I1130" s="1" t="s">
        <v>52</v>
      </c>
      <c r="J1130" s="1" t="s">
        <v>49</v>
      </c>
      <c r="K1130" s="1">
        <v>17406001</v>
      </c>
      <c r="L1130" s="1" t="s">
        <v>50</v>
      </c>
      <c r="M1130" s="1" t="s">
        <v>51</v>
      </c>
      <c r="N1130" s="1" t="s">
        <v>64</v>
      </c>
      <c r="O1130" s="1" t="s">
        <v>65</v>
      </c>
      <c r="P1130" s="1" t="s">
        <v>66</v>
      </c>
      <c r="Q1130" s="1" t="s">
        <v>67</v>
      </c>
      <c r="R1130" s="1" t="s">
        <v>87</v>
      </c>
      <c r="S1130" s="1" t="s">
        <v>88</v>
      </c>
      <c r="T1130" s="2">
        <v>43333</v>
      </c>
      <c r="U1130" s="2">
        <v>43333</v>
      </c>
      <c r="V1130" s="1" t="s">
        <v>52</v>
      </c>
      <c r="W1130" s="3">
        <v>1</v>
      </c>
      <c r="X1130" s="1" t="s">
        <v>53</v>
      </c>
      <c r="Y1130" s="4">
        <v>582750</v>
      </c>
      <c r="Z1130" s="4">
        <v>-76342</v>
      </c>
      <c r="AA1130" s="4">
        <v>0</v>
      </c>
      <c r="AB1130" s="4">
        <v>0</v>
      </c>
      <c r="AC1130" s="4">
        <v>0</v>
      </c>
      <c r="AD1130" s="4">
        <v>582750</v>
      </c>
      <c r="AE1130" s="5">
        <v>1685</v>
      </c>
      <c r="AF1130" s="1" t="s">
        <v>70</v>
      </c>
      <c r="AG1130" s="1" t="s">
        <v>71</v>
      </c>
      <c r="AH1130" s="1" t="s">
        <v>89</v>
      </c>
      <c r="AI1130" s="1" t="s">
        <v>57</v>
      </c>
      <c r="AJ1130" s="5">
        <v>10950</v>
      </c>
      <c r="AK1130" s="4">
        <v>-6045</v>
      </c>
      <c r="AL1130" s="4">
        <v>0</v>
      </c>
      <c r="AM1130" s="4">
        <v>0</v>
      </c>
      <c r="AN1130" s="4">
        <v>0</v>
      </c>
      <c r="AO1130" s="4">
        <v>-82387</v>
      </c>
      <c r="AP1130" s="4">
        <v>-82387</v>
      </c>
      <c r="AQ1130" s="4">
        <v>0</v>
      </c>
      <c r="AR1130" s="4">
        <v>500363</v>
      </c>
      <c r="AS1130" s="1" t="s">
        <v>52</v>
      </c>
      <c r="AT1130" s="9">
        <f t="shared" si="504"/>
        <v>43333</v>
      </c>
      <c r="AU1130" s="9">
        <f t="shared" si="505"/>
        <v>43313</v>
      </c>
      <c r="AV1130" s="9">
        <v>44798</v>
      </c>
      <c r="AW1130" s="11">
        <f t="shared" si="506"/>
        <v>4.0136986301369859</v>
      </c>
      <c r="AX1130">
        <v>10</v>
      </c>
      <c r="AY1130" s="12">
        <v>0.05</v>
      </c>
      <c r="AZ1130">
        <f t="shared" si="507"/>
        <v>9.5000000000000001E-2</v>
      </c>
      <c r="BA1130" s="13">
        <f t="shared" si="508"/>
        <v>582750</v>
      </c>
      <c r="BB1130" s="17" t="s">
        <v>1973</v>
      </c>
      <c r="BC1130">
        <f>MATCH(BB1130,MONTHLY_INDEX!$A:$A,0)</f>
        <v>690</v>
      </c>
      <c r="BD1130">
        <f>MATCH(AU1130,MONTHLY_INDEX!$1:$1,0)</f>
        <v>80</v>
      </c>
      <c r="BE1130">
        <f>INDEX(MONTHLY_INDEX!$1:$1048576,Final!BC1130,Final!BD1130)</f>
        <v>110</v>
      </c>
      <c r="BF1130">
        <f>MATCH($BF$1,MONTHLY_INDEX!$1:$1,0)</f>
        <v>127</v>
      </c>
      <c r="BG1130">
        <f>INDEX(MONTHLY_INDEX!$1:$1048576,Final!BC1130,Final!BF1130)</f>
        <v>145.69999999999999</v>
      </c>
      <c r="BH1130" s="23">
        <f t="shared" si="520"/>
        <v>0.32454545454545441</v>
      </c>
      <c r="BI1130" s="14">
        <f t="shared" si="521"/>
        <v>771878.86363636365</v>
      </c>
      <c r="BJ1130" s="14">
        <f t="shared" si="522"/>
        <v>294318.46807285177</v>
      </c>
      <c r="BK1130" s="15">
        <f t="shared" si="512"/>
        <v>477560.39556351188</v>
      </c>
      <c r="BL1130" s="52">
        <v>0</v>
      </c>
      <c r="BM1130" s="15">
        <f t="shared" si="523"/>
        <v>477560.39556351188</v>
      </c>
    </row>
    <row r="1131" spans="1:65">
      <c r="A1131" s="8">
        <v>1129</v>
      </c>
      <c r="B1131" s="1" t="s">
        <v>44</v>
      </c>
      <c r="C1131" s="1">
        <v>1500</v>
      </c>
      <c r="D1131" s="1" t="s">
        <v>60</v>
      </c>
      <c r="E1131" s="1">
        <v>150000048</v>
      </c>
      <c r="F1131" s="1" t="s">
        <v>60</v>
      </c>
      <c r="G1131" s="1" t="s">
        <v>101</v>
      </c>
      <c r="H1131" s="1">
        <v>13</v>
      </c>
      <c r="I1131" s="1" t="s">
        <v>52</v>
      </c>
      <c r="J1131" s="1" t="s">
        <v>49</v>
      </c>
      <c r="K1131" s="1">
        <v>17406001</v>
      </c>
      <c r="L1131" s="1" t="s">
        <v>50</v>
      </c>
      <c r="M1131" s="1" t="s">
        <v>51</v>
      </c>
      <c r="N1131" s="1" t="s">
        <v>64</v>
      </c>
      <c r="O1131" s="1" t="s">
        <v>65</v>
      </c>
      <c r="P1131" s="1" t="s">
        <v>66</v>
      </c>
      <c r="Q1131" s="1" t="s">
        <v>67</v>
      </c>
      <c r="R1131" s="1" t="s">
        <v>87</v>
      </c>
      <c r="S1131" s="1" t="s">
        <v>88</v>
      </c>
      <c r="T1131" s="2">
        <v>43333</v>
      </c>
      <c r="U1131" s="2">
        <v>43333</v>
      </c>
      <c r="V1131" s="1" t="s">
        <v>52</v>
      </c>
      <c r="W1131" s="3">
        <v>1</v>
      </c>
      <c r="X1131" s="1" t="s">
        <v>53</v>
      </c>
      <c r="Y1131" s="4">
        <v>9976171</v>
      </c>
      <c r="Z1131" s="4">
        <v>-1306915</v>
      </c>
      <c r="AA1131" s="4">
        <v>0</v>
      </c>
      <c r="AB1131" s="4">
        <v>0</v>
      </c>
      <c r="AC1131" s="4">
        <v>0</v>
      </c>
      <c r="AD1131" s="4">
        <v>9976171</v>
      </c>
      <c r="AE1131" s="5">
        <v>1685</v>
      </c>
      <c r="AF1131" s="1" t="s">
        <v>70</v>
      </c>
      <c r="AG1131" s="1" t="s">
        <v>71</v>
      </c>
      <c r="AH1131" s="1" t="s">
        <v>89</v>
      </c>
      <c r="AI1131" s="1" t="s">
        <v>57</v>
      </c>
      <c r="AJ1131" s="5">
        <v>10950</v>
      </c>
      <c r="AK1131" s="4">
        <v>-103488</v>
      </c>
      <c r="AL1131" s="4">
        <v>0</v>
      </c>
      <c r="AM1131" s="4">
        <v>0</v>
      </c>
      <c r="AN1131" s="4">
        <v>0</v>
      </c>
      <c r="AO1131" s="4">
        <v>-1410403</v>
      </c>
      <c r="AP1131" s="4">
        <v>-1410403</v>
      </c>
      <c r="AQ1131" s="4">
        <v>0</v>
      </c>
      <c r="AR1131" s="4">
        <v>8565768</v>
      </c>
      <c r="AS1131" s="1" t="s">
        <v>52</v>
      </c>
      <c r="AT1131" s="9">
        <f t="shared" si="504"/>
        <v>43333</v>
      </c>
      <c r="AU1131" s="9">
        <f t="shared" si="505"/>
        <v>43313</v>
      </c>
      <c r="AV1131" s="9">
        <v>44798</v>
      </c>
      <c r="AW1131" s="11">
        <f t="shared" si="506"/>
        <v>4.0136986301369859</v>
      </c>
      <c r="AX1131">
        <v>25</v>
      </c>
      <c r="AY1131" s="12">
        <v>0.05</v>
      </c>
      <c r="AZ1131">
        <f t="shared" si="507"/>
        <v>3.7999999999999999E-2</v>
      </c>
      <c r="BA1131" s="13">
        <f t="shared" si="508"/>
        <v>9976171</v>
      </c>
      <c r="BB1131" s="17" t="s">
        <v>2189</v>
      </c>
      <c r="BC1131">
        <f>MATCH(BB1131,MONTHLY_INDEX!$A:$A,0)</f>
        <v>798</v>
      </c>
      <c r="BD1131">
        <f>MATCH(AU1131,MONTHLY_INDEX!$1:$1,0)</f>
        <v>80</v>
      </c>
      <c r="BE1131">
        <f>INDEX(MONTHLY_INDEX!$1:$1048576,Final!BC1131,Final!BD1131)</f>
        <v>96</v>
      </c>
      <c r="BF1131">
        <f>MATCH($BF$1,MONTHLY_INDEX!$1:$1,0)</f>
        <v>127</v>
      </c>
      <c r="BG1131">
        <f>INDEX(MONTHLY_INDEX!$1:$1048576,Final!BC1131,Final!BF1131)</f>
        <v>95.3</v>
      </c>
      <c r="BH1131" s="23">
        <f t="shared" si="520"/>
        <v>-7.2916666666666963E-3</v>
      </c>
      <c r="BI1131" s="14">
        <f t="shared" si="521"/>
        <v>9903428.0864583328</v>
      </c>
      <c r="BJ1131" s="14">
        <f t="shared" si="522"/>
        <v>1510476.2782825625</v>
      </c>
      <c r="BK1131" s="15">
        <f t="shared" si="512"/>
        <v>8392951.8081757706</v>
      </c>
      <c r="BL1131" s="52">
        <v>0</v>
      </c>
      <c r="BM1131" s="15">
        <f t="shared" si="523"/>
        <v>8392951.8081757706</v>
      </c>
    </row>
    <row r="1132" spans="1:65">
      <c r="A1132" s="8">
        <v>1130</v>
      </c>
      <c r="B1132" s="1" t="s">
        <v>44</v>
      </c>
      <c r="C1132" s="1">
        <v>1500</v>
      </c>
      <c r="D1132" s="1" t="s">
        <v>60</v>
      </c>
      <c r="E1132" s="1">
        <v>150000048</v>
      </c>
      <c r="F1132" s="1" t="s">
        <v>60</v>
      </c>
      <c r="G1132" s="1" t="s">
        <v>102</v>
      </c>
      <c r="H1132" s="1">
        <v>14</v>
      </c>
      <c r="I1132" s="1" t="s">
        <v>52</v>
      </c>
      <c r="J1132" s="1" t="s">
        <v>49</v>
      </c>
      <c r="K1132" s="1">
        <v>17406001</v>
      </c>
      <c r="L1132" s="1" t="s">
        <v>50</v>
      </c>
      <c r="M1132" s="1" t="s">
        <v>51</v>
      </c>
      <c r="N1132" s="1" t="s">
        <v>64</v>
      </c>
      <c r="O1132" s="1" t="s">
        <v>65</v>
      </c>
      <c r="P1132" s="1" t="s">
        <v>66</v>
      </c>
      <c r="Q1132" s="1" t="s">
        <v>67</v>
      </c>
      <c r="R1132" s="1" t="s">
        <v>87</v>
      </c>
      <c r="S1132" s="1" t="s">
        <v>88</v>
      </c>
      <c r="T1132" s="2">
        <v>43333</v>
      </c>
      <c r="U1132" s="2">
        <v>43333</v>
      </c>
      <c r="V1132" s="1" t="s">
        <v>52</v>
      </c>
      <c r="W1132" s="3">
        <v>1</v>
      </c>
      <c r="X1132" s="1" t="s">
        <v>53</v>
      </c>
      <c r="Y1132" s="4">
        <v>21103901</v>
      </c>
      <c r="Z1132" s="4">
        <v>-2764690</v>
      </c>
      <c r="AA1132" s="4">
        <v>0</v>
      </c>
      <c r="AB1132" s="4">
        <v>0</v>
      </c>
      <c r="AC1132" s="4">
        <v>0</v>
      </c>
      <c r="AD1132" s="4">
        <v>21103901</v>
      </c>
      <c r="AE1132" s="5">
        <v>1685</v>
      </c>
      <c r="AF1132" s="1" t="s">
        <v>70</v>
      </c>
      <c r="AG1132" s="1" t="s">
        <v>71</v>
      </c>
      <c r="AH1132" s="1" t="s">
        <v>89</v>
      </c>
      <c r="AI1132" s="1" t="s">
        <v>57</v>
      </c>
      <c r="AJ1132" s="5">
        <v>10950</v>
      </c>
      <c r="AK1132" s="4">
        <v>-218921</v>
      </c>
      <c r="AL1132" s="4">
        <v>0</v>
      </c>
      <c r="AM1132" s="4">
        <v>0</v>
      </c>
      <c r="AN1132" s="4">
        <v>0</v>
      </c>
      <c r="AO1132" s="4">
        <v>-2983611</v>
      </c>
      <c r="AP1132" s="4">
        <v>-2983611</v>
      </c>
      <c r="AQ1132" s="4">
        <v>0</v>
      </c>
      <c r="AR1132" s="4">
        <v>18120290</v>
      </c>
      <c r="AS1132" s="1" t="s">
        <v>52</v>
      </c>
      <c r="AT1132" s="9">
        <f t="shared" si="504"/>
        <v>43333</v>
      </c>
      <c r="AU1132" s="9">
        <f t="shared" si="505"/>
        <v>43313</v>
      </c>
      <c r="AV1132" s="9">
        <v>44798</v>
      </c>
      <c r="AW1132" s="11">
        <f t="shared" si="506"/>
        <v>4.0136986301369859</v>
      </c>
      <c r="AX1132">
        <v>25</v>
      </c>
      <c r="AY1132" s="12">
        <v>0.05</v>
      </c>
      <c r="AZ1132">
        <f t="shared" si="507"/>
        <v>3.7999999999999999E-2</v>
      </c>
      <c r="BA1132" s="13">
        <f t="shared" si="508"/>
        <v>21103901</v>
      </c>
      <c r="BB1132" s="17" t="s">
        <v>2189</v>
      </c>
      <c r="BC1132">
        <f>MATCH(BB1132,MONTHLY_INDEX!$A:$A,0)</f>
        <v>798</v>
      </c>
      <c r="BD1132">
        <f>MATCH(AU1132,MONTHLY_INDEX!$1:$1,0)</f>
        <v>80</v>
      </c>
      <c r="BE1132">
        <f>INDEX(MONTHLY_INDEX!$1:$1048576,Final!BC1132,Final!BD1132)</f>
        <v>96</v>
      </c>
      <c r="BF1132">
        <f>MATCH($BF$1,MONTHLY_INDEX!$1:$1,0)</f>
        <v>127</v>
      </c>
      <c r="BG1132">
        <f>INDEX(MONTHLY_INDEX!$1:$1048576,Final!BC1132,Final!BF1132)</f>
        <v>95.3</v>
      </c>
      <c r="BH1132" s="23">
        <f t="shared" si="520"/>
        <v>-7.2916666666666963E-3</v>
      </c>
      <c r="BI1132" s="14">
        <f t="shared" si="521"/>
        <v>20950018.388541665</v>
      </c>
      <c r="BJ1132" s="14">
        <f t="shared" si="522"/>
        <v>3195308.2840825049</v>
      </c>
      <c r="BK1132" s="15">
        <f t="shared" si="512"/>
        <v>17754710.104459159</v>
      </c>
      <c r="BL1132" s="52">
        <v>0</v>
      </c>
      <c r="BM1132" s="15">
        <f t="shared" si="523"/>
        <v>17754710.104459159</v>
      </c>
    </row>
    <row r="1133" spans="1:65">
      <c r="A1133" s="8">
        <v>1131</v>
      </c>
      <c r="B1133" s="1" t="s">
        <v>44</v>
      </c>
      <c r="C1133" s="1">
        <v>1500</v>
      </c>
      <c r="D1133" s="1" t="s">
        <v>60</v>
      </c>
      <c r="E1133" s="1">
        <v>150000048</v>
      </c>
      <c r="F1133" s="1" t="s">
        <v>60</v>
      </c>
      <c r="G1133" s="1" t="s">
        <v>103</v>
      </c>
      <c r="H1133" s="1">
        <v>15</v>
      </c>
      <c r="I1133" s="1" t="s">
        <v>52</v>
      </c>
      <c r="J1133" s="1" t="s">
        <v>49</v>
      </c>
      <c r="K1133" s="1">
        <v>17406001</v>
      </c>
      <c r="L1133" s="1" t="s">
        <v>50</v>
      </c>
      <c r="M1133" s="1" t="s">
        <v>51</v>
      </c>
      <c r="N1133" s="1" t="s">
        <v>64</v>
      </c>
      <c r="O1133" s="1" t="s">
        <v>65</v>
      </c>
      <c r="P1133" s="1" t="s">
        <v>66</v>
      </c>
      <c r="Q1133" s="1" t="s">
        <v>67</v>
      </c>
      <c r="R1133" s="1" t="s">
        <v>87</v>
      </c>
      <c r="S1133" s="1" t="s">
        <v>88</v>
      </c>
      <c r="T1133" s="2">
        <v>43333</v>
      </c>
      <c r="U1133" s="2">
        <v>43333</v>
      </c>
      <c r="V1133" s="1" t="s">
        <v>52</v>
      </c>
      <c r="W1133" s="3">
        <v>1</v>
      </c>
      <c r="X1133" s="1" t="s">
        <v>53</v>
      </c>
      <c r="Y1133" s="4">
        <v>580650</v>
      </c>
      <c r="Z1133" s="4">
        <v>-76066</v>
      </c>
      <c r="AA1133" s="4">
        <v>0</v>
      </c>
      <c r="AB1133" s="4">
        <v>0</v>
      </c>
      <c r="AC1133" s="4">
        <v>0</v>
      </c>
      <c r="AD1133" s="4">
        <v>580650</v>
      </c>
      <c r="AE1133" s="5">
        <v>1685</v>
      </c>
      <c r="AF1133" s="1" t="s">
        <v>70</v>
      </c>
      <c r="AG1133" s="1" t="s">
        <v>71</v>
      </c>
      <c r="AH1133" s="1" t="s">
        <v>89</v>
      </c>
      <c r="AI1133" s="1" t="s">
        <v>57</v>
      </c>
      <c r="AJ1133" s="5">
        <v>10950</v>
      </c>
      <c r="AK1133" s="4">
        <v>-6023</v>
      </c>
      <c r="AL1133" s="4">
        <v>0</v>
      </c>
      <c r="AM1133" s="4">
        <v>0</v>
      </c>
      <c r="AN1133" s="4">
        <v>0</v>
      </c>
      <c r="AO1133" s="4">
        <v>-82089</v>
      </c>
      <c r="AP1133" s="4">
        <v>-82089</v>
      </c>
      <c r="AQ1133" s="4">
        <v>0</v>
      </c>
      <c r="AR1133" s="4">
        <v>498561</v>
      </c>
      <c r="AS1133" s="1" t="s">
        <v>52</v>
      </c>
      <c r="AT1133" s="9">
        <f t="shared" si="504"/>
        <v>43333</v>
      </c>
      <c r="AU1133" s="9">
        <f t="shared" si="505"/>
        <v>43313</v>
      </c>
      <c r="AV1133" s="9">
        <v>44798</v>
      </c>
      <c r="AW1133" s="11">
        <f t="shared" si="506"/>
        <v>4.0136986301369859</v>
      </c>
      <c r="AX1133">
        <v>10</v>
      </c>
      <c r="AY1133" s="12">
        <v>0.05</v>
      </c>
      <c r="AZ1133">
        <f t="shared" si="507"/>
        <v>9.5000000000000001E-2</v>
      </c>
      <c r="BA1133" s="13">
        <f t="shared" si="508"/>
        <v>580650</v>
      </c>
      <c r="BB1133" s="17" t="s">
        <v>1941</v>
      </c>
      <c r="BC1133">
        <f>MATCH(BB1133,MONTHLY_INDEX!$A:$A,0)</f>
        <v>674</v>
      </c>
      <c r="BD1133">
        <f>MATCH(AU1133,MONTHLY_INDEX!$1:$1,0)</f>
        <v>80</v>
      </c>
      <c r="BE1133">
        <f>INDEX(MONTHLY_INDEX!$1:$1048576,Final!BC1133,Final!BD1133)</f>
        <v>105.1</v>
      </c>
      <c r="BF1133">
        <f>MATCH($BF$1,MONTHLY_INDEX!$1:$1,0)</f>
        <v>127</v>
      </c>
      <c r="BG1133">
        <f>INDEX(MONTHLY_INDEX!$1:$1048576,Final!BC1133,Final!BF1133)</f>
        <v>122.8</v>
      </c>
      <c r="BH1133" s="23">
        <f t="shared" si="520"/>
        <v>0.16841103710751668</v>
      </c>
      <c r="BI1133" s="14">
        <f t="shared" si="521"/>
        <v>678437.86869647959</v>
      </c>
      <c r="BJ1133" s="14">
        <f t="shared" si="522"/>
        <v>258689.28870091107</v>
      </c>
      <c r="BK1133" s="15">
        <f t="shared" si="512"/>
        <v>419748.57999556849</v>
      </c>
      <c r="BL1133" s="52">
        <v>0</v>
      </c>
      <c r="BM1133" s="15">
        <f t="shared" si="523"/>
        <v>419748.57999556849</v>
      </c>
    </row>
    <row r="1134" spans="1:65">
      <c r="A1134" s="8">
        <v>1132</v>
      </c>
      <c r="B1134" s="1" t="s">
        <v>44</v>
      </c>
      <c r="C1134" s="1">
        <v>1500</v>
      </c>
      <c r="D1134" s="1" t="s">
        <v>60</v>
      </c>
      <c r="E1134" s="1">
        <v>150000048</v>
      </c>
      <c r="F1134" s="1" t="s">
        <v>60</v>
      </c>
      <c r="G1134" s="1" t="s">
        <v>104</v>
      </c>
      <c r="H1134" s="1">
        <v>16</v>
      </c>
      <c r="I1134" s="1" t="s">
        <v>52</v>
      </c>
      <c r="J1134" s="1" t="s">
        <v>49</v>
      </c>
      <c r="K1134" s="1">
        <v>17406001</v>
      </c>
      <c r="L1134" s="1" t="s">
        <v>50</v>
      </c>
      <c r="M1134" s="1" t="s">
        <v>51</v>
      </c>
      <c r="N1134" s="1" t="s">
        <v>64</v>
      </c>
      <c r="O1134" s="1" t="s">
        <v>65</v>
      </c>
      <c r="P1134" s="1" t="s">
        <v>66</v>
      </c>
      <c r="Q1134" s="1" t="s">
        <v>67</v>
      </c>
      <c r="R1134" s="1" t="s">
        <v>87</v>
      </c>
      <c r="S1134" s="1" t="s">
        <v>88</v>
      </c>
      <c r="T1134" s="2">
        <v>43333</v>
      </c>
      <c r="U1134" s="2">
        <v>43333</v>
      </c>
      <c r="V1134" s="1" t="s">
        <v>52</v>
      </c>
      <c r="W1134" s="3">
        <v>1</v>
      </c>
      <c r="X1134" s="1" t="s">
        <v>53</v>
      </c>
      <c r="Y1134" s="4">
        <v>175035</v>
      </c>
      <c r="Z1134" s="4">
        <v>-22929</v>
      </c>
      <c r="AA1134" s="4">
        <v>0</v>
      </c>
      <c r="AB1134" s="4">
        <v>0</v>
      </c>
      <c r="AC1134" s="4">
        <v>0</v>
      </c>
      <c r="AD1134" s="4">
        <v>175035</v>
      </c>
      <c r="AE1134" s="5">
        <v>1685</v>
      </c>
      <c r="AF1134" s="1" t="s">
        <v>70</v>
      </c>
      <c r="AG1134" s="1" t="s">
        <v>71</v>
      </c>
      <c r="AH1134" s="1" t="s">
        <v>89</v>
      </c>
      <c r="AI1134" s="1" t="s">
        <v>57</v>
      </c>
      <c r="AJ1134" s="5">
        <v>10950</v>
      </c>
      <c r="AK1134" s="4">
        <v>-1816</v>
      </c>
      <c r="AL1134" s="4">
        <v>0</v>
      </c>
      <c r="AM1134" s="4">
        <v>0</v>
      </c>
      <c r="AN1134" s="4">
        <v>0</v>
      </c>
      <c r="AO1134" s="4">
        <v>-24745</v>
      </c>
      <c r="AP1134" s="4">
        <v>-24745</v>
      </c>
      <c r="AQ1134" s="4">
        <v>0</v>
      </c>
      <c r="AR1134" s="4">
        <v>150290</v>
      </c>
      <c r="AS1134" s="1" t="s">
        <v>52</v>
      </c>
      <c r="AT1134" s="9">
        <f t="shared" si="504"/>
        <v>43333</v>
      </c>
      <c r="AU1134" s="9">
        <f t="shared" si="505"/>
        <v>43313</v>
      </c>
      <c r="AV1134" s="9">
        <v>44798</v>
      </c>
      <c r="AW1134" s="11">
        <f t="shared" si="506"/>
        <v>4.0136986301369859</v>
      </c>
      <c r="AX1134">
        <v>10</v>
      </c>
      <c r="AY1134" s="12">
        <v>0.05</v>
      </c>
      <c r="AZ1134">
        <f t="shared" si="507"/>
        <v>9.5000000000000001E-2</v>
      </c>
      <c r="BA1134" s="13">
        <f t="shared" si="508"/>
        <v>175035</v>
      </c>
      <c r="BB1134" s="17" t="s">
        <v>1877</v>
      </c>
      <c r="BC1134">
        <f>MATCH(BB1134,MONTHLY_INDEX!$A:$A,0)</f>
        <v>642</v>
      </c>
      <c r="BD1134">
        <f>MATCH(AU1134,MONTHLY_INDEX!$1:$1,0)</f>
        <v>80</v>
      </c>
      <c r="BE1134">
        <f>INDEX(MONTHLY_INDEX!$1:$1048576,Final!BC1134,Final!BD1134)</f>
        <v>79.099999999999994</v>
      </c>
      <c r="BF1134">
        <f>MATCH($BF$1,MONTHLY_INDEX!$1:$1,0)</f>
        <v>127</v>
      </c>
      <c r="BG1134">
        <f>INDEX(MONTHLY_INDEX!$1:$1048576,Final!BC1134,Final!BF1134)</f>
        <v>94</v>
      </c>
      <c r="BH1134" s="23">
        <f t="shared" si="520"/>
        <v>0.18836915297092297</v>
      </c>
      <c r="BI1134" s="14">
        <f t="shared" si="521"/>
        <v>208006.19469026552</v>
      </c>
      <c r="BJ1134" s="14">
        <f t="shared" si="522"/>
        <v>79313.046975390971</v>
      </c>
      <c r="BK1134" s="15">
        <f t="shared" si="512"/>
        <v>128693.14771487455</v>
      </c>
      <c r="BL1134" s="52">
        <v>0</v>
      </c>
      <c r="BM1134" s="15">
        <f t="shared" si="523"/>
        <v>128693.14771487455</v>
      </c>
    </row>
    <row r="1135" spans="1:65">
      <c r="A1135" s="8">
        <v>1133</v>
      </c>
      <c r="B1135" s="1" t="s">
        <v>44</v>
      </c>
      <c r="C1135" s="1">
        <v>1500</v>
      </c>
      <c r="D1135" s="1" t="s">
        <v>60</v>
      </c>
      <c r="E1135" s="1">
        <v>150000048</v>
      </c>
      <c r="F1135" s="1" t="s">
        <v>60</v>
      </c>
      <c r="G1135" s="1" t="s">
        <v>105</v>
      </c>
      <c r="H1135" s="1">
        <v>17</v>
      </c>
      <c r="I1135" s="1" t="s">
        <v>52</v>
      </c>
      <c r="J1135" s="1" t="s">
        <v>49</v>
      </c>
      <c r="K1135" s="1">
        <v>17406001</v>
      </c>
      <c r="L1135" s="1" t="s">
        <v>50</v>
      </c>
      <c r="M1135" s="1" t="s">
        <v>51</v>
      </c>
      <c r="N1135" s="1" t="s">
        <v>64</v>
      </c>
      <c r="O1135" s="1" t="s">
        <v>65</v>
      </c>
      <c r="P1135" s="1" t="s">
        <v>66</v>
      </c>
      <c r="Q1135" s="1" t="s">
        <v>67</v>
      </c>
      <c r="R1135" s="1" t="s">
        <v>87</v>
      </c>
      <c r="S1135" s="1" t="s">
        <v>88</v>
      </c>
      <c r="T1135" s="2">
        <v>43333</v>
      </c>
      <c r="U1135" s="2">
        <v>43333</v>
      </c>
      <c r="V1135" s="1" t="s">
        <v>52</v>
      </c>
      <c r="W1135" s="3">
        <v>1</v>
      </c>
      <c r="X1135" s="1" t="s">
        <v>53</v>
      </c>
      <c r="Y1135" s="4">
        <v>132796</v>
      </c>
      <c r="Z1135" s="4">
        <v>-17395</v>
      </c>
      <c r="AA1135" s="4">
        <v>0</v>
      </c>
      <c r="AB1135" s="4">
        <v>0</v>
      </c>
      <c r="AC1135" s="4">
        <v>0</v>
      </c>
      <c r="AD1135" s="4">
        <v>132796</v>
      </c>
      <c r="AE1135" s="5">
        <v>1685</v>
      </c>
      <c r="AF1135" s="1" t="s">
        <v>70</v>
      </c>
      <c r="AG1135" s="1" t="s">
        <v>71</v>
      </c>
      <c r="AH1135" s="1" t="s">
        <v>89</v>
      </c>
      <c r="AI1135" s="1" t="s">
        <v>57</v>
      </c>
      <c r="AJ1135" s="5">
        <v>10950</v>
      </c>
      <c r="AK1135" s="4">
        <v>-1378</v>
      </c>
      <c r="AL1135" s="4">
        <v>0</v>
      </c>
      <c r="AM1135" s="4">
        <v>0</v>
      </c>
      <c r="AN1135" s="4">
        <v>0</v>
      </c>
      <c r="AO1135" s="4">
        <v>-18773</v>
      </c>
      <c r="AP1135" s="4">
        <v>-18773</v>
      </c>
      <c r="AQ1135" s="4">
        <v>0</v>
      </c>
      <c r="AR1135" s="4">
        <v>114023</v>
      </c>
      <c r="AS1135" s="1" t="s">
        <v>52</v>
      </c>
      <c r="AT1135" s="9">
        <f t="shared" si="504"/>
        <v>43333</v>
      </c>
      <c r="AU1135" s="9">
        <f t="shared" si="505"/>
        <v>43313</v>
      </c>
      <c r="AV1135" s="9">
        <v>44798</v>
      </c>
      <c r="AW1135" s="11">
        <f t="shared" si="506"/>
        <v>4.0136986301369859</v>
      </c>
      <c r="AX1135">
        <v>10</v>
      </c>
      <c r="AY1135" s="12">
        <v>0.05</v>
      </c>
      <c r="AZ1135">
        <f t="shared" si="507"/>
        <v>9.5000000000000001E-2</v>
      </c>
      <c r="BA1135" s="13">
        <f t="shared" si="508"/>
        <v>132796</v>
      </c>
      <c r="BB1135" s="17" t="s">
        <v>2189</v>
      </c>
      <c r="BC1135">
        <f>MATCH(BB1135,MONTHLY_INDEX!$A:$A,0)</f>
        <v>798</v>
      </c>
      <c r="BD1135">
        <f>MATCH(AU1135,MONTHLY_INDEX!$1:$1,0)</f>
        <v>80</v>
      </c>
      <c r="BE1135">
        <f>INDEX(MONTHLY_INDEX!$1:$1048576,Final!BC1135,Final!BD1135)</f>
        <v>96</v>
      </c>
      <c r="BF1135">
        <f>MATCH($BF$1,MONTHLY_INDEX!$1:$1,0)</f>
        <v>127</v>
      </c>
      <c r="BG1135">
        <f>INDEX(MONTHLY_INDEX!$1:$1048576,Final!BC1135,Final!BF1135)</f>
        <v>95.3</v>
      </c>
      <c r="BH1135" s="23">
        <f t="shared" si="520"/>
        <v>-7.2916666666666963E-3</v>
      </c>
      <c r="BI1135" s="14">
        <f t="shared" si="521"/>
        <v>131827.69583333333</v>
      </c>
      <c r="BJ1135" s="14">
        <f t="shared" si="522"/>
        <v>50266.0810071347</v>
      </c>
      <c r="BK1135" s="15">
        <f t="shared" si="512"/>
        <v>81561.614826198638</v>
      </c>
      <c r="BL1135" s="52">
        <v>0</v>
      </c>
      <c r="BM1135" s="15">
        <f t="shared" si="523"/>
        <v>81561.614826198638</v>
      </c>
    </row>
    <row r="1136" spans="1:65">
      <c r="A1136" s="8">
        <v>1134</v>
      </c>
      <c r="B1136" s="1" t="s">
        <v>44</v>
      </c>
      <c r="C1136" s="1">
        <v>1500</v>
      </c>
      <c r="D1136" s="1" t="s">
        <v>60</v>
      </c>
      <c r="E1136" s="1">
        <v>150000048</v>
      </c>
      <c r="F1136" s="1" t="s">
        <v>60</v>
      </c>
      <c r="G1136" s="1" t="s">
        <v>106</v>
      </c>
      <c r="H1136" s="1">
        <v>18</v>
      </c>
      <c r="I1136" s="1" t="s">
        <v>52</v>
      </c>
      <c r="J1136" s="1" t="s">
        <v>49</v>
      </c>
      <c r="K1136" s="1">
        <v>17406001</v>
      </c>
      <c r="L1136" s="1" t="s">
        <v>50</v>
      </c>
      <c r="M1136" s="1" t="s">
        <v>51</v>
      </c>
      <c r="N1136" s="1" t="s">
        <v>64</v>
      </c>
      <c r="O1136" s="1" t="s">
        <v>65</v>
      </c>
      <c r="P1136" s="1" t="s">
        <v>66</v>
      </c>
      <c r="Q1136" s="1" t="s">
        <v>67</v>
      </c>
      <c r="R1136" s="1" t="s">
        <v>87</v>
      </c>
      <c r="S1136" s="1" t="s">
        <v>88</v>
      </c>
      <c r="T1136" s="2">
        <v>43333</v>
      </c>
      <c r="U1136" s="2">
        <v>43333</v>
      </c>
      <c r="V1136" s="1" t="s">
        <v>52</v>
      </c>
      <c r="W1136" s="3">
        <v>1</v>
      </c>
      <c r="X1136" s="1" t="s">
        <v>53</v>
      </c>
      <c r="Y1136" s="4">
        <v>469552</v>
      </c>
      <c r="Z1136" s="4">
        <v>-61512</v>
      </c>
      <c r="AA1136" s="4">
        <v>0</v>
      </c>
      <c r="AB1136" s="4">
        <v>0</v>
      </c>
      <c r="AC1136" s="4">
        <v>0</v>
      </c>
      <c r="AD1136" s="4">
        <v>469552</v>
      </c>
      <c r="AE1136" s="5">
        <v>1685</v>
      </c>
      <c r="AF1136" s="1" t="s">
        <v>70</v>
      </c>
      <c r="AG1136" s="1" t="s">
        <v>71</v>
      </c>
      <c r="AH1136" s="1" t="s">
        <v>89</v>
      </c>
      <c r="AI1136" s="1" t="s">
        <v>57</v>
      </c>
      <c r="AJ1136" s="5">
        <v>10950</v>
      </c>
      <c r="AK1136" s="4">
        <v>-4871</v>
      </c>
      <c r="AL1136" s="4">
        <v>0</v>
      </c>
      <c r="AM1136" s="4">
        <v>0</v>
      </c>
      <c r="AN1136" s="4">
        <v>0</v>
      </c>
      <c r="AO1136" s="4">
        <v>-66383</v>
      </c>
      <c r="AP1136" s="4">
        <v>-66383</v>
      </c>
      <c r="AQ1136" s="4">
        <v>0</v>
      </c>
      <c r="AR1136" s="4">
        <v>403169</v>
      </c>
      <c r="AS1136" s="1" t="s">
        <v>52</v>
      </c>
      <c r="AT1136" s="9">
        <f t="shared" si="504"/>
        <v>43333</v>
      </c>
      <c r="AU1136" s="9">
        <f t="shared" si="505"/>
        <v>43313</v>
      </c>
      <c r="AV1136" s="9">
        <v>44798</v>
      </c>
      <c r="AW1136" s="11">
        <f t="shared" si="506"/>
        <v>4.0136986301369859</v>
      </c>
      <c r="AX1136">
        <v>10</v>
      </c>
      <c r="AY1136" s="12">
        <v>0.05</v>
      </c>
      <c r="AZ1136">
        <f t="shared" si="507"/>
        <v>9.5000000000000001E-2</v>
      </c>
      <c r="BA1136" s="13">
        <f t="shared" si="508"/>
        <v>469552</v>
      </c>
      <c r="BB1136" s="17" t="s">
        <v>1871</v>
      </c>
      <c r="BC1136">
        <f>MATCH(BB1136,MONTHLY_INDEX!$A:$A,0)</f>
        <v>639</v>
      </c>
      <c r="BD1136">
        <f>MATCH(AU1136,MONTHLY_INDEX!$1:$1,0)</f>
        <v>80</v>
      </c>
      <c r="BE1136">
        <f>INDEX(MONTHLY_INDEX!$1:$1048576,Final!BC1136,Final!BD1136)</f>
        <v>112.8</v>
      </c>
      <c r="BF1136">
        <f>MATCH($BF$1,MONTHLY_INDEX!$1:$1,0)</f>
        <v>127</v>
      </c>
      <c r="BG1136">
        <f>INDEX(MONTHLY_INDEX!$1:$1048576,Final!BC1136,Final!BF1136)</f>
        <v>116.2</v>
      </c>
      <c r="BH1136" s="23">
        <f t="shared" si="520"/>
        <v>3.0141843971631256E-2</v>
      </c>
      <c r="BI1136" s="14">
        <f t="shared" si="521"/>
        <v>483705.16312056739</v>
      </c>
      <c r="BJ1136" s="14">
        <f t="shared" si="522"/>
        <v>184437.44130768481</v>
      </c>
      <c r="BK1136" s="15">
        <f t="shared" si="512"/>
        <v>299267.72181288258</v>
      </c>
      <c r="BL1136" s="52">
        <v>0</v>
      </c>
      <c r="BM1136" s="15">
        <f t="shared" si="523"/>
        <v>299267.72181288258</v>
      </c>
    </row>
    <row r="1137" spans="1:65">
      <c r="A1137" s="8">
        <v>1135</v>
      </c>
      <c r="B1137" s="1" t="s">
        <v>44</v>
      </c>
      <c r="C1137" s="1">
        <v>1500</v>
      </c>
      <c r="D1137" s="1" t="s">
        <v>60</v>
      </c>
      <c r="E1137" s="1">
        <v>150000048</v>
      </c>
      <c r="F1137" s="1" t="s">
        <v>60</v>
      </c>
      <c r="G1137" s="1" t="s">
        <v>107</v>
      </c>
      <c r="H1137" s="1">
        <v>19</v>
      </c>
      <c r="I1137" s="1" t="s">
        <v>52</v>
      </c>
      <c r="J1137" s="1" t="s">
        <v>49</v>
      </c>
      <c r="K1137" s="1">
        <v>17406001</v>
      </c>
      <c r="L1137" s="1" t="s">
        <v>50</v>
      </c>
      <c r="M1137" s="1" t="s">
        <v>51</v>
      </c>
      <c r="N1137" s="1" t="s">
        <v>64</v>
      </c>
      <c r="O1137" s="1" t="s">
        <v>65</v>
      </c>
      <c r="P1137" s="1" t="s">
        <v>66</v>
      </c>
      <c r="Q1137" s="1" t="s">
        <v>67</v>
      </c>
      <c r="R1137" s="1" t="s">
        <v>87</v>
      </c>
      <c r="S1137" s="1" t="s">
        <v>88</v>
      </c>
      <c r="T1137" s="2">
        <v>43333</v>
      </c>
      <c r="U1137" s="2">
        <v>43333</v>
      </c>
      <c r="V1137" s="1" t="s">
        <v>52</v>
      </c>
      <c r="W1137" s="3">
        <v>1</v>
      </c>
      <c r="X1137" s="1" t="s">
        <v>53</v>
      </c>
      <c r="Y1137" s="4">
        <v>6861326</v>
      </c>
      <c r="Z1137" s="4">
        <v>-898859</v>
      </c>
      <c r="AA1137" s="4">
        <v>0</v>
      </c>
      <c r="AB1137" s="4">
        <v>0</v>
      </c>
      <c r="AC1137" s="4">
        <v>0</v>
      </c>
      <c r="AD1137" s="4">
        <v>6861326</v>
      </c>
      <c r="AE1137" s="5">
        <v>1685</v>
      </c>
      <c r="AF1137" s="1" t="s">
        <v>70</v>
      </c>
      <c r="AG1137" s="1" t="s">
        <v>71</v>
      </c>
      <c r="AH1137" s="1" t="s">
        <v>89</v>
      </c>
      <c r="AI1137" s="1" t="s">
        <v>57</v>
      </c>
      <c r="AJ1137" s="5">
        <v>10950</v>
      </c>
      <c r="AK1137" s="4">
        <v>-71176</v>
      </c>
      <c r="AL1137" s="4">
        <v>0</v>
      </c>
      <c r="AM1137" s="4">
        <v>0</v>
      </c>
      <c r="AN1137" s="4">
        <v>0</v>
      </c>
      <c r="AO1137" s="4">
        <v>-970035</v>
      </c>
      <c r="AP1137" s="4">
        <v>-970035</v>
      </c>
      <c r="AQ1137" s="4">
        <v>0</v>
      </c>
      <c r="AR1137" s="4">
        <v>5891291</v>
      </c>
      <c r="AS1137" s="1" t="s">
        <v>52</v>
      </c>
      <c r="AT1137" s="9">
        <f t="shared" si="504"/>
        <v>43333</v>
      </c>
      <c r="AU1137" s="9">
        <f t="shared" si="505"/>
        <v>43313</v>
      </c>
      <c r="AV1137" s="9">
        <v>44798</v>
      </c>
      <c r="AW1137" s="11">
        <f t="shared" si="506"/>
        <v>4.0136986301369859</v>
      </c>
      <c r="AX1137">
        <v>10</v>
      </c>
      <c r="AY1137" s="12">
        <v>0.05</v>
      </c>
      <c r="AZ1137">
        <f t="shared" si="507"/>
        <v>9.5000000000000001E-2</v>
      </c>
      <c r="BA1137" s="13">
        <f t="shared" si="508"/>
        <v>6861326</v>
      </c>
      <c r="BI1137" s="14">
        <f t="shared" ref="BI1137:BI1139" si="524">AR1137</f>
        <v>5891291</v>
      </c>
      <c r="BJ1137" s="14">
        <v>0</v>
      </c>
      <c r="BK1137" s="14">
        <f t="shared" ref="BK1137:BK1139" si="525">AR1137</f>
        <v>5891291</v>
      </c>
      <c r="BL1137" s="52">
        <v>0</v>
      </c>
      <c r="BM1137" s="15">
        <f t="shared" ref="BM1137:BM1139" si="526">AR1137</f>
        <v>5891291</v>
      </c>
    </row>
    <row r="1138" spans="1:65">
      <c r="A1138" s="8">
        <v>1136</v>
      </c>
      <c r="B1138" s="1" t="s">
        <v>44</v>
      </c>
      <c r="C1138" s="1">
        <v>1500</v>
      </c>
      <c r="D1138" s="1" t="s">
        <v>60</v>
      </c>
      <c r="E1138" s="1">
        <v>150000048</v>
      </c>
      <c r="F1138" s="1" t="s">
        <v>60</v>
      </c>
      <c r="G1138" s="1" t="s">
        <v>108</v>
      </c>
      <c r="H1138" s="1">
        <v>20</v>
      </c>
      <c r="I1138" s="1" t="s">
        <v>52</v>
      </c>
      <c r="J1138" s="1" t="s">
        <v>49</v>
      </c>
      <c r="K1138" s="1">
        <v>17406001</v>
      </c>
      <c r="L1138" s="1" t="s">
        <v>50</v>
      </c>
      <c r="M1138" s="1" t="s">
        <v>51</v>
      </c>
      <c r="N1138" s="1" t="s">
        <v>64</v>
      </c>
      <c r="O1138" s="1" t="s">
        <v>65</v>
      </c>
      <c r="P1138" s="1" t="s">
        <v>66</v>
      </c>
      <c r="Q1138" s="1" t="s">
        <v>67</v>
      </c>
      <c r="R1138" s="1" t="s">
        <v>87</v>
      </c>
      <c r="S1138" s="1" t="s">
        <v>88</v>
      </c>
      <c r="T1138" s="2">
        <v>43333</v>
      </c>
      <c r="U1138" s="2">
        <v>43333</v>
      </c>
      <c r="V1138" s="1" t="s">
        <v>52</v>
      </c>
      <c r="W1138" s="3">
        <v>1</v>
      </c>
      <c r="X1138" s="1" t="s">
        <v>53</v>
      </c>
      <c r="Y1138" s="4">
        <v>5552065</v>
      </c>
      <c r="Z1138" s="4">
        <v>-727341</v>
      </c>
      <c r="AA1138" s="4">
        <v>0</v>
      </c>
      <c r="AB1138" s="4">
        <v>0</v>
      </c>
      <c r="AC1138" s="4">
        <v>0</v>
      </c>
      <c r="AD1138" s="4">
        <v>5552065</v>
      </c>
      <c r="AE1138" s="5">
        <v>1685</v>
      </c>
      <c r="AF1138" s="1" t="s">
        <v>70</v>
      </c>
      <c r="AG1138" s="1" t="s">
        <v>71</v>
      </c>
      <c r="AH1138" s="1" t="s">
        <v>89</v>
      </c>
      <c r="AI1138" s="1" t="s">
        <v>57</v>
      </c>
      <c r="AJ1138" s="5">
        <v>10950</v>
      </c>
      <c r="AK1138" s="4">
        <v>-57594</v>
      </c>
      <c r="AL1138" s="4">
        <v>0</v>
      </c>
      <c r="AM1138" s="4">
        <v>0</v>
      </c>
      <c r="AN1138" s="4">
        <v>0</v>
      </c>
      <c r="AO1138" s="4">
        <v>-784935</v>
      </c>
      <c r="AP1138" s="4">
        <v>-784935</v>
      </c>
      <c r="AQ1138" s="4">
        <v>0</v>
      </c>
      <c r="AR1138" s="4">
        <v>4767130</v>
      </c>
      <c r="AS1138" s="1" t="s">
        <v>52</v>
      </c>
      <c r="AT1138" s="9">
        <f t="shared" si="504"/>
        <v>43333</v>
      </c>
      <c r="AU1138" s="9">
        <f t="shared" si="505"/>
        <v>43313</v>
      </c>
      <c r="AV1138" s="9">
        <v>44798</v>
      </c>
      <c r="AW1138" s="11">
        <f t="shared" si="506"/>
        <v>4.0136986301369859</v>
      </c>
      <c r="AX1138">
        <v>10</v>
      </c>
      <c r="AY1138" s="12">
        <v>0.05</v>
      </c>
      <c r="AZ1138">
        <f t="shared" si="507"/>
        <v>9.5000000000000001E-2</v>
      </c>
      <c r="BA1138" s="13">
        <f t="shared" si="508"/>
        <v>5552065</v>
      </c>
      <c r="BI1138" s="14">
        <f t="shared" si="524"/>
        <v>4767130</v>
      </c>
      <c r="BJ1138" s="14">
        <v>0</v>
      </c>
      <c r="BK1138" s="14">
        <f t="shared" si="525"/>
        <v>4767130</v>
      </c>
      <c r="BL1138" s="52">
        <v>0</v>
      </c>
      <c r="BM1138" s="15">
        <f t="shared" si="526"/>
        <v>4767130</v>
      </c>
    </row>
    <row r="1139" spans="1:65">
      <c r="A1139" s="8">
        <v>1137</v>
      </c>
      <c r="B1139" s="1" t="s">
        <v>44</v>
      </c>
      <c r="C1139" s="1">
        <v>1500</v>
      </c>
      <c r="D1139" s="1" t="s">
        <v>60</v>
      </c>
      <c r="E1139" s="1">
        <v>150000048</v>
      </c>
      <c r="F1139" s="1" t="s">
        <v>60</v>
      </c>
      <c r="G1139" s="1" t="s">
        <v>109</v>
      </c>
      <c r="H1139" s="1">
        <v>21</v>
      </c>
      <c r="I1139" s="1" t="s">
        <v>52</v>
      </c>
      <c r="J1139" s="1" t="s">
        <v>49</v>
      </c>
      <c r="K1139" s="1">
        <v>17406001</v>
      </c>
      <c r="L1139" s="1" t="s">
        <v>50</v>
      </c>
      <c r="M1139" s="1" t="s">
        <v>51</v>
      </c>
      <c r="N1139" s="1" t="s">
        <v>64</v>
      </c>
      <c r="O1139" s="1" t="s">
        <v>65</v>
      </c>
      <c r="P1139" s="1" t="s">
        <v>66</v>
      </c>
      <c r="Q1139" s="1" t="s">
        <v>67</v>
      </c>
      <c r="R1139" s="1" t="s">
        <v>87</v>
      </c>
      <c r="S1139" s="1" t="s">
        <v>88</v>
      </c>
      <c r="T1139" s="2">
        <v>43333</v>
      </c>
      <c r="U1139" s="2">
        <v>43333</v>
      </c>
      <c r="V1139" s="1" t="s">
        <v>52</v>
      </c>
      <c r="W1139" s="3">
        <v>1</v>
      </c>
      <c r="X1139" s="1" t="s">
        <v>53</v>
      </c>
      <c r="Y1139" s="4">
        <v>1950695</v>
      </c>
      <c r="Z1139" s="4">
        <v>-256470</v>
      </c>
      <c r="AA1139" s="4">
        <v>0</v>
      </c>
      <c r="AB1139" s="4">
        <v>0</v>
      </c>
      <c r="AC1139" s="4">
        <v>0</v>
      </c>
      <c r="AD1139" s="4">
        <v>1950695</v>
      </c>
      <c r="AE1139" s="5">
        <v>1685</v>
      </c>
      <c r="AF1139" s="1" t="s">
        <v>70</v>
      </c>
      <c r="AG1139" s="1" t="s">
        <v>71</v>
      </c>
      <c r="AH1139" s="1" t="s">
        <v>89</v>
      </c>
      <c r="AI1139" s="1" t="s">
        <v>57</v>
      </c>
      <c r="AJ1139" s="5">
        <v>10950</v>
      </c>
      <c r="AK1139" s="4">
        <v>-20224</v>
      </c>
      <c r="AL1139" s="4">
        <v>0</v>
      </c>
      <c r="AM1139" s="4">
        <v>0</v>
      </c>
      <c r="AN1139" s="4">
        <v>0</v>
      </c>
      <c r="AO1139" s="4">
        <v>-276694</v>
      </c>
      <c r="AP1139" s="4">
        <v>-276694</v>
      </c>
      <c r="AQ1139" s="4">
        <v>0</v>
      </c>
      <c r="AR1139" s="4">
        <v>1674001</v>
      </c>
      <c r="AS1139" s="1" t="s">
        <v>52</v>
      </c>
      <c r="AT1139" s="9">
        <f t="shared" si="504"/>
        <v>43333</v>
      </c>
      <c r="AU1139" s="9">
        <f t="shared" si="505"/>
        <v>43313</v>
      </c>
      <c r="AV1139" s="9">
        <v>44798</v>
      </c>
      <c r="AW1139" s="11">
        <f t="shared" si="506"/>
        <v>4.0136986301369859</v>
      </c>
      <c r="AX1139">
        <v>10</v>
      </c>
      <c r="AY1139" s="12">
        <v>0.05</v>
      </c>
      <c r="AZ1139">
        <f t="shared" si="507"/>
        <v>9.5000000000000001E-2</v>
      </c>
      <c r="BA1139" s="13">
        <f t="shared" si="508"/>
        <v>1950695</v>
      </c>
      <c r="BI1139" s="14">
        <f t="shared" si="524"/>
        <v>1674001</v>
      </c>
      <c r="BJ1139" s="14">
        <v>0</v>
      </c>
      <c r="BK1139" s="14">
        <f t="shared" si="525"/>
        <v>1674001</v>
      </c>
      <c r="BL1139" s="52">
        <v>0</v>
      </c>
      <c r="BM1139" s="15">
        <f t="shared" si="526"/>
        <v>1674001</v>
      </c>
    </row>
    <row r="1140" spans="1:65">
      <c r="A1140" s="8">
        <v>1138</v>
      </c>
      <c r="B1140" s="1" t="s">
        <v>44</v>
      </c>
      <c r="C1140" s="1">
        <v>1500</v>
      </c>
      <c r="D1140" s="1" t="s">
        <v>60</v>
      </c>
      <c r="E1140" s="1">
        <v>150000048</v>
      </c>
      <c r="F1140" s="1" t="s">
        <v>60</v>
      </c>
      <c r="G1140" s="1" t="s">
        <v>110</v>
      </c>
      <c r="H1140" s="1">
        <v>22</v>
      </c>
      <c r="I1140" s="1" t="s">
        <v>52</v>
      </c>
      <c r="J1140" s="1" t="s">
        <v>49</v>
      </c>
      <c r="K1140" s="1">
        <v>17406001</v>
      </c>
      <c r="L1140" s="1" t="s">
        <v>50</v>
      </c>
      <c r="M1140" s="1" t="s">
        <v>51</v>
      </c>
      <c r="N1140" s="1" t="s">
        <v>64</v>
      </c>
      <c r="O1140" s="1" t="s">
        <v>65</v>
      </c>
      <c r="P1140" s="1" t="s">
        <v>66</v>
      </c>
      <c r="Q1140" s="1" t="s">
        <v>67</v>
      </c>
      <c r="R1140" s="1" t="s">
        <v>87</v>
      </c>
      <c r="S1140" s="1" t="s">
        <v>88</v>
      </c>
      <c r="T1140" s="2">
        <v>43333</v>
      </c>
      <c r="U1140" s="2">
        <v>43333</v>
      </c>
      <c r="V1140" s="1" t="s">
        <v>52</v>
      </c>
      <c r="W1140" s="3">
        <v>1</v>
      </c>
      <c r="X1140" s="1" t="s">
        <v>53</v>
      </c>
      <c r="Y1140" s="4">
        <v>16789210</v>
      </c>
      <c r="Z1140" s="4">
        <v>-2199450</v>
      </c>
      <c r="AA1140" s="4">
        <v>0</v>
      </c>
      <c r="AB1140" s="4">
        <v>0</v>
      </c>
      <c r="AC1140" s="4">
        <v>0</v>
      </c>
      <c r="AD1140" s="4">
        <v>16789210</v>
      </c>
      <c r="AE1140" s="5">
        <v>1685</v>
      </c>
      <c r="AF1140" s="1" t="s">
        <v>70</v>
      </c>
      <c r="AG1140" s="1" t="s">
        <v>71</v>
      </c>
      <c r="AH1140" s="1" t="s">
        <v>89</v>
      </c>
      <c r="AI1140" s="1" t="s">
        <v>57</v>
      </c>
      <c r="AJ1140" s="5">
        <v>10950</v>
      </c>
      <c r="AK1140" s="4">
        <v>-174163</v>
      </c>
      <c r="AL1140" s="4">
        <v>0</v>
      </c>
      <c r="AM1140" s="4">
        <v>0</v>
      </c>
      <c r="AN1140" s="4">
        <v>0</v>
      </c>
      <c r="AO1140" s="4">
        <v>-2373613</v>
      </c>
      <c r="AP1140" s="4">
        <v>-2373613</v>
      </c>
      <c r="AQ1140" s="4">
        <v>0</v>
      </c>
      <c r="AR1140" s="4">
        <v>14415597</v>
      </c>
      <c r="AS1140" s="1" t="s">
        <v>52</v>
      </c>
      <c r="AT1140" s="9">
        <f t="shared" si="504"/>
        <v>43333</v>
      </c>
      <c r="AU1140" s="9">
        <f t="shared" si="505"/>
        <v>43313</v>
      </c>
      <c r="AV1140" s="9">
        <v>44798</v>
      </c>
      <c r="AW1140" s="11">
        <f t="shared" si="506"/>
        <v>4.0136986301369859</v>
      </c>
      <c r="AX1140">
        <v>25</v>
      </c>
      <c r="AY1140" s="12">
        <v>0.05</v>
      </c>
      <c r="AZ1140">
        <f t="shared" si="507"/>
        <v>3.7999999999999999E-2</v>
      </c>
      <c r="BA1140" s="13">
        <f t="shared" si="508"/>
        <v>16789210</v>
      </c>
      <c r="BB1140" s="17" t="s">
        <v>2189</v>
      </c>
      <c r="BC1140">
        <f>MATCH(BB1140,MONTHLY_INDEX!$A:$A,0)</f>
        <v>798</v>
      </c>
      <c r="BD1140">
        <f>MATCH(AU1140,MONTHLY_INDEX!$1:$1,0)</f>
        <v>80</v>
      </c>
      <c r="BE1140">
        <f>INDEX(MONTHLY_INDEX!$1:$1048576,Final!BC1140,Final!BD1140)</f>
        <v>96</v>
      </c>
      <c r="BF1140">
        <f>MATCH($BF$1,MONTHLY_INDEX!$1:$1,0)</f>
        <v>127</v>
      </c>
      <c r="BG1140">
        <f>INDEX(MONTHLY_INDEX!$1:$1048576,Final!BC1140,Final!BF1140)</f>
        <v>95.3</v>
      </c>
      <c r="BH1140" s="23">
        <f>(BG1140-BE1140)/BE1140</f>
        <v>-7.2916666666666963E-3</v>
      </c>
      <c r="BI1140" s="14">
        <f>(1+BH1140)*BA1140</f>
        <v>16666788.677083332</v>
      </c>
      <c r="BJ1140" s="14">
        <f>BI1140*AZ1140*AW1140</f>
        <v>2542027.7415156956</v>
      </c>
      <c r="BK1140" s="15">
        <f t="shared" si="512"/>
        <v>14124760.935567636</v>
      </c>
      <c r="BL1140" s="52">
        <v>0</v>
      </c>
      <c r="BM1140" s="15">
        <f>MAX((1-BL1140)*BK1140,BI1140*AY1140)</f>
        <v>14124760.935567636</v>
      </c>
    </row>
    <row r="1141" spans="1:65">
      <c r="A1141" s="8">
        <v>1139</v>
      </c>
      <c r="B1141" s="1" t="s">
        <v>44</v>
      </c>
      <c r="C1141" s="1">
        <v>1500</v>
      </c>
      <c r="D1141" s="1" t="s">
        <v>60</v>
      </c>
      <c r="E1141" s="1">
        <v>150000048</v>
      </c>
      <c r="F1141" s="1" t="s">
        <v>60</v>
      </c>
      <c r="G1141" s="1" t="s">
        <v>111</v>
      </c>
      <c r="H1141" s="1">
        <v>23</v>
      </c>
      <c r="I1141" s="1" t="s">
        <v>52</v>
      </c>
      <c r="J1141" s="1" t="s">
        <v>49</v>
      </c>
      <c r="K1141" s="1">
        <v>17406001</v>
      </c>
      <c r="L1141" s="1" t="s">
        <v>50</v>
      </c>
      <c r="M1141" s="1" t="s">
        <v>51</v>
      </c>
      <c r="N1141" s="1" t="s">
        <v>64</v>
      </c>
      <c r="O1141" s="1" t="s">
        <v>65</v>
      </c>
      <c r="P1141" s="1" t="s">
        <v>66</v>
      </c>
      <c r="Q1141" s="1" t="s">
        <v>67</v>
      </c>
      <c r="R1141" s="1" t="s">
        <v>87</v>
      </c>
      <c r="S1141" s="1" t="s">
        <v>88</v>
      </c>
      <c r="T1141" s="2">
        <v>43333</v>
      </c>
      <c r="U1141" s="2">
        <v>43333</v>
      </c>
      <c r="V1141" s="1" t="s">
        <v>52</v>
      </c>
      <c r="W1141" s="3">
        <v>1</v>
      </c>
      <c r="X1141" s="1" t="s">
        <v>53</v>
      </c>
      <c r="Y1141" s="4">
        <v>32425</v>
      </c>
      <c r="Z1141" s="4">
        <v>-4246</v>
      </c>
      <c r="AA1141" s="4">
        <v>0</v>
      </c>
      <c r="AB1141" s="4">
        <v>0</v>
      </c>
      <c r="AC1141" s="4">
        <v>0</v>
      </c>
      <c r="AD1141" s="4">
        <v>32425</v>
      </c>
      <c r="AE1141" s="5">
        <v>1685</v>
      </c>
      <c r="AF1141" s="1" t="s">
        <v>70</v>
      </c>
      <c r="AG1141" s="1" t="s">
        <v>71</v>
      </c>
      <c r="AH1141" s="1" t="s">
        <v>89</v>
      </c>
      <c r="AI1141" s="1" t="s">
        <v>57</v>
      </c>
      <c r="AJ1141" s="5">
        <v>10950</v>
      </c>
      <c r="AK1141" s="4">
        <v>-336</v>
      </c>
      <c r="AL1141" s="4">
        <v>0</v>
      </c>
      <c r="AM1141" s="4">
        <v>0</v>
      </c>
      <c r="AN1141" s="4">
        <v>0</v>
      </c>
      <c r="AO1141" s="4">
        <v>-4582</v>
      </c>
      <c r="AP1141" s="4">
        <v>-4582</v>
      </c>
      <c r="AQ1141" s="4">
        <v>0</v>
      </c>
      <c r="AR1141" s="4">
        <v>27843</v>
      </c>
      <c r="AS1141" s="1" t="s">
        <v>52</v>
      </c>
      <c r="AT1141" s="9">
        <f t="shared" si="504"/>
        <v>43333</v>
      </c>
      <c r="AU1141" s="9">
        <f t="shared" si="505"/>
        <v>43313</v>
      </c>
      <c r="AV1141" s="9">
        <v>44798</v>
      </c>
      <c r="AW1141" s="11">
        <f t="shared" si="506"/>
        <v>4.0136986301369859</v>
      </c>
      <c r="AX1141">
        <v>10</v>
      </c>
      <c r="AY1141" s="12">
        <v>0.05</v>
      </c>
      <c r="AZ1141">
        <f t="shared" si="507"/>
        <v>9.5000000000000001E-2</v>
      </c>
      <c r="BA1141" s="13">
        <f t="shared" si="508"/>
        <v>32425</v>
      </c>
      <c r="BI1141" s="14">
        <f t="shared" ref="BI1141:BI1145" si="527">AR1141</f>
        <v>27843</v>
      </c>
      <c r="BJ1141" s="14">
        <v>0</v>
      </c>
      <c r="BK1141" s="14">
        <f t="shared" ref="BK1141:BK1145" si="528">AR1141</f>
        <v>27843</v>
      </c>
      <c r="BL1141" s="52">
        <v>0</v>
      </c>
      <c r="BM1141" s="15">
        <f t="shared" ref="BM1141:BM1145" si="529">AR1141</f>
        <v>27843</v>
      </c>
    </row>
    <row r="1142" spans="1:65">
      <c r="A1142" s="8">
        <v>1140</v>
      </c>
      <c r="B1142" s="1" t="s">
        <v>44</v>
      </c>
      <c r="C1142" s="1">
        <v>1500</v>
      </c>
      <c r="D1142" s="1" t="s">
        <v>60</v>
      </c>
      <c r="E1142" s="1">
        <v>150000048</v>
      </c>
      <c r="F1142" s="1" t="s">
        <v>112</v>
      </c>
      <c r="G1142" s="1" t="s">
        <v>113</v>
      </c>
      <c r="H1142" s="1">
        <v>24</v>
      </c>
      <c r="I1142" s="1" t="s">
        <v>52</v>
      </c>
      <c r="J1142" s="1" t="s">
        <v>49</v>
      </c>
      <c r="K1142" s="1">
        <v>17406001</v>
      </c>
      <c r="L1142" s="1" t="s">
        <v>50</v>
      </c>
      <c r="M1142" s="1" t="s">
        <v>51</v>
      </c>
      <c r="N1142" s="1" t="s">
        <v>64</v>
      </c>
      <c r="O1142" s="1" t="s">
        <v>65</v>
      </c>
      <c r="P1142" s="1" t="s">
        <v>66</v>
      </c>
      <c r="Q1142" s="1" t="s">
        <v>67</v>
      </c>
      <c r="R1142" s="1" t="s">
        <v>87</v>
      </c>
      <c r="S1142" s="1" t="s">
        <v>88</v>
      </c>
      <c r="T1142" s="2">
        <v>43333</v>
      </c>
      <c r="U1142" s="2">
        <v>43333</v>
      </c>
      <c r="V1142" s="1" t="s">
        <v>52</v>
      </c>
      <c r="W1142" s="3">
        <v>1</v>
      </c>
      <c r="X1142" s="1" t="s">
        <v>53</v>
      </c>
      <c r="Y1142" s="4">
        <v>970825</v>
      </c>
      <c r="Z1142" s="4">
        <v>-127181.51</v>
      </c>
      <c r="AA1142" s="4">
        <v>0</v>
      </c>
      <c r="AB1142" s="4">
        <v>0</v>
      </c>
      <c r="AC1142" s="4">
        <v>0</v>
      </c>
      <c r="AD1142" s="4">
        <v>970825</v>
      </c>
      <c r="AE1142" s="5">
        <v>1685</v>
      </c>
      <c r="AF1142" s="1" t="s">
        <v>70</v>
      </c>
      <c r="AG1142" s="1" t="s">
        <v>71</v>
      </c>
      <c r="AH1142" s="1" t="s">
        <v>89</v>
      </c>
      <c r="AI1142" s="1" t="s">
        <v>57</v>
      </c>
      <c r="AJ1142" s="5">
        <v>10950</v>
      </c>
      <c r="AK1142" s="4">
        <v>-10071</v>
      </c>
      <c r="AL1142" s="4">
        <v>0</v>
      </c>
      <c r="AM1142" s="4">
        <v>0</v>
      </c>
      <c r="AN1142" s="4">
        <v>0</v>
      </c>
      <c r="AO1142" s="4">
        <v>-137252.51</v>
      </c>
      <c r="AP1142" s="4">
        <v>-137252.51</v>
      </c>
      <c r="AQ1142" s="4">
        <v>0</v>
      </c>
      <c r="AR1142" s="4">
        <v>833572.49</v>
      </c>
      <c r="AS1142" s="1" t="s">
        <v>52</v>
      </c>
      <c r="AT1142" s="9">
        <f t="shared" si="504"/>
        <v>43333</v>
      </c>
      <c r="AU1142" s="9">
        <f t="shared" si="505"/>
        <v>43313</v>
      </c>
      <c r="AV1142" s="9">
        <v>44798</v>
      </c>
      <c r="AW1142" s="11">
        <f t="shared" si="506"/>
        <v>4.0136986301369859</v>
      </c>
      <c r="AX1142">
        <v>10</v>
      </c>
      <c r="AY1142" s="12">
        <v>0.05</v>
      </c>
      <c r="AZ1142">
        <f t="shared" si="507"/>
        <v>9.5000000000000001E-2</v>
      </c>
      <c r="BA1142" s="13">
        <f t="shared" si="508"/>
        <v>970825</v>
      </c>
      <c r="BB1142" s="16" t="s">
        <v>593</v>
      </c>
      <c r="BC1142" s="16" t="s">
        <v>593</v>
      </c>
      <c r="BD1142" s="16" t="s">
        <v>593</v>
      </c>
      <c r="BE1142" s="16" t="s">
        <v>593</v>
      </c>
      <c r="BF1142" s="16" t="s">
        <v>593</v>
      </c>
      <c r="BG1142" s="16" t="s">
        <v>593</v>
      </c>
      <c r="BH1142" s="16" t="s">
        <v>593</v>
      </c>
      <c r="BI1142" s="14">
        <f t="shared" si="527"/>
        <v>833572.49</v>
      </c>
      <c r="BJ1142" s="14">
        <v>0</v>
      </c>
      <c r="BK1142" s="14">
        <f t="shared" si="528"/>
        <v>833572.49</v>
      </c>
      <c r="BL1142" s="52">
        <v>0</v>
      </c>
      <c r="BM1142" s="15">
        <f t="shared" si="529"/>
        <v>833572.49</v>
      </c>
    </row>
    <row r="1143" spans="1:65">
      <c r="A1143" s="8">
        <v>1141</v>
      </c>
      <c r="B1143" s="1" t="s">
        <v>44</v>
      </c>
      <c r="C1143" s="1">
        <v>1500</v>
      </c>
      <c r="D1143" s="1" t="s">
        <v>60</v>
      </c>
      <c r="E1143" s="1">
        <v>150000048</v>
      </c>
      <c r="F1143" s="1" t="s">
        <v>112</v>
      </c>
      <c r="G1143" s="1" t="s">
        <v>114</v>
      </c>
      <c r="H1143" s="1">
        <v>25</v>
      </c>
      <c r="I1143" s="1" t="s">
        <v>52</v>
      </c>
      <c r="J1143" s="1" t="s">
        <v>49</v>
      </c>
      <c r="K1143" s="1">
        <v>17406001</v>
      </c>
      <c r="L1143" s="1" t="s">
        <v>50</v>
      </c>
      <c r="M1143" s="1" t="s">
        <v>51</v>
      </c>
      <c r="N1143" s="1" t="s">
        <v>64</v>
      </c>
      <c r="O1143" s="1" t="s">
        <v>65</v>
      </c>
      <c r="P1143" s="1" t="s">
        <v>66</v>
      </c>
      <c r="Q1143" s="1" t="s">
        <v>67</v>
      </c>
      <c r="R1143" s="1" t="s">
        <v>87</v>
      </c>
      <c r="S1143" s="1" t="s">
        <v>88</v>
      </c>
      <c r="T1143" s="2">
        <v>43333</v>
      </c>
      <c r="U1143" s="2">
        <v>43333</v>
      </c>
      <c r="V1143" s="1" t="s">
        <v>52</v>
      </c>
      <c r="W1143" s="3">
        <v>1</v>
      </c>
      <c r="X1143" s="1" t="s">
        <v>53</v>
      </c>
      <c r="Y1143" s="4">
        <v>2008211</v>
      </c>
      <c r="Z1143" s="4">
        <v>-263082.87</v>
      </c>
      <c r="AA1143" s="4">
        <v>0</v>
      </c>
      <c r="AB1143" s="4">
        <v>0</v>
      </c>
      <c r="AC1143" s="4">
        <v>0</v>
      </c>
      <c r="AD1143" s="4">
        <v>2008211</v>
      </c>
      <c r="AE1143" s="5">
        <v>1685</v>
      </c>
      <c r="AF1143" s="1" t="s">
        <v>70</v>
      </c>
      <c r="AG1143" s="1" t="s">
        <v>71</v>
      </c>
      <c r="AH1143" s="1" t="s">
        <v>89</v>
      </c>
      <c r="AI1143" s="1" t="s">
        <v>57</v>
      </c>
      <c r="AJ1143" s="5">
        <v>10950</v>
      </c>
      <c r="AK1143" s="4">
        <v>-20832</v>
      </c>
      <c r="AL1143" s="4">
        <v>0</v>
      </c>
      <c r="AM1143" s="4">
        <v>0</v>
      </c>
      <c r="AN1143" s="4">
        <v>0</v>
      </c>
      <c r="AO1143" s="4">
        <v>-283914.87</v>
      </c>
      <c r="AP1143" s="4">
        <v>-283914.87</v>
      </c>
      <c r="AQ1143" s="4">
        <v>0</v>
      </c>
      <c r="AR1143" s="4">
        <v>1724296.13</v>
      </c>
      <c r="AS1143" s="1" t="s">
        <v>52</v>
      </c>
      <c r="AT1143" s="9">
        <f t="shared" si="504"/>
        <v>43333</v>
      </c>
      <c r="AU1143" s="9">
        <f t="shared" si="505"/>
        <v>43313</v>
      </c>
      <c r="AV1143" s="9">
        <v>44798</v>
      </c>
      <c r="AW1143" s="11">
        <f t="shared" si="506"/>
        <v>4.0136986301369859</v>
      </c>
      <c r="AX1143">
        <v>10</v>
      </c>
      <c r="AY1143" s="12">
        <v>0.05</v>
      </c>
      <c r="AZ1143">
        <f t="shared" si="507"/>
        <v>9.5000000000000001E-2</v>
      </c>
      <c r="BA1143" s="13">
        <f t="shared" si="508"/>
        <v>2008211</v>
      </c>
      <c r="BB1143" s="16" t="s">
        <v>593</v>
      </c>
      <c r="BC1143" s="16" t="s">
        <v>593</v>
      </c>
      <c r="BD1143" s="16" t="s">
        <v>593</v>
      </c>
      <c r="BE1143" s="16" t="s">
        <v>593</v>
      </c>
      <c r="BF1143" s="16" t="s">
        <v>593</v>
      </c>
      <c r="BG1143" s="16" t="s">
        <v>593</v>
      </c>
      <c r="BH1143" s="16" t="s">
        <v>593</v>
      </c>
      <c r="BI1143" s="14">
        <f t="shared" si="527"/>
        <v>1724296.13</v>
      </c>
      <c r="BJ1143" s="14">
        <v>0</v>
      </c>
      <c r="BK1143" s="14">
        <f t="shared" si="528"/>
        <v>1724296.13</v>
      </c>
      <c r="BL1143" s="52">
        <v>0</v>
      </c>
      <c r="BM1143" s="15">
        <f t="shared" si="529"/>
        <v>1724296.13</v>
      </c>
    </row>
    <row r="1144" spans="1:65">
      <c r="A1144" s="8">
        <v>1142</v>
      </c>
      <c r="B1144" s="1" t="s">
        <v>44</v>
      </c>
      <c r="C1144" s="1">
        <v>1500</v>
      </c>
      <c r="D1144" s="1" t="s">
        <v>60</v>
      </c>
      <c r="E1144" s="1">
        <v>150000048</v>
      </c>
      <c r="F1144" s="1" t="s">
        <v>60</v>
      </c>
      <c r="G1144" s="1" t="s">
        <v>115</v>
      </c>
      <c r="H1144" s="1">
        <v>26</v>
      </c>
      <c r="I1144" s="1" t="s">
        <v>52</v>
      </c>
      <c r="J1144" s="1" t="s">
        <v>49</v>
      </c>
      <c r="K1144" s="1">
        <v>17406001</v>
      </c>
      <c r="L1144" s="1" t="s">
        <v>50</v>
      </c>
      <c r="M1144" s="1" t="s">
        <v>51</v>
      </c>
      <c r="N1144" s="1" t="s">
        <v>64</v>
      </c>
      <c r="O1144" s="1" t="s">
        <v>65</v>
      </c>
      <c r="P1144" s="1" t="s">
        <v>66</v>
      </c>
      <c r="Q1144" s="1" t="s">
        <v>67</v>
      </c>
      <c r="R1144" s="1" t="s">
        <v>87</v>
      </c>
      <c r="S1144" s="1" t="s">
        <v>88</v>
      </c>
      <c r="T1144" s="2">
        <v>43333</v>
      </c>
      <c r="U1144" s="2">
        <v>43333</v>
      </c>
      <c r="V1144" s="1" t="s">
        <v>52</v>
      </c>
      <c r="W1144" s="3">
        <v>1</v>
      </c>
      <c r="X1144" s="1" t="s">
        <v>53</v>
      </c>
      <c r="Y1144" s="4">
        <v>120000</v>
      </c>
      <c r="Z1144" s="4">
        <v>-15720</v>
      </c>
      <c r="AA1144" s="4">
        <v>0</v>
      </c>
      <c r="AB1144" s="4">
        <v>0</v>
      </c>
      <c r="AC1144" s="4">
        <v>0</v>
      </c>
      <c r="AD1144" s="4">
        <v>120000</v>
      </c>
      <c r="AE1144" s="5">
        <v>1685</v>
      </c>
      <c r="AF1144" s="1" t="s">
        <v>70</v>
      </c>
      <c r="AG1144" s="1" t="s">
        <v>71</v>
      </c>
      <c r="AH1144" s="1" t="s">
        <v>89</v>
      </c>
      <c r="AI1144" s="1" t="s">
        <v>57</v>
      </c>
      <c r="AJ1144" s="5">
        <v>10950</v>
      </c>
      <c r="AK1144" s="4">
        <v>-1245</v>
      </c>
      <c r="AL1144" s="4">
        <v>0</v>
      </c>
      <c r="AM1144" s="4">
        <v>0</v>
      </c>
      <c r="AN1144" s="4">
        <v>0</v>
      </c>
      <c r="AO1144" s="4">
        <v>-16965</v>
      </c>
      <c r="AP1144" s="4">
        <v>-16965</v>
      </c>
      <c r="AQ1144" s="4">
        <v>0</v>
      </c>
      <c r="AR1144" s="4">
        <v>103035</v>
      </c>
      <c r="AS1144" s="1" t="s">
        <v>52</v>
      </c>
      <c r="AT1144" s="9">
        <f t="shared" si="504"/>
        <v>43333</v>
      </c>
      <c r="AU1144" s="9">
        <f t="shared" si="505"/>
        <v>43313</v>
      </c>
      <c r="AV1144" s="9">
        <v>44798</v>
      </c>
      <c r="AW1144" s="11">
        <f t="shared" si="506"/>
        <v>4.0136986301369859</v>
      </c>
      <c r="AX1144">
        <v>10</v>
      </c>
      <c r="AY1144" s="12">
        <v>0.05</v>
      </c>
      <c r="AZ1144">
        <f t="shared" si="507"/>
        <v>9.5000000000000001E-2</v>
      </c>
      <c r="BA1144" s="13">
        <f t="shared" si="508"/>
        <v>120000</v>
      </c>
      <c r="BI1144" s="14">
        <f t="shared" si="527"/>
        <v>103035</v>
      </c>
      <c r="BJ1144" s="14">
        <v>0</v>
      </c>
      <c r="BK1144" s="14">
        <f t="shared" si="528"/>
        <v>103035</v>
      </c>
      <c r="BL1144" s="52">
        <v>0</v>
      </c>
      <c r="BM1144" s="15">
        <f t="shared" si="529"/>
        <v>103035</v>
      </c>
    </row>
    <row r="1145" spans="1:65">
      <c r="A1145" s="8">
        <v>1143</v>
      </c>
      <c r="B1145" s="1" t="s">
        <v>44</v>
      </c>
      <c r="C1145" s="1">
        <v>1500</v>
      </c>
      <c r="D1145" s="1" t="s">
        <v>60</v>
      </c>
      <c r="E1145" s="1">
        <v>150000048</v>
      </c>
      <c r="F1145" s="1" t="s">
        <v>112</v>
      </c>
      <c r="G1145" s="1" t="s">
        <v>116</v>
      </c>
      <c r="H1145" s="1">
        <v>27</v>
      </c>
      <c r="I1145" s="1" t="s">
        <v>158</v>
      </c>
      <c r="J1145" s="1" t="s">
        <v>49</v>
      </c>
      <c r="K1145" s="1">
        <v>17406001</v>
      </c>
      <c r="L1145" s="1" t="s">
        <v>50</v>
      </c>
      <c r="M1145" s="1" t="s">
        <v>51</v>
      </c>
      <c r="N1145" s="1" t="s">
        <v>64</v>
      </c>
      <c r="O1145" s="1" t="s">
        <v>65</v>
      </c>
      <c r="P1145" s="1" t="s">
        <v>66</v>
      </c>
      <c r="Q1145" s="1" t="s">
        <v>67</v>
      </c>
      <c r="R1145" s="1" t="s">
        <v>87</v>
      </c>
      <c r="S1145" s="1" t="s">
        <v>88</v>
      </c>
      <c r="T1145" s="2">
        <v>43333</v>
      </c>
      <c r="U1145" s="2">
        <v>43333</v>
      </c>
      <c r="V1145" s="1" t="s">
        <v>52</v>
      </c>
      <c r="W1145" s="3">
        <v>1</v>
      </c>
      <c r="X1145" s="1" t="s">
        <v>53</v>
      </c>
      <c r="Y1145" s="4">
        <v>4339035</v>
      </c>
      <c r="Z1145" s="4">
        <v>-568428.62</v>
      </c>
      <c r="AA1145" s="4">
        <v>0</v>
      </c>
      <c r="AB1145" s="4">
        <v>0</v>
      </c>
      <c r="AC1145" s="4">
        <v>0</v>
      </c>
      <c r="AD1145" s="4">
        <v>4339035</v>
      </c>
      <c r="AE1145" s="5">
        <v>1685</v>
      </c>
      <c r="AF1145" s="1" t="s">
        <v>70</v>
      </c>
      <c r="AG1145" s="1" t="s">
        <v>71</v>
      </c>
      <c r="AH1145" s="1" t="s">
        <v>89</v>
      </c>
      <c r="AI1145" s="1" t="s">
        <v>57</v>
      </c>
      <c r="AJ1145" s="5">
        <v>10950</v>
      </c>
      <c r="AK1145" s="4">
        <v>-45011</v>
      </c>
      <c r="AL1145" s="4">
        <v>0</v>
      </c>
      <c r="AM1145" s="4">
        <v>0</v>
      </c>
      <c r="AN1145" s="4">
        <v>0</v>
      </c>
      <c r="AO1145" s="4">
        <v>-613439.62</v>
      </c>
      <c r="AP1145" s="4">
        <v>-613439.62</v>
      </c>
      <c r="AQ1145" s="4">
        <v>0</v>
      </c>
      <c r="AR1145" s="4">
        <v>3725595.38</v>
      </c>
      <c r="AS1145" s="1" t="s">
        <v>52</v>
      </c>
      <c r="AT1145" s="9">
        <f t="shared" si="504"/>
        <v>43333</v>
      </c>
      <c r="AU1145" s="9">
        <f t="shared" si="505"/>
        <v>43313</v>
      </c>
      <c r="AV1145" s="9">
        <v>44798</v>
      </c>
      <c r="AW1145" s="11">
        <f t="shared" si="506"/>
        <v>4.0136986301369859</v>
      </c>
      <c r="AX1145">
        <v>10</v>
      </c>
      <c r="AY1145" s="12">
        <v>0.05</v>
      </c>
      <c r="AZ1145">
        <f t="shared" si="507"/>
        <v>9.5000000000000001E-2</v>
      </c>
      <c r="BA1145" s="13">
        <f t="shared" si="508"/>
        <v>4339035</v>
      </c>
      <c r="BB1145" s="16" t="s">
        <v>593</v>
      </c>
      <c r="BC1145" s="16" t="s">
        <v>593</v>
      </c>
      <c r="BD1145" s="16" t="s">
        <v>593</v>
      </c>
      <c r="BE1145" s="16" t="s">
        <v>593</v>
      </c>
      <c r="BF1145" s="16" t="s">
        <v>593</v>
      </c>
      <c r="BG1145" s="16" t="s">
        <v>593</v>
      </c>
      <c r="BH1145" s="16" t="s">
        <v>593</v>
      </c>
      <c r="BI1145" s="14">
        <f t="shared" si="527"/>
        <v>3725595.38</v>
      </c>
      <c r="BJ1145" s="14">
        <v>0</v>
      </c>
      <c r="BK1145" s="14">
        <f t="shared" si="528"/>
        <v>3725595.38</v>
      </c>
      <c r="BL1145" s="52">
        <v>0</v>
      </c>
      <c r="BM1145" s="15">
        <f t="shared" si="529"/>
        <v>3725595.38</v>
      </c>
    </row>
    <row r="1146" spans="1:65">
      <c r="A1146" s="8">
        <v>1144</v>
      </c>
      <c r="B1146" s="1" t="s">
        <v>44</v>
      </c>
      <c r="C1146" s="1">
        <v>1500</v>
      </c>
      <c r="D1146" s="1" t="s">
        <v>60</v>
      </c>
      <c r="E1146" s="1">
        <v>150000049</v>
      </c>
      <c r="F1146" s="1" t="s">
        <v>60</v>
      </c>
      <c r="G1146" s="1" t="s">
        <v>86</v>
      </c>
      <c r="H1146" s="1">
        <v>1</v>
      </c>
      <c r="I1146" s="1" t="s">
        <v>52</v>
      </c>
      <c r="J1146" s="1" t="s">
        <v>49</v>
      </c>
      <c r="K1146" s="1">
        <v>17406001</v>
      </c>
      <c r="L1146" s="1" t="s">
        <v>50</v>
      </c>
      <c r="M1146" s="1" t="s">
        <v>51</v>
      </c>
      <c r="N1146" s="1" t="s">
        <v>64</v>
      </c>
      <c r="O1146" s="1" t="s">
        <v>65</v>
      </c>
      <c r="P1146" s="1" t="s">
        <v>66</v>
      </c>
      <c r="Q1146" s="1" t="s">
        <v>67</v>
      </c>
      <c r="R1146" s="1" t="s">
        <v>87</v>
      </c>
      <c r="S1146" s="1" t="s">
        <v>88</v>
      </c>
      <c r="T1146" s="2">
        <v>43333</v>
      </c>
      <c r="U1146" s="2">
        <v>43333</v>
      </c>
      <c r="V1146" s="1" t="s">
        <v>52</v>
      </c>
      <c r="W1146" s="3">
        <v>1</v>
      </c>
      <c r="X1146" s="1" t="s">
        <v>53</v>
      </c>
      <c r="Y1146" s="4">
        <v>892500</v>
      </c>
      <c r="Z1146" s="4">
        <v>-116920</v>
      </c>
      <c r="AA1146" s="4">
        <v>0</v>
      </c>
      <c r="AB1146" s="4">
        <v>0</v>
      </c>
      <c r="AC1146" s="4">
        <v>0</v>
      </c>
      <c r="AD1146" s="4">
        <v>892500</v>
      </c>
      <c r="AE1146" s="5">
        <v>1685</v>
      </c>
      <c r="AF1146" s="1" t="s">
        <v>70</v>
      </c>
      <c r="AG1146" s="1" t="s">
        <v>71</v>
      </c>
      <c r="AH1146" s="1" t="s">
        <v>89</v>
      </c>
      <c r="AI1146" s="1" t="s">
        <v>57</v>
      </c>
      <c r="AJ1146" s="5">
        <v>10950</v>
      </c>
      <c r="AK1146" s="4">
        <v>-9258</v>
      </c>
      <c r="AL1146" s="4">
        <v>0</v>
      </c>
      <c r="AM1146" s="4">
        <v>0</v>
      </c>
      <c r="AN1146" s="4">
        <v>0</v>
      </c>
      <c r="AO1146" s="4">
        <v>-126178</v>
      </c>
      <c r="AP1146" s="4">
        <v>-126178</v>
      </c>
      <c r="AQ1146" s="4">
        <v>0</v>
      </c>
      <c r="AR1146" s="4">
        <v>766322</v>
      </c>
      <c r="AS1146" s="1" t="s">
        <v>52</v>
      </c>
      <c r="AT1146" s="9">
        <f t="shared" si="504"/>
        <v>43333</v>
      </c>
      <c r="AU1146" s="9">
        <f t="shared" si="505"/>
        <v>43313</v>
      </c>
      <c r="AV1146" s="9">
        <v>44798</v>
      </c>
      <c r="AW1146" s="11">
        <f t="shared" si="506"/>
        <v>4.0136986301369859</v>
      </c>
      <c r="AX1146">
        <v>10</v>
      </c>
      <c r="AY1146" s="12">
        <v>0.05</v>
      </c>
      <c r="AZ1146">
        <f t="shared" si="507"/>
        <v>9.5000000000000001E-2</v>
      </c>
      <c r="BA1146" s="13">
        <f t="shared" si="508"/>
        <v>892500</v>
      </c>
      <c r="BB1146" s="17" t="s">
        <v>1853</v>
      </c>
      <c r="BC1146">
        <f>MATCH(BB1146,MONTHLY_INDEX!$A:$A,0)</f>
        <v>630</v>
      </c>
      <c r="BD1146">
        <f>MATCH(AU1146,MONTHLY_INDEX!$1:$1,0)</f>
        <v>80</v>
      </c>
      <c r="BE1146">
        <f>INDEX(MONTHLY_INDEX!$1:$1048576,Final!BC1146,Final!BD1146)</f>
        <v>111.6</v>
      </c>
      <c r="BF1146">
        <f>MATCH($BF$1,MONTHLY_INDEX!$1:$1,0)</f>
        <v>127</v>
      </c>
      <c r="BG1146">
        <f>INDEX(MONTHLY_INDEX!$1:$1048576,Final!BC1146,Final!BF1146)</f>
        <v>151.1</v>
      </c>
      <c r="BH1146" s="23">
        <f t="shared" ref="BH1146:BH1163" si="530">(BG1146-BE1146)/BE1146</f>
        <v>0.35394265232974914</v>
      </c>
      <c r="BI1146" s="14">
        <f t="shared" ref="BI1146:BI1163" si="531">(1+BH1146)*BA1146</f>
        <v>1208393.817204301</v>
      </c>
      <c r="BJ1146" s="14">
        <f t="shared" ref="BJ1146:BJ1163" si="532">BI1146*AZ1146*AW1146</f>
        <v>460762.21783399611</v>
      </c>
      <c r="BK1146" s="15">
        <f t="shared" si="512"/>
        <v>747631.59937030496</v>
      </c>
      <c r="BL1146" s="52">
        <v>0</v>
      </c>
      <c r="BM1146" s="15">
        <f t="shared" ref="BM1146:BM1163" si="533">MAX((1-BL1146)*BK1146,BI1146*AY1146)</f>
        <v>747631.59937030496</v>
      </c>
    </row>
    <row r="1147" spans="1:65">
      <c r="A1147" s="8">
        <v>1145</v>
      </c>
      <c r="B1147" s="1" t="s">
        <v>44</v>
      </c>
      <c r="C1147" s="1">
        <v>1500</v>
      </c>
      <c r="D1147" s="1" t="s">
        <v>60</v>
      </c>
      <c r="E1147" s="1">
        <v>150000049</v>
      </c>
      <c r="F1147" s="1" t="s">
        <v>60</v>
      </c>
      <c r="G1147" s="1" t="s">
        <v>90</v>
      </c>
      <c r="H1147" s="1">
        <v>2</v>
      </c>
      <c r="I1147" s="1" t="s">
        <v>52</v>
      </c>
      <c r="J1147" s="1" t="s">
        <v>49</v>
      </c>
      <c r="K1147" s="1">
        <v>17406001</v>
      </c>
      <c r="L1147" s="1" t="s">
        <v>50</v>
      </c>
      <c r="M1147" s="1" t="s">
        <v>51</v>
      </c>
      <c r="N1147" s="1" t="s">
        <v>64</v>
      </c>
      <c r="O1147" s="1" t="s">
        <v>65</v>
      </c>
      <c r="P1147" s="1" t="s">
        <v>66</v>
      </c>
      <c r="Q1147" s="1" t="s">
        <v>67</v>
      </c>
      <c r="R1147" s="1" t="s">
        <v>87</v>
      </c>
      <c r="S1147" s="1" t="s">
        <v>88</v>
      </c>
      <c r="T1147" s="2">
        <v>43333</v>
      </c>
      <c r="U1147" s="2">
        <v>43333</v>
      </c>
      <c r="V1147" s="1" t="s">
        <v>52</v>
      </c>
      <c r="W1147" s="3">
        <v>1</v>
      </c>
      <c r="X1147" s="1" t="s">
        <v>53</v>
      </c>
      <c r="Y1147" s="4">
        <v>472500</v>
      </c>
      <c r="Z1147" s="4">
        <v>-61898</v>
      </c>
      <c r="AA1147" s="4">
        <v>0</v>
      </c>
      <c r="AB1147" s="4">
        <v>0</v>
      </c>
      <c r="AC1147" s="4">
        <v>0</v>
      </c>
      <c r="AD1147" s="4">
        <v>472500</v>
      </c>
      <c r="AE1147" s="5">
        <v>1685</v>
      </c>
      <c r="AF1147" s="1" t="s">
        <v>70</v>
      </c>
      <c r="AG1147" s="1" t="s">
        <v>71</v>
      </c>
      <c r="AH1147" s="1" t="s">
        <v>89</v>
      </c>
      <c r="AI1147" s="1" t="s">
        <v>57</v>
      </c>
      <c r="AJ1147" s="5">
        <v>10950</v>
      </c>
      <c r="AK1147" s="4">
        <v>-4901</v>
      </c>
      <c r="AL1147" s="4">
        <v>0</v>
      </c>
      <c r="AM1147" s="4">
        <v>0</v>
      </c>
      <c r="AN1147" s="4">
        <v>0</v>
      </c>
      <c r="AO1147" s="4">
        <v>-66799</v>
      </c>
      <c r="AP1147" s="4">
        <v>-66799</v>
      </c>
      <c r="AQ1147" s="4">
        <v>0</v>
      </c>
      <c r="AR1147" s="4">
        <v>405701</v>
      </c>
      <c r="AS1147" s="1" t="s">
        <v>52</v>
      </c>
      <c r="AT1147" s="9">
        <f t="shared" si="504"/>
        <v>43333</v>
      </c>
      <c r="AU1147" s="9">
        <f t="shared" si="505"/>
        <v>43313</v>
      </c>
      <c r="AV1147" s="9">
        <v>44798</v>
      </c>
      <c r="AW1147" s="11">
        <f t="shared" si="506"/>
        <v>4.0136986301369859</v>
      </c>
      <c r="AX1147">
        <v>10</v>
      </c>
      <c r="AY1147" s="12">
        <v>0.05</v>
      </c>
      <c r="AZ1147">
        <f t="shared" si="507"/>
        <v>9.5000000000000001E-2</v>
      </c>
      <c r="BA1147" s="13">
        <f t="shared" si="508"/>
        <v>472500</v>
      </c>
      <c r="BB1147" s="17" t="s">
        <v>2189</v>
      </c>
      <c r="BC1147">
        <f>MATCH(BB1147,MONTHLY_INDEX!$A:$A,0)</f>
        <v>798</v>
      </c>
      <c r="BD1147">
        <f>MATCH(AU1147,MONTHLY_INDEX!$1:$1,0)</f>
        <v>80</v>
      </c>
      <c r="BE1147">
        <f>INDEX(MONTHLY_INDEX!$1:$1048576,Final!BC1147,Final!BD1147)</f>
        <v>96</v>
      </c>
      <c r="BF1147">
        <f>MATCH($BF$1,MONTHLY_INDEX!$1:$1,0)</f>
        <v>127</v>
      </c>
      <c r="BG1147">
        <f>INDEX(MONTHLY_INDEX!$1:$1048576,Final!BC1147,Final!BF1147)</f>
        <v>95.3</v>
      </c>
      <c r="BH1147" s="23">
        <f t="shared" si="530"/>
        <v>-7.2916666666666963E-3</v>
      </c>
      <c r="BI1147" s="14">
        <f t="shared" si="531"/>
        <v>469054.6875</v>
      </c>
      <c r="BJ1147" s="14">
        <f t="shared" si="532"/>
        <v>178851.19488441778</v>
      </c>
      <c r="BK1147" s="15">
        <f t="shared" si="512"/>
        <v>290203.49261558219</v>
      </c>
      <c r="BL1147" s="52">
        <v>0</v>
      </c>
      <c r="BM1147" s="15">
        <f t="shared" si="533"/>
        <v>290203.49261558219</v>
      </c>
    </row>
    <row r="1148" spans="1:65">
      <c r="A1148" s="8">
        <v>1146</v>
      </c>
      <c r="B1148" s="1" t="s">
        <v>44</v>
      </c>
      <c r="C1148" s="1">
        <v>1500</v>
      </c>
      <c r="D1148" s="1" t="s">
        <v>60</v>
      </c>
      <c r="E1148" s="1">
        <v>150000049</v>
      </c>
      <c r="F1148" s="1" t="s">
        <v>60</v>
      </c>
      <c r="G1148" s="1" t="s">
        <v>91</v>
      </c>
      <c r="H1148" s="1">
        <v>3</v>
      </c>
      <c r="I1148" s="1" t="s">
        <v>52</v>
      </c>
      <c r="J1148" s="1" t="s">
        <v>49</v>
      </c>
      <c r="K1148" s="1">
        <v>17406001</v>
      </c>
      <c r="L1148" s="1" t="s">
        <v>50</v>
      </c>
      <c r="M1148" s="1" t="s">
        <v>51</v>
      </c>
      <c r="N1148" s="1" t="s">
        <v>64</v>
      </c>
      <c r="O1148" s="1" t="s">
        <v>65</v>
      </c>
      <c r="P1148" s="1" t="s">
        <v>66</v>
      </c>
      <c r="Q1148" s="1" t="s">
        <v>67</v>
      </c>
      <c r="R1148" s="1" t="s">
        <v>87</v>
      </c>
      <c r="S1148" s="1" t="s">
        <v>88</v>
      </c>
      <c r="T1148" s="2">
        <v>43333</v>
      </c>
      <c r="U1148" s="2">
        <v>43333</v>
      </c>
      <c r="V1148" s="1" t="s">
        <v>52</v>
      </c>
      <c r="W1148" s="3">
        <v>1</v>
      </c>
      <c r="X1148" s="1" t="s">
        <v>53</v>
      </c>
      <c r="Y1148" s="4">
        <v>637760</v>
      </c>
      <c r="Z1148" s="4">
        <v>-83547</v>
      </c>
      <c r="AA1148" s="4">
        <v>0</v>
      </c>
      <c r="AB1148" s="4">
        <v>0</v>
      </c>
      <c r="AC1148" s="4">
        <v>0</v>
      </c>
      <c r="AD1148" s="4">
        <v>637760</v>
      </c>
      <c r="AE1148" s="5">
        <v>1685</v>
      </c>
      <c r="AF1148" s="1" t="s">
        <v>70</v>
      </c>
      <c r="AG1148" s="1" t="s">
        <v>71</v>
      </c>
      <c r="AH1148" s="1" t="s">
        <v>89</v>
      </c>
      <c r="AI1148" s="1" t="s">
        <v>57</v>
      </c>
      <c r="AJ1148" s="5">
        <v>10950</v>
      </c>
      <c r="AK1148" s="4">
        <v>-6616</v>
      </c>
      <c r="AL1148" s="4">
        <v>0</v>
      </c>
      <c r="AM1148" s="4">
        <v>0</v>
      </c>
      <c r="AN1148" s="4">
        <v>0</v>
      </c>
      <c r="AO1148" s="4">
        <v>-90163</v>
      </c>
      <c r="AP1148" s="4">
        <v>-90163</v>
      </c>
      <c r="AQ1148" s="4">
        <v>0</v>
      </c>
      <c r="AR1148" s="4">
        <v>547597</v>
      </c>
      <c r="AS1148" s="1" t="s">
        <v>52</v>
      </c>
      <c r="AT1148" s="9">
        <f t="shared" si="504"/>
        <v>43333</v>
      </c>
      <c r="AU1148" s="9">
        <f t="shared" si="505"/>
        <v>43313</v>
      </c>
      <c r="AV1148" s="9">
        <v>44798</v>
      </c>
      <c r="AW1148" s="11">
        <f t="shared" si="506"/>
        <v>4.0136986301369859</v>
      </c>
      <c r="AX1148">
        <v>10</v>
      </c>
      <c r="AY1148" s="12">
        <v>0.05</v>
      </c>
      <c r="AZ1148">
        <f t="shared" si="507"/>
        <v>9.5000000000000001E-2</v>
      </c>
      <c r="BA1148" s="13">
        <f t="shared" si="508"/>
        <v>637760</v>
      </c>
      <c r="BB1148" s="17" t="s">
        <v>2189</v>
      </c>
      <c r="BC1148">
        <f>MATCH(BB1148,MONTHLY_INDEX!$A:$A,0)</f>
        <v>798</v>
      </c>
      <c r="BD1148">
        <f>MATCH(AU1148,MONTHLY_INDEX!$1:$1,0)</f>
        <v>80</v>
      </c>
      <c r="BE1148">
        <f>INDEX(MONTHLY_INDEX!$1:$1048576,Final!BC1148,Final!BD1148)</f>
        <v>96</v>
      </c>
      <c r="BF1148">
        <f>MATCH($BF$1,MONTHLY_INDEX!$1:$1,0)</f>
        <v>127</v>
      </c>
      <c r="BG1148">
        <f>INDEX(MONTHLY_INDEX!$1:$1048576,Final!BC1148,Final!BF1148)</f>
        <v>95.3</v>
      </c>
      <c r="BH1148" s="23">
        <f t="shared" si="530"/>
        <v>-7.2916666666666963E-3</v>
      </c>
      <c r="BI1148" s="14">
        <f t="shared" si="531"/>
        <v>633109.66666666663</v>
      </c>
      <c r="BJ1148" s="14">
        <f t="shared" si="532"/>
        <v>241405.58317351594</v>
      </c>
      <c r="BK1148" s="15">
        <f t="shared" si="512"/>
        <v>391704.08349315065</v>
      </c>
      <c r="BL1148" s="52">
        <v>0</v>
      </c>
      <c r="BM1148" s="15">
        <f t="shared" si="533"/>
        <v>391704.08349315065</v>
      </c>
    </row>
    <row r="1149" spans="1:65">
      <c r="A1149" s="8">
        <v>1147</v>
      </c>
      <c r="B1149" s="1" t="s">
        <v>44</v>
      </c>
      <c r="C1149" s="1">
        <v>1500</v>
      </c>
      <c r="D1149" s="1" t="s">
        <v>60</v>
      </c>
      <c r="E1149" s="1">
        <v>150000049</v>
      </c>
      <c r="F1149" s="1" t="s">
        <v>60</v>
      </c>
      <c r="G1149" s="1" t="s">
        <v>92</v>
      </c>
      <c r="H1149" s="1">
        <v>4</v>
      </c>
      <c r="I1149" s="1" t="s">
        <v>52</v>
      </c>
      <c r="J1149" s="1" t="s">
        <v>49</v>
      </c>
      <c r="K1149" s="1">
        <v>17406001</v>
      </c>
      <c r="L1149" s="1" t="s">
        <v>50</v>
      </c>
      <c r="M1149" s="1" t="s">
        <v>51</v>
      </c>
      <c r="N1149" s="1" t="s">
        <v>64</v>
      </c>
      <c r="O1149" s="1" t="s">
        <v>65</v>
      </c>
      <c r="P1149" s="1" t="s">
        <v>66</v>
      </c>
      <c r="Q1149" s="1" t="s">
        <v>67</v>
      </c>
      <c r="R1149" s="1" t="s">
        <v>87</v>
      </c>
      <c r="S1149" s="1" t="s">
        <v>88</v>
      </c>
      <c r="T1149" s="2">
        <v>43333</v>
      </c>
      <c r="U1149" s="2">
        <v>43333</v>
      </c>
      <c r="V1149" s="1" t="s">
        <v>52</v>
      </c>
      <c r="W1149" s="3">
        <v>1</v>
      </c>
      <c r="X1149" s="1" t="s">
        <v>53</v>
      </c>
      <c r="Y1149" s="4">
        <v>21044329</v>
      </c>
      <c r="Z1149" s="4">
        <v>-2756887</v>
      </c>
      <c r="AA1149" s="4">
        <v>0</v>
      </c>
      <c r="AB1149" s="4">
        <v>0</v>
      </c>
      <c r="AC1149" s="4">
        <v>0</v>
      </c>
      <c r="AD1149" s="4">
        <v>21044329</v>
      </c>
      <c r="AE1149" s="5">
        <v>1685</v>
      </c>
      <c r="AF1149" s="1" t="s">
        <v>70</v>
      </c>
      <c r="AG1149" s="1" t="s">
        <v>71</v>
      </c>
      <c r="AH1149" s="1" t="s">
        <v>89</v>
      </c>
      <c r="AI1149" s="1" t="s">
        <v>57</v>
      </c>
      <c r="AJ1149" s="5">
        <v>10950</v>
      </c>
      <c r="AK1149" s="4">
        <v>-218303</v>
      </c>
      <c r="AL1149" s="4">
        <v>0</v>
      </c>
      <c r="AM1149" s="4">
        <v>0</v>
      </c>
      <c r="AN1149" s="4">
        <v>0</v>
      </c>
      <c r="AO1149" s="4">
        <v>-2975190</v>
      </c>
      <c r="AP1149" s="4">
        <v>-2975190</v>
      </c>
      <c r="AQ1149" s="4">
        <v>0</v>
      </c>
      <c r="AR1149" s="4">
        <v>18069139</v>
      </c>
      <c r="AS1149" s="1" t="s">
        <v>52</v>
      </c>
      <c r="AT1149" s="9">
        <f t="shared" si="504"/>
        <v>43333</v>
      </c>
      <c r="AU1149" s="9">
        <f t="shared" si="505"/>
        <v>43313</v>
      </c>
      <c r="AV1149" s="9">
        <v>44798</v>
      </c>
      <c r="AW1149" s="11">
        <f t="shared" si="506"/>
        <v>4.0136986301369859</v>
      </c>
      <c r="AX1149">
        <v>25</v>
      </c>
      <c r="AY1149" s="12">
        <v>0.05</v>
      </c>
      <c r="AZ1149">
        <f t="shared" si="507"/>
        <v>3.7999999999999999E-2</v>
      </c>
      <c r="BA1149" s="13">
        <f t="shared" si="508"/>
        <v>21044329</v>
      </c>
      <c r="BB1149" s="17" t="s">
        <v>2189</v>
      </c>
      <c r="BC1149">
        <f>MATCH(BB1149,MONTHLY_INDEX!$A:$A,0)</f>
        <v>798</v>
      </c>
      <c r="BD1149">
        <f>MATCH(AU1149,MONTHLY_INDEX!$1:$1,0)</f>
        <v>80</v>
      </c>
      <c r="BE1149">
        <f>INDEX(MONTHLY_INDEX!$1:$1048576,Final!BC1149,Final!BD1149)</f>
        <v>96</v>
      </c>
      <c r="BF1149">
        <f>MATCH($BF$1,MONTHLY_INDEX!$1:$1,0)</f>
        <v>127</v>
      </c>
      <c r="BG1149">
        <f>INDEX(MONTHLY_INDEX!$1:$1048576,Final!BC1149,Final!BF1149)</f>
        <v>95.3</v>
      </c>
      <c r="BH1149" s="23">
        <f t="shared" si="530"/>
        <v>-7.2916666666666963E-3</v>
      </c>
      <c r="BI1149" s="14">
        <f t="shared" si="531"/>
        <v>20890880.767708331</v>
      </c>
      <c r="BJ1149" s="14">
        <f t="shared" si="532"/>
        <v>3186288.5817488292</v>
      </c>
      <c r="BK1149" s="15">
        <f t="shared" si="512"/>
        <v>17704592.185959503</v>
      </c>
      <c r="BL1149" s="52">
        <v>0</v>
      </c>
      <c r="BM1149" s="15">
        <f t="shared" si="533"/>
        <v>17704592.185959503</v>
      </c>
    </row>
    <row r="1150" spans="1:65">
      <c r="A1150" s="8">
        <v>1148</v>
      </c>
      <c r="B1150" s="1" t="s">
        <v>44</v>
      </c>
      <c r="C1150" s="1">
        <v>1500</v>
      </c>
      <c r="D1150" s="1" t="s">
        <v>60</v>
      </c>
      <c r="E1150" s="1">
        <v>150000049</v>
      </c>
      <c r="F1150" s="1" t="s">
        <v>60</v>
      </c>
      <c r="G1150" s="1" t="s">
        <v>93</v>
      </c>
      <c r="H1150" s="1">
        <v>5</v>
      </c>
      <c r="I1150" s="1" t="s">
        <v>52</v>
      </c>
      <c r="J1150" s="1" t="s">
        <v>49</v>
      </c>
      <c r="K1150" s="1">
        <v>17406001</v>
      </c>
      <c r="L1150" s="1" t="s">
        <v>50</v>
      </c>
      <c r="M1150" s="1" t="s">
        <v>51</v>
      </c>
      <c r="N1150" s="1" t="s">
        <v>64</v>
      </c>
      <c r="O1150" s="1" t="s">
        <v>65</v>
      </c>
      <c r="P1150" s="1" t="s">
        <v>66</v>
      </c>
      <c r="Q1150" s="1" t="s">
        <v>67</v>
      </c>
      <c r="R1150" s="1" t="s">
        <v>87</v>
      </c>
      <c r="S1150" s="1" t="s">
        <v>88</v>
      </c>
      <c r="T1150" s="2">
        <v>43333</v>
      </c>
      <c r="U1150" s="2">
        <v>43333</v>
      </c>
      <c r="V1150" s="1" t="s">
        <v>52</v>
      </c>
      <c r="W1150" s="3">
        <v>1</v>
      </c>
      <c r="X1150" s="1" t="s">
        <v>53</v>
      </c>
      <c r="Y1150" s="4">
        <v>969266</v>
      </c>
      <c r="Z1150" s="4">
        <v>-126976</v>
      </c>
      <c r="AA1150" s="4">
        <v>0</v>
      </c>
      <c r="AB1150" s="4">
        <v>0</v>
      </c>
      <c r="AC1150" s="4">
        <v>0</v>
      </c>
      <c r="AD1150" s="4">
        <v>969266</v>
      </c>
      <c r="AE1150" s="5">
        <v>1685</v>
      </c>
      <c r="AF1150" s="1" t="s">
        <v>70</v>
      </c>
      <c r="AG1150" s="1" t="s">
        <v>71</v>
      </c>
      <c r="AH1150" s="1" t="s">
        <v>89</v>
      </c>
      <c r="AI1150" s="1" t="s">
        <v>57</v>
      </c>
      <c r="AJ1150" s="5">
        <v>10950</v>
      </c>
      <c r="AK1150" s="4">
        <v>-10055</v>
      </c>
      <c r="AL1150" s="4">
        <v>0</v>
      </c>
      <c r="AM1150" s="4">
        <v>0</v>
      </c>
      <c r="AN1150" s="4">
        <v>0</v>
      </c>
      <c r="AO1150" s="4">
        <v>-137031</v>
      </c>
      <c r="AP1150" s="4">
        <v>-137031</v>
      </c>
      <c r="AQ1150" s="4">
        <v>0</v>
      </c>
      <c r="AR1150" s="4">
        <v>832235</v>
      </c>
      <c r="AS1150" s="1" t="s">
        <v>52</v>
      </c>
      <c r="AT1150" s="9">
        <f t="shared" si="504"/>
        <v>43333</v>
      </c>
      <c r="AU1150" s="9">
        <f t="shared" si="505"/>
        <v>43313</v>
      </c>
      <c r="AV1150" s="9">
        <v>44798</v>
      </c>
      <c r="AW1150" s="11">
        <f t="shared" si="506"/>
        <v>4.0136986301369859</v>
      </c>
      <c r="AX1150">
        <v>25</v>
      </c>
      <c r="AY1150" s="12">
        <v>0.05</v>
      </c>
      <c r="AZ1150">
        <f t="shared" si="507"/>
        <v>3.7999999999999999E-2</v>
      </c>
      <c r="BA1150" s="13">
        <f t="shared" si="508"/>
        <v>969266</v>
      </c>
      <c r="BB1150" s="17" t="s">
        <v>2083</v>
      </c>
      <c r="BC1150">
        <f>MATCH(BB1150,MONTHLY_INDEX!$A:$A,0)</f>
        <v>745</v>
      </c>
      <c r="BD1150">
        <f>MATCH(AU1150,MONTHLY_INDEX!$1:$1,0)</f>
        <v>80</v>
      </c>
      <c r="BE1150">
        <f>INDEX(MONTHLY_INDEX!$1:$1048576,Final!BC1150,Final!BD1150)</f>
        <v>106.4</v>
      </c>
      <c r="BF1150">
        <f>MATCH($BF$1,MONTHLY_INDEX!$1:$1,0)</f>
        <v>127</v>
      </c>
      <c r="BG1150">
        <f>INDEX(MONTHLY_INDEX!$1:$1048576,Final!BC1150,Final!BF1150)</f>
        <v>115.4</v>
      </c>
      <c r="BH1150" s="23">
        <f t="shared" si="530"/>
        <v>8.4586466165413529E-2</v>
      </c>
      <c r="BI1150" s="14">
        <f t="shared" si="531"/>
        <v>1051252.7857142857</v>
      </c>
      <c r="BJ1150" s="14">
        <f t="shared" si="532"/>
        <v>160337.65090606653</v>
      </c>
      <c r="BK1150" s="15">
        <f t="shared" si="512"/>
        <v>890915.13480821915</v>
      </c>
      <c r="BL1150" s="52">
        <v>0</v>
      </c>
      <c r="BM1150" s="15">
        <f t="shared" si="533"/>
        <v>890915.13480821915</v>
      </c>
    </row>
    <row r="1151" spans="1:65">
      <c r="A1151" s="8">
        <v>1149</v>
      </c>
      <c r="B1151" s="1" t="s">
        <v>44</v>
      </c>
      <c r="C1151" s="1">
        <v>1500</v>
      </c>
      <c r="D1151" s="1" t="s">
        <v>60</v>
      </c>
      <c r="E1151" s="1">
        <v>150000049</v>
      </c>
      <c r="F1151" s="1" t="s">
        <v>60</v>
      </c>
      <c r="G1151" s="1" t="s">
        <v>94</v>
      </c>
      <c r="H1151" s="1">
        <v>6</v>
      </c>
      <c r="I1151" s="1" t="s">
        <v>52</v>
      </c>
      <c r="J1151" s="1" t="s">
        <v>49</v>
      </c>
      <c r="K1151" s="1">
        <v>17406001</v>
      </c>
      <c r="L1151" s="1" t="s">
        <v>50</v>
      </c>
      <c r="M1151" s="1" t="s">
        <v>51</v>
      </c>
      <c r="N1151" s="1" t="s">
        <v>64</v>
      </c>
      <c r="O1151" s="1" t="s">
        <v>65</v>
      </c>
      <c r="P1151" s="1" t="s">
        <v>66</v>
      </c>
      <c r="Q1151" s="1" t="s">
        <v>67</v>
      </c>
      <c r="R1151" s="1" t="s">
        <v>87</v>
      </c>
      <c r="S1151" s="1" t="s">
        <v>88</v>
      </c>
      <c r="T1151" s="2">
        <v>43333</v>
      </c>
      <c r="U1151" s="2">
        <v>43333</v>
      </c>
      <c r="V1151" s="1" t="s">
        <v>52</v>
      </c>
      <c r="W1151" s="3">
        <v>1</v>
      </c>
      <c r="X1151" s="1" t="s">
        <v>53</v>
      </c>
      <c r="Y1151" s="4">
        <v>735000</v>
      </c>
      <c r="Z1151" s="4">
        <v>-96287</v>
      </c>
      <c r="AA1151" s="4">
        <v>0</v>
      </c>
      <c r="AB1151" s="4">
        <v>0</v>
      </c>
      <c r="AC1151" s="4">
        <v>0</v>
      </c>
      <c r="AD1151" s="4">
        <v>735000</v>
      </c>
      <c r="AE1151" s="5">
        <v>1685</v>
      </c>
      <c r="AF1151" s="1" t="s">
        <v>70</v>
      </c>
      <c r="AG1151" s="1" t="s">
        <v>71</v>
      </c>
      <c r="AH1151" s="1" t="s">
        <v>89</v>
      </c>
      <c r="AI1151" s="1" t="s">
        <v>57</v>
      </c>
      <c r="AJ1151" s="5">
        <v>10950</v>
      </c>
      <c r="AK1151" s="4">
        <v>-7625</v>
      </c>
      <c r="AL1151" s="4">
        <v>0</v>
      </c>
      <c r="AM1151" s="4">
        <v>0</v>
      </c>
      <c r="AN1151" s="4">
        <v>0</v>
      </c>
      <c r="AO1151" s="4">
        <v>-103912</v>
      </c>
      <c r="AP1151" s="4">
        <v>-103912</v>
      </c>
      <c r="AQ1151" s="4">
        <v>0</v>
      </c>
      <c r="AR1151" s="4">
        <v>631088</v>
      </c>
      <c r="AS1151" s="1" t="s">
        <v>52</v>
      </c>
      <c r="AT1151" s="9">
        <f t="shared" si="504"/>
        <v>43333</v>
      </c>
      <c r="AU1151" s="9">
        <f t="shared" si="505"/>
        <v>43313</v>
      </c>
      <c r="AV1151" s="9">
        <v>44798</v>
      </c>
      <c r="AW1151" s="11">
        <f t="shared" si="506"/>
        <v>4.0136986301369859</v>
      </c>
      <c r="AX1151">
        <v>10</v>
      </c>
      <c r="AY1151" s="12">
        <v>0.05</v>
      </c>
      <c r="AZ1151">
        <f t="shared" si="507"/>
        <v>9.5000000000000001E-2</v>
      </c>
      <c r="BA1151" s="13">
        <f t="shared" si="508"/>
        <v>735000</v>
      </c>
      <c r="BB1151" s="17" t="s">
        <v>1853</v>
      </c>
      <c r="BC1151">
        <f>MATCH(BB1151,MONTHLY_INDEX!$A:$A,0)</f>
        <v>630</v>
      </c>
      <c r="BD1151">
        <f>MATCH(AU1151,MONTHLY_INDEX!$1:$1,0)</f>
        <v>80</v>
      </c>
      <c r="BE1151">
        <f>INDEX(MONTHLY_INDEX!$1:$1048576,Final!BC1151,Final!BD1151)</f>
        <v>111.6</v>
      </c>
      <c r="BF1151">
        <f>MATCH($BF$1,MONTHLY_INDEX!$1:$1,0)</f>
        <v>127</v>
      </c>
      <c r="BG1151">
        <f>INDEX(MONTHLY_INDEX!$1:$1048576,Final!BC1151,Final!BF1151)</f>
        <v>151.1</v>
      </c>
      <c r="BH1151" s="23">
        <f t="shared" si="530"/>
        <v>0.35394265232974914</v>
      </c>
      <c r="BI1151" s="14">
        <f t="shared" si="531"/>
        <v>995147.84946236562</v>
      </c>
      <c r="BJ1151" s="14">
        <f t="shared" si="532"/>
        <v>379451.2382162321</v>
      </c>
      <c r="BK1151" s="15">
        <f t="shared" si="512"/>
        <v>615696.61124613346</v>
      </c>
      <c r="BL1151" s="52">
        <v>0</v>
      </c>
      <c r="BM1151" s="15">
        <f t="shared" si="533"/>
        <v>615696.61124613346</v>
      </c>
    </row>
    <row r="1152" spans="1:65">
      <c r="A1152" s="8">
        <v>1150</v>
      </c>
      <c r="B1152" s="1" t="s">
        <v>44</v>
      </c>
      <c r="C1152" s="1">
        <v>1500</v>
      </c>
      <c r="D1152" s="1" t="s">
        <v>60</v>
      </c>
      <c r="E1152" s="1">
        <v>150000049</v>
      </c>
      <c r="F1152" s="1" t="s">
        <v>60</v>
      </c>
      <c r="G1152" s="1" t="s">
        <v>95</v>
      </c>
      <c r="H1152" s="1">
        <v>7</v>
      </c>
      <c r="I1152" s="1" t="s">
        <v>52</v>
      </c>
      <c r="J1152" s="1" t="s">
        <v>49</v>
      </c>
      <c r="K1152" s="1">
        <v>17406001</v>
      </c>
      <c r="L1152" s="1" t="s">
        <v>50</v>
      </c>
      <c r="M1152" s="1" t="s">
        <v>51</v>
      </c>
      <c r="N1152" s="1" t="s">
        <v>64</v>
      </c>
      <c r="O1152" s="1" t="s">
        <v>65</v>
      </c>
      <c r="P1152" s="1" t="s">
        <v>66</v>
      </c>
      <c r="Q1152" s="1" t="s">
        <v>67</v>
      </c>
      <c r="R1152" s="1" t="s">
        <v>87</v>
      </c>
      <c r="S1152" s="1" t="s">
        <v>88</v>
      </c>
      <c r="T1152" s="2">
        <v>43333</v>
      </c>
      <c r="U1152" s="2">
        <v>43333</v>
      </c>
      <c r="V1152" s="1" t="s">
        <v>52</v>
      </c>
      <c r="W1152" s="3">
        <v>1</v>
      </c>
      <c r="X1152" s="1" t="s">
        <v>53</v>
      </c>
      <c r="Y1152" s="4">
        <v>126000</v>
      </c>
      <c r="Z1152" s="4">
        <v>-16506</v>
      </c>
      <c r="AA1152" s="4">
        <v>0</v>
      </c>
      <c r="AB1152" s="4">
        <v>0</v>
      </c>
      <c r="AC1152" s="4">
        <v>0</v>
      </c>
      <c r="AD1152" s="4">
        <v>126000</v>
      </c>
      <c r="AE1152" s="5">
        <v>1685</v>
      </c>
      <c r="AF1152" s="1" t="s">
        <v>70</v>
      </c>
      <c r="AG1152" s="1" t="s">
        <v>71</v>
      </c>
      <c r="AH1152" s="1" t="s">
        <v>89</v>
      </c>
      <c r="AI1152" s="1" t="s">
        <v>57</v>
      </c>
      <c r="AJ1152" s="5">
        <v>10950</v>
      </c>
      <c r="AK1152" s="4">
        <v>-1307</v>
      </c>
      <c r="AL1152" s="4">
        <v>0</v>
      </c>
      <c r="AM1152" s="4">
        <v>0</v>
      </c>
      <c r="AN1152" s="4">
        <v>0</v>
      </c>
      <c r="AO1152" s="4">
        <v>-17813</v>
      </c>
      <c r="AP1152" s="4">
        <v>-17813</v>
      </c>
      <c r="AQ1152" s="4">
        <v>0</v>
      </c>
      <c r="AR1152" s="4">
        <v>108187</v>
      </c>
      <c r="AS1152" s="1" t="s">
        <v>52</v>
      </c>
      <c r="AT1152" s="9">
        <f t="shared" si="504"/>
        <v>43333</v>
      </c>
      <c r="AU1152" s="9">
        <f t="shared" si="505"/>
        <v>43313</v>
      </c>
      <c r="AV1152" s="9">
        <v>44798</v>
      </c>
      <c r="AW1152" s="11">
        <f t="shared" si="506"/>
        <v>4.0136986301369859</v>
      </c>
      <c r="AX1152">
        <v>25</v>
      </c>
      <c r="AY1152" s="12">
        <v>0.05</v>
      </c>
      <c r="AZ1152">
        <f t="shared" si="507"/>
        <v>3.7999999999999999E-2</v>
      </c>
      <c r="BA1152" s="13">
        <f t="shared" si="508"/>
        <v>126000</v>
      </c>
      <c r="BB1152" s="17" t="s">
        <v>2189</v>
      </c>
      <c r="BC1152">
        <f>MATCH(BB1152,MONTHLY_INDEX!$A:$A,0)</f>
        <v>798</v>
      </c>
      <c r="BD1152">
        <f>MATCH(AU1152,MONTHLY_INDEX!$1:$1,0)</f>
        <v>80</v>
      </c>
      <c r="BE1152">
        <f>INDEX(MONTHLY_INDEX!$1:$1048576,Final!BC1152,Final!BD1152)</f>
        <v>96</v>
      </c>
      <c r="BF1152">
        <f>MATCH($BF$1,MONTHLY_INDEX!$1:$1,0)</f>
        <v>127</v>
      </c>
      <c r="BG1152">
        <f>INDEX(MONTHLY_INDEX!$1:$1048576,Final!BC1152,Final!BF1152)</f>
        <v>95.3</v>
      </c>
      <c r="BH1152" s="23">
        <f t="shared" si="530"/>
        <v>-7.2916666666666963E-3</v>
      </c>
      <c r="BI1152" s="14">
        <f t="shared" si="531"/>
        <v>125081.25</v>
      </c>
      <c r="BJ1152" s="14">
        <f t="shared" si="532"/>
        <v>19077.460787671229</v>
      </c>
      <c r="BK1152" s="15">
        <f t="shared" si="512"/>
        <v>106003.78921232877</v>
      </c>
      <c r="BL1152" s="52">
        <v>0</v>
      </c>
      <c r="BM1152" s="15">
        <f t="shared" si="533"/>
        <v>106003.78921232877</v>
      </c>
    </row>
    <row r="1153" spans="1:65">
      <c r="A1153" s="8">
        <v>1151</v>
      </c>
      <c r="B1153" s="1" t="s">
        <v>44</v>
      </c>
      <c r="C1153" s="1">
        <v>1500</v>
      </c>
      <c r="D1153" s="1" t="s">
        <v>60</v>
      </c>
      <c r="E1153" s="1">
        <v>150000049</v>
      </c>
      <c r="F1153" s="1" t="s">
        <v>60</v>
      </c>
      <c r="G1153" s="1" t="s">
        <v>96</v>
      </c>
      <c r="H1153" s="1">
        <v>8</v>
      </c>
      <c r="I1153" s="1" t="s">
        <v>52</v>
      </c>
      <c r="J1153" s="1" t="s">
        <v>49</v>
      </c>
      <c r="K1153" s="1">
        <v>17406001</v>
      </c>
      <c r="L1153" s="1" t="s">
        <v>50</v>
      </c>
      <c r="M1153" s="1" t="s">
        <v>51</v>
      </c>
      <c r="N1153" s="1" t="s">
        <v>64</v>
      </c>
      <c r="O1153" s="1" t="s">
        <v>65</v>
      </c>
      <c r="P1153" s="1" t="s">
        <v>66</v>
      </c>
      <c r="Q1153" s="1" t="s">
        <v>67</v>
      </c>
      <c r="R1153" s="1" t="s">
        <v>87</v>
      </c>
      <c r="S1153" s="1" t="s">
        <v>88</v>
      </c>
      <c r="T1153" s="2">
        <v>43333</v>
      </c>
      <c r="U1153" s="2">
        <v>43333</v>
      </c>
      <c r="V1153" s="1" t="s">
        <v>52</v>
      </c>
      <c r="W1153" s="3">
        <v>1</v>
      </c>
      <c r="X1153" s="1" t="s">
        <v>53</v>
      </c>
      <c r="Y1153" s="4">
        <v>29327302</v>
      </c>
      <c r="Z1153" s="4">
        <v>-3841988</v>
      </c>
      <c r="AA1153" s="4">
        <v>0</v>
      </c>
      <c r="AB1153" s="4">
        <v>0</v>
      </c>
      <c r="AC1153" s="4">
        <v>0</v>
      </c>
      <c r="AD1153" s="4">
        <v>29327302</v>
      </c>
      <c r="AE1153" s="5">
        <v>1685</v>
      </c>
      <c r="AF1153" s="1" t="s">
        <v>70</v>
      </c>
      <c r="AG1153" s="1" t="s">
        <v>71</v>
      </c>
      <c r="AH1153" s="1" t="s">
        <v>89</v>
      </c>
      <c r="AI1153" s="1" t="s">
        <v>57</v>
      </c>
      <c r="AJ1153" s="5">
        <v>10950</v>
      </c>
      <c r="AK1153" s="4">
        <v>-304227</v>
      </c>
      <c r="AL1153" s="4">
        <v>0</v>
      </c>
      <c r="AM1153" s="4">
        <v>0</v>
      </c>
      <c r="AN1153" s="4">
        <v>0</v>
      </c>
      <c r="AO1153" s="4">
        <v>-4146215</v>
      </c>
      <c r="AP1153" s="4">
        <v>-4146215</v>
      </c>
      <c r="AQ1153" s="4">
        <v>0</v>
      </c>
      <c r="AR1153" s="4">
        <v>25181087</v>
      </c>
      <c r="AS1153" s="1" t="s">
        <v>52</v>
      </c>
      <c r="AT1153" s="9">
        <f t="shared" si="504"/>
        <v>43333</v>
      </c>
      <c r="AU1153" s="9">
        <f t="shared" si="505"/>
        <v>43313</v>
      </c>
      <c r="AV1153" s="9">
        <v>44798</v>
      </c>
      <c r="AW1153" s="11">
        <f t="shared" si="506"/>
        <v>4.0136986301369859</v>
      </c>
      <c r="AX1153">
        <v>25</v>
      </c>
      <c r="AY1153" s="12">
        <v>0.05</v>
      </c>
      <c r="AZ1153">
        <f t="shared" si="507"/>
        <v>3.7999999999999999E-2</v>
      </c>
      <c r="BA1153" s="13">
        <f t="shared" si="508"/>
        <v>29327302</v>
      </c>
      <c r="BB1153" s="17" t="s">
        <v>2189</v>
      </c>
      <c r="BC1153">
        <f>MATCH(BB1153,MONTHLY_INDEX!$A:$A,0)</f>
        <v>798</v>
      </c>
      <c r="BD1153">
        <f>MATCH(AU1153,MONTHLY_INDEX!$1:$1,0)</f>
        <v>80</v>
      </c>
      <c r="BE1153">
        <f>INDEX(MONTHLY_INDEX!$1:$1048576,Final!BC1153,Final!BD1153)</f>
        <v>96</v>
      </c>
      <c r="BF1153">
        <f>MATCH($BF$1,MONTHLY_INDEX!$1:$1,0)</f>
        <v>127</v>
      </c>
      <c r="BG1153">
        <f>INDEX(MONTHLY_INDEX!$1:$1048576,Final!BC1153,Final!BF1153)</f>
        <v>95.3</v>
      </c>
      <c r="BH1153" s="23">
        <f t="shared" si="530"/>
        <v>-7.2916666666666963E-3</v>
      </c>
      <c r="BI1153" s="14">
        <f t="shared" si="531"/>
        <v>29113457.089583334</v>
      </c>
      <c r="BJ1153" s="14">
        <f t="shared" si="532"/>
        <v>4440400.4278824767</v>
      </c>
      <c r="BK1153" s="15">
        <f t="shared" si="512"/>
        <v>24673056.661700856</v>
      </c>
      <c r="BL1153" s="52">
        <v>0</v>
      </c>
      <c r="BM1153" s="15">
        <f t="shared" si="533"/>
        <v>24673056.661700856</v>
      </c>
    </row>
    <row r="1154" spans="1:65">
      <c r="A1154" s="8">
        <v>1152</v>
      </c>
      <c r="B1154" s="1" t="s">
        <v>44</v>
      </c>
      <c r="C1154" s="1">
        <v>1500</v>
      </c>
      <c r="D1154" s="1" t="s">
        <v>60</v>
      </c>
      <c r="E1154" s="1">
        <v>150000049</v>
      </c>
      <c r="F1154" s="1" t="s">
        <v>60</v>
      </c>
      <c r="G1154" s="1" t="s">
        <v>97</v>
      </c>
      <c r="H1154" s="1">
        <v>9</v>
      </c>
      <c r="I1154" s="1" t="s">
        <v>52</v>
      </c>
      <c r="J1154" s="1" t="s">
        <v>49</v>
      </c>
      <c r="K1154" s="1">
        <v>17406001</v>
      </c>
      <c r="L1154" s="1" t="s">
        <v>50</v>
      </c>
      <c r="M1154" s="1" t="s">
        <v>51</v>
      </c>
      <c r="N1154" s="1" t="s">
        <v>64</v>
      </c>
      <c r="O1154" s="1" t="s">
        <v>65</v>
      </c>
      <c r="P1154" s="1" t="s">
        <v>66</v>
      </c>
      <c r="Q1154" s="1" t="s">
        <v>67</v>
      </c>
      <c r="R1154" s="1" t="s">
        <v>87</v>
      </c>
      <c r="S1154" s="1" t="s">
        <v>88</v>
      </c>
      <c r="T1154" s="2">
        <v>43333</v>
      </c>
      <c r="U1154" s="2">
        <v>43333</v>
      </c>
      <c r="V1154" s="1" t="s">
        <v>52</v>
      </c>
      <c r="W1154" s="3">
        <v>1</v>
      </c>
      <c r="X1154" s="1" t="s">
        <v>53</v>
      </c>
      <c r="Y1154" s="4">
        <v>1517250</v>
      </c>
      <c r="Z1154" s="4">
        <v>-198765</v>
      </c>
      <c r="AA1154" s="4">
        <v>0</v>
      </c>
      <c r="AB1154" s="4">
        <v>0</v>
      </c>
      <c r="AC1154" s="4">
        <v>0</v>
      </c>
      <c r="AD1154" s="4">
        <v>1517250</v>
      </c>
      <c r="AE1154" s="5">
        <v>1685</v>
      </c>
      <c r="AF1154" s="1" t="s">
        <v>70</v>
      </c>
      <c r="AG1154" s="1" t="s">
        <v>71</v>
      </c>
      <c r="AH1154" s="1" t="s">
        <v>89</v>
      </c>
      <c r="AI1154" s="1" t="s">
        <v>57</v>
      </c>
      <c r="AJ1154" s="5">
        <v>10950</v>
      </c>
      <c r="AK1154" s="4">
        <v>-15739</v>
      </c>
      <c r="AL1154" s="4">
        <v>0</v>
      </c>
      <c r="AM1154" s="4">
        <v>0</v>
      </c>
      <c r="AN1154" s="4">
        <v>0</v>
      </c>
      <c r="AO1154" s="4">
        <v>-214504</v>
      </c>
      <c r="AP1154" s="4">
        <v>-214504</v>
      </c>
      <c r="AQ1154" s="4">
        <v>0</v>
      </c>
      <c r="AR1154" s="4">
        <v>1302746</v>
      </c>
      <c r="AS1154" s="1" t="s">
        <v>52</v>
      </c>
      <c r="AT1154" s="9">
        <f t="shared" si="504"/>
        <v>43333</v>
      </c>
      <c r="AU1154" s="9">
        <f t="shared" si="505"/>
        <v>43313</v>
      </c>
      <c r="AV1154" s="9">
        <v>44798</v>
      </c>
      <c r="AW1154" s="11">
        <f t="shared" si="506"/>
        <v>4.0136986301369859</v>
      </c>
      <c r="AX1154">
        <v>15</v>
      </c>
      <c r="AY1154" s="12">
        <v>0.05</v>
      </c>
      <c r="AZ1154">
        <f t="shared" si="507"/>
        <v>6.3333333333333325E-2</v>
      </c>
      <c r="BA1154" s="13">
        <f t="shared" si="508"/>
        <v>1517250</v>
      </c>
      <c r="BB1154" s="17" t="s">
        <v>1941</v>
      </c>
      <c r="BC1154">
        <f>MATCH(BB1154,MONTHLY_INDEX!$A:$A,0)</f>
        <v>674</v>
      </c>
      <c r="BD1154">
        <f>MATCH(AU1154,MONTHLY_INDEX!$1:$1,0)</f>
        <v>80</v>
      </c>
      <c r="BE1154">
        <f>INDEX(MONTHLY_INDEX!$1:$1048576,Final!BC1154,Final!BD1154)</f>
        <v>105.1</v>
      </c>
      <c r="BF1154">
        <f>MATCH($BF$1,MONTHLY_INDEX!$1:$1,0)</f>
        <v>127</v>
      </c>
      <c r="BG1154">
        <f>INDEX(MONTHLY_INDEX!$1:$1048576,Final!BC1154,Final!BF1154)</f>
        <v>122.8</v>
      </c>
      <c r="BH1154" s="23">
        <f t="shared" si="530"/>
        <v>0.16841103710751668</v>
      </c>
      <c r="BI1154" s="14">
        <f t="shared" si="531"/>
        <v>1772771.6460513796</v>
      </c>
      <c r="BJ1154" s="14">
        <f t="shared" si="532"/>
        <v>450640.17139580037</v>
      </c>
      <c r="BK1154" s="15">
        <f t="shared" si="512"/>
        <v>1322131.4746555793</v>
      </c>
      <c r="BL1154" s="52">
        <v>0</v>
      </c>
      <c r="BM1154" s="15">
        <f t="shared" si="533"/>
        <v>1322131.4746555793</v>
      </c>
    </row>
    <row r="1155" spans="1:65">
      <c r="A1155" s="8">
        <v>1153</v>
      </c>
      <c r="B1155" s="1" t="s">
        <v>44</v>
      </c>
      <c r="C1155" s="1">
        <v>1500</v>
      </c>
      <c r="D1155" s="1" t="s">
        <v>60</v>
      </c>
      <c r="E1155" s="1">
        <v>150000049</v>
      </c>
      <c r="F1155" s="1" t="s">
        <v>60</v>
      </c>
      <c r="G1155" s="1" t="s">
        <v>98</v>
      </c>
      <c r="H1155" s="1">
        <v>10</v>
      </c>
      <c r="I1155" s="1" t="s">
        <v>52</v>
      </c>
      <c r="J1155" s="1" t="s">
        <v>49</v>
      </c>
      <c r="K1155" s="1">
        <v>17406001</v>
      </c>
      <c r="L1155" s="1" t="s">
        <v>50</v>
      </c>
      <c r="M1155" s="1" t="s">
        <v>51</v>
      </c>
      <c r="N1155" s="1" t="s">
        <v>64</v>
      </c>
      <c r="O1155" s="1" t="s">
        <v>65</v>
      </c>
      <c r="P1155" s="1" t="s">
        <v>66</v>
      </c>
      <c r="Q1155" s="1" t="s">
        <v>67</v>
      </c>
      <c r="R1155" s="1" t="s">
        <v>87</v>
      </c>
      <c r="S1155" s="1" t="s">
        <v>88</v>
      </c>
      <c r="T1155" s="2">
        <v>43333</v>
      </c>
      <c r="U1155" s="2">
        <v>43333</v>
      </c>
      <c r="V1155" s="1" t="s">
        <v>52</v>
      </c>
      <c r="W1155" s="3">
        <v>1</v>
      </c>
      <c r="X1155" s="1" t="s">
        <v>53</v>
      </c>
      <c r="Y1155" s="4">
        <v>312900</v>
      </c>
      <c r="Z1155" s="4">
        <v>-40991</v>
      </c>
      <c r="AA1155" s="4">
        <v>0</v>
      </c>
      <c r="AB1155" s="4">
        <v>0</v>
      </c>
      <c r="AC1155" s="4">
        <v>0</v>
      </c>
      <c r="AD1155" s="4">
        <v>312900</v>
      </c>
      <c r="AE1155" s="5">
        <v>1685</v>
      </c>
      <c r="AF1155" s="1" t="s">
        <v>70</v>
      </c>
      <c r="AG1155" s="1" t="s">
        <v>71</v>
      </c>
      <c r="AH1155" s="1" t="s">
        <v>89</v>
      </c>
      <c r="AI1155" s="1" t="s">
        <v>57</v>
      </c>
      <c r="AJ1155" s="5">
        <v>10950</v>
      </c>
      <c r="AK1155" s="4">
        <v>-3246</v>
      </c>
      <c r="AL1155" s="4">
        <v>0</v>
      </c>
      <c r="AM1155" s="4">
        <v>0</v>
      </c>
      <c r="AN1155" s="4">
        <v>0</v>
      </c>
      <c r="AO1155" s="4">
        <v>-44237</v>
      </c>
      <c r="AP1155" s="4">
        <v>-44237</v>
      </c>
      <c r="AQ1155" s="4">
        <v>0</v>
      </c>
      <c r="AR1155" s="4">
        <v>268663</v>
      </c>
      <c r="AS1155" s="1" t="s">
        <v>52</v>
      </c>
      <c r="AT1155" s="9">
        <f t="shared" si="504"/>
        <v>43333</v>
      </c>
      <c r="AU1155" s="9">
        <f t="shared" si="505"/>
        <v>43313</v>
      </c>
      <c r="AV1155" s="9">
        <v>44798</v>
      </c>
      <c r="AW1155" s="11">
        <f t="shared" si="506"/>
        <v>4.0136986301369859</v>
      </c>
      <c r="AX1155">
        <v>10</v>
      </c>
      <c r="AY1155" s="12">
        <v>0.05</v>
      </c>
      <c r="AZ1155">
        <f t="shared" si="507"/>
        <v>9.5000000000000001E-2</v>
      </c>
      <c r="BA1155" s="13">
        <f t="shared" si="508"/>
        <v>312900</v>
      </c>
      <c r="BB1155" s="17" t="s">
        <v>2189</v>
      </c>
      <c r="BC1155">
        <f>MATCH(BB1155,MONTHLY_INDEX!$A:$A,0)</f>
        <v>798</v>
      </c>
      <c r="BD1155">
        <f>MATCH(AU1155,MONTHLY_INDEX!$1:$1,0)</f>
        <v>80</v>
      </c>
      <c r="BE1155">
        <f>INDEX(MONTHLY_INDEX!$1:$1048576,Final!BC1155,Final!BD1155)</f>
        <v>96</v>
      </c>
      <c r="BF1155">
        <f>MATCH($BF$1,MONTHLY_INDEX!$1:$1,0)</f>
        <v>127</v>
      </c>
      <c r="BG1155">
        <f>INDEX(MONTHLY_INDEX!$1:$1048576,Final!BC1155,Final!BF1155)</f>
        <v>95.3</v>
      </c>
      <c r="BH1155" s="23">
        <f t="shared" si="530"/>
        <v>-7.2916666666666963E-3</v>
      </c>
      <c r="BI1155" s="14">
        <f t="shared" si="531"/>
        <v>310618.4375</v>
      </c>
      <c r="BJ1155" s="14">
        <f t="shared" si="532"/>
        <v>118439.2357234589</v>
      </c>
      <c r="BK1155" s="15">
        <f t="shared" si="512"/>
        <v>192179.2017765411</v>
      </c>
      <c r="BL1155" s="52">
        <v>0</v>
      </c>
      <c r="BM1155" s="15">
        <f t="shared" si="533"/>
        <v>192179.2017765411</v>
      </c>
    </row>
    <row r="1156" spans="1:65">
      <c r="A1156" s="8">
        <v>1154</v>
      </c>
      <c r="B1156" s="1" t="s">
        <v>44</v>
      </c>
      <c r="C1156" s="1">
        <v>1500</v>
      </c>
      <c r="D1156" s="1" t="s">
        <v>60</v>
      </c>
      <c r="E1156" s="1">
        <v>150000049</v>
      </c>
      <c r="F1156" s="1" t="s">
        <v>60</v>
      </c>
      <c r="G1156" s="1" t="s">
        <v>99</v>
      </c>
      <c r="H1156" s="1">
        <v>11</v>
      </c>
      <c r="I1156" s="1" t="s">
        <v>52</v>
      </c>
      <c r="J1156" s="1" t="s">
        <v>49</v>
      </c>
      <c r="K1156" s="1">
        <v>17406001</v>
      </c>
      <c r="L1156" s="1" t="s">
        <v>50</v>
      </c>
      <c r="M1156" s="1" t="s">
        <v>51</v>
      </c>
      <c r="N1156" s="1" t="s">
        <v>64</v>
      </c>
      <c r="O1156" s="1" t="s">
        <v>65</v>
      </c>
      <c r="P1156" s="1" t="s">
        <v>66</v>
      </c>
      <c r="Q1156" s="1" t="s">
        <v>67</v>
      </c>
      <c r="R1156" s="1" t="s">
        <v>87</v>
      </c>
      <c r="S1156" s="1" t="s">
        <v>88</v>
      </c>
      <c r="T1156" s="2">
        <v>43333</v>
      </c>
      <c r="U1156" s="2">
        <v>43333</v>
      </c>
      <c r="V1156" s="1" t="s">
        <v>52</v>
      </c>
      <c r="W1156" s="3">
        <v>1</v>
      </c>
      <c r="X1156" s="1" t="s">
        <v>53</v>
      </c>
      <c r="Y1156" s="4">
        <v>1174950</v>
      </c>
      <c r="Z1156" s="4">
        <v>-153922</v>
      </c>
      <c r="AA1156" s="4">
        <v>0</v>
      </c>
      <c r="AB1156" s="4">
        <v>0</v>
      </c>
      <c r="AC1156" s="4">
        <v>0</v>
      </c>
      <c r="AD1156" s="4">
        <v>1174950</v>
      </c>
      <c r="AE1156" s="5">
        <v>1685</v>
      </c>
      <c r="AF1156" s="1" t="s">
        <v>70</v>
      </c>
      <c r="AG1156" s="1" t="s">
        <v>71</v>
      </c>
      <c r="AH1156" s="1" t="s">
        <v>89</v>
      </c>
      <c r="AI1156" s="1" t="s">
        <v>57</v>
      </c>
      <c r="AJ1156" s="5">
        <v>10950</v>
      </c>
      <c r="AK1156" s="4">
        <v>-12188</v>
      </c>
      <c r="AL1156" s="4">
        <v>0</v>
      </c>
      <c r="AM1156" s="4">
        <v>0</v>
      </c>
      <c r="AN1156" s="4">
        <v>0</v>
      </c>
      <c r="AO1156" s="4">
        <v>-166110</v>
      </c>
      <c r="AP1156" s="4">
        <v>-166110</v>
      </c>
      <c r="AQ1156" s="4">
        <v>0</v>
      </c>
      <c r="AR1156" s="4">
        <v>1008840</v>
      </c>
      <c r="AS1156" s="1" t="s">
        <v>52</v>
      </c>
      <c r="AT1156" s="9">
        <f t="shared" ref="AT1156:AT1219" si="534">T1156</f>
        <v>43333</v>
      </c>
      <c r="AU1156" s="9">
        <f t="shared" ref="AU1156:AU1219" si="535">DATE(YEAR(AT1156),MONTH(AT1156),DAY(1))</f>
        <v>43313</v>
      </c>
      <c r="AV1156" s="9">
        <v>44798</v>
      </c>
      <c r="AW1156" s="11">
        <f t="shared" ref="AW1156:AW1219" si="536">(AV1156-AT1156)/365</f>
        <v>4.0136986301369859</v>
      </c>
      <c r="AX1156">
        <v>10</v>
      </c>
      <c r="AY1156" s="12">
        <v>0.05</v>
      </c>
      <c r="AZ1156">
        <f t="shared" ref="AZ1156:AZ1219" si="537">(1-AY1156)/AX1156</f>
        <v>9.5000000000000001E-2</v>
      </c>
      <c r="BA1156" s="13">
        <f t="shared" ref="BA1156:BA1219" si="538">Y1156</f>
        <v>1174950</v>
      </c>
      <c r="BB1156" s="17" t="s">
        <v>2189</v>
      </c>
      <c r="BC1156">
        <f>MATCH(BB1156,MONTHLY_INDEX!$A:$A,0)</f>
        <v>798</v>
      </c>
      <c r="BD1156">
        <f>MATCH(AU1156,MONTHLY_INDEX!$1:$1,0)</f>
        <v>80</v>
      </c>
      <c r="BE1156">
        <f>INDEX(MONTHLY_INDEX!$1:$1048576,Final!BC1156,Final!BD1156)</f>
        <v>96</v>
      </c>
      <c r="BF1156">
        <f>MATCH($BF$1,MONTHLY_INDEX!$1:$1,0)</f>
        <v>127</v>
      </c>
      <c r="BG1156">
        <f>INDEX(MONTHLY_INDEX!$1:$1048576,Final!BC1156,Final!BF1156)</f>
        <v>95.3</v>
      </c>
      <c r="BH1156" s="23">
        <f t="shared" si="530"/>
        <v>-7.2916666666666963E-3</v>
      </c>
      <c r="BI1156" s="14">
        <f t="shared" si="531"/>
        <v>1166382.65625</v>
      </c>
      <c r="BJ1156" s="14">
        <f t="shared" si="532"/>
        <v>444743.30461258558</v>
      </c>
      <c r="BK1156" s="15">
        <f t="shared" ref="BK1156:BK1217" si="539">MAX(BI1156-BJ1156,0)</f>
        <v>721639.35163741442</v>
      </c>
      <c r="BL1156" s="52">
        <v>0</v>
      </c>
      <c r="BM1156" s="15">
        <f t="shared" si="533"/>
        <v>721639.35163741442</v>
      </c>
    </row>
    <row r="1157" spans="1:65">
      <c r="A1157" s="8">
        <v>1155</v>
      </c>
      <c r="B1157" s="1" t="s">
        <v>44</v>
      </c>
      <c r="C1157" s="1">
        <v>1500</v>
      </c>
      <c r="D1157" s="1" t="s">
        <v>60</v>
      </c>
      <c r="E1157" s="1">
        <v>150000049</v>
      </c>
      <c r="F1157" s="1" t="s">
        <v>60</v>
      </c>
      <c r="G1157" s="1" t="s">
        <v>100</v>
      </c>
      <c r="H1157" s="1">
        <v>12</v>
      </c>
      <c r="I1157" s="1" t="s">
        <v>52</v>
      </c>
      <c r="J1157" s="1" t="s">
        <v>49</v>
      </c>
      <c r="K1157" s="1">
        <v>17406001</v>
      </c>
      <c r="L1157" s="1" t="s">
        <v>50</v>
      </c>
      <c r="M1157" s="1" t="s">
        <v>51</v>
      </c>
      <c r="N1157" s="1" t="s">
        <v>64</v>
      </c>
      <c r="O1157" s="1" t="s">
        <v>65</v>
      </c>
      <c r="P1157" s="1" t="s">
        <v>66</v>
      </c>
      <c r="Q1157" s="1" t="s">
        <v>67</v>
      </c>
      <c r="R1157" s="1" t="s">
        <v>87</v>
      </c>
      <c r="S1157" s="1" t="s">
        <v>88</v>
      </c>
      <c r="T1157" s="2">
        <v>43333</v>
      </c>
      <c r="U1157" s="2">
        <v>43333</v>
      </c>
      <c r="V1157" s="1" t="s">
        <v>52</v>
      </c>
      <c r="W1157" s="3">
        <v>1</v>
      </c>
      <c r="X1157" s="1" t="s">
        <v>53</v>
      </c>
      <c r="Y1157" s="4">
        <v>582750</v>
      </c>
      <c r="Z1157" s="4">
        <v>-76342</v>
      </c>
      <c r="AA1157" s="4">
        <v>0</v>
      </c>
      <c r="AB1157" s="4">
        <v>0</v>
      </c>
      <c r="AC1157" s="4">
        <v>0</v>
      </c>
      <c r="AD1157" s="4">
        <v>582750</v>
      </c>
      <c r="AE1157" s="5">
        <v>1685</v>
      </c>
      <c r="AF1157" s="1" t="s">
        <v>70</v>
      </c>
      <c r="AG1157" s="1" t="s">
        <v>71</v>
      </c>
      <c r="AH1157" s="1" t="s">
        <v>89</v>
      </c>
      <c r="AI1157" s="1" t="s">
        <v>57</v>
      </c>
      <c r="AJ1157" s="5">
        <v>10950</v>
      </c>
      <c r="AK1157" s="4">
        <v>-6045</v>
      </c>
      <c r="AL1157" s="4">
        <v>0</v>
      </c>
      <c r="AM1157" s="4">
        <v>0</v>
      </c>
      <c r="AN1157" s="4">
        <v>0</v>
      </c>
      <c r="AO1157" s="4">
        <v>-82387</v>
      </c>
      <c r="AP1157" s="4">
        <v>-82387</v>
      </c>
      <c r="AQ1157" s="4">
        <v>0</v>
      </c>
      <c r="AR1157" s="4">
        <v>500363</v>
      </c>
      <c r="AS1157" s="1" t="s">
        <v>52</v>
      </c>
      <c r="AT1157" s="9">
        <f t="shared" si="534"/>
        <v>43333</v>
      </c>
      <c r="AU1157" s="9">
        <f t="shared" si="535"/>
        <v>43313</v>
      </c>
      <c r="AV1157" s="9">
        <v>44798</v>
      </c>
      <c r="AW1157" s="11">
        <f t="shared" si="536"/>
        <v>4.0136986301369859</v>
      </c>
      <c r="AX1157">
        <v>10</v>
      </c>
      <c r="AY1157" s="12">
        <v>0.05</v>
      </c>
      <c r="AZ1157">
        <f t="shared" si="537"/>
        <v>9.5000000000000001E-2</v>
      </c>
      <c r="BA1157" s="13">
        <f t="shared" si="538"/>
        <v>582750</v>
      </c>
      <c r="BB1157" s="17" t="s">
        <v>1973</v>
      </c>
      <c r="BC1157">
        <f>MATCH(BB1157,MONTHLY_INDEX!$A:$A,0)</f>
        <v>690</v>
      </c>
      <c r="BD1157">
        <f>MATCH(AU1157,MONTHLY_INDEX!$1:$1,0)</f>
        <v>80</v>
      </c>
      <c r="BE1157">
        <f>INDEX(MONTHLY_INDEX!$1:$1048576,Final!BC1157,Final!BD1157)</f>
        <v>110</v>
      </c>
      <c r="BF1157">
        <f>MATCH($BF$1,MONTHLY_INDEX!$1:$1,0)</f>
        <v>127</v>
      </c>
      <c r="BG1157">
        <f>INDEX(MONTHLY_INDEX!$1:$1048576,Final!BC1157,Final!BF1157)</f>
        <v>145.69999999999999</v>
      </c>
      <c r="BH1157" s="23">
        <f t="shared" si="530"/>
        <v>0.32454545454545441</v>
      </c>
      <c r="BI1157" s="14">
        <f t="shared" si="531"/>
        <v>771878.86363636365</v>
      </c>
      <c r="BJ1157" s="14">
        <f t="shared" si="532"/>
        <v>294318.46807285177</v>
      </c>
      <c r="BK1157" s="15">
        <f t="shared" si="539"/>
        <v>477560.39556351188</v>
      </c>
      <c r="BL1157" s="52">
        <v>0</v>
      </c>
      <c r="BM1157" s="15">
        <f t="shared" si="533"/>
        <v>477560.39556351188</v>
      </c>
    </row>
    <row r="1158" spans="1:65">
      <c r="A1158" s="8">
        <v>1156</v>
      </c>
      <c r="B1158" s="1" t="s">
        <v>44</v>
      </c>
      <c r="C1158" s="1">
        <v>1500</v>
      </c>
      <c r="D1158" s="1" t="s">
        <v>60</v>
      </c>
      <c r="E1158" s="1">
        <v>150000049</v>
      </c>
      <c r="F1158" s="1" t="s">
        <v>60</v>
      </c>
      <c r="G1158" s="1" t="s">
        <v>101</v>
      </c>
      <c r="H1158" s="1">
        <v>13</v>
      </c>
      <c r="I1158" s="1" t="s">
        <v>52</v>
      </c>
      <c r="J1158" s="1" t="s">
        <v>49</v>
      </c>
      <c r="K1158" s="1">
        <v>17406001</v>
      </c>
      <c r="L1158" s="1" t="s">
        <v>50</v>
      </c>
      <c r="M1158" s="1" t="s">
        <v>51</v>
      </c>
      <c r="N1158" s="1" t="s">
        <v>64</v>
      </c>
      <c r="O1158" s="1" t="s">
        <v>65</v>
      </c>
      <c r="P1158" s="1" t="s">
        <v>66</v>
      </c>
      <c r="Q1158" s="1" t="s">
        <v>67</v>
      </c>
      <c r="R1158" s="1" t="s">
        <v>87</v>
      </c>
      <c r="S1158" s="1" t="s">
        <v>88</v>
      </c>
      <c r="T1158" s="2">
        <v>43333</v>
      </c>
      <c r="U1158" s="2">
        <v>43333</v>
      </c>
      <c r="V1158" s="1" t="s">
        <v>52</v>
      </c>
      <c r="W1158" s="3">
        <v>1</v>
      </c>
      <c r="X1158" s="1" t="s">
        <v>53</v>
      </c>
      <c r="Y1158" s="4">
        <v>9976171</v>
      </c>
      <c r="Z1158" s="4">
        <v>-1306915</v>
      </c>
      <c r="AA1158" s="4">
        <v>0</v>
      </c>
      <c r="AB1158" s="4">
        <v>0</v>
      </c>
      <c r="AC1158" s="4">
        <v>0</v>
      </c>
      <c r="AD1158" s="4">
        <v>9976171</v>
      </c>
      <c r="AE1158" s="5">
        <v>1685</v>
      </c>
      <c r="AF1158" s="1" t="s">
        <v>70</v>
      </c>
      <c r="AG1158" s="1" t="s">
        <v>71</v>
      </c>
      <c r="AH1158" s="1" t="s">
        <v>89</v>
      </c>
      <c r="AI1158" s="1" t="s">
        <v>57</v>
      </c>
      <c r="AJ1158" s="5">
        <v>10950</v>
      </c>
      <c r="AK1158" s="4">
        <v>-103488</v>
      </c>
      <c r="AL1158" s="4">
        <v>0</v>
      </c>
      <c r="AM1158" s="4">
        <v>0</v>
      </c>
      <c r="AN1158" s="4">
        <v>0</v>
      </c>
      <c r="AO1158" s="4">
        <v>-1410403</v>
      </c>
      <c r="AP1158" s="4">
        <v>-1410403</v>
      </c>
      <c r="AQ1158" s="4">
        <v>0</v>
      </c>
      <c r="AR1158" s="4">
        <v>8565768</v>
      </c>
      <c r="AS1158" s="1" t="s">
        <v>52</v>
      </c>
      <c r="AT1158" s="9">
        <f t="shared" si="534"/>
        <v>43333</v>
      </c>
      <c r="AU1158" s="9">
        <f t="shared" si="535"/>
        <v>43313</v>
      </c>
      <c r="AV1158" s="9">
        <v>44798</v>
      </c>
      <c r="AW1158" s="11">
        <f t="shared" si="536"/>
        <v>4.0136986301369859</v>
      </c>
      <c r="AX1158">
        <v>25</v>
      </c>
      <c r="AY1158" s="12">
        <v>0.05</v>
      </c>
      <c r="AZ1158">
        <f t="shared" si="537"/>
        <v>3.7999999999999999E-2</v>
      </c>
      <c r="BA1158" s="13">
        <f t="shared" si="538"/>
        <v>9976171</v>
      </c>
      <c r="BB1158" s="17" t="s">
        <v>2189</v>
      </c>
      <c r="BC1158">
        <f>MATCH(BB1158,MONTHLY_INDEX!$A:$A,0)</f>
        <v>798</v>
      </c>
      <c r="BD1158">
        <f>MATCH(AU1158,MONTHLY_INDEX!$1:$1,0)</f>
        <v>80</v>
      </c>
      <c r="BE1158">
        <f>INDEX(MONTHLY_INDEX!$1:$1048576,Final!BC1158,Final!BD1158)</f>
        <v>96</v>
      </c>
      <c r="BF1158">
        <f>MATCH($BF$1,MONTHLY_INDEX!$1:$1,0)</f>
        <v>127</v>
      </c>
      <c r="BG1158">
        <f>INDEX(MONTHLY_INDEX!$1:$1048576,Final!BC1158,Final!BF1158)</f>
        <v>95.3</v>
      </c>
      <c r="BH1158" s="23">
        <f t="shared" si="530"/>
        <v>-7.2916666666666963E-3</v>
      </c>
      <c r="BI1158" s="14">
        <f t="shared" si="531"/>
        <v>9903428.0864583328</v>
      </c>
      <c r="BJ1158" s="14">
        <f t="shared" si="532"/>
        <v>1510476.2782825625</v>
      </c>
      <c r="BK1158" s="15">
        <f t="shared" si="539"/>
        <v>8392951.8081757706</v>
      </c>
      <c r="BL1158" s="52">
        <v>0</v>
      </c>
      <c r="BM1158" s="15">
        <f t="shared" si="533"/>
        <v>8392951.8081757706</v>
      </c>
    </row>
    <row r="1159" spans="1:65">
      <c r="A1159" s="8">
        <v>1157</v>
      </c>
      <c r="B1159" s="1" t="s">
        <v>44</v>
      </c>
      <c r="C1159" s="1">
        <v>1500</v>
      </c>
      <c r="D1159" s="1" t="s">
        <v>60</v>
      </c>
      <c r="E1159" s="1">
        <v>150000049</v>
      </c>
      <c r="F1159" s="1" t="s">
        <v>60</v>
      </c>
      <c r="G1159" s="1" t="s">
        <v>102</v>
      </c>
      <c r="H1159" s="1">
        <v>14</v>
      </c>
      <c r="I1159" s="1" t="s">
        <v>52</v>
      </c>
      <c r="J1159" s="1" t="s">
        <v>49</v>
      </c>
      <c r="K1159" s="1">
        <v>17406001</v>
      </c>
      <c r="L1159" s="1" t="s">
        <v>50</v>
      </c>
      <c r="M1159" s="1" t="s">
        <v>51</v>
      </c>
      <c r="N1159" s="1" t="s">
        <v>64</v>
      </c>
      <c r="O1159" s="1" t="s">
        <v>65</v>
      </c>
      <c r="P1159" s="1" t="s">
        <v>66</v>
      </c>
      <c r="Q1159" s="1" t="s">
        <v>67</v>
      </c>
      <c r="R1159" s="1" t="s">
        <v>87</v>
      </c>
      <c r="S1159" s="1" t="s">
        <v>88</v>
      </c>
      <c r="T1159" s="2">
        <v>43333</v>
      </c>
      <c r="U1159" s="2">
        <v>43333</v>
      </c>
      <c r="V1159" s="1" t="s">
        <v>52</v>
      </c>
      <c r="W1159" s="3">
        <v>1</v>
      </c>
      <c r="X1159" s="1" t="s">
        <v>53</v>
      </c>
      <c r="Y1159" s="4">
        <v>21103901</v>
      </c>
      <c r="Z1159" s="4">
        <v>-2764690</v>
      </c>
      <c r="AA1159" s="4">
        <v>0</v>
      </c>
      <c r="AB1159" s="4">
        <v>0</v>
      </c>
      <c r="AC1159" s="4">
        <v>0</v>
      </c>
      <c r="AD1159" s="4">
        <v>21103901</v>
      </c>
      <c r="AE1159" s="5">
        <v>1685</v>
      </c>
      <c r="AF1159" s="1" t="s">
        <v>70</v>
      </c>
      <c r="AG1159" s="1" t="s">
        <v>71</v>
      </c>
      <c r="AH1159" s="1" t="s">
        <v>89</v>
      </c>
      <c r="AI1159" s="1" t="s">
        <v>57</v>
      </c>
      <c r="AJ1159" s="5">
        <v>10950</v>
      </c>
      <c r="AK1159" s="4">
        <v>-218921</v>
      </c>
      <c r="AL1159" s="4">
        <v>0</v>
      </c>
      <c r="AM1159" s="4">
        <v>0</v>
      </c>
      <c r="AN1159" s="4">
        <v>0</v>
      </c>
      <c r="AO1159" s="4">
        <v>-2983611</v>
      </c>
      <c r="AP1159" s="4">
        <v>-2983611</v>
      </c>
      <c r="AQ1159" s="4">
        <v>0</v>
      </c>
      <c r="AR1159" s="4">
        <v>18120290</v>
      </c>
      <c r="AS1159" s="1" t="s">
        <v>52</v>
      </c>
      <c r="AT1159" s="9">
        <f t="shared" si="534"/>
        <v>43333</v>
      </c>
      <c r="AU1159" s="9">
        <f t="shared" si="535"/>
        <v>43313</v>
      </c>
      <c r="AV1159" s="9">
        <v>44798</v>
      </c>
      <c r="AW1159" s="11">
        <f t="shared" si="536"/>
        <v>4.0136986301369859</v>
      </c>
      <c r="AX1159">
        <v>25</v>
      </c>
      <c r="AY1159" s="12">
        <v>0.05</v>
      </c>
      <c r="AZ1159">
        <f t="shared" si="537"/>
        <v>3.7999999999999999E-2</v>
      </c>
      <c r="BA1159" s="13">
        <f t="shared" si="538"/>
        <v>21103901</v>
      </c>
      <c r="BB1159" s="17" t="s">
        <v>2189</v>
      </c>
      <c r="BC1159">
        <f>MATCH(BB1159,MONTHLY_INDEX!$A:$A,0)</f>
        <v>798</v>
      </c>
      <c r="BD1159">
        <f>MATCH(AU1159,MONTHLY_INDEX!$1:$1,0)</f>
        <v>80</v>
      </c>
      <c r="BE1159">
        <f>INDEX(MONTHLY_INDEX!$1:$1048576,Final!BC1159,Final!BD1159)</f>
        <v>96</v>
      </c>
      <c r="BF1159">
        <f>MATCH($BF$1,MONTHLY_INDEX!$1:$1,0)</f>
        <v>127</v>
      </c>
      <c r="BG1159">
        <f>INDEX(MONTHLY_INDEX!$1:$1048576,Final!BC1159,Final!BF1159)</f>
        <v>95.3</v>
      </c>
      <c r="BH1159" s="23">
        <f t="shared" si="530"/>
        <v>-7.2916666666666963E-3</v>
      </c>
      <c r="BI1159" s="14">
        <f t="shared" si="531"/>
        <v>20950018.388541665</v>
      </c>
      <c r="BJ1159" s="14">
        <f t="shared" si="532"/>
        <v>3195308.2840825049</v>
      </c>
      <c r="BK1159" s="15">
        <f t="shared" si="539"/>
        <v>17754710.104459159</v>
      </c>
      <c r="BL1159" s="52">
        <v>0</v>
      </c>
      <c r="BM1159" s="15">
        <f t="shared" si="533"/>
        <v>17754710.104459159</v>
      </c>
    </row>
    <row r="1160" spans="1:65">
      <c r="A1160" s="8">
        <v>1158</v>
      </c>
      <c r="B1160" s="1" t="s">
        <v>44</v>
      </c>
      <c r="C1160" s="1">
        <v>1500</v>
      </c>
      <c r="D1160" s="1" t="s">
        <v>60</v>
      </c>
      <c r="E1160" s="1">
        <v>150000049</v>
      </c>
      <c r="F1160" s="1" t="s">
        <v>60</v>
      </c>
      <c r="G1160" s="1" t="s">
        <v>103</v>
      </c>
      <c r="H1160" s="1">
        <v>15</v>
      </c>
      <c r="I1160" s="1" t="s">
        <v>52</v>
      </c>
      <c r="J1160" s="1" t="s">
        <v>49</v>
      </c>
      <c r="K1160" s="1">
        <v>17406001</v>
      </c>
      <c r="L1160" s="1" t="s">
        <v>50</v>
      </c>
      <c r="M1160" s="1" t="s">
        <v>51</v>
      </c>
      <c r="N1160" s="1" t="s">
        <v>64</v>
      </c>
      <c r="O1160" s="1" t="s">
        <v>65</v>
      </c>
      <c r="P1160" s="1" t="s">
        <v>66</v>
      </c>
      <c r="Q1160" s="1" t="s">
        <v>67</v>
      </c>
      <c r="R1160" s="1" t="s">
        <v>87</v>
      </c>
      <c r="S1160" s="1" t="s">
        <v>88</v>
      </c>
      <c r="T1160" s="2">
        <v>43333</v>
      </c>
      <c r="U1160" s="2">
        <v>43333</v>
      </c>
      <c r="V1160" s="1" t="s">
        <v>52</v>
      </c>
      <c r="W1160" s="3">
        <v>1</v>
      </c>
      <c r="X1160" s="1" t="s">
        <v>53</v>
      </c>
      <c r="Y1160" s="4">
        <v>580650</v>
      </c>
      <c r="Z1160" s="4">
        <v>-76066</v>
      </c>
      <c r="AA1160" s="4">
        <v>0</v>
      </c>
      <c r="AB1160" s="4">
        <v>0</v>
      </c>
      <c r="AC1160" s="4">
        <v>0</v>
      </c>
      <c r="AD1160" s="4">
        <v>580650</v>
      </c>
      <c r="AE1160" s="5">
        <v>1685</v>
      </c>
      <c r="AF1160" s="1" t="s">
        <v>70</v>
      </c>
      <c r="AG1160" s="1" t="s">
        <v>71</v>
      </c>
      <c r="AH1160" s="1" t="s">
        <v>89</v>
      </c>
      <c r="AI1160" s="1" t="s">
        <v>57</v>
      </c>
      <c r="AJ1160" s="5">
        <v>10950</v>
      </c>
      <c r="AK1160" s="4">
        <v>-6023</v>
      </c>
      <c r="AL1160" s="4">
        <v>0</v>
      </c>
      <c r="AM1160" s="4">
        <v>0</v>
      </c>
      <c r="AN1160" s="4">
        <v>0</v>
      </c>
      <c r="AO1160" s="4">
        <v>-82089</v>
      </c>
      <c r="AP1160" s="4">
        <v>-82089</v>
      </c>
      <c r="AQ1160" s="4">
        <v>0</v>
      </c>
      <c r="AR1160" s="4">
        <v>498561</v>
      </c>
      <c r="AS1160" s="1" t="s">
        <v>52</v>
      </c>
      <c r="AT1160" s="9">
        <f t="shared" si="534"/>
        <v>43333</v>
      </c>
      <c r="AU1160" s="9">
        <f t="shared" si="535"/>
        <v>43313</v>
      </c>
      <c r="AV1160" s="9">
        <v>44798</v>
      </c>
      <c r="AW1160" s="11">
        <f t="shared" si="536"/>
        <v>4.0136986301369859</v>
      </c>
      <c r="AX1160">
        <v>10</v>
      </c>
      <c r="AY1160" s="12">
        <v>0.05</v>
      </c>
      <c r="AZ1160">
        <f t="shared" si="537"/>
        <v>9.5000000000000001E-2</v>
      </c>
      <c r="BA1160" s="13">
        <f t="shared" si="538"/>
        <v>580650</v>
      </c>
      <c r="BB1160" s="17" t="s">
        <v>1941</v>
      </c>
      <c r="BC1160">
        <f>MATCH(BB1160,MONTHLY_INDEX!$A:$A,0)</f>
        <v>674</v>
      </c>
      <c r="BD1160">
        <f>MATCH(AU1160,MONTHLY_INDEX!$1:$1,0)</f>
        <v>80</v>
      </c>
      <c r="BE1160">
        <f>INDEX(MONTHLY_INDEX!$1:$1048576,Final!BC1160,Final!BD1160)</f>
        <v>105.1</v>
      </c>
      <c r="BF1160">
        <f>MATCH($BF$1,MONTHLY_INDEX!$1:$1,0)</f>
        <v>127</v>
      </c>
      <c r="BG1160">
        <f>INDEX(MONTHLY_INDEX!$1:$1048576,Final!BC1160,Final!BF1160)</f>
        <v>122.8</v>
      </c>
      <c r="BH1160" s="23">
        <f t="shared" si="530"/>
        <v>0.16841103710751668</v>
      </c>
      <c r="BI1160" s="14">
        <f t="shared" si="531"/>
        <v>678437.86869647959</v>
      </c>
      <c r="BJ1160" s="14">
        <f t="shared" si="532"/>
        <v>258689.28870091107</v>
      </c>
      <c r="BK1160" s="15">
        <f t="shared" si="539"/>
        <v>419748.57999556849</v>
      </c>
      <c r="BL1160" s="52">
        <v>0</v>
      </c>
      <c r="BM1160" s="15">
        <f t="shared" si="533"/>
        <v>419748.57999556849</v>
      </c>
    </row>
    <row r="1161" spans="1:65">
      <c r="A1161" s="8">
        <v>1159</v>
      </c>
      <c r="B1161" s="1" t="s">
        <v>44</v>
      </c>
      <c r="C1161" s="1">
        <v>1500</v>
      </c>
      <c r="D1161" s="1" t="s">
        <v>60</v>
      </c>
      <c r="E1161" s="1">
        <v>150000049</v>
      </c>
      <c r="F1161" s="1" t="s">
        <v>60</v>
      </c>
      <c r="G1161" s="1" t="s">
        <v>104</v>
      </c>
      <c r="H1161" s="1">
        <v>16</v>
      </c>
      <c r="I1161" s="1" t="s">
        <v>52</v>
      </c>
      <c r="J1161" s="1" t="s">
        <v>49</v>
      </c>
      <c r="K1161" s="1">
        <v>17406001</v>
      </c>
      <c r="L1161" s="1" t="s">
        <v>50</v>
      </c>
      <c r="M1161" s="1" t="s">
        <v>51</v>
      </c>
      <c r="N1161" s="1" t="s">
        <v>64</v>
      </c>
      <c r="O1161" s="1" t="s">
        <v>65</v>
      </c>
      <c r="P1161" s="1" t="s">
        <v>66</v>
      </c>
      <c r="Q1161" s="1" t="s">
        <v>67</v>
      </c>
      <c r="R1161" s="1" t="s">
        <v>87</v>
      </c>
      <c r="S1161" s="1" t="s">
        <v>88</v>
      </c>
      <c r="T1161" s="2">
        <v>43333</v>
      </c>
      <c r="U1161" s="2">
        <v>43333</v>
      </c>
      <c r="V1161" s="1" t="s">
        <v>52</v>
      </c>
      <c r="W1161" s="3">
        <v>1</v>
      </c>
      <c r="X1161" s="1" t="s">
        <v>53</v>
      </c>
      <c r="Y1161" s="4">
        <v>175035</v>
      </c>
      <c r="Z1161" s="4">
        <v>-22929</v>
      </c>
      <c r="AA1161" s="4">
        <v>0</v>
      </c>
      <c r="AB1161" s="4">
        <v>0</v>
      </c>
      <c r="AC1161" s="4">
        <v>0</v>
      </c>
      <c r="AD1161" s="4">
        <v>175035</v>
      </c>
      <c r="AE1161" s="5">
        <v>1685</v>
      </c>
      <c r="AF1161" s="1" t="s">
        <v>70</v>
      </c>
      <c r="AG1161" s="1" t="s">
        <v>71</v>
      </c>
      <c r="AH1161" s="1" t="s">
        <v>89</v>
      </c>
      <c r="AI1161" s="1" t="s">
        <v>57</v>
      </c>
      <c r="AJ1161" s="5">
        <v>10950</v>
      </c>
      <c r="AK1161" s="4">
        <v>-1816</v>
      </c>
      <c r="AL1161" s="4">
        <v>0</v>
      </c>
      <c r="AM1161" s="4">
        <v>0</v>
      </c>
      <c r="AN1161" s="4">
        <v>0</v>
      </c>
      <c r="AO1161" s="4">
        <v>-24745</v>
      </c>
      <c r="AP1161" s="4">
        <v>-24745</v>
      </c>
      <c r="AQ1161" s="4">
        <v>0</v>
      </c>
      <c r="AR1161" s="4">
        <v>150290</v>
      </c>
      <c r="AS1161" s="1" t="s">
        <v>52</v>
      </c>
      <c r="AT1161" s="9">
        <f t="shared" si="534"/>
        <v>43333</v>
      </c>
      <c r="AU1161" s="9">
        <f t="shared" si="535"/>
        <v>43313</v>
      </c>
      <c r="AV1161" s="9">
        <v>44798</v>
      </c>
      <c r="AW1161" s="11">
        <f t="shared" si="536"/>
        <v>4.0136986301369859</v>
      </c>
      <c r="AX1161">
        <v>10</v>
      </c>
      <c r="AY1161" s="12">
        <v>0.05</v>
      </c>
      <c r="AZ1161">
        <f t="shared" si="537"/>
        <v>9.5000000000000001E-2</v>
      </c>
      <c r="BA1161" s="13">
        <f t="shared" si="538"/>
        <v>175035</v>
      </c>
      <c r="BB1161" s="17" t="s">
        <v>1877</v>
      </c>
      <c r="BC1161">
        <f>MATCH(BB1161,MONTHLY_INDEX!$A:$A,0)</f>
        <v>642</v>
      </c>
      <c r="BD1161">
        <f>MATCH(AU1161,MONTHLY_INDEX!$1:$1,0)</f>
        <v>80</v>
      </c>
      <c r="BE1161">
        <f>INDEX(MONTHLY_INDEX!$1:$1048576,Final!BC1161,Final!BD1161)</f>
        <v>79.099999999999994</v>
      </c>
      <c r="BF1161">
        <f>MATCH($BF$1,MONTHLY_INDEX!$1:$1,0)</f>
        <v>127</v>
      </c>
      <c r="BG1161">
        <f>INDEX(MONTHLY_INDEX!$1:$1048576,Final!BC1161,Final!BF1161)</f>
        <v>94</v>
      </c>
      <c r="BH1161" s="23">
        <f t="shared" si="530"/>
        <v>0.18836915297092297</v>
      </c>
      <c r="BI1161" s="14">
        <f t="shared" si="531"/>
        <v>208006.19469026552</v>
      </c>
      <c r="BJ1161" s="14">
        <f t="shared" si="532"/>
        <v>79313.046975390971</v>
      </c>
      <c r="BK1161" s="15">
        <f t="shared" si="539"/>
        <v>128693.14771487455</v>
      </c>
      <c r="BL1161" s="52">
        <v>0</v>
      </c>
      <c r="BM1161" s="15">
        <f t="shared" si="533"/>
        <v>128693.14771487455</v>
      </c>
    </row>
    <row r="1162" spans="1:65">
      <c r="A1162" s="8">
        <v>1160</v>
      </c>
      <c r="B1162" s="1" t="s">
        <v>44</v>
      </c>
      <c r="C1162" s="1">
        <v>1500</v>
      </c>
      <c r="D1162" s="1" t="s">
        <v>60</v>
      </c>
      <c r="E1162" s="1">
        <v>150000049</v>
      </c>
      <c r="F1162" s="1" t="s">
        <v>60</v>
      </c>
      <c r="G1162" s="1" t="s">
        <v>105</v>
      </c>
      <c r="H1162" s="1">
        <v>17</v>
      </c>
      <c r="I1162" s="1" t="s">
        <v>52</v>
      </c>
      <c r="J1162" s="1" t="s">
        <v>49</v>
      </c>
      <c r="K1162" s="1">
        <v>17406001</v>
      </c>
      <c r="L1162" s="1" t="s">
        <v>50</v>
      </c>
      <c r="M1162" s="1" t="s">
        <v>51</v>
      </c>
      <c r="N1162" s="1" t="s">
        <v>64</v>
      </c>
      <c r="O1162" s="1" t="s">
        <v>65</v>
      </c>
      <c r="P1162" s="1" t="s">
        <v>66</v>
      </c>
      <c r="Q1162" s="1" t="s">
        <v>67</v>
      </c>
      <c r="R1162" s="1" t="s">
        <v>87</v>
      </c>
      <c r="S1162" s="1" t="s">
        <v>88</v>
      </c>
      <c r="T1162" s="2">
        <v>43333</v>
      </c>
      <c r="U1162" s="2">
        <v>43333</v>
      </c>
      <c r="V1162" s="1" t="s">
        <v>52</v>
      </c>
      <c r="W1162" s="3">
        <v>1</v>
      </c>
      <c r="X1162" s="1" t="s">
        <v>53</v>
      </c>
      <c r="Y1162" s="4">
        <v>132796</v>
      </c>
      <c r="Z1162" s="4">
        <v>-17395</v>
      </c>
      <c r="AA1162" s="4">
        <v>0</v>
      </c>
      <c r="AB1162" s="4">
        <v>0</v>
      </c>
      <c r="AC1162" s="4">
        <v>0</v>
      </c>
      <c r="AD1162" s="4">
        <v>132796</v>
      </c>
      <c r="AE1162" s="5">
        <v>1685</v>
      </c>
      <c r="AF1162" s="1" t="s">
        <v>70</v>
      </c>
      <c r="AG1162" s="1" t="s">
        <v>71</v>
      </c>
      <c r="AH1162" s="1" t="s">
        <v>89</v>
      </c>
      <c r="AI1162" s="1" t="s">
        <v>57</v>
      </c>
      <c r="AJ1162" s="5">
        <v>10950</v>
      </c>
      <c r="AK1162" s="4">
        <v>-1378</v>
      </c>
      <c r="AL1162" s="4">
        <v>0</v>
      </c>
      <c r="AM1162" s="4">
        <v>0</v>
      </c>
      <c r="AN1162" s="4">
        <v>0</v>
      </c>
      <c r="AO1162" s="4">
        <v>-18773</v>
      </c>
      <c r="AP1162" s="4">
        <v>-18773</v>
      </c>
      <c r="AQ1162" s="4">
        <v>0</v>
      </c>
      <c r="AR1162" s="4">
        <v>114023</v>
      </c>
      <c r="AS1162" s="1" t="s">
        <v>52</v>
      </c>
      <c r="AT1162" s="9">
        <f t="shared" si="534"/>
        <v>43333</v>
      </c>
      <c r="AU1162" s="9">
        <f t="shared" si="535"/>
        <v>43313</v>
      </c>
      <c r="AV1162" s="9">
        <v>44798</v>
      </c>
      <c r="AW1162" s="11">
        <f t="shared" si="536"/>
        <v>4.0136986301369859</v>
      </c>
      <c r="AX1162">
        <v>10</v>
      </c>
      <c r="AY1162" s="12">
        <v>0.05</v>
      </c>
      <c r="AZ1162">
        <f t="shared" si="537"/>
        <v>9.5000000000000001E-2</v>
      </c>
      <c r="BA1162" s="13">
        <f t="shared" si="538"/>
        <v>132796</v>
      </c>
      <c r="BB1162" s="17" t="s">
        <v>2189</v>
      </c>
      <c r="BC1162">
        <f>MATCH(BB1162,MONTHLY_INDEX!$A:$A,0)</f>
        <v>798</v>
      </c>
      <c r="BD1162">
        <f>MATCH(AU1162,MONTHLY_INDEX!$1:$1,0)</f>
        <v>80</v>
      </c>
      <c r="BE1162">
        <f>INDEX(MONTHLY_INDEX!$1:$1048576,Final!BC1162,Final!BD1162)</f>
        <v>96</v>
      </c>
      <c r="BF1162">
        <f>MATCH($BF$1,MONTHLY_INDEX!$1:$1,0)</f>
        <v>127</v>
      </c>
      <c r="BG1162">
        <f>INDEX(MONTHLY_INDEX!$1:$1048576,Final!BC1162,Final!BF1162)</f>
        <v>95.3</v>
      </c>
      <c r="BH1162" s="23">
        <f t="shared" si="530"/>
        <v>-7.2916666666666963E-3</v>
      </c>
      <c r="BI1162" s="14">
        <f t="shared" si="531"/>
        <v>131827.69583333333</v>
      </c>
      <c r="BJ1162" s="14">
        <f t="shared" si="532"/>
        <v>50266.0810071347</v>
      </c>
      <c r="BK1162" s="15">
        <f t="shared" si="539"/>
        <v>81561.614826198638</v>
      </c>
      <c r="BL1162" s="52">
        <v>0</v>
      </c>
      <c r="BM1162" s="15">
        <f t="shared" si="533"/>
        <v>81561.614826198638</v>
      </c>
    </row>
    <row r="1163" spans="1:65">
      <c r="A1163" s="8">
        <v>1161</v>
      </c>
      <c r="B1163" s="1" t="s">
        <v>44</v>
      </c>
      <c r="C1163" s="1">
        <v>1500</v>
      </c>
      <c r="D1163" s="1" t="s">
        <v>60</v>
      </c>
      <c r="E1163" s="1">
        <v>150000049</v>
      </c>
      <c r="F1163" s="1" t="s">
        <v>60</v>
      </c>
      <c r="G1163" s="1" t="s">
        <v>106</v>
      </c>
      <c r="H1163" s="1">
        <v>18</v>
      </c>
      <c r="I1163" s="1" t="s">
        <v>52</v>
      </c>
      <c r="J1163" s="1" t="s">
        <v>49</v>
      </c>
      <c r="K1163" s="1">
        <v>17406001</v>
      </c>
      <c r="L1163" s="1" t="s">
        <v>50</v>
      </c>
      <c r="M1163" s="1" t="s">
        <v>51</v>
      </c>
      <c r="N1163" s="1" t="s">
        <v>64</v>
      </c>
      <c r="O1163" s="1" t="s">
        <v>65</v>
      </c>
      <c r="P1163" s="1" t="s">
        <v>66</v>
      </c>
      <c r="Q1163" s="1" t="s">
        <v>67</v>
      </c>
      <c r="R1163" s="1" t="s">
        <v>87</v>
      </c>
      <c r="S1163" s="1" t="s">
        <v>88</v>
      </c>
      <c r="T1163" s="2">
        <v>43333</v>
      </c>
      <c r="U1163" s="2">
        <v>43333</v>
      </c>
      <c r="V1163" s="1" t="s">
        <v>52</v>
      </c>
      <c r="W1163" s="3">
        <v>1</v>
      </c>
      <c r="X1163" s="1" t="s">
        <v>53</v>
      </c>
      <c r="Y1163" s="4">
        <v>469552</v>
      </c>
      <c r="Z1163" s="4">
        <v>-61512</v>
      </c>
      <c r="AA1163" s="4">
        <v>0</v>
      </c>
      <c r="AB1163" s="4">
        <v>0</v>
      </c>
      <c r="AC1163" s="4">
        <v>0</v>
      </c>
      <c r="AD1163" s="4">
        <v>469552</v>
      </c>
      <c r="AE1163" s="5">
        <v>1685</v>
      </c>
      <c r="AF1163" s="1" t="s">
        <v>70</v>
      </c>
      <c r="AG1163" s="1" t="s">
        <v>71</v>
      </c>
      <c r="AH1163" s="1" t="s">
        <v>89</v>
      </c>
      <c r="AI1163" s="1" t="s">
        <v>57</v>
      </c>
      <c r="AJ1163" s="5">
        <v>10950</v>
      </c>
      <c r="AK1163" s="4">
        <v>-4871</v>
      </c>
      <c r="AL1163" s="4">
        <v>0</v>
      </c>
      <c r="AM1163" s="4">
        <v>0</v>
      </c>
      <c r="AN1163" s="4">
        <v>0</v>
      </c>
      <c r="AO1163" s="4">
        <v>-66383</v>
      </c>
      <c r="AP1163" s="4">
        <v>-66383</v>
      </c>
      <c r="AQ1163" s="4">
        <v>0</v>
      </c>
      <c r="AR1163" s="4">
        <v>403169</v>
      </c>
      <c r="AS1163" s="1" t="s">
        <v>52</v>
      </c>
      <c r="AT1163" s="9">
        <f t="shared" si="534"/>
        <v>43333</v>
      </c>
      <c r="AU1163" s="9">
        <f t="shared" si="535"/>
        <v>43313</v>
      </c>
      <c r="AV1163" s="9">
        <v>44798</v>
      </c>
      <c r="AW1163" s="11">
        <f t="shared" si="536"/>
        <v>4.0136986301369859</v>
      </c>
      <c r="AX1163">
        <v>10</v>
      </c>
      <c r="AY1163" s="12">
        <v>0.05</v>
      </c>
      <c r="AZ1163">
        <f t="shared" si="537"/>
        <v>9.5000000000000001E-2</v>
      </c>
      <c r="BA1163" s="13">
        <f t="shared" si="538"/>
        <v>469552</v>
      </c>
      <c r="BB1163" s="17" t="s">
        <v>1871</v>
      </c>
      <c r="BC1163">
        <f>MATCH(BB1163,MONTHLY_INDEX!$A:$A,0)</f>
        <v>639</v>
      </c>
      <c r="BD1163">
        <f>MATCH(AU1163,MONTHLY_INDEX!$1:$1,0)</f>
        <v>80</v>
      </c>
      <c r="BE1163">
        <f>INDEX(MONTHLY_INDEX!$1:$1048576,Final!BC1163,Final!BD1163)</f>
        <v>112.8</v>
      </c>
      <c r="BF1163">
        <f>MATCH($BF$1,MONTHLY_INDEX!$1:$1,0)</f>
        <v>127</v>
      </c>
      <c r="BG1163">
        <f>INDEX(MONTHLY_INDEX!$1:$1048576,Final!BC1163,Final!BF1163)</f>
        <v>116.2</v>
      </c>
      <c r="BH1163" s="23">
        <f t="shared" si="530"/>
        <v>3.0141843971631256E-2</v>
      </c>
      <c r="BI1163" s="14">
        <f t="shared" si="531"/>
        <v>483705.16312056739</v>
      </c>
      <c r="BJ1163" s="14">
        <f t="shared" si="532"/>
        <v>184437.44130768481</v>
      </c>
      <c r="BK1163" s="15">
        <f t="shared" si="539"/>
        <v>299267.72181288258</v>
      </c>
      <c r="BL1163" s="52">
        <v>0</v>
      </c>
      <c r="BM1163" s="15">
        <f t="shared" si="533"/>
        <v>299267.72181288258</v>
      </c>
    </row>
    <row r="1164" spans="1:65">
      <c r="A1164" s="8">
        <v>1162</v>
      </c>
      <c r="B1164" s="1" t="s">
        <v>44</v>
      </c>
      <c r="C1164" s="1">
        <v>1500</v>
      </c>
      <c r="D1164" s="1" t="s">
        <v>60</v>
      </c>
      <c r="E1164" s="1">
        <v>150000049</v>
      </c>
      <c r="F1164" s="1" t="s">
        <v>60</v>
      </c>
      <c r="G1164" s="1" t="s">
        <v>107</v>
      </c>
      <c r="H1164" s="1">
        <v>19</v>
      </c>
      <c r="I1164" s="1" t="s">
        <v>52</v>
      </c>
      <c r="J1164" s="1" t="s">
        <v>49</v>
      </c>
      <c r="K1164" s="1">
        <v>17406001</v>
      </c>
      <c r="L1164" s="1" t="s">
        <v>50</v>
      </c>
      <c r="M1164" s="1" t="s">
        <v>51</v>
      </c>
      <c r="N1164" s="1" t="s">
        <v>64</v>
      </c>
      <c r="O1164" s="1" t="s">
        <v>65</v>
      </c>
      <c r="P1164" s="1" t="s">
        <v>66</v>
      </c>
      <c r="Q1164" s="1" t="s">
        <v>67</v>
      </c>
      <c r="R1164" s="1" t="s">
        <v>87</v>
      </c>
      <c r="S1164" s="1" t="s">
        <v>88</v>
      </c>
      <c r="T1164" s="2">
        <v>43333</v>
      </c>
      <c r="U1164" s="2">
        <v>43333</v>
      </c>
      <c r="V1164" s="1" t="s">
        <v>52</v>
      </c>
      <c r="W1164" s="3">
        <v>1</v>
      </c>
      <c r="X1164" s="1" t="s">
        <v>53</v>
      </c>
      <c r="Y1164" s="4">
        <v>6861326</v>
      </c>
      <c r="Z1164" s="4">
        <v>-898859</v>
      </c>
      <c r="AA1164" s="4">
        <v>0</v>
      </c>
      <c r="AB1164" s="4">
        <v>0</v>
      </c>
      <c r="AC1164" s="4">
        <v>0</v>
      </c>
      <c r="AD1164" s="4">
        <v>6861326</v>
      </c>
      <c r="AE1164" s="5">
        <v>1685</v>
      </c>
      <c r="AF1164" s="1" t="s">
        <v>70</v>
      </c>
      <c r="AG1164" s="1" t="s">
        <v>71</v>
      </c>
      <c r="AH1164" s="1" t="s">
        <v>89</v>
      </c>
      <c r="AI1164" s="1" t="s">
        <v>57</v>
      </c>
      <c r="AJ1164" s="5">
        <v>10950</v>
      </c>
      <c r="AK1164" s="4">
        <v>-71176</v>
      </c>
      <c r="AL1164" s="4">
        <v>0</v>
      </c>
      <c r="AM1164" s="4">
        <v>0</v>
      </c>
      <c r="AN1164" s="4">
        <v>0</v>
      </c>
      <c r="AO1164" s="4">
        <v>-970035</v>
      </c>
      <c r="AP1164" s="4">
        <v>-970035</v>
      </c>
      <c r="AQ1164" s="4">
        <v>0</v>
      </c>
      <c r="AR1164" s="4">
        <v>5891291</v>
      </c>
      <c r="AS1164" s="1" t="s">
        <v>52</v>
      </c>
      <c r="AT1164" s="9">
        <f t="shared" si="534"/>
        <v>43333</v>
      </c>
      <c r="AU1164" s="9">
        <f t="shared" si="535"/>
        <v>43313</v>
      </c>
      <c r="AV1164" s="9">
        <v>44798</v>
      </c>
      <c r="AW1164" s="11">
        <f t="shared" si="536"/>
        <v>4.0136986301369859</v>
      </c>
      <c r="AX1164">
        <v>10</v>
      </c>
      <c r="AY1164" s="12">
        <v>0.05</v>
      </c>
      <c r="AZ1164">
        <f t="shared" si="537"/>
        <v>9.5000000000000001E-2</v>
      </c>
      <c r="BA1164" s="13">
        <f t="shared" si="538"/>
        <v>6861326</v>
      </c>
      <c r="BI1164" s="14">
        <f t="shared" ref="BI1164:BI1166" si="540">AR1164</f>
        <v>5891291</v>
      </c>
      <c r="BJ1164" s="14">
        <v>0</v>
      </c>
      <c r="BK1164" s="14">
        <f t="shared" ref="BK1164:BK1166" si="541">AR1164</f>
        <v>5891291</v>
      </c>
      <c r="BL1164" s="52">
        <v>0</v>
      </c>
      <c r="BM1164" s="15">
        <f t="shared" ref="BM1164:BM1166" si="542">AR1164</f>
        <v>5891291</v>
      </c>
    </row>
    <row r="1165" spans="1:65">
      <c r="A1165" s="8">
        <v>1163</v>
      </c>
      <c r="B1165" s="1" t="s">
        <v>44</v>
      </c>
      <c r="C1165" s="1">
        <v>1500</v>
      </c>
      <c r="D1165" s="1" t="s">
        <v>60</v>
      </c>
      <c r="E1165" s="1">
        <v>150000049</v>
      </c>
      <c r="F1165" s="1" t="s">
        <v>60</v>
      </c>
      <c r="G1165" s="1" t="s">
        <v>108</v>
      </c>
      <c r="H1165" s="1">
        <v>20</v>
      </c>
      <c r="I1165" s="1" t="s">
        <v>52</v>
      </c>
      <c r="J1165" s="1" t="s">
        <v>49</v>
      </c>
      <c r="K1165" s="1">
        <v>17406001</v>
      </c>
      <c r="L1165" s="1" t="s">
        <v>50</v>
      </c>
      <c r="M1165" s="1" t="s">
        <v>51</v>
      </c>
      <c r="N1165" s="1" t="s">
        <v>64</v>
      </c>
      <c r="O1165" s="1" t="s">
        <v>65</v>
      </c>
      <c r="P1165" s="1" t="s">
        <v>66</v>
      </c>
      <c r="Q1165" s="1" t="s">
        <v>67</v>
      </c>
      <c r="R1165" s="1" t="s">
        <v>87</v>
      </c>
      <c r="S1165" s="1" t="s">
        <v>88</v>
      </c>
      <c r="T1165" s="2">
        <v>43333</v>
      </c>
      <c r="U1165" s="2">
        <v>43333</v>
      </c>
      <c r="V1165" s="1" t="s">
        <v>52</v>
      </c>
      <c r="W1165" s="3">
        <v>1</v>
      </c>
      <c r="X1165" s="1" t="s">
        <v>53</v>
      </c>
      <c r="Y1165" s="4">
        <v>5552065</v>
      </c>
      <c r="Z1165" s="4">
        <v>-727341</v>
      </c>
      <c r="AA1165" s="4">
        <v>0</v>
      </c>
      <c r="AB1165" s="4">
        <v>0</v>
      </c>
      <c r="AC1165" s="4">
        <v>0</v>
      </c>
      <c r="AD1165" s="4">
        <v>5552065</v>
      </c>
      <c r="AE1165" s="5">
        <v>1685</v>
      </c>
      <c r="AF1165" s="1" t="s">
        <v>70</v>
      </c>
      <c r="AG1165" s="1" t="s">
        <v>71</v>
      </c>
      <c r="AH1165" s="1" t="s">
        <v>89</v>
      </c>
      <c r="AI1165" s="1" t="s">
        <v>57</v>
      </c>
      <c r="AJ1165" s="5">
        <v>10950</v>
      </c>
      <c r="AK1165" s="4">
        <v>-57594</v>
      </c>
      <c r="AL1165" s="4">
        <v>0</v>
      </c>
      <c r="AM1165" s="4">
        <v>0</v>
      </c>
      <c r="AN1165" s="4">
        <v>0</v>
      </c>
      <c r="AO1165" s="4">
        <v>-784935</v>
      </c>
      <c r="AP1165" s="4">
        <v>-784935</v>
      </c>
      <c r="AQ1165" s="4">
        <v>0</v>
      </c>
      <c r="AR1165" s="4">
        <v>4767130</v>
      </c>
      <c r="AS1165" s="1" t="s">
        <v>52</v>
      </c>
      <c r="AT1165" s="9">
        <f t="shared" si="534"/>
        <v>43333</v>
      </c>
      <c r="AU1165" s="9">
        <f t="shared" si="535"/>
        <v>43313</v>
      </c>
      <c r="AV1165" s="9">
        <v>44798</v>
      </c>
      <c r="AW1165" s="11">
        <f t="shared" si="536"/>
        <v>4.0136986301369859</v>
      </c>
      <c r="AX1165">
        <v>10</v>
      </c>
      <c r="AY1165" s="12">
        <v>0.05</v>
      </c>
      <c r="AZ1165">
        <f t="shared" si="537"/>
        <v>9.5000000000000001E-2</v>
      </c>
      <c r="BA1165" s="13">
        <f t="shared" si="538"/>
        <v>5552065</v>
      </c>
      <c r="BI1165" s="14">
        <f t="shared" si="540"/>
        <v>4767130</v>
      </c>
      <c r="BJ1165" s="14">
        <v>0</v>
      </c>
      <c r="BK1165" s="14">
        <f t="shared" si="541"/>
        <v>4767130</v>
      </c>
      <c r="BL1165" s="52">
        <v>0</v>
      </c>
      <c r="BM1165" s="15">
        <f t="shared" si="542"/>
        <v>4767130</v>
      </c>
    </row>
    <row r="1166" spans="1:65">
      <c r="A1166" s="8">
        <v>1164</v>
      </c>
      <c r="B1166" s="1" t="s">
        <v>44</v>
      </c>
      <c r="C1166" s="1">
        <v>1500</v>
      </c>
      <c r="D1166" s="1" t="s">
        <v>60</v>
      </c>
      <c r="E1166" s="1">
        <v>150000049</v>
      </c>
      <c r="F1166" s="1" t="s">
        <v>60</v>
      </c>
      <c r="G1166" s="1" t="s">
        <v>109</v>
      </c>
      <c r="H1166" s="1">
        <v>21</v>
      </c>
      <c r="I1166" s="1" t="s">
        <v>52</v>
      </c>
      <c r="J1166" s="1" t="s">
        <v>49</v>
      </c>
      <c r="K1166" s="1">
        <v>17406001</v>
      </c>
      <c r="L1166" s="1" t="s">
        <v>50</v>
      </c>
      <c r="M1166" s="1" t="s">
        <v>51</v>
      </c>
      <c r="N1166" s="1" t="s">
        <v>64</v>
      </c>
      <c r="O1166" s="1" t="s">
        <v>65</v>
      </c>
      <c r="P1166" s="1" t="s">
        <v>66</v>
      </c>
      <c r="Q1166" s="1" t="s">
        <v>67</v>
      </c>
      <c r="R1166" s="1" t="s">
        <v>87</v>
      </c>
      <c r="S1166" s="1" t="s">
        <v>88</v>
      </c>
      <c r="T1166" s="2">
        <v>43333</v>
      </c>
      <c r="U1166" s="2">
        <v>43333</v>
      </c>
      <c r="V1166" s="1" t="s">
        <v>52</v>
      </c>
      <c r="W1166" s="3">
        <v>1</v>
      </c>
      <c r="X1166" s="1" t="s">
        <v>53</v>
      </c>
      <c r="Y1166" s="4">
        <v>1950695</v>
      </c>
      <c r="Z1166" s="4">
        <v>-256470</v>
      </c>
      <c r="AA1166" s="4">
        <v>0</v>
      </c>
      <c r="AB1166" s="4">
        <v>0</v>
      </c>
      <c r="AC1166" s="4">
        <v>0</v>
      </c>
      <c r="AD1166" s="4">
        <v>1950695</v>
      </c>
      <c r="AE1166" s="5">
        <v>1685</v>
      </c>
      <c r="AF1166" s="1" t="s">
        <v>70</v>
      </c>
      <c r="AG1166" s="1" t="s">
        <v>71</v>
      </c>
      <c r="AH1166" s="1" t="s">
        <v>89</v>
      </c>
      <c r="AI1166" s="1" t="s">
        <v>57</v>
      </c>
      <c r="AJ1166" s="5">
        <v>10950</v>
      </c>
      <c r="AK1166" s="4">
        <v>-20224</v>
      </c>
      <c r="AL1166" s="4">
        <v>0</v>
      </c>
      <c r="AM1166" s="4">
        <v>0</v>
      </c>
      <c r="AN1166" s="4">
        <v>0</v>
      </c>
      <c r="AO1166" s="4">
        <v>-276694</v>
      </c>
      <c r="AP1166" s="4">
        <v>-276694</v>
      </c>
      <c r="AQ1166" s="4">
        <v>0</v>
      </c>
      <c r="AR1166" s="4">
        <v>1674001</v>
      </c>
      <c r="AS1166" s="1" t="s">
        <v>52</v>
      </c>
      <c r="AT1166" s="9">
        <f t="shared" si="534"/>
        <v>43333</v>
      </c>
      <c r="AU1166" s="9">
        <f t="shared" si="535"/>
        <v>43313</v>
      </c>
      <c r="AV1166" s="9">
        <v>44798</v>
      </c>
      <c r="AW1166" s="11">
        <f t="shared" si="536"/>
        <v>4.0136986301369859</v>
      </c>
      <c r="AX1166">
        <v>10</v>
      </c>
      <c r="AY1166" s="12">
        <v>0.05</v>
      </c>
      <c r="AZ1166">
        <f t="shared" si="537"/>
        <v>9.5000000000000001E-2</v>
      </c>
      <c r="BA1166" s="13">
        <f t="shared" si="538"/>
        <v>1950695</v>
      </c>
      <c r="BI1166" s="14">
        <f t="shared" si="540"/>
        <v>1674001</v>
      </c>
      <c r="BJ1166" s="14">
        <v>0</v>
      </c>
      <c r="BK1166" s="14">
        <f t="shared" si="541"/>
        <v>1674001</v>
      </c>
      <c r="BL1166" s="52">
        <v>0</v>
      </c>
      <c r="BM1166" s="15">
        <f t="shared" si="542"/>
        <v>1674001</v>
      </c>
    </row>
    <row r="1167" spans="1:65">
      <c r="A1167" s="8">
        <v>1165</v>
      </c>
      <c r="B1167" s="1" t="s">
        <v>44</v>
      </c>
      <c r="C1167" s="1">
        <v>1500</v>
      </c>
      <c r="D1167" s="1" t="s">
        <v>60</v>
      </c>
      <c r="E1167" s="1">
        <v>150000049</v>
      </c>
      <c r="F1167" s="1" t="s">
        <v>60</v>
      </c>
      <c r="G1167" s="1" t="s">
        <v>110</v>
      </c>
      <c r="H1167" s="1">
        <v>22</v>
      </c>
      <c r="I1167" s="1" t="s">
        <v>52</v>
      </c>
      <c r="J1167" s="1" t="s">
        <v>49</v>
      </c>
      <c r="K1167" s="1">
        <v>17406001</v>
      </c>
      <c r="L1167" s="1" t="s">
        <v>50</v>
      </c>
      <c r="M1167" s="1" t="s">
        <v>51</v>
      </c>
      <c r="N1167" s="1" t="s">
        <v>64</v>
      </c>
      <c r="O1167" s="1" t="s">
        <v>65</v>
      </c>
      <c r="P1167" s="1" t="s">
        <v>66</v>
      </c>
      <c r="Q1167" s="1" t="s">
        <v>67</v>
      </c>
      <c r="R1167" s="1" t="s">
        <v>87</v>
      </c>
      <c r="S1167" s="1" t="s">
        <v>88</v>
      </c>
      <c r="T1167" s="2">
        <v>43333</v>
      </c>
      <c r="U1167" s="2">
        <v>43333</v>
      </c>
      <c r="V1167" s="1" t="s">
        <v>52</v>
      </c>
      <c r="W1167" s="3">
        <v>1</v>
      </c>
      <c r="X1167" s="1" t="s">
        <v>53</v>
      </c>
      <c r="Y1167" s="4">
        <v>16789210</v>
      </c>
      <c r="Z1167" s="4">
        <v>-2199450</v>
      </c>
      <c r="AA1167" s="4">
        <v>0</v>
      </c>
      <c r="AB1167" s="4">
        <v>0</v>
      </c>
      <c r="AC1167" s="4">
        <v>0</v>
      </c>
      <c r="AD1167" s="4">
        <v>16789210</v>
      </c>
      <c r="AE1167" s="5">
        <v>1685</v>
      </c>
      <c r="AF1167" s="1" t="s">
        <v>70</v>
      </c>
      <c r="AG1167" s="1" t="s">
        <v>71</v>
      </c>
      <c r="AH1167" s="1" t="s">
        <v>89</v>
      </c>
      <c r="AI1167" s="1" t="s">
        <v>57</v>
      </c>
      <c r="AJ1167" s="5">
        <v>10950</v>
      </c>
      <c r="AK1167" s="4">
        <v>-174163</v>
      </c>
      <c r="AL1167" s="4">
        <v>0</v>
      </c>
      <c r="AM1167" s="4">
        <v>0</v>
      </c>
      <c r="AN1167" s="4">
        <v>0</v>
      </c>
      <c r="AO1167" s="4">
        <v>-2373613</v>
      </c>
      <c r="AP1167" s="4">
        <v>-2373613</v>
      </c>
      <c r="AQ1167" s="4">
        <v>0</v>
      </c>
      <c r="AR1167" s="4">
        <v>14415597</v>
      </c>
      <c r="AS1167" s="1" t="s">
        <v>52</v>
      </c>
      <c r="AT1167" s="9">
        <f t="shared" si="534"/>
        <v>43333</v>
      </c>
      <c r="AU1167" s="9">
        <f t="shared" si="535"/>
        <v>43313</v>
      </c>
      <c r="AV1167" s="9">
        <v>44798</v>
      </c>
      <c r="AW1167" s="11">
        <f t="shared" si="536"/>
        <v>4.0136986301369859</v>
      </c>
      <c r="AX1167">
        <v>25</v>
      </c>
      <c r="AY1167" s="12">
        <v>0.05</v>
      </c>
      <c r="AZ1167">
        <f t="shared" si="537"/>
        <v>3.7999999999999999E-2</v>
      </c>
      <c r="BA1167" s="13">
        <f t="shared" si="538"/>
        <v>16789210</v>
      </c>
      <c r="BB1167" s="17" t="s">
        <v>2189</v>
      </c>
      <c r="BC1167">
        <f>MATCH(BB1167,MONTHLY_INDEX!$A:$A,0)</f>
        <v>798</v>
      </c>
      <c r="BD1167">
        <f>MATCH(AU1167,MONTHLY_INDEX!$1:$1,0)</f>
        <v>80</v>
      </c>
      <c r="BE1167">
        <f>INDEX(MONTHLY_INDEX!$1:$1048576,Final!BC1167,Final!BD1167)</f>
        <v>96</v>
      </c>
      <c r="BF1167">
        <f>MATCH($BF$1,MONTHLY_INDEX!$1:$1,0)</f>
        <v>127</v>
      </c>
      <c r="BG1167">
        <f>INDEX(MONTHLY_INDEX!$1:$1048576,Final!BC1167,Final!BF1167)</f>
        <v>95.3</v>
      </c>
      <c r="BH1167" s="23">
        <f>(BG1167-BE1167)/BE1167</f>
        <v>-7.2916666666666963E-3</v>
      </c>
      <c r="BI1167" s="14">
        <f>(1+BH1167)*BA1167</f>
        <v>16666788.677083332</v>
      </c>
      <c r="BJ1167" s="14">
        <f>BI1167*AZ1167*AW1167</f>
        <v>2542027.7415156956</v>
      </c>
      <c r="BK1167" s="15">
        <f t="shared" si="539"/>
        <v>14124760.935567636</v>
      </c>
      <c r="BL1167" s="52">
        <v>0</v>
      </c>
      <c r="BM1167" s="15">
        <f>MAX((1-BL1167)*BK1167,BI1167*AY1167)</f>
        <v>14124760.935567636</v>
      </c>
    </row>
    <row r="1168" spans="1:65">
      <c r="A1168" s="8">
        <v>1166</v>
      </c>
      <c r="B1168" s="1" t="s">
        <v>44</v>
      </c>
      <c r="C1168" s="1">
        <v>1500</v>
      </c>
      <c r="D1168" s="1" t="s">
        <v>60</v>
      </c>
      <c r="E1168" s="1">
        <v>150000049</v>
      </c>
      <c r="F1168" s="1" t="s">
        <v>60</v>
      </c>
      <c r="G1168" s="1" t="s">
        <v>111</v>
      </c>
      <c r="H1168" s="1">
        <v>23</v>
      </c>
      <c r="I1168" s="1" t="s">
        <v>52</v>
      </c>
      <c r="J1168" s="1" t="s">
        <v>49</v>
      </c>
      <c r="K1168" s="1">
        <v>17406001</v>
      </c>
      <c r="L1168" s="1" t="s">
        <v>50</v>
      </c>
      <c r="M1168" s="1" t="s">
        <v>51</v>
      </c>
      <c r="N1168" s="1" t="s">
        <v>64</v>
      </c>
      <c r="O1168" s="1" t="s">
        <v>65</v>
      </c>
      <c r="P1168" s="1" t="s">
        <v>66</v>
      </c>
      <c r="Q1168" s="1" t="s">
        <v>67</v>
      </c>
      <c r="R1168" s="1" t="s">
        <v>87</v>
      </c>
      <c r="S1168" s="1" t="s">
        <v>88</v>
      </c>
      <c r="T1168" s="2">
        <v>43333</v>
      </c>
      <c r="U1168" s="2">
        <v>43333</v>
      </c>
      <c r="V1168" s="1" t="s">
        <v>52</v>
      </c>
      <c r="W1168" s="3">
        <v>1</v>
      </c>
      <c r="X1168" s="1" t="s">
        <v>53</v>
      </c>
      <c r="Y1168" s="4">
        <v>32425</v>
      </c>
      <c r="Z1168" s="4">
        <v>-4246</v>
      </c>
      <c r="AA1168" s="4">
        <v>0</v>
      </c>
      <c r="AB1168" s="4">
        <v>0</v>
      </c>
      <c r="AC1168" s="4">
        <v>0</v>
      </c>
      <c r="AD1168" s="4">
        <v>32425</v>
      </c>
      <c r="AE1168" s="5">
        <v>1685</v>
      </c>
      <c r="AF1168" s="1" t="s">
        <v>70</v>
      </c>
      <c r="AG1168" s="1" t="s">
        <v>71</v>
      </c>
      <c r="AH1168" s="1" t="s">
        <v>89</v>
      </c>
      <c r="AI1168" s="1" t="s">
        <v>57</v>
      </c>
      <c r="AJ1168" s="5">
        <v>10950</v>
      </c>
      <c r="AK1168" s="4">
        <v>-336</v>
      </c>
      <c r="AL1168" s="4">
        <v>0</v>
      </c>
      <c r="AM1168" s="4">
        <v>0</v>
      </c>
      <c r="AN1168" s="4">
        <v>0</v>
      </c>
      <c r="AO1168" s="4">
        <v>-4582</v>
      </c>
      <c r="AP1168" s="4">
        <v>-4582</v>
      </c>
      <c r="AQ1168" s="4">
        <v>0</v>
      </c>
      <c r="AR1168" s="4">
        <v>27843</v>
      </c>
      <c r="AS1168" s="1" t="s">
        <v>52</v>
      </c>
      <c r="AT1168" s="9">
        <f t="shared" si="534"/>
        <v>43333</v>
      </c>
      <c r="AU1168" s="9">
        <f t="shared" si="535"/>
        <v>43313</v>
      </c>
      <c r="AV1168" s="9">
        <v>44798</v>
      </c>
      <c r="AW1168" s="11">
        <f t="shared" si="536"/>
        <v>4.0136986301369859</v>
      </c>
      <c r="AX1168">
        <v>10</v>
      </c>
      <c r="AY1168" s="12">
        <v>0.05</v>
      </c>
      <c r="AZ1168">
        <f t="shared" si="537"/>
        <v>9.5000000000000001E-2</v>
      </c>
      <c r="BA1168" s="13">
        <f t="shared" si="538"/>
        <v>32425</v>
      </c>
      <c r="BI1168" s="14">
        <f t="shared" ref="BI1168:BI1172" si="543">AR1168</f>
        <v>27843</v>
      </c>
      <c r="BJ1168" s="14">
        <v>0</v>
      </c>
      <c r="BK1168" s="14">
        <f t="shared" ref="BK1168:BK1172" si="544">AR1168</f>
        <v>27843</v>
      </c>
      <c r="BL1168" s="52">
        <v>0</v>
      </c>
      <c r="BM1168" s="15">
        <f t="shared" ref="BM1168:BM1172" si="545">AR1168</f>
        <v>27843</v>
      </c>
    </row>
    <row r="1169" spans="1:65">
      <c r="A1169" s="8">
        <v>1167</v>
      </c>
      <c r="B1169" s="1" t="s">
        <v>44</v>
      </c>
      <c r="C1169" s="1">
        <v>1500</v>
      </c>
      <c r="D1169" s="1" t="s">
        <v>60</v>
      </c>
      <c r="E1169" s="1">
        <v>150000049</v>
      </c>
      <c r="F1169" s="1" t="s">
        <v>112</v>
      </c>
      <c r="G1169" s="1" t="s">
        <v>113</v>
      </c>
      <c r="H1169" s="1">
        <v>24</v>
      </c>
      <c r="I1169" s="1" t="s">
        <v>52</v>
      </c>
      <c r="J1169" s="1" t="s">
        <v>49</v>
      </c>
      <c r="K1169" s="1">
        <v>17406001</v>
      </c>
      <c r="L1169" s="1" t="s">
        <v>50</v>
      </c>
      <c r="M1169" s="1" t="s">
        <v>51</v>
      </c>
      <c r="N1169" s="1" t="s">
        <v>64</v>
      </c>
      <c r="O1169" s="1" t="s">
        <v>65</v>
      </c>
      <c r="P1169" s="1" t="s">
        <v>66</v>
      </c>
      <c r="Q1169" s="1" t="s">
        <v>67</v>
      </c>
      <c r="R1169" s="1" t="s">
        <v>87</v>
      </c>
      <c r="S1169" s="1" t="s">
        <v>88</v>
      </c>
      <c r="T1169" s="2">
        <v>43333</v>
      </c>
      <c r="U1169" s="2">
        <v>43333</v>
      </c>
      <c r="V1169" s="1" t="s">
        <v>52</v>
      </c>
      <c r="W1169" s="3">
        <v>1</v>
      </c>
      <c r="X1169" s="1" t="s">
        <v>53</v>
      </c>
      <c r="Y1169" s="4">
        <v>970825</v>
      </c>
      <c r="Z1169" s="4">
        <v>-127181.51</v>
      </c>
      <c r="AA1169" s="4">
        <v>0</v>
      </c>
      <c r="AB1169" s="4">
        <v>0</v>
      </c>
      <c r="AC1169" s="4">
        <v>0</v>
      </c>
      <c r="AD1169" s="4">
        <v>970825</v>
      </c>
      <c r="AE1169" s="5">
        <v>1685</v>
      </c>
      <c r="AF1169" s="1" t="s">
        <v>70</v>
      </c>
      <c r="AG1169" s="1" t="s">
        <v>71</v>
      </c>
      <c r="AH1169" s="1" t="s">
        <v>89</v>
      </c>
      <c r="AI1169" s="1" t="s">
        <v>57</v>
      </c>
      <c r="AJ1169" s="5">
        <v>10950</v>
      </c>
      <c r="AK1169" s="4">
        <v>-10071</v>
      </c>
      <c r="AL1169" s="4">
        <v>0</v>
      </c>
      <c r="AM1169" s="4">
        <v>0</v>
      </c>
      <c r="AN1169" s="4">
        <v>0</v>
      </c>
      <c r="AO1169" s="4">
        <v>-137252.51</v>
      </c>
      <c r="AP1169" s="4">
        <v>-137252.51</v>
      </c>
      <c r="AQ1169" s="4">
        <v>0</v>
      </c>
      <c r="AR1169" s="4">
        <v>833572.49</v>
      </c>
      <c r="AS1169" s="1" t="s">
        <v>52</v>
      </c>
      <c r="AT1169" s="9">
        <f t="shared" si="534"/>
        <v>43333</v>
      </c>
      <c r="AU1169" s="9">
        <f t="shared" si="535"/>
        <v>43313</v>
      </c>
      <c r="AV1169" s="9">
        <v>44798</v>
      </c>
      <c r="AW1169" s="11">
        <f t="shared" si="536"/>
        <v>4.0136986301369859</v>
      </c>
      <c r="AX1169">
        <v>10</v>
      </c>
      <c r="AY1169" s="12">
        <v>0.05</v>
      </c>
      <c r="AZ1169">
        <f t="shared" si="537"/>
        <v>9.5000000000000001E-2</v>
      </c>
      <c r="BA1169" s="13">
        <f t="shared" si="538"/>
        <v>970825</v>
      </c>
      <c r="BB1169" s="16" t="s">
        <v>593</v>
      </c>
      <c r="BC1169" s="16" t="s">
        <v>593</v>
      </c>
      <c r="BD1169" s="16" t="s">
        <v>593</v>
      </c>
      <c r="BE1169" s="16" t="s">
        <v>593</v>
      </c>
      <c r="BF1169" s="16" t="s">
        <v>593</v>
      </c>
      <c r="BG1169" s="16" t="s">
        <v>593</v>
      </c>
      <c r="BH1169" s="16" t="s">
        <v>593</v>
      </c>
      <c r="BI1169" s="14">
        <f t="shared" si="543"/>
        <v>833572.49</v>
      </c>
      <c r="BJ1169" s="14">
        <v>0</v>
      </c>
      <c r="BK1169" s="14">
        <f t="shared" si="544"/>
        <v>833572.49</v>
      </c>
      <c r="BL1169" s="52">
        <v>0</v>
      </c>
      <c r="BM1169" s="15">
        <f t="shared" si="545"/>
        <v>833572.49</v>
      </c>
    </row>
    <row r="1170" spans="1:65">
      <c r="A1170" s="8">
        <v>1168</v>
      </c>
      <c r="B1170" s="1" t="s">
        <v>44</v>
      </c>
      <c r="C1170" s="1">
        <v>1500</v>
      </c>
      <c r="D1170" s="1" t="s">
        <v>60</v>
      </c>
      <c r="E1170" s="1">
        <v>150000049</v>
      </c>
      <c r="F1170" s="1" t="s">
        <v>112</v>
      </c>
      <c r="G1170" s="1" t="s">
        <v>114</v>
      </c>
      <c r="H1170" s="1">
        <v>25</v>
      </c>
      <c r="I1170" s="1" t="s">
        <v>52</v>
      </c>
      <c r="J1170" s="1" t="s">
        <v>49</v>
      </c>
      <c r="K1170" s="1">
        <v>17406001</v>
      </c>
      <c r="L1170" s="1" t="s">
        <v>50</v>
      </c>
      <c r="M1170" s="1" t="s">
        <v>51</v>
      </c>
      <c r="N1170" s="1" t="s">
        <v>64</v>
      </c>
      <c r="O1170" s="1" t="s">
        <v>65</v>
      </c>
      <c r="P1170" s="1" t="s">
        <v>66</v>
      </c>
      <c r="Q1170" s="1" t="s">
        <v>67</v>
      </c>
      <c r="R1170" s="1" t="s">
        <v>87</v>
      </c>
      <c r="S1170" s="1" t="s">
        <v>88</v>
      </c>
      <c r="T1170" s="2">
        <v>43333</v>
      </c>
      <c r="U1170" s="2">
        <v>43333</v>
      </c>
      <c r="V1170" s="1" t="s">
        <v>52</v>
      </c>
      <c r="W1170" s="3">
        <v>1</v>
      </c>
      <c r="X1170" s="1" t="s">
        <v>53</v>
      </c>
      <c r="Y1170" s="4">
        <v>2008211</v>
      </c>
      <c r="Z1170" s="4">
        <v>-263082.87</v>
      </c>
      <c r="AA1170" s="4">
        <v>0</v>
      </c>
      <c r="AB1170" s="4">
        <v>0</v>
      </c>
      <c r="AC1170" s="4">
        <v>0</v>
      </c>
      <c r="AD1170" s="4">
        <v>2008211</v>
      </c>
      <c r="AE1170" s="5">
        <v>1685</v>
      </c>
      <c r="AF1170" s="1" t="s">
        <v>70</v>
      </c>
      <c r="AG1170" s="1" t="s">
        <v>71</v>
      </c>
      <c r="AH1170" s="1" t="s">
        <v>89</v>
      </c>
      <c r="AI1170" s="1" t="s">
        <v>57</v>
      </c>
      <c r="AJ1170" s="5">
        <v>10950</v>
      </c>
      <c r="AK1170" s="4">
        <v>-20832</v>
      </c>
      <c r="AL1170" s="4">
        <v>0</v>
      </c>
      <c r="AM1170" s="4">
        <v>0</v>
      </c>
      <c r="AN1170" s="4">
        <v>0</v>
      </c>
      <c r="AO1170" s="4">
        <v>-283914.87</v>
      </c>
      <c r="AP1170" s="4">
        <v>-283914.87</v>
      </c>
      <c r="AQ1170" s="4">
        <v>0</v>
      </c>
      <c r="AR1170" s="4">
        <v>1724296.13</v>
      </c>
      <c r="AS1170" s="1" t="s">
        <v>52</v>
      </c>
      <c r="AT1170" s="9">
        <f t="shared" si="534"/>
        <v>43333</v>
      </c>
      <c r="AU1170" s="9">
        <f t="shared" si="535"/>
        <v>43313</v>
      </c>
      <c r="AV1170" s="9">
        <v>44798</v>
      </c>
      <c r="AW1170" s="11">
        <f t="shared" si="536"/>
        <v>4.0136986301369859</v>
      </c>
      <c r="AX1170">
        <v>10</v>
      </c>
      <c r="AY1170" s="12">
        <v>0.05</v>
      </c>
      <c r="AZ1170">
        <f t="shared" si="537"/>
        <v>9.5000000000000001E-2</v>
      </c>
      <c r="BA1170" s="13">
        <f t="shared" si="538"/>
        <v>2008211</v>
      </c>
      <c r="BB1170" s="16" t="s">
        <v>593</v>
      </c>
      <c r="BC1170" s="16" t="s">
        <v>593</v>
      </c>
      <c r="BD1170" s="16" t="s">
        <v>593</v>
      </c>
      <c r="BE1170" s="16" t="s">
        <v>593</v>
      </c>
      <c r="BF1170" s="16" t="s">
        <v>593</v>
      </c>
      <c r="BG1170" s="16" t="s">
        <v>593</v>
      </c>
      <c r="BH1170" s="16" t="s">
        <v>593</v>
      </c>
      <c r="BI1170" s="14">
        <f t="shared" si="543"/>
        <v>1724296.13</v>
      </c>
      <c r="BJ1170" s="14">
        <v>0</v>
      </c>
      <c r="BK1170" s="14">
        <f t="shared" si="544"/>
        <v>1724296.13</v>
      </c>
      <c r="BL1170" s="52">
        <v>0</v>
      </c>
      <c r="BM1170" s="15">
        <f t="shared" si="545"/>
        <v>1724296.13</v>
      </c>
    </row>
    <row r="1171" spans="1:65">
      <c r="A1171" s="8">
        <v>1169</v>
      </c>
      <c r="B1171" s="1" t="s">
        <v>44</v>
      </c>
      <c r="C1171" s="1">
        <v>1500</v>
      </c>
      <c r="D1171" s="1" t="s">
        <v>60</v>
      </c>
      <c r="E1171" s="1">
        <v>150000049</v>
      </c>
      <c r="F1171" s="1" t="s">
        <v>60</v>
      </c>
      <c r="G1171" s="1" t="s">
        <v>115</v>
      </c>
      <c r="H1171" s="1">
        <v>26</v>
      </c>
      <c r="I1171" s="1" t="s">
        <v>52</v>
      </c>
      <c r="J1171" s="1" t="s">
        <v>49</v>
      </c>
      <c r="K1171" s="1">
        <v>17406001</v>
      </c>
      <c r="L1171" s="1" t="s">
        <v>50</v>
      </c>
      <c r="M1171" s="1" t="s">
        <v>51</v>
      </c>
      <c r="N1171" s="1" t="s">
        <v>64</v>
      </c>
      <c r="O1171" s="1" t="s">
        <v>65</v>
      </c>
      <c r="P1171" s="1" t="s">
        <v>66</v>
      </c>
      <c r="Q1171" s="1" t="s">
        <v>67</v>
      </c>
      <c r="R1171" s="1" t="s">
        <v>87</v>
      </c>
      <c r="S1171" s="1" t="s">
        <v>88</v>
      </c>
      <c r="T1171" s="2">
        <v>43333</v>
      </c>
      <c r="U1171" s="2">
        <v>43333</v>
      </c>
      <c r="V1171" s="1" t="s">
        <v>52</v>
      </c>
      <c r="W1171" s="3">
        <v>1</v>
      </c>
      <c r="X1171" s="1" t="s">
        <v>53</v>
      </c>
      <c r="Y1171" s="4">
        <v>120000</v>
      </c>
      <c r="Z1171" s="4">
        <v>-15720</v>
      </c>
      <c r="AA1171" s="4">
        <v>0</v>
      </c>
      <c r="AB1171" s="4">
        <v>0</v>
      </c>
      <c r="AC1171" s="4">
        <v>0</v>
      </c>
      <c r="AD1171" s="4">
        <v>120000</v>
      </c>
      <c r="AE1171" s="5">
        <v>1685</v>
      </c>
      <c r="AF1171" s="1" t="s">
        <v>70</v>
      </c>
      <c r="AG1171" s="1" t="s">
        <v>71</v>
      </c>
      <c r="AH1171" s="1" t="s">
        <v>89</v>
      </c>
      <c r="AI1171" s="1" t="s">
        <v>57</v>
      </c>
      <c r="AJ1171" s="5">
        <v>10950</v>
      </c>
      <c r="AK1171" s="4">
        <v>-1245</v>
      </c>
      <c r="AL1171" s="4">
        <v>0</v>
      </c>
      <c r="AM1171" s="4">
        <v>0</v>
      </c>
      <c r="AN1171" s="4">
        <v>0</v>
      </c>
      <c r="AO1171" s="4">
        <v>-16965</v>
      </c>
      <c r="AP1171" s="4">
        <v>-16965</v>
      </c>
      <c r="AQ1171" s="4">
        <v>0</v>
      </c>
      <c r="AR1171" s="4">
        <v>103035</v>
      </c>
      <c r="AS1171" s="1" t="s">
        <v>52</v>
      </c>
      <c r="AT1171" s="9">
        <f t="shared" si="534"/>
        <v>43333</v>
      </c>
      <c r="AU1171" s="9">
        <f t="shared" si="535"/>
        <v>43313</v>
      </c>
      <c r="AV1171" s="9">
        <v>44798</v>
      </c>
      <c r="AW1171" s="11">
        <f t="shared" si="536"/>
        <v>4.0136986301369859</v>
      </c>
      <c r="AX1171">
        <v>10</v>
      </c>
      <c r="AY1171" s="12">
        <v>0.05</v>
      </c>
      <c r="AZ1171">
        <f t="shared" si="537"/>
        <v>9.5000000000000001E-2</v>
      </c>
      <c r="BA1171" s="13">
        <f t="shared" si="538"/>
        <v>120000</v>
      </c>
      <c r="BI1171" s="14">
        <f t="shared" si="543"/>
        <v>103035</v>
      </c>
      <c r="BJ1171" s="14">
        <v>0</v>
      </c>
      <c r="BK1171" s="14">
        <f t="shared" si="544"/>
        <v>103035</v>
      </c>
      <c r="BL1171" s="52">
        <v>0</v>
      </c>
      <c r="BM1171" s="15">
        <f t="shared" si="545"/>
        <v>103035</v>
      </c>
    </row>
    <row r="1172" spans="1:65">
      <c r="A1172" s="8">
        <v>1170</v>
      </c>
      <c r="B1172" s="1" t="s">
        <v>44</v>
      </c>
      <c r="C1172" s="1">
        <v>1500</v>
      </c>
      <c r="D1172" s="1" t="s">
        <v>60</v>
      </c>
      <c r="E1172" s="1">
        <v>150000049</v>
      </c>
      <c r="F1172" s="1" t="s">
        <v>112</v>
      </c>
      <c r="G1172" s="1" t="s">
        <v>116</v>
      </c>
      <c r="H1172" s="1">
        <v>27</v>
      </c>
      <c r="I1172" s="1" t="s">
        <v>159</v>
      </c>
      <c r="J1172" s="1" t="s">
        <v>49</v>
      </c>
      <c r="K1172" s="1">
        <v>17406001</v>
      </c>
      <c r="L1172" s="1" t="s">
        <v>50</v>
      </c>
      <c r="M1172" s="1" t="s">
        <v>51</v>
      </c>
      <c r="N1172" s="1" t="s">
        <v>64</v>
      </c>
      <c r="O1172" s="1" t="s">
        <v>65</v>
      </c>
      <c r="P1172" s="1" t="s">
        <v>66</v>
      </c>
      <c r="Q1172" s="1" t="s">
        <v>67</v>
      </c>
      <c r="R1172" s="1" t="s">
        <v>87</v>
      </c>
      <c r="S1172" s="1" t="s">
        <v>88</v>
      </c>
      <c r="T1172" s="2">
        <v>43333</v>
      </c>
      <c r="U1172" s="2">
        <v>43333</v>
      </c>
      <c r="V1172" s="1" t="s">
        <v>52</v>
      </c>
      <c r="W1172" s="3">
        <v>1</v>
      </c>
      <c r="X1172" s="1" t="s">
        <v>53</v>
      </c>
      <c r="Y1172" s="4">
        <v>4339035</v>
      </c>
      <c r="Z1172" s="4">
        <v>-568428.62</v>
      </c>
      <c r="AA1172" s="4">
        <v>0</v>
      </c>
      <c r="AB1172" s="4">
        <v>0</v>
      </c>
      <c r="AC1172" s="4">
        <v>0</v>
      </c>
      <c r="AD1172" s="4">
        <v>4339035</v>
      </c>
      <c r="AE1172" s="5">
        <v>1685</v>
      </c>
      <c r="AF1172" s="1" t="s">
        <v>70</v>
      </c>
      <c r="AG1172" s="1" t="s">
        <v>71</v>
      </c>
      <c r="AH1172" s="1" t="s">
        <v>89</v>
      </c>
      <c r="AI1172" s="1" t="s">
        <v>57</v>
      </c>
      <c r="AJ1172" s="5">
        <v>10950</v>
      </c>
      <c r="AK1172" s="4">
        <v>-45011</v>
      </c>
      <c r="AL1172" s="4">
        <v>0</v>
      </c>
      <c r="AM1172" s="4">
        <v>0</v>
      </c>
      <c r="AN1172" s="4">
        <v>0</v>
      </c>
      <c r="AO1172" s="4">
        <v>-613439.62</v>
      </c>
      <c r="AP1172" s="4">
        <v>-613439.62</v>
      </c>
      <c r="AQ1172" s="4">
        <v>0</v>
      </c>
      <c r="AR1172" s="4">
        <v>3725595.38</v>
      </c>
      <c r="AS1172" s="1" t="s">
        <v>52</v>
      </c>
      <c r="AT1172" s="9">
        <f t="shared" si="534"/>
        <v>43333</v>
      </c>
      <c r="AU1172" s="9">
        <f t="shared" si="535"/>
        <v>43313</v>
      </c>
      <c r="AV1172" s="9">
        <v>44798</v>
      </c>
      <c r="AW1172" s="11">
        <f t="shared" si="536"/>
        <v>4.0136986301369859</v>
      </c>
      <c r="AX1172">
        <v>10</v>
      </c>
      <c r="AY1172" s="12">
        <v>0.05</v>
      </c>
      <c r="AZ1172">
        <f t="shared" si="537"/>
        <v>9.5000000000000001E-2</v>
      </c>
      <c r="BA1172" s="13">
        <f t="shared" si="538"/>
        <v>4339035</v>
      </c>
      <c r="BB1172" s="16" t="s">
        <v>593</v>
      </c>
      <c r="BC1172" s="16" t="s">
        <v>593</v>
      </c>
      <c r="BD1172" s="16" t="s">
        <v>593</v>
      </c>
      <c r="BE1172" s="16" t="s">
        <v>593</v>
      </c>
      <c r="BF1172" s="16" t="s">
        <v>593</v>
      </c>
      <c r="BG1172" s="16" t="s">
        <v>593</v>
      </c>
      <c r="BH1172" s="16" t="s">
        <v>593</v>
      </c>
      <c r="BI1172" s="14">
        <f t="shared" si="543"/>
        <v>3725595.38</v>
      </c>
      <c r="BJ1172" s="14">
        <v>0</v>
      </c>
      <c r="BK1172" s="14">
        <f t="shared" si="544"/>
        <v>3725595.38</v>
      </c>
      <c r="BL1172" s="52">
        <v>0</v>
      </c>
      <c r="BM1172" s="15">
        <f t="shared" si="545"/>
        <v>3725595.38</v>
      </c>
    </row>
    <row r="1173" spans="1:65">
      <c r="A1173" s="8">
        <v>1171</v>
      </c>
      <c r="B1173" s="1" t="s">
        <v>44</v>
      </c>
      <c r="C1173" s="1">
        <v>1500</v>
      </c>
      <c r="D1173" s="1" t="s">
        <v>60</v>
      </c>
      <c r="E1173" s="1">
        <v>150000050</v>
      </c>
      <c r="F1173" s="1" t="s">
        <v>60</v>
      </c>
      <c r="G1173" s="1" t="s">
        <v>86</v>
      </c>
      <c r="H1173" s="1">
        <v>1</v>
      </c>
      <c r="I1173" s="1" t="s">
        <v>52</v>
      </c>
      <c r="J1173" s="1" t="s">
        <v>49</v>
      </c>
      <c r="K1173" s="1">
        <v>17406001</v>
      </c>
      <c r="L1173" s="1" t="s">
        <v>50</v>
      </c>
      <c r="M1173" s="1" t="s">
        <v>51</v>
      </c>
      <c r="N1173" s="1" t="s">
        <v>64</v>
      </c>
      <c r="O1173" s="1" t="s">
        <v>65</v>
      </c>
      <c r="P1173" s="1" t="s">
        <v>66</v>
      </c>
      <c r="Q1173" s="1" t="s">
        <v>67</v>
      </c>
      <c r="R1173" s="1" t="s">
        <v>87</v>
      </c>
      <c r="S1173" s="1" t="s">
        <v>88</v>
      </c>
      <c r="T1173" s="2">
        <v>43333</v>
      </c>
      <c r="U1173" s="2">
        <v>43333</v>
      </c>
      <c r="V1173" s="1" t="s">
        <v>52</v>
      </c>
      <c r="W1173" s="3">
        <v>1</v>
      </c>
      <c r="X1173" s="1" t="s">
        <v>53</v>
      </c>
      <c r="Y1173" s="4">
        <v>892500</v>
      </c>
      <c r="Z1173" s="4">
        <v>-116920</v>
      </c>
      <c r="AA1173" s="4">
        <v>0</v>
      </c>
      <c r="AB1173" s="4">
        <v>0</v>
      </c>
      <c r="AC1173" s="4">
        <v>0</v>
      </c>
      <c r="AD1173" s="4">
        <v>892500</v>
      </c>
      <c r="AE1173" s="5">
        <v>1685</v>
      </c>
      <c r="AF1173" s="1" t="s">
        <v>70</v>
      </c>
      <c r="AG1173" s="1" t="s">
        <v>71</v>
      </c>
      <c r="AH1173" s="1" t="s">
        <v>89</v>
      </c>
      <c r="AI1173" s="1" t="s">
        <v>57</v>
      </c>
      <c r="AJ1173" s="5">
        <v>10950</v>
      </c>
      <c r="AK1173" s="4">
        <v>-9258</v>
      </c>
      <c r="AL1173" s="4">
        <v>0</v>
      </c>
      <c r="AM1173" s="4">
        <v>0</v>
      </c>
      <c r="AN1173" s="4">
        <v>0</v>
      </c>
      <c r="AO1173" s="4">
        <v>-126178</v>
      </c>
      <c r="AP1173" s="4">
        <v>-126178</v>
      </c>
      <c r="AQ1173" s="4">
        <v>0</v>
      </c>
      <c r="AR1173" s="4">
        <v>766322</v>
      </c>
      <c r="AS1173" s="1" t="s">
        <v>52</v>
      </c>
      <c r="AT1173" s="9">
        <f t="shared" si="534"/>
        <v>43333</v>
      </c>
      <c r="AU1173" s="9">
        <f t="shared" si="535"/>
        <v>43313</v>
      </c>
      <c r="AV1173" s="9">
        <v>44798</v>
      </c>
      <c r="AW1173" s="11">
        <f t="shared" si="536"/>
        <v>4.0136986301369859</v>
      </c>
      <c r="AX1173">
        <v>10</v>
      </c>
      <c r="AY1173" s="12">
        <v>0.05</v>
      </c>
      <c r="AZ1173">
        <f t="shared" si="537"/>
        <v>9.5000000000000001E-2</v>
      </c>
      <c r="BA1173" s="13">
        <f t="shared" si="538"/>
        <v>892500</v>
      </c>
      <c r="BB1173" s="17" t="s">
        <v>1853</v>
      </c>
      <c r="BC1173">
        <f>MATCH(BB1173,MONTHLY_INDEX!$A:$A,0)</f>
        <v>630</v>
      </c>
      <c r="BD1173">
        <f>MATCH(AU1173,MONTHLY_INDEX!$1:$1,0)</f>
        <v>80</v>
      </c>
      <c r="BE1173">
        <f>INDEX(MONTHLY_INDEX!$1:$1048576,Final!BC1173,Final!BD1173)</f>
        <v>111.6</v>
      </c>
      <c r="BF1173">
        <f>MATCH($BF$1,MONTHLY_INDEX!$1:$1,0)</f>
        <v>127</v>
      </c>
      <c r="BG1173">
        <f>INDEX(MONTHLY_INDEX!$1:$1048576,Final!BC1173,Final!BF1173)</f>
        <v>151.1</v>
      </c>
      <c r="BH1173" s="23">
        <f t="shared" ref="BH1173:BH1190" si="546">(BG1173-BE1173)/BE1173</f>
        <v>0.35394265232974914</v>
      </c>
      <c r="BI1173" s="14">
        <f t="shared" ref="BI1173:BI1190" si="547">(1+BH1173)*BA1173</f>
        <v>1208393.817204301</v>
      </c>
      <c r="BJ1173" s="14">
        <f t="shared" ref="BJ1173:BJ1190" si="548">BI1173*AZ1173*AW1173</f>
        <v>460762.21783399611</v>
      </c>
      <c r="BK1173" s="15">
        <f t="shared" si="539"/>
        <v>747631.59937030496</v>
      </c>
      <c r="BL1173" s="52">
        <v>0</v>
      </c>
      <c r="BM1173" s="15">
        <f t="shared" ref="BM1173:BM1190" si="549">MAX((1-BL1173)*BK1173,BI1173*AY1173)</f>
        <v>747631.59937030496</v>
      </c>
    </row>
    <row r="1174" spans="1:65">
      <c r="A1174" s="8">
        <v>1172</v>
      </c>
      <c r="B1174" s="1" t="s">
        <v>44</v>
      </c>
      <c r="C1174" s="1">
        <v>1500</v>
      </c>
      <c r="D1174" s="1" t="s">
        <v>60</v>
      </c>
      <c r="E1174" s="1">
        <v>150000050</v>
      </c>
      <c r="F1174" s="1" t="s">
        <v>60</v>
      </c>
      <c r="G1174" s="1" t="s">
        <v>90</v>
      </c>
      <c r="H1174" s="1">
        <v>2</v>
      </c>
      <c r="I1174" s="1" t="s">
        <v>52</v>
      </c>
      <c r="J1174" s="1" t="s">
        <v>49</v>
      </c>
      <c r="K1174" s="1">
        <v>17406001</v>
      </c>
      <c r="L1174" s="1" t="s">
        <v>50</v>
      </c>
      <c r="M1174" s="1" t="s">
        <v>51</v>
      </c>
      <c r="N1174" s="1" t="s">
        <v>64</v>
      </c>
      <c r="O1174" s="1" t="s">
        <v>65</v>
      </c>
      <c r="P1174" s="1" t="s">
        <v>66</v>
      </c>
      <c r="Q1174" s="1" t="s">
        <v>67</v>
      </c>
      <c r="R1174" s="1" t="s">
        <v>87</v>
      </c>
      <c r="S1174" s="1" t="s">
        <v>88</v>
      </c>
      <c r="T1174" s="2">
        <v>43333</v>
      </c>
      <c r="U1174" s="2">
        <v>43333</v>
      </c>
      <c r="V1174" s="1" t="s">
        <v>52</v>
      </c>
      <c r="W1174" s="3">
        <v>1</v>
      </c>
      <c r="X1174" s="1" t="s">
        <v>53</v>
      </c>
      <c r="Y1174" s="4">
        <v>472500</v>
      </c>
      <c r="Z1174" s="4">
        <v>-61898</v>
      </c>
      <c r="AA1174" s="4">
        <v>0</v>
      </c>
      <c r="AB1174" s="4">
        <v>0</v>
      </c>
      <c r="AC1174" s="4">
        <v>0</v>
      </c>
      <c r="AD1174" s="4">
        <v>472500</v>
      </c>
      <c r="AE1174" s="5">
        <v>1685</v>
      </c>
      <c r="AF1174" s="1" t="s">
        <v>70</v>
      </c>
      <c r="AG1174" s="1" t="s">
        <v>71</v>
      </c>
      <c r="AH1174" s="1" t="s">
        <v>89</v>
      </c>
      <c r="AI1174" s="1" t="s">
        <v>57</v>
      </c>
      <c r="AJ1174" s="5">
        <v>10950</v>
      </c>
      <c r="AK1174" s="4">
        <v>-4901</v>
      </c>
      <c r="AL1174" s="4">
        <v>0</v>
      </c>
      <c r="AM1174" s="4">
        <v>0</v>
      </c>
      <c r="AN1174" s="4">
        <v>0</v>
      </c>
      <c r="AO1174" s="4">
        <v>-66799</v>
      </c>
      <c r="AP1174" s="4">
        <v>-66799</v>
      </c>
      <c r="AQ1174" s="4">
        <v>0</v>
      </c>
      <c r="AR1174" s="4">
        <v>405701</v>
      </c>
      <c r="AS1174" s="1" t="s">
        <v>52</v>
      </c>
      <c r="AT1174" s="9">
        <f t="shared" si="534"/>
        <v>43333</v>
      </c>
      <c r="AU1174" s="9">
        <f t="shared" si="535"/>
        <v>43313</v>
      </c>
      <c r="AV1174" s="9">
        <v>44798</v>
      </c>
      <c r="AW1174" s="11">
        <f t="shared" si="536"/>
        <v>4.0136986301369859</v>
      </c>
      <c r="AX1174">
        <v>10</v>
      </c>
      <c r="AY1174" s="12">
        <v>0.05</v>
      </c>
      <c r="AZ1174">
        <f t="shared" si="537"/>
        <v>9.5000000000000001E-2</v>
      </c>
      <c r="BA1174" s="13">
        <f t="shared" si="538"/>
        <v>472500</v>
      </c>
      <c r="BB1174" s="17" t="s">
        <v>2189</v>
      </c>
      <c r="BC1174">
        <f>MATCH(BB1174,MONTHLY_INDEX!$A:$A,0)</f>
        <v>798</v>
      </c>
      <c r="BD1174">
        <f>MATCH(AU1174,MONTHLY_INDEX!$1:$1,0)</f>
        <v>80</v>
      </c>
      <c r="BE1174">
        <f>INDEX(MONTHLY_INDEX!$1:$1048576,Final!BC1174,Final!BD1174)</f>
        <v>96</v>
      </c>
      <c r="BF1174">
        <f>MATCH($BF$1,MONTHLY_INDEX!$1:$1,0)</f>
        <v>127</v>
      </c>
      <c r="BG1174">
        <f>INDEX(MONTHLY_INDEX!$1:$1048576,Final!BC1174,Final!BF1174)</f>
        <v>95.3</v>
      </c>
      <c r="BH1174" s="23">
        <f t="shared" si="546"/>
        <v>-7.2916666666666963E-3</v>
      </c>
      <c r="BI1174" s="14">
        <f t="shared" si="547"/>
        <v>469054.6875</v>
      </c>
      <c r="BJ1174" s="14">
        <f t="shared" si="548"/>
        <v>178851.19488441778</v>
      </c>
      <c r="BK1174" s="15">
        <f t="shared" si="539"/>
        <v>290203.49261558219</v>
      </c>
      <c r="BL1174" s="52">
        <v>0</v>
      </c>
      <c r="BM1174" s="15">
        <f t="shared" si="549"/>
        <v>290203.49261558219</v>
      </c>
    </row>
    <row r="1175" spans="1:65">
      <c r="A1175" s="8">
        <v>1173</v>
      </c>
      <c r="B1175" s="1" t="s">
        <v>44</v>
      </c>
      <c r="C1175" s="1">
        <v>1500</v>
      </c>
      <c r="D1175" s="1" t="s">
        <v>60</v>
      </c>
      <c r="E1175" s="1">
        <v>150000050</v>
      </c>
      <c r="F1175" s="1" t="s">
        <v>60</v>
      </c>
      <c r="G1175" s="1" t="s">
        <v>91</v>
      </c>
      <c r="H1175" s="1">
        <v>3</v>
      </c>
      <c r="I1175" s="1" t="s">
        <v>52</v>
      </c>
      <c r="J1175" s="1" t="s">
        <v>49</v>
      </c>
      <c r="K1175" s="1">
        <v>17406001</v>
      </c>
      <c r="L1175" s="1" t="s">
        <v>50</v>
      </c>
      <c r="M1175" s="1" t="s">
        <v>51</v>
      </c>
      <c r="N1175" s="1" t="s">
        <v>64</v>
      </c>
      <c r="O1175" s="1" t="s">
        <v>65</v>
      </c>
      <c r="P1175" s="1" t="s">
        <v>66</v>
      </c>
      <c r="Q1175" s="1" t="s">
        <v>67</v>
      </c>
      <c r="R1175" s="1" t="s">
        <v>87</v>
      </c>
      <c r="S1175" s="1" t="s">
        <v>88</v>
      </c>
      <c r="T1175" s="2">
        <v>43333</v>
      </c>
      <c r="U1175" s="2">
        <v>43333</v>
      </c>
      <c r="V1175" s="1" t="s">
        <v>52</v>
      </c>
      <c r="W1175" s="3">
        <v>1</v>
      </c>
      <c r="X1175" s="1" t="s">
        <v>53</v>
      </c>
      <c r="Y1175" s="4">
        <v>637760</v>
      </c>
      <c r="Z1175" s="4">
        <v>-83547</v>
      </c>
      <c r="AA1175" s="4">
        <v>0</v>
      </c>
      <c r="AB1175" s="4">
        <v>0</v>
      </c>
      <c r="AC1175" s="4">
        <v>0</v>
      </c>
      <c r="AD1175" s="4">
        <v>637760</v>
      </c>
      <c r="AE1175" s="5">
        <v>1685</v>
      </c>
      <c r="AF1175" s="1" t="s">
        <v>70</v>
      </c>
      <c r="AG1175" s="1" t="s">
        <v>71</v>
      </c>
      <c r="AH1175" s="1" t="s">
        <v>89</v>
      </c>
      <c r="AI1175" s="1" t="s">
        <v>57</v>
      </c>
      <c r="AJ1175" s="5">
        <v>10950</v>
      </c>
      <c r="AK1175" s="4">
        <v>-6616</v>
      </c>
      <c r="AL1175" s="4">
        <v>0</v>
      </c>
      <c r="AM1175" s="4">
        <v>0</v>
      </c>
      <c r="AN1175" s="4">
        <v>0</v>
      </c>
      <c r="AO1175" s="4">
        <v>-90163</v>
      </c>
      <c r="AP1175" s="4">
        <v>-90163</v>
      </c>
      <c r="AQ1175" s="4">
        <v>0</v>
      </c>
      <c r="AR1175" s="4">
        <v>547597</v>
      </c>
      <c r="AS1175" s="1" t="s">
        <v>52</v>
      </c>
      <c r="AT1175" s="9">
        <f t="shared" si="534"/>
        <v>43333</v>
      </c>
      <c r="AU1175" s="9">
        <f t="shared" si="535"/>
        <v>43313</v>
      </c>
      <c r="AV1175" s="9">
        <v>44798</v>
      </c>
      <c r="AW1175" s="11">
        <f t="shared" si="536"/>
        <v>4.0136986301369859</v>
      </c>
      <c r="AX1175">
        <v>10</v>
      </c>
      <c r="AY1175" s="12">
        <v>0.05</v>
      </c>
      <c r="AZ1175">
        <f t="shared" si="537"/>
        <v>9.5000000000000001E-2</v>
      </c>
      <c r="BA1175" s="13">
        <f t="shared" si="538"/>
        <v>637760</v>
      </c>
      <c r="BB1175" s="17" t="s">
        <v>2189</v>
      </c>
      <c r="BC1175">
        <f>MATCH(BB1175,MONTHLY_INDEX!$A:$A,0)</f>
        <v>798</v>
      </c>
      <c r="BD1175">
        <f>MATCH(AU1175,MONTHLY_INDEX!$1:$1,0)</f>
        <v>80</v>
      </c>
      <c r="BE1175">
        <f>INDEX(MONTHLY_INDEX!$1:$1048576,Final!BC1175,Final!BD1175)</f>
        <v>96</v>
      </c>
      <c r="BF1175">
        <f>MATCH($BF$1,MONTHLY_INDEX!$1:$1,0)</f>
        <v>127</v>
      </c>
      <c r="BG1175">
        <f>INDEX(MONTHLY_INDEX!$1:$1048576,Final!BC1175,Final!BF1175)</f>
        <v>95.3</v>
      </c>
      <c r="BH1175" s="23">
        <f t="shared" si="546"/>
        <v>-7.2916666666666963E-3</v>
      </c>
      <c r="BI1175" s="14">
        <f t="shared" si="547"/>
        <v>633109.66666666663</v>
      </c>
      <c r="BJ1175" s="14">
        <f t="shared" si="548"/>
        <v>241405.58317351594</v>
      </c>
      <c r="BK1175" s="15">
        <f t="shared" si="539"/>
        <v>391704.08349315065</v>
      </c>
      <c r="BL1175" s="52">
        <v>0</v>
      </c>
      <c r="BM1175" s="15">
        <f t="shared" si="549"/>
        <v>391704.08349315065</v>
      </c>
    </row>
    <row r="1176" spans="1:65">
      <c r="A1176" s="8">
        <v>1174</v>
      </c>
      <c r="B1176" s="1" t="s">
        <v>44</v>
      </c>
      <c r="C1176" s="1">
        <v>1500</v>
      </c>
      <c r="D1176" s="1" t="s">
        <v>60</v>
      </c>
      <c r="E1176" s="1">
        <v>150000050</v>
      </c>
      <c r="F1176" s="1" t="s">
        <v>60</v>
      </c>
      <c r="G1176" s="1" t="s">
        <v>92</v>
      </c>
      <c r="H1176" s="1">
        <v>4</v>
      </c>
      <c r="I1176" s="1" t="s">
        <v>52</v>
      </c>
      <c r="J1176" s="1" t="s">
        <v>49</v>
      </c>
      <c r="K1176" s="1">
        <v>17406001</v>
      </c>
      <c r="L1176" s="1" t="s">
        <v>50</v>
      </c>
      <c r="M1176" s="1" t="s">
        <v>51</v>
      </c>
      <c r="N1176" s="1" t="s">
        <v>64</v>
      </c>
      <c r="O1176" s="1" t="s">
        <v>65</v>
      </c>
      <c r="P1176" s="1" t="s">
        <v>66</v>
      </c>
      <c r="Q1176" s="1" t="s">
        <v>67</v>
      </c>
      <c r="R1176" s="1" t="s">
        <v>87</v>
      </c>
      <c r="S1176" s="1" t="s">
        <v>88</v>
      </c>
      <c r="T1176" s="2">
        <v>43333</v>
      </c>
      <c r="U1176" s="2">
        <v>43333</v>
      </c>
      <c r="V1176" s="1" t="s">
        <v>52</v>
      </c>
      <c r="W1176" s="3">
        <v>1</v>
      </c>
      <c r="X1176" s="1" t="s">
        <v>53</v>
      </c>
      <c r="Y1176" s="4">
        <v>21044329</v>
      </c>
      <c r="Z1176" s="4">
        <v>-2756887</v>
      </c>
      <c r="AA1176" s="4">
        <v>0</v>
      </c>
      <c r="AB1176" s="4">
        <v>0</v>
      </c>
      <c r="AC1176" s="4">
        <v>0</v>
      </c>
      <c r="AD1176" s="4">
        <v>21044329</v>
      </c>
      <c r="AE1176" s="5">
        <v>1685</v>
      </c>
      <c r="AF1176" s="1" t="s">
        <v>70</v>
      </c>
      <c r="AG1176" s="1" t="s">
        <v>71</v>
      </c>
      <c r="AH1176" s="1" t="s">
        <v>89</v>
      </c>
      <c r="AI1176" s="1" t="s">
        <v>57</v>
      </c>
      <c r="AJ1176" s="5">
        <v>10950</v>
      </c>
      <c r="AK1176" s="4">
        <v>-218303</v>
      </c>
      <c r="AL1176" s="4">
        <v>0</v>
      </c>
      <c r="AM1176" s="4">
        <v>0</v>
      </c>
      <c r="AN1176" s="4">
        <v>0</v>
      </c>
      <c r="AO1176" s="4">
        <v>-2975190</v>
      </c>
      <c r="AP1176" s="4">
        <v>-2975190</v>
      </c>
      <c r="AQ1176" s="4">
        <v>0</v>
      </c>
      <c r="AR1176" s="4">
        <v>18069139</v>
      </c>
      <c r="AS1176" s="1" t="s">
        <v>52</v>
      </c>
      <c r="AT1176" s="9">
        <f t="shared" si="534"/>
        <v>43333</v>
      </c>
      <c r="AU1176" s="9">
        <f t="shared" si="535"/>
        <v>43313</v>
      </c>
      <c r="AV1176" s="9">
        <v>44798</v>
      </c>
      <c r="AW1176" s="11">
        <f t="shared" si="536"/>
        <v>4.0136986301369859</v>
      </c>
      <c r="AX1176">
        <v>25</v>
      </c>
      <c r="AY1176" s="12">
        <v>0.05</v>
      </c>
      <c r="AZ1176">
        <f t="shared" si="537"/>
        <v>3.7999999999999999E-2</v>
      </c>
      <c r="BA1176" s="13">
        <f t="shared" si="538"/>
        <v>21044329</v>
      </c>
      <c r="BB1176" s="17" t="s">
        <v>2189</v>
      </c>
      <c r="BC1176">
        <f>MATCH(BB1176,MONTHLY_INDEX!$A:$A,0)</f>
        <v>798</v>
      </c>
      <c r="BD1176">
        <f>MATCH(AU1176,MONTHLY_INDEX!$1:$1,0)</f>
        <v>80</v>
      </c>
      <c r="BE1176">
        <f>INDEX(MONTHLY_INDEX!$1:$1048576,Final!BC1176,Final!BD1176)</f>
        <v>96</v>
      </c>
      <c r="BF1176">
        <f>MATCH($BF$1,MONTHLY_INDEX!$1:$1,0)</f>
        <v>127</v>
      </c>
      <c r="BG1176">
        <f>INDEX(MONTHLY_INDEX!$1:$1048576,Final!BC1176,Final!BF1176)</f>
        <v>95.3</v>
      </c>
      <c r="BH1176" s="23">
        <f t="shared" si="546"/>
        <v>-7.2916666666666963E-3</v>
      </c>
      <c r="BI1176" s="14">
        <f t="shared" si="547"/>
        <v>20890880.767708331</v>
      </c>
      <c r="BJ1176" s="14">
        <f t="shared" si="548"/>
        <v>3186288.5817488292</v>
      </c>
      <c r="BK1176" s="15">
        <f t="shared" si="539"/>
        <v>17704592.185959503</v>
      </c>
      <c r="BL1176" s="52">
        <v>0</v>
      </c>
      <c r="BM1176" s="15">
        <f t="shared" si="549"/>
        <v>17704592.185959503</v>
      </c>
    </row>
    <row r="1177" spans="1:65">
      <c r="A1177" s="8">
        <v>1175</v>
      </c>
      <c r="B1177" s="1" t="s">
        <v>44</v>
      </c>
      <c r="C1177" s="1">
        <v>1500</v>
      </c>
      <c r="D1177" s="1" t="s">
        <v>60</v>
      </c>
      <c r="E1177" s="1">
        <v>150000050</v>
      </c>
      <c r="F1177" s="1" t="s">
        <v>60</v>
      </c>
      <c r="G1177" s="1" t="s">
        <v>93</v>
      </c>
      <c r="H1177" s="1">
        <v>5</v>
      </c>
      <c r="I1177" s="1" t="s">
        <v>52</v>
      </c>
      <c r="J1177" s="1" t="s">
        <v>49</v>
      </c>
      <c r="K1177" s="1">
        <v>17406001</v>
      </c>
      <c r="L1177" s="1" t="s">
        <v>50</v>
      </c>
      <c r="M1177" s="1" t="s">
        <v>51</v>
      </c>
      <c r="N1177" s="1" t="s">
        <v>64</v>
      </c>
      <c r="O1177" s="1" t="s">
        <v>65</v>
      </c>
      <c r="P1177" s="1" t="s">
        <v>66</v>
      </c>
      <c r="Q1177" s="1" t="s">
        <v>67</v>
      </c>
      <c r="R1177" s="1" t="s">
        <v>87</v>
      </c>
      <c r="S1177" s="1" t="s">
        <v>88</v>
      </c>
      <c r="T1177" s="2">
        <v>43333</v>
      </c>
      <c r="U1177" s="2">
        <v>43333</v>
      </c>
      <c r="V1177" s="1" t="s">
        <v>52</v>
      </c>
      <c r="W1177" s="3">
        <v>1</v>
      </c>
      <c r="X1177" s="1" t="s">
        <v>53</v>
      </c>
      <c r="Y1177" s="4">
        <v>969266</v>
      </c>
      <c r="Z1177" s="4">
        <v>-126976</v>
      </c>
      <c r="AA1177" s="4">
        <v>0</v>
      </c>
      <c r="AB1177" s="4">
        <v>0</v>
      </c>
      <c r="AC1177" s="4">
        <v>0</v>
      </c>
      <c r="AD1177" s="4">
        <v>969266</v>
      </c>
      <c r="AE1177" s="5">
        <v>1685</v>
      </c>
      <c r="AF1177" s="1" t="s">
        <v>70</v>
      </c>
      <c r="AG1177" s="1" t="s">
        <v>71</v>
      </c>
      <c r="AH1177" s="1" t="s">
        <v>89</v>
      </c>
      <c r="AI1177" s="1" t="s">
        <v>57</v>
      </c>
      <c r="AJ1177" s="5">
        <v>10950</v>
      </c>
      <c r="AK1177" s="4">
        <v>-10055</v>
      </c>
      <c r="AL1177" s="4">
        <v>0</v>
      </c>
      <c r="AM1177" s="4">
        <v>0</v>
      </c>
      <c r="AN1177" s="4">
        <v>0</v>
      </c>
      <c r="AO1177" s="4">
        <v>-137031</v>
      </c>
      <c r="AP1177" s="4">
        <v>-137031</v>
      </c>
      <c r="AQ1177" s="4">
        <v>0</v>
      </c>
      <c r="AR1177" s="4">
        <v>832235</v>
      </c>
      <c r="AS1177" s="1" t="s">
        <v>52</v>
      </c>
      <c r="AT1177" s="9">
        <f t="shared" si="534"/>
        <v>43333</v>
      </c>
      <c r="AU1177" s="9">
        <f t="shared" si="535"/>
        <v>43313</v>
      </c>
      <c r="AV1177" s="9">
        <v>44798</v>
      </c>
      <c r="AW1177" s="11">
        <f t="shared" si="536"/>
        <v>4.0136986301369859</v>
      </c>
      <c r="AX1177">
        <v>25</v>
      </c>
      <c r="AY1177" s="12">
        <v>0.05</v>
      </c>
      <c r="AZ1177">
        <f t="shared" si="537"/>
        <v>3.7999999999999999E-2</v>
      </c>
      <c r="BA1177" s="13">
        <f t="shared" si="538"/>
        <v>969266</v>
      </c>
      <c r="BB1177" s="17" t="s">
        <v>2083</v>
      </c>
      <c r="BC1177">
        <f>MATCH(BB1177,MONTHLY_INDEX!$A:$A,0)</f>
        <v>745</v>
      </c>
      <c r="BD1177">
        <f>MATCH(AU1177,MONTHLY_INDEX!$1:$1,0)</f>
        <v>80</v>
      </c>
      <c r="BE1177">
        <f>INDEX(MONTHLY_INDEX!$1:$1048576,Final!BC1177,Final!BD1177)</f>
        <v>106.4</v>
      </c>
      <c r="BF1177">
        <f>MATCH($BF$1,MONTHLY_INDEX!$1:$1,0)</f>
        <v>127</v>
      </c>
      <c r="BG1177">
        <f>INDEX(MONTHLY_INDEX!$1:$1048576,Final!BC1177,Final!BF1177)</f>
        <v>115.4</v>
      </c>
      <c r="BH1177" s="23">
        <f t="shared" si="546"/>
        <v>8.4586466165413529E-2</v>
      </c>
      <c r="BI1177" s="14">
        <f t="shared" si="547"/>
        <v>1051252.7857142857</v>
      </c>
      <c r="BJ1177" s="14">
        <f t="shared" si="548"/>
        <v>160337.65090606653</v>
      </c>
      <c r="BK1177" s="15">
        <f t="shared" si="539"/>
        <v>890915.13480821915</v>
      </c>
      <c r="BL1177" s="52">
        <v>0</v>
      </c>
      <c r="BM1177" s="15">
        <f t="shared" si="549"/>
        <v>890915.13480821915</v>
      </c>
    </row>
    <row r="1178" spans="1:65">
      <c r="A1178" s="8">
        <v>1176</v>
      </c>
      <c r="B1178" s="1" t="s">
        <v>44</v>
      </c>
      <c r="C1178" s="1">
        <v>1500</v>
      </c>
      <c r="D1178" s="1" t="s">
        <v>60</v>
      </c>
      <c r="E1178" s="1">
        <v>150000050</v>
      </c>
      <c r="F1178" s="1" t="s">
        <v>60</v>
      </c>
      <c r="G1178" s="1" t="s">
        <v>94</v>
      </c>
      <c r="H1178" s="1">
        <v>6</v>
      </c>
      <c r="I1178" s="1" t="s">
        <v>52</v>
      </c>
      <c r="J1178" s="1" t="s">
        <v>49</v>
      </c>
      <c r="K1178" s="1">
        <v>17406001</v>
      </c>
      <c r="L1178" s="1" t="s">
        <v>50</v>
      </c>
      <c r="M1178" s="1" t="s">
        <v>51</v>
      </c>
      <c r="N1178" s="1" t="s">
        <v>64</v>
      </c>
      <c r="O1178" s="1" t="s">
        <v>65</v>
      </c>
      <c r="P1178" s="1" t="s">
        <v>66</v>
      </c>
      <c r="Q1178" s="1" t="s">
        <v>67</v>
      </c>
      <c r="R1178" s="1" t="s">
        <v>87</v>
      </c>
      <c r="S1178" s="1" t="s">
        <v>88</v>
      </c>
      <c r="T1178" s="2">
        <v>43333</v>
      </c>
      <c r="U1178" s="2">
        <v>43333</v>
      </c>
      <c r="V1178" s="1" t="s">
        <v>52</v>
      </c>
      <c r="W1178" s="3">
        <v>1</v>
      </c>
      <c r="X1178" s="1" t="s">
        <v>53</v>
      </c>
      <c r="Y1178" s="4">
        <v>735000</v>
      </c>
      <c r="Z1178" s="4">
        <v>-96287</v>
      </c>
      <c r="AA1178" s="4">
        <v>0</v>
      </c>
      <c r="AB1178" s="4">
        <v>0</v>
      </c>
      <c r="AC1178" s="4">
        <v>0</v>
      </c>
      <c r="AD1178" s="4">
        <v>735000</v>
      </c>
      <c r="AE1178" s="5">
        <v>1685</v>
      </c>
      <c r="AF1178" s="1" t="s">
        <v>70</v>
      </c>
      <c r="AG1178" s="1" t="s">
        <v>71</v>
      </c>
      <c r="AH1178" s="1" t="s">
        <v>89</v>
      </c>
      <c r="AI1178" s="1" t="s">
        <v>57</v>
      </c>
      <c r="AJ1178" s="5">
        <v>10950</v>
      </c>
      <c r="AK1178" s="4">
        <v>-7625</v>
      </c>
      <c r="AL1178" s="4">
        <v>0</v>
      </c>
      <c r="AM1178" s="4">
        <v>0</v>
      </c>
      <c r="AN1178" s="4">
        <v>0</v>
      </c>
      <c r="AO1178" s="4">
        <v>-103912</v>
      </c>
      <c r="AP1178" s="4">
        <v>-103912</v>
      </c>
      <c r="AQ1178" s="4">
        <v>0</v>
      </c>
      <c r="AR1178" s="4">
        <v>631088</v>
      </c>
      <c r="AS1178" s="1" t="s">
        <v>52</v>
      </c>
      <c r="AT1178" s="9">
        <f t="shared" si="534"/>
        <v>43333</v>
      </c>
      <c r="AU1178" s="9">
        <f t="shared" si="535"/>
        <v>43313</v>
      </c>
      <c r="AV1178" s="9">
        <v>44798</v>
      </c>
      <c r="AW1178" s="11">
        <f t="shared" si="536"/>
        <v>4.0136986301369859</v>
      </c>
      <c r="AX1178">
        <v>10</v>
      </c>
      <c r="AY1178" s="12">
        <v>0.05</v>
      </c>
      <c r="AZ1178">
        <f t="shared" si="537"/>
        <v>9.5000000000000001E-2</v>
      </c>
      <c r="BA1178" s="13">
        <f t="shared" si="538"/>
        <v>735000</v>
      </c>
      <c r="BB1178" s="17" t="s">
        <v>1853</v>
      </c>
      <c r="BC1178">
        <f>MATCH(BB1178,MONTHLY_INDEX!$A:$A,0)</f>
        <v>630</v>
      </c>
      <c r="BD1178">
        <f>MATCH(AU1178,MONTHLY_INDEX!$1:$1,0)</f>
        <v>80</v>
      </c>
      <c r="BE1178">
        <f>INDEX(MONTHLY_INDEX!$1:$1048576,Final!BC1178,Final!BD1178)</f>
        <v>111.6</v>
      </c>
      <c r="BF1178">
        <f>MATCH($BF$1,MONTHLY_INDEX!$1:$1,0)</f>
        <v>127</v>
      </c>
      <c r="BG1178">
        <f>INDEX(MONTHLY_INDEX!$1:$1048576,Final!BC1178,Final!BF1178)</f>
        <v>151.1</v>
      </c>
      <c r="BH1178" s="23">
        <f t="shared" si="546"/>
        <v>0.35394265232974914</v>
      </c>
      <c r="BI1178" s="14">
        <f t="shared" si="547"/>
        <v>995147.84946236562</v>
      </c>
      <c r="BJ1178" s="14">
        <f t="shared" si="548"/>
        <v>379451.2382162321</v>
      </c>
      <c r="BK1178" s="15">
        <f t="shared" si="539"/>
        <v>615696.61124613346</v>
      </c>
      <c r="BL1178" s="52">
        <v>0</v>
      </c>
      <c r="BM1178" s="15">
        <f t="shared" si="549"/>
        <v>615696.61124613346</v>
      </c>
    </row>
    <row r="1179" spans="1:65">
      <c r="A1179" s="8">
        <v>1177</v>
      </c>
      <c r="B1179" s="1" t="s">
        <v>44</v>
      </c>
      <c r="C1179" s="1">
        <v>1500</v>
      </c>
      <c r="D1179" s="1" t="s">
        <v>60</v>
      </c>
      <c r="E1179" s="1">
        <v>150000050</v>
      </c>
      <c r="F1179" s="1" t="s">
        <v>60</v>
      </c>
      <c r="G1179" s="1" t="s">
        <v>95</v>
      </c>
      <c r="H1179" s="1">
        <v>7</v>
      </c>
      <c r="I1179" s="1" t="s">
        <v>52</v>
      </c>
      <c r="J1179" s="1" t="s">
        <v>49</v>
      </c>
      <c r="K1179" s="1">
        <v>17406001</v>
      </c>
      <c r="L1179" s="1" t="s">
        <v>50</v>
      </c>
      <c r="M1179" s="1" t="s">
        <v>51</v>
      </c>
      <c r="N1179" s="1" t="s">
        <v>64</v>
      </c>
      <c r="O1179" s="1" t="s">
        <v>65</v>
      </c>
      <c r="P1179" s="1" t="s">
        <v>66</v>
      </c>
      <c r="Q1179" s="1" t="s">
        <v>67</v>
      </c>
      <c r="R1179" s="1" t="s">
        <v>87</v>
      </c>
      <c r="S1179" s="1" t="s">
        <v>88</v>
      </c>
      <c r="T1179" s="2">
        <v>43333</v>
      </c>
      <c r="U1179" s="2">
        <v>43333</v>
      </c>
      <c r="V1179" s="1" t="s">
        <v>52</v>
      </c>
      <c r="W1179" s="3">
        <v>1</v>
      </c>
      <c r="X1179" s="1" t="s">
        <v>53</v>
      </c>
      <c r="Y1179" s="4">
        <v>126000</v>
      </c>
      <c r="Z1179" s="4">
        <v>-16506</v>
      </c>
      <c r="AA1179" s="4">
        <v>0</v>
      </c>
      <c r="AB1179" s="4">
        <v>0</v>
      </c>
      <c r="AC1179" s="4">
        <v>0</v>
      </c>
      <c r="AD1179" s="4">
        <v>126000</v>
      </c>
      <c r="AE1179" s="5">
        <v>1685</v>
      </c>
      <c r="AF1179" s="1" t="s">
        <v>70</v>
      </c>
      <c r="AG1179" s="1" t="s">
        <v>71</v>
      </c>
      <c r="AH1179" s="1" t="s">
        <v>89</v>
      </c>
      <c r="AI1179" s="1" t="s">
        <v>57</v>
      </c>
      <c r="AJ1179" s="5">
        <v>10950</v>
      </c>
      <c r="AK1179" s="4">
        <v>-1307</v>
      </c>
      <c r="AL1179" s="4">
        <v>0</v>
      </c>
      <c r="AM1179" s="4">
        <v>0</v>
      </c>
      <c r="AN1179" s="4">
        <v>0</v>
      </c>
      <c r="AO1179" s="4">
        <v>-17813</v>
      </c>
      <c r="AP1179" s="4">
        <v>-17813</v>
      </c>
      <c r="AQ1179" s="4">
        <v>0</v>
      </c>
      <c r="AR1179" s="4">
        <v>108187</v>
      </c>
      <c r="AS1179" s="1" t="s">
        <v>52</v>
      </c>
      <c r="AT1179" s="9">
        <f t="shared" si="534"/>
        <v>43333</v>
      </c>
      <c r="AU1179" s="9">
        <f t="shared" si="535"/>
        <v>43313</v>
      </c>
      <c r="AV1179" s="9">
        <v>44798</v>
      </c>
      <c r="AW1179" s="11">
        <f t="shared" si="536"/>
        <v>4.0136986301369859</v>
      </c>
      <c r="AX1179">
        <v>25</v>
      </c>
      <c r="AY1179" s="12">
        <v>0.05</v>
      </c>
      <c r="AZ1179">
        <f t="shared" si="537"/>
        <v>3.7999999999999999E-2</v>
      </c>
      <c r="BA1179" s="13">
        <f t="shared" si="538"/>
        <v>126000</v>
      </c>
      <c r="BB1179" s="17" t="s">
        <v>2189</v>
      </c>
      <c r="BC1179">
        <f>MATCH(BB1179,MONTHLY_INDEX!$A:$A,0)</f>
        <v>798</v>
      </c>
      <c r="BD1179">
        <f>MATCH(AU1179,MONTHLY_INDEX!$1:$1,0)</f>
        <v>80</v>
      </c>
      <c r="BE1179">
        <f>INDEX(MONTHLY_INDEX!$1:$1048576,Final!BC1179,Final!BD1179)</f>
        <v>96</v>
      </c>
      <c r="BF1179">
        <f>MATCH($BF$1,MONTHLY_INDEX!$1:$1,0)</f>
        <v>127</v>
      </c>
      <c r="BG1179">
        <f>INDEX(MONTHLY_INDEX!$1:$1048576,Final!BC1179,Final!BF1179)</f>
        <v>95.3</v>
      </c>
      <c r="BH1179" s="23">
        <f t="shared" si="546"/>
        <v>-7.2916666666666963E-3</v>
      </c>
      <c r="BI1179" s="14">
        <f t="shared" si="547"/>
        <v>125081.25</v>
      </c>
      <c r="BJ1179" s="14">
        <f t="shared" si="548"/>
        <v>19077.460787671229</v>
      </c>
      <c r="BK1179" s="15">
        <f t="shared" si="539"/>
        <v>106003.78921232877</v>
      </c>
      <c r="BL1179" s="52">
        <v>0</v>
      </c>
      <c r="BM1179" s="15">
        <f t="shared" si="549"/>
        <v>106003.78921232877</v>
      </c>
    </row>
    <row r="1180" spans="1:65">
      <c r="A1180" s="8">
        <v>1178</v>
      </c>
      <c r="B1180" s="1" t="s">
        <v>44</v>
      </c>
      <c r="C1180" s="1">
        <v>1500</v>
      </c>
      <c r="D1180" s="1" t="s">
        <v>60</v>
      </c>
      <c r="E1180" s="1">
        <v>150000050</v>
      </c>
      <c r="F1180" s="1" t="s">
        <v>60</v>
      </c>
      <c r="G1180" s="1" t="s">
        <v>96</v>
      </c>
      <c r="H1180" s="1">
        <v>8</v>
      </c>
      <c r="I1180" s="1" t="s">
        <v>52</v>
      </c>
      <c r="J1180" s="1" t="s">
        <v>49</v>
      </c>
      <c r="K1180" s="1">
        <v>17406001</v>
      </c>
      <c r="L1180" s="1" t="s">
        <v>50</v>
      </c>
      <c r="M1180" s="1" t="s">
        <v>51</v>
      </c>
      <c r="N1180" s="1" t="s">
        <v>64</v>
      </c>
      <c r="O1180" s="1" t="s">
        <v>65</v>
      </c>
      <c r="P1180" s="1" t="s">
        <v>66</v>
      </c>
      <c r="Q1180" s="1" t="s">
        <v>67</v>
      </c>
      <c r="R1180" s="1" t="s">
        <v>87</v>
      </c>
      <c r="S1180" s="1" t="s">
        <v>88</v>
      </c>
      <c r="T1180" s="2">
        <v>43333</v>
      </c>
      <c r="U1180" s="2">
        <v>43333</v>
      </c>
      <c r="V1180" s="1" t="s">
        <v>52</v>
      </c>
      <c r="W1180" s="3">
        <v>1</v>
      </c>
      <c r="X1180" s="1" t="s">
        <v>53</v>
      </c>
      <c r="Y1180" s="4">
        <v>29327302</v>
      </c>
      <c r="Z1180" s="4">
        <v>-3841988</v>
      </c>
      <c r="AA1180" s="4">
        <v>0</v>
      </c>
      <c r="AB1180" s="4">
        <v>0</v>
      </c>
      <c r="AC1180" s="4">
        <v>0</v>
      </c>
      <c r="AD1180" s="4">
        <v>29327302</v>
      </c>
      <c r="AE1180" s="5">
        <v>1685</v>
      </c>
      <c r="AF1180" s="1" t="s">
        <v>70</v>
      </c>
      <c r="AG1180" s="1" t="s">
        <v>71</v>
      </c>
      <c r="AH1180" s="1" t="s">
        <v>89</v>
      </c>
      <c r="AI1180" s="1" t="s">
        <v>57</v>
      </c>
      <c r="AJ1180" s="5">
        <v>10950</v>
      </c>
      <c r="AK1180" s="4">
        <v>-304227</v>
      </c>
      <c r="AL1180" s="4">
        <v>0</v>
      </c>
      <c r="AM1180" s="4">
        <v>0</v>
      </c>
      <c r="AN1180" s="4">
        <v>0</v>
      </c>
      <c r="AO1180" s="4">
        <v>-4146215</v>
      </c>
      <c r="AP1180" s="4">
        <v>-4146215</v>
      </c>
      <c r="AQ1180" s="4">
        <v>0</v>
      </c>
      <c r="AR1180" s="4">
        <v>25181087</v>
      </c>
      <c r="AS1180" s="1" t="s">
        <v>52</v>
      </c>
      <c r="AT1180" s="9">
        <f t="shared" si="534"/>
        <v>43333</v>
      </c>
      <c r="AU1180" s="9">
        <f t="shared" si="535"/>
        <v>43313</v>
      </c>
      <c r="AV1180" s="9">
        <v>44798</v>
      </c>
      <c r="AW1180" s="11">
        <f t="shared" si="536"/>
        <v>4.0136986301369859</v>
      </c>
      <c r="AX1180">
        <v>25</v>
      </c>
      <c r="AY1180" s="12">
        <v>0.05</v>
      </c>
      <c r="AZ1180">
        <f t="shared" si="537"/>
        <v>3.7999999999999999E-2</v>
      </c>
      <c r="BA1180" s="13">
        <f t="shared" si="538"/>
        <v>29327302</v>
      </c>
      <c r="BB1180" s="17" t="s">
        <v>2189</v>
      </c>
      <c r="BC1180">
        <f>MATCH(BB1180,MONTHLY_INDEX!$A:$A,0)</f>
        <v>798</v>
      </c>
      <c r="BD1180">
        <f>MATCH(AU1180,MONTHLY_INDEX!$1:$1,0)</f>
        <v>80</v>
      </c>
      <c r="BE1180">
        <f>INDEX(MONTHLY_INDEX!$1:$1048576,Final!BC1180,Final!BD1180)</f>
        <v>96</v>
      </c>
      <c r="BF1180">
        <f>MATCH($BF$1,MONTHLY_INDEX!$1:$1,0)</f>
        <v>127</v>
      </c>
      <c r="BG1180">
        <f>INDEX(MONTHLY_INDEX!$1:$1048576,Final!BC1180,Final!BF1180)</f>
        <v>95.3</v>
      </c>
      <c r="BH1180" s="23">
        <f t="shared" si="546"/>
        <v>-7.2916666666666963E-3</v>
      </c>
      <c r="BI1180" s="14">
        <f t="shared" si="547"/>
        <v>29113457.089583334</v>
      </c>
      <c r="BJ1180" s="14">
        <f t="shared" si="548"/>
        <v>4440400.4278824767</v>
      </c>
      <c r="BK1180" s="15">
        <f t="shared" si="539"/>
        <v>24673056.661700856</v>
      </c>
      <c r="BL1180" s="52">
        <v>0</v>
      </c>
      <c r="BM1180" s="15">
        <f t="shared" si="549"/>
        <v>24673056.661700856</v>
      </c>
    </row>
    <row r="1181" spans="1:65">
      <c r="A1181" s="8">
        <v>1179</v>
      </c>
      <c r="B1181" s="1" t="s">
        <v>44</v>
      </c>
      <c r="C1181" s="1">
        <v>1500</v>
      </c>
      <c r="D1181" s="1" t="s">
        <v>60</v>
      </c>
      <c r="E1181" s="1">
        <v>150000050</v>
      </c>
      <c r="F1181" s="1" t="s">
        <v>60</v>
      </c>
      <c r="G1181" s="1" t="s">
        <v>97</v>
      </c>
      <c r="H1181" s="1">
        <v>9</v>
      </c>
      <c r="I1181" s="1" t="s">
        <v>52</v>
      </c>
      <c r="J1181" s="1" t="s">
        <v>49</v>
      </c>
      <c r="K1181" s="1">
        <v>17406001</v>
      </c>
      <c r="L1181" s="1" t="s">
        <v>50</v>
      </c>
      <c r="M1181" s="1" t="s">
        <v>51</v>
      </c>
      <c r="N1181" s="1" t="s">
        <v>64</v>
      </c>
      <c r="O1181" s="1" t="s">
        <v>65</v>
      </c>
      <c r="P1181" s="1" t="s">
        <v>66</v>
      </c>
      <c r="Q1181" s="1" t="s">
        <v>67</v>
      </c>
      <c r="R1181" s="1" t="s">
        <v>87</v>
      </c>
      <c r="S1181" s="1" t="s">
        <v>88</v>
      </c>
      <c r="T1181" s="2">
        <v>43333</v>
      </c>
      <c r="U1181" s="2">
        <v>43333</v>
      </c>
      <c r="V1181" s="1" t="s">
        <v>52</v>
      </c>
      <c r="W1181" s="3">
        <v>1</v>
      </c>
      <c r="X1181" s="1" t="s">
        <v>53</v>
      </c>
      <c r="Y1181" s="4">
        <v>1517250</v>
      </c>
      <c r="Z1181" s="4">
        <v>-198765</v>
      </c>
      <c r="AA1181" s="4">
        <v>0</v>
      </c>
      <c r="AB1181" s="4">
        <v>0</v>
      </c>
      <c r="AC1181" s="4">
        <v>0</v>
      </c>
      <c r="AD1181" s="4">
        <v>1517250</v>
      </c>
      <c r="AE1181" s="5">
        <v>1685</v>
      </c>
      <c r="AF1181" s="1" t="s">
        <v>70</v>
      </c>
      <c r="AG1181" s="1" t="s">
        <v>71</v>
      </c>
      <c r="AH1181" s="1" t="s">
        <v>89</v>
      </c>
      <c r="AI1181" s="1" t="s">
        <v>57</v>
      </c>
      <c r="AJ1181" s="5">
        <v>10950</v>
      </c>
      <c r="AK1181" s="4">
        <v>-15739</v>
      </c>
      <c r="AL1181" s="4">
        <v>0</v>
      </c>
      <c r="AM1181" s="4">
        <v>0</v>
      </c>
      <c r="AN1181" s="4">
        <v>0</v>
      </c>
      <c r="AO1181" s="4">
        <v>-214504</v>
      </c>
      <c r="AP1181" s="4">
        <v>-214504</v>
      </c>
      <c r="AQ1181" s="4">
        <v>0</v>
      </c>
      <c r="AR1181" s="4">
        <v>1302746</v>
      </c>
      <c r="AS1181" s="1" t="s">
        <v>52</v>
      </c>
      <c r="AT1181" s="9">
        <f t="shared" si="534"/>
        <v>43333</v>
      </c>
      <c r="AU1181" s="9">
        <f t="shared" si="535"/>
        <v>43313</v>
      </c>
      <c r="AV1181" s="9">
        <v>44798</v>
      </c>
      <c r="AW1181" s="11">
        <f t="shared" si="536"/>
        <v>4.0136986301369859</v>
      </c>
      <c r="AX1181">
        <v>15</v>
      </c>
      <c r="AY1181" s="12">
        <v>0.05</v>
      </c>
      <c r="AZ1181">
        <f t="shared" si="537"/>
        <v>6.3333333333333325E-2</v>
      </c>
      <c r="BA1181" s="13">
        <f t="shared" si="538"/>
        <v>1517250</v>
      </c>
      <c r="BB1181" s="17" t="s">
        <v>1941</v>
      </c>
      <c r="BC1181">
        <f>MATCH(BB1181,MONTHLY_INDEX!$A:$A,0)</f>
        <v>674</v>
      </c>
      <c r="BD1181">
        <f>MATCH(AU1181,MONTHLY_INDEX!$1:$1,0)</f>
        <v>80</v>
      </c>
      <c r="BE1181">
        <f>INDEX(MONTHLY_INDEX!$1:$1048576,Final!BC1181,Final!BD1181)</f>
        <v>105.1</v>
      </c>
      <c r="BF1181">
        <f>MATCH($BF$1,MONTHLY_INDEX!$1:$1,0)</f>
        <v>127</v>
      </c>
      <c r="BG1181">
        <f>INDEX(MONTHLY_INDEX!$1:$1048576,Final!BC1181,Final!BF1181)</f>
        <v>122.8</v>
      </c>
      <c r="BH1181" s="23">
        <f t="shared" si="546"/>
        <v>0.16841103710751668</v>
      </c>
      <c r="BI1181" s="14">
        <f t="shared" si="547"/>
        <v>1772771.6460513796</v>
      </c>
      <c r="BJ1181" s="14">
        <f t="shared" si="548"/>
        <v>450640.17139580037</v>
      </c>
      <c r="BK1181" s="15">
        <f t="shared" si="539"/>
        <v>1322131.4746555793</v>
      </c>
      <c r="BL1181" s="52">
        <v>0</v>
      </c>
      <c r="BM1181" s="15">
        <f t="shared" si="549"/>
        <v>1322131.4746555793</v>
      </c>
    </row>
    <row r="1182" spans="1:65">
      <c r="A1182" s="8">
        <v>1180</v>
      </c>
      <c r="B1182" s="1" t="s">
        <v>44</v>
      </c>
      <c r="C1182" s="1">
        <v>1500</v>
      </c>
      <c r="D1182" s="1" t="s">
        <v>60</v>
      </c>
      <c r="E1182" s="1">
        <v>150000050</v>
      </c>
      <c r="F1182" s="1" t="s">
        <v>60</v>
      </c>
      <c r="G1182" s="1" t="s">
        <v>98</v>
      </c>
      <c r="H1182" s="1">
        <v>10</v>
      </c>
      <c r="I1182" s="1" t="s">
        <v>52</v>
      </c>
      <c r="J1182" s="1" t="s">
        <v>49</v>
      </c>
      <c r="K1182" s="1">
        <v>17406001</v>
      </c>
      <c r="L1182" s="1" t="s">
        <v>50</v>
      </c>
      <c r="M1182" s="1" t="s">
        <v>51</v>
      </c>
      <c r="N1182" s="1" t="s">
        <v>64</v>
      </c>
      <c r="O1182" s="1" t="s">
        <v>65</v>
      </c>
      <c r="P1182" s="1" t="s">
        <v>66</v>
      </c>
      <c r="Q1182" s="1" t="s">
        <v>67</v>
      </c>
      <c r="R1182" s="1" t="s">
        <v>87</v>
      </c>
      <c r="S1182" s="1" t="s">
        <v>88</v>
      </c>
      <c r="T1182" s="2">
        <v>43333</v>
      </c>
      <c r="U1182" s="2">
        <v>43333</v>
      </c>
      <c r="V1182" s="1" t="s">
        <v>52</v>
      </c>
      <c r="W1182" s="3">
        <v>1</v>
      </c>
      <c r="X1182" s="1" t="s">
        <v>53</v>
      </c>
      <c r="Y1182" s="4">
        <v>312900</v>
      </c>
      <c r="Z1182" s="4">
        <v>-40991</v>
      </c>
      <c r="AA1182" s="4">
        <v>0</v>
      </c>
      <c r="AB1182" s="4">
        <v>0</v>
      </c>
      <c r="AC1182" s="4">
        <v>0</v>
      </c>
      <c r="AD1182" s="4">
        <v>312900</v>
      </c>
      <c r="AE1182" s="5">
        <v>1685</v>
      </c>
      <c r="AF1182" s="1" t="s">
        <v>70</v>
      </c>
      <c r="AG1182" s="1" t="s">
        <v>71</v>
      </c>
      <c r="AH1182" s="1" t="s">
        <v>89</v>
      </c>
      <c r="AI1182" s="1" t="s">
        <v>57</v>
      </c>
      <c r="AJ1182" s="5">
        <v>10950</v>
      </c>
      <c r="AK1182" s="4">
        <v>-3246</v>
      </c>
      <c r="AL1182" s="4">
        <v>0</v>
      </c>
      <c r="AM1182" s="4">
        <v>0</v>
      </c>
      <c r="AN1182" s="4">
        <v>0</v>
      </c>
      <c r="AO1182" s="4">
        <v>-44237</v>
      </c>
      <c r="AP1182" s="4">
        <v>-44237</v>
      </c>
      <c r="AQ1182" s="4">
        <v>0</v>
      </c>
      <c r="AR1182" s="4">
        <v>268663</v>
      </c>
      <c r="AS1182" s="1" t="s">
        <v>52</v>
      </c>
      <c r="AT1182" s="9">
        <f t="shared" si="534"/>
        <v>43333</v>
      </c>
      <c r="AU1182" s="9">
        <f t="shared" si="535"/>
        <v>43313</v>
      </c>
      <c r="AV1182" s="9">
        <v>44798</v>
      </c>
      <c r="AW1182" s="11">
        <f t="shared" si="536"/>
        <v>4.0136986301369859</v>
      </c>
      <c r="AX1182">
        <v>10</v>
      </c>
      <c r="AY1182" s="12">
        <v>0.05</v>
      </c>
      <c r="AZ1182">
        <f t="shared" si="537"/>
        <v>9.5000000000000001E-2</v>
      </c>
      <c r="BA1182" s="13">
        <f t="shared" si="538"/>
        <v>312900</v>
      </c>
      <c r="BB1182" s="17" t="s">
        <v>2189</v>
      </c>
      <c r="BC1182">
        <f>MATCH(BB1182,MONTHLY_INDEX!$A:$A,0)</f>
        <v>798</v>
      </c>
      <c r="BD1182">
        <f>MATCH(AU1182,MONTHLY_INDEX!$1:$1,0)</f>
        <v>80</v>
      </c>
      <c r="BE1182">
        <f>INDEX(MONTHLY_INDEX!$1:$1048576,Final!BC1182,Final!BD1182)</f>
        <v>96</v>
      </c>
      <c r="BF1182">
        <f>MATCH($BF$1,MONTHLY_INDEX!$1:$1,0)</f>
        <v>127</v>
      </c>
      <c r="BG1182">
        <f>INDEX(MONTHLY_INDEX!$1:$1048576,Final!BC1182,Final!BF1182)</f>
        <v>95.3</v>
      </c>
      <c r="BH1182" s="23">
        <f t="shared" si="546"/>
        <v>-7.2916666666666963E-3</v>
      </c>
      <c r="BI1182" s="14">
        <f t="shared" si="547"/>
        <v>310618.4375</v>
      </c>
      <c r="BJ1182" s="14">
        <f t="shared" si="548"/>
        <v>118439.2357234589</v>
      </c>
      <c r="BK1182" s="15">
        <f t="shared" si="539"/>
        <v>192179.2017765411</v>
      </c>
      <c r="BL1182" s="52">
        <v>0</v>
      </c>
      <c r="BM1182" s="15">
        <f t="shared" si="549"/>
        <v>192179.2017765411</v>
      </c>
    </row>
    <row r="1183" spans="1:65">
      <c r="A1183" s="8">
        <v>1181</v>
      </c>
      <c r="B1183" s="1" t="s">
        <v>44</v>
      </c>
      <c r="C1183" s="1">
        <v>1500</v>
      </c>
      <c r="D1183" s="1" t="s">
        <v>60</v>
      </c>
      <c r="E1183" s="1">
        <v>150000050</v>
      </c>
      <c r="F1183" s="1" t="s">
        <v>60</v>
      </c>
      <c r="G1183" s="1" t="s">
        <v>99</v>
      </c>
      <c r="H1183" s="1">
        <v>11</v>
      </c>
      <c r="I1183" s="1" t="s">
        <v>52</v>
      </c>
      <c r="J1183" s="1" t="s">
        <v>49</v>
      </c>
      <c r="K1183" s="1">
        <v>17406001</v>
      </c>
      <c r="L1183" s="1" t="s">
        <v>50</v>
      </c>
      <c r="M1183" s="1" t="s">
        <v>51</v>
      </c>
      <c r="N1183" s="1" t="s">
        <v>64</v>
      </c>
      <c r="O1183" s="1" t="s">
        <v>65</v>
      </c>
      <c r="P1183" s="1" t="s">
        <v>66</v>
      </c>
      <c r="Q1183" s="1" t="s">
        <v>67</v>
      </c>
      <c r="R1183" s="1" t="s">
        <v>87</v>
      </c>
      <c r="S1183" s="1" t="s">
        <v>88</v>
      </c>
      <c r="T1183" s="2">
        <v>43333</v>
      </c>
      <c r="U1183" s="2">
        <v>43333</v>
      </c>
      <c r="V1183" s="1" t="s">
        <v>52</v>
      </c>
      <c r="W1183" s="3">
        <v>1</v>
      </c>
      <c r="X1183" s="1" t="s">
        <v>53</v>
      </c>
      <c r="Y1183" s="4">
        <v>1174950</v>
      </c>
      <c r="Z1183" s="4">
        <v>-153922</v>
      </c>
      <c r="AA1183" s="4">
        <v>0</v>
      </c>
      <c r="AB1183" s="4">
        <v>0</v>
      </c>
      <c r="AC1183" s="4">
        <v>0</v>
      </c>
      <c r="AD1183" s="4">
        <v>1174950</v>
      </c>
      <c r="AE1183" s="5">
        <v>1685</v>
      </c>
      <c r="AF1183" s="1" t="s">
        <v>70</v>
      </c>
      <c r="AG1183" s="1" t="s">
        <v>71</v>
      </c>
      <c r="AH1183" s="1" t="s">
        <v>89</v>
      </c>
      <c r="AI1183" s="1" t="s">
        <v>57</v>
      </c>
      <c r="AJ1183" s="5">
        <v>10950</v>
      </c>
      <c r="AK1183" s="4">
        <v>-12188</v>
      </c>
      <c r="AL1183" s="4">
        <v>0</v>
      </c>
      <c r="AM1183" s="4">
        <v>0</v>
      </c>
      <c r="AN1183" s="4">
        <v>0</v>
      </c>
      <c r="AO1183" s="4">
        <v>-166110</v>
      </c>
      <c r="AP1183" s="4">
        <v>-166110</v>
      </c>
      <c r="AQ1183" s="4">
        <v>0</v>
      </c>
      <c r="AR1183" s="4">
        <v>1008840</v>
      </c>
      <c r="AS1183" s="1" t="s">
        <v>52</v>
      </c>
      <c r="AT1183" s="9">
        <f t="shared" si="534"/>
        <v>43333</v>
      </c>
      <c r="AU1183" s="9">
        <f t="shared" si="535"/>
        <v>43313</v>
      </c>
      <c r="AV1183" s="9">
        <v>44798</v>
      </c>
      <c r="AW1183" s="11">
        <f t="shared" si="536"/>
        <v>4.0136986301369859</v>
      </c>
      <c r="AX1183">
        <v>10</v>
      </c>
      <c r="AY1183" s="12">
        <v>0.05</v>
      </c>
      <c r="AZ1183">
        <f t="shared" si="537"/>
        <v>9.5000000000000001E-2</v>
      </c>
      <c r="BA1183" s="13">
        <f t="shared" si="538"/>
        <v>1174950</v>
      </c>
      <c r="BB1183" s="17" t="s">
        <v>2189</v>
      </c>
      <c r="BC1183">
        <f>MATCH(BB1183,MONTHLY_INDEX!$A:$A,0)</f>
        <v>798</v>
      </c>
      <c r="BD1183">
        <f>MATCH(AU1183,MONTHLY_INDEX!$1:$1,0)</f>
        <v>80</v>
      </c>
      <c r="BE1183">
        <f>INDEX(MONTHLY_INDEX!$1:$1048576,Final!BC1183,Final!BD1183)</f>
        <v>96</v>
      </c>
      <c r="BF1183">
        <f>MATCH($BF$1,MONTHLY_INDEX!$1:$1,0)</f>
        <v>127</v>
      </c>
      <c r="BG1183">
        <f>INDEX(MONTHLY_INDEX!$1:$1048576,Final!BC1183,Final!BF1183)</f>
        <v>95.3</v>
      </c>
      <c r="BH1183" s="23">
        <f t="shared" si="546"/>
        <v>-7.2916666666666963E-3</v>
      </c>
      <c r="BI1183" s="14">
        <f t="shared" si="547"/>
        <v>1166382.65625</v>
      </c>
      <c r="BJ1183" s="14">
        <f t="shared" si="548"/>
        <v>444743.30461258558</v>
      </c>
      <c r="BK1183" s="15">
        <f t="shared" si="539"/>
        <v>721639.35163741442</v>
      </c>
      <c r="BL1183" s="52">
        <v>0</v>
      </c>
      <c r="BM1183" s="15">
        <f t="shared" si="549"/>
        <v>721639.35163741442</v>
      </c>
    </row>
    <row r="1184" spans="1:65">
      <c r="A1184" s="8">
        <v>1182</v>
      </c>
      <c r="B1184" s="1" t="s">
        <v>44</v>
      </c>
      <c r="C1184" s="1">
        <v>1500</v>
      </c>
      <c r="D1184" s="1" t="s">
        <v>60</v>
      </c>
      <c r="E1184" s="1">
        <v>150000050</v>
      </c>
      <c r="F1184" s="1" t="s">
        <v>60</v>
      </c>
      <c r="G1184" s="1" t="s">
        <v>100</v>
      </c>
      <c r="H1184" s="1">
        <v>12</v>
      </c>
      <c r="I1184" s="1" t="s">
        <v>52</v>
      </c>
      <c r="J1184" s="1" t="s">
        <v>49</v>
      </c>
      <c r="K1184" s="1">
        <v>17406001</v>
      </c>
      <c r="L1184" s="1" t="s">
        <v>50</v>
      </c>
      <c r="M1184" s="1" t="s">
        <v>51</v>
      </c>
      <c r="N1184" s="1" t="s">
        <v>64</v>
      </c>
      <c r="O1184" s="1" t="s">
        <v>65</v>
      </c>
      <c r="P1184" s="1" t="s">
        <v>66</v>
      </c>
      <c r="Q1184" s="1" t="s">
        <v>67</v>
      </c>
      <c r="R1184" s="1" t="s">
        <v>87</v>
      </c>
      <c r="S1184" s="1" t="s">
        <v>88</v>
      </c>
      <c r="T1184" s="2">
        <v>43333</v>
      </c>
      <c r="U1184" s="2">
        <v>43333</v>
      </c>
      <c r="V1184" s="1" t="s">
        <v>52</v>
      </c>
      <c r="W1184" s="3">
        <v>1</v>
      </c>
      <c r="X1184" s="1" t="s">
        <v>53</v>
      </c>
      <c r="Y1184" s="4">
        <v>582750</v>
      </c>
      <c r="Z1184" s="4">
        <v>-76342</v>
      </c>
      <c r="AA1184" s="4">
        <v>0</v>
      </c>
      <c r="AB1184" s="4">
        <v>0</v>
      </c>
      <c r="AC1184" s="4">
        <v>0</v>
      </c>
      <c r="AD1184" s="4">
        <v>582750</v>
      </c>
      <c r="AE1184" s="5">
        <v>1685</v>
      </c>
      <c r="AF1184" s="1" t="s">
        <v>70</v>
      </c>
      <c r="AG1184" s="1" t="s">
        <v>71</v>
      </c>
      <c r="AH1184" s="1" t="s">
        <v>89</v>
      </c>
      <c r="AI1184" s="1" t="s">
        <v>57</v>
      </c>
      <c r="AJ1184" s="5">
        <v>10950</v>
      </c>
      <c r="AK1184" s="4">
        <v>-6045</v>
      </c>
      <c r="AL1184" s="4">
        <v>0</v>
      </c>
      <c r="AM1184" s="4">
        <v>0</v>
      </c>
      <c r="AN1184" s="4">
        <v>0</v>
      </c>
      <c r="AO1184" s="4">
        <v>-82387</v>
      </c>
      <c r="AP1184" s="4">
        <v>-82387</v>
      </c>
      <c r="AQ1184" s="4">
        <v>0</v>
      </c>
      <c r="AR1184" s="4">
        <v>500363</v>
      </c>
      <c r="AS1184" s="1" t="s">
        <v>52</v>
      </c>
      <c r="AT1184" s="9">
        <f t="shared" si="534"/>
        <v>43333</v>
      </c>
      <c r="AU1184" s="9">
        <f t="shared" si="535"/>
        <v>43313</v>
      </c>
      <c r="AV1184" s="9">
        <v>44798</v>
      </c>
      <c r="AW1184" s="11">
        <f t="shared" si="536"/>
        <v>4.0136986301369859</v>
      </c>
      <c r="AX1184">
        <v>10</v>
      </c>
      <c r="AY1184" s="12">
        <v>0.05</v>
      </c>
      <c r="AZ1184">
        <f t="shared" si="537"/>
        <v>9.5000000000000001E-2</v>
      </c>
      <c r="BA1184" s="13">
        <f t="shared" si="538"/>
        <v>582750</v>
      </c>
      <c r="BB1184" s="17" t="s">
        <v>1973</v>
      </c>
      <c r="BC1184">
        <f>MATCH(BB1184,MONTHLY_INDEX!$A:$A,0)</f>
        <v>690</v>
      </c>
      <c r="BD1184">
        <f>MATCH(AU1184,MONTHLY_INDEX!$1:$1,0)</f>
        <v>80</v>
      </c>
      <c r="BE1184">
        <f>INDEX(MONTHLY_INDEX!$1:$1048576,Final!BC1184,Final!BD1184)</f>
        <v>110</v>
      </c>
      <c r="BF1184">
        <f>MATCH($BF$1,MONTHLY_INDEX!$1:$1,0)</f>
        <v>127</v>
      </c>
      <c r="BG1184">
        <f>INDEX(MONTHLY_INDEX!$1:$1048576,Final!BC1184,Final!BF1184)</f>
        <v>145.69999999999999</v>
      </c>
      <c r="BH1184" s="23">
        <f t="shared" si="546"/>
        <v>0.32454545454545441</v>
      </c>
      <c r="BI1184" s="14">
        <f t="shared" si="547"/>
        <v>771878.86363636365</v>
      </c>
      <c r="BJ1184" s="14">
        <f t="shared" si="548"/>
        <v>294318.46807285177</v>
      </c>
      <c r="BK1184" s="15">
        <f t="shared" si="539"/>
        <v>477560.39556351188</v>
      </c>
      <c r="BL1184" s="52">
        <v>0</v>
      </c>
      <c r="BM1184" s="15">
        <f t="shared" si="549"/>
        <v>477560.39556351188</v>
      </c>
    </row>
    <row r="1185" spans="1:65">
      <c r="A1185" s="8">
        <v>1183</v>
      </c>
      <c r="B1185" s="1" t="s">
        <v>44</v>
      </c>
      <c r="C1185" s="1">
        <v>1500</v>
      </c>
      <c r="D1185" s="1" t="s">
        <v>60</v>
      </c>
      <c r="E1185" s="1">
        <v>150000050</v>
      </c>
      <c r="F1185" s="1" t="s">
        <v>60</v>
      </c>
      <c r="G1185" s="1" t="s">
        <v>101</v>
      </c>
      <c r="H1185" s="1">
        <v>13</v>
      </c>
      <c r="I1185" s="1" t="s">
        <v>52</v>
      </c>
      <c r="J1185" s="1" t="s">
        <v>49</v>
      </c>
      <c r="K1185" s="1">
        <v>17406001</v>
      </c>
      <c r="L1185" s="1" t="s">
        <v>50</v>
      </c>
      <c r="M1185" s="1" t="s">
        <v>51</v>
      </c>
      <c r="N1185" s="1" t="s">
        <v>64</v>
      </c>
      <c r="O1185" s="1" t="s">
        <v>65</v>
      </c>
      <c r="P1185" s="1" t="s">
        <v>66</v>
      </c>
      <c r="Q1185" s="1" t="s">
        <v>67</v>
      </c>
      <c r="R1185" s="1" t="s">
        <v>87</v>
      </c>
      <c r="S1185" s="1" t="s">
        <v>88</v>
      </c>
      <c r="T1185" s="2">
        <v>43333</v>
      </c>
      <c r="U1185" s="2">
        <v>43333</v>
      </c>
      <c r="V1185" s="1" t="s">
        <v>52</v>
      </c>
      <c r="W1185" s="3">
        <v>1</v>
      </c>
      <c r="X1185" s="1" t="s">
        <v>53</v>
      </c>
      <c r="Y1185" s="4">
        <v>9976171</v>
      </c>
      <c r="Z1185" s="4">
        <v>-1306915</v>
      </c>
      <c r="AA1185" s="4">
        <v>0</v>
      </c>
      <c r="AB1185" s="4">
        <v>0</v>
      </c>
      <c r="AC1185" s="4">
        <v>0</v>
      </c>
      <c r="AD1185" s="4">
        <v>9976171</v>
      </c>
      <c r="AE1185" s="5">
        <v>1685</v>
      </c>
      <c r="AF1185" s="1" t="s">
        <v>70</v>
      </c>
      <c r="AG1185" s="1" t="s">
        <v>71</v>
      </c>
      <c r="AH1185" s="1" t="s">
        <v>89</v>
      </c>
      <c r="AI1185" s="1" t="s">
        <v>57</v>
      </c>
      <c r="AJ1185" s="5">
        <v>10950</v>
      </c>
      <c r="AK1185" s="4">
        <v>-103488</v>
      </c>
      <c r="AL1185" s="4">
        <v>0</v>
      </c>
      <c r="AM1185" s="4">
        <v>0</v>
      </c>
      <c r="AN1185" s="4">
        <v>0</v>
      </c>
      <c r="AO1185" s="4">
        <v>-1410403</v>
      </c>
      <c r="AP1185" s="4">
        <v>-1410403</v>
      </c>
      <c r="AQ1185" s="4">
        <v>0</v>
      </c>
      <c r="AR1185" s="4">
        <v>8565768</v>
      </c>
      <c r="AS1185" s="1" t="s">
        <v>52</v>
      </c>
      <c r="AT1185" s="9">
        <f t="shared" si="534"/>
        <v>43333</v>
      </c>
      <c r="AU1185" s="9">
        <f t="shared" si="535"/>
        <v>43313</v>
      </c>
      <c r="AV1185" s="9">
        <v>44798</v>
      </c>
      <c r="AW1185" s="11">
        <f t="shared" si="536"/>
        <v>4.0136986301369859</v>
      </c>
      <c r="AX1185">
        <v>25</v>
      </c>
      <c r="AY1185" s="12">
        <v>0.05</v>
      </c>
      <c r="AZ1185">
        <f t="shared" si="537"/>
        <v>3.7999999999999999E-2</v>
      </c>
      <c r="BA1185" s="13">
        <f t="shared" si="538"/>
        <v>9976171</v>
      </c>
      <c r="BB1185" s="17" t="s">
        <v>2189</v>
      </c>
      <c r="BC1185">
        <f>MATCH(BB1185,MONTHLY_INDEX!$A:$A,0)</f>
        <v>798</v>
      </c>
      <c r="BD1185">
        <f>MATCH(AU1185,MONTHLY_INDEX!$1:$1,0)</f>
        <v>80</v>
      </c>
      <c r="BE1185">
        <f>INDEX(MONTHLY_INDEX!$1:$1048576,Final!BC1185,Final!BD1185)</f>
        <v>96</v>
      </c>
      <c r="BF1185">
        <f>MATCH($BF$1,MONTHLY_INDEX!$1:$1,0)</f>
        <v>127</v>
      </c>
      <c r="BG1185">
        <f>INDEX(MONTHLY_INDEX!$1:$1048576,Final!BC1185,Final!BF1185)</f>
        <v>95.3</v>
      </c>
      <c r="BH1185" s="23">
        <f t="shared" si="546"/>
        <v>-7.2916666666666963E-3</v>
      </c>
      <c r="BI1185" s="14">
        <f t="shared" si="547"/>
        <v>9903428.0864583328</v>
      </c>
      <c r="BJ1185" s="14">
        <f t="shared" si="548"/>
        <v>1510476.2782825625</v>
      </c>
      <c r="BK1185" s="15">
        <f t="shared" si="539"/>
        <v>8392951.8081757706</v>
      </c>
      <c r="BL1185" s="52">
        <v>0</v>
      </c>
      <c r="BM1185" s="15">
        <f t="shared" si="549"/>
        <v>8392951.8081757706</v>
      </c>
    </row>
    <row r="1186" spans="1:65">
      <c r="A1186" s="8">
        <v>1184</v>
      </c>
      <c r="B1186" s="1" t="s">
        <v>44</v>
      </c>
      <c r="C1186" s="1">
        <v>1500</v>
      </c>
      <c r="D1186" s="1" t="s">
        <v>60</v>
      </c>
      <c r="E1186" s="1">
        <v>150000050</v>
      </c>
      <c r="F1186" s="1" t="s">
        <v>60</v>
      </c>
      <c r="G1186" s="1" t="s">
        <v>102</v>
      </c>
      <c r="H1186" s="1">
        <v>14</v>
      </c>
      <c r="I1186" s="1" t="s">
        <v>52</v>
      </c>
      <c r="J1186" s="1" t="s">
        <v>49</v>
      </c>
      <c r="K1186" s="1">
        <v>17406001</v>
      </c>
      <c r="L1186" s="1" t="s">
        <v>50</v>
      </c>
      <c r="M1186" s="1" t="s">
        <v>51</v>
      </c>
      <c r="N1186" s="1" t="s">
        <v>64</v>
      </c>
      <c r="O1186" s="1" t="s">
        <v>65</v>
      </c>
      <c r="P1186" s="1" t="s">
        <v>66</v>
      </c>
      <c r="Q1186" s="1" t="s">
        <v>67</v>
      </c>
      <c r="R1186" s="1" t="s">
        <v>87</v>
      </c>
      <c r="S1186" s="1" t="s">
        <v>88</v>
      </c>
      <c r="T1186" s="2">
        <v>43333</v>
      </c>
      <c r="U1186" s="2">
        <v>43333</v>
      </c>
      <c r="V1186" s="1" t="s">
        <v>52</v>
      </c>
      <c r="W1186" s="3">
        <v>1</v>
      </c>
      <c r="X1186" s="1" t="s">
        <v>53</v>
      </c>
      <c r="Y1186" s="4">
        <v>21103901</v>
      </c>
      <c r="Z1186" s="4">
        <v>-2764690</v>
      </c>
      <c r="AA1186" s="4">
        <v>0</v>
      </c>
      <c r="AB1186" s="4">
        <v>0</v>
      </c>
      <c r="AC1186" s="4">
        <v>0</v>
      </c>
      <c r="AD1186" s="4">
        <v>21103901</v>
      </c>
      <c r="AE1186" s="5">
        <v>1685</v>
      </c>
      <c r="AF1186" s="1" t="s">
        <v>70</v>
      </c>
      <c r="AG1186" s="1" t="s">
        <v>71</v>
      </c>
      <c r="AH1186" s="1" t="s">
        <v>89</v>
      </c>
      <c r="AI1186" s="1" t="s">
        <v>57</v>
      </c>
      <c r="AJ1186" s="5">
        <v>10950</v>
      </c>
      <c r="AK1186" s="4">
        <v>-218921</v>
      </c>
      <c r="AL1186" s="4">
        <v>0</v>
      </c>
      <c r="AM1186" s="4">
        <v>0</v>
      </c>
      <c r="AN1186" s="4">
        <v>0</v>
      </c>
      <c r="AO1186" s="4">
        <v>-2983611</v>
      </c>
      <c r="AP1186" s="4">
        <v>-2983611</v>
      </c>
      <c r="AQ1186" s="4">
        <v>0</v>
      </c>
      <c r="AR1186" s="4">
        <v>18120290</v>
      </c>
      <c r="AS1186" s="1" t="s">
        <v>52</v>
      </c>
      <c r="AT1186" s="9">
        <f t="shared" si="534"/>
        <v>43333</v>
      </c>
      <c r="AU1186" s="9">
        <f t="shared" si="535"/>
        <v>43313</v>
      </c>
      <c r="AV1186" s="9">
        <v>44798</v>
      </c>
      <c r="AW1186" s="11">
        <f t="shared" si="536"/>
        <v>4.0136986301369859</v>
      </c>
      <c r="AX1186">
        <v>25</v>
      </c>
      <c r="AY1186" s="12">
        <v>0.05</v>
      </c>
      <c r="AZ1186">
        <f t="shared" si="537"/>
        <v>3.7999999999999999E-2</v>
      </c>
      <c r="BA1186" s="13">
        <f t="shared" si="538"/>
        <v>21103901</v>
      </c>
      <c r="BB1186" s="17" t="s">
        <v>2189</v>
      </c>
      <c r="BC1186">
        <f>MATCH(BB1186,MONTHLY_INDEX!$A:$A,0)</f>
        <v>798</v>
      </c>
      <c r="BD1186">
        <f>MATCH(AU1186,MONTHLY_INDEX!$1:$1,0)</f>
        <v>80</v>
      </c>
      <c r="BE1186">
        <f>INDEX(MONTHLY_INDEX!$1:$1048576,Final!BC1186,Final!BD1186)</f>
        <v>96</v>
      </c>
      <c r="BF1186">
        <f>MATCH($BF$1,MONTHLY_INDEX!$1:$1,0)</f>
        <v>127</v>
      </c>
      <c r="BG1186">
        <f>INDEX(MONTHLY_INDEX!$1:$1048576,Final!BC1186,Final!BF1186)</f>
        <v>95.3</v>
      </c>
      <c r="BH1186" s="23">
        <f t="shared" si="546"/>
        <v>-7.2916666666666963E-3</v>
      </c>
      <c r="BI1186" s="14">
        <f t="shared" si="547"/>
        <v>20950018.388541665</v>
      </c>
      <c r="BJ1186" s="14">
        <f t="shared" si="548"/>
        <v>3195308.2840825049</v>
      </c>
      <c r="BK1186" s="15">
        <f t="shared" si="539"/>
        <v>17754710.104459159</v>
      </c>
      <c r="BL1186" s="52">
        <v>0</v>
      </c>
      <c r="BM1186" s="15">
        <f t="shared" si="549"/>
        <v>17754710.104459159</v>
      </c>
    </row>
    <row r="1187" spans="1:65">
      <c r="A1187" s="8">
        <v>1185</v>
      </c>
      <c r="B1187" s="1" t="s">
        <v>44</v>
      </c>
      <c r="C1187" s="1">
        <v>1500</v>
      </c>
      <c r="D1187" s="1" t="s">
        <v>60</v>
      </c>
      <c r="E1187" s="1">
        <v>150000050</v>
      </c>
      <c r="F1187" s="1" t="s">
        <v>60</v>
      </c>
      <c r="G1187" s="1" t="s">
        <v>103</v>
      </c>
      <c r="H1187" s="1">
        <v>15</v>
      </c>
      <c r="I1187" s="1" t="s">
        <v>52</v>
      </c>
      <c r="J1187" s="1" t="s">
        <v>49</v>
      </c>
      <c r="K1187" s="1">
        <v>17406001</v>
      </c>
      <c r="L1187" s="1" t="s">
        <v>50</v>
      </c>
      <c r="M1187" s="1" t="s">
        <v>51</v>
      </c>
      <c r="N1187" s="1" t="s">
        <v>64</v>
      </c>
      <c r="O1187" s="1" t="s">
        <v>65</v>
      </c>
      <c r="P1187" s="1" t="s">
        <v>66</v>
      </c>
      <c r="Q1187" s="1" t="s">
        <v>67</v>
      </c>
      <c r="R1187" s="1" t="s">
        <v>87</v>
      </c>
      <c r="S1187" s="1" t="s">
        <v>88</v>
      </c>
      <c r="T1187" s="2">
        <v>43333</v>
      </c>
      <c r="U1187" s="2">
        <v>43333</v>
      </c>
      <c r="V1187" s="1" t="s">
        <v>52</v>
      </c>
      <c r="W1187" s="3">
        <v>1</v>
      </c>
      <c r="X1187" s="1" t="s">
        <v>53</v>
      </c>
      <c r="Y1187" s="4">
        <v>580650</v>
      </c>
      <c r="Z1187" s="4">
        <v>-76066</v>
      </c>
      <c r="AA1187" s="4">
        <v>0</v>
      </c>
      <c r="AB1187" s="4">
        <v>0</v>
      </c>
      <c r="AC1187" s="4">
        <v>0</v>
      </c>
      <c r="AD1187" s="4">
        <v>580650</v>
      </c>
      <c r="AE1187" s="5">
        <v>1685</v>
      </c>
      <c r="AF1187" s="1" t="s">
        <v>70</v>
      </c>
      <c r="AG1187" s="1" t="s">
        <v>71</v>
      </c>
      <c r="AH1187" s="1" t="s">
        <v>89</v>
      </c>
      <c r="AI1187" s="1" t="s">
        <v>57</v>
      </c>
      <c r="AJ1187" s="5">
        <v>10950</v>
      </c>
      <c r="AK1187" s="4">
        <v>-6023</v>
      </c>
      <c r="AL1187" s="4">
        <v>0</v>
      </c>
      <c r="AM1187" s="4">
        <v>0</v>
      </c>
      <c r="AN1187" s="4">
        <v>0</v>
      </c>
      <c r="AO1187" s="4">
        <v>-82089</v>
      </c>
      <c r="AP1187" s="4">
        <v>-82089</v>
      </c>
      <c r="AQ1187" s="4">
        <v>0</v>
      </c>
      <c r="AR1187" s="4">
        <v>498561</v>
      </c>
      <c r="AS1187" s="1" t="s">
        <v>52</v>
      </c>
      <c r="AT1187" s="9">
        <f t="shared" si="534"/>
        <v>43333</v>
      </c>
      <c r="AU1187" s="9">
        <f t="shared" si="535"/>
        <v>43313</v>
      </c>
      <c r="AV1187" s="9">
        <v>44798</v>
      </c>
      <c r="AW1187" s="11">
        <f t="shared" si="536"/>
        <v>4.0136986301369859</v>
      </c>
      <c r="AX1187">
        <v>10</v>
      </c>
      <c r="AY1187" s="12">
        <v>0.05</v>
      </c>
      <c r="AZ1187">
        <f t="shared" si="537"/>
        <v>9.5000000000000001E-2</v>
      </c>
      <c r="BA1187" s="13">
        <f t="shared" si="538"/>
        <v>580650</v>
      </c>
      <c r="BB1187" s="17" t="s">
        <v>1941</v>
      </c>
      <c r="BC1187">
        <f>MATCH(BB1187,MONTHLY_INDEX!$A:$A,0)</f>
        <v>674</v>
      </c>
      <c r="BD1187">
        <f>MATCH(AU1187,MONTHLY_INDEX!$1:$1,0)</f>
        <v>80</v>
      </c>
      <c r="BE1187">
        <f>INDEX(MONTHLY_INDEX!$1:$1048576,Final!BC1187,Final!BD1187)</f>
        <v>105.1</v>
      </c>
      <c r="BF1187">
        <f>MATCH($BF$1,MONTHLY_INDEX!$1:$1,0)</f>
        <v>127</v>
      </c>
      <c r="BG1187">
        <f>INDEX(MONTHLY_INDEX!$1:$1048576,Final!BC1187,Final!BF1187)</f>
        <v>122.8</v>
      </c>
      <c r="BH1187" s="23">
        <f t="shared" si="546"/>
        <v>0.16841103710751668</v>
      </c>
      <c r="BI1187" s="14">
        <f t="shared" si="547"/>
        <v>678437.86869647959</v>
      </c>
      <c r="BJ1187" s="14">
        <f t="shared" si="548"/>
        <v>258689.28870091107</v>
      </c>
      <c r="BK1187" s="15">
        <f t="shared" si="539"/>
        <v>419748.57999556849</v>
      </c>
      <c r="BL1187" s="52">
        <v>0</v>
      </c>
      <c r="BM1187" s="15">
        <f t="shared" si="549"/>
        <v>419748.57999556849</v>
      </c>
    </row>
    <row r="1188" spans="1:65">
      <c r="A1188" s="8">
        <v>1186</v>
      </c>
      <c r="B1188" s="1" t="s">
        <v>44</v>
      </c>
      <c r="C1188" s="1">
        <v>1500</v>
      </c>
      <c r="D1188" s="1" t="s">
        <v>60</v>
      </c>
      <c r="E1188" s="1">
        <v>150000050</v>
      </c>
      <c r="F1188" s="1" t="s">
        <v>60</v>
      </c>
      <c r="G1188" s="1" t="s">
        <v>104</v>
      </c>
      <c r="H1188" s="1">
        <v>16</v>
      </c>
      <c r="I1188" s="1" t="s">
        <v>52</v>
      </c>
      <c r="J1188" s="1" t="s">
        <v>49</v>
      </c>
      <c r="K1188" s="1">
        <v>17406001</v>
      </c>
      <c r="L1188" s="1" t="s">
        <v>50</v>
      </c>
      <c r="M1188" s="1" t="s">
        <v>51</v>
      </c>
      <c r="N1188" s="1" t="s">
        <v>64</v>
      </c>
      <c r="O1188" s="1" t="s">
        <v>65</v>
      </c>
      <c r="P1188" s="1" t="s">
        <v>66</v>
      </c>
      <c r="Q1188" s="1" t="s">
        <v>67</v>
      </c>
      <c r="R1188" s="1" t="s">
        <v>87</v>
      </c>
      <c r="S1188" s="1" t="s">
        <v>88</v>
      </c>
      <c r="T1188" s="2">
        <v>43333</v>
      </c>
      <c r="U1188" s="2">
        <v>43333</v>
      </c>
      <c r="V1188" s="1" t="s">
        <v>52</v>
      </c>
      <c r="W1188" s="3">
        <v>1</v>
      </c>
      <c r="X1188" s="1" t="s">
        <v>53</v>
      </c>
      <c r="Y1188" s="4">
        <v>175035</v>
      </c>
      <c r="Z1188" s="4">
        <v>-22929</v>
      </c>
      <c r="AA1188" s="4">
        <v>0</v>
      </c>
      <c r="AB1188" s="4">
        <v>0</v>
      </c>
      <c r="AC1188" s="4">
        <v>0</v>
      </c>
      <c r="AD1188" s="4">
        <v>175035</v>
      </c>
      <c r="AE1188" s="5">
        <v>1685</v>
      </c>
      <c r="AF1188" s="1" t="s">
        <v>70</v>
      </c>
      <c r="AG1188" s="1" t="s">
        <v>71</v>
      </c>
      <c r="AH1188" s="1" t="s">
        <v>89</v>
      </c>
      <c r="AI1188" s="1" t="s">
        <v>57</v>
      </c>
      <c r="AJ1188" s="5">
        <v>10950</v>
      </c>
      <c r="AK1188" s="4">
        <v>-1816</v>
      </c>
      <c r="AL1188" s="4">
        <v>0</v>
      </c>
      <c r="AM1188" s="4">
        <v>0</v>
      </c>
      <c r="AN1188" s="4">
        <v>0</v>
      </c>
      <c r="AO1188" s="4">
        <v>-24745</v>
      </c>
      <c r="AP1188" s="4">
        <v>-24745</v>
      </c>
      <c r="AQ1188" s="4">
        <v>0</v>
      </c>
      <c r="AR1188" s="4">
        <v>150290</v>
      </c>
      <c r="AS1188" s="1" t="s">
        <v>52</v>
      </c>
      <c r="AT1188" s="9">
        <f t="shared" si="534"/>
        <v>43333</v>
      </c>
      <c r="AU1188" s="9">
        <f t="shared" si="535"/>
        <v>43313</v>
      </c>
      <c r="AV1188" s="9">
        <v>44798</v>
      </c>
      <c r="AW1188" s="11">
        <f t="shared" si="536"/>
        <v>4.0136986301369859</v>
      </c>
      <c r="AX1188">
        <v>10</v>
      </c>
      <c r="AY1188" s="12">
        <v>0.05</v>
      </c>
      <c r="AZ1188">
        <f t="shared" si="537"/>
        <v>9.5000000000000001E-2</v>
      </c>
      <c r="BA1188" s="13">
        <f t="shared" si="538"/>
        <v>175035</v>
      </c>
      <c r="BB1188" s="17" t="s">
        <v>1877</v>
      </c>
      <c r="BC1188">
        <f>MATCH(BB1188,MONTHLY_INDEX!$A:$A,0)</f>
        <v>642</v>
      </c>
      <c r="BD1188">
        <f>MATCH(AU1188,MONTHLY_INDEX!$1:$1,0)</f>
        <v>80</v>
      </c>
      <c r="BE1188">
        <f>INDEX(MONTHLY_INDEX!$1:$1048576,Final!BC1188,Final!BD1188)</f>
        <v>79.099999999999994</v>
      </c>
      <c r="BF1188">
        <f>MATCH($BF$1,MONTHLY_INDEX!$1:$1,0)</f>
        <v>127</v>
      </c>
      <c r="BG1188">
        <f>INDEX(MONTHLY_INDEX!$1:$1048576,Final!BC1188,Final!BF1188)</f>
        <v>94</v>
      </c>
      <c r="BH1188" s="23">
        <f t="shared" si="546"/>
        <v>0.18836915297092297</v>
      </c>
      <c r="BI1188" s="14">
        <f t="shared" si="547"/>
        <v>208006.19469026552</v>
      </c>
      <c r="BJ1188" s="14">
        <f t="shared" si="548"/>
        <v>79313.046975390971</v>
      </c>
      <c r="BK1188" s="15">
        <f t="shared" si="539"/>
        <v>128693.14771487455</v>
      </c>
      <c r="BL1188" s="52">
        <v>0</v>
      </c>
      <c r="BM1188" s="15">
        <f t="shared" si="549"/>
        <v>128693.14771487455</v>
      </c>
    </row>
    <row r="1189" spans="1:65">
      <c r="A1189" s="8">
        <v>1187</v>
      </c>
      <c r="B1189" s="1" t="s">
        <v>44</v>
      </c>
      <c r="C1189" s="1">
        <v>1500</v>
      </c>
      <c r="D1189" s="1" t="s">
        <v>60</v>
      </c>
      <c r="E1189" s="1">
        <v>150000050</v>
      </c>
      <c r="F1189" s="1" t="s">
        <v>60</v>
      </c>
      <c r="G1189" s="1" t="s">
        <v>105</v>
      </c>
      <c r="H1189" s="1">
        <v>17</v>
      </c>
      <c r="I1189" s="1" t="s">
        <v>52</v>
      </c>
      <c r="J1189" s="1" t="s">
        <v>49</v>
      </c>
      <c r="K1189" s="1">
        <v>17406001</v>
      </c>
      <c r="L1189" s="1" t="s">
        <v>50</v>
      </c>
      <c r="M1189" s="1" t="s">
        <v>51</v>
      </c>
      <c r="N1189" s="1" t="s">
        <v>64</v>
      </c>
      <c r="O1189" s="1" t="s">
        <v>65</v>
      </c>
      <c r="P1189" s="1" t="s">
        <v>66</v>
      </c>
      <c r="Q1189" s="1" t="s">
        <v>67</v>
      </c>
      <c r="R1189" s="1" t="s">
        <v>87</v>
      </c>
      <c r="S1189" s="1" t="s">
        <v>88</v>
      </c>
      <c r="T1189" s="2">
        <v>43333</v>
      </c>
      <c r="U1189" s="2">
        <v>43333</v>
      </c>
      <c r="V1189" s="1" t="s">
        <v>52</v>
      </c>
      <c r="W1189" s="3">
        <v>1</v>
      </c>
      <c r="X1189" s="1" t="s">
        <v>53</v>
      </c>
      <c r="Y1189" s="4">
        <v>132796</v>
      </c>
      <c r="Z1189" s="4">
        <v>-17395</v>
      </c>
      <c r="AA1189" s="4">
        <v>0</v>
      </c>
      <c r="AB1189" s="4">
        <v>0</v>
      </c>
      <c r="AC1189" s="4">
        <v>0</v>
      </c>
      <c r="AD1189" s="4">
        <v>132796</v>
      </c>
      <c r="AE1189" s="5">
        <v>1685</v>
      </c>
      <c r="AF1189" s="1" t="s">
        <v>70</v>
      </c>
      <c r="AG1189" s="1" t="s">
        <v>71</v>
      </c>
      <c r="AH1189" s="1" t="s">
        <v>89</v>
      </c>
      <c r="AI1189" s="1" t="s">
        <v>57</v>
      </c>
      <c r="AJ1189" s="5">
        <v>10950</v>
      </c>
      <c r="AK1189" s="4">
        <v>-1378</v>
      </c>
      <c r="AL1189" s="4">
        <v>0</v>
      </c>
      <c r="AM1189" s="4">
        <v>0</v>
      </c>
      <c r="AN1189" s="4">
        <v>0</v>
      </c>
      <c r="AO1189" s="4">
        <v>-18773</v>
      </c>
      <c r="AP1189" s="4">
        <v>-18773</v>
      </c>
      <c r="AQ1189" s="4">
        <v>0</v>
      </c>
      <c r="AR1189" s="4">
        <v>114023</v>
      </c>
      <c r="AS1189" s="1" t="s">
        <v>52</v>
      </c>
      <c r="AT1189" s="9">
        <f t="shared" si="534"/>
        <v>43333</v>
      </c>
      <c r="AU1189" s="9">
        <f t="shared" si="535"/>
        <v>43313</v>
      </c>
      <c r="AV1189" s="9">
        <v>44798</v>
      </c>
      <c r="AW1189" s="11">
        <f t="shared" si="536"/>
        <v>4.0136986301369859</v>
      </c>
      <c r="AX1189">
        <v>10</v>
      </c>
      <c r="AY1189" s="12">
        <v>0.05</v>
      </c>
      <c r="AZ1189">
        <f t="shared" si="537"/>
        <v>9.5000000000000001E-2</v>
      </c>
      <c r="BA1189" s="13">
        <f t="shared" si="538"/>
        <v>132796</v>
      </c>
      <c r="BB1189" s="17" t="s">
        <v>2189</v>
      </c>
      <c r="BC1189">
        <f>MATCH(BB1189,MONTHLY_INDEX!$A:$A,0)</f>
        <v>798</v>
      </c>
      <c r="BD1189">
        <f>MATCH(AU1189,MONTHLY_INDEX!$1:$1,0)</f>
        <v>80</v>
      </c>
      <c r="BE1189">
        <f>INDEX(MONTHLY_INDEX!$1:$1048576,Final!BC1189,Final!BD1189)</f>
        <v>96</v>
      </c>
      <c r="BF1189">
        <f>MATCH($BF$1,MONTHLY_INDEX!$1:$1,0)</f>
        <v>127</v>
      </c>
      <c r="BG1189">
        <f>INDEX(MONTHLY_INDEX!$1:$1048576,Final!BC1189,Final!BF1189)</f>
        <v>95.3</v>
      </c>
      <c r="BH1189" s="23">
        <f t="shared" si="546"/>
        <v>-7.2916666666666963E-3</v>
      </c>
      <c r="BI1189" s="14">
        <f t="shared" si="547"/>
        <v>131827.69583333333</v>
      </c>
      <c r="BJ1189" s="14">
        <f t="shared" si="548"/>
        <v>50266.0810071347</v>
      </c>
      <c r="BK1189" s="15">
        <f t="shared" si="539"/>
        <v>81561.614826198638</v>
      </c>
      <c r="BL1189" s="52">
        <v>0</v>
      </c>
      <c r="BM1189" s="15">
        <f t="shared" si="549"/>
        <v>81561.614826198638</v>
      </c>
    </row>
    <row r="1190" spans="1:65">
      <c r="A1190" s="8">
        <v>1188</v>
      </c>
      <c r="B1190" s="1" t="s">
        <v>44</v>
      </c>
      <c r="C1190" s="1">
        <v>1500</v>
      </c>
      <c r="D1190" s="1" t="s">
        <v>60</v>
      </c>
      <c r="E1190" s="1">
        <v>150000050</v>
      </c>
      <c r="F1190" s="1" t="s">
        <v>60</v>
      </c>
      <c r="G1190" s="1" t="s">
        <v>106</v>
      </c>
      <c r="H1190" s="1">
        <v>18</v>
      </c>
      <c r="I1190" s="1" t="s">
        <v>52</v>
      </c>
      <c r="J1190" s="1" t="s">
        <v>49</v>
      </c>
      <c r="K1190" s="1">
        <v>17406001</v>
      </c>
      <c r="L1190" s="1" t="s">
        <v>50</v>
      </c>
      <c r="M1190" s="1" t="s">
        <v>51</v>
      </c>
      <c r="N1190" s="1" t="s">
        <v>64</v>
      </c>
      <c r="O1190" s="1" t="s">
        <v>65</v>
      </c>
      <c r="P1190" s="1" t="s">
        <v>66</v>
      </c>
      <c r="Q1190" s="1" t="s">
        <v>67</v>
      </c>
      <c r="R1190" s="1" t="s">
        <v>87</v>
      </c>
      <c r="S1190" s="1" t="s">
        <v>88</v>
      </c>
      <c r="T1190" s="2">
        <v>43333</v>
      </c>
      <c r="U1190" s="2">
        <v>43333</v>
      </c>
      <c r="V1190" s="1" t="s">
        <v>52</v>
      </c>
      <c r="W1190" s="3">
        <v>1</v>
      </c>
      <c r="X1190" s="1" t="s">
        <v>53</v>
      </c>
      <c r="Y1190" s="4">
        <v>469552</v>
      </c>
      <c r="Z1190" s="4">
        <v>-61512</v>
      </c>
      <c r="AA1190" s="4">
        <v>0</v>
      </c>
      <c r="AB1190" s="4">
        <v>0</v>
      </c>
      <c r="AC1190" s="4">
        <v>0</v>
      </c>
      <c r="AD1190" s="4">
        <v>469552</v>
      </c>
      <c r="AE1190" s="5">
        <v>1685</v>
      </c>
      <c r="AF1190" s="1" t="s">
        <v>70</v>
      </c>
      <c r="AG1190" s="1" t="s">
        <v>71</v>
      </c>
      <c r="AH1190" s="1" t="s">
        <v>89</v>
      </c>
      <c r="AI1190" s="1" t="s">
        <v>57</v>
      </c>
      <c r="AJ1190" s="5">
        <v>10950</v>
      </c>
      <c r="AK1190" s="4">
        <v>-4871</v>
      </c>
      <c r="AL1190" s="4">
        <v>0</v>
      </c>
      <c r="AM1190" s="4">
        <v>0</v>
      </c>
      <c r="AN1190" s="4">
        <v>0</v>
      </c>
      <c r="AO1190" s="4">
        <v>-66383</v>
      </c>
      <c r="AP1190" s="4">
        <v>-66383</v>
      </c>
      <c r="AQ1190" s="4">
        <v>0</v>
      </c>
      <c r="AR1190" s="4">
        <v>403169</v>
      </c>
      <c r="AS1190" s="1" t="s">
        <v>52</v>
      </c>
      <c r="AT1190" s="9">
        <f t="shared" si="534"/>
        <v>43333</v>
      </c>
      <c r="AU1190" s="9">
        <f t="shared" si="535"/>
        <v>43313</v>
      </c>
      <c r="AV1190" s="9">
        <v>44798</v>
      </c>
      <c r="AW1190" s="11">
        <f t="shared" si="536"/>
        <v>4.0136986301369859</v>
      </c>
      <c r="AX1190">
        <v>10</v>
      </c>
      <c r="AY1190" s="12">
        <v>0.05</v>
      </c>
      <c r="AZ1190">
        <f t="shared" si="537"/>
        <v>9.5000000000000001E-2</v>
      </c>
      <c r="BA1190" s="13">
        <f t="shared" si="538"/>
        <v>469552</v>
      </c>
      <c r="BB1190" s="17" t="s">
        <v>1871</v>
      </c>
      <c r="BC1190">
        <f>MATCH(BB1190,MONTHLY_INDEX!$A:$A,0)</f>
        <v>639</v>
      </c>
      <c r="BD1190">
        <f>MATCH(AU1190,MONTHLY_INDEX!$1:$1,0)</f>
        <v>80</v>
      </c>
      <c r="BE1190">
        <f>INDEX(MONTHLY_INDEX!$1:$1048576,Final!BC1190,Final!BD1190)</f>
        <v>112.8</v>
      </c>
      <c r="BF1190">
        <f>MATCH($BF$1,MONTHLY_INDEX!$1:$1,0)</f>
        <v>127</v>
      </c>
      <c r="BG1190">
        <f>INDEX(MONTHLY_INDEX!$1:$1048576,Final!BC1190,Final!BF1190)</f>
        <v>116.2</v>
      </c>
      <c r="BH1190" s="23">
        <f t="shared" si="546"/>
        <v>3.0141843971631256E-2</v>
      </c>
      <c r="BI1190" s="14">
        <f t="shared" si="547"/>
        <v>483705.16312056739</v>
      </c>
      <c r="BJ1190" s="14">
        <f t="shared" si="548"/>
        <v>184437.44130768481</v>
      </c>
      <c r="BK1190" s="15">
        <f t="shared" si="539"/>
        <v>299267.72181288258</v>
      </c>
      <c r="BL1190" s="52">
        <v>0</v>
      </c>
      <c r="BM1190" s="15">
        <f t="shared" si="549"/>
        <v>299267.72181288258</v>
      </c>
    </row>
    <row r="1191" spans="1:65">
      <c r="A1191" s="8">
        <v>1189</v>
      </c>
      <c r="B1191" s="1" t="s">
        <v>44</v>
      </c>
      <c r="C1191" s="1">
        <v>1500</v>
      </c>
      <c r="D1191" s="1" t="s">
        <v>60</v>
      </c>
      <c r="E1191" s="1">
        <v>150000050</v>
      </c>
      <c r="F1191" s="1" t="s">
        <v>60</v>
      </c>
      <c r="G1191" s="1" t="s">
        <v>107</v>
      </c>
      <c r="H1191" s="1">
        <v>19</v>
      </c>
      <c r="I1191" s="1" t="s">
        <v>52</v>
      </c>
      <c r="J1191" s="1" t="s">
        <v>49</v>
      </c>
      <c r="K1191" s="1">
        <v>17406001</v>
      </c>
      <c r="L1191" s="1" t="s">
        <v>50</v>
      </c>
      <c r="M1191" s="1" t="s">
        <v>51</v>
      </c>
      <c r="N1191" s="1" t="s">
        <v>64</v>
      </c>
      <c r="O1191" s="1" t="s">
        <v>65</v>
      </c>
      <c r="P1191" s="1" t="s">
        <v>66</v>
      </c>
      <c r="Q1191" s="1" t="s">
        <v>67</v>
      </c>
      <c r="R1191" s="1" t="s">
        <v>87</v>
      </c>
      <c r="S1191" s="1" t="s">
        <v>88</v>
      </c>
      <c r="T1191" s="2">
        <v>43333</v>
      </c>
      <c r="U1191" s="2">
        <v>43333</v>
      </c>
      <c r="V1191" s="1" t="s">
        <v>52</v>
      </c>
      <c r="W1191" s="3">
        <v>1</v>
      </c>
      <c r="X1191" s="1" t="s">
        <v>53</v>
      </c>
      <c r="Y1191" s="4">
        <v>6861326</v>
      </c>
      <c r="Z1191" s="4">
        <v>-898859</v>
      </c>
      <c r="AA1191" s="4">
        <v>0</v>
      </c>
      <c r="AB1191" s="4">
        <v>0</v>
      </c>
      <c r="AC1191" s="4">
        <v>0</v>
      </c>
      <c r="AD1191" s="4">
        <v>6861326</v>
      </c>
      <c r="AE1191" s="5">
        <v>1685</v>
      </c>
      <c r="AF1191" s="1" t="s">
        <v>70</v>
      </c>
      <c r="AG1191" s="1" t="s">
        <v>71</v>
      </c>
      <c r="AH1191" s="1" t="s">
        <v>89</v>
      </c>
      <c r="AI1191" s="1" t="s">
        <v>57</v>
      </c>
      <c r="AJ1191" s="5">
        <v>10950</v>
      </c>
      <c r="AK1191" s="4">
        <v>-71176</v>
      </c>
      <c r="AL1191" s="4">
        <v>0</v>
      </c>
      <c r="AM1191" s="4">
        <v>0</v>
      </c>
      <c r="AN1191" s="4">
        <v>0</v>
      </c>
      <c r="AO1191" s="4">
        <v>-970035</v>
      </c>
      <c r="AP1191" s="4">
        <v>-970035</v>
      </c>
      <c r="AQ1191" s="4">
        <v>0</v>
      </c>
      <c r="AR1191" s="4">
        <v>5891291</v>
      </c>
      <c r="AS1191" s="1" t="s">
        <v>52</v>
      </c>
      <c r="AT1191" s="9">
        <f t="shared" si="534"/>
        <v>43333</v>
      </c>
      <c r="AU1191" s="9">
        <f t="shared" si="535"/>
        <v>43313</v>
      </c>
      <c r="AV1191" s="9">
        <v>44798</v>
      </c>
      <c r="AW1191" s="11">
        <f t="shared" si="536"/>
        <v>4.0136986301369859</v>
      </c>
      <c r="AX1191">
        <v>10</v>
      </c>
      <c r="AY1191" s="12">
        <v>0.05</v>
      </c>
      <c r="AZ1191">
        <f t="shared" si="537"/>
        <v>9.5000000000000001E-2</v>
      </c>
      <c r="BA1191" s="13">
        <f t="shared" si="538"/>
        <v>6861326</v>
      </c>
      <c r="BI1191" s="14">
        <f t="shared" ref="BI1191:BI1193" si="550">AR1191</f>
        <v>5891291</v>
      </c>
      <c r="BJ1191" s="14">
        <v>0</v>
      </c>
      <c r="BK1191" s="14">
        <f t="shared" ref="BK1191:BK1193" si="551">AR1191</f>
        <v>5891291</v>
      </c>
      <c r="BL1191" s="52">
        <v>0</v>
      </c>
      <c r="BM1191" s="15">
        <f t="shared" ref="BM1191:BM1193" si="552">AR1191</f>
        <v>5891291</v>
      </c>
    </row>
    <row r="1192" spans="1:65">
      <c r="A1192" s="8">
        <v>1190</v>
      </c>
      <c r="B1192" s="1" t="s">
        <v>44</v>
      </c>
      <c r="C1192" s="1">
        <v>1500</v>
      </c>
      <c r="D1192" s="1" t="s">
        <v>60</v>
      </c>
      <c r="E1192" s="1">
        <v>150000050</v>
      </c>
      <c r="F1192" s="1" t="s">
        <v>60</v>
      </c>
      <c r="G1192" s="1" t="s">
        <v>108</v>
      </c>
      <c r="H1192" s="1">
        <v>20</v>
      </c>
      <c r="I1192" s="1" t="s">
        <v>52</v>
      </c>
      <c r="J1192" s="1" t="s">
        <v>49</v>
      </c>
      <c r="K1192" s="1">
        <v>17406001</v>
      </c>
      <c r="L1192" s="1" t="s">
        <v>50</v>
      </c>
      <c r="M1192" s="1" t="s">
        <v>51</v>
      </c>
      <c r="N1192" s="1" t="s">
        <v>64</v>
      </c>
      <c r="O1192" s="1" t="s">
        <v>65</v>
      </c>
      <c r="P1192" s="1" t="s">
        <v>66</v>
      </c>
      <c r="Q1192" s="1" t="s">
        <v>67</v>
      </c>
      <c r="R1192" s="1" t="s">
        <v>87</v>
      </c>
      <c r="S1192" s="1" t="s">
        <v>88</v>
      </c>
      <c r="T1192" s="2">
        <v>43333</v>
      </c>
      <c r="U1192" s="2">
        <v>43333</v>
      </c>
      <c r="V1192" s="1" t="s">
        <v>52</v>
      </c>
      <c r="W1192" s="3">
        <v>1</v>
      </c>
      <c r="X1192" s="1" t="s">
        <v>53</v>
      </c>
      <c r="Y1192" s="4">
        <v>5552065</v>
      </c>
      <c r="Z1192" s="4">
        <v>-727341</v>
      </c>
      <c r="AA1192" s="4">
        <v>0</v>
      </c>
      <c r="AB1192" s="4">
        <v>0</v>
      </c>
      <c r="AC1192" s="4">
        <v>0</v>
      </c>
      <c r="AD1192" s="4">
        <v>5552065</v>
      </c>
      <c r="AE1192" s="5">
        <v>1685</v>
      </c>
      <c r="AF1192" s="1" t="s">
        <v>70</v>
      </c>
      <c r="AG1192" s="1" t="s">
        <v>71</v>
      </c>
      <c r="AH1192" s="1" t="s">
        <v>89</v>
      </c>
      <c r="AI1192" s="1" t="s">
        <v>57</v>
      </c>
      <c r="AJ1192" s="5">
        <v>10950</v>
      </c>
      <c r="AK1192" s="4">
        <v>-57594</v>
      </c>
      <c r="AL1192" s="4">
        <v>0</v>
      </c>
      <c r="AM1192" s="4">
        <v>0</v>
      </c>
      <c r="AN1192" s="4">
        <v>0</v>
      </c>
      <c r="AO1192" s="4">
        <v>-784935</v>
      </c>
      <c r="AP1192" s="4">
        <v>-784935</v>
      </c>
      <c r="AQ1192" s="4">
        <v>0</v>
      </c>
      <c r="AR1192" s="4">
        <v>4767130</v>
      </c>
      <c r="AS1192" s="1" t="s">
        <v>52</v>
      </c>
      <c r="AT1192" s="9">
        <f t="shared" si="534"/>
        <v>43333</v>
      </c>
      <c r="AU1192" s="9">
        <f t="shared" si="535"/>
        <v>43313</v>
      </c>
      <c r="AV1192" s="9">
        <v>44798</v>
      </c>
      <c r="AW1192" s="11">
        <f t="shared" si="536"/>
        <v>4.0136986301369859</v>
      </c>
      <c r="AX1192">
        <v>10</v>
      </c>
      <c r="AY1192" s="12">
        <v>0.05</v>
      </c>
      <c r="AZ1192">
        <f t="shared" si="537"/>
        <v>9.5000000000000001E-2</v>
      </c>
      <c r="BA1192" s="13">
        <f t="shared" si="538"/>
        <v>5552065</v>
      </c>
      <c r="BI1192" s="14">
        <f t="shared" si="550"/>
        <v>4767130</v>
      </c>
      <c r="BJ1192" s="14">
        <v>0</v>
      </c>
      <c r="BK1192" s="14">
        <f t="shared" si="551"/>
        <v>4767130</v>
      </c>
      <c r="BL1192" s="52">
        <v>0</v>
      </c>
      <c r="BM1192" s="15">
        <f t="shared" si="552"/>
        <v>4767130</v>
      </c>
    </row>
    <row r="1193" spans="1:65">
      <c r="A1193" s="8">
        <v>1191</v>
      </c>
      <c r="B1193" s="1" t="s">
        <v>44</v>
      </c>
      <c r="C1193" s="1">
        <v>1500</v>
      </c>
      <c r="D1193" s="1" t="s">
        <v>60</v>
      </c>
      <c r="E1193" s="1">
        <v>150000050</v>
      </c>
      <c r="F1193" s="1" t="s">
        <v>60</v>
      </c>
      <c r="G1193" s="1" t="s">
        <v>109</v>
      </c>
      <c r="H1193" s="1">
        <v>21</v>
      </c>
      <c r="I1193" s="1" t="s">
        <v>52</v>
      </c>
      <c r="J1193" s="1" t="s">
        <v>49</v>
      </c>
      <c r="K1193" s="1">
        <v>17406001</v>
      </c>
      <c r="L1193" s="1" t="s">
        <v>50</v>
      </c>
      <c r="M1193" s="1" t="s">
        <v>51</v>
      </c>
      <c r="N1193" s="1" t="s">
        <v>64</v>
      </c>
      <c r="O1193" s="1" t="s">
        <v>65</v>
      </c>
      <c r="P1193" s="1" t="s">
        <v>66</v>
      </c>
      <c r="Q1193" s="1" t="s">
        <v>67</v>
      </c>
      <c r="R1193" s="1" t="s">
        <v>87</v>
      </c>
      <c r="S1193" s="1" t="s">
        <v>88</v>
      </c>
      <c r="T1193" s="2">
        <v>43333</v>
      </c>
      <c r="U1193" s="2">
        <v>43333</v>
      </c>
      <c r="V1193" s="1" t="s">
        <v>52</v>
      </c>
      <c r="W1193" s="3">
        <v>1</v>
      </c>
      <c r="X1193" s="1" t="s">
        <v>53</v>
      </c>
      <c r="Y1193" s="4">
        <v>1950695</v>
      </c>
      <c r="Z1193" s="4">
        <v>-256470</v>
      </c>
      <c r="AA1193" s="4">
        <v>0</v>
      </c>
      <c r="AB1193" s="4">
        <v>0</v>
      </c>
      <c r="AC1193" s="4">
        <v>0</v>
      </c>
      <c r="AD1193" s="4">
        <v>1950695</v>
      </c>
      <c r="AE1193" s="5">
        <v>1685</v>
      </c>
      <c r="AF1193" s="1" t="s">
        <v>70</v>
      </c>
      <c r="AG1193" s="1" t="s">
        <v>71</v>
      </c>
      <c r="AH1193" s="1" t="s">
        <v>89</v>
      </c>
      <c r="AI1193" s="1" t="s">
        <v>57</v>
      </c>
      <c r="AJ1193" s="5">
        <v>10950</v>
      </c>
      <c r="AK1193" s="4">
        <v>-20224</v>
      </c>
      <c r="AL1193" s="4">
        <v>0</v>
      </c>
      <c r="AM1193" s="4">
        <v>0</v>
      </c>
      <c r="AN1193" s="4">
        <v>0</v>
      </c>
      <c r="AO1193" s="4">
        <v>-276694</v>
      </c>
      <c r="AP1193" s="4">
        <v>-276694</v>
      </c>
      <c r="AQ1193" s="4">
        <v>0</v>
      </c>
      <c r="AR1193" s="4">
        <v>1674001</v>
      </c>
      <c r="AS1193" s="1" t="s">
        <v>52</v>
      </c>
      <c r="AT1193" s="9">
        <f t="shared" si="534"/>
        <v>43333</v>
      </c>
      <c r="AU1193" s="9">
        <f t="shared" si="535"/>
        <v>43313</v>
      </c>
      <c r="AV1193" s="9">
        <v>44798</v>
      </c>
      <c r="AW1193" s="11">
        <f t="shared" si="536"/>
        <v>4.0136986301369859</v>
      </c>
      <c r="AX1193">
        <v>10</v>
      </c>
      <c r="AY1193" s="12">
        <v>0.05</v>
      </c>
      <c r="AZ1193">
        <f t="shared" si="537"/>
        <v>9.5000000000000001E-2</v>
      </c>
      <c r="BA1193" s="13">
        <f t="shared" si="538"/>
        <v>1950695</v>
      </c>
      <c r="BI1193" s="14">
        <f t="shared" si="550"/>
        <v>1674001</v>
      </c>
      <c r="BJ1193" s="14">
        <v>0</v>
      </c>
      <c r="BK1193" s="14">
        <f t="shared" si="551"/>
        <v>1674001</v>
      </c>
      <c r="BL1193" s="52">
        <v>0</v>
      </c>
      <c r="BM1193" s="15">
        <f t="shared" si="552"/>
        <v>1674001</v>
      </c>
    </row>
    <row r="1194" spans="1:65">
      <c r="A1194" s="8">
        <v>1192</v>
      </c>
      <c r="B1194" s="1" t="s">
        <v>44</v>
      </c>
      <c r="C1194" s="1">
        <v>1500</v>
      </c>
      <c r="D1194" s="1" t="s">
        <v>60</v>
      </c>
      <c r="E1194" s="1">
        <v>150000050</v>
      </c>
      <c r="F1194" s="1" t="s">
        <v>60</v>
      </c>
      <c r="G1194" s="1" t="s">
        <v>110</v>
      </c>
      <c r="H1194" s="1">
        <v>22</v>
      </c>
      <c r="I1194" s="1" t="s">
        <v>52</v>
      </c>
      <c r="J1194" s="1" t="s">
        <v>49</v>
      </c>
      <c r="K1194" s="1">
        <v>17406001</v>
      </c>
      <c r="L1194" s="1" t="s">
        <v>50</v>
      </c>
      <c r="M1194" s="1" t="s">
        <v>51</v>
      </c>
      <c r="N1194" s="1" t="s">
        <v>64</v>
      </c>
      <c r="O1194" s="1" t="s">
        <v>65</v>
      </c>
      <c r="P1194" s="1" t="s">
        <v>66</v>
      </c>
      <c r="Q1194" s="1" t="s">
        <v>67</v>
      </c>
      <c r="R1194" s="1" t="s">
        <v>87</v>
      </c>
      <c r="S1194" s="1" t="s">
        <v>88</v>
      </c>
      <c r="T1194" s="2">
        <v>43333</v>
      </c>
      <c r="U1194" s="2">
        <v>43333</v>
      </c>
      <c r="V1194" s="1" t="s">
        <v>52</v>
      </c>
      <c r="W1194" s="3">
        <v>1</v>
      </c>
      <c r="X1194" s="1" t="s">
        <v>53</v>
      </c>
      <c r="Y1194" s="4">
        <v>16789210</v>
      </c>
      <c r="Z1194" s="4">
        <v>-2199450</v>
      </c>
      <c r="AA1194" s="4">
        <v>0</v>
      </c>
      <c r="AB1194" s="4">
        <v>0</v>
      </c>
      <c r="AC1194" s="4">
        <v>0</v>
      </c>
      <c r="AD1194" s="4">
        <v>16789210</v>
      </c>
      <c r="AE1194" s="5">
        <v>1685</v>
      </c>
      <c r="AF1194" s="1" t="s">
        <v>70</v>
      </c>
      <c r="AG1194" s="1" t="s">
        <v>71</v>
      </c>
      <c r="AH1194" s="1" t="s">
        <v>89</v>
      </c>
      <c r="AI1194" s="1" t="s">
        <v>57</v>
      </c>
      <c r="AJ1194" s="5">
        <v>10950</v>
      </c>
      <c r="AK1194" s="4">
        <v>-174163</v>
      </c>
      <c r="AL1194" s="4">
        <v>0</v>
      </c>
      <c r="AM1194" s="4">
        <v>0</v>
      </c>
      <c r="AN1194" s="4">
        <v>0</v>
      </c>
      <c r="AO1194" s="4">
        <v>-2373613</v>
      </c>
      <c r="AP1194" s="4">
        <v>-2373613</v>
      </c>
      <c r="AQ1194" s="4">
        <v>0</v>
      </c>
      <c r="AR1194" s="4">
        <v>14415597</v>
      </c>
      <c r="AS1194" s="1" t="s">
        <v>52</v>
      </c>
      <c r="AT1194" s="9">
        <f t="shared" si="534"/>
        <v>43333</v>
      </c>
      <c r="AU1194" s="9">
        <f t="shared" si="535"/>
        <v>43313</v>
      </c>
      <c r="AV1194" s="9">
        <v>44798</v>
      </c>
      <c r="AW1194" s="11">
        <f t="shared" si="536"/>
        <v>4.0136986301369859</v>
      </c>
      <c r="AX1194">
        <v>25</v>
      </c>
      <c r="AY1194" s="12">
        <v>0.05</v>
      </c>
      <c r="AZ1194">
        <f t="shared" si="537"/>
        <v>3.7999999999999999E-2</v>
      </c>
      <c r="BA1194" s="13">
        <f t="shared" si="538"/>
        <v>16789210</v>
      </c>
      <c r="BB1194" s="17" t="s">
        <v>2189</v>
      </c>
      <c r="BC1194">
        <f>MATCH(BB1194,MONTHLY_INDEX!$A:$A,0)</f>
        <v>798</v>
      </c>
      <c r="BD1194">
        <f>MATCH(AU1194,MONTHLY_INDEX!$1:$1,0)</f>
        <v>80</v>
      </c>
      <c r="BE1194">
        <f>INDEX(MONTHLY_INDEX!$1:$1048576,Final!BC1194,Final!BD1194)</f>
        <v>96</v>
      </c>
      <c r="BF1194">
        <f>MATCH($BF$1,MONTHLY_INDEX!$1:$1,0)</f>
        <v>127</v>
      </c>
      <c r="BG1194">
        <f>INDEX(MONTHLY_INDEX!$1:$1048576,Final!BC1194,Final!BF1194)</f>
        <v>95.3</v>
      </c>
      <c r="BH1194" s="23">
        <f>(BG1194-BE1194)/BE1194</f>
        <v>-7.2916666666666963E-3</v>
      </c>
      <c r="BI1194" s="14">
        <f>(1+BH1194)*BA1194</f>
        <v>16666788.677083332</v>
      </c>
      <c r="BJ1194" s="14">
        <f>BI1194*AZ1194*AW1194</f>
        <v>2542027.7415156956</v>
      </c>
      <c r="BK1194" s="15">
        <f t="shared" si="539"/>
        <v>14124760.935567636</v>
      </c>
      <c r="BL1194" s="52">
        <v>0</v>
      </c>
      <c r="BM1194" s="15">
        <f>MAX((1-BL1194)*BK1194,BI1194*AY1194)</f>
        <v>14124760.935567636</v>
      </c>
    </row>
    <row r="1195" spans="1:65">
      <c r="A1195" s="8">
        <v>1193</v>
      </c>
      <c r="B1195" s="1" t="s">
        <v>44</v>
      </c>
      <c r="C1195" s="1">
        <v>1500</v>
      </c>
      <c r="D1195" s="1" t="s">
        <v>60</v>
      </c>
      <c r="E1195" s="1">
        <v>150000050</v>
      </c>
      <c r="F1195" s="1" t="s">
        <v>60</v>
      </c>
      <c r="G1195" s="1" t="s">
        <v>111</v>
      </c>
      <c r="H1195" s="1">
        <v>23</v>
      </c>
      <c r="I1195" s="1" t="s">
        <v>52</v>
      </c>
      <c r="J1195" s="1" t="s">
        <v>49</v>
      </c>
      <c r="K1195" s="1">
        <v>17406001</v>
      </c>
      <c r="L1195" s="1" t="s">
        <v>50</v>
      </c>
      <c r="M1195" s="1" t="s">
        <v>51</v>
      </c>
      <c r="N1195" s="1" t="s">
        <v>64</v>
      </c>
      <c r="O1195" s="1" t="s">
        <v>65</v>
      </c>
      <c r="P1195" s="1" t="s">
        <v>66</v>
      </c>
      <c r="Q1195" s="1" t="s">
        <v>67</v>
      </c>
      <c r="R1195" s="1" t="s">
        <v>87</v>
      </c>
      <c r="S1195" s="1" t="s">
        <v>88</v>
      </c>
      <c r="T1195" s="2">
        <v>43333</v>
      </c>
      <c r="U1195" s="2">
        <v>43333</v>
      </c>
      <c r="V1195" s="1" t="s">
        <v>52</v>
      </c>
      <c r="W1195" s="3">
        <v>1</v>
      </c>
      <c r="X1195" s="1" t="s">
        <v>53</v>
      </c>
      <c r="Y1195" s="4">
        <v>32425</v>
      </c>
      <c r="Z1195" s="4">
        <v>-4246</v>
      </c>
      <c r="AA1195" s="4">
        <v>0</v>
      </c>
      <c r="AB1195" s="4">
        <v>0</v>
      </c>
      <c r="AC1195" s="4">
        <v>0</v>
      </c>
      <c r="AD1195" s="4">
        <v>32425</v>
      </c>
      <c r="AE1195" s="5">
        <v>1685</v>
      </c>
      <c r="AF1195" s="1" t="s">
        <v>70</v>
      </c>
      <c r="AG1195" s="1" t="s">
        <v>71</v>
      </c>
      <c r="AH1195" s="1" t="s">
        <v>89</v>
      </c>
      <c r="AI1195" s="1" t="s">
        <v>57</v>
      </c>
      <c r="AJ1195" s="5">
        <v>10950</v>
      </c>
      <c r="AK1195" s="4">
        <v>-336</v>
      </c>
      <c r="AL1195" s="4">
        <v>0</v>
      </c>
      <c r="AM1195" s="4">
        <v>0</v>
      </c>
      <c r="AN1195" s="4">
        <v>0</v>
      </c>
      <c r="AO1195" s="4">
        <v>-4582</v>
      </c>
      <c r="AP1195" s="4">
        <v>-4582</v>
      </c>
      <c r="AQ1195" s="4">
        <v>0</v>
      </c>
      <c r="AR1195" s="4">
        <v>27843</v>
      </c>
      <c r="AS1195" s="1" t="s">
        <v>52</v>
      </c>
      <c r="AT1195" s="9">
        <f t="shared" si="534"/>
        <v>43333</v>
      </c>
      <c r="AU1195" s="9">
        <f t="shared" si="535"/>
        <v>43313</v>
      </c>
      <c r="AV1195" s="9">
        <v>44798</v>
      </c>
      <c r="AW1195" s="11">
        <f t="shared" si="536"/>
        <v>4.0136986301369859</v>
      </c>
      <c r="AX1195">
        <v>10</v>
      </c>
      <c r="AY1195" s="12">
        <v>0.05</v>
      </c>
      <c r="AZ1195">
        <f t="shared" si="537"/>
        <v>9.5000000000000001E-2</v>
      </c>
      <c r="BA1195" s="13">
        <f t="shared" si="538"/>
        <v>32425</v>
      </c>
      <c r="BI1195" s="14">
        <f t="shared" ref="BI1195:BI1199" si="553">AR1195</f>
        <v>27843</v>
      </c>
      <c r="BJ1195" s="14">
        <v>0</v>
      </c>
      <c r="BK1195" s="14">
        <f t="shared" ref="BK1195:BK1199" si="554">AR1195</f>
        <v>27843</v>
      </c>
      <c r="BL1195" s="52">
        <v>0</v>
      </c>
      <c r="BM1195" s="15">
        <f t="shared" ref="BM1195:BM1199" si="555">AR1195</f>
        <v>27843</v>
      </c>
    </row>
    <row r="1196" spans="1:65">
      <c r="A1196" s="8">
        <v>1194</v>
      </c>
      <c r="B1196" s="1" t="s">
        <v>44</v>
      </c>
      <c r="C1196" s="1">
        <v>1500</v>
      </c>
      <c r="D1196" s="1" t="s">
        <v>60</v>
      </c>
      <c r="E1196" s="1">
        <v>150000050</v>
      </c>
      <c r="F1196" s="1" t="s">
        <v>112</v>
      </c>
      <c r="G1196" s="1" t="s">
        <v>113</v>
      </c>
      <c r="H1196" s="1">
        <v>24</v>
      </c>
      <c r="I1196" s="1" t="s">
        <v>52</v>
      </c>
      <c r="J1196" s="1" t="s">
        <v>49</v>
      </c>
      <c r="K1196" s="1">
        <v>17406001</v>
      </c>
      <c r="L1196" s="1" t="s">
        <v>50</v>
      </c>
      <c r="M1196" s="1" t="s">
        <v>51</v>
      </c>
      <c r="N1196" s="1" t="s">
        <v>64</v>
      </c>
      <c r="O1196" s="1" t="s">
        <v>65</v>
      </c>
      <c r="P1196" s="1" t="s">
        <v>66</v>
      </c>
      <c r="Q1196" s="1" t="s">
        <v>67</v>
      </c>
      <c r="R1196" s="1" t="s">
        <v>87</v>
      </c>
      <c r="S1196" s="1" t="s">
        <v>88</v>
      </c>
      <c r="T1196" s="2">
        <v>43333</v>
      </c>
      <c r="U1196" s="2">
        <v>43333</v>
      </c>
      <c r="V1196" s="1" t="s">
        <v>52</v>
      </c>
      <c r="W1196" s="3">
        <v>1</v>
      </c>
      <c r="X1196" s="1" t="s">
        <v>53</v>
      </c>
      <c r="Y1196" s="4">
        <v>970825</v>
      </c>
      <c r="Z1196" s="4">
        <v>-127181.51</v>
      </c>
      <c r="AA1196" s="4">
        <v>0</v>
      </c>
      <c r="AB1196" s="4">
        <v>0</v>
      </c>
      <c r="AC1196" s="4">
        <v>0</v>
      </c>
      <c r="AD1196" s="4">
        <v>970825</v>
      </c>
      <c r="AE1196" s="5">
        <v>1685</v>
      </c>
      <c r="AF1196" s="1" t="s">
        <v>70</v>
      </c>
      <c r="AG1196" s="1" t="s">
        <v>71</v>
      </c>
      <c r="AH1196" s="1" t="s">
        <v>89</v>
      </c>
      <c r="AI1196" s="1" t="s">
        <v>57</v>
      </c>
      <c r="AJ1196" s="5">
        <v>10950</v>
      </c>
      <c r="AK1196" s="4">
        <v>-10071</v>
      </c>
      <c r="AL1196" s="4">
        <v>0</v>
      </c>
      <c r="AM1196" s="4">
        <v>0</v>
      </c>
      <c r="AN1196" s="4">
        <v>0</v>
      </c>
      <c r="AO1196" s="4">
        <v>-137252.51</v>
      </c>
      <c r="AP1196" s="4">
        <v>-137252.51</v>
      </c>
      <c r="AQ1196" s="4">
        <v>0</v>
      </c>
      <c r="AR1196" s="4">
        <v>833572.49</v>
      </c>
      <c r="AS1196" s="1" t="s">
        <v>52</v>
      </c>
      <c r="AT1196" s="9">
        <f t="shared" si="534"/>
        <v>43333</v>
      </c>
      <c r="AU1196" s="9">
        <f t="shared" si="535"/>
        <v>43313</v>
      </c>
      <c r="AV1196" s="9">
        <v>44798</v>
      </c>
      <c r="AW1196" s="11">
        <f t="shared" si="536"/>
        <v>4.0136986301369859</v>
      </c>
      <c r="AX1196">
        <v>10</v>
      </c>
      <c r="AY1196" s="12">
        <v>0.05</v>
      </c>
      <c r="AZ1196">
        <f t="shared" si="537"/>
        <v>9.5000000000000001E-2</v>
      </c>
      <c r="BA1196" s="13">
        <f t="shared" si="538"/>
        <v>970825</v>
      </c>
      <c r="BB1196" s="16" t="s">
        <v>593</v>
      </c>
      <c r="BC1196" s="16" t="s">
        <v>593</v>
      </c>
      <c r="BD1196" s="16" t="s">
        <v>593</v>
      </c>
      <c r="BE1196" s="16" t="s">
        <v>593</v>
      </c>
      <c r="BF1196" s="16" t="s">
        <v>593</v>
      </c>
      <c r="BG1196" s="16" t="s">
        <v>593</v>
      </c>
      <c r="BH1196" s="16" t="s">
        <v>593</v>
      </c>
      <c r="BI1196" s="14">
        <f t="shared" si="553"/>
        <v>833572.49</v>
      </c>
      <c r="BJ1196" s="14">
        <v>0</v>
      </c>
      <c r="BK1196" s="14">
        <f t="shared" si="554"/>
        <v>833572.49</v>
      </c>
      <c r="BL1196" s="52">
        <v>0</v>
      </c>
      <c r="BM1196" s="15">
        <f t="shared" si="555"/>
        <v>833572.49</v>
      </c>
    </row>
    <row r="1197" spans="1:65">
      <c r="A1197" s="8">
        <v>1195</v>
      </c>
      <c r="B1197" s="1" t="s">
        <v>44</v>
      </c>
      <c r="C1197" s="1">
        <v>1500</v>
      </c>
      <c r="D1197" s="1" t="s">
        <v>60</v>
      </c>
      <c r="E1197" s="1">
        <v>150000050</v>
      </c>
      <c r="F1197" s="1" t="s">
        <v>112</v>
      </c>
      <c r="G1197" s="1" t="s">
        <v>114</v>
      </c>
      <c r="H1197" s="1">
        <v>25</v>
      </c>
      <c r="I1197" s="1" t="s">
        <v>52</v>
      </c>
      <c r="J1197" s="1" t="s">
        <v>49</v>
      </c>
      <c r="K1197" s="1">
        <v>17406001</v>
      </c>
      <c r="L1197" s="1" t="s">
        <v>50</v>
      </c>
      <c r="M1197" s="1" t="s">
        <v>51</v>
      </c>
      <c r="N1197" s="1" t="s">
        <v>64</v>
      </c>
      <c r="O1197" s="1" t="s">
        <v>65</v>
      </c>
      <c r="P1197" s="1" t="s">
        <v>66</v>
      </c>
      <c r="Q1197" s="1" t="s">
        <v>67</v>
      </c>
      <c r="R1197" s="1" t="s">
        <v>87</v>
      </c>
      <c r="S1197" s="1" t="s">
        <v>88</v>
      </c>
      <c r="T1197" s="2">
        <v>43333</v>
      </c>
      <c r="U1197" s="2">
        <v>43333</v>
      </c>
      <c r="V1197" s="1" t="s">
        <v>52</v>
      </c>
      <c r="W1197" s="3">
        <v>1</v>
      </c>
      <c r="X1197" s="1" t="s">
        <v>53</v>
      </c>
      <c r="Y1197" s="4">
        <v>2008211</v>
      </c>
      <c r="Z1197" s="4">
        <v>-263082.87</v>
      </c>
      <c r="AA1197" s="4">
        <v>0</v>
      </c>
      <c r="AB1197" s="4">
        <v>0</v>
      </c>
      <c r="AC1197" s="4">
        <v>0</v>
      </c>
      <c r="AD1197" s="4">
        <v>2008211</v>
      </c>
      <c r="AE1197" s="5">
        <v>1685</v>
      </c>
      <c r="AF1197" s="1" t="s">
        <v>70</v>
      </c>
      <c r="AG1197" s="1" t="s">
        <v>71</v>
      </c>
      <c r="AH1197" s="1" t="s">
        <v>89</v>
      </c>
      <c r="AI1197" s="1" t="s">
        <v>57</v>
      </c>
      <c r="AJ1197" s="5">
        <v>10950</v>
      </c>
      <c r="AK1197" s="4">
        <v>-20832</v>
      </c>
      <c r="AL1197" s="4">
        <v>0</v>
      </c>
      <c r="AM1197" s="4">
        <v>0</v>
      </c>
      <c r="AN1197" s="4">
        <v>0</v>
      </c>
      <c r="AO1197" s="4">
        <v>-283914.87</v>
      </c>
      <c r="AP1197" s="4">
        <v>-283914.87</v>
      </c>
      <c r="AQ1197" s="4">
        <v>0</v>
      </c>
      <c r="AR1197" s="4">
        <v>1724296.13</v>
      </c>
      <c r="AS1197" s="1" t="s">
        <v>52</v>
      </c>
      <c r="AT1197" s="9">
        <f t="shared" si="534"/>
        <v>43333</v>
      </c>
      <c r="AU1197" s="9">
        <f t="shared" si="535"/>
        <v>43313</v>
      </c>
      <c r="AV1197" s="9">
        <v>44798</v>
      </c>
      <c r="AW1197" s="11">
        <f t="shared" si="536"/>
        <v>4.0136986301369859</v>
      </c>
      <c r="AX1197">
        <v>10</v>
      </c>
      <c r="AY1197" s="12">
        <v>0.05</v>
      </c>
      <c r="AZ1197">
        <f t="shared" si="537"/>
        <v>9.5000000000000001E-2</v>
      </c>
      <c r="BA1197" s="13">
        <f t="shared" si="538"/>
        <v>2008211</v>
      </c>
      <c r="BB1197" s="16" t="s">
        <v>593</v>
      </c>
      <c r="BC1197" s="16" t="s">
        <v>593</v>
      </c>
      <c r="BD1197" s="16" t="s">
        <v>593</v>
      </c>
      <c r="BE1197" s="16" t="s">
        <v>593</v>
      </c>
      <c r="BF1197" s="16" t="s">
        <v>593</v>
      </c>
      <c r="BG1197" s="16" t="s">
        <v>593</v>
      </c>
      <c r="BH1197" s="16" t="s">
        <v>593</v>
      </c>
      <c r="BI1197" s="14">
        <f t="shared" si="553"/>
        <v>1724296.13</v>
      </c>
      <c r="BJ1197" s="14">
        <v>0</v>
      </c>
      <c r="BK1197" s="14">
        <f t="shared" si="554"/>
        <v>1724296.13</v>
      </c>
      <c r="BL1197" s="52">
        <v>0</v>
      </c>
      <c r="BM1197" s="15">
        <f t="shared" si="555"/>
        <v>1724296.13</v>
      </c>
    </row>
    <row r="1198" spans="1:65">
      <c r="A1198" s="8">
        <v>1196</v>
      </c>
      <c r="B1198" s="1" t="s">
        <v>44</v>
      </c>
      <c r="C1198" s="1">
        <v>1500</v>
      </c>
      <c r="D1198" s="1" t="s">
        <v>60</v>
      </c>
      <c r="E1198" s="1">
        <v>150000050</v>
      </c>
      <c r="F1198" s="1" t="s">
        <v>60</v>
      </c>
      <c r="G1198" s="1" t="s">
        <v>115</v>
      </c>
      <c r="H1198" s="1">
        <v>26</v>
      </c>
      <c r="I1198" s="1" t="s">
        <v>52</v>
      </c>
      <c r="J1198" s="1" t="s">
        <v>49</v>
      </c>
      <c r="K1198" s="1">
        <v>17406001</v>
      </c>
      <c r="L1198" s="1" t="s">
        <v>50</v>
      </c>
      <c r="M1198" s="1" t="s">
        <v>51</v>
      </c>
      <c r="N1198" s="1" t="s">
        <v>64</v>
      </c>
      <c r="O1198" s="1" t="s">
        <v>65</v>
      </c>
      <c r="P1198" s="1" t="s">
        <v>66</v>
      </c>
      <c r="Q1198" s="1" t="s">
        <v>67</v>
      </c>
      <c r="R1198" s="1" t="s">
        <v>87</v>
      </c>
      <c r="S1198" s="1" t="s">
        <v>88</v>
      </c>
      <c r="T1198" s="2">
        <v>43333</v>
      </c>
      <c r="U1198" s="2">
        <v>43333</v>
      </c>
      <c r="V1198" s="1" t="s">
        <v>52</v>
      </c>
      <c r="W1198" s="3">
        <v>1</v>
      </c>
      <c r="X1198" s="1" t="s">
        <v>53</v>
      </c>
      <c r="Y1198" s="4">
        <v>120000</v>
      </c>
      <c r="Z1198" s="4">
        <v>-15720</v>
      </c>
      <c r="AA1198" s="4">
        <v>0</v>
      </c>
      <c r="AB1198" s="4">
        <v>0</v>
      </c>
      <c r="AC1198" s="4">
        <v>0</v>
      </c>
      <c r="AD1198" s="4">
        <v>120000</v>
      </c>
      <c r="AE1198" s="5">
        <v>1685</v>
      </c>
      <c r="AF1198" s="1" t="s">
        <v>70</v>
      </c>
      <c r="AG1198" s="1" t="s">
        <v>71</v>
      </c>
      <c r="AH1198" s="1" t="s">
        <v>89</v>
      </c>
      <c r="AI1198" s="1" t="s">
        <v>57</v>
      </c>
      <c r="AJ1198" s="5">
        <v>10950</v>
      </c>
      <c r="AK1198" s="4">
        <v>-1245</v>
      </c>
      <c r="AL1198" s="4">
        <v>0</v>
      </c>
      <c r="AM1198" s="4">
        <v>0</v>
      </c>
      <c r="AN1198" s="4">
        <v>0</v>
      </c>
      <c r="AO1198" s="4">
        <v>-16965</v>
      </c>
      <c r="AP1198" s="4">
        <v>-16965</v>
      </c>
      <c r="AQ1198" s="4">
        <v>0</v>
      </c>
      <c r="AR1198" s="4">
        <v>103035</v>
      </c>
      <c r="AS1198" s="1" t="s">
        <v>52</v>
      </c>
      <c r="AT1198" s="9">
        <f t="shared" si="534"/>
        <v>43333</v>
      </c>
      <c r="AU1198" s="9">
        <f t="shared" si="535"/>
        <v>43313</v>
      </c>
      <c r="AV1198" s="9">
        <v>44798</v>
      </c>
      <c r="AW1198" s="11">
        <f t="shared" si="536"/>
        <v>4.0136986301369859</v>
      </c>
      <c r="AX1198">
        <v>10</v>
      </c>
      <c r="AY1198" s="12">
        <v>0.05</v>
      </c>
      <c r="AZ1198">
        <f t="shared" si="537"/>
        <v>9.5000000000000001E-2</v>
      </c>
      <c r="BA1198" s="13">
        <f t="shared" si="538"/>
        <v>120000</v>
      </c>
      <c r="BI1198" s="14">
        <f t="shared" si="553"/>
        <v>103035</v>
      </c>
      <c r="BJ1198" s="14">
        <v>0</v>
      </c>
      <c r="BK1198" s="14">
        <f t="shared" si="554"/>
        <v>103035</v>
      </c>
      <c r="BL1198" s="52">
        <v>0</v>
      </c>
      <c r="BM1198" s="15">
        <f t="shared" si="555"/>
        <v>103035</v>
      </c>
    </row>
    <row r="1199" spans="1:65">
      <c r="A1199" s="8">
        <v>1197</v>
      </c>
      <c r="B1199" s="1" t="s">
        <v>44</v>
      </c>
      <c r="C1199" s="1">
        <v>1500</v>
      </c>
      <c r="D1199" s="1" t="s">
        <v>60</v>
      </c>
      <c r="E1199" s="1">
        <v>150000050</v>
      </c>
      <c r="F1199" s="1" t="s">
        <v>112</v>
      </c>
      <c r="G1199" s="1" t="s">
        <v>116</v>
      </c>
      <c r="H1199" s="1">
        <v>27</v>
      </c>
      <c r="I1199" s="1" t="s">
        <v>160</v>
      </c>
      <c r="J1199" s="1" t="s">
        <v>49</v>
      </c>
      <c r="K1199" s="1">
        <v>17406001</v>
      </c>
      <c r="L1199" s="1" t="s">
        <v>50</v>
      </c>
      <c r="M1199" s="1" t="s">
        <v>51</v>
      </c>
      <c r="N1199" s="1" t="s">
        <v>64</v>
      </c>
      <c r="O1199" s="1" t="s">
        <v>65</v>
      </c>
      <c r="P1199" s="1" t="s">
        <v>66</v>
      </c>
      <c r="Q1199" s="1" t="s">
        <v>67</v>
      </c>
      <c r="R1199" s="1" t="s">
        <v>87</v>
      </c>
      <c r="S1199" s="1" t="s">
        <v>88</v>
      </c>
      <c r="T1199" s="2">
        <v>43333</v>
      </c>
      <c r="U1199" s="2">
        <v>43333</v>
      </c>
      <c r="V1199" s="1" t="s">
        <v>52</v>
      </c>
      <c r="W1199" s="3">
        <v>1</v>
      </c>
      <c r="X1199" s="1" t="s">
        <v>53</v>
      </c>
      <c r="Y1199" s="4">
        <v>4339035</v>
      </c>
      <c r="Z1199" s="4">
        <v>-568428.62</v>
      </c>
      <c r="AA1199" s="4">
        <v>0</v>
      </c>
      <c r="AB1199" s="4">
        <v>0</v>
      </c>
      <c r="AC1199" s="4">
        <v>0</v>
      </c>
      <c r="AD1199" s="4">
        <v>4339035</v>
      </c>
      <c r="AE1199" s="5">
        <v>1685</v>
      </c>
      <c r="AF1199" s="1" t="s">
        <v>70</v>
      </c>
      <c r="AG1199" s="1" t="s">
        <v>71</v>
      </c>
      <c r="AH1199" s="1" t="s">
        <v>89</v>
      </c>
      <c r="AI1199" s="1" t="s">
        <v>57</v>
      </c>
      <c r="AJ1199" s="5">
        <v>10950</v>
      </c>
      <c r="AK1199" s="4">
        <v>-45011</v>
      </c>
      <c r="AL1199" s="4">
        <v>0</v>
      </c>
      <c r="AM1199" s="4">
        <v>0</v>
      </c>
      <c r="AN1199" s="4">
        <v>0</v>
      </c>
      <c r="AO1199" s="4">
        <v>-613439.62</v>
      </c>
      <c r="AP1199" s="4">
        <v>-613439.62</v>
      </c>
      <c r="AQ1199" s="4">
        <v>0</v>
      </c>
      <c r="AR1199" s="4">
        <v>3725595.38</v>
      </c>
      <c r="AS1199" s="1" t="s">
        <v>52</v>
      </c>
      <c r="AT1199" s="9">
        <f t="shared" si="534"/>
        <v>43333</v>
      </c>
      <c r="AU1199" s="9">
        <f t="shared" si="535"/>
        <v>43313</v>
      </c>
      <c r="AV1199" s="9">
        <v>44798</v>
      </c>
      <c r="AW1199" s="11">
        <f t="shared" si="536"/>
        <v>4.0136986301369859</v>
      </c>
      <c r="AX1199">
        <v>10</v>
      </c>
      <c r="AY1199" s="12">
        <v>0.05</v>
      </c>
      <c r="AZ1199">
        <f t="shared" si="537"/>
        <v>9.5000000000000001E-2</v>
      </c>
      <c r="BA1199" s="13">
        <f t="shared" si="538"/>
        <v>4339035</v>
      </c>
      <c r="BB1199" s="16" t="s">
        <v>593</v>
      </c>
      <c r="BC1199" s="16" t="s">
        <v>593</v>
      </c>
      <c r="BD1199" s="16" t="s">
        <v>593</v>
      </c>
      <c r="BE1199" s="16" t="s">
        <v>593</v>
      </c>
      <c r="BF1199" s="16" t="s">
        <v>593</v>
      </c>
      <c r="BG1199" s="16" t="s">
        <v>593</v>
      </c>
      <c r="BH1199" s="16" t="s">
        <v>593</v>
      </c>
      <c r="BI1199" s="14">
        <f t="shared" si="553"/>
        <v>3725595.38</v>
      </c>
      <c r="BJ1199" s="14">
        <v>0</v>
      </c>
      <c r="BK1199" s="14">
        <f t="shared" si="554"/>
        <v>3725595.38</v>
      </c>
      <c r="BL1199" s="52">
        <v>0</v>
      </c>
      <c r="BM1199" s="15">
        <f t="shared" si="555"/>
        <v>3725595.38</v>
      </c>
    </row>
    <row r="1200" spans="1:65">
      <c r="A1200" s="8">
        <v>1198</v>
      </c>
      <c r="B1200" s="1" t="s">
        <v>44</v>
      </c>
      <c r="C1200" s="1">
        <v>1500</v>
      </c>
      <c r="D1200" s="1" t="s">
        <v>60</v>
      </c>
      <c r="E1200" s="1">
        <v>150000051</v>
      </c>
      <c r="F1200" s="1" t="s">
        <v>60</v>
      </c>
      <c r="G1200" s="1" t="s">
        <v>86</v>
      </c>
      <c r="H1200" s="1">
        <v>1</v>
      </c>
      <c r="I1200" s="1" t="s">
        <v>52</v>
      </c>
      <c r="J1200" s="1" t="s">
        <v>49</v>
      </c>
      <c r="K1200" s="1">
        <v>17406001</v>
      </c>
      <c r="L1200" s="1" t="s">
        <v>50</v>
      </c>
      <c r="M1200" s="1" t="s">
        <v>51</v>
      </c>
      <c r="N1200" s="1" t="s">
        <v>64</v>
      </c>
      <c r="O1200" s="1" t="s">
        <v>65</v>
      </c>
      <c r="P1200" s="1" t="s">
        <v>66</v>
      </c>
      <c r="Q1200" s="1" t="s">
        <v>67</v>
      </c>
      <c r="R1200" s="1" t="s">
        <v>87</v>
      </c>
      <c r="S1200" s="1" t="s">
        <v>88</v>
      </c>
      <c r="T1200" s="2">
        <v>43333</v>
      </c>
      <c r="U1200" s="2">
        <v>43333</v>
      </c>
      <c r="V1200" s="1" t="s">
        <v>52</v>
      </c>
      <c r="W1200" s="3">
        <v>1</v>
      </c>
      <c r="X1200" s="1" t="s">
        <v>53</v>
      </c>
      <c r="Y1200" s="4">
        <v>892500</v>
      </c>
      <c r="Z1200" s="4">
        <v>-116920</v>
      </c>
      <c r="AA1200" s="4">
        <v>0</v>
      </c>
      <c r="AB1200" s="4">
        <v>0</v>
      </c>
      <c r="AC1200" s="4">
        <v>0</v>
      </c>
      <c r="AD1200" s="4">
        <v>892500</v>
      </c>
      <c r="AE1200" s="5">
        <v>1685</v>
      </c>
      <c r="AF1200" s="1" t="s">
        <v>70</v>
      </c>
      <c r="AG1200" s="1" t="s">
        <v>71</v>
      </c>
      <c r="AH1200" s="1" t="s">
        <v>89</v>
      </c>
      <c r="AI1200" s="1" t="s">
        <v>57</v>
      </c>
      <c r="AJ1200" s="5">
        <v>10950</v>
      </c>
      <c r="AK1200" s="4">
        <v>-9258</v>
      </c>
      <c r="AL1200" s="4">
        <v>0</v>
      </c>
      <c r="AM1200" s="4">
        <v>0</v>
      </c>
      <c r="AN1200" s="4">
        <v>0</v>
      </c>
      <c r="AO1200" s="4">
        <v>-126178</v>
      </c>
      <c r="AP1200" s="4">
        <v>-126178</v>
      </c>
      <c r="AQ1200" s="4">
        <v>0</v>
      </c>
      <c r="AR1200" s="4">
        <v>766322</v>
      </c>
      <c r="AS1200" s="1" t="s">
        <v>52</v>
      </c>
      <c r="AT1200" s="9">
        <f t="shared" si="534"/>
        <v>43333</v>
      </c>
      <c r="AU1200" s="9">
        <f t="shared" si="535"/>
        <v>43313</v>
      </c>
      <c r="AV1200" s="9">
        <v>44798</v>
      </c>
      <c r="AW1200" s="11">
        <f t="shared" si="536"/>
        <v>4.0136986301369859</v>
      </c>
      <c r="AX1200">
        <v>10</v>
      </c>
      <c r="AY1200" s="12">
        <v>0.05</v>
      </c>
      <c r="AZ1200">
        <f t="shared" si="537"/>
        <v>9.5000000000000001E-2</v>
      </c>
      <c r="BA1200" s="13">
        <f t="shared" si="538"/>
        <v>892500</v>
      </c>
      <c r="BB1200" s="17" t="s">
        <v>1853</v>
      </c>
      <c r="BC1200">
        <f>MATCH(BB1200,MONTHLY_INDEX!$A:$A,0)</f>
        <v>630</v>
      </c>
      <c r="BD1200">
        <f>MATCH(AU1200,MONTHLY_INDEX!$1:$1,0)</f>
        <v>80</v>
      </c>
      <c r="BE1200">
        <f>INDEX(MONTHLY_INDEX!$1:$1048576,Final!BC1200,Final!BD1200)</f>
        <v>111.6</v>
      </c>
      <c r="BF1200">
        <f>MATCH($BF$1,MONTHLY_INDEX!$1:$1,0)</f>
        <v>127</v>
      </c>
      <c r="BG1200">
        <f>INDEX(MONTHLY_INDEX!$1:$1048576,Final!BC1200,Final!BF1200)</f>
        <v>151.1</v>
      </c>
      <c r="BH1200" s="23">
        <f t="shared" ref="BH1200:BH1217" si="556">(BG1200-BE1200)/BE1200</f>
        <v>0.35394265232974914</v>
      </c>
      <c r="BI1200" s="14">
        <f t="shared" ref="BI1200:BI1217" si="557">(1+BH1200)*BA1200</f>
        <v>1208393.817204301</v>
      </c>
      <c r="BJ1200" s="14">
        <f t="shared" ref="BJ1200:BJ1217" si="558">BI1200*AZ1200*AW1200</f>
        <v>460762.21783399611</v>
      </c>
      <c r="BK1200" s="15">
        <f t="shared" si="539"/>
        <v>747631.59937030496</v>
      </c>
      <c r="BL1200" s="52">
        <v>0</v>
      </c>
      <c r="BM1200" s="15">
        <f t="shared" ref="BM1200:BM1217" si="559">MAX((1-BL1200)*BK1200,BI1200*AY1200)</f>
        <v>747631.59937030496</v>
      </c>
    </row>
    <row r="1201" spans="1:65">
      <c r="A1201" s="8">
        <v>1199</v>
      </c>
      <c r="B1201" s="1" t="s">
        <v>44</v>
      </c>
      <c r="C1201" s="1">
        <v>1500</v>
      </c>
      <c r="D1201" s="1" t="s">
        <v>60</v>
      </c>
      <c r="E1201" s="1">
        <v>150000051</v>
      </c>
      <c r="F1201" s="1" t="s">
        <v>60</v>
      </c>
      <c r="G1201" s="1" t="s">
        <v>90</v>
      </c>
      <c r="H1201" s="1">
        <v>2</v>
      </c>
      <c r="I1201" s="1" t="s">
        <v>52</v>
      </c>
      <c r="J1201" s="1" t="s">
        <v>49</v>
      </c>
      <c r="K1201" s="1">
        <v>17406001</v>
      </c>
      <c r="L1201" s="1" t="s">
        <v>50</v>
      </c>
      <c r="M1201" s="1" t="s">
        <v>51</v>
      </c>
      <c r="N1201" s="1" t="s">
        <v>64</v>
      </c>
      <c r="O1201" s="1" t="s">
        <v>65</v>
      </c>
      <c r="P1201" s="1" t="s">
        <v>66</v>
      </c>
      <c r="Q1201" s="1" t="s">
        <v>67</v>
      </c>
      <c r="R1201" s="1" t="s">
        <v>87</v>
      </c>
      <c r="S1201" s="1" t="s">
        <v>88</v>
      </c>
      <c r="T1201" s="2">
        <v>43333</v>
      </c>
      <c r="U1201" s="2">
        <v>43333</v>
      </c>
      <c r="V1201" s="1" t="s">
        <v>52</v>
      </c>
      <c r="W1201" s="3">
        <v>1</v>
      </c>
      <c r="X1201" s="1" t="s">
        <v>53</v>
      </c>
      <c r="Y1201" s="4">
        <v>472500</v>
      </c>
      <c r="Z1201" s="4">
        <v>-61898</v>
      </c>
      <c r="AA1201" s="4">
        <v>0</v>
      </c>
      <c r="AB1201" s="4">
        <v>0</v>
      </c>
      <c r="AC1201" s="4">
        <v>0</v>
      </c>
      <c r="AD1201" s="4">
        <v>472500</v>
      </c>
      <c r="AE1201" s="5">
        <v>1685</v>
      </c>
      <c r="AF1201" s="1" t="s">
        <v>70</v>
      </c>
      <c r="AG1201" s="1" t="s">
        <v>71</v>
      </c>
      <c r="AH1201" s="1" t="s">
        <v>89</v>
      </c>
      <c r="AI1201" s="1" t="s">
        <v>57</v>
      </c>
      <c r="AJ1201" s="5">
        <v>10950</v>
      </c>
      <c r="AK1201" s="4">
        <v>-4901</v>
      </c>
      <c r="AL1201" s="4">
        <v>0</v>
      </c>
      <c r="AM1201" s="4">
        <v>0</v>
      </c>
      <c r="AN1201" s="4">
        <v>0</v>
      </c>
      <c r="AO1201" s="4">
        <v>-66799</v>
      </c>
      <c r="AP1201" s="4">
        <v>-66799</v>
      </c>
      <c r="AQ1201" s="4">
        <v>0</v>
      </c>
      <c r="AR1201" s="4">
        <v>405701</v>
      </c>
      <c r="AS1201" s="1" t="s">
        <v>52</v>
      </c>
      <c r="AT1201" s="9">
        <f t="shared" si="534"/>
        <v>43333</v>
      </c>
      <c r="AU1201" s="9">
        <f t="shared" si="535"/>
        <v>43313</v>
      </c>
      <c r="AV1201" s="9">
        <v>44798</v>
      </c>
      <c r="AW1201" s="11">
        <f t="shared" si="536"/>
        <v>4.0136986301369859</v>
      </c>
      <c r="AX1201">
        <v>10</v>
      </c>
      <c r="AY1201" s="12">
        <v>0.05</v>
      </c>
      <c r="AZ1201">
        <f t="shared" si="537"/>
        <v>9.5000000000000001E-2</v>
      </c>
      <c r="BA1201" s="13">
        <f t="shared" si="538"/>
        <v>472500</v>
      </c>
      <c r="BB1201" s="17" t="s">
        <v>2189</v>
      </c>
      <c r="BC1201">
        <f>MATCH(BB1201,MONTHLY_INDEX!$A:$A,0)</f>
        <v>798</v>
      </c>
      <c r="BD1201">
        <f>MATCH(AU1201,MONTHLY_INDEX!$1:$1,0)</f>
        <v>80</v>
      </c>
      <c r="BE1201">
        <f>INDEX(MONTHLY_INDEX!$1:$1048576,Final!BC1201,Final!BD1201)</f>
        <v>96</v>
      </c>
      <c r="BF1201">
        <f>MATCH($BF$1,MONTHLY_INDEX!$1:$1,0)</f>
        <v>127</v>
      </c>
      <c r="BG1201">
        <f>INDEX(MONTHLY_INDEX!$1:$1048576,Final!BC1201,Final!BF1201)</f>
        <v>95.3</v>
      </c>
      <c r="BH1201" s="23">
        <f t="shared" si="556"/>
        <v>-7.2916666666666963E-3</v>
      </c>
      <c r="BI1201" s="14">
        <f t="shared" si="557"/>
        <v>469054.6875</v>
      </c>
      <c r="BJ1201" s="14">
        <f t="shared" si="558"/>
        <v>178851.19488441778</v>
      </c>
      <c r="BK1201" s="15">
        <f t="shared" si="539"/>
        <v>290203.49261558219</v>
      </c>
      <c r="BL1201" s="52">
        <v>0</v>
      </c>
      <c r="BM1201" s="15">
        <f t="shared" si="559"/>
        <v>290203.49261558219</v>
      </c>
    </row>
    <row r="1202" spans="1:65">
      <c r="A1202" s="8">
        <v>1200</v>
      </c>
      <c r="B1202" s="1" t="s">
        <v>44</v>
      </c>
      <c r="C1202" s="1">
        <v>1500</v>
      </c>
      <c r="D1202" s="1" t="s">
        <v>60</v>
      </c>
      <c r="E1202" s="1">
        <v>150000051</v>
      </c>
      <c r="F1202" s="1" t="s">
        <v>60</v>
      </c>
      <c r="G1202" s="1" t="s">
        <v>91</v>
      </c>
      <c r="H1202" s="1">
        <v>3</v>
      </c>
      <c r="I1202" s="1" t="s">
        <v>52</v>
      </c>
      <c r="J1202" s="1" t="s">
        <v>49</v>
      </c>
      <c r="K1202" s="1">
        <v>17406001</v>
      </c>
      <c r="L1202" s="1" t="s">
        <v>50</v>
      </c>
      <c r="M1202" s="1" t="s">
        <v>51</v>
      </c>
      <c r="N1202" s="1" t="s">
        <v>64</v>
      </c>
      <c r="O1202" s="1" t="s">
        <v>65</v>
      </c>
      <c r="P1202" s="1" t="s">
        <v>66</v>
      </c>
      <c r="Q1202" s="1" t="s">
        <v>67</v>
      </c>
      <c r="R1202" s="1" t="s">
        <v>87</v>
      </c>
      <c r="S1202" s="1" t="s">
        <v>88</v>
      </c>
      <c r="T1202" s="2">
        <v>43333</v>
      </c>
      <c r="U1202" s="2">
        <v>43333</v>
      </c>
      <c r="V1202" s="1" t="s">
        <v>52</v>
      </c>
      <c r="W1202" s="3">
        <v>1</v>
      </c>
      <c r="X1202" s="1" t="s">
        <v>53</v>
      </c>
      <c r="Y1202" s="4">
        <v>637760</v>
      </c>
      <c r="Z1202" s="4">
        <v>-83547</v>
      </c>
      <c r="AA1202" s="4">
        <v>0</v>
      </c>
      <c r="AB1202" s="4">
        <v>0</v>
      </c>
      <c r="AC1202" s="4">
        <v>0</v>
      </c>
      <c r="AD1202" s="4">
        <v>637760</v>
      </c>
      <c r="AE1202" s="5">
        <v>1685</v>
      </c>
      <c r="AF1202" s="1" t="s">
        <v>70</v>
      </c>
      <c r="AG1202" s="1" t="s">
        <v>71</v>
      </c>
      <c r="AH1202" s="1" t="s">
        <v>89</v>
      </c>
      <c r="AI1202" s="1" t="s">
        <v>57</v>
      </c>
      <c r="AJ1202" s="5">
        <v>10950</v>
      </c>
      <c r="AK1202" s="4">
        <v>-6616</v>
      </c>
      <c r="AL1202" s="4">
        <v>0</v>
      </c>
      <c r="AM1202" s="4">
        <v>0</v>
      </c>
      <c r="AN1202" s="4">
        <v>0</v>
      </c>
      <c r="AO1202" s="4">
        <v>-90163</v>
      </c>
      <c r="AP1202" s="4">
        <v>-90163</v>
      </c>
      <c r="AQ1202" s="4">
        <v>0</v>
      </c>
      <c r="AR1202" s="4">
        <v>547597</v>
      </c>
      <c r="AS1202" s="1" t="s">
        <v>52</v>
      </c>
      <c r="AT1202" s="9">
        <f t="shared" si="534"/>
        <v>43333</v>
      </c>
      <c r="AU1202" s="9">
        <f t="shared" si="535"/>
        <v>43313</v>
      </c>
      <c r="AV1202" s="9">
        <v>44798</v>
      </c>
      <c r="AW1202" s="11">
        <f t="shared" si="536"/>
        <v>4.0136986301369859</v>
      </c>
      <c r="AX1202">
        <v>10</v>
      </c>
      <c r="AY1202" s="12">
        <v>0.05</v>
      </c>
      <c r="AZ1202">
        <f t="shared" si="537"/>
        <v>9.5000000000000001E-2</v>
      </c>
      <c r="BA1202" s="13">
        <f t="shared" si="538"/>
        <v>637760</v>
      </c>
      <c r="BB1202" s="17" t="s">
        <v>2189</v>
      </c>
      <c r="BC1202">
        <f>MATCH(BB1202,MONTHLY_INDEX!$A:$A,0)</f>
        <v>798</v>
      </c>
      <c r="BD1202">
        <f>MATCH(AU1202,MONTHLY_INDEX!$1:$1,0)</f>
        <v>80</v>
      </c>
      <c r="BE1202">
        <f>INDEX(MONTHLY_INDEX!$1:$1048576,Final!BC1202,Final!BD1202)</f>
        <v>96</v>
      </c>
      <c r="BF1202">
        <f>MATCH($BF$1,MONTHLY_INDEX!$1:$1,0)</f>
        <v>127</v>
      </c>
      <c r="BG1202">
        <f>INDEX(MONTHLY_INDEX!$1:$1048576,Final!BC1202,Final!BF1202)</f>
        <v>95.3</v>
      </c>
      <c r="BH1202" s="23">
        <f t="shared" si="556"/>
        <v>-7.2916666666666963E-3</v>
      </c>
      <c r="BI1202" s="14">
        <f t="shared" si="557"/>
        <v>633109.66666666663</v>
      </c>
      <c r="BJ1202" s="14">
        <f t="shared" si="558"/>
        <v>241405.58317351594</v>
      </c>
      <c r="BK1202" s="15">
        <f t="shared" si="539"/>
        <v>391704.08349315065</v>
      </c>
      <c r="BL1202" s="52">
        <v>0</v>
      </c>
      <c r="BM1202" s="15">
        <f t="shared" si="559"/>
        <v>391704.08349315065</v>
      </c>
    </row>
    <row r="1203" spans="1:65">
      <c r="A1203" s="8">
        <v>1201</v>
      </c>
      <c r="B1203" s="1" t="s">
        <v>44</v>
      </c>
      <c r="C1203" s="1">
        <v>1500</v>
      </c>
      <c r="D1203" s="1" t="s">
        <v>60</v>
      </c>
      <c r="E1203" s="1">
        <v>150000051</v>
      </c>
      <c r="F1203" s="1" t="s">
        <v>60</v>
      </c>
      <c r="G1203" s="1" t="s">
        <v>92</v>
      </c>
      <c r="H1203" s="1">
        <v>4</v>
      </c>
      <c r="I1203" s="1" t="s">
        <v>52</v>
      </c>
      <c r="J1203" s="1" t="s">
        <v>49</v>
      </c>
      <c r="K1203" s="1">
        <v>17406001</v>
      </c>
      <c r="L1203" s="1" t="s">
        <v>50</v>
      </c>
      <c r="M1203" s="1" t="s">
        <v>51</v>
      </c>
      <c r="N1203" s="1" t="s">
        <v>64</v>
      </c>
      <c r="O1203" s="1" t="s">
        <v>65</v>
      </c>
      <c r="P1203" s="1" t="s">
        <v>66</v>
      </c>
      <c r="Q1203" s="1" t="s">
        <v>67</v>
      </c>
      <c r="R1203" s="1" t="s">
        <v>87</v>
      </c>
      <c r="S1203" s="1" t="s">
        <v>88</v>
      </c>
      <c r="T1203" s="2">
        <v>43333</v>
      </c>
      <c r="U1203" s="2">
        <v>43333</v>
      </c>
      <c r="V1203" s="1" t="s">
        <v>52</v>
      </c>
      <c r="W1203" s="3">
        <v>1</v>
      </c>
      <c r="X1203" s="1" t="s">
        <v>53</v>
      </c>
      <c r="Y1203" s="4">
        <v>21044329</v>
      </c>
      <c r="Z1203" s="4">
        <v>-2756887</v>
      </c>
      <c r="AA1203" s="4">
        <v>0</v>
      </c>
      <c r="AB1203" s="4">
        <v>0</v>
      </c>
      <c r="AC1203" s="4">
        <v>0</v>
      </c>
      <c r="AD1203" s="4">
        <v>21044329</v>
      </c>
      <c r="AE1203" s="5">
        <v>1685</v>
      </c>
      <c r="AF1203" s="1" t="s">
        <v>70</v>
      </c>
      <c r="AG1203" s="1" t="s">
        <v>71</v>
      </c>
      <c r="AH1203" s="1" t="s">
        <v>89</v>
      </c>
      <c r="AI1203" s="1" t="s">
        <v>57</v>
      </c>
      <c r="AJ1203" s="5">
        <v>10950</v>
      </c>
      <c r="AK1203" s="4">
        <v>-218303</v>
      </c>
      <c r="AL1203" s="4">
        <v>0</v>
      </c>
      <c r="AM1203" s="4">
        <v>0</v>
      </c>
      <c r="AN1203" s="4">
        <v>0</v>
      </c>
      <c r="AO1203" s="4">
        <v>-2975190</v>
      </c>
      <c r="AP1203" s="4">
        <v>-2975190</v>
      </c>
      <c r="AQ1203" s="4">
        <v>0</v>
      </c>
      <c r="AR1203" s="4">
        <v>18069139</v>
      </c>
      <c r="AS1203" s="1" t="s">
        <v>52</v>
      </c>
      <c r="AT1203" s="9">
        <f t="shared" si="534"/>
        <v>43333</v>
      </c>
      <c r="AU1203" s="9">
        <f t="shared" si="535"/>
        <v>43313</v>
      </c>
      <c r="AV1203" s="9">
        <v>44798</v>
      </c>
      <c r="AW1203" s="11">
        <f t="shared" si="536"/>
        <v>4.0136986301369859</v>
      </c>
      <c r="AX1203">
        <v>25</v>
      </c>
      <c r="AY1203" s="12">
        <v>0.05</v>
      </c>
      <c r="AZ1203">
        <f t="shared" si="537"/>
        <v>3.7999999999999999E-2</v>
      </c>
      <c r="BA1203" s="13">
        <f t="shared" si="538"/>
        <v>21044329</v>
      </c>
      <c r="BB1203" s="17" t="s">
        <v>2189</v>
      </c>
      <c r="BC1203">
        <f>MATCH(BB1203,MONTHLY_INDEX!$A:$A,0)</f>
        <v>798</v>
      </c>
      <c r="BD1203">
        <f>MATCH(AU1203,MONTHLY_INDEX!$1:$1,0)</f>
        <v>80</v>
      </c>
      <c r="BE1203">
        <f>INDEX(MONTHLY_INDEX!$1:$1048576,Final!BC1203,Final!BD1203)</f>
        <v>96</v>
      </c>
      <c r="BF1203">
        <f>MATCH($BF$1,MONTHLY_INDEX!$1:$1,0)</f>
        <v>127</v>
      </c>
      <c r="BG1203">
        <f>INDEX(MONTHLY_INDEX!$1:$1048576,Final!BC1203,Final!BF1203)</f>
        <v>95.3</v>
      </c>
      <c r="BH1203" s="23">
        <f t="shared" si="556"/>
        <v>-7.2916666666666963E-3</v>
      </c>
      <c r="BI1203" s="14">
        <f t="shared" si="557"/>
        <v>20890880.767708331</v>
      </c>
      <c r="BJ1203" s="14">
        <f t="shared" si="558"/>
        <v>3186288.5817488292</v>
      </c>
      <c r="BK1203" s="15">
        <f t="shared" si="539"/>
        <v>17704592.185959503</v>
      </c>
      <c r="BL1203" s="52">
        <v>0</v>
      </c>
      <c r="BM1203" s="15">
        <f t="shared" si="559"/>
        <v>17704592.185959503</v>
      </c>
    </row>
    <row r="1204" spans="1:65">
      <c r="A1204" s="8">
        <v>1202</v>
      </c>
      <c r="B1204" s="1" t="s">
        <v>44</v>
      </c>
      <c r="C1204" s="1">
        <v>1500</v>
      </c>
      <c r="D1204" s="1" t="s">
        <v>60</v>
      </c>
      <c r="E1204" s="1">
        <v>150000051</v>
      </c>
      <c r="F1204" s="1" t="s">
        <v>60</v>
      </c>
      <c r="G1204" s="1" t="s">
        <v>93</v>
      </c>
      <c r="H1204" s="1">
        <v>5</v>
      </c>
      <c r="I1204" s="1" t="s">
        <v>52</v>
      </c>
      <c r="J1204" s="1" t="s">
        <v>49</v>
      </c>
      <c r="K1204" s="1">
        <v>17406001</v>
      </c>
      <c r="L1204" s="1" t="s">
        <v>50</v>
      </c>
      <c r="M1204" s="1" t="s">
        <v>51</v>
      </c>
      <c r="N1204" s="1" t="s">
        <v>64</v>
      </c>
      <c r="O1204" s="1" t="s">
        <v>65</v>
      </c>
      <c r="P1204" s="1" t="s">
        <v>66</v>
      </c>
      <c r="Q1204" s="1" t="s">
        <v>67</v>
      </c>
      <c r="R1204" s="1" t="s">
        <v>87</v>
      </c>
      <c r="S1204" s="1" t="s">
        <v>88</v>
      </c>
      <c r="T1204" s="2">
        <v>43333</v>
      </c>
      <c r="U1204" s="2">
        <v>43333</v>
      </c>
      <c r="V1204" s="1" t="s">
        <v>52</v>
      </c>
      <c r="W1204" s="3">
        <v>1</v>
      </c>
      <c r="X1204" s="1" t="s">
        <v>53</v>
      </c>
      <c r="Y1204" s="4">
        <v>969266</v>
      </c>
      <c r="Z1204" s="4">
        <v>-126976</v>
      </c>
      <c r="AA1204" s="4">
        <v>0</v>
      </c>
      <c r="AB1204" s="4">
        <v>0</v>
      </c>
      <c r="AC1204" s="4">
        <v>0</v>
      </c>
      <c r="AD1204" s="4">
        <v>969266</v>
      </c>
      <c r="AE1204" s="5">
        <v>1685</v>
      </c>
      <c r="AF1204" s="1" t="s">
        <v>70</v>
      </c>
      <c r="AG1204" s="1" t="s">
        <v>71</v>
      </c>
      <c r="AH1204" s="1" t="s">
        <v>89</v>
      </c>
      <c r="AI1204" s="1" t="s">
        <v>57</v>
      </c>
      <c r="AJ1204" s="5">
        <v>10950</v>
      </c>
      <c r="AK1204" s="4">
        <v>-10055</v>
      </c>
      <c r="AL1204" s="4">
        <v>0</v>
      </c>
      <c r="AM1204" s="4">
        <v>0</v>
      </c>
      <c r="AN1204" s="4">
        <v>0</v>
      </c>
      <c r="AO1204" s="4">
        <v>-137031</v>
      </c>
      <c r="AP1204" s="4">
        <v>-137031</v>
      </c>
      <c r="AQ1204" s="4">
        <v>0</v>
      </c>
      <c r="AR1204" s="4">
        <v>832235</v>
      </c>
      <c r="AS1204" s="1" t="s">
        <v>52</v>
      </c>
      <c r="AT1204" s="9">
        <f t="shared" si="534"/>
        <v>43333</v>
      </c>
      <c r="AU1204" s="9">
        <f t="shared" si="535"/>
        <v>43313</v>
      </c>
      <c r="AV1204" s="9">
        <v>44798</v>
      </c>
      <c r="AW1204" s="11">
        <f t="shared" si="536"/>
        <v>4.0136986301369859</v>
      </c>
      <c r="AX1204">
        <v>25</v>
      </c>
      <c r="AY1204" s="12">
        <v>0.05</v>
      </c>
      <c r="AZ1204">
        <f t="shared" si="537"/>
        <v>3.7999999999999999E-2</v>
      </c>
      <c r="BA1204" s="13">
        <f t="shared" si="538"/>
        <v>969266</v>
      </c>
      <c r="BB1204" s="17" t="s">
        <v>2083</v>
      </c>
      <c r="BC1204">
        <f>MATCH(BB1204,MONTHLY_INDEX!$A:$A,0)</f>
        <v>745</v>
      </c>
      <c r="BD1204">
        <f>MATCH(AU1204,MONTHLY_INDEX!$1:$1,0)</f>
        <v>80</v>
      </c>
      <c r="BE1204">
        <f>INDEX(MONTHLY_INDEX!$1:$1048576,Final!BC1204,Final!BD1204)</f>
        <v>106.4</v>
      </c>
      <c r="BF1204">
        <f>MATCH($BF$1,MONTHLY_INDEX!$1:$1,0)</f>
        <v>127</v>
      </c>
      <c r="BG1204">
        <f>INDEX(MONTHLY_INDEX!$1:$1048576,Final!BC1204,Final!BF1204)</f>
        <v>115.4</v>
      </c>
      <c r="BH1204" s="23">
        <f t="shared" si="556"/>
        <v>8.4586466165413529E-2</v>
      </c>
      <c r="BI1204" s="14">
        <f t="shared" si="557"/>
        <v>1051252.7857142857</v>
      </c>
      <c r="BJ1204" s="14">
        <f t="shared" si="558"/>
        <v>160337.65090606653</v>
      </c>
      <c r="BK1204" s="15">
        <f t="shared" si="539"/>
        <v>890915.13480821915</v>
      </c>
      <c r="BL1204" s="52">
        <v>0</v>
      </c>
      <c r="BM1204" s="15">
        <f t="shared" si="559"/>
        <v>890915.13480821915</v>
      </c>
    </row>
    <row r="1205" spans="1:65">
      <c r="A1205" s="8">
        <v>1203</v>
      </c>
      <c r="B1205" s="1" t="s">
        <v>44</v>
      </c>
      <c r="C1205" s="1">
        <v>1500</v>
      </c>
      <c r="D1205" s="1" t="s">
        <v>60</v>
      </c>
      <c r="E1205" s="1">
        <v>150000051</v>
      </c>
      <c r="F1205" s="1" t="s">
        <v>60</v>
      </c>
      <c r="G1205" s="1" t="s">
        <v>94</v>
      </c>
      <c r="H1205" s="1">
        <v>6</v>
      </c>
      <c r="I1205" s="1" t="s">
        <v>52</v>
      </c>
      <c r="J1205" s="1" t="s">
        <v>49</v>
      </c>
      <c r="K1205" s="1">
        <v>17406001</v>
      </c>
      <c r="L1205" s="1" t="s">
        <v>50</v>
      </c>
      <c r="M1205" s="1" t="s">
        <v>51</v>
      </c>
      <c r="N1205" s="1" t="s">
        <v>64</v>
      </c>
      <c r="O1205" s="1" t="s">
        <v>65</v>
      </c>
      <c r="P1205" s="1" t="s">
        <v>66</v>
      </c>
      <c r="Q1205" s="1" t="s">
        <v>67</v>
      </c>
      <c r="R1205" s="1" t="s">
        <v>87</v>
      </c>
      <c r="S1205" s="1" t="s">
        <v>88</v>
      </c>
      <c r="T1205" s="2">
        <v>43333</v>
      </c>
      <c r="U1205" s="2">
        <v>43333</v>
      </c>
      <c r="V1205" s="1" t="s">
        <v>52</v>
      </c>
      <c r="W1205" s="3">
        <v>1</v>
      </c>
      <c r="X1205" s="1" t="s">
        <v>53</v>
      </c>
      <c r="Y1205" s="4">
        <v>735000</v>
      </c>
      <c r="Z1205" s="4">
        <v>-96287</v>
      </c>
      <c r="AA1205" s="4">
        <v>0</v>
      </c>
      <c r="AB1205" s="4">
        <v>0</v>
      </c>
      <c r="AC1205" s="4">
        <v>0</v>
      </c>
      <c r="AD1205" s="4">
        <v>735000</v>
      </c>
      <c r="AE1205" s="5">
        <v>1685</v>
      </c>
      <c r="AF1205" s="1" t="s">
        <v>70</v>
      </c>
      <c r="AG1205" s="1" t="s">
        <v>71</v>
      </c>
      <c r="AH1205" s="1" t="s">
        <v>89</v>
      </c>
      <c r="AI1205" s="1" t="s">
        <v>57</v>
      </c>
      <c r="AJ1205" s="5">
        <v>10950</v>
      </c>
      <c r="AK1205" s="4">
        <v>-7625</v>
      </c>
      <c r="AL1205" s="4">
        <v>0</v>
      </c>
      <c r="AM1205" s="4">
        <v>0</v>
      </c>
      <c r="AN1205" s="4">
        <v>0</v>
      </c>
      <c r="AO1205" s="4">
        <v>-103912</v>
      </c>
      <c r="AP1205" s="4">
        <v>-103912</v>
      </c>
      <c r="AQ1205" s="4">
        <v>0</v>
      </c>
      <c r="AR1205" s="4">
        <v>631088</v>
      </c>
      <c r="AS1205" s="1" t="s">
        <v>52</v>
      </c>
      <c r="AT1205" s="9">
        <f t="shared" si="534"/>
        <v>43333</v>
      </c>
      <c r="AU1205" s="9">
        <f t="shared" si="535"/>
        <v>43313</v>
      </c>
      <c r="AV1205" s="9">
        <v>44798</v>
      </c>
      <c r="AW1205" s="11">
        <f t="shared" si="536"/>
        <v>4.0136986301369859</v>
      </c>
      <c r="AX1205">
        <v>10</v>
      </c>
      <c r="AY1205" s="12">
        <v>0.05</v>
      </c>
      <c r="AZ1205">
        <f t="shared" si="537"/>
        <v>9.5000000000000001E-2</v>
      </c>
      <c r="BA1205" s="13">
        <f t="shared" si="538"/>
        <v>735000</v>
      </c>
      <c r="BB1205" s="17" t="s">
        <v>1853</v>
      </c>
      <c r="BC1205">
        <f>MATCH(BB1205,MONTHLY_INDEX!$A:$A,0)</f>
        <v>630</v>
      </c>
      <c r="BD1205">
        <f>MATCH(AU1205,MONTHLY_INDEX!$1:$1,0)</f>
        <v>80</v>
      </c>
      <c r="BE1205">
        <f>INDEX(MONTHLY_INDEX!$1:$1048576,Final!BC1205,Final!BD1205)</f>
        <v>111.6</v>
      </c>
      <c r="BF1205">
        <f>MATCH($BF$1,MONTHLY_INDEX!$1:$1,0)</f>
        <v>127</v>
      </c>
      <c r="BG1205">
        <f>INDEX(MONTHLY_INDEX!$1:$1048576,Final!BC1205,Final!BF1205)</f>
        <v>151.1</v>
      </c>
      <c r="BH1205" s="23">
        <f t="shared" si="556"/>
        <v>0.35394265232974914</v>
      </c>
      <c r="BI1205" s="14">
        <f t="shared" si="557"/>
        <v>995147.84946236562</v>
      </c>
      <c r="BJ1205" s="14">
        <f t="shared" si="558"/>
        <v>379451.2382162321</v>
      </c>
      <c r="BK1205" s="15">
        <f t="shared" si="539"/>
        <v>615696.61124613346</v>
      </c>
      <c r="BL1205" s="52">
        <v>0</v>
      </c>
      <c r="BM1205" s="15">
        <f t="shared" si="559"/>
        <v>615696.61124613346</v>
      </c>
    </row>
    <row r="1206" spans="1:65">
      <c r="A1206" s="8">
        <v>1204</v>
      </c>
      <c r="B1206" s="1" t="s">
        <v>44</v>
      </c>
      <c r="C1206" s="1">
        <v>1500</v>
      </c>
      <c r="D1206" s="1" t="s">
        <v>60</v>
      </c>
      <c r="E1206" s="1">
        <v>150000051</v>
      </c>
      <c r="F1206" s="1" t="s">
        <v>60</v>
      </c>
      <c r="G1206" s="1" t="s">
        <v>95</v>
      </c>
      <c r="H1206" s="1">
        <v>7</v>
      </c>
      <c r="I1206" s="1" t="s">
        <v>52</v>
      </c>
      <c r="J1206" s="1" t="s">
        <v>49</v>
      </c>
      <c r="K1206" s="1">
        <v>17406001</v>
      </c>
      <c r="L1206" s="1" t="s">
        <v>50</v>
      </c>
      <c r="M1206" s="1" t="s">
        <v>51</v>
      </c>
      <c r="N1206" s="1" t="s">
        <v>64</v>
      </c>
      <c r="O1206" s="1" t="s">
        <v>65</v>
      </c>
      <c r="P1206" s="1" t="s">
        <v>66</v>
      </c>
      <c r="Q1206" s="1" t="s">
        <v>67</v>
      </c>
      <c r="R1206" s="1" t="s">
        <v>87</v>
      </c>
      <c r="S1206" s="1" t="s">
        <v>88</v>
      </c>
      <c r="T1206" s="2">
        <v>43333</v>
      </c>
      <c r="U1206" s="2">
        <v>43333</v>
      </c>
      <c r="V1206" s="1" t="s">
        <v>52</v>
      </c>
      <c r="W1206" s="3">
        <v>1</v>
      </c>
      <c r="X1206" s="1" t="s">
        <v>53</v>
      </c>
      <c r="Y1206" s="4">
        <v>126000</v>
      </c>
      <c r="Z1206" s="4">
        <v>-16506</v>
      </c>
      <c r="AA1206" s="4">
        <v>0</v>
      </c>
      <c r="AB1206" s="4">
        <v>0</v>
      </c>
      <c r="AC1206" s="4">
        <v>0</v>
      </c>
      <c r="AD1206" s="4">
        <v>126000</v>
      </c>
      <c r="AE1206" s="5">
        <v>1685</v>
      </c>
      <c r="AF1206" s="1" t="s">
        <v>70</v>
      </c>
      <c r="AG1206" s="1" t="s">
        <v>71</v>
      </c>
      <c r="AH1206" s="1" t="s">
        <v>89</v>
      </c>
      <c r="AI1206" s="1" t="s">
        <v>57</v>
      </c>
      <c r="AJ1206" s="5">
        <v>10950</v>
      </c>
      <c r="AK1206" s="4">
        <v>-1307</v>
      </c>
      <c r="AL1206" s="4">
        <v>0</v>
      </c>
      <c r="AM1206" s="4">
        <v>0</v>
      </c>
      <c r="AN1206" s="4">
        <v>0</v>
      </c>
      <c r="AO1206" s="4">
        <v>-17813</v>
      </c>
      <c r="AP1206" s="4">
        <v>-17813</v>
      </c>
      <c r="AQ1206" s="4">
        <v>0</v>
      </c>
      <c r="AR1206" s="4">
        <v>108187</v>
      </c>
      <c r="AS1206" s="1" t="s">
        <v>52</v>
      </c>
      <c r="AT1206" s="9">
        <f t="shared" si="534"/>
        <v>43333</v>
      </c>
      <c r="AU1206" s="9">
        <f t="shared" si="535"/>
        <v>43313</v>
      </c>
      <c r="AV1206" s="9">
        <v>44798</v>
      </c>
      <c r="AW1206" s="11">
        <f t="shared" si="536"/>
        <v>4.0136986301369859</v>
      </c>
      <c r="AX1206">
        <v>25</v>
      </c>
      <c r="AY1206" s="12">
        <v>0.05</v>
      </c>
      <c r="AZ1206">
        <f t="shared" si="537"/>
        <v>3.7999999999999999E-2</v>
      </c>
      <c r="BA1206" s="13">
        <f t="shared" si="538"/>
        <v>126000</v>
      </c>
      <c r="BB1206" s="17" t="s">
        <v>2189</v>
      </c>
      <c r="BC1206">
        <f>MATCH(BB1206,MONTHLY_INDEX!$A:$A,0)</f>
        <v>798</v>
      </c>
      <c r="BD1206">
        <f>MATCH(AU1206,MONTHLY_INDEX!$1:$1,0)</f>
        <v>80</v>
      </c>
      <c r="BE1206">
        <f>INDEX(MONTHLY_INDEX!$1:$1048576,Final!BC1206,Final!BD1206)</f>
        <v>96</v>
      </c>
      <c r="BF1206">
        <f>MATCH($BF$1,MONTHLY_INDEX!$1:$1,0)</f>
        <v>127</v>
      </c>
      <c r="BG1206">
        <f>INDEX(MONTHLY_INDEX!$1:$1048576,Final!BC1206,Final!BF1206)</f>
        <v>95.3</v>
      </c>
      <c r="BH1206" s="23">
        <f t="shared" si="556"/>
        <v>-7.2916666666666963E-3</v>
      </c>
      <c r="BI1206" s="14">
        <f t="shared" si="557"/>
        <v>125081.25</v>
      </c>
      <c r="BJ1206" s="14">
        <f t="shared" si="558"/>
        <v>19077.460787671229</v>
      </c>
      <c r="BK1206" s="15">
        <f t="shared" si="539"/>
        <v>106003.78921232877</v>
      </c>
      <c r="BL1206" s="52">
        <v>0</v>
      </c>
      <c r="BM1206" s="15">
        <f t="shared" si="559"/>
        <v>106003.78921232877</v>
      </c>
    </row>
    <row r="1207" spans="1:65">
      <c r="A1207" s="8">
        <v>1205</v>
      </c>
      <c r="B1207" s="1" t="s">
        <v>44</v>
      </c>
      <c r="C1207" s="1">
        <v>1500</v>
      </c>
      <c r="D1207" s="1" t="s">
        <v>60</v>
      </c>
      <c r="E1207" s="1">
        <v>150000051</v>
      </c>
      <c r="F1207" s="1" t="s">
        <v>60</v>
      </c>
      <c r="G1207" s="1" t="s">
        <v>96</v>
      </c>
      <c r="H1207" s="1">
        <v>8</v>
      </c>
      <c r="I1207" s="1" t="s">
        <v>52</v>
      </c>
      <c r="J1207" s="1" t="s">
        <v>49</v>
      </c>
      <c r="K1207" s="1">
        <v>17406001</v>
      </c>
      <c r="L1207" s="1" t="s">
        <v>50</v>
      </c>
      <c r="M1207" s="1" t="s">
        <v>51</v>
      </c>
      <c r="N1207" s="1" t="s">
        <v>64</v>
      </c>
      <c r="O1207" s="1" t="s">
        <v>65</v>
      </c>
      <c r="P1207" s="1" t="s">
        <v>66</v>
      </c>
      <c r="Q1207" s="1" t="s">
        <v>67</v>
      </c>
      <c r="R1207" s="1" t="s">
        <v>87</v>
      </c>
      <c r="S1207" s="1" t="s">
        <v>88</v>
      </c>
      <c r="T1207" s="2">
        <v>43333</v>
      </c>
      <c r="U1207" s="2">
        <v>43333</v>
      </c>
      <c r="V1207" s="1" t="s">
        <v>52</v>
      </c>
      <c r="W1207" s="3">
        <v>1</v>
      </c>
      <c r="X1207" s="1" t="s">
        <v>53</v>
      </c>
      <c r="Y1207" s="4">
        <v>29327302</v>
      </c>
      <c r="Z1207" s="4">
        <v>-3841988</v>
      </c>
      <c r="AA1207" s="4">
        <v>0</v>
      </c>
      <c r="AB1207" s="4">
        <v>0</v>
      </c>
      <c r="AC1207" s="4">
        <v>0</v>
      </c>
      <c r="AD1207" s="4">
        <v>29327302</v>
      </c>
      <c r="AE1207" s="5">
        <v>1685</v>
      </c>
      <c r="AF1207" s="1" t="s">
        <v>70</v>
      </c>
      <c r="AG1207" s="1" t="s">
        <v>71</v>
      </c>
      <c r="AH1207" s="1" t="s">
        <v>89</v>
      </c>
      <c r="AI1207" s="1" t="s">
        <v>57</v>
      </c>
      <c r="AJ1207" s="5">
        <v>10950</v>
      </c>
      <c r="AK1207" s="4">
        <v>-304227</v>
      </c>
      <c r="AL1207" s="4">
        <v>0</v>
      </c>
      <c r="AM1207" s="4">
        <v>0</v>
      </c>
      <c r="AN1207" s="4">
        <v>0</v>
      </c>
      <c r="AO1207" s="4">
        <v>-4146215</v>
      </c>
      <c r="AP1207" s="4">
        <v>-4146215</v>
      </c>
      <c r="AQ1207" s="4">
        <v>0</v>
      </c>
      <c r="AR1207" s="4">
        <v>25181087</v>
      </c>
      <c r="AS1207" s="1" t="s">
        <v>52</v>
      </c>
      <c r="AT1207" s="9">
        <f t="shared" si="534"/>
        <v>43333</v>
      </c>
      <c r="AU1207" s="9">
        <f t="shared" si="535"/>
        <v>43313</v>
      </c>
      <c r="AV1207" s="9">
        <v>44798</v>
      </c>
      <c r="AW1207" s="11">
        <f t="shared" si="536"/>
        <v>4.0136986301369859</v>
      </c>
      <c r="AX1207">
        <v>25</v>
      </c>
      <c r="AY1207" s="12">
        <v>0.05</v>
      </c>
      <c r="AZ1207">
        <f t="shared" si="537"/>
        <v>3.7999999999999999E-2</v>
      </c>
      <c r="BA1207" s="13">
        <f t="shared" si="538"/>
        <v>29327302</v>
      </c>
      <c r="BB1207" s="17" t="s">
        <v>2189</v>
      </c>
      <c r="BC1207">
        <f>MATCH(BB1207,MONTHLY_INDEX!$A:$A,0)</f>
        <v>798</v>
      </c>
      <c r="BD1207">
        <f>MATCH(AU1207,MONTHLY_INDEX!$1:$1,0)</f>
        <v>80</v>
      </c>
      <c r="BE1207">
        <f>INDEX(MONTHLY_INDEX!$1:$1048576,Final!BC1207,Final!BD1207)</f>
        <v>96</v>
      </c>
      <c r="BF1207">
        <f>MATCH($BF$1,MONTHLY_INDEX!$1:$1,0)</f>
        <v>127</v>
      </c>
      <c r="BG1207">
        <f>INDEX(MONTHLY_INDEX!$1:$1048576,Final!BC1207,Final!BF1207)</f>
        <v>95.3</v>
      </c>
      <c r="BH1207" s="23">
        <f t="shared" si="556"/>
        <v>-7.2916666666666963E-3</v>
      </c>
      <c r="BI1207" s="14">
        <f t="shared" si="557"/>
        <v>29113457.089583334</v>
      </c>
      <c r="BJ1207" s="14">
        <f t="shared" si="558"/>
        <v>4440400.4278824767</v>
      </c>
      <c r="BK1207" s="15">
        <f t="shared" si="539"/>
        <v>24673056.661700856</v>
      </c>
      <c r="BL1207" s="52">
        <v>0</v>
      </c>
      <c r="BM1207" s="15">
        <f t="shared" si="559"/>
        <v>24673056.661700856</v>
      </c>
    </row>
    <row r="1208" spans="1:65">
      <c r="A1208" s="8">
        <v>1206</v>
      </c>
      <c r="B1208" s="1" t="s">
        <v>44</v>
      </c>
      <c r="C1208" s="1">
        <v>1500</v>
      </c>
      <c r="D1208" s="1" t="s">
        <v>60</v>
      </c>
      <c r="E1208" s="1">
        <v>150000051</v>
      </c>
      <c r="F1208" s="1" t="s">
        <v>60</v>
      </c>
      <c r="G1208" s="1" t="s">
        <v>97</v>
      </c>
      <c r="H1208" s="1">
        <v>9</v>
      </c>
      <c r="I1208" s="1" t="s">
        <v>52</v>
      </c>
      <c r="J1208" s="1" t="s">
        <v>49</v>
      </c>
      <c r="K1208" s="1">
        <v>17406001</v>
      </c>
      <c r="L1208" s="1" t="s">
        <v>50</v>
      </c>
      <c r="M1208" s="1" t="s">
        <v>51</v>
      </c>
      <c r="N1208" s="1" t="s">
        <v>64</v>
      </c>
      <c r="O1208" s="1" t="s">
        <v>65</v>
      </c>
      <c r="P1208" s="1" t="s">
        <v>66</v>
      </c>
      <c r="Q1208" s="1" t="s">
        <v>67</v>
      </c>
      <c r="R1208" s="1" t="s">
        <v>87</v>
      </c>
      <c r="S1208" s="1" t="s">
        <v>88</v>
      </c>
      <c r="T1208" s="2">
        <v>43333</v>
      </c>
      <c r="U1208" s="2">
        <v>43333</v>
      </c>
      <c r="V1208" s="1" t="s">
        <v>52</v>
      </c>
      <c r="W1208" s="3">
        <v>1</v>
      </c>
      <c r="X1208" s="1" t="s">
        <v>53</v>
      </c>
      <c r="Y1208" s="4">
        <v>1517250</v>
      </c>
      <c r="Z1208" s="4">
        <v>-198765</v>
      </c>
      <c r="AA1208" s="4">
        <v>0</v>
      </c>
      <c r="AB1208" s="4">
        <v>0</v>
      </c>
      <c r="AC1208" s="4">
        <v>0</v>
      </c>
      <c r="AD1208" s="4">
        <v>1517250</v>
      </c>
      <c r="AE1208" s="5">
        <v>1685</v>
      </c>
      <c r="AF1208" s="1" t="s">
        <v>70</v>
      </c>
      <c r="AG1208" s="1" t="s">
        <v>71</v>
      </c>
      <c r="AH1208" s="1" t="s">
        <v>89</v>
      </c>
      <c r="AI1208" s="1" t="s">
        <v>57</v>
      </c>
      <c r="AJ1208" s="5">
        <v>10950</v>
      </c>
      <c r="AK1208" s="4">
        <v>-15739</v>
      </c>
      <c r="AL1208" s="4">
        <v>0</v>
      </c>
      <c r="AM1208" s="4">
        <v>0</v>
      </c>
      <c r="AN1208" s="4">
        <v>0</v>
      </c>
      <c r="AO1208" s="4">
        <v>-214504</v>
      </c>
      <c r="AP1208" s="4">
        <v>-214504</v>
      </c>
      <c r="AQ1208" s="4">
        <v>0</v>
      </c>
      <c r="AR1208" s="4">
        <v>1302746</v>
      </c>
      <c r="AS1208" s="1" t="s">
        <v>52</v>
      </c>
      <c r="AT1208" s="9">
        <f t="shared" si="534"/>
        <v>43333</v>
      </c>
      <c r="AU1208" s="9">
        <f t="shared" si="535"/>
        <v>43313</v>
      </c>
      <c r="AV1208" s="9">
        <v>44798</v>
      </c>
      <c r="AW1208" s="11">
        <f t="shared" si="536"/>
        <v>4.0136986301369859</v>
      </c>
      <c r="AX1208">
        <v>15</v>
      </c>
      <c r="AY1208" s="12">
        <v>0.05</v>
      </c>
      <c r="AZ1208">
        <f t="shared" si="537"/>
        <v>6.3333333333333325E-2</v>
      </c>
      <c r="BA1208" s="13">
        <f t="shared" si="538"/>
        <v>1517250</v>
      </c>
      <c r="BB1208" s="17" t="s">
        <v>1941</v>
      </c>
      <c r="BC1208">
        <f>MATCH(BB1208,MONTHLY_INDEX!$A:$A,0)</f>
        <v>674</v>
      </c>
      <c r="BD1208">
        <f>MATCH(AU1208,MONTHLY_INDEX!$1:$1,0)</f>
        <v>80</v>
      </c>
      <c r="BE1208">
        <f>INDEX(MONTHLY_INDEX!$1:$1048576,Final!BC1208,Final!BD1208)</f>
        <v>105.1</v>
      </c>
      <c r="BF1208">
        <f>MATCH($BF$1,MONTHLY_INDEX!$1:$1,0)</f>
        <v>127</v>
      </c>
      <c r="BG1208">
        <f>INDEX(MONTHLY_INDEX!$1:$1048576,Final!BC1208,Final!BF1208)</f>
        <v>122.8</v>
      </c>
      <c r="BH1208" s="23">
        <f t="shared" si="556"/>
        <v>0.16841103710751668</v>
      </c>
      <c r="BI1208" s="14">
        <f t="shared" si="557"/>
        <v>1772771.6460513796</v>
      </c>
      <c r="BJ1208" s="14">
        <f t="shared" si="558"/>
        <v>450640.17139580037</v>
      </c>
      <c r="BK1208" s="15">
        <f t="shared" si="539"/>
        <v>1322131.4746555793</v>
      </c>
      <c r="BL1208" s="52">
        <v>0</v>
      </c>
      <c r="BM1208" s="15">
        <f t="shared" si="559"/>
        <v>1322131.4746555793</v>
      </c>
    </row>
    <row r="1209" spans="1:65">
      <c r="A1209" s="8">
        <v>1207</v>
      </c>
      <c r="B1209" s="1" t="s">
        <v>44</v>
      </c>
      <c r="C1209" s="1">
        <v>1500</v>
      </c>
      <c r="D1209" s="1" t="s">
        <v>60</v>
      </c>
      <c r="E1209" s="1">
        <v>150000051</v>
      </c>
      <c r="F1209" s="1" t="s">
        <v>60</v>
      </c>
      <c r="G1209" s="1" t="s">
        <v>98</v>
      </c>
      <c r="H1209" s="1">
        <v>10</v>
      </c>
      <c r="I1209" s="1" t="s">
        <v>52</v>
      </c>
      <c r="J1209" s="1" t="s">
        <v>49</v>
      </c>
      <c r="K1209" s="1">
        <v>17406001</v>
      </c>
      <c r="L1209" s="1" t="s">
        <v>50</v>
      </c>
      <c r="M1209" s="1" t="s">
        <v>51</v>
      </c>
      <c r="N1209" s="1" t="s">
        <v>64</v>
      </c>
      <c r="O1209" s="1" t="s">
        <v>65</v>
      </c>
      <c r="P1209" s="1" t="s">
        <v>66</v>
      </c>
      <c r="Q1209" s="1" t="s">
        <v>67</v>
      </c>
      <c r="R1209" s="1" t="s">
        <v>87</v>
      </c>
      <c r="S1209" s="1" t="s">
        <v>88</v>
      </c>
      <c r="T1209" s="2">
        <v>43333</v>
      </c>
      <c r="U1209" s="2">
        <v>43333</v>
      </c>
      <c r="V1209" s="1" t="s">
        <v>52</v>
      </c>
      <c r="W1209" s="3">
        <v>1</v>
      </c>
      <c r="X1209" s="1" t="s">
        <v>53</v>
      </c>
      <c r="Y1209" s="4">
        <v>312900</v>
      </c>
      <c r="Z1209" s="4">
        <v>-40991</v>
      </c>
      <c r="AA1209" s="4">
        <v>0</v>
      </c>
      <c r="AB1209" s="4">
        <v>0</v>
      </c>
      <c r="AC1209" s="4">
        <v>0</v>
      </c>
      <c r="AD1209" s="4">
        <v>312900</v>
      </c>
      <c r="AE1209" s="5">
        <v>1685</v>
      </c>
      <c r="AF1209" s="1" t="s">
        <v>70</v>
      </c>
      <c r="AG1209" s="1" t="s">
        <v>71</v>
      </c>
      <c r="AH1209" s="1" t="s">
        <v>89</v>
      </c>
      <c r="AI1209" s="1" t="s">
        <v>57</v>
      </c>
      <c r="AJ1209" s="5">
        <v>10950</v>
      </c>
      <c r="AK1209" s="4">
        <v>-3246</v>
      </c>
      <c r="AL1209" s="4">
        <v>0</v>
      </c>
      <c r="AM1209" s="4">
        <v>0</v>
      </c>
      <c r="AN1209" s="4">
        <v>0</v>
      </c>
      <c r="AO1209" s="4">
        <v>-44237</v>
      </c>
      <c r="AP1209" s="4">
        <v>-44237</v>
      </c>
      <c r="AQ1209" s="4">
        <v>0</v>
      </c>
      <c r="AR1209" s="4">
        <v>268663</v>
      </c>
      <c r="AS1209" s="1" t="s">
        <v>52</v>
      </c>
      <c r="AT1209" s="9">
        <f t="shared" si="534"/>
        <v>43333</v>
      </c>
      <c r="AU1209" s="9">
        <f t="shared" si="535"/>
        <v>43313</v>
      </c>
      <c r="AV1209" s="9">
        <v>44798</v>
      </c>
      <c r="AW1209" s="11">
        <f t="shared" si="536"/>
        <v>4.0136986301369859</v>
      </c>
      <c r="AX1209">
        <v>10</v>
      </c>
      <c r="AY1209" s="12">
        <v>0.05</v>
      </c>
      <c r="AZ1209">
        <f t="shared" si="537"/>
        <v>9.5000000000000001E-2</v>
      </c>
      <c r="BA1209" s="13">
        <f t="shared" si="538"/>
        <v>312900</v>
      </c>
      <c r="BB1209" s="17" t="s">
        <v>2189</v>
      </c>
      <c r="BC1209">
        <f>MATCH(BB1209,MONTHLY_INDEX!$A:$A,0)</f>
        <v>798</v>
      </c>
      <c r="BD1209">
        <f>MATCH(AU1209,MONTHLY_INDEX!$1:$1,0)</f>
        <v>80</v>
      </c>
      <c r="BE1209">
        <f>INDEX(MONTHLY_INDEX!$1:$1048576,Final!BC1209,Final!BD1209)</f>
        <v>96</v>
      </c>
      <c r="BF1209">
        <f>MATCH($BF$1,MONTHLY_INDEX!$1:$1,0)</f>
        <v>127</v>
      </c>
      <c r="BG1209">
        <f>INDEX(MONTHLY_INDEX!$1:$1048576,Final!BC1209,Final!BF1209)</f>
        <v>95.3</v>
      </c>
      <c r="BH1209" s="23">
        <f t="shared" si="556"/>
        <v>-7.2916666666666963E-3</v>
      </c>
      <c r="BI1209" s="14">
        <f t="shared" si="557"/>
        <v>310618.4375</v>
      </c>
      <c r="BJ1209" s="14">
        <f t="shared" si="558"/>
        <v>118439.2357234589</v>
      </c>
      <c r="BK1209" s="15">
        <f t="shared" si="539"/>
        <v>192179.2017765411</v>
      </c>
      <c r="BL1209" s="52">
        <v>0</v>
      </c>
      <c r="BM1209" s="15">
        <f t="shared" si="559"/>
        <v>192179.2017765411</v>
      </c>
    </row>
    <row r="1210" spans="1:65">
      <c r="A1210" s="8">
        <v>1208</v>
      </c>
      <c r="B1210" s="1" t="s">
        <v>44</v>
      </c>
      <c r="C1210" s="1">
        <v>1500</v>
      </c>
      <c r="D1210" s="1" t="s">
        <v>60</v>
      </c>
      <c r="E1210" s="1">
        <v>150000051</v>
      </c>
      <c r="F1210" s="1" t="s">
        <v>60</v>
      </c>
      <c r="G1210" s="1" t="s">
        <v>99</v>
      </c>
      <c r="H1210" s="1">
        <v>11</v>
      </c>
      <c r="I1210" s="1" t="s">
        <v>52</v>
      </c>
      <c r="J1210" s="1" t="s">
        <v>49</v>
      </c>
      <c r="K1210" s="1">
        <v>17406001</v>
      </c>
      <c r="L1210" s="1" t="s">
        <v>50</v>
      </c>
      <c r="M1210" s="1" t="s">
        <v>51</v>
      </c>
      <c r="N1210" s="1" t="s">
        <v>64</v>
      </c>
      <c r="O1210" s="1" t="s">
        <v>65</v>
      </c>
      <c r="P1210" s="1" t="s">
        <v>66</v>
      </c>
      <c r="Q1210" s="1" t="s">
        <v>67</v>
      </c>
      <c r="R1210" s="1" t="s">
        <v>87</v>
      </c>
      <c r="S1210" s="1" t="s">
        <v>88</v>
      </c>
      <c r="T1210" s="2">
        <v>43333</v>
      </c>
      <c r="U1210" s="2">
        <v>43333</v>
      </c>
      <c r="V1210" s="1" t="s">
        <v>52</v>
      </c>
      <c r="W1210" s="3">
        <v>1</v>
      </c>
      <c r="X1210" s="1" t="s">
        <v>53</v>
      </c>
      <c r="Y1210" s="4">
        <v>1174950</v>
      </c>
      <c r="Z1210" s="4">
        <v>-153922</v>
      </c>
      <c r="AA1210" s="4">
        <v>0</v>
      </c>
      <c r="AB1210" s="4">
        <v>0</v>
      </c>
      <c r="AC1210" s="4">
        <v>0</v>
      </c>
      <c r="AD1210" s="4">
        <v>1174950</v>
      </c>
      <c r="AE1210" s="5">
        <v>1685</v>
      </c>
      <c r="AF1210" s="1" t="s">
        <v>70</v>
      </c>
      <c r="AG1210" s="1" t="s">
        <v>71</v>
      </c>
      <c r="AH1210" s="1" t="s">
        <v>89</v>
      </c>
      <c r="AI1210" s="1" t="s">
        <v>57</v>
      </c>
      <c r="AJ1210" s="5">
        <v>10950</v>
      </c>
      <c r="AK1210" s="4">
        <v>-12188</v>
      </c>
      <c r="AL1210" s="4">
        <v>0</v>
      </c>
      <c r="AM1210" s="4">
        <v>0</v>
      </c>
      <c r="AN1210" s="4">
        <v>0</v>
      </c>
      <c r="AO1210" s="4">
        <v>-166110</v>
      </c>
      <c r="AP1210" s="4">
        <v>-166110</v>
      </c>
      <c r="AQ1210" s="4">
        <v>0</v>
      </c>
      <c r="AR1210" s="4">
        <v>1008840</v>
      </c>
      <c r="AS1210" s="1" t="s">
        <v>52</v>
      </c>
      <c r="AT1210" s="9">
        <f t="shared" si="534"/>
        <v>43333</v>
      </c>
      <c r="AU1210" s="9">
        <f t="shared" si="535"/>
        <v>43313</v>
      </c>
      <c r="AV1210" s="9">
        <v>44798</v>
      </c>
      <c r="AW1210" s="11">
        <f t="shared" si="536"/>
        <v>4.0136986301369859</v>
      </c>
      <c r="AX1210">
        <v>10</v>
      </c>
      <c r="AY1210" s="12">
        <v>0.05</v>
      </c>
      <c r="AZ1210">
        <f t="shared" si="537"/>
        <v>9.5000000000000001E-2</v>
      </c>
      <c r="BA1210" s="13">
        <f t="shared" si="538"/>
        <v>1174950</v>
      </c>
      <c r="BB1210" s="17" t="s">
        <v>2189</v>
      </c>
      <c r="BC1210">
        <f>MATCH(BB1210,MONTHLY_INDEX!$A:$A,0)</f>
        <v>798</v>
      </c>
      <c r="BD1210">
        <f>MATCH(AU1210,MONTHLY_INDEX!$1:$1,0)</f>
        <v>80</v>
      </c>
      <c r="BE1210">
        <f>INDEX(MONTHLY_INDEX!$1:$1048576,Final!BC1210,Final!BD1210)</f>
        <v>96</v>
      </c>
      <c r="BF1210">
        <f>MATCH($BF$1,MONTHLY_INDEX!$1:$1,0)</f>
        <v>127</v>
      </c>
      <c r="BG1210">
        <f>INDEX(MONTHLY_INDEX!$1:$1048576,Final!BC1210,Final!BF1210)</f>
        <v>95.3</v>
      </c>
      <c r="BH1210" s="23">
        <f t="shared" si="556"/>
        <v>-7.2916666666666963E-3</v>
      </c>
      <c r="BI1210" s="14">
        <f t="shared" si="557"/>
        <v>1166382.65625</v>
      </c>
      <c r="BJ1210" s="14">
        <f t="shared" si="558"/>
        <v>444743.30461258558</v>
      </c>
      <c r="BK1210" s="15">
        <f t="shared" si="539"/>
        <v>721639.35163741442</v>
      </c>
      <c r="BL1210" s="52">
        <v>0</v>
      </c>
      <c r="BM1210" s="15">
        <f t="shared" si="559"/>
        <v>721639.35163741442</v>
      </c>
    </row>
    <row r="1211" spans="1:65">
      <c r="A1211" s="8">
        <v>1209</v>
      </c>
      <c r="B1211" s="1" t="s">
        <v>44</v>
      </c>
      <c r="C1211" s="1">
        <v>1500</v>
      </c>
      <c r="D1211" s="1" t="s">
        <v>60</v>
      </c>
      <c r="E1211" s="1">
        <v>150000051</v>
      </c>
      <c r="F1211" s="1" t="s">
        <v>60</v>
      </c>
      <c r="G1211" s="1" t="s">
        <v>100</v>
      </c>
      <c r="H1211" s="1">
        <v>12</v>
      </c>
      <c r="I1211" s="1" t="s">
        <v>52</v>
      </c>
      <c r="J1211" s="1" t="s">
        <v>49</v>
      </c>
      <c r="K1211" s="1">
        <v>17406001</v>
      </c>
      <c r="L1211" s="1" t="s">
        <v>50</v>
      </c>
      <c r="M1211" s="1" t="s">
        <v>51</v>
      </c>
      <c r="N1211" s="1" t="s">
        <v>64</v>
      </c>
      <c r="O1211" s="1" t="s">
        <v>65</v>
      </c>
      <c r="P1211" s="1" t="s">
        <v>66</v>
      </c>
      <c r="Q1211" s="1" t="s">
        <v>67</v>
      </c>
      <c r="R1211" s="1" t="s">
        <v>87</v>
      </c>
      <c r="S1211" s="1" t="s">
        <v>88</v>
      </c>
      <c r="T1211" s="2">
        <v>43333</v>
      </c>
      <c r="U1211" s="2">
        <v>43333</v>
      </c>
      <c r="V1211" s="1" t="s">
        <v>52</v>
      </c>
      <c r="W1211" s="3">
        <v>1</v>
      </c>
      <c r="X1211" s="1" t="s">
        <v>53</v>
      </c>
      <c r="Y1211" s="4">
        <v>582750</v>
      </c>
      <c r="Z1211" s="4">
        <v>-76342</v>
      </c>
      <c r="AA1211" s="4">
        <v>0</v>
      </c>
      <c r="AB1211" s="4">
        <v>0</v>
      </c>
      <c r="AC1211" s="4">
        <v>0</v>
      </c>
      <c r="AD1211" s="4">
        <v>582750</v>
      </c>
      <c r="AE1211" s="5">
        <v>1685</v>
      </c>
      <c r="AF1211" s="1" t="s">
        <v>70</v>
      </c>
      <c r="AG1211" s="1" t="s">
        <v>71</v>
      </c>
      <c r="AH1211" s="1" t="s">
        <v>89</v>
      </c>
      <c r="AI1211" s="1" t="s">
        <v>57</v>
      </c>
      <c r="AJ1211" s="5">
        <v>10950</v>
      </c>
      <c r="AK1211" s="4">
        <v>-6045</v>
      </c>
      <c r="AL1211" s="4">
        <v>0</v>
      </c>
      <c r="AM1211" s="4">
        <v>0</v>
      </c>
      <c r="AN1211" s="4">
        <v>0</v>
      </c>
      <c r="AO1211" s="4">
        <v>-82387</v>
      </c>
      <c r="AP1211" s="4">
        <v>-82387</v>
      </c>
      <c r="AQ1211" s="4">
        <v>0</v>
      </c>
      <c r="AR1211" s="4">
        <v>500363</v>
      </c>
      <c r="AS1211" s="1" t="s">
        <v>52</v>
      </c>
      <c r="AT1211" s="9">
        <f t="shared" si="534"/>
        <v>43333</v>
      </c>
      <c r="AU1211" s="9">
        <f t="shared" si="535"/>
        <v>43313</v>
      </c>
      <c r="AV1211" s="9">
        <v>44798</v>
      </c>
      <c r="AW1211" s="11">
        <f t="shared" si="536"/>
        <v>4.0136986301369859</v>
      </c>
      <c r="AX1211">
        <v>10</v>
      </c>
      <c r="AY1211" s="12">
        <v>0.05</v>
      </c>
      <c r="AZ1211">
        <f t="shared" si="537"/>
        <v>9.5000000000000001E-2</v>
      </c>
      <c r="BA1211" s="13">
        <f t="shared" si="538"/>
        <v>582750</v>
      </c>
      <c r="BB1211" s="17" t="s">
        <v>1973</v>
      </c>
      <c r="BC1211">
        <f>MATCH(BB1211,MONTHLY_INDEX!$A:$A,0)</f>
        <v>690</v>
      </c>
      <c r="BD1211">
        <f>MATCH(AU1211,MONTHLY_INDEX!$1:$1,0)</f>
        <v>80</v>
      </c>
      <c r="BE1211">
        <f>INDEX(MONTHLY_INDEX!$1:$1048576,Final!BC1211,Final!BD1211)</f>
        <v>110</v>
      </c>
      <c r="BF1211">
        <f>MATCH($BF$1,MONTHLY_INDEX!$1:$1,0)</f>
        <v>127</v>
      </c>
      <c r="BG1211">
        <f>INDEX(MONTHLY_INDEX!$1:$1048576,Final!BC1211,Final!BF1211)</f>
        <v>145.69999999999999</v>
      </c>
      <c r="BH1211" s="23">
        <f t="shared" si="556"/>
        <v>0.32454545454545441</v>
      </c>
      <c r="BI1211" s="14">
        <f t="shared" si="557"/>
        <v>771878.86363636365</v>
      </c>
      <c r="BJ1211" s="14">
        <f t="shared" si="558"/>
        <v>294318.46807285177</v>
      </c>
      <c r="BK1211" s="15">
        <f t="shared" si="539"/>
        <v>477560.39556351188</v>
      </c>
      <c r="BL1211" s="52">
        <v>0</v>
      </c>
      <c r="BM1211" s="15">
        <f t="shared" si="559"/>
        <v>477560.39556351188</v>
      </c>
    </row>
    <row r="1212" spans="1:65">
      <c r="A1212" s="8">
        <v>1210</v>
      </c>
      <c r="B1212" s="1" t="s">
        <v>44</v>
      </c>
      <c r="C1212" s="1">
        <v>1500</v>
      </c>
      <c r="D1212" s="1" t="s">
        <v>60</v>
      </c>
      <c r="E1212" s="1">
        <v>150000051</v>
      </c>
      <c r="F1212" s="1" t="s">
        <v>60</v>
      </c>
      <c r="G1212" s="1" t="s">
        <v>101</v>
      </c>
      <c r="H1212" s="1">
        <v>13</v>
      </c>
      <c r="I1212" s="1" t="s">
        <v>52</v>
      </c>
      <c r="J1212" s="1" t="s">
        <v>49</v>
      </c>
      <c r="K1212" s="1">
        <v>17406001</v>
      </c>
      <c r="L1212" s="1" t="s">
        <v>50</v>
      </c>
      <c r="M1212" s="1" t="s">
        <v>51</v>
      </c>
      <c r="N1212" s="1" t="s">
        <v>64</v>
      </c>
      <c r="O1212" s="1" t="s">
        <v>65</v>
      </c>
      <c r="P1212" s="1" t="s">
        <v>66</v>
      </c>
      <c r="Q1212" s="1" t="s">
        <v>67</v>
      </c>
      <c r="R1212" s="1" t="s">
        <v>87</v>
      </c>
      <c r="S1212" s="1" t="s">
        <v>88</v>
      </c>
      <c r="T1212" s="2">
        <v>43333</v>
      </c>
      <c r="U1212" s="2">
        <v>43333</v>
      </c>
      <c r="V1212" s="1" t="s">
        <v>52</v>
      </c>
      <c r="W1212" s="3">
        <v>1</v>
      </c>
      <c r="X1212" s="1" t="s">
        <v>53</v>
      </c>
      <c r="Y1212" s="4">
        <v>9976171</v>
      </c>
      <c r="Z1212" s="4">
        <v>-1306915</v>
      </c>
      <c r="AA1212" s="4">
        <v>0</v>
      </c>
      <c r="AB1212" s="4">
        <v>0</v>
      </c>
      <c r="AC1212" s="4">
        <v>0</v>
      </c>
      <c r="AD1212" s="4">
        <v>9976171</v>
      </c>
      <c r="AE1212" s="5">
        <v>1685</v>
      </c>
      <c r="AF1212" s="1" t="s">
        <v>70</v>
      </c>
      <c r="AG1212" s="1" t="s">
        <v>71</v>
      </c>
      <c r="AH1212" s="1" t="s">
        <v>89</v>
      </c>
      <c r="AI1212" s="1" t="s">
        <v>57</v>
      </c>
      <c r="AJ1212" s="5">
        <v>10950</v>
      </c>
      <c r="AK1212" s="4">
        <v>-103488</v>
      </c>
      <c r="AL1212" s="4">
        <v>0</v>
      </c>
      <c r="AM1212" s="4">
        <v>0</v>
      </c>
      <c r="AN1212" s="4">
        <v>0</v>
      </c>
      <c r="AO1212" s="4">
        <v>-1410403</v>
      </c>
      <c r="AP1212" s="4">
        <v>-1410403</v>
      </c>
      <c r="AQ1212" s="4">
        <v>0</v>
      </c>
      <c r="AR1212" s="4">
        <v>8565768</v>
      </c>
      <c r="AS1212" s="1" t="s">
        <v>52</v>
      </c>
      <c r="AT1212" s="9">
        <f t="shared" si="534"/>
        <v>43333</v>
      </c>
      <c r="AU1212" s="9">
        <f t="shared" si="535"/>
        <v>43313</v>
      </c>
      <c r="AV1212" s="9">
        <v>44798</v>
      </c>
      <c r="AW1212" s="11">
        <f t="shared" si="536"/>
        <v>4.0136986301369859</v>
      </c>
      <c r="AX1212">
        <v>25</v>
      </c>
      <c r="AY1212" s="12">
        <v>0.05</v>
      </c>
      <c r="AZ1212">
        <f t="shared" si="537"/>
        <v>3.7999999999999999E-2</v>
      </c>
      <c r="BA1212" s="13">
        <f t="shared" si="538"/>
        <v>9976171</v>
      </c>
      <c r="BB1212" s="17" t="s">
        <v>2189</v>
      </c>
      <c r="BC1212">
        <f>MATCH(BB1212,MONTHLY_INDEX!$A:$A,0)</f>
        <v>798</v>
      </c>
      <c r="BD1212">
        <f>MATCH(AU1212,MONTHLY_INDEX!$1:$1,0)</f>
        <v>80</v>
      </c>
      <c r="BE1212">
        <f>INDEX(MONTHLY_INDEX!$1:$1048576,Final!BC1212,Final!BD1212)</f>
        <v>96</v>
      </c>
      <c r="BF1212">
        <f>MATCH($BF$1,MONTHLY_INDEX!$1:$1,0)</f>
        <v>127</v>
      </c>
      <c r="BG1212">
        <f>INDEX(MONTHLY_INDEX!$1:$1048576,Final!BC1212,Final!BF1212)</f>
        <v>95.3</v>
      </c>
      <c r="BH1212" s="23">
        <f t="shared" si="556"/>
        <v>-7.2916666666666963E-3</v>
      </c>
      <c r="BI1212" s="14">
        <f t="shared" si="557"/>
        <v>9903428.0864583328</v>
      </c>
      <c r="BJ1212" s="14">
        <f t="shared" si="558"/>
        <v>1510476.2782825625</v>
      </c>
      <c r="BK1212" s="15">
        <f t="shared" si="539"/>
        <v>8392951.8081757706</v>
      </c>
      <c r="BL1212" s="52">
        <v>0</v>
      </c>
      <c r="BM1212" s="15">
        <f t="shared" si="559"/>
        <v>8392951.8081757706</v>
      </c>
    </row>
    <row r="1213" spans="1:65">
      <c r="A1213" s="8">
        <v>1211</v>
      </c>
      <c r="B1213" s="1" t="s">
        <v>44</v>
      </c>
      <c r="C1213" s="1">
        <v>1500</v>
      </c>
      <c r="D1213" s="1" t="s">
        <v>60</v>
      </c>
      <c r="E1213" s="1">
        <v>150000051</v>
      </c>
      <c r="F1213" s="1" t="s">
        <v>60</v>
      </c>
      <c r="G1213" s="1" t="s">
        <v>102</v>
      </c>
      <c r="H1213" s="1">
        <v>14</v>
      </c>
      <c r="I1213" s="1" t="s">
        <v>52</v>
      </c>
      <c r="J1213" s="1" t="s">
        <v>49</v>
      </c>
      <c r="K1213" s="1">
        <v>17406001</v>
      </c>
      <c r="L1213" s="1" t="s">
        <v>50</v>
      </c>
      <c r="M1213" s="1" t="s">
        <v>51</v>
      </c>
      <c r="N1213" s="1" t="s">
        <v>64</v>
      </c>
      <c r="O1213" s="1" t="s">
        <v>65</v>
      </c>
      <c r="P1213" s="1" t="s">
        <v>66</v>
      </c>
      <c r="Q1213" s="1" t="s">
        <v>67</v>
      </c>
      <c r="R1213" s="1" t="s">
        <v>87</v>
      </c>
      <c r="S1213" s="1" t="s">
        <v>88</v>
      </c>
      <c r="T1213" s="2">
        <v>43333</v>
      </c>
      <c r="U1213" s="2">
        <v>43333</v>
      </c>
      <c r="V1213" s="1" t="s">
        <v>52</v>
      </c>
      <c r="W1213" s="3">
        <v>1</v>
      </c>
      <c r="X1213" s="1" t="s">
        <v>53</v>
      </c>
      <c r="Y1213" s="4">
        <v>21103901</v>
      </c>
      <c r="Z1213" s="4">
        <v>-2764690</v>
      </c>
      <c r="AA1213" s="4">
        <v>0</v>
      </c>
      <c r="AB1213" s="4">
        <v>0</v>
      </c>
      <c r="AC1213" s="4">
        <v>0</v>
      </c>
      <c r="AD1213" s="4">
        <v>21103901</v>
      </c>
      <c r="AE1213" s="5">
        <v>1685</v>
      </c>
      <c r="AF1213" s="1" t="s">
        <v>70</v>
      </c>
      <c r="AG1213" s="1" t="s">
        <v>71</v>
      </c>
      <c r="AH1213" s="1" t="s">
        <v>89</v>
      </c>
      <c r="AI1213" s="1" t="s">
        <v>57</v>
      </c>
      <c r="AJ1213" s="5">
        <v>10950</v>
      </c>
      <c r="AK1213" s="4">
        <v>-218921</v>
      </c>
      <c r="AL1213" s="4">
        <v>0</v>
      </c>
      <c r="AM1213" s="4">
        <v>0</v>
      </c>
      <c r="AN1213" s="4">
        <v>0</v>
      </c>
      <c r="AO1213" s="4">
        <v>-2983611</v>
      </c>
      <c r="AP1213" s="4">
        <v>-2983611</v>
      </c>
      <c r="AQ1213" s="4">
        <v>0</v>
      </c>
      <c r="AR1213" s="4">
        <v>18120290</v>
      </c>
      <c r="AS1213" s="1" t="s">
        <v>52</v>
      </c>
      <c r="AT1213" s="9">
        <f t="shared" si="534"/>
        <v>43333</v>
      </c>
      <c r="AU1213" s="9">
        <f t="shared" si="535"/>
        <v>43313</v>
      </c>
      <c r="AV1213" s="9">
        <v>44798</v>
      </c>
      <c r="AW1213" s="11">
        <f t="shared" si="536"/>
        <v>4.0136986301369859</v>
      </c>
      <c r="AX1213">
        <v>25</v>
      </c>
      <c r="AY1213" s="12">
        <v>0.05</v>
      </c>
      <c r="AZ1213">
        <f t="shared" si="537"/>
        <v>3.7999999999999999E-2</v>
      </c>
      <c r="BA1213" s="13">
        <f t="shared" si="538"/>
        <v>21103901</v>
      </c>
      <c r="BB1213" s="17" t="s">
        <v>2189</v>
      </c>
      <c r="BC1213">
        <f>MATCH(BB1213,MONTHLY_INDEX!$A:$A,0)</f>
        <v>798</v>
      </c>
      <c r="BD1213">
        <f>MATCH(AU1213,MONTHLY_INDEX!$1:$1,0)</f>
        <v>80</v>
      </c>
      <c r="BE1213">
        <f>INDEX(MONTHLY_INDEX!$1:$1048576,Final!BC1213,Final!BD1213)</f>
        <v>96</v>
      </c>
      <c r="BF1213">
        <f>MATCH($BF$1,MONTHLY_INDEX!$1:$1,0)</f>
        <v>127</v>
      </c>
      <c r="BG1213">
        <f>INDEX(MONTHLY_INDEX!$1:$1048576,Final!BC1213,Final!BF1213)</f>
        <v>95.3</v>
      </c>
      <c r="BH1213" s="23">
        <f t="shared" si="556"/>
        <v>-7.2916666666666963E-3</v>
      </c>
      <c r="BI1213" s="14">
        <f t="shared" si="557"/>
        <v>20950018.388541665</v>
      </c>
      <c r="BJ1213" s="14">
        <f t="shared" si="558"/>
        <v>3195308.2840825049</v>
      </c>
      <c r="BK1213" s="15">
        <f t="shared" si="539"/>
        <v>17754710.104459159</v>
      </c>
      <c r="BL1213" s="52">
        <v>0</v>
      </c>
      <c r="BM1213" s="15">
        <f t="shared" si="559"/>
        <v>17754710.104459159</v>
      </c>
    </row>
    <row r="1214" spans="1:65">
      <c r="A1214" s="8">
        <v>1212</v>
      </c>
      <c r="B1214" s="1" t="s">
        <v>44</v>
      </c>
      <c r="C1214" s="1">
        <v>1500</v>
      </c>
      <c r="D1214" s="1" t="s">
        <v>60</v>
      </c>
      <c r="E1214" s="1">
        <v>150000051</v>
      </c>
      <c r="F1214" s="1" t="s">
        <v>60</v>
      </c>
      <c r="G1214" s="1" t="s">
        <v>103</v>
      </c>
      <c r="H1214" s="1">
        <v>15</v>
      </c>
      <c r="I1214" s="1" t="s">
        <v>52</v>
      </c>
      <c r="J1214" s="1" t="s">
        <v>49</v>
      </c>
      <c r="K1214" s="1">
        <v>17406001</v>
      </c>
      <c r="L1214" s="1" t="s">
        <v>50</v>
      </c>
      <c r="M1214" s="1" t="s">
        <v>51</v>
      </c>
      <c r="N1214" s="1" t="s">
        <v>64</v>
      </c>
      <c r="O1214" s="1" t="s">
        <v>65</v>
      </c>
      <c r="P1214" s="1" t="s">
        <v>66</v>
      </c>
      <c r="Q1214" s="1" t="s">
        <v>67</v>
      </c>
      <c r="R1214" s="1" t="s">
        <v>87</v>
      </c>
      <c r="S1214" s="1" t="s">
        <v>88</v>
      </c>
      <c r="T1214" s="2">
        <v>43333</v>
      </c>
      <c r="U1214" s="2">
        <v>43333</v>
      </c>
      <c r="V1214" s="1" t="s">
        <v>52</v>
      </c>
      <c r="W1214" s="3">
        <v>1</v>
      </c>
      <c r="X1214" s="1" t="s">
        <v>53</v>
      </c>
      <c r="Y1214" s="4">
        <v>580650</v>
      </c>
      <c r="Z1214" s="4">
        <v>-76066</v>
      </c>
      <c r="AA1214" s="4">
        <v>0</v>
      </c>
      <c r="AB1214" s="4">
        <v>0</v>
      </c>
      <c r="AC1214" s="4">
        <v>0</v>
      </c>
      <c r="AD1214" s="4">
        <v>580650</v>
      </c>
      <c r="AE1214" s="5">
        <v>1685</v>
      </c>
      <c r="AF1214" s="1" t="s">
        <v>70</v>
      </c>
      <c r="AG1214" s="1" t="s">
        <v>71</v>
      </c>
      <c r="AH1214" s="1" t="s">
        <v>89</v>
      </c>
      <c r="AI1214" s="1" t="s">
        <v>57</v>
      </c>
      <c r="AJ1214" s="5">
        <v>10950</v>
      </c>
      <c r="AK1214" s="4">
        <v>-6023</v>
      </c>
      <c r="AL1214" s="4">
        <v>0</v>
      </c>
      <c r="AM1214" s="4">
        <v>0</v>
      </c>
      <c r="AN1214" s="4">
        <v>0</v>
      </c>
      <c r="AO1214" s="4">
        <v>-82089</v>
      </c>
      <c r="AP1214" s="4">
        <v>-82089</v>
      </c>
      <c r="AQ1214" s="4">
        <v>0</v>
      </c>
      <c r="AR1214" s="4">
        <v>498561</v>
      </c>
      <c r="AS1214" s="1" t="s">
        <v>52</v>
      </c>
      <c r="AT1214" s="9">
        <f t="shared" si="534"/>
        <v>43333</v>
      </c>
      <c r="AU1214" s="9">
        <f t="shared" si="535"/>
        <v>43313</v>
      </c>
      <c r="AV1214" s="9">
        <v>44798</v>
      </c>
      <c r="AW1214" s="11">
        <f t="shared" si="536"/>
        <v>4.0136986301369859</v>
      </c>
      <c r="AX1214">
        <v>10</v>
      </c>
      <c r="AY1214" s="12">
        <v>0.05</v>
      </c>
      <c r="AZ1214">
        <f t="shared" si="537"/>
        <v>9.5000000000000001E-2</v>
      </c>
      <c r="BA1214" s="13">
        <f t="shared" si="538"/>
        <v>580650</v>
      </c>
      <c r="BB1214" s="17" t="s">
        <v>1941</v>
      </c>
      <c r="BC1214">
        <f>MATCH(BB1214,MONTHLY_INDEX!$A:$A,0)</f>
        <v>674</v>
      </c>
      <c r="BD1214">
        <f>MATCH(AU1214,MONTHLY_INDEX!$1:$1,0)</f>
        <v>80</v>
      </c>
      <c r="BE1214">
        <f>INDEX(MONTHLY_INDEX!$1:$1048576,Final!BC1214,Final!BD1214)</f>
        <v>105.1</v>
      </c>
      <c r="BF1214">
        <f>MATCH($BF$1,MONTHLY_INDEX!$1:$1,0)</f>
        <v>127</v>
      </c>
      <c r="BG1214">
        <f>INDEX(MONTHLY_INDEX!$1:$1048576,Final!BC1214,Final!BF1214)</f>
        <v>122.8</v>
      </c>
      <c r="BH1214" s="23">
        <f t="shared" si="556"/>
        <v>0.16841103710751668</v>
      </c>
      <c r="BI1214" s="14">
        <f t="shared" si="557"/>
        <v>678437.86869647959</v>
      </c>
      <c r="BJ1214" s="14">
        <f t="shared" si="558"/>
        <v>258689.28870091107</v>
      </c>
      <c r="BK1214" s="15">
        <f t="shared" si="539"/>
        <v>419748.57999556849</v>
      </c>
      <c r="BL1214" s="52">
        <v>0</v>
      </c>
      <c r="BM1214" s="15">
        <f t="shared" si="559"/>
        <v>419748.57999556849</v>
      </c>
    </row>
    <row r="1215" spans="1:65">
      <c r="A1215" s="8">
        <v>1213</v>
      </c>
      <c r="B1215" s="1" t="s">
        <v>44</v>
      </c>
      <c r="C1215" s="1">
        <v>1500</v>
      </c>
      <c r="D1215" s="1" t="s">
        <v>60</v>
      </c>
      <c r="E1215" s="1">
        <v>150000051</v>
      </c>
      <c r="F1215" s="1" t="s">
        <v>60</v>
      </c>
      <c r="G1215" s="1" t="s">
        <v>104</v>
      </c>
      <c r="H1215" s="1">
        <v>16</v>
      </c>
      <c r="I1215" s="1" t="s">
        <v>52</v>
      </c>
      <c r="J1215" s="1" t="s">
        <v>49</v>
      </c>
      <c r="K1215" s="1">
        <v>17406001</v>
      </c>
      <c r="L1215" s="1" t="s">
        <v>50</v>
      </c>
      <c r="M1215" s="1" t="s">
        <v>51</v>
      </c>
      <c r="N1215" s="1" t="s">
        <v>64</v>
      </c>
      <c r="O1215" s="1" t="s">
        <v>65</v>
      </c>
      <c r="P1215" s="1" t="s">
        <v>66</v>
      </c>
      <c r="Q1215" s="1" t="s">
        <v>67</v>
      </c>
      <c r="R1215" s="1" t="s">
        <v>87</v>
      </c>
      <c r="S1215" s="1" t="s">
        <v>88</v>
      </c>
      <c r="T1215" s="2">
        <v>43333</v>
      </c>
      <c r="U1215" s="2">
        <v>43333</v>
      </c>
      <c r="V1215" s="1" t="s">
        <v>52</v>
      </c>
      <c r="W1215" s="3">
        <v>1</v>
      </c>
      <c r="X1215" s="1" t="s">
        <v>53</v>
      </c>
      <c r="Y1215" s="4">
        <v>175035</v>
      </c>
      <c r="Z1215" s="4">
        <v>-22929</v>
      </c>
      <c r="AA1215" s="4">
        <v>0</v>
      </c>
      <c r="AB1215" s="4">
        <v>0</v>
      </c>
      <c r="AC1215" s="4">
        <v>0</v>
      </c>
      <c r="AD1215" s="4">
        <v>175035</v>
      </c>
      <c r="AE1215" s="5">
        <v>1685</v>
      </c>
      <c r="AF1215" s="1" t="s">
        <v>70</v>
      </c>
      <c r="AG1215" s="1" t="s">
        <v>71</v>
      </c>
      <c r="AH1215" s="1" t="s">
        <v>89</v>
      </c>
      <c r="AI1215" s="1" t="s">
        <v>57</v>
      </c>
      <c r="AJ1215" s="5">
        <v>10950</v>
      </c>
      <c r="AK1215" s="4">
        <v>-1816</v>
      </c>
      <c r="AL1215" s="4">
        <v>0</v>
      </c>
      <c r="AM1215" s="4">
        <v>0</v>
      </c>
      <c r="AN1215" s="4">
        <v>0</v>
      </c>
      <c r="AO1215" s="4">
        <v>-24745</v>
      </c>
      <c r="AP1215" s="4">
        <v>-24745</v>
      </c>
      <c r="AQ1215" s="4">
        <v>0</v>
      </c>
      <c r="AR1215" s="4">
        <v>150290</v>
      </c>
      <c r="AS1215" s="1" t="s">
        <v>52</v>
      </c>
      <c r="AT1215" s="9">
        <f t="shared" si="534"/>
        <v>43333</v>
      </c>
      <c r="AU1215" s="9">
        <f t="shared" si="535"/>
        <v>43313</v>
      </c>
      <c r="AV1215" s="9">
        <v>44798</v>
      </c>
      <c r="AW1215" s="11">
        <f t="shared" si="536"/>
        <v>4.0136986301369859</v>
      </c>
      <c r="AX1215">
        <v>10</v>
      </c>
      <c r="AY1215" s="12">
        <v>0.05</v>
      </c>
      <c r="AZ1215">
        <f t="shared" si="537"/>
        <v>9.5000000000000001E-2</v>
      </c>
      <c r="BA1215" s="13">
        <f t="shared" si="538"/>
        <v>175035</v>
      </c>
      <c r="BB1215" s="17" t="s">
        <v>1877</v>
      </c>
      <c r="BC1215">
        <f>MATCH(BB1215,MONTHLY_INDEX!$A:$A,0)</f>
        <v>642</v>
      </c>
      <c r="BD1215">
        <f>MATCH(AU1215,MONTHLY_INDEX!$1:$1,0)</f>
        <v>80</v>
      </c>
      <c r="BE1215">
        <f>INDEX(MONTHLY_INDEX!$1:$1048576,Final!BC1215,Final!BD1215)</f>
        <v>79.099999999999994</v>
      </c>
      <c r="BF1215">
        <f>MATCH($BF$1,MONTHLY_INDEX!$1:$1,0)</f>
        <v>127</v>
      </c>
      <c r="BG1215">
        <f>INDEX(MONTHLY_INDEX!$1:$1048576,Final!BC1215,Final!BF1215)</f>
        <v>94</v>
      </c>
      <c r="BH1215" s="23">
        <f t="shared" si="556"/>
        <v>0.18836915297092297</v>
      </c>
      <c r="BI1215" s="14">
        <f t="shared" si="557"/>
        <v>208006.19469026552</v>
      </c>
      <c r="BJ1215" s="14">
        <f t="shared" si="558"/>
        <v>79313.046975390971</v>
      </c>
      <c r="BK1215" s="15">
        <f t="shared" si="539"/>
        <v>128693.14771487455</v>
      </c>
      <c r="BL1215" s="52">
        <v>0</v>
      </c>
      <c r="BM1215" s="15">
        <f t="shared" si="559"/>
        <v>128693.14771487455</v>
      </c>
    </row>
    <row r="1216" spans="1:65">
      <c r="A1216" s="8">
        <v>1214</v>
      </c>
      <c r="B1216" s="1" t="s">
        <v>44</v>
      </c>
      <c r="C1216" s="1">
        <v>1500</v>
      </c>
      <c r="D1216" s="1" t="s">
        <v>60</v>
      </c>
      <c r="E1216" s="1">
        <v>150000051</v>
      </c>
      <c r="F1216" s="1" t="s">
        <v>60</v>
      </c>
      <c r="G1216" s="1" t="s">
        <v>105</v>
      </c>
      <c r="H1216" s="1">
        <v>17</v>
      </c>
      <c r="I1216" s="1" t="s">
        <v>52</v>
      </c>
      <c r="J1216" s="1" t="s">
        <v>49</v>
      </c>
      <c r="K1216" s="1">
        <v>17406001</v>
      </c>
      <c r="L1216" s="1" t="s">
        <v>50</v>
      </c>
      <c r="M1216" s="1" t="s">
        <v>51</v>
      </c>
      <c r="N1216" s="1" t="s">
        <v>64</v>
      </c>
      <c r="O1216" s="1" t="s">
        <v>65</v>
      </c>
      <c r="P1216" s="1" t="s">
        <v>66</v>
      </c>
      <c r="Q1216" s="1" t="s">
        <v>67</v>
      </c>
      <c r="R1216" s="1" t="s">
        <v>87</v>
      </c>
      <c r="S1216" s="1" t="s">
        <v>88</v>
      </c>
      <c r="T1216" s="2">
        <v>43333</v>
      </c>
      <c r="U1216" s="2">
        <v>43333</v>
      </c>
      <c r="V1216" s="1" t="s">
        <v>52</v>
      </c>
      <c r="W1216" s="3">
        <v>1</v>
      </c>
      <c r="X1216" s="1" t="s">
        <v>53</v>
      </c>
      <c r="Y1216" s="4">
        <v>132796</v>
      </c>
      <c r="Z1216" s="4">
        <v>-17395</v>
      </c>
      <c r="AA1216" s="4">
        <v>0</v>
      </c>
      <c r="AB1216" s="4">
        <v>0</v>
      </c>
      <c r="AC1216" s="4">
        <v>0</v>
      </c>
      <c r="AD1216" s="4">
        <v>132796</v>
      </c>
      <c r="AE1216" s="5">
        <v>1685</v>
      </c>
      <c r="AF1216" s="1" t="s">
        <v>70</v>
      </c>
      <c r="AG1216" s="1" t="s">
        <v>71</v>
      </c>
      <c r="AH1216" s="1" t="s">
        <v>89</v>
      </c>
      <c r="AI1216" s="1" t="s">
        <v>57</v>
      </c>
      <c r="AJ1216" s="5">
        <v>10950</v>
      </c>
      <c r="AK1216" s="4">
        <v>-1378</v>
      </c>
      <c r="AL1216" s="4">
        <v>0</v>
      </c>
      <c r="AM1216" s="4">
        <v>0</v>
      </c>
      <c r="AN1216" s="4">
        <v>0</v>
      </c>
      <c r="AO1216" s="4">
        <v>-18773</v>
      </c>
      <c r="AP1216" s="4">
        <v>-18773</v>
      </c>
      <c r="AQ1216" s="4">
        <v>0</v>
      </c>
      <c r="AR1216" s="4">
        <v>114023</v>
      </c>
      <c r="AS1216" s="1" t="s">
        <v>52</v>
      </c>
      <c r="AT1216" s="9">
        <f t="shared" si="534"/>
        <v>43333</v>
      </c>
      <c r="AU1216" s="9">
        <f t="shared" si="535"/>
        <v>43313</v>
      </c>
      <c r="AV1216" s="9">
        <v>44798</v>
      </c>
      <c r="AW1216" s="11">
        <f t="shared" si="536"/>
        <v>4.0136986301369859</v>
      </c>
      <c r="AX1216">
        <v>10</v>
      </c>
      <c r="AY1216" s="12">
        <v>0.05</v>
      </c>
      <c r="AZ1216">
        <f t="shared" si="537"/>
        <v>9.5000000000000001E-2</v>
      </c>
      <c r="BA1216" s="13">
        <f t="shared" si="538"/>
        <v>132796</v>
      </c>
      <c r="BB1216" s="17" t="s">
        <v>2189</v>
      </c>
      <c r="BC1216">
        <f>MATCH(BB1216,MONTHLY_INDEX!$A:$A,0)</f>
        <v>798</v>
      </c>
      <c r="BD1216">
        <f>MATCH(AU1216,MONTHLY_INDEX!$1:$1,0)</f>
        <v>80</v>
      </c>
      <c r="BE1216">
        <f>INDEX(MONTHLY_INDEX!$1:$1048576,Final!BC1216,Final!BD1216)</f>
        <v>96</v>
      </c>
      <c r="BF1216">
        <f>MATCH($BF$1,MONTHLY_INDEX!$1:$1,0)</f>
        <v>127</v>
      </c>
      <c r="BG1216">
        <f>INDEX(MONTHLY_INDEX!$1:$1048576,Final!BC1216,Final!BF1216)</f>
        <v>95.3</v>
      </c>
      <c r="BH1216" s="23">
        <f t="shared" si="556"/>
        <v>-7.2916666666666963E-3</v>
      </c>
      <c r="BI1216" s="14">
        <f t="shared" si="557"/>
        <v>131827.69583333333</v>
      </c>
      <c r="BJ1216" s="14">
        <f t="shared" si="558"/>
        <v>50266.0810071347</v>
      </c>
      <c r="BK1216" s="15">
        <f t="shared" si="539"/>
        <v>81561.614826198638</v>
      </c>
      <c r="BL1216" s="52">
        <v>0</v>
      </c>
      <c r="BM1216" s="15">
        <f t="shared" si="559"/>
        <v>81561.614826198638</v>
      </c>
    </row>
    <row r="1217" spans="1:65">
      <c r="A1217" s="8">
        <v>1215</v>
      </c>
      <c r="B1217" s="1" t="s">
        <v>44</v>
      </c>
      <c r="C1217" s="1">
        <v>1500</v>
      </c>
      <c r="D1217" s="1" t="s">
        <v>60</v>
      </c>
      <c r="E1217" s="1">
        <v>150000051</v>
      </c>
      <c r="F1217" s="1" t="s">
        <v>60</v>
      </c>
      <c r="G1217" s="1" t="s">
        <v>106</v>
      </c>
      <c r="H1217" s="1">
        <v>18</v>
      </c>
      <c r="I1217" s="1" t="s">
        <v>52</v>
      </c>
      <c r="J1217" s="1" t="s">
        <v>49</v>
      </c>
      <c r="K1217" s="1">
        <v>17406001</v>
      </c>
      <c r="L1217" s="1" t="s">
        <v>50</v>
      </c>
      <c r="M1217" s="1" t="s">
        <v>51</v>
      </c>
      <c r="N1217" s="1" t="s">
        <v>64</v>
      </c>
      <c r="O1217" s="1" t="s">
        <v>65</v>
      </c>
      <c r="P1217" s="1" t="s">
        <v>66</v>
      </c>
      <c r="Q1217" s="1" t="s">
        <v>67</v>
      </c>
      <c r="R1217" s="1" t="s">
        <v>87</v>
      </c>
      <c r="S1217" s="1" t="s">
        <v>88</v>
      </c>
      <c r="T1217" s="2">
        <v>43333</v>
      </c>
      <c r="U1217" s="2">
        <v>43333</v>
      </c>
      <c r="V1217" s="1" t="s">
        <v>52</v>
      </c>
      <c r="W1217" s="3">
        <v>1</v>
      </c>
      <c r="X1217" s="1" t="s">
        <v>53</v>
      </c>
      <c r="Y1217" s="4">
        <v>469552</v>
      </c>
      <c r="Z1217" s="4">
        <v>-61512</v>
      </c>
      <c r="AA1217" s="4">
        <v>0</v>
      </c>
      <c r="AB1217" s="4">
        <v>0</v>
      </c>
      <c r="AC1217" s="4">
        <v>0</v>
      </c>
      <c r="AD1217" s="4">
        <v>469552</v>
      </c>
      <c r="AE1217" s="5">
        <v>1685</v>
      </c>
      <c r="AF1217" s="1" t="s">
        <v>70</v>
      </c>
      <c r="AG1217" s="1" t="s">
        <v>71</v>
      </c>
      <c r="AH1217" s="1" t="s">
        <v>89</v>
      </c>
      <c r="AI1217" s="1" t="s">
        <v>57</v>
      </c>
      <c r="AJ1217" s="5">
        <v>10950</v>
      </c>
      <c r="AK1217" s="4">
        <v>-4871</v>
      </c>
      <c r="AL1217" s="4">
        <v>0</v>
      </c>
      <c r="AM1217" s="4">
        <v>0</v>
      </c>
      <c r="AN1217" s="4">
        <v>0</v>
      </c>
      <c r="AO1217" s="4">
        <v>-66383</v>
      </c>
      <c r="AP1217" s="4">
        <v>-66383</v>
      </c>
      <c r="AQ1217" s="4">
        <v>0</v>
      </c>
      <c r="AR1217" s="4">
        <v>403169</v>
      </c>
      <c r="AS1217" s="1" t="s">
        <v>52</v>
      </c>
      <c r="AT1217" s="9">
        <f t="shared" si="534"/>
        <v>43333</v>
      </c>
      <c r="AU1217" s="9">
        <f t="shared" si="535"/>
        <v>43313</v>
      </c>
      <c r="AV1217" s="9">
        <v>44798</v>
      </c>
      <c r="AW1217" s="11">
        <f t="shared" si="536"/>
        <v>4.0136986301369859</v>
      </c>
      <c r="AX1217">
        <v>10</v>
      </c>
      <c r="AY1217" s="12">
        <v>0.05</v>
      </c>
      <c r="AZ1217">
        <f t="shared" si="537"/>
        <v>9.5000000000000001E-2</v>
      </c>
      <c r="BA1217" s="13">
        <f t="shared" si="538"/>
        <v>469552</v>
      </c>
      <c r="BB1217" s="17" t="s">
        <v>1871</v>
      </c>
      <c r="BC1217">
        <f>MATCH(BB1217,MONTHLY_INDEX!$A:$A,0)</f>
        <v>639</v>
      </c>
      <c r="BD1217">
        <f>MATCH(AU1217,MONTHLY_INDEX!$1:$1,0)</f>
        <v>80</v>
      </c>
      <c r="BE1217">
        <f>INDEX(MONTHLY_INDEX!$1:$1048576,Final!BC1217,Final!BD1217)</f>
        <v>112.8</v>
      </c>
      <c r="BF1217">
        <f>MATCH($BF$1,MONTHLY_INDEX!$1:$1,0)</f>
        <v>127</v>
      </c>
      <c r="BG1217">
        <f>INDEX(MONTHLY_INDEX!$1:$1048576,Final!BC1217,Final!BF1217)</f>
        <v>116.2</v>
      </c>
      <c r="BH1217" s="23">
        <f t="shared" si="556"/>
        <v>3.0141843971631256E-2</v>
      </c>
      <c r="BI1217" s="14">
        <f t="shared" si="557"/>
        <v>483705.16312056739</v>
      </c>
      <c r="BJ1217" s="14">
        <f t="shared" si="558"/>
        <v>184437.44130768481</v>
      </c>
      <c r="BK1217" s="15">
        <f t="shared" si="539"/>
        <v>299267.72181288258</v>
      </c>
      <c r="BL1217" s="52">
        <v>0</v>
      </c>
      <c r="BM1217" s="15">
        <f t="shared" si="559"/>
        <v>299267.72181288258</v>
      </c>
    </row>
    <row r="1218" spans="1:65">
      <c r="A1218" s="8">
        <v>1216</v>
      </c>
      <c r="B1218" s="1" t="s">
        <v>44</v>
      </c>
      <c r="C1218" s="1">
        <v>1500</v>
      </c>
      <c r="D1218" s="1" t="s">
        <v>60</v>
      </c>
      <c r="E1218" s="1">
        <v>150000051</v>
      </c>
      <c r="F1218" s="1" t="s">
        <v>60</v>
      </c>
      <c r="G1218" s="1" t="s">
        <v>107</v>
      </c>
      <c r="H1218" s="1">
        <v>19</v>
      </c>
      <c r="I1218" s="1" t="s">
        <v>52</v>
      </c>
      <c r="J1218" s="1" t="s">
        <v>49</v>
      </c>
      <c r="K1218" s="1">
        <v>17406001</v>
      </c>
      <c r="L1218" s="1" t="s">
        <v>50</v>
      </c>
      <c r="M1218" s="1" t="s">
        <v>51</v>
      </c>
      <c r="N1218" s="1" t="s">
        <v>64</v>
      </c>
      <c r="O1218" s="1" t="s">
        <v>65</v>
      </c>
      <c r="P1218" s="1" t="s">
        <v>66</v>
      </c>
      <c r="Q1218" s="1" t="s">
        <v>67</v>
      </c>
      <c r="R1218" s="1" t="s">
        <v>87</v>
      </c>
      <c r="S1218" s="1" t="s">
        <v>88</v>
      </c>
      <c r="T1218" s="2">
        <v>43333</v>
      </c>
      <c r="U1218" s="2">
        <v>43333</v>
      </c>
      <c r="V1218" s="1" t="s">
        <v>52</v>
      </c>
      <c r="W1218" s="3">
        <v>1</v>
      </c>
      <c r="X1218" s="1" t="s">
        <v>53</v>
      </c>
      <c r="Y1218" s="4">
        <v>6861326</v>
      </c>
      <c r="Z1218" s="4">
        <v>-898859</v>
      </c>
      <c r="AA1218" s="4">
        <v>0</v>
      </c>
      <c r="AB1218" s="4">
        <v>0</v>
      </c>
      <c r="AC1218" s="4">
        <v>0</v>
      </c>
      <c r="AD1218" s="4">
        <v>6861326</v>
      </c>
      <c r="AE1218" s="5">
        <v>1685</v>
      </c>
      <c r="AF1218" s="1" t="s">
        <v>70</v>
      </c>
      <c r="AG1218" s="1" t="s">
        <v>71</v>
      </c>
      <c r="AH1218" s="1" t="s">
        <v>89</v>
      </c>
      <c r="AI1218" s="1" t="s">
        <v>57</v>
      </c>
      <c r="AJ1218" s="5">
        <v>10950</v>
      </c>
      <c r="AK1218" s="4">
        <v>-71176</v>
      </c>
      <c r="AL1218" s="4">
        <v>0</v>
      </c>
      <c r="AM1218" s="4">
        <v>0</v>
      </c>
      <c r="AN1218" s="4">
        <v>0</v>
      </c>
      <c r="AO1218" s="4">
        <v>-970035</v>
      </c>
      <c r="AP1218" s="4">
        <v>-970035</v>
      </c>
      <c r="AQ1218" s="4">
        <v>0</v>
      </c>
      <c r="AR1218" s="4">
        <v>5891291</v>
      </c>
      <c r="AS1218" s="1" t="s">
        <v>52</v>
      </c>
      <c r="AT1218" s="9">
        <f t="shared" si="534"/>
        <v>43333</v>
      </c>
      <c r="AU1218" s="9">
        <f t="shared" si="535"/>
        <v>43313</v>
      </c>
      <c r="AV1218" s="9">
        <v>44798</v>
      </c>
      <c r="AW1218" s="11">
        <f t="shared" si="536"/>
        <v>4.0136986301369859</v>
      </c>
      <c r="AX1218">
        <v>10</v>
      </c>
      <c r="AY1218" s="12">
        <v>0.05</v>
      </c>
      <c r="AZ1218">
        <f t="shared" si="537"/>
        <v>9.5000000000000001E-2</v>
      </c>
      <c r="BA1218" s="13">
        <f t="shared" si="538"/>
        <v>6861326</v>
      </c>
      <c r="BI1218" s="14">
        <f t="shared" ref="BI1218:BI1220" si="560">AR1218</f>
        <v>5891291</v>
      </c>
      <c r="BJ1218" s="14">
        <v>0</v>
      </c>
      <c r="BK1218" s="14">
        <f t="shared" ref="BK1218:BK1220" si="561">AR1218</f>
        <v>5891291</v>
      </c>
      <c r="BL1218" s="52">
        <v>0</v>
      </c>
      <c r="BM1218" s="15">
        <f t="shared" ref="BM1218:BM1220" si="562">AR1218</f>
        <v>5891291</v>
      </c>
    </row>
    <row r="1219" spans="1:65">
      <c r="A1219" s="8">
        <v>1217</v>
      </c>
      <c r="B1219" s="1" t="s">
        <v>44</v>
      </c>
      <c r="C1219" s="1">
        <v>1500</v>
      </c>
      <c r="D1219" s="1" t="s">
        <v>60</v>
      </c>
      <c r="E1219" s="1">
        <v>150000051</v>
      </c>
      <c r="F1219" s="1" t="s">
        <v>60</v>
      </c>
      <c r="G1219" s="1" t="s">
        <v>108</v>
      </c>
      <c r="H1219" s="1">
        <v>20</v>
      </c>
      <c r="I1219" s="1" t="s">
        <v>52</v>
      </c>
      <c r="J1219" s="1" t="s">
        <v>49</v>
      </c>
      <c r="K1219" s="1">
        <v>17406001</v>
      </c>
      <c r="L1219" s="1" t="s">
        <v>50</v>
      </c>
      <c r="M1219" s="1" t="s">
        <v>51</v>
      </c>
      <c r="N1219" s="1" t="s">
        <v>64</v>
      </c>
      <c r="O1219" s="1" t="s">
        <v>65</v>
      </c>
      <c r="P1219" s="1" t="s">
        <v>66</v>
      </c>
      <c r="Q1219" s="1" t="s">
        <v>67</v>
      </c>
      <c r="R1219" s="1" t="s">
        <v>87</v>
      </c>
      <c r="S1219" s="1" t="s">
        <v>88</v>
      </c>
      <c r="T1219" s="2">
        <v>43333</v>
      </c>
      <c r="U1219" s="2">
        <v>43333</v>
      </c>
      <c r="V1219" s="1" t="s">
        <v>52</v>
      </c>
      <c r="W1219" s="3">
        <v>1</v>
      </c>
      <c r="X1219" s="1" t="s">
        <v>53</v>
      </c>
      <c r="Y1219" s="4">
        <v>5552065</v>
      </c>
      <c r="Z1219" s="4">
        <v>-727341</v>
      </c>
      <c r="AA1219" s="4">
        <v>0</v>
      </c>
      <c r="AB1219" s="4">
        <v>0</v>
      </c>
      <c r="AC1219" s="4">
        <v>0</v>
      </c>
      <c r="AD1219" s="4">
        <v>5552065</v>
      </c>
      <c r="AE1219" s="5">
        <v>1685</v>
      </c>
      <c r="AF1219" s="1" t="s">
        <v>70</v>
      </c>
      <c r="AG1219" s="1" t="s">
        <v>71</v>
      </c>
      <c r="AH1219" s="1" t="s">
        <v>89</v>
      </c>
      <c r="AI1219" s="1" t="s">
        <v>57</v>
      </c>
      <c r="AJ1219" s="5">
        <v>10950</v>
      </c>
      <c r="AK1219" s="4">
        <v>-57594</v>
      </c>
      <c r="AL1219" s="4">
        <v>0</v>
      </c>
      <c r="AM1219" s="4">
        <v>0</v>
      </c>
      <c r="AN1219" s="4">
        <v>0</v>
      </c>
      <c r="AO1219" s="4">
        <v>-784935</v>
      </c>
      <c r="AP1219" s="4">
        <v>-784935</v>
      </c>
      <c r="AQ1219" s="4">
        <v>0</v>
      </c>
      <c r="AR1219" s="4">
        <v>4767130</v>
      </c>
      <c r="AS1219" s="1" t="s">
        <v>52</v>
      </c>
      <c r="AT1219" s="9">
        <f t="shared" si="534"/>
        <v>43333</v>
      </c>
      <c r="AU1219" s="9">
        <f t="shared" si="535"/>
        <v>43313</v>
      </c>
      <c r="AV1219" s="9">
        <v>44798</v>
      </c>
      <c r="AW1219" s="11">
        <f t="shared" si="536"/>
        <v>4.0136986301369859</v>
      </c>
      <c r="AX1219">
        <v>10</v>
      </c>
      <c r="AY1219" s="12">
        <v>0.05</v>
      </c>
      <c r="AZ1219">
        <f t="shared" si="537"/>
        <v>9.5000000000000001E-2</v>
      </c>
      <c r="BA1219" s="13">
        <f t="shared" si="538"/>
        <v>5552065</v>
      </c>
      <c r="BI1219" s="14">
        <f t="shared" si="560"/>
        <v>4767130</v>
      </c>
      <c r="BJ1219" s="14">
        <v>0</v>
      </c>
      <c r="BK1219" s="14">
        <f t="shared" si="561"/>
        <v>4767130</v>
      </c>
      <c r="BL1219" s="52">
        <v>0</v>
      </c>
      <c r="BM1219" s="15">
        <f t="shared" si="562"/>
        <v>4767130</v>
      </c>
    </row>
    <row r="1220" spans="1:65">
      <c r="A1220" s="8">
        <v>1218</v>
      </c>
      <c r="B1220" s="1" t="s">
        <v>44</v>
      </c>
      <c r="C1220" s="1">
        <v>1500</v>
      </c>
      <c r="D1220" s="1" t="s">
        <v>60</v>
      </c>
      <c r="E1220" s="1">
        <v>150000051</v>
      </c>
      <c r="F1220" s="1" t="s">
        <v>60</v>
      </c>
      <c r="G1220" s="1" t="s">
        <v>109</v>
      </c>
      <c r="H1220" s="1">
        <v>21</v>
      </c>
      <c r="I1220" s="1" t="s">
        <v>52</v>
      </c>
      <c r="J1220" s="1" t="s">
        <v>49</v>
      </c>
      <c r="K1220" s="1">
        <v>17406001</v>
      </c>
      <c r="L1220" s="1" t="s">
        <v>50</v>
      </c>
      <c r="M1220" s="1" t="s">
        <v>51</v>
      </c>
      <c r="N1220" s="1" t="s">
        <v>64</v>
      </c>
      <c r="O1220" s="1" t="s">
        <v>65</v>
      </c>
      <c r="P1220" s="1" t="s">
        <v>66</v>
      </c>
      <c r="Q1220" s="1" t="s">
        <v>67</v>
      </c>
      <c r="R1220" s="1" t="s">
        <v>87</v>
      </c>
      <c r="S1220" s="1" t="s">
        <v>88</v>
      </c>
      <c r="T1220" s="2">
        <v>43333</v>
      </c>
      <c r="U1220" s="2">
        <v>43333</v>
      </c>
      <c r="V1220" s="1" t="s">
        <v>52</v>
      </c>
      <c r="W1220" s="3">
        <v>1</v>
      </c>
      <c r="X1220" s="1" t="s">
        <v>53</v>
      </c>
      <c r="Y1220" s="4">
        <v>1950695</v>
      </c>
      <c r="Z1220" s="4">
        <v>-256470</v>
      </c>
      <c r="AA1220" s="4">
        <v>0</v>
      </c>
      <c r="AB1220" s="4">
        <v>0</v>
      </c>
      <c r="AC1220" s="4">
        <v>0</v>
      </c>
      <c r="AD1220" s="4">
        <v>1950695</v>
      </c>
      <c r="AE1220" s="5">
        <v>1685</v>
      </c>
      <c r="AF1220" s="1" t="s">
        <v>70</v>
      </c>
      <c r="AG1220" s="1" t="s">
        <v>71</v>
      </c>
      <c r="AH1220" s="1" t="s">
        <v>89</v>
      </c>
      <c r="AI1220" s="1" t="s">
        <v>57</v>
      </c>
      <c r="AJ1220" s="5">
        <v>10950</v>
      </c>
      <c r="AK1220" s="4">
        <v>-20224</v>
      </c>
      <c r="AL1220" s="4">
        <v>0</v>
      </c>
      <c r="AM1220" s="4">
        <v>0</v>
      </c>
      <c r="AN1220" s="4">
        <v>0</v>
      </c>
      <c r="AO1220" s="4">
        <v>-276694</v>
      </c>
      <c r="AP1220" s="4">
        <v>-276694</v>
      </c>
      <c r="AQ1220" s="4">
        <v>0</v>
      </c>
      <c r="AR1220" s="4">
        <v>1674001</v>
      </c>
      <c r="AS1220" s="1" t="s">
        <v>52</v>
      </c>
      <c r="AT1220" s="9">
        <f t="shared" ref="AT1220:AT1283" si="563">T1220</f>
        <v>43333</v>
      </c>
      <c r="AU1220" s="9">
        <f t="shared" ref="AU1220:AU1283" si="564">DATE(YEAR(AT1220),MONTH(AT1220),DAY(1))</f>
        <v>43313</v>
      </c>
      <c r="AV1220" s="9">
        <v>44798</v>
      </c>
      <c r="AW1220" s="11">
        <f t="shared" ref="AW1220:AW1283" si="565">(AV1220-AT1220)/365</f>
        <v>4.0136986301369859</v>
      </c>
      <c r="AX1220">
        <v>10</v>
      </c>
      <c r="AY1220" s="12">
        <v>0.05</v>
      </c>
      <c r="AZ1220">
        <f t="shared" ref="AZ1220:AZ1283" si="566">(1-AY1220)/AX1220</f>
        <v>9.5000000000000001E-2</v>
      </c>
      <c r="BA1220" s="13">
        <f t="shared" ref="BA1220:BA1283" si="567">Y1220</f>
        <v>1950695</v>
      </c>
      <c r="BI1220" s="14">
        <f t="shared" si="560"/>
        <v>1674001</v>
      </c>
      <c r="BJ1220" s="14">
        <v>0</v>
      </c>
      <c r="BK1220" s="14">
        <f t="shared" si="561"/>
        <v>1674001</v>
      </c>
      <c r="BL1220" s="52">
        <v>0</v>
      </c>
      <c r="BM1220" s="15">
        <f t="shared" si="562"/>
        <v>1674001</v>
      </c>
    </row>
    <row r="1221" spans="1:65">
      <c r="A1221" s="8">
        <v>1219</v>
      </c>
      <c r="B1221" s="1" t="s">
        <v>44</v>
      </c>
      <c r="C1221" s="1">
        <v>1500</v>
      </c>
      <c r="D1221" s="1" t="s">
        <v>60</v>
      </c>
      <c r="E1221" s="1">
        <v>150000051</v>
      </c>
      <c r="F1221" s="1" t="s">
        <v>60</v>
      </c>
      <c r="G1221" s="1" t="s">
        <v>110</v>
      </c>
      <c r="H1221" s="1">
        <v>22</v>
      </c>
      <c r="I1221" s="1" t="s">
        <v>52</v>
      </c>
      <c r="J1221" s="1" t="s">
        <v>49</v>
      </c>
      <c r="K1221" s="1">
        <v>17406001</v>
      </c>
      <c r="L1221" s="1" t="s">
        <v>50</v>
      </c>
      <c r="M1221" s="1" t="s">
        <v>51</v>
      </c>
      <c r="N1221" s="1" t="s">
        <v>64</v>
      </c>
      <c r="O1221" s="1" t="s">
        <v>65</v>
      </c>
      <c r="P1221" s="1" t="s">
        <v>66</v>
      </c>
      <c r="Q1221" s="1" t="s">
        <v>67</v>
      </c>
      <c r="R1221" s="1" t="s">
        <v>87</v>
      </c>
      <c r="S1221" s="1" t="s">
        <v>88</v>
      </c>
      <c r="T1221" s="2">
        <v>43333</v>
      </c>
      <c r="U1221" s="2">
        <v>43333</v>
      </c>
      <c r="V1221" s="1" t="s">
        <v>52</v>
      </c>
      <c r="W1221" s="3">
        <v>1</v>
      </c>
      <c r="X1221" s="1" t="s">
        <v>53</v>
      </c>
      <c r="Y1221" s="4">
        <v>16789210</v>
      </c>
      <c r="Z1221" s="4">
        <v>-2199450</v>
      </c>
      <c r="AA1221" s="4">
        <v>0</v>
      </c>
      <c r="AB1221" s="4">
        <v>0</v>
      </c>
      <c r="AC1221" s="4">
        <v>0</v>
      </c>
      <c r="AD1221" s="4">
        <v>16789210</v>
      </c>
      <c r="AE1221" s="5">
        <v>1685</v>
      </c>
      <c r="AF1221" s="1" t="s">
        <v>70</v>
      </c>
      <c r="AG1221" s="1" t="s">
        <v>71</v>
      </c>
      <c r="AH1221" s="1" t="s">
        <v>89</v>
      </c>
      <c r="AI1221" s="1" t="s">
        <v>57</v>
      </c>
      <c r="AJ1221" s="5">
        <v>10950</v>
      </c>
      <c r="AK1221" s="4">
        <v>-174163</v>
      </c>
      <c r="AL1221" s="4">
        <v>0</v>
      </c>
      <c r="AM1221" s="4">
        <v>0</v>
      </c>
      <c r="AN1221" s="4">
        <v>0</v>
      </c>
      <c r="AO1221" s="4">
        <v>-2373613</v>
      </c>
      <c r="AP1221" s="4">
        <v>-2373613</v>
      </c>
      <c r="AQ1221" s="4">
        <v>0</v>
      </c>
      <c r="AR1221" s="4">
        <v>14415597</v>
      </c>
      <c r="AS1221" s="1" t="s">
        <v>52</v>
      </c>
      <c r="AT1221" s="9">
        <f t="shared" si="563"/>
        <v>43333</v>
      </c>
      <c r="AU1221" s="9">
        <f t="shared" si="564"/>
        <v>43313</v>
      </c>
      <c r="AV1221" s="9">
        <v>44798</v>
      </c>
      <c r="AW1221" s="11">
        <f t="shared" si="565"/>
        <v>4.0136986301369859</v>
      </c>
      <c r="AX1221">
        <v>25</v>
      </c>
      <c r="AY1221" s="12">
        <v>0.05</v>
      </c>
      <c r="AZ1221">
        <f t="shared" si="566"/>
        <v>3.7999999999999999E-2</v>
      </c>
      <c r="BA1221" s="13">
        <f t="shared" si="567"/>
        <v>16789210</v>
      </c>
      <c r="BB1221" s="17" t="s">
        <v>2189</v>
      </c>
      <c r="BC1221">
        <f>MATCH(BB1221,MONTHLY_INDEX!$A:$A,0)</f>
        <v>798</v>
      </c>
      <c r="BD1221">
        <f>MATCH(AU1221,MONTHLY_INDEX!$1:$1,0)</f>
        <v>80</v>
      </c>
      <c r="BE1221">
        <f>INDEX(MONTHLY_INDEX!$1:$1048576,Final!BC1221,Final!BD1221)</f>
        <v>96</v>
      </c>
      <c r="BF1221">
        <f>MATCH($BF$1,MONTHLY_INDEX!$1:$1,0)</f>
        <v>127</v>
      </c>
      <c r="BG1221">
        <f>INDEX(MONTHLY_INDEX!$1:$1048576,Final!BC1221,Final!BF1221)</f>
        <v>95.3</v>
      </c>
      <c r="BH1221" s="23">
        <f>(BG1221-BE1221)/BE1221</f>
        <v>-7.2916666666666963E-3</v>
      </c>
      <c r="BI1221" s="14">
        <f>(1+BH1221)*BA1221</f>
        <v>16666788.677083332</v>
      </c>
      <c r="BJ1221" s="14">
        <f>BI1221*AZ1221*AW1221</f>
        <v>2542027.7415156956</v>
      </c>
      <c r="BK1221" s="15">
        <f t="shared" ref="BK1221:BK1283" si="568">MAX(BI1221-BJ1221,0)</f>
        <v>14124760.935567636</v>
      </c>
      <c r="BL1221" s="52">
        <v>0</v>
      </c>
      <c r="BM1221" s="15">
        <f>MAX((1-BL1221)*BK1221,BI1221*AY1221)</f>
        <v>14124760.935567636</v>
      </c>
    </row>
    <row r="1222" spans="1:65">
      <c r="A1222" s="8">
        <v>1220</v>
      </c>
      <c r="B1222" s="1" t="s">
        <v>44</v>
      </c>
      <c r="C1222" s="1">
        <v>1500</v>
      </c>
      <c r="D1222" s="1" t="s">
        <v>60</v>
      </c>
      <c r="E1222" s="1">
        <v>150000051</v>
      </c>
      <c r="F1222" s="1" t="s">
        <v>60</v>
      </c>
      <c r="G1222" s="1" t="s">
        <v>111</v>
      </c>
      <c r="H1222" s="1">
        <v>23</v>
      </c>
      <c r="I1222" s="1" t="s">
        <v>52</v>
      </c>
      <c r="J1222" s="1" t="s">
        <v>49</v>
      </c>
      <c r="K1222" s="1">
        <v>17406001</v>
      </c>
      <c r="L1222" s="1" t="s">
        <v>50</v>
      </c>
      <c r="M1222" s="1" t="s">
        <v>51</v>
      </c>
      <c r="N1222" s="1" t="s">
        <v>64</v>
      </c>
      <c r="O1222" s="1" t="s">
        <v>65</v>
      </c>
      <c r="P1222" s="1" t="s">
        <v>66</v>
      </c>
      <c r="Q1222" s="1" t="s">
        <v>67</v>
      </c>
      <c r="R1222" s="1" t="s">
        <v>87</v>
      </c>
      <c r="S1222" s="1" t="s">
        <v>88</v>
      </c>
      <c r="T1222" s="2">
        <v>43333</v>
      </c>
      <c r="U1222" s="2">
        <v>43333</v>
      </c>
      <c r="V1222" s="1" t="s">
        <v>52</v>
      </c>
      <c r="W1222" s="3">
        <v>1</v>
      </c>
      <c r="X1222" s="1" t="s">
        <v>53</v>
      </c>
      <c r="Y1222" s="4">
        <v>32425</v>
      </c>
      <c r="Z1222" s="4">
        <v>-4246</v>
      </c>
      <c r="AA1222" s="4">
        <v>0</v>
      </c>
      <c r="AB1222" s="4">
        <v>0</v>
      </c>
      <c r="AC1222" s="4">
        <v>0</v>
      </c>
      <c r="AD1222" s="4">
        <v>32425</v>
      </c>
      <c r="AE1222" s="5">
        <v>1685</v>
      </c>
      <c r="AF1222" s="1" t="s">
        <v>70</v>
      </c>
      <c r="AG1222" s="1" t="s">
        <v>71</v>
      </c>
      <c r="AH1222" s="1" t="s">
        <v>89</v>
      </c>
      <c r="AI1222" s="1" t="s">
        <v>57</v>
      </c>
      <c r="AJ1222" s="5">
        <v>10950</v>
      </c>
      <c r="AK1222" s="4">
        <v>-336</v>
      </c>
      <c r="AL1222" s="4">
        <v>0</v>
      </c>
      <c r="AM1222" s="4">
        <v>0</v>
      </c>
      <c r="AN1222" s="4">
        <v>0</v>
      </c>
      <c r="AO1222" s="4">
        <v>-4582</v>
      </c>
      <c r="AP1222" s="4">
        <v>-4582</v>
      </c>
      <c r="AQ1222" s="4">
        <v>0</v>
      </c>
      <c r="AR1222" s="4">
        <v>27843</v>
      </c>
      <c r="AS1222" s="1" t="s">
        <v>52</v>
      </c>
      <c r="AT1222" s="9">
        <f t="shared" si="563"/>
        <v>43333</v>
      </c>
      <c r="AU1222" s="9">
        <f t="shared" si="564"/>
        <v>43313</v>
      </c>
      <c r="AV1222" s="9">
        <v>44798</v>
      </c>
      <c r="AW1222" s="11">
        <f t="shared" si="565"/>
        <v>4.0136986301369859</v>
      </c>
      <c r="AX1222">
        <v>10</v>
      </c>
      <c r="AY1222" s="12">
        <v>0.05</v>
      </c>
      <c r="AZ1222">
        <f t="shared" si="566"/>
        <v>9.5000000000000001E-2</v>
      </c>
      <c r="BA1222" s="13">
        <f t="shared" si="567"/>
        <v>32425</v>
      </c>
      <c r="BI1222" s="14">
        <f t="shared" ref="BI1222:BI1226" si="569">AR1222</f>
        <v>27843</v>
      </c>
      <c r="BJ1222" s="14">
        <v>0</v>
      </c>
      <c r="BK1222" s="14">
        <f t="shared" ref="BK1222:BK1226" si="570">AR1222</f>
        <v>27843</v>
      </c>
      <c r="BL1222" s="52">
        <v>0</v>
      </c>
      <c r="BM1222" s="15">
        <f t="shared" ref="BM1222:BM1226" si="571">AR1222</f>
        <v>27843</v>
      </c>
    </row>
    <row r="1223" spans="1:65">
      <c r="A1223" s="8">
        <v>1221</v>
      </c>
      <c r="B1223" s="1" t="s">
        <v>44</v>
      </c>
      <c r="C1223" s="1">
        <v>1500</v>
      </c>
      <c r="D1223" s="1" t="s">
        <v>60</v>
      </c>
      <c r="E1223" s="1">
        <v>150000051</v>
      </c>
      <c r="F1223" s="1" t="s">
        <v>112</v>
      </c>
      <c r="G1223" s="1" t="s">
        <v>113</v>
      </c>
      <c r="H1223" s="1">
        <v>24</v>
      </c>
      <c r="I1223" s="1" t="s">
        <v>52</v>
      </c>
      <c r="J1223" s="1" t="s">
        <v>49</v>
      </c>
      <c r="K1223" s="1">
        <v>17406001</v>
      </c>
      <c r="L1223" s="1" t="s">
        <v>50</v>
      </c>
      <c r="M1223" s="1" t="s">
        <v>51</v>
      </c>
      <c r="N1223" s="1" t="s">
        <v>64</v>
      </c>
      <c r="O1223" s="1" t="s">
        <v>65</v>
      </c>
      <c r="P1223" s="1" t="s">
        <v>66</v>
      </c>
      <c r="Q1223" s="1" t="s">
        <v>67</v>
      </c>
      <c r="R1223" s="1" t="s">
        <v>87</v>
      </c>
      <c r="S1223" s="1" t="s">
        <v>88</v>
      </c>
      <c r="T1223" s="2">
        <v>43333</v>
      </c>
      <c r="U1223" s="2">
        <v>43333</v>
      </c>
      <c r="V1223" s="1" t="s">
        <v>52</v>
      </c>
      <c r="W1223" s="3">
        <v>1</v>
      </c>
      <c r="X1223" s="1" t="s">
        <v>53</v>
      </c>
      <c r="Y1223" s="4">
        <v>970825</v>
      </c>
      <c r="Z1223" s="4">
        <v>-127181.51</v>
      </c>
      <c r="AA1223" s="4">
        <v>0</v>
      </c>
      <c r="AB1223" s="4">
        <v>0</v>
      </c>
      <c r="AC1223" s="4">
        <v>0</v>
      </c>
      <c r="AD1223" s="4">
        <v>970825</v>
      </c>
      <c r="AE1223" s="5">
        <v>1685</v>
      </c>
      <c r="AF1223" s="1" t="s">
        <v>70</v>
      </c>
      <c r="AG1223" s="1" t="s">
        <v>71</v>
      </c>
      <c r="AH1223" s="1" t="s">
        <v>89</v>
      </c>
      <c r="AI1223" s="1" t="s">
        <v>57</v>
      </c>
      <c r="AJ1223" s="5">
        <v>10950</v>
      </c>
      <c r="AK1223" s="4">
        <v>-10071</v>
      </c>
      <c r="AL1223" s="4">
        <v>0</v>
      </c>
      <c r="AM1223" s="4">
        <v>0</v>
      </c>
      <c r="AN1223" s="4">
        <v>0</v>
      </c>
      <c r="AO1223" s="4">
        <v>-137252.51</v>
      </c>
      <c r="AP1223" s="4">
        <v>-137252.51</v>
      </c>
      <c r="AQ1223" s="4">
        <v>0</v>
      </c>
      <c r="AR1223" s="4">
        <v>833572.49</v>
      </c>
      <c r="AS1223" s="1" t="s">
        <v>52</v>
      </c>
      <c r="AT1223" s="9">
        <f t="shared" si="563"/>
        <v>43333</v>
      </c>
      <c r="AU1223" s="9">
        <f t="shared" si="564"/>
        <v>43313</v>
      </c>
      <c r="AV1223" s="9">
        <v>44798</v>
      </c>
      <c r="AW1223" s="11">
        <f t="shared" si="565"/>
        <v>4.0136986301369859</v>
      </c>
      <c r="AX1223">
        <v>10</v>
      </c>
      <c r="AY1223" s="12">
        <v>0.05</v>
      </c>
      <c r="AZ1223">
        <f t="shared" si="566"/>
        <v>9.5000000000000001E-2</v>
      </c>
      <c r="BA1223" s="13">
        <f t="shared" si="567"/>
        <v>970825</v>
      </c>
      <c r="BB1223" s="16" t="s">
        <v>593</v>
      </c>
      <c r="BC1223" s="16" t="s">
        <v>593</v>
      </c>
      <c r="BD1223" s="16" t="s">
        <v>593</v>
      </c>
      <c r="BE1223" s="16" t="s">
        <v>593</v>
      </c>
      <c r="BF1223" s="16" t="s">
        <v>593</v>
      </c>
      <c r="BG1223" s="16" t="s">
        <v>593</v>
      </c>
      <c r="BH1223" s="16" t="s">
        <v>593</v>
      </c>
      <c r="BI1223" s="14">
        <f t="shared" si="569"/>
        <v>833572.49</v>
      </c>
      <c r="BJ1223" s="14">
        <v>0</v>
      </c>
      <c r="BK1223" s="14">
        <f t="shared" si="570"/>
        <v>833572.49</v>
      </c>
      <c r="BL1223" s="52">
        <v>0</v>
      </c>
      <c r="BM1223" s="15">
        <f t="shared" si="571"/>
        <v>833572.49</v>
      </c>
    </row>
    <row r="1224" spans="1:65">
      <c r="A1224" s="8">
        <v>1222</v>
      </c>
      <c r="B1224" s="1" t="s">
        <v>44</v>
      </c>
      <c r="C1224" s="1">
        <v>1500</v>
      </c>
      <c r="D1224" s="1" t="s">
        <v>60</v>
      </c>
      <c r="E1224" s="1">
        <v>150000051</v>
      </c>
      <c r="F1224" s="1" t="s">
        <v>112</v>
      </c>
      <c r="G1224" s="1" t="s">
        <v>114</v>
      </c>
      <c r="H1224" s="1">
        <v>25</v>
      </c>
      <c r="I1224" s="1" t="s">
        <v>52</v>
      </c>
      <c r="J1224" s="1" t="s">
        <v>49</v>
      </c>
      <c r="K1224" s="1">
        <v>17406001</v>
      </c>
      <c r="L1224" s="1" t="s">
        <v>50</v>
      </c>
      <c r="M1224" s="1" t="s">
        <v>51</v>
      </c>
      <c r="N1224" s="1" t="s">
        <v>64</v>
      </c>
      <c r="O1224" s="1" t="s">
        <v>65</v>
      </c>
      <c r="P1224" s="1" t="s">
        <v>66</v>
      </c>
      <c r="Q1224" s="1" t="s">
        <v>67</v>
      </c>
      <c r="R1224" s="1" t="s">
        <v>87</v>
      </c>
      <c r="S1224" s="1" t="s">
        <v>88</v>
      </c>
      <c r="T1224" s="2">
        <v>43333</v>
      </c>
      <c r="U1224" s="2">
        <v>43333</v>
      </c>
      <c r="V1224" s="1" t="s">
        <v>52</v>
      </c>
      <c r="W1224" s="3">
        <v>1</v>
      </c>
      <c r="X1224" s="1" t="s">
        <v>53</v>
      </c>
      <c r="Y1224" s="4">
        <v>2008211</v>
      </c>
      <c r="Z1224" s="4">
        <v>-263082.87</v>
      </c>
      <c r="AA1224" s="4">
        <v>0</v>
      </c>
      <c r="AB1224" s="4">
        <v>0</v>
      </c>
      <c r="AC1224" s="4">
        <v>0</v>
      </c>
      <c r="AD1224" s="4">
        <v>2008211</v>
      </c>
      <c r="AE1224" s="5">
        <v>1685</v>
      </c>
      <c r="AF1224" s="1" t="s">
        <v>70</v>
      </c>
      <c r="AG1224" s="1" t="s">
        <v>71</v>
      </c>
      <c r="AH1224" s="1" t="s">
        <v>89</v>
      </c>
      <c r="AI1224" s="1" t="s">
        <v>57</v>
      </c>
      <c r="AJ1224" s="5">
        <v>10950</v>
      </c>
      <c r="AK1224" s="4">
        <v>-20832</v>
      </c>
      <c r="AL1224" s="4">
        <v>0</v>
      </c>
      <c r="AM1224" s="4">
        <v>0</v>
      </c>
      <c r="AN1224" s="4">
        <v>0</v>
      </c>
      <c r="AO1224" s="4">
        <v>-283914.87</v>
      </c>
      <c r="AP1224" s="4">
        <v>-283914.87</v>
      </c>
      <c r="AQ1224" s="4">
        <v>0</v>
      </c>
      <c r="AR1224" s="4">
        <v>1724296.13</v>
      </c>
      <c r="AS1224" s="1" t="s">
        <v>52</v>
      </c>
      <c r="AT1224" s="9">
        <f t="shared" si="563"/>
        <v>43333</v>
      </c>
      <c r="AU1224" s="9">
        <f t="shared" si="564"/>
        <v>43313</v>
      </c>
      <c r="AV1224" s="9">
        <v>44798</v>
      </c>
      <c r="AW1224" s="11">
        <f t="shared" si="565"/>
        <v>4.0136986301369859</v>
      </c>
      <c r="AX1224">
        <v>10</v>
      </c>
      <c r="AY1224" s="12">
        <v>0.05</v>
      </c>
      <c r="AZ1224">
        <f t="shared" si="566"/>
        <v>9.5000000000000001E-2</v>
      </c>
      <c r="BA1224" s="13">
        <f t="shared" si="567"/>
        <v>2008211</v>
      </c>
      <c r="BB1224" s="16" t="s">
        <v>593</v>
      </c>
      <c r="BC1224" s="16" t="s">
        <v>593</v>
      </c>
      <c r="BD1224" s="16" t="s">
        <v>593</v>
      </c>
      <c r="BE1224" s="16" t="s">
        <v>593</v>
      </c>
      <c r="BF1224" s="16" t="s">
        <v>593</v>
      </c>
      <c r="BG1224" s="16" t="s">
        <v>593</v>
      </c>
      <c r="BH1224" s="16" t="s">
        <v>593</v>
      </c>
      <c r="BI1224" s="14">
        <f t="shared" si="569"/>
        <v>1724296.13</v>
      </c>
      <c r="BJ1224" s="14">
        <v>0</v>
      </c>
      <c r="BK1224" s="14">
        <f t="shared" si="570"/>
        <v>1724296.13</v>
      </c>
      <c r="BL1224" s="52">
        <v>0</v>
      </c>
      <c r="BM1224" s="15">
        <f t="shared" si="571"/>
        <v>1724296.13</v>
      </c>
    </row>
    <row r="1225" spans="1:65">
      <c r="A1225" s="8">
        <v>1223</v>
      </c>
      <c r="B1225" s="1" t="s">
        <v>44</v>
      </c>
      <c r="C1225" s="1">
        <v>1500</v>
      </c>
      <c r="D1225" s="1" t="s">
        <v>60</v>
      </c>
      <c r="E1225" s="1">
        <v>150000051</v>
      </c>
      <c r="F1225" s="1" t="s">
        <v>60</v>
      </c>
      <c r="G1225" s="1" t="s">
        <v>115</v>
      </c>
      <c r="H1225" s="1">
        <v>26</v>
      </c>
      <c r="I1225" s="1" t="s">
        <v>52</v>
      </c>
      <c r="J1225" s="1" t="s">
        <v>49</v>
      </c>
      <c r="K1225" s="1">
        <v>17406001</v>
      </c>
      <c r="L1225" s="1" t="s">
        <v>50</v>
      </c>
      <c r="M1225" s="1" t="s">
        <v>51</v>
      </c>
      <c r="N1225" s="1" t="s">
        <v>64</v>
      </c>
      <c r="O1225" s="1" t="s">
        <v>65</v>
      </c>
      <c r="P1225" s="1" t="s">
        <v>66</v>
      </c>
      <c r="Q1225" s="1" t="s">
        <v>67</v>
      </c>
      <c r="R1225" s="1" t="s">
        <v>87</v>
      </c>
      <c r="S1225" s="1" t="s">
        <v>88</v>
      </c>
      <c r="T1225" s="2">
        <v>43333</v>
      </c>
      <c r="U1225" s="2">
        <v>43333</v>
      </c>
      <c r="V1225" s="1" t="s">
        <v>52</v>
      </c>
      <c r="W1225" s="3">
        <v>1</v>
      </c>
      <c r="X1225" s="1" t="s">
        <v>53</v>
      </c>
      <c r="Y1225" s="4">
        <v>120000</v>
      </c>
      <c r="Z1225" s="4">
        <v>-15720</v>
      </c>
      <c r="AA1225" s="4">
        <v>0</v>
      </c>
      <c r="AB1225" s="4">
        <v>0</v>
      </c>
      <c r="AC1225" s="4">
        <v>0</v>
      </c>
      <c r="AD1225" s="4">
        <v>120000</v>
      </c>
      <c r="AE1225" s="5">
        <v>1685</v>
      </c>
      <c r="AF1225" s="1" t="s">
        <v>70</v>
      </c>
      <c r="AG1225" s="1" t="s">
        <v>71</v>
      </c>
      <c r="AH1225" s="1" t="s">
        <v>89</v>
      </c>
      <c r="AI1225" s="1" t="s">
        <v>57</v>
      </c>
      <c r="AJ1225" s="5">
        <v>10950</v>
      </c>
      <c r="AK1225" s="4">
        <v>-1245</v>
      </c>
      <c r="AL1225" s="4">
        <v>0</v>
      </c>
      <c r="AM1225" s="4">
        <v>0</v>
      </c>
      <c r="AN1225" s="4">
        <v>0</v>
      </c>
      <c r="AO1225" s="4">
        <v>-16965</v>
      </c>
      <c r="AP1225" s="4">
        <v>-16965</v>
      </c>
      <c r="AQ1225" s="4">
        <v>0</v>
      </c>
      <c r="AR1225" s="4">
        <v>103035</v>
      </c>
      <c r="AS1225" s="1" t="s">
        <v>52</v>
      </c>
      <c r="AT1225" s="9">
        <f t="shared" si="563"/>
        <v>43333</v>
      </c>
      <c r="AU1225" s="9">
        <f t="shared" si="564"/>
        <v>43313</v>
      </c>
      <c r="AV1225" s="9">
        <v>44798</v>
      </c>
      <c r="AW1225" s="11">
        <f t="shared" si="565"/>
        <v>4.0136986301369859</v>
      </c>
      <c r="AX1225">
        <v>10</v>
      </c>
      <c r="AY1225" s="12">
        <v>0.05</v>
      </c>
      <c r="AZ1225">
        <f t="shared" si="566"/>
        <v>9.5000000000000001E-2</v>
      </c>
      <c r="BA1225" s="13">
        <f t="shared" si="567"/>
        <v>120000</v>
      </c>
      <c r="BI1225" s="14">
        <f t="shared" si="569"/>
        <v>103035</v>
      </c>
      <c r="BJ1225" s="14">
        <v>0</v>
      </c>
      <c r="BK1225" s="14">
        <f t="shared" si="570"/>
        <v>103035</v>
      </c>
      <c r="BL1225" s="52">
        <v>0</v>
      </c>
      <c r="BM1225" s="15">
        <f t="shared" si="571"/>
        <v>103035</v>
      </c>
    </row>
    <row r="1226" spans="1:65">
      <c r="A1226" s="8">
        <v>1224</v>
      </c>
      <c r="B1226" s="1" t="s">
        <v>44</v>
      </c>
      <c r="C1226" s="1">
        <v>1500</v>
      </c>
      <c r="D1226" s="1" t="s">
        <v>60</v>
      </c>
      <c r="E1226" s="1">
        <v>150000051</v>
      </c>
      <c r="F1226" s="1" t="s">
        <v>112</v>
      </c>
      <c r="G1226" s="1" t="s">
        <v>116</v>
      </c>
      <c r="H1226" s="1">
        <v>27</v>
      </c>
      <c r="I1226" s="1" t="s">
        <v>161</v>
      </c>
      <c r="J1226" s="1" t="s">
        <v>49</v>
      </c>
      <c r="K1226" s="1">
        <v>17406001</v>
      </c>
      <c r="L1226" s="1" t="s">
        <v>50</v>
      </c>
      <c r="M1226" s="1" t="s">
        <v>51</v>
      </c>
      <c r="N1226" s="1" t="s">
        <v>64</v>
      </c>
      <c r="O1226" s="1" t="s">
        <v>65</v>
      </c>
      <c r="P1226" s="1" t="s">
        <v>66</v>
      </c>
      <c r="Q1226" s="1" t="s">
        <v>67</v>
      </c>
      <c r="R1226" s="1" t="s">
        <v>87</v>
      </c>
      <c r="S1226" s="1" t="s">
        <v>88</v>
      </c>
      <c r="T1226" s="2">
        <v>43333</v>
      </c>
      <c r="U1226" s="2">
        <v>43333</v>
      </c>
      <c r="V1226" s="1" t="s">
        <v>52</v>
      </c>
      <c r="W1226" s="3">
        <v>1</v>
      </c>
      <c r="X1226" s="1" t="s">
        <v>53</v>
      </c>
      <c r="Y1226" s="4">
        <v>4339035</v>
      </c>
      <c r="Z1226" s="4">
        <v>-568428.62</v>
      </c>
      <c r="AA1226" s="4">
        <v>0</v>
      </c>
      <c r="AB1226" s="4">
        <v>0</v>
      </c>
      <c r="AC1226" s="4">
        <v>0</v>
      </c>
      <c r="AD1226" s="4">
        <v>4339035</v>
      </c>
      <c r="AE1226" s="5">
        <v>1685</v>
      </c>
      <c r="AF1226" s="1" t="s">
        <v>70</v>
      </c>
      <c r="AG1226" s="1" t="s">
        <v>71</v>
      </c>
      <c r="AH1226" s="1" t="s">
        <v>89</v>
      </c>
      <c r="AI1226" s="1" t="s">
        <v>57</v>
      </c>
      <c r="AJ1226" s="5">
        <v>10950</v>
      </c>
      <c r="AK1226" s="4">
        <v>-45011</v>
      </c>
      <c r="AL1226" s="4">
        <v>0</v>
      </c>
      <c r="AM1226" s="4">
        <v>0</v>
      </c>
      <c r="AN1226" s="4">
        <v>0</v>
      </c>
      <c r="AO1226" s="4">
        <v>-613439.62</v>
      </c>
      <c r="AP1226" s="4">
        <v>-613439.62</v>
      </c>
      <c r="AQ1226" s="4">
        <v>0</v>
      </c>
      <c r="AR1226" s="4">
        <v>3725595.38</v>
      </c>
      <c r="AS1226" s="1" t="s">
        <v>52</v>
      </c>
      <c r="AT1226" s="9">
        <f t="shared" si="563"/>
        <v>43333</v>
      </c>
      <c r="AU1226" s="9">
        <f t="shared" si="564"/>
        <v>43313</v>
      </c>
      <c r="AV1226" s="9">
        <v>44798</v>
      </c>
      <c r="AW1226" s="11">
        <f t="shared" si="565"/>
        <v>4.0136986301369859</v>
      </c>
      <c r="AX1226">
        <v>10</v>
      </c>
      <c r="AY1226" s="12">
        <v>0.05</v>
      </c>
      <c r="AZ1226">
        <f t="shared" si="566"/>
        <v>9.5000000000000001E-2</v>
      </c>
      <c r="BA1226" s="13">
        <f t="shared" si="567"/>
        <v>4339035</v>
      </c>
      <c r="BB1226" s="16" t="s">
        <v>593</v>
      </c>
      <c r="BC1226" s="16" t="s">
        <v>593</v>
      </c>
      <c r="BD1226" s="16" t="s">
        <v>593</v>
      </c>
      <c r="BE1226" s="16" t="s">
        <v>593</v>
      </c>
      <c r="BF1226" s="16" t="s">
        <v>593</v>
      </c>
      <c r="BG1226" s="16" t="s">
        <v>593</v>
      </c>
      <c r="BH1226" s="16" t="s">
        <v>593</v>
      </c>
      <c r="BI1226" s="14">
        <f t="shared" si="569"/>
        <v>3725595.38</v>
      </c>
      <c r="BJ1226" s="14">
        <v>0</v>
      </c>
      <c r="BK1226" s="14">
        <f t="shared" si="570"/>
        <v>3725595.38</v>
      </c>
      <c r="BL1226" s="52">
        <v>0</v>
      </c>
      <c r="BM1226" s="15">
        <f t="shared" si="571"/>
        <v>3725595.38</v>
      </c>
    </row>
    <row r="1227" spans="1:65">
      <c r="A1227" s="8">
        <v>1225</v>
      </c>
      <c r="B1227" s="1" t="s">
        <v>44</v>
      </c>
      <c r="C1227" s="1">
        <v>1500</v>
      </c>
      <c r="D1227" s="1" t="s">
        <v>60</v>
      </c>
      <c r="E1227" s="1">
        <v>150000052</v>
      </c>
      <c r="F1227" s="1" t="s">
        <v>60</v>
      </c>
      <c r="G1227" s="1" t="s">
        <v>86</v>
      </c>
      <c r="H1227" s="1">
        <v>1</v>
      </c>
      <c r="I1227" s="1" t="s">
        <v>52</v>
      </c>
      <c r="J1227" s="1" t="s">
        <v>49</v>
      </c>
      <c r="K1227" s="1">
        <v>17406001</v>
      </c>
      <c r="L1227" s="1" t="s">
        <v>50</v>
      </c>
      <c r="M1227" s="1" t="s">
        <v>51</v>
      </c>
      <c r="N1227" s="1" t="s">
        <v>64</v>
      </c>
      <c r="O1227" s="1" t="s">
        <v>65</v>
      </c>
      <c r="P1227" s="1" t="s">
        <v>66</v>
      </c>
      <c r="Q1227" s="1" t="s">
        <v>67</v>
      </c>
      <c r="R1227" s="1" t="s">
        <v>87</v>
      </c>
      <c r="S1227" s="1" t="s">
        <v>88</v>
      </c>
      <c r="T1227" s="2">
        <v>43333</v>
      </c>
      <c r="U1227" s="2">
        <v>43333</v>
      </c>
      <c r="V1227" s="1" t="s">
        <v>52</v>
      </c>
      <c r="W1227" s="3">
        <v>1</v>
      </c>
      <c r="X1227" s="1" t="s">
        <v>53</v>
      </c>
      <c r="Y1227" s="4">
        <v>892500</v>
      </c>
      <c r="Z1227" s="4">
        <v>-116920</v>
      </c>
      <c r="AA1227" s="4">
        <v>0</v>
      </c>
      <c r="AB1227" s="4">
        <v>0</v>
      </c>
      <c r="AC1227" s="4">
        <v>0</v>
      </c>
      <c r="AD1227" s="4">
        <v>892500</v>
      </c>
      <c r="AE1227" s="5">
        <v>1685</v>
      </c>
      <c r="AF1227" s="1" t="s">
        <v>70</v>
      </c>
      <c r="AG1227" s="1" t="s">
        <v>71</v>
      </c>
      <c r="AH1227" s="1" t="s">
        <v>89</v>
      </c>
      <c r="AI1227" s="1" t="s">
        <v>57</v>
      </c>
      <c r="AJ1227" s="5">
        <v>10950</v>
      </c>
      <c r="AK1227" s="4">
        <v>-9258</v>
      </c>
      <c r="AL1227" s="4">
        <v>0</v>
      </c>
      <c r="AM1227" s="4">
        <v>0</v>
      </c>
      <c r="AN1227" s="4">
        <v>0</v>
      </c>
      <c r="AO1227" s="4">
        <v>-126178</v>
      </c>
      <c r="AP1227" s="4">
        <v>-126178</v>
      </c>
      <c r="AQ1227" s="4">
        <v>0</v>
      </c>
      <c r="AR1227" s="4">
        <v>766322</v>
      </c>
      <c r="AS1227" s="1" t="s">
        <v>52</v>
      </c>
      <c r="AT1227" s="9">
        <f t="shared" si="563"/>
        <v>43333</v>
      </c>
      <c r="AU1227" s="9">
        <f t="shared" si="564"/>
        <v>43313</v>
      </c>
      <c r="AV1227" s="9">
        <v>44798</v>
      </c>
      <c r="AW1227" s="11">
        <f t="shared" si="565"/>
        <v>4.0136986301369859</v>
      </c>
      <c r="AX1227">
        <v>10</v>
      </c>
      <c r="AY1227" s="12">
        <v>0.05</v>
      </c>
      <c r="AZ1227">
        <f t="shared" si="566"/>
        <v>9.5000000000000001E-2</v>
      </c>
      <c r="BA1227" s="13">
        <f t="shared" si="567"/>
        <v>892500</v>
      </c>
      <c r="BB1227" s="17" t="s">
        <v>1853</v>
      </c>
      <c r="BC1227">
        <f>MATCH(BB1227,MONTHLY_INDEX!$A:$A,0)</f>
        <v>630</v>
      </c>
      <c r="BD1227">
        <f>MATCH(AU1227,MONTHLY_INDEX!$1:$1,0)</f>
        <v>80</v>
      </c>
      <c r="BE1227">
        <f>INDEX(MONTHLY_INDEX!$1:$1048576,Final!BC1227,Final!BD1227)</f>
        <v>111.6</v>
      </c>
      <c r="BF1227">
        <f>MATCH($BF$1,MONTHLY_INDEX!$1:$1,0)</f>
        <v>127</v>
      </c>
      <c r="BG1227">
        <f>INDEX(MONTHLY_INDEX!$1:$1048576,Final!BC1227,Final!BF1227)</f>
        <v>151.1</v>
      </c>
      <c r="BH1227" s="23">
        <f t="shared" ref="BH1227:BH1244" si="572">(BG1227-BE1227)/BE1227</f>
        <v>0.35394265232974914</v>
      </c>
      <c r="BI1227" s="14">
        <f t="shared" ref="BI1227:BI1244" si="573">(1+BH1227)*BA1227</f>
        <v>1208393.817204301</v>
      </c>
      <c r="BJ1227" s="14">
        <f t="shared" ref="BJ1227:BJ1244" si="574">BI1227*AZ1227*AW1227</f>
        <v>460762.21783399611</v>
      </c>
      <c r="BK1227" s="15">
        <f t="shared" si="568"/>
        <v>747631.59937030496</v>
      </c>
      <c r="BL1227" s="52">
        <v>0</v>
      </c>
      <c r="BM1227" s="15">
        <f t="shared" ref="BM1227:BM1244" si="575">MAX((1-BL1227)*BK1227,BI1227*AY1227)</f>
        <v>747631.59937030496</v>
      </c>
    </row>
    <row r="1228" spans="1:65">
      <c r="A1228" s="8">
        <v>1226</v>
      </c>
      <c r="B1228" s="1" t="s">
        <v>44</v>
      </c>
      <c r="C1228" s="1">
        <v>1500</v>
      </c>
      <c r="D1228" s="1" t="s">
        <v>60</v>
      </c>
      <c r="E1228" s="1">
        <v>150000052</v>
      </c>
      <c r="F1228" s="1" t="s">
        <v>60</v>
      </c>
      <c r="G1228" s="1" t="s">
        <v>90</v>
      </c>
      <c r="H1228" s="1">
        <v>2</v>
      </c>
      <c r="I1228" s="1" t="s">
        <v>52</v>
      </c>
      <c r="J1228" s="1" t="s">
        <v>49</v>
      </c>
      <c r="K1228" s="1">
        <v>17406001</v>
      </c>
      <c r="L1228" s="1" t="s">
        <v>50</v>
      </c>
      <c r="M1228" s="1" t="s">
        <v>51</v>
      </c>
      <c r="N1228" s="1" t="s">
        <v>64</v>
      </c>
      <c r="O1228" s="1" t="s">
        <v>65</v>
      </c>
      <c r="P1228" s="1" t="s">
        <v>66</v>
      </c>
      <c r="Q1228" s="1" t="s">
        <v>67</v>
      </c>
      <c r="R1228" s="1" t="s">
        <v>87</v>
      </c>
      <c r="S1228" s="1" t="s">
        <v>88</v>
      </c>
      <c r="T1228" s="2">
        <v>43333</v>
      </c>
      <c r="U1228" s="2">
        <v>43333</v>
      </c>
      <c r="V1228" s="1" t="s">
        <v>52</v>
      </c>
      <c r="W1228" s="3">
        <v>1</v>
      </c>
      <c r="X1228" s="1" t="s">
        <v>53</v>
      </c>
      <c r="Y1228" s="4">
        <v>472500</v>
      </c>
      <c r="Z1228" s="4">
        <v>-61898</v>
      </c>
      <c r="AA1228" s="4">
        <v>0</v>
      </c>
      <c r="AB1228" s="4">
        <v>0</v>
      </c>
      <c r="AC1228" s="4">
        <v>0</v>
      </c>
      <c r="AD1228" s="4">
        <v>472500</v>
      </c>
      <c r="AE1228" s="5">
        <v>1685</v>
      </c>
      <c r="AF1228" s="1" t="s">
        <v>70</v>
      </c>
      <c r="AG1228" s="1" t="s">
        <v>71</v>
      </c>
      <c r="AH1228" s="1" t="s">
        <v>89</v>
      </c>
      <c r="AI1228" s="1" t="s">
        <v>57</v>
      </c>
      <c r="AJ1228" s="5">
        <v>10950</v>
      </c>
      <c r="AK1228" s="4">
        <v>-4901</v>
      </c>
      <c r="AL1228" s="4">
        <v>0</v>
      </c>
      <c r="AM1228" s="4">
        <v>0</v>
      </c>
      <c r="AN1228" s="4">
        <v>0</v>
      </c>
      <c r="AO1228" s="4">
        <v>-66799</v>
      </c>
      <c r="AP1228" s="4">
        <v>-66799</v>
      </c>
      <c r="AQ1228" s="4">
        <v>0</v>
      </c>
      <c r="AR1228" s="4">
        <v>405701</v>
      </c>
      <c r="AS1228" s="1" t="s">
        <v>52</v>
      </c>
      <c r="AT1228" s="9">
        <f t="shared" si="563"/>
        <v>43333</v>
      </c>
      <c r="AU1228" s="9">
        <f t="shared" si="564"/>
        <v>43313</v>
      </c>
      <c r="AV1228" s="9">
        <v>44798</v>
      </c>
      <c r="AW1228" s="11">
        <f t="shared" si="565"/>
        <v>4.0136986301369859</v>
      </c>
      <c r="AX1228">
        <v>10</v>
      </c>
      <c r="AY1228" s="12">
        <v>0.05</v>
      </c>
      <c r="AZ1228">
        <f t="shared" si="566"/>
        <v>9.5000000000000001E-2</v>
      </c>
      <c r="BA1228" s="13">
        <f t="shared" si="567"/>
        <v>472500</v>
      </c>
      <c r="BB1228" s="17" t="s">
        <v>2189</v>
      </c>
      <c r="BC1228">
        <f>MATCH(BB1228,MONTHLY_INDEX!$A:$A,0)</f>
        <v>798</v>
      </c>
      <c r="BD1228">
        <f>MATCH(AU1228,MONTHLY_INDEX!$1:$1,0)</f>
        <v>80</v>
      </c>
      <c r="BE1228">
        <f>INDEX(MONTHLY_INDEX!$1:$1048576,Final!BC1228,Final!BD1228)</f>
        <v>96</v>
      </c>
      <c r="BF1228">
        <f>MATCH($BF$1,MONTHLY_INDEX!$1:$1,0)</f>
        <v>127</v>
      </c>
      <c r="BG1228">
        <f>INDEX(MONTHLY_INDEX!$1:$1048576,Final!BC1228,Final!BF1228)</f>
        <v>95.3</v>
      </c>
      <c r="BH1228" s="23">
        <f t="shared" si="572"/>
        <v>-7.2916666666666963E-3</v>
      </c>
      <c r="BI1228" s="14">
        <f t="shared" si="573"/>
        <v>469054.6875</v>
      </c>
      <c r="BJ1228" s="14">
        <f t="shared" si="574"/>
        <v>178851.19488441778</v>
      </c>
      <c r="BK1228" s="15">
        <f t="shared" si="568"/>
        <v>290203.49261558219</v>
      </c>
      <c r="BL1228" s="52">
        <v>0</v>
      </c>
      <c r="BM1228" s="15">
        <f t="shared" si="575"/>
        <v>290203.49261558219</v>
      </c>
    </row>
    <row r="1229" spans="1:65">
      <c r="A1229" s="8">
        <v>1227</v>
      </c>
      <c r="B1229" s="1" t="s">
        <v>44</v>
      </c>
      <c r="C1229" s="1">
        <v>1500</v>
      </c>
      <c r="D1229" s="1" t="s">
        <v>60</v>
      </c>
      <c r="E1229" s="1">
        <v>150000052</v>
      </c>
      <c r="F1229" s="1" t="s">
        <v>60</v>
      </c>
      <c r="G1229" s="1" t="s">
        <v>91</v>
      </c>
      <c r="H1229" s="1">
        <v>3</v>
      </c>
      <c r="I1229" s="1" t="s">
        <v>52</v>
      </c>
      <c r="J1229" s="1" t="s">
        <v>49</v>
      </c>
      <c r="K1229" s="1">
        <v>17406001</v>
      </c>
      <c r="L1229" s="1" t="s">
        <v>50</v>
      </c>
      <c r="M1229" s="1" t="s">
        <v>51</v>
      </c>
      <c r="N1229" s="1" t="s">
        <v>64</v>
      </c>
      <c r="O1229" s="1" t="s">
        <v>65</v>
      </c>
      <c r="P1229" s="1" t="s">
        <v>66</v>
      </c>
      <c r="Q1229" s="1" t="s">
        <v>67</v>
      </c>
      <c r="R1229" s="1" t="s">
        <v>87</v>
      </c>
      <c r="S1229" s="1" t="s">
        <v>88</v>
      </c>
      <c r="T1229" s="2">
        <v>43333</v>
      </c>
      <c r="U1229" s="2">
        <v>43333</v>
      </c>
      <c r="V1229" s="1" t="s">
        <v>52</v>
      </c>
      <c r="W1229" s="3">
        <v>1</v>
      </c>
      <c r="X1229" s="1" t="s">
        <v>53</v>
      </c>
      <c r="Y1229" s="4">
        <v>637760</v>
      </c>
      <c r="Z1229" s="4">
        <v>-83547</v>
      </c>
      <c r="AA1229" s="4">
        <v>0</v>
      </c>
      <c r="AB1229" s="4">
        <v>0</v>
      </c>
      <c r="AC1229" s="4">
        <v>0</v>
      </c>
      <c r="AD1229" s="4">
        <v>637760</v>
      </c>
      <c r="AE1229" s="5">
        <v>1685</v>
      </c>
      <c r="AF1229" s="1" t="s">
        <v>70</v>
      </c>
      <c r="AG1229" s="1" t="s">
        <v>71</v>
      </c>
      <c r="AH1229" s="1" t="s">
        <v>89</v>
      </c>
      <c r="AI1229" s="1" t="s">
        <v>57</v>
      </c>
      <c r="AJ1229" s="5">
        <v>10950</v>
      </c>
      <c r="AK1229" s="4">
        <v>-6616</v>
      </c>
      <c r="AL1229" s="4">
        <v>0</v>
      </c>
      <c r="AM1229" s="4">
        <v>0</v>
      </c>
      <c r="AN1229" s="4">
        <v>0</v>
      </c>
      <c r="AO1229" s="4">
        <v>-90163</v>
      </c>
      <c r="AP1229" s="4">
        <v>-90163</v>
      </c>
      <c r="AQ1229" s="4">
        <v>0</v>
      </c>
      <c r="AR1229" s="4">
        <v>547597</v>
      </c>
      <c r="AS1229" s="1" t="s">
        <v>52</v>
      </c>
      <c r="AT1229" s="9">
        <f t="shared" si="563"/>
        <v>43333</v>
      </c>
      <c r="AU1229" s="9">
        <f t="shared" si="564"/>
        <v>43313</v>
      </c>
      <c r="AV1229" s="9">
        <v>44798</v>
      </c>
      <c r="AW1229" s="11">
        <f t="shared" si="565"/>
        <v>4.0136986301369859</v>
      </c>
      <c r="AX1229">
        <v>10</v>
      </c>
      <c r="AY1229" s="12">
        <v>0.05</v>
      </c>
      <c r="AZ1229">
        <f t="shared" si="566"/>
        <v>9.5000000000000001E-2</v>
      </c>
      <c r="BA1229" s="13">
        <f t="shared" si="567"/>
        <v>637760</v>
      </c>
      <c r="BB1229" s="17" t="s">
        <v>2189</v>
      </c>
      <c r="BC1229">
        <f>MATCH(BB1229,MONTHLY_INDEX!$A:$A,0)</f>
        <v>798</v>
      </c>
      <c r="BD1229">
        <f>MATCH(AU1229,MONTHLY_INDEX!$1:$1,0)</f>
        <v>80</v>
      </c>
      <c r="BE1229">
        <f>INDEX(MONTHLY_INDEX!$1:$1048576,Final!BC1229,Final!BD1229)</f>
        <v>96</v>
      </c>
      <c r="BF1229">
        <f>MATCH($BF$1,MONTHLY_INDEX!$1:$1,0)</f>
        <v>127</v>
      </c>
      <c r="BG1229">
        <f>INDEX(MONTHLY_INDEX!$1:$1048576,Final!BC1229,Final!BF1229)</f>
        <v>95.3</v>
      </c>
      <c r="BH1229" s="23">
        <f t="shared" si="572"/>
        <v>-7.2916666666666963E-3</v>
      </c>
      <c r="BI1229" s="14">
        <f t="shared" si="573"/>
        <v>633109.66666666663</v>
      </c>
      <c r="BJ1229" s="14">
        <f t="shared" si="574"/>
        <v>241405.58317351594</v>
      </c>
      <c r="BK1229" s="15">
        <f t="shared" si="568"/>
        <v>391704.08349315065</v>
      </c>
      <c r="BL1229" s="52">
        <v>0</v>
      </c>
      <c r="BM1229" s="15">
        <f t="shared" si="575"/>
        <v>391704.08349315065</v>
      </c>
    </row>
    <row r="1230" spans="1:65">
      <c r="A1230" s="8">
        <v>1228</v>
      </c>
      <c r="B1230" s="1" t="s">
        <v>44</v>
      </c>
      <c r="C1230" s="1">
        <v>1500</v>
      </c>
      <c r="D1230" s="1" t="s">
        <v>60</v>
      </c>
      <c r="E1230" s="1">
        <v>150000052</v>
      </c>
      <c r="F1230" s="1" t="s">
        <v>60</v>
      </c>
      <c r="G1230" s="1" t="s">
        <v>92</v>
      </c>
      <c r="H1230" s="1">
        <v>4</v>
      </c>
      <c r="I1230" s="1" t="s">
        <v>52</v>
      </c>
      <c r="J1230" s="1" t="s">
        <v>49</v>
      </c>
      <c r="K1230" s="1">
        <v>17406001</v>
      </c>
      <c r="L1230" s="1" t="s">
        <v>50</v>
      </c>
      <c r="M1230" s="1" t="s">
        <v>51</v>
      </c>
      <c r="N1230" s="1" t="s">
        <v>64</v>
      </c>
      <c r="O1230" s="1" t="s">
        <v>65</v>
      </c>
      <c r="P1230" s="1" t="s">
        <v>66</v>
      </c>
      <c r="Q1230" s="1" t="s">
        <v>67</v>
      </c>
      <c r="R1230" s="1" t="s">
        <v>87</v>
      </c>
      <c r="S1230" s="1" t="s">
        <v>88</v>
      </c>
      <c r="T1230" s="2">
        <v>43333</v>
      </c>
      <c r="U1230" s="2">
        <v>43333</v>
      </c>
      <c r="V1230" s="1" t="s">
        <v>52</v>
      </c>
      <c r="W1230" s="3">
        <v>1</v>
      </c>
      <c r="X1230" s="1" t="s">
        <v>53</v>
      </c>
      <c r="Y1230" s="4">
        <v>21044329</v>
      </c>
      <c r="Z1230" s="4">
        <v>-2756887</v>
      </c>
      <c r="AA1230" s="4">
        <v>0</v>
      </c>
      <c r="AB1230" s="4">
        <v>0</v>
      </c>
      <c r="AC1230" s="4">
        <v>0</v>
      </c>
      <c r="AD1230" s="4">
        <v>21044329</v>
      </c>
      <c r="AE1230" s="5">
        <v>1685</v>
      </c>
      <c r="AF1230" s="1" t="s">
        <v>70</v>
      </c>
      <c r="AG1230" s="1" t="s">
        <v>71</v>
      </c>
      <c r="AH1230" s="1" t="s">
        <v>89</v>
      </c>
      <c r="AI1230" s="1" t="s">
        <v>57</v>
      </c>
      <c r="AJ1230" s="5">
        <v>10950</v>
      </c>
      <c r="AK1230" s="4">
        <v>-218303</v>
      </c>
      <c r="AL1230" s="4">
        <v>0</v>
      </c>
      <c r="AM1230" s="4">
        <v>0</v>
      </c>
      <c r="AN1230" s="4">
        <v>0</v>
      </c>
      <c r="AO1230" s="4">
        <v>-2975190</v>
      </c>
      <c r="AP1230" s="4">
        <v>-2975190</v>
      </c>
      <c r="AQ1230" s="4">
        <v>0</v>
      </c>
      <c r="AR1230" s="4">
        <v>18069139</v>
      </c>
      <c r="AS1230" s="1" t="s">
        <v>52</v>
      </c>
      <c r="AT1230" s="9">
        <f t="shared" si="563"/>
        <v>43333</v>
      </c>
      <c r="AU1230" s="9">
        <f t="shared" si="564"/>
        <v>43313</v>
      </c>
      <c r="AV1230" s="9">
        <v>44798</v>
      </c>
      <c r="AW1230" s="11">
        <f t="shared" si="565"/>
        <v>4.0136986301369859</v>
      </c>
      <c r="AX1230">
        <v>25</v>
      </c>
      <c r="AY1230" s="12">
        <v>0.05</v>
      </c>
      <c r="AZ1230">
        <f t="shared" si="566"/>
        <v>3.7999999999999999E-2</v>
      </c>
      <c r="BA1230" s="13">
        <f t="shared" si="567"/>
        <v>21044329</v>
      </c>
      <c r="BB1230" s="17" t="s">
        <v>2189</v>
      </c>
      <c r="BC1230">
        <f>MATCH(BB1230,MONTHLY_INDEX!$A:$A,0)</f>
        <v>798</v>
      </c>
      <c r="BD1230">
        <f>MATCH(AU1230,MONTHLY_INDEX!$1:$1,0)</f>
        <v>80</v>
      </c>
      <c r="BE1230">
        <f>INDEX(MONTHLY_INDEX!$1:$1048576,Final!BC1230,Final!BD1230)</f>
        <v>96</v>
      </c>
      <c r="BF1230">
        <f>MATCH($BF$1,MONTHLY_INDEX!$1:$1,0)</f>
        <v>127</v>
      </c>
      <c r="BG1230">
        <f>INDEX(MONTHLY_INDEX!$1:$1048576,Final!BC1230,Final!BF1230)</f>
        <v>95.3</v>
      </c>
      <c r="BH1230" s="23">
        <f t="shared" si="572"/>
        <v>-7.2916666666666963E-3</v>
      </c>
      <c r="BI1230" s="14">
        <f t="shared" si="573"/>
        <v>20890880.767708331</v>
      </c>
      <c r="BJ1230" s="14">
        <f t="shared" si="574"/>
        <v>3186288.5817488292</v>
      </c>
      <c r="BK1230" s="15">
        <f t="shared" si="568"/>
        <v>17704592.185959503</v>
      </c>
      <c r="BL1230" s="52">
        <v>0</v>
      </c>
      <c r="BM1230" s="15">
        <f t="shared" si="575"/>
        <v>17704592.185959503</v>
      </c>
    </row>
    <row r="1231" spans="1:65">
      <c r="A1231" s="8">
        <v>1229</v>
      </c>
      <c r="B1231" s="1" t="s">
        <v>44</v>
      </c>
      <c r="C1231" s="1">
        <v>1500</v>
      </c>
      <c r="D1231" s="1" t="s">
        <v>60</v>
      </c>
      <c r="E1231" s="1">
        <v>150000052</v>
      </c>
      <c r="F1231" s="1" t="s">
        <v>60</v>
      </c>
      <c r="G1231" s="1" t="s">
        <v>93</v>
      </c>
      <c r="H1231" s="1">
        <v>5</v>
      </c>
      <c r="I1231" s="1" t="s">
        <v>52</v>
      </c>
      <c r="J1231" s="1" t="s">
        <v>49</v>
      </c>
      <c r="K1231" s="1">
        <v>17406001</v>
      </c>
      <c r="L1231" s="1" t="s">
        <v>50</v>
      </c>
      <c r="M1231" s="1" t="s">
        <v>51</v>
      </c>
      <c r="N1231" s="1" t="s">
        <v>64</v>
      </c>
      <c r="O1231" s="1" t="s">
        <v>65</v>
      </c>
      <c r="P1231" s="1" t="s">
        <v>66</v>
      </c>
      <c r="Q1231" s="1" t="s">
        <v>67</v>
      </c>
      <c r="R1231" s="1" t="s">
        <v>87</v>
      </c>
      <c r="S1231" s="1" t="s">
        <v>88</v>
      </c>
      <c r="T1231" s="2">
        <v>43333</v>
      </c>
      <c r="U1231" s="2">
        <v>43333</v>
      </c>
      <c r="V1231" s="1" t="s">
        <v>52</v>
      </c>
      <c r="W1231" s="3">
        <v>1</v>
      </c>
      <c r="X1231" s="1" t="s">
        <v>53</v>
      </c>
      <c r="Y1231" s="4">
        <v>969266</v>
      </c>
      <c r="Z1231" s="4">
        <v>-126976</v>
      </c>
      <c r="AA1231" s="4">
        <v>0</v>
      </c>
      <c r="AB1231" s="4">
        <v>0</v>
      </c>
      <c r="AC1231" s="4">
        <v>0</v>
      </c>
      <c r="AD1231" s="4">
        <v>969266</v>
      </c>
      <c r="AE1231" s="5">
        <v>1685</v>
      </c>
      <c r="AF1231" s="1" t="s">
        <v>70</v>
      </c>
      <c r="AG1231" s="1" t="s">
        <v>71</v>
      </c>
      <c r="AH1231" s="1" t="s">
        <v>89</v>
      </c>
      <c r="AI1231" s="1" t="s">
        <v>57</v>
      </c>
      <c r="AJ1231" s="5">
        <v>10950</v>
      </c>
      <c r="AK1231" s="4">
        <v>-10055</v>
      </c>
      <c r="AL1231" s="4">
        <v>0</v>
      </c>
      <c r="AM1231" s="4">
        <v>0</v>
      </c>
      <c r="AN1231" s="4">
        <v>0</v>
      </c>
      <c r="AO1231" s="4">
        <v>-137031</v>
      </c>
      <c r="AP1231" s="4">
        <v>-137031</v>
      </c>
      <c r="AQ1231" s="4">
        <v>0</v>
      </c>
      <c r="AR1231" s="4">
        <v>832235</v>
      </c>
      <c r="AS1231" s="1" t="s">
        <v>52</v>
      </c>
      <c r="AT1231" s="9">
        <f t="shared" si="563"/>
        <v>43333</v>
      </c>
      <c r="AU1231" s="9">
        <f t="shared" si="564"/>
        <v>43313</v>
      </c>
      <c r="AV1231" s="9">
        <v>44798</v>
      </c>
      <c r="AW1231" s="11">
        <f t="shared" si="565"/>
        <v>4.0136986301369859</v>
      </c>
      <c r="AX1231">
        <v>25</v>
      </c>
      <c r="AY1231" s="12">
        <v>0.05</v>
      </c>
      <c r="AZ1231">
        <f t="shared" si="566"/>
        <v>3.7999999999999999E-2</v>
      </c>
      <c r="BA1231" s="13">
        <f t="shared" si="567"/>
        <v>969266</v>
      </c>
      <c r="BB1231" s="17" t="s">
        <v>2083</v>
      </c>
      <c r="BC1231">
        <f>MATCH(BB1231,MONTHLY_INDEX!$A:$A,0)</f>
        <v>745</v>
      </c>
      <c r="BD1231">
        <f>MATCH(AU1231,MONTHLY_INDEX!$1:$1,0)</f>
        <v>80</v>
      </c>
      <c r="BE1231">
        <f>INDEX(MONTHLY_INDEX!$1:$1048576,Final!BC1231,Final!BD1231)</f>
        <v>106.4</v>
      </c>
      <c r="BF1231">
        <f>MATCH($BF$1,MONTHLY_INDEX!$1:$1,0)</f>
        <v>127</v>
      </c>
      <c r="BG1231">
        <f>INDEX(MONTHLY_INDEX!$1:$1048576,Final!BC1231,Final!BF1231)</f>
        <v>115.4</v>
      </c>
      <c r="BH1231" s="23">
        <f t="shared" si="572"/>
        <v>8.4586466165413529E-2</v>
      </c>
      <c r="BI1231" s="14">
        <f t="shared" si="573"/>
        <v>1051252.7857142857</v>
      </c>
      <c r="BJ1231" s="14">
        <f t="shared" si="574"/>
        <v>160337.65090606653</v>
      </c>
      <c r="BK1231" s="15">
        <f t="shared" si="568"/>
        <v>890915.13480821915</v>
      </c>
      <c r="BL1231" s="52">
        <v>0</v>
      </c>
      <c r="BM1231" s="15">
        <f t="shared" si="575"/>
        <v>890915.13480821915</v>
      </c>
    </row>
    <row r="1232" spans="1:65">
      <c r="A1232" s="8">
        <v>1230</v>
      </c>
      <c r="B1232" s="1" t="s">
        <v>44</v>
      </c>
      <c r="C1232" s="1">
        <v>1500</v>
      </c>
      <c r="D1232" s="1" t="s">
        <v>60</v>
      </c>
      <c r="E1232" s="1">
        <v>150000052</v>
      </c>
      <c r="F1232" s="1" t="s">
        <v>60</v>
      </c>
      <c r="G1232" s="1" t="s">
        <v>94</v>
      </c>
      <c r="H1232" s="1">
        <v>6</v>
      </c>
      <c r="I1232" s="1" t="s">
        <v>52</v>
      </c>
      <c r="J1232" s="1" t="s">
        <v>49</v>
      </c>
      <c r="K1232" s="1">
        <v>17406001</v>
      </c>
      <c r="L1232" s="1" t="s">
        <v>50</v>
      </c>
      <c r="M1232" s="1" t="s">
        <v>51</v>
      </c>
      <c r="N1232" s="1" t="s">
        <v>64</v>
      </c>
      <c r="O1232" s="1" t="s">
        <v>65</v>
      </c>
      <c r="P1232" s="1" t="s">
        <v>66</v>
      </c>
      <c r="Q1232" s="1" t="s">
        <v>67</v>
      </c>
      <c r="R1232" s="1" t="s">
        <v>87</v>
      </c>
      <c r="S1232" s="1" t="s">
        <v>88</v>
      </c>
      <c r="T1232" s="2">
        <v>43333</v>
      </c>
      <c r="U1232" s="2">
        <v>43333</v>
      </c>
      <c r="V1232" s="1" t="s">
        <v>52</v>
      </c>
      <c r="W1232" s="3">
        <v>1</v>
      </c>
      <c r="X1232" s="1" t="s">
        <v>53</v>
      </c>
      <c r="Y1232" s="4">
        <v>735000</v>
      </c>
      <c r="Z1232" s="4">
        <v>-96287</v>
      </c>
      <c r="AA1232" s="4">
        <v>0</v>
      </c>
      <c r="AB1232" s="4">
        <v>0</v>
      </c>
      <c r="AC1232" s="4">
        <v>0</v>
      </c>
      <c r="AD1232" s="4">
        <v>735000</v>
      </c>
      <c r="AE1232" s="5">
        <v>1685</v>
      </c>
      <c r="AF1232" s="1" t="s">
        <v>70</v>
      </c>
      <c r="AG1232" s="1" t="s">
        <v>71</v>
      </c>
      <c r="AH1232" s="1" t="s">
        <v>89</v>
      </c>
      <c r="AI1232" s="1" t="s">
        <v>57</v>
      </c>
      <c r="AJ1232" s="5">
        <v>10950</v>
      </c>
      <c r="AK1232" s="4">
        <v>-7625</v>
      </c>
      <c r="AL1232" s="4">
        <v>0</v>
      </c>
      <c r="AM1232" s="4">
        <v>0</v>
      </c>
      <c r="AN1232" s="4">
        <v>0</v>
      </c>
      <c r="AO1232" s="4">
        <v>-103912</v>
      </c>
      <c r="AP1232" s="4">
        <v>-103912</v>
      </c>
      <c r="AQ1232" s="4">
        <v>0</v>
      </c>
      <c r="AR1232" s="4">
        <v>631088</v>
      </c>
      <c r="AS1232" s="1" t="s">
        <v>52</v>
      </c>
      <c r="AT1232" s="9">
        <f t="shared" si="563"/>
        <v>43333</v>
      </c>
      <c r="AU1232" s="9">
        <f t="shared" si="564"/>
        <v>43313</v>
      </c>
      <c r="AV1232" s="9">
        <v>44798</v>
      </c>
      <c r="AW1232" s="11">
        <f t="shared" si="565"/>
        <v>4.0136986301369859</v>
      </c>
      <c r="AX1232">
        <v>10</v>
      </c>
      <c r="AY1232" s="12">
        <v>0.05</v>
      </c>
      <c r="AZ1232">
        <f t="shared" si="566"/>
        <v>9.5000000000000001E-2</v>
      </c>
      <c r="BA1232" s="13">
        <f t="shared" si="567"/>
        <v>735000</v>
      </c>
      <c r="BB1232" s="17" t="s">
        <v>1853</v>
      </c>
      <c r="BC1232">
        <f>MATCH(BB1232,MONTHLY_INDEX!$A:$A,0)</f>
        <v>630</v>
      </c>
      <c r="BD1232">
        <f>MATCH(AU1232,MONTHLY_INDEX!$1:$1,0)</f>
        <v>80</v>
      </c>
      <c r="BE1232">
        <f>INDEX(MONTHLY_INDEX!$1:$1048576,Final!BC1232,Final!BD1232)</f>
        <v>111.6</v>
      </c>
      <c r="BF1232">
        <f>MATCH($BF$1,MONTHLY_INDEX!$1:$1,0)</f>
        <v>127</v>
      </c>
      <c r="BG1232">
        <f>INDEX(MONTHLY_INDEX!$1:$1048576,Final!BC1232,Final!BF1232)</f>
        <v>151.1</v>
      </c>
      <c r="BH1232" s="23">
        <f t="shared" si="572"/>
        <v>0.35394265232974914</v>
      </c>
      <c r="BI1232" s="14">
        <f t="shared" si="573"/>
        <v>995147.84946236562</v>
      </c>
      <c r="BJ1232" s="14">
        <f t="shared" si="574"/>
        <v>379451.2382162321</v>
      </c>
      <c r="BK1232" s="15">
        <f t="shared" si="568"/>
        <v>615696.61124613346</v>
      </c>
      <c r="BL1232" s="52">
        <v>0</v>
      </c>
      <c r="BM1232" s="15">
        <f t="shared" si="575"/>
        <v>615696.61124613346</v>
      </c>
    </row>
    <row r="1233" spans="1:65">
      <c r="A1233" s="8">
        <v>1231</v>
      </c>
      <c r="B1233" s="1" t="s">
        <v>44</v>
      </c>
      <c r="C1233" s="1">
        <v>1500</v>
      </c>
      <c r="D1233" s="1" t="s">
        <v>60</v>
      </c>
      <c r="E1233" s="1">
        <v>150000052</v>
      </c>
      <c r="F1233" s="1" t="s">
        <v>60</v>
      </c>
      <c r="G1233" s="1" t="s">
        <v>95</v>
      </c>
      <c r="H1233" s="1">
        <v>7</v>
      </c>
      <c r="I1233" s="1" t="s">
        <v>52</v>
      </c>
      <c r="J1233" s="1" t="s">
        <v>49</v>
      </c>
      <c r="K1233" s="1">
        <v>17406001</v>
      </c>
      <c r="L1233" s="1" t="s">
        <v>50</v>
      </c>
      <c r="M1233" s="1" t="s">
        <v>51</v>
      </c>
      <c r="N1233" s="1" t="s">
        <v>64</v>
      </c>
      <c r="O1233" s="1" t="s">
        <v>65</v>
      </c>
      <c r="P1233" s="1" t="s">
        <v>66</v>
      </c>
      <c r="Q1233" s="1" t="s">
        <v>67</v>
      </c>
      <c r="R1233" s="1" t="s">
        <v>87</v>
      </c>
      <c r="S1233" s="1" t="s">
        <v>88</v>
      </c>
      <c r="T1233" s="2">
        <v>43333</v>
      </c>
      <c r="U1233" s="2">
        <v>43333</v>
      </c>
      <c r="V1233" s="1" t="s">
        <v>52</v>
      </c>
      <c r="W1233" s="3">
        <v>1</v>
      </c>
      <c r="X1233" s="1" t="s">
        <v>53</v>
      </c>
      <c r="Y1233" s="4">
        <v>126000</v>
      </c>
      <c r="Z1233" s="4">
        <v>-16506</v>
      </c>
      <c r="AA1233" s="4">
        <v>0</v>
      </c>
      <c r="AB1233" s="4">
        <v>0</v>
      </c>
      <c r="AC1233" s="4">
        <v>0</v>
      </c>
      <c r="AD1233" s="4">
        <v>126000</v>
      </c>
      <c r="AE1233" s="5">
        <v>1685</v>
      </c>
      <c r="AF1233" s="1" t="s">
        <v>70</v>
      </c>
      <c r="AG1233" s="1" t="s">
        <v>71</v>
      </c>
      <c r="AH1233" s="1" t="s">
        <v>89</v>
      </c>
      <c r="AI1233" s="1" t="s">
        <v>57</v>
      </c>
      <c r="AJ1233" s="5">
        <v>10950</v>
      </c>
      <c r="AK1233" s="4">
        <v>-1307</v>
      </c>
      <c r="AL1233" s="4">
        <v>0</v>
      </c>
      <c r="AM1233" s="4">
        <v>0</v>
      </c>
      <c r="AN1233" s="4">
        <v>0</v>
      </c>
      <c r="AO1233" s="4">
        <v>-17813</v>
      </c>
      <c r="AP1233" s="4">
        <v>-17813</v>
      </c>
      <c r="AQ1233" s="4">
        <v>0</v>
      </c>
      <c r="AR1233" s="4">
        <v>108187</v>
      </c>
      <c r="AS1233" s="1" t="s">
        <v>52</v>
      </c>
      <c r="AT1233" s="9">
        <f t="shared" si="563"/>
        <v>43333</v>
      </c>
      <c r="AU1233" s="9">
        <f t="shared" si="564"/>
        <v>43313</v>
      </c>
      <c r="AV1233" s="9">
        <v>44798</v>
      </c>
      <c r="AW1233" s="11">
        <f t="shared" si="565"/>
        <v>4.0136986301369859</v>
      </c>
      <c r="AX1233">
        <v>25</v>
      </c>
      <c r="AY1233" s="12">
        <v>0.05</v>
      </c>
      <c r="AZ1233">
        <f t="shared" si="566"/>
        <v>3.7999999999999999E-2</v>
      </c>
      <c r="BA1233" s="13">
        <f t="shared" si="567"/>
        <v>126000</v>
      </c>
      <c r="BB1233" s="17" t="s">
        <v>2189</v>
      </c>
      <c r="BC1233">
        <f>MATCH(BB1233,MONTHLY_INDEX!$A:$A,0)</f>
        <v>798</v>
      </c>
      <c r="BD1233">
        <f>MATCH(AU1233,MONTHLY_INDEX!$1:$1,0)</f>
        <v>80</v>
      </c>
      <c r="BE1233">
        <f>INDEX(MONTHLY_INDEX!$1:$1048576,Final!BC1233,Final!BD1233)</f>
        <v>96</v>
      </c>
      <c r="BF1233">
        <f>MATCH($BF$1,MONTHLY_INDEX!$1:$1,0)</f>
        <v>127</v>
      </c>
      <c r="BG1233">
        <f>INDEX(MONTHLY_INDEX!$1:$1048576,Final!BC1233,Final!BF1233)</f>
        <v>95.3</v>
      </c>
      <c r="BH1233" s="23">
        <f t="shared" si="572"/>
        <v>-7.2916666666666963E-3</v>
      </c>
      <c r="BI1233" s="14">
        <f t="shared" si="573"/>
        <v>125081.25</v>
      </c>
      <c r="BJ1233" s="14">
        <f t="shared" si="574"/>
        <v>19077.460787671229</v>
      </c>
      <c r="BK1233" s="15">
        <f t="shared" si="568"/>
        <v>106003.78921232877</v>
      </c>
      <c r="BL1233" s="52">
        <v>0</v>
      </c>
      <c r="BM1233" s="15">
        <f t="shared" si="575"/>
        <v>106003.78921232877</v>
      </c>
    </row>
    <row r="1234" spans="1:65">
      <c r="A1234" s="8">
        <v>1232</v>
      </c>
      <c r="B1234" s="1" t="s">
        <v>44</v>
      </c>
      <c r="C1234" s="1">
        <v>1500</v>
      </c>
      <c r="D1234" s="1" t="s">
        <v>60</v>
      </c>
      <c r="E1234" s="1">
        <v>150000052</v>
      </c>
      <c r="F1234" s="1" t="s">
        <v>60</v>
      </c>
      <c r="G1234" s="1" t="s">
        <v>96</v>
      </c>
      <c r="H1234" s="1">
        <v>8</v>
      </c>
      <c r="I1234" s="1" t="s">
        <v>52</v>
      </c>
      <c r="J1234" s="1" t="s">
        <v>49</v>
      </c>
      <c r="K1234" s="1">
        <v>17406001</v>
      </c>
      <c r="L1234" s="1" t="s">
        <v>50</v>
      </c>
      <c r="M1234" s="1" t="s">
        <v>51</v>
      </c>
      <c r="N1234" s="1" t="s">
        <v>64</v>
      </c>
      <c r="O1234" s="1" t="s">
        <v>65</v>
      </c>
      <c r="P1234" s="1" t="s">
        <v>66</v>
      </c>
      <c r="Q1234" s="1" t="s">
        <v>67</v>
      </c>
      <c r="R1234" s="1" t="s">
        <v>87</v>
      </c>
      <c r="S1234" s="1" t="s">
        <v>88</v>
      </c>
      <c r="T1234" s="2">
        <v>43333</v>
      </c>
      <c r="U1234" s="2">
        <v>43333</v>
      </c>
      <c r="V1234" s="1" t="s">
        <v>52</v>
      </c>
      <c r="W1234" s="3">
        <v>1</v>
      </c>
      <c r="X1234" s="1" t="s">
        <v>53</v>
      </c>
      <c r="Y1234" s="4">
        <v>29327302</v>
      </c>
      <c r="Z1234" s="4">
        <v>-3841988</v>
      </c>
      <c r="AA1234" s="4">
        <v>0</v>
      </c>
      <c r="AB1234" s="4">
        <v>0</v>
      </c>
      <c r="AC1234" s="4">
        <v>0</v>
      </c>
      <c r="AD1234" s="4">
        <v>29327302</v>
      </c>
      <c r="AE1234" s="5">
        <v>1685</v>
      </c>
      <c r="AF1234" s="1" t="s">
        <v>70</v>
      </c>
      <c r="AG1234" s="1" t="s">
        <v>71</v>
      </c>
      <c r="AH1234" s="1" t="s">
        <v>89</v>
      </c>
      <c r="AI1234" s="1" t="s">
        <v>57</v>
      </c>
      <c r="AJ1234" s="5">
        <v>10950</v>
      </c>
      <c r="AK1234" s="4">
        <v>-304227</v>
      </c>
      <c r="AL1234" s="4">
        <v>0</v>
      </c>
      <c r="AM1234" s="4">
        <v>0</v>
      </c>
      <c r="AN1234" s="4">
        <v>0</v>
      </c>
      <c r="AO1234" s="4">
        <v>-4146215</v>
      </c>
      <c r="AP1234" s="4">
        <v>-4146215</v>
      </c>
      <c r="AQ1234" s="4">
        <v>0</v>
      </c>
      <c r="AR1234" s="4">
        <v>25181087</v>
      </c>
      <c r="AS1234" s="1" t="s">
        <v>52</v>
      </c>
      <c r="AT1234" s="9">
        <f t="shared" si="563"/>
        <v>43333</v>
      </c>
      <c r="AU1234" s="9">
        <f t="shared" si="564"/>
        <v>43313</v>
      </c>
      <c r="AV1234" s="9">
        <v>44798</v>
      </c>
      <c r="AW1234" s="11">
        <f t="shared" si="565"/>
        <v>4.0136986301369859</v>
      </c>
      <c r="AX1234">
        <v>25</v>
      </c>
      <c r="AY1234" s="12">
        <v>0.05</v>
      </c>
      <c r="AZ1234">
        <f t="shared" si="566"/>
        <v>3.7999999999999999E-2</v>
      </c>
      <c r="BA1234" s="13">
        <f t="shared" si="567"/>
        <v>29327302</v>
      </c>
      <c r="BB1234" s="17" t="s">
        <v>2189</v>
      </c>
      <c r="BC1234">
        <f>MATCH(BB1234,MONTHLY_INDEX!$A:$A,0)</f>
        <v>798</v>
      </c>
      <c r="BD1234">
        <f>MATCH(AU1234,MONTHLY_INDEX!$1:$1,0)</f>
        <v>80</v>
      </c>
      <c r="BE1234">
        <f>INDEX(MONTHLY_INDEX!$1:$1048576,Final!BC1234,Final!BD1234)</f>
        <v>96</v>
      </c>
      <c r="BF1234">
        <f>MATCH($BF$1,MONTHLY_INDEX!$1:$1,0)</f>
        <v>127</v>
      </c>
      <c r="BG1234">
        <f>INDEX(MONTHLY_INDEX!$1:$1048576,Final!BC1234,Final!BF1234)</f>
        <v>95.3</v>
      </c>
      <c r="BH1234" s="23">
        <f t="shared" si="572"/>
        <v>-7.2916666666666963E-3</v>
      </c>
      <c r="BI1234" s="14">
        <f t="shared" si="573"/>
        <v>29113457.089583334</v>
      </c>
      <c r="BJ1234" s="14">
        <f t="shared" si="574"/>
        <v>4440400.4278824767</v>
      </c>
      <c r="BK1234" s="15">
        <f t="shared" si="568"/>
        <v>24673056.661700856</v>
      </c>
      <c r="BL1234" s="52">
        <v>0</v>
      </c>
      <c r="BM1234" s="15">
        <f t="shared" si="575"/>
        <v>24673056.661700856</v>
      </c>
    </row>
    <row r="1235" spans="1:65">
      <c r="A1235" s="8">
        <v>1233</v>
      </c>
      <c r="B1235" s="1" t="s">
        <v>44</v>
      </c>
      <c r="C1235" s="1">
        <v>1500</v>
      </c>
      <c r="D1235" s="1" t="s">
        <v>60</v>
      </c>
      <c r="E1235" s="1">
        <v>150000052</v>
      </c>
      <c r="F1235" s="1" t="s">
        <v>60</v>
      </c>
      <c r="G1235" s="1" t="s">
        <v>97</v>
      </c>
      <c r="H1235" s="1">
        <v>9</v>
      </c>
      <c r="I1235" s="1" t="s">
        <v>52</v>
      </c>
      <c r="J1235" s="1" t="s">
        <v>49</v>
      </c>
      <c r="K1235" s="1">
        <v>17406001</v>
      </c>
      <c r="L1235" s="1" t="s">
        <v>50</v>
      </c>
      <c r="M1235" s="1" t="s">
        <v>51</v>
      </c>
      <c r="N1235" s="1" t="s">
        <v>64</v>
      </c>
      <c r="O1235" s="1" t="s">
        <v>65</v>
      </c>
      <c r="P1235" s="1" t="s">
        <v>66</v>
      </c>
      <c r="Q1235" s="1" t="s">
        <v>67</v>
      </c>
      <c r="R1235" s="1" t="s">
        <v>87</v>
      </c>
      <c r="S1235" s="1" t="s">
        <v>88</v>
      </c>
      <c r="T1235" s="2">
        <v>43333</v>
      </c>
      <c r="U1235" s="2">
        <v>43333</v>
      </c>
      <c r="V1235" s="1" t="s">
        <v>52</v>
      </c>
      <c r="W1235" s="3">
        <v>1</v>
      </c>
      <c r="X1235" s="1" t="s">
        <v>53</v>
      </c>
      <c r="Y1235" s="4">
        <v>1517250</v>
      </c>
      <c r="Z1235" s="4">
        <v>-198765</v>
      </c>
      <c r="AA1235" s="4">
        <v>0</v>
      </c>
      <c r="AB1235" s="4">
        <v>0</v>
      </c>
      <c r="AC1235" s="4">
        <v>0</v>
      </c>
      <c r="AD1235" s="4">
        <v>1517250</v>
      </c>
      <c r="AE1235" s="5">
        <v>1685</v>
      </c>
      <c r="AF1235" s="1" t="s">
        <v>70</v>
      </c>
      <c r="AG1235" s="1" t="s">
        <v>71</v>
      </c>
      <c r="AH1235" s="1" t="s">
        <v>89</v>
      </c>
      <c r="AI1235" s="1" t="s">
        <v>57</v>
      </c>
      <c r="AJ1235" s="5">
        <v>10950</v>
      </c>
      <c r="AK1235" s="4">
        <v>-15739</v>
      </c>
      <c r="AL1235" s="4">
        <v>0</v>
      </c>
      <c r="AM1235" s="4">
        <v>0</v>
      </c>
      <c r="AN1235" s="4">
        <v>0</v>
      </c>
      <c r="AO1235" s="4">
        <v>-214504</v>
      </c>
      <c r="AP1235" s="4">
        <v>-214504</v>
      </c>
      <c r="AQ1235" s="4">
        <v>0</v>
      </c>
      <c r="AR1235" s="4">
        <v>1302746</v>
      </c>
      <c r="AS1235" s="1" t="s">
        <v>52</v>
      </c>
      <c r="AT1235" s="9">
        <f t="shared" si="563"/>
        <v>43333</v>
      </c>
      <c r="AU1235" s="9">
        <f t="shared" si="564"/>
        <v>43313</v>
      </c>
      <c r="AV1235" s="9">
        <v>44798</v>
      </c>
      <c r="AW1235" s="11">
        <f t="shared" si="565"/>
        <v>4.0136986301369859</v>
      </c>
      <c r="AX1235">
        <v>15</v>
      </c>
      <c r="AY1235" s="12">
        <v>0.05</v>
      </c>
      <c r="AZ1235">
        <f t="shared" si="566"/>
        <v>6.3333333333333325E-2</v>
      </c>
      <c r="BA1235" s="13">
        <f t="shared" si="567"/>
        <v>1517250</v>
      </c>
      <c r="BB1235" s="17" t="s">
        <v>1941</v>
      </c>
      <c r="BC1235">
        <f>MATCH(BB1235,MONTHLY_INDEX!$A:$A,0)</f>
        <v>674</v>
      </c>
      <c r="BD1235">
        <f>MATCH(AU1235,MONTHLY_INDEX!$1:$1,0)</f>
        <v>80</v>
      </c>
      <c r="BE1235">
        <f>INDEX(MONTHLY_INDEX!$1:$1048576,Final!BC1235,Final!BD1235)</f>
        <v>105.1</v>
      </c>
      <c r="BF1235">
        <f>MATCH($BF$1,MONTHLY_INDEX!$1:$1,0)</f>
        <v>127</v>
      </c>
      <c r="BG1235">
        <f>INDEX(MONTHLY_INDEX!$1:$1048576,Final!BC1235,Final!BF1235)</f>
        <v>122.8</v>
      </c>
      <c r="BH1235" s="23">
        <f t="shared" si="572"/>
        <v>0.16841103710751668</v>
      </c>
      <c r="BI1235" s="14">
        <f t="shared" si="573"/>
        <v>1772771.6460513796</v>
      </c>
      <c r="BJ1235" s="14">
        <f t="shared" si="574"/>
        <v>450640.17139580037</v>
      </c>
      <c r="BK1235" s="15">
        <f t="shared" si="568"/>
        <v>1322131.4746555793</v>
      </c>
      <c r="BL1235" s="52">
        <v>0</v>
      </c>
      <c r="BM1235" s="15">
        <f t="shared" si="575"/>
        <v>1322131.4746555793</v>
      </c>
    </row>
    <row r="1236" spans="1:65">
      <c r="A1236" s="8">
        <v>1234</v>
      </c>
      <c r="B1236" s="1" t="s">
        <v>44</v>
      </c>
      <c r="C1236" s="1">
        <v>1500</v>
      </c>
      <c r="D1236" s="1" t="s">
        <v>60</v>
      </c>
      <c r="E1236" s="1">
        <v>150000052</v>
      </c>
      <c r="F1236" s="1" t="s">
        <v>60</v>
      </c>
      <c r="G1236" s="1" t="s">
        <v>98</v>
      </c>
      <c r="H1236" s="1">
        <v>10</v>
      </c>
      <c r="I1236" s="1" t="s">
        <v>52</v>
      </c>
      <c r="J1236" s="1" t="s">
        <v>49</v>
      </c>
      <c r="K1236" s="1">
        <v>17406001</v>
      </c>
      <c r="L1236" s="1" t="s">
        <v>50</v>
      </c>
      <c r="M1236" s="1" t="s">
        <v>51</v>
      </c>
      <c r="N1236" s="1" t="s">
        <v>64</v>
      </c>
      <c r="O1236" s="1" t="s">
        <v>65</v>
      </c>
      <c r="P1236" s="1" t="s">
        <v>66</v>
      </c>
      <c r="Q1236" s="1" t="s">
        <v>67</v>
      </c>
      <c r="R1236" s="1" t="s">
        <v>87</v>
      </c>
      <c r="S1236" s="1" t="s">
        <v>88</v>
      </c>
      <c r="T1236" s="2">
        <v>43333</v>
      </c>
      <c r="U1236" s="2">
        <v>43333</v>
      </c>
      <c r="V1236" s="1" t="s">
        <v>52</v>
      </c>
      <c r="W1236" s="3">
        <v>1</v>
      </c>
      <c r="X1236" s="1" t="s">
        <v>53</v>
      </c>
      <c r="Y1236" s="4">
        <v>312900</v>
      </c>
      <c r="Z1236" s="4">
        <v>-40991</v>
      </c>
      <c r="AA1236" s="4">
        <v>0</v>
      </c>
      <c r="AB1236" s="4">
        <v>0</v>
      </c>
      <c r="AC1236" s="4">
        <v>0</v>
      </c>
      <c r="AD1236" s="4">
        <v>312900</v>
      </c>
      <c r="AE1236" s="5">
        <v>1685</v>
      </c>
      <c r="AF1236" s="1" t="s">
        <v>70</v>
      </c>
      <c r="AG1236" s="1" t="s">
        <v>71</v>
      </c>
      <c r="AH1236" s="1" t="s">
        <v>89</v>
      </c>
      <c r="AI1236" s="1" t="s">
        <v>57</v>
      </c>
      <c r="AJ1236" s="5">
        <v>10950</v>
      </c>
      <c r="AK1236" s="4">
        <v>-3246</v>
      </c>
      <c r="AL1236" s="4">
        <v>0</v>
      </c>
      <c r="AM1236" s="4">
        <v>0</v>
      </c>
      <c r="AN1236" s="4">
        <v>0</v>
      </c>
      <c r="AO1236" s="4">
        <v>-44237</v>
      </c>
      <c r="AP1236" s="4">
        <v>-44237</v>
      </c>
      <c r="AQ1236" s="4">
        <v>0</v>
      </c>
      <c r="AR1236" s="4">
        <v>268663</v>
      </c>
      <c r="AS1236" s="1" t="s">
        <v>52</v>
      </c>
      <c r="AT1236" s="9">
        <f t="shared" si="563"/>
        <v>43333</v>
      </c>
      <c r="AU1236" s="9">
        <f t="shared" si="564"/>
        <v>43313</v>
      </c>
      <c r="AV1236" s="9">
        <v>44798</v>
      </c>
      <c r="AW1236" s="11">
        <f t="shared" si="565"/>
        <v>4.0136986301369859</v>
      </c>
      <c r="AX1236">
        <v>10</v>
      </c>
      <c r="AY1236" s="12">
        <v>0.05</v>
      </c>
      <c r="AZ1236">
        <f t="shared" si="566"/>
        <v>9.5000000000000001E-2</v>
      </c>
      <c r="BA1236" s="13">
        <f t="shared" si="567"/>
        <v>312900</v>
      </c>
      <c r="BB1236" s="17" t="s">
        <v>2189</v>
      </c>
      <c r="BC1236">
        <f>MATCH(BB1236,MONTHLY_INDEX!$A:$A,0)</f>
        <v>798</v>
      </c>
      <c r="BD1236">
        <f>MATCH(AU1236,MONTHLY_INDEX!$1:$1,0)</f>
        <v>80</v>
      </c>
      <c r="BE1236">
        <f>INDEX(MONTHLY_INDEX!$1:$1048576,Final!BC1236,Final!BD1236)</f>
        <v>96</v>
      </c>
      <c r="BF1236">
        <f>MATCH($BF$1,MONTHLY_INDEX!$1:$1,0)</f>
        <v>127</v>
      </c>
      <c r="BG1236">
        <f>INDEX(MONTHLY_INDEX!$1:$1048576,Final!BC1236,Final!BF1236)</f>
        <v>95.3</v>
      </c>
      <c r="BH1236" s="23">
        <f t="shared" si="572"/>
        <v>-7.2916666666666963E-3</v>
      </c>
      <c r="BI1236" s="14">
        <f t="shared" si="573"/>
        <v>310618.4375</v>
      </c>
      <c r="BJ1236" s="14">
        <f t="shared" si="574"/>
        <v>118439.2357234589</v>
      </c>
      <c r="BK1236" s="15">
        <f t="shared" si="568"/>
        <v>192179.2017765411</v>
      </c>
      <c r="BL1236" s="52">
        <v>0</v>
      </c>
      <c r="BM1236" s="15">
        <f t="shared" si="575"/>
        <v>192179.2017765411</v>
      </c>
    </row>
    <row r="1237" spans="1:65">
      <c r="A1237" s="8">
        <v>1235</v>
      </c>
      <c r="B1237" s="1" t="s">
        <v>44</v>
      </c>
      <c r="C1237" s="1">
        <v>1500</v>
      </c>
      <c r="D1237" s="1" t="s">
        <v>60</v>
      </c>
      <c r="E1237" s="1">
        <v>150000052</v>
      </c>
      <c r="F1237" s="1" t="s">
        <v>60</v>
      </c>
      <c r="G1237" s="1" t="s">
        <v>99</v>
      </c>
      <c r="H1237" s="1">
        <v>11</v>
      </c>
      <c r="I1237" s="1" t="s">
        <v>52</v>
      </c>
      <c r="J1237" s="1" t="s">
        <v>49</v>
      </c>
      <c r="K1237" s="1">
        <v>17406001</v>
      </c>
      <c r="L1237" s="1" t="s">
        <v>50</v>
      </c>
      <c r="M1237" s="1" t="s">
        <v>51</v>
      </c>
      <c r="N1237" s="1" t="s">
        <v>64</v>
      </c>
      <c r="O1237" s="1" t="s">
        <v>65</v>
      </c>
      <c r="P1237" s="1" t="s">
        <v>66</v>
      </c>
      <c r="Q1237" s="1" t="s">
        <v>67</v>
      </c>
      <c r="R1237" s="1" t="s">
        <v>87</v>
      </c>
      <c r="S1237" s="1" t="s">
        <v>88</v>
      </c>
      <c r="T1237" s="2">
        <v>43333</v>
      </c>
      <c r="U1237" s="2">
        <v>43333</v>
      </c>
      <c r="V1237" s="1" t="s">
        <v>52</v>
      </c>
      <c r="W1237" s="3">
        <v>1</v>
      </c>
      <c r="X1237" s="1" t="s">
        <v>53</v>
      </c>
      <c r="Y1237" s="4">
        <v>1174950</v>
      </c>
      <c r="Z1237" s="4">
        <v>-153922</v>
      </c>
      <c r="AA1237" s="4">
        <v>0</v>
      </c>
      <c r="AB1237" s="4">
        <v>0</v>
      </c>
      <c r="AC1237" s="4">
        <v>0</v>
      </c>
      <c r="AD1237" s="4">
        <v>1174950</v>
      </c>
      <c r="AE1237" s="5">
        <v>1685</v>
      </c>
      <c r="AF1237" s="1" t="s">
        <v>70</v>
      </c>
      <c r="AG1237" s="1" t="s">
        <v>71</v>
      </c>
      <c r="AH1237" s="1" t="s">
        <v>89</v>
      </c>
      <c r="AI1237" s="1" t="s">
        <v>57</v>
      </c>
      <c r="AJ1237" s="5">
        <v>10950</v>
      </c>
      <c r="AK1237" s="4">
        <v>-12188</v>
      </c>
      <c r="AL1237" s="4">
        <v>0</v>
      </c>
      <c r="AM1237" s="4">
        <v>0</v>
      </c>
      <c r="AN1237" s="4">
        <v>0</v>
      </c>
      <c r="AO1237" s="4">
        <v>-166110</v>
      </c>
      <c r="AP1237" s="4">
        <v>-166110</v>
      </c>
      <c r="AQ1237" s="4">
        <v>0</v>
      </c>
      <c r="AR1237" s="4">
        <v>1008840</v>
      </c>
      <c r="AS1237" s="1" t="s">
        <v>52</v>
      </c>
      <c r="AT1237" s="9">
        <f t="shared" si="563"/>
        <v>43333</v>
      </c>
      <c r="AU1237" s="9">
        <f t="shared" si="564"/>
        <v>43313</v>
      </c>
      <c r="AV1237" s="9">
        <v>44798</v>
      </c>
      <c r="AW1237" s="11">
        <f t="shared" si="565"/>
        <v>4.0136986301369859</v>
      </c>
      <c r="AX1237">
        <v>10</v>
      </c>
      <c r="AY1237" s="12">
        <v>0.05</v>
      </c>
      <c r="AZ1237">
        <f t="shared" si="566"/>
        <v>9.5000000000000001E-2</v>
      </c>
      <c r="BA1237" s="13">
        <f t="shared" si="567"/>
        <v>1174950</v>
      </c>
      <c r="BB1237" s="17" t="s">
        <v>2189</v>
      </c>
      <c r="BC1237">
        <f>MATCH(BB1237,MONTHLY_INDEX!$A:$A,0)</f>
        <v>798</v>
      </c>
      <c r="BD1237">
        <f>MATCH(AU1237,MONTHLY_INDEX!$1:$1,0)</f>
        <v>80</v>
      </c>
      <c r="BE1237">
        <f>INDEX(MONTHLY_INDEX!$1:$1048576,Final!BC1237,Final!BD1237)</f>
        <v>96</v>
      </c>
      <c r="BF1237">
        <f>MATCH($BF$1,MONTHLY_INDEX!$1:$1,0)</f>
        <v>127</v>
      </c>
      <c r="BG1237">
        <f>INDEX(MONTHLY_INDEX!$1:$1048576,Final!BC1237,Final!BF1237)</f>
        <v>95.3</v>
      </c>
      <c r="BH1237" s="23">
        <f t="shared" si="572"/>
        <v>-7.2916666666666963E-3</v>
      </c>
      <c r="BI1237" s="14">
        <f t="shared" si="573"/>
        <v>1166382.65625</v>
      </c>
      <c r="BJ1237" s="14">
        <f t="shared" si="574"/>
        <v>444743.30461258558</v>
      </c>
      <c r="BK1237" s="15">
        <f t="shared" si="568"/>
        <v>721639.35163741442</v>
      </c>
      <c r="BL1237" s="52">
        <v>0</v>
      </c>
      <c r="BM1237" s="15">
        <f t="shared" si="575"/>
        <v>721639.35163741442</v>
      </c>
    </row>
    <row r="1238" spans="1:65">
      <c r="A1238" s="8">
        <v>1236</v>
      </c>
      <c r="B1238" s="1" t="s">
        <v>44</v>
      </c>
      <c r="C1238" s="1">
        <v>1500</v>
      </c>
      <c r="D1238" s="1" t="s">
        <v>60</v>
      </c>
      <c r="E1238" s="1">
        <v>150000052</v>
      </c>
      <c r="F1238" s="1" t="s">
        <v>60</v>
      </c>
      <c r="G1238" s="1" t="s">
        <v>100</v>
      </c>
      <c r="H1238" s="1">
        <v>12</v>
      </c>
      <c r="I1238" s="1" t="s">
        <v>52</v>
      </c>
      <c r="J1238" s="1" t="s">
        <v>49</v>
      </c>
      <c r="K1238" s="1">
        <v>17406001</v>
      </c>
      <c r="L1238" s="1" t="s">
        <v>50</v>
      </c>
      <c r="M1238" s="1" t="s">
        <v>51</v>
      </c>
      <c r="N1238" s="1" t="s">
        <v>64</v>
      </c>
      <c r="O1238" s="1" t="s">
        <v>65</v>
      </c>
      <c r="P1238" s="1" t="s">
        <v>66</v>
      </c>
      <c r="Q1238" s="1" t="s">
        <v>67</v>
      </c>
      <c r="R1238" s="1" t="s">
        <v>87</v>
      </c>
      <c r="S1238" s="1" t="s">
        <v>88</v>
      </c>
      <c r="T1238" s="2">
        <v>43333</v>
      </c>
      <c r="U1238" s="2">
        <v>43333</v>
      </c>
      <c r="V1238" s="1" t="s">
        <v>52</v>
      </c>
      <c r="W1238" s="3">
        <v>1</v>
      </c>
      <c r="X1238" s="1" t="s">
        <v>53</v>
      </c>
      <c r="Y1238" s="4">
        <v>582750</v>
      </c>
      <c r="Z1238" s="4">
        <v>-76342</v>
      </c>
      <c r="AA1238" s="4">
        <v>0</v>
      </c>
      <c r="AB1238" s="4">
        <v>0</v>
      </c>
      <c r="AC1238" s="4">
        <v>0</v>
      </c>
      <c r="AD1238" s="4">
        <v>582750</v>
      </c>
      <c r="AE1238" s="5">
        <v>1685</v>
      </c>
      <c r="AF1238" s="1" t="s">
        <v>70</v>
      </c>
      <c r="AG1238" s="1" t="s">
        <v>71</v>
      </c>
      <c r="AH1238" s="1" t="s">
        <v>89</v>
      </c>
      <c r="AI1238" s="1" t="s">
        <v>57</v>
      </c>
      <c r="AJ1238" s="5">
        <v>10950</v>
      </c>
      <c r="AK1238" s="4">
        <v>-6045</v>
      </c>
      <c r="AL1238" s="4">
        <v>0</v>
      </c>
      <c r="AM1238" s="4">
        <v>0</v>
      </c>
      <c r="AN1238" s="4">
        <v>0</v>
      </c>
      <c r="AO1238" s="4">
        <v>-82387</v>
      </c>
      <c r="AP1238" s="4">
        <v>-82387</v>
      </c>
      <c r="AQ1238" s="4">
        <v>0</v>
      </c>
      <c r="AR1238" s="4">
        <v>500363</v>
      </c>
      <c r="AS1238" s="1" t="s">
        <v>52</v>
      </c>
      <c r="AT1238" s="9">
        <f t="shared" si="563"/>
        <v>43333</v>
      </c>
      <c r="AU1238" s="9">
        <f t="shared" si="564"/>
        <v>43313</v>
      </c>
      <c r="AV1238" s="9">
        <v>44798</v>
      </c>
      <c r="AW1238" s="11">
        <f t="shared" si="565"/>
        <v>4.0136986301369859</v>
      </c>
      <c r="AX1238">
        <v>10</v>
      </c>
      <c r="AY1238" s="12">
        <v>0.05</v>
      </c>
      <c r="AZ1238">
        <f t="shared" si="566"/>
        <v>9.5000000000000001E-2</v>
      </c>
      <c r="BA1238" s="13">
        <f t="shared" si="567"/>
        <v>582750</v>
      </c>
      <c r="BB1238" s="17" t="s">
        <v>1973</v>
      </c>
      <c r="BC1238">
        <f>MATCH(BB1238,MONTHLY_INDEX!$A:$A,0)</f>
        <v>690</v>
      </c>
      <c r="BD1238">
        <f>MATCH(AU1238,MONTHLY_INDEX!$1:$1,0)</f>
        <v>80</v>
      </c>
      <c r="BE1238">
        <f>INDEX(MONTHLY_INDEX!$1:$1048576,Final!BC1238,Final!BD1238)</f>
        <v>110</v>
      </c>
      <c r="BF1238">
        <f>MATCH($BF$1,MONTHLY_INDEX!$1:$1,0)</f>
        <v>127</v>
      </c>
      <c r="BG1238">
        <f>INDEX(MONTHLY_INDEX!$1:$1048576,Final!BC1238,Final!BF1238)</f>
        <v>145.69999999999999</v>
      </c>
      <c r="BH1238" s="23">
        <f t="shared" si="572"/>
        <v>0.32454545454545441</v>
      </c>
      <c r="BI1238" s="14">
        <f t="shared" si="573"/>
        <v>771878.86363636365</v>
      </c>
      <c r="BJ1238" s="14">
        <f t="shared" si="574"/>
        <v>294318.46807285177</v>
      </c>
      <c r="BK1238" s="15">
        <f t="shared" si="568"/>
        <v>477560.39556351188</v>
      </c>
      <c r="BL1238" s="52">
        <v>0</v>
      </c>
      <c r="BM1238" s="15">
        <f t="shared" si="575"/>
        <v>477560.39556351188</v>
      </c>
    </row>
    <row r="1239" spans="1:65">
      <c r="A1239" s="8">
        <v>1237</v>
      </c>
      <c r="B1239" s="1" t="s">
        <v>44</v>
      </c>
      <c r="C1239" s="1">
        <v>1500</v>
      </c>
      <c r="D1239" s="1" t="s">
        <v>60</v>
      </c>
      <c r="E1239" s="1">
        <v>150000052</v>
      </c>
      <c r="F1239" s="1" t="s">
        <v>60</v>
      </c>
      <c r="G1239" s="1" t="s">
        <v>101</v>
      </c>
      <c r="H1239" s="1">
        <v>13</v>
      </c>
      <c r="I1239" s="1" t="s">
        <v>52</v>
      </c>
      <c r="J1239" s="1" t="s">
        <v>49</v>
      </c>
      <c r="K1239" s="1">
        <v>17406001</v>
      </c>
      <c r="L1239" s="1" t="s">
        <v>50</v>
      </c>
      <c r="M1239" s="1" t="s">
        <v>51</v>
      </c>
      <c r="N1239" s="1" t="s">
        <v>64</v>
      </c>
      <c r="O1239" s="1" t="s">
        <v>65</v>
      </c>
      <c r="P1239" s="1" t="s">
        <v>66</v>
      </c>
      <c r="Q1239" s="1" t="s">
        <v>67</v>
      </c>
      <c r="R1239" s="1" t="s">
        <v>87</v>
      </c>
      <c r="S1239" s="1" t="s">
        <v>88</v>
      </c>
      <c r="T1239" s="2">
        <v>43333</v>
      </c>
      <c r="U1239" s="2">
        <v>43333</v>
      </c>
      <c r="V1239" s="1" t="s">
        <v>52</v>
      </c>
      <c r="W1239" s="3">
        <v>1</v>
      </c>
      <c r="X1239" s="1" t="s">
        <v>53</v>
      </c>
      <c r="Y1239" s="4">
        <v>9976171</v>
      </c>
      <c r="Z1239" s="4">
        <v>-1306915</v>
      </c>
      <c r="AA1239" s="4">
        <v>0</v>
      </c>
      <c r="AB1239" s="4">
        <v>0</v>
      </c>
      <c r="AC1239" s="4">
        <v>0</v>
      </c>
      <c r="AD1239" s="4">
        <v>9976171</v>
      </c>
      <c r="AE1239" s="5">
        <v>1685</v>
      </c>
      <c r="AF1239" s="1" t="s">
        <v>70</v>
      </c>
      <c r="AG1239" s="1" t="s">
        <v>71</v>
      </c>
      <c r="AH1239" s="1" t="s">
        <v>89</v>
      </c>
      <c r="AI1239" s="1" t="s">
        <v>57</v>
      </c>
      <c r="AJ1239" s="5">
        <v>10950</v>
      </c>
      <c r="AK1239" s="4">
        <v>-103488</v>
      </c>
      <c r="AL1239" s="4">
        <v>0</v>
      </c>
      <c r="AM1239" s="4">
        <v>0</v>
      </c>
      <c r="AN1239" s="4">
        <v>0</v>
      </c>
      <c r="AO1239" s="4">
        <v>-1410403</v>
      </c>
      <c r="AP1239" s="4">
        <v>-1410403</v>
      </c>
      <c r="AQ1239" s="4">
        <v>0</v>
      </c>
      <c r="AR1239" s="4">
        <v>8565768</v>
      </c>
      <c r="AS1239" s="1" t="s">
        <v>52</v>
      </c>
      <c r="AT1239" s="9">
        <f t="shared" si="563"/>
        <v>43333</v>
      </c>
      <c r="AU1239" s="9">
        <f t="shared" si="564"/>
        <v>43313</v>
      </c>
      <c r="AV1239" s="9">
        <v>44798</v>
      </c>
      <c r="AW1239" s="11">
        <f t="shared" si="565"/>
        <v>4.0136986301369859</v>
      </c>
      <c r="AX1239">
        <v>25</v>
      </c>
      <c r="AY1239" s="12">
        <v>0.05</v>
      </c>
      <c r="AZ1239">
        <f t="shared" si="566"/>
        <v>3.7999999999999999E-2</v>
      </c>
      <c r="BA1239" s="13">
        <f t="shared" si="567"/>
        <v>9976171</v>
      </c>
      <c r="BB1239" s="17" t="s">
        <v>2189</v>
      </c>
      <c r="BC1239">
        <f>MATCH(BB1239,MONTHLY_INDEX!$A:$A,0)</f>
        <v>798</v>
      </c>
      <c r="BD1239">
        <f>MATCH(AU1239,MONTHLY_INDEX!$1:$1,0)</f>
        <v>80</v>
      </c>
      <c r="BE1239">
        <f>INDEX(MONTHLY_INDEX!$1:$1048576,Final!BC1239,Final!BD1239)</f>
        <v>96</v>
      </c>
      <c r="BF1239">
        <f>MATCH($BF$1,MONTHLY_INDEX!$1:$1,0)</f>
        <v>127</v>
      </c>
      <c r="BG1239">
        <f>INDEX(MONTHLY_INDEX!$1:$1048576,Final!BC1239,Final!BF1239)</f>
        <v>95.3</v>
      </c>
      <c r="BH1239" s="23">
        <f t="shared" si="572"/>
        <v>-7.2916666666666963E-3</v>
      </c>
      <c r="BI1239" s="14">
        <f t="shared" si="573"/>
        <v>9903428.0864583328</v>
      </c>
      <c r="BJ1239" s="14">
        <f t="shared" si="574"/>
        <v>1510476.2782825625</v>
      </c>
      <c r="BK1239" s="15">
        <f t="shared" si="568"/>
        <v>8392951.8081757706</v>
      </c>
      <c r="BL1239" s="52">
        <v>0</v>
      </c>
      <c r="BM1239" s="15">
        <f t="shared" si="575"/>
        <v>8392951.8081757706</v>
      </c>
    </row>
    <row r="1240" spans="1:65">
      <c r="A1240" s="8">
        <v>1238</v>
      </c>
      <c r="B1240" s="1" t="s">
        <v>44</v>
      </c>
      <c r="C1240" s="1">
        <v>1500</v>
      </c>
      <c r="D1240" s="1" t="s">
        <v>60</v>
      </c>
      <c r="E1240" s="1">
        <v>150000052</v>
      </c>
      <c r="F1240" s="1" t="s">
        <v>60</v>
      </c>
      <c r="G1240" s="1" t="s">
        <v>102</v>
      </c>
      <c r="H1240" s="1">
        <v>14</v>
      </c>
      <c r="I1240" s="1" t="s">
        <v>52</v>
      </c>
      <c r="J1240" s="1" t="s">
        <v>49</v>
      </c>
      <c r="K1240" s="1">
        <v>17406001</v>
      </c>
      <c r="L1240" s="1" t="s">
        <v>50</v>
      </c>
      <c r="M1240" s="1" t="s">
        <v>51</v>
      </c>
      <c r="N1240" s="1" t="s">
        <v>64</v>
      </c>
      <c r="O1240" s="1" t="s">
        <v>65</v>
      </c>
      <c r="P1240" s="1" t="s">
        <v>66</v>
      </c>
      <c r="Q1240" s="1" t="s">
        <v>67</v>
      </c>
      <c r="R1240" s="1" t="s">
        <v>87</v>
      </c>
      <c r="S1240" s="1" t="s">
        <v>88</v>
      </c>
      <c r="T1240" s="2">
        <v>43333</v>
      </c>
      <c r="U1240" s="2">
        <v>43333</v>
      </c>
      <c r="V1240" s="1" t="s">
        <v>52</v>
      </c>
      <c r="W1240" s="3">
        <v>1</v>
      </c>
      <c r="X1240" s="1" t="s">
        <v>53</v>
      </c>
      <c r="Y1240" s="4">
        <v>21103901</v>
      </c>
      <c r="Z1240" s="4">
        <v>-2764690</v>
      </c>
      <c r="AA1240" s="4">
        <v>0</v>
      </c>
      <c r="AB1240" s="4">
        <v>0</v>
      </c>
      <c r="AC1240" s="4">
        <v>0</v>
      </c>
      <c r="AD1240" s="4">
        <v>21103901</v>
      </c>
      <c r="AE1240" s="5">
        <v>1685</v>
      </c>
      <c r="AF1240" s="1" t="s">
        <v>70</v>
      </c>
      <c r="AG1240" s="1" t="s">
        <v>71</v>
      </c>
      <c r="AH1240" s="1" t="s">
        <v>89</v>
      </c>
      <c r="AI1240" s="1" t="s">
        <v>57</v>
      </c>
      <c r="AJ1240" s="5">
        <v>10950</v>
      </c>
      <c r="AK1240" s="4">
        <v>-218921</v>
      </c>
      <c r="AL1240" s="4">
        <v>0</v>
      </c>
      <c r="AM1240" s="4">
        <v>0</v>
      </c>
      <c r="AN1240" s="4">
        <v>0</v>
      </c>
      <c r="AO1240" s="4">
        <v>-2983611</v>
      </c>
      <c r="AP1240" s="4">
        <v>-2983611</v>
      </c>
      <c r="AQ1240" s="4">
        <v>0</v>
      </c>
      <c r="AR1240" s="4">
        <v>18120290</v>
      </c>
      <c r="AS1240" s="1" t="s">
        <v>52</v>
      </c>
      <c r="AT1240" s="9">
        <f t="shared" si="563"/>
        <v>43333</v>
      </c>
      <c r="AU1240" s="9">
        <f t="shared" si="564"/>
        <v>43313</v>
      </c>
      <c r="AV1240" s="9">
        <v>44798</v>
      </c>
      <c r="AW1240" s="11">
        <f t="shared" si="565"/>
        <v>4.0136986301369859</v>
      </c>
      <c r="AX1240">
        <v>25</v>
      </c>
      <c r="AY1240" s="12">
        <v>0.05</v>
      </c>
      <c r="AZ1240">
        <f t="shared" si="566"/>
        <v>3.7999999999999999E-2</v>
      </c>
      <c r="BA1240" s="13">
        <f t="shared" si="567"/>
        <v>21103901</v>
      </c>
      <c r="BB1240" s="17" t="s">
        <v>2189</v>
      </c>
      <c r="BC1240">
        <f>MATCH(BB1240,MONTHLY_INDEX!$A:$A,0)</f>
        <v>798</v>
      </c>
      <c r="BD1240">
        <f>MATCH(AU1240,MONTHLY_INDEX!$1:$1,0)</f>
        <v>80</v>
      </c>
      <c r="BE1240">
        <f>INDEX(MONTHLY_INDEX!$1:$1048576,Final!BC1240,Final!BD1240)</f>
        <v>96</v>
      </c>
      <c r="BF1240">
        <f>MATCH($BF$1,MONTHLY_INDEX!$1:$1,0)</f>
        <v>127</v>
      </c>
      <c r="BG1240">
        <f>INDEX(MONTHLY_INDEX!$1:$1048576,Final!BC1240,Final!BF1240)</f>
        <v>95.3</v>
      </c>
      <c r="BH1240" s="23">
        <f t="shared" si="572"/>
        <v>-7.2916666666666963E-3</v>
      </c>
      <c r="BI1240" s="14">
        <f t="shared" si="573"/>
        <v>20950018.388541665</v>
      </c>
      <c r="BJ1240" s="14">
        <f t="shared" si="574"/>
        <v>3195308.2840825049</v>
      </c>
      <c r="BK1240" s="15">
        <f t="shared" si="568"/>
        <v>17754710.104459159</v>
      </c>
      <c r="BL1240" s="52">
        <v>0</v>
      </c>
      <c r="BM1240" s="15">
        <f t="shared" si="575"/>
        <v>17754710.104459159</v>
      </c>
    </row>
    <row r="1241" spans="1:65">
      <c r="A1241" s="8">
        <v>1239</v>
      </c>
      <c r="B1241" s="1" t="s">
        <v>44</v>
      </c>
      <c r="C1241" s="1">
        <v>1500</v>
      </c>
      <c r="D1241" s="1" t="s">
        <v>60</v>
      </c>
      <c r="E1241" s="1">
        <v>150000052</v>
      </c>
      <c r="F1241" s="1" t="s">
        <v>60</v>
      </c>
      <c r="G1241" s="1" t="s">
        <v>103</v>
      </c>
      <c r="H1241" s="1">
        <v>15</v>
      </c>
      <c r="I1241" s="1" t="s">
        <v>52</v>
      </c>
      <c r="J1241" s="1" t="s">
        <v>49</v>
      </c>
      <c r="K1241" s="1">
        <v>17406001</v>
      </c>
      <c r="L1241" s="1" t="s">
        <v>50</v>
      </c>
      <c r="M1241" s="1" t="s">
        <v>51</v>
      </c>
      <c r="N1241" s="1" t="s">
        <v>64</v>
      </c>
      <c r="O1241" s="1" t="s">
        <v>65</v>
      </c>
      <c r="P1241" s="1" t="s">
        <v>66</v>
      </c>
      <c r="Q1241" s="1" t="s">
        <v>67</v>
      </c>
      <c r="R1241" s="1" t="s">
        <v>87</v>
      </c>
      <c r="S1241" s="1" t="s">
        <v>88</v>
      </c>
      <c r="T1241" s="2">
        <v>43333</v>
      </c>
      <c r="U1241" s="2">
        <v>43333</v>
      </c>
      <c r="V1241" s="1" t="s">
        <v>52</v>
      </c>
      <c r="W1241" s="3">
        <v>1</v>
      </c>
      <c r="X1241" s="1" t="s">
        <v>53</v>
      </c>
      <c r="Y1241" s="4">
        <v>580650</v>
      </c>
      <c r="Z1241" s="4">
        <v>-76066</v>
      </c>
      <c r="AA1241" s="4">
        <v>0</v>
      </c>
      <c r="AB1241" s="4">
        <v>0</v>
      </c>
      <c r="AC1241" s="4">
        <v>0</v>
      </c>
      <c r="AD1241" s="4">
        <v>580650</v>
      </c>
      <c r="AE1241" s="5">
        <v>1685</v>
      </c>
      <c r="AF1241" s="1" t="s">
        <v>70</v>
      </c>
      <c r="AG1241" s="1" t="s">
        <v>71</v>
      </c>
      <c r="AH1241" s="1" t="s">
        <v>89</v>
      </c>
      <c r="AI1241" s="1" t="s">
        <v>57</v>
      </c>
      <c r="AJ1241" s="5">
        <v>10950</v>
      </c>
      <c r="AK1241" s="4">
        <v>-6023</v>
      </c>
      <c r="AL1241" s="4">
        <v>0</v>
      </c>
      <c r="AM1241" s="4">
        <v>0</v>
      </c>
      <c r="AN1241" s="4">
        <v>0</v>
      </c>
      <c r="AO1241" s="4">
        <v>-82089</v>
      </c>
      <c r="AP1241" s="4">
        <v>-82089</v>
      </c>
      <c r="AQ1241" s="4">
        <v>0</v>
      </c>
      <c r="AR1241" s="4">
        <v>498561</v>
      </c>
      <c r="AS1241" s="1" t="s">
        <v>52</v>
      </c>
      <c r="AT1241" s="9">
        <f t="shared" si="563"/>
        <v>43333</v>
      </c>
      <c r="AU1241" s="9">
        <f t="shared" si="564"/>
        <v>43313</v>
      </c>
      <c r="AV1241" s="9">
        <v>44798</v>
      </c>
      <c r="AW1241" s="11">
        <f t="shared" si="565"/>
        <v>4.0136986301369859</v>
      </c>
      <c r="AX1241">
        <v>10</v>
      </c>
      <c r="AY1241" s="12">
        <v>0.05</v>
      </c>
      <c r="AZ1241">
        <f t="shared" si="566"/>
        <v>9.5000000000000001E-2</v>
      </c>
      <c r="BA1241" s="13">
        <f t="shared" si="567"/>
        <v>580650</v>
      </c>
      <c r="BB1241" s="17" t="s">
        <v>1941</v>
      </c>
      <c r="BC1241">
        <f>MATCH(BB1241,MONTHLY_INDEX!$A:$A,0)</f>
        <v>674</v>
      </c>
      <c r="BD1241">
        <f>MATCH(AU1241,MONTHLY_INDEX!$1:$1,0)</f>
        <v>80</v>
      </c>
      <c r="BE1241">
        <f>INDEX(MONTHLY_INDEX!$1:$1048576,Final!BC1241,Final!BD1241)</f>
        <v>105.1</v>
      </c>
      <c r="BF1241">
        <f>MATCH($BF$1,MONTHLY_INDEX!$1:$1,0)</f>
        <v>127</v>
      </c>
      <c r="BG1241">
        <f>INDEX(MONTHLY_INDEX!$1:$1048576,Final!BC1241,Final!BF1241)</f>
        <v>122.8</v>
      </c>
      <c r="BH1241" s="23">
        <f t="shared" si="572"/>
        <v>0.16841103710751668</v>
      </c>
      <c r="BI1241" s="14">
        <f t="shared" si="573"/>
        <v>678437.86869647959</v>
      </c>
      <c r="BJ1241" s="14">
        <f t="shared" si="574"/>
        <v>258689.28870091107</v>
      </c>
      <c r="BK1241" s="15">
        <f t="shared" si="568"/>
        <v>419748.57999556849</v>
      </c>
      <c r="BL1241" s="52">
        <v>0</v>
      </c>
      <c r="BM1241" s="15">
        <f t="shared" si="575"/>
        <v>419748.57999556849</v>
      </c>
    </row>
    <row r="1242" spans="1:65">
      <c r="A1242" s="8">
        <v>1240</v>
      </c>
      <c r="B1242" s="1" t="s">
        <v>44</v>
      </c>
      <c r="C1242" s="1">
        <v>1500</v>
      </c>
      <c r="D1242" s="1" t="s">
        <v>60</v>
      </c>
      <c r="E1242" s="1">
        <v>150000052</v>
      </c>
      <c r="F1242" s="1" t="s">
        <v>60</v>
      </c>
      <c r="G1242" s="1" t="s">
        <v>104</v>
      </c>
      <c r="H1242" s="1">
        <v>16</v>
      </c>
      <c r="I1242" s="1" t="s">
        <v>52</v>
      </c>
      <c r="J1242" s="1" t="s">
        <v>49</v>
      </c>
      <c r="K1242" s="1">
        <v>17406001</v>
      </c>
      <c r="L1242" s="1" t="s">
        <v>50</v>
      </c>
      <c r="M1242" s="1" t="s">
        <v>51</v>
      </c>
      <c r="N1242" s="1" t="s">
        <v>64</v>
      </c>
      <c r="O1242" s="1" t="s">
        <v>65</v>
      </c>
      <c r="P1242" s="1" t="s">
        <v>66</v>
      </c>
      <c r="Q1242" s="1" t="s">
        <v>67</v>
      </c>
      <c r="R1242" s="1" t="s">
        <v>87</v>
      </c>
      <c r="S1242" s="1" t="s">
        <v>88</v>
      </c>
      <c r="T1242" s="2">
        <v>43333</v>
      </c>
      <c r="U1242" s="2">
        <v>43333</v>
      </c>
      <c r="V1242" s="1" t="s">
        <v>52</v>
      </c>
      <c r="W1242" s="3">
        <v>1</v>
      </c>
      <c r="X1242" s="1" t="s">
        <v>53</v>
      </c>
      <c r="Y1242" s="4">
        <v>175035</v>
      </c>
      <c r="Z1242" s="4">
        <v>-22929</v>
      </c>
      <c r="AA1242" s="4">
        <v>0</v>
      </c>
      <c r="AB1242" s="4">
        <v>0</v>
      </c>
      <c r="AC1242" s="4">
        <v>0</v>
      </c>
      <c r="AD1242" s="4">
        <v>175035</v>
      </c>
      <c r="AE1242" s="5">
        <v>1685</v>
      </c>
      <c r="AF1242" s="1" t="s">
        <v>70</v>
      </c>
      <c r="AG1242" s="1" t="s">
        <v>71</v>
      </c>
      <c r="AH1242" s="1" t="s">
        <v>89</v>
      </c>
      <c r="AI1242" s="1" t="s">
        <v>57</v>
      </c>
      <c r="AJ1242" s="5">
        <v>10950</v>
      </c>
      <c r="AK1242" s="4">
        <v>-1816</v>
      </c>
      <c r="AL1242" s="4">
        <v>0</v>
      </c>
      <c r="AM1242" s="4">
        <v>0</v>
      </c>
      <c r="AN1242" s="4">
        <v>0</v>
      </c>
      <c r="AO1242" s="4">
        <v>-24745</v>
      </c>
      <c r="AP1242" s="4">
        <v>-24745</v>
      </c>
      <c r="AQ1242" s="4">
        <v>0</v>
      </c>
      <c r="AR1242" s="4">
        <v>150290</v>
      </c>
      <c r="AS1242" s="1" t="s">
        <v>52</v>
      </c>
      <c r="AT1242" s="9">
        <f t="shared" si="563"/>
        <v>43333</v>
      </c>
      <c r="AU1242" s="9">
        <f t="shared" si="564"/>
        <v>43313</v>
      </c>
      <c r="AV1242" s="9">
        <v>44798</v>
      </c>
      <c r="AW1242" s="11">
        <f t="shared" si="565"/>
        <v>4.0136986301369859</v>
      </c>
      <c r="AX1242">
        <v>10</v>
      </c>
      <c r="AY1242" s="12">
        <v>0.05</v>
      </c>
      <c r="AZ1242">
        <f t="shared" si="566"/>
        <v>9.5000000000000001E-2</v>
      </c>
      <c r="BA1242" s="13">
        <f t="shared" si="567"/>
        <v>175035</v>
      </c>
      <c r="BB1242" s="17" t="s">
        <v>1877</v>
      </c>
      <c r="BC1242">
        <f>MATCH(BB1242,MONTHLY_INDEX!$A:$A,0)</f>
        <v>642</v>
      </c>
      <c r="BD1242">
        <f>MATCH(AU1242,MONTHLY_INDEX!$1:$1,0)</f>
        <v>80</v>
      </c>
      <c r="BE1242">
        <f>INDEX(MONTHLY_INDEX!$1:$1048576,Final!BC1242,Final!BD1242)</f>
        <v>79.099999999999994</v>
      </c>
      <c r="BF1242">
        <f>MATCH($BF$1,MONTHLY_INDEX!$1:$1,0)</f>
        <v>127</v>
      </c>
      <c r="BG1242">
        <f>INDEX(MONTHLY_INDEX!$1:$1048576,Final!BC1242,Final!BF1242)</f>
        <v>94</v>
      </c>
      <c r="BH1242" s="23">
        <f t="shared" si="572"/>
        <v>0.18836915297092297</v>
      </c>
      <c r="BI1242" s="14">
        <f t="shared" si="573"/>
        <v>208006.19469026552</v>
      </c>
      <c r="BJ1242" s="14">
        <f t="shared" si="574"/>
        <v>79313.046975390971</v>
      </c>
      <c r="BK1242" s="15">
        <f t="shared" si="568"/>
        <v>128693.14771487455</v>
      </c>
      <c r="BL1242" s="52">
        <v>0</v>
      </c>
      <c r="BM1242" s="15">
        <f t="shared" si="575"/>
        <v>128693.14771487455</v>
      </c>
    </row>
    <row r="1243" spans="1:65">
      <c r="A1243" s="8">
        <v>1241</v>
      </c>
      <c r="B1243" s="1" t="s">
        <v>44</v>
      </c>
      <c r="C1243" s="1">
        <v>1500</v>
      </c>
      <c r="D1243" s="1" t="s">
        <v>60</v>
      </c>
      <c r="E1243" s="1">
        <v>150000052</v>
      </c>
      <c r="F1243" s="1" t="s">
        <v>60</v>
      </c>
      <c r="G1243" s="1" t="s">
        <v>105</v>
      </c>
      <c r="H1243" s="1">
        <v>17</v>
      </c>
      <c r="I1243" s="1" t="s">
        <v>52</v>
      </c>
      <c r="J1243" s="1" t="s">
        <v>49</v>
      </c>
      <c r="K1243" s="1">
        <v>17406001</v>
      </c>
      <c r="L1243" s="1" t="s">
        <v>50</v>
      </c>
      <c r="M1243" s="1" t="s">
        <v>51</v>
      </c>
      <c r="N1243" s="1" t="s">
        <v>64</v>
      </c>
      <c r="O1243" s="1" t="s">
        <v>65</v>
      </c>
      <c r="P1243" s="1" t="s">
        <v>66</v>
      </c>
      <c r="Q1243" s="1" t="s">
        <v>67</v>
      </c>
      <c r="R1243" s="1" t="s">
        <v>87</v>
      </c>
      <c r="S1243" s="1" t="s">
        <v>88</v>
      </c>
      <c r="T1243" s="2">
        <v>43333</v>
      </c>
      <c r="U1243" s="2">
        <v>43333</v>
      </c>
      <c r="V1243" s="1" t="s">
        <v>52</v>
      </c>
      <c r="W1243" s="3">
        <v>1</v>
      </c>
      <c r="X1243" s="1" t="s">
        <v>53</v>
      </c>
      <c r="Y1243" s="4">
        <v>132796</v>
      </c>
      <c r="Z1243" s="4">
        <v>-17395</v>
      </c>
      <c r="AA1243" s="4">
        <v>0</v>
      </c>
      <c r="AB1243" s="4">
        <v>0</v>
      </c>
      <c r="AC1243" s="4">
        <v>0</v>
      </c>
      <c r="AD1243" s="4">
        <v>132796</v>
      </c>
      <c r="AE1243" s="5">
        <v>1685</v>
      </c>
      <c r="AF1243" s="1" t="s">
        <v>70</v>
      </c>
      <c r="AG1243" s="1" t="s">
        <v>71</v>
      </c>
      <c r="AH1243" s="1" t="s">
        <v>89</v>
      </c>
      <c r="AI1243" s="1" t="s">
        <v>57</v>
      </c>
      <c r="AJ1243" s="5">
        <v>10950</v>
      </c>
      <c r="AK1243" s="4">
        <v>-1378</v>
      </c>
      <c r="AL1243" s="4">
        <v>0</v>
      </c>
      <c r="AM1243" s="4">
        <v>0</v>
      </c>
      <c r="AN1243" s="4">
        <v>0</v>
      </c>
      <c r="AO1243" s="4">
        <v>-18773</v>
      </c>
      <c r="AP1243" s="4">
        <v>-18773</v>
      </c>
      <c r="AQ1243" s="4">
        <v>0</v>
      </c>
      <c r="AR1243" s="4">
        <v>114023</v>
      </c>
      <c r="AS1243" s="1" t="s">
        <v>52</v>
      </c>
      <c r="AT1243" s="9">
        <f t="shared" si="563"/>
        <v>43333</v>
      </c>
      <c r="AU1243" s="9">
        <f t="shared" si="564"/>
        <v>43313</v>
      </c>
      <c r="AV1243" s="9">
        <v>44798</v>
      </c>
      <c r="AW1243" s="11">
        <f t="shared" si="565"/>
        <v>4.0136986301369859</v>
      </c>
      <c r="AX1243">
        <v>10</v>
      </c>
      <c r="AY1243" s="12">
        <v>0.05</v>
      </c>
      <c r="AZ1243">
        <f t="shared" si="566"/>
        <v>9.5000000000000001E-2</v>
      </c>
      <c r="BA1243" s="13">
        <f t="shared" si="567"/>
        <v>132796</v>
      </c>
      <c r="BB1243" s="17" t="s">
        <v>2189</v>
      </c>
      <c r="BC1243">
        <f>MATCH(BB1243,MONTHLY_INDEX!$A:$A,0)</f>
        <v>798</v>
      </c>
      <c r="BD1243">
        <f>MATCH(AU1243,MONTHLY_INDEX!$1:$1,0)</f>
        <v>80</v>
      </c>
      <c r="BE1243">
        <f>INDEX(MONTHLY_INDEX!$1:$1048576,Final!BC1243,Final!BD1243)</f>
        <v>96</v>
      </c>
      <c r="BF1243">
        <f>MATCH($BF$1,MONTHLY_INDEX!$1:$1,0)</f>
        <v>127</v>
      </c>
      <c r="BG1243">
        <f>INDEX(MONTHLY_INDEX!$1:$1048576,Final!BC1243,Final!BF1243)</f>
        <v>95.3</v>
      </c>
      <c r="BH1243" s="23">
        <f t="shared" si="572"/>
        <v>-7.2916666666666963E-3</v>
      </c>
      <c r="BI1243" s="14">
        <f t="shared" si="573"/>
        <v>131827.69583333333</v>
      </c>
      <c r="BJ1243" s="14">
        <f t="shared" si="574"/>
        <v>50266.0810071347</v>
      </c>
      <c r="BK1243" s="15">
        <f t="shared" si="568"/>
        <v>81561.614826198638</v>
      </c>
      <c r="BL1243" s="52">
        <v>0</v>
      </c>
      <c r="BM1243" s="15">
        <f t="shared" si="575"/>
        <v>81561.614826198638</v>
      </c>
    </row>
    <row r="1244" spans="1:65">
      <c r="A1244" s="8">
        <v>1242</v>
      </c>
      <c r="B1244" s="1" t="s">
        <v>44</v>
      </c>
      <c r="C1244" s="1">
        <v>1500</v>
      </c>
      <c r="D1244" s="1" t="s">
        <v>60</v>
      </c>
      <c r="E1244" s="1">
        <v>150000052</v>
      </c>
      <c r="F1244" s="1" t="s">
        <v>60</v>
      </c>
      <c r="G1244" s="1" t="s">
        <v>106</v>
      </c>
      <c r="H1244" s="1">
        <v>18</v>
      </c>
      <c r="I1244" s="1" t="s">
        <v>52</v>
      </c>
      <c r="J1244" s="1" t="s">
        <v>49</v>
      </c>
      <c r="K1244" s="1">
        <v>17406001</v>
      </c>
      <c r="L1244" s="1" t="s">
        <v>50</v>
      </c>
      <c r="M1244" s="1" t="s">
        <v>51</v>
      </c>
      <c r="N1244" s="1" t="s">
        <v>64</v>
      </c>
      <c r="O1244" s="1" t="s">
        <v>65</v>
      </c>
      <c r="P1244" s="1" t="s">
        <v>66</v>
      </c>
      <c r="Q1244" s="1" t="s">
        <v>67</v>
      </c>
      <c r="R1244" s="1" t="s">
        <v>87</v>
      </c>
      <c r="S1244" s="1" t="s">
        <v>88</v>
      </c>
      <c r="T1244" s="2">
        <v>43333</v>
      </c>
      <c r="U1244" s="2">
        <v>43333</v>
      </c>
      <c r="V1244" s="1" t="s">
        <v>52</v>
      </c>
      <c r="W1244" s="3">
        <v>1</v>
      </c>
      <c r="X1244" s="1" t="s">
        <v>53</v>
      </c>
      <c r="Y1244" s="4">
        <v>469552</v>
      </c>
      <c r="Z1244" s="4">
        <v>-61512</v>
      </c>
      <c r="AA1244" s="4">
        <v>0</v>
      </c>
      <c r="AB1244" s="4">
        <v>0</v>
      </c>
      <c r="AC1244" s="4">
        <v>0</v>
      </c>
      <c r="AD1244" s="4">
        <v>469552</v>
      </c>
      <c r="AE1244" s="5">
        <v>1685</v>
      </c>
      <c r="AF1244" s="1" t="s">
        <v>70</v>
      </c>
      <c r="AG1244" s="1" t="s">
        <v>71</v>
      </c>
      <c r="AH1244" s="1" t="s">
        <v>89</v>
      </c>
      <c r="AI1244" s="1" t="s">
        <v>57</v>
      </c>
      <c r="AJ1244" s="5">
        <v>10950</v>
      </c>
      <c r="AK1244" s="4">
        <v>-4871</v>
      </c>
      <c r="AL1244" s="4">
        <v>0</v>
      </c>
      <c r="AM1244" s="4">
        <v>0</v>
      </c>
      <c r="AN1244" s="4">
        <v>0</v>
      </c>
      <c r="AO1244" s="4">
        <v>-66383</v>
      </c>
      <c r="AP1244" s="4">
        <v>-66383</v>
      </c>
      <c r="AQ1244" s="4">
        <v>0</v>
      </c>
      <c r="AR1244" s="4">
        <v>403169</v>
      </c>
      <c r="AS1244" s="1" t="s">
        <v>52</v>
      </c>
      <c r="AT1244" s="9">
        <f t="shared" si="563"/>
        <v>43333</v>
      </c>
      <c r="AU1244" s="9">
        <f t="shared" si="564"/>
        <v>43313</v>
      </c>
      <c r="AV1244" s="9">
        <v>44798</v>
      </c>
      <c r="AW1244" s="11">
        <f t="shared" si="565"/>
        <v>4.0136986301369859</v>
      </c>
      <c r="AX1244">
        <v>10</v>
      </c>
      <c r="AY1244" s="12">
        <v>0.05</v>
      </c>
      <c r="AZ1244">
        <f t="shared" si="566"/>
        <v>9.5000000000000001E-2</v>
      </c>
      <c r="BA1244" s="13">
        <f t="shared" si="567"/>
        <v>469552</v>
      </c>
      <c r="BB1244" s="17" t="s">
        <v>1871</v>
      </c>
      <c r="BC1244">
        <f>MATCH(BB1244,MONTHLY_INDEX!$A:$A,0)</f>
        <v>639</v>
      </c>
      <c r="BD1244">
        <f>MATCH(AU1244,MONTHLY_INDEX!$1:$1,0)</f>
        <v>80</v>
      </c>
      <c r="BE1244">
        <f>INDEX(MONTHLY_INDEX!$1:$1048576,Final!BC1244,Final!BD1244)</f>
        <v>112.8</v>
      </c>
      <c r="BF1244">
        <f>MATCH($BF$1,MONTHLY_INDEX!$1:$1,0)</f>
        <v>127</v>
      </c>
      <c r="BG1244">
        <f>INDEX(MONTHLY_INDEX!$1:$1048576,Final!BC1244,Final!BF1244)</f>
        <v>116.2</v>
      </c>
      <c r="BH1244" s="23">
        <f t="shared" si="572"/>
        <v>3.0141843971631256E-2</v>
      </c>
      <c r="BI1244" s="14">
        <f t="shared" si="573"/>
        <v>483705.16312056739</v>
      </c>
      <c r="BJ1244" s="14">
        <f t="shared" si="574"/>
        <v>184437.44130768481</v>
      </c>
      <c r="BK1244" s="15">
        <f t="shared" si="568"/>
        <v>299267.72181288258</v>
      </c>
      <c r="BL1244" s="52">
        <v>0</v>
      </c>
      <c r="BM1244" s="15">
        <f t="shared" si="575"/>
        <v>299267.72181288258</v>
      </c>
    </row>
    <row r="1245" spans="1:65">
      <c r="A1245" s="8">
        <v>1243</v>
      </c>
      <c r="B1245" s="1" t="s">
        <v>44</v>
      </c>
      <c r="C1245" s="1">
        <v>1500</v>
      </c>
      <c r="D1245" s="1" t="s">
        <v>60</v>
      </c>
      <c r="E1245" s="1">
        <v>150000052</v>
      </c>
      <c r="F1245" s="1" t="s">
        <v>60</v>
      </c>
      <c r="G1245" s="1" t="s">
        <v>107</v>
      </c>
      <c r="H1245" s="1">
        <v>19</v>
      </c>
      <c r="I1245" s="1" t="s">
        <v>52</v>
      </c>
      <c r="J1245" s="1" t="s">
        <v>49</v>
      </c>
      <c r="K1245" s="1">
        <v>17406001</v>
      </c>
      <c r="L1245" s="1" t="s">
        <v>50</v>
      </c>
      <c r="M1245" s="1" t="s">
        <v>51</v>
      </c>
      <c r="N1245" s="1" t="s">
        <v>64</v>
      </c>
      <c r="O1245" s="1" t="s">
        <v>65</v>
      </c>
      <c r="P1245" s="1" t="s">
        <v>66</v>
      </c>
      <c r="Q1245" s="1" t="s">
        <v>67</v>
      </c>
      <c r="R1245" s="1" t="s">
        <v>87</v>
      </c>
      <c r="S1245" s="1" t="s">
        <v>88</v>
      </c>
      <c r="T1245" s="2">
        <v>43333</v>
      </c>
      <c r="U1245" s="2">
        <v>43333</v>
      </c>
      <c r="V1245" s="1" t="s">
        <v>52</v>
      </c>
      <c r="W1245" s="3">
        <v>1</v>
      </c>
      <c r="X1245" s="1" t="s">
        <v>53</v>
      </c>
      <c r="Y1245" s="4">
        <v>6861326</v>
      </c>
      <c r="Z1245" s="4">
        <v>-898859</v>
      </c>
      <c r="AA1245" s="4">
        <v>0</v>
      </c>
      <c r="AB1245" s="4">
        <v>0</v>
      </c>
      <c r="AC1245" s="4">
        <v>0</v>
      </c>
      <c r="AD1245" s="4">
        <v>6861326</v>
      </c>
      <c r="AE1245" s="5">
        <v>1685</v>
      </c>
      <c r="AF1245" s="1" t="s">
        <v>70</v>
      </c>
      <c r="AG1245" s="1" t="s">
        <v>71</v>
      </c>
      <c r="AH1245" s="1" t="s">
        <v>89</v>
      </c>
      <c r="AI1245" s="1" t="s">
        <v>57</v>
      </c>
      <c r="AJ1245" s="5">
        <v>10950</v>
      </c>
      <c r="AK1245" s="4">
        <v>-71176</v>
      </c>
      <c r="AL1245" s="4">
        <v>0</v>
      </c>
      <c r="AM1245" s="4">
        <v>0</v>
      </c>
      <c r="AN1245" s="4">
        <v>0</v>
      </c>
      <c r="AO1245" s="4">
        <v>-970035</v>
      </c>
      <c r="AP1245" s="4">
        <v>-970035</v>
      </c>
      <c r="AQ1245" s="4">
        <v>0</v>
      </c>
      <c r="AR1245" s="4">
        <v>5891291</v>
      </c>
      <c r="AS1245" s="1" t="s">
        <v>52</v>
      </c>
      <c r="AT1245" s="9">
        <f t="shared" si="563"/>
        <v>43333</v>
      </c>
      <c r="AU1245" s="9">
        <f t="shared" si="564"/>
        <v>43313</v>
      </c>
      <c r="AV1245" s="9">
        <v>44798</v>
      </c>
      <c r="AW1245" s="11">
        <f t="shared" si="565"/>
        <v>4.0136986301369859</v>
      </c>
      <c r="AX1245">
        <v>10</v>
      </c>
      <c r="AY1245" s="12">
        <v>0.05</v>
      </c>
      <c r="AZ1245">
        <f t="shared" si="566"/>
        <v>9.5000000000000001E-2</v>
      </c>
      <c r="BA1245" s="13">
        <f t="shared" si="567"/>
        <v>6861326</v>
      </c>
      <c r="BI1245" s="14">
        <f t="shared" ref="BI1245:BI1247" si="576">AR1245</f>
        <v>5891291</v>
      </c>
      <c r="BJ1245" s="14">
        <v>0</v>
      </c>
      <c r="BK1245" s="14">
        <f t="shared" ref="BK1245:BK1247" si="577">AR1245</f>
        <v>5891291</v>
      </c>
      <c r="BL1245" s="52">
        <v>0</v>
      </c>
      <c r="BM1245" s="15">
        <f t="shared" ref="BM1245:BM1247" si="578">AR1245</f>
        <v>5891291</v>
      </c>
    </row>
    <row r="1246" spans="1:65">
      <c r="A1246" s="8">
        <v>1244</v>
      </c>
      <c r="B1246" s="1" t="s">
        <v>44</v>
      </c>
      <c r="C1246" s="1">
        <v>1500</v>
      </c>
      <c r="D1246" s="1" t="s">
        <v>60</v>
      </c>
      <c r="E1246" s="1">
        <v>150000052</v>
      </c>
      <c r="F1246" s="1" t="s">
        <v>60</v>
      </c>
      <c r="G1246" s="1" t="s">
        <v>108</v>
      </c>
      <c r="H1246" s="1">
        <v>20</v>
      </c>
      <c r="I1246" s="1" t="s">
        <v>52</v>
      </c>
      <c r="J1246" s="1" t="s">
        <v>49</v>
      </c>
      <c r="K1246" s="1">
        <v>17406001</v>
      </c>
      <c r="L1246" s="1" t="s">
        <v>50</v>
      </c>
      <c r="M1246" s="1" t="s">
        <v>51</v>
      </c>
      <c r="N1246" s="1" t="s">
        <v>64</v>
      </c>
      <c r="O1246" s="1" t="s">
        <v>65</v>
      </c>
      <c r="P1246" s="1" t="s">
        <v>66</v>
      </c>
      <c r="Q1246" s="1" t="s">
        <v>67</v>
      </c>
      <c r="R1246" s="1" t="s">
        <v>87</v>
      </c>
      <c r="S1246" s="1" t="s">
        <v>88</v>
      </c>
      <c r="T1246" s="2">
        <v>43333</v>
      </c>
      <c r="U1246" s="2">
        <v>43333</v>
      </c>
      <c r="V1246" s="1" t="s">
        <v>52</v>
      </c>
      <c r="W1246" s="3">
        <v>1</v>
      </c>
      <c r="X1246" s="1" t="s">
        <v>53</v>
      </c>
      <c r="Y1246" s="4">
        <v>5552065</v>
      </c>
      <c r="Z1246" s="4">
        <v>-727341</v>
      </c>
      <c r="AA1246" s="4">
        <v>0</v>
      </c>
      <c r="AB1246" s="4">
        <v>0</v>
      </c>
      <c r="AC1246" s="4">
        <v>0</v>
      </c>
      <c r="AD1246" s="4">
        <v>5552065</v>
      </c>
      <c r="AE1246" s="5">
        <v>1685</v>
      </c>
      <c r="AF1246" s="1" t="s">
        <v>70</v>
      </c>
      <c r="AG1246" s="1" t="s">
        <v>71</v>
      </c>
      <c r="AH1246" s="1" t="s">
        <v>89</v>
      </c>
      <c r="AI1246" s="1" t="s">
        <v>57</v>
      </c>
      <c r="AJ1246" s="5">
        <v>10950</v>
      </c>
      <c r="AK1246" s="4">
        <v>-57594</v>
      </c>
      <c r="AL1246" s="4">
        <v>0</v>
      </c>
      <c r="AM1246" s="4">
        <v>0</v>
      </c>
      <c r="AN1246" s="4">
        <v>0</v>
      </c>
      <c r="AO1246" s="4">
        <v>-784935</v>
      </c>
      <c r="AP1246" s="4">
        <v>-784935</v>
      </c>
      <c r="AQ1246" s="4">
        <v>0</v>
      </c>
      <c r="AR1246" s="4">
        <v>4767130</v>
      </c>
      <c r="AS1246" s="1" t="s">
        <v>52</v>
      </c>
      <c r="AT1246" s="9">
        <f t="shared" si="563"/>
        <v>43333</v>
      </c>
      <c r="AU1246" s="9">
        <f t="shared" si="564"/>
        <v>43313</v>
      </c>
      <c r="AV1246" s="9">
        <v>44798</v>
      </c>
      <c r="AW1246" s="11">
        <f t="shared" si="565"/>
        <v>4.0136986301369859</v>
      </c>
      <c r="AX1246">
        <v>10</v>
      </c>
      <c r="AY1246" s="12">
        <v>0.05</v>
      </c>
      <c r="AZ1246">
        <f t="shared" si="566"/>
        <v>9.5000000000000001E-2</v>
      </c>
      <c r="BA1246" s="13">
        <f t="shared" si="567"/>
        <v>5552065</v>
      </c>
      <c r="BI1246" s="14">
        <f t="shared" si="576"/>
        <v>4767130</v>
      </c>
      <c r="BJ1246" s="14">
        <v>0</v>
      </c>
      <c r="BK1246" s="14">
        <f t="shared" si="577"/>
        <v>4767130</v>
      </c>
      <c r="BL1246" s="52">
        <v>0</v>
      </c>
      <c r="BM1246" s="15">
        <f t="shared" si="578"/>
        <v>4767130</v>
      </c>
    </row>
    <row r="1247" spans="1:65">
      <c r="A1247" s="8">
        <v>1245</v>
      </c>
      <c r="B1247" s="1" t="s">
        <v>44</v>
      </c>
      <c r="C1247" s="1">
        <v>1500</v>
      </c>
      <c r="D1247" s="1" t="s">
        <v>60</v>
      </c>
      <c r="E1247" s="1">
        <v>150000052</v>
      </c>
      <c r="F1247" s="1" t="s">
        <v>60</v>
      </c>
      <c r="G1247" s="1" t="s">
        <v>109</v>
      </c>
      <c r="H1247" s="1">
        <v>21</v>
      </c>
      <c r="I1247" s="1" t="s">
        <v>52</v>
      </c>
      <c r="J1247" s="1" t="s">
        <v>49</v>
      </c>
      <c r="K1247" s="1">
        <v>17406001</v>
      </c>
      <c r="L1247" s="1" t="s">
        <v>50</v>
      </c>
      <c r="M1247" s="1" t="s">
        <v>51</v>
      </c>
      <c r="N1247" s="1" t="s">
        <v>64</v>
      </c>
      <c r="O1247" s="1" t="s">
        <v>65</v>
      </c>
      <c r="P1247" s="1" t="s">
        <v>66</v>
      </c>
      <c r="Q1247" s="1" t="s">
        <v>67</v>
      </c>
      <c r="R1247" s="1" t="s">
        <v>87</v>
      </c>
      <c r="S1247" s="1" t="s">
        <v>88</v>
      </c>
      <c r="T1247" s="2">
        <v>43333</v>
      </c>
      <c r="U1247" s="2">
        <v>43333</v>
      </c>
      <c r="V1247" s="1" t="s">
        <v>52</v>
      </c>
      <c r="W1247" s="3">
        <v>1</v>
      </c>
      <c r="X1247" s="1" t="s">
        <v>53</v>
      </c>
      <c r="Y1247" s="4">
        <v>1950695</v>
      </c>
      <c r="Z1247" s="4">
        <v>-256470</v>
      </c>
      <c r="AA1247" s="4">
        <v>0</v>
      </c>
      <c r="AB1247" s="4">
        <v>0</v>
      </c>
      <c r="AC1247" s="4">
        <v>0</v>
      </c>
      <c r="AD1247" s="4">
        <v>1950695</v>
      </c>
      <c r="AE1247" s="5">
        <v>1685</v>
      </c>
      <c r="AF1247" s="1" t="s">
        <v>70</v>
      </c>
      <c r="AG1247" s="1" t="s">
        <v>71</v>
      </c>
      <c r="AH1247" s="1" t="s">
        <v>89</v>
      </c>
      <c r="AI1247" s="1" t="s">
        <v>57</v>
      </c>
      <c r="AJ1247" s="5">
        <v>10950</v>
      </c>
      <c r="AK1247" s="4">
        <v>-20224</v>
      </c>
      <c r="AL1247" s="4">
        <v>0</v>
      </c>
      <c r="AM1247" s="4">
        <v>0</v>
      </c>
      <c r="AN1247" s="4">
        <v>0</v>
      </c>
      <c r="AO1247" s="4">
        <v>-276694</v>
      </c>
      <c r="AP1247" s="4">
        <v>-276694</v>
      </c>
      <c r="AQ1247" s="4">
        <v>0</v>
      </c>
      <c r="AR1247" s="4">
        <v>1674001</v>
      </c>
      <c r="AS1247" s="1" t="s">
        <v>52</v>
      </c>
      <c r="AT1247" s="9">
        <f t="shared" si="563"/>
        <v>43333</v>
      </c>
      <c r="AU1247" s="9">
        <f t="shared" si="564"/>
        <v>43313</v>
      </c>
      <c r="AV1247" s="9">
        <v>44798</v>
      </c>
      <c r="AW1247" s="11">
        <f t="shared" si="565"/>
        <v>4.0136986301369859</v>
      </c>
      <c r="AX1247">
        <v>10</v>
      </c>
      <c r="AY1247" s="12">
        <v>0.05</v>
      </c>
      <c r="AZ1247">
        <f t="shared" si="566"/>
        <v>9.5000000000000001E-2</v>
      </c>
      <c r="BA1247" s="13">
        <f t="shared" si="567"/>
        <v>1950695</v>
      </c>
      <c r="BI1247" s="14">
        <f t="shared" si="576"/>
        <v>1674001</v>
      </c>
      <c r="BJ1247" s="14">
        <v>0</v>
      </c>
      <c r="BK1247" s="14">
        <f t="shared" si="577"/>
        <v>1674001</v>
      </c>
      <c r="BL1247" s="52">
        <v>0</v>
      </c>
      <c r="BM1247" s="15">
        <f t="shared" si="578"/>
        <v>1674001</v>
      </c>
    </row>
    <row r="1248" spans="1:65">
      <c r="A1248" s="8">
        <v>1246</v>
      </c>
      <c r="B1248" s="1" t="s">
        <v>44</v>
      </c>
      <c r="C1248" s="1">
        <v>1500</v>
      </c>
      <c r="D1248" s="1" t="s">
        <v>60</v>
      </c>
      <c r="E1248" s="1">
        <v>150000052</v>
      </c>
      <c r="F1248" s="1" t="s">
        <v>60</v>
      </c>
      <c r="G1248" s="1" t="s">
        <v>110</v>
      </c>
      <c r="H1248" s="1">
        <v>22</v>
      </c>
      <c r="I1248" s="1" t="s">
        <v>52</v>
      </c>
      <c r="J1248" s="1" t="s">
        <v>49</v>
      </c>
      <c r="K1248" s="1">
        <v>17406001</v>
      </c>
      <c r="L1248" s="1" t="s">
        <v>50</v>
      </c>
      <c r="M1248" s="1" t="s">
        <v>51</v>
      </c>
      <c r="N1248" s="1" t="s">
        <v>64</v>
      </c>
      <c r="O1248" s="1" t="s">
        <v>65</v>
      </c>
      <c r="P1248" s="1" t="s">
        <v>66</v>
      </c>
      <c r="Q1248" s="1" t="s">
        <v>67</v>
      </c>
      <c r="R1248" s="1" t="s">
        <v>87</v>
      </c>
      <c r="S1248" s="1" t="s">
        <v>88</v>
      </c>
      <c r="T1248" s="2">
        <v>43333</v>
      </c>
      <c r="U1248" s="2">
        <v>43333</v>
      </c>
      <c r="V1248" s="1" t="s">
        <v>52</v>
      </c>
      <c r="W1248" s="3">
        <v>1</v>
      </c>
      <c r="X1248" s="1" t="s">
        <v>53</v>
      </c>
      <c r="Y1248" s="4">
        <v>16789210</v>
      </c>
      <c r="Z1248" s="4">
        <v>-2199450</v>
      </c>
      <c r="AA1248" s="4">
        <v>0</v>
      </c>
      <c r="AB1248" s="4">
        <v>0</v>
      </c>
      <c r="AC1248" s="4">
        <v>0</v>
      </c>
      <c r="AD1248" s="4">
        <v>16789210</v>
      </c>
      <c r="AE1248" s="5">
        <v>1685</v>
      </c>
      <c r="AF1248" s="1" t="s">
        <v>70</v>
      </c>
      <c r="AG1248" s="1" t="s">
        <v>71</v>
      </c>
      <c r="AH1248" s="1" t="s">
        <v>89</v>
      </c>
      <c r="AI1248" s="1" t="s">
        <v>57</v>
      </c>
      <c r="AJ1248" s="5">
        <v>10950</v>
      </c>
      <c r="AK1248" s="4">
        <v>-174163</v>
      </c>
      <c r="AL1248" s="4">
        <v>0</v>
      </c>
      <c r="AM1248" s="4">
        <v>0</v>
      </c>
      <c r="AN1248" s="4">
        <v>0</v>
      </c>
      <c r="AO1248" s="4">
        <v>-2373613</v>
      </c>
      <c r="AP1248" s="4">
        <v>-2373613</v>
      </c>
      <c r="AQ1248" s="4">
        <v>0</v>
      </c>
      <c r="AR1248" s="4">
        <v>14415597</v>
      </c>
      <c r="AS1248" s="1" t="s">
        <v>52</v>
      </c>
      <c r="AT1248" s="9">
        <f t="shared" si="563"/>
        <v>43333</v>
      </c>
      <c r="AU1248" s="9">
        <f t="shared" si="564"/>
        <v>43313</v>
      </c>
      <c r="AV1248" s="9">
        <v>44798</v>
      </c>
      <c r="AW1248" s="11">
        <f t="shared" si="565"/>
        <v>4.0136986301369859</v>
      </c>
      <c r="AX1248">
        <v>25</v>
      </c>
      <c r="AY1248" s="12">
        <v>0.05</v>
      </c>
      <c r="AZ1248">
        <f t="shared" si="566"/>
        <v>3.7999999999999999E-2</v>
      </c>
      <c r="BA1248" s="13">
        <f t="shared" si="567"/>
        <v>16789210</v>
      </c>
      <c r="BB1248" s="17" t="s">
        <v>2189</v>
      </c>
      <c r="BC1248">
        <f>MATCH(BB1248,MONTHLY_INDEX!$A:$A,0)</f>
        <v>798</v>
      </c>
      <c r="BD1248">
        <f>MATCH(AU1248,MONTHLY_INDEX!$1:$1,0)</f>
        <v>80</v>
      </c>
      <c r="BE1248">
        <f>INDEX(MONTHLY_INDEX!$1:$1048576,Final!BC1248,Final!BD1248)</f>
        <v>96</v>
      </c>
      <c r="BF1248">
        <f>MATCH($BF$1,MONTHLY_INDEX!$1:$1,0)</f>
        <v>127</v>
      </c>
      <c r="BG1248">
        <f>INDEX(MONTHLY_INDEX!$1:$1048576,Final!BC1248,Final!BF1248)</f>
        <v>95.3</v>
      </c>
      <c r="BH1248" s="23">
        <f>(BG1248-BE1248)/BE1248</f>
        <v>-7.2916666666666963E-3</v>
      </c>
      <c r="BI1248" s="14">
        <f>(1+BH1248)*BA1248</f>
        <v>16666788.677083332</v>
      </c>
      <c r="BJ1248" s="14">
        <f>BI1248*AZ1248*AW1248</f>
        <v>2542027.7415156956</v>
      </c>
      <c r="BK1248" s="15">
        <f t="shared" si="568"/>
        <v>14124760.935567636</v>
      </c>
      <c r="BL1248" s="52">
        <v>0</v>
      </c>
      <c r="BM1248" s="15">
        <f>MAX((1-BL1248)*BK1248,BI1248*AY1248)</f>
        <v>14124760.935567636</v>
      </c>
    </row>
    <row r="1249" spans="1:65">
      <c r="A1249" s="8">
        <v>1247</v>
      </c>
      <c r="B1249" s="1" t="s">
        <v>44</v>
      </c>
      <c r="C1249" s="1">
        <v>1500</v>
      </c>
      <c r="D1249" s="1" t="s">
        <v>60</v>
      </c>
      <c r="E1249" s="1">
        <v>150000052</v>
      </c>
      <c r="F1249" s="1" t="s">
        <v>60</v>
      </c>
      <c r="G1249" s="1" t="s">
        <v>111</v>
      </c>
      <c r="H1249" s="1">
        <v>23</v>
      </c>
      <c r="I1249" s="1" t="s">
        <v>52</v>
      </c>
      <c r="J1249" s="1" t="s">
        <v>49</v>
      </c>
      <c r="K1249" s="1">
        <v>17406001</v>
      </c>
      <c r="L1249" s="1" t="s">
        <v>50</v>
      </c>
      <c r="M1249" s="1" t="s">
        <v>51</v>
      </c>
      <c r="N1249" s="1" t="s">
        <v>64</v>
      </c>
      <c r="O1249" s="1" t="s">
        <v>65</v>
      </c>
      <c r="P1249" s="1" t="s">
        <v>66</v>
      </c>
      <c r="Q1249" s="1" t="s">
        <v>67</v>
      </c>
      <c r="R1249" s="1" t="s">
        <v>87</v>
      </c>
      <c r="S1249" s="1" t="s">
        <v>88</v>
      </c>
      <c r="T1249" s="2">
        <v>43333</v>
      </c>
      <c r="U1249" s="2">
        <v>43333</v>
      </c>
      <c r="V1249" s="1" t="s">
        <v>52</v>
      </c>
      <c r="W1249" s="3">
        <v>1</v>
      </c>
      <c r="X1249" s="1" t="s">
        <v>53</v>
      </c>
      <c r="Y1249" s="4">
        <v>32425</v>
      </c>
      <c r="Z1249" s="4">
        <v>-4246</v>
      </c>
      <c r="AA1249" s="4">
        <v>0</v>
      </c>
      <c r="AB1249" s="4">
        <v>0</v>
      </c>
      <c r="AC1249" s="4">
        <v>0</v>
      </c>
      <c r="AD1249" s="4">
        <v>32425</v>
      </c>
      <c r="AE1249" s="5">
        <v>1685</v>
      </c>
      <c r="AF1249" s="1" t="s">
        <v>70</v>
      </c>
      <c r="AG1249" s="1" t="s">
        <v>71</v>
      </c>
      <c r="AH1249" s="1" t="s">
        <v>89</v>
      </c>
      <c r="AI1249" s="1" t="s">
        <v>57</v>
      </c>
      <c r="AJ1249" s="5">
        <v>10950</v>
      </c>
      <c r="AK1249" s="4">
        <v>-336</v>
      </c>
      <c r="AL1249" s="4">
        <v>0</v>
      </c>
      <c r="AM1249" s="4">
        <v>0</v>
      </c>
      <c r="AN1249" s="4">
        <v>0</v>
      </c>
      <c r="AO1249" s="4">
        <v>-4582</v>
      </c>
      <c r="AP1249" s="4">
        <v>-4582</v>
      </c>
      <c r="AQ1249" s="4">
        <v>0</v>
      </c>
      <c r="AR1249" s="4">
        <v>27843</v>
      </c>
      <c r="AS1249" s="1" t="s">
        <v>52</v>
      </c>
      <c r="AT1249" s="9">
        <f t="shared" si="563"/>
        <v>43333</v>
      </c>
      <c r="AU1249" s="9">
        <f t="shared" si="564"/>
        <v>43313</v>
      </c>
      <c r="AV1249" s="9">
        <v>44798</v>
      </c>
      <c r="AW1249" s="11">
        <f t="shared" si="565"/>
        <v>4.0136986301369859</v>
      </c>
      <c r="AX1249">
        <v>10</v>
      </c>
      <c r="AY1249" s="12">
        <v>0.05</v>
      </c>
      <c r="AZ1249">
        <f t="shared" si="566"/>
        <v>9.5000000000000001E-2</v>
      </c>
      <c r="BA1249" s="13">
        <f t="shared" si="567"/>
        <v>32425</v>
      </c>
      <c r="BI1249" s="14">
        <f t="shared" ref="BI1249:BI1253" si="579">AR1249</f>
        <v>27843</v>
      </c>
      <c r="BJ1249" s="14">
        <v>0</v>
      </c>
      <c r="BK1249" s="14">
        <f t="shared" ref="BK1249:BK1253" si="580">AR1249</f>
        <v>27843</v>
      </c>
      <c r="BL1249" s="52">
        <v>0</v>
      </c>
      <c r="BM1249" s="15">
        <f t="shared" ref="BM1249:BM1253" si="581">AR1249</f>
        <v>27843</v>
      </c>
    </row>
    <row r="1250" spans="1:65">
      <c r="A1250" s="8">
        <v>1248</v>
      </c>
      <c r="B1250" s="1" t="s">
        <v>44</v>
      </c>
      <c r="C1250" s="1">
        <v>1500</v>
      </c>
      <c r="D1250" s="1" t="s">
        <v>60</v>
      </c>
      <c r="E1250" s="1">
        <v>150000052</v>
      </c>
      <c r="F1250" s="1" t="s">
        <v>112</v>
      </c>
      <c r="G1250" s="1" t="s">
        <v>113</v>
      </c>
      <c r="H1250" s="1">
        <v>24</v>
      </c>
      <c r="I1250" s="1" t="s">
        <v>52</v>
      </c>
      <c r="J1250" s="1" t="s">
        <v>49</v>
      </c>
      <c r="K1250" s="1">
        <v>17406001</v>
      </c>
      <c r="L1250" s="1" t="s">
        <v>50</v>
      </c>
      <c r="M1250" s="1" t="s">
        <v>51</v>
      </c>
      <c r="N1250" s="1" t="s">
        <v>64</v>
      </c>
      <c r="O1250" s="1" t="s">
        <v>65</v>
      </c>
      <c r="P1250" s="1" t="s">
        <v>66</v>
      </c>
      <c r="Q1250" s="1" t="s">
        <v>67</v>
      </c>
      <c r="R1250" s="1" t="s">
        <v>87</v>
      </c>
      <c r="S1250" s="1" t="s">
        <v>88</v>
      </c>
      <c r="T1250" s="2">
        <v>43333</v>
      </c>
      <c r="U1250" s="2">
        <v>43333</v>
      </c>
      <c r="V1250" s="1" t="s">
        <v>52</v>
      </c>
      <c r="W1250" s="3">
        <v>1</v>
      </c>
      <c r="X1250" s="1" t="s">
        <v>53</v>
      </c>
      <c r="Y1250" s="4">
        <v>970825</v>
      </c>
      <c r="Z1250" s="4">
        <v>-127181.51</v>
      </c>
      <c r="AA1250" s="4">
        <v>0</v>
      </c>
      <c r="AB1250" s="4">
        <v>0</v>
      </c>
      <c r="AC1250" s="4">
        <v>0</v>
      </c>
      <c r="AD1250" s="4">
        <v>970825</v>
      </c>
      <c r="AE1250" s="5">
        <v>1685</v>
      </c>
      <c r="AF1250" s="1" t="s">
        <v>70</v>
      </c>
      <c r="AG1250" s="1" t="s">
        <v>71</v>
      </c>
      <c r="AH1250" s="1" t="s">
        <v>89</v>
      </c>
      <c r="AI1250" s="1" t="s">
        <v>57</v>
      </c>
      <c r="AJ1250" s="5">
        <v>10950</v>
      </c>
      <c r="AK1250" s="4">
        <v>-10071</v>
      </c>
      <c r="AL1250" s="4">
        <v>0</v>
      </c>
      <c r="AM1250" s="4">
        <v>0</v>
      </c>
      <c r="AN1250" s="4">
        <v>0</v>
      </c>
      <c r="AO1250" s="4">
        <v>-137252.51</v>
      </c>
      <c r="AP1250" s="4">
        <v>-137252.51</v>
      </c>
      <c r="AQ1250" s="4">
        <v>0</v>
      </c>
      <c r="AR1250" s="4">
        <v>833572.49</v>
      </c>
      <c r="AS1250" s="1" t="s">
        <v>52</v>
      </c>
      <c r="AT1250" s="9">
        <f t="shared" si="563"/>
        <v>43333</v>
      </c>
      <c r="AU1250" s="9">
        <f t="shared" si="564"/>
        <v>43313</v>
      </c>
      <c r="AV1250" s="9">
        <v>44798</v>
      </c>
      <c r="AW1250" s="11">
        <f t="shared" si="565"/>
        <v>4.0136986301369859</v>
      </c>
      <c r="AX1250">
        <v>10</v>
      </c>
      <c r="AY1250" s="12">
        <v>0.05</v>
      </c>
      <c r="AZ1250">
        <f t="shared" si="566"/>
        <v>9.5000000000000001E-2</v>
      </c>
      <c r="BA1250" s="13">
        <f t="shared" si="567"/>
        <v>970825</v>
      </c>
      <c r="BB1250" s="16" t="s">
        <v>593</v>
      </c>
      <c r="BC1250" s="16" t="s">
        <v>593</v>
      </c>
      <c r="BD1250" s="16" t="s">
        <v>593</v>
      </c>
      <c r="BE1250" s="16" t="s">
        <v>593</v>
      </c>
      <c r="BF1250" s="16" t="s">
        <v>593</v>
      </c>
      <c r="BG1250" s="16" t="s">
        <v>593</v>
      </c>
      <c r="BH1250" s="16" t="s">
        <v>593</v>
      </c>
      <c r="BI1250" s="14">
        <f t="shared" si="579"/>
        <v>833572.49</v>
      </c>
      <c r="BJ1250" s="14">
        <v>0</v>
      </c>
      <c r="BK1250" s="14">
        <f t="shared" si="580"/>
        <v>833572.49</v>
      </c>
      <c r="BL1250" s="52">
        <v>0</v>
      </c>
      <c r="BM1250" s="15">
        <f t="shared" si="581"/>
        <v>833572.49</v>
      </c>
    </row>
    <row r="1251" spans="1:65">
      <c r="A1251" s="8">
        <v>1249</v>
      </c>
      <c r="B1251" s="1" t="s">
        <v>44</v>
      </c>
      <c r="C1251" s="1">
        <v>1500</v>
      </c>
      <c r="D1251" s="1" t="s">
        <v>60</v>
      </c>
      <c r="E1251" s="1">
        <v>150000052</v>
      </c>
      <c r="F1251" s="1" t="s">
        <v>112</v>
      </c>
      <c r="G1251" s="1" t="s">
        <v>114</v>
      </c>
      <c r="H1251" s="1">
        <v>25</v>
      </c>
      <c r="I1251" s="1" t="s">
        <v>52</v>
      </c>
      <c r="J1251" s="1" t="s">
        <v>49</v>
      </c>
      <c r="K1251" s="1">
        <v>17406001</v>
      </c>
      <c r="L1251" s="1" t="s">
        <v>50</v>
      </c>
      <c r="M1251" s="1" t="s">
        <v>51</v>
      </c>
      <c r="N1251" s="1" t="s">
        <v>64</v>
      </c>
      <c r="O1251" s="1" t="s">
        <v>65</v>
      </c>
      <c r="P1251" s="1" t="s">
        <v>66</v>
      </c>
      <c r="Q1251" s="1" t="s">
        <v>67</v>
      </c>
      <c r="R1251" s="1" t="s">
        <v>87</v>
      </c>
      <c r="S1251" s="1" t="s">
        <v>88</v>
      </c>
      <c r="T1251" s="2">
        <v>43333</v>
      </c>
      <c r="U1251" s="2">
        <v>43333</v>
      </c>
      <c r="V1251" s="1" t="s">
        <v>52</v>
      </c>
      <c r="W1251" s="3">
        <v>1</v>
      </c>
      <c r="X1251" s="1" t="s">
        <v>53</v>
      </c>
      <c r="Y1251" s="4">
        <v>2008211</v>
      </c>
      <c r="Z1251" s="4">
        <v>-263082.87</v>
      </c>
      <c r="AA1251" s="4">
        <v>0</v>
      </c>
      <c r="AB1251" s="4">
        <v>0</v>
      </c>
      <c r="AC1251" s="4">
        <v>0</v>
      </c>
      <c r="AD1251" s="4">
        <v>2008211</v>
      </c>
      <c r="AE1251" s="5">
        <v>1685</v>
      </c>
      <c r="AF1251" s="1" t="s">
        <v>70</v>
      </c>
      <c r="AG1251" s="1" t="s">
        <v>71</v>
      </c>
      <c r="AH1251" s="1" t="s">
        <v>89</v>
      </c>
      <c r="AI1251" s="1" t="s">
        <v>57</v>
      </c>
      <c r="AJ1251" s="5">
        <v>10950</v>
      </c>
      <c r="AK1251" s="4">
        <v>-20832</v>
      </c>
      <c r="AL1251" s="4">
        <v>0</v>
      </c>
      <c r="AM1251" s="4">
        <v>0</v>
      </c>
      <c r="AN1251" s="4">
        <v>0</v>
      </c>
      <c r="AO1251" s="4">
        <v>-283914.87</v>
      </c>
      <c r="AP1251" s="4">
        <v>-283914.87</v>
      </c>
      <c r="AQ1251" s="4">
        <v>0</v>
      </c>
      <c r="AR1251" s="4">
        <v>1724296.13</v>
      </c>
      <c r="AS1251" s="1" t="s">
        <v>52</v>
      </c>
      <c r="AT1251" s="9">
        <f t="shared" si="563"/>
        <v>43333</v>
      </c>
      <c r="AU1251" s="9">
        <f t="shared" si="564"/>
        <v>43313</v>
      </c>
      <c r="AV1251" s="9">
        <v>44798</v>
      </c>
      <c r="AW1251" s="11">
        <f t="shared" si="565"/>
        <v>4.0136986301369859</v>
      </c>
      <c r="AX1251">
        <v>10</v>
      </c>
      <c r="AY1251" s="12">
        <v>0.05</v>
      </c>
      <c r="AZ1251">
        <f t="shared" si="566"/>
        <v>9.5000000000000001E-2</v>
      </c>
      <c r="BA1251" s="13">
        <f t="shared" si="567"/>
        <v>2008211</v>
      </c>
      <c r="BB1251" s="16" t="s">
        <v>593</v>
      </c>
      <c r="BC1251" s="16" t="s">
        <v>593</v>
      </c>
      <c r="BD1251" s="16" t="s">
        <v>593</v>
      </c>
      <c r="BE1251" s="16" t="s">
        <v>593</v>
      </c>
      <c r="BF1251" s="16" t="s">
        <v>593</v>
      </c>
      <c r="BG1251" s="16" t="s">
        <v>593</v>
      </c>
      <c r="BH1251" s="16" t="s">
        <v>593</v>
      </c>
      <c r="BI1251" s="14">
        <f t="shared" si="579"/>
        <v>1724296.13</v>
      </c>
      <c r="BJ1251" s="14">
        <v>0</v>
      </c>
      <c r="BK1251" s="14">
        <f t="shared" si="580"/>
        <v>1724296.13</v>
      </c>
      <c r="BL1251" s="52">
        <v>0</v>
      </c>
      <c r="BM1251" s="15">
        <f t="shared" si="581"/>
        <v>1724296.13</v>
      </c>
    </row>
    <row r="1252" spans="1:65">
      <c r="A1252" s="8">
        <v>1250</v>
      </c>
      <c r="B1252" s="1" t="s">
        <v>44</v>
      </c>
      <c r="C1252" s="1">
        <v>1500</v>
      </c>
      <c r="D1252" s="1" t="s">
        <v>60</v>
      </c>
      <c r="E1252" s="1">
        <v>150000052</v>
      </c>
      <c r="F1252" s="1" t="s">
        <v>60</v>
      </c>
      <c r="G1252" s="1" t="s">
        <v>115</v>
      </c>
      <c r="H1252" s="1">
        <v>26</v>
      </c>
      <c r="I1252" s="1" t="s">
        <v>52</v>
      </c>
      <c r="J1252" s="1" t="s">
        <v>49</v>
      </c>
      <c r="K1252" s="1">
        <v>17406001</v>
      </c>
      <c r="L1252" s="1" t="s">
        <v>50</v>
      </c>
      <c r="M1252" s="1" t="s">
        <v>51</v>
      </c>
      <c r="N1252" s="1" t="s">
        <v>64</v>
      </c>
      <c r="O1252" s="1" t="s">
        <v>65</v>
      </c>
      <c r="P1252" s="1" t="s">
        <v>66</v>
      </c>
      <c r="Q1252" s="1" t="s">
        <v>67</v>
      </c>
      <c r="R1252" s="1" t="s">
        <v>87</v>
      </c>
      <c r="S1252" s="1" t="s">
        <v>88</v>
      </c>
      <c r="T1252" s="2">
        <v>43333</v>
      </c>
      <c r="U1252" s="2">
        <v>43333</v>
      </c>
      <c r="V1252" s="1" t="s">
        <v>52</v>
      </c>
      <c r="W1252" s="3">
        <v>1</v>
      </c>
      <c r="X1252" s="1" t="s">
        <v>53</v>
      </c>
      <c r="Y1252" s="4">
        <v>120000</v>
      </c>
      <c r="Z1252" s="4">
        <v>-15720</v>
      </c>
      <c r="AA1252" s="4">
        <v>0</v>
      </c>
      <c r="AB1252" s="4">
        <v>0</v>
      </c>
      <c r="AC1252" s="4">
        <v>0</v>
      </c>
      <c r="AD1252" s="4">
        <v>120000</v>
      </c>
      <c r="AE1252" s="5">
        <v>1685</v>
      </c>
      <c r="AF1252" s="1" t="s">
        <v>70</v>
      </c>
      <c r="AG1252" s="1" t="s">
        <v>71</v>
      </c>
      <c r="AH1252" s="1" t="s">
        <v>89</v>
      </c>
      <c r="AI1252" s="1" t="s">
        <v>57</v>
      </c>
      <c r="AJ1252" s="5">
        <v>10950</v>
      </c>
      <c r="AK1252" s="4">
        <v>-1245</v>
      </c>
      <c r="AL1252" s="4">
        <v>0</v>
      </c>
      <c r="AM1252" s="4">
        <v>0</v>
      </c>
      <c r="AN1252" s="4">
        <v>0</v>
      </c>
      <c r="AO1252" s="4">
        <v>-16965</v>
      </c>
      <c r="AP1252" s="4">
        <v>-16965</v>
      </c>
      <c r="AQ1252" s="4">
        <v>0</v>
      </c>
      <c r="AR1252" s="4">
        <v>103035</v>
      </c>
      <c r="AS1252" s="1" t="s">
        <v>52</v>
      </c>
      <c r="AT1252" s="9">
        <f t="shared" si="563"/>
        <v>43333</v>
      </c>
      <c r="AU1252" s="9">
        <f t="shared" si="564"/>
        <v>43313</v>
      </c>
      <c r="AV1252" s="9">
        <v>44798</v>
      </c>
      <c r="AW1252" s="11">
        <f t="shared" si="565"/>
        <v>4.0136986301369859</v>
      </c>
      <c r="AX1252">
        <v>10</v>
      </c>
      <c r="AY1252" s="12">
        <v>0.05</v>
      </c>
      <c r="AZ1252">
        <f t="shared" si="566"/>
        <v>9.5000000000000001E-2</v>
      </c>
      <c r="BA1252" s="13">
        <f t="shared" si="567"/>
        <v>120000</v>
      </c>
      <c r="BI1252" s="14">
        <f t="shared" si="579"/>
        <v>103035</v>
      </c>
      <c r="BJ1252" s="14">
        <v>0</v>
      </c>
      <c r="BK1252" s="14">
        <f t="shared" si="580"/>
        <v>103035</v>
      </c>
      <c r="BL1252" s="52">
        <v>0</v>
      </c>
      <c r="BM1252" s="15">
        <f t="shared" si="581"/>
        <v>103035</v>
      </c>
    </row>
    <row r="1253" spans="1:65">
      <c r="A1253" s="8">
        <v>1251</v>
      </c>
      <c r="B1253" s="1" t="s">
        <v>44</v>
      </c>
      <c r="C1253" s="1">
        <v>1500</v>
      </c>
      <c r="D1253" s="1" t="s">
        <v>60</v>
      </c>
      <c r="E1253" s="1">
        <v>150000052</v>
      </c>
      <c r="F1253" s="1" t="s">
        <v>112</v>
      </c>
      <c r="G1253" s="1" t="s">
        <v>116</v>
      </c>
      <c r="H1253" s="1">
        <v>27</v>
      </c>
      <c r="I1253" s="1" t="s">
        <v>162</v>
      </c>
      <c r="J1253" s="1" t="s">
        <v>49</v>
      </c>
      <c r="K1253" s="1">
        <v>17406001</v>
      </c>
      <c r="L1253" s="1" t="s">
        <v>50</v>
      </c>
      <c r="M1253" s="1" t="s">
        <v>51</v>
      </c>
      <c r="N1253" s="1" t="s">
        <v>64</v>
      </c>
      <c r="O1253" s="1" t="s">
        <v>65</v>
      </c>
      <c r="P1253" s="1" t="s">
        <v>66</v>
      </c>
      <c r="Q1253" s="1" t="s">
        <v>67</v>
      </c>
      <c r="R1253" s="1" t="s">
        <v>87</v>
      </c>
      <c r="S1253" s="1" t="s">
        <v>88</v>
      </c>
      <c r="T1253" s="2">
        <v>43333</v>
      </c>
      <c r="U1253" s="2">
        <v>43333</v>
      </c>
      <c r="V1253" s="1" t="s">
        <v>52</v>
      </c>
      <c r="W1253" s="3">
        <v>1</v>
      </c>
      <c r="X1253" s="1" t="s">
        <v>53</v>
      </c>
      <c r="Y1253" s="4">
        <v>4339035</v>
      </c>
      <c r="Z1253" s="4">
        <v>-568428.62</v>
      </c>
      <c r="AA1253" s="4">
        <v>0</v>
      </c>
      <c r="AB1253" s="4">
        <v>0</v>
      </c>
      <c r="AC1253" s="4">
        <v>0</v>
      </c>
      <c r="AD1253" s="4">
        <v>4339035</v>
      </c>
      <c r="AE1253" s="5">
        <v>1685</v>
      </c>
      <c r="AF1253" s="1" t="s">
        <v>70</v>
      </c>
      <c r="AG1253" s="1" t="s">
        <v>71</v>
      </c>
      <c r="AH1253" s="1" t="s">
        <v>89</v>
      </c>
      <c r="AI1253" s="1" t="s">
        <v>57</v>
      </c>
      <c r="AJ1253" s="5">
        <v>10950</v>
      </c>
      <c r="AK1253" s="4">
        <v>-45011</v>
      </c>
      <c r="AL1253" s="4">
        <v>0</v>
      </c>
      <c r="AM1253" s="4">
        <v>0</v>
      </c>
      <c r="AN1253" s="4">
        <v>0</v>
      </c>
      <c r="AO1253" s="4">
        <v>-613439.62</v>
      </c>
      <c r="AP1253" s="4">
        <v>-613439.62</v>
      </c>
      <c r="AQ1253" s="4">
        <v>0</v>
      </c>
      <c r="AR1253" s="4">
        <v>3725595.38</v>
      </c>
      <c r="AS1253" s="1" t="s">
        <v>52</v>
      </c>
      <c r="AT1253" s="9">
        <f t="shared" si="563"/>
        <v>43333</v>
      </c>
      <c r="AU1253" s="9">
        <f t="shared" si="564"/>
        <v>43313</v>
      </c>
      <c r="AV1253" s="9">
        <v>44798</v>
      </c>
      <c r="AW1253" s="11">
        <f t="shared" si="565"/>
        <v>4.0136986301369859</v>
      </c>
      <c r="AX1253">
        <v>10</v>
      </c>
      <c r="AY1253" s="12">
        <v>0.05</v>
      </c>
      <c r="AZ1253">
        <f t="shared" si="566"/>
        <v>9.5000000000000001E-2</v>
      </c>
      <c r="BA1253" s="13">
        <f t="shared" si="567"/>
        <v>4339035</v>
      </c>
      <c r="BB1253" s="16" t="s">
        <v>593</v>
      </c>
      <c r="BC1253" s="16" t="s">
        <v>593</v>
      </c>
      <c r="BD1253" s="16" t="s">
        <v>593</v>
      </c>
      <c r="BE1253" s="16" t="s">
        <v>593</v>
      </c>
      <c r="BF1253" s="16" t="s">
        <v>593</v>
      </c>
      <c r="BG1253" s="16" t="s">
        <v>593</v>
      </c>
      <c r="BH1253" s="16" t="s">
        <v>593</v>
      </c>
      <c r="BI1253" s="14">
        <f t="shared" si="579"/>
        <v>3725595.38</v>
      </c>
      <c r="BJ1253" s="14">
        <v>0</v>
      </c>
      <c r="BK1253" s="14">
        <f t="shared" si="580"/>
        <v>3725595.38</v>
      </c>
      <c r="BL1253" s="52">
        <v>0</v>
      </c>
      <c r="BM1253" s="15">
        <f t="shared" si="581"/>
        <v>3725595.38</v>
      </c>
    </row>
    <row r="1254" spans="1:65">
      <c r="A1254" s="8">
        <v>1252</v>
      </c>
      <c r="B1254" s="1" t="s">
        <v>44</v>
      </c>
      <c r="C1254" s="1">
        <v>1500</v>
      </c>
      <c r="D1254" s="1" t="s">
        <v>60</v>
      </c>
      <c r="E1254" s="1">
        <v>150000053</v>
      </c>
      <c r="F1254" s="1" t="s">
        <v>60</v>
      </c>
      <c r="G1254" s="1" t="s">
        <v>86</v>
      </c>
      <c r="H1254" s="1">
        <v>1</v>
      </c>
      <c r="I1254" s="1" t="s">
        <v>52</v>
      </c>
      <c r="J1254" s="1" t="s">
        <v>49</v>
      </c>
      <c r="K1254" s="1">
        <v>17406001</v>
      </c>
      <c r="L1254" s="1" t="s">
        <v>50</v>
      </c>
      <c r="M1254" s="1" t="s">
        <v>51</v>
      </c>
      <c r="N1254" s="1" t="s">
        <v>64</v>
      </c>
      <c r="O1254" s="1" t="s">
        <v>65</v>
      </c>
      <c r="P1254" s="1" t="s">
        <v>66</v>
      </c>
      <c r="Q1254" s="1" t="s">
        <v>67</v>
      </c>
      <c r="R1254" s="1" t="s">
        <v>87</v>
      </c>
      <c r="S1254" s="1" t="s">
        <v>88</v>
      </c>
      <c r="T1254" s="2">
        <v>43333</v>
      </c>
      <c r="U1254" s="2">
        <v>43333</v>
      </c>
      <c r="V1254" s="1" t="s">
        <v>52</v>
      </c>
      <c r="W1254" s="3">
        <v>1</v>
      </c>
      <c r="X1254" s="1" t="s">
        <v>53</v>
      </c>
      <c r="Y1254" s="4">
        <v>892500</v>
      </c>
      <c r="Z1254" s="4">
        <v>-116920</v>
      </c>
      <c r="AA1254" s="4">
        <v>0</v>
      </c>
      <c r="AB1254" s="4">
        <v>0</v>
      </c>
      <c r="AC1254" s="4">
        <v>0</v>
      </c>
      <c r="AD1254" s="4">
        <v>892500</v>
      </c>
      <c r="AE1254" s="5">
        <v>1685</v>
      </c>
      <c r="AF1254" s="1" t="s">
        <v>70</v>
      </c>
      <c r="AG1254" s="1" t="s">
        <v>71</v>
      </c>
      <c r="AH1254" s="1" t="s">
        <v>89</v>
      </c>
      <c r="AI1254" s="1" t="s">
        <v>57</v>
      </c>
      <c r="AJ1254" s="5">
        <v>10950</v>
      </c>
      <c r="AK1254" s="4">
        <v>-9258</v>
      </c>
      <c r="AL1254" s="4">
        <v>0</v>
      </c>
      <c r="AM1254" s="4">
        <v>0</v>
      </c>
      <c r="AN1254" s="4">
        <v>0</v>
      </c>
      <c r="AO1254" s="4">
        <v>-126178</v>
      </c>
      <c r="AP1254" s="4">
        <v>-126178</v>
      </c>
      <c r="AQ1254" s="4">
        <v>0</v>
      </c>
      <c r="AR1254" s="4">
        <v>766322</v>
      </c>
      <c r="AS1254" s="1" t="s">
        <v>52</v>
      </c>
      <c r="AT1254" s="9">
        <f t="shared" si="563"/>
        <v>43333</v>
      </c>
      <c r="AU1254" s="9">
        <f t="shared" si="564"/>
        <v>43313</v>
      </c>
      <c r="AV1254" s="9">
        <v>44798</v>
      </c>
      <c r="AW1254" s="11">
        <f t="shared" si="565"/>
        <v>4.0136986301369859</v>
      </c>
      <c r="AX1254">
        <v>10</v>
      </c>
      <c r="AY1254" s="12">
        <v>0.05</v>
      </c>
      <c r="AZ1254">
        <f t="shared" si="566"/>
        <v>9.5000000000000001E-2</v>
      </c>
      <c r="BA1254" s="13">
        <f t="shared" si="567"/>
        <v>892500</v>
      </c>
      <c r="BB1254" s="17" t="s">
        <v>1853</v>
      </c>
      <c r="BC1254">
        <f>MATCH(BB1254,MONTHLY_INDEX!$A:$A,0)</f>
        <v>630</v>
      </c>
      <c r="BD1254">
        <f>MATCH(AU1254,MONTHLY_INDEX!$1:$1,0)</f>
        <v>80</v>
      </c>
      <c r="BE1254">
        <f>INDEX(MONTHLY_INDEX!$1:$1048576,Final!BC1254,Final!BD1254)</f>
        <v>111.6</v>
      </c>
      <c r="BF1254">
        <f>MATCH($BF$1,MONTHLY_INDEX!$1:$1,0)</f>
        <v>127</v>
      </c>
      <c r="BG1254">
        <f>INDEX(MONTHLY_INDEX!$1:$1048576,Final!BC1254,Final!BF1254)</f>
        <v>151.1</v>
      </c>
      <c r="BH1254" s="23">
        <f t="shared" ref="BH1254:BH1271" si="582">(BG1254-BE1254)/BE1254</f>
        <v>0.35394265232974914</v>
      </c>
      <c r="BI1254" s="14">
        <f t="shared" ref="BI1254:BI1271" si="583">(1+BH1254)*BA1254</f>
        <v>1208393.817204301</v>
      </c>
      <c r="BJ1254" s="14">
        <f t="shared" ref="BJ1254:BJ1271" si="584">BI1254*AZ1254*AW1254</f>
        <v>460762.21783399611</v>
      </c>
      <c r="BK1254" s="15">
        <f t="shared" si="568"/>
        <v>747631.59937030496</v>
      </c>
      <c r="BL1254" s="52">
        <v>0</v>
      </c>
      <c r="BM1254" s="15">
        <f t="shared" ref="BM1254:BM1271" si="585">MAX((1-BL1254)*BK1254,BI1254*AY1254)</f>
        <v>747631.59937030496</v>
      </c>
    </row>
    <row r="1255" spans="1:65">
      <c r="A1255" s="8">
        <v>1253</v>
      </c>
      <c r="B1255" s="1" t="s">
        <v>44</v>
      </c>
      <c r="C1255" s="1">
        <v>1500</v>
      </c>
      <c r="D1255" s="1" t="s">
        <v>60</v>
      </c>
      <c r="E1255" s="1">
        <v>150000053</v>
      </c>
      <c r="F1255" s="1" t="s">
        <v>60</v>
      </c>
      <c r="G1255" s="1" t="s">
        <v>90</v>
      </c>
      <c r="H1255" s="1">
        <v>2</v>
      </c>
      <c r="I1255" s="1" t="s">
        <v>52</v>
      </c>
      <c r="J1255" s="1" t="s">
        <v>49</v>
      </c>
      <c r="K1255" s="1">
        <v>17406001</v>
      </c>
      <c r="L1255" s="1" t="s">
        <v>50</v>
      </c>
      <c r="M1255" s="1" t="s">
        <v>51</v>
      </c>
      <c r="N1255" s="1" t="s">
        <v>64</v>
      </c>
      <c r="O1255" s="1" t="s">
        <v>65</v>
      </c>
      <c r="P1255" s="1" t="s">
        <v>66</v>
      </c>
      <c r="Q1255" s="1" t="s">
        <v>67</v>
      </c>
      <c r="R1255" s="1" t="s">
        <v>87</v>
      </c>
      <c r="S1255" s="1" t="s">
        <v>88</v>
      </c>
      <c r="T1255" s="2">
        <v>43333</v>
      </c>
      <c r="U1255" s="2">
        <v>43333</v>
      </c>
      <c r="V1255" s="1" t="s">
        <v>52</v>
      </c>
      <c r="W1255" s="3">
        <v>1</v>
      </c>
      <c r="X1255" s="1" t="s">
        <v>53</v>
      </c>
      <c r="Y1255" s="4">
        <v>472500</v>
      </c>
      <c r="Z1255" s="4">
        <v>-61898</v>
      </c>
      <c r="AA1255" s="4">
        <v>0</v>
      </c>
      <c r="AB1255" s="4">
        <v>0</v>
      </c>
      <c r="AC1255" s="4">
        <v>0</v>
      </c>
      <c r="AD1255" s="4">
        <v>472500</v>
      </c>
      <c r="AE1255" s="5">
        <v>1685</v>
      </c>
      <c r="AF1255" s="1" t="s">
        <v>70</v>
      </c>
      <c r="AG1255" s="1" t="s">
        <v>71</v>
      </c>
      <c r="AH1255" s="1" t="s">
        <v>89</v>
      </c>
      <c r="AI1255" s="1" t="s">
        <v>57</v>
      </c>
      <c r="AJ1255" s="5">
        <v>10950</v>
      </c>
      <c r="AK1255" s="4">
        <v>-4901</v>
      </c>
      <c r="AL1255" s="4">
        <v>0</v>
      </c>
      <c r="AM1255" s="4">
        <v>0</v>
      </c>
      <c r="AN1255" s="4">
        <v>0</v>
      </c>
      <c r="AO1255" s="4">
        <v>-66799</v>
      </c>
      <c r="AP1255" s="4">
        <v>-66799</v>
      </c>
      <c r="AQ1255" s="4">
        <v>0</v>
      </c>
      <c r="AR1255" s="4">
        <v>405701</v>
      </c>
      <c r="AS1255" s="1" t="s">
        <v>52</v>
      </c>
      <c r="AT1255" s="9">
        <f t="shared" si="563"/>
        <v>43333</v>
      </c>
      <c r="AU1255" s="9">
        <f t="shared" si="564"/>
        <v>43313</v>
      </c>
      <c r="AV1255" s="9">
        <v>44798</v>
      </c>
      <c r="AW1255" s="11">
        <f t="shared" si="565"/>
        <v>4.0136986301369859</v>
      </c>
      <c r="AX1255">
        <v>10</v>
      </c>
      <c r="AY1255" s="12">
        <v>0.05</v>
      </c>
      <c r="AZ1255">
        <f t="shared" si="566"/>
        <v>9.5000000000000001E-2</v>
      </c>
      <c r="BA1255" s="13">
        <f t="shared" si="567"/>
        <v>472500</v>
      </c>
      <c r="BB1255" s="17" t="s">
        <v>2189</v>
      </c>
      <c r="BC1255">
        <f>MATCH(BB1255,MONTHLY_INDEX!$A:$A,0)</f>
        <v>798</v>
      </c>
      <c r="BD1255">
        <f>MATCH(AU1255,MONTHLY_INDEX!$1:$1,0)</f>
        <v>80</v>
      </c>
      <c r="BE1255">
        <f>INDEX(MONTHLY_INDEX!$1:$1048576,Final!BC1255,Final!BD1255)</f>
        <v>96</v>
      </c>
      <c r="BF1255">
        <f>MATCH($BF$1,MONTHLY_INDEX!$1:$1,0)</f>
        <v>127</v>
      </c>
      <c r="BG1255">
        <f>INDEX(MONTHLY_INDEX!$1:$1048576,Final!BC1255,Final!BF1255)</f>
        <v>95.3</v>
      </c>
      <c r="BH1255" s="23">
        <f t="shared" si="582"/>
        <v>-7.2916666666666963E-3</v>
      </c>
      <c r="BI1255" s="14">
        <f t="shared" si="583"/>
        <v>469054.6875</v>
      </c>
      <c r="BJ1255" s="14">
        <f t="shared" si="584"/>
        <v>178851.19488441778</v>
      </c>
      <c r="BK1255" s="15">
        <f t="shared" si="568"/>
        <v>290203.49261558219</v>
      </c>
      <c r="BL1255" s="52">
        <v>0</v>
      </c>
      <c r="BM1255" s="15">
        <f t="shared" si="585"/>
        <v>290203.49261558219</v>
      </c>
    </row>
    <row r="1256" spans="1:65">
      <c r="A1256" s="8">
        <v>1254</v>
      </c>
      <c r="B1256" s="1" t="s">
        <v>44</v>
      </c>
      <c r="C1256" s="1">
        <v>1500</v>
      </c>
      <c r="D1256" s="1" t="s">
        <v>60</v>
      </c>
      <c r="E1256" s="1">
        <v>150000053</v>
      </c>
      <c r="F1256" s="1" t="s">
        <v>60</v>
      </c>
      <c r="G1256" s="1" t="s">
        <v>91</v>
      </c>
      <c r="H1256" s="1">
        <v>3</v>
      </c>
      <c r="I1256" s="1" t="s">
        <v>52</v>
      </c>
      <c r="J1256" s="1" t="s">
        <v>49</v>
      </c>
      <c r="K1256" s="1">
        <v>17406001</v>
      </c>
      <c r="L1256" s="1" t="s">
        <v>50</v>
      </c>
      <c r="M1256" s="1" t="s">
        <v>51</v>
      </c>
      <c r="N1256" s="1" t="s">
        <v>64</v>
      </c>
      <c r="O1256" s="1" t="s">
        <v>65</v>
      </c>
      <c r="P1256" s="1" t="s">
        <v>66</v>
      </c>
      <c r="Q1256" s="1" t="s">
        <v>67</v>
      </c>
      <c r="R1256" s="1" t="s">
        <v>87</v>
      </c>
      <c r="S1256" s="1" t="s">
        <v>88</v>
      </c>
      <c r="T1256" s="2">
        <v>43333</v>
      </c>
      <c r="U1256" s="2">
        <v>43333</v>
      </c>
      <c r="V1256" s="1" t="s">
        <v>52</v>
      </c>
      <c r="W1256" s="3">
        <v>1</v>
      </c>
      <c r="X1256" s="1" t="s">
        <v>53</v>
      </c>
      <c r="Y1256" s="4">
        <v>637760</v>
      </c>
      <c r="Z1256" s="4">
        <v>-83547</v>
      </c>
      <c r="AA1256" s="4">
        <v>0</v>
      </c>
      <c r="AB1256" s="4">
        <v>0</v>
      </c>
      <c r="AC1256" s="4">
        <v>0</v>
      </c>
      <c r="AD1256" s="4">
        <v>637760</v>
      </c>
      <c r="AE1256" s="5">
        <v>1685</v>
      </c>
      <c r="AF1256" s="1" t="s">
        <v>70</v>
      </c>
      <c r="AG1256" s="1" t="s">
        <v>71</v>
      </c>
      <c r="AH1256" s="1" t="s">
        <v>89</v>
      </c>
      <c r="AI1256" s="1" t="s">
        <v>57</v>
      </c>
      <c r="AJ1256" s="5">
        <v>10950</v>
      </c>
      <c r="AK1256" s="4">
        <v>-6616</v>
      </c>
      <c r="AL1256" s="4">
        <v>0</v>
      </c>
      <c r="AM1256" s="4">
        <v>0</v>
      </c>
      <c r="AN1256" s="4">
        <v>0</v>
      </c>
      <c r="AO1256" s="4">
        <v>-90163</v>
      </c>
      <c r="AP1256" s="4">
        <v>-90163</v>
      </c>
      <c r="AQ1256" s="4">
        <v>0</v>
      </c>
      <c r="AR1256" s="4">
        <v>547597</v>
      </c>
      <c r="AS1256" s="1" t="s">
        <v>52</v>
      </c>
      <c r="AT1256" s="9">
        <f t="shared" si="563"/>
        <v>43333</v>
      </c>
      <c r="AU1256" s="9">
        <f t="shared" si="564"/>
        <v>43313</v>
      </c>
      <c r="AV1256" s="9">
        <v>44798</v>
      </c>
      <c r="AW1256" s="11">
        <f t="shared" si="565"/>
        <v>4.0136986301369859</v>
      </c>
      <c r="AX1256">
        <v>10</v>
      </c>
      <c r="AY1256" s="12">
        <v>0.05</v>
      </c>
      <c r="AZ1256">
        <f t="shared" si="566"/>
        <v>9.5000000000000001E-2</v>
      </c>
      <c r="BA1256" s="13">
        <f t="shared" si="567"/>
        <v>637760</v>
      </c>
      <c r="BB1256" s="17" t="s">
        <v>2189</v>
      </c>
      <c r="BC1256">
        <f>MATCH(BB1256,MONTHLY_INDEX!$A:$A,0)</f>
        <v>798</v>
      </c>
      <c r="BD1256">
        <f>MATCH(AU1256,MONTHLY_INDEX!$1:$1,0)</f>
        <v>80</v>
      </c>
      <c r="BE1256">
        <f>INDEX(MONTHLY_INDEX!$1:$1048576,Final!BC1256,Final!BD1256)</f>
        <v>96</v>
      </c>
      <c r="BF1256">
        <f>MATCH($BF$1,MONTHLY_INDEX!$1:$1,0)</f>
        <v>127</v>
      </c>
      <c r="BG1256">
        <f>INDEX(MONTHLY_INDEX!$1:$1048576,Final!BC1256,Final!BF1256)</f>
        <v>95.3</v>
      </c>
      <c r="BH1256" s="23">
        <f t="shared" si="582"/>
        <v>-7.2916666666666963E-3</v>
      </c>
      <c r="BI1256" s="14">
        <f t="shared" si="583"/>
        <v>633109.66666666663</v>
      </c>
      <c r="BJ1256" s="14">
        <f t="shared" si="584"/>
        <v>241405.58317351594</v>
      </c>
      <c r="BK1256" s="15">
        <f t="shared" si="568"/>
        <v>391704.08349315065</v>
      </c>
      <c r="BL1256" s="52">
        <v>0</v>
      </c>
      <c r="BM1256" s="15">
        <f t="shared" si="585"/>
        <v>391704.08349315065</v>
      </c>
    </row>
    <row r="1257" spans="1:65">
      <c r="A1257" s="8">
        <v>1255</v>
      </c>
      <c r="B1257" s="1" t="s">
        <v>44</v>
      </c>
      <c r="C1257" s="1">
        <v>1500</v>
      </c>
      <c r="D1257" s="1" t="s">
        <v>60</v>
      </c>
      <c r="E1257" s="1">
        <v>150000053</v>
      </c>
      <c r="F1257" s="1" t="s">
        <v>60</v>
      </c>
      <c r="G1257" s="1" t="s">
        <v>92</v>
      </c>
      <c r="H1257" s="1">
        <v>4</v>
      </c>
      <c r="I1257" s="1" t="s">
        <v>52</v>
      </c>
      <c r="J1257" s="1" t="s">
        <v>49</v>
      </c>
      <c r="K1257" s="1">
        <v>17406001</v>
      </c>
      <c r="L1257" s="1" t="s">
        <v>50</v>
      </c>
      <c r="M1257" s="1" t="s">
        <v>51</v>
      </c>
      <c r="N1257" s="1" t="s">
        <v>64</v>
      </c>
      <c r="O1257" s="1" t="s">
        <v>65</v>
      </c>
      <c r="P1257" s="1" t="s">
        <v>66</v>
      </c>
      <c r="Q1257" s="1" t="s">
        <v>67</v>
      </c>
      <c r="R1257" s="1" t="s">
        <v>87</v>
      </c>
      <c r="S1257" s="1" t="s">
        <v>88</v>
      </c>
      <c r="T1257" s="2">
        <v>43333</v>
      </c>
      <c r="U1257" s="2">
        <v>43333</v>
      </c>
      <c r="V1257" s="1" t="s">
        <v>52</v>
      </c>
      <c r="W1257" s="3">
        <v>1</v>
      </c>
      <c r="X1257" s="1" t="s">
        <v>53</v>
      </c>
      <c r="Y1257" s="4">
        <v>21044329</v>
      </c>
      <c r="Z1257" s="4">
        <v>-2756887</v>
      </c>
      <c r="AA1257" s="4">
        <v>0</v>
      </c>
      <c r="AB1257" s="4">
        <v>0</v>
      </c>
      <c r="AC1257" s="4">
        <v>0</v>
      </c>
      <c r="AD1257" s="4">
        <v>21044329</v>
      </c>
      <c r="AE1257" s="5">
        <v>1685</v>
      </c>
      <c r="AF1257" s="1" t="s">
        <v>70</v>
      </c>
      <c r="AG1257" s="1" t="s">
        <v>71</v>
      </c>
      <c r="AH1257" s="1" t="s">
        <v>89</v>
      </c>
      <c r="AI1257" s="1" t="s">
        <v>57</v>
      </c>
      <c r="AJ1257" s="5">
        <v>10950</v>
      </c>
      <c r="AK1257" s="4">
        <v>-218303</v>
      </c>
      <c r="AL1257" s="4">
        <v>0</v>
      </c>
      <c r="AM1257" s="4">
        <v>0</v>
      </c>
      <c r="AN1257" s="4">
        <v>0</v>
      </c>
      <c r="AO1257" s="4">
        <v>-2975190</v>
      </c>
      <c r="AP1257" s="4">
        <v>-2975190</v>
      </c>
      <c r="AQ1257" s="4">
        <v>0</v>
      </c>
      <c r="AR1257" s="4">
        <v>18069139</v>
      </c>
      <c r="AS1257" s="1" t="s">
        <v>52</v>
      </c>
      <c r="AT1257" s="9">
        <f t="shared" si="563"/>
        <v>43333</v>
      </c>
      <c r="AU1257" s="9">
        <f t="shared" si="564"/>
        <v>43313</v>
      </c>
      <c r="AV1257" s="9">
        <v>44798</v>
      </c>
      <c r="AW1257" s="11">
        <f t="shared" si="565"/>
        <v>4.0136986301369859</v>
      </c>
      <c r="AX1257">
        <v>25</v>
      </c>
      <c r="AY1257" s="12">
        <v>0.05</v>
      </c>
      <c r="AZ1257">
        <f t="shared" si="566"/>
        <v>3.7999999999999999E-2</v>
      </c>
      <c r="BA1257" s="13">
        <f t="shared" si="567"/>
        <v>21044329</v>
      </c>
      <c r="BB1257" s="17" t="s">
        <v>2189</v>
      </c>
      <c r="BC1257">
        <f>MATCH(BB1257,MONTHLY_INDEX!$A:$A,0)</f>
        <v>798</v>
      </c>
      <c r="BD1257">
        <f>MATCH(AU1257,MONTHLY_INDEX!$1:$1,0)</f>
        <v>80</v>
      </c>
      <c r="BE1257">
        <f>INDEX(MONTHLY_INDEX!$1:$1048576,Final!BC1257,Final!BD1257)</f>
        <v>96</v>
      </c>
      <c r="BF1257">
        <f>MATCH($BF$1,MONTHLY_INDEX!$1:$1,0)</f>
        <v>127</v>
      </c>
      <c r="BG1257">
        <f>INDEX(MONTHLY_INDEX!$1:$1048576,Final!BC1257,Final!BF1257)</f>
        <v>95.3</v>
      </c>
      <c r="BH1257" s="23">
        <f t="shared" si="582"/>
        <v>-7.2916666666666963E-3</v>
      </c>
      <c r="BI1257" s="14">
        <f t="shared" si="583"/>
        <v>20890880.767708331</v>
      </c>
      <c r="BJ1257" s="14">
        <f t="shared" si="584"/>
        <v>3186288.5817488292</v>
      </c>
      <c r="BK1257" s="15">
        <f t="shared" si="568"/>
        <v>17704592.185959503</v>
      </c>
      <c r="BL1257" s="52">
        <v>0</v>
      </c>
      <c r="BM1257" s="15">
        <f t="shared" si="585"/>
        <v>17704592.185959503</v>
      </c>
    </row>
    <row r="1258" spans="1:65">
      <c r="A1258" s="8">
        <v>1256</v>
      </c>
      <c r="B1258" s="1" t="s">
        <v>44</v>
      </c>
      <c r="C1258" s="1">
        <v>1500</v>
      </c>
      <c r="D1258" s="1" t="s">
        <v>60</v>
      </c>
      <c r="E1258" s="1">
        <v>150000053</v>
      </c>
      <c r="F1258" s="1" t="s">
        <v>60</v>
      </c>
      <c r="G1258" s="1" t="s">
        <v>93</v>
      </c>
      <c r="H1258" s="1">
        <v>5</v>
      </c>
      <c r="I1258" s="1" t="s">
        <v>52</v>
      </c>
      <c r="J1258" s="1" t="s">
        <v>49</v>
      </c>
      <c r="K1258" s="1">
        <v>17406001</v>
      </c>
      <c r="L1258" s="1" t="s">
        <v>50</v>
      </c>
      <c r="M1258" s="1" t="s">
        <v>51</v>
      </c>
      <c r="N1258" s="1" t="s">
        <v>64</v>
      </c>
      <c r="O1258" s="1" t="s">
        <v>65</v>
      </c>
      <c r="P1258" s="1" t="s">
        <v>66</v>
      </c>
      <c r="Q1258" s="1" t="s">
        <v>67</v>
      </c>
      <c r="R1258" s="1" t="s">
        <v>87</v>
      </c>
      <c r="S1258" s="1" t="s">
        <v>88</v>
      </c>
      <c r="T1258" s="2">
        <v>43333</v>
      </c>
      <c r="U1258" s="2">
        <v>43333</v>
      </c>
      <c r="V1258" s="1" t="s">
        <v>52</v>
      </c>
      <c r="W1258" s="3">
        <v>1</v>
      </c>
      <c r="X1258" s="1" t="s">
        <v>53</v>
      </c>
      <c r="Y1258" s="4">
        <v>969266</v>
      </c>
      <c r="Z1258" s="4">
        <v>-126976</v>
      </c>
      <c r="AA1258" s="4">
        <v>0</v>
      </c>
      <c r="AB1258" s="4">
        <v>0</v>
      </c>
      <c r="AC1258" s="4">
        <v>0</v>
      </c>
      <c r="AD1258" s="4">
        <v>969266</v>
      </c>
      <c r="AE1258" s="5">
        <v>1685</v>
      </c>
      <c r="AF1258" s="1" t="s">
        <v>70</v>
      </c>
      <c r="AG1258" s="1" t="s">
        <v>71</v>
      </c>
      <c r="AH1258" s="1" t="s">
        <v>89</v>
      </c>
      <c r="AI1258" s="1" t="s">
        <v>57</v>
      </c>
      <c r="AJ1258" s="5">
        <v>10950</v>
      </c>
      <c r="AK1258" s="4">
        <v>-10055</v>
      </c>
      <c r="AL1258" s="4">
        <v>0</v>
      </c>
      <c r="AM1258" s="4">
        <v>0</v>
      </c>
      <c r="AN1258" s="4">
        <v>0</v>
      </c>
      <c r="AO1258" s="4">
        <v>-137031</v>
      </c>
      <c r="AP1258" s="4">
        <v>-137031</v>
      </c>
      <c r="AQ1258" s="4">
        <v>0</v>
      </c>
      <c r="AR1258" s="4">
        <v>832235</v>
      </c>
      <c r="AS1258" s="1" t="s">
        <v>52</v>
      </c>
      <c r="AT1258" s="9">
        <f t="shared" si="563"/>
        <v>43333</v>
      </c>
      <c r="AU1258" s="9">
        <f t="shared" si="564"/>
        <v>43313</v>
      </c>
      <c r="AV1258" s="9">
        <v>44798</v>
      </c>
      <c r="AW1258" s="11">
        <f t="shared" si="565"/>
        <v>4.0136986301369859</v>
      </c>
      <c r="AX1258">
        <v>25</v>
      </c>
      <c r="AY1258" s="12">
        <v>0.05</v>
      </c>
      <c r="AZ1258">
        <f t="shared" si="566"/>
        <v>3.7999999999999999E-2</v>
      </c>
      <c r="BA1258" s="13">
        <f t="shared" si="567"/>
        <v>969266</v>
      </c>
      <c r="BB1258" s="17" t="s">
        <v>2083</v>
      </c>
      <c r="BC1258">
        <f>MATCH(BB1258,MONTHLY_INDEX!$A:$A,0)</f>
        <v>745</v>
      </c>
      <c r="BD1258">
        <f>MATCH(AU1258,MONTHLY_INDEX!$1:$1,0)</f>
        <v>80</v>
      </c>
      <c r="BE1258">
        <f>INDEX(MONTHLY_INDEX!$1:$1048576,Final!BC1258,Final!BD1258)</f>
        <v>106.4</v>
      </c>
      <c r="BF1258">
        <f>MATCH($BF$1,MONTHLY_INDEX!$1:$1,0)</f>
        <v>127</v>
      </c>
      <c r="BG1258">
        <f>INDEX(MONTHLY_INDEX!$1:$1048576,Final!BC1258,Final!BF1258)</f>
        <v>115.4</v>
      </c>
      <c r="BH1258" s="23">
        <f t="shared" si="582"/>
        <v>8.4586466165413529E-2</v>
      </c>
      <c r="BI1258" s="14">
        <f t="shared" si="583"/>
        <v>1051252.7857142857</v>
      </c>
      <c r="BJ1258" s="14">
        <f t="shared" si="584"/>
        <v>160337.65090606653</v>
      </c>
      <c r="BK1258" s="15">
        <f t="shared" si="568"/>
        <v>890915.13480821915</v>
      </c>
      <c r="BL1258" s="52">
        <v>0</v>
      </c>
      <c r="BM1258" s="15">
        <f t="shared" si="585"/>
        <v>890915.13480821915</v>
      </c>
    </row>
    <row r="1259" spans="1:65">
      <c r="A1259" s="8">
        <v>1257</v>
      </c>
      <c r="B1259" s="1" t="s">
        <v>44</v>
      </c>
      <c r="C1259" s="1">
        <v>1500</v>
      </c>
      <c r="D1259" s="1" t="s">
        <v>60</v>
      </c>
      <c r="E1259" s="1">
        <v>150000053</v>
      </c>
      <c r="F1259" s="1" t="s">
        <v>60</v>
      </c>
      <c r="G1259" s="1" t="s">
        <v>94</v>
      </c>
      <c r="H1259" s="1">
        <v>6</v>
      </c>
      <c r="I1259" s="1" t="s">
        <v>52</v>
      </c>
      <c r="J1259" s="1" t="s">
        <v>49</v>
      </c>
      <c r="K1259" s="1">
        <v>17406001</v>
      </c>
      <c r="L1259" s="1" t="s">
        <v>50</v>
      </c>
      <c r="M1259" s="1" t="s">
        <v>51</v>
      </c>
      <c r="N1259" s="1" t="s">
        <v>64</v>
      </c>
      <c r="O1259" s="1" t="s">
        <v>65</v>
      </c>
      <c r="P1259" s="1" t="s">
        <v>66</v>
      </c>
      <c r="Q1259" s="1" t="s">
        <v>67</v>
      </c>
      <c r="R1259" s="1" t="s">
        <v>87</v>
      </c>
      <c r="S1259" s="1" t="s">
        <v>88</v>
      </c>
      <c r="T1259" s="2">
        <v>43333</v>
      </c>
      <c r="U1259" s="2">
        <v>43333</v>
      </c>
      <c r="V1259" s="1" t="s">
        <v>52</v>
      </c>
      <c r="W1259" s="3">
        <v>1</v>
      </c>
      <c r="X1259" s="1" t="s">
        <v>53</v>
      </c>
      <c r="Y1259" s="4">
        <v>735000</v>
      </c>
      <c r="Z1259" s="4">
        <v>-96287</v>
      </c>
      <c r="AA1259" s="4">
        <v>0</v>
      </c>
      <c r="AB1259" s="4">
        <v>0</v>
      </c>
      <c r="AC1259" s="4">
        <v>0</v>
      </c>
      <c r="AD1259" s="4">
        <v>735000</v>
      </c>
      <c r="AE1259" s="5">
        <v>1685</v>
      </c>
      <c r="AF1259" s="1" t="s">
        <v>70</v>
      </c>
      <c r="AG1259" s="1" t="s">
        <v>71</v>
      </c>
      <c r="AH1259" s="1" t="s">
        <v>89</v>
      </c>
      <c r="AI1259" s="1" t="s">
        <v>57</v>
      </c>
      <c r="AJ1259" s="5">
        <v>10950</v>
      </c>
      <c r="AK1259" s="4">
        <v>-7625</v>
      </c>
      <c r="AL1259" s="4">
        <v>0</v>
      </c>
      <c r="AM1259" s="4">
        <v>0</v>
      </c>
      <c r="AN1259" s="4">
        <v>0</v>
      </c>
      <c r="AO1259" s="4">
        <v>-103912</v>
      </c>
      <c r="AP1259" s="4">
        <v>-103912</v>
      </c>
      <c r="AQ1259" s="4">
        <v>0</v>
      </c>
      <c r="AR1259" s="4">
        <v>631088</v>
      </c>
      <c r="AS1259" s="1" t="s">
        <v>52</v>
      </c>
      <c r="AT1259" s="9">
        <f t="shared" si="563"/>
        <v>43333</v>
      </c>
      <c r="AU1259" s="9">
        <f t="shared" si="564"/>
        <v>43313</v>
      </c>
      <c r="AV1259" s="9">
        <v>44798</v>
      </c>
      <c r="AW1259" s="11">
        <f t="shared" si="565"/>
        <v>4.0136986301369859</v>
      </c>
      <c r="AX1259">
        <v>10</v>
      </c>
      <c r="AY1259" s="12">
        <v>0.05</v>
      </c>
      <c r="AZ1259">
        <f t="shared" si="566"/>
        <v>9.5000000000000001E-2</v>
      </c>
      <c r="BA1259" s="13">
        <f t="shared" si="567"/>
        <v>735000</v>
      </c>
      <c r="BB1259" s="17" t="s">
        <v>1853</v>
      </c>
      <c r="BC1259">
        <f>MATCH(BB1259,MONTHLY_INDEX!$A:$A,0)</f>
        <v>630</v>
      </c>
      <c r="BD1259">
        <f>MATCH(AU1259,MONTHLY_INDEX!$1:$1,0)</f>
        <v>80</v>
      </c>
      <c r="BE1259">
        <f>INDEX(MONTHLY_INDEX!$1:$1048576,Final!BC1259,Final!BD1259)</f>
        <v>111.6</v>
      </c>
      <c r="BF1259">
        <f>MATCH($BF$1,MONTHLY_INDEX!$1:$1,0)</f>
        <v>127</v>
      </c>
      <c r="BG1259">
        <f>INDEX(MONTHLY_INDEX!$1:$1048576,Final!BC1259,Final!BF1259)</f>
        <v>151.1</v>
      </c>
      <c r="BH1259" s="23">
        <f t="shared" si="582"/>
        <v>0.35394265232974914</v>
      </c>
      <c r="BI1259" s="14">
        <f t="shared" si="583"/>
        <v>995147.84946236562</v>
      </c>
      <c r="BJ1259" s="14">
        <f t="shared" si="584"/>
        <v>379451.2382162321</v>
      </c>
      <c r="BK1259" s="15">
        <f t="shared" si="568"/>
        <v>615696.61124613346</v>
      </c>
      <c r="BL1259" s="52">
        <v>0</v>
      </c>
      <c r="BM1259" s="15">
        <f t="shared" si="585"/>
        <v>615696.61124613346</v>
      </c>
    </row>
    <row r="1260" spans="1:65">
      <c r="A1260" s="8">
        <v>1258</v>
      </c>
      <c r="B1260" s="1" t="s">
        <v>44</v>
      </c>
      <c r="C1260" s="1">
        <v>1500</v>
      </c>
      <c r="D1260" s="1" t="s">
        <v>60</v>
      </c>
      <c r="E1260" s="1">
        <v>150000053</v>
      </c>
      <c r="F1260" s="1" t="s">
        <v>60</v>
      </c>
      <c r="G1260" s="1" t="s">
        <v>95</v>
      </c>
      <c r="H1260" s="1">
        <v>7</v>
      </c>
      <c r="I1260" s="1" t="s">
        <v>52</v>
      </c>
      <c r="J1260" s="1" t="s">
        <v>49</v>
      </c>
      <c r="K1260" s="1">
        <v>17406001</v>
      </c>
      <c r="L1260" s="1" t="s">
        <v>50</v>
      </c>
      <c r="M1260" s="1" t="s">
        <v>51</v>
      </c>
      <c r="N1260" s="1" t="s">
        <v>64</v>
      </c>
      <c r="O1260" s="1" t="s">
        <v>65</v>
      </c>
      <c r="P1260" s="1" t="s">
        <v>66</v>
      </c>
      <c r="Q1260" s="1" t="s">
        <v>67</v>
      </c>
      <c r="R1260" s="1" t="s">
        <v>87</v>
      </c>
      <c r="S1260" s="1" t="s">
        <v>88</v>
      </c>
      <c r="T1260" s="2">
        <v>43333</v>
      </c>
      <c r="U1260" s="2">
        <v>43333</v>
      </c>
      <c r="V1260" s="1" t="s">
        <v>52</v>
      </c>
      <c r="W1260" s="3">
        <v>1</v>
      </c>
      <c r="X1260" s="1" t="s">
        <v>53</v>
      </c>
      <c r="Y1260" s="4">
        <v>126000</v>
      </c>
      <c r="Z1260" s="4">
        <v>-16506</v>
      </c>
      <c r="AA1260" s="4">
        <v>0</v>
      </c>
      <c r="AB1260" s="4">
        <v>0</v>
      </c>
      <c r="AC1260" s="4">
        <v>0</v>
      </c>
      <c r="AD1260" s="4">
        <v>126000</v>
      </c>
      <c r="AE1260" s="5">
        <v>1685</v>
      </c>
      <c r="AF1260" s="1" t="s">
        <v>70</v>
      </c>
      <c r="AG1260" s="1" t="s">
        <v>71</v>
      </c>
      <c r="AH1260" s="1" t="s">
        <v>89</v>
      </c>
      <c r="AI1260" s="1" t="s">
        <v>57</v>
      </c>
      <c r="AJ1260" s="5">
        <v>10950</v>
      </c>
      <c r="AK1260" s="4">
        <v>-1307</v>
      </c>
      <c r="AL1260" s="4">
        <v>0</v>
      </c>
      <c r="AM1260" s="4">
        <v>0</v>
      </c>
      <c r="AN1260" s="4">
        <v>0</v>
      </c>
      <c r="AO1260" s="4">
        <v>-17813</v>
      </c>
      <c r="AP1260" s="4">
        <v>-17813</v>
      </c>
      <c r="AQ1260" s="4">
        <v>0</v>
      </c>
      <c r="AR1260" s="4">
        <v>108187</v>
      </c>
      <c r="AS1260" s="1" t="s">
        <v>52</v>
      </c>
      <c r="AT1260" s="9">
        <f t="shared" si="563"/>
        <v>43333</v>
      </c>
      <c r="AU1260" s="9">
        <f t="shared" si="564"/>
        <v>43313</v>
      </c>
      <c r="AV1260" s="9">
        <v>44798</v>
      </c>
      <c r="AW1260" s="11">
        <f t="shared" si="565"/>
        <v>4.0136986301369859</v>
      </c>
      <c r="AX1260">
        <v>25</v>
      </c>
      <c r="AY1260" s="12">
        <v>0.05</v>
      </c>
      <c r="AZ1260">
        <f t="shared" si="566"/>
        <v>3.7999999999999999E-2</v>
      </c>
      <c r="BA1260" s="13">
        <f t="shared" si="567"/>
        <v>126000</v>
      </c>
      <c r="BB1260" s="17" t="s">
        <v>2189</v>
      </c>
      <c r="BC1260">
        <f>MATCH(BB1260,MONTHLY_INDEX!$A:$A,0)</f>
        <v>798</v>
      </c>
      <c r="BD1260">
        <f>MATCH(AU1260,MONTHLY_INDEX!$1:$1,0)</f>
        <v>80</v>
      </c>
      <c r="BE1260">
        <f>INDEX(MONTHLY_INDEX!$1:$1048576,Final!BC1260,Final!BD1260)</f>
        <v>96</v>
      </c>
      <c r="BF1260">
        <f>MATCH($BF$1,MONTHLY_INDEX!$1:$1,0)</f>
        <v>127</v>
      </c>
      <c r="BG1260">
        <f>INDEX(MONTHLY_INDEX!$1:$1048576,Final!BC1260,Final!BF1260)</f>
        <v>95.3</v>
      </c>
      <c r="BH1260" s="23">
        <f t="shared" si="582"/>
        <v>-7.2916666666666963E-3</v>
      </c>
      <c r="BI1260" s="14">
        <f t="shared" si="583"/>
        <v>125081.25</v>
      </c>
      <c r="BJ1260" s="14">
        <f t="shared" si="584"/>
        <v>19077.460787671229</v>
      </c>
      <c r="BK1260" s="15">
        <f t="shared" si="568"/>
        <v>106003.78921232877</v>
      </c>
      <c r="BL1260" s="52">
        <v>0</v>
      </c>
      <c r="BM1260" s="15">
        <f t="shared" si="585"/>
        <v>106003.78921232877</v>
      </c>
    </row>
    <row r="1261" spans="1:65">
      <c r="A1261" s="8">
        <v>1259</v>
      </c>
      <c r="B1261" s="1" t="s">
        <v>44</v>
      </c>
      <c r="C1261" s="1">
        <v>1500</v>
      </c>
      <c r="D1261" s="1" t="s">
        <v>60</v>
      </c>
      <c r="E1261" s="1">
        <v>150000053</v>
      </c>
      <c r="F1261" s="1" t="s">
        <v>60</v>
      </c>
      <c r="G1261" s="1" t="s">
        <v>96</v>
      </c>
      <c r="H1261" s="1">
        <v>8</v>
      </c>
      <c r="I1261" s="1" t="s">
        <v>52</v>
      </c>
      <c r="J1261" s="1" t="s">
        <v>49</v>
      </c>
      <c r="K1261" s="1">
        <v>17406001</v>
      </c>
      <c r="L1261" s="1" t="s">
        <v>50</v>
      </c>
      <c r="M1261" s="1" t="s">
        <v>51</v>
      </c>
      <c r="N1261" s="1" t="s">
        <v>64</v>
      </c>
      <c r="O1261" s="1" t="s">
        <v>65</v>
      </c>
      <c r="P1261" s="1" t="s">
        <v>66</v>
      </c>
      <c r="Q1261" s="1" t="s">
        <v>67</v>
      </c>
      <c r="R1261" s="1" t="s">
        <v>87</v>
      </c>
      <c r="S1261" s="1" t="s">
        <v>88</v>
      </c>
      <c r="T1261" s="2">
        <v>43333</v>
      </c>
      <c r="U1261" s="2">
        <v>43333</v>
      </c>
      <c r="V1261" s="1" t="s">
        <v>52</v>
      </c>
      <c r="W1261" s="3">
        <v>1</v>
      </c>
      <c r="X1261" s="1" t="s">
        <v>53</v>
      </c>
      <c r="Y1261" s="4">
        <v>29327302</v>
      </c>
      <c r="Z1261" s="4">
        <v>-3841988</v>
      </c>
      <c r="AA1261" s="4">
        <v>0</v>
      </c>
      <c r="AB1261" s="4">
        <v>0</v>
      </c>
      <c r="AC1261" s="4">
        <v>0</v>
      </c>
      <c r="AD1261" s="4">
        <v>29327302</v>
      </c>
      <c r="AE1261" s="5">
        <v>1685</v>
      </c>
      <c r="AF1261" s="1" t="s">
        <v>70</v>
      </c>
      <c r="AG1261" s="1" t="s">
        <v>71</v>
      </c>
      <c r="AH1261" s="1" t="s">
        <v>89</v>
      </c>
      <c r="AI1261" s="1" t="s">
        <v>57</v>
      </c>
      <c r="AJ1261" s="5">
        <v>10950</v>
      </c>
      <c r="AK1261" s="4">
        <v>-304227</v>
      </c>
      <c r="AL1261" s="4">
        <v>0</v>
      </c>
      <c r="AM1261" s="4">
        <v>0</v>
      </c>
      <c r="AN1261" s="4">
        <v>0</v>
      </c>
      <c r="AO1261" s="4">
        <v>-4146215</v>
      </c>
      <c r="AP1261" s="4">
        <v>-4146215</v>
      </c>
      <c r="AQ1261" s="4">
        <v>0</v>
      </c>
      <c r="AR1261" s="4">
        <v>25181087</v>
      </c>
      <c r="AS1261" s="1" t="s">
        <v>52</v>
      </c>
      <c r="AT1261" s="9">
        <f t="shared" si="563"/>
        <v>43333</v>
      </c>
      <c r="AU1261" s="9">
        <f t="shared" si="564"/>
        <v>43313</v>
      </c>
      <c r="AV1261" s="9">
        <v>44798</v>
      </c>
      <c r="AW1261" s="11">
        <f t="shared" si="565"/>
        <v>4.0136986301369859</v>
      </c>
      <c r="AX1261">
        <v>25</v>
      </c>
      <c r="AY1261" s="12">
        <v>0.05</v>
      </c>
      <c r="AZ1261">
        <f t="shared" si="566"/>
        <v>3.7999999999999999E-2</v>
      </c>
      <c r="BA1261" s="13">
        <f t="shared" si="567"/>
        <v>29327302</v>
      </c>
      <c r="BB1261" s="17" t="s">
        <v>2189</v>
      </c>
      <c r="BC1261">
        <f>MATCH(BB1261,MONTHLY_INDEX!$A:$A,0)</f>
        <v>798</v>
      </c>
      <c r="BD1261">
        <f>MATCH(AU1261,MONTHLY_INDEX!$1:$1,0)</f>
        <v>80</v>
      </c>
      <c r="BE1261">
        <f>INDEX(MONTHLY_INDEX!$1:$1048576,Final!BC1261,Final!BD1261)</f>
        <v>96</v>
      </c>
      <c r="BF1261">
        <f>MATCH($BF$1,MONTHLY_INDEX!$1:$1,0)</f>
        <v>127</v>
      </c>
      <c r="BG1261">
        <f>INDEX(MONTHLY_INDEX!$1:$1048576,Final!BC1261,Final!BF1261)</f>
        <v>95.3</v>
      </c>
      <c r="BH1261" s="23">
        <f t="shared" si="582"/>
        <v>-7.2916666666666963E-3</v>
      </c>
      <c r="BI1261" s="14">
        <f t="shared" si="583"/>
        <v>29113457.089583334</v>
      </c>
      <c r="BJ1261" s="14">
        <f t="shared" si="584"/>
        <v>4440400.4278824767</v>
      </c>
      <c r="BK1261" s="15">
        <f t="shared" si="568"/>
        <v>24673056.661700856</v>
      </c>
      <c r="BL1261" s="52">
        <v>0</v>
      </c>
      <c r="BM1261" s="15">
        <f t="shared" si="585"/>
        <v>24673056.661700856</v>
      </c>
    </row>
    <row r="1262" spans="1:65">
      <c r="A1262" s="8">
        <v>1260</v>
      </c>
      <c r="B1262" s="1" t="s">
        <v>44</v>
      </c>
      <c r="C1262" s="1">
        <v>1500</v>
      </c>
      <c r="D1262" s="1" t="s">
        <v>60</v>
      </c>
      <c r="E1262" s="1">
        <v>150000053</v>
      </c>
      <c r="F1262" s="1" t="s">
        <v>60</v>
      </c>
      <c r="G1262" s="1" t="s">
        <v>97</v>
      </c>
      <c r="H1262" s="1">
        <v>9</v>
      </c>
      <c r="I1262" s="1" t="s">
        <v>52</v>
      </c>
      <c r="J1262" s="1" t="s">
        <v>49</v>
      </c>
      <c r="K1262" s="1">
        <v>17406001</v>
      </c>
      <c r="L1262" s="1" t="s">
        <v>50</v>
      </c>
      <c r="M1262" s="1" t="s">
        <v>51</v>
      </c>
      <c r="N1262" s="1" t="s">
        <v>64</v>
      </c>
      <c r="O1262" s="1" t="s">
        <v>65</v>
      </c>
      <c r="P1262" s="1" t="s">
        <v>66</v>
      </c>
      <c r="Q1262" s="1" t="s">
        <v>67</v>
      </c>
      <c r="R1262" s="1" t="s">
        <v>87</v>
      </c>
      <c r="S1262" s="1" t="s">
        <v>88</v>
      </c>
      <c r="T1262" s="2">
        <v>43333</v>
      </c>
      <c r="U1262" s="2">
        <v>43333</v>
      </c>
      <c r="V1262" s="1" t="s">
        <v>52</v>
      </c>
      <c r="W1262" s="3">
        <v>1</v>
      </c>
      <c r="X1262" s="1" t="s">
        <v>53</v>
      </c>
      <c r="Y1262" s="4">
        <v>1517250</v>
      </c>
      <c r="Z1262" s="4">
        <v>-198765</v>
      </c>
      <c r="AA1262" s="4">
        <v>0</v>
      </c>
      <c r="AB1262" s="4">
        <v>0</v>
      </c>
      <c r="AC1262" s="4">
        <v>0</v>
      </c>
      <c r="AD1262" s="4">
        <v>1517250</v>
      </c>
      <c r="AE1262" s="5">
        <v>1685</v>
      </c>
      <c r="AF1262" s="1" t="s">
        <v>70</v>
      </c>
      <c r="AG1262" s="1" t="s">
        <v>71</v>
      </c>
      <c r="AH1262" s="1" t="s">
        <v>89</v>
      </c>
      <c r="AI1262" s="1" t="s">
        <v>57</v>
      </c>
      <c r="AJ1262" s="5">
        <v>10950</v>
      </c>
      <c r="AK1262" s="4">
        <v>-15739</v>
      </c>
      <c r="AL1262" s="4">
        <v>0</v>
      </c>
      <c r="AM1262" s="4">
        <v>0</v>
      </c>
      <c r="AN1262" s="4">
        <v>0</v>
      </c>
      <c r="AO1262" s="4">
        <v>-214504</v>
      </c>
      <c r="AP1262" s="4">
        <v>-214504</v>
      </c>
      <c r="AQ1262" s="4">
        <v>0</v>
      </c>
      <c r="AR1262" s="4">
        <v>1302746</v>
      </c>
      <c r="AS1262" s="1" t="s">
        <v>52</v>
      </c>
      <c r="AT1262" s="9">
        <f t="shared" si="563"/>
        <v>43333</v>
      </c>
      <c r="AU1262" s="9">
        <f t="shared" si="564"/>
        <v>43313</v>
      </c>
      <c r="AV1262" s="9">
        <v>44798</v>
      </c>
      <c r="AW1262" s="11">
        <f t="shared" si="565"/>
        <v>4.0136986301369859</v>
      </c>
      <c r="AX1262">
        <v>15</v>
      </c>
      <c r="AY1262" s="12">
        <v>0.05</v>
      </c>
      <c r="AZ1262">
        <f t="shared" si="566"/>
        <v>6.3333333333333325E-2</v>
      </c>
      <c r="BA1262" s="13">
        <f t="shared" si="567"/>
        <v>1517250</v>
      </c>
      <c r="BB1262" s="17" t="s">
        <v>1941</v>
      </c>
      <c r="BC1262">
        <f>MATCH(BB1262,MONTHLY_INDEX!$A:$A,0)</f>
        <v>674</v>
      </c>
      <c r="BD1262">
        <f>MATCH(AU1262,MONTHLY_INDEX!$1:$1,0)</f>
        <v>80</v>
      </c>
      <c r="BE1262">
        <f>INDEX(MONTHLY_INDEX!$1:$1048576,Final!BC1262,Final!BD1262)</f>
        <v>105.1</v>
      </c>
      <c r="BF1262">
        <f>MATCH($BF$1,MONTHLY_INDEX!$1:$1,0)</f>
        <v>127</v>
      </c>
      <c r="BG1262">
        <f>INDEX(MONTHLY_INDEX!$1:$1048576,Final!BC1262,Final!BF1262)</f>
        <v>122.8</v>
      </c>
      <c r="BH1262" s="23">
        <f t="shared" si="582"/>
        <v>0.16841103710751668</v>
      </c>
      <c r="BI1262" s="14">
        <f t="shared" si="583"/>
        <v>1772771.6460513796</v>
      </c>
      <c r="BJ1262" s="14">
        <f t="shared" si="584"/>
        <v>450640.17139580037</v>
      </c>
      <c r="BK1262" s="15">
        <f t="shared" si="568"/>
        <v>1322131.4746555793</v>
      </c>
      <c r="BL1262" s="52">
        <v>0</v>
      </c>
      <c r="BM1262" s="15">
        <f t="shared" si="585"/>
        <v>1322131.4746555793</v>
      </c>
    </row>
    <row r="1263" spans="1:65">
      <c r="A1263" s="8">
        <v>1261</v>
      </c>
      <c r="B1263" s="1" t="s">
        <v>44</v>
      </c>
      <c r="C1263" s="1">
        <v>1500</v>
      </c>
      <c r="D1263" s="1" t="s">
        <v>60</v>
      </c>
      <c r="E1263" s="1">
        <v>150000053</v>
      </c>
      <c r="F1263" s="1" t="s">
        <v>60</v>
      </c>
      <c r="G1263" s="1" t="s">
        <v>98</v>
      </c>
      <c r="H1263" s="1">
        <v>10</v>
      </c>
      <c r="I1263" s="1" t="s">
        <v>52</v>
      </c>
      <c r="J1263" s="1" t="s">
        <v>49</v>
      </c>
      <c r="K1263" s="1">
        <v>17406001</v>
      </c>
      <c r="L1263" s="1" t="s">
        <v>50</v>
      </c>
      <c r="M1263" s="1" t="s">
        <v>51</v>
      </c>
      <c r="N1263" s="1" t="s">
        <v>64</v>
      </c>
      <c r="O1263" s="1" t="s">
        <v>65</v>
      </c>
      <c r="P1263" s="1" t="s">
        <v>66</v>
      </c>
      <c r="Q1263" s="1" t="s">
        <v>67</v>
      </c>
      <c r="R1263" s="1" t="s">
        <v>87</v>
      </c>
      <c r="S1263" s="1" t="s">
        <v>88</v>
      </c>
      <c r="T1263" s="2">
        <v>43333</v>
      </c>
      <c r="U1263" s="2">
        <v>43333</v>
      </c>
      <c r="V1263" s="1" t="s">
        <v>52</v>
      </c>
      <c r="W1263" s="3">
        <v>1</v>
      </c>
      <c r="X1263" s="1" t="s">
        <v>53</v>
      </c>
      <c r="Y1263" s="4">
        <v>312900</v>
      </c>
      <c r="Z1263" s="4">
        <v>-40991</v>
      </c>
      <c r="AA1263" s="4">
        <v>0</v>
      </c>
      <c r="AB1263" s="4">
        <v>0</v>
      </c>
      <c r="AC1263" s="4">
        <v>0</v>
      </c>
      <c r="AD1263" s="4">
        <v>312900</v>
      </c>
      <c r="AE1263" s="5">
        <v>1685</v>
      </c>
      <c r="AF1263" s="1" t="s">
        <v>70</v>
      </c>
      <c r="AG1263" s="1" t="s">
        <v>71</v>
      </c>
      <c r="AH1263" s="1" t="s">
        <v>89</v>
      </c>
      <c r="AI1263" s="1" t="s">
        <v>57</v>
      </c>
      <c r="AJ1263" s="5">
        <v>10950</v>
      </c>
      <c r="AK1263" s="4">
        <v>-3246</v>
      </c>
      <c r="AL1263" s="4">
        <v>0</v>
      </c>
      <c r="AM1263" s="4">
        <v>0</v>
      </c>
      <c r="AN1263" s="4">
        <v>0</v>
      </c>
      <c r="AO1263" s="4">
        <v>-44237</v>
      </c>
      <c r="AP1263" s="4">
        <v>-44237</v>
      </c>
      <c r="AQ1263" s="4">
        <v>0</v>
      </c>
      <c r="AR1263" s="4">
        <v>268663</v>
      </c>
      <c r="AS1263" s="1" t="s">
        <v>52</v>
      </c>
      <c r="AT1263" s="9">
        <f t="shared" si="563"/>
        <v>43333</v>
      </c>
      <c r="AU1263" s="9">
        <f t="shared" si="564"/>
        <v>43313</v>
      </c>
      <c r="AV1263" s="9">
        <v>44798</v>
      </c>
      <c r="AW1263" s="11">
        <f t="shared" si="565"/>
        <v>4.0136986301369859</v>
      </c>
      <c r="AX1263">
        <v>10</v>
      </c>
      <c r="AY1263" s="12">
        <v>0.05</v>
      </c>
      <c r="AZ1263">
        <f t="shared" si="566"/>
        <v>9.5000000000000001E-2</v>
      </c>
      <c r="BA1263" s="13">
        <f t="shared" si="567"/>
        <v>312900</v>
      </c>
      <c r="BB1263" s="17" t="s">
        <v>2189</v>
      </c>
      <c r="BC1263">
        <f>MATCH(BB1263,MONTHLY_INDEX!$A:$A,0)</f>
        <v>798</v>
      </c>
      <c r="BD1263">
        <f>MATCH(AU1263,MONTHLY_INDEX!$1:$1,0)</f>
        <v>80</v>
      </c>
      <c r="BE1263">
        <f>INDEX(MONTHLY_INDEX!$1:$1048576,Final!BC1263,Final!BD1263)</f>
        <v>96</v>
      </c>
      <c r="BF1263">
        <f>MATCH($BF$1,MONTHLY_INDEX!$1:$1,0)</f>
        <v>127</v>
      </c>
      <c r="BG1263">
        <f>INDEX(MONTHLY_INDEX!$1:$1048576,Final!BC1263,Final!BF1263)</f>
        <v>95.3</v>
      </c>
      <c r="BH1263" s="23">
        <f t="shared" si="582"/>
        <v>-7.2916666666666963E-3</v>
      </c>
      <c r="BI1263" s="14">
        <f t="shared" si="583"/>
        <v>310618.4375</v>
      </c>
      <c r="BJ1263" s="14">
        <f t="shared" si="584"/>
        <v>118439.2357234589</v>
      </c>
      <c r="BK1263" s="15">
        <f t="shared" si="568"/>
        <v>192179.2017765411</v>
      </c>
      <c r="BL1263" s="52">
        <v>0</v>
      </c>
      <c r="BM1263" s="15">
        <f t="shared" si="585"/>
        <v>192179.2017765411</v>
      </c>
    </row>
    <row r="1264" spans="1:65">
      <c r="A1264" s="8">
        <v>1262</v>
      </c>
      <c r="B1264" s="1" t="s">
        <v>44</v>
      </c>
      <c r="C1264" s="1">
        <v>1500</v>
      </c>
      <c r="D1264" s="1" t="s">
        <v>60</v>
      </c>
      <c r="E1264" s="1">
        <v>150000053</v>
      </c>
      <c r="F1264" s="1" t="s">
        <v>60</v>
      </c>
      <c r="G1264" s="1" t="s">
        <v>99</v>
      </c>
      <c r="H1264" s="1">
        <v>11</v>
      </c>
      <c r="I1264" s="1" t="s">
        <v>52</v>
      </c>
      <c r="J1264" s="1" t="s">
        <v>49</v>
      </c>
      <c r="K1264" s="1">
        <v>17406001</v>
      </c>
      <c r="L1264" s="1" t="s">
        <v>50</v>
      </c>
      <c r="M1264" s="1" t="s">
        <v>51</v>
      </c>
      <c r="N1264" s="1" t="s">
        <v>64</v>
      </c>
      <c r="O1264" s="1" t="s">
        <v>65</v>
      </c>
      <c r="P1264" s="1" t="s">
        <v>66</v>
      </c>
      <c r="Q1264" s="1" t="s">
        <v>67</v>
      </c>
      <c r="R1264" s="1" t="s">
        <v>87</v>
      </c>
      <c r="S1264" s="1" t="s">
        <v>88</v>
      </c>
      <c r="T1264" s="2">
        <v>43333</v>
      </c>
      <c r="U1264" s="2">
        <v>43333</v>
      </c>
      <c r="V1264" s="1" t="s">
        <v>52</v>
      </c>
      <c r="W1264" s="3">
        <v>1</v>
      </c>
      <c r="X1264" s="1" t="s">
        <v>53</v>
      </c>
      <c r="Y1264" s="4">
        <v>1174950</v>
      </c>
      <c r="Z1264" s="4">
        <v>-153922</v>
      </c>
      <c r="AA1264" s="4">
        <v>0</v>
      </c>
      <c r="AB1264" s="4">
        <v>0</v>
      </c>
      <c r="AC1264" s="4">
        <v>0</v>
      </c>
      <c r="AD1264" s="4">
        <v>1174950</v>
      </c>
      <c r="AE1264" s="5">
        <v>1685</v>
      </c>
      <c r="AF1264" s="1" t="s">
        <v>70</v>
      </c>
      <c r="AG1264" s="1" t="s">
        <v>71</v>
      </c>
      <c r="AH1264" s="1" t="s">
        <v>89</v>
      </c>
      <c r="AI1264" s="1" t="s">
        <v>57</v>
      </c>
      <c r="AJ1264" s="5">
        <v>10950</v>
      </c>
      <c r="AK1264" s="4">
        <v>-12188</v>
      </c>
      <c r="AL1264" s="4">
        <v>0</v>
      </c>
      <c r="AM1264" s="4">
        <v>0</v>
      </c>
      <c r="AN1264" s="4">
        <v>0</v>
      </c>
      <c r="AO1264" s="4">
        <v>-166110</v>
      </c>
      <c r="AP1264" s="4">
        <v>-166110</v>
      </c>
      <c r="AQ1264" s="4">
        <v>0</v>
      </c>
      <c r="AR1264" s="4">
        <v>1008840</v>
      </c>
      <c r="AS1264" s="1" t="s">
        <v>52</v>
      </c>
      <c r="AT1264" s="9">
        <f t="shared" si="563"/>
        <v>43333</v>
      </c>
      <c r="AU1264" s="9">
        <f t="shared" si="564"/>
        <v>43313</v>
      </c>
      <c r="AV1264" s="9">
        <v>44798</v>
      </c>
      <c r="AW1264" s="11">
        <f t="shared" si="565"/>
        <v>4.0136986301369859</v>
      </c>
      <c r="AX1264">
        <v>10</v>
      </c>
      <c r="AY1264" s="12">
        <v>0.05</v>
      </c>
      <c r="AZ1264">
        <f t="shared" si="566"/>
        <v>9.5000000000000001E-2</v>
      </c>
      <c r="BA1264" s="13">
        <f t="shared" si="567"/>
        <v>1174950</v>
      </c>
      <c r="BB1264" s="17" t="s">
        <v>2189</v>
      </c>
      <c r="BC1264">
        <f>MATCH(BB1264,MONTHLY_INDEX!$A:$A,0)</f>
        <v>798</v>
      </c>
      <c r="BD1264">
        <f>MATCH(AU1264,MONTHLY_INDEX!$1:$1,0)</f>
        <v>80</v>
      </c>
      <c r="BE1264">
        <f>INDEX(MONTHLY_INDEX!$1:$1048576,Final!BC1264,Final!BD1264)</f>
        <v>96</v>
      </c>
      <c r="BF1264">
        <f>MATCH($BF$1,MONTHLY_INDEX!$1:$1,0)</f>
        <v>127</v>
      </c>
      <c r="BG1264">
        <f>INDEX(MONTHLY_INDEX!$1:$1048576,Final!BC1264,Final!BF1264)</f>
        <v>95.3</v>
      </c>
      <c r="BH1264" s="23">
        <f t="shared" si="582"/>
        <v>-7.2916666666666963E-3</v>
      </c>
      <c r="BI1264" s="14">
        <f t="shared" si="583"/>
        <v>1166382.65625</v>
      </c>
      <c r="BJ1264" s="14">
        <f t="shared" si="584"/>
        <v>444743.30461258558</v>
      </c>
      <c r="BK1264" s="15">
        <f t="shared" si="568"/>
        <v>721639.35163741442</v>
      </c>
      <c r="BL1264" s="52">
        <v>0</v>
      </c>
      <c r="BM1264" s="15">
        <f t="shared" si="585"/>
        <v>721639.35163741442</v>
      </c>
    </row>
    <row r="1265" spans="1:65">
      <c r="A1265" s="8">
        <v>1263</v>
      </c>
      <c r="B1265" s="1" t="s">
        <v>44</v>
      </c>
      <c r="C1265" s="1">
        <v>1500</v>
      </c>
      <c r="D1265" s="1" t="s">
        <v>60</v>
      </c>
      <c r="E1265" s="1">
        <v>150000053</v>
      </c>
      <c r="F1265" s="1" t="s">
        <v>60</v>
      </c>
      <c r="G1265" s="1" t="s">
        <v>100</v>
      </c>
      <c r="H1265" s="1">
        <v>12</v>
      </c>
      <c r="I1265" s="1" t="s">
        <v>52</v>
      </c>
      <c r="J1265" s="1" t="s">
        <v>49</v>
      </c>
      <c r="K1265" s="1">
        <v>17406001</v>
      </c>
      <c r="L1265" s="1" t="s">
        <v>50</v>
      </c>
      <c r="M1265" s="1" t="s">
        <v>51</v>
      </c>
      <c r="N1265" s="1" t="s">
        <v>64</v>
      </c>
      <c r="O1265" s="1" t="s">
        <v>65</v>
      </c>
      <c r="P1265" s="1" t="s">
        <v>66</v>
      </c>
      <c r="Q1265" s="1" t="s">
        <v>67</v>
      </c>
      <c r="R1265" s="1" t="s">
        <v>87</v>
      </c>
      <c r="S1265" s="1" t="s">
        <v>88</v>
      </c>
      <c r="T1265" s="2">
        <v>43333</v>
      </c>
      <c r="U1265" s="2">
        <v>43333</v>
      </c>
      <c r="V1265" s="1" t="s">
        <v>52</v>
      </c>
      <c r="W1265" s="3">
        <v>1</v>
      </c>
      <c r="X1265" s="1" t="s">
        <v>53</v>
      </c>
      <c r="Y1265" s="4">
        <v>582750</v>
      </c>
      <c r="Z1265" s="4">
        <v>-76342</v>
      </c>
      <c r="AA1265" s="4">
        <v>0</v>
      </c>
      <c r="AB1265" s="4">
        <v>0</v>
      </c>
      <c r="AC1265" s="4">
        <v>0</v>
      </c>
      <c r="AD1265" s="4">
        <v>582750</v>
      </c>
      <c r="AE1265" s="5">
        <v>1685</v>
      </c>
      <c r="AF1265" s="1" t="s">
        <v>70</v>
      </c>
      <c r="AG1265" s="1" t="s">
        <v>71</v>
      </c>
      <c r="AH1265" s="1" t="s">
        <v>89</v>
      </c>
      <c r="AI1265" s="1" t="s">
        <v>57</v>
      </c>
      <c r="AJ1265" s="5">
        <v>10950</v>
      </c>
      <c r="AK1265" s="4">
        <v>-6045</v>
      </c>
      <c r="AL1265" s="4">
        <v>0</v>
      </c>
      <c r="AM1265" s="4">
        <v>0</v>
      </c>
      <c r="AN1265" s="4">
        <v>0</v>
      </c>
      <c r="AO1265" s="4">
        <v>-82387</v>
      </c>
      <c r="AP1265" s="4">
        <v>-82387</v>
      </c>
      <c r="AQ1265" s="4">
        <v>0</v>
      </c>
      <c r="AR1265" s="4">
        <v>500363</v>
      </c>
      <c r="AS1265" s="1" t="s">
        <v>52</v>
      </c>
      <c r="AT1265" s="9">
        <f t="shared" si="563"/>
        <v>43333</v>
      </c>
      <c r="AU1265" s="9">
        <f t="shared" si="564"/>
        <v>43313</v>
      </c>
      <c r="AV1265" s="9">
        <v>44798</v>
      </c>
      <c r="AW1265" s="11">
        <f t="shared" si="565"/>
        <v>4.0136986301369859</v>
      </c>
      <c r="AX1265">
        <v>10</v>
      </c>
      <c r="AY1265" s="12">
        <v>0.05</v>
      </c>
      <c r="AZ1265">
        <f t="shared" si="566"/>
        <v>9.5000000000000001E-2</v>
      </c>
      <c r="BA1265" s="13">
        <f t="shared" si="567"/>
        <v>582750</v>
      </c>
      <c r="BB1265" s="17" t="s">
        <v>1973</v>
      </c>
      <c r="BC1265">
        <f>MATCH(BB1265,MONTHLY_INDEX!$A:$A,0)</f>
        <v>690</v>
      </c>
      <c r="BD1265">
        <f>MATCH(AU1265,MONTHLY_INDEX!$1:$1,0)</f>
        <v>80</v>
      </c>
      <c r="BE1265">
        <f>INDEX(MONTHLY_INDEX!$1:$1048576,Final!BC1265,Final!BD1265)</f>
        <v>110</v>
      </c>
      <c r="BF1265">
        <f>MATCH($BF$1,MONTHLY_INDEX!$1:$1,0)</f>
        <v>127</v>
      </c>
      <c r="BG1265">
        <f>INDEX(MONTHLY_INDEX!$1:$1048576,Final!BC1265,Final!BF1265)</f>
        <v>145.69999999999999</v>
      </c>
      <c r="BH1265" s="23">
        <f t="shared" si="582"/>
        <v>0.32454545454545441</v>
      </c>
      <c r="BI1265" s="14">
        <f t="shared" si="583"/>
        <v>771878.86363636365</v>
      </c>
      <c r="BJ1265" s="14">
        <f t="shared" si="584"/>
        <v>294318.46807285177</v>
      </c>
      <c r="BK1265" s="15">
        <f t="shared" si="568"/>
        <v>477560.39556351188</v>
      </c>
      <c r="BL1265" s="52">
        <v>0</v>
      </c>
      <c r="BM1265" s="15">
        <f t="shared" si="585"/>
        <v>477560.39556351188</v>
      </c>
    </row>
    <row r="1266" spans="1:65">
      <c r="A1266" s="8">
        <v>1264</v>
      </c>
      <c r="B1266" s="1" t="s">
        <v>44</v>
      </c>
      <c r="C1266" s="1">
        <v>1500</v>
      </c>
      <c r="D1266" s="1" t="s">
        <v>60</v>
      </c>
      <c r="E1266" s="1">
        <v>150000053</v>
      </c>
      <c r="F1266" s="1" t="s">
        <v>60</v>
      </c>
      <c r="G1266" s="1" t="s">
        <v>101</v>
      </c>
      <c r="H1266" s="1">
        <v>13</v>
      </c>
      <c r="I1266" s="1" t="s">
        <v>52</v>
      </c>
      <c r="J1266" s="1" t="s">
        <v>49</v>
      </c>
      <c r="K1266" s="1">
        <v>17406001</v>
      </c>
      <c r="L1266" s="1" t="s">
        <v>50</v>
      </c>
      <c r="M1266" s="1" t="s">
        <v>51</v>
      </c>
      <c r="N1266" s="1" t="s">
        <v>64</v>
      </c>
      <c r="O1266" s="1" t="s">
        <v>65</v>
      </c>
      <c r="P1266" s="1" t="s">
        <v>66</v>
      </c>
      <c r="Q1266" s="1" t="s">
        <v>67</v>
      </c>
      <c r="R1266" s="1" t="s">
        <v>87</v>
      </c>
      <c r="S1266" s="1" t="s">
        <v>88</v>
      </c>
      <c r="T1266" s="2">
        <v>43333</v>
      </c>
      <c r="U1266" s="2">
        <v>43333</v>
      </c>
      <c r="V1266" s="1" t="s">
        <v>52</v>
      </c>
      <c r="W1266" s="3">
        <v>1</v>
      </c>
      <c r="X1266" s="1" t="s">
        <v>53</v>
      </c>
      <c r="Y1266" s="4">
        <v>9976171</v>
      </c>
      <c r="Z1266" s="4">
        <v>-1306915</v>
      </c>
      <c r="AA1266" s="4">
        <v>0</v>
      </c>
      <c r="AB1266" s="4">
        <v>0</v>
      </c>
      <c r="AC1266" s="4">
        <v>0</v>
      </c>
      <c r="AD1266" s="4">
        <v>9976171</v>
      </c>
      <c r="AE1266" s="5">
        <v>1685</v>
      </c>
      <c r="AF1266" s="1" t="s">
        <v>70</v>
      </c>
      <c r="AG1266" s="1" t="s">
        <v>71</v>
      </c>
      <c r="AH1266" s="1" t="s">
        <v>89</v>
      </c>
      <c r="AI1266" s="1" t="s">
        <v>57</v>
      </c>
      <c r="AJ1266" s="5">
        <v>10950</v>
      </c>
      <c r="AK1266" s="4">
        <v>-103488</v>
      </c>
      <c r="AL1266" s="4">
        <v>0</v>
      </c>
      <c r="AM1266" s="4">
        <v>0</v>
      </c>
      <c r="AN1266" s="4">
        <v>0</v>
      </c>
      <c r="AO1266" s="4">
        <v>-1410403</v>
      </c>
      <c r="AP1266" s="4">
        <v>-1410403</v>
      </c>
      <c r="AQ1266" s="4">
        <v>0</v>
      </c>
      <c r="AR1266" s="4">
        <v>8565768</v>
      </c>
      <c r="AS1266" s="1" t="s">
        <v>52</v>
      </c>
      <c r="AT1266" s="9">
        <f t="shared" si="563"/>
        <v>43333</v>
      </c>
      <c r="AU1266" s="9">
        <f t="shared" si="564"/>
        <v>43313</v>
      </c>
      <c r="AV1266" s="9">
        <v>44798</v>
      </c>
      <c r="AW1266" s="11">
        <f t="shared" si="565"/>
        <v>4.0136986301369859</v>
      </c>
      <c r="AX1266">
        <v>25</v>
      </c>
      <c r="AY1266" s="12">
        <v>0.05</v>
      </c>
      <c r="AZ1266">
        <f t="shared" si="566"/>
        <v>3.7999999999999999E-2</v>
      </c>
      <c r="BA1266" s="13">
        <f t="shared" si="567"/>
        <v>9976171</v>
      </c>
      <c r="BB1266" s="17" t="s">
        <v>2189</v>
      </c>
      <c r="BC1266">
        <f>MATCH(BB1266,MONTHLY_INDEX!$A:$A,0)</f>
        <v>798</v>
      </c>
      <c r="BD1266">
        <f>MATCH(AU1266,MONTHLY_INDEX!$1:$1,0)</f>
        <v>80</v>
      </c>
      <c r="BE1266">
        <f>INDEX(MONTHLY_INDEX!$1:$1048576,Final!BC1266,Final!BD1266)</f>
        <v>96</v>
      </c>
      <c r="BF1266">
        <f>MATCH($BF$1,MONTHLY_INDEX!$1:$1,0)</f>
        <v>127</v>
      </c>
      <c r="BG1266">
        <f>INDEX(MONTHLY_INDEX!$1:$1048576,Final!BC1266,Final!BF1266)</f>
        <v>95.3</v>
      </c>
      <c r="BH1266" s="23">
        <f t="shared" si="582"/>
        <v>-7.2916666666666963E-3</v>
      </c>
      <c r="BI1266" s="14">
        <f t="shared" si="583"/>
        <v>9903428.0864583328</v>
      </c>
      <c r="BJ1266" s="14">
        <f t="shared" si="584"/>
        <v>1510476.2782825625</v>
      </c>
      <c r="BK1266" s="15">
        <f t="shared" si="568"/>
        <v>8392951.8081757706</v>
      </c>
      <c r="BL1266" s="52">
        <v>0</v>
      </c>
      <c r="BM1266" s="15">
        <f t="shared" si="585"/>
        <v>8392951.8081757706</v>
      </c>
    </row>
    <row r="1267" spans="1:65">
      <c r="A1267" s="8">
        <v>1265</v>
      </c>
      <c r="B1267" s="1" t="s">
        <v>44</v>
      </c>
      <c r="C1267" s="1">
        <v>1500</v>
      </c>
      <c r="D1267" s="1" t="s">
        <v>60</v>
      </c>
      <c r="E1267" s="1">
        <v>150000053</v>
      </c>
      <c r="F1267" s="1" t="s">
        <v>60</v>
      </c>
      <c r="G1267" s="1" t="s">
        <v>102</v>
      </c>
      <c r="H1267" s="1">
        <v>14</v>
      </c>
      <c r="I1267" s="1" t="s">
        <v>52</v>
      </c>
      <c r="J1267" s="1" t="s">
        <v>49</v>
      </c>
      <c r="K1267" s="1">
        <v>17406001</v>
      </c>
      <c r="L1267" s="1" t="s">
        <v>50</v>
      </c>
      <c r="M1267" s="1" t="s">
        <v>51</v>
      </c>
      <c r="N1267" s="1" t="s">
        <v>64</v>
      </c>
      <c r="O1267" s="1" t="s">
        <v>65</v>
      </c>
      <c r="P1267" s="1" t="s">
        <v>66</v>
      </c>
      <c r="Q1267" s="1" t="s">
        <v>67</v>
      </c>
      <c r="R1267" s="1" t="s">
        <v>87</v>
      </c>
      <c r="S1267" s="1" t="s">
        <v>88</v>
      </c>
      <c r="T1267" s="2">
        <v>43333</v>
      </c>
      <c r="U1267" s="2">
        <v>43333</v>
      </c>
      <c r="V1267" s="1" t="s">
        <v>52</v>
      </c>
      <c r="W1267" s="3">
        <v>1</v>
      </c>
      <c r="X1267" s="1" t="s">
        <v>53</v>
      </c>
      <c r="Y1267" s="4">
        <v>21103901</v>
      </c>
      <c r="Z1267" s="4">
        <v>-2764690</v>
      </c>
      <c r="AA1267" s="4">
        <v>0</v>
      </c>
      <c r="AB1267" s="4">
        <v>0</v>
      </c>
      <c r="AC1267" s="4">
        <v>0</v>
      </c>
      <c r="AD1267" s="4">
        <v>21103901</v>
      </c>
      <c r="AE1267" s="5">
        <v>1685</v>
      </c>
      <c r="AF1267" s="1" t="s">
        <v>70</v>
      </c>
      <c r="AG1267" s="1" t="s">
        <v>71</v>
      </c>
      <c r="AH1267" s="1" t="s">
        <v>89</v>
      </c>
      <c r="AI1267" s="1" t="s">
        <v>57</v>
      </c>
      <c r="AJ1267" s="5">
        <v>10950</v>
      </c>
      <c r="AK1267" s="4">
        <v>-218921</v>
      </c>
      <c r="AL1267" s="4">
        <v>0</v>
      </c>
      <c r="AM1267" s="4">
        <v>0</v>
      </c>
      <c r="AN1267" s="4">
        <v>0</v>
      </c>
      <c r="AO1267" s="4">
        <v>-2983611</v>
      </c>
      <c r="AP1267" s="4">
        <v>-2983611</v>
      </c>
      <c r="AQ1267" s="4">
        <v>0</v>
      </c>
      <c r="AR1267" s="4">
        <v>18120290</v>
      </c>
      <c r="AS1267" s="1" t="s">
        <v>52</v>
      </c>
      <c r="AT1267" s="9">
        <f t="shared" si="563"/>
        <v>43333</v>
      </c>
      <c r="AU1267" s="9">
        <f t="shared" si="564"/>
        <v>43313</v>
      </c>
      <c r="AV1267" s="9">
        <v>44798</v>
      </c>
      <c r="AW1267" s="11">
        <f t="shared" si="565"/>
        <v>4.0136986301369859</v>
      </c>
      <c r="AX1267">
        <v>25</v>
      </c>
      <c r="AY1267" s="12">
        <v>0.05</v>
      </c>
      <c r="AZ1267">
        <f t="shared" si="566"/>
        <v>3.7999999999999999E-2</v>
      </c>
      <c r="BA1267" s="13">
        <f t="shared" si="567"/>
        <v>21103901</v>
      </c>
      <c r="BB1267" s="17" t="s">
        <v>2189</v>
      </c>
      <c r="BC1267">
        <f>MATCH(BB1267,MONTHLY_INDEX!$A:$A,0)</f>
        <v>798</v>
      </c>
      <c r="BD1267">
        <f>MATCH(AU1267,MONTHLY_INDEX!$1:$1,0)</f>
        <v>80</v>
      </c>
      <c r="BE1267">
        <f>INDEX(MONTHLY_INDEX!$1:$1048576,Final!BC1267,Final!BD1267)</f>
        <v>96</v>
      </c>
      <c r="BF1267">
        <f>MATCH($BF$1,MONTHLY_INDEX!$1:$1,0)</f>
        <v>127</v>
      </c>
      <c r="BG1267">
        <f>INDEX(MONTHLY_INDEX!$1:$1048576,Final!BC1267,Final!BF1267)</f>
        <v>95.3</v>
      </c>
      <c r="BH1267" s="23">
        <f t="shared" si="582"/>
        <v>-7.2916666666666963E-3</v>
      </c>
      <c r="BI1267" s="14">
        <f t="shared" si="583"/>
        <v>20950018.388541665</v>
      </c>
      <c r="BJ1267" s="14">
        <f t="shared" si="584"/>
        <v>3195308.2840825049</v>
      </c>
      <c r="BK1267" s="15">
        <f t="shared" si="568"/>
        <v>17754710.104459159</v>
      </c>
      <c r="BL1267" s="52">
        <v>0</v>
      </c>
      <c r="BM1267" s="15">
        <f t="shared" si="585"/>
        <v>17754710.104459159</v>
      </c>
    </row>
    <row r="1268" spans="1:65">
      <c r="A1268" s="8">
        <v>1266</v>
      </c>
      <c r="B1268" s="1" t="s">
        <v>44</v>
      </c>
      <c r="C1268" s="1">
        <v>1500</v>
      </c>
      <c r="D1268" s="1" t="s">
        <v>60</v>
      </c>
      <c r="E1268" s="1">
        <v>150000053</v>
      </c>
      <c r="F1268" s="1" t="s">
        <v>60</v>
      </c>
      <c r="G1268" s="1" t="s">
        <v>103</v>
      </c>
      <c r="H1268" s="1">
        <v>15</v>
      </c>
      <c r="I1268" s="1" t="s">
        <v>52</v>
      </c>
      <c r="J1268" s="1" t="s">
        <v>49</v>
      </c>
      <c r="K1268" s="1">
        <v>17406001</v>
      </c>
      <c r="L1268" s="1" t="s">
        <v>50</v>
      </c>
      <c r="M1268" s="1" t="s">
        <v>51</v>
      </c>
      <c r="N1268" s="1" t="s">
        <v>64</v>
      </c>
      <c r="O1268" s="1" t="s">
        <v>65</v>
      </c>
      <c r="P1268" s="1" t="s">
        <v>66</v>
      </c>
      <c r="Q1268" s="1" t="s">
        <v>67</v>
      </c>
      <c r="R1268" s="1" t="s">
        <v>87</v>
      </c>
      <c r="S1268" s="1" t="s">
        <v>88</v>
      </c>
      <c r="T1268" s="2">
        <v>43333</v>
      </c>
      <c r="U1268" s="2">
        <v>43333</v>
      </c>
      <c r="V1268" s="1" t="s">
        <v>52</v>
      </c>
      <c r="W1268" s="3">
        <v>1</v>
      </c>
      <c r="X1268" s="1" t="s">
        <v>53</v>
      </c>
      <c r="Y1268" s="4">
        <v>580650</v>
      </c>
      <c r="Z1268" s="4">
        <v>-76066</v>
      </c>
      <c r="AA1268" s="4">
        <v>0</v>
      </c>
      <c r="AB1268" s="4">
        <v>0</v>
      </c>
      <c r="AC1268" s="4">
        <v>0</v>
      </c>
      <c r="AD1268" s="4">
        <v>580650</v>
      </c>
      <c r="AE1268" s="5">
        <v>1685</v>
      </c>
      <c r="AF1268" s="1" t="s">
        <v>70</v>
      </c>
      <c r="AG1268" s="1" t="s">
        <v>71</v>
      </c>
      <c r="AH1268" s="1" t="s">
        <v>89</v>
      </c>
      <c r="AI1268" s="1" t="s">
        <v>57</v>
      </c>
      <c r="AJ1268" s="5">
        <v>10950</v>
      </c>
      <c r="AK1268" s="4">
        <v>-6023</v>
      </c>
      <c r="AL1268" s="4">
        <v>0</v>
      </c>
      <c r="AM1268" s="4">
        <v>0</v>
      </c>
      <c r="AN1268" s="4">
        <v>0</v>
      </c>
      <c r="AO1268" s="4">
        <v>-82089</v>
      </c>
      <c r="AP1268" s="4">
        <v>-82089</v>
      </c>
      <c r="AQ1268" s="4">
        <v>0</v>
      </c>
      <c r="AR1268" s="4">
        <v>498561</v>
      </c>
      <c r="AS1268" s="1" t="s">
        <v>52</v>
      </c>
      <c r="AT1268" s="9">
        <f t="shared" si="563"/>
        <v>43333</v>
      </c>
      <c r="AU1268" s="9">
        <f t="shared" si="564"/>
        <v>43313</v>
      </c>
      <c r="AV1268" s="9">
        <v>44798</v>
      </c>
      <c r="AW1268" s="11">
        <f t="shared" si="565"/>
        <v>4.0136986301369859</v>
      </c>
      <c r="AX1268">
        <v>10</v>
      </c>
      <c r="AY1268" s="12">
        <v>0.05</v>
      </c>
      <c r="AZ1268">
        <f t="shared" si="566"/>
        <v>9.5000000000000001E-2</v>
      </c>
      <c r="BA1268" s="13">
        <f t="shared" si="567"/>
        <v>580650</v>
      </c>
      <c r="BB1268" s="17" t="s">
        <v>1941</v>
      </c>
      <c r="BC1268">
        <f>MATCH(BB1268,MONTHLY_INDEX!$A:$A,0)</f>
        <v>674</v>
      </c>
      <c r="BD1268">
        <f>MATCH(AU1268,MONTHLY_INDEX!$1:$1,0)</f>
        <v>80</v>
      </c>
      <c r="BE1268">
        <f>INDEX(MONTHLY_INDEX!$1:$1048576,Final!BC1268,Final!BD1268)</f>
        <v>105.1</v>
      </c>
      <c r="BF1268">
        <f>MATCH($BF$1,MONTHLY_INDEX!$1:$1,0)</f>
        <v>127</v>
      </c>
      <c r="BG1268">
        <f>INDEX(MONTHLY_INDEX!$1:$1048576,Final!BC1268,Final!BF1268)</f>
        <v>122.8</v>
      </c>
      <c r="BH1268" s="23">
        <f t="shared" si="582"/>
        <v>0.16841103710751668</v>
      </c>
      <c r="BI1268" s="14">
        <f t="shared" si="583"/>
        <v>678437.86869647959</v>
      </c>
      <c r="BJ1268" s="14">
        <f t="shared" si="584"/>
        <v>258689.28870091107</v>
      </c>
      <c r="BK1268" s="15">
        <f t="shared" si="568"/>
        <v>419748.57999556849</v>
      </c>
      <c r="BL1268" s="52">
        <v>0</v>
      </c>
      <c r="BM1268" s="15">
        <f t="shared" si="585"/>
        <v>419748.57999556849</v>
      </c>
    </row>
    <row r="1269" spans="1:65">
      <c r="A1269" s="8">
        <v>1267</v>
      </c>
      <c r="B1269" s="1" t="s">
        <v>44</v>
      </c>
      <c r="C1269" s="1">
        <v>1500</v>
      </c>
      <c r="D1269" s="1" t="s">
        <v>60</v>
      </c>
      <c r="E1269" s="1">
        <v>150000053</v>
      </c>
      <c r="F1269" s="1" t="s">
        <v>60</v>
      </c>
      <c r="G1269" s="1" t="s">
        <v>104</v>
      </c>
      <c r="H1269" s="1">
        <v>16</v>
      </c>
      <c r="I1269" s="1" t="s">
        <v>52</v>
      </c>
      <c r="J1269" s="1" t="s">
        <v>49</v>
      </c>
      <c r="K1269" s="1">
        <v>17406001</v>
      </c>
      <c r="L1269" s="1" t="s">
        <v>50</v>
      </c>
      <c r="M1269" s="1" t="s">
        <v>51</v>
      </c>
      <c r="N1269" s="1" t="s">
        <v>64</v>
      </c>
      <c r="O1269" s="1" t="s">
        <v>65</v>
      </c>
      <c r="P1269" s="1" t="s">
        <v>66</v>
      </c>
      <c r="Q1269" s="1" t="s">
        <v>67</v>
      </c>
      <c r="R1269" s="1" t="s">
        <v>87</v>
      </c>
      <c r="S1269" s="1" t="s">
        <v>88</v>
      </c>
      <c r="T1269" s="2">
        <v>43333</v>
      </c>
      <c r="U1269" s="2">
        <v>43333</v>
      </c>
      <c r="V1269" s="1" t="s">
        <v>52</v>
      </c>
      <c r="W1269" s="3">
        <v>1</v>
      </c>
      <c r="X1269" s="1" t="s">
        <v>53</v>
      </c>
      <c r="Y1269" s="4">
        <v>175035</v>
      </c>
      <c r="Z1269" s="4">
        <v>-22929</v>
      </c>
      <c r="AA1269" s="4">
        <v>0</v>
      </c>
      <c r="AB1269" s="4">
        <v>0</v>
      </c>
      <c r="AC1269" s="4">
        <v>0</v>
      </c>
      <c r="AD1269" s="4">
        <v>175035</v>
      </c>
      <c r="AE1269" s="5">
        <v>1685</v>
      </c>
      <c r="AF1269" s="1" t="s">
        <v>70</v>
      </c>
      <c r="AG1269" s="1" t="s">
        <v>71</v>
      </c>
      <c r="AH1269" s="1" t="s">
        <v>89</v>
      </c>
      <c r="AI1269" s="1" t="s">
        <v>57</v>
      </c>
      <c r="AJ1269" s="5">
        <v>10950</v>
      </c>
      <c r="AK1269" s="4">
        <v>-1816</v>
      </c>
      <c r="AL1269" s="4">
        <v>0</v>
      </c>
      <c r="AM1269" s="4">
        <v>0</v>
      </c>
      <c r="AN1269" s="4">
        <v>0</v>
      </c>
      <c r="AO1269" s="4">
        <v>-24745</v>
      </c>
      <c r="AP1269" s="4">
        <v>-24745</v>
      </c>
      <c r="AQ1269" s="4">
        <v>0</v>
      </c>
      <c r="AR1269" s="4">
        <v>150290</v>
      </c>
      <c r="AS1269" s="1" t="s">
        <v>52</v>
      </c>
      <c r="AT1269" s="9">
        <f t="shared" si="563"/>
        <v>43333</v>
      </c>
      <c r="AU1269" s="9">
        <f t="shared" si="564"/>
        <v>43313</v>
      </c>
      <c r="AV1269" s="9">
        <v>44798</v>
      </c>
      <c r="AW1269" s="11">
        <f t="shared" si="565"/>
        <v>4.0136986301369859</v>
      </c>
      <c r="AX1269">
        <v>10</v>
      </c>
      <c r="AY1269" s="12">
        <v>0.05</v>
      </c>
      <c r="AZ1269">
        <f t="shared" si="566"/>
        <v>9.5000000000000001E-2</v>
      </c>
      <c r="BA1269" s="13">
        <f t="shared" si="567"/>
        <v>175035</v>
      </c>
      <c r="BB1269" s="17" t="s">
        <v>1877</v>
      </c>
      <c r="BC1269">
        <f>MATCH(BB1269,MONTHLY_INDEX!$A:$A,0)</f>
        <v>642</v>
      </c>
      <c r="BD1269">
        <f>MATCH(AU1269,MONTHLY_INDEX!$1:$1,0)</f>
        <v>80</v>
      </c>
      <c r="BE1269">
        <f>INDEX(MONTHLY_INDEX!$1:$1048576,Final!BC1269,Final!BD1269)</f>
        <v>79.099999999999994</v>
      </c>
      <c r="BF1269">
        <f>MATCH($BF$1,MONTHLY_INDEX!$1:$1,0)</f>
        <v>127</v>
      </c>
      <c r="BG1269">
        <f>INDEX(MONTHLY_INDEX!$1:$1048576,Final!BC1269,Final!BF1269)</f>
        <v>94</v>
      </c>
      <c r="BH1269" s="23">
        <f t="shared" si="582"/>
        <v>0.18836915297092297</v>
      </c>
      <c r="BI1269" s="14">
        <f t="shared" si="583"/>
        <v>208006.19469026552</v>
      </c>
      <c r="BJ1269" s="14">
        <f t="shared" si="584"/>
        <v>79313.046975390971</v>
      </c>
      <c r="BK1269" s="15">
        <f t="shared" si="568"/>
        <v>128693.14771487455</v>
      </c>
      <c r="BL1269" s="52">
        <v>0</v>
      </c>
      <c r="BM1269" s="15">
        <f t="shared" si="585"/>
        <v>128693.14771487455</v>
      </c>
    </row>
    <row r="1270" spans="1:65">
      <c r="A1270" s="8">
        <v>1268</v>
      </c>
      <c r="B1270" s="1" t="s">
        <v>44</v>
      </c>
      <c r="C1270" s="1">
        <v>1500</v>
      </c>
      <c r="D1270" s="1" t="s">
        <v>60</v>
      </c>
      <c r="E1270" s="1">
        <v>150000053</v>
      </c>
      <c r="F1270" s="1" t="s">
        <v>60</v>
      </c>
      <c r="G1270" s="1" t="s">
        <v>105</v>
      </c>
      <c r="H1270" s="1">
        <v>17</v>
      </c>
      <c r="I1270" s="1" t="s">
        <v>52</v>
      </c>
      <c r="J1270" s="1" t="s">
        <v>49</v>
      </c>
      <c r="K1270" s="1">
        <v>17406001</v>
      </c>
      <c r="L1270" s="1" t="s">
        <v>50</v>
      </c>
      <c r="M1270" s="1" t="s">
        <v>51</v>
      </c>
      <c r="N1270" s="1" t="s">
        <v>64</v>
      </c>
      <c r="O1270" s="1" t="s">
        <v>65</v>
      </c>
      <c r="P1270" s="1" t="s">
        <v>66</v>
      </c>
      <c r="Q1270" s="1" t="s">
        <v>67</v>
      </c>
      <c r="R1270" s="1" t="s">
        <v>87</v>
      </c>
      <c r="S1270" s="1" t="s">
        <v>88</v>
      </c>
      <c r="T1270" s="2">
        <v>43333</v>
      </c>
      <c r="U1270" s="2">
        <v>43333</v>
      </c>
      <c r="V1270" s="1" t="s">
        <v>52</v>
      </c>
      <c r="W1270" s="3">
        <v>1</v>
      </c>
      <c r="X1270" s="1" t="s">
        <v>53</v>
      </c>
      <c r="Y1270" s="4">
        <v>132796</v>
      </c>
      <c r="Z1270" s="4">
        <v>-17395</v>
      </c>
      <c r="AA1270" s="4">
        <v>0</v>
      </c>
      <c r="AB1270" s="4">
        <v>0</v>
      </c>
      <c r="AC1270" s="4">
        <v>0</v>
      </c>
      <c r="AD1270" s="4">
        <v>132796</v>
      </c>
      <c r="AE1270" s="5">
        <v>1685</v>
      </c>
      <c r="AF1270" s="1" t="s">
        <v>70</v>
      </c>
      <c r="AG1270" s="1" t="s">
        <v>71</v>
      </c>
      <c r="AH1270" s="1" t="s">
        <v>89</v>
      </c>
      <c r="AI1270" s="1" t="s">
        <v>57</v>
      </c>
      <c r="AJ1270" s="5">
        <v>10950</v>
      </c>
      <c r="AK1270" s="4">
        <v>-1378</v>
      </c>
      <c r="AL1270" s="4">
        <v>0</v>
      </c>
      <c r="AM1270" s="4">
        <v>0</v>
      </c>
      <c r="AN1270" s="4">
        <v>0</v>
      </c>
      <c r="AO1270" s="4">
        <v>-18773</v>
      </c>
      <c r="AP1270" s="4">
        <v>-18773</v>
      </c>
      <c r="AQ1270" s="4">
        <v>0</v>
      </c>
      <c r="AR1270" s="4">
        <v>114023</v>
      </c>
      <c r="AS1270" s="1" t="s">
        <v>52</v>
      </c>
      <c r="AT1270" s="9">
        <f t="shared" si="563"/>
        <v>43333</v>
      </c>
      <c r="AU1270" s="9">
        <f t="shared" si="564"/>
        <v>43313</v>
      </c>
      <c r="AV1270" s="9">
        <v>44798</v>
      </c>
      <c r="AW1270" s="11">
        <f t="shared" si="565"/>
        <v>4.0136986301369859</v>
      </c>
      <c r="AX1270">
        <v>10</v>
      </c>
      <c r="AY1270" s="12">
        <v>0.05</v>
      </c>
      <c r="AZ1270">
        <f t="shared" si="566"/>
        <v>9.5000000000000001E-2</v>
      </c>
      <c r="BA1270" s="13">
        <f t="shared" si="567"/>
        <v>132796</v>
      </c>
      <c r="BB1270" s="17" t="s">
        <v>2189</v>
      </c>
      <c r="BC1270">
        <f>MATCH(BB1270,MONTHLY_INDEX!$A:$A,0)</f>
        <v>798</v>
      </c>
      <c r="BD1270">
        <f>MATCH(AU1270,MONTHLY_INDEX!$1:$1,0)</f>
        <v>80</v>
      </c>
      <c r="BE1270">
        <f>INDEX(MONTHLY_INDEX!$1:$1048576,Final!BC1270,Final!BD1270)</f>
        <v>96</v>
      </c>
      <c r="BF1270">
        <f>MATCH($BF$1,MONTHLY_INDEX!$1:$1,0)</f>
        <v>127</v>
      </c>
      <c r="BG1270">
        <f>INDEX(MONTHLY_INDEX!$1:$1048576,Final!BC1270,Final!BF1270)</f>
        <v>95.3</v>
      </c>
      <c r="BH1270" s="23">
        <f t="shared" si="582"/>
        <v>-7.2916666666666963E-3</v>
      </c>
      <c r="BI1270" s="14">
        <f t="shared" si="583"/>
        <v>131827.69583333333</v>
      </c>
      <c r="BJ1270" s="14">
        <f t="shared" si="584"/>
        <v>50266.0810071347</v>
      </c>
      <c r="BK1270" s="15">
        <f t="shared" si="568"/>
        <v>81561.614826198638</v>
      </c>
      <c r="BL1270" s="52">
        <v>0</v>
      </c>
      <c r="BM1270" s="15">
        <f t="shared" si="585"/>
        <v>81561.614826198638</v>
      </c>
    </row>
    <row r="1271" spans="1:65">
      <c r="A1271" s="8">
        <v>1269</v>
      </c>
      <c r="B1271" s="1" t="s">
        <v>44</v>
      </c>
      <c r="C1271" s="1">
        <v>1500</v>
      </c>
      <c r="D1271" s="1" t="s">
        <v>60</v>
      </c>
      <c r="E1271" s="1">
        <v>150000053</v>
      </c>
      <c r="F1271" s="1" t="s">
        <v>60</v>
      </c>
      <c r="G1271" s="1" t="s">
        <v>106</v>
      </c>
      <c r="H1271" s="1">
        <v>18</v>
      </c>
      <c r="I1271" s="1" t="s">
        <v>52</v>
      </c>
      <c r="J1271" s="1" t="s">
        <v>49</v>
      </c>
      <c r="K1271" s="1">
        <v>17406001</v>
      </c>
      <c r="L1271" s="1" t="s">
        <v>50</v>
      </c>
      <c r="M1271" s="1" t="s">
        <v>51</v>
      </c>
      <c r="N1271" s="1" t="s">
        <v>64</v>
      </c>
      <c r="O1271" s="1" t="s">
        <v>65</v>
      </c>
      <c r="P1271" s="1" t="s">
        <v>66</v>
      </c>
      <c r="Q1271" s="1" t="s">
        <v>67</v>
      </c>
      <c r="R1271" s="1" t="s">
        <v>87</v>
      </c>
      <c r="S1271" s="1" t="s">
        <v>88</v>
      </c>
      <c r="T1271" s="2">
        <v>43333</v>
      </c>
      <c r="U1271" s="2">
        <v>43333</v>
      </c>
      <c r="V1271" s="1" t="s">
        <v>52</v>
      </c>
      <c r="W1271" s="3">
        <v>1</v>
      </c>
      <c r="X1271" s="1" t="s">
        <v>53</v>
      </c>
      <c r="Y1271" s="4">
        <v>469552</v>
      </c>
      <c r="Z1271" s="4">
        <v>-61512</v>
      </c>
      <c r="AA1271" s="4">
        <v>0</v>
      </c>
      <c r="AB1271" s="4">
        <v>0</v>
      </c>
      <c r="AC1271" s="4">
        <v>0</v>
      </c>
      <c r="AD1271" s="4">
        <v>469552</v>
      </c>
      <c r="AE1271" s="5">
        <v>1685</v>
      </c>
      <c r="AF1271" s="1" t="s">
        <v>70</v>
      </c>
      <c r="AG1271" s="1" t="s">
        <v>71</v>
      </c>
      <c r="AH1271" s="1" t="s">
        <v>89</v>
      </c>
      <c r="AI1271" s="1" t="s">
        <v>57</v>
      </c>
      <c r="AJ1271" s="5">
        <v>10950</v>
      </c>
      <c r="AK1271" s="4">
        <v>-4871</v>
      </c>
      <c r="AL1271" s="4">
        <v>0</v>
      </c>
      <c r="AM1271" s="4">
        <v>0</v>
      </c>
      <c r="AN1271" s="4">
        <v>0</v>
      </c>
      <c r="AO1271" s="4">
        <v>-66383</v>
      </c>
      <c r="AP1271" s="4">
        <v>-66383</v>
      </c>
      <c r="AQ1271" s="4">
        <v>0</v>
      </c>
      <c r="AR1271" s="4">
        <v>403169</v>
      </c>
      <c r="AS1271" s="1" t="s">
        <v>52</v>
      </c>
      <c r="AT1271" s="9">
        <f t="shared" si="563"/>
        <v>43333</v>
      </c>
      <c r="AU1271" s="9">
        <f t="shared" si="564"/>
        <v>43313</v>
      </c>
      <c r="AV1271" s="9">
        <v>44798</v>
      </c>
      <c r="AW1271" s="11">
        <f t="shared" si="565"/>
        <v>4.0136986301369859</v>
      </c>
      <c r="AX1271">
        <v>10</v>
      </c>
      <c r="AY1271" s="12">
        <v>0.05</v>
      </c>
      <c r="AZ1271">
        <f t="shared" si="566"/>
        <v>9.5000000000000001E-2</v>
      </c>
      <c r="BA1271" s="13">
        <f t="shared" si="567"/>
        <v>469552</v>
      </c>
      <c r="BB1271" s="17" t="s">
        <v>1871</v>
      </c>
      <c r="BC1271">
        <f>MATCH(BB1271,MONTHLY_INDEX!$A:$A,0)</f>
        <v>639</v>
      </c>
      <c r="BD1271">
        <f>MATCH(AU1271,MONTHLY_INDEX!$1:$1,0)</f>
        <v>80</v>
      </c>
      <c r="BE1271">
        <f>INDEX(MONTHLY_INDEX!$1:$1048576,Final!BC1271,Final!BD1271)</f>
        <v>112.8</v>
      </c>
      <c r="BF1271">
        <f>MATCH($BF$1,MONTHLY_INDEX!$1:$1,0)</f>
        <v>127</v>
      </c>
      <c r="BG1271">
        <f>INDEX(MONTHLY_INDEX!$1:$1048576,Final!BC1271,Final!BF1271)</f>
        <v>116.2</v>
      </c>
      <c r="BH1271" s="23">
        <f t="shared" si="582"/>
        <v>3.0141843971631256E-2</v>
      </c>
      <c r="BI1271" s="14">
        <f t="shared" si="583"/>
        <v>483705.16312056739</v>
      </c>
      <c r="BJ1271" s="14">
        <f t="shared" si="584"/>
        <v>184437.44130768481</v>
      </c>
      <c r="BK1271" s="15">
        <f t="shared" si="568"/>
        <v>299267.72181288258</v>
      </c>
      <c r="BL1271" s="52">
        <v>0</v>
      </c>
      <c r="BM1271" s="15">
        <f t="shared" si="585"/>
        <v>299267.72181288258</v>
      </c>
    </row>
    <row r="1272" spans="1:65">
      <c r="A1272" s="8">
        <v>1270</v>
      </c>
      <c r="B1272" s="1" t="s">
        <v>44</v>
      </c>
      <c r="C1272" s="1">
        <v>1500</v>
      </c>
      <c r="D1272" s="1" t="s">
        <v>60</v>
      </c>
      <c r="E1272" s="1">
        <v>150000053</v>
      </c>
      <c r="F1272" s="1" t="s">
        <v>60</v>
      </c>
      <c r="G1272" s="1" t="s">
        <v>107</v>
      </c>
      <c r="H1272" s="1">
        <v>19</v>
      </c>
      <c r="I1272" s="1" t="s">
        <v>52</v>
      </c>
      <c r="J1272" s="1" t="s">
        <v>49</v>
      </c>
      <c r="K1272" s="1">
        <v>17406001</v>
      </c>
      <c r="L1272" s="1" t="s">
        <v>50</v>
      </c>
      <c r="M1272" s="1" t="s">
        <v>51</v>
      </c>
      <c r="N1272" s="1" t="s">
        <v>64</v>
      </c>
      <c r="O1272" s="1" t="s">
        <v>65</v>
      </c>
      <c r="P1272" s="1" t="s">
        <v>66</v>
      </c>
      <c r="Q1272" s="1" t="s">
        <v>67</v>
      </c>
      <c r="R1272" s="1" t="s">
        <v>87</v>
      </c>
      <c r="S1272" s="1" t="s">
        <v>88</v>
      </c>
      <c r="T1272" s="2">
        <v>43333</v>
      </c>
      <c r="U1272" s="2">
        <v>43333</v>
      </c>
      <c r="V1272" s="1" t="s">
        <v>52</v>
      </c>
      <c r="W1272" s="3">
        <v>1</v>
      </c>
      <c r="X1272" s="1" t="s">
        <v>53</v>
      </c>
      <c r="Y1272" s="4">
        <v>6861326</v>
      </c>
      <c r="Z1272" s="4">
        <v>-898859</v>
      </c>
      <c r="AA1272" s="4">
        <v>0</v>
      </c>
      <c r="AB1272" s="4">
        <v>0</v>
      </c>
      <c r="AC1272" s="4">
        <v>0</v>
      </c>
      <c r="AD1272" s="4">
        <v>6861326</v>
      </c>
      <c r="AE1272" s="5">
        <v>1685</v>
      </c>
      <c r="AF1272" s="1" t="s">
        <v>70</v>
      </c>
      <c r="AG1272" s="1" t="s">
        <v>71</v>
      </c>
      <c r="AH1272" s="1" t="s">
        <v>89</v>
      </c>
      <c r="AI1272" s="1" t="s">
        <v>57</v>
      </c>
      <c r="AJ1272" s="5">
        <v>10950</v>
      </c>
      <c r="AK1272" s="4">
        <v>-71176</v>
      </c>
      <c r="AL1272" s="4">
        <v>0</v>
      </c>
      <c r="AM1272" s="4">
        <v>0</v>
      </c>
      <c r="AN1272" s="4">
        <v>0</v>
      </c>
      <c r="AO1272" s="4">
        <v>-970035</v>
      </c>
      <c r="AP1272" s="4">
        <v>-970035</v>
      </c>
      <c r="AQ1272" s="4">
        <v>0</v>
      </c>
      <c r="AR1272" s="4">
        <v>5891291</v>
      </c>
      <c r="AS1272" s="1" t="s">
        <v>52</v>
      </c>
      <c r="AT1272" s="9">
        <f t="shared" si="563"/>
        <v>43333</v>
      </c>
      <c r="AU1272" s="9">
        <f t="shared" si="564"/>
        <v>43313</v>
      </c>
      <c r="AV1272" s="9">
        <v>44798</v>
      </c>
      <c r="AW1272" s="11">
        <f t="shared" si="565"/>
        <v>4.0136986301369859</v>
      </c>
      <c r="AX1272">
        <v>10</v>
      </c>
      <c r="AY1272" s="12">
        <v>0.05</v>
      </c>
      <c r="AZ1272">
        <f t="shared" si="566"/>
        <v>9.5000000000000001E-2</v>
      </c>
      <c r="BA1272" s="13">
        <f t="shared" si="567"/>
        <v>6861326</v>
      </c>
      <c r="BI1272" s="14">
        <f t="shared" ref="BI1272:BI1274" si="586">AR1272</f>
        <v>5891291</v>
      </c>
      <c r="BJ1272" s="14">
        <v>0</v>
      </c>
      <c r="BK1272" s="14">
        <f t="shared" ref="BK1272:BK1274" si="587">AR1272</f>
        <v>5891291</v>
      </c>
      <c r="BL1272" s="52">
        <v>0</v>
      </c>
      <c r="BM1272" s="15">
        <f t="shared" ref="BM1272:BM1274" si="588">AR1272</f>
        <v>5891291</v>
      </c>
    </row>
    <row r="1273" spans="1:65">
      <c r="A1273" s="8">
        <v>1271</v>
      </c>
      <c r="B1273" s="1" t="s">
        <v>44</v>
      </c>
      <c r="C1273" s="1">
        <v>1500</v>
      </c>
      <c r="D1273" s="1" t="s">
        <v>60</v>
      </c>
      <c r="E1273" s="1">
        <v>150000053</v>
      </c>
      <c r="F1273" s="1" t="s">
        <v>60</v>
      </c>
      <c r="G1273" s="1" t="s">
        <v>108</v>
      </c>
      <c r="H1273" s="1">
        <v>20</v>
      </c>
      <c r="I1273" s="1" t="s">
        <v>52</v>
      </c>
      <c r="J1273" s="1" t="s">
        <v>49</v>
      </c>
      <c r="K1273" s="1">
        <v>17406001</v>
      </c>
      <c r="L1273" s="1" t="s">
        <v>50</v>
      </c>
      <c r="M1273" s="1" t="s">
        <v>51</v>
      </c>
      <c r="N1273" s="1" t="s">
        <v>64</v>
      </c>
      <c r="O1273" s="1" t="s">
        <v>65</v>
      </c>
      <c r="P1273" s="1" t="s">
        <v>66</v>
      </c>
      <c r="Q1273" s="1" t="s">
        <v>67</v>
      </c>
      <c r="R1273" s="1" t="s">
        <v>87</v>
      </c>
      <c r="S1273" s="1" t="s">
        <v>88</v>
      </c>
      <c r="T1273" s="2">
        <v>43333</v>
      </c>
      <c r="U1273" s="2">
        <v>43333</v>
      </c>
      <c r="V1273" s="1" t="s">
        <v>52</v>
      </c>
      <c r="W1273" s="3">
        <v>1</v>
      </c>
      <c r="X1273" s="1" t="s">
        <v>53</v>
      </c>
      <c r="Y1273" s="4">
        <v>5552065</v>
      </c>
      <c r="Z1273" s="4">
        <v>-727341</v>
      </c>
      <c r="AA1273" s="4">
        <v>0</v>
      </c>
      <c r="AB1273" s="4">
        <v>0</v>
      </c>
      <c r="AC1273" s="4">
        <v>0</v>
      </c>
      <c r="AD1273" s="4">
        <v>5552065</v>
      </c>
      <c r="AE1273" s="5">
        <v>1685</v>
      </c>
      <c r="AF1273" s="1" t="s">
        <v>70</v>
      </c>
      <c r="AG1273" s="1" t="s">
        <v>71</v>
      </c>
      <c r="AH1273" s="1" t="s">
        <v>89</v>
      </c>
      <c r="AI1273" s="1" t="s">
        <v>57</v>
      </c>
      <c r="AJ1273" s="5">
        <v>10950</v>
      </c>
      <c r="AK1273" s="4">
        <v>-57594</v>
      </c>
      <c r="AL1273" s="4">
        <v>0</v>
      </c>
      <c r="AM1273" s="4">
        <v>0</v>
      </c>
      <c r="AN1273" s="4">
        <v>0</v>
      </c>
      <c r="AO1273" s="4">
        <v>-784935</v>
      </c>
      <c r="AP1273" s="4">
        <v>-784935</v>
      </c>
      <c r="AQ1273" s="4">
        <v>0</v>
      </c>
      <c r="AR1273" s="4">
        <v>4767130</v>
      </c>
      <c r="AS1273" s="1" t="s">
        <v>52</v>
      </c>
      <c r="AT1273" s="9">
        <f t="shared" si="563"/>
        <v>43333</v>
      </c>
      <c r="AU1273" s="9">
        <f t="shared" si="564"/>
        <v>43313</v>
      </c>
      <c r="AV1273" s="9">
        <v>44798</v>
      </c>
      <c r="AW1273" s="11">
        <f t="shared" si="565"/>
        <v>4.0136986301369859</v>
      </c>
      <c r="AX1273">
        <v>10</v>
      </c>
      <c r="AY1273" s="12">
        <v>0.05</v>
      </c>
      <c r="AZ1273">
        <f t="shared" si="566"/>
        <v>9.5000000000000001E-2</v>
      </c>
      <c r="BA1273" s="13">
        <f t="shared" si="567"/>
        <v>5552065</v>
      </c>
      <c r="BI1273" s="14">
        <f t="shared" si="586"/>
        <v>4767130</v>
      </c>
      <c r="BJ1273" s="14">
        <v>0</v>
      </c>
      <c r="BK1273" s="14">
        <f t="shared" si="587"/>
        <v>4767130</v>
      </c>
      <c r="BL1273" s="52">
        <v>0</v>
      </c>
      <c r="BM1273" s="15">
        <f t="shared" si="588"/>
        <v>4767130</v>
      </c>
    </row>
    <row r="1274" spans="1:65">
      <c r="A1274" s="8">
        <v>1272</v>
      </c>
      <c r="B1274" s="1" t="s">
        <v>44</v>
      </c>
      <c r="C1274" s="1">
        <v>1500</v>
      </c>
      <c r="D1274" s="1" t="s">
        <v>60</v>
      </c>
      <c r="E1274" s="1">
        <v>150000053</v>
      </c>
      <c r="F1274" s="1" t="s">
        <v>60</v>
      </c>
      <c r="G1274" s="1" t="s">
        <v>109</v>
      </c>
      <c r="H1274" s="1">
        <v>21</v>
      </c>
      <c r="I1274" s="1" t="s">
        <v>52</v>
      </c>
      <c r="J1274" s="1" t="s">
        <v>49</v>
      </c>
      <c r="K1274" s="1">
        <v>17406001</v>
      </c>
      <c r="L1274" s="1" t="s">
        <v>50</v>
      </c>
      <c r="M1274" s="1" t="s">
        <v>51</v>
      </c>
      <c r="N1274" s="1" t="s">
        <v>64</v>
      </c>
      <c r="O1274" s="1" t="s">
        <v>65</v>
      </c>
      <c r="P1274" s="1" t="s">
        <v>66</v>
      </c>
      <c r="Q1274" s="1" t="s">
        <v>67</v>
      </c>
      <c r="R1274" s="1" t="s">
        <v>87</v>
      </c>
      <c r="S1274" s="1" t="s">
        <v>88</v>
      </c>
      <c r="T1274" s="2">
        <v>43333</v>
      </c>
      <c r="U1274" s="2">
        <v>43333</v>
      </c>
      <c r="V1274" s="1" t="s">
        <v>52</v>
      </c>
      <c r="W1274" s="3">
        <v>1</v>
      </c>
      <c r="X1274" s="1" t="s">
        <v>53</v>
      </c>
      <c r="Y1274" s="4">
        <v>1950695</v>
      </c>
      <c r="Z1274" s="4">
        <v>-256470</v>
      </c>
      <c r="AA1274" s="4">
        <v>0</v>
      </c>
      <c r="AB1274" s="4">
        <v>0</v>
      </c>
      <c r="AC1274" s="4">
        <v>0</v>
      </c>
      <c r="AD1274" s="4">
        <v>1950695</v>
      </c>
      <c r="AE1274" s="5">
        <v>1685</v>
      </c>
      <c r="AF1274" s="1" t="s">
        <v>70</v>
      </c>
      <c r="AG1274" s="1" t="s">
        <v>71</v>
      </c>
      <c r="AH1274" s="1" t="s">
        <v>89</v>
      </c>
      <c r="AI1274" s="1" t="s">
        <v>57</v>
      </c>
      <c r="AJ1274" s="5">
        <v>10950</v>
      </c>
      <c r="AK1274" s="4">
        <v>-20224</v>
      </c>
      <c r="AL1274" s="4">
        <v>0</v>
      </c>
      <c r="AM1274" s="4">
        <v>0</v>
      </c>
      <c r="AN1274" s="4">
        <v>0</v>
      </c>
      <c r="AO1274" s="4">
        <v>-276694</v>
      </c>
      <c r="AP1274" s="4">
        <v>-276694</v>
      </c>
      <c r="AQ1274" s="4">
        <v>0</v>
      </c>
      <c r="AR1274" s="4">
        <v>1674001</v>
      </c>
      <c r="AS1274" s="1" t="s">
        <v>52</v>
      </c>
      <c r="AT1274" s="9">
        <f t="shared" si="563"/>
        <v>43333</v>
      </c>
      <c r="AU1274" s="9">
        <f t="shared" si="564"/>
        <v>43313</v>
      </c>
      <c r="AV1274" s="9">
        <v>44798</v>
      </c>
      <c r="AW1274" s="11">
        <f t="shared" si="565"/>
        <v>4.0136986301369859</v>
      </c>
      <c r="AX1274">
        <v>10</v>
      </c>
      <c r="AY1274" s="12">
        <v>0.05</v>
      </c>
      <c r="AZ1274">
        <f t="shared" si="566"/>
        <v>9.5000000000000001E-2</v>
      </c>
      <c r="BA1274" s="13">
        <f t="shared" si="567"/>
        <v>1950695</v>
      </c>
      <c r="BI1274" s="14">
        <f t="shared" si="586"/>
        <v>1674001</v>
      </c>
      <c r="BJ1274" s="14">
        <v>0</v>
      </c>
      <c r="BK1274" s="14">
        <f t="shared" si="587"/>
        <v>1674001</v>
      </c>
      <c r="BL1274" s="52">
        <v>0</v>
      </c>
      <c r="BM1274" s="15">
        <f t="shared" si="588"/>
        <v>1674001</v>
      </c>
    </row>
    <row r="1275" spans="1:65">
      <c r="A1275" s="8">
        <v>1273</v>
      </c>
      <c r="B1275" s="1" t="s">
        <v>44</v>
      </c>
      <c r="C1275" s="1">
        <v>1500</v>
      </c>
      <c r="D1275" s="1" t="s">
        <v>60</v>
      </c>
      <c r="E1275" s="1">
        <v>150000053</v>
      </c>
      <c r="F1275" s="1" t="s">
        <v>60</v>
      </c>
      <c r="G1275" s="1" t="s">
        <v>110</v>
      </c>
      <c r="H1275" s="1">
        <v>22</v>
      </c>
      <c r="I1275" s="1" t="s">
        <v>52</v>
      </c>
      <c r="J1275" s="1" t="s">
        <v>49</v>
      </c>
      <c r="K1275" s="1">
        <v>17406001</v>
      </c>
      <c r="L1275" s="1" t="s">
        <v>50</v>
      </c>
      <c r="M1275" s="1" t="s">
        <v>51</v>
      </c>
      <c r="N1275" s="1" t="s">
        <v>64</v>
      </c>
      <c r="O1275" s="1" t="s">
        <v>65</v>
      </c>
      <c r="P1275" s="1" t="s">
        <v>66</v>
      </c>
      <c r="Q1275" s="1" t="s">
        <v>67</v>
      </c>
      <c r="R1275" s="1" t="s">
        <v>87</v>
      </c>
      <c r="S1275" s="1" t="s">
        <v>88</v>
      </c>
      <c r="T1275" s="2">
        <v>43333</v>
      </c>
      <c r="U1275" s="2">
        <v>43333</v>
      </c>
      <c r="V1275" s="1" t="s">
        <v>52</v>
      </c>
      <c r="W1275" s="3">
        <v>1</v>
      </c>
      <c r="X1275" s="1" t="s">
        <v>53</v>
      </c>
      <c r="Y1275" s="4">
        <v>16789210</v>
      </c>
      <c r="Z1275" s="4">
        <v>-2199450</v>
      </c>
      <c r="AA1275" s="4">
        <v>0</v>
      </c>
      <c r="AB1275" s="4">
        <v>0</v>
      </c>
      <c r="AC1275" s="4">
        <v>0</v>
      </c>
      <c r="AD1275" s="4">
        <v>16789210</v>
      </c>
      <c r="AE1275" s="5">
        <v>1685</v>
      </c>
      <c r="AF1275" s="1" t="s">
        <v>70</v>
      </c>
      <c r="AG1275" s="1" t="s">
        <v>71</v>
      </c>
      <c r="AH1275" s="1" t="s">
        <v>89</v>
      </c>
      <c r="AI1275" s="1" t="s">
        <v>57</v>
      </c>
      <c r="AJ1275" s="5">
        <v>10950</v>
      </c>
      <c r="AK1275" s="4">
        <v>-174163</v>
      </c>
      <c r="AL1275" s="4">
        <v>0</v>
      </c>
      <c r="AM1275" s="4">
        <v>0</v>
      </c>
      <c r="AN1275" s="4">
        <v>0</v>
      </c>
      <c r="AO1275" s="4">
        <v>-2373613</v>
      </c>
      <c r="AP1275" s="4">
        <v>-2373613</v>
      </c>
      <c r="AQ1275" s="4">
        <v>0</v>
      </c>
      <c r="AR1275" s="4">
        <v>14415597</v>
      </c>
      <c r="AS1275" s="1" t="s">
        <v>52</v>
      </c>
      <c r="AT1275" s="9">
        <f t="shared" si="563"/>
        <v>43333</v>
      </c>
      <c r="AU1275" s="9">
        <f t="shared" si="564"/>
        <v>43313</v>
      </c>
      <c r="AV1275" s="9">
        <v>44798</v>
      </c>
      <c r="AW1275" s="11">
        <f t="shared" si="565"/>
        <v>4.0136986301369859</v>
      </c>
      <c r="AX1275">
        <v>25</v>
      </c>
      <c r="AY1275" s="12">
        <v>0.05</v>
      </c>
      <c r="AZ1275">
        <f t="shared" si="566"/>
        <v>3.7999999999999999E-2</v>
      </c>
      <c r="BA1275" s="13">
        <f t="shared" si="567"/>
        <v>16789210</v>
      </c>
      <c r="BB1275" s="17" t="s">
        <v>2189</v>
      </c>
      <c r="BC1275">
        <f>MATCH(BB1275,MONTHLY_INDEX!$A:$A,0)</f>
        <v>798</v>
      </c>
      <c r="BD1275">
        <f>MATCH(AU1275,MONTHLY_INDEX!$1:$1,0)</f>
        <v>80</v>
      </c>
      <c r="BE1275">
        <f>INDEX(MONTHLY_INDEX!$1:$1048576,Final!BC1275,Final!BD1275)</f>
        <v>96</v>
      </c>
      <c r="BF1275">
        <f>MATCH($BF$1,MONTHLY_INDEX!$1:$1,0)</f>
        <v>127</v>
      </c>
      <c r="BG1275">
        <f>INDEX(MONTHLY_INDEX!$1:$1048576,Final!BC1275,Final!BF1275)</f>
        <v>95.3</v>
      </c>
      <c r="BH1275" s="23">
        <f>(BG1275-BE1275)/BE1275</f>
        <v>-7.2916666666666963E-3</v>
      </c>
      <c r="BI1275" s="14">
        <f>(1+BH1275)*BA1275</f>
        <v>16666788.677083332</v>
      </c>
      <c r="BJ1275" s="14">
        <f>BI1275*AZ1275*AW1275</f>
        <v>2542027.7415156956</v>
      </c>
      <c r="BK1275" s="15">
        <f t="shared" si="568"/>
        <v>14124760.935567636</v>
      </c>
      <c r="BL1275" s="52">
        <v>0</v>
      </c>
      <c r="BM1275" s="15">
        <f>MAX((1-BL1275)*BK1275,BI1275*AY1275)</f>
        <v>14124760.935567636</v>
      </c>
    </row>
    <row r="1276" spans="1:65">
      <c r="A1276" s="8">
        <v>1274</v>
      </c>
      <c r="B1276" s="1" t="s">
        <v>44</v>
      </c>
      <c r="C1276" s="1">
        <v>1500</v>
      </c>
      <c r="D1276" s="1" t="s">
        <v>60</v>
      </c>
      <c r="E1276" s="1">
        <v>150000053</v>
      </c>
      <c r="F1276" s="1" t="s">
        <v>60</v>
      </c>
      <c r="G1276" s="1" t="s">
        <v>111</v>
      </c>
      <c r="H1276" s="1">
        <v>23</v>
      </c>
      <c r="I1276" s="1" t="s">
        <v>52</v>
      </c>
      <c r="J1276" s="1" t="s">
        <v>49</v>
      </c>
      <c r="K1276" s="1">
        <v>17406001</v>
      </c>
      <c r="L1276" s="1" t="s">
        <v>50</v>
      </c>
      <c r="M1276" s="1" t="s">
        <v>51</v>
      </c>
      <c r="N1276" s="1" t="s">
        <v>64</v>
      </c>
      <c r="O1276" s="1" t="s">
        <v>65</v>
      </c>
      <c r="P1276" s="1" t="s">
        <v>66</v>
      </c>
      <c r="Q1276" s="1" t="s">
        <v>67</v>
      </c>
      <c r="R1276" s="1" t="s">
        <v>87</v>
      </c>
      <c r="S1276" s="1" t="s">
        <v>88</v>
      </c>
      <c r="T1276" s="2">
        <v>43333</v>
      </c>
      <c r="U1276" s="2">
        <v>43333</v>
      </c>
      <c r="V1276" s="1" t="s">
        <v>52</v>
      </c>
      <c r="W1276" s="3">
        <v>1</v>
      </c>
      <c r="X1276" s="1" t="s">
        <v>53</v>
      </c>
      <c r="Y1276" s="4">
        <v>32425</v>
      </c>
      <c r="Z1276" s="4">
        <v>-4246</v>
      </c>
      <c r="AA1276" s="4">
        <v>0</v>
      </c>
      <c r="AB1276" s="4">
        <v>0</v>
      </c>
      <c r="AC1276" s="4">
        <v>0</v>
      </c>
      <c r="AD1276" s="4">
        <v>32425</v>
      </c>
      <c r="AE1276" s="5">
        <v>1685</v>
      </c>
      <c r="AF1276" s="1" t="s">
        <v>70</v>
      </c>
      <c r="AG1276" s="1" t="s">
        <v>71</v>
      </c>
      <c r="AH1276" s="1" t="s">
        <v>89</v>
      </c>
      <c r="AI1276" s="1" t="s">
        <v>57</v>
      </c>
      <c r="AJ1276" s="5">
        <v>10950</v>
      </c>
      <c r="AK1276" s="4">
        <v>-336</v>
      </c>
      <c r="AL1276" s="4">
        <v>0</v>
      </c>
      <c r="AM1276" s="4">
        <v>0</v>
      </c>
      <c r="AN1276" s="4">
        <v>0</v>
      </c>
      <c r="AO1276" s="4">
        <v>-4582</v>
      </c>
      <c r="AP1276" s="4">
        <v>-4582</v>
      </c>
      <c r="AQ1276" s="4">
        <v>0</v>
      </c>
      <c r="AR1276" s="4">
        <v>27843</v>
      </c>
      <c r="AS1276" s="1" t="s">
        <v>52</v>
      </c>
      <c r="AT1276" s="9">
        <f t="shared" si="563"/>
        <v>43333</v>
      </c>
      <c r="AU1276" s="9">
        <f t="shared" si="564"/>
        <v>43313</v>
      </c>
      <c r="AV1276" s="9">
        <v>44798</v>
      </c>
      <c r="AW1276" s="11">
        <f t="shared" si="565"/>
        <v>4.0136986301369859</v>
      </c>
      <c r="AX1276">
        <v>10</v>
      </c>
      <c r="AY1276" s="12">
        <v>0.05</v>
      </c>
      <c r="AZ1276">
        <f t="shared" si="566"/>
        <v>9.5000000000000001E-2</v>
      </c>
      <c r="BA1276" s="13">
        <f t="shared" si="567"/>
        <v>32425</v>
      </c>
      <c r="BI1276" s="14">
        <f t="shared" ref="BI1276:BI1280" si="589">AR1276</f>
        <v>27843</v>
      </c>
      <c r="BJ1276" s="14">
        <v>0</v>
      </c>
      <c r="BK1276" s="14">
        <f t="shared" ref="BK1276:BK1280" si="590">AR1276</f>
        <v>27843</v>
      </c>
      <c r="BL1276" s="52">
        <v>0</v>
      </c>
      <c r="BM1276" s="15">
        <f t="shared" ref="BM1276:BM1280" si="591">AR1276</f>
        <v>27843</v>
      </c>
    </row>
    <row r="1277" spans="1:65">
      <c r="A1277" s="8">
        <v>1275</v>
      </c>
      <c r="B1277" s="1" t="s">
        <v>44</v>
      </c>
      <c r="C1277" s="1">
        <v>1500</v>
      </c>
      <c r="D1277" s="1" t="s">
        <v>60</v>
      </c>
      <c r="E1277" s="1">
        <v>150000053</v>
      </c>
      <c r="F1277" s="1" t="s">
        <v>112</v>
      </c>
      <c r="G1277" s="1" t="s">
        <v>113</v>
      </c>
      <c r="H1277" s="1">
        <v>24</v>
      </c>
      <c r="I1277" s="1" t="s">
        <v>52</v>
      </c>
      <c r="J1277" s="1" t="s">
        <v>49</v>
      </c>
      <c r="K1277" s="1">
        <v>17406001</v>
      </c>
      <c r="L1277" s="1" t="s">
        <v>50</v>
      </c>
      <c r="M1277" s="1" t="s">
        <v>51</v>
      </c>
      <c r="N1277" s="1" t="s">
        <v>64</v>
      </c>
      <c r="O1277" s="1" t="s">
        <v>65</v>
      </c>
      <c r="P1277" s="1" t="s">
        <v>66</v>
      </c>
      <c r="Q1277" s="1" t="s">
        <v>67</v>
      </c>
      <c r="R1277" s="1" t="s">
        <v>87</v>
      </c>
      <c r="S1277" s="1" t="s">
        <v>88</v>
      </c>
      <c r="T1277" s="2">
        <v>43333</v>
      </c>
      <c r="U1277" s="2">
        <v>43333</v>
      </c>
      <c r="V1277" s="1" t="s">
        <v>52</v>
      </c>
      <c r="W1277" s="3">
        <v>1</v>
      </c>
      <c r="X1277" s="1" t="s">
        <v>53</v>
      </c>
      <c r="Y1277" s="4">
        <v>970825</v>
      </c>
      <c r="Z1277" s="4">
        <v>-127181.51</v>
      </c>
      <c r="AA1277" s="4">
        <v>0</v>
      </c>
      <c r="AB1277" s="4">
        <v>0</v>
      </c>
      <c r="AC1277" s="4">
        <v>0</v>
      </c>
      <c r="AD1277" s="4">
        <v>970825</v>
      </c>
      <c r="AE1277" s="5">
        <v>1685</v>
      </c>
      <c r="AF1277" s="1" t="s">
        <v>70</v>
      </c>
      <c r="AG1277" s="1" t="s">
        <v>71</v>
      </c>
      <c r="AH1277" s="1" t="s">
        <v>89</v>
      </c>
      <c r="AI1277" s="1" t="s">
        <v>57</v>
      </c>
      <c r="AJ1277" s="5">
        <v>10950</v>
      </c>
      <c r="AK1277" s="4">
        <v>-10071</v>
      </c>
      <c r="AL1277" s="4">
        <v>0</v>
      </c>
      <c r="AM1277" s="4">
        <v>0</v>
      </c>
      <c r="AN1277" s="4">
        <v>0</v>
      </c>
      <c r="AO1277" s="4">
        <v>-137252.51</v>
      </c>
      <c r="AP1277" s="4">
        <v>-137252.51</v>
      </c>
      <c r="AQ1277" s="4">
        <v>0</v>
      </c>
      <c r="AR1277" s="4">
        <v>833572.49</v>
      </c>
      <c r="AS1277" s="1" t="s">
        <v>52</v>
      </c>
      <c r="AT1277" s="9">
        <f t="shared" si="563"/>
        <v>43333</v>
      </c>
      <c r="AU1277" s="9">
        <f t="shared" si="564"/>
        <v>43313</v>
      </c>
      <c r="AV1277" s="9">
        <v>44798</v>
      </c>
      <c r="AW1277" s="11">
        <f t="shared" si="565"/>
        <v>4.0136986301369859</v>
      </c>
      <c r="AX1277">
        <v>10</v>
      </c>
      <c r="AY1277" s="12">
        <v>0.05</v>
      </c>
      <c r="AZ1277">
        <f t="shared" si="566"/>
        <v>9.5000000000000001E-2</v>
      </c>
      <c r="BA1277" s="13">
        <f t="shared" si="567"/>
        <v>970825</v>
      </c>
      <c r="BB1277" s="16" t="s">
        <v>593</v>
      </c>
      <c r="BC1277" s="16" t="s">
        <v>593</v>
      </c>
      <c r="BD1277" s="16" t="s">
        <v>593</v>
      </c>
      <c r="BE1277" s="16" t="s">
        <v>593</v>
      </c>
      <c r="BF1277" s="16" t="s">
        <v>593</v>
      </c>
      <c r="BG1277" s="16" t="s">
        <v>593</v>
      </c>
      <c r="BH1277" s="16" t="s">
        <v>593</v>
      </c>
      <c r="BI1277" s="14">
        <f t="shared" si="589"/>
        <v>833572.49</v>
      </c>
      <c r="BJ1277" s="14">
        <v>0</v>
      </c>
      <c r="BK1277" s="14">
        <f t="shared" si="590"/>
        <v>833572.49</v>
      </c>
      <c r="BL1277" s="52">
        <v>0</v>
      </c>
      <c r="BM1277" s="15">
        <f t="shared" si="591"/>
        <v>833572.49</v>
      </c>
    </row>
    <row r="1278" spans="1:65">
      <c r="A1278" s="8">
        <v>1276</v>
      </c>
      <c r="B1278" s="1" t="s">
        <v>44</v>
      </c>
      <c r="C1278" s="1">
        <v>1500</v>
      </c>
      <c r="D1278" s="1" t="s">
        <v>60</v>
      </c>
      <c r="E1278" s="1">
        <v>150000053</v>
      </c>
      <c r="F1278" s="1" t="s">
        <v>112</v>
      </c>
      <c r="G1278" s="1" t="s">
        <v>114</v>
      </c>
      <c r="H1278" s="1">
        <v>25</v>
      </c>
      <c r="I1278" s="1" t="s">
        <v>52</v>
      </c>
      <c r="J1278" s="1" t="s">
        <v>49</v>
      </c>
      <c r="K1278" s="1">
        <v>17406001</v>
      </c>
      <c r="L1278" s="1" t="s">
        <v>50</v>
      </c>
      <c r="M1278" s="1" t="s">
        <v>51</v>
      </c>
      <c r="N1278" s="1" t="s">
        <v>64</v>
      </c>
      <c r="O1278" s="1" t="s">
        <v>65</v>
      </c>
      <c r="P1278" s="1" t="s">
        <v>66</v>
      </c>
      <c r="Q1278" s="1" t="s">
        <v>67</v>
      </c>
      <c r="R1278" s="1" t="s">
        <v>87</v>
      </c>
      <c r="S1278" s="1" t="s">
        <v>88</v>
      </c>
      <c r="T1278" s="2">
        <v>43333</v>
      </c>
      <c r="U1278" s="2">
        <v>43333</v>
      </c>
      <c r="V1278" s="1" t="s">
        <v>52</v>
      </c>
      <c r="W1278" s="3">
        <v>1</v>
      </c>
      <c r="X1278" s="1" t="s">
        <v>53</v>
      </c>
      <c r="Y1278" s="4">
        <v>2008211</v>
      </c>
      <c r="Z1278" s="4">
        <v>-263082.87</v>
      </c>
      <c r="AA1278" s="4">
        <v>0</v>
      </c>
      <c r="AB1278" s="4">
        <v>0</v>
      </c>
      <c r="AC1278" s="4">
        <v>0</v>
      </c>
      <c r="AD1278" s="4">
        <v>2008211</v>
      </c>
      <c r="AE1278" s="5">
        <v>1685</v>
      </c>
      <c r="AF1278" s="1" t="s">
        <v>70</v>
      </c>
      <c r="AG1278" s="1" t="s">
        <v>71</v>
      </c>
      <c r="AH1278" s="1" t="s">
        <v>89</v>
      </c>
      <c r="AI1278" s="1" t="s">
        <v>57</v>
      </c>
      <c r="AJ1278" s="5">
        <v>10950</v>
      </c>
      <c r="AK1278" s="4">
        <v>-20832</v>
      </c>
      <c r="AL1278" s="4">
        <v>0</v>
      </c>
      <c r="AM1278" s="4">
        <v>0</v>
      </c>
      <c r="AN1278" s="4">
        <v>0</v>
      </c>
      <c r="AO1278" s="4">
        <v>-283914.87</v>
      </c>
      <c r="AP1278" s="4">
        <v>-283914.87</v>
      </c>
      <c r="AQ1278" s="4">
        <v>0</v>
      </c>
      <c r="AR1278" s="4">
        <v>1724296.13</v>
      </c>
      <c r="AS1278" s="1" t="s">
        <v>52</v>
      </c>
      <c r="AT1278" s="9">
        <f t="shared" si="563"/>
        <v>43333</v>
      </c>
      <c r="AU1278" s="9">
        <f t="shared" si="564"/>
        <v>43313</v>
      </c>
      <c r="AV1278" s="9">
        <v>44798</v>
      </c>
      <c r="AW1278" s="11">
        <f t="shared" si="565"/>
        <v>4.0136986301369859</v>
      </c>
      <c r="AX1278">
        <v>10</v>
      </c>
      <c r="AY1278" s="12">
        <v>0.05</v>
      </c>
      <c r="AZ1278">
        <f t="shared" si="566"/>
        <v>9.5000000000000001E-2</v>
      </c>
      <c r="BA1278" s="13">
        <f t="shared" si="567"/>
        <v>2008211</v>
      </c>
      <c r="BB1278" s="16" t="s">
        <v>593</v>
      </c>
      <c r="BC1278" s="16" t="s">
        <v>593</v>
      </c>
      <c r="BD1278" s="16" t="s">
        <v>593</v>
      </c>
      <c r="BE1278" s="16" t="s">
        <v>593</v>
      </c>
      <c r="BF1278" s="16" t="s">
        <v>593</v>
      </c>
      <c r="BG1278" s="16" t="s">
        <v>593</v>
      </c>
      <c r="BH1278" s="16" t="s">
        <v>593</v>
      </c>
      <c r="BI1278" s="14">
        <f t="shared" si="589"/>
        <v>1724296.13</v>
      </c>
      <c r="BJ1278" s="14">
        <v>0</v>
      </c>
      <c r="BK1278" s="14">
        <f t="shared" si="590"/>
        <v>1724296.13</v>
      </c>
      <c r="BL1278" s="52">
        <v>0</v>
      </c>
      <c r="BM1278" s="15">
        <f t="shared" si="591"/>
        <v>1724296.13</v>
      </c>
    </row>
    <row r="1279" spans="1:65">
      <c r="A1279" s="8">
        <v>1277</v>
      </c>
      <c r="B1279" s="1" t="s">
        <v>44</v>
      </c>
      <c r="C1279" s="1">
        <v>1500</v>
      </c>
      <c r="D1279" s="1" t="s">
        <v>60</v>
      </c>
      <c r="E1279" s="1">
        <v>150000053</v>
      </c>
      <c r="F1279" s="1" t="s">
        <v>60</v>
      </c>
      <c r="G1279" s="1" t="s">
        <v>115</v>
      </c>
      <c r="H1279" s="1">
        <v>26</v>
      </c>
      <c r="I1279" s="1" t="s">
        <v>52</v>
      </c>
      <c r="J1279" s="1" t="s">
        <v>49</v>
      </c>
      <c r="K1279" s="1">
        <v>17406001</v>
      </c>
      <c r="L1279" s="1" t="s">
        <v>50</v>
      </c>
      <c r="M1279" s="1" t="s">
        <v>51</v>
      </c>
      <c r="N1279" s="1" t="s">
        <v>64</v>
      </c>
      <c r="O1279" s="1" t="s">
        <v>65</v>
      </c>
      <c r="P1279" s="1" t="s">
        <v>66</v>
      </c>
      <c r="Q1279" s="1" t="s">
        <v>67</v>
      </c>
      <c r="R1279" s="1" t="s">
        <v>87</v>
      </c>
      <c r="S1279" s="1" t="s">
        <v>88</v>
      </c>
      <c r="T1279" s="2">
        <v>43333</v>
      </c>
      <c r="U1279" s="2">
        <v>43333</v>
      </c>
      <c r="V1279" s="1" t="s">
        <v>52</v>
      </c>
      <c r="W1279" s="3">
        <v>1</v>
      </c>
      <c r="X1279" s="1" t="s">
        <v>53</v>
      </c>
      <c r="Y1279" s="4">
        <v>120000</v>
      </c>
      <c r="Z1279" s="4">
        <v>-15720</v>
      </c>
      <c r="AA1279" s="4">
        <v>0</v>
      </c>
      <c r="AB1279" s="4">
        <v>0</v>
      </c>
      <c r="AC1279" s="4">
        <v>0</v>
      </c>
      <c r="AD1279" s="4">
        <v>120000</v>
      </c>
      <c r="AE1279" s="5">
        <v>1685</v>
      </c>
      <c r="AF1279" s="1" t="s">
        <v>70</v>
      </c>
      <c r="AG1279" s="1" t="s">
        <v>71</v>
      </c>
      <c r="AH1279" s="1" t="s">
        <v>89</v>
      </c>
      <c r="AI1279" s="1" t="s">
        <v>57</v>
      </c>
      <c r="AJ1279" s="5">
        <v>10950</v>
      </c>
      <c r="AK1279" s="4">
        <v>-1245</v>
      </c>
      <c r="AL1279" s="4">
        <v>0</v>
      </c>
      <c r="AM1279" s="4">
        <v>0</v>
      </c>
      <c r="AN1279" s="4">
        <v>0</v>
      </c>
      <c r="AO1279" s="4">
        <v>-16965</v>
      </c>
      <c r="AP1279" s="4">
        <v>-16965</v>
      </c>
      <c r="AQ1279" s="4">
        <v>0</v>
      </c>
      <c r="AR1279" s="4">
        <v>103035</v>
      </c>
      <c r="AS1279" s="1" t="s">
        <v>52</v>
      </c>
      <c r="AT1279" s="9">
        <f t="shared" si="563"/>
        <v>43333</v>
      </c>
      <c r="AU1279" s="9">
        <f t="shared" si="564"/>
        <v>43313</v>
      </c>
      <c r="AV1279" s="9">
        <v>44798</v>
      </c>
      <c r="AW1279" s="11">
        <f t="shared" si="565"/>
        <v>4.0136986301369859</v>
      </c>
      <c r="AX1279">
        <v>10</v>
      </c>
      <c r="AY1279" s="12">
        <v>0.05</v>
      </c>
      <c r="AZ1279">
        <f t="shared" si="566"/>
        <v>9.5000000000000001E-2</v>
      </c>
      <c r="BA1279" s="13">
        <f t="shared" si="567"/>
        <v>120000</v>
      </c>
      <c r="BI1279" s="14">
        <f t="shared" si="589"/>
        <v>103035</v>
      </c>
      <c r="BJ1279" s="14">
        <v>0</v>
      </c>
      <c r="BK1279" s="14">
        <f t="shared" si="590"/>
        <v>103035</v>
      </c>
      <c r="BL1279" s="52">
        <v>0</v>
      </c>
      <c r="BM1279" s="15">
        <f t="shared" si="591"/>
        <v>103035</v>
      </c>
    </row>
    <row r="1280" spans="1:65">
      <c r="A1280" s="8">
        <v>1278</v>
      </c>
      <c r="B1280" s="1" t="s">
        <v>44</v>
      </c>
      <c r="C1280" s="1">
        <v>1500</v>
      </c>
      <c r="D1280" s="1" t="s">
        <v>60</v>
      </c>
      <c r="E1280" s="1">
        <v>150000053</v>
      </c>
      <c r="F1280" s="1" t="s">
        <v>112</v>
      </c>
      <c r="G1280" s="1" t="s">
        <v>116</v>
      </c>
      <c r="H1280" s="1">
        <v>27</v>
      </c>
      <c r="I1280" s="1" t="s">
        <v>163</v>
      </c>
      <c r="J1280" s="1" t="s">
        <v>49</v>
      </c>
      <c r="K1280" s="1">
        <v>17406001</v>
      </c>
      <c r="L1280" s="1" t="s">
        <v>50</v>
      </c>
      <c r="M1280" s="1" t="s">
        <v>51</v>
      </c>
      <c r="N1280" s="1" t="s">
        <v>64</v>
      </c>
      <c r="O1280" s="1" t="s">
        <v>65</v>
      </c>
      <c r="P1280" s="1" t="s">
        <v>66</v>
      </c>
      <c r="Q1280" s="1" t="s">
        <v>67</v>
      </c>
      <c r="R1280" s="1" t="s">
        <v>87</v>
      </c>
      <c r="S1280" s="1" t="s">
        <v>88</v>
      </c>
      <c r="T1280" s="2">
        <v>43333</v>
      </c>
      <c r="U1280" s="2">
        <v>43333</v>
      </c>
      <c r="V1280" s="1" t="s">
        <v>52</v>
      </c>
      <c r="W1280" s="3">
        <v>1</v>
      </c>
      <c r="X1280" s="1" t="s">
        <v>53</v>
      </c>
      <c r="Y1280" s="4">
        <v>4339035</v>
      </c>
      <c r="Z1280" s="4">
        <v>-568428.62</v>
      </c>
      <c r="AA1280" s="4">
        <v>0</v>
      </c>
      <c r="AB1280" s="4">
        <v>0</v>
      </c>
      <c r="AC1280" s="4">
        <v>0</v>
      </c>
      <c r="AD1280" s="4">
        <v>4339035</v>
      </c>
      <c r="AE1280" s="5">
        <v>1685</v>
      </c>
      <c r="AF1280" s="1" t="s">
        <v>70</v>
      </c>
      <c r="AG1280" s="1" t="s">
        <v>71</v>
      </c>
      <c r="AH1280" s="1" t="s">
        <v>89</v>
      </c>
      <c r="AI1280" s="1" t="s">
        <v>57</v>
      </c>
      <c r="AJ1280" s="5">
        <v>10950</v>
      </c>
      <c r="AK1280" s="4">
        <v>-45011</v>
      </c>
      <c r="AL1280" s="4">
        <v>0</v>
      </c>
      <c r="AM1280" s="4">
        <v>0</v>
      </c>
      <c r="AN1280" s="4">
        <v>0</v>
      </c>
      <c r="AO1280" s="4">
        <v>-613439.62</v>
      </c>
      <c r="AP1280" s="4">
        <v>-613439.62</v>
      </c>
      <c r="AQ1280" s="4">
        <v>0</v>
      </c>
      <c r="AR1280" s="4">
        <v>3725595.38</v>
      </c>
      <c r="AS1280" s="1" t="s">
        <v>52</v>
      </c>
      <c r="AT1280" s="9">
        <f t="shared" si="563"/>
        <v>43333</v>
      </c>
      <c r="AU1280" s="9">
        <f t="shared" si="564"/>
        <v>43313</v>
      </c>
      <c r="AV1280" s="9">
        <v>44798</v>
      </c>
      <c r="AW1280" s="11">
        <f t="shared" si="565"/>
        <v>4.0136986301369859</v>
      </c>
      <c r="AX1280">
        <v>10</v>
      </c>
      <c r="AY1280" s="12">
        <v>0.05</v>
      </c>
      <c r="AZ1280">
        <f t="shared" si="566"/>
        <v>9.5000000000000001E-2</v>
      </c>
      <c r="BA1280" s="13">
        <f t="shared" si="567"/>
        <v>4339035</v>
      </c>
      <c r="BB1280" s="16" t="s">
        <v>593</v>
      </c>
      <c r="BC1280" s="16" t="s">
        <v>593</v>
      </c>
      <c r="BD1280" s="16" t="s">
        <v>593</v>
      </c>
      <c r="BE1280" s="16" t="s">
        <v>593</v>
      </c>
      <c r="BF1280" s="16" t="s">
        <v>593</v>
      </c>
      <c r="BG1280" s="16" t="s">
        <v>593</v>
      </c>
      <c r="BH1280" s="16" t="s">
        <v>593</v>
      </c>
      <c r="BI1280" s="14">
        <f t="shared" si="589"/>
        <v>3725595.38</v>
      </c>
      <c r="BJ1280" s="14">
        <v>0</v>
      </c>
      <c r="BK1280" s="14">
        <f t="shared" si="590"/>
        <v>3725595.38</v>
      </c>
      <c r="BL1280" s="52">
        <v>0</v>
      </c>
      <c r="BM1280" s="15">
        <f t="shared" si="591"/>
        <v>3725595.38</v>
      </c>
    </row>
    <row r="1281" spans="1:65">
      <c r="A1281" s="8">
        <v>1279</v>
      </c>
      <c r="B1281" s="1" t="s">
        <v>44</v>
      </c>
      <c r="C1281" s="1">
        <v>1500</v>
      </c>
      <c r="D1281" s="1" t="s">
        <v>60</v>
      </c>
      <c r="E1281" s="1">
        <v>150000054</v>
      </c>
      <c r="F1281" s="1" t="s">
        <v>60</v>
      </c>
      <c r="G1281" s="1" t="s">
        <v>86</v>
      </c>
      <c r="H1281" s="1">
        <v>1</v>
      </c>
      <c r="I1281" s="1" t="s">
        <v>52</v>
      </c>
      <c r="J1281" s="1" t="s">
        <v>49</v>
      </c>
      <c r="K1281" s="1">
        <v>17406001</v>
      </c>
      <c r="L1281" s="1" t="s">
        <v>50</v>
      </c>
      <c r="M1281" s="1" t="s">
        <v>51</v>
      </c>
      <c r="N1281" s="1" t="s">
        <v>64</v>
      </c>
      <c r="O1281" s="1" t="s">
        <v>65</v>
      </c>
      <c r="P1281" s="1" t="s">
        <v>66</v>
      </c>
      <c r="Q1281" s="1" t="s">
        <v>67</v>
      </c>
      <c r="R1281" s="1" t="s">
        <v>87</v>
      </c>
      <c r="S1281" s="1" t="s">
        <v>88</v>
      </c>
      <c r="T1281" s="2">
        <v>43333</v>
      </c>
      <c r="U1281" s="2">
        <v>43333</v>
      </c>
      <c r="V1281" s="1" t="s">
        <v>52</v>
      </c>
      <c r="W1281" s="3">
        <v>1</v>
      </c>
      <c r="X1281" s="1" t="s">
        <v>53</v>
      </c>
      <c r="Y1281" s="4">
        <v>892500</v>
      </c>
      <c r="Z1281" s="4">
        <v>-116920</v>
      </c>
      <c r="AA1281" s="4">
        <v>0</v>
      </c>
      <c r="AB1281" s="4">
        <v>0</v>
      </c>
      <c r="AC1281" s="4">
        <v>0</v>
      </c>
      <c r="AD1281" s="4">
        <v>892500</v>
      </c>
      <c r="AE1281" s="5">
        <v>1685</v>
      </c>
      <c r="AF1281" s="1" t="s">
        <v>70</v>
      </c>
      <c r="AG1281" s="1" t="s">
        <v>71</v>
      </c>
      <c r="AH1281" s="1" t="s">
        <v>89</v>
      </c>
      <c r="AI1281" s="1" t="s">
        <v>57</v>
      </c>
      <c r="AJ1281" s="5">
        <v>10950</v>
      </c>
      <c r="AK1281" s="4">
        <v>-9258</v>
      </c>
      <c r="AL1281" s="4">
        <v>0</v>
      </c>
      <c r="AM1281" s="4">
        <v>0</v>
      </c>
      <c r="AN1281" s="4">
        <v>0</v>
      </c>
      <c r="AO1281" s="4">
        <v>-126178</v>
      </c>
      <c r="AP1281" s="4">
        <v>-126178</v>
      </c>
      <c r="AQ1281" s="4">
        <v>0</v>
      </c>
      <c r="AR1281" s="4">
        <v>766322</v>
      </c>
      <c r="AS1281" s="1" t="s">
        <v>52</v>
      </c>
      <c r="AT1281" s="9">
        <f t="shared" si="563"/>
        <v>43333</v>
      </c>
      <c r="AU1281" s="9">
        <f t="shared" si="564"/>
        <v>43313</v>
      </c>
      <c r="AV1281" s="9">
        <v>44798</v>
      </c>
      <c r="AW1281" s="11">
        <f t="shared" si="565"/>
        <v>4.0136986301369859</v>
      </c>
      <c r="AX1281">
        <v>10</v>
      </c>
      <c r="AY1281" s="12">
        <v>0.05</v>
      </c>
      <c r="AZ1281">
        <f t="shared" si="566"/>
        <v>9.5000000000000001E-2</v>
      </c>
      <c r="BA1281" s="13">
        <f t="shared" si="567"/>
        <v>892500</v>
      </c>
      <c r="BB1281" s="17" t="s">
        <v>1853</v>
      </c>
      <c r="BC1281">
        <f>MATCH(BB1281,MONTHLY_INDEX!$A:$A,0)</f>
        <v>630</v>
      </c>
      <c r="BD1281">
        <f>MATCH(AU1281,MONTHLY_INDEX!$1:$1,0)</f>
        <v>80</v>
      </c>
      <c r="BE1281">
        <f>INDEX(MONTHLY_INDEX!$1:$1048576,Final!BC1281,Final!BD1281)</f>
        <v>111.6</v>
      </c>
      <c r="BF1281">
        <f>MATCH($BF$1,MONTHLY_INDEX!$1:$1,0)</f>
        <v>127</v>
      </c>
      <c r="BG1281">
        <f>INDEX(MONTHLY_INDEX!$1:$1048576,Final!BC1281,Final!BF1281)</f>
        <v>151.1</v>
      </c>
      <c r="BH1281" s="23">
        <f t="shared" ref="BH1281:BH1298" si="592">(BG1281-BE1281)/BE1281</f>
        <v>0.35394265232974914</v>
      </c>
      <c r="BI1281" s="14">
        <f t="shared" ref="BI1281:BI1298" si="593">(1+BH1281)*BA1281</f>
        <v>1208393.817204301</v>
      </c>
      <c r="BJ1281" s="14">
        <f t="shared" ref="BJ1281:BJ1298" si="594">BI1281*AZ1281*AW1281</f>
        <v>460762.21783399611</v>
      </c>
      <c r="BK1281" s="15">
        <f t="shared" si="568"/>
        <v>747631.59937030496</v>
      </c>
      <c r="BL1281" s="52">
        <v>0</v>
      </c>
      <c r="BM1281" s="15">
        <f t="shared" ref="BM1281:BM1298" si="595">MAX((1-BL1281)*BK1281,BI1281*AY1281)</f>
        <v>747631.59937030496</v>
      </c>
    </row>
    <row r="1282" spans="1:65">
      <c r="A1282" s="8">
        <v>1280</v>
      </c>
      <c r="B1282" s="1" t="s">
        <v>44</v>
      </c>
      <c r="C1282" s="1">
        <v>1500</v>
      </c>
      <c r="D1282" s="1" t="s">
        <v>60</v>
      </c>
      <c r="E1282" s="1">
        <v>150000054</v>
      </c>
      <c r="F1282" s="1" t="s">
        <v>60</v>
      </c>
      <c r="G1282" s="1" t="s">
        <v>90</v>
      </c>
      <c r="H1282" s="1">
        <v>2</v>
      </c>
      <c r="I1282" s="1" t="s">
        <v>52</v>
      </c>
      <c r="J1282" s="1" t="s">
        <v>49</v>
      </c>
      <c r="K1282" s="1">
        <v>17406001</v>
      </c>
      <c r="L1282" s="1" t="s">
        <v>50</v>
      </c>
      <c r="M1282" s="1" t="s">
        <v>51</v>
      </c>
      <c r="N1282" s="1" t="s">
        <v>64</v>
      </c>
      <c r="O1282" s="1" t="s">
        <v>65</v>
      </c>
      <c r="P1282" s="1" t="s">
        <v>66</v>
      </c>
      <c r="Q1282" s="1" t="s">
        <v>67</v>
      </c>
      <c r="R1282" s="1" t="s">
        <v>87</v>
      </c>
      <c r="S1282" s="1" t="s">
        <v>88</v>
      </c>
      <c r="T1282" s="2">
        <v>43333</v>
      </c>
      <c r="U1282" s="2">
        <v>43333</v>
      </c>
      <c r="V1282" s="1" t="s">
        <v>52</v>
      </c>
      <c r="W1282" s="3">
        <v>1</v>
      </c>
      <c r="X1282" s="1" t="s">
        <v>53</v>
      </c>
      <c r="Y1282" s="4">
        <v>472500</v>
      </c>
      <c r="Z1282" s="4">
        <v>-61898</v>
      </c>
      <c r="AA1282" s="4">
        <v>0</v>
      </c>
      <c r="AB1282" s="4">
        <v>0</v>
      </c>
      <c r="AC1282" s="4">
        <v>0</v>
      </c>
      <c r="AD1282" s="4">
        <v>472500</v>
      </c>
      <c r="AE1282" s="5">
        <v>1685</v>
      </c>
      <c r="AF1282" s="1" t="s">
        <v>70</v>
      </c>
      <c r="AG1282" s="1" t="s">
        <v>71</v>
      </c>
      <c r="AH1282" s="1" t="s">
        <v>89</v>
      </c>
      <c r="AI1282" s="1" t="s">
        <v>57</v>
      </c>
      <c r="AJ1282" s="5">
        <v>10950</v>
      </c>
      <c r="AK1282" s="4">
        <v>-4901</v>
      </c>
      <c r="AL1282" s="4">
        <v>0</v>
      </c>
      <c r="AM1282" s="4">
        <v>0</v>
      </c>
      <c r="AN1282" s="4">
        <v>0</v>
      </c>
      <c r="AO1282" s="4">
        <v>-66799</v>
      </c>
      <c r="AP1282" s="4">
        <v>-66799</v>
      </c>
      <c r="AQ1282" s="4">
        <v>0</v>
      </c>
      <c r="AR1282" s="4">
        <v>405701</v>
      </c>
      <c r="AS1282" s="1" t="s">
        <v>52</v>
      </c>
      <c r="AT1282" s="9">
        <f t="shared" si="563"/>
        <v>43333</v>
      </c>
      <c r="AU1282" s="9">
        <f t="shared" si="564"/>
        <v>43313</v>
      </c>
      <c r="AV1282" s="9">
        <v>44798</v>
      </c>
      <c r="AW1282" s="11">
        <f t="shared" si="565"/>
        <v>4.0136986301369859</v>
      </c>
      <c r="AX1282">
        <v>10</v>
      </c>
      <c r="AY1282" s="12">
        <v>0.05</v>
      </c>
      <c r="AZ1282">
        <f t="shared" si="566"/>
        <v>9.5000000000000001E-2</v>
      </c>
      <c r="BA1282" s="13">
        <f t="shared" si="567"/>
        <v>472500</v>
      </c>
      <c r="BB1282" s="17" t="s">
        <v>2189</v>
      </c>
      <c r="BC1282">
        <f>MATCH(BB1282,MONTHLY_INDEX!$A:$A,0)</f>
        <v>798</v>
      </c>
      <c r="BD1282">
        <f>MATCH(AU1282,MONTHLY_INDEX!$1:$1,0)</f>
        <v>80</v>
      </c>
      <c r="BE1282">
        <f>INDEX(MONTHLY_INDEX!$1:$1048576,Final!BC1282,Final!BD1282)</f>
        <v>96</v>
      </c>
      <c r="BF1282">
        <f>MATCH($BF$1,MONTHLY_INDEX!$1:$1,0)</f>
        <v>127</v>
      </c>
      <c r="BG1282">
        <f>INDEX(MONTHLY_INDEX!$1:$1048576,Final!BC1282,Final!BF1282)</f>
        <v>95.3</v>
      </c>
      <c r="BH1282" s="23">
        <f t="shared" si="592"/>
        <v>-7.2916666666666963E-3</v>
      </c>
      <c r="BI1282" s="14">
        <f t="shared" si="593"/>
        <v>469054.6875</v>
      </c>
      <c r="BJ1282" s="14">
        <f t="shared" si="594"/>
        <v>178851.19488441778</v>
      </c>
      <c r="BK1282" s="15">
        <f t="shared" si="568"/>
        <v>290203.49261558219</v>
      </c>
      <c r="BL1282" s="52">
        <v>0</v>
      </c>
      <c r="BM1282" s="15">
        <f t="shared" si="595"/>
        <v>290203.49261558219</v>
      </c>
    </row>
    <row r="1283" spans="1:65">
      <c r="A1283" s="8">
        <v>1281</v>
      </c>
      <c r="B1283" s="1" t="s">
        <v>44</v>
      </c>
      <c r="C1283" s="1">
        <v>1500</v>
      </c>
      <c r="D1283" s="1" t="s">
        <v>60</v>
      </c>
      <c r="E1283" s="1">
        <v>150000054</v>
      </c>
      <c r="F1283" s="1" t="s">
        <v>60</v>
      </c>
      <c r="G1283" s="1" t="s">
        <v>91</v>
      </c>
      <c r="H1283" s="1">
        <v>3</v>
      </c>
      <c r="I1283" s="1" t="s">
        <v>52</v>
      </c>
      <c r="J1283" s="1" t="s">
        <v>49</v>
      </c>
      <c r="K1283" s="1">
        <v>17406001</v>
      </c>
      <c r="L1283" s="1" t="s">
        <v>50</v>
      </c>
      <c r="M1283" s="1" t="s">
        <v>51</v>
      </c>
      <c r="N1283" s="1" t="s">
        <v>64</v>
      </c>
      <c r="O1283" s="1" t="s">
        <v>65</v>
      </c>
      <c r="P1283" s="1" t="s">
        <v>66</v>
      </c>
      <c r="Q1283" s="1" t="s">
        <v>67</v>
      </c>
      <c r="R1283" s="1" t="s">
        <v>87</v>
      </c>
      <c r="S1283" s="1" t="s">
        <v>88</v>
      </c>
      <c r="T1283" s="2">
        <v>43333</v>
      </c>
      <c r="U1283" s="2">
        <v>43333</v>
      </c>
      <c r="V1283" s="1" t="s">
        <v>52</v>
      </c>
      <c r="W1283" s="3">
        <v>1</v>
      </c>
      <c r="X1283" s="1" t="s">
        <v>53</v>
      </c>
      <c r="Y1283" s="4">
        <v>637760</v>
      </c>
      <c r="Z1283" s="4">
        <v>-83547</v>
      </c>
      <c r="AA1283" s="4">
        <v>0</v>
      </c>
      <c r="AB1283" s="4">
        <v>0</v>
      </c>
      <c r="AC1283" s="4">
        <v>0</v>
      </c>
      <c r="AD1283" s="4">
        <v>637760</v>
      </c>
      <c r="AE1283" s="5">
        <v>1685</v>
      </c>
      <c r="AF1283" s="1" t="s">
        <v>70</v>
      </c>
      <c r="AG1283" s="1" t="s">
        <v>71</v>
      </c>
      <c r="AH1283" s="1" t="s">
        <v>89</v>
      </c>
      <c r="AI1283" s="1" t="s">
        <v>57</v>
      </c>
      <c r="AJ1283" s="5">
        <v>10950</v>
      </c>
      <c r="AK1283" s="4">
        <v>-6616</v>
      </c>
      <c r="AL1283" s="4">
        <v>0</v>
      </c>
      <c r="AM1283" s="4">
        <v>0</v>
      </c>
      <c r="AN1283" s="4">
        <v>0</v>
      </c>
      <c r="AO1283" s="4">
        <v>-90163</v>
      </c>
      <c r="AP1283" s="4">
        <v>-90163</v>
      </c>
      <c r="AQ1283" s="4">
        <v>0</v>
      </c>
      <c r="AR1283" s="4">
        <v>547597</v>
      </c>
      <c r="AS1283" s="1" t="s">
        <v>52</v>
      </c>
      <c r="AT1283" s="9">
        <f t="shared" si="563"/>
        <v>43333</v>
      </c>
      <c r="AU1283" s="9">
        <f t="shared" si="564"/>
        <v>43313</v>
      </c>
      <c r="AV1283" s="9">
        <v>44798</v>
      </c>
      <c r="AW1283" s="11">
        <f t="shared" si="565"/>
        <v>4.0136986301369859</v>
      </c>
      <c r="AX1283">
        <v>10</v>
      </c>
      <c r="AY1283" s="12">
        <v>0.05</v>
      </c>
      <c r="AZ1283">
        <f t="shared" si="566"/>
        <v>9.5000000000000001E-2</v>
      </c>
      <c r="BA1283" s="13">
        <f t="shared" si="567"/>
        <v>637760</v>
      </c>
      <c r="BB1283" s="17" t="s">
        <v>2189</v>
      </c>
      <c r="BC1283">
        <f>MATCH(BB1283,MONTHLY_INDEX!$A:$A,0)</f>
        <v>798</v>
      </c>
      <c r="BD1283">
        <f>MATCH(AU1283,MONTHLY_INDEX!$1:$1,0)</f>
        <v>80</v>
      </c>
      <c r="BE1283">
        <f>INDEX(MONTHLY_INDEX!$1:$1048576,Final!BC1283,Final!BD1283)</f>
        <v>96</v>
      </c>
      <c r="BF1283">
        <f>MATCH($BF$1,MONTHLY_INDEX!$1:$1,0)</f>
        <v>127</v>
      </c>
      <c r="BG1283">
        <f>INDEX(MONTHLY_INDEX!$1:$1048576,Final!BC1283,Final!BF1283)</f>
        <v>95.3</v>
      </c>
      <c r="BH1283" s="23">
        <f t="shared" si="592"/>
        <v>-7.2916666666666963E-3</v>
      </c>
      <c r="BI1283" s="14">
        <f t="shared" si="593"/>
        <v>633109.66666666663</v>
      </c>
      <c r="BJ1283" s="14">
        <f t="shared" si="594"/>
        <v>241405.58317351594</v>
      </c>
      <c r="BK1283" s="15">
        <f t="shared" si="568"/>
        <v>391704.08349315065</v>
      </c>
      <c r="BL1283" s="52">
        <v>0</v>
      </c>
      <c r="BM1283" s="15">
        <f t="shared" si="595"/>
        <v>391704.08349315065</v>
      </c>
    </row>
    <row r="1284" spans="1:65">
      <c r="A1284" s="8">
        <v>1282</v>
      </c>
      <c r="B1284" s="1" t="s">
        <v>44</v>
      </c>
      <c r="C1284" s="1">
        <v>1500</v>
      </c>
      <c r="D1284" s="1" t="s">
        <v>60</v>
      </c>
      <c r="E1284" s="1">
        <v>150000054</v>
      </c>
      <c r="F1284" s="1" t="s">
        <v>60</v>
      </c>
      <c r="G1284" s="1" t="s">
        <v>92</v>
      </c>
      <c r="H1284" s="1">
        <v>4</v>
      </c>
      <c r="I1284" s="1" t="s">
        <v>52</v>
      </c>
      <c r="J1284" s="1" t="s">
        <v>49</v>
      </c>
      <c r="K1284" s="1">
        <v>17406001</v>
      </c>
      <c r="L1284" s="1" t="s">
        <v>50</v>
      </c>
      <c r="M1284" s="1" t="s">
        <v>51</v>
      </c>
      <c r="N1284" s="1" t="s">
        <v>64</v>
      </c>
      <c r="O1284" s="1" t="s">
        <v>65</v>
      </c>
      <c r="P1284" s="1" t="s">
        <v>66</v>
      </c>
      <c r="Q1284" s="1" t="s">
        <v>67</v>
      </c>
      <c r="R1284" s="1" t="s">
        <v>87</v>
      </c>
      <c r="S1284" s="1" t="s">
        <v>88</v>
      </c>
      <c r="T1284" s="2">
        <v>43333</v>
      </c>
      <c r="U1284" s="2">
        <v>43333</v>
      </c>
      <c r="V1284" s="1" t="s">
        <v>52</v>
      </c>
      <c r="W1284" s="3">
        <v>1</v>
      </c>
      <c r="X1284" s="1" t="s">
        <v>53</v>
      </c>
      <c r="Y1284" s="4">
        <v>21044329</v>
      </c>
      <c r="Z1284" s="4">
        <v>-2756887</v>
      </c>
      <c r="AA1284" s="4">
        <v>0</v>
      </c>
      <c r="AB1284" s="4">
        <v>0</v>
      </c>
      <c r="AC1284" s="4">
        <v>0</v>
      </c>
      <c r="AD1284" s="4">
        <v>21044329</v>
      </c>
      <c r="AE1284" s="5">
        <v>1685</v>
      </c>
      <c r="AF1284" s="1" t="s">
        <v>70</v>
      </c>
      <c r="AG1284" s="1" t="s">
        <v>71</v>
      </c>
      <c r="AH1284" s="1" t="s">
        <v>89</v>
      </c>
      <c r="AI1284" s="1" t="s">
        <v>57</v>
      </c>
      <c r="AJ1284" s="5">
        <v>10950</v>
      </c>
      <c r="AK1284" s="4">
        <v>-218303</v>
      </c>
      <c r="AL1284" s="4">
        <v>0</v>
      </c>
      <c r="AM1284" s="4">
        <v>0</v>
      </c>
      <c r="AN1284" s="4">
        <v>0</v>
      </c>
      <c r="AO1284" s="4">
        <v>-2975190</v>
      </c>
      <c r="AP1284" s="4">
        <v>-2975190</v>
      </c>
      <c r="AQ1284" s="4">
        <v>0</v>
      </c>
      <c r="AR1284" s="4">
        <v>18069139</v>
      </c>
      <c r="AS1284" s="1" t="s">
        <v>52</v>
      </c>
      <c r="AT1284" s="9">
        <f t="shared" ref="AT1284:AT1347" si="596">T1284</f>
        <v>43333</v>
      </c>
      <c r="AU1284" s="9">
        <f t="shared" ref="AU1284:AU1347" si="597">DATE(YEAR(AT1284),MONTH(AT1284),DAY(1))</f>
        <v>43313</v>
      </c>
      <c r="AV1284" s="9">
        <v>44798</v>
      </c>
      <c r="AW1284" s="11">
        <f t="shared" ref="AW1284:AW1347" si="598">(AV1284-AT1284)/365</f>
        <v>4.0136986301369859</v>
      </c>
      <c r="AX1284">
        <v>25</v>
      </c>
      <c r="AY1284" s="12">
        <v>0.05</v>
      </c>
      <c r="AZ1284">
        <f t="shared" ref="AZ1284:AZ1347" si="599">(1-AY1284)/AX1284</f>
        <v>3.7999999999999999E-2</v>
      </c>
      <c r="BA1284" s="13">
        <f t="shared" ref="BA1284:BA1347" si="600">Y1284</f>
        <v>21044329</v>
      </c>
      <c r="BB1284" s="17" t="s">
        <v>2189</v>
      </c>
      <c r="BC1284">
        <f>MATCH(BB1284,MONTHLY_INDEX!$A:$A,0)</f>
        <v>798</v>
      </c>
      <c r="BD1284">
        <f>MATCH(AU1284,MONTHLY_INDEX!$1:$1,0)</f>
        <v>80</v>
      </c>
      <c r="BE1284">
        <f>INDEX(MONTHLY_INDEX!$1:$1048576,Final!BC1284,Final!BD1284)</f>
        <v>96</v>
      </c>
      <c r="BF1284">
        <f>MATCH($BF$1,MONTHLY_INDEX!$1:$1,0)</f>
        <v>127</v>
      </c>
      <c r="BG1284">
        <f>INDEX(MONTHLY_INDEX!$1:$1048576,Final!BC1284,Final!BF1284)</f>
        <v>95.3</v>
      </c>
      <c r="BH1284" s="23">
        <f t="shared" si="592"/>
        <v>-7.2916666666666963E-3</v>
      </c>
      <c r="BI1284" s="14">
        <f t="shared" si="593"/>
        <v>20890880.767708331</v>
      </c>
      <c r="BJ1284" s="14">
        <f t="shared" si="594"/>
        <v>3186288.5817488292</v>
      </c>
      <c r="BK1284" s="15">
        <f t="shared" ref="BK1284:BK1347" si="601">MAX(BI1284-BJ1284,0)</f>
        <v>17704592.185959503</v>
      </c>
      <c r="BL1284" s="52">
        <v>0</v>
      </c>
      <c r="BM1284" s="15">
        <f t="shared" si="595"/>
        <v>17704592.185959503</v>
      </c>
    </row>
    <row r="1285" spans="1:65">
      <c r="A1285" s="8">
        <v>1283</v>
      </c>
      <c r="B1285" s="1" t="s">
        <v>44</v>
      </c>
      <c r="C1285" s="1">
        <v>1500</v>
      </c>
      <c r="D1285" s="1" t="s">
        <v>60</v>
      </c>
      <c r="E1285" s="1">
        <v>150000054</v>
      </c>
      <c r="F1285" s="1" t="s">
        <v>60</v>
      </c>
      <c r="G1285" s="1" t="s">
        <v>93</v>
      </c>
      <c r="H1285" s="1">
        <v>5</v>
      </c>
      <c r="I1285" s="1" t="s">
        <v>52</v>
      </c>
      <c r="J1285" s="1" t="s">
        <v>49</v>
      </c>
      <c r="K1285" s="1">
        <v>17406001</v>
      </c>
      <c r="L1285" s="1" t="s">
        <v>50</v>
      </c>
      <c r="M1285" s="1" t="s">
        <v>51</v>
      </c>
      <c r="N1285" s="1" t="s">
        <v>64</v>
      </c>
      <c r="O1285" s="1" t="s">
        <v>65</v>
      </c>
      <c r="P1285" s="1" t="s">
        <v>66</v>
      </c>
      <c r="Q1285" s="1" t="s">
        <v>67</v>
      </c>
      <c r="R1285" s="1" t="s">
        <v>87</v>
      </c>
      <c r="S1285" s="1" t="s">
        <v>88</v>
      </c>
      <c r="T1285" s="2">
        <v>43333</v>
      </c>
      <c r="U1285" s="2">
        <v>43333</v>
      </c>
      <c r="V1285" s="1" t="s">
        <v>52</v>
      </c>
      <c r="W1285" s="3">
        <v>1</v>
      </c>
      <c r="X1285" s="1" t="s">
        <v>53</v>
      </c>
      <c r="Y1285" s="4">
        <v>969266</v>
      </c>
      <c r="Z1285" s="4">
        <v>-126976</v>
      </c>
      <c r="AA1285" s="4">
        <v>0</v>
      </c>
      <c r="AB1285" s="4">
        <v>0</v>
      </c>
      <c r="AC1285" s="4">
        <v>0</v>
      </c>
      <c r="AD1285" s="4">
        <v>969266</v>
      </c>
      <c r="AE1285" s="5">
        <v>1685</v>
      </c>
      <c r="AF1285" s="1" t="s">
        <v>70</v>
      </c>
      <c r="AG1285" s="1" t="s">
        <v>71</v>
      </c>
      <c r="AH1285" s="1" t="s">
        <v>89</v>
      </c>
      <c r="AI1285" s="1" t="s">
        <v>57</v>
      </c>
      <c r="AJ1285" s="5">
        <v>10950</v>
      </c>
      <c r="AK1285" s="4">
        <v>-10055</v>
      </c>
      <c r="AL1285" s="4">
        <v>0</v>
      </c>
      <c r="AM1285" s="4">
        <v>0</v>
      </c>
      <c r="AN1285" s="4">
        <v>0</v>
      </c>
      <c r="AO1285" s="4">
        <v>-137031</v>
      </c>
      <c r="AP1285" s="4">
        <v>-137031</v>
      </c>
      <c r="AQ1285" s="4">
        <v>0</v>
      </c>
      <c r="AR1285" s="4">
        <v>832235</v>
      </c>
      <c r="AS1285" s="1" t="s">
        <v>52</v>
      </c>
      <c r="AT1285" s="9">
        <f t="shared" si="596"/>
        <v>43333</v>
      </c>
      <c r="AU1285" s="9">
        <f t="shared" si="597"/>
        <v>43313</v>
      </c>
      <c r="AV1285" s="9">
        <v>44798</v>
      </c>
      <c r="AW1285" s="11">
        <f t="shared" si="598"/>
        <v>4.0136986301369859</v>
      </c>
      <c r="AX1285">
        <v>25</v>
      </c>
      <c r="AY1285" s="12">
        <v>0.05</v>
      </c>
      <c r="AZ1285">
        <f t="shared" si="599"/>
        <v>3.7999999999999999E-2</v>
      </c>
      <c r="BA1285" s="13">
        <f t="shared" si="600"/>
        <v>969266</v>
      </c>
      <c r="BB1285" s="17" t="s">
        <v>2083</v>
      </c>
      <c r="BC1285">
        <f>MATCH(BB1285,MONTHLY_INDEX!$A:$A,0)</f>
        <v>745</v>
      </c>
      <c r="BD1285">
        <f>MATCH(AU1285,MONTHLY_INDEX!$1:$1,0)</f>
        <v>80</v>
      </c>
      <c r="BE1285">
        <f>INDEX(MONTHLY_INDEX!$1:$1048576,Final!BC1285,Final!BD1285)</f>
        <v>106.4</v>
      </c>
      <c r="BF1285">
        <f>MATCH($BF$1,MONTHLY_INDEX!$1:$1,0)</f>
        <v>127</v>
      </c>
      <c r="BG1285">
        <f>INDEX(MONTHLY_INDEX!$1:$1048576,Final!BC1285,Final!BF1285)</f>
        <v>115.4</v>
      </c>
      <c r="BH1285" s="23">
        <f t="shared" si="592"/>
        <v>8.4586466165413529E-2</v>
      </c>
      <c r="BI1285" s="14">
        <f t="shared" si="593"/>
        <v>1051252.7857142857</v>
      </c>
      <c r="BJ1285" s="14">
        <f t="shared" si="594"/>
        <v>160337.65090606653</v>
      </c>
      <c r="BK1285" s="15">
        <f t="shared" si="601"/>
        <v>890915.13480821915</v>
      </c>
      <c r="BL1285" s="52">
        <v>0</v>
      </c>
      <c r="BM1285" s="15">
        <f t="shared" si="595"/>
        <v>890915.13480821915</v>
      </c>
    </row>
    <row r="1286" spans="1:65">
      <c r="A1286" s="8">
        <v>1284</v>
      </c>
      <c r="B1286" s="1" t="s">
        <v>44</v>
      </c>
      <c r="C1286" s="1">
        <v>1500</v>
      </c>
      <c r="D1286" s="1" t="s">
        <v>60</v>
      </c>
      <c r="E1286" s="1">
        <v>150000054</v>
      </c>
      <c r="F1286" s="1" t="s">
        <v>60</v>
      </c>
      <c r="G1286" s="1" t="s">
        <v>94</v>
      </c>
      <c r="H1286" s="1">
        <v>6</v>
      </c>
      <c r="I1286" s="1" t="s">
        <v>52</v>
      </c>
      <c r="J1286" s="1" t="s">
        <v>49</v>
      </c>
      <c r="K1286" s="1">
        <v>17406001</v>
      </c>
      <c r="L1286" s="1" t="s">
        <v>50</v>
      </c>
      <c r="M1286" s="1" t="s">
        <v>51</v>
      </c>
      <c r="N1286" s="1" t="s">
        <v>64</v>
      </c>
      <c r="O1286" s="1" t="s">
        <v>65</v>
      </c>
      <c r="P1286" s="1" t="s">
        <v>66</v>
      </c>
      <c r="Q1286" s="1" t="s">
        <v>67</v>
      </c>
      <c r="R1286" s="1" t="s">
        <v>87</v>
      </c>
      <c r="S1286" s="1" t="s">
        <v>88</v>
      </c>
      <c r="T1286" s="2">
        <v>43333</v>
      </c>
      <c r="U1286" s="2">
        <v>43333</v>
      </c>
      <c r="V1286" s="1" t="s">
        <v>52</v>
      </c>
      <c r="W1286" s="3">
        <v>1</v>
      </c>
      <c r="X1286" s="1" t="s">
        <v>53</v>
      </c>
      <c r="Y1286" s="4">
        <v>735000</v>
      </c>
      <c r="Z1286" s="4">
        <v>-96287</v>
      </c>
      <c r="AA1286" s="4">
        <v>0</v>
      </c>
      <c r="AB1286" s="4">
        <v>0</v>
      </c>
      <c r="AC1286" s="4">
        <v>0</v>
      </c>
      <c r="AD1286" s="4">
        <v>735000</v>
      </c>
      <c r="AE1286" s="5">
        <v>1685</v>
      </c>
      <c r="AF1286" s="1" t="s">
        <v>70</v>
      </c>
      <c r="AG1286" s="1" t="s">
        <v>71</v>
      </c>
      <c r="AH1286" s="1" t="s">
        <v>89</v>
      </c>
      <c r="AI1286" s="1" t="s">
        <v>57</v>
      </c>
      <c r="AJ1286" s="5">
        <v>10950</v>
      </c>
      <c r="AK1286" s="4">
        <v>-7625</v>
      </c>
      <c r="AL1286" s="4">
        <v>0</v>
      </c>
      <c r="AM1286" s="4">
        <v>0</v>
      </c>
      <c r="AN1286" s="4">
        <v>0</v>
      </c>
      <c r="AO1286" s="4">
        <v>-103912</v>
      </c>
      <c r="AP1286" s="4">
        <v>-103912</v>
      </c>
      <c r="AQ1286" s="4">
        <v>0</v>
      </c>
      <c r="AR1286" s="4">
        <v>631088</v>
      </c>
      <c r="AS1286" s="1" t="s">
        <v>52</v>
      </c>
      <c r="AT1286" s="9">
        <f t="shared" si="596"/>
        <v>43333</v>
      </c>
      <c r="AU1286" s="9">
        <f t="shared" si="597"/>
        <v>43313</v>
      </c>
      <c r="AV1286" s="9">
        <v>44798</v>
      </c>
      <c r="AW1286" s="11">
        <f t="shared" si="598"/>
        <v>4.0136986301369859</v>
      </c>
      <c r="AX1286">
        <v>10</v>
      </c>
      <c r="AY1286" s="12">
        <v>0.05</v>
      </c>
      <c r="AZ1286">
        <f t="shared" si="599"/>
        <v>9.5000000000000001E-2</v>
      </c>
      <c r="BA1286" s="13">
        <f t="shared" si="600"/>
        <v>735000</v>
      </c>
      <c r="BB1286" s="17" t="s">
        <v>1853</v>
      </c>
      <c r="BC1286">
        <f>MATCH(BB1286,MONTHLY_INDEX!$A:$A,0)</f>
        <v>630</v>
      </c>
      <c r="BD1286">
        <f>MATCH(AU1286,MONTHLY_INDEX!$1:$1,0)</f>
        <v>80</v>
      </c>
      <c r="BE1286">
        <f>INDEX(MONTHLY_INDEX!$1:$1048576,Final!BC1286,Final!BD1286)</f>
        <v>111.6</v>
      </c>
      <c r="BF1286">
        <f>MATCH($BF$1,MONTHLY_INDEX!$1:$1,0)</f>
        <v>127</v>
      </c>
      <c r="BG1286">
        <f>INDEX(MONTHLY_INDEX!$1:$1048576,Final!BC1286,Final!BF1286)</f>
        <v>151.1</v>
      </c>
      <c r="BH1286" s="23">
        <f t="shared" si="592"/>
        <v>0.35394265232974914</v>
      </c>
      <c r="BI1286" s="14">
        <f t="shared" si="593"/>
        <v>995147.84946236562</v>
      </c>
      <c r="BJ1286" s="14">
        <f t="shared" si="594"/>
        <v>379451.2382162321</v>
      </c>
      <c r="BK1286" s="15">
        <f t="shared" si="601"/>
        <v>615696.61124613346</v>
      </c>
      <c r="BL1286" s="52">
        <v>0</v>
      </c>
      <c r="BM1286" s="15">
        <f t="shared" si="595"/>
        <v>615696.61124613346</v>
      </c>
    </row>
    <row r="1287" spans="1:65">
      <c r="A1287" s="8">
        <v>1285</v>
      </c>
      <c r="B1287" s="1" t="s">
        <v>44</v>
      </c>
      <c r="C1287" s="1">
        <v>1500</v>
      </c>
      <c r="D1287" s="1" t="s">
        <v>60</v>
      </c>
      <c r="E1287" s="1">
        <v>150000054</v>
      </c>
      <c r="F1287" s="1" t="s">
        <v>60</v>
      </c>
      <c r="G1287" s="1" t="s">
        <v>95</v>
      </c>
      <c r="H1287" s="1">
        <v>7</v>
      </c>
      <c r="I1287" s="1" t="s">
        <v>52</v>
      </c>
      <c r="J1287" s="1" t="s">
        <v>49</v>
      </c>
      <c r="K1287" s="1">
        <v>17406001</v>
      </c>
      <c r="L1287" s="1" t="s">
        <v>50</v>
      </c>
      <c r="M1287" s="1" t="s">
        <v>51</v>
      </c>
      <c r="N1287" s="1" t="s">
        <v>64</v>
      </c>
      <c r="O1287" s="1" t="s">
        <v>65</v>
      </c>
      <c r="P1287" s="1" t="s">
        <v>66</v>
      </c>
      <c r="Q1287" s="1" t="s">
        <v>67</v>
      </c>
      <c r="R1287" s="1" t="s">
        <v>87</v>
      </c>
      <c r="S1287" s="1" t="s">
        <v>88</v>
      </c>
      <c r="T1287" s="2">
        <v>43333</v>
      </c>
      <c r="U1287" s="2">
        <v>43333</v>
      </c>
      <c r="V1287" s="1" t="s">
        <v>52</v>
      </c>
      <c r="W1287" s="3">
        <v>1</v>
      </c>
      <c r="X1287" s="1" t="s">
        <v>53</v>
      </c>
      <c r="Y1287" s="4">
        <v>126000</v>
      </c>
      <c r="Z1287" s="4">
        <v>-16506</v>
      </c>
      <c r="AA1287" s="4">
        <v>0</v>
      </c>
      <c r="AB1287" s="4">
        <v>0</v>
      </c>
      <c r="AC1287" s="4">
        <v>0</v>
      </c>
      <c r="AD1287" s="4">
        <v>126000</v>
      </c>
      <c r="AE1287" s="5">
        <v>1685</v>
      </c>
      <c r="AF1287" s="1" t="s">
        <v>70</v>
      </c>
      <c r="AG1287" s="1" t="s">
        <v>71</v>
      </c>
      <c r="AH1287" s="1" t="s">
        <v>89</v>
      </c>
      <c r="AI1287" s="1" t="s">
        <v>57</v>
      </c>
      <c r="AJ1287" s="5">
        <v>10950</v>
      </c>
      <c r="AK1287" s="4">
        <v>-1307</v>
      </c>
      <c r="AL1287" s="4">
        <v>0</v>
      </c>
      <c r="AM1287" s="4">
        <v>0</v>
      </c>
      <c r="AN1287" s="4">
        <v>0</v>
      </c>
      <c r="AO1287" s="4">
        <v>-17813</v>
      </c>
      <c r="AP1287" s="4">
        <v>-17813</v>
      </c>
      <c r="AQ1287" s="4">
        <v>0</v>
      </c>
      <c r="AR1287" s="4">
        <v>108187</v>
      </c>
      <c r="AS1287" s="1" t="s">
        <v>52</v>
      </c>
      <c r="AT1287" s="9">
        <f t="shared" si="596"/>
        <v>43333</v>
      </c>
      <c r="AU1287" s="9">
        <f t="shared" si="597"/>
        <v>43313</v>
      </c>
      <c r="AV1287" s="9">
        <v>44798</v>
      </c>
      <c r="AW1287" s="11">
        <f t="shared" si="598"/>
        <v>4.0136986301369859</v>
      </c>
      <c r="AX1287">
        <v>25</v>
      </c>
      <c r="AY1287" s="12">
        <v>0.05</v>
      </c>
      <c r="AZ1287">
        <f t="shared" si="599"/>
        <v>3.7999999999999999E-2</v>
      </c>
      <c r="BA1287" s="13">
        <f t="shared" si="600"/>
        <v>126000</v>
      </c>
      <c r="BB1287" s="17" t="s">
        <v>2189</v>
      </c>
      <c r="BC1287">
        <f>MATCH(BB1287,MONTHLY_INDEX!$A:$A,0)</f>
        <v>798</v>
      </c>
      <c r="BD1287">
        <f>MATCH(AU1287,MONTHLY_INDEX!$1:$1,0)</f>
        <v>80</v>
      </c>
      <c r="BE1287">
        <f>INDEX(MONTHLY_INDEX!$1:$1048576,Final!BC1287,Final!BD1287)</f>
        <v>96</v>
      </c>
      <c r="BF1287">
        <f>MATCH($BF$1,MONTHLY_INDEX!$1:$1,0)</f>
        <v>127</v>
      </c>
      <c r="BG1287">
        <f>INDEX(MONTHLY_INDEX!$1:$1048576,Final!BC1287,Final!BF1287)</f>
        <v>95.3</v>
      </c>
      <c r="BH1287" s="23">
        <f t="shared" si="592"/>
        <v>-7.2916666666666963E-3</v>
      </c>
      <c r="BI1287" s="14">
        <f t="shared" si="593"/>
        <v>125081.25</v>
      </c>
      <c r="BJ1287" s="14">
        <f t="shared" si="594"/>
        <v>19077.460787671229</v>
      </c>
      <c r="BK1287" s="15">
        <f t="shared" si="601"/>
        <v>106003.78921232877</v>
      </c>
      <c r="BL1287" s="52">
        <v>0</v>
      </c>
      <c r="BM1287" s="15">
        <f t="shared" si="595"/>
        <v>106003.78921232877</v>
      </c>
    </row>
    <row r="1288" spans="1:65">
      <c r="A1288" s="8">
        <v>1286</v>
      </c>
      <c r="B1288" s="1" t="s">
        <v>44</v>
      </c>
      <c r="C1288" s="1">
        <v>1500</v>
      </c>
      <c r="D1288" s="1" t="s">
        <v>60</v>
      </c>
      <c r="E1288" s="1">
        <v>150000054</v>
      </c>
      <c r="F1288" s="1" t="s">
        <v>60</v>
      </c>
      <c r="G1288" s="1" t="s">
        <v>96</v>
      </c>
      <c r="H1288" s="1">
        <v>8</v>
      </c>
      <c r="I1288" s="1" t="s">
        <v>52</v>
      </c>
      <c r="J1288" s="1" t="s">
        <v>49</v>
      </c>
      <c r="K1288" s="1">
        <v>17406001</v>
      </c>
      <c r="L1288" s="1" t="s">
        <v>50</v>
      </c>
      <c r="M1288" s="1" t="s">
        <v>51</v>
      </c>
      <c r="N1288" s="1" t="s">
        <v>64</v>
      </c>
      <c r="O1288" s="1" t="s">
        <v>65</v>
      </c>
      <c r="P1288" s="1" t="s">
        <v>66</v>
      </c>
      <c r="Q1288" s="1" t="s">
        <v>67</v>
      </c>
      <c r="R1288" s="1" t="s">
        <v>87</v>
      </c>
      <c r="S1288" s="1" t="s">
        <v>88</v>
      </c>
      <c r="T1288" s="2">
        <v>43333</v>
      </c>
      <c r="U1288" s="2">
        <v>43333</v>
      </c>
      <c r="V1288" s="1" t="s">
        <v>52</v>
      </c>
      <c r="W1288" s="3">
        <v>1</v>
      </c>
      <c r="X1288" s="1" t="s">
        <v>53</v>
      </c>
      <c r="Y1288" s="4">
        <v>29327302</v>
      </c>
      <c r="Z1288" s="4">
        <v>-3841988</v>
      </c>
      <c r="AA1288" s="4">
        <v>0</v>
      </c>
      <c r="AB1288" s="4">
        <v>0</v>
      </c>
      <c r="AC1288" s="4">
        <v>0</v>
      </c>
      <c r="AD1288" s="4">
        <v>29327302</v>
      </c>
      <c r="AE1288" s="5">
        <v>1685</v>
      </c>
      <c r="AF1288" s="1" t="s">
        <v>70</v>
      </c>
      <c r="AG1288" s="1" t="s">
        <v>71</v>
      </c>
      <c r="AH1288" s="1" t="s">
        <v>89</v>
      </c>
      <c r="AI1288" s="1" t="s">
        <v>57</v>
      </c>
      <c r="AJ1288" s="5">
        <v>10950</v>
      </c>
      <c r="AK1288" s="4">
        <v>-304227</v>
      </c>
      <c r="AL1288" s="4">
        <v>0</v>
      </c>
      <c r="AM1288" s="4">
        <v>0</v>
      </c>
      <c r="AN1288" s="4">
        <v>0</v>
      </c>
      <c r="AO1288" s="4">
        <v>-4146215</v>
      </c>
      <c r="AP1288" s="4">
        <v>-4146215</v>
      </c>
      <c r="AQ1288" s="4">
        <v>0</v>
      </c>
      <c r="AR1288" s="4">
        <v>25181087</v>
      </c>
      <c r="AS1288" s="1" t="s">
        <v>52</v>
      </c>
      <c r="AT1288" s="9">
        <f t="shared" si="596"/>
        <v>43333</v>
      </c>
      <c r="AU1288" s="9">
        <f t="shared" si="597"/>
        <v>43313</v>
      </c>
      <c r="AV1288" s="9">
        <v>44798</v>
      </c>
      <c r="AW1288" s="11">
        <f t="shared" si="598"/>
        <v>4.0136986301369859</v>
      </c>
      <c r="AX1288">
        <v>25</v>
      </c>
      <c r="AY1288" s="12">
        <v>0.05</v>
      </c>
      <c r="AZ1288">
        <f t="shared" si="599"/>
        <v>3.7999999999999999E-2</v>
      </c>
      <c r="BA1288" s="13">
        <f t="shared" si="600"/>
        <v>29327302</v>
      </c>
      <c r="BB1288" s="17" t="s">
        <v>2189</v>
      </c>
      <c r="BC1288">
        <f>MATCH(BB1288,MONTHLY_INDEX!$A:$A,0)</f>
        <v>798</v>
      </c>
      <c r="BD1288">
        <f>MATCH(AU1288,MONTHLY_INDEX!$1:$1,0)</f>
        <v>80</v>
      </c>
      <c r="BE1288">
        <f>INDEX(MONTHLY_INDEX!$1:$1048576,Final!BC1288,Final!BD1288)</f>
        <v>96</v>
      </c>
      <c r="BF1288">
        <f>MATCH($BF$1,MONTHLY_INDEX!$1:$1,0)</f>
        <v>127</v>
      </c>
      <c r="BG1288">
        <f>INDEX(MONTHLY_INDEX!$1:$1048576,Final!BC1288,Final!BF1288)</f>
        <v>95.3</v>
      </c>
      <c r="BH1288" s="23">
        <f t="shared" si="592"/>
        <v>-7.2916666666666963E-3</v>
      </c>
      <c r="BI1288" s="14">
        <f t="shared" si="593"/>
        <v>29113457.089583334</v>
      </c>
      <c r="BJ1288" s="14">
        <f t="shared" si="594"/>
        <v>4440400.4278824767</v>
      </c>
      <c r="BK1288" s="15">
        <f t="shared" si="601"/>
        <v>24673056.661700856</v>
      </c>
      <c r="BL1288" s="52">
        <v>0</v>
      </c>
      <c r="BM1288" s="15">
        <f t="shared" si="595"/>
        <v>24673056.661700856</v>
      </c>
    </row>
    <row r="1289" spans="1:65">
      <c r="A1289" s="8">
        <v>1287</v>
      </c>
      <c r="B1289" s="1" t="s">
        <v>44</v>
      </c>
      <c r="C1289" s="1">
        <v>1500</v>
      </c>
      <c r="D1289" s="1" t="s">
        <v>60</v>
      </c>
      <c r="E1289" s="1">
        <v>150000054</v>
      </c>
      <c r="F1289" s="1" t="s">
        <v>60</v>
      </c>
      <c r="G1289" s="1" t="s">
        <v>97</v>
      </c>
      <c r="H1289" s="1">
        <v>9</v>
      </c>
      <c r="I1289" s="1" t="s">
        <v>52</v>
      </c>
      <c r="J1289" s="1" t="s">
        <v>49</v>
      </c>
      <c r="K1289" s="1">
        <v>17406001</v>
      </c>
      <c r="L1289" s="1" t="s">
        <v>50</v>
      </c>
      <c r="M1289" s="1" t="s">
        <v>51</v>
      </c>
      <c r="N1289" s="1" t="s">
        <v>64</v>
      </c>
      <c r="O1289" s="1" t="s">
        <v>65</v>
      </c>
      <c r="P1289" s="1" t="s">
        <v>66</v>
      </c>
      <c r="Q1289" s="1" t="s">
        <v>67</v>
      </c>
      <c r="R1289" s="1" t="s">
        <v>87</v>
      </c>
      <c r="S1289" s="1" t="s">
        <v>88</v>
      </c>
      <c r="T1289" s="2">
        <v>43333</v>
      </c>
      <c r="U1289" s="2">
        <v>43333</v>
      </c>
      <c r="V1289" s="1" t="s">
        <v>52</v>
      </c>
      <c r="W1289" s="3">
        <v>1</v>
      </c>
      <c r="X1289" s="1" t="s">
        <v>53</v>
      </c>
      <c r="Y1289" s="4">
        <v>1517250</v>
      </c>
      <c r="Z1289" s="4">
        <v>-198765</v>
      </c>
      <c r="AA1289" s="4">
        <v>0</v>
      </c>
      <c r="AB1289" s="4">
        <v>0</v>
      </c>
      <c r="AC1289" s="4">
        <v>0</v>
      </c>
      <c r="AD1289" s="4">
        <v>1517250</v>
      </c>
      <c r="AE1289" s="5">
        <v>1685</v>
      </c>
      <c r="AF1289" s="1" t="s">
        <v>70</v>
      </c>
      <c r="AG1289" s="1" t="s">
        <v>71</v>
      </c>
      <c r="AH1289" s="1" t="s">
        <v>89</v>
      </c>
      <c r="AI1289" s="1" t="s">
        <v>57</v>
      </c>
      <c r="AJ1289" s="5">
        <v>10950</v>
      </c>
      <c r="AK1289" s="4">
        <v>-15739</v>
      </c>
      <c r="AL1289" s="4">
        <v>0</v>
      </c>
      <c r="AM1289" s="4">
        <v>0</v>
      </c>
      <c r="AN1289" s="4">
        <v>0</v>
      </c>
      <c r="AO1289" s="4">
        <v>-214504</v>
      </c>
      <c r="AP1289" s="4">
        <v>-214504</v>
      </c>
      <c r="AQ1289" s="4">
        <v>0</v>
      </c>
      <c r="AR1289" s="4">
        <v>1302746</v>
      </c>
      <c r="AS1289" s="1" t="s">
        <v>52</v>
      </c>
      <c r="AT1289" s="9">
        <f t="shared" si="596"/>
        <v>43333</v>
      </c>
      <c r="AU1289" s="9">
        <f t="shared" si="597"/>
        <v>43313</v>
      </c>
      <c r="AV1289" s="9">
        <v>44798</v>
      </c>
      <c r="AW1289" s="11">
        <f t="shared" si="598"/>
        <v>4.0136986301369859</v>
      </c>
      <c r="AX1289">
        <v>15</v>
      </c>
      <c r="AY1289" s="12">
        <v>0.05</v>
      </c>
      <c r="AZ1289">
        <f t="shared" si="599"/>
        <v>6.3333333333333325E-2</v>
      </c>
      <c r="BA1289" s="13">
        <f t="shared" si="600"/>
        <v>1517250</v>
      </c>
      <c r="BB1289" s="17" t="s">
        <v>1941</v>
      </c>
      <c r="BC1289">
        <f>MATCH(BB1289,MONTHLY_INDEX!$A:$A,0)</f>
        <v>674</v>
      </c>
      <c r="BD1289">
        <f>MATCH(AU1289,MONTHLY_INDEX!$1:$1,0)</f>
        <v>80</v>
      </c>
      <c r="BE1289">
        <f>INDEX(MONTHLY_INDEX!$1:$1048576,Final!BC1289,Final!BD1289)</f>
        <v>105.1</v>
      </c>
      <c r="BF1289">
        <f>MATCH($BF$1,MONTHLY_INDEX!$1:$1,0)</f>
        <v>127</v>
      </c>
      <c r="BG1289">
        <f>INDEX(MONTHLY_INDEX!$1:$1048576,Final!BC1289,Final!BF1289)</f>
        <v>122.8</v>
      </c>
      <c r="BH1289" s="23">
        <f t="shared" si="592"/>
        <v>0.16841103710751668</v>
      </c>
      <c r="BI1289" s="14">
        <f t="shared" si="593"/>
        <v>1772771.6460513796</v>
      </c>
      <c r="BJ1289" s="14">
        <f t="shared" si="594"/>
        <v>450640.17139580037</v>
      </c>
      <c r="BK1289" s="15">
        <f t="shared" si="601"/>
        <v>1322131.4746555793</v>
      </c>
      <c r="BL1289" s="52">
        <v>0</v>
      </c>
      <c r="BM1289" s="15">
        <f t="shared" si="595"/>
        <v>1322131.4746555793</v>
      </c>
    </row>
    <row r="1290" spans="1:65">
      <c r="A1290" s="8">
        <v>1288</v>
      </c>
      <c r="B1290" s="1" t="s">
        <v>44</v>
      </c>
      <c r="C1290" s="1">
        <v>1500</v>
      </c>
      <c r="D1290" s="1" t="s">
        <v>60</v>
      </c>
      <c r="E1290" s="1">
        <v>150000054</v>
      </c>
      <c r="F1290" s="1" t="s">
        <v>60</v>
      </c>
      <c r="G1290" s="1" t="s">
        <v>98</v>
      </c>
      <c r="H1290" s="1">
        <v>10</v>
      </c>
      <c r="I1290" s="1" t="s">
        <v>52</v>
      </c>
      <c r="J1290" s="1" t="s">
        <v>49</v>
      </c>
      <c r="K1290" s="1">
        <v>17406001</v>
      </c>
      <c r="L1290" s="1" t="s">
        <v>50</v>
      </c>
      <c r="M1290" s="1" t="s">
        <v>51</v>
      </c>
      <c r="N1290" s="1" t="s">
        <v>64</v>
      </c>
      <c r="O1290" s="1" t="s">
        <v>65</v>
      </c>
      <c r="P1290" s="1" t="s">
        <v>66</v>
      </c>
      <c r="Q1290" s="1" t="s">
        <v>67</v>
      </c>
      <c r="R1290" s="1" t="s">
        <v>87</v>
      </c>
      <c r="S1290" s="1" t="s">
        <v>88</v>
      </c>
      <c r="T1290" s="2">
        <v>43333</v>
      </c>
      <c r="U1290" s="2">
        <v>43333</v>
      </c>
      <c r="V1290" s="1" t="s">
        <v>52</v>
      </c>
      <c r="W1290" s="3">
        <v>1</v>
      </c>
      <c r="X1290" s="1" t="s">
        <v>53</v>
      </c>
      <c r="Y1290" s="4">
        <v>312900</v>
      </c>
      <c r="Z1290" s="4">
        <v>-40991</v>
      </c>
      <c r="AA1290" s="4">
        <v>0</v>
      </c>
      <c r="AB1290" s="4">
        <v>0</v>
      </c>
      <c r="AC1290" s="4">
        <v>0</v>
      </c>
      <c r="AD1290" s="4">
        <v>312900</v>
      </c>
      <c r="AE1290" s="5">
        <v>1685</v>
      </c>
      <c r="AF1290" s="1" t="s">
        <v>70</v>
      </c>
      <c r="AG1290" s="1" t="s">
        <v>71</v>
      </c>
      <c r="AH1290" s="1" t="s">
        <v>89</v>
      </c>
      <c r="AI1290" s="1" t="s">
        <v>57</v>
      </c>
      <c r="AJ1290" s="5">
        <v>10950</v>
      </c>
      <c r="AK1290" s="4">
        <v>-3246</v>
      </c>
      <c r="AL1290" s="4">
        <v>0</v>
      </c>
      <c r="AM1290" s="4">
        <v>0</v>
      </c>
      <c r="AN1290" s="4">
        <v>0</v>
      </c>
      <c r="AO1290" s="4">
        <v>-44237</v>
      </c>
      <c r="AP1290" s="4">
        <v>-44237</v>
      </c>
      <c r="AQ1290" s="4">
        <v>0</v>
      </c>
      <c r="AR1290" s="4">
        <v>268663</v>
      </c>
      <c r="AS1290" s="1" t="s">
        <v>52</v>
      </c>
      <c r="AT1290" s="9">
        <f t="shared" si="596"/>
        <v>43333</v>
      </c>
      <c r="AU1290" s="9">
        <f t="shared" si="597"/>
        <v>43313</v>
      </c>
      <c r="AV1290" s="9">
        <v>44798</v>
      </c>
      <c r="AW1290" s="11">
        <f t="shared" si="598"/>
        <v>4.0136986301369859</v>
      </c>
      <c r="AX1290">
        <v>10</v>
      </c>
      <c r="AY1290" s="12">
        <v>0.05</v>
      </c>
      <c r="AZ1290">
        <f t="shared" si="599"/>
        <v>9.5000000000000001E-2</v>
      </c>
      <c r="BA1290" s="13">
        <f t="shared" si="600"/>
        <v>312900</v>
      </c>
      <c r="BB1290" s="17" t="s">
        <v>2189</v>
      </c>
      <c r="BC1290">
        <f>MATCH(BB1290,MONTHLY_INDEX!$A:$A,0)</f>
        <v>798</v>
      </c>
      <c r="BD1290">
        <f>MATCH(AU1290,MONTHLY_INDEX!$1:$1,0)</f>
        <v>80</v>
      </c>
      <c r="BE1290">
        <f>INDEX(MONTHLY_INDEX!$1:$1048576,Final!BC1290,Final!BD1290)</f>
        <v>96</v>
      </c>
      <c r="BF1290">
        <f>MATCH($BF$1,MONTHLY_INDEX!$1:$1,0)</f>
        <v>127</v>
      </c>
      <c r="BG1290">
        <f>INDEX(MONTHLY_INDEX!$1:$1048576,Final!BC1290,Final!BF1290)</f>
        <v>95.3</v>
      </c>
      <c r="BH1290" s="23">
        <f t="shared" si="592"/>
        <v>-7.2916666666666963E-3</v>
      </c>
      <c r="BI1290" s="14">
        <f t="shared" si="593"/>
        <v>310618.4375</v>
      </c>
      <c r="BJ1290" s="14">
        <f t="shared" si="594"/>
        <v>118439.2357234589</v>
      </c>
      <c r="BK1290" s="15">
        <f t="shared" si="601"/>
        <v>192179.2017765411</v>
      </c>
      <c r="BL1290" s="52">
        <v>0</v>
      </c>
      <c r="BM1290" s="15">
        <f t="shared" si="595"/>
        <v>192179.2017765411</v>
      </c>
    </row>
    <row r="1291" spans="1:65">
      <c r="A1291" s="8">
        <v>1289</v>
      </c>
      <c r="B1291" s="1" t="s">
        <v>44</v>
      </c>
      <c r="C1291" s="1">
        <v>1500</v>
      </c>
      <c r="D1291" s="1" t="s">
        <v>60</v>
      </c>
      <c r="E1291" s="1">
        <v>150000054</v>
      </c>
      <c r="F1291" s="1" t="s">
        <v>60</v>
      </c>
      <c r="G1291" s="1" t="s">
        <v>99</v>
      </c>
      <c r="H1291" s="1">
        <v>11</v>
      </c>
      <c r="I1291" s="1" t="s">
        <v>52</v>
      </c>
      <c r="J1291" s="1" t="s">
        <v>49</v>
      </c>
      <c r="K1291" s="1">
        <v>17406001</v>
      </c>
      <c r="L1291" s="1" t="s">
        <v>50</v>
      </c>
      <c r="M1291" s="1" t="s">
        <v>51</v>
      </c>
      <c r="N1291" s="1" t="s">
        <v>64</v>
      </c>
      <c r="O1291" s="1" t="s">
        <v>65</v>
      </c>
      <c r="P1291" s="1" t="s">
        <v>66</v>
      </c>
      <c r="Q1291" s="1" t="s">
        <v>67</v>
      </c>
      <c r="R1291" s="1" t="s">
        <v>87</v>
      </c>
      <c r="S1291" s="1" t="s">
        <v>88</v>
      </c>
      <c r="T1291" s="2">
        <v>43333</v>
      </c>
      <c r="U1291" s="2">
        <v>43333</v>
      </c>
      <c r="V1291" s="1" t="s">
        <v>52</v>
      </c>
      <c r="W1291" s="3">
        <v>1</v>
      </c>
      <c r="X1291" s="1" t="s">
        <v>53</v>
      </c>
      <c r="Y1291" s="4">
        <v>1174950</v>
      </c>
      <c r="Z1291" s="4">
        <v>-153922</v>
      </c>
      <c r="AA1291" s="4">
        <v>0</v>
      </c>
      <c r="AB1291" s="4">
        <v>0</v>
      </c>
      <c r="AC1291" s="4">
        <v>0</v>
      </c>
      <c r="AD1291" s="4">
        <v>1174950</v>
      </c>
      <c r="AE1291" s="5">
        <v>1685</v>
      </c>
      <c r="AF1291" s="1" t="s">
        <v>70</v>
      </c>
      <c r="AG1291" s="1" t="s">
        <v>71</v>
      </c>
      <c r="AH1291" s="1" t="s">
        <v>89</v>
      </c>
      <c r="AI1291" s="1" t="s">
        <v>57</v>
      </c>
      <c r="AJ1291" s="5">
        <v>10950</v>
      </c>
      <c r="AK1291" s="4">
        <v>-12188</v>
      </c>
      <c r="AL1291" s="4">
        <v>0</v>
      </c>
      <c r="AM1291" s="4">
        <v>0</v>
      </c>
      <c r="AN1291" s="4">
        <v>0</v>
      </c>
      <c r="AO1291" s="4">
        <v>-166110</v>
      </c>
      <c r="AP1291" s="4">
        <v>-166110</v>
      </c>
      <c r="AQ1291" s="4">
        <v>0</v>
      </c>
      <c r="AR1291" s="4">
        <v>1008840</v>
      </c>
      <c r="AS1291" s="1" t="s">
        <v>52</v>
      </c>
      <c r="AT1291" s="9">
        <f t="shared" si="596"/>
        <v>43333</v>
      </c>
      <c r="AU1291" s="9">
        <f t="shared" si="597"/>
        <v>43313</v>
      </c>
      <c r="AV1291" s="9">
        <v>44798</v>
      </c>
      <c r="AW1291" s="11">
        <f t="shared" si="598"/>
        <v>4.0136986301369859</v>
      </c>
      <c r="AX1291">
        <v>10</v>
      </c>
      <c r="AY1291" s="12">
        <v>0.05</v>
      </c>
      <c r="AZ1291">
        <f t="shared" si="599"/>
        <v>9.5000000000000001E-2</v>
      </c>
      <c r="BA1291" s="13">
        <f t="shared" si="600"/>
        <v>1174950</v>
      </c>
      <c r="BB1291" s="17" t="s">
        <v>2189</v>
      </c>
      <c r="BC1291">
        <f>MATCH(BB1291,MONTHLY_INDEX!$A:$A,0)</f>
        <v>798</v>
      </c>
      <c r="BD1291">
        <f>MATCH(AU1291,MONTHLY_INDEX!$1:$1,0)</f>
        <v>80</v>
      </c>
      <c r="BE1291">
        <f>INDEX(MONTHLY_INDEX!$1:$1048576,Final!BC1291,Final!BD1291)</f>
        <v>96</v>
      </c>
      <c r="BF1291">
        <f>MATCH($BF$1,MONTHLY_INDEX!$1:$1,0)</f>
        <v>127</v>
      </c>
      <c r="BG1291">
        <f>INDEX(MONTHLY_INDEX!$1:$1048576,Final!BC1291,Final!BF1291)</f>
        <v>95.3</v>
      </c>
      <c r="BH1291" s="23">
        <f t="shared" si="592"/>
        <v>-7.2916666666666963E-3</v>
      </c>
      <c r="BI1291" s="14">
        <f t="shared" si="593"/>
        <v>1166382.65625</v>
      </c>
      <c r="BJ1291" s="14">
        <f t="shared" si="594"/>
        <v>444743.30461258558</v>
      </c>
      <c r="BK1291" s="15">
        <f t="shared" si="601"/>
        <v>721639.35163741442</v>
      </c>
      <c r="BL1291" s="52">
        <v>0</v>
      </c>
      <c r="BM1291" s="15">
        <f t="shared" si="595"/>
        <v>721639.35163741442</v>
      </c>
    </row>
    <row r="1292" spans="1:65">
      <c r="A1292" s="8">
        <v>1290</v>
      </c>
      <c r="B1292" s="1" t="s">
        <v>44</v>
      </c>
      <c r="C1292" s="1">
        <v>1500</v>
      </c>
      <c r="D1292" s="1" t="s">
        <v>60</v>
      </c>
      <c r="E1292" s="1">
        <v>150000054</v>
      </c>
      <c r="F1292" s="1" t="s">
        <v>60</v>
      </c>
      <c r="G1292" s="1" t="s">
        <v>100</v>
      </c>
      <c r="H1292" s="1">
        <v>12</v>
      </c>
      <c r="I1292" s="1" t="s">
        <v>52</v>
      </c>
      <c r="J1292" s="1" t="s">
        <v>49</v>
      </c>
      <c r="K1292" s="1">
        <v>17406001</v>
      </c>
      <c r="L1292" s="1" t="s">
        <v>50</v>
      </c>
      <c r="M1292" s="1" t="s">
        <v>51</v>
      </c>
      <c r="N1292" s="1" t="s">
        <v>64</v>
      </c>
      <c r="O1292" s="1" t="s">
        <v>65</v>
      </c>
      <c r="P1292" s="1" t="s">
        <v>66</v>
      </c>
      <c r="Q1292" s="1" t="s">
        <v>67</v>
      </c>
      <c r="R1292" s="1" t="s">
        <v>87</v>
      </c>
      <c r="S1292" s="1" t="s">
        <v>88</v>
      </c>
      <c r="T1292" s="2">
        <v>43333</v>
      </c>
      <c r="U1292" s="2">
        <v>43333</v>
      </c>
      <c r="V1292" s="1" t="s">
        <v>52</v>
      </c>
      <c r="W1292" s="3">
        <v>1</v>
      </c>
      <c r="X1292" s="1" t="s">
        <v>53</v>
      </c>
      <c r="Y1292" s="4">
        <v>582750</v>
      </c>
      <c r="Z1292" s="4">
        <v>-76342</v>
      </c>
      <c r="AA1292" s="4">
        <v>0</v>
      </c>
      <c r="AB1292" s="4">
        <v>0</v>
      </c>
      <c r="AC1292" s="4">
        <v>0</v>
      </c>
      <c r="AD1292" s="4">
        <v>582750</v>
      </c>
      <c r="AE1292" s="5">
        <v>1685</v>
      </c>
      <c r="AF1292" s="1" t="s">
        <v>70</v>
      </c>
      <c r="AG1292" s="1" t="s">
        <v>71</v>
      </c>
      <c r="AH1292" s="1" t="s">
        <v>89</v>
      </c>
      <c r="AI1292" s="1" t="s">
        <v>57</v>
      </c>
      <c r="AJ1292" s="5">
        <v>10950</v>
      </c>
      <c r="AK1292" s="4">
        <v>-6045</v>
      </c>
      <c r="AL1292" s="4">
        <v>0</v>
      </c>
      <c r="AM1292" s="4">
        <v>0</v>
      </c>
      <c r="AN1292" s="4">
        <v>0</v>
      </c>
      <c r="AO1292" s="4">
        <v>-82387</v>
      </c>
      <c r="AP1292" s="4">
        <v>-82387</v>
      </c>
      <c r="AQ1292" s="4">
        <v>0</v>
      </c>
      <c r="AR1292" s="4">
        <v>500363</v>
      </c>
      <c r="AS1292" s="1" t="s">
        <v>52</v>
      </c>
      <c r="AT1292" s="9">
        <f t="shared" si="596"/>
        <v>43333</v>
      </c>
      <c r="AU1292" s="9">
        <f t="shared" si="597"/>
        <v>43313</v>
      </c>
      <c r="AV1292" s="9">
        <v>44798</v>
      </c>
      <c r="AW1292" s="11">
        <f t="shared" si="598"/>
        <v>4.0136986301369859</v>
      </c>
      <c r="AX1292">
        <v>10</v>
      </c>
      <c r="AY1292" s="12">
        <v>0.05</v>
      </c>
      <c r="AZ1292">
        <f t="shared" si="599"/>
        <v>9.5000000000000001E-2</v>
      </c>
      <c r="BA1292" s="13">
        <f t="shared" si="600"/>
        <v>582750</v>
      </c>
      <c r="BB1292" s="17" t="s">
        <v>1973</v>
      </c>
      <c r="BC1292">
        <f>MATCH(BB1292,MONTHLY_INDEX!$A:$A,0)</f>
        <v>690</v>
      </c>
      <c r="BD1292">
        <f>MATCH(AU1292,MONTHLY_INDEX!$1:$1,0)</f>
        <v>80</v>
      </c>
      <c r="BE1292">
        <f>INDEX(MONTHLY_INDEX!$1:$1048576,Final!BC1292,Final!BD1292)</f>
        <v>110</v>
      </c>
      <c r="BF1292">
        <f>MATCH($BF$1,MONTHLY_INDEX!$1:$1,0)</f>
        <v>127</v>
      </c>
      <c r="BG1292">
        <f>INDEX(MONTHLY_INDEX!$1:$1048576,Final!BC1292,Final!BF1292)</f>
        <v>145.69999999999999</v>
      </c>
      <c r="BH1292" s="23">
        <f t="shared" si="592"/>
        <v>0.32454545454545441</v>
      </c>
      <c r="BI1292" s="14">
        <f t="shared" si="593"/>
        <v>771878.86363636365</v>
      </c>
      <c r="BJ1292" s="14">
        <f t="shared" si="594"/>
        <v>294318.46807285177</v>
      </c>
      <c r="BK1292" s="15">
        <f t="shared" si="601"/>
        <v>477560.39556351188</v>
      </c>
      <c r="BL1292" s="52">
        <v>0</v>
      </c>
      <c r="BM1292" s="15">
        <f t="shared" si="595"/>
        <v>477560.39556351188</v>
      </c>
    </row>
    <row r="1293" spans="1:65">
      <c r="A1293" s="8">
        <v>1291</v>
      </c>
      <c r="B1293" s="1" t="s">
        <v>44</v>
      </c>
      <c r="C1293" s="1">
        <v>1500</v>
      </c>
      <c r="D1293" s="1" t="s">
        <v>60</v>
      </c>
      <c r="E1293" s="1">
        <v>150000054</v>
      </c>
      <c r="F1293" s="1" t="s">
        <v>60</v>
      </c>
      <c r="G1293" s="1" t="s">
        <v>101</v>
      </c>
      <c r="H1293" s="1">
        <v>13</v>
      </c>
      <c r="I1293" s="1" t="s">
        <v>52</v>
      </c>
      <c r="J1293" s="1" t="s">
        <v>49</v>
      </c>
      <c r="K1293" s="1">
        <v>17406001</v>
      </c>
      <c r="L1293" s="1" t="s">
        <v>50</v>
      </c>
      <c r="M1293" s="1" t="s">
        <v>51</v>
      </c>
      <c r="N1293" s="1" t="s">
        <v>64</v>
      </c>
      <c r="O1293" s="1" t="s">
        <v>65</v>
      </c>
      <c r="P1293" s="1" t="s">
        <v>66</v>
      </c>
      <c r="Q1293" s="1" t="s">
        <v>67</v>
      </c>
      <c r="R1293" s="1" t="s">
        <v>87</v>
      </c>
      <c r="S1293" s="1" t="s">
        <v>88</v>
      </c>
      <c r="T1293" s="2">
        <v>43333</v>
      </c>
      <c r="U1293" s="2">
        <v>43333</v>
      </c>
      <c r="V1293" s="1" t="s">
        <v>52</v>
      </c>
      <c r="W1293" s="3">
        <v>1</v>
      </c>
      <c r="X1293" s="1" t="s">
        <v>53</v>
      </c>
      <c r="Y1293" s="4">
        <v>9976171</v>
      </c>
      <c r="Z1293" s="4">
        <v>-1306915</v>
      </c>
      <c r="AA1293" s="4">
        <v>0</v>
      </c>
      <c r="AB1293" s="4">
        <v>0</v>
      </c>
      <c r="AC1293" s="4">
        <v>0</v>
      </c>
      <c r="AD1293" s="4">
        <v>9976171</v>
      </c>
      <c r="AE1293" s="5">
        <v>1685</v>
      </c>
      <c r="AF1293" s="1" t="s">
        <v>70</v>
      </c>
      <c r="AG1293" s="1" t="s">
        <v>71</v>
      </c>
      <c r="AH1293" s="1" t="s">
        <v>89</v>
      </c>
      <c r="AI1293" s="1" t="s">
        <v>57</v>
      </c>
      <c r="AJ1293" s="5">
        <v>10950</v>
      </c>
      <c r="AK1293" s="4">
        <v>-103488</v>
      </c>
      <c r="AL1293" s="4">
        <v>0</v>
      </c>
      <c r="AM1293" s="4">
        <v>0</v>
      </c>
      <c r="AN1293" s="4">
        <v>0</v>
      </c>
      <c r="AO1293" s="4">
        <v>-1410403</v>
      </c>
      <c r="AP1293" s="4">
        <v>-1410403</v>
      </c>
      <c r="AQ1293" s="4">
        <v>0</v>
      </c>
      <c r="AR1293" s="4">
        <v>8565768</v>
      </c>
      <c r="AS1293" s="1" t="s">
        <v>52</v>
      </c>
      <c r="AT1293" s="9">
        <f t="shared" si="596"/>
        <v>43333</v>
      </c>
      <c r="AU1293" s="9">
        <f t="shared" si="597"/>
        <v>43313</v>
      </c>
      <c r="AV1293" s="9">
        <v>44798</v>
      </c>
      <c r="AW1293" s="11">
        <f t="shared" si="598"/>
        <v>4.0136986301369859</v>
      </c>
      <c r="AX1293">
        <v>25</v>
      </c>
      <c r="AY1293" s="12">
        <v>0.05</v>
      </c>
      <c r="AZ1293">
        <f t="shared" si="599"/>
        <v>3.7999999999999999E-2</v>
      </c>
      <c r="BA1293" s="13">
        <f t="shared" si="600"/>
        <v>9976171</v>
      </c>
      <c r="BB1293" s="17" t="s">
        <v>2189</v>
      </c>
      <c r="BC1293">
        <f>MATCH(BB1293,MONTHLY_INDEX!$A:$A,0)</f>
        <v>798</v>
      </c>
      <c r="BD1293">
        <f>MATCH(AU1293,MONTHLY_INDEX!$1:$1,0)</f>
        <v>80</v>
      </c>
      <c r="BE1293">
        <f>INDEX(MONTHLY_INDEX!$1:$1048576,Final!BC1293,Final!BD1293)</f>
        <v>96</v>
      </c>
      <c r="BF1293">
        <f>MATCH($BF$1,MONTHLY_INDEX!$1:$1,0)</f>
        <v>127</v>
      </c>
      <c r="BG1293">
        <f>INDEX(MONTHLY_INDEX!$1:$1048576,Final!BC1293,Final!BF1293)</f>
        <v>95.3</v>
      </c>
      <c r="BH1293" s="23">
        <f t="shared" si="592"/>
        <v>-7.2916666666666963E-3</v>
      </c>
      <c r="BI1293" s="14">
        <f t="shared" si="593"/>
        <v>9903428.0864583328</v>
      </c>
      <c r="BJ1293" s="14">
        <f t="shared" si="594"/>
        <v>1510476.2782825625</v>
      </c>
      <c r="BK1293" s="15">
        <f t="shared" si="601"/>
        <v>8392951.8081757706</v>
      </c>
      <c r="BL1293" s="52">
        <v>0</v>
      </c>
      <c r="BM1293" s="15">
        <f t="shared" si="595"/>
        <v>8392951.8081757706</v>
      </c>
    </row>
    <row r="1294" spans="1:65">
      <c r="A1294" s="8">
        <v>1292</v>
      </c>
      <c r="B1294" s="1" t="s">
        <v>44</v>
      </c>
      <c r="C1294" s="1">
        <v>1500</v>
      </c>
      <c r="D1294" s="1" t="s">
        <v>60</v>
      </c>
      <c r="E1294" s="1">
        <v>150000054</v>
      </c>
      <c r="F1294" s="1" t="s">
        <v>60</v>
      </c>
      <c r="G1294" s="1" t="s">
        <v>102</v>
      </c>
      <c r="H1294" s="1">
        <v>14</v>
      </c>
      <c r="I1294" s="1" t="s">
        <v>52</v>
      </c>
      <c r="J1294" s="1" t="s">
        <v>49</v>
      </c>
      <c r="K1294" s="1">
        <v>17406001</v>
      </c>
      <c r="L1294" s="1" t="s">
        <v>50</v>
      </c>
      <c r="M1294" s="1" t="s">
        <v>51</v>
      </c>
      <c r="N1294" s="1" t="s">
        <v>64</v>
      </c>
      <c r="O1294" s="1" t="s">
        <v>65</v>
      </c>
      <c r="P1294" s="1" t="s">
        <v>66</v>
      </c>
      <c r="Q1294" s="1" t="s">
        <v>67</v>
      </c>
      <c r="R1294" s="1" t="s">
        <v>87</v>
      </c>
      <c r="S1294" s="1" t="s">
        <v>88</v>
      </c>
      <c r="T1294" s="2">
        <v>43333</v>
      </c>
      <c r="U1294" s="2">
        <v>43333</v>
      </c>
      <c r="V1294" s="1" t="s">
        <v>52</v>
      </c>
      <c r="W1294" s="3">
        <v>1</v>
      </c>
      <c r="X1294" s="1" t="s">
        <v>53</v>
      </c>
      <c r="Y1294" s="4">
        <v>21103901</v>
      </c>
      <c r="Z1294" s="4">
        <v>-2764690</v>
      </c>
      <c r="AA1294" s="4">
        <v>0</v>
      </c>
      <c r="AB1294" s="4">
        <v>0</v>
      </c>
      <c r="AC1294" s="4">
        <v>0</v>
      </c>
      <c r="AD1294" s="4">
        <v>21103901</v>
      </c>
      <c r="AE1294" s="5">
        <v>1685</v>
      </c>
      <c r="AF1294" s="1" t="s">
        <v>70</v>
      </c>
      <c r="AG1294" s="1" t="s">
        <v>71</v>
      </c>
      <c r="AH1294" s="1" t="s">
        <v>89</v>
      </c>
      <c r="AI1294" s="1" t="s">
        <v>57</v>
      </c>
      <c r="AJ1294" s="5">
        <v>10950</v>
      </c>
      <c r="AK1294" s="4">
        <v>-218921</v>
      </c>
      <c r="AL1294" s="4">
        <v>0</v>
      </c>
      <c r="AM1294" s="4">
        <v>0</v>
      </c>
      <c r="AN1294" s="4">
        <v>0</v>
      </c>
      <c r="AO1294" s="4">
        <v>-2983611</v>
      </c>
      <c r="AP1294" s="4">
        <v>-2983611</v>
      </c>
      <c r="AQ1294" s="4">
        <v>0</v>
      </c>
      <c r="AR1294" s="4">
        <v>18120290</v>
      </c>
      <c r="AS1294" s="1" t="s">
        <v>52</v>
      </c>
      <c r="AT1294" s="9">
        <f t="shared" si="596"/>
        <v>43333</v>
      </c>
      <c r="AU1294" s="9">
        <f t="shared" si="597"/>
        <v>43313</v>
      </c>
      <c r="AV1294" s="9">
        <v>44798</v>
      </c>
      <c r="AW1294" s="11">
        <f t="shared" si="598"/>
        <v>4.0136986301369859</v>
      </c>
      <c r="AX1294">
        <v>25</v>
      </c>
      <c r="AY1294" s="12">
        <v>0.05</v>
      </c>
      <c r="AZ1294">
        <f t="shared" si="599"/>
        <v>3.7999999999999999E-2</v>
      </c>
      <c r="BA1294" s="13">
        <f t="shared" si="600"/>
        <v>21103901</v>
      </c>
      <c r="BB1294" s="17" t="s">
        <v>2189</v>
      </c>
      <c r="BC1294">
        <f>MATCH(BB1294,MONTHLY_INDEX!$A:$A,0)</f>
        <v>798</v>
      </c>
      <c r="BD1294">
        <f>MATCH(AU1294,MONTHLY_INDEX!$1:$1,0)</f>
        <v>80</v>
      </c>
      <c r="BE1294">
        <f>INDEX(MONTHLY_INDEX!$1:$1048576,Final!BC1294,Final!BD1294)</f>
        <v>96</v>
      </c>
      <c r="BF1294">
        <f>MATCH($BF$1,MONTHLY_INDEX!$1:$1,0)</f>
        <v>127</v>
      </c>
      <c r="BG1294">
        <f>INDEX(MONTHLY_INDEX!$1:$1048576,Final!BC1294,Final!BF1294)</f>
        <v>95.3</v>
      </c>
      <c r="BH1294" s="23">
        <f t="shared" si="592"/>
        <v>-7.2916666666666963E-3</v>
      </c>
      <c r="BI1294" s="14">
        <f t="shared" si="593"/>
        <v>20950018.388541665</v>
      </c>
      <c r="BJ1294" s="14">
        <f t="shared" si="594"/>
        <v>3195308.2840825049</v>
      </c>
      <c r="BK1294" s="15">
        <f t="shared" si="601"/>
        <v>17754710.104459159</v>
      </c>
      <c r="BL1294" s="52">
        <v>0</v>
      </c>
      <c r="BM1294" s="15">
        <f t="shared" si="595"/>
        <v>17754710.104459159</v>
      </c>
    </row>
    <row r="1295" spans="1:65">
      <c r="A1295" s="8">
        <v>1293</v>
      </c>
      <c r="B1295" s="1" t="s">
        <v>44</v>
      </c>
      <c r="C1295" s="1">
        <v>1500</v>
      </c>
      <c r="D1295" s="1" t="s">
        <v>60</v>
      </c>
      <c r="E1295" s="1">
        <v>150000054</v>
      </c>
      <c r="F1295" s="1" t="s">
        <v>60</v>
      </c>
      <c r="G1295" s="1" t="s">
        <v>103</v>
      </c>
      <c r="H1295" s="1">
        <v>15</v>
      </c>
      <c r="I1295" s="1" t="s">
        <v>52</v>
      </c>
      <c r="J1295" s="1" t="s">
        <v>49</v>
      </c>
      <c r="K1295" s="1">
        <v>17406001</v>
      </c>
      <c r="L1295" s="1" t="s">
        <v>50</v>
      </c>
      <c r="M1295" s="1" t="s">
        <v>51</v>
      </c>
      <c r="N1295" s="1" t="s">
        <v>64</v>
      </c>
      <c r="O1295" s="1" t="s">
        <v>65</v>
      </c>
      <c r="P1295" s="1" t="s">
        <v>66</v>
      </c>
      <c r="Q1295" s="1" t="s">
        <v>67</v>
      </c>
      <c r="R1295" s="1" t="s">
        <v>87</v>
      </c>
      <c r="S1295" s="1" t="s">
        <v>88</v>
      </c>
      <c r="T1295" s="2">
        <v>43333</v>
      </c>
      <c r="U1295" s="2">
        <v>43333</v>
      </c>
      <c r="V1295" s="1" t="s">
        <v>52</v>
      </c>
      <c r="W1295" s="3">
        <v>1</v>
      </c>
      <c r="X1295" s="1" t="s">
        <v>53</v>
      </c>
      <c r="Y1295" s="4">
        <v>580650</v>
      </c>
      <c r="Z1295" s="4">
        <v>-76066</v>
      </c>
      <c r="AA1295" s="4">
        <v>0</v>
      </c>
      <c r="AB1295" s="4">
        <v>0</v>
      </c>
      <c r="AC1295" s="4">
        <v>0</v>
      </c>
      <c r="AD1295" s="4">
        <v>580650</v>
      </c>
      <c r="AE1295" s="5">
        <v>1685</v>
      </c>
      <c r="AF1295" s="1" t="s">
        <v>70</v>
      </c>
      <c r="AG1295" s="1" t="s">
        <v>71</v>
      </c>
      <c r="AH1295" s="1" t="s">
        <v>89</v>
      </c>
      <c r="AI1295" s="1" t="s">
        <v>57</v>
      </c>
      <c r="AJ1295" s="5">
        <v>10950</v>
      </c>
      <c r="AK1295" s="4">
        <v>-6023</v>
      </c>
      <c r="AL1295" s="4">
        <v>0</v>
      </c>
      <c r="AM1295" s="4">
        <v>0</v>
      </c>
      <c r="AN1295" s="4">
        <v>0</v>
      </c>
      <c r="AO1295" s="4">
        <v>-82089</v>
      </c>
      <c r="AP1295" s="4">
        <v>-82089</v>
      </c>
      <c r="AQ1295" s="4">
        <v>0</v>
      </c>
      <c r="AR1295" s="4">
        <v>498561</v>
      </c>
      <c r="AS1295" s="1" t="s">
        <v>52</v>
      </c>
      <c r="AT1295" s="9">
        <f t="shared" si="596"/>
        <v>43333</v>
      </c>
      <c r="AU1295" s="9">
        <f t="shared" si="597"/>
        <v>43313</v>
      </c>
      <c r="AV1295" s="9">
        <v>44798</v>
      </c>
      <c r="AW1295" s="11">
        <f t="shared" si="598"/>
        <v>4.0136986301369859</v>
      </c>
      <c r="AX1295">
        <v>10</v>
      </c>
      <c r="AY1295" s="12">
        <v>0.05</v>
      </c>
      <c r="AZ1295">
        <f t="shared" si="599"/>
        <v>9.5000000000000001E-2</v>
      </c>
      <c r="BA1295" s="13">
        <f t="shared" si="600"/>
        <v>580650</v>
      </c>
      <c r="BB1295" s="17" t="s">
        <v>1941</v>
      </c>
      <c r="BC1295">
        <f>MATCH(BB1295,MONTHLY_INDEX!$A:$A,0)</f>
        <v>674</v>
      </c>
      <c r="BD1295">
        <f>MATCH(AU1295,MONTHLY_INDEX!$1:$1,0)</f>
        <v>80</v>
      </c>
      <c r="BE1295">
        <f>INDEX(MONTHLY_INDEX!$1:$1048576,Final!BC1295,Final!BD1295)</f>
        <v>105.1</v>
      </c>
      <c r="BF1295">
        <f>MATCH($BF$1,MONTHLY_INDEX!$1:$1,0)</f>
        <v>127</v>
      </c>
      <c r="BG1295">
        <f>INDEX(MONTHLY_INDEX!$1:$1048576,Final!BC1295,Final!BF1295)</f>
        <v>122.8</v>
      </c>
      <c r="BH1295" s="23">
        <f t="shared" si="592"/>
        <v>0.16841103710751668</v>
      </c>
      <c r="BI1295" s="14">
        <f t="shared" si="593"/>
        <v>678437.86869647959</v>
      </c>
      <c r="BJ1295" s="14">
        <f t="shared" si="594"/>
        <v>258689.28870091107</v>
      </c>
      <c r="BK1295" s="15">
        <f t="shared" si="601"/>
        <v>419748.57999556849</v>
      </c>
      <c r="BL1295" s="52">
        <v>0</v>
      </c>
      <c r="BM1295" s="15">
        <f t="shared" si="595"/>
        <v>419748.57999556849</v>
      </c>
    </row>
    <row r="1296" spans="1:65">
      <c r="A1296" s="8">
        <v>1294</v>
      </c>
      <c r="B1296" s="1" t="s">
        <v>44</v>
      </c>
      <c r="C1296" s="1">
        <v>1500</v>
      </c>
      <c r="D1296" s="1" t="s">
        <v>60</v>
      </c>
      <c r="E1296" s="1">
        <v>150000054</v>
      </c>
      <c r="F1296" s="1" t="s">
        <v>60</v>
      </c>
      <c r="G1296" s="1" t="s">
        <v>104</v>
      </c>
      <c r="H1296" s="1">
        <v>16</v>
      </c>
      <c r="I1296" s="1" t="s">
        <v>52</v>
      </c>
      <c r="J1296" s="1" t="s">
        <v>49</v>
      </c>
      <c r="K1296" s="1">
        <v>17406001</v>
      </c>
      <c r="L1296" s="1" t="s">
        <v>50</v>
      </c>
      <c r="M1296" s="1" t="s">
        <v>51</v>
      </c>
      <c r="N1296" s="1" t="s">
        <v>64</v>
      </c>
      <c r="O1296" s="1" t="s">
        <v>65</v>
      </c>
      <c r="P1296" s="1" t="s">
        <v>66</v>
      </c>
      <c r="Q1296" s="1" t="s">
        <v>67</v>
      </c>
      <c r="R1296" s="1" t="s">
        <v>87</v>
      </c>
      <c r="S1296" s="1" t="s">
        <v>88</v>
      </c>
      <c r="T1296" s="2">
        <v>43333</v>
      </c>
      <c r="U1296" s="2">
        <v>43333</v>
      </c>
      <c r="V1296" s="1" t="s">
        <v>52</v>
      </c>
      <c r="W1296" s="3">
        <v>1</v>
      </c>
      <c r="X1296" s="1" t="s">
        <v>53</v>
      </c>
      <c r="Y1296" s="4">
        <v>175035</v>
      </c>
      <c r="Z1296" s="4">
        <v>-22929</v>
      </c>
      <c r="AA1296" s="4">
        <v>0</v>
      </c>
      <c r="AB1296" s="4">
        <v>0</v>
      </c>
      <c r="AC1296" s="4">
        <v>0</v>
      </c>
      <c r="AD1296" s="4">
        <v>175035</v>
      </c>
      <c r="AE1296" s="5">
        <v>1685</v>
      </c>
      <c r="AF1296" s="1" t="s">
        <v>70</v>
      </c>
      <c r="AG1296" s="1" t="s">
        <v>71</v>
      </c>
      <c r="AH1296" s="1" t="s">
        <v>89</v>
      </c>
      <c r="AI1296" s="1" t="s">
        <v>57</v>
      </c>
      <c r="AJ1296" s="5">
        <v>10950</v>
      </c>
      <c r="AK1296" s="4">
        <v>-1816</v>
      </c>
      <c r="AL1296" s="4">
        <v>0</v>
      </c>
      <c r="AM1296" s="4">
        <v>0</v>
      </c>
      <c r="AN1296" s="4">
        <v>0</v>
      </c>
      <c r="AO1296" s="4">
        <v>-24745</v>
      </c>
      <c r="AP1296" s="4">
        <v>-24745</v>
      </c>
      <c r="AQ1296" s="4">
        <v>0</v>
      </c>
      <c r="AR1296" s="4">
        <v>150290</v>
      </c>
      <c r="AS1296" s="1" t="s">
        <v>52</v>
      </c>
      <c r="AT1296" s="9">
        <f t="shared" si="596"/>
        <v>43333</v>
      </c>
      <c r="AU1296" s="9">
        <f t="shared" si="597"/>
        <v>43313</v>
      </c>
      <c r="AV1296" s="9">
        <v>44798</v>
      </c>
      <c r="AW1296" s="11">
        <f t="shared" si="598"/>
        <v>4.0136986301369859</v>
      </c>
      <c r="AX1296">
        <v>10</v>
      </c>
      <c r="AY1296" s="12">
        <v>0.05</v>
      </c>
      <c r="AZ1296">
        <f t="shared" si="599"/>
        <v>9.5000000000000001E-2</v>
      </c>
      <c r="BA1296" s="13">
        <f t="shared" si="600"/>
        <v>175035</v>
      </c>
      <c r="BB1296" s="17" t="s">
        <v>1877</v>
      </c>
      <c r="BC1296">
        <f>MATCH(BB1296,MONTHLY_INDEX!$A:$A,0)</f>
        <v>642</v>
      </c>
      <c r="BD1296">
        <f>MATCH(AU1296,MONTHLY_INDEX!$1:$1,0)</f>
        <v>80</v>
      </c>
      <c r="BE1296">
        <f>INDEX(MONTHLY_INDEX!$1:$1048576,Final!BC1296,Final!BD1296)</f>
        <v>79.099999999999994</v>
      </c>
      <c r="BF1296">
        <f>MATCH($BF$1,MONTHLY_INDEX!$1:$1,0)</f>
        <v>127</v>
      </c>
      <c r="BG1296">
        <f>INDEX(MONTHLY_INDEX!$1:$1048576,Final!BC1296,Final!BF1296)</f>
        <v>94</v>
      </c>
      <c r="BH1296" s="23">
        <f t="shared" si="592"/>
        <v>0.18836915297092297</v>
      </c>
      <c r="BI1296" s="14">
        <f t="shared" si="593"/>
        <v>208006.19469026552</v>
      </c>
      <c r="BJ1296" s="14">
        <f t="shared" si="594"/>
        <v>79313.046975390971</v>
      </c>
      <c r="BK1296" s="15">
        <f t="shared" si="601"/>
        <v>128693.14771487455</v>
      </c>
      <c r="BL1296" s="52">
        <v>0</v>
      </c>
      <c r="BM1296" s="15">
        <f t="shared" si="595"/>
        <v>128693.14771487455</v>
      </c>
    </row>
    <row r="1297" spans="1:65">
      <c r="A1297" s="8">
        <v>1295</v>
      </c>
      <c r="B1297" s="1" t="s">
        <v>44</v>
      </c>
      <c r="C1297" s="1">
        <v>1500</v>
      </c>
      <c r="D1297" s="1" t="s">
        <v>60</v>
      </c>
      <c r="E1297" s="1">
        <v>150000054</v>
      </c>
      <c r="F1297" s="1" t="s">
        <v>60</v>
      </c>
      <c r="G1297" s="1" t="s">
        <v>105</v>
      </c>
      <c r="H1297" s="1">
        <v>17</v>
      </c>
      <c r="I1297" s="1" t="s">
        <v>52</v>
      </c>
      <c r="J1297" s="1" t="s">
        <v>49</v>
      </c>
      <c r="K1297" s="1">
        <v>17406001</v>
      </c>
      <c r="L1297" s="1" t="s">
        <v>50</v>
      </c>
      <c r="M1297" s="1" t="s">
        <v>51</v>
      </c>
      <c r="N1297" s="1" t="s">
        <v>64</v>
      </c>
      <c r="O1297" s="1" t="s">
        <v>65</v>
      </c>
      <c r="P1297" s="1" t="s">
        <v>66</v>
      </c>
      <c r="Q1297" s="1" t="s">
        <v>67</v>
      </c>
      <c r="R1297" s="1" t="s">
        <v>87</v>
      </c>
      <c r="S1297" s="1" t="s">
        <v>88</v>
      </c>
      <c r="T1297" s="2">
        <v>43333</v>
      </c>
      <c r="U1297" s="2">
        <v>43333</v>
      </c>
      <c r="V1297" s="1" t="s">
        <v>52</v>
      </c>
      <c r="W1297" s="3">
        <v>1</v>
      </c>
      <c r="X1297" s="1" t="s">
        <v>53</v>
      </c>
      <c r="Y1297" s="4">
        <v>132796</v>
      </c>
      <c r="Z1297" s="4">
        <v>-17395</v>
      </c>
      <c r="AA1297" s="4">
        <v>0</v>
      </c>
      <c r="AB1297" s="4">
        <v>0</v>
      </c>
      <c r="AC1297" s="4">
        <v>0</v>
      </c>
      <c r="AD1297" s="4">
        <v>132796</v>
      </c>
      <c r="AE1297" s="5">
        <v>1685</v>
      </c>
      <c r="AF1297" s="1" t="s">
        <v>70</v>
      </c>
      <c r="AG1297" s="1" t="s">
        <v>71</v>
      </c>
      <c r="AH1297" s="1" t="s">
        <v>89</v>
      </c>
      <c r="AI1297" s="1" t="s">
        <v>57</v>
      </c>
      <c r="AJ1297" s="5">
        <v>10950</v>
      </c>
      <c r="AK1297" s="4">
        <v>-1378</v>
      </c>
      <c r="AL1297" s="4">
        <v>0</v>
      </c>
      <c r="AM1297" s="4">
        <v>0</v>
      </c>
      <c r="AN1297" s="4">
        <v>0</v>
      </c>
      <c r="AO1297" s="4">
        <v>-18773</v>
      </c>
      <c r="AP1297" s="4">
        <v>-18773</v>
      </c>
      <c r="AQ1297" s="4">
        <v>0</v>
      </c>
      <c r="AR1297" s="4">
        <v>114023</v>
      </c>
      <c r="AS1297" s="1" t="s">
        <v>52</v>
      </c>
      <c r="AT1297" s="9">
        <f t="shared" si="596"/>
        <v>43333</v>
      </c>
      <c r="AU1297" s="9">
        <f t="shared" si="597"/>
        <v>43313</v>
      </c>
      <c r="AV1297" s="9">
        <v>44798</v>
      </c>
      <c r="AW1297" s="11">
        <f t="shared" si="598"/>
        <v>4.0136986301369859</v>
      </c>
      <c r="AX1297">
        <v>10</v>
      </c>
      <c r="AY1297" s="12">
        <v>0.05</v>
      </c>
      <c r="AZ1297">
        <f t="shared" si="599"/>
        <v>9.5000000000000001E-2</v>
      </c>
      <c r="BA1297" s="13">
        <f t="shared" si="600"/>
        <v>132796</v>
      </c>
      <c r="BB1297" s="17" t="s">
        <v>2189</v>
      </c>
      <c r="BC1297">
        <f>MATCH(BB1297,MONTHLY_INDEX!$A:$A,0)</f>
        <v>798</v>
      </c>
      <c r="BD1297">
        <f>MATCH(AU1297,MONTHLY_INDEX!$1:$1,0)</f>
        <v>80</v>
      </c>
      <c r="BE1297">
        <f>INDEX(MONTHLY_INDEX!$1:$1048576,Final!BC1297,Final!BD1297)</f>
        <v>96</v>
      </c>
      <c r="BF1297">
        <f>MATCH($BF$1,MONTHLY_INDEX!$1:$1,0)</f>
        <v>127</v>
      </c>
      <c r="BG1297">
        <f>INDEX(MONTHLY_INDEX!$1:$1048576,Final!BC1297,Final!BF1297)</f>
        <v>95.3</v>
      </c>
      <c r="BH1297" s="23">
        <f t="shared" si="592"/>
        <v>-7.2916666666666963E-3</v>
      </c>
      <c r="BI1297" s="14">
        <f t="shared" si="593"/>
        <v>131827.69583333333</v>
      </c>
      <c r="BJ1297" s="14">
        <f t="shared" si="594"/>
        <v>50266.0810071347</v>
      </c>
      <c r="BK1297" s="15">
        <f t="shared" si="601"/>
        <v>81561.614826198638</v>
      </c>
      <c r="BL1297" s="52">
        <v>0</v>
      </c>
      <c r="BM1297" s="15">
        <f t="shared" si="595"/>
        <v>81561.614826198638</v>
      </c>
    </row>
    <row r="1298" spans="1:65">
      <c r="A1298" s="8">
        <v>1296</v>
      </c>
      <c r="B1298" s="1" t="s">
        <v>44</v>
      </c>
      <c r="C1298" s="1">
        <v>1500</v>
      </c>
      <c r="D1298" s="1" t="s">
        <v>60</v>
      </c>
      <c r="E1298" s="1">
        <v>150000054</v>
      </c>
      <c r="F1298" s="1" t="s">
        <v>60</v>
      </c>
      <c r="G1298" s="1" t="s">
        <v>106</v>
      </c>
      <c r="H1298" s="1">
        <v>18</v>
      </c>
      <c r="I1298" s="1" t="s">
        <v>52</v>
      </c>
      <c r="J1298" s="1" t="s">
        <v>49</v>
      </c>
      <c r="K1298" s="1">
        <v>17406001</v>
      </c>
      <c r="L1298" s="1" t="s">
        <v>50</v>
      </c>
      <c r="M1298" s="1" t="s">
        <v>51</v>
      </c>
      <c r="N1298" s="1" t="s">
        <v>64</v>
      </c>
      <c r="O1298" s="1" t="s">
        <v>65</v>
      </c>
      <c r="P1298" s="1" t="s">
        <v>66</v>
      </c>
      <c r="Q1298" s="1" t="s">
        <v>67</v>
      </c>
      <c r="R1298" s="1" t="s">
        <v>87</v>
      </c>
      <c r="S1298" s="1" t="s">
        <v>88</v>
      </c>
      <c r="T1298" s="2">
        <v>43333</v>
      </c>
      <c r="U1298" s="2">
        <v>43333</v>
      </c>
      <c r="V1298" s="1" t="s">
        <v>52</v>
      </c>
      <c r="W1298" s="3">
        <v>1</v>
      </c>
      <c r="X1298" s="1" t="s">
        <v>53</v>
      </c>
      <c r="Y1298" s="4">
        <v>469552</v>
      </c>
      <c r="Z1298" s="4">
        <v>-61512</v>
      </c>
      <c r="AA1298" s="4">
        <v>0</v>
      </c>
      <c r="AB1298" s="4">
        <v>0</v>
      </c>
      <c r="AC1298" s="4">
        <v>0</v>
      </c>
      <c r="AD1298" s="4">
        <v>469552</v>
      </c>
      <c r="AE1298" s="5">
        <v>1685</v>
      </c>
      <c r="AF1298" s="1" t="s">
        <v>70</v>
      </c>
      <c r="AG1298" s="1" t="s">
        <v>71</v>
      </c>
      <c r="AH1298" s="1" t="s">
        <v>89</v>
      </c>
      <c r="AI1298" s="1" t="s">
        <v>57</v>
      </c>
      <c r="AJ1298" s="5">
        <v>10950</v>
      </c>
      <c r="AK1298" s="4">
        <v>-4871</v>
      </c>
      <c r="AL1298" s="4">
        <v>0</v>
      </c>
      <c r="AM1298" s="4">
        <v>0</v>
      </c>
      <c r="AN1298" s="4">
        <v>0</v>
      </c>
      <c r="AO1298" s="4">
        <v>-66383</v>
      </c>
      <c r="AP1298" s="4">
        <v>-66383</v>
      </c>
      <c r="AQ1298" s="4">
        <v>0</v>
      </c>
      <c r="AR1298" s="4">
        <v>403169</v>
      </c>
      <c r="AS1298" s="1" t="s">
        <v>52</v>
      </c>
      <c r="AT1298" s="9">
        <f t="shared" si="596"/>
        <v>43333</v>
      </c>
      <c r="AU1298" s="9">
        <f t="shared" si="597"/>
        <v>43313</v>
      </c>
      <c r="AV1298" s="9">
        <v>44798</v>
      </c>
      <c r="AW1298" s="11">
        <f t="shared" si="598"/>
        <v>4.0136986301369859</v>
      </c>
      <c r="AX1298">
        <v>10</v>
      </c>
      <c r="AY1298" s="12">
        <v>0.05</v>
      </c>
      <c r="AZ1298">
        <f t="shared" si="599"/>
        <v>9.5000000000000001E-2</v>
      </c>
      <c r="BA1298" s="13">
        <f t="shared" si="600"/>
        <v>469552</v>
      </c>
      <c r="BB1298" s="17" t="s">
        <v>1871</v>
      </c>
      <c r="BC1298">
        <f>MATCH(BB1298,MONTHLY_INDEX!$A:$A,0)</f>
        <v>639</v>
      </c>
      <c r="BD1298">
        <f>MATCH(AU1298,MONTHLY_INDEX!$1:$1,0)</f>
        <v>80</v>
      </c>
      <c r="BE1298">
        <f>INDEX(MONTHLY_INDEX!$1:$1048576,Final!BC1298,Final!BD1298)</f>
        <v>112.8</v>
      </c>
      <c r="BF1298">
        <f>MATCH($BF$1,MONTHLY_INDEX!$1:$1,0)</f>
        <v>127</v>
      </c>
      <c r="BG1298">
        <f>INDEX(MONTHLY_INDEX!$1:$1048576,Final!BC1298,Final!BF1298)</f>
        <v>116.2</v>
      </c>
      <c r="BH1298" s="23">
        <f t="shared" si="592"/>
        <v>3.0141843971631256E-2</v>
      </c>
      <c r="BI1298" s="14">
        <f t="shared" si="593"/>
        <v>483705.16312056739</v>
      </c>
      <c r="BJ1298" s="14">
        <f t="shared" si="594"/>
        <v>184437.44130768481</v>
      </c>
      <c r="BK1298" s="15">
        <f t="shared" si="601"/>
        <v>299267.72181288258</v>
      </c>
      <c r="BL1298" s="52">
        <v>0</v>
      </c>
      <c r="BM1298" s="15">
        <f t="shared" si="595"/>
        <v>299267.72181288258</v>
      </c>
    </row>
    <row r="1299" spans="1:65">
      <c r="A1299" s="8">
        <v>1297</v>
      </c>
      <c r="B1299" s="1" t="s">
        <v>44</v>
      </c>
      <c r="C1299" s="1">
        <v>1500</v>
      </c>
      <c r="D1299" s="1" t="s">
        <v>60</v>
      </c>
      <c r="E1299" s="1">
        <v>150000054</v>
      </c>
      <c r="F1299" s="1" t="s">
        <v>60</v>
      </c>
      <c r="G1299" s="1" t="s">
        <v>107</v>
      </c>
      <c r="H1299" s="1">
        <v>19</v>
      </c>
      <c r="I1299" s="1" t="s">
        <v>52</v>
      </c>
      <c r="J1299" s="1" t="s">
        <v>49</v>
      </c>
      <c r="K1299" s="1">
        <v>17406001</v>
      </c>
      <c r="L1299" s="1" t="s">
        <v>50</v>
      </c>
      <c r="M1299" s="1" t="s">
        <v>51</v>
      </c>
      <c r="N1299" s="1" t="s">
        <v>64</v>
      </c>
      <c r="O1299" s="1" t="s">
        <v>65</v>
      </c>
      <c r="P1299" s="1" t="s">
        <v>66</v>
      </c>
      <c r="Q1299" s="1" t="s">
        <v>67</v>
      </c>
      <c r="R1299" s="1" t="s">
        <v>87</v>
      </c>
      <c r="S1299" s="1" t="s">
        <v>88</v>
      </c>
      <c r="T1299" s="2">
        <v>43333</v>
      </c>
      <c r="U1299" s="2">
        <v>43333</v>
      </c>
      <c r="V1299" s="1" t="s">
        <v>52</v>
      </c>
      <c r="W1299" s="3">
        <v>1</v>
      </c>
      <c r="X1299" s="1" t="s">
        <v>53</v>
      </c>
      <c r="Y1299" s="4">
        <v>6861326</v>
      </c>
      <c r="Z1299" s="4">
        <v>-898859</v>
      </c>
      <c r="AA1299" s="4">
        <v>0</v>
      </c>
      <c r="AB1299" s="4">
        <v>0</v>
      </c>
      <c r="AC1299" s="4">
        <v>0</v>
      </c>
      <c r="AD1299" s="4">
        <v>6861326</v>
      </c>
      <c r="AE1299" s="5">
        <v>1685</v>
      </c>
      <c r="AF1299" s="1" t="s">
        <v>70</v>
      </c>
      <c r="AG1299" s="1" t="s">
        <v>71</v>
      </c>
      <c r="AH1299" s="1" t="s">
        <v>89</v>
      </c>
      <c r="AI1299" s="1" t="s">
        <v>57</v>
      </c>
      <c r="AJ1299" s="5">
        <v>10950</v>
      </c>
      <c r="AK1299" s="4">
        <v>-71176</v>
      </c>
      <c r="AL1299" s="4">
        <v>0</v>
      </c>
      <c r="AM1299" s="4">
        <v>0</v>
      </c>
      <c r="AN1299" s="4">
        <v>0</v>
      </c>
      <c r="AO1299" s="4">
        <v>-970035</v>
      </c>
      <c r="AP1299" s="4">
        <v>-970035</v>
      </c>
      <c r="AQ1299" s="4">
        <v>0</v>
      </c>
      <c r="AR1299" s="4">
        <v>5891291</v>
      </c>
      <c r="AS1299" s="1" t="s">
        <v>52</v>
      </c>
      <c r="AT1299" s="9">
        <f t="shared" si="596"/>
        <v>43333</v>
      </c>
      <c r="AU1299" s="9">
        <f t="shared" si="597"/>
        <v>43313</v>
      </c>
      <c r="AV1299" s="9">
        <v>44798</v>
      </c>
      <c r="AW1299" s="11">
        <f t="shared" si="598"/>
        <v>4.0136986301369859</v>
      </c>
      <c r="AX1299">
        <v>10</v>
      </c>
      <c r="AY1299" s="12">
        <v>0.05</v>
      </c>
      <c r="AZ1299">
        <f t="shared" si="599"/>
        <v>9.5000000000000001E-2</v>
      </c>
      <c r="BA1299" s="13">
        <f t="shared" si="600"/>
        <v>6861326</v>
      </c>
      <c r="BI1299" s="14">
        <f t="shared" ref="BI1299:BI1301" si="602">AR1299</f>
        <v>5891291</v>
      </c>
      <c r="BJ1299" s="14">
        <v>0</v>
      </c>
      <c r="BK1299" s="14">
        <f t="shared" ref="BK1299:BK1301" si="603">AR1299</f>
        <v>5891291</v>
      </c>
      <c r="BL1299" s="52">
        <v>0</v>
      </c>
      <c r="BM1299" s="15">
        <f t="shared" ref="BM1299:BM1301" si="604">AR1299</f>
        <v>5891291</v>
      </c>
    </row>
    <row r="1300" spans="1:65">
      <c r="A1300" s="8">
        <v>1298</v>
      </c>
      <c r="B1300" s="1" t="s">
        <v>44</v>
      </c>
      <c r="C1300" s="1">
        <v>1500</v>
      </c>
      <c r="D1300" s="1" t="s">
        <v>60</v>
      </c>
      <c r="E1300" s="1">
        <v>150000054</v>
      </c>
      <c r="F1300" s="1" t="s">
        <v>60</v>
      </c>
      <c r="G1300" s="1" t="s">
        <v>108</v>
      </c>
      <c r="H1300" s="1">
        <v>20</v>
      </c>
      <c r="I1300" s="1" t="s">
        <v>52</v>
      </c>
      <c r="J1300" s="1" t="s">
        <v>49</v>
      </c>
      <c r="K1300" s="1">
        <v>17406001</v>
      </c>
      <c r="L1300" s="1" t="s">
        <v>50</v>
      </c>
      <c r="M1300" s="1" t="s">
        <v>51</v>
      </c>
      <c r="N1300" s="1" t="s">
        <v>64</v>
      </c>
      <c r="O1300" s="1" t="s">
        <v>65</v>
      </c>
      <c r="P1300" s="1" t="s">
        <v>66</v>
      </c>
      <c r="Q1300" s="1" t="s">
        <v>67</v>
      </c>
      <c r="R1300" s="1" t="s">
        <v>87</v>
      </c>
      <c r="S1300" s="1" t="s">
        <v>88</v>
      </c>
      <c r="T1300" s="2">
        <v>43333</v>
      </c>
      <c r="U1300" s="2">
        <v>43333</v>
      </c>
      <c r="V1300" s="1" t="s">
        <v>52</v>
      </c>
      <c r="W1300" s="3">
        <v>1</v>
      </c>
      <c r="X1300" s="1" t="s">
        <v>53</v>
      </c>
      <c r="Y1300" s="4">
        <v>5552065</v>
      </c>
      <c r="Z1300" s="4">
        <v>-727341</v>
      </c>
      <c r="AA1300" s="4">
        <v>0</v>
      </c>
      <c r="AB1300" s="4">
        <v>0</v>
      </c>
      <c r="AC1300" s="4">
        <v>0</v>
      </c>
      <c r="AD1300" s="4">
        <v>5552065</v>
      </c>
      <c r="AE1300" s="5">
        <v>1685</v>
      </c>
      <c r="AF1300" s="1" t="s">
        <v>70</v>
      </c>
      <c r="AG1300" s="1" t="s">
        <v>71</v>
      </c>
      <c r="AH1300" s="1" t="s">
        <v>89</v>
      </c>
      <c r="AI1300" s="1" t="s">
        <v>57</v>
      </c>
      <c r="AJ1300" s="5">
        <v>10950</v>
      </c>
      <c r="AK1300" s="4">
        <v>-57594</v>
      </c>
      <c r="AL1300" s="4">
        <v>0</v>
      </c>
      <c r="AM1300" s="4">
        <v>0</v>
      </c>
      <c r="AN1300" s="4">
        <v>0</v>
      </c>
      <c r="AO1300" s="4">
        <v>-784935</v>
      </c>
      <c r="AP1300" s="4">
        <v>-784935</v>
      </c>
      <c r="AQ1300" s="4">
        <v>0</v>
      </c>
      <c r="AR1300" s="4">
        <v>4767130</v>
      </c>
      <c r="AS1300" s="1" t="s">
        <v>52</v>
      </c>
      <c r="AT1300" s="9">
        <f t="shared" si="596"/>
        <v>43333</v>
      </c>
      <c r="AU1300" s="9">
        <f t="shared" si="597"/>
        <v>43313</v>
      </c>
      <c r="AV1300" s="9">
        <v>44798</v>
      </c>
      <c r="AW1300" s="11">
        <f t="shared" si="598"/>
        <v>4.0136986301369859</v>
      </c>
      <c r="AX1300">
        <v>10</v>
      </c>
      <c r="AY1300" s="12">
        <v>0.05</v>
      </c>
      <c r="AZ1300">
        <f t="shared" si="599"/>
        <v>9.5000000000000001E-2</v>
      </c>
      <c r="BA1300" s="13">
        <f t="shared" si="600"/>
        <v>5552065</v>
      </c>
      <c r="BI1300" s="14">
        <f t="shared" si="602"/>
        <v>4767130</v>
      </c>
      <c r="BJ1300" s="14">
        <v>0</v>
      </c>
      <c r="BK1300" s="14">
        <f t="shared" si="603"/>
        <v>4767130</v>
      </c>
      <c r="BL1300" s="52">
        <v>0</v>
      </c>
      <c r="BM1300" s="15">
        <f t="shared" si="604"/>
        <v>4767130</v>
      </c>
    </row>
    <row r="1301" spans="1:65">
      <c r="A1301" s="8">
        <v>1299</v>
      </c>
      <c r="B1301" s="1" t="s">
        <v>44</v>
      </c>
      <c r="C1301" s="1">
        <v>1500</v>
      </c>
      <c r="D1301" s="1" t="s">
        <v>60</v>
      </c>
      <c r="E1301" s="1">
        <v>150000054</v>
      </c>
      <c r="F1301" s="1" t="s">
        <v>60</v>
      </c>
      <c r="G1301" s="1" t="s">
        <v>109</v>
      </c>
      <c r="H1301" s="1">
        <v>21</v>
      </c>
      <c r="I1301" s="1" t="s">
        <v>52</v>
      </c>
      <c r="J1301" s="1" t="s">
        <v>49</v>
      </c>
      <c r="K1301" s="1">
        <v>17406001</v>
      </c>
      <c r="L1301" s="1" t="s">
        <v>50</v>
      </c>
      <c r="M1301" s="1" t="s">
        <v>51</v>
      </c>
      <c r="N1301" s="1" t="s">
        <v>64</v>
      </c>
      <c r="O1301" s="1" t="s">
        <v>65</v>
      </c>
      <c r="P1301" s="1" t="s">
        <v>66</v>
      </c>
      <c r="Q1301" s="1" t="s">
        <v>67</v>
      </c>
      <c r="R1301" s="1" t="s">
        <v>87</v>
      </c>
      <c r="S1301" s="1" t="s">
        <v>88</v>
      </c>
      <c r="T1301" s="2">
        <v>43333</v>
      </c>
      <c r="U1301" s="2">
        <v>43333</v>
      </c>
      <c r="V1301" s="1" t="s">
        <v>52</v>
      </c>
      <c r="W1301" s="3">
        <v>1</v>
      </c>
      <c r="X1301" s="1" t="s">
        <v>53</v>
      </c>
      <c r="Y1301" s="4">
        <v>1950695</v>
      </c>
      <c r="Z1301" s="4">
        <v>-256470</v>
      </c>
      <c r="AA1301" s="4">
        <v>0</v>
      </c>
      <c r="AB1301" s="4">
        <v>0</v>
      </c>
      <c r="AC1301" s="4">
        <v>0</v>
      </c>
      <c r="AD1301" s="4">
        <v>1950695</v>
      </c>
      <c r="AE1301" s="5">
        <v>1685</v>
      </c>
      <c r="AF1301" s="1" t="s">
        <v>70</v>
      </c>
      <c r="AG1301" s="1" t="s">
        <v>71</v>
      </c>
      <c r="AH1301" s="1" t="s">
        <v>89</v>
      </c>
      <c r="AI1301" s="1" t="s">
        <v>57</v>
      </c>
      <c r="AJ1301" s="5">
        <v>10950</v>
      </c>
      <c r="AK1301" s="4">
        <v>-20224</v>
      </c>
      <c r="AL1301" s="4">
        <v>0</v>
      </c>
      <c r="AM1301" s="4">
        <v>0</v>
      </c>
      <c r="AN1301" s="4">
        <v>0</v>
      </c>
      <c r="AO1301" s="4">
        <v>-276694</v>
      </c>
      <c r="AP1301" s="4">
        <v>-276694</v>
      </c>
      <c r="AQ1301" s="4">
        <v>0</v>
      </c>
      <c r="AR1301" s="4">
        <v>1674001</v>
      </c>
      <c r="AS1301" s="1" t="s">
        <v>52</v>
      </c>
      <c r="AT1301" s="9">
        <f t="shared" si="596"/>
        <v>43333</v>
      </c>
      <c r="AU1301" s="9">
        <f t="shared" si="597"/>
        <v>43313</v>
      </c>
      <c r="AV1301" s="9">
        <v>44798</v>
      </c>
      <c r="AW1301" s="11">
        <f t="shared" si="598"/>
        <v>4.0136986301369859</v>
      </c>
      <c r="AX1301">
        <v>10</v>
      </c>
      <c r="AY1301" s="12">
        <v>0.05</v>
      </c>
      <c r="AZ1301">
        <f t="shared" si="599"/>
        <v>9.5000000000000001E-2</v>
      </c>
      <c r="BA1301" s="13">
        <f t="shared" si="600"/>
        <v>1950695</v>
      </c>
      <c r="BI1301" s="14">
        <f t="shared" si="602"/>
        <v>1674001</v>
      </c>
      <c r="BJ1301" s="14">
        <v>0</v>
      </c>
      <c r="BK1301" s="14">
        <f t="shared" si="603"/>
        <v>1674001</v>
      </c>
      <c r="BL1301" s="52">
        <v>0</v>
      </c>
      <c r="BM1301" s="15">
        <f t="shared" si="604"/>
        <v>1674001</v>
      </c>
    </row>
    <row r="1302" spans="1:65">
      <c r="A1302" s="8">
        <v>1300</v>
      </c>
      <c r="B1302" s="1" t="s">
        <v>44</v>
      </c>
      <c r="C1302" s="1">
        <v>1500</v>
      </c>
      <c r="D1302" s="1" t="s">
        <v>60</v>
      </c>
      <c r="E1302" s="1">
        <v>150000054</v>
      </c>
      <c r="F1302" s="1" t="s">
        <v>60</v>
      </c>
      <c r="G1302" s="1" t="s">
        <v>110</v>
      </c>
      <c r="H1302" s="1">
        <v>22</v>
      </c>
      <c r="I1302" s="1" t="s">
        <v>52</v>
      </c>
      <c r="J1302" s="1" t="s">
        <v>49</v>
      </c>
      <c r="K1302" s="1">
        <v>17406001</v>
      </c>
      <c r="L1302" s="1" t="s">
        <v>50</v>
      </c>
      <c r="M1302" s="1" t="s">
        <v>51</v>
      </c>
      <c r="N1302" s="1" t="s">
        <v>64</v>
      </c>
      <c r="O1302" s="1" t="s">
        <v>65</v>
      </c>
      <c r="P1302" s="1" t="s">
        <v>66</v>
      </c>
      <c r="Q1302" s="1" t="s">
        <v>67</v>
      </c>
      <c r="R1302" s="1" t="s">
        <v>87</v>
      </c>
      <c r="S1302" s="1" t="s">
        <v>88</v>
      </c>
      <c r="T1302" s="2">
        <v>43333</v>
      </c>
      <c r="U1302" s="2">
        <v>43333</v>
      </c>
      <c r="V1302" s="1" t="s">
        <v>52</v>
      </c>
      <c r="W1302" s="3">
        <v>1</v>
      </c>
      <c r="X1302" s="1" t="s">
        <v>53</v>
      </c>
      <c r="Y1302" s="4">
        <v>16789210</v>
      </c>
      <c r="Z1302" s="4">
        <v>-2199450</v>
      </c>
      <c r="AA1302" s="4">
        <v>0</v>
      </c>
      <c r="AB1302" s="4">
        <v>0</v>
      </c>
      <c r="AC1302" s="4">
        <v>0</v>
      </c>
      <c r="AD1302" s="4">
        <v>16789210</v>
      </c>
      <c r="AE1302" s="5">
        <v>1685</v>
      </c>
      <c r="AF1302" s="1" t="s">
        <v>70</v>
      </c>
      <c r="AG1302" s="1" t="s">
        <v>71</v>
      </c>
      <c r="AH1302" s="1" t="s">
        <v>89</v>
      </c>
      <c r="AI1302" s="1" t="s">
        <v>57</v>
      </c>
      <c r="AJ1302" s="5">
        <v>10950</v>
      </c>
      <c r="AK1302" s="4">
        <v>-174163</v>
      </c>
      <c r="AL1302" s="4">
        <v>0</v>
      </c>
      <c r="AM1302" s="4">
        <v>0</v>
      </c>
      <c r="AN1302" s="4">
        <v>0</v>
      </c>
      <c r="AO1302" s="4">
        <v>-2373613</v>
      </c>
      <c r="AP1302" s="4">
        <v>-2373613</v>
      </c>
      <c r="AQ1302" s="4">
        <v>0</v>
      </c>
      <c r="AR1302" s="4">
        <v>14415597</v>
      </c>
      <c r="AS1302" s="1" t="s">
        <v>52</v>
      </c>
      <c r="AT1302" s="9">
        <f t="shared" si="596"/>
        <v>43333</v>
      </c>
      <c r="AU1302" s="9">
        <f t="shared" si="597"/>
        <v>43313</v>
      </c>
      <c r="AV1302" s="9">
        <v>44798</v>
      </c>
      <c r="AW1302" s="11">
        <f t="shared" si="598"/>
        <v>4.0136986301369859</v>
      </c>
      <c r="AX1302">
        <v>25</v>
      </c>
      <c r="AY1302" s="12">
        <v>0.05</v>
      </c>
      <c r="AZ1302">
        <f t="shared" si="599"/>
        <v>3.7999999999999999E-2</v>
      </c>
      <c r="BA1302" s="13">
        <f t="shared" si="600"/>
        <v>16789210</v>
      </c>
      <c r="BB1302" s="17" t="s">
        <v>2189</v>
      </c>
      <c r="BC1302">
        <f>MATCH(BB1302,MONTHLY_INDEX!$A:$A,0)</f>
        <v>798</v>
      </c>
      <c r="BD1302">
        <f>MATCH(AU1302,MONTHLY_INDEX!$1:$1,0)</f>
        <v>80</v>
      </c>
      <c r="BE1302">
        <f>INDEX(MONTHLY_INDEX!$1:$1048576,Final!BC1302,Final!BD1302)</f>
        <v>96</v>
      </c>
      <c r="BF1302">
        <f>MATCH($BF$1,MONTHLY_INDEX!$1:$1,0)</f>
        <v>127</v>
      </c>
      <c r="BG1302">
        <f>INDEX(MONTHLY_INDEX!$1:$1048576,Final!BC1302,Final!BF1302)</f>
        <v>95.3</v>
      </c>
      <c r="BH1302" s="23">
        <f>(BG1302-BE1302)/BE1302</f>
        <v>-7.2916666666666963E-3</v>
      </c>
      <c r="BI1302" s="14">
        <f>(1+BH1302)*BA1302</f>
        <v>16666788.677083332</v>
      </c>
      <c r="BJ1302" s="14">
        <f>BI1302*AZ1302*AW1302</f>
        <v>2542027.7415156956</v>
      </c>
      <c r="BK1302" s="15">
        <f t="shared" si="601"/>
        <v>14124760.935567636</v>
      </c>
      <c r="BL1302" s="52">
        <v>0</v>
      </c>
      <c r="BM1302" s="15">
        <f>MAX((1-BL1302)*BK1302,BI1302*AY1302)</f>
        <v>14124760.935567636</v>
      </c>
    </row>
    <row r="1303" spans="1:65">
      <c r="A1303" s="8">
        <v>1301</v>
      </c>
      <c r="B1303" s="1" t="s">
        <v>44</v>
      </c>
      <c r="C1303" s="1">
        <v>1500</v>
      </c>
      <c r="D1303" s="1" t="s">
        <v>60</v>
      </c>
      <c r="E1303" s="1">
        <v>150000054</v>
      </c>
      <c r="F1303" s="1" t="s">
        <v>60</v>
      </c>
      <c r="G1303" s="1" t="s">
        <v>111</v>
      </c>
      <c r="H1303" s="1">
        <v>23</v>
      </c>
      <c r="I1303" s="1" t="s">
        <v>52</v>
      </c>
      <c r="J1303" s="1" t="s">
        <v>49</v>
      </c>
      <c r="K1303" s="1">
        <v>17406001</v>
      </c>
      <c r="L1303" s="1" t="s">
        <v>50</v>
      </c>
      <c r="M1303" s="1" t="s">
        <v>51</v>
      </c>
      <c r="N1303" s="1" t="s">
        <v>64</v>
      </c>
      <c r="O1303" s="1" t="s">
        <v>65</v>
      </c>
      <c r="P1303" s="1" t="s">
        <v>66</v>
      </c>
      <c r="Q1303" s="1" t="s">
        <v>67</v>
      </c>
      <c r="R1303" s="1" t="s">
        <v>87</v>
      </c>
      <c r="S1303" s="1" t="s">
        <v>88</v>
      </c>
      <c r="T1303" s="2">
        <v>43333</v>
      </c>
      <c r="U1303" s="2">
        <v>43333</v>
      </c>
      <c r="V1303" s="1" t="s">
        <v>52</v>
      </c>
      <c r="W1303" s="3">
        <v>1</v>
      </c>
      <c r="X1303" s="1" t="s">
        <v>53</v>
      </c>
      <c r="Y1303" s="4">
        <v>32425</v>
      </c>
      <c r="Z1303" s="4">
        <v>-4246</v>
      </c>
      <c r="AA1303" s="4">
        <v>0</v>
      </c>
      <c r="AB1303" s="4">
        <v>0</v>
      </c>
      <c r="AC1303" s="4">
        <v>0</v>
      </c>
      <c r="AD1303" s="4">
        <v>32425</v>
      </c>
      <c r="AE1303" s="5">
        <v>1685</v>
      </c>
      <c r="AF1303" s="1" t="s">
        <v>70</v>
      </c>
      <c r="AG1303" s="1" t="s">
        <v>71</v>
      </c>
      <c r="AH1303" s="1" t="s">
        <v>89</v>
      </c>
      <c r="AI1303" s="1" t="s">
        <v>57</v>
      </c>
      <c r="AJ1303" s="5">
        <v>10950</v>
      </c>
      <c r="AK1303" s="4">
        <v>-336</v>
      </c>
      <c r="AL1303" s="4">
        <v>0</v>
      </c>
      <c r="AM1303" s="4">
        <v>0</v>
      </c>
      <c r="AN1303" s="4">
        <v>0</v>
      </c>
      <c r="AO1303" s="4">
        <v>-4582</v>
      </c>
      <c r="AP1303" s="4">
        <v>-4582</v>
      </c>
      <c r="AQ1303" s="4">
        <v>0</v>
      </c>
      <c r="AR1303" s="4">
        <v>27843</v>
      </c>
      <c r="AS1303" s="1" t="s">
        <v>52</v>
      </c>
      <c r="AT1303" s="9">
        <f t="shared" si="596"/>
        <v>43333</v>
      </c>
      <c r="AU1303" s="9">
        <f t="shared" si="597"/>
        <v>43313</v>
      </c>
      <c r="AV1303" s="9">
        <v>44798</v>
      </c>
      <c r="AW1303" s="11">
        <f t="shared" si="598"/>
        <v>4.0136986301369859</v>
      </c>
      <c r="AX1303">
        <v>10</v>
      </c>
      <c r="AY1303" s="12">
        <v>0.05</v>
      </c>
      <c r="AZ1303">
        <f t="shared" si="599"/>
        <v>9.5000000000000001E-2</v>
      </c>
      <c r="BA1303" s="13">
        <f t="shared" si="600"/>
        <v>32425</v>
      </c>
      <c r="BI1303" s="14">
        <f t="shared" ref="BI1303:BI1307" si="605">AR1303</f>
        <v>27843</v>
      </c>
      <c r="BJ1303" s="14">
        <v>0</v>
      </c>
      <c r="BK1303" s="14">
        <f t="shared" ref="BK1303:BK1307" si="606">AR1303</f>
        <v>27843</v>
      </c>
      <c r="BL1303" s="52">
        <v>0</v>
      </c>
      <c r="BM1303" s="15">
        <f t="shared" ref="BM1303:BM1307" si="607">AR1303</f>
        <v>27843</v>
      </c>
    </row>
    <row r="1304" spans="1:65">
      <c r="A1304" s="8">
        <v>1302</v>
      </c>
      <c r="B1304" s="1" t="s">
        <v>44</v>
      </c>
      <c r="C1304" s="1">
        <v>1500</v>
      </c>
      <c r="D1304" s="1" t="s">
        <v>60</v>
      </c>
      <c r="E1304" s="1">
        <v>150000054</v>
      </c>
      <c r="F1304" s="1" t="s">
        <v>112</v>
      </c>
      <c r="G1304" s="1" t="s">
        <v>113</v>
      </c>
      <c r="H1304" s="1">
        <v>24</v>
      </c>
      <c r="I1304" s="1" t="s">
        <v>52</v>
      </c>
      <c r="J1304" s="1" t="s">
        <v>49</v>
      </c>
      <c r="K1304" s="1">
        <v>17406001</v>
      </c>
      <c r="L1304" s="1" t="s">
        <v>50</v>
      </c>
      <c r="M1304" s="1" t="s">
        <v>51</v>
      </c>
      <c r="N1304" s="1" t="s">
        <v>64</v>
      </c>
      <c r="O1304" s="1" t="s">
        <v>65</v>
      </c>
      <c r="P1304" s="1" t="s">
        <v>66</v>
      </c>
      <c r="Q1304" s="1" t="s">
        <v>67</v>
      </c>
      <c r="R1304" s="1" t="s">
        <v>87</v>
      </c>
      <c r="S1304" s="1" t="s">
        <v>88</v>
      </c>
      <c r="T1304" s="2">
        <v>43333</v>
      </c>
      <c r="U1304" s="2">
        <v>43333</v>
      </c>
      <c r="V1304" s="1" t="s">
        <v>52</v>
      </c>
      <c r="W1304" s="3">
        <v>1</v>
      </c>
      <c r="X1304" s="1" t="s">
        <v>53</v>
      </c>
      <c r="Y1304" s="4">
        <v>970825</v>
      </c>
      <c r="Z1304" s="4">
        <v>-127181.51</v>
      </c>
      <c r="AA1304" s="4">
        <v>0</v>
      </c>
      <c r="AB1304" s="4">
        <v>0</v>
      </c>
      <c r="AC1304" s="4">
        <v>0</v>
      </c>
      <c r="AD1304" s="4">
        <v>970825</v>
      </c>
      <c r="AE1304" s="5">
        <v>1685</v>
      </c>
      <c r="AF1304" s="1" t="s">
        <v>70</v>
      </c>
      <c r="AG1304" s="1" t="s">
        <v>71</v>
      </c>
      <c r="AH1304" s="1" t="s">
        <v>89</v>
      </c>
      <c r="AI1304" s="1" t="s">
        <v>57</v>
      </c>
      <c r="AJ1304" s="5">
        <v>10950</v>
      </c>
      <c r="AK1304" s="4">
        <v>-10071</v>
      </c>
      <c r="AL1304" s="4">
        <v>0</v>
      </c>
      <c r="AM1304" s="4">
        <v>0</v>
      </c>
      <c r="AN1304" s="4">
        <v>0</v>
      </c>
      <c r="AO1304" s="4">
        <v>-137252.51</v>
      </c>
      <c r="AP1304" s="4">
        <v>-137252.51</v>
      </c>
      <c r="AQ1304" s="4">
        <v>0</v>
      </c>
      <c r="AR1304" s="4">
        <v>833572.49</v>
      </c>
      <c r="AS1304" s="1" t="s">
        <v>52</v>
      </c>
      <c r="AT1304" s="9">
        <f t="shared" si="596"/>
        <v>43333</v>
      </c>
      <c r="AU1304" s="9">
        <f t="shared" si="597"/>
        <v>43313</v>
      </c>
      <c r="AV1304" s="9">
        <v>44798</v>
      </c>
      <c r="AW1304" s="11">
        <f t="shared" si="598"/>
        <v>4.0136986301369859</v>
      </c>
      <c r="AX1304">
        <v>10</v>
      </c>
      <c r="AY1304" s="12">
        <v>0.05</v>
      </c>
      <c r="AZ1304">
        <f t="shared" si="599"/>
        <v>9.5000000000000001E-2</v>
      </c>
      <c r="BA1304" s="13">
        <f t="shared" si="600"/>
        <v>970825</v>
      </c>
      <c r="BB1304" s="16" t="s">
        <v>593</v>
      </c>
      <c r="BC1304" s="16" t="s">
        <v>593</v>
      </c>
      <c r="BD1304" s="16" t="s">
        <v>593</v>
      </c>
      <c r="BE1304" s="16" t="s">
        <v>593</v>
      </c>
      <c r="BF1304" s="16" t="s">
        <v>593</v>
      </c>
      <c r="BG1304" s="16" t="s">
        <v>593</v>
      </c>
      <c r="BH1304" s="16" t="s">
        <v>593</v>
      </c>
      <c r="BI1304" s="14">
        <f t="shared" si="605"/>
        <v>833572.49</v>
      </c>
      <c r="BJ1304" s="14">
        <v>0</v>
      </c>
      <c r="BK1304" s="14">
        <f t="shared" si="606"/>
        <v>833572.49</v>
      </c>
      <c r="BL1304" s="52">
        <v>0</v>
      </c>
      <c r="BM1304" s="15">
        <f t="shared" si="607"/>
        <v>833572.49</v>
      </c>
    </row>
    <row r="1305" spans="1:65">
      <c r="A1305" s="8">
        <v>1303</v>
      </c>
      <c r="B1305" s="1" t="s">
        <v>44</v>
      </c>
      <c r="C1305" s="1">
        <v>1500</v>
      </c>
      <c r="D1305" s="1" t="s">
        <v>60</v>
      </c>
      <c r="E1305" s="1">
        <v>150000054</v>
      </c>
      <c r="F1305" s="1" t="s">
        <v>112</v>
      </c>
      <c r="G1305" s="1" t="s">
        <v>114</v>
      </c>
      <c r="H1305" s="1">
        <v>25</v>
      </c>
      <c r="I1305" s="1" t="s">
        <v>52</v>
      </c>
      <c r="J1305" s="1" t="s">
        <v>49</v>
      </c>
      <c r="K1305" s="1">
        <v>17406001</v>
      </c>
      <c r="L1305" s="1" t="s">
        <v>50</v>
      </c>
      <c r="M1305" s="1" t="s">
        <v>51</v>
      </c>
      <c r="N1305" s="1" t="s">
        <v>64</v>
      </c>
      <c r="O1305" s="1" t="s">
        <v>65</v>
      </c>
      <c r="P1305" s="1" t="s">
        <v>66</v>
      </c>
      <c r="Q1305" s="1" t="s">
        <v>67</v>
      </c>
      <c r="R1305" s="1" t="s">
        <v>87</v>
      </c>
      <c r="S1305" s="1" t="s">
        <v>88</v>
      </c>
      <c r="T1305" s="2">
        <v>43333</v>
      </c>
      <c r="U1305" s="2">
        <v>43333</v>
      </c>
      <c r="V1305" s="1" t="s">
        <v>52</v>
      </c>
      <c r="W1305" s="3">
        <v>1</v>
      </c>
      <c r="X1305" s="1" t="s">
        <v>53</v>
      </c>
      <c r="Y1305" s="4">
        <v>2008211</v>
      </c>
      <c r="Z1305" s="4">
        <v>-263082.87</v>
      </c>
      <c r="AA1305" s="4">
        <v>0</v>
      </c>
      <c r="AB1305" s="4">
        <v>0</v>
      </c>
      <c r="AC1305" s="4">
        <v>0</v>
      </c>
      <c r="AD1305" s="4">
        <v>2008211</v>
      </c>
      <c r="AE1305" s="5">
        <v>1685</v>
      </c>
      <c r="AF1305" s="1" t="s">
        <v>70</v>
      </c>
      <c r="AG1305" s="1" t="s">
        <v>71</v>
      </c>
      <c r="AH1305" s="1" t="s">
        <v>89</v>
      </c>
      <c r="AI1305" s="1" t="s">
        <v>57</v>
      </c>
      <c r="AJ1305" s="5">
        <v>10950</v>
      </c>
      <c r="AK1305" s="4">
        <v>-20832</v>
      </c>
      <c r="AL1305" s="4">
        <v>0</v>
      </c>
      <c r="AM1305" s="4">
        <v>0</v>
      </c>
      <c r="AN1305" s="4">
        <v>0</v>
      </c>
      <c r="AO1305" s="4">
        <v>-283914.87</v>
      </c>
      <c r="AP1305" s="4">
        <v>-283914.87</v>
      </c>
      <c r="AQ1305" s="4">
        <v>0</v>
      </c>
      <c r="AR1305" s="4">
        <v>1724296.13</v>
      </c>
      <c r="AS1305" s="1" t="s">
        <v>52</v>
      </c>
      <c r="AT1305" s="9">
        <f t="shared" si="596"/>
        <v>43333</v>
      </c>
      <c r="AU1305" s="9">
        <f t="shared" si="597"/>
        <v>43313</v>
      </c>
      <c r="AV1305" s="9">
        <v>44798</v>
      </c>
      <c r="AW1305" s="11">
        <f t="shared" si="598"/>
        <v>4.0136986301369859</v>
      </c>
      <c r="AX1305">
        <v>10</v>
      </c>
      <c r="AY1305" s="12">
        <v>0.05</v>
      </c>
      <c r="AZ1305">
        <f t="shared" si="599"/>
        <v>9.5000000000000001E-2</v>
      </c>
      <c r="BA1305" s="13">
        <f t="shared" si="600"/>
        <v>2008211</v>
      </c>
      <c r="BB1305" s="16" t="s">
        <v>593</v>
      </c>
      <c r="BC1305" s="16" t="s">
        <v>593</v>
      </c>
      <c r="BD1305" s="16" t="s">
        <v>593</v>
      </c>
      <c r="BE1305" s="16" t="s">
        <v>593</v>
      </c>
      <c r="BF1305" s="16" t="s">
        <v>593</v>
      </c>
      <c r="BG1305" s="16" t="s">
        <v>593</v>
      </c>
      <c r="BH1305" s="16" t="s">
        <v>593</v>
      </c>
      <c r="BI1305" s="14">
        <f t="shared" si="605"/>
        <v>1724296.13</v>
      </c>
      <c r="BJ1305" s="14">
        <v>0</v>
      </c>
      <c r="BK1305" s="14">
        <f t="shared" si="606"/>
        <v>1724296.13</v>
      </c>
      <c r="BL1305" s="52">
        <v>0</v>
      </c>
      <c r="BM1305" s="15">
        <f t="shared" si="607"/>
        <v>1724296.13</v>
      </c>
    </row>
    <row r="1306" spans="1:65">
      <c r="A1306" s="8">
        <v>1304</v>
      </c>
      <c r="B1306" s="1" t="s">
        <v>44</v>
      </c>
      <c r="C1306" s="1">
        <v>1500</v>
      </c>
      <c r="D1306" s="1" t="s">
        <v>60</v>
      </c>
      <c r="E1306" s="1">
        <v>150000054</v>
      </c>
      <c r="F1306" s="1" t="s">
        <v>60</v>
      </c>
      <c r="G1306" s="1" t="s">
        <v>115</v>
      </c>
      <c r="H1306" s="1">
        <v>26</v>
      </c>
      <c r="I1306" s="1" t="s">
        <v>52</v>
      </c>
      <c r="J1306" s="1" t="s">
        <v>49</v>
      </c>
      <c r="K1306" s="1">
        <v>17406001</v>
      </c>
      <c r="L1306" s="1" t="s">
        <v>50</v>
      </c>
      <c r="M1306" s="1" t="s">
        <v>51</v>
      </c>
      <c r="N1306" s="1" t="s">
        <v>64</v>
      </c>
      <c r="O1306" s="1" t="s">
        <v>65</v>
      </c>
      <c r="P1306" s="1" t="s">
        <v>66</v>
      </c>
      <c r="Q1306" s="1" t="s">
        <v>67</v>
      </c>
      <c r="R1306" s="1" t="s">
        <v>87</v>
      </c>
      <c r="S1306" s="1" t="s">
        <v>88</v>
      </c>
      <c r="T1306" s="2">
        <v>43333</v>
      </c>
      <c r="U1306" s="2">
        <v>43333</v>
      </c>
      <c r="V1306" s="1" t="s">
        <v>52</v>
      </c>
      <c r="W1306" s="3">
        <v>1</v>
      </c>
      <c r="X1306" s="1" t="s">
        <v>53</v>
      </c>
      <c r="Y1306" s="4">
        <v>120000</v>
      </c>
      <c r="Z1306" s="4">
        <v>-15720</v>
      </c>
      <c r="AA1306" s="4">
        <v>0</v>
      </c>
      <c r="AB1306" s="4">
        <v>0</v>
      </c>
      <c r="AC1306" s="4">
        <v>0</v>
      </c>
      <c r="AD1306" s="4">
        <v>120000</v>
      </c>
      <c r="AE1306" s="5">
        <v>1685</v>
      </c>
      <c r="AF1306" s="1" t="s">
        <v>70</v>
      </c>
      <c r="AG1306" s="1" t="s">
        <v>71</v>
      </c>
      <c r="AH1306" s="1" t="s">
        <v>89</v>
      </c>
      <c r="AI1306" s="1" t="s">
        <v>57</v>
      </c>
      <c r="AJ1306" s="5">
        <v>10950</v>
      </c>
      <c r="AK1306" s="4">
        <v>-1245</v>
      </c>
      <c r="AL1306" s="4">
        <v>0</v>
      </c>
      <c r="AM1306" s="4">
        <v>0</v>
      </c>
      <c r="AN1306" s="4">
        <v>0</v>
      </c>
      <c r="AO1306" s="4">
        <v>-16965</v>
      </c>
      <c r="AP1306" s="4">
        <v>-16965</v>
      </c>
      <c r="AQ1306" s="4">
        <v>0</v>
      </c>
      <c r="AR1306" s="4">
        <v>103035</v>
      </c>
      <c r="AS1306" s="1" t="s">
        <v>52</v>
      </c>
      <c r="AT1306" s="9">
        <f t="shared" si="596"/>
        <v>43333</v>
      </c>
      <c r="AU1306" s="9">
        <f t="shared" si="597"/>
        <v>43313</v>
      </c>
      <c r="AV1306" s="9">
        <v>44798</v>
      </c>
      <c r="AW1306" s="11">
        <f t="shared" si="598"/>
        <v>4.0136986301369859</v>
      </c>
      <c r="AX1306">
        <v>10</v>
      </c>
      <c r="AY1306" s="12">
        <v>0.05</v>
      </c>
      <c r="AZ1306">
        <f t="shared" si="599"/>
        <v>9.5000000000000001E-2</v>
      </c>
      <c r="BA1306" s="13">
        <f t="shared" si="600"/>
        <v>120000</v>
      </c>
      <c r="BI1306" s="14">
        <f t="shared" si="605"/>
        <v>103035</v>
      </c>
      <c r="BJ1306" s="14">
        <v>0</v>
      </c>
      <c r="BK1306" s="14">
        <f t="shared" si="606"/>
        <v>103035</v>
      </c>
      <c r="BL1306" s="52">
        <v>0</v>
      </c>
      <c r="BM1306" s="15">
        <f t="shared" si="607"/>
        <v>103035</v>
      </c>
    </row>
    <row r="1307" spans="1:65">
      <c r="A1307" s="8">
        <v>1305</v>
      </c>
      <c r="B1307" s="1" t="s">
        <v>44</v>
      </c>
      <c r="C1307" s="1">
        <v>1500</v>
      </c>
      <c r="D1307" s="1" t="s">
        <v>60</v>
      </c>
      <c r="E1307" s="1">
        <v>150000054</v>
      </c>
      <c r="F1307" s="1" t="s">
        <v>112</v>
      </c>
      <c r="G1307" s="1" t="s">
        <v>116</v>
      </c>
      <c r="H1307" s="1">
        <v>27</v>
      </c>
      <c r="I1307" s="1" t="s">
        <v>164</v>
      </c>
      <c r="J1307" s="1" t="s">
        <v>49</v>
      </c>
      <c r="K1307" s="1">
        <v>17406001</v>
      </c>
      <c r="L1307" s="1" t="s">
        <v>50</v>
      </c>
      <c r="M1307" s="1" t="s">
        <v>51</v>
      </c>
      <c r="N1307" s="1" t="s">
        <v>64</v>
      </c>
      <c r="O1307" s="1" t="s">
        <v>65</v>
      </c>
      <c r="P1307" s="1" t="s">
        <v>66</v>
      </c>
      <c r="Q1307" s="1" t="s">
        <v>67</v>
      </c>
      <c r="R1307" s="1" t="s">
        <v>87</v>
      </c>
      <c r="S1307" s="1" t="s">
        <v>88</v>
      </c>
      <c r="T1307" s="2">
        <v>43333</v>
      </c>
      <c r="U1307" s="2">
        <v>43333</v>
      </c>
      <c r="V1307" s="1" t="s">
        <v>52</v>
      </c>
      <c r="W1307" s="3">
        <v>1</v>
      </c>
      <c r="X1307" s="1" t="s">
        <v>53</v>
      </c>
      <c r="Y1307" s="4">
        <v>4339035</v>
      </c>
      <c r="Z1307" s="4">
        <v>-568428.62</v>
      </c>
      <c r="AA1307" s="4">
        <v>0</v>
      </c>
      <c r="AB1307" s="4">
        <v>0</v>
      </c>
      <c r="AC1307" s="4">
        <v>0</v>
      </c>
      <c r="AD1307" s="4">
        <v>4339035</v>
      </c>
      <c r="AE1307" s="5">
        <v>1685</v>
      </c>
      <c r="AF1307" s="1" t="s">
        <v>70</v>
      </c>
      <c r="AG1307" s="1" t="s">
        <v>71</v>
      </c>
      <c r="AH1307" s="1" t="s">
        <v>89</v>
      </c>
      <c r="AI1307" s="1" t="s">
        <v>57</v>
      </c>
      <c r="AJ1307" s="5">
        <v>10950</v>
      </c>
      <c r="AK1307" s="4">
        <v>-45011</v>
      </c>
      <c r="AL1307" s="4">
        <v>0</v>
      </c>
      <c r="AM1307" s="4">
        <v>0</v>
      </c>
      <c r="AN1307" s="4">
        <v>0</v>
      </c>
      <c r="AO1307" s="4">
        <v>-613439.62</v>
      </c>
      <c r="AP1307" s="4">
        <v>-613439.62</v>
      </c>
      <c r="AQ1307" s="4">
        <v>0</v>
      </c>
      <c r="AR1307" s="4">
        <v>3725595.38</v>
      </c>
      <c r="AS1307" s="1" t="s">
        <v>52</v>
      </c>
      <c r="AT1307" s="9">
        <f t="shared" si="596"/>
        <v>43333</v>
      </c>
      <c r="AU1307" s="9">
        <f t="shared" si="597"/>
        <v>43313</v>
      </c>
      <c r="AV1307" s="9">
        <v>44798</v>
      </c>
      <c r="AW1307" s="11">
        <f t="shared" si="598"/>
        <v>4.0136986301369859</v>
      </c>
      <c r="AX1307">
        <v>10</v>
      </c>
      <c r="AY1307" s="12">
        <v>0.05</v>
      </c>
      <c r="AZ1307">
        <f t="shared" si="599"/>
        <v>9.5000000000000001E-2</v>
      </c>
      <c r="BA1307" s="13">
        <f t="shared" si="600"/>
        <v>4339035</v>
      </c>
      <c r="BB1307" s="16" t="s">
        <v>593</v>
      </c>
      <c r="BC1307" s="16" t="s">
        <v>593</v>
      </c>
      <c r="BD1307" s="16" t="s">
        <v>593</v>
      </c>
      <c r="BE1307" s="16" t="s">
        <v>593</v>
      </c>
      <c r="BF1307" s="16" t="s">
        <v>593</v>
      </c>
      <c r="BG1307" s="16" t="s">
        <v>593</v>
      </c>
      <c r="BH1307" s="16" t="s">
        <v>593</v>
      </c>
      <c r="BI1307" s="14">
        <f t="shared" si="605"/>
        <v>3725595.38</v>
      </c>
      <c r="BJ1307" s="14">
        <v>0</v>
      </c>
      <c r="BK1307" s="14">
        <f t="shared" si="606"/>
        <v>3725595.38</v>
      </c>
      <c r="BL1307" s="52">
        <v>0</v>
      </c>
      <c r="BM1307" s="15">
        <f t="shared" si="607"/>
        <v>3725595.38</v>
      </c>
    </row>
    <row r="1308" spans="1:65">
      <c r="A1308" s="8">
        <v>1306</v>
      </c>
      <c r="B1308" s="1" t="s">
        <v>44</v>
      </c>
      <c r="C1308" s="1">
        <v>1500</v>
      </c>
      <c r="D1308" s="1" t="s">
        <v>60</v>
      </c>
      <c r="E1308" s="1">
        <v>150000055</v>
      </c>
      <c r="F1308" s="1" t="s">
        <v>60</v>
      </c>
      <c r="G1308" s="1" t="s">
        <v>86</v>
      </c>
      <c r="H1308" s="1">
        <v>1</v>
      </c>
      <c r="I1308" s="1" t="s">
        <v>52</v>
      </c>
      <c r="J1308" s="1" t="s">
        <v>49</v>
      </c>
      <c r="K1308" s="1">
        <v>17406001</v>
      </c>
      <c r="L1308" s="1" t="s">
        <v>50</v>
      </c>
      <c r="M1308" s="1" t="s">
        <v>51</v>
      </c>
      <c r="N1308" s="1" t="s">
        <v>64</v>
      </c>
      <c r="O1308" s="1" t="s">
        <v>65</v>
      </c>
      <c r="P1308" s="1" t="s">
        <v>66</v>
      </c>
      <c r="Q1308" s="1" t="s">
        <v>67</v>
      </c>
      <c r="R1308" s="1" t="s">
        <v>87</v>
      </c>
      <c r="S1308" s="1" t="s">
        <v>88</v>
      </c>
      <c r="T1308" s="2">
        <v>43333</v>
      </c>
      <c r="U1308" s="2">
        <v>43333</v>
      </c>
      <c r="V1308" s="1" t="s">
        <v>52</v>
      </c>
      <c r="W1308" s="3">
        <v>1</v>
      </c>
      <c r="X1308" s="1" t="s">
        <v>53</v>
      </c>
      <c r="Y1308" s="4">
        <v>892500</v>
      </c>
      <c r="Z1308" s="4">
        <v>-116920</v>
      </c>
      <c r="AA1308" s="4">
        <v>0</v>
      </c>
      <c r="AB1308" s="4">
        <v>0</v>
      </c>
      <c r="AC1308" s="4">
        <v>0</v>
      </c>
      <c r="AD1308" s="4">
        <v>892500</v>
      </c>
      <c r="AE1308" s="5">
        <v>1685</v>
      </c>
      <c r="AF1308" s="1" t="s">
        <v>70</v>
      </c>
      <c r="AG1308" s="1" t="s">
        <v>71</v>
      </c>
      <c r="AH1308" s="1" t="s">
        <v>89</v>
      </c>
      <c r="AI1308" s="1" t="s">
        <v>57</v>
      </c>
      <c r="AJ1308" s="5">
        <v>10950</v>
      </c>
      <c r="AK1308" s="4">
        <v>-9258</v>
      </c>
      <c r="AL1308" s="4">
        <v>0</v>
      </c>
      <c r="AM1308" s="4">
        <v>0</v>
      </c>
      <c r="AN1308" s="4">
        <v>0</v>
      </c>
      <c r="AO1308" s="4">
        <v>-126178</v>
      </c>
      <c r="AP1308" s="4">
        <v>-126178</v>
      </c>
      <c r="AQ1308" s="4">
        <v>0</v>
      </c>
      <c r="AR1308" s="4">
        <v>766322</v>
      </c>
      <c r="AS1308" s="1" t="s">
        <v>52</v>
      </c>
      <c r="AT1308" s="9">
        <f t="shared" si="596"/>
        <v>43333</v>
      </c>
      <c r="AU1308" s="9">
        <f t="shared" si="597"/>
        <v>43313</v>
      </c>
      <c r="AV1308" s="9">
        <v>44798</v>
      </c>
      <c r="AW1308" s="11">
        <f t="shared" si="598"/>
        <v>4.0136986301369859</v>
      </c>
      <c r="AX1308">
        <v>10</v>
      </c>
      <c r="AY1308" s="12">
        <v>0.05</v>
      </c>
      <c r="AZ1308">
        <f t="shared" si="599"/>
        <v>9.5000000000000001E-2</v>
      </c>
      <c r="BA1308" s="13">
        <f t="shared" si="600"/>
        <v>892500</v>
      </c>
      <c r="BB1308" s="17" t="s">
        <v>1853</v>
      </c>
      <c r="BC1308">
        <f>MATCH(BB1308,MONTHLY_INDEX!$A:$A,0)</f>
        <v>630</v>
      </c>
      <c r="BD1308">
        <f>MATCH(AU1308,MONTHLY_INDEX!$1:$1,0)</f>
        <v>80</v>
      </c>
      <c r="BE1308">
        <f>INDEX(MONTHLY_INDEX!$1:$1048576,Final!BC1308,Final!BD1308)</f>
        <v>111.6</v>
      </c>
      <c r="BF1308">
        <f>MATCH($BF$1,MONTHLY_INDEX!$1:$1,0)</f>
        <v>127</v>
      </c>
      <c r="BG1308">
        <f>INDEX(MONTHLY_INDEX!$1:$1048576,Final!BC1308,Final!BF1308)</f>
        <v>151.1</v>
      </c>
      <c r="BH1308" s="23">
        <f t="shared" ref="BH1308:BH1325" si="608">(BG1308-BE1308)/BE1308</f>
        <v>0.35394265232974914</v>
      </c>
      <c r="BI1308" s="14">
        <f t="shared" ref="BI1308:BI1325" si="609">(1+BH1308)*BA1308</f>
        <v>1208393.817204301</v>
      </c>
      <c r="BJ1308" s="14">
        <f t="shared" ref="BJ1308:BJ1325" si="610">BI1308*AZ1308*AW1308</f>
        <v>460762.21783399611</v>
      </c>
      <c r="BK1308" s="15">
        <f t="shared" si="601"/>
        <v>747631.59937030496</v>
      </c>
      <c r="BL1308" s="52">
        <v>0</v>
      </c>
      <c r="BM1308" s="15">
        <f t="shared" ref="BM1308:BM1325" si="611">MAX((1-BL1308)*BK1308,BI1308*AY1308)</f>
        <v>747631.59937030496</v>
      </c>
    </row>
    <row r="1309" spans="1:65">
      <c r="A1309" s="8">
        <v>1307</v>
      </c>
      <c r="B1309" s="1" t="s">
        <v>44</v>
      </c>
      <c r="C1309" s="1">
        <v>1500</v>
      </c>
      <c r="D1309" s="1" t="s">
        <v>60</v>
      </c>
      <c r="E1309" s="1">
        <v>150000055</v>
      </c>
      <c r="F1309" s="1" t="s">
        <v>60</v>
      </c>
      <c r="G1309" s="1" t="s">
        <v>90</v>
      </c>
      <c r="H1309" s="1">
        <v>2</v>
      </c>
      <c r="I1309" s="1" t="s">
        <v>52</v>
      </c>
      <c r="J1309" s="1" t="s">
        <v>49</v>
      </c>
      <c r="K1309" s="1">
        <v>17406001</v>
      </c>
      <c r="L1309" s="1" t="s">
        <v>50</v>
      </c>
      <c r="M1309" s="1" t="s">
        <v>51</v>
      </c>
      <c r="N1309" s="1" t="s">
        <v>64</v>
      </c>
      <c r="O1309" s="1" t="s">
        <v>65</v>
      </c>
      <c r="P1309" s="1" t="s">
        <v>66</v>
      </c>
      <c r="Q1309" s="1" t="s">
        <v>67</v>
      </c>
      <c r="R1309" s="1" t="s">
        <v>87</v>
      </c>
      <c r="S1309" s="1" t="s">
        <v>88</v>
      </c>
      <c r="T1309" s="2">
        <v>43333</v>
      </c>
      <c r="U1309" s="2">
        <v>43333</v>
      </c>
      <c r="V1309" s="1" t="s">
        <v>52</v>
      </c>
      <c r="W1309" s="3">
        <v>1</v>
      </c>
      <c r="X1309" s="1" t="s">
        <v>53</v>
      </c>
      <c r="Y1309" s="4">
        <v>472500</v>
      </c>
      <c r="Z1309" s="4">
        <v>-61898</v>
      </c>
      <c r="AA1309" s="4">
        <v>0</v>
      </c>
      <c r="AB1309" s="4">
        <v>0</v>
      </c>
      <c r="AC1309" s="4">
        <v>0</v>
      </c>
      <c r="AD1309" s="4">
        <v>472500</v>
      </c>
      <c r="AE1309" s="5">
        <v>1685</v>
      </c>
      <c r="AF1309" s="1" t="s">
        <v>70</v>
      </c>
      <c r="AG1309" s="1" t="s">
        <v>71</v>
      </c>
      <c r="AH1309" s="1" t="s">
        <v>89</v>
      </c>
      <c r="AI1309" s="1" t="s">
        <v>57</v>
      </c>
      <c r="AJ1309" s="5">
        <v>10950</v>
      </c>
      <c r="AK1309" s="4">
        <v>-4901</v>
      </c>
      <c r="AL1309" s="4">
        <v>0</v>
      </c>
      <c r="AM1309" s="4">
        <v>0</v>
      </c>
      <c r="AN1309" s="4">
        <v>0</v>
      </c>
      <c r="AO1309" s="4">
        <v>-66799</v>
      </c>
      <c r="AP1309" s="4">
        <v>-66799</v>
      </c>
      <c r="AQ1309" s="4">
        <v>0</v>
      </c>
      <c r="AR1309" s="4">
        <v>405701</v>
      </c>
      <c r="AS1309" s="1" t="s">
        <v>52</v>
      </c>
      <c r="AT1309" s="9">
        <f t="shared" si="596"/>
        <v>43333</v>
      </c>
      <c r="AU1309" s="9">
        <f t="shared" si="597"/>
        <v>43313</v>
      </c>
      <c r="AV1309" s="9">
        <v>44798</v>
      </c>
      <c r="AW1309" s="11">
        <f t="shared" si="598"/>
        <v>4.0136986301369859</v>
      </c>
      <c r="AX1309">
        <v>10</v>
      </c>
      <c r="AY1309" s="12">
        <v>0.05</v>
      </c>
      <c r="AZ1309">
        <f t="shared" si="599"/>
        <v>9.5000000000000001E-2</v>
      </c>
      <c r="BA1309" s="13">
        <f t="shared" si="600"/>
        <v>472500</v>
      </c>
      <c r="BB1309" s="17" t="s">
        <v>2189</v>
      </c>
      <c r="BC1309">
        <f>MATCH(BB1309,MONTHLY_INDEX!$A:$A,0)</f>
        <v>798</v>
      </c>
      <c r="BD1309">
        <f>MATCH(AU1309,MONTHLY_INDEX!$1:$1,0)</f>
        <v>80</v>
      </c>
      <c r="BE1309">
        <f>INDEX(MONTHLY_INDEX!$1:$1048576,Final!BC1309,Final!BD1309)</f>
        <v>96</v>
      </c>
      <c r="BF1309">
        <f>MATCH($BF$1,MONTHLY_INDEX!$1:$1,0)</f>
        <v>127</v>
      </c>
      <c r="BG1309">
        <f>INDEX(MONTHLY_INDEX!$1:$1048576,Final!BC1309,Final!BF1309)</f>
        <v>95.3</v>
      </c>
      <c r="BH1309" s="23">
        <f t="shared" si="608"/>
        <v>-7.2916666666666963E-3</v>
      </c>
      <c r="BI1309" s="14">
        <f t="shared" si="609"/>
        <v>469054.6875</v>
      </c>
      <c r="BJ1309" s="14">
        <f t="shared" si="610"/>
        <v>178851.19488441778</v>
      </c>
      <c r="BK1309" s="15">
        <f t="shared" si="601"/>
        <v>290203.49261558219</v>
      </c>
      <c r="BL1309" s="52">
        <v>0</v>
      </c>
      <c r="BM1309" s="15">
        <f t="shared" si="611"/>
        <v>290203.49261558219</v>
      </c>
    </row>
    <row r="1310" spans="1:65">
      <c r="A1310" s="8">
        <v>1308</v>
      </c>
      <c r="B1310" s="1" t="s">
        <v>44</v>
      </c>
      <c r="C1310" s="1">
        <v>1500</v>
      </c>
      <c r="D1310" s="1" t="s">
        <v>60</v>
      </c>
      <c r="E1310" s="1">
        <v>150000055</v>
      </c>
      <c r="F1310" s="1" t="s">
        <v>60</v>
      </c>
      <c r="G1310" s="1" t="s">
        <v>91</v>
      </c>
      <c r="H1310" s="1">
        <v>3</v>
      </c>
      <c r="I1310" s="1" t="s">
        <v>52</v>
      </c>
      <c r="J1310" s="1" t="s">
        <v>49</v>
      </c>
      <c r="K1310" s="1">
        <v>17406001</v>
      </c>
      <c r="L1310" s="1" t="s">
        <v>50</v>
      </c>
      <c r="M1310" s="1" t="s">
        <v>51</v>
      </c>
      <c r="N1310" s="1" t="s">
        <v>64</v>
      </c>
      <c r="O1310" s="1" t="s">
        <v>65</v>
      </c>
      <c r="P1310" s="1" t="s">
        <v>66</v>
      </c>
      <c r="Q1310" s="1" t="s">
        <v>67</v>
      </c>
      <c r="R1310" s="1" t="s">
        <v>87</v>
      </c>
      <c r="S1310" s="1" t="s">
        <v>88</v>
      </c>
      <c r="T1310" s="2">
        <v>43333</v>
      </c>
      <c r="U1310" s="2">
        <v>43333</v>
      </c>
      <c r="V1310" s="1" t="s">
        <v>52</v>
      </c>
      <c r="W1310" s="3">
        <v>1</v>
      </c>
      <c r="X1310" s="1" t="s">
        <v>53</v>
      </c>
      <c r="Y1310" s="4">
        <v>637760</v>
      </c>
      <c r="Z1310" s="4">
        <v>-83547</v>
      </c>
      <c r="AA1310" s="4">
        <v>0</v>
      </c>
      <c r="AB1310" s="4">
        <v>0</v>
      </c>
      <c r="AC1310" s="4">
        <v>0</v>
      </c>
      <c r="AD1310" s="4">
        <v>637760</v>
      </c>
      <c r="AE1310" s="5">
        <v>1685</v>
      </c>
      <c r="AF1310" s="1" t="s">
        <v>70</v>
      </c>
      <c r="AG1310" s="1" t="s">
        <v>71</v>
      </c>
      <c r="AH1310" s="1" t="s">
        <v>89</v>
      </c>
      <c r="AI1310" s="1" t="s">
        <v>57</v>
      </c>
      <c r="AJ1310" s="5">
        <v>10950</v>
      </c>
      <c r="AK1310" s="4">
        <v>-6616</v>
      </c>
      <c r="AL1310" s="4">
        <v>0</v>
      </c>
      <c r="AM1310" s="4">
        <v>0</v>
      </c>
      <c r="AN1310" s="4">
        <v>0</v>
      </c>
      <c r="AO1310" s="4">
        <v>-90163</v>
      </c>
      <c r="AP1310" s="4">
        <v>-90163</v>
      </c>
      <c r="AQ1310" s="4">
        <v>0</v>
      </c>
      <c r="AR1310" s="4">
        <v>547597</v>
      </c>
      <c r="AS1310" s="1" t="s">
        <v>52</v>
      </c>
      <c r="AT1310" s="9">
        <f t="shared" si="596"/>
        <v>43333</v>
      </c>
      <c r="AU1310" s="9">
        <f t="shared" si="597"/>
        <v>43313</v>
      </c>
      <c r="AV1310" s="9">
        <v>44798</v>
      </c>
      <c r="AW1310" s="11">
        <f t="shared" si="598"/>
        <v>4.0136986301369859</v>
      </c>
      <c r="AX1310">
        <v>10</v>
      </c>
      <c r="AY1310" s="12">
        <v>0.05</v>
      </c>
      <c r="AZ1310">
        <f t="shared" si="599"/>
        <v>9.5000000000000001E-2</v>
      </c>
      <c r="BA1310" s="13">
        <f t="shared" si="600"/>
        <v>637760</v>
      </c>
      <c r="BB1310" s="17" t="s">
        <v>2189</v>
      </c>
      <c r="BC1310">
        <f>MATCH(BB1310,MONTHLY_INDEX!$A:$A,0)</f>
        <v>798</v>
      </c>
      <c r="BD1310">
        <f>MATCH(AU1310,MONTHLY_INDEX!$1:$1,0)</f>
        <v>80</v>
      </c>
      <c r="BE1310">
        <f>INDEX(MONTHLY_INDEX!$1:$1048576,Final!BC1310,Final!BD1310)</f>
        <v>96</v>
      </c>
      <c r="BF1310">
        <f>MATCH($BF$1,MONTHLY_INDEX!$1:$1,0)</f>
        <v>127</v>
      </c>
      <c r="BG1310">
        <f>INDEX(MONTHLY_INDEX!$1:$1048576,Final!BC1310,Final!BF1310)</f>
        <v>95.3</v>
      </c>
      <c r="BH1310" s="23">
        <f t="shared" si="608"/>
        <v>-7.2916666666666963E-3</v>
      </c>
      <c r="BI1310" s="14">
        <f t="shared" si="609"/>
        <v>633109.66666666663</v>
      </c>
      <c r="BJ1310" s="14">
        <f t="shared" si="610"/>
        <v>241405.58317351594</v>
      </c>
      <c r="BK1310" s="15">
        <f t="shared" si="601"/>
        <v>391704.08349315065</v>
      </c>
      <c r="BL1310" s="52">
        <v>0</v>
      </c>
      <c r="BM1310" s="15">
        <f t="shared" si="611"/>
        <v>391704.08349315065</v>
      </c>
    </row>
    <row r="1311" spans="1:65">
      <c r="A1311" s="8">
        <v>1309</v>
      </c>
      <c r="B1311" s="1" t="s">
        <v>44</v>
      </c>
      <c r="C1311" s="1">
        <v>1500</v>
      </c>
      <c r="D1311" s="1" t="s">
        <v>60</v>
      </c>
      <c r="E1311" s="1">
        <v>150000055</v>
      </c>
      <c r="F1311" s="1" t="s">
        <v>60</v>
      </c>
      <c r="G1311" s="1" t="s">
        <v>92</v>
      </c>
      <c r="H1311" s="1">
        <v>4</v>
      </c>
      <c r="I1311" s="1" t="s">
        <v>52</v>
      </c>
      <c r="J1311" s="1" t="s">
        <v>49</v>
      </c>
      <c r="K1311" s="1">
        <v>17406001</v>
      </c>
      <c r="L1311" s="1" t="s">
        <v>50</v>
      </c>
      <c r="M1311" s="1" t="s">
        <v>51</v>
      </c>
      <c r="N1311" s="1" t="s">
        <v>64</v>
      </c>
      <c r="O1311" s="1" t="s">
        <v>65</v>
      </c>
      <c r="P1311" s="1" t="s">
        <v>66</v>
      </c>
      <c r="Q1311" s="1" t="s">
        <v>67</v>
      </c>
      <c r="R1311" s="1" t="s">
        <v>87</v>
      </c>
      <c r="S1311" s="1" t="s">
        <v>88</v>
      </c>
      <c r="T1311" s="2">
        <v>43333</v>
      </c>
      <c r="U1311" s="2">
        <v>43333</v>
      </c>
      <c r="V1311" s="1" t="s">
        <v>52</v>
      </c>
      <c r="W1311" s="3">
        <v>1</v>
      </c>
      <c r="X1311" s="1" t="s">
        <v>53</v>
      </c>
      <c r="Y1311" s="4">
        <v>21044329</v>
      </c>
      <c r="Z1311" s="4">
        <v>-2756887</v>
      </c>
      <c r="AA1311" s="4">
        <v>0</v>
      </c>
      <c r="AB1311" s="4">
        <v>0</v>
      </c>
      <c r="AC1311" s="4">
        <v>0</v>
      </c>
      <c r="AD1311" s="4">
        <v>21044329</v>
      </c>
      <c r="AE1311" s="5">
        <v>1685</v>
      </c>
      <c r="AF1311" s="1" t="s">
        <v>70</v>
      </c>
      <c r="AG1311" s="1" t="s">
        <v>71</v>
      </c>
      <c r="AH1311" s="1" t="s">
        <v>89</v>
      </c>
      <c r="AI1311" s="1" t="s">
        <v>57</v>
      </c>
      <c r="AJ1311" s="5">
        <v>10950</v>
      </c>
      <c r="AK1311" s="4">
        <v>-218303</v>
      </c>
      <c r="AL1311" s="4">
        <v>0</v>
      </c>
      <c r="AM1311" s="4">
        <v>0</v>
      </c>
      <c r="AN1311" s="4">
        <v>0</v>
      </c>
      <c r="AO1311" s="4">
        <v>-2975190</v>
      </c>
      <c r="AP1311" s="4">
        <v>-2975190</v>
      </c>
      <c r="AQ1311" s="4">
        <v>0</v>
      </c>
      <c r="AR1311" s="4">
        <v>18069139</v>
      </c>
      <c r="AS1311" s="1" t="s">
        <v>52</v>
      </c>
      <c r="AT1311" s="9">
        <f t="shared" si="596"/>
        <v>43333</v>
      </c>
      <c r="AU1311" s="9">
        <f t="shared" si="597"/>
        <v>43313</v>
      </c>
      <c r="AV1311" s="9">
        <v>44798</v>
      </c>
      <c r="AW1311" s="11">
        <f t="shared" si="598"/>
        <v>4.0136986301369859</v>
      </c>
      <c r="AX1311">
        <v>25</v>
      </c>
      <c r="AY1311" s="12">
        <v>0.05</v>
      </c>
      <c r="AZ1311">
        <f t="shared" si="599"/>
        <v>3.7999999999999999E-2</v>
      </c>
      <c r="BA1311" s="13">
        <f t="shared" si="600"/>
        <v>21044329</v>
      </c>
      <c r="BB1311" s="17" t="s">
        <v>2189</v>
      </c>
      <c r="BC1311">
        <f>MATCH(BB1311,MONTHLY_INDEX!$A:$A,0)</f>
        <v>798</v>
      </c>
      <c r="BD1311">
        <f>MATCH(AU1311,MONTHLY_INDEX!$1:$1,0)</f>
        <v>80</v>
      </c>
      <c r="BE1311">
        <f>INDEX(MONTHLY_INDEX!$1:$1048576,Final!BC1311,Final!BD1311)</f>
        <v>96</v>
      </c>
      <c r="BF1311">
        <f>MATCH($BF$1,MONTHLY_INDEX!$1:$1,0)</f>
        <v>127</v>
      </c>
      <c r="BG1311">
        <f>INDEX(MONTHLY_INDEX!$1:$1048576,Final!BC1311,Final!BF1311)</f>
        <v>95.3</v>
      </c>
      <c r="BH1311" s="23">
        <f t="shared" si="608"/>
        <v>-7.2916666666666963E-3</v>
      </c>
      <c r="BI1311" s="14">
        <f t="shared" si="609"/>
        <v>20890880.767708331</v>
      </c>
      <c r="BJ1311" s="14">
        <f t="shared" si="610"/>
        <v>3186288.5817488292</v>
      </c>
      <c r="BK1311" s="15">
        <f t="shared" si="601"/>
        <v>17704592.185959503</v>
      </c>
      <c r="BL1311" s="52">
        <v>0</v>
      </c>
      <c r="BM1311" s="15">
        <f t="shared" si="611"/>
        <v>17704592.185959503</v>
      </c>
    </row>
    <row r="1312" spans="1:65">
      <c r="A1312" s="8">
        <v>1310</v>
      </c>
      <c r="B1312" s="1" t="s">
        <v>44</v>
      </c>
      <c r="C1312" s="1">
        <v>1500</v>
      </c>
      <c r="D1312" s="1" t="s">
        <v>60</v>
      </c>
      <c r="E1312" s="1">
        <v>150000055</v>
      </c>
      <c r="F1312" s="1" t="s">
        <v>60</v>
      </c>
      <c r="G1312" s="1" t="s">
        <v>93</v>
      </c>
      <c r="H1312" s="1">
        <v>5</v>
      </c>
      <c r="I1312" s="1" t="s">
        <v>52</v>
      </c>
      <c r="J1312" s="1" t="s">
        <v>49</v>
      </c>
      <c r="K1312" s="1">
        <v>17406001</v>
      </c>
      <c r="L1312" s="1" t="s">
        <v>50</v>
      </c>
      <c r="M1312" s="1" t="s">
        <v>51</v>
      </c>
      <c r="N1312" s="1" t="s">
        <v>64</v>
      </c>
      <c r="O1312" s="1" t="s">
        <v>65</v>
      </c>
      <c r="P1312" s="1" t="s">
        <v>66</v>
      </c>
      <c r="Q1312" s="1" t="s">
        <v>67</v>
      </c>
      <c r="R1312" s="1" t="s">
        <v>87</v>
      </c>
      <c r="S1312" s="1" t="s">
        <v>88</v>
      </c>
      <c r="T1312" s="2">
        <v>43333</v>
      </c>
      <c r="U1312" s="2">
        <v>43333</v>
      </c>
      <c r="V1312" s="1" t="s">
        <v>52</v>
      </c>
      <c r="W1312" s="3">
        <v>1</v>
      </c>
      <c r="X1312" s="1" t="s">
        <v>53</v>
      </c>
      <c r="Y1312" s="4">
        <v>969266</v>
      </c>
      <c r="Z1312" s="4">
        <v>-126976</v>
      </c>
      <c r="AA1312" s="4">
        <v>0</v>
      </c>
      <c r="AB1312" s="4">
        <v>0</v>
      </c>
      <c r="AC1312" s="4">
        <v>0</v>
      </c>
      <c r="AD1312" s="4">
        <v>969266</v>
      </c>
      <c r="AE1312" s="5">
        <v>1685</v>
      </c>
      <c r="AF1312" s="1" t="s">
        <v>70</v>
      </c>
      <c r="AG1312" s="1" t="s">
        <v>71</v>
      </c>
      <c r="AH1312" s="1" t="s">
        <v>89</v>
      </c>
      <c r="AI1312" s="1" t="s">
        <v>57</v>
      </c>
      <c r="AJ1312" s="5">
        <v>10950</v>
      </c>
      <c r="AK1312" s="4">
        <v>-10055</v>
      </c>
      <c r="AL1312" s="4">
        <v>0</v>
      </c>
      <c r="AM1312" s="4">
        <v>0</v>
      </c>
      <c r="AN1312" s="4">
        <v>0</v>
      </c>
      <c r="AO1312" s="4">
        <v>-137031</v>
      </c>
      <c r="AP1312" s="4">
        <v>-137031</v>
      </c>
      <c r="AQ1312" s="4">
        <v>0</v>
      </c>
      <c r="AR1312" s="4">
        <v>832235</v>
      </c>
      <c r="AS1312" s="1" t="s">
        <v>52</v>
      </c>
      <c r="AT1312" s="9">
        <f t="shared" si="596"/>
        <v>43333</v>
      </c>
      <c r="AU1312" s="9">
        <f t="shared" si="597"/>
        <v>43313</v>
      </c>
      <c r="AV1312" s="9">
        <v>44798</v>
      </c>
      <c r="AW1312" s="11">
        <f t="shared" si="598"/>
        <v>4.0136986301369859</v>
      </c>
      <c r="AX1312">
        <v>25</v>
      </c>
      <c r="AY1312" s="12">
        <v>0.05</v>
      </c>
      <c r="AZ1312">
        <f t="shared" si="599"/>
        <v>3.7999999999999999E-2</v>
      </c>
      <c r="BA1312" s="13">
        <f t="shared" si="600"/>
        <v>969266</v>
      </c>
      <c r="BB1312" s="17" t="s">
        <v>2083</v>
      </c>
      <c r="BC1312">
        <f>MATCH(BB1312,MONTHLY_INDEX!$A:$A,0)</f>
        <v>745</v>
      </c>
      <c r="BD1312">
        <f>MATCH(AU1312,MONTHLY_INDEX!$1:$1,0)</f>
        <v>80</v>
      </c>
      <c r="BE1312">
        <f>INDEX(MONTHLY_INDEX!$1:$1048576,Final!BC1312,Final!BD1312)</f>
        <v>106.4</v>
      </c>
      <c r="BF1312">
        <f>MATCH($BF$1,MONTHLY_INDEX!$1:$1,0)</f>
        <v>127</v>
      </c>
      <c r="BG1312">
        <f>INDEX(MONTHLY_INDEX!$1:$1048576,Final!BC1312,Final!BF1312)</f>
        <v>115.4</v>
      </c>
      <c r="BH1312" s="23">
        <f t="shared" si="608"/>
        <v>8.4586466165413529E-2</v>
      </c>
      <c r="BI1312" s="14">
        <f t="shared" si="609"/>
        <v>1051252.7857142857</v>
      </c>
      <c r="BJ1312" s="14">
        <f t="shared" si="610"/>
        <v>160337.65090606653</v>
      </c>
      <c r="BK1312" s="15">
        <f t="shared" si="601"/>
        <v>890915.13480821915</v>
      </c>
      <c r="BL1312" s="52">
        <v>0</v>
      </c>
      <c r="BM1312" s="15">
        <f t="shared" si="611"/>
        <v>890915.13480821915</v>
      </c>
    </row>
    <row r="1313" spans="1:65">
      <c r="A1313" s="8">
        <v>1311</v>
      </c>
      <c r="B1313" s="1" t="s">
        <v>44</v>
      </c>
      <c r="C1313" s="1">
        <v>1500</v>
      </c>
      <c r="D1313" s="1" t="s">
        <v>60</v>
      </c>
      <c r="E1313" s="1">
        <v>150000055</v>
      </c>
      <c r="F1313" s="1" t="s">
        <v>60</v>
      </c>
      <c r="G1313" s="1" t="s">
        <v>94</v>
      </c>
      <c r="H1313" s="1">
        <v>6</v>
      </c>
      <c r="I1313" s="1" t="s">
        <v>52</v>
      </c>
      <c r="J1313" s="1" t="s">
        <v>49</v>
      </c>
      <c r="K1313" s="1">
        <v>17406001</v>
      </c>
      <c r="L1313" s="1" t="s">
        <v>50</v>
      </c>
      <c r="M1313" s="1" t="s">
        <v>51</v>
      </c>
      <c r="N1313" s="1" t="s">
        <v>64</v>
      </c>
      <c r="O1313" s="1" t="s">
        <v>65</v>
      </c>
      <c r="P1313" s="1" t="s">
        <v>66</v>
      </c>
      <c r="Q1313" s="1" t="s">
        <v>67</v>
      </c>
      <c r="R1313" s="1" t="s">
        <v>87</v>
      </c>
      <c r="S1313" s="1" t="s">
        <v>88</v>
      </c>
      <c r="T1313" s="2">
        <v>43333</v>
      </c>
      <c r="U1313" s="2">
        <v>43333</v>
      </c>
      <c r="V1313" s="1" t="s">
        <v>52</v>
      </c>
      <c r="W1313" s="3">
        <v>1</v>
      </c>
      <c r="X1313" s="1" t="s">
        <v>53</v>
      </c>
      <c r="Y1313" s="4">
        <v>735000</v>
      </c>
      <c r="Z1313" s="4">
        <v>-96287</v>
      </c>
      <c r="AA1313" s="4">
        <v>0</v>
      </c>
      <c r="AB1313" s="4">
        <v>0</v>
      </c>
      <c r="AC1313" s="4">
        <v>0</v>
      </c>
      <c r="AD1313" s="4">
        <v>735000</v>
      </c>
      <c r="AE1313" s="5">
        <v>1685</v>
      </c>
      <c r="AF1313" s="1" t="s">
        <v>70</v>
      </c>
      <c r="AG1313" s="1" t="s">
        <v>71</v>
      </c>
      <c r="AH1313" s="1" t="s">
        <v>89</v>
      </c>
      <c r="AI1313" s="1" t="s">
        <v>57</v>
      </c>
      <c r="AJ1313" s="5">
        <v>10950</v>
      </c>
      <c r="AK1313" s="4">
        <v>-7625</v>
      </c>
      <c r="AL1313" s="4">
        <v>0</v>
      </c>
      <c r="AM1313" s="4">
        <v>0</v>
      </c>
      <c r="AN1313" s="4">
        <v>0</v>
      </c>
      <c r="AO1313" s="4">
        <v>-103912</v>
      </c>
      <c r="AP1313" s="4">
        <v>-103912</v>
      </c>
      <c r="AQ1313" s="4">
        <v>0</v>
      </c>
      <c r="AR1313" s="4">
        <v>631088</v>
      </c>
      <c r="AS1313" s="1" t="s">
        <v>52</v>
      </c>
      <c r="AT1313" s="9">
        <f t="shared" si="596"/>
        <v>43333</v>
      </c>
      <c r="AU1313" s="9">
        <f t="shared" si="597"/>
        <v>43313</v>
      </c>
      <c r="AV1313" s="9">
        <v>44798</v>
      </c>
      <c r="AW1313" s="11">
        <f t="shared" si="598"/>
        <v>4.0136986301369859</v>
      </c>
      <c r="AX1313">
        <v>10</v>
      </c>
      <c r="AY1313" s="12">
        <v>0.05</v>
      </c>
      <c r="AZ1313">
        <f t="shared" si="599"/>
        <v>9.5000000000000001E-2</v>
      </c>
      <c r="BA1313" s="13">
        <f t="shared" si="600"/>
        <v>735000</v>
      </c>
      <c r="BB1313" s="17" t="s">
        <v>1853</v>
      </c>
      <c r="BC1313">
        <f>MATCH(BB1313,MONTHLY_INDEX!$A:$A,0)</f>
        <v>630</v>
      </c>
      <c r="BD1313">
        <f>MATCH(AU1313,MONTHLY_INDEX!$1:$1,0)</f>
        <v>80</v>
      </c>
      <c r="BE1313">
        <f>INDEX(MONTHLY_INDEX!$1:$1048576,Final!BC1313,Final!BD1313)</f>
        <v>111.6</v>
      </c>
      <c r="BF1313">
        <f>MATCH($BF$1,MONTHLY_INDEX!$1:$1,0)</f>
        <v>127</v>
      </c>
      <c r="BG1313">
        <f>INDEX(MONTHLY_INDEX!$1:$1048576,Final!BC1313,Final!BF1313)</f>
        <v>151.1</v>
      </c>
      <c r="BH1313" s="23">
        <f t="shared" si="608"/>
        <v>0.35394265232974914</v>
      </c>
      <c r="BI1313" s="14">
        <f t="shared" si="609"/>
        <v>995147.84946236562</v>
      </c>
      <c r="BJ1313" s="14">
        <f t="shared" si="610"/>
        <v>379451.2382162321</v>
      </c>
      <c r="BK1313" s="15">
        <f t="shared" si="601"/>
        <v>615696.61124613346</v>
      </c>
      <c r="BL1313" s="52">
        <v>0</v>
      </c>
      <c r="BM1313" s="15">
        <f t="shared" si="611"/>
        <v>615696.61124613346</v>
      </c>
    </row>
    <row r="1314" spans="1:65">
      <c r="A1314" s="8">
        <v>1312</v>
      </c>
      <c r="B1314" s="1" t="s">
        <v>44</v>
      </c>
      <c r="C1314" s="1">
        <v>1500</v>
      </c>
      <c r="D1314" s="1" t="s">
        <v>60</v>
      </c>
      <c r="E1314" s="1">
        <v>150000055</v>
      </c>
      <c r="F1314" s="1" t="s">
        <v>60</v>
      </c>
      <c r="G1314" s="1" t="s">
        <v>95</v>
      </c>
      <c r="H1314" s="1">
        <v>7</v>
      </c>
      <c r="I1314" s="1" t="s">
        <v>52</v>
      </c>
      <c r="J1314" s="1" t="s">
        <v>49</v>
      </c>
      <c r="K1314" s="1">
        <v>17406001</v>
      </c>
      <c r="L1314" s="1" t="s">
        <v>50</v>
      </c>
      <c r="M1314" s="1" t="s">
        <v>51</v>
      </c>
      <c r="N1314" s="1" t="s">
        <v>64</v>
      </c>
      <c r="O1314" s="1" t="s">
        <v>65</v>
      </c>
      <c r="P1314" s="1" t="s">
        <v>66</v>
      </c>
      <c r="Q1314" s="1" t="s">
        <v>67</v>
      </c>
      <c r="R1314" s="1" t="s">
        <v>87</v>
      </c>
      <c r="S1314" s="1" t="s">
        <v>88</v>
      </c>
      <c r="T1314" s="2">
        <v>43333</v>
      </c>
      <c r="U1314" s="2">
        <v>43333</v>
      </c>
      <c r="V1314" s="1" t="s">
        <v>52</v>
      </c>
      <c r="W1314" s="3">
        <v>1</v>
      </c>
      <c r="X1314" s="1" t="s">
        <v>53</v>
      </c>
      <c r="Y1314" s="4">
        <v>126000</v>
      </c>
      <c r="Z1314" s="4">
        <v>-16506</v>
      </c>
      <c r="AA1314" s="4">
        <v>0</v>
      </c>
      <c r="AB1314" s="4">
        <v>0</v>
      </c>
      <c r="AC1314" s="4">
        <v>0</v>
      </c>
      <c r="AD1314" s="4">
        <v>126000</v>
      </c>
      <c r="AE1314" s="5">
        <v>1685</v>
      </c>
      <c r="AF1314" s="1" t="s">
        <v>70</v>
      </c>
      <c r="AG1314" s="1" t="s">
        <v>71</v>
      </c>
      <c r="AH1314" s="1" t="s">
        <v>89</v>
      </c>
      <c r="AI1314" s="1" t="s">
        <v>57</v>
      </c>
      <c r="AJ1314" s="5">
        <v>10950</v>
      </c>
      <c r="AK1314" s="4">
        <v>-1307</v>
      </c>
      <c r="AL1314" s="4">
        <v>0</v>
      </c>
      <c r="AM1314" s="4">
        <v>0</v>
      </c>
      <c r="AN1314" s="4">
        <v>0</v>
      </c>
      <c r="AO1314" s="4">
        <v>-17813</v>
      </c>
      <c r="AP1314" s="4">
        <v>-17813</v>
      </c>
      <c r="AQ1314" s="4">
        <v>0</v>
      </c>
      <c r="AR1314" s="4">
        <v>108187</v>
      </c>
      <c r="AS1314" s="1" t="s">
        <v>52</v>
      </c>
      <c r="AT1314" s="9">
        <f t="shared" si="596"/>
        <v>43333</v>
      </c>
      <c r="AU1314" s="9">
        <f t="shared" si="597"/>
        <v>43313</v>
      </c>
      <c r="AV1314" s="9">
        <v>44798</v>
      </c>
      <c r="AW1314" s="11">
        <f t="shared" si="598"/>
        <v>4.0136986301369859</v>
      </c>
      <c r="AX1314">
        <v>25</v>
      </c>
      <c r="AY1314" s="12">
        <v>0.05</v>
      </c>
      <c r="AZ1314">
        <f t="shared" si="599"/>
        <v>3.7999999999999999E-2</v>
      </c>
      <c r="BA1314" s="13">
        <f t="shared" si="600"/>
        <v>126000</v>
      </c>
      <c r="BB1314" s="17" t="s">
        <v>2189</v>
      </c>
      <c r="BC1314">
        <f>MATCH(BB1314,MONTHLY_INDEX!$A:$A,0)</f>
        <v>798</v>
      </c>
      <c r="BD1314">
        <f>MATCH(AU1314,MONTHLY_INDEX!$1:$1,0)</f>
        <v>80</v>
      </c>
      <c r="BE1314">
        <f>INDEX(MONTHLY_INDEX!$1:$1048576,Final!BC1314,Final!BD1314)</f>
        <v>96</v>
      </c>
      <c r="BF1314">
        <f>MATCH($BF$1,MONTHLY_INDEX!$1:$1,0)</f>
        <v>127</v>
      </c>
      <c r="BG1314">
        <f>INDEX(MONTHLY_INDEX!$1:$1048576,Final!BC1314,Final!BF1314)</f>
        <v>95.3</v>
      </c>
      <c r="BH1314" s="23">
        <f t="shared" si="608"/>
        <v>-7.2916666666666963E-3</v>
      </c>
      <c r="BI1314" s="14">
        <f t="shared" si="609"/>
        <v>125081.25</v>
      </c>
      <c r="BJ1314" s="14">
        <f t="shared" si="610"/>
        <v>19077.460787671229</v>
      </c>
      <c r="BK1314" s="15">
        <f t="shared" si="601"/>
        <v>106003.78921232877</v>
      </c>
      <c r="BL1314" s="52">
        <v>0</v>
      </c>
      <c r="BM1314" s="15">
        <f t="shared" si="611"/>
        <v>106003.78921232877</v>
      </c>
    </row>
    <row r="1315" spans="1:65">
      <c r="A1315" s="8">
        <v>1313</v>
      </c>
      <c r="B1315" s="1" t="s">
        <v>44</v>
      </c>
      <c r="C1315" s="1">
        <v>1500</v>
      </c>
      <c r="D1315" s="1" t="s">
        <v>60</v>
      </c>
      <c r="E1315" s="1">
        <v>150000055</v>
      </c>
      <c r="F1315" s="1" t="s">
        <v>60</v>
      </c>
      <c r="G1315" s="1" t="s">
        <v>96</v>
      </c>
      <c r="H1315" s="1">
        <v>8</v>
      </c>
      <c r="I1315" s="1" t="s">
        <v>52</v>
      </c>
      <c r="J1315" s="1" t="s">
        <v>49</v>
      </c>
      <c r="K1315" s="1">
        <v>17406001</v>
      </c>
      <c r="L1315" s="1" t="s">
        <v>50</v>
      </c>
      <c r="M1315" s="1" t="s">
        <v>51</v>
      </c>
      <c r="N1315" s="1" t="s">
        <v>64</v>
      </c>
      <c r="O1315" s="1" t="s">
        <v>65</v>
      </c>
      <c r="P1315" s="1" t="s">
        <v>66</v>
      </c>
      <c r="Q1315" s="1" t="s">
        <v>67</v>
      </c>
      <c r="R1315" s="1" t="s">
        <v>87</v>
      </c>
      <c r="S1315" s="1" t="s">
        <v>88</v>
      </c>
      <c r="T1315" s="2">
        <v>43333</v>
      </c>
      <c r="U1315" s="2">
        <v>43333</v>
      </c>
      <c r="V1315" s="1" t="s">
        <v>52</v>
      </c>
      <c r="W1315" s="3">
        <v>1</v>
      </c>
      <c r="X1315" s="1" t="s">
        <v>53</v>
      </c>
      <c r="Y1315" s="4">
        <v>29327302</v>
      </c>
      <c r="Z1315" s="4">
        <v>-3841988</v>
      </c>
      <c r="AA1315" s="4">
        <v>0</v>
      </c>
      <c r="AB1315" s="4">
        <v>0</v>
      </c>
      <c r="AC1315" s="4">
        <v>0</v>
      </c>
      <c r="AD1315" s="4">
        <v>29327302</v>
      </c>
      <c r="AE1315" s="5">
        <v>1685</v>
      </c>
      <c r="AF1315" s="1" t="s">
        <v>70</v>
      </c>
      <c r="AG1315" s="1" t="s">
        <v>71</v>
      </c>
      <c r="AH1315" s="1" t="s">
        <v>89</v>
      </c>
      <c r="AI1315" s="1" t="s">
        <v>57</v>
      </c>
      <c r="AJ1315" s="5">
        <v>10950</v>
      </c>
      <c r="AK1315" s="4">
        <v>-304227</v>
      </c>
      <c r="AL1315" s="4">
        <v>0</v>
      </c>
      <c r="AM1315" s="4">
        <v>0</v>
      </c>
      <c r="AN1315" s="4">
        <v>0</v>
      </c>
      <c r="AO1315" s="4">
        <v>-4146215</v>
      </c>
      <c r="AP1315" s="4">
        <v>-4146215</v>
      </c>
      <c r="AQ1315" s="4">
        <v>0</v>
      </c>
      <c r="AR1315" s="4">
        <v>25181087</v>
      </c>
      <c r="AS1315" s="1" t="s">
        <v>52</v>
      </c>
      <c r="AT1315" s="9">
        <f t="shared" si="596"/>
        <v>43333</v>
      </c>
      <c r="AU1315" s="9">
        <f t="shared" si="597"/>
        <v>43313</v>
      </c>
      <c r="AV1315" s="9">
        <v>44798</v>
      </c>
      <c r="AW1315" s="11">
        <f t="shared" si="598"/>
        <v>4.0136986301369859</v>
      </c>
      <c r="AX1315">
        <v>25</v>
      </c>
      <c r="AY1315" s="12">
        <v>0.05</v>
      </c>
      <c r="AZ1315">
        <f t="shared" si="599"/>
        <v>3.7999999999999999E-2</v>
      </c>
      <c r="BA1315" s="13">
        <f t="shared" si="600"/>
        <v>29327302</v>
      </c>
      <c r="BB1315" s="17" t="s">
        <v>2189</v>
      </c>
      <c r="BC1315">
        <f>MATCH(BB1315,MONTHLY_INDEX!$A:$A,0)</f>
        <v>798</v>
      </c>
      <c r="BD1315">
        <f>MATCH(AU1315,MONTHLY_INDEX!$1:$1,0)</f>
        <v>80</v>
      </c>
      <c r="BE1315">
        <f>INDEX(MONTHLY_INDEX!$1:$1048576,Final!BC1315,Final!BD1315)</f>
        <v>96</v>
      </c>
      <c r="BF1315">
        <f>MATCH($BF$1,MONTHLY_INDEX!$1:$1,0)</f>
        <v>127</v>
      </c>
      <c r="BG1315">
        <f>INDEX(MONTHLY_INDEX!$1:$1048576,Final!BC1315,Final!BF1315)</f>
        <v>95.3</v>
      </c>
      <c r="BH1315" s="23">
        <f t="shared" si="608"/>
        <v>-7.2916666666666963E-3</v>
      </c>
      <c r="BI1315" s="14">
        <f t="shared" si="609"/>
        <v>29113457.089583334</v>
      </c>
      <c r="BJ1315" s="14">
        <f t="shared" si="610"/>
        <v>4440400.4278824767</v>
      </c>
      <c r="BK1315" s="15">
        <f t="shared" si="601"/>
        <v>24673056.661700856</v>
      </c>
      <c r="BL1315" s="52">
        <v>0</v>
      </c>
      <c r="BM1315" s="15">
        <f t="shared" si="611"/>
        <v>24673056.661700856</v>
      </c>
    </row>
    <row r="1316" spans="1:65">
      <c r="A1316" s="8">
        <v>1314</v>
      </c>
      <c r="B1316" s="1" t="s">
        <v>44</v>
      </c>
      <c r="C1316" s="1">
        <v>1500</v>
      </c>
      <c r="D1316" s="1" t="s">
        <v>60</v>
      </c>
      <c r="E1316" s="1">
        <v>150000055</v>
      </c>
      <c r="F1316" s="1" t="s">
        <v>60</v>
      </c>
      <c r="G1316" s="1" t="s">
        <v>97</v>
      </c>
      <c r="H1316" s="1">
        <v>9</v>
      </c>
      <c r="I1316" s="1" t="s">
        <v>52</v>
      </c>
      <c r="J1316" s="1" t="s">
        <v>49</v>
      </c>
      <c r="K1316" s="1">
        <v>17406001</v>
      </c>
      <c r="L1316" s="1" t="s">
        <v>50</v>
      </c>
      <c r="M1316" s="1" t="s">
        <v>51</v>
      </c>
      <c r="N1316" s="1" t="s">
        <v>64</v>
      </c>
      <c r="O1316" s="1" t="s">
        <v>65</v>
      </c>
      <c r="P1316" s="1" t="s">
        <v>66</v>
      </c>
      <c r="Q1316" s="1" t="s">
        <v>67</v>
      </c>
      <c r="R1316" s="1" t="s">
        <v>87</v>
      </c>
      <c r="S1316" s="1" t="s">
        <v>88</v>
      </c>
      <c r="T1316" s="2">
        <v>43333</v>
      </c>
      <c r="U1316" s="2">
        <v>43333</v>
      </c>
      <c r="V1316" s="1" t="s">
        <v>52</v>
      </c>
      <c r="W1316" s="3">
        <v>1</v>
      </c>
      <c r="X1316" s="1" t="s">
        <v>53</v>
      </c>
      <c r="Y1316" s="4">
        <v>1517250</v>
      </c>
      <c r="Z1316" s="4">
        <v>-198765</v>
      </c>
      <c r="AA1316" s="4">
        <v>0</v>
      </c>
      <c r="AB1316" s="4">
        <v>0</v>
      </c>
      <c r="AC1316" s="4">
        <v>0</v>
      </c>
      <c r="AD1316" s="4">
        <v>1517250</v>
      </c>
      <c r="AE1316" s="5">
        <v>1685</v>
      </c>
      <c r="AF1316" s="1" t="s">
        <v>70</v>
      </c>
      <c r="AG1316" s="1" t="s">
        <v>71</v>
      </c>
      <c r="AH1316" s="1" t="s">
        <v>89</v>
      </c>
      <c r="AI1316" s="1" t="s">
        <v>57</v>
      </c>
      <c r="AJ1316" s="5">
        <v>10950</v>
      </c>
      <c r="AK1316" s="4">
        <v>-15739</v>
      </c>
      <c r="AL1316" s="4">
        <v>0</v>
      </c>
      <c r="AM1316" s="4">
        <v>0</v>
      </c>
      <c r="AN1316" s="4">
        <v>0</v>
      </c>
      <c r="AO1316" s="4">
        <v>-214504</v>
      </c>
      <c r="AP1316" s="4">
        <v>-214504</v>
      </c>
      <c r="AQ1316" s="4">
        <v>0</v>
      </c>
      <c r="AR1316" s="4">
        <v>1302746</v>
      </c>
      <c r="AS1316" s="1" t="s">
        <v>52</v>
      </c>
      <c r="AT1316" s="9">
        <f t="shared" si="596"/>
        <v>43333</v>
      </c>
      <c r="AU1316" s="9">
        <f t="shared" si="597"/>
        <v>43313</v>
      </c>
      <c r="AV1316" s="9">
        <v>44798</v>
      </c>
      <c r="AW1316" s="11">
        <f t="shared" si="598"/>
        <v>4.0136986301369859</v>
      </c>
      <c r="AX1316">
        <v>15</v>
      </c>
      <c r="AY1316" s="12">
        <v>0.05</v>
      </c>
      <c r="AZ1316">
        <f t="shared" si="599"/>
        <v>6.3333333333333325E-2</v>
      </c>
      <c r="BA1316" s="13">
        <f t="shared" si="600"/>
        <v>1517250</v>
      </c>
      <c r="BB1316" s="17" t="s">
        <v>1941</v>
      </c>
      <c r="BC1316">
        <f>MATCH(BB1316,MONTHLY_INDEX!$A:$A,0)</f>
        <v>674</v>
      </c>
      <c r="BD1316">
        <f>MATCH(AU1316,MONTHLY_INDEX!$1:$1,0)</f>
        <v>80</v>
      </c>
      <c r="BE1316">
        <f>INDEX(MONTHLY_INDEX!$1:$1048576,Final!BC1316,Final!BD1316)</f>
        <v>105.1</v>
      </c>
      <c r="BF1316">
        <f>MATCH($BF$1,MONTHLY_INDEX!$1:$1,0)</f>
        <v>127</v>
      </c>
      <c r="BG1316">
        <f>INDEX(MONTHLY_INDEX!$1:$1048576,Final!BC1316,Final!BF1316)</f>
        <v>122.8</v>
      </c>
      <c r="BH1316" s="23">
        <f t="shared" si="608"/>
        <v>0.16841103710751668</v>
      </c>
      <c r="BI1316" s="14">
        <f t="shared" si="609"/>
        <v>1772771.6460513796</v>
      </c>
      <c r="BJ1316" s="14">
        <f t="shared" si="610"/>
        <v>450640.17139580037</v>
      </c>
      <c r="BK1316" s="15">
        <f t="shared" si="601"/>
        <v>1322131.4746555793</v>
      </c>
      <c r="BL1316" s="52">
        <v>0</v>
      </c>
      <c r="BM1316" s="15">
        <f t="shared" si="611"/>
        <v>1322131.4746555793</v>
      </c>
    </row>
    <row r="1317" spans="1:65">
      <c r="A1317" s="8">
        <v>1315</v>
      </c>
      <c r="B1317" s="1" t="s">
        <v>44</v>
      </c>
      <c r="C1317" s="1">
        <v>1500</v>
      </c>
      <c r="D1317" s="1" t="s">
        <v>60</v>
      </c>
      <c r="E1317" s="1">
        <v>150000055</v>
      </c>
      <c r="F1317" s="1" t="s">
        <v>60</v>
      </c>
      <c r="G1317" s="1" t="s">
        <v>98</v>
      </c>
      <c r="H1317" s="1">
        <v>10</v>
      </c>
      <c r="I1317" s="1" t="s">
        <v>52</v>
      </c>
      <c r="J1317" s="1" t="s">
        <v>49</v>
      </c>
      <c r="K1317" s="1">
        <v>17406001</v>
      </c>
      <c r="L1317" s="1" t="s">
        <v>50</v>
      </c>
      <c r="M1317" s="1" t="s">
        <v>51</v>
      </c>
      <c r="N1317" s="1" t="s">
        <v>64</v>
      </c>
      <c r="O1317" s="1" t="s">
        <v>65</v>
      </c>
      <c r="P1317" s="1" t="s">
        <v>66</v>
      </c>
      <c r="Q1317" s="1" t="s">
        <v>67</v>
      </c>
      <c r="R1317" s="1" t="s">
        <v>87</v>
      </c>
      <c r="S1317" s="1" t="s">
        <v>88</v>
      </c>
      <c r="T1317" s="2">
        <v>43333</v>
      </c>
      <c r="U1317" s="2">
        <v>43333</v>
      </c>
      <c r="V1317" s="1" t="s">
        <v>52</v>
      </c>
      <c r="W1317" s="3">
        <v>1</v>
      </c>
      <c r="X1317" s="1" t="s">
        <v>53</v>
      </c>
      <c r="Y1317" s="4">
        <v>312900</v>
      </c>
      <c r="Z1317" s="4">
        <v>-40991</v>
      </c>
      <c r="AA1317" s="4">
        <v>0</v>
      </c>
      <c r="AB1317" s="4">
        <v>0</v>
      </c>
      <c r="AC1317" s="4">
        <v>0</v>
      </c>
      <c r="AD1317" s="4">
        <v>312900</v>
      </c>
      <c r="AE1317" s="5">
        <v>1685</v>
      </c>
      <c r="AF1317" s="1" t="s">
        <v>70</v>
      </c>
      <c r="AG1317" s="1" t="s">
        <v>71</v>
      </c>
      <c r="AH1317" s="1" t="s">
        <v>89</v>
      </c>
      <c r="AI1317" s="1" t="s">
        <v>57</v>
      </c>
      <c r="AJ1317" s="5">
        <v>10950</v>
      </c>
      <c r="AK1317" s="4">
        <v>-3246</v>
      </c>
      <c r="AL1317" s="4">
        <v>0</v>
      </c>
      <c r="AM1317" s="4">
        <v>0</v>
      </c>
      <c r="AN1317" s="4">
        <v>0</v>
      </c>
      <c r="AO1317" s="4">
        <v>-44237</v>
      </c>
      <c r="AP1317" s="4">
        <v>-44237</v>
      </c>
      <c r="AQ1317" s="4">
        <v>0</v>
      </c>
      <c r="AR1317" s="4">
        <v>268663</v>
      </c>
      <c r="AS1317" s="1" t="s">
        <v>52</v>
      </c>
      <c r="AT1317" s="9">
        <f t="shared" si="596"/>
        <v>43333</v>
      </c>
      <c r="AU1317" s="9">
        <f t="shared" si="597"/>
        <v>43313</v>
      </c>
      <c r="AV1317" s="9">
        <v>44798</v>
      </c>
      <c r="AW1317" s="11">
        <f t="shared" si="598"/>
        <v>4.0136986301369859</v>
      </c>
      <c r="AX1317">
        <v>10</v>
      </c>
      <c r="AY1317" s="12">
        <v>0.05</v>
      </c>
      <c r="AZ1317">
        <f t="shared" si="599"/>
        <v>9.5000000000000001E-2</v>
      </c>
      <c r="BA1317" s="13">
        <f t="shared" si="600"/>
        <v>312900</v>
      </c>
      <c r="BB1317" s="17" t="s">
        <v>2189</v>
      </c>
      <c r="BC1317">
        <f>MATCH(BB1317,MONTHLY_INDEX!$A:$A,0)</f>
        <v>798</v>
      </c>
      <c r="BD1317">
        <f>MATCH(AU1317,MONTHLY_INDEX!$1:$1,0)</f>
        <v>80</v>
      </c>
      <c r="BE1317">
        <f>INDEX(MONTHLY_INDEX!$1:$1048576,Final!BC1317,Final!BD1317)</f>
        <v>96</v>
      </c>
      <c r="BF1317">
        <f>MATCH($BF$1,MONTHLY_INDEX!$1:$1,0)</f>
        <v>127</v>
      </c>
      <c r="BG1317">
        <f>INDEX(MONTHLY_INDEX!$1:$1048576,Final!BC1317,Final!BF1317)</f>
        <v>95.3</v>
      </c>
      <c r="BH1317" s="23">
        <f t="shared" si="608"/>
        <v>-7.2916666666666963E-3</v>
      </c>
      <c r="BI1317" s="14">
        <f t="shared" si="609"/>
        <v>310618.4375</v>
      </c>
      <c r="BJ1317" s="14">
        <f t="shared" si="610"/>
        <v>118439.2357234589</v>
      </c>
      <c r="BK1317" s="15">
        <f t="shared" si="601"/>
        <v>192179.2017765411</v>
      </c>
      <c r="BL1317" s="52">
        <v>0</v>
      </c>
      <c r="BM1317" s="15">
        <f t="shared" si="611"/>
        <v>192179.2017765411</v>
      </c>
    </row>
    <row r="1318" spans="1:65">
      <c r="A1318" s="8">
        <v>1316</v>
      </c>
      <c r="B1318" s="1" t="s">
        <v>44</v>
      </c>
      <c r="C1318" s="1">
        <v>1500</v>
      </c>
      <c r="D1318" s="1" t="s">
        <v>60</v>
      </c>
      <c r="E1318" s="1">
        <v>150000055</v>
      </c>
      <c r="F1318" s="1" t="s">
        <v>60</v>
      </c>
      <c r="G1318" s="1" t="s">
        <v>99</v>
      </c>
      <c r="H1318" s="1">
        <v>11</v>
      </c>
      <c r="I1318" s="1" t="s">
        <v>52</v>
      </c>
      <c r="J1318" s="1" t="s">
        <v>49</v>
      </c>
      <c r="K1318" s="1">
        <v>17406001</v>
      </c>
      <c r="L1318" s="1" t="s">
        <v>50</v>
      </c>
      <c r="M1318" s="1" t="s">
        <v>51</v>
      </c>
      <c r="N1318" s="1" t="s">
        <v>64</v>
      </c>
      <c r="O1318" s="1" t="s">
        <v>65</v>
      </c>
      <c r="P1318" s="1" t="s">
        <v>66</v>
      </c>
      <c r="Q1318" s="1" t="s">
        <v>67</v>
      </c>
      <c r="R1318" s="1" t="s">
        <v>87</v>
      </c>
      <c r="S1318" s="1" t="s">
        <v>88</v>
      </c>
      <c r="T1318" s="2">
        <v>43333</v>
      </c>
      <c r="U1318" s="2">
        <v>43333</v>
      </c>
      <c r="V1318" s="1" t="s">
        <v>52</v>
      </c>
      <c r="W1318" s="3">
        <v>1</v>
      </c>
      <c r="X1318" s="1" t="s">
        <v>53</v>
      </c>
      <c r="Y1318" s="4">
        <v>1174950</v>
      </c>
      <c r="Z1318" s="4">
        <v>-153922</v>
      </c>
      <c r="AA1318" s="4">
        <v>0</v>
      </c>
      <c r="AB1318" s="4">
        <v>0</v>
      </c>
      <c r="AC1318" s="4">
        <v>0</v>
      </c>
      <c r="AD1318" s="4">
        <v>1174950</v>
      </c>
      <c r="AE1318" s="5">
        <v>1685</v>
      </c>
      <c r="AF1318" s="1" t="s">
        <v>70</v>
      </c>
      <c r="AG1318" s="1" t="s">
        <v>71</v>
      </c>
      <c r="AH1318" s="1" t="s">
        <v>89</v>
      </c>
      <c r="AI1318" s="1" t="s">
        <v>57</v>
      </c>
      <c r="AJ1318" s="5">
        <v>10950</v>
      </c>
      <c r="AK1318" s="4">
        <v>-12188</v>
      </c>
      <c r="AL1318" s="4">
        <v>0</v>
      </c>
      <c r="AM1318" s="4">
        <v>0</v>
      </c>
      <c r="AN1318" s="4">
        <v>0</v>
      </c>
      <c r="AO1318" s="4">
        <v>-166110</v>
      </c>
      <c r="AP1318" s="4">
        <v>-166110</v>
      </c>
      <c r="AQ1318" s="4">
        <v>0</v>
      </c>
      <c r="AR1318" s="4">
        <v>1008840</v>
      </c>
      <c r="AS1318" s="1" t="s">
        <v>52</v>
      </c>
      <c r="AT1318" s="9">
        <f t="shared" si="596"/>
        <v>43333</v>
      </c>
      <c r="AU1318" s="9">
        <f t="shared" si="597"/>
        <v>43313</v>
      </c>
      <c r="AV1318" s="9">
        <v>44798</v>
      </c>
      <c r="AW1318" s="11">
        <f t="shared" si="598"/>
        <v>4.0136986301369859</v>
      </c>
      <c r="AX1318">
        <v>10</v>
      </c>
      <c r="AY1318" s="12">
        <v>0.05</v>
      </c>
      <c r="AZ1318">
        <f t="shared" si="599"/>
        <v>9.5000000000000001E-2</v>
      </c>
      <c r="BA1318" s="13">
        <f t="shared" si="600"/>
        <v>1174950</v>
      </c>
      <c r="BB1318" s="17" t="s">
        <v>2189</v>
      </c>
      <c r="BC1318">
        <f>MATCH(BB1318,MONTHLY_INDEX!$A:$A,0)</f>
        <v>798</v>
      </c>
      <c r="BD1318">
        <f>MATCH(AU1318,MONTHLY_INDEX!$1:$1,0)</f>
        <v>80</v>
      </c>
      <c r="BE1318">
        <f>INDEX(MONTHLY_INDEX!$1:$1048576,Final!BC1318,Final!BD1318)</f>
        <v>96</v>
      </c>
      <c r="BF1318">
        <f>MATCH($BF$1,MONTHLY_INDEX!$1:$1,0)</f>
        <v>127</v>
      </c>
      <c r="BG1318">
        <f>INDEX(MONTHLY_INDEX!$1:$1048576,Final!BC1318,Final!BF1318)</f>
        <v>95.3</v>
      </c>
      <c r="BH1318" s="23">
        <f t="shared" si="608"/>
        <v>-7.2916666666666963E-3</v>
      </c>
      <c r="BI1318" s="14">
        <f t="shared" si="609"/>
        <v>1166382.65625</v>
      </c>
      <c r="BJ1318" s="14">
        <f t="shared" si="610"/>
        <v>444743.30461258558</v>
      </c>
      <c r="BK1318" s="15">
        <f t="shared" si="601"/>
        <v>721639.35163741442</v>
      </c>
      <c r="BL1318" s="52">
        <v>0</v>
      </c>
      <c r="BM1318" s="15">
        <f t="shared" si="611"/>
        <v>721639.35163741442</v>
      </c>
    </row>
    <row r="1319" spans="1:65">
      <c r="A1319" s="8">
        <v>1317</v>
      </c>
      <c r="B1319" s="1" t="s">
        <v>44</v>
      </c>
      <c r="C1319" s="1">
        <v>1500</v>
      </c>
      <c r="D1319" s="1" t="s">
        <v>60</v>
      </c>
      <c r="E1319" s="1">
        <v>150000055</v>
      </c>
      <c r="F1319" s="1" t="s">
        <v>60</v>
      </c>
      <c r="G1319" s="1" t="s">
        <v>100</v>
      </c>
      <c r="H1319" s="1">
        <v>12</v>
      </c>
      <c r="I1319" s="1" t="s">
        <v>52</v>
      </c>
      <c r="J1319" s="1" t="s">
        <v>49</v>
      </c>
      <c r="K1319" s="1">
        <v>17406001</v>
      </c>
      <c r="L1319" s="1" t="s">
        <v>50</v>
      </c>
      <c r="M1319" s="1" t="s">
        <v>51</v>
      </c>
      <c r="N1319" s="1" t="s">
        <v>64</v>
      </c>
      <c r="O1319" s="1" t="s">
        <v>65</v>
      </c>
      <c r="P1319" s="1" t="s">
        <v>66</v>
      </c>
      <c r="Q1319" s="1" t="s">
        <v>67</v>
      </c>
      <c r="R1319" s="1" t="s">
        <v>87</v>
      </c>
      <c r="S1319" s="1" t="s">
        <v>88</v>
      </c>
      <c r="T1319" s="2">
        <v>43333</v>
      </c>
      <c r="U1319" s="2">
        <v>43333</v>
      </c>
      <c r="V1319" s="1" t="s">
        <v>52</v>
      </c>
      <c r="W1319" s="3">
        <v>1</v>
      </c>
      <c r="X1319" s="1" t="s">
        <v>53</v>
      </c>
      <c r="Y1319" s="4">
        <v>582750</v>
      </c>
      <c r="Z1319" s="4">
        <v>-76342</v>
      </c>
      <c r="AA1319" s="4">
        <v>0</v>
      </c>
      <c r="AB1319" s="4">
        <v>0</v>
      </c>
      <c r="AC1319" s="4">
        <v>0</v>
      </c>
      <c r="AD1319" s="4">
        <v>582750</v>
      </c>
      <c r="AE1319" s="5">
        <v>1685</v>
      </c>
      <c r="AF1319" s="1" t="s">
        <v>70</v>
      </c>
      <c r="AG1319" s="1" t="s">
        <v>71</v>
      </c>
      <c r="AH1319" s="1" t="s">
        <v>89</v>
      </c>
      <c r="AI1319" s="1" t="s">
        <v>57</v>
      </c>
      <c r="AJ1319" s="5">
        <v>10950</v>
      </c>
      <c r="AK1319" s="4">
        <v>-6045</v>
      </c>
      <c r="AL1319" s="4">
        <v>0</v>
      </c>
      <c r="AM1319" s="4">
        <v>0</v>
      </c>
      <c r="AN1319" s="4">
        <v>0</v>
      </c>
      <c r="AO1319" s="4">
        <v>-82387</v>
      </c>
      <c r="AP1319" s="4">
        <v>-82387</v>
      </c>
      <c r="AQ1319" s="4">
        <v>0</v>
      </c>
      <c r="AR1319" s="4">
        <v>500363</v>
      </c>
      <c r="AS1319" s="1" t="s">
        <v>52</v>
      </c>
      <c r="AT1319" s="9">
        <f t="shared" si="596"/>
        <v>43333</v>
      </c>
      <c r="AU1319" s="9">
        <f t="shared" si="597"/>
        <v>43313</v>
      </c>
      <c r="AV1319" s="9">
        <v>44798</v>
      </c>
      <c r="AW1319" s="11">
        <f t="shared" si="598"/>
        <v>4.0136986301369859</v>
      </c>
      <c r="AX1319">
        <v>10</v>
      </c>
      <c r="AY1319" s="12">
        <v>0.05</v>
      </c>
      <c r="AZ1319">
        <f t="shared" si="599"/>
        <v>9.5000000000000001E-2</v>
      </c>
      <c r="BA1319" s="13">
        <f t="shared" si="600"/>
        <v>582750</v>
      </c>
      <c r="BB1319" s="17" t="s">
        <v>1973</v>
      </c>
      <c r="BC1319">
        <f>MATCH(BB1319,MONTHLY_INDEX!$A:$A,0)</f>
        <v>690</v>
      </c>
      <c r="BD1319">
        <f>MATCH(AU1319,MONTHLY_INDEX!$1:$1,0)</f>
        <v>80</v>
      </c>
      <c r="BE1319">
        <f>INDEX(MONTHLY_INDEX!$1:$1048576,Final!BC1319,Final!BD1319)</f>
        <v>110</v>
      </c>
      <c r="BF1319">
        <f>MATCH($BF$1,MONTHLY_INDEX!$1:$1,0)</f>
        <v>127</v>
      </c>
      <c r="BG1319">
        <f>INDEX(MONTHLY_INDEX!$1:$1048576,Final!BC1319,Final!BF1319)</f>
        <v>145.69999999999999</v>
      </c>
      <c r="BH1319" s="23">
        <f t="shared" si="608"/>
        <v>0.32454545454545441</v>
      </c>
      <c r="BI1319" s="14">
        <f t="shared" si="609"/>
        <v>771878.86363636365</v>
      </c>
      <c r="BJ1319" s="14">
        <f t="shared" si="610"/>
        <v>294318.46807285177</v>
      </c>
      <c r="BK1319" s="15">
        <f t="shared" si="601"/>
        <v>477560.39556351188</v>
      </c>
      <c r="BL1319" s="52">
        <v>0</v>
      </c>
      <c r="BM1319" s="15">
        <f t="shared" si="611"/>
        <v>477560.39556351188</v>
      </c>
    </row>
    <row r="1320" spans="1:65">
      <c r="A1320" s="8">
        <v>1318</v>
      </c>
      <c r="B1320" s="1" t="s">
        <v>44</v>
      </c>
      <c r="C1320" s="1">
        <v>1500</v>
      </c>
      <c r="D1320" s="1" t="s">
        <v>60</v>
      </c>
      <c r="E1320" s="1">
        <v>150000055</v>
      </c>
      <c r="F1320" s="1" t="s">
        <v>60</v>
      </c>
      <c r="G1320" s="1" t="s">
        <v>101</v>
      </c>
      <c r="H1320" s="1">
        <v>13</v>
      </c>
      <c r="I1320" s="1" t="s">
        <v>52</v>
      </c>
      <c r="J1320" s="1" t="s">
        <v>49</v>
      </c>
      <c r="K1320" s="1">
        <v>17406001</v>
      </c>
      <c r="L1320" s="1" t="s">
        <v>50</v>
      </c>
      <c r="M1320" s="1" t="s">
        <v>51</v>
      </c>
      <c r="N1320" s="1" t="s">
        <v>64</v>
      </c>
      <c r="O1320" s="1" t="s">
        <v>65</v>
      </c>
      <c r="P1320" s="1" t="s">
        <v>66</v>
      </c>
      <c r="Q1320" s="1" t="s">
        <v>67</v>
      </c>
      <c r="R1320" s="1" t="s">
        <v>87</v>
      </c>
      <c r="S1320" s="1" t="s">
        <v>88</v>
      </c>
      <c r="T1320" s="2">
        <v>43333</v>
      </c>
      <c r="U1320" s="2">
        <v>43333</v>
      </c>
      <c r="V1320" s="1" t="s">
        <v>52</v>
      </c>
      <c r="W1320" s="3">
        <v>1</v>
      </c>
      <c r="X1320" s="1" t="s">
        <v>53</v>
      </c>
      <c r="Y1320" s="4">
        <v>9976171</v>
      </c>
      <c r="Z1320" s="4">
        <v>-1306915</v>
      </c>
      <c r="AA1320" s="4">
        <v>0</v>
      </c>
      <c r="AB1320" s="4">
        <v>0</v>
      </c>
      <c r="AC1320" s="4">
        <v>0</v>
      </c>
      <c r="AD1320" s="4">
        <v>9976171</v>
      </c>
      <c r="AE1320" s="5">
        <v>1685</v>
      </c>
      <c r="AF1320" s="1" t="s">
        <v>70</v>
      </c>
      <c r="AG1320" s="1" t="s">
        <v>71</v>
      </c>
      <c r="AH1320" s="1" t="s">
        <v>89</v>
      </c>
      <c r="AI1320" s="1" t="s">
        <v>57</v>
      </c>
      <c r="AJ1320" s="5">
        <v>10950</v>
      </c>
      <c r="AK1320" s="4">
        <v>-103488</v>
      </c>
      <c r="AL1320" s="4">
        <v>0</v>
      </c>
      <c r="AM1320" s="4">
        <v>0</v>
      </c>
      <c r="AN1320" s="4">
        <v>0</v>
      </c>
      <c r="AO1320" s="4">
        <v>-1410403</v>
      </c>
      <c r="AP1320" s="4">
        <v>-1410403</v>
      </c>
      <c r="AQ1320" s="4">
        <v>0</v>
      </c>
      <c r="AR1320" s="4">
        <v>8565768</v>
      </c>
      <c r="AS1320" s="1" t="s">
        <v>52</v>
      </c>
      <c r="AT1320" s="9">
        <f t="shared" si="596"/>
        <v>43333</v>
      </c>
      <c r="AU1320" s="9">
        <f t="shared" si="597"/>
        <v>43313</v>
      </c>
      <c r="AV1320" s="9">
        <v>44798</v>
      </c>
      <c r="AW1320" s="11">
        <f t="shared" si="598"/>
        <v>4.0136986301369859</v>
      </c>
      <c r="AX1320">
        <v>25</v>
      </c>
      <c r="AY1320" s="12">
        <v>0.05</v>
      </c>
      <c r="AZ1320">
        <f t="shared" si="599"/>
        <v>3.7999999999999999E-2</v>
      </c>
      <c r="BA1320" s="13">
        <f t="shared" si="600"/>
        <v>9976171</v>
      </c>
      <c r="BB1320" s="17" t="s">
        <v>2189</v>
      </c>
      <c r="BC1320">
        <f>MATCH(BB1320,MONTHLY_INDEX!$A:$A,0)</f>
        <v>798</v>
      </c>
      <c r="BD1320">
        <f>MATCH(AU1320,MONTHLY_INDEX!$1:$1,0)</f>
        <v>80</v>
      </c>
      <c r="BE1320">
        <f>INDEX(MONTHLY_INDEX!$1:$1048576,Final!BC1320,Final!BD1320)</f>
        <v>96</v>
      </c>
      <c r="BF1320">
        <f>MATCH($BF$1,MONTHLY_INDEX!$1:$1,0)</f>
        <v>127</v>
      </c>
      <c r="BG1320">
        <f>INDEX(MONTHLY_INDEX!$1:$1048576,Final!BC1320,Final!BF1320)</f>
        <v>95.3</v>
      </c>
      <c r="BH1320" s="23">
        <f t="shared" si="608"/>
        <v>-7.2916666666666963E-3</v>
      </c>
      <c r="BI1320" s="14">
        <f t="shared" si="609"/>
        <v>9903428.0864583328</v>
      </c>
      <c r="BJ1320" s="14">
        <f t="shared" si="610"/>
        <v>1510476.2782825625</v>
      </c>
      <c r="BK1320" s="15">
        <f t="shared" si="601"/>
        <v>8392951.8081757706</v>
      </c>
      <c r="BL1320" s="52">
        <v>0</v>
      </c>
      <c r="BM1320" s="15">
        <f t="shared" si="611"/>
        <v>8392951.8081757706</v>
      </c>
    </row>
    <row r="1321" spans="1:65">
      <c r="A1321" s="8">
        <v>1319</v>
      </c>
      <c r="B1321" s="1" t="s">
        <v>44</v>
      </c>
      <c r="C1321" s="1">
        <v>1500</v>
      </c>
      <c r="D1321" s="1" t="s">
        <v>60</v>
      </c>
      <c r="E1321" s="1">
        <v>150000055</v>
      </c>
      <c r="F1321" s="1" t="s">
        <v>60</v>
      </c>
      <c r="G1321" s="1" t="s">
        <v>102</v>
      </c>
      <c r="H1321" s="1">
        <v>14</v>
      </c>
      <c r="I1321" s="1" t="s">
        <v>52</v>
      </c>
      <c r="J1321" s="1" t="s">
        <v>49</v>
      </c>
      <c r="K1321" s="1">
        <v>17406001</v>
      </c>
      <c r="L1321" s="1" t="s">
        <v>50</v>
      </c>
      <c r="M1321" s="1" t="s">
        <v>51</v>
      </c>
      <c r="N1321" s="1" t="s">
        <v>64</v>
      </c>
      <c r="O1321" s="1" t="s">
        <v>65</v>
      </c>
      <c r="P1321" s="1" t="s">
        <v>66</v>
      </c>
      <c r="Q1321" s="1" t="s">
        <v>67</v>
      </c>
      <c r="R1321" s="1" t="s">
        <v>87</v>
      </c>
      <c r="S1321" s="1" t="s">
        <v>88</v>
      </c>
      <c r="T1321" s="2">
        <v>43333</v>
      </c>
      <c r="U1321" s="2">
        <v>43333</v>
      </c>
      <c r="V1321" s="1" t="s">
        <v>52</v>
      </c>
      <c r="W1321" s="3">
        <v>1</v>
      </c>
      <c r="X1321" s="1" t="s">
        <v>53</v>
      </c>
      <c r="Y1321" s="4">
        <v>21103901</v>
      </c>
      <c r="Z1321" s="4">
        <v>-2764690</v>
      </c>
      <c r="AA1321" s="4">
        <v>0</v>
      </c>
      <c r="AB1321" s="4">
        <v>0</v>
      </c>
      <c r="AC1321" s="4">
        <v>0</v>
      </c>
      <c r="AD1321" s="4">
        <v>21103901</v>
      </c>
      <c r="AE1321" s="5">
        <v>1685</v>
      </c>
      <c r="AF1321" s="1" t="s">
        <v>70</v>
      </c>
      <c r="AG1321" s="1" t="s">
        <v>71</v>
      </c>
      <c r="AH1321" s="1" t="s">
        <v>89</v>
      </c>
      <c r="AI1321" s="1" t="s">
        <v>57</v>
      </c>
      <c r="AJ1321" s="5">
        <v>10950</v>
      </c>
      <c r="AK1321" s="4">
        <v>-218921</v>
      </c>
      <c r="AL1321" s="4">
        <v>0</v>
      </c>
      <c r="AM1321" s="4">
        <v>0</v>
      </c>
      <c r="AN1321" s="4">
        <v>0</v>
      </c>
      <c r="AO1321" s="4">
        <v>-2983611</v>
      </c>
      <c r="AP1321" s="4">
        <v>-2983611</v>
      </c>
      <c r="AQ1321" s="4">
        <v>0</v>
      </c>
      <c r="AR1321" s="4">
        <v>18120290</v>
      </c>
      <c r="AS1321" s="1" t="s">
        <v>52</v>
      </c>
      <c r="AT1321" s="9">
        <f t="shared" si="596"/>
        <v>43333</v>
      </c>
      <c r="AU1321" s="9">
        <f t="shared" si="597"/>
        <v>43313</v>
      </c>
      <c r="AV1321" s="9">
        <v>44798</v>
      </c>
      <c r="AW1321" s="11">
        <f t="shared" si="598"/>
        <v>4.0136986301369859</v>
      </c>
      <c r="AX1321">
        <v>25</v>
      </c>
      <c r="AY1321" s="12">
        <v>0.05</v>
      </c>
      <c r="AZ1321">
        <f t="shared" si="599"/>
        <v>3.7999999999999999E-2</v>
      </c>
      <c r="BA1321" s="13">
        <f t="shared" si="600"/>
        <v>21103901</v>
      </c>
      <c r="BB1321" s="17" t="s">
        <v>2189</v>
      </c>
      <c r="BC1321">
        <f>MATCH(BB1321,MONTHLY_INDEX!$A:$A,0)</f>
        <v>798</v>
      </c>
      <c r="BD1321">
        <f>MATCH(AU1321,MONTHLY_INDEX!$1:$1,0)</f>
        <v>80</v>
      </c>
      <c r="BE1321">
        <f>INDEX(MONTHLY_INDEX!$1:$1048576,Final!BC1321,Final!BD1321)</f>
        <v>96</v>
      </c>
      <c r="BF1321">
        <f>MATCH($BF$1,MONTHLY_INDEX!$1:$1,0)</f>
        <v>127</v>
      </c>
      <c r="BG1321">
        <f>INDEX(MONTHLY_INDEX!$1:$1048576,Final!BC1321,Final!BF1321)</f>
        <v>95.3</v>
      </c>
      <c r="BH1321" s="23">
        <f t="shared" si="608"/>
        <v>-7.2916666666666963E-3</v>
      </c>
      <c r="BI1321" s="14">
        <f t="shared" si="609"/>
        <v>20950018.388541665</v>
      </c>
      <c r="BJ1321" s="14">
        <f t="shared" si="610"/>
        <v>3195308.2840825049</v>
      </c>
      <c r="BK1321" s="15">
        <f t="shared" si="601"/>
        <v>17754710.104459159</v>
      </c>
      <c r="BL1321" s="52">
        <v>0</v>
      </c>
      <c r="BM1321" s="15">
        <f t="shared" si="611"/>
        <v>17754710.104459159</v>
      </c>
    </row>
    <row r="1322" spans="1:65">
      <c r="A1322" s="8">
        <v>1320</v>
      </c>
      <c r="B1322" s="1" t="s">
        <v>44</v>
      </c>
      <c r="C1322" s="1">
        <v>1500</v>
      </c>
      <c r="D1322" s="1" t="s">
        <v>60</v>
      </c>
      <c r="E1322" s="1">
        <v>150000055</v>
      </c>
      <c r="F1322" s="1" t="s">
        <v>60</v>
      </c>
      <c r="G1322" s="1" t="s">
        <v>103</v>
      </c>
      <c r="H1322" s="1">
        <v>15</v>
      </c>
      <c r="I1322" s="1" t="s">
        <v>52</v>
      </c>
      <c r="J1322" s="1" t="s">
        <v>49</v>
      </c>
      <c r="K1322" s="1">
        <v>17406001</v>
      </c>
      <c r="L1322" s="1" t="s">
        <v>50</v>
      </c>
      <c r="M1322" s="1" t="s">
        <v>51</v>
      </c>
      <c r="N1322" s="1" t="s">
        <v>64</v>
      </c>
      <c r="O1322" s="1" t="s">
        <v>65</v>
      </c>
      <c r="P1322" s="1" t="s">
        <v>66</v>
      </c>
      <c r="Q1322" s="1" t="s">
        <v>67</v>
      </c>
      <c r="R1322" s="1" t="s">
        <v>87</v>
      </c>
      <c r="S1322" s="1" t="s">
        <v>88</v>
      </c>
      <c r="T1322" s="2">
        <v>43333</v>
      </c>
      <c r="U1322" s="2">
        <v>43333</v>
      </c>
      <c r="V1322" s="1" t="s">
        <v>52</v>
      </c>
      <c r="W1322" s="3">
        <v>1</v>
      </c>
      <c r="X1322" s="1" t="s">
        <v>53</v>
      </c>
      <c r="Y1322" s="4">
        <v>580650</v>
      </c>
      <c r="Z1322" s="4">
        <v>-76066</v>
      </c>
      <c r="AA1322" s="4">
        <v>0</v>
      </c>
      <c r="AB1322" s="4">
        <v>0</v>
      </c>
      <c r="AC1322" s="4">
        <v>0</v>
      </c>
      <c r="AD1322" s="4">
        <v>580650</v>
      </c>
      <c r="AE1322" s="5">
        <v>1685</v>
      </c>
      <c r="AF1322" s="1" t="s">
        <v>70</v>
      </c>
      <c r="AG1322" s="1" t="s">
        <v>71</v>
      </c>
      <c r="AH1322" s="1" t="s">
        <v>89</v>
      </c>
      <c r="AI1322" s="1" t="s">
        <v>57</v>
      </c>
      <c r="AJ1322" s="5">
        <v>10950</v>
      </c>
      <c r="AK1322" s="4">
        <v>-6023</v>
      </c>
      <c r="AL1322" s="4">
        <v>0</v>
      </c>
      <c r="AM1322" s="4">
        <v>0</v>
      </c>
      <c r="AN1322" s="4">
        <v>0</v>
      </c>
      <c r="AO1322" s="4">
        <v>-82089</v>
      </c>
      <c r="AP1322" s="4">
        <v>-82089</v>
      </c>
      <c r="AQ1322" s="4">
        <v>0</v>
      </c>
      <c r="AR1322" s="4">
        <v>498561</v>
      </c>
      <c r="AS1322" s="1" t="s">
        <v>52</v>
      </c>
      <c r="AT1322" s="9">
        <f t="shared" si="596"/>
        <v>43333</v>
      </c>
      <c r="AU1322" s="9">
        <f t="shared" si="597"/>
        <v>43313</v>
      </c>
      <c r="AV1322" s="9">
        <v>44798</v>
      </c>
      <c r="AW1322" s="11">
        <f t="shared" si="598"/>
        <v>4.0136986301369859</v>
      </c>
      <c r="AX1322">
        <v>10</v>
      </c>
      <c r="AY1322" s="12">
        <v>0.05</v>
      </c>
      <c r="AZ1322">
        <f t="shared" si="599"/>
        <v>9.5000000000000001E-2</v>
      </c>
      <c r="BA1322" s="13">
        <f t="shared" si="600"/>
        <v>580650</v>
      </c>
      <c r="BB1322" s="17" t="s">
        <v>1941</v>
      </c>
      <c r="BC1322">
        <f>MATCH(BB1322,MONTHLY_INDEX!$A:$A,0)</f>
        <v>674</v>
      </c>
      <c r="BD1322">
        <f>MATCH(AU1322,MONTHLY_INDEX!$1:$1,0)</f>
        <v>80</v>
      </c>
      <c r="BE1322">
        <f>INDEX(MONTHLY_INDEX!$1:$1048576,Final!BC1322,Final!BD1322)</f>
        <v>105.1</v>
      </c>
      <c r="BF1322">
        <f>MATCH($BF$1,MONTHLY_INDEX!$1:$1,0)</f>
        <v>127</v>
      </c>
      <c r="BG1322">
        <f>INDEX(MONTHLY_INDEX!$1:$1048576,Final!BC1322,Final!BF1322)</f>
        <v>122.8</v>
      </c>
      <c r="BH1322" s="23">
        <f t="shared" si="608"/>
        <v>0.16841103710751668</v>
      </c>
      <c r="BI1322" s="14">
        <f t="shared" si="609"/>
        <v>678437.86869647959</v>
      </c>
      <c r="BJ1322" s="14">
        <f t="shared" si="610"/>
        <v>258689.28870091107</v>
      </c>
      <c r="BK1322" s="15">
        <f t="shared" si="601"/>
        <v>419748.57999556849</v>
      </c>
      <c r="BL1322" s="52">
        <v>0</v>
      </c>
      <c r="BM1322" s="15">
        <f t="shared" si="611"/>
        <v>419748.57999556849</v>
      </c>
    </row>
    <row r="1323" spans="1:65">
      <c r="A1323" s="8">
        <v>1321</v>
      </c>
      <c r="B1323" s="1" t="s">
        <v>44</v>
      </c>
      <c r="C1323" s="1">
        <v>1500</v>
      </c>
      <c r="D1323" s="1" t="s">
        <v>60</v>
      </c>
      <c r="E1323" s="1">
        <v>150000055</v>
      </c>
      <c r="F1323" s="1" t="s">
        <v>60</v>
      </c>
      <c r="G1323" s="1" t="s">
        <v>104</v>
      </c>
      <c r="H1323" s="1">
        <v>16</v>
      </c>
      <c r="I1323" s="1" t="s">
        <v>52</v>
      </c>
      <c r="J1323" s="1" t="s">
        <v>49</v>
      </c>
      <c r="K1323" s="1">
        <v>17406001</v>
      </c>
      <c r="L1323" s="1" t="s">
        <v>50</v>
      </c>
      <c r="M1323" s="1" t="s">
        <v>51</v>
      </c>
      <c r="N1323" s="1" t="s">
        <v>64</v>
      </c>
      <c r="O1323" s="1" t="s">
        <v>65</v>
      </c>
      <c r="P1323" s="1" t="s">
        <v>66</v>
      </c>
      <c r="Q1323" s="1" t="s">
        <v>67</v>
      </c>
      <c r="R1323" s="1" t="s">
        <v>87</v>
      </c>
      <c r="S1323" s="1" t="s">
        <v>88</v>
      </c>
      <c r="T1323" s="2">
        <v>43333</v>
      </c>
      <c r="U1323" s="2">
        <v>43333</v>
      </c>
      <c r="V1323" s="1" t="s">
        <v>52</v>
      </c>
      <c r="W1323" s="3">
        <v>1</v>
      </c>
      <c r="X1323" s="1" t="s">
        <v>53</v>
      </c>
      <c r="Y1323" s="4">
        <v>175035</v>
      </c>
      <c r="Z1323" s="4">
        <v>-22929</v>
      </c>
      <c r="AA1323" s="4">
        <v>0</v>
      </c>
      <c r="AB1323" s="4">
        <v>0</v>
      </c>
      <c r="AC1323" s="4">
        <v>0</v>
      </c>
      <c r="AD1323" s="4">
        <v>175035</v>
      </c>
      <c r="AE1323" s="5">
        <v>1685</v>
      </c>
      <c r="AF1323" s="1" t="s">
        <v>70</v>
      </c>
      <c r="AG1323" s="1" t="s">
        <v>71</v>
      </c>
      <c r="AH1323" s="1" t="s">
        <v>89</v>
      </c>
      <c r="AI1323" s="1" t="s">
        <v>57</v>
      </c>
      <c r="AJ1323" s="5">
        <v>10950</v>
      </c>
      <c r="AK1323" s="4">
        <v>-1816</v>
      </c>
      <c r="AL1323" s="4">
        <v>0</v>
      </c>
      <c r="AM1323" s="4">
        <v>0</v>
      </c>
      <c r="AN1323" s="4">
        <v>0</v>
      </c>
      <c r="AO1323" s="4">
        <v>-24745</v>
      </c>
      <c r="AP1323" s="4">
        <v>-24745</v>
      </c>
      <c r="AQ1323" s="4">
        <v>0</v>
      </c>
      <c r="AR1323" s="4">
        <v>150290</v>
      </c>
      <c r="AS1323" s="1" t="s">
        <v>52</v>
      </c>
      <c r="AT1323" s="9">
        <f t="shared" si="596"/>
        <v>43333</v>
      </c>
      <c r="AU1323" s="9">
        <f t="shared" si="597"/>
        <v>43313</v>
      </c>
      <c r="AV1323" s="9">
        <v>44798</v>
      </c>
      <c r="AW1323" s="11">
        <f t="shared" si="598"/>
        <v>4.0136986301369859</v>
      </c>
      <c r="AX1323">
        <v>10</v>
      </c>
      <c r="AY1323" s="12">
        <v>0.05</v>
      </c>
      <c r="AZ1323">
        <f t="shared" si="599"/>
        <v>9.5000000000000001E-2</v>
      </c>
      <c r="BA1323" s="13">
        <f t="shared" si="600"/>
        <v>175035</v>
      </c>
      <c r="BB1323" s="17" t="s">
        <v>1877</v>
      </c>
      <c r="BC1323">
        <f>MATCH(BB1323,MONTHLY_INDEX!$A:$A,0)</f>
        <v>642</v>
      </c>
      <c r="BD1323">
        <f>MATCH(AU1323,MONTHLY_INDEX!$1:$1,0)</f>
        <v>80</v>
      </c>
      <c r="BE1323">
        <f>INDEX(MONTHLY_INDEX!$1:$1048576,Final!BC1323,Final!BD1323)</f>
        <v>79.099999999999994</v>
      </c>
      <c r="BF1323">
        <f>MATCH($BF$1,MONTHLY_INDEX!$1:$1,0)</f>
        <v>127</v>
      </c>
      <c r="BG1323">
        <f>INDEX(MONTHLY_INDEX!$1:$1048576,Final!BC1323,Final!BF1323)</f>
        <v>94</v>
      </c>
      <c r="BH1323" s="23">
        <f t="shared" si="608"/>
        <v>0.18836915297092297</v>
      </c>
      <c r="BI1323" s="14">
        <f t="shared" si="609"/>
        <v>208006.19469026552</v>
      </c>
      <c r="BJ1323" s="14">
        <f t="shared" si="610"/>
        <v>79313.046975390971</v>
      </c>
      <c r="BK1323" s="15">
        <f t="shared" si="601"/>
        <v>128693.14771487455</v>
      </c>
      <c r="BL1323" s="52">
        <v>0</v>
      </c>
      <c r="BM1323" s="15">
        <f t="shared" si="611"/>
        <v>128693.14771487455</v>
      </c>
    </row>
    <row r="1324" spans="1:65">
      <c r="A1324" s="8">
        <v>1322</v>
      </c>
      <c r="B1324" s="1" t="s">
        <v>44</v>
      </c>
      <c r="C1324" s="1">
        <v>1500</v>
      </c>
      <c r="D1324" s="1" t="s">
        <v>60</v>
      </c>
      <c r="E1324" s="1">
        <v>150000055</v>
      </c>
      <c r="F1324" s="1" t="s">
        <v>60</v>
      </c>
      <c r="G1324" s="1" t="s">
        <v>105</v>
      </c>
      <c r="H1324" s="1">
        <v>17</v>
      </c>
      <c r="I1324" s="1" t="s">
        <v>52</v>
      </c>
      <c r="J1324" s="1" t="s">
        <v>49</v>
      </c>
      <c r="K1324" s="1">
        <v>17406001</v>
      </c>
      <c r="L1324" s="1" t="s">
        <v>50</v>
      </c>
      <c r="M1324" s="1" t="s">
        <v>51</v>
      </c>
      <c r="N1324" s="1" t="s">
        <v>64</v>
      </c>
      <c r="O1324" s="1" t="s">
        <v>65</v>
      </c>
      <c r="P1324" s="1" t="s">
        <v>66</v>
      </c>
      <c r="Q1324" s="1" t="s">
        <v>67</v>
      </c>
      <c r="R1324" s="1" t="s">
        <v>87</v>
      </c>
      <c r="S1324" s="1" t="s">
        <v>88</v>
      </c>
      <c r="T1324" s="2">
        <v>43333</v>
      </c>
      <c r="U1324" s="2">
        <v>43333</v>
      </c>
      <c r="V1324" s="1" t="s">
        <v>52</v>
      </c>
      <c r="W1324" s="3">
        <v>1</v>
      </c>
      <c r="X1324" s="1" t="s">
        <v>53</v>
      </c>
      <c r="Y1324" s="4">
        <v>132796</v>
      </c>
      <c r="Z1324" s="4">
        <v>-17395</v>
      </c>
      <c r="AA1324" s="4">
        <v>0</v>
      </c>
      <c r="AB1324" s="4">
        <v>0</v>
      </c>
      <c r="AC1324" s="4">
        <v>0</v>
      </c>
      <c r="AD1324" s="4">
        <v>132796</v>
      </c>
      <c r="AE1324" s="5">
        <v>1685</v>
      </c>
      <c r="AF1324" s="1" t="s">
        <v>70</v>
      </c>
      <c r="AG1324" s="1" t="s">
        <v>71</v>
      </c>
      <c r="AH1324" s="1" t="s">
        <v>89</v>
      </c>
      <c r="AI1324" s="1" t="s">
        <v>57</v>
      </c>
      <c r="AJ1324" s="5">
        <v>10950</v>
      </c>
      <c r="AK1324" s="4">
        <v>-1378</v>
      </c>
      <c r="AL1324" s="4">
        <v>0</v>
      </c>
      <c r="AM1324" s="4">
        <v>0</v>
      </c>
      <c r="AN1324" s="4">
        <v>0</v>
      </c>
      <c r="AO1324" s="4">
        <v>-18773</v>
      </c>
      <c r="AP1324" s="4">
        <v>-18773</v>
      </c>
      <c r="AQ1324" s="4">
        <v>0</v>
      </c>
      <c r="AR1324" s="4">
        <v>114023</v>
      </c>
      <c r="AS1324" s="1" t="s">
        <v>52</v>
      </c>
      <c r="AT1324" s="9">
        <f t="shared" si="596"/>
        <v>43333</v>
      </c>
      <c r="AU1324" s="9">
        <f t="shared" si="597"/>
        <v>43313</v>
      </c>
      <c r="AV1324" s="9">
        <v>44798</v>
      </c>
      <c r="AW1324" s="11">
        <f t="shared" si="598"/>
        <v>4.0136986301369859</v>
      </c>
      <c r="AX1324">
        <v>10</v>
      </c>
      <c r="AY1324" s="12">
        <v>0.05</v>
      </c>
      <c r="AZ1324">
        <f t="shared" si="599"/>
        <v>9.5000000000000001E-2</v>
      </c>
      <c r="BA1324" s="13">
        <f t="shared" si="600"/>
        <v>132796</v>
      </c>
      <c r="BB1324" s="17" t="s">
        <v>2189</v>
      </c>
      <c r="BC1324">
        <f>MATCH(BB1324,MONTHLY_INDEX!$A:$A,0)</f>
        <v>798</v>
      </c>
      <c r="BD1324">
        <f>MATCH(AU1324,MONTHLY_INDEX!$1:$1,0)</f>
        <v>80</v>
      </c>
      <c r="BE1324">
        <f>INDEX(MONTHLY_INDEX!$1:$1048576,Final!BC1324,Final!BD1324)</f>
        <v>96</v>
      </c>
      <c r="BF1324">
        <f>MATCH($BF$1,MONTHLY_INDEX!$1:$1,0)</f>
        <v>127</v>
      </c>
      <c r="BG1324">
        <f>INDEX(MONTHLY_INDEX!$1:$1048576,Final!BC1324,Final!BF1324)</f>
        <v>95.3</v>
      </c>
      <c r="BH1324" s="23">
        <f t="shared" si="608"/>
        <v>-7.2916666666666963E-3</v>
      </c>
      <c r="BI1324" s="14">
        <f t="shared" si="609"/>
        <v>131827.69583333333</v>
      </c>
      <c r="BJ1324" s="14">
        <f t="shared" si="610"/>
        <v>50266.0810071347</v>
      </c>
      <c r="BK1324" s="15">
        <f t="shared" si="601"/>
        <v>81561.614826198638</v>
      </c>
      <c r="BL1324" s="52">
        <v>0</v>
      </c>
      <c r="BM1324" s="15">
        <f t="shared" si="611"/>
        <v>81561.614826198638</v>
      </c>
    </row>
    <row r="1325" spans="1:65">
      <c r="A1325" s="8">
        <v>1323</v>
      </c>
      <c r="B1325" s="1" t="s">
        <v>44</v>
      </c>
      <c r="C1325" s="1">
        <v>1500</v>
      </c>
      <c r="D1325" s="1" t="s">
        <v>60</v>
      </c>
      <c r="E1325" s="1">
        <v>150000055</v>
      </c>
      <c r="F1325" s="1" t="s">
        <v>60</v>
      </c>
      <c r="G1325" s="1" t="s">
        <v>106</v>
      </c>
      <c r="H1325" s="1">
        <v>18</v>
      </c>
      <c r="I1325" s="1" t="s">
        <v>52</v>
      </c>
      <c r="J1325" s="1" t="s">
        <v>49</v>
      </c>
      <c r="K1325" s="1">
        <v>17406001</v>
      </c>
      <c r="L1325" s="1" t="s">
        <v>50</v>
      </c>
      <c r="M1325" s="1" t="s">
        <v>51</v>
      </c>
      <c r="N1325" s="1" t="s">
        <v>64</v>
      </c>
      <c r="O1325" s="1" t="s">
        <v>65</v>
      </c>
      <c r="P1325" s="1" t="s">
        <v>66</v>
      </c>
      <c r="Q1325" s="1" t="s">
        <v>67</v>
      </c>
      <c r="R1325" s="1" t="s">
        <v>87</v>
      </c>
      <c r="S1325" s="1" t="s">
        <v>88</v>
      </c>
      <c r="T1325" s="2">
        <v>43333</v>
      </c>
      <c r="U1325" s="2">
        <v>43333</v>
      </c>
      <c r="V1325" s="1" t="s">
        <v>52</v>
      </c>
      <c r="W1325" s="3">
        <v>1</v>
      </c>
      <c r="X1325" s="1" t="s">
        <v>53</v>
      </c>
      <c r="Y1325" s="4">
        <v>469552</v>
      </c>
      <c r="Z1325" s="4">
        <v>-61512</v>
      </c>
      <c r="AA1325" s="4">
        <v>0</v>
      </c>
      <c r="AB1325" s="4">
        <v>0</v>
      </c>
      <c r="AC1325" s="4">
        <v>0</v>
      </c>
      <c r="AD1325" s="4">
        <v>469552</v>
      </c>
      <c r="AE1325" s="5">
        <v>1685</v>
      </c>
      <c r="AF1325" s="1" t="s">
        <v>70</v>
      </c>
      <c r="AG1325" s="1" t="s">
        <v>71</v>
      </c>
      <c r="AH1325" s="1" t="s">
        <v>89</v>
      </c>
      <c r="AI1325" s="1" t="s">
        <v>57</v>
      </c>
      <c r="AJ1325" s="5">
        <v>10950</v>
      </c>
      <c r="AK1325" s="4">
        <v>-4871</v>
      </c>
      <c r="AL1325" s="4">
        <v>0</v>
      </c>
      <c r="AM1325" s="4">
        <v>0</v>
      </c>
      <c r="AN1325" s="4">
        <v>0</v>
      </c>
      <c r="AO1325" s="4">
        <v>-66383</v>
      </c>
      <c r="AP1325" s="4">
        <v>-66383</v>
      </c>
      <c r="AQ1325" s="4">
        <v>0</v>
      </c>
      <c r="AR1325" s="4">
        <v>403169</v>
      </c>
      <c r="AS1325" s="1" t="s">
        <v>52</v>
      </c>
      <c r="AT1325" s="9">
        <f t="shared" si="596"/>
        <v>43333</v>
      </c>
      <c r="AU1325" s="9">
        <f t="shared" si="597"/>
        <v>43313</v>
      </c>
      <c r="AV1325" s="9">
        <v>44798</v>
      </c>
      <c r="AW1325" s="11">
        <f t="shared" si="598"/>
        <v>4.0136986301369859</v>
      </c>
      <c r="AX1325">
        <v>10</v>
      </c>
      <c r="AY1325" s="12">
        <v>0.05</v>
      </c>
      <c r="AZ1325">
        <f t="shared" si="599"/>
        <v>9.5000000000000001E-2</v>
      </c>
      <c r="BA1325" s="13">
        <f t="shared" si="600"/>
        <v>469552</v>
      </c>
      <c r="BB1325" s="17" t="s">
        <v>1871</v>
      </c>
      <c r="BC1325">
        <f>MATCH(BB1325,MONTHLY_INDEX!$A:$A,0)</f>
        <v>639</v>
      </c>
      <c r="BD1325">
        <f>MATCH(AU1325,MONTHLY_INDEX!$1:$1,0)</f>
        <v>80</v>
      </c>
      <c r="BE1325">
        <f>INDEX(MONTHLY_INDEX!$1:$1048576,Final!BC1325,Final!BD1325)</f>
        <v>112.8</v>
      </c>
      <c r="BF1325">
        <f>MATCH($BF$1,MONTHLY_INDEX!$1:$1,0)</f>
        <v>127</v>
      </c>
      <c r="BG1325">
        <f>INDEX(MONTHLY_INDEX!$1:$1048576,Final!BC1325,Final!BF1325)</f>
        <v>116.2</v>
      </c>
      <c r="BH1325" s="23">
        <f t="shared" si="608"/>
        <v>3.0141843971631256E-2</v>
      </c>
      <c r="BI1325" s="14">
        <f t="shared" si="609"/>
        <v>483705.16312056739</v>
      </c>
      <c r="BJ1325" s="14">
        <f t="shared" si="610"/>
        <v>184437.44130768481</v>
      </c>
      <c r="BK1325" s="15">
        <f t="shared" si="601"/>
        <v>299267.72181288258</v>
      </c>
      <c r="BL1325" s="52">
        <v>0</v>
      </c>
      <c r="BM1325" s="15">
        <f t="shared" si="611"/>
        <v>299267.72181288258</v>
      </c>
    </row>
    <row r="1326" spans="1:65">
      <c r="A1326" s="8">
        <v>1324</v>
      </c>
      <c r="B1326" s="1" t="s">
        <v>44</v>
      </c>
      <c r="C1326" s="1">
        <v>1500</v>
      </c>
      <c r="D1326" s="1" t="s">
        <v>60</v>
      </c>
      <c r="E1326" s="1">
        <v>150000055</v>
      </c>
      <c r="F1326" s="1" t="s">
        <v>60</v>
      </c>
      <c r="G1326" s="1" t="s">
        <v>107</v>
      </c>
      <c r="H1326" s="1">
        <v>19</v>
      </c>
      <c r="I1326" s="1" t="s">
        <v>52</v>
      </c>
      <c r="J1326" s="1" t="s">
        <v>49</v>
      </c>
      <c r="K1326" s="1">
        <v>17406001</v>
      </c>
      <c r="L1326" s="1" t="s">
        <v>50</v>
      </c>
      <c r="M1326" s="1" t="s">
        <v>51</v>
      </c>
      <c r="N1326" s="1" t="s">
        <v>64</v>
      </c>
      <c r="O1326" s="1" t="s">
        <v>65</v>
      </c>
      <c r="P1326" s="1" t="s">
        <v>66</v>
      </c>
      <c r="Q1326" s="1" t="s">
        <v>67</v>
      </c>
      <c r="R1326" s="1" t="s">
        <v>87</v>
      </c>
      <c r="S1326" s="1" t="s">
        <v>88</v>
      </c>
      <c r="T1326" s="2">
        <v>43333</v>
      </c>
      <c r="U1326" s="2">
        <v>43333</v>
      </c>
      <c r="V1326" s="1" t="s">
        <v>52</v>
      </c>
      <c r="W1326" s="3">
        <v>1</v>
      </c>
      <c r="X1326" s="1" t="s">
        <v>53</v>
      </c>
      <c r="Y1326" s="4">
        <v>6861326</v>
      </c>
      <c r="Z1326" s="4">
        <v>-898859</v>
      </c>
      <c r="AA1326" s="4">
        <v>0</v>
      </c>
      <c r="AB1326" s="4">
        <v>0</v>
      </c>
      <c r="AC1326" s="4">
        <v>0</v>
      </c>
      <c r="AD1326" s="4">
        <v>6861326</v>
      </c>
      <c r="AE1326" s="5">
        <v>1685</v>
      </c>
      <c r="AF1326" s="1" t="s">
        <v>70</v>
      </c>
      <c r="AG1326" s="1" t="s">
        <v>71</v>
      </c>
      <c r="AH1326" s="1" t="s">
        <v>89</v>
      </c>
      <c r="AI1326" s="1" t="s">
        <v>57</v>
      </c>
      <c r="AJ1326" s="5">
        <v>10950</v>
      </c>
      <c r="AK1326" s="4">
        <v>-71176</v>
      </c>
      <c r="AL1326" s="4">
        <v>0</v>
      </c>
      <c r="AM1326" s="4">
        <v>0</v>
      </c>
      <c r="AN1326" s="4">
        <v>0</v>
      </c>
      <c r="AO1326" s="4">
        <v>-970035</v>
      </c>
      <c r="AP1326" s="4">
        <v>-970035</v>
      </c>
      <c r="AQ1326" s="4">
        <v>0</v>
      </c>
      <c r="AR1326" s="4">
        <v>5891291</v>
      </c>
      <c r="AS1326" s="1" t="s">
        <v>52</v>
      </c>
      <c r="AT1326" s="9">
        <f t="shared" si="596"/>
        <v>43333</v>
      </c>
      <c r="AU1326" s="9">
        <f t="shared" si="597"/>
        <v>43313</v>
      </c>
      <c r="AV1326" s="9">
        <v>44798</v>
      </c>
      <c r="AW1326" s="11">
        <f t="shared" si="598"/>
        <v>4.0136986301369859</v>
      </c>
      <c r="AX1326">
        <v>10</v>
      </c>
      <c r="AY1326" s="12">
        <v>0.05</v>
      </c>
      <c r="AZ1326">
        <f t="shared" si="599"/>
        <v>9.5000000000000001E-2</v>
      </c>
      <c r="BA1326" s="13">
        <f t="shared" si="600"/>
        <v>6861326</v>
      </c>
      <c r="BI1326" s="14">
        <f t="shared" ref="BI1326:BI1328" si="612">AR1326</f>
        <v>5891291</v>
      </c>
      <c r="BJ1326" s="14">
        <v>0</v>
      </c>
      <c r="BK1326" s="14">
        <f t="shared" ref="BK1326:BK1328" si="613">AR1326</f>
        <v>5891291</v>
      </c>
      <c r="BL1326" s="52">
        <v>0</v>
      </c>
      <c r="BM1326" s="15">
        <f t="shared" ref="BM1326:BM1328" si="614">AR1326</f>
        <v>5891291</v>
      </c>
    </row>
    <row r="1327" spans="1:65">
      <c r="A1327" s="8">
        <v>1325</v>
      </c>
      <c r="B1327" s="1" t="s">
        <v>44</v>
      </c>
      <c r="C1327" s="1">
        <v>1500</v>
      </c>
      <c r="D1327" s="1" t="s">
        <v>60</v>
      </c>
      <c r="E1327" s="1">
        <v>150000055</v>
      </c>
      <c r="F1327" s="1" t="s">
        <v>60</v>
      </c>
      <c r="G1327" s="1" t="s">
        <v>108</v>
      </c>
      <c r="H1327" s="1">
        <v>20</v>
      </c>
      <c r="I1327" s="1" t="s">
        <v>52</v>
      </c>
      <c r="J1327" s="1" t="s">
        <v>49</v>
      </c>
      <c r="K1327" s="1">
        <v>17406001</v>
      </c>
      <c r="L1327" s="1" t="s">
        <v>50</v>
      </c>
      <c r="M1327" s="1" t="s">
        <v>51</v>
      </c>
      <c r="N1327" s="1" t="s">
        <v>64</v>
      </c>
      <c r="O1327" s="1" t="s">
        <v>65</v>
      </c>
      <c r="P1327" s="1" t="s">
        <v>66</v>
      </c>
      <c r="Q1327" s="1" t="s">
        <v>67</v>
      </c>
      <c r="R1327" s="1" t="s">
        <v>87</v>
      </c>
      <c r="S1327" s="1" t="s">
        <v>88</v>
      </c>
      <c r="T1327" s="2">
        <v>43333</v>
      </c>
      <c r="U1327" s="2">
        <v>43333</v>
      </c>
      <c r="V1327" s="1" t="s">
        <v>52</v>
      </c>
      <c r="W1327" s="3">
        <v>1</v>
      </c>
      <c r="X1327" s="1" t="s">
        <v>53</v>
      </c>
      <c r="Y1327" s="4">
        <v>5552065</v>
      </c>
      <c r="Z1327" s="4">
        <v>-727341</v>
      </c>
      <c r="AA1327" s="4">
        <v>0</v>
      </c>
      <c r="AB1327" s="4">
        <v>0</v>
      </c>
      <c r="AC1327" s="4">
        <v>0</v>
      </c>
      <c r="AD1327" s="4">
        <v>5552065</v>
      </c>
      <c r="AE1327" s="5">
        <v>1685</v>
      </c>
      <c r="AF1327" s="1" t="s">
        <v>70</v>
      </c>
      <c r="AG1327" s="1" t="s">
        <v>71</v>
      </c>
      <c r="AH1327" s="1" t="s">
        <v>89</v>
      </c>
      <c r="AI1327" s="1" t="s">
        <v>57</v>
      </c>
      <c r="AJ1327" s="5">
        <v>10950</v>
      </c>
      <c r="AK1327" s="4">
        <v>-57594</v>
      </c>
      <c r="AL1327" s="4">
        <v>0</v>
      </c>
      <c r="AM1327" s="4">
        <v>0</v>
      </c>
      <c r="AN1327" s="4">
        <v>0</v>
      </c>
      <c r="AO1327" s="4">
        <v>-784935</v>
      </c>
      <c r="AP1327" s="4">
        <v>-784935</v>
      </c>
      <c r="AQ1327" s="4">
        <v>0</v>
      </c>
      <c r="AR1327" s="4">
        <v>4767130</v>
      </c>
      <c r="AS1327" s="1" t="s">
        <v>52</v>
      </c>
      <c r="AT1327" s="9">
        <f t="shared" si="596"/>
        <v>43333</v>
      </c>
      <c r="AU1327" s="9">
        <f t="shared" si="597"/>
        <v>43313</v>
      </c>
      <c r="AV1327" s="9">
        <v>44798</v>
      </c>
      <c r="AW1327" s="11">
        <f t="shared" si="598"/>
        <v>4.0136986301369859</v>
      </c>
      <c r="AX1327">
        <v>10</v>
      </c>
      <c r="AY1327" s="12">
        <v>0.05</v>
      </c>
      <c r="AZ1327">
        <f t="shared" si="599"/>
        <v>9.5000000000000001E-2</v>
      </c>
      <c r="BA1327" s="13">
        <f t="shared" si="600"/>
        <v>5552065</v>
      </c>
      <c r="BI1327" s="14">
        <f t="shared" si="612"/>
        <v>4767130</v>
      </c>
      <c r="BJ1327" s="14">
        <v>0</v>
      </c>
      <c r="BK1327" s="14">
        <f t="shared" si="613"/>
        <v>4767130</v>
      </c>
      <c r="BL1327" s="52">
        <v>0</v>
      </c>
      <c r="BM1327" s="15">
        <f t="shared" si="614"/>
        <v>4767130</v>
      </c>
    </row>
    <row r="1328" spans="1:65">
      <c r="A1328" s="8">
        <v>1326</v>
      </c>
      <c r="B1328" s="1" t="s">
        <v>44</v>
      </c>
      <c r="C1328" s="1">
        <v>1500</v>
      </c>
      <c r="D1328" s="1" t="s">
        <v>60</v>
      </c>
      <c r="E1328" s="1">
        <v>150000055</v>
      </c>
      <c r="F1328" s="1" t="s">
        <v>60</v>
      </c>
      <c r="G1328" s="1" t="s">
        <v>109</v>
      </c>
      <c r="H1328" s="1">
        <v>21</v>
      </c>
      <c r="I1328" s="1" t="s">
        <v>52</v>
      </c>
      <c r="J1328" s="1" t="s">
        <v>49</v>
      </c>
      <c r="K1328" s="1">
        <v>17406001</v>
      </c>
      <c r="L1328" s="1" t="s">
        <v>50</v>
      </c>
      <c r="M1328" s="1" t="s">
        <v>51</v>
      </c>
      <c r="N1328" s="1" t="s">
        <v>64</v>
      </c>
      <c r="O1328" s="1" t="s">
        <v>65</v>
      </c>
      <c r="P1328" s="1" t="s">
        <v>66</v>
      </c>
      <c r="Q1328" s="1" t="s">
        <v>67</v>
      </c>
      <c r="R1328" s="1" t="s">
        <v>87</v>
      </c>
      <c r="S1328" s="1" t="s">
        <v>88</v>
      </c>
      <c r="T1328" s="2">
        <v>43333</v>
      </c>
      <c r="U1328" s="2">
        <v>43333</v>
      </c>
      <c r="V1328" s="1" t="s">
        <v>52</v>
      </c>
      <c r="W1328" s="3">
        <v>1</v>
      </c>
      <c r="X1328" s="1" t="s">
        <v>53</v>
      </c>
      <c r="Y1328" s="4">
        <v>1950695</v>
      </c>
      <c r="Z1328" s="4">
        <v>-256470</v>
      </c>
      <c r="AA1328" s="4">
        <v>0</v>
      </c>
      <c r="AB1328" s="4">
        <v>0</v>
      </c>
      <c r="AC1328" s="4">
        <v>0</v>
      </c>
      <c r="AD1328" s="4">
        <v>1950695</v>
      </c>
      <c r="AE1328" s="5">
        <v>1685</v>
      </c>
      <c r="AF1328" s="1" t="s">
        <v>70</v>
      </c>
      <c r="AG1328" s="1" t="s">
        <v>71</v>
      </c>
      <c r="AH1328" s="1" t="s">
        <v>89</v>
      </c>
      <c r="AI1328" s="1" t="s">
        <v>57</v>
      </c>
      <c r="AJ1328" s="5">
        <v>10950</v>
      </c>
      <c r="AK1328" s="4">
        <v>-20224</v>
      </c>
      <c r="AL1328" s="4">
        <v>0</v>
      </c>
      <c r="AM1328" s="4">
        <v>0</v>
      </c>
      <c r="AN1328" s="4">
        <v>0</v>
      </c>
      <c r="AO1328" s="4">
        <v>-276694</v>
      </c>
      <c r="AP1328" s="4">
        <v>-276694</v>
      </c>
      <c r="AQ1328" s="4">
        <v>0</v>
      </c>
      <c r="AR1328" s="4">
        <v>1674001</v>
      </c>
      <c r="AS1328" s="1" t="s">
        <v>52</v>
      </c>
      <c r="AT1328" s="9">
        <f t="shared" si="596"/>
        <v>43333</v>
      </c>
      <c r="AU1328" s="9">
        <f t="shared" si="597"/>
        <v>43313</v>
      </c>
      <c r="AV1328" s="9">
        <v>44798</v>
      </c>
      <c r="AW1328" s="11">
        <f t="shared" si="598"/>
        <v>4.0136986301369859</v>
      </c>
      <c r="AX1328">
        <v>10</v>
      </c>
      <c r="AY1328" s="12">
        <v>0.05</v>
      </c>
      <c r="AZ1328">
        <f t="shared" si="599"/>
        <v>9.5000000000000001E-2</v>
      </c>
      <c r="BA1328" s="13">
        <f t="shared" si="600"/>
        <v>1950695</v>
      </c>
      <c r="BI1328" s="14">
        <f t="shared" si="612"/>
        <v>1674001</v>
      </c>
      <c r="BJ1328" s="14">
        <v>0</v>
      </c>
      <c r="BK1328" s="14">
        <f t="shared" si="613"/>
        <v>1674001</v>
      </c>
      <c r="BL1328" s="52">
        <v>0</v>
      </c>
      <c r="BM1328" s="15">
        <f t="shared" si="614"/>
        <v>1674001</v>
      </c>
    </row>
    <row r="1329" spans="1:65">
      <c r="A1329" s="8">
        <v>1327</v>
      </c>
      <c r="B1329" s="1" t="s">
        <v>44</v>
      </c>
      <c r="C1329" s="1">
        <v>1500</v>
      </c>
      <c r="D1329" s="1" t="s">
        <v>60</v>
      </c>
      <c r="E1329" s="1">
        <v>150000055</v>
      </c>
      <c r="F1329" s="1" t="s">
        <v>60</v>
      </c>
      <c r="G1329" s="1" t="s">
        <v>110</v>
      </c>
      <c r="H1329" s="1">
        <v>22</v>
      </c>
      <c r="I1329" s="1" t="s">
        <v>52</v>
      </c>
      <c r="J1329" s="1" t="s">
        <v>49</v>
      </c>
      <c r="K1329" s="1">
        <v>17406001</v>
      </c>
      <c r="L1329" s="1" t="s">
        <v>50</v>
      </c>
      <c r="M1329" s="1" t="s">
        <v>51</v>
      </c>
      <c r="N1329" s="1" t="s">
        <v>64</v>
      </c>
      <c r="O1329" s="1" t="s">
        <v>65</v>
      </c>
      <c r="P1329" s="1" t="s">
        <v>66</v>
      </c>
      <c r="Q1329" s="1" t="s">
        <v>67</v>
      </c>
      <c r="R1329" s="1" t="s">
        <v>87</v>
      </c>
      <c r="S1329" s="1" t="s">
        <v>88</v>
      </c>
      <c r="T1329" s="2">
        <v>43333</v>
      </c>
      <c r="U1329" s="2">
        <v>43333</v>
      </c>
      <c r="V1329" s="1" t="s">
        <v>52</v>
      </c>
      <c r="W1329" s="3">
        <v>1</v>
      </c>
      <c r="X1329" s="1" t="s">
        <v>53</v>
      </c>
      <c r="Y1329" s="4">
        <v>16789210</v>
      </c>
      <c r="Z1329" s="4">
        <v>-2199450</v>
      </c>
      <c r="AA1329" s="4">
        <v>0</v>
      </c>
      <c r="AB1329" s="4">
        <v>0</v>
      </c>
      <c r="AC1329" s="4">
        <v>0</v>
      </c>
      <c r="AD1329" s="4">
        <v>16789210</v>
      </c>
      <c r="AE1329" s="5">
        <v>1685</v>
      </c>
      <c r="AF1329" s="1" t="s">
        <v>70</v>
      </c>
      <c r="AG1329" s="1" t="s">
        <v>71</v>
      </c>
      <c r="AH1329" s="1" t="s">
        <v>89</v>
      </c>
      <c r="AI1329" s="1" t="s">
        <v>57</v>
      </c>
      <c r="AJ1329" s="5">
        <v>10950</v>
      </c>
      <c r="AK1329" s="4">
        <v>-174163</v>
      </c>
      <c r="AL1329" s="4">
        <v>0</v>
      </c>
      <c r="AM1329" s="4">
        <v>0</v>
      </c>
      <c r="AN1329" s="4">
        <v>0</v>
      </c>
      <c r="AO1329" s="4">
        <v>-2373613</v>
      </c>
      <c r="AP1329" s="4">
        <v>-2373613</v>
      </c>
      <c r="AQ1329" s="4">
        <v>0</v>
      </c>
      <c r="AR1329" s="4">
        <v>14415597</v>
      </c>
      <c r="AS1329" s="1" t="s">
        <v>52</v>
      </c>
      <c r="AT1329" s="9">
        <f t="shared" si="596"/>
        <v>43333</v>
      </c>
      <c r="AU1329" s="9">
        <f t="shared" si="597"/>
        <v>43313</v>
      </c>
      <c r="AV1329" s="9">
        <v>44798</v>
      </c>
      <c r="AW1329" s="11">
        <f t="shared" si="598"/>
        <v>4.0136986301369859</v>
      </c>
      <c r="AX1329">
        <v>25</v>
      </c>
      <c r="AY1329" s="12">
        <v>0.05</v>
      </c>
      <c r="AZ1329">
        <f t="shared" si="599"/>
        <v>3.7999999999999999E-2</v>
      </c>
      <c r="BA1329" s="13">
        <f t="shared" si="600"/>
        <v>16789210</v>
      </c>
      <c r="BB1329" s="17" t="s">
        <v>2189</v>
      </c>
      <c r="BC1329">
        <f>MATCH(BB1329,MONTHLY_INDEX!$A:$A,0)</f>
        <v>798</v>
      </c>
      <c r="BD1329">
        <f>MATCH(AU1329,MONTHLY_INDEX!$1:$1,0)</f>
        <v>80</v>
      </c>
      <c r="BE1329">
        <f>INDEX(MONTHLY_INDEX!$1:$1048576,Final!BC1329,Final!BD1329)</f>
        <v>96</v>
      </c>
      <c r="BF1329">
        <f>MATCH($BF$1,MONTHLY_INDEX!$1:$1,0)</f>
        <v>127</v>
      </c>
      <c r="BG1329">
        <f>INDEX(MONTHLY_INDEX!$1:$1048576,Final!BC1329,Final!BF1329)</f>
        <v>95.3</v>
      </c>
      <c r="BH1329" s="23">
        <f>(BG1329-BE1329)/BE1329</f>
        <v>-7.2916666666666963E-3</v>
      </c>
      <c r="BI1329" s="14">
        <f>(1+BH1329)*BA1329</f>
        <v>16666788.677083332</v>
      </c>
      <c r="BJ1329" s="14">
        <f>BI1329*AZ1329*AW1329</f>
        <v>2542027.7415156956</v>
      </c>
      <c r="BK1329" s="15">
        <f t="shared" si="601"/>
        <v>14124760.935567636</v>
      </c>
      <c r="BL1329" s="52">
        <v>0</v>
      </c>
      <c r="BM1329" s="15">
        <f>MAX((1-BL1329)*BK1329,BI1329*AY1329)</f>
        <v>14124760.935567636</v>
      </c>
    </row>
    <row r="1330" spans="1:65">
      <c r="A1330" s="8">
        <v>1328</v>
      </c>
      <c r="B1330" s="1" t="s">
        <v>44</v>
      </c>
      <c r="C1330" s="1">
        <v>1500</v>
      </c>
      <c r="D1330" s="1" t="s">
        <v>60</v>
      </c>
      <c r="E1330" s="1">
        <v>150000055</v>
      </c>
      <c r="F1330" s="1" t="s">
        <v>60</v>
      </c>
      <c r="G1330" s="1" t="s">
        <v>111</v>
      </c>
      <c r="H1330" s="1">
        <v>23</v>
      </c>
      <c r="I1330" s="1" t="s">
        <v>52</v>
      </c>
      <c r="J1330" s="1" t="s">
        <v>49</v>
      </c>
      <c r="K1330" s="1">
        <v>17406001</v>
      </c>
      <c r="L1330" s="1" t="s">
        <v>50</v>
      </c>
      <c r="M1330" s="1" t="s">
        <v>51</v>
      </c>
      <c r="N1330" s="1" t="s">
        <v>64</v>
      </c>
      <c r="O1330" s="1" t="s">
        <v>65</v>
      </c>
      <c r="P1330" s="1" t="s">
        <v>66</v>
      </c>
      <c r="Q1330" s="1" t="s">
        <v>67</v>
      </c>
      <c r="R1330" s="1" t="s">
        <v>87</v>
      </c>
      <c r="S1330" s="1" t="s">
        <v>88</v>
      </c>
      <c r="T1330" s="2">
        <v>43333</v>
      </c>
      <c r="U1330" s="2">
        <v>43333</v>
      </c>
      <c r="V1330" s="1" t="s">
        <v>52</v>
      </c>
      <c r="W1330" s="3">
        <v>1</v>
      </c>
      <c r="X1330" s="1" t="s">
        <v>53</v>
      </c>
      <c r="Y1330" s="4">
        <v>32425</v>
      </c>
      <c r="Z1330" s="4">
        <v>-4246</v>
      </c>
      <c r="AA1330" s="4">
        <v>0</v>
      </c>
      <c r="AB1330" s="4">
        <v>0</v>
      </c>
      <c r="AC1330" s="4">
        <v>0</v>
      </c>
      <c r="AD1330" s="4">
        <v>32425</v>
      </c>
      <c r="AE1330" s="5">
        <v>1685</v>
      </c>
      <c r="AF1330" s="1" t="s">
        <v>70</v>
      </c>
      <c r="AG1330" s="1" t="s">
        <v>71</v>
      </c>
      <c r="AH1330" s="1" t="s">
        <v>89</v>
      </c>
      <c r="AI1330" s="1" t="s">
        <v>57</v>
      </c>
      <c r="AJ1330" s="5">
        <v>10950</v>
      </c>
      <c r="AK1330" s="4">
        <v>-336</v>
      </c>
      <c r="AL1330" s="4">
        <v>0</v>
      </c>
      <c r="AM1330" s="4">
        <v>0</v>
      </c>
      <c r="AN1330" s="4">
        <v>0</v>
      </c>
      <c r="AO1330" s="4">
        <v>-4582</v>
      </c>
      <c r="AP1330" s="4">
        <v>-4582</v>
      </c>
      <c r="AQ1330" s="4">
        <v>0</v>
      </c>
      <c r="AR1330" s="4">
        <v>27843</v>
      </c>
      <c r="AS1330" s="1" t="s">
        <v>52</v>
      </c>
      <c r="AT1330" s="9">
        <f t="shared" si="596"/>
        <v>43333</v>
      </c>
      <c r="AU1330" s="9">
        <f t="shared" si="597"/>
        <v>43313</v>
      </c>
      <c r="AV1330" s="9">
        <v>44798</v>
      </c>
      <c r="AW1330" s="11">
        <f t="shared" si="598"/>
        <v>4.0136986301369859</v>
      </c>
      <c r="AX1330">
        <v>10</v>
      </c>
      <c r="AY1330" s="12">
        <v>0.05</v>
      </c>
      <c r="AZ1330">
        <f t="shared" si="599"/>
        <v>9.5000000000000001E-2</v>
      </c>
      <c r="BA1330" s="13">
        <f t="shared" si="600"/>
        <v>32425</v>
      </c>
      <c r="BI1330" s="14">
        <f t="shared" ref="BI1330:BI1334" si="615">AR1330</f>
        <v>27843</v>
      </c>
      <c r="BJ1330" s="14">
        <v>0</v>
      </c>
      <c r="BK1330" s="14">
        <f t="shared" ref="BK1330:BK1334" si="616">AR1330</f>
        <v>27843</v>
      </c>
      <c r="BL1330" s="52">
        <v>0</v>
      </c>
      <c r="BM1330" s="15">
        <f t="shared" ref="BM1330:BM1334" si="617">AR1330</f>
        <v>27843</v>
      </c>
    </row>
    <row r="1331" spans="1:65">
      <c r="A1331" s="8">
        <v>1329</v>
      </c>
      <c r="B1331" s="1" t="s">
        <v>44</v>
      </c>
      <c r="C1331" s="1">
        <v>1500</v>
      </c>
      <c r="D1331" s="1" t="s">
        <v>60</v>
      </c>
      <c r="E1331" s="1">
        <v>150000055</v>
      </c>
      <c r="F1331" s="1" t="s">
        <v>112</v>
      </c>
      <c r="G1331" s="1" t="s">
        <v>113</v>
      </c>
      <c r="H1331" s="1">
        <v>24</v>
      </c>
      <c r="I1331" s="1" t="s">
        <v>52</v>
      </c>
      <c r="J1331" s="1" t="s">
        <v>49</v>
      </c>
      <c r="K1331" s="1">
        <v>17406001</v>
      </c>
      <c r="L1331" s="1" t="s">
        <v>50</v>
      </c>
      <c r="M1331" s="1" t="s">
        <v>51</v>
      </c>
      <c r="N1331" s="1" t="s">
        <v>64</v>
      </c>
      <c r="O1331" s="1" t="s">
        <v>65</v>
      </c>
      <c r="P1331" s="1" t="s">
        <v>66</v>
      </c>
      <c r="Q1331" s="1" t="s">
        <v>67</v>
      </c>
      <c r="R1331" s="1" t="s">
        <v>87</v>
      </c>
      <c r="S1331" s="1" t="s">
        <v>88</v>
      </c>
      <c r="T1331" s="2">
        <v>43333</v>
      </c>
      <c r="U1331" s="2">
        <v>43333</v>
      </c>
      <c r="V1331" s="1" t="s">
        <v>52</v>
      </c>
      <c r="W1331" s="3">
        <v>1</v>
      </c>
      <c r="X1331" s="1" t="s">
        <v>53</v>
      </c>
      <c r="Y1331" s="4">
        <v>970825</v>
      </c>
      <c r="Z1331" s="4">
        <v>-127181.51</v>
      </c>
      <c r="AA1331" s="4">
        <v>0</v>
      </c>
      <c r="AB1331" s="4">
        <v>0</v>
      </c>
      <c r="AC1331" s="4">
        <v>0</v>
      </c>
      <c r="AD1331" s="4">
        <v>970825</v>
      </c>
      <c r="AE1331" s="5">
        <v>1685</v>
      </c>
      <c r="AF1331" s="1" t="s">
        <v>70</v>
      </c>
      <c r="AG1331" s="1" t="s">
        <v>71</v>
      </c>
      <c r="AH1331" s="1" t="s">
        <v>89</v>
      </c>
      <c r="AI1331" s="1" t="s">
        <v>57</v>
      </c>
      <c r="AJ1331" s="5">
        <v>10950</v>
      </c>
      <c r="AK1331" s="4">
        <v>-10071</v>
      </c>
      <c r="AL1331" s="4">
        <v>0</v>
      </c>
      <c r="AM1331" s="4">
        <v>0</v>
      </c>
      <c r="AN1331" s="4">
        <v>0</v>
      </c>
      <c r="AO1331" s="4">
        <v>-137252.51</v>
      </c>
      <c r="AP1331" s="4">
        <v>-137252.51</v>
      </c>
      <c r="AQ1331" s="4">
        <v>0</v>
      </c>
      <c r="AR1331" s="4">
        <v>833572.49</v>
      </c>
      <c r="AS1331" s="1" t="s">
        <v>52</v>
      </c>
      <c r="AT1331" s="9">
        <f t="shared" si="596"/>
        <v>43333</v>
      </c>
      <c r="AU1331" s="9">
        <f t="shared" si="597"/>
        <v>43313</v>
      </c>
      <c r="AV1331" s="9">
        <v>44798</v>
      </c>
      <c r="AW1331" s="11">
        <f t="shared" si="598"/>
        <v>4.0136986301369859</v>
      </c>
      <c r="AX1331">
        <v>10</v>
      </c>
      <c r="AY1331" s="12">
        <v>0.05</v>
      </c>
      <c r="AZ1331">
        <f t="shared" si="599"/>
        <v>9.5000000000000001E-2</v>
      </c>
      <c r="BA1331" s="13">
        <f t="shared" si="600"/>
        <v>970825</v>
      </c>
      <c r="BB1331" s="16" t="s">
        <v>593</v>
      </c>
      <c r="BC1331" s="16" t="s">
        <v>593</v>
      </c>
      <c r="BD1331" s="16" t="s">
        <v>593</v>
      </c>
      <c r="BE1331" s="16" t="s">
        <v>593</v>
      </c>
      <c r="BF1331" s="16" t="s">
        <v>593</v>
      </c>
      <c r="BG1331" s="16" t="s">
        <v>593</v>
      </c>
      <c r="BH1331" s="16" t="s">
        <v>593</v>
      </c>
      <c r="BI1331" s="14">
        <f t="shared" si="615"/>
        <v>833572.49</v>
      </c>
      <c r="BJ1331" s="14">
        <v>0</v>
      </c>
      <c r="BK1331" s="14">
        <f t="shared" si="616"/>
        <v>833572.49</v>
      </c>
      <c r="BL1331" s="52">
        <v>0</v>
      </c>
      <c r="BM1331" s="15">
        <f t="shared" si="617"/>
        <v>833572.49</v>
      </c>
    </row>
    <row r="1332" spans="1:65">
      <c r="A1332" s="8">
        <v>1330</v>
      </c>
      <c r="B1332" s="1" t="s">
        <v>44</v>
      </c>
      <c r="C1332" s="1">
        <v>1500</v>
      </c>
      <c r="D1332" s="1" t="s">
        <v>60</v>
      </c>
      <c r="E1332" s="1">
        <v>150000055</v>
      </c>
      <c r="F1332" s="1" t="s">
        <v>112</v>
      </c>
      <c r="G1332" s="1" t="s">
        <v>114</v>
      </c>
      <c r="H1332" s="1">
        <v>25</v>
      </c>
      <c r="I1332" s="1" t="s">
        <v>52</v>
      </c>
      <c r="J1332" s="1" t="s">
        <v>49</v>
      </c>
      <c r="K1332" s="1">
        <v>17406001</v>
      </c>
      <c r="L1332" s="1" t="s">
        <v>50</v>
      </c>
      <c r="M1332" s="1" t="s">
        <v>51</v>
      </c>
      <c r="N1332" s="1" t="s">
        <v>64</v>
      </c>
      <c r="O1332" s="1" t="s">
        <v>65</v>
      </c>
      <c r="P1332" s="1" t="s">
        <v>66</v>
      </c>
      <c r="Q1332" s="1" t="s">
        <v>67</v>
      </c>
      <c r="R1332" s="1" t="s">
        <v>87</v>
      </c>
      <c r="S1332" s="1" t="s">
        <v>88</v>
      </c>
      <c r="T1332" s="2">
        <v>43333</v>
      </c>
      <c r="U1332" s="2">
        <v>43333</v>
      </c>
      <c r="V1332" s="1" t="s">
        <v>52</v>
      </c>
      <c r="W1332" s="3">
        <v>1</v>
      </c>
      <c r="X1332" s="1" t="s">
        <v>53</v>
      </c>
      <c r="Y1332" s="4">
        <v>2008211</v>
      </c>
      <c r="Z1332" s="4">
        <v>-263082.87</v>
      </c>
      <c r="AA1332" s="4">
        <v>0</v>
      </c>
      <c r="AB1332" s="4">
        <v>0</v>
      </c>
      <c r="AC1332" s="4">
        <v>0</v>
      </c>
      <c r="AD1332" s="4">
        <v>2008211</v>
      </c>
      <c r="AE1332" s="5">
        <v>1685</v>
      </c>
      <c r="AF1332" s="1" t="s">
        <v>70</v>
      </c>
      <c r="AG1332" s="1" t="s">
        <v>71</v>
      </c>
      <c r="AH1332" s="1" t="s">
        <v>89</v>
      </c>
      <c r="AI1332" s="1" t="s">
        <v>57</v>
      </c>
      <c r="AJ1332" s="5">
        <v>10950</v>
      </c>
      <c r="AK1332" s="4">
        <v>-20832</v>
      </c>
      <c r="AL1332" s="4">
        <v>0</v>
      </c>
      <c r="AM1332" s="4">
        <v>0</v>
      </c>
      <c r="AN1332" s="4">
        <v>0</v>
      </c>
      <c r="AO1332" s="4">
        <v>-283914.87</v>
      </c>
      <c r="AP1332" s="4">
        <v>-283914.87</v>
      </c>
      <c r="AQ1332" s="4">
        <v>0</v>
      </c>
      <c r="AR1332" s="4">
        <v>1724296.13</v>
      </c>
      <c r="AS1332" s="1" t="s">
        <v>52</v>
      </c>
      <c r="AT1332" s="9">
        <f t="shared" si="596"/>
        <v>43333</v>
      </c>
      <c r="AU1332" s="9">
        <f t="shared" si="597"/>
        <v>43313</v>
      </c>
      <c r="AV1332" s="9">
        <v>44798</v>
      </c>
      <c r="AW1332" s="11">
        <f t="shared" si="598"/>
        <v>4.0136986301369859</v>
      </c>
      <c r="AX1332">
        <v>10</v>
      </c>
      <c r="AY1332" s="12">
        <v>0.05</v>
      </c>
      <c r="AZ1332">
        <f t="shared" si="599"/>
        <v>9.5000000000000001E-2</v>
      </c>
      <c r="BA1332" s="13">
        <f t="shared" si="600"/>
        <v>2008211</v>
      </c>
      <c r="BB1332" s="16" t="s">
        <v>593</v>
      </c>
      <c r="BC1332" s="16" t="s">
        <v>593</v>
      </c>
      <c r="BD1332" s="16" t="s">
        <v>593</v>
      </c>
      <c r="BE1332" s="16" t="s">
        <v>593</v>
      </c>
      <c r="BF1332" s="16" t="s">
        <v>593</v>
      </c>
      <c r="BG1332" s="16" t="s">
        <v>593</v>
      </c>
      <c r="BH1332" s="16" t="s">
        <v>593</v>
      </c>
      <c r="BI1332" s="14">
        <f t="shared" si="615"/>
        <v>1724296.13</v>
      </c>
      <c r="BJ1332" s="14">
        <v>0</v>
      </c>
      <c r="BK1332" s="14">
        <f t="shared" si="616"/>
        <v>1724296.13</v>
      </c>
      <c r="BL1332" s="52">
        <v>0</v>
      </c>
      <c r="BM1332" s="15">
        <f t="shared" si="617"/>
        <v>1724296.13</v>
      </c>
    </row>
    <row r="1333" spans="1:65">
      <c r="A1333" s="8">
        <v>1331</v>
      </c>
      <c r="B1333" s="1" t="s">
        <v>44</v>
      </c>
      <c r="C1333" s="1">
        <v>1500</v>
      </c>
      <c r="D1333" s="1" t="s">
        <v>60</v>
      </c>
      <c r="E1333" s="1">
        <v>150000055</v>
      </c>
      <c r="F1333" s="1" t="s">
        <v>60</v>
      </c>
      <c r="G1333" s="1" t="s">
        <v>115</v>
      </c>
      <c r="H1333" s="1">
        <v>26</v>
      </c>
      <c r="I1333" s="1" t="s">
        <v>52</v>
      </c>
      <c r="J1333" s="1" t="s">
        <v>49</v>
      </c>
      <c r="K1333" s="1">
        <v>17406001</v>
      </c>
      <c r="L1333" s="1" t="s">
        <v>50</v>
      </c>
      <c r="M1333" s="1" t="s">
        <v>51</v>
      </c>
      <c r="N1333" s="1" t="s">
        <v>64</v>
      </c>
      <c r="O1333" s="1" t="s">
        <v>65</v>
      </c>
      <c r="P1333" s="1" t="s">
        <v>66</v>
      </c>
      <c r="Q1333" s="1" t="s">
        <v>67</v>
      </c>
      <c r="R1333" s="1" t="s">
        <v>87</v>
      </c>
      <c r="S1333" s="1" t="s">
        <v>88</v>
      </c>
      <c r="T1333" s="2">
        <v>43333</v>
      </c>
      <c r="U1333" s="2">
        <v>43333</v>
      </c>
      <c r="V1333" s="1" t="s">
        <v>52</v>
      </c>
      <c r="W1333" s="3">
        <v>1</v>
      </c>
      <c r="X1333" s="1" t="s">
        <v>53</v>
      </c>
      <c r="Y1333" s="4">
        <v>120000</v>
      </c>
      <c r="Z1333" s="4">
        <v>-15720</v>
      </c>
      <c r="AA1333" s="4">
        <v>0</v>
      </c>
      <c r="AB1333" s="4">
        <v>0</v>
      </c>
      <c r="AC1333" s="4">
        <v>0</v>
      </c>
      <c r="AD1333" s="4">
        <v>120000</v>
      </c>
      <c r="AE1333" s="5">
        <v>1685</v>
      </c>
      <c r="AF1333" s="1" t="s">
        <v>70</v>
      </c>
      <c r="AG1333" s="1" t="s">
        <v>71</v>
      </c>
      <c r="AH1333" s="1" t="s">
        <v>89</v>
      </c>
      <c r="AI1333" s="1" t="s">
        <v>57</v>
      </c>
      <c r="AJ1333" s="5">
        <v>10950</v>
      </c>
      <c r="AK1333" s="4">
        <v>-1245</v>
      </c>
      <c r="AL1333" s="4">
        <v>0</v>
      </c>
      <c r="AM1333" s="4">
        <v>0</v>
      </c>
      <c r="AN1333" s="4">
        <v>0</v>
      </c>
      <c r="AO1333" s="4">
        <v>-16965</v>
      </c>
      <c r="AP1333" s="4">
        <v>-16965</v>
      </c>
      <c r="AQ1333" s="4">
        <v>0</v>
      </c>
      <c r="AR1333" s="4">
        <v>103035</v>
      </c>
      <c r="AS1333" s="1" t="s">
        <v>52</v>
      </c>
      <c r="AT1333" s="9">
        <f t="shared" si="596"/>
        <v>43333</v>
      </c>
      <c r="AU1333" s="9">
        <f t="shared" si="597"/>
        <v>43313</v>
      </c>
      <c r="AV1333" s="9">
        <v>44798</v>
      </c>
      <c r="AW1333" s="11">
        <f t="shared" si="598"/>
        <v>4.0136986301369859</v>
      </c>
      <c r="AX1333">
        <v>10</v>
      </c>
      <c r="AY1333" s="12">
        <v>0.05</v>
      </c>
      <c r="AZ1333">
        <f t="shared" si="599"/>
        <v>9.5000000000000001E-2</v>
      </c>
      <c r="BA1333" s="13">
        <f t="shared" si="600"/>
        <v>120000</v>
      </c>
      <c r="BI1333" s="14">
        <f t="shared" si="615"/>
        <v>103035</v>
      </c>
      <c r="BJ1333" s="14">
        <v>0</v>
      </c>
      <c r="BK1333" s="14">
        <f t="shared" si="616"/>
        <v>103035</v>
      </c>
      <c r="BL1333" s="52">
        <v>0</v>
      </c>
      <c r="BM1333" s="15">
        <f t="shared" si="617"/>
        <v>103035</v>
      </c>
    </row>
    <row r="1334" spans="1:65">
      <c r="A1334" s="8">
        <v>1332</v>
      </c>
      <c r="B1334" s="1" t="s">
        <v>44</v>
      </c>
      <c r="C1334" s="1">
        <v>1500</v>
      </c>
      <c r="D1334" s="1" t="s">
        <v>60</v>
      </c>
      <c r="E1334" s="1">
        <v>150000055</v>
      </c>
      <c r="F1334" s="1" t="s">
        <v>112</v>
      </c>
      <c r="G1334" s="1" t="s">
        <v>116</v>
      </c>
      <c r="H1334" s="1">
        <v>27</v>
      </c>
      <c r="I1334" s="1" t="s">
        <v>165</v>
      </c>
      <c r="J1334" s="1" t="s">
        <v>49</v>
      </c>
      <c r="K1334" s="1">
        <v>17406001</v>
      </c>
      <c r="L1334" s="1" t="s">
        <v>50</v>
      </c>
      <c r="M1334" s="1" t="s">
        <v>51</v>
      </c>
      <c r="N1334" s="1" t="s">
        <v>64</v>
      </c>
      <c r="O1334" s="1" t="s">
        <v>65</v>
      </c>
      <c r="P1334" s="1" t="s">
        <v>66</v>
      </c>
      <c r="Q1334" s="1" t="s">
        <v>67</v>
      </c>
      <c r="R1334" s="1" t="s">
        <v>87</v>
      </c>
      <c r="S1334" s="1" t="s">
        <v>88</v>
      </c>
      <c r="T1334" s="2">
        <v>43333</v>
      </c>
      <c r="U1334" s="2">
        <v>43333</v>
      </c>
      <c r="V1334" s="1" t="s">
        <v>52</v>
      </c>
      <c r="W1334" s="3">
        <v>1</v>
      </c>
      <c r="X1334" s="1" t="s">
        <v>53</v>
      </c>
      <c r="Y1334" s="4">
        <v>4339035</v>
      </c>
      <c r="Z1334" s="4">
        <v>-568428.62</v>
      </c>
      <c r="AA1334" s="4">
        <v>0</v>
      </c>
      <c r="AB1334" s="4">
        <v>0</v>
      </c>
      <c r="AC1334" s="4">
        <v>0</v>
      </c>
      <c r="AD1334" s="4">
        <v>4339035</v>
      </c>
      <c r="AE1334" s="5">
        <v>1685</v>
      </c>
      <c r="AF1334" s="1" t="s">
        <v>70</v>
      </c>
      <c r="AG1334" s="1" t="s">
        <v>71</v>
      </c>
      <c r="AH1334" s="1" t="s">
        <v>89</v>
      </c>
      <c r="AI1334" s="1" t="s">
        <v>57</v>
      </c>
      <c r="AJ1334" s="5">
        <v>10950</v>
      </c>
      <c r="AK1334" s="4">
        <v>-45011</v>
      </c>
      <c r="AL1334" s="4">
        <v>0</v>
      </c>
      <c r="AM1334" s="4">
        <v>0</v>
      </c>
      <c r="AN1334" s="4">
        <v>0</v>
      </c>
      <c r="AO1334" s="4">
        <v>-613439.62</v>
      </c>
      <c r="AP1334" s="4">
        <v>-613439.62</v>
      </c>
      <c r="AQ1334" s="4">
        <v>0</v>
      </c>
      <c r="AR1334" s="4">
        <v>3725595.38</v>
      </c>
      <c r="AS1334" s="1" t="s">
        <v>52</v>
      </c>
      <c r="AT1334" s="9">
        <f t="shared" si="596"/>
        <v>43333</v>
      </c>
      <c r="AU1334" s="9">
        <f t="shared" si="597"/>
        <v>43313</v>
      </c>
      <c r="AV1334" s="9">
        <v>44798</v>
      </c>
      <c r="AW1334" s="11">
        <f t="shared" si="598"/>
        <v>4.0136986301369859</v>
      </c>
      <c r="AX1334">
        <v>10</v>
      </c>
      <c r="AY1334" s="12">
        <v>0.05</v>
      </c>
      <c r="AZ1334">
        <f t="shared" si="599"/>
        <v>9.5000000000000001E-2</v>
      </c>
      <c r="BA1334" s="13">
        <f t="shared" si="600"/>
        <v>4339035</v>
      </c>
      <c r="BB1334" s="16" t="s">
        <v>593</v>
      </c>
      <c r="BC1334" s="16" t="s">
        <v>593</v>
      </c>
      <c r="BD1334" s="16" t="s">
        <v>593</v>
      </c>
      <c r="BE1334" s="16" t="s">
        <v>593</v>
      </c>
      <c r="BF1334" s="16" t="s">
        <v>593</v>
      </c>
      <c r="BG1334" s="16" t="s">
        <v>593</v>
      </c>
      <c r="BH1334" s="16" t="s">
        <v>593</v>
      </c>
      <c r="BI1334" s="14">
        <f t="shared" si="615"/>
        <v>3725595.38</v>
      </c>
      <c r="BJ1334" s="14">
        <v>0</v>
      </c>
      <c r="BK1334" s="14">
        <f t="shared" si="616"/>
        <v>3725595.38</v>
      </c>
      <c r="BL1334" s="52">
        <v>0</v>
      </c>
      <c r="BM1334" s="15">
        <f t="shared" si="617"/>
        <v>3725595.38</v>
      </c>
    </row>
    <row r="1335" spans="1:65">
      <c r="A1335" s="8">
        <v>1333</v>
      </c>
      <c r="B1335" s="1" t="s">
        <v>44</v>
      </c>
      <c r="C1335" s="1">
        <v>1500</v>
      </c>
      <c r="D1335" s="1" t="s">
        <v>60</v>
      </c>
      <c r="E1335" s="1">
        <v>150000056</v>
      </c>
      <c r="F1335" s="1" t="s">
        <v>60</v>
      </c>
      <c r="G1335" s="1" t="s">
        <v>86</v>
      </c>
      <c r="H1335" s="1">
        <v>1</v>
      </c>
      <c r="I1335" s="1" t="s">
        <v>52</v>
      </c>
      <c r="J1335" s="1" t="s">
        <v>49</v>
      </c>
      <c r="K1335" s="1">
        <v>17406001</v>
      </c>
      <c r="L1335" s="1" t="s">
        <v>50</v>
      </c>
      <c r="M1335" s="1" t="s">
        <v>51</v>
      </c>
      <c r="N1335" s="1" t="s">
        <v>64</v>
      </c>
      <c r="O1335" s="1" t="s">
        <v>65</v>
      </c>
      <c r="P1335" s="1" t="s">
        <v>66</v>
      </c>
      <c r="Q1335" s="1" t="s">
        <v>67</v>
      </c>
      <c r="R1335" s="1" t="s">
        <v>87</v>
      </c>
      <c r="S1335" s="1" t="s">
        <v>88</v>
      </c>
      <c r="T1335" s="2">
        <v>43333</v>
      </c>
      <c r="U1335" s="2">
        <v>43333</v>
      </c>
      <c r="V1335" s="1" t="s">
        <v>52</v>
      </c>
      <c r="W1335" s="3">
        <v>1</v>
      </c>
      <c r="X1335" s="1" t="s">
        <v>53</v>
      </c>
      <c r="Y1335" s="4">
        <v>892500</v>
      </c>
      <c r="Z1335" s="4">
        <v>-116920</v>
      </c>
      <c r="AA1335" s="4">
        <v>0</v>
      </c>
      <c r="AB1335" s="4">
        <v>0</v>
      </c>
      <c r="AC1335" s="4">
        <v>0</v>
      </c>
      <c r="AD1335" s="4">
        <v>892500</v>
      </c>
      <c r="AE1335" s="5">
        <v>1685</v>
      </c>
      <c r="AF1335" s="1" t="s">
        <v>70</v>
      </c>
      <c r="AG1335" s="1" t="s">
        <v>71</v>
      </c>
      <c r="AH1335" s="1" t="s">
        <v>89</v>
      </c>
      <c r="AI1335" s="1" t="s">
        <v>57</v>
      </c>
      <c r="AJ1335" s="5">
        <v>10950</v>
      </c>
      <c r="AK1335" s="4">
        <v>-9258</v>
      </c>
      <c r="AL1335" s="4">
        <v>0</v>
      </c>
      <c r="AM1335" s="4">
        <v>0</v>
      </c>
      <c r="AN1335" s="4">
        <v>0</v>
      </c>
      <c r="AO1335" s="4">
        <v>-126178</v>
      </c>
      <c r="AP1335" s="4">
        <v>-126178</v>
      </c>
      <c r="AQ1335" s="4">
        <v>0</v>
      </c>
      <c r="AR1335" s="4">
        <v>766322</v>
      </c>
      <c r="AS1335" s="1" t="s">
        <v>52</v>
      </c>
      <c r="AT1335" s="9">
        <f t="shared" si="596"/>
        <v>43333</v>
      </c>
      <c r="AU1335" s="9">
        <f t="shared" si="597"/>
        <v>43313</v>
      </c>
      <c r="AV1335" s="9">
        <v>44798</v>
      </c>
      <c r="AW1335" s="11">
        <f t="shared" si="598"/>
        <v>4.0136986301369859</v>
      </c>
      <c r="AX1335">
        <v>10</v>
      </c>
      <c r="AY1335" s="12">
        <v>0.05</v>
      </c>
      <c r="AZ1335">
        <f t="shared" si="599"/>
        <v>9.5000000000000001E-2</v>
      </c>
      <c r="BA1335" s="13">
        <f t="shared" si="600"/>
        <v>892500</v>
      </c>
      <c r="BB1335" s="17" t="s">
        <v>1853</v>
      </c>
      <c r="BC1335">
        <f>MATCH(BB1335,MONTHLY_INDEX!$A:$A,0)</f>
        <v>630</v>
      </c>
      <c r="BD1335">
        <f>MATCH(AU1335,MONTHLY_INDEX!$1:$1,0)</f>
        <v>80</v>
      </c>
      <c r="BE1335">
        <f>INDEX(MONTHLY_INDEX!$1:$1048576,Final!BC1335,Final!BD1335)</f>
        <v>111.6</v>
      </c>
      <c r="BF1335">
        <f>MATCH($BF$1,MONTHLY_INDEX!$1:$1,0)</f>
        <v>127</v>
      </c>
      <c r="BG1335">
        <f>INDEX(MONTHLY_INDEX!$1:$1048576,Final!BC1335,Final!BF1335)</f>
        <v>151.1</v>
      </c>
      <c r="BH1335" s="23">
        <f t="shared" ref="BH1335:BH1352" si="618">(BG1335-BE1335)/BE1335</f>
        <v>0.35394265232974914</v>
      </c>
      <c r="BI1335" s="14">
        <f t="shared" ref="BI1335:BI1352" si="619">(1+BH1335)*BA1335</f>
        <v>1208393.817204301</v>
      </c>
      <c r="BJ1335" s="14">
        <f t="shared" ref="BJ1335:BJ1352" si="620">BI1335*AZ1335*AW1335</f>
        <v>460762.21783399611</v>
      </c>
      <c r="BK1335" s="15">
        <f t="shared" si="601"/>
        <v>747631.59937030496</v>
      </c>
      <c r="BL1335" s="52">
        <v>0</v>
      </c>
      <c r="BM1335" s="15">
        <f t="shared" ref="BM1335:BM1352" si="621">MAX((1-BL1335)*BK1335,BI1335*AY1335)</f>
        <v>747631.59937030496</v>
      </c>
    </row>
    <row r="1336" spans="1:65">
      <c r="A1336" s="8">
        <v>1334</v>
      </c>
      <c r="B1336" s="1" t="s">
        <v>44</v>
      </c>
      <c r="C1336" s="1">
        <v>1500</v>
      </c>
      <c r="D1336" s="1" t="s">
        <v>60</v>
      </c>
      <c r="E1336" s="1">
        <v>150000056</v>
      </c>
      <c r="F1336" s="1" t="s">
        <v>60</v>
      </c>
      <c r="G1336" s="1" t="s">
        <v>90</v>
      </c>
      <c r="H1336" s="1">
        <v>2</v>
      </c>
      <c r="I1336" s="1" t="s">
        <v>52</v>
      </c>
      <c r="J1336" s="1" t="s">
        <v>49</v>
      </c>
      <c r="K1336" s="1">
        <v>17406001</v>
      </c>
      <c r="L1336" s="1" t="s">
        <v>50</v>
      </c>
      <c r="M1336" s="1" t="s">
        <v>51</v>
      </c>
      <c r="N1336" s="1" t="s">
        <v>64</v>
      </c>
      <c r="O1336" s="1" t="s">
        <v>65</v>
      </c>
      <c r="P1336" s="1" t="s">
        <v>66</v>
      </c>
      <c r="Q1336" s="1" t="s">
        <v>67</v>
      </c>
      <c r="R1336" s="1" t="s">
        <v>87</v>
      </c>
      <c r="S1336" s="1" t="s">
        <v>88</v>
      </c>
      <c r="T1336" s="2">
        <v>43333</v>
      </c>
      <c r="U1336" s="2">
        <v>43333</v>
      </c>
      <c r="V1336" s="1" t="s">
        <v>52</v>
      </c>
      <c r="W1336" s="3">
        <v>1</v>
      </c>
      <c r="X1336" s="1" t="s">
        <v>53</v>
      </c>
      <c r="Y1336" s="4">
        <v>472500</v>
      </c>
      <c r="Z1336" s="4">
        <v>-61898</v>
      </c>
      <c r="AA1336" s="4">
        <v>0</v>
      </c>
      <c r="AB1336" s="4">
        <v>0</v>
      </c>
      <c r="AC1336" s="4">
        <v>0</v>
      </c>
      <c r="AD1336" s="4">
        <v>472500</v>
      </c>
      <c r="AE1336" s="5">
        <v>1685</v>
      </c>
      <c r="AF1336" s="1" t="s">
        <v>70</v>
      </c>
      <c r="AG1336" s="1" t="s">
        <v>71</v>
      </c>
      <c r="AH1336" s="1" t="s">
        <v>89</v>
      </c>
      <c r="AI1336" s="1" t="s">
        <v>57</v>
      </c>
      <c r="AJ1336" s="5">
        <v>10950</v>
      </c>
      <c r="AK1336" s="4">
        <v>-4901</v>
      </c>
      <c r="AL1336" s="4">
        <v>0</v>
      </c>
      <c r="AM1336" s="4">
        <v>0</v>
      </c>
      <c r="AN1336" s="4">
        <v>0</v>
      </c>
      <c r="AO1336" s="4">
        <v>-66799</v>
      </c>
      <c r="AP1336" s="4">
        <v>-66799</v>
      </c>
      <c r="AQ1336" s="4">
        <v>0</v>
      </c>
      <c r="AR1336" s="4">
        <v>405701</v>
      </c>
      <c r="AS1336" s="1" t="s">
        <v>52</v>
      </c>
      <c r="AT1336" s="9">
        <f t="shared" si="596"/>
        <v>43333</v>
      </c>
      <c r="AU1336" s="9">
        <f t="shared" si="597"/>
        <v>43313</v>
      </c>
      <c r="AV1336" s="9">
        <v>44798</v>
      </c>
      <c r="AW1336" s="11">
        <f t="shared" si="598"/>
        <v>4.0136986301369859</v>
      </c>
      <c r="AX1336">
        <v>10</v>
      </c>
      <c r="AY1336" s="12">
        <v>0.05</v>
      </c>
      <c r="AZ1336">
        <f t="shared" si="599"/>
        <v>9.5000000000000001E-2</v>
      </c>
      <c r="BA1336" s="13">
        <f t="shared" si="600"/>
        <v>472500</v>
      </c>
      <c r="BB1336" s="17" t="s">
        <v>2189</v>
      </c>
      <c r="BC1336">
        <f>MATCH(BB1336,MONTHLY_INDEX!$A:$A,0)</f>
        <v>798</v>
      </c>
      <c r="BD1336">
        <f>MATCH(AU1336,MONTHLY_INDEX!$1:$1,0)</f>
        <v>80</v>
      </c>
      <c r="BE1336">
        <f>INDEX(MONTHLY_INDEX!$1:$1048576,Final!BC1336,Final!BD1336)</f>
        <v>96</v>
      </c>
      <c r="BF1336">
        <f>MATCH($BF$1,MONTHLY_INDEX!$1:$1,0)</f>
        <v>127</v>
      </c>
      <c r="BG1336">
        <f>INDEX(MONTHLY_INDEX!$1:$1048576,Final!BC1336,Final!BF1336)</f>
        <v>95.3</v>
      </c>
      <c r="BH1336" s="23">
        <f t="shared" si="618"/>
        <v>-7.2916666666666963E-3</v>
      </c>
      <c r="BI1336" s="14">
        <f t="shared" si="619"/>
        <v>469054.6875</v>
      </c>
      <c r="BJ1336" s="14">
        <f t="shared" si="620"/>
        <v>178851.19488441778</v>
      </c>
      <c r="BK1336" s="15">
        <f t="shared" si="601"/>
        <v>290203.49261558219</v>
      </c>
      <c r="BL1336" s="52">
        <v>0</v>
      </c>
      <c r="BM1336" s="15">
        <f t="shared" si="621"/>
        <v>290203.49261558219</v>
      </c>
    </row>
    <row r="1337" spans="1:65">
      <c r="A1337" s="8">
        <v>1335</v>
      </c>
      <c r="B1337" s="1" t="s">
        <v>44</v>
      </c>
      <c r="C1337" s="1">
        <v>1500</v>
      </c>
      <c r="D1337" s="1" t="s">
        <v>60</v>
      </c>
      <c r="E1337" s="1">
        <v>150000056</v>
      </c>
      <c r="F1337" s="1" t="s">
        <v>60</v>
      </c>
      <c r="G1337" s="1" t="s">
        <v>91</v>
      </c>
      <c r="H1337" s="1">
        <v>3</v>
      </c>
      <c r="I1337" s="1" t="s">
        <v>52</v>
      </c>
      <c r="J1337" s="1" t="s">
        <v>49</v>
      </c>
      <c r="K1337" s="1">
        <v>17406001</v>
      </c>
      <c r="L1337" s="1" t="s">
        <v>50</v>
      </c>
      <c r="M1337" s="1" t="s">
        <v>51</v>
      </c>
      <c r="N1337" s="1" t="s">
        <v>64</v>
      </c>
      <c r="O1337" s="1" t="s">
        <v>65</v>
      </c>
      <c r="P1337" s="1" t="s">
        <v>66</v>
      </c>
      <c r="Q1337" s="1" t="s">
        <v>67</v>
      </c>
      <c r="R1337" s="1" t="s">
        <v>87</v>
      </c>
      <c r="S1337" s="1" t="s">
        <v>88</v>
      </c>
      <c r="T1337" s="2">
        <v>43333</v>
      </c>
      <c r="U1337" s="2">
        <v>43333</v>
      </c>
      <c r="V1337" s="1" t="s">
        <v>52</v>
      </c>
      <c r="W1337" s="3">
        <v>1</v>
      </c>
      <c r="X1337" s="1" t="s">
        <v>53</v>
      </c>
      <c r="Y1337" s="4">
        <v>637760</v>
      </c>
      <c r="Z1337" s="4">
        <v>-83547</v>
      </c>
      <c r="AA1337" s="4">
        <v>0</v>
      </c>
      <c r="AB1337" s="4">
        <v>0</v>
      </c>
      <c r="AC1337" s="4">
        <v>0</v>
      </c>
      <c r="AD1337" s="4">
        <v>637760</v>
      </c>
      <c r="AE1337" s="5">
        <v>1685</v>
      </c>
      <c r="AF1337" s="1" t="s">
        <v>70</v>
      </c>
      <c r="AG1337" s="1" t="s">
        <v>71</v>
      </c>
      <c r="AH1337" s="1" t="s">
        <v>89</v>
      </c>
      <c r="AI1337" s="1" t="s">
        <v>57</v>
      </c>
      <c r="AJ1337" s="5">
        <v>10950</v>
      </c>
      <c r="AK1337" s="4">
        <v>-6616</v>
      </c>
      <c r="AL1337" s="4">
        <v>0</v>
      </c>
      <c r="AM1337" s="4">
        <v>0</v>
      </c>
      <c r="AN1337" s="4">
        <v>0</v>
      </c>
      <c r="AO1337" s="4">
        <v>-90163</v>
      </c>
      <c r="AP1337" s="4">
        <v>-90163</v>
      </c>
      <c r="AQ1337" s="4">
        <v>0</v>
      </c>
      <c r="AR1337" s="4">
        <v>547597</v>
      </c>
      <c r="AS1337" s="1" t="s">
        <v>52</v>
      </c>
      <c r="AT1337" s="9">
        <f t="shared" si="596"/>
        <v>43333</v>
      </c>
      <c r="AU1337" s="9">
        <f t="shared" si="597"/>
        <v>43313</v>
      </c>
      <c r="AV1337" s="9">
        <v>44798</v>
      </c>
      <c r="AW1337" s="11">
        <f t="shared" si="598"/>
        <v>4.0136986301369859</v>
      </c>
      <c r="AX1337">
        <v>10</v>
      </c>
      <c r="AY1337" s="12">
        <v>0.05</v>
      </c>
      <c r="AZ1337">
        <f t="shared" si="599"/>
        <v>9.5000000000000001E-2</v>
      </c>
      <c r="BA1337" s="13">
        <f t="shared" si="600"/>
        <v>637760</v>
      </c>
      <c r="BB1337" s="17" t="s">
        <v>2189</v>
      </c>
      <c r="BC1337">
        <f>MATCH(BB1337,MONTHLY_INDEX!$A:$A,0)</f>
        <v>798</v>
      </c>
      <c r="BD1337">
        <f>MATCH(AU1337,MONTHLY_INDEX!$1:$1,0)</f>
        <v>80</v>
      </c>
      <c r="BE1337">
        <f>INDEX(MONTHLY_INDEX!$1:$1048576,Final!BC1337,Final!BD1337)</f>
        <v>96</v>
      </c>
      <c r="BF1337">
        <f>MATCH($BF$1,MONTHLY_INDEX!$1:$1,0)</f>
        <v>127</v>
      </c>
      <c r="BG1337">
        <f>INDEX(MONTHLY_INDEX!$1:$1048576,Final!BC1337,Final!BF1337)</f>
        <v>95.3</v>
      </c>
      <c r="BH1337" s="23">
        <f t="shared" si="618"/>
        <v>-7.2916666666666963E-3</v>
      </c>
      <c r="BI1337" s="14">
        <f t="shared" si="619"/>
        <v>633109.66666666663</v>
      </c>
      <c r="BJ1337" s="14">
        <f t="shared" si="620"/>
        <v>241405.58317351594</v>
      </c>
      <c r="BK1337" s="15">
        <f t="shared" si="601"/>
        <v>391704.08349315065</v>
      </c>
      <c r="BL1337" s="52">
        <v>0</v>
      </c>
      <c r="BM1337" s="15">
        <f t="shared" si="621"/>
        <v>391704.08349315065</v>
      </c>
    </row>
    <row r="1338" spans="1:65">
      <c r="A1338" s="8">
        <v>1336</v>
      </c>
      <c r="B1338" s="1" t="s">
        <v>44</v>
      </c>
      <c r="C1338" s="1">
        <v>1500</v>
      </c>
      <c r="D1338" s="1" t="s">
        <v>60</v>
      </c>
      <c r="E1338" s="1">
        <v>150000056</v>
      </c>
      <c r="F1338" s="1" t="s">
        <v>60</v>
      </c>
      <c r="G1338" s="1" t="s">
        <v>92</v>
      </c>
      <c r="H1338" s="1">
        <v>4</v>
      </c>
      <c r="I1338" s="1" t="s">
        <v>52</v>
      </c>
      <c r="J1338" s="1" t="s">
        <v>49</v>
      </c>
      <c r="K1338" s="1">
        <v>17406001</v>
      </c>
      <c r="L1338" s="1" t="s">
        <v>50</v>
      </c>
      <c r="M1338" s="1" t="s">
        <v>51</v>
      </c>
      <c r="N1338" s="1" t="s">
        <v>64</v>
      </c>
      <c r="O1338" s="1" t="s">
        <v>65</v>
      </c>
      <c r="P1338" s="1" t="s">
        <v>66</v>
      </c>
      <c r="Q1338" s="1" t="s">
        <v>67</v>
      </c>
      <c r="R1338" s="1" t="s">
        <v>87</v>
      </c>
      <c r="S1338" s="1" t="s">
        <v>88</v>
      </c>
      <c r="T1338" s="2">
        <v>43333</v>
      </c>
      <c r="U1338" s="2">
        <v>43333</v>
      </c>
      <c r="V1338" s="1" t="s">
        <v>52</v>
      </c>
      <c r="W1338" s="3">
        <v>1</v>
      </c>
      <c r="X1338" s="1" t="s">
        <v>53</v>
      </c>
      <c r="Y1338" s="4">
        <v>21044329</v>
      </c>
      <c r="Z1338" s="4">
        <v>-2756887</v>
      </c>
      <c r="AA1338" s="4">
        <v>0</v>
      </c>
      <c r="AB1338" s="4">
        <v>0</v>
      </c>
      <c r="AC1338" s="4">
        <v>0</v>
      </c>
      <c r="AD1338" s="4">
        <v>21044329</v>
      </c>
      <c r="AE1338" s="5">
        <v>1685</v>
      </c>
      <c r="AF1338" s="1" t="s">
        <v>70</v>
      </c>
      <c r="AG1338" s="1" t="s">
        <v>71</v>
      </c>
      <c r="AH1338" s="1" t="s">
        <v>89</v>
      </c>
      <c r="AI1338" s="1" t="s">
        <v>57</v>
      </c>
      <c r="AJ1338" s="5">
        <v>10950</v>
      </c>
      <c r="AK1338" s="4">
        <v>-218303</v>
      </c>
      <c r="AL1338" s="4">
        <v>0</v>
      </c>
      <c r="AM1338" s="4">
        <v>0</v>
      </c>
      <c r="AN1338" s="4">
        <v>0</v>
      </c>
      <c r="AO1338" s="4">
        <v>-2975190</v>
      </c>
      <c r="AP1338" s="4">
        <v>-2975190</v>
      </c>
      <c r="AQ1338" s="4">
        <v>0</v>
      </c>
      <c r="AR1338" s="4">
        <v>18069139</v>
      </c>
      <c r="AS1338" s="1" t="s">
        <v>52</v>
      </c>
      <c r="AT1338" s="9">
        <f t="shared" si="596"/>
        <v>43333</v>
      </c>
      <c r="AU1338" s="9">
        <f t="shared" si="597"/>
        <v>43313</v>
      </c>
      <c r="AV1338" s="9">
        <v>44798</v>
      </c>
      <c r="AW1338" s="11">
        <f t="shared" si="598"/>
        <v>4.0136986301369859</v>
      </c>
      <c r="AX1338">
        <v>25</v>
      </c>
      <c r="AY1338" s="12">
        <v>0.05</v>
      </c>
      <c r="AZ1338">
        <f t="shared" si="599"/>
        <v>3.7999999999999999E-2</v>
      </c>
      <c r="BA1338" s="13">
        <f t="shared" si="600"/>
        <v>21044329</v>
      </c>
      <c r="BB1338" s="17" t="s">
        <v>2189</v>
      </c>
      <c r="BC1338">
        <f>MATCH(BB1338,MONTHLY_INDEX!$A:$A,0)</f>
        <v>798</v>
      </c>
      <c r="BD1338">
        <f>MATCH(AU1338,MONTHLY_INDEX!$1:$1,0)</f>
        <v>80</v>
      </c>
      <c r="BE1338">
        <f>INDEX(MONTHLY_INDEX!$1:$1048576,Final!BC1338,Final!BD1338)</f>
        <v>96</v>
      </c>
      <c r="BF1338">
        <f>MATCH($BF$1,MONTHLY_INDEX!$1:$1,0)</f>
        <v>127</v>
      </c>
      <c r="BG1338">
        <f>INDEX(MONTHLY_INDEX!$1:$1048576,Final!BC1338,Final!BF1338)</f>
        <v>95.3</v>
      </c>
      <c r="BH1338" s="23">
        <f t="shared" si="618"/>
        <v>-7.2916666666666963E-3</v>
      </c>
      <c r="BI1338" s="14">
        <f t="shared" si="619"/>
        <v>20890880.767708331</v>
      </c>
      <c r="BJ1338" s="14">
        <f t="shared" si="620"/>
        <v>3186288.5817488292</v>
      </c>
      <c r="BK1338" s="15">
        <f t="shared" si="601"/>
        <v>17704592.185959503</v>
      </c>
      <c r="BL1338" s="52">
        <v>0</v>
      </c>
      <c r="BM1338" s="15">
        <f t="shared" si="621"/>
        <v>17704592.185959503</v>
      </c>
    </row>
    <row r="1339" spans="1:65">
      <c r="A1339" s="8">
        <v>1337</v>
      </c>
      <c r="B1339" s="1" t="s">
        <v>44</v>
      </c>
      <c r="C1339" s="1">
        <v>1500</v>
      </c>
      <c r="D1339" s="1" t="s">
        <v>60</v>
      </c>
      <c r="E1339" s="1">
        <v>150000056</v>
      </c>
      <c r="F1339" s="1" t="s">
        <v>60</v>
      </c>
      <c r="G1339" s="1" t="s">
        <v>93</v>
      </c>
      <c r="H1339" s="1">
        <v>5</v>
      </c>
      <c r="I1339" s="1" t="s">
        <v>52</v>
      </c>
      <c r="J1339" s="1" t="s">
        <v>49</v>
      </c>
      <c r="K1339" s="1">
        <v>17406001</v>
      </c>
      <c r="L1339" s="1" t="s">
        <v>50</v>
      </c>
      <c r="M1339" s="1" t="s">
        <v>51</v>
      </c>
      <c r="N1339" s="1" t="s">
        <v>64</v>
      </c>
      <c r="O1339" s="1" t="s">
        <v>65</v>
      </c>
      <c r="P1339" s="1" t="s">
        <v>66</v>
      </c>
      <c r="Q1339" s="1" t="s">
        <v>67</v>
      </c>
      <c r="R1339" s="1" t="s">
        <v>87</v>
      </c>
      <c r="S1339" s="1" t="s">
        <v>88</v>
      </c>
      <c r="T1339" s="2">
        <v>43333</v>
      </c>
      <c r="U1339" s="2">
        <v>43333</v>
      </c>
      <c r="V1339" s="1" t="s">
        <v>52</v>
      </c>
      <c r="W1339" s="3">
        <v>1</v>
      </c>
      <c r="X1339" s="1" t="s">
        <v>53</v>
      </c>
      <c r="Y1339" s="4">
        <v>969266</v>
      </c>
      <c r="Z1339" s="4">
        <v>-126976</v>
      </c>
      <c r="AA1339" s="4">
        <v>0</v>
      </c>
      <c r="AB1339" s="4">
        <v>0</v>
      </c>
      <c r="AC1339" s="4">
        <v>0</v>
      </c>
      <c r="AD1339" s="4">
        <v>969266</v>
      </c>
      <c r="AE1339" s="5">
        <v>1685</v>
      </c>
      <c r="AF1339" s="1" t="s">
        <v>70</v>
      </c>
      <c r="AG1339" s="1" t="s">
        <v>71</v>
      </c>
      <c r="AH1339" s="1" t="s">
        <v>89</v>
      </c>
      <c r="AI1339" s="1" t="s">
        <v>57</v>
      </c>
      <c r="AJ1339" s="5">
        <v>10950</v>
      </c>
      <c r="AK1339" s="4">
        <v>-10055</v>
      </c>
      <c r="AL1339" s="4">
        <v>0</v>
      </c>
      <c r="AM1339" s="4">
        <v>0</v>
      </c>
      <c r="AN1339" s="4">
        <v>0</v>
      </c>
      <c r="AO1339" s="4">
        <v>-137031</v>
      </c>
      <c r="AP1339" s="4">
        <v>-137031</v>
      </c>
      <c r="AQ1339" s="4">
        <v>0</v>
      </c>
      <c r="AR1339" s="4">
        <v>832235</v>
      </c>
      <c r="AS1339" s="1" t="s">
        <v>52</v>
      </c>
      <c r="AT1339" s="9">
        <f t="shared" si="596"/>
        <v>43333</v>
      </c>
      <c r="AU1339" s="9">
        <f t="shared" si="597"/>
        <v>43313</v>
      </c>
      <c r="AV1339" s="9">
        <v>44798</v>
      </c>
      <c r="AW1339" s="11">
        <f t="shared" si="598"/>
        <v>4.0136986301369859</v>
      </c>
      <c r="AX1339">
        <v>25</v>
      </c>
      <c r="AY1339" s="12">
        <v>0.05</v>
      </c>
      <c r="AZ1339">
        <f t="shared" si="599"/>
        <v>3.7999999999999999E-2</v>
      </c>
      <c r="BA1339" s="13">
        <f t="shared" si="600"/>
        <v>969266</v>
      </c>
      <c r="BB1339" s="17" t="s">
        <v>2083</v>
      </c>
      <c r="BC1339">
        <f>MATCH(BB1339,MONTHLY_INDEX!$A:$A,0)</f>
        <v>745</v>
      </c>
      <c r="BD1339">
        <f>MATCH(AU1339,MONTHLY_INDEX!$1:$1,0)</f>
        <v>80</v>
      </c>
      <c r="BE1339">
        <f>INDEX(MONTHLY_INDEX!$1:$1048576,Final!BC1339,Final!BD1339)</f>
        <v>106.4</v>
      </c>
      <c r="BF1339">
        <f>MATCH($BF$1,MONTHLY_INDEX!$1:$1,0)</f>
        <v>127</v>
      </c>
      <c r="BG1339">
        <f>INDEX(MONTHLY_INDEX!$1:$1048576,Final!BC1339,Final!BF1339)</f>
        <v>115.4</v>
      </c>
      <c r="BH1339" s="23">
        <f t="shared" si="618"/>
        <v>8.4586466165413529E-2</v>
      </c>
      <c r="BI1339" s="14">
        <f t="shared" si="619"/>
        <v>1051252.7857142857</v>
      </c>
      <c r="BJ1339" s="14">
        <f t="shared" si="620"/>
        <v>160337.65090606653</v>
      </c>
      <c r="BK1339" s="15">
        <f t="shared" si="601"/>
        <v>890915.13480821915</v>
      </c>
      <c r="BL1339" s="52">
        <v>0</v>
      </c>
      <c r="BM1339" s="15">
        <f t="shared" si="621"/>
        <v>890915.13480821915</v>
      </c>
    </row>
    <row r="1340" spans="1:65">
      <c r="A1340" s="8">
        <v>1338</v>
      </c>
      <c r="B1340" s="1" t="s">
        <v>44</v>
      </c>
      <c r="C1340" s="1">
        <v>1500</v>
      </c>
      <c r="D1340" s="1" t="s">
        <v>60</v>
      </c>
      <c r="E1340" s="1">
        <v>150000056</v>
      </c>
      <c r="F1340" s="1" t="s">
        <v>60</v>
      </c>
      <c r="G1340" s="1" t="s">
        <v>94</v>
      </c>
      <c r="H1340" s="1">
        <v>6</v>
      </c>
      <c r="I1340" s="1" t="s">
        <v>52</v>
      </c>
      <c r="J1340" s="1" t="s">
        <v>49</v>
      </c>
      <c r="K1340" s="1">
        <v>17406001</v>
      </c>
      <c r="L1340" s="1" t="s">
        <v>50</v>
      </c>
      <c r="M1340" s="1" t="s">
        <v>51</v>
      </c>
      <c r="N1340" s="1" t="s">
        <v>64</v>
      </c>
      <c r="O1340" s="1" t="s">
        <v>65</v>
      </c>
      <c r="P1340" s="1" t="s">
        <v>66</v>
      </c>
      <c r="Q1340" s="1" t="s">
        <v>67</v>
      </c>
      <c r="R1340" s="1" t="s">
        <v>87</v>
      </c>
      <c r="S1340" s="1" t="s">
        <v>88</v>
      </c>
      <c r="T1340" s="2">
        <v>43333</v>
      </c>
      <c r="U1340" s="2">
        <v>43333</v>
      </c>
      <c r="V1340" s="1" t="s">
        <v>52</v>
      </c>
      <c r="W1340" s="3">
        <v>1</v>
      </c>
      <c r="X1340" s="1" t="s">
        <v>53</v>
      </c>
      <c r="Y1340" s="4">
        <v>735000</v>
      </c>
      <c r="Z1340" s="4">
        <v>-96287</v>
      </c>
      <c r="AA1340" s="4">
        <v>0</v>
      </c>
      <c r="AB1340" s="4">
        <v>0</v>
      </c>
      <c r="AC1340" s="4">
        <v>0</v>
      </c>
      <c r="AD1340" s="4">
        <v>735000</v>
      </c>
      <c r="AE1340" s="5">
        <v>1685</v>
      </c>
      <c r="AF1340" s="1" t="s">
        <v>70</v>
      </c>
      <c r="AG1340" s="1" t="s">
        <v>71</v>
      </c>
      <c r="AH1340" s="1" t="s">
        <v>89</v>
      </c>
      <c r="AI1340" s="1" t="s">
        <v>57</v>
      </c>
      <c r="AJ1340" s="5">
        <v>10950</v>
      </c>
      <c r="AK1340" s="4">
        <v>-7625</v>
      </c>
      <c r="AL1340" s="4">
        <v>0</v>
      </c>
      <c r="AM1340" s="4">
        <v>0</v>
      </c>
      <c r="AN1340" s="4">
        <v>0</v>
      </c>
      <c r="AO1340" s="4">
        <v>-103912</v>
      </c>
      <c r="AP1340" s="4">
        <v>-103912</v>
      </c>
      <c r="AQ1340" s="4">
        <v>0</v>
      </c>
      <c r="AR1340" s="4">
        <v>631088</v>
      </c>
      <c r="AS1340" s="1" t="s">
        <v>52</v>
      </c>
      <c r="AT1340" s="9">
        <f t="shared" si="596"/>
        <v>43333</v>
      </c>
      <c r="AU1340" s="9">
        <f t="shared" si="597"/>
        <v>43313</v>
      </c>
      <c r="AV1340" s="9">
        <v>44798</v>
      </c>
      <c r="AW1340" s="11">
        <f t="shared" si="598"/>
        <v>4.0136986301369859</v>
      </c>
      <c r="AX1340">
        <v>10</v>
      </c>
      <c r="AY1340" s="12">
        <v>0.05</v>
      </c>
      <c r="AZ1340">
        <f t="shared" si="599"/>
        <v>9.5000000000000001E-2</v>
      </c>
      <c r="BA1340" s="13">
        <f t="shared" si="600"/>
        <v>735000</v>
      </c>
      <c r="BB1340" s="17" t="s">
        <v>1853</v>
      </c>
      <c r="BC1340">
        <f>MATCH(BB1340,MONTHLY_INDEX!$A:$A,0)</f>
        <v>630</v>
      </c>
      <c r="BD1340">
        <f>MATCH(AU1340,MONTHLY_INDEX!$1:$1,0)</f>
        <v>80</v>
      </c>
      <c r="BE1340">
        <f>INDEX(MONTHLY_INDEX!$1:$1048576,Final!BC1340,Final!BD1340)</f>
        <v>111.6</v>
      </c>
      <c r="BF1340">
        <f>MATCH($BF$1,MONTHLY_INDEX!$1:$1,0)</f>
        <v>127</v>
      </c>
      <c r="BG1340">
        <f>INDEX(MONTHLY_INDEX!$1:$1048576,Final!BC1340,Final!BF1340)</f>
        <v>151.1</v>
      </c>
      <c r="BH1340" s="23">
        <f t="shared" si="618"/>
        <v>0.35394265232974914</v>
      </c>
      <c r="BI1340" s="14">
        <f t="shared" si="619"/>
        <v>995147.84946236562</v>
      </c>
      <c r="BJ1340" s="14">
        <f t="shared" si="620"/>
        <v>379451.2382162321</v>
      </c>
      <c r="BK1340" s="15">
        <f t="shared" si="601"/>
        <v>615696.61124613346</v>
      </c>
      <c r="BL1340" s="52">
        <v>0</v>
      </c>
      <c r="BM1340" s="15">
        <f t="shared" si="621"/>
        <v>615696.61124613346</v>
      </c>
    </row>
    <row r="1341" spans="1:65">
      <c r="A1341" s="8">
        <v>1339</v>
      </c>
      <c r="B1341" s="1" t="s">
        <v>44</v>
      </c>
      <c r="C1341" s="1">
        <v>1500</v>
      </c>
      <c r="D1341" s="1" t="s">
        <v>60</v>
      </c>
      <c r="E1341" s="1">
        <v>150000056</v>
      </c>
      <c r="F1341" s="1" t="s">
        <v>60</v>
      </c>
      <c r="G1341" s="1" t="s">
        <v>95</v>
      </c>
      <c r="H1341" s="1">
        <v>7</v>
      </c>
      <c r="I1341" s="1" t="s">
        <v>52</v>
      </c>
      <c r="J1341" s="1" t="s">
        <v>49</v>
      </c>
      <c r="K1341" s="1">
        <v>17406001</v>
      </c>
      <c r="L1341" s="1" t="s">
        <v>50</v>
      </c>
      <c r="M1341" s="1" t="s">
        <v>51</v>
      </c>
      <c r="N1341" s="1" t="s">
        <v>64</v>
      </c>
      <c r="O1341" s="1" t="s">
        <v>65</v>
      </c>
      <c r="P1341" s="1" t="s">
        <v>66</v>
      </c>
      <c r="Q1341" s="1" t="s">
        <v>67</v>
      </c>
      <c r="R1341" s="1" t="s">
        <v>87</v>
      </c>
      <c r="S1341" s="1" t="s">
        <v>88</v>
      </c>
      <c r="T1341" s="2">
        <v>43333</v>
      </c>
      <c r="U1341" s="2">
        <v>43333</v>
      </c>
      <c r="V1341" s="1" t="s">
        <v>52</v>
      </c>
      <c r="W1341" s="3">
        <v>1</v>
      </c>
      <c r="X1341" s="1" t="s">
        <v>53</v>
      </c>
      <c r="Y1341" s="4">
        <v>126000</v>
      </c>
      <c r="Z1341" s="4">
        <v>-16506</v>
      </c>
      <c r="AA1341" s="4">
        <v>0</v>
      </c>
      <c r="AB1341" s="4">
        <v>0</v>
      </c>
      <c r="AC1341" s="4">
        <v>0</v>
      </c>
      <c r="AD1341" s="4">
        <v>126000</v>
      </c>
      <c r="AE1341" s="5">
        <v>1685</v>
      </c>
      <c r="AF1341" s="1" t="s">
        <v>70</v>
      </c>
      <c r="AG1341" s="1" t="s">
        <v>71</v>
      </c>
      <c r="AH1341" s="1" t="s">
        <v>89</v>
      </c>
      <c r="AI1341" s="1" t="s">
        <v>57</v>
      </c>
      <c r="AJ1341" s="5">
        <v>10950</v>
      </c>
      <c r="AK1341" s="4">
        <v>-1307</v>
      </c>
      <c r="AL1341" s="4">
        <v>0</v>
      </c>
      <c r="AM1341" s="4">
        <v>0</v>
      </c>
      <c r="AN1341" s="4">
        <v>0</v>
      </c>
      <c r="AO1341" s="4">
        <v>-17813</v>
      </c>
      <c r="AP1341" s="4">
        <v>-17813</v>
      </c>
      <c r="AQ1341" s="4">
        <v>0</v>
      </c>
      <c r="AR1341" s="4">
        <v>108187</v>
      </c>
      <c r="AS1341" s="1" t="s">
        <v>52</v>
      </c>
      <c r="AT1341" s="9">
        <f t="shared" si="596"/>
        <v>43333</v>
      </c>
      <c r="AU1341" s="9">
        <f t="shared" si="597"/>
        <v>43313</v>
      </c>
      <c r="AV1341" s="9">
        <v>44798</v>
      </c>
      <c r="AW1341" s="11">
        <f t="shared" si="598"/>
        <v>4.0136986301369859</v>
      </c>
      <c r="AX1341">
        <v>25</v>
      </c>
      <c r="AY1341" s="12">
        <v>0.05</v>
      </c>
      <c r="AZ1341">
        <f t="shared" si="599"/>
        <v>3.7999999999999999E-2</v>
      </c>
      <c r="BA1341" s="13">
        <f t="shared" si="600"/>
        <v>126000</v>
      </c>
      <c r="BB1341" s="17" t="s">
        <v>2189</v>
      </c>
      <c r="BC1341">
        <f>MATCH(BB1341,MONTHLY_INDEX!$A:$A,0)</f>
        <v>798</v>
      </c>
      <c r="BD1341">
        <f>MATCH(AU1341,MONTHLY_INDEX!$1:$1,0)</f>
        <v>80</v>
      </c>
      <c r="BE1341">
        <f>INDEX(MONTHLY_INDEX!$1:$1048576,Final!BC1341,Final!BD1341)</f>
        <v>96</v>
      </c>
      <c r="BF1341">
        <f>MATCH($BF$1,MONTHLY_INDEX!$1:$1,0)</f>
        <v>127</v>
      </c>
      <c r="BG1341">
        <f>INDEX(MONTHLY_INDEX!$1:$1048576,Final!BC1341,Final!BF1341)</f>
        <v>95.3</v>
      </c>
      <c r="BH1341" s="23">
        <f t="shared" si="618"/>
        <v>-7.2916666666666963E-3</v>
      </c>
      <c r="BI1341" s="14">
        <f t="shared" si="619"/>
        <v>125081.25</v>
      </c>
      <c r="BJ1341" s="14">
        <f t="shared" si="620"/>
        <v>19077.460787671229</v>
      </c>
      <c r="BK1341" s="15">
        <f t="shared" si="601"/>
        <v>106003.78921232877</v>
      </c>
      <c r="BL1341" s="52">
        <v>0</v>
      </c>
      <c r="BM1341" s="15">
        <f t="shared" si="621"/>
        <v>106003.78921232877</v>
      </c>
    </row>
    <row r="1342" spans="1:65">
      <c r="A1342" s="8">
        <v>1340</v>
      </c>
      <c r="B1342" s="1" t="s">
        <v>44</v>
      </c>
      <c r="C1342" s="1">
        <v>1500</v>
      </c>
      <c r="D1342" s="1" t="s">
        <v>60</v>
      </c>
      <c r="E1342" s="1">
        <v>150000056</v>
      </c>
      <c r="F1342" s="1" t="s">
        <v>60</v>
      </c>
      <c r="G1342" s="1" t="s">
        <v>96</v>
      </c>
      <c r="H1342" s="1">
        <v>8</v>
      </c>
      <c r="I1342" s="1" t="s">
        <v>52</v>
      </c>
      <c r="J1342" s="1" t="s">
        <v>49</v>
      </c>
      <c r="K1342" s="1">
        <v>17406001</v>
      </c>
      <c r="L1342" s="1" t="s">
        <v>50</v>
      </c>
      <c r="M1342" s="1" t="s">
        <v>51</v>
      </c>
      <c r="N1342" s="1" t="s">
        <v>64</v>
      </c>
      <c r="O1342" s="1" t="s">
        <v>65</v>
      </c>
      <c r="P1342" s="1" t="s">
        <v>66</v>
      </c>
      <c r="Q1342" s="1" t="s">
        <v>67</v>
      </c>
      <c r="R1342" s="1" t="s">
        <v>87</v>
      </c>
      <c r="S1342" s="1" t="s">
        <v>88</v>
      </c>
      <c r="T1342" s="2">
        <v>43333</v>
      </c>
      <c r="U1342" s="2">
        <v>43333</v>
      </c>
      <c r="V1342" s="1" t="s">
        <v>52</v>
      </c>
      <c r="W1342" s="3">
        <v>1</v>
      </c>
      <c r="X1342" s="1" t="s">
        <v>53</v>
      </c>
      <c r="Y1342" s="4">
        <v>29327302</v>
      </c>
      <c r="Z1342" s="4">
        <v>-3841988</v>
      </c>
      <c r="AA1342" s="4">
        <v>0</v>
      </c>
      <c r="AB1342" s="4">
        <v>0</v>
      </c>
      <c r="AC1342" s="4">
        <v>0</v>
      </c>
      <c r="AD1342" s="4">
        <v>29327302</v>
      </c>
      <c r="AE1342" s="5">
        <v>1685</v>
      </c>
      <c r="AF1342" s="1" t="s">
        <v>70</v>
      </c>
      <c r="AG1342" s="1" t="s">
        <v>71</v>
      </c>
      <c r="AH1342" s="1" t="s">
        <v>89</v>
      </c>
      <c r="AI1342" s="1" t="s">
        <v>57</v>
      </c>
      <c r="AJ1342" s="5">
        <v>10950</v>
      </c>
      <c r="AK1342" s="4">
        <v>-304227</v>
      </c>
      <c r="AL1342" s="4">
        <v>0</v>
      </c>
      <c r="AM1342" s="4">
        <v>0</v>
      </c>
      <c r="AN1342" s="4">
        <v>0</v>
      </c>
      <c r="AO1342" s="4">
        <v>-4146215</v>
      </c>
      <c r="AP1342" s="4">
        <v>-4146215</v>
      </c>
      <c r="AQ1342" s="4">
        <v>0</v>
      </c>
      <c r="AR1342" s="4">
        <v>25181087</v>
      </c>
      <c r="AS1342" s="1" t="s">
        <v>52</v>
      </c>
      <c r="AT1342" s="9">
        <f t="shared" si="596"/>
        <v>43333</v>
      </c>
      <c r="AU1342" s="9">
        <f t="shared" si="597"/>
        <v>43313</v>
      </c>
      <c r="AV1342" s="9">
        <v>44798</v>
      </c>
      <c r="AW1342" s="11">
        <f t="shared" si="598"/>
        <v>4.0136986301369859</v>
      </c>
      <c r="AX1342">
        <v>25</v>
      </c>
      <c r="AY1342" s="12">
        <v>0.05</v>
      </c>
      <c r="AZ1342">
        <f t="shared" si="599"/>
        <v>3.7999999999999999E-2</v>
      </c>
      <c r="BA1342" s="13">
        <f t="shared" si="600"/>
        <v>29327302</v>
      </c>
      <c r="BB1342" s="17" t="s">
        <v>2189</v>
      </c>
      <c r="BC1342">
        <f>MATCH(BB1342,MONTHLY_INDEX!$A:$A,0)</f>
        <v>798</v>
      </c>
      <c r="BD1342">
        <f>MATCH(AU1342,MONTHLY_INDEX!$1:$1,0)</f>
        <v>80</v>
      </c>
      <c r="BE1342">
        <f>INDEX(MONTHLY_INDEX!$1:$1048576,Final!BC1342,Final!BD1342)</f>
        <v>96</v>
      </c>
      <c r="BF1342">
        <f>MATCH($BF$1,MONTHLY_INDEX!$1:$1,0)</f>
        <v>127</v>
      </c>
      <c r="BG1342">
        <f>INDEX(MONTHLY_INDEX!$1:$1048576,Final!BC1342,Final!BF1342)</f>
        <v>95.3</v>
      </c>
      <c r="BH1342" s="23">
        <f t="shared" si="618"/>
        <v>-7.2916666666666963E-3</v>
      </c>
      <c r="BI1342" s="14">
        <f t="shared" si="619"/>
        <v>29113457.089583334</v>
      </c>
      <c r="BJ1342" s="14">
        <f t="shared" si="620"/>
        <v>4440400.4278824767</v>
      </c>
      <c r="BK1342" s="15">
        <f t="shared" si="601"/>
        <v>24673056.661700856</v>
      </c>
      <c r="BL1342" s="52">
        <v>0</v>
      </c>
      <c r="BM1342" s="15">
        <f t="shared" si="621"/>
        <v>24673056.661700856</v>
      </c>
    </row>
    <row r="1343" spans="1:65">
      <c r="A1343" s="8">
        <v>1341</v>
      </c>
      <c r="B1343" s="1" t="s">
        <v>44</v>
      </c>
      <c r="C1343" s="1">
        <v>1500</v>
      </c>
      <c r="D1343" s="1" t="s">
        <v>60</v>
      </c>
      <c r="E1343" s="1">
        <v>150000056</v>
      </c>
      <c r="F1343" s="1" t="s">
        <v>60</v>
      </c>
      <c r="G1343" s="1" t="s">
        <v>97</v>
      </c>
      <c r="H1343" s="1">
        <v>9</v>
      </c>
      <c r="I1343" s="1" t="s">
        <v>52</v>
      </c>
      <c r="J1343" s="1" t="s">
        <v>49</v>
      </c>
      <c r="K1343" s="1">
        <v>17406001</v>
      </c>
      <c r="L1343" s="1" t="s">
        <v>50</v>
      </c>
      <c r="M1343" s="1" t="s">
        <v>51</v>
      </c>
      <c r="N1343" s="1" t="s">
        <v>64</v>
      </c>
      <c r="O1343" s="1" t="s">
        <v>65</v>
      </c>
      <c r="P1343" s="1" t="s">
        <v>66</v>
      </c>
      <c r="Q1343" s="1" t="s">
        <v>67</v>
      </c>
      <c r="R1343" s="1" t="s">
        <v>87</v>
      </c>
      <c r="S1343" s="1" t="s">
        <v>88</v>
      </c>
      <c r="T1343" s="2">
        <v>43333</v>
      </c>
      <c r="U1343" s="2">
        <v>43333</v>
      </c>
      <c r="V1343" s="1" t="s">
        <v>52</v>
      </c>
      <c r="W1343" s="3">
        <v>1</v>
      </c>
      <c r="X1343" s="1" t="s">
        <v>53</v>
      </c>
      <c r="Y1343" s="4">
        <v>1517250</v>
      </c>
      <c r="Z1343" s="4">
        <v>-198765</v>
      </c>
      <c r="AA1343" s="4">
        <v>0</v>
      </c>
      <c r="AB1343" s="4">
        <v>0</v>
      </c>
      <c r="AC1343" s="4">
        <v>0</v>
      </c>
      <c r="AD1343" s="4">
        <v>1517250</v>
      </c>
      <c r="AE1343" s="5">
        <v>1685</v>
      </c>
      <c r="AF1343" s="1" t="s">
        <v>70</v>
      </c>
      <c r="AG1343" s="1" t="s">
        <v>71</v>
      </c>
      <c r="AH1343" s="1" t="s">
        <v>89</v>
      </c>
      <c r="AI1343" s="1" t="s">
        <v>57</v>
      </c>
      <c r="AJ1343" s="5">
        <v>10950</v>
      </c>
      <c r="AK1343" s="4">
        <v>-15739</v>
      </c>
      <c r="AL1343" s="4">
        <v>0</v>
      </c>
      <c r="AM1343" s="4">
        <v>0</v>
      </c>
      <c r="AN1343" s="4">
        <v>0</v>
      </c>
      <c r="AO1343" s="4">
        <v>-214504</v>
      </c>
      <c r="AP1343" s="4">
        <v>-214504</v>
      </c>
      <c r="AQ1343" s="4">
        <v>0</v>
      </c>
      <c r="AR1343" s="4">
        <v>1302746</v>
      </c>
      <c r="AS1343" s="1" t="s">
        <v>52</v>
      </c>
      <c r="AT1343" s="9">
        <f t="shared" si="596"/>
        <v>43333</v>
      </c>
      <c r="AU1343" s="9">
        <f t="shared" si="597"/>
        <v>43313</v>
      </c>
      <c r="AV1343" s="9">
        <v>44798</v>
      </c>
      <c r="AW1343" s="11">
        <f t="shared" si="598"/>
        <v>4.0136986301369859</v>
      </c>
      <c r="AX1343">
        <v>15</v>
      </c>
      <c r="AY1343" s="12">
        <v>0.05</v>
      </c>
      <c r="AZ1343">
        <f t="shared" si="599"/>
        <v>6.3333333333333325E-2</v>
      </c>
      <c r="BA1343" s="13">
        <f t="shared" si="600"/>
        <v>1517250</v>
      </c>
      <c r="BB1343" s="17" t="s">
        <v>1941</v>
      </c>
      <c r="BC1343">
        <f>MATCH(BB1343,MONTHLY_INDEX!$A:$A,0)</f>
        <v>674</v>
      </c>
      <c r="BD1343">
        <f>MATCH(AU1343,MONTHLY_INDEX!$1:$1,0)</f>
        <v>80</v>
      </c>
      <c r="BE1343">
        <f>INDEX(MONTHLY_INDEX!$1:$1048576,Final!BC1343,Final!BD1343)</f>
        <v>105.1</v>
      </c>
      <c r="BF1343">
        <f>MATCH($BF$1,MONTHLY_INDEX!$1:$1,0)</f>
        <v>127</v>
      </c>
      <c r="BG1343">
        <f>INDEX(MONTHLY_INDEX!$1:$1048576,Final!BC1343,Final!BF1343)</f>
        <v>122.8</v>
      </c>
      <c r="BH1343" s="23">
        <f t="shared" si="618"/>
        <v>0.16841103710751668</v>
      </c>
      <c r="BI1343" s="14">
        <f t="shared" si="619"/>
        <v>1772771.6460513796</v>
      </c>
      <c r="BJ1343" s="14">
        <f t="shared" si="620"/>
        <v>450640.17139580037</v>
      </c>
      <c r="BK1343" s="15">
        <f t="shared" si="601"/>
        <v>1322131.4746555793</v>
      </c>
      <c r="BL1343" s="52">
        <v>0</v>
      </c>
      <c r="BM1343" s="15">
        <f t="shared" si="621"/>
        <v>1322131.4746555793</v>
      </c>
    </row>
    <row r="1344" spans="1:65">
      <c r="A1344" s="8">
        <v>1342</v>
      </c>
      <c r="B1344" s="1" t="s">
        <v>44</v>
      </c>
      <c r="C1344" s="1">
        <v>1500</v>
      </c>
      <c r="D1344" s="1" t="s">
        <v>60</v>
      </c>
      <c r="E1344" s="1">
        <v>150000056</v>
      </c>
      <c r="F1344" s="1" t="s">
        <v>60</v>
      </c>
      <c r="G1344" s="1" t="s">
        <v>98</v>
      </c>
      <c r="H1344" s="1">
        <v>10</v>
      </c>
      <c r="I1344" s="1" t="s">
        <v>52</v>
      </c>
      <c r="J1344" s="1" t="s">
        <v>49</v>
      </c>
      <c r="K1344" s="1">
        <v>17406001</v>
      </c>
      <c r="L1344" s="1" t="s">
        <v>50</v>
      </c>
      <c r="M1344" s="1" t="s">
        <v>51</v>
      </c>
      <c r="N1344" s="1" t="s">
        <v>64</v>
      </c>
      <c r="O1344" s="1" t="s">
        <v>65</v>
      </c>
      <c r="P1344" s="1" t="s">
        <v>66</v>
      </c>
      <c r="Q1344" s="1" t="s">
        <v>67</v>
      </c>
      <c r="R1344" s="1" t="s">
        <v>87</v>
      </c>
      <c r="S1344" s="1" t="s">
        <v>88</v>
      </c>
      <c r="T1344" s="2">
        <v>43333</v>
      </c>
      <c r="U1344" s="2">
        <v>43333</v>
      </c>
      <c r="V1344" s="1" t="s">
        <v>52</v>
      </c>
      <c r="W1344" s="3">
        <v>1</v>
      </c>
      <c r="X1344" s="1" t="s">
        <v>53</v>
      </c>
      <c r="Y1344" s="4">
        <v>312900</v>
      </c>
      <c r="Z1344" s="4">
        <v>-40991</v>
      </c>
      <c r="AA1344" s="4">
        <v>0</v>
      </c>
      <c r="AB1344" s="4">
        <v>0</v>
      </c>
      <c r="AC1344" s="4">
        <v>0</v>
      </c>
      <c r="AD1344" s="4">
        <v>312900</v>
      </c>
      <c r="AE1344" s="5">
        <v>1685</v>
      </c>
      <c r="AF1344" s="1" t="s">
        <v>70</v>
      </c>
      <c r="AG1344" s="1" t="s">
        <v>71</v>
      </c>
      <c r="AH1344" s="1" t="s">
        <v>89</v>
      </c>
      <c r="AI1344" s="1" t="s">
        <v>57</v>
      </c>
      <c r="AJ1344" s="5">
        <v>10950</v>
      </c>
      <c r="AK1344" s="4">
        <v>-3246</v>
      </c>
      <c r="AL1344" s="4">
        <v>0</v>
      </c>
      <c r="AM1344" s="4">
        <v>0</v>
      </c>
      <c r="AN1344" s="4">
        <v>0</v>
      </c>
      <c r="AO1344" s="4">
        <v>-44237</v>
      </c>
      <c r="AP1344" s="4">
        <v>-44237</v>
      </c>
      <c r="AQ1344" s="4">
        <v>0</v>
      </c>
      <c r="AR1344" s="4">
        <v>268663</v>
      </c>
      <c r="AS1344" s="1" t="s">
        <v>52</v>
      </c>
      <c r="AT1344" s="9">
        <f t="shared" si="596"/>
        <v>43333</v>
      </c>
      <c r="AU1344" s="9">
        <f t="shared" si="597"/>
        <v>43313</v>
      </c>
      <c r="AV1344" s="9">
        <v>44798</v>
      </c>
      <c r="AW1344" s="11">
        <f t="shared" si="598"/>
        <v>4.0136986301369859</v>
      </c>
      <c r="AX1344">
        <v>10</v>
      </c>
      <c r="AY1344" s="12">
        <v>0.05</v>
      </c>
      <c r="AZ1344">
        <f t="shared" si="599"/>
        <v>9.5000000000000001E-2</v>
      </c>
      <c r="BA1344" s="13">
        <f t="shared" si="600"/>
        <v>312900</v>
      </c>
      <c r="BB1344" s="17" t="s">
        <v>2189</v>
      </c>
      <c r="BC1344">
        <f>MATCH(BB1344,MONTHLY_INDEX!$A:$A,0)</f>
        <v>798</v>
      </c>
      <c r="BD1344">
        <f>MATCH(AU1344,MONTHLY_INDEX!$1:$1,0)</f>
        <v>80</v>
      </c>
      <c r="BE1344">
        <f>INDEX(MONTHLY_INDEX!$1:$1048576,Final!BC1344,Final!BD1344)</f>
        <v>96</v>
      </c>
      <c r="BF1344">
        <f>MATCH($BF$1,MONTHLY_INDEX!$1:$1,0)</f>
        <v>127</v>
      </c>
      <c r="BG1344">
        <f>INDEX(MONTHLY_INDEX!$1:$1048576,Final!BC1344,Final!BF1344)</f>
        <v>95.3</v>
      </c>
      <c r="BH1344" s="23">
        <f t="shared" si="618"/>
        <v>-7.2916666666666963E-3</v>
      </c>
      <c r="BI1344" s="14">
        <f t="shared" si="619"/>
        <v>310618.4375</v>
      </c>
      <c r="BJ1344" s="14">
        <f t="shared" si="620"/>
        <v>118439.2357234589</v>
      </c>
      <c r="BK1344" s="15">
        <f t="shared" si="601"/>
        <v>192179.2017765411</v>
      </c>
      <c r="BL1344" s="52">
        <v>0</v>
      </c>
      <c r="BM1344" s="15">
        <f t="shared" si="621"/>
        <v>192179.2017765411</v>
      </c>
    </row>
    <row r="1345" spans="1:65">
      <c r="A1345" s="8">
        <v>1343</v>
      </c>
      <c r="B1345" s="1" t="s">
        <v>44</v>
      </c>
      <c r="C1345" s="1">
        <v>1500</v>
      </c>
      <c r="D1345" s="1" t="s">
        <v>60</v>
      </c>
      <c r="E1345" s="1">
        <v>150000056</v>
      </c>
      <c r="F1345" s="1" t="s">
        <v>60</v>
      </c>
      <c r="G1345" s="1" t="s">
        <v>99</v>
      </c>
      <c r="H1345" s="1">
        <v>11</v>
      </c>
      <c r="I1345" s="1" t="s">
        <v>52</v>
      </c>
      <c r="J1345" s="1" t="s">
        <v>49</v>
      </c>
      <c r="K1345" s="1">
        <v>17406001</v>
      </c>
      <c r="L1345" s="1" t="s">
        <v>50</v>
      </c>
      <c r="M1345" s="1" t="s">
        <v>51</v>
      </c>
      <c r="N1345" s="1" t="s">
        <v>64</v>
      </c>
      <c r="O1345" s="1" t="s">
        <v>65</v>
      </c>
      <c r="P1345" s="1" t="s">
        <v>66</v>
      </c>
      <c r="Q1345" s="1" t="s">
        <v>67</v>
      </c>
      <c r="R1345" s="1" t="s">
        <v>87</v>
      </c>
      <c r="S1345" s="1" t="s">
        <v>88</v>
      </c>
      <c r="T1345" s="2">
        <v>43333</v>
      </c>
      <c r="U1345" s="2">
        <v>43333</v>
      </c>
      <c r="V1345" s="1" t="s">
        <v>52</v>
      </c>
      <c r="W1345" s="3">
        <v>1</v>
      </c>
      <c r="X1345" s="1" t="s">
        <v>53</v>
      </c>
      <c r="Y1345" s="4">
        <v>1174950</v>
      </c>
      <c r="Z1345" s="4">
        <v>-153922</v>
      </c>
      <c r="AA1345" s="4">
        <v>0</v>
      </c>
      <c r="AB1345" s="4">
        <v>0</v>
      </c>
      <c r="AC1345" s="4">
        <v>0</v>
      </c>
      <c r="AD1345" s="4">
        <v>1174950</v>
      </c>
      <c r="AE1345" s="5">
        <v>1685</v>
      </c>
      <c r="AF1345" s="1" t="s">
        <v>70</v>
      </c>
      <c r="AG1345" s="1" t="s">
        <v>71</v>
      </c>
      <c r="AH1345" s="1" t="s">
        <v>89</v>
      </c>
      <c r="AI1345" s="1" t="s">
        <v>57</v>
      </c>
      <c r="AJ1345" s="5">
        <v>10950</v>
      </c>
      <c r="AK1345" s="4">
        <v>-12188</v>
      </c>
      <c r="AL1345" s="4">
        <v>0</v>
      </c>
      <c r="AM1345" s="4">
        <v>0</v>
      </c>
      <c r="AN1345" s="4">
        <v>0</v>
      </c>
      <c r="AO1345" s="4">
        <v>-166110</v>
      </c>
      <c r="AP1345" s="4">
        <v>-166110</v>
      </c>
      <c r="AQ1345" s="4">
        <v>0</v>
      </c>
      <c r="AR1345" s="4">
        <v>1008840</v>
      </c>
      <c r="AS1345" s="1" t="s">
        <v>52</v>
      </c>
      <c r="AT1345" s="9">
        <f t="shared" si="596"/>
        <v>43333</v>
      </c>
      <c r="AU1345" s="9">
        <f t="shared" si="597"/>
        <v>43313</v>
      </c>
      <c r="AV1345" s="9">
        <v>44798</v>
      </c>
      <c r="AW1345" s="11">
        <f t="shared" si="598"/>
        <v>4.0136986301369859</v>
      </c>
      <c r="AX1345">
        <v>10</v>
      </c>
      <c r="AY1345" s="12">
        <v>0.05</v>
      </c>
      <c r="AZ1345">
        <f t="shared" si="599"/>
        <v>9.5000000000000001E-2</v>
      </c>
      <c r="BA1345" s="13">
        <f t="shared" si="600"/>
        <v>1174950</v>
      </c>
      <c r="BB1345" s="17" t="s">
        <v>2189</v>
      </c>
      <c r="BC1345">
        <f>MATCH(BB1345,MONTHLY_INDEX!$A:$A,0)</f>
        <v>798</v>
      </c>
      <c r="BD1345">
        <f>MATCH(AU1345,MONTHLY_INDEX!$1:$1,0)</f>
        <v>80</v>
      </c>
      <c r="BE1345">
        <f>INDEX(MONTHLY_INDEX!$1:$1048576,Final!BC1345,Final!BD1345)</f>
        <v>96</v>
      </c>
      <c r="BF1345">
        <f>MATCH($BF$1,MONTHLY_INDEX!$1:$1,0)</f>
        <v>127</v>
      </c>
      <c r="BG1345">
        <f>INDEX(MONTHLY_INDEX!$1:$1048576,Final!BC1345,Final!BF1345)</f>
        <v>95.3</v>
      </c>
      <c r="BH1345" s="23">
        <f t="shared" si="618"/>
        <v>-7.2916666666666963E-3</v>
      </c>
      <c r="BI1345" s="14">
        <f t="shared" si="619"/>
        <v>1166382.65625</v>
      </c>
      <c r="BJ1345" s="14">
        <f t="shared" si="620"/>
        <v>444743.30461258558</v>
      </c>
      <c r="BK1345" s="15">
        <f t="shared" si="601"/>
        <v>721639.35163741442</v>
      </c>
      <c r="BL1345" s="52">
        <v>0</v>
      </c>
      <c r="BM1345" s="15">
        <f t="shared" si="621"/>
        <v>721639.35163741442</v>
      </c>
    </row>
    <row r="1346" spans="1:65">
      <c r="A1346" s="8">
        <v>1344</v>
      </c>
      <c r="B1346" s="1" t="s">
        <v>44</v>
      </c>
      <c r="C1346" s="1">
        <v>1500</v>
      </c>
      <c r="D1346" s="1" t="s">
        <v>60</v>
      </c>
      <c r="E1346" s="1">
        <v>150000056</v>
      </c>
      <c r="F1346" s="1" t="s">
        <v>60</v>
      </c>
      <c r="G1346" s="1" t="s">
        <v>100</v>
      </c>
      <c r="H1346" s="1">
        <v>12</v>
      </c>
      <c r="I1346" s="1" t="s">
        <v>52</v>
      </c>
      <c r="J1346" s="1" t="s">
        <v>49</v>
      </c>
      <c r="K1346" s="1">
        <v>17406001</v>
      </c>
      <c r="L1346" s="1" t="s">
        <v>50</v>
      </c>
      <c r="M1346" s="1" t="s">
        <v>51</v>
      </c>
      <c r="N1346" s="1" t="s">
        <v>64</v>
      </c>
      <c r="O1346" s="1" t="s">
        <v>65</v>
      </c>
      <c r="P1346" s="1" t="s">
        <v>66</v>
      </c>
      <c r="Q1346" s="1" t="s">
        <v>67</v>
      </c>
      <c r="R1346" s="1" t="s">
        <v>87</v>
      </c>
      <c r="S1346" s="1" t="s">
        <v>88</v>
      </c>
      <c r="T1346" s="2">
        <v>43333</v>
      </c>
      <c r="U1346" s="2">
        <v>43333</v>
      </c>
      <c r="V1346" s="1" t="s">
        <v>52</v>
      </c>
      <c r="W1346" s="3">
        <v>1</v>
      </c>
      <c r="X1346" s="1" t="s">
        <v>53</v>
      </c>
      <c r="Y1346" s="4">
        <v>582750</v>
      </c>
      <c r="Z1346" s="4">
        <v>-76342</v>
      </c>
      <c r="AA1346" s="4">
        <v>0</v>
      </c>
      <c r="AB1346" s="4">
        <v>0</v>
      </c>
      <c r="AC1346" s="4">
        <v>0</v>
      </c>
      <c r="AD1346" s="4">
        <v>582750</v>
      </c>
      <c r="AE1346" s="5">
        <v>1685</v>
      </c>
      <c r="AF1346" s="1" t="s">
        <v>70</v>
      </c>
      <c r="AG1346" s="1" t="s">
        <v>71</v>
      </c>
      <c r="AH1346" s="1" t="s">
        <v>89</v>
      </c>
      <c r="AI1346" s="1" t="s">
        <v>57</v>
      </c>
      <c r="AJ1346" s="5">
        <v>10950</v>
      </c>
      <c r="AK1346" s="4">
        <v>-6045</v>
      </c>
      <c r="AL1346" s="4">
        <v>0</v>
      </c>
      <c r="AM1346" s="4">
        <v>0</v>
      </c>
      <c r="AN1346" s="4">
        <v>0</v>
      </c>
      <c r="AO1346" s="4">
        <v>-82387</v>
      </c>
      <c r="AP1346" s="4">
        <v>-82387</v>
      </c>
      <c r="AQ1346" s="4">
        <v>0</v>
      </c>
      <c r="AR1346" s="4">
        <v>500363</v>
      </c>
      <c r="AS1346" s="1" t="s">
        <v>52</v>
      </c>
      <c r="AT1346" s="9">
        <f t="shared" si="596"/>
        <v>43333</v>
      </c>
      <c r="AU1346" s="9">
        <f t="shared" si="597"/>
        <v>43313</v>
      </c>
      <c r="AV1346" s="9">
        <v>44798</v>
      </c>
      <c r="AW1346" s="11">
        <f t="shared" si="598"/>
        <v>4.0136986301369859</v>
      </c>
      <c r="AX1346">
        <v>10</v>
      </c>
      <c r="AY1346" s="12">
        <v>0.05</v>
      </c>
      <c r="AZ1346">
        <f t="shared" si="599"/>
        <v>9.5000000000000001E-2</v>
      </c>
      <c r="BA1346" s="13">
        <f t="shared" si="600"/>
        <v>582750</v>
      </c>
      <c r="BB1346" s="17" t="s">
        <v>1973</v>
      </c>
      <c r="BC1346">
        <f>MATCH(BB1346,MONTHLY_INDEX!$A:$A,0)</f>
        <v>690</v>
      </c>
      <c r="BD1346">
        <f>MATCH(AU1346,MONTHLY_INDEX!$1:$1,0)</f>
        <v>80</v>
      </c>
      <c r="BE1346">
        <f>INDEX(MONTHLY_INDEX!$1:$1048576,Final!BC1346,Final!BD1346)</f>
        <v>110</v>
      </c>
      <c r="BF1346">
        <f>MATCH($BF$1,MONTHLY_INDEX!$1:$1,0)</f>
        <v>127</v>
      </c>
      <c r="BG1346">
        <f>INDEX(MONTHLY_INDEX!$1:$1048576,Final!BC1346,Final!BF1346)</f>
        <v>145.69999999999999</v>
      </c>
      <c r="BH1346" s="23">
        <f t="shared" si="618"/>
        <v>0.32454545454545441</v>
      </c>
      <c r="BI1346" s="14">
        <f t="shared" si="619"/>
        <v>771878.86363636365</v>
      </c>
      <c r="BJ1346" s="14">
        <f t="shared" si="620"/>
        <v>294318.46807285177</v>
      </c>
      <c r="BK1346" s="15">
        <f t="shared" si="601"/>
        <v>477560.39556351188</v>
      </c>
      <c r="BL1346" s="52">
        <v>0</v>
      </c>
      <c r="BM1346" s="15">
        <f t="shared" si="621"/>
        <v>477560.39556351188</v>
      </c>
    </row>
    <row r="1347" spans="1:65">
      <c r="A1347" s="8">
        <v>1345</v>
      </c>
      <c r="B1347" s="1" t="s">
        <v>44</v>
      </c>
      <c r="C1347" s="1">
        <v>1500</v>
      </c>
      <c r="D1347" s="1" t="s">
        <v>60</v>
      </c>
      <c r="E1347" s="1">
        <v>150000056</v>
      </c>
      <c r="F1347" s="1" t="s">
        <v>60</v>
      </c>
      <c r="G1347" s="1" t="s">
        <v>101</v>
      </c>
      <c r="H1347" s="1">
        <v>13</v>
      </c>
      <c r="I1347" s="1" t="s">
        <v>52</v>
      </c>
      <c r="J1347" s="1" t="s">
        <v>49</v>
      </c>
      <c r="K1347" s="1">
        <v>17406001</v>
      </c>
      <c r="L1347" s="1" t="s">
        <v>50</v>
      </c>
      <c r="M1347" s="1" t="s">
        <v>51</v>
      </c>
      <c r="N1347" s="1" t="s">
        <v>64</v>
      </c>
      <c r="O1347" s="1" t="s">
        <v>65</v>
      </c>
      <c r="P1347" s="1" t="s">
        <v>66</v>
      </c>
      <c r="Q1347" s="1" t="s">
        <v>67</v>
      </c>
      <c r="R1347" s="1" t="s">
        <v>87</v>
      </c>
      <c r="S1347" s="1" t="s">
        <v>88</v>
      </c>
      <c r="T1347" s="2">
        <v>43333</v>
      </c>
      <c r="U1347" s="2">
        <v>43333</v>
      </c>
      <c r="V1347" s="1" t="s">
        <v>52</v>
      </c>
      <c r="W1347" s="3">
        <v>1</v>
      </c>
      <c r="X1347" s="1" t="s">
        <v>53</v>
      </c>
      <c r="Y1347" s="4">
        <v>9976171</v>
      </c>
      <c r="Z1347" s="4">
        <v>-1306915</v>
      </c>
      <c r="AA1347" s="4">
        <v>0</v>
      </c>
      <c r="AB1347" s="4">
        <v>0</v>
      </c>
      <c r="AC1347" s="4">
        <v>0</v>
      </c>
      <c r="AD1347" s="4">
        <v>9976171</v>
      </c>
      <c r="AE1347" s="5">
        <v>1685</v>
      </c>
      <c r="AF1347" s="1" t="s">
        <v>70</v>
      </c>
      <c r="AG1347" s="1" t="s">
        <v>71</v>
      </c>
      <c r="AH1347" s="1" t="s">
        <v>89</v>
      </c>
      <c r="AI1347" s="1" t="s">
        <v>57</v>
      </c>
      <c r="AJ1347" s="5">
        <v>10950</v>
      </c>
      <c r="AK1347" s="4">
        <v>-103488</v>
      </c>
      <c r="AL1347" s="4">
        <v>0</v>
      </c>
      <c r="AM1347" s="4">
        <v>0</v>
      </c>
      <c r="AN1347" s="4">
        <v>0</v>
      </c>
      <c r="AO1347" s="4">
        <v>-1410403</v>
      </c>
      <c r="AP1347" s="4">
        <v>-1410403</v>
      </c>
      <c r="AQ1347" s="4">
        <v>0</v>
      </c>
      <c r="AR1347" s="4">
        <v>8565768</v>
      </c>
      <c r="AS1347" s="1" t="s">
        <v>52</v>
      </c>
      <c r="AT1347" s="9">
        <f t="shared" si="596"/>
        <v>43333</v>
      </c>
      <c r="AU1347" s="9">
        <f t="shared" si="597"/>
        <v>43313</v>
      </c>
      <c r="AV1347" s="9">
        <v>44798</v>
      </c>
      <c r="AW1347" s="11">
        <f t="shared" si="598"/>
        <v>4.0136986301369859</v>
      </c>
      <c r="AX1347">
        <v>25</v>
      </c>
      <c r="AY1347" s="12">
        <v>0.05</v>
      </c>
      <c r="AZ1347">
        <f t="shared" si="599"/>
        <v>3.7999999999999999E-2</v>
      </c>
      <c r="BA1347" s="13">
        <f t="shared" si="600"/>
        <v>9976171</v>
      </c>
      <c r="BB1347" s="17" t="s">
        <v>2189</v>
      </c>
      <c r="BC1347">
        <f>MATCH(BB1347,MONTHLY_INDEX!$A:$A,0)</f>
        <v>798</v>
      </c>
      <c r="BD1347">
        <f>MATCH(AU1347,MONTHLY_INDEX!$1:$1,0)</f>
        <v>80</v>
      </c>
      <c r="BE1347">
        <f>INDEX(MONTHLY_INDEX!$1:$1048576,Final!BC1347,Final!BD1347)</f>
        <v>96</v>
      </c>
      <c r="BF1347">
        <f>MATCH($BF$1,MONTHLY_INDEX!$1:$1,0)</f>
        <v>127</v>
      </c>
      <c r="BG1347">
        <f>INDEX(MONTHLY_INDEX!$1:$1048576,Final!BC1347,Final!BF1347)</f>
        <v>95.3</v>
      </c>
      <c r="BH1347" s="23">
        <f t="shared" si="618"/>
        <v>-7.2916666666666963E-3</v>
      </c>
      <c r="BI1347" s="14">
        <f t="shared" si="619"/>
        <v>9903428.0864583328</v>
      </c>
      <c r="BJ1347" s="14">
        <f t="shared" si="620"/>
        <v>1510476.2782825625</v>
      </c>
      <c r="BK1347" s="15">
        <f t="shared" si="601"/>
        <v>8392951.8081757706</v>
      </c>
      <c r="BL1347" s="52">
        <v>0</v>
      </c>
      <c r="BM1347" s="15">
        <f t="shared" si="621"/>
        <v>8392951.8081757706</v>
      </c>
    </row>
    <row r="1348" spans="1:65">
      <c r="A1348" s="8">
        <v>1346</v>
      </c>
      <c r="B1348" s="1" t="s">
        <v>44</v>
      </c>
      <c r="C1348" s="1">
        <v>1500</v>
      </c>
      <c r="D1348" s="1" t="s">
        <v>60</v>
      </c>
      <c r="E1348" s="1">
        <v>150000056</v>
      </c>
      <c r="F1348" s="1" t="s">
        <v>60</v>
      </c>
      <c r="G1348" s="1" t="s">
        <v>102</v>
      </c>
      <c r="H1348" s="1">
        <v>14</v>
      </c>
      <c r="I1348" s="1" t="s">
        <v>52</v>
      </c>
      <c r="J1348" s="1" t="s">
        <v>49</v>
      </c>
      <c r="K1348" s="1">
        <v>17406001</v>
      </c>
      <c r="L1348" s="1" t="s">
        <v>50</v>
      </c>
      <c r="M1348" s="1" t="s">
        <v>51</v>
      </c>
      <c r="N1348" s="1" t="s">
        <v>64</v>
      </c>
      <c r="O1348" s="1" t="s">
        <v>65</v>
      </c>
      <c r="P1348" s="1" t="s">
        <v>66</v>
      </c>
      <c r="Q1348" s="1" t="s">
        <v>67</v>
      </c>
      <c r="R1348" s="1" t="s">
        <v>87</v>
      </c>
      <c r="S1348" s="1" t="s">
        <v>88</v>
      </c>
      <c r="T1348" s="2">
        <v>43333</v>
      </c>
      <c r="U1348" s="2">
        <v>43333</v>
      </c>
      <c r="V1348" s="1" t="s">
        <v>52</v>
      </c>
      <c r="W1348" s="3">
        <v>1</v>
      </c>
      <c r="X1348" s="1" t="s">
        <v>53</v>
      </c>
      <c r="Y1348" s="4">
        <v>21103901</v>
      </c>
      <c r="Z1348" s="4">
        <v>-2764690</v>
      </c>
      <c r="AA1348" s="4">
        <v>0</v>
      </c>
      <c r="AB1348" s="4">
        <v>0</v>
      </c>
      <c r="AC1348" s="4">
        <v>0</v>
      </c>
      <c r="AD1348" s="4">
        <v>21103901</v>
      </c>
      <c r="AE1348" s="5">
        <v>1685</v>
      </c>
      <c r="AF1348" s="1" t="s">
        <v>70</v>
      </c>
      <c r="AG1348" s="1" t="s">
        <v>71</v>
      </c>
      <c r="AH1348" s="1" t="s">
        <v>89</v>
      </c>
      <c r="AI1348" s="1" t="s">
        <v>57</v>
      </c>
      <c r="AJ1348" s="5">
        <v>10950</v>
      </c>
      <c r="AK1348" s="4">
        <v>-218921</v>
      </c>
      <c r="AL1348" s="4">
        <v>0</v>
      </c>
      <c r="AM1348" s="4">
        <v>0</v>
      </c>
      <c r="AN1348" s="4">
        <v>0</v>
      </c>
      <c r="AO1348" s="4">
        <v>-2983611</v>
      </c>
      <c r="AP1348" s="4">
        <v>-2983611</v>
      </c>
      <c r="AQ1348" s="4">
        <v>0</v>
      </c>
      <c r="AR1348" s="4">
        <v>18120290</v>
      </c>
      <c r="AS1348" s="1" t="s">
        <v>52</v>
      </c>
      <c r="AT1348" s="9">
        <f t="shared" ref="AT1348:AT1411" si="622">T1348</f>
        <v>43333</v>
      </c>
      <c r="AU1348" s="9">
        <f t="shared" ref="AU1348:AU1411" si="623">DATE(YEAR(AT1348),MONTH(AT1348),DAY(1))</f>
        <v>43313</v>
      </c>
      <c r="AV1348" s="9">
        <v>44798</v>
      </c>
      <c r="AW1348" s="11">
        <f t="shared" ref="AW1348:AW1411" si="624">(AV1348-AT1348)/365</f>
        <v>4.0136986301369859</v>
      </c>
      <c r="AX1348">
        <v>25</v>
      </c>
      <c r="AY1348" s="12">
        <v>0.05</v>
      </c>
      <c r="AZ1348">
        <f t="shared" ref="AZ1348:AZ1411" si="625">(1-AY1348)/AX1348</f>
        <v>3.7999999999999999E-2</v>
      </c>
      <c r="BA1348" s="13">
        <f t="shared" ref="BA1348:BA1411" si="626">Y1348</f>
        <v>21103901</v>
      </c>
      <c r="BB1348" s="17" t="s">
        <v>2189</v>
      </c>
      <c r="BC1348">
        <f>MATCH(BB1348,MONTHLY_INDEX!$A:$A,0)</f>
        <v>798</v>
      </c>
      <c r="BD1348">
        <f>MATCH(AU1348,MONTHLY_INDEX!$1:$1,0)</f>
        <v>80</v>
      </c>
      <c r="BE1348">
        <f>INDEX(MONTHLY_INDEX!$1:$1048576,Final!BC1348,Final!BD1348)</f>
        <v>96</v>
      </c>
      <c r="BF1348">
        <f>MATCH($BF$1,MONTHLY_INDEX!$1:$1,0)</f>
        <v>127</v>
      </c>
      <c r="BG1348">
        <f>INDEX(MONTHLY_INDEX!$1:$1048576,Final!BC1348,Final!BF1348)</f>
        <v>95.3</v>
      </c>
      <c r="BH1348" s="23">
        <f t="shared" si="618"/>
        <v>-7.2916666666666963E-3</v>
      </c>
      <c r="BI1348" s="14">
        <f t="shared" si="619"/>
        <v>20950018.388541665</v>
      </c>
      <c r="BJ1348" s="14">
        <f t="shared" si="620"/>
        <v>3195308.2840825049</v>
      </c>
      <c r="BK1348" s="15">
        <f t="shared" ref="BK1348:BK1410" si="627">MAX(BI1348-BJ1348,0)</f>
        <v>17754710.104459159</v>
      </c>
      <c r="BL1348" s="52">
        <v>0</v>
      </c>
      <c r="BM1348" s="15">
        <f t="shared" si="621"/>
        <v>17754710.104459159</v>
      </c>
    </row>
    <row r="1349" spans="1:65">
      <c r="A1349" s="8">
        <v>1347</v>
      </c>
      <c r="B1349" s="1" t="s">
        <v>44</v>
      </c>
      <c r="C1349" s="1">
        <v>1500</v>
      </c>
      <c r="D1349" s="1" t="s">
        <v>60</v>
      </c>
      <c r="E1349" s="1">
        <v>150000056</v>
      </c>
      <c r="F1349" s="1" t="s">
        <v>60</v>
      </c>
      <c r="G1349" s="1" t="s">
        <v>103</v>
      </c>
      <c r="H1349" s="1">
        <v>15</v>
      </c>
      <c r="I1349" s="1" t="s">
        <v>52</v>
      </c>
      <c r="J1349" s="1" t="s">
        <v>49</v>
      </c>
      <c r="K1349" s="1">
        <v>17406001</v>
      </c>
      <c r="L1349" s="1" t="s">
        <v>50</v>
      </c>
      <c r="M1349" s="1" t="s">
        <v>51</v>
      </c>
      <c r="N1349" s="1" t="s">
        <v>64</v>
      </c>
      <c r="O1349" s="1" t="s">
        <v>65</v>
      </c>
      <c r="P1349" s="1" t="s">
        <v>66</v>
      </c>
      <c r="Q1349" s="1" t="s">
        <v>67</v>
      </c>
      <c r="R1349" s="1" t="s">
        <v>87</v>
      </c>
      <c r="S1349" s="1" t="s">
        <v>88</v>
      </c>
      <c r="T1349" s="2">
        <v>43333</v>
      </c>
      <c r="U1349" s="2">
        <v>43333</v>
      </c>
      <c r="V1349" s="1" t="s">
        <v>52</v>
      </c>
      <c r="W1349" s="3">
        <v>1</v>
      </c>
      <c r="X1349" s="1" t="s">
        <v>53</v>
      </c>
      <c r="Y1349" s="4">
        <v>580650</v>
      </c>
      <c r="Z1349" s="4">
        <v>-76066</v>
      </c>
      <c r="AA1349" s="4">
        <v>0</v>
      </c>
      <c r="AB1349" s="4">
        <v>0</v>
      </c>
      <c r="AC1349" s="4">
        <v>0</v>
      </c>
      <c r="AD1349" s="4">
        <v>580650</v>
      </c>
      <c r="AE1349" s="5">
        <v>1685</v>
      </c>
      <c r="AF1349" s="1" t="s">
        <v>70</v>
      </c>
      <c r="AG1349" s="1" t="s">
        <v>71</v>
      </c>
      <c r="AH1349" s="1" t="s">
        <v>89</v>
      </c>
      <c r="AI1349" s="1" t="s">
        <v>57</v>
      </c>
      <c r="AJ1349" s="5">
        <v>10950</v>
      </c>
      <c r="AK1349" s="4">
        <v>-6023</v>
      </c>
      <c r="AL1349" s="4">
        <v>0</v>
      </c>
      <c r="AM1349" s="4">
        <v>0</v>
      </c>
      <c r="AN1349" s="4">
        <v>0</v>
      </c>
      <c r="AO1349" s="4">
        <v>-82089</v>
      </c>
      <c r="AP1349" s="4">
        <v>-82089</v>
      </c>
      <c r="AQ1349" s="4">
        <v>0</v>
      </c>
      <c r="AR1349" s="4">
        <v>498561</v>
      </c>
      <c r="AS1349" s="1" t="s">
        <v>52</v>
      </c>
      <c r="AT1349" s="9">
        <f t="shared" si="622"/>
        <v>43333</v>
      </c>
      <c r="AU1349" s="9">
        <f t="shared" si="623"/>
        <v>43313</v>
      </c>
      <c r="AV1349" s="9">
        <v>44798</v>
      </c>
      <c r="AW1349" s="11">
        <f t="shared" si="624"/>
        <v>4.0136986301369859</v>
      </c>
      <c r="AX1349">
        <v>10</v>
      </c>
      <c r="AY1349" s="12">
        <v>0.05</v>
      </c>
      <c r="AZ1349">
        <f t="shared" si="625"/>
        <v>9.5000000000000001E-2</v>
      </c>
      <c r="BA1349" s="13">
        <f t="shared" si="626"/>
        <v>580650</v>
      </c>
      <c r="BB1349" s="17" t="s">
        <v>1941</v>
      </c>
      <c r="BC1349">
        <f>MATCH(BB1349,MONTHLY_INDEX!$A:$A,0)</f>
        <v>674</v>
      </c>
      <c r="BD1349">
        <f>MATCH(AU1349,MONTHLY_INDEX!$1:$1,0)</f>
        <v>80</v>
      </c>
      <c r="BE1349">
        <f>INDEX(MONTHLY_INDEX!$1:$1048576,Final!BC1349,Final!BD1349)</f>
        <v>105.1</v>
      </c>
      <c r="BF1349">
        <f>MATCH($BF$1,MONTHLY_INDEX!$1:$1,0)</f>
        <v>127</v>
      </c>
      <c r="BG1349">
        <f>INDEX(MONTHLY_INDEX!$1:$1048576,Final!BC1349,Final!BF1349)</f>
        <v>122.8</v>
      </c>
      <c r="BH1349" s="23">
        <f t="shared" si="618"/>
        <v>0.16841103710751668</v>
      </c>
      <c r="BI1349" s="14">
        <f t="shared" si="619"/>
        <v>678437.86869647959</v>
      </c>
      <c r="BJ1349" s="14">
        <f t="shared" si="620"/>
        <v>258689.28870091107</v>
      </c>
      <c r="BK1349" s="15">
        <f t="shared" si="627"/>
        <v>419748.57999556849</v>
      </c>
      <c r="BL1349" s="52">
        <v>0</v>
      </c>
      <c r="BM1349" s="15">
        <f t="shared" si="621"/>
        <v>419748.57999556849</v>
      </c>
    </row>
    <row r="1350" spans="1:65">
      <c r="A1350" s="8">
        <v>1348</v>
      </c>
      <c r="B1350" s="1" t="s">
        <v>44</v>
      </c>
      <c r="C1350" s="1">
        <v>1500</v>
      </c>
      <c r="D1350" s="1" t="s">
        <v>60</v>
      </c>
      <c r="E1350" s="1">
        <v>150000056</v>
      </c>
      <c r="F1350" s="1" t="s">
        <v>60</v>
      </c>
      <c r="G1350" s="1" t="s">
        <v>104</v>
      </c>
      <c r="H1350" s="1">
        <v>16</v>
      </c>
      <c r="I1350" s="1" t="s">
        <v>52</v>
      </c>
      <c r="J1350" s="1" t="s">
        <v>49</v>
      </c>
      <c r="K1350" s="1">
        <v>17406001</v>
      </c>
      <c r="L1350" s="1" t="s">
        <v>50</v>
      </c>
      <c r="M1350" s="1" t="s">
        <v>51</v>
      </c>
      <c r="N1350" s="1" t="s">
        <v>64</v>
      </c>
      <c r="O1350" s="1" t="s">
        <v>65</v>
      </c>
      <c r="P1350" s="1" t="s">
        <v>66</v>
      </c>
      <c r="Q1350" s="1" t="s">
        <v>67</v>
      </c>
      <c r="R1350" s="1" t="s">
        <v>87</v>
      </c>
      <c r="S1350" s="1" t="s">
        <v>88</v>
      </c>
      <c r="T1350" s="2">
        <v>43333</v>
      </c>
      <c r="U1350" s="2">
        <v>43333</v>
      </c>
      <c r="V1350" s="1" t="s">
        <v>52</v>
      </c>
      <c r="W1350" s="3">
        <v>1</v>
      </c>
      <c r="X1350" s="1" t="s">
        <v>53</v>
      </c>
      <c r="Y1350" s="4">
        <v>175035</v>
      </c>
      <c r="Z1350" s="4">
        <v>-22929</v>
      </c>
      <c r="AA1350" s="4">
        <v>0</v>
      </c>
      <c r="AB1350" s="4">
        <v>0</v>
      </c>
      <c r="AC1350" s="4">
        <v>0</v>
      </c>
      <c r="AD1350" s="4">
        <v>175035</v>
      </c>
      <c r="AE1350" s="5">
        <v>1685</v>
      </c>
      <c r="AF1350" s="1" t="s">
        <v>70</v>
      </c>
      <c r="AG1350" s="1" t="s">
        <v>71</v>
      </c>
      <c r="AH1350" s="1" t="s">
        <v>89</v>
      </c>
      <c r="AI1350" s="1" t="s">
        <v>57</v>
      </c>
      <c r="AJ1350" s="5">
        <v>10950</v>
      </c>
      <c r="AK1350" s="4">
        <v>-1816</v>
      </c>
      <c r="AL1350" s="4">
        <v>0</v>
      </c>
      <c r="AM1350" s="4">
        <v>0</v>
      </c>
      <c r="AN1350" s="4">
        <v>0</v>
      </c>
      <c r="AO1350" s="4">
        <v>-24745</v>
      </c>
      <c r="AP1350" s="4">
        <v>-24745</v>
      </c>
      <c r="AQ1350" s="4">
        <v>0</v>
      </c>
      <c r="AR1350" s="4">
        <v>150290</v>
      </c>
      <c r="AS1350" s="1" t="s">
        <v>52</v>
      </c>
      <c r="AT1350" s="9">
        <f t="shared" si="622"/>
        <v>43333</v>
      </c>
      <c r="AU1350" s="9">
        <f t="shared" si="623"/>
        <v>43313</v>
      </c>
      <c r="AV1350" s="9">
        <v>44798</v>
      </c>
      <c r="AW1350" s="11">
        <f t="shared" si="624"/>
        <v>4.0136986301369859</v>
      </c>
      <c r="AX1350">
        <v>10</v>
      </c>
      <c r="AY1350" s="12">
        <v>0.05</v>
      </c>
      <c r="AZ1350">
        <f t="shared" si="625"/>
        <v>9.5000000000000001E-2</v>
      </c>
      <c r="BA1350" s="13">
        <f t="shared" si="626"/>
        <v>175035</v>
      </c>
      <c r="BB1350" s="17" t="s">
        <v>1877</v>
      </c>
      <c r="BC1350">
        <f>MATCH(BB1350,MONTHLY_INDEX!$A:$A,0)</f>
        <v>642</v>
      </c>
      <c r="BD1350">
        <f>MATCH(AU1350,MONTHLY_INDEX!$1:$1,0)</f>
        <v>80</v>
      </c>
      <c r="BE1350">
        <f>INDEX(MONTHLY_INDEX!$1:$1048576,Final!BC1350,Final!BD1350)</f>
        <v>79.099999999999994</v>
      </c>
      <c r="BF1350">
        <f>MATCH($BF$1,MONTHLY_INDEX!$1:$1,0)</f>
        <v>127</v>
      </c>
      <c r="BG1350">
        <f>INDEX(MONTHLY_INDEX!$1:$1048576,Final!BC1350,Final!BF1350)</f>
        <v>94</v>
      </c>
      <c r="BH1350" s="23">
        <f t="shared" si="618"/>
        <v>0.18836915297092297</v>
      </c>
      <c r="BI1350" s="14">
        <f t="shared" si="619"/>
        <v>208006.19469026552</v>
      </c>
      <c r="BJ1350" s="14">
        <f t="shared" si="620"/>
        <v>79313.046975390971</v>
      </c>
      <c r="BK1350" s="15">
        <f t="shared" si="627"/>
        <v>128693.14771487455</v>
      </c>
      <c r="BL1350" s="52">
        <v>0</v>
      </c>
      <c r="BM1350" s="15">
        <f t="shared" si="621"/>
        <v>128693.14771487455</v>
      </c>
    </row>
    <row r="1351" spans="1:65">
      <c r="A1351" s="8">
        <v>1349</v>
      </c>
      <c r="B1351" s="1" t="s">
        <v>44</v>
      </c>
      <c r="C1351" s="1">
        <v>1500</v>
      </c>
      <c r="D1351" s="1" t="s">
        <v>60</v>
      </c>
      <c r="E1351" s="1">
        <v>150000056</v>
      </c>
      <c r="F1351" s="1" t="s">
        <v>60</v>
      </c>
      <c r="G1351" s="1" t="s">
        <v>105</v>
      </c>
      <c r="H1351" s="1">
        <v>17</v>
      </c>
      <c r="I1351" s="1" t="s">
        <v>52</v>
      </c>
      <c r="J1351" s="1" t="s">
        <v>49</v>
      </c>
      <c r="K1351" s="1">
        <v>17406001</v>
      </c>
      <c r="L1351" s="1" t="s">
        <v>50</v>
      </c>
      <c r="M1351" s="1" t="s">
        <v>51</v>
      </c>
      <c r="N1351" s="1" t="s">
        <v>64</v>
      </c>
      <c r="O1351" s="1" t="s">
        <v>65</v>
      </c>
      <c r="P1351" s="1" t="s">
        <v>66</v>
      </c>
      <c r="Q1351" s="1" t="s">
        <v>67</v>
      </c>
      <c r="R1351" s="1" t="s">
        <v>87</v>
      </c>
      <c r="S1351" s="1" t="s">
        <v>88</v>
      </c>
      <c r="T1351" s="2">
        <v>43333</v>
      </c>
      <c r="U1351" s="2">
        <v>43333</v>
      </c>
      <c r="V1351" s="1" t="s">
        <v>52</v>
      </c>
      <c r="W1351" s="3">
        <v>1</v>
      </c>
      <c r="X1351" s="1" t="s">
        <v>53</v>
      </c>
      <c r="Y1351" s="4">
        <v>132796</v>
      </c>
      <c r="Z1351" s="4">
        <v>-17395</v>
      </c>
      <c r="AA1351" s="4">
        <v>0</v>
      </c>
      <c r="AB1351" s="4">
        <v>0</v>
      </c>
      <c r="AC1351" s="4">
        <v>0</v>
      </c>
      <c r="AD1351" s="4">
        <v>132796</v>
      </c>
      <c r="AE1351" s="5">
        <v>1685</v>
      </c>
      <c r="AF1351" s="1" t="s">
        <v>70</v>
      </c>
      <c r="AG1351" s="1" t="s">
        <v>71</v>
      </c>
      <c r="AH1351" s="1" t="s">
        <v>89</v>
      </c>
      <c r="AI1351" s="1" t="s">
        <v>57</v>
      </c>
      <c r="AJ1351" s="5">
        <v>10950</v>
      </c>
      <c r="AK1351" s="4">
        <v>-1378</v>
      </c>
      <c r="AL1351" s="4">
        <v>0</v>
      </c>
      <c r="AM1351" s="4">
        <v>0</v>
      </c>
      <c r="AN1351" s="4">
        <v>0</v>
      </c>
      <c r="AO1351" s="4">
        <v>-18773</v>
      </c>
      <c r="AP1351" s="4">
        <v>-18773</v>
      </c>
      <c r="AQ1351" s="4">
        <v>0</v>
      </c>
      <c r="AR1351" s="4">
        <v>114023</v>
      </c>
      <c r="AS1351" s="1" t="s">
        <v>52</v>
      </c>
      <c r="AT1351" s="9">
        <f t="shared" si="622"/>
        <v>43333</v>
      </c>
      <c r="AU1351" s="9">
        <f t="shared" si="623"/>
        <v>43313</v>
      </c>
      <c r="AV1351" s="9">
        <v>44798</v>
      </c>
      <c r="AW1351" s="11">
        <f t="shared" si="624"/>
        <v>4.0136986301369859</v>
      </c>
      <c r="AX1351">
        <v>10</v>
      </c>
      <c r="AY1351" s="12">
        <v>0.05</v>
      </c>
      <c r="AZ1351">
        <f t="shared" si="625"/>
        <v>9.5000000000000001E-2</v>
      </c>
      <c r="BA1351" s="13">
        <f t="shared" si="626"/>
        <v>132796</v>
      </c>
      <c r="BB1351" s="17" t="s">
        <v>2189</v>
      </c>
      <c r="BC1351">
        <f>MATCH(BB1351,MONTHLY_INDEX!$A:$A,0)</f>
        <v>798</v>
      </c>
      <c r="BD1351">
        <f>MATCH(AU1351,MONTHLY_INDEX!$1:$1,0)</f>
        <v>80</v>
      </c>
      <c r="BE1351">
        <f>INDEX(MONTHLY_INDEX!$1:$1048576,Final!BC1351,Final!BD1351)</f>
        <v>96</v>
      </c>
      <c r="BF1351">
        <f>MATCH($BF$1,MONTHLY_INDEX!$1:$1,0)</f>
        <v>127</v>
      </c>
      <c r="BG1351">
        <f>INDEX(MONTHLY_INDEX!$1:$1048576,Final!BC1351,Final!BF1351)</f>
        <v>95.3</v>
      </c>
      <c r="BH1351" s="23">
        <f t="shared" si="618"/>
        <v>-7.2916666666666963E-3</v>
      </c>
      <c r="BI1351" s="14">
        <f t="shared" si="619"/>
        <v>131827.69583333333</v>
      </c>
      <c r="BJ1351" s="14">
        <f t="shared" si="620"/>
        <v>50266.0810071347</v>
      </c>
      <c r="BK1351" s="15">
        <f t="shared" si="627"/>
        <v>81561.614826198638</v>
      </c>
      <c r="BL1351" s="52">
        <v>0</v>
      </c>
      <c r="BM1351" s="15">
        <f t="shared" si="621"/>
        <v>81561.614826198638</v>
      </c>
    </row>
    <row r="1352" spans="1:65">
      <c r="A1352" s="8">
        <v>1350</v>
      </c>
      <c r="B1352" s="1" t="s">
        <v>44</v>
      </c>
      <c r="C1352" s="1">
        <v>1500</v>
      </c>
      <c r="D1352" s="1" t="s">
        <v>60</v>
      </c>
      <c r="E1352" s="1">
        <v>150000056</v>
      </c>
      <c r="F1352" s="1" t="s">
        <v>60</v>
      </c>
      <c r="G1352" s="1" t="s">
        <v>106</v>
      </c>
      <c r="H1352" s="1">
        <v>18</v>
      </c>
      <c r="I1352" s="1" t="s">
        <v>52</v>
      </c>
      <c r="J1352" s="1" t="s">
        <v>49</v>
      </c>
      <c r="K1352" s="1">
        <v>17406001</v>
      </c>
      <c r="L1352" s="1" t="s">
        <v>50</v>
      </c>
      <c r="M1352" s="1" t="s">
        <v>51</v>
      </c>
      <c r="N1352" s="1" t="s">
        <v>64</v>
      </c>
      <c r="O1352" s="1" t="s">
        <v>65</v>
      </c>
      <c r="P1352" s="1" t="s">
        <v>66</v>
      </c>
      <c r="Q1352" s="1" t="s">
        <v>67</v>
      </c>
      <c r="R1352" s="1" t="s">
        <v>87</v>
      </c>
      <c r="S1352" s="1" t="s">
        <v>88</v>
      </c>
      <c r="T1352" s="2">
        <v>43333</v>
      </c>
      <c r="U1352" s="2">
        <v>43333</v>
      </c>
      <c r="V1352" s="1" t="s">
        <v>52</v>
      </c>
      <c r="W1352" s="3">
        <v>1</v>
      </c>
      <c r="X1352" s="1" t="s">
        <v>53</v>
      </c>
      <c r="Y1352" s="4">
        <v>469552</v>
      </c>
      <c r="Z1352" s="4">
        <v>-61512</v>
      </c>
      <c r="AA1352" s="4">
        <v>0</v>
      </c>
      <c r="AB1352" s="4">
        <v>0</v>
      </c>
      <c r="AC1352" s="4">
        <v>0</v>
      </c>
      <c r="AD1352" s="4">
        <v>469552</v>
      </c>
      <c r="AE1352" s="5">
        <v>1685</v>
      </c>
      <c r="AF1352" s="1" t="s">
        <v>70</v>
      </c>
      <c r="AG1352" s="1" t="s">
        <v>71</v>
      </c>
      <c r="AH1352" s="1" t="s">
        <v>89</v>
      </c>
      <c r="AI1352" s="1" t="s">
        <v>57</v>
      </c>
      <c r="AJ1352" s="5">
        <v>10950</v>
      </c>
      <c r="AK1352" s="4">
        <v>-4871</v>
      </c>
      <c r="AL1352" s="4">
        <v>0</v>
      </c>
      <c r="AM1352" s="4">
        <v>0</v>
      </c>
      <c r="AN1352" s="4">
        <v>0</v>
      </c>
      <c r="AO1352" s="4">
        <v>-66383</v>
      </c>
      <c r="AP1352" s="4">
        <v>-66383</v>
      </c>
      <c r="AQ1352" s="4">
        <v>0</v>
      </c>
      <c r="AR1352" s="4">
        <v>403169</v>
      </c>
      <c r="AS1352" s="1" t="s">
        <v>52</v>
      </c>
      <c r="AT1352" s="9">
        <f t="shared" si="622"/>
        <v>43333</v>
      </c>
      <c r="AU1352" s="9">
        <f t="shared" si="623"/>
        <v>43313</v>
      </c>
      <c r="AV1352" s="9">
        <v>44798</v>
      </c>
      <c r="AW1352" s="11">
        <f t="shared" si="624"/>
        <v>4.0136986301369859</v>
      </c>
      <c r="AX1352">
        <v>10</v>
      </c>
      <c r="AY1352" s="12">
        <v>0.05</v>
      </c>
      <c r="AZ1352">
        <f t="shared" si="625"/>
        <v>9.5000000000000001E-2</v>
      </c>
      <c r="BA1352" s="13">
        <f t="shared" si="626"/>
        <v>469552</v>
      </c>
      <c r="BB1352" s="17" t="s">
        <v>1871</v>
      </c>
      <c r="BC1352">
        <f>MATCH(BB1352,MONTHLY_INDEX!$A:$A,0)</f>
        <v>639</v>
      </c>
      <c r="BD1352">
        <f>MATCH(AU1352,MONTHLY_INDEX!$1:$1,0)</f>
        <v>80</v>
      </c>
      <c r="BE1352">
        <f>INDEX(MONTHLY_INDEX!$1:$1048576,Final!BC1352,Final!BD1352)</f>
        <v>112.8</v>
      </c>
      <c r="BF1352">
        <f>MATCH($BF$1,MONTHLY_INDEX!$1:$1,0)</f>
        <v>127</v>
      </c>
      <c r="BG1352">
        <f>INDEX(MONTHLY_INDEX!$1:$1048576,Final!BC1352,Final!BF1352)</f>
        <v>116.2</v>
      </c>
      <c r="BH1352" s="23">
        <f t="shared" si="618"/>
        <v>3.0141843971631256E-2</v>
      </c>
      <c r="BI1352" s="14">
        <f t="shared" si="619"/>
        <v>483705.16312056739</v>
      </c>
      <c r="BJ1352" s="14">
        <f t="shared" si="620"/>
        <v>184437.44130768481</v>
      </c>
      <c r="BK1352" s="15">
        <f t="shared" si="627"/>
        <v>299267.72181288258</v>
      </c>
      <c r="BL1352" s="52">
        <v>0</v>
      </c>
      <c r="BM1352" s="15">
        <f t="shared" si="621"/>
        <v>299267.72181288258</v>
      </c>
    </row>
    <row r="1353" spans="1:65">
      <c r="A1353" s="8">
        <v>1351</v>
      </c>
      <c r="B1353" s="1" t="s">
        <v>44</v>
      </c>
      <c r="C1353" s="1">
        <v>1500</v>
      </c>
      <c r="D1353" s="1" t="s">
        <v>60</v>
      </c>
      <c r="E1353" s="1">
        <v>150000056</v>
      </c>
      <c r="F1353" s="1" t="s">
        <v>60</v>
      </c>
      <c r="G1353" s="1" t="s">
        <v>107</v>
      </c>
      <c r="H1353" s="1">
        <v>19</v>
      </c>
      <c r="I1353" s="1" t="s">
        <v>52</v>
      </c>
      <c r="J1353" s="1" t="s">
        <v>49</v>
      </c>
      <c r="K1353" s="1">
        <v>17406001</v>
      </c>
      <c r="L1353" s="1" t="s">
        <v>50</v>
      </c>
      <c r="M1353" s="1" t="s">
        <v>51</v>
      </c>
      <c r="N1353" s="1" t="s">
        <v>64</v>
      </c>
      <c r="O1353" s="1" t="s">
        <v>65</v>
      </c>
      <c r="P1353" s="1" t="s">
        <v>66</v>
      </c>
      <c r="Q1353" s="1" t="s">
        <v>67</v>
      </c>
      <c r="R1353" s="1" t="s">
        <v>87</v>
      </c>
      <c r="S1353" s="1" t="s">
        <v>88</v>
      </c>
      <c r="T1353" s="2">
        <v>43333</v>
      </c>
      <c r="U1353" s="2">
        <v>43333</v>
      </c>
      <c r="V1353" s="1" t="s">
        <v>52</v>
      </c>
      <c r="W1353" s="3">
        <v>1</v>
      </c>
      <c r="X1353" s="1" t="s">
        <v>53</v>
      </c>
      <c r="Y1353" s="4">
        <v>6861326</v>
      </c>
      <c r="Z1353" s="4">
        <v>-898859</v>
      </c>
      <c r="AA1353" s="4">
        <v>0</v>
      </c>
      <c r="AB1353" s="4">
        <v>0</v>
      </c>
      <c r="AC1353" s="4">
        <v>0</v>
      </c>
      <c r="AD1353" s="4">
        <v>6861326</v>
      </c>
      <c r="AE1353" s="5">
        <v>1685</v>
      </c>
      <c r="AF1353" s="1" t="s">
        <v>70</v>
      </c>
      <c r="AG1353" s="1" t="s">
        <v>71</v>
      </c>
      <c r="AH1353" s="1" t="s">
        <v>89</v>
      </c>
      <c r="AI1353" s="1" t="s">
        <v>57</v>
      </c>
      <c r="AJ1353" s="5">
        <v>10950</v>
      </c>
      <c r="AK1353" s="4">
        <v>-71176</v>
      </c>
      <c r="AL1353" s="4">
        <v>0</v>
      </c>
      <c r="AM1353" s="4">
        <v>0</v>
      </c>
      <c r="AN1353" s="4">
        <v>0</v>
      </c>
      <c r="AO1353" s="4">
        <v>-970035</v>
      </c>
      <c r="AP1353" s="4">
        <v>-970035</v>
      </c>
      <c r="AQ1353" s="4">
        <v>0</v>
      </c>
      <c r="AR1353" s="4">
        <v>5891291</v>
      </c>
      <c r="AS1353" s="1" t="s">
        <v>52</v>
      </c>
      <c r="AT1353" s="9">
        <f t="shared" si="622"/>
        <v>43333</v>
      </c>
      <c r="AU1353" s="9">
        <f t="shared" si="623"/>
        <v>43313</v>
      </c>
      <c r="AV1353" s="9">
        <v>44798</v>
      </c>
      <c r="AW1353" s="11">
        <f t="shared" si="624"/>
        <v>4.0136986301369859</v>
      </c>
      <c r="AX1353">
        <v>10</v>
      </c>
      <c r="AY1353" s="12">
        <v>0.05</v>
      </c>
      <c r="AZ1353">
        <f t="shared" si="625"/>
        <v>9.5000000000000001E-2</v>
      </c>
      <c r="BA1353" s="13">
        <f t="shared" si="626"/>
        <v>6861326</v>
      </c>
      <c r="BI1353" s="14">
        <f t="shared" ref="BI1353:BI1355" si="628">AR1353</f>
        <v>5891291</v>
      </c>
      <c r="BJ1353" s="14">
        <v>0</v>
      </c>
      <c r="BK1353" s="14">
        <f t="shared" ref="BK1353:BK1355" si="629">AR1353</f>
        <v>5891291</v>
      </c>
      <c r="BL1353" s="52">
        <v>0</v>
      </c>
      <c r="BM1353" s="15">
        <f t="shared" ref="BM1353:BM1355" si="630">AR1353</f>
        <v>5891291</v>
      </c>
    </row>
    <row r="1354" spans="1:65">
      <c r="A1354" s="8">
        <v>1352</v>
      </c>
      <c r="B1354" s="1" t="s">
        <v>44</v>
      </c>
      <c r="C1354" s="1">
        <v>1500</v>
      </c>
      <c r="D1354" s="1" t="s">
        <v>60</v>
      </c>
      <c r="E1354" s="1">
        <v>150000056</v>
      </c>
      <c r="F1354" s="1" t="s">
        <v>60</v>
      </c>
      <c r="G1354" s="1" t="s">
        <v>108</v>
      </c>
      <c r="H1354" s="1">
        <v>20</v>
      </c>
      <c r="I1354" s="1" t="s">
        <v>52</v>
      </c>
      <c r="J1354" s="1" t="s">
        <v>49</v>
      </c>
      <c r="K1354" s="1">
        <v>17406001</v>
      </c>
      <c r="L1354" s="1" t="s">
        <v>50</v>
      </c>
      <c r="M1354" s="1" t="s">
        <v>51</v>
      </c>
      <c r="N1354" s="1" t="s">
        <v>64</v>
      </c>
      <c r="O1354" s="1" t="s">
        <v>65</v>
      </c>
      <c r="P1354" s="1" t="s">
        <v>66</v>
      </c>
      <c r="Q1354" s="1" t="s">
        <v>67</v>
      </c>
      <c r="R1354" s="1" t="s">
        <v>87</v>
      </c>
      <c r="S1354" s="1" t="s">
        <v>88</v>
      </c>
      <c r="T1354" s="2">
        <v>43333</v>
      </c>
      <c r="U1354" s="2">
        <v>43333</v>
      </c>
      <c r="V1354" s="1" t="s">
        <v>52</v>
      </c>
      <c r="W1354" s="3">
        <v>1</v>
      </c>
      <c r="X1354" s="1" t="s">
        <v>53</v>
      </c>
      <c r="Y1354" s="4">
        <v>5552065</v>
      </c>
      <c r="Z1354" s="4">
        <v>-727341</v>
      </c>
      <c r="AA1354" s="4">
        <v>0</v>
      </c>
      <c r="AB1354" s="4">
        <v>0</v>
      </c>
      <c r="AC1354" s="4">
        <v>0</v>
      </c>
      <c r="AD1354" s="4">
        <v>5552065</v>
      </c>
      <c r="AE1354" s="5">
        <v>1685</v>
      </c>
      <c r="AF1354" s="1" t="s">
        <v>70</v>
      </c>
      <c r="AG1354" s="1" t="s">
        <v>71</v>
      </c>
      <c r="AH1354" s="1" t="s">
        <v>89</v>
      </c>
      <c r="AI1354" s="1" t="s">
        <v>57</v>
      </c>
      <c r="AJ1354" s="5">
        <v>10950</v>
      </c>
      <c r="AK1354" s="4">
        <v>-57594</v>
      </c>
      <c r="AL1354" s="4">
        <v>0</v>
      </c>
      <c r="AM1354" s="4">
        <v>0</v>
      </c>
      <c r="AN1354" s="4">
        <v>0</v>
      </c>
      <c r="AO1354" s="4">
        <v>-784935</v>
      </c>
      <c r="AP1354" s="4">
        <v>-784935</v>
      </c>
      <c r="AQ1354" s="4">
        <v>0</v>
      </c>
      <c r="AR1354" s="4">
        <v>4767130</v>
      </c>
      <c r="AS1354" s="1" t="s">
        <v>52</v>
      </c>
      <c r="AT1354" s="9">
        <f t="shared" si="622"/>
        <v>43333</v>
      </c>
      <c r="AU1354" s="9">
        <f t="shared" si="623"/>
        <v>43313</v>
      </c>
      <c r="AV1354" s="9">
        <v>44798</v>
      </c>
      <c r="AW1354" s="11">
        <f t="shared" si="624"/>
        <v>4.0136986301369859</v>
      </c>
      <c r="AX1354">
        <v>10</v>
      </c>
      <c r="AY1354" s="12">
        <v>0.05</v>
      </c>
      <c r="AZ1354">
        <f t="shared" si="625"/>
        <v>9.5000000000000001E-2</v>
      </c>
      <c r="BA1354" s="13">
        <f t="shared" si="626"/>
        <v>5552065</v>
      </c>
      <c r="BI1354" s="14">
        <f t="shared" si="628"/>
        <v>4767130</v>
      </c>
      <c r="BJ1354" s="14">
        <v>0</v>
      </c>
      <c r="BK1354" s="14">
        <f t="shared" si="629"/>
        <v>4767130</v>
      </c>
      <c r="BL1354" s="52">
        <v>0</v>
      </c>
      <c r="BM1354" s="15">
        <f t="shared" si="630"/>
        <v>4767130</v>
      </c>
    </row>
    <row r="1355" spans="1:65">
      <c r="A1355" s="8">
        <v>1353</v>
      </c>
      <c r="B1355" s="1" t="s">
        <v>44</v>
      </c>
      <c r="C1355" s="1">
        <v>1500</v>
      </c>
      <c r="D1355" s="1" t="s">
        <v>60</v>
      </c>
      <c r="E1355" s="1">
        <v>150000056</v>
      </c>
      <c r="F1355" s="1" t="s">
        <v>60</v>
      </c>
      <c r="G1355" s="1" t="s">
        <v>109</v>
      </c>
      <c r="H1355" s="1">
        <v>21</v>
      </c>
      <c r="I1355" s="1" t="s">
        <v>52</v>
      </c>
      <c r="J1355" s="1" t="s">
        <v>49</v>
      </c>
      <c r="K1355" s="1">
        <v>17406001</v>
      </c>
      <c r="L1355" s="1" t="s">
        <v>50</v>
      </c>
      <c r="M1355" s="1" t="s">
        <v>51</v>
      </c>
      <c r="N1355" s="1" t="s">
        <v>64</v>
      </c>
      <c r="O1355" s="1" t="s">
        <v>65</v>
      </c>
      <c r="P1355" s="1" t="s">
        <v>66</v>
      </c>
      <c r="Q1355" s="1" t="s">
        <v>67</v>
      </c>
      <c r="R1355" s="1" t="s">
        <v>87</v>
      </c>
      <c r="S1355" s="1" t="s">
        <v>88</v>
      </c>
      <c r="T1355" s="2">
        <v>43333</v>
      </c>
      <c r="U1355" s="2">
        <v>43333</v>
      </c>
      <c r="V1355" s="1" t="s">
        <v>52</v>
      </c>
      <c r="W1355" s="3">
        <v>1</v>
      </c>
      <c r="X1355" s="1" t="s">
        <v>53</v>
      </c>
      <c r="Y1355" s="4">
        <v>1950695</v>
      </c>
      <c r="Z1355" s="4">
        <v>-256470</v>
      </c>
      <c r="AA1355" s="4">
        <v>0</v>
      </c>
      <c r="AB1355" s="4">
        <v>0</v>
      </c>
      <c r="AC1355" s="4">
        <v>0</v>
      </c>
      <c r="AD1355" s="4">
        <v>1950695</v>
      </c>
      <c r="AE1355" s="5">
        <v>1685</v>
      </c>
      <c r="AF1355" s="1" t="s">
        <v>70</v>
      </c>
      <c r="AG1355" s="1" t="s">
        <v>71</v>
      </c>
      <c r="AH1355" s="1" t="s">
        <v>89</v>
      </c>
      <c r="AI1355" s="1" t="s">
        <v>57</v>
      </c>
      <c r="AJ1355" s="5">
        <v>10950</v>
      </c>
      <c r="AK1355" s="4">
        <v>-20224</v>
      </c>
      <c r="AL1355" s="4">
        <v>0</v>
      </c>
      <c r="AM1355" s="4">
        <v>0</v>
      </c>
      <c r="AN1355" s="4">
        <v>0</v>
      </c>
      <c r="AO1355" s="4">
        <v>-276694</v>
      </c>
      <c r="AP1355" s="4">
        <v>-276694</v>
      </c>
      <c r="AQ1355" s="4">
        <v>0</v>
      </c>
      <c r="AR1355" s="4">
        <v>1674001</v>
      </c>
      <c r="AS1355" s="1" t="s">
        <v>52</v>
      </c>
      <c r="AT1355" s="9">
        <f t="shared" si="622"/>
        <v>43333</v>
      </c>
      <c r="AU1355" s="9">
        <f t="shared" si="623"/>
        <v>43313</v>
      </c>
      <c r="AV1355" s="9">
        <v>44798</v>
      </c>
      <c r="AW1355" s="11">
        <f t="shared" si="624"/>
        <v>4.0136986301369859</v>
      </c>
      <c r="AX1355">
        <v>10</v>
      </c>
      <c r="AY1355" s="12">
        <v>0.05</v>
      </c>
      <c r="AZ1355">
        <f t="shared" si="625"/>
        <v>9.5000000000000001E-2</v>
      </c>
      <c r="BA1355" s="13">
        <f t="shared" si="626"/>
        <v>1950695</v>
      </c>
      <c r="BI1355" s="14">
        <f t="shared" si="628"/>
        <v>1674001</v>
      </c>
      <c r="BJ1355" s="14">
        <v>0</v>
      </c>
      <c r="BK1355" s="14">
        <f t="shared" si="629"/>
        <v>1674001</v>
      </c>
      <c r="BL1355" s="52">
        <v>0</v>
      </c>
      <c r="BM1355" s="15">
        <f t="shared" si="630"/>
        <v>1674001</v>
      </c>
    </row>
    <row r="1356" spans="1:65">
      <c r="A1356" s="8">
        <v>1354</v>
      </c>
      <c r="B1356" s="1" t="s">
        <v>44</v>
      </c>
      <c r="C1356" s="1">
        <v>1500</v>
      </c>
      <c r="D1356" s="1" t="s">
        <v>60</v>
      </c>
      <c r="E1356" s="1">
        <v>150000056</v>
      </c>
      <c r="F1356" s="1" t="s">
        <v>60</v>
      </c>
      <c r="G1356" s="1" t="s">
        <v>110</v>
      </c>
      <c r="H1356" s="1">
        <v>22</v>
      </c>
      <c r="I1356" s="1" t="s">
        <v>52</v>
      </c>
      <c r="J1356" s="1" t="s">
        <v>49</v>
      </c>
      <c r="K1356" s="1">
        <v>17406001</v>
      </c>
      <c r="L1356" s="1" t="s">
        <v>50</v>
      </c>
      <c r="M1356" s="1" t="s">
        <v>51</v>
      </c>
      <c r="N1356" s="1" t="s">
        <v>64</v>
      </c>
      <c r="O1356" s="1" t="s">
        <v>65</v>
      </c>
      <c r="P1356" s="1" t="s">
        <v>66</v>
      </c>
      <c r="Q1356" s="1" t="s">
        <v>67</v>
      </c>
      <c r="R1356" s="1" t="s">
        <v>87</v>
      </c>
      <c r="S1356" s="1" t="s">
        <v>88</v>
      </c>
      <c r="T1356" s="2">
        <v>43333</v>
      </c>
      <c r="U1356" s="2">
        <v>43333</v>
      </c>
      <c r="V1356" s="1" t="s">
        <v>52</v>
      </c>
      <c r="W1356" s="3">
        <v>1</v>
      </c>
      <c r="X1356" s="1" t="s">
        <v>53</v>
      </c>
      <c r="Y1356" s="4">
        <v>16789210</v>
      </c>
      <c r="Z1356" s="4">
        <v>-2199450</v>
      </c>
      <c r="AA1356" s="4">
        <v>0</v>
      </c>
      <c r="AB1356" s="4">
        <v>0</v>
      </c>
      <c r="AC1356" s="4">
        <v>0</v>
      </c>
      <c r="AD1356" s="4">
        <v>16789210</v>
      </c>
      <c r="AE1356" s="5">
        <v>1685</v>
      </c>
      <c r="AF1356" s="1" t="s">
        <v>70</v>
      </c>
      <c r="AG1356" s="1" t="s">
        <v>71</v>
      </c>
      <c r="AH1356" s="1" t="s">
        <v>89</v>
      </c>
      <c r="AI1356" s="1" t="s">
        <v>57</v>
      </c>
      <c r="AJ1356" s="5">
        <v>10950</v>
      </c>
      <c r="AK1356" s="4">
        <v>-174163</v>
      </c>
      <c r="AL1356" s="4">
        <v>0</v>
      </c>
      <c r="AM1356" s="4">
        <v>0</v>
      </c>
      <c r="AN1356" s="4">
        <v>0</v>
      </c>
      <c r="AO1356" s="4">
        <v>-2373613</v>
      </c>
      <c r="AP1356" s="4">
        <v>-2373613</v>
      </c>
      <c r="AQ1356" s="4">
        <v>0</v>
      </c>
      <c r="AR1356" s="4">
        <v>14415597</v>
      </c>
      <c r="AS1356" s="1" t="s">
        <v>52</v>
      </c>
      <c r="AT1356" s="9">
        <f t="shared" si="622"/>
        <v>43333</v>
      </c>
      <c r="AU1356" s="9">
        <f t="shared" si="623"/>
        <v>43313</v>
      </c>
      <c r="AV1356" s="9">
        <v>44798</v>
      </c>
      <c r="AW1356" s="11">
        <f t="shared" si="624"/>
        <v>4.0136986301369859</v>
      </c>
      <c r="AX1356">
        <v>25</v>
      </c>
      <c r="AY1356" s="12">
        <v>0.05</v>
      </c>
      <c r="AZ1356">
        <f t="shared" si="625"/>
        <v>3.7999999999999999E-2</v>
      </c>
      <c r="BA1356" s="13">
        <f t="shared" si="626"/>
        <v>16789210</v>
      </c>
      <c r="BB1356" s="17" t="s">
        <v>2189</v>
      </c>
      <c r="BC1356">
        <f>MATCH(BB1356,MONTHLY_INDEX!$A:$A,0)</f>
        <v>798</v>
      </c>
      <c r="BD1356">
        <f>MATCH(AU1356,MONTHLY_INDEX!$1:$1,0)</f>
        <v>80</v>
      </c>
      <c r="BE1356">
        <f>INDEX(MONTHLY_INDEX!$1:$1048576,Final!BC1356,Final!BD1356)</f>
        <v>96</v>
      </c>
      <c r="BF1356">
        <f>MATCH($BF$1,MONTHLY_INDEX!$1:$1,0)</f>
        <v>127</v>
      </c>
      <c r="BG1356">
        <f>INDEX(MONTHLY_INDEX!$1:$1048576,Final!BC1356,Final!BF1356)</f>
        <v>95.3</v>
      </c>
      <c r="BH1356" s="23">
        <f>(BG1356-BE1356)/BE1356</f>
        <v>-7.2916666666666963E-3</v>
      </c>
      <c r="BI1356" s="14">
        <f>(1+BH1356)*BA1356</f>
        <v>16666788.677083332</v>
      </c>
      <c r="BJ1356" s="14">
        <f>BI1356*AZ1356*AW1356</f>
        <v>2542027.7415156956</v>
      </c>
      <c r="BK1356" s="15">
        <f t="shared" si="627"/>
        <v>14124760.935567636</v>
      </c>
      <c r="BL1356" s="52">
        <v>0</v>
      </c>
      <c r="BM1356" s="15">
        <f>MAX((1-BL1356)*BK1356,BI1356*AY1356)</f>
        <v>14124760.935567636</v>
      </c>
    </row>
    <row r="1357" spans="1:65">
      <c r="A1357" s="8">
        <v>1355</v>
      </c>
      <c r="B1357" s="1" t="s">
        <v>44</v>
      </c>
      <c r="C1357" s="1">
        <v>1500</v>
      </c>
      <c r="D1357" s="1" t="s">
        <v>60</v>
      </c>
      <c r="E1357" s="1">
        <v>150000056</v>
      </c>
      <c r="F1357" s="1" t="s">
        <v>60</v>
      </c>
      <c r="G1357" s="1" t="s">
        <v>111</v>
      </c>
      <c r="H1357" s="1">
        <v>23</v>
      </c>
      <c r="I1357" s="1" t="s">
        <v>52</v>
      </c>
      <c r="J1357" s="1" t="s">
        <v>49</v>
      </c>
      <c r="K1357" s="1">
        <v>17406001</v>
      </c>
      <c r="L1357" s="1" t="s">
        <v>50</v>
      </c>
      <c r="M1357" s="1" t="s">
        <v>51</v>
      </c>
      <c r="N1357" s="1" t="s">
        <v>64</v>
      </c>
      <c r="O1357" s="1" t="s">
        <v>65</v>
      </c>
      <c r="P1357" s="1" t="s">
        <v>66</v>
      </c>
      <c r="Q1357" s="1" t="s">
        <v>67</v>
      </c>
      <c r="R1357" s="1" t="s">
        <v>87</v>
      </c>
      <c r="S1357" s="1" t="s">
        <v>88</v>
      </c>
      <c r="T1357" s="2">
        <v>43333</v>
      </c>
      <c r="U1357" s="2">
        <v>43333</v>
      </c>
      <c r="V1357" s="1" t="s">
        <v>52</v>
      </c>
      <c r="W1357" s="3">
        <v>1</v>
      </c>
      <c r="X1357" s="1" t="s">
        <v>53</v>
      </c>
      <c r="Y1357" s="4">
        <v>32425</v>
      </c>
      <c r="Z1357" s="4">
        <v>-4246</v>
      </c>
      <c r="AA1357" s="4">
        <v>0</v>
      </c>
      <c r="AB1357" s="4">
        <v>0</v>
      </c>
      <c r="AC1357" s="4">
        <v>0</v>
      </c>
      <c r="AD1357" s="4">
        <v>32425</v>
      </c>
      <c r="AE1357" s="5">
        <v>1685</v>
      </c>
      <c r="AF1357" s="1" t="s">
        <v>70</v>
      </c>
      <c r="AG1357" s="1" t="s">
        <v>71</v>
      </c>
      <c r="AH1357" s="1" t="s">
        <v>89</v>
      </c>
      <c r="AI1357" s="1" t="s">
        <v>57</v>
      </c>
      <c r="AJ1357" s="5">
        <v>10950</v>
      </c>
      <c r="AK1357" s="4">
        <v>-336</v>
      </c>
      <c r="AL1357" s="4">
        <v>0</v>
      </c>
      <c r="AM1357" s="4">
        <v>0</v>
      </c>
      <c r="AN1357" s="4">
        <v>0</v>
      </c>
      <c r="AO1357" s="4">
        <v>-4582</v>
      </c>
      <c r="AP1357" s="4">
        <v>-4582</v>
      </c>
      <c r="AQ1357" s="4">
        <v>0</v>
      </c>
      <c r="AR1357" s="4">
        <v>27843</v>
      </c>
      <c r="AS1357" s="1" t="s">
        <v>52</v>
      </c>
      <c r="AT1357" s="9">
        <f t="shared" si="622"/>
        <v>43333</v>
      </c>
      <c r="AU1357" s="9">
        <f t="shared" si="623"/>
        <v>43313</v>
      </c>
      <c r="AV1357" s="9">
        <v>44798</v>
      </c>
      <c r="AW1357" s="11">
        <f t="shared" si="624"/>
        <v>4.0136986301369859</v>
      </c>
      <c r="AX1357">
        <v>10</v>
      </c>
      <c r="AY1357" s="12">
        <v>0.05</v>
      </c>
      <c r="AZ1357">
        <f t="shared" si="625"/>
        <v>9.5000000000000001E-2</v>
      </c>
      <c r="BA1357" s="13">
        <f t="shared" si="626"/>
        <v>32425</v>
      </c>
      <c r="BI1357" s="14">
        <f t="shared" ref="BI1357:BI1361" si="631">AR1357</f>
        <v>27843</v>
      </c>
      <c r="BJ1357" s="14">
        <v>0</v>
      </c>
      <c r="BK1357" s="14">
        <f t="shared" ref="BK1357:BK1361" si="632">AR1357</f>
        <v>27843</v>
      </c>
      <c r="BL1357" s="52">
        <v>0</v>
      </c>
      <c r="BM1357" s="15">
        <f t="shared" ref="BM1357:BM1361" si="633">AR1357</f>
        <v>27843</v>
      </c>
    </row>
    <row r="1358" spans="1:65">
      <c r="A1358" s="8">
        <v>1356</v>
      </c>
      <c r="B1358" s="1" t="s">
        <v>44</v>
      </c>
      <c r="C1358" s="1">
        <v>1500</v>
      </c>
      <c r="D1358" s="1" t="s">
        <v>60</v>
      </c>
      <c r="E1358" s="1">
        <v>150000056</v>
      </c>
      <c r="F1358" s="1" t="s">
        <v>112</v>
      </c>
      <c r="G1358" s="1" t="s">
        <v>113</v>
      </c>
      <c r="H1358" s="1">
        <v>24</v>
      </c>
      <c r="I1358" s="1" t="s">
        <v>52</v>
      </c>
      <c r="J1358" s="1" t="s">
        <v>49</v>
      </c>
      <c r="K1358" s="1">
        <v>17406001</v>
      </c>
      <c r="L1358" s="1" t="s">
        <v>50</v>
      </c>
      <c r="M1358" s="1" t="s">
        <v>51</v>
      </c>
      <c r="N1358" s="1" t="s">
        <v>64</v>
      </c>
      <c r="O1358" s="1" t="s">
        <v>65</v>
      </c>
      <c r="P1358" s="1" t="s">
        <v>66</v>
      </c>
      <c r="Q1358" s="1" t="s">
        <v>67</v>
      </c>
      <c r="R1358" s="1" t="s">
        <v>87</v>
      </c>
      <c r="S1358" s="1" t="s">
        <v>88</v>
      </c>
      <c r="T1358" s="2">
        <v>43333</v>
      </c>
      <c r="U1358" s="2">
        <v>43333</v>
      </c>
      <c r="V1358" s="1" t="s">
        <v>52</v>
      </c>
      <c r="W1358" s="3">
        <v>1</v>
      </c>
      <c r="X1358" s="1" t="s">
        <v>53</v>
      </c>
      <c r="Y1358" s="4">
        <v>970825</v>
      </c>
      <c r="Z1358" s="4">
        <v>-127181.51</v>
      </c>
      <c r="AA1358" s="4">
        <v>0</v>
      </c>
      <c r="AB1358" s="4">
        <v>0</v>
      </c>
      <c r="AC1358" s="4">
        <v>0</v>
      </c>
      <c r="AD1358" s="4">
        <v>970825</v>
      </c>
      <c r="AE1358" s="5">
        <v>1685</v>
      </c>
      <c r="AF1358" s="1" t="s">
        <v>70</v>
      </c>
      <c r="AG1358" s="1" t="s">
        <v>71</v>
      </c>
      <c r="AH1358" s="1" t="s">
        <v>89</v>
      </c>
      <c r="AI1358" s="1" t="s">
        <v>57</v>
      </c>
      <c r="AJ1358" s="5">
        <v>10950</v>
      </c>
      <c r="AK1358" s="4">
        <v>-10071</v>
      </c>
      <c r="AL1358" s="4">
        <v>0</v>
      </c>
      <c r="AM1358" s="4">
        <v>0</v>
      </c>
      <c r="AN1358" s="4">
        <v>0</v>
      </c>
      <c r="AO1358" s="4">
        <v>-137252.51</v>
      </c>
      <c r="AP1358" s="4">
        <v>-137252.51</v>
      </c>
      <c r="AQ1358" s="4">
        <v>0</v>
      </c>
      <c r="AR1358" s="4">
        <v>833572.49</v>
      </c>
      <c r="AS1358" s="1" t="s">
        <v>52</v>
      </c>
      <c r="AT1358" s="9">
        <f t="shared" si="622"/>
        <v>43333</v>
      </c>
      <c r="AU1358" s="9">
        <f t="shared" si="623"/>
        <v>43313</v>
      </c>
      <c r="AV1358" s="9">
        <v>44798</v>
      </c>
      <c r="AW1358" s="11">
        <f t="shared" si="624"/>
        <v>4.0136986301369859</v>
      </c>
      <c r="AX1358">
        <v>10</v>
      </c>
      <c r="AY1358" s="12">
        <v>0.05</v>
      </c>
      <c r="AZ1358">
        <f t="shared" si="625"/>
        <v>9.5000000000000001E-2</v>
      </c>
      <c r="BA1358" s="13">
        <f t="shared" si="626"/>
        <v>970825</v>
      </c>
      <c r="BB1358" s="16" t="s">
        <v>593</v>
      </c>
      <c r="BC1358" s="16" t="s">
        <v>593</v>
      </c>
      <c r="BD1358" s="16" t="s">
        <v>593</v>
      </c>
      <c r="BE1358" s="16" t="s">
        <v>593</v>
      </c>
      <c r="BF1358" s="16" t="s">
        <v>593</v>
      </c>
      <c r="BG1358" s="16" t="s">
        <v>593</v>
      </c>
      <c r="BH1358" s="16" t="s">
        <v>593</v>
      </c>
      <c r="BI1358" s="14">
        <f t="shared" si="631"/>
        <v>833572.49</v>
      </c>
      <c r="BJ1358" s="14">
        <v>0</v>
      </c>
      <c r="BK1358" s="14">
        <f t="shared" si="632"/>
        <v>833572.49</v>
      </c>
      <c r="BL1358" s="52">
        <v>0</v>
      </c>
      <c r="BM1358" s="15">
        <f t="shared" si="633"/>
        <v>833572.49</v>
      </c>
    </row>
    <row r="1359" spans="1:65">
      <c r="A1359" s="8">
        <v>1357</v>
      </c>
      <c r="B1359" s="1" t="s">
        <v>44</v>
      </c>
      <c r="C1359" s="1">
        <v>1500</v>
      </c>
      <c r="D1359" s="1" t="s">
        <v>60</v>
      </c>
      <c r="E1359" s="1">
        <v>150000056</v>
      </c>
      <c r="F1359" s="1" t="s">
        <v>112</v>
      </c>
      <c r="G1359" s="1" t="s">
        <v>114</v>
      </c>
      <c r="H1359" s="1">
        <v>25</v>
      </c>
      <c r="I1359" s="1" t="s">
        <v>52</v>
      </c>
      <c r="J1359" s="1" t="s">
        <v>49</v>
      </c>
      <c r="K1359" s="1">
        <v>17406001</v>
      </c>
      <c r="L1359" s="1" t="s">
        <v>50</v>
      </c>
      <c r="M1359" s="1" t="s">
        <v>51</v>
      </c>
      <c r="N1359" s="1" t="s">
        <v>64</v>
      </c>
      <c r="O1359" s="1" t="s">
        <v>65</v>
      </c>
      <c r="P1359" s="1" t="s">
        <v>66</v>
      </c>
      <c r="Q1359" s="1" t="s">
        <v>67</v>
      </c>
      <c r="R1359" s="1" t="s">
        <v>87</v>
      </c>
      <c r="S1359" s="1" t="s">
        <v>88</v>
      </c>
      <c r="T1359" s="2">
        <v>43333</v>
      </c>
      <c r="U1359" s="2">
        <v>43333</v>
      </c>
      <c r="V1359" s="1" t="s">
        <v>52</v>
      </c>
      <c r="W1359" s="3">
        <v>1</v>
      </c>
      <c r="X1359" s="1" t="s">
        <v>53</v>
      </c>
      <c r="Y1359" s="4">
        <v>2008211</v>
      </c>
      <c r="Z1359" s="4">
        <v>-263082.87</v>
      </c>
      <c r="AA1359" s="4">
        <v>0</v>
      </c>
      <c r="AB1359" s="4">
        <v>0</v>
      </c>
      <c r="AC1359" s="4">
        <v>0</v>
      </c>
      <c r="AD1359" s="4">
        <v>2008211</v>
      </c>
      <c r="AE1359" s="5">
        <v>1685</v>
      </c>
      <c r="AF1359" s="1" t="s">
        <v>70</v>
      </c>
      <c r="AG1359" s="1" t="s">
        <v>71</v>
      </c>
      <c r="AH1359" s="1" t="s">
        <v>89</v>
      </c>
      <c r="AI1359" s="1" t="s">
        <v>57</v>
      </c>
      <c r="AJ1359" s="5">
        <v>10950</v>
      </c>
      <c r="AK1359" s="4">
        <v>-20832</v>
      </c>
      <c r="AL1359" s="4">
        <v>0</v>
      </c>
      <c r="AM1359" s="4">
        <v>0</v>
      </c>
      <c r="AN1359" s="4">
        <v>0</v>
      </c>
      <c r="AO1359" s="4">
        <v>-283914.87</v>
      </c>
      <c r="AP1359" s="4">
        <v>-283914.87</v>
      </c>
      <c r="AQ1359" s="4">
        <v>0</v>
      </c>
      <c r="AR1359" s="4">
        <v>1724296.13</v>
      </c>
      <c r="AS1359" s="1" t="s">
        <v>52</v>
      </c>
      <c r="AT1359" s="9">
        <f t="shared" si="622"/>
        <v>43333</v>
      </c>
      <c r="AU1359" s="9">
        <f t="shared" si="623"/>
        <v>43313</v>
      </c>
      <c r="AV1359" s="9">
        <v>44798</v>
      </c>
      <c r="AW1359" s="11">
        <f t="shared" si="624"/>
        <v>4.0136986301369859</v>
      </c>
      <c r="AX1359">
        <v>10</v>
      </c>
      <c r="AY1359" s="12">
        <v>0.05</v>
      </c>
      <c r="AZ1359">
        <f t="shared" si="625"/>
        <v>9.5000000000000001E-2</v>
      </c>
      <c r="BA1359" s="13">
        <f t="shared" si="626"/>
        <v>2008211</v>
      </c>
      <c r="BB1359" s="16" t="s">
        <v>593</v>
      </c>
      <c r="BC1359" s="16" t="s">
        <v>593</v>
      </c>
      <c r="BD1359" s="16" t="s">
        <v>593</v>
      </c>
      <c r="BE1359" s="16" t="s">
        <v>593</v>
      </c>
      <c r="BF1359" s="16" t="s">
        <v>593</v>
      </c>
      <c r="BG1359" s="16" t="s">
        <v>593</v>
      </c>
      <c r="BH1359" s="16" t="s">
        <v>593</v>
      </c>
      <c r="BI1359" s="14">
        <f t="shared" si="631"/>
        <v>1724296.13</v>
      </c>
      <c r="BJ1359" s="14">
        <v>0</v>
      </c>
      <c r="BK1359" s="14">
        <f t="shared" si="632"/>
        <v>1724296.13</v>
      </c>
      <c r="BL1359" s="52">
        <v>0</v>
      </c>
      <c r="BM1359" s="15">
        <f t="shared" si="633"/>
        <v>1724296.13</v>
      </c>
    </row>
    <row r="1360" spans="1:65">
      <c r="A1360" s="8">
        <v>1358</v>
      </c>
      <c r="B1360" s="1" t="s">
        <v>44</v>
      </c>
      <c r="C1360" s="1">
        <v>1500</v>
      </c>
      <c r="D1360" s="1" t="s">
        <v>60</v>
      </c>
      <c r="E1360" s="1">
        <v>150000056</v>
      </c>
      <c r="F1360" s="1" t="s">
        <v>60</v>
      </c>
      <c r="G1360" s="1" t="s">
        <v>115</v>
      </c>
      <c r="H1360" s="1">
        <v>26</v>
      </c>
      <c r="I1360" s="1" t="s">
        <v>52</v>
      </c>
      <c r="J1360" s="1" t="s">
        <v>49</v>
      </c>
      <c r="K1360" s="1">
        <v>17406001</v>
      </c>
      <c r="L1360" s="1" t="s">
        <v>50</v>
      </c>
      <c r="M1360" s="1" t="s">
        <v>51</v>
      </c>
      <c r="N1360" s="1" t="s">
        <v>64</v>
      </c>
      <c r="O1360" s="1" t="s">
        <v>65</v>
      </c>
      <c r="P1360" s="1" t="s">
        <v>66</v>
      </c>
      <c r="Q1360" s="1" t="s">
        <v>67</v>
      </c>
      <c r="R1360" s="1" t="s">
        <v>87</v>
      </c>
      <c r="S1360" s="1" t="s">
        <v>88</v>
      </c>
      <c r="T1360" s="2">
        <v>43333</v>
      </c>
      <c r="U1360" s="2">
        <v>43333</v>
      </c>
      <c r="V1360" s="1" t="s">
        <v>52</v>
      </c>
      <c r="W1360" s="3">
        <v>1</v>
      </c>
      <c r="X1360" s="1" t="s">
        <v>53</v>
      </c>
      <c r="Y1360" s="4">
        <v>120000</v>
      </c>
      <c r="Z1360" s="4">
        <v>-15720</v>
      </c>
      <c r="AA1360" s="4">
        <v>0</v>
      </c>
      <c r="AB1360" s="4">
        <v>0</v>
      </c>
      <c r="AC1360" s="4">
        <v>0</v>
      </c>
      <c r="AD1360" s="4">
        <v>120000</v>
      </c>
      <c r="AE1360" s="5">
        <v>1685</v>
      </c>
      <c r="AF1360" s="1" t="s">
        <v>70</v>
      </c>
      <c r="AG1360" s="1" t="s">
        <v>71</v>
      </c>
      <c r="AH1360" s="1" t="s">
        <v>89</v>
      </c>
      <c r="AI1360" s="1" t="s">
        <v>57</v>
      </c>
      <c r="AJ1360" s="5">
        <v>10950</v>
      </c>
      <c r="AK1360" s="4">
        <v>-1245</v>
      </c>
      <c r="AL1360" s="4">
        <v>0</v>
      </c>
      <c r="AM1360" s="4">
        <v>0</v>
      </c>
      <c r="AN1360" s="4">
        <v>0</v>
      </c>
      <c r="AO1360" s="4">
        <v>-16965</v>
      </c>
      <c r="AP1360" s="4">
        <v>-16965</v>
      </c>
      <c r="AQ1360" s="4">
        <v>0</v>
      </c>
      <c r="AR1360" s="4">
        <v>103035</v>
      </c>
      <c r="AS1360" s="1" t="s">
        <v>52</v>
      </c>
      <c r="AT1360" s="9">
        <f t="shared" si="622"/>
        <v>43333</v>
      </c>
      <c r="AU1360" s="9">
        <f t="shared" si="623"/>
        <v>43313</v>
      </c>
      <c r="AV1360" s="9">
        <v>44798</v>
      </c>
      <c r="AW1360" s="11">
        <f t="shared" si="624"/>
        <v>4.0136986301369859</v>
      </c>
      <c r="AX1360">
        <v>10</v>
      </c>
      <c r="AY1360" s="12">
        <v>0.05</v>
      </c>
      <c r="AZ1360">
        <f t="shared" si="625"/>
        <v>9.5000000000000001E-2</v>
      </c>
      <c r="BA1360" s="13">
        <f t="shared" si="626"/>
        <v>120000</v>
      </c>
      <c r="BI1360" s="14">
        <f t="shared" si="631"/>
        <v>103035</v>
      </c>
      <c r="BJ1360" s="14">
        <v>0</v>
      </c>
      <c r="BK1360" s="14">
        <f t="shared" si="632"/>
        <v>103035</v>
      </c>
      <c r="BL1360" s="52">
        <v>0</v>
      </c>
      <c r="BM1360" s="15">
        <f t="shared" si="633"/>
        <v>103035</v>
      </c>
    </row>
    <row r="1361" spans="1:65">
      <c r="A1361" s="8">
        <v>1359</v>
      </c>
      <c r="B1361" s="1" t="s">
        <v>44</v>
      </c>
      <c r="C1361" s="1">
        <v>1500</v>
      </c>
      <c r="D1361" s="1" t="s">
        <v>60</v>
      </c>
      <c r="E1361" s="1">
        <v>150000056</v>
      </c>
      <c r="F1361" s="1" t="s">
        <v>112</v>
      </c>
      <c r="G1361" s="1" t="s">
        <v>116</v>
      </c>
      <c r="H1361" s="1">
        <v>27</v>
      </c>
      <c r="I1361" s="1" t="s">
        <v>166</v>
      </c>
      <c r="J1361" s="1" t="s">
        <v>49</v>
      </c>
      <c r="K1361" s="1">
        <v>17406001</v>
      </c>
      <c r="L1361" s="1" t="s">
        <v>50</v>
      </c>
      <c r="M1361" s="1" t="s">
        <v>51</v>
      </c>
      <c r="N1361" s="1" t="s">
        <v>64</v>
      </c>
      <c r="O1361" s="1" t="s">
        <v>65</v>
      </c>
      <c r="P1361" s="1" t="s">
        <v>66</v>
      </c>
      <c r="Q1361" s="1" t="s">
        <v>67</v>
      </c>
      <c r="R1361" s="1" t="s">
        <v>87</v>
      </c>
      <c r="S1361" s="1" t="s">
        <v>88</v>
      </c>
      <c r="T1361" s="2">
        <v>43333</v>
      </c>
      <c r="U1361" s="2">
        <v>43333</v>
      </c>
      <c r="V1361" s="1" t="s">
        <v>52</v>
      </c>
      <c r="W1361" s="3">
        <v>1</v>
      </c>
      <c r="X1361" s="1" t="s">
        <v>53</v>
      </c>
      <c r="Y1361" s="4">
        <v>4339035</v>
      </c>
      <c r="Z1361" s="4">
        <v>-568428.62</v>
      </c>
      <c r="AA1361" s="4">
        <v>0</v>
      </c>
      <c r="AB1361" s="4">
        <v>0</v>
      </c>
      <c r="AC1361" s="4">
        <v>0</v>
      </c>
      <c r="AD1361" s="4">
        <v>4339035</v>
      </c>
      <c r="AE1361" s="5">
        <v>1685</v>
      </c>
      <c r="AF1361" s="1" t="s">
        <v>70</v>
      </c>
      <c r="AG1361" s="1" t="s">
        <v>71</v>
      </c>
      <c r="AH1361" s="1" t="s">
        <v>89</v>
      </c>
      <c r="AI1361" s="1" t="s">
        <v>57</v>
      </c>
      <c r="AJ1361" s="5">
        <v>10950</v>
      </c>
      <c r="AK1361" s="4">
        <v>-45011</v>
      </c>
      <c r="AL1361" s="4">
        <v>0</v>
      </c>
      <c r="AM1361" s="4">
        <v>0</v>
      </c>
      <c r="AN1361" s="4">
        <v>0</v>
      </c>
      <c r="AO1361" s="4">
        <v>-613439.62</v>
      </c>
      <c r="AP1361" s="4">
        <v>-613439.62</v>
      </c>
      <c r="AQ1361" s="4">
        <v>0</v>
      </c>
      <c r="AR1361" s="4">
        <v>3725595.38</v>
      </c>
      <c r="AS1361" s="1" t="s">
        <v>52</v>
      </c>
      <c r="AT1361" s="9">
        <f t="shared" si="622"/>
        <v>43333</v>
      </c>
      <c r="AU1361" s="9">
        <f t="shared" si="623"/>
        <v>43313</v>
      </c>
      <c r="AV1361" s="9">
        <v>44798</v>
      </c>
      <c r="AW1361" s="11">
        <f t="shared" si="624"/>
        <v>4.0136986301369859</v>
      </c>
      <c r="AX1361">
        <v>10</v>
      </c>
      <c r="AY1361" s="12">
        <v>0.05</v>
      </c>
      <c r="AZ1361">
        <f t="shared" si="625"/>
        <v>9.5000000000000001E-2</v>
      </c>
      <c r="BA1361" s="13">
        <f t="shared" si="626"/>
        <v>4339035</v>
      </c>
      <c r="BB1361" s="16" t="s">
        <v>593</v>
      </c>
      <c r="BC1361" s="16" t="s">
        <v>593</v>
      </c>
      <c r="BD1361" s="16" t="s">
        <v>593</v>
      </c>
      <c r="BE1361" s="16" t="s">
        <v>593</v>
      </c>
      <c r="BF1361" s="16" t="s">
        <v>593</v>
      </c>
      <c r="BG1361" s="16" t="s">
        <v>593</v>
      </c>
      <c r="BH1361" s="16" t="s">
        <v>593</v>
      </c>
      <c r="BI1361" s="14">
        <f t="shared" si="631"/>
        <v>3725595.38</v>
      </c>
      <c r="BJ1361" s="14">
        <v>0</v>
      </c>
      <c r="BK1361" s="14">
        <f t="shared" si="632"/>
        <v>3725595.38</v>
      </c>
      <c r="BL1361" s="52">
        <v>0</v>
      </c>
      <c r="BM1361" s="15">
        <f t="shared" si="633"/>
        <v>3725595.38</v>
      </c>
    </row>
    <row r="1362" spans="1:65">
      <c r="A1362" s="8">
        <v>1360</v>
      </c>
      <c r="B1362" s="1" t="s">
        <v>44</v>
      </c>
      <c r="C1362" s="1">
        <v>1500</v>
      </c>
      <c r="D1362" s="1" t="s">
        <v>60</v>
      </c>
      <c r="E1362" s="1">
        <v>150000057</v>
      </c>
      <c r="F1362" s="1" t="s">
        <v>60</v>
      </c>
      <c r="G1362" s="1" t="s">
        <v>86</v>
      </c>
      <c r="H1362" s="1">
        <v>1</v>
      </c>
      <c r="I1362" s="1" t="s">
        <v>52</v>
      </c>
      <c r="J1362" s="1" t="s">
        <v>49</v>
      </c>
      <c r="K1362" s="1">
        <v>17406001</v>
      </c>
      <c r="L1362" s="1" t="s">
        <v>50</v>
      </c>
      <c r="M1362" s="1" t="s">
        <v>51</v>
      </c>
      <c r="N1362" s="1" t="s">
        <v>64</v>
      </c>
      <c r="O1362" s="1" t="s">
        <v>65</v>
      </c>
      <c r="P1362" s="1" t="s">
        <v>66</v>
      </c>
      <c r="Q1362" s="1" t="s">
        <v>67</v>
      </c>
      <c r="R1362" s="1" t="s">
        <v>87</v>
      </c>
      <c r="S1362" s="1" t="s">
        <v>88</v>
      </c>
      <c r="T1362" s="2">
        <v>43333</v>
      </c>
      <c r="U1362" s="2">
        <v>43333</v>
      </c>
      <c r="V1362" s="1" t="s">
        <v>52</v>
      </c>
      <c r="W1362" s="3">
        <v>1</v>
      </c>
      <c r="X1362" s="1" t="s">
        <v>53</v>
      </c>
      <c r="Y1362" s="4">
        <v>892500</v>
      </c>
      <c r="Z1362" s="4">
        <v>-116920</v>
      </c>
      <c r="AA1362" s="4">
        <v>0</v>
      </c>
      <c r="AB1362" s="4">
        <v>0</v>
      </c>
      <c r="AC1362" s="4">
        <v>0</v>
      </c>
      <c r="AD1362" s="4">
        <v>892500</v>
      </c>
      <c r="AE1362" s="5">
        <v>1685</v>
      </c>
      <c r="AF1362" s="1" t="s">
        <v>70</v>
      </c>
      <c r="AG1362" s="1" t="s">
        <v>71</v>
      </c>
      <c r="AH1362" s="1" t="s">
        <v>89</v>
      </c>
      <c r="AI1362" s="1" t="s">
        <v>57</v>
      </c>
      <c r="AJ1362" s="5">
        <v>10950</v>
      </c>
      <c r="AK1362" s="4">
        <v>-9258</v>
      </c>
      <c r="AL1362" s="4">
        <v>0</v>
      </c>
      <c r="AM1362" s="4">
        <v>0</v>
      </c>
      <c r="AN1362" s="4">
        <v>0</v>
      </c>
      <c r="AO1362" s="4">
        <v>-126178</v>
      </c>
      <c r="AP1362" s="4">
        <v>-126178</v>
      </c>
      <c r="AQ1362" s="4">
        <v>0</v>
      </c>
      <c r="AR1362" s="4">
        <v>766322</v>
      </c>
      <c r="AS1362" s="1" t="s">
        <v>52</v>
      </c>
      <c r="AT1362" s="9">
        <f t="shared" si="622"/>
        <v>43333</v>
      </c>
      <c r="AU1362" s="9">
        <f t="shared" si="623"/>
        <v>43313</v>
      </c>
      <c r="AV1362" s="9">
        <v>44798</v>
      </c>
      <c r="AW1362" s="11">
        <f t="shared" si="624"/>
        <v>4.0136986301369859</v>
      </c>
      <c r="AX1362">
        <v>10</v>
      </c>
      <c r="AY1362" s="12">
        <v>0.05</v>
      </c>
      <c r="AZ1362">
        <f t="shared" si="625"/>
        <v>9.5000000000000001E-2</v>
      </c>
      <c r="BA1362" s="13">
        <f t="shared" si="626"/>
        <v>892500</v>
      </c>
      <c r="BB1362" s="17" t="s">
        <v>1853</v>
      </c>
      <c r="BC1362">
        <f>MATCH(BB1362,MONTHLY_INDEX!$A:$A,0)</f>
        <v>630</v>
      </c>
      <c r="BD1362">
        <f>MATCH(AU1362,MONTHLY_INDEX!$1:$1,0)</f>
        <v>80</v>
      </c>
      <c r="BE1362">
        <f>INDEX(MONTHLY_INDEX!$1:$1048576,Final!BC1362,Final!BD1362)</f>
        <v>111.6</v>
      </c>
      <c r="BF1362">
        <f>MATCH($BF$1,MONTHLY_INDEX!$1:$1,0)</f>
        <v>127</v>
      </c>
      <c r="BG1362">
        <f>INDEX(MONTHLY_INDEX!$1:$1048576,Final!BC1362,Final!BF1362)</f>
        <v>151.1</v>
      </c>
      <c r="BH1362" s="23">
        <f t="shared" ref="BH1362:BH1379" si="634">(BG1362-BE1362)/BE1362</f>
        <v>0.35394265232974914</v>
      </c>
      <c r="BI1362" s="14">
        <f t="shared" ref="BI1362:BI1379" si="635">(1+BH1362)*BA1362</f>
        <v>1208393.817204301</v>
      </c>
      <c r="BJ1362" s="14">
        <f t="shared" ref="BJ1362:BJ1379" si="636">BI1362*AZ1362*AW1362</f>
        <v>460762.21783399611</v>
      </c>
      <c r="BK1362" s="15">
        <f t="shared" si="627"/>
        <v>747631.59937030496</v>
      </c>
      <c r="BL1362" s="52">
        <v>0</v>
      </c>
      <c r="BM1362" s="15">
        <f t="shared" ref="BM1362:BM1379" si="637">MAX((1-BL1362)*BK1362,BI1362*AY1362)</f>
        <v>747631.59937030496</v>
      </c>
    </row>
    <row r="1363" spans="1:65">
      <c r="A1363" s="8">
        <v>1361</v>
      </c>
      <c r="B1363" s="1" t="s">
        <v>44</v>
      </c>
      <c r="C1363" s="1">
        <v>1500</v>
      </c>
      <c r="D1363" s="1" t="s">
        <v>60</v>
      </c>
      <c r="E1363" s="1">
        <v>150000057</v>
      </c>
      <c r="F1363" s="1" t="s">
        <v>60</v>
      </c>
      <c r="G1363" s="1" t="s">
        <v>90</v>
      </c>
      <c r="H1363" s="1">
        <v>2</v>
      </c>
      <c r="I1363" s="1" t="s">
        <v>52</v>
      </c>
      <c r="J1363" s="1" t="s">
        <v>49</v>
      </c>
      <c r="K1363" s="1">
        <v>17406001</v>
      </c>
      <c r="L1363" s="1" t="s">
        <v>50</v>
      </c>
      <c r="M1363" s="1" t="s">
        <v>51</v>
      </c>
      <c r="N1363" s="1" t="s">
        <v>64</v>
      </c>
      <c r="O1363" s="1" t="s">
        <v>65</v>
      </c>
      <c r="P1363" s="1" t="s">
        <v>66</v>
      </c>
      <c r="Q1363" s="1" t="s">
        <v>67</v>
      </c>
      <c r="R1363" s="1" t="s">
        <v>87</v>
      </c>
      <c r="S1363" s="1" t="s">
        <v>88</v>
      </c>
      <c r="T1363" s="2">
        <v>43333</v>
      </c>
      <c r="U1363" s="2">
        <v>43333</v>
      </c>
      <c r="V1363" s="1" t="s">
        <v>52</v>
      </c>
      <c r="W1363" s="3">
        <v>1</v>
      </c>
      <c r="X1363" s="1" t="s">
        <v>53</v>
      </c>
      <c r="Y1363" s="4">
        <v>472500</v>
      </c>
      <c r="Z1363" s="4">
        <v>-61898</v>
      </c>
      <c r="AA1363" s="4">
        <v>0</v>
      </c>
      <c r="AB1363" s="4">
        <v>0</v>
      </c>
      <c r="AC1363" s="4">
        <v>0</v>
      </c>
      <c r="AD1363" s="4">
        <v>472500</v>
      </c>
      <c r="AE1363" s="5">
        <v>1685</v>
      </c>
      <c r="AF1363" s="1" t="s">
        <v>70</v>
      </c>
      <c r="AG1363" s="1" t="s">
        <v>71</v>
      </c>
      <c r="AH1363" s="1" t="s">
        <v>89</v>
      </c>
      <c r="AI1363" s="1" t="s">
        <v>57</v>
      </c>
      <c r="AJ1363" s="5">
        <v>10950</v>
      </c>
      <c r="AK1363" s="4">
        <v>-4901</v>
      </c>
      <c r="AL1363" s="4">
        <v>0</v>
      </c>
      <c r="AM1363" s="4">
        <v>0</v>
      </c>
      <c r="AN1363" s="4">
        <v>0</v>
      </c>
      <c r="AO1363" s="4">
        <v>-66799</v>
      </c>
      <c r="AP1363" s="4">
        <v>-66799</v>
      </c>
      <c r="AQ1363" s="4">
        <v>0</v>
      </c>
      <c r="AR1363" s="4">
        <v>405701</v>
      </c>
      <c r="AS1363" s="1" t="s">
        <v>52</v>
      </c>
      <c r="AT1363" s="9">
        <f t="shared" si="622"/>
        <v>43333</v>
      </c>
      <c r="AU1363" s="9">
        <f t="shared" si="623"/>
        <v>43313</v>
      </c>
      <c r="AV1363" s="9">
        <v>44798</v>
      </c>
      <c r="AW1363" s="11">
        <f t="shared" si="624"/>
        <v>4.0136986301369859</v>
      </c>
      <c r="AX1363">
        <v>10</v>
      </c>
      <c r="AY1363" s="12">
        <v>0.05</v>
      </c>
      <c r="AZ1363">
        <f t="shared" si="625"/>
        <v>9.5000000000000001E-2</v>
      </c>
      <c r="BA1363" s="13">
        <f t="shared" si="626"/>
        <v>472500</v>
      </c>
      <c r="BB1363" s="17" t="s">
        <v>2189</v>
      </c>
      <c r="BC1363">
        <f>MATCH(BB1363,MONTHLY_INDEX!$A:$A,0)</f>
        <v>798</v>
      </c>
      <c r="BD1363">
        <f>MATCH(AU1363,MONTHLY_INDEX!$1:$1,0)</f>
        <v>80</v>
      </c>
      <c r="BE1363">
        <f>INDEX(MONTHLY_INDEX!$1:$1048576,Final!BC1363,Final!BD1363)</f>
        <v>96</v>
      </c>
      <c r="BF1363">
        <f>MATCH($BF$1,MONTHLY_INDEX!$1:$1,0)</f>
        <v>127</v>
      </c>
      <c r="BG1363">
        <f>INDEX(MONTHLY_INDEX!$1:$1048576,Final!BC1363,Final!BF1363)</f>
        <v>95.3</v>
      </c>
      <c r="BH1363" s="23">
        <f t="shared" si="634"/>
        <v>-7.2916666666666963E-3</v>
      </c>
      <c r="BI1363" s="14">
        <f t="shared" si="635"/>
        <v>469054.6875</v>
      </c>
      <c r="BJ1363" s="14">
        <f t="shared" si="636"/>
        <v>178851.19488441778</v>
      </c>
      <c r="BK1363" s="15">
        <f t="shared" si="627"/>
        <v>290203.49261558219</v>
      </c>
      <c r="BL1363" s="52">
        <v>0</v>
      </c>
      <c r="BM1363" s="15">
        <f t="shared" si="637"/>
        <v>290203.49261558219</v>
      </c>
    </row>
    <row r="1364" spans="1:65">
      <c r="A1364" s="8">
        <v>1362</v>
      </c>
      <c r="B1364" s="1" t="s">
        <v>44</v>
      </c>
      <c r="C1364" s="1">
        <v>1500</v>
      </c>
      <c r="D1364" s="1" t="s">
        <v>60</v>
      </c>
      <c r="E1364" s="1">
        <v>150000057</v>
      </c>
      <c r="F1364" s="1" t="s">
        <v>60</v>
      </c>
      <c r="G1364" s="1" t="s">
        <v>91</v>
      </c>
      <c r="H1364" s="1">
        <v>3</v>
      </c>
      <c r="I1364" s="1" t="s">
        <v>52</v>
      </c>
      <c r="J1364" s="1" t="s">
        <v>49</v>
      </c>
      <c r="K1364" s="1">
        <v>17406001</v>
      </c>
      <c r="L1364" s="1" t="s">
        <v>50</v>
      </c>
      <c r="M1364" s="1" t="s">
        <v>51</v>
      </c>
      <c r="N1364" s="1" t="s">
        <v>64</v>
      </c>
      <c r="O1364" s="1" t="s">
        <v>65</v>
      </c>
      <c r="P1364" s="1" t="s">
        <v>66</v>
      </c>
      <c r="Q1364" s="1" t="s">
        <v>67</v>
      </c>
      <c r="R1364" s="1" t="s">
        <v>87</v>
      </c>
      <c r="S1364" s="1" t="s">
        <v>88</v>
      </c>
      <c r="T1364" s="2">
        <v>43333</v>
      </c>
      <c r="U1364" s="2">
        <v>43333</v>
      </c>
      <c r="V1364" s="1" t="s">
        <v>52</v>
      </c>
      <c r="W1364" s="3">
        <v>1</v>
      </c>
      <c r="X1364" s="1" t="s">
        <v>53</v>
      </c>
      <c r="Y1364" s="4">
        <v>637760</v>
      </c>
      <c r="Z1364" s="4">
        <v>-83547</v>
      </c>
      <c r="AA1364" s="4">
        <v>0</v>
      </c>
      <c r="AB1364" s="4">
        <v>0</v>
      </c>
      <c r="AC1364" s="4">
        <v>0</v>
      </c>
      <c r="AD1364" s="4">
        <v>637760</v>
      </c>
      <c r="AE1364" s="5">
        <v>1685</v>
      </c>
      <c r="AF1364" s="1" t="s">
        <v>70</v>
      </c>
      <c r="AG1364" s="1" t="s">
        <v>71</v>
      </c>
      <c r="AH1364" s="1" t="s">
        <v>89</v>
      </c>
      <c r="AI1364" s="1" t="s">
        <v>57</v>
      </c>
      <c r="AJ1364" s="5">
        <v>10950</v>
      </c>
      <c r="AK1364" s="4">
        <v>-6616</v>
      </c>
      <c r="AL1364" s="4">
        <v>0</v>
      </c>
      <c r="AM1364" s="4">
        <v>0</v>
      </c>
      <c r="AN1364" s="4">
        <v>0</v>
      </c>
      <c r="AO1364" s="4">
        <v>-90163</v>
      </c>
      <c r="AP1364" s="4">
        <v>-90163</v>
      </c>
      <c r="AQ1364" s="4">
        <v>0</v>
      </c>
      <c r="AR1364" s="4">
        <v>547597</v>
      </c>
      <c r="AS1364" s="1" t="s">
        <v>52</v>
      </c>
      <c r="AT1364" s="9">
        <f t="shared" si="622"/>
        <v>43333</v>
      </c>
      <c r="AU1364" s="9">
        <f t="shared" si="623"/>
        <v>43313</v>
      </c>
      <c r="AV1364" s="9">
        <v>44798</v>
      </c>
      <c r="AW1364" s="11">
        <f t="shared" si="624"/>
        <v>4.0136986301369859</v>
      </c>
      <c r="AX1364">
        <v>10</v>
      </c>
      <c r="AY1364" s="12">
        <v>0.05</v>
      </c>
      <c r="AZ1364">
        <f t="shared" si="625"/>
        <v>9.5000000000000001E-2</v>
      </c>
      <c r="BA1364" s="13">
        <f t="shared" si="626"/>
        <v>637760</v>
      </c>
      <c r="BB1364" s="17" t="s">
        <v>2189</v>
      </c>
      <c r="BC1364">
        <f>MATCH(BB1364,MONTHLY_INDEX!$A:$A,0)</f>
        <v>798</v>
      </c>
      <c r="BD1364">
        <f>MATCH(AU1364,MONTHLY_INDEX!$1:$1,0)</f>
        <v>80</v>
      </c>
      <c r="BE1364">
        <f>INDEX(MONTHLY_INDEX!$1:$1048576,Final!BC1364,Final!BD1364)</f>
        <v>96</v>
      </c>
      <c r="BF1364">
        <f>MATCH($BF$1,MONTHLY_INDEX!$1:$1,0)</f>
        <v>127</v>
      </c>
      <c r="BG1364">
        <f>INDEX(MONTHLY_INDEX!$1:$1048576,Final!BC1364,Final!BF1364)</f>
        <v>95.3</v>
      </c>
      <c r="BH1364" s="23">
        <f t="shared" si="634"/>
        <v>-7.2916666666666963E-3</v>
      </c>
      <c r="BI1364" s="14">
        <f t="shared" si="635"/>
        <v>633109.66666666663</v>
      </c>
      <c r="BJ1364" s="14">
        <f t="shared" si="636"/>
        <v>241405.58317351594</v>
      </c>
      <c r="BK1364" s="15">
        <f t="shared" si="627"/>
        <v>391704.08349315065</v>
      </c>
      <c r="BL1364" s="52">
        <v>0</v>
      </c>
      <c r="BM1364" s="15">
        <f t="shared" si="637"/>
        <v>391704.08349315065</v>
      </c>
    </row>
    <row r="1365" spans="1:65">
      <c r="A1365" s="8">
        <v>1363</v>
      </c>
      <c r="B1365" s="1" t="s">
        <v>44</v>
      </c>
      <c r="C1365" s="1">
        <v>1500</v>
      </c>
      <c r="D1365" s="1" t="s">
        <v>60</v>
      </c>
      <c r="E1365" s="1">
        <v>150000057</v>
      </c>
      <c r="F1365" s="1" t="s">
        <v>60</v>
      </c>
      <c r="G1365" s="1" t="s">
        <v>92</v>
      </c>
      <c r="H1365" s="1">
        <v>4</v>
      </c>
      <c r="I1365" s="1" t="s">
        <v>52</v>
      </c>
      <c r="J1365" s="1" t="s">
        <v>49</v>
      </c>
      <c r="K1365" s="1">
        <v>17406001</v>
      </c>
      <c r="L1365" s="1" t="s">
        <v>50</v>
      </c>
      <c r="M1365" s="1" t="s">
        <v>51</v>
      </c>
      <c r="N1365" s="1" t="s">
        <v>64</v>
      </c>
      <c r="O1365" s="1" t="s">
        <v>65</v>
      </c>
      <c r="P1365" s="1" t="s">
        <v>66</v>
      </c>
      <c r="Q1365" s="1" t="s">
        <v>67</v>
      </c>
      <c r="R1365" s="1" t="s">
        <v>87</v>
      </c>
      <c r="S1365" s="1" t="s">
        <v>88</v>
      </c>
      <c r="T1365" s="2">
        <v>43333</v>
      </c>
      <c r="U1365" s="2">
        <v>43333</v>
      </c>
      <c r="V1365" s="1" t="s">
        <v>52</v>
      </c>
      <c r="W1365" s="3">
        <v>1</v>
      </c>
      <c r="X1365" s="1" t="s">
        <v>53</v>
      </c>
      <c r="Y1365" s="4">
        <v>21044329</v>
      </c>
      <c r="Z1365" s="4">
        <v>-2756887</v>
      </c>
      <c r="AA1365" s="4">
        <v>0</v>
      </c>
      <c r="AB1365" s="4">
        <v>0</v>
      </c>
      <c r="AC1365" s="4">
        <v>0</v>
      </c>
      <c r="AD1365" s="4">
        <v>21044329</v>
      </c>
      <c r="AE1365" s="5">
        <v>1685</v>
      </c>
      <c r="AF1365" s="1" t="s">
        <v>70</v>
      </c>
      <c r="AG1365" s="1" t="s">
        <v>71</v>
      </c>
      <c r="AH1365" s="1" t="s">
        <v>89</v>
      </c>
      <c r="AI1365" s="1" t="s">
        <v>57</v>
      </c>
      <c r="AJ1365" s="5">
        <v>10950</v>
      </c>
      <c r="AK1365" s="4">
        <v>-218303</v>
      </c>
      <c r="AL1365" s="4">
        <v>0</v>
      </c>
      <c r="AM1365" s="4">
        <v>0</v>
      </c>
      <c r="AN1365" s="4">
        <v>0</v>
      </c>
      <c r="AO1365" s="4">
        <v>-2975190</v>
      </c>
      <c r="AP1365" s="4">
        <v>-2975190</v>
      </c>
      <c r="AQ1365" s="4">
        <v>0</v>
      </c>
      <c r="AR1365" s="4">
        <v>18069139</v>
      </c>
      <c r="AS1365" s="1" t="s">
        <v>52</v>
      </c>
      <c r="AT1365" s="9">
        <f t="shared" si="622"/>
        <v>43333</v>
      </c>
      <c r="AU1365" s="9">
        <f t="shared" si="623"/>
        <v>43313</v>
      </c>
      <c r="AV1365" s="9">
        <v>44798</v>
      </c>
      <c r="AW1365" s="11">
        <f t="shared" si="624"/>
        <v>4.0136986301369859</v>
      </c>
      <c r="AX1365">
        <v>25</v>
      </c>
      <c r="AY1365" s="12">
        <v>0.05</v>
      </c>
      <c r="AZ1365">
        <f t="shared" si="625"/>
        <v>3.7999999999999999E-2</v>
      </c>
      <c r="BA1365" s="13">
        <f t="shared" si="626"/>
        <v>21044329</v>
      </c>
      <c r="BB1365" s="17" t="s">
        <v>2189</v>
      </c>
      <c r="BC1365">
        <f>MATCH(BB1365,MONTHLY_INDEX!$A:$A,0)</f>
        <v>798</v>
      </c>
      <c r="BD1365">
        <f>MATCH(AU1365,MONTHLY_INDEX!$1:$1,0)</f>
        <v>80</v>
      </c>
      <c r="BE1365">
        <f>INDEX(MONTHLY_INDEX!$1:$1048576,Final!BC1365,Final!BD1365)</f>
        <v>96</v>
      </c>
      <c r="BF1365">
        <f>MATCH($BF$1,MONTHLY_INDEX!$1:$1,0)</f>
        <v>127</v>
      </c>
      <c r="BG1365">
        <f>INDEX(MONTHLY_INDEX!$1:$1048576,Final!BC1365,Final!BF1365)</f>
        <v>95.3</v>
      </c>
      <c r="BH1365" s="23">
        <f t="shared" si="634"/>
        <v>-7.2916666666666963E-3</v>
      </c>
      <c r="BI1365" s="14">
        <f t="shared" si="635"/>
        <v>20890880.767708331</v>
      </c>
      <c r="BJ1365" s="14">
        <f t="shared" si="636"/>
        <v>3186288.5817488292</v>
      </c>
      <c r="BK1365" s="15">
        <f t="shared" si="627"/>
        <v>17704592.185959503</v>
      </c>
      <c r="BL1365" s="52">
        <v>0</v>
      </c>
      <c r="BM1365" s="15">
        <f t="shared" si="637"/>
        <v>17704592.185959503</v>
      </c>
    </row>
    <row r="1366" spans="1:65">
      <c r="A1366" s="8">
        <v>1364</v>
      </c>
      <c r="B1366" s="1" t="s">
        <v>44</v>
      </c>
      <c r="C1366" s="1">
        <v>1500</v>
      </c>
      <c r="D1366" s="1" t="s">
        <v>60</v>
      </c>
      <c r="E1366" s="1">
        <v>150000057</v>
      </c>
      <c r="F1366" s="1" t="s">
        <v>60</v>
      </c>
      <c r="G1366" s="1" t="s">
        <v>93</v>
      </c>
      <c r="H1366" s="1">
        <v>5</v>
      </c>
      <c r="I1366" s="1" t="s">
        <v>52</v>
      </c>
      <c r="J1366" s="1" t="s">
        <v>49</v>
      </c>
      <c r="K1366" s="1">
        <v>17406001</v>
      </c>
      <c r="L1366" s="1" t="s">
        <v>50</v>
      </c>
      <c r="M1366" s="1" t="s">
        <v>51</v>
      </c>
      <c r="N1366" s="1" t="s">
        <v>64</v>
      </c>
      <c r="O1366" s="1" t="s">
        <v>65</v>
      </c>
      <c r="P1366" s="1" t="s">
        <v>66</v>
      </c>
      <c r="Q1366" s="1" t="s">
        <v>67</v>
      </c>
      <c r="R1366" s="1" t="s">
        <v>87</v>
      </c>
      <c r="S1366" s="1" t="s">
        <v>88</v>
      </c>
      <c r="T1366" s="2">
        <v>43333</v>
      </c>
      <c r="U1366" s="2">
        <v>43333</v>
      </c>
      <c r="V1366" s="1" t="s">
        <v>52</v>
      </c>
      <c r="W1366" s="3">
        <v>1</v>
      </c>
      <c r="X1366" s="1" t="s">
        <v>53</v>
      </c>
      <c r="Y1366" s="4">
        <v>969266</v>
      </c>
      <c r="Z1366" s="4">
        <v>-126976</v>
      </c>
      <c r="AA1366" s="4">
        <v>0</v>
      </c>
      <c r="AB1366" s="4">
        <v>0</v>
      </c>
      <c r="AC1366" s="4">
        <v>0</v>
      </c>
      <c r="AD1366" s="4">
        <v>969266</v>
      </c>
      <c r="AE1366" s="5">
        <v>1685</v>
      </c>
      <c r="AF1366" s="1" t="s">
        <v>70</v>
      </c>
      <c r="AG1366" s="1" t="s">
        <v>71</v>
      </c>
      <c r="AH1366" s="1" t="s">
        <v>89</v>
      </c>
      <c r="AI1366" s="1" t="s">
        <v>57</v>
      </c>
      <c r="AJ1366" s="5">
        <v>10950</v>
      </c>
      <c r="AK1366" s="4">
        <v>-10055</v>
      </c>
      <c r="AL1366" s="4">
        <v>0</v>
      </c>
      <c r="AM1366" s="4">
        <v>0</v>
      </c>
      <c r="AN1366" s="4">
        <v>0</v>
      </c>
      <c r="AO1366" s="4">
        <v>-137031</v>
      </c>
      <c r="AP1366" s="4">
        <v>-137031</v>
      </c>
      <c r="AQ1366" s="4">
        <v>0</v>
      </c>
      <c r="AR1366" s="4">
        <v>832235</v>
      </c>
      <c r="AS1366" s="1" t="s">
        <v>52</v>
      </c>
      <c r="AT1366" s="9">
        <f t="shared" si="622"/>
        <v>43333</v>
      </c>
      <c r="AU1366" s="9">
        <f t="shared" si="623"/>
        <v>43313</v>
      </c>
      <c r="AV1366" s="9">
        <v>44798</v>
      </c>
      <c r="AW1366" s="11">
        <f t="shared" si="624"/>
        <v>4.0136986301369859</v>
      </c>
      <c r="AX1366">
        <v>25</v>
      </c>
      <c r="AY1366" s="12">
        <v>0.05</v>
      </c>
      <c r="AZ1366">
        <f t="shared" si="625"/>
        <v>3.7999999999999999E-2</v>
      </c>
      <c r="BA1366" s="13">
        <f t="shared" si="626"/>
        <v>969266</v>
      </c>
      <c r="BB1366" s="17" t="s">
        <v>2083</v>
      </c>
      <c r="BC1366">
        <f>MATCH(BB1366,MONTHLY_INDEX!$A:$A,0)</f>
        <v>745</v>
      </c>
      <c r="BD1366">
        <f>MATCH(AU1366,MONTHLY_INDEX!$1:$1,0)</f>
        <v>80</v>
      </c>
      <c r="BE1366">
        <f>INDEX(MONTHLY_INDEX!$1:$1048576,Final!BC1366,Final!BD1366)</f>
        <v>106.4</v>
      </c>
      <c r="BF1366">
        <f>MATCH($BF$1,MONTHLY_INDEX!$1:$1,0)</f>
        <v>127</v>
      </c>
      <c r="BG1366">
        <f>INDEX(MONTHLY_INDEX!$1:$1048576,Final!BC1366,Final!BF1366)</f>
        <v>115.4</v>
      </c>
      <c r="BH1366" s="23">
        <f t="shared" si="634"/>
        <v>8.4586466165413529E-2</v>
      </c>
      <c r="BI1366" s="14">
        <f t="shared" si="635"/>
        <v>1051252.7857142857</v>
      </c>
      <c r="BJ1366" s="14">
        <f t="shared" si="636"/>
        <v>160337.65090606653</v>
      </c>
      <c r="BK1366" s="15">
        <f t="shared" si="627"/>
        <v>890915.13480821915</v>
      </c>
      <c r="BL1366" s="52">
        <v>0</v>
      </c>
      <c r="BM1366" s="15">
        <f t="shared" si="637"/>
        <v>890915.13480821915</v>
      </c>
    </row>
    <row r="1367" spans="1:65">
      <c r="A1367" s="8">
        <v>1365</v>
      </c>
      <c r="B1367" s="1" t="s">
        <v>44</v>
      </c>
      <c r="C1367" s="1">
        <v>1500</v>
      </c>
      <c r="D1367" s="1" t="s">
        <v>60</v>
      </c>
      <c r="E1367" s="1">
        <v>150000057</v>
      </c>
      <c r="F1367" s="1" t="s">
        <v>60</v>
      </c>
      <c r="G1367" s="1" t="s">
        <v>94</v>
      </c>
      <c r="H1367" s="1">
        <v>6</v>
      </c>
      <c r="I1367" s="1" t="s">
        <v>52</v>
      </c>
      <c r="J1367" s="1" t="s">
        <v>49</v>
      </c>
      <c r="K1367" s="1">
        <v>17406001</v>
      </c>
      <c r="L1367" s="1" t="s">
        <v>50</v>
      </c>
      <c r="M1367" s="1" t="s">
        <v>51</v>
      </c>
      <c r="N1367" s="1" t="s">
        <v>64</v>
      </c>
      <c r="O1367" s="1" t="s">
        <v>65</v>
      </c>
      <c r="P1367" s="1" t="s">
        <v>66</v>
      </c>
      <c r="Q1367" s="1" t="s">
        <v>67</v>
      </c>
      <c r="R1367" s="1" t="s">
        <v>87</v>
      </c>
      <c r="S1367" s="1" t="s">
        <v>88</v>
      </c>
      <c r="T1367" s="2">
        <v>43333</v>
      </c>
      <c r="U1367" s="2">
        <v>43333</v>
      </c>
      <c r="V1367" s="1" t="s">
        <v>52</v>
      </c>
      <c r="W1367" s="3">
        <v>1</v>
      </c>
      <c r="X1367" s="1" t="s">
        <v>53</v>
      </c>
      <c r="Y1367" s="4">
        <v>735000</v>
      </c>
      <c r="Z1367" s="4">
        <v>-96287</v>
      </c>
      <c r="AA1367" s="4">
        <v>0</v>
      </c>
      <c r="AB1367" s="4">
        <v>0</v>
      </c>
      <c r="AC1367" s="4">
        <v>0</v>
      </c>
      <c r="AD1367" s="4">
        <v>735000</v>
      </c>
      <c r="AE1367" s="5">
        <v>1685</v>
      </c>
      <c r="AF1367" s="1" t="s">
        <v>70</v>
      </c>
      <c r="AG1367" s="1" t="s">
        <v>71</v>
      </c>
      <c r="AH1367" s="1" t="s">
        <v>89</v>
      </c>
      <c r="AI1367" s="1" t="s">
        <v>57</v>
      </c>
      <c r="AJ1367" s="5">
        <v>10950</v>
      </c>
      <c r="AK1367" s="4">
        <v>-7625</v>
      </c>
      <c r="AL1367" s="4">
        <v>0</v>
      </c>
      <c r="AM1367" s="4">
        <v>0</v>
      </c>
      <c r="AN1367" s="4">
        <v>0</v>
      </c>
      <c r="AO1367" s="4">
        <v>-103912</v>
      </c>
      <c r="AP1367" s="4">
        <v>-103912</v>
      </c>
      <c r="AQ1367" s="4">
        <v>0</v>
      </c>
      <c r="AR1367" s="4">
        <v>631088</v>
      </c>
      <c r="AS1367" s="1" t="s">
        <v>52</v>
      </c>
      <c r="AT1367" s="9">
        <f t="shared" si="622"/>
        <v>43333</v>
      </c>
      <c r="AU1367" s="9">
        <f t="shared" si="623"/>
        <v>43313</v>
      </c>
      <c r="AV1367" s="9">
        <v>44798</v>
      </c>
      <c r="AW1367" s="11">
        <f t="shared" si="624"/>
        <v>4.0136986301369859</v>
      </c>
      <c r="AX1367">
        <v>10</v>
      </c>
      <c r="AY1367" s="12">
        <v>0.05</v>
      </c>
      <c r="AZ1367">
        <f t="shared" si="625"/>
        <v>9.5000000000000001E-2</v>
      </c>
      <c r="BA1367" s="13">
        <f t="shared" si="626"/>
        <v>735000</v>
      </c>
      <c r="BB1367" s="17" t="s">
        <v>1853</v>
      </c>
      <c r="BC1367">
        <f>MATCH(BB1367,MONTHLY_INDEX!$A:$A,0)</f>
        <v>630</v>
      </c>
      <c r="BD1367">
        <f>MATCH(AU1367,MONTHLY_INDEX!$1:$1,0)</f>
        <v>80</v>
      </c>
      <c r="BE1367">
        <f>INDEX(MONTHLY_INDEX!$1:$1048576,Final!BC1367,Final!BD1367)</f>
        <v>111.6</v>
      </c>
      <c r="BF1367">
        <f>MATCH($BF$1,MONTHLY_INDEX!$1:$1,0)</f>
        <v>127</v>
      </c>
      <c r="BG1367">
        <f>INDEX(MONTHLY_INDEX!$1:$1048576,Final!BC1367,Final!BF1367)</f>
        <v>151.1</v>
      </c>
      <c r="BH1367" s="23">
        <f t="shared" si="634"/>
        <v>0.35394265232974914</v>
      </c>
      <c r="BI1367" s="14">
        <f t="shared" si="635"/>
        <v>995147.84946236562</v>
      </c>
      <c r="BJ1367" s="14">
        <f t="shared" si="636"/>
        <v>379451.2382162321</v>
      </c>
      <c r="BK1367" s="15">
        <f t="shared" si="627"/>
        <v>615696.61124613346</v>
      </c>
      <c r="BL1367" s="52">
        <v>0</v>
      </c>
      <c r="BM1367" s="15">
        <f t="shared" si="637"/>
        <v>615696.61124613346</v>
      </c>
    </row>
    <row r="1368" spans="1:65">
      <c r="A1368" s="8">
        <v>1366</v>
      </c>
      <c r="B1368" s="1" t="s">
        <v>44</v>
      </c>
      <c r="C1368" s="1">
        <v>1500</v>
      </c>
      <c r="D1368" s="1" t="s">
        <v>60</v>
      </c>
      <c r="E1368" s="1">
        <v>150000057</v>
      </c>
      <c r="F1368" s="1" t="s">
        <v>60</v>
      </c>
      <c r="G1368" s="1" t="s">
        <v>95</v>
      </c>
      <c r="H1368" s="1">
        <v>7</v>
      </c>
      <c r="I1368" s="1" t="s">
        <v>52</v>
      </c>
      <c r="J1368" s="1" t="s">
        <v>49</v>
      </c>
      <c r="K1368" s="1">
        <v>17406001</v>
      </c>
      <c r="L1368" s="1" t="s">
        <v>50</v>
      </c>
      <c r="M1368" s="1" t="s">
        <v>51</v>
      </c>
      <c r="N1368" s="1" t="s">
        <v>64</v>
      </c>
      <c r="O1368" s="1" t="s">
        <v>65</v>
      </c>
      <c r="P1368" s="1" t="s">
        <v>66</v>
      </c>
      <c r="Q1368" s="1" t="s">
        <v>67</v>
      </c>
      <c r="R1368" s="1" t="s">
        <v>87</v>
      </c>
      <c r="S1368" s="1" t="s">
        <v>88</v>
      </c>
      <c r="T1368" s="2">
        <v>43333</v>
      </c>
      <c r="U1368" s="2">
        <v>43333</v>
      </c>
      <c r="V1368" s="1" t="s">
        <v>52</v>
      </c>
      <c r="W1368" s="3">
        <v>1</v>
      </c>
      <c r="X1368" s="1" t="s">
        <v>53</v>
      </c>
      <c r="Y1368" s="4">
        <v>126000</v>
      </c>
      <c r="Z1368" s="4">
        <v>-16506</v>
      </c>
      <c r="AA1368" s="4">
        <v>0</v>
      </c>
      <c r="AB1368" s="4">
        <v>0</v>
      </c>
      <c r="AC1368" s="4">
        <v>0</v>
      </c>
      <c r="AD1368" s="4">
        <v>126000</v>
      </c>
      <c r="AE1368" s="5">
        <v>1685</v>
      </c>
      <c r="AF1368" s="1" t="s">
        <v>70</v>
      </c>
      <c r="AG1368" s="1" t="s">
        <v>71</v>
      </c>
      <c r="AH1368" s="1" t="s">
        <v>89</v>
      </c>
      <c r="AI1368" s="1" t="s">
        <v>57</v>
      </c>
      <c r="AJ1368" s="5">
        <v>10950</v>
      </c>
      <c r="AK1368" s="4">
        <v>-1307</v>
      </c>
      <c r="AL1368" s="4">
        <v>0</v>
      </c>
      <c r="AM1368" s="4">
        <v>0</v>
      </c>
      <c r="AN1368" s="4">
        <v>0</v>
      </c>
      <c r="AO1368" s="4">
        <v>-17813</v>
      </c>
      <c r="AP1368" s="4">
        <v>-17813</v>
      </c>
      <c r="AQ1368" s="4">
        <v>0</v>
      </c>
      <c r="AR1368" s="4">
        <v>108187</v>
      </c>
      <c r="AS1368" s="1" t="s">
        <v>52</v>
      </c>
      <c r="AT1368" s="9">
        <f t="shared" si="622"/>
        <v>43333</v>
      </c>
      <c r="AU1368" s="9">
        <f t="shared" si="623"/>
        <v>43313</v>
      </c>
      <c r="AV1368" s="9">
        <v>44798</v>
      </c>
      <c r="AW1368" s="11">
        <f t="shared" si="624"/>
        <v>4.0136986301369859</v>
      </c>
      <c r="AX1368">
        <v>25</v>
      </c>
      <c r="AY1368" s="12">
        <v>0.05</v>
      </c>
      <c r="AZ1368">
        <f t="shared" si="625"/>
        <v>3.7999999999999999E-2</v>
      </c>
      <c r="BA1368" s="13">
        <f t="shared" si="626"/>
        <v>126000</v>
      </c>
      <c r="BB1368" s="17" t="s">
        <v>2189</v>
      </c>
      <c r="BC1368">
        <f>MATCH(BB1368,MONTHLY_INDEX!$A:$A,0)</f>
        <v>798</v>
      </c>
      <c r="BD1368">
        <f>MATCH(AU1368,MONTHLY_INDEX!$1:$1,0)</f>
        <v>80</v>
      </c>
      <c r="BE1368">
        <f>INDEX(MONTHLY_INDEX!$1:$1048576,Final!BC1368,Final!BD1368)</f>
        <v>96</v>
      </c>
      <c r="BF1368">
        <f>MATCH($BF$1,MONTHLY_INDEX!$1:$1,0)</f>
        <v>127</v>
      </c>
      <c r="BG1368">
        <f>INDEX(MONTHLY_INDEX!$1:$1048576,Final!BC1368,Final!BF1368)</f>
        <v>95.3</v>
      </c>
      <c r="BH1368" s="23">
        <f t="shared" si="634"/>
        <v>-7.2916666666666963E-3</v>
      </c>
      <c r="BI1368" s="14">
        <f t="shared" si="635"/>
        <v>125081.25</v>
      </c>
      <c r="BJ1368" s="14">
        <f t="shared" si="636"/>
        <v>19077.460787671229</v>
      </c>
      <c r="BK1368" s="15">
        <f t="shared" si="627"/>
        <v>106003.78921232877</v>
      </c>
      <c r="BL1368" s="52">
        <v>0</v>
      </c>
      <c r="BM1368" s="15">
        <f t="shared" si="637"/>
        <v>106003.78921232877</v>
      </c>
    </row>
    <row r="1369" spans="1:65">
      <c r="A1369" s="8">
        <v>1367</v>
      </c>
      <c r="B1369" s="1" t="s">
        <v>44</v>
      </c>
      <c r="C1369" s="1">
        <v>1500</v>
      </c>
      <c r="D1369" s="1" t="s">
        <v>60</v>
      </c>
      <c r="E1369" s="1">
        <v>150000057</v>
      </c>
      <c r="F1369" s="1" t="s">
        <v>60</v>
      </c>
      <c r="G1369" s="1" t="s">
        <v>96</v>
      </c>
      <c r="H1369" s="1">
        <v>8</v>
      </c>
      <c r="I1369" s="1" t="s">
        <v>52</v>
      </c>
      <c r="J1369" s="1" t="s">
        <v>49</v>
      </c>
      <c r="K1369" s="1">
        <v>17406001</v>
      </c>
      <c r="L1369" s="1" t="s">
        <v>50</v>
      </c>
      <c r="M1369" s="1" t="s">
        <v>51</v>
      </c>
      <c r="N1369" s="1" t="s">
        <v>64</v>
      </c>
      <c r="O1369" s="1" t="s">
        <v>65</v>
      </c>
      <c r="P1369" s="1" t="s">
        <v>66</v>
      </c>
      <c r="Q1369" s="1" t="s">
        <v>67</v>
      </c>
      <c r="R1369" s="1" t="s">
        <v>87</v>
      </c>
      <c r="S1369" s="1" t="s">
        <v>88</v>
      </c>
      <c r="T1369" s="2">
        <v>43333</v>
      </c>
      <c r="U1369" s="2">
        <v>43333</v>
      </c>
      <c r="V1369" s="1" t="s">
        <v>52</v>
      </c>
      <c r="W1369" s="3">
        <v>1</v>
      </c>
      <c r="X1369" s="1" t="s">
        <v>53</v>
      </c>
      <c r="Y1369" s="4">
        <v>29327302</v>
      </c>
      <c r="Z1369" s="4">
        <v>-3841988</v>
      </c>
      <c r="AA1369" s="4">
        <v>0</v>
      </c>
      <c r="AB1369" s="4">
        <v>0</v>
      </c>
      <c r="AC1369" s="4">
        <v>0</v>
      </c>
      <c r="AD1369" s="4">
        <v>29327302</v>
      </c>
      <c r="AE1369" s="5">
        <v>1685</v>
      </c>
      <c r="AF1369" s="1" t="s">
        <v>70</v>
      </c>
      <c r="AG1369" s="1" t="s">
        <v>71</v>
      </c>
      <c r="AH1369" s="1" t="s">
        <v>89</v>
      </c>
      <c r="AI1369" s="1" t="s">
        <v>57</v>
      </c>
      <c r="AJ1369" s="5">
        <v>10950</v>
      </c>
      <c r="AK1369" s="4">
        <v>-304227</v>
      </c>
      <c r="AL1369" s="4">
        <v>0</v>
      </c>
      <c r="AM1369" s="4">
        <v>0</v>
      </c>
      <c r="AN1369" s="4">
        <v>0</v>
      </c>
      <c r="AO1369" s="4">
        <v>-4146215</v>
      </c>
      <c r="AP1369" s="4">
        <v>-4146215</v>
      </c>
      <c r="AQ1369" s="4">
        <v>0</v>
      </c>
      <c r="AR1369" s="4">
        <v>25181087</v>
      </c>
      <c r="AS1369" s="1" t="s">
        <v>52</v>
      </c>
      <c r="AT1369" s="9">
        <f t="shared" si="622"/>
        <v>43333</v>
      </c>
      <c r="AU1369" s="9">
        <f t="shared" si="623"/>
        <v>43313</v>
      </c>
      <c r="AV1369" s="9">
        <v>44798</v>
      </c>
      <c r="AW1369" s="11">
        <f t="shared" si="624"/>
        <v>4.0136986301369859</v>
      </c>
      <c r="AX1369">
        <v>25</v>
      </c>
      <c r="AY1369" s="12">
        <v>0.05</v>
      </c>
      <c r="AZ1369">
        <f t="shared" si="625"/>
        <v>3.7999999999999999E-2</v>
      </c>
      <c r="BA1369" s="13">
        <f t="shared" si="626"/>
        <v>29327302</v>
      </c>
      <c r="BB1369" s="17" t="s">
        <v>2189</v>
      </c>
      <c r="BC1369">
        <f>MATCH(BB1369,MONTHLY_INDEX!$A:$A,0)</f>
        <v>798</v>
      </c>
      <c r="BD1369">
        <f>MATCH(AU1369,MONTHLY_INDEX!$1:$1,0)</f>
        <v>80</v>
      </c>
      <c r="BE1369">
        <f>INDEX(MONTHLY_INDEX!$1:$1048576,Final!BC1369,Final!BD1369)</f>
        <v>96</v>
      </c>
      <c r="BF1369">
        <f>MATCH($BF$1,MONTHLY_INDEX!$1:$1,0)</f>
        <v>127</v>
      </c>
      <c r="BG1369">
        <f>INDEX(MONTHLY_INDEX!$1:$1048576,Final!BC1369,Final!BF1369)</f>
        <v>95.3</v>
      </c>
      <c r="BH1369" s="23">
        <f t="shared" si="634"/>
        <v>-7.2916666666666963E-3</v>
      </c>
      <c r="BI1369" s="14">
        <f t="shared" si="635"/>
        <v>29113457.089583334</v>
      </c>
      <c r="BJ1369" s="14">
        <f t="shared" si="636"/>
        <v>4440400.4278824767</v>
      </c>
      <c r="BK1369" s="15">
        <f t="shared" si="627"/>
        <v>24673056.661700856</v>
      </c>
      <c r="BL1369" s="52">
        <v>0</v>
      </c>
      <c r="BM1369" s="15">
        <f t="shared" si="637"/>
        <v>24673056.661700856</v>
      </c>
    </row>
    <row r="1370" spans="1:65">
      <c r="A1370" s="8">
        <v>1368</v>
      </c>
      <c r="B1370" s="1" t="s">
        <v>44</v>
      </c>
      <c r="C1370" s="1">
        <v>1500</v>
      </c>
      <c r="D1370" s="1" t="s">
        <v>60</v>
      </c>
      <c r="E1370" s="1">
        <v>150000057</v>
      </c>
      <c r="F1370" s="1" t="s">
        <v>60</v>
      </c>
      <c r="G1370" s="1" t="s">
        <v>97</v>
      </c>
      <c r="H1370" s="1">
        <v>9</v>
      </c>
      <c r="I1370" s="1" t="s">
        <v>52</v>
      </c>
      <c r="J1370" s="1" t="s">
        <v>49</v>
      </c>
      <c r="K1370" s="1">
        <v>17406001</v>
      </c>
      <c r="L1370" s="1" t="s">
        <v>50</v>
      </c>
      <c r="M1370" s="1" t="s">
        <v>51</v>
      </c>
      <c r="N1370" s="1" t="s">
        <v>64</v>
      </c>
      <c r="O1370" s="1" t="s">
        <v>65</v>
      </c>
      <c r="P1370" s="1" t="s">
        <v>66</v>
      </c>
      <c r="Q1370" s="1" t="s">
        <v>67</v>
      </c>
      <c r="R1370" s="1" t="s">
        <v>87</v>
      </c>
      <c r="S1370" s="1" t="s">
        <v>88</v>
      </c>
      <c r="T1370" s="2">
        <v>43333</v>
      </c>
      <c r="U1370" s="2">
        <v>43333</v>
      </c>
      <c r="V1370" s="1" t="s">
        <v>52</v>
      </c>
      <c r="W1370" s="3">
        <v>1</v>
      </c>
      <c r="X1370" s="1" t="s">
        <v>53</v>
      </c>
      <c r="Y1370" s="4">
        <v>1517250</v>
      </c>
      <c r="Z1370" s="4">
        <v>-198765</v>
      </c>
      <c r="AA1370" s="4">
        <v>0</v>
      </c>
      <c r="AB1370" s="4">
        <v>0</v>
      </c>
      <c r="AC1370" s="4">
        <v>0</v>
      </c>
      <c r="AD1370" s="4">
        <v>1517250</v>
      </c>
      <c r="AE1370" s="5">
        <v>1685</v>
      </c>
      <c r="AF1370" s="1" t="s">
        <v>70</v>
      </c>
      <c r="AG1370" s="1" t="s">
        <v>71</v>
      </c>
      <c r="AH1370" s="1" t="s">
        <v>89</v>
      </c>
      <c r="AI1370" s="1" t="s">
        <v>57</v>
      </c>
      <c r="AJ1370" s="5">
        <v>10950</v>
      </c>
      <c r="AK1370" s="4">
        <v>-15739</v>
      </c>
      <c r="AL1370" s="4">
        <v>0</v>
      </c>
      <c r="AM1370" s="4">
        <v>0</v>
      </c>
      <c r="AN1370" s="4">
        <v>0</v>
      </c>
      <c r="AO1370" s="4">
        <v>-214504</v>
      </c>
      <c r="AP1370" s="4">
        <v>-214504</v>
      </c>
      <c r="AQ1370" s="4">
        <v>0</v>
      </c>
      <c r="AR1370" s="4">
        <v>1302746</v>
      </c>
      <c r="AS1370" s="1" t="s">
        <v>52</v>
      </c>
      <c r="AT1370" s="9">
        <f t="shared" si="622"/>
        <v>43333</v>
      </c>
      <c r="AU1370" s="9">
        <f t="shared" si="623"/>
        <v>43313</v>
      </c>
      <c r="AV1370" s="9">
        <v>44798</v>
      </c>
      <c r="AW1370" s="11">
        <f t="shared" si="624"/>
        <v>4.0136986301369859</v>
      </c>
      <c r="AX1370">
        <v>15</v>
      </c>
      <c r="AY1370" s="12">
        <v>0.05</v>
      </c>
      <c r="AZ1370">
        <f t="shared" si="625"/>
        <v>6.3333333333333325E-2</v>
      </c>
      <c r="BA1370" s="13">
        <f t="shared" si="626"/>
        <v>1517250</v>
      </c>
      <c r="BB1370" s="17" t="s">
        <v>1941</v>
      </c>
      <c r="BC1370">
        <f>MATCH(BB1370,MONTHLY_INDEX!$A:$A,0)</f>
        <v>674</v>
      </c>
      <c r="BD1370">
        <f>MATCH(AU1370,MONTHLY_INDEX!$1:$1,0)</f>
        <v>80</v>
      </c>
      <c r="BE1370">
        <f>INDEX(MONTHLY_INDEX!$1:$1048576,Final!BC1370,Final!BD1370)</f>
        <v>105.1</v>
      </c>
      <c r="BF1370">
        <f>MATCH($BF$1,MONTHLY_INDEX!$1:$1,0)</f>
        <v>127</v>
      </c>
      <c r="BG1370">
        <f>INDEX(MONTHLY_INDEX!$1:$1048576,Final!BC1370,Final!BF1370)</f>
        <v>122.8</v>
      </c>
      <c r="BH1370" s="23">
        <f t="shared" si="634"/>
        <v>0.16841103710751668</v>
      </c>
      <c r="BI1370" s="14">
        <f t="shared" si="635"/>
        <v>1772771.6460513796</v>
      </c>
      <c r="BJ1370" s="14">
        <f t="shared" si="636"/>
        <v>450640.17139580037</v>
      </c>
      <c r="BK1370" s="15">
        <f t="shared" si="627"/>
        <v>1322131.4746555793</v>
      </c>
      <c r="BL1370" s="52">
        <v>0</v>
      </c>
      <c r="BM1370" s="15">
        <f t="shared" si="637"/>
        <v>1322131.4746555793</v>
      </c>
    </row>
    <row r="1371" spans="1:65">
      <c r="A1371" s="8">
        <v>1369</v>
      </c>
      <c r="B1371" s="1" t="s">
        <v>44</v>
      </c>
      <c r="C1371" s="1">
        <v>1500</v>
      </c>
      <c r="D1371" s="1" t="s">
        <v>60</v>
      </c>
      <c r="E1371" s="1">
        <v>150000057</v>
      </c>
      <c r="F1371" s="1" t="s">
        <v>60</v>
      </c>
      <c r="G1371" s="1" t="s">
        <v>98</v>
      </c>
      <c r="H1371" s="1">
        <v>10</v>
      </c>
      <c r="I1371" s="1" t="s">
        <v>52</v>
      </c>
      <c r="J1371" s="1" t="s">
        <v>49</v>
      </c>
      <c r="K1371" s="1">
        <v>17406001</v>
      </c>
      <c r="L1371" s="1" t="s">
        <v>50</v>
      </c>
      <c r="M1371" s="1" t="s">
        <v>51</v>
      </c>
      <c r="N1371" s="1" t="s">
        <v>64</v>
      </c>
      <c r="O1371" s="1" t="s">
        <v>65</v>
      </c>
      <c r="P1371" s="1" t="s">
        <v>66</v>
      </c>
      <c r="Q1371" s="1" t="s">
        <v>67</v>
      </c>
      <c r="R1371" s="1" t="s">
        <v>87</v>
      </c>
      <c r="S1371" s="1" t="s">
        <v>88</v>
      </c>
      <c r="T1371" s="2">
        <v>43333</v>
      </c>
      <c r="U1371" s="2">
        <v>43333</v>
      </c>
      <c r="V1371" s="1" t="s">
        <v>52</v>
      </c>
      <c r="W1371" s="3">
        <v>1</v>
      </c>
      <c r="X1371" s="1" t="s">
        <v>53</v>
      </c>
      <c r="Y1371" s="4">
        <v>312900</v>
      </c>
      <c r="Z1371" s="4">
        <v>-40991</v>
      </c>
      <c r="AA1371" s="4">
        <v>0</v>
      </c>
      <c r="AB1371" s="4">
        <v>0</v>
      </c>
      <c r="AC1371" s="4">
        <v>0</v>
      </c>
      <c r="AD1371" s="4">
        <v>312900</v>
      </c>
      <c r="AE1371" s="5">
        <v>1685</v>
      </c>
      <c r="AF1371" s="1" t="s">
        <v>70</v>
      </c>
      <c r="AG1371" s="1" t="s">
        <v>71</v>
      </c>
      <c r="AH1371" s="1" t="s">
        <v>89</v>
      </c>
      <c r="AI1371" s="1" t="s">
        <v>57</v>
      </c>
      <c r="AJ1371" s="5">
        <v>10950</v>
      </c>
      <c r="AK1371" s="4">
        <v>-3246</v>
      </c>
      <c r="AL1371" s="4">
        <v>0</v>
      </c>
      <c r="AM1371" s="4">
        <v>0</v>
      </c>
      <c r="AN1371" s="4">
        <v>0</v>
      </c>
      <c r="AO1371" s="4">
        <v>-44237</v>
      </c>
      <c r="AP1371" s="4">
        <v>-44237</v>
      </c>
      <c r="AQ1371" s="4">
        <v>0</v>
      </c>
      <c r="AR1371" s="4">
        <v>268663</v>
      </c>
      <c r="AS1371" s="1" t="s">
        <v>52</v>
      </c>
      <c r="AT1371" s="9">
        <f t="shared" si="622"/>
        <v>43333</v>
      </c>
      <c r="AU1371" s="9">
        <f t="shared" si="623"/>
        <v>43313</v>
      </c>
      <c r="AV1371" s="9">
        <v>44798</v>
      </c>
      <c r="AW1371" s="11">
        <f t="shared" si="624"/>
        <v>4.0136986301369859</v>
      </c>
      <c r="AX1371">
        <v>10</v>
      </c>
      <c r="AY1371" s="12">
        <v>0.05</v>
      </c>
      <c r="AZ1371">
        <f t="shared" si="625"/>
        <v>9.5000000000000001E-2</v>
      </c>
      <c r="BA1371" s="13">
        <f t="shared" si="626"/>
        <v>312900</v>
      </c>
      <c r="BB1371" s="17" t="s">
        <v>2189</v>
      </c>
      <c r="BC1371">
        <f>MATCH(BB1371,MONTHLY_INDEX!$A:$A,0)</f>
        <v>798</v>
      </c>
      <c r="BD1371">
        <f>MATCH(AU1371,MONTHLY_INDEX!$1:$1,0)</f>
        <v>80</v>
      </c>
      <c r="BE1371">
        <f>INDEX(MONTHLY_INDEX!$1:$1048576,Final!BC1371,Final!BD1371)</f>
        <v>96</v>
      </c>
      <c r="BF1371">
        <f>MATCH($BF$1,MONTHLY_INDEX!$1:$1,0)</f>
        <v>127</v>
      </c>
      <c r="BG1371">
        <f>INDEX(MONTHLY_INDEX!$1:$1048576,Final!BC1371,Final!BF1371)</f>
        <v>95.3</v>
      </c>
      <c r="BH1371" s="23">
        <f t="shared" si="634"/>
        <v>-7.2916666666666963E-3</v>
      </c>
      <c r="BI1371" s="14">
        <f t="shared" si="635"/>
        <v>310618.4375</v>
      </c>
      <c r="BJ1371" s="14">
        <f t="shared" si="636"/>
        <v>118439.2357234589</v>
      </c>
      <c r="BK1371" s="15">
        <f t="shared" si="627"/>
        <v>192179.2017765411</v>
      </c>
      <c r="BL1371" s="52">
        <v>0</v>
      </c>
      <c r="BM1371" s="15">
        <f t="shared" si="637"/>
        <v>192179.2017765411</v>
      </c>
    </row>
    <row r="1372" spans="1:65">
      <c r="A1372" s="8">
        <v>1370</v>
      </c>
      <c r="B1372" s="1" t="s">
        <v>44</v>
      </c>
      <c r="C1372" s="1">
        <v>1500</v>
      </c>
      <c r="D1372" s="1" t="s">
        <v>60</v>
      </c>
      <c r="E1372" s="1">
        <v>150000057</v>
      </c>
      <c r="F1372" s="1" t="s">
        <v>60</v>
      </c>
      <c r="G1372" s="1" t="s">
        <v>99</v>
      </c>
      <c r="H1372" s="1">
        <v>11</v>
      </c>
      <c r="I1372" s="1" t="s">
        <v>52</v>
      </c>
      <c r="J1372" s="1" t="s">
        <v>49</v>
      </c>
      <c r="K1372" s="1">
        <v>17406001</v>
      </c>
      <c r="L1372" s="1" t="s">
        <v>50</v>
      </c>
      <c r="M1372" s="1" t="s">
        <v>51</v>
      </c>
      <c r="N1372" s="1" t="s">
        <v>64</v>
      </c>
      <c r="O1372" s="1" t="s">
        <v>65</v>
      </c>
      <c r="P1372" s="1" t="s">
        <v>66</v>
      </c>
      <c r="Q1372" s="1" t="s">
        <v>67</v>
      </c>
      <c r="R1372" s="1" t="s">
        <v>87</v>
      </c>
      <c r="S1372" s="1" t="s">
        <v>88</v>
      </c>
      <c r="T1372" s="2">
        <v>43333</v>
      </c>
      <c r="U1372" s="2">
        <v>43333</v>
      </c>
      <c r="V1372" s="1" t="s">
        <v>52</v>
      </c>
      <c r="W1372" s="3">
        <v>1</v>
      </c>
      <c r="X1372" s="1" t="s">
        <v>53</v>
      </c>
      <c r="Y1372" s="4">
        <v>1174950</v>
      </c>
      <c r="Z1372" s="4">
        <v>-153922</v>
      </c>
      <c r="AA1372" s="4">
        <v>0</v>
      </c>
      <c r="AB1372" s="4">
        <v>0</v>
      </c>
      <c r="AC1372" s="4">
        <v>0</v>
      </c>
      <c r="AD1372" s="4">
        <v>1174950</v>
      </c>
      <c r="AE1372" s="5">
        <v>1685</v>
      </c>
      <c r="AF1372" s="1" t="s">
        <v>70</v>
      </c>
      <c r="AG1372" s="1" t="s">
        <v>71</v>
      </c>
      <c r="AH1372" s="1" t="s">
        <v>89</v>
      </c>
      <c r="AI1372" s="1" t="s">
        <v>57</v>
      </c>
      <c r="AJ1372" s="5">
        <v>10950</v>
      </c>
      <c r="AK1372" s="4">
        <v>-12188</v>
      </c>
      <c r="AL1372" s="4">
        <v>0</v>
      </c>
      <c r="AM1372" s="4">
        <v>0</v>
      </c>
      <c r="AN1372" s="4">
        <v>0</v>
      </c>
      <c r="AO1372" s="4">
        <v>-166110</v>
      </c>
      <c r="AP1372" s="4">
        <v>-166110</v>
      </c>
      <c r="AQ1372" s="4">
        <v>0</v>
      </c>
      <c r="AR1372" s="4">
        <v>1008840</v>
      </c>
      <c r="AS1372" s="1" t="s">
        <v>52</v>
      </c>
      <c r="AT1372" s="9">
        <f t="shared" si="622"/>
        <v>43333</v>
      </c>
      <c r="AU1372" s="9">
        <f t="shared" si="623"/>
        <v>43313</v>
      </c>
      <c r="AV1372" s="9">
        <v>44798</v>
      </c>
      <c r="AW1372" s="11">
        <f t="shared" si="624"/>
        <v>4.0136986301369859</v>
      </c>
      <c r="AX1372">
        <v>10</v>
      </c>
      <c r="AY1372" s="12">
        <v>0.05</v>
      </c>
      <c r="AZ1372">
        <f t="shared" si="625"/>
        <v>9.5000000000000001E-2</v>
      </c>
      <c r="BA1372" s="13">
        <f t="shared" si="626"/>
        <v>1174950</v>
      </c>
      <c r="BB1372" s="17" t="s">
        <v>2189</v>
      </c>
      <c r="BC1372">
        <f>MATCH(BB1372,MONTHLY_INDEX!$A:$A,0)</f>
        <v>798</v>
      </c>
      <c r="BD1372">
        <f>MATCH(AU1372,MONTHLY_INDEX!$1:$1,0)</f>
        <v>80</v>
      </c>
      <c r="BE1372">
        <f>INDEX(MONTHLY_INDEX!$1:$1048576,Final!BC1372,Final!BD1372)</f>
        <v>96</v>
      </c>
      <c r="BF1372">
        <f>MATCH($BF$1,MONTHLY_INDEX!$1:$1,0)</f>
        <v>127</v>
      </c>
      <c r="BG1372">
        <f>INDEX(MONTHLY_INDEX!$1:$1048576,Final!BC1372,Final!BF1372)</f>
        <v>95.3</v>
      </c>
      <c r="BH1372" s="23">
        <f t="shared" si="634"/>
        <v>-7.2916666666666963E-3</v>
      </c>
      <c r="BI1372" s="14">
        <f t="shared" si="635"/>
        <v>1166382.65625</v>
      </c>
      <c r="BJ1372" s="14">
        <f t="shared" si="636"/>
        <v>444743.30461258558</v>
      </c>
      <c r="BK1372" s="15">
        <f t="shared" si="627"/>
        <v>721639.35163741442</v>
      </c>
      <c r="BL1372" s="52">
        <v>0</v>
      </c>
      <c r="BM1372" s="15">
        <f t="shared" si="637"/>
        <v>721639.35163741442</v>
      </c>
    </row>
    <row r="1373" spans="1:65">
      <c r="A1373" s="8">
        <v>1371</v>
      </c>
      <c r="B1373" s="1" t="s">
        <v>44</v>
      </c>
      <c r="C1373" s="1">
        <v>1500</v>
      </c>
      <c r="D1373" s="1" t="s">
        <v>60</v>
      </c>
      <c r="E1373" s="1">
        <v>150000057</v>
      </c>
      <c r="F1373" s="1" t="s">
        <v>60</v>
      </c>
      <c r="G1373" s="1" t="s">
        <v>100</v>
      </c>
      <c r="H1373" s="1">
        <v>12</v>
      </c>
      <c r="I1373" s="1" t="s">
        <v>52</v>
      </c>
      <c r="J1373" s="1" t="s">
        <v>49</v>
      </c>
      <c r="K1373" s="1">
        <v>17406001</v>
      </c>
      <c r="L1373" s="1" t="s">
        <v>50</v>
      </c>
      <c r="M1373" s="1" t="s">
        <v>51</v>
      </c>
      <c r="N1373" s="1" t="s">
        <v>64</v>
      </c>
      <c r="O1373" s="1" t="s">
        <v>65</v>
      </c>
      <c r="P1373" s="1" t="s">
        <v>66</v>
      </c>
      <c r="Q1373" s="1" t="s">
        <v>67</v>
      </c>
      <c r="R1373" s="1" t="s">
        <v>87</v>
      </c>
      <c r="S1373" s="1" t="s">
        <v>88</v>
      </c>
      <c r="T1373" s="2">
        <v>43333</v>
      </c>
      <c r="U1373" s="2">
        <v>43333</v>
      </c>
      <c r="V1373" s="1" t="s">
        <v>52</v>
      </c>
      <c r="W1373" s="3">
        <v>1</v>
      </c>
      <c r="X1373" s="1" t="s">
        <v>53</v>
      </c>
      <c r="Y1373" s="4">
        <v>582750</v>
      </c>
      <c r="Z1373" s="4">
        <v>-76342</v>
      </c>
      <c r="AA1373" s="4">
        <v>0</v>
      </c>
      <c r="AB1373" s="4">
        <v>0</v>
      </c>
      <c r="AC1373" s="4">
        <v>0</v>
      </c>
      <c r="AD1373" s="4">
        <v>582750</v>
      </c>
      <c r="AE1373" s="5">
        <v>1685</v>
      </c>
      <c r="AF1373" s="1" t="s">
        <v>70</v>
      </c>
      <c r="AG1373" s="1" t="s">
        <v>71</v>
      </c>
      <c r="AH1373" s="1" t="s">
        <v>89</v>
      </c>
      <c r="AI1373" s="1" t="s">
        <v>57</v>
      </c>
      <c r="AJ1373" s="5">
        <v>10950</v>
      </c>
      <c r="AK1373" s="4">
        <v>-6045</v>
      </c>
      <c r="AL1373" s="4">
        <v>0</v>
      </c>
      <c r="AM1373" s="4">
        <v>0</v>
      </c>
      <c r="AN1373" s="4">
        <v>0</v>
      </c>
      <c r="AO1373" s="4">
        <v>-82387</v>
      </c>
      <c r="AP1373" s="4">
        <v>-82387</v>
      </c>
      <c r="AQ1373" s="4">
        <v>0</v>
      </c>
      <c r="AR1373" s="4">
        <v>500363</v>
      </c>
      <c r="AS1373" s="1" t="s">
        <v>52</v>
      </c>
      <c r="AT1373" s="9">
        <f t="shared" si="622"/>
        <v>43333</v>
      </c>
      <c r="AU1373" s="9">
        <f t="shared" si="623"/>
        <v>43313</v>
      </c>
      <c r="AV1373" s="9">
        <v>44798</v>
      </c>
      <c r="AW1373" s="11">
        <f t="shared" si="624"/>
        <v>4.0136986301369859</v>
      </c>
      <c r="AX1373">
        <v>10</v>
      </c>
      <c r="AY1373" s="12">
        <v>0.05</v>
      </c>
      <c r="AZ1373">
        <f t="shared" si="625"/>
        <v>9.5000000000000001E-2</v>
      </c>
      <c r="BA1373" s="13">
        <f t="shared" si="626"/>
        <v>582750</v>
      </c>
      <c r="BB1373" s="17" t="s">
        <v>1973</v>
      </c>
      <c r="BC1373">
        <f>MATCH(BB1373,MONTHLY_INDEX!$A:$A,0)</f>
        <v>690</v>
      </c>
      <c r="BD1373">
        <f>MATCH(AU1373,MONTHLY_INDEX!$1:$1,0)</f>
        <v>80</v>
      </c>
      <c r="BE1373">
        <f>INDEX(MONTHLY_INDEX!$1:$1048576,Final!BC1373,Final!BD1373)</f>
        <v>110</v>
      </c>
      <c r="BF1373">
        <f>MATCH($BF$1,MONTHLY_INDEX!$1:$1,0)</f>
        <v>127</v>
      </c>
      <c r="BG1373">
        <f>INDEX(MONTHLY_INDEX!$1:$1048576,Final!BC1373,Final!BF1373)</f>
        <v>145.69999999999999</v>
      </c>
      <c r="BH1373" s="23">
        <f t="shared" si="634"/>
        <v>0.32454545454545441</v>
      </c>
      <c r="BI1373" s="14">
        <f t="shared" si="635"/>
        <v>771878.86363636365</v>
      </c>
      <c r="BJ1373" s="14">
        <f t="shared" si="636"/>
        <v>294318.46807285177</v>
      </c>
      <c r="BK1373" s="15">
        <f t="shared" si="627"/>
        <v>477560.39556351188</v>
      </c>
      <c r="BL1373" s="52">
        <v>0</v>
      </c>
      <c r="BM1373" s="15">
        <f t="shared" si="637"/>
        <v>477560.39556351188</v>
      </c>
    </row>
    <row r="1374" spans="1:65">
      <c r="A1374" s="8">
        <v>1372</v>
      </c>
      <c r="B1374" s="1" t="s">
        <v>44</v>
      </c>
      <c r="C1374" s="1">
        <v>1500</v>
      </c>
      <c r="D1374" s="1" t="s">
        <v>60</v>
      </c>
      <c r="E1374" s="1">
        <v>150000057</v>
      </c>
      <c r="F1374" s="1" t="s">
        <v>60</v>
      </c>
      <c r="G1374" s="1" t="s">
        <v>101</v>
      </c>
      <c r="H1374" s="1">
        <v>13</v>
      </c>
      <c r="I1374" s="1" t="s">
        <v>52</v>
      </c>
      <c r="J1374" s="1" t="s">
        <v>49</v>
      </c>
      <c r="K1374" s="1">
        <v>17406001</v>
      </c>
      <c r="L1374" s="1" t="s">
        <v>50</v>
      </c>
      <c r="M1374" s="1" t="s">
        <v>51</v>
      </c>
      <c r="N1374" s="1" t="s">
        <v>64</v>
      </c>
      <c r="O1374" s="1" t="s">
        <v>65</v>
      </c>
      <c r="P1374" s="1" t="s">
        <v>66</v>
      </c>
      <c r="Q1374" s="1" t="s">
        <v>67</v>
      </c>
      <c r="R1374" s="1" t="s">
        <v>87</v>
      </c>
      <c r="S1374" s="1" t="s">
        <v>88</v>
      </c>
      <c r="T1374" s="2">
        <v>43333</v>
      </c>
      <c r="U1374" s="2">
        <v>43333</v>
      </c>
      <c r="V1374" s="1" t="s">
        <v>52</v>
      </c>
      <c r="W1374" s="3">
        <v>1</v>
      </c>
      <c r="X1374" s="1" t="s">
        <v>53</v>
      </c>
      <c r="Y1374" s="4">
        <v>9976171</v>
      </c>
      <c r="Z1374" s="4">
        <v>-1306915</v>
      </c>
      <c r="AA1374" s="4">
        <v>0</v>
      </c>
      <c r="AB1374" s="4">
        <v>0</v>
      </c>
      <c r="AC1374" s="4">
        <v>0</v>
      </c>
      <c r="AD1374" s="4">
        <v>9976171</v>
      </c>
      <c r="AE1374" s="5">
        <v>1685</v>
      </c>
      <c r="AF1374" s="1" t="s">
        <v>70</v>
      </c>
      <c r="AG1374" s="1" t="s">
        <v>71</v>
      </c>
      <c r="AH1374" s="1" t="s">
        <v>89</v>
      </c>
      <c r="AI1374" s="1" t="s">
        <v>57</v>
      </c>
      <c r="AJ1374" s="5">
        <v>10950</v>
      </c>
      <c r="AK1374" s="4">
        <v>-103488</v>
      </c>
      <c r="AL1374" s="4">
        <v>0</v>
      </c>
      <c r="AM1374" s="4">
        <v>0</v>
      </c>
      <c r="AN1374" s="4">
        <v>0</v>
      </c>
      <c r="AO1374" s="4">
        <v>-1410403</v>
      </c>
      <c r="AP1374" s="4">
        <v>-1410403</v>
      </c>
      <c r="AQ1374" s="4">
        <v>0</v>
      </c>
      <c r="AR1374" s="4">
        <v>8565768</v>
      </c>
      <c r="AS1374" s="1" t="s">
        <v>52</v>
      </c>
      <c r="AT1374" s="9">
        <f t="shared" si="622"/>
        <v>43333</v>
      </c>
      <c r="AU1374" s="9">
        <f t="shared" si="623"/>
        <v>43313</v>
      </c>
      <c r="AV1374" s="9">
        <v>44798</v>
      </c>
      <c r="AW1374" s="11">
        <f t="shared" si="624"/>
        <v>4.0136986301369859</v>
      </c>
      <c r="AX1374">
        <v>25</v>
      </c>
      <c r="AY1374" s="12">
        <v>0.05</v>
      </c>
      <c r="AZ1374">
        <f t="shared" si="625"/>
        <v>3.7999999999999999E-2</v>
      </c>
      <c r="BA1374" s="13">
        <f t="shared" si="626"/>
        <v>9976171</v>
      </c>
      <c r="BB1374" s="17" t="s">
        <v>2189</v>
      </c>
      <c r="BC1374">
        <f>MATCH(BB1374,MONTHLY_INDEX!$A:$A,0)</f>
        <v>798</v>
      </c>
      <c r="BD1374">
        <f>MATCH(AU1374,MONTHLY_INDEX!$1:$1,0)</f>
        <v>80</v>
      </c>
      <c r="BE1374">
        <f>INDEX(MONTHLY_INDEX!$1:$1048576,Final!BC1374,Final!BD1374)</f>
        <v>96</v>
      </c>
      <c r="BF1374">
        <f>MATCH($BF$1,MONTHLY_INDEX!$1:$1,0)</f>
        <v>127</v>
      </c>
      <c r="BG1374">
        <f>INDEX(MONTHLY_INDEX!$1:$1048576,Final!BC1374,Final!BF1374)</f>
        <v>95.3</v>
      </c>
      <c r="BH1374" s="23">
        <f t="shared" si="634"/>
        <v>-7.2916666666666963E-3</v>
      </c>
      <c r="BI1374" s="14">
        <f t="shared" si="635"/>
        <v>9903428.0864583328</v>
      </c>
      <c r="BJ1374" s="14">
        <f t="shared" si="636"/>
        <v>1510476.2782825625</v>
      </c>
      <c r="BK1374" s="15">
        <f t="shared" si="627"/>
        <v>8392951.8081757706</v>
      </c>
      <c r="BL1374" s="52">
        <v>0</v>
      </c>
      <c r="BM1374" s="15">
        <f t="shared" si="637"/>
        <v>8392951.8081757706</v>
      </c>
    </row>
    <row r="1375" spans="1:65">
      <c r="A1375" s="8">
        <v>1373</v>
      </c>
      <c r="B1375" s="1" t="s">
        <v>44</v>
      </c>
      <c r="C1375" s="1">
        <v>1500</v>
      </c>
      <c r="D1375" s="1" t="s">
        <v>60</v>
      </c>
      <c r="E1375" s="1">
        <v>150000057</v>
      </c>
      <c r="F1375" s="1" t="s">
        <v>60</v>
      </c>
      <c r="G1375" s="1" t="s">
        <v>102</v>
      </c>
      <c r="H1375" s="1">
        <v>14</v>
      </c>
      <c r="I1375" s="1" t="s">
        <v>52</v>
      </c>
      <c r="J1375" s="1" t="s">
        <v>49</v>
      </c>
      <c r="K1375" s="1">
        <v>17406001</v>
      </c>
      <c r="L1375" s="1" t="s">
        <v>50</v>
      </c>
      <c r="M1375" s="1" t="s">
        <v>51</v>
      </c>
      <c r="N1375" s="1" t="s">
        <v>64</v>
      </c>
      <c r="O1375" s="1" t="s">
        <v>65</v>
      </c>
      <c r="P1375" s="1" t="s">
        <v>66</v>
      </c>
      <c r="Q1375" s="1" t="s">
        <v>67</v>
      </c>
      <c r="R1375" s="1" t="s">
        <v>87</v>
      </c>
      <c r="S1375" s="1" t="s">
        <v>88</v>
      </c>
      <c r="T1375" s="2">
        <v>43333</v>
      </c>
      <c r="U1375" s="2">
        <v>43333</v>
      </c>
      <c r="V1375" s="1" t="s">
        <v>52</v>
      </c>
      <c r="W1375" s="3">
        <v>1</v>
      </c>
      <c r="X1375" s="1" t="s">
        <v>53</v>
      </c>
      <c r="Y1375" s="4">
        <v>21103901</v>
      </c>
      <c r="Z1375" s="4">
        <v>-2764690</v>
      </c>
      <c r="AA1375" s="4">
        <v>0</v>
      </c>
      <c r="AB1375" s="4">
        <v>0</v>
      </c>
      <c r="AC1375" s="4">
        <v>0</v>
      </c>
      <c r="AD1375" s="4">
        <v>21103901</v>
      </c>
      <c r="AE1375" s="5">
        <v>1685</v>
      </c>
      <c r="AF1375" s="1" t="s">
        <v>70</v>
      </c>
      <c r="AG1375" s="1" t="s">
        <v>71</v>
      </c>
      <c r="AH1375" s="1" t="s">
        <v>89</v>
      </c>
      <c r="AI1375" s="1" t="s">
        <v>57</v>
      </c>
      <c r="AJ1375" s="5">
        <v>10950</v>
      </c>
      <c r="AK1375" s="4">
        <v>-218921</v>
      </c>
      <c r="AL1375" s="4">
        <v>0</v>
      </c>
      <c r="AM1375" s="4">
        <v>0</v>
      </c>
      <c r="AN1375" s="4">
        <v>0</v>
      </c>
      <c r="AO1375" s="4">
        <v>-2983611</v>
      </c>
      <c r="AP1375" s="4">
        <v>-2983611</v>
      </c>
      <c r="AQ1375" s="4">
        <v>0</v>
      </c>
      <c r="AR1375" s="4">
        <v>18120290</v>
      </c>
      <c r="AS1375" s="1" t="s">
        <v>52</v>
      </c>
      <c r="AT1375" s="9">
        <f t="shared" si="622"/>
        <v>43333</v>
      </c>
      <c r="AU1375" s="9">
        <f t="shared" si="623"/>
        <v>43313</v>
      </c>
      <c r="AV1375" s="9">
        <v>44798</v>
      </c>
      <c r="AW1375" s="11">
        <f t="shared" si="624"/>
        <v>4.0136986301369859</v>
      </c>
      <c r="AX1375">
        <v>25</v>
      </c>
      <c r="AY1375" s="12">
        <v>0.05</v>
      </c>
      <c r="AZ1375">
        <f t="shared" si="625"/>
        <v>3.7999999999999999E-2</v>
      </c>
      <c r="BA1375" s="13">
        <f t="shared" si="626"/>
        <v>21103901</v>
      </c>
      <c r="BB1375" s="17" t="s">
        <v>2189</v>
      </c>
      <c r="BC1375">
        <f>MATCH(BB1375,MONTHLY_INDEX!$A:$A,0)</f>
        <v>798</v>
      </c>
      <c r="BD1375">
        <f>MATCH(AU1375,MONTHLY_INDEX!$1:$1,0)</f>
        <v>80</v>
      </c>
      <c r="BE1375">
        <f>INDEX(MONTHLY_INDEX!$1:$1048576,Final!BC1375,Final!BD1375)</f>
        <v>96</v>
      </c>
      <c r="BF1375">
        <f>MATCH($BF$1,MONTHLY_INDEX!$1:$1,0)</f>
        <v>127</v>
      </c>
      <c r="BG1375">
        <f>INDEX(MONTHLY_INDEX!$1:$1048576,Final!BC1375,Final!BF1375)</f>
        <v>95.3</v>
      </c>
      <c r="BH1375" s="23">
        <f t="shared" si="634"/>
        <v>-7.2916666666666963E-3</v>
      </c>
      <c r="BI1375" s="14">
        <f t="shared" si="635"/>
        <v>20950018.388541665</v>
      </c>
      <c r="BJ1375" s="14">
        <f t="shared" si="636"/>
        <v>3195308.2840825049</v>
      </c>
      <c r="BK1375" s="15">
        <f t="shared" si="627"/>
        <v>17754710.104459159</v>
      </c>
      <c r="BL1375" s="52">
        <v>0</v>
      </c>
      <c r="BM1375" s="15">
        <f t="shared" si="637"/>
        <v>17754710.104459159</v>
      </c>
    </row>
    <row r="1376" spans="1:65">
      <c r="A1376" s="8">
        <v>1374</v>
      </c>
      <c r="B1376" s="1" t="s">
        <v>44</v>
      </c>
      <c r="C1376" s="1">
        <v>1500</v>
      </c>
      <c r="D1376" s="1" t="s">
        <v>60</v>
      </c>
      <c r="E1376" s="1">
        <v>150000057</v>
      </c>
      <c r="F1376" s="1" t="s">
        <v>60</v>
      </c>
      <c r="G1376" s="1" t="s">
        <v>103</v>
      </c>
      <c r="H1376" s="1">
        <v>15</v>
      </c>
      <c r="I1376" s="1" t="s">
        <v>52</v>
      </c>
      <c r="J1376" s="1" t="s">
        <v>49</v>
      </c>
      <c r="K1376" s="1">
        <v>17406001</v>
      </c>
      <c r="L1376" s="1" t="s">
        <v>50</v>
      </c>
      <c r="M1376" s="1" t="s">
        <v>51</v>
      </c>
      <c r="N1376" s="1" t="s">
        <v>64</v>
      </c>
      <c r="O1376" s="1" t="s">
        <v>65</v>
      </c>
      <c r="P1376" s="1" t="s">
        <v>66</v>
      </c>
      <c r="Q1376" s="1" t="s">
        <v>67</v>
      </c>
      <c r="R1376" s="1" t="s">
        <v>87</v>
      </c>
      <c r="S1376" s="1" t="s">
        <v>88</v>
      </c>
      <c r="T1376" s="2">
        <v>43333</v>
      </c>
      <c r="U1376" s="2">
        <v>43333</v>
      </c>
      <c r="V1376" s="1" t="s">
        <v>52</v>
      </c>
      <c r="W1376" s="3">
        <v>1</v>
      </c>
      <c r="X1376" s="1" t="s">
        <v>53</v>
      </c>
      <c r="Y1376" s="4">
        <v>580650</v>
      </c>
      <c r="Z1376" s="4">
        <v>-76066</v>
      </c>
      <c r="AA1376" s="4">
        <v>0</v>
      </c>
      <c r="AB1376" s="4">
        <v>0</v>
      </c>
      <c r="AC1376" s="4">
        <v>0</v>
      </c>
      <c r="AD1376" s="4">
        <v>580650</v>
      </c>
      <c r="AE1376" s="5">
        <v>1685</v>
      </c>
      <c r="AF1376" s="1" t="s">
        <v>70</v>
      </c>
      <c r="AG1376" s="1" t="s">
        <v>71</v>
      </c>
      <c r="AH1376" s="1" t="s">
        <v>89</v>
      </c>
      <c r="AI1376" s="1" t="s">
        <v>57</v>
      </c>
      <c r="AJ1376" s="5">
        <v>10950</v>
      </c>
      <c r="AK1376" s="4">
        <v>-6023</v>
      </c>
      <c r="AL1376" s="4">
        <v>0</v>
      </c>
      <c r="AM1376" s="4">
        <v>0</v>
      </c>
      <c r="AN1376" s="4">
        <v>0</v>
      </c>
      <c r="AO1376" s="4">
        <v>-82089</v>
      </c>
      <c r="AP1376" s="4">
        <v>-82089</v>
      </c>
      <c r="AQ1376" s="4">
        <v>0</v>
      </c>
      <c r="AR1376" s="4">
        <v>498561</v>
      </c>
      <c r="AS1376" s="1" t="s">
        <v>52</v>
      </c>
      <c r="AT1376" s="9">
        <f t="shared" si="622"/>
        <v>43333</v>
      </c>
      <c r="AU1376" s="9">
        <f t="shared" si="623"/>
        <v>43313</v>
      </c>
      <c r="AV1376" s="9">
        <v>44798</v>
      </c>
      <c r="AW1376" s="11">
        <f t="shared" si="624"/>
        <v>4.0136986301369859</v>
      </c>
      <c r="AX1376">
        <v>10</v>
      </c>
      <c r="AY1376" s="12">
        <v>0.05</v>
      </c>
      <c r="AZ1376">
        <f t="shared" si="625"/>
        <v>9.5000000000000001E-2</v>
      </c>
      <c r="BA1376" s="13">
        <f t="shared" si="626"/>
        <v>580650</v>
      </c>
      <c r="BB1376" s="17" t="s">
        <v>1941</v>
      </c>
      <c r="BC1376">
        <f>MATCH(BB1376,MONTHLY_INDEX!$A:$A,0)</f>
        <v>674</v>
      </c>
      <c r="BD1376">
        <f>MATCH(AU1376,MONTHLY_INDEX!$1:$1,0)</f>
        <v>80</v>
      </c>
      <c r="BE1376">
        <f>INDEX(MONTHLY_INDEX!$1:$1048576,Final!BC1376,Final!BD1376)</f>
        <v>105.1</v>
      </c>
      <c r="BF1376">
        <f>MATCH($BF$1,MONTHLY_INDEX!$1:$1,0)</f>
        <v>127</v>
      </c>
      <c r="BG1376">
        <f>INDEX(MONTHLY_INDEX!$1:$1048576,Final!BC1376,Final!BF1376)</f>
        <v>122.8</v>
      </c>
      <c r="BH1376" s="23">
        <f t="shared" si="634"/>
        <v>0.16841103710751668</v>
      </c>
      <c r="BI1376" s="14">
        <f t="shared" si="635"/>
        <v>678437.86869647959</v>
      </c>
      <c r="BJ1376" s="14">
        <f t="shared" si="636"/>
        <v>258689.28870091107</v>
      </c>
      <c r="BK1376" s="15">
        <f t="shared" si="627"/>
        <v>419748.57999556849</v>
      </c>
      <c r="BL1376" s="52">
        <v>0</v>
      </c>
      <c r="BM1376" s="15">
        <f t="shared" si="637"/>
        <v>419748.57999556849</v>
      </c>
    </row>
    <row r="1377" spans="1:65">
      <c r="A1377" s="8">
        <v>1375</v>
      </c>
      <c r="B1377" s="1" t="s">
        <v>44</v>
      </c>
      <c r="C1377" s="1">
        <v>1500</v>
      </c>
      <c r="D1377" s="1" t="s">
        <v>60</v>
      </c>
      <c r="E1377" s="1">
        <v>150000057</v>
      </c>
      <c r="F1377" s="1" t="s">
        <v>60</v>
      </c>
      <c r="G1377" s="1" t="s">
        <v>104</v>
      </c>
      <c r="H1377" s="1">
        <v>16</v>
      </c>
      <c r="I1377" s="1" t="s">
        <v>52</v>
      </c>
      <c r="J1377" s="1" t="s">
        <v>49</v>
      </c>
      <c r="K1377" s="1">
        <v>17406001</v>
      </c>
      <c r="L1377" s="1" t="s">
        <v>50</v>
      </c>
      <c r="M1377" s="1" t="s">
        <v>51</v>
      </c>
      <c r="N1377" s="1" t="s">
        <v>64</v>
      </c>
      <c r="O1377" s="1" t="s">
        <v>65</v>
      </c>
      <c r="P1377" s="1" t="s">
        <v>66</v>
      </c>
      <c r="Q1377" s="1" t="s">
        <v>67</v>
      </c>
      <c r="R1377" s="1" t="s">
        <v>87</v>
      </c>
      <c r="S1377" s="1" t="s">
        <v>88</v>
      </c>
      <c r="T1377" s="2">
        <v>43333</v>
      </c>
      <c r="U1377" s="2">
        <v>43333</v>
      </c>
      <c r="V1377" s="1" t="s">
        <v>52</v>
      </c>
      <c r="W1377" s="3">
        <v>1</v>
      </c>
      <c r="X1377" s="1" t="s">
        <v>53</v>
      </c>
      <c r="Y1377" s="4">
        <v>175035</v>
      </c>
      <c r="Z1377" s="4">
        <v>-22929</v>
      </c>
      <c r="AA1377" s="4">
        <v>0</v>
      </c>
      <c r="AB1377" s="4">
        <v>0</v>
      </c>
      <c r="AC1377" s="4">
        <v>0</v>
      </c>
      <c r="AD1377" s="4">
        <v>175035</v>
      </c>
      <c r="AE1377" s="5">
        <v>1685</v>
      </c>
      <c r="AF1377" s="1" t="s">
        <v>70</v>
      </c>
      <c r="AG1377" s="1" t="s">
        <v>71</v>
      </c>
      <c r="AH1377" s="1" t="s">
        <v>89</v>
      </c>
      <c r="AI1377" s="1" t="s">
        <v>57</v>
      </c>
      <c r="AJ1377" s="5">
        <v>10950</v>
      </c>
      <c r="AK1377" s="4">
        <v>-1816</v>
      </c>
      <c r="AL1377" s="4">
        <v>0</v>
      </c>
      <c r="AM1377" s="4">
        <v>0</v>
      </c>
      <c r="AN1377" s="4">
        <v>0</v>
      </c>
      <c r="AO1377" s="4">
        <v>-24745</v>
      </c>
      <c r="AP1377" s="4">
        <v>-24745</v>
      </c>
      <c r="AQ1377" s="4">
        <v>0</v>
      </c>
      <c r="AR1377" s="4">
        <v>150290</v>
      </c>
      <c r="AS1377" s="1" t="s">
        <v>52</v>
      </c>
      <c r="AT1377" s="9">
        <f t="shared" si="622"/>
        <v>43333</v>
      </c>
      <c r="AU1377" s="9">
        <f t="shared" si="623"/>
        <v>43313</v>
      </c>
      <c r="AV1377" s="9">
        <v>44798</v>
      </c>
      <c r="AW1377" s="11">
        <f t="shared" si="624"/>
        <v>4.0136986301369859</v>
      </c>
      <c r="AX1377">
        <v>10</v>
      </c>
      <c r="AY1377" s="12">
        <v>0.05</v>
      </c>
      <c r="AZ1377">
        <f t="shared" si="625"/>
        <v>9.5000000000000001E-2</v>
      </c>
      <c r="BA1377" s="13">
        <f t="shared" si="626"/>
        <v>175035</v>
      </c>
      <c r="BB1377" s="17" t="s">
        <v>1877</v>
      </c>
      <c r="BC1377">
        <f>MATCH(BB1377,MONTHLY_INDEX!$A:$A,0)</f>
        <v>642</v>
      </c>
      <c r="BD1377">
        <f>MATCH(AU1377,MONTHLY_INDEX!$1:$1,0)</f>
        <v>80</v>
      </c>
      <c r="BE1377">
        <f>INDEX(MONTHLY_INDEX!$1:$1048576,Final!BC1377,Final!BD1377)</f>
        <v>79.099999999999994</v>
      </c>
      <c r="BF1377">
        <f>MATCH($BF$1,MONTHLY_INDEX!$1:$1,0)</f>
        <v>127</v>
      </c>
      <c r="BG1377">
        <f>INDEX(MONTHLY_INDEX!$1:$1048576,Final!BC1377,Final!BF1377)</f>
        <v>94</v>
      </c>
      <c r="BH1377" s="23">
        <f t="shared" si="634"/>
        <v>0.18836915297092297</v>
      </c>
      <c r="BI1377" s="14">
        <f t="shared" si="635"/>
        <v>208006.19469026552</v>
      </c>
      <c r="BJ1377" s="14">
        <f t="shared" si="636"/>
        <v>79313.046975390971</v>
      </c>
      <c r="BK1377" s="15">
        <f t="shared" si="627"/>
        <v>128693.14771487455</v>
      </c>
      <c r="BL1377" s="52">
        <v>0</v>
      </c>
      <c r="BM1377" s="15">
        <f t="shared" si="637"/>
        <v>128693.14771487455</v>
      </c>
    </row>
    <row r="1378" spans="1:65">
      <c r="A1378" s="8">
        <v>1376</v>
      </c>
      <c r="B1378" s="1" t="s">
        <v>44</v>
      </c>
      <c r="C1378" s="1">
        <v>1500</v>
      </c>
      <c r="D1378" s="1" t="s">
        <v>60</v>
      </c>
      <c r="E1378" s="1">
        <v>150000057</v>
      </c>
      <c r="F1378" s="1" t="s">
        <v>60</v>
      </c>
      <c r="G1378" s="1" t="s">
        <v>105</v>
      </c>
      <c r="H1378" s="1">
        <v>17</v>
      </c>
      <c r="I1378" s="1" t="s">
        <v>52</v>
      </c>
      <c r="J1378" s="1" t="s">
        <v>49</v>
      </c>
      <c r="K1378" s="1">
        <v>17406001</v>
      </c>
      <c r="L1378" s="1" t="s">
        <v>50</v>
      </c>
      <c r="M1378" s="1" t="s">
        <v>51</v>
      </c>
      <c r="N1378" s="1" t="s">
        <v>64</v>
      </c>
      <c r="O1378" s="1" t="s">
        <v>65</v>
      </c>
      <c r="P1378" s="1" t="s">
        <v>66</v>
      </c>
      <c r="Q1378" s="1" t="s">
        <v>67</v>
      </c>
      <c r="R1378" s="1" t="s">
        <v>87</v>
      </c>
      <c r="S1378" s="1" t="s">
        <v>88</v>
      </c>
      <c r="T1378" s="2">
        <v>43333</v>
      </c>
      <c r="U1378" s="2">
        <v>43333</v>
      </c>
      <c r="V1378" s="1" t="s">
        <v>52</v>
      </c>
      <c r="W1378" s="3">
        <v>1</v>
      </c>
      <c r="X1378" s="1" t="s">
        <v>53</v>
      </c>
      <c r="Y1378" s="4">
        <v>132796</v>
      </c>
      <c r="Z1378" s="4">
        <v>-17395</v>
      </c>
      <c r="AA1378" s="4">
        <v>0</v>
      </c>
      <c r="AB1378" s="4">
        <v>0</v>
      </c>
      <c r="AC1378" s="4">
        <v>0</v>
      </c>
      <c r="AD1378" s="4">
        <v>132796</v>
      </c>
      <c r="AE1378" s="5">
        <v>1685</v>
      </c>
      <c r="AF1378" s="1" t="s">
        <v>70</v>
      </c>
      <c r="AG1378" s="1" t="s">
        <v>71</v>
      </c>
      <c r="AH1378" s="1" t="s">
        <v>89</v>
      </c>
      <c r="AI1378" s="1" t="s">
        <v>57</v>
      </c>
      <c r="AJ1378" s="5">
        <v>10950</v>
      </c>
      <c r="AK1378" s="4">
        <v>-1378</v>
      </c>
      <c r="AL1378" s="4">
        <v>0</v>
      </c>
      <c r="AM1378" s="4">
        <v>0</v>
      </c>
      <c r="AN1378" s="4">
        <v>0</v>
      </c>
      <c r="AO1378" s="4">
        <v>-18773</v>
      </c>
      <c r="AP1378" s="4">
        <v>-18773</v>
      </c>
      <c r="AQ1378" s="4">
        <v>0</v>
      </c>
      <c r="AR1378" s="4">
        <v>114023</v>
      </c>
      <c r="AS1378" s="1" t="s">
        <v>52</v>
      </c>
      <c r="AT1378" s="9">
        <f t="shared" si="622"/>
        <v>43333</v>
      </c>
      <c r="AU1378" s="9">
        <f t="shared" si="623"/>
        <v>43313</v>
      </c>
      <c r="AV1378" s="9">
        <v>44798</v>
      </c>
      <c r="AW1378" s="11">
        <f t="shared" si="624"/>
        <v>4.0136986301369859</v>
      </c>
      <c r="AX1378">
        <v>10</v>
      </c>
      <c r="AY1378" s="12">
        <v>0.05</v>
      </c>
      <c r="AZ1378">
        <f t="shared" si="625"/>
        <v>9.5000000000000001E-2</v>
      </c>
      <c r="BA1378" s="13">
        <f t="shared" si="626"/>
        <v>132796</v>
      </c>
      <c r="BB1378" s="17" t="s">
        <v>2189</v>
      </c>
      <c r="BC1378">
        <f>MATCH(BB1378,MONTHLY_INDEX!$A:$A,0)</f>
        <v>798</v>
      </c>
      <c r="BD1378">
        <f>MATCH(AU1378,MONTHLY_INDEX!$1:$1,0)</f>
        <v>80</v>
      </c>
      <c r="BE1378">
        <f>INDEX(MONTHLY_INDEX!$1:$1048576,Final!BC1378,Final!BD1378)</f>
        <v>96</v>
      </c>
      <c r="BF1378">
        <f>MATCH($BF$1,MONTHLY_INDEX!$1:$1,0)</f>
        <v>127</v>
      </c>
      <c r="BG1378">
        <f>INDEX(MONTHLY_INDEX!$1:$1048576,Final!BC1378,Final!BF1378)</f>
        <v>95.3</v>
      </c>
      <c r="BH1378" s="23">
        <f t="shared" si="634"/>
        <v>-7.2916666666666963E-3</v>
      </c>
      <c r="BI1378" s="14">
        <f t="shared" si="635"/>
        <v>131827.69583333333</v>
      </c>
      <c r="BJ1378" s="14">
        <f t="shared" si="636"/>
        <v>50266.0810071347</v>
      </c>
      <c r="BK1378" s="15">
        <f t="shared" si="627"/>
        <v>81561.614826198638</v>
      </c>
      <c r="BL1378" s="52">
        <v>0</v>
      </c>
      <c r="BM1378" s="15">
        <f t="shared" si="637"/>
        <v>81561.614826198638</v>
      </c>
    </row>
    <row r="1379" spans="1:65">
      <c r="A1379" s="8">
        <v>1377</v>
      </c>
      <c r="B1379" s="1" t="s">
        <v>44</v>
      </c>
      <c r="C1379" s="1">
        <v>1500</v>
      </c>
      <c r="D1379" s="1" t="s">
        <v>60</v>
      </c>
      <c r="E1379" s="1">
        <v>150000057</v>
      </c>
      <c r="F1379" s="1" t="s">
        <v>60</v>
      </c>
      <c r="G1379" s="1" t="s">
        <v>106</v>
      </c>
      <c r="H1379" s="1">
        <v>18</v>
      </c>
      <c r="I1379" s="1" t="s">
        <v>52</v>
      </c>
      <c r="J1379" s="1" t="s">
        <v>49</v>
      </c>
      <c r="K1379" s="1">
        <v>17406001</v>
      </c>
      <c r="L1379" s="1" t="s">
        <v>50</v>
      </c>
      <c r="M1379" s="1" t="s">
        <v>51</v>
      </c>
      <c r="N1379" s="1" t="s">
        <v>64</v>
      </c>
      <c r="O1379" s="1" t="s">
        <v>65</v>
      </c>
      <c r="P1379" s="1" t="s">
        <v>66</v>
      </c>
      <c r="Q1379" s="1" t="s">
        <v>67</v>
      </c>
      <c r="R1379" s="1" t="s">
        <v>87</v>
      </c>
      <c r="S1379" s="1" t="s">
        <v>88</v>
      </c>
      <c r="T1379" s="2">
        <v>43333</v>
      </c>
      <c r="U1379" s="2">
        <v>43333</v>
      </c>
      <c r="V1379" s="1" t="s">
        <v>52</v>
      </c>
      <c r="W1379" s="3">
        <v>1</v>
      </c>
      <c r="X1379" s="1" t="s">
        <v>53</v>
      </c>
      <c r="Y1379" s="4">
        <v>469552</v>
      </c>
      <c r="Z1379" s="4">
        <v>-61512</v>
      </c>
      <c r="AA1379" s="4">
        <v>0</v>
      </c>
      <c r="AB1379" s="4">
        <v>0</v>
      </c>
      <c r="AC1379" s="4">
        <v>0</v>
      </c>
      <c r="AD1379" s="4">
        <v>469552</v>
      </c>
      <c r="AE1379" s="5">
        <v>1685</v>
      </c>
      <c r="AF1379" s="1" t="s">
        <v>70</v>
      </c>
      <c r="AG1379" s="1" t="s">
        <v>71</v>
      </c>
      <c r="AH1379" s="1" t="s">
        <v>89</v>
      </c>
      <c r="AI1379" s="1" t="s">
        <v>57</v>
      </c>
      <c r="AJ1379" s="5">
        <v>10950</v>
      </c>
      <c r="AK1379" s="4">
        <v>-4871</v>
      </c>
      <c r="AL1379" s="4">
        <v>0</v>
      </c>
      <c r="AM1379" s="4">
        <v>0</v>
      </c>
      <c r="AN1379" s="4">
        <v>0</v>
      </c>
      <c r="AO1379" s="4">
        <v>-66383</v>
      </c>
      <c r="AP1379" s="4">
        <v>-66383</v>
      </c>
      <c r="AQ1379" s="4">
        <v>0</v>
      </c>
      <c r="AR1379" s="4">
        <v>403169</v>
      </c>
      <c r="AS1379" s="1" t="s">
        <v>52</v>
      </c>
      <c r="AT1379" s="9">
        <f t="shared" si="622"/>
        <v>43333</v>
      </c>
      <c r="AU1379" s="9">
        <f t="shared" si="623"/>
        <v>43313</v>
      </c>
      <c r="AV1379" s="9">
        <v>44798</v>
      </c>
      <c r="AW1379" s="11">
        <f t="shared" si="624"/>
        <v>4.0136986301369859</v>
      </c>
      <c r="AX1379">
        <v>10</v>
      </c>
      <c r="AY1379" s="12">
        <v>0.05</v>
      </c>
      <c r="AZ1379">
        <f t="shared" si="625"/>
        <v>9.5000000000000001E-2</v>
      </c>
      <c r="BA1379" s="13">
        <f t="shared" si="626"/>
        <v>469552</v>
      </c>
      <c r="BB1379" s="17" t="s">
        <v>1871</v>
      </c>
      <c r="BC1379">
        <f>MATCH(BB1379,MONTHLY_INDEX!$A:$A,0)</f>
        <v>639</v>
      </c>
      <c r="BD1379">
        <f>MATCH(AU1379,MONTHLY_INDEX!$1:$1,0)</f>
        <v>80</v>
      </c>
      <c r="BE1379">
        <f>INDEX(MONTHLY_INDEX!$1:$1048576,Final!BC1379,Final!BD1379)</f>
        <v>112.8</v>
      </c>
      <c r="BF1379">
        <f>MATCH($BF$1,MONTHLY_INDEX!$1:$1,0)</f>
        <v>127</v>
      </c>
      <c r="BG1379">
        <f>INDEX(MONTHLY_INDEX!$1:$1048576,Final!BC1379,Final!BF1379)</f>
        <v>116.2</v>
      </c>
      <c r="BH1379" s="23">
        <f t="shared" si="634"/>
        <v>3.0141843971631256E-2</v>
      </c>
      <c r="BI1379" s="14">
        <f t="shared" si="635"/>
        <v>483705.16312056739</v>
      </c>
      <c r="BJ1379" s="14">
        <f t="shared" si="636"/>
        <v>184437.44130768481</v>
      </c>
      <c r="BK1379" s="15">
        <f t="shared" si="627"/>
        <v>299267.72181288258</v>
      </c>
      <c r="BL1379" s="52">
        <v>0</v>
      </c>
      <c r="BM1379" s="15">
        <f t="shared" si="637"/>
        <v>299267.72181288258</v>
      </c>
    </row>
    <row r="1380" spans="1:65">
      <c r="A1380" s="8">
        <v>1378</v>
      </c>
      <c r="B1380" s="1" t="s">
        <v>44</v>
      </c>
      <c r="C1380" s="1">
        <v>1500</v>
      </c>
      <c r="D1380" s="1" t="s">
        <v>60</v>
      </c>
      <c r="E1380" s="1">
        <v>150000057</v>
      </c>
      <c r="F1380" s="1" t="s">
        <v>60</v>
      </c>
      <c r="G1380" s="1" t="s">
        <v>107</v>
      </c>
      <c r="H1380" s="1">
        <v>19</v>
      </c>
      <c r="I1380" s="1" t="s">
        <v>52</v>
      </c>
      <c r="J1380" s="1" t="s">
        <v>49</v>
      </c>
      <c r="K1380" s="1">
        <v>17406001</v>
      </c>
      <c r="L1380" s="1" t="s">
        <v>50</v>
      </c>
      <c r="M1380" s="1" t="s">
        <v>51</v>
      </c>
      <c r="N1380" s="1" t="s">
        <v>64</v>
      </c>
      <c r="O1380" s="1" t="s">
        <v>65</v>
      </c>
      <c r="P1380" s="1" t="s">
        <v>66</v>
      </c>
      <c r="Q1380" s="1" t="s">
        <v>67</v>
      </c>
      <c r="R1380" s="1" t="s">
        <v>87</v>
      </c>
      <c r="S1380" s="1" t="s">
        <v>88</v>
      </c>
      <c r="T1380" s="2">
        <v>43333</v>
      </c>
      <c r="U1380" s="2">
        <v>43333</v>
      </c>
      <c r="V1380" s="1" t="s">
        <v>52</v>
      </c>
      <c r="W1380" s="3">
        <v>1</v>
      </c>
      <c r="X1380" s="1" t="s">
        <v>53</v>
      </c>
      <c r="Y1380" s="4">
        <v>6861326</v>
      </c>
      <c r="Z1380" s="4">
        <v>-898859</v>
      </c>
      <c r="AA1380" s="4">
        <v>0</v>
      </c>
      <c r="AB1380" s="4">
        <v>0</v>
      </c>
      <c r="AC1380" s="4">
        <v>0</v>
      </c>
      <c r="AD1380" s="4">
        <v>6861326</v>
      </c>
      <c r="AE1380" s="5">
        <v>1685</v>
      </c>
      <c r="AF1380" s="1" t="s">
        <v>70</v>
      </c>
      <c r="AG1380" s="1" t="s">
        <v>71</v>
      </c>
      <c r="AH1380" s="1" t="s">
        <v>89</v>
      </c>
      <c r="AI1380" s="1" t="s">
        <v>57</v>
      </c>
      <c r="AJ1380" s="5">
        <v>10950</v>
      </c>
      <c r="AK1380" s="4">
        <v>-71176</v>
      </c>
      <c r="AL1380" s="4">
        <v>0</v>
      </c>
      <c r="AM1380" s="4">
        <v>0</v>
      </c>
      <c r="AN1380" s="4">
        <v>0</v>
      </c>
      <c r="AO1380" s="4">
        <v>-970035</v>
      </c>
      <c r="AP1380" s="4">
        <v>-970035</v>
      </c>
      <c r="AQ1380" s="4">
        <v>0</v>
      </c>
      <c r="AR1380" s="4">
        <v>5891291</v>
      </c>
      <c r="AS1380" s="1" t="s">
        <v>52</v>
      </c>
      <c r="AT1380" s="9">
        <f t="shared" si="622"/>
        <v>43333</v>
      </c>
      <c r="AU1380" s="9">
        <f t="shared" si="623"/>
        <v>43313</v>
      </c>
      <c r="AV1380" s="9">
        <v>44798</v>
      </c>
      <c r="AW1380" s="11">
        <f t="shared" si="624"/>
        <v>4.0136986301369859</v>
      </c>
      <c r="AX1380">
        <v>10</v>
      </c>
      <c r="AY1380" s="12">
        <v>0.05</v>
      </c>
      <c r="AZ1380">
        <f t="shared" si="625"/>
        <v>9.5000000000000001E-2</v>
      </c>
      <c r="BA1380" s="13">
        <f t="shared" si="626"/>
        <v>6861326</v>
      </c>
      <c r="BI1380" s="14">
        <f t="shared" ref="BI1380:BI1382" si="638">AR1380</f>
        <v>5891291</v>
      </c>
      <c r="BJ1380" s="14">
        <v>0</v>
      </c>
      <c r="BK1380" s="14">
        <f t="shared" ref="BK1380:BK1382" si="639">AR1380</f>
        <v>5891291</v>
      </c>
      <c r="BL1380" s="52">
        <v>0</v>
      </c>
      <c r="BM1380" s="15">
        <f t="shared" ref="BM1380:BM1382" si="640">AR1380</f>
        <v>5891291</v>
      </c>
    </row>
    <row r="1381" spans="1:65">
      <c r="A1381" s="8">
        <v>1379</v>
      </c>
      <c r="B1381" s="1" t="s">
        <v>44</v>
      </c>
      <c r="C1381" s="1">
        <v>1500</v>
      </c>
      <c r="D1381" s="1" t="s">
        <v>60</v>
      </c>
      <c r="E1381" s="1">
        <v>150000057</v>
      </c>
      <c r="F1381" s="1" t="s">
        <v>60</v>
      </c>
      <c r="G1381" s="1" t="s">
        <v>108</v>
      </c>
      <c r="H1381" s="1">
        <v>20</v>
      </c>
      <c r="I1381" s="1" t="s">
        <v>52</v>
      </c>
      <c r="J1381" s="1" t="s">
        <v>49</v>
      </c>
      <c r="K1381" s="1">
        <v>17406001</v>
      </c>
      <c r="L1381" s="1" t="s">
        <v>50</v>
      </c>
      <c r="M1381" s="1" t="s">
        <v>51</v>
      </c>
      <c r="N1381" s="1" t="s">
        <v>64</v>
      </c>
      <c r="O1381" s="1" t="s">
        <v>65</v>
      </c>
      <c r="P1381" s="1" t="s">
        <v>66</v>
      </c>
      <c r="Q1381" s="1" t="s">
        <v>67</v>
      </c>
      <c r="R1381" s="1" t="s">
        <v>87</v>
      </c>
      <c r="S1381" s="1" t="s">
        <v>88</v>
      </c>
      <c r="T1381" s="2">
        <v>43333</v>
      </c>
      <c r="U1381" s="2">
        <v>43333</v>
      </c>
      <c r="V1381" s="1" t="s">
        <v>52</v>
      </c>
      <c r="W1381" s="3">
        <v>1</v>
      </c>
      <c r="X1381" s="1" t="s">
        <v>53</v>
      </c>
      <c r="Y1381" s="4">
        <v>5552065</v>
      </c>
      <c r="Z1381" s="4">
        <v>-727341</v>
      </c>
      <c r="AA1381" s="4">
        <v>0</v>
      </c>
      <c r="AB1381" s="4">
        <v>0</v>
      </c>
      <c r="AC1381" s="4">
        <v>0</v>
      </c>
      <c r="AD1381" s="4">
        <v>5552065</v>
      </c>
      <c r="AE1381" s="5">
        <v>1685</v>
      </c>
      <c r="AF1381" s="1" t="s">
        <v>70</v>
      </c>
      <c r="AG1381" s="1" t="s">
        <v>71</v>
      </c>
      <c r="AH1381" s="1" t="s">
        <v>89</v>
      </c>
      <c r="AI1381" s="1" t="s">
        <v>57</v>
      </c>
      <c r="AJ1381" s="5">
        <v>10950</v>
      </c>
      <c r="AK1381" s="4">
        <v>-57594</v>
      </c>
      <c r="AL1381" s="4">
        <v>0</v>
      </c>
      <c r="AM1381" s="4">
        <v>0</v>
      </c>
      <c r="AN1381" s="4">
        <v>0</v>
      </c>
      <c r="AO1381" s="4">
        <v>-784935</v>
      </c>
      <c r="AP1381" s="4">
        <v>-784935</v>
      </c>
      <c r="AQ1381" s="4">
        <v>0</v>
      </c>
      <c r="AR1381" s="4">
        <v>4767130</v>
      </c>
      <c r="AS1381" s="1" t="s">
        <v>52</v>
      </c>
      <c r="AT1381" s="9">
        <f t="shared" si="622"/>
        <v>43333</v>
      </c>
      <c r="AU1381" s="9">
        <f t="shared" si="623"/>
        <v>43313</v>
      </c>
      <c r="AV1381" s="9">
        <v>44798</v>
      </c>
      <c r="AW1381" s="11">
        <f t="shared" si="624"/>
        <v>4.0136986301369859</v>
      </c>
      <c r="AX1381">
        <v>10</v>
      </c>
      <c r="AY1381" s="12">
        <v>0.05</v>
      </c>
      <c r="AZ1381">
        <f t="shared" si="625"/>
        <v>9.5000000000000001E-2</v>
      </c>
      <c r="BA1381" s="13">
        <f t="shared" si="626"/>
        <v>5552065</v>
      </c>
      <c r="BI1381" s="14">
        <f t="shared" si="638"/>
        <v>4767130</v>
      </c>
      <c r="BJ1381" s="14">
        <v>0</v>
      </c>
      <c r="BK1381" s="14">
        <f t="shared" si="639"/>
        <v>4767130</v>
      </c>
      <c r="BL1381" s="52">
        <v>0</v>
      </c>
      <c r="BM1381" s="15">
        <f t="shared" si="640"/>
        <v>4767130</v>
      </c>
    </row>
    <row r="1382" spans="1:65">
      <c r="A1382" s="8">
        <v>1380</v>
      </c>
      <c r="B1382" s="1" t="s">
        <v>44</v>
      </c>
      <c r="C1382" s="1">
        <v>1500</v>
      </c>
      <c r="D1382" s="1" t="s">
        <v>60</v>
      </c>
      <c r="E1382" s="1">
        <v>150000057</v>
      </c>
      <c r="F1382" s="1" t="s">
        <v>60</v>
      </c>
      <c r="G1382" s="1" t="s">
        <v>109</v>
      </c>
      <c r="H1382" s="1">
        <v>21</v>
      </c>
      <c r="I1382" s="1" t="s">
        <v>52</v>
      </c>
      <c r="J1382" s="1" t="s">
        <v>49</v>
      </c>
      <c r="K1382" s="1">
        <v>17406001</v>
      </c>
      <c r="L1382" s="1" t="s">
        <v>50</v>
      </c>
      <c r="M1382" s="1" t="s">
        <v>51</v>
      </c>
      <c r="N1382" s="1" t="s">
        <v>64</v>
      </c>
      <c r="O1382" s="1" t="s">
        <v>65</v>
      </c>
      <c r="P1382" s="1" t="s">
        <v>66</v>
      </c>
      <c r="Q1382" s="1" t="s">
        <v>67</v>
      </c>
      <c r="R1382" s="1" t="s">
        <v>87</v>
      </c>
      <c r="S1382" s="1" t="s">
        <v>88</v>
      </c>
      <c r="T1382" s="2">
        <v>43333</v>
      </c>
      <c r="U1382" s="2">
        <v>43333</v>
      </c>
      <c r="V1382" s="1" t="s">
        <v>52</v>
      </c>
      <c r="W1382" s="3">
        <v>1</v>
      </c>
      <c r="X1382" s="1" t="s">
        <v>53</v>
      </c>
      <c r="Y1382" s="4">
        <v>1950695</v>
      </c>
      <c r="Z1382" s="4">
        <v>-256470</v>
      </c>
      <c r="AA1382" s="4">
        <v>0</v>
      </c>
      <c r="AB1382" s="4">
        <v>0</v>
      </c>
      <c r="AC1382" s="4">
        <v>0</v>
      </c>
      <c r="AD1382" s="4">
        <v>1950695</v>
      </c>
      <c r="AE1382" s="5">
        <v>1685</v>
      </c>
      <c r="AF1382" s="1" t="s">
        <v>70</v>
      </c>
      <c r="AG1382" s="1" t="s">
        <v>71</v>
      </c>
      <c r="AH1382" s="1" t="s">
        <v>89</v>
      </c>
      <c r="AI1382" s="1" t="s">
        <v>57</v>
      </c>
      <c r="AJ1382" s="5">
        <v>10950</v>
      </c>
      <c r="AK1382" s="4">
        <v>-20224</v>
      </c>
      <c r="AL1382" s="4">
        <v>0</v>
      </c>
      <c r="AM1382" s="4">
        <v>0</v>
      </c>
      <c r="AN1382" s="4">
        <v>0</v>
      </c>
      <c r="AO1382" s="4">
        <v>-276694</v>
      </c>
      <c r="AP1382" s="4">
        <v>-276694</v>
      </c>
      <c r="AQ1382" s="4">
        <v>0</v>
      </c>
      <c r="AR1382" s="4">
        <v>1674001</v>
      </c>
      <c r="AS1382" s="1" t="s">
        <v>52</v>
      </c>
      <c r="AT1382" s="9">
        <f t="shared" si="622"/>
        <v>43333</v>
      </c>
      <c r="AU1382" s="9">
        <f t="shared" si="623"/>
        <v>43313</v>
      </c>
      <c r="AV1382" s="9">
        <v>44798</v>
      </c>
      <c r="AW1382" s="11">
        <f t="shared" si="624"/>
        <v>4.0136986301369859</v>
      </c>
      <c r="AX1382">
        <v>10</v>
      </c>
      <c r="AY1382" s="12">
        <v>0.05</v>
      </c>
      <c r="AZ1382">
        <f t="shared" si="625"/>
        <v>9.5000000000000001E-2</v>
      </c>
      <c r="BA1382" s="13">
        <f t="shared" si="626"/>
        <v>1950695</v>
      </c>
      <c r="BI1382" s="14">
        <f t="shared" si="638"/>
        <v>1674001</v>
      </c>
      <c r="BJ1382" s="14">
        <v>0</v>
      </c>
      <c r="BK1382" s="14">
        <f t="shared" si="639"/>
        <v>1674001</v>
      </c>
      <c r="BL1382" s="52">
        <v>0</v>
      </c>
      <c r="BM1382" s="15">
        <f t="shared" si="640"/>
        <v>1674001</v>
      </c>
    </row>
    <row r="1383" spans="1:65">
      <c r="A1383" s="8">
        <v>1381</v>
      </c>
      <c r="B1383" s="1" t="s">
        <v>44</v>
      </c>
      <c r="C1383" s="1">
        <v>1500</v>
      </c>
      <c r="D1383" s="1" t="s">
        <v>60</v>
      </c>
      <c r="E1383" s="1">
        <v>150000057</v>
      </c>
      <c r="F1383" s="1" t="s">
        <v>60</v>
      </c>
      <c r="G1383" s="1" t="s">
        <v>110</v>
      </c>
      <c r="H1383" s="1">
        <v>22</v>
      </c>
      <c r="I1383" s="1" t="s">
        <v>52</v>
      </c>
      <c r="J1383" s="1" t="s">
        <v>49</v>
      </c>
      <c r="K1383" s="1">
        <v>17406001</v>
      </c>
      <c r="L1383" s="1" t="s">
        <v>50</v>
      </c>
      <c r="M1383" s="1" t="s">
        <v>51</v>
      </c>
      <c r="N1383" s="1" t="s">
        <v>64</v>
      </c>
      <c r="O1383" s="1" t="s">
        <v>65</v>
      </c>
      <c r="P1383" s="1" t="s">
        <v>66</v>
      </c>
      <c r="Q1383" s="1" t="s">
        <v>67</v>
      </c>
      <c r="R1383" s="1" t="s">
        <v>87</v>
      </c>
      <c r="S1383" s="1" t="s">
        <v>88</v>
      </c>
      <c r="T1383" s="2">
        <v>43333</v>
      </c>
      <c r="U1383" s="2">
        <v>43333</v>
      </c>
      <c r="V1383" s="1" t="s">
        <v>52</v>
      </c>
      <c r="W1383" s="3">
        <v>1</v>
      </c>
      <c r="X1383" s="1" t="s">
        <v>53</v>
      </c>
      <c r="Y1383" s="4">
        <v>16789210</v>
      </c>
      <c r="Z1383" s="4">
        <v>-2199450</v>
      </c>
      <c r="AA1383" s="4">
        <v>0</v>
      </c>
      <c r="AB1383" s="4">
        <v>0</v>
      </c>
      <c r="AC1383" s="4">
        <v>0</v>
      </c>
      <c r="AD1383" s="4">
        <v>16789210</v>
      </c>
      <c r="AE1383" s="5">
        <v>1685</v>
      </c>
      <c r="AF1383" s="1" t="s">
        <v>70</v>
      </c>
      <c r="AG1383" s="1" t="s">
        <v>71</v>
      </c>
      <c r="AH1383" s="1" t="s">
        <v>89</v>
      </c>
      <c r="AI1383" s="1" t="s">
        <v>57</v>
      </c>
      <c r="AJ1383" s="5">
        <v>10950</v>
      </c>
      <c r="AK1383" s="4">
        <v>-174163</v>
      </c>
      <c r="AL1383" s="4">
        <v>0</v>
      </c>
      <c r="AM1383" s="4">
        <v>0</v>
      </c>
      <c r="AN1383" s="4">
        <v>0</v>
      </c>
      <c r="AO1383" s="4">
        <v>-2373613</v>
      </c>
      <c r="AP1383" s="4">
        <v>-2373613</v>
      </c>
      <c r="AQ1383" s="4">
        <v>0</v>
      </c>
      <c r="AR1383" s="4">
        <v>14415597</v>
      </c>
      <c r="AS1383" s="1" t="s">
        <v>52</v>
      </c>
      <c r="AT1383" s="9">
        <f t="shared" si="622"/>
        <v>43333</v>
      </c>
      <c r="AU1383" s="9">
        <f t="shared" si="623"/>
        <v>43313</v>
      </c>
      <c r="AV1383" s="9">
        <v>44798</v>
      </c>
      <c r="AW1383" s="11">
        <f t="shared" si="624"/>
        <v>4.0136986301369859</v>
      </c>
      <c r="AX1383">
        <v>25</v>
      </c>
      <c r="AY1383" s="12">
        <v>0.05</v>
      </c>
      <c r="AZ1383">
        <f t="shared" si="625"/>
        <v>3.7999999999999999E-2</v>
      </c>
      <c r="BA1383" s="13">
        <f t="shared" si="626"/>
        <v>16789210</v>
      </c>
      <c r="BB1383" s="17" t="s">
        <v>2189</v>
      </c>
      <c r="BC1383">
        <f>MATCH(BB1383,MONTHLY_INDEX!$A:$A,0)</f>
        <v>798</v>
      </c>
      <c r="BD1383">
        <f>MATCH(AU1383,MONTHLY_INDEX!$1:$1,0)</f>
        <v>80</v>
      </c>
      <c r="BE1383">
        <f>INDEX(MONTHLY_INDEX!$1:$1048576,Final!BC1383,Final!BD1383)</f>
        <v>96</v>
      </c>
      <c r="BF1383">
        <f>MATCH($BF$1,MONTHLY_INDEX!$1:$1,0)</f>
        <v>127</v>
      </c>
      <c r="BG1383">
        <f>INDEX(MONTHLY_INDEX!$1:$1048576,Final!BC1383,Final!BF1383)</f>
        <v>95.3</v>
      </c>
      <c r="BH1383" s="23">
        <f>(BG1383-BE1383)/BE1383</f>
        <v>-7.2916666666666963E-3</v>
      </c>
      <c r="BI1383" s="14">
        <f>(1+BH1383)*BA1383</f>
        <v>16666788.677083332</v>
      </c>
      <c r="BJ1383" s="14">
        <f>BI1383*AZ1383*AW1383</f>
        <v>2542027.7415156956</v>
      </c>
      <c r="BK1383" s="15">
        <f t="shared" si="627"/>
        <v>14124760.935567636</v>
      </c>
      <c r="BL1383" s="52">
        <v>0</v>
      </c>
      <c r="BM1383" s="15">
        <f>MAX((1-BL1383)*BK1383,BI1383*AY1383)</f>
        <v>14124760.935567636</v>
      </c>
    </row>
    <row r="1384" spans="1:65">
      <c r="A1384" s="8">
        <v>1382</v>
      </c>
      <c r="B1384" s="1" t="s">
        <v>44</v>
      </c>
      <c r="C1384" s="1">
        <v>1500</v>
      </c>
      <c r="D1384" s="1" t="s">
        <v>60</v>
      </c>
      <c r="E1384" s="1">
        <v>150000057</v>
      </c>
      <c r="F1384" s="1" t="s">
        <v>60</v>
      </c>
      <c r="G1384" s="1" t="s">
        <v>111</v>
      </c>
      <c r="H1384" s="1">
        <v>23</v>
      </c>
      <c r="I1384" s="1" t="s">
        <v>52</v>
      </c>
      <c r="J1384" s="1" t="s">
        <v>49</v>
      </c>
      <c r="K1384" s="1">
        <v>17406001</v>
      </c>
      <c r="L1384" s="1" t="s">
        <v>50</v>
      </c>
      <c r="M1384" s="1" t="s">
        <v>51</v>
      </c>
      <c r="N1384" s="1" t="s">
        <v>64</v>
      </c>
      <c r="O1384" s="1" t="s">
        <v>65</v>
      </c>
      <c r="P1384" s="1" t="s">
        <v>66</v>
      </c>
      <c r="Q1384" s="1" t="s">
        <v>67</v>
      </c>
      <c r="R1384" s="1" t="s">
        <v>87</v>
      </c>
      <c r="S1384" s="1" t="s">
        <v>88</v>
      </c>
      <c r="T1384" s="2">
        <v>43333</v>
      </c>
      <c r="U1384" s="2">
        <v>43333</v>
      </c>
      <c r="V1384" s="1" t="s">
        <v>52</v>
      </c>
      <c r="W1384" s="3">
        <v>1</v>
      </c>
      <c r="X1384" s="1" t="s">
        <v>53</v>
      </c>
      <c r="Y1384" s="4">
        <v>32425</v>
      </c>
      <c r="Z1384" s="4">
        <v>-4246</v>
      </c>
      <c r="AA1384" s="4">
        <v>0</v>
      </c>
      <c r="AB1384" s="4">
        <v>0</v>
      </c>
      <c r="AC1384" s="4">
        <v>0</v>
      </c>
      <c r="AD1384" s="4">
        <v>32425</v>
      </c>
      <c r="AE1384" s="5">
        <v>1685</v>
      </c>
      <c r="AF1384" s="1" t="s">
        <v>70</v>
      </c>
      <c r="AG1384" s="1" t="s">
        <v>71</v>
      </c>
      <c r="AH1384" s="1" t="s">
        <v>89</v>
      </c>
      <c r="AI1384" s="1" t="s">
        <v>57</v>
      </c>
      <c r="AJ1384" s="5">
        <v>10950</v>
      </c>
      <c r="AK1384" s="4">
        <v>-336</v>
      </c>
      <c r="AL1384" s="4">
        <v>0</v>
      </c>
      <c r="AM1384" s="4">
        <v>0</v>
      </c>
      <c r="AN1384" s="4">
        <v>0</v>
      </c>
      <c r="AO1384" s="4">
        <v>-4582</v>
      </c>
      <c r="AP1384" s="4">
        <v>-4582</v>
      </c>
      <c r="AQ1384" s="4">
        <v>0</v>
      </c>
      <c r="AR1384" s="4">
        <v>27843</v>
      </c>
      <c r="AS1384" s="1" t="s">
        <v>52</v>
      </c>
      <c r="AT1384" s="9">
        <f t="shared" si="622"/>
        <v>43333</v>
      </c>
      <c r="AU1384" s="9">
        <f t="shared" si="623"/>
        <v>43313</v>
      </c>
      <c r="AV1384" s="9">
        <v>44798</v>
      </c>
      <c r="AW1384" s="11">
        <f t="shared" si="624"/>
        <v>4.0136986301369859</v>
      </c>
      <c r="AX1384">
        <v>10</v>
      </c>
      <c r="AY1384" s="12">
        <v>0.05</v>
      </c>
      <c r="AZ1384">
        <f t="shared" si="625"/>
        <v>9.5000000000000001E-2</v>
      </c>
      <c r="BA1384" s="13">
        <f t="shared" si="626"/>
        <v>32425</v>
      </c>
      <c r="BI1384" s="14">
        <f t="shared" ref="BI1384:BI1388" si="641">AR1384</f>
        <v>27843</v>
      </c>
      <c r="BJ1384" s="14">
        <v>0</v>
      </c>
      <c r="BK1384" s="14">
        <f t="shared" ref="BK1384:BK1388" si="642">AR1384</f>
        <v>27843</v>
      </c>
      <c r="BL1384" s="52">
        <v>0</v>
      </c>
      <c r="BM1384" s="15">
        <f t="shared" ref="BM1384:BM1388" si="643">AR1384</f>
        <v>27843</v>
      </c>
    </row>
    <row r="1385" spans="1:65">
      <c r="A1385" s="8">
        <v>1383</v>
      </c>
      <c r="B1385" s="1" t="s">
        <v>44</v>
      </c>
      <c r="C1385" s="1">
        <v>1500</v>
      </c>
      <c r="D1385" s="1" t="s">
        <v>60</v>
      </c>
      <c r="E1385" s="1">
        <v>150000057</v>
      </c>
      <c r="F1385" s="1" t="s">
        <v>112</v>
      </c>
      <c r="G1385" s="1" t="s">
        <v>113</v>
      </c>
      <c r="H1385" s="1">
        <v>24</v>
      </c>
      <c r="I1385" s="1" t="s">
        <v>52</v>
      </c>
      <c r="J1385" s="1" t="s">
        <v>49</v>
      </c>
      <c r="K1385" s="1">
        <v>17406001</v>
      </c>
      <c r="L1385" s="1" t="s">
        <v>50</v>
      </c>
      <c r="M1385" s="1" t="s">
        <v>51</v>
      </c>
      <c r="N1385" s="1" t="s">
        <v>64</v>
      </c>
      <c r="O1385" s="1" t="s">
        <v>65</v>
      </c>
      <c r="P1385" s="1" t="s">
        <v>66</v>
      </c>
      <c r="Q1385" s="1" t="s">
        <v>67</v>
      </c>
      <c r="R1385" s="1" t="s">
        <v>87</v>
      </c>
      <c r="S1385" s="1" t="s">
        <v>88</v>
      </c>
      <c r="T1385" s="2">
        <v>43333</v>
      </c>
      <c r="U1385" s="2">
        <v>43333</v>
      </c>
      <c r="V1385" s="1" t="s">
        <v>52</v>
      </c>
      <c r="W1385" s="3">
        <v>1</v>
      </c>
      <c r="X1385" s="1" t="s">
        <v>53</v>
      </c>
      <c r="Y1385" s="4">
        <v>970825</v>
      </c>
      <c r="Z1385" s="4">
        <v>-127181.51</v>
      </c>
      <c r="AA1385" s="4">
        <v>0</v>
      </c>
      <c r="AB1385" s="4">
        <v>0</v>
      </c>
      <c r="AC1385" s="4">
        <v>0</v>
      </c>
      <c r="AD1385" s="4">
        <v>970825</v>
      </c>
      <c r="AE1385" s="5">
        <v>1685</v>
      </c>
      <c r="AF1385" s="1" t="s">
        <v>70</v>
      </c>
      <c r="AG1385" s="1" t="s">
        <v>71</v>
      </c>
      <c r="AH1385" s="1" t="s">
        <v>89</v>
      </c>
      <c r="AI1385" s="1" t="s">
        <v>57</v>
      </c>
      <c r="AJ1385" s="5">
        <v>10950</v>
      </c>
      <c r="AK1385" s="4">
        <v>-10071</v>
      </c>
      <c r="AL1385" s="4">
        <v>0</v>
      </c>
      <c r="AM1385" s="4">
        <v>0</v>
      </c>
      <c r="AN1385" s="4">
        <v>0</v>
      </c>
      <c r="AO1385" s="4">
        <v>-137252.51</v>
      </c>
      <c r="AP1385" s="4">
        <v>-137252.51</v>
      </c>
      <c r="AQ1385" s="4">
        <v>0</v>
      </c>
      <c r="AR1385" s="4">
        <v>833572.49</v>
      </c>
      <c r="AS1385" s="1" t="s">
        <v>52</v>
      </c>
      <c r="AT1385" s="9">
        <f t="shared" si="622"/>
        <v>43333</v>
      </c>
      <c r="AU1385" s="9">
        <f t="shared" si="623"/>
        <v>43313</v>
      </c>
      <c r="AV1385" s="9">
        <v>44798</v>
      </c>
      <c r="AW1385" s="11">
        <f t="shared" si="624"/>
        <v>4.0136986301369859</v>
      </c>
      <c r="AX1385">
        <v>10</v>
      </c>
      <c r="AY1385" s="12">
        <v>0.05</v>
      </c>
      <c r="AZ1385">
        <f t="shared" si="625"/>
        <v>9.5000000000000001E-2</v>
      </c>
      <c r="BA1385" s="13">
        <f t="shared" si="626"/>
        <v>970825</v>
      </c>
      <c r="BB1385" s="16" t="s">
        <v>593</v>
      </c>
      <c r="BC1385" s="16" t="s">
        <v>593</v>
      </c>
      <c r="BD1385" s="16" t="s">
        <v>593</v>
      </c>
      <c r="BE1385" s="16" t="s">
        <v>593</v>
      </c>
      <c r="BF1385" s="16" t="s">
        <v>593</v>
      </c>
      <c r="BG1385" s="16" t="s">
        <v>593</v>
      </c>
      <c r="BH1385" s="16" t="s">
        <v>593</v>
      </c>
      <c r="BI1385" s="14">
        <f t="shared" si="641"/>
        <v>833572.49</v>
      </c>
      <c r="BJ1385" s="14">
        <v>0</v>
      </c>
      <c r="BK1385" s="14">
        <f t="shared" si="642"/>
        <v>833572.49</v>
      </c>
      <c r="BL1385" s="52">
        <v>0</v>
      </c>
      <c r="BM1385" s="15">
        <f t="shared" si="643"/>
        <v>833572.49</v>
      </c>
    </row>
    <row r="1386" spans="1:65">
      <c r="A1386" s="8">
        <v>1384</v>
      </c>
      <c r="B1386" s="1" t="s">
        <v>44</v>
      </c>
      <c r="C1386" s="1">
        <v>1500</v>
      </c>
      <c r="D1386" s="1" t="s">
        <v>60</v>
      </c>
      <c r="E1386" s="1">
        <v>150000057</v>
      </c>
      <c r="F1386" s="1" t="s">
        <v>112</v>
      </c>
      <c r="G1386" s="1" t="s">
        <v>114</v>
      </c>
      <c r="H1386" s="1">
        <v>25</v>
      </c>
      <c r="I1386" s="1" t="s">
        <v>52</v>
      </c>
      <c r="J1386" s="1" t="s">
        <v>49</v>
      </c>
      <c r="K1386" s="1">
        <v>17406001</v>
      </c>
      <c r="L1386" s="1" t="s">
        <v>50</v>
      </c>
      <c r="M1386" s="1" t="s">
        <v>51</v>
      </c>
      <c r="N1386" s="1" t="s">
        <v>64</v>
      </c>
      <c r="O1386" s="1" t="s">
        <v>65</v>
      </c>
      <c r="P1386" s="1" t="s">
        <v>66</v>
      </c>
      <c r="Q1386" s="1" t="s">
        <v>67</v>
      </c>
      <c r="R1386" s="1" t="s">
        <v>87</v>
      </c>
      <c r="S1386" s="1" t="s">
        <v>88</v>
      </c>
      <c r="T1386" s="2">
        <v>43333</v>
      </c>
      <c r="U1386" s="2">
        <v>43333</v>
      </c>
      <c r="V1386" s="1" t="s">
        <v>52</v>
      </c>
      <c r="W1386" s="3">
        <v>1</v>
      </c>
      <c r="X1386" s="1" t="s">
        <v>53</v>
      </c>
      <c r="Y1386" s="4">
        <v>2008211</v>
      </c>
      <c r="Z1386" s="4">
        <v>-263082.87</v>
      </c>
      <c r="AA1386" s="4">
        <v>0</v>
      </c>
      <c r="AB1386" s="4">
        <v>0</v>
      </c>
      <c r="AC1386" s="4">
        <v>0</v>
      </c>
      <c r="AD1386" s="4">
        <v>2008211</v>
      </c>
      <c r="AE1386" s="5">
        <v>1685</v>
      </c>
      <c r="AF1386" s="1" t="s">
        <v>70</v>
      </c>
      <c r="AG1386" s="1" t="s">
        <v>71</v>
      </c>
      <c r="AH1386" s="1" t="s">
        <v>89</v>
      </c>
      <c r="AI1386" s="1" t="s">
        <v>57</v>
      </c>
      <c r="AJ1386" s="5">
        <v>10950</v>
      </c>
      <c r="AK1386" s="4">
        <v>-20832</v>
      </c>
      <c r="AL1386" s="4">
        <v>0</v>
      </c>
      <c r="AM1386" s="4">
        <v>0</v>
      </c>
      <c r="AN1386" s="4">
        <v>0</v>
      </c>
      <c r="AO1386" s="4">
        <v>-283914.87</v>
      </c>
      <c r="AP1386" s="4">
        <v>-283914.87</v>
      </c>
      <c r="AQ1386" s="4">
        <v>0</v>
      </c>
      <c r="AR1386" s="4">
        <v>1724296.13</v>
      </c>
      <c r="AS1386" s="1" t="s">
        <v>52</v>
      </c>
      <c r="AT1386" s="9">
        <f t="shared" si="622"/>
        <v>43333</v>
      </c>
      <c r="AU1386" s="9">
        <f t="shared" si="623"/>
        <v>43313</v>
      </c>
      <c r="AV1386" s="9">
        <v>44798</v>
      </c>
      <c r="AW1386" s="11">
        <f t="shared" si="624"/>
        <v>4.0136986301369859</v>
      </c>
      <c r="AX1386">
        <v>10</v>
      </c>
      <c r="AY1386" s="12">
        <v>0.05</v>
      </c>
      <c r="AZ1386">
        <f t="shared" si="625"/>
        <v>9.5000000000000001E-2</v>
      </c>
      <c r="BA1386" s="13">
        <f t="shared" si="626"/>
        <v>2008211</v>
      </c>
      <c r="BB1386" s="16" t="s">
        <v>593</v>
      </c>
      <c r="BC1386" s="16" t="s">
        <v>593</v>
      </c>
      <c r="BD1386" s="16" t="s">
        <v>593</v>
      </c>
      <c r="BE1386" s="16" t="s">
        <v>593</v>
      </c>
      <c r="BF1386" s="16" t="s">
        <v>593</v>
      </c>
      <c r="BG1386" s="16" t="s">
        <v>593</v>
      </c>
      <c r="BH1386" s="16" t="s">
        <v>593</v>
      </c>
      <c r="BI1386" s="14">
        <f t="shared" si="641"/>
        <v>1724296.13</v>
      </c>
      <c r="BJ1386" s="14">
        <v>0</v>
      </c>
      <c r="BK1386" s="14">
        <f t="shared" si="642"/>
        <v>1724296.13</v>
      </c>
      <c r="BL1386" s="52">
        <v>0</v>
      </c>
      <c r="BM1386" s="15">
        <f t="shared" si="643"/>
        <v>1724296.13</v>
      </c>
    </row>
    <row r="1387" spans="1:65">
      <c r="A1387" s="8">
        <v>1385</v>
      </c>
      <c r="B1387" s="1" t="s">
        <v>44</v>
      </c>
      <c r="C1387" s="1">
        <v>1500</v>
      </c>
      <c r="D1387" s="1" t="s">
        <v>60</v>
      </c>
      <c r="E1387" s="1">
        <v>150000057</v>
      </c>
      <c r="F1387" s="1" t="s">
        <v>60</v>
      </c>
      <c r="G1387" s="1" t="s">
        <v>115</v>
      </c>
      <c r="H1387" s="1">
        <v>26</v>
      </c>
      <c r="I1387" s="1" t="s">
        <v>52</v>
      </c>
      <c r="J1387" s="1" t="s">
        <v>49</v>
      </c>
      <c r="K1387" s="1">
        <v>17406001</v>
      </c>
      <c r="L1387" s="1" t="s">
        <v>50</v>
      </c>
      <c r="M1387" s="1" t="s">
        <v>51</v>
      </c>
      <c r="N1387" s="1" t="s">
        <v>64</v>
      </c>
      <c r="O1387" s="1" t="s">
        <v>65</v>
      </c>
      <c r="P1387" s="1" t="s">
        <v>66</v>
      </c>
      <c r="Q1387" s="1" t="s">
        <v>67</v>
      </c>
      <c r="R1387" s="1" t="s">
        <v>87</v>
      </c>
      <c r="S1387" s="1" t="s">
        <v>88</v>
      </c>
      <c r="T1387" s="2">
        <v>43333</v>
      </c>
      <c r="U1387" s="2">
        <v>43333</v>
      </c>
      <c r="V1387" s="1" t="s">
        <v>52</v>
      </c>
      <c r="W1387" s="3">
        <v>1</v>
      </c>
      <c r="X1387" s="1" t="s">
        <v>53</v>
      </c>
      <c r="Y1387" s="4">
        <v>120000</v>
      </c>
      <c r="Z1387" s="4">
        <v>-15720</v>
      </c>
      <c r="AA1387" s="4">
        <v>0</v>
      </c>
      <c r="AB1387" s="4">
        <v>0</v>
      </c>
      <c r="AC1387" s="4">
        <v>0</v>
      </c>
      <c r="AD1387" s="4">
        <v>120000</v>
      </c>
      <c r="AE1387" s="5">
        <v>1685</v>
      </c>
      <c r="AF1387" s="1" t="s">
        <v>70</v>
      </c>
      <c r="AG1387" s="1" t="s">
        <v>71</v>
      </c>
      <c r="AH1387" s="1" t="s">
        <v>89</v>
      </c>
      <c r="AI1387" s="1" t="s">
        <v>57</v>
      </c>
      <c r="AJ1387" s="5">
        <v>10950</v>
      </c>
      <c r="AK1387" s="4">
        <v>-1245</v>
      </c>
      <c r="AL1387" s="4">
        <v>0</v>
      </c>
      <c r="AM1387" s="4">
        <v>0</v>
      </c>
      <c r="AN1387" s="4">
        <v>0</v>
      </c>
      <c r="AO1387" s="4">
        <v>-16965</v>
      </c>
      <c r="AP1387" s="4">
        <v>-16965</v>
      </c>
      <c r="AQ1387" s="4">
        <v>0</v>
      </c>
      <c r="AR1387" s="4">
        <v>103035</v>
      </c>
      <c r="AS1387" s="1" t="s">
        <v>52</v>
      </c>
      <c r="AT1387" s="9">
        <f t="shared" si="622"/>
        <v>43333</v>
      </c>
      <c r="AU1387" s="9">
        <f t="shared" si="623"/>
        <v>43313</v>
      </c>
      <c r="AV1387" s="9">
        <v>44798</v>
      </c>
      <c r="AW1387" s="11">
        <f t="shared" si="624"/>
        <v>4.0136986301369859</v>
      </c>
      <c r="AX1387">
        <v>10</v>
      </c>
      <c r="AY1387" s="12">
        <v>0.05</v>
      </c>
      <c r="AZ1387">
        <f t="shared" si="625"/>
        <v>9.5000000000000001E-2</v>
      </c>
      <c r="BA1387" s="13">
        <f t="shared" si="626"/>
        <v>120000</v>
      </c>
      <c r="BI1387" s="14">
        <f t="shared" si="641"/>
        <v>103035</v>
      </c>
      <c r="BJ1387" s="14">
        <v>0</v>
      </c>
      <c r="BK1387" s="14">
        <f t="shared" si="642"/>
        <v>103035</v>
      </c>
      <c r="BL1387" s="52">
        <v>0</v>
      </c>
      <c r="BM1387" s="15">
        <f t="shared" si="643"/>
        <v>103035</v>
      </c>
    </row>
    <row r="1388" spans="1:65">
      <c r="A1388" s="8">
        <v>1386</v>
      </c>
      <c r="B1388" s="1" t="s">
        <v>44</v>
      </c>
      <c r="C1388" s="1">
        <v>1500</v>
      </c>
      <c r="D1388" s="1" t="s">
        <v>60</v>
      </c>
      <c r="E1388" s="1">
        <v>150000057</v>
      </c>
      <c r="F1388" s="1" t="s">
        <v>112</v>
      </c>
      <c r="G1388" s="1" t="s">
        <v>116</v>
      </c>
      <c r="H1388" s="1">
        <v>27</v>
      </c>
      <c r="I1388" s="1" t="s">
        <v>167</v>
      </c>
      <c r="J1388" s="1" t="s">
        <v>49</v>
      </c>
      <c r="K1388" s="1">
        <v>17406001</v>
      </c>
      <c r="L1388" s="1" t="s">
        <v>50</v>
      </c>
      <c r="M1388" s="1" t="s">
        <v>51</v>
      </c>
      <c r="N1388" s="1" t="s">
        <v>64</v>
      </c>
      <c r="O1388" s="1" t="s">
        <v>65</v>
      </c>
      <c r="P1388" s="1" t="s">
        <v>66</v>
      </c>
      <c r="Q1388" s="1" t="s">
        <v>67</v>
      </c>
      <c r="R1388" s="1" t="s">
        <v>87</v>
      </c>
      <c r="S1388" s="1" t="s">
        <v>88</v>
      </c>
      <c r="T1388" s="2">
        <v>43333</v>
      </c>
      <c r="U1388" s="2">
        <v>43333</v>
      </c>
      <c r="V1388" s="1" t="s">
        <v>52</v>
      </c>
      <c r="W1388" s="3">
        <v>1</v>
      </c>
      <c r="X1388" s="1" t="s">
        <v>53</v>
      </c>
      <c r="Y1388" s="4">
        <v>4339035</v>
      </c>
      <c r="Z1388" s="4">
        <v>-568428.62</v>
      </c>
      <c r="AA1388" s="4">
        <v>0</v>
      </c>
      <c r="AB1388" s="4">
        <v>0</v>
      </c>
      <c r="AC1388" s="4">
        <v>0</v>
      </c>
      <c r="AD1388" s="4">
        <v>4339035</v>
      </c>
      <c r="AE1388" s="5">
        <v>1685</v>
      </c>
      <c r="AF1388" s="1" t="s">
        <v>70</v>
      </c>
      <c r="AG1388" s="1" t="s">
        <v>71</v>
      </c>
      <c r="AH1388" s="1" t="s">
        <v>89</v>
      </c>
      <c r="AI1388" s="1" t="s">
        <v>57</v>
      </c>
      <c r="AJ1388" s="5">
        <v>10950</v>
      </c>
      <c r="AK1388" s="4">
        <v>-45011</v>
      </c>
      <c r="AL1388" s="4">
        <v>0</v>
      </c>
      <c r="AM1388" s="4">
        <v>0</v>
      </c>
      <c r="AN1388" s="4">
        <v>0</v>
      </c>
      <c r="AO1388" s="4">
        <v>-613439.62</v>
      </c>
      <c r="AP1388" s="4">
        <v>-613439.62</v>
      </c>
      <c r="AQ1388" s="4">
        <v>0</v>
      </c>
      <c r="AR1388" s="4">
        <v>3725595.38</v>
      </c>
      <c r="AS1388" s="1" t="s">
        <v>52</v>
      </c>
      <c r="AT1388" s="9">
        <f t="shared" si="622"/>
        <v>43333</v>
      </c>
      <c r="AU1388" s="9">
        <f t="shared" si="623"/>
        <v>43313</v>
      </c>
      <c r="AV1388" s="9">
        <v>44798</v>
      </c>
      <c r="AW1388" s="11">
        <f t="shared" si="624"/>
        <v>4.0136986301369859</v>
      </c>
      <c r="AX1388">
        <v>10</v>
      </c>
      <c r="AY1388" s="12">
        <v>0.05</v>
      </c>
      <c r="AZ1388">
        <f t="shared" si="625"/>
        <v>9.5000000000000001E-2</v>
      </c>
      <c r="BA1388" s="13">
        <f t="shared" si="626"/>
        <v>4339035</v>
      </c>
      <c r="BB1388" s="16" t="s">
        <v>593</v>
      </c>
      <c r="BC1388" s="16" t="s">
        <v>593</v>
      </c>
      <c r="BD1388" s="16" t="s">
        <v>593</v>
      </c>
      <c r="BE1388" s="16" t="s">
        <v>593</v>
      </c>
      <c r="BF1388" s="16" t="s">
        <v>593</v>
      </c>
      <c r="BG1388" s="16" t="s">
        <v>593</v>
      </c>
      <c r="BH1388" s="16" t="s">
        <v>593</v>
      </c>
      <c r="BI1388" s="14">
        <f t="shared" si="641"/>
        <v>3725595.38</v>
      </c>
      <c r="BJ1388" s="14">
        <v>0</v>
      </c>
      <c r="BK1388" s="14">
        <f t="shared" si="642"/>
        <v>3725595.38</v>
      </c>
      <c r="BL1388" s="52">
        <v>0</v>
      </c>
      <c r="BM1388" s="15">
        <f t="shared" si="643"/>
        <v>3725595.38</v>
      </c>
    </row>
    <row r="1389" spans="1:65">
      <c r="A1389" s="8">
        <v>1387</v>
      </c>
      <c r="B1389" s="1" t="s">
        <v>44</v>
      </c>
      <c r="C1389" s="1">
        <v>1500</v>
      </c>
      <c r="D1389" s="1" t="s">
        <v>60</v>
      </c>
      <c r="E1389" s="1">
        <v>150000058</v>
      </c>
      <c r="F1389" s="1" t="s">
        <v>60</v>
      </c>
      <c r="G1389" s="1" t="s">
        <v>86</v>
      </c>
      <c r="H1389" s="1">
        <v>1</v>
      </c>
      <c r="I1389" s="1" t="s">
        <v>52</v>
      </c>
      <c r="J1389" s="1" t="s">
        <v>49</v>
      </c>
      <c r="K1389" s="1">
        <v>17406001</v>
      </c>
      <c r="L1389" s="1" t="s">
        <v>50</v>
      </c>
      <c r="M1389" s="1" t="s">
        <v>51</v>
      </c>
      <c r="N1389" s="1" t="s">
        <v>64</v>
      </c>
      <c r="O1389" s="1" t="s">
        <v>65</v>
      </c>
      <c r="P1389" s="1" t="s">
        <v>66</v>
      </c>
      <c r="Q1389" s="1" t="s">
        <v>67</v>
      </c>
      <c r="R1389" s="1" t="s">
        <v>87</v>
      </c>
      <c r="S1389" s="1" t="s">
        <v>88</v>
      </c>
      <c r="T1389" s="2">
        <v>43333</v>
      </c>
      <c r="U1389" s="2">
        <v>43333</v>
      </c>
      <c r="V1389" s="1" t="s">
        <v>52</v>
      </c>
      <c r="W1389" s="3">
        <v>1</v>
      </c>
      <c r="X1389" s="1" t="s">
        <v>53</v>
      </c>
      <c r="Y1389" s="4">
        <v>892500</v>
      </c>
      <c r="Z1389" s="4">
        <v>-116920</v>
      </c>
      <c r="AA1389" s="4">
        <v>0</v>
      </c>
      <c r="AB1389" s="4">
        <v>0</v>
      </c>
      <c r="AC1389" s="4">
        <v>0</v>
      </c>
      <c r="AD1389" s="4">
        <v>892500</v>
      </c>
      <c r="AE1389" s="5">
        <v>1685</v>
      </c>
      <c r="AF1389" s="1" t="s">
        <v>70</v>
      </c>
      <c r="AG1389" s="1" t="s">
        <v>71</v>
      </c>
      <c r="AH1389" s="1" t="s">
        <v>89</v>
      </c>
      <c r="AI1389" s="1" t="s">
        <v>57</v>
      </c>
      <c r="AJ1389" s="5">
        <v>10950</v>
      </c>
      <c r="AK1389" s="4">
        <v>-9258</v>
      </c>
      <c r="AL1389" s="4">
        <v>0</v>
      </c>
      <c r="AM1389" s="4">
        <v>0</v>
      </c>
      <c r="AN1389" s="4">
        <v>0</v>
      </c>
      <c r="AO1389" s="4">
        <v>-126178</v>
      </c>
      <c r="AP1389" s="4">
        <v>-126178</v>
      </c>
      <c r="AQ1389" s="4">
        <v>0</v>
      </c>
      <c r="AR1389" s="4">
        <v>766322</v>
      </c>
      <c r="AS1389" s="1" t="s">
        <v>52</v>
      </c>
      <c r="AT1389" s="9">
        <f t="shared" si="622"/>
        <v>43333</v>
      </c>
      <c r="AU1389" s="9">
        <f t="shared" si="623"/>
        <v>43313</v>
      </c>
      <c r="AV1389" s="9">
        <v>44798</v>
      </c>
      <c r="AW1389" s="11">
        <f t="shared" si="624"/>
        <v>4.0136986301369859</v>
      </c>
      <c r="AX1389">
        <v>10</v>
      </c>
      <c r="AY1389" s="12">
        <v>0.05</v>
      </c>
      <c r="AZ1389">
        <f t="shared" si="625"/>
        <v>9.5000000000000001E-2</v>
      </c>
      <c r="BA1389" s="13">
        <f t="shared" si="626"/>
        <v>892500</v>
      </c>
      <c r="BB1389" s="17" t="s">
        <v>1853</v>
      </c>
      <c r="BC1389">
        <f>MATCH(BB1389,MONTHLY_INDEX!$A:$A,0)</f>
        <v>630</v>
      </c>
      <c r="BD1389">
        <f>MATCH(AU1389,MONTHLY_INDEX!$1:$1,0)</f>
        <v>80</v>
      </c>
      <c r="BE1389">
        <f>INDEX(MONTHLY_INDEX!$1:$1048576,Final!BC1389,Final!BD1389)</f>
        <v>111.6</v>
      </c>
      <c r="BF1389">
        <f>MATCH($BF$1,MONTHLY_INDEX!$1:$1,0)</f>
        <v>127</v>
      </c>
      <c r="BG1389">
        <f>INDEX(MONTHLY_INDEX!$1:$1048576,Final!BC1389,Final!BF1389)</f>
        <v>151.1</v>
      </c>
      <c r="BH1389" s="23">
        <f t="shared" ref="BH1389:BH1406" si="644">(BG1389-BE1389)/BE1389</f>
        <v>0.35394265232974914</v>
      </c>
      <c r="BI1389" s="14">
        <f t="shared" ref="BI1389:BI1406" si="645">(1+BH1389)*BA1389</f>
        <v>1208393.817204301</v>
      </c>
      <c r="BJ1389" s="14">
        <f t="shared" ref="BJ1389:BJ1406" si="646">BI1389*AZ1389*AW1389</f>
        <v>460762.21783399611</v>
      </c>
      <c r="BK1389" s="15">
        <f t="shared" si="627"/>
        <v>747631.59937030496</v>
      </c>
      <c r="BL1389" s="52">
        <v>0</v>
      </c>
      <c r="BM1389" s="15">
        <f t="shared" ref="BM1389:BM1406" si="647">MAX((1-BL1389)*BK1389,BI1389*AY1389)</f>
        <v>747631.59937030496</v>
      </c>
    </row>
    <row r="1390" spans="1:65">
      <c r="A1390" s="8">
        <v>1388</v>
      </c>
      <c r="B1390" s="1" t="s">
        <v>44</v>
      </c>
      <c r="C1390" s="1">
        <v>1500</v>
      </c>
      <c r="D1390" s="1" t="s">
        <v>60</v>
      </c>
      <c r="E1390" s="1">
        <v>150000058</v>
      </c>
      <c r="F1390" s="1" t="s">
        <v>60</v>
      </c>
      <c r="G1390" s="1" t="s">
        <v>90</v>
      </c>
      <c r="H1390" s="1">
        <v>2</v>
      </c>
      <c r="I1390" s="1" t="s">
        <v>52</v>
      </c>
      <c r="J1390" s="1" t="s">
        <v>49</v>
      </c>
      <c r="K1390" s="1">
        <v>17406001</v>
      </c>
      <c r="L1390" s="1" t="s">
        <v>50</v>
      </c>
      <c r="M1390" s="1" t="s">
        <v>51</v>
      </c>
      <c r="N1390" s="1" t="s">
        <v>64</v>
      </c>
      <c r="O1390" s="1" t="s">
        <v>65</v>
      </c>
      <c r="P1390" s="1" t="s">
        <v>66</v>
      </c>
      <c r="Q1390" s="1" t="s">
        <v>67</v>
      </c>
      <c r="R1390" s="1" t="s">
        <v>87</v>
      </c>
      <c r="S1390" s="1" t="s">
        <v>88</v>
      </c>
      <c r="T1390" s="2">
        <v>43333</v>
      </c>
      <c r="U1390" s="2">
        <v>43333</v>
      </c>
      <c r="V1390" s="1" t="s">
        <v>52</v>
      </c>
      <c r="W1390" s="3">
        <v>1</v>
      </c>
      <c r="X1390" s="1" t="s">
        <v>53</v>
      </c>
      <c r="Y1390" s="4">
        <v>472500</v>
      </c>
      <c r="Z1390" s="4">
        <v>-61898</v>
      </c>
      <c r="AA1390" s="4">
        <v>0</v>
      </c>
      <c r="AB1390" s="4">
        <v>0</v>
      </c>
      <c r="AC1390" s="4">
        <v>0</v>
      </c>
      <c r="AD1390" s="4">
        <v>472500</v>
      </c>
      <c r="AE1390" s="5">
        <v>1685</v>
      </c>
      <c r="AF1390" s="1" t="s">
        <v>70</v>
      </c>
      <c r="AG1390" s="1" t="s">
        <v>71</v>
      </c>
      <c r="AH1390" s="1" t="s">
        <v>89</v>
      </c>
      <c r="AI1390" s="1" t="s">
        <v>57</v>
      </c>
      <c r="AJ1390" s="5">
        <v>10950</v>
      </c>
      <c r="AK1390" s="4">
        <v>-4901</v>
      </c>
      <c r="AL1390" s="4">
        <v>0</v>
      </c>
      <c r="AM1390" s="4">
        <v>0</v>
      </c>
      <c r="AN1390" s="4">
        <v>0</v>
      </c>
      <c r="AO1390" s="4">
        <v>-66799</v>
      </c>
      <c r="AP1390" s="4">
        <v>-66799</v>
      </c>
      <c r="AQ1390" s="4">
        <v>0</v>
      </c>
      <c r="AR1390" s="4">
        <v>405701</v>
      </c>
      <c r="AS1390" s="1" t="s">
        <v>52</v>
      </c>
      <c r="AT1390" s="9">
        <f t="shared" si="622"/>
        <v>43333</v>
      </c>
      <c r="AU1390" s="9">
        <f t="shared" si="623"/>
        <v>43313</v>
      </c>
      <c r="AV1390" s="9">
        <v>44798</v>
      </c>
      <c r="AW1390" s="11">
        <f t="shared" si="624"/>
        <v>4.0136986301369859</v>
      </c>
      <c r="AX1390">
        <v>10</v>
      </c>
      <c r="AY1390" s="12">
        <v>0.05</v>
      </c>
      <c r="AZ1390">
        <f t="shared" si="625"/>
        <v>9.5000000000000001E-2</v>
      </c>
      <c r="BA1390" s="13">
        <f t="shared" si="626"/>
        <v>472500</v>
      </c>
      <c r="BB1390" s="17" t="s">
        <v>2189</v>
      </c>
      <c r="BC1390">
        <f>MATCH(BB1390,MONTHLY_INDEX!$A:$A,0)</f>
        <v>798</v>
      </c>
      <c r="BD1390">
        <f>MATCH(AU1390,MONTHLY_INDEX!$1:$1,0)</f>
        <v>80</v>
      </c>
      <c r="BE1390">
        <f>INDEX(MONTHLY_INDEX!$1:$1048576,Final!BC1390,Final!BD1390)</f>
        <v>96</v>
      </c>
      <c r="BF1390">
        <f>MATCH($BF$1,MONTHLY_INDEX!$1:$1,0)</f>
        <v>127</v>
      </c>
      <c r="BG1390">
        <f>INDEX(MONTHLY_INDEX!$1:$1048576,Final!BC1390,Final!BF1390)</f>
        <v>95.3</v>
      </c>
      <c r="BH1390" s="23">
        <f t="shared" si="644"/>
        <v>-7.2916666666666963E-3</v>
      </c>
      <c r="BI1390" s="14">
        <f t="shared" si="645"/>
        <v>469054.6875</v>
      </c>
      <c r="BJ1390" s="14">
        <f t="shared" si="646"/>
        <v>178851.19488441778</v>
      </c>
      <c r="BK1390" s="15">
        <f t="shared" si="627"/>
        <v>290203.49261558219</v>
      </c>
      <c r="BL1390" s="52">
        <v>0</v>
      </c>
      <c r="BM1390" s="15">
        <f t="shared" si="647"/>
        <v>290203.49261558219</v>
      </c>
    </row>
    <row r="1391" spans="1:65">
      <c r="A1391" s="8">
        <v>1389</v>
      </c>
      <c r="B1391" s="1" t="s">
        <v>44</v>
      </c>
      <c r="C1391" s="1">
        <v>1500</v>
      </c>
      <c r="D1391" s="1" t="s">
        <v>60</v>
      </c>
      <c r="E1391" s="1">
        <v>150000058</v>
      </c>
      <c r="F1391" s="1" t="s">
        <v>60</v>
      </c>
      <c r="G1391" s="1" t="s">
        <v>91</v>
      </c>
      <c r="H1391" s="1">
        <v>3</v>
      </c>
      <c r="I1391" s="1" t="s">
        <v>52</v>
      </c>
      <c r="J1391" s="1" t="s">
        <v>49</v>
      </c>
      <c r="K1391" s="1">
        <v>17406001</v>
      </c>
      <c r="L1391" s="1" t="s">
        <v>50</v>
      </c>
      <c r="M1391" s="1" t="s">
        <v>51</v>
      </c>
      <c r="N1391" s="1" t="s">
        <v>64</v>
      </c>
      <c r="O1391" s="1" t="s">
        <v>65</v>
      </c>
      <c r="P1391" s="1" t="s">
        <v>66</v>
      </c>
      <c r="Q1391" s="1" t="s">
        <v>67</v>
      </c>
      <c r="R1391" s="1" t="s">
        <v>87</v>
      </c>
      <c r="S1391" s="1" t="s">
        <v>88</v>
      </c>
      <c r="T1391" s="2">
        <v>43333</v>
      </c>
      <c r="U1391" s="2">
        <v>43333</v>
      </c>
      <c r="V1391" s="1" t="s">
        <v>52</v>
      </c>
      <c r="W1391" s="3">
        <v>1</v>
      </c>
      <c r="X1391" s="1" t="s">
        <v>53</v>
      </c>
      <c r="Y1391" s="4">
        <v>637760</v>
      </c>
      <c r="Z1391" s="4">
        <v>-83547</v>
      </c>
      <c r="AA1391" s="4">
        <v>0</v>
      </c>
      <c r="AB1391" s="4">
        <v>0</v>
      </c>
      <c r="AC1391" s="4">
        <v>0</v>
      </c>
      <c r="AD1391" s="4">
        <v>637760</v>
      </c>
      <c r="AE1391" s="5">
        <v>1685</v>
      </c>
      <c r="AF1391" s="1" t="s">
        <v>70</v>
      </c>
      <c r="AG1391" s="1" t="s">
        <v>71</v>
      </c>
      <c r="AH1391" s="1" t="s">
        <v>89</v>
      </c>
      <c r="AI1391" s="1" t="s">
        <v>57</v>
      </c>
      <c r="AJ1391" s="5">
        <v>10950</v>
      </c>
      <c r="AK1391" s="4">
        <v>-6616</v>
      </c>
      <c r="AL1391" s="4">
        <v>0</v>
      </c>
      <c r="AM1391" s="4">
        <v>0</v>
      </c>
      <c r="AN1391" s="4">
        <v>0</v>
      </c>
      <c r="AO1391" s="4">
        <v>-90163</v>
      </c>
      <c r="AP1391" s="4">
        <v>-90163</v>
      </c>
      <c r="AQ1391" s="4">
        <v>0</v>
      </c>
      <c r="AR1391" s="4">
        <v>547597</v>
      </c>
      <c r="AS1391" s="1" t="s">
        <v>52</v>
      </c>
      <c r="AT1391" s="9">
        <f t="shared" si="622"/>
        <v>43333</v>
      </c>
      <c r="AU1391" s="9">
        <f t="shared" si="623"/>
        <v>43313</v>
      </c>
      <c r="AV1391" s="9">
        <v>44798</v>
      </c>
      <c r="AW1391" s="11">
        <f t="shared" si="624"/>
        <v>4.0136986301369859</v>
      </c>
      <c r="AX1391">
        <v>10</v>
      </c>
      <c r="AY1391" s="12">
        <v>0.05</v>
      </c>
      <c r="AZ1391">
        <f t="shared" si="625"/>
        <v>9.5000000000000001E-2</v>
      </c>
      <c r="BA1391" s="13">
        <f t="shared" si="626"/>
        <v>637760</v>
      </c>
      <c r="BB1391" s="17" t="s">
        <v>2189</v>
      </c>
      <c r="BC1391">
        <f>MATCH(BB1391,MONTHLY_INDEX!$A:$A,0)</f>
        <v>798</v>
      </c>
      <c r="BD1391">
        <f>MATCH(AU1391,MONTHLY_INDEX!$1:$1,0)</f>
        <v>80</v>
      </c>
      <c r="BE1391">
        <f>INDEX(MONTHLY_INDEX!$1:$1048576,Final!BC1391,Final!BD1391)</f>
        <v>96</v>
      </c>
      <c r="BF1391">
        <f>MATCH($BF$1,MONTHLY_INDEX!$1:$1,0)</f>
        <v>127</v>
      </c>
      <c r="BG1391">
        <f>INDEX(MONTHLY_INDEX!$1:$1048576,Final!BC1391,Final!BF1391)</f>
        <v>95.3</v>
      </c>
      <c r="BH1391" s="23">
        <f t="shared" si="644"/>
        <v>-7.2916666666666963E-3</v>
      </c>
      <c r="BI1391" s="14">
        <f t="shared" si="645"/>
        <v>633109.66666666663</v>
      </c>
      <c r="BJ1391" s="14">
        <f t="shared" si="646"/>
        <v>241405.58317351594</v>
      </c>
      <c r="BK1391" s="15">
        <f t="shared" si="627"/>
        <v>391704.08349315065</v>
      </c>
      <c r="BL1391" s="52">
        <v>0</v>
      </c>
      <c r="BM1391" s="15">
        <f t="shared" si="647"/>
        <v>391704.08349315065</v>
      </c>
    </row>
    <row r="1392" spans="1:65">
      <c r="A1392" s="8">
        <v>1390</v>
      </c>
      <c r="B1392" s="1" t="s">
        <v>44</v>
      </c>
      <c r="C1392" s="1">
        <v>1500</v>
      </c>
      <c r="D1392" s="1" t="s">
        <v>60</v>
      </c>
      <c r="E1392" s="1">
        <v>150000058</v>
      </c>
      <c r="F1392" s="1" t="s">
        <v>60</v>
      </c>
      <c r="G1392" s="1" t="s">
        <v>92</v>
      </c>
      <c r="H1392" s="1">
        <v>4</v>
      </c>
      <c r="I1392" s="1" t="s">
        <v>52</v>
      </c>
      <c r="J1392" s="1" t="s">
        <v>49</v>
      </c>
      <c r="K1392" s="1">
        <v>17406001</v>
      </c>
      <c r="L1392" s="1" t="s">
        <v>50</v>
      </c>
      <c r="M1392" s="1" t="s">
        <v>51</v>
      </c>
      <c r="N1392" s="1" t="s">
        <v>64</v>
      </c>
      <c r="O1392" s="1" t="s">
        <v>65</v>
      </c>
      <c r="P1392" s="1" t="s">
        <v>66</v>
      </c>
      <c r="Q1392" s="1" t="s">
        <v>67</v>
      </c>
      <c r="R1392" s="1" t="s">
        <v>87</v>
      </c>
      <c r="S1392" s="1" t="s">
        <v>88</v>
      </c>
      <c r="T1392" s="2">
        <v>43333</v>
      </c>
      <c r="U1392" s="2">
        <v>43333</v>
      </c>
      <c r="V1392" s="1" t="s">
        <v>52</v>
      </c>
      <c r="W1392" s="3">
        <v>1</v>
      </c>
      <c r="X1392" s="1" t="s">
        <v>53</v>
      </c>
      <c r="Y1392" s="4">
        <v>21044329</v>
      </c>
      <c r="Z1392" s="4">
        <v>-2756887</v>
      </c>
      <c r="AA1392" s="4">
        <v>0</v>
      </c>
      <c r="AB1392" s="4">
        <v>0</v>
      </c>
      <c r="AC1392" s="4">
        <v>0</v>
      </c>
      <c r="AD1392" s="4">
        <v>21044329</v>
      </c>
      <c r="AE1392" s="5">
        <v>1685</v>
      </c>
      <c r="AF1392" s="1" t="s">
        <v>70</v>
      </c>
      <c r="AG1392" s="1" t="s">
        <v>71</v>
      </c>
      <c r="AH1392" s="1" t="s">
        <v>89</v>
      </c>
      <c r="AI1392" s="1" t="s">
        <v>57</v>
      </c>
      <c r="AJ1392" s="5">
        <v>10950</v>
      </c>
      <c r="AK1392" s="4">
        <v>-218303</v>
      </c>
      <c r="AL1392" s="4">
        <v>0</v>
      </c>
      <c r="AM1392" s="4">
        <v>0</v>
      </c>
      <c r="AN1392" s="4">
        <v>0</v>
      </c>
      <c r="AO1392" s="4">
        <v>-2975190</v>
      </c>
      <c r="AP1392" s="4">
        <v>-2975190</v>
      </c>
      <c r="AQ1392" s="4">
        <v>0</v>
      </c>
      <c r="AR1392" s="4">
        <v>18069139</v>
      </c>
      <c r="AS1392" s="1" t="s">
        <v>52</v>
      </c>
      <c r="AT1392" s="9">
        <f t="shared" si="622"/>
        <v>43333</v>
      </c>
      <c r="AU1392" s="9">
        <f t="shared" si="623"/>
        <v>43313</v>
      </c>
      <c r="AV1392" s="9">
        <v>44798</v>
      </c>
      <c r="AW1392" s="11">
        <f t="shared" si="624"/>
        <v>4.0136986301369859</v>
      </c>
      <c r="AX1392">
        <v>25</v>
      </c>
      <c r="AY1392" s="12">
        <v>0.05</v>
      </c>
      <c r="AZ1392">
        <f t="shared" si="625"/>
        <v>3.7999999999999999E-2</v>
      </c>
      <c r="BA1392" s="13">
        <f t="shared" si="626"/>
        <v>21044329</v>
      </c>
      <c r="BB1392" s="17" t="s">
        <v>2189</v>
      </c>
      <c r="BC1392">
        <f>MATCH(BB1392,MONTHLY_INDEX!$A:$A,0)</f>
        <v>798</v>
      </c>
      <c r="BD1392">
        <f>MATCH(AU1392,MONTHLY_INDEX!$1:$1,0)</f>
        <v>80</v>
      </c>
      <c r="BE1392">
        <f>INDEX(MONTHLY_INDEX!$1:$1048576,Final!BC1392,Final!BD1392)</f>
        <v>96</v>
      </c>
      <c r="BF1392">
        <f>MATCH($BF$1,MONTHLY_INDEX!$1:$1,0)</f>
        <v>127</v>
      </c>
      <c r="BG1392">
        <f>INDEX(MONTHLY_INDEX!$1:$1048576,Final!BC1392,Final!BF1392)</f>
        <v>95.3</v>
      </c>
      <c r="BH1392" s="23">
        <f t="shared" si="644"/>
        <v>-7.2916666666666963E-3</v>
      </c>
      <c r="BI1392" s="14">
        <f t="shared" si="645"/>
        <v>20890880.767708331</v>
      </c>
      <c r="BJ1392" s="14">
        <f t="shared" si="646"/>
        <v>3186288.5817488292</v>
      </c>
      <c r="BK1392" s="15">
        <f t="shared" si="627"/>
        <v>17704592.185959503</v>
      </c>
      <c r="BL1392" s="52">
        <v>0</v>
      </c>
      <c r="BM1392" s="15">
        <f t="shared" si="647"/>
        <v>17704592.185959503</v>
      </c>
    </row>
    <row r="1393" spans="1:65">
      <c r="A1393" s="8">
        <v>1391</v>
      </c>
      <c r="B1393" s="1" t="s">
        <v>44</v>
      </c>
      <c r="C1393" s="1">
        <v>1500</v>
      </c>
      <c r="D1393" s="1" t="s">
        <v>60</v>
      </c>
      <c r="E1393" s="1">
        <v>150000058</v>
      </c>
      <c r="F1393" s="1" t="s">
        <v>60</v>
      </c>
      <c r="G1393" s="1" t="s">
        <v>93</v>
      </c>
      <c r="H1393" s="1">
        <v>5</v>
      </c>
      <c r="I1393" s="1" t="s">
        <v>52</v>
      </c>
      <c r="J1393" s="1" t="s">
        <v>49</v>
      </c>
      <c r="K1393" s="1">
        <v>17406001</v>
      </c>
      <c r="L1393" s="1" t="s">
        <v>50</v>
      </c>
      <c r="M1393" s="1" t="s">
        <v>51</v>
      </c>
      <c r="N1393" s="1" t="s">
        <v>64</v>
      </c>
      <c r="O1393" s="1" t="s">
        <v>65</v>
      </c>
      <c r="P1393" s="1" t="s">
        <v>66</v>
      </c>
      <c r="Q1393" s="1" t="s">
        <v>67</v>
      </c>
      <c r="R1393" s="1" t="s">
        <v>87</v>
      </c>
      <c r="S1393" s="1" t="s">
        <v>88</v>
      </c>
      <c r="T1393" s="2">
        <v>43333</v>
      </c>
      <c r="U1393" s="2">
        <v>43333</v>
      </c>
      <c r="V1393" s="1" t="s">
        <v>52</v>
      </c>
      <c r="W1393" s="3">
        <v>1</v>
      </c>
      <c r="X1393" s="1" t="s">
        <v>53</v>
      </c>
      <c r="Y1393" s="4">
        <v>969266</v>
      </c>
      <c r="Z1393" s="4">
        <v>-126976</v>
      </c>
      <c r="AA1393" s="4">
        <v>0</v>
      </c>
      <c r="AB1393" s="4">
        <v>0</v>
      </c>
      <c r="AC1393" s="4">
        <v>0</v>
      </c>
      <c r="AD1393" s="4">
        <v>969266</v>
      </c>
      <c r="AE1393" s="5">
        <v>1685</v>
      </c>
      <c r="AF1393" s="1" t="s">
        <v>70</v>
      </c>
      <c r="AG1393" s="1" t="s">
        <v>71</v>
      </c>
      <c r="AH1393" s="1" t="s">
        <v>89</v>
      </c>
      <c r="AI1393" s="1" t="s">
        <v>57</v>
      </c>
      <c r="AJ1393" s="5">
        <v>10950</v>
      </c>
      <c r="AK1393" s="4">
        <v>-10055</v>
      </c>
      <c r="AL1393" s="4">
        <v>0</v>
      </c>
      <c r="AM1393" s="4">
        <v>0</v>
      </c>
      <c r="AN1393" s="4">
        <v>0</v>
      </c>
      <c r="AO1393" s="4">
        <v>-137031</v>
      </c>
      <c r="AP1393" s="4">
        <v>-137031</v>
      </c>
      <c r="AQ1393" s="4">
        <v>0</v>
      </c>
      <c r="AR1393" s="4">
        <v>832235</v>
      </c>
      <c r="AS1393" s="1" t="s">
        <v>52</v>
      </c>
      <c r="AT1393" s="9">
        <f t="shared" si="622"/>
        <v>43333</v>
      </c>
      <c r="AU1393" s="9">
        <f t="shared" si="623"/>
        <v>43313</v>
      </c>
      <c r="AV1393" s="9">
        <v>44798</v>
      </c>
      <c r="AW1393" s="11">
        <f t="shared" si="624"/>
        <v>4.0136986301369859</v>
      </c>
      <c r="AX1393">
        <v>25</v>
      </c>
      <c r="AY1393" s="12">
        <v>0.05</v>
      </c>
      <c r="AZ1393">
        <f t="shared" si="625"/>
        <v>3.7999999999999999E-2</v>
      </c>
      <c r="BA1393" s="13">
        <f t="shared" si="626"/>
        <v>969266</v>
      </c>
      <c r="BB1393" s="17" t="s">
        <v>2083</v>
      </c>
      <c r="BC1393">
        <f>MATCH(BB1393,MONTHLY_INDEX!$A:$A,0)</f>
        <v>745</v>
      </c>
      <c r="BD1393">
        <f>MATCH(AU1393,MONTHLY_INDEX!$1:$1,0)</f>
        <v>80</v>
      </c>
      <c r="BE1393">
        <f>INDEX(MONTHLY_INDEX!$1:$1048576,Final!BC1393,Final!BD1393)</f>
        <v>106.4</v>
      </c>
      <c r="BF1393">
        <f>MATCH($BF$1,MONTHLY_INDEX!$1:$1,0)</f>
        <v>127</v>
      </c>
      <c r="BG1393">
        <f>INDEX(MONTHLY_INDEX!$1:$1048576,Final!BC1393,Final!BF1393)</f>
        <v>115.4</v>
      </c>
      <c r="BH1393" s="23">
        <f t="shared" si="644"/>
        <v>8.4586466165413529E-2</v>
      </c>
      <c r="BI1393" s="14">
        <f t="shared" si="645"/>
        <v>1051252.7857142857</v>
      </c>
      <c r="BJ1393" s="14">
        <f t="shared" si="646"/>
        <v>160337.65090606653</v>
      </c>
      <c r="BK1393" s="15">
        <f t="shared" si="627"/>
        <v>890915.13480821915</v>
      </c>
      <c r="BL1393" s="52">
        <v>0</v>
      </c>
      <c r="BM1393" s="15">
        <f t="shared" si="647"/>
        <v>890915.13480821915</v>
      </c>
    </row>
    <row r="1394" spans="1:65">
      <c r="A1394" s="8">
        <v>1392</v>
      </c>
      <c r="B1394" s="1" t="s">
        <v>44</v>
      </c>
      <c r="C1394" s="1">
        <v>1500</v>
      </c>
      <c r="D1394" s="1" t="s">
        <v>60</v>
      </c>
      <c r="E1394" s="1">
        <v>150000058</v>
      </c>
      <c r="F1394" s="1" t="s">
        <v>60</v>
      </c>
      <c r="G1394" s="1" t="s">
        <v>94</v>
      </c>
      <c r="H1394" s="1">
        <v>6</v>
      </c>
      <c r="I1394" s="1" t="s">
        <v>52</v>
      </c>
      <c r="J1394" s="1" t="s">
        <v>49</v>
      </c>
      <c r="K1394" s="1">
        <v>17406001</v>
      </c>
      <c r="L1394" s="1" t="s">
        <v>50</v>
      </c>
      <c r="M1394" s="1" t="s">
        <v>51</v>
      </c>
      <c r="N1394" s="1" t="s">
        <v>64</v>
      </c>
      <c r="O1394" s="1" t="s">
        <v>65</v>
      </c>
      <c r="P1394" s="1" t="s">
        <v>66</v>
      </c>
      <c r="Q1394" s="1" t="s">
        <v>67</v>
      </c>
      <c r="R1394" s="1" t="s">
        <v>87</v>
      </c>
      <c r="S1394" s="1" t="s">
        <v>88</v>
      </c>
      <c r="T1394" s="2">
        <v>43333</v>
      </c>
      <c r="U1394" s="2">
        <v>43333</v>
      </c>
      <c r="V1394" s="1" t="s">
        <v>52</v>
      </c>
      <c r="W1394" s="3">
        <v>1</v>
      </c>
      <c r="X1394" s="1" t="s">
        <v>53</v>
      </c>
      <c r="Y1394" s="4">
        <v>735000</v>
      </c>
      <c r="Z1394" s="4">
        <v>-96287</v>
      </c>
      <c r="AA1394" s="4">
        <v>0</v>
      </c>
      <c r="AB1394" s="4">
        <v>0</v>
      </c>
      <c r="AC1394" s="4">
        <v>0</v>
      </c>
      <c r="AD1394" s="4">
        <v>735000</v>
      </c>
      <c r="AE1394" s="5">
        <v>1685</v>
      </c>
      <c r="AF1394" s="1" t="s">
        <v>70</v>
      </c>
      <c r="AG1394" s="1" t="s">
        <v>71</v>
      </c>
      <c r="AH1394" s="1" t="s">
        <v>89</v>
      </c>
      <c r="AI1394" s="1" t="s">
        <v>57</v>
      </c>
      <c r="AJ1394" s="5">
        <v>10950</v>
      </c>
      <c r="AK1394" s="4">
        <v>-7625</v>
      </c>
      <c r="AL1394" s="4">
        <v>0</v>
      </c>
      <c r="AM1394" s="4">
        <v>0</v>
      </c>
      <c r="AN1394" s="4">
        <v>0</v>
      </c>
      <c r="AO1394" s="4">
        <v>-103912</v>
      </c>
      <c r="AP1394" s="4">
        <v>-103912</v>
      </c>
      <c r="AQ1394" s="4">
        <v>0</v>
      </c>
      <c r="AR1394" s="4">
        <v>631088</v>
      </c>
      <c r="AS1394" s="1" t="s">
        <v>52</v>
      </c>
      <c r="AT1394" s="9">
        <f t="shared" si="622"/>
        <v>43333</v>
      </c>
      <c r="AU1394" s="9">
        <f t="shared" si="623"/>
        <v>43313</v>
      </c>
      <c r="AV1394" s="9">
        <v>44798</v>
      </c>
      <c r="AW1394" s="11">
        <f t="shared" si="624"/>
        <v>4.0136986301369859</v>
      </c>
      <c r="AX1394">
        <v>10</v>
      </c>
      <c r="AY1394" s="12">
        <v>0.05</v>
      </c>
      <c r="AZ1394">
        <f t="shared" si="625"/>
        <v>9.5000000000000001E-2</v>
      </c>
      <c r="BA1394" s="13">
        <f t="shared" si="626"/>
        <v>735000</v>
      </c>
      <c r="BB1394" s="17" t="s">
        <v>1853</v>
      </c>
      <c r="BC1394">
        <f>MATCH(BB1394,MONTHLY_INDEX!$A:$A,0)</f>
        <v>630</v>
      </c>
      <c r="BD1394">
        <f>MATCH(AU1394,MONTHLY_INDEX!$1:$1,0)</f>
        <v>80</v>
      </c>
      <c r="BE1394">
        <f>INDEX(MONTHLY_INDEX!$1:$1048576,Final!BC1394,Final!BD1394)</f>
        <v>111.6</v>
      </c>
      <c r="BF1394">
        <f>MATCH($BF$1,MONTHLY_INDEX!$1:$1,0)</f>
        <v>127</v>
      </c>
      <c r="BG1394">
        <f>INDEX(MONTHLY_INDEX!$1:$1048576,Final!BC1394,Final!BF1394)</f>
        <v>151.1</v>
      </c>
      <c r="BH1394" s="23">
        <f t="shared" si="644"/>
        <v>0.35394265232974914</v>
      </c>
      <c r="BI1394" s="14">
        <f t="shared" si="645"/>
        <v>995147.84946236562</v>
      </c>
      <c r="BJ1394" s="14">
        <f t="shared" si="646"/>
        <v>379451.2382162321</v>
      </c>
      <c r="BK1394" s="15">
        <f t="shared" si="627"/>
        <v>615696.61124613346</v>
      </c>
      <c r="BL1394" s="52">
        <v>0</v>
      </c>
      <c r="BM1394" s="15">
        <f t="shared" si="647"/>
        <v>615696.61124613346</v>
      </c>
    </row>
    <row r="1395" spans="1:65">
      <c r="A1395" s="8">
        <v>1393</v>
      </c>
      <c r="B1395" s="1" t="s">
        <v>44</v>
      </c>
      <c r="C1395" s="1">
        <v>1500</v>
      </c>
      <c r="D1395" s="1" t="s">
        <v>60</v>
      </c>
      <c r="E1395" s="1">
        <v>150000058</v>
      </c>
      <c r="F1395" s="1" t="s">
        <v>60</v>
      </c>
      <c r="G1395" s="1" t="s">
        <v>95</v>
      </c>
      <c r="H1395" s="1">
        <v>7</v>
      </c>
      <c r="I1395" s="1" t="s">
        <v>52</v>
      </c>
      <c r="J1395" s="1" t="s">
        <v>49</v>
      </c>
      <c r="K1395" s="1">
        <v>17406001</v>
      </c>
      <c r="L1395" s="1" t="s">
        <v>50</v>
      </c>
      <c r="M1395" s="1" t="s">
        <v>51</v>
      </c>
      <c r="N1395" s="1" t="s">
        <v>64</v>
      </c>
      <c r="O1395" s="1" t="s">
        <v>65</v>
      </c>
      <c r="P1395" s="1" t="s">
        <v>66</v>
      </c>
      <c r="Q1395" s="1" t="s">
        <v>67</v>
      </c>
      <c r="R1395" s="1" t="s">
        <v>87</v>
      </c>
      <c r="S1395" s="1" t="s">
        <v>88</v>
      </c>
      <c r="T1395" s="2">
        <v>43333</v>
      </c>
      <c r="U1395" s="2">
        <v>43333</v>
      </c>
      <c r="V1395" s="1" t="s">
        <v>52</v>
      </c>
      <c r="W1395" s="3">
        <v>1</v>
      </c>
      <c r="X1395" s="1" t="s">
        <v>53</v>
      </c>
      <c r="Y1395" s="4">
        <v>126000</v>
      </c>
      <c r="Z1395" s="4">
        <v>-16506</v>
      </c>
      <c r="AA1395" s="4">
        <v>0</v>
      </c>
      <c r="AB1395" s="4">
        <v>0</v>
      </c>
      <c r="AC1395" s="4">
        <v>0</v>
      </c>
      <c r="AD1395" s="4">
        <v>126000</v>
      </c>
      <c r="AE1395" s="5">
        <v>1685</v>
      </c>
      <c r="AF1395" s="1" t="s">
        <v>70</v>
      </c>
      <c r="AG1395" s="1" t="s">
        <v>71</v>
      </c>
      <c r="AH1395" s="1" t="s">
        <v>89</v>
      </c>
      <c r="AI1395" s="1" t="s">
        <v>57</v>
      </c>
      <c r="AJ1395" s="5">
        <v>10950</v>
      </c>
      <c r="AK1395" s="4">
        <v>-1307</v>
      </c>
      <c r="AL1395" s="4">
        <v>0</v>
      </c>
      <c r="AM1395" s="4">
        <v>0</v>
      </c>
      <c r="AN1395" s="4">
        <v>0</v>
      </c>
      <c r="AO1395" s="4">
        <v>-17813</v>
      </c>
      <c r="AP1395" s="4">
        <v>-17813</v>
      </c>
      <c r="AQ1395" s="4">
        <v>0</v>
      </c>
      <c r="AR1395" s="4">
        <v>108187</v>
      </c>
      <c r="AS1395" s="1" t="s">
        <v>52</v>
      </c>
      <c r="AT1395" s="9">
        <f t="shared" si="622"/>
        <v>43333</v>
      </c>
      <c r="AU1395" s="9">
        <f t="shared" si="623"/>
        <v>43313</v>
      </c>
      <c r="AV1395" s="9">
        <v>44798</v>
      </c>
      <c r="AW1395" s="11">
        <f t="shared" si="624"/>
        <v>4.0136986301369859</v>
      </c>
      <c r="AX1395">
        <v>25</v>
      </c>
      <c r="AY1395" s="12">
        <v>0.05</v>
      </c>
      <c r="AZ1395">
        <f t="shared" si="625"/>
        <v>3.7999999999999999E-2</v>
      </c>
      <c r="BA1395" s="13">
        <f t="shared" si="626"/>
        <v>126000</v>
      </c>
      <c r="BB1395" s="17" t="s">
        <v>2189</v>
      </c>
      <c r="BC1395">
        <f>MATCH(BB1395,MONTHLY_INDEX!$A:$A,0)</f>
        <v>798</v>
      </c>
      <c r="BD1395">
        <f>MATCH(AU1395,MONTHLY_INDEX!$1:$1,0)</f>
        <v>80</v>
      </c>
      <c r="BE1395">
        <f>INDEX(MONTHLY_INDEX!$1:$1048576,Final!BC1395,Final!BD1395)</f>
        <v>96</v>
      </c>
      <c r="BF1395">
        <f>MATCH($BF$1,MONTHLY_INDEX!$1:$1,0)</f>
        <v>127</v>
      </c>
      <c r="BG1395">
        <f>INDEX(MONTHLY_INDEX!$1:$1048576,Final!BC1395,Final!BF1395)</f>
        <v>95.3</v>
      </c>
      <c r="BH1395" s="23">
        <f t="shared" si="644"/>
        <v>-7.2916666666666963E-3</v>
      </c>
      <c r="BI1395" s="14">
        <f t="shared" si="645"/>
        <v>125081.25</v>
      </c>
      <c r="BJ1395" s="14">
        <f t="shared" si="646"/>
        <v>19077.460787671229</v>
      </c>
      <c r="BK1395" s="15">
        <f t="shared" si="627"/>
        <v>106003.78921232877</v>
      </c>
      <c r="BL1395" s="52">
        <v>0</v>
      </c>
      <c r="BM1395" s="15">
        <f t="shared" si="647"/>
        <v>106003.78921232877</v>
      </c>
    </row>
    <row r="1396" spans="1:65">
      <c r="A1396" s="8">
        <v>1394</v>
      </c>
      <c r="B1396" s="1" t="s">
        <v>44</v>
      </c>
      <c r="C1396" s="1">
        <v>1500</v>
      </c>
      <c r="D1396" s="1" t="s">
        <v>60</v>
      </c>
      <c r="E1396" s="1">
        <v>150000058</v>
      </c>
      <c r="F1396" s="1" t="s">
        <v>60</v>
      </c>
      <c r="G1396" s="1" t="s">
        <v>96</v>
      </c>
      <c r="H1396" s="1">
        <v>8</v>
      </c>
      <c r="I1396" s="1" t="s">
        <v>52</v>
      </c>
      <c r="J1396" s="1" t="s">
        <v>49</v>
      </c>
      <c r="K1396" s="1">
        <v>17406001</v>
      </c>
      <c r="L1396" s="1" t="s">
        <v>50</v>
      </c>
      <c r="M1396" s="1" t="s">
        <v>51</v>
      </c>
      <c r="N1396" s="1" t="s">
        <v>64</v>
      </c>
      <c r="O1396" s="1" t="s">
        <v>65</v>
      </c>
      <c r="P1396" s="1" t="s">
        <v>66</v>
      </c>
      <c r="Q1396" s="1" t="s">
        <v>67</v>
      </c>
      <c r="R1396" s="1" t="s">
        <v>87</v>
      </c>
      <c r="S1396" s="1" t="s">
        <v>88</v>
      </c>
      <c r="T1396" s="2">
        <v>43333</v>
      </c>
      <c r="U1396" s="2">
        <v>43333</v>
      </c>
      <c r="V1396" s="1" t="s">
        <v>52</v>
      </c>
      <c r="W1396" s="3">
        <v>1</v>
      </c>
      <c r="X1396" s="1" t="s">
        <v>53</v>
      </c>
      <c r="Y1396" s="4">
        <v>29327302</v>
      </c>
      <c r="Z1396" s="4">
        <v>-3841988</v>
      </c>
      <c r="AA1396" s="4">
        <v>0</v>
      </c>
      <c r="AB1396" s="4">
        <v>0</v>
      </c>
      <c r="AC1396" s="4">
        <v>0</v>
      </c>
      <c r="AD1396" s="4">
        <v>29327302</v>
      </c>
      <c r="AE1396" s="5">
        <v>1685</v>
      </c>
      <c r="AF1396" s="1" t="s">
        <v>70</v>
      </c>
      <c r="AG1396" s="1" t="s">
        <v>71</v>
      </c>
      <c r="AH1396" s="1" t="s">
        <v>89</v>
      </c>
      <c r="AI1396" s="1" t="s">
        <v>57</v>
      </c>
      <c r="AJ1396" s="5">
        <v>10950</v>
      </c>
      <c r="AK1396" s="4">
        <v>-304227</v>
      </c>
      <c r="AL1396" s="4">
        <v>0</v>
      </c>
      <c r="AM1396" s="4">
        <v>0</v>
      </c>
      <c r="AN1396" s="4">
        <v>0</v>
      </c>
      <c r="AO1396" s="4">
        <v>-4146215</v>
      </c>
      <c r="AP1396" s="4">
        <v>-4146215</v>
      </c>
      <c r="AQ1396" s="4">
        <v>0</v>
      </c>
      <c r="AR1396" s="4">
        <v>25181087</v>
      </c>
      <c r="AS1396" s="1" t="s">
        <v>52</v>
      </c>
      <c r="AT1396" s="9">
        <f t="shared" si="622"/>
        <v>43333</v>
      </c>
      <c r="AU1396" s="9">
        <f t="shared" si="623"/>
        <v>43313</v>
      </c>
      <c r="AV1396" s="9">
        <v>44798</v>
      </c>
      <c r="AW1396" s="11">
        <f t="shared" si="624"/>
        <v>4.0136986301369859</v>
      </c>
      <c r="AX1396">
        <v>25</v>
      </c>
      <c r="AY1396" s="12">
        <v>0.05</v>
      </c>
      <c r="AZ1396">
        <f t="shared" si="625"/>
        <v>3.7999999999999999E-2</v>
      </c>
      <c r="BA1396" s="13">
        <f t="shared" si="626"/>
        <v>29327302</v>
      </c>
      <c r="BB1396" s="17" t="s">
        <v>2189</v>
      </c>
      <c r="BC1396">
        <f>MATCH(BB1396,MONTHLY_INDEX!$A:$A,0)</f>
        <v>798</v>
      </c>
      <c r="BD1396">
        <f>MATCH(AU1396,MONTHLY_INDEX!$1:$1,0)</f>
        <v>80</v>
      </c>
      <c r="BE1396">
        <f>INDEX(MONTHLY_INDEX!$1:$1048576,Final!BC1396,Final!BD1396)</f>
        <v>96</v>
      </c>
      <c r="BF1396">
        <f>MATCH($BF$1,MONTHLY_INDEX!$1:$1,0)</f>
        <v>127</v>
      </c>
      <c r="BG1396">
        <f>INDEX(MONTHLY_INDEX!$1:$1048576,Final!BC1396,Final!BF1396)</f>
        <v>95.3</v>
      </c>
      <c r="BH1396" s="23">
        <f t="shared" si="644"/>
        <v>-7.2916666666666963E-3</v>
      </c>
      <c r="BI1396" s="14">
        <f t="shared" si="645"/>
        <v>29113457.089583334</v>
      </c>
      <c r="BJ1396" s="14">
        <f t="shared" si="646"/>
        <v>4440400.4278824767</v>
      </c>
      <c r="BK1396" s="15">
        <f t="shared" si="627"/>
        <v>24673056.661700856</v>
      </c>
      <c r="BL1396" s="52">
        <v>0</v>
      </c>
      <c r="BM1396" s="15">
        <f t="shared" si="647"/>
        <v>24673056.661700856</v>
      </c>
    </row>
    <row r="1397" spans="1:65">
      <c r="A1397" s="8">
        <v>1395</v>
      </c>
      <c r="B1397" s="1" t="s">
        <v>44</v>
      </c>
      <c r="C1397" s="1">
        <v>1500</v>
      </c>
      <c r="D1397" s="1" t="s">
        <v>60</v>
      </c>
      <c r="E1397" s="1">
        <v>150000058</v>
      </c>
      <c r="F1397" s="1" t="s">
        <v>60</v>
      </c>
      <c r="G1397" s="1" t="s">
        <v>97</v>
      </c>
      <c r="H1397" s="1">
        <v>9</v>
      </c>
      <c r="I1397" s="1" t="s">
        <v>52</v>
      </c>
      <c r="J1397" s="1" t="s">
        <v>49</v>
      </c>
      <c r="K1397" s="1">
        <v>17406001</v>
      </c>
      <c r="L1397" s="1" t="s">
        <v>50</v>
      </c>
      <c r="M1397" s="1" t="s">
        <v>51</v>
      </c>
      <c r="N1397" s="1" t="s">
        <v>64</v>
      </c>
      <c r="O1397" s="1" t="s">
        <v>65</v>
      </c>
      <c r="P1397" s="1" t="s">
        <v>66</v>
      </c>
      <c r="Q1397" s="1" t="s">
        <v>67</v>
      </c>
      <c r="R1397" s="1" t="s">
        <v>87</v>
      </c>
      <c r="S1397" s="1" t="s">
        <v>88</v>
      </c>
      <c r="T1397" s="2">
        <v>43333</v>
      </c>
      <c r="U1397" s="2">
        <v>43333</v>
      </c>
      <c r="V1397" s="1" t="s">
        <v>52</v>
      </c>
      <c r="W1397" s="3">
        <v>1</v>
      </c>
      <c r="X1397" s="1" t="s">
        <v>53</v>
      </c>
      <c r="Y1397" s="4">
        <v>1517250</v>
      </c>
      <c r="Z1397" s="4">
        <v>-198765</v>
      </c>
      <c r="AA1397" s="4">
        <v>0</v>
      </c>
      <c r="AB1397" s="4">
        <v>0</v>
      </c>
      <c r="AC1397" s="4">
        <v>0</v>
      </c>
      <c r="AD1397" s="4">
        <v>1517250</v>
      </c>
      <c r="AE1397" s="5">
        <v>1685</v>
      </c>
      <c r="AF1397" s="1" t="s">
        <v>70</v>
      </c>
      <c r="AG1397" s="1" t="s">
        <v>71</v>
      </c>
      <c r="AH1397" s="1" t="s">
        <v>89</v>
      </c>
      <c r="AI1397" s="1" t="s">
        <v>57</v>
      </c>
      <c r="AJ1397" s="5">
        <v>10950</v>
      </c>
      <c r="AK1397" s="4">
        <v>-15739</v>
      </c>
      <c r="AL1397" s="4">
        <v>0</v>
      </c>
      <c r="AM1397" s="4">
        <v>0</v>
      </c>
      <c r="AN1397" s="4">
        <v>0</v>
      </c>
      <c r="AO1397" s="4">
        <v>-214504</v>
      </c>
      <c r="AP1397" s="4">
        <v>-214504</v>
      </c>
      <c r="AQ1397" s="4">
        <v>0</v>
      </c>
      <c r="AR1397" s="4">
        <v>1302746</v>
      </c>
      <c r="AS1397" s="1" t="s">
        <v>52</v>
      </c>
      <c r="AT1397" s="9">
        <f t="shared" si="622"/>
        <v>43333</v>
      </c>
      <c r="AU1397" s="9">
        <f t="shared" si="623"/>
        <v>43313</v>
      </c>
      <c r="AV1397" s="9">
        <v>44798</v>
      </c>
      <c r="AW1397" s="11">
        <f t="shared" si="624"/>
        <v>4.0136986301369859</v>
      </c>
      <c r="AX1397">
        <v>15</v>
      </c>
      <c r="AY1397" s="12">
        <v>0.05</v>
      </c>
      <c r="AZ1397">
        <f t="shared" si="625"/>
        <v>6.3333333333333325E-2</v>
      </c>
      <c r="BA1397" s="13">
        <f t="shared" si="626"/>
        <v>1517250</v>
      </c>
      <c r="BB1397" s="17" t="s">
        <v>1941</v>
      </c>
      <c r="BC1397">
        <f>MATCH(BB1397,MONTHLY_INDEX!$A:$A,0)</f>
        <v>674</v>
      </c>
      <c r="BD1397">
        <f>MATCH(AU1397,MONTHLY_INDEX!$1:$1,0)</f>
        <v>80</v>
      </c>
      <c r="BE1397">
        <f>INDEX(MONTHLY_INDEX!$1:$1048576,Final!BC1397,Final!BD1397)</f>
        <v>105.1</v>
      </c>
      <c r="BF1397">
        <f>MATCH($BF$1,MONTHLY_INDEX!$1:$1,0)</f>
        <v>127</v>
      </c>
      <c r="BG1397">
        <f>INDEX(MONTHLY_INDEX!$1:$1048576,Final!BC1397,Final!BF1397)</f>
        <v>122.8</v>
      </c>
      <c r="BH1397" s="23">
        <f t="shared" si="644"/>
        <v>0.16841103710751668</v>
      </c>
      <c r="BI1397" s="14">
        <f t="shared" si="645"/>
        <v>1772771.6460513796</v>
      </c>
      <c r="BJ1397" s="14">
        <f t="shared" si="646"/>
        <v>450640.17139580037</v>
      </c>
      <c r="BK1397" s="15">
        <f t="shared" si="627"/>
        <v>1322131.4746555793</v>
      </c>
      <c r="BL1397" s="52">
        <v>0</v>
      </c>
      <c r="BM1397" s="15">
        <f t="shared" si="647"/>
        <v>1322131.4746555793</v>
      </c>
    </row>
    <row r="1398" spans="1:65">
      <c r="A1398" s="8">
        <v>1396</v>
      </c>
      <c r="B1398" s="1" t="s">
        <v>44</v>
      </c>
      <c r="C1398" s="1">
        <v>1500</v>
      </c>
      <c r="D1398" s="1" t="s">
        <v>60</v>
      </c>
      <c r="E1398" s="1">
        <v>150000058</v>
      </c>
      <c r="F1398" s="1" t="s">
        <v>60</v>
      </c>
      <c r="G1398" s="1" t="s">
        <v>98</v>
      </c>
      <c r="H1398" s="1">
        <v>10</v>
      </c>
      <c r="I1398" s="1" t="s">
        <v>52</v>
      </c>
      <c r="J1398" s="1" t="s">
        <v>49</v>
      </c>
      <c r="K1398" s="1">
        <v>17406001</v>
      </c>
      <c r="L1398" s="1" t="s">
        <v>50</v>
      </c>
      <c r="M1398" s="1" t="s">
        <v>51</v>
      </c>
      <c r="N1398" s="1" t="s">
        <v>64</v>
      </c>
      <c r="O1398" s="1" t="s">
        <v>65</v>
      </c>
      <c r="P1398" s="1" t="s">
        <v>66</v>
      </c>
      <c r="Q1398" s="1" t="s">
        <v>67</v>
      </c>
      <c r="R1398" s="1" t="s">
        <v>87</v>
      </c>
      <c r="S1398" s="1" t="s">
        <v>88</v>
      </c>
      <c r="T1398" s="2">
        <v>43333</v>
      </c>
      <c r="U1398" s="2">
        <v>43333</v>
      </c>
      <c r="V1398" s="1" t="s">
        <v>52</v>
      </c>
      <c r="W1398" s="3">
        <v>1</v>
      </c>
      <c r="X1398" s="1" t="s">
        <v>53</v>
      </c>
      <c r="Y1398" s="4">
        <v>312900</v>
      </c>
      <c r="Z1398" s="4">
        <v>-40991</v>
      </c>
      <c r="AA1398" s="4">
        <v>0</v>
      </c>
      <c r="AB1398" s="4">
        <v>0</v>
      </c>
      <c r="AC1398" s="4">
        <v>0</v>
      </c>
      <c r="AD1398" s="4">
        <v>312900</v>
      </c>
      <c r="AE1398" s="5">
        <v>1685</v>
      </c>
      <c r="AF1398" s="1" t="s">
        <v>70</v>
      </c>
      <c r="AG1398" s="1" t="s">
        <v>71</v>
      </c>
      <c r="AH1398" s="1" t="s">
        <v>89</v>
      </c>
      <c r="AI1398" s="1" t="s">
        <v>57</v>
      </c>
      <c r="AJ1398" s="5">
        <v>10950</v>
      </c>
      <c r="AK1398" s="4">
        <v>-3246</v>
      </c>
      <c r="AL1398" s="4">
        <v>0</v>
      </c>
      <c r="AM1398" s="4">
        <v>0</v>
      </c>
      <c r="AN1398" s="4">
        <v>0</v>
      </c>
      <c r="AO1398" s="4">
        <v>-44237</v>
      </c>
      <c r="AP1398" s="4">
        <v>-44237</v>
      </c>
      <c r="AQ1398" s="4">
        <v>0</v>
      </c>
      <c r="AR1398" s="4">
        <v>268663</v>
      </c>
      <c r="AS1398" s="1" t="s">
        <v>52</v>
      </c>
      <c r="AT1398" s="9">
        <f t="shared" si="622"/>
        <v>43333</v>
      </c>
      <c r="AU1398" s="9">
        <f t="shared" si="623"/>
        <v>43313</v>
      </c>
      <c r="AV1398" s="9">
        <v>44798</v>
      </c>
      <c r="AW1398" s="11">
        <f t="shared" si="624"/>
        <v>4.0136986301369859</v>
      </c>
      <c r="AX1398">
        <v>10</v>
      </c>
      <c r="AY1398" s="12">
        <v>0.05</v>
      </c>
      <c r="AZ1398">
        <f t="shared" si="625"/>
        <v>9.5000000000000001E-2</v>
      </c>
      <c r="BA1398" s="13">
        <f t="shared" si="626"/>
        <v>312900</v>
      </c>
      <c r="BB1398" s="17" t="s">
        <v>2189</v>
      </c>
      <c r="BC1398">
        <f>MATCH(BB1398,MONTHLY_INDEX!$A:$A,0)</f>
        <v>798</v>
      </c>
      <c r="BD1398">
        <f>MATCH(AU1398,MONTHLY_INDEX!$1:$1,0)</f>
        <v>80</v>
      </c>
      <c r="BE1398">
        <f>INDEX(MONTHLY_INDEX!$1:$1048576,Final!BC1398,Final!BD1398)</f>
        <v>96</v>
      </c>
      <c r="BF1398">
        <f>MATCH($BF$1,MONTHLY_INDEX!$1:$1,0)</f>
        <v>127</v>
      </c>
      <c r="BG1398">
        <f>INDEX(MONTHLY_INDEX!$1:$1048576,Final!BC1398,Final!BF1398)</f>
        <v>95.3</v>
      </c>
      <c r="BH1398" s="23">
        <f t="shared" si="644"/>
        <v>-7.2916666666666963E-3</v>
      </c>
      <c r="BI1398" s="14">
        <f t="shared" si="645"/>
        <v>310618.4375</v>
      </c>
      <c r="BJ1398" s="14">
        <f t="shared" si="646"/>
        <v>118439.2357234589</v>
      </c>
      <c r="BK1398" s="15">
        <f t="shared" si="627"/>
        <v>192179.2017765411</v>
      </c>
      <c r="BL1398" s="52">
        <v>0</v>
      </c>
      <c r="BM1398" s="15">
        <f t="shared" si="647"/>
        <v>192179.2017765411</v>
      </c>
    </row>
    <row r="1399" spans="1:65">
      <c r="A1399" s="8">
        <v>1397</v>
      </c>
      <c r="B1399" s="1" t="s">
        <v>44</v>
      </c>
      <c r="C1399" s="1">
        <v>1500</v>
      </c>
      <c r="D1399" s="1" t="s">
        <v>60</v>
      </c>
      <c r="E1399" s="1">
        <v>150000058</v>
      </c>
      <c r="F1399" s="1" t="s">
        <v>60</v>
      </c>
      <c r="G1399" s="1" t="s">
        <v>99</v>
      </c>
      <c r="H1399" s="1">
        <v>11</v>
      </c>
      <c r="I1399" s="1" t="s">
        <v>52</v>
      </c>
      <c r="J1399" s="1" t="s">
        <v>49</v>
      </c>
      <c r="K1399" s="1">
        <v>17406001</v>
      </c>
      <c r="L1399" s="1" t="s">
        <v>50</v>
      </c>
      <c r="M1399" s="1" t="s">
        <v>51</v>
      </c>
      <c r="N1399" s="1" t="s">
        <v>64</v>
      </c>
      <c r="O1399" s="1" t="s">
        <v>65</v>
      </c>
      <c r="P1399" s="1" t="s">
        <v>66</v>
      </c>
      <c r="Q1399" s="1" t="s">
        <v>67</v>
      </c>
      <c r="R1399" s="1" t="s">
        <v>87</v>
      </c>
      <c r="S1399" s="1" t="s">
        <v>88</v>
      </c>
      <c r="T1399" s="2">
        <v>43333</v>
      </c>
      <c r="U1399" s="2">
        <v>43333</v>
      </c>
      <c r="V1399" s="1" t="s">
        <v>52</v>
      </c>
      <c r="W1399" s="3">
        <v>1</v>
      </c>
      <c r="X1399" s="1" t="s">
        <v>53</v>
      </c>
      <c r="Y1399" s="4">
        <v>1174950</v>
      </c>
      <c r="Z1399" s="4">
        <v>-153922</v>
      </c>
      <c r="AA1399" s="4">
        <v>0</v>
      </c>
      <c r="AB1399" s="4">
        <v>0</v>
      </c>
      <c r="AC1399" s="4">
        <v>0</v>
      </c>
      <c r="AD1399" s="4">
        <v>1174950</v>
      </c>
      <c r="AE1399" s="5">
        <v>1685</v>
      </c>
      <c r="AF1399" s="1" t="s">
        <v>70</v>
      </c>
      <c r="AG1399" s="1" t="s">
        <v>71</v>
      </c>
      <c r="AH1399" s="1" t="s">
        <v>89</v>
      </c>
      <c r="AI1399" s="1" t="s">
        <v>57</v>
      </c>
      <c r="AJ1399" s="5">
        <v>10950</v>
      </c>
      <c r="AK1399" s="4">
        <v>-12188</v>
      </c>
      <c r="AL1399" s="4">
        <v>0</v>
      </c>
      <c r="AM1399" s="4">
        <v>0</v>
      </c>
      <c r="AN1399" s="4">
        <v>0</v>
      </c>
      <c r="AO1399" s="4">
        <v>-166110</v>
      </c>
      <c r="AP1399" s="4">
        <v>-166110</v>
      </c>
      <c r="AQ1399" s="4">
        <v>0</v>
      </c>
      <c r="AR1399" s="4">
        <v>1008840</v>
      </c>
      <c r="AS1399" s="1" t="s">
        <v>52</v>
      </c>
      <c r="AT1399" s="9">
        <f t="shared" si="622"/>
        <v>43333</v>
      </c>
      <c r="AU1399" s="9">
        <f t="shared" si="623"/>
        <v>43313</v>
      </c>
      <c r="AV1399" s="9">
        <v>44798</v>
      </c>
      <c r="AW1399" s="11">
        <f t="shared" si="624"/>
        <v>4.0136986301369859</v>
      </c>
      <c r="AX1399">
        <v>10</v>
      </c>
      <c r="AY1399" s="12">
        <v>0.05</v>
      </c>
      <c r="AZ1399">
        <f t="shared" si="625"/>
        <v>9.5000000000000001E-2</v>
      </c>
      <c r="BA1399" s="13">
        <f t="shared" si="626"/>
        <v>1174950</v>
      </c>
      <c r="BB1399" s="17" t="s">
        <v>2189</v>
      </c>
      <c r="BC1399">
        <f>MATCH(BB1399,MONTHLY_INDEX!$A:$A,0)</f>
        <v>798</v>
      </c>
      <c r="BD1399">
        <f>MATCH(AU1399,MONTHLY_INDEX!$1:$1,0)</f>
        <v>80</v>
      </c>
      <c r="BE1399">
        <f>INDEX(MONTHLY_INDEX!$1:$1048576,Final!BC1399,Final!BD1399)</f>
        <v>96</v>
      </c>
      <c r="BF1399">
        <f>MATCH($BF$1,MONTHLY_INDEX!$1:$1,0)</f>
        <v>127</v>
      </c>
      <c r="BG1399">
        <f>INDEX(MONTHLY_INDEX!$1:$1048576,Final!BC1399,Final!BF1399)</f>
        <v>95.3</v>
      </c>
      <c r="BH1399" s="23">
        <f t="shared" si="644"/>
        <v>-7.2916666666666963E-3</v>
      </c>
      <c r="BI1399" s="14">
        <f t="shared" si="645"/>
        <v>1166382.65625</v>
      </c>
      <c r="BJ1399" s="14">
        <f t="shared" si="646"/>
        <v>444743.30461258558</v>
      </c>
      <c r="BK1399" s="15">
        <f t="shared" si="627"/>
        <v>721639.35163741442</v>
      </c>
      <c r="BL1399" s="52">
        <v>0</v>
      </c>
      <c r="BM1399" s="15">
        <f t="shared" si="647"/>
        <v>721639.35163741442</v>
      </c>
    </row>
    <row r="1400" spans="1:65">
      <c r="A1400" s="8">
        <v>1398</v>
      </c>
      <c r="B1400" s="1" t="s">
        <v>44</v>
      </c>
      <c r="C1400" s="1">
        <v>1500</v>
      </c>
      <c r="D1400" s="1" t="s">
        <v>60</v>
      </c>
      <c r="E1400" s="1">
        <v>150000058</v>
      </c>
      <c r="F1400" s="1" t="s">
        <v>60</v>
      </c>
      <c r="G1400" s="1" t="s">
        <v>100</v>
      </c>
      <c r="H1400" s="1">
        <v>12</v>
      </c>
      <c r="I1400" s="1" t="s">
        <v>52</v>
      </c>
      <c r="J1400" s="1" t="s">
        <v>49</v>
      </c>
      <c r="K1400" s="1">
        <v>17406001</v>
      </c>
      <c r="L1400" s="1" t="s">
        <v>50</v>
      </c>
      <c r="M1400" s="1" t="s">
        <v>51</v>
      </c>
      <c r="N1400" s="1" t="s">
        <v>64</v>
      </c>
      <c r="O1400" s="1" t="s">
        <v>65</v>
      </c>
      <c r="P1400" s="1" t="s">
        <v>66</v>
      </c>
      <c r="Q1400" s="1" t="s">
        <v>67</v>
      </c>
      <c r="R1400" s="1" t="s">
        <v>87</v>
      </c>
      <c r="S1400" s="1" t="s">
        <v>88</v>
      </c>
      <c r="T1400" s="2">
        <v>43333</v>
      </c>
      <c r="U1400" s="2">
        <v>43333</v>
      </c>
      <c r="V1400" s="1" t="s">
        <v>52</v>
      </c>
      <c r="W1400" s="3">
        <v>1</v>
      </c>
      <c r="X1400" s="1" t="s">
        <v>53</v>
      </c>
      <c r="Y1400" s="4">
        <v>582750</v>
      </c>
      <c r="Z1400" s="4">
        <v>-76342</v>
      </c>
      <c r="AA1400" s="4">
        <v>0</v>
      </c>
      <c r="AB1400" s="4">
        <v>0</v>
      </c>
      <c r="AC1400" s="4">
        <v>0</v>
      </c>
      <c r="AD1400" s="4">
        <v>582750</v>
      </c>
      <c r="AE1400" s="5">
        <v>1685</v>
      </c>
      <c r="AF1400" s="1" t="s">
        <v>70</v>
      </c>
      <c r="AG1400" s="1" t="s">
        <v>71</v>
      </c>
      <c r="AH1400" s="1" t="s">
        <v>89</v>
      </c>
      <c r="AI1400" s="1" t="s">
        <v>57</v>
      </c>
      <c r="AJ1400" s="5">
        <v>10950</v>
      </c>
      <c r="AK1400" s="4">
        <v>-6045</v>
      </c>
      <c r="AL1400" s="4">
        <v>0</v>
      </c>
      <c r="AM1400" s="4">
        <v>0</v>
      </c>
      <c r="AN1400" s="4">
        <v>0</v>
      </c>
      <c r="AO1400" s="4">
        <v>-82387</v>
      </c>
      <c r="AP1400" s="4">
        <v>-82387</v>
      </c>
      <c r="AQ1400" s="4">
        <v>0</v>
      </c>
      <c r="AR1400" s="4">
        <v>500363</v>
      </c>
      <c r="AS1400" s="1" t="s">
        <v>52</v>
      </c>
      <c r="AT1400" s="9">
        <f t="shared" si="622"/>
        <v>43333</v>
      </c>
      <c r="AU1400" s="9">
        <f t="shared" si="623"/>
        <v>43313</v>
      </c>
      <c r="AV1400" s="9">
        <v>44798</v>
      </c>
      <c r="AW1400" s="11">
        <f t="shared" si="624"/>
        <v>4.0136986301369859</v>
      </c>
      <c r="AX1400">
        <v>10</v>
      </c>
      <c r="AY1400" s="12">
        <v>0.05</v>
      </c>
      <c r="AZ1400">
        <f t="shared" si="625"/>
        <v>9.5000000000000001E-2</v>
      </c>
      <c r="BA1400" s="13">
        <f t="shared" si="626"/>
        <v>582750</v>
      </c>
      <c r="BB1400" s="17" t="s">
        <v>1973</v>
      </c>
      <c r="BC1400">
        <f>MATCH(BB1400,MONTHLY_INDEX!$A:$A,0)</f>
        <v>690</v>
      </c>
      <c r="BD1400">
        <f>MATCH(AU1400,MONTHLY_INDEX!$1:$1,0)</f>
        <v>80</v>
      </c>
      <c r="BE1400">
        <f>INDEX(MONTHLY_INDEX!$1:$1048576,Final!BC1400,Final!BD1400)</f>
        <v>110</v>
      </c>
      <c r="BF1400">
        <f>MATCH($BF$1,MONTHLY_INDEX!$1:$1,0)</f>
        <v>127</v>
      </c>
      <c r="BG1400">
        <f>INDEX(MONTHLY_INDEX!$1:$1048576,Final!BC1400,Final!BF1400)</f>
        <v>145.69999999999999</v>
      </c>
      <c r="BH1400" s="23">
        <f t="shared" si="644"/>
        <v>0.32454545454545441</v>
      </c>
      <c r="BI1400" s="14">
        <f t="shared" si="645"/>
        <v>771878.86363636365</v>
      </c>
      <c r="BJ1400" s="14">
        <f t="shared" si="646"/>
        <v>294318.46807285177</v>
      </c>
      <c r="BK1400" s="15">
        <f t="shared" si="627"/>
        <v>477560.39556351188</v>
      </c>
      <c r="BL1400" s="52">
        <v>0</v>
      </c>
      <c r="BM1400" s="15">
        <f t="shared" si="647"/>
        <v>477560.39556351188</v>
      </c>
    </row>
    <row r="1401" spans="1:65">
      <c r="A1401" s="8">
        <v>1399</v>
      </c>
      <c r="B1401" s="1" t="s">
        <v>44</v>
      </c>
      <c r="C1401" s="1">
        <v>1500</v>
      </c>
      <c r="D1401" s="1" t="s">
        <v>60</v>
      </c>
      <c r="E1401" s="1">
        <v>150000058</v>
      </c>
      <c r="F1401" s="1" t="s">
        <v>60</v>
      </c>
      <c r="G1401" s="1" t="s">
        <v>101</v>
      </c>
      <c r="H1401" s="1">
        <v>13</v>
      </c>
      <c r="I1401" s="1" t="s">
        <v>52</v>
      </c>
      <c r="J1401" s="1" t="s">
        <v>49</v>
      </c>
      <c r="K1401" s="1">
        <v>17406001</v>
      </c>
      <c r="L1401" s="1" t="s">
        <v>50</v>
      </c>
      <c r="M1401" s="1" t="s">
        <v>51</v>
      </c>
      <c r="N1401" s="1" t="s">
        <v>64</v>
      </c>
      <c r="O1401" s="1" t="s">
        <v>65</v>
      </c>
      <c r="P1401" s="1" t="s">
        <v>66</v>
      </c>
      <c r="Q1401" s="1" t="s">
        <v>67</v>
      </c>
      <c r="R1401" s="1" t="s">
        <v>87</v>
      </c>
      <c r="S1401" s="1" t="s">
        <v>88</v>
      </c>
      <c r="T1401" s="2">
        <v>43333</v>
      </c>
      <c r="U1401" s="2">
        <v>43333</v>
      </c>
      <c r="V1401" s="1" t="s">
        <v>52</v>
      </c>
      <c r="W1401" s="3">
        <v>1</v>
      </c>
      <c r="X1401" s="1" t="s">
        <v>53</v>
      </c>
      <c r="Y1401" s="4">
        <v>9976171</v>
      </c>
      <c r="Z1401" s="4">
        <v>-1306915</v>
      </c>
      <c r="AA1401" s="4">
        <v>0</v>
      </c>
      <c r="AB1401" s="4">
        <v>0</v>
      </c>
      <c r="AC1401" s="4">
        <v>0</v>
      </c>
      <c r="AD1401" s="4">
        <v>9976171</v>
      </c>
      <c r="AE1401" s="5">
        <v>1685</v>
      </c>
      <c r="AF1401" s="1" t="s">
        <v>70</v>
      </c>
      <c r="AG1401" s="1" t="s">
        <v>71</v>
      </c>
      <c r="AH1401" s="1" t="s">
        <v>89</v>
      </c>
      <c r="AI1401" s="1" t="s">
        <v>57</v>
      </c>
      <c r="AJ1401" s="5">
        <v>10950</v>
      </c>
      <c r="AK1401" s="4">
        <v>-103488</v>
      </c>
      <c r="AL1401" s="4">
        <v>0</v>
      </c>
      <c r="AM1401" s="4">
        <v>0</v>
      </c>
      <c r="AN1401" s="4">
        <v>0</v>
      </c>
      <c r="AO1401" s="4">
        <v>-1410403</v>
      </c>
      <c r="AP1401" s="4">
        <v>-1410403</v>
      </c>
      <c r="AQ1401" s="4">
        <v>0</v>
      </c>
      <c r="AR1401" s="4">
        <v>8565768</v>
      </c>
      <c r="AS1401" s="1" t="s">
        <v>52</v>
      </c>
      <c r="AT1401" s="9">
        <f t="shared" si="622"/>
        <v>43333</v>
      </c>
      <c r="AU1401" s="9">
        <f t="shared" si="623"/>
        <v>43313</v>
      </c>
      <c r="AV1401" s="9">
        <v>44798</v>
      </c>
      <c r="AW1401" s="11">
        <f t="shared" si="624"/>
        <v>4.0136986301369859</v>
      </c>
      <c r="AX1401">
        <v>25</v>
      </c>
      <c r="AY1401" s="12">
        <v>0.05</v>
      </c>
      <c r="AZ1401">
        <f t="shared" si="625"/>
        <v>3.7999999999999999E-2</v>
      </c>
      <c r="BA1401" s="13">
        <f t="shared" si="626"/>
        <v>9976171</v>
      </c>
      <c r="BB1401" s="17" t="s">
        <v>2189</v>
      </c>
      <c r="BC1401">
        <f>MATCH(BB1401,MONTHLY_INDEX!$A:$A,0)</f>
        <v>798</v>
      </c>
      <c r="BD1401">
        <f>MATCH(AU1401,MONTHLY_INDEX!$1:$1,0)</f>
        <v>80</v>
      </c>
      <c r="BE1401">
        <f>INDEX(MONTHLY_INDEX!$1:$1048576,Final!BC1401,Final!BD1401)</f>
        <v>96</v>
      </c>
      <c r="BF1401">
        <f>MATCH($BF$1,MONTHLY_INDEX!$1:$1,0)</f>
        <v>127</v>
      </c>
      <c r="BG1401">
        <f>INDEX(MONTHLY_INDEX!$1:$1048576,Final!BC1401,Final!BF1401)</f>
        <v>95.3</v>
      </c>
      <c r="BH1401" s="23">
        <f t="shared" si="644"/>
        <v>-7.2916666666666963E-3</v>
      </c>
      <c r="BI1401" s="14">
        <f t="shared" si="645"/>
        <v>9903428.0864583328</v>
      </c>
      <c r="BJ1401" s="14">
        <f t="shared" si="646"/>
        <v>1510476.2782825625</v>
      </c>
      <c r="BK1401" s="15">
        <f t="shared" si="627"/>
        <v>8392951.8081757706</v>
      </c>
      <c r="BL1401" s="52">
        <v>0</v>
      </c>
      <c r="BM1401" s="15">
        <f t="shared" si="647"/>
        <v>8392951.8081757706</v>
      </c>
    </row>
    <row r="1402" spans="1:65">
      <c r="A1402" s="8">
        <v>1400</v>
      </c>
      <c r="B1402" s="1" t="s">
        <v>44</v>
      </c>
      <c r="C1402" s="1">
        <v>1500</v>
      </c>
      <c r="D1402" s="1" t="s">
        <v>60</v>
      </c>
      <c r="E1402" s="1">
        <v>150000058</v>
      </c>
      <c r="F1402" s="1" t="s">
        <v>60</v>
      </c>
      <c r="G1402" s="1" t="s">
        <v>102</v>
      </c>
      <c r="H1402" s="1">
        <v>14</v>
      </c>
      <c r="I1402" s="1" t="s">
        <v>52</v>
      </c>
      <c r="J1402" s="1" t="s">
        <v>49</v>
      </c>
      <c r="K1402" s="1">
        <v>17406001</v>
      </c>
      <c r="L1402" s="1" t="s">
        <v>50</v>
      </c>
      <c r="M1402" s="1" t="s">
        <v>51</v>
      </c>
      <c r="N1402" s="1" t="s">
        <v>64</v>
      </c>
      <c r="O1402" s="1" t="s">
        <v>65</v>
      </c>
      <c r="P1402" s="1" t="s">
        <v>66</v>
      </c>
      <c r="Q1402" s="1" t="s">
        <v>67</v>
      </c>
      <c r="R1402" s="1" t="s">
        <v>87</v>
      </c>
      <c r="S1402" s="1" t="s">
        <v>88</v>
      </c>
      <c r="T1402" s="2">
        <v>43333</v>
      </c>
      <c r="U1402" s="2">
        <v>43333</v>
      </c>
      <c r="V1402" s="1" t="s">
        <v>52</v>
      </c>
      <c r="W1402" s="3">
        <v>1</v>
      </c>
      <c r="X1402" s="1" t="s">
        <v>53</v>
      </c>
      <c r="Y1402" s="4">
        <v>21103901</v>
      </c>
      <c r="Z1402" s="4">
        <v>-2764690</v>
      </c>
      <c r="AA1402" s="4">
        <v>0</v>
      </c>
      <c r="AB1402" s="4">
        <v>0</v>
      </c>
      <c r="AC1402" s="4">
        <v>0</v>
      </c>
      <c r="AD1402" s="4">
        <v>21103901</v>
      </c>
      <c r="AE1402" s="5">
        <v>1685</v>
      </c>
      <c r="AF1402" s="1" t="s">
        <v>70</v>
      </c>
      <c r="AG1402" s="1" t="s">
        <v>71</v>
      </c>
      <c r="AH1402" s="1" t="s">
        <v>89</v>
      </c>
      <c r="AI1402" s="1" t="s">
        <v>57</v>
      </c>
      <c r="AJ1402" s="5">
        <v>10950</v>
      </c>
      <c r="AK1402" s="4">
        <v>-218921</v>
      </c>
      <c r="AL1402" s="4">
        <v>0</v>
      </c>
      <c r="AM1402" s="4">
        <v>0</v>
      </c>
      <c r="AN1402" s="4">
        <v>0</v>
      </c>
      <c r="AO1402" s="4">
        <v>-2983611</v>
      </c>
      <c r="AP1402" s="4">
        <v>-2983611</v>
      </c>
      <c r="AQ1402" s="4">
        <v>0</v>
      </c>
      <c r="AR1402" s="4">
        <v>18120290</v>
      </c>
      <c r="AS1402" s="1" t="s">
        <v>52</v>
      </c>
      <c r="AT1402" s="9">
        <f t="shared" si="622"/>
        <v>43333</v>
      </c>
      <c r="AU1402" s="9">
        <f t="shared" si="623"/>
        <v>43313</v>
      </c>
      <c r="AV1402" s="9">
        <v>44798</v>
      </c>
      <c r="AW1402" s="11">
        <f t="shared" si="624"/>
        <v>4.0136986301369859</v>
      </c>
      <c r="AX1402">
        <v>25</v>
      </c>
      <c r="AY1402" s="12">
        <v>0.05</v>
      </c>
      <c r="AZ1402">
        <f t="shared" si="625"/>
        <v>3.7999999999999999E-2</v>
      </c>
      <c r="BA1402" s="13">
        <f t="shared" si="626"/>
        <v>21103901</v>
      </c>
      <c r="BB1402" s="17" t="s">
        <v>2189</v>
      </c>
      <c r="BC1402">
        <f>MATCH(BB1402,MONTHLY_INDEX!$A:$A,0)</f>
        <v>798</v>
      </c>
      <c r="BD1402">
        <f>MATCH(AU1402,MONTHLY_INDEX!$1:$1,0)</f>
        <v>80</v>
      </c>
      <c r="BE1402">
        <f>INDEX(MONTHLY_INDEX!$1:$1048576,Final!BC1402,Final!BD1402)</f>
        <v>96</v>
      </c>
      <c r="BF1402">
        <f>MATCH($BF$1,MONTHLY_INDEX!$1:$1,0)</f>
        <v>127</v>
      </c>
      <c r="BG1402">
        <f>INDEX(MONTHLY_INDEX!$1:$1048576,Final!BC1402,Final!BF1402)</f>
        <v>95.3</v>
      </c>
      <c r="BH1402" s="23">
        <f t="shared" si="644"/>
        <v>-7.2916666666666963E-3</v>
      </c>
      <c r="BI1402" s="14">
        <f t="shared" si="645"/>
        <v>20950018.388541665</v>
      </c>
      <c r="BJ1402" s="14">
        <f t="shared" si="646"/>
        <v>3195308.2840825049</v>
      </c>
      <c r="BK1402" s="15">
        <f t="shared" si="627"/>
        <v>17754710.104459159</v>
      </c>
      <c r="BL1402" s="52">
        <v>0</v>
      </c>
      <c r="BM1402" s="15">
        <f t="shared" si="647"/>
        <v>17754710.104459159</v>
      </c>
    </row>
    <row r="1403" spans="1:65">
      <c r="A1403" s="8">
        <v>1401</v>
      </c>
      <c r="B1403" s="1" t="s">
        <v>44</v>
      </c>
      <c r="C1403" s="1">
        <v>1500</v>
      </c>
      <c r="D1403" s="1" t="s">
        <v>60</v>
      </c>
      <c r="E1403" s="1">
        <v>150000058</v>
      </c>
      <c r="F1403" s="1" t="s">
        <v>60</v>
      </c>
      <c r="G1403" s="1" t="s">
        <v>103</v>
      </c>
      <c r="H1403" s="1">
        <v>15</v>
      </c>
      <c r="I1403" s="1" t="s">
        <v>52</v>
      </c>
      <c r="J1403" s="1" t="s">
        <v>49</v>
      </c>
      <c r="K1403" s="1">
        <v>17406001</v>
      </c>
      <c r="L1403" s="1" t="s">
        <v>50</v>
      </c>
      <c r="M1403" s="1" t="s">
        <v>51</v>
      </c>
      <c r="N1403" s="1" t="s">
        <v>64</v>
      </c>
      <c r="O1403" s="1" t="s">
        <v>65</v>
      </c>
      <c r="P1403" s="1" t="s">
        <v>66</v>
      </c>
      <c r="Q1403" s="1" t="s">
        <v>67</v>
      </c>
      <c r="R1403" s="1" t="s">
        <v>87</v>
      </c>
      <c r="S1403" s="1" t="s">
        <v>88</v>
      </c>
      <c r="T1403" s="2">
        <v>43333</v>
      </c>
      <c r="U1403" s="2">
        <v>43333</v>
      </c>
      <c r="V1403" s="1" t="s">
        <v>52</v>
      </c>
      <c r="W1403" s="3">
        <v>1</v>
      </c>
      <c r="X1403" s="1" t="s">
        <v>53</v>
      </c>
      <c r="Y1403" s="4">
        <v>580650</v>
      </c>
      <c r="Z1403" s="4">
        <v>-76066</v>
      </c>
      <c r="AA1403" s="4">
        <v>0</v>
      </c>
      <c r="AB1403" s="4">
        <v>0</v>
      </c>
      <c r="AC1403" s="4">
        <v>0</v>
      </c>
      <c r="AD1403" s="4">
        <v>580650</v>
      </c>
      <c r="AE1403" s="5">
        <v>1685</v>
      </c>
      <c r="AF1403" s="1" t="s">
        <v>70</v>
      </c>
      <c r="AG1403" s="1" t="s">
        <v>71</v>
      </c>
      <c r="AH1403" s="1" t="s">
        <v>89</v>
      </c>
      <c r="AI1403" s="1" t="s">
        <v>57</v>
      </c>
      <c r="AJ1403" s="5">
        <v>10950</v>
      </c>
      <c r="AK1403" s="4">
        <v>-6023</v>
      </c>
      <c r="AL1403" s="4">
        <v>0</v>
      </c>
      <c r="AM1403" s="4">
        <v>0</v>
      </c>
      <c r="AN1403" s="4">
        <v>0</v>
      </c>
      <c r="AO1403" s="4">
        <v>-82089</v>
      </c>
      <c r="AP1403" s="4">
        <v>-82089</v>
      </c>
      <c r="AQ1403" s="4">
        <v>0</v>
      </c>
      <c r="AR1403" s="4">
        <v>498561</v>
      </c>
      <c r="AS1403" s="1" t="s">
        <v>52</v>
      </c>
      <c r="AT1403" s="9">
        <f t="shared" si="622"/>
        <v>43333</v>
      </c>
      <c r="AU1403" s="9">
        <f t="shared" si="623"/>
        <v>43313</v>
      </c>
      <c r="AV1403" s="9">
        <v>44798</v>
      </c>
      <c r="AW1403" s="11">
        <f t="shared" si="624"/>
        <v>4.0136986301369859</v>
      </c>
      <c r="AX1403">
        <v>10</v>
      </c>
      <c r="AY1403" s="12">
        <v>0.05</v>
      </c>
      <c r="AZ1403">
        <f t="shared" si="625"/>
        <v>9.5000000000000001E-2</v>
      </c>
      <c r="BA1403" s="13">
        <f t="shared" si="626"/>
        <v>580650</v>
      </c>
      <c r="BB1403" s="17" t="s">
        <v>1941</v>
      </c>
      <c r="BC1403">
        <f>MATCH(BB1403,MONTHLY_INDEX!$A:$A,0)</f>
        <v>674</v>
      </c>
      <c r="BD1403">
        <f>MATCH(AU1403,MONTHLY_INDEX!$1:$1,0)</f>
        <v>80</v>
      </c>
      <c r="BE1403">
        <f>INDEX(MONTHLY_INDEX!$1:$1048576,Final!BC1403,Final!BD1403)</f>
        <v>105.1</v>
      </c>
      <c r="BF1403">
        <f>MATCH($BF$1,MONTHLY_INDEX!$1:$1,0)</f>
        <v>127</v>
      </c>
      <c r="BG1403">
        <f>INDEX(MONTHLY_INDEX!$1:$1048576,Final!BC1403,Final!BF1403)</f>
        <v>122.8</v>
      </c>
      <c r="BH1403" s="23">
        <f t="shared" si="644"/>
        <v>0.16841103710751668</v>
      </c>
      <c r="BI1403" s="14">
        <f t="shared" si="645"/>
        <v>678437.86869647959</v>
      </c>
      <c r="BJ1403" s="14">
        <f t="shared" si="646"/>
        <v>258689.28870091107</v>
      </c>
      <c r="BK1403" s="15">
        <f t="shared" si="627"/>
        <v>419748.57999556849</v>
      </c>
      <c r="BL1403" s="52">
        <v>0</v>
      </c>
      <c r="BM1403" s="15">
        <f t="shared" si="647"/>
        <v>419748.57999556849</v>
      </c>
    </row>
    <row r="1404" spans="1:65">
      <c r="A1404" s="8">
        <v>1402</v>
      </c>
      <c r="B1404" s="1" t="s">
        <v>44</v>
      </c>
      <c r="C1404" s="1">
        <v>1500</v>
      </c>
      <c r="D1404" s="1" t="s">
        <v>60</v>
      </c>
      <c r="E1404" s="1">
        <v>150000058</v>
      </c>
      <c r="F1404" s="1" t="s">
        <v>60</v>
      </c>
      <c r="G1404" s="1" t="s">
        <v>104</v>
      </c>
      <c r="H1404" s="1">
        <v>16</v>
      </c>
      <c r="I1404" s="1" t="s">
        <v>52</v>
      </c>
      <c r="J1404" s="1" t="s">
        <v>49</v>
      </c>
      <c r="K1404" s="1">
        <v>17406001</v>
      </c>
      <c r="L1404" s="1" t="s">
        <v>50</v>
      </c>
      <c r="M1404" s="1" t="s">
        <v>51</v>
      </c>
      <c r="N1404" s="1" t="s">
        <v>64</v>
      </c>
      <c r="O1404" s="1" t="s">
        <v>65</v>
      </c>
      <c r="P1404" s="1" t="s">
        <v>66</v>
      </c>
      <c r="Q1404" s="1" t="s">
        <v>67</v>
      </c>
      <c r="R1404" s="1" t="s">
        <v>87</v>
      </c>
      <c r="S1404" s="1" t="s">
        <v>88</v>
      </c>
      <c r="T1404" s="2">
        <v>43333</v>
      </c>
      <c r="U1404" s="2">
        <v>43333</v>
      </c>
      <c r="V1404" s="1" t="s">
        <v>52</v>
      </c>
      <c r="W1404" s="3">
        <v>1</v>
      </c>
      <c r="X1404" s="1" t="s">
        <v>53</v>
      </c>
      <c r="Y1404" s="4">
        <v>175035</v>
      </c>
      <c r="Z1404" s="4">
        <v>-22929</v>
      </c>
      <c r="AA1404" s="4">
        <v>0</v>
      </c>
      <c r="AB1404" s="4">
        <v>0</v>
      </c>
      <c r="AC1404" s="4">
        <v>0</v>
      </c>
      <c r="AD1404" s="4">
        <v>175035</v>
      </c>
      <c r="AE1404" s="5">
        <v>1685</v>
      </c>
      <c r="AF1404" s="1" t="s">
        <v>70</v>
      </c>
      <c r="AG1404" s="1" t="s">
        <v>71</v>
      </c>
      <c r="AH1404" s="1" t="s">
        <v>89</v>
      </c>
      <c r="AI1404" s="1" t="s">
        <v>57</v>
      </c>
      <c r="AJ1404" s="5">
        <v>10950</v>
      </c>
      <c r="AK1404" s="4">
        <v>-1816</v>
      </c>
      <c r="AL1404" s="4">
        <v>0</v>
      </c>
      <c r="AM1404" s="4">
        <v>0</v>
      </c>
      <c r="AN1404" s="4">
        <v>0</v>
      </c>
      <c r="AO1404" s="4">
        <v>-24745</v>
      </c>
      <c r="AP1404" s="4">
        <v>-24745</v>
      </c>
      <c r="AQ1404" s="4">
        <v>0</v>
      </c>
      <c r="AR1404" s="4">
        <v>150290</v>
      </c>
      <c r="AS1404" s="1" t="s">
        <v>52</v>
      </c>
      <c r="AT1404" s="9">
        <f t="shared" si="622"/>
        <v>43333</v>
      </c>
      <c r="AU1404" s="9">
        <f t="shared" si="623"/>
        <v>43313</v>
      </c>
      <c r="AV1404" s="9">
        <v>44798</v>
      </c>
      <c r="AW1404" s="11">
        <f t="shared" si="624"/>
        <v>4.0136986301369859</v>
      </c>
      <c r="AX1404">
        <v>10</v>
      </c>
      <c r="AY1404" s="12">
        <v>0.05</v>
      </c>
      <c r="AZ1404">
        <f t="shared" si="625"/>
        <v>9.5000000000000001E-2</v>
      </c>
      <c r="BA1404" s="13">
        <f t="shared" si="626"/>
        <v>175035</v>
      </c>
      <c r="BB1404" s="17" t="s">
        <v>1877</v>
      </c>
      <c r="BC1404">
        <f>MATCH(BB1404,MONTHLY_INDEX!$A:$A,0)</f>
        <v>642</v>
      </c>
      <c r="BD1404">
        <f>MATCH(AU1404,MONTHLY_INDEX!$1:$1,0)</f>
        <v>80</v>
      </c>
      <c r="BE1404">
        <f>INDEX(MONTHLY_INDEX!$1:$1048576,Final!BC1404,Final!BD1404)</f>
        <v>79.099999999999994</v>
      </c>
      <c r="BF1404">
        <f>MATCH($BF$1,MONTHLY_INDEX!$1:$1,0)</f>
        <v>127</v>
      </c>
      <c r="BG1404">
        <f>INDEX(MONTHLY_INDEX!$1:$1048576,Final!BC1404,Final!BF1404)</f>
        <v>94</v>
      </c>
      <c r="BH1404" s="23">
        <f t="shared" si="644"/>
        <v>0.18836915297092297</v>
      </c>
      <c r="BI1404" s="14">
        <f t="shared" si="645"/>
        <v>208006.19469026552</v>
      </c>
      <c r="BJ1404" s="14">
        <f t="shared" si="646"/>
        <v>79313.046975390971</v>
      </c>
      <c r="BK1404" s="15">
        <f t="shared" si="627"/>
        <v>128693.14771487455</v>
      </c>
      <c r="BL1404" s="52">
        <v>0</v>
      </c>
      <c r="BM1404" s="15">
        <f t="shared" si="647"/>
        <v>128693.14771487455</v>
      </c>
    </row>
    <row r="1405" spans="1:65">
      <c r="A1405" s="8">
        <v>1403</v>
      </c>
      <c r="B1405" s="1" t="s">
        <v>44</v>
      </c>
      <c r="C1405" s="1">
        <v>1500</v>
      </c>
      <c r="D1405" s="1" t="s">
        <v>60</v>
      </c>
      <c r="E1405" s="1">
        <v>150000058</v>
      </c>
      <c r="F1405" s="1" t="s">
        <v>60</v>
      </c>
      <c r="G1405" s="1" t="s">
        <v>105</v>
      </c>
      <c r="H1405" s="1">
        <v>17</v>
      </c>
      <c r="I1405" s="1" t="s">
        <v>52</v>
      </c>
      <c r="J1405" s="1" t="s">
        <v>49</v>
      </c>
      <c r="K1405" s="1">
        <v>17406001</v>
      </c>
      <c r="L1405" s="1" t="s">
        <v>50</v>
      </c>
      <c r="M1405" s="1" t="s">
        <v>51</v>
      </c>
      <c r="N1405" s="1" t="s">
        <v>64</v>
      </c>
      <c r="O1405" s="1" t="s">
        <v>65</v>
      </c>
      <c r="P1405" s="1" t="s">
        <v>66</v>
      </c>
      <c r="Q1405" s="1" t="s">
        <v>67</v>
      </c>
      <c r="R1405" s="1" t="s">
        <v>87</v>
      </c>
      <c r="S1405" s="1" t="s">
        <v>88</v>
      </c>
      <c r="T1405" s="2">
        <v>43333</v>
      </c>
      <c r="U1405" s="2">
        <v>43333</v>
      </c>
      <c r="V1405" s="1" t="s">
        <v>52</v>
      </c>
      <c r="W1405" s="3">
        <v>1</v>
      </c>
      <c r="X1405" s="1" t="s">
        <v>53</v>
      </c>
      <c r="Y1405" s="4">
        <v>132796</v>
      </c>
      <c r="Z1405" s="4">
        <v>-17395</v>
      </c>
      <c r="AA1405" s="4">
        <v>0</v>
      </c>
      <c r="AB1405" s="4">
        <v>0</v>
      </c>
      <c r="AC1405" s="4">
        <v>0</v>
      </c>
      <c r="AD1405" s="4">
        <v>132796</v>
      </c>
      <c r="AE1405" s="5">
        <v>1685</v>
      </c>
      <c r="AF1405" s="1" t="s">
        <v>70</v>
      </c>
      <c r="AG1405" s="1" t="s">
        <v>71</v>
      </c>
      <c r="AH1405" s="1" t="s">
        <v>89</v>
      </c>
      <c r="AI1405" s="1" t="s">
        <v>57</v>
      </c>
      <c r="AJ1405" s="5">
        <v>10950</v>
      </c>
      <c r="AK1405" s="4">
        <v>-1378</v>
      </c>
      <c r="AL1405" s="4">
        <v>0</v>
      </c>
      <c r="AM1405" s="4">
        <v>0</v>
      </c>
      <c r="AN1405" s="4">
        <v>0</v>
      </c>
      <c r="AO1405" s="4">
        <v>-18773</v>
      </c>
      <c r="AP1405" s="4">
        <v>-18773</v>
      </c>
      <c r="AQ1405" s="4">
        <v>0</v>
      </c>
      <c r="AR1405" s="4">
        <v>114023</v>
      </c>
      <c r="AS1405" s="1" t="s">
        <v>52</v>
      </c>
      <c r="AT1405" s="9">
        <f t="shared" si="622"/>
        <v>43333</v>
      </c>
      <c r="AU1405" s="9">
        <f t="shared" si="623"/>
        <v>43313</v>
      </c>
      <c r="AV1405" s="9">
        <v>44798</v>
      </c>
      <c r="AW1405" s="11">
        <f t="shared" si="624"/>
        <v>4.0136986301369859</v>
      </c>
      <c r="AX1405">
        <v>10</v>
      </c>
      <c r="AY1405" s="12">
        <v>0.05</v>
      </c>
      <c r="AZ1405">
        <f t="shared" si="625"/>
        <v>9.5000000000000001E-2</v>
      </c>
      <c r="BA1405" s="13">
        <f t="shared" si="626"/>
        <v>132796</v>
      </c>
      <c r="BB1405" s="17" t="s">
        <v>2189</v>
      </c>
      <c r="BC1405">
        <f>MATCH(BB1405,MONTHLY_INDEX!$A:$A,0)</f>
        <v>798</v>
      </c>
      <c r="BD1405">
        <f>MATCH(AU1405,MONTHLY_INDEX!$1:$1,0)</f>
        <v>80</v>
      </c>
      <c r="BE1405">
        <f>INDEX(MONTHLY_INDEX!$1:$1048576,Final!BC1405,Final!BD1405)</f>
        <v>96</v>
      </c>
      <c r="BF1405">
        <f>MATCH($BF$1,MONTHLY_INDEX!$1:$1,0)</f>
        <v>127</v>
      </c>
      <c r="BG1405">
        <f>INDEX(MONTHLY_INDEX!$1:$1048576,Final!BC1405,Final!BF1405)</f>
        <v>95.3</v>
      </c>
      <c r="BH1405" s="23">
        <f t="shared" si="644"/>
        <v>-7.2916666666666963E-3</v>
      </c>
      <c r="BI1405" s="14">
        <f t="shared" si="645"/>
        <v>131827.69583333333</v>
      </c>
      <c r="BJ1405" s="14">
        <f t="shared" si="646"/>
        <v>50266.0810071347</v>
      </c>
      <c r="BK1405" s="15">
        <f t="shared" si="627"/>
        <v>81561.614826198638</v>
      </c>
      <c r="BL1405" s="52">
        <v>0</v>
      </c>
      <c r="BM1405" s="15">
        <f t="shared" si="647"/>
        <v>81561.614826198638</v>
      </c>
    </row>
    <row r="1406" spans="1:65">
      <c r="A1406" s="8">
        <v>1404</v>
      </c>
      <c r="B1406" s="1" t="s">
        <v>44</v>
      </c>
      <c r="C1406" s="1">
        <v>1500</v>
      </c>
      <c r="D1406" s="1" t="s">
        <v>60</v>
      </c>
      <c r="E1406" s="1">
        <v>150000058</v>
      </c>
      <c r="F1406" s="1" t="s">
        <v>60</v>
      </c>
      <c r="G1406" s="1" t="s">
        <v>106</v>
      </c>
      <c r="H1406" s="1">
        <v>18</v>
      </c>
      <c r="I1406" s="1" t="s">
        <v>52</v>
      </c>
      <c r="J1406" s="1" t="s">
        <v>49</v>
      </c>
      <c r="K1406" s="1">
        <v>17406001</v>
      </c>
      <c r="L1406" s="1" t="s">
        <v>50</v>
      </c>
      <c r="M1406" s="1" t="s">
        <v>51</v>
      </c>
      <c r="N1406" s="1" t="s">
        <v>64</v>
      </c>
      <c r="O1406" s="1" t="s">
        <v>65</v>
      </c>
      <c r="P1406" s="1" t="s">
        <v>66</v>
      </c>
      <c r="Q1406" s="1" t="s">
        <v>67</v>
      </c>
      <c r="R1406" s="1" t="s">
        <v>87</v>
      </c>
      <c r="S1406" s="1" t="s">
        <v>88</v>
      </c>
      <c r="T1406" s="2">
        <v>43333</v>
      </c>
      <c r="U1406" s="2">
        <v>43333</v>
      </c>
      <c r="V1406" s="1" t="s">
        <v>52</v>
      </c>
      <c r="W1406" s="3">
        <v>1</v>
      </c>
      <c r="X1406" s="1" t="s">
        <v>53</v>
      </c>
      <c r="Y1406" s="4">
        <v>469552</v>
      </c>
      <c r="Z1406" s="4">
        <v>-61512</v>
      </c>
      <c r="AA1406" s="4">
        <v>0</v>
      </c>
      <c r="AB1406" s="4">
        <v>0</v>
      </c>
      <c r="AC1406" s="4">
        <v>0</v>
      </c>
      <c r="AD1406" s="4">
        <v>469552</v>
      </c>
      <c r="AE1406" s="5">
        <v>1685</v>
      </c>
      <c r="AF1406" s="1" t="s">
        <v>70</v>
      </c>
      <c r="AG1406" s="1" t="s">
        <v>71</v>
      </c>
      <c r="AH1406" s="1" t="s">
        <v>89</v>
      </c>
      <c r="AI1406" s="1" t="s">
        <v>57</v>
      </c>
      <c r="AJ1406" s="5">
        <v>10950</v>
      </c>
      <c r="AK1406" s="4">
        <v>-4871</v>
      </c>
      <c r="AL1406" s="4">
        <v>0</v>
      </c>
      <c r="AM1406" s="4">
        <v>0</v>
      </c>
      <c r="AN1406" s="4">
        <v>0</v>
      </c>
      <c r="AO1406" s="4">
        <v>-66383</v>
      </c>
      <c r="AP1406" s="4">
        <v>-66383</v>
      </c>
      <c r="AQ1406" s="4">
        <v>0</v>
      </c>
      <c r="AR1406" s="4">
        <v>403169</v>
      </c>
      <c r="AS1406" s="1" t="s">
        <v>52</v>
      </c>
      <c r="AT1406" s="9">
        <f t="shared" si="622"/>
        <v>43333</v>
      </c>
      <c r="AU1406" s="9">
        <f t="shared" si="623"/>
        <v>43313</v>
      </c>
      <c r="AV1406" s="9">
        <v>44798</v>
      </c>
      <c r="AW1406" s="11">
        <f t="shared" si="624"/>
        <v>4.0136986301369859</v>
      </c>
      <c r="AX1406">
        <v>10</v>
      </c>
      <c r="AY1406" s="12">
        <v>0.05</v>
      </c>
      <c r="AZ1406">
        <f t="shared" si="625"/>
        <v>9.5000000000000001E-2</v>
      </c>
      <c r="BA1406" s="13">
        <f t="shared" si="626"/>
        <v>469552</v>
      </c>
      <c r="BB1406" s="17" t="s">
        <v>1871</v>
      </c>
      <c r="BC1406">
        <f>MATCH(BB1406,MONTHLY_INDEX!$A:$A,0)</f>
        <v>639</v>
      </c>
      <c r="BD1406">
        <f>MATCH(AU1406,MONTHLY_INDEX!$1:$1,0)</f>
        <v>80</v>
      </c>
      <c r="BE1406">
        <f>INDEX(MONTHLY_INDEX!$1:$1048576,Final!BC1406,Final!BD1406)</f>
        <v>112.8</v>
      </c>
      <c r="BF1406">
        <f>MATCH($BF$1,MONTHLY_INDEX!$1:$1,0)</f>
        <v>127</v>
      </c>
      <c r="BG1406">
        <f>INDEX(MONTHLY_INDEX!$1:$1048576,Final!BC1406,Final!BF1406)</f>
        <v>116.2</v>
      </c>
      <c r="BH1406" s="23">
        <f t="shared" si="644"/>
        <v>3.0141843971631256E-2</v>
      </c>
      <c r="BI1406" s="14">
        <f t="shared" si="645"/>
        <v>483705.16312056739</v>
      </c>
      <c r="BJ1406" s="14">
        <f t="shared" si="646"/>
        <v>184437.44130768481</v>
      </c>
      <c r="BK1406" s="15">
        <f t="shared" si="627"/>
        <v>299267.72181288258</v>
      </c>
      <c r="BL1406" s="52">
        <v>0</v>
      </c>
      <c r="BM1406" s="15">
        <f t="shared" si="647"/>
        <v>299267.72181288258</v>
      </c>
    </row>
    <row r="1407" spans="1:65">
      <c r="A1407" s="8">
        <v>1405</v>
      </c>
      <c r="B1407" s="1" t="s">
        <v>44</v>
      </c>
      <c r="C1407" s="1">
        <v>1500</v>
      </c>
      <c r="D1407" s="1" t="s">
        <v>60</v>
      </c>
      <c r="E1407" s="1">
        <v>150000058</v>
      </c>
      <c r="F1407" s="1" t="s">
        <v>60</v>
      </c>
      <c r="G1407" s="1" t="s">
        <v>107</v>
      </c>
      <c r="H1407" s="1">
        <v>19</v>
      </c>
      <c r="I1407" s="1" t="s">
        <v>52</v>
      </c>
      <c r="J1407" s="1" t="s">
        <v>49</v>
      </c>
      <c r="K1407" s="1">
        <v>17406001</v>
      </c>
      <c r="L1407" s="1" t="s">
        <v>50</v>
      </c>
      <c r="M1407" s="1" t="s">
        <v>51</v>
      </c>
      <c r="N1407" s="1" t="s">
        <v>64</v>
      </c>
      <c r="O1407" s="1" t="s">
        <v>65</v>
      </c>
      <c r="P1407" s="1" t="s">
        <v>66</v>
      </c>
      <c r="Q1407" s="1" t="s">
        <v>67</v>
      </c>
      <c r="R1407" s="1" t="s">
        <v>87</v>
      </c>
      <c r="S1407" s="1" t="s">
        <v>88</v>
      </c>
      <c r="T1407" s="2">
        <v>43333</v>
      </c>
      <c r="U1407" s="2">
        <v>43333</v>
      </c>
      <c r="V1407" s="1" t="s">
        <v>52</v>
      </c>
      <c r="W1407" s="3">
        <v>1</v>
      </c>
      <c r="X1407" s="1" t="s">
        <v>53</v>
      </c>
      <c r="Y1407" s="4">
        <v>6861326</v>
      </c>
      <c r="Z1407" s="4">
        <v>-898859</v>
      </c>
      <c r="AA1407" s="4">
        <v>0</v>
      </c>
      <c r="AB1407" s="4">
        <v>0</v>
      </c>
      <c r="AC1407" s="4">
        <v>0</v>
      </c>
      <c r="AD1407" s="4">
        <v>6861326</v>
      </c>
      <c r="AE1407" s="5">
        <v>1685</v>
      </c>
      <c r="AF1407" s="1" t="s">
        <v>70</v>
      </c>
      <c r="AG1407" s="1" t="s">
        <v>71</v>
      </c>
      <c r="AH1407" s="1" t="s">
        <v>89</v>
      </c>
      <c r="AI1407" s="1" t="s">
        <v>57</v>
      </c>
      <c r="AJ1407" s="5">
        <v>10950</v>
      </c>
      <c r="AK1407" s="4">
        <v>-71176</v>
      </c>
      <c r="AL1407" s="4">
        <v>0</v>
      </c>
      <c r="AM1407" s="4">
        <v>0</v>
      </c>
      <c r="AN1407" s="4">
        <v>0</v>
      </c>
      <c r="AO1407" s="4">
        <v>-970035</v>
      </c>
      <c r="AP1407" s="4">
        <v>-970035</v>
      </c>
      <c r="AQ1407" s="4">
        <v>0</v>
      </c>
      <c r="AR1407" s="4">
        <v>5891291</v>
      </c>
      <c r="AS1407" s="1" t="s">
        <v>52</v>
      </c>
      <c r="AT1407" s="9">
        <f t="shared" si="622"/>
        <v>43333</v>
      </c>
      <c r="AU1407" s="9">
        <f t="shared" si="623"/>
        <v>43313</v>
      </c>
      <c r="AV1407" s="9">
        <v>44798</v>
      </c>
      <c r="AW1407" s="11">
        <f t="shared" si="624"/>
        <v>4.0136986301369859</v>
      </c>
      <c r="AX1407">
        <v>10</v>
      </c>
      <c r="AY1407" s="12">
        <v>0.05</v>
      </c>
      <c r="AZ1407">
        <f t="shared" si="625"/>
        <v>9.5000000000000001E-2</v>
      </c>
      <c r="BA1407" s="13">
        <f t="shared" si="626"/>
        <v>6861326</v>
      </c>
      <c r="BI1407" s="14">
        <f t="shared" ref="BI1407:BI1409" si="648">AR1407</f>
        <v>5891291</v>
      </c>
      <c r="BJ1407" s="14">
        <v>0</v>
      </c>
      <c r="BK1407" s="14">
        <f t="shared" ref="BK1407:BK1409" si="649">AR1407</f>
        <v>5891291</v>
      </c>
      <c r="BL1407" s="52">
        <v>0</v>
      </c>
      <c r="BM1407" s="15">
        <f t="shared" ref="BM1407:BM1409" si="650">AR1407</f>
        <v>5891291</v>
      </c>
    </row>
    <row r="1408" spans="1:65">
      <c r="A1408" s="8">
        <v>1406</v>
      </c>
      <c r="B1408" s="1" t="s">
        <v>44</v>
      </c>
      <c r="C1408" s="1">
        <v>1500</v>
      </c>
      <c r="D1408" s="1" t="s">
        <v>60</v>
      </c>
      <c r="E1408" s="1">
        <v>150000058</v>
      </c>
      <c r="F1408" s="1" t="s">
        <v>60</v>
      </c>
      <c r="G1408" s="1" t="s">
        <v>108</v>
      </c>
      <c r="H1408" s="1">
        <v>20</v>
      </c>
      <c r="I1408" s="1" t="s">
        <v>52</v>
      </c>
      <c r="J1408" s="1" t="s">
        <v>49</v>
      </c>
      <c r="K1408" s="1">
        <v>17406001</v>
      </c>
      <c r="L1408" s="1" t="s">
        <v>50</v>
      </c>
      <c r="M1408" s="1" t="s">
        <v>51</v>
      </c>
      <c r="N1408" s="1" t="s">
        <v>64</v>
      </c>
      <c r="O1408" s="1" t="s">
        <v>65</v>
      </c>
      <c r="P1408" s="1" t="s">
        <v>66</v>
      </c>
      <c r="Q1408" s="1" t="s">
        <v>67</v>
      </c>
      <c r="R1408" s="1" t="s">
        <v>87</v>
      </c>
      <c r="S1408" s="1" t="s">
        <v>88</v>
      </c>
      <c r="T1408" s="2">
        <v>43333</v>
      </c>
      <c r="U1408" s="2">
        <v>43333</v>
      </c>
      <c r="V1408" s="1" t="s">
        <v>52</v>
      </c>
      <c r="W1408" s="3">
        <v>1</v>
      </c>
      <c r="X1408" s="1" t="s">
        <v>53</v>
      </c>
      <c r="Y1408" s="4">
        <v>5552065</v>
      </c>
      <c r="Z1408" s="4">
        <v>-727341</v>
      </c>
      <c r="AA1408" s="4">
        <v>0</v>
      </c>
      <c r="AB1408" s="4">
        <v>0</v>
      </c>
      <c r="AC1408" s="4">
        <v>0</v>
      </c>
      <c r="AD1408" s="4">
        <v>5552065</v>
      </c>
      <c r="AE1408" s="5">
        <v>1685</v>
      </c>
      <c r="AF1408" s="1" t="s">
        <v>70</v>
      </c>
      <c r="AG1408" s="1" t="s">
        <v>71</v>
      </c>
      <c r="AH1408" s="1" t="s">
        <v>89</v>
      </c>
      <c r="AI1408" s="1" t="s">
        <v>57</v>
      </c>
      <c r="AJ1408" s="5">
        <v>10950</v>
      </c>
      <c r="AK1408" s="4">
        <v>-57594</v>
      </c>
      <c r="AL1408" s="4">
        <v>0</v>
      </c>
      <c r="AM1408" s="4">
        <v>0</v>
      </c>
      <c r="AN1408" s="4">
        <v>0</v>
      </c>
      <c r="AO1408" s="4">
        <v>-784935</v>
      </c>
      <c r="AP1408" s="4">
        <v>-784935</v>
      </c>
      <c r="AQ1408" s="4">
        <v>0</v>
      </c>
      <c r="AR1408" s="4">
        <v>4767130</v>
      </c>
      <c r="AS1408" s="1" t="s">
        <v>52</v>
      </c>
      <c r="AT1408" s="9">
        <f t="shared" si="622"/>
        <v>43333</v>
      </c>
      <c r="AU1408" s="9">
        <f t="shared" si="623"/>
        <v>43313</v>
      </c>
      <c r="AV1408" s="9">
        <v>44798</v>
      </c>
      <c r="AW1408" s="11">
        <f t="shared" si="624"/>
        <v>4.0136986301369859</v>
      </c>
      <c r="AX1408">
        <v>10</v>
      </c>
      <c r="AY1408" s="12">
        <v>0.05</v>
      </c>
      <c r="AZ1408">
        <f t="shared" si="625"/>
        <v>9.5000000000000001E-2</v>
      </c>
      <c r="BA1408" s="13">
        <f t="shared" si="626"/>
        <v>5552065</v>
      </c>
      <c r="BI1408" s="14">
        <f t="shared" si="648"/>
        <v>4767130</v>
      </c>
      <c r="BJ1408" s="14">
        <v>0</v>
      </c>
      <c r="BK1408" s="14">
        <f t="shared" si="649"/>
        <v>4767130</v>
      </c>
      <c r="BL1408" s="52">
        <v>0</v>
      </c>
      <c r="BM1408" s="15">
        <f t="shared" si="650"/>
        <v>4767130</v>
      </c>
    </row>
    <row r="1409" spans="1:65">
      <c r="A1409" s="8">
        <v>1407</v>
      </c>
      <c r="B1409" s="1" t="s">
        <v>44</v>
      </c>
      <c r="C1409" s="1">
        <v>1500</v>
      </c>
      <c r="D1409" s="1" t="s">
        <v>60</v>
      </c>
      <c r="E1409" s="1">
        <v>150000058</v>
      </c>
      <c r="F1409" s="1" t="s">
        <v>60</v>
      </c>
      <c r="G1409" s="1" t="s">
        <v>109</v>
      </c>
      <c r="H1409" s="1">
        <v>21</v>
      </c>
      <c r="I1409" s="1" t="s">
        <v>52</v>
      </c>
      <c r="J1409" s="1" t="s">
        <v>49</v>
      </c>
      <c r="K1409" s="1">
        <v>17406001</v>
      </c>
      <c r="L1409" s="1" t="s">
        <v>50</v>
      </c>
      <c r="M1409" s="1" t="s">
        <v>51</v>
      </c>
      <c r="N1409" s="1" t="s">
        <v>64</v>
      </c>
      <c r="O1409" s="1" t="s">
        <v>65</v>
      </c>
      <c r="P1409" s="1" t="s">
        <v>66</v>
      </c>
      <c r="Q1409" s="1" t="s">
        <v>67</v>
      </c>
      <c r="R1409" s="1" t="s">
        <v>87</v>
      </c>
      <c r="S1409" s="1" t="s">
        <v>88</v>
      </c>
      <c r="T1409" s="2">
        <v>43333</v>
      </c>
      <c r="U1409" s="2">
        <v>43333</v>
      </c>
      <c r="V1409" s="1" t="s">
        <v>52</v>
      </c>
      <c r="W1409" s="3">
        <v>1</v>
      </c>
      <c r="X1409" s="1" t="s">
        <v>53</v>
      </c>
      <c r="Y1409" s="4">
        <v>1950695</v>
      </c>
      <c r="Z1409" s="4">
        <v>-256470</v>
      </c>
      <c r="AA1409" s="4">
        <v>0</v>
      </c>
      <c r="AB1409" s="4">
        <v>0</v>
      </c>
      <c r="AC1409" s="4">
        <v>0</v>
      </c>
      <c r="AD1409" s="4">
        <v>1950695</v>
      </c>
      <c r="AE1409" s="5">
        <v>1685</v>
      </c>
      <c r="AF1409" s="1" t="s">
        <v>70</v>
      </c>
      <c r="AG1409" s="1" t="s">
        <v>71</v>
      </c>
      <c r="AH1409" s="1" t="s">
        <v>89</v>
      </c>
      <c r="AI1409" s="1" t="s">
        <v>57</v>
      </c>
      <c r="AJ1409" s="5">
        <v>10950</v>
      </c>
      <c r="AK1409" s="4">
        <v>-20224</v>
      </c>
      <c r="AL1409" s="4">
        <v>0</v>
      </c>
      <c r="AM1409" s="4">
        <v>0</v>
      </c>
      <c r="AN1409" s="4">
        <v>0</v>
      </c>
      <c r="AO1409" s="4">
        <v>-276694</v>
      </c>
      <c r="AP1409" s="4">
        <v>-276694</v>
      </c>
      <c r="AQ1409" s="4">
        <v>0</v>
      </c>
      <c r="AR1409" s="4">
        <v>1674001</v>
      </c>
      <c r="AS1409" s="1" t="s">
        <v>52</v>
      </c>
      <c r="AT1409" s="9">
        <f t="shared" si="622"/>
        <v>43333</v>
      </c>
      <c r="AU1409" s="9">
        <f t="shared" si="623"/>
        <v>43313</v>
      </c>
      <c r="AV1409" s="9">
        <v>44798</v>
      </c>
      <c r="AW1409" s="11">
        <f t="shared" si="624"/>
        <v>4.0136986301369859</v>
      </c>
      <c r="AX1409">
        <v>10</v>
      </c>
      <c r="AY1409" s="12">
        <v>0.05</v>
      </c>
      <c r="AZ1409">
        <f t="shared" si="625"/>
        <v>9.5000000000000001E-2</v>
      </c>
      <c r="BA1409" s="13">
        <f t="shared" si="626"/>
        <v>1950695</v>
      </c>
      <c r="BI1409" s="14">
        <f t="shared" si="648"/>
        <v>1674001</v>
      </c>
      <c r="BJ1409" s="14">
        <v>0</v>
      </c>
      <c r="BK1409" s="14">
        <f t="shared" si="649"/>
        <v>1674001</v>
      </c>
      <c r="BL1409" s="52">
        <v>0</v>
      </c>
      <c r="BM1409" s="15">
        <f t="shared" si="650"/>
        <v>1674001</v>
      </c>
    </row>
    <row r="1410" spans="1:65">
      <c r="A1410" s="8">
        <v>1408</v>
      </c>
      <c r="B1410" s="1" t="s">
        <v>44</v>
      </c>
      <c r="C1410" s="1">
        <v>1500</v>
      </c>
      <c r="D1410" s="1" t="s">
        <v>60</v>
      </c>
      <c r="E1410" s="1">
        <v>150000058</v>
      </c>
      <c r="F1410" s="1" t="s">
        <v>60</v>
      </c>
      <c r="G1410" s="1" t="s">
        <v>110</v>
      </c>
      <c r="H1410" s="1">
        <v>22</v>
      </c>
      <c r="I1410" s="1" t="s">
        <v>52</v>
      </c>
      <c r="J1410" s="1" t="s">
        <v>49</v>
      </c>
      <c r="K1410" s="1">
        <v>17406001</v>
      </c>
      <c r="L1410" s="1" t="s">
        <v>50</v>
      </c>
      <c r="M1410" s="1" t="s">
        <v>51</v>
      </c>
      <c r="N1410" s="1" t="s">
        <v>64</v>
      </c>
      <c r="O1410" s="1" t="s">
        <v>65</v>
      </c>
      <c r="P1410" s="1" t="s">
        <v>66</v>
      </c>
      <c r="Q1410" s="1" t="s">
        <v>67</v>
      </c>
      <c r="R1410" s="1" t="s">
        <v>87</v>
      </c>
      <c r="S1410" s="1" t="s">
        <v>88</v>
      </c>
      <c r="T1410" s="2">
        <v>43333</v>
      </c>
      <c r="U1410" s="2">
        <v>43333</v>
      </c>
      <c r="V1410" s="1" t="s">
        <v>52</v>
      </c>
      <c r="W1410" s="3">
        <v>1</v>
      </c>
      <c r="X1410" s="1" t="s">
        <v>53</v>
      </c>
      <c r="Y1410" s="4">
        <v>16789210</v>
      </c>
      <c r="Z1410" s="4">
        <v>-2199450</v>
      </c>
      <c r="AA1410" s="4">
        <v>0</v>
      </c>
      <c r="AB1410" s="4">
        <v>0</v>
      </c>
      <c r="AC1410" s="4">
        <v>0</v>
      </c>
      <c r="AD1410" s="4">
        <v>16789210</v>
      </c>
      <c r="AE1410" s="5">
        <v>1685</v>
      </c>
      <c r="AF1410" s="1" t="s">
        <v>70</v>
      </c>
      <c r="AG1410" s="1" t="s">
        <v>71</v>
      </c>
      <c r="AH1410" s="1" t="s">
        <v>89</v>
      </c>
      <c r="AI1410" s="1" t="s">
        <v>57</v>
      </c>
      <c r="AJ1410" s="5">
        <v>10950</v>
      </c>
      <c r="AK1410" s="4">
        <v>-174163</v>
      </c>
      <c r="AL1410" s="4">
        <v>0</v>
      </c>
      <c r="AM1410" s="4">
        <v>0</v>
      </c>
      <c r="AN1410" s="4">
        <v>0</v>
      </c>
      <c r="AO1410" s="4">
        <v>-2373613</v>
      </c>
      <c r="AP1410" s="4">
        <v>-2373613</v>
      </c>
      <c r="AQ1410" s="4">
        <v>0</v>
      </c>
      <c r="AR1410" s="4">
        <v>14415597</v>
      </c>
      <c r="AS1410" s="1" t="s">
        <v>52</v>
      </c>
      <c r="AT1410" s="9">
        <f t="shared" si="622"/>
        <v>43333</v>
      </c>
      <c r="AU1410" s="9">
        <f t="shared" si="623"/>
        <v>43313</v>
      </c>
      <c r="AV1410" s="9">
        <v>44798</v>
      </c>
      <c r="AW1410" s="11">
        <f t="shared" si="624"/>
        <v>4.0136986301369859</v>
      </c>
      <c r="AX1410">
        <v>25</v>
      </c>
      <c r="AY1410" s="12">
        <v>0.05</v>
      </c>
      <c r="AZ1410">
        <f t="shared" si="625"/>
        <v>3.7999999999999999E-2</v>
      </c>
      <c r="BA1410" s="13">
        <f t="shared" si="626"/>
        <v>16789210</v>
      </c>
      <c r="BB1410" s="17" t="s">
        <v>2189</v>
      </c>
      <c r="BC1410">
        <f>MATCH(BB1410,MONTHLY_INDEX!$A:$A,0)</f>
        <v>798</v>
      </c>
      <c r="BD1410">
        <f>MATCH(AU1410,MONTHLY_INDEX!$1:$1,0)</f>
        <v>80</v>
      </c>
      <c r="BE1410">
        <f>INDEX(MONTHLY_INDEX!$1:$1048576,Final!BC1410,Final!BD1410)</f>
        <v>96</v>
      </c>
      <c r="BF1410">
        <f>MATCH($BF$1,MONTHLY_INDEX!$1:$1,0)</f>
        <v>127</v>
      </c>
      <c r="BG1410">
        <f>INDEX(MONTHLY_INDEX!$1:$1048576,Final!BC1410,Final!BF1410)</f>
        <v>95.3</v>
      </c>
      <c r="BH1410" s="23">
        <f>(BG1410-BE1410)/BE1410</f>
        <v>-7.2916666666666963E-3</v>
      </c>
      <c r="BI1410" s="14">
        <f>(1+BH1410)*BA1410</f>
        <v>16666788.677083332</v>
      </c>
      <c r="BJ1410" s="14">
        <f>BI1410*AZ1410*AW1410</f>
        <v>2542027.7415156956</v>
      </c>
      <c r="BK1410" s="15">
        <f t="shared" si="627"/>
        <v>14124760.935567636</v>
      </c>
      <c r="BL1410" s="52">
        <v>0</v>
      </c>
      <c r="BM1410" s="15">
        <f>MAX((1-BL1410)*BK1410,BI1410*AY1410)</f>
        <v>14124760.935567636</v>
      </c>
    </row>
    <row r="1411" spans="1:65">
      <c r="A1411" s="8">
        <v>1409</v>
      </c>
      <c r="B1411" s="1" t="s">
        <v>44</v>
      </c>
      <c r="C1411" s="1">
        <v>1500</v>
      </c>
      <c r="D1411" s="1" t="s">
        <v>60</v>
      </c>
      <c r="E1411" s="1">
        <v>150000058</v>
      </c>
      <c r="F1411" s="1" t="s">
        <v>60</v>
      </c>
      <c r="G1411" s="1" t="s">
        <v>111</v>
      </c>
      <c r="H1411" s="1">
        <v>23</v>
      </c>
      <c r="I1411" s="1" t="s">
        <v>52</v>
      </c>
      <c r="J1411" s="1" t="s">
        <v>49</v>
      </c>
      <c r="K1411" s="1">
        <v>17406001</v>
      </c>
      <c r="L1411" s="1" t="s">
        <v>50</v>
      </c>
      <c r="M1411" s="1" t="s">
        <v>51</v>
      </c>
      <c r="N1411" s="1" t="s">
        <v>64</v>
      </c>
      <c r="O1411" s="1" t="s">
        <v>65</v>
      </c>
      <c r="P1411" s="1" t="s">
        <v>66</v>
      </c>
      <c r="Q1411" s="1" t="s">
        <v>67</v>
      </c>
      <c r="R1411" s="1" t="s">
        <v>87</v>
      </c>
      <c r="S1411" s="1" t="s">
        <v>88</v>
      </c>
      <c r="T1411" s="2">
        <v>43333</v>
      </c>
      <c r="U1411" s="2">
        <v>43333</v>
      </c>
      <c r="V1411" s="1" t="s">
        <v>52</v>
      </c>
      <c r="W1411" s="3">
        <v>1</v>
      </c>
      <c r="X1411" s="1" t="s">
        <v>53</v>
      </c>
      <c r="Y1411" s="4">
        <v>32425</v>
      </c>
      <c r="Z1411" s="4">
        <v>-4246</v>
      </c>
      <c r="AA1411" s="4">
        <v>0</v>
      </c>
      <c r="AB1411" s="4">
        <v>0</v>
      </c>
      <c r="AC1411" s="4">
        <v>0</v>
      </c>
      <c r="AD1411" s="4">
        <v>32425</v>
      </c>
      <c r="AE1411" s="5">
        <v>1685</v>
      </c>
      <c r="AF1411" s="1" t="s">
        <v>70</v>
      </c>
      <c r="AG1411" s="1" t="s">
        <v>71</v>
      </c>
      <c r="AH1411" s="1" t="s">
        <v>89</v>
      </c>
      <c r="AI1411" s="1" t="s">
        <v>57</v>
      </c>
      <c r="AJ1411" s="5">
        <v>10950</v>
      </c>
      <c r="AK1411" s="4">
        <v>-336</v>
      </c>
      <c r="AL1411" s="4">
        <v>0</v>
      </c>
      <c r="AM1411" s="4">
        <v>0</v>
      </c>
      <c r="AN1411" s="4">
        <v>0</v>
      </c>
      <c r="AO1411" s="4">
        <v>-4582</v>
      </c>
      <c r="AP1411" s="4">
        <v>-4582</v>
      </c>
      <c r="AQ1411" s="4">
        <v>0</v>
      </c>
      <c r="AR1411" s="4">
        <v>27843</v>
      </c>
      <c r="AS1411" s="1" t="s">
        <v>52</v>
      </c>
      <c r="AT1411" s="9">
        <f t="shared" si="622"/>
        <v>43333</v>
      </c>
      <c r="AU1411" s="9">
        <f t="shared" si="623"/>
        <v>43313</v>
      </c>
      <c r="AV1411" s="9">
        <v>44798</v>
      </c>
      <c r="AW1411" s="11">
        <f t="shared" si="624"/>
        <v>4.0136986301369859</v>
      </c>
      <c r="AX1411">
        <v>10</v>
      </c>
      <c r="AY1411" s="12">
        <v>0.05</v>
      </c>
      <c r="AZ1411">
        <f t="shared" si="625"/>
        <v>9.5000000000000001E-2</v>
      </c>
      <c r="BA1411" s="13">
        <f t="shared" si="626"/>
        <v>32425</v>
      </c>
      <c r="BI1411" s="14">
        <f t="shared" ref="BI1411:BI1415" si="651">AR1411</f>
        <v>27843</v>
      </c>
      <c r="BJ1411" s="14">
        <v>0</v>
      </c>
      <c r="BK1411" s="14">
        <f t="shared" ref="BK1411:BK1415" si="652">AR1411</f>
        <v>27843</v>
      </c>
      <c r="BL1411" s="52">
        <v>0</v>
      </c>
      <c r="BM1411" s="15">
        <f t="shared" ref="BM1411:BM1415" si="653">AR1411</f>
        <v>27843</v>
      </c>
    </row>
    <row r="1412" spans="1:65">
      <c r="A1412" s="8">
        <v>1410</v>
      </c>
      <c r="B1412" s="1" t="s">
        <v>44</v>
      </c>
      <c r="C1412" s="1">
        <v>1500</v>
      </c>
      <c r="D1412" s="1" t="s">
        <v>60</v>
      </c>
      <c r="E1412" s="1">
        <v>150000058</v>
      </c>
      <c r="F1412" s="1" t="s">
        <v>112</v>
      </c>
      <c r="G1412" s="1" t="s">
        <v>113</v>
      </c>
      <c r="H1412" s="1">
        <v>24</v>
      </c>
      <c r="I1412" s="1" t="s">
        <v>52</v>
      </c>
      <c r="J1412" s="1" t="s">
        <v>49</v>
      </c>
      <c r="K1412" s="1">
        <v>17406001</v>
      </c>
      <c r="L1412" s="1" t="s">
        <v>50</v>
      </c>
      <c r="M1412" s="1" t="s">
        <v>51</v>
      </c>
      <c r="N1412" s="1" t="s">
        <v>64</v>
      </c>
      <c r="O1412" s="1" t="s">
        <v>65</v>
      </c>
      <c r="P1412" s="1" t="s">
        <v>66</v>
      </c>
      <c r="Q1412" s="1" t="s">
        <v>67</v>
      </c>
      <c r="R1412" s="1" t="s">
        <v>87</v>
      </c>
      <c r="S1412" s="1" t="s">
        <v>88</v>
      </c>
      <c r="T1412" s="2">
        <v>43333</v>
      </c>
      <c r="U1412" s="2">
        <v>43333</v>
      </c>
      <c r="V1412" s="1" t="s">
        <v>52</v>
      </c>
      <c r="W1412" s="3">
        <v>1</v>
      </c>
      <c r="X1412" s="1" t="s">
        <v>53</v>
      </c>
      <c r="Y1412" s="4">
        <v>970825</v>
      </c>
      <c r="Z1412" s="4">
        <v>-127181.51</v>
      </c>
      <c r="AA1412" s="4">
        <v>0</v>
      </c>
      <c r="AB1412" s="4">
        <v>0</v>
      </c>
      <c r="AC1412" s="4">
        <v>0</v>
      </c>
      <c r="AD1412" s="4">
        <v>970825</v>
      </c>
      <c r="AE1412" s="5">
        <v>1685</v>
      </c>
      <c r="AF1412" s="1" t="s">
        <v>70</v>
      </c>
      <c r="AG1412" s="1" t="s">
        <v>71</v>
      </c>
      <c r="AH1412" s="1" t="s">
        <v>89</v>
      </c>
      <c r="AI1412" s="1" t="s">
        <v>57</v>
      </c>
      <c r="AJ1412" s="5">
        <v>10950</v>
      </c>
      <c r="AK1412" s="4">
        <v>-10071</v>
      </c>
      <c r="AL1412" s="4">
        <v>0</v>
      </c>
      <c r="AM1412" s="4">
        <v>0</v>
      </c>
      <c r="AN1412" s="4">
        <v>0</v>
      </c>
      <c r="AO1412" s="4">
        <v>-137252.51</v>
      </c>
      <c r="AP1412" s="4">
        <v>-137252.51</v>
      </c>
      <c r="AQ1412" s="4">
        <v>0</v>
      </c>
      <c r="AR1412" s="4">
        <v>833572.49</v>
      </c>
      <c r="AS1412" s="1" t="s">
        <v>52</v>
      </c>
      <c r="AT1412" s="9">
        <f t="shared" ref="AT1412:AT1475" si="654">T1412</f>
        <v>43333</v>
      </c>
      <c r="AU1412" s="9">
        <f t="shared" ref="AU1412:AU1475" si="655">DATE(YEAR(AT1412),MONTH(AT1412),DAY(1))</f>
        <v>43313</v>
      </c>
      <c r="AV1412" s="9">
        <v>44798</v>
      </c>
      <c r="AW1412" s="11">
        <f t="shared" ref="AW1412:AW1475" si="656">(AV1412-AT1412)/365</f>
        <v>4.0136986301369859</v>
      </c>
      <c r="AX1412">
        <v>10</v>
      </c>
      <c r="AY1412" s="12">
        <v>0.05</v>
      </c>
      <c r="AZ1412">
        <f t="shared" ref="AZ1412:AZ1475" si="657">(1-AY1412)/AX1412</f>
        <v>9.5000000000000001E-2</v>
      </c>
      <c r="BA1412" s="13">
        <f t="shared" ref="BA1412:BA1475" si="658">Y1412</f>
        <v>970825</v>
      </c>
      <c r="BB1412" s="16" t="s">
        <v>593</v>
      </c>
      <c r="BC1412" s="16" t="s">
        <v>593</v>
      </c>
      <c r="BD1412" s="16" t="s">
        <v>593</v>
      </c>
      <c r="BE1412" s="16" t="s">
        <v>593</v>
      </c>
      <c r="BF1412" s="16" t="s">
        <v>593</v>
      </c>
      <c r="BG1412" s="16" t="s">
        <v>593</v>
      </c>
      <c r="BH1412" s="16" t="s">
        <v>593</v>
      </c>
      <c r="BI1412" s="14">
        <f t="shared" si="651"/>
        <v>833572.49</v>
      </c>
      <c r="BJ1412" s="14">
        <v>0</v>
      </c>
      <c r="BK1412" s="14">
        <f t="shared" si="652"/>
        <v>833572.49</v>
      </c>
      <c r="BL1412" s="52">
        <v>0</v>
      </c>
      <c r="BM1412" s="15">
        <f t="shared" si="653"/>
        <v>833572.49</v>
      </c>
    </row>
    <row r="1413" spans="1:65">
      <c r="A1413" s="8">
        <v>1411</v>
      </c>
      <c r="B1413" s="1" t="s">
        <v>44</v>
      </c>
      <c r="C1413" s="1">
        <v>1500</v>
      </c>
      <c r="D1413" s="1" t="s">
        <v>60</v>
      </c>
      <c r="E1413" s="1">
        <v>150000058</v>
      </c>
      <c r="F1413" s="1" t="s">
        <v>112</v>
      </c>
      <c r="G1413" s="1" t="s">
        <v>114</v>
      </c>
      <c r="H1413" s="1">
        <v>25</v>
      </c>
      <c r="I1413" s="1" t="s">
        <v>52</v>
      </c>
      <c r="J1413" s="1" t="s">
        <v>49</v>
      </c>
      <c r="K1413" s="1">
        <v>17406001</v>
      </c>
      <c r="L1413" s="1" t="s">
        <v>50</v>
      </c>
      <c r="M1413" s="1" t="s">
        <v>51</v>
      </c>
      <c r="N1413" s="1" t="s">
        <v>64</v>
      </c>
      <c r="O1413" s="1" t="s">
        <v>65</v>
      </c>
      <c r="P1413" s="1" t="s">
        <v>66</v>
      </c>
      <c r="Q1413" s="1" t="s">
        <v>67</v>
      </c>
      <c r="R1413" s="1" t="s">
        <v>87</v>
      </c>
      <c r="S1413" s="1" t="s">
        <v>88</v>
      </c>
      <c r="T1413" s="2">
        <v>43333</v>
      </c>
      <c r="U1413" s="2">
        <v>43333</v>
      </c>
      <c r="V1413" s="1" t="s">
        <v>52</v>
      </c>
      <c r="W1413" s="3">
        <v>1</v>
      </c>
      <c r="X1413" s="1" t="s">
        <v>53</v>
      </c>
      <c r="Y1413" s="4">
        <v>2008211</v>
      </c>
      <c r="Z1413" s="4">
        <v>-263082.87</v>
      </c>
      <c r="AA1413" s="4">
        <v>0</v>
      </c>
      <c r="AB1413" s="4">
        <v>0</v>
      </c>
      <c r="AC1413" s="4">
        <v>0</v>
      </c>
      <c r="AD1413" s="4">
        <v>2008211</v>
      </c>
      <c r="AE1413" s="5">
        <v>1685</v>
      </c>
      <c r="AF1413" s="1" t="s">
        <v>70</v>
      </c>
      <c r="AG1413" s="1" t="s">
        <v>71</v>
      </c>
      <c r="AH1413" s="1" t="s">
        <v>89</v>
      </c>
      <c r="AI1413" s="1" t="s">
        <v>57</v>
      </c>
      <c r="AJ1413" s="5">
        <v>10950</v>
      </c>
      <c r="AK1413" s="4">
        <v>-20832</v>
      </c>
      <c r="AL1413" s="4">
        <v>0</v>
      </c>
      <c r="AM1413" s="4">
        <v>0</v>
      </c>
      <c r="AN1413" s="4">
        <v>0</v>
      </c>
      <c r="AO1413" s="4">
        <v>-283914.87</v>
      </c>
      <c r="AP1413" s="4">
        <v>-283914.87</v>
      </c>
      <c r="AQ1413" s="4">
        <v>0</v>
      </c>
      <c r="AR1413" s="4">
        <v>1724296.13</v>
      </c>
      <c r="AS1413" s="1" t="s">
        <v>52</v>
      </c>
      <c r="AT1413" s="9">
        <f t="shared" si="654"/>
        <v>43333</v>
      </c>
      <c r="AU1413" s="9">
        <f t="shared" si="655"/>
        <v>43313</v>
      </c>
      <c r="AV1413" s="9">
        <v>44798</v>
      </c>
      <c r="AW1413" s="11">
        <f t="shared" si="656"/>
        <v>4.0136986301369859</v>
      </c>
      <c r="AX1413">
        <v>10</v>
      </c>
      <c r="AY1413" s="12">
        <v>0.05</v>
      </c>
      <c r="AZ1413">
        <f t="shared" si="657"/>
        <v>9.5000000000000001E-2</v>
      </c>
      <c r="BA1413" s="13">
        <f t="shared" si="658"/>
        <v>2008211</v>
      </c>
      <c r="BB1413" s="16" t="s">
        <v>593</v>
      </c>
      <c r="BC1413" s="16" t="s">
        <v>593</v>
      </c>
      <c r="BD1413" s="16" t="s">
        <v>593</v>
      </c>
      <c r="BE1413" s="16" t="s">
        <v>593</v>
      </c>
      <c r="BF1413" s="16" t="s">
        <v>593</v>
      </c>
      <c r="BG1413" s="16" t="s">
        <v>593</v>
      </c>
      <c r="BH1413" s="16" t="s">
        <v>593</v>
      </c>
      <c r="BI1413" s="14">
        <f t="shared" si="651"/>
        <v>1724296.13</v>
      </c>
      <c r="BJ1413" s="14">
        <v>0</v>
      </c>
      <c r="BK1413" s="14">
        <f t="shared" si="652"/>
        <v>1724296.13</v>
      </c>
      <c r="BL1413" s="52">
        <v>0</v>
      </c>
      <c r="BM1413" s="15">
        <f t="shared" si="653"/>
        <v>1724296.13</v>
      </c>
    </row>
    <row r="1414" spans="1:65">
      <c r="A1414" s="8">
        <v>1412</v>
      </c>
      <c r="B1414" s="1" t="s">
        <v>44</v>
      </c>
      <c r="C1414" s="1">
        <v>1500</v>
      </c>
      <c r="D1414" s="1" t="s">
        <v>60</v>
      </c>
      <c r="E1414" s="1">
        <v>150000058</v>
      </c>
      <c r="F1414" s="1" t="s">
        <v>60</v>
      </c>
      <c r="G1414" s="1" t="s">
        <v>115</v>
      </c>
      <c r="H1414" s="1">
        <v>26</v>
      </c>
      <c r="I1414" s="1" t="s">
        <v>52</v>
      </c>
      <c r="J1414" s="1" t="s">
        <v>49</v>
      </c>
      <c r="K1414" s="1">
        <v>17406001</v>
      </c>
      <c r="L1414" s="1" t="s">
        <v>50</v>
      </c>
      <c r="M1414" s="1" t="s">
        <v>51</v>
      </c>
      <c r="N1414" s="1" t="s">
        <v>64</v>
      </c>
      <c r="O1414" s="1" t="s">
        <v>65</v>
      </c>
      <c r="P1414" s="1" t="s">
        <v>66</v>
      </c>
      <c r="Q1414" s="1" t="s">
        <v>67</v>
      </c>
      <c r="R1414" s="1" t="s">
        <v>87</v>
      </c>
      <c r="S1414" s="1" t="s">
        <v>88</v>
      </c>
      <c r="T1414" s="2">
        <v>43333</v>
      </c>
      <c r="U1414" s="2">
        <v>43333</v>
      </c>
      <c r="V1414" s="1" t="s">
        <v>52</v>
      </c>
      <c r="W1414" s="3">
        <v>1</v>
      </c>
      <c r="X1414" s="1" t="s">
        <v>53</v>
      </c>
      <c r="Y1414" s="4">
        <v>120000</v>
      </c>
      <c r="Z1414" s="4">
        <v>-15720</v>
      </c>
      <c r="AA1414" s="4">
        <v>0</v>
      </c>
      <c r="AB1414" s="4">
        <v>0</v>
      </c>
      <c r="AC1414" s="4">
        <v>0</v>
      </c>
      <c r="AD1414" s="4">
        <v>120000</v>
      </c>
      <c r="AE1414" s="5">
        <v>1685</v>
      </c>
      <c r="AF1414" s="1" t="s">
        <v>70</v>
      </c>
      <c r="AG1414" s="1" t="s">
        <v>71</v>
      </c>
      <c r="AH1414" s="1" t="s">
        <v>89</v>
      </c>
      <c r="AI1414" s="1" t="s">
        <v>57</v>
      </c>
      <c r="AJ1414" s="5">
        <v>10950</v>
      </c>
      <c r="AK1414" s="4">
        <v>-1245</v>
      </c>
      <c r="AL1414" s="4">
        <v>0</v>
      </c>
      <c r="AM1414" s="4">
        <v>0</v>
      </c>
      <c r="AN1414" s="4">
        <v>0</v>
      </c>
      <c r="AO1414" s="4">
        <v>-16965</v>
      </c>
      <c r="AP1414" s="4">
        <v>-16965</v>
      </c>
      <c r="AQ1414" s="4">
        <v>0</v>
      </c>
      <c r="AR1414" s="4">
        <v>103035</v>
      </c>
      <c r="AS1414" s="1" t="s">
        <v>52</v>
      </c>
      <c r="AT1414" s="9">
        <f t="shared" si="654"/>
        <v>43333</v>
      </c>
      <c r="AU1414" s="9">
        <f t="shared" si="655"/>
        <v>43313</v>
      </c>
      <c r="AV1414" s="9">
        <v>44798</v>
      </c>
      <c r="AW1414" s="11">
        <f t="shared" si="656"/>
        <v>4.0136986301369859</v>
      </c>
      <c r="AX1414">
        <v>10</v>
      </c>
      <c r="AY1414" s="12">
        <v>0.05</v>
      </c>
      <c r="AZ1414">
        <f t="shared" si="657"/>
        <v>9.5000000000000001E-2</v>
      </c>
      <c r="BA1414" s="13">
        <f t="shared" si="658"/>
        <v>120000</v>
      </c>
      <c r="BI1414" s="14">
        <f t="shared" si="651"/>
        <v>103035</v>
      </c>
      <c r="BJ1414" s="14">
        <v>0</v>
      </c>
      <c r="BK1414" s="14">
        <f t="shared" si="652"/>
        <v>103035</v>
      </c>
      <c r="BL1414" s="52">
        <v>0</v>
      </c>
      <c r="BM1414" s="15">
        <f t="shared" si="653"/>
        <v>103035</v>
      </c>
    </row>
    <row r="1415" spans="1:65">
      <c r="A1415" s="8">
        <v>1413</v>
      </c>
      <c r="B1415" s="1" t="s">
        <v>44</v>
      </c>
      <c r="C1415" s="1">
        <v>1500</v>
      </c>
      <c r="D1415" s="1" t="s">
        <v>60</v>
      </c>
      <c r="E1415" s="1">
        <v>150000058</v>
      </c>
      <c r="F1415" s="1" t="s">
        <v>112</v>
      </c>
      <c r="G1415" s="1" t="s">
        <v>116</v>
      </c>
      <c r="H1415" s="1">
        <v>27</v>
      </c>
      <c r="I1415" s="1" t="s">
        <v>168</v>
      </c>
      <c r="J1415" s="1" t="s">
        <v>49</v>
      </c>
      <c r="K1415" s="1">
        <v>17406001</v>
      </c>
      <c r="L1415" s="1" t="s">
        <v>50</v>
      </c>
      <c r="M1415" s="1" t="s">
        <v>51</v>
      </c>
      <c r="N1415" s="1" t="s">
        <v>64</v>
      </c>
      <c r="O1415" s="1" t="s">
        <v>65</v>
      </c>
      <c r="P1415" s="1" t="s">
        <v>66</v>
      </c>
      <c r="Q1415" s="1" t="s">
        <v>67</v>
      </c>
      <c r="R1415" s="1" t="s">
        <v>87</v>
      </c>
      <c r="S1415" s="1" t="s">
        <v>88</v>
      </c>
      <c r="T1415" s="2">
        <v>43333</v>
      </c>
      <c r="U1415" s="2">
        <v>43333</v>
      </c>
      <c r="V1415" s="1" t="s">
        <v>52</v>
      </c>
      <c r="W1415" s="3">
        <v>1</v>
      </c>
      <c r="X1415" s="1" t="s">
        <v>53</v>
      </c>
      <c r="Y1415" s="4">
        <v>4339035</v>
      </c>
      <c r="Z1415" s="4">
        <v>-568428.62</v>
      </c>
      <c r="AA1415" s="4">
        <v>0</v>
      </c>
      <c r="AB1415" s="4">
        <v>0</v>
      </c>
      <c r="AC1415" s="4">
        <v>0</v>
      </c>
      <c r="AD1415" s="4">
        <v>4339035</v>
      </c>
      <c r="AE1415" s="5">
        <v>1685</v>
      </c>
      <c r="AF1415" s="1" t="s">
        <v>70</v>
      </c>
      <c r="AG1415" s="1" t="s">
        <v>71</v>
      </c>
      <c r="AH1415" s="1" t="s">
        <v>89</v>
      </c>
      <c r="AI1415" s="1" t="s">
        <v>57</v>
      </c>
      <c r="AJ1415" s="5">
        <v>10950</v>
      </c>
      <c r="AK1415" s="4">
        <v>-45011</v>
      </c>
      <c r="AL1415" s="4">
        <v>0</v>
      </c>
      <c r="AM1415" s="4">
        <v>0</v>
      </c>
      <c r="AN1415" s="4">
        <v>0</v>
      </c>
      <c r="AO1415" s="4">
        <v>-613439.62</v>
      </c>
      <c r="AP1415" s="4">
        <v>-613439.62</v>
      </c>
      <c r="AQ1415" s="4">
        <v>0</v>
      </c>
      <c r="AR1415" s="4">
        <v>3725595.38</v>
      </c>
      <c r="AS1415" s="1" t="s">
        <v>52</v>
      </c>
      <c r="AT1415" s="9">
        <f t="shared" si="654"/>
        <v>43333</v>
      </c>
      <c r="AU1415" s="9">
        <f t="shared" si="655"/>
        <v>43313</v>
      </c>
      <c r="AV1415" s="9">
        <v>44798</v>
      </c>
      <c r="AW1415" s="11">
        <f t="shared" si="656"/>
        <v>4.0136986301369859</v>
      </c>
      <c r="AX1415">
        <v>10</v>
      </c>
      <c r="AY1415" s="12">
        <v>0.05</v>
      </c>
      <c r="AZ1415">
        <f t="shared" si="657"/>
        <v>9.5000000000000001E-2</v>
      </c>
      <c r="BA1415" s="13">
        <f t="shared" si="658"/>
        <v>4339035</v>
      </c>
      <c r="BB1415" s="16" t="s">
        <v>593</v>
      </c>
      <c r="BC1415" s="16" t="s">
        <v>593</v>
      </c>
      <c r="BD1415" s="16" t="s">
        <v>593</v>
      </c>
      <c r="BE1415" s="16" t="s">
        <v>593</v>
      </c>
      <c r="BF1415" s="16" t="s">
        <v>593</v>
      </c>
      <c r="BG1415" s="16" t="s">
        <v>593</v>
      </c>
      <c r="BH1415" s="16" t="s">
        <v>593</v>
      </c>
      <c r="BI1415" s="14">
        <f t="shared" si="651"/>
        <v>3725595.38</v>
      </c>
      <c r="BJ1415" s="14">
        <v>0</v>
      </c>
      <c r="BK1415" s="14">
        <f t="shared" si="652"/>
        <v>3725595.38</v>
      </c>
      <c r="BL1415" s="52">
        <v>0</v>
      </c>
      <c r="BM1415" s="15">
        <f t="shared" si="653"/>
        <v>3725595.38</v>
      </c>
    </row>
    <row r="1416" spans="1:65">
      <c r="A1416" s="8">
        <v>1414</v>
      </c>
      <c r="B1416" s="1" t="s">
        <v>44</v>
      </c>
      <c r="C1416" s="1">
        <v>1500</v>
      </c>
      <c r="D1416" s="1" t="s">
        <v>60</v>
      </c>
      <c r="E1416" s="1">
        <v>150000059</v>
      </c>
      <c r="F1416" s="1" t="s">
        <v>60</v>
      </c>
      <c r="G1416" s="1" t="s">
        <v>86</v>
      </c>
      <c r="H1416" s="1">
        <v>1</v>
      </c>
      <c r="I1416" s="1" t="s">
        <v>52</v>
      </c>
      <c r="J1416" s="1" t="s">
        <v>49</v>
      </c>
      <c r="K1416" s="1">
        <v>17406001</v>
      </c>
      <c r="L1416" s="1" t="s">
        <v>50</v>
      </c>
      <c r="M1416" s="1" t="s">
        <v>51</v>
      </c>
      <c r="N1416" s="1" t="s">
        <v>64</v>
      </c>
      <c r="O1416" s="1" t="s">
        <v>65</v>
      </c>
      <c r="P1416" s="1" t="s">
        <v>66</v>
      </c>
      <c r="Q1416" s="1" t="s">
        <v>67</v>
      </c>
      <c r="R1416" s="1" t="s">
        <v>87</v>
      </c>
      <c r="S1416" s="1" t="s">
        <v>88</v>
      </c>
      <c r="T1416" s="2">
        <v>43333</v>
      </c>
      <c r="U1416" s="2">
        <v>43333</v>
      </c>
      <c r="V1416" s="1" t="s">
        <v>52</v>
      </c>
      <c r="W1416" s="3">
        <v>1</v>
      </c>
      <c r="X1416" s="1" t="s">
        <v>53</v>
      </c>
      <c r="Y1416" s="4">
        <v>892500</v>
      </c>
      <c r="Z1416" s="4">
        <v>-116920</v>
      </c>
      <c r="AA1416" s="4">
        <v>0</v>
      </c>
      <c r="AB1416" s="4">
        <v>0</v>
      </c>
      <c r="AC1416" s="4">
        <v>0</v>
      </c>
      <c r="AD1416" s="4">
        <v>892500</v>
      </c>
      <c r="AE1416" s="5">
        <v>1685</v>
      </c>
      <c r="AF1416" s="1" t="s">
        <v>70</v>
      </c>
      <c r="AG1416" s="1" t="s">
        <v>71</v>
      </c>
      <c r="AH1416" s="1" t="s">
        <v>89</v>
      </c>
      <c r="AI1416" s="1" t="s">
        <v>57</v>
      </c>
      <c r="AJ1416" s="5">
        <v>10950</v>
      </c>
      <c r="AK1416" s="4">
        <v>-9258</v>
      </c>
      <c r="AL1416" s="4">
        <v>0</v>
      </c>
      <c r="AM1416" s="4">
        <v>0</v>
      </c>
      <c r="AN1416" s="4">
        <v>0</v>
      </c>
      <c r="AO1416" s="4">
        <v>-126178</v>
      </c>
      <c r="AP1416" s="4">
        <v>-126178</v>
      </c>
      <c r="AQ1416" s="4">
        <v>0</v>
      </c>
      <c r="AR1416" s="4">
        <v>766322</v>
      </c>
      <c r="AS1416" s="1" t="s">
        <v>52</v>
      </c>
      <c r="AT1416" s="9">
        <f t="shared" si="654"/>
        <v>43333</v>
      </c>
      <c r="AU1416" s="9">
        <f t="shared" si="655"/>
        <v>43313</v>
      </c>
      <c r="AV1416" s="9">
        <v>44798</v>
      </c>
      <c r="AW1416" s="11">
        <f t="shared" si="656"/>
        <v>4.0136986301369859</v>
      </c>
      <c r="AX1416">
        <v>10</v>
      </c>
      <c r="AY1416" s="12">
        <v>0.05</v>
      </c>
      <c r="AZ1416">
        <f t="shared" si="657"/>
        <v>9.5000000000000001E-2</v>
      </c>
      <c r="BA1416" s="13">
        <f t="shared" si="658"/>
        <v>892500</v>
      </c>
      <c r="BB1416" s="17" t="s">
        <v>1853</v>
      </c>
      <c r="BC1416">
        <f>MATCH(BB1416,MONTHLY_INDEX!$A:$A,0)</f>
        <v>630</v>
      </c>
      <c r="BD1416">
        <f>MATCH(AU1416,MONTHLY_INDEX!$1:$1,0)</f>
        <v>80</v>
      </c>
      <c r="BE1416">
        <f>INDEX(MONTHLY_INDEX!$1:$1048576,Final!BC1416,Final!BD1416)</f>
        <v>111.6</v>
      </c>
      <c r="BF1416">
        <f>MATCH($BF$1,MONTHLY_INDEX!$1:$1,0)</f>
        <v>127</v>
      </c>
      <c r="BG1416">
        <f>INDEX(MONTHLY_INDEX!$1:$1048576,Final!BC1416,Final!BF1416)</f>
        <v>151.1</v>
      </c>
      <c r="BH1416" s="23">
        <f t="shared" ref="BH1416:BH1433" si="659">(BG1416-BE1416)/BE1416</f>
        <v>0.35394265232974914</v>
      </c>
      <c r="BI1416" s="14">
        <f t="shared" ref="BI1416:BI1433" si="660">(1+BH1416)*BA1416</f>
        <v>1208393.817204301</v>
      </c>
      <c r="BJ1416" s="14">
        <f t="shared" ref="BJ1416:BJ1433" si="661">BI1416*AZ1416*AW1416</f>
        <v>460762.21783399611</v>
      </c>
      <c r="BK1416" s="15">
        <f t="shared" ref="BK1416:BK1475" si="662">MAX(BI1416-BJ1416,0)</f>
        <v>747631.59937030496</v>
      </c>
      <c r="BL1416" s="52">
        <v>0</v>
      </c>
      <c r="BM1416" s="15">
        <f t="shared" ref="BM1416:BM1433" si="663">MAX((1-BL1416)*BK1416,BI1416*AY1416)</f>
        <v>747631.59937030496</v>
      </c>
    </row>
    <row r="1417" spans="1:65">
      <c r="A1417" s="8">
        <v>1415</v>
      </c>
      <c r="B1417" s="1" t="s">
        <v>44</v>
      </c>
      <c r="C1417" s="1">
        <v>1500</v>
      </c>
      <c r="D1417" s="1" t="s">
        <v>60</v>
      </c>
      <c r="E1417" s="1">
        <v>150000059</v>
      </c>
      <c r="F1417" s="1" t="s">
        <v>60</v>
      </c>
      <c r="G1417" s="1" t="s">
        <v>90</v>
      </c>
      <c r="H1417" s="1">
        <v>2</v>
      </c>
      <c r="I1417" s="1" t="s">
        <v>52</v>
      </c>
      <c r="J1417" s="1" t="s">
        <v>49</v>
      </c>
      <c r="K1417" s="1">
        <v>17406001</v>
      </c>
      <c r="L1417" s="1" t="s">
        <v>50</v>
      </c>
      <c r="M1417" s="1" t="s">
        <v>51</v>
      </c>
      <c r="N1417" s="1" t="s">
        <v>64</v>
      </c>
      <c r="O1417" s="1" t="s">
        <v>65</v>
      </c>
      <c r="P1417" s="1" t="s">
        <v>66</v>
      </c>
      <c r="Q1417" s="1" t="s">
        <v>67</v>
      </c>
      <c r="R1417" s="1" t="s">
        <v>87</v>
      </c>
      <c r="S1417" s="1" t="s">
        <v>88</v>
      </c>
      <c r="T1417" s="2">
        <v>43333</v>
      </c>
      <c r="U1417" s="2">
        <v>43333</v>
      </c>
      <c r="V1417" s="1" t="s">
        <v>52</v>
      </c>
      <c r="W1417" s="3">
        <v>1</v>
      </c>
      <c r="X1417" s="1" t="s">
        <v>53</v>
      </c>
      <c r="Y1417" s="4">
        <v>472500</v>
      </c>
      <c r="Z1417" s="4">
        <v>-61898</v>
      </c>
      <c r="AA1417" s="4">
        <v>0</v>
      </c>
      <c r="AB1417" s="4">
        <v>0</v>
      </c>
      <c r="AC1417" s="4">
        <v>0</v>
      </c>
      <c r="AD1417" s="4">
        <v>472500</v>
      </c>
      <c r="AE1417" s="5">
        <v>1685</v>
      </c>
      <c r="AF1417" s="1" t="s">
        <v>70</v>
      </c>
      <c r="AG1417" s="1" t="s">
        <v>71</v>
      </c>
      <c r="AH1417" s="1" t="s">
        <v>89</v>
      </c>
      <c r="AI1417" s="1" t="s">
        <v>57</v>
      </c>
      <c r="AJ1417" s="5">
        <v>10950</v>
      </c>
      <c r="AK1417" s="4">
        <v>-4901</v>
      </c>
      <c r="AL1417" s="4">
        <v>0</v>
      </c>
      <c r="AM1417" s="4">
        <v>0</v>
      </c>
      <c r="AN1417" s="4">
        <v>0</v>
      </c>
      <c r="AO1417" s="4">
        <v>-66799</v>
      </c>
      <c r="AP1417" s="4">
        <v>-66799</v>
      </c>
      <c r="AQ1417" s="4">
        <v>0</v>
      </c>
      <c r="AR1417" s="4">
        <v>405701</v>
      </c>
      <c r="AS1417" s="1" t="s">
        <v>52</v>
      </c>
      <c r="AT1417" s="9">
        <f t="shared" si="654"/>
        <v>43333</v>
      </c>
      <c r="AU1417" s="9">
        <f t="shared" si="655"/>
        <v>43313</v>
      </c>
      <c r="AV1417" s="9">
        <v>44798</v>
      </c>
      <c r="AW1417" s="11">
        <f t="shared" si="656"/>
        <v>4.0136986301369859</v>
      </c>
      <c r="AX1417">
        <v>10</v>
      </c>
      <c r="AY1417" s="12">
        <v>0.05</v>
      </c>
      <c r="AZ1417">
        <f t="shared" si="657"/>
        <v>9.5000000000000001E-2</v>
      </c>
      <c r="BA1417" s="13">
        <f t="shared" si="658"/>
        <v>472500</v>
      </c>
      <c r="BB1417" s="17" t="s">
        <v>2189</v>
      </c>
      <c r="BC1417">
        <f>MATCH(BB1417,MONTHLY_INDEX!$A:$A,0)</f>
        <v>798</v>
      </c>
      <c r="BD1417">
        <f>MATCH(AU1417,MONTHLY_INDEX!$1:$1,0)</f>
        <v>80</v>
      </c>
      <c r="BE1417">
        <f>INDEX(MONTHLY_INDEX!$1:$1048576,Final!BC1417,Final!BD1417)</f>
        <v>96</v>
      </c>
      <c r="BF1417">
        <f>MATCH($BF$1,MONTHLY_INDEX!$1:$1,0)</f>
        <v>127</v>
      </c>
      <c r="BG1417">
        <f>INDEX(MONTHLY_INDEX!$1:$1048576,Final!BC1417,Final!BF1417)</f>
        <v>95.3</v>
      </c>
      <c r="BH1417" s="23">
        <f t="shared" si="659"/>
        <v>-7.2916666666666963E-3</v>
      </c>
      <c r="BI1417" s="14">
        <f t="shared" si="660"/>
        <v>469054.6875</v>
      </c>
      <c r="BJ1417" s="14">
        <f t="shared" si="661"/>
        <v>178851.19488441778</v>
      </c>
      <c r="BK1417" s="15">
        <f t="shared" si="662"/>
        <v>290203.49261558219</v>
      </c>
      <c r="BL1417" s="52">
        <v>0</v>
      </c>
      <c r="BM1417" s="15">
        <f t="shared" si="663"/>
        <v>290203.49261558219</v>
      </c>
    </row>
    <row r="1418" spans="1:65">
      <c r="A1418" s="8">
        <v>1416</v>
      </c>
      <c r="B1418" s="1" t="s">
        <v>44</v>
      </c>
      <c r="C1418" s="1">
        <v>1500</v>
      </c>
      <c r="D1418" s="1" t="s">
        <v>60</v>
      </c>
      <c r="E1418" s="1">
        <v>150000059</v>
      </c>
      <c r="F1418" s="1" t="s">
        <v>60</v>
      </c>
      <c r="G1418" s="1" t="s">
        <v>91</v>
      </c>
      <c r="H1418" s="1">
        <v>3</v>
      </c>
      <c r="I1418" s="1" t="s">
        <v>52</v>
      </c>
      <c r="J1418" s="1" t="s">
        <v>49</v>
      </c>
      <c r="K1418" s="1">
        <v>17406001</v>
      </c>
      <c r="L1418" s="1" t="s">
        <v>50</v>
      </c>
      <c r="M1418" s="1" t="s">
        <v>51</v>
      </c>
      <c r="N1418" s="1" t="s">
        <v>64</v>
      </c>
      <c r="O1418" s="1" t="s">
        <v>65</v>
      </c>
      <c r="P1418" s="1" t="s">
        <v>66</v>
      </c>
      <c r="Q1418" s="1" t="s">
        <v>67</v>
      </c>
      <c r="R1418" s="1" t="s">
        <v>87</v>
      </c>
      <c r="S1418" s="1" t="s">
        <v>88</v>
      </c>
      <c r="T1418" s="2">
        <v>43333</v>
      </c>
      <c r="U1418" s="2">
        <v>43333</v>
      </c>
      <c r="V1418" s="1" t="s">
        <v>52</v>
      </c>
      <c r="W1418" s="3">
        <v>1</v>
      </c>
      <c r="X1418" s="1" t="s">
        <v>53</v>
      </c>
      <c r="Y1418" s="4">
        <v>637760</v>
      </c>
      <c r="Z1418" s="4">
        <v>-83547</v>
      </c>
      <c r="AA1418" s="4">
        <v>0</v>
      </c>
      <c r="AB1418" s="4">
        <v>0</v>
      </c>
      <c r="AC1418" s="4">
        <v>0</v>
      </c>
      <c r="AD1418" s="4">
        <v>637760</v>
      </c>
      <c r="AE1418" s="5">
        <v>1685</v>
      </c>
      <c r="AF1418" s="1" t="s">
        <v>70</v>
      </c>
      <c r="AG1418" s="1" t="s">
        <v>71</v>
      </c>
      <c r="AH1418" s="1" t="s">
        <v>89</v>
      </c>
      <c r="AI1418" s="1" t="s">
        <v>57</v>
      </c>
      <c r="AJ1418" s="5">
        <v>10950</v>
      </c>
      <c r="AK1418" s="4">
        <v>-6616</v>
      </c>
      <c r="AL1418" s="4">
        <v>0</v>
      </c>
      <c r="AM1418" s="4">
        <v>0</v>
      </c>
      <c r="AN1418" s="4">
        <v>0</v>
      </c>
      <c r="AO1418" s="4">
        <v>-90163</v>
      </c>
      <c r="AP1418" s="4">
        <v>-90163</v>
      </c>
      <c r="AQ1418" s="4">
        <v>0</v>
      </c>
      <c r="AR1418" s="4">
        <v>547597</v>
      </c>
      <c r="AS1418" s="1" t="s">
        <v>52</v>
      </c>
      <c r="AT1418" s="9">
        <f t="shared" si="654"/>
        <v>43333</v>
      </c>
      <c r="AU1418" s="9">
        <f t="shared" si="655"/>
        <v>43313</v>
      </c>
      <c r="AV1418" s="9">
        <v>44798</v>
      </c>
      <c r="AW1418" s="11">
        <f t="shared" si="656"/>
        <v>4.0136986301369859</v>
      </c>
      <c r="AX1418">
        <v>10</v>
      </c>
      <c r="AY1418" s="12">
        <v>0.05</v>
      </c>
      <c r="AZ1418">
        <f t="shared" si="657"/>
        <v>9.5000000000000001E-2</v>
      </c>
      <c r="BA1418" s="13">
        <f t="shared" si="658"/>
        <v>637760</v>
      </c>
      <c r="BB1418" s="17" t="s">
        <v>2189</v>
      </c>
      <c r="BC1418">
        <f>MATCH(BB1418,MONTHLY_INDEX!$A:$A,0)</f>
        <v>798</v>
      </c>
      <c r="BD1418">
        <f>MATCH(AU1418,MONTHLY_INDEX!$1:$1,0)</f>
        <v>80</v>
      </c>
      <c r="BE1418">
        <f>INDEX(MONTHLY_INDEX!$1:$1048576,Final!BC1418,Final!BD1418)</f>
        <v>96</v>
      </c>
      <c r="BF1418">
        <f>MATCH($BF$1,MONTHLY_INDEX!$1:$1,0)</f>
        <v>127</v>
      </c>
      <c r="BG1418">
        <f>INDEX(MONTHLY_INDEX!$1:$1048576,Final!BC1418,Final!BF1418)</f>
        <v>95.3</v>
      </c>
      <c r="BH1418" s="23">
        <f t="shared" si="659"/>
        <v>-7.2916666666666963E-3</v>
      </c>
      <c r="BI1418" s="14">
        <f t="shared" si="660"/>
        <v>633109.66666666663</v>
      </c>
      <c r="BJ1418" s="14">
        <f t="shared" si="661"/>
        <v>241405.58317351594</v>
      </c>
      <c r="BK1418" s="15">
        <f t="shared" si="662"/>
        <v>391704.08349315065</v>
      </c>
      <c r="BL1418" s="52">
        <v>0</v>
      </c>
      <c r="BM1418" s="15">
        <f t="shared" si="663"/>
        <v>391704.08349315065</v>
      </c>
    </row>
    <row r="1419" spans="1:65">
      <c r="A1419" s="8">
        <v>1417</v>
      </c>
      <c r="B1419" s="1" t="s">
        <v>44</v>
      </c>
      <c r="C1419" s="1">
        <v>1500</v>
      </c>
      <c r="D1419" s="1" t="s">
        <v>60</v>
      </c>
      <c r="E1419" s="1">
        <v>150000059</v>
      </c>
      <c r="F1419" s="1" t="s">
        <v>60</v>
      </c>
      <c r="G1419" s="1" t="s">
        <v>92</v>
      </c>
      <c r="H1419" s="1">
        <v>4</v>
      </c>
      <c r="I1419" s="1" t="s">
        <v>52</v>
      </c>
      <c r="J1419" s="1" t="s">
        <v>49</v>
      </c>
      <c r="K1419" s="1">
        <v>17406001</v>
      </c>
      <c r="L1419" s="1" t="s">
        <v>50</v>
      </c>
      <c r="M1419" s="1" t="s">
        <v>51</v>
      </c>
      <c r="N1419" s="1" t="s">
        <v>64</v>
      </c>
      <c r="O1419" s="1" t="s">
        <v>65</v>
      </c>
      <c r="P1419" s="1" t="s">
        <v>66</v>
      </c>
      <c r="Q1419" s="1" t="s">
        <v>67</v>
      </c>
      <c r="R1419" s="1" t="s">
        <v>87</v>
      </c>
      <c r="S1419" s="1" t="s">
        <v>88</v>
      </c>
      <c r="T1419" s="2">
        <v>43333</v>
      </c>
      <c r="U1419" s="2">
        <v>43333</v>
      </c>
      <c r="V1419" s="1" t="s">
        <v>52</v>
      </c>
      <c r="W1419" s="3">
        <v>1</v>
      </c>
      <c r="X1419" s="1" t="s">
        <v>53</v>
      </c>
      <c r="Y1419" s="4">
        <v>21044329</v>
      </c>
      <c r="Z1419" s="4">
        <v>-2756887</v>
      </c>
      <c r="AA1419" s="4">
        <v>0</v>
      </c>
      <c r="AB1419" s="4">
        <v>0</v>
      </c>
      <c r="AC1419" s="4">
        <v>0</v>
      </c>
      <c r="AD1419" s="4">
        <v>21044329</v>
      </c>
      <c r="AE1419" s="5">
        <v>1685</v>
      </c>
      <c r="AF1419" s="1" t="s">
        <v>70</v>
      </c>
      <c r="AG1419" s="1" t="s">
        <v>71</v>
      </c>
      <c r="AH1419" s="1" t="s">
        <v>89</v>
      </c>
      <c r="AI1419" s="1" t="s">
        <v>57</v>
      </c>
      <c r="AJ1419" s="5">
        <v>10950</v>
      </c>
      <c r="AK1419" s="4">
        <v>-218303</v>
      </c>
      <c r="AL1419" s="4">
        <v>0</v>
      </c>
      <c r="AM1419" s="4">
        <v>0</v>
      </c>
      <c r="AN1419" s="4">
        <v>0</v>
      </c>
      <c r="AO1419" s="4">
        <v>-2975190</v>
      </c>
      <c r="AP1419" s="4">
        <v>-2975190</v>
      </c>
      <c r="AQ1419" s="4">
        <v>0</v>
      </c>
      <c r="AR1419" s="4">
        <v>18069139</v>
      </c>
      <c r="AS1419" s="1" t="s">
        <v>52</v>
      </c>
      <c r="AT1419" s="9">
        <f t="shared" si="654"/>
        <v>43333</v>
      </c>
      <c r="AU1419" s="9">
        <f t="shared" si="655"/>
        <v>43313</v>
      </c>
      <c r="AV1419" s="9">
        <v>44798</v>
      </c>
      <c r="AW1419" s="11">
        <f t="shared" si="656"/>
        <v>4.0136986301369859</v>
      </c>
      <c r="AX1419">
        <v>25</v>
      </c>
      <c r="AY1419" s="12">
        <v>0.05</v>
      </c>
      <c r="AZ1419">
        <f t="shared" si="657"/>
        <v>3.7999999999999999E-2</v>
      </c>
      <c r="BA1419" s="13">
        <f t="shared" si="658"/>
        <v>21044329</v>
      </c>
      <c r="BB1419" s="17" t="s">
        <v>2189</v>
      </c>
      <c r="BC1419">
        <f>MATCH(BB1419,MONTHLY_INDEX!$A:$A,0)</f>
        <v>798</v>
      </c>
      <c r="BD1419">
        <f>MATCH(AU1419,MONTHLY_INDEX!$1:$1,0)</f>
        <v>80</v>
      </c>
      <c r="BE1419">
        <f>INDEX(MONTHLY_INDEX!$1:$1048576,Final!BC1419,Final!BD1419)</f>
        <v>96</v>
      </c>
      <c r="BF1419">
        <f>MATCH($BF$1,MONTHLY_INDEX!$1:$1,0)</f>
        <v>127</v>
      </c>
      <c r="BG1419">
        <f>INDEX(MONTHLY_INDEX!$1:$1048576,Final!BC1419,Final!BF1419)</f>
        <v>95.3</v>
      </c>
      <c r="BH1419" s="23">
        <f t="shared" si="659"/>
        <v>-7.2916666666666963E-3</v>
      </c>
      <c r="BI1419" s="14">
        <f t="shared" si="660"/>
        <v>20890880.767708331</v>
      </c>
      <c r="BJ1419" s="14">
        <f t="shared" si="661"/>
        <v>3186288.5817488292</v>
      </c>
      <c r="BK1419" s="15">
        <f t="shared" si="662"/>
        <v>17704592.185959503</v>
      </c>
      <c r="BL1419" s="52">
        <v>0</v>
      </c>
      <c r="BM1419" s="15">
        <f t="shared" si="663"/>
        <v>17704592.185959503</v>
      </c>
    </row>
    <row r="1420" spans="1:65">
      <c r="A1420" s="8">
        <v>1418</v>
      </c>
      <c r="B1420" s="1" t="s">
        <v>44</v>
      </c>
      <c r="C1420" s="1">
        <v>1500</v>
      </c>
      <c r="D1420" s="1" t="s">
        <v>60</v>
      </c>
      <c r="E1420" s="1">
        <v>150000059</v>
      </c>
      <c r="F1420" s="1" t="s">
        <v>60</v>
      </c>
      <c r="G1420" s="1" t="s">
        <v>93</v>
      </c>
      <c r="H1420" s="1">
        <v>5</v>
      </c>
      <c r="I1420" s="1" t="s">
        <v>52</v>
      </c>
      <c r="J1420" s="1" t="s">
        <v>49</v>
      </c>
      <c r="K1420" s="1">
        <v>17406001</v>
      </c>
      <c r="L1420" s="1" t="s">
        <v>50</v>
      </c>
      <c r="M1420" s="1" t="s">
        <v>51</v>
      </c>
      <c r="N1420" s="1" t="s">
        <v>64</v>
      </c>
      <c r="O1420" s="1" t="s">
        <v>65</v>
      </c>
      <c r="P1420" s="1" t="s">
        <v>66</v>
      </c>
      <c r="Q1420" s="1" t="s">
        <v>67</v>
      </c>
      <c r="R1420" s="1" t="s">
        <v>87</v>
      </c>
      <c r="S1420" s="1" t="s">
        <v>88</v>
      </c>
      <c r="T1420" s="2">
        <v>43333</v>
      </c>
      <c r="U1420" s="2">
        <v>43333</v>
      </c>
      <c r="V1420" s="1" t="s">
        <v>52</v>
      </c>
      <c r="W1420" s="3">
        <v>1</v>
      </c>
      <c r="X1420" s="1" t="s">
        <v>53</v>
      </c>
      <c r="Y1420" s="4">
        <v>969266</v>
      </c>
      <c r="Z1420" s="4">
        <v>-126976</v>
      </c>
      <c r="AA1420" s="4">
        <v>0</v>
      </c>
      <c r="AB1420" s="4">
        <v>0</v>
      </c>
      <c r="AC1420" s="4">
        <v>0</v>
      </c>
      <c r="AD1420" s="4">
        <v>969266</v>
      </c>
      <c r="AE1420" s="5">
        <v>1685</v>
      </c>
      <c r="AF1420" s="1" t="s">
        <v>70</v>
      </c>
      <c r="AG1420" s="1" t="s">
        <v>71</v>
      </c>
      <c r="AH1420" s="1" t="s">
        <v>89</v>
      </c>
      <c r="AI1420" s="1" t="s">
        <v>57</v>
      </c>
      <c r="AJ1420" s="5">
        <v>10950</v>
      </c>
      <c r="AK1420" s="4">
        <v>-10055</v>
      </c>
      <c r="AL1420" s="4">
        <v>0</v>
      </c>
      <c r="AM1420" s="4">
        <v>0</v>
      </c>
      <c r="AN1420" s="4">
        <v>0</v>
      </c>
      <c r="AO1420" s="4">
        <v>-137031</v>
      </c>
      <c r="AP1420" s="4">
        <v>-137031</v>
      </c>
      <c r="AQ1420" s="4">
        <v>0</v>
      </c>
      <c r="AR1420" s="4">
        <v>832235</v>
      </c>
      <c r="AS1420" s="1" t="s">
        <v>52</v>
      </c>
      <c r="AT1420" s="9">
        <f t="shared" si="654"/>
        <v>43333</v>
      </c>
      <c r="AU1420" s="9">
        <f t="shared" si="655"/>
        <v>43313</v>
      </c>
      <c r="AV1420" s="9">
        <v>44798</v>
      </c>
      <c r="AW1420" s="11">
        <f t="shared" si="656"/>
        <v>4.0136986301369859</v>
      </c>
      <c r="AX1420">
        <v>25</v>
      </c>
      <c r="AY1420" s="12">
        <v>0.05</v>
      </c>
      <c r="AZ1420">
        <f t="shared" si="657"/>
        <v>3.7999999999999999E-2</v>
      </c>
      <c r="BA1420" s="13">
        <f t="shared" si="658"/>
        <v>969266</v>
      </c>
      <c r="BB1420" s="17" t="s">
        <v>2083</v>
      </c>
      <c r="BC1420">
        <f>MATCH(BB1420,MONTHLY_INDEX!$A:$A,0)</f>
        <v>745</v>
      </c>
      <c r="BD1420">
        <f>MATCH(AU1420,MONTHLY_INDEX!$1:$1,0)</f>
        <v>80</v>
      </c>
      <c r="BE1420">
        <f>INDEX(MONTHLY_INDEX!$1:$1048576,Final!BC1420,Final!BD1420)</f>
        <v>106.4</v>
      </c>
      <c r="BF1420">
        <f>MATCH($BF$1,MONTHLY_INDEX!$1:$1,0)</f>
        <v>127</v>
      </c>
      <c r="BG1420">
        <f>INDEX(MONTHLY_INDEX!$1:$1048576,Final!BC1420,Final!BF1420)</f>
        <v>115.4</v>
      </c>
      <c r="BH1420" s="23">
        <f t="shared" si="659"/>
        <v>8.4586466165413529E-2</v>
      </c>
      <c r="BI1420" s="14">
        <f t="shared" si="660"/>
        <v>1051252.7857142857</v>
      </c>
      <c r="BJ1420" s="14">
        <f t="shared" si="661"/>
        <v>160337.65090606653</v>
      </c>
      <c r="BK1420" s="15">
        <f t="shared" si="662"/>
        <v>890915.13480821915</v>
      </c>
      <c r="BL1420" s="52">
        <v>0</v>
      </c>
      <c r="BM1420" s="15">
        <f t="shared" si="663"/>
        <v>890915.13480821915</v>
      </c>
    </row>
    <row r="1421" spans="1:65">
      <c r="A1421" s="8">
        <v>1419</v>
      </c>
      <c r="B1421" s="1" t="s">
        <v>44</v>
      </c>
      <c r="C1421" s="1">
        <v>1500</v>
      </c>
      <c r="D1421" s="1" t="s">
        <v>60</v>
      </c>
      <c r="E1421" s="1">
        <v>150000059</v>
      </c>
      <c r="F1421" s="1" t="s">
        <v>60</v>
      </c>
      <c r="G1421" s="1" t="s">
        <v>94</v>
      </c>
      <c r="H1421" s="1">
        <v>6</v>
      </c>
      <c r="I1421" s="1" t="s">
        <v>52</v>
      </c>
      <c r="J1421" s="1" t="s">
        <v>49</v>
      </c>
      <c r="K1421" s="1">
        <v>17406001</v>
      </c>
      <c r="L1421" s="1" t="s">
        <v>50</v>
      </c>
      <c r="M1421" s="1" t="s">
        <v>51</v>
      </c>
      <c r="N1421" s="1" t="s">
        <v>64</v>
      </c>
      <c r="O1421" s="1" t="s">
        <v>65</v>
      </c>
      <c r="P1421" s="1" t="s">
        <v>66</v>
      </c>
      <c r="Q1421" s="1" t="s">
        <v>67</v>
      </c>
      <c r="R1421" s="1" t="s">
        <v>87</v>
      </c>
      <c r="S1421" s="1" t="s">
        <v>88</v>
      </c>
      <c r="T1421" s="2">
        <v>43333</v>
      </c>
      <c r="U1421" s="2">
        <v>43333</v>
      </c>
      <c r="V1421" s="1" t="s">
        <v>52</v>
      </c>
      <c r="W1421" s="3">
        <v>1</v>
      </c>
      <c r="X1421" s="1" t="s">
        <v>53</v>
      </c>
      <c r="Y1421" s="4">
        <v>735000</v>
      </c>
      <c r="Z1421" s="4">
        <v>-96287</v>
      </c>
      <c r="AA1421" s="4">
        <v>0</v>
      </c>
      <c r="AB1421" s="4">
        <v>0</v>
      </c>
      <c r="AC1421" s="4">
        <v>0</v>
      </c>
      <c r="AD1421" s="4">
        <v>735000</v>
      </c>
      <c r="AE1421" s="5">
        <v>1685</v>
      </c>
      <c r="AF1421" s="1" t="s">
        <v>70</v>
      </c>
      <c r="AG1421" s="1" t="s">
        <v>71</v>
      </c>
      <c r="AH1421" s="1" t="s">
        <v>89</v>
      </c>
      <c r="AI1421" s="1" t="s">
        <v>57</v>
      </c>
      <c r="AJ1421" s="5">
        <v>10950</v>
      </c>
      <c r="AK1421" s="4">
        <v>-7625</v>
      </c>
      <c r="AL1421" s="4">
        <v>0</v>
      </c>
      <c r="AM1421" s="4">
        <v>0</v>
      </c>
      <c r="AN1421" s="4">
        <v>0</v>
      </c>
      <c r="AO1421" s="4">
        <v>-103912</v>
      </c>
      <c r="AP1421" s="4">
        <v>-103912</v>
      </c>
      <c r="AQ1421" s="4">
        <v>0</v>
      </c>
      <c r="AR1421" s="4">
        <v>631088</v>
      </c>
      <c r="AS1421" s="1" t="s">
        <v>52</v>
      </c>
      <c r="AT1421" s="9">
        <f t="shared" si="654"/>
        <v>43333</v>
      </c>
      <c r="AU1421" s="9">
        <f t="shared" si="655"/>
        <v>43313</v>
      </c>
      <c r="AV1421" s="9">
        <v>44798</v>
      </c>
      <c r="AW1421" s="11">
        <f t="shared" si="656"/>
        <v>4.0136986301369859</v>
      </c>
      <c r="AX1421">
        <v>10</v>
      </c>
      <c r="AY1421" s="12">
        <v>0.05</v>
      </c>
      <c r="AZ1421">
        <f t="shared" si="657"/>
        <v>9.5000000000000001E-2</v>
      </c>
      <c r="BA1421" s="13">
        <f t="shared" si="658"/>
        <v>735000</v>
      </c>
      <c r="BB1421" s="17" t="s">
        <v>1853</v>
      </c>
      <c r="BC1421">
        <f>MATCH(BB1421,MONTHLY_INDEX!$A:$A,0)</f>
        <v>630</v>
      </c>
      <c r="BD1421">
        <f>MATCH(AU1421,MONTHLY_INDEX!$1:$1,0)</f>
        <v>80</v>
      </c>
      <c r="BE1421">
        <f>INDEX(MONTHLY_INDEX!$1:$1048576,Final!BC1421,Final!BD1421)</f>
        <v>111.6</v>
      </c>
      <c r="BF1421">
        <f>MATCH($BF$1,MONTHLY_INDEX!$1:$1,0)</f>
        <v>127</v>
      </c>
      <c r="BG1421">
        <f>INDEX(MONTHLY_INDEX!$1:$1048576,Final!BC1421,Final!BF1421)</f>
        <v>151.1</v>
      </c>
      <c r="BH1421" s="23">
        <f t="shared" si="659"/>
        <v>0.35394265232974914</v>
      </c>
      <c r="BI1421" s="14">
        <f t="shared" si="660"/>
        <v>995147.84946236562</v>
      </c>
      <c r="BJ1421" s="14">
        <f t="shared" si="661"/>
        <v>379451.2382162321</v>
      </c>
      <c r="BK1421" s="15">
        <f t="shared" si="662"/>
        <v>615696.61124613346</v>
      </c>
      <c r="BL1421" s="52">
        <v>0</v>
      </c>
      <c r="BM1421" s="15">
        <f t="shared" si="663"/>
        <v>615696.61124613346</v>
      </c>
    </row>
    <row r="1422" spans="1:65">
      <c r="A1422" s="8">
        <v>1420</v>
      </c>
      <c r="B1422" s="1" t="s">
        <v>44</v>
      </c>
      <c r="C1422" s="1">
        <v>1500</v>
      </c>
      <c r="D1422" s="1" t="s">
        <v>60</v>
      </c>
      <c r="E1422" s="1">
        <v>150000059</v>
      </c>
      <c r="F1422" s="1" t="s">
        <v>60</v>
      </c>
      <c r="G1422" s="1" t="s">
        <v>95</v>
      </c>
      <c r="H1422" s="1">
        <v>7</v>
      </c>
      <c r="I1422" s="1" t="s">
        <v>52</v>
      </c>
      <c r="J1422" s="1" t="s">
        <v>49</v>
      </c>
      <c r="K1422" s="1">
        <v>17406001</v>
      </c>
      <c r="L1422" s="1" t="s">
        <v>50</v>
      </c>
      <c r="M1422" s="1" t="s">
        <v>51</v>
      </c>
      <c r="N1422" s="1" t="s">
        <v>64</v>
      </c>
      <c r="O1422" s="1" t="s">
        <v>65</v>
      </c>
      <c r="P1422" s="1" t="s">
        <v>66</v>
      </c>
      <c r="Q1422" s="1" t="s">
        <v>67</v>
      </c>
      <c r="R1422" s="1" t="s">
        <v>87</v>
      </c>
      <c r="S1422" s="1" t="s">
        <v>88</v>
      </c>
      <c r="T1422" s="2">
        <v>43333</v>
      </c>
      <c r="U1422" s="2">
        <v>43333</v>
      </c>
      <c r="V1422" s="1" t="s">
        <v>52</v>
      </c>
      <c r="W1422" s="3">
        <v>1</v>
      </c>
      <c r="X1422" s="1" t="s">
        <v>53</v>
      </c>
      <c r="Y1422" s="4">
        <v>126000</v>
      </c>
      <c r="Z1422" s="4">
        <v>-16506</v>
      </c>
      <c r="AA1422" s="4">
        <v>0</v>
      </c>
      <c r="AB1422" s="4">
        <v>0</v>
      </c>
      <c r="AC1422" s="4">
        <v>0</v>
      </c>
      <c r="AD1422" s="4">
        <v>126000</v>
      </c>
      <c r="AE1422" s="5">
        <v>1685</v>
      </c>
      <c r="AF1422" s="1" t="s">
        <v>70</v>
      </c>
      <c r="AG1422" s="1" t="s">
        <v>71</v>
      </c>
      <c r="AH1422" s="1" t="s">
        <v>89</v>
      </c>
      <c r="AI1422" s="1" t="s">
        <v>57</v>
      </c>
      <c r="AJ1422" s="5">
        <v>10950</v>
      </c>
      <c r="AK1422" s="4">
        <v>-1307</v>
      </c>
      <c r="AL1422" s="4">
        <v>0</v>
      </c>
      <c r="AM1422" s="4">
        <v>0</v>
      </c>
      <c r="AN1422" s="4">
        <v>0</v>
      </c>
      <c r="AO1422" s="4">
        <v>-17813</v>
      </c>
      <c r="AP1422" s="4">
        <v>-17813</v>
      </c>
      <c r="AQ1422" s="4">
        <v>0</v>
      </c>
      <c r="AR1422" s="4">
        <v>108187</v>
      </c>
      <c r="AS1422" s="1" t="s">
        <v>52</v>
      </c>
      <c r="AT1422" s="9">
        <f t="shared" si="654"/>
        <v>43333</v>
      </c>
      <c r="AU1422" s="9">
        <f t="shared" si="655"/>
        <v>43313</v>
      </c>
      <c r="AV1422" s="9">
        <v>44798</v>
      </c>
      <c r="AW1422" s="11">
        <f t="shared" si="656"/>
        <v>4.0136986301369859</v>
      </c>
      <c r="AX1422">
        <v>25</v>
      </c>
      <c r="AY1422" s="12">
        <v>0.05</v>
      </c>
      <c r="AZ1422">
        <f t="shared" si="657"/>
        <v>3.7999999999999999E-2</v>
      </c>
      <c r="BA1422" s="13">
        <f t="shared" si="658"/>
        <v>126000</v>
      </c>
      <c r="BB1422" s="17" t="s">
        <v>2189</v>
      </c>
      <c r="BC1422">
        <f>MATCH(BB1422,MONTHLY_INDEX!$A:$A,0)</f>
        <v>798</v>
      </c>
      <c r="BD1422">
        <f>MATCH(AU1422,MONTHLY_INDEX!$1:$1,0)</f>
        <v>80</v>
      </c>
      <c r="BE1422">
        <f>INDEX(MONTHLY_INDEX!$1:$1048576,Final!BC1422,Final!BD1422)</f>
        <v>96</v>
      </c>
      <c r="BF1422">
        <f>MATCH($BF$1,MONTHLY_INDEX!$1:$1,0)</f>
        <v>127</v>
      </c>
      <c r="BG1422">
        <f>INDEX(MONTHLY_INDEX!$1:$1048576,Final!BC1422,Final!BF1422)</f>
        <v>95.3</v>
      </c>
      <c r="BH1422" s="23">
        <f t="shared" si="659"/>
        <v>-7.2916666666666963E-3</v>
      </c>
      <c r="BI1422" s="14">
        <f t="shared" si="660"/>
        <v>125081.25</v>
      </c>
      <c r="BJ1422" s="14">
        <f t="shared" si="661"/>
        <v>19077.460787671229</v>
      </c>
      <c r="BK1422" s="15">
        <f t="shared" si="662"/>
        <v>106003.78921232877</v>
      </c>
      <c r="BL1422" s="52">
        <v>0</v>
      </c>
      <c r="BM1422" s="15">
        <f t="shared" si="663"/>
        <v>106003.78921232877</v>
      </c>
    </row>
    <row r="1423" spans="1:65">
      <c r="A1423" s="8">
        <v>1421</v>
      </c>
      <c r="B1423" s="1" t="s">
        <v>44</v>
      </c>
      <c r="C1423" s="1">
        <v>1500</v>
      </c>
      <c r="D1423" s="1" t="s">
        <v>60</v>
      </c>
      <c r="E1423" s="1">
        <v>150000059</v>
      </c>
      <c r="F1423" s="1" t="s">
        <v>60</v>
      </c>
      <c r="G1423" s="1" t="s">
        <v>96</v>
      </c>
      <c r="H1423" s="1">
        <v>8</v>
      </c>
      <c r="I1423" s="1" t="s">
        <v>52</v>
      </c>
      <c r="J1423" s="1" t="s">
        <v>49</v>
      </c>
      <c r="K1423" s="1">
        <v>17406001</v>
      </c>
      <c r="L1423" s="1" t="s">
        <v>50</v>
      </c>
      <c r="M1423" s="1" t="s">
        <v>51</v>
      </c>
      <c r="N1423" s="1" t="s">
        <v>64</v>
      </c>
      <c r="O1423" s="1" t="s">
        <v>65</v>
      </c>
      <c r="P1423" s="1" t="s">
        <v>66</v>
      </c>
      <c r="Q1423" s="1" t="s">
        <v>67</v>
      </c>
      <c r="R1423" s="1" t="s">
        <v>87</v>
      </c>
      <c r="S1423" s="1" t="s">
        <v>88</v>
      </c>
      <c r="T1423" s="2">
        <v>43333</v>
      </c>
      <c r="U1423" s="2">
        <v>43333</v>
      </c>
      <c r="V1423" s="1" t="s">
        <v>52</v>
      </c>
      <c r="W1423" s="3">
        <v>1</v>
      </c>
      <c r="X1423" s="1" t="s">
        <v>53</v>
      </c>
      <c r="Y1423" s="4">
        <v>29327302</v>
      </c>
      <c r="Z1423" s="4">
        <v>-3841988</v>
      </c>
      <c r="AA1423" s="4">
        <v>0</v>
      </c>
      <c r="AB1423" s="4">
        <v>0</v>
      </c>
      <c r="AC1423" s="4">
        <v>0</v>
      </c>
      <c r="AD1423" s="4">
        <v>29327302</v>
      </c>
      <c r="AE1423" s="5">
        <v>1685</v>
      </c>
      <c r="AF1423" s="1" t="s">
        <v>70</v>
      </c>
      <c r="AG1423" s="1" t="s">
        <v>71</v>
      </c>
      <c r="AH1423" s="1" t="s">
        <v>89</v>
      </c>
      <c r="AI1423" s="1" t="s">
        <v>57</v>
      </c>
      <c r="AJ1423" s="5">
        <v>10950</v>
      </c>
      <c r="AK1423" s="4">
        <v>-304227</v>
      </c>
      <c r="AL1423" s="4">
        <v>0</v>
      </c>
      <c r="AM1423" s="4">
        <v>0</v>
      </c>
      <c r="AN1423" s="4">
        <v>0</v>
      </c>
      <c r="AO1423" s="4">
        <v>-4146215</v>
      </c>
      <c r="AP1423" s="4">
        <v>-4146215</v>
      </c>
      <c r="AQ1423" s="4">
        <v>0</v>
      </c>
      <c r="AR1423" s="4">
        <v>25181087</v>
      </c>
      <c r="AS1423" s="1" t="s">
        <v>52</v>
      </c>
      <c r="AT1423" s="9">
        <f t="shared" si="654"/>
        <v>43333</v>
      </c>
      <c r="AU1423" s="9">
        <f t="shared" si="655"/>
        <v>43313</v>
      </c>
      <c r="AV1423" s="9">
        <v>44798</v>
      </c>
      <c r="AW1423" s="11">
        <f t="shared" si="656"/>
        <v>4.0136986301369859</v>
      </c>
      <c r="AX1423">
        <v>25</v>
      </c>
      <c r="AY1423" s="12">
        <v>0.05</v>
      </c>
      <c r="AZ1423">
        <f t="shared" si="657"/>
        <v>3.7999999999999999E-2</v>
      </c>
      <c r="BA1423" s="13">
        <f t="shared" si="658"/>
        <v>29327302</v>
      </c>
      <c r="BB1423" s="17" t="s">
        <v>2189</v>
      </c>
      <c r="BC1423">
        <f>MATCH(BB1423,MONTHLY_INDEX!$A:$A,0)</f>
        <v>798</v>
      </c>
      <c r="BD1423">
        <f>MATCH(AU1423,MONTHLY_INDEX!$1:$1,0)</f>
        <v>80</v>
      </c>
      <c r="BE1423">
        <f>INDEX(MONTHLY_INDEX!$1:$1048576,Final!BC1423,Final!BD1423)</f>
        <v>96</v>
      </c>
      <c r="BF1423">
        <f>MATCH($BF$1,MONTHLY_INDEX!$1:$1,0)</f>
        <v>127</v>
      </c>
      <c r="BG1423">
        <f>INDEX(MONTHLY_INDEX!$1:$1048576,Final!BC1423,Final!BF1423)</f>
        <v>95.3</v>
      </c>
      <c r="BH1423" s="23">
        <f t="shared" si="659"/>
        <v>-7.2916666666666963E-3</v>
      </c>
      <c r="BI1423" s="14">
        <f t="shared" si="660"/>
        <v>29113457.089583334</v>
      </c>
      <c r="BJ1423" s="14">
        <f t="shared" si="661"/>
        <v>4440400.4278824767</v>
      </c>
      <c r="BK1423" s="15">
        <f t="shared" si="662"/>
        <v>24673056.661700856</v>
      </c>
      <c r="BL1423" s="52">
        <v>0</v>
      </c>
      <c r="BM1423" s="15">
        <f t="shared" si="663"/>
        <v>24673056.661700856</v>
      </c>
    </row>
    <row r="1424" spans="1:65">
      <c r="A1424" s="8">
        <v>1422</v>
      </c>
      <c r="B1424" s="1" t="s">
        <v>44</v>
      </c>
      <c r="C1424" s="1">
        <v>1500</v>
      </c>
      <c r="D1424" s="1" t="s">
        <v>60</v>
      </c>
      <c r="E1424" s="1">
        <v>150000059</v>
      </c>
      <c r="F1424" s="1" t="s">
        <v>60</v>
      </c>
      <c r="G1424" s="1" t="s">
        <v>97</v>
      </c>
      <c r="H1424" s="1">
        <v>9</v>
      </c>
      <c r="I1424" s="1" t="s">
        <v>52</v>
      </c>
      <c r="J1424" s="1" t="s">
        <v>49</v>
      </c>
      <c r="K1424" s="1">
        <v>17406001</v>
      </c>
      <c r="L1424" s="1" t="s">
        <v>50</v>
      </c>
      <c r="M1424" s="1" t="s">
        <v>51</v>
      </c>
      <c r="N1424" s="1" t="s">
        <v>64</v>
      </c>
      <c r="O1424" s="1" t="s">
        <v>65</v>
      </c>
      <c r="P1424" s="1" t="s">
        <v>66</v>
      </c>
      <c r="Q1424" s="1" t="s">
        <v>67</v>
      </c>
      <c r="R1424" s="1" t="s">
        <v>87</v>
      </c>
      <c r="S1424" s="1" t="s">
        <v>88</v>
      </c>
      <c r="T1424" s="2">
        <v>43333</v>
      </c>
      <c r="U1424" s="2">
        <v>43333</v>
      </c>
      <c r="V1424" s="1" t="s">
        <v>52</v>
      </c>
      <c r="W1424" s="3">
        <v>1</v>
      </c>
      <c r="X1424" s="1" t="s">
        <v>53</v>
      </c>
      <c r="Y1424" s="4">
        <v>1517250</v>
      </c>
      <c r="Z1424" s="4">
        <v>-198765</v>
      </c>
      <c r="AA1424" s="4">
        <v>0</v>
      </c>
      <c r="AB1424" s="4">
        <v>0</v>
      </c>
      <c r="AC1424" s="4">
        <v>0</v>
      </c>
      <c r="AD1424" s="4">
        <v>1517250</v>
      </c>
      <c r="AE1424" s="5">
        <v>1685</v>
      </c>
      <c r="AF1424" s="1" t="s">
        <v>70</v>
      </c>
      <c r="AG1424" s="1" t="s">
        <v>71</v>
      </c>
      <c r="AH1424" s="1" t="s">
        <v>89</v>
      </c>
      <c r="AI1424" s="1" t="s">
        <v>57</v>
      </c>
      <c r="AJ1424" s="5">
        <v>10950</v>
      </c>
      <c r="AK1424" s="4">
        <v>-15739</v>
      </c>
      <c r="AL1424" s="4">
        <v>0</v>
      </c>
      <c r="AM1424" s="4">
        <v>0</v>
      </c>
      <c r="AN1424" s="4">
        <v>0</v>
      </c>
      <c r="AO1424" s="4">
        <v>-214504</v>
      </c>
      <c r="AP1424" s="4">
        <v>-214504</v>
      </c>
      <c r="AQ1424" s="4">
        <v>0</v>
      </c>
      <c r="AR1424" s="4">
        <v>1302746</v>
      </c>
      <c r="AS1424" s="1" t="s">
        <v>52</v>
      </c>
      <c r="AT1424" s="9">
        <f t="shared" si="654"/>
        <v>43333</v>
      </c>
      <c r="AU1424" s="9">
        <f t="shared" si="655"/>
        <v>43313</v>
      </c>
      <c r="AV1424" s="9">
        <v>44798</v>
      </c>
      <c r="AW1424" s="11">
        <f t="shared" si="656"/>
        <v>4.0136986301369859</v>
      </c>
      <c r="AX1424">
        <v>15</v>
      </c>
      <c r="AY1424" s="12">
        <v>0.05</v>
      </c>
      <c r="AZ1424">
        <f t="shared" si="657"/>
        <v>6.3333333333333325E-2</v>
      </c>
      <c r="BA1424" s="13">
        <f t="shared" si="658"/>
        <v>1517250</v>
      </c>
      <c r="BB1424" s="17" t="s">
        <v>1941</v>
      </c>
      <c r="BC1424">
        <f>MATCH(BB1424,MONTHLY_INDEX!$A:$A,0)</f>
        <v>674</v>
      </c>
      <c r="BD1424">
        <f>MATCH(AU1424,MONTHLY_INDEX!$1:$1,0)</f>
        <v>80</v>
      </c>
      <c r="BE1424">
        <f>INDEX(MONTHLY_INDEX!$1:$1048576,Final!BC1424,Final!BD1424)</f>
        <v>105.1</v>
      </c>
      <c r="BF1424">
        <f>MATCH($BF$1,MONTHLY_INDEX!$1:$1,0)</f>
        <v>127</v>
      </c>
      <c r="BG1424">
        <f>INDEX(MONTHLY_INDEX!$1:$1048576,Final!BC1424,Final!BF1424)</f>
        <v>122.8</v>
      </c>
      <c r="BH1424" s="23">
        <f t="shared" si="659"/>
        <v>0.16841103710751668</v>
      </c>
      <c r="BI1424" s="14">
        <f t="shared" si="660"/>
        <v>1772771.6460513796</v>
      </c>
      <c r="BJ1424" s="14">
        <f t="shared" si="661"/>
        <v>450640.17139580037</v>
      </c>
      <c r="BK1424" s="15">
        <f t="shared" si="662"/>
        <v>1322131.4746555793</v>
      </c>
      <c r="BL1424" s="52">
        <v>0</v>
      </c>
      <c r="BM1424" s="15">
        <f t="shared" si="663"/>
        <v>1322131.4746555793</v>
      </c>
    </row>
    <row r="1425" spans="1:65">
      <c r="A1425" s="8">
        <v>1423</v>
      </c>
      <c r="B1425" s="1" t="s">
        <v>44</v>
      </c>
      <c r="C1425" s="1">
        <v>1500</v>
      </c>
      <c r="D1425" s="1" t="s">
        <v>60</v>
      </c>
      <c r="E1425" s="1">
        <v>150000059</v>
      </c>
      <c r="F1425" s="1" t="s">
        <v>60</v>
      </c>
      <c r="G1425" s="1" t="s">
        <v>98</v>
      </c>
      <c r="H1425" s="1">
        <v>10</v>
      </c>
      <c r="I1425" s="1" t="s">
        <v>52</v>
      </c>
      <c r="J1425" s="1" t="s">
        <v>49</v>
      </c>
      <c r="K1425" s="1">
        <v>17406001</v>
      </c>
      <c r="L1425" s="1" t="s">
        <v>50</v>
      </c>
      <c r="M1425" s="1" t="s">
        <v>51</v>
      </c>
      <c r="N1425" s="1" t="s">
        <v>64</v>
      </c>
      <c r="O1425" s="1" t="s">
        <v>65</v>
      </c>
      <c r="P1425" s="1" t="s">
        <v>66</v>
      </c>
      <c r="Q1425" s="1" t="s">
        <v>67</v>
      </c>
      <c r="R1425" s="1" t="s">
        <v>87</v>
      </c>
      <c r="S1425" s="1" t="s">
        <v>88</v>
      </c>
      <c r="T1425" s="2">
        <v>43333</v>
      </c>
      <c r="U1425" s="2">
        <v>43333</v>
      </c>
      <c r="V1425" s="1" t="s">
        <v>52</v>
      </c>
      <c r="W1425" s="3">
        <v>1</v>
      </c>
      <c r="X1425" s="1" t="s">
        <v>53</v>
      </c>
      <c r="Y1425" s="4">
        <v>312900</v>
      </c>
      <c r="Z1425" s="4">
        <v>-40991</v>
      </c>
      <c r="AA1425" s="4">
        <v>0</v>
      </c>
      <c r="AB1425" s="4">
        <v>0</v>
      </c>
      <c r="AC1425" s="4">
        <v>0</v>
      </c>
      <c r="AD1425" s="4">
        <v>312900</v>
      </c>
      <c r="AE1425" s="5">
        <v>1685</v>
      </c>
      <c r="AF1425" s="1" t="s">
        <v>70</v>
      </c>
      <c r="AG1425" s="1" t="s">
        <v>71</v>
      </c>
      <c r="AH1425" s="1" t="s">
        <v>89</v>
      </c>
      <c r="AI1425" s="1" t="s">
        <v>57</v>
      </c>
      <c r="AJ1425" s="5">
        <v>10950</v>
      </c>
      <c r="AK1425" s="4">
        <v>-3246</v>
      </c>
      <c r="AL1425" s="4">
        <v>0</v>
      </c>
      <c r="AM1425" s="4">
        <v>0</v>
      </c>
      <c r="AN1425" s="4">
        <v>0</v>
      </c>
      <c r="AO1425" s="4">
        <v>-44237</v>
      </c>
      <c r="AP1425" s="4">
        <v>-44237</v>
      </c>
      <c r="AQ1425" s="4">
        <v>0</v>
      </c>
      <c r="AR1425" s="4">
        <v>268663</v>
      </c>
      <c r="AS1425" s="1" t="s">
        <v>52</v>
      </c>
      <c r="AT1425" s="9">
        <f t="shared" si="654"/>
        <v>43333</v>
      </c>
      <c r="AU1425" s="9">
        <f t="shared" si="655"/>
        <v>43313</v>
      </c>
      <c r="AV1425" s="9">
        <v>44798</v>
      </c>
      <c r="AW1425" s="11">
        <f t="shared" si="656"/>
        <v>4.0136986301369859</v>
      </c>
      <c r="AX1425">
        <v>10</v>
      </c>
      <c r="AY1425" s="12">
        <v>0.05</v>
      </c>
      <c r="AZ1425">
        <f t="shared" si="657"/>
        <v>9.5000000000000001E-2</v>
      </c>
      <c r="BA1425" s="13">
        <f t="shared" si="658"/>
        <v>312900</v>
      </c>
      <c r="BB1425" s="17" t="s">
        <v>2189</v>
      </c>
      <c r="BC1425">
        <f>MATCH(BB1425,MONTHLY_INDEX!$A:$A,0)</f>
        <v>798</v>
      </c>
      <c r="BD1425">
        <f>MATCH(AU1425,MONTHLY_INDEX!$1:$1,0)</f>
        <v>80</v>
      </c>
      <c r="BE1425">
        <f>INDEX(MONTHLY_INDEX!$1:$1048576,Final!BC1425,Final!BD1425)</f>
        <v>96</v>
      </c>
      <c r="BF1425">
        <f>MATCH($BF$1,MONTHLY_INDEX!$1:$1,0)</f>
        <v>127</v>
      </c>
      <c r="BG1425">
        <f>INDEX(MONTHLY_INDEX!$1:$1048576,Final!BC1425,Final!BF1425)</f>
        <v>95.3</v>
      </c>
      <c r="BH1425" s="23">
        <f t="shared" si="659"/>
        <v>-7.2916666666666963E-3</v>
      </c>
      <c r="BI1425" s="14">
        <f t="shared" si="660"/>
        <v>310618.4375</v>
      </c>
      <c r="BJ1425" s="14">
        <f t="shared" si="661"/>
        <v>118439.2357234589</v>
      </c>
      <c r="BK1425" s="15">
        <f t="shared" si="662"/>
        <v>192179.2017765411</v>
      </c>
      <c r="BL1425" s="52">
        <v>0</v>
      </c>
      <c r="BM1425" s="15">
        <f t="shared" si="663"/>
        <v>192179.2017765411</v>
      </c>
    </row>
    <row r="1426" spans="1:65">
      <c r="A1426" s="8">
        <v>1424</v>
      </c>
      <c r="B1426" s="1" t="s">
        <v>44</v>
      </c>
      <c r="C1426" s="1">
        <v>1500</v>
      </c>
      <c r="D1426" s="1" t="s">
        <v>60</v>
      </c>
      <c r="E1426" s="1">
        <v>150000059</v>
      </c>
      <c r="F1426" s="1" t="s">
        <v>60</v>
      </c>
      <c r="G1426" s="1" t="s">
        <v>99</v>
      </c>
      <c r="H1426" s="1">
        <v>11</v>
      </c>
      <c r="I1426" s="1" t="s">
        <v>52</v>
      </c>
      <c r="J1426" s="1" t="s">
        <v>49</v>
      </c>
      <c r="K1426" s="1">
        <v>17406001</v>
      </c>
      <c r="L1426" s="1" t="s">
        <v>50</v>
      </c>
      <c r="M1426" s="1" t="s">
        <v>51</v>
      </c>
      <c r="N1426" s="1" t="s">
        <v>64</v>
      </c>
      <c r="O1426" s="1" t="s">
        <v>65</v>
      </c>
      <c r="P1426" s="1" t="s">
        <v>66</v>
      </c>
      <c r="Q1426" s="1" t="s">
        <v>67</v>
      </c>
      <c r="R1426" s="1" t="s">
        <v>87</v>
      </c>
      <c r="S1426" s="1" t="s">
        <v>88</v>
      </c>
      <c r="T1426" s="2">
        <v>43333</v>
      </c>
      <c r="U1426" s="2">
        <v>43333</v>
      </c>
      <c r="V1426" s="1" t="s">
        <v>52</v>
      </c>
      <c r="W1426" s="3">
        <v>1</v>
      </c>
      <c r="X1426" s="1" t="s">
        <v>53</v>
      </c>
      <c r="Y1426" s="4">
        <v>1174950</v>
      </c>
      <c r="Z1426" s="4">
        <v>-153922</v>
      </c>
      <c r="AA1426" s="4">
        <v>0</v>
      </c>
      <c r="AB1426" s="4">
        <v>0</v>
      </c>
      <c r="AC1426" s="4">
        <v>0</v>
      </c>
      <c r="AD1426" s="4">
        <v>1174950</v>
      </c>
      <c r="AE1426" s="5">
        <v>1685</v>
      </c>
      <c r="AF1426" s="1" t="s">
        <v>70</v>
      </c>
      <c r="AG1426" s="1" t="s">
        <v>71</v>
      </c>
      <c r="AH1426" s="1" t="s">
        <v>89</v>
      </c>
      <c r="AI1426" s="1" t="s">
        <v>57</v>
      </c>
      <c r="AJ1426" s="5">
        <v>10950</v>
      </c>
      <c r="AK1426" s="4">
        <v>-12188</v>
      </c>
      <c r="AL1426" s="4">
        <v>0</v>
      </c>
      <c r="AM1426" s="4">
        <v>0</v>
      </c>
      <c r="AN1426" s="4">
        <v>0</v>
      </c>
      <c r="AO1426" s="4">
        <v>-166110</v>
      </c>
      <c r="AP1426" s="4">
        <v>-166110</v>
      </c>
      <c r="AQ1426" s="4">
        <v>0</v>
      </c>
      <c r="AR1426" s="4">
        <v>1008840</v>
      </c>
      <c r="AS1426" s="1" t="s">
        <v>52</v>
      </c>
      <c r="AT1426" s="9">
        <f t="shared" si="654"/>
        <v>43333</v>
      </c>
      <c r="AU1426" s="9">
        <f t="shared" si="655"/>
        <v>43313</v>
      </c>
      <c r="AV1426" s="9">
        <v>44798</v>
      </c>
      <c r="AW1426" s="11">
        <f t="shared" si="656"/>
        <v>4.0136986301369859</v>
      </c>
      <c r="AX1426">
        <v>10</v>
      </c>
      <c r="AY1426" s="12">
        <v>0.05</v>
      </c>
      <c r="AZ1426">
        <f t="shared" si="657"/>
        <v>9.5000000000000001E-2</v>
      </c>
      <c r="BA1426" s="13">
        <f t="shared" si="658"/>
        <v>1174950</v>
      </c>
      <c r="BB1426" s="17" t="s">
        <v>2189</v>
      </c>
      <c r="BC1426">
        <f>MATCH(BB1426,MONTHLY_INDEX!$A:$A,0)</f>
        <v>798</v>
      </c>
      <c r="BD1426">
        <f>MATCH(AU1426,MONTHLY_INDEX!$1:$1,0)</f>
        <v>80</v>
      </c>
      <c r="BE1426">
        <f>INDEX(MONTHLY_INDEX!$1:$1048576,Final!BC1426,Final!BD1426)</f>
        <v>96</v>
      </c>
      <c r="BF1426">
        <f>MATCH($BF$1,MONTHLY_INDEX!$1:$1,0)</f>
        <v>127</v>
      </c>
      <c r="BG1426">
        <f>INDEX(MONTHLY_INDEX!$1:$1048576,Final!BC1426,Final!BF1426)</f>
        <v>95.3</v>
      </c>
      <c r="BH1426" s="23">
        <f t="shared" si="659"/>
        <v>-7.2916666666666963E-3</v>
      </c>
      <c r="BI1426" s="14">
        <f t="shared" si="660"/>
        <v>1166382.65625</v>
      </c>
      <c r="BJ1426" s="14">
        <f t="shared" si="661"/>
        <v>444743.30461258558</v>
      </c>
      <c r="BK1426" s="15">
        <f t="shared" si="662"/>
        <v>721639.35163741442</v>
      </c>
      <c r="BL1426" s="52">
        <v>0</v>
      </c>
      <c r="BM1426" s="15">
        <f t="shared" si="663"/>
        <v>721639.35163741442</v>
      </c>
    </row>
    <row r="1427" spans="1:65">
      <c r="A1427" s="8">
        <v>1425</v>
      </c>
      <c r="B1427" s="1" t="s">
        <v>44</v>
      </c>
      <c r="C1427" s="1">
        <v>1500</v>
      </c>
      <c r="D1427" s="1" t="s">
        <v>60</v>
      </c>
      <c r="E1427" s="1">
        <v>150000059</v>
      </c>
      <c r="F1427" s="1" t="s">
        <v>60</v>
      </c>
      <c r="G1427" s="1" t="s">
        <v>100</v>
      </c>
      <c r="H1427" s="1">
        <v>12</v>
      </c>
      <c r="I1427" s="1" t="s">
        <v>52</v>
      </c>
      <c r="J1427" s="1" t="s">
        <v>49</v>
      </c>
      <c r="K1427" s="1">
        <v>17406001</v>
      </c>
      <c r="L1427" s="1" t="s">
        <v>50</v>
      </c>
      <c r="M1427" s="1" t="s">
        <v>51</v>
      </c>
      <c r="N1427" s="1" t="s">
        <v>64</v>
      </c>
      <c r="O1427" s="1" t="s">
        <v>65</v>
      </c>
      <c r="P1427" s="1" t="s">
        <v>66</v>
      </c>
      <c r="Q1427" s="1" t="s">
        <v>67</v>
      </c>
      <c r="R1427" s="1" t="s">
        <v>87</v>
      </c>
      <c r="S1427" s="1" t="s">
        <v>88</v>
      </c>
      <c r="T1427" s="2">
        <v>43333</v>
      </c>
      <c r="U1427" s="2">
        <v>43333</v>
      </c>
      <c r="V1427" s="1" t="s">
        <v>52</v>
      </c>
      <c r="W1427" s="3">
        <v>1</v>
      </c>
      <c r="X1427" s="1" t="s">
        <v>53</v>
      </c>
      <c r="Y1427" s="4">
        <v>582750</v>
      </c>
      <c r="Z1427" s="4">
        <v>-76342</v>
      </c>
      <c r="AA1427" s="4">
        <v>0</v>
      </c>
      <c r="AB1427" s="4">
        <v>0</v>
      </c>
      <c r="AC1427" s="4">
        <v>0</v>
      </c>
      <c r="AD1427" s="4">
        <v>582750</v>
      </c>
      <c r="AE1427" s="5">
        <v>1685</v>
      </c>
      <c r="AF1427" s="1" t="s">
        <v>70</v>
      </c>
      <c r="AG1427" s="1" t="s">
        <v>71</v>
      </c>
      <c r="AH1427" s="1" t="s">
        <v>89</v>
      </c>
      <c r="AI1427" s="1" t="s">
        <v>57</v>
      </c>
      <c r="AJ1427" s="5">
        <v>10950</v>
      </c>
      <c r="AK1427" s="4">
        <v>-6045</v>
      </c>
      <c r="AL1427" s="4">
        <v>0</v>
      </c>
      <c r="AM1427" s="4">
        <v>0</v>
      </c>
      <c r="AN1427" s="4">
        <v>0</v>
      </c>
      <c r="AO1427" s="4">
        <v>-82387</v>
      </c>
      <c r="AP1427" s="4">
        <v>-82387</v>
      </c>
      <c r="AQ1427" s="4">
        <v>0</v>
      </c>
      <c r="AR1427" s="4">
        <v>500363</v>
      </c>
      <c r="AS1427" s="1" t="s">
        <v>52</v>
      </c>
      <c r="AT1427" s="9">
        <f t="shared" si="654"/>
        <v>43333</v>
      </c>
      <c r="AU1427" s="9">
        <f t="shared" si="655"/>
        <v>43313</v>
      </c>
      <c r="AV1427" s="9">
        <v>44798</v>
      </c>
      <c r="AW1427" s="11">
        <f t="shared" si="656"/>
        <v>4.0136986301369859</v>
      </c>
      <c r="AX1427">
        <v>10</v>
      </c>
      <c r="AY1427" s="12">
        <v>0.05</v>
      </c>
      <c r="AZ1427">
        <f t="shared" si="657"/>
        <v>9.5000000000000001E-2</v>
      </c>
      <c r="BA1427" s="13">
        <f t="shared" si="658"/>
        <v>582750</v>
      </c>
      <c r="BB1427" s="17" t="s">
        <v>1973</v>
      </c>
      <c r="BC1427">
        <f>MATCH(BB1427,MONTHLY_INDEX!$A:$A,0)</f>
        <v>690</v>
      </c>
      <c r="BD1427">
        <f>MATCH(AU1427,MONTHLY_INDEX!$1:$1,0)</f>
        <v>80</v>
      </c>
      <c r="BE1427">
        <f>INDEX(MONTHLY_INDEX!$1:$1048576,Final!BC1427,Final!BD1427)</f>
        <v>110</v>
      </c>
      <c r="BF1427">
        <f>MATCH($BF$1,MONTHLY_INDEX!$1:$1,0)</f>
        <v>127</v>
      </c>
      <c r="BG1427">
        <f>INDEX(MONTHLY_INDEX!$1:$1048576,Final!BC1427,Final!BF1427)</f>
        <v>145.69999999999999</v>
      </c>
      <c r="BH1427" s="23">
        <f t="shared" si="659"/>
        <v>0.32454545454545441</v>
      </c>
      <c r="BI1427" s="14">
        <f t="shared" si="660"/>
        <v>771878.86363636365</v>
      </c>
      <c r="BJ1427" s="14">
        <f t="shared" si="661"/>
        <v>294318.46807285177</v>
      </c>
      <c r="BK1427" s="15">
        <f t="shared" si="662"/>
        <v>477560.39556351188</v>
      </c>
      <c r="BL1427" s="52">
        <v>0</v>
      </c>
      <c r="BM1427" s="15">
        <f t="shared" si="663"/>
        <v>477560.39556351188</v>
      </c>
    </row>
    <row r="1428" spans="1:65">
      <c r="A1428" s="8">
        <v>1426</v>
      </c>
      <c r="B1428" s="1" t="s">
        <v>44</v>
      </c>
      <c r="C1428" s="1">
        <v>1500</v>
      </c>
      <c r="D1428" s="1" t="s">
        <v>60</v>
      </c>
      <c r="E1428" s="1">
        <v>150000059</v>
      </c>
      <c r="F1428" s="1" t="s">
        <v>60</v>
      </c>
      <c r="G1428" s="1" t="s">
        <v>101</v>
      </c>
      <c r="H1428" s="1">
        <v>13</v>
      </c>
      <c r="I1428" s="1" t="s">
        <v>52</v>
      </c>
      <c r="J1428" s="1" t="s">
        <v>49</v>
      </c>
      <c r="K1428" s="1">
        <v>17406001</v>
      </c>
      <c r="L1428" s="1" t="s">
        <v>50</v>
      </c>
      <c r="M1428" s="1" t="s">
        <v>51</v>
      </c>
      <c r="N1428" s="1" t="s">
        <v>64</v>
      </c>
      <c r="O1428" s="1" t="s">
        <v>65</v>
      </c>
      <c r="P1428" s="1" t="s">
        <v>66</v>
      </c>
      <c r="Q1428" s="1" t="s">
        <v>67</v>
      </c>
      <c r="R1428" s="1" t="s">
        <v>87</v>
      </c>
      <c r="S1428" s="1" t="s">
        <v>88</v>
      </c>
      <c r="T1428" s="2">
        <v>43333</v>
      </c>
      <c r="U1428" s="2">
        <v>43333</v>
      </c>
      <c r="V1428" s="1" t="s">
        <v>52</v>
      </c>
      <c r="W1428" s="3">
        <v>1</v>
      </c>
      <c r="X1428" s="1" t="s">
        <v>53</v>
      </c>
      <c r="Y1428" s="4">
        <v>9976171</v>
      </c>
      <c r="Z1428" s="4">
        <v>-1306915</v>
      </c>
      <c r="AA1428" s="4">
        <v>0</v>
      </c>
      <c r="AB1428" s="4">
        <v>0</v>
      </c>
      <c r="AC1428" s="4">
        <v>0</v>
      </c>
      <c r="AD1428" s="4">
        <v>9976171</v>
      </c>
      <c r="AE1428" s="5">
        <v>1685</v>
      </c>
      <c r="AF1428" s="1" t="s">
        <v>70</v>
      </c>
      <c r="AG1428" s="1" t="s">
        <v>71</v>
      </c>
      <c r="AH1428" s="1" t="s">
        <v>89</v>
      </c>
      <c r="AI1428" s="1" t="s">
        <v>57</v>
      </c>
      <c r="AJ1428" s="5">
        <v>10950</v>
      </c>
      <c r="AK1428" s="4">
        <v>-103488</v>
      </c>
      <c r="AL1428" s="4">
        <v>0</v>
      </c>
      <c r="AM1428" s="4">
        <v>0</v>
      </c>
      <c r="AN1428" s="4">
        <v>0</v>
      </c>
      <c r="AO1428" s="4">
        <v>-1410403</v>
      </c>
      <c r="AP1428" s="4">
        <v>-1410403</v>
      </c>
      <c r="AQ1428" s="4">
        <v>0</v>
      </c>
      <c r="AR1428" s="4">
        <v>8565768</v>
      </c>
      <c r="AS1428" s="1" t="s">
        <v>52</v>
      </c>
      <c r="AT1428" s="9">
        <f t="shared" si="654"/>
        <v>43333</v>
      </c>
      <c r="AU1428" s="9">
        <f t="shared" si="655"/>
        <v>43313</v>
      </c>
      <c r="AV1428" s="9">
        <v>44798</v>
      </c>
      <c r="AW1428" s="11">
        <f t="shared" si="656"/>
        <v>4.0136986301369859</v>
      </c>
      <c r="AX1428">
        <v>25</v>
      </c>
      <c r="AY1428" s="12">
        <v>0.05</v>
      </c>
      <c r="AZ1428">
        <f t="shared" si="657"/>
        <v>3.7999999999999999E-2</v>
      </c>
      <c r="BA1428" s="13">
        <f t="shared" si="658"/>
        <v>9976171</v>
      </c>
      <c r="BB1428" s="17" t="s">
        <v>2189</v>
      </c>
      <c r="BC1428">
        <f>MATCH(BB1428,MONTHLY_INDEX!$A:$A,0)</f>
        <v>798</v>
      </c>
      <c r="BD1428">
        <f>MATCH(AU1428,MONTHLY_INDEX!$1:$1,0)</f>
        <v>80</v>
      </c>
      <c r="BE1428">
        <f>INDEX(MONTHLY_INDEX!$1:$1048576,Final!BC1428,Final!BD1428)</f>
        <v>96</v>
      </c>
      <c r="BF1428">
        <f>MATCH($BF$1,MONTHLY_INDEX!$1:$1,0)</f>
        <v>127</v>
      </c>
      <c r="BG1428">
        <f>INDEX(MONTHLY_INDEX!$1:$1048576,Final!BC1428,Final!BF1428)</f>
        <v>95.3</v>
      </c>
      <c r="BH1428" s="23">
        <f t="shared" si="659"/>
        <v>-7.2916666666666963E-3</v>
      </c>
      <c r="BI1428" s="14">
        <f t="shared" si="660"/>
        <v>9903428.0864583328</v>
      </c>
      <c r="BJ1428" s="14">
        <f t="shared" si="661"/>
        <v>1510476.2782825625</v>
      </c>
      <c r="BK1428" s="15">
        <f t="shared" si="662"/>
        <v>8392951.8081757706</v>
      </c>
      <c r="BL1428" s="52">
        <v>0</v>
      </c>
      <c r="BM1428" s="15">
        <f t="shared" si="663"/>
        <v>8392951.8081757706</v>
      </c>
    </row>
    <row r="1429" spans="1:65">
      <c r="A1429" s="8">
        <v>1427</v>
      </c>
      <c r="B1429" s="1" t="s">
        <v>44</v>
      </c>
      <c r="C1429" s="1">
        <v>1500</v>
      </c>
      <c r="D1429" s="1" t="s">
        <v>60</v>
      </c>
      <c r="E1429" s="1">
        <v>150000059</v>
      </c>
      <c r="F1429" s="1" t="s">
        <v>60</v>
      </c>
      <c r="G1429" s="1" t="s">
        <v>102</v>
      </c>
      <c r="H1429" s="1">
        <v>14</v>
      </c>
      <c r="I1429" s="1" t="s">
        <v>52</v>
      </c>
      <c r="J1429" s="1" t="s">
        <v>49</v>
      </c>
      <c r="K1429" s="1">
        <v>17406001</v>
      </c>
      <c r="L1429" s="1" t="s">
        <v>50</v>
      </c>
      <c r="M1429" s="1" t="s">
        <v>51</v>
      </c>
      <c r="N1429" s="1" t="s">
        <v>64</v>
      </c>
      <c r="O1429" s="1" t="s">
        <v>65</v>
      </c>
      <c r="P1429" s="1" t="s">
        <v>66</v>
      </c>
      <c r="Q1429" s="1" t="s">
        <v>67</v>
      </c>
      <c r="R1429" s="1" t="s">
        <v>87</v>
      </c>
      <c r="S1429" s="1" t="s">
        <v>88</v>
      </c>
      <c r="T1429" s="2">
        <v>43333</v>
      </c>
      <c r="U1429" s="2">
        <v>43333</v>
      </c>
      <c r="V1429" s="1" t="s">
        <v>52</v>
      </c>
      <c r="W1429" s="3">
        <v>1</v>
      </c>
      <c r="X1429" s="1" t="s">
        <v>53</v>
      </c>
      <c r="Y1429" s="4">
        <v>21103901</v>
      </c>
      <c r="Z1429" s="4">
        <v>-2764690</v>
      </c>
      <c r="AA1429" s="4">
        <v>0</v>
      </c>
      <c r="AB1429" s="4">
        <v>0</v>
      </c>
      <c r="AC1429" s="4">
        <v>0</v>
      </c>
      <c r="AD1429" s="4">
        <v>21103901</v>
      </c>
      <c r="AE1429" s="5">
        <v>1685</v>
      </c>
      <c r="AF1429" s="1" t="s">
        <v>70</v>
      </c>
      <c r="AG1429" s="1" t="s">
        <v>71</v>
      </c>
      <c r="AH1429" s="1" t="s">
        <v>89</v>
      </c>
      <c r="AI1429" s="1" t="s">
        <v>57</v>
      </c>
      <c r="AJ1429" s="5">
        <v>10950</v>
      </c>
      <c r="AK1429" s="4">
        <v>-218921</v>
      </c>
      <c r="AL1429" s="4">
        <v>0</v>
      </c>
      <c r="AM1429" s="4">
        <v>0</v>
      </c>
      <c r="AN1429" s="4">
        <v>0</v>
      </c>
      <c r="AO1429" s="4">
        <v>-2983611</v>
      </c>
      <c r="AP1429" s="4">
        <v>-2983611</v>
      </c>
      <c r="AQ1429" s="4">
        <v>0</v>
      </c>
      <c r="AR1429" s="4">
        <v>18120290</v>
      </c>
      <c r="AS1429" s="1" t="s">
        <v>52</v>
      </c>
      <c r="AT1429" s="9">
        <f t="shared" si="654"/>
        <v>43333</v>
      </c>
      <c r="AU1429" s="9">
        <f t="shared" si="655"/>
        <v>43313</v>
      </c>
      <c r="AV1429" s="9">
        <v>44798</v>
      </c>
      <c r="AW1429" s="11">
        <f t="shared" si="656"/>
        <v>4.0136986301369859</v>
      </c>
      <c r="AX1429">
        <v>25</v>
      </c>
      <c r="AY1429" s="12">
        <v>0.05</v>
      </c>
      <c r="AZ1429">
        <f t="shared" si="657"/>
        <v>3.7999999999999999E-2</v>
      </c>
      <c r="BA1429" s="13">
        <f t="shared" si="658"/>
        <v>21103901</v>
      </c>
      <c r="BB1429" s="17" t="s">
        <v>2189</v>
      </c>
      <c r="BC1429">
        <f>MATCH(BB1429,MONTHLY_INDEX!$A:$A,0)</f>
        <v>798</v>
      </c>
      <c r="BD1429">
        <f>MATCH(AU1429,MONTHLY_INDEX!$1:$1,0)</f>
        <v>80</v>
      </c>
      <c r="BE1429">
        <f>INDEX(MONTHLY_INDEX!$1:$1048576,Final!BC1429,Final!BD1429)</f>
        <v>96</v>
      </c>
      <c r="BF1429">
        <f>MATCH($BF$1,MONTHLY_INDEX!$1:$1,0)</f>
        <v>127</v>
      </c>
      <c r="BG1429">
        <f>INDEX(MONTHLY_INDEX!$1:$1048576,Final!BC1429,Final!BF1429)</f>
        <v>95.3</v>
      </c>
      <c r="BH1429" s="23">
        <f t="shared" si="659"/>
        <v>-7.2916666666666963E-3</v>
      </c>
      <c r="BI1429" s="14">
        <f t="shared" si="660"/>
        <v>20950018.388541665</v>
      </c>
      <c r="BJ1429" s="14">
        <f t="shared" si="661"/>
        <v>3195308.2840825049</v>
      </c>
      <c r="BK1429" s="15">
        <f t="shared" si="662"/>
        <v>17754710.104459159</v>
      </c>
      <c r="BL1429" s="52">
        <v>0</v>
      </c>
      <c r="BM1429" s="15">
        <f t="shared" si="663"/>
        <v>17754710.104459159</v>
      </c>
    </row>
    <row r="1430" spans="1:65">
      <c r="A1430" s="8">
        <v>1428</v>
      </c>
      <c r="B1430" s="1" t="s">
        <v>44</v>
      </c>
      <c r="C1430" s="1">
        <v>1500</v>
      </c>
      <c r="D1430" s="1" t="s">
        <v>60</v>
      </c>
      <c r="E1430" s="1">
        <v>150000059</v>
      </c>
      <c r="F1430" s="1" t="s">
        <v>60</v>
      </c>
      <c r="G1430" s="1" t="s">
        <v>103</v>
      </c>
      <c r="H1430" s="1">
        <v>15</v>
      </c>
      <c r="I1430" s="1" t="s">
        <v>52</v>
      </c>
      <c r="J1430" s="1" t="s">
        <v>49</v>
      </c>
      <c r="K1430" s="1">
        <v>17406001</v>
      </c>
      <c r="L1430" s="1" t="s">
        <v>50</v>
      </c>
      <c r="M1430" s="1" t="s">
        <v>51</v>
      </c>
      <c r="N1430" s="1" t="s">
        <v>64</v>
      </c>
      <c r="O1430" s="1" t="s">
        <v>65</v>
      </c>
      <c r="P1430" s="1" t="s">
        <v>66</v>
      </c>
      <c r="Q1430" s="1" t="s">
        <v>67</v>
      </c>
      <c r="R1430" s="1" t="s">
        <v>87</v>
      </c>
      <c r="S1430" s="1" t="s">
        <v>88</v>
      </c>
      <c r="T1430" s="2">
        <v>43333</v>
      </c>
      <c r="U1430" s="2">
        <v>43333</v>
      </c>
      <c r="V1430" s="1" t="s">
        <v>52</v>
      </c>
      <c r="W1430" s="3">
        <v>1</v>
      </c>
      <c r="X1430" s="1" t="s">
        <v>53</v>
      </c>
      <c r="Y1430" s="4">
        <v>580650</v>
      </c>
      <c r="Z1430" s="4">
        <v>-76066</v>
      </c>
      <c r="AA1430" s="4">
        <v>0</v>
      </c>
      <c r="AB1430" s="4">
        <v>0</v>
      </c>
      <c r="AC1430" s="4">
        <v>0</v>
      </c>
      <c r="AD1430" s="4">
        <v>580650</v>
      </c>
      <c r="AE1430" s="5">
        <v>1685</v>
      </c>
      <c r="AF1430" s="1" t="s">
        <v>70</v>
      </c>
      <c r="AG1430" s="1" t="s">
        <v>71</v>
      </c>
      <c r="AH1430" s="1" t="s">
        <v>89</v>
      </c>
      <c r="AI1430" s="1" t="s">
        <v>57</v>
      </c>
      <c r="AJ1430" s="5">
        <v>10950</v>
      </c>
      <c r="AK1430" s="4">
        <v>-6023</v>
      </c>
      <c r="AL1430" s="4">
        <v>0</v>
      </c>
      <c r="AM1430" s="4">
        <v>0</v>
      </c>
      <c r="AN1430" s="4">
        <v>0</v>
      </c>
      <c r="AO1430" s="4">
        <v>-82089</v>
      </c>
      <c r="AP1430" s="4">
        <v>-82089</v>
      </c>
      <c r="AQ1430" s="4">
        <v>0</v>
      </c>
      <c r="AR1430" s="4">
        <v>498561</v>
      </c>
      <c r="AS1430" s="1" t="s">
        <v>52</v>
      </c>
      <c r="AT1430" s="9">
        <f t="shared" si="654"/>
        <v>43333</v>
      </c>
      <c r="AU1430" s="9">
        <f t="shared" si="655"/>
        <v>43313</v>
      </c>
      <c r="AV1430" s="9">
        <v>44798</v>
      </c>
      <c r="AW1430" s="11">
        <f t="shared" si="656"/>
        <v>4.0136986301369859</v>
      </c>
      <c r="AX1430">
        <v>10</v>
      </c>
      <c r="AY1430" s="12">
        <v>0.05</v>
      </c>
      <c r="AZ1430">
        <f t="shared" si="657"/>
        <v>9.5000000000000001E-2</v>
      </c>
      <c r="BA1430" s="13">
        <f t="shared" si="658"/>
        <v>580650</v>
      </c>
      <c r="BB1430" s="17" t="s">
        <v>1941</v>
      </c>
      <c r="BC1430">
        <f>MATCH(BB1430,MONTHLY_INDEX!$A:$A,0)</f>
        <v>674</v>
      </c>
      <c r="BD1430">
        <f>MATCH(AU1430,MONTHLY_INDEX!$1:$1,0)</f>
        <v>80</v>
      </c>
      <c r="BE1430">
        <f>INDEX(MONTHLY_INDEX!$1:$1048576,Final!BC1430,Final!BD1430)</f>
        <v>105.1</v>
      </c>
      <c r="BF1430">
        <f>MATCH($BF$1,MONTHLY_INDEX!$1:$1,0)</f>
        <v>127</v>
      </c>
      <c r="BG1430">
        <f>INDEX(MONTHLY_INDEX!$1:$1048576,Final!BC1430,Final!BF1430)</f>
        <v>122.8</v>
      </c>
      <c r="BH1430" s="23">
        <f t="shared" si="659"/>
        <v>0.16841103710751668</v>
      </c>
      <c r="BI1430" s="14">
        <f t="shared" si="660"/>
        <v>678437.86869647959</v>
      </c>
      <c r="BJ1430" s="14">
        <f t="shared" si="661"/>
        <v>258689.28870091107</v>
      </c>
      <c r="BK1430" s="15">
        <f t="shared" si="662"/>
        <v>419748.57999556849</v>
      </c>
      <c r="BL1430" s="52">
        <v>0</v>
      </c>
      <c r="BM1430" s="15">
        <f t="shared" si="663"/>
        <v>419748.57999556849</v>
      </c>
    </row>
    <row r="1431" spans="1:65">
      <c r="A1431" s="8">
        <v>1429</v>
      </c>
      <c r="B1431" s="1" t="s">
        <v>44</v>
      </c>
      <c r="C1431" s="1">
        <v>1500</v>
      </c>
      <c r="D1431" s="1" t="s">
        <v>60</v>
      </c>
      <c r="E1431" s="1">
        <v>150000059</v>
      </c>
      <c r="F1431" s="1" t="s">
        <v>60</v>
      </c>
      <c r="G1431" s="1" t="s">
        <v>104</v>
      </c>
      <c r="H1431" s="1">
        <v>16</v>
      </c>
      <c r="I1431" s="1" t="s">
        <v>52</v>
      </c>
      <c r="J1431" s="1" t="s">
        <v>49</v>
      </c>
      <c r="K1431" s="1">
        <v>17406001</v>
      </c>
      <c r="L1431" s="1" t="s">
        <v>50</v>
      </c>
      <c r="M1431" s="1" t="s">
        <v>51</v>
      </c>
      <c r="N1431" s="1" t="s">
        <v>64</v>
      </c>
      <c r="O1431" s="1" t="s">
        <v>65</v>
      </c>
      <c r="P1431" s="1" t="s">
        <v>66</v>
      </c>
      <c r="Q1431" s="1" t="s">
        <v>67</v>
      </c>
      <c r="R1431" s="1" t="s">
        <v>87</v>
      </c>
      <c r="S1431" s="1" t="s">
        <v>88</v>
      </c>
      <c r="T1431" s="2">
        <v>43333</v>
      </c>
      <c r="U1431" s="2">
        <v>43333</v>
      </c>
      <c r="V1431" s="1" t="s">
        <v>52</v>
      </c>
      <c r="W1431" s="3">
        <v>1</v>
      </c>
      <c r="X1431" s="1" t="s">
        <v>53</v>
      </c>
      <c r="Y1431" s="4">
        <v>175035</v>
      </c>
      <c r="Z1431" s="4">
        <v>-22929</v>
      </c>
      <c r="AA1431" s="4">
        <v>0</v>
      </c>
      <c r="AB1431" s="4">
        <v>0</v>
      </c>
      <c r="AC1431" s="4">
        <v>0</v>
      </c>
      <c r="AD1431" s="4">
        <v>175035</v>
      </c>
      <c r="AE1431" s="5">
        <v>1685</v>
      </c>
      <c r="AF1431" s="1" t="s">
        <v>70</v>
      </c>
      <c r="AG1431" s="1" t="s">
        <v>71</v>
      </c>
      <c r="AH1431" s="1" t="s">
        <v>89</v>
      </c>
      <c r="AI1431" s="1" t="s">
        <v>57</v>
      </c>
      <c r="AJ1431" s="5">
        <v>10950</v>
      </c>
      <c r="AK1431" s="4">
        <v>-1816</v>
      </c>
      <c r="AL1431" s="4">
        <v>0</v>
      </c>
      <c r="AM1431" s="4">
        <v>0</v>
      </c>
      <c r="AN1431" s="4">
        <v>0</v>
      </c>
      <c r="AO1431" s="4">
        <v>-24745</v>
      </c>
      <c r="AP1431" s="4">
        <v>-24745</v>
      </c>
      <c r="AQ1431" s="4">
        <v>0</v>
      </c>
      <c r="AR1431" s="4">
        <v>150290</v>
      </c>
      <c r="AS1431" s="1" t="s">
        <v>52</v>
      </c>
      <c r="AT1431" s="9">
        <f t="shared" si="654"/>
        <v>43333</v>
      </c>
      <c r="AU1431" s="9">
        <f t="shared" si="655"/>
        <v>43313</v>
      </c>
      <c r="AV1431" s="9">
        <v>44798</v>
      </c>
      <c r="AW1431" s="11">
        <f t="shared" si="656"/>
        <v>4.0136986301369859</v>
      </c>
      <c r="AX1431">
        <v>10</v>
      </c>
      <c r="AY1431" s="12">
        <v>0.05</v>
      </c>
      <c r="AZ1431">
        <f t="shared" si="657"/>
        <v>9.5000000000000001E-2</v>
      </c>
      <c r="BA1431" s="13">
        <f t="shared" si="658"/>
        <v>175035</v>
      </c>
      <c r="BB1431" s="17" t="s">
        <v>1877</v>
      </c>
      <c r="BC1431">
        <f>MATCH(BB1431,MONTHLY_INDEX!$A:$A,0)</f>
        <v>642</v>
      </c>
      <c r="BD1431">
        <f>MATCH(AU1431,MONTHLY_INDEX!$1:$1,0)</f>
        <v>80</v>
      </c>
      <c r="BE1431">
        <f>INDEX(MONTHLY_INDEX!$1:$1048576,Final!BC1431,Final!BD1431)</f>
        <v>79.099999999999994</v>
      </c>
      <c r="BF1431">
        <f>MATCH($BF$1,MONTHLY_INDEX!$1:$1,0)</f>
        <v>127</v>
      </c>
      <c r="BG1431">
        <f>INDEX(MONTHLY_INDEX!$1:$1048576,Final!BC1431,Final!BF1431)</f>
        <v>94</v>
      </c>
      <c r="BH1431" s="23">
        <f t="shared" si="659"/>
        <v>0.18836915297092297</v>
      </c>
      <c r="BI1431" s="14">
        <f t="shared" si="660"/>
        <v>208006.19469026552</v>
      </c>
      <c r="BJ1431" s="14">
        <f t="shared" si="661"/>
        <v>79313.046975390971</v>
      </c>
      <c r="BK1431" s="15">
        <f t="shared" si="662"/>
        <v>128693.14771487455</v>
      </c>
      <c r="BL1431" s="52">
        <v>0</v>
      </c>
      <c r="BM1431" s="15">
        <f t="shared" si="663"/>
        <v>128693.14771487455</v>
      </c>
    </row>
    <row r="1432" spans="1:65">
      <c r="A1432" s="8">
        <v>1430</v>
      </c>
      <c r="B1432" s="1" t="s">
        <v>44</v>
      </c>
      <c r="C1432" s="1">
        <v>1500</v>
      </c>
      <c r="D1432" s="1" t="s">
        <v>60</v>
      </c>
      <c r="E1432" s="1">
        <v>150000059</v>
      </c>
      <c r="F1432" s="1" t="s">
        <v>60</v>
      </c>
      <c r="G1432" s="1" t="s">
        <v>105</v>
      </c>
      <c r="H1432" s="1">
        <v>17</v>
      </c>
      <c r="I1432" s="1" t="s">
        <v>52</v>
      </c>
      <c r="J1432" s="1" t="s">
        <v>49</v>
      </c>
      <c r="K1432" s="1">
        <v>17406001</v>
      </c>
      <c r="L1432" s="1" t="s">
        <v>50</v>
      </c>
      <c r="M1432" s="1" t="s">
        <v>51</v>
      </c>
      <c r="N1432" s="1" t="s">
        <v>64</v>
      </c>
      <c r="O1432" s="1" t="s">
        <v>65</v>
      </c>
      <c r="P1432" s="1" t="s">
        <v>66</v>
      </c>
      <c r="Q1432" s="1" t="s">
        <v>67</v>
      </c>
      <c r="R1432" s="1" t="s">
        <v>87</v>
      </c>
      <c r="S1432" s="1" t="s">
        <v>88</v>
      </c>
      <c r="T1432" s="2">
        <v>43333</v>
      </c>
      <c r="U1432" s="2">
        <v>43333</v>
      </c>
      <c r="V1432" s="1" t="s">
        <v>52</v>
      </c>
      <c r="W1432" s="3">
        <v>1</v>
      </c>
      <c r="X1432" s="1" t="s">
        <v>53</v>
      </c>
      <c r="Y1432" s="4">
        <v>132796</v>
      </c>
      <c r="Z1432" s="4">
        <v>-17395</v>
      </c>
      <c r="AA1432" s="4">
        <v>0</v>
      </c>
      <c r="AB1432" s="4">
        <v>0</v>
      </c>
      <c r="AC1432" s="4">
        <v>0</v>
      </c>
      <c r="AD1432" s="4">
        <v>132796</v>
      </c>
      <c r="AE1432" s="5">
        <v>1685</v>
      </c>
      <c r="AF1432" s="1" t="s">
        <v>70</v>
      </c>
      <c r="AG1432" s="1" t="s">
        <v>71</v>
      </c>
      <c r="AH1432" s="1" t="s">
        <v>89</v>
      </c>
      <c r="AI1432" s="1" t="s">
        <v>57</v>
      </c>
      <c r="AJ1432" s="5">
        <v>10950</v>
      </c>
      <c r="AK1432" s="4">
        <v>-1378</v>
      </c>
      <c r="AL1432" s="4">
        <v>0</v>
      </c>
      <c r="AM1432" s="4">
        <v>0</v>
      </c>
      <c r="AN1432" s="4">
        <v>0</v>
      </c>
      <c r="AO1432" s="4">
        <v>-18773</v>
      </c>
      <c r="AP1432" s="4">
        <v>-18773</v>
      </c>
      <c r="AQ1432" s="4">
        <v>0</v>
      </c>
      <c r="AR1432" s="4">
        <v>114023</v>
      </c>
      <c r="AS1432" s="1" t="s">
        <v>52</v>
      </c>
      <c r="AT1432" s="9">
        <f t="shared" si="654"/>
        <v>43333</v>
      </c>
      <c r="AU1432" s="9">
        <f t="shared" si="655"/>
        <v>43313</v>
      </c>
      <c r="AV1432" s="9">
        <v>44798</v>
      </c>
      <c r="AW1432" s="11">
        <f t="shared" si="656"/>
        <v>4.0136986301369859</v>
      </c>
      <c r="AX1432">
        <v>10</v>
      </c>
      <c r="AY1432" s="12">
        <v>0.05</v>
      </c>
      <c r="AZ1432">
        <f t="shared" si="657"/>
        <v>9.5000000000000001E-2</v>
      </c>
      <c r="BA1432" s="13">
        <f t="shared" si="658"/>
        <v>132796</v>
      </c>
      <c r="BB1432" s="17" t="s">
        <v>2189</v>
      </c>
      <c r="BC1432">
        <f>MATCH(BB1432,MONTHLY_INDEX!$A:$A,0)</f>
        <v>798</v>
      </c>
      <c r="BD1432">
        <f>MATCH(AU1432,MONTHLY_INDEX!$1:$1,0)</f>
        <v>80</v>
      </c>
      <c r="BE1432">
        <f>INDEX(MONTHLY_INDEX!$1:$1048576,Final!BC1432,Final!BD1432)</f>
        <v>96</v>
      </c>
      <c r="BF1432">
        <f>MATCH($BF$1,MONTHLY_INDEX!$1:$1,0)</f>
        <v>127</v>
      </c>
      <c r="BG1432">
        <f>INDEX(MONTHLY_INDEX!$1:$1048576,Final!BC1432,Final!BF1432)</f>
        <v>95.3</v>
      </c>
      <c r="BH1432" s="23">
        <f t="shared" si="659"/>
        <v>-7.2916666666666963E-3</v>
      </c>
      <c r="BI1432" s="14">
        <f t="shared" si="660"/>
        <v>131827.69583333333</v>
      </c>
      <c r="BJ1432" s="14">
        <f t="shared" si="661"/>
        <v>50266.0810071347</v>
      </c>
      <c r="BK1432" s="15">
        <f t="shared" si="662"/>
        <v>81561.614826198638</v>
      </c>
      <c r="BL1432" s="52">
        <v>0</v>
      </c>
      <c r="BM1432" s="15">
        <f t="shared" si="663"/>
        <v>81561.614826198638</v>
      </c>
    </row>
    <row r="1433" spans="1:65">
      <c r="A1433" s="8">
        <v>1431</v>
      </c>
      <c r="B1433" s="1" t="s">
        <v>44</v>
      </c>
      <c r="C1433" s="1">
        <v>1500</v>
      </c>
      <c r="D1433" s="1" t="s">
        <v>60</v>
      </c>
      <c r="E1433" s="1">
        <v>150000059</v>
      </c>
      <c r="F1433" s="1" t="s">
        <v>60</v>
      </c>
      <c r="G1433" s="1" t="s">
        <v>106</v>
      </c>
      <c r="H1433" s="1">
        <v>18</v>
      </c>
      <c r="I1433" s="1" t="s">
        <v>52</v>
      </c>
      <c r="J1433" s="1" t="s">
        <v>49</v>
      </c>
      <c r="K1433" s="1">
        <v>17406001</v>
      </c>
      <c r="L1433" s="1" t="s">
        <v>50</v>
      </c>
      <c r="M1433" s="1" t="s">
        <v>51</v>
      </c>
      <c r="N1433" s="1" t="s">
        <v>64</v>
      </c>
      <c r="O1433" s="1" t="s">
        <v>65</v>
      </c>
      <c r="P1433" s="1" t="s">
        <v>66</v>
      </c>
      <c r="Q1433" s="1" t="s">
        <v>67</v>
      </c>
      <c r="R1433" s="1" t="s">
        <v>87</v>
      </c>
      <c r="S1433" s="1" t="s">
        <v>88</v>
      </c>
      <c r="T1433" s="2">
        <v>43333</v>
      </c>
      <c r="U1433" s="2">
        <v>43333</v>
      </c>
      <c r="V1433" s="1" t="s">
        <v>52</v>
      </c>
      <c r="W1433" s="3">
        <v>1</v>
      </c>
      <c r="X1433" s="1" t="s">
        <v>53</v>
      </c>
      <c r="Y1433" s="4">
        <v>469552</v>
      </c>
      <c r="Z1433" s="4">
        <v>-61512</v>
      </c>
      <c r="AA1433" s="4">
        <v>0</v>
      </c>
      <c r="AB1433" s="4">
        <v>0</v>
      </c>
      <c r="AC1433" s="4">
        <v>0</v>
      </c>
      <c r="AD1433" s="4">
        <v>469552</v>
      </c>
      <c r="AE1433" s="5">
        <v>1685</v>
      </c>
      <c r="AF1433" s="1" t="s">
        <v>70</v>
      </c>
      <c r="AG1433" s="1" t="s">
        <v>71</v>
      </c>
      <c r="AH1433" s="1" t="s">
        <v>89</v>
      </c>
      <c r="AI1433" s="1" t="s">
        <v>57</v>
      </c>
      <c r="AJ1433" s="5">
        <v>10950</v>
      </c>
      <c r="AK1433" s="4">
        <v>-4871</v>
      </c>
      <c r="AL1433" s="4">
        <v>0</v>
      </c>
      <c r="AM1433" s="4">
        <v>0</v>
      </c>
      <c r="AN1433" s="4">
        <v>0</v>
      </c>
      <c r="AO1433" s="4">
        <v>-66383</v>
      </c>
      <c r="AP1433" s="4">
        <v>-66383</v>
      </c>
      <c r="AQ1433" s="4">
        <v>0</v>
      </c>
      <c r="AR1433" s="4">
        <v>403169</v>
      </c>
      <c r="AS1433" s="1" t="s">
        <v>52</v>
      </c>
      <c r="AT1433" s="9">
        <f t="shared" si="654"/>
        <v>43333</v>
      </c>
      <c r="AU1433" s="9">
        <f t="shared" si="655"/>
        <v>43313</v>
      </c>
      <c r="AV1433" s="9">
        <v>44798</v>
      </c>
      <c r="AW1433" s="11">
        <f t="shared" si="656"/>
        <v>4.0136986301369859</v>
      </c>
      <c r="AX1433">
        <v>10</v>
      </c>
      <c r="AY1433" s="12">
        <v>0.05</v>
      </c>
      <c r="AZ1433">
        <f t="shared" si="657"/>
        <v>9.5000000000000001E-2</v>
      </c>
      <c r="BA1433" s="13">
        <f t="shared" si="658"/>
        <v>469552</v>
      </c>
      <c r="BB1433" s="17" t="s">
        <v>1871</v>
      </c>
      <c r="BC1433">
        <f>MATCH(BB1433,MONTHLY_INDEX!$A:$A,0)</f>
        <v>639</v>
      </c>
      <c r="BD1433">
        <f>MATCH(AU1433,MONTHLY_INDEX!$1:$1,0)</f>
        <v>80</v>
      </c>
      <c r="BE1433">
        <f>INDEX(MONTHLY_INDEX!$1:$1048576,Final!BC1433,Final!BD1433)</f>
        <v>112.8</v>
      </c>
      <c r="BF1433">
        <f>MATCH($BF$1,MONTHLY_INDEX!$1:$1,0)</f>
        <v>127</v>
      </c>
      <c r="BG1433">
        <f>INDEX(MONTHLY_INDEX!$1:$1048576,Final!BC1433,Final!BF1433)</f>
        <v>116.2</v>
      </c>
      <c r="BH1433" s="23">
        <f t="shared" si="659"/>
        <v>3.0141843971631256E-2</v>
      </c>
      <c r="BI1433" s="14">
        <f t="shared" si="660"/>
        <v>483705.16312056739</v>
      </c>
      <c r="BJ1433" s="14">
        <f t="shared" si="661"/>
        <v>184437.44130768481</v>
      </c>
      <c r="BK1433" s="15">
        <f t="shared" si="662"/>
        <v>299267.72181288258</v>
      </c>
      <c r="BL1433" s="52">
        <v>0</v>
      </c>
      <c r="BM1433" s="15">
        <f t="shared" si="663"/>
        <v>299267.72181288258</v>
      </c>
    </row>
    <row r="1434" spans="1:65">
      <c r="A1434" s="8">
        <v>1432</v>
      </c>
      <c r="B1434" s="1" t="s">
        <v>44</v>
      </c>
      <c r="C1434" s="1">
        <v>1500</v>
      </c>
      <c r="D1434" s="1" t="s">
        <v>60</v>
      </c>
      <c r="E1434" s="1">
        <v>150000059</v>
      </c>
      <c r="F1434" s="1" t="s">
        <v>60</v>
      </c>
      <c r="G1434" s="1" t="s">
        <v>107</v>
      </c>
      <c r="H1434" s="1">
        <v>19</v>
      </c>
      <c r="I1434" s="1" t="s">
        <v>52</v>
      </c>
      <c r="J1434" s="1" t="s">
        <v>49</v>
      </c>
      <c r="K1434" s="1">
        <v>17406001</v>
      </c>
      <c r="L1434" s="1" t="s">
        <v>50</v>
      </c>
      <c r="M1434" s="1" t="s">
        <v>51</v>
      </c>
      <c r="N1434" s="1" t="s">
        <v>64</v>
      </c>
      <c r="O1434" s="1" t="s">
        <v>65</v>
      </c>
      <c r="P1434" s="1" t="s">
        <v>66</v>
      </c>
      <c r="Q1434" s="1" t="s">
        <v>67</v>
      </c>
      <c r="R1434" s="1" t="s">
        <v>87</v>
      </c>
      <c r="S1434" s="1" t="s">
        <v>88</v>
      </c>
      <c r="T1434" s="2">
        <v>43333</v>
      </c>
      <c r="U1434" s="2">
        <v>43333</v>
      </c>
      <c r="V1434" s="1" t="s">
        <v>52</v>
      </c>
      <c r="W1434" s="3">
        <v>1</v>
      </c>
      <c r="X1434" s="1" t="s">
        <v>53</v>
      </c>
      <c r="Y1434" s="4">
        <v>6861326</v>
      </c>
      <c r="Z1434" s="4">
        <v>-898859</v>
      </c>
      <c r="AA1434" s="4">
        <v>0</v>
      </c>
      <c r="AB1434" s="4">
        <v>0</v>
      </c>
      <c r="AC1434" s="4">
        <v>0</v>
      </c>
      <c r="AD1434" s="4">
        <v>6861326</v>
      </c>
      <c r="AE1434" s="5">
        <v>1685</v>
      </c>
      <c r="AF1434" s="1" t="s">
        <v>70</v>
      </c>
      <c r="AG1434" s="1" t="s">
        <v>71</v>
      </c>
      <c r="AH1434" s="1" t="s">
        <v>89</v>
      </c>
      <c r="AI1434" s="1" t="s">
        <v>57</v>
      </c>
      <c r="AJ1434" s="5">
        <v>10950</v>
      </c>
      <c r="AK1434" s="4">
        <v>-71176</v>
      </c>
      <c r="AL1434" s="4">
        <v>0</v>
      </c>
      <c r="AM1434" s="4">
        <v>0</v>
      </c>
      <c r="AN1434" s="4">
        <v>0</v>
      </c>
      <c r="AO1434" s="4">
        <v>-970035</v>
      </c>
      <c r="AP1434" s="4">
        <v>-970035</v>
      </c>
      <c r="AQ1434" s="4">
        <v>0</v>
      </c>
      <c r="AR1434" s="4">
        <v>5891291</v>
      </c>
      <c r="AS1434" s="1" t="s">
        <v>52</v>
      </c>
      <c r="AT1434" s="9">
        <f t="shared" si="654"/>
        <v>43333</v>
      </c>
      <c r="AU1434" s="9">
        <f t="shared" si="655"/>
        <v>43313</v>
      </c>
      <c r="AV1434" s="9">
        <v>44798</v>
      </c>
      <c r="AW1434" s="11">
        <f t="shared" si="656"/>
        <v>4.0136986301369859</v>
      </c>
      <c r="AX1434">
        <v>10</v>
      </c>
      <c r="AY1434" s="12">
        <v>0.05</v>
      </c>
      <c r="AZ1434">
        <f t="shared" si="657"/>
        <v>9.5000000000000001E-2</v>
      </c>
      <c r="BA1434" s="13">
        <f t="shared" si="658"/>
        <v>6861326</v>
      </c>
      <c r="BI1434" s="14">
        <f t="shared" ref="BI1434:BI1436" si="664">AR1434</f>
        <v>5891291</v>
      </c>
      <c r="BJ1434" s="14">
        <v>0</v>
      </c>
      <c r="BK1434" s="14">
        <f t="shared" ref="BK1434:BK1436" si="665">AR1434</f>
        <v>5891291</v>
      </c>
      <c r="BL1434" s="52">
        <v>0</v>
      </c>
      <c r="BM1434" s="15">
        <f t="shared" ref="BM1434:BM1436" si="666">AR1434</f>
        <v>5891291</v>
      </c>
    </row>
    <row r="1435" spans="1:65">
      <c r="A1435" s="8">
        <v>1433</v>
      </c>
      <c r="B1435" s="1" t="s">
        <v>44</v>
      </c>
      <c r="C1435" s="1">
        <v>1500</v>
      </c>
      <c r="D1435" s="1" t="s">
        <v>60</v>
      </c>
      <c r="E1435" s="1">
        <v>150000059</v>
      </c>
      <c r="F1435" s="1" t="s">
        <v>60</v>
      </c>
      <c r="G1435" s="1" t="s">
        <v>108</v>
      </c>
      <c r="H1435" s="1">
        <v>20</v>
      </c>
      <c r="I1435" s="1" t="s">
        <v>52</v>
      </c>
      <c r="J1435" s="1" t="s">
        <v>49</v>
      </c>
      <c r="K1435" s="1">
        <v>17406001</v>
      </c>
      <c r="L1435" s="1" t="s">
        <v>50</v>
      </c>
      <c r="M1435" s="1" t="s">
        <v>51</v>
      </c>
      <c r="N1435" s="1" t="s">
        <v>64</v>
      </c>
      <c r="O1435" s="1" t="s">
        <v>65</v>
      </c>
      <c r="P1435" s="1" t="s">
        <v>66</v>
      </c>
      <c r="Q1435" s="1" t="s">
        <v>67</v>
      </c>
      <c r="R1435" s="1" t="s">
        <v>87</v>
      </c>
      <c r="S1435" s="1" t="s">
        <v>88</v>
      </c>
      <c r="T1435" s="2">
        <v>43333</v>
      </c>
      <c r="U1435" s="2">
        <v>43333</v>
      </c>
      <c r="V1435" s="1" t="s">
        <v>52</v>
      </c>
      <c r="W1435" s="3">
        <v>1</v>
      </c>
      <c r="X1435" s="1" t="s">
        <v>53</v>
      </c>
      <c r="Y1435" s="4">
        <v>5552065</v>
      </c>
      <c r="Z1435" s="4">
        <v>-727341</v>
      </c>
      <c r="AA1435" s="4">
        <v>0</v>
      </c>
      <c r="AB1435" s="4">
        <v>0</v>
      </c>
      <c r="AC1435" s="4">
        <v>0</v>
      </c>
      <c r="AD1435" s="4">
        <v>5552065</v>
      </c>
      <c r="AE1435" s="5">
        <v>1685</v>
      </c>
      <c r="AF1435" s="1" t="s">
        <v>70</v>
      </c>
      <c r="AG1435" s="1" t="s">
        <v>71</v>
      </c>
      <c r="AH1435" s="1" t="s">
        <v>89</v>
      </c>
      <c r="AI1435" s="1" t="s">
        <v>57</v>
      </c>
      <c r="AJ1435" s="5">
        <v>10950</v>
      </c>
      <c r="AK1435" s="4">
        <v>-57594</v>
      </c>
      <c r="AL1435" s="4">
        <v>0</v>
      </c>
      <c r="AM1435" s="4">
        <v>0</v>
      </c>
      <c r="AN1435" s="4">
        <v>0</v>
      </c>
      <c r="AO1435" s="4">
        <v>-784935</v>
      </c>
      <c r="AP1435" s="4">
        <v>-784935</v>
      </c>
      <c r="AQ1435" s="4">
        <v>0</v>
      </c>
      <c r="AR1435" s="4">
        <v>4767130</v>
      </c>
      <c r="AS1435" s="1" t="s">
        <v>52</v>
      </c>
      <c r="AT1435" s="9">
        <f t="shared" si="654"/>
        <v>43333</v>
      </c>
      <c r="AU1435" s="9">
        <f t="shared" si="655"/>
        <v>43313</v>
      </c>
      <c r="AV1435" s="9">
        <v>44798</v>
      </c>
      <c r="AW1435" s="11">
        <f t="shared" si="656"/>
        <v>4.0136986301369859</v>
      </c>
      <c r="AX1435">
        <v>10</v>
      </c>
      <c r="AY1435" s="12">
        <v>0.05</v>
      </c>
      <c r="AZ1435">
        <f t="shared" si="657"/>
        <v>9.5000000000000001E-2</v>
      </c>
      <c r="BA1435" s="13">
        <f t="shared" si="658"/>
        <v>5552065</v>
      </c>
      <c r="BI1435" s="14">
        <f t="shared" si="664"/>
        <v>4767130</v>
      </c>
      <c r="BJ1435" s="14">
        <v>0</v>
      </c>
      <c r="BK1435" s="14">
        <f t="shared" si="665"/>
        <v>4767130</v>
      </c>
      <c r="BL1435" s="52">
        <v>0</v>
      </c>
      <c r="BM1435" s="15">
        <f t="shared" si="666"/>
        <v>4767130</v>
      </c>
    </row>
    <row r="1436" spans="1:65">
      <c r="A1436" s="8">
        <v>1434</v>
      </c>
      <c r="B1436" s="1" t="s">
        <v>44</v>
      </c>
      <c r="C1436" s="1">
        <v>1500</v>
      </c>
      <c r="D1436" s="1" t="s">
        <v>60</v>
      </c>
      <c r="E1436" s="1">
        <v>150000059</v>
      </c>
      <c r="F1436" s="1" t="s">
        <v>60</v>
      </c>
      <c r="G1436" s="1" t="s">
        <v>109</v>
      </c>
      <c r="H1436" s="1">
        <v>21</v>
      </c>
      <c r="I1436" s="1" t="s">
        <v>52</v>
      </c>
      <c r="J1436" s="1" t="s">
        <v>49</v>
      </c>
      <c r="K1436" s="1">
        <v>17406001</v>
      </c>
      <c r="L1436" s="1" t="s">
        <v>50</v>
      </c>
      <c r="M1436" s="1" t="s">
        <v>51</v>
      </c>
      <c r="N1436" s="1" t="s">
        <v>64</v>
      </c>
      <c r="O1436" s="1" t="s">
        <v>65</v>
      </c>
      <c r="P1436" s="1" t="s">
        <v>66</v>
      </c>
      <c r="Q1436" s="1" t="s">
        <v>67</v>
      </c>
      <c r="R1436" s="1" t="s">
        <v>87</v>
      </c>
      <c r="S1436" s="1" t="s">
        <v>88</v>
      </c>
      <c r="T1436" s="2">
        <v>43333</v>
      </c>
      <c r="U1436" s="2">
        <v>43333</v>
      </c>
      <c r="V1436" s="1" t="s">
        <v>52</v>
      </c>
      <c r="W1436" s="3">
        <v>1</v>
      </c>
      <c r="X1436" s="1" t="s">
        <v>53</v>
      </c>
      <c r="Y1436" s="4">
        <v>1950695</v>
      </c>
      <c r="Z1436" s="4">
        <v>-256470</v>
      </c>
      <c r="AA1436" s="4">
        <v>0</v>
      </c>
      <c r="AB1436" s="4">
        <v>0</v>
      </c>
      <c r="AC1436" s="4">
        <v>0</v>
      </c>
      <c r="AD1436" s="4">
        <v>1950695</v>
      </c>
      <c r="AE1436" s="5">
        <v>1685</v>
      </c>
      <c r="AF1436" s="1" t="s">
        <v>70</v>
      </c>
      <c r="AG1436" s="1" t="s">
        <v>71</v>
      </c>
      <c r="AH1436" s="1" t="s">
        <v>89</v>
      </c>
      <c r="AI1436" s="1" t="s">
        <v>57</v>
      </c>
      <c r="AJ1436" s="5">
        <v>10950</v>
      </c>
      <c r="AK1436" s="4">
        <v>-20224</v>
      </c>
      <c r="AL1436" s="4">
        <v>0</v>
      </c>
      <c r="AM1436" s="4">
        <v>0</v>
      </c>
      <c r="AN1436" s="4">
        <v>0</v>
      </c>
      <c r="AO1436" s="4">
        <v>-276694</v>
      </c>
      <c r="AP1436" s="4">
        <v>-276694</v>
      </c>
      <c r="AQ1436" s="4">
        <v>0</v>
      </c>
      <c r="AR1436" s="4">
        <v>1674001</v>
      </c>
      <c r="AS1436" s="1" t="s">
        <v>52</v>
      </c>
      <c r="AT1436" s="9">
        <f t="shared" si="654"/>
        <v>43333</v>
      </c>
      <c r="AU1436" s="9">
        <f t="shared" si="655"/>
        <v>43313</v>
      </c>
      <c r="AV1436" s="9">
        <v>44798</v>
      </c>
      <c r="AW1436" s="11">
        <f t="shared" si="656"/>
        <v>4.0136986301369859</v>
      </c>
      <c r="AX1436">
        <v>10</v>
      </c>
      <c r="AY1436" s="12">
        <v>0.05</v>
      </c>
      <c r="AZ1436">
        <f t="shared" si="657"/>
        <v>9.5000000000000001E-2</v>
      </c>
      <c r="BA1436" s="13">
        <f t="shared" si="658"/>
        <v>1950695</v>
      </c>
      <c r="BI1436" s="14">
        <f t="shared" si="664"/>
        <v>1674001</v>
      </c>
      <c r="BJ1436" s="14">
        <v>0</v>
      </c>
      <c r="BK1436" s="14">
        <f t="shared" si="665"/>
        <v>1674001</v>
      </c>
      <c r="BL1436" s="52">
        <v>0</v>
      </c>
      <c r="BM1436" s="15">
        <f t="shared" si="666"/>
        <v>1674001</v>
      </c>
    </row>
    <row r="1437" spans="1:65">
      <c r="A1437" s="8">
        <v>1435</v>
      </c>
      <c r="B1437" s="1" t="s">
        <v>44</v>
      </c>
      <c r="C1437" s="1">
        <v>1500</v>
      </c>
      <c r="D1437" s="1" t="s">
        <v>60</v>
      </c>
      <c r="E1437" s="1">
        <v>150000059</v>
      </c>
      <c r="F1437" s="1" t="s">
        <v>60</v>
      </c>
      <c r="G1437" s="1" t="s">
        <v>110</v>
      </c>
      <c r="H1437" s="1">
        <v>22</v>
      </c>
      <c r="I1437" s="1" t="s">
        <v>52</v>
      </c>
      <c r="J1437" s="1" t="s">
        <v>49</v>
      </c>
      <c r="K1437" s="1">
        <v>17406001</v>
      </c>
      <c r="L1437" s="1" t="s">
        <v>50</v>
      </c>
      <c r="M1437" s="1" t="s">
        <v>51</v>
      </c>
      <c r="N1437" s="1" t="s">
        <v>64</v>
      </c>
      <c r="O1437" s="1" t="s">
        <v>65</v>
      </c>
      <c r="P1437" s="1" t="s">
        <v>66</v>
      </c>
      <c r="Q1437" s="1" t="s">
        <v>67</v>
      </c>
      <c r="R1437" s="1" t="s">
        <v>87</v>
      </c>
      <c r="S1437" s="1" t="s">
        <v>88</v>
      </c>
      <c r="T1437" s="2">
        <v>43333</v>
      </c>
      <c r="U1437" s="2">
        <v>43333</v>
      </c>
      <c r="V1437" s="1" t="s">
        <v>52</v>
      </c>
      <c r="W1437" s="3">
        <v>1</v>
      </c>
      <c r="X1437" s="1" t="s">
        <v>53</v>
      </c>
      <c r="Y1437" s="4">
        <v>16789210</v>
      </c>
      <c r="Z1437" s="4">
        <v>-2199450</v>
      </c>
      <c r="AA1437" s="4">
        <v>0</v>
      </c>
      <c r="AB1437" s="4">
        <v>0</v>
      </c>
      <c r="AC1437" s="4">
        <v>0</v>
      </c>
      <c r="AD1437" s="4">
        <v>16789210</v>
      </c>
      <c r="AE1437" s="5">
        <v>1685</v>
      </c>
      <c r="AF1437" s="1" t="s">
        <v>70</v>
      </c>
      <c r="AG1437" s="1" t="s">
        <v>71</v>
      </c>
      <c r="AH1437" s="1" t="s">
        <v>89</v>
      </c>
      <c r="AI1437" s="1" t="s">
        <v>57</v>
      </c>
      <c r="AJ1437" s="5">
        <v>10950</v>
      </c>
      <c r="AK1437" s="4">
        <v>-174163</v>
      </c>
      <c r="AL1437" s="4">
        <v>0</v>
      </c>
      <c r="AM1437" s="4">
        <v>0</v>
      </c>
      <c r="AN1437" s="4">
        <v>0</v>
      </c>
      <c r="AO1437" s="4">
        <v>-2373613</v>
      </c>
      <c r="AP1437" s="4">
        <v>-2373613</v>
      </c>
      <c r="AQ1437" s="4">
        <v>0</v>
      </c>
      <c r="AR1437" s="4">
        <v>14415597</v>
      </c>
      <c r="AS1437" s="1" t="s">
        <v>52</v>
      </c>
      <c r="AT1437" s="9">
        <f t="shared" si="654"/>
        <v>43333</v>
      </c>
      <c r="AU1437" s="9">
        <f t="shared" si="655"/>
        <v>43313</v>
      </c>
      <c r="AV1437" s="9">
        <v>44798</v>
      </c>
      <c r="AW1437" s="11">
        <f t="shared" si="656"/>
        <v>4.0136986301369859</v>
      </c>
      <c r="AX1437">
        <v>25</v>
      </c>
      <c r="AY1437" s="12">
        <v>0.05</v>
      </c>
      <c r="AZ1437">
        <f t="shared" si="657"/>
        <v>3.7999999999999999E-2</v>
      </c>
      <c r="BA1437" s="13">
        <f t="shared" si="658"/>
        <v>16789210</v>
      </c>
      <c r="BB1437" s="17" t="s">
        <v>2189</v>
      </c>
      <c r="BC1437">
        <f>MATCH(BB1437,MONTHLY_INDEX!$A:$A,0)</f>
        <v>798</v>
      </c>
      <c r="BD1437">
        <f>MATCH(AU1437,MONTHLY_INDEX!$1:$1,0)</f>
        <v>80</v>
      </c>
      <c r="BE1437">
        <f>INDEX(MONTHLY_INDEX!$1:$1048576,Final!BC1437,Final!BD1437)</f>
        <v>96</v>
      </c>
      <c r="BF1437">
        <f>MATCH($BF$1,MONTHLY_INDEX!$1:$1,0)</f>
        <v>127</v>
      </c>
      <c r="BG1437">
        <f>INDEX(MONTHLY_INDEX!$1:$1048576,Final!BC1437,Final!BF1437)</f>
        <v>95.3</v>
      </c>
      <c r="BH1437" s="23">
        <f>(BG1437-BE1437)/BE1437</f>
        <v>-7.2916666666666963E-3</v>
      </c>
      <c r="BI1437" s="14">
        <f>(1+BH1437)*BA1437</f>
        <v>16666788.677083332</v>
      </c>
      <c r="BJ1437" s="14">
        <f>BI1437*AZ1437*AW1437</f>
        <v>2542027.7415156956</v>
      </c>
      <c r="BK1437" s="15">
        <f t="shared" si="662"/>
        <v>14124760.935567636</v>
      </c>
      <c r="BL1437" s="52">
        <v>0</v>
      </c>
      <c r="BM1437" s="15">
        <f>MAX((1-BL1437)*BK1437,BI1437*AY1437)</f>
        <v>14124760.935567636</v>
      </c>
    </row>
    <row r="1438" spans="1:65">
      <c r="A1438" s="8">
        <v>1436</v>
      </c>
      <c r="B1438" s="1" t="s">
        <v>44</v>
      </c>
      <c r="C1438" s="1">
        <v>1500</v>
      </c>
      <c r="D1438" s="1" t="s">
        <v>60</v>
      </c>
      <c r="E1438" s="1">
        <v>150000059</v>
      </c>
      <c r="F1438" s="1" t="s">
        <v>60</v>
      </c>
      <c r="G1438" s="1" t="s">
        <v>111</v>
      </c>
      <c r="H1438" s="1">
        <v>23</v>
      </c>
      <c r="I1438" s="1" t="s">
        <v>52</v>
      </c>
      <c r="J1438" s="1" t="s">
        <v>49</v>
      </c>
      <c r="K1438" s="1">
        <v>17406001</v>
      </c>
      <c r="L1438" s="1" t="s">
        <v>50</v>
      </c>
      <c r="M1438" s="1" t="s">
        <v>51</v>
      </c>
      <c r="N1438" s="1" t="s">
        <v>64</v>
      </c>
      <c r="O1438" s="1" t="s">
        <v>65</v>
      </c>
      <c r="P1438" s="1" t="s">
        <v>66</v>
      </c>
      <c r="Q1438" s="1" t="s">
        <v>67</v>
      </c>
      <c r="R1438" s="1" t="s">
        <v>87</v>
      </c>
      <c r="S1438" s="1" t="s">
        <v>88</v>
      </c>
      <c r="T1438" s="2">
        <v>43333</v>
      </c>
      <c r="U1438" s="2">
        <v>43333</v>
      </c>
      <c r="V1438" s="1" t="s">
        <v>52</v>
      </c>
      <c r="W1438" s="3">
        <v>1</v>
      </c>
      <c r="X1438" s="1" t="s">
        <v>53</v>
      </c>
      <c r="Y1438" s="4">
        <v>32425</v>
      </c>
      <c r="Z1438" s="4">
        <v>-4246</v>
      </c>
      <c r="AA1438" s="4">
        <v>0</v>
      </c>
      <c r="AB1438" s="4">
        <v>0</v>
      </c>
      <c r="AC1438" s="4">
        <v>0</v>
      </c>
      <c r="AD1438" s="4">
        <v>32425</v>
      </c>
      <c r="AE1438" s="5">
        <v>1685</v>
      </c>
      <c r="AF1438" s="1" t="s">
        <v>70</v>
      </c>
      <c r="AG1438" s="1" t="s">
        <v>71</v>
      </c>
      <c r="AH1438" s="1" t="s">
        <v>89</v>
      </c>
      <c r="AI1438" s="1" t="s">
        <v>57</v>
      </c>
      <c r="AJ1438" s="5">
        <v>10950</v>
      </c>
      <c r="AK1438" s="4">
        <v>-336</v>
      </c>
      <c r="AL1438" s="4">
        <v>0</v>
      </c>
      <c r="AM1438" s="4">
        <v>0</v>
      </c>
      <c r="AN1438" s="4">
        <v>0</v>
      </c>
      <c r="AO1438" s="4">
        <v>-4582</v>
      </c>
      <c r="AP1438" s="4">
        <v>-4582</v>
      </c>
      <c r="AQ1438" s="4">
        <v>0</v>
      </c>
      <c r="AR1438" s="4">
        <v>27843</v>
      </c>
      <c r="AS1438" s="1" t="s">
        <v>52</v>
      </c>
      <c r="AT1438" s="9">
        <f t="shared" si="654"/>
        <v>43333</v>
      </c>
      <c r="AU1438" s="9">
        <f t="shared" si="655"/>
        <v>43313</v>
      </c>
      <c r="AV1438" s="9">
        <v>44798</v>
      </c>
      <c r="AW1438" s="11">
        <f t="shared" si="656"/>
        <v>4.0136986301369859</v>
      </c>
      <c r="AX1438">
        <v>10</v>
      </c>
      <c r="AY1438" s="12">
        <v>0.05</v>
      </c>
      <c r="AZ1438">
        <f t="shared" si="657"/>
        <v>9.5000000000000001E-2</v>
      </c>
      <c r="BA1438" s="13">
        <f t="shared" si="658"/>
        <v>32425</v>
      </c>
      <c r="BI1438" s="14">
        <f t="shared" ref="BI1438:BI1442" si="667">AR1438</f>
        <v>27843</v>
      </c>
      <c r="BJ1438" s="14">
        <v>0</v>
      </c>
      <c r="BK1438" s="14">
        <f t="shared" ref="BK1438:BK1442" si="668">AR1438</f>
        <v>27843</v>
      </c>
      <c r="BL1438" s="52">
        <v>0</v>
      </c>
      <c r="BM1438" s="15">
        <f t="shared" ref="BM1438:BM1442" si="669">AR1438</f>
        <v>27843</v>
      </c>
    </row>
    <row r="1439" spans="1:65">
      <c r="A1439" s="8">
        <v>1437</v>
      </c>
      <c r="B1439" s="1" t="s">
        <v>44</v>
      </c>
      <c r="C1439" s="1">
        <v>1500</v>
      </c>
      <c r="D1439" s="1" t="s">
        <v>60</v>
      </c>
      <c r="E1439" s="1">
        <v>150000059</v>
      </c>
      <c r="F1439" s="1" t="s">
        <v>112</v>
      </c>
      <c r="G1439" s="1" t="s">
        <v>113</v>
      </c>
      <c r="H1439" s="1">
        <v>24</v>
      </c>
      <c r="I1439" s="1" t="s">
        <v>52</v>
      </c>
      <c r="J1439" s="1" t="s">
        <v>49</v>
      </c>
      <c r="K1439" s="1">
        <v>17406001</v>
      </c>
      <c r="L1439" s="1" t="s">
        <v>50</v>
      </c>
      <c r="M1439" s="1" t="s">
        <v>51</v>
      </c>
      <c r="N1439" s="1" t="s">
        <v>64</v>
      </c>
      <c r="O1439" s="1" t="s">
        <v>65</v>
      </c>
      <c r="P1439" s="1" t="s">
        <v>66</v>
      </c>
      <c r="Q1439" s="1" t="s">
        <v>67</v>
      </c>
      <c r="R1439" s="1" t="s">
        <v>87</v>
      </c>
      <c r="S1439" s="1" t="s">
        <v>88</v>
      </c>
      <c r="T1439" s="2">
        <v>43333</v>
      </c>
      <c r="U1439" s="2">
        <v>43333</v>
      </c>
      <c r="V1439" s="1" t="s">
        <v>52</v>
      </c>
      <c r="W1439" s="3">
        <v>1</v>
      </c>
      <c r="X1439" s="1" t="s">
        <v>53</v>
      </c>
      <c r="Y1439" s="4">
        <v>970825</v>
      </c>
      <c r="Z1439" s="4">
        <v>-127181.51</v>
      </c>
      <c r="AA1439" s="4">
        <v>0</v>
      </c>
      <c r="AB1439" s="4">
        <v>0</v>
      </c>
      <c r="AC1439" s="4">
        <v>0</v>
      </c>
      <c r="AD1439" s="4">
        <v>970825</v>
      </c>
      <c r="AE1439" s="5">
        <v>1685</v>
      </c>
      <c r="AF1439" s="1" t="s">
        <v>70</v>
      </c>
      <c r="AG1439" s="1" t="s">
        <v>71</v>
      </c>
      <c r="AH1439" s="1" t="s">
        <v>89</v>
      </c>
      <c r="AI1439" s="1" t="s">
        <v>57</v>
      </c>
      <c r="AJ1439" s="5">
        <v>10950</v>
      </c>
      <c r="AK1439" s="4">
        <v>-10071</v>
      </c>
      <c r="AL1439" s="4">
        <v>0</v>
      </c>
      <c r="AM1439" s="4">
        <v>0</v>
      </c>
      <c r="AN1439" s="4">
        <v>0</v>
      </c>
      <c r="AO1439" s="4">
        <v>-137252.51</v>
      </c>
      <c r="AP1439" s="4">
        <v>-137252.51</v>
      </c>
      <c r="AQ1439" s="4">
        <v>0</v>
      </c>
      <c r="AR1439" s="4">
        <v>833572.49</v>
      </c>
      <c r="AS1439" s="1" t="s">
        <v>52</v>
      </c>
      <c r="AT1439" s="9">
        <f t="shared" si="654"/>
        <v>43333</v>
      </c>
      <c r="AU1439" s="9">
        <f t="shared" si="655"/>
        <v>43313</v>
      </c>
      <c r="AV1439" s="9">
        <v>44798</v>
      </c>
      <c r="AW1439" s="11">
        <f t="shared" si="656"/>
        <v>4.0136986301369859</v>
      </c>
      <c r="AX1439">
        <v>10</v>
      </c>
      <c r="AY1439" s="12">
        <v>0.05</v>
      </c>
      <c r="AZ1439">
        <f t="shared" si="657"/>
        <v>9.5000000000000001E-2</v>
      </c>
      <c r="BA1439" s="13">
        <f t="shared" si="658"/>
        <v>970825</v>
      </c>
      <c r="BB1439" s="16" t="s">
        <v>593</v>
      </c>
      <c r="BC1439" s="16" t="s">
        <v>593</v>
      </c>
      <c r="BD1439" s="16" t="s">
        <v>593</v>
      </c>
      <c r="BE1439" s="16" t="s">
        <v>593</v>
      </c>
      <c r="BF1439" s="16" t="s">
        <v>593</v>
      </c>
      <c r="BG1439" s="16" t="s">
        <v>593</v>
      </c>
      <c r="BH1439" s="16" t="s">
        <v>593</v>
      </c>
      <c r="BI1439" s="14">
        <f t="shared" si="667"/>
        <v>833572.49</v>
      </c>
      <c r="BJ1439" s="14">
        <v>0</v>
      </c>
      <c r="BK1439" s="14">
        <f t="shared" si="668"/>
        <v>833572.49</v>
      </c>
      <c r="BL1439" s="52">
        <v>0</v>
      </c>
      <c r="BM1439" s="15">
        <f t="shared" si="669"/>
        <v>833572.49</v>
      </c>
    </row>
    <row r="1440" spans="1:65">
      <c r="A1440" s="8">
        <v>1438</v>
      </c>
      <c r="B1440" s="1" t="s">
        <v>44</v>
      </c>
      <c r="C1440" s="1">
        <v>1500</v>
      </c>
      <c r="D1440" s="1" t="s">
        <v>60</v>
      </c>
      <c r="E1440" s="1">
        <v>150000059</v>
      </c>
      <c r="F1440" s="1" t="s">
        <v>112</v>
      </c>
      <c r="G1440" s="1" t="s">
        <v>114</v>
      </c>
      <c r="H1440" s="1">
        <v>25</v>
      </c>
      <c r="I1440" s="1" t="s">
        <v>52</v>
      </c>
      <c r="J1440" s="1" t="s">
        <v>49</v>
      </c>
      <c r="K1440" s="1">
        <v>17406001</v>
      </c>
      <c r="L1440" s="1" t="s">
        <v>50</v>
      </c>
      <c r="M1440" s="1" t="s">
        <v>51</v>
      </c>
      <c r="N1440" s="1" t="s">
        <v>64</v>
      </c>
      <c r="O1440" s="1" t="s">
        <v>65</v>
      </c>
      <c r="P1440" s="1" t="s">
        <v>66</v>
      </c>
      <c r="Q1440" s="1" t="s">
        <v>67</v>
      </c>
      <c r="R1440" s="1" t="s">
        <v>87</v>
      </c>
      <c r="S1440" s="1" t="s">
        <v>88</v>
      </c>
      <c r="T1440" s="2">
        <v>43333</v>
      </c>
      <c r="U1440" s="2">
        <v>43333</v>
      </c>
      <c r="V1440" s="1" t="s">
        <v>52</v>
      </c>
      <c r="W1440" s="3">
        <v>1</v>
      </c>
      <c r="X1440" s="1" t="s">
        <v>53</v>
      </c>
      <c r="Y1440" s="4">
        <v>2008211</v>
      </c>
      <c r="Z1440" s="4">
        <v>-263082.87</v>
      </c>
      <c r="AA1440" s="4">
        <v>0</v>
      </c>
      <c r="AB1440" s="4">
        <v>0</v>
      </c>
      <c r="AC1440" s="4">
        <v>0</v>
      </c>
      <c r="AD1440" s="4">
        <v>2008211</v>
      </c>
      <c r="AE1440" s="5">
        <v>1685</v>
      </c>
      <c r="AF1440" s="1" t="s">
        <v>70</v>
      </c>
      <c r="AG1440" s="1" t="s">
        <v>71</v>
      </c>
      <c r="AH1440" s="1" t="s">
        <v>89</v>
      </c>
      <c r="AI1440" s="1" t="s">
        <v>57</v>
      </c>
      <c r="AJ1440" s="5">
        <v>10950</v>
      </c>
      <c r="AK1440" s="4">
        <v>-20832</v>
      </c>
      <c r="AL1440" s="4">
        <v>0</v>
      </c>
      <c r="AM1440" s="4">
        <v>0</v>
      </c>
      <c r="AN1440" s="4">
        <v>0</v>
      </c>
      <c r="AO1440" s="4">
        <v>-283914.87</v>
      </c>
      <c r="AP1440" s="4">
        <v>-283914.87</v>
      </c>
      <c r="AQ1440" s="4">
        <v>0</v>
      </c>
      <c r="AR1440" s="4">
        <v>1724296.13</v>
      </c>
      <c r="AS1440" s="1" t="s">
        <v>52</v>
      </c>
      <c r="AT1440" s="9">
        <f t="shared" si="654"/>
        <v>43333</v>
      </c>
      <c r="AU1440" s="9">
        <f t="shared" si="655"/>
        <v>43313</v>
      </c>
      <c r="AV1440" s="9">
        <v>44798</v>
      </c>
      <c r="AW1440" s="11">
        <f t="shared" si="656"/>
        <v>4.0136986301369859</v>
      </c>
      <c r="AX1440">
        <v>10</v>
      </c>
      <c r="AY1440" s="12">
        <v>0.05</v>
      </c>
      <c r="AZ1440">
        <f t="shared" si="657"/>
        <v>9.5000000000000001E-2</v>
      </c>
      <c r="BA1440" s="13">
        <f t="shared" si="658"/>
        <v>2008211</v>
      </c>
      <c r="BB1440" s="16" t="s">
        <v>593</v>
      </c>
      <c r="BC1440" s="16" t="s">
        <v>593</v>
      </c>
      <c r="BD1440" s="16" t="s">
        <v>593</v>
      </c>
      <c r="BE1440" s="16" t="s">
        <v>593</v>
      </c>
      <c r="BF1440" s="16" t="s">
        <v>593</v>
      </c>
      <c r="BG1440" s="16" t="s">
        <v>593</v>
      </c>
      <c r="BH1440" s="16" t="s">
        <v>593</v>
      </c>
      <c r="BI1440" s="14">
        <f t="shared" si="667"/>
        <v>1724296.13</v>
      </c>
      <c r="BJ1440" s="14">
        <v>0</v>
      </c>
      <c r="BK1440" s="14">
        <f t="shared" si="668"/>
        <v>1724296.13</v>
      </c>
      <c r="BL1440" s="52">
        <v>0</v>
      </c>
      <c r="BM1440" s="15">
        <f t="shared" si="669"/>
        <v>1724296.13</v>
      </c>
    </row>
    <row r="1441" spans="1:65">
      <c r="A1441" s="8">
        <v>1439</v>
      </c>
      <c r="B1441" s="1" t="s">
        <v>44</v>
      </c>
      <c r="C1441" s="1">
        <v>1500</v>
      </c>
      <c r="D1441" s="1" t="s">
        <v>60</v>
      </c>
      <c r="E1441" s="1">
        <v>150000059</v>
      </c>
      <c r="F1441" s="1" t="s">
        <v>60</v>
      </c>
      <c r="G1441" s="1" t="s">
        <v>115</v>
      </c>
      <c r="H1441" s="1">
        <v>26</v>
      </c>
      <c r="I1441" s="1" t="s">
        <v>52</v>
      </c>
      <c r="J1441" s="1" t="s">
        <v>49</v>
      </c>
      <c r="K1441" s="1">
        <v>17406001</v>
      </c>
      <c r="L1441" s="1" t="s">
        <v>50</v>
      </c>
      <c r="M1441" s="1" t="s">
        <v>51</v>
      </c>
      <c r="N1441" s="1" t="s">
        <v>64</v>
      </c>
      <c r="O1441" s="1" t="s">
        <v>65</v>
      </c>
      <c r="P1441" s="1" t="s">
        <v>66</v>
      </c>
      <c r="Q1441" s="1" t="s">
        <v>67</v>
      </c>
      <c r="R1441" s="1" t="s">
        <v>87</v>
      </c>
      <c r="S1441" s="1" t="s">
        <v>88</v>
      </c>
      <c r="T1441" s="2">
        <v>43333</v>
      </c>
      <c r="U1441" s="2">
        <v>43333</v>
      </c>
      <c r="V1441" s="1" t="s">
        <v>52</v>
      </c>
      <c r="W1441" s="3">
        <v>1</v>
      </c>
      <c r="X1441" s="1" t="s">
        <v>53</v>
      </c>
      <c r="Y1441" s="4">
        <v>120000</v>
      </c>
      <c r="Z1441" s="4">
        <v>-15720</v>
      </c>
      <c r="AA1441" s="4">
        <v>0</v>
      </c>
      <c r="AB1441" s="4">
        <v>0</v>
      </c>
      <c r="AC1441" s="4">
        <v>0</v>
      </c>
      <c r="AD1441" s="4">
        <v>120000</v>
      </c>
      <c r="AE1441" s="5">
        <v>1685</v>
      </c>
      <c r="AF1441" s="1" t="s">
        <v>70</v>
      </c>
      <c r="AG1441" s="1" t="s">
        <v>71</v>
      </c>
      <c r="AH1441" s="1" t="s">
        <v>89</v>
      </c>
      <c r="AI1441" s="1" t="s">
        <v>57</v>
      </c>
      <c r="AJ1441" s="5">
        <v>10950</v>
      </c>
      <c r="AK1441" s="4">
        <v>-1245</v>
      </c>
      <c r="AL1441" s="4">
        <v>0</v>
      </c>
      <c r="AM1441" s="4">
        <v>0</v>
      </c>
      <c r="AN1441" s="4">
        <v>0</v>
      </c>
      <c r="AO1441" s="4">
        <v>-16965</v>
      </c>
      <c r="AP1441" s="4">
        <v>-16965</v>
      </c>
      <c r="AQ1441" s="4">
        <v>0</v>
      </c>
      <c r="AR1441" s="4">
        <v>103035</v>
      </c>
      <c r="AS1441" s="1" t="s">
        <v>52</v>
      </c>
      <c r="AT1441" s="9">
        <f t="shared" si="654"/>
        <v>43333</v>
      </c>
      <c r="AU1441" s="9">
        <f t="shared" si="655"/>
        <v>43313</v>
      </c>
      <c r="AV1441" s="9">
        <v>44798</v>
      </c>
      <c r="AW1441" s="11">
        <f t="shared" si="656"/>
        <v>4.0136986301369859</v>
      </c>
      <c r="AX1441">
        <v>10</v>
      </c>
      <c r="AY1441" s="12">
        <v>0.05</v>
      </c>
      <c r="AZ1441">
        <f t="shared" si="657"/>
        <v>9.5000000000000001E-2</v>
      </c>
      <c r="BA1441" s="13">
        <f t="shared" si="658"/>
        <v>120000</v>
      </c>
      <c r="BI1441" s="14">
        <f t="shared" si="667"/>
        <v>103035</v>
      </c>
      <c r="BJ1441" s="14">
        <v>0</v>
      </c>
      <c r="BK1441" s="14">
        <f t="shared" si="668"/>
        <v>103035</v>
      </c>
      <c r="BL1441" s="52">
        <v>0</v>
      </c>
      <c r="BM1441" s="15">
        <f t="shared" si="669"/>
        <v>103035</v>
      </c>
    </row>
    <row r="1442" spans="1:65">
      <c r="A1442" s="8">
        <v>1440</v>
      </c>
      <c r="B1442" s="1" t="s">
        <v>44</v>
      </c>
      <c r="C1442" s="1">
        <v>1500</v>
      </c>
      <c r="D1442" s="1" t="s">
        <v>60</v>
      </c>
      <c r="E1442" s="1">
        <v>150000059</v>
      </c>
      <c r="F1442" s="1" t="s">
        <v>112</v>
      </c>
      <c r="G1442" s="1" t="s">
        <v>116</v>
      </c>
      <c r="H1442" s="1">
        <v>27</v>
      </c>
      <c r="I1442" s="1" t="s">
        <v>169</v>
      </c>
      <c r="J1442" s="1" t="s">
        <v>49</v>
      </c>
      <c r="K1442" s="1">
        <v>17406001</v>
      </c>
      <c r="L1442" s="1" t="s">
        <v>50</v>
      </c>
      <c r="M1442" s="1" t="s">
        <v>51</v>
      </c>
      <c r="N1442" s="1" t="s">
        <v>64</v>
      </c>
      <c r="O1442" s="1" t="s">
        <v>65</v>
      </c>
      <c r="P1442" s="1" t="s">
        <v>66</v>
      </c>
      <c r="Q1442" s="1" t="s">
        <v>67</v>
      </c>
      <c r="R1442" s="1" t="s">
        <v>87</v>
      </c>
      <c r="S1442" s="1" t="s">
        <v>88</v>
      </c>
      <c r="T1442" s="2">
        <v>43333</v>
      </c>
      <c r="U1442" s="2">
        <v>43333</v>
      </c>
      <c r="V1442" s="1" t="s">
        <v>52</v>
      </c>
      <c r="W1442" s="3">
        <v>1</v>
      </c>
      <c r="X1442" s="1" t="s">
        <v>53</v>
      </c>
      <c r="Y1442" s="4">
        <v>4339035</v>
      </c>
      <c r="Z1442" s="4">
        <v>-568428.62</v>
      </c>
      <c r="AA1442" s="4">
        <v>0</v>
      </c>
      <c r="AB1442" s="4">
        <v>0</v>
      </c>
      <c r="AC1442" s="4">
        <v>0</v>
      </c>
      <c r="AD1442" s="4">
        <v>4339035</v>
      </c>
      <c r="AE1442" s="5">
        <v>1685</v>
      </c>
      <c r="AF1442" s="1" t="s">
        <v>70</v>
      </c>
      <c r="AG1442" s="1" t="s">
        <v>71</v>
      </c>
      <c r="AH1442" s="1" t="s">
        <v>89</v>
      </c>
      <c r="AI1442" s="1" t="s">
        <v>57</v>
      </c>
      <c r="AJ1442" s="5">
        <v>10950</v>
      </c>
      <c r="AK1442" s="4">
        <v>-45011</v>
      </c>
      <c r="AL1442" s="4">
        <v>0</v>
      </c>
      <c r="AM1442" s="4">
        <v>0</v>
      </c>
      <c r="AN1442" s="4">
        <v>0</v>
      </c>
      <c r="AO1442" s="4">
        <v>-613439.62</v>
      </c>
      <c r="AP1442" s="4">
        <v>-613439.62</v>
      </c>
      <c r="AQ1442" s="4">
        <v>0</v>
      </c>
      <c r="AR1442" s="4">
        <v>3725595.38</v>
      </c>
      <c r="AS1442" s="1" t="s">
        <v>52</v>
      </c>
      <c r="AT1442" s="9">
        <f t="shared" si="654"/>
        <v>43333</v>
      </c>
      <c r="AU1442" s="9">
        <f t="shared" si="655"/>
        <v>43313</v>
      </c>
      <c r="AV1442" s="9">
        <v>44798</v>
      </c>
      <c r="AW1442" s="11">
        <f t="shared" si="656"/>
        <v>4.0136986301369859</v>
      </c>
      <c r="AX1442">
        <v>10</v>
      </c>
      <c r="AY1442" s="12">
        <v>0.05</v>
      </c>
      <c r="AZ1442">
        <f t="shared" si="657"/>
        <v>9.5000000000000001E-2</v>
      </c>
      <c r="BA1442" s="13">
        <f t="shared" si="658"/>
        <v>4339035</v>
      </c>
      <c r="BB1442" s="16" t="s">
        <v>593</v>
      </c>
      <c r="BC1442" s="16" t="s">
        <v>593</v>
      </c>
      <c r="BD1442" s="16" t="s">
        <v>593</v>
      </c>
      <c r="BE1442" s="16" t="s">
        <v>593</v>
      </c>
      <c r="BF1442" s="16" t="s">
        <v>593</v>
      </c>
      <c r="BG1442" s="16" t="s">
        <v>593</v>
      </c>
      <c r="BH1442" s="16" t="s">
        <v>593</v>
      </c>
      <c r="BI1442" s="14">
        <f t="shared" si="667"/>
        <v>3725595.38</v>
      </c>
      <c r="BJ1442" s="14">
        <v>0</v>
      </c>
      <c r="BK1442" s="14">
        <f t="shared" si="668"/>
        <v>3725595.38</v>
      </c>
      <c r="BL1442" s="52">
        <v>0</v>
      </c>
      <c r="BM1442" s="15">
        <f t="shared" si="669"/>
        <v>3725595.38</v>
      </c>
    </row>
    <row r="1443" spans="1:65">
      <c r="A1443" s="8">
        <v>1441</v>
      </c>
      <c r="B1443" s="1" t="s">
        <v>44</v>
      </c>
      <c r="C1443" s="1">
        <v>1500</v>
      </c>
      <c r="D1443" s="1" t="s">
        <v>60</v>
      </c>
      <c r="E1443" s="1">
        <v>150000060</v>
      </c>
      <c r="F1443" s="1" t="s">
        <v>60</v>
      </c>
      <c r="G1443" s="1" t="s">
        <v>86</v>
      </c>
      <c r="H1443" s="1">
        <v>1</v>
      </c>
      <c r="I1443" s="1" t="s">
        <v>52</v>
      </c>
      <c r="J1443" s="1" t="s">
        <v>49</v>
      </c>
      <c r="K1443" s="1">
        <v>17406001</v>
      </c>
      <c r="L1443" s="1" t="s">
        <v>50</v>
      </c>
      <c r="M1443" s="1" t="s">
        <v>51</v>
      </c>
      <c r="N1443" s="1" t="s">
        <v>64</v>
      </c>
      <c r="O1443" s="1" t="s">
        <v>65</v>
      </c>
      <c r="P1443" s="1" t="s">
        <v>66</v>
      </c>
      <c r="Q1443" s="1" t="s">
        <v>67</v>
      </c>
      <c r="R1443" s="1" t="s">
        <v>87</v>
      </c>
      <c r="S1443" s="1" t="s">
        <v>88</v>
      </c>
      <c r="T1443" s="2">
        <v>43333</v>
      </c>
      <c r="U1443" s="2">
        <v>43333</v>
      </c>
      <c r="V1443" s="1" t="s">
        <v>52</v>
      </c>
      <c r="W1443" s="3">
        <v>1</v>
      </c>
      <c r="X1443" s="1" t="s">
        <v>53</v>
      </c>
      <c r="Y1443" s="4">
        <v>892500</v>
      </c>
      <c r="Z1443" s="4">
        <v>-116920</v>
      </c>
      <c r="AA1443" s="4">
        <v>0</v>
      </c>
      <c r="AB1443" s="4">
        <v>0</v>
      </c>
      <c r="AC1443" s="4">
        <v>0</v>
      </c>
      <c r="AD1443" s="4">
        <v>892500</v>
      </c>
      <c r="AE1443" s="5">
        <v>1685</v>
      </c>
      <c r="AF1443" s="1" t="s">
        <v>70</v>
      </c>
      <c r="AG1443" s="1" t="s">
        <v>71</v>
      </c>
      <c r="AH1443" s="1" t="s">
        <v>89</v>
      </c>
      <c r="AI1443" s="1" t="s">
        <v>57</v>
      </c>
      <c r="AJ1443" s="5">
        <v>10950</v>
      </c>
      <c r="AK1443" s="4">
        <v>-9258</v>
      </c>
      <c r="AL1443" s="4">
        <v>0</v>
      </c>
      <c r="AM1443" s="4">
        <v>0</v>
      </c>
      <c r="AN1443" s="4">
        <v>0</v>
      </c>
      <c r="AO1443" s="4">
        <v>-126178</v>
      </c>
      <c r="AP1443" s="4">
        <v>-126178</v>
      </c>
      <c r="AQ1443" s="4">
        <v>0</v>
      </c>
      <c r="AR1443" s="4">
        <v>766322</v>
      </c>
      <c r="AS1443" s="1" t="s">
        <v>52</v>
      </c>
      <c r="AT1443" s="9">
        <f t="shared" si="654"/>
        <v>43333</v>
      </c>
      <c r="AU1443" s="9">
        <f t="shared" si="655"/>
        <v>43313</v>
      </c>
      <c r="AV1443" s="9">
        <v>44798</v>
      </c>
      <c r="AW1443" s="11">
        <f t="shared" si="656"/>
        <v>4.0136986301369859</v>
      </c>
      <c r="AX1443">
        <v>10</v>
      </c>
      <c r="AY1443" s="12">
        <v>0.05</v>
      </c>
      <c r="AZ1443">
        <f t="shared" si="657"/>
        <v>9.5000000000000001E-2</v>
      </c>
      <c r="BA1443" s="13">
        <f t="shared" si="658"/>
        <v>892500</v>
      </c>
      <c r="BB1443" s="17" t="s">
        <v>1853</v>
      </c>
      <c r="BC1443">
        <f>MATCH(BB1443,MONTHLY_INDEX!$A:$A,0)</f>
        <v>630</v>
      </c>
      <c r="BD1443">
        <f>MATCH(AU1443,MONTHLY_INDEX!$1:$1,0)</f>
        <v>80</v>
      </c>
      <c r="BE1443">
        <f>INDEX(MONTHLY_INDEX!$1:$1048576,Final!BC1443,Final!BD1443)</f>
        <v>111.6</v>
      </c>
      <c r="BF1443">
        <f>MATCH($BF$1,MONTHLY_INDEX!$1:$1,0)</f>
        <v>127</v>
      </c>
      <c r="BG1443">
        <f>INDEX(MONTHLY_INDEX!$1:$1048576,Final!BC1443,Final!BF1443)</f>
        <v>151.1</v>
      </c>
      <c r="BH1443" s="23">
        <f t="shared" ref="BH1443:BH1460" si="670">(BG1443-BE1443)/BE1443</f>
        <v>0.35394265232974914</v>
      </c>
      <c r="BI1443" s="14">
        <f t="shared" ref="BI1443:BI1460" si="671">(1+BH1443)*BA1443</f>
        <v>1208393.817204301</v>
      </c>
      <c r="BJ1443" s="14">
        <f t="shared" ref="BJ1443:BJ1460" si="672">BI1443*AZ1443*AW1443</f>
        <v>460762.21783399611</v>
      </c>
      <c r="BK1443" s="15">
        <f t="shared" si="662"/>
        <v>747631.59937030496</v>
      </c>
      <c r="BL1443" s="52">
        <v>0</v>
      </c>
      <c r="BM1443" s="15">
        <f t="shared" ref="BM1443:BM1460" si="673">MAX((1-BL1443)*BK1443,BI1443*AY1443)</f>
        <v>747631.59937030496</v>
      </c>
    </row>
    <row r="1444" spans="1:65">
      <c r="A1444" s="8">
        <v>1442</v>
      </c>
      <c r="B1444" s="1" t="s">
        <v>44</v>
      </c>
      <c r="C1444" s="1">
        <v>1500</v>
      </c>
      <c r="D1444" s="1" t="s">
        <v>60</v>
      </c>
      <c r="E1444" s="1">
        <v>150000060</v>
      </c>
      <c r="F1444" s="1" t="s">
        <v>60</v>
      </c>
      <c r="G1444" s="1" t="s">
        <v>90</v>
      </c>
      <c r="H1444" s="1">
        <v>2</v>
      </c>
      <c r="I1444" s="1" t="s">
        <v>52</v>
      </c>
      <c r="J1444" s="1" t="s">
        <v>49</v>
      </c>
      <c r="K1444" s="1">
        <v>17406001</v>
      </c>
      <c r="L1444" s="1" t="s">
        <v>50</v>
      </c>
      <c r="M1444" s="1" t="s">
        <v>51</v>
      </c>
      <c r="N1444" s="1" t="s">
        <v>64</v>
      </c>
      <c r="O1444" s="1" t="s">
        <v>65</v>
      </c>
      <c r="P1444" s="1" t="s">
        <v>66</v>
      </c>
      <c r="Q1444" s="1" t="s">
        <v>67</v>
      </c>
      <c r="R1444" s="1" t="s">
        <v>87</v>
      </c>
      <c r="S1444" s="1" t="s">
        <v>88</v>
      </c>
      <c r="T1444" s="2">
        <v>43333</v>
      </c>
      <c r="U1444" s="2">
        <v>43333</v>
      </c>
      <c r="V1444" s="1" t="s">
        <v>52</v>
      </c>
      <c r="W1444" s="3">
        <v>1</v>
      </c>
      <c r="X1444" s="1" t="s">
        <v>53</v>
      </c>
      <c r="Y1444" s="4">
        <v>472500</v>
      </c>
      <c r="Z1444" s="4">
        <v>-61898</v>
      </c>
      <c r="AA1444" s="4">
        <v>0</v>
      </c>
      <c r="AB1444" s="4">
        <v>0</v>
      </c>
      <c r="AC1444" s="4">
        <v>0</v>
      </c>
      <c r="AD1444" s="4">
        <v>472500</v>
      </c>
      <c r="AE1444" s="5">
        <v>1685</v>
      </c>
      <c r="AF1444" s="1" t="s">
        <v>70</v>
      </c>
      <c r="AG1444" s="1" t="s">
        <v>71</v>
      </c>
      <c r="AH1444" s="1" t="s">
        <v>89</v>
      </c>
      <c r="AI1444" s="1" t="s">
        <v>57</v>
      </c>
      <c r="AJ1444" s="5">
        <v>10950</v>
      </c>
      <c r="AK1444" s="4">
        <v>-4901</v>
      </c>
      <c r="AL1444" s="4">
        <v>0</v>
      </c>
      <c r="AM1444" s="4">
        <v>0</v>
      </c>
      <c r="AN1444" s="4">
        <v>0</v>
      </c>
      <c r="AO1444" s="4">
        <v>-66799</v>
      </c>
      <c r="AP1444" s="4">
        <v>-66799</v>
      </c>
      <c r="AQ1444" s="4">
        <v>0</v>
      </c>
      <c r="AR1444" s="4">
        <v>405701</v>
      </c>
      <c r="AS1444" s="1" t="s">
        <v>52</v>
      </c>
      <c r="AT1444" s="9">
        <f t="shared" si="654"/>
        <v>43333</v>
      </c>
      <c r="AU1444" s="9">
        <f t="shared" si="655"/>
        <v>43313</v>
      </c>
      <c r="AV1444" s="9">
        <v>44798</v>
      </c>
      <c r="AW1444" s="11">
        <f t="shared" si="656"/>
        <v>4.0136986301369859</v>
      </c>
      <c r="AX1444">
        <v>10</v>
      </c>
      <c r="AY1444" s="12">
        <v>0.05</v>
      </c>
      <c r="AZ1444">
        <f t="shared" si="657"/>
        <v>9.5000000000000001E-2</v>
      </c>
      <c r="BA1444" s="13">
        <f t="shared" si="658"/>
        <v>472500</v>
      </c>
      <c r="BB1444" s="17" t="s">
        <v>2189</v>
      </c>
      <c r="BC1444">
        <f>MATCH(BB1444,MONTHLY_INDEX!$A:$A,0)</f>
        <v>798</v>
      </c>
      <c r="BD1444">
        <f>MATCH(AU1444,MONTHLY_INDEX!$1:$1,0)</f>
        <v>80</v>
      </c>
      <c r="BE1444">
        <f>INDEX(MONTHLY_INDEX!$1:$1048576,Final!BC1444,Final!BD1444)</f>
        <v>96</v>
      </c>
      <c r="BF1444">
        <f>MATCH($BF$1,MONTHLY_INDEX!$1:$1,0)</f>
        <v>127</v>
      </c>
      <c r="BG1444">
        <f>INDEX(MONTHLY_INDEX!$1:$1048576,Final!BC1444,Final!BF1444)</f>
        <v>95.3</v>
      </c>
      <c r="BH1444" s="23">
        <f t="shared" si="670"/>
        <v>-7.2916666666666963E-3</v>
      </c>
      <c r="BI1444" s="14">
        <f t="shared" si="671"/>
        <v>469054.6875</v>
      </c>
      <c r="BJ1444" s="14">
        <f t="shared" si="672"/>
        <v>178851.19488441778</v>
      </c>
      <c r="BK1444" s="15">
        <f t="shared" si="662"/>
        <v>290203.49261558219</v>
      </c>
      <c r="BL1444" s="52">
        <v>0</v>
      </c>
      <c r="BM1444" s="15">
        <f t="shared" si="673"/>
        <v>290203.49261558219</v>
      </c>
    </row>
    <row r="1445" spans="1:65">
      <c r="A1445" s="8">
        <v>1443</v>
      </c>
      <c r="B1445" s="1" t="s">
        <v>44</v>
      </c>
      <c r="C1445" s="1">
        <v>1500</v>
      </c>
      <c r="D1445" s="1" t="s">
        <v>60</v>
      </c>
      <c r="E1445" s="1">
        <v>150000060</v>
      </c>
      <c r="F1445" s="1" t="s">
        <v>60</v>
      </c>
      <c r="G1445" s="1" t="s">
        <v>91</v>
      </c>
      <c r="H1445" s="1">
        <v>3</v>
      </c>
      <c r="I1445" s="1" t="s">
        <v>52</v>
      </c>
      <c r="J1445" s="1" t="s">
        <v>49</v>
      </c>
      <c r="K1445" s="1">
        <v>17406001</v>
      </c>
      <c r="L1445" s="1" t="s">
        <v>50</v>
      </c>
      <c r="M1445" s="1" t="s">
        <v>51</v>
      </c>
      <c r="N1445" s="1" t="s">
        <v>64</v>
      </c>
      <c r="O1445" s="1" t="s">
        <v>65</v>
      </c>
      <c r="P1445" s="1" t="s">
        <v>66</v>
      </c>
      <c r="Q1445" s="1" t="s">
        <v>67</v>
      </c>
      <c r="R1445" s="1" t="s">
        <v>87</v>
      </c>
      <c r="S1445" s="1" t="s">
        <v>88</v>
      </c>
      <c r="T1445" s="2">
        <v>43333</v>
      </c>
      <c r="U1445" s="2">
        <v>43333</v>
      </c>
      <c r="V1445" s="1" t="s">
        <v>52</v>
      </c>
      <c r="W1445" s="3">
        <v>1</v>
      </c>
      <c r="X1445" s="1" t="s">
        <v>53</v>
      </c>
      <c r="Y1445" s="4">
        <v>637760</v>
      </c>
      <c r="Z1445" s="4">
        <v>-83547</v>
      </c>
      <c r="AA1445" s="4">
        <v>0</v>
      </c>
      <c r="AB1445" s="4">
        <v>0</v>
      </c>
      <c r="AC1445" s="4">
        <v>0</v>
      </c>
      <c r="AD1445" s="4">
        <v>637760</v>
      </c>
      <c r="AE1445" s="5">
        <v>1685</v>
      </c>
      <c r="AF1445" s="1" t="s">
        <v>70</v>
      </c>
      <c r="AG1445" s="1" t="s">
        <v>71</v>
      </c>
      <c r="AH1445" s="1" t="s">
        <v>89</v>
      </c>
      <c r="AI1445" s="1" t="s">
        <v>57</v>
      </c>
      <c r="AJ1445" s="5">
        <v>10950</v>
      </c>
      <c r="AK1445" s="4">
        <v>-6616</v>
      </c>
      <c r="AL1445" s="4">
        <v>0</v>
      </c>
      <c r="AM1445" s="4">
        <v>0</v>
      </c>
      <c r="AN1445" s="4">
        <v>0</v>
      </c>
      <c r="AO1445" s="4">
        <v>-90163</v>
      </c>
      <c r="AP1445" s="4">
        <v>-90163</v>
      </c>
      <c r="AQ1445" s="4">
        <v>0</v>
      </c>
      <c r="AR1445" s="4">
        <v>547597</v>
      </c>
      <c r="AS1445" s="1" t="s">
        <v>52</v>
      </c>
      <c r="AT1445" s="9">
        <f t="shared" si="654"/>
        <v>43333</v>
      </c>
      <c r="AU1445" s="9">
        <f t="shared" si="655"/>
        <v>43313</v>
      </c>
      <c r="AV1445" s="9">
        <v>44798</v>
      </c>
      <c r="AW1445" s="11">
        <f t="shared" si="656"/>
        <v>4.0136986301369859</v>
      </c>
      <c r="AX1445">
        <v>10</v>
      </c>
      <c r="AY1445" s="12">
        <v>0.05</v>
      </c>
      <c r="AZ1445">
        <f t="shared" si="657"/>
        <v>9.5000000000000001E-2</v>
      </c>
      <c r="BA1445" s="13">
        <f t="shared" si="658"/>
        <v>637760</v>
      </c>
      <c r="BB1445" s="17" t="s">
        <v>2189</v>
      </c>
      <c r="BC1445">
        <f>MATCH(BB1445,MONTHLY_INDEX!$A:$A,0)</f>
        <v>798</v>
      </c>
      <c r="BD1445">
        <f>MATCH(AU1445,MONTHLY_INDEX!$1:$1,0)</f>
        <v>80</v>
      </c>
      <c r="BE1445">
        <f>INDEX(MONTHLY_INDEX!$1:$1048576,Final!BC1445,Final!BD1445)</f>
        <v>96</v>
      </c>
      <c r="BF1445">
        <f>MATCH($BF$1,MONTHLY_INDEX!$1:$1,0)</f>
        <v>127</v>
      </c>
      <c r="BG1445">
        <f>INDEX(MONTHLY_INDEX!$1:$1048576,Final!BC1445,Final!BF1445)</f>
        <v>95.3</v>
      </c>
      <c r="BH1445" s="23">
        <f t="shared" si="670"/>
        <v>-7.2916666666666963E-3</v>
      </c>
      <c r="BI1445" s="14">
        <f t="shared" si="671"/>
        <v>633109.66666666663</v>
      </c>
      <c r="BJ1445" s="14">
        <f t="shared" si="672"/>
        <v>241405.58317351594</v>
      </c>
      <c r="BK1445" s="15">
        <f t="shared" si="662"/>
        <v>391704.08349315065</v>
      </c>
      <c r="BL1445" s="52">
        <v>0</v>
      </c>
      <c r="BM1445" s="15">
        <f t="shared" si="673"/>
        <v>391704.08349315065</v>
      </c>
    </row>
    <row r="1446" spans="1:65">
      <c r="A1446" s="8">
        <v>1444</v>
      </c>
      <c r="B1446" s="1" t="s">
        <v>44</v>
      </c>
      <c r="C1446" s="1">
        <v>1500</v>
      </c>
      <c r="D1446" s="1" t="s">
        <v>60</v>
      </c>
      <c r="E1446" s="1">
        <v>150000060</v>
      </c>
      <c r="F1446" s="1" t="s">
        <v>60</v>
      </c>
      <c r="G1446" s="1" t="s">
        <v>92</v>
      </c>
      <c r="H1446" s="1">
        <v>4</v>
      </c>
      <c r="I1446" s="1" t="s">
        <v>52</v>
      </c>
      <c r="J1446" s="1" t="s">
        <v>49</v>
      </c>
      <c r="K1446" s="1">
        <v>17406001</v>
      </c>
      <c r="L1446" s="1" t="s">
        <v>50</v>
      </c>
      <c r="M1446" s="1" t="s">
        <v>51</v>
      </c>
      <c r="N1446" s="1" t="s">
        <v>64</v>
      </c>
      <c r="O1446" s="1" t="s">
        <v>65</v>
      </c>
      <c r="P1446" s="1" t="s">
        <v>66</v>
      </c>
      <c r="Q1446" s="1" t="s">
        <v>67</v>
      </c>
      <c r="R1446" s="1" t="s">
        <v>87</v>
      </c>
      <c r="S1446" s="1" t="s">
        <v>88</v>
      </c>
      <c r="T1446" s="2">
        <v>43333</v>
      </c>
      <c r="U1446" s="2">
        <v>43333</v>
      </c>
      <c r="V1446" s="1" t="s">
        <v>52</v>
      </c>
      <c r="W1446" s="3">
        <v>1</v>
      </c>
      <c r="X1446" s="1" t="s">
        <v>53</v>
      </c>
      <c r="Y1446" s="4">
        <v>21044329</v>
      </c>
      <c r="Z1446" s="4">
        <v>-2756887</v>
      </c>
      <c r="AA1446" s="4">
        <v>0</v>
      </c>
      <c r="AB1446" s="4">
        <v>0</v>
      </c>
      <c r="AC1446" s="4">
        <v>0</v>
      </c>
      <c r="AD1446" s="4">
        <v>21044329</v>
      </c>
      <c r="AE1446" s="5">
        <v>1685</v>
      </c>
      <c r="AF1446" s="1" t="s">
        <v>70</v>
      </c>
      <c r="AG1446" s="1" t="s">
        <v>71</v>
      </c>
      <c r="AH1446" s="1" t="s">
        <v>89</v>
      </c>
      <c r="AI1446" s="1" t="s">
        <v>57</v>
      </c>
      <c r="AJ1446" s="5">
        <v>10950</v>
      </c>
      <c r="AK1446" s="4">
        <v>-218303</v>
      </c>
      <c r="AL1446" s="4">
        <v>0</v>
      </c>
      <c r="AM1446" s="4">
        <v>0</v>
      </c>
      <c r="AN1446" s="4">
        <v>0</v>
      </c>
      <c r="AO1446" s="4">
        <v>-2975190</v>
      </c>
      <c r="AP1446" s="4">
        <v>-2975190</v>
      </c>
      <c r="AQ1446" s="4">
        <v>0</v>
      </c>
      <c r="AR1446" s="4">
        <v>18069139</v>
      </c>
      <c r="AS1446" s="1" t="s">
        <v>52</v>
      </c>
      <c r="AT1446" s="9">
        <f t="shared" si="654"/>
        <v>43333</v>
      </c>
      <c r="AU1446" s="9">
        <f t="shared" si="655"/>
        <v>43313</v>
      </c>
      <c r="AV1446" s="9">
        <v>44798</v>
      </c>
      <c r="AW1446" s="11">
        <f t="shared" si="656"/>
        <v>4.0136986301369859</v>
      </c>
      <c r="AX1446">
        <v>25</v>
      </c>
      <c r="AY1446" s="12">
        <v>0.05</v>
      </c>
      <c r="AZ1446">
        <f t="shared" si="657"/>
        <v>3.7999999999999999E-2</v>
      </c>
      <c r="BA1446" s="13">
        <f t="shared" si="658"/>
        <v>21044329</v>
      </c>
      <c r="BB1446" s="17" t="s">
        <v>2189</v>
      </c>
      <c r="BC1446">
        <f>MATCH(BB1446,MONTHLY_INDEX!$A:$A,0)</f>
        <v>798</v>
      </c>
      <c r="BD1446">
        <f>MATCH(AU1446,MONTHLY_INDEX!$1:$1,0)</f>
        <v>80</v>
      </c>
      <c r="BE1446">
        <f>INDEX(MONTHLY_INDEX!$1:$1048576,Final!BC1446,Final!BD1446)</f>
        <v>96</v>
      </c>
      <c r="BF1446">
        <f>MATCH($BF$1,MONTHLY_INDEX!$1:$1,0)</f>
        <v>127</v>
      </c>
      <c r="BG1446">
        <f>INDEX(MONTHLY_INDEX!$1:$1048576,Final!BC1446,Final!BF1446)</f>
        <v>95.3</v>
      </c>
      <c r="BH1446" s="23">
        <f t="shared" si="670"/>
        <v>-7.2916666666666963E-3</v>
      </c>
      <c r="BI1446" s="14">
        <f t="shared" si="671"/>
        <v>20890880.767708331</v>
      </c>
      <c r="BJ1446" s="14">
        <f t="shared" si="672"/>
        <v>3186288.5817488292</v>
      </c>
      <c r="BK1446" s="15">
        <f t="shared" si="662"/>
        <v>17704592.185959503</v>
      </c>
      <c r="BL1446" s="52">
        <v>0</v>
      </c>
      <c r="BM1446" s="15">
        <f t="shared" si="673"/>
        <v>17704592.185959503</v>
      </c>
    </row>
    <row r="1447" spans="1:65">
      <c r="A1447" s="8">
        <v>1445</v>
      </c>
      <c r="B1447" s="1" t="s">
        <v>44</v>
      </c>
      <c r="C1447" s="1">
        <v>1500</v>
      </c>
      <c r="D1447" s="1" t="s">
        <v>60</v>
      </c>
      <c r="E1447" s="1">
        <v>150000060</v>
      </c>
      <c r="F1447" s="1" t="s">
        <v>60</v>
      </c>
      <c r="G1447" s="1" t="s">
        <v>93</v>
      </c>
      <c r="H1447" s="1">
        <v>5</v>
      </c>
      <c r="I1447" s="1" t="s">
        <v>52</v>
      </c>
      <c r="J1447" s="1" t="s">
        <v>49</v>
      </c>
      <c r="K1447" s="1">
        <v>17406001</v>
      </c>
      <c r="L1447" s="1" t="s">
        <v>50</v>
      </c>
      <c r="M1447" s="1" t="s">
        <v>51</v>
      </c>
      <c r="N1447" s="1" t="s">
        <v>64</v>
      </c>
      <c r="O1447" s="1" t="s">
        <v>65</v>
      </c>
      <c r="P1447" s="1" t="s">
        <v>66</v>
      </c>
      <c r="Q1447" s="1" t="s">
        <v>67</v>
      </c>
      <c r="R1447" s="1" t="s">
        <v>87</v>
      </c>
      <c r="S1447" s="1" t="s">
        <v>88</v>
      </c>
      <c r="T1447" s="2">
        <v>43333</v>
      </c>
      <c r="U1447" s="2">
        <v>43333</v>
      </c>
      <c r="V1447" s="1" t="s">
        <v>52</v>
      </c>
      <c r="W1447" s="3">
        <v>1</v>
      </c>
      <c r="X1447" s="1" t="s">
        <v>53</v>
      </c>
      <c r="Y1447" s="4">
        <v>969266</v>
      </c>
      <c r="Z1447" s="4">
        <v>-126976</v>
      </c>
      <c r="AA1447" s="4">
        <v>0</v>
      </c>
      <c r="AB1447" s="4">
        <v>0</v>
      </c>
      <c r="AC1447" s="4">
        <v>0</v>
      </c>
      <c r="AD1447" s="4">
        <v>969266</v>
      </c>
      <c r="AE1447" s="5">
        <v>1685</v>
      </c>
      <c r="AF1447" s="1" t="s">
        <v>70</v>
      </c>
      <c r="AG1447" s="1" t="s">
        <v>71</v>
      </c>
      <c r="AH1447" s="1" t="s">
        <v>89</v>
      </c>
      <c r="AI1447" s="1" t="s">
        <v>57</v>
      </c>
      <c r="AJ1447" s="5">
        <v>10950</v>
      </c>
      <c r="AK1447" s="4">
        <v>-10055</v>
      </c>
      <c r="AL1447" s="4">
        <v>0</v>
      </c>
      <c r="AM1447" s="4">
        <v>0</v>
      </c>
      <c r="AN1447" s="4">
        <v>0</v>
      </c>
      <c r="AO1447" s="4">
        <v>-137031</v>
      </c>
      <c r="AP1447" s="4">
        <v>-137031</v>
      </c>
      <c r="AQ1447" s="4">
        <v>0</v>
      </c>
      <c r="AR1447" s="4">
        <v>832235</v>
      </c>
      <c r="AS1447" s="1" t="s">
        <v>52</v>
      </c>
      <c r="AT1447" s="9">
        <f t="shared" si="654"/>
        <v>43333</v>
      </c>
      <c r="AU1447" s="9">
        <f t="shared" si="655"/>
        <v>43313</v>
      </c>
      <c r="AV1447" s="9">
        <v>44798</v>
      </c>
      <c r="AW1447" s="11">
        <f t="shared" si="656"/>
        <v>4.0136986301369859</v>
      </c>
      <c r="AX1447">
        <v>25</v>
      </c>
      <c r="AY1447" s="12">
        <v>0.05</v>
      </c>
      <c r="AZ1447">
        <f t="shared" si="657"/>
        <v>3.7999999999999999E-2</v>
      </c>
      <c r="BA1447" s="13">
        <f t="shared" si="658"/>
        <v>969266</v>
      </c>
      <c r="BB1447" s="17" t="s">
        <v>2083</v>
      </c>
      <c r="BC1447">
        <f>MATCH(BB1447,MONTHLY_INDEX!$A:$A,0)</f>
        <v>745</v>
      </c>
      <c r="BD1447">
        <f>MATCH(AU1447,MONTHLY_INDEX!$1:$1,0)</f>
        <v>80</v>
      </c>
      <c r="BE1447">
        <f>INDEX(MONTHLY_INDEX!$1:$1048576,Final!BC1447,Final!BD1447)</f>
        <v>106.4</v>
      </c>
      <c r="BF1447">
        <f>MATCH($BF$1,MONTHLY_INDEX!$1:$1,0)</f>
        <v>127</v>
      </c>
      <c r="BG1447">
        <f>INDEX(MONTHLY_INDEX!$1:$1048576,Final!BC1447,Final!BF1447)</f>
        <v>115.4</v>
      </c>
      <c r="BH1447" s="23">
        <f t="shared" si="670"/>
        <v>8.4586466165413529E-2</v>
      </c>
      <c r="BI1447" s="14">
        <f t="shared" si="671"/>
        <v>1051252.7857142857</v>
      </c>
      <c r="BJ1447" s="14">
        <f t="shared" si="672"/>
        <v>160337.65090606653</v>
      </c>
      <c r="BK1447" s="15">
        <f t="shared" si="662"/>
        <v>890915.13480821915</v>
      </c>
      <c r="BL1447" s="52">
        <v>0</v>
      </c>
      <c r="BM1447" s="15">
        <f t="shared" si="673"/>
        <v>890915.13480821915</v>
      </c>
    </row>
    <row r="1448" spans="1:65">
      <c r="A1448" s="8">
        <v>1446</v>
      </c>
      <c r="B1448" s="1" t="s">
        <v>44</v>
      </c>
      <c r="C1448" s="1">
        <v>1500</v>
      </c>
      <c r="D1448" s="1" t="s">
        <v>60</v>
      </c>
      <c r="E1448" s="1">
        <v>150000060</v>
      </c>
      <c r="F1448" s="1" t="s">
        <v>60</v>
      </c>
      <c r="G1448" s="1" t="s">
        <v>94</v>
      </c>
      <c r="H1448" s="1">
        <v>6</v>
      </c>
      <c r="I1448" s="1" t="s">
        <v>52</v>
      </c>
      <c r="J1448" s="1" t="s">
        <v>49</v>
      </c>
      <c r="K1448" s="1">
        <v>17406001</v>
      </c>
      <c r="L1448" s="1" t="s">
        <v>50</v>
      </c>
      <c r="M1448" s="1" t="s">
        <v>51</v>
      </c>
      <c r="N1448" s="1" t="s">
        <v>64</v>
      </c>
      <c r="O1448" s="1" t="s">
        <v>65</v>
      </c>
      <c r="P1448" s="1" t="s">
        <v>66</v>
      </c>
      <c r="Q1448" s="1" t="s">
        <v>67</v>
      </c>
      <c r="R1448" s="1" t="s">
        <v>87</v>
      </c>
      <c r="S1448" s="1" t="s">
        <v>88</v>
      </c>
      <c r="T1448" s="2">
        <v>43333</v>
      </c>
      <c r="U1448" s="2">
        <v>43333</v>
      </c>
      <c r="V1448" s="1" t="s">
        <v>52</v>
      </c>
      <c r="W1448" s="3">
        <v>1</v>
      </c>
      <c r="X1448" s="1" t="s">
        <v>53</v>
      </c>
      <c r="Y1448" s="4">
        <v>735000</v>
      </c>
      <c r="Z1448" s="4">
        <v>-96287</v>
      </c>
      <c r="AA1448" s="4">
        <v>0</v>
      </c>
      <c r="AB1448" s="4">
        <v>0</v>
      </c>
      <c r="AC1448" s="4">
        <v>0</v>
      </c>
      <c r="AD1448" s="4">
        <v>735000</v>
      </c>
      <c r="AE1448" s="5">
        <v>1685</v>
      </c>
      <c r="AF1448" s="1" t="s">
        <v>70</v>
      </c>
      <c r="AG1448" s="1" t="s">
        <v>71</v>
      </c>
      <c r="AH1448" s="1" t="s">
        <v>89</v>
      </c>
      <c r="AI1448" s="1" t="s">
        <v>57</v>
      </c>
      <c r="AJ1448" s="5">
        <v>10950</v>
      </c>
      <c r="AK1448" s="4">
        <v>-7625</v>
      </c>
      <c r="AL1448" s="4">
        <v>0</v>
      </c>
      <c r="AM1448" s="4">
        <v>0</v>
      </c>
      <c r="AN1448" s="4">
        <v>0</v>
      </c>
      <c r="AO1448" s="4">
        <v>-103912</v>
      </c>
      <c r="AP1448" s="4">
        <v>-103912</v>
      </c>
      <c r="AQ1448" s="4">
        <v>0</v>
      </c>
      <c r="AR1448" s="4">
        <v>631088</v>
      </c>
      <c r="AS1448" s="1" t="s">
        <v>52</v>
      </c>
      <c r="AT1448" s="9">
        <f t="shared" si="654"/>
        <v>43333</v>
      </c>
      <c r="AU1448" s="9">
        <f t="shared" si="655"/>
        <v>43313</v>
      </c>
      <c r="AV1448" s="9">
        <v>44798</v>
      </c>
      <c r="AW1448" s="11">
        <f t="shared" si="656"/>
        <v>4.0136986301369859</v>
      </c>
      <c r="AX1448">
        <v>10</v>
      </c>
      <c r="AY1448" s="12">
        <v>0.05</v>
      </c>
      <c r="AZ1448">
        <f t="shared" si="657"/>
        <v>9.5000000000000001E-2</v>
      </c>
      <c r="BA1448" s="13">
        <f t="shared" si="658"/>
        <v>735000</v>
      </c>
      <c r="BB1448" s="17" t="s">
        <v>1853</v>
      </c>
      <c r="BC1448">
        <f>MATCH(BB1448,MONTHLY_INDEX!$A:$A,0)</f>
        <v>630</v>
      </c>
      <c r="BD1448">
        <f>MATCH(AU1448,MONTHLY_INDEX!$1:$1,0)</f>
        <v>80</v>
      </c>
      <c r="BE1448">
        <f>INDEX(MONTHLY_INDEX!$1:$1048576,Final!BC1448,Final!BD1448)</f>
        <v>111.6</v>
      </c>
      <c r="BF1448">
        <f>MATCH($BF$1,MONTHLY_INDEX!$1:$1,0)</f>
        <v>127</v>
      </c>
      <c r="BG1448">
        <f>INDEX(MONTHLY_INDEX!$1:$1048576,Final!BC1448,Final!BF1448)</f>
        <v>151.1</v>
      </c>
      <c r="BH1448" s="23">
        <f t="shared" si="670"/>
        <v>0.35394265232974914</v>
      </c>
      <c r="BI1448" s="14">
        <f t="shared" si="671"/>
        <v>995147.84946236562</v>
      </c>
      <c r="BJ1448" s="14">
        <f t="shared" si="672"/>
        <v>379451.2382162321</v>
      </c>
      <c r="BK1448" s="15">
        <f t="shared" si="662"/>
        <v>615696.61124613346</v>
      </c>
      <c r="BL1448" s="52">
        <v>0</v>
      </c>
      <c r="BM1448" s="15">
        <f t="shared" si="673"/>
        <v>615696.61124613346</v>
      </c>
    </row>
    <row r="1449" spans="1:65">
      <c r="A1449" s="8">
        <v>1447</v>
      </c>
      <c r="B1449" s="1" t="s">
        <v>44</v>
      </c>
      <c r="C1449" s="1">
        <v>1500</v>
      </c>
      <c r="D1449" s="1" t="s">
        <v>60</v>
      </c>
      <c r="E1449" s="1">
        <v>150000060</v>
      </c>
      <c r="F1449" s="1" t="s">
        <v>60</v>
      </c>
      <c r="G1449" s="1" t="s">
        <v>95</v>
      </c>
      <c r="H1449" s="1">
        <v>7</v>
      </c>
      <c r="I1449" s="1" t="s">
        <v>52</v>
      </c>
      <c r="J1449" s="1" t="s">
        <v>49</v>
      </c>
      <c r="K1449" s="1">
        <v>17406001</v>
      </c>
      <c r="L1449" s="1" t="s">
        <v>50</v>
      </c>
      <c r="M1449" s="1" t="s">
        <v>51</v>
      </c>
      <c r="N1449" s="1" t="s">
        <v>64</v>
      </c>
      <c r="O1449" s="1" t="s">
        <v>65</v>
      </c>
      <c r="P1449" s="1" t="s">
        <v>66</v>
      </c>
      <c r="Q1449" s="1" t="s">
        <v>67</v>
      </c>
      <c r="R1449" s="1" t="s">
        <v>87</v>
      </c>
      <c r="S1449" s="1" t="s">
        <v>88</v>
      </c>
      <c r="T1449" s="2">
        <v>43333</v>
      </c>
      <c r="U1449" s="2">
        <v>43333</v>
      </c>
      <c r="V1449" s="1" t="s">
        <v>52</v>
      </c>
      <c r="W1449" s="3">
        <v>1</v>
      </c>
      <c r="X1449" s="1" t="s">
        <v>53</v>
      </c>
      <c r="Y1449" s="4">
        <v>126000</v>
      </c>
      <c r="Z1449" s="4">
        <v>-16506</v>
      </c>
      <c r="AA1449" s="4">
        <v>0</v>
      </c>
      <c r="AB1449" s="4">
        <v>0</v>
      </c>
      <c r="AC1449" s="4">
        <v>0</v>
      </c>
      <c r="AD1449" s="4">
        <v>126000</v>
      </c>
      <c r="AE1449" s="5">
        <v>1685</v>
      </c>
      <c r="AF1449" s="1" t="s">
        <v>70</v>
      </c>
      <c r="AG1449" s="1" t="s">
        <v>71</v>
      </c>
      <c r="AH1449" s="1" t="s">
        <v>89</v>
      </c>
      <c r="AI1449" s="1" t="s">
        <v>57</v>
      </c>
      <c r="AJ1449" s="5">
        <v>10950</v>
      </c>
      <c r="AK1449" s="4">
        <v>-1307</v>
      </c>
      <c r="AL1449" s="4">
        <v>0</v>
      </c>
      <c r="AM1449" s="4">
        <v>0</v>
      </c>
      <c r="AN1449" s="4">
        <v>0</v>
      </c>
      <c r="AO1449" s="4">
        <v>-17813</v>
      </c>
      <c r="AP1449" s="4">
        <v>-17813</v>
      </c>
      <c r="AQ1449" s="4">
        <v>0</v>
      </c>
      <c r="AR1449" s="4">
        <v>108187</v>
      </c>
      <c r="AS1449" s="1" t="s">
        <v>52</v>
      </c>
      <c r="AT1449" s="9">
        <f t="shared" si="654"/>
        <v>43333</v>
      </c>
      <c r="AU1449" s="9">
        <f t="shared" si="655"/>
        <v>43313</v>
      </c>
      <c r="AV1449" s="9">
        <v>44798</v>
      </c>
      <c r="AW1449" s="11">
        <f t="shared" si="656"/>
        <v>4.0136986301369859</v>
      </c>
      <c r="AX1449">
        <v>25</v>
      </c>
      <c r="AY1449" s="12">
        <v>0.05</v>
      </c>
      <c r="AZ1449">
        <f t="shared" si="657"/>
        <v>3.7999999999999999E-2</v>
      </c>
      <c r="BA1449" s="13">
        <f t="shared" si="658"/>
        <v>126000</v>
      </c>
      <c r="BB1449" s="17" t="s">
        <v>2189</v>
      </c>
      <c r="BC1449">
        <f>MATCH(BB1449,MONTHLY_INDEX!$A:$A,0)</f>
        <v>798</v>
      </c>
      <c r="BD1449">
        <f>MATCH(AU1449,MONTHLY_INDEX!$1:$1,0)</f>
        <v>80</v>
      </c>
      <c r="BE1449">
        <f>INDEX(MONTHLY_INDEX!$1:$1048576,Final!BC1449,Final!BD1449)</f>
        <v>96</v>
      </c>
      <c r="BF1449">
        <f>MATCH($BF$1,MONTHLY_INDEX!$1:$1,0)</f>
        <v>127</v>
      </c>
      <c r="BG1449">
        <f>INDEX(MONTHLY_INDEX!$1:$1048576,Final!BC1449,Final!BF1449)</f>
        <v>95.3</v>
      </c>
      <c r="BH1449" s="23">
        <f t="shared" si="670"/>
        <v>-7.2916666666666963E-3</v>
      </c>
      <c r="BI1449" s="14">
        <f t="shared" si="671"/>
        <v>125081.25</v>
      </c>
      <c r="BJ1449" s="14">
        <f t="shared" si="672"/>
        <v>19077.460787671229</v>
      </c>
      <c r="BK1449" s="15">
        <f t="shared" si="662"/>
        <v>106003.78921232877</v>
      </c>
      <c r="BL1449" s="52">
        <v>0</v>
      </c>
      <c r="BM1449" s="15">
        <f t="shared" si="673"/>
        <v>106003.78921232877</v>
      </c>
    </row>
    <row r="1450" spans="1:65">
      <c r="A1450" s="8">
        <v>1448</v>
      </c>
      <c r="B1450" s="1" t="s">
        <v>44</v>
      </c>
      <c r="C1450" s="1">
        <v>1500</v>
      </c>
      <c r="D1450" s="1" t="s">
        <v>60</v>
      </c>
      <c r="E1450" s="1">
        <v>150000060</v>
      </c>
      <c r="F1450" s="1" t="s">
        <v>60</v>
      </c>
      <c r="G1450" s="1" t="s">
        <v>96</v>
      </c>
      <c r="H1450" s="1">
        <v>8</v>
      </c>
      <c r="I1450" s="1" t="s">
        <v>52</v>
      </c>
      <c r="J1450" s="1" t="s">
        <v>49</v>
      </c>
      <c r="K1450" s="1">
        <v>17406001</v>
      </c>
      <c r="L1450" s="1" t="s">
        <v>50</v>
      </c>
      <c r="M1450" s="1" t="s">
        <v>51</v>
      </c>
      <c r="N1450" s="1" t="s">
        <v>64</v>
      </c>
      <c r="O1450" s="1" t="s">
        <v>65</v>
      </c>
      <c r="P1450" s="1" t="s">
        <v>66</v>
      </c>
      <c r="Q1450" s="1" t="s">
        <v>67</v>
      </c>
      <c r="R1450" s="1" t="s">
        <v>87</v>
      </c>
      <c r="S1450" s="1" t="s">
        <v>88</v>
      </c>
      <c r="T1450" s="2">
        <v>43333</v>
      </c>
      <c r="U1450" s="2">
        <v>43333</v>
      </c>
      <c r="V1450" s="1" t="s">
        <v>52</v>
      </c>
      <c r="W1450" s="3">
        <v>1</v>
      </c>
      <c r="X1450" s="1" t="s">
        <v>53</v>
      </c>
      <c r="Y1450" s="4">
        <v>29327302</v>
      </c>
      <c r="Z1450" s="4">
        <v>-3841988</v>
      </c>
      <c r="AA1450" s="4">
        <v>0</v>
      </c>
      <c r="AB1450" s="4">
        <v>0</v>
      </c>
      <c r="AC1450" s="4">
        <v>0</v>
      </c>
      <c r="AD1450" s="4">
        <v>29327302</v>
      </c>
      <c r="AE1450" s="5">
        <v>1685</v>
      </c>
      <c r="AF1450" s="1" t="s">
        <v>70</v>
      </c>
      <c r="AG1450" s="1" t="s">
        <v>71</v>
      </c>
      <c r="AH1450" s="1" t="s">
        <v>89</v>
      </c>
      <c r="AI1450" s="1" t="s">
        <v>57</v>
      </c>
      <c r="AJ1450" s="5">
        <v>10950</v>
      </c>
      <c r="AK1450" s="4">
        <v>-304227</v>
      </c>
      <c r="AL1450" s="4">
        <v>0</v>
      </c>
      <c r="AM1450" s="4">
        <v>0</v>
      </c>
      <c r="AN1450" s="4">
        <v>0</v>
      </c>
      <c r="AO1450" s="4">
        <v>-4146215</v>
      </c>
      <c r="AP1450" s="4">
        <v>-4146215</v>
      </c>
      <c r="AQ1450" s="4">
        <v>0</v>
      </c>
      <c r="AR1450" s="4">
        <v>25181087</v>
      </c>
      <c r="AS1450" s="1" t="s">
        <v>52</v>
      </c>
      <c r="AT1450" s="9">
        <f t="shared" si="654"/>
        <v>43333</v>
      </c>
      <c r="AU1450" s="9">
        <f t="shared" si="655"/>
        <v>43313</v>
      </c>
      <c r="AV1450" s="9">
        <v>44798</v>
      </c>
      <c r="AW1450" s="11">
        <f t="shared" si="656"/>
        <v>4.0136986301369859</v>
      </c>
      <c r="AX1450">
        <v>25</v>
      </c>
      <c r="AY1450" s="12">
        <v>0.05</v>
      </c>
      <c r="AZ1450">
        <f t="shared" si="657"/>
        <v>3.7999999999999999E-2</v>
      </c>
      <c r="BA1450" s="13">
        <f t="shared" si="658"/>
        <v>29327302</v>
      </c>
      <c r="BB1450" s="17" t="s">
        <v>2189</v>
      </c>
      <c r="BC1450">
        <f>MATCH(BB1450,MONTHLY_INDEX!$A:$A,0)</f>
        <v>798</v>
      </c>
      <c r="BD1450">
        <f>MATCH(AU1450,MONTHLY_INDEX!$1:$1,0)</f>
        <v>80</v>
      </c>
      <c r="BE1450">
        <f>INDEX(MONTHLY_INDEX!$1:$1048576,Final!BC1450,Final!BD1450)</f>
        <v>96</v>
      </c>
      <c r="BF1450">
        <f>MATCH($BF$1,MONTHLY_INDEX!$1:$1,0)</f>
        <v>127</v>
      </c>
      <c r="BG1450">
        <f>INDEX(MONTHLY_INDEX!$1:$1048576,Final!BC1450,Final!BF1450)</f>
        <v>95.3</v>
      </c>
      <c r="BH1450" s="23">
        <f t="shared" si="670"/>
        <v>-7.2916666666666963E-3</v>
      </c>
      <c r="BI1450" s="14">
        <f t="shared" si="671"/>
        <v>29113457.089583334</v>
      </c>
      <c r="BJ1450" s="14">
        <f t="shared" si="672"/>
        <v>4440400.4278824767</v>
      </c>
      <c r="BK1450" s="15">
        <f t="shared" si="662"/>
        <v>24673056.661700856</v>
      </c>
      <c r="BL1450" s="52">
        <v>0</v>
      </c>
      <c r="BM1450" s="15">
        <f t="shared" si="673"/>
        <v>24673056.661700856</v>
      </c>
    </row>
    <row r="1451" spans="1:65">
      <c r="A1451" s="8">
        <v>1449</v>
      </c>
      <c r="B1451" s="1" t="s">
        <v>44</v>
      </c>
      <c r="C1451" s="1">
        <v>1500</v>
      </c>
      <c r="D1451" s="1" t="s">
        <v>60</v>
      </c>
      <c r="E1451" s="1">
        <v>150000060</v>
      </c>
      <c r="F1451" s="1" t="s">
        <v>60</v>
      </c>
      <c r="G1451" s="1" t="s">
        <v>97</v>
      </c>
      <c r="H1451" s="1">
        <v>9</v>
      </c>
      <c r="I1451" s="1" t="s">
        <v>52</v>
      </c>
      <c r="J1451" s="1" t="s">
        <v>49</v>
      </c>
      <c r="K1451" s="1">
        <v>17406001</v>
      </c>
      <c r="L1451" s="1" t="s">
        <v>50</v>
      </c>
      <c r="M1451" s="1" t="s">
        <v>51</v>
      </c>
      <c r="N1451" s="1" t="s">
        <v>64</v>
      </c>
      <c r="O1451" s="1" t="s">
        <v>65</v>
      </c>
      <c r="P1451" s="1" t="s">
        <v>66</v>
      </c>
      <c r="Q1451" s="1" t="s">
        <v>67</v>
      </c>
      <c r="R1451" s="1" t="s">
        <v>87</v>
      </c>
      <c r="S1451" s="1" t="s">
        <v>88</v>
      </c>
      <c r="T1451" s="2">
        <v>43333</v>
      </c>
      <c r="U1451" s="2">
        <v>43333</v>
      </c>
      <c r="V1451" s="1" t="s">
        <v>52</v>
      </c>
      <c r="W1451" s="3">
        <v>1</v>
      </c>
      <c r="X1451" s="1" t="s">
        <v>53</v>
      </c>
      <c r="Y1451" s="4">
        <v>1517250</v>
      </c>
      <c r="Z1451" s="4">
        <v>-198765</v>
      </c>
      <c r="AA1451" s="4">
        <v>0</v>
      </c>
      <c r="AB1451" s="4">
        <v>0</v>
      </c>
      <c r="AC1451" s="4">
        <v>0</v>
      </c>
      <c r="AD1451" s="4">
        <v>1517250</v>
      </c>
      <c r="AE1451" s="5">
        <v>1685</v>
      </c>
      <c r="AF1451" s="1" t="s">
        <v>70</v>
      </c>
      <c r="AG1451" s="1" t="s">
        <v>71</v>
      </c>
      <c r="AH1451" s="1" t="s">
        <v>89</v>
      </c>
      <c r="AI1451" s="1" t="s">
        <v>57</v>
      </c>
      <c r="AJ1451" s="5">
        <v>10950</v>
      </c>
      <c r="AK1451" s="4">
        <v>-15739</v>
      </c>
      <c r="AL1451" s="4">
        <v>0</v>
      </c>
      <c r="AM1451" s="4">
        <v>0</v>
      </c>
      <c r="AN1451" s="4">
        <v>0</v>
      </c>
      <c r="AO1451" s="4">
        <v>-214504</v>
      </c>
      <c r="AP1451" s="4">
        <v>-214504</v>
      </c>
      <c r="AQ1451" s="4">
        <v>0</v>
      </c>
      <c r="AR1451" s="4">
        <v>1302746</v>
      </c>
      <c r="AS1451" s="1" t="s">
        <v>52</v>
      </c>
      <c r="AT1451" s="9">
        <f t="shared" si="654"/>
        <v>43333</v>
      </c>
      <c r="AU1451" s="9">
        <f t="shared" si="655"/>
        <v>43313</v>
      </c>
      <c r="AV1451" s="9">
        <v>44798</v>
      </c>
      <c r="AW1451" s="11">
        <f t="shared" si="656"/>
        <v>4.0136986301369859</v>
      </c>
      <c r="AX1451">
        <v>15</v>
      </c>
      <c r="AY1451" s="12">
        <v>0.05</v>
      </c>
      <c r="AZ1451">
        <f t="shared" si="657"/>
        <v>6.3333333333333325E-2</v>
      </c>
      <c r="BA1451" s="13">
        <f t="shared" si="658"/>
        <v>1517250</v>
      </c>
      <c r="BB1451" s="17" t="s">
        <v>1941</v>
      </c>
      <c r="BC1451">
        <f>MATCH(BB1451,MONTHLY_INDEX!$A:$A,0)</f>
        <v>674</v>
      </c>
      <c r="BD1451">
        <f>MATCH(AU1451,MONTHLY_INDEX!$1:$1,0)</f>
        <v>80</v>
      </c>
      <c r="BE1451">
        <f>INDEX(MONTHLY_INDEX!$1:$1048576,Final!BC1451,Final!BD1451)</f>
        <v>105.1</v>
      </c>
      <c r="BF1451">
        <f>MATCH($BF$1,MONTHLY_INDEX!$1:$1,0)</f>
        <v>127</v>
      </c>
      <c r="BG1451">
        <f>INDEX(MONTHLY_INDEX!$1:$1048576,Final!BC1451,Final!BF1451)</f>
        <v>122.8</v>
      </c>
      <c r="BH1451" s="23">
        <f t="shared" si="670"/>
        <v>0.16841103710751668</v>
      </c>
      <c r="BI1451" s="14">
        <f t="shared" si="671"/>
        <v>1772771.6460513796</v>
      </c>
      <c r="BJ1451" s="14">
        <f t="shared" si="672"/>
        <v>450640.17139580037</v>
      </c>
      <c r="BK1451" s="15">
        <f t="shared" si="662"/>
        <v>1322131.4746555793</v>
      </c>
      <c r="BL1451" s="52">
        <v>0</v>
      </c>
      <c r="BM1451" s="15">
        <f t="shared" si="673"/>
        <v>1322131.4746555793</v>
      </c>
    </row>
    <row r="1452" spans="1:65">
      <c r="A1452" s="8">
        <v>1450</v>
      </c>
      <c r="B1452" s="1" t="s">
        <v>44</v>
      </c>
      <c r="C1452" s="1">
        <v>1500</v>
      </c>
      <c r="D1452" s="1" t="s">
        <v>60</v>
      </c>
      <c r="E1452" s="1">
        <v>150000060</v>
      </c>
      <c r="F1452" s="1" t="s">
        <v>60</v>
      </c>
      <c r="G1452" s="1" t="s">
        <v>98</v>
      </c>
      <c r="H1452" s="1">
        <v>10</v>
      </c>
      <c r="I1452" s="1" t="s">
        <v>52</v>
      </c>
      <c r="J1452" s="1" t="s">
        <v>49</v>
      </c>
      <c r="K1452" s="1">
        <v>17406001</v>
      </c>
      <c r="L1452" s="1" t="s">
        <v>50</v>
      </c>
      <c r="M1452" s="1" t="s">
        <v>51</v>
      </c>
      <c r="N1452" s="1" t="s">
        <v>64</v>
      </c>
      <c r="O1452" s="1" t="s">
        <v>65</v>
      </c>
      <c r="P1452" s="1" t="s">
        <v>66</v>
      </c>
      <c r="Q1452" s="1" t="s">
        <v>67</v>
      </c>
      <c r="R1452" s="1" t="s">
        <v>87</v>
      </c>
      <c r="S1452" s="1" t="s">
        <v>88</v>
      </c>
      <c r="T1452" s="2">
        <v>43333</v>
      </c>
      <c r="U1452" s="2">
        <v>43333</v>
      </c>
      <c r="V1452" s="1" t="s">
        <v>52</v>
      </c>
      <c r="W1452" s="3">
        <v>1</v>
      </c>
      <c r="X1452" s="1" t="s">
        <v>53</v>
      </c>
      <c r="Y1452" s="4">
        <v>312900</v>
      </c>
      <c r="Z1452" s="4">
        <v>-40991</v>
      </c>
      <c r="AA1452" s="4">
        <v>0</v>
      </c>
      <c r="AB1452" s="4">
        <v>0</v>
      </c>
      <c r="AC1452" s="4">
        <v>0</v>
      </c>
      <c r="AD1452" s="4">
        <v>312900</v>
      </c>
      <c r="AE1452" s="5">
        <v>1685</v>
      </c>
      <c r="AF1452" s="1" t="s">
        <v>70</v>
      </c>
      <c r="AG1452" s="1" t="s">
        <v>71</v>
      </c>
      <c r="AH1452" s="1" t="s">
        <v>89</v>
      </c>
      <c r="AI1452" s="1" t="s">
        <v>57</v>
      </c>
      <c r="AJ1452" s="5">
        <v>10950</v>
      </c>
      <c r="AK1452" s="4">
        <v>-3246</v>
      </c>
      <c r="AL1452" s="4">
        <v>0</v>
      </c>
      <c r="AM1452" s="4">
        <v>0</v>
      </c>
      <c r="AN1452" s="4">
        <v>0</v>
      </c>
      <c r="AO1452" s="4">
        <v>-44237</v>
      </c>
      <c r="AP1452" s="4">
        <v>-44237</v>
      </c>
      <c r="AQ1452" s="4">
        <v>0</v>
      </c>
      <c r="AR1452" s="4">
        <v>268663</v>
      </c>
      <c r="AS1452" s="1" t="s">
        <v>52</v>
      </c>
      <c r="AT1452" s="9">
        <f t="shared" si="654"/>
        <v>43333</v>
      </c>
      <c r="AU1452" s="9">
        <f t="shared" si="655"/>
        <v>43313</v>
      </c>
      <c r="AV1452" s="9">
        <v>44798</v>
      </c>
      <c r="AW1452" s="11">
        <f t="shared" si="656"/>
        <v>4.0136986301369859</v>
      </c>
      <c r="AX1452">
        <v>10</v>
      </c>
      <c r="AY1452" s="12">
        <v>0.05</v>
      </c>
      <c r="AZ1452">
        <f t="shared" si="657"/>
        <v>9.5000000000000001E-2</v>
      </c>
      <c r="BA1452" s="13">
        <f t="shared" si="658"/>
        <v>312900</v>
      </c>
      <c r="BB1452" s="17" t="s">
        <v>2189</v>
      </c>
      <c r="BC1452">
        <f>MATCH(BB1452,MONTHLY_INDEX!$A:$A,0)</f>
        <v>798</v>
      </c>
      <c r="BD1452">
        <f>MATCH(AU1452,MONTHLY_INDEX!$1:$1,0)</f>
        <v>80</v>
      </c>
      <c r="BE1452">
        <f>INDEX(MONTHLY_INDEX!$1:$1048576,Final!BC1452,Final!BD1452)</f>
        <v>96</v>
      </c>
      <c r="BF1452">
        <f>MATCH($BF$1,MONTHLY_INDEX!$1:$1,0)</f>
        <v>127</v>
      </c>
      <c r="BG1452">
        <f>INDEX(MONTHLY_INDEX!$1:$1048576,Final!BC1452,Final!BF1452)</f>
        <v>95.3</v>
      </c>
      <c r="BH1452" s="23">
        <f t="shared" si="670"/>
        <v>-7.2916666666666963E-3</v>
      </c>
      <c r="BI1452" s="14">
        <f t="shared" si="671"/>
        <v>310618.4375</v>
      </c>
      <c r="BJ1452" s="14">
        <f t="shared" si="672"/>
        <v>118439.2357234589</v>
      </c>
      <c r="BK1452" s="15">
        <f t="shared" si="662"/>
        <v>192179.2017765411</v>
      </c>
      <c r="BL1452" s="52">
        <v>0</v>
      </c>
      <c r="BM1452" s="15">
        <f t="shared" si="673"/>
        <v>192179.2017765411</v>
      </c>
    </row>
    <row r="1453" spans="1:65">
      <c r="A1453" s="8">
        <v>1451</v>
      </c>
      <c r="B1453" s="1" t="s">
        <v>44</v>
      </c>
      <c r="C1453" s="1">
        <v>1500</v>
      </c>
      <c r="D1453" s="1" t="s">
        <v>60</v>
      </c>
      <c r="E1453" s="1">
        <v>150000060</v>
      </c>
      <c r="F1453" s="1" t="s">
        <v>60</v>
      </c>
      <c r="G1453" s="1" t="s">
        <v>99</v>
      </c>
      <c r="H1453" s="1">
        <v>11</v>
      </c>
      <c r="I1453" s="1" t="s">
        <v>52</v>
      </c>
      <c r="J1453" s="1" t="s">
        <v>49</v>
      </c>
      <c r="K1453" s="1">
        <v>17406001</v>
      </c>
      <c r="L1453" s="1" t="s">
        <v>50</v>
      </c>
      <c r="M1453" s="1" t="s">
        <v>51</v>
      </c>
      <c r="N1453" s="1" t="s">
        <v>64</v>
      </c>
      <c r="O1453" s="1" t="s">
        <v>65</v>
      </c>
      <c r="P1453" s="1" t="s">
        <v>66</v>
      </c>
      <c r="Q1453" s="1" t="s">
        <v>67</v>
      </c>
      <c r="R1453" s="1" t="s">
        <v>87</v>
      </c>
      <c r="S1453" s="1" t="s">
        <v>88</v>
      </c>
      <c r="T1453" s="2">
        <v>43333</v>
      </c>
      <c r="U1453" s="2">
        <v>43333</v>
      </c>
      <c r="V1453" s="1" t="s">
        <v>52</v>
      </c>
      <c r="W1453" s="3">
        <v>1</v>
      </c>
      <c r="X1453" s="1" t="s">
        <v>53</v>
      </c>
      <c r="Y1453" s="4">
        <v>1174950</v>
      </c>
      <c r="Z1453" s="4">
        <v>-153922</v>
      </c>
      <c r="AA1453" s="4">
        <v>0</v>
      </c>
      <c r="AB1453" s="4">
        <v>0</v>
      </c>
      <c r="AC1453" s="4">
        <v>0</v>
      </c>
      <c r="AD1453" s="4">
        <v>1174950</v>
      </c>
      <c r="AE1453" s="5">
        <v>1685</v>
      </c>
      <c r="AF1453" s="1" t="s">
        <v>70</v>
      </c>
      <c r="AG1453" s="1" t="s">
        <v>71</v>
      </c>
      <c r="AH1453" s="1" t="s">
        <v>89</v>
      </c>
      <c r="AI1453" s="1" t="s">
        <v>57</v>
      </c>
      <c r="AJ1453" s="5">
        <v>10950</v>
      </c>
      <c r="AK1453" s="4">
        <v>-12188</v>
      </c>
      <c r="AL1453" s="4">
        <v>0</v>
      </c>
      <c r="AM1453" s="4">
        <v>0</v>
      </c>
      <c r="AN1453" s="4">
        <v>0</v>
      </c>
      <c r="AO1453" s="4">
        <v>-166110</v>
      </c>
      <c r="AP1453" s="4">
        <v>-166110</v>
      </c>
      <c r="AQ1453" s="4">
        <v>0</v>
      </c>
      <c r="AR1453" s="4">
        <v>1008840</v>
      </c>
      <c r="AS1453" s="1" t="s">
        <v>52</v>
      </c>
      <c r="AT1453" s="9">
        <f t="shared" si="654"/>
        <v>43333</v>
      </c>
      <c r="AU1453" s="9">
        <f t="shared" si="655"/>
        <v>43313</v>
      </c>
      <c r="AV1453" s="9">
        <v>44798</v>
      </c>
      <c r="AW1453" s="11">
        <f t="shared" si="656"/>
        <v>4.0136986301369859</v>
      </c>
      <c r="AX1453">
        <v>10</v>
      </c>
      <c r="AY1453" s="12">
        <v>0.05</v>
      </c>
      <c r="AZ1453">
        <f t="shared" si="657"/>
        <v>9.5000000000000001E-2</v>
      </c>
      <c r="BA1453" s="13">
        <f t="shared" si="658"/>
        <v>1174950</v>
      </c>
      <c r="BB1453" s="17" t="s">
        <v>2189</v>
      </c>
      <c r="BC1453">
        <f>MATCH(BB1453,MONTHLY_INDEX!$A:$A,0)</f>
        <v>798</v>
      </c>
      <c r="BD1453">
        <f>MATCH(AU1453,MONTHLY_INDEX!$1:$1,0)</f>
        <v>80</v>
      </c>
      <c r="BE1453">
        <f>INDEX(MONTHLY_INDEX!$1:$1048576,Final!BC1453,Final!BD1453)</f>
        <v>96</v>
      </c>
      <c r="BF1453">
        <f>MATCH($BF$1,MONTHLY_INDEX!$1:$1,0)</f>
        <v>127</v>
      </c>
      <c r="BG1453">
        <f>INDEX(MONTHLY_INDEX!$1:$1048576,Final!BC1453,Final!BF1453)</f>
        <v>95.3</v>
      </c>
      <c r="BH1453" s="23">
        <f t="shared" si="670"/>
        <v>-7.2916666666666963E-3</v>
      </c>
      <c r="BI1453" s="14">
        <f t="shared" si="671"/>
        <v>1166382.65625</v>
      </c>
      <c r="BJ1453" s="14">
        <f t="shared" si="672"/>
        <v>444743.30461258558</v>
      </c>
      <c r="BK1453" s="15">
        <f t="shared" si="662"/>
        <v>721639.35163741442</v>
      </c>
      <c r="BL1453" s="52">
        <v>0</v>
      </c>
      <c r="BM1453" s="15">
        <f t="shared" si="673"/>
        <v>721639.35163741442</v>
      </c>
    </row>
    <row r="1454" spans="1:65">
      <c r="A1454" s="8">
        <v>1452</v>
      </c>
      <c r="B1454" s="1" t="s">
        <v>44</v>
      </c>
      <c r="C1454" s="1">
        <v>1500</v>
      </c>
      <c r="D1454" s="1" t="s">
        <v>60</v>
      </c>
      <c r="E1454" s="1">
        <v>150000060</v>
      </c>
      <c r="F1454" s="1" t="s">
        <v>60</v>
      </c>
      <c r="G1454" s="1" t="s">
        <v>100</v>
      </c>
      <c r="H1454" s="1">
        <v>12</v>
      </c>
      <c r="I1454" s="1" t="s">
        <v>52</v>
      </c>
      <c r="J1454" s="1" t="s">
        <v>49</v>
      </c>
      <c r="K1454" s="1">
        <v>17406001</v>
      </c>
      <c r="L1454" s="1" t="s">
        <v>50</v>
      </c>
      <c r="M1454" s="1" t="s">
        <v>51</v>
      </c>
      <c r="N1454" s="1" t="s">
        <v>64</v>
      </c>
      <c r="O1454" s="1" t="s">
        <v>65</v>
      </c>
      <c r="P1454" s="1" t="s">
        <v>66</v>
      </c>
      <c r="Q1454" s="1" t="s">
        <v>67</v>
      </c>
      <c r="R1454" s="1" t="s">
        <v>87</v>
      </c>
      <c r="S1454" s="1" t="s">
        <v>88</v>
      </c>
      <c r="T1454" s="2">
        <v>43333</v>
      </c>
      <c r="U1454" s="2">
        <v>43333</v>
      </c>
      <c r="V1454" s="1" t="s">
        <v>52</v>
      </c>
      <c r="W1454" s="3">
        <v>1</v>
      </c>
      <c r="X1454" s="1" t="s">
        <v>53</v>
      </c>
      <c r="Y1454" s="4">
        <v>582750</v>
      </c>
      <c r="Z1454" s="4">
        <v>-76342</v>
      </c>
      <c r="AA1454" s="4">
        <v>0</v>
      </c>
      <c r="AB1454" s="4">
        <v>0</v>
      </c>
      <c r="AC1454" s="4">
        <v>0</v>
      </c>
      <c r="AD1454" s="4">
        <v>582750</v>
      </c>
      <c r="AE1454" s="5">
        <v>1685</v>
      </c>
      <c r="AF1454" s="1" t="s">
        <v>70</v>
      </c>
      <c r="AG1454" s="1" t="s">
        <v>71</v>
      </c>
      <c r="AH1454" s="1" t="s">
        <v>89</v>
      </c>
      <c r="AI1454" s="1" t="s">
        <v>57</v>
      </c>
      <c r="AJ1454" s="5">
        <v>10950</v>
      </c>
      <c r="AK1454" s="4">
        <v>-6045</v>
      </c>
      <c r="AL1454" s="4">
        <v>0</v>
      </c>
      <c r="AM1454" s="4">
        <v>0</v>
      </c>
      <c r="AN1454" s="4">
        <v>0</v>
      </c>
      <c r="AO1454" s="4">
        <v>-82387</v>
      </c>
      <c r="AP1454" s="4">
        <v>-82387</v>
      </c>
      <c r="AQ1454" s="4">
        <v>0</v>
      </c>
      <c r="AR1454" s="4">
        <v>500363</v>
      </c>
      <c r="AS1454" s="1" t="s">
        <v>52</v>
      </c>
      <c r="AT1454" s="9">
        <f t="shared" si="654"/>
        <v>43333</v>
      </c>
      <c r="AU1454" s="9">
        <f t="shared" si="655"/>
        <v>43313</v>
      </c>
      <c r="AV1454" s="9">
        <v>44798</v>
      </c>
      <c r="AW1454" s="11">
        <f t="shared" si="656"/>
        <v>4.0136986301369859</v>
      </c>
      <c r="AX1454">
        <v>10</v>
      </c>
      <c r="AY1454" s="12">
        <v>0.05</v>
      </c>
      <c r="AZ1454">
        <f t="shared" si="657"/>
        <v>9.5000000000000001E-2</v>
      </c>
      <c r="BA1454" s="13">
        <f t="shared" si="658"/>
        <v>582750</v>
      </c>
      <c r="BB1454" s="17" t="s">
        <v>1973</v>
      </c>
      <c r="BC1454">
        <f>MATCH(BB1454,MONTHLY_INDEX!$A:$A,0)</f>
        <v>690</v>
      </c>
      <c r="BD1454">
        <f>MATCH(AU1454,MONTHLY_INDEX!$1:$1,0)</f>
        <v>80</v>
      </c>
      <c r="BE1454">
        <f>INDEX(MONTHLY_INDEX!$1:$1048576,Final!BC1454,Final!BD1454)</f>
        <v>110</v>
      </c>
      <c r="BF1454">
        <f>MATCH($BF$1,MONTHLY_INDEX!$1:$1,0)</f>
        <v>127</v>
      </c>
      <c r="BG1454">
        <f>INDEX(MONTHLY_INDEX!$1:$1048576,Final!BC1454,Final!BF1454)</f>
        <v>145.69999999999999</v>
      </c>
      <c r="BH1454" s="23">
        <f t="shared" si="670"/>
        <v>0.32454545454545441</v>
      </c>
      <c r="BI1454" s="14">
        <f t="shared" si="671"/>
        <v>771878.86363636365</v>
      </c>
      <c r="BJ1454" s="14">
        <f t="shared" si="672"/>
        <v>294318.46807285177</v>
      </c>
      <c r="BK1454" s="15">
        <f t="shared" si="662"/>
        <v>477560.39556351188</v>
      </c>
      <c r="BL1454" s="52">
        <v>0</v>
      </c>
      <c r="BM1454" s="15">
        <f t="shared" si="673"/>
        <v>477560.39556351188</v>
      </c>
    </row>
    <row r="1455" spans="1:65">
      <c r="A1455" s="8">
        <v>1453</v>
      </c>
      <c r="B1455" s="1" t="s">
        <v>44</v>
      </c>
      <c r="C1455" s="1">
        <v>1500</v>
      </c>
      <c r="D1455" s="1" t="s">
        <v>60</v>
      </c>
      <c r="E1455" s="1">
        <v>150000060</v>
      </c>
      <c r="F1455" s="1" t="s">
        <v>60</v>
      </c>
      <c r="G1455" s="1" t="s">
        <v>101</v>
      </c>
      <c r="H1455" s="1">
        <v>13</v>
      </c>
      <c r="I1455" s="1" t="s">
        <v>52</v>
      </c>
      <c r="J1455" s="1" t="s">
        <v>49</v>
      </c>
      <c r="K1455" s="1">
        <v>17406001</v>
      </c>
      <c r="L1455" s="1" t="s">
        <v>50</v>
      </c>
      <c r="M1455" s="1" t="s">
        <v>51</v>
      </c>
      <c r="N1455" s="1" t="s">
        <v>64</v>
      </c>
      <c r="O1455" s="1" t="s">
        <v>65</v>
      </c>
      <c r="P1455" s="1" t="s">
        <v>66</v>
      </c>
      <c r="Q1455" s="1" t="s">
        <v>67</v>
      </c>
      <c r="R1455" s="1" t="s">
        <v>87</v>
      </c>
      <c r="S1455" s="1" t="s">
        <v>88</v>
      </c>
      <c r="T1455" s="2">
        <v>43333</v>
      </c>
      <c r="U1455" s="2">
        <v>43333</v>
      </c>
      <c r="V1455" s="1" t="s">
        <v>52</v>
      </c>
      <c r="W1455" s="3">
        <v>1</v>
      </c>
      <c r="X1455" s="1" t="s">
        <v>53</v>
      </c>
      <c r="Y1455" s="4">
        <v>9976171</v>
      </c>
      <c r="Z1455" s="4">
        <v>-1306915</v>
      </c>
      <c r="AA1455" s="4">
        <v>0</v>
      </c>
      <c r="AB1455" s="4">
        <v>0</v>
      </c>
      <c r="AC1455" s="4">
        <v>0</v>
      </c>
      <c r="AD1455" s="4">
        <v>9976171</v>
      </c>
      <c r="AE1455" s="5">
        <v>1685</v>
      </c>
      <c r="AF1455" s="1" t="s">
        <v>70</v>
      </c>
      <c r="AG1455" s="1" t="s">
        <v>71</v>
      </c>
      <c r="AH1455" s="1" t="s">
        <v>89</v>
      </c>
      <c r="AI1455" s="1" t="s">
        <v>57</v>
      </c>
      <c r="AJ1455" s="5">
        <v>10950</v>
      </c>
      <c r="AK1455" s="4">
        <v>-103488</v>
      </c>
      <c r="AL1455" s="4">
        <v>0</v>
      </c>
      <c r="AM1455" s="4">
        <v>0</v>
      </c>
      <c r="AN1455" s="4">
        <v>0</v>
      </c>
      <c r="AO1455" s="4">
        <v>-1410403</v>
      </c>
      <c r="AP1455" s="4">
        <v>-1410403</v>
      </c>
      <c r="AQ1455" s="4">
        <v>0</v>
      </c>
      <c r="AR1455" s="4">
        <v>8565768</v>
      </c>
      <c r="AS1455" s="1" t="s">
        <v>52</v>
      </c>
      <c r="AT1455" s="9">
        <f t="shared" si="654"/>
        <v>43333</v>
      </c>
      <c r="AU1455" s="9">
        <f t="shared" si="655"/>
        <v>43313</v>
      </c>
      <c r="AV1455" s="9">
        <v>44798</v>
      </c>
      <c r="AW1455" s="11">
        <f t="shared" si="656"/>
        <v>4.0136986301369859</v>
      </c>
      <c r="AX1455">
        <v>25</v>
      </c>
      <c r="AY1455" s="12">
        <v>0.05</v>
      </c>
      <c r="AZ1455">
        <f t="shared" si="657"/>
        <v>3.7999999999999999E-2</v>
      </c>
      <c r="BA1455" s="13">
        <f t="shared" si="658"/>
        <v>9976171</v>
      </c>
      <c r="BB1455" s="17" t="s">
        <v>2189</v>
      </c>
      <c r="BC1455">
        <f>MATCH(BB1455,MONTHLY_INDEX!$A:$A,0)</f>
        <v>798</v>
      </c>
      <c r="BD1455">
        <f>MATCH(AU1455,MONTHLY_INDEX!$1:$1,0)</f>
        <v>80</v>
      </c>
      <c r="BE1455">
        <f>INDEX(MONTHLY_INDEX!$1:$1048576,Final!BC1455,Final!BD1455)</f>
        <v>96</v>
      </c>
      <c r="BF1455">
        <f>MATCH($BF$1,MONTHLY_INDEX!$1:$1,0)</f>
        <v>127</v>
      </c>
      <c r="BG1455">
        <f>INDEX(MONTHLY_INDEX!$1:$1048576,Final!BC1455,Final!BF1455)</f>
        <v>95.3</v>
      </c>
      <c r="BH1455" s="23">
        <f t="shared" si="670"/>
        <v>-7.2916666666666963E-3</v>
      </c>
      <c r="BI1455" s="14">
        <f t="shared" si="671"/>
        <v>9903428.0864583328</v>
      </c>
      <c r="BJ1455" s="14">
        <f t="shared" si="672"/>
        <v>1510476.2782825625</v>
      </c>
      <c r="BK1455" s="15">
        <f t="shared" si="662"/>
        <v>8392951.8081757706</v>
      </c>
      <c r="BL1455" s="52">
        <v>0</v>
      </c>
      <c r="BM1455" s="15">
        <f t="shared" si="673"/>
        <v>8392951.8081757706</v>
      </c>
    </row>
    <row r="1456" spans="1:65">
      <c r="A1456" s="8">
        <v>1454</v>
      </c>
      <c r="B1456" s="1" t="s">
        <v>44</v>
      </c>
      <c r="C1456" s="1">
        <v>1500</v>
      </c>
      <c r="D1456" s="1" t="s">
        <v>60</v>
      </c>
      <c r="E1456" s="1">
        <v>150000060</v>
      </c>
      <c r="F1456" s="1" t="s">
        <v>60</v>
      </c>
      <c r="G1456" s="1" t="s">
        <v>102</v>
      </c>
      <c r="H1456" s="1">
        <v>14</v>
      </c>
      <c r="I1456" s="1" t="s">
        <v>52</v>
      </c>
      <c r="J1456" s="1" t="s">
        <v>49</v>
      </c>
      <c r="K1456" s="1">
        <v>17406001</v>
      </c>
      <c r="L1456" s="1" t="s">
        <v>50</v>
      </c>
      <c r="M1456" s="1" t="s">
        <v>51</v>
      </c>
      <c r="N1456" s="1" t="s">
        <v>64</v>
      </c>
      <c r="O1456" s="1" t="s">
        <v>65</v>
      </c>
      <c r="P1456" s="1" t="s">
        <v>66</v>
      </c>
      <c r="Q1456" s="1" t="s">
        <v>67</v>
      </c>
      <c r="R1456" s="1" t="s">
        <v>87</v>
      </c>
      <c r="S1456" s="1" t="s">
        <v>88</v>
      </c>
      <c r="T1456" s="2">
        <v>43333</v>
      </c>
      <c r="U1456" s="2">
        <v>43333</v>
      </c>
      <c r="V1456" s="1" t="s">
        <v>52</v>
      </c>
      <c r="W1456" s="3">
        <v>1</v>
      </c>
      <c r="X1456" s="1" t="s">
        <v>53</v>
      </c>
      <c r="Y1456" s="4">
        <v>21103901</v>
      </c>
      <c r="Z1456" s="4">
        <v>-2764690</v>
      </c>
      <c r="AA1456" s="4">
        <v>0</v>
      </c>
      <c r="AB1456" s="4">
        <v>0</v>
      </c>
      <c r="AC1456" s="4">
        <v>0</v>
      </c>
      <c r="AD1456" s="4">
        <v>21103901</v>
      </c>
      <c r="AE1456" s="5">
        <v>1685</v>
      </c>
      <c r="AF1456" s="1" t="s">
        <v>70</v>
      </c>
      <c r="AG1456" s="1" t="s">
        <v>71</v>
      </c>
      <c r="AH1456" s="1" t="s">
        <v>89</v>
      </c>
      <c r="AI1456" s="1" t="s">
        <v>57</v>
      </c>
      <c r="AJ1456" s="5">
        <v>10950</v>
      </c>
      <c r="AK1456" s="4">
        <v>-218921</v>
      </c>
      <c r="AL1456" s="4">
        <v>0</v>
      </c>
      <c r="AM1456" s="4">
        <v>0</v>
      </c>
      <c r="AN1456" s="4">
        <v>0</v>
      </c>
      <c r="AO1456" s="4">
        <v>-2983611</v>
      </c>
      <c r="AP1456" s="4">
        <v>-2983611</v>
      </c>
      <c r="AQ1456" s="4">
        <v>0</v>
      </c>
      <c r="AR1456" s="4">
        <v>18120290</v>
      </c>
      <c r="AS1456" s="1" t="s">
        <v>52</v>
      </c>
      <c r="AT1456" s="9">
        <f t="shared" si="654"/>
        <v>43333</v>
      </c>
      <c r="AU1456" s="9">
        <f t="shared" si="655"/>
        <v>43313</v>
      </c>
      <c r="AV1456" s="9">
        <v>44798</v>
      </c>
      <c r="AW1456" s="11">
        <f t="shared" si="656"/>
        <v>4.0136986301369859</v>
      </c>
      <c r="AX1456">
        <v>25</v>
      </c>
      <c r="AY1456" s="12">
        <v>0.05</v>
      </c>
      <c r="AZ1456">
        <f t="shared" si="657"/>
        <v>3.7999999999999999E-2</v>
      </c>
      <c r="BA1456" s="13">
        <f t="shared" si="658"/>
        <v>21103901</v>
      </c>
      <c r="BB1456" s="17" t="s">
        <v>2189</v>
      </c>
      <c r="BC1456">
        <f>MATCH(BB1456,MONTHLY_INDEX!$A:$A,0)</f>
        <v>798</v>
      </c>
      <c r="BD1456">
        <f>MATCH(AU1456,MONTHLY_INDEX!$1:$1,0)</f>
        <v>80</v>
      </c>
      <c r="BE1456">
        <f>INDEX(MONTHLY_INDEX!$1:$1048576,Final!BC1456,Final!BD1456)</f>
        <v>96</v>
      </c>
      <c r="BF1456">
        <f>MATCH($BF$1,MONTHLY_INDEX!$1:$1,0)</f>
        <v>127</v>
      </c>
      <c r="BG1456">
        <f>INDEX(MONTHLY_INDEX!$1:$1048576,Final!BC1456,Final!BF1456)</f>
        <v>95.3</v>
      </c>
      <c r="BH1456" s="23">
        <f t="shared" si="670"/>
        <v>-7.2916666666666963E-3</v>
      </c>
      <c r="BI1456" s="14">
        <f t="shared" si="671"/>
        <v>20950018.388541665</v>
      </c>
      <c r="BJ1456" s="14">
        <f t="shared" si="672"/>
        <v>3195308.2840825049</v>
      </c>
      <c r="BK1456" s="15">
        <f t="shared" si="662"/>
        <v>17754710.104459159</v>
      </c>
      <c r="BL1456" s="52">
        <v>0</v>
      </c>
      <c r="BM1456" s="15">
        <f t="shared" si="673"/>
        <v>17754710.104459159</v>
      </c>
    </row>
    <row r="1457" spans="1:65">
      <c r="A1457" s="8">
        <v>1455</v>
      </c>
      <c r="B1457" s="1" t="s">
        <v>44</v>
      </c>
      <c r="C1457" s="1">
        <v>1500</v>
      </c>
      <c r="D1457" s="1" t="s">
        <v>60</v>
      </c>
      <c r="E1457" s="1">
        <v>150000060</v>
      </c>
      <c r="F1457" s="1" t="s">
        <v>60</v>
      </c>
      <c r="G1457" s="1" t="s">
        <v>103</v>
      </c>
      <c r="H1457" s="1">
        <v>15</v>
      </c>
      <c r="I1457" s="1" t="s">
        <v>52</v>
      </c>
      <c r="J1457" s="1" t="s">
        <v>49</v>
      </c>
      <c r="K1457" s="1">
        <v>17406001</v>
      </c>
      <c r="L1457" s="1" t="s">
        <v>50</v>
      </c>
      <c r="M1457" s="1" t="s">
        <v>51</v>
      </c>
      <c r="N1457" s="1" t="s">
        <v>64</v>
      </c>
      <c r="O1457" s="1" t="s">
        <v>65</v>
      </c>
      <c r="P1457" s="1" t="s">
        <v>66</v>
      </c>
      <c r="Q1457" s="1" t="s">
        <v>67</v>
      </c>
      <c r="R1457" s="1" t="s">
        <v>87</v>
      </c>
      <c r="S1457" s="1" t="s">
        <v>88</v>
      </c>
      <c r="T1457" s="2">
        <v>43333</v>
      </c>
      <c r="U1457" s="2">
        <v>43333</v>
      </c>
      <c r="V1457" s="1" t="s">
        <v>52</v>
      </c>
      <c r="W1457" s="3">
        <v>1</v>
      </c>
      <c r="X1457" s="1" t="s">
        <v>53</v>
      </c>
      <c r="Y1457" s="4">
        <v>580650</v>
      </c>
      <c r="Z1457" s="4">
        <v>-76066</v>
      </c>
      <c r="AA1457" s="4">
        <v>0</v>
      </c>
      <c r="AB1457" s="4">
        <v>0</v>
      </c>
      <c r="AC1457" s="4">
        <v>0</v>
      </c>
      <c r="AD1457" s="4">
        <v>580650</v>
      </c>
      <c r="AE1457" s="5">
        <v>1685</v>
      </c>
      <c r="AF1457" s="1" t="s">
        <v>70</v>
      </c>
      <c r="AG1457" s="1" t="s">
        <v>71</v>
      </c>
      <c r="AH1457" s="1" t="s">
        <v>89</v>
      </c>
      <c r="AI1457" s="1" t="s">
        <v>57</v>
      </c>
      <c r="AJ1457" s="5">
        <v>10950</v>
      </c>
      <c r="AK1457" s="4">
        <v>-6023</v>
      </c>
      <c r="AL1457" s="4">
        <v>0</v>
      </c>
      <c r="AM1457" s="4">
        <v>0</v>
      </c>
      <c r="AN1457" s="4">
        <v>0</v>
      </c>
      <c r="AO1457" s="4">
        <v>-82089</v>
      </c>
      <c r="AP1457" s="4">
        <v>-82089</v>
      </c>
      <c r="AQ1457" s="4">
        <v>0</v>
      </c>
      <c r="AR1457" s="4">
        <v>498561</v>
      </c>
      <c r="AS1457" s="1" t="s">
        <v>52</v>
      </c>
      <c r="AT1457" s="9">
        <f t="shared" si="654"/>
        <v>43333</v>
      </c>
      <c r="AU1457" s="9">
        <f t="shared" si="655"/>
        <v>43313</v>
      </c>
      <c r="AV1457" s="9">
        <v>44798</v>
      </c>
      <c r="AW1457" s="11">
        <f t="shared" si="656"/>
        <v>4.0136986301369859</v>
      </c>
      <c r="AX1457">
        <v>10</v>
      </c>
      <c r="AY1457" s="12">
        <v>0.05</v>
      </c>
      <c r="AZ1457">
        <f t="shared" si="657"/>
        <v>9.5000000000000001E-2</v>
      </c>
      <c r="BA1457" s="13">
        <f t="shared" si="658"/>
        <v>580650</v>
      </c>
      <c r="BB1457" s="17" t="s">
        <v>1941</v>
      </c>
      <c r="BC1457">
        <f>MATCH(BB1457,MONTHLY_INDEX!$A:$A,0)</f>
        <v>674</v>
      </c>
      <c r="BD1457">
        <f>MATCH(AU1457,MONTHLY_INDEX!$1:$1,0)</f>
        <v>80</v>
      </c>
      <c r="BE1457">
        <f>INDEX(MONTHLY_INDEX!$1:$1048576,Final!BC1457,Final!BD1457)</f>
        <v>105.1</v>
      </c>
      <c r="BF1457">
        <f>MATCH($BF$1,MONTHLY_INDEX!$1:$1,0)</f>
        <v>127</v>
      </c>
      <c r="BG1457">
        <f>INDEX(MONTHLY_INDEX!$1:$1048576,Final!BC1457,Final!BF1457)</f>
        <v>122.8</v>
      </c>
      <c r="BH1457" s="23">
        <f t="shared" si="670"/>
        <v>0.16841103710751668</v>
      </c>
      <c r="BI1457" s="14">
        <f t="shared" si="671"/>
        <v>678437.86869647959</v>
      </c>
      <c r="BJ1457" s="14">
        <f t="shared" si="672"/>
        <v>258689.28870091107</v>
      </c>
      <c r="BK1457" s="15">
        <f t="shared" si="662"/>
        <v>419748.57999556849</v>
      </c>
      <c r="BL1457" s="52">
        <v>0</v>
      </c>
      <c r="BM1457" s="15">
        <f t="shared" si="673"/>
        <v>419748.57999556849</v>
      </c>
    </row>
    <row r="1458" spans="1:65">
      <c r="A1458" s="8">
        <v>1456</v>
      </c>
      <c r="B1458" s="1" t="s">
        <v>44</v>
      </c>
      <c r="C1458" s="1">
        <v>1500</v>
      </c>
      <c r="D1458" s="1" t="s">
        <v>60</v>
      </c>
      <c r="E1458" s="1">
        <v>150000060</v>
      </c>
      <c r="F1458" s="1" t="s">
        <v>60</v>
      </c>
      <c r="G1458" s="1" t="s">
        <v>104</v>
      </c>
      <c r="H1458" s="1">
        <v>16</v>
      </c>
      <c r="I1458" s="1" t="s">
        <v>52</v>
      </c>
      <c r="J1458" s="1" t="s">
        <v>49</v>
      </c>
      <c r="K1458" s="1">
        <v>17406001</v>
      </c>
      <c r="L1458" s="1" t="s">
        <v>50</v>
      </c>
      <c r="M1458" s="1" t="s">
        <v>51</v>
      </c>
      <c r="N1458" s="1" t="s">
        <v>64</v>
      </c>
      <c r="O1458" s="1" t="s">
        <v>65</v>
      </c>
      <c r="P1458" s="1" t="s">
        <v>66</v>
      </c>
      <c r="Q1458" s="1" t="s">
        <v>67</v>
      </c>
      <c r="R1458" s="1" t="s">
        <v>87</v>
      </c>
      <c r="S1458" s="1" t="s">
        <v>88</v>
      </c>
      <c r="T1458" s="2">
        <v>43333</v>
      </c>
      <c r="U1458" s="2">
        <v>43333</v>
      </c>
      <c r="V1458" s="1" t="s">
        <v>52</v>
      </c>
      <c r="W1458" s="3">
        <v>1</v>
      </c>
      <c r="X1458" s="1" t="s">
        <v>53</v>
      </c>
      <c r="Y1458" s="4">
        <v>175035</v>
      </c>
      <c r="Z1458" s="4">
        <v>-22929</v>
      </c>
      <c r="AA1458" s="4">
        <v>0</v>
      </c>
      <c r="AB1458" s="4">
        <v>0</v>
      </c>
      <c r="AC1458" s="4">
        <v>0</v>
      </c>
      <c r="AD1458" s="4">
        <v>175035</v>
      </c>
      <c r="AE1458" s="5">
        <v>1685</v>
      </c>
      <c r="AF1458" s="1" t="s">
        <v>70</v>
      </c>
      <c r="AG1458" s="1" t="s">
        <v>71</v>
      </c>
      <c r="AH1458" s="1" t="s">
        <v>89</v>
      </c>
      <c r="AI1458" s="1" t="s">
        <v>57</v>
      </c>
      <c r="AJ1458" s="5">
        <v>10950</v>
      </c>
      <c r="AK1458" s="4">
        <v>-1816</v>
      </c>
      <c r="AL1458" s="4">
        <v>0</v>
      </c>
      <c r="AM1458" s="4">
        <v>0</v>
      </c>
      <c r="AN1458" s="4">
        <v>0</v>
      </c>
      <c r="AO1458" s="4">
        <v>-24745</v>
      </c>
      <c r="AP1458" s="4">
        <v>-24745</v>
      </c>
      <c r="AQ1458" s="4">
        <v>0</v>
      </c>
      <c r="AR1458" s="4">
        <v>150290</v>
      </c>
      <c r="AS1458" s="1" t="s">
        <v>52</v>
      </c>
      <c r="AT1458" s="9">
        <f t="shared" si="654"/>
        <v>43333</v>
      </c>
      <c r="AU1458" s="9">
        <f t="shared" si="655"/>
        <v>43313</v>
      </c>
      <c r="AV1458" s="9">
        <v>44798</v>
      </c>
      <c r="AW1458" s="11">
        <f t="shared" si="656"/>
        <v>4.0136986301369859</v>
      </c>
      <c r="AX1458">
        <v>10</v>
      </c>
      <c r="AY1458" s="12">
        <v>0.05</v>
      </c>
      <c r="AZ1458">
        <f t="shared" si="657"/>
        <v>9.5000000000000001E-2</v>
      </c>
      <c r="BA1458" s="13">
        <f t="shared" si="658"/>
        <v>175035</v>
      </c>
      <c r="BB1458" s="17" t="s">
        <v>1877</v>
      </c>
      <c r="BC1458">
        <f>MATCH(BB1458,MONTHLY_INDEX!$A:$A,0)</f>
        <v>642</v>
      </c>
      <c r="BD1458">
        <f>MATCH(AU1458,MONTHLY_INDEX!$1:$1,0)</f>
        <v>80</v>
      </c>
      <c r="BE1458">
        <f>INDEX(MONTHLY_INDEX!$1:$1048576,Final!BC1458,Final!BD1458)</f>
        <v>79.099999999999994</v>
      </c>
      <c r="BF1458">
        <f>MATCH($BF$1,MONTHLY_INDEX!$1:$1,0)</f>
        <v>127</v>
      </c>
      <c r="BG1458">
        <f>INDEX(MONTHLY_INDEX!$1:$1048576,Final!BC1458,Final!BF1458)</f>
        <v>94</v>
      </c>
      <c r="BH1458" s="23">
        <f t="shared" si="670"/>
        <v>0.18836915297092297</v>
      </c>
      <c r="BI1458" s="14">
        <f t="shared" si="671"/>
        <v>208006.19469026552</v>
      </c>
      <c r="BJ1458" s="14">
        <f t="shared" si="672"/>
        <v>79313.046975390971</v>
      </c>
      <c r="BK1458" s="15">
        <f t="shared" si="662"/>
        <v>128693.14771487455</v>
      </c>
      <c r="BL1458" s="52">
        <v>0</v>
      </c>
      <c r="BM1458" s="15">
        <f t="shared" si="673"/>
        <v>128693.14771487455</v>
      </c>
    </row>
    <row r="1459" spans="1:65">
      <c r="A1459" s="8">
        <v>1457</v>
      </c>
      <c r="B1459" s="1" t="s">
        <v>44</v>
      </c>
      <c r="C1459" s="1">
        <v>1500</v>
      </c>
      <c r="D1459" s="1" t="s">
        <v>60</v>
      </c>
      <c r="E1459" s="1">
        <v>150000060</v>
      </c>
      <c r="F1459" s="1" t="s">
        <v>60</v>
      </c>
      <c r="G1459" s="1" t="s">
        <v>105</v>
      </c>
      <c r="H1459" s="1">
        <v>17</v>
      </c>
      <c r="I1459" s="1" t="s">
        <v>52</v>
      </c>
      <c r="J1459" s="1" t="s">
        <v>49</v>
      </c>
      <c r="K1459" s="1">
        <v>17406001</v>
      </c>
      <c r="L1459" s="1" t="s">
        <v>50</v>
      </c>
      <c r="M1459" s="1" t="s">
        <v>51</v>
      </c>
      <c r="N1459" s="1" t="s">
        <v>64</v>
      </c>
      <c r="O1459" s="1" t="s">
        <v>65</v>
      </c>
      <c r="P1459" s="1" t="s">
        <v>66</v>
      </c>
      <c r="Q1459" s="1" t="s">
        <v>67</v>
      </c>
      <c r="R1459" s="1" t="s">
        <v>87</v>
      </c>
      <c r="S1459" s="1" t="s">
        <v>88</v>
      </c>
      <c r="T1459" s="2">
        <v>43333</v>
      </c>
      <c r="U1459" s="2">
        <v>43333</v>
      </c>
      <c r="V1459" s="1" t="s">
        <v>52</v>
      </c>
      <c r="W1459" s="3">
        <v>1</v>
      </c>
      <c r="X1459" s="1" t="s">
        <v>53</v>
      </c>
      <c r="Y1459" s="4">
        <v>132796</v>
      </c>
      <c r="Z1459" s="4">
        <v>-17395</v>
      </c>
      <c r="AA1459" s="4">
        <v>0</v>
      </c>
      <c r="AB1459" s="4">
        <v>0</v>
      </c>
      <c r="AC1459" s="4">
        <v>0</v>
      </c>
      <c r="AD1459" s="4">
        <v>132796</v>
      </c>
      <c r="AE1459" s="5">
        <v>1685</v>
      </c>
      <c r="AF1459" s="1" t="s">
        <v>70</v>
      </c>
      <c r="AG1459" s="1" t="s">
        <v>71</v>
      </c>
      <c r="AH1459" s="1" t="s">
        <v>89</v>
      </c>
      <c r="AI1459" s="1" t="s">
        <v>57</v>
      </c>
      <c r="AJ1459" s="5">
        <v>10950</v>
      </c>
      <c r="AK1459" s="4">
        <v>-1378</v>
      </c>
      <c r="AL1459" s="4">
        <v>0</v>
      </c>
      <c r="AM1459" s="4">
        <v>0</v>
      </c>
      <c r="AN1459" s="4">
        <v>0</v>
      </c>
      <c r="AO1459" s="4">
        <v>-18773</v>
      </c>
      <c r="AP1459" s="4">
        <v>-18773</v>
      </c>
      <c r="AQ1459" s="4">
        <v>0</v>
      </c>
      <c r="AR1459" s="4">
        <v>114023</v>
      </c>
      <c r="AS1459" s="1" t="s">
        <v>52</v>
      </c>
      <c r="AT1459" s="9">
        <f t="shared" si="654"/>
        <v>43333</v>
      </c>
      <c r="AU1459" s="9">
        <f t="shared" si="655"/>
        <v>43313</v>
      </c>
      <c r="AV1459" s="9">
        <v>44798</v>
      </c>
      <c r="AW1459" s="11">
        <f t="shared" si="656"/>
        <v>4.0136986301369859</v>
      </c>
      <c r="AX1459">
        <v>10</v>
      </c>
      <c r="AY1459" s="12">
        <v>0.05</v>
      </c>
      <c r="AZ1459">
        <f t="shared" si="657"/>
        <v>9.5000000000000001E-2</v>
      </c>
      <c r="BA1459" s="13">
        <f t="shared" si="658"/>
        <v>132796</v>
      </c>
      <c r="BB1459" s="17" t="s">
        <v>2189</v>
      </c>
      <c r="BC1459">
        <f>MATCH(BB1459,MONTHLY_INDEX!$A:$A,0)</f>
        <v>798</v>
      </c>
      <c r="BD1459">
        <f>MATCH(AU1459,MONTHLY_INDEX!$1:$1,0)</f>
        <v>80</v>
      </c>
      <c r="BE1459">
        <f>INDEX(MONTHLY_INDEX!$1:$1048576,Final!BC1459,Final!BD1459)</f>
        <v>96</v>
      </c>
      <c r="BF1459">
        <f>MATCH($BF$1,MONTHLY_INDEX!$1:$1,0)</f>
        <v>127</v>
      </c>
      <c r="BG1459">
        <f>INDEX(MONTHLY_INDEX!$1:$1048576,Final!BC1459,Final!BF1459)</f>
        <v>95.3</v>
      </c>
      <c r="BH1459" s="23">
        <f t="shared" si="670"/>
        <v>-7.2916666666666963E-3</v>
      </c>
      <c r="BI1459" s="14">
        <f t="shared" si="671"/>
        <v>131827.69583333333</v>
      </c>
      <c r="BJ1459" s="14">
        <f t="shared" si="672"/>
        <v>50266.0810071347</v>
      </c>
      <c r="BK1459" s="15">
        <f t="shared" si="662"/>
        <v>81561.614826198638</v>
      </c>
      <c r="BL1459" s="52">
        <v>0</v>
      </c>
      <c r="BM1459" s="15">
        <f t="shared" si="673"/>
        <v>81561.614826198638</v>
      </c>
    </row>
    <row r="1460" spans="1:65">
      <c r="A1460" s="8">
        <v>1458</v>
      </c>
      <c r="B1460" s="1" t="s">
        <v>44</v>
      </c>
      <c r="C1460" s="1">
        <v>1500</v>
      </c>
      <c r="D1460" s="1" t="s">
        <v>60</v>
      </c>
      <c r="E1460" s="1">
        <v>150000060</v>
      </c>
      <c r="F1460" s="1" t="s">
        <v>60</v>
      </c>
      <c r="G1460" s="1" t="s">
        <v>106</v>
      </c>
      <c r="H1460" s="1">
        <v>18</v>
      </c>
      <c r="I1460" s="1" t="s">
        <v>52</v>
      </c>
      <c r="J1460" s="1" t="s">
        <v>49</v>
      </c>
      <c r="K1460" s="1">
        <v>17406001</v>
      </c>
      <c r="L1460" s="1" t="s">
        <v>50</v>
      </c>
      <c r="M1460" s="1" t="s">
        <v>51</v>
      </c>
      <c r="N1460" s="1" t="s">
        <v>64</v>
      </c>
      <c r="O1460" s="1" t="s">
        <v>65</v>
      </c>
      <c r="P1460" s="1" t="s">
        <v>66</v>
      </c>
      <c r="Q1460" s="1" t="s">
        <v>67</v>
      </c>
      <c r="R1460" s="1" t="s">
        <v>87</v>
      </c>
      <c r="S1460" s="1" t="s">
        <v>88</v>
      </c>
      <c r="T1460" s="2">
        <v>43333</v>
      </c>
      <c r="U1460" s="2">
        <v>43333</v>
      </c>
      <c r="V1460" s="1" t="s">
        <v>52</v>
      </c>
      <c r="W1460" s="3">
        <v>1</v>
      </c>
      <c r="X1460" s="1" t="s">
        <v>53</v>
      </c>
      <c r="Y1460" s="4">
        <v>469552</v>
      </c>
      <c r="Z1460" s="4">
        <v>-61512</v>
      </c>
      <c r="AA1460" s="4">
        <v>0</v>
      </c>
      <c r="AB1460" s="4">
        <v>0</v>
      </c>
      <c r="AC1460" s="4">
        <v>0</v>
      </c>
      <c r="AD1460" s="4">
        <v>469552</v>
      </c>
      <c r="AE1460" s="5">
        <v>1685</v>
      </c>
      <c r="AF1460" s="1" t="s">
        <v>70</v>
      </c>
      <c r="AG1460" s="1" t="s">
        <v>71</v>
      </c>
      <c r="AH1460" s="1" t="s">
        <v>89</v>
      </c>
      <c r="AI1460" s="1" t="s">
        <v>57</v>
      </c>
      <c r="AJ1460" s="5">
        <v>10950</v>
      </c>
      <c r="AK1460" s="4">
        <v>-4871</v>
      </c>
      <c r="AL1460" s="4">
        <v>0</v>
      </c>
      <c r="AM1460" s="4">
        <v>0</v>
      </c>
      <c r="AN1460" s="4">
        <v>0</v>
      </c>
      <c r="AO1460" s="4">
        <v>-66383</v>
      </c>
      <c r="AP1460" s="4">
        <v>-66383</v>
      </c>
      <c r="AQ1460" s="4">
        <v>0</v>
      </c>
      <c r="AR1460" s="4">
        <v>403169</v>
      </c>
      <c r="AS1460" s="1" t="s">
        <v>52</v>
      </c>
      <c r="AT1460" s="9">
        <f t="shared" si="654"/>
        <v>43333</v>
      </c>
      <c r="AU1460" s="9">
        <f t="shared" si="655"/>
        <v>43313</v>
      </c>
      <c r="AV1460" s="9">
        <v>44798</v>
      </c>
      <c r="AW1460" s="11">
        <f t="shared" si="656"/>
        <v>4.0136986301369859</v>
      </c>
      <c r="AX1460">
        <v>10</v>
      </c>
      <c r="AY1460" s="12">
        <v>0.05</v>
      </c>
      <c r="AZ1460">
        <f t="shared" si="657"/>
        <v>9.5000000000000001E-2</v>
      </c>
      <c r="BA1460" s="13">
        <f t="shared" si="658"/>
        <v>469552</v>
      </c>
      <c r="BB1460" s="17" t="s">
        <v>1871</v>
      </c>
      <c r="BC1460">
        <f>MATCH(BB1460,MONTHLY_INDEX!$A:$A,0)</f>
        <v>639</v>
      </c>
      <c r="BD1460">
        <f>MATCH(AU1460,MONTHLY_INDEX!$1:$1,0)</f>
        <v>80</v>
      </c>
      <c r="BE1460">
        <f>INDEX(MONTHLY_INDEX!$1:$1048576,Final!BC1460,Final!BD1460)</f>
        <v>112.8</v>
      </c>
      <c r="BF1460">
        <f>MATCH($BF$1,MONTHLY_INDEX!$1:$1,0)</f>
        <v>127</v>
      </c>
      <c r="BG1460">
        <f>INDEX(MONTHLY_INDEX!$1:$1048576,Final!BC1460,Final!BF1460)</f>
        <v>116.2</v>
      </c>
      <c r="BH1460" s="23">
        <f t="shared" si="670"/>
        <v>3.0141843971631256E-2</v>
      </c>
      <c r="BI1460" s="14">
        <f t="shared" si="671"/>
        <v>483705.16312056739</v>
      </c>
      <c r="BJ1460" s="14">
        <f t="shared" si="672"/>
        <v>184437.44130768481</v>
      </c>
      <c r="BK1460" s="15">
        <f t="shared" si="662"/>
        <v>299267.72181288258</v>
      </c>
      <c r="BL1460" s="52">
        <v>0</v>
      </c>
      <c r="BM1460" s="15">
        <f t="shared" si="673"/>
        <v>299267.72181288258</v>
      </c>
    </row>
    <row r="1461" spans="1:65">
      <c r="A1461" s="8">
        <v>1459</v>
      </c>
      <c r="B1461" s="1" t="s">
        <v>44</v>
      </c>
      <c r="C1461" s="1">
        <v>1500</v>
      </c>
      <c r="D1461" s="1" t="s">
        <v>60</v>
      </c>
      <c r="E1461" s="1">
        <v>150000060</v>
      </c>
      <c r="F1461" s="1" t="s">
        <v>60</v>
      </c>
      <c r="G1461" s="1" t="s">
        <v>107</v>
      </c>
      <c r="H1461" s="1">
        <v>19</v>
      </c>
      <c r="I1461" s="1" t="s">
        <v>52</v>
      </c>
      <c r="J1461" s="1" t="s">
        <v>49</v>
      </c>
      <c r="K1461" s="1">
        <v>17406001</v>
      </c>
      <c r="L1461" s="1" t="s">
        <v>50</v>
      </c>
      <c r="M1461" s="1" t="s">
        <v>51</v>
      </c>
      <c r="N1461" s="1" t="s">
        <v>64</v>
      </c>
      <c r="O1461" s="1" t="s">
        <v>65</v>
      </c>
      <c r="P1461" s="1" t="s">
        <v>66</v>
      </c>
      <c r="Q1461" s="1" t="s">
        <v>67</v>
      </c>
      <c r="R1461" s="1" t="s">
        <v>87</v>
      </c>
      <c r="S1461" s="1" t="s">
        <v>88</v>
      </c>
      <c r="T1461" s="2">
        <v>43333</v>
      </c>
      <c r="U1461" s="2">
        <v>43333</v>
      </c>
      <c r="V1461" s="1" t="s">
        <v>52</v>
      </c>
      <c r="W1461" s="3">
        <v>1</v>
      </c>
      <c r="X1461" s="1" t="s">
        <v>53</v>
      </c>
      <c r="Y1461" s="4">
        <v>6861326</v>
      </c>
      <c r="Z1461" s="4">
        <v>-898859</v>
      </c>
      <c r="AA1461" s="4">
        <v>0</v>
      </c>
      <c r="AB1461" s="4">
        <v>0</v>
      </c>
      <c r="AC1461" s="4">
        <v>0</v>
      </c>
      <c r="AD1461" s="4">
        <v>6861326</v>
      </c>
      <c r="AE1461" s="5">
        <v>1685</v>
      </c>
      <c r="AF1461" s="1" t="s">
        <v>70</v>
      </c>
      <c r="AG1461" s="1" t="s">
        <v>71</v>
      </c>
      <c r="AH1461" s="1" t="s">
        <v>89</v>
      </c>
      <c r="AI1461" s="1" t="s">
        <v>57</v>
      </c>
      <c r="AJ1461" s="5">
        <v>10950</v>
      </c>
      <c r="AK1461" s="4">
        <v>-71176</v>
      </c>
      <c r="AL1461" s="4">
        <v>0</v>
      </c>
      <c r="AM1461" s="4">
        <v>0</v>
      </c>
      <c r="AN1461" s="4">
        <v>0</v>
      </c>
      <c r="AO1461" s="4">
        <v>-970035</v>
      </c>
      <c r="AP1461" s="4">
        <v>-970035</v>
      </c>
      <c r="AQ1461" s="4">
        <v>0</v>
      </c>
      <c r="AR1461" s="4">
        <v>5891291</v>
      </c>
      <c r="AS1461" s="1" t="s">
        <v>52</v>
      </c>
      <c r="AT1461" s="9">
        <f t="shared" si="654"/>
        <v>43333</v>
      </c>
      <c r="AU1461" s="9">
        <f t="shared" si="655"/>
        <v>43313</v>
      </c>
      <c r="AV1461" s="9">
        <v>44798</v>
      </c>
      <c r="AW1461" s="11">
        <f t="shared" si="656"/>
        <v>4.0136986301369859</v>
      </c>
      <c r="AX1461">
        <v>10</v>
      </c>
      <c r="AY1461" s="12">
        <v>0.05</v>
      </c>
      <c r="AZ1461">
        <f t="shared" si="657"/>
        <v>9.5000000000000001E-2</v>
      </c>
      <c r="BA1461" s="13">
        <f t="shared" si="658"/>
        <v>6861326</v>
      </c>
      <c r="BI1461" s="14">
        <f t="shared" ref="BI1461:BI1463" si="674">AR1461</f>
        <v>5891291</v>
      </c>
      <c r="BJ1461" s="14">
        <v>0</v>
      </c>
      <c r="BK1461" s="14">
        <f t="shared" ref="BK1461:BK1463" si="675">AR1461</f>
        <v>5891291</v>
      </c>
      <c r="BL1461" s="52">
        <v>0</v>
      </c>
      <c r="BM1461" s="15">
        <f t="shared" ref="BM1461:BM1463" si="676">AR1461</f>
        <v>5891291</v>
      </c>
    </row>
    <row r="1462" spans="1:65">
      <c r="A1462" s="8">
        <v>1460</v>
      </c>
      <c r="B1462" s="1" t="s">
        <v>44</v>
      </c>
      <c r="C1462" s="1">
        <v>1500</v>
      </c>
      <c r="D1462" s="1" t="s">
        <v>60</v>
      </c>
      <c r="E1462" s="1">
        <v>150000060</v>
      </c>
      <c r="F1462" s="1" t="s">
        <v>60</v>
      </c>
      <c r="G1462" s="1" t="s">
        <v>108</v>
      </c>
      <c r="H1462" s="1">
        <v>20</v>
      </c>
      <c r="I1462" s="1" t="s">
        <v>52</v>
      </c>
      <c r="J1462" s="1" t="s">
        <v>49</v>
      </c>
      <c r="K1462" s="1">
        <v>17406001</v>
      </c>
      <c r="L1462" s="1" t="s">
        <v>50</v>
      </c>
      <c r="M1462" s="1" t="s">
        <v>51</v>
      </c>
      <c r="N1462" s="1" t="s">
        <v>64</v>
      </c>
      <c r="O1462" s="1" t="s">
        <v>65</v>
      </c>
      <c r="P1462" s="1" t="s">
        <v>66</v>
      </c>
      <c r="Q1462" s="1" t="s">
        <v>67</v>
      </c>
      <c r="R1462" s="1" t="s">
        <v>87</v>
      </c>
      <c r="S1462" s="1" t="s">
        <v>88</v>
      </c>
      <c r="T1462" s="2">
        <v>43333</v>
      </c>
      <c r="U1462" s="2">
        <v>43333</v>
      </c>
      <c r="V1462" s="1" t="s">
        <v>52</v>
      </c>
      <c r="W1462" s="3">
        <v>1</v>
      </c>
      <c r="X1462" s="1" t="s">
        <v>53</v>
      </c>
      <c r="Y1462" s="4">
        <v>5552065</v>
      </c>
      <c r="Z1462" s="4">
        <v>-727341</v>
      </c>
      <c r="AA1462" s="4">
        <v>0</v>
      </c>
      <c r="AB1462" s="4">
        <v>0</v>
      </c>
      <c r="AC1462" s="4">
        <v>0</v>
      </c>
      <c r="AD1462" s="4">
        <v>5552065</v>
      </c>
      <c r="AE1462" s="5">
        <v>1685</v>
      </c>
      <c r="AF1462" s="1" t="s">
        <v>70</v>
      </c>
      <c r="AG1462" s="1" t="s">
        <v>71</v>
      </c>
      <c r="AH1462" s="1" t="s">
        <v>89</v>
      </c>
      <c r="AI1462" s="1" t="s">
        <v>57</v>
      </c>
      <c r="AJ1462" s="5">
        <v>10950</v>
      </c>
      <c r="AK1462" s="4">
        <v>-57594</v>
      </c>
      <c r="AL1462" s="4">
        <v>0</v>
      </c>
      <c r="AM1462" s="4">
        <v>0</v>
      </c>
      <c r="AN1462" s="4">
        <v>0</v>
      </c>
      <c r="AO1462" s="4">
        <v>-784935</v>
      </c>
      <c r="AP1462" s="4">
        <v>-784935</v>
      </c>
      <c r="AQ1462" s="4">
        <v>0</v>
      </c>
      <c r="AR1462" s="4">
        <v>4767130</v>
      </c>
      <c r="AS1462" s="1" t="s">
        <v>52</v>
      </c>
      <c r="AT1462" s="9">
        <f t="shared" si="654"/>
        <v>43333</v>
      </c>
      <c r="AU1462" s="9">
        <f t="shared" si="655"/>
        <v>43313</v>
      </c>
      <c r="AV1462" s="9">
        <v>44798</v>
      </c>
      <c r="AW1462" s="11">
        <f t="shared" si="656"/>
        <v>4.0136986301369859</v>
      </c>
      <c r="AX1462">
        <v>10</v>
      </c>
      <c r="AY1462" s="12">
        <v>0.05</v>
      </c>
      <c r="AZ1462">
        <f t="shared" si="657"/>
        <v>9.5000000000000001E-2</v>
      </c>
      <c r="BA1462" s="13">
        <f t="shared" si="658"/>
        <v>5552065</v>
      </c>
      <c r="BI1462" s="14">
        <f t="shared" si="674"/>
        <v>4767130</v>
      </c>
      <c r="BJ1462" s="14">
        <v>0</v>
      </c>
      <c r="BK1462" s="14">
        <f t="shared" si="675"/>
        <v>4767130</v>
      </c>
      <c r="BL1462" s="52">
        <v>0</v>
      </c>
      <c r="BM1462" s="15">
        <f t="shared" si="676"/>
        <v>4767130</v>
      </c>
    </row>
    <row r="1463" spans="1:65">
      <c r="A1463" s="8">
        <v>1461</v>
      </c>
      <c r="B1463" s="1" t="s">
        <v>44</v>
      </c>
      <c r="C1463" s="1">
        <v>1500</v>
      </c>
      <c r="D1463" s="1" t="s">
        <v>60</v>
      </c>
      <c r="E1463" s="1">
        <v>150000060</v>
      </c>
      <c r="F1463" s="1" t="s">
        <v>60</v>
      </c>
      <c r="G1463" s="1" t="s">
        <v>109</v>
      </c>
      <c r="H1463" s="1">
        <v>21</v>
      </c>
      <c r="I1463" s="1" t="s">
        <v>52</v>
      </c>
      <c r="J1463" s="1" t="s">
        <v>49</v>
      </c>
      <c r="K1463" s="1">
        <v>17406001</v>
      </c>
      <c r="L1463" s="1" t="s">
        <v>50</v>
      </c>
      <c r="M1463" s="1" t="s">
        <v>51</v>
      </c>
      <c r="N1463" s="1" t="s">
        <v>64</v>
      </c>
      <c r="O1463" s="1" t="s">
        <v>65</v>
      </c>
      <c r="P1463" s="1" t="s">
        <v>66</v>
      </c>
      <c r="Q1463" s="1" t="s">
        <v>67</v>
      </c>
      <c r="R1463" s="1" t="s">
        <v>87</v>
      </c>
      <c r="S1463" s="1" t="s">
        <v>88</v>
      </c>
      <c r="T1463" s="2">
        <v>43333</v>
      </c>
      <c r="U1463" s="2">
        <v>43333</v>
      </c>
      <c r="V1463" s="1" t="s">
        <v>52</v>
      </c>
      <c r="W1463" s="3">
        <v>1</v>
      </c>
      <c r="X1463" s="1" t="s">
        <v>53</v>
      </c>
      <c r="Y1463" s="4">
        <v>1950695</v>
      </c>
      <c r="Z1463" s="4">
        <v>-256470</v>
      </c>
      <c r="AA1463" s="4">
        <v>0</v>
      </c>
      <c r="AB1463" s="4">
        <v>0</v>
      </c>
      <c r="AC1463" s="4">
        <v>0</v>
      </c>
      <c r="AD1463" s="4">
        <v>1950695</v>
      </c>
      <c r="AE1463" s="5">
        <v>1685</v>
      </c>
      <c r="AF1463" s="1" t="s">
        <v>70</v>
      </c>
      <c r="AG1463" s="1" t="s">
        <v>71</v>
      </c>
      <c r="AH1463" s="1" t="s">
        <v>89</v>
      </c>
      <c r="AI1463" s="1" t="s">
        <v>57</v>
      </c>
      <c r="AJ1463" s="5">
        <v>10950</v>
      </c>
      <c r="AK1463" s="4">
        <v>-20224</v>
      </c>
      <c r="AL1463" s="4">
        <v>0</v>
      </c>
      <c r="AM1463" s="4">
        <v>0</v>
      </c>
      <c r="AN1463" s="4">
        <v>0</v>
      </c>
      <c r="AO1463" s="4">
        <v>-276694</v>
      </c>
      <c r="AP1463" s="4">
        <v>-276694</v>
      </c>
      <c r="AQ1463" s="4">
        <v>0</v>
      </c>
      <c r="AR1463" s="4">
        <v>1674001</v>
      </c>
      <c r="AS1463" s="1" t="s">
        <v>52</v>
      </c>
      <c r="AT1463" s="9">
        <f t="shared" si="654"/>
        <v>43333</v>
      </c>
      <c r="AU1463" s="9">
        <f t="shared" si="655"/>
        <v>43313</v>
      </c>
      <c r="AV1463" s="9">
        <v>44798</v>
      </c>
      <c r="AW1463" s="11">
        <f t="shared" si="656"/>
        <v>4.0136986301369859</v>
      </c>
      <c r="AX1463">
        <v>10</v>
      </c>
      <c r="AY1463" s="12">
        <v>0.05</v>
      </c>
      <c r="AZ1463">
        <f t="shared" si="657"/>
        <v>9.5000000000000001E-2</v>
      </c>
      <c r="BA1463" s="13">
        <f t="shared" si="658"/>
        <v>1950695</v>
      </c>
      <c r="BI1463" s="14">
        <f t="shared" si="674"/>
        <v>1674001</v>
      </c>
      <c r="BJ1463" s="14">
        <v>0</v>
      </c>
      <c r="BK1463" s="14">
        <f t="shared" si="675"/>
        <v>1674001</v>
      </c>
      <c r="BL1463" s="52">
        <v>0</v>
      </c>
      <c r="BM1463" s="15">
        <f t="shared" si="676"/>
        <v>1674001</v>
      </c>
    </row>
    <row r="1464" spans="1:65">
      <c r="A1464" s="8">
        <v>1462</v>
      </c>
      <c r="B1464" s="1" t="s">
        <v>44</v>
      </c>
      <c r="C1464" s="1">
        <v>1500</v>
      </c>
      <c r="D1464" s="1" t="s">
        <v>60</v>
      </c>
      <c r="E1464" s="1">
        <v>150000060</v>
      </c>
      <c r="F1464" s="1" t="s">
        <v>60</v>
      </c>
      <c r="G1464" s="1" t="s">
        <v>110</v>
      </c>
      <c r="H1464" s="1">
        <v>22</v>
      </c>
      <c r="I1464" s="1" t="s">
        <v>52</v>
      </c>
      <c r="J1464" s="1" t="s">
        <v>49</v>
      </c>
      <c r="K1464" s="1">
        <v>17406001</v>
      </c>
      <c r="L1464" s="1" t="s">
        <v>50</v>
      </c>
      <c r="M1464" s="1" t="s">
        <v>51</v>
      </c>
      <c r="N1464" s="1" t="s">
        <v>64</v>
      </c>
      <c r="O1464" s="1" t="s">
        <v>65</v>
      </c>
      <c r="P1464" s="1" t="s">
        <v>66</v>
      </c>
      <c r="Q1464" s="1" t="s">
        <v>67</v>
      </c>
      <c r="R1464" s="1" t="s">
        <v>87</v>
      </c>
      <c r="S1464" s="1" t="s">
        <v>88</v>
      </c>
      <c r="T1464" s="2">
        <v>43333</v>
      </c>
      <c r="U1464" s="2">
        <v>43333</v>
      </c>
      <c r="V1464" s="1" t="s">
        <v>52</v>
      </c>
      <c r="W1464" s="3">
        <v>1</v>
      </c>
      <c r="X1464" s="1" t="s">
        <v>53</v>
      </c>
      <c r="Y1464" s="4">
        <v>16789210</v>
      </c>
      <c r="Z1464" s="4">
        <v>-2199450</v>
      </c>
      <c r="AA1464" s="4">
        <v>0</v>
      </c>
      <c r="AB1464" s="4">
        <v>0</v>
      </c>
      <c r="AC1464" s="4">
        <v>0</v>
      </c>
      <c r="AD1464" s="4">
        <v>16789210</v>
      </c>
      <c r="AE1464" s="5">
        <v>1685</v>
      </c>
      <c r="AF1464" s="1" t="s">
        <v>70</v>
      </c>
      <c r="AG1464" s="1" t="s">
        <v>71</v>
      </c>
      <c r="AH1464" s="1" t="s">
        <v>89</v>
      </c>
      <c r="AI1464" s="1" t="s">
        <v>57</v>
      </c>
      <c r="AJ1464" s="5">
        <v>10950</v>
      </c>
      <c r="AK1464" s="4">
        <v>-174163</v>
      </c>
      <c r="AL1464" s="4">
        <v>0</v>
      </c>
      <c r="AM1464" s="4">
        <v>0</v>
      </c>
      <c r="AN1464" s="4">
        <v>0</v>
      </c>
      <c r="AO1464" s="4">
        <v>-2373613</v>
      </c>
      <c r="AP1464" s="4">
        <v>-2373613</v>
      </c>
      <c r="AQ1464" s="4">
        <v>0</v>
      </c>
      <c r="AR1464" s="4">
        <v>14415597</v>
      </c>
      <c r="AS1464" s="1" t="s">
        <v>52</v>
      </c>
      <c r="AT1464" s="9">
        <f t="shared" si="654"/>
        <v>43333</v>
      </c>
      <c r="AU1464" s="9">
        <f t="shared" si="655"/>
        <v>43313</v>
      </c>
      <c r="AV1464" s="9">
        <v>44798</v>
      </c>
      <c r="AW1464" s="11">
        <f t="shared" si="656"/>
        <v>4.0136986301369859</v>
      </c>
      <c r="AX1464">
        <v>25</v>
      </c>
      <c r="AY1464" s="12">
        <v>0.05</v>
      </c>
      <c r="AZ1464">
        <f t="shared" si="657"/>
        <v>3.7999999999999999E-2</v>
      </c>
      <c r="BA1464" s="13">
        <f t="shared" si="658"/>
        <v>16789210</v>
      </c>
      <c r="BB1464" s="17" t="s">
        <v>2189</v>
      </c>
      <c r="BC1464">
        <f>MATCH(BB1464,MONTHLY_INDEX!$A:$A,0)</f>
        <v>798</v>
      </c>
      <c r="BD1464">
        <f>MATCH(AU1464,MONTHLY_INDEX!$1:$1,0)</f>
        <v>80</v>
      </c>
      <c r="BE1464">
        <f>INDEX(MONTHLY_INDEX!$1:$1048576,Final!BC1464,Final!BD1464)</f>
        <v>96</v>
      </c>
      <c r="BF1464">
        <f>MATCH($BF$1,MONTHLY_INDEX!$1:$1,0)</f>
        <v>127</v>
      </c>
      <c r="BG1464">
        <f>INDEX(MONTHLY_INDEX!$1:$1048576,Final!BC1464,Final!BF1464)</f>
        <v>95.3</v>
      </c>
      <c r="BH1464" s="23">
        <f>(BG1464-BE1464)/BE1464</f>
        <v>-7.2916666666666963E-3</v>
      </c>
      <c r="BI1464" s="14">
        <f>(1+BH1464)*BA1464</f>
        <v>16666788.677083332</v>
      </c>
      <c r="BJ1464" s="14">
        <f>BI1464*AZ1464*AW1464</f>
        <v>2542027.7415156956</v>
      </c>
      <c r="BK1464" s="15">
        <f t="shared" si="662"/>
        <v>14124760.935567636</v>
      </c>
      <c r="BL1464" s="52">
        <v>0</v>
      </c>
      <c r="BM1464" s="15">
        <f>MAX((1-BL1464)*BK1464,BI1464*AY1464)</f>
        <v>14124760.935567636</v>
      </c>
    </row>
    <row r="1465" spans="1:65">
      <c r="A1465" s="8">
        <v>1463</v>
      </c>
      <c r="B1465" s="1" t="s">
        <v>44</v>
      </c>
      <c r="C1465" s="1">
        <v>1500</v>
      </c>
      <c r="D1465" s="1" t="s">
        <v>60</v>
      </c>
      <c r="E1465" s="1">
        <v>150000060</v>
      </c>
      <c r="F1465" s="1" t="s">
        <v>60</v>
      </c>
      <c r="G1465" s="1" t="s">
        <v>111</v>
      </c>
      <c r="H1465" s="1">
        <v>23</v>
      </c>
      <c r="I1465" s="1" t="s">
        <v>52</v>
      </c>
      <c r="J1465" s="1" t="s">
        <v>49</v>
      </c>
      <c r="K1465" s="1">
        <v>17406001</v>
      </c>
      <c r="L1465" s="1" t="s">
        <v>50</v>
      </c>
      <c r="M1465" s="1" t="s">
        <v>51</v>
      </c>
      <c r="N1465" s="1" t="s">
        <v>64</v>
      </c>
      <c r="O1465" s="1" t="s">
        <v>65</v>
      </c>
      <c r="P1465" s="1" t="s">
        <v>66</v>
      </c>
      <c r="Q1465" s="1" t="s">
        <v>67</v>
      </c>
      <c r="R1465" s="1" t="s">
        <v>87</v>
      </c>
      <c r="S1465" s="1" t="s">
        <v>88</v>
      </c>
      <c r="T1465" s="2">
        <v>43333</v>
      </c>
      <c r="U1465" s="2">
        <v>43333</v>
      </c>
      <c r="V1465" s="1" t="s">
        <v>52</v>
      </c>
      <c r="W1465" s="3">
        <v>1</v>
      </c>
      <c r="X1465" s="1" t="s">
        <v>53</v>
      </c>
      <c r="Y1465" s="4">
        <v>32425</v>
      </c>
      <c r="Z1465" s="4">
        <v>-4246</v>
      </c>
      <c r="AA1465" s="4">
        <v>0</v>
      </c>
      <c r="AB1465" s="4">
        <v>0</v>
      </c>
      <c r="AC1465" s="4">
        <v>0</v>
      </c>
      <c r="AD1465" s="4">
        <v>32425</v>
      </c>
      <c r="AE1465" s="5">
        <v>1685</v>
      </c>
      <c r="AF1465" s="1" t="s">
        <v>70</v>
      </c>
      <c r="AG1465" s="1" t="s">
        <v>71</v>
      </c>
      <c r="AH1465" s="1" t="s">
        <v>89</v>
      </c>
      <c r="AI1465" s="1" t="s">
        <v>57</v>
      </c>
      <c r="AJ1465" s="5">
        <v>10950</v>
      </c>
      <c r="AK1465" s="4">
        <v>-336</v>
      </c>
      <c r="AL1465" s="4">
        <v>0</v>
      </c>
      <c r="AM1465" s="4">
        <v>0</v>
      </c>
      <c r="AN1465" s="4">
        <v>0</v>
      </c>
      <c r="AO1465" s="4">
        <v>-4582</v>
      </c>
      <c r="AP1465" s="4">
        <v>-4582</v>
      </c>
      <c r="AQ1465" s="4">
        <v>0</v>
      </c>
      <c r="AR1465" s="4">
        <v>27843</v>
      </c>
      <c r="AS1465" s="1" t="s">
        <v>52</v>
      </c>
      <c r="AT1465" s="9">
        <f t="shared" si="654"/>
        <v>43333</v>
      </c>
      <c r="AU1465" s="9">
        <f t="shared" si="655"/>
        <v>43313</v>
      </c>
      <c r="AV1465" s="9">
        <v>44798</v>
      </c>
      <c r="AW1465" s="11">
        <f t="shared" si="656"/>
        <v>4.0136986301369859</v>
      </c>
      <c r="AX1465">
        <v>10</v>
      </c>
      <c r="AY1465" s="12">
        <v>0.05</v>
      </c>
      <c r="AZ1465">
        <f t="shared" si="657"/>
        <v>9.5000000000000001E-2</v>
      </c>
      <c r="BA1465" s="13">
        <f t="shared" si="658"/>
        <v>32425</v>
      </c>
      <c r="BI1465" s="14">
        <f t="shared" ref="BI1465:BI1469" si="677">AR1465</f>
        <v>27843</v>
      </c>
      <c r="BJ1465" s="14">
        <v>0</v>
      </c>
      <c r="BK1465" s="14">
        <f t="shared" ref="BK1465:BK1469" si="678">AR1465</f>
        <v>27843</v>
      </c>
      <c r="BL1465" s="52">
        <v>0</v>
      </c>
      <c r="BM1465" s="15">
        <f t="shared" ref="BM1465:BM1469" si="679">AR1465</f>
        <v>27843</v>
      </c>
    </row>
    <row r="1466" spans="1:65">
      <c r="A1466" s="8">
        <v>1464</v>
      </c>
      <c r="B1466" s="1" t="s">
        <v>44</v>
      </c>
      <c r="C1466" s="1">
        <v>1500</v>
      </c>
      <c r="D1466" s="1" t="s">
        <v>60</v>
      </c>
      <c r="E1466" s="1">
        <v>150000060</v>
      </c>
      <c r="F1466" s="1" t="s">
        <v>112</v>
      </c>
      <c r="G1466" s="1" t="s">
        <v>113</v>
      </c>
      <c r="H1466" s="1">
        <v>24</v>
      </c>
      <c r="I1466" s="1" t="s">
        <v>52</v>
      </c>
      <c r="J1466" s="1" t="s">
        <v>49</v>
      </c>
      <c r="K1466" s="1">
        <v>17406001</v>
      </c>
      <c r="L1466" s="1" t="s">
        <v>50</v>
      </c>
      <c r="M1466" s="1" t="s">
        <v>51</v>
      </c>
      <c r="N1466" s="1" t="s">
        <v>64</v>
      </c>
      <c r="O1466" s="1" t="s">
        <v>65</v>
      </c>
      <c r="P1466" s="1" t="s">
        <v>66</v>
      </c>
      <c r="Q1466" s="1" t="s">
        <v>67</v>
      </c>
      <c r="R1466" s="1" t="s">
        <v>87</v>
      </c>
      <c r="S1466" s="1" t="s">
        <v>88</v>
      </c>
      <c r="T1466" s="2">
        <v>43333</v>
      </c>
      <c r="U1466" s="2">
        <v>43333</v>
      </c>
      <c r="V1466" s="1" t="s">
        <v>52</v>
      </c>
      <c r="W1466" s="3">
        <v>1</v>
      </c>
      <c r="X1466" s="1" t="s">
        <v>53</v>
      </c>
      <c r="Y1466" s="4">
        <v>970825</v>
      </c>
      <c r="Z1466" s="4">
        <v>-127181.51</v>
      </c>
      <c r="AA1466" s="4">
        <v>0</v>
      </c>
      <c r="AB1466" s="4">
        <v>0</v>
      </c>
      <c r="AC1466" s="4">
        <v>0</v>
      </c>
      <c r="AD1466" s="4">
        <v>970825</v>
      </c>
      <c r="AE1466" s="5">
        <v>1685</v>
      </c>
      <c r="AF1466" s="1" t="s">
        <v>70</v>
      </c>
      <c r="AG1466" s="1" t="s">
        <v>71</v>
      </c>
      <c r="AH1466" s="1" t="s">
        <v>89</v>
      </c>
      <c r="AI1466" s="1" t="s">
        <v>57</v>
      </c>
      <c r="AJ1466" s="5">
        <v>10950</v>
      </c>
      <c r="AK1466" s="4">
        <v>-10071</v>
      </c>
      <c r="AL1466" s="4">
        <v>0</v>
      </c>
      <c r="AM1466" s="4">
        <v>0</v>
      </c>
      <c r="AN1466" s="4">
        <v>0</v>
      </c>
      <c r="AO1466" s="4">
        <v>-137252.51</v>
      </c>
      <c r="AP1466" s="4">
        <v>-137252.51</v>
      </c>
      <c r="AQ1466" s="4">
        <v>0</v>
      </c>
      <c r="AR1466" s="4">
        <v>833572.49</v>
      </c>
      <c r="AS1466" s="1" t="s">
        <v>52</v>
      </c>
      <c r="AT1466" s="9">
        <f t="shared" si="654"/>
        <v>43333</v>
      </c>
      <c r="AU1466" s="9">
        <f t="shared" si="655"/>
        <v>43313</v>
      </c>
      <c r="AV1466" s="9">
        <v>44798</v>
      </c>
      <c r="AW1466" s="11">
        <f t="shared" si="656"/>
        <v>4.0136986301369859</v>
      </c>
      <c r="AX1466">
        <v>10</v>
      </c>
      <c r="AY1466" s="12">
        <v>0.05</v>
      </c>
      <c r="AZ1466">
        <f t="shared" si="657"/>
        <v>9.5000000000000001E-2</v>
      </c>
      <c r="BA1466" s="13">
        <f t="shared" si="658"/>
        <v>970825</v>
      </c>
      <c r="BB1466" s="16" t="s">
        <v>593</v>
      </c>
      <c r="BC1466" s="16" t="s">
        <v>593</v>
      </c>
      <c r="BD1466" s="16" t="s">
        <v>593</v>
      </c>
      <c r="BE1466" s="16" t="s">
        <v>593</v>
      </c>
      <c r="BF1466" s="16" t="s">
        <v>593</v>
      </c>
      <c r="BG1466" s="16" t="s">
        <v>593</v>
      </c>
      <c r="BH1466" s="16" t="s">
        <v>593</v>
      </c>
      <c r="BI1466" s="14">
        <f t="shared" si="677"/>
        <v>833572.49</v>
      </c>
      <c r="BJ1466" s="14">
        <v>0</v>
      </c>
      <c r="BK1466" s="14">
        <f t="shared" si="678"/>
        <v>833572.49</v>
      </c>
      <c r="BL1466" s="52">
        <v>0</v>
      </c>
      <c r="BM1466" s="15">
        <f t="shared" si="679"/>
        <v>833572.49</v>
      </c>
    </row>
    <row r="1467" spans="1:65">
      <c r="A1467" s="8">
        <v>1465</v>
      </c>
      <c r="B1467" s="1" t="s">
        <v>44</v>
      </c>
      <c r="C1467" s="1">
        <v>1500</v>
      </c>
      <c r="D1467" s="1" t="s">
        <v>60</v>
      </c>
      <c r="E1467" s="1">
        <v>150000060</v>
      </c>
      <c r="F1467" s="1" t="s">
        <v>112</v>
      </c>
      <c r="G1467" s="1" t="s">
        <v>114</v>
      </c>
      <c r="H1467" s="1">
        <v>25</v>
      </c>
      <c r="I1467" s="1" t="s">
        <v>52</v>
      </c>
      <c r="J1467" s="1" t="s">
        <v>49</v>
      </c>
      <c r="K1467" s="1">
        <v>17406001</v>
      </c>
      <c r="L1467" s="1" t="s">
        <v>50</v>
      </c>
      <c r="M1467" s="1" t="s">
        <v>51</v>
      </c>
      <c r="N1467" s="1" t="s">
        <v>64</v>
      </c>
      <c r="O1467" s="1" t="s">
        <v>65</v>
      </c>
      <c r="P1467" s="1" t="s">
        <v>66</v>
      </c>
      <c r="Q1467" s="1" t="s">
        <v>67</v>
      </c>
      <c r="R1467" s="1" t="s">
        <v>87</v>
      </c>
      <c r="S1467" s="1" t="s">
        <v>88</v>
      </c>
      <c r="T1467" s="2">
        <v>43333</v>
      </c>
      <c r="U1467" s="2">
        <v>43333</v>
      </c>
      <c r="V1467" s="1" t="s">
        <v>52</v>
      </c>
      <c r="W1467" s="3">
        <v>1</v>
      </c>
      <c r="X1467" s="1" t="s">
        <v>53</v>
      </c>
      <c r="Y1467" s="4">
        <v>2008211</v>
      </c>
      <c r="Z1467" s="4">
        <v>-263082.87</v>
      </c>
      <c r="AA1467" s="4">
        <v>0</v>
      </c>
      <c r="AB1467" s="4">
        <v>0</v>
      </c>
      <c r="AC1467" s="4">
        <v>0</v>
      </c>
      <c r="AD1467" s="4">
        <v>2008211</v>
      </c>
      <c r="AE1467" s="5">
        <v>1685</v>
      </c>
      <c r="AF1467" s="1" t="s">
        <v>70</v>
      </c>
      <c r="AG1467" s="1" t="s">
        <v>71</v>
      </c>
      <c r="AH1467" s="1" t="s">
        <v>89</v>
      </c>
      <c r="AI1467" s="1" t="s">
        <v>57</v>
      </c>
      <c r="AJ1467" s="5">
        <v>10950</v>
      </c>
      <c r="AK1467" s="4">
        <v>-20832</v>
      </c>
      <c r="AL1467" s="4">
        <v>0</v>
      </c>
      <c r="AM1467" s="4">
        <v>0</v>
      </c>
      <c r="AN1467" s="4">
        <v>0</v>
      </c>
      <c r="AO1467" s="4">
        <v>-283914.87</v>
      </c>
      <c r="AP1467" s="4">
        <v>-283914.87</v>
      </c>
      <c r="AQ1467" s="4">
        <v>0</v>
      </c>
      <c r="AR1467" s="4">
        <v>1724296.13</v>
      </c>
      <c r="AS1467" s="1" t="s">
        <v>52</v>
      </c>
      <c r="AT1467" s="9">
        <f t="shared" si="654"/>
        <v>43333</v>
      </c>
      <c r="AU1467" s="9">
        <f t="shared" si="655"/>
        <v>43313</v>
      </c>
      <c r="AV1467" s="9">
        <v>44798</v>
      </c>
      <c r="AW1467" s="11">
        <f t="shared" si="656"/>
        <v>4.0136986301369859</v>
      </c>
      <c r="AX1467">
        <v>10</v>
      </c>
      <c r="AY1467" s="12">
        <v>0.05</v>
      </c>
      <c r="AZ1467">
        <f t="shared" si="657"/>
        <v>9.5000000000000001E-2</v>
      </c>
      <c r="BA1467" s="13">
        <f t="shared" si="658"/>
        <v>2008211</v>
      </c>
      <c r="BB1467" s="16" t="s">
        <v>593</v>
      </c>
      <c r="BC1467" s="16" t="s">
        <v>593</v>
      </c>
      <c r="BD1467" s="16" t="s">
        <v>593</v>
      </c>
      <c r="BE1467" s="16" t="s">
        <v>593</v>
      </c>
      <c r="BF1467" s="16" t="s">
        <v>593</v>
      </c>
      <c r="BG1467" s="16" t="s">
        <v>593</v>
      </c>
      <c r="BH1467" s="16" t="s">
        <v>593</v>
      </c>
      <c r="BI1467" s="14">
        <f t="shared" si="677"/>
        <v>1724296.13</v>
      </c>
      <c r="BJ1467" s="14">
        <v>0</v>
      </c>
      <c r="BK1467" s="14">
        <f t="shared" si="678"/>
        <v>1724296.13</v>
      </c>
      <c r="BL1467" s="52">
        <v>0</v>
      </c>
      <c r="BM1467" s="15">
        <f t="shared" si="679"/>
        <v>1724296.13</v>
      </c>
    </row>
    <row r="1468" spans="1:65">
      <c r="A1468" s="8">
        <v>1466</v>
      </c>
      <c r="B1468" s="1" t="s">
        <v>44</v>
      </c>
      <c r="C1468" s="1">
        <v>1500</v>
      </c>
      <c r="D1468" s="1" t="s">
        <v>60</v>
      </c>
      <c r="E1468" s="1">
        <v>150000060</v>
      </c>
      <c r="F1468" s="1" t="s">
        <v>60</v>
      </c>
      <c r="G1468" s="1" t="s">
        <v>115</v>
      </c>
      <c r="H1468" s="1">
        <v>26</v>
      </c>
      <c r="I1468" s="1" t="s">
        <v>52</v>
      </c>
      <c r="J1468" s="1" t="s">
        <v>49</v>
      </c>
      <c r="K1468" s="1">
        <v>17406001</v>
      </c>
      <c r="L1468" s="1" t="s">
        <v>50</v>
      </c>
      <c r="M1468" s="1" t="s">
        <v>51</v>
      </c>
      <c r="N1468" s="1" t="s">
        <v>64</v>
      </c>
      <c r="O1468" s="1" t="s">
        <v>65</v>
      </c>
      <c r="P1468" s="1" t="s">
        <v>66</v>
      </c>
      <c r="Q1468" s="1" t="s">
        <v>67</v>
      </c>
      <c r="R1468" s="1" t="s">
        <v>87</v>
      </c>
      <c r="S1468" s="1" t="s">
        <v>88</v>
      </c>
      <c r="T1468" s="2">
        <v>43333</v>
      </c>
      <c r="U1468" s="2">
        <v>43333</v>
      </c>
      <c r="V1468" s="1" t="s">
        <v>52</v>
      </c>
      <c r="W1468" s="3">
        <v>1</v>
      </c>
      <c r="X1468" s="1" t="s">
        <v>53</v>
      </c>
      <c r="Y1468" s="4">
        <v>120000</v>
      </c>
      <c r="Z1468" s="4">
        <v>-15720</v>
      </c>
      <c r="AA1468" s="4">
        <v>0</v>
      </c>
      <c r="AB1468" s="4">
        <v>0</v>
      </c>
      <c r="AC1468" s="4">
        <v>0</v>
      </c>
      <c r="AD1468" s="4">
        <v>120000</v>
      </c>
      <c r="AE1468" s="5">
        <v>1685</v>
      </c>
      <c r="AF1468" s="1" t="s">
        <v>70</v>
      </c>
      <c r="AG1468" s="1" t="s">
        <v>71</v>
      </c>
      <c r="AH1468" s="1" t="s">
        <v>89</v>
      </c>
      <c r="AI1468" s="1" t="s">
        <v>57</v>
      </c>
      <c r="AJ1468" s="5">
        <v>10950</v>
      </c>
      <c r="AK1468" s="4">
        <v>-1245</v>
      </c>
      <c r="AL1468" s="4">
        <v>0</v>
      </c>
      <c r="AM1468" s="4">
        <v>0</v>
      </c>
      <c r="AN1468" s="4">
        <v>0</v>
      </c>
      <c r="AO1468" s="4">
        <v>-16965</v>
      </c>
      <c r="AP1468" s="4">
        <v>-16965</v>
      </c>
      <c r="AQ1468" s="4">
        <v>0</v>
      </c>
      <c r="AR1468" s="4">
        <v>103035</v>
      </c>
      <c r="AS1468" s="1" t="s">
        <v>52</v>
      </c>
      <c r="AT1468" s="9">
        <f t="shared" si="654"/>
        <v>43333</v>
      </c>
      <c r="AU1468" s="9">
        <f t="shared" si="655"/>
        <v>43313</v>
      </c>
      <c r="AV1468" s="9">
        <v>44798</v>
      </c>
      <c r="AW1468" s="11">
        <f t="shared" si="656"/>
        <v>4.0136986301369859</v>
      </c>
      <c r="AX1468">
        <v>10</v>
      </c>
      <c r="AY1468" s="12">
        <v>0.05</v>
      </c>
      <c r="AZ1468">
        <f t="shared" si="657"/>
        <v>9.5000000000000001E-2</v>
      </c>
      <c r="BA1468" s="13">
        <f t="shared" si="658"/>
        <v>120000</v>
      </c>
      <c r="BI1468" s="14">
        <f t="shared" si="677"/>
        <v>103035</v>
      </c>
      <c r="BJ1468" s="14">
        <v>0</v>
      </c>
      <c r="BK1468" s="14">
        <f t="shared" si="678"/>
        <v>103035</v>
      </c>
      <c r="BL1468" s="52">
        <v>0</v>
      </c>
      <c r="BM1468" s="15">
        <f t="shared" si="679"/>
        <v>103035</v>
      </c>
    </row>
    <row r="1469" spans="1:65">
      <c r="A1469" s="8">
        <v>1467</v>
      </c>
      <c r="B1469" s="1" t="s">
        <v>44</v>
      </c>
      <c r="C1469" s="1">
        <v>1500</v>
      </c>
      <c r="D1469" s="1" t="s">
        <v>60</v>
      </c>
      <c r="E1469" s="1">
        <v>150000060</v>
      </c>
      <c r="F1469" s="1" t="s">
        <v>112</v>
      </c>
      <c r="G1469" s="1" t="s">
        <v>116</v>
      </c>
      <c r="H1469" s="1">
        <v>27</v>
      </c>
      <c r="I1469" s="1" t="s">
        <v>170</v>
      </c>
      <c r="J1469" s="1" t="s">
        <v>49</v>
      </c>
      <c r="K1469" s="1">
        <v>17406001</v>
      </c>
      <c r="L1469" s="1" t="s">
        <v>50</v>
      </c>
      <c r="M1469" s="1" t="s">
        <v>51</v>
      </c>
      <c r="N1469" s="1" t="s">
        <v>64</v>
      </c>
      <c r="O1469" s="1" t="s">
        <v>65</v>
      </c>
      <c r="P1469" s="1" t="s">
        <v>66</v>
      </c>
      <c r="Q1469" s="1" t="s">
        <v>67</v>
      </c>
      <c r="R1469" s="1" t="s">
        <v>87</v>
      </c>
      <c r="S1469" s="1" t="s">
        <v>88</v>
      </c>
      <c r="T1469" s="2">
        <v>43333</v>
      </c>
      <c r="U1469" s="2">
        <v>43333</v>
      </c>
      <c r="V1469" s="1" t="s">
        <v>52</v>
      </c>
      <c r="W1469" s="3">
        <v>1</v>
      </c>
      <c r="X1469" s="1" t="s">
        <v>53</v>
      </c>
      <c r="Y1469" s="4">
        <v>4339035</v>
      </c>
      <c r="Z1469" s="4">
        <v>-568428.62</v>
      </c>
      <c r="AA1469" s="4">
        <v>0</v>
      </c>
      <c r="AB1469" s="4">
        <v>0</v>
      </c>
      <c r="AC1469" s="4">
        <v>0</v>
      </c>
      <c r="AD1469" s="4">
        <v>4339035</v>
      </c>
      <c r="AE1469" s="5">
        <v>1685</v>
      </c>
      <c r="AF1469" s="1" t="s">
        <v>70</v>
      </c>
      <c r="AG1469" s="1" t="s">
        <v>71</v>
      </c>
      <c r="AH1469" s="1" t="s">
        <v>89</v>
      </c>
      <c r="AI1469" s="1" t="s">
        <v>57</v>
      </c>
      <c r="AJ1469" s="5">
        <v>10950</v>
      </c>
      <c r="AK1469" s="4">
        <v>-45011</v>
      </c>
      <c r="AL1469" s="4">
        <v>0</v>
      </c>
      <c r="AM1469" s="4">
        <v>0</v>
      </c>
      <c r="AN1469" s="4">
        <v>0</v>
      </c>
      <c r="AO1469" s="4">
        <v>-613439.62</v>
      </c>
      <c r="AP1469" s="4">
        <v>-613439.62</v>
      </c>
      <c r="AQ1469" s="4">
        <v>0</v>
      </c>
      <c r="AR1469" s="4">
        <v>3725595.38</v>
      </c>
      <c r="AS1469" s="1" t="s">
        <v>52</v>
      </c>
      <c r="AT1469" s="9">
        <f t="shared" si="654"/>
        <v>43333</v>
      </c>
      <c r="AU1469" s="9">
        <f t="shared" si="655"/>
        <v>43313</v>
      </c>
      <c r="AV1469" s="9">
        <v>44798</v>
      </c>
      <c r="AW1469" s="11">
        <f t="shared" si="656"/>
        <v>4.0136986301369859</v>
      </c>
      <c r="AX1469">
        <v>10</v>
      </c>
      <c r="AY1469" s="12">
        <v>0.05</v>
      </c>
      <c r="AZ1469">
        <f t="shared" si="657"/>
        <v>9.5000000000000001E-2</v>
      </c>
      <c r="BA1469" s="13">
        <f t="shared" si="658"/>
        <v>4339035</v>
      </c>
      <c r="BB1469" s="16" t="s">
        <v>593</v>
      </c>
      <c r="BC1469" s="16" t="s">
        <v>593</v>
      </c>
      <c r="BD1469" s="16" t="s">
        <v>593</v>
      </c>
      <c r="BE1469" s="16" t="s">
        <v>593</v>
      </c>
      <c r="BF1469" s="16" t="s">
        <v>593</v>
      </c>
      <c r="BG1469" s="16" t="s">
        <v>593</v>
      </c>
      <c r="BH1469" s="16" t="s">
        <v>593</v>
      </c>
      <c r="BI1469" s="14">
        <f t="shared" si="677"/>
        <v>3725595.38</v>
      </c>
      <c r="BJ1469" s="14">
        <v>0</v>
      </c>
      <c r="BK1469" s="14">
        <f t="shared" si="678"/>
        <v>3725595.38</v>
      </c>
      <c r="BL1469" s="52">
        <v>0</v>
      </c>
      <c r="BM1469" s="15">
        <f t="shared" si="679"/>
        <v>3725595.38</v>
      </c>
    </row>
    <row r="1470" spans="1:65">
      <c r="A1470" s="8">
        <v>1468</v>
      </c>
      <c r="B1470" s="1" t="s">
        <v>44</v>
      </c>
      <c r="C1470" s="1">
        <v>1500</v>
      </c>
      <c r="D1470" s="1" t="s">
        <v>60</v>
      </c>
      <c r="E1470" s="1">
        <v>150000061</v>
      </c>
      <c r="F1470" s="1" t="s">
        <v>60</v>
      </c>
      <c r="G1470" s="1" t="s">
        <v>86</v>
      </c>
      <c r="H1470" s="1">
        <v>1</v>
      </c>
      <c r="I1470" s="1" t="s">
        <v>52</v>
      </c>
      <c r="J1470" s="1" t="s">
        <v>49</v>
      </c>
      <c r="K1470" s="1">
        <v>17406001</v>
      </c>
      <c r="L1470" s="1" t="s">
        <v>50</v>
      </c>
      <c r="M1470" s="1" t="s">
        <v>51</v>
      </c>
      <c r="N1470" s="1" t="s">
        <v>64</v>
      </c>
      <c r="O1470" s="1" t="s">
        <v>65</v>
      </c>
      <c r="P1470" s="1" t="s">
        <v>66</v>
      </c>
      <c r="Q1470" s="1" t="s">
        <v>67</v>
      </c>
      <c r="R1470" s="1" t="s">
        <v>87</v>
      </c>
      <c r="S1470" s="1" t="s">
        <v>88</v>
      </c>
      <c r="T1470" s="2">
        <v>43333</v>
      </c>
      <c r="U1470" s="2">
        <v>43333</v>
      </c>
      <c r="V1470" s="1" t="s">
        <v>52</v>
      </c>
      <c r="W1470" s="3">
        <v>1</v>
      </c>
      <c r="X1470" s="1" t="s">
        <v>53</v>
      </c>
      <c r="Y1470" s="4">
        <v>892500</v>
      </c>
      <c r="Z1470" s="4">
        <v>-116920</v>
      </c>
      <c r="AA1470" s="4">
        <v>0</v>
      </c>
      <c r="AB1470" s="4">
        <v>0</v>
      </c>
      <c r="AC1470" s="4">
        <v>0</v>
      </c>
      <c r="AD1470" s="4">
        <v>892500</v>
      </c>
      <c r="AE1470" s="5">
        <v>1685</v>
      </c>
      <c r="AF1470" s="1" t="s">
        <v>70</v>
      </c>
      <c r="AG1470" s="1" t="s">
        <v>71</v>
      </c>
      <c r="AH1470" s="1" t="s">
        <v>89</v>
      </c>
      <c r="AI1470" s="1" t="s">
        <v>57</v>
      </c>
      <c r="AJ1470" s="5">
        <v>10950</v>
      </c>
      <c r="AK1470" s="4">
        <v>-9258</v>
      </c>
      <c r="AL1470" s="4">
        <v>0</v>
      </c>
      <c r="AM1470" s="4">
        <v>0</v>
      </c>
      <c r="AN1470" s="4">
        <v>0</v>
      </c>
      <c r="AO1470" s="4">
        <v>-126178</v>
      </c>
      <c r="AP1470" s="4">
        <v>-126178</v>
      </c>
      <c r="AQ1470" s="4">
        <v>0</v>
      </c>
      <c r="AR1470" s="4">
        <v>766322</v>
      </c>
      <c r="AS1470" s="1" t="s">
        <v>52</v>
      </c>
      <c r="AT1470" s="9">
        <f t="shared" si="654"/>
        <v>43333</v>
      </c>
      <c r="AU1470" s="9">
        <f t="shared" si="655"/>
        <v>43313</v>
      </c>
      <c r="AV1470" s="9">
        <v>44798</v>
      </c>
      <c r="AW1470" s="11">
        <f t="shared" si="656"/>
        <v>4.0136986301369859</v>
      </c>
      <c r="AX1470">
        <v>10</v>
      </c>
      <c r="AY1470" s="12">
        <v>0.05</v>
      </c>
      <c r="AZ1470">
        <f t="shared" si="657"/>
        <v>9.5000000000000001E-2</v>
      </c>
      <c r="BA1470" s="13">
        <f t="shared" si="658"/>
        <v>892500</v>
      </c>
      <c r="BB1470" s="17" t="s">
        <v>1853</v>
      </c>
      <c r="BC1470">
        <f>MATCH(BB1470,MONTHLY_INDEX!$A:$A,0)</f>
        <v>630</v>
      </c>
      <c r="BD1470">
        <f>MATCH(AU1470,MONTHLY_INDEX!$1:$1,0)</f>
        <v>80</v>
      </c>
      <c r="BE1470">
        <f>INDEX(MONTHLY_INDEX!$1:$1048576,Final!BC1470,Final!BD1470)</f>
        <v>111.6</v>
      </c>
      <c r="BF1470">
        <f>MATCH($BF$1,MONTHLY_INDEX!$1:$1,0)</f>
        <v>127</v>
      </c>
      <c r="BG1470">
        <f>INDEX(MONTHLY_INDEX!$1:$1048576,Final!BC1470,Final!BF1470)</f>
        <v>151.1</v>
      </c>
      <c r="BH1470" s="23">
        <f t="shared" ref="BH1470:BH1487" si="680">(BG1470-BE1470)/BE1470</f>
        <v>0.35394265232974914</v>
      </c>
      <c r="BI1470" s="14">
        <f t="shared" ref="BI1470:BI1487" si="681">(1+BH1470)*BA1470</f>
        <v>1208393.817204301</v>
      </c>
      <c r="BJ1470" s="14">
        <f t="shared" ref="BJ1470:BJ1487" si="682">BI1470*AZ1470*AW1470</f>
        <v>460762.21783399611</v>
      </c>
      <c r="BK1470" s="15">
        <f t="shared" si="662"/>
        <v>747631.59937030496</v>
      </c>
      <c r="BL1470" s="52">
        <v>0</v>
      </c>
      <c r="BM1470" s="15">
        <f t="shared" ref="BM1470:BM1487" si="683">MAX((1-BL1470)*BK1470,BI1470*AY1470)</f>
        <v>747631.59937030496</v>
      </c>
    </row>
    <row r="1471" spans="1:65">
      <c r="A1471" s="8">
        <v>1469</v>
      </c>
      <c r="B1471" s="1" t="s">
        <v>44</v>
      </c>
      <c r="C1471" s="1">
        <v>1500</v>
      </c>
      <c r="D1471" s="1" t="s">
        <v>60</v>
      </c>
      <c r="E1471" s="1">
        <v>150000061</v>
      </c>
      <c r="F1471" s="1" t="s">
        <v>60</v>
      </c>
      <c r="G1471" s="1" t="s">
        <v>90</v>
      </c>
      <c r="H1471" s="1">
        <v>2</v>
      </c>
      <c r="I1471" s="1" t="s">
        <v>52</v>
      </c>
      <c r="J1471" s="1" t="s">
        <v>49</v>
      </c>
      <c r="K1471" s="1">
        <v>17406001</v>
      </c>
      <c r="L1471" s="1" t="s">
        <v>50</v>
      </c>
      <c r="M1471" s="1" t="s">
        <v>51</v>
      </c>
      <c r="N1471" s="1" t="s">
        <v>64</v>
      </c>
      <c r="O1471" s="1" t="s">
        <v>65</v>
      </c>
      <c r="P1471" s="1" t="s">
        <v>66</v>
      </c>
      <c r="Q1471" s="1" t="s">
        <v>67</v>
      </c>
      <c r="R1471" s="1" t="s">
        <v>87</v>
      </c>
      <c r="S1471" s="1" t="s">
        <v>88</v>
      </c>
      <c r="T1471" s="2">
        <v>43333</v>
      </c>
      <c r="U1471" s="2">
        <v>43333</v>
      </c>
      <c r="V1471" s="1" t="s">
        <v>52</v>
      </c>
      <c r="W1471" s="3">
        <v>1</v>
      </c>
      <c r="X1471" s="1" t="s">
        <v>53</v>
      </c>
      <c r="Y1471" s="4">
        <v>472500</v>
      </c>
      <c r="Z1471" s="4">
        <v>-61898</v>
      </c>
      <c r="AA1471" s="4">
        <v>0</v>
      </c>
      <c r="AB1471" s="4">
        <v>0</v>
      </c>
      <c r="AC1471" s="4">
        <v>0</v>
      </c>
      <c r="AD1471" s="4">
        <v>472500</v>
      </c>
      <c r="AE1471" s="5">
        <v>1685</v>
      </c>
      <c r="AF1471" s="1" t="s">
        <v>70</v>
      </c>
      <c r="AG1471" s="1" t="s">
        <v>71</v>
      </c>
      <c r="AH1471" s="1" t="s">
        <v>89</v>
      </c>
      <c r="AI1471" s="1" t="s">
        <v>57</v>
      </c>
      <c r="AJ1471" s="5">
        <v>10950</v>
      </c>
      <c r="AK1471" s="4">
        <v>-4901</v>
      </c>
      <c r="AL1471" s="4">
        <v>0</v>
      </c>
      <c r="AM1471" s="4">
        <v>0</v>
      </c>
      <c r="AN1471" s="4">
        <v>0</v>
      </c>
      <c r="AO1471" s="4">
        <v>-66799</v>
      </c>
      <c r="AP1471" s="4">
        <v>-66799</v>
      </c>
      <c r="AQ1471" s="4">
        <v>0</v>
      </c>
      <c r="AR1471" s="4">
        <v>405701</v>
      </c>
      <c r="AS1471" s="1" t="s">
        <v>52</v>
      </c>
      <c r="AT1471" s="9">
        <f t="shared" si="654"/>
        <v>43333</v>
      </c>
      <c r="AU1471" s="9">
        <f t="shared" si="655"/>
        <v>43313</v>
      </c>
      <c r="AV1471" s="9">
        <v>44798</v>
      </c>
      <c r="AW1471" s="11">
        <f t="shared" si="656"/>
        <v>4.0136986301369859</v>
      </c>
      <c r="AX1471">
        <v>10</v>
      </c>
      <c r="AY1471" s="12">
        <v>0.05</v>
      </c>
      <c r="AZ1471">
        <f t="shared" si="657"/>
        <v>9.5000000000000001E-2</v>
      </c>
      <c r="BA1471" s="13">
        <f t="shared" si="658"/>
        <v>472500</v>
      </c>
      <c r="BB1471" s="17" t="s">
        <v>2189</v>
      </c>
      <c r="BC1471">
        <f>MATCH(BB1471,MONTHLY_INDEX!$A:$A,0)</f>
        <v>798</v>
      </c>
      <c r="BD1471">
        <f>MATCH(AU1471,MONTHLY_INDEX!$1:$1,0)</f>
        <v>80</v>
      </c>
      <c r="BE1471">
        <f>INDEX(MONTHLY_INDEX!$1:$1048576,Final!BC1471,Final!BD1471)</f>
        <v>96</v>
      </c>
      <c r="BF1471">
        <f>MATCH($BF$1,MONTHLY_INDEX!$1:$1,0)</f>
        <v>127</v>
      </c>
      <c r="BG1471">
        <f>INDEX(MONTHLY_INDEX!$1:$1048576,Final!BC1471,Final!BF1471)</f>
        <v>95.3</v>
      </c>
      <c r="BH1471" s="23">
        <f t="shared" si="680"/>
        <v>-7.2916666666666963E-3</v>
      </c>
      <c r="BI1471" s="14">
        <f t="shared" si="681"/>
        <v>469054.6875</v>
      </c>
      <c r="BJ1471" s="14">
        <f t="shared" si="682"/>
        <v>178851.19488441778</v>
      </c>
      <c r="BK1471" s="15">
        <f t="shared" si="662"/>
        <v>290203.49261558219</v>
      </c>
      <c r="BL1471" s="52">
        <v>0</v>
      </c>
      <c r="BM1471" s="15">
        <f t="shared" si="683"/>
        <v>290203.49261558219</v>
      </c>
    </row>
    <row r="1472" spans="1:65">
      <c r="A1472" s="8">
        <v>1470</v>
      </c>
      <c r="B1472" s="1" t="s">
        <v>44</v>
      </c>
      <c r="C1472" s="1">
        <v>1500</v>
      </c>
      <c r="D1472" s="1" t="s">
        <v>60</v>
      </c>
      <c r="E1472" s="1">
        <v>150000061</v>
      </c>
      <c r="F1472" s="1" t="s">
        <v>60</v>
      </c>
      <c r="G1472" s="1" t="s">
        <v>91</v>
      </c>
      <c r="H1472" s="1">
        <v>3</v>
      </c>
      <c r="I1472" s="1" t="s">
        <v>52</v>
      </c>
      <c r="J1472" s="1" t="s">
        <v>49</v>
      </c>
      <c r="K1472" s="1">
        <v>17406001</v>
      </c>
      <c r="L1472" s="1" t="s">
        <v>50</v>
      </c>
      <c r="M1472" s="1" t="s">
        <v>51</v>
      </c>
      <c r="N1472" s="1" t="s">
        <v>64</v>
      </c>
      <c r="O1472" s="1" t="s">
        <v>65</v>
      </c>
      <c r="P1472" s="1" t="s">
        <v>66</v>
      </c>
      <c r="Q1472" s="1" t="s">
        <v>67</v>
      </c>
      <c r="R1472" s="1" t="s">
        <v>87</v>
      </c>
      <c r="S1472" s="1" t="s">
        <v>88</v>
      </c>
      <c r="T1472" s="2">
        <v>43333</v>
      </c>
      <c r="U1472" s="2">
        <v>43333</v>
      </c>
      <c r="V1472" s="1" t="s">
        <v>52</v>
      </c>
      <c r="W1472" s="3">
        <v>1</v>
      </c>
      <c r="X1472" s="1" t="s">
        <v>53</v>
      </c>
      <c r="Y1472" s="4">
        <v>637760</v>
      </c>
      <c r="Z1472" s="4">
        <v>-83547</v>
      </c>
      <c r="AA1472" s="4">
        <v>0</v>
      </c>
      <c r="AB1472" s="4">
        <v>0</v>
      </c>
      <c r="AC1472" s="4">
        <v>0</v>
      </c>
      <c r="AD1472" s="4">
        <v>637760</v>
      </c>
      <c r="AE1472" s="5">
        <v>1685</v>
      </c>
      <c r="AF1472" s="1" t="s">
        <v>70</v>
      </c>
      <c r="AG1472" s="1" t="s">
        <v>71</v>
      </c>
      <c r="AH1472" s="1" t="s">
        <v>89</v>
      </c>
      <c r="AI1472" s="1" t="s">
        <v>57</v>
      </c>
      <c r="AJ1472" s="5">
        <v>10950</v>
      </c>
      <c r="AK1472" s="4">
        <v>-6616</v>
      </c>
      <c r="AL1472" s="4">
        <v>0</v>
      </c>
      <c r="AM1472" s="4">
        <v>0</v>
      </c>
      <c r="AN1472" s="4">
        <v>0</v>
      </c>
      <c r="AO1472" s="4">
        <v>-90163</v>
      </c>
      <c r="AP1472" s="4">
        <v>-90163</v>
      </c>
      <c r="AQ1472" s="4">
        <v>0</v>
      </c>
      <c r="AR1472" s="4">
        <v>547597</v>
      </c>
      <c r="AS1472" s="1" t="s">
        <v>52</v>
      </c>
      <c r="AT1472" s="9">
        <f t="shared" si="654"/>
        <v>43333</v>
      </c>
      <c r="AU1472" s="9">
        <f t="shared" si="655"/>
        <v>43313</v>
      </c>
      <c r="AV1472" s="9">
        <v>44798</v>
      </c>
      <c r="AW1472" s="11">
        <f t="shared" si="656"/>
        <v>4.0136986301369859</v>
      </c>
      <c r="AX1472">
        <v>10</v>
      </c>
      <c r="AY1472" s="12">
        <v>0.05</v>
      </c>
      <c r="AZ1472">
        <f t="shared" si="657"/>
        <v>9.5000000000000001E-2</v>
      </c>
      <c r="BA1472" s="13">
        <f t="shared" si="658"/>
        <v>637760</v>
      </c>
      <c r="BB1472" s="17" t="s">
        <v>2189</v>
      </c>
      <c r="BC1472">
        <f>MATCH(BB1472,MONTHLY_INDEX!$A:$A,0)</f>
        <v>798</v>
      </c>
      <c r="BD1472">
        <f>MATCH(AU1472,MONTHLY_INDEX!$1:$1,0)</f>
        <v>80</v>
      </c>
      <c r="BE1472">
        <f>INDEX(MONTHLY_INDEX!$1:$1048576,Final!BC1472,Final!BD1472)</f>
        <v>96</v>
      </c>
      <c r="BF1472">
        <f>MATCH($BF$1,MONTHLY_INDEX!$1:$1,0)</f>
        <v>127</v>
      </c>
      <c r="BG1472">
        <f>INDEX(MONTHLY_INDEX!$1:$1048576,Final!BC1472,Final!BF1472)</f>
        <v>95.3</v>
      </c>
      <c r="BH1472" s="23">
        <f t="shared" si="680"/>
        <v>-7.2916666666666963E-3</v>
      </c>
      <c r="BI1472" s="14">
        <f t="shared" si="681"/>
        <v>633109.66666666663</v>
      </c>
      <c r="BJ1472" s="14">
        <f t="shared" si="682"/>
        <v>241405.58317351594</v>
      </c>
      <c r="BK1472" s="15">
        <f t="shared" si="662"/>
        <v>391704.08349315065</v>
      </c>
      <c r="BL1472" s="52">
        <v>0</v>
      </c>
      <c r="BM1472" s="15">
        <f t="shared" si="683"/>
        <v>391704.08349315065</v>
      </c>
    </row>
    <row r="1473" spans="1:65">
      <c r="A1473" s="8">
        <v>1471</v>
      </c>
      <c r="B1473" s="1" t="s">
        <v>44</v>
      </c>
      <c r="C1473" s="1">
        <v>1500</v>
      </c>
      <c r="D1473" s="1" t="s">
        <v>60</v>
      </c>
      <c r="E1473" s="1">
        <v>150000061</v>
      </c>
      <c r="F1473" s="1" t="s">
        <v>60</v>
      </c>
      <c r="G1473" s="1" t="s">
        <v>92</v>
      </c>
      <c r="H1473" s="1">
        <v>4</v>
      </c>
      <c r="I1473" s="1" t="s">
        <v>52</v>
      </c>
      <c r="J1473" s="1" t="s">
        <v>49</v>
      </c>
      <c r="K1473" s="1">
        <v>17406001</v>
      </c>
      <c r="L1473" s="1" t="s">
        <v>50</v>
      </c>
      <c r="M1473" s="1" t="s">
        <v>51</v>
      </c>
      <c r="N1473" s="1" t="s">
        <v>64</v>
      </c>
      <c r="O1473" s="1" t="s">
        <v>65</v>
      </c>
      <c r="P1473" s="1" t="s">
        <v>66</v>
      </c>
      <c r="Q1473" s="1" t="s">
        <v>67</v>
      </c>
      <c r="R1473" s="1" t="s">
        <v>87</v>
      </c>
      <c r="S1473" s="1" t="s">
        <v>88</v>
      </c>
      <c r="T1473" s="2">
        <v>43333</v>
      </c>
      <c r="U1473" s="2">
        <v>43333</v>
      </c>
      <c r="V1473" s="1" t="s">
        <v>52</v>
      </c>
      <c r="W1473" s="3">
        <v>1</v>
      </c>
      <c r="X1473" s="1" t="s">
        <v>53</v>
      </c>
      <c r="Y1473" s="4">
        <v>21044329</v>
      </c>
      <c r="Z1473" s="4">
        <v>-2756887</v>
      </c>
      <c r="AA1473" s="4">
        <v>0</v>
      </c>
      <c r="AB1473" s="4">
        <v>0</v>
      </c>
      <c r="AC1473" s="4">
        <v>0</v>
      </c>
      <c r="AD1473" s="4">
        <v>21044329</v>
      </c>
      <c r="AE1473" s="5">
        <v>1685</v>
      </c>
      <c r="AF1473" s="1" t="s">
        <v>70</v>
      </c>
      <c r="AG1473" s="1" t="s">
        <v>71</v>
      </c>
      <c r="AH1473" s="1" t="s">
        <v>89</v>
      </c>
      <c r="AI1473" s="1" t="s">
        <v>57</v>
      </c>
      <c r="AJ1473" s="5">
        <v>10950</v>
      </c>
      <c r="AK1473" s="4">
        <v>-218303</v>
      </c>
      <c r="AL1473" s="4">
        <v>0</v>
      </c>
      <c r="AM1473" s="4">
        <v>0</v>
      </c>
      <c r="AN1473" s="4">
        <v>0</v>
      </c>
      <c r="AO1473" s="4">
        <v>-2975190</v>
      </c>
      <c r="AP1473" s="4">
        <v>-2975190</v>
      </c>
      <c r="AQ1473" s="4">
        <v>0</v>
      </c>
      <c r="AR1473" s="4">
        <v>18069139</v>
      </c>
      <c r="AS1473" s="1" t="s">
        <v>52</v>
      </c>
      <c r="AT1473" s="9">
        <f t="shared" si="654"/>
        <v>43333</v>
      </c>
      <c r="AU1473" s="9">
        <f t="shared" si="655"/>
        <v>43313</v>
      </c>
      <c r="AV1473" s="9">
        <v>44798</v>
      </c>
      <c r="AW1473" s="11">
        <f t="shared" si="656"/>
        <v>4.0136986301369859</v>
      </c>
      <c r="AX1473">
        <v>25</v>
      </c>
      <c r="AY1473" s="12">
        <v>0.05</v>
      </c>
      <c r="AZ1473">
        <f t="shared" si="657"/>
        <v>3.7999999999999999E-2</v>
      </c>
      <c r="BA1473" s="13">
        <f t="shared" si="658"/>
        <v>21044329</v>
      </c>
      <c r="BB1473" s="17" t="s">
        <v>2189</v>
      </c>
      <c r="BC1473">
        <f>MATCH(BB1473,MONTHLY_INDEX!$A:$A,0)</f>
        <v>798</v>
      </c>
      <c r="BD1473">
        <f>MATCH(AU1473,MONTHLY_INDEX!$1:$1,0)</f>
        <v>80</v>
      </c>
      <c r="BE1473">
        <f>INDEX(MONTHLY_INDEX!$1:$1048576,Final!BC1473,Final!BD1473)</f>
        <v>96</v>
      </c>
      <c r="BF1473">
        <f>MATCH($BF$1,MONTHLY_INDEX!$1:$1,0)</f>
        <v>127</v>
      </c>
      <c r="BG1473">
        <f>INDEX(MONTHLY_INDEX!$1:$1048576,Final!BC1473,Final!BF1473)</f>
        <v>95.3</v>
      </c>
      <c r="BH1473" s="23">
        <f t="shared" si="680"/>
        <v>-7.2916666666666963E-3</v>
      </c>
      <c r="BI1473" s="14">
        <f t="shared" si="681"/>
        <v>20890880.767708331</v>
      </c>
      <c r="BJ1473" s="14">
        <f t="shared" si="682"/>
        <v>3186288.5817488292</v>
      </c>
      <c r="BK1473" s="15">
        <f t="shared" si="662"/>
        <v>17704592.185959503</v>
      </c>
      <c r="BL1473" s="52">
        <v>0</v>
      </c>
      <c r="BM1473" s="15">
        <f t="shared" si="683"/>
        <v>17704592.185959503</v>
      </c>
    </row>
    <row r="1474" spans="1:65">
      <c r="A1474" s="8">
        <v>1472</v>
      </c>
      <c r="B1474" s="1" t="s">
        <v>44</v>
      </c>
      <c r="C1474" s="1">
        <v>1500</v>
      </c>
      <c r="D1474" s="1" t="s">
        <v>60</v>
      </c>
      <c r="E1474" s="1">
        <v>150000061</v>
      </c>
      <c r="F1474" s="1" t="s">
        <v>60</v>
      </c>
      <c r="G1474" s="1" t="s">
        <v>93</v>
      </c>
      <c r="H1474" s="1">
        <v>5</v>
      </c>
      <c r="I1474" s="1" t="s">
        <v>52</v>
      </c>
      <c r="J1474" s="1" t="s">
        <v>49</v>
      </c>
      <c r="K1474" s="1">
        <v>17406001</v>
      </c>
      <c r="L1474" s="1" t="s">
        <v>50</v>
      </c>
      <c r="M1474" s="1" t="s">
        <v>51</v>
      </c>
      <c r="N1474" s="1" t="s">
        <v>64</v>
      </c>
      <c r="O1474" s="1" t="s">
        <v>65</v>
      </c>
      <c r="P1474" s="1" t="s">
        <v>66</v>
      </c>
      <c r="Q1474" s="1" t="s">
        <v>67</v>
      </c>
      <c r="R1474" s="1" t="s">
        <v>87</v>
      </c>
      <c r="S1474" s="1" t="s">
        <v>88</v>
      </c>
      <c r="T1474" s="2">
        <v>43333</v>
      </c>
      <c r="U1474" s="2">
        <v>43333</v>
      </c>
      <c r="V1474" s="1" t="s">
        <v>52</v>
      </c>
      <c r="W1474" s="3">
        <v>1</v>
      </c>
      <c r="X1474" s="1" t="s">
        <v>53</v>
      </c>
      <c r="Y1474" s="4">
        <v>969266</v>
      </c>
      <c r="Z1474" s="4">
        <v>-126976</v>
      </c>
      <c r="AA1474" s="4">
        <v>0</v>
      </c>
      <c r="AB1474" s="4">
        <v>0</v>
      </c>
      <c r="AC1474" s="4">
        <v>0</v>
      </c>
      <c r="AD1474" s="4">
        <v>969266</v>
      </c>
      <c r="AE1474" s="5">
        <v>1685</v>
      </c>
      <c r="AF1474" s="1" t="s">
        <v>70</v>
      </c>
      <c r="AG1474" s="1" t="s">
        <v>71</v>
      </c>
      <c r="AH1474" s="1" t="s">
        <v>89</v>
      </c>
      <c r="AI1474" s="1" t="s">
        <v>57</v>
      </c>
      <c r="AJ1474" s="5">
        <v>10950</v>
      </c>
      <c r="AK1474" s="4">
        <v>-10055</v>
      </c>
      <c r="AL1474" s="4">
        <v>0</v>
      </c>
      <c r="AM1474" s="4">
        <v>0</v>
      </c>
      <c r="AN1474" s="4">
        <v>0</v>
      </c>
      <c r="AO1474" s="4">
        <v>-137031</v>
      </c>
      <c r="AP1474" s="4">
        <v>-137031</v>
      </c>
      <c r="AQ1474" s="4">
        <v>0</v>
      </c>
      <c r="AR1474" s="4">
        <v>832235</v>
      </c>
      <c r="AS1474" s="1" t="s">
        <v>52</v>
      </c>
      <c r="AT1474" s="9">
        <f t="shared" si="654"/>
        <v>43333</v>
      </c>
      <c r="AU1474" s="9">
        <f t="shared" si="655"/>
        <v>43313</v>
      </c>
      <c r="AV1474" s="9">
        <v>44798</v>
      </c>
      <c r="AW1474" s="11">
        <f t="shared" si="656"/>
        <v>4.0136986301369859</v>
      </c>
      <c r="AX1474">
        <v>25</v>
      </c>
      <c r="AY1474" s="12">
        <v>0.05</v>
      </c>
      <c r="AZ1474">
        <f t="shared" si="657"/>
        <v>3.7999999999999999E-2</v>
      </c>
      <c r="BA1474" s="13">
        <f t="shared" si="658"/>
        <v>969266</v>
      </c>
      <c r="BB1474" s="17" t="s">
        <v>2083</v>
      </c>
      <c r="BC1474">
        <f>MATCH(BB1474,MONTHLY_INDEX!$A:$A,0)</f>
        <v>745</v>
      </c>
      <c r="BD1474">
        <f>MATCH(AU1474,MONTHLY_INDEX!$1:$1,0)</f>
        <v>80</v>
      </c>
      <c r="BE1474">
        <f>INDEX(MONTHLY_INDEX!$1:$1048576,Final!BC1474,Final!BD1474)</f>
        <v>106.4</v>
      </c>
      <c r="BF1474">
        <f>MATCH($BF$1,MONTHLY_INDEX!$1:$1,0)</f>
        <v>127</v>
      </c>
      <c r="BG1474">
        <f>INDEX(MONTHLY_INDEX!$1:$1048576,Final!BC1474,Final!BF1474)</f>
        <v>115.4</v>
      </c>
      <c r="BH1474" s="23">
        <f t="shared" si="680"/>
        <v>8.4586466165413529E-2</v>
      </c>
      <c r="BI1474" s="14">
        <f t="shared" si="681"/>
        <v>1051252.7857142857</v>
      </c>
      <c r="BJ1474" s="14">
        <f t="shared" si="682"/>
        <v>160337.65090606653</v>
      </c>
      <c r="BK1474" s="15">
        <f t="shared" si="662"/>
        <v>890915.13480821915</v>
      </c>
      <c r="BL1474" s="52">
        <v>0</v>
      </c>
      <c r="BM1474" s="15">
        <f t="shared" si="683"/>
        <v>890915.13480821915</v>
      </c>
    </row>
    <row r="1475" spans="1:65">
      <c r="A1475" s="8">
        <v>1473</v>
      </c>
      <c r="B1475" s="1" t="s">
        <v>44</v>
      </c>
      <c r="C1475" s="1">
        <v>1500</v>
      </c>
      <c r="D1475" s="1" t="s">
        <v>60</v>
      </c>
      <c r="E1475" s="1">
        <v>150000061</v>
      </c>
      <c r="F1475" s="1" t="s">
        <v>60</v>
      </c>
      <c r="G1475" s="1" t="s">
        <v>94</v>
      </c>
      <c r="H1475" s="1">
        <v>6</v>
      </c>
      <c r="I1475" s="1" t="s">
        <v>52</v>
      </c>
      <c r="J1475" s="1" t="s">
        <v>49</v>
      </c>
      <c r="K1475" s="1">
        <v>17406001</v>
      </c>
      <c r="L1475" s="1" t="s">
        <v>50</v>
      </c>
      <c r="M1475" s="1" t="s">
        <v>51</v>
      </c>
      <c r="N1475" s="1" t="s">
        <v>64</v>
      </c>
      <c r="O1475" s="1" t="s">
        <v>65</v>
      </c>
      <c r="P1475" s="1" t="s">
        <v>66</v>
      </c>
      <c r="Q1475" s="1" t="s">
        <v>67</v>
      </c>
      <c r="R1475" s="1" t="s">
        <v>87</v>
      </c>
      <c r="S1475" s="1" t="s">
        <v>88</v>
      </c>
      <c r="T1475" s="2">
        <v>43333</v>
      </c>
      <c r="U1475" s="2">
        <v>43333</v>
      </c>
      <c r="V1475" s="1" t="s">
        <v>52</v>
      </c>
      <c r="W1475" s="3">
        <v>1</v>
      </c>
      <c r="X1475" s="1" t="s">
        <v>53</v>
      </c>
      <c r="Y1475" s="4">
        <v>735000</v>
      </c>
      <c r="Z1475" s="4">
        <v>-96287</v>
      </c>
      <c r="AA1475" s="4">
        <v>0</v>
      </c>
      <c r="AB1475" s="4">
        <v>0</v>
      </c>
      <c r="AC1475" s="4">
        <v>0</v>
      </c>
      <c r="AD1475" s="4">
        <v>735000</v>
      </c>
      <c r="AE1475" s="5">
        <v>1685</v>
      </c>
      <c r="AF1475" s="1" t="s">
        <v>70</v>
      </c>
      <c r="AG1475" s="1" t="s">
        <v>71</v>
      </c>
      <c r="AH1475" s="1" t="s">
        <v>89</v>
      </c>
      <c r="AI1475" s="1" t="s">
        <v>57</v>
      </c>
      <c r="AJ1475" s="5">
        <v>10950</v>
      </c>
      <c r="AK1475" s="4">
        <v>-7625</v>
      </c>
      <c r="AL1475" s="4">
        <v>0</v>
      </c>
      <c r="AM1475" s="4">
        <v>0</v>
      </c>
      <c r="AN1475" s="4">
        <v>0</v>
      </c>
      <c r="AO1475" s="4">
        <v>-103912</v>
      </c>
      <c r="AP1475" s="4">
        <v>-103912</v>
      </c>
      <c r="AQ1475" s="4">
        <v>0</v>
      </c>
      <c r="AR1475" s="4">
        <v>631088</v>
      </c>
      <c r="AS1475" s="1" t="s">
        <v>52</v>
      </c>
      <c r="AT1475" s="9">
        <f t="shared" si="654"/>
        <v>43333</v>
      </c>
      <c r="AU1475" s="9">
        <f t="shared" si="655"/>
        <v>43313</v>
      </c>
      <c r="AV1475" s="9">
        <v>44798</v>
      </c>
      <c r="AW1475" s="11">
        <f t="shared" si="656"/>
        <v>4.0136986301369859</v>
      </c>
      <c r="AX1475">
        <v>10</v>
      </c>
      <c r="AY1475" s="12">
        <v>0.05</v>
      </c>
      <c r="AZ1475">
        <f t="shared" si="657"/>
        <v>9.5000000000000001E-2</v>
      </c>
      <c r="BA1475" s="13">
        <f t="shared" si="658"/>
        <v>735000</v>
      </c>
      <c r="BB1475" s="17" t="s">
        <v>1853</v>
      </c>
      <c r="BC1475">
        <f>MATCH(BB1475,MONTHLY_INDEX!$A:$A,0)</f>
        <v>630</v>
      </c>
      <c r="BD1475">
        <f>MATCH(AU1475,MONTHLY_INDEX!$1:$1,0)</f>
        <v>80</v>
      </c>
      <c r="BE1475">
        <f>INDEX(MONTHLY_INDEX!$1:$1048576,Final!BC1475,Final!BD1475)</f>
        <v>111.6</v>
      </c>
      <c r="BF1475">
        <f>MATCH($BF$1,MONTHLY_INDEX!$1:$1,0)</f>
        <v>127</v>
      </c>
      <c r="BG1475">
        <f>INDEX(MONTHLY_INDEX!$1:$1048576,Final!BC1475,Final!BF1475)</f>
        <v>151.1</v>
      </c>
      <c r="BH1475" s="23">
        <f t="shared" si="680"/>
        <v>0.35394265232974914</v>
      </c>
      <c r="BI1475" s="14">
        <f t="shared" si="681"/>
        <v>995147.84946236562</v>
      </c>
      <c r="BJ1475" s="14">
        <f t="shared" si="682"/>
        <v>379451.2382162321</v>
      </c>
      <c r="BK1475" s="15">
        <f t="shared" si="662"/>
        <v>615696.61124613346</v>
      </c>
      <c r="BL1475" s="52">
        <v>0</v>
      </c>
      <c r="BM1475" s="15">
        <f t="shared" si="683"/>
        <v>615696.61124613346</v>
      </c>
    </row>
    <row r="1476" spans="1:65">
      <c r="A1476" s="8">
        <v>1474</v>
      </c>
      <c r="B1476" s="1" t="s">
        <v>44</v>
      </c>
      <c r="C1476" s="1">
        <v>1500</v>
      </c>
      <c r="D1476" s="1" t="s">
        <v>60</v>
      </c>
      <c r="E1476" s="1">
        <v>150000061</v>
      </c>
      <c r="F1476" s="1" t="s">
        <v>60</v>
      </c>
      <c r="G1476" s="1" t="s">
        <v>95</v>
      </c>
      <c r="H1476" s="1">
        <v>7</v>
      </c>
      <c r="I1476" s="1" t="s">
        <v>52</v>
      </c>
      <c r="J1476" s="1" t="s">
        <v>49</v>
      </c>
      <c r="K1476" s="1">
        <v>17406001</v>
      </c>
      <c r="L1476" s="1" t="s">
        <v>50</v>
      </c>
      <c r="M1476" s="1" t="s">
        <v>51</v>
      </c>
      <c r="N1476" s="1" t="s">
        <v>64</v>
      </c>
      <c r="O1476" s="1" t="s">
        <v>65</v>
      </c>
      <c r="P1476" s="1" t="s">
        <v>66</v>
      </c>
      <c r="Q1476" s="1" t="s">
        <v>67</v>
      </c>
      <c r="R1476" s="1" t="s">
        <v>87</v>
      </c>
      <c r="S1476" s="1" t="s">
        <v>88</v>
      </c>
      <c r="T1476" s="2">
        <v>43333</v>
      </c>
      <c r="U1476" s="2">
        <v>43333</v>
      </c>
      <c r="V1476" s="1" t="s">
        <v>52</v>
      </c>
      <c r="W1476" s="3">
        <v>1</v>
      </c>
      <c r="X1476" s="1" t="s">
        <v>53</v>
      </c>
      <c r="Y1476" s="4">
        <v>126000</v>
      </c>
      <c r="Z1476" s="4">
        <v>-16506</v>
      </c>
      <c r="AA1476" s="4">
        <v>0</v>
      </c>
      <c r="AB1476" s="4">
        <v>0</v>
      </c>
      <c r="AC1476" s="4">
        <v>0</v>
      </c>
      <c r="AD1476" s="4">
        <v>126000</v>
      </c>
      <c r="AE1476" s="5">
        <v>1685</v>
      </c>
      <c r="AF1476" s="1" t="s">
        <v>70</v>
      </c>
      <c r="AG1476" s="1" t="s">
        <v>71</v>
      </c>
      <c r="AH1476" s="1" t="s">
        <v>89</v>
      </c>
      <c r="AI1476" s="1" t="s">
        <v>57</v>
      </c>
      <c r="AJ1476" s="5">
        <v>10950</v>
      </c>
      <c r="AK1476" s="4">
        <v>-1307</v>
      </c>
      <c r="AL1476" s="4">
        <v>0</v>
      </c>
      <c r="AM1476" s="4">
        <v>0</v>
      </c>
      <c r="AN1476" s="4">
        <v>0</v>
      </c>
      <c r="AO1476" s="4">
        <v>-17813</v>
      </c>
      <c r="AP1476" s="4">
        <v>-17813</v>
      </c>
      <c r="AQ1476" s="4">
        <v>0</v>
      </c>
      <c r="AR1476" s="4">
        <v>108187</v>
      </c>
      <c r="AS1476" s="1" t="s">
        <v>52</v>
      </c>
      <c r="AT1476" s="9">
        <f t="shared" ref="AT1476:AT1539" si="684">T1476</f>
        <v>43333</v>
      </c>
      <c r="AU1476" s="9">
        <f t="shared" ref="AU1476:AU1539" si="685">DATE(YEAR(AT1476),MONTH(AT1476),DAY(1))</f>
        <v>43313</v>
      </c>
      <c r="AV1476" s="9">
        <v>44798</v>
      </c>
      <c r="AW1476" s="11">
        <f t="shared" ref="AW1476:AW1539" si="686">(AV1476-AT1476)/365</f>
        <v>4.0136986301369859</v>
      </c>
      <c r="AX1476">
        <v>25</v>
      </c>
      <c r="AY1476" s="12">
        <v>0.05</v>
      </c>
      <c r="AZ1476">
        <f t="shared" ref="AZ1476:AZ1539" si="687">(1-AY1476)/AX1476</f>
        <v>3.7999999999999999E-2</v>
      </c>
      <c r="BA1476" s="13">
        <f t="shared" ref="BA1476:BA1539" si="688">Y1476</f>
        <v>126000</v>
      </c>
      <c r="BB1476" s="17" t="s">
        <v>2189</v>
      </c>
      <c r="BC1476">
        <f>MATCH(BB1476,MONTHLY_INDEX!$A:$A,0)</f>
        <v>798</v>
      </c>
      <c r="BD1476">
        <f>MATCH(AU1476,MONTHLY_INDEX!$1:$1,0)</f>
        <v>80</v>
      </c>
      <c r="BE1476">
        <f>INDEX(MONTHLY_INDEX!$1:$1048576,Final!BC1476,Final!BD1476)</f>
        <v>96</v>
      </c>
      <c r="BF1476">
        <f>MATCH($BF$1,MONTHLY_INDEX!$1:$1,0)</f>
        <v>127</v>
      </c>
      <c r="BG1476">
        <f>INDEX(MONTHLY_INDEX!$1:$1048576,Final!BC1476,Final!BF1476)</f>
        <v>95.3</v>
      </c>
      <c r="BH1476" s="23">
        <f t="shared" si="680"/>
        <v>-7.2916666666666963E-3</v>
      </c>
      <c r="BI1476" s="14">
        <f t="shared" si="681"/>
        <v>125081.25</v>
      </c>
      <c r="BJ1476" s="14">
        <f t="shared" si="682"/>
        <v>19077.460787671229</v>
      </c>
      <c r="BK1476" s="15">
        <f t="shared" ref="BK1476:BK1539" si="689">MAX(BI1476-BJ1476,0)</f>
        <v>106003.78921232877</v>
      </c>
      <c r="BL1476" s="52">
        <v>0</v>
      </c>
      <c r="BM1476" s="15">
        <f t="shared" si="683"/>
        <v>106003.78921232877</v>
      </c>
    </row>
    <row r="1477" spans="1:65">
      <c r="A1477" s="8">
        <v>1475</v>
      </c>
      <c r="B1477" s="1" t="s">
        <v>44</v>
      </c>
      <c r="C1477" s="1">
        <v>1500</v>
      </c>
      <c r="D1477" s="1" t="s">
        <v>60</v>
      </c>
      <c r="E1477" s="1">
        <v>150000061</v>
      </c>
      <c r="F1477" s="1" t="s">
        <v>60</v>
      </c>
      <c r="G1477" s="1" t="s">
        <v>96</v>
      </c>
      <c r="H1477" s="1">
        <v>8</v>
      </c>
      <c r="I1477" s="1" t="s">
        <v>52</v>
      </c>
      <c r="J1477" s="1" t="s">
        <v>49</v>
      </c>
      <c r="K1477" s="1">
        <v>17406001</v>
      </c>
      <c r="L1477" s="1" t="s">
        <v>50</v>
      </c>
      <c r="M1477" s="1" t="s">
        <v>51</v>
      </c>
      <c r="N1477" s="1" t="s">
        <v>64</v>
      </c>
      <c r="O1477" s="1" t="s">
        <v>65</v>
      </c>
      <c r="P1477" s="1" t="s">
        <v>66</v>
      </c>
      <c r="Q1477" s="1" t="s">
        <v>67</v>
      </c>
      <c r="R1477" s="1" t="s">
        <v>87</v>
      </c>
      <c r="S1477" s="1" t="s">
        <v>88</v>
      </c>
      <c r="T1477" s="2">
        <v>43333</v>
      </c>
      <c r="U1477" s="2">
        <v>43333</v>
      </c>
      <c r="V1477" s="1" t="s">
        <v>52</v>
      </c>
      <c r="W1477" s="3">
        <v>1</v>
      </c>
      <c r="X1477" s="1" t="s">
        <v>53</v>
      </c>
      <c r="Y1477" s="4">
        <v>29327302</v>
      </c>
      <c r="Z1477" s="4">
        <v>-3841988</v>
      </c>
      <c r="AA1477" s="4">
        <v>0</v>
      </c>
      <c r="AB1477" s="4">
        <v>0</v>
      </c>
      <c r="AC1477" s="4">
        <v>0</v>
      </c>
      <c r="AD1477" s="4">
        <v>29327302</v>
      </c>
      <c r="AE1477" s="5">
        <v>1685</v>
      </c>
      <c r="AF1477" s="1" t="s">
        <v>70</v>
      </c>
      <c r="AG1477" s="1" t="s">
        <v>71</v>
      </c>
      <c r="AH1477" s="1" t="s">
        <v>89</v>
      </c>
      <c r="AI1477" s="1" t="s">
        <v>57</v>
      </c>
      <c r="AJ1477" s="5">
        <v>10950</v>
      </c>
      <c r="AK1477" s="4">
        <v>-304227</v>
      </c>
      <c r="AL1477" s="4">
        <v>0</v>
      </c>
      <c r="AM1477" s="4">
        <v>0</v>
      </c>
      <c r="AN1477" s="4">
        <v>0</v>
      </c>
      <c r="AO1477" s="4">
        <v>-4146215</v>
      </c>
      <c r="AP1477" s="4">
        <v>-4146215</v>
      </c>
      <c r="AQ1477" s="4">
        <v>0</v>
      </c>
      <c r="AR1477" s="4">
        <v>25181087</v>
      </c>
      <c r="AS1477" s="1" t="s">
        <v>52</v>
      </c>
      <c r="AT1477" s="9">
        <f t="shared" si="684"/>
        <v>43333</v>
      </c>
      <c r="AU1477" s="9">
        <f t="shared" si="685"/>
        <v>43313</v>
      </c>
      <c r="AV1477" s="9">
        <v>44798</v>
      </c>
      <c r="AW1477" s="11">
        <f t="shared" si="686"/>
        <v>4.0136986301369859</v>
      </c>
      <c r="AX1477">
        <v>25</v>
      </c>
      <c r="AY1477" s="12">
        <v>0.05</v>
      </c>
      <c r="AZ1477">
        <f t="shared" si="687"/>
        <v>3.7999999999999999E-2</v>
      </c>
      <c r="BA1477" s="13">
        <f t="shared" si="688"/>
        <v>29327302</v>
      </c>
      <c r="BB1477" s="17" t="s">
        <v>2189</v>
      </c>
      <c r="BC1477">
        <f>MATCH(BB1477,MONTHLY_INDEX!$A:$A,0)</f>
        <v>798</v>
      </c>
      <c r="BD1477">
        <f>MATCH(AU1477,MONTHLY_INDEX!$1:$1,0)</f>
        <v>80</v>
      </c>
      <c r="BE1477">
        <f>INDEX(MONTHLY_INDEX!$1:$1048576,Final!BC1477,Final!BD1477)</f>
        <v>96</v>
      </c>
      <c r="BF1477">
        <f>MATCH($BF$1,MONTHLY_INDEX!$1:$1,0)</f>
        <v>127</v>
      </c>
      <c r="BG1477">
        <f>INDEX(MONTHLY_INDEX!$1:$1048576,Final!BC1477,Final!BF1477)</f>
        <v>95.3</v>
      </c>
      <c r="BH1477" s="23">
        <f t="shared" si="680"/>
        <v>-7.2916666666666963E-3</v>
      </c>
      <c r="BI1477" s="14">
        <f t="shared" si="681"/>
        <v>29113457.089583334</v>
      </c>
      <c r="BJ1477" s="14">
        <f t="shared" si="682"/>
        <v>4440400.4278824767</v>
      </c>
      <c r="BK1477" s="15">
        <f t="shared" si="689"/>
        <v>24673056.661700856</v>
      </c>
      <c r="BL1477" s="52">
        <v>0</v>
      </c>
      <c r="BM1477" s="15">
        <f t="shared" si="683"/>
        <v>24673056.661700856</v>
      </c>
    </row>
    <row r="1478" spans="1:65">
      <c r="A1478" s="8">
        <v>1476</v>
      </c>
      <c r="B1478" s="1" t="s">
        <v>44</v>
      </c>
      <c r="C1478" s="1">
        <v>1500</v>
      </c>
      <c r="D1478" s="1" t="s">
        <v>60</v>
      </c>
      <c r="E1478" s="1">
        <v>150000061</v>
      </c>
      <c r="F1478" s="1" t="s">
        <v>60</v>
      </c>
      <c r="G1478" s="1" t="s">
        <v>97</v>
      </c>
      <c r="H1478" s="1">
        <v>9</v>
      </c>
      <c r="I1478" s="1" t="s">
        <v>52</v>
      </c>
      <c r="J1478" s="1" t="s">
        <v>49</v>
      </c>
      <c r="K1478" s="1">
        <v>17406001</v>
      </c>
      <c r="L1478" s="1" t="s">
        <v>50</v>
      </c>
      <c r="M1478" s="1" t="s">
        <v>51</v>
      </c>
      <c r="N1478" s="1" t="s">
        <v>64</v>
      </c>
      <c r="O1478" s="1" t="s">
        <v>65</v>
      </c>
      <c r="P1478" s="1" t="s">
        <v>66</v>
      </c>
      <c r="Q1478" s="1" t="s">
        <v>67</v>
      </c>
      <c r="R1478" s="1" t="s">
        <v>87</v>
      </c>
      <c r="S1478" s="1" t="s">
        <v>88</v>
      </c>
      <c r="T1478" s="2">
        <v>43333</v>
      </c>
      <c r="U1478" s="2">
        <v>43333</v>
      </c>
      <c r="V1478" s="1" t="s">
        <v>52</v>
      </c>
      <c r="W1478" s="3">
        <v>1</v>
      </c>
      <c r="X1478" s="1" t="s">
        <v>53</v>
      </c>
      <c r="Y1478" s="4">
        <v>1517250</v>
      </c>
      <c r="Z1478" s="4">
        <v>-198765</v>
      </c>
      <c r="AA1478" s="4">
        <v>0</v>
      </c>
      <c r="AB1478" s="4">
        <v>0</v>
      </c>
      <c r="AC1478" s="4">
        <v>0</v>
      </c>
      <c r="AD1478" s="4">
        <v>1517250</v>
      </c>
      <c r="AE1478" s="5">
        <v>1685</v>
      </c>
      <c r="AF1478" s="1" t="s">
        <v>70</v>
      </c>
      <c r="AG1478" s="1" t="s">
        <v>71</v>
      </c>
      <c r="AH1478" s="1" t="s">
        <v>89</v>
      </c>
      <c r="AI1478" s="1" t="s">
        <v>57</v>
      </c>
      <c r="AJ1478" s="5">
        <v>10950</v>
      </c>
      <c r="AK1478" s="4">
        <v>-15739</v>
      </c>
      <c r="AL1478" s="4">
        <v>0</v>
      </c>
      <c r="AM1478" s="4">
        <v>0</v>
      </c>
      <c r="AN1478" s="4">
        <v>0</v>
      </c>
      <c r="AO1478" s="4">
        <v>-214504</v>
      </c>
      <c r="AP1478" s="4">
        <v>-214504</v>
      </c>
      <c r="AQ1478" s="4">
        <v>0</v>
      </c>
      <c r="AR1478" s="4">
        <v>1302746</v>
      </c>
      <c r="AS1478" s="1" t="s">
        <v>52</v>
      </c>
      <c r="AT1478" s="9">
        <f t="shared" si="684"/>
        <v>43333</v>
      </c>
      <c r="AU1478" s="9">
        <f t="shared" si="685"/>
        <v>43313</v>
      </c>
      <c r="AV1478" s="9">
        <v>44798</v>
      </c>
      <c r="AW1478" s="11">
        <f t="shared" si="686"/>
        <v>4.0136986301369859</v>
      </c>
      <c r="AX1478">
        <v>15</v>
      </c>
      <c r="AY1478" s="12">
        <v>0.05</v>
      </c>
      <c r="AZ1478">
        <f t="shared" si="687"/>
        <v>6.3333333333333325E-2</v>
      </c>
      <c r="BA1478" s="13">
        <f t="shared" si="688"/>
        <v>1517250</v>
      </c>
      <c r="BB1478" s="17" t="s">
        <v>1941</v>
      </c>
      <c r="BC1478">
        <f>MATCH(BB1478,MONTHLY_INDEX!$A:$A,0)</f>
        <v>674</v>
      </c>
      <c r="BD1478">
        <f>MATCH(AU1478,MONTHLY_INDEX!$1:$1,0)</f>
        <v>80</v>
      </c>
      <c r="BE1478">
        <f>INDEX(MONTHLY_INDEX!$1:$1048576,Final!BC1478,Final!BD1478)</f>
        <v>105.1</v>
      </c>
      <c r="BF1478">
        <f>MATCH($BF$1,MONTHLY_INDEX!$1:$1,0)</f>
        <v>127</v>
      </c>
      <c r="BG1478">
        <f>INDEX(MONTHLY_INDEX!$1:$1048576,Final!BC1478,Final!BF1478)</f>
        <v>122.8</v>
      </c>
      <c r="BH1478" s="23">
        <f t="shared" si="680"/>
        <v>0.16841103710751668</v>
      </c>
      <c r="BI1478" s="14">
        <f t="shared" si="681"/>
        <v>1772771.6460513796</v>
      </c>
      <c r="BJ1478" s="14">
        <f t="shared" si="682"/>
        <v>450640.17139580037</v>
      </c>
      <c r="BK1478" s="15">
        <f t="shared" si="689"/>
        <v>1322131.4746555793</v>
      </c>
      <c r="BL1478" s="52">
        <v>0</v>
      </c>
      <c r="BM1478" s="15">
        <f t="shared" si="683"/>
        <v>1322131.4746555793</v>
      </c>
    </row>
    <row r="1479" spans="1:65">
      <c r="A1479" s="8">
        <v>1477</v>
      </c>
      <c r="B1479" s="1" t="s">
        <v>44</v>
      </c>
      <c r="C1479" s="1">
        <v>1500</v>
      </c>
      <c r="D1479" s="1" t="s">
        <v>60</v>
      </c>
      <c r="E1479" s="1">
        <v>150000061</v>
      </c>
      <c r="F1479" s="1" t="s">
        <v>60</v>
      </c>
      <c r="G1479" s="1" t="s">
        <v>98</v>
      </c>
      <c r="H1479" s="1">
        <v>10</v>
      </c>
      <c r="I1479" s="1" t="s">
        <v>52</v>
      </c>
      <c r="J1479" s="1" t="s">
        <v>49</v>
      </c>
      <c r="K1479" s="1">
        <v>17406001</v>
      </c>
      <c r="L1479" s="1" t="s">
        <v>50</v>
      </c>
      <c r="M1479" s="1" t="s">
        <v>51</v>
      </c>
      <c r="N1479" s="1" t="s">
        <v>64</v>
      </c>
      <c r="O1479" s="1" t="s">
        <v>65</v>
      </c>
      <c r="P1479" s="1" t="s">
        <v>66</v>
      </c>
      <c r="Q1479" s="1" t="s">
        <v>67</v>
      </c>
      <c r="R1479" s="1" t="s">
        <v>87</v>
      </c>
      <c r="S1479" s="1" t="s">
        <v>88</v>
      </c>
      <c r="T1479" s="2">
        <v>43333</v>
      </c>
      <c r="U1479" s="2">
        <v>43333</v>
      </c>
      <c r="V1479" s="1" t="s">
        <v>52</v>
      </c>
      <c r="W1479" s="3">
        <v>1</v>
      </c>
      <c r="X1479" s="1" t="s">
        <v>53</v>
      </c>
      <c r="Y1479" s="4">
        <v>312900</v>
      </c>
      <c r="Z1479" s="4">
        <v>-40991</v>
      </c>
      <c r="AA1479" s="4">
        <v>0</v>
      </c>
      <c r="AB1479" s="4">
        <v>0</v>
      </c>
      <c r="AC1479" s="4">
        <v>0</v>
      </c>
      <c r="AD1479" s="4">
        <v>312900</v>
      </c>
      <c r="AE1479" s="5">
        <v>1685</v>
      </c>
      <c r="AF1479" s="1" t="s">
        <v>70</v>
      </c>
      <c r="AG1479" s="1" t="s">
        <v>71</v>
      </c>
      <c r="AH1479" s="1" t="s">
        <v>89</v>
      </c>
      <c r="AI1479" s="1" t="s">
        <v>57</v>
      </c>
      <c r="AJ1479" s="5">
        <v>10950</v>
      </c>
      <c r="AK1479" s="4">
        <v>-3246</v>
      </c>
      <c r="AL1479" s="4">
        <v>0</v>
      </c>
      <c r="AM1479" s="4">
        <v>0</v>
      </c>
      <c r="AN1479" s="4">
        <v>0</v>
      </c>
      <c r="AO1479" s="4">
        <v>-44237</v>
      </c>
      <c r="AP1479" s="4">
        <v>-44237</v>
      </c>
      <c r="AQ1479" s="4">
        <v>0</v>
      </c>
      <c r="AR1479" s="4">
        <v>268663</v>
      </c>
      <c r="AS1479" s="1" t="s">
        <v>52</v>
      </c>
      <c r="AT1479" s="9">
        <f t="shared" si="684"/>
        <v>43333</v>
      </c>
      <c r="AU1479" s="9">
        <f t="shared" si="685"/>
        <v>43313</v>
      </c>
      <c r="AV1479" s="9">
        <v>44798</v>
      </c>
      <c r="AW1479" s="11">
        <f t="shared" si="686"/>
        <v>4.0136986301369859</v>
      </c>
      <c r="AX1479">
        <v>10</v>
      </c>
      <c r="AY1479" s="12">
        <v>0.05</v>
      </c>
      <c r="AZ1479">
        <f t="shared" si="687"/>
        <v>9.5000000000000001E-2</v>
      </c>
      <c r="BA1479" s="13">
        <f t="shared" si="688"/>
        <v>312900</v>
      </c>
      <c r="BB1479" s="17" t="s">
        <v>2189</v>
      </c>
      <c r="BC1479">
        <f>MATCH(BB1479,MONTHLY_INDEX!$A:$A,0)</f>
        <v>798</v>
      </c>
      <c r="BD1479">
        <f>MATCH(AU1479,MONTHLY_INDEX!$1:$1,0)</f>
        <v>80</v>
      </c>
      <c r="BE1479">
        <f>INDEX(MONTHLY_INDEX!$1:$1048576,Final!BC1479,Final!BD1479)</f>
        <v>96</v>
      </c>
      <c r="BF1479">
        <f>MATCH($BF$1,MONTHLY_INDEX!$1:$1,0)</f>
        <v>127</v>
      </c>
      <c r="BG1479">
        <f>INDEX(MONTHLY_INDEX!$1:$1048576,Final!BC1479,Final!BF1479)</f>
        <v>95.3</v>
      </c>
      <c r="BH1479" s="23">
        <f t="shared" si="680"/>
        <v>-7.2916666666666963E-3</v>
      </c>
      <c r="BI1479" s="14">
        <f t="shared" si="681"/>
        <v>310618.4375</v>
      </c>
      <c r="BJ1479" s="14">
        <f t="shared" si="682"/>
        <v>118439.2357234589</v>
      </c>
      <c r="BK1479" s="15">
        <f t="shared" si="689"/>
        <v>192179.2017765411</v>
      </c>
      <c r="BL1479" s="52">
        <v>0</v>
      </c>
      <c r="BM1479" s="15">
        <f t="shared" si="683"/>
        <v>192179.2017765411</v>
      </c>
    </row>
    <row r="1480" spans="1:65">
      <c r="A1480" s="8">
        <v>1478</v>
      </c>
      <c r="B1480" s="1" t="s">
        <v>44</v>
      </c>
      <c r="C1480" s="1">
        <v>1500</v>
      </c>
      <c r="D1480" s="1" t="s">
        <v>60</v>
      </c>
      <c r="E1480" s="1">
        <v>150000061</v>
      </c>
      <c r="F1480" s="1" t="s">
        <v>60</v>
      </c>
      <c r="G1480" s="1" t="s">
        <v>99</v>
      </c>
      <c r="H1480" s="1">
        <v>11</v>
      </c>
      <c r="I1480" s="1" t="s">
        <v>52</v>
      </c>
      <c r="J1480" s="1" t="s">
        <v>49</v>
      </c>
      <c r="K1480" s="1">
        <v>17406001</v>
      </c>
      <c r="L1480" s="1" t="s">
        <v>50</v>
      </c>
      <c r="M1480" s="1" t="s">
        <v>51</v>
      </c>
      <c r="N1480" s="1" t="s">
        <v>64</v>
      </c>
      <c r="O1480" s="1" t="s">
        <v>65</v>
      </c>
      <c r="P1480" s="1" t="s">
        <v>66</v>
      </c>
      <c r="Q1480" s="1" t="s">
        <v>67</v>
      </c>
      <c r="R1480" s="1" t="s">
        <v>87</v>
      </c>
      <c r="S1480" s="1" t="s">
        <v>88</v>
      </c>
      <c r="T1480" s="2">
        <v>43333</v>
      </c>
      <c r="U1480" s="2">
        <v>43333</v>
      </c>
      <c r="V1480" s="1" t="s">
        <v>52</v>
      </c>
      <c r="W1480" s="3">
        <v>1</v>
      </c>
      <c r="X1480" s="1" t="s">
        <v>53</v>
      </c>
      <c r="Y1480" s="4">
        <v>1174950</v>
      </c>
      <c r="Z1480" s="4">
        <v>-153922</v>
      </c>
      <c r="AA1480" s="4">
        <v>0</v>
      </c>
      <c r="AB1480" s="4">
        <v>0</v>
      </c>
      <c r="AC1480" s="4">
        <v>0</v>
      </c>
      <c r="AD1480" s="4">
        <v>1174950</v>
      </c>
      <c r="AE1480" s="5">
        <v>1685</v>
      </c>
      <c r="AF1480" s="1" t="s">
        <v>70</v>
      </c>
      <c r="AG1480" s="1" t="s">
        <v>71</v>
      </c>
      <c r="AH1480" s="1" t="s">
        <v>89</v>
      </c>
      <c r="AI1480" s="1" t="s">
        <v>57</v>
      </c>
      <c r="AJ1480" s="5">
        <v>10950</v>
      </c>
      <c r="AK1480" s="4">
        <v>-12188</v>
      </c>
      <c r="AL1480" s="4">
        <v>0</v>
      </c>
      <c r="AM1480" s="4">
        <v>0</v>
      </c>
      <c r="AN1480" s="4">
        <v>0</v>
      </c>
      <c r="AO1480" s="4">
        <v>-166110</v>
      </c>
      <c r="AP1480" s="4">
        <v>-166110</v>
      </c>
      <c r="AQ1480" s="4">
        <v>0</v>
      </c>
      <c r="AR1480" s="4">
        <v>1008840</v>
      </c>
      <c r="AS1480" s="1" t="s">
        <v>52</v>
      </c>
      <c r="AT1480" s="9">
        <f t="shared" si="684"/>
        <v>43333</v>
      </c>
      <c r="AU1480" s="9">
        <f t="shared" si="685"/>
        <v>43313</v>
      </c>
      <c r="AV1480" s="9">
        <v>44798</v>
      </c>
      <c r="AW1480" s="11">
        <f t="shared" si="686"/>
        <v>4.0136986301369859</v>
      </c>
      <c r="AX1480">
        <v>10</v>
      </c>
      <c r="AY1480" s="12">
        <v>0.05</v>
      </c>
      <c r="AZ1480">
        <f t="shared" si="687"/>
        <v>9.5000000000000001E-2</v>
      </c>
      <c r="BA1480" s="13">
        <f t="shared" si="688"/>
        <v>1174950</v>
      </c>
      <c r="BB1480" s="17" t="s">
        <v>2189</v>
      </c>
      <c r="BC1480">
        <f>MATCH(BB1480,MONTHLY_INDEX!$A:$A,0)</f>
        <v>798</v>
      </c>
      <c r="BD1480">
        <f>MATCH(AU1480,MONTHLY_INDEX!$1:$1,0)</f>
        <v>80</v>
      </c>
      <c r="BE1480">
        <f>INDEX(MONTHLY_INDEX!$1:$1048576,Final!BC1480,Final!BD1480)</f>
        <v>96</v>
      </c>
      <c r="BF1480">
        <f>MATCH($BF$1,MONTHLY_INDEX!$1:$1,0)</f>
        <v>127</v>
      </c>
      <c r="BG1480">
        <f>INDEX(MONTHLY_INDEX!$1:$1048576,Final!BC1480,Final!BF1480)</f>
        <v>95.3</v>
      </c>
      <c r="BH1480" s="23">
        <f t="shared" si="680"/>
        <v>-7.2916666666666963E-3</v>
      </c>
      <c r="BI1480" s="14">
        <f t="shared" si="681"/>
        <v>1166382.65625</v>
      </c>
      <c r="BJ1480" s="14">
        <f t="shared" si="682"/>
        <v>444743.30461258558</v>
      </c>
      <c r="BK1480" s="15">
        <f t="shared" si="689"/>
        <v>721639.35163741442</v>
      </c>
      <c r="BL1480" s="52">
        <v>0</v>
      </c>
      <c r="BM1480" s="15">
        <f t="shared" si="683"/>
        <v>721639.35163741442</v>
      </c>
    </row>
    <row r="1481" spans="1:65">
      <c r="A1481" s="8">
        <v>1479</v>
      </c>
      <c r="B1481" s="1" t="s">
        <v>44</v>
      </c>
      <c r="C1481" s="1">
        <v>1500</v>
      </c>
      <c r="D1481" s="1" t="s">
        <v>60</v>
      </c>
      <c r="E1481" s="1">
        <v>150000061</v>
      </c>
      <c r="F1481" s="1" t="s">
        <v>60</v>
      </c>
      <c r="G1481" s="1" t="s">
        <v>100</v>
      </c>
      <c r="H1481" s="1">
        <v>12</v>
      </c>
      <c r="I1481" s="1" t="s">
        <v>52</v>
      </c>
      <c r="J1481" s="1" t="s">
        <v>49</v>
      </c>
      <c r="K1481" s="1">
        <v>17406001</v>
      </c>
      <c r="L1481" s="1" t="s">
        <v>50</v>
      </c>
      <c r="M1481" s="1" t="s">
        <v>51</v>
      </c>
      <c r="N1481" s="1" t="s">
        <v>64</v>
      </c>
      <c r="O1481" s="1" t="s">
        <v>65</v>
      </c>
      <c r="P1481" s="1" t="s">
        <v>66</v>
      </c>
      <c r="Q1481" s="1" t="s">
        <v>67</v>
      </c>
      <c r="R1481" s="1" t="s">
        <v>87</v>
      </c>
      <c r="S1481" s="1" t="s">
        <v>88</v>
      </c>
      <c r="T1481" s="2">
        <v>43333</v>
      </c>
      <c r="U1481" s="2">
        <v>43333</v>
      </c>
      <c r="V1481" s="1" t="s">
        <v>52</v>
      </c>
      <c r="W1481" s="3">
        <v>1</v>
      </c>
      <c r="X1481" s="1" t="s">
        <v>53</v>
      </c>
      <c r="Y1481" s="4">
        <v>582750</v>
      </c>
      <c r="Z1481" s="4">
        <v>-76342</v>
      </c>
      <c r="AA1481" s="4">
        <v>0</v>
      </c>
      <c r="AB1481" s="4">
        <v>0</v>
      </c>
      <c r="AC1481" s="4">
        <v>0</v>
      </c>
      <c r="AD1481" s="4">
        <v>582750</v>
      </c>
      <c r="AE1481" s="5">
        <v>1685</v>
      </c>
      <c r="AF1481" s="1" t="s">
        <v>70</v>
      </c>
      <c r="AG1481" s="1" t="s">
        <v>71</v>
      </c>
      <c r="AH1481" s="1" t="s">
        <v>89</v>
      </c>
      <c r="AI1481" s="1" t="s">
        <v>57</v>
      </c>
      <c r="AJ1481" s="5">
        <v>10950</v>
      </c>
      <c r="AK1481" s="4">
        <v>-6045</v>
      </c>
      <c r="AL1481" s="4">
        <v>0</v>
      </c>
      <c r="AM1481" s="4">
        <v>0</v>
      </c>
      <c r="AN1481" s="4">
        <v>0</v>
      </c>
      <c r="AO1481" s="4">
        <v>-82387</v>
      </c>
      <c r="AP1481" s="4">
        <v>-82387</v>
      </c>
      <c r="AQ1481" s="4">
        <v>0</v>
      </c>
      <c r="AR1481" s="4">
        <v>500363</v>
      </c>
      <c r="AS1481" s="1" t="s">
        <v>52</v>
      </c>
      <c r="AT1481" s="9">
        <f t="shared" si="684"/>
        <v>43333</v>
      </c>
      <c r="AU1481" s="9">
        <f t="shared" si="685"/>
        <v>43313</v>
      </c>
      <c r="AV1481" s="9">
        <v>44798</v>
      </c>
      <c r="AW1481" s="11">
        <f t="shared" si="686"/>
        <v>4.0136986301369859</v>
      </c>
      <c r="AX1481">
        <v>10</v>
      </c>
      <c r="AY1481" s="12">
        <v>0.05</v>
      </c>
      <c r="AZ1481">
        <f t="shared" si="687"/>
        <v>9.5000000000000001E-2</v>
      </c>
      <c r="BA1481" s="13">
        <f t="shared" si="688"/>
        <v>582750</v>
      </c>
      <c r="BB1481" s="17" t="s">
        <v>1973</v>
      </c>
      <c r="BC1481">
        <f>MATCH(BB1481,MONTHLY_INDEX!$A:$A,0)</f>
        <v>690</v>
      </c>
      <c r="BD1481">
        <f>MATCH(AU1481,MONTHLY_INDEX!$1:$1,0)</f>
        <v>80</v>
      </c>
      <c r="BE1481">
        <f>INDEX(MONTHLY_INDEX!$1:$1048576,Final!BC1481,Final!BD1481)</f>
        <v>110</v>
      </c>
      <c r="BF1481">
        <f>MATCH($BF$1,MONTHLY_INDEX!$1:$1,0)</f>
        <v>127</v>
      </c>
      <c r="BG1481">
        <f>INDEX(MONTHLY_INDEX!$1:$1048576,Final!BC1481,Final!BF1481)</f>
        <v>145.69999999999999</v>
      </c>
      <c r="BH1481" s="23">
        <f t="shared" si="680"/>
        <v>0.32454545454545441</v>
      </c>
      <c r="BI1481" s="14">
        <f t="shared" si="681"/>
        <v>771878.86363636365</v>
      </c>
      <c r="BJ1481" s="14">
        <f t="shared" si="682"/>
        <v>294318.46807285177</v>
      </c>
      <c r="BK1481" s="15">
        <f t="shared" si="689"/>
        <v>477560.39556351188</v>
      </c>
      <c r="BL1481" s="52">
        <v>0</v>
      </c>
      <c r="BM1481" s="15">
        <f t="shared" si="683"/>
        <v>477560.39556351188</v>
      </c>
    </row>
    <row r="1482" spans="1:65">
      <c r="A1482" s="8">
        <v>1480</v>
      </c>
      <c r="B1482" s="1" t="s">
        <v>44</v>
      </c>
      <c r="C1482" s="1">
        <v>1500</v>
      </c>
      <c r="D1482" s="1" t="s">
        <v>60</v>
      </c>
      <c r="E1482" s="1">
        <v>150000061</v>
      </c>
      <c r="F1482" s="1" t="s">
        <v>60</v>
      </c>
      <c r="G1482" s="1" t="s">
        <v>101</v>
      </c>
      <c r="H1482" s="1">
        <v>13</v>
      </c>
      <c r="I1482" s="1" t="s">
        <v>52</v>
      </c>
      <c r="J1482" s="1" t="s">
        <v>49</v>
      </c>
      <c r="K1482" s="1">
        <v>17406001</v>
      </c>
      <c r="L1482" s="1" t="s">
        <v>50</v>
      </c>
      <c r="M1482" s="1" t="s">
        <v>51</v>
      </c>
      <c r="N1482" s="1" t="s">
        <v>64</v>
      </c>
      <c r="O1482" s="1" t="s">
        <v>65</v>
      </c>
      <c r="P1482" s="1" t="s">
        <v>66</v>
      </c>
      <c r="Q1482" s="1" t="s">
        <v>67</v>
      </c>
      <c r="R1482" s="1" t="s">
        <v>87</v>
      </c>
      <c r="S1482" s="1" t="s">
        <v>88</v>
      </c>
      <c r="T1482" s="2">
        <v>43333</v>
      </c>
      <c r="U1482" s="2">
        <v>43333</v>
      </c>
      <c r="V1482" s="1" t="s">
        <v>52</v>
      </c>
      <c r="W1482" s="3">
        <v>1</v>
      </c>
      <c r="X1482" s="1" t="s">
        <v>53</v>
      </c>
      <c r="Y1482" s="4">
        <v>9976171</v>
      </c>
      <c r="Z1482" s="4">
        <v>-1306915</v>
      </c>
      <c r="AA1482" s="4">
        <v>0</v>
      </c>
      <c r="AB1482" s="4">
        <v>0</v>
      </c>
      <c r="AC1482" s="4">
        <v>0</v>
      </c>
      <c r="AD1482" s="4">
        <v>9976171</v>
      </c>
      <c r="AE1482" s="5">
        <v>1685</v>
      </c>
      <c r="AF1482" s="1" t="s">
        <v>70</v>
      </c>
      <c r="AG1482" s="1" t="s">
        <v>71</v>
      </c>
      <c r="AH1482" s="1" t="s">
        <v>89</v>
      </c>
      <c r="AI1482" s="1" t="s">
        <v>57</v>
      </c>
      <c r="AJ1482" s="5">
        <v>10950</v>
      </c>
      <c r="AK1482" s="4">
        <v>-103488</v>
      </c>
      <c r="AL1482" s="4">
        <v>0</v>
      </c>
      <c r="AM1482" s="4">
        <v>0</v>
      </c>
      <c r="AN1482" s="4">
        <v>0</v>
      </c>
      <c r="AO1482" s="4">
        <v>-1410403</v>
      </c>
      <c r="AP1482" s="4">
        <v>-1410403</v>
      </c>
      <c r="AQ1482" s="4">
        <v>0</v>
      </c>
      <c r="AR1482" s="4">
        <v>8565768</v>
      </c>
      <c r="AS1482" s="1" t="s">
        <v>52</v>
      </c>
      <c r="AT1482" s="9">
        <f t="shared" si="684"/>
        <v>43333</v>
      </c>
      <c r="AU1482" s="9">
        <f t="shared" si="685"/>
        <v>43313</v>
      </c>
      <c r="AV1482" s="9">
        <v>44798</v>
      </c>
      <c r="AW1482" s="11">
        <f t="shared" si="686"/>
        <v>4.0136986301369859</v>
      </c>
      <c r="AX1482">
        <v>25</v>
      </c>
      <c r="AY1482" s="12">
        <v>0.05</v>
      </c>
      <c r="AZ1482">
        <f t="shared" si="687"/>
        <v>3.7999999999999999E-2</v>
      </c>
      <c r="BA1482" s="13">
        <f t="shared" si="688"/>
        <v>9976171</v>
      </c>
      <c r="BB1482" s="17" t="s">
        <v>2189</v>
      </c>
      <c r="BC1482">
        <f>MATCH(BB1482,MONTHLY_INDEX!$A:$A,0)</f>
        <v>798</v>
      </c>
      <c r="BD1482">
        <f>MATCH(AU1482,MONTHLY_INDEX!$1:$1,0)</f>
        <v>80</v>
      </c>
      <c r="BE1482">
        <f>INDEX(MONTHLY_INDEX!$1:$1048576,Final!BC1482,Final!BD1482)</f>
        <v>96</v>
      </c>
      <c r="BF1482">
        <f>MATCH($BF$1,MONTHLY_INDEX!$1:$1,0)</f>
        <v>127</v>
      </c>
      <c r="BG1482">
        <f>INDEX(MONTHLY_INDEX!$1:$1048576,Final!BC1482,Final!BF1482)</f>
        <v>95.3</v>
      </c>
      <c r="BH1482" s="23">
        <f t="shared" si="680"/>
        <v>-7.2916666666666963E-3</v>
      </c>
      <c r="BI1482" s="14">
        <f t="shared" si="681"/>
        <v>9903428.0864583328</v>
      </c>
      <c r="BJ1482" s="14">
        <f t="shared" si="682"/>
        <v>1510476.2782825625</v>
      </c>
      <c r="BK1482" s="15">
        <f t="shared" si="689"/>
        <v>8392951.8081757706</v>
      </c>
      <c r="BL1482" s="52">
        <v>0</v>
      </c>
      <c r="BM1482" s="15">
        <f t="shared" si="683"/>
        <v>8392951.8081757706</v>
      </c>
    </row>
    <row r="1483" spans="1:65">
      <c r="A1483" s="8">
        <v>1481</v>
      </c>
      <c r="B1483" s="1" t="s">
        <v>44</v>
      </c>
      <c r="C1483" s="1">
        <v>1500</v>
      </c>
      <c r="D1483" s="1" t="s">
        <v>60</v>
      </c>
      <c r="E1483" s="1">
        <v>150000061</v>
      </c>
      <c r="F1483" s="1" t="s">
        <v>60</v>
      </c>
      <c r="G1483" s="1" t="s">
        <v>102</v>
      </c>
      <c r="H1483" s="1">
        <v>14</v>
      </c>
      <c r="I1483" s="1" t="s">
        <v>52</v>
      </c>
      <c r="J1483" s="1" t="s">
        <v>49</v>
      </c>
      <c r="K1483" s="1">
        <v>17406001</v>
      </c>
      <c r="L1483" s="1" t="s">
        <v>50</v>
      </c>
      <c r="M1483" s="1" t="s">
        <v>51</v>
      </c>
      <c r="N1483" s="1" t="s">
        <v>64</v>
      </c>
      <c r="O1483" s="1" t="s">
        <v>65</v>
      </c>
      <c r="P1483" s="1" t="s">
        <v>66</v>
      </c>
      <c r="Q1483" s="1" t="s">
        <v>67</v>
      </c>
      <c r="R1483" s="1" t="s">
        <v>87</v>
      </c>
      <c r="S1483" s="1" t="s">
        <v>88</v>
      </c>
      <c r="T1483" s="2">
        <v>43333</v>
      </c>
      <c r="U1483" s="2">
        <v>43333</v>
      </c>
      <c r="V1483" s="1" t="s">
        <v>52</v>
      </c>
      <c r="W1483" s="3">
        <v>1</v>
      </c>
      <c r="X1483" s="1" t="s">
        <v>53</v>
      </c>
      <c r="Y1483" s="4">
        <v>21103901</v>
      </c>
      <c r="Z1483" s="4">
        <v>-2764690</v>
      </c>
      <c r="AA1483" s="4">
        <v>0</v>
      </c>
      <c r="AB1483" s="4">
        <v>0</v>
      </c>
      <c r="AC1483" s="4">
        <v>0</v>
      </c>
      <c r="AD1483" s="4">
        <v>21103901</v>
      </c>
      <c r="AE1483" s="5">
        <v>1685</v>
      </c>
      <c r="AF1483" s="1" t="s">
        <v>70</v>
      </c>
      <c r="AG1483" s="1" t="s">
        <v>71</v>
      </c>
      <c r="AH1483" s="1" t="s">
        <v>89</v>
      </c>
      <c r="AI1483" s="1" t="s">
        <v>57</v>
      </c>
      <c r="AJ1483" s="5">
        <v>10950</v>
      </c>
      <c r="AK1483" s="4">
        <v>-218921</v>
      </c>
      <c r="AL1483" s="4">
        <v>0</v>
      </c>
      <c r="AM1483" s="4">
        <v>0</v>
      </c>
      <c r="AN1483" s="4">
        <v>0</v>
      </c>
      <c r="AO1483" s="4">
        <v>-2983611</v>
      </c>
      <c r="AP1483" s="4">
        <v>-2983611</v>
      </c>
      <c r="AQ1483" s="4">
        <v>0</v>
      </c>
      <c r="AR1483" s="4">
        <v>18120290</v>
      </c>
      <c r="AS1483" s="1" t="s">
        <v>52</v>
      </c>
      <c r="AT1483" s="9">
        <f t="shared" si="684"/>
        <v>43333</v>
      </c>
      <c r="AU1483" s="9">
        <f t="shared" si="685"/>
        <v>43313</v>
      </c>
      <c r="AV1483" s="9">
        <v>44798</v>
      </c>
      <c r="AW1483" s="11">
        <f t="shared" si="686"/>
        <v>4.0136986301369859</v>
      </c>
      <c r="AX1483">
        <v>25</v>
      </c>
      <c r="AY1483" s="12">
        <v>0.05</v>
      </c>
      <c r="AZ1483">
        <f t="shared" si="687"/>
        <v>3.7999999999999999E-2</v>
      </c>
      <c r="BA1483" s="13">
        <f t="shared" si="688"/>
        <v>21103901</v>
      </c>
      <c r="BB1483" s="17" t="s">
        <v>2189</v>
      </c>
      <c r="BC1483">
        <f>MATCH(BB1483,MONTHLY_INDEX!$A:$A,0)</f>
        <v>798</v>
      </c>
      <c r="BD1483">
        <f>MATCH(AU1483,MONTHLY_INDEX!$1:$1,0)</f>
        <v>80</v>
      </c>
      <c r="BE1483">
        <f>INDEX(MONTHLY_INDEX!$1:$1048576,Final!BC1483,Final!BD1483)</f>
        <v>96</v>
      </c>
      <c r="BF1483">
        <f>MATCH($BF$1,MONTHLY_INDEX!$1:$1,0)</f>
        <v>127</v>
      </c>
      <c r="BG1483">
        <f>INDEX(MONTHLY_INDEX!$1:$1048576,Final!BC1483,Final!BF1483)</f>
        <v>95.3</v>
      </c>
      <c r="BH1483" s="23">
        <f t="shared" si="680"/>
        <v>-7.2916666666666963E-3</v>
      </c>
      <c r="BI1483" s="14">
        <f t="shared" si="681"/>
        <v>20950018.388541665</v>
      </c>
      <c r="BJ1483" s="14">
        <f t="shared" si="682"/>
        <v>3195308.2840825049</v>
      </c>
      <c r="BK1483" s="15">
        <f t="shared" si="689"/>
        <v>17754710.104459159</v>
      </c>
      <c r="BL1483" s="52">
        <v>0</v>
      </c>
      <c r="BM1483" s="15">
        <f t="shared" si="683"/>
        <v>17754710.104459159</v>
      </c>
    </row>
    <row r="1484" spans="1:65">
      <c r="A1484" s="8">
        <v>1482</v>
      </c>
      <c r="B1484" s="1" t="s">
        <v>44</v>
      </c>
      <c r="C1484" s="1">
        <v>1500</v>
      </c>
      <c r="D1484" s="1" t="s">
        <v>60</v>
      </c>
      <c r="E1484" s="1">
        <v>150000061</v>
      </c>
      <c r="F1484" s="1" t="s">
        <v>60</v>
      </c>
      <c r="G1484" s="1" t="s">
        <v>103</v>
      </c>
      <c r="H1484" s="1">
        <v>15</v>
      </c>
      <c r="I1484" s="1" t="s">
        <v>52</v>
      </c>
      <c r="J1484" s="1" t="s">
        <v>49</v>
      </c>
      <c r="K1484" s="1">
        <v>17406001</v>
      </c>
      <c r="L1484" s="1" t="s">
        <v>50</v>
      </c>
      <c r="M1484" s="1" t="s">
        <v>51</v>
      </c>
      <c r="N1484" s="1" t="s">
        <v>64</v>
      </c>
      <c r="O1484" s="1" t="s">
        <v>65</v>
      </c>
      <c r="P1484" s="1" t="s">
        <v>66</v>
      </c>
      <c r="Q1484" s="1" t="s">
        <v>67</v>
      </c>
      <c r="R1484" s="1" t="s">
        <v>87</v>
      </c>
      <c r="S1484" s="1" t="s">
        <v>88</v>
      </c>
      <c r="T1484" s="2">
        <v>43333</v>
      </c>
      <c r="U1484" s="2">
        <v>43333</v>
      </c>
      <c r="V1484" s="1" t="s">
        <v>52</v>
      </c>
      <c r="W1484" s="3">
        <v>1</v>
      </c>
      <c r="X1484" s="1" t="s">
        <v>53</v>
      </c>
      <c r="Y1484" s="4">
        <v>580650</v>
      </c>
      <c r="Z1484" s="4">
        <v>-76066</v>
      </c>
      <c r="AA1484" s="4">
        <v>0</v>
      </c>
      <c r="AB1484" s="4">
        <v>0</v>
      </c>
      <c r="AC1484" s="4">
        <v>0</v>
      </c>
      <c r="AD1484" s="4">
        <v>580650</v>
      </c>
      <c r="AE1484" s="5">
        <v>1685</v>
      </c>
      <c r="AF1484" s="1" t="s">
        <v>70</v>
      </c>
      <c r="AG1484" s="1" t="s">
        <v>71</v>
      </c>
      <c r="AH1484" s="1" t="s">
        <v>89</v>
      </c>
      <c r="AI1484" s="1" t="s">
        <v>57</v>
      </c>
      <c r="AJ1484" s="5">
        <v>10950</v>
      </c>
      <c r="AK1484" s="4">
        <v>-6023</v>
      </c>
      <c r="AL1484" s="4">
        <v>0</v>
      </c>
      <c r="AM1484" s="4">
        <v>0</v>
      </c>
      <c r="AN1484" s="4">
        <v>0</v>
      </c>
      <c r="AO1484" s="4">
        <v>-82089</v>
      </c>
      <c r="AP1484" s="4">
        <v>-82089</v>
      </c>
      <c r="AQ1484" s="4">
        <v>0</v>
      </c>
      <c r="AR1484" s="4">
        <v>498561</v>
      </c>
      <c r="AS1484" s="1" t="s">
        <v>52</v>
      </c>
      <c r="AT1484" s="9">
        <f t="shared" si="684"/>
        <v>43333</v>
      </c>
      <c r="AU1484" s="9">
        <f t="shared" si="685"/>
        <v>43313</v>
      </c>
      <c r="AV1484" s="9">
        <v>44798</v>
      </c>
      <c r="AW1484" s="11">
        <f t="shared" si="686"/>
        <v>4.0136986301369859</v>
      </c>
      <c r="AX1484">
        <v>10</v>
      </c>
      <c r="AY1484" s="12">
        <v>0.05</v>
      </c>
      <c r="AZ1484">
        <f t="shared" si="687"/>
        <v>9.5000000000000001E-2</v>
      </c>
      <c r="BA1484" s="13">
        <f t="shared" si="688"/>
        <v>580650</v>
      </c>
      <c r="BB1484" s="17" t="s">
        <v>1941</v>
      </c>
      <c r="BC1484">
        <f>MATCH(BB1484,MONTHLY_INDEX!$A:$A,0)</f>
        <v>674</v>
      </c>
      <c r="BD1484">
        <f>MATCH(AU1484,MONTHLY_INDEX!$1:$1,0)</f>
        <v>80</v>
      </c>
      <c r="BE1484">
        <f>INDEX(MONTHLY_INDEX!$1:$1048576,Final!BC1484,Final!BD1484)</f>
        <v>105.1</v>
      </c>
      <c r="BF1484">
        <f>MATCH($BF$1,MONTHLY_INDEX!$1:$1,0)</f>
        <v>127</v>
      </c>
      <c r="BG1484">
        <f>INDEX(MONTHLY_INDEX!$1:$1048576,Final!BC1484,Final!BF1484)</f>
        <v>122.8</v>
      </c>
      <c r="BH1484" s="23">
        <f t="shared" si="680"/>
        <v>0.16841103710751668</v>
      </c>
      <c r="BI1484" s="14">
        <f t="shared" si="681"/>
        <v>678437.86869647959</v>
      </c>
      <c r="BJ1484" s="14">
        <f t="shared" si="682"/>
        <v>258689.28870091107</v>
      </c>
      <c r="BK1484" s="15">
        <f t="shared" si="689"/>
        <v>419748.57999556849</v>
      </c>
      <c r="BL1484" s="52">
        <v>0</v>
      </c>
      <c r="BM1484" s="15">
        <f t="shared" si="683"/>
        <v>419748.57999556849</v>
      </c>
    </row>
    <row r="1485" spans="1:65">
      <c r="A1485" s="8">
        <v>1483</v>
      </c>
      <c r="B1485" s="1" t="s">
        <v>44</v>
      </c>
      <c r="C1485" s="1">
        <v>1500</v>
      </c>
      <c r="D1485" s="1" t="s">
        <v>60</v>
      </c>
      <c r="E1485" s="1">
        <v>150000061</v>
      </c>
      <c r="F1485" s="1" t="s">
        <v>60</v>
      </c>
      <c r="G1485" s="1" t="s">
        <v>104</v>
      </c>
      <c r="H1485" s="1">
        <v>16</v>
      </c>
      <c r="I1485" s="1" t="s">
        <v>52</v>
      </c>
      <c r="J1485" s="1" t="s">
        <v>49</v>
      </c>
      <c r="K1485" s="1">
        <v>17406001</v>
      </c>
      <c r="L1485" s="1" t="s">
        <v>50</v>
      </c>
      <c r="M1485" s="1" t="s">
        <v>51</v>
      </c>
      <c r="N1485" s="1" t="s">
        <v>64</v>
      </c>
      <c r="O1485" s="1" t="s">
        <v>65</v>
      </c>
      <c r="P1485" s="1" t="s">
        <v>66</v>
      </c>
      <c r="Q1485" s="1" t="s">
        <v>67</v>
      </c>
      <c r="R1485" s="1" t="s">
        <v>87</v>
      </c>
      <c r="S1485" s="1" t="s">
        <v>88</v>
      </c>
      <c r="T1485" s="2">
        <v>43333</v>
      </c>
      <c r="U1485" s="2">
        <v>43333</v>
      </c>
      <c r="V1485" s="1" t="s">
        <v>52</v>
      </c>
      <c r="W1485" s="3">
        <v>1</v>
      </c>
      <c r="X1485" s="1" t="s">
        <v>53</v>
      </c>
      <c r="Y1485" s="4">
        <v>175035</v>
      </c>
      <c r="Z1485" s="4">
        <v>-22929</v>
      </c>
      <c r="AA1485" s="4">
        <v>0</v>
      </c>
      <c r="AB1485" s="4">
        <v>0</v>
      </c>
      <c r="AC1485" s="4">
        <v>0</v>
      </c>
      <c r="AD1485" s="4">
        <v>175035</v>
      </c>
      <c r="AE1485" s="5">
        <v>1685</v>
      </c>
      <c r="AF1485" s="1" t="s">
        <v>70</v>
      </c>
      <c r="AG1485" s="1" t="s">
        <v>71</v>
      </c>
      <c r="AH1485" s="1" t="s">
        <v>89</v>
      </c>
      <c r="AI1485" s="1" t="s">
        <v>57</v>
      </c>
      <c r="AJ1485" s="5">
        <v>10950</v>
      </c>
      <c r="AK1485" s="4">
        <v>-1816</v>
      </c>
      <c r="AL1485" s="4">
        <v>0</v>
      </c>
      <c r="AM1485" s="4">
        <v>0</v>
      </c>
      <c r="AN1485" s="4">
        <v>0</v>
      </c>
      <c r="AO1485" s="4">
        <v>-24745</v>
      </c>
      <c r="AP1485" s="4">
        <v>-24745</v>
      </c>
      <c r="AQ1485" s="4">
        <v>0</v>
      </c>
      <c r="AR1485" s="4">
        <v>150290</v>
      </c>
      <c r="AS1485" s="1" t="s">
        <v>52</v>
      </c>
      <c r="AT1485" s="9">
        <f t="shared" si="684"/>
        <v>43333</v>
      </c>
      <c r="AU1485" s="9">
        <f t="shared" si="685"/>
        <v>43313</v>
      </c>
      <c r="AV1485" s="9">
        <v>44798</v>
      </c>
      <c r="AW1485" s="11">
        <f t="shared" si="686"/>
        <v>4.0136986301369859</v>
      </c>
      <c r="AX1485">
        <v>10</v>
      </c>
      <c r="AY1485" s="12">
        <v>0.05</v>
      </c>
      <c r="AZ1485">
        <f t="shared" si="687"/>
        <v>9.5000000000000001E-2</v>
      </c>
      <c r="BA1485" s="13">
        <f t="shared" si="688"/>
        <v>175035</v>
      </c>
      <c r="BB1485" s="17" t="s">
        <v>1877</v>
      </c>
      <c r="BC1485">
        <f>MATCH(BB1485,MONTHLY_INDEX!$A:$A,0)</f>
        <v>642</v>
      </c>
      <c r="BD1485">
        <f>MATCH(AU1485,MONTHLY_INDEX!$1:$1,0)</f>
        <v>80</v>
      </c>
      <c r="BE1485">
        <f>INDEX(MONTHLY_INDEX!$1:$1048576,Final!BC1485,Final!BD1485)</f>
        <v>79.099999999999994</v>
      </c>
      <c r="BF1485">
        <f>MATCH($BF$1,MONTHLY_INDEX!$1:$1,0)</f>
        <v>127</v>
      </c>
      <c r="BG1485">
        <f>INDEX(MONTHLY_INDEX!$1:$1048576,Final!BC1485,Final!BF1485)</f>
        <v>94</v>
      </c>
      <c r="BH1485" s="23">
        <f t="shared" si="680"/>
        <v>0.18836915297092297</v>
      </c>
      <c r="BI1485" s="14">
        <f t="shared" si="681"/>
        <v>208006.19469026552</v>
      </c>
      <c r="BJ1485" s="14">
        <f t="shared" si="682"/>
        <v>79313.046975390971</v>
      </c>
      <c r="BK1485" s="15">
        <f t="shared" si="689"/>
        <v>128693.14771487455</v>
      </c>
      <c r="BL1485" s="52">
        <v>0</v>
      </c>
      <c r="BM1485" s="15">
        <f t="shared" si="683"/>
        <v>128693.14771487455</v>
      </c>
    </row>
    <row r="1486" spans="1:65">
      <c r="A1486" s="8">
        <v>1484</v>
      </c>
      <c r="B1486" s="1" t="s">
        <v>44</v>
      </c>
      <c r="C1486" s="1">
        <v>1500</v>
      </c>
      <c r="D1486" s="1" t="s">
        <v>60</v>
      </c>
      <c r="E1486" s="1">
        <v>150000061</v>
      </c>
      <c r="F1486" s="1" t="s">
        <v>60</v>
      </c>
      <c r="G1486" s="1" t="s">
        <v>105</v>
      </c>
      <c r="H1486" s="1">
        <v>17</v>
      </c>
      <c r="I1486" s="1" t="s">
        <v>52</v>
      </c>
      <c r="J1486" s="1" t="s">
        <v>49</v>
      </c>
      <c r="K1486" s="1">
        <v>17406001</v>
      </c>
      <c r="L1486" s="1" t="s">
        <v>50</v>
      </c>
      <c r="M1486" s="1" t="s">
        <v>51</v>
      </c>
      <c r="N1486" s="1" t="s">
        <v>64</v>
      </c>
      <c r="O1486" s="1" t="s">
        <v>65</v>
      </c>
      <c r="P1486" s="1" t="s">
        <v>66</v>
      </c>
      <c r="Q1486" s="1" t="s">
        <v>67</v>
      </c>
      <c r="R1486" s="1" t="s">
        <v>87</v>
      </c>
      <c r="S1486" s="1" t="s">
        <v>88</v>
      </c>
      <c r="T1486" s="2">
        <v>43333</v>
      </c>
      <c r="U1486" s="2">
        <v>43333</v>
      </c>
      <c r="V1486" s="1" t="s">
        <v>52</v>
      </c>
      <c r="W1486" s="3">
        <v>1</v>
      </c>
      <c r="X1486" s="1" t="s">
        <v>53</v>
      </c>
      <c r="Y1486" s="4">
        <v>132796</v>
      </c>
      <c r="Z1486" s="4">
        <v>-17395</v>
      </c>
      <c r="AA1486" s="4">
        <v>0</v>
      </c>
      <c r="AB1486" s="4">
        <v>0</v>
      </c>
      <c r="AC1486" s="4">
        <v>0</v>
      </c>
      <c r="AD1486" s="4">
        <v>132796</v>
      </c>
      <c r="AE1486" s="5">
        <v>1685</v>
      </c>
      <c r="AF1486" s="1" t="s">
        <v>70</v>
      </c>
      <c r="AG1486" s="1" t="s">
        <v>71</v>
      </c>
      <c r="AH1486" s="1" t="s">
        <v>89</v>
      </c>
      <c r="AI1486" s="1" t="s">
        <v>57</v>
      </c>
      <c r="AJ1486" s="5">
        <v>10950</v>
      </c>
      <c r="AK1486" s="4">
        <v>-1378</v>
      </c>
      <c r="AL1486" s="4">
        <v>0</v>
      </c>
      <c r="AM1486" s="4">
        <v>0</v>
      </c>
      <c r="AN1486" s="4">
        <v>0</v>
      </c>
      <c r="AO1486" s="4">
        <v>-18773</v>
      </c>
      <c r="AP1486" s="4">
        <v>-18773</v>
      </c>
      <c r="AQ1486" s="4">
        <v>0</v>
      </c>
      <c r="AR1486" s="4">
        <v>114023</v>
      </c>
      <c r="AS1486" s="1" t="s">
        <v>52</v>
      </c>
      <c r="AT1486" s="9">
        <f t="shared" si="684"/>
        <v>43333</v>
      </c>
      <c r="AU1486" s="9">
        <f t="shared" si="685"/>
        <v>43313</v>
      </c>
      <c r="AV1486" s="9">
        <v>44798</v>
      </c>
      <c r="AW1486" s="11">
        <f t="shared" si="686"/>
        <v>4.0136986301369859</v>
      </c>
      <c r="AX1486">
        <v>10</v>
      </c>
      <c r="AY1486" s="12">
        <v>0.05</v>
      </c>
      <c r="AZ1486">
        <f t="shared" si="687"/>
        <v>9.5000000000000001E-2</v>
      </c>
      <c r="BA1486" s="13">
        <f t="shared" si="688"/>
        <v>132796</v>
      </c>
      <c r="BB1486" s="17" t="s">
        <v>2189</v>
      </c>
      <c r="BC1486">
        <f>MATCH(BB1486,MONTHLY_INDEX!$A:$A,0)</f>
        <v>798</v>
      </c>
      <c r="BD1486">
        <f>MATCH(AU1486,MONTHLY_INDEX!$1:$1,0)</f>
        <v>80</v>
      </c>
      <c r="BE1486">
        <f>INDEX(MONTHLY_INDEX!$1:$1048576,Final!BC1486,Final!BD1486)</f>
        <v>96</v>
      </c>
      <c r="BF1486">
        <f>MATCH($BF$1,MONTHLY_INDEX!$1:$1,0)</f>
        <v>127</v>
      </c>
      <c r="BG1486">
        <f>INDEX(MONTHLY_INDEX!$1:$1048576,Final!BC1486,Final!BF1486)</f>
        <v>95.3</v>
      </c>
      <c r="BH1486" s="23">
        <f t="shared" si="680"/>
        <v>-7.2916666666666963E-3</v>
      </c>
      <c r="BI1486" s="14">
        <f t="shared" si="681"/>
        <v>131827.69583333333</v>
      </c>
      <c r="BJ1486" s="14">
        <f t="shared" si="682"/>
        <v>50266.0810071347</v>
      </c>
      <c r="BK1486" s="15">
        <f t="shared" si="689"/>
        <v>81561.614826198638</v>
      </c>
      <c r="BL1486" s="52">
        <v>0</v>
      </c>
      <c r="BM1486" s="15">
        <f t="shared" si="683"/>
        <v>81561.614826198638</v>
      </c>
    </row>
    <row r="1487" spans="1:65">
      <c r="A1487" s="8">
        <v>1485</v>
      </c>
      <c r="B1487" s="1" t="s">
        <v>44</v>
      </c>
      <c r="C1487" s="1">
        <v>1500</v>
      </c>
      <c r="D1487" s="1" t="s">
        <v>60</v>
      </c>
      <c r="E1487" s="1">
        <v>150000061</v>
      </c>
      <c r="F1487" s="1" t="s">
        <v>60</v>
      </c>
      <c r="G1487" s="1" t="s">
        <v>106</v>
      </c>
      <c r="H1487" s="1">
        <v>18</v>
      </c>
      <c r="I1487" s="1" t="s">
        <v>52</v>
      </c>
      <c r="J1487" s="1" t="s">
        <v>49</v>
      </c>
      <c r="K1487" s="1">
        <v>17406001</v>
      </c>
      <c r="L1487" s="1" t="s">
        <v>50</v>
      </c>
      <c r="M1487" s="1" t="s">
        <v>51</v>
      </c>
      <c r="N1487" s="1" t="s">
        <v>64</v>
      </c>
      <c r="O1487" s="1" t="s">
        <v>65</v>
      </c>
      <c r="P1487" s="1" t="s">
        <v>66</v>
      </c>
      <c r="Q1487" s="1" t="s">
        <v>67</v>
      </c>
      <c r="R1487" s="1" t="s">
        <v>87</v>
      </c>
      <c r="S1487" s="1" t="s">
        <v>88</v>
      </c>
      <c r="T1487" s="2">
        <v>43333</v>
      </c>
      <c r="U1487" s="2">
        <v>43333</v>
      </c>
      <c r="V1487" s="1" t="s">
        <v>52</v>
      </c>
      <c r="W1487" s="3">
        <v>1</v>
      </c>
      <c r="X1487" s="1" t="s">
        <v>53</v>
      </c>
      <c r="Y1487" s="4">
        <v>469552</v>
      </c>
      <c r="Z1487" s="4">
        <v>-61512</v>
      </c>
      <c r="AA1487" s="4">
        <v>0</v>
      </c>
      <c r="AB1487" s="4">
        <v>0</v>
      </c>
      <c r="AC1487" s="4">
        <v>0</v>
      </c>
      <c r="AD1487" s="4">
        <v>469552</v>
      </c>
      <c r="AE1487" s="5">
        <v>1685</v>
      </c>
      <c r="AF1487" s="1" t="s">
        <v>70</v>
      </c>
      <c r="AG1487" s="1" t="s">
        <v>71</v>
      </c>
      <c r="AH1487" s="1" t="s">
        <v>89</v>
      </c>
      <c r="AI1487" s="1" t="s">
        <v>57</v>
      </c>
      <c r="AJ1487" s="5">
        <v>10950</v>
      </c>
      <c r="AK1487" s="4">
        <v>-4871</v>
      </c>
      <c r="AL1487" s="4">
        <v>0</v>
      </c>
      <c r="AM1487" s="4">
        <v>0</v>
      </c>
      <c r="AN1487" s="4">
        <v>0</v>
      </c>
      <c r="AO1487" s="4">
        <v>-66383</v>
      </c>
      <c r="AP1487" s="4">
        <v>-66383</v>
      </c>
      <c r="AQ1487" s="4">
        <v>0</v>
      </c>
      <c r="AR1487" s="4">
        <v>403169</v>
      </c>
      <c r="AS1487" s="1" t="s">
        <v>52</v>
      </c>
      <c r="AT1487" s="9">
        <f t="shared" si="684"/>
        <v>43333</v>
      </c>
      <c r="AU1487" s="9">
        <f t="shared" si="685"/>
        <v>43313</v>
      </c>
      <c r="AV1487" s="9">
        <v>44798</v>
      </c>
      <c r="AW1487" s="11">
        <f t="shared" si="686"/>
        <v>4.0136986301369859</v>
      </c>
      <c r="AX1487">
        <v>10</v>
      </c>
      <c r="AY1487" s="12">
        <v>0.05</v>
      </c>
      <c r="AZ1487">
        <f t="shared" si="687"/>
        <v>9.5000000000000001E-2</v>
      </c>
      <c r="BA1487" s="13">
        <f t="shared" si="688"/>
        <v>469552</v>
      </c>
      <c r="BB1487" s="17" t="s">
        <v>1871</v>
      </c>
      <c r="BC1487">
        <f>MATCH(BB1487,MONTHLY_INDEX!$A:$A,0)</f>
        <v>639</v>
      </c>
      <c r="BD1487">
        <f>MATCH(AU1487,MONTHLY_INDEX!$1:$1,0)</f>
        <v>80</v>
      </c>
      <c r="BE1487">
        <f>INDEX(MONTHLY_INDEX!$1:$1048576,Final!BC1487,Final!BD1487)</f>
        <v>112.8</v>
      </c>
      <c r="BF1487">
        <f>MATCH($BF$1,MONTHLY_INDEX!$1:$1,0)</f>
        <v>127</v>
      </c>
      <c r="BG1487">
        <f>INDEX(MONTHLY_INDEX!$1:$1048576,Final!BC1487,Final!BF1487)</f>
        <v>116.2</v>
      </c>
      <c r="BH1487" s="23">
        <f t="shared" si="680"/>
        <v>3.0141843971631256E-2</v>
      </c>
      <c r="BI1487" s="14">
        <f t="shared" si="681"/>
        <v>483705.16312056739</v>
      </c>
      <c r="BJ1487" s="14">
        <f t="shared" si="682"/>
        <v>184437.44130768481</v>
      </c>
      <c r="BK1487" s="15">
        <f t="shared" si="689"/>
        <v>299267.72181288258</v>
      </c>
      <c r="BL1487" s="52">
        <v>0</v>
      </c>
      <c r="BM1487" s="15">
        <f t="shared" si="683"/>
        <v>299267.72181288258</v>
      </c>
    </row>
    <row r="1488" spans="1:65">
      <c r="A1488" s="8">
        <v>1486</v>
      </c>
      <c r="B1488" s="1" t="s">
        <v>44</v>
      </c>
      <c r="C1488" s="1">
        <v>1500</v>
      </c>
      <c r="D1488" s="1" t="s">
        <v>60</v>
      </c>
      <c r="E1488" s="1">
        <v>150000061</v>
      </c>
      <c r="F1488" s="1" t="s">
        <v>60</v>
      </c>
      <c r="G1488" s="1" t="s">
        <v>107</v>
      </c>
      <c r="H1488" s="1">
        <v>19</v>
      </c>
      <c r="I1488" s="1" t="s">
        <v>52</v>
      </c>
      <c r="J1488" s="1" t="s">
        <v>49</v>
      </c>
      <c r="K1488" s="1">
        <v>17406001</v>
      </c>
      <c r="L1488" s="1" t="s">
        <v>50</v>
      </c>
      <c r="M1488" s="1" t="s">
        <v>51</v>
      </c>
      <c r="N1488" s="1" t="s">
        <v>64</v>
      </c>
      <c r="O1488" s="1" t="s">
        <v>65</v>
      </c>
      <c r="P1488" s="1" t="s">
        <v>66</v>
      </c>
      <c r="Q1488" s="1" t="s">
        <v>67</v>
      </c>
      <c r="R1488" s="1" t="s">
        <v>87</v>
      </c>
      <c r="S1488" s="1" t="s">
        <v>88</v>
      </c>
      <c r="T1488" s="2">
        <v>43333</v>
      </c>
      <c r="U1488" s="2">
        <v>43333</v>
      </c>
      <c r="V1488" s="1" t="s">
        <v>52</v>
      </c>
      <c r="W1488" s="3">
        <v>1</v>
      </c>
      <c r="X1488" s="1" t="s">
        <v>53</v>
      </c>
      <c r="Y1488" s="4">
        <v>6861326</v>
      </c>
      <c r="Z1488" s="4">
        <v>-898859</v>
      </c>
      <c r="AA1488" s="4">
        <v>0</v>
      </c>
      <c r="AB1488" s="4">
        <v>0</v>
      </c>
      <c r="AC1488" s="4">
        <v>0</v>
      </c>
      <c r="AD1488" s="4">
        <v>6861326</v>
      </c>
      <c r="AE1488" s="5">
        <v>1685</v>
      </c>
      <c r="AF1488" s="1" t="s">
        <v>70</v>
      </c>
      <c r="AG1488" s="1" t="s">
        <v>71</v>
      </c>
      <c r="AH1488" s="1" t="s">
        <v>89</v>
      </c>
      <c r="AI1488" s="1" t="s">
        <v>57</v>
      </c>
      <c r="AJ1488" s="5">
        <v>10950</v>
      </c>
      <c r="AK1488" s="4">
        <v>-71176</v>
      </c>
      <c r="AL1488" s="4">
        <v>0</v>
      </c>
      <c r="AM1488" s="4">
        <v>0</v>
      </c>
      <c r="AN1488" s="4">
        <v>0</v>
      </c>
      <c r="AO1488" s="4">
        <v>-970035</v>
      </c>
      <c r="AP1488" s="4">
        <v>-970035</v>
      </c>
      <c r="AQ1488" s="4">
        <v>0</v>
      </c>
      <c r="AR1488" s="4">
        <v>5891291</v>
      </c>
      <c r="AS1488" s="1" t="s">
        <v>52</v>
      </c>
      <c r="AT1488" s="9">
        <f t="shared" si="684"/>
        <v>43333</v>
      </c>
      <c r="AU1488" s="9">
        <f t="shared" si="685"/>
        <v>43313</v>
      </c>
      <c r="AV1488" s="9">
        <v>44798</v>
      </c>
      <c r="AW1488" s="11">
        <f t="shared" si="686"/>
        <v>4.0136986301369859</v>
      </c>
      <c r="AX1488">
        <v>10</v>
      </c>
      <c r="AY1488" s="12">
        <v>0.05</v>
      </c>
      <c r="AZ1488">
        <f t="shared" si="687"/>
        <v>9.5000000000000001E-2</v>
      </c>
      <c r="BA1488" s="13">
        <f t="shared" si="688"/>
        <v>6861326</v>
      </c>
      <c r="BI1488" s="14">
        <f t="shared" ref="BI1488:BI1490" si="690">AR1488</f>
        <v>5891291</v>
      </c>
      <c r="BJ1488" s="14">
        <v>0</v>
      </c>
      <c r="BK1488" s="14">
        <f t="shared" ref="BK1488:BK1490" si="691">AR1488</f>
        <v>5891291</v>
      </c>
      <c r="BL1488" s="52">
        <v>0</v>
      </c>
      <c r="BM1488" s="15">
        <f t="shared" ref="BM1488:BM1490" si="692">AR1488</f>
        <v>5891291</v>
      </c>
    </row>
    <row r="1489" spans="1:65">
      <c r="A1489" s="8">
        <v>1487</v>
      </c>
      <c r="B1489" s="1" t="s">
        <v>44</v>
      </c>
      <c r="C1489" s="1">
        <v>1500</v>
      </c>
      <c r="D1489" s="1" t="s">
        <v>60</v>
      </c>
      <c r="E1489" s="1">
        <v>150000061</v>
      </c>
      <c r="F1489" s="1" t="s">
        <v>60</v>
      </c>
      <c r="G1489" s="1" t="s">
        <v>108</v>
      </c>
      <c r="H1489" s="1">
        <v>20</v>
      </c>
      <c r="I1489" s="1" t="s">
        <v>52</v>
      </c>
      <c r="J1489" s="1" t="s">
        <v>49</v>
      </c>
      <c r="K1489" s="1">
        <v>17406001</v>
      </c>
      <c r="L1489" s="1" t="s">
        <v>50</v>
      </c>
      <c r="M1489" s="1" t="s">
        <v>51</v>
      </c>
      <c r="N1489" s="1" t="s">
        <v>64</v>
      </c>
      <c r="O1489" s="1" t="s">
        <v>65</v>
      </c>
      <c r="P1489" s="1" t="s">
        <v>66</v>
      </c>
      <c r="Q1489" s="1" t="s">
        <v>67</v>
      </c>
      <c r="R1489" s="1" t="s">
        <v>87</v>
      </c>
      <c r="S1489" s="1" t="s">
        <v>88</v>
      </c>
      <c r="T1489" s="2">
        <v>43333</v>
      </c>
      <c r="U1489" s="2">
        <v>43333</v>
      </c>
      <c r="V1489" s="1" t="s">
        <v>52</v>
      </c>
      <c r="W1489" s="3">
        <v>1</v>
      </c>
      <c r="X1489" s="1" t="s">
        <v>53</v>
      </c>
      <c r="Y1489" s="4">
        <v>5552065</v>
      </c>
      <c r="Z1489" s="4">
        <v>-727341</v>
      </c>
      <c r="AA1489" s="4">
        <v>0</v>
      </c>
      <c r="AB1489" s="4">
        <v>0</v>
      </c>
      <c r="AC1489" s="4">
        <v>0</v>
      </c>
      <c r="AD1489" s="4">
        <v>5552065</v>
      </c>
      <c r="AE1489" s="5">
        <v>1685</v>
      </c>
      <c r="AF1489" s="1" t="s">
        <v>70</v>
      </c>
      <c r="AG1489" s="1" t="s">
        <v>71</v>
      </c>
      <c r="AH1489" s="1" t="s">
        <v>89</v>
      </c>
      <c r="AI1489" s="1" t="s">
        <v>57</v>
      </c>
      <c r="AJ1489" s="5">
        <v>10950</v>
      </c>
      <c r="AK1489" s="4">
        <v>-57594</v>
      </c>
      <c r="AL1489" s="4">
        <v>0</v>
      </c>
      <c r="AM1489" s="4">
        <v>0</v>
      </c>
      <c r="AN1489" s="4">
        <v>0</v>
      </c>
      <c r="AO1489" s="4">
        <v>-784935</v>
      </c>
      <c r="AP1489" s="4">
        <v>-784935</v>
      </c>
      <c r="AQ1489" s="4">
        <v>0</v>
      </c>
      <c r="AR1489" s="4">
        <v>4767130</v>
      </c>
      <c r="AS1489" s="1" t="s">
        <v>52</v>
      </c>
      <c r="AT1489" s="9">
        <f t="shared" si="684"/>
        <v>43333</v>
      </c>
      <c r="AU1489" s="9">
        <f t="shared" si="685"/>
        <v>43313</v>
      </c>
      <c r="AV1489" s="9">
        <v>44798</v>
      </c>
      <c r="AW1489" s="11">
        <f t="shared" si="686"/>
        <v>4.0136986301369859</v>
      </c>
      <c r="AX1489">
        <v>10</v>
      </c>
      <c r="AY1489" s="12">
        <v>0.05</v>
      </c>
      <c r="AZ1489">
        <f t="shared" si="687"/>
        <v>9.5000000000000001E-2</v>
      </c>
      <c r="BA1489" s="13">
        <f t="shared" si="688"/>
        <v>5552065</v>
      </c>
      <c r="BI1489" s="14">
        <f t="shared" si="690"/>
        <v>4767130</v>
      </c>
      <c r="BJ1489" s="14">
        <v>0</v>
      </c>
      <c r="BK1489" s="14">
        <f t="shared" si="691"/>
        <v>4767130</v>
      </c>
      <c r="BL1489" s="52">
        <v>0</v>
      </c>
      <c r="BM1489" s="15">
        <f t="shared" si="692"/>
        <v>4767130</v>
      </c>
    </row>
    <row r="1490" spans="1:65">
      <c r="A1490" s="8">
        <v>1488</v>
      </c>
      <c r="B1490" s="1" t="s">
        <v>44</v>
      </c>
      <c r="C1490" s="1">
        <v>1500</v>
      </c>
      <c r="D1490" s="1" t="s">
        <v>60</v>
      </c>
      <c r="E1490" s="1">
        <v>150000061</v>
      </c>
      <c r="F1490" s="1" t="s">
        <v>60</v>
      </c>
      <c r="G1490" s="1" t="s">
        <v>109</v>
      </c>
      <c r="H1490" s="1">
        <v>21</v>
      </c>
      <c r="I1490" s="1" t="s">
        <v>52</v>
      </c>
      <c r="J1490" s="1" t="s">
        <v>49</v>
      </c>
      <c r="K1490" s="1">
        <v>17406001</v>
      </c>
      <c r="L1490" s="1" t="s">
        <v>50</v>
      </c>
      <c r="M1490" s="1" t="s">
        <v>51</v>
      </c>
      <c r="N1490" s="1" t="s">
        <v>64</v>
      </c>
      <c r="O1490" s="1" t="s">
        <v>65</v>
      </c>
      <c r="P1490" s="1" t="s">
        <v>66</v>
      </c>
      <c r="Q1490" s="1" t="s">
        <v>67</v>
      </c>
      <c r="R1490" s="1" t="s">
        <v>87</v>
      </c>
      <c r="S1490" s="1" t="s">
        <v>88</v>
      </c>
      <c r="T1490" s="2">
        <v>43333</v>
      </c>
      <c r="U1490" s="2">
        <v>43333</v>
      </c>
      <c r="V1490" s="1" t="s">
        <v>52</v>
      </c>
      <c r="W1490" s="3">
        <v>1</v>
      </c>
      <c r="X1490" s="1" t="s">
        <v>53</v>
      </c>
      <c r="Y1490" s="4">
        <v>1950695</v>
      </c>
      <c r="Z1490" s="4">
        <v>-256470</v>
      </c>
      <c r="AA1490" s="4">
        <v>0</v>
      </c>
      <c r="AB1490" s="4">
        <v>0</v>
      </c>
      <c r="AC1490" s="4">
        <v>0</v>
      </c>
      <c r="AD1490" s="4">
        <v>1950695</v>
      </c>
      <c r="AE1490" s="5">
        <v>1685</v>
      </c>
      <c r="AF1490" s="1" t="s">
        <v>70</v>
      </c>
      <c r="AG1490" s="1" t="s">
        <v>71</v>
      </c>
      <c r="AH1490" s="1" t="s">
        <v>89</v>
      </c>
      <c r="AI1490" s="1" t="s">
        <v>57</v>
      </c>
      <c r="AJ1490" s="5">
        <v>10950</v>
      </c>
      <c r="AK1490" s="4">
        <v>-20224</v>
      </c>
      <c r="AL1490" s="4">
        <v>0</v>
      </c>
      <c r="AM1490" s="4">
        <v>0</v>
      </c>
      <c r="AN1490" s="4">
        <v>0</v>
      </c>
      <c r="AO1490" s="4">
        <v>-276694</v>
      </c>
      <c r="AP1490" s="4">
        <v>-276694</v>
      </c>
      <c r="AQ1490" s="4">
        <v>0</v>
      </c>
      <c r="AR1490" s="4">
        <v>1674001</v>
      </c>
      <c r="AS1490" s="1" t="s">
        <v>52</v>
      </c>
      <c r="AT1490" s="9">
        <f t="shared" si="684"/>
        <v>43333</v>
      </c>
      <c r="AU1490" s="9">
        <f t="shared" si="685"/>
        <v>43313</v>
      </c>
      <c r="AV1490" s="9">
        <v>44798</v>
      </c>
      <c r="AW1490" s="11">
        <f t="shared" si="686"/>
        <v>4.0136986301369859</v>
      </c>
      <c r="AX1490">
        <v>10</v>
      </c>
      <c r="AY1490" s="12">
        <v>0.05</v>
      </c>
      <c r="AZ1490">
        <f t="shared" si="687"/>
        <v>9.5000000000000001E-2</v>
      </c>
      <c r="BA1490" s="13">
        <f t="shared" si="688"/>
        <v>1950695</v>
      </c>
      <c r="BI1490" s="14">
        <f t="shared" si="690"/>
        <v>1674001</v>
      </c>
      <c r="BJ1490" s="14">
        <v>0</v>
      </c>
      <c r="BK1490" s="14">
        <f t="shared" si="691"/>
        <v>1674001</v>
      </c>
      <c r="BL1490" s="52">
        <v>0</v>
      </c>
      <c r="BM1490" s="15">
        <f t="shared" si="692"/>
        <v>1674001</v>
      </c>
    </row>
    <row r="1491" spans="1:65">
      <c r="A1491" s="8">
        <v>1489</v>
      </c>
      <c r="B1491" s="1" t="s">
        <v>44</v>
      </c>
      <c r="C1491" s="1">
        <v>1500</v>
      </c>
      <c r="D1491" s="1" t="s">
        <v>60</v>
      </c>
      <c r="E1491" s="1">
        <v>150000061</v>
      </c>
      <c r="F1491" s="1" t="s">
        <v>60</v>
      </c>
      <c r="G1491" s="1" t="s">
        <v>110</v>
      </c>
      <c r="H1491" s="1">
        <v>22</v>
      </c>
      <c r="I1491" s="1" t="s">
        <v>52</v>
      </c>
      <c r="J1491" s="1" t="s">
        <v>49</v>
      </c>
      <c r="K1491" s="1">
        <v>17406001</v>
      </c>
      <c r="L1491" s="1" t="s">
        <v>50</v>
      </c>
      <c r="M1491" s="1" t="s">
        <v>51</v>
      </c>
      <c r="N1491" s="1" t="s">
        <v>64</v>
      </c>
      <c r="O1491" s="1" t="s">
        <v>65</v>
      </c>
      <c r="P1491" s="1" t="s">
        <v>66</v>
      </c>
      <c r="Q1491" s="1" t="s">
        <v>67</v>
      </c>
      <c r="R1491" s="1" t="s">
        <v>87</v>
      </c>
      <c r="S1491" s="1" t="s">
        <v>88</v>
      </c>
      <c r="T1491" s="2">
        <v>43333</v>
      </c>
      <c r="U1491" s="2">
        <v>43333</v>
      </c>
      <c r="V1491" s="1" t="s">
        <v>52</v>
      </c>
      <c r="W1491" s="3">
        <v>1</v>
      </c>
      <c r="X1491" s="1" t="s">
        <v>53</v>
      </c>
      <c r="Y1491" s="4">
        <v>16789210</v>
      </c>
      <c r="Z1491" s="4">
        <v>-2199450</v>
      </c>
      <c r="AA1491" s="4">
        <v>0</v>
      </c>
      <c r="AB1491" s="4">
        <v>0</v>
      </c>
      <c r="AC1491" s="4">
        <v>0</v>
      </c>
      <c r="AD1491" s="4">
        <v>16789210</v>
      </c>
      <c r="AE1491" s="5">
        <v>1685</v>
      </c>
      <c r="AF1491" s="1" t="s">
        <v>70</v>
      </c>
      <c r="AG1491" s="1" t="s">
        <v>71</v>
      </c>
      <c r="AH1491" s="1" t="s">
        <v>89</v>
      </c>
      <c r="AI1491" s="1" t="s">
        <v>57</v>
      </c>
      <c r="AJ1491" s="5">
        <v>10950</v>
      </c>
      <c r="AK1491" s="4">
        <v>-174163</v>
      </c>
      <c r="AL1491" s="4">
        <v>0</v>
      </c>
      <c r="AM1491" s="4">
        <v>0</v>
      </c>
      <c r="AN1491" s="4">
        <v>0</v>
      </c>
      <c r="AO1491" s="4">
        <v>-2373613</v>
      </c>
      <c r="AP1491" s="4">
        <v>-2373613</v>
      </c>
      <c r="AQ1491" s="4">
        <v>0</v>
      </c>
      <c r="AR1491" s="4">
        <v>14415597</v>
      </c>
      <c r="AS1491" s="1" t="s">
        <v>52</v>
      </c>
      <c r="AT1491" s="9">
        <f t="shared" si="684"/>
        <v>43333</v>
      </c>
      <c r="AU1491" s="9">
        <f t="shared" si="685"/>
        <v>43313</v>
      </c>
      <c r="AV1491" s="9">
        <v>44798</v>
      </c>
      <c r="AW1491" s="11">
        <f t="shared" si="686"/>
        <v>4.0136986301369859</v>
      </c>
      <c r="AX1491">
        <v>25</v>
      </c>
      <c r="AY1491" s="12">
        <v>0.05</v>
      </c>
      <c r="AZ1491">
        <f t="shared" si="687"/>
        <v>3.7999999999999999E-2</v>
      </c>
      <c r="BA1491" s="13">
        <f t="shared" si="688"/>
        <v>16789210</v>
      </c>
      <c r="BB1491" s="17" t="s">
        <v>2189</v>
      </c>
      <c r="BC1491">
        <f>MATCH(BB1491,MONTHLY_INDEX!$A:$A,0)</f>
        <v>798</v>
      </c>
      <c r="BD1491">
        <f>MATCH(AU1491,MONTHLY_INDEX!$1:$1,0)</f>
        <v>80</v>
      </c>
      <c r="BE1491">
        <f>INDEX(MONTHLY_INDEX!$1:$1048576,Final!BC1491,Final!BD1491)</f>
        <v>96</v>
      </c>
      <c r="BF1491">
        <f>MATCH($BF$1,MONTHLY_INDEX!$1:$1,0)</f>
        <v>127</v>
      </c>
      <c r="BG1491">
        <f>INDEX(MONTHLY_INDEX!$1:$1048576,Final!BC1491,Final!BF1491)</f>
        <v>95.3</v>
      </c>
      <c r="BH1491" s="23">
        <f>(BG1491-BE1491)/BE1491</f>
        <v>-7.2916666666666963E-3</v>
      </c>
      <c r="BI1491" s="14">
        <f>(1+BH1491)*BA1491</f>
        <v>16666788.677083332</v>
      </c>
      <c r="BJ1491" s="14">
        <f>BI1491*AZ1491*AW1491</f>
        <v>2542027.7415156956</v>
      </c>
      <c r="BK1491" s="15">
        <f t="shared" si="689"/>
        <v>14124760.935567636</v>
      </c>
      <c r="BL1491" s="52">
        <v>0</v>
      </c>
      <c r="BM1491" s="15">
        <f>MAX((1-BL1491)*BK1491,BI1491*AY1491)</f>
        <v>14124760.935567636</v>
      </c>
    </row>
    <row r="1492" spans="1:65">
      <c r="A1492" s="8">
        <v>1490</v>
      </c>
      <c r="B1492" s="1" t="s">
        <v>44</v>
      </c>
      <c r="C1492" s="1">
        <v>1500</v>
      </c>
      <c r="D1492" s="1" t="s">
        <v>60</v>
      </c>
      <c r="E1492" s="1">
        <v>150000061</v>
      </c>
      <c r="F1492" s="1" t="s">
        <v>60</v>
      </c>
      <c r="G1492" s="1" t="s">
        <v>111</v>
      </c>
      <c r="H1492" s="1">
        <v>23</v>
      </c>
      <c r="I1492" s="1" t="s">
        <v>52</v>
      </c>
      <c r="J1492" s="1" t="s">
        <v>49</v>
      </c>
      <c r="K1492" s="1">
        <v>17406001</v>
      </c>
      <c r="L1492" s="1" t="s">
        <v>50</v>
      </c>
      <c r="M1492" s="1" t="s">
        <v>51</v>
      </c>
      <c r="N1492" s="1" t="s">
        <v>64</v>
      </c>
      <c r="O1492" s="1" t="s">
        <v>65</v>
      </c>
      <c r="P1492" s="1" t="s">
        <v>66</v>
      </c>
      <c r="Q1492" s="1" t="s">
        <v>67</v>
      </c>
      <c r="R1492" s="1" t="s">
        <v>87</v>
      </c>
      <c r="S1492" s="1" t="s">
        <v>88</v>
      </c>
      <c r="T1492" s="2">
        <v>43333</v>
      </c>
      <c r="U1492" s="2">
        <v>43333</v>
      </c>
      <c r="V1492" s="1" t="s">
        <v>52</v>
      </c>
      <c r="W1492" s="3">
        <v>1</v>
      </c>
      <c r="X1492" s="1" t="s">
        <v>53</v>
      </c>
      <c r="Y1492" s="4">
        <v>32425</v>
      </c>
      <c r="Z1492" s="4">
        <v>-4246</v>
      </c>
      <c r="AA1492" s="4">
        <v>0</v>
      </c>
      <c r="AB1492" s="4">
        <v>0</v>
      </c>
      <c r="AC1492" s="4">
        <v>0</v>
      </c>
      <c r="AD1492" s="4">
        <v>32425</v>
      </c>
      <c r="AE1492" s="5">
        <v>1685</v>
      </c>
      <c r="AF1492" s="1" t="s">
        <v>70</v>
      </c>
      <c r="AG1492" s="1" t="s">
        <v>71</v>
      </c>
      <c r="AH1492" s="1" t="s">
        <v>89</v>
      </c>
      <c r="AI1492" s="1" t="s">
        <v>57</v>
      </c>
      <c r="AJ1492" s="5">
        <v>10950</v>
      </c>
      <c r="AK1492" s="4">
        <v>-336</v>
      </c>
      <c r="AL1492" s="4">
        <v>0</v>
      </c>
      <c r="AM1492" s="4">
        <v>0</v>
      </c>
      <c r="AN1492" s="4">
        <v>0</v>
      </c>
      <c r="AO1492" s="4">
        <v>-4582</v>
      </c>
      <c r="AP1492" s="4">
        <v>-4582</v>
      </c>
      <c r="AQ1492" s="4">
        <v>0</v>
      </c>
      <c r="AR1492" s="4">
        <v>27843</v>
      </c>
      <c r="AS1492" s="1" t="s">
        <v>52</v>
      </c>
      <c r="AT1492" s="9">
        <f t="shared" si="684"/>
        <v>43333</v>
      </c>
      <c r="AU1492" s="9">
        <f t="shared" si="685"/>
        <v>43313</v>
      </c>
      <c r="AV1492" s="9">
        <v>44798</v>
      </c>
      <c r="AW1492" s="11">
        <f t="shared" si="686"/>
        <v>4.0136986301369859</v>
      </c>
      <c r="AX1492">
        <v>10</v>
      </c>
      <c r="AY1492" s="12">
        <v>0.05</v>
      </c>
      <c r="AZ1492">
        <f t="shared" si="687"/>
        <v>9.5000000000000001E-2</v>
      </c>
      <c r="BA1492" s="13">
        <f t="shared" si="688"/>
        <v>32425</v>
      </c>
      <c r="BI1492" s="14">
        <f t="shared" ref="BI1492:BI1496" si="693">AR1492</f>
        <v>27843</v>
      </c>
      <c r="BJ1492" s="14">
        <v>0</v>
      </c>
      <c r="BK1492" s="14">
        <f t="shared" ref="BK1492:BK1496" si="694">AR1492</f>
        <v>27843</v>
      </c>
      <c r="BL1492" s="52">
        <v>0</v>
      </c>
      <c r="BM1492" s="15">
        <f t="shared" ref="BM1492:BM1496" si="695">AR1492</f>
        <v>27843</v>
      </c>
    </row>
    <row r="1493" spans="1:65">
      <c r="A1493" s="8">
        <v>1491</v>
      </c>
      <c r="B1493" s="1" t="s">
        <v>44</v>
      </c>
      <c r="C1493" s="1">
        <v>1500</v>
      </c>
      <c r="D1493" s="1" t="s">
        <v>60</v>
      </c>
      <c r="E1493" s="1">
        <v>150000061</v>
      </c>
      <c r="F1493" s="1" t="s">
        <v>112</v>
      </c>
      <c r="G1493" s="1" t="s">
        <v>113</v>
      </c>
      <c r="H1493" s="1">
        <v>24</v>
      </c>
      <c r="I1493" s="1" t="s">
        <v>52</v>
      </c>
      <c r="J1493" s="1" t="s">
        <v>49</v>
      </c>
      <c r="K1493" s="1">
        <v>17406001</v>
      </c>
      <c r="L1493" s="1" t="s">
        <v>50</v>
      </c>
      <c r="M1493" s="1" t="s">
        <v>51</v>
      </c>
      <c r="N1493" s="1" t="s">
        <v>64</v>
      </c>
      <c r="O1493" s="1" t="s">
        <v>65</v>
      </c>
      <c r="P1493" s="1" t="s">
        <v>66</v>
      </c>
      <c r="Q1493" s="1" t="s">
        <v>67</v>
      </c>
      <c r="R1493" s="1" t="s">
        <v>87</v>
      </c>
      <c r="S1493" s="1" t="s">
        <v>88</v>
      </c>
      <c r="T1493" s="2">
        <v>43333</v>
      </c>
      <c r="U1493" s="2">
        <v>43333</v>
      </c>
      <c r="V1493" s="1" t="s">
        <v>52</v>
      </c>
      <c r="W1493" s="3">
        <v>1</v>
      </c>
      <c r="X1493" s="1" t="s">
        <v>53</v>
      </c>
      <c r="Y1493" s="4">
        <v>970825</v>
      </c>
      <c r="Z1493" s="4">
        <v>-127181.51</v>
      </c>
      <c r="AA1493" s="4">
        <v>0</v>
      </c>
      <c r="AB1493" s="4">
        <v>0</v>
      </c>
      <c r="AC1493" s="4">
        <v>0</v>
      </c>
      <c r="AD1493" s="4">
        <v>970825</v>
      </c>
      <c r="AE1493" s="5">
        <v>1685</v>
      </c>
      <c r="AF1493" s="1" t="s">
        <v>70</v>
      </c>
      <c r="AG1493" s="1" t="s">
        <v>71</v>
      </c>
      <c r="AH1493" s="1" t="s">
        <v>89</v>
      </c>
      <c r="AI1493" s="1" t="s">
        <v>57</v>
      </c>
      <c r="AJ1493" s="5">
        <v>10950</v>
      </c>
      <c r="AK1493" s="4">
        <v>-10071</v>
      </c>
      <c r="AL1493" s="4">
        <v>0</v>
      </c>
      <c r="AM1493" s="4">
        <v>0</v>
      </c>
      <c r="AN1493" s="4">
        <v>0</v>
      </c>
      <c r="AO1493" s="4">
        <v>-137252.51</v>
      </c>
      <c r="AP1493" s="4">
        <v>-137252.51</v>
      </c>
      <c r="AQ1493" s="4">
        <v>0</v>
      </c>
      <c r="AR1493" s="4">
        <v>833572.49</v>
      </c>
      <c r="AS1493" s="1" t="s">
        <v>52</v>
      </c>
      <c r="AT1493" s="9">
        <f t="shared" si="684"/>
        <v>43333</v>
      </c>
      <c r="AU1493" s="9">
        <f t="shared" si="685"/>
        <v>43313</v>
      </c>
      <c r="AV1493" s="9">
        <v>44798</v>
      </c>
      <c r="AW1493" s="11">
        <f t="shared" si="686"/>
        <v>4.0136986301369859</v>
      </c>
      <c r="AX1493">
        <v>10</v>
      </c>
      <c r="AY1493" s="12">
        <v>0.05</v>
      </c>
      <c r="AZ1493">
        <f t="shared" si="687"/>
        <v>9.5000000000000001E-2</v>
      </c>
      <c r="BA1493" s="13">
        <f t="shared" si="688"/>
        <v>970825</v>
      </c>
      <c r="BB1493" s="16" t="s">
        <v>593</v>
      </c>
      <c r="BC1493" s="16" t="s">
        <v>593</v>
      </c>
      <c r="BD1493" s="16" t="s">
        <v>593</v>
      </c>
      <c r="BE1493" s="16" t="s">
        <v>593</v>
      </c>
      <c r="BF1493" s="16" t="s">
        <v>593</v>
      </c>
      <c r="BG1493" s="16" t="s">
        <v>593</v>
      </c>
      <c r="BH1493" s="16" t="s">
        <v>593</v>
      </c>
      <c r="BI1493" s="14">
        <f t="shared" si="693"/>
        <v>833572.49</v>
      </c>
      <c r="BJ1493" s="14">
        <v>0</v>
      </c>
      <c r="BK1493" s="14">
        <f t="shared" si="694"/>
        <v>833572.49</v>
      </c>
      <c r="BL1493" s="52">
        <v>0</v>
      </c>
      <c r="BM1493" s="15">
        <f t="shared" si="695"/>
        <v>833572.49</v>
      </c>
    </row>
    <row r="1494" spans="1:65">
      <c r="A1494" s="8">
        <v>1492</v>
      </c>
      <c r="B1494" s="1" t="s">
        <v>44</v>
      </c>
      <c r="C1494" s="1">
        <v>1500</v>
      </c>
      <c r="D1494" s="1" t="s">
        <v>60</v>
      </c>
      <c r="E1494" s="1">
        <v>150000061</v>
      </c>
      <c r="F1494" s="1" t="s">
        <v>112</v>
      </c>
      <c r="G1494" s="1" t="s">
        <v>114</v>
      </c>
      <c r="H1494" s="1">
        <v>25</v>
      </c>
      <c r="I1494" s="1" t="s">
        <v>52</v>
      </c>
      <c r="J1494" s="1" t="s">
        <v>49</v>
      </c>
      <c r="K1494" s="1">
        <v>17406001</v>
      </c>
      <c r="L1494" s="1" t="s">
        <v>50</v>
      </c>
      <c r="M1494" s="1" t="s">
        <v>51</v>
      </c>
      <c r="N1494" s="1" t="s">
        <v>64</v>
      </c>
      <c r="O1494" s="1" t="s">
        <v>65</v>
      </c>
      <c r="P1494" s="1" t="s">
        <v>66</v>
      </c>
      <c r="Q1494" s="1" t="s">
        <v>67</v>
      </c>
      <c r="R1494" s="1" t="s">
        <v>87</v>
      </c>
      <c r="S1494" s="1" t="s">
        <v>88</v>
      </c>
      <c r="T1494" s="2">
        <v>43333</v>
      </c>
      <c r="U1494" s="2">
        <v>43333</v>
      </c>
      <c r="V1494" s="1" t="s">
        <v>52</v>
      </c>
      <c r="W1494" s="3">
        <v>1</v>
      </c>
      <c r="X1494" s="1" t="s">
        <v>53</v>
      </c>
      <c r="Y1494" s="4">
        <v>2008211</v>
      </c>
      <c r="Z1494" s="4">
        <v>-263082.87</v>
      </c>
      <c r="AA1494" s="4">
        <v>0</v>
      </c>
      <c r="AB1494" s="4">
        <v>0</v>
      </c>
      <c r="AC1494" s="4">
        <v>0</v>
      </c>
      <c r="AD1494" s="4">
        <v>2008211</v>
      </c>
      <c r="AE1494" s="5">
        <v>1685</v>
      </c>
      <c r="AF1494" s="1" t="s">
        <v>70</v>
      </c>
      <c r="AG1494" s="1" t="s">
        <v>71</v>
      </c>
      <c r="AH1494" s="1" t="s">
        <v>89</v>
      </c>
      <c r="AI1494" s="1" t="s">
        <v>57</v>
      </c>
      <c r="AJ1494" s="5">
        <v>10950</v>
      </c>
      <c r="AK1494" s="4">
        <v>-20832</v>
      </c>
      <c r="AL1494" s="4">
        <v>0</v>
      </c>
      <c r="AM1494" s="4">
        <v>0</v>
      </c>
      <c r="AN1494" s="4">
        <v>0</v>
      </c>
      <c r="AO1494" s="4">
        <v>-283914.87</v>
      </c>
      <c r="AP1494" s="4">
        <v>-283914.87</v>
      </c>
      <c r="AQ1494" s="4">
        <v>0</v>
      </c>
      <c r="AR1494" s="4">
        <v>1724296.13</v>
      </c>
      <c r="AS1494" s="1" t="s">
        <v>52</v>
      </c>
      <c r="AT1494" s="9">
        <f t="shared" si="684"/>
        <v>43333</v>
      </c>
      <c r="AU1494" s="9">
        <f t="shared" si="685"/>
        <v>43313</v>
      </c>
      <c r="AV1494" s="9">
        <v>44798</v>
      </c>
      <c r="AW1494" s="11">
        <f t="shared" si="686"/>
        <v>4.0136986301369859</v>
      </c>
      <c r="AX1494">
        <v>10</v>
      </c>
      <c r="AY1494" s="12">
        <v>0.05</v>
      </c>
      <c r="AZ1494">
        <f t="shared" si="687"/>
        <v>9.5000000000000001E-2</v>
      </c>
      <c r="BA1494" s="13">
        <f t="shared" si="688"/>
        <v>2008211</v>
      </c>
      <c r="BB1494" s="16" t="s">
        <v>593</v>
      </c>
      <c r="BC1494" s="16" t="s">
        <v>593</v>
      </c>
      <c r="BD1494" s="16" t="s">
        <v>593</v>
      </c>
      <c r="BE1494" s="16" t="s">
        <v>593</v>
      </c>
      <c r="BF1494" s="16" t="s">
        <v>593</v>
      </c>
      <c r="BG1494" s="16" t="s">
        <v>593</v>
      </c>
      <c r="BH1494" s="16" t="s">
        <v>593</v>
      </c>
      <c r="BI1494" s="14">
        <f t="shared" si="693"/>
        <v>1724296.13</v>
      </c>
      <c r="BJ1494" s="14">
        <v>0</v>
      </c>
      <c r="BK1494" s="14">
        <f t="shared" si="694"/>
        <v>1724296.13</v>
      </c>
      <c r="BL1494" s="52">
        <v>0</v>
      </c>
      <c r="BM1494" s="15">
        <f t="shared" si="695"/>
        <v>1724296.13</v>
      </c>
    </row>
    <row r="1495" spans="1:65">
      <c r="A1495" s="8">
        <v>1493</v>
      </c>
      <c r="B1495" s="1" t="s">
        <v>44</v>
      </c>
      <c r="C1495" s="1">
        <v>1500</v>
      </c>
      <c r="D1495" s="1" t="s">
        <v>60</v>
      </c>
      <c r="E1495" s="1">
        <v>150000061</v>
      </c>
      <c r="F1495" s="1" t="s">
        <v>60</v>
      </c>
      <c r="G1495" s="1" t="s">
        <v>115</v>
      </c>
      <c r="H1495" s="1">
        <v>26</v>
      </c>
      <c r="I1495" s="1" t="s">
        <v>52</v>
      </c>
      <c r="J1495" s="1" t="s">
        <v>49</v>
      </c>
      <c r="K1495" s="1">
        <v>17406001</v>
      </c>
      <c r="L1495" s="1" t="s">
        <v>50</v>
      </c>
      <c r="M1495" s="1" t="s">
        <v>51</v>
      </c>
      <c r="N1495" s="1" t="s">
        <v>64</v>
      </c>
      <c r="O1495" s="1" t="s">
        <v>65</v>
      </c>
      <c r="P1495" s="1" t="s">
        <v>66</v>
      </c>
      <c r="Q1495" s="1" t="s">
        <v>67</v>
      </c>
      <c r="R1495" s="1" t="s">
        <v>87</v>
      </c>
      <c r="S1495" s="1" t="s">
        <v>88</v>
      </c>
      <c r="T1495" s="2">
        <v>43333</v>
      </c>
      <c r="U1495" s="2">
        <v>43333</v>
      </c>
      <c r="V1495" s="1" t="s">
        <v>52</v>
      </c>
      <c r="W1495" s="3">
        <v>1</v>
      </c>
      <c r="X1495" s="1" t="s">
        <v>53</v>
      </c>
      <c r="Y1495" s="4">
        <v>120000</v>
      </c>
      <c r="Z1495" s="4">
        <v>-15720</v>
      </c>
      <c r="AA1495" s="4">
        <v>0</v>
      </c>
      <c r="AB1495" s="4">
        <v>0</v>
      </c>
      <c r="AC1495" s="4">
        <v>0</v>
      </c>
      <c r="AD1495" s="4">
        <v>120000</v>
      </c>
      <c r="AE1495" s="5">
        <v>1685</v>
      </c>
      <c r="AF1495" s="1" t="s">
        <v>70</v>
      </c>
      <c r="AG1495" s="1" t="s">
        <v>71</v>
      </c>
      <c r="AH1495" s="1" t="s">
        <v>89</v>
      </c>
      <c r="AI1495" s="1" t="s">
        <v>57</v>
      </c>
      <c r="AJ1495" s="5">
        <v>10950</v>
      </c>
      <c r="AK1495" s="4">
        <v>-1245</v>
      </c>
      <c r="AL1495" s="4">
        <v>0</v>
      </c>
      <c r="AM1495" s="4">
        <v>0</v>
      </c>
      <c r="AN1495" s="4">
        <v>0</v>
      </c>
      <c r="AO1495" s="4">
        <v>-16965</v>
      </c>
      <c r="AP1495" s="4">
        <v>-16965</v>
      </c>
      <c r="AQ1495" s="4">
        <v>0</v>
      </c>
      <c r="AR1495" s="4">
        <v>103035</v>
      </c>
      <c r="AS1495" s="1" t="s">
        <v>52</v>
      </c>
      <c r="AT1495" s="9">
        <f t="shared" si="684"/>
        <v>43333</v>
      </c>
      <c r="AU1495" s="9">
        <f t="shared" si="685"/>
        <v>43313</v>
      </c>
      <c r="AV1495" s="9">
        <v>44798</v>
      </c>
      <c r="AW1495" s="11">
        <f t="shared" si="686"/>
        <v>4.0136986301369859</v>
      </c>
      <c r="AX1495">
        <v>10</v>
      </c>
      <c r="AY1495" s="12">
        <v>0.05</v>
      </c>
      <c r="AZ1495">
        <f t="shared" si="687"/>
        <v>9.5000000000000001E-2</v>
      </c>
      <c r="BA1495" s="13">
        <f t="shared" si="688"/>
        <v>120000</v>
      </c>
      <c r="BI1495" s="14">
        <f t="shared" si="693"/>
        <v>103035</v>
      </c>
      <c r="BJ1495" s="14">
        <v>0</v>
      </c>
      <c r="BK1495" s="14">
        <f t="shared" si="694"/>
        <v>103035</v>
      </c>
      <c r="BL1495" s="52">
        <v>0</v>
      </c>
      <c r="BM1495" s="15">
        <f t="shared" si="695"/>
        <v>103035</v>
      </c>
    </row>
    <row r="1496" spans="1:65">
      <c r="A1496" s="8">
        <v>1494</v>
      </c>
      <c r="B1496" s="1" t="s">
        <v>44</v>
      </c>
      <c r="C1496" s="1">
        <v>1500</v>
      </c>
      <c r="D1496" s="1" t="s">
        <v>60</v>
      </c>
      <c r="E1496" s="1">
        <v>150000061</v>
      </c>
      <c r="F1496" s="1" t="s">
        <v>112</v>
      </c>
      <c r="G1496" s="1" t="s">
        <v>116</v>
      </c>
      <c r="H1496" s="1">
        <v>27</v>
      </c>
      <c r="I1496" s="1" t="s">
        <v>171</v>
      </c>
      <c r="J1496" s="1" t="s">
        <v>49</v>
      </c>
      <c r="K1496" s="1">
        <v>17406001</v>
      </c>
      <c r="L1496" s="1" t="s">
        <v>50</v>
      </c>
      <c r="M1496" s="1" t="s">
        <v>51</v>
      </c>
      <c r="N1496" s="1" t="s">
        <v>64</v>
      </c>
      <c r="O1496" s="1" t="s">
        <v>65</v>
      </c>
      <c r="P1496" s="1" t="s">
        <v>66</v>
      </c>
      <c r="Q1496" s="1" t="s">
        <v>67</v>
      </c>
      <c r="R1496" s="1" t="s">
        <v>87</v>
      </c>
      <c r="S1496" s="1" t="s">
        <v>88</v>
      </c>
      <c r="T1496" s="2">
        <v>43333</v>
      </c>
      <c r="U1496" s="2">
        <v>43333</v>
      </c>
      <c r="V1496" s="1" t="s">
        <v>52</v>
      </c>
      <c r="W1496" s="3">
        <v>1</v>
      </c>
      <c r="X1496" s="1" t="s">
        <v>53</v>
      </c>
      <c r="Y1496" s="4">
        <v>4339035</v>
      </c>
      <c r="Z1496" s="4">
        <v>-568428.62</v>
      </c>
      <c r="AA1496" s="4">
        <v>0</v>
      </c>
      <c r="AB1496" s="4">
        <v>0</v>
      </c>
      <c r="AC1496" s="4">
        <v>0</v>
      </c>
      <c r="AD1496" s="4">
        <v>4339035</v>
      </c>
      <c r="AE1496" s="5">
        <v>1685</v>
      </c>
      <c r="AF1496" s="1" t="s">
        <v>70</v>
      </c>
      <c r="AG1496" s="1" t="s">
        <v>71</v>
      </c>
      <c r="AH1496" s="1" t="s">
        <v>89</v>
      </c>
      <c r="AI1496" s="1" t="s">
        <v>57</v>
      </c>
      <c r="AJ1496" s="5">
        <v>10950</v>
      </c>
      <c r="AK1496" s="4">
        <v>-45011</v>
      </c>
      <c r="AL1496" s="4">
        <v>0</v>
      </c>
      <c r="AM1496" s="4">
        <v>0</v>
      </c>
      <c r="AN1496" s="4">
        <v>0</v>
      </c>
      <c r="AO1496" s="4">
        <v>-613439.62</v>
      </c>
      <c r="AP1496" s="4">
        <v>-613439.62</v>
      </c>
      <c r="AQ1496" s="4">
        <v>0</v>
      </c>
      <c r="AR1496" s="4">
        <v>3725595.38</v>
      </c>
      <c r="AS1496" s="1" t="s">
        <v>52</v>
      </c>
      <c r="AT1496" s="9">
        <f t="shared" si="684"/>
        <v>43333</v>
      </c>
      <c r="AU1496" s="9">
        <f t="shared" si="685"/>
        <v>43313</v>
      </c>
      <c r="AV1496" s="9">
        <v>44798</v>
      </c>
      <c r="AW1496" s="11">
        <f t="shared" si="686"/>
        <v>4.0136986301369859</v>
      </c>
      <c r="AX1496">
        <v>10</v>
      </c>
      <c r="AY1496" s="12">
        <v>0.05</v>
      </c>
      <c r="AZ1496">
        <f t="shared" si="687"/>
        <v>9.5000000000000001E-2</v>
      </c>
      <c r="BA1496" s="13">
        <f t="shared" si="688"/>
        <v>4339035</v>
      </c>
      <c r="BB1496" s="16" t="s">
        <v>593</v>
      </c>
      <c r="BC1496" s="16" t="s">
        <v>593</v>
      </c>
      <c r="BD1496" s="16" t="s">
        <v>593</v>
      </c>
      <c r="BE1496" s="16" t="s">
        <v>593</v>
      </c>
      <c r="BF1496" s="16" t="s">
        <v>593</v>
      </c>
      <c r="BG1496" s="16" t="s">
        <v>593</v>
      </c>
      <c r="BH1496" s="16" t="s">
        <v>593</v>
      </c>
      <c r="BI1496" s="14">
        <f t="shared" si="693"/>
        <v>3725595.38</v>
      </c>
      <c r="BJ1496" s="14">
        <v>0</v>
      </c>
      <c r="BK1496" s="14">
        <f t="shared" si="694"/>
        <v>3725595.38</v>
      </c>
      <c r="BL1496" s="52">
        <v>0</v>
      </c>
      <c r="BM1496" s="15">
        <f t="shared" si="695"/>
        <v>3725595.38</v>
      </c>
    </row>
    <row r="1497" spans="1:65">
      <c r="A1497" s="8">
        <v>1495</v>
      </c>
      <c r="B1497" s="1" t="s">
        <v>44</v>
      </c>
      <c r="C1497" s="1">
        <v>1500</v>
      </c>
      <c r="D1497" s="1" t="s">
        <v>60</v>
      </c>
      <c r="E1497" s="1">
        <v>150000062</v>
      </c>
      <c r="F1497" s="1" t="s">
        <v>60</v>
      </c>
      <c r="G1497" s="1" t="s">
        <v>86</v>
      </c>
      <c r="H1497" s="1">
        <v>1</v>
      </c>
      <c r="I1497" s="1" t="s">
        <v>52</v>
      </c>
      <c r="J1497" s="1" t="s">
        <v>49</v>
      </c>
      <c r="K1497" s="1">
        <v>17406001</v>
      </c>
      <c r="L1497" s="1" t="s">
        <v>50</v>
      </c>
      <c r="M1497" s="1" t="s">
        <v>51</v>
      </c>
      <c r="N1497" s="1" t="s">
        <v>64</v>
      </c>
      <c r="O1497" s="1" t="s">
        <v>65</v>
      </c>
      <c r="P1497" s="1" t="s">
        <v>66</v>
      </c>
      <c r="Q1497" s="1" t="s">
        <v>67</v>
      </c>
      <c r="R1497" s="1" t="s">
        <v>87</v>
      </c>
      <c r="S1497" s="1" t="s">
        <v>88</v>
      </c>
      <c r="T1497" s="2">
        <v>43333</v>
      </c>
      <c r="U1497" s="2">
        <v>43333</v>
      </c>
      <c r="V1497" s="1" t="s">
        <v>52</v>
      </c>
      <c r="W1497" s="3">
        <v>1</v>
      </c>
      <c r="X1497" s="1" t="s">
        <v>53</v>
      </c>
      <c r="Y1497" s="4">
        <v>892500</v>
      </c>
      <c r="Z1497" s="4">
        <v>-116920</v>
      </c>
      <c r="AA1497" s="4">
        <v>0</v>
      </c>
      <c r="AB1497" s="4">
        <v>0</v>
      </c>
      <c r="AC1497" s="4">
        <v>0</v>
      </c>
      <c r="AD1497" s="4">
        <v>892500</v>
      </c>
      <c r="AE1497" s="5">
        <v>1685</v>
      </c>
      <c r="AF1497" s="1" t="s">
        <v>70</v>
      </c>
      <c r="AG1497" s="1" t="s">
        <v>71</v>
      </c>
      <c r="AH1497" s="1" t="s">
        <v>89</v>
      </c>
      <c r="AI1497" s="1" t="s">
        <v>57</v>
      </c>
      <c r="AJ1497" s="5">
        <v>10950</v>
      </c>
      <c r="AK1497" s="4">
        <v>-9258</v>
      </c>
      <c r="AL1497" s="4">
        <v>0</v>
      </c>
      <c r="AM1497" s="4">
        <v>0</v>
      </c>
      <c r="AN1497" s="4">
        <v>0</v>
      </c>
      <c r="AO1497" s="4">
        <v>-126178</v>
      </c>
      <c r="AP1497" s="4">
        <v>-126178</v>
      </c>
      <c r="AQ1497" s="4">
        <v>0</v>
      </c>
      <c r="AR1497" s="4">
        <v>766322</v>
      </c>
      <c r="AS1497" s="1" t="s">
        <v>52</v>
      </c>
      <c r="AT1497" s="9">
        <f t="shared" si="684"/>
        <v>43333</v>
      </c>
      <c r="AU1497" s="9">
        <f t="shared" si="685"/>
        <v>43313</v>
      </c>
      <c r="AV1497" s="9">
        <v>44798</v>
      </c>
      <c r="AW1497" s="11">
        <f t="shared" si="686"/>
        <v>4.0136986301369859</v>
      </c>
      <c r="AX1497">
        <v>10</v>
      </c>
      <c r="AY1497" s="12">
        <v>0.05</v>
      </c>
      <c r="AZ1497">
        <f t="shared" si="687"/>
        <v>9.5000000000000001E-2</v>
      </c>
      <c r="BA1497" s="13">
        <f t="shared" si="688"/>
        <v>892500</v>
      </c>
      <c r="BB1497" s="17" t="s">
        <v>1853</v>
      </c>
      <c r="BC1497">
        <f>MATCH(BB1497,MONTHLY_INDEX!$A:$A,0)</f>
        <v>630</v>
      </c>
      <c r="BD1497">
        <f>MATCH(AU1497,MONTHLY_INDEX!$1:$1,0)</f>
        <v>80</v>
      </c>
      <c r="BE1497">
        <f>INDEX(MONTHLY_INDEX!$1:$1048576,Final!BC1497,Final!BD1497)</f>
        <v>111.6</v>
      </c>
      <c r="BF1497">
        <f>MATCH($BF$1,MONTHLY_INDEX!$1:$1,0)</f>
        <v>127</v>
      </c>
      <c r="BG1497">
        <f>INDEX(MONTHLY_INDEX!$1:$1048576,Final!BC1497,Final!BF1497)</f>
        <v>151.1</v>
      </c>
      <c r="BH1497" s="23">
        <f t="shared" ref="BH1497:BH1514" si="696">(BG1497-BE1497)/BE1497</f>
        <v>0.35394265232974914</v>
      </c>
      <c r="BI1497" s="14">
        <f t="shared" ref="BI1497:BI1514" si="697">(1+BH1497)*BA1497</f>
        <v>1208393.817204301</v>
      </c>
      <c r="BJ1497" s="14">
        <f t="shared" ref="BJ1497:BJ1514" si="698">BI1497*AZ1497*AW1497</f>
        <v>460762.21783399611</v>
      </c>
      <c r="BK1497" s="15">
        <f t="shared" si="689"/>
        <v>747631.59937030496</v>
      </c>
      <c r="BL1497" s="52">
        <v>0</v>
      </c>
      <c r="BM1497" s="15">
        <f t="shared" ref="BM1497:BM1514" si="699">MAX((1-BL1497)*BK1497,BI1497*AY1497)</f>
        <v>747631.59937030496</v>
      </c>
    </row>
    <row r="1498" spans="1:65">
      <c r="A1498" s="8">
        <v>1496</v>
      </c>
      <c r="B1498" s="1" t="s">
        <v>44</v>
      </c>
      <c r="C1498" s="1">
        <v>1500</v>
      </c>
      <c r="D1498" s="1" t="s">
        <v>60</v>
      </c>
      <c r="E1498" s="1">
        <v>150000062</v>
      </c>
      <c r="F1498" s="1" t="s">
        <v>60</v>
      </c>
      <c r="G1498" s="1" t="s">
        <v>90</v>
      </c>
      <c r="H1498" s="1">
        <v>2</v>
      </c>
      <c r="I1498" s="1" t="s">
        <v>52</v>
      </c>
      <c r="J1498" s="1" t="s">
        <v>49</v>
      </c>
      <c r="K1498" s="1">
        <v>17406001</v>
      </c>
      <c r="L1498" s="1" t="s">
        <v>50</v>
      </c>
      <c r="M1498" s="1" t="s">
        <v>51</v>
      </c>
      <c r="N1498" s="1" t="s">
        <v>64</v>
      </c>
      <c r="O1498" s="1" t="s">
        <v>65</v>
      </c>
      <c r="P1498" s="1" t="s">
        <v>66</v>
      </c>
      <c r="Q1498" s="1" t="s">
        <v>67</v>
      </c>
      <c r="R1498" s="1" t="s">
        <v>87</v>
      </c>
      <c r="S1498" s="1" t="s">
        <v>88</v>
      </c>
      <c r="T1498" s="2">
        <v>43333</v>
      </c>
      <c r="U1498" s="2">
        <v>43333</v>
      </c>
      <c r="V1498" s="1" t="s">
        <v>52</v>
      </c>
      <c r="W1498" s="3">
        <v>1</v>
      </c>
      <c r="X1498" s="1" t="s">
        <v>53</v>
      </c>
      <c r="Y1498" s="4">
        <v>472500</v>
      </c>
      <c r="Z1498" s="4">
        <v>-61898</v>
      </c>
      <c r="AA1498" s="4">
        <v>0</v>
      </c>
      <c r="AB1498" s="4">
        <v>0</v>
      </c>
      <c r="AC1498" s="4">
        <v>0</v>
      </c>
      <c r="AD1498" s="4">
        <v>472500</v>
      </c>
      <c r="AE1498" s="5">
        <v>1685</v>
      </c>
      <c r="AF1498" s="1" t="s">
        <v>70</v>
      </c>
      <c r="AG1498" s="1" t="s">
        <v>71</v>
      </c>
      <c r="AH1498" s="1" t="s">
        <v>89</v>
      </c>
      <c r="AI1498" s="1" t="s">
        <v>57</v>
      </c>
      <c r="AJ1498" s="5">
        <v>10950</v>
      </c>
      <c r="AK1498" s="4">
        <v>-4901</v>
      </c>
      <c r="AL1498" s="4">
        <v>0</v>
      </c>
      <c r="AM1498" s="4">
        <v>0</v>
      </c>
      <c r="AN1498" s="4">
        <v>0</v>
      </c>
      <c r="AO1498" s="4">
        <v>-66799</v>
      </c>
      <c r="AP1498" s="4">
        <v>-66799</v>
      </c>
      <c r="AQ1498" s="4">
        <v>0</v>
      </c>
      <c r="AR1498" s="4">
        <v>405701</v>
      </c>
      <c r="AS1498" s="1" t="s">
        <v>52</v>
      </c>
      <c r="AT1498" s="9">
        <f t="shared" si="684"/>
        <v>43333</v>
      </c>
      <c r="AU1498" s="9">
        <f t="shared" si="685"/>
        <v>43313</v>
      </c>
      <c r="AV1498" s="9">
        <v>44798</v>
      </c>
      <c r="AW1498" s="11">
        <f t="shared" si="686"/>
        <v>4.0136986301369859</v>
      </c>
      <c r="AX1498">
        <v>10</v>
      </c>
      <c r="AY1498" s="12">
        <v>0.05</v>
      </c>
      <c r="AZ1498">
        <f t="shared" si="687"/>
        <v>9.5000000000000001E-2</v>
      </c>
      <c r="BA1498" s="13">
        <f t="shared" si="688"/>
        <v>472500</v>
      </c>
      <c r="BB1498" s="17" t="s">
        <v>2189</v>
      </c>
      <c r="BC1498">
        <f>MATCH(BB1498,MONTHLY_INDEX!$A:$A,0)</f>
        <v>798</v>
      </c>
      <c r="BD1498">
        <f>MATCH(AU1498,MONTHLY_INDEX!$1:$1,0)</f>
        <v>80</v>
      </c>
      <c r="BE1498">
        <f>INDEX(MONTHLY_INDEX!$1:$1048576,Final!BC1498,Final!BD1498)</f>
        <v>96</v>
      </c>
      <c r="BF1498">
        <f>MATCH($BF$1,MONTHLY_INDEX!$1:$1,0)</f>
        <v>127</v>
      </c>
      <c r="BG1498">
        <f>INDEX(MONTHLY_INDEX!$1:$1048576,Final!BC1498,Final!BF1498)</f>
        <v>95.3</v>
      </c>
      <c r="BH1498" s="23">
        <f t="shared" si="696"/>
        <v>-7.2916666666666963E-3</v>
      </c>
      <c r="BI1498" s="14">
        <f t="shared" si="697"/>
        <v>469054.6875</v>
      </c>
      <c r="BJ1498" s="14">
        <f t="shared" si="698"/>
        <v>178851.19488441778</v>
      </c>
      <c r="BK1498" s="15">
        <f t="shared" si="689"/>
        <v>290203.49261558219</v>
      </c>
      <c r="BL1498" s="52">
        <v>0</v>
      </c>
      <c r="BM1498" s="15">
        <f t="shared" si="699"/>
        <v>290203.49261558219</v>
      </c>
    </row>
    <row r="1499" spans="1:65">
      <c r="A1499" s="8">
        <v>1497</v>
      </c>
      <c r="B1499" s="1" t="s">
        <v>44</v>
      </c>
      <c r="C1499" s="1">
        <v>1500</v>
      </c>
      <c r="D1499" s="1" t="s">
        <v>60</v>
      </c>
      <c r="E1499" s="1">
        <v>150000062</v>
      </c>
      <c r="F1499" s="1" t="s">
        <v>60</v>
      </c>
      <c r="G1499" s="1" t="s">
        <v>91</v>
      </c>
      <c r="H1499" s="1">
        <v>3</v>
      </c>
      <c r="I1499" s="1" t="s">
        <v>52</v>
      </c>
      <c r="J1499" s="1" t="s">
        <v>49</v>
      </c>
      <c r="K1499" s="1">
        <v>17406001</v>
      </c>
      <c r="L1499" s="1" t="s">
        <v>50</v>
      </c>
      <c r="M1499" s="1" t="s">
        <v>51</v>
      </c>
      <c r="N1499" s="1" t="s">
        <v>64</v>
      </c>
      <c r="O1499" s="1" t="s">
        <v>65</v>
      </c>
      <c r="P1499" s="1" t="s">
        <v>66</v>
      </c>
      <c r="Q1499" s="1" t="s">
        <v>67</v>
      </c>
      <c r="R1499" s="1" t="s">
        <v>87</v>
      </c>
      <c r="S1499" s="1" t="s">
        <v>88</v>
      </c>
      <c r="T1499" s="2">
        <v>43333</v>
      </c>
      <c r="U1499" s="2">
        <v>43333</v>
      </c>
      <c r="V1499" s="1" t="s">
        <v>52</v>
      </c>
      <c r="W1499" s="3">
        <v>1</v>
      </c>
      <c r="X1499" s="1" t="s">
        <v>53</v>
      </c>
      <c r="Y1499" s="4">
        <v>637760</v>
      </c>
      <c r="Z1499" s="4">
        <v>-83547</v>
      </c>
      <c r="AA1499" s="4">
        <v>0</v>
      </c>
      <c r="AB1499" s="4">
        <v>0</v>
      </c>
      <c r="AC1499" s="4">
        <v>0</v>
      </c>
      <c r="AD1499" s="4">
        <v>637760</v>
      </c>
      <c r="AE1499" s="5">
        <v>1685</v>
      </c>
      <c r="AF1499" s="1" t="s">
        <v>70</v>
      </c>
      <c r="AG1499" s="1" t="s">
        <v>71</v>
      </c>
      <c r="AH1499" s="1" t="s">
        <v>89</v>
      </c>
      <c r="AI1499" s="1" t="s">
        <v>57</v>
      </c>
      <c r="AJ1499" s="5">
        <v>10950</v>
      </c>
      <c r="AK1499" s="4">
        <v>-6616</v>
      </c>
      <c r="AL1499" s="4">
        <v>0</v>
      </c>
      <c r="AM1499" s="4">
        <v>0</v>
      </c>
      <c r="AN1499" s="4">
        <v>0</v>
      </c>
      <c r="AO1499" s="4">
        <v>-90163</v>
      </c>
      <c r="AP1499" s="4">
        <v>-90163</v>
      </c>
      <c r="AQ1499" s="4">
        <v>0</v>
      </c>
      <c r="AR1499" s="4">
        <v>547597</v>
      </c>
      <c r="AS1499" s="1" t="s">
        <v>52</v>
      </c>
      <c r="AT1499" s="9">
        <f t="shared" si="684"/>
        <v>43333</v>
      </c>
      <c r="AU1499" s="9">
        <f t="shared" si="685"/>
        <v>43313</v>
      </c>
      <c r="AV1499" s="9">
        <v>44798</v>
      </c>
      <c r="AW1499" s="11">
        <f t="shared" si="686"/>
        <v>4.0136986301369859</v>
      </c>
      <c r="AX1499">
        <v>10</v>
      </c>
      <c r="AY1499" s="12">
        <v>0.05</v>
      </c>
      <c r="AZ1499">
        <f t="shared" si="687"/>
        <v>9.5000000000000001E-2</v>
      </c>
      <c r="BA1499" s="13">
        <f t="shared" si="688"/>
        <v>637760</v>
      </c>
      <c r="BB1499" s="17" t="s">
        <v>2189</v>
      </c>
      <c r="BC1499">
        <f>MATCH(BB1499,MONTHLY_INDEX!$A:$A,0)</f>
        <v>798</v>
      </c>
      <c r="BD1499">
        <f>MATCH(AU1499,MONTHLY_INDEX!$1:$1,0)</f>
        <v>80</v>
      </c>
      <c r="BE1499">
        <f>INDEX(MONTHLY_INDEX!$1:$1048576,Final!BC1499,Final!BD1499)</f>
        <v>96</v>
      </c>
      <c r="BF1499">
        <f>MATCH($BF$1,MONTHLY_INDEX!$1:$1,0)</f>
        <v>127</v>
      </c>
      <c r="BG1499">
        <f>INDEX(MONTHLY_INDEX!$1:$1048576,Final!BC1499,Final!BF1499)</f>
        <v>95.3</v>
      </c>
      <c r="BH1499" s="23">
        <f t="shared" si="696"/>
        <v>-7.2916666666666963E-3</v>
      </c>
      <c r="BI1499" s="14">
        <f t="shared" si="697"/>
        <v>633109.66666666663</v>
      </c>
      <c r="BJ1499" s="14">
        <f t="shared" si="698"/>
        <v>241405.58317351594</v>
      </c>
      <c r="BK1499" s="15">
        <f t="shared" si="689"/>
        <v>391704.08349315065</v>
      </c>
      <c r="BL1499" s="52">
        <v>0</v>
      </c>
      <c r="BM1499" s="15">
        <f t="shared" si="699"/>
        <v>391704.08349315065</v>
      </c>
    </row>
    <row r="1500" spans="1:65">
      <c r="A1500" s="8">
        <v>1498</v>
      </c>
      <c r="B1500" s="1" t="s">
        <v>44</v>
      </c>
      <c r="C1500" s="1">
        <v>1500</v>
      </c>
      <c r="D1500" s="1" t="s">
        <v>60</v>
      </c>
      <c r="E1500" s="1">
        <v>150000062</v>
      </c>
      <c r="F1500" s="1" t="s">
        <v>60</v>
      </c>
      <c r="G1500" s="1" t="s">
        <v>92</v>
      </c>
      <c r="H1500" s="1">
        <v>4</v>
      </c>
      <c r="I1500" s="1" t="s">
        <v>52</v>
      </c>
      <c r="J1500" s="1" t="s">
        <v>49</v>
      </c>
      <c r="K1500" s="1">
        <v>17406001</v>
      </c>
      <c r="L1500" s="1" t="s">
        <v>50</v>
      </c>
      <c r="M1500" s="1" t="s">
        <v>51</v>
      </c>
      <c r="N1500" s="1" t="s">
        <v>64</v>
      </c>
      <c r="O1500" s="1" t="s">
        <v>65</v>
      </c>
      <c r="P1500" s="1" t="s">
        <v>66</v>
      </c>
      <c r="Q1500" s="1" t="s">
        <v>67</v>
      </c>
      <c r="R1500" s="1" t="s">
        <v>87</v>
      </c>
      <c r="S1500" s="1" t="s">
        <v>88</v>
      </c>
      <c r="T1500" s="2">
        <v>43333</v>
      </c>
      <c r="U1500" s="2">
        <v>43333</v>
      </c>
      <c r="V1500" s="1" t="s">
        <v>52</v>
      </c>
      <c r="W1500" s="3">
        <v>1</v>
      </c>
      <c r="X1500" s="1" t="s">
        <v>53</v>
      </c>
      <c r="Y1500" s="4">
        <v>21044329</v>
      </c>
      <c r="Z1500" s="4">
        <v>-2756887</v>
      </c>
      <c r="AA1500" s="4">
        <v>0</v>
      </c>
      <c r="AB1500" s="4">
        <v>0</v>
      </c>
      <c r="AC1500" s="4">
        <v>0</v>
      </c>
      <c r="AD1500" s="4">
        <v>21044329</v>
      </c>
      <c r="AE1500" s="5">
        <v>1685</v>
      </c>
      <c r="AF1500" s="1" t="s">
        <v>70</v>
      </c>
      <c r="AG1500" s="1" t="s">
        <v>71</v>
      </c>
      <c r="AH1500" s="1" t="s">
        <v>89</v>
      </c>
      <c r="AI1500" s="1" t="s">
        <v>57</v>
      </c>
      <c r="AJ1500" s="5">
        <v>10950</v>
      </c>
      <c r="AK1500" s="4">
        <v>-218303</v>
      </c>
      <c r="AL1500" s="4">
        <v>0</v>
      </c>
      <c r="AM1500" s="4">
        <v>0</v>
      </c>
      <c r="AN1500" s="4">
        <v>0</v>
      </c>
      <c r="AO1500" s="4">
        <v>-2975190</v>
      </c>
      <c r="AP1500" s="4">
        <v>-2975190</v>
      </c>
      <c r="AQ1500" s="4">
        <v>0</v>
      </c>
      <c r="AR1500" s="4">
        <v>18069139</v>
      </c>
      <c r="AS1500" s="1" t="s">
        <v>52</v>
      </c>
      <c r="AT1500" s="9">
        <f t="shared" si="684"/>
        <v>43333</v>
      </c>
      <c r="AU1500" s="9">
        <f t="shared" si="685"/>
        <v>43313</v>
      </c>
      <c r="AV1500" s="9">
        <v>44798</v>
      </c>
      <c r="AW1500" s="11">
        <f t="shared" si="686"/>
        <v>4.0136986301369859</v>
      </c>
      <c r="AX1500">
        <v>25</v>
      </c>
      <c r="AY1500" s="12">
        <v>0.05</v>
      </c>
      <c r="AZ1500">
        <f t="shared" si="687"/>
        <v>3.7999999999999999E-2</v>
      </c>
      <c r="BA1500" s="13">
        <f t="shared" si="688"/>
        <v>21044329</v>
      </c>
      <c r="BB1500" s="17" t="s">
        <v>2189</v>
      </c>
      <c r="BC1500">
        <f>MATCH(BB1500,MONTHLY_INDEX!$A:$A,0)</f>
        <v>798</v>
      </c>
      <c r="BD1500">
        <f>MATCH(AU1500,MONTHLY_INDEX!$1:$1,0)</f>
        <v>80</v>
      </c>
      <c r="BE1500">
        <f>INDEX(MONTHLY_INDEX!$1:$1048576,Final!BC1500,Final!BD1500)</f>
        <v>96</v>
      </c>
      <c r="BF1500">
        <f>MATCH($BF$1,MONTHLY_INDEX!$1:$1,0)</f>
        <v>127</v>
      </c>
      <c r="BG1500">
        <f>INDEX(MONTHLY_INDEX!$1:$1048576,Final!BC1500,Final!BF1500)</f>
        <v>95.3</v>
      </c>
      <c r="BH1500" s="23">
        <f t="shared" si="696"/>
        <v>-7.2916666666666963E-3</v>
      </c>
      <c r="BI1500" s="14">
        <f t="shared" si="697"/>
        <v>20890880.767708331</v>
      </c>
      <c r="BJ1500" s="14">
        <f t="shared" si="698"/>
        <v>3186288.5817488292</v>
      </c>
      <c r="BK1500" s="15">
        <f t="shared" si="689"/>
        <v>17704592.185959503</v>
      </c>
      <c r="BL1500" s="52">
        <v>0</v>
      </c>
      <c r="BM1500" s="15">
        <f t="shared" si="699"/>
        <v>17704592.185959503</v>
      </c>
    </row>
    <row r="1501" spans="1:65">
      <c r="A1501" s="8">
        <v>1499</v>
      </c>
      <c r="B1501" s="1" t="s">
        <v>44</v>
      </c>
      <c r="C1501" s="1">
        <v>1500</v>
      </c>
      <c r="D1501" s="1" t="s">
        <v>60</v>
      </c>
      <c r="E1501" s="1">
        <v>150000062</v>
      </c>
      <c r="F1501" s="1" t="s">
        <v>60</v>
      </c>
      <c r="G1501" s="1" t="s">
        <v>93</v>
      </c>
      <c r="H1501" s="1">
        <v>5</v>
      </c>
      <c r="I1501" s="1" t="s">
        <v>52</v>
      </c>
      <c r="J1501" s="1" t="s">
        <v>49</v>
      </c>
      <c r="K1501" s="1">
        <v>17406001</v>
      </c>
      <c r="L1501" s="1" t="s">
        <v>50</v>
      </c>
      <c r="M1501" s="1" t="s">
        <v>51</v>
      </c>
      <c r="N1501" s="1" t="s">
        <v>64</v>
      </c>
      <c r="O1501" s="1" t="s">
        <v>65</v>
      </c>
      <c r="P1501" s="1" t="s">
        <v>66</v>
      </c>
      <c r="Q1501" s="1" t="s">
        <v>67</v>
      </c>
      <c r="R1501" s="1" t="s">
        <v>87</v>
      </c>
      <c r="S1501" s="1" t="s">
        <v>88</v>
      </c>
      <c r="T1501" s="2">
        <v>43333</v>
      </c>
      <c r="U1501" s="2">
        <v>43333</v>
      </c>
      <c r="V1501" s="1" t="s">
        <v>52</v>
      </c>
      <c r="W1501" s="3">
        <v>1</v>
      </c>
      <c r="X1501" s="1" t="s">
        <v>53</v>
      </c>
      <c r="Y1501" s="4">
        <v>969266</v>
      </c>
      <c r="Z1501" s="4">
        <v>-126976</v>
      </c>
      <c r="AA1501" s="4">
        <v>0</v>
      </c>
      <c r="AB1501" s="4">
        <v>0</v>
      </c>
      <c r="AC1501" s="4">
        <v>0</v>
      </c>
      <c r="AD1501" s="4">
        <v>969266</v>
      </c>
      <c r="AE1501" s="5">
        <v>1685</v>
      </c>
      <c r="AF1501" s="1" t="s">
        <v>70</v>
      </c>
      <c r="AG1501" s="1" t="s">
        <v>71</v>
      </c>
      <c r="AH1501" s="1" t="s">
        <v>89</v>
      </c>
      <c r="AI1501" s="1" t="s">
        <v>57</v>
      </c>
      <c r="AJ1501" s="5">
        <v>10950</v>
      </c>
      <c r="AK1501" s="4">
        <v>-10055</v>
      </c>
      <c r="AL1501" s="4">
        <v>0</v>
      </c>
      <c r="AM1501" s="4">
        <v>0</v>
      </c>
      <c r="AN1501" s="4">
        <v>0</v>
      </c>
      <c r="AO1501" s="4">
        <v>-137031</v>
      </c>
      <c r="AP1501" s="4">
        <v>-137031</v>
      </c>
      <c r="AQ1501" s="4">
        <v>0</v>
      </c>
      <c r="AR1501" s="4">
        <v>832235</v>
      </c>
      <c r="AS1501" s="1" t="s">
        <v>52</v>
      </c>
      <c r="AT1501" s="9">
        <f t="shared" si="684"/>
        <v>43333</v>
      </c>
      <c r="AU1501" s="9">
        <f t="shared" si="685"/>
        <v>43313</v>
      </c>
      <c r="AV1501" s="9">
        <v>44798</v>
      </c>
      <c r="AW1501" s="11">
        <f t="shared" si="686"/>
        <v>4.0136986301369859</v>
      </c>
      <c r="AX1501">
        <v>25</v>
      </c>
      <c r="AY1501" s="12">
        <v>0.05</v>
      </c>
      <c r="AZ1501">
        <f t="shared" si="687"/>
        <v>3.7999999999999999E-2</v>
      </c>
      <c r="BA1501" s="13">
        <f t="shared" si="688"/>
        <v>969266</v>
      </c>
      <c r="BB1501" s="17" t="s">
        <v>2083</v>
      </c>
      <c r="BC1501">
        <f>MATCH(BB1501,MONTHLY_INDEX!$A:$A,0)</f>
        <v>745</v>
      </c>
      <c r="BD1501">
        <f>MATCH(AU1501,MONTHLY_INDEX!$1:$1,0)</f>
        <v>80</v>
      </c>
      <c r="BE1501">
        <f>INDEX(MONTHLY_INDEX!$1:$1048576,Final!BC1501,Final!BD1501)</f>
        <v>106.4</v>
      </c>
      <c r="BF1501">
        <f>MATCH($BF$1,MONTHLY_INDEX!$1:$1,0)</f>
        <v>127</v>
      </c>
      <c r="BG1501">
        <f>INDEX(MONTHLY_INDEX!$1:$1048576,Final!BC1501,Final!BF1501)</f>
        <v>115.4</v>
      </c>
      <c r="BH1501" s="23">
        <f t="shared" si="696"/>
        <v>8.4586466165413529E-2</v>
      </c>
      <c r="BI1501" s="14">
        <f t="shared" si="697"/>
        <v>1051252.7857142857</v>
      </c>
      <c r="BJ1501" s="14">
        <f t="shared" si="698"/>
        <v>160337.65090606653</v>
      </c>
      <c r="BK1501" s="15">
        <f t="shared" si="689"/>
        <v>890915.13480821915</v>
      </c>
      <c r="BL1501" s="52">
        <v>0</v>
      </c>
      <c r="BM1501" s="15">
        <f t="shared" si="699"/>
        <v>890915.13480821915</v>
      </c>
    </row>
    <row r="1502" spans="1:65">
      <c r="A1502" s="8">
        <v>1500</v>
      </c>
      <c r="B1502" s="1" t="s">
        <v>44</v>
      </c>
      <c r="C1502" s="1">
        <v>1500</v>
      </c>
      <c r="D1502" s="1" t="s">
        <v>60</v>
      </c>
      <c r="E1502" s="1">
        <v>150000062</v>
      </c>
      <c r="F1502" s="1" t="s">
        <v>60</v>
      </c>
      <c r="G1502" s="1" t="s">
        <v>94</v>
      </c>
      <c r="H1502" s="1">
        <v>6</v>
      </c>
      <c r="I1502" s="1" t="s">
        <v>52</v>
      </c>
      <c r="J1502" s="1" t="s">
        <v>49</v>
      </c>
      <c r="K1502" s="1">
        <v>17406001</v>
      </c>
      <c r="L1502" s="1" t="s">
        <v>50</v>
      </c>
      <c r="M1502" s="1" t="s">
        <v>51</v>
      </c>
      <c r="N1502" s="1" t="s">
        <v>64</v>
      </c>
      <c r="O1502" s="1" t="s">
        <v>65</v>
      </c>
      <c r="P1502" s="1" t="s">
        <v>66</v>
      </c>
      <c r="Q1502" s="1" t="s">
        <v>67</v>
      </c>
      <c r="R1502" s="1" t="s">
        <v>87</v>
      </c>
      <c r="S1502" s="1" t="s">
        <v>88</v>
      </c>
      <c r="T1502" s="2">
        <v>43333</v>
      </c>
      <c r="U1502" s="2">
        <v>43333</v>
      </c>
      <c r="V1502" s="1" t="s">
        <v>52</v>
      </c>
      <c r="W1502" s="3">
        <v>1</v>
      </c>
      <c r="X1502" s="1" t="s">
        <v>53</v>
      </c>
      <c r="Y1502" s="4">
        <v>735000</v>
      </c>
      <c r="Z1502" s="4">
        <v>-96287</v>
      </c>
      <c r="AA1502" s="4">
        <v>0</v>
      </c>
      <c r="AB1502" s="4">
        <v>0</v>
      </c>
      <c r="AC1502" s="4">
        <v>0</v>
      </c>
      <c r="AD1502" s="4">
        <v>735000</v>
      </c>
      <c r="AE1502" s="5">
        <v>1685</v>
      </c>
      <c r="AF1502" s="1" t="s">
        <v>70</v>
      </c>
      <c r="AG1502" s="1" t="s">
        <v>71</v>
      </c>
      <c r="AH1502" s="1" t="s">
        <v>89</v>
      </c>
      <c r="AI1502" s="1" t="s">
        <v>57</v>
      </c>
      <c r="AJ1502" s="5">
        <v>10950</v>
      </c>
      <c r="AK1502" s="4">
        <v>-7625</v>
      </c>
      <c r="AL1502" s="4">
        <v>0</v>
      </c>
      <c r="AM1502" s="4">
        <v>0</v>
      </c>
      <c r="AN1502" s="4">
        <v>0</v>
      </c>
      <c r="AO1502" s="4">
        <v>-103912</v>
      </c>
      <c r="AP1502" s="4">
        <v>-103912</v>
      </c>
      <c r="AQ1502" s="4">
        <v>0</v>
      </c>
      <c r="AR1502" s="4">
        <v>631088</v>
      </c>
      <c r="AS1502" s="1" t="s">
        <v>52</v>
      </c>
      <c r="AT1502" s="9">
        <f t="shared" si="684"/>
        <v>43333</v>
      </c>
      <c r="AU1502" s="9">
        <f t="shared" si="685"/>
        <v>43313</v>
      </c>
      <c r="AV1502" s="9">
        <v>44798</v>
      </c>
      <c r="AW1502" s="11">
        <f t="shared" si="686"/>
        <v>4.0136986301369859</v>
      </c>
      <c r="AX1502">
        <v>10</v>
      </c>
      <c r="AY1502" s="12">
        <v>0.05</v>
      </c>
      <c r="AZ1502">
        <f t="shared" si="687"/>
        <v>9.5000000000000001E-2</v>
      </c>
      <c r="BA1502" s="13">
        <f t="shared" si="688"/>
        <v>735000</v>
      </c>
      <c r="BB1502" s="17" t="s">
        <v>1853</v>
      </c>
      <c r="BC1502">
        <f>MATCH(BB1502,MONTHLY_INDEX!$A:$A,0)</f>
        <v>630</v>
      </c>
      <c r="BD1502">
        <f>MATCH(AU1502,MONTHLY_INDEX!$1:$1,0)</f>
        <v>80</v>
      </c>
      <c r="BE1502">
        <f>INDEX(MONTHLY_INDEX!$1:$1048576,Final!BC1502,Final!BD1502)</f>
        <v>111.6</v>
      </c>
      <c r="BF1502">
        <f>MATCH($BF$1,MONTHLY_INDEX!$1:$1,0)</f>
        <v>127</v>
      </c>
      <c r="BG1502">
        <f>INDEX(MONTHLY_INDEX!$1:$1048576,Final!BC1502,Final!BF1502)</f>
        <v>151.1</v>
      </c>
      <c r="BH1502" s="23">
        <f t="shared" si="696"/>
        <v>0.35394265232974914</v>
      </c>
      <c r="BI1502" s="14">
        <f t="shared" si="697"/>
        <v>995147.84946236562</v>
      </c>
      <c r="BJ1502" s="14">
        <f t="shared" si="698"/>
        <v>379451.2382162321</v>
      </c>
      <c r="BK1502" s="15">
        <f t="shared" si="689"/>
        <v>615696.61124613346</v>
      </c>
      <c r="BL1502" s="52">
        <v>0</v>
      </c>
      <c r="BM1502" s="15">
        <f t="shared" si="699"/>
        <v>615696.61124613346</v>
      </c>
    </row>
    <row r="1503" spans="1:65">
      <c r="A1503" s="8">
        <v>1501</v>
      </c>
      <c r="B1503" s="1" t="s">
        <v>44</v>
      </c>
      <c r="C1503" s="1">
        <v>1500</v>
      </c>
      <c r="D1503" s="1" t="s">
        <v>60</v>
      </c>
      <c r="E1503" s="1">
        <v>150000062</v>
      </c>
      <c r="F1503" s="1" t="s">
        <v>60</v>
      </c>
      <c r="G1503" s="1" t="s">
        <v>95</v>
      </c>
      <c r="H1503" s="1">
        <v>7</v>
      </c>
      <c r="I1503" s="1" t="s">
        <v>52</v>
      </c>
      <c r="J1503" s="1" t="s">
        <v>49</v>
      </c>
      <c r="K1503" s="1">
        <v>17406001</v>
      </c>
      <c r="L1503" s="1" t="s">
        <v>50</v>
      </c>
      <c r="M1503" s="1" t="s">
        <v>51</v>
      </c>
      <c r="N1503" s="1" t="s">
        <v>64</v>
      </c>
      <c r="O1503" s="1" t="s">
        <v>65</v>
      </c>
      <c r="P1503" s="1" t="s">
        <v>66</v>
      </c>
      <c r="Q1503" s="1" t="s">
        <v>67</v>
      </c>
      <c r="R1503" s="1" t="s">
        <v>87</v>
      </c>
      <c r="S1503" s="1" t="s">
        <v>88</v>
      </c>
      <c r="T1503" s="2">
        <v>43333</v>
      </c>
      <c r="U1503" s="2">
        <v>43333</v>
      </c>
      <c r="V1503" s="1" t="s">
        <v>52</v>
      </c>
      <c r="W1503" s="3">
        <v>1</v>
      </c>
      <c r="X1503" s="1" t="s">
        <v>53</v>
      </c>
      <c r="Y1503" s="4">
        <v>126000</v>
      </c>
      <c r="Z1503" s="4">
        <v>-16506</v>
      </c>
      <c r="AA1503" s="4">
        <v>0</v>
      </c>
      <c r="AB1503" s="4">
        <v>0</v>
      </c>
      <c r="AC1503" s="4">
        <v>0</v>
      </c>
      <c r="AD1503" s="4">
        <v>126000</v>
      </c>
      <c r="AE1503" s="5">
        <v>1685</v>
      </c>
      <c r="AF1503" s="1" t="s">
        <v>70</v>
      </c>
      <c r="AG1503" s="1" t="s">
        <v>71</v>
      </c>
      <c r="AH1503" s="1" t="s">
        <v>89</v>
      </c>
      <c r="AI1503" s="1" t="s">
        <v>57</v>
      </c>
      <c r="AJ1503" s="5">
        <v>10950</v>
      </c>
      <c r="AK1503" s="4">
        <v>-1307</v>
      </c>
      <c r="AL1503" s="4">
        <v>0</v>
      </c>
      <c r="AM1503" s="4">
        <v>0</v>
      </c>
      <c r="AN1503" s="4">
        <v>0</v>
      </c>
      <c r="AO1503" s="4">
        <v>-17813</v>
      </c>
      <c r="AP1503" s="4">
        <v>-17813</v>
      </c>
      <c r="AQ1503" s="4">
        <v>0</v>
      </c>
      <c r="AR1503" s="4">
        <v>108187</v>
      </c>
      <c r="AS1503" s="1" t="s">
        <v>52</v>
      </c>
      <c r="AT1503" s="9">
        <f t="shared" si="684"/>
        <v>43333</v>
      </c>
      <c r="AU1503" s="9">
        <f t="shared" si="685"/>
        <v>43313</v>
      </c>
      <c r="AV1503" s="9">
        <v>44798</v>
      </c>
      <c r="AW1503" s="11">
        <f t="shared" si="686"/>
        <v>4.0136986301369859</v>
      </c>
      <c r="AX1503">
        <v>25</v>
      </c>
      <c r="AY1503" s="12">
        <v>0.05</v>
      </c>
      <c r="AZ1503">
        <f t="shared" si="687"/>
        <v>3.7999999999999999E-2</v>
      </c>
      <c r="BA1503" s="13">
        <f t="shared" si="688"/>
        <v>126000</v>
      </c>
      <c r="BB1503" s="17" t="s">
        <v>2189</v>
      </c>
      <c r="BC1503">
        <f>MATCH(BB1503,MONTHLY_INDEX!$A:$A,0)</f>
        <v>798</v>
      </c>
      <c r="BD1503">
        <f>MATCH(AU1503,MONTHLY_INDEX!$1:$1,0)</f>
        <v>80</v>
      </c>
      <c r="BE1503">
        <f>INDEX(MONTHLY_INDEX!$1:$1048576,Final!BC1503,Final!BD1503)</f>
        <v>96</v>
      </c>
      <c r="BF1503">
        <f>MATCH($BF$1,MONTHLY_INDEX!$1:$1,0)</f>
        <v>127</v>
      </c>
      <c r="BG1503">
        <f>INDEX(MONTHLY_INDEX!$1:$1048576,Final!BC1503,Final!BF1503)</f>
        <v>95.3</v>
      </c>
      <c r="BH1503" s="23">
        <f t="shared" si="696"/>
        <v>-7.2916666666666963E-3</v>
      </c>
      <c r="BI1503" s="14">
        <f t="shared" si="697"/>
        <v>125081.25</v>
      </c>
      <c r="BJ1503" s="14">
        <f t="shared" si="698"/>
        <v>19077.460787671229</v>
      </c>
      <c r="BK1503" s="15">
        <f t="shared" si="689"/>
        <v>106003.78921232877</v>
      </c>
      <c r="BL1503" s="52">
        <v>0</v>
      </c>
      <c r="BM1503" s="15">
        <f t="shared" si="699"/>
        <v>106003.78921232877</v>
      </c>
    </row>
    <row r="1504" spans="1:65">
      <c r="A1504" s="8">
        <v>1502</v>
      </c>
      <c r="B1504" s="1" t="s">
        <v>44</v>
      </c>
      <c r="C1504" s="1">
        <v>1500</v>
      </c>
      <c r="D1504" s="1" t="s">
        <v>60</v>
      </c>
      <c r="E1504" s="1">
        <v>150000062</v>
      </c>
      <c r="F1504" s="1" t="s">
        <v>60</v>
      </c>
      <c r="G1504" s="1" t="s">
        <v>96</v>
      </c>
      <c r="H1504" s="1">
        <v>8</v>
      </c>
      <c r="I1504" s="1" t="s">
        <v>52</v>
      </c>
      <c r="J1504" s="1" t="s">
        <v>49</v>
      </c>
      <c r="K1504" s="1">
        <v>17406001</v>
      </c>
      <c r="L1504" s="1" t="s">
        <v>50</v>
      </c>
      <c r="M1504" s="1" t="s">
        <v>51</v>
      </c>
      <c r="N1504" s="1" t="s">
        <v>64</v>
      </c>
      <c r="O1504" s="1" t="s">
        <v>65</v>
      </c>
      <c r="P1504" s="1" t="s">
        <v>66</v>
      </c>
      <c r="Q1504" s="1" t="s">
        <v>67</v>
      </c>
      <c r="R1504" s="1" t="s">
        <v>87</v>
      </c>
      <c r="S1504" s="1" t="s">
        <v>88</v>
      </c>
      <c r="T1504" s="2">
        <v>43333</v>
      </c>
      <c r="U1504" s="2">
        <v>43333</v>
      </c>
      <c r="V1504" s="1" t="s">
        <v>52</v>
      </c>
      <c r="W1504" s="3">
        <v>1</v>
      </c>
      <c r="X1504" s="1" t="s">
        <v>53</v>
      </c>
      <c r="Y1504" s="4">
        <v>29327302</v>
      </c>
      <c r="Z1504" s="4">
        <v>-3841988</v>
      </c>
      <c r="AA1504" s="4">
        <v>0</v>
      </c>
      <c r="AB1504" s="4">
        <v>0</v>
      </c>
      <c r="AC1504" s="4">
        <v>0</v>
      </c>
      <c r="AD1504" s="4">
        <v>29327302</v>
      </c>
      <c r="AE1504" s="5">
        <v>1685</v>
      </c>
      <c r="AF1504" s="1" t="s">
        <v>70</v>
      </c>
      <c r="AG1504" s="1" t="s">
        <v>71</v>
      </c>
      <c r="AH1504" s="1" t="s">
        <v>89</v>
      </c>
      <c r="AI1504" s="1" t="s">
        <v>57</v>
      </c>
      <c r="AJ1504" s="5">
        <v>10950</v>
      </c>
      <c r="AK1504" s="4">
        <v>-304227</v>
      </c>
      <c r="AL1504" s="4">
        <v>0</v>
      </c>
      <c r="AM1504" s="4">
        <v>0</v>
      </c>
      <c r="AN1504" s="4">
        <v>0</v>
      </c>
      <c r="AO1504" s="4">
        <v>-4146215</v>
      </c>
      <c r="AP1504" s="4">
        <v>-4146215</v>
      </c>
      <c r="AQ1504" s="4">
        <v>0</v>
      </c>
      <c r="AR1504" s="4">
        <v>25181087</v>
      </c>
      <c r="AS1504" s="1" t="s">
        <v>52</v>
      </c>
      <c r="AT1504" s="9">
        <f t="shared" si="684"/>
        <v>43333</v>
      </c>
      <c r="AU1504" s="9">
        <f t="shared" si="685"/>
        <v>43313</v>
      </c>
      <c r="AV1504" s="9">
        <v>44798</v>
      </c>
      <c r="AW1504" s="11">
        <f t="shared" si="686"/>
        <v>4.0136986301369859</v>
      </c>
      <c r="AX1504">
        <v>25</v>
      </c>
      <c r="AY1504" s="12">
        <v>0.05</v>
      </c>
      <c r="AZ1504">
        <f t="shared" si="687"/>
        <v>3.7999999999999999E-2</v>
      </c>
      <c r="BA1504" s="13">
        <f t="shared" si="688"/>
        <v>29327302</v>
      </c>
      <c r="BB1504" s="17" t="s">
        <v>2189</v>
      </c>
      <c r="BC1504">
        <f>MATCH(BB1504,MONTHLY_INDEX!$A:$A,0)</f>
        <v>798</v>
      </c>
      <c r="BD1504">
        <f>MATCH(AU1504,MONTHLY_INDEX!$1:$1,0)</f>
        <v>80</v>
      </c>
      <c r="BE1504">
        <f>INDEX(MONTHLY_INDEX!$1:$1048576,Final!BC1504,Final!BD1504)</f>
        <v>96</v>
      </c>
      <c r="BF1504">
        <f>MATCH($BF$1,MONTHLY_INDEX!$1:$1,0)</f>
        <v>127</v>
      </c>
      <c r="BG1504">
        <f>INDEX(MONTHLY_INDEX!$1:$1048576,Final!BC1504,Final!BF1504)</f>
        <v>95.3</v>
      </c>
      <c r="BH1504" s="23">
        <f t="shared" si="696"/>
        <v>-7.2916666666666963E-3</v>
      </c>
      <c r="BI1504" s="14">
        <f t="shared" si="697"/>
        <v>29113457.089583334</v>
      </c>
      <c r="BJ1504" s="14">
        <f t="shared" si="698"/>
        <v>4440400.4278824767</v>
      </c>
      <c r="BK1504" s="15">
        <f t="shared" si="689"/>
        <v>24673056.661700856</v>
      </c>
      <c r="BL1504" s="52">
        <v>0</v>
      </c>
      <c r="BM1504" s="15">
        <f t="shared" si="699"/>
        <v>24673056.661700856</v>
      </c>
    </row>
    <row r="1505" spans="1:65">
      <c r="A1505" s="8">
        <v>1503</v>
      </c>
      <c r="B1505" s="1" t="s">
        <v>44</v>
      </c>
      <c r="C1505" s="1">
        <v>1500</v>
      </c>
      <c r="D1505" s="1" t="s">
        <v>60</v>
      </c>
      <c r="E1505" s="1">
        <v>150000062</v>
      </c>
      <c r="F1505" s="1" t="s">
        <v>60</v>
      </c>
      <c r="G1505" s="1" t="s">
        <v>97</v>
      </c>
      <c r="H1505" s="1">
        <v>9</v>
      </c>
      <c r="I1505" s="1" t="s">
        <v>52</v>
      </c>
      <c r="J1505" s="1" t="s">
        <v>49</v>
      </c>
      <c r="K1505" s="1">
        <v>17406001</v>
      </c>
      <c r="L1505" s="1" t="s">
        <v>50</v>
      </c>
      <c r="M1505" s="1" t="s">
        <v>51</v>
      </c>
      <c r="N1505" s="1" t="s">
        <v>64</v>
      </c>
      <c r="O1505" s="1" t="s">
        <v>65</v>
      </c>
      <c r="P1505" s="1" t="s">
        <v>66</v>
      </c>
      <c r="Q1505" s="1" t="s">
        <v>67</v>
      </c>
      <c r="R1505" s="1" t="s">
        <v>87</v>
      </c>
      <c r="S1505" s="1" t="s">
        <v>88</v>
      </c>
      <c r="T1505" s="2">
        <v>43333</v>
      </c>
      <c r="U1505" s="2">
        <v>43333</v>
      </c>
      <c r="V1505" s="1" t="s">
        <v>52</v>
      </c>
      <c r="W1505" s="3">
        <v>1</v>
      </c>
      <c r="X1505" s="1" t="s">
        <v>53</v>
      </c>
      <c r="Y1505" s="4">
        <v>1517250</v>
      </c>
      <c r="Z1505" s="4">
        <v>-198765</v>
      </c>
      <c r="AA1505" s="4">
        <v>0</v>
      </c>
      <c r="AB1505" s="4">
        <v>0</v>
      </c>
      <c r="AC1505" s="4">
        <v>0</v>
      </c>
      <c r="AD1505" s="4">
        <v>1517250</v>
      </c>
      <c r="AE1505" s="5">
        <v>1685</v>
      </c>
      <c r="AF1505" s="1" t="s">
        <v>70</v>
      </c>
      <c r="AG1505" s="1" t="s">
        <v>71</v>
      </c>
      <c r="AH1505" s="1" t="s">
        <v>89</v>
      </c>
      <c r="AI1505" s="1" t="s">
        <v>57</v>
      </c>
      <c r="AJ1505" s="5">
        <v>10950</v>
      </c>
      <c r="AK1505" s="4">
        <v>-15739</v>
      </c>
      <c r="AL1505" s="4">
        <v>0</v>
      </c>
      <c r="AM1505" s="4">
        <v>0</v>
      </c>
      <c r="AN1505" s="4">
        <v>0</v>
      </c>
      <c r="AO1505" s="4">
        <v>-214504</v>
      </c>
      <c r="AP1505" s="4">
        <v>-214504</v>
      </c>
      <c r="AQ1505" s="4">
        <v>0</v>
      </c>
      <c r="AR1505" s="4">
        <v>1302746</v>
      </c>
      <c r="AS1505" s="1" t="s">
        <v>52</v>
      </c>
      <c r="AT1505" s="9">
        <f t="shared" si="684"/>
        <v>43333</v>
      </c>
      <c r="AU1505" s="9">
        <f t="shared" si="685"/>
        <v>43313</v>
      </c>
      <c r="AV1505" s="9">
        <v>44798</v>
      </c>
      <c r="AW1505" s="11">
        <f t="shared" si="686"/>
        <v>4.0136986301369859</v>
      </c>
      <c r="AX1505">
        <v>15</v>
      </c>
      <c r="AY1505" s="12">
        <v>0.05</v>
      </c>
      <c r="AZ1505">
        <f t="shared" si="687"/>
        <v>6.3333333333333325E-2</v>
      </c>
      <c r="BA1505" s="13">
        <f t="shared" si="688"/>
        <v>1517250</v>
      </c>
      <c r="BB1505" s="17" t="s">
        <v>1941</v>
      </c>
      <c r="BC1505">
        <f>MATCH(BB1505,MONTHLY_INDEX!$A:$A,0)</f>
        <v>674</v>
      </c>
      <c r="BD1505">
        <f>MATCH(AU1505,MONTHLY_INDEX!$1:$1,0)</f>
        <v>80</v>
      </c>
      <c r="BE1505">
        <f>INDEX(MONTHLY_INDEX!$1:$1048576,Final!BC1505,Final!BD1505)</f>
        <v>105.1</v>
      </c>
      <c r="BF1505">
        <f>MATCH($BF$1,MONTHLY_INDEX!$1:$1,0)</f>
        <v>127</v>
      </c>
      <c r="BG1505">
        <f>INDEX(MONTHLY_INDEX!$1:$1048576,Final!BC1505,Final!BF1505)</f>
        <v>122.8</v>
      </c>
      <c r="BH1505" s="23">
        <f t="shared" si="696"/>
        <v>0.16841103710751668</v>
      </c>
      <c r="BI1505" s="14">
        <f t="shared" si="697"/>
        <v>1772771.6460513796</v>
      </c>
      <c r="BJ1505" s="14">
        <f t="shared" si="698"/>
        <v>450640.17139580037</v>
      </c>
      <c r="BK1505" s="15">
        <f t="shared" si="689"/>
        <v>1322131.4746555793</v>
      </c>
      <c r="BL1505" s="52">
        <v>0</v>
      </c>
      <c r="BM1505" s="15">
        <f t="shared" si="699"/>
        <v>1322131.4746555793</v>
      </c>
    </row>
    <row r="1506" spans="1:65">
      <c r="A1506" s="8">
        <v>1504</v>
      </c>
      <c r="B1506" s="1" t="s">
        <v>44</v>
      </c>
      <c r="C1506" s="1">
        <v>1500</v>
      </c>
      <c r="D1506" s="1" t="s">
        <v>60</v>
      </c>
      <c r="E1506" s="1">
        <v>150000062</v>
      </c>
      <c r="F1506" s="1" t="s">
        <v>60</v>
      </c>
      <c r="G1506" s="1" t="s">
        <v>98</v>
      </c>
      <c r="H1506" s="1">
        <v>10</v>
      </c>
      <c r="I1506" s="1" t="s">
        <v>52</v>
      </c>
      <c r="J1506" s="1" t="s">
        <v>49</v>
      </c>
      <c r="K1506" s="1">
        <v>17406001</v>
      </c>
      <c r="L1506" s="1" t="s">
        <v>50</v>
      </c>
      <c r="M1506" s="1" t="s">
        <v>51</v>
      </c>
      <c r="N1506" s="1" t="s">
        <v>64</v>
      </c>
      <c r="O1506" s="1" t="s">
        <v>65</v>
      </c>
      <c r="P1506" s="1" t="s">
        <v>66</v>
      </c>
      <c r="Q1506" s="1" t="s">
        <v>67</v>
      </c>
      <c r="R1506" s="1" t="s">
        <v>87</v>
      </c>
      <c r="S1506" s="1" t="s">
        <v>88</v>
      </c>
      <c r="T1506" s="2">
        <v>43333</v>
      </c>
      <c r="U1506" s="2">
        <v>43333</v>
      </c>
      <c r="V1506" s="1" t="s">
        <v>52</v>
      </c>
      <c r="W1506" s="3">
        <v>1</v>
      </c>
      <c r="X1506" s="1" t="s">
        <v>53</v>
      </c>
      <c r="Y1506" s="4">
        <v>312900</v>
      </c>
      <c r="Z1506" s="4">
        <v>-40991</v>
      </c>
      <c r="AA1506" s="4">
        <v>0</v>
      </c>
      <c r="AB1506" s="4">
        <v>0</v>
      </c>
      <c r="AC1506" s="4">
        <v>0</v>
      </c>
      <c r="AD1506" s="4">
        <v>312900</v>
      </c>
      <c r="AE1506" s="5">
        <v>1685</v>
      </c>
      <c r="AF1506" s="1" t="s">
        <v>70</v>
      </c>
      <c r="AG1506" s="1" t="s">
        <v>71</v>
      </c>
      <c r="AH1506" s="1" t="s">
        <v>89</v>
      </c>
      <c r="AI1506" s="1" t="s">
        <v>57</v>
      </c>
      <c r="AJ1506" s="5">
        <v>10950</v>
      </c>
      <c r="AK1506" s="4">
        <v>-3246</v>
      </c>
      <c r="AL1506" s="4">
        <v>0</v>
      </c>
      <c r="AM1506" s="4">
        <v>0</v>
      </c>
      <c r="AN1506" s="4">
        <v>0</v>
      </c>
      <c r="AO1506" s="4">
        <v>-44237</v>
      </c>
      <c r="AP1506" s="4">
        <v>-44237</v>
      </c>
      <c r="AQ1506" s="4">
        <v>0</v>
      </c>
      <c r="AR1506" s="4">
        <v>268663</v>
      </c>
      <c r="AS1506" s="1" t="s">
        <v>52</v>
      </c>
      <c r="AT1506" s="9">
        <f t="shared" si="684"/>
        <v>43333</v>
      </c>
      <c r="AU1506" s="9">
        <f t="shared" si="685"/>
        <v>43313</v>
      </c>
      <c r="AV1506" s="9">
        <v>44798</v>
      </c>
      <c r="AW1506" s="11">
        <f t="shared" si="686"/>
        <v>4.0136986301369859</v>
      </c>
      <c r="AX1506">
        <v>10</v>
      </c>
      <c r="AY1506" s="12">
        <v>0.05</v>
      </c>
      <c r="AZ1506">
        <f t="shared" si="687"/>
        <v>9.5000000000000001E-2</v>
      </c>
      <c r="BA1506" s="13">
        <f t="shared" si="688"/>
        <v>312900</v>
      </c>
      <c r="BB1506" s="17" t="s">
        <v>2189</v>
      </c>
      <c r="BC1506">
        <f>MATCH(BB1506,MONTHLY_INDEX!$A:$A,0)</f>
        <v>798</v>
      </c>
      <c r="BD1506">
        <f>MATCH(AU1506,MONTHLY_INDEX!$1:$1,0)</f>
        <v>80</v>
      </c>
      <c r="BE1506">
        <f>INDEX(MONTHLY_INDEX!$1:$1048576,Final!BC1506,Final!BD1506)</f>
        <v>96</v>
      </c>
      <c r="BF1506">
        <f>MATCH($BF$1,MONTHLY_INDEX!$1:$1,0)</f>
        <v>127</v>
      </c>
      <c r="BG1506">
        <f>INDEX(MONTHLY_INDEX!$1:$1048576,Final!BC1506,Final!BF1506)</f>
        <v>95.3</v>
      </c>
      <c r="BH1506" s="23">
        <f t="shared" si="696"/>
        <v>-7.2916666666666963E-3</v>
      </c>
      <c r="BI1506" s="14">
        <f t="shared" si="697"/>
        <v>310618.4375</v>
      </c>
      <c r="BJ1506" s="14">
        <f t="shared" si="698"/>
        <v>118439.2357234589</v>
      </c>
      <c r="BK1506" s="15">
        <f t="shared" si="689"/>
        <v>192179.2017765411</v>
      </c>
      <c r="BL1506" s="52">
        <v>0</v>
      </c>
      <c r="BM1506" s="15">
        <f t="shared" si="699"/>
        <v>192179.2017765411</v>
      </c>
    </row>
    <row r="1507" spans="1:65">
      <c r="A1507" s="8">
        <v>1505</v>
      </c>
      <c r="B1507" s="1" t="s">
        <v>44</v>
      </c>
      <c r="C1507" s="1">
        <v>1500</v>
      </c>
      <c r="D1507" s="1" t="s">
        <v>60</v>
      </c>
      <c r="E1507" s="1">
        <v>150000062</v>
      </c>
      <c r="F1507" s="1" t="s">
        <v>60</v>
      </c>
      <c r="G1507" s="1" t="s">
        <v>99</v>
      </c>
      <c r="H1507" s="1">
        <v>11</v>
      </c>
      <c r="I1507" s="1" t="s">
        <v>52</v>
      </c>
      <c r="J1507" s="1" t="s">
        <v>49</v>
      </c>
      <c r="K1507" s="1">
        <v>17406001</v>
      </c>
      <c r="L1507" s="1" t="s">
        <v>50</v>
      </c>
      <c r="M1507" s="1" t="s">
        <v>51</v>
      </c>
      <c r="N1507" s="1" t="s">
        <v>64</v>
      </c>
      <c r="O1507" s="1" t="s">
        <v>65</v>
      </c>
      <c r="P1507" s="1" t="s">
        <v>66</v>
      </c>
      <c r="Q1507" s="1" t="s">
        <v>67</v>
      </c>
      <c r="R1507" s="1" t="s">
        <v>87</v>
      </c>
      <c r="S1507" s="1" t="s">
        <v>88</v>
      </c>
      <c r="T1507" s="2">
        <v>43333</v>
      </c>
      <c r="U1507" s="2">
        <v>43333</v>
      </c>
      <c r="V1507" s="1" t="s">
        <v>52</v>
      </c>
      <c r="W1507" s="3">
        <v>1</v>
      </c>
      <c r="X1507" s="1" t="s">
        <v>53</v>
      </c>
      <c r="Y1507" s="4">
        <v>1174950</v>
      </c>
      <c r="Z1507" s="4">
        <v>-153922</v>
      </c>
      <c r="AA1507" s="4">
        <v>0</v>
      </c>
      <c r="AB1507" s="4">
        <v>0</v>
      </c>
      <c r="AC1507" s="4">
        <v>0</v>
      </c>
      <c r="AD1507" s="4">
        <v>1174950</v>
      </c>
      <c r="AE1507" s="5">
        <v>1685</v>
      </c>
      <c r="AF1507" s="1" t="s">
        <v>70</v>
      </c>
      <c r="AG1507" s="1" t="s">
        <v>71</v>
      </c>
      <c r="AH1507" s="1" t="s">
        <v>89</v>
      </c>
      <c r="AI1507" s="1" t="s">
        <v>57</v>
      </c>
      <c r="AJ1507" s="5">
        <v>10950</v>
      </c>
      <c r="AK1507" s="4">
        <v>-12188</v>
      </c>
      <c r="AL1507" s="4">
        <v>0</v>
      </c>
      <c r="AM1507" s="4">
        <v>0</v>
      </c>
      <c r="AN1507" s="4">
        <v>0</v>
      </c>
      <c r="AO1507" s="4">
        <v>-166110</v>
      </c>
      <c r="AP1507" s="4">
        <v>-166110</v>
      </c>
      <c r="AQ1507" s="4">
        <v>0</v>
      </c>
      <c r="AR1507" s="4">
        <v>1008840</v>
      </c>
      <c r="AS1507" s="1" t="s">
        <v>52</v>
      </c>
      <c r="AT1507" s="9">
        <f t="shared" si="684"/>
        <v>43333</v>
      </c>
      <c r="AU1507" s="9">
        <f t="shared" si="685"/>
        <v>43313</v>
      </c>
      <c r="AV1507" s="9">
        <v>44798</v>
      </c>
      <c r="AW1507" s="11">
        <f t="shared" si="686"/>
        <v>4.0136986301369859</v>
      </c>
      <c r="AX1507">
        <v>10</v>
      </c>
      <c r="AY1507" s="12">
        <v>0.05</v>
      </c>
      <c r="AZ1507">
        <f t="shared" si="687"/>
        <v>9.5000000000000001E-2</v>
      </c>
      <c r="BA1507" s="13">
        <f t="shared" si="688"/>
        <v>1174950</v>
      </c>
      <c r="BB1507" s="17" t="s">
        <v>2189</v>
      </c>
      <c r="BC1507">
        <f>MATCH(BB1507,MONTHLY_INDEX!$A:$A,0)</f>
        <v>798</v>
      </c>
      <c r="BD1507">
        <f>MATCH(AU1507,MONTHLY_INDEX!$1:$1,0)</f>
        <v>80</v>
      </c>
      <c r="BE1507">
        <f>INDEX(MONTHLY_INDEX!$1:$1048576,Final!BC1507,Final!BD1507)</f>
        <v>96</v>
      </c>
      <c r="BF1507">
        <f>MATCH($BF$1,MONTHLY_INDEX!$1:$1,0)</f>
        <v>127</v>
      </c>
      <c r="BG1507">
        <f>INDEX(MONTHLY_INDEX!$1:$1048576,Final!BC1507,Final!BF1507)</f>
        <v>95.3</v>
      </c>
      <c r="BH1507" s="23">
        <f t="shared" si="696"/>
        <v>-7.2916666666666963E-3</v>
      </c>
      <c r="BI1507" s="14">
        <f t="shared" si="697"/>
        <v>1166382.65625</v>
      </c>
      <c r="BJ1507" s="14">
        <f t="shared" si="698"/>
        <v>444743.30461258558</v>
      </c>
      <c r="BK1507" s="15">
        <f t="shared" si="689"/>
        <v>721639.35163741442</v>
      </c>
      <c r="BL1507" s="52">
        <v>0</v>
      </c>
      <c r="BM1507" s="15">
        <f t="shared" si="699"/>
        <v>721639.35163741442</v>
      </c>
    </row>
    <row r="1508" spans="1:65">
      <c r="A1508" s="8">
        <v>1506</v>
      </c>
      <c r="B1508" s="1" t="s">
        <v>44</v>
      </c>
      <c r="C1508" s="1">
        <v>1500</v>
      </c>
      <c r="D1508" s="1" t="s">
        <v>60</v>
      </c>
      <c r="E1508" s="1">
        <v>150000062</v>
      </c>
      <c r="F1508" s="1" t="s">
        <v>60</v>
      </c>
      <c r="G1508" s="1" t="s">
        <v>100</v>
      </c>
      <c r="H1508" s="1">
        <v>12</v>
      </c>
      <c r="I1508" s="1" t="s">
        <v>52</v>
      </c>
      <c r="J1508" s="1" t="s">
        <v>49</v>
      </c>
      <c r="K1508" s="1">
        <v>17406001</v>
      </c>
      <c r="L1508" s="1" t="s">
        <v>50</v>
      </c>
      <c r="M1508" s="1" t="s">
        <v>51</v>
      </c>
      <c r="N1508" s="1" t="s">
        <v>64</v>
      </c>
      <c r="O1508" s="1" t="s">
        <v>65</v>
      </c>
      <c r="P1508" s="1" t="s">
        <v>66</v>
      </c>
      <c r="Q1508" s="1" t="s">
        <v>67</v>
      </c>
      <c r="R1508" s="1" t="s">
        <v>87</v>
      </c>
      <c r="S1508" s="1" t="s">
        <v>88</v>
      </c>
      <c r="T1508" s="2">
        <v>43333</v>
      </c>
      <c r="U1508" s="2">
        <v>43333</v>
      </c>
      <c r="V1508" s="1" t="s">
        <v>52</v>
      </c>
      <c r="W1508" s="3">
        <v>1</v>
      </c>
      <c r="X1508" s="1" t="s">
        <v>53</v>
      </c>
      <c r="Y1508" s="4">
        <v>582750</v>
      </c>
      <c r="Z1508" s="4">
        <v>-76342</v>
      </c>
      <c r="AA1508" s="4">
        <v>0</v>
      </c>
      <c r="AB1508" s="4">
        <v>0</v>
      </c>
      <c r="AC1508" s="4">
        <v>0</v>
      </c>
      <c r="AD1508" s="4">
        <v>582750</v>
      </c>
      <c r="AE1508" s="5">
        <v>1685</v>
      </c>
      <c r="AF1508" s="1" t="s">
        <v>70</v>
      </c>
      <c r="AG1508" s="1" t="s">
        <v>71</v>
      </c>
      <c r="AH1508" s="1" t="s">
        <v>89</v>
      </c>
      <c r="AI1508" s="1" t="s">
        <v>57</v>
      </c>
      <c r="AJ1508" s="5">
        <v>10950</v>
      </c>
      <c r="AK1508" s="4">
        <v>-6045</v>
      </c>
      <c r="AL1508" s="4">
        <v>0</v>
      </c>
      <c r="AM1508" s="4">
        <v>0</v>
      </c>
      <c r="AN1508" s="4">
        <v>0</v>
      </c>
      <c r="AO1508" s="4">
        <v>-82387</v>
      </c>
      <c r="AP1508" s="4">
        <v>-82387</v>
      </c>
      <c r="AQ1508" s="4">
        <v>0</v>
      </c>
      <c r="AR1508" s="4">
        <v>500363</v>
      </c>
      <c r="AS1508" s="1" t="s">
        <v>52</v>
      </c>
      <c r="AT1508" s="9">
        <f t="shared" si="684"/>
        <v>43333</v>
      </c>
      <c r="AU1508" s="9">
        <f t="shared" si="685"/>
        <v>43313</v>
      </c>
      <c r="AV1508" s="9">
        <v>44798</v>
      </c>
      <c r="AW1508" s="11">
        <f t="shared" si="686"/>
        <v>4.0136986301369859</v>
      </c>
      <c r="AX1508">
        <v>10</v>
      </c>
      <c r="AY1508" s="12">
        <v>0.05</v>
      </c>
      <c r="AZ1508">
        <f t="shared" si="687"/>
        <v>9.5000000000000001E-2</v>
      </c>
      <c r="BA1508" s="13">
        <f t="shared" si="688"/>
        <v>582750</v>
      </c>
      <c r="BB1508" s="17" t="s">
        <v>1973</v>
      </c>
      <c r="BC1508">
        <f>MATCH(BB1508,MONTHLY_INDEX!$A:$A,0)</f>
        <v>690</v>
      </c>
      <c r="BD1508">
        <f>MATCH(AU1508,MONTHLY_INDEX!$1:$1,0)</f>
        <v>80</v>
      </c>
      <c r="BE1508">
        <f>INDEX(MONTHLY_INDEX!$1:$1048576,Final!BC1508,Final!BD1508)</f>
        <v>110</v>
      </c>
      <c r="BF1508">
        <f>MATCH($BF$1,MONTHLY_INDEX!$1:$1,0)</f>
        <v>127</v>
      </c>
      <c r="BG1508">
        <f>INDEX(MONTHLY_INDEX!$1:$1048576,Final!BC1508,Final!BF1508)</f>
        <v>145.69999999999999</v>
      </c>
      <c r="BH1508" s="23">
        <f t="shared" si="696"/>
        <v>0.32454545454545441</v>
      </c>
      <c r="BI1508" s="14">
        <f t="shared" si="697"/>
        <v>771878.86363636365</v>
      </c>
      <c r="BJ1508" s="14">
        <f t="shared" si="698"/>
        <v>294318.46807285177</v>
      </c>
      <c r="BK1508" s="15">
        <f t="shared" si="689"/>
        <v>477560.39556351188</v>
      </c>
      <c r="BL1508" s="52">
        <v>0</v>
      </c>
      <c r="BM1508" s="15">
        <f t="shared" si="699"/>
        <v>477560.39556351188</v>
      </c>
    </row>
    <row r="1509" spans="1:65">
      <c r="A1509" s="8">
        <v>1507</v>
      </c>
      <c r="B1509" s="1" t="s">
        <v>44</v>
      </c>
      <c r="C1509" s="1">
        <v>1500</v>
      </c>
      <c r="D1509" s="1" t="s">
        <v>60</v>
      </c>
      <c r="E1509" s="1">
        <v>150000062</v>
      </c>
      <c r="F1509" s="1" t="s">
        <v>60</v>
      </c>
      <c r="G1509" s="1" t="s">
        <v>101</v>
      </c>
      <c r="H1509" s="1">
        <v>13</v>
      </c>
      <c r="I1509" s="1" t="s">
        <v>52</v>
      </c>
      <c r="J1509" s="1" t="s">
        <v>49</v>
      </c>
      <c r="K1509" s="1">
        <v>17406001</v>
      </c>
      <c r="L1509" s="1" t="s">
        <v>50</v>
      </c>
      <c r="M1509" s="1" t="s">
        <v>51</v>
      </c>
      <c r="N1509" s="1" t="s">
        <v>64</v>
      </c>
      <c r="O1509" s="1" t="s">
        <v>65</v>
      </c>
      <c r="P1509" s="1" t="s">
        <v>66</v>
      </c>
      <c r="Q1509" s="1" t="s">
        <v>67</v>
      </c>
      <c r="R1509" s="1" t="s">
        <v>87</v>
      </c>
      <c r="S1509" s="1" t="s">
        <v>88</v>
      </c>
      <c r="T1509" s="2">
        <v>43333</v>
      </c>
      <c r="U1509" s="2">
        <v>43333</v>
      </c>
      <c r="V1509" s="1" t="s">
        <v>52</v>
      </c>
      <c r="W1509" s="3">
        <v>1</v>
      </c>
      <c r="X1509" s="1" t="s">
        <v>53</v>
      </c>
      <c r="Y1509" s="4">
        <v>9976171</v>
      </c>
      <c r="Z1509" s="4">
        <v>-1306915</v>
      </c>
      <c r="AA1509" s="4">
        <v>0</v>
      </c>
      <c r="AB1509" s="4">
        <v>0</v>
      </c>
      <c r="AC1509" s="4">
        <v>0</v>
      </c>
      <c r="AD1509" s="4">
        <v>9976171</v>
      </c>
      <c r="AE1509" s="5">
        <v>1685</v>
      </c>
      <c r="AF1509" s="1" t="s">
        <v>70</v>
      </c>
      <c r="AG1509" s="1" t="s">
        <v>71</v>
      </c>
      <c r="AH1509" s="1" t="s">
        <v>89</v>
      </c>
      <c r="AI1509" s="1" t="s">
        <v>57</v>
      </c>
      <c r="AJ1509" s="5">
        <v>10950</v>
      </c>
      <c r="AK1509" s="4">
        <v>-103488</v>
      </c>
      <c r="AL1509" s="4">
        <v>0</v>
      </c>
      <c r="AM1509" s="4">
        <v>0</v>
      </c>
      <c r="AN1509" s="4">
        <v>0</v>
      </c>
      <c r="AO1509" s="4">
        <v>-1410403</v>
      </c>
      <c r="AP1509" s="4">
        <v>-1410403</v>
      </c>
      <c r="AQ1509" s="4">
        <v>0</v>
      </c>
      <c r="AR1509" s="4">
        <v>8565768</v>
      </c>
      <c r="AS1509" s="1" t="s">
        <v>52</v>
      </c>
      <c r="AT1509" s="9">
        <f t="shared" si="684"/>
        <v>43333</v>
      </c>
      <c r="AU1509" s="9">
        <f t="shared" si="685"/>
        <v>43313</v>
      </c>
      <c r="AV1509" s="9">
        <v>44798</v>
      </c>
      <c r="AW1509" s="11">
        <f t="shared" si="686"/>
        <v>4.0136986301369859</v>
      </c>
      <c r="AX1509">
        <v>25</v>
      </c>
      <c r="AY1509" s="12">
        <v>0.05</v>
      </c>
      <c r="AZ1509">
        <f t="shared" si="687"/>
        <v>3.7999999999999999E-2</v>
      </c>
      <c r="BA1509" s="13">
        <f t="shared" si="688"/>
        <v>9976171</v>
      </c>
      <c r="BB1509" s="17" t="s">
        <v>2189</v>
      </c>
      <c r="BC1509">
        <f>MATCH(BB1509,MONTHLY_INDEX!$A:$A,0)</f>
        <v>798</v>
      </c>
      <c r="BD1509">
        <f>MATCH(AU1509,MONTHLY_INDEX!$1:$1,0)</f>
        <v>80</v>
      </c>
      <c r="BE1509">
        <f>INDEX(MONTHLY_INDEX!$1:$1048576,Final!BC1509,Final!BD1509)</f>
        <v>96</v>
      </c>
      <c r="BF1509">
        <f>MATCH($BF$1,MONTHLY_INDEX!$1:$1,0)</f>
        <v>127</v>
      </c>
      <c r="BG1509">
        <f>INDEX(MONTHLY_INDEX!$1:$1048576,Final!BC1509,Final!BF1509)</f>
        <v>95.3</v>
      </c>
      <c r="BH1509" s="23">
        <f t="shared" si="696"/>
        <v>-7.2916666666666963E-3</v>
      </c>
      <c r="BI1509" s="14">
        <f t="shared" si="697"/>
        <v>9903428.0864583328</v>
      </c>
      <c r="BJ1509" s="14">
        <f t="shared" si="698"/>
        <v>1510476.2782825625</v>
      </c>
      <c r="BK1509" s="15">
        <f t="shared" si="689"/>
        <v>8392951.8081757706</v>
      </c>
      <c r="BL1509" s="52">
        <v>0</v>
      </c>
      <c r="BM1509" s="15">
        <f t="shared" si="699"/>
        <v>8392951.8081757706</v>
      </c>
    </row>
    <row r="1510" spans="1:65">
      <c r="A1510" s="8">
        <v>1508</v>
      </c>
      <c r="B1510" s="1" t="s">
        <v>44</v>
      </c>
      <c r="C1510" s="1">
        <v>1500</v>
      </c>
      <c r="D1510" s="1" t="s">
        <v>60</v>
      </c>
      <c r="E1510" s="1">
        <v>150000062</v>
      </c>
      <c r="F1510" s="1" t="s">
        <v>60</v>
      </c>
      <c r="G1510" s="1" t="s">
        <v>102</v>
      </c>
      <c r="H1510" s="1">
        <v>14</v>
      </c>
      <c r="I1510" s="1" t="s">
        <v>52</v>
      </c>
      <c r="J1510" s="1" t="s">
        <v>49</v>
      </c>
      <c r="K1510" s="1">
        <v>17406001</v>
      </c>
      <c r="L1510" s="1" t="s">
        <v>50</v>
      </c>
      <c r="M1510" s="1" t="s">
        <v>51</v>
      </c>
      <c r="N1510" s="1" t="s">
        <v>64</v>
      </c>
      <c r="O1510" s="1" t="s">
        <v>65</v>
      </c>
      <c r="P1510" s="1" t="s">
        <v>66</v>
      </c>
      <c r="Q1510" s="1" t="s">
        <v>67</v>
      </c>
      <c r="R1510" s="1" t="s">
        <v>87</v>
      </c>
      <c r="S1510" s="1" t="s">
        <v>88</v>
      </c>
      <c r="T1510" s="2">
        <v>43333</v>
      </c>
      <c r="U1510" s="2">
        <v>43333</v>
      </c>
      <c r="V1510" s="1" t="s">
        <v>52</v>
      </c>
      <c r="W1510" s="3">
        <v>1</v>
      </c>
      <c r="X1510" s="1" t="s">
        <v>53</v>
      </c>
      <c r="Y1510" s="4">
        <v>21103901</v>
      </c>
      <c r="Z1510" s="4">
        <v>-2764690</v>
      </c>
      <c r="AA1510" s="4">
        <v>0</v>
      </c>
      <c r="AB1510" s="4">
        <v>0</v>
      </c>
      <c r="AC1510" s="4">
        <v>0</v>
      </c>
      <c r="AD1510" s="4">
        <v>21103901</v>
      </c>
      <c r="AE1510" s="5">
        <v>1685</v>
      </c>
      <c r="AF1510" s="1" t="s">
        <v>70</v>
      </c>
      <c r="AG1510" s="1" t="s">
        <v>71</v>
      </c>
      <c r="AH1510" s="1" t="s">
        <v>89</v>
      </c>
      <c r="AI1510" s="1" t="s">
        <v>57</v>
      </c>
      <c r="AJ1510" s="5">
        <v>10950</v>
      </c>
      <c r="AK1510" s="4">
        <v>-218921</v>
      </c>
      <c r="AL1510" s="4">
        <v>0</v>
      </c>
      <c r="AM1510" s="4">
        <v>0</v>
      </c>
      <c r="AN1510" s="4">
        <v>0</v>
      </c>
      <c r="AO1510" s="4">
        <v>-2983611</v>
      </c>
      <c r="AP1510" s="4">
        <v>-2983611</v>
      </c>
      <c r="AQ1510" s="4">
        <v>0</v>
      </c>
      <c r="AR1510" s="4">
        <v>18120290</v>
      </c>
      <c r="AS1510" s="1" t="s">
        <v>52</v>
      </c>
      <c r="AT1510" s="9">
        <f t="shared" si="684"/>
        <v>43333</v>
      </c>
      <c r="AU1510" s="9">
        <f t="shared" si="685"/>
        <v>43313</v>
      </c>
      <c r="AV1510" s="9">
        <v>44798</v>
      </c>
      <c r="AW1510" s="11">
        <f t="shared" si="686"/>
        <v>4.0136986301369859</v>
      </c>
      <c r="AX1510">
        <v>25</v>
      </c>
      <c r="AY1510" s="12">
        <v>0.05</v>
      </c>
      <c r="AZ1510">
        <f t="shared" si="687"/>
        <v>3.7999999999999999E-2</v>
      </c>
      <c r="BA1510" s="13">
        <f t="shared" si="688"/>
        <v>21103901</v>
      </c>
      <c r="BB1510" s="17" t="s">
        <v>2189</v>
      </c>
      <c r="BC1510">
        <f>MATCH(BB1510,MONTHLY_INDEX!$A:$A,0)</f>
        <v>798</v>
      </c>
      <c r="BD1510">
        <f>MATCH(AU1510,MONTHLY_INDEX!$1:$1,0)</f>
        <v>80</v>
      </c>
      <c r="BE1510">
        <f>INDEX(MONTHLY_INDEX!$1:$1048576,Final!BC1510,Final!BD1510)</f>
        <v>96</v>
      </c>
      <c r="BF1510">
        <f>MATCH($BF$1,MONTHLY_INDEX!$1:$1,0)</f>
        <v>127</v>
      </c>
      <c r="BG1510">
        <f>INDEX(MONTHLY_INDEX!$1:$1048576,Final!BC1510,Final!BF1510)</f>
        <v>95.3</v>
      </c>
      <c r="BH1510" s="23">
        <f t="shared" si="696"/>
        <v>-7.2916666666666963E-3</v>
      </c>
      <c r="BI1510" s="14">
        <f t="shared" si="697"/>
        <v>20950018.388541665</v>
      </c>
      <c r="BJ1510" s="14">
        <f t="shared" si="698"/>
        <v>3195308.2840825049</v>
      </c>
      <c r="BK1510" s="15">
        <f t="shared" si="689"/>
        <v>17754710.104459159</v>
      </c>
      <c r="BL1510" s="52">
        <v>0</v>
      </c>
      <c r="BM1510" s="15">
        <f t="shared" si="699"/>
        <v>17754710.104459159</v>
      </c>
    </row>
    <row r="1511" spans="1:65">
      <c r="A1511" s="8">
        <v>1509</v>
      </c>
      <c r="B1511" s="1" t="s">
        <v>44</v>
      </c>
      <c r="C1511" s="1">
        <v>1500</v>
      </c>
      <c r="D1511" s="1" t="s">
        <v>60</v>
      </c>
      <c r="E1511" s="1">
        <v>150000062</v>
      </c>
      <c r="F1511" s="1" t="s">
        <v>60</v>
      </c>
      <c r="G1511" s="1" t="s">
        <v>103</v>
      </c>
      <c r="H1511" s="1">
        <v>15</v>
      </c>
      <c r="I1511" s="1" t="s">
        <v>52</v>
      </c>
      <c r="J1511" s="1" t="s">
        <v>49</v>
      </c>
      <c r="K1511" s="1">
        <v>17406001</v>
      </c>
      <c r="L1511" s="1" t="s">
        <v>50</v>
      </c>
      <c r="M1511" s="1" t="s">
        <v>51</v>
      </c>
      <c r="N1511" s="1" t="s">
        <v>64</v>
      </c>
      <c r="O1511" s="1" t="s">
        <v>65</v>
      </c>
      <c r="P1511" s="1" t="s">
        <v>66</v>
      </c>
      <c r="Q1511" s="1" t="s">
        <v>67</v>
      </c>
      <c r="R1511" s="1" t="s">
        <v>87</v>
      </c>
      <c r="S1511" s="1" t="s">
        <v>88</v>
      </c>
      <c r="T1511" s="2">
        <v>43333</v>
      </c>
      <c r="U1511" s="2">
        <v>43333</v>
      </c>
      <c r="V1511" s="1" t="s">
        <v>52</v>
      </c>
      <c r="W1511" s="3">
        <v>1</v>
      </c>
      <c r="X1511" s="1" t="s">
        <v>53</v>
      </c>
      <c r="Y1511" s="4">
        <v>580650</v>
      </c>
      <c r="Z1511" s="4">
        <v>-76066</v>
      </c>
      <c r="AA1511" s="4">
        <v>0</v>
      </c>
      <c r="AB1511" s="4">
        <v>0</v>
      </c>
      <c r="AC1511" s="4">
        <v>0</v>
      </c>
      <c r="AD1511" s="4">
        <v>580650</v>
      </c>
      <c r="AE1511" s="5">
        <v>1685</v>
      </c>
      <c r="AF1511" s="1" t="s">
        <v>70</v>
      </c>
      <c r="AG1511" s="1" t="s">
        <v>71</v>
      </c>
      <c r="AH1511" s="1" t="s">
        <v>89</v>
      </c>
      <c r="AI1511" s="1" t="s">
        <v>57</v>
      </c>
      <c r="AJ1511" s="5">
        <v>10950</v>
      </c>
      <c r="AK1511" s="4">
        <v>-6023</v>
      </c>
      <c r="AL1511" s="4">
        <v>0</v>
      </c>
      <c r="AM1511" s="4">
        <v>0</v>
      </c>
      <c r="AN1511" s="4">
        <v>0</v>
      </c>
      <c r="AO1511" s="4">
        <v>-82089</v>
      </c>
      <c r="AP1511" s="4">
        <v>-82089</v>
      </c>
      <c r="AQ1511" s="4">
        <v>0</v>
      </c>
      <c r="AR1511" s="4">
        <v>498561</v>
      </c>
      <c r="AS1511" s="1" t="s">
        <v>52</v>
      </c>
      <c r="AT1511" s="9">
        <f t="shared" si="684"/>
        <v>43333</v>
      </c>
      <c r="AU1511" s="9">
        <f t="shared" si="685"/>
        <v>43313</v>
      </c>
      <c r="AV1511" s="9">
        <v>44798</v>
      </c>
      <c r="AW1511" s="11">
        <f t="shared" si="686"/>
        <v>4.0136986301369859</v>
      </c>
      <c r="AX1511">
        <v>10</v>
      </c>
      <c r="AY1511" s="12">
        <v>0.05</v>
      </c>
      <c r="AZ1511">
        <f t="shared" si="687"/>
        <v>9.5000000000000001E-2</v>
      </c>
      <c r="BA1511" s="13">
        <f t="shared" si="688"/>
        <v>580650</v>
      </c>
      <c r="BB1511" s="17" t="s">
        <v>1941</v>
      </c>
      <c r="BC1511">
        <f>MATCH(BB1511,MONTHLY_INDEX!$A:$A,0)</f>
        <v>674</v>
      </c>
      <c r="BD1511">
        <f>MATCH(AU1511,MONTHLY_INDEX!$1:$1,0)</f>
        <v>80</v>
      </c>
      <c r="BE1511">
        <f>INDEX(MONTHLY_INDEX!$1:$1048576,Final!BC1511,Final!BD1511)</f>
        <v>105.1</v>
      </c>
      <c r="BF1511">
        <f>MATCH($BF$1,MONTHLY_INDEX!$1:$1,0)</f>
        <v>127</v>
      </c>
      <c r="BG1511">
        <f>INDEX(MONTHLY_INDEX!$1:$1048576,Final!BC1511,Final!BF1511)</f>
        <v>122.8</v>
      </c>
      <c r="BH1511" s="23">
        <f t="shared" si="696"/>
        <v>0.16841103710751668</v>
      </c>
      <c r="BI1511" s="14">
        <f t="shared" si="697"/>
        <v>678437.86869647959</v>
      </c>
      <c r="BJ1511" s="14">
        <f t="shared" si="698"/>
        <v>258689.28870091107</v>
      </c>
      <c r="BK1511" s="15">
        <f t="shared" si="689"/>
        <v>419748.57999556849</v>
      </c>
      <c r="BL1511" s="52">
        <v>0</v>
      </c>
      <c r="BM1511" s="15">
        <f t="shared" si="699"/>
        <v>419748.57999556849</v>
      </c>
    </row>
    <row r="1512" spans="1:65">
      <c r="A1512" s="8">
        <v>1510</v>
      </c>
      <c r="B1512" s="1" t="s">
        <v>44</v>
      </c>
      <c r="C1512" s="1">
        <v>1500</v>
      </c>
      <c r="D1512" s="1" t="s">
        <v>60</v>
      </c>
      <c r="E1512" s="1">
        <v>150000062</v>
      </c>
      <c r="F1512" s="1" t="s">
        <v>60</v>
      </c>
      <c r="G1512" s="1" t="s">
        <v>104</v>
      </c>
      <c r="H1512" s="1">
        <v>16</v>
      </c>
      <c r="I1512" s="1" t="s">
        <v>52</v>
      </c>
      <c r="J1512" s="1" t="s">
        <v>49</v>
      </c>
      <c r="K1512" s="1">
        <v>17406001</v>
      </c>
      <c r="L1512" s="1" t="s">
        <v>50</v>
      </c>
      <c r="M1512" s="1" t="s">
        <v>51</v>
      </c>
      <c r="N1512" s="1" t="s">
        <v>64</v>
      </c>
      <c r="O1512" s="1" t="s">
        <v>65</v>
      </c>
      <c r="P1512" s="1" t="s">
        <v>66</v>
      </c>
      <c r="Q1512" s="1" t="s">
        <v>67</v>
      </c>
      <c r="R1512" s="1" t="s">
        <v>87</v>
      </c>
      <c r="S1512" s="1" t="s">
        <v>88</v>
      </c>
      <c r="T1512" s="2">
        <v>43333</v>
      </c>
      <c r="U1512" s="2">
        <v>43333</v>
      </c>
      <c r="V1512" s="1" t="s">
        <v>52</v>
      </c>
      <c r="W1512" s="3">
        <v>1</v>
      </c>
      <c r="X1512" s="1" t="s">
        <v>53</v>
      </c>
      <c r="Y1512" s="4">
        <v>175035</v>
      </c>
      <c r="Z1512" s="4">
        <v>-22929</v>
      </c>
      <c r="AA1512" s="4">
        <v>0</v>
      </c>
      <c r="AB1512" s="4">
        <v>0</v>
      </c>
      <c r="AC1512" s="4">
        <v>0</v>
      </c>
      <c r="AD1512" s="4">
        <v>175035</v>
      </c>
      <c r="AE1512" s="5">
        <v>1685</v>
      </c>
      <c r="AF1512" s="1" t="s">
        <v>70</v>
      </c>
      <c r="AG1512" s="1" t="s">
        <v>71</v>
      </c>
      <c r="AH1512" s="1" t="s">
        <v>89</v>
      </c>
      <c r="AI1512" s="1" t="s">
        <v>57</v>
      </c>
      <c r="AJ1512" s="5">
        <v>10950</v>
      </c>
      <c r="AK1512" s="4">
        <v>-1816</v>
      </c>
      <c r="AL1512" s="4">
        <v>0</v>
      </c>
      <c r="AM1512" s="4">
        <v>0</v>
      </c>
      <c r="AN1512" s="4">
        <v>0</v>
      </c>
      <c r="AO1512" s="4">
        <v>-24745</v>
      </c>
      <c r="AP1512" s="4">
        <v>-24745</v>
      </c>
      <c r="AQ1512" s="4">
        <v>0</v>
      </c>
      <c r="AR1512" s="4">
        <v>150290</v>
      </c>
      <c r="AS1512" s="1" t="s">
        <v>52</v>
      </c>
      <c r="AT1512" s="9">
        <f t="shared" si="684"/>
        <v>43333</v>
      </c>
      <c r="AU1512" s="9">
        <f t="shared" si="685"/>
        <v>43313</v>
      </c>
      <c r="AV1512" s="9">
        <v>44798</v>
      </c>
      <c r="AW1512" s="11">
        <f t="shared" si="686"/>
        <v>4.0136986301369859</v>
      </c>
      <c r="AX1512">
        <v>10</v>
      </c>
      <c r="AY1512" s="12">
        <v>0.05</v>
      </c>
      <c r="AZ1512">
        <f t="shared" si="687"/>
        <v>9.5000000000000001E-2</v>
      </c>
      <c r="BA1512" s="13">
        <f t="shared" si="688"/>
        <v>175035</v>
      </c>
      <c r="BB1512" s="17" t="s">
        <v>1877</v>
      </c>
      <c r="BC1512">
        <f>MATCH(BB1512,MONTHLY_INDEX!$A:$A,0)</f>
        <v>642</v>
      </c>
      <c r="BD1512">
        <f>MATCH(AU1512,MONTHLY_INDEX!$1:$1,0)</f>
        <v>80</v>
      </c>
      <c r="BE1512">
        <f>INDEX(MONTHLY_INDEX!$1:$1048576,Final!BC1512,Final!BD1512)</f>
        <v>79.099999999999994</v>
      </c>
      <c r="BF1512">
        <f>MATCH($BF$1,MONTHLY_INDEX!$1:$1,0)</f>
        <v>127</v>
      </c>
      <c r="BG1512">
        <f>INDEX(MONTHLY_INDEX!$1:$1048576,Final!BC1512,Final!BF1512)</f>
        <v>94</v>
      </c>
      <c r="BH1512" s="23">
        <f t="shared" si="696"/>
        <v>0.18836915297092297</v>
      </c>
      <c r="BI1512" s="14">
        <f t="shared" si="697"/>
        <v>208006.19469026552</v>
      </c>
      <c r="BJ1512" s="14">
        <f t="shared" si="698"/>
        <v>79313.046975390971</v>
      </c>
      <c r="BK1512" s="15">
        <f t="shared" si="689"/>
        <v>128693.14771487455</v>
      </c>
      <c r="BL1512" s="52">
        <v>0</v>
      </c>
      <c r="BM1512" s="15">
        <f t="shared" si="699"/>
        <v>128693.14771487455</v>
      </c>
    </row>
    <row r="1513" spans="1:65">
      <c r="A1513" s="8">
        <v>1511</v>
      </c>
      <c r="B1513" s="1" t="s">
        <v>44</v>
      </c>
      <c r="C1513" s="1">
        <v>1500</v>
      </c>
      <c r="D1513" s="1" t="s">
        <v>60</v>
      </c>
      <c r="E1513" s="1">
        <v>150000062</v>
      </c>
      <c r="F1513" s="1" t="s">
        <v>60</v>
      </c>
      <c r="G1513" s="1" t="s">
        <v>105</v>
      </c>
      <c r="H1513" s="1">
        <v>17</v>
      </c>
      <c r="I1513" s="1" t="s">
        <v>52</v>
      </c>
      <c r="J1513" s="1" t="s">
        <v>49</v>
      </c>
      <c r="K1513" s="1">
        <v>17406001</v>
      </c>
      <c r="L1513" s="1" t="s">
        <v>50</v>
      </c>
      <c r="M1513" s="1" t="s">
        <v>51</v>
      </c>
      <c r="N1513" s="1" t="s">
        <v>64</v>
      </c>
      <c r="O1513" s="1" t="s">
        <v>65</v>
      </c>
      <c r="P1513" s="1" t="s">
        <v>66</v>
      </c>
      <c r="Q1513" s="1" t="s">
        <v>67</v>
      </c>
      <c r="R1513" s="1" t="s">
        <v>87</v>
      </c>
      <c r="S1513" s="1" t="s">
        <v>88</v>
      </c>
      <c r="T1513" s="2">
        <v>43333</v>
      </c>
      <c r="U1513" s="2">
        <v>43333</v>
      </c>
      <c r="V1513" s="1" t="s">
        <v>52</v>
      </c>
      <c r="W1513" s="3">
        <v>1</v>
      </c>
      <c r="X1513" s="1" t="s">
        <v>53</v>
      </c>
      <c r="Y1513" s="4">
        <v>132796</v>
      </c>
      <c r="Z1513" s="4">
        <v>-17395</v>
      </c>
      <c r="AA1513" s="4">
        <v>0</v>
      </c>
      <c r="AB1513" s="4">
        <v>0</v>
      </c>
      <c r="AC1513" s="4">
        <v>0</v>
      </c>
      <c r="AD1513" s="4">
        <v>132796</v>
      </c>
      <c r="AE1513" s="5">
        <v>1685</v>
      </c>
      <c r="AF1513" s="1" t="s">
        <v>70</v>
      </c>
      <c r="AG1513" s="1" t="s">
        <v>71</v>
      </c>
      <c r="AH1513" s="1" t="s">
        <v>89</v>
      </c>
      <c r="AI1513" s="1" t="s">
        <v>57</v>
      </c>
      <c r="AJ1513" s="5">
        <v>10950</v>
      </c>
      <c r="AK1513" s="4">
        <v>-1378</v>
      </c>
      <c r="AL1513" s="4">
        <v>0</v>
      </c>
      <c r="AM1513" s="4">
        <v>0</v>
      </c>
      <c r="AN1513" s="4">
        <v>0</v>
      </c>
      <c r="AO1513" s="4">
        <v>-18773</v>
      </c>
      <c r="AP1513" s="4">
        <v>-18773</v>
      </c>
      <c r="AQ1513" s="4">
        <v>0</v>
      </c>
      <c r="AR1513" s="4">
        <v>114023</v>
      </c>
      <c r="AS1513" s="1" t="s">
        <v>52</v>
      </c>
      <c r="AT1513" s="9">
        <f t="shared" si="684"/>
        <v>43333</v>
      </c>
      <c r="AU1513" s="9">
        <f t="shared" si="685"/>
        <v>43313</v>
      </c>
      <c r="AV1513" s="9">
        <v>44798</v>
      </c>
      <c r="AW1513" s="11">
        <f t="shared" si="686"/>
        <v>4.0136986301369859</v>
      </c>
      <c r="AX1513">
        <v>10</v>
      </c>
      <c r="AY1513" s="12">
        <v>0.05</v>
      </c>
      <c r="AZ1513">
        <f t="shared" si="687"/>
        <v>9.5000000000000001E-2</v>
      </c>
      <c r="BA1513" s="13">
        <f t="shared" si="688"/>
        <v>132796</v>
      </c>
      <c r="BB1513" s="17" t="s">
        <v>2189</v>
      </c>
      <c r="BC1513">
        <f>MATCH(BB1513,MONTHLY_INDEX!$A:$A,0)</f>
        <v>798</v>
      </c>
      <c r="BD1513">
        <f>MATCH(AU1513,MONTHLY_INDEX!$1:$1,0)</f>
        <v>80</v>
      </c>
      <c r="BE1513">
        <f>INDEX(MONTHLY_INDEX!$1:$1048576,Final!BC1513,Final!BD1513)</f>
        <v>96</v>
      </c>
      <c r="BF1513">
        <f>MATCH($BF$1,MONTHLY_INDEX!$1:$1,0)</f>
        <v>127</v>
      </c>
      <c r="BG1513">
        <f>INDEX(MONTHLY_INDEX!$1:$1048576,Final!BC1513,Final!BF1513)</f>
        <v>95.3</v>
      </c>
      <c r="BH1513" s="23">
        <f t="shared" si="696"/>
        <v>-7.2916666666666963E-3</v>
      </c>
      <c r="BI1513" s="14">
        <f t="shared" si="697"/>
        <v>131827.69583333333</v>
      </c>
      <c r="BJ1513" s="14">
        <f t="shared" si="698"/>
        <v>50266.0810071347</v>
      </c>
      <c r="BK1513" s="15">
        <f t="shared" si="689"/>
        <v>81561.614826198638</v>
      </c>
      <c r="BL1513" s="52">
        <v>0</v>
      </c>
      <c r="BM1513" s="15">
        <f t="shared" si="699"/>
        <v>81561.614826198638</v>
      </c>
    </row>
    <row r="1514" spans="1:65">
      <c r="A1514" s="8">
        <v>1512</v>
      </c>
      <c r="B1514" s="1" t="s">
        <v>44</v>
      </c>
      <c r="C1514" s="1">
        <v>1500</v>
      </c>
      <c r="D1514" s="1" t="s">
        <v>60</v>
      </c>
      <c r="E1514" s="1">
        <v>150000062</v>
      </c>
      <c r="F1514" s="1" t="s">
        <v>60</v>
      </c>
      <c r="G1514" s="1" t="s">
        <v>106</v>
      </c>
      <c r="H1514" s="1">
        <v>18</v>
      </c>
      <c r="I1514" s="1" t="s">
        <v>52</v>
      </c>
      <c r="J1514" s="1" t="s">
        <v>49</v>
      </c>
      <c r="K1514" s="1">
        <v>17406001</v>
      </c>
      <c r="L1514" s="1" t="s">
        <v>50</v>
      </c>
      <c r="M1514" s="1" t="s">
        <v>51</v>
      </c>
      <c r="N1514" s="1" t="s">
        <v>64</v>
      </c>
      <c r="O1514" s="1" t="s">
        <v>65</v>
      </c>
      <c r="P1514" s="1" t="s">
        <v>66</v>
      </c>
      <c r="Q1514" s="1" t="s">
        <v>67</v>
      </c>
      <c r="R1514" s="1" t="s">
        <v>87</v>
      </c>
      <c r="S1514" s="1" t="s">
        <v>88</v>
      </c>
      <c r="T1514" s="2">
        <v>43333</v>
      </c>
      <c r="U1514" s="2">
        <v>43333</v>
      </c>
      <c r="V1514" s="1" t="s">
        <v>52</v>
      </c>
      <c r="W1514" s="3">
        <v>1</v>
      </c>
      <c r="X1514" s="1" t="s">
        <v>53</v>
      </c>
      <c r="Y1514" s="4">
        <v>469552</v>
      </c>
      <c r="Z1514" s="4">
        <v>-61512</v>
      </c>
      <c r="AA1514" s="4">
        <v>0</v>
      </c>
      <c r="AB1514" s="4">
        <v>0</v>
      </c>
      <c r="AC1514" s="4">
        <v>0</v>
      </c>
      <c r="AD1514" s="4">
        <v>469552</v>
      </c>
      <c r="AE1514" s="5">
        <v>1685</v>
      </c>
      <c r="AF1514" s="1" t="s">
        <v>70</v>
      </c>
      <c r="AG1514" s="1" t="s">
        <v>71</v>
      </c>
      <c r="AH1514" s="1" t="s">
        <v>89</v>
      </c>
      <c r="AI1514" s="1" t="s">
        <v>57</v>
      </c>
      <c r="AJ1514" s="5">
        <v>10950</v>
      </c>
      <c r="AK1514" s="4">
        <v>-4871</v>
      </c>
      <c r="AL1514" s="4">
        <v>0</v>
      </c>
      <c r="AM1514" s="4">
        <v>0</v>
      </c>
      <c r="AN1514" s="4">
        <v>0</v>
      </c>
      <c r="AO1514" s="4">
        <v>-66383</v>
      </c>
      <c r="AP1514" s="4">
        <v>-66383</v>
      </c>
      <c r="AQ1514" s="4">
        <v>0</v>
      </c>
      <c r="AR1514" s="4">
        <v>403169</v>
      </c>
      <c r="AS1514" s="1" t="s">
        <v>52</v>
      </c>
      <c r="AT1514" s="9">
        <f t="shared" si="684"/>
        <v>43333</v>
      </c>
      <c r="AU1514" s="9">
        <f t="shared" si="685"/>
        <v>43313</v>
      </c>
      <c r="AV1514" s="9">
        <v>44798</v>
      </c>
      <c r="AW1514" s="11">
        <f t="shared" si="686"/>
        <v>4.0136986301369859</v>
      </c>
      <c r="AX1514">
        <v>10</v>
      </c>
      <c r="AY1514" s="12">
        <v>0.05</v>
      </c>
      <c r="AZ1514">
        <f t="shared" si="687"/>
        <v>9.5000000000000001E-2</v>
      </c>
      <c r="BA1514" s="13">
        <f t="shared" si="688"/>
        <v>469552</v>
      </c>
      <c r="BB1514" s="17" t="s">
        <v>1871</v>
      </c>
      <c r="BC1514">
        <f>MATCH(BB1514,MONTHLY_INDEX!$A:$A,0)</f>
        <v>639</v>
      </c>
      <c r="BD1514">
        <f>MATCH(AU1514,MONTHLY_INDEX!$1:$1,0)</f>
        <v>80</v>
      </c>
      <c r="BE1514">
        <f>INDEX(MONTHLY_INDEX!$1:$1048576,Final!BC1514,Final!BD1514)</f>
        <v>112.8</v>
      </c>
      <c r="BF1514">
        <f>MATCH($BF$1,MONTHLY_INDEX!$1:$1,0)</f>
        <v>127</v>
      </c>
      <c r="BG1514">
        <f>INDEX(MONTHLY_INDEX!$1:$1048576,Final!BC1514,Final!BF1514)</f>
        <v>116.2</v>
      </c>
      <c r="BH1514" s="23">
        <f t="shared" si="696"/>
        <v>3.0141843971631256E-2</v>
      </c>
      <c r="BI1514" s="14">
        <f t="shared" si="697"/>
        <v>483705.16312056739</v>
      </c>
      <c r="BJ1514" s="14">
        <f t="shared" si="698"/>
        <v>184437.44130768481</v>
      </c>
      <c r="BK1514" s="15">
        <f t="shared" si="689"/>
        <v>299267.72181288258</v>
      </c>
      <c r="BL1514" s="52">
        <v>0</v>
      </c>
      <c r="BM1514" s="15">
        <f t="shared" si="699"/>
        <v>299267.72181288258</v>
      </c>
    </row>
    <row r="1515" spans="1:65">
      <c r="A1515" s="8">
        <v>1513</v>
      </c>
      <c r="B1515" s="1" t="s">
        <v>44</v>
      </c>
      <c r="C1515" s="1">
        <v>1500</v>
      </c>
      <c r="D1515" s="1" t="s">
        <v>60</v>
      </c>
      <c r="E1515" s="1">
        <v>150000062</v>
      </c>
      <c r="F1515" s="1" t="s">
        <v>60</v>
      </c>
      <c r="G1515" s="1" t="s">
        <v>107</v>
      </c>
      <c r="H1515" s="1">
        <v>19</v>
      </c>
      <c r="I1515" s="1" t="s">
        <v>52</v>
      </c>
      <c r="J1515" s="1" t="s">
        <v>49</v>
      </c>
      <c r="K1515" s="1">
        <v>17406001</v>
      </c>
      <c r="L1515" s="1" t="s">
        <v>50</v>
      </c>
      <c r="M1515" s="1" t="s">
        <v>51</v>
      </c>
      <c r="N1515" s="1" t="s">
        <v>64</v>
      </c>
      <c r="O1515" s="1" t="s">
        <v>65</v>
      </c>
      <c r="P1515" s="1" t="s">
        <v>66</v>
      </c>
      <c r="Q1515" s="1" t="s">
        <v>67</v>
      </c>
      <c r="R1515" s="1" t="s">
        <v>87</v>
      </c>
      <c r="S1515" s="1" t="s">
        <v>88</v>
      </c>
      <c r="T1515" s="2">
        <v>43333</v>
      </c>
      <c r="U1515" s="2">
        <v>43333</v>
      </c>
      <c r="V1515" s="1" t="s">
        <v>52</v>
      </c>
      <c r="W1515" s="3">
        <v>1</v>
      </c>
      <c r="X1515" s="1" t="s">
        <v>53</v>
      </c>
      <c r="Y1515" s="4">
        <v>6861326</v>
      </c>
      <c r="Z1515" s="4">
        <v>-898859</v>
      </c>
      <c r="AA1515" s="4">
        <v>0</v>
      </c>
      <c r="AB1515" s="4">
        <v>0</v>
      </c>
      <c r="AC1515" s="4">
        <v>0</v>
      </c>
      <c r="AD1515" s="4">
        <v>6861326</v>
      </c>
      <c r="AE1515" s="5">
        <v>1685</v>
      </c>
      <c r="AF1515" s="1" t="s">
        <v>70</v>
      </c>
      <c r="AG1515" s="1" t="s">
        <v>71</v>
      </c>
      <c r="AH1515" s="1" t="s">
        <v>89</v>
      </c>
      <c r="AI1515" s="1" t="s">
        <v>57</v>
      </c>
      <c r="AJ1515" s="5">
        <v>10950</v>
      </c>
      <c r="AK1515" s="4">
        <v>-71176</v>
      </c>
      <c r="AL1515" s="4">
        <v>0</v>
      </c>
      <c r="AM1515" s="4">
        <v>0</v>
      </c>
      <c r="AN1515" s="4">
        <v>0</v>
      </c>
      <c r="AO1515" s="4">
        <v>-970035</v>
      </c>
      <c r="AP1515" s="4">
        <v>-970035</v>
      </c>
      <c r="AQ1515" s="4">
        <v>0</v>
      </c>
      <c r="AR1515" s="4">
        <v>5891291</v>
      </c>
      <c r="AS1515" s="1" t="s">
        <v>52</v>
      </c>
      <c r="AT1515" s="9">
        <f t="shared" si="684"/>
        <v>43333</v>
      </c>
      <c r="AU1515" s="9">
        <f t="shared" si="685"/>
        <v>43313</v>
      </c>
      <c r="AV1515" s="9">
        <v>44798</v>
      </c>
      <c r="AW1515" s="11">
        <f t="shared" si="686"/>
        <v>4.0136986301369859</v>
      </c>
      <c r="AX1515">
        <v>10</v>
      </c>
      <c r="AY1515" s="12">
        <v>0.05</v>
      </c>
      <c r="AZ1515">
        <f t="shared" si="687"/>
        <v>9.5000000000000001E-2</v>
      </c>
      <c r="BA1515" s="13">
        <f t="shared" si="688"/>
        <v>6861326</v>
      </c>
      <c r="BI1515" s="14">
        <f t="shared" ref="BI1515:BI1517" si="700">AR1515</f>
        <v>5891291</v>
      </c>
      <c r="BJ1515" s="14">
        <v>0</v>
      </c>
      <c r="BK1515" s="14">
        <f t="shared" ref="BK1515:BK1517" si="701">AR1515</f>
        <v>5891291</v>
      </c>
      <c r="BL1515" s="52">
        <v>0</v>
      </c>
      <c r="BM1515" s="15">
        <f t="shared" ref="BM1515:BM1517" si="702">AR1515</f>
        <v>5891291</v>
      </c>
    </row>
    <row r="1516" spans="1:65">
      <c r="A1516" s="8">
        <v>1514</v>
      </c>
      <c r="B1516" s="1" t="s">
        <v>44</v>
      </c>
      <c r="C1516" s="1">
        <v>1500</v>
      </c>
      <c r="D1516" s="1" t="s">
        <v>60</v>
      </c>
      <c r="E1516" s="1">
        <v>150000062</v>
      </c>
      <c r="F1516" s="1" t="s">
        <v>60</v>
      </c>
      <c r="G1516" s="1" t="s">
        <v>108</v>
      </c>
      <c r="H1516" s="1">
        <v>20</v>
      </c>
      <c r="I1516" s="1" t="s">
        <v>52</v>
      </c>
      <c r="J1516" s="1" t="s">
        <v>49</v>
      </c>
      <c r="K1516" s="1">
        <v>17406001</v>
      </c>
      <c r="L1516" s="1" t="s">
        <v>50</v>
      </c>
      <c r="M1516" s="1" t="s">
        <v>51</v>
      </c>
      <c r="N1516" s="1" t="s">
        <v>64</v>
      </c>
      <c r="O1516" s="1" t="s">
        <v>65</v>
      </c>
      <c r="P1516" s="1" t="s">
        <v>66</v>
      </c>
      <c r="Q1516" s="1" t="s">
        <v>67</v>
      </c>
      <c r="R1516" s="1" t="s">
        <v>87</v>
      </c>
      <c r="S1516" s="1" t="s">
        <v>88</v>
      </c>
      <c r="T1516" s="2">
        <v>43333</v>
      </c>
      <c r="U1516" s="2">
        <v>43333</v>
      </c>
      <c r="V1516" s="1" t="s">
        <v>52</v>
      </c>
      <c r="W1516" s="3">
        <v>1</v>
      </c>
      <c r="X1516" s="1" t="s">
        <v>53</v>
      </c>
      <c r="Y1516" s="4">
        <v>5552065</v>
      </c>
      <c r="Z1516" s="4">
        <v>-727341</v>
      </c>
      <c r="AA1516" s="4">
        <v>0</v>
      </c>
      <c r="AB1516" s="4">
        <v>0</v>
      </c>
      <c r="AC1516" s="4">
        <v>0</v>
      </c>
      <c r="AD1516" s="4">
        <v>5552065</v>
      </c>
      <c r="AE1516" s="5">
        <v>1685</v>
      </c>
      <c r="AF1516" s="1" t="s">
        <v>70</v>
      </c>
      <c r="AG1516" s="1" t="s">
        <v>71</v>
      </c>
      <c r="AH1516" s="1" t="s">
        <v>89</v>
      </c>
      <c r="AI1516" s="1" t="s">
        <v>57</v>
      </c>
      <c r="AJ1516" s="5">
        <v>10950</v>
      </c>
      <c r="AK1516" s="4">
        <v>-57594</v>
      </c>
      <c r="AL1516" s="4">
        <v>0</v>
      </c>
      <c r="AM1516" s="4">
        <v>0</v>
      </c>
      <c r="AN1516" s="4">
        <v>0</v>
      </c>
      <c r="AO1516" s="4">
        <v>-784935</v>
      </c>
      <c r="AP1516" s="4">
        <v>-784935</v>
      </c>
      <c r="AQ1516" s="4">
        <v>0</v>
      </c>
      <c r="AR1516" s="4">
        <v>4767130</v>
      </c>
      <c r="AS1516" s="1" t="s">
        <v>52</v>
      </c>
      <c r="AT1516" s="9">
        <f t="shared" si="684"/>
        <v>43333</v>
      </c>
      <c r="AU1516" s="9">
        <f t="shared" si="685"/>
        <v>43313</v>
      </c>
      <c r="AV1516" s="9">
        <v>44798</v>
      </c>
      <c r="AW1516" s="11">
        <f t="shared" si="686"/>
        <v>4.0136986301369859</v>
      </c>
      <c r="AX1516">
        <v>10</v>
      </c>
      <c r="AY1516" s="12">
        <v>0.05</v>
      </c>
      <c r="AZ1516">
        <f t="shared" si="687"/>
        <v>9.5000000000000001E-2</v>
      </c>
      <c r="BA1516" s="13">
        <f t="shared" si="688"/>
        <v>5552065</v>
      </c>
      <c r="BI1516" s="14">
        <f t="shared" si="700"/>
        <v>4767130</v>
      </c>
      <c r="BJ1516" s="14">
        <v>0</v>
      </c>
      <c r="BK1516" s="14">
        <f t="shared" si="701"/>
        <v>4767130</v>
      </c>
      <c r="BL1516" s="52">
        <v>0</v>
      </c>
      <c r="BM1516" s="15">
        <f t="shared" si="702"/>
        <v>4767130</v>
      </c>
    </row>
    <row r="1517" spans="1:65">
      <c r="A1517" s="8">
        <v>1515</v>
      </c>
      <c r="B1517" s="1" t="s">
        <v>44</v>
      </c>
      <c r="C1517" s="1">
        <v>1500</v>
      </c>
      <c r="D1517" s="1" t="s">
        <v>60</v>
      </c>
      <c r="E1517" s="1">
        <v>150000062</v>
      </c>
      <c r="F1517" s="1" t="s">
        <v>60</v>
      </c>
      <c r="G1517" s="1" t="s">
        <v>109</v>
      </c>
      <c r="H1517" s="1">
        <v>21</v>
      </c>
      <c r="I1517" s="1" t="s">
        <v>52</v>
      </c>
      <c r="J1517" s="1" t="s">
        <v>49</v>
      </c>
      <c r="K1517" s="1">
        <v>17406001</v>
      </c>
      <c r="L1517" s="1" t="s">
        <v>50</v>
      </c>
      <c r="M1517" s="1" t="s">
        <v>51</v>
      </c>
      <c r="N1517" s="1" t="s">
        <v>64</v>
      </c>
      <c r="O1517" s="1" t="s">
        <v>65</v>
      </c>
      <c r="P1517" s="1" t="s">
        <v>66</v>
      </c>
      <c r="Q1517" s="1" t="s">
        <v>67</v>
      </c>
      <c r="R1517" s="1" t="s">
        <v>87</v>
      </c>
      <c r="S1517" s="1" t="s">
        <v>88</v>
      </c>
      <c r="T1517" s="2">
        <v>43333</v>
      </c>
      <c r="U1517" s="2">
        <v>43333</v>
      </c>
      <c r="V1517" s="1" t="s">
        <v>52</v>
      </c>
      <c r="W1517" s="3">
        <v>1</v>
      </c>
      <c r="X1517" s="1" t="s">
        <v>53</v>
      </c>
      <c r="Y1517" s="4">
        <v>1950695</v>
      </c>
      <c r="Z1517" s="4">
        <v>-256470</v>
      </c>
      <c r="AA1517" s="4">
        <v>0</v>
      </c>
      <c r="AB1517" s="4">
        <v>0</v>
      </c>
      <c r="AC1517" s="4">
        <v>0</v>
      </c>
      <c r="AD1517" s="4">
        <v>1950695</v>
      </c>
      <c r="AE1517" s="5">
        <v>1685</v>
      </c>
      <c r="AF1517" s="1" t="s">
        <v>70</v>
      </c>
      <c r="AG1517" s="1" t="s">
        <v>71</v>
      </c>
      <c r="AH1517" s="1" t="s">
        <v>89</v>
      </c>
      <c r="AI1517" s="1" t="s">
        <v>57</v>
      </c>
      <c r="AJ1517" s="5">
        <v>10950</v>
      </c>
      <c r="AK1517" s="4">
        <v>-20224</v>
      </c>
      <c r="AL1517" s="4">
        <v>0</v>
      </c>
      <c r="AM1517" s="4">
        <v>0</v>
      </c>
      <c r="AN1517" s="4">
        <v>0</v>
      </c>
      <c r="AO1517" s="4">
        <v>-276694</v>
      </c>
      <c r="AP1517" s="4">
        <v>-276694</v>
      </c>
      <c r="AQ1517" s="4">
        <v>0</v>
      </c>
      <c r="AR1517" s="4">
        <v>1674001</v>
      </c>
      <c r="AS1517" s="1" t="s">
        <v>52</v>
      </c>
      <c r="AT1517" s="9">
        <f t="shared" si="684"/>
        <v>43333</v>
      </c>
      <c r="AU1517" s="9">
        <f t="shared" si="685"/>
        <v>43313</v>
      </c>
      <c r="AV1517" s="9">
        <v>44798</v>
      </c>
      <c r="AW1517" s="11">
        <f t="shared" si="686"/>
        <v>4.0136986301369859</v>
      </c>
      <c r="AX1517">
        <v>10</v>
      </c>
      <c r="AY1517" s="12">
        <v>0.05</v>
      </c>
      <c r="AZ1517">
        <f t="shared" si="687"/>
        <v>9.5000000000000001E-2</v>
      </c>
      <c r="BA1517" s="13">
        <f t="shared" si="688"/>
        <v>1950695</v>
      </c>
      <c r="BI1517" s="14">
        <f t="shared" si="700"/>
        <v>1674001</v>
      </c>
      <c r="BJ1517" s="14">
        <v>0</v>
      </c>
      <c r="BK1517" s="14">
        <f t="shared" si="701"/>
        <v>1674001</v>
      </c>
      <c r="BL1517" s="52">
        <v>0</v>
      </c>
      <c r="BM1517" s="15">
        <f t="shared" si="702"/>
        <v>1674001</v>
      </c>
    </row>
    <row r="1518" spans="1:65">
      <c r="A1518" s="8">
        <v>1516</v>
      </c>
      <c r="B1518" s="1" t="s">
        <v>44</v>
      </c>
      <c r="C1518" s="1">
        <v>1500</v>
      </c>
      <c r="D1518" s="1" t="s">
        <v>60</v>
      </c>
      <c r="E1518" s="1">
        <v>150000062</v>
      </c>
      <c r="F1518" s="1" t="s">
        <v>60</v>
      </c>
      <c r="G1518" s="1" t="s">
        <v>110</v>
      </c>
      <c r="H1518" s="1">
        <v>22</v>
      </c>
      <c r="I1518" s="1" t="s">
        <v>52</v>
      </c>
      <c r="J1518" s="1" t="s">
        <v>49</v>
      </c>
      <c r="K1518" s="1">
        <v>17406001</v>
      </c>
      <c r="L1518" s="1" t="s">
        <v>50</v>
      </c>
      <c r="M1518" s="1" t="s">
        <v>51</v>
      </c>
      <c r="N1518" s="1" t="s">
        <v>64</v>
      </c>
      <c r="O1518" s="1" t="s">
        <v>65</v>
      </c>
      <c r="P1518" s="1" t="s">
        <v>66</v>
      </c>
      <c r="Q1518" s="1" t="s">
        <v>67</v>
      </c>
      <c r="R1518" s="1" t="s">
        <v>87</v>
      </c>
      <c r="S1518" s="1" t="s">
        <v>88</v>
      </c>
      <c r="T1518" s="2">
        <v>43333</v>
      </c>
      <c r="U1518" s="2">
        <v>43333</v>
      </c>
      <c r="V1518" s="1" t="s">
        <v>52</v>
      </c>
      <c r="W1518" s="3">
        <v>1</v>
      </c>
      <c r="X1518" s="1" t="s">
        <v>53</v>
      </c>
      <c r="Y1518" s="4">
        <v>16789210</v>
      </c>
      <c r="Z1518" s="4">
        <v>-2199450</v>
      </c>
      <c r="AA1518" s="4">
        <v>0</v>
      </c>
      <c r="AB1518" s="4">
        <v>0</v>
      </c>
      <c r="AC1518" s="4">
        <v>0</v>
      </c>
      <c r="AD1518" s="4">
        <v>16789210</v>
      </c>
      <c r="AE1518" s="5">
        <v>1685</v>
      </c>
      <c r="AF1518" s="1" t="s">
        <v>70</v>
      </c>
      <c r="AG1518" s="1" t="s">
        <v>71</v>
      </c>
      <c r="AH1518" s="1" t="s">
        <v>89</v>
      </c>
      <c r="AI1518" s="1" t="s">
        <v>57</v>
      </c>
      <c r="AJ1518" s="5">
        <v>10950</v>
      </c>
      <c r="AK1518" s="4">
        <v>-174163</v>
      </c>
      <c r="AL1518" s="4">
        <v>0</v>
      </c>
      <c r="AM1518" s="4">
        <v>0</v>
      </c>
      <c r="AN1518" s="4">
        <v>0</v>
      </c>
      <c r="AO1518" s="4">
        <v>-2373613</v>
      </c>
      <c r="AP1518" s="4">
        <v>-2373613</v>
      </c>
      <c r="AQ1518" s="4">
        <v>0</v>
      </c>
      <c r="AR1518" s="4">
        <v>14415597</v>
      </c>
      <c r="AS1518" s="1" t="s">
        <v>52</v>
      </c>
      <c r="AT1518" s="9">
        <f t="shared" si="684"/>
        <v>43333</v>
      </c>
      <c r="AU1518" s="9">
        <f t="shared" si="685"/>
        <v>43313</v>
      </c>
      <c r="AV1518" s="9">
        <v>44798</v>
      </c>
      <c r="AW1518" s="11">
        <f t="shared" si="686"/>
        <v>4.0136986301369859</v>
      </c>
      <c r="AX1518">
        <v>25</v>
      </c>
      <c r="AY1518" s="12">
        <v>0.05</v>
      </c>
      <c r="AZ1518">
        <f t="shared" si="687"/>
        <v>3.7999999999999999E-2</v>
      </c>
      <c r="BA1518" s="13">
        <f t="shared" si="688"/>
        <v>16789210</v>
      </c>
      <c r="BB1518" s="17" t="s">
        <v>2189</v>
      </c>
      <c r="BC1518">
        <f>MATCH(BB1518,MONTHLY_INDEX!$A:$A,0)</f>
        <v>798</v>
      </c>
      <c r="BD1518">
        <f>MATCH(AU1518,MONTHLY_INDEX!$1:$1,0)</f>
        <v>80</v>
      </c>
      <c r="BE1518">
        <f>INDEX(MONTHLY_INDEX!$1:$1048576,Final!BC1518,Final!BD1518)</f>
        <v>96</v>
      </c>
      <c r="BF1518">
        <f>MATCH($BF$1,MONTHLY_INDEX!$1:$1,0)</f>
        <v>127</v>
      </c>
      <c r="BG1518">
        <f>INDEX(MONTHLY_INDEX!$1:$1048576,Final!BC1518,Final!BF1518)</f>
        <v>95.3</v>
      </c>
      <c r="BH1518" s="23">
        <f>(BG1518-BE1518)/BE1518</f>
        <v>-7.2916666666666963E-3</v>
      </c>
      <c r="BI1518" s="14">
        <f>(1+BH1518)*BA1518</f>
        <v>16666788.677083332</v>
      </c>
      <c r="BJ1518" s="14">
        <f>BI1518*AZ1518*AW1518</f>
        <v>2542027.7415156956</v>
      </c>
      <c r="BK1518" s="15">
        <f t="shared" si="689"/>
        <v>14124760.935567636</v>
      </c>
      <c r="BL1518" s="52">
        <v>0</v>
      </c>
      <c r="BM1518" s="15">
        <f>MAX((1-BL1518)*BK1518,BI1518*AY1518)</f>
        <v>14124760.935567636</v>
      </c>
    </row>
    <row r="1519" spans="1:65">
      <c r="A1519" s="8">
        <v>1517</v>
      </c>
      <c r="B1519" s="1" t="s">
        <v>44</v>
      </c>
      <c r="C1519" s="1">
        <v>1500</v>
      </c>
      <c r="D1519" s="1" t="s">
        <v>60</v>
      </c>
      <c r="E1519" s="1">
        <v>150000062</v>
      </c>
      <c r="F1519" s="1" t="s">
        <v>60</v>
      </c>
      <c r="G1519" s="1" t="s">
        <v>111</v>
      </c>
      <c r="H1519" s="1">
        <v>23</v>
      </c>
      <c r="I1519" s="1" t="s">
        <v>52</v>
      </c>
      <c r="J1519" s="1" t="s">
        <v>49</v>
      </c>
      <c r="K1519" s="1">
        <v>17406001</v>
      </c>
      <c r="L1519" s="1" t="s">
        <v>50</v>
      </c>
      <c r="M1519" s="1" t="s">
        <v>51</v>
      </c>
      <c r="N1519" s="1" t="s">
        <v>64</v>
      </c>
      <c r="O1519" s="1" t="s">
        <v>65</v>
      </c>
      <c r="P1519" s="1" t="s">
        <v>66</v>
      </c>
      <c r="Q1519" s="1" t="s">
        <v>67</v>
      </c>
      <c r="R1519" s="1" t="s">
        <v>87</v>
      </c>
      <c r="S1519" s="1" t="s">
        <v>88</v>
      </c>
      <c r="T1519" s="2">
        <v>43333</v>
      </c>
      <c r="U1519" s="2">
        <v>43333</v>
      </c>
      <c r="V1519" s="1" t="s">
        <v>52</v>
      </c>
      <c r="W1519" s="3">
        <v>1</v>
      </c>
      <c r="X1519" s="1" t="s">
        <v>53</v>
      </c>
      <c r="Y1519" s="4">
        <v>32425</v>
      </c>
      <c r="Z1519" s="4">
        <v>-4246</v>
      </c>
      <c r="AA1519" s="4">
        <v>0</v>
      </c>
      <c r="AB1519" s="4">
        <v>0</v>
      </c>
      <c r="AC1519" s="4">
        <v>0</v>
      </c>
      <c r="AD1519" s="4">
        <v>32425</v>
      </c>
      <c r="AE1519" s="5">
        <v>1685</v>
      </c>
      <c r="AF1519" s="1" t="s">
        <v>70</v>
      </c>
      <c r="AG1519" s="1" t="s">
        <v>71</v>
      </c>
      <c r="AH1519" s="1" t="s">
        <v>89</v>
      </c>
      <c r="AI1519" s="1" t="s">
        <v>57</v>
      </c>
      <c r="AJ1519" s="5">
        <v>10950</v>
      </c>
      <c r="AK1519" s="4">
        <v>-336</v>
      </c>
      <c r="AL1519" s="4">
        <v>0</v>
      </c>
      <c r="AM1519" s="4">
        <v>0</v>
      </c>
      <c r="AN1519" s="4">
        <v>0</v>
      </c>
      <c r="AO1519" s="4">
        <v>-4582</v>
      </c>
      <c r="AP1519" s="4">
        <v>-4582</v>
      </c>
      <c r="AQ1519" s="4">
        <v>0</v>
      </c>
      <c r="AR1519" s="4">
        <v>27843</v>
      </c>
      <c r="AS1519" s="1" t="s">
        <v>52</v>
      </c>
      <c r="AT1519" s="9">
        <f t="shared" si="684"/>
        <v>43333</v>
      </c>
      <c r="AU1519" s="9">
        <f t="shared" si="685"/>
        <v>43313</v>
      </c>
      <c r="AV1519" s="9">
        <v>44798</v>
      </c>
      <c r="AW1519" s="11">
        <f t="shared" si="686"/>
        <v>4.0136986301369859</v>
      </c>
      <c r="AX1519">
        <v>10</v>
      </c>
      <c r="AY1519" s="12">
        <v>0.05</v>
      </c>
      <c r="AZ1519">
        <f t="shared" si="687"/>
        <v>9.5000000000000001E-2</v>
      </c>
      <c r="BA1519" s="13">
        <f t="shared" si="688"/>
        <v>32425</v>
      </c>
      <c r="BI1519" s="14">
        <f t="shared" ref="BI1519:BI1523" si="703">AR1519</f>
        <v>27843</v>
      </c>
      <c r="BJ1519" s="14">
        <v>0</v>
      </c>
      <c r="BK1519" s="14">
        <f t="shared" ref="BK1519:BK1523" si="704">AR1519</f>
        <v>27843</v>
      </c>
      <c r="BL1519" s="52">
        <v>0</v>
      </c>
      <c r="BM1519" s="15">
        <f t="shared" ref="BM1519:BM1523" si="705">AR1519</f>
        <v>27843</v>
      </c>
    </row>
    <row r="1520" spans="1:65">
      <c r="A1520" s="8">
        <v>1518</v>
      </c>
      <c r="B1520" s="1" t="s">
        <v>44</v>
      </c>
      <c r="C1520" s="1">
        <v>1500</v>
      </c>
      <c r="D1520" s="1" t="s">
        <v>60</v>
      </c>
      <c r="E1520" s="1">
        <v>150000062</v>
      </c>
      <c r="F1520" s="1" t="s">
        <v>112</v>
      </c>
      <c r="G1520" s="1" t="s">
        <v>113</v>
      </c>
      <c r="H1520" s="1">
        <v>24</v>
      </c>
      <c r="I1520" s="1" t="s">
        <v>52</v>
      </c>
      <c r="J1520" s="1" t="s">
        <v>49</v>
      </c>
      <c r="K1520" s="1">
        <v>17406001</v>
      </c>
      <c r="L1520" s="1" t="s">
        <v>50</v>
      </c>
      <c r="M1520" s="1" t="s">
        <v>51</v>
      </c>
      <c r="N1520" s="1" t="s">
        <v>64</v>
      </c>
      <c r="O1520" s="1" t="s">
        <v>65</v>
      </c>
      <c r="P1520" s="1" t="s">
        <v>66</v>
      </c>
      <c r="Q1520" s="1" t="s">
        <v>67</v>
      </c>
      <c r="R1520" s="1" t="s">
        <v>87</v>
      </c>
      <c r="S1520" s="1" t="s">
        <v>88</v>
      </c>
      <c r="T1520" s="2">
        <v>43333</v>
      </c>
      <c r="U1520" s="2">
        <v>43333</v>
      </c>
      <c r="V1520" s="1" t="s">
        <v>52</v>
      </c>
      <c r="W1520" s="3">
        <v>1</v>
      </c>
      <c r="X1520" s="1" t="s">
        <v>53</v>
      </c>
      <c r="Y1520" s="4">
        <v>970825</v>
      </c>
      <c r="Z1520" s="4">
        <v>-127181.51</v>
      </c>
      <c r="AA1520" s="4">
        <v>0</v>
      </c>
      <c r="AB1520" s="4">
        <v>0</v>
      </c>
      <c r="AC1520" s="4">
        <v>0</v>
      </c>
      <c r="AD1520" s="4">
        <v>970825</v>
      </c>
      <c r="AE1520" s="5">
        <v>1685</v>
      </c>
      <c r="AF1520" s="1" t="s">
        <v>70</v>
      </c>
      <c r="AG1520" s="1" t="s">
        <v>71</v>
      </c>
      <c r="AH1520" s="1" t="s">
        <v>89</v>
      </c>
      <c r="AI1520" s="1" t="s">
        <v>57</v>
      </c>
      <c r="AJ1520" s="5">
        <v>10950</v>
      </c>
      <c r="AK1520" s="4">
        <v>-10071</v>
      </c>
      <c r="AL1520" s="4">
        <v>0</v>
      </c>
      <c r="AM1520" s="4">
        <v>0</v>
      </c>
      <c r="AN1520" s="4">
        <v>0</v>
      </c>
      <c r="AO1520" s="4">
        <v>-137252.51</v>
      </c>
      <c r="AP1520" s="4">
        <v>-137252.51</v>
      </c>
      <c r="AQ1520" s="4">
        <v>0</v>
      </c>
      <c r="AR1520" s="4">
        <v>833572.49</v>
      </c>
      <c r="AS1520" s="1" t="s">
        <v>52</v>
      </c>
      <c r="AT1520" s="9">
        <f t="shared" si="684"/>
        <v>43333</v>
      </c>
      <c r="AU1520" s="9">
        <f t="shared" si="685"/>
        <v>43313</v>
      </c>
      <c r="AV1520" s="9">
        <v>44798</v>
      </c>
      <c r="AW1520" s="11">
        <f t="shared" si="686"/>
        <v>4.0136986301369859</v>
      </c>
      <c r="AX1520">
        <v>10</v>
      </c>
      <c r="AY1520" s="12">
        <v>0.05</v>
      </c>
      <c r="AZ1520">
        <f t="shared" si="687"/>
        <v>9.5000000000000001E-2</v>
      </c>
      <c r="BA1520" s="13">
        <f t="shared" si="688"/>
        <v>970825</v>
      </c>
      <c r="BB1520" s="16" t="s">
        <v>593</v>
      </c>
      <c r="BC1520" s="16" t="s">
        <v>593</v>
      </c>
      <c r="BD1520" s="16" t="s">
        <v>593</v>
      </c>
      <c r="BE1520" s="16" t="s">
        <v>593</v>
      </c>
      <c r="BF1520" s="16" t="s">
        <v>593</v>
      </c>
      <c r="BG1520" s="16" t="s">
        <v>593</v>
      </c>
      <c r="BH1520" s="16" t="s">
        <v>593</v>
      </c>
      <c r="BI1520" s="14">
        <f t="shared" si="703"/>
        <v>833572.49</v>
      </c>
      <c r="BJ1520" s="14">
        <v>0</v>
      </c>
      <c r="BK1520" s="14">
        <f t="shared" si="704"/>
        <v>833572.49</v>
      </c>
      <c r="BL1520" s="52">
        <v>0</v>
      </c>
      <c r="BM1520" s="15">
        <f t="shared" si="705"/>
        <v>833572.49</v>
      </c>
    </row>
    <row r="1521" spans="1:65">
      <c r="A1521" s="8">
        <v>1519</v>
      </c>
      <c r="B1521" s="1" t="s">
        <v>44</v>
      </c>
      <c r="C1521" s="1">
        <v>1500</v>
      </c>
      <c r="D1521" s="1" t="s">
        <v>60</v>
      </c>
      <c r="E1521" s="1">
        <v>150000062</v>
      </c>
      <c r="F1521" s="1" t="s">
        <v>112</v>
      </c>
      <c r="G1521" s="1" t="s">
        <v>114</v>
      </c>
      <c r="H1521" s="1">
        <v>25</v>
      </c>
      <c r="I1521" s="1" t="s">
        <v>52</v>
      </c>
      <c r="J1521" s="1" t="s">
        <v>49</v>
      </c>
      <c r="K1521" s="1">
        <v>17406001</v>
      </c>
      <c r="L1521" s="1" t="s">
        <v>50</v>
      </c>
      <c r="M1521" s="1" t="s">
        <v>51</v>
      </c>
      <c r="N1521" s="1" t="s">
        <v>64</v>
      </c>
      <c r="O1521" s="1" t="s">
        <v>65</v>
      </c>
      <c r="P1521" s="1" t="s">
        <v>66</v>
      </c>
      <c r="Q1521" s="1" t="s">
        <v>67</v>
      </c>
      <c r="R1521" s="1" t="s">
        <v>87</v>
      </c>
      <c r="S1521" s="1" t="s">
        <v>88</v>
      </c>
      <c r="T1521" s="2">
        <v>43333</v>
      </c>
      <c r="U1521" s="2">
        <v>43333</v>
      </c>
      <c r="V1521" s="1" t="s">
        <v>52</v>
      </c>
      <c r="W1521" s="3">
        <v>1</v>
      </c>
      <c r="X1521" s="1" t="s">
        <v>53</v>
      </c>
      <c r="Y1521" s="4">
        <v>2008211</v>
      </c>
      <c r="Z1521" s="4">
        <v>-263082.87</v>
      </c>
      <c r="AA1521" s="4">
        <v>0</v>
      </c>
      <c r="AB1521" s="4">
        <v>0</v>
      </c>
      <c r="AC1521" s="4">
        <v>0</v>
      </c>
      <c r="AD1521" s="4">
        <v>2008211</v>
      </c>
      <c r="AE1521" s="5">
        <v>1685</v>
      </c>
      <c r="AF1521" s="1" t="s">
        <v>70</v>
      </c>
      <c r="AG1521" s="1" t="s">
        <v>71</v>
      </c>
      <c r="AH1521" s="1" t="s">
        <v>89</v>
      </c>
      <c r="AI1521" s="1" t="s">
        <v>57</v>
      </c>
      <c r="AJ1521" s="5">
        <v>10950</v>
      </c>
      <c r="AK1521" s="4">
        <v>-20832</v>
      </c>
      <c r="AL1521" s="4">
        <v>0</v>
      </c>
      <c r="AM1521" s="4">
        <v>0</v>
      </c>
      <c r="AN1521" s="4">
        <v>0</v>
      </c>
      <c r="AO1521" s="4">
        <v>-283914.87</v>
      </c>
      <c r="AP1521" s="4">
        <v>-283914.87</v>
      </c>
      <c r="AQ1521" s="4">
        <v>0</v>
      </c>
      <c r="AR1521" s="4">
        <v>1724296.13</v>
      </c>
      <c r="AS1521" s="1" t="s">
        <v>52</v>
      </c>
      <c r="AT1521" s="9">
        <f t="shared" si="684"/>
        <v>43333</v>
      </c>
      <c r="AU1521" s="9">
        <f t="shared" si="685"/>
        <v>43313</v>
      </c>
      <c r="AV1521" s="9">
        <v>44798</v>
      </c>
      <c r="AW1521" s="11">
        <f t="shared" si="686"/>
        <v>4.0136986301369859</v>
      </c>
      <c r="AX1521">
        <v>10</v>
      </c>
      <c r="AY1521" s="12">
        <v>0.05</v>
      </c>
      <c r="AZ1521">
        <f t="shared" si="687"/>
        <v>9.5000000000000001E-2</v>
      </c>
      <c r="BA1521" s="13">
        <f t="shared" si="688"/>
        <v>2008211</v>
      </c>
      <c r="BB1521" s="16" t="s">
        <v>593</v>
      </c>
      <c r="BC1521" s="16" t="s">
        <v>593</v>
      </c>
      <c r="BD1521" s="16" t="s">
        <v>593</v>
      </c>
      <c r="BE1521" s="16" t="s">
        <v>593</v>
      </c>
      <c r="BF1521" s="16" t="s">
        <v>593</v>
      </c>
      <c r="BG1521" s="16" t="s">
        <v>593</v>
      </c>
      <c r="BH1521" s="16" t="s">
        <v>593</v>
      </c>
      <c r="BI1521" s="14">
        <f t="shared" si="703"/>
        <v>1724296.13</v>
      </c>
      <c r="BJ1521" s="14">
        <v>0</v>
      </c>
      <c r="BK1521" s="14">
        <f t="shared" si="704"/>
        <v>1724296.13</v>
      </c>
      <c r="BL1521" s="52">
        <v>0</v>
      </c>
      <c r="BM1521" s="15">
        <f t="shared" si="705"/>
        <v>1724296.13</v>
      </c>
    </row>
    <row r="1522" spans="1:65">
      <c r="A1522" s="8">
        <v>1520</v>
      </c>
      <c r="B1522" s="1" t="s">
        <v>44</v>
      </c>
      <c r="C1522" s="1">
        <v>1500</v>
      </c>
      <c r="D1522" s="1" t="s">
        <v>60</v>
      </c>
      <c r="E1522" s="1">
        <v>150000062</v>
      </c>
      <c r="F1522" s="1" t="s">
        <v>60</v>
      </c>
      <c r="G1522" s="1" t="s">
        <v>115</v>
      </c>
      <c r="H1522" s="1">
        <v>26</v>
      </c>
      <c r="I1522" s="1" t="s">
        <v>52</v>
      </c>
      <c r="J1522" s="1" t="s">
        <v>49</v>
      </c>
      <c r="K1522" s="1">
        <v>17406001</v>
      </c>
      <c r="L1522" s="1" t="s">
        <v>50</v>
      </c>
      <c r="M1522" s="1" t="s">
        <v>51</v>
      </c>
      <c r="N1522" s="1" t="s">
        <v>64</v>
      </c>
      <c r="O1522" s="1" t="s">
        <v>65</v>
      </c>
      <c r="P1522" s="1" t="s">
        <v>66</v>
      </c>
      <c r="Q1522" s="1" t="s">
        <v>67</v>
      </c>
      <c r="R1522" s="1" t="s">
        <v>87</v>
      </c>
      <c r="S1522" s="1" t="s">
        <v>88</v>
      </c>
      <c r="T1522" s="2">
        <v>43333</v>
      </c>
      <c r="U1522" s="2">
        <v>43333</v>
      </c>
      <c r="V1522" s="1" t="s">
        <v>52</v>
      </c>
      <c r="W1522" s="3">
        <v>1</v>
      </c>
      <c r="X1522" s="1" t="s">
        <v>53</v>
      </c>
      <c r="Y1522" s="4">
        <v>120000</v>
      </c>
      <c r="Z1522" s="4">
        <v>-15720</v>
      </c>
      <c r="AA1522" s="4">
        <v>0</v>
      </c>
      <c r="AB1522" s="4">
        <v>0</v>
      </c>
      <c r="AC1522" s="4">
        <v>0</v>
      </c>
      <c r="AD1522" s="4">
        <v>120000</v>
      </c>
      <c r="AE1522" s="5">
        <v>1685</v>
      </c>
      <c r="AF1522" s="1" t="s">
        <v>70</v>
      </c>
      <c r="AG1522" s="1" t="s">
        <v>71</v>
      </c>
      <c r="AH1522" s="1" t="s">
        <v>89</v>
      </c>
      <c r="AI1522" s="1" t="s">
        <v>57</v>
      </c>
      <c r="AJ1522" s="5">
        <v>10950</v>
      </c>
      <c r="AK1522" s="4">
        <v>-1245</v>
      </c>
      <c r="AL1522" s="4">
        <v>0</v>
      </c>
      <c r="AM1522" s="4">
        <v>0</v>
      </c>
      <c r="AN1522" s="4">
        <v>0</v>
      </c>
      <c r="AO1522" s="4">
        <v>-16965</v>
      </c>
      <c r="AP1522" s="4">
        <v>-16965</v>
      </c>
      <c r="AQ1522" s="4">
        <v>0</v>
      </c>
      <c r="AR1522" s="4">
        <v>103035</v>
      </c>
      <c r="AS1522" s="1" t="s">
        <v>52</v>
      </c>
      <c r="AT1522" s="9">
        <f t="shared" si="684"/>
        <v>43333</v>
      </c>
      <c r="AU1522" s="9">
        <f t="shared" si="685"/>
        <v>43313</v>
      </c>
      <c r="AV1522" s="9">
        <v>44798</v>
      </c>
      <c r="AW1522" s="11">
        <f t="shared" si="686"/>
        <v>4.0136986301369859</v>
      </c>
      <c r="AX1522">
        <v>10</v>
      </c>
      <c r="AY1522" s="12">
        <v>0.05</v>
      </c>
      <c r="AZ1522">
        <f t="shared" si="687"/>
        <v>9.5000000000000001E-2</v>
      </c>
      <c r="BA1522" s="13">
        <f t="shared" si="688"/>
        <v>120000</v>
      </c>
      <c r="BI1522" s="14">
        <f t="shared" si="703"/>
        <v>103035</v>
      </c>
      <c r="BJ1522" s="14">
        <v>0</v>
      </c>
      <c r="BK1522" s="14">
        <f t="shared" si="704"/>
        <v>103035</v>
      </c>
      <c r="BL1522" s="52">
        <v>0</v>
      </c>
      <c r="BM1522" s="15">
        <f t="shared" si="705"/>
        <v>103035</v>
      </c>
    </row>
    <row r="1523" spans="1:65">
      <c r="A1523" s="8">
        <v>1521</v>
      </c>
      <c r="B1523" s="1" t="s">
        <v>44</v>
      </c>
      <c r="C1523" s="1">
        <v>1500</v>
      </c>
      <c r="D1523" s="1" t="s">
        <v>60</v>
      </c>
      <c r="E1523" s="1">
        <v>150000062</v>
      </c>
      <c r="F1523" s="1" t="s">
        <v>112</v>
      </c>
      <c r="G1523" s="1" t="s">
        <v>116</v>
      </c>
      <c r="H1523" s="1">
        <v>27</v>
      </c>
      <c r="I1523" s="1" t="s">
        <v>172</v>
      </c>
      <c r="J1523" s="1" t="s">
        <v>49</v>
      </c>
      <c r="K1523" s="1">
        <v>17406001</v>
      </c>
      <c r="L1523" s="1" t="s">
        <v>50</v>
      </c>
      <c r="M1523" s="1" t="s">
        <v>51</v>
      </c>
      <c r="N1523" s="1" t="s">
        <v>64</v>
      </c>
      <c r="O1523" s="1" t="s">
        <v>65</v>
      </c>
      <c r="P1523" s="1" t="s">
        <v>66</v>
      </c>
      <c r="Q1523" s="1" t="s">
        <v>67</v>
      </c>
      <c r="R1523" s="1" t="s">
        <v>87</v>
      </c>
      <c r="S1523" s="1" t="s">
        <v>88</v>
      </c>
      <c r="T1523" s="2">
        <v>43333</v>
      </c>
      <c r="U1523" s="2">
        <v>43333</v>
      </c>
      <c r="V1523" s="1" t="s">
        <v>52</v>
      </c>
      <c r="W1523" s="3">
        <v>1</v>
      </c>
      <c r="X1523" s="1" t="s">
        <v>53</v>
      </c>
      <c r="Y1523" s="4">
        <v>4339035</v>
      </c>
      <c r="Z1523" s="4">
        <v>-568428.62</v>
      </c>
      <c r="AA1523" s="4">
        <v>0</v>
      </c>
      <c r="AB1523" s="4">
        <v>0</v>
      </c>
      <c r="AC1523" s="4">
        <v>0</v>
      </c>
      <c r="AD1523" s="4">
        <v>4339035</v>
      </c>
      <c r="AE1523" s="5">
        <v>1685</v>
      </c>
      <c r="AF1523" s="1" t="s">
        <v>70</v>
      </c>
      <c r="AG1523" s="1" t="s">
        <v>71</v>
      </c>
      <c r="AH1523" s="1" t="s">
        <v>89</v>
      </c>
      <c r="AI1523" s="1" t="s">
        <v>57</v>
      </c>
      <c r="AJ1523" s="5">
        <v>10950</v>
      </c>
      <c r="AK1523" s="4">
        <v>-45011</v>
      </c>
      <c r="AL1523" s="4">
        <v>0</v>
      </c>
      <c r="AM1523" s="4">
        <v>0</v>
      </c>
      <c r="AN1523" s="4">
        <v>0</v>
      </c>
      <c r="AO1523" s="4">
        <v>-613439.62</v>
      </c>
      <c r="AP1523" s="4">
        <v>-613439.62</v>
      </c>
      <c r="AQ1523" s="4">
        <v>0</v>
      </c>
      <c r="AR1523" s="4">
        <v>3725595.38</v>
      </c>
      <c r="AS1523" s="1" t="s">
        <v>52</v>
      </c>
      <c r="AT1523" s="9">
        <f t="shared" si="684"/>
        <v>43333</v>
      </c>
      <c r="AU1523" s="9">
        <f t="shared" si="685"/>
        <v>43313</v>
      </c>
      <c r="AV1523" s="9">
        <v>44798</v>
      </c>
      <c r="AW1523" s="11">
        <f t="shared" si="686"/>
        <v>4.0136986301369859</v>
      </c>
      <c r="AX1523">
        <v>10</v>
      </c>
      <c r="AY1523" s="12">
        <v>0.05</v>
      </c>
      <c r="AZ1523">
        <f t="shared" si="687"/>
        <v>9.5000000000000001E-2</v>
      </c>
      <c r="BA1523" s="13">
        <f t="shared" si="688"/>
        <v>4339035</v>
      </c>
      <c r="BB1523" s="16" t="s">
        <v>593</v>
      </c>
      <c r="BC1523" s="16" t="s">
        <v>593</v>
      </c>
      <c r="BD1523" s="16" t="s">
        <v>593</v>
      </c>
      <c r="BE1523" s="16" t="s">
        <v>593</v>
      </c>
      <c r="BF1523" s="16" t="s">
        <v>593</v>
      </c>
      <c r="BG1523" s="16" t="s">
        <v>593</v>
      </c>
      <c r="BH1523" s="16" t="s">
        <v>593</v>
      </c>
      <c r="BI1523" s="14">
        <f t="shared" si="703"/>
        <v>3725595.38</v>
      </c>
      <c r="BJ1523" s="14">
        <v>0</v>
      </c>
      <c r="BK1523" s="14">
        <f t="shared" si="704"/>
        <v>3725595.38</v>
      </c>
      <c r="BL1523" s="52">
        <v>0</v>
      </c>
      <c r="BM1523" s="15">
        <f t="shared" si="705"/>
        <v>3725595.38</v>
      </c>
    </row>
    <row r="1524" spans="1:65">
      <c r="A1524" s="8">
        <v>1522</v>
      </c>
      <c r="B1524" s="1" t="s">
        <v>44</v>
      </c>
      <c r="C1524" s="1">
        <v>1500</v>
      </c>
      <c r="D1524" s="1" t="s">
        <v>60</v>
      </c>
      <c r="E1524" s="1">
        <v>150000063</v>
      </c>
      <c r="F1524" s="1" t="s">
        <v>60</v>
      </c>
      <c r="G1524" s="1" t="s">
        <v>86</v>
      </c>
      <c r="H1524" s="1">
        <v>1</v>
      </c>
      <c r="I1524" s="1" t="s">
        <v>52</v>
      </c>
      <c r="J1524" s="1" t="s">
        <v>49</v>
      </c>
      <c r="K1524" s="1">
        <v>17406001</v>
      </c>
      <c r="L1524" s="1" t="s">
        <v>50</v>
      </c>
      <c r="M1524" s="1" t="s">
        <v>51</v>
      </c>
      <c r="N1524" s="1" t="s">
        <v>64</v>
      </c>
      <c r="O1524" s="1" t="s">
        <v>65</v>
      </c>
      <c r="P1524" s="1" t="s">
        <v>66</v>
      </c>
      <c r="Q1524" s="1" t="s">
        <v>67</v>
      </c>
      <c r="R1524" s="1" t="s">
        <v>87</v>
      </c>
      <c r="S1524" s="1" t="s">
        <v>88</v>
      </c>
      <c r="T1524" s="2">
        <v>43333</v>
      </c>
      <c r="U1524" s="2">
        <v>43333</v>
      </c>
      <c r="V1524" s="1" t="s">
        <v>52</v>
      </c>
      <c r="W1524" s="3">
        <v>1</v>
      </c>
      <c r="X1524" s="1" t="s">
        <v>53</v>
      </c>
      <c r="Y1524" s="4">
        <v>892500</v>
      </c>
      <c r="Z1524" s="4">
        <v>-116920</v>
      </c>
      <c r="AA1524" s="4">
        <v>0</v>
      </c>
      <c r="AB1524" s="4">
        <v>0</v>
      </c>
      <c r="AC1524" s="4">
        <v>0</v>
      </c>
      <c r="AD1524" s="4">
        <v>892500</v>
      </c>
      <c r="AE1524" s="5">
        <v>1685</v>
      </c>
      <c r="AF1524" s="1" t="s">
        <v>70</v>
      </c>
      <c r="AG1524" s="1" t="s">
        <v>71</v>
      </c>
      <c r="AH1524" s="1" t="s">
        <v>89</v>
      </c>
      <c r="AI1524" s="1" t="s">
        <v>57</v>
      </c>
      <c r="AJ1524" s="5">
        <v>10950</v>
      </c>
      <c r="AK1524" s="4">
        <v>-9258</v>
      </c>
      <c r="AL1524" s="4">
        <v>0</v>
      </c>
      <c r="AM1524" s="4">
        <v>0</v>
      </c>
      <c r="AN1524" s="4">
        <v>0</v>
      </c>
      <c r="AO1524" s="4">
        <v>-126178</v>
      </c>
      <c r="AP1524" s="4">
        <v>-126178</v>
      </c>
      <c r="AQ1524" s="4">
        <v>0</v>
      </c>
      <c r="AR1524" s="4">
        <v>766322</v>
      </c>
      <c r="AS1524" s="1" t="s">
        <v>52</v>
      </c>
      <c r="AT1524" s="9">
        <f t="shared" si="684"/>
        <v>43333</v>
      </c>
      <c r="AU1524" s="9">
        <f t="shared" si="685"/>
        <v>43313</v>
      </c>
      <c r="AV1524" s="9">
        <v>44798</v>
      </c>
      <c r="AW1524" s="11">
        <f t="shared" si="686"/>
        <v>4.0136986301369859</v>
      </c>
      <c r="AX1524">
        <v>10</v>
      </c>
      <c r="AY1524" s="12">
        <v>0.05</v>
      </c>
      <c r="AZ1524">
        <f t="shared" si="687"/>
        <v>9.5000000000000001E-2</v>
      </c>
      <c r="BA1524" s="13">
        <f t="shared" si="688"/>
        <v>892500</v>
      </c>
      <c r="BB1524" s="17" t="s">
        <v>1853</v>
      </c>
      <c r="BC1524">
        <f>MATCH(BB1524,MONTHLY_INDEX!$A:$A,0)</f>
        <v>630</v>
      </c>
      <c r="BD1524">
        <f>MATCH(AU1524,MONTHLY_INDEX!$1:$1,0)</f>
        <v>80</v>
      </c>
      <c r="BE1524">
        <f>INDEX(MONTHLY_INDEX!$1:$1048576,Final!BC1524,Final!BD1524)</f>
        <v>111.6</v>
      </c>
      <c r="BF1524">
        <f>MATCH($BF$1,MONTHLY_INDEX!$1:$1,0)</f>
        <v>127</v>
      </c>
      <c r="BG1524">
        <f>INDEX(MONTHLY_INDEX!$1:$1048576,Final!BC1524,Final!BF1524)</f>
        <v>151.1</v>
      </c>
      <c r="BH1524" s="23">
        <f t="shared" ref="BH1524:BH1541" si="706">(BG1524-BE1524)/BE1524</f>
        <v>0.35394265232974914</v>
      </c>
      <c r="BI1524" s="14">
        <f t="shared" ref="BI1524:BI1541" si="707">(1+BH1524)*BA1524</f>
        <v>1208393.817204301</v>
      </c>
      <c r="BJ1524" s="14">
        <f t="shared" ref="BJ1524:BJ1541" si="708">BI1524*AZ1524*AW1524</f>
        <v>460762.21783399611</v>
      </c>
      <c r="BK1524" s="15">
        <f t="shared" si="689"/>
        <v>747631.59937030496</v>
      </c>
      <c r="BL1524" s="52">
        <v>0</v>
      </c>
      <c r="BM1524" s="15">
        <f t="shared" ref="BM1524:BM1541" si="709">MAX((1-BL1524)*BK1524,BI1524*AY1524)</f>
        <v>747631.59937030496</v>
      </c>
    </row>
    <row r="1525" spans="1:65">
      <c r="A1525" s="8">
        <v>1523</v>
      </c>
      <c r="B1525" s="1" t="s">
        <v>44</v>
      </c>
      <c r="C1525" s="1">
        <v>1500</v>
      </c>
      <c r="D1525" s="1" t="s">
        <v>60</v>
      </c>
      <c r="E1525" s="1">
        <v>150000063</v>
      </c>
      <c r="F1525" s="1" t="s">
        <v>60</v>
      </c>
      <c r="G1525" s="1" t="s">
        <v>90</v>
      </c>
      <c r="H1525" s="1">
        <v>2</v>
      </c>
      <c r="I1525" s="1" t="s">
        <v>52</v>
      </c>
      <c r="J1525" s="1" t="s">
        <v>49</v>
      </c>
      <c r="K1525" s="1">
        <v>17406001</v>
      </c>
      <c r="L1525" s="1" t="s">
        <v>50</v>
      </c>
      <c r="M1525" s="1" t="s">
        <v>51</v>
      </c>
      <c r="N1525" s="1" t="s">
        <v>64</v>
      </c>
      <c r="O1525" s="1" t="s">
        <v>65</v>
      </c>
      <c r="P1525" s="1" t="s">
        <v>66</v>
      </c>
      <c r="Q1525" s="1" t="s">
        <v>67</v>
      </c>
      <c r="R1525" s="1" t="s">
        <v>87</v>
      </c>
      <c r="S1525" s="1" t="s">
        <v>88</v>
      </c>
      <c r="T1525" s="2">
        <v>43333</v>
      </c>
      <c r="U1525" s="2">
        <v>43333</v>
      </c>
      <c r="V1525" s="1" t="s">
        <v>52</v>
      </c>
      <c r="W1525" s="3">
        <v>1</v>
      </c>
      <c r="X1525" s="1" t="s">
        <v>53</v>
      </c>
      <c r="Y1525" s="4">
        <v>472500</v>
      </c>
      <c r="Z1525" s="4">
        <v>-61898</v>
      </c>
      <c r="AA1525" s="4">
        <v>0</v>
      </c>
      <c r="AB1525" s="4">
        <v>0</v>
      </c>
      <c r="AC1525" s="4">
        <v>0</v>
      </c>
      <c r="AD1525" s="4">
        <v>472500</v>
      </c>
      <c r="AE1525" s="5">
        <v>1685</v>
      </c>
      <c r="AF1525" s="1" t="s">
        <v>70</v>
      </c>
      <c r="AG1525" s="1" t="s">
        <v>71</v>
      </c>
      <c r="AH1525" s="1" t="s">
        <v>89</v>
      </c>
      <c r="AI1525" s="1" t="s">
        <v>57</v>
      </c>
      <c r="AJ1525" s="5">
        <v>10950</v>
      </c>
      <c r="AK1525" s="4">
        <v>-4901</v>
      </c>
      <c r="AL1525" s="4">
        <v>0</v>
      </c>
      <c r="AM1525" s="4">
        <v>0</v>
      </c>
      <c r="AN1525" s="4">
        <v>0</v>
      </c>
      <c r="AO1525" s="4">
        <v>-66799</v>
      </c>
      <c r="AP1525" s="4">
        <v>-66799</v>
      </c>
      <c r="AQ1525" s="4">
        <v>0</v>
      </c>
      <c r="AR1525" s="4">
        <v>405701</v>
      </c>
      <c r="AS1525" s="1" t="s">
        <v>52</v>
      </c>
      <c r="AT1525" s="9">
        <f t="shared" si="684"/>
        <v>43333</v>
      </c>
      <c r="AU1525" s="9">
        <f t="shared" si="685"/>
        <v>43313</v>
      </c>
      <c r="AV1525" s="9">
        <v>44798</v>
      </c>
      <c r="AW1525" s="11">
        <f t="shared" si="686"/>
        <v>4.0136986301369859</v>
      </c>
      <c r="AX1525">
        <v>10</v>
      </c>
      <c r="AY1525" s="12">
        <v>0.05</v>
      </c>
      <c r="AZ1525">
        <f t="shared" si="687"/>
        <v>9.5000000000000001E-2</v>
      </c>
      <c r="BA1525" s="13">
        <f t="shared" si="688"/>
        <v>472500</v>
      </c>
      <c r="BB1525" s="17" t="s">
        <v>2189</v>
      </c>
      <c r="BC1525">
        <f>MATCH(BB1525,MONTHLY_INDEX!$A:$A,0)</f>
        <v>798</v>
      </c>
      <c r="BD1525">
        <f>MATCH(AU1525,MONTHLY_INDEX!$1:$1,0)</f>
        <v>80</v>
      </c>
      <c r="BE1525">
        <f>INDEX(MONTHLY_INDEX!$1:$1048576,Final!BC1525,Final!BD1525)</f>
        <v>96</v>
      </c>
      <c r="BF1525">
        <f>MATCH($BF$1,MONTHLY_INDEX!$1:$1,0)</f>
        <v>127</v>
      </c>
      <c r="BG1525">
        <f>INDEX(MONTHLY_INDEX!$1:$1048576,Final!BC1525,Final!BF1525)</f>
        <v>95.3</v>
      </c>
      <c r="BH1525" s="23">
        <f t="shared" si="706"/>
        <v>-7.2916666666666963E-3</v>
      </c>
      <c r="BI1525" s="14">
        <f t="shared" si="707"/>
        <v>469054.6875</v>
      </c>
      <c r="BJ1525" s="14">
        <f t="shared" si="708"/>
        <v>178851.19488441778</v>
      </c>
      <c r="BK1525" s="15">
        <f t="shared" si="689"/>
        <v>290203.49261558219</v>
      </c>
      <c r="BL1525" s="52">
        <v>0</v>
      </c>
      <c r="BM1525" s="15">
        <f t="shared" si="709"/>
        <v>290203.49261558219</v>
      </c>
    </row>
    <row r="1526" spans="1:65">
      <c r="A1526" s="8">
        <v>1524</v>
      </c>
      <c r="B1526" s="1" t="s">
        <v>44</v>
      </c>
      <c r="C1526" s="1">
        <v>1500</v>
      </c>
      <c r="D1526" s="1" t="s">
        <v>60</v>
      </c>
      <c r="E1526" s="1">
        <v>150000063</v>
      </c>
      <c r="F1526" s="1" t="s">
        <v>60</v>
      </c>
      <c r="G1526" s="1" t="s">
        <v>91</v>
      </c>
      <c r="H1526" s="1">
        <v>3</v>
      </c>
      <c r="I1526" s="1" t="s">
        <v>52</v>
      </c>
      <c r="J1526" s="1" t="s">
        <v>49</v>
      </c>
      <c r="K1526" s="1">
        <v>17406001</v>
      </c>
      <c r="L1526" s="1" t="s">
        <v>50</v>
      </c>
      <c r="M1526" s="1" t="s">
        <v>51</v>
      </c>
      <c r="N1526" s="1" t="s">
        <v>64</v>
      </c>
      <c r="O1526" s="1" t="s">
        <v>65</v>
      </c>
      <c r="P1526" s="1" t="s">
        <v>66</v>
      </c>
      <c r="Q1526" s="1" t="s">
        <v>67</v>
      </c>
      <c r="R1526" s="1" t="s">
        <v>87</v>
      </c>
      <c r="S1526" s="1" t="s">
        <v>88</v>
      </c>
      <c r="T1526" s="2">
        <v>43333</v>
      </c>
      <c r="U1526" s="2">
        <v>43333</v>
      </c>
      <c r="V1526" s="1" t="s">
        <v>52</v>
      </c>
      <c r="W1526" s="3">
        <v>1</v>
      </c>
      <c r="X1526" s="1" t="s">
        <v>53</v>
      </c>
      <c r="Y1526" s="4">
        <v>637760</v>
      </c>
      <c r="Z1526" s="4">
        <v>-83547</v>
      </c>
      <c r="AA1526" s="4">
        <v>0</v>
      </c>
      <c r="AB1526" s="4">
        <v>0</v>
      </c>
      <c r="AC1526" s="4">
        <v>0</v>
      </c>
      <c r="AD1526" s="4">
        <v>637760</v>
      </c>
      <c r="AE1526" s="5">
        <v>1685</v>
      </c>
      <c r="AF1526" s="1" t="s">
        <v>70</v>
      </c>
      <c r="AG1526" s="1" t="s">
        <v>71</v>
      </c>
      <c r="AH1526" s="1" t="s">
        <v>89</v>
      </c>
      <c r="AI1526" s="1" t="s">
        <v>57</v>
      </c>
      <c r="AJ1526" s="5">
        <v>10950</v>
      </c>
      <c r="AK1526" s="4">
        <v>-6616</v>
      </c>
      <c r="AL1526" s="4">
        <v>0</v>
      </c>
      <c r="AM1526" s="4">
        <v>0</v>
      </c>
      <c r="AN1526" s="4">
        <v>0</v>
      </c>
      <c r="AO1526" s="4">
        <v>-90163</v>
      </c>
      <c r="AP1526" s="4">
        <v>-90163</v>
      </c>
      <c r="AQ1526" s="4">
        <v>0</v>
      </c>
      <c r="AR1526" s="4">
        <v>547597</v>
      </c>
      <c r="AS1526" s="1" t="s">
        <v>52</v>
      </c>
      <c r="AT1526" s="9">
        <f t="shared" si="684"/>
        <v>43333</v>
      </c>
      <c r="AU1526" s="9">
        <f t="shared" si="685"/>
        <v>43313</v>
      </c>
      <c r="AV1526" s="9">
        <v>44798</v>
      </c>
      <c r="AW1526" s="11">
        <f t="shared" si="686"/>
        <v>4.0136986301369859</v>
      </c>
      <c r="AX1526">
        <v>10</v>
      </c>
      <c r="AY1526" s="12">
        <v>0.05</v>
      </c>
      <c r="AZ1526">
        <f t="shared" si="687"/>
        <v>9.5000000000000001E-2</v>
      </c>
      <c r="BA1526" s="13">
        <f t="shared" si="688"/>
        <v>637760</v>
      </c>
      <c r="BB1526" s="17" t="s">
        <v>2189</v>
      </c>
      <c r="BC1526">
        <f>MATCH(BB1526,MONTHLY_INDEX!$A:$A,0)</f>
        <v>798</v>
      </c>
      <c r="BD1526">
        <f>MATCH(AU1526,MONTHLY_INDEX!$1:$1,0)</f>
        <v>80</v>
      </c>
      <c r="BE1526">
        <f>INDEX(MONTHLY_INDEX!$1:$1048576,Final!BC1526,Final!BD1526)</f>
        <v>96</v>
      </c>
      <c r="BF1526">
        <f>MATCH($BF$1,MONTHLY_INDEX!$1:$1,0)</f>
        <v>127</v>
      </c>
      <c r="BG1526">
        <f>INDEX(MONTHLY_INDEX!$1:$1048576,Final!BC1526,Final!BF1526)</f>
        <v>95.3</v>
      </c>
      <c r="BH1526" s="23">
        <f t="shared" si="706"/>
        <v>-7.2916666666666963E-3</v>
      </c>
      <c r="BI1526" s="14">
        <f t="shared" si="707"/>
        <v>633109.66666666663</v>
      </c>
      <c r="BJ1526" s="14">
        <f t="shared" si="708"/>
        <v>241405.58317351594</v>
      </c>
      <c r="BK1526" s="15">
        <f t="shared" si="689"/>
        <v>391704.08349315065</v>
      </c>
      <c r="BL1526" s="52">
        <v>0</v>
      </c>
      <c r="BM1526" s="15">
        <f t="shared" si="709"/>
        <v>391704.08349315065</v>
      </c>
    </row>
    <row r="1527" spans="1:65">
      <c r="A1527" s="8">
        <v>1525</v>
      </c>
      <c r="B1527" s="1" t="s">
        <v>44</v>
      </c>
      <c r="C1527" s="1">
        <v>1500</v>
      </c>
      <c r="D1527" s="1" t="s">
        <v>60</v>
      </c>
      <c r="E1527" s="1">
        <v>150000063</v>
      </c>
      <c r="F1527" s="1" t="s">
        <v>60</v>
      </c>
      <c r="G1527" s="1" t="s">
        <v>92</v>
      </c>
      <c r="H1527" s="1">
        <v>4</v>
      </c>
      <c r="I1527" s="1" t="s">
        <v>52</v>
      </c>
      <c r="J1527" s="1" t="s">
        <v>49</v>
      </c>
      <c r="K1527" s="1">
        <v>17406001</v>
      </c>
      <c r="L1527" s="1" t="s">
        <v>50</v>
      </c>
      <c r="M1527" s="1" t="s">
        <v>51</v>
      </c>
      <c r="N1527" s="1" t="s">
        <v>64</v>
      </c>
      <c r="O1527" s="1" t="s">
        <v>65</v>
      </c>
      <c r="P1527" s="1" t="s">
        <v>66</v>
      </c>
      <c r="Q1527" s="1" t="s">
        <v>67</v>
      </c>
      <c r="R1527" s="1" t="s">
        <v>87</v>
      </c>
      <c r="S1527" s="1" t="s">
        <v>88</v>
      </c>
      <c r="T1527" s="2">
        <v>43333</v>
      </c>
      <c r="U1527" s="2">
        <v>43333</v>
      </c>
      <c r="V1527" s="1" t="s">
        <v>52</v>
      </c>
      <c r="W1527" s="3">
        <v>1</v>
      </c>
      <c r="X1527" s="1" t="s">
        <v>53</v>
      </c>
      <c r="Y1527" s="4">
        <v>21044329</v>
      </c>
      <c r="Z1527" s="4">
        <v>-2756887</v>
      </c>
      <c r="AA1527" s="4">
        <v>0</v>
      </c>
      <c r="AB1527" s="4">
        <v>0</v>
      </c>
      <c r="AC1527" s="4">
        <v>0</v>
      </c>
      <c r="AD1527" s="4">
        <v>21044329</v>
      </c>
      <c r="AE1527" s="5">
        <v>1685</v>
      </c>
      <c r="AF1527" s="1" t="s">
        <v>70</v>
      </c>
      <c r="AG1527" s="1" t="s">
        <v>71</v>
      </c>
      <c r="AH1527" s="1" t="s">
        <v>89</v>
      </c>
      <c r="AI1527" s="1" t="s">
        <v>57</v>
      </c>
      <c r="AJ1527" s="5">
        <v>10950</v>
      </c>
      <c r="AK1527" s="4">
        <v>-218303</v>
      </c>
      <c r="AL1527" s="4">
        <v>0</v>
      </c>
      <c r="AM1527" s="4">
        <v>0</v>
      </c>
      <c r="AN1527" s="4">
        <v>0</v>
      </c>
      <c r="AO1527" s="4">
        <v>-2975190</v>
      </c>
      <c r="AP1527" s="4">
        <v>-2975190</v>
      </c>
      <c r="AQ1527" s="4">
        <v>0</v>
      </c>
      <c r="AR1527" s="4">
        <v>18069139</v>
      </c>
      <c r="AS1527" s="1" t="s">
        <v>52</v>
      </c>
      <c r="AT1527" s="9">
        <f t="shared" si="684"/>
        <v>43333</v>
      </c>
      <c r="AU1527" s="9">
        <f t="shared" si="685"/>
        <v>43313</v>
      </c>
      <c r="AV1527" s="9">
        <v>44798</v>
      </c>
      <c r="AW1527" s="11">
        <f t="shared" si="686"/>
        <v>4.0136986301369859</v>
      </c>
      <c r="AX1527">
        <v>25</v>
      </c>
      <c r="AY1527" s="12">
        <v>0.05</v>
      </c>
      <c r="AZ1527">
        <f t="shared" si="687"/>
        <v>3.7999999999999999E-2</v>
      </c>
      <c r="BA1527" s="13">
        <f t="shared" si="688"/>
        <v>21044329</v>
      </c>
      <c r="BB1527" s="17" t="s">
        <v>2189</v>
      </c>
      <c r="BC1527">
        <f>MATCH(BB1527,MONTHLY_INDEX!$A:$A,0)</f>
        <v>798</v>
      </c>
      <c r="BD1527">
        <f>MATCH(AU1527,MONTHLY_INDEX!$1:$1,0)</f>
        <v>80</v>
      </c>
      <c r="BE1527">
        <f>INDEX(MONTHLY_INDEX!$1:$1048576,Final!BC1527,Final!BD1527)</f>
        <v>96</v>
      </c>
      <c r="BF1527">
        <f>MATCH($BF$1,MONTHLY_INDEX!$1:$1,0)</f>
        <v>127</v>
      </c>
      <c r="BG1527">
        <f>INDEX(MONTHLY_INDEX!$1:$1048576,Final!BC1527,Final!BF1527)</f>
        <v>95.3</v>
      </c>
      <c r="BH1527" s="23">
        <f t="shared" si="706"/>
        <v>-7.2916666666666963E-3</v>
      </c>
      <c r="BI1527" s="14">
        <f t="shared" si="707"/>
        <v>20890880.767708331</v>
      </c>
      <c r="BJ1527" s="14">
        <f t="shared" si="708"/>
        <v>3186288.5817488292</v>
      </c>
      <c r="BK1527" s="15">
        <f t="shared" si="689"/>
        <v>17704592.185959503</v>
      </c>
      <c r="BL1527" s="52">
        <v>0</v>
      </c>
      <c r="BM1527" s="15">
        <f t="shared" si="709"/>
        <v>17704592.185959503</v>
      </c>
    </row>
    <row r="1528" spans="1:65">
      <c r="A1528" s="8">
        <v>1526</v>
      </c>
      <c r="B1528" s="1" t="s">
        <v>44</v>
      </c>
      <c r="C1528" s="1">
        <v>1500</v>
      </c>
      <c r="D1528" s="1" t="s">
        <v>60</v>
      </c>
      <c r="E1528" s="1">
        <v>150000063</v>
      </c>
      <c r="F1528" s="1" t="s">
        <v>60</v>
      </c>
      <c r="G1528" s="1" t="s">
        <v>93</v>
      </c>
      <c r="H1528" s="1">
        <v>5</v>
      </c>
      <c r="I1528" s="1" t="s">
        <v>52</v>
      </c>
      <c r="J1528" s="1" t="s">
        <v>49</v>
      </c>
      <c r="K1528" s="1">
        <v>17406001</v>
      </c>
      <c r="L1528" s="1" t="s">
        <v>50</v>
      </c>
      <c r="M1528" s="1" t="s">
        <v>51</v>
      </c>
      <c r="N1528" s="1" t="s">
        <v>64</v>
      </c>
      <c r="O1528" s="1" t="s">
        <v>65</v>
      </c>
      <c r="P1528" s="1" t="s">
        <v>66</v>
      </c>
      <c r="Q1528" s="1" t="s">
        <v>67</v>
      </c>
      <c r="R1528" s="1" t="s">
        <v>87</v>
      </c>
      <c r="S1528" s="1" t="s">
        <v>88</v>
      </c>
      <c r="T1528" s="2">
        <v>43333</v>
      </c>
      <c r="U1528" s="2">
        <v>43333</v>
      </c>
      <c r="V1528" s="1" t="s">
        <v>52</v>
      </c>
      <c r="W1528" s="3">
        <v>1</v>
      </c>
      <c r="X1528" s="1" t="s">
        <v>53</v>
      </c>
      <c r="Y1528" s="4">
        <v>969266</v>
      </c>
      <c r="Z1528" s="4">
        <v>-126976</v>
      </c>
      <c r="AA1528" s="4">
        <v>0</v>
      </c>
      <c r="AB1528" s="4">
        <v>0</v>
      </c>
      <c r="AC1528" s="4">
        <v>0</v>
      </c>
      <c r="AD1528" s="4">
        <v>969266</v>
      </c>
      <c r="AE1528" s="5">
        <v>1685</v>
      </c>
      <c r="AF1528" s="1" t="s">
        <v>70</v>
      </c>
      <c r="AG1528" s="1" t="s">
        <v>71</v>
      </c>
      <c r="AH1528" s="1" t="s">
        <v>89</v>
      </c>
      <c r="AI1528" s="1" t="s">
        <v>57</v>
      </c>
      <c r="AJ1528" s="5">
        <v>10950</v>
      </c>
      <c r="AK1528" s="4">
        <v>-10055</v>
      </c>
      <c r="AL1528" s="4">
        <v>0</v>
      </c>
      <c r="AM1528" s="4">
        <v>0</v>
      </c>
      <c r="AN1528" s="4">
        <v>0</v>
      </c>
      <c r="AO1528" s="4">
        <v>-137031</v>
      </c>
      <c r="AP1528" s="4">
        <v>-137031</v>
      </c>
      <c r="AQ1528" s="4">
        <v>0</v>
      </c>
      <c r="AR1528" s="4">
        <v>832235</v>
      </c>
      <c r="AS1528" s="1" t="s">
        <v>52</v>
      </c>
      <c r="AT1528" s="9">
        <f t="shared" si="684"/>
        <v>43333</v>
      </c>
      <c r="AU1528" s="9">
        <f t="shared" si="685"/>
        <v>43313</v>
      </c>
      <c r="AV1528" s="9">
        <v>44798</v>
      </c>
      <c r="AW1528" s="11">
        <f t="shared" si="686"/>
        <v>4.0136986301369859</v>
      </c>
      <c r="AX1528">
        <v>25</v>
      </c>
      <c r="AY1528" s="12">
        <v>0.05</v>
      </c>
      <c r="AZ1528">
        <f t="shared" si="687"/>
        <v>3.7999999999999999E-2</v>
      </c>
      <c r="BA1528" s="13">
        <f t="shared" si="688"/>
        <v>969266</v>
      </c>
      <c r="BB1528" s="17" t="s">
        <v>2083</v>
      </c>
      <c r="BC1528">
        <f>MATCH(BB1528,MONTHLY_INDEX!$A:$A,0)</f>
        <v>745</v>
      </c>
      <c r="BD1528">
        <f>MATCH(AU1528,MONTHLY_INDEX!$1:$1,0)</f>
        <v>80</v>
      </c>
      <c r="BE1528">
        <f>INDEX(MONTHLY_INDEX!$1:$1048576,Final!BC1528,Final!BD1528)</f>
        <v>106.4</v>
      </c>
      <c r="BF1528">
        <f>MATCH($BF$1,MONTHLY_INDEX!$1:$1,0)</f>
        <v>127</v>
      </c>
      <c r="BG1528">
        <f>INDEX(MONTHLY_INDEX!$1:$1048576,Final!BC1528,Final!BF1528)</f>
        <v>115.4</v>
      </c>
      <c r="BH1528" s="23">
        <f t="shared" si="706"/>
        <v>8.4586466165413529E-2</v>
      </c>
      <c r="BI1528" s="14">
        <f t="shared" si="707"/>
        <v>1051252.7857142857</v>
      </c>
      <c r="BJ1528" s="14">
        <f t="shared" si="708"/>
        <v>160337.65090606653</v>
      </c>
      <c r="BK1528" s="15">
        <f t="shared" si="689"/>
        <v>890915.13480821915</v>
      </c>
      <c r="BL1528" s="52">
        <v>0</v>
      </c>
      <c r="BM1528" s="15">
        <f t="shared" si="709"/>
        <v>890915.13480821915</v>
      </c>
    </row>
    <row r="1529" spans="1:65">
      <c r="A1529" s="8">
        <v>1527</v>
      </c>
      <c r="B1529" s="1" t="s">
        <v>44</v>
      </c>
      <c r="C1529" s="1">
        <v>1500</v>
      </c>
      <c r="D1529" s="1" t="s">
        <v>60</v>
      </c>
      <c r="E1529" s="1">
        <v>150000063</v>
      </c>
      <c r="F1529" s="1" t="s">
        <v>60</v>
      </c>
      <c r="G1529" s="1" t="s">
        <v>94</v>
      </c>
      <c r="H1529" s="1">
        <v>6</v>
      </c>
      <c r="I1529" s="1" t="s">
        <v>52</v>
      </c>
      <c r="J1529" s="1" t="s">
        <v>49</v>
      </c>
      <c r="K1529" s="1">
        <v>17406001</v>
      </c>
      <c r="L1529" s="1" t="s">
        <v>50</v>
      </c>
      <c r="M1529" s="1" t="s">
        <v>51</v>
      </c>
      <c r="N1529" s="1" t="s">
        <v>64</v>
      </c>
      <c r="O1529" s="1" t="s">
        <v>65</v>
      </c>
      <c r="P1529" s="1" t="s">
        <v>66</v>
      </c>
      <c r="Q1529" s="1" t="s">
        <v>67</v>
      </c>
      <c r="R1529" s="1" t="s">
        <v>87</v>
      </c>
      <c r="S1529" s="1" t="s">
        <v>88</v>
      </c>
      <c r="T1529" s="2">
        <v>43333</v>
      </c>
      <c r="U1529" s="2">
        <v>43333</v>
      </c>
      <c r="V1529" s="1" t="s">
        <v>52</v>
      </c>
      <c r="W1529" s="3">
        <v>1</v>
      </c>
      <c r="X1529" s="1" t="s">
        <v>53</v>
      </c>
      <c r="Y1529" s="4">
        <v>735000</v>
      </c>
      <c r="Z1529" s="4">
        <v>-96287</v>
      </c>
      <c r="AA1529" s="4">
        <v>0</v>
      </c>
      <c r="AB1529" s="4">
        <v>0</v>
      </c>
      <c r="AC1529" s="4">
        <v>0</v>
      </c>
      <c r="AD1529" s="4">
        <v>735000</v>
      </c>
      <c r="AE1529" s="5">
        <v>1685</v>
      </c>
      <c r="AF1529" s="1" t="s">
        <v>70</v>
      </c>
      <c r="AG1529" s="1" t="s">
        <v>71</v>
      </c>
      <c r="AH1529" s="1" t="s">
        <v>89</v>
      </c>
      <c r="AI1529" s="1" t="s">
        <v>57</v>
      </c>
      <c r="AJ1529" s="5">
        <v>10950</v>
      </c>
      <c r="AK1529" s="4">
        <v>-7625</v>
      </c>
      <c r="AL1529" s="4">
        <v>0</v>
      </c>
      <c r="AM1529" s="4">
        <v>0</v>
      </c>
      <c r="AN1529" s="4">
        <v>0</v>
      </c>
      <c r="AO1529" s="4">
        <v>-103912</v>
      </c>
      <c r="AP1529" s="4">
        <v>-103912</v>
      </c>
      <c r="AQ1529" s="4">
        <v>0</v>
      </c>
      <c r="AR1529" s="4">
        <v>631088</v>
      </c>
      <c r="AS1529" s="1" t="s">
        <v>52</v>
      </c>
      <c r="AT1529" s="9">
        <f t="shared" si="684"/>
        <v>43333</v>
      </c>
      <c r="AU1529" s="9">
        <f t="shared" si="685"/>
        <v>43313</v>
      </c>
      <c r="AV1529" s="9">
        <v>44798</v>
      </c>
      <c r="AW1529" s="11">
        <f t="shared" si="686"/>
        <v>4.0136986301369859</v>
      </c>
      <c r="AX1529">
        <v>10</v>
      </c>
      <c r="AY1529" s="12">
        <v>0.05</v>
      </c>
      <c r="AZ1529">
        <f t="shared" si="687"/>
        <v>9.5000000000000001E-2</v>
      </c>
      <c r="BA1529" s="13">
        <f t="shared" si="688"/>
        <v>735000</v>
      </c>
      <c r="BB1529" s="17" t="s">
        <v>1853</v>
      </c>
      <c r="BC1529">
        <f>MATCH(BB1529,MONTHLY_INDEX!$A:$A,0)</f>
        <v>630</v>
      </c>
      <c r="BD1529">
        <f>MATCH(AU1529,MONTHLY_INDEX!$1:$1,0)</f>
        <v>80</v>
      </c>
      <c r="BE1529">
        <f>INDEX(MONTHLY_INDEX!$1:$1048576,Final!BC1529,Final!BD1529)</f>
        <v>111.6</v>
      </c>
      <c r="BF1529">
        <f>MATCH($BF$1,MONTHLY_INDEX!$1:$1,0)</f>
        <v>127</v>
      </c>
      <c r="BG1529">
        <f>INDEX(MONTHLY_INDEX!$1:$1048576,Final!BC1529,Final!BF1529)</f>
        <v>151.1</v>
      </c>
      <c r="BH1529" s="23">
        <f t="shared" si="706"/>
        <v>0.35394265232974914</v>
      </c>
      <c r="BI1529" s="14">
        <f t="shared" si="707"/>
        <v>995147.84946236562</v>
      </c>
      <c r="BJ1529" s="14">
        <f t="shared" si="708"/>
        <v>379451.2382162321</v>
      </c>
      <c r="BK1529" s="15">
        <f t="shared" si="689"/>
        <v>615696.61124613346</v>
      </c>
      <c r="BL1529" s="52">
        <v>0</v>
      </c>
      <c r="BM1529" s="15">
        <f t="shared" si="709"/>
        <v>615696.61124613346</v>
      </c>
    </row>
    <row r="1530" spans="1:65">
      <c r="A1530" s="8">
        <v>1528</v>
      </c>
      <c r="B1530" s="1" t="s">
        <v>44</v>
      </c>
      <c r="C1530" s="1">
        <v>1500</v>
      </c>
      <c r="D1530" s="1" t="s">
        <v>60</v>
      </c>
      <c r="E1530" s="1">
        <v>150000063</v>
      </c>
      <c r="F1530" s="1" t="s">
        <v>60</v>
      </c>
      <c r="G1530" s="1" t="s">
        <v>95</v>
      </c>
      <c r="H1530" s="1">
        <v>7</v>
      </c>
      <c r="I1530" s="1" t="s">
        <v>52</v>
      </c>
      <c r="J1530" s="1" t="s">
        <v>49</v>
      </c>
      <c r="K1530" s="1">
        <v>17406001</v>
      </c>
      <c r="L1530" s="1" t="s">
        <v>50</v>
      </c>
      <c r="M1530" s="1" t="s">
        <v>51</v>
      </c>
      <c r="N1530" s="1" t="s">
        <v>64</v>
      </c>
      <c r="O1530" s="1" t="s">
        <v>65</v>
      </c>
      <c r="P1530" s="1" t="s">
        <v>66</v>
      </c>
      <c r="Q1530" s="1" t="s">
        <v>67</v>
      </c>
      <c r="R1530" s="1" t="s">
        <v>87</v>
      </c>
      <c r="S1530" s="1" t="s">
        <v>88</v>
      </c>
      <c r="T1530" s="2">
        <v>43333</v>
      </c>
      <c r="U1530" s="2">
        <v>43333</v>
      </c>
      <c r="V1530" s="1" t="s">
        <v>52</v>
      </c>
      <c r="W1530" s="3">
        <v>1</v>
      </c>
      <c r="X1530" s="1" t="s">
        <v>53</v>
      </c>
      <c r="Y1530" s="4">
        <v>126000</v>
      </c>
      <c r="Z1530" s="4">
        <v>-16506</v>
      </c>
      <c r="AA1530" s="4">
        <v>0</v>
      </c>
      <c r="AB1530" s="4">
        <v>0</v>
      </c>
      <c r="AC1530" s="4">
        <v>0</v>
      </c>
      <c r="AD1530" s="4">
        <v>126000</v>
      </c>
      <c r="AE1530" s="5">
        <v>1685</v>
      </c>
      <c r="AF1530" s="1" t="s">
        <v>70</v>
      </c>
      <c r="AG1530" s="1" t="s">
        <v>71</v>
      </c>
      <c r="AH1530" s="1" t="s">
        <v>89</v>
      </c>
      <c r="AI1530" s="1" t="s">
        <v>57</v>
      </c>
      <c r="AJ1530" s="5">
        <v>10950</v>
      </c>
      <c r="AK1530" s="4">
        <v>-1307</v>
      </c>
      <c r="AL1530" s="4">
        <v>0</v>
      </c>
      <c r="AM1530" s="4">
        <v>0</v>
      </c>
      <c r="AN1530" s="4">
        <v>0</v>
      </c>
      <c r="AO1530" s="4">
        <v>-17813</v>
      </c>
      <c r="AP1530" s="4">
        <v>-17813</v>
      </c>
      <c r="AQ1530" s="4">
        <v>0</v>
      </c>
      <c r="AR1530" s="4">
        <v>108187</v>
      </c>
      <c r="AS1530" s="1" t="s">
        <v>52</v>
      </c>
      <c r="AT1530" s="9">
        <f t="shared" si="684"/>
        <v>43333</v>
      </c>
      <c r="AU1530" s="9">
        <f t="shared" si="685"/>
        <v>43313</v>
      </c>
      <c r="AV1530" s="9">
        <v>44798</v>
      </c>
      <c r="AW1530" s="11">
        <f t="shared" si="686"/>
        <v>4.0136986301369859</v>
      </c>
      <c r="AX1530">
        <v>25</v>
      </c>
      <c r="AY1530" s="12">
        <v>0.05</v>
      </c>
      <c r="AZ1530">
        <f t="shared" si="687"/>
        <v>3.7999999999999999E-2</v>
      </c>
      <c r="BA1530" s="13">
        <f t="shared" si="688"/>
        <v>126000</v>
      </c>
      <c r="BB1530" s="17" t="s">
        <v>2189</v>
      </c>
      <c r="BC1530">
        <f>MATCH(BB1530,MONTHLY_INDEX!$A:$A,0)</f>
        <v>798</v>
      </c>
      <c r="BD1530">
        <f>MATCH(AU1530,MONTHLY_INDEX!$1:$1,0)</f>
        <v>80</v>
      </c>
      <c r="BE1530">
        <f>INDEX(MONTHLY_INDEX!$1:$1048576,Final!BC1530,Final!BD1530)</f>
        <v>96</v>
      </c>
      <c r="BF1530">
        <f>MATCH($BF$1,MONTHLY_INDEX!$1:$1,0)</f>
        <v>127</v>
      </c>
      <c r="BG1530">
        <f>INDEX(MONTHLY_INDEX!$1:$1048576,Final!BC1530,Final!BF1530)</f>
        <v>95.3</v>
      </c>
      <c r="BH1530" s="23">
        <f t="shared" si="706"/>
        <v>-7.2916666666666963E-3</v>
      </c>
      <c r="BI1530" s="14">
        <f t="shared" si="707"/>
        <v>125081.25</v>
      </c>
      <c r="BJ1530" s="14">
        <f t="shared" si="708"/>
        <v>19077.460787671229</v>
      </c>
      <c r="BK1530" s="15">
        <f t="shared" si="689"/>
        <v>106003.78921232877</v>
      </c>
      <c r="BL1530" s="52">
        <v>0</v>
      </c>
      <c r="BM1530" s="15">
        <f t="shared" si="709"/>
        <v>106003.78921232877</v>
      </c>
    </row>
    <row r="1531" spans="1:65">
      <c r="A1531" s="8">
        <v>1529</v>
      </c>
      <c r="B1531" s="1" t="s">
        <v>44</v>
      </c>
      <c r="C1531" s="1">
        <v>1500</v>
      </c>
      <c r="D1531" s="1" t="s">
        <v>60</v>
      </c>
      <c r="E1531" s="1">
        <v>150000063</v>
      </c>
      <c r="F1531" s="1" t="s">
        <v>60</v>
      </c>
      <c r="G1531" s="1" t="s">
        <v>96</v>
      </c>
      <c r="H1531" s="1">
        <v>8</v>
      </c>
      <c r="I1531" s="1" t="s">
        <v>52</v>
      </c>
      <c r="J1531" s="1" t="s">
        <v>49</v>
      </c>
      <c r="K1531" s="1">
        <v>17406001</v>
      </c>
      <c r="L1531" s="1" t="s">
        <v>50</v>
      </c>
      <c r="M1531" s="1" t="s">
        <v>51</v>
      </c>
      <c r="N1531" s="1" t="s">
        <v>64</v>
      </c>
      <c r="O1531" s="1" t="s">
        <v>65</v>
      </c>
      <c r="P1531" s="1" t="s">
        <v>66</v>
      </c>
      <c r="Q1531" s="1" t="s">
        <v>67</v>
      </c>
      <c r="R1531" s="1" t="s">
        <v>87</v>
      </c>
      <c r="S1531" s="1" t="s">
        <v>88</v>
      </c>
      <c r="T1531" s="2">
        <v>43333</v>
      </c>
      <c r="U1531" s="2">
        <v>43333</v>
      </c>
      <c r="V1531" s="1" t="s">
        <v>52</v>
      </c>
      <c r="W1531" s="3">
        <v>1</v>
      </c>
      <c r="X1531" s="1" t="s">
        <v>53</v>
      </c>
      <c r="Y1531" s="4">
        <v>29327302</v>
      </c>
      <c r="Z1531" s="4">
        <v>-3841988</v>
      </c>
      <c r="AA1531" s="4">
        <v>0</v>
      </c>
      <c r="AB1531" s="4">
        <v>0</v>
      </c>
      <c r="AC1531" s="4">
        <v>0</v>
      </c>
      <c r="AD1531" s="4">
        <v>29327302</v>
      </c>
      <c r="AE1531" s="5">
        <v>1685</v>
      </c>
      <c r="AF1531" s="1" t="s">
        <v>70</v>
      </c>
      <c r="AG1531" s="1" t="s">
        <v>71</v>
      </c>
      <c r="AH1531" s="1" t="s">
        <v>89</v>
      </c>
      <c r="AI1531" s="1" t="s">
        <v>57</v>
      </c>
      <c r="AJ1531" s="5">
        <v>10950</v>
      </c>
      <c r="AK1531" s="4">
        <v>-304227</v>
      </c>
      <c r="AL1531" s="4">
        <v>0</v>
      </c>
      <c r="AM1531" s="4">
        <v>0</v>
      </c>
      <c r="AN1531" s="4">
        <v>0</v>
      </c>
      <c r="AO1531" s="4">
        <v>-4146215</v>
      </c>
      <c r="AP1531" s="4">
        <v>-4146215</v>
      </c>
      <c r="AQ1531" s="4">
        <v>0</v>
      </c>
      <c r="AR1531" s="4">
        <v>25181087</v>
      </c>
      <c r="AS1531" s="1" t="s">
        <v>52</v>
      </c>
      <c r="AT1531" s="9">
        <f t="shared" si="684"/>
        <v>43333</v>
      </c>
      <c r="AU1531" s="9">
        <f t="shared" si="685"/>
        <v>43313</v>
      </c>
      <c r="AV1531" s="9">
        <v>44798</v>
      </c>
      <c r="AW1531" s="11">
        <f t="shared" si="686"/>
        <v>4.0136986301369859</v>
      </c>
      <c r="AX1531">
        <v>25</v>
      </c>
      <c r="AY1531" s="12">
        <v>0.05</v>
      </c>
      <c r="AZ1531">
        <f t="shared" si="687"/>
        <v>3.7999999999999999E-2</v>
      </c>
      <c r="BA1531" s="13">
        <f t="shared" si="688"/>
        <v>29327302</v>
      </c>
      <c r="BB1531" s="17" t="s">
        <v>2189</v>
      </c>
      <c r="BC1531">
        <f>MATCH(BB1531,MONTHLY_INDEX!$A:$A,0)</f>
        <v>798</v>
      </c>
      <c r="BD1531">
        <f>MATCH(AU1531,MONTHLY_INDEX!$1:$1,0)</f>
        <v>80</v>
      </c>
      <c r="BE1531">
        <f>INDEX(MONTHLY_INDEX!$1:$1048576,Final!BC1531,Final!BD1531)</f>
        <v>96</v>
      </c>
      <c r="BF1531">
        <f>MATCH($BF$1,MONTHLY_INDEX!$1:$1,0)</f>
        <v>127</v>
      </c>
      <c r="BG1531">
        <f>INDEX(MONTHLY_INDEX!$1:$1048576,Final!BC1531,Final!BF1531)</f>
        <v>95.3</v>
      </c>
      <c r="BH1531" s="23">
        <f t="shared" si="706"/>
        <v>-7.2916666666666963E-3</v>
      </c>
      <c r="BI1531" s="14">
        <f t="shared" si="707"/>
        <v>29113457.089583334</v>
      </c>
      <c r="BJ1531" s="14">
        <f t="shared" si="708"/>
        <v>4440400.4278824767</v>
      </c>
      <c r="BK1531" s="15">
        <f t="shared" si="689"/>
        <v>24673056.661700856</v>
      </c>
      <c r="BL1531" s="52">
        <v>0</v>
      </c>
      <c r="BM1531" s="15">
        <f t="shared" si="709"/>
        <v>24673056.661700856</v>
      </c>
    </row>
    <row r="1532" spans="1:65">
      <c r="A1532" s="8">
        <v>1530</v>
      </c>
      <c r="B1532" s="1" t="s">
        <v>44</v>
      </c>
      <c r="C1532" s="1">
        <v>1500</v>
      </c>
      <c r="D1532" s="1" t="s">
        <v>60</v>
      </c>
      <c r="E1532" s="1">
        <v>150000063</v>
      </c>
      <c r="F1532" s="1" t="s">
        <v>60</v>
      </c>
      <c r="G1532" s="1" t="s">
        <v>97</v>
      </c>
      <c r="H1532" s="1">
        <v>9</v>
      </c>
      <c r="I1532" s="1" t="s">
        <v>52</v>
      </c>
      <c r="J1532" s="1" t="s">
        <v>49</v>
      </c>
      <c r="K1532" s="1">
        <v>17406001</v>
      </c>
      <c r="L1532" s="1" t="s">
        <v>50</v>
      </c>
      <c r="M1532" s="1" t="s">
        <v>51</v>
      </c>
      <c r="N1532" s="1" t="s">
        <v>64</v>
      </c>
      <c r="O1532" s="1" t="s">
        <v>65</v>
      </c>
      <c r="P1532" s="1" t="s">
        <v>66</v>
      </c>
      <c r="Q1532" s="1" t="s">
        <v>67</v>
      </c>
      <c r="R1532" s="1" t="s">
        <v>87</v>
      </c>
      <c r="S1532" s="1" t="s">
        <v>88</v>
      </c>
      <c r="T1532" s="2">
        <v>43333</v>
      </c>
      <c r="U1532" s="2">
        <v>43333</v>
      </c>
      <c r="V1532" s="1" t="s">
        <v>52</v>
      </c>
      <c r="W1532" s="3">
        <v>1</v>
      </c>
      <c r="X1532" s="1" t="s">
        <v>53</v>
      </c>
      <c r="Y1532" s="4">
        <v>1517250</v>
      </c>
      <c r="Z1532" s="4">
        <v>-198765</v>
      </c>
      <c r="AA1532" s="4">
        <v>0</v>
      </c>
      <c r="AB1532" s="4">
        <v>0</v>
      </c>
      <c r="AC1532" s="4">
        <v>0</v>
      </c>
      <c r="AD1532" s="4">
        <v>1517250</v>
      </c>
      <c r="AE1532" s="5">
        <v>1685</v>
      </c>
      <c r="AF1532" s="1" t="s">
        <v>70</v>
      </c>
      <c r="AG1532" s="1" t="s">
        <v>71</v>
      </c>
      <c r="AH1532" s="1" t="s">
        <v>89</v>
      </c>
      <c r="AI1532" s="1" t="s">
        <v>57</v>
      </c>
      <c r="AJ1532" s="5">
        <v>10950</v>
      </c>
      <c r="AK1532" s="4">
        <v>-15739</v>
      </c>
      <c r="AL1532" s="4">
        <v>0</v>
      </c>
      <c r="AM1532" s="4">
        <v>0</v>
      </c>
      <c r="AN1532" s="4">
        <v>0</v>
      </c>
      <c r="AO1532" s="4">
        <v>-214504</v>
      </c>
      <c r="AP1532" s="4">
        <v>-214504</v>
      </c>
      <c r="AQ1532" s="4">
        <v>0</v>
      </c>
      <c r="AR1532" s="4">
        <v>1302746</v>
      </c>
      <c r="AS1532" s="1" t="s">
        <v>52</v>
      </c>
      <c r="AT1532" s="9">
        <f t="shared" si="684"/>
        <v>43333</v>
      </c>
      <c r="AU1532" s="9">
        <f t="shared" si="685"/>
        <v>43313</v>
      </c>
      <c r="AV1532" s="9">
        <v>44798</v>
      </c>
      <c r="AW1532" s="11">
        <f t="shared" si="686"/>
        <v>4.0136986301369859</v>
      </c>
      <c r="AX1532">
        <v>15</v>
      </c>
      <c r="AY1532" s="12">
        <v>0.05</v>
      </c>
      <c r="AZ1532">
        <f t="shared" si="687"/>
        <v>6.3333333333333325E-2</v>
      </c>
      <c r="BA1532" s="13">
        <f t="shared" si="688"/>
        <v>1517250</v>
      </c>
      <c r="BB1532" s="17" t="s">
        <v>1941</v>
      </c>
      <c r="BC1532">
        <f>MATCH(BB1532,MONTHLY_INDEX!$A:$A,0)</f>
        <v>674</v>
      </c>
      <c r="BD1532">
        <f>MATCH(AU1532,MONTHLY_INDEX!$1:$1,0)</f>
        <v>80</v>
      </c>
      <c r="BE1532">
        <f>INDEX(MONTHLY_INDEX!$1:$1048576,Final!BC1532,Final!BD1532)</f>
        <v>105.1</v>
      </c>
      <c r="BF1532">
        <f>MATCH($BF$1,MONTHLY_INDEX!$1:$1,0)</f>
        <v>127</v>
      </c>
      <c r="BG1532">
        <f>INDEX(MONTHLY_INDEX!$1:$1048576,Final!BC1532,Final!BF1532)</f>
        <v>122.8</v>
      </c>
      <c r="BH1532" s="23">
        <f t="shared" si="706"/>
        <v>0.16841103710751668</v>
      </c>
      <c r="BI1532" s="14">
        <f t="shared" si="707"/>
        <v>1772771.6460513796</v>
      </c>
      <c r="BJ1532" s="14">
        <f t="shared" si="708"/>
        <v>450640.17139580037</v>
      </c>
      <c r="BK1532" s="15">
        <f t="shared" si="689"/>
        <v>1322131.4746555793</v>
      </c>
      <c r="BL1532" s="52">
        <v>0</v>
      </c>
      <c r="BM1532" s="15">
        <f t="shared" si="709"/>
        <v>1322131.4746555793</v>
      </c>
    </row>
    <row r="1533" spans="1:65">
      <c r="A1533" s="8">
        <v>1531</v>
      </c>
      <c r="B1533" s="1" t="s">
        <v>44</v>
      </c>
      <c r="C1533" s="1">
        <v>1500</v>
      </c>
      <c r="D1533" s="1" t="s">
        <v>60</v>
      </c>
      <c r="E1533" s="1">
        <v>150000063</v>
      </c>
      <c r="F1533" s="1" t="s">
        <v>60</v>
      </c>
      <c r="G1533" s="1" t="s">
        <v>98</v>
      </c>
      <c r="H1533" s="1">
        <v>10</v>
      </c>
      <c r="I1533" s="1" t="s">
        <v>52</v>
      </c>
      <c r="J1533" s="1" t="s">
        <v>49</v>
      </c>
      <c r="K1533" s="1">
        <v>17406001</v>
      </c>
      <c r="L1533" s="1" t="s">
        <v>50</v>
      </c>
      <c r="M1533" s="1" t="s">
        <v>51</v>
      </c>
      <c r="N1533" s="1" t="s">
        <v>64</v>
      </c>
      <c r="O1533" s="1" t="s">
        <v>65</v>
      </c>
      <c r="P1533" s="1" t="s">
        <v>66</v>
      </c>
      <c r="Q1533" s="1" t="s">
        <v>67</v>
      </c>
      <c r="R1533" s="1" t="s">
        <v>87</v>
      </c>
      <c r="S1533" s="1" t="s">
        <v>88</v>
      </c>
      <c r="T1533" s="2">
        <v>43333</v>
      </c>
      <c r="U1533" s="2">
        <v>43333</v>
      </c>
      <c r="V1533" s="1" t="s">
        <v>52</v>
      </c>
      <c r="W1533" s="3">
        <v>1</v>
      </c>
      <c r="X1533" s="1" t="s">
        <v>53</v>
      </c>
      <c r="Y1533" s="4">
        <v>312900</v>
      </c>
      <c r="Z1533" s="4">
        <v>-40991</v>
      </c>
      <c r="AA1533" s="4">
        <v>0</v>
      </c>
      <c r="AB1533" s="4">
        <v>0</v>
      </c>
      <c r="AC1533" s="4">
        <v>0</v>
      </c>
      <c r="AD1533" s="4">
        <v>312900</v>
      </c>
      <c r="AE1533" s="5">
        <v>1685</v>
      </c>
      <c r="AF1533" s="1" t="s">
        <v>70</v>
      </c>
      <c r="AG1533" s="1" t="s">
        <v>71</v>
      </c>
      <c r="AH1533" s="1" t="s">
        <v>89</v>
      </c>
      <c r="AI1533" s="1" t="s">
        <v>57</v>
      </c>
      <c r="AJ1533" s="5">
        <v>10950</v>
      </c>
      <c r="AK1533" s="4">
        <v>-3246</v>
      </c>
      <c r="AL1533" s="4">
        <v>0</v>
      </c>
      <c r="AM1533" s="4">
        <v>0</v>
      </c>
      <c r="AN1533" s="4">
        <v>0</v>
      </c>
      <c r="AO1533" s="4">
        <v>-44237</v>
      </c>
      <c r="AP1533" s="4">
        <v>-44237</v>
      </c>
      <c r="AQ1533" s="4">
        <v>0</v>
      </c>
      <c r="AR1533" s="4">
        <v>268663</v>
      </c>
      <c r="AS1533" s="1" t="s">
        <v>52</v>
      </c>
      <c r="AT1533" s="9">
        <f t="shared" si="684"/>
        <v>43333</v>
      </c>
      <c r="AU1533" s="9">
        <f t="shared" si="685"/>
        <v>43313</v>
      </c>
      <c r="AV1533" s="9">
        <v>44798</v>
      </c>
      <c r="AW1533" s="11">
        <f t="shared" si="686"/>
        <v>4.0136986301369859</v>
      </c>
      <c r="AX1533">
        <v>10</v>
      </c>
      <c r="AY1533" s="12">
        <v>0.05</v>
      </c>
      <c r="AZ1533">
        <f t="shared" si="687"/>
        <v>9.5000000000000001E-2</v>
      </c>
      <c r="BA1533" s="13">
        <f t="shared" si="688"/>
        <v>312900</v>
      </c>
      <c r="BB1533" s="17" t="s">
        <v>2189</v>
      </c>
      <c r="BC1533">
        <f>MATCH(BB1533,MONTHLY_INDEX!$A:$A,0)</f>
        <v>798</v>
      </c>
      <c r="BD1533">
        <f>MATCH(AU1533,MONTHLY_INDEX!$1:$1,0)</f>
        <v>80</v>
      </c>
      <c r="BE1533">
        <f>INDEX(MONTHLY_INDEX!$1:$1048576,Final!BC1533,Final!BD1533)</f>
        <v>96</v>
      </c>
      <c r="BF1533">
        <f>MATCH($BF$1,MONTHLY_INDEX!$1:$1,0)</f>
        <v>127</v>
      </c>
      <c r="BG1533">
        <f>INDEX(MONTHLY_INDEX!$1:$1048576,Final!BC1533,Final!BF1533)</f>
        <v>95.3</v>
      </c>
      <c r="BH1533" s="23">
        <f t="shared" si="706"/>
        <v>-7.2916666666666963E-3</v>
      </c>
      <c r="BI1533" s="14">
        <f t="shared" si="707"/>
        <v>310618.4375</v>
      </c>
      <c r="BJ1533" s="14">
        <f t="shared" si="708"/>
        <v>118439.2357234589</v>
      </c>
      <c r="BK1533" s="15">
        <f t="shared" si="689"/>
        <v>192179.2017765411</v>
      </c>
      <c r="BL1533" s="52">
        <v>0</v>
      </c>
      <c r="BM1533" s="15">
        <f t="shared" si="709"/>
        <v>192179.2017765411</v>
      </c>
    </row>
    <row r="1534" spans="1:65">
      <c r="A1534" s="8">
        <v>1532</v>
      </c>
      <c r="B1534" s="1" t="s">
        <v>44</v>
      </c>
      <c r="C1534" s="1">
        <v>1500</v>
      </c>
      <c r="D1534" s="1" t="s">
        <v>60</v>
      </c>
      <c r="E1534" s="1">
        <v>150000063</v>
      </c>
      <c r="F1534" s="1" t="s">
        <v>60</v>
      </c>
      <c r="G1534" s="1" t="s">
        <v>99</v>
      </c>
      <c r="H1534" s="1">
        <v>11</v>
      </c>
      <c r="I1534" s="1" t="s">
        <v>52</v>
      </c>
      <c r="J1534" s="1" t="s">
        <v>49</v>
      </c>
      <c r="K1534" s="1">
        <v>17406001</v>
      </c>
      <c r="L1534" s="1" t="s">
        <v>50</v>
      </c>
      <c r="M1534" s="1" t="s">
        <v>51</v>
      </c>
      <c r="N1534" s="1" t="s">
        <v>64</v>
      </c>
      <c r="O1534" s="1" t="s">
        <v>65</v>
      </c>
      <c r="P1534" s="1" t="s">
        <v>66</v>
      </c>
      <c r="Q1534" s="1" t="s">
        <v>67</v>
      </c>
      <c r="R1534" s="1" t="s">
        <v>87</v>
      </c>
      <c r="S1534" s="1" t="s">
        <v>88</v>
      </c>
      <c r="T1534" s="2">
        <v>43333</v>
      </c>
      <c r="U1534" s="2">
        <v>43333</v>
      </c>
      <c r="V1534" s="1" t="s">
        <v>52</v>
      </c>
      <c r="W1534" s="3">
        <v>1</v>
      </c>
      <c r="X1534" s="1" t="s">
        <v>53</v>
      </c>
      <c r="Y1534" s="4">
        <v>1174950</v>
      </c>
      <c r="Z1534" s="4">
        <v>-153922</v>
      </c>
      <c r="AA1534" s="4">
        <v>0</v>
      </c>
      <c r="AB1534" s="4">
        <v>0</v>
      </c>
      <c r="AC1534" s="4">
        <v>0</v>
      </c>
      <c r="AD1534" s="4">
        <v>1174950</v>
      </c>
      <c r="AE1534" s="5">
        <v>1685</v>
      </c>
      <c r="AF1534" s="1" t="s">
        <v>70</v>
      </c>
      <c r="AG1534" s="1" t="s">
        <v>71</v>
      </c>
      <c r="AH1534" s="1" t="s">
        <v>89</v>
      </c>
      <c r="AI1534" s="1" t="s">
        <v>57</v>
      </c>
      <c r="AJ1534" s="5">
        <v>10950</v>
      </c>
      <c r="AK1534" s="4">
        <v>-12188</v>
      </c>
      <c r="AL1534" s="4">
        <v>0</v>
      </c>
      <c r="AM1534" s="4">
        <v>0</v>
      </c>
      <c r="AN1534" s="4">
        <v>0</v>
      </c>
      <c r="AO1534" s="4">
        <v>-166110</v>
      </c>
      <c r="AP1534" s="4">
        <v>-166110</v>
      </c>
      <c r="AQ1534" s="4">
        <v>0</v>
      </c>
      <c r="AR1534" s="4">
        <v>1008840</v>
      </c>
      <c r="AS1534" s="1" t="s">
        <v>52</v>
      </c>
      <c r="AT1534" s="9">
        <f t="shared" si="684"/>
        <v>43333</v>
      </c>
      <c r="AU1534" s="9">
        <f t="shared" si="685"/>
        <v>43313</v>
      </c>
      <c r="AV1534" s="9">
        <v>44798</v>
      </c>
      <c r="AW1534" s="11">
        <f t="shared" si="686"/>
        <v>4.0136986301369859</v>
      </c>
      <c r="AX1534">
        <v>10</v>
      </c>
      <c r="AY1534" s="12">
        <v>0.05</v>
      </c>
      <c r="AZ1534">
        <f t="shared" si="687"/>
        <v>9.5000000000000001E-2</v>
      </c>
      <c r="BA1534" s="13">
        <f t="shared" si="688"/>
        <v>1174950</v>
      </c>
      <c r="BB1534" s="17" t="s">
        <v>2189</v>
      </c>
      <c r="BC1534">
        <f>MATCH(BB1534,MONTHLY_INDEX!$A:$A,0)</f>
        <v>798</v>
      </c>
      <c r="BD1534">
        <f>MATCH(AU1534,MONTHLY_INDEX!$1:$1,0)</f>
        <v>80</v>
      </c>
      <c r="BE1534">
        <f>INDEX(MONTHLY_INDEX!$1:$1048576,Final!BC1534,Final!BD1534)</f>
        <v>96</v>
      </c>
      <c r="BF1534">
        <f>MATCH($BF$1,MONTHLY_INDEX!$1:$1,0)</f>
        <v>127</v>
      </c>
      <c r="BG1534">
        <f>INDEX(MONTHLY_INDEX!$1:$1048576,Final!BC1534,Final!BF1534)</f>
        <v>95.3</v>
      </c>
      <c r="BH1534" s="23">
        <f t="shared" si="706"/>
        <v>-7.2916666666666963E-3</v>
      </c>
      <c r="BI1534" s="14">
        <f t="shared" si="707"/>
        <v>1166382.65625</v>
      </c>
      <c r="BJ1534" s="14">
        <f t="shared" si="708"/>
        <v>444743.30461258558</v>
      </c>
      <c r="BK1534" s="15">
        <f t="shared" si="689"/>
        <v>721639.35163741442</v>
      </c>
      <c r="BL1534" s="52">
        <v>0</v>
      </c>
      <c r="BM1534" s="15">
        <f t="shared" si="709"/>
        <v>721639.35163741442</v>
      </c>
    </row>
    <row r="1535" spans="1:65">
      <c r="A1535" s="8">
        <v>1533</v>
      </c>
      <c r="B1535" s="1" t="s">
        <v>44</v>
      </c>
      <c r="C1535" s="1">
        <v>1500</v>
      </c>
      <c r="D1535" s="1" t="s">
        <v>60</v>
      </c>
      <c r="E1535" s="1">
        <v>150000063</v>
      </c>
      <c r="F1535" s="1" t="s">
        <v>60</v>
      </c>
      <c r="G1535" s="1" t="s">
        <v>100</v>
      </c>
      <c r="H1535" s="1">
        <v>12</v>
      </c>
      <c r="I1535" s="1" t="s">
        <v>52</v>
      </c>
      <c r="J1535" s="1" t="s">
        <v>49</v>
      </c>
      <c r="K1535" s="1">
        <v>17406001</v>
      </c>
      <c r="L1535" s="1" t="s">
        <v>50</v>
      </c>
      <c r="M1535" s="1" t="s">
        <v>51</v>
      </c>
      <c r="N1535" s="1" t="s">
        <v>64</v>
      </c>
      <c r="O1535" s="1" t="s">
        <v>65</v>
      </c>
      <c r="P1535" s="1" t="s">
        <v>66</v>
      </c>
      <c r="Q1535" s="1" t="s">
        <v>67</v>
      </c>
      <c r="R1535" s="1" t="s">
        <v>87</v>
      </c>
      <c r="S1535" s="1" t="s">
        <v>88</v>
      </c>
      <c r="T1535" s="2">
        <v>43333</v>
      </c>
      <c r="U1535" s="2">
        <v>43333</v>
      </c>
      <c r="V1535" s="1" t="s">
        <v>52</v>
      </c>
      <c r="W1535" s="3">
        <v>1</v>
      </c>
      <c r="X1535" s="1" t="s">
        <v>53</v>
      </c>
      <c r="Y1535" s="4">
        <v>582750</v>
      </c>
      <c r="Z1535" s="4">
        <v>-76342</v>
      </c>
      <c r="AA1535" s="4">
        <v>0</v>
      </c>
      <c r="AB1535" s="4">
        <v>0</v>
      </c>
      <c r="AC1535" s="4">
        <v>0</v>
      </c>
      <c r="AD1535" s="4">
        <v>582750</v>
      </c>
      <c r="AE1535" s="5">
        <v>1685</v>
      </c>
      <c r="AF1535" s="1" t="s">
        <v>70</v>
      </c>
      <c r="AG1535" s="1" t="s">
        <v>71</v>
      </c>
      <c r="AH1535" s="1" t="s">
        <v>89</v>
      </c>
      <c r="AI1535" s="1" t="s">
        <v>57</v>
      </c>
      <c r="AJ1535" s="5">
        <v>10950</v>
      </c>
      <c r="AK1535" s="4">
        <v>-6045</v>
      </c>
      <c r="AL1535" s="4">
        <v>0</v>
      </c>
      <c r="AM1535" s="4">
        <v>0</v>
      </c>
      <c r="AN1535" s="4">
        <v>0</v>
      </c>
      <c r="AO1535" s="4">
        <v>-82387</v>
      </c>
      <c r="AP1535" s="4">
        <v>-82387</v>
      </c>
      <c r="AQ1535" s="4">
        <v>0</v>
      </c>
      <c r="AR1535" s="4">
        <v>500363</v>
      </c>
      <c r="AS1535" s="1" t="s">
        <v>52</v>
      </c>
      <c r="AT1535" s="9">
        <f t="shared" si="684"/>
        <v>43333</v>
      </c>
      <c r="AU1535" s="9">
        <f t="shared" si="685"/>
        <v>43313</v>
      </c>
      <c r="AV1535" s="9">
        <v>44798</v>
      </c>
      <c r="AW1535" s="11">
        <f t="shared" si="686"/>
        <v>4.0136986301369859</v>
      </c>
      <c r="AX1535">
        <v>10</v>
      </c>
      <c r="AY1535" s="12">
        <v>0.05</v>
      </c>
      <c r="AZ1535">
        <f t="shared" si="687"/>
        <v>9.5000000000000001E-2</v>
      </c>
      <c r="BA1535" s="13">
        <f t="shared" si="688"/>
        <v>582750</v>
      </c>
      <c r="BB1535" s="17" t="s">
        <v>1973</v>
      </c>
      <c r="BC1535">
        <f>MATCH(BB1535,MONTHLY_INDEX!$A:$A,0)</f>
        <v>690</v>
      </c>
      <c r="BD1535">
        <f>MATCH(AU1535,MONTHLY_INDEX!$1:$1,0)</f>
        <v>80</v>
      </c>
      <c r="BE1535">
        <f>INDEX(MONTHLY_INDEX!$1:$1048576,Final!BC1535,Final!BD1535)</f>
        <v>110</v>
      </c>
      <c r="BF1535">
        <f>MATCH($BF$1,MONTHLY_INDEX!$1:$1,0)</f>
        <v>127</v>
      </c>
      <c r="BG1535">
        <f>INDEX(MONTHLY_INDEX!$1:$1048576,Final!BC1535,Final!BF1535)</f>
        <v>145.69999999999999</v>
      </c>
      <c r="BH1535" s="23">
        <f t="shared" si="706"/>
        <v>0.32454545454545441</v>
      </c>
      <c r="BI1535" s="14">
        <f t="shared" si="707"/>
        <v>771878.86363636365</v>
      </c>
      <c r="BJ1535" s="14">
        <f t="shared" si="708"/>
        <v>294318.46807285177</v>
      </c>
      <c r="BK1535" s="15">
        <f t="shared" si="689"/>
        <v>477560.39556351188</v>
      </c>
      <c r="BL1535" s="52">
        <v>0</v>
      </c>
      <c r="BM1535" s="15">
        <f t="shared" si="709"/>
        <v>477560.39556351188</v>
      </c>
    </row>
    <row r="1536" spans="1:65">
      <c r="A1536" s="8">
        <v>1534</v>
      </c>
      <c r="B1536" s="1" t="s">
        <v>44</v>
      </c>
      <c r="C1536" s="1">
        <v>1500</v>
      </c>
      <c r="D1536" s="1" t="s">
        <v>60</v>
      </c>
      <c r="E1536" s="1">
        <v>150000063</v>
      </c>
      <c r="F1536" s="1" t="s">
        <v>60</v>
      </c>
      <c r="G1536" s="1" t="s">
        <v>101</v>
      </c>
      <c r="H1536" s="1">
        <v>13</v>
      </c>
      <c r="I1536" s="1" t="s">
        <v>52</v>
      </c>
      <c r="J1536" s="1" t="s">
        <v>49</v>
      </c>
      <c r="K1536" s="1">
        <v>17406001</v>
      </c>
      <c r="L1536" s="1" t="s">
        <v>50</v>
      </c>
      <c r="M1536" s="1" t="s">
        <v>51</v>
      </c>
      <c r="N1536" s="1" t="s">
        <v>64</v>
      </c>
      <c r="O1536" s="1" t="s">
        <v>65</v>
      </c>
      <c r="P1536" s="1" t="s">
        <v>66</v>
      </c>
      <c r="Q1536" s="1" t="s">
        <v>67</v>
      </c>
      <c r="R1536" s="1" t="s">
        <v>87</v>
      </c>
      <c r="S1536" s="1" t="s">
        <v>88</v>
      </c>
      <c r="T1536" s="2">
        <v>43333</v>
      </c>
      <c r="U1536" s="2">
        <v>43333</v>
      </c>
      <c r="V1536" s="1" t="s">
        <v>52</v>
      </c>
      <c r="W1536" s="3">
        <v>1</v>
      </c>
      <c r="X1536" s="1" t="s">
        <v>53</v>
      </c>
      <c r="Y1536" s="4">
        <v>9976171</v>
      </c>
      <c r="Z1536" s="4">
        <v>-1306915</v>
      </c>
      <c r="AA1536" s="4">
        <v>0</v>
      </c>
      <c r="AB1536" s="4">
        <v>0</v>
      </c>
      <c r="AC1536" s="4">
        <v>0</v>
      </c>
      <c r="AD1536" s="4">
        <v>9976171</v>
      </c>
      <c r="AE1536" s="5">
        <v>1685</v>
      </c>
      <c r="AF1536" s="1" t="s">
        <v>70</v>
      </c>
      <c r="AG1536" s="1" t="s">
        <v>71</v>
      </c>
      <c r="AH1536" s="1" t="s">
        <v>89</v>
      </c>
      <c r="AI1536" s="1" t="s">
        <v>57</v>
      </c>
      <c r="AJ1536" s="5">
        <v>10950</v>
      </c>
      <c r="AK1536" s="4">
        <v>-103488</v>
      </c>
      <c r="AL1536" s="4">
        <v>0</v>
      </c>
      <c r="AM1536" s="4">
        <v>0</v>
      </c>
      <c r="AN1536" s="4">
        <v>0</v>
      </c>
      <c r="AO1536" s="4">
        <v>-1410403</v>
      </c>
      <c r="AP1536" s="4">
        <v>-1410403</v>
      </c>
      <c r="AQ1536" s="4">
        <v>0</v>
      </c>
      <c r="AR1536" s="4">
        <v>8565768</v>
      </c>
      <c r="AS1536" s="1" t="s">
        <v>52</v>
      </c>
      <c r="AT1536" s="9">
        <f t="shared" si="684"/>
        <v>43333</v>
      </c>
      <c r="AU1536" s="9">
        <f t="shared" si="685"/>
        <v>43313</v>
      </c>
      <c r="AV1536" s="9">
        <v>44798</v>
      </c>
      <c r="AW1536" s="11">
        <f t="shared" si="686"/>
        <v>4.0136986301369859</v>
      </c>
      <c r="AX1536">
        <v>25</v>
      </c>
      <c r="AY1536" s="12">
        <v>0.05</v>
      </c>
      <c r="AZ1536">
        <f t="shared" si="687"/>
        <v>3.7999999999999999E-2</v>
      </c>
      <c r="BA1536" s="13">
        <f t="shared" si="688"/>
        <v>9976171</v>
      </c>
      <c r="BB1536" s="17" t="s">
        <v>2189</v>
      </c>
      <c r="BC1536">
        <f>MATCH(BB1536,MONTHLY_INDEX!$A:$A,0)</f>
        <v>798</v>
      </c>
      <c r="BD1536">
        <f>MATCH(AU1536,MONTHLY_INDEX!$1:$1,0)</f>
        <v>80</v>
      </c>
      <c r="BE1536">
        <f>INDEX(MONTHLY_INDEX!$1:$1048576,Final!BC1536,Final!BD1536)</f>
        <v>96</v>
      </c>
      <c r="BF1536">
        <f>MATCH($BF$1,MONTHLY_INDEX!$1:$1,0)</f>
        <v>127</v>
      </c>
      <c r="BG1536">
        <f>INDEX(MONTHLY_INDEX!$1:$1048576,Final!BC1536,Final!BF1536)</f>
        <v>95.3</v>
      </c>
      <c r="BH1536" s="23">
        <f t="shared" si="706"/>
        <v>-7.2916666666666963E-3</v>
      </c>
      <c r="BI1536" s="14">
        <f t="shared" si="707"/>
        <v>9903428.0864583328</v>
      </c>
      <c r="BJ1536" s="14">
        <f t="shared" si="708"/>
        <v>1510476.2782825625</v>
      </c>
      <c r="BK1536" s="15">
        <f t="shared" si="689"/>
        <v>8392951.8081757706</v>
      </c>
      <c r="BL1536" s="52">
        <v>0</v>
      </c>
      <c r="BM1536" s="15">
        <f t="shared" si="709"/>
        <v>8392951.8081757706</v>
      </c>
    </row>
    <row r="1537" spans="1:65">
      <c r="A1537" s="8">
        <v>1535</v>
      </c>
      <c r="B1537" s="1" t="s">
        <v>44</v>
      </c>
      <c r="C1537" s="1">
        <v>1500</v>
      </c>
      <c r="D1537" s="1" t="s">
        <v>60</v>
      </c>
      <c r="E1537" s="1">
        <v>150000063</v>
      </c>
      <c r="F1537" s="1" t="s">
        <v>60</v>
      </c>
      <c r="G1537" s="1" t="s">
        <v>102</v>
      </c>
      <c r="H1537" s="1">
        <v>14</v>
      </c>
      <c r="I1537" s="1" t="s">
        <v>52</v>
      </c>
      <c r="J1537" s="1" t="s">
        <v>49</v>
      </c>
      <c r="K1537" s="1">
        <v>17406001</v>
      </c>
      <c r="L1537" s="1" t="s">
        <v>50</v>
      </c>
      <c r="M1537" s="1" t="s">
        <v>51</v>
      </c>
      <c r="N1537" s="1" t="s">
        <v>64</v>
      </c>
      <c r="O1537" s="1" t="s">
        <v>65</v>
      </c>
      <c r="P1537" s="1" t="s">
        <v>66</v>
      </c>
      <c r="Q1537" s="1" t="s">
        <v>67</v>
      </c>
      <c r="R1537" s="1" t="s">
        <v>87</v>
      </c>
      <c r="S1537" s="1" t="s">
        <v>88</v>
      </c>
      <c r="T1537" s="2">
        <v>43333</v>
      </c>
      <c r="U1537" s="2">
        <v>43333</v>
      </c>
      <c r="V1537" s="1" t="s">
        <v>52</v>
      </c>
      <c r="W1537" s="3">
        <v>1</v>
      </c>
      <c r="X1537" s="1" t="s">
        <v>53</v>
      </c>
      <c r="Y1537" s="4">
        <v>21103901</v>
      </c>
      <c r="Z1537" s="4">
        <v>-2764690</v>
      </c>
      <c r="AA1537" s="4">
        <v>0</v>
      </c>
      <c r="AB1537" s="4">
        <v>0</v>
      </c>
      <c r="AC1537" s="4">
        <v>0</v>
      </c>
      <c r="AD1537" s="4">
        <v>21103901</v>
      </c>
      <c r="AE1537" s="5">
        <v>1685</v>
      </c>
      <c r="AF1537" s="1" t="s">
        <v>70</v>
      </c>
      <c r="AG1537" s="1" t="s">
        <v>71</v>
      </c>
      <c r="AH1537" s="1" t="s">
        <v>89</v>
      </c>
      <c r="AI1537" s="1" t="s">
        <v>57</v>
      </c>
      <c r="AJ1537" s="5">
        <v>10950</v>
      </c>
      <c r="AK1537" s="4">
        <v>-218921</v>
      </c>
      <c r="AL1537" s="4">
        <v>0</v>
      </c>
      <c r="AM1537" s="4">
        <v>0</v>
      </c>
      <c r="AN1537" s="4">
        <v>0</v>
      </c>
      <c r="AO1537" s="4">
        <v>-2983611</v>
      </c>
      <c r="AP1537" s="4">
        <v>-2983611</v>
      </c>
      <c r="AQ1537" s="4">
        <v>0</v>
      </c>
      <c r="AR1537" s="4">
        <v>18120290</v>
      </c>
      <c r="AS1537" s="1" t="s">
        <v>52</v>
      </c>
      <c r="AT1537" s="9">
        <f t="shared" si="684"/>
        <v>43333</v>
      </c>
      <c r="AU1537" s="9">
        <f t="shared" si="685"/>
        <v>43313</v>
      </c>
      <c r="AV1537" s="9">
        <v>44798</v>
      </c>
      <c r="AW1537" s="11">
        <f t="shared" si="686"/>
        <v>4.0136986301369859</v>
      </c>
      <c r="AX1537">
        <v>25</v>
      </c>
      <c r="AY1537" s="12">
        <v>0.05</v>
      </c>
      <c r="AZ1537">
        <f t="shared" si="687"/>
        <v>3.7999999999999999E-2</v>
      </c>
      <c r="BA1537" s="13">
        <f t="shared" si="688"/>
        <v>21103901</v>
      </c>
      <c r="BB1537" s="17" t="s">
        <v>2189</v>
      </c>
      <c r="BC1537">
        <f>MATCH(BB1537,MONTHLY_INDEX!$A:$A,0)</f>
        <v>798</v>
      </c>
      <c r="BD1537">
        <f>MATCH(AU1537,MONTHLY_INDEX!$1:$1,0)</f>
        <v>80</v>
      </c>
      <c r="BE1537">
        <f>INDEX(MONTHLY_INDEX!$1:$1048576,Final!BC1537,Final!BD1537)</f>
        <v>96</v>
      </c>
      <c r="BF1537">
        <f>MATCH($BF$1,MONTHLY_INDEX!$1:$1,0)</f>
        <v>127</v>
      </c>
      <c r="BG1537">
        <f>INDEX(MONTHLY_INDEX!$1:$1048576,Final!BC1537,Final!BF1537)</f>
        <v>95.3</v>
      </c>
      <c r="BH1537" s="23">
        <f t="shared" si="706"/>
        <v>-7.2916666666666963E-3</v>
      </c>
      <c r="BI1537" s="14">
        <f t="shared" si="707"/>
        <v>20950018.388541665</v>
      </c>
      <c r="BJ1537" s="14">
        <f t="shared" si="708"/>
        <v>3195308.2840825049</v>
      </c>
      <c r="BK1537" s="15">
        <f t="shared" si="689"/>
        <v>17754710.104459159</v>
      </c>
      <c r="BL1537" s="52">
        <v>0</v>
      </c>
      <c r="BM1537" s="15">
        <f t="shared" si="709"/>
        <v>17754710.104459159</v>
      </c>
    </row>
    <row r="1538" spans="1:65">
      <c r="A1538" s="8">
        <v>1536</v>
      </c>
      <c r="B1538" s="1" t="s">
        <v>44</v>
      </c>
      <c r="C1538" s="1">
        <v>1500</v>
      </c>
      <c r="D1538" s="1" t="s">
        <v>60</v>
      </c>
      <c r="E1538" s="1">
        <v>150000063</v>
      </c>
      <c r="F1538" s="1" t="s">
        <v>60</v>
      </c>
      <c r="G1538" s="1" t="s">
        <v>103</v>
      </c>
      <c r="H1538" s="1">
        <v>15</v>
      </c>
      <c r="I1538" s="1" t="s">
        <v>52</v>
      </c>
      <c r="J1538" s="1" t="s">
        <v>49</v>
      </c>
      <c r="K1538" s="1">
        <v>17406001</v>
      </c>
      <c r="L1538" s="1" t="s">
        <v>50</v>
      </c>
      <c r="M1538" s="1" t="s">
        <v>51</v>
      </c>
      <c r="N1538" s="1" t="s">
        <v>64</v>
      </c>
      <c r="O1538" s="1" t="s">
        <v>65</v>
      </c>
      <c r="P1538" s="1" t="s">
        <v>66</v>
      </c>
      <c r="Q1538" s="1" t="s">
        <v>67</v>
      </c>
      <c r="R1538" s="1" t="s">
        <v>87</v>
      </c>
      <c r="S1538" s="1" t="s">
        <v>88</v>
      </c>
      <c r="T1538" s="2">
        <v>43333</v>
      </c>
      <c r="U1538" s="2">
        <v>43333</v>
      </c>
      <c r="V1538" s="1" t="s">
        <v>52</v>
      </c>
      <c r="W1538" s="3">
        <v>1</v>
      </c>
      <c r="X1538" s="1" t="s">
        <v>53</v>
      </c>
      <c r="Y1538" s="4">
        <v>580650</v>
      </c>
      <c r="Z1538" s="4">
        <v>-76066</v>
      </c>
      <c r="AA1538" s="4">
        <v>0</v>
      </c>
      <c r="AB1538" s="4">
        <v>0</v>
      </c>
      <c r="AC1538" s="4">
        <v>0</v>
      </c>
      <c r="AD1538" s="4">
        <v>580650</v>
      </c>
      <c r="AE1538" s="5">
        <v>1685</v>
      </c>
      <c r="AF1538" s="1" t="s">
        <v>70</v>
      </c>
      <c r="AG1538" s="1" t="s">
        <v>71</v>
      </c>
      <c r="AH1538" s="1" t="s">
        <v>89</v>
      </c>
      <c r="AI1538" s="1" t="s">
        <v>57</v>
      </c>
      <c r="AJ1538" s="5">
        <v>10950</v>
      </c>
      <c r="AK1538" s="4">
        <v>-6023</v>
      </c>
      <c r="AL1538" s="4">
        <v>0</v>
      </c>
      <c r="AM1538" s="4">
        <v>0</v>
      </c>
      <c r="AN1538" s="4">
        <v>0</v>
      </c>
      <c r="AO1538" s="4">
        <v>-82089</v>
      </c>
      <c r="AP1538" s="4">
        <v>-82089</v>
      </c>
      <c r="AQ1538" s="4">
        <v>0</v>
      </c>
      <c r="AR1538" s="4">
        <v>498561</v>
      </c>
      <c r="AS1538" s="1" t="s">
        <v>52</v>
      </c>
      <c r="AT1538" s="9">
        <f t="shared" si="684"/>
        <v>43333</v>
      </c>
      <c r="AU1538" s="9">
        <f t="shared" si="685"/>
        <v>43313</v>
      </c>
      <c r="AV1538" s="9">
        <v>44798</v>
      </c>
      <c r="AW1538" s="11">
        <f t="shared" si="686"/>
        <v>4.0136986301369859</v>
      </c>
      <c r="AX1538">
        <v>10</v>
      </c>
      <c r="AY1538" s="12">
        <v>0.05</v>
      </c>
      <c r="AZ1538">
        <f t="shared" si="687"/>
        <v>9.5000000000000001E-2</v>
      </c>
      <c r="BA1538" s="13">
        <f t="shared" si="688"/>
        <v>580650</v>
      </c>
      <c r="BB1538" s="17" t="s">
        <v>1941</v>
      </c>
      <c r="BC1538">
        <f>MATCH(BB1538,MONTHLY_INDEX!$A:$A,0)</f>
        <v>674</v>
      </c>
      <c r="BD1538">
        <f>MATCH(AU1538,MONTHLY_INDEX!$1:$1,0)</f>
        <v>80</v>
      </c>
      <c r="BE1538">
        <f>INDEX(MONTHLY_INDEX!$1:$1048576,Final!BC1538,Final!BD1538)</f>
        <v>105.1</v>
      </c>
      <c r="BF1538">
        <f>MATCH($BF$1,MONTHLY_INDEX!$1:$1,0)</f>
        <v>127</v>
      </c>
      <c r="BG1538">
        <f>INDEX(MONTHLY_INDEX!$1:$1048576,Final!BC1538,Final!BF1538)</f>
        <v>122.8</v>
      </c>
      <c r="BH1538" s="23">
        <f t="shared" si="706"/>
        <v>0.16841103710751668</v>
      </c>
      <c r="BI1538" s="14">
        <f t="shared" si="707"/>
        <v>678437.86869647959</v>
      </c>
      <c r="BJ1538" s="14">
        <f t="shared" si="708"/>
        <v>258689.28870091107</v>
      </c>
      <c r="BK1538" s="15">
        <f t="shared" si="689"/>
        <v>419748.57999556849</v>
      </c>
      <c r="BL1538" s="52">
        <v>0</v>
      </c>
      <c r="BM1538" s="15">
        <f t="shared" si="709"/>
        <v>419748.57999556849</v>
      </c>
    </row>
    <row r="1539" spans="1:65">
      <c r="A1539" s="8">
        <v>1537</v>
      </c>
      <c r="B1539" s="1" t="s">
        <v>44</v>
      </c>
      <c r="C1539" s="1">
        <v>1500</v>
      </c>
      <c r="D1539" s="1" t="s">
        <v>60</v>
      </c>
      <c r="E1539" s="1">
        <v>150000063</v>
      </c>
      <c r="F1539" s="1" t="s">
        <v>60</v>
      </c>
      <c r="G1539" s="1" t="s">
        <v>104</v>
      </c>
      <c r="H1539" s="1">
        <v>16</v>
      </c>
      <c r="I1539" s="1" t="s">
        <v>52</v>
      </c>
      <c r="J1539" s="1" t="s">
        <v>49</v>
      </c>
      <c r="K1539" s="1">
        <v>17406001</v>
      </c>
      <c r="L1539" s="1" t="s">
        <v>50</v>
      </c>
      <c r="M1539" s="1" t="s">
        <v>51</v>
      </c>
      <c r="N1539" s="1" t="s">
        <v>64</v>
      </c>
      <c r="O1539" s="1" t="s">
        <v>65</v>
      </c>
      <c r="P1539" s="1" t="s">
        <v>66</v>
      </c>
      <c r="Q1539" s="1" t="s">
        <v>67</v>
      </c>
      <c r="R1539" s="1" t="s">
        <v>87</v>
      </c>
      <c r="S1539" s="1" t="s">
        <v>88</v>
      </c>
      <c r="T1539" s="2">
        <v>43333</v>
      </c>
      <c r="U1539" s="2">
        <v>43333</v>
      </c>
      <c r="V1539" s="1" t="s">
        <v>52</v>
      </c>
      <c r="W1539" s="3">
        <v>1</v>
      </c>
      <c r="X1539" s="1" t="s">
        <v>53</v>
      </c>
      <c r="Y1539" s="4">
        <v>175035</v>
      </c>
      <c r="Z1539" s="4">
        <v>-22929</v>
      </c>
      <c r="AA1539" s="4">
        <v>0</v>
      </c>
      <c r="AB1539" s="4">
        <v>0</v>
      </c>
      <c r="AC1539" s="4">
        <v>0</v>
      </c>
      <c r="AD1539" s="4">
        <v>175035</v>
      </c>
      <c r="AE1539" s="5">
        <v>1685</v>
      </c>
      <c r="AF1539" s="1" t="s">
        <v>70</v>
      </c>
      <c r="AG1539" s="1" t="s">
        <v>71</v>
      </c>
      <c r="AH1539" s="1" t="s">
        <v>89</v>
      </c>
      <c r="AI1539" s="1" t="s">
        <v>57</v>
      </c>
      <c r="AJ1539" s="5">
        <v>10950</v>
      </c>
      <c r="AK1539" s="4">
        <v>-1816</v>
      </c>
      <c r="AL1539" s="4">
        <v>0</v>
      </c>
      <c r="AM1539" s="4">
        <v>0</v>
      </c>
      <c r="AN1539" s="4">
        <v>0</v>
      </c>
      <c r="AO1539" s="4">
        <v>-24745</v>
      </c>
      <c r="AP1539" s="4">
        <v>-24745</v>
      </c>
      <c r="AQ1539" s="4">
        <v>0</v>
      </c>
      <c r="AR1539" s="4">
        <v>150290</v>
      </c>
      <c r="AS1539" s="1" t="s">
        <v>52</v>
      </c>
      <c r="AT1539" s="9">
        <f t="shared" si="684"/>
        <v>43333</v>
      </c>
      <c r="AU1539" s="9">
        <f t="shared" si="685"/>
        <v>43313</v>
      </c>
      <c r="AV1539" s="9">
        <v>44798</v>
      </c>
      <c r="AW1539" s="11">
        <f t="shared" si="686"/>
        <v>4.0136986301369859</v>
      </c>
      <c r="AX1539">
        <v>10</v>
      </c>
      <c r="AY1539" s="12">
        <v>0.05</v>
      </c>
      <c r="AZ1539">
        <f t="shared" si="687"/>
        <v>9.5000000000000001E-2</v>
      </c>
      <c r="BA1539" s="13">
        <f t="shared" si="688"/>
        <v>175035</v>
      </c>
      <c r="BB1539" s="17" t="s">
        <v>1877</v>
      </c>
      <c r="BC1539">
        <f>MATCH(BB1539,MONTHLY_INDEX!$A:$A,0)</f>
        <v>642</v>
      </c>
      <c r="BD1539">
        <f>MATCH(AU1539,MONTHLY_INDEX!$1:$1,0)</f>
        <v>80</v>
      </c>
      <c r="BE1539">
        <f>INDEX(MONTHLY_INDEX!$1:$1048576,Final!BC1539,Final!BD1539)</f>
        <v>79.099999999999994</v>
      </c>
      <c r="BF1539">
        <f>MATCH($BF$1,MONTHLY_INDEX!$1:$1,0)</f>
        <v>127</v>
      </c>
      <c r="BG1539">
        <f>INDEX(MONTHLY_INDEX!$1:$1048576,Final!BC1539,Final!BF1539)</f>
        <v>94</v>
      </c>
      <c r="BH1539" s="23">
        <f t="shared" si="706"/>
        <v>0.18836915297092297</v>
      </c>
      <c r="BI1539" s="14">
        <f t="shared" si="707"/>
        <v>208006.19469026552</v>
      </c>
      <c r="BJ1539" s="14">
        <f t="shared" si="708"/>
        <v>79313.046975390971</v>
      </c>
      <c r="BK1539" s="15">
        <f t="shared" si="689"/>
        <v>128693.14771487455</v>
      </c>
      <c r="BL1539" s="52">
        <v>0</v>
      </c>
      <c r="BM1539" s="15">
        <f t="shared" si="709"/>
        <v>128693.14771487455</v>
      </c>
    </row>
    <row r="1540" spans="1:65">
      <c r="A1540" s="8">
        <v>1538</v>
      </c>
      <c r="B1540" s="1" t="s">
        <v>44</v>
      </c>
      <c r="C1540" s="1">
        <v>1500</v>
      </c>
      <c r="D1540" s="1" t="s">
        <v>60</v>
      </c>
      <c r="E1540" s="1">
        <v>150000063</v>
      </c>
      <c r="F1540" s="1" t="s">
        <v>60</v>
      </c>
      <c r="G1540" s="1" t="s">
        <v>105</v>
      </c>
      <c r="H1540" s="1">
        <v>17</v>
      </c>
      <c r="I1540" s="1" t="s">
        <v>52</v>
      </c>
      <c r="J1540" s="1" t="s">
        <v>49</v>
      </c>
      <c r="K1540" s="1">
        <v>17406001</v>
      </c>
      <c r="L1540" s="1" t="s">
        <v>50</v>
      </c>
      <c r="M1540" s="1" t="s">
        <v>51</v>
      </c>
      <c r="N1540" s="1" t="s">
        <v>64</v>
      </c>
      <c r="O1540" s="1" t="s">
        <v>65</v>
      </c>
      <c r="P1540" s="1" t="s">
        <v>66</v>
      </c>
      <c r="Q1540" s="1" t="s">
        <v>67</v>
      </c>
      <c r="R1540" s="1" t="s">
        <v>87</v>
      </c>
      <c r="S1540" s="1" t="s">
        <v>88</v>
      </c>
      <c r="T1540" s="2">
        <v>43333</v>
      </c>
      <c r="U1540" s="2">
        <v>43333</v>
      </c>
      <c r="V1540" s="1" t="s">
        <v>52</v>
      </c>
      <c r="W1540" s="3">
        <v>1</v>
      </c>
      <c r="X1540" s="1" t="s">
        <v>53</v>
      </c>
      <c r="Y1540" s="4">
        <v>132796</v>
      </c>
      <c r="Z1540" s="4">
        <v>-17395</v>
      </c>
      <c r="AA1540" s="4">
        <v>0</v>
      </c>
      <c r="AB1540" s="4">
        <v>0</v>
      </c>
      <c r="AC1540" s="4">
        <v>0</v>
      </c>
      <c r="AD1540" s="4">
        <v>132796</v>
      </c>
      <c r="AE1540" s="5">
        <v>1685</v>
      </c>
      <c r="AF1540" s="1" t="s">
        <v>70</v>
      </c>
      <c r="AG1540" s="1" t="s">
        <v>71</v>
      </c>
      <c r="AH1540" s="1" t="s">
        <v>89</v>
      </c>
      <c r="AI1540" s="1" t="s">
        <v>57</v>
      </c>
      <c r="AJ1540" s="5">
        <v>10950</v>
      </c>
      <c r="AK1540" s="4">
        <v>-1378</v>
      </c>
      <c r="AL1540" s="4">
        <v>0</v>
      </c>
      <c r="AM1540" s="4">
        <v>0</v>
      </c>
      <c r="AN1540" s="4">
        <v>0</v>
      </c>
      <c r="AO1540" s="4">
        <v>-18773</v>
      </c>
      <c r="AP1540" s="4">
        <v>-18773</v>
      </c>
      <c r="AQ1540" s="4">
        <v>0</v>
      </c>
      <c r="AR1540" s="4">
        <v>114023</v>
      </c>
      <c r="AS1540" s="1" t="s">
        <v>52</v>
      </c>
      <c r="AT1540" s="9">
        <f t="shared" ref="AT1540:AT1603" si="710">T1540</f>
        <v>43333</v>
      </c>
      <c r="AU1540" s="9">
        <f t="shared" ref="AU1540:AU1603" si="711">DATE(YEAR(AT1540),MONTH(AT1540),DAY(1))</f>
        <v>43313</v>
      </c>
      <c r="AV1540" s="9">
        <v>44798</v>
      </c>
      <c r="AW1540" s="11">
        <f t="shared" ref="AW1540:AW1603" si="712">(AV1540-AT1540)/365</f>
        <v>4.0136986301369859</v>
      </c>
      <c r="AX1540">
        <v>10</v>
      </c>
      <c r="AY1540" s="12">
        <v>0.05</v>
      </c>
      <c r="AZ1540">
        <f t="shared" ref="AZ1540:AZ1603" si="713">(1-AY1540)/AX1540</f>
        <v>9.5000000000000001E-2</v>
      </c>
      <c r="BA1540" s="13">
        <f t="shared" ref="BA1540:BA1603" si="714">Y1540</f>
        <v>132796</v>
      </c>
      <c r="BB1540" s="17" t="s">
        <v>2189</v>
      </c>
      <c r="BC1540">
        <f>MATCH(BB1540,MONTHLY_INDEX!$A:$A,0)</f>
        <v>798</v>
      </c>
      <c r="BD1540">
        <f>MATCH(AU1540,MONTHLY_INDEX!$1:$1,0)</f>
        <v>80</v>
      </c>
      <c r="BE1540">
        <f>INDEX(MONTHLY_INDEX!$1:$1048576,Final!BC1540,Final!BD1540)</f>
        <v>96</v>
      </c>
      <c r="BF1540">
        <f>MATCH($BF$1,MONTHLY_INDEX!$1:$1,0)</f>
        <v>127</v>
      </c>
      <c r="BG1540">
        <f>INDEX(MONTHLY_INDEX!$1:$1048576,Final!BC1540,Final!BF1540)</f>
        <v>95.3</v>
      </c>
      <c r="BH1540" s="23">
        <f t="shared" si="706"/>
        <v>-7.2916666666666963E-3</v>
      </c>
      <c r="BI1540" s="14">
        <f t="shared" si="707"/>
        <v>131827.69583333333</v>
      </c>
      <c r="BJ1540" s="14">
        <f t="shared" si="708"/>
        <v>50266.0810071347</v>
      </c>
      <c r="BK1540" s="15">
        <f t="shared" ref="BK1540:BK1599" si="715">MAX(BI1540-BJ1540,0)</f>
        <v>81561.614826198638</v>
      </c>
      <c r="BL1540" s="52">
        <v>0</v>
      </c>
      <c r="BM1540" s="15">
        <f t="shared" si="709"/>
        <v>81561.614826198638</v>
      </c>
    </row>
    <row r="1541" spans="1:65">
      <c r="A1541" s="8">
        <v>1539</v>
      </c>
      <c r="B1541" s="1" t="s">
        <v>44</v>
      </c>
      <c r="C1541" s="1">
        <v>1500</v>
      </c>
      <c r="D1541" s="1" t="s">
        <v>60</v>
      </c>
      <c r="E1541" s="1">
        <v>150000063</v>
      </c>
      <c r="F1541" s="1" t="s">
        <v>60</v>
      </c>
      <c r="G1541" s="1" t="s">
        <v>106</v>
      </c>
      <c r="H1541" s="1">
        <v>18</v>
      </c>
      <c r="I1541" s="1" t="s">
        <v>52</v>
      </c>
      <c r="J1541" s="1" t="s">
        <v>49</v>
      </c>
      <c r="K1541" s="1">
        <v>17406001</v>
      </c>
      <c r="L1541" s="1" t="s">
        <v>50</v>
      </c>
      <c r="M1541" s="1" t="s">
        <v>51</v>
      </c>
      <c r="N1541" s="1" t="s">
        <v>64</v>
      </c>
      <c r="O1541" s="1" t="s">
        <v>65</v>
      </c>
      <c r="P1541" s="1" t="s">
        <v>66</v>
      </c>
      <c r="Q1541" s="1" t="s">
        <v>67</v>
      </c>
      <c r="R1541" s="1" t="s">
        <v>87</v>
      </c>
      <c r="S1541" s="1" t="s">
        <v>88</v>
      </c>
      <c r="T1541" s="2">
        <v>43333</v>
      </c>
      <c r="U1541" s="2">
        <v>43333</v>
      </c>
      <c r="V1541" s="1" t="s">
        <v>52</v>
      </c>
      <c r="W1541" s="3">
        <v>1</v>
      </c>
      <c r="X1541" s="1" t="s">
        <v>53</v>
      </c>
      <c r="Y1541" s="4">
        <v>469552</v>
      </c>
      <c r="Z1541" s="4">
        <v>-61512</v>
      </c>
      <c r="AA1541" s="4">
        <v>0</v>
      </c>
      <c r="AB1541" s="4">
        <v>0</v>
      </c>
      <c r="AC1541" s="4">
        <v>0</v>
      </c>
      <c r="AD1541" s="4">
        <v>469552</v>
      </c>
      <c r="AE1541" s="5">
        <v>1685</v>
      </c>
      <c r="AF1541" s="1" t="s">
        <v>70</v>
      </c>
      <c r="AG1541" s="1" t="s">
        <v>71</v>
      </c>
      <c r="AH1541" s="1" t="s">
        <v>89</v>
      </c>
      <c r="AI1541" s="1" t="s">
        <v>57</v>
      </c>
      <c r="AJ1541" s="5">
        <v>10950</v>
      </c>
      <c r="AK1541" s="4">
        <v>-4871</v>
      </c>
      <c r="AL1541" s="4">
        <v>0</v>
      </c>
      <c r="AM1541" s="4">
        <v>0</v>
      </c>
      <c r="AN1541" s="4">
        <v>0</v>
      </c>
      <c r="AO1541" s="4">
        <v>-66383</v>
      </c>
      <c r="AP1541" s="4">
        <v>-66383</v>
      </c>
      <c r="AQ1541" s="4">
        <v>0</v>
      </c>
      <c r="AR1541" s="4">
        <v>403169</v>
      </c>
      <c r="AS1541" s="1" t="s">
        <v>52</v>
      </c>
      <c r="AT1541" s="9">
        <f t="shared" si="710"/>
        <v>43333</v>
      </c>
      <c r="AU1541" s="9">
        <f t="shared" si="711"/>
        <v>43313</v>
      </c>
      <c r="AV1541" s="9">
        <v>44798</v>
      </c>
      <c r="AW1541" s="11">
        <f t="shared" si="712"/>
        <v>4.0136986301369859</v>
      </c>
      <c r="AX1541">
        <v>10</v>
      </c>
      <c r="AY1541" s="12">
        <v>0.05</v>
      </c>
      <c r="AZ1541">
        <f t="shared" si="713"/>
        <v>9.5000000000000001E-2</v>
      </c>
      <c r="BA1541" s="13">
        <f t="shared" si="714"/>
        <v>469552</v>
      </c>
      <c r="BB1541" s="17" t="s">
        <v>1871</v>
      </c>
      <c r="BC1541">
        <f>MATCH(BB1541,MONTHLY_INDEX!$A:$A,0)</f>
        <v>639</v>
      </c>
      <c r="BD1541">
        <f>MATCH(AU1541,MONTHLY_INDEX!$1:$1,0)</f>
        <v>80</v>
      </c>
      <c r="BE1541">
        <f>INDEX(MONTHLY_INDEX!$1:$1048576,Final!BC1541,Final!BD1541)</f>
        <v>112.8</v>
      </c>
      <c r="BF1541">
        <f>MATCH($BF$1,MONTHLY_INDEX!$1:$1,0)</f>
        <v>127</v>
      </c>
      <c r="BG1541">
        <f>INDEX(MONTHLY_INDEX!$1:$1048576,Final!BC1541,Final!BF1541)</f>
        <v>116.2</v>
      </c>
      <c r="BH1541" s="23">
        <f t="shared" si="706"/>
        <v>3.0141843971631256E-2</v>
      </c>
      <c r="BI1541" s="14">
        <f t="shared" si="707"/>
        <v>483705.16312056739</v>
      </c>
      <c r="BJ1541" s="14">
        <f t="shared" si="708"/>
        <v>184437.44130768481</v>
      </c>
      <c r="BK1541" s="15">
        <f t="shared" si="715"/>
        <v>299267.72181288258</v>
      </c>
      <c r="BL1541" s="52">
        <v>0</v>
      </c>
      <c r="BM1541" s="15">
        <f t="shared" si="709"/>
        <v>299267.72181288258</v>
      </c>
    </row>
    <row r="1542" spans="1:65">
      <c r="A1542" s="8">
        <v>1540</v>
      </c>
      <c r="B1542" s="1" t="s">
        <v>44</v>
      </c>
      <c r="C1542" s="1">
        <v>1500</v>
      </c>
      <c r="D1542" s="1" t="s">
        <v>60</v>
      </c>
      <c r="E1542" s="1">
        <v>150000063</v>
      </c>
      <c r="F1542" s="1" t="s">
        <v>60</v>
      </c>
      <c r="G1542" s="1" t="s">
        <v>107</v>
      </c>
      <c r="H1542" s="1">
        <v>19</v>
      </c>
      <c r="I1542" s="1" t="s">
        <v>52</v>
      </c>
      <c r="J1542" s="1" t="s">
        <v>49</v>
      </c>
      <c r="K1542" s="1">
        <v>17406001</v>
      </c>
      <c r="L1542" s="1" t="s">
        <v>50</v>
      </c>
      <c r="M1542" s="1" t="s">
        <v>51</v>
      </c>
      <c r="N1542" s="1" t="s">
        <v>64</v>
      </c>
      <c r="O1542" s="1" t="s">
        <v>65</v>
      </c>
      <c r="P1542" s="1" t="s">
        <v>66</v>
      </c>
      <c r="Q1542" s="1" t="s">
        <v>67</v>
      </c>
      <c r="R1542" s="1" t="s">
        <v>87</v>
      </c>
      <c r="S1542" s="1" t="s">
        <v>88</v>
      </c>
      <c r="T1542" s="2">
        <v>43333</v>
      </c>
      <c r="U1542" s="2">
        <v>43333</v>
      </c>
      <c r="V1542" s="1" t="s">
        <v>52</v>
      </c>
      <c r="W1542" s="3">
        <v>1</v>
      </c>
      <c r="X1542" s="1" t="s">
        <v>53</v>
      </c>
      <c r="Y1542" s="4">
        <v>6861326</v>
      </c>
      <c r="Z1542" s="4">
        <v>-898859</v>
      </c>
      <c r="AA1542" s="4">
        <v>0</v>
      </c>
      <c r="AB1542" s="4">
        <v>0</v>
      </c>
      <c r="AC1542" s="4">
        <v>0</v>
      </c>
      <c r="AD1542" s="4">
        <v>6861326</v>
      </c>
      <c r="AE1542" s="5">
        <v>1685</v>
      </c>
      <c r="AF1542" s="1" t="s">
        <v>70</v>
      </c>
      <c r="AG1542" s="1" t="s">
        <v>71</v>
      </c>
      <c r="AH1542" s="1" t="s">
        <v>89</v>
      </c>
      <c r="AI1542" s="1" t="s">
        <v>57</v>
      </c>
      <c r="AJ1542" s="5">
        <v>10950</v>
      </c>
      <c r="AK1542" s="4">
        <v>-71176</v>
      </c>
      <c r="AL1542" s="4">
        <v>0</v>
      </c>
      <c r="AM1542" s="4">
        <v>0</v>
      </c>
      <c r="AN1542" s="4">
        <v>0</v>
      </c>
      <c r="AO1542" s="4">
        <v>-970035</v>
      </c>
      <c r="AP1542" s="4">
        <v>-970035</v>
      </c>
      <c r="AQ1542" s="4">
        <v>0</v>
      </c>
      <c r="AR1542" s="4">
        <v>5891291</v>
      </c>
      <c r="AS1542" s="1" t="s">
        <v>52</v>
      </c>
      <c r="AT1542" s="9">
        <f t="shared" si="710"/>
        <v>43333</v>
      </c>
      <c r="AU1542" s="9">
        <f t="shared" si="711"/>
        <v>43313</v>
      </c>
      <c r="AV1542" s="9">
        <v>44798</v>
      </c>
      <c r="AW1542" s="11">
        <f t="shared" si="712"/>
        <v>4.0136986301369859</v>
      </c>
      <c r="AX1542">
        <v>10</v>
      </c>
      <c r="AY1542" s="12">
        <v>0.05</v>
      </c>
      <c r="AZ1542">
        <f t="shared" si="713"/>
        <v>9.5000000000000001E-2</v>
      </c>
      <c r="BA1542" s="13">
        <f t="shared" si="714"/>
        <v>6861326</v>
      </c>
      <c r="BI1542" s="14">
        <f t="shared" ref="BI1542:BI1544" si="716">AR1542</f>
        <v>5891291</v>
      </c>
      <c r="BJ1542" s="14">
        <v>0</v>
      </c>
      <c r="BK1542" s="14">
        <f t="shared" ref="BK1542:BK1544" si="717">AR1542</f>
        <v>5891291</v>
      </c>
      <c r="BL1542" s="52">
        <v>0</v>
      </c>
      <c r="BM1542" s="15">
        <f t="shared" ref="BM1542:BM1544" si="718">AR1542</f>
        <v>5891291</v>
      </c>
    </row>
    <row r="1543" spans="1:65">
      <c r="A1543" s="8">
        <v>1541</v>
      </c>
      <c r="B1543" s="1" t="s">
        <v>44</v>
      </c>
      <c r="C1543" s="1">
        <v>1500</v>
      </c>
      <c r="D1543" s="1" t="s">
        <v>60</v>
      </c>
      <c r="E1543" s="1">
        <v>150000063</v>
      </c>
      <c r="F1543" s="1" t="s">
        <v>60</v>
      </c>
      <c r="G1543" s="1" t="s">
        <v>108</v>
      </c>
      <c r="H1543" s="1">
        <v>20</v>
      </c>
      <c r="I1543" s="1" t="s">
        <v>52</v>
      </c>
      <c r="J1543" s="1" t="s">
        <v>49</v>
      </c>
      <c r="K1543" s="1">
        <v>17406001</v>
      </c>
      <c r="L1543" s="1" t="s">
        <v>50</v>
      </c>
      <c r="M1543" s="1" t="s">
        <v>51</v>
      </c>
      <c r="N1543" s="1" t="s">
        <v>64</v>
      </c>
      <c r="O1543" s="1" t="s">
        <v>65</v>
      </c>
      <c r="P1543" s="1" t="s">
        <v>66</v>
      </c>
      <c r="Q1543" s="1" t="s">
        <v>67</v>
      </c>
      <c r="R1543" s="1" t="s">
        <v>87</v>
      </c>
      <c r="S1543" s="1" t="s">
        <v>88</v>
      </c>
      <c r="T1543" s="2">
        <v>43333</v>
      </c>
      <c r="U1543" s="2">
        <v>43333</v>
      </c>
      <c r="V1543" s="1" t="s">
        <v>52</v>
      </c>
      <c r="W1543" s="3">
        <v>1</v>
      </c>
      <c r="X1543" s="1" t="s">
        <v>53</v>
      </c>
      <c r="Y1543" s="4">
        <v>5552065</v>
      </c>
      <c r="Z1543" s="4">
        <v>-727341</v>
      </c>
      <c r="AA1543" s="4">
        <v>0</v>
      </c>
      <c r="AB1543" s="4">
        <v>0</v>
      </c>
      <c r="AC1543" s="4">
        <v>0</v>
      </c>
      <c r="AD1543" s="4">
        <v>5552065</v>
      </c>
      <c r="AE1543" s="5">
        <v>1685</v>
      </c>
      <c r="AF1543" s="1" t="s">
        <v>70</v>
      </c>
      <c r="AG1543" s="1" t="s">
        <v>71</v>
      </c>
      <c r="AH1543" s="1" t="s">
        <v>89</v>
      </c>
      <c r="AI1543" s="1" t="s">
        <v>57</v>
      </c>
      <c r="AJ1543" s="5">
        <v>10950</v>
      </c>
      <c r="AK1543" s="4">
        <v>-57594</v>
      </c>
      <c r="AL1543" s="4">
        <v>0</v>
      </c>
      <c r="AM1543" s="4">
        <v>0</v>
      </c>
      <c r="AN1543" s="4">
        <v>0</v>
      </c>
      <c r="AO1543" s="4">
        <v>-784935</v>
      </c>
      <c r="AP1543" s="4">
        <v>-784935</v>
      </c>
      <c r="AQ1543" s="4">
        <v>0</v>
      </c>
      <c r="AR1543" s="4">
        <v>4767130</v>
      </c>
      <c r="AS1543" s="1" t="s">
        <v>52</v>
      </c>
      <c r="AT1543" s="9">
        <f t="shared" si="710"/>
        <v>43333</v>
      </c>
      <c r="AU1543" s="9">
        <f t="shared" si="711"/>
        <v>43313</v>
      </c>
      <c r="AV1543" s="9">
        <v>44798</v>
      </c>
      <c r="AW1543" s="11">
        <f t="shared" si="712"/>
        <v>4.0136986301369859</v>
      </c>
      <c r="AX1543">
        <v>10</v>
      </c>
      <c r="AY1543" s="12">
        <v>0.05</v>
      </c>
      <c r="AZ1543">
        <f t="shared" si="713"/>
        <v>9.5000000000000001E-2</v>
      </c>
      <c r="BA1543" s="13">
        <f t="shared" si="714"/>
        <v>5552065</v>
      </c>
      <c r="BI1543" s="14">
        <f t="shared" si="716"/>
        <v>4767130</v>
      </c>
      <c r="BJ1543" s="14">
        <v>0</v>
      </c>
      <c r="BK1543" s="14">
        <f t="shared" si="717"/>
        <v>4767130</v>
      </c>
      <c r="BL1543" s="52">
        <v>0</v>
      </c>
      <c r="BM1543" s="15">
        <f t="shared" si="718"/>
        <v>4767130</v>
      </c>
    </row>
    <row r="1544" spans="1:65">
      <c r="A1544" s="8">
        <v>1542</v>
      </c>
      <c r="B1544" s="1" t="s">
        <v>44</v>
      </c>
      <c r="C1544" s="1">
        <v>1500</v>
      </c>
      <c r="D1544" s="1" t="s">
        <v>60</v>
      </c>
      <c r="E1544" s="1">
        <v>150000063</v>
      </c>
      <c r="F1544" s="1" t="s">
        <v>60</v>
      </c>
      <c r="G1544" s="1" t="s">
        <v>109</v>
      </c>
      <c r="H1544" s="1">
        <v>21</v>
      </c>
      <c r="I1544" s="1" t="s">
        <v>52</v>
      </c>
      <c r="J1544" s="1" t="s">
        <v>49</v>
      </c>
      <c r="K1544" s="1">
        <v>17406001</v>
      </c>
      <c r="L1544" s="1" t="s">
        <v>50</v>
      </c>
      <c r="M1544" s="1" t="s">
        <v>51</v>
      </c>
      <c r="N1544" s="1" t="s">
        <v>64</v>
      </c>
      <c r="O1544" s="1" t="s">
        <v>65</v>
      </c>
      <c r="P1544" s="1" t="s">
        <v>66</v>
      </c>
      <c r="Q1544" s="1" t="s">
        <v>67</v>
      </c>
      <c r="R1544" s="1" t="s">
        <v>87</v>
      </c>
      <c r="S1544" s="1" t="s">
        <v>88</v>
      </c>
      <c r="T1544" s="2">
        <v>43333</v>
      </c>
      <c r="U1544" s="2">
        <v>43333</v>
      </c>
      <c r="V1544" s="1" t="s">
        <v>52</v>
      </c>
      <c r="W1544" s="3">
        <v>1</v>
      </c>
      <c r="X1544" s="1" t="s">
        <v>53</v>
      </c>
      <c r="Y1544" s="4">
        <v>1950695</v>
      </c>
      <c r="Z1544" s="4">
        <v>-256470</v>
      </c>
      <c r="AA1544" s="4">
        <v>0</v>
      </c>
      <c r="AB1544" s="4">
        <v>0</v>
      </c>
      <c r="AC1544" s="4">
        <v>0</v>
      </c>
      <c r="AD1544" s="4">
        <v>1950695</v>
      </c>
      <c r="AE1544" s="5">
        <v>1685</v>
      </c>
      <c r="AF1544" s="1" t="s">
        <v>70</v>
      </c>
      <c r="AG1544" s="1" t="s">
        <v>71</v>
      </c>
      <c r="AH1544" s="1" t="s">
        <v>89</v>
      </c>
      <c r="AI1544" s="1" t="s">
        <v>57</v>
      </c>
      <c r="AJ1544" s="5">
        <v>10950</v>
      </c>
      <c r="AK1544" s="4">
        <v>-20224</v>
      </c>
      <c r="AL1544" s="4">
        <v>0</v>
      </c>
      <c r="AM1544" s="4">
        <v>0</v>
      </c>
      <c r="AN1544" s="4">
        <v>0</v>
      </c>
      <c r="AO1544" s="4">
        <v>-276694</v>
      </c>
      <c r="AP1544" s="4">
        <v>-276694</v>
      </c>
      <c r="AQ1544" s="4">
        <v>0</v>
      </c>
      <c r="AR1544" s="4">
        <v>1674001</v>
      </c>
      <c r="AS1544" s="1" t="s">
        <v>52</v>
      </c>
      <c r="AT1544" s="9">
        <f t="shared" si="710"/>
        <v>43333</v>
      </c>
      <c r="AU1544" s="9">
        <f t="shared" si="711"/>
        <v>43313</v>
      </c>
      <c r="AV1544" s="9">
        <v>44798</v>
      </c>
      <c r="AW1544" s="11">
        <f t="shared" si="712"/>
        <v>4.0136986301369859</v>
      </c>
      <c r="AX1544">
        <v>10</v>
      </c>
      <c r="AY1544" s="12">
        <v>0.05</v>
      </c>
      <c r="AZ1544">
        <f t="shared" si="713"/>
        <v>9.5000000000000001E-2</v>
      </c>
      <c r="BA1544" s="13">
        <f t="shared" si="714"/>
        <v>1950695</v>
      </c>
      <c r="BI1544" s="14">
        <f t="shared" si="716"/>
        <v>1674001</v>
      </c>
      <c r="BJ1544" s="14">
        <v>0</v>
      </c>
      <c r="BK1544" s="14">
        <f t="shared" si="717"/>
        <v>1674001</v>
      </c>
      <c r="BL1544" s="52">
        <v>0</v>
      </c>
      <c r="BM1544" s="15">
        <f t="shared" si="718"/>
        <v>1674001</v>
      </c>
    </row>
    <row r="1545" spans="1:65">
      <c r="A1545" s="8">
        <v>1543</v>
      </c>
      <c r="B1545" s="1" t="s">
        <v>44</v>
      </c>
      <c r="C1545" s="1">
        <v>1500</v>
      </c>
      <c r="D1545" s="1" t="s">
        <v>60</v>
      </c>
      <c r="E1545" s="1">
        <v>150000063</v>
      </c>
      <c r="F1545" s="1" t="s">
        <v>60</v>
      </c>
      <c r="G1545" s="1" t="s">
        <v>110</v>
      </c>
      <c r="H1545" s="1">
        <v>22</v>
      </c>
      <c r="I1545" s="1" t="s">
        <v>52</v>
      </c>
      <c r="J1545" s="1" t="s">
        <v>49</v>
      </c>
      <c r="K1545" s="1">
        <v>17406001</v>
      </c>
      <c r="L1545" s="1" t="s">
        <v>50</v>
      </c>
      <c r="M1545" s="1" t="s">
        <v>51</v>
      </c>
      <c r="N1545" s="1" t="s">
        <v>64</v>
      </c>
      <c r="O1545" s="1" t="s">
        <v>65</v>
      </c>
      <c r="P1545" s="1" t="s">
        <v>66</v>
      </c>
      <c r="Q1545" s="1" t="s">
        <v>67</v>
      </c>
      <c r="R1545" s="1" t="s">
        <v>87</v>
      </c>
      <c r="S1545" s="1" t="s">
        <v>88</v>
      </c>
      <c r="T1545" s="2">
        <v>43333</v>
      </c>
      <c r="U1545" s="2">
        <v>43333</v>
      </c>
      <c r="V1545" s="1" t="s">
        <v>52</v>
      </c>
      <c r="W1545" s="3">
        <v>1</v>
      </c>
      <c r="X1545" s="1" t="s">
        <v>53</v>
      </c>
      <c r="Y1545" s="4">
        <v>16789210</v>
      </c>
      <c r="Z1545" s="4">
        <v>-2199450</v>
      </c>
      <c r="AA1545" s="4">
        <v>0</v>
      </c>
      <c r="AB1545" s="4">
        <v>0</v>
      </c>
      <c r="AC1545" s="4">
        <v>0</v>
      </c>
      <c r="AD1545" s="4">
        <v>16789210</v>
      </c>
      <c r="AE1545" s="5">
        <v>1685</v>
      </c>
      <c r="AF1545" s="1" t="s">
        <v>70</v>
      </c>
      <c r="AG1545" s="1" t="s">
        <v>71</v>
      </c>
      <c r="AH1545" s="1" t="s">
        <v>89</v>
      </c>
      <c r="AI1545" s="1" t="s">
        <v>57</v>
      </c>
      <c r="AJ1545" s="5">
        <v>10950</v>
      </c>
      <c r="AK1545" s="4">
        <v>-174163</v>
      </c>
      <c r="AL1545" s="4">
        <v>0</v>
      </c>
      <c r="AM1545" s="4">
        <v>0</v>
      </c>
      <c r="AN1545" s="4">
        <v>0</v>
      </c>
      <c r="AO1545" s="4">
        <v>-2373613</v>
      </c>
      <c r="AP1545" s="4">
        <v>-2373613</v>
      </c>
      <c r="AQ1545" s="4">
        <v>0</v>
      </c>
      <c r="AR1545" s="4">
        <v>14415597</v>
      </c>
      <c r="AS1545" s="1" t="s">
        <v>52</v>
      </c>
      <c r="AT1545" s="9">
        <f t="shared" si="710"/>
        <v>43333</v>
      </c>
      <c r="AU1545" s="9">
        <f t="shared" si="711"/>
        <v>43313</v>
      </c>
      <c r="AV1545" s="9">
        <v>44798</v>
      </c>
      <c r="AW1545" s="11">
        <f t="shared" si="712"/>
        <v>4.0136986301369859</v>
      </c>
      <c r="AX1545">
        <v>25</v>
      </c>
      <c r="AY1545" s="12">
        <v>0.05</v>
      </c>
      <c r="AZ1545">
        <f t="shared" si="713"/>
        <v>3.7999999999999999E-2</v>
      </c>
      <c r="BA1545" s="13">
        <f t="shared" si="714"/>
        <v>16789210</v>
      </c>
      <c r="BB1545" s="17" t="s">
        <v>2189</v>
      </c>
      <c r="BC1545">
        <f>MATCH(BB1545,MONTHLY_INDEX!$A:$A,0)</f>
        <v>798</v>
      </c>
      <c r="BD1545">
        <f>MATCH(AU1545,MONTHLY_INDEX!$1:$1,0)</f>
        <v>80</v>
      </c>
      <c r="BE1545">
        <f>INDEX(MONTHLY_INDEX!$1:$1048576,Final!BC1545,Final!BD1545)</f>
        <v>96</v>
      </c>
      <c r="BF1545">
        <f>MATCH($BF$1,MONTHLY_INDEX!$1:$1,0)</f>
        <v>127</v>
      </c>
      <c r="BG1545">
        <f>INDEX(MONTHLY_INDEX!$1:$1048576,Final!BC1545,Final!BF1545)</f>
        <v>95.3</v>
      </c>
      <c r="BH1545" s="23">
        <f>(BG1545-BE1545)/BE1545</f>
        <v>-7.2916666666666963E-3</v>
      </c>
      <c r="BI1545" s="14">
        <f>(1+BH1545)*BA1545</f>
        <v>16666788.677083332</v>
      </c>
      <c r="BJ1545" s="14">
        <f>BI1545*AZ1545*AW1545</f>
        <v>2542027.7415156956</v>
      </c>
      <c r="BK1545" s="15">
        <f t="shared" si="715"/>
        <v>14124760.935567636</v>
      </c>
      <c r="BL1545" s="52">
        <v>0</v>
      </c>
      <c r="BM1545" s="15">
        <f>MAX((1-BL1545)*BK1545,BI1545*AY1545)</f>
        <v>14124760.935567636</v>
      </c>
    </row>
    <row r="1546" spans="1:65">
      <c r="A1546" s="8">
        <v>1544</v>
      </c>
      <c r="B1546" s="1" t="s">
        <v>44</v>
      </c>
      <c r="C1546" s="1">
        <v>1500</v>
      </c>
      <c r="D1546" s="1" t="s">
        <v>60</v>
      </c>
      <c r="E1546" s="1">
        <v>150000063</v>
      </c>
      <c r="F1546" s="1" t="s">
        <v>60</v>
      </c>
      <c r="G1546" s="1" t="s">
        <v>111</v>
      </c>
      <c r="H1546" s="1">
        <v>23</v>
      </c>
      <c r="I1546" s="1" t="s">
        <v>52</v>
      </c>
      <c r="J1546" s="1" t="s">
        <v>49</v>
      </c>
      <c r="K1546" s="1">
        <v>17406001</v>
      </c>
      <c r="L1546" s="1" t="s">
        <v>50</v>
      </c>
      <c r="M1546" s="1" t="s">
        <v>51</v>
      </c>
      <c r="N1546" s="1" t="s">
        <v>64</v>
      </c>
      <c r="O1546" s="1" t="s">
        <v>65</v>
      </c>
      <c r="P1546" s="1" t="s">
        <v>66</v>
      </c>
      <c r="Q1546" s="1" t="s">
        <v>67</v>
      </c>
      <c r="R1546" s="1" t="s">
        <v>87</v>
      </c>
      <c r="S1546" s="1" t="s">
        <v>88</v>
      </c>
      <c r="T1546" s="2">
        <v>43333</v>
      </c>
      <c r="U1546" s="2">
        <v>43333</v>
      </c>
      <c r="V1546" s="1" t="s">
        <v>52</v>
      </c>
      <c r="W1546" s="3">
        <v>1</v>
      </c>
      <c r="X1546" s="1" t="s">
        <v>53</v>
      </c>
      <c r="Y1546" s="4">
        <v>32425</v>
      </c>
      <c r="Z1546" s="4">
        <v>-4246</v>
      </c>
      <c r="AA1546" s="4">
        <v>0</v>
      </c>
      <c r="AB1546" s="4">
        <v>0</v>
      </c>
      <c r="AC1546" s="4">
        <v>0</v>
      </c>
      <c r="AD1546" s="4">
        <v>32425</v>
      </c>
      <c r="AE1546" s="5">
        <v>1685</v>
      </c>
      <c r="AF1546" s="1" t="s">
        <v>70</v>
      </c>
      <c r="AG1546" s="1" t="s">
        <v>71</v>
      </c>
      <c r="AH1546" s="1" t="s">
        <v>89</v>
      </c>
      <c r="AI1546" s="1" t="s">
        <v>57</v>
      </c>
      <c r="AJ1546" s="5">
        <v>10950</v>
      </c>
      <c r="AK1546" s="4">
        <v>-336</v>
      </c>
      <c r="AL1546" s="4">
        <v>0</v>
      </c>
      <c r="AM1546" s="4">
        <v>0</v>
      </c>
      <c r="AN1546" s="4">
        <v>0</v>
      </c>
      <c r="AO1546" s="4">
        <v>-4582</v>
      </c>
      <c r="AP1546" s="4">
        <v>-4582</v>
      </c>
      <c r="AQ1546" s="4">
        <v>0</v>
      </c>
      <c r="AR1546" s="4">
        <v>27843</v>
      </c>
      <c r="AS1546" s="1" t="s">
        <v>52</v>
      </c>
      <c r="AT1546" s="9">
        <f t="shared" si="710"/>
        <v>43333</v>
      </c>
      <c r="AU1546" s="9">
        <f t="shared" si="711"/>
        <v>43313</v>
      </c>
      <c r="AV1546" s="9">
        <v>44798</v>
      </c>
      <c r="AW1546" s="11">
        <f t="shared" si="712"/>
        <v>4.0136986301369859</v>
      </c>
      <c r="AX1546">
        <v>10</v>
      </c>
      <c r="AY1546" s="12">
        <v>0.05</v>
      </c>
      <c r="AZ1546">
        <f t="shared" si="713"/>
        <v>9.5000000000000001E-2</v>
      </c>
      <c r="BA1546" s="13">
        <f t="shared" si="714"/>
        <v>32425</v>
      </c>
      <c r="BI1546" s="14">
        <f t="shared" ref="BI1546:BI1550" si="719">AR1546</f>
        <v>27843</v>
      </c>
      <c r="BJ1546" s="14">
        <v>0</v>
      </c>
      <c r="BK1546" s="14">
        <f t="shared" ref="BK1546:BK1550" si="720">AR1546</f>
        <v>27843</v>
      </c>
      <c r="BL1546" s="52">
        <v>0</v>
      </c>
      <c r="BM1546" s="15">
        <f t="shared" ref="BM1546:BM1550" si="721">AR1546</f>
        <v>27843</v>
      </c>
    </row>
    <row r="1547" spans="1:65">
      <c r="A1547" s="8">
        <v>1545</v>
      </c>
      <c r="B1547" s="1" t="s">
        <v>44</v>
      </c>
      <c r="C1547" s="1">
        <v>1500</v>
      </c>
      <c r="D1547" s="1" t="s">
        <v>60</v>
      </c>
      <c r="E1547" s="1">
        <v>150000063</v>
      </c>
      <c r="F1547" s="1" t="s">
        <v>112</v>
      </c>
      <c r="G1547" s="1" t="s">
        <v>113</v>
      </c>
      <c r="H1547" s="1">
        <v>24</v>
      </c>
      <c r="I1547" s="1" t="s">
        <v>52</v>
      </c>
      <c r="J1547" s="1" t="s">
        <v>49</v>
      </c>
      <c r="K1547" s="1">
        <v>17406001</v>
      </c>
      <c r="L1547" s="1" t="s">
        <v>50</v>
      </c>
      <c r="M1547" s="1" t="s">
        <v>51</v>
      </c>
      <c r="N1547" s="1" t="s">
        <v>64</v>
      </c>
      <c r="O1547" s="1" t="s">
        <v>65</v>
      </c>
      <c r="P1547" s="1" t="s">
        <v>66</v>
      </c>
      <c r="Q1547" s="1" t="s">
        <v>67</v>
      </c>
      <c r="R1547" s="1" t="s">
        <v>87</v>
      </c>
      <c r="S1547" s="1" t="s">
        <v>88</v>
      </c>
      <c r="T1547" s="2">
        <v>43333</v>
      </c>
      <c r="U1547" s="2">
        <v>43333</v>
      </c>
      <c r="V1547" s="1" t="s">
        <v>52</v>
      </c>
      <c r="W1547" s="3">
        <v>1</v>
      </c>
      <c r="X1547" s="1" t="s">
        <v>53</v>
      </c>
      <c r="Y1547" s="4">
        <v>970825</v>
      </c>
      <c r="Z1547" s="4">
        <v>-127181.51</v>
      </c>
      <c r="AA1547" s="4">
        <v>0</v>
      </c>
      <c r="AB1547" s="4">
        <v>0</v>
      </c>
      <c r="AC1547" s="4">
        <v>0</v>
      </c>
      <c r="AD1547" s="4">
        <v>970825</v>
      </c>
      <c r="AE1547" s="5">
        <v>1685</v>
      </c>
      <c r="AF1547" s="1" t="s">
        <v>70</v>
      </c>
      <c r="AG1547" s="1" t="s">
        <v>71</v>
      </c>
      <c r="AH1547" s="1" t="s">
        <v>89</v>
      </c>
      <c r="AI1547" s="1" t="s">
        <v>57</v>
      </c>
      <c r="AJ1547" s="5">
        <v>10950</v>
      </c>
      <c r="AK1547" s="4">
        <v>-10071</v>
      </c>
      <c r="AL1547" s="4">
        <v>0</v>
      </c>
      <c r="AM1547" s="4">
        <v>0</v>
      </c>
      <c r="AN1547" s="4">
        <v>0</v>
      </c>
      <c r="AO1547" s="4">
        <v>-137252.51</v>
      </c>
      <c r="AP1547" s="4">
        <v>-137252.51</v>
      </c>
      <c r="AQ1547" s="4">
        <v>0</v>
      </c>
      <c r="AR1547" s="4">
        <v>833572.49</v>
      </c>
      <c r="AS1547" s="1" t="s">
        <v>52</v>
      </c>
      <c r="AT1547" s="9">
        <f t="shared" si="710"/>
        <v>43333</v>
      </c>
      <c r="AU1547" s="9">
        <f t="shared" si="711"/>
        <v>43313</v>
      </c>
      <c r="AV1547" s="9">
        <v>44798</v>
      </c>
      <c r="AW1547" s="11">
        <f t="shared" si="712"/>
        <v>4.0136986301369859</v>
      </c>
      <c r="AX1547">
        <v>10</v>
      </c>
      <c r="AY1547" s="12">
        <v>0.05</v>
      </c>
      <c r="AZ1547">
        <f t="shared" si="713"/>
        <v>9.5000000000000001E-2</v>
      </c>
      <c r="BA1547" s="13">
        <f t="shared" si="714"/>
        <v>970825</v>
      </c>
      <c r="BB1547" s="16" t="s">
        <v>593</v>
      </c>
      <c r="BC1547" s="16" t="s">
        <v>593</v>
      </c>
      <c r="BD1547" s="16" t="s">
        <v>593</v>
      </c>
      <c r="BE1547" s="16" t="s">
        <v>593</v>
      </c>
      <c r="BF1547" s="16" t="s">
        <v>593</v>
      </c>
      <c r="BG1547" s="16" t="s">
        <v>593</v>
      </c>
      <c r="BH1547" s="16" t="s">
        <v>593</v>
      </c>
      <c r="BI1547" s="14">
        <f t="shared" si="719"/>
        <v>833572.49</v>
      </c>
      <c r="BJ1547" s="14">
        <v>0</v>
      </c>
      <c r="BK1547" s="14">
        <f t="shared" si="720"/>
        <v>833572.49</v>
      </c>
      <c r="BL1547" s="52">
        <v>0</v>
      </c>
      <c r="BM1547" s="15">
        <f t="shared" si="721"/>
        <v>833572.49</v>
      </c>
    </row>
    <row r="1548" spans="1:65">
      <c r="A1548" s="8">
        <v>1546</v>
      </c>
      <c r="B1548" s="1" t="s">
        <v>44</v>
      </c>
      <c r="C1548" s="1">
        <v>1500</v>
      </c>
      <c r="D1548" s="1" t="s">
        <v>60</v>
      </c>
      <c r="E1548" s="1">
        <v>150000063</v>
      </c>
      <c r="F1548" s="1" t="s">
        <v>112</v>
      </c>
      <c r="G1548" s="1" t="s">
        <v>114</v>
      </c>
      <c r="H1548" s="1">
        <v>25</v>
      </c>
      <c r="I1548" s="1" t="s">
        <v>52</v>
      </c>
      <c r="J1548" s="1" t="s">
        <v>49</v>
      </c>
      <c r="K1548" s="1">
        <v>17406001</v>
      </c>
      <c r="L1548" s="1" t="s">
        <v>50</v>
      </c>
      <c r="M1548" s="1" t="s">
        <v>51</v>
      </c>
      <c r="N1548" s="1" t="s">
        <v>64</v>
      </c>
      <c r="O1548" s="1" t="s">
        <v>65</v>
      </c>
      <c r="P1548" s="1" t="s">
        <v>66</v>
      </c>
      <c r="Q1548" s="1" t="s">
        <v>67</v>
      </c>
      <c r="R1548" s="1" t="s">
        <v>87</v>
      </c>
      <c r="S1548" s="1" t="s">
        <v>88</v>
      </c>
      <c r="T1548" s="2">
        <v>43333</v>
      </c>
      <c r="U1548" s="2">
        <v>43333</v>
      </c>
      <c r="V1548" s="1" t="s">
        <v>52</v>
      </c>
      <c r="W1548" s="3">
        <v>1</v>
      </c>
      <c r="X1548" s="1" t="s">
        <v>53</v>
      </c>
      <c r="Y1548" s="4">
        <v>2008211</v>
      </c>
      <c r="Z1548" s="4">
        <v>-263082.87</v>
      </c>
      <c r="AA1548" s="4">
        <v>0</v>
      </c>
      <c r="AB1548" s="4">
        <v>0</v>
      </c>
      <c r="AC1548" s="4">
        <v>0</v>
      </c>
      <c r="AD1548" s="4">
        <v>2008211</v>
      </c>
      <c r="AE1548" s="5">
        <v>1685</v>
      </c>
      <c r="AF1548" s="1" t="s">
        <v>70</v>
      </c>
      <c r="AG1548" s="1" t="s">
        <v>71</v>
      </c>
      <c r="AH1548" s="1" t="s">
        <v>89</v>
      </c>
      <c r="AI1548" s="1" t="s">
        <v>57</v>
      </c>
      <c r="AJ1548" s="5">
        <v>10950</v>
      </c>
      <c r="AK1548" s="4">
        <v>-20832</v>
      </c>
      <c r="AL1548" s="4">
        <v>0</v>
      </c>
      <c r="AM1548" s="4">
        <v>0</v>
      </c>
      <c r="AN1548" s="4">
        <v>0</v>
      </c>
      <c r="AO1548" s="4">
        <v>-283914.87</v>
      </c>
      <c r="AP1548" s="4">
        <v>-283914.87</v>
      </c>
      <c r="AQ1548" s="4">
        <v>0</v>
      </c>
      <c r="AR1548" s="4">
        <v>1724296.13</v>
      </c>
      <c r="AS1548" s="1" t="s">
        <v>52</v>
      </c>
      <c r="AT1548" s="9">
        <f t="shared" si="710"/>
        <v>43333</v>
      </c>
      <c r="AU1548" s="9">
        <f t="shared" si="711"/>
        <v>43313</v>
      </c>
      <c r="AV1548" s="9">
        <v>44798</v>
      </c>
      <c r="AW1548" s="11">
        <f t="shared" si="712"/>
        <v>4.0136986301369859</v>
      </c>
      <c r="AX1548">
        <v>10</v>
      </c>
      <c r="AY1548" s="12">
        <v>0.05</v>
      </c>
      <c r="AZ1548">
        <f t="shared" si="713"/>
        <v>9.5000000000000001E-2</v>
      </c>
      <c r="BA1548" s="13">
        <f t="shared" si="714"/>
        <v>2008211</v>
      </c>
      <c r="BB1548" s="16" t="s">
        <v>593</v>
      </c>
      <c r="BC1548" s="16" t="s">
        <v>593</v>
      </c>
      <c r="BD1548" s="16" t="s">
        <v>593</v>
      </c>
      <c r="BE1548" s="16" t="s">
        <v>593</v>
      </c>
      <c r="BF1548" s="16" t="s">
        <v>593</v>
      </c>
      <c r="BG1548" s="16" t="s">
        <v>593</v>
      </c>
      <c r="BH1548" s="16" t="s">
        <v>593</v>
      </c>
      <c r="BI1548" s="14">
        <f t="shared" si="719"/>
        <v>1724296.13</v>
      </c>
      <c r="BJ1548" s="14">
        <v>0</v>
      </c>
      <c r="BK1548" s="14">
        <f t="shared" si="720"/>
        <v>1724296.13</v>
      </c>
      <c r="BL1548" s="52">
        <v>0</v>
      </c>
      <c r="BM1548" s="15">
        <f t="shared" si="721"/>
        <v>1724296.13</v>
      </c>
    </row>
    <row r="1549" spans="1:65">
      <c r="A1549" s="8">
        <v>1547</v>
      </c>
      <c r="B1549" s="1" t="s">
        <v>44</v>
      </c>
      <c r="C1549" s="1">
        <v>1500</v>
      </c>
      <c r="D1549" s="1" t="s">
        <v>60</v>
      </c>
      <c r="E1549" s="1">
        <v>150000063</v>
      </c>
      <c r="F1549" s="1" t="s">
        <v>60</v>
      </c>
      <c r="G1549" s="1" t="s">
        <v>115</v>
      </c>
      <c r="H1549" s="1">
        <v>26</v>
      </c>
      <c r="I1549" s="1" t="s">
        <v>52</v>
      </c>
      <c r="J1549" s="1" t="s">
        <v>49</v>
      </c>
      <c r="K1549" s="1">
        <v>17406001</v>
      </c>
      <c r="L1549" s="1" t="s">
        <v>50</v>
      </c>
      <c r="M1549" s="1" t="s">
        <v>51</v>
      </c>
      <c r="N1549" s="1" t="s">
        <v>64</v>
      </c>
      <c r="O1549" s="1" t="s">
        <v>65</v>
      </c>
      <c r="P1549" s="1" t="s">
        <v>66</v>
      </c>
      <c r="Q1549" s="1" t="s">
        <v>67</v>
      </c>
      <c r="R1549" s="1" t="s">
        <v>87</v>
      </c>
      <c r="S1549" s="1" t="s">
        <v>88</v>
      </c>
      <c r="T1549" s="2">
        <v>43333</v>
      </c>
      <c r="U1549" s="2">
        <v>43333</v>
      </c>
      <c r="V1549" s="1" t="s">
        <v>52</v>
      </c>
      <c r="W1549" s="3">
        <v>1</v>
      </c>
      <c r="X1549" s="1" t="s">
        <v>53</v>
      </c>
      <c r="Y1549" s="4">
        <v>120000</v>
      </c>
      <c r="Z1549" s="4">
        <v>-15720</v>
      </c>
      <c r="AA1549" s="4">
        <v>0</v>
      </c>
      <c r="AB1549" s="4">
        <v>0</v>
      </c>
      <c r="AC1549" s="4">
        <v>0</v>
      </c>
      <c r="AD1549" s="4">
        <v>120000</v>
      </c>
      <c r="AE1549" s="5">
        <v>1685</v>
      </c>
      <c r="AF1549" s="1" t="s">
        <v>70</v>
      </c>
      <c r="AG1549" s="1" t="s">
        <v>71</v>
      </c>
      <c r="AH1549" s="1" t="s">
        <v>89</v>
      </c>
      <c r="AI1549" s="1" t="s">
        <v>57</v>
      </c>
      <c r="AJ1549" s="5">
        <v>10950</v>
      </c>
      <c r="AK1549" s="4">
        <v>-1245</v>
      </c>
      <c r="AL1549" s="4">
        <v>0</v>
      </c>
      <c r="AM1549" s="4">
        <v>0</v>
      </c>
      <c r="AN1549" s="4">
        <v>0</v>
      </c>
      <c r="AO1549" s="4">
        <v>-16965</v>
      </c>
      <c r="AP1549" s="4">
        <v>-16965</v>
      </c>
      <c r="AQ1549" s="4">
        <v>0</v>
      </c>
      <c r="AR1549" s="4">
        <v>103035</v>
      </c>
      <c r="AS1549" s="1" t="s">
        <v>52</v>
      </c>
      <c r="AT1549" s="9">
        <f t="shared" si="710"/>
        <v>43333</v>
      </c>
      <c r="AU1549" s="9">
        <f t="shared" si="711"/>
        <v>43313</v>
      </c>
      <c r="AV1549" s="9">
        <v>44798</v>
      </c>
      <c r="AW1549" s="11">
        <f t="shared" si="712"/>
        <v>4.0136986301369859</v>
      </c>
      <c r="AX1549">
        <v>10</v>
      </c>
      <c r="AY1549" s="12">
        <v>0.05</v>
      </c>
      <c r="AZ1549">
        <f t="shared" si="713"/>
        <v>9.5000000000000001E-2</v>
      </c>
      <c r="BA1549" s="13">
        <f t="shared" si="714"/>
        <v>120000</v>
      </c>
      <c r="BI1549" s="14">
        <f t="shared" si="719"/>
        <v>103035</v>
      </c>
      <c r="BJ1549" s="14">
        <v>0</v>
      </c>
      <c r="BK1549" s="14">
        <f t="shared" si="720"/>
        <v>103035</v>
      </c>
      <c r="BL1549" s="52">
        <v>0</v>
      </c>
      <c r="BM1549" s="15">
        <f t="shared" si="721"/>
        <v>103035</v>
      </c>
    </row>
    <row r="1550" spans="1:65">
      <c r="A1550" s="8">
        <v>1548</v>
      </c>
      <c r="B1550" s="1" t="s">
        <v>44</v>
      </c>
      <c r="C1550" s="1">
        <v>1500</v>
      </c>
      <c r="D1550" s="1" t="s">
        <v>60</v>
      </c>
      <c r="E1550" s="1">
        <v>150000063</v>
      </c>
      <c r="F1550" s="1" t="s">
        <v>112</v>
      </c>
      <c r="G1550" s="1" t="s">
        <v>116</v>
      </c>
      <c r="H1550" s="1">
        <v>27</v>
      </c>
      <c r="I1550" s="1" t="s">
        <v>173</v>
      </c>
      <c r="J1550" s="1" t="s">
        <v>49</v>
      </c>
      <c r="K1550" s="1">
        <v>17406001</v>
      </c>
      <c r="L1550" s="1" t="s">
        <v>50</v>
      </c>
      <c r="M1550" s="1" t="s">
        <v>51</v>
      </c>
      <c r="N1550" s="1" t="s">
        <v>64</v>
      </c>
      <c r="O1550" s="1" t="s">
        <v>65</v>
      </c>
      <c r="P1550" s="1" t="s">
        <v>66</v>
      </c>
      <c r="Q1550" s="1" t="s">
        <v>67</v>
      </c>
      <c r="R1550" s="1" t="s">
        <v>87</v>
      </c>
      <c r="S1550" s="1" t="s">
        <v>88</v>
      </c>
      <c r="T1550" s="2">
        <v>43333</v>
      </c>
      <c r="U1550" s="2">
        <v>43333</v>
      </c>
      <c r="V1550" s="1" t="s">
        <v>52</v>
      </c>
      <c r="W1550" s="3">
        <v>1</v>
      </c>
      <c r="X1550" s="1" t="s">
        <v>53</v>
      </c>
      <c r="Y1550" s="4">
        <v>4339035</v>
      </c>
      <c r="Z1550" s="4">
        <v>-568428.62</v>
      </c>
      <c r="AA1550" s="4">
        <v>0</v>
      </c>
      <c r="AB1550" s="4">
        <v>0</v>
      </c>
      <c r="AC1550" s="4">
        <v>0</v>
      </c>
      <c r="AD1550" s="4">
        <v>4339035</v>
      </c>
      <c r="AE1550" s="5">
        <v>1685</v>
      </c>
      <c r="AF1550" s="1" t="s">
        <v>70</v>
      </c>
      <c r="AG1550" s="1" t="s">
        <v>71</v>
      </c>
      <c r="AH1550" s="1" t="s">
        <v>89</v>
      </c>
      <c r="AI1550" s="1" t="s">
        <v>57</v>
      </c>
      <c r="AJ1550" s="5">
        <v>10950</v>
      </c>
      <c r="AK1550" s="4">
        <v>-45011</v>
      </c>
      <c r="AL1550" s="4">
        <v>0</v>
      </c>
      <c r="AM1550" s="4">
        <v>0</v>
      </c>
      <c r="AN1550" s="4">
        <v>0</v>
      </c>
      <c r="AO1550" s="4">
        <v>-613439.62</v>
      </c>
      <c r="AP1550" s="4">
        <v>-613439.62</v>
      </c>
      <c r="AQ1550" s="4">
        <v>0</v>
      </c>
      <c r="AR1550" s="4">
        <v>3725595.38</v>
      </c>
      <c r="AS1550" s="1" t="s">
        <v>52</v>
      </c>
      <c r="AT1550" s="9">
        <f t="shared" si="710"/>
        <v>43333</v>
      </c>
      <c r="AU1550" s="9">
        <f t="shared" si="711"/>
        <v>43313</v>
      </c>
      <c r="AV1550" s="9">
        <v>44798</v>
      </c>
      <c r="AW1550" s="11">
        <f t="shared" si="712"/>
        <v>4.0136986301369859</v>
      </c>
      <c r="AX1550">
        <v>10</v>
      </c>
      <c r="AY1550" s="12">
        <v>0.05</v>
      </c>
      <c r="AZ1550">
        <f t="shared" si="713"/>
        <v>9.5000000000000001E-2</v>
      </c>
      <c r="BA1550" s="13">
        <f t="shared" si="714"/>
        <v>4339035</v>
      </c>
      <c r="BB1550" s="16" t="s">
        <v>593</v>
      </c>
      <c r="BC1550" s="16" t="s">
        <v>593</v>
      </c>
      <c r="BD1550" s="16" t="s">
        <v>593</v>
      </c>
      <c r="BE1550" s="16" t="s">
        <v>593</v>
      </c>
      <c r="BF1550" s="16" t="s">
        <v>593</v>
      </c>
      <c r="BG1550" s="16" t="s">
        <v>593</v>
      </c>
      <c r="BH1550" s="16" t="s">
        <v>593</v>
      </c>
      <c r="BI1550" s="14">
        <f t="shared" si="719"/>
        <v>3725595.38</v>
      </c>
      <c r="BJ1550" s="14">
        <v>0</v>
      </c>
      <c r="BK1550" s="14">
        <f t="shared" si="720"/>
        <v>3725595.38</v>
      </c>
      <c r="BL1550" s="52">
        <v>0</v>
      </c>
      <c r="BM1550" s="15">
        <f t="shared" si="721"/>
        <v>3725595.38</v>
      </c>
    </row>
    <row r="1551" spans="1:65">
      <c r="A1551" s="8">
        <v>1549</v>
      </c>
      <c r="B1551" s="1" t="s">
        <v>44</v>
      </c>
      <c r="C1551" s="1">
        <v>1500</v>
      </c>
      <c r="D1551" s="1" t="s">
        <v>60</v>
      </c>
      <c r="E1551" s="1">
        <v>150000064</v>
      </c>
      <c r="F1551" s="1" t="s">
        <v>60</v>
      </c>
      <c r="G1551" s="1" t="s">
        <v>86</v>
      </c>
      <c r="H1551" s="1">
        <v>1</v>
      </c>
      <c r="I1551" s="1" t="s">
        <v>52</v>
      </c>
      <c r="J1551" s="1" t="s">
        <v>49</v>
      </c>
      <c r="K1551" s="1">
        <v>17406001</v>
      </c>
      <c r="L1551" s="1" t="s">
        <v>50</v>
      </c>
      <c r="M1551" s="1" t="s">
        <v>51</v>
      </c>
      <c r="N1551" s="1" t="s">
        <v>64</v>
      </c>
      <c r="O1551" s="1" t="s">
        <v>65</v>
      </c>
      <c r="P1551" s="1" t="s">
        <v>66</v>
      </c>
      <c r="Q1551" s="1" t="s">
        <v>67</v>
      </c>
      <c r="R1551" s="1" t="s">
        <v>87</v>
      </c>
      <c r="S1551" s="1" t="s">
        <v>88</v>
      </c>
      <c r="T1551" s="2">
        <v>43333</v>
      </c>
      <c r="U1551" s="2">
        <v>43333</v>
      </c>
      <c r="V1551" s="1" t="s">
        <v>52</v>
      </c>
      <c r="W1551" s="3">
        <v>1</v>
      </c>
      <c r="X1551" s="1" t="s">
        <v>53</v>
      </c>
      <c r="Y1551" s="4">
        <v>892500</v>
      </c>
      <c r="Z1551" s="4">
        <v>-116920</v>
      </c>
      <c r="AA1551" s="4">
        <v>0</v>
      </c>
      <c r="AB1551" s="4">
        <v>0</v>
      </c>
      <c r="AC1551" s="4">
        <v>0</v>
      </c>
      <c r="AD1551" s="4">
        <v>892500</v>
      </c>
      <c r="AE1551" s="5">
        <v>1685</v>
      </c>
      <c r="AF1551" s="1" t="s">
        <v>70</v>
      </c>
      <c r="AG1551" s="1" t="s">
        <v>71</v>
      </c>
      <c r="AH1551" s="1" t="s">
        <v>89</v>
      </c>
      <c r="AI1551" s="1" t="s">
        <v>57</v>
      </c>
      <c r="AJ1551" s="5">
        <v>10950</v>
      </c>
      <c r="AK1551" s="4">
        <v>-9258</v>
      </c>
      <c r="AL1551" s="4">
        <v>0</v>
      </c>
      <c r="AM1551" s="4">
        <v>0</v>
      </c>
      <c r="AN1551" s="4">
        <v>0</v>
      </c>
      <c r="AO1551" s="4">
        <v>-126178</v>
      </c>
      <c r="AP1551" s="4">
        <v>-126178</v>
      </c>
      <c r="AQ1551" s="4">
        <v>0</v>
      </c>
      <c r="AR1551" s="4">
        <v>766322</v>
      </c>
      <c r="AS1551" s="1" t="s">
        <v>52</v>
      </c>
      <c r="AT1551" s="9">
        <f t="shared" si="710"/>
        <v>43333</v>
      </c>
      <c r="AU1551" s="9">
        <f t="shared" si="711"/>
        <v>43313</v>
      </c>
      <c r="AV1551" s="9">
        <v>44798</v>
      </c>
      <c r="AW1551" s="11">
        <f t="shared" si="712"/>
        <v>4.0136986301369859</v>
      </c>
      <c r="AX1551">
        <v>10</v>
      </c>
      <c r="AY1551" s="12">
        <v>0.05</v>
      </c>
      <c r="AZ1551">
        <f t="shared" si="713"/>
        <v>9.5000000000000001E-2</v>
      </c>
      <c r="BA1551" s="13">
        <f t="shared" si="714"/>
        <v>892500</v>
      </c>
      <c r="BB1551" s="17" t="s">
        <v>1853</v>
      </c>
      <c r="BC1551">
        <f>MATCH(BB1551,MONTHLY_INDEX!$A:$A,0)</f>
        <v>630</v>
      </c>
      <c r="BD1551">
        <f>MATCH(AU1551,MONTHLY_INDEX!$1:$1,0)</f>
        <v>80</v>
      </c>
      <c r="BE1551">
        <f>INDEX(MONTHLY_INDEX!$1:$1048576,Final!BC1551,Final!BD1551)</f>
        <v>111.6</v>
      </c>
      <c r="BF1551">
        <f>MATCH($BF$1,MONTHLY_INDEX!$1:$1,0)</f>
        <v>127</v>
      </c>
      <c r="BG1551">
        <f>INDEX(MONTHLY_INDEX!$1:$1048576,Final!BC1551,Final!BF1551)</f>
        <v>151.1</v>
      </c>
      <c r="BH1551" s="23">
        <f t="shared" ref="BH1551:BH1568" si="722">(BG1551-BE1551)/BE1551</f>
        <v>0.35394265232974914</v>
      </c>
      <c r="BI1551" s="14">
        <f t="shared" ref="BI1551:BI1568" si="723">(1+BH1551)*BA1551</f>
        <v>1208393.817204301</v>
      </c>
      <c r="BJ1551" s="14">
        <f t="shared" ref="BJ1551:BJ1568" si="724">BI1551*AZ1551*AW1551</f>
        <v>460762.21783399611</v>
      </c>
      <c r="BK1551" s="15">
        <f t="shared" si="715"/>
        <v>747631.59937030496</v>
      </c>
      <c r="BL1551" s="52">
        <v>0</v>
      </c>
      <c r="BM1551" s="15">
        <f t="shared" ref="BM1551:BM1568" si="725">MAX((1-BL1551)*BK1551,BI1551*AY1551)</f>
        <v>747631.59937030496</v>
      </c>
    </row>
    <row r="1552" spans="1:65">
      <c r="A1552" s="8">
        <v>1550</v>
      </c>
      <c r="B1552" s="1" t="s">
        <v>44</v>
      </c>
      <c r="C1552" s="1">
        <v>1500</v>
      </c>
      <c r="D1552" s="1" t="s">
        <v>60</v>
      </c>
      <c r="E1552" s="1">
        <v>150000064</v>
      </c>
      <c r="F1552" s="1" t="s">
        <v>60</v>
      </c>
      <c r="G1552" s="1" t="s">
        <v>90</v>
      </c>
      <c r="H1552" s="1">
        <v>2</v>
      </c>
      <c r="I1552" s="1" t="s">
        <v>52</v>
      </c>
      <c r="J1552" s="1" t="s">
        <v>49</v>
      </c>
      <c r="K1552" s="1">
        <v>17406001</v>
      </c>
      <c r="L1552" s="1" t="s">
        <v>50</v>
      </c>
      <c r="M1552" s="1" t="s">
        <v>51</v>
      </c>
      <c r="N1552" s="1" t="s">
        <v>64</v>
      </c>
      <c r="O1552" s="1" t="s">
        <v>65</v>
      </c>
      <c r="P1552" s="1" t="s">
        <v>66</v>
      </c>
      <c r="Q1552" s="1" t="s">
        <v>67</v>
      </c>
      <c r="R1552" s="1" t="s">
        <v>87</v>
      </c>
      <c r="S1552" s="1" t="s">
        <v>88</v>
      </c>
      <c r="T1552" s="2">
        <v>43333</v>
      </c>
      <c r="U1552" s="2">
        <v>43333</v>
      </c>
      <c r="V1552" s="1" t="s">
        <v>52</v>
      </c>
      <c r="W1552" s="3">
        <v>1</v>
      </c>
      <c r="X1552" s="1" t="s">
        <v>53</v>
      </c>
      <c r="Y1552" s="4">
        <v>472500</v>
      </c>
      <c r="Z1552" s="4">
        <v>-61898</v>
      </c>
      <c r="AA1552" s="4">
        <v>0</v>
      </c>
      <c r="AB1552" s="4">
        <v>0</v>
      </c>
      <c r="AC1552" s="4">
        <v>0</v>
      </c>
      <c r="AD1552" s="4">
        <v>472500</v>
      </c>
      <c r="AE1552" s="5">
        <v>1685</v>
      </c>
      <c r="AF1552" s="1" t="s">
        <v>70</v>
      </c>
      <c r="AG1552" s="1" t="s">
        <v>71</v>
      </c>
      <c r="AH1552" s="1" t="s">
        <v>89</v>
      </c>
      <c r="AI1552" s="1" t="s">
        <v>57</v>
      </c>
      <c r="AJ1552" s="5">
        <v>10950</v>
      </c>
      <c r="AK1552" s="4">
        <v>-4901</v>
      </c>
      <c r="AL1552" s="4">
        <v>0</v>
      </c>
      <c r="AM1552" s="4">
        <v>0</v>
      </c>
      <c r="AN1552" s="4">
        <v>0</v>
      </c>
      <c r="AO1552" s="4">
        <v>-66799</v>
      </c>
      <c r="AP1552" s="4">
        <v>-66799</v>
      </c>
      <c r="AQ1552" s="4">
        <v>0</v>
      </c>
      <c r="AR1552" s="4">
        <v>405701</v>
      </c>
      <c r="AS1552" s="1" t="s">
        <v>52</v>
      </c>
      <c r="AT1552" s="9">
        <f t="shared" si="710"/>
        <v>43333</v>
      </c>
      <c r="AU1552" s="9">
        <f t="shared" si="711"/>
        <v>43313</v>
      </c>
      <c r="AV1552" s="9">
        <v>44798</v>
      </c>
      <c r="AW1552" s="11">
        <f t="shared" si="712"/>
        <v>4.0136986301369859</v>
      </c>
      <c r="AX1552">
        <v>10</v>
      </c>
      <c r="AY1552" s="12">
        <v>0.05</v>
      </c>
      <c r="AZ1552">
        <f t="shared" si="713"/>
        <v>9.5000000000000001E-2</v>
      </c>
      <c r="BA1552" s="13">
        <f t="shared" si="714"/>
        <v>472500</v>
      </c>
      <c r="BB1552" s="17" t="s">
        <v>2189</v>
      </c>
      <c r="BC1552">
        <f>MATCH(BB1552,MONTHLY_INDEX!$A:$A,0)</f>
        <v>798</v>
      </c>
      <c r="BD1552">
        <f>MATCH(AU1552,MONTHLY_INDEX!$1:$1,0)</f>
        <v>80</v>
      </c>
      <c r="BE1552">
        <f>INDEX(MONTHLY_INDEX!$1:$1048576,Final!BC1552,Final!BD1552)</f>
        <v>96</v>
      </c>
      <c r="BF1552">
        <f>MATCH($BF$1,MONTHLY_INDEX!$1:$1,0)</f>
        <v>127</v>
      </c>
      <c r="BG1552">
        <f>INDEX(MONTHLY_INDEX!$1:$1048576,Final!BC1552,Final!BF1552)</f>
        <v>95.3</v>
      </c>
      <c r="BH1552" s="23">
        <f t="shared" si="722"/>
        <v>-7.2916666666666963E-3</v>
      </c>
      <c r="BI1552" s="14">
        <f t="shared" si="723"/>
        <v>469054.6875</v>
      </c>
      <c r="BJ1552" s="14">
        <f t="shared" si="724"/>
        <v>178851.19488441778</v>
      </c>
      <c r="BK1552" s="15">
        <f t="shared" si="715"/>
        <v>290203.49261558219</v>
      </c>
      <c r="BL1552" s="52">
        <v>0</v>
      </c>
      <c r="BM1552" s="15">
        <f t="shared" si="725"/>
        <v>290203.49261558219</v>
      </c>
    </row>
    <row r="1553" spans="1:65">
      <c r="A1553" s="8">
        <v>1551</v>
      </c>
      <c r="B1553" s="1" t="s">
        <v>44</v>
      </c>
      <c r="C1553" s="1">
        <v>1500</v>
      </c>
      <c r="D1553" s="1" t="s">
        <v>60</v>
      </c>
      <c r="E1553" s="1">
        <v>150000064</v>
      </c>
      <c r="F1553" s="1" t="s">
        <v>60</v>
      </c>
      <c r="G1553" s="1" t="s">
        <v>91</v>
      </c>
      <c r="H1553" s="1">
        <v>3</v>
      </c>
      <c r="I1553" s="1" t="s">
        <v>52</v>
      </c>
      <c r="J1553" s="1" t="s">
        <v>49</v>
      </c>
      <c r="K1553" s="1">
        <v>17406001</v>
      </c>
      <c r="L1553" s="1" t="s">
        <v>50</v>
      </c>
      <c r="M1553" s="1" t="s">
        <v>51</v>
      </c>
      <c r="N1553" s="1" t="s">
        <v>64</v>
      </c>
      <c r="O1553" s="1" t="s">
        <v>65</v>
      </c>
      <c r="P1553" s="1" t="s">
        <v>66</v>
      </c>
      <c r="Q1553" s="1" t="s">
        <v>67</v>
      </c>
      <c r="R1553" s="1" t="s">
        <v>87</v>
      </c>
      <c r="S1553" s="1" t="s">
        <v>88</v>
      </c>
      <c r="T1553" s="2">
        <v>43333</v>
      </c>
      <c r="U1553" s="2">
        <v>43333</v>
      </c>
      <c r="V1553" s="1" t="s">
        <v>52</v>
      </c>
      <c r="W1553" s="3">
        <v>1</v>
      </c>
      <c r="X1553" s="1" t="s">
        <v>53</v>
      </c>
      <c r="Y1553" s="4">
        <v>637760</v>
      </c>
      <c r="Z1553" s="4">
        <v>-83547</v>
      </c>
      <c r="AA1553" s="4">
        <v>0</v>
      </c>
      <c r="AB1553" s="4">
        <v>0</v>
      </c>
      <c r="AC1553" s="4">
        <v>0</v>
      </c>
      <c r="AD1553" s="4">
        <v>637760</v>
      </c>
      <c r="AE1553" s="5">
        <v>1685</v>
      </c>
      <c r="AF1553" s="1" t="s">
        <v>70</v>
      </c>
      <c r="AG1553" s="1" t="s">
        <v>71</v>
      </c>
      <c r="AH1553" s="1" t="s">
        <v>89</v>
      </c>
      <c r="AI1553" s="1" t="s">
        <v>57</v>
      </c>
      <c r="AJ1553" s="5">
        <v>10950</v>
      </c>
      <c r="AK1553" s="4">
        <v>-6616</v>
      </c>
      <c r="AL1553" s="4">
        <v>0</v>
      </c>
      <c r="AM1553" s="4">
        <v>0</v>
      </c>
      <c r="AN1553" s="4">
        <v>0</v>
      </c>
      <c r="AO1553" s="4">
        <v>-90163</v>
      </c>
      <c r="AP1553" s="4">
        <v>-90163</v>
      </c>
      <c r="AQ1553" s="4">
        <v>0</v>
      </c>
      <c r="AR1553" s="4">
        <v>547597</v>
      </c>
      <c r="AS1553" s="1" t="s">
        <v>52</v>
      </c>
      <c r="AT1553" s="9">
        <f t="shared" si="710"/>
        <v>43333</v>
      </c>
      <c r="AU1553" s="9">
        <f t="shared" si="711"/>
        <v>43313</v>
      </c>
      <c r="AV1553" s="9">
        <v>44798</v>
      </c>
      <c r="AW1553" s="11">
        <f t="shared" si="712"/>
        <v>4.0136986301369859</v>
      </c>
      <c r="AX1553">
        <v>10</v>
      </c>
      <c r="AY1553" s="12">
        <v>0.05</v>
      </c>
      <c r="AZ1553">
        <f t="shared" si="713"/>
        <v>9.5000000000000001E-2</v>
      </c>
      <c r="BA1553" s="13">
        <f t="shared" si="714"/>
        <v>637760</v>
      </c>
      <c r="BB1553" s="17" t="s">
        <v>2189</v>
      </c>
      <c r="BC1553">
        <f>MATCH(BB1553,MONTHLY_INDEX!$A:$A,0)</f>
        <v>798</v>
      </c>
      <c r="BD1553">
        <f>MATCH(AU1553,MONTHLY_INDEX!$1:$1,0)</f>
        <v>80</v>
      </c>
      <c r="BE1553">
        <f>INDEX(MONTHLY_INDEX!$1:$1048576,Final!BC1553,Final!BD1553)</f>
        <v>96</v>
      </c>
      <c r="BF1553">
        <f>MATCH($BF$1,MONTHLY_INDEX!$1:$1,0)</f>
        <v>127</v>
      </c>
      <c r="BG1553">
        <f>INDEX(MONTHLY_INDEX!$1:$1048576,Final!BC1553,Final!BF1553)</f>
        <v>95.3</v>
      </c>
      <c r="BH1553" s="23">
        <f t="shared" si="722"/>
        <v>-7.2916666666666963E-3</v>
      </c>
      <c r="BI1553" s="14">
        <f t="shared" si="723"/>
        <v>633109.66666666663</v>
      </c>
      <c r="BJ1553" s="14">
        <f t="shared" si="724"/>
        <v>241405.58317351594</v>
      </c>
      <c r="BK1553" s="15">
        <f t="shared" si="715"/>
        <v>391704.08349315065</v>
      </c>
      <c r="BL1553" s="52">
        <v>0</v>
      </c>
      <c r="BM1553" s="15">
        <f t="shared" si="725"/>
        <v>391704.08349315065</v>
      </c>
    </row>
    <row r="1554" spans="1:65">
      <c r="A1554" s="8">
        <v>1552</v>
      </c>
      <c r="B1554" s="1" t="s">
        <v>44</v>
      </c>
      <c r="C1554" s="1">
        <v>1500</v>
      </c>
      <c r="D1554" s="1" t="s">
        <v>60</v>
      </c>
      <c r="E1554" s="1">
        <v>150000064</v>
      </c>
      <c r="F1554" s="1" t="s">
        <v>60</v>
      </c>
      <c r="G1554" s="1" t="s">
        <v>92</v>
      </c>
      <c r="H1554" s="1">
        <v>4</v>
      </c>
      <c r="I1554" s="1" t="s">
        <v>52</v>
      </c>
      <c r="J1554" s="1" t="s">
        <v>49</v>
      </c>
      <c r="K1554" s="1">
        <v>17406001</v>
      </c>
      <c r="L1554" s="1" t="s">
        <v>50</v>
      </c>
      <c r="M1554" s="1" t="s">
        <v>51</v>
      </c>
      <c r="N1554" s="1" t="s">
        <v>64</v>
      </c>
      <c r="O1554" s="1" t="s">
        <v>65</v>
      </c>
      <c r="P1554" s="1" t="s">
        <v>66</v>
      </c>
      <c r="Q1554" s="1" t="s">
        <v>67</v>
      </c>
      <c r="R1554" s="1" t="s">
        <v>87</v>
      </c>
      <c r="S1554" s="1" t="s">
        <v>88</v>
      </c>
      <c r="T1554" s="2">
        <v>43333</v>
      </c>
      <c r="U1554" s="2">
        <v>43333</v>
      </c>
      <c r="V1554" s="1" t="s">
        <v>52</v>
      </c>
      <c r="W1554" s="3">
        <v>1</v>
      </c>
      <c r="X1554" s="1" t="s">
        <v>53</v>
      </c>
      <c r="Y1554" s="4">
        <v>21044329</v>
      </c>
      <c r="Z1554" s="4">
        <v>-2756887</v>
      </c>
      <c r="AA1554" s="4">
        <v>0</v>
      </c>
      <c r="AB1554" s="4">
        <v>0</v>
      </c>
      <c r="AC1554" s="4">
        <v>0</v>
      </c>
      <c r="AD1554" s="4">
        <v>21044329</v>
      </c>
      <c r="AE1554" s="5">
        <v>1685</v>
      </c>
      <c r="AF1554" s="1" t="s">
        <v>70</v>
      </c>
      <c r="AG1554" s="1" t="s">
        <v>71</v>
      </c>
      <c r="AH1554" s="1" t="s">
        <v>89</v>
      </c>
      <c r="AI1554" s="1" t="s">
        <v>57</v>
      </c>
      <c r="AJ1554" s="5">
        <v>10950</v>
      </c>
      <c r="AK1554" s="4">
        <v>-218303</v>
      </c>
      <c r="AL1554" s="4">
        <v>0</v>
      </c>
      <c r="AM1554" s="4">
        <v>0</v>
      </c>
      <c r="AN1554" s="4">
        <v>0</v>
      </c>
      <c r="AO1554" s="4">
        <v>-2975190</v>
      </c>
      <c r="AP1554" s="4">
        <v>-2975190</v>
      </c>
      <c r="AQ1554" s="4">
        <v>0</v>
      </c>
      <c r="AR1554" s="4">
        <v>18069139</v>
      </c>
      <c r="AS1554" s="1" t="s">
        <v>52</v>
      </c>
      <c r="AT1554" s="9">
        <f t="shared" si="710"/>
        <v>43333</v>
      </c>
      <c r="AU1554" s="9">
        <f t="shared" si="711"/>
        <v>43313</v>
      </c>
      <c r="AV1554" s="9">
        <v>44798</v>
      </c>
      <c r="AW1554" s="11">
        <f t="shared" si="712"/>
        <v>4.0136986301369859</v>
      </c>
      <c r="AX1554">
        <v>25</v>
      </c>
      <c r="AY1554" s="12">
        <v>0.05</v>
      </c>
      <c r="AZ1554">
        <f t="shared" si="713"/>
        <v>3.7999999999999999E-2</v>
      </c>
      <c r="BA1554" s="13">
        <f t="shared" si="714"/>
        <v>21044329</v>
      </c>
      <c r="BB1554" s="17" t="s">
        <v>2189</v>
      </c>
      <c r="BC1554">
        <f>MATCH(BB1554,MONTHLY_INDEX!$A:$A,0)</f>
        <v>798</v>
      </c>
      <c r="BD1554">
        <f>MATCH(AU1554,MONTHLY_INDEX!$1:$1,0)</f>
        <v>80</v>
      </c>
      <c r="BE1554">
        <f>INDEX(MONTHLY_INDEX!$1:$1048576,Final!BC1554,Final!BD1554)</f>
        <v>96</v>
      </c>
      <c r="BF1554">
        <f>MATCH($BF$1,MONTHLY_INDEX!$1:$1,0)</f>
        <v>127</v>
      </c>
      <c r="BG1554">
        <f>INDEX(MONTHLY_INDEX!$1:$1048576,Final!BC1554,Final!BF1554)</f>
        <v>95.3</v>
      </c>
      <c r="BH1554" s="23">
        <f t="shared" si="722"/>
        <v>-7.2916666666666963E-3</v>
      </c>
      <c r="BI1554" s="14">
        <f t="shared" si="723"/>
        <v>20890880.767708331</v>
      </c>
      <c r="BJ1554" s="14">
        <f t="shared" si="724"/>
        <v>3186288.5817488292</v>
      </c>
      <c r="BK1554" s="15">
        <f t="shared" si="715"/>
        <v>17704592.185959503</v>
      </c>
      <c r="BL1554" s="52">
        <v>0</v>
      </c>
      <c r="BM1554" s="15">
        <f t="shared" si="725"/>
        <v>17704592.185959503</v>
      </c>
    </row>
    <row r="1555" spans="1:65">
      <c r="A1555" s="8">
        <v>1553</v>
      </c>
      <c r="B1555" s="1" t="s">
        <v>44</v>
      </c>
      <c r="C1555" s="1">
        <v>1500</v>
      </c>
      <c r="D1555" s="1" t="s">
        <v>60</v>
      </c>
      <c r="E1555" s="1">
        <v>150000064</v>
      </c>
      <c r="F1555" s="1" t="s">
        <v>60</v>
      </c>
      <c r="G1555" s="1" t="s">
        <v>93</v>
      </c>
      <c r="H1555" s="1">
        <v>5</v>
      </c>
      <c r="I1555" s="1" t="s">
        <v>52</v>
      </c>
      <c r="J1555" s="1" t="s">
        <v>49</v>
      </c>
      <c r="K1555" s="1">
        <v>17406001</v>
      </c>
      <c r="L1555" s="1" t="s">
        <v>50</v>
      </c>
      <c r="M1555" s="1" t="s">
        <v>51</v>
      </c>
      <c r="N1555" s="1" t="s">
        <v>64</v>
      </c>
      <c r="O1555" s="1" t="s">
        <v>65</v>
      </c>
      <c r="P1555" s="1" t="s">
        <v>66</v>
      </c>
      <c r="Q1555" s="1" t="s">
        <v>67</v>
      </c>
      <c r="R1555" s="1" t="s">
        <v>87</v>
      </c>
      <c r="S1555" s="1" t="s">
        <v>88</v>
      </c>
      <c r="T1555" s="2">
        <v>43333</v>
      </c>
      <c r="U1555" s="2">
        <v>43333</v>
      </c>
      <c r="V1555" s="1" t="s">
        <v>52</v>
      </c>
      <c r="W1555" s="3">
        <v>1</v>
      </c>
      <c r="X1555" s="1" t="s">
        <v>53</v>
      </c>
      <c r="Y1555" s="4">
        <v>969266</v>
      </c>
      <c r="Z1555" s="4">
        <v>-126976</v>
      </c>
      <c r="AA1555" s="4">
        <v>0</v>
      </c>
      <c r="AB1555" s="4">
        <v>0</v>
      </c>
      <c r="AC1555" s="4">
        <v>0</v>
      </c>
      <c r="AD1555" s="4">
        <v>969266</v>
      </c>
      <c r="AE1555" s="5">
        <v>1685</v>
      </c>
      <c r="AF1555" s="1" t="s">
        <v>70</v>
      </c>
      <c r="AG1555" s="1" t="s">
        <v>71</v>
      </c>
      <c r="AH1555" s="1" t="s">
        <v>89</v>
      </c>
      <c r="AI1555" s="1" t="s">
        <v>57</v>
      </c>
      <c r="AJ1555" s="5">
        <v>10950</v>
      </c>
      <c r="AK1555" s="4">
        <v>-10055</v>
      </c>
      <c r="AL1555" s="4">
        <v>0</v>
      </c>
      <c r="AM1555" s="4">
        <v>0</v>
      </c>
      <c r="AN1555" s="4">
        <v>0</v>
      </c>
      <c r="AO1555" s="4">
        <v>-137031</v>
      </c>
      <c r="AP1555" s="4">
        <v>-137031</v>
      </c>
      <c r="AQ1555" s="4">
        <v>0</v>
      </c>
      <c r="AR1555" s="4">
        <v>832235</v>
      </c>
      <c r="AS1555" s="1" t="s">
        <v>52</v>
      </c>
      <c r="AT1555" s="9">
        <f t="shared" si="710"/>
        <v>43333</v>
      </c>
      <c r="AU1555" s="9">
        <f t="shared" si="711"/>
        <v>43313</v>
      </c>
      <c r="AV1555" s="9">
        <v>44798</v>
      </c>
      <c r="AW1555" s="11">
        <f t="shared" si="712"/>
        <v>4.0136986301369859</v>
      </c>
      <c r="AX1555">
        <v>25</v>
      </c>
      <c r="AY1555" s="12">
        <v>0.05</v>
      </c>
      <c r="AZ1555">
        <f t="shared" si="713"/>
        <v>3.7999999999999999E-2</v>
      </c>
      <c r="BA1555" s="13">
        <f t="shared" si="714"/>
        <v>969266</v>
      </c>
      <c r="BB1555" s="17" t="s">
        <v>2083</v>
      </c>
      <c r="BC1555">
        <f>MATCH(BB1555,MONTHLY_INDEX!$A:$A,0)</f>
        <v>745</v>
      </c>
      <c r="BD1555">
        <f>MATCH(AU1555,MONTHLY_INDEX!$1:$1,0)</f>
        <v>80</v>
      </c>
      <c r="BE1555">
        <f>INDEX(MONTHLY_INDEX!$1:$1048576,Final!BC1555,Final!BD1555)</f>
        <v>106.4</v>
      </c>
      <c r="BF1555">
        <f>MATCH($BF$1,MONTHLY_INDEX!$1:$1,0)</f>
        <v>127</v>
      </c>
      <c r="BG1555">
        <f>INDEX(MONTHLY_INDEX!$1:$1048576,Final!BC1555,Final!BF1555)</f>
        <v>115.4</v>
      </c>
      <c r="BH1555" s="23">
        <f t="shared" si="722"/>
        <v>8.4586466165413529E-2</v>
      </c>
      <c r="BI1555" s="14">
        <f t="shared" si="723"/>
        <v>1051252.7857142857</v>
      </c>
      <c r="BJ1555" s="14">
        <f t="shared" si="724"/>
        <v>160337.65090606653</v>
      </c>
      <c r="BK1555" s="15">
        <f t="shared" si="715"/>
        <v>890915.13480821915</v>
      </c>
      <c r="BL1555" s="52">
        <v>0</v>
      </c>
      <c r="BM1555" s="15">
        <f t="shared" si="725"/>
        <v>890915.13480821915</v>
      </c>
    </row>
    <row r="1556" spans="1:65">
      <c r="A1556" s="8">
        <v>1554</v>
      </c>
      <c r="B1556" s="1" t="s">
        <v>44</v>
      </c>
      <c r="C1556" s="1">
        <v>1500</v>
      </c>
      <c r="D1556" s="1" t="s">
        <v>60</v>
      </c>
      <c r="E1556" s="1">
        <v>150000064</v>
      </c>
      <c r="F1556" s="1" t="s">
        <v>60</v>
      </c>
      <c r="G1556" s="1" t="s">
        <v>94</v>
      </c>
      <c r="H1556" s="1">
        <v>6</v>
      </c>
      <c r="I1556" s="1" t="s">
        <v>52</v>
      </c>
      <c r="J1556" s="1" t="s">
        <v>49</v>
      </c>
      <c r="K1556" s="1">
        <v>17406001</v>
      </c>
      <c r="L1556" s="1" t="s">
        <v>50</v>
      </c>
      <c r="M1556" s="1" t="s">
        <v>51</v>
      </c>
      <c r="N1556" s="1" t="s">
        <v>64</v>
      </c>
      <c r="O1556" s="1" t="s">
        <v>65</v>
      </c>
      <c r="P1556" s="1" t="s">
        <v>66</v>
      </c>
      <c r="Q1556" s="1" t="s">
        <v>67</v>
      </c>
      <c r="R1556" s="1" t="s">
        <v>87</v>
      </c>
      <c r="S1556" s="1" t="s">
        <v>88</v>
      </c>
      <c r="T1556" s="2">
        <v>43333</v>
      </c>
      <c r="U1556" s="2">
        <v>43333</v>
      </c>
      <c r="V1556" s="1" t="s">
        <v>52</v>
      </c>
      <c r="W1556" s="3">
        <v>1</v>
      </c>
      <c r="X1556" s="1" t="s">
        <v>53</v>
      </c>
      <c r="Y1556" s="4">
        <v>735000</v>
      </c>
      <c r="Z1556" s="4">
        <v>-96287</v>
      </c>
      <c r="AA1556" s="4">
        <v>0</v>
      </c>
      <c r="AB1556" s="4">
        <v>0</v>
      </c>
      <c r="AC1556" s="4">
        <v>0</v>
      </c>
      <c r="AD1556" s="4">
        <v>735000</v>
      </c>
      <c r="AE1556" s="5">
        <v>1685</v>
      </c>
      <c r="AF1556" s="1" t="s">
        <v>70</v>
      </c>
      <c r="AG1556" s="1" t="s">
        <v>71</v>
      </c>
      <c r="AH1556" s="1" t="s">
        <v>89</v>
      </c>
      <c r="AI1556" s="1" t="s">
        <v>57</v>
      </c>
      <c r="AJ1556" s="5">
        <v>10950</v>
      </c>
      <c r="AK1556" s="4">
        <v>-7625</v>
      </c>
      <c r="AL1556" s="4">
        <v>0</v>
      </c>
      <c r="AM1556" s="4">
        <v>0</v>
      </c>
      <c r="AN1556" s="4">
        <v>0</v>
      </c>
      <c r="AO1556" s="4">
        <v>-103912</v>
      </c>
      <c r="AP1556" s="4">
        <v>-103912</v>
      </c>
      <c r="AQ1556" s="4">
        <v>0</v>
      </c>
      <c r="AR1556" s="4">
        <v>631088</v>
      </c>
      <c r="AS1556" s="1" t="s">
        <v>52</v>
      </c>
      <c r="AT1556" s="9">
        <f t="shared" si="710"/>
        <v>43333</v>
      </c>
      <c r="AU1556" s="9">
        <f t="shared" si="711"/>
        <v>43313</v>
      </c>
      <c r="AV1556" s="9">
        <v>44798</v>
      </c>
      <c r="AW1556" s="11">
        <f t="shared" si="712"/>
        <v>4.0136986301369859</v>
      </c>
      <c r="AX1556">
        <v>10</v>
      </c>
      <c r="AY1556" s="12">
        <v>0.05</v>
      </c>
      <c r="AZ1556">
        <f t="shared" si="713"/>
        <v>9.5000000000000001E-2</v>
      </c>
      <c r="BA1556" s="13">
        <f t="shared" si="714"/>
        <v>735000</v>
      </c>
      <c r="BB1556" s="17" t="s">
        <v>1853</v>
      </c>
      <c r="BC1556">
        <f>MATCH(BB1556,MONTHLY_INDEX!$A:$A,0)</f>
        <v>630</v>
      </c>
      <c r="BD1556">
        <f>MATCH(AU1556,MONTHLY_INDEX!$1:$1,0)</f>
        <v>80</v>
      </c>
      <c r="BE1556">
        <f>INDEX(MONTHLY_INDEX!$1:$1048576,Final!BC1556,Final!BD1556)</f>
        <v>111.6</v>
      </c>
      <c r="BF1556">
        <f>MATCH($BF$1,MONTHLY_INDEX!$1:$1,0)</f>
        <v>127</v>
      </c>
      <c r="BG1556">
        <f>INDEX(MONTHLY_INDEX!$1:$1048576,Final!BC1556,Final!BF1556)</f>
        <v>151.1</v>
      </c>
      <c r="BH1556" s="23">
        <f t="shared" si="722"/>
        <v>0.35394265232974914</v>
      </c>
      <c r="BI1556" s="14">
        <f t="shared" si="723"/>
        <v>995147.84946236562</v>
      </c>
      <c r="BJ1556" s="14">
        <f t="shared" si="724"/>
        <v>379451.2382162321</v>
      </c>
      <c r="BK1556" s="15">
        <f t="shared" si="715"/>
        <v>615696.61124613346</v>
      </c>
      <c r="BL1556" s="52">
        <v>0</v>
      </c>
      <c r="BM1556" s="15">
        <f t="shared" si="725"/>
        <v>615696.61124613346</v>
      </c>
    </row>
    <row r="1557" spans="1:65">
      <c r="A1557" s="8">
        <v>1555</v>
      </c>
      <c r="B1557" s="1" t="s">
        <v>44</v>
      </c>
      <c r="C1557" s="1">
        <v>1500</v>
      </c>
      <c r="D1557" s="1" t="s">
        <v>60</v>
      </c>
      <c r="E1557" s="1">
        <v>150000064</v>
      </c>
      <c r="F1557" s="1" t="s">
        <v>60</v>
      </c>
      <c r="G1557" s="1" t="s">
        <v>95</v>
      </c>
      <c r="H1557" s="1">
        <v>7</v>
      </c>
      <c r="I1557" s="1" t="s">
        <v>52</v>
      </c>
      <c r="J1557" s="1" t="s">
        <v>49</v>
      </c>
      <c r="K1557" s="1">
        <v>17406001</v>
      </c>
      <c r="L1557" s="1" t="s">
        <v>50</v>
      </c>
      <c r="M1557" s="1" t="s">
        <v>51</v>
      </c>
      <c r="N1557" s="1" t="s">
        <v>64</v>
      </c>
      <c r="O1557" s="1" t="s">
        <v>65</v>
      </c>
      <c r="P1557" s="1" t="s">
        <v>66</v>
      </c>
      <c r="Q1557" s="1" t="s">
        <v>67</v>
      </c>
      <c r="R1557" s="1" t="s">
        <v>87</v>
      </c>
      <c r="S1557" s="1" t="s">
        <v>88</v>
      </c>
      <c r="T1557" s="2">
        <v>43333</v>
      </c>
      <c r="U1557" s="2">
        <v>43333</v>
      </c>
      <c r="V1557" s="1" t="s">
        <v>52</v>
      </c>
      <c r="W1557" s="3">
        <v>1</v>
      </c>
      <c r="X1557" s="1" t="s">
        <v>53</v>
      </c>
      <c r="Y1557" s="4">
        <v>126000</v>
      </c>
      <c r="Z1557" s="4">
        <v>-16506</v>
      </c>
      <c r="AA1557" s="4">
        <v>0</v>
      </c>
      <c r="AB1557" s="4">
        <v>0</v>
      </c>
      <c r="AC1557" s="4">
        <v>0</v>
      </c>
      <c r="AD1557" s="4">
        <v>126000</v>
      </c>
      <c r="AE1557" s="5">
        <v>1685</v>
      </c>
      <c r="AF1557" s="1" t="s">
        <v>70</v>
      </c>
      <c r="AG1557" s="1" t="s">
        <v>71</v>
      </c>
      <c r="AH1557" s="1" t="s">
        <v>89</v>
      </c>
      <c r="AI1557" s="1" t="s">
        <v>57</v>
      </c>
      <c r="AJ1557" s="5">
        <v>10950</v>
      </c>
      <c r="AK1557" s="4">
        <v>-1307</v>
      </c>
      <c r="AL1557" s="4">
        <v>0</v>
      </c>
      <c r="AM1557" s="4">
        <v>0</v>
      </c>
      <c r="AN1557" s="4">
        <v>0</v>
      </c>
      <c r="AO1557" s="4">
        <v>-17813</v>
      </c>
      <c r="AP1557" s="4">
        <v>-17813</v>
      </c>
      <c r="AQ1557" s="4">
        <v>0</v>
      </c>
      <c r="AR1557" s="4">
        <v>108187</v>
      </c>
      <c r="AS1557" s="1" t="s">
        <v>52</v>
      </c>
      <c r="AT1557" s="9">
        <f t="shared" si="710"/>
        <v>43333</v>
      </c>
      <c r="AU1557" s="9">
        <f t="shared" si="711"/>
        <v>43313</v>
      </c>
      <c r="AV1557" s="9">
        <v>44798</v>
      </c>
      <c r="AW1557" s="11">
        <f t="shared" si="712"/>
        <v>4.0136986301369859</v>
      </c>
      <c r="AX1557">
        <v>25</v>
      </c>
      <c r="AY1557" s="12">
        <v>0.05</v>
      </c>
      <c r="AZ1557">
        <f t="shared" si="713"/>
        <v>3.7999999999999999E-2</v>
      </c>
      <c r="BA1557" s="13">
        <f t="shared" si="714"/>
        <v>126000</v>
      </c>
      <c r="BB1557" s="17" t="s">
        <v>2189</v>
      </c>
      <c r="BC1557">
        <f>MATCH(BB1557,MONTHLY_INDEX!$A:$A,0)</f>
        <v>798</v>
      </c>
      <c r="BD1557">
        <f>MATCH(AU1557,MONTHLY_INDEX!$1:$1,0)</f>
        <v>80</v>
      </c>
      <c r="BE1557">
        <f>INDEX(MONTHLY_INDEX!$1:$1048576,Final!BC1557,Final!BD1557)</f>
        <v>96</v>
      </c>
      <c r="BF1557">
        <f>MATCH($BF$1,MONTHLY_INDEX!$1:$1,0)</f>
        <v>127</v>
      </c>
      <c r="BG1557">
        <f>INDEX(MONTHLY_INDEX!$1:$1048576,Final!BC1557,Final!BF1557)</f>
        <v>95.3</v>
      </c>
      <c r="BH1557" s="23">
        <f t="shared" si="722"/>
        <v>-7.2916666666666963E-3</v>
      </c>
      <c r="BI1557" s="14">
        <f t="shared" si="723"/>
        <v>125081.25</v>
      </c>
      <c r="BJ1557" s="14">
        <f t="shared" si="724"/>
        <v>19077.460787671229</v>
      </c>
      <c r="BK1557" s="15">
        <f t="shared" si="715"/>
        <v>106003.78921232877</v>
      </c>
      <c r="BL1557" s="52">
        <v>0</v>
      </c>
      <c r="BM1557" s="15">
        <f t="shared" si="725"/>
        <v>106003.78921232877</v>
      </c>
    </row>
    <row r="1558" spans="1:65">
      <c r="A1558" s="8">
        <v>1556</v>
      </c>
      <c r="B1558" s="1" t="s">
        <v>44</v>
      </c>
      <c r="C1558" s="1">
        <v>1500</v>
      </c>
      <c r="D1558" s="1" t="s">
        <v>60</v>
      </c>
      <c r="E1558" s="1">
        <v>150000064</v>
      </c>
      <c r="F1558" s="1" t="s">
        <v>60</v>
      </c>
      <c r="G1558" s="1" t="s">
        <v>96</v>
      </c>
      <c r="H1558" s="1">
        <v>8</v>
      </c>
      <c r="I1558" s="1" t="s">
        <v>52</v>
      </c>
      <c r="J1558" s="1" t="s">
        <v>49</v>
      </c>
      <c r="K1558" s="1">
        <v>17406001</v>
      </c>
      <c r="L1558" s="1" t="s">
        <v>50</v>
      </c>
      <c r="M1558" s="1" t="s">
        <v>51</v>
      </c>
      <c r="N1558" s="1" t="s">
        <v>64</v>
      </c>
      <c r="O1558" s="1" t="s">
        <v>65</v>
      </c>
      <c r="P1558" s="1" t="s">
        <v>66</v>
      </c>
      <c r="Q1558" s="1" t="s">
        <v>67</v>
      </c>
      <c r="R1558" s="1" t="s">
        <v>87</v>
      </c>
      <c r="S1558" s="1" t="s">
        <v>88</v>
      </c>
      <c r="T1558" s="2">
        <v>43333</v>
      </c>
      <c r="U1558" s="2">
        <v>43333</v>
      </c>
      <c r="V1558" s="1" t="s">
        <v>52</v>
      </c>
      <c r="W1558" s="3">
        <v>1</v>
      </c>
      <c r="X1558" s="1" t="s">
        <v>53</v>
      </c>
      <c r="Y1558" s="4">
        <v>29327302</v>
      </c>
      <c r="Z1558" s="4">
        <v>-3841988</v>
      </c>
      <c r="AA1558" s="4">
        <v>0</v>
      </c>
      <c r="AB1558" s="4">
        <v>0</v>
      </c>
      <c r="AC1558" s="4">
        <v>0</v>
      </c>
      <c r="AD1558" s="4">
        <v>29327302</v>
      </c>
      <c r="AE1558" s="5">
        <v>1685</v>
      </c>
      <c r="AF1558" s="1" t="s">
        <v>70</v>
      </c>
      <c r="AG1558" s="1" t="s">
        <v>71</v>
      </c>
      <c r="AH1558" s="1" t="s">
        <v>89</v>
      </c>
      <c r="AI1558" s="1" t="s">
        <v>57</v>
      </c>
      <c r="AJ1558" s="5">
        <v>10950</v>
      </c>
      <c r="AK1558" s="4">
        <v>-304227</v>
      </c>
      <c r="AL1558" s="4">
        <v>0</v>
      </c>
      <c r="AM1558" s="4">
        <v>0</v>
      </c>
      <c r="AN1558" s="4">
        <v>0</v>
      </c>
      <c r="AO1558" s="4">
        <v>-4146215</v>
      </c>
      <c r="AP1558" s="4">
        <v>-4146215</v>
      </c>
      <c r="AQ1558" s="4">
        <v>0</v>
      </c>
      <c r="AR1558" s="4">
        <v>25181087</v>
      </c>
      <c r="AS1558" s="1" t="s">
        <v>52</v>
      </c>
      <c r="AT1558" s="9">
        <f t="shared" si="710"/>
        <v>43333</v>
      </c>
      <c r="AU1558" s="9">
        <f t="shared" si="711"/>
        <v>43313</v>
      </c>
      <c r="AV1558" s="9">
        <v>44798</v>
      </c>
      <c r="AW1558" s="11">
        <f t="shared" si="712"/>
        <v>4.0136986301369859</v>
      </c>
      <c r="AX1558">
        <v>25</v>
      </c>
      <c r="AY1558" s="12">
        <v>0.05</v>
      </c>
      <c r="AZ1558">
        <f t="shared" si="713"/>
        <v>3.7999999999999999E-2</v>
      </c>
      <c r="BA1558" s="13">
        <f t="shared" si="714"/>
        <v>29327302</v>
      </c>
      <c r="BB1558" s="17" t="s">
        <v>2189</v>
      </c>
      <c r="BC1558">
        <f>MATCH(BB1558,MONTHLY_INDEX!$A:$A,0)</f>
        <v>798</v>
      </c>
      <c r="BD1558">
        <f>MATCH(AU1558,MONTHLY_INDEX!$1:$1,0)</f>
        <v>80</v>
      </c>
      <c r="BE1558">
        <f>INDEX(MONTHLY_INDEX!$1:$1048576,Final!BC1558,Final!BD1558)</f>
        <v>96</v>
      </c>
      <c r="BF1558">
        <f>MATCH($BF$1,MONTHLY_INDEX!$1:$1,0)</f>
        <v>127</v>
      </c>
      <c r="BG1558">
        <f>INDEX(MONTHLY_INDEX!$1:$1048576,Final!BC1558,Final!BF1558)</f>
        <v>95.3</v>
      </c>
      <c r="BH1558" s="23">
        <f t="shared" si="722"/>
        <v>-7.2916666666666963E-3</v>
      </c>
      <c r="BI1558" s="14">
        <f t="shared" si="723"/>
        <v>29113457.089583334</v>
      </c>
      <c r="BJ1558" s="14">
        <f t="shared" si="724"/>
        <v>4440400.4278824767</v>
      </c>
      <c r="BK1558" s="15">
        <f t="shared" si="715"/>
        <v>24673056.661700856</v>
      </c>
      <c r="BL1558" s="52">
        <v>0</v>
      </c>
      <c r="BM1558" s="15">
        <f t="shared" si="725"/>
        <v>24673056.661700856</v>
      </c>
    </row>
    <row r="1559" spans="1:65">
      <c r="A1559" s="8">
        <v>1557</v>
      </c>
      <c r="B1559" s="1" t="s">
        <v>44</v>
      </c>
      <c r="C1559" s="1">
        <v>1500</v>
      </c>
      <c r="D1559" s="1" t="s">
        <v>60</v>
      </c>
      <c r="E1559" s="1">
        <v>150000064</v>
      </c>
      <c r="F1559" s="1" t="s">
        <v>60</v>
      </c>
      <c r="G1559" s="1" t="s">
        <v>97</v>
      </c>
      <c r="H1559" s="1">
        <v>9</v>
      </c>
      <c r="I1559" s="1" t="s">
        <v>52</v>
      </c>
      <c r="J1559" s="1" t="s">
        <v>49</v>
      </c>
      <c r="K1559" s="1">
        <v>17406001</v>
      </c>
      <c r="L1559" s="1" t="s">
        <v>50</v>
      </c>
      <c r="M1559" s="1" t="s">
        <v>51</v>
      </c>
      <c r="N1559" s="1" t="s">
        <v>64</v>
      </c>
      <c r="O1559" s="1" t="s">
        <v>65</v>
      </c>
      <c r="P1559" s="1" t="s">
        <v>66</v>
      </c>
      <c r="Q1559" s="1" t="s">
        <v>67</v>
      </c>
      <c r="R1559" s="1" t="s">
        <v>87</v>
      </c>
      <c r="S1559" s="1" t="s">
        <v>88</v>
      </c>
      <c r="T1559" s="2">
        <v>43333</v>
      </c>
      <c r="U1559" s="2">
        <v>43333</v>
      </c>
      <c r="V1559" s="1" t="s">
        <v>52</v>
      </c>
      <c r="W1559" s="3">
        <v>1</v>
      </c>
      <c r="X1559" s="1" t="s">
        <v>53</v>
      </c>
      <c r="Y1559" s="4">
        <v>1517250</v>
      </c>
      <c r="Z1559" s="4">
        <v>-198765</v>
      </c>
      <c r="AA1559" s="4">
        <v>0</v>
      </c>
      <c r="AB1559" s="4">
        <v>0</v>
      </c>
      <c r="AC1559" s="4">
        <v>0</v>
      </c>
      <c r="AD1559" s="4">
        <v>1517250</v>
      </c>
      <c r="AE1559" s="5">
        <v>1685</v>
      </c>
      <c r="AF1559" s="1" t="s">
        <v>70</v>
      </c>
      <c r="AG1559" s="1" t="s">
        <v>71</v>
      </c>
      <c r="AH1559" s="1" t="s">
        <v>89</v>
      </c>
      <c r="AI1559" s="1" t="s">
        <v>57</v>
      </c>
      <c r="AJ1559" s="5">
        <v>10950</v>
      </c>
      <c r="AK1559" s="4">
        <v>-15739</v>
      </c>
      <c r="AL1559" s="4">
        <v>0</v>
      </c>
      <c r="AM1559" s="4">
        <v>0</v>
      </c>
      <c r="AN1559" s="4">
        <v>0</v>
      </c>
      <c r="AO1559" s="4">
        <v>-214504</v>
      </c>
      <c r="AP1559" s="4">
        <v>-214504</v>
      </c>
      <c r="AQ1559" s="4">
        <v>0</v>
      </c>
      <c r="AR1559" s="4">
        <v>1302746</v>
      </c>
      <c r="AS1559" s="1" t="s">
        <v>52</v>
      </c>
      <c r="AT1559" s="9">
        <f t="shared" si="710"/>
        <v>43333</v>
      </c>
      <c r="AU1559" s="9">
        <f t="shared" si="711"/>
        <v>43313</v>
      </c>
      <c r="AV1559" s="9">
        <v>44798</v>
      </c>
      <c r="AW1559" s="11">
        <f t="shared" si="712"/>
        <v>4.0136986301369859</v>
      </c>
      <c r="AX1559">
        <v>15</v>
      </c>
      <c r="AY1559" s="12">
        <v>0.05</v>
      </c>
      <c r="AZ1559">
        <f t="shared" si="713"/>
        <v>6.3333333333333325E-2</v>
      </c>
      <c r="BA1559" s="13">
        <f t="shared" si="714"/>
        <v>1517250</v>
      </c>
      <c r="BB1559" s="17" t="s">
        <v>1941</v>
      </c>
      <c r="BC1559">
        <f>MATCH(BB1559,MONTHLY_INDEX!$A:$A,0)</f>
        <v>674</v>
      </c>
      <c r="BD1559">
        <f>MATCH(AU1559,MONTHLY_INDEX!$1:$1,0)</f>
        <v>80</v>
      </c>
      <c r="BE1559">
        <f>INDEX(MONTHLY_INDEX!$1:$1048576,Final!BC1559,Final!BD1559)</f>
        <v>105.1</v>
      </c>
      <c r="BF1559">
        <f>MATCH($BF$1,MONTHLY_INDEX!$1:$1,0)</f>
        <v>127</v>
      </c>
      <c r="BG1559">
        <f>INDEX(MONTHLY_INDEX!$1:$1048576,Final!BC1559,Final!BF1559)</f>
        <v>122.8</v>
      </c>
      <c r="BH1559" s="23">
        <f t="shared" si="722"/>
        <v>0.16841103710751668</v>
      </c>
      <c r="BI1559" s="14">
        <f t="shared" si="723"/>
        <v>1772771.6460513796</v>
      </c>
      <c r="BJ1559" s="14">
        <f t="shared" si="724"/>
        <v>450640.17139580037</v>
      </c>
      <c r="BK1559" s="15">
        <f t="shared" si="715"/>
        <v>1322131.4746555793</v>
      </c>
      <c r="BL1559" s="52">
        <v>0</v>
      </c>
      <c r="BM1559" s="15">
        <f t="shared" si="725"/>
        <v>1322131.4746555793</v>
      </c>
    </row>
    <row r="1560" spans="1:65">
      <c r="A1560" s="8">
        <v>1558</v>
      </c>
      <c r="B1560" s="1" t="s">
        <v>44</v>
      </c>
      <c r="C1560" s="1">
        <v>1500</v>
      </c>
      <c r="D1560" s="1" t="s">
        <v>60</v>
      </c>
      <c r="E1560" s="1">
        <v>150000064</v>
      </c>
      <c r="F1560" s="1" t="s">
        <v>60</v>
      </c>
      <c r="G1560" s="1" t="s">
        <v>98</v>
      </c>
      <c r="H1560" s="1">
        <v>10</v>
      </c>
      <c r="I1560" s="1" t="s">
        <v>52</v>
      </c>
      <c r="J1560" s="1" t="s">
        <v>49</v>
      </c>
      <c r="K1560" s="1">
        <v>17406001</v>
      </c>
      <c r="L1560" s="1" t="s">
        <v>50</v>
      </c>
      <c r="M1560" s="1" t="s">
        <v>51</v>
      </c>
      <c r="N1560" s="1" t="s">
        <v>64</v>
      </c>
      <c r="O1560" s="1" t="s">
        <v>65</v>
      </c>
      <c r="P1560" s="1" t="s">
        <v>66</v>
      </c>
      <c r="Q1560" s="1" t="s">
        <v>67</v>
      </c>
      <c r="R1560" s="1" t="s">
        <v>87</v>
      </c>
      <c r="S1560" s="1" t="s">
        <v>88</v>
      </c>
      <c r="T1560" s="2">
        <v>43333</v>
      </c>
      <c r="U1560" s="2">
        <v>43333</v>
      </c>
      <c r="V1560" s="1" t="s">
        <v>52</v>
      </c>
      <c r="W1560" s="3">
        <v>1</v>
      </c>
      <c r="X1560" s="1" t="s">
        <v>53</v>
      </c>
      <c r="Y1560" s="4">
        <v>312900</v>
      </c>
      <c r="Z1560" s="4">
        <v>-40991</v>
      </c>
      <c r="AA1560" s="4">
        <v>0</v>
      </c>
      <c r="AB1560" s="4">
        <v>0</v>
      </c>
      <c r="AC1560" s="4">
        <v>0</v>
      </c>
      <c r="AD1560" s="4">
        <v>312900</v>
      </c>
      <c r="AE1560" s="5">
        <v>1685</v>
      </c>
      <c r="AF1560" s="1" t="s">
        <v>70</v>
      </c>
      <c r="AG1560" s="1" t="s">
        <v>71</v>
      </c>
      <c r="AH1560" s="1" t="s">
        <v>89</v>
      </c>
      <c r="AI1560" s="1" t="s">
        <v>57</v>
      </c>
      <c r="AJ1560" s="5">
        <v>10950</v>
      </c>
      <c r="AK1560" s="4">
        <v>-3246</v>
      </c>
      <c r="AL1560" s="4">
        <v>0</v>
      </c>
      <c r="AM1560" s="4">
        <v>0</v>
      </c>
      <c r="AN1560" s="4">
        <v>0</v>
      </c>
      <c r="AO1560" s="4">
        <v>-44237</v>
      </c>
      <c r="AP1560" s="4">
        <v>-44237</v>
      </c>
      <c r="AQ1560" s="4">
        <v>0</v>
      </c>
      <c r="AR1560" s="4">
        <v>268663</v>
      </c>
      <c r="AS1560" s="1" t="s">
        <v>52</v>
      </c>
      <c r="AT1560" s="9">
        <f t="shared" si="710"/>
        <v>43333</v>
      </c>
      <c r="AU1560" s="9">
        <f t="shared" si="711"/>
        <v>43313</v>
      </c>
      <c r="AV1560" s="9">
        <v>44798</v>
      </c>
      <c r="AW1560" s="11">
        <f t="shared" si="712"/>
        <v>4.0136986301369859</v>
      </c>
      <c r="AX1560">
        <v>10</v>
      </c>
      <c r="AY1560" s="12">
        <v>0.05</v>
      </c>
      <c r="AZ1560">
        <f t="shared" si="713"/>
        <v>9.5000000000000001E-2</v>
      </c>
      <c r="BA1560" s="13">
        <f t="shared" si="714"/>
        <v>312900</v>
      </c>
      <c r="BB1560" s="17" t="s">
        <v>2189</v>
      </c>
      <c r="BC1560">
        <f>MATCH(BB1560,MONTHLY_INDEX!$A:$A,0)</f>
        <v>798</v>
      </c>
      <c r="BD1560">
        <f>MATCH(AU1560,MONTHLY_INDEX!$1:$1,0)</f>
        <v>80</v>
      </c>
      <c r="BE1560">
        <f>INDEX(MONTHLY_INDEX!$1:$1048576,Final!BC1560,Final!BD1560)</f>
        <v>96</v>
      </c>
      <c r="BF1560">
        <f>MATCH($BF$1,MONTHLY_INDEX!$1:$1,0)</f>
        <v>127</v>
      </c>
      <c r="BG1560">
        <f>INDEX(MONTHLY_INDEX!$1:$1048576,Final!BC1560,Final!BF1560)</f>
        <v>95.3</v>
      </c>
      <c r="BH1560" s="23">
        <f t="shared" si="722"/>
        <v>-7.2916666666666963E-3</v>
      </c>
      <c r="BI1560" s="14">
        <f t="shared" si="723"/>
        <v>310618.4375</v>
      </c>
      <c r="BJ1560" s="14">
        <f t="shared" si="724"/>
        <v>118439.2357234589</v>
      </c>
      <c r="BK1560" s="15">
        <f t="shared" si="715"/>
        <v>192179.2017765411</v>
      </c>
      <c r="BL1560" s="52">
        <v>0</v>
      </c>
      <c r="BM1560" s="15">
        <f t="shared" si="725"/>
        <v>192179.2017765411</v>
      </c>
    </row>
    <row r="1561" spans="1:65">
      <c r="A1561" s="8">
        <v>1559</v>
      </c>
      <c r="B1561" s="1" t="s">
        <v>44</v>
      </c>
      <c r="C1561" s="1">
        <v>1500</v>
      </c>
      <c r="D1561" s="1" t="s">
        <v>60</v>
      </c>
      <c r="E1561" s="1">
        <v>150000064</v>
      </c>
      <c r="F1561" s="1" t="s">
        <v>60</v>
      </c>
      <c r="G1561" s="1" t="s">
        <v>99</v>
      </c>
      <c r="H1561" s="1">
        <v>11</v>
      </c>
      <c r="I1561" s="1" t="s">
        <v>52</v>
      </c>
      <c r="J1561" s="1" t="s">
        <v>49</v>
      </c>
      <c r="K1561" s="1">
        <v>17406001</v>
      </c>
      <c r="L1561" s="1" t="s">
        <v>50</v>
      </c>
      <c r="M1561" s="1" t="s">
        <v>51</v>
      </c>
      <c r="N1561" s="1" t="s">
        <v>64</v>
      </c>
      <c r="O1561" s="1" t="s">
        <v>65</v>
      </c>
      <c r="P1561" s="1" t="s">
        <v>66</v>
      </c>
      <c r="Q1561" s="1" t="s">
        <v>67</v>
      </c>
      <c r="R1561" s="1" t="s">
        <v>87</v>
      </c>
      <c r="S1561" s="1" t="s">
        <v>88</v>
      </c>
      <c r="T1561" s="2">
        <v>43333</v>
      </c>
      <c r="U1561" s="2">
        <v>43333</v>
      </c>
      <c r="V1561" s="1" t="s">
        <v>52</v>
      </c>
      <c r="W1561" s="3">
        <v>1</v>
      </c>
      <c r="X1561" s="1" t="s">
        <v>53</v>
      </c>
      <c r="Y1561" s="4">
        <v>1174950</v>
      </c>
      <c r="Z1561" s="4">
        <v>-153922</v>
      </c>
      <c r="AA1561" s="4">
        <v>0</v>
      </c>
      <c r="AB1561" s="4">
        <v>0</v>
      </c>
      <c r="AC1561" s="4">
        <v>0</v>
      </c>
      <c r="AD1561" s="4">
        <v>1174950</v>
      </c>
      <c r="AE1561" s="5">
        <v>1685</v>
      </c>
      <c r="AF1561" s="1" t="s">
        <v>70</v>
      </c>
      <c r="AG1561" s="1" t="s">
        <v>71</v>
      </c>
      <c r="AH1561" s="1" t="s">
        <v>89</v>
      </c>
      <c r="AI1561" s="1" t="s">
        <v>57</v>
      </c>
      <c r="AJ1561" s="5">
        <v>10950</v>
      </c>
      <c r="AK1561" s="4">
        <v>-12188</v>
      </c>
      <c r="AL1561" s="4">
        <v>0</v>
      </c>
      <c r="AM1561" s="4">
        <v>0</v>
      </c>
      <c r="AN1561" s="4">
        <v>0</v>
      </c>
      <c r="AO1561" s="4">
        <v>-166110</v>
      </c>
      <c r="AP1561" s="4">
        <v>-166110</v>
      </c>
      <c r="AQ1561" s="4">
        <v>0</v>
      </c>
      <c r="AR1561" s="4">
        <v>1008840</v>
      </c>
      <c r="AS1561" s="1" t="s">
        <v>52</v>
      </c>
      <c r="AT1561" s="9">
        <f t="shared" si="710"/>
        <v>43333</v>
      </c>
      <c r="AU1561" s="9">
        <f t="shared" si="711"/>
        <v>43313</v>
      </c>
      <c r="AV1561" s="9">
        <v>44798</v>
      </c>
      <c r="AW1561" s="11">
        <f t="shared" si="712"/>
        <v>4.0136986301369859</v>
      </c>
      <c r="AX1561">
        <v>10</v>
      </c>
      <c r="AY1561" s="12">
        <v>0.05</v>
      </c>
      <c r="AZ1561">
        <f t="shared" si="713"/>
        <v>9.5000000000000001E-2</v>
      </c>
      <c r="BA1561" s="13">
        <f t="shared" si="714"/>
        <v>1174950</v>
      </c>
      <c r="BB1561" s="17" t="s">
        <v>2189</v>
      </c>
      <c r="BC1561">
        <f>MATCH(BB1561,MONTHLY_INDEX!$A:$A,0)</f>
        <v>798</v>
      </c>
      <c r="BD1561">
        <f>MATCH(AU1561,MONTHLY_INDEX!$1:$1,0)</f>
        <v>80</v>
      </c>
      <c r="BE1561">
        <f>INDEX(MONTHLY_INDEX!$1:$1048576,Final!BC1561,Final!BD1561)</f>
        <v>96</v>
      </c>
      <c r="BF1561">
        <f>MATCH($BF$1,MONTHLY_INDEX!$1:$1,0)</f>
        <v>127</v>
      </c>
      <c r="BG1561">
        <f>INDEX(MONTHLY_INDEX!$1:$1048576,Final!BC1561,Final!BF1561)</f>
        <v>95.3</v>
      </c>
      <c r="BH1561" s="23">
        <f t="shared" si="722"/>
        <v>-7.2916666666666963E-3</v>
      </c>
      <c r="BI1561" s="14">
        <f t="shared" si="723"/>
        <v>1166382.65625</v>
      </c>
      <c r="BJ1561" s="14">
        <f t="shared" si="724"/>
        <v>444743.30461258558</v>
      </c>
      <c r="BK1561" s="15">
        <f t="shared" si="715"/>
        <v>721639.35163741442</v>
      </c>
      <c r="BL1561" s="52">
        <v>0</v>
      </c>
      <c r="BM1561" s="15">
        <f t="shared" si="725"/>
        <v>721639.35163741442</v>
      </c>
    </row>
    <row r="1562" spans="1:65">
      <c r="A1562" s="8">
        <v>1560</v>
      </c>
      <c r="B1562" s="1" t="s">
        <v>44</v>
      </c>
      <c r="C1562" s="1">
        <v>1500</v>
      </c>
      <c r="D1562" s="1" t="s">
        <v>60</v>
      </c>
      <c r="E1562" s="1">
        <v>150000064</v>
      </c>
      <c r="F1562" s="1" t="s">
        <v>60</v>
      </c>
      <c r="G1562" s="1" t="s">
        <v>100</v>
      </c>
      <c r="H1562" s="1">
        <v>12</v>
      </c>
      <c r="I1562" s="1" t="s">
        <v>52</v>
      </c>
      <c r="J1562" s="1" t="s">
        <v>49</v>
      </c>
      <c r="K1562" s="1">
        <v>17406001</v>
      </c>
      <c r="L1562" s="1" t="s">
        <v>50</v>
      </c>
      <c r="M1562" s="1" t="s">
        <v>51</v>
      </c>
      <c r="N1562" s="1" t="s">
        <v>64</v>
      </c>
      <c r="O1562" s="1" t="s">
        <v>65</v>
      </c>
      <c r="P1562" s="1" t="s">
        <v>66</v>
      </c>
      <c r="Q1562" s="1" t="s">
        <v>67</v>
      </c>
      <c r="R1562" s="1" t="s">
        <v>87</v>
      </c>
      <c r="S1562" s="1" t="s">
        <v>88</v>
      </c>
      <c r="T1562" s="2">
        <v>43333</v>
      </c>
      <c r="U1562" s="2">
        <v>43333</v>
      </c>
      <c r="V1562" s="1" t="s">
        <v>52</v>
      </c>
      <c r="W1562" s="3">
        <v>1</v>
      </c>
      <c r="X1562" s="1" t="s">
        <v>53</v>
      </c>
      <c r="Y1562" s="4">
        <v>582750</v>
      </c>
      <c r="Z1562" s="4">
        <v>-76342</v>
      </c>
      <c r="AA1562" s="4">
        <v>0</v>
      </c>
      <c r="AB1562" s="4">
        <v>0</v>
      </c>
      <c r="AC1562" s="4">
        <v>0</v>
      </c>
      <c r="AD1562" s="4">
        <v>582750</v>
      </c>
      <c r="AE1562" s="5">
        <v>1685</v>
      </c>
      <c r="AF1562" s="1" t="s">
        <v>70</v>
      </c>
      <c r="AG1562" s="1" t="s">
        <v>71</v>
      </c>
      <c r="AH1562" s="1" t="s">
        <v>89</v>
      </c>
      <c r="AI1562" s="1" t="s">
        <v>57</v>
      </c>
      <c r="AJ1562" s="5">
        <v>10950</v>
      </c>
      <c r="AK1562" s="4">
        <v>-6045</v>
      </c>
      <c r="AL1562" s="4">
        <v>0</v>
      </c>
      <c r="AM1562" s="4">
        <v>0</v>
      </c>
      <c r="AN1562" s="4">
        <v>0</v>
      </c>
      <c r="AO1562" s="4">
        <v>-82387</v>
      </c>
      <c r="AP1562" s="4">
        <v>-82387</v>
      </c>
      <c r="AQ1562" s="4">
        <v>0</v>
      </c>
      <c r="AR1562" s="4">
        <v>500363</v>
      </c>
      <c r="AS1562" s="1" t="s">
        <v>52</v>
      </c>
      <c r="AT1562" s="9">
        <f t="shared" si="710"/>
        <v>43333</v>
      </c>
      <c r="AU1562" s="9">
        <f t="shared" si="711"/>
        <v>43313</v>
      </c>
      <c r="AV1562" s="9">
        <v>44798</v>
      </c>
      <c r="AW1562" s="11">
        <f t="shared" si="712"/>
        <v>4.0136986301369859</v>
      </c>
      <c r="AX1562">
        <v>10</v>
      </c>
      <c r="AY1562" s="12">
        <v>0.05</v>
      </c>
      <c r="AZ1562">
        <f t="shared" si="713"/>
        <v>9.5000000000000001E-2</v>
      </c>
      <c r="BA1562" s="13">
        <f t="shared" si="714"/>
        <v>582750</v>
      </c>
      <c r="BB1562" s="17" t="s">
        <v>1973</v>
      </c>
      <c r="BC1562">
        <f>MATCH(BB1562,MONTHLY_INDEX!$A:$A,0)</f>
        <v>690</v>
      </c>
      <c r="BD1562">
        <f>MATCH(AU1562,MONTHLY_INDEX!$1:$1,0)</f>
        <v>80</v>
      </c>
      <c r="BE1562">
        <f>INDEX(MONTHLY_INDEX!$1:$1048576,Final!BC1562,Final!BD1562)</f>
        <v>110</v>
      </c>
      <c r="BF1562">
        <f>MATCH($BF$1,MONTHLY_INDEX!$1:$1,0)</f>
        <v>127</v>
      </c>
      <c r="BG1562">
        <f>INDEX(MONTHLY_INDEX!$1:$1048576,Final!BC1562,Final!BF1562)</f>
        <v>145.69999999999999</v>
      </c>
      <c r="BH1562" s="23">
        <f t="shared" si="722"/>
        <v>0.32454545454545441</v>
      </c>
      <c r="BI1562" s="14">
        <f t="shared" si="723"/>
        <v>771878.86363636365</v>
      </c>
      <c r="BJ1562" s="14">
        <f t="shared" si="724"/>
        <v>294318.46807285177</v>
      </c>
      <c r="BK1562" s="15">
        <f t="shared" si="715"/>
        <v>477560.39556351188</v>
      </c>
      <c r="BL1562" s="52">
        <v>0</v>
      </c>
      <c r="BM1562" s="15">
        <f t="shared" si="725"/>
        <v>477560.39556351188</v>
      </c>
    </row>
    <row r="1563" spans="1:65">
      <c r="A1563" s="8">
        <v>1561</v>
      </c>
      <c r="B1563" s="1" t="s">
        <v>44</v>
      </c>
      <c r="C1563" s="1">
        <v>1500</v>
      </c>
      <c r="D1563" s="1" t="s">
        <v>60</v>
      </c>
      <c r="E1563" s="1">
        <v>150000064</v>
      </c>
      <c r="F1563" s="1" t="s">
        <v>60</v>
      </c>
      <c r="G1563" s="1" t="s">
        <v>101</v>
      </c>
      <c r="H1563" s="1">
        <v>13</v>
      </c>
      <c r="I1563" s="1" t="s">
        <v>52</v>
      </c>
      <c r="J1563" s="1" t="s">
        <v>49</v>
      </c>
      <c r="K1563" s="1">
        <v>17406001</v>
      </c>
      <c r="L1563" s="1" t="s">
        <v>50</v>
      </c>
      <c r="M1563" s="1" t="s">
        <v>51</v>
      </c>
      <c r="N1563" s="1" t="s">
        <v>64</v>
      </c>
      <c r="O1563" s="1" t="s">
        <v>65</v>
      </c>
      <c r="P1563" s="1" t="s">
        <v>66</v>
      </c>
      <c r="Q1563" s="1" t="s">
        <v>67</v>
      </c>
      <c r="R1563" s="1" t="s">
        <v>87</v>
      </c>
      <c r="S1563" s="1" t="s">
        <v>88</v>
      </c>
      <c r="T1563" s="2">
        <v>43333</v>
      </c>
      <c r="U1563" s="2">
        <v>43333</v>
      </c>
      <c r="V1563" s="1" t="s">
        <v>52</v>
      </c>
      <c r="W1563" s="3">
        <v>1</v>
      </c>
      <c r="X1563" s="1" t="s">
        <v>53</v>
      </c>
      <c r="Y1563" s="4">
        <v>9976171</v>
      </c>
      <c r="Z1563" s="4">
        <v>-1306915</v>
      </c>
      <c r="AA1563" s="4">
        <v>0</v>
      </c>
      <c r="AB1563" s="4">
        <v>0</v>
      </c>
      <c r="AC1563" s="4">
        <v>0</v>
      </c>
      <c r="AD1563" s="4">
        <v>9976171</v>
      </c>
      <c r="AE1563" s="5">
        <v>1685</v>
      </c>
      <c r="AF1563" s="1" t="s">
        <v>70</v>
      </c>
      <c r="AG1563" s="1" t="s">
        <v>71</v>
      </c>
      <c r="AH1563" s="1" t="s">
        <v>89</v>
      </c>
      <c r="AI1563" s="1" t="s">
        <v>57</v>
      </c>
      <c r="AJ1563" s="5">
        <v>10950</v>
      </c>
      <c r="AK1563" s="4">
        <v>-103488</v>
      </c>
      <c r="AL1563" s="4">
        <v>0</v>
      </c>
      <c r="AM1563" s="4">
        <v>0</v>
      </c>
      <c r="AN1563" s="4">
        <v>0</v>
      </c>
      <c r="AO1563" s="4">
        <v>-1410403</v>
      </c>
      <c r="AP1563" s="4">
        <v>-1410403</v>
      </c>
      <c r="AQ1563" s="4">
        <v>0</v>
      </c>
      <c r="AR1563" s="4">
        <v>8565768</v>
      </c>
      <c r="AS1563" s="1" t="s">
        <v>52</v>
      </c>
      <c r="AT1563" s="9">
        <f t="shared" si="710"/>
        <v>43333</v>
      </c>
      <c r="AU1563" s="9">
        <f t="shared" si="711"/>
        <v>43313</v>
      </c>
      <c r="AV1563" s="9">
        <v>44798</v>
      </c>
      <c r="AW1563" s="11">
        <f t="shared" si="712"/>
        <v>4.0136986301369859</v>
      </c>
      <c r="AX1563">
        <v>25</v>
      </c>
      <c r="AY1563" s="12">
        <v>0.05</v>
      </c>
      <c r="AZ1563">
        <f t="shared" si="713"/>
        <v>3.7999999999999999E-2</v>
      </c>
      <c r="BA1563" s="13">
        <f t="shared" si="714"/>
        <v>9976171</v>
      </c>
      <c r="BB1563" s="17" t="s">
        <v>2189</v>
      </c>
      <c r="BC1563">
        <f>MATCH(BB1563,MONTHLY_INDEX!$A:$A,0)</f>
        <v>798</v>
      </c>
      <c r="BD1563">
        <f>MATCH(AU1563,MONTHLY_INDEX!$1:$1,0)</f>
        <v>80</v>
      </c>
      <c r="BE1563">
        <f>INDEX(MONTHLY_INDEX!$1:$1048576,Final!BC1563,Final!BD1563)</f>
        <v>96</v>
      </c>
      <c r="BF1563">
        <f>MATCH($BF$1,MONTHLY_INDEX!$1:$1,0)</f>
        <v>127</v>
      </c>
      <c r="BG1563">
        <f>INDEX(MONTHLY_INDEX!$1:$1048576,Final!BC1563,Final!BF1563)</f>
        <v>95.3</v>
      </c>
      <c r="BH1563" s="23">
        <f t="shared" si="722"/>
        <v>-7.2916666666666963E-3</v>
      </c>
      <c r="BI1563" s="14">
        <f t="shared" si="723"/>
        <v>9903428.0864583328</v>
      </c>
      <c r="BJ1563" s="14">
        <f t="shared" si="724"/>
        <v>1510476.2782825625</v>
      </c>
      <c r="BK1563" s="15">
        <f t="shared" si="715"/>
        <v>8392951.8081757706</v>
      </c>
      <c r="BL1563" s="52">
        <v>0</v>
      </c>
      <c r="BM1563" s="15">
        <f t="shared" si="725"/>
        <v>8392951.8081757706</v>
      </c>
    </row>
    <row r="1564" spans="1:65">
      <c r="A1564" s="8">
        <v>1562</v>
      </c>
      <c r="B1564" s="1" t="s">
        <v>44</v>
      </c>
      <c r="C1564" s="1">
        <v>1500</v>
      </c>
      <c r="D1564" s="1" t="s">
        <v>60</v>
      </c>
      <c r="E1564" s="1">
        <v>150000064</v>
      </c>
      <c r="F1564" s="1" t="s">
        <v>60</v>
      </c>
      <c r="G1564" s="1" t="s">
        <v>102</v>
      </c>
      <c r="H1564" s="1">
        <v>14</v>
      </c>
      <c r="I1564" s="1" t="s">
        <v>52</v>
      </c>
      <c r="J1564" s="1" t="s">
        <v>49</v>
      </c>
      <c r="K1564" s="1">
        <v>17406001</v>
      </c>
      <c r="L1564" s="1" t="s">
        <v>50</v>
      </c>
      <c r="M1564" s="1" t="s">
        <v>51</v>
      </c>
      <c r="N1564" s="1" t="s">
        <v>64</v>
      </c>
      <c r="O1564" s="1" t="s">
        <v>65</v>
      </c>
      <c r="P1564" s="1" t="s">
        <v>66</v>
      </c>
      <c r="Q1564" s="1" t="s">
        <v>67</v>
      </c>
      <c r="R1564" s="1" t="s">
        <v>87</v>
      </c>
      <c r="S1564" s="1" t="s">
        <v>88</v>
      </c>
      <c r="T1564" s="2">
        <v>43333</v>
      </c>
      <c r="U1564" s="2">
        <v>43333</v>
      </c>
      <c r="V1564" s="1" t="s">
        <v>52</v>
      </c>
      <c r="W1564" s="3">
        <v>1</v>
      </c>
      <c r="X1564" s="1" t="s">
        <v>53</v>
      </c>
      <c r="Y1564" s="4">
        <v>21103901</v>
      </c>
      <c r="Z1564" s="4">
        <v>-2764690</v>
      </c>
      <c r="AA1564" s="4">
        <v>0</v>
      </c>
      <c r="AB1564" s="4">
        <v>0</v>
      </c>
      <c r="AC1564" s="4">
        <v>0</v>
      </c>
      <c r="AD1564" s="4">
        <v>21103901</v>
      </c>
      <c r="AE1564" s="5">
        <v>1685</v>
      </c>
      <c r="AF1564" s="1" t="s">
        <v>70</v>
      </c>
      <c r="AG1564" s="1" t="s">
        <v>71</v>
      </c>
      <c r="AH1564" s="1" t="s">
        <v>89</v>
      </c>
      <c r="AI1564" s="1" t="s">
        <v>57</v>
      </c>
      <c r="AJ1564" s="5">
        <v>10950</v>
      </c>
      <c r="AK1564" s="4">
        <v>-218921</v>
      </c>
      <c r="AL1564" s="4">
        <v>0</v>
      </c>
      <c r="AM1564" s="4">
        <v>0</v>
      </c>
      <c r="AN1564" s="4">
        <v>0</v>
      </c>
      <c r="AO1564" s="4">
        <v>-2983611</v>
      </c>
      <c r="AP1564" s="4">
        <v>-2983611</v>
      </c>
      <c r="AQ1564" s="4">
        <v>0</v>
      </c>
      <c r="AR1564" s="4">
        <v>18120290</v>
      </c>
      <c r="AS1564" s="1" t="s">
        <v>52</v>
      </c>
      <c r="AT1564" s="9">
        <f t="shared" si="710"/>
        <v>43333</v>
      </c>
      <c r="AU1564" s="9">
        <f t="shared" si="711"/>
        <v>43313</v>
      </c>
      <c r="AV1564" s="9">
        <v>44798</v>
      </c>
      <c r="AW1564" s="11">
        <f t="shared" si="712"/>
        <v>4.0136986301369859</v>
      </c>
      <c r="AX1564">
        <v>25</v>
      </c>
      <c r="AY1564" s="12">
        <v>0.05</v>
      </c>
      <c r="AZ1564">
        <f t="shared" si="713"/>
        <v>3.7999999999999999E-2</v>
      </c>
      <c r="BA1564" s="13">
        <f t="shared" si="714"/>
        <v>21103901</v>
      </c>
      <c r="BB1564" s="17" t="s">
        <v>2189</v>
      </c>
      <c r="BC1564">
        <f>MATCH(BB1564,MONTHLY_INDEX!$A:$A,0)</f>
        <v>798</v>
      </c>
      <c r="BD1564">
        <f>MATCH(AU1564,MONTHLY_INDEX!$1:$1,0)</f>
        <v>80</v>
      </c>
      <c r="BE1564">
        <f>INDEX(MONTHLY_INDEX!$1:$1048576,Final!BC1564,Final!BD1564)</f>
        <v>96</v>
      </c>
      <c r="BF1564">
        <f>MATCH($BF$1,MONTHLY_INDEX!$1:$1,0)</f>
        <v>127</v>
      </c>
      <c r="BG1564">
        <f>INDEX(MONTHLY_INDEX!$1:$1048576,Final!BC1564,Final!BF1564)</f>
        <v>95.3</v>
      </c>
      <c r="BH1564" s="23">
        <f t="shared" si="722"/>
        <v>-7.2916666666666963E-3</v>
      </c>
      <c r="BI1564" s="14">
        <f t="shared" si="723"/>
        <v>20950018.388541665</v>
      </c>
      <c r="BJ1564" s="14">
        <f t="shared" si="724"/>
        <v>3195308.2840825049</v>
      </c>
      <c r="BK1564" s="15">
        <f t="shared" si="715"/>
        <v>17754710.104459159</v>
      </c>
      <c r="BL1564" s="52">
        <v>0</v>
      </c>
      <c r="BM1564" s="15">
        <f t="shared" si="725"/>
        <v>17754710.104459159</v>
      </c>
    </row>
    <row r="1565" spans="1:65">
      <c r="A1565" s="8">
        <v>1563</v>
      </c>
      <c r="B1565" s="1" t="s">
        <v>44</v>
      </c>
      <c r="C1565" s="1">
        <v>1500</v>
      </c>
      <c r="D1565" s="1" t="s">
        <v>60</v>
      </c>
      <c r="E1565" s="1">
        <v>150000064</v>
      </c>
      <c r="F1565" s="1" t="s">
        <v>60</v>
      </c>
      <c r="G1565" s="1" t="s">
        <v>103</v>
      </c>
      <c r="H1565" s="1">
        <v>15</v>
      </c>
      <c r="I1565" s="1" t="s">
        <v>52</v>
      </c>
      <c r="J1565" s="1" t="s">
        <v>49</v>
      </c>
      <c r="K1565" s="1">
        <v>17406001</v>
      </c>
      <c r="L1565" s="1" t="s">
        <v>50</v>
      </c>
      <c r="M1565" s="1" t="s">
        <v>51</v>
      </c>
      <c r="N1565" s="1" t="s">
        <v>64</v>
      </c>
      <c r="O1565" s="1" t="s">
        <v>65</v>
      </c>
      <c r="P1565" s="1" t="s">
        <v>66</v>
      </c>
      <c r="Q1565" s="1" t="s">
        <v>67</v>
      </c>
      <c r="R1565" s="1" t="s">
        <v>87</v>
      </c>
      <c r="S1565" s="1" t="s">
        <v>88</v>
      </c>
      <c r="T1565" s="2">
        <v>43333</v>
      </c>
      <c r="U1565" s="2">
        <v>43333</v>
      </c>
      <c r="V1565" s="1" t="s">
        <v>52</v>
      </c>
      <c r="W1565" s="3">
        <v>1</v>
      </c>
      <c r="X1565" s="1" t="s">
        <v>53</v>
      </c>
      <c r="Y1565" s="4">
        <v>580650</v>
      </c>
      <c r="Z1565" s="4">
        <v>-76066</v>
      </c>
      <c r="AA1565" s="4">
        <v>0</v>
      </c>
      <c r="AB1565" s="4">
        <v>0</v>
      </c>
      <c r="AC1565" s="4">
        <v>0</v>
      </c>
      <c r="AD1565" s="4">
        <v>580650</v>
      </c>
      <c r="AE1565" s="5">
        <v>1685</v>
      </c>
      <c r="AF1565" s="1" t="s">
        <v>70</v>
      </c>
      <c r="AG1565" s="1" t="s">
        <v>71</v>
      </c>
      <c r="AH1565" s="1" t="s">
        <v>89</v>
      </c>
      <c r="AI1565" s="1" t="s">
        <v>57</v>
      </c>
      <c r="AJ1565" s="5">
        <v>10950</v>
      </c>
      <c r="AK1565" s="4">
        <v>-6023</v>
      </c>
      <c r="AL1565" s="4">
        <v>0</v>
      </c>
      <c r="AM1565" s="4">
        <v>0</v>
      </c>
      <c r="AN1565" s="4">
        <v>0</v>
      </c>
      <c r="AO1565" s="4">
        <v>-82089</v>
      </c>
      <c r="AP1565" s="4">
        <v>-82089</v>
      </c>
      <c r="AQ1565" s="4">
        <v>0</v>
      </c>
      <c r="AR1565" s="4">
        <v>498561</v>
      </c>
      <c r="AS1565" s="1" t="s">
        <v>52</v>
      </c>
      <c r="AT1565" s="9">
        <f t="shared" si="710"/>
        <v>43333</v>
      </c>
      <c r="AU1565" s="9">
        <f t="shared" si="711"/>
        <v>43313</v>
      </c>
      <c r="AV1565" s="9">
        <v>44798</v>
      </c>
      <c r="AW1565" s="11">
        <f t="shared" si="712"/>
        <v>4.0136986301369859</v>
      </c>
      <c r="AX1565">
        <v>10</v>
      </c>
      <c r="AY1565" s="12">
        <v>0.05</v>
      </c>
      <c r="AZ1565">
        <f t="shared" si="713"/>
        <v>9.5000000000000001E-2</v>
      </c>
      <c r="BA1565" s="13">
        <f t="shared" si="714"/>
        <v>580650</v>
      </c>
      <c r="BB1565" s="17" t="s">
        <v>1941</v>
      </c>
      <c r="BC1565">
        <f>MATCH(BB1565,MONTHLY_INDEX!$A:$A,0)</f>
        <v>674</v>
      </c>
      <c r="BD1565">
        <f>MATCH(AU1565,MONTHLY_INDEX!$1:$1,0)</f>
        <v>80</v>
      </c>
      <c r="BE1565">
        <f>INDEX(MONTHLY_INDEX!$1:$1048576,Final!BC1565,Final!BD1565)</f>
        <v>105.1</v>
      </c>
      <c r="BF1565">
        <f>MATCH($BF$1,MONTHLY_INDEX!$1:$1,0)</f>
        <v>127</v>
      </c>
      <c r="BG1565">
        <f>INDEX(MONTHLY_INDEX!$1:$1048576,Final!BC1565,Final!BF1565)</f>
        <v>122.8</v>
      </c>
      <c r="BH1565" s="23">
        <f t="shared" si="722"/>
        <v>0.16841103710751668</v>
      </c>
      <c r="BI1565" s="14">
        <f t="shared" si="723"/>
        <v>678437.86869647959</v>
      </c>
      <c r="BJ1565" s="14">
        <f t="shared" si="724"/>
        <v>258689.28870091107</v>
      </c>
      <c r="BK1565" s="15">
        <f t="shared" si="715"/>
        <v>419748.57999556849</v>
      </c>
      <c r="BL1565" s="52">
        <v>0</v>
      </c>
      <c r="BM1565" s="15">
        <f t="shared" si="725"/>
        <v>419748.57999556849</v>
      </c>
    </row>
    <row r="1566" spans="1:65">
      <c r="A1566" s="8">
        <v>1564</v>
      </c>
      <c r="B1566" s="1" t="s">
        <v>44</v>
      </c>
      <c r="C1566" s="1">
        <v>1500</v>
      </c>
      <c r="D1566" s="1" t="s">
        <v>60</v>
      </c>
      <c r="E1566" s="1">
        <v>150000064</v>
      </c>
      <c r="F1566" s="1" t="s">
        <v>60</v>
      </c>
      <c r="G1566" s="1" t="s">
        <v>104</v>
      </c>
      <c r="H1566" s="1">
        <v>16</v>
      </c>
      <c r="I1566" s="1" t="s">
        <v>52</v>
      </c>
      <c r="J1566" s="1" t="s">
        <v>49</v>
      </c>
      <c r="K1566" s="1">
        <v>17406001</v>
      </c>
      <c r="L1566" s="1" t="s">
        <v>50</v>
      </c>
      <c r="M1566" s="1" t="s">
        <v>51</v>
      </c>
      <c r="N1566" s="1" t="s">
        <v>64</v>
      </c>
      <c r="O1566" s="1" t="s">
        <v>65</v>
      </c>
      <c r="P1566" s="1" t="s">
        <v>66</v>
      </c>
      <c r="Q1566" s="1" t="s">
        <v>67</v>
      </c>
      <c r="R1566" s="1" t="s">
        <v>87</v>
      </c>
      <c r="S1566" s="1" t="s">
        <v>88</v>
      </c>
      <c r="T1566" s="2">
        <v>43333</v>
      </c>
      <c r="U1566" s="2">
        <v>43333</v>
      </c>
      <c r="V1566" s="1" t="s">
        <v>52</v>
      </c>
      <c r="W1566" s="3">
        <v>1</v>
      </c>
      <c r="X1566" s="1" t="s">
        <v>53</v>
      </c>
      <c r="Y1566" s="4">
        <v>175035</v>
      </c>
      <c r="Z1566" s="4">
        <v>-22929</v>
      </c>
      <c r="AA1566" s="4">
        <v>0</v>
      </c>
      <c r="AB1566" s="4">
        <v>0</v>
      </c>
      <c r="AC1566" s="4">
        <v>0</v>
      </c>
      <c r="AD1566" s="4">
        <v>175035</v>
      </c>
      <c r="AE1566" s="5">
        <v>1685</v>
      </c>
      <c r="AF1566" s="1" t="s">
        <v>70</v>
      </c>
      <c r="AG1566" s="1" t="s">
        <v>71</v>
      </c>
      <c r="AH1566" s="1" t="s">
        <v>89</v>
      </c>
      <c r="AI1566" s="1" t="s">
        <v>57</v>
      </c>
      <c r="AJ1566" s="5">
        <v>10950</v>
      </c>
      <c r="AK1566" s="4">
        <v>-1816</v>
      </c>
      <c r="AL1566" s="4">
        <v>0</v>
      </c>
      <c r="AM1566" s="4">
        <v>0</v>
      </c>
      <c r="AN1566" s="4">
        <v>0</v>
      </c>
      <c r="AO1566" s="4">
        <v>-24745</v>
      </c>
      <c r="AP1566" s="4">
        <v>-24745</v>
      </c>
      <c r="AQ1566" s="4">
        <v>0</v>
      </c>
      <c r="AR1566" s="4">
        <v>150290</v>
      </c>
      <c r="AS1566" s="1" t="s">
        <v>52</v>
      </c>
      <c r="AT1566" s="9">
        <f t="shared" si="710"/>
        <v>43333</v>
      </c>
      <c r="AU1566" s="9">
        <f t="shared" si="711"/>
        <v>43313</v>
      </c>
      <c r="AV1566" s="9">
        <v>44798</v>
      </c>
      <c r="AW1566" s="11">
        <f t="shared" si="712"/>
        <v>4.0136986301369859</v>
      </c>
      <c r="AX1566">
        <v>10</v>
      </c>
      <c r="AY1566" s="12">
        <v>0.05</v>
      </c>
      <c r="AZ1566">
        <f t="shared" si="713"/>
        <v>9.5000000000000001E-2</v>
      </c>
      <c r="BA1566" s="13">
        <f t="shared" si="714"/>
        <v>175035</v>
      </c>
      <c r="BB1566" s="17" t="s">
        <v>1877</v>
      </c>
      <c r="BC1566">
        <f>MATCH(BB1566,MONTHLY_INDEX!$A:$A,0)</f>
        <v>642</v>
      </c>
      <c r="BD1566">
        <f>MATCH(AU1566,MONTHLY_INDEX!$1:$1,0)</f>
        <v>80</v>
      </c>
      <c r="BE1566">
        <f>INDEX(MONTHLY_INDEX!$1:$1048576,Final!BC1566,Final!BD1566)</f>
        <v>79.099999999999994</v>
      </c>
      <c r="BF1566">
        <f>MATCH($BF$1,MONTHLY_INDEX!$1:$1,0)</f>
        <v>127</v>
      </c>
      <c r="BG1566">
        <f>INDEX(MONTHLY_INDEX!$1:$1048576,Final!BC1566,Final!BF1566)</f>
        <v>94</v>
      </c>
      <c r="BH1566" s="23">
        <f t="shared" si="722"/>
        <v>0.18836915297092297</v>
      </c>
      <c r="BI1566" s="14">
        <f t="shared" si="723"/>
        <v>208006.19469026552</v>
      </c>
      <c r="BJ1566" s="14">
        <f t="shared" si="724"/>
        <v>79313.046975390971</v>
      </c>
      <c r="BK1566" s="15">
        <f t="shared" si="715"/>
        <v>128693.14771487455</v>
      </c>
      <c r="BL1566" s="52">
        <v>0</v>
      </c>
      <c r="BM1566" s="15">
        <f t="shared" si="725"/>
        <v>128693.14771487455</v>
      </c>
    </row>
    <row r="1567" spans="1:65">
      <c r="A1567" s="8">
        <v>1565</v>
      </c>
      <c r="B1567" s="1" t="s">
        <v>44</v>
      </c>
      <c r="C1567" s="1">
        <v>1500</v>
      </c>
      <c r="D1567" s="1" t="s">
        <v>60</v>
      </c>
      <c r="E1567" s="1">
        <v>150000064</v>
      </c>
      <c r="F1567" s="1" t="s">
        <v>60</v>
      </c>
      <c r="G1567" s="1" t="s">
        <v>105</v>
      </c>
      <c r="H1567" s="1">
        <v>17</v>
      </c>
      <c r="I1567" s="1" t="s">
        <v>52</v>
      </c>
      <c r="J1567" s="1" t="s">
        <v>49</v>
      </c>
      <c r="K1567" s="1">
        <v>17406001</v>
      </c>
      <c r="L1567" s="1" t="s">
        <v>50</v>
      </c>
      <c r="M1567" s="1" t="s">
        <v>51</v>
      </c>
      <c r="N1567" s="1" t="s">
        <v>64</v>
      </c>
      <c r="O1567" s="1" t="s">
        <v>65</v>
      </c>
      <c r="P1567" s="1" t="s">
        <v>66</v>
      </c>
      <c r="Q1567" s="1" t="s">
        <v>67</v>
      </c>
      <c r="R1567" s="1" t="s">
        <v>87</v>
      </c>
      <c r="S1567" s="1" t="s">
        <v>88</v>
      </c>
      <c r="T1567" s="2">
        <v>43333</v>
      </c>
      <c r="U1567" s="2">
        <v>43333</v>
      </c>
      <c r="V1567" s="1" t="s">
        <v>52</v>
      </c>
      <c r="W1567" s="3">
        <v>1</v>
      </c>
      <c r="X1567" s="1" t="s">
        <v>53</v>
      </c>
      <c r="Y1567" s="4">
        <v>132796</v>
      </c>
      <c r="Z1567" s="4">
        <v>-17395</v>
      </c>
      <c r="AA1567" s="4">
        <v>0</v>
      </c>
      <c r="AB1567" s="4">
        <v>0</v>
      </c>
      <c r="AC1567" s="4">
        <v>0</v>
      </c>
      <c r="AD1567" s="4">
        <v>132796</v>
      </c>
      <c r="AE1567" s="5">
        <v>1685</v>
      </c>
      <c r="AF1567" s="1" t="s">
        <v>70</v>
      </c>
      <c r="AG1567" s="1" t="s">
        <v>71</v>
      </c>
      <c r="AH1567" s="1" t="s">
        <v>89</v>
      </c>
      <c r="AI1567" s="1" t="s">
        <v>57</v>
      </c>
      <c r="AJ1567" s="5">
        <v>10950</v>
      </c>
      <c r="AK1567" s="4">
        <v>-1378</v>
      </c>
      <c r="AL1567" s="4">
        <v>0</v>
      </c>
      <c r="AM1567" s="4">
        <v>0</v>
      </c>
      <c r="AN1567" s="4">
        <v>0</v>
      </c>
      <c r="AO1567" s="4">
        <v>-18773</v>
      </c>
      <c r="AP1567" s="4">
        <v>-18773</v>
      </c>
      <c r="AQ1567" s="4">
        <v>0</v>
      </c>
      <c r="AR1567" s="4">
        <v>114023</v>
      </c>
      <c r="AS1567" s="1" t="s">
        <v>52</v>
      </c>
      <c r="AT1567" s="9">
        <f t="shared" si="710"/>
        <v>43333</v>
      </c>
      <c r="AU1567" s="9">
        <f t="shared" si="711"/>
        <v>43313</v>
      </c>
      <c r="AV1567" s="9">
        <v>44798</v>
      </c>
      <c r="AW1567" s="11">
        <f t="shared" si="712"/>
        <v>4.0136986301369859</v>
      </c>
      <c r="AX1567">
        <v>10</v>
      </c>
      <c r="AY1567" s="12">
        <v>0.05</v>
      </c>
      <c r="AZ1567">
        <f t="shared" si="713"/>
        <v>9.5000000000000001E-2</v>
      </c>
      <c r="BA1567" s="13">
        <f t="shared" si="714"/>
        <v>132796</v>
      </c>
      <c r="BB1567" s="17" t="s">
        <v>2189</v>
      </c>
      <c r="BC1567">
        <f>MATCH(BB1567,MONTHLY_INDEX!$A:$A,0)</f>
        <v>798</v>
      </c>
      <c r="BD1567">
        <f>MATCH(AU1567,MONTHLY_INDEX!$1:$1,0)</f>
        <v>80</v>
      </c>
      <c r="BE1567">
        <f>INDEX(MONTHLY_INDEX!$1:$1048576,Final!BC1567,Final!BD1567)</f>
        <v>96</v>
      </c>
      <c r="BF1567">
        <f>MATCH($BF$1,MONTHLY_INDEX!$1:$1,0)</f>
        <v>127</v>
      </c>
      <c r="BG1567">
        <f>INDEX(MONTHLY_INDEX!$1:$1048576,Final!BC1567,Final!BF1567)</f>
        <v>95.3</v>
      </c>
      <c r="BH1567" s="23">
        <f t="shared" si="722"/>
        <v>-7.2916666666666963E-3</v>
      </c>
      <c r="BI1567" s="14">
        <f t="shared" si="723"/>
        <v>131827.69583333333</v>
      </c>
      <c r="BJ1567" s="14">
        <f t="shared" si="724"/>
        <v>50266.0810071347</v>
      </c>
      <c r="BK1567" s="15">
        <f t="shared" si="715"/>
        <v>81561.614826198638</v>
      </c>
      <c r="BL1567" s="52">
        <v>0</v>
      </c>
      <c r="BM1567" s="15">
        <f t="shared" si="725"/>
        <v>81561.614826198638</v>
      </c>
    </row>
    <row r="1568" spans="1:65">
      <c r="A1568" s="8">
        <v>1566</v>
      </c>
      <c r="B1568" s="1" t="s">
        <v>44</v>
      </c>
      <c r="C1568" s="1">
        <v>1500</v>
      </c>
      <c r="D1568" s="1" t="s">
        <v>60</v>
      </c>
      <c r="E1568" s="1">
        <v>150000064</v>
      </c>
      <c r="F1568" s="1" t="s">
        <v>60</v>
      </c>
      <c r="G1568" s="1" t="s">
        <v>106</v>
      </c>
      <c r="H1568" s="1">
        <v>18</v>
      </c>
      <c r="I1568" s="1" t="s">
        <v>52</v>
      </c>
      <c r="J1568" s="1" t="s">
        <v>49</v>
      </c>
      <c r="K1568" s="1">
        <v>17406001</v>
      </c>
      <c r="L1568" s="1" t="s">
        <v>50</v>
      </c>
      <c r="M1568" s="1" t="s">
        <v>51</v>
      </c>
      <c r="N1568" s="1" t="s">
        <v>64</v>
      </c>
      <c r="O1568" s="1" t="s">
        <v>65</v>
      </c>
      <c r="P1568" s="1" t="s">
        <v>66</v>
      </c>
      <c r="Q1568" s="1" t="s">
        <v>67</v>
      </c>
      <c r="R1568" s="1" t="s">
        <v>87</v>
      </c>
      <c r="S1568" s="1" t="s">
        <v>88</v>
      </c>
      <c r="T1568" s="2">
        <v>43333</v>
      </c>
      <c r="U1568" s="2">
        <v>43333</v>
      </c>
      <c r="V1568" s="1" t="s">
        <v>52</v>
      </c>
      <c r="W1568" s="3">
        <v>1</v>
      </c>
      <c r="X1568" s="1" t="s">
        <v>53</v>
      </c>
      <c r="Y1568" s="4">
        <v>469552</v>
      </c>
      <c r="Z1568" s="4">
        <v>-61512</v>
      </c>
      <c r="AA1568" s="4">
        <v>0</v>
      </c>
      <c r="AB1568" s="4">
        <v>0</v>
      </c>
      <c r="AC1568" s="4">
        <v>0</v>
      </c>
      <c r="AD1568" s="4">
        <v>469552</v>
      </c>
      <c r="AE1568" s="5">
        <v>1685</v>
      </c>
      <c r="AF1568" s="1" t="s">
        <v>70</v>
      </c>
      <c r="AG1568" s="1" t="s">
        <v>71</v>
      </c>
      <c r="AH1568" s="1" t="s">
        <v>89</v>
      </c>
      <c r="AI1568" s="1" t="s">
        <v>57</v>
      </c>
      <c r="AJ1568" s="5">
        <v>10950</v>
      </c>
      <c r="AK1568" s="4">
        <v>-4871</v>
      </c>
      <c r="AL1568" s="4">
        <v>0</v>
      </c>
      <c r="AM1568" s="4">
        <v>0</v>
      </c>
      <c r="AN1568" s="4">
        <v>0</v>
      </c>
      <c r="AO1568" s="4">
        <v>-66383</v>
      </c>
      <c r="AP1568" s="4">
        <v>-66383</v>
      </c>
      <c r="AQ1568" s="4">
        <v>0</v>
      </c>
      <c r="AR1568" s="4">
        <v>403169</v>
      </c>
      <c r="AS1568" s="1" t="s">
        <v>52</v>
      </c>
      <c r="AT1568" s="9">
        <f t="shared" si="710"/>
        <v>43333</v>
      </c>
      <c r="AU1568" s="9">
        <f t="shared" si="711"/>
        <v>43313</v>
      </c>
      <c r="AV1568" s="9">
        <v>44798</v>
      </c>
      <c r="AW1568" s="11">
        <f t="shared" si="712"/>
        <v>4.0136986301369859</v>
      </c>
      <c r="AX1568">
        <v>10</v>
      </c>
      <c r="AY1568" s="12">
        <v>0.05</v>
      </c>
      <c r="AZ1568">
        <f t="shared" si="713"/>
        <v>9.5000000000000001E-2</v>
      </c>
      <c r="BA1568" s="13">
        <f t="shared" si="714"/>
        <v>469552</v>
      </c>
      <c r="BB1568" s="17" t="s">
        <v>1871</v>
      </c>
      <c r="BC1568">
        <f>MATCH(BB1568,MONTHLY_INDEX!$A:$A,0)</f>
        <v>639</v>
      </c>
      <c r="BD1568">
        <f>MATCH(AU1568,MONTHLY_INDEX!$1:$1,0)</f>
        <v>80</v>
      </c>
      <c r="BE1568">
        <f>INDEX(MONTHLY_INDEX!$1:$1048576,Final!BC1568,Final!BD1568)</f>
        <v>112.8</v>
      </c>
      <c r="BF1568">
        <f>MATCH($BF$1,MONTHLY_INDEX!$1:$1,0)</f>
        <v>127</v>
      </c>
      <c r="BG1568">
        <f>INDEX(MONTHLY_INDEX!$1:$1048576,Final!BC1568,Final!BF1568)</f>
        <v>116.2</v>
      </c>
      <c r="BH1568" s="23">
        <f t="shared" si="722"/>
        <v>3.0141843971631256E-2</v>
      </c>
      <c r="BI1568" s="14">
        <f t="shared" si="723"/>
        <v>483705.16312056739</v>
      </c>
      <c r="BJ1568" s="14">
        <f t="shared" si="724"/>
        <v>184437.44130768481</v>
      </c>
      <c r="BK1568" s="15">
        <f t="shared" si="715"/>
        <v>299267.72181288258</v>
      </c>
      <c r="BL1568" s="52">
        <v>0</v>
      </c>
      <c r="BM1568" s="15">
        <f t="shared" si="725"/>
        <v>299267.72181288258</v>
      </c>
    </row>
    <row r="1569" spans="1:65">
      <c r="A1569" s="8">
        <v>1567</v>
      </c>
      <c r="B1569" s="1" t="s">
        <v>44</v>
      </c>
      <c r="C1569" s="1">
        <v>1500</v>
      </c>
      <c r="D1569" s="1" t="s">
        <v>60</v>
      </c>
      <c r="E1569" s="1">
        <v>150000064</v>
      </c>
      <c r="F1569" s="1" t="s">
        <v>60</v>
      </c>
      <c r="G1569" s="1" t="s">
        <v>107</v>
      </c>
      <c r="H1569" s="1">
        <v>19</v>
      </c>
      <c r="I1569" s="1" t="s">
        <v>52</v>
      </c>
      <c r="J1569" s="1" t="s">
        <v>49</v>
      </c>
      <c r="K1569" s="1">
        <v>17406001</v>
      </c>
      <c r="L1569" s="1" t="s">
        <v>50</v>
      </c>
      <c r="M1569" s="1" t="s">
        <v>51</v>
      </c>
      <c r="N1569" s="1" t="s">
        <v>64</v>
      </c>
      <c r="O1569" s="1" t="s">
        <v>65</v>
      </c>
      <c r="P1569" s="1" t="s">
        <v>66</v>
      </c>
      <c r="Q1569" s="1" t="s">
        <v>67</v>
      </c>
      <c r="R1569" s="1" t="s">
        <v>87</v>
      </c>
      <c r="S1569" s="1" t="s">
        <v>88</v>
      </c>
      <c r="T1569" s="2">
        <v>43333</v>
      </c>
      <c r="U1569" s="2">
        <v>43333</v>
      </c>
      <c r="V1569" s="1" t="s">
        <v>52</v>
      </c>
      <c r="W1569" s="3">
        <v>1</v>
      </c>
      <c r="X1569" s="1" t="s">
        <v>53</v>
      </c>
      <c r="Y1569" s="4">
        <v>6861326</v>
      </c>
      <c r="Z1569" s="4">
        <v>-898859</v>
      </c>
      <c r="AA1569" s="4">
        <v>0</v>
      </c>
      <c r="AB1569" s="4">
        <v>0</v>
      </c>
      <c r="AC1569" s="4">
        <v>0</v>
      </c>
      <c r="AD1569" s="4">
        <v>6861326</v>
      </c>
      <c r="AE1569" s="5">
        <v>1685</v>
      </c>
      <c r="AF1569" s="1" t="s">
        <v>70</v>
      </c>
      <c r="AG1569" s="1" t="s">
        <v>71</v>
      </c>
      <c r="AH1569" s="1" t="s">
        <v>89</v>
      </c>
      <c r="AI1569" s="1" t="s">
        <v>57</v>
      </c>
      <c r="AJ1569" s="5">
        <v>10950</v>
      </c>
      <c r="AK1569" s="4">
        <v>-71176</v>
      </c>
      <c r="AL1569" s="4">
        <v>0</v>
      </c>
      <c r="AM1569" s="4">
        <v>0</v>
      </c>
      <c r="AN1569" s="4">
        <v>0</v>
      </c>
      <c r="AO1569" s="4">
        <v>-970035</v>
      </c>
      <c r="AP1569" s="4">
        <v>-970035</v>
      </c>
      <c r="AQ1569" s="4">
        <v>0</v>
      </c>
      <c r="AR1569" s="4">
        <v>5891291</v>
      </c>
      <c r="AS1569" s="1" t="s">
        <v>52</v>
      </c>
      <c r="AT1569" s="9">
        <f t="shared" si="710"/>
        <v>43333</v>
      </c>
      <c r="AU1569" s="9">
        <f t="shared" si="711"/>
        <v>43313</v>
      </c>
      <c r="AV1569" s="9">
        <v>44798</v>
      </c>
      <c r="AW1569" s="11">
        <f t="shared" si="712"/>
        <v>4.0136986301369859</v>
      </c>
      <c r="AX1569">
        <v>10</v>
      </c>
      <c r="AY1569" s="12">
        <v>0.05</v>
      </c>
      <c r="AZ1569">
        <f t="shared" si="713"/>
        <v>9.5000000000000001E-2</v>
      </c>
      <c r="BA1569" s="13">
        <f t="shared" si="714"/>
        <v>6861326</v>
      </c>
      <c r="BI1569" s="14">
        <f t="shared" ref="BI1569:BI1571" si="726">AR1569</f>
        <v>5891291</v>
      </c>
      <c r="BJ1569" s="14">
        <v>0</v>
      </c>
      <c r="BK1569" s="14">
        <f t="shared" ref="BK1569:BK1571" si="727">AR1569</f>
        <v>5891291</v>
      </c>
      <c r="BL1569" s="52">
        <v>0</v>
      </c>
      <c r="BM1569" s="15">
        <f t="shared" ref="BM1569:BM1571" si="728">AR1569</f>
        <v>5891291</v>
      </c>
    </row>
    <row r="1570" spans="1:65">
      <c r="A1570" s="8">
        <v>1568</v>
      </c>
      <c r="B1570" s="1" t="s">
        <v>44</v>
      </c>
      <c r="C1570" s="1">
        <v>1500</v>
      </c>
      <c r="D1570" s="1" t="s">
        <v>60</v>
      </c>
      <c r="E1570" s="1">
        <v>150000064</v>
      </c>
      <c r="F1570" s="1" t="s">
        <v>60</v>
      </c>
      <c r="G1570" s="1" t="s">
        <v>108</v>
      </c>
      <c r="H1570" s="1">
        <v>20</v>
      </c>
      <c r="I1570" s="1" t="s">
        <v>52</v>
      </c>
      <c r="J1570" s="1" t="s">
        <v>49</v>
      </c>
      <c r="K1570" s="1">
        <v>17406001</v>
      </c>
      <c r="L1570" s="1" t="s">
        <v>50</v>
      </c>
      <c r="M1570" s="1" t="s">
        <v>51</v>
      </c>
      <c r="N1570" s="1" t="s">
        <v>64</v>
      </c>
      <c r="O1570" s="1" t="s">
        <v>65</v>
      </c>
      <c r="P1570" s="1" t="s">
        <v>66</v>
      </c>
      <c r="Q1570" s="1" t="s">
        <v>67</v>
      </c>
      <c r="R1570" s="1" t="s">
        <v>87</v>
      </c>
      <c r="S1570" s="1" t="s">
        <v>88</v>
      </c>
      <c r="T1570" s="2">
        <v>43333</v>
      </c>
      <c r="U1570" s="2">
        <v>43333</v>
      </c>
      <c r="V1570" s="1" t="s">
        <v>52</v>
      </c>
      <c r="W1570" s="3">
        <v>1</v>
      </c>
      <c r="X1570" s="1" t="s">
        <v>53</v>
      </c>
      <c r="Y1570" s="4">
        <v>5552065</v>
      </c>
      <c r="Z1570" s="4">
        <v>-727341</v>
      </c>
      <c r="AA1570" s="4">
        <v>0</v>
      </c>
      <c r="AB1570" s="4">
        <v>0</v>
      </c>
      <c r="AC1570" s="4">
        <v>0</v>
      </c>
      <c r="AD1570" s="4">
        <v>5552065</v>
      </c>
      <c r="AE1570" s="5">
        <v>1685</v>
      </c>
      <c r="AF1570" s="1" t="s">
        <v>70</v>
      </c>
      <c r="AG1570" s="1" t="s">
        <v>71</v>
      </c>
      <c r="AH1570" s="1" t="s">
        <v>89</v>
      </c>
      <c r="AI1570" s="1" t="s">
        <v>57</v>
      </c>
      <c r="AJ1570" s="5">
        <v>10950</v>
      </c>
      <c r="AK1570" s="4">
        <v>-57594</v>
      </c>
      <c r="AL1570" s="4">
        <v>0</v>
      </c>
      <c r="AM1570" s="4">
        <v>0</v>
      </c>
      <c r="AN1570" s="4">
        <v>0</v>
      </c>
      <c r="AO1570" s="4">
        <v>-784935</v>
      </c>
      <c r="AP1570" s="4">
        <v>-784935</v>
      </c>
      <c r="AQ1570" s="4">
        <v>0</v>
      </c>
      <c r="AR1570" s="4">
        <v>4767130</v>
      </c>
      <c r="AS1570" s="1" t="s">
        <v>52</v>
      </c>
      <c r="AT1570" s="9">
        <f t="shared" si="710"/>
        <v>43333</v>
      </c>
      <c r="AU1570" s="9">
        <f t="shared" si="711"/>
        <v>43313</v>
      </c>
      <c r="AV1570" s="9">
        <v>44798</v>
      </c>
      <c r="AW1570" s="11">
        <f t="shared" si="712"/>
        <v>4.0136986301369859</v>
      </c>
      <c r="AX1570">
        <v>10</v>
      </c>
      <c r="AY1570" s="12">
        <v>0.05</v>
      </c>
      <c r="AZ1570">
        <f t="shared" si="713"/>
        <v>9.5000000000000001E-2</v>
      </c>
      <c r="BA1570" s="13">
        <f t="shared" si="714"/>
        <v>5552065</v>
      </c>
      <c r="BI1570" s="14">
        <f t="shared" si="726"/>
        <v>4767130</v>
      </c>
      <c r="BJ1570" s="14">
        <v>0</v>
      </c>
      <c r="BK1570" s="14">
        <f t="shared" si="727"/>
        <v>4767130</v>
      </c>
      <c r="BL1570" s="52">
        <v>0</v>
      </c>
      <c r="BM1570" s="15">
        <f t="shared" si="728"/>
        <v>4767130</v>
      </c>
    </row>
    <row r="1571" spans="1:65">
      <c r="A1571" s="8">
        <v>1569</v>
      </c>
      <c r="B1571" s="1" t="s">
        <v>44</v>
      </c>
      <c r="C1571" s="1">
        <v>1500</v>
      </c>
      <c r="D1571" s="1" t="s">
        <v>60</v>
      </c>
      <c r="E1571" s="1">
        <v>150000064</v>
      </c>
      <c r="F1571" s="1" t="s">
        <v>60</v>
      </c>
      <c r="G1571" s="1" t="s">
        <v>109</v>
      </c>
      <c r="H1571" s="1">
        <v>21</v>
      </c>
      <c r="I1571" s="1" t="s">
        <v>52</v>
      </c>
      <c r="J1571" s="1" t="s">
        <v>49</v>
      </c>
      <c r="K1571" s="1">
        <v>17406001</v>
      </c>
      <c r="L1571" s="1" t="s">
        <v>50</v>
      </c>
      <c r="M1571" s="1" t="s">
        <v>51</v>
      </c>
      <c r="N1571" s="1" t="s">
        <v>64</v>
      </c>
      <c r="O1571" s="1" t="s">
        <v>65</v>
      </c>
      <c r="P1571" s="1" t="s">
        <v>66</v>
      </c>
      <c r="Q1571" s="1" t="s">
        <v>67</v>
      </c>
      <c r="R1571" s="1" t="s">
        <v>87</v>
      </c>
      <c r="S1571" s="1" t="s">
        <v>88</v>
      </c>
      <c r="T1571" s="2">
        <v>43333</v>
      </c>
      <c r="U1571" s="2">
        <v>43333</v>
      </c>
      <c r="V1571" s="1" t="s">
        <v>52</v>
      </c>
      <c r="W1571" s="3">
        <v>1</v>
      </c>
      <c r="X1571" s="1" t="s">
        <v>53</v>
      </c>
      <c r="Y1571" s="4">
        <v>1950695</v>
      </c>
      <c r="Z1571" s="4">
        <v>-256470</v>
      </c>
      <c r="AA1571" s="4">
        <v>0</v>
      </c>
      <c r="AB1571" s="4">
        <v>0</v>
      </c>
      <c r="AC1571" s="4">
        <v>0</v>
      </c>
      <c r="AD1571" s="4">
        <v>1950695</v>
      </c>
      <c r="AE1571" s="5">
        <v>1685</v>
      </c>
      <c r="AF1571" s="1" t="s">
        <v>70</v>
      </c>
      <c r="AG1571" s="1" t="s">
        <v>71</v>
      </c>
      <c r="AH1571" s="1" t="s">
        <v>89</v>
      </c>
      <c r="AI1571" s="1" t="s">
        <v>57</v>
      </c>
      <c r="AJ1571" s="5">
        <v>10950</v>
      </c>
      <c r="AK1571" s="4">
        <v>-20224</v>
      </c>
      <c r="AL1571" s="4">
        <v>0</v>
      </c>
      <c r="AM1571" s="4">
        <v>0</v>
      </c>
      <c r="AN1571" s="4">
        <v>0</v>
      </c>
      <c r="AO1571" s="4">
        <v>-276694</v>
      </c>
      <c r="AP1571" s="4">
        <v>-276694</v>
      </c>
      <c r="AQ1571" s="4">
        <v>0</v>
      </c>
      <c r="AR1571" s="4">
        <v>1674001</v>
      </c>
      <c r="AS1571" s="1" t="s">
        <v>52</v>
      </c>
      <c r="AT1571" s="9">
        <f t="shared" si="710"/>
        <v>43333</v>
      </c>
      <c r="AU1571" s="9">
        <f t="shared" si="711"/>
        <v>43313</v>
      </c>
      <c r="AV1571" s="9">
        <v>44798</v>
      </c>
      <c r="AW1571" s="11">
        <f t="shared" si="712"/>
        <v>4.0136986301369859</v>
      </c>
      <c r="AX1571">
        <v>10</v>
      </c>
      <c r="AY1571" s="12">
        <v>0.05</v>
      </c>
      <c r="AZ1571">
        <f t="shared" si="713"/>
        <v>9.5000000000000001E-2</v>
      </c>
      <c r="BA1571" s="13">
        <f t="shared" si="714"/>
        <v>1950695</v>
      </c>
      <c r="BI1571" s="14">
        <f t="shared" si="726"/>
        <v>1674001</v>
      </c>
      <c r="BJ1571" s="14">
        <v>0</v>
      </c>
      <c r="BK1571" s="14">
        <f t="shared" si="727"/>
        <v>1674001</v>
      </c>
      <c r="BL1571" s="52">
        <v>0</v>
      </c>
      <c r="BM1571" s="15">
        <f t="shared" si="728"/>
        <v>1674001</v>
      </c>
    </row>
    <row r="1572" spans="1:65">
      <c r="A1572" s="8">
        <v>1570</v>
      </c>
      <c r="B1572" s="1" t="s">
        <v>44</v>
      </c>
      <c r="C1572" s="1">
        <v>1500</v>
      </c>
      <c r="D1572" s="1" t="s">
        <v>60</v>
      </c>
      <c r="E1572" s="1">
        <v>150000064</v>
      </c>
      <c r="F1572" s="1" t="s">
        <v>60</v>
      </c>
      <c r="G1572" s="1" t="s">
        <v>110</v>
      </c>
      <c r="H1572" s="1">
        <v>22</v>
      </c>
      <c r="I1572" s="1" t="s">
        <v>52</v>
      </c>
      <c r="J1572" s="1" t="s">
        <v>49</v>
      </c>
      <c r="K1572" s="1">
        <v>17406001</v>
      </c>
      <c r="L1572" s="1" t="s">
        <v>50</v>
      </c>
      <c r="M1572" s="1" t="s">
        <v>51</v>
      </c>
      <c r="N1572" s="1" t="s">
        <v>64</v>
      </c>
      <c r="O1572" s="1" t="s">
        <v>65</v>
      </c>
      <c r="P1572" s="1" t="s">
        <v>66</v>
      </c>
      <c r="Q1572" s="1" t="s">
        <v>67</v>
      </c>
      <c r="R1572" s="1" t="s">
        <v>87</v>
      </c>
      <c r="S1572" s="1" t="s">
        <v>88</v>
      </c>
      <c r="T1572" s="2">
        <v>43333</v>
      </c>
      <c r="U1572" s="2">
        <v>43333</v>
      </c>
      <c r="V1572" s="1" t="s">
        <v>52</v>
      </c>
      <c r="W1572" s="3">
        <v>1</v>
      </c>
      <c r="X1572" s="1" t="s">
        <v>53</v>
      </c>
      <c r="Y1572" s="4">
        <v>16789210</v>
      </c>
      <c r="Z1572" s="4">
        <v>-2199450</v>
      </c>
      <c r="AA1572" s="4">
        <v>0</v>
      </c>
      <c r="AB1572" s="4">
        <v>0</v>
      </c>
      <c r="AC1572" s="4">
        <v>0</v>
      </c>
      <c r="AD1572" s="4">
        <v>16789210</v>
      </c>
      <c r="AE1572" s="5">
        <v>1685</v>
      </c>
      <c r="AF1572" s="1" t="s">
        <v>70</v>
      </c>
      <c r="AG1572" s="1" t="s">
        <v>71</v>
      </c>
      <c r="AH1572" s="1" t="s">
        <v>89</v>
      </c>
      <c r="AI1572" s="1" t="s">
        <v>57</v>
      </c>
      <c r="AJ1572" s="5">
        <v>10950</v>
      </c>
      <c r="AK1572" s="4">
        <v>-174163</v>
      </c>
      <c r="AL1572" s="4">
        <v>0</v>
      </c>
      <c r="AM1572" s="4">
        <v>0</v>
      </c>
      <c r="AN1572" s="4">
        <v>0</v>
      </c>
      <c r="AO1572" s="4">
        <v>-2373613</v>
      </c>
      <c r="AP1572" s="4">
        <v>-2373613</v>
      </c>
      <c r="AQ1572" s="4">
        <v>0</v>
      </c>
      <c r="AR1572" s="4">
        <v>14415597</v>
      </c>
      <c r="AS1572" s="1" t="s">
        <v>52</v>
      </c>
      <c r="AT1572" s="9">
        <f t="shared" si="710"/>
        <v>43333</v>
      </c>
      <c r="AU1572" s="9">
        <f t="shared" si="711"/>
        <v>43313</v>
      </c>
      <c r="AV1572" s="9">
        <v>44798</v>
      </c>
      <c r="AW1572" s="11">
        <f t="shared" si="712"/>
        <v>4.0136986301369859</v>
      </c>
      <c r="AX1572">
        <v>25</v>
      </c>
      <c r="AY1572" s="12">
        <v>0.05</v>
      </c>
      <c r="AZ1572">
        <f t="shared" si="713"/>
        <v>3.7999999999999999E-2</v>
      </c>
      <c r="BA1572" s="13">
        <f t="shared" si="714"/>
        <v>16789210</v>
      </c>
      <c r="BB1572" s="17" t="s">
        <v>2189</v>
      </c>
      <c r="BC1572">
        <f>MATCH(BB1572,MONTHLY_INDEX!$A:$A,0)</f>
        <v>798</v>
      </c>
      <c r="BD1572">
        <f>MATCH(AU1572,MONTHLY_INDEX!$1:$1,0)</f>
        <v>80</v>
      </c>
      <c r="BE1572">
        <f>INDEX(MONTHLY_INDEX!$1:$1048576,Final!BC1572,Final!BD1572)</f>
        <v>96</v>
      </c>
      <c r="BF1572">
        <f>MATCH($BF$1,MONTHLY_INDEX!$1:$1,0)</f>
        <v>127</v>
      </c>
      <c r="BG1572">
        <f>INDEX(MONTHLY_INDEX!$1:$1048576,Final!BC1572,Final!BF1572)</f>
        <v>95.3</v>
      </c>
      <c r="BH1572" s="23">
        <f>(BG1572-BE1572)/BE1572</f>
        <v>-7.2916666666666963E-3</v>
      </c>
      <c r="BI1572" s="14">
        <f>(1+BH1572)*BA1572</f>
        <v>16666788.677083332</v>
      </c>
      <c r="BJ1572" s="14">
        <f>BI1572*AZ1572*AW1572</f>
        <v>2542027.7415156956</v>
      </c>
      <c r="BK1572" s="15">
        <f t="shared" si="715"/>
        <v>14124760.935567636</v>
      </c>
      <c r="BL1572" s="52">
        <v>0</v>
      </c>
      <c r="BM1572" s="15">
        <f>MAX((1-BL1572)*BK1572,BI1572*AY1572)</f>
        <v>14124760.935567636</v>
      </c>
    </row>
    <row r="1573" spans="1:65">
      <c r="A1573" s="8">
        <v>1571</v>
      </c>
      <c r="B1573" s="1" t="s">
        <v>44</v>
      </c>
      <c r="C1573" s="1">
        <v>1500</v>
      </c>
      <c r="D1573" s="1" t="s">
        <v>60</v>
      </c>
      <c r="E1573" s="1">
        <v>150000064</v>
      </c>
      <c r="F1573" s="1" t="s">
        <v>60</v>
      </c>
      <c r="G1573" s="1" t="s">
        <v>111</v>
      </c>
      <c r="H1573" s="1">
        <v>23</v>
      </c>
      <c r="I1573" s="1" t="s">
        <v>52</v>
      </c>
      <c r="J1573" s="1" t="s">
        <v>49</v>
      </c>
      <c r="K1573" s="1">
        <v>17406001</v>
      </c>
      <c r="L1573" s="1" t="s">
        <v>50</v>
      </c>
      <c r="M1573" s="1" t="s">
        <v>51</v>
      </c>
      <c r="N1573" s="1" t="s">
        <v>64</v>
      </c>
      <c r="O1573" s="1" t="s">
        <v>65</v>
      </c>
      <c r="P1573" s="1" t="s">
        <v>66</v>
      </c>
      <c r="Q1573" s="1" t="s">
        <v>67</v>
      </c>
      <c r="R1573" s="1" t="s">
        <v>87</v>
      </c>
      <c r="S1573" s="1" t="s">
        <v>88</v>
      </c>
      <c r="T1573" s="2">
        <v>43333</v>
      </c>
      <c r="U1573" s="2">
        <v>43333</v>
      </c>
      <c r="V1573" s="1" t="s">
        <v>52</v>
      </c>
      <c r="W1573" s="3">
        <v>1</v>
      </c>
      <c r="X1573" s="1" t="s">
        <v>53</v>
      </c>
      <c r="Y1573" s="4">
        <v>32425</v>
      </c>
      <c r="Z1573" s="4">
        <v>-4246</v>
      </c>
      <c r="AA1573" s="4">
        <v>0</v>
      </c>
      <c r="AB1573" s="4">
        <v>0</v>
      </c>
      <c r="AC1573" s="4">
        <v>0</v>
      </c>
      <c r="AD1573" s="4">
        <v>32425</v>
      </c>
      <c r="AE1573" s="5">
        <v>1685</v>
      </c>
      <c r="AF1573" s="1" t="s">
        <v>70</v>
      </c>
      <c r="AG1573" s="1" t="s">
        <v>71</v>
      </c>
      <c r="AH1573" s="1" t="s">
        <v>89</v>
      </c>
      <c r="AI1573" s="1" t="s">
        <v>57</v>
      </c>
      <c r="AJ1573" s="5">
        <v>10950</v>
      </c>
      <c r="AK1573" s="4">
        <v>-336</v>
      </c>
      <c r="AL1573" s="4">
        <v>0</v>
      </c>
      <c r="AM1573" s="4">
        <v>0</v>
      </c>
      <c r="AN1573" s="4">
        <v>0</v>
      </c>
      <c r="AO1573" s="4">
        <v>-4582</v>
      </c>
      <c r="AP1573" s="4">
        <v>-4582</v>
      </c>
      <c r="AQ1573" s="4">
        <v>0</v>
      </c>
      <c r="AR1573" s="4">
        <v>27843</v>
      </c>
      <c r="AS1573" s="1" t="s">
        <v>52</v>
      </c>
      <c r="AT1573" s="9">
        <f t="shared" si="710"/>
        <v>43333</v>
      </c>
      <c r="AU1573" s="9">
        <f t="shared" si="711"/>
        <v>43313</v>
      </c>
      <c r="AV1573" s="9">
        <v>44798</v>
      </c>
      <c r="AW1573" s="11">
        <f t="shared" si="712"/>
        <v>4.0136986301369859</v>
      </c>
      <c r="AX1573">
        <v>10</v>
      </c>
      <c r="AY1573" s="12">
        <v>0.05</v>
      </c>
      <c r="AZ1573">
        <f t="shared" si="713"/>
        <v>9.5000000000000001E-2</v>
      </c>
      <c r="BA1573" s="13">
        <f t="shared" si="714"/>
        <v>32425</v>
      </c>
      <c r="BI1573" s="14">
        <f t="shared" ref="BI1573:BI1577" si="729">AR1573</f>
        <v>27843</v>
      </c>
      <c r="BJ1573" s="14">
        <v>0</v>
      </c>
      <c r="BK1573" s="14">
        <f t="shared" ref="BK1573:BK1577" si="730">AR1573</f>
        <v>27843</v>
      </c>
      <c r="BL1573" s="52">
        <v>0</v>
      </c>
      <c r="BM1573" s="15">
        <f t="shared" ref="BM1573:BM1577" si="731">AR1573</f>
        <v>27843</v>
      </c>
    </row>
    <row r="1574" spans="1:65">
      <c r="A1574" s="8">
        <v>1572</v>
      </c>
      <c r="B1574" s="1" t="s">
        <v>44</v>
      </c>
      <c r="C1574" s="1">
        <v>1500</v>
      </c>
      <c r="D1574" s="1" t="s">
        <v>60</v>
      </c>
      <c r="E1574" s="1">
        <v>150000064</v>
      </c>
      <c r="F1574" s="1" t="s">
        <v>112</v>
      </c>
      <c r="G1574" s="1" t="s">
        <v>113</v>
      </c>
      <c r="H1574" s="1">
        <v>24</v>
      </c>
      <c r="I1574" s="1" t="s">
        <v>52</v>
      </c>
      <c r="J1574" s="1" t="s">
        <v>49</v>
      </c>
      <c r="K1574" s="1">
        <v>17406001</v>
      </c>
      <c r="L1574" s="1" t="s">
        <v>50</v>
      </c>
      <c r="M1574" s="1" t="s">
        <v>51</v>
      </c>
      <c r="N1574" s="1" t="s">
        <v>64</v>
      </c>
      <c r="O1574" s="1" t="s">
        <v>65</v>
      </c>
      <c r="P1574" s="1" t="s">
        <v>66</v>
      </c>
      <c r="Q1574" s="1" t="s">
        <v>67</v>
      </c>
      <c r="R1574" s="1" t="s">
        <v>87</v>
      </c>
      <c r="S1574" s="1" t="s">
        <v>88</v>
      </c>
      <c r="T1574" s="2">
        <v>43333</v>
      </c>
      <c r="U1574" s="2">
        <v>43333</v>
      </c>
      <c r="V1574" s="1" t="s">
        <v>52</v>
      </c>
      <c r="W1574" s="3">
        <v>1</v>
      </c>
      <c r="X1574" s="1" t="s">
        <v>53</v>
      </c>
      <c r="Y1574" s="4">
        <v>970825</v>
      </c>
      <c r="Z1574" s="4">
        <v>-127181.51</v>
      </c>
      <c r="AA1574" s="4">
        <v>0</v>
      </c>
      <c r="AB1574" s="4">
        <v>0</v>
      </c>
      <c r="AC1574" s="4">
        <v>0</v>
      </c>
      <c r="AD1574" s="4">
        <v>970825</v>
      </c>
      <c r="AE1574" s="5">
        <v>1685</v>
      </c>
      <c r="AF1574" s="1" t="s">
        <v>70</v>
      </c>
      <c r="AG1574" s="1" t="s">
        <v>71</v>
      </c>
      <c r="AH1574" s="1" t="s">
        <v>89</v>
      </c>
      <c r="AI1574" s="1" t="s">
        <v>57</v>
      </c>
      <c r="AJ1574" s="5">
        <v>10950</v>
      </c>
      <c r="AK1574" s="4">
        <v>-10071</v>
      </c>
      <c r="AL1574" s="4">
        <v>0</v>
      </c>
      <c r="AM1574" s="4">
        <v>0</v>
      </c>
      <c r="AN1574" s="4">
        <v>0</v>
      </c>
      <c r="AO1574" s="4">
        <v>-137252.51</v>
      </c>
      <c r="AP1574" s="4">
        <v>-137252.51</v>
      </c>
      <c r="AQ1574" s="4">
        <v>0</v>
      </c>
      <c r="AR1574" s="4">
        <v>833572.49</v>
      </c>
      <c r="AS1574" s="1" t="s">
        <v>52</v>
      </c>
      <c r="AT1574" s="9">
        <f t="shared" si="710"/>
        <v>43333</v>
      </c>
      <c r="AU1574" s="9">
        <f t="shared" si="711"/>
        <v>43313</v>
      </c>
      <c r="AV1574" s="9">
        <v>44798</v>
      </c>
      <c r="AW1574" s="11">
        <f t="shared" si="712"/>
        <v>4.0136986301369859</v>
      </c>
      <c r="AX1574">
        <v>10</v>
      </c>
      <c r="AY1574" s="12">
        <v>0.05</v>
      </c>
      <c r="AZ1574">
        <f t="shared" si="713"/>
        <v>9.5000000000000001E-2</v>
      </c>
      <c r="BA1574" s="13">
        <f t="shared" si="714"/>
        <v>970825</v>
      </c>
      <c r="BB1574" s="16" t="s">
        <v>593</v>
      </c>
      <c r="BC1574" s="16" t="s">
        <v>593</v>
      </c>
      <c r="BD1574" s="16" t="s">
        <v>593</v>
      </c>
      <c r="BE1574" s="16" t="s">
        <v>593</v>
      </c>
      <c r="BF1574" s="16" t="s">
        <v>593</v>
      </c>
      <c r="BG1574" s="16" t="s">
        <v>593</v>
      </c>
      <c r="BH1574" s="16" t="s">
        <v>593</v>
      </c>
      <c r="BI1574" s="14">
        <f t="shared" si="729"/>
        <v>833572.49</v>
      </c>
      <c r="BJ1574" s="14">
        <v>0</v>
      </c>
      <c r="BK1574" s="14">
        <f t="shared" si="730"/>
        <v>833572.49</v>
      </c>
      <c r="BL1574" s="52">
        <v>0</v>
      </c>
      <c r="BM1574" s="15">
        <f t="shared" si="731"/>
        <v>833572.49</v>
      </c>
    </row>
    <row r="1575" spans="1:65">
      <c r="A1575" s="8">
        <v>1573</v>
      </c>
      <c r="B1575" s="1" t="s">
        <v>44</v>
      </c>
      <c r="C1575" s="1">
        <v>1500</v>
      </c>
      <c r="D1575" s="1" t="s">
        <v>60</v>
      </c>
      <c r="E1575" s="1">
        <v>150000064</v>
      </c>
      <c r="F1575" s="1" t="s">
        <v>112</v>
      </c>
      <c r="G1575" s="1" t="s">
        <v>114</v>
      </c>
      <c r="H1575" s="1">
        <v>25</v>
      </c>
      <c r="I1575" s="1" t="s">
        <v>52</v>
      </c>
      <c r="J1575" s="1" t="s">
        <v>49</v>
      </c>
      <c r="K1575" s="1">
        <v>17406001</v>
      </c>
      <c r="L1575" s="1" t="s">
        <v>50</v>
      </c>
      <c r="M1575" s="1" t="s">
        <v>51</v>
      </c>
      <c r="N1575" s="1" t="s">
        <v>64</v>
      </c>
      <c r="O1575" s="1" t="s">
        <v>65</v>
      </c>
      <c r="P1575" s="1" t="s">
        <v>66</v>
      </c>
      <c r="Q1575" s="1" t="s">
        <v>67</v>
      </c>
      <c r="R1575" s="1" t="s">
        <v>87</v>
      </c>
      <c r="S1575" s="1" t="s">
        <v>88</v>
      </c>
      <c r="T1575" s="2">
        <v>43333</v>
      </c>
      <c r="U1575" s="2">
        <v>43333</v>
      </c>
      <c r="V1575" s="1" t="s">
        <v>52</v>
      </c>
      <c r="W1575" s="3">
        <v>1</v>
      </c>
      <c r="X1575" s="1" t="s">
        <v>53</v>
      </c>
      <c r="Y1575" s="4">
        <v>2008211</v>
      </c>
      <c r="Z1575" s="4">
        <v>-263082.87</v>
      </c>
      <c r="AA1575" s="4">
        <v>0</v>
      </c>
      <c r="AB1575" s="4">
        <v>0</v>
      </c>
      <c r="AC1575" s="4">
        <v>0</v>
      </c>
      <c r="AD1575" s="4">
        <v>2008211</v>
      </c>
      <c r="AE1575" s="5">
        <v>1685</v>
      </c>
      <c r="AF1575" s="1" t="s">
        <v>70</v>
      </c>
      <c r="AG1575" s="1" t="s">
        <v>71</v>
      </c>
      <c r="AH1575" s="1" t="s">
        <v>89</v>
      </c>
      <c r="AI1575" s="1" t="s">
        <v>57</v>
      </c>
      <c r="AJ1575" s="5">
        <v>10950</v>
      </c>
      <c r="AK1575" s="4">
        <v>-20832</v>
      </c>
      <c r="AL1575" s="4">
        <v>0</v>
      </c>
      <c r="AM1575" s="4">
        <v>0</v>
      </c>
      <c r="AN1575" s="4">
        <v>0</v>
      </c>
      <c r="AO1575" s="4">
        <v>-283914.87</v>
      </c>
      <c r="AP1575" s="4">
        <v>-283914.87</v>
      </c>
      <c r="AQ1575" s="4">
        <v>0</v>
      </c>
      <c r="AR1575" s="4">
        <v>1724296.13</v>
      </c>
      <c r="AS1575" s="1" t="s">
        <v>52</v>
      </c>
      <c r="AT1575" s="9">
        <f t="shared" si="710"/>
        <v>43333</v>
      </c>
      <c r="AU1575" s="9">
        <f t="shared" si="711"/>
        <v>43313</v>
      </c>
      <c r="AV1575" s="9">
        <v>44798</v>
      </c>
      <c r="AW1575" s="11">
        <f t="shared" si="712"/>
        <v>4.0136986301369859</v>
      </c>
      <c r="AX1575">
        <v>10</v>
      </c>
      <c r="AY1575" s="12">
        <v>0.05</v>
      </c>
      <c r="AZ1575">
        <f t="shared" si="713"/>
        <v>9.5000000000000001E-2</v>
      </c>
      <c r="BA1575" s="13">
        <f t="shared" si="714"/>
        <v>2008211</v>
      </c>
      <c r="BB1575" s="16" t="s">
        <v>593</v>
      </c>
      <c r="BC1575" s="16" t="s">
        <v>593</v>
      </c>
      <c r="BD1575" s="16" t="s">
        <v>593</v>
      </c>
      <c r="BE1575" s="16" t="s">
        <v>593</v>
      </c>
      <c r="BF1575" s="16" t="s">
        <v>593</v>
      </c>
      <c r="BG1575" s="16" t="s">
        <v>593</v>
      </c>
      <c r="BH1575" s="16" t="s">
        <v>593</v>
      </c>
      <c r="BI1575" s="14">
        <f t="shared" si="729"/>
        <v>1724296.13</v>
      </c>
      <c r="BJ1575" s="14">
        <v>0</v>
      </c>
      <c r="BK1575" s="14">
        <f t="shared" si="730"/>
        <v>1724296.13</v>
      </c>
      <c r="BL1575" s="52">
        <v>0</v>
      </c>
      <c r="BM1575" s="15">
        <f t="shared" si="731"/>
        <v>1724296.13</v>
      </c>
    </row>
    <row r="1576" spans="1:65">
      <c r="A1576" s="8">
        <v>1574</v>
      </c>
      <c r="B1576" s="1" t="s">
        <v>44</v>
      </c>
      <c r="C1576" s="1">
        <v>1500</v>
      </c>
      <c r="D1576" s="1" t="s">
        <v>60</v>
      </c>
      <c r="E1576" s="1">
        <v>150000064</v>
      </c>
      <c r="F1576" s="1" t="s">
        <v>60</v>
      </c>
      <c r="G1576" s="1" t="s">
        <v>115</v>
      </c>
      <c r="H1576" s="1">
        <v>26</v>
      </c>
      <c r="I1576" s="1" t="s">
        <v>52</v>
      </c>
      <c r="J1576" s="1" t="s">
        <v>49</v>
      </c>
      <c r="K1576" s="1">
        <v>17406001</v>
      </c>
      <c r="L1576" s="1" t="s">
        <v>50</v>
      </c>
      <c r="M1576" s="1" t="s">
        <v>51</v>
      </c>
      <c r="N1576" s="1" t="s">
        <v>64</v>
      </c>
      <c r="O1576" s="1" t="s">
        <v>65</v>
      </c>
      <c r="P1576" s="1" t="s">
        <v>66</v>
      </c>
      <c r="Q1576" s="1" t="s">
        <v>67</v>
      </c>
      <c r="R1576" s="1" t="s">
        <v>87</v>
      </c>
      <c r="S1576" s="1" t="s">
        <v>88</v>
      </c>
      <c r="T1576" s="2">
        <v>43333</v>
      </c>
      <c r="U1576" s="2">
        <v>43333</v>
      </c>
      <c r="V1576" s="1" t="s">
        <v>52</v>
      </c>
      <c r="W1576" s="3">
        <v>1</v>
      </c>
      <c r="X1576" s="1" t="s">
        <v>53</v>
      </c>
      <c r="Y1576" s="4">
        <v>120000</v>
      </c>
      <c r="Z1576" s="4">
        <v>-15720</v>
      </c>
      <c r="AA1576" s="4">
        <v>0</v>
      </c>
      <c r="AB1576" s="4">
        <v>0</v>
      </c>
      <c r="AC1576" s="4">
        <v>0</v>
      </c>
      <c r="AD1576" s="4">
        <v>120000</v>
      </c>
      <c r="AE1576" s="5">
        <v>1685</v>
      </c>
      <c r="AF1576" s="1" t="s">
        <v>70</v>
      </c>
      <c r="AG1576" s="1" t="s">
        <v>71</v>
      </c>
      <c r="AH1576" s="1" t="s">
        <v>89</v>
      </c>
      <c r="AI1576" s="1" t="s">
        <v>57</v>
      </c>
      <c r="AJ1576" s="5">
        <v>10950</v>
      </c>
      <c r="AK1576" s="4">
        <v>-1245</v>
      </c>
      <c r="AL1576" s="4">
        <v>0</v>
      </c>
      <c r="AM1576" s="4">
        <v>0</v>
      </c>
      <c r="AN1576" s="4">
        <v>0</v>
      </c>
      <c r="AO1576" s="4">
        <v>-16965</v>
      </c>
      <c r="AP1576" s="4">
        <v>-16965</v>
      </c>
      <c r="AQ1576" s="4">
        <v>0</v>
      </c>
      <c r="AR1576" s="4">
        <v>103035</v>
      </c>
      <c r="AS1576" s="1" t="s">
        <v>52</v>
      </c>
      <c r="AT1576" s="9">
        <f t="shared" si="710"/>
        <v>43333</v>
      </c>
      <c r="AU1576" s="9">
        <f t="shared" si="711"/>
        <v>43313</v>
      </c>
      <c r="AV1576" s="9">
        <v>44798</v>
      </c>
      <c r="AW1576" s="11">
        <f t="shared" si="712"/>
        <v>4.0136986301369859</v>
      </c>
      <c r="AX1576">
        <v>10</v>
      </c>
      <c r="AY1576" s="12">
        <v>0.05</v>
      </c>
      <c r="AZ1576">
        <f t="shared" si="713"/>
        <v>9.5000000000000001E-2</v>
      </c>
      <c r="BA1576" s="13">
        <f t="shared" si="714"/>
        <v>120000</v>
      </c>
      <c r="BI1576" s="14">
        <f t="shared" si="729"/>
        <v>103035</v>
      </c>
      <c r="BJ1576" s="14">
        <v>0</v>
      </c>
      <c r="BK1576" s="14">
        <f t="shared" si="730"/>
        <v>103035</v>
      </c>
      <c r="BL1576" s="52">
        <v>0</v>
      </c>
      <c r="BM1576" s="15">
        <f t="shared" si="731"/>
        <v>103035</v>
      </c>
    </row>
    <row r="1577" spans="1:65">
      <c r="A1577" s="8">
        <v>1575</v>
      </c>
      <c r="B1577" s="1" t="s">
        <v>44</v>
      </c>
      <c r="C1577" s="1">
        <v>1500</v>
      </c>
      <c r="D1577" s="1" t="s">
        <v>60</v>
      </c>
      <c r="E1577" s="1">
        <v>150000064</v>
      </c>
      <c r="F1577" s="1" t="s">
        <v>112</v>
      </c>
      <c r="G1577" s="1" t="s">
        <v>116</v>
      </c>
      <c r="H1577" s="1">
        <v>27</v>
      </c>
      <c r="I1577" s="1" t="s">
        <v>174</v>
      </c>
      <c r="J1577" s="1" t="s">
        <v>49</v>
      </c>
      <c r="K1577" s="1">
        <v>17406001</v>
      </c>
      <c r="L1577" s="1" t="s">
        <v>50</v>
      </c>
      <c r="M1577" s="1" t="s">
        <v>51</v>
      </c>
      <c r="N1577" s="1" t="s">
        <v>64</v>
      </c>
      <c r="O1577" s="1" t="s">
        <v>65</v>
      </c>
      <c r="P1577" s="1" t="s">
        <v>66</v>
      </c>
      <c r="Q1577" s="1" t="s">
        <v>67</v>
      </c>
      <c r="R1577" s="1" t="s">
        <v>87</v>
      </c>
      <c r="S1577" s="1" t="s">
        <v>88</v>
      </c>
      <c r="T1577" s="2">
        <v>43333</v>
      </c>
      <c r="U1577" s="2">
        <v>43333</v>
      </c>
      <c r="V1577" s="1" t="s">
        <v>52</v>
      </c>
      <c r="W1577" s="3">
        <v>1</v>
      </c>
      <c r="X1577" s="1" t="s">
        <v>53</v>
      </c>
      <c r="Y1577" s="4">
        <v>4339035</v>
      </c>
      <c r="Z1577" s="4">
        <v>-568428.62</v>
      </c>
      <c r="AA1577" s="4">
        <v>0</v>
      </c>
      <c r="AB1577" s="4">
        <v>0</v>
      </c>
      <c r="AC1577" s="4">
        <v>0</v>
      </c>
      <c r="AD1577" s="4">
        <v>4339035</v>
      </c>
      <c r="AE1577" s="5">
        <v>1685</v>
      </c>
      <c r="AF1577" s="1" t="s">
        <v>70</v>
      </c>
      <c r="AG1577" s="1" t="s">
        <v>71</v>
      </c>
      <c r="AH1577" s="1" t="s">
        <v>89</v>
      </c>
      <c r="AI1577" s="1" t="s">
        <v>57</v>
      </c>
      <c r="AJ1577" s="5">
        <v>10950</v>
      </c>
      <c r="AK1577" s="4">
        <v>-45011</v>
      </c>
      <c r="AL1577" s="4">
        <v>0</v>
      </c>
      <c r="AM1577" s="4">
        <v>0</v>
      </c>
      <c r="AN1577" s="4">
        <v>0</v>
      </c>
      <c r="AO1577" s="4">
        <v>-613439.62</v>
      </c>
      <c r="AP1577" s="4">
        <v>-613439.62</v>
      </c>
      <c r="AQ1577" s="4">
        <v>0</v>
      </c>
      <c r="AR1577" s="4">
        <v>3725595.38</v>
      </c>
      <c r="AS1577" s="1" t="s">
        <v>52</v>
      </c>
      <c r="AT1577" s="9">
        <f t="shared" si="710"/>
        <v>43333</v>
      </c>
      <c r="AU1577" s="9">
        <f t="shared" si="711"/>
        <v>43313</v>
      </c>
      <c r="AV1577" s="9">
        <v>44798</v>
      </c>
      <c r="AW1577" s="11">
        <f t="shared" si="712"/>
        <v>4.0136986301369859</v>
      </c>
      <c r="AX1577">
        <v>10</v>
      </c>
      <c r="AY1577" s="12">
        <v>0.05</v>
      </c>
      <c r="AZ1577">
        <f t="shared" si="713"/>
        <v>9.5000000000000001E-2</v>
      </c>
      <c r="BA1577" s="13">
        <f t="shared" si="714"/>
        <v>4339035</v>
      </c>
      <c r="BB1577" s="16" t="s">
        <v>593</v>
      </c>
      <c r="BC1577" s="16" t="s">
        <v>593</v>
      </c>
      <c r="BD1577" s="16" t="s">
        <v>593</v>
      </c>
      <c r="BE1577" s="16" t="s">
        <v>593</v>
      </c>
      <c r="BF1577" s="16" t="s">
        <v>593</v>
      </c>
      <c r="BG1577" s="16" t="s">
        <v>593</v>
      </c>
      <c r="BH1577" s="16" t="s">
        <v>593</v>
      </c>
      <c r="BI1577" s="14">
        <f t="shared" si="729"/>
        <v>3725595.38</v>
      </c>
      <c r="BJ1577" s="14">
        <v>0</v>
      </c>
      <c r="BK1577" s="14">
        <f t="shared" si="730"/>
        <v>3725595.38</v>
      </c>
      <c r="BL1577" s="52">
        <v>0</v>
      </c>
      <c r="BM1577" s="15">
        <f t="shared" si="731"/>
        <v>3725595.38</v>
      </c>
    </row>
    <row r="1578" spans="1:65">
      <c r="A1578" s="8">
        <v>1576</v>
      </c>
      <c r="B1578" s="1" t="s">
        <v>44</v>
      </c>
      <c r="C1578" s="1">
        <v>1500</v>
      </c>
      <c r="D1578" s="1" t="s">
        <v>60</v>
      </c>
      <c r="E1578" s="1">
        <v>150000065</v>
      </c>
      <c r="F1578" s="1" t="s">
        <v>60</v>
      </c>
      <c r="G1578" s="1" t="s">
        <v>86</v>
      </c>
      <c r="H1578" s="1">
        <v>1</v>
      </c>
      <c r="I1578" s="1" t="s">
        <v>52</v>
      </c>
      <c r="J1578" s="1" t="s">
        <v>49</v>
      </c>
      <c r="K1578" s="1">
        <v>17406001</v>
      </c>
      <c r="L1578" s="1" t="s">
        <v>50</v>
      </c>
      <c r="M1578" s="1" t="s">
        <v>51</v>
      </c>
      <c r="N1578" s="1" t="s">
        <v>64</v>
      </c>
      <c r="O1578" s="1" t="s">
        <v>65</v>
      </c>
      <c r="P1578" s="1" t="s">
        <v>66</v>
      </c>
      <c r="Q1578" s="1" t="s">
        <v>67</v>
      </c>
      <c r="R1578" s="1" t="s">
        <v>87</v>
      </c>
      <c r="S1578" s="1" t="s">
        <v>88</v>
      </c>
      <c r="T1578" s="2">
        <v>43333</v>
      </c>
      <c r="U1578" s="2">
        <v>43333</v>
      </c>
      <c r="V1578" s="1" t="s">
        <v>52</v>
      </c>
      <c r="W1578" s="3">
        <v>1</v>
      </c>
      <c r="X1578" s="1" t="s">
        <v>53</v>
      </c>
      <c r="Y1578" s="4">
        <v>892500</v>
      </c>
      <c r="Z1578" s="4">
        <v>-116920</v>
      </c>
      <c r="AA1578" s="4">
        <v>0</v>
      </c>
      <c r="AB1578" s="4">
        <v>0</v>
      </c>
      <c r="AC1578" s="4">
        <v>0</v>
      </c>
      <c r="AD1578" s="4">
        <v>892500</v>
      </c>
      <c r="AE1578" s="5">
        <v>1685</v>
      </c>
      <c r="AF1578" s="1" t="s">
        <v>70</v>
      </c>
      <c r="AG1578" s="1" t="s">
        <v>71</v>
      </c>
      <c r="AH1578" s="1" t="s">
        <v>89</v>
      </c>
      <c r="AI1578" s="1" t="s">
        <v>57</v>
      </c>
      <c r="AJ1578" s="5">
        <v>10950</v>
      </c>
      <c r="AK1578" s="4">
        <v>-9258</v>
      </c>
      <c r="AL1578" s="4">
        <v>0</v>
      </c>
      <c r="AM1578" s="4">
        <v>0</v>
      </c>
      <c r="AN1578" s="4">
        <v>0</v>
      </c>
      <c r="AO1578" s="4">
        <v>-126178</v>
      </c>
      <c r="AP1578" s="4">
        <v>-126178</v>
      </c>
      <c r="AQ1578" s="4">
        <v>0</v>
      </c>
      <c r="AR1578" s="4">
        <v>766322</v>
      </c>
      <c r="AS1578" s="1" t="s">
        <v>52</v>
      </c>
      <c r="AT1578" s="9">
        <f t="shared" si="710"/>
        <v>43333</v>
      </c>
      <c r="AU1578" s="9">
        <f t="shared" si="711"/>
        <v>43313</v>
      </c>
      <c r="AV1578" s="9">
        <v>44798</v>
      </c>
      <c r="AW1578" s="11">
        <f t="shared" si="712"/>
        <v>4.0136986301369859</v>
      </c>
      <c r="AX1578">
        <v>10</v>
      </c>
      <c r="AY1578" s="12">
        <v>0.05</v>
      </c>
      <c r="AZ1578">
        <f t="shared" si="713"/>
        <v>9.5000000000000001E-2</v>
      </c>
      <c r="BA1578" s="13">
        <f t="shared" si="714"/>
        <v>892500</v>
      </c>
      <c r="BB1578" s="17" t="s">
        <v>1853</v>
      </c>
      <c r="BC1578">
        <f>MATCH(BB1578,MONTHLY_INDEX!$A:$A,0)</f>
        <v>630</v>
      </c>
      <c r="BD1578">
        <f>MATCH(AU1578,MONTHLY_INDEX!$1:$1,0)</f>
        <v>80</v>
      </c>
      <c r="BE1578">
        <f>INDEX(MONTHLY_INDEX!$1:$1048576,Final!BC1578,Final!BD1578)</f>
        <v>111.6</v>
      </c>
      <c r="BF1578">
        <f>MATCH($BF$1,MONTHLY_INDEX!$1:$1,0)</f>
        <v>127</v>
      </c>
      <c r="BG1578">
        <f>INDEX(MONTHLY_INDEX!$1:$1048576,Final!BC1578,Final!BF1578)</f>
        <v>151.1</v>
      </c>
      <c r="BH1578" s="23">
        <f t="shared" ref="BH1578:BH1595" si="732">(BG1578-BE1578)/BE1578</f>
        <v>0.35394265232974914</v>
      </c>
      <c r="BI1578" s="14">
        <f t="shared" ref="BI1578:BI1595" si="733">(1+BH1578)*BA1578</f>
        <v>1208393.817204301</v>
      </c>
      <c r="BJ1578" s="14">
        <f t="shared" ref="BJ1578:BJ1595" si="734">BI1578*AZ1578*AW1578</f>
        <v>460762.21783399611</v>
      </c>
      <c r="BK1578" s="15">
        <f t="shared" si="715"/>
        <v>747631.59937030496</v>
      </c>
      <c r="BL1578" s="52">
        <v>0</v>
      </c>
      <c r="BM1578" s="15">
        <f t="shared" ref="BM1578:BM1595" si="735">MAX((1-BL1578)*BK1578,BI1578*AY1578)</f>
        <v>747631.59937030496</v>
      </c>
    </row>
    <row r="1579" spans="1:65">
      <c r="A1579" s="8">
        <v>1577</v>
      </c>
      <c r="B1579" s="1" t="s">
        <v>44</v>
      </c>
      <c r="C1579" s="1">
        <v>1500</v>
      </c>
      <c r="D1579" s="1" t="s">
        <v>60</v>
      </c>
      <c r="E1579" s="1">
        <v>150000065</v>
      </c>
      <c r="F1579" s="1" t="s">
        <v>60</v>
      </c>
      <c r="G1579" s="1" t="s">
        <v>90</v>
      </c>
      <c r="H1579" s="1">
        <v>2</v>
      </c>
      <c r="I1579" s="1" t="s">
        <v>52</v>
      </c>
      <c r="J1579" s="1" t="s">
        <v>49</v>
      </c>
      <c r="K1579" s="1">
        <v>17406001</v>
      </c>
      <c r="L1579" s="1" t="s">
        <v>50</v>
      </c>
      <c r="M1579" s="1" t="s">
        <v>51</v>
      </c>
      <c r="N1579" s="1" t="s">
        <v>64</v>
      </c>
      <c r="O1579" s="1" t="s">
        <v>65</v>
      </c>
      <c r="P1579" s="1" t="s">
        <v>66</v>
      </c>
      <c r="Q1579" s="1" t="s">
        <v>67</v>
      </c>
      <c r="R1579" s="1" t="s">
        <v>87</v>
      </c>
      <c r="S1579" s="1" t="s">
        <v>88</v>
      </c>
      <c r="T1579" s="2">
        <v>43333</v>
      </c>
      <c r="U1579" s="2">
        <v>43333</v>
      </c>
      <c r="V1579" s="1" t="s">
        <v>52</v>
      </c>
      <c r="W1579" s="3">
        <v>1</v>
      </c>
      <c r="X1579" s="1" t="s">
        <v>53</v>
      </c>
      <c r="Y1579" s="4">
        <v>472500</v>
      </c>
      <c r="Z1579" s="4">
        <v>-61898</v>
      </c>
      <c r="AA1579" s="4">
        <v>0</v>
      </c>
      <c r="AB1579" s="4">
        <v>0</v>
      </c>
      <c r="AC1579" s="4">
        <v>0</v>
      </c>
      <c r="AD1579" s="4">
        <v>472500</v>
      </c>
      <c r="AE1579" s="5">
        <v>1685</v>
      </c>
      <c r="AF1579" s="1" t="s">
        <v>70</v>
      </c>
      <c r="AG1579" s="1" t="s">
        <v>71</v>
      </c>
      <c r="AH1579" s="1" t="s">
        <v>89</v>
      </c>
      <c r="AI1579" s="1" t="s">
        <v>57</v>
      </c>
      <c r="AJ1579" s="5">
        <v>10950</v>
      </c>
      <c r="AK1579" s="4">
        <v>-4901</v>
      </c>
      <c r="AL1579" s="4">
        <v>0</v>
      </c>
      <c r="AM1579" s="4">
        <v>0</v>
      </c>
      <c r="AN1579" s="4">
        <v>0</v>
      </c>
      <c r="AO1579" s="4">
        <v>-66799</v>
      </c>
      <c r="AP1579" s="4">
        <v>-66799</v>
      </c>
      <c r="AQ1579" s="4">
        <v>0</v>
      </c>
      <c r="AR1579" s="4">
        <v>405701</v>
      </c>
      <c r="AS1579" s="1" t="s">
        <v>52</v>
      </c>
      <c r="AT1579" s="9">
        <f t="shared" si="710"/>
        <v>43333</v>
      </c>
      <c r="AU1579" s="9">
        <f t="shared" si="711"/>
        <v>43313</v>
      </c>
      <c r="AV1579" s="9">
        <v>44798</v>
      </c>
      <c r="AW1579" s="11">
        <f t="shared" si="712"/>
        <v>4.0136986301369859</v>
      </c>
      <c r="AX1579">
        <v>10</v>
      </c>
      <c r="AY1579" s="12">
        <v>0.05</v>
      </c>
      <c r="AZ1579">
        <f t="shared" si="713"/>
        <v>9.5000000000000001E-2</v>
      </c>
      <c r="BA1579" s="13">
        <f t="shared" si="714"/>
        <v>472500</v>
      </c>
      <c r="BB1579" s="17" t="s">
        <v>2189</v>
      </c>
      <c r="BC1579">
        <f>MATCH(BB1579,MONTHLY_INDEX!$A:$A,0)</f>
        <v>798</v>
      </c>
      <c r="BD1579">
        <f>MATCH(AU1579,MONTHLY_INDEX!$1:$1,0)</f>
        <v>80</v>
      </c>
      <c r="BE1579">
        <f>INDEX(MONTHLY_INDEX!$1:$1048576,Final!BC1579,Final!BD1579)</f>
        <v>96</v>
      </c>
      <c r="BF1579">
        <f>MATCH($BF$1,MONTHLY_INDEX!$1:$1,0)</f>
        <v>127</v>
      </c>
      <c r="BG1579">
        <f>INDEX(MONTHLY_INDEX!$1:$1048576,Final!BC1579,Final!BF1579)</f>
        <v>95.3</v>
      </c>
      <c r="BH1579" s="23">
        <f t="shared" si="732"/>
        <v>-7.2916666666666963E-3</v>
      </c>
      <c r="BI1579" s="14">
        <f t="shared" si="733"/>
        <v>469054.6875</v>
      </c>
      <c r="BJ1579" s="14">
        <f t="shared" si="734"/>
        <v>178851.19488441778</v>
      </c>
      <c r="BK1579" s="15">
        <f t="shared" si="715"/>
        <v>290203.49261558219</v>
      </c>
      <c r="BL1579" s="52">
        <v>0</v>
      </c>
      <c r="BM1579" s="15">
        <f t="shared" si="735"/>
        <v>290203.49261558219</v>
      </c>
    </row>
    <row r="1580" spans="1:65">
      <c r="A1580" s="8">
        <v>1578</v>
      </c>
      <c r="B1580" s="1" t="s">
        <v>44</v>
      </c>
      <c r="C1580" s="1">
        <v>1500</v>
      </c>
      <c r="D1580" s="1" t="s">
        <v>60</v>
      </c>
      <c r="E1580" s="1">
        <v>150000065</v>
      </c>
      <c r="F1580" s="1" t="s">
        <v>60</v>
      </c>
      <c r="G1580" s="1" t="s">
        <v>91</v>
      </c>
      <c r="H1580" s="1">
        <v>3</v>
      </c>
      <c r="I1580" s="1" t="s">
        <v>52</v>
      </c>
      <c r="J1580" s="1" t="s">
        <v>49</v>
      </c>
      <c r="K1580" s="1">
        <v>17406001</v>
      </c>
      <c r="L1580" s="1" t="s">
        <v>50</v>
      </c>
      <c r="M1580" s="1" t="s">
        <v>51</v>
      </c>
      <c r="N1580" s="1" t="s">
        <v>64</v>
      </c>
      <c r="O1580" s="1" t="s">
        <v>65</v>
      </c>
      <c r="P1580" s="1" t="s">
        <v>66</v>
      </c>
      <c r="Q1580" s="1" t="s">
        <v>67</v>
      </c>
      <c r="R1580" s="1" t="s">
        <v>87</v>
      </c>
      <c r="S1580" s="1" t="s">
        <v>88</v>
      </c>
      <c r="T1580" s="2">
        <v>43333</v>
      </c>
      <c r="U1580" s="2">
        <v>43333</v>
      </c>
      <c r="V1580" s="1" t="s">
        <v>52</v>
      </c>
      <c r="W1580" s="3">
        <v>1</v>
      </c>
      <c r="X1580" s="1" t="s">
        <v>53</v>
      </c>
      <c r="Y1580" s="4">
        <v>637760</v>
      </c>
      <c r="Z1580" s="4">
        <v>-83547</v>
      </c>
      <c r="AA1580" s="4">
        <v>0</v>
      </c>
      <c r="AB1580" s="4">
        <v>0</v>
      </c>
      <c r="AC1580" s="4">
        <v>0</v>
      </c>
      <c r="AD1580" s="4">
        <v>637760</v>
      </c>
      <c r="AE1580" s="5">
        <v>1685</v>
      </c>
      <c r="AF1580" s="1" t="s">
        <v>70</v>
      </c>
      <c r="AG1580" s="1" t="s">
        <v>71</v>
      </c>
      <c r="AH1580" s="1" t="s">
        <v>89</v>
      </c>
      <c r="AI1580" s="1" t="s">
        <v>57</v>
      </c>
      <c r="AJ1580" s="5">
        <v>10950</v>
      </c>
      <c r="AK1580" s="4">
        <v>-6616</v>
      </c>
      <c r="AL1580" s="4">
        <v>0</v>
      </c>
      <c r="AM1580" s="4">
        <v>0</v>
      </c>
      <c r="AN1580" s="4">
        <v>0</v>
      </c>
      <c r="AO1580" s="4">
        <v>-90163</v>
      </c>
      <c r="AP1580" s="4">
        <v>-90163</v>
      </c>
      <c r="AQ1580" s="4">
        <v>0</v>
      </c>
      <c r="AR1580" s="4">
        <v>547597</v>
      </c>
      <c r="AS1580" s="1" t="s">
        <v>52</v>
      </c>
      <c r="AT1580" s="9">
        <f t="shared" si="710"/>
        <v>43333</v>
      </c>
      <c r="AU1580" s="9">
        <f t="shared" si="711"/>
        <v>43313</v>
      </c>
      <c r="AV1580" s="9">
        <v>44798</v>
      </c>
      <c r="AW1580" s="11">
        <f t="shared" si="712"/>
        <v>4.0136986301369859</v>
      </c>
      <c r="AX1580">
        <v>10</v>
      </c>
      <c r="AY1580" s="12">
        <v>0.05</v>
      </c>
      <c r="AZ1580">
        <f t="shared" si="713"/>
        <v>9.5000000000000001E-2</v>
      </c>
      <c r="BA1580" s="13">
        <f t="shared" si="714"/>
        <v>637760</v>
      </c>
      <c r="BB1580" s="17" t="s">
        <v>2189</v>
      </c>
      <c r="BC1580">
        <f>MATCH(BB1580,MONTHLY_INDEX!$A:$A,0)</f>
        <v>798</v>
      </c>
      <c r="BD1580">
        <f>MATCH(AU1580,MONTHLY_INDEX!$1:$1,0)</f>
        <v>80</v>
      </c>
      <c r="BE1580">
        <f>INDEX(MONTHLY_INDEX!$1:$1048576,Final!BC1580,Final!BD1580)</f>
        <v>96</v>
      </c>
      <c r="BF1580">
        <f>MATCH($BF$1,MONTHLY_INDEX!$1:$1,0)</f>
        <v>127</v>
      </c>
      <c r="BG1580">
        <f>INDEX(MONTHLY_INDEX!$1:$1048576,Final!BC1580,Final!BF1580)</f>
        <v>95.3</v>
      </c>
      <c r="BH1580" s="23">
        <f t="shared" si="732"/>
        <v>-7.2916666666666963E-3</v>
      </c>
      <c r="BI1580" s="14">
        <f t="shared" si="733"/>
        <v>633109.66666666663</v>
      </c>
      <c r="BJ1580" s="14">
        <f t="shared" si="734"/>
        <v>241405.58317351594</v>
      </c>
      <c r="BK1580" s="15">
        <f t="shared" si="715"/>
        <v>391704.08349315065</v>
      </c>
      <c r="BL1580" s="52">
        <v>0</v>
      </c>
      <c r="BM1580" s="15">
        <f t="shared" si="735"/>
        <v>391704.08349315065</v>
      </c>
    </row>
    <row r="1581" spans="1:65">
      <c r="A1581" s="8">
        <v>1579</v>
      </c>
      <c r="B1581" s="1" t="s">
        <v>44</v>
      </c>
      <c r="C1581" s="1">
        <v>1500</v>
      </c>
      <c r="D1581" s="1" t="s">
        <v>60</v>
      </c>
      <c r="E1581" s="1">
        <v>150000065</v>
      </c>
      <c r="F1581" s="1" t="s">
        <v>60</v>
      </c>
      <c r="G1581" s="1" t="s">
        <v>92</v>
      </c>
      <c r="H1581" s="1">
        <v>4</v>
      </c>
      <c r="I1581" s="1" t="s">
        <v>52</v>
      </c>
      <c r="J1581" s="1" t="s">
        <v>49</v>
      </c>
      <c r="K1581" s="1">
        <v>17406001</v>
      </c>
      <c r="L1581" s="1" t="s">
        <v>50</v>
      </c>
      <c r="M1581" s="1" t="s">
        <v>51</v>
      </c>
      <c r="N1581" s="1" t="s">
        <v>64</v>
      </c>
      <c r="O1581" s="1" t="s">
        <v>65</v>
      </c>
      <c r="P1581" s="1" t="s">
        <v>66</v>
      </c>
      <c r="Q1581" s="1" t="s">
        <v>67</v>
      </c>
      <c r="R1581" s="1" t="s">
        <v>87</v>
      </c>
      <c r="S1581" s="1" t="s">
        <v>88</v>
      </c>
      <c r="T1581" s="2">
        <v>43333</v>
      </c>
      <c r="U1581" s="2">
        <v>43333</v>
      </c>
      <c r="V1581" s="1" t="s">
        <v>52</v>
      </c>
      <c r="W1581" s="3">
        <v>1</v>
      </c>
      <c r="X1581" s="1" t="s">
        <v>53</v>
      </c>
      <c r="Y1581" s="4">
        <v>21044329</v>
      </c>
      <c r="Z1581" s="4">
        <v>-2756887</v>
      </c>
      <c r="AA1581" s="4">
        <v>0</v>
      </c>
      <c r="AB1581" s="4">
        <v>0</v>
      </c>
      <c r="AC1581" s="4">
        <v>0</v>
      </c>
      <c r="AD1581" s="4">
        <v>21044329</v>
      </c>
      <c r="AE1581" s="5">
        <v>1685</v>
      </c>
      <c r="AF1581" s="1" t="s">
        <v>70</v>
      </c>
      <c r="AG1581" s="1" t="s">
        <v>71</v>
      </c>
      <c r="AH1581" s="1" t="s">
        <v>89</v>
      </c>
      <c r="AI1581" s="1" t="s">
        <v>57</v>
      </c>
      <c r="AJ1581" s="5">
        <v>10950</v>
      </c>
      <c r="AK1581" s="4">
        <v>-218303</v>
      </c>
      <c r="AL1581" s="4">
        <v>0</v>
      </c>
      <c r="AM1581" s="4">
        <v>0</v>
      </c>
      <c r="AN1581" s="4">
        <v>0</v>
      </c>
      <c r="AO1581" s="4">
        <v>-2975190</v>
      </c>
      <c r="AP1581" s="4">
        <v>-2975190</v>
      </c>
      <c r="AQ1581" s="4">
        <v>0</v>
      </c>
      <c r="AR1581" s="4">
        <v>18069139</v>
      </c>
      <c r="AS1581" s="1" t="s">
        <v>52</v>
      </c>
      <c r="AT1581" s="9">
        <f t="shared" si="710"/>
        <v>43333</v>
      </c>
      <c r="AU1581" s="9">
        <f t="shared" si="711"/>
        <v>43313</v>
      </c>
      <c r="AV1581" s="9">
        <v>44798</v>
      </c>
      <c r="AW1581" s="11">
        <f t="shared" si="712"/>
        <v>4.0136986301369859</v>
      </c>
      <c r="AX1581">
        <v>25</v>
      </c>
      <c r="AY1581" s="12">
        <v>0.05</v>
      </c>
      <c r="AZ1581">
        <f t="shared" si="713"/>
        <v>3.7999999999999999E-2</v>
      </c>
      <c r="BA1581" s="13">
        <f t="shared" si="714"/>
        <v>21044329</v>
      </c>
      <c r="BB1581" s="17" t="s">
        <v>2189</v>
      </c>
      <c r="BC1581">
        <f>MATCH(BB1581,MONTHLY_INDEX!$A:$A,0)</f>
        <v>798</v>
      </c>
      <c r="BD1581">
        <f>MATCH(AU1581,MONTHLY_INDEX!$1:$1,0)</f>
        <v>80</v>
      </c>
      <c r="BE1581">
        <f>INDEX(MONTHLY_INDEX!$1:$1048576,Final!BC1581,Final!BD1581)</f>
        <v>96</v>
      </c>
      <c r="BF1581">
        <f>MATCH($BF$1,MONTHLY_INDEX!$1:$1,0)</f>
        <v>127</v>
      </c>
      <c r="BG1581">
        <f>INDEX(MONTHLY_INDEX!$1:$1048576,Final!BC1581,Final!BF1581)</f>
        <v>95.3</v>
      </c>
      <c r="BH1581" s="23">
        <f t="shared" si="732"/>
        <v>-7.2916666666666963E-3</v>
      </c>
      <c r="BI1581" s="14">
        <f t="shared" si="733"/>
        <v>20890880.767708331</v>
      </c>
      <c r="BJ1581" s="14">
        <f t="shared" si="734"/>
        <v>3186288.5817488292</v>
      </c>
      <c r="BK1581" s="15">
        <f t="shared" si="715"/>
        <v>17704592.185959503</v>
      </c>
      <c r="BL1581" s="52">
        <v>0</v>
      </c>
      <c r="BM1581" s="15">
        <f t="shared" si="735"/>
        <v>17704592.185959503</v>
      </c>
    </row>
    <row r="1582" spans="1:65">
      <c r="A1582" s="8">
        <v>1580</v>
      </c>
      <c r="B1582" s="1" t="s">
        <v>44</v>
      </c>
      <c r="C1582" s="1">
        <v>1500</v>
      </c>
      <c r="D1582" s="1" t="s">
        <v>60</v>
      </c>
      <c r="E1582" s="1">
        <v>150000065</v>
      </c>
      <c r="F1582" s="1" t="s">
        <v>60</v>
      </c>
      <c r="G1582" s="1" t="s">
        <v>93</v>
      </c>
      <c r="H1582" s="1">
        <v>5</v>
      </c>
      <c r="I1582" s="1" t="s">
        <v>52</v>
      </c>
      <c r="J1582" s="1" t="s">
        <v>49</v>
      </c>
      <c r="K1582" s="1">
        <v>17406001</v>
      </c>
      <c r="L1582" s="1" t="s">
        <v>50</v>
      </c>
      <c r="M1582" s="1" t="s">
        <v>51</v>
      </c>
      <c r="N1582" s="1" t="s">
        <v>64</v>
      </c>
      <c r="O1582" s="1" t="s">
        <v>65</v>
      </c>
      <c r="P1582" s="1" t="s">
        <v>66</v>
      </c>
      <c r="Q1582" s="1" t="s">
        <v>67</v>
      </c>
      <c r="R1582" s="1" t="s">
        <v>87</v>
      </c>
      <c r="S1582" s="1" t="s">
        <v>88</v>
      </c>
      <c r="T1582" s="2">
        <v>43333</v>
      </c>
      <c r="U1582" s="2">
        <v>43333</v>
      </c>
      <c r="V1582" s="1" t="s">
        <v>52</v>
      </c>
      <c r="W1582" s="3">
        <v>1</v>
      </c>
      <c r="X1582" s="1" t="s">
        <v>53</v>
      </c>
      <c r="Y1582" s="4">
        <v>969266</v>
      </c>
      <c r="Z1582" s="4">
        <v>-126976</v>
      </c>
      <c r="AA1582" s="4">
        <v>0</v>
      </c>
      <c r="AB1582" s="4">
        <v>0</v>
      </c>
      <c r="AC1582" s="4">
        <v>0</v>
      </c>
      <c r="AD1582" s="4">
        <v>969266</v>
      </c>
      <c r="AE1582" s="5">
        <v>1685</v>
      </c>
      <c r="AF1582" s="1" t="s">
        <v>70</v>
      </c>
      <c r="AG1582" s="1" t="s">
        <v>71</v>
      </c>
      <c r="AH1582" s="1" t="s">
        <v>89</v>
      </c>
      <c r="AI1582" s="1" t="s">
        <v>57</v>
      </c>
      <c r="AJ1582" s="5">
        <v>10950</v>
      </c>
      <c r="AK1582" s="4">
        <v>-10055</v>
      </c>
      <c r="AL1582" s="4">
        <v>0</v>
      </c>
      <c r="AM1582" s="4">
        <v>0</v>
      </c>
      <c r="AN1582" s="4">
        <v>0</v>
      </c>
      <c r="AO1582" s="4">
        <v>-137031</v>
      </c>
      <c r="AP1582" s="4">
        <v>-137031</v>
      </c>
      <c r="AQ1582" s="4">
        <v>0</v>
      </c>
      <c r="AR1582" s="4">
        <v>832235</v>
      </c>
      <c r="AS1582" s="1" t="s">
        <v>52</v>
      </c>
      <c r="AT1582" s="9">
        <f t="shared" si="710"/>
        <v>43333</v>
      </c>
      <c r="AU1582" s="9">
        <f t="shared" si="711"/>
        <v>43313</v>
      </c>
      <c r="AV1582" s="9">
        <v>44798</v>
      </c>
      <c r="AW1582" s="11">
        <f t="shared" si="712"/>
        <v>4.0136986301369859</v>
      </c>
      <c r="AX1582">
        <v>25</v>
      </c>
      <c r="AY1582" s="12">
        <v>0.05</v>
      </c>
      <c r="AZ1582">
        <f t="shared" si="713"/>
        <v>3.7999999999999999E-2</v>
      </c>
      <c r="BA1582" s="13">
        <f t="shared" si="714"/>
        <v>969266</v>
      </c>
      <c r="BB1582" s="17" t="s">
        <v>2083</v>
      </c>
      <c r="BC1582">
        <f>MATCH(BB1582,MONTHLY_INDEX!$A:$A,0)</f>
        <v>745</v>
      </c>
      <c r="BD1582">
        <f>MATCH(AU1582,MONTHLY_INDEX!$1:$1,0)</f>
        <v>80</v>
      </c>
      <c r="BE1582">
        <f>INDEX(MONTHLY_INDEX!$1:$1048576,Final!BC1582,Final!BD1582)</f>
        <v>106.4</v>
      </c>
      <c r="BF1582">
        <f>MATCH($BF$1,MONTHLY_INDEX!$1:$1,0)</f>
        <v>127</v>
      </c>
      <c r="BG1582">
        <f>INDEX(MONTHLY_INDEX!$1:$1048576,Final!BC1582,Final!BF1582)</f>
        <v>115.4</v>
      </c>
      <c r="BH1582" s="23">
        <f t="shared" si="732"/>
        <v>8.4586466165413529E-2</v>
      </c>
      <c r="BI1582" s="14">
        <f t="shared" si="733"/>
        <v>1051252.7857142857</v>
      </c>
      <c r="BJ1582" s="14">
        <f t="shared" si="734"/>
        <v>160337.65090606653</v>
      </c>
      <c r="BK1582" s="15">
        <f t="shared" si="715"/>
        <v>890915.13480821915</v>
      </c>
      <c r="BL1582" s="52">
        <v>0</v>
      </c>
      <c r="BM1582" s="15">
        <f t="shared" si="735"/>
        <v>890915.13480821915</v>
      </c>
    </row>
    <row r="1583" spans="1:65">
      <c r="A1583" s="8">
        <v>1581</v>
      </c>
      <c r="B1583" s="1" t="s">
        <v>44</v>
      </c>
      <c r="C1583" s="1">
        <v>1500</v>
      </c>
      <c r="D1583" s="1" t="s">
        <v>60</v>
      </c>
      <c r="E1583" s="1">
        <v>150000065</v>
      </c>
      <c r="F1583" s="1" t="s">
        <v>60</v>
      </c>
      <c r="G1583" s="1" t="s">
        <v>94</v>
      </c>
      <c r="H1583" s="1">
        <v>6</v>
      </c>
      <c r="I1583" s="1" t="s">
        <v>52</v>
      </c>
      <c r="J1583" s="1" t="s">
        <v>49</v>
      </c>
      <c r="K1583" s="1">
        <v>17406001</v>
      </c>
      <c r="L1583" s="1" t="s">
        <v>50</v>
      </c>
      <c r="M1583" s="1" t="s">
        <v>51</v>
      </c>
      <c r="N1583" s="1" t="s">
        <v>64</v>
      </c>
      <c r="O1583" s="1" t="s">
        <v>65</v>
      </c>
      <c r="P1583" s="1" t="s">
        <v>66</v>
      </c>
      <c r="Q1583" s="1" t="s">
        <v>67</v>
      </c>
      <c r="R1583" s="1" t="s">
        <v>87</v>
      </c>
      <c r="S1583" s="1" t="s">
        <v>88</v>
      </c>
      <c r="T1583" s="2">
        <v>43333</v>
      </c>
      <c r="U1583" s="2">
        <v>43333</v>
      </c>
      <c r="V1583" s="1" t="s">
        <v>52</v>
      </c>
      <c r="W1583" s="3">
        <v>1</v>
      </c>
      <c r="X1583" s="1" t="s">
        <v>53</v>
      </c>
      <c r="Y1583" s="4">
        <v>735000</v>
      </c>
      <c r="Z1583" s="4">
        <v>-96287</v>
      </c>
      <c r="AA1583" s="4">
        <v>0</v>
      </c>
      <c r="AB1583" s="4">
        <v>0</v>
      </c>
      <c r="AC1583" s="4">
        <v>0</v>
      </c>
      <c r="AD1583" s="4">
        <v>735000</v>
      </c>
      <c r="AE1583" s="5">
        <v>1685</v>
      </c>
      <c r="AF1583" s="1" t="s">
        <v>70</v>
      </c>
      <c r="AG1583" s="1" t="s">
        <v>71</v>
      </c>
      <c r="AH1583" s="1" t="s">
        <v>89</v>
      </c>
      <c r="AI1583" s="1" t="s">
        <v>57</v>
      </c>
      <c r="AJ1583" s="5">
        <v>10950</v>
      </c>
      <c r="AK1583" s="4">
        <v>-7625</v>
      </c>
      <c r="AL1583" s="4">
        <v>0</v>
      </c>
      <c r="AM1583" s="4">
        <v>0</v>
      </c>
      <c r="AN1583" s="4">
        <v>0</v>
      </c>
      <c r="AO1583" s="4">
        <v>-103912</v>
      </c>
      <c r="AP1583" s="4">
        <v>-103912</v>
      </c>
      <c r="AQ1583" s="4">
        <v>0</v>
      </c>
      <c r="AR1583" s="4">
        <v>631088</v>
      </c>
      <c r="AS1583" s="1" t="s">
        <v>52</v>
      </c>
      <c r="AT1583" s="9">
        <f t="shared" si="710"/>
        <v>43333</v>
      </c>
      <c r="AU1583" s="9">
        <f t="shared" si="711"/>
        <v>43313</v>
      </c>
      <c r="AV1583" s="9">
        <v>44798</v>
      </c>
      <c r="AW1583" s="11">
        <f t="shared" si="712"/>
        <v>4.0136986301369859</v>
      </c>
      <c r="AX1583">
        <v>10</v>
      </c>
      <c r="AY1583" s="12">
        <v>0.05</v>
      </c>
      <c r="AZ1583">
        <f t="shared" si="713"/>
        <v>9.5000000000000001E-2</v>
      </c>
      <c r="BA1583" s="13">
        <f t="shared" si="714"/>
        <v>735000</v>
      </c>
      <c r="BB1583" s="17" t="s">
        <v>1853</v>
      </c>
      <c r="BC1583">
        <f>MATCH(BB1583,MONTHLY_INDEX!$A:$A,0)</f>
        <v>630</v>
      </c>
      <c r="BD1583">
        <f>MATCH(AU1583,MONTHLY_INDEX!$1:$1,0)</f>
        <v>80</v>
      </c>
      <c r="BE1583">
        <f>INDEX(MONTHLY_INDEX!$1:$1048576,Final!BC1583,Final!BD1583)</f>
        <v>111.6</v>
      </c>
      <c r="BF1583">
        <f>MATCH($BF$1,MONTHLY_INDEX!$1:$1,0)</f>
        <v>127</v>
      </c>
      <c r="BG1583">
        <f>INDEX(MONTHLY_INDEX!$1:$1048576,Final!BC1583,Final!BF1583)</f>
        <v>151.1</v>
      </c>
      <c r="BH1583" s="23">
        <f t="shared" si="732"/>
        <v>0.35394265232974914</v>
      </c>
      <c r="BI1583" s="14">
        <f t="shared" si="733"/>
        <v>995147.84946236562</v>
      </c>
      <c r="BJ1583" s="14">
        <f t="shared" si="734"/>
        <v>379451.2382162321</v>
      </c>
      <c r="BK1583" s="15">
        <f t="shared" si="715"/>
        <v>615696.61124613346</v>
      </c>
      <c r="BL1583" s="52">
        <v>0</v>
      </c>
      <c r="BM1583" s="15">
        <f t="shared" si="735"/>
        <v>615696.61124613346</v>
      </c>
    </row>
    <row r="1584" spans="1:65">
      <c r="A1584" s="8">
        <v>1582</v>
      </c>
      <c r="B1584" s="1" t="s">
        <v>44</v>
      </c>
      <c r="C1584" s="1">
        <v>1500</v>
      </c>
      <c r="D1584" s="1" t="s">
        <v>60</v>
      </c>
      <c r="E1584" s="1">
        <v>150000065</v>
      </c>
      <c r="F1584" s="1" t="s">
        <v>60</v>
      </c>
      <c r="G1584" s="1" t="s">
        <v>95</v>
      </c>
      <c r="H1584" s="1">
        <v>7</v>
      </c>
      <c r="I1584" s="1" t="s">
        <v>52</v>
      </c>
      <c r="J1584" s="1" t="s">
        <v>49</v>
      </c>
      <c r="K1584" s="1">
        <v>17406001</v>
      </c>
      <c r="L1584" s="1" t="s">
        <v>50</v>
      </c>
      <c r="M1584" s="1" t="s">
        <v>51</v>
      </c>
      <c r="N1584" s="1" t="s">
        <v>64</v>
      </c>
      <c r="O1584" s="1" t="s">
        <v>65</v>
      </c>
      <c r="P1584" s="1" t="s">
        <v>66</v>
      </c>
      <c r="Q1584" s="1" t="s">
        <v>67</v>
      </c>
      <c r="R1584" s="1" t="s">
        <v>87</v>
      </c>
      <c r="S1584" s="1" t="s">
        <v>88</v>
      </c>
      <c r="T1584" s="2">
        <v>43333</v>
      </c>
      <c r="U1584" s="2">
        <v>43333</v>
      </c>
      <c r="V1584" s="1" t="s">
        <v>52</v>
      </c>
      <c r="W1584" s="3">
        <v>1</v>
      </c>
      <c r="X1584" s="1" t="s">
        <v>53</v>
      </c>
      <c r="Y1584" s="4">
        <v>126000</v>
      </c>
      <c r="Z1584" s="4">
        <v>-16506</v>
      </c>
      <c r="AA1584" s="4">
        <v>0</v>
      </c>
      <c r="AB1584" s="4">
        <v>0</v>
      </c>
      <c r="AC1584" s="4">
        <v>0</v>
      </c>
      <c r="AD1584" s="4">
        <v>126000</v>
      </c>
      <c r="AE1584" s="5">
        <v>1685</v>
      </c>
      <c r="AF1584" s="1" t="s">
        <v>70</v>
      </c>
      <c r="AG1584" s="1" t="s">
        <v>71</v>
      </c>
      <c r="AH1584" s="1" t="s">
        <v>89</v>
      </c>
      <c r="AI1584" s="1" t="s">
        <v>57</v>
      </c>
      <c r="AJ1584" s="5">
        <v>10950</v>
      </c>
      <c r="AK1584" s="4">
        <v>-1307</v>
      </c>
      <c r="AL1584" s="4">
        <v>0</v>
      </c>
      <c r="AM1584" s="4">
        <v>0</v>
      </c>
      <c r="AN1584" s="4">
        <v>0</v>
      </c>
      <c r="AO1584" s="4">
        <v>-17813</v>
      </c>
      <c r="AP1584" s="4">
        <v>-17813</v>
      </c>
      <c r="AQ1584" s="4">
        <v>0</v>
      </c>
      <c r="AR1584" s="4">
        <v>108187</v>
      </c>
      <c r="AS1584" s="1" t="s">
        <v>52</v>
      </c>
      <c r="AT1584" s="9">
        <f t="shared" si="710"/>
        <v>43333</v>
      </c>
      <c r="AU1584" s="9">
        <f t="shared" si="711"/>
        <v>43313</v>
      </c>
      <c r="AV1584" s="9">
        <v>44798</v>
      </c>
      <c r="AW1584" s="11">
        <f t="shared" si="712"/>
        <v>4.0136986301369859</v>
      </c>
      <c r="AX1584">
        <v>25</v>
      </c>
      <c r="AY1584" s="12">
        <v>0.05</v>
      </c>
      <c r="AZ1584">
        <f t="shared" si="713"/>
        <v>3.7999999999999999E-2</v>
      </c>
      <c r="BA1584" s="13">
        <f t="shared" si="714"/>
        <v>126000</v>
      </c>
      <c r="BB1584" s="17" t="s">
        <v>2189</v>
      </c>
      <c r="BC1584">
        <f>MATCH(BB1584,MONTHLY_INDEX!$A:$A,0)</f>
        <v>798</v>
      </c>
      <c r="BD1584">
        <f>MATCH(AU1584,MONTHLY_INDEX!$1:$1,0)</f>
        <v>80</v>
      </c>
      <c r="BE1584">
        <f>INDEX(MONTHLY_INDEX!$1:$1048576,Final!BC1584,Final!BD1584)</f>
        <v>96</v>
      </c>
      <c r="BF1584">
        <f>MATCH($BF$1,MONTHLY_INDEX!$1:$1,0)</f>
        <v>127</v>
      </c>
      <c r="BG1584">
        <f>INDEX(MONTHLY_INDEX!$1:$1048576,Final!BC1584,Final!BF1584)</f>
        <v>95.3</v>
      </c>
      <c r="BH1584" s="23">
        <f t="shared" si="732"/>
        <v>-7.2916666666666963E-3</v>
      </c>
      <c r="BI1584" s="14">
        <f t="shared" si="733"/>
        <v>125081.25</v>
      </c>
      <c r="BJ1584" s="14">
        <f t="shared" si="734"/>
        <v>19077.460787671229</v>
      </c>
      <c r="BK1584" s="15">
        <f t="shared" si="715"/>
        <v>106003.78921232877</v>
      </c>
      <c r="BL1584" s="52">
        <v>0</v>
      </c>
      <c r="BM1584" s="15">
        <f t="shared" si="735"/>
        <v>106003.78921232877</v>
      </c>
    </row>
    <row r="1585" spans="1:65">
      <c r="A1585" s="8">
        <v>1583</v>
      </c>
      <c r="B1585" s="1" t="s">
        <v>44</v>
      </c>
      <c r="C1585" s="1">
        <v>1500</v>
      </c>
      <c r="D1585" s="1" t="s">
        <v>60</v>
      </c>
      <c r="E1585" s="1">
        <v>150000065</v>
      </c>
      <c r="F1585" s="1" t="s">
        <v>60</v>
      </c>
      <c r="G1585" s="1" t="s">
        <v>96</v>
      </c>
      <c r="H1585" s="1">
        <v>8</v>
      </c>
      <c r="I1585" s="1" t="s">
        <v>52</v>
      </c>
      <c r="J1585" s="1" t="s">
        <v>49</v>
      </c>
      <c r="K1585" s="1">
        <v>17406001</v>
      </c>
      <c r="L1585" s="1" t="s">
        <v>50</v>
      </c>
      <c r="M1585" s="1" t="s">
        <v>51</v>
      </c>
      <c r="N1585" s="1" t="s">
        <v>64</v>
      </c>
      <c r="O1585" s="1" t="s">
        <v>65</v>
      </c>
      <c r="P1585" s="1" t="s">
        <v>66</v>
      </c>
      <c r="Q1585" s="1" t="s">
        <v>67</v>
      </c>
      <c r="R1585" s="1" t="s">
        <v>87</v>
      </c>
      <c r="S1585" s="1" t="s">
        <v>88</v>
      </c>
      <c r="T1585" s="2">
        <v>43333</v>
      </c>
      <c r="U1585" s="2">
        <v>43333</v>
      </c>
      <c r="V1585" s="1" t="s">
        <v>52</v>
      </c>
      <c r="W1585" s="3">
        <v>1</v>
      </c>
      <c r="X1585" s="1" t="s">
        <v>53</v>
      </c>
      <c r="Y1585" s="4">
        <v>29327302</v>
      </c>
      <c r="Z1585" s="4">
        <v>-3841988</v>
      </c>
      <c r="AA1585" s="4">
        <v>0</v>
      </c>
      <c r="AB1585" s="4">
        <v>0</v>
      </c>
      <c r="AC1585" s="4">
        <v>0</v>
      </c>
      <c r="AD1585" s="4">
        <v>29327302</v>
      </c>
      <c r="AE1585" s="5">
        <v>1685</v>
      </c>
      <c r="AF1585" s="1" t="s">
        <v>70</v>
      </c>
      <c r="AG1585" s="1" t="s">
        <v>71</v>
      </c>
      <c r="AH1585" s="1" t="s">
        <v>89</v>
      </c>
      <c r="AI1585" s="1" t="s">
        <v>57</v>
      </c>
      <c r="AJ1585" s="5">
        <v>10950</v>
      </c>
      <c r="AK1585" s="4">
        <v>-304227</v>
      </c>
      <c r="AL1585" s="4">
        <v>0</v>
      </c>
      <c r="AM1585" s="4">
        <v>0</v>
      </c>
      <c r="AN1585" s="4">
        <v>0</v>
      </c>
      <c r="AO1585" s="4">
        <v>-4146215</v>
      </c>
      <c r="AP1585" s="4">
        <v>-4146215</v>
      </c>
      <c r="AQ1585" s="4">
        <v>0</v>
      </c>
      <c r="AR1585" s="4">
        <v>25181087</v>
      </c>
      <c r="AS1585" s="1" t="s">
        <v>52</v>
      </c>
      <c r="AT1585" s="9">
        <f t="shared" si="710"/>
        <v>43333</v>
      </c>
      <c r="AU1585" s="9">
        <f t="shared" si="711"/>
        <v>43313</v>
      </c>
      <c r="AV1585" s="9">
        <v>44798</v>
      </c>
      <c r="AW1585" s="11">
        <f t="shared" si="712"/>
        <v>4.0136986301369859</v>
      </c>
      <c r="AX1585">
        <v>25</v>
      </c>
      <c r="AY1585" s="12">
        <v>0.05</v>
      </c>
      <c r="AZ1585">
        <f t="shared" si="713"/>
        <v>3.7999999999999999E-2</v>
      </c>
      <c r="BA1585" s="13">
        <f t="shared" si="714"/>
        <v>29327302</v>
      </c>
      <c r="BB1585" s="17" t="s">
        <v>2189</v>
      </c>
      <c r="BC1585">
        <f>MATCH(BB1585,MONTHLY_INDEX!$A:$A,0)</f>
        <v>798</v>
      </c>
      <c r="BD1585">
        <f>MATCH(AU1585,MONTHLY_INDEX!$1:$1,0)</f>
        <v>80</v>
      </c>
      <c r="BE1585">
        <f>INDEX(MONTHLY_INDEX!$1:$1048576,Final!BC1585,Final!BD1585)</f>
        <v>96</v>
      </c>
      <c r="BF1585">
        <f>MATCH($BF$1,MONTHLY_INDEX!$1:$1,0)</f>
        <v>127</v>
      </c>
      <c r="BG1585">
        <f>INDEX(MONTHLY_INDEX!$1:$1048576,Final!BC1585,Final!BF1585)</f>
        <v>95.3</v>
      </c>
      <c r="BH1585" s="23">
        <f t="shared" si="732"/>
        <v>-7.2916666666666963E-3</v>
      </c>
      <c r="BI1585" s="14">
        <f t="shared" si="733"/>
        <v>29113457.089583334</v>
      </c>
      <c r="BJ1585" s="14">
        <f t="shared" si="734"/>
        <v>4440400.4278824767</v>
      </c>
      <c r="BK1585" s="15">
        <f t="shared" si="715"/>
        <v>24673056.661700856</v>
      </c>
      <c r="BL1585" s="52">
        <v>0</v>
      </c>
      <c r="BM1585" s="15">
        <f t="shared" si="735"/>
        <v>24673056.661700856</v>
      </c>
    </row>
    <row r="1586" spans="1:65">
      <c r="A1586" s="8">
        <v>1584</v>
      </c>
      <c r="B1586" s="1" t="s">
        <v>44</v>
      </c>
      <c r="C1586" s="1">
        <v>1500</v>
      </c>
      <c r="D1586" s="1" t="s">
        <v>60</v>
      </c>
      <c r="E1586" s="1">
        <v>150000065</v>
      </c>
      <c r="F1586" s="1" t="s">
        <v>60</v>
      </c>
      <c r="G1586" s="1" t="s">
        <v>97</v>
      </c>
      <c r="H1586" s="1">
        <v>9</v>
      </c>
      <c r="I1586" s="1" t="s">
        <v>52</v>
      </c>
      <c r="J1586" s="1" t="s">
        <v>49</v>
      </c>
      <c r="K1586" s="1">
        <v>17406001</v>
      </c>
      <c r="L1586" s="1" t="s">
        <v>50</v>
      </c>
      <c r="M1586" s="1" t="s">
        <v>51</v>
      </c>
      <c r="N1586" s="1" t="s">
        <v>64</v>
      </c>
      <c r="O1586" s="1" t="s">
        <v>65</v>
      </c>
      <c r="P1586" s="1" t="s">
        <v>66</v>
      </c>
      <c r="Q1586" s="1" t="s">
        <v>67</v>
      </c>
      <c r="R1586" s="1" t="s">
        <v>87</v>
      </c>
      <c r="S1586" s="1" t="s">
        <v>88</v>
      </c>
      <c r="T1586" s="2">
        <v>43333</v>
      </c>
      <c r="U1586" s="2">
        <v>43333</v>
      </c>
      <c r="V1586" s="1" t="s">
        <v>52</v>
      </c>
      <c r="W1586" s="3">
        <v>1</v>
      </c>
      <c r="X1586" s="1" t="s">
        <v>53</v>
      </c>
      <c r="Y1586" s="4">
        <v>1517250</v>
      </c>
      <c r="Z1586" s="4">
        <v>-198765</v>
      </c>
      <c r="AA1586" s="4">
        <v>0</v>
      </c>
      <c r="AB1586" s="4">
        <v>0</v>
      </c>
      <c r="AC1586" s="4">
        <v>0</v>
      </c>
      <c r="AD1586" s="4">
        <v>1517250</v>
      </c>
      <c r="AE1586" s="5">
        <v>1685</v>
      </c>
      <c r="AF1586" s="1" t="s">
        <v>70</v>
      </c>
      <c r="AG1586" s="1" t="s">
        <v>71</v>
      </c>
      <c r="AH1586" s="1" t="s">
        <v>89</v>
      </c>
      <c r="AI1586" s="1" t="s">
        <v>57</v>
      </c>
      <c r="AJ1586" s="5">
        <v>10950</v>
      </c>
      <c r="AK1586" s="4">
        <v>-15739</v>
      </c>
      <c r="AL1586" s="4">
        <v>0</v>
      </c>
      <c r="AM1586" s="4">
        <v>0</v>
      </c>
      <c r="AN1586" s="4">
        <v>0</v>
      </c>
      <c r="AO1586" s="4">
        <v>-214504</v>
      </c>
      <c r="AP1586" s="4">
        <v>-214504</v>
      </c>
      <c r="AQ1586" s="4">
        <v>0</v>
      </c>
      <c r="AR1586" s="4">
        <v>1302746</v>
      </c>
      <c r="AS1586" s="1" t="s">
        <v>52</v>
      </c>
      <c r="AT1586" s="9">
        <f t="shared" si="710"/>
        <v>43333</v>
      </c>
      <c r="AU1586" s="9">
        <f t="shared" si="711"/>
        <v>43313</v>
      </c>
      <c r="AV1586" s="9">
        <v>44798</v>
      </c>
      <c r="AW1586" s="11">
        <f t="shared" si="712"/>
        <v>4.0136986301369859</v>
      </c>
      <c r="AX1586">
        <v>15</v>
      </c>
      <c r="AY1586" s="12">
        <v>0.05</v>
      </c>
      <c r="AZ1586">
        <f t="shared" si="713"/>
        <v>6.3333333333333325E-2</v>
      </c>
      <c r="BA1586" s="13">
        <f t="shared" si="714"/>
        <v>1517250</v>
      </c>
      <c r="BB1586" s="17" t="s">
        <v>1941</v>
      </c>
      <c r="BC1586">
        <f>MATCH(BB1586,MONTHLY_INDEX!$A:$A,0)</f>
        <v>674</v>
      </c>
      <c r="BD1586">
        <f>MATCH(AU1586,MONTHLY_INDEX!$1:$1,0)</f>
        <v>80</v>
      </c>
      <c r="BE1586">
        <f>INDEX(MONTHLY_INDEX!$1:$1048576,Final!BC1586,Final!BD1586)</f>
        <v>105.1</v>
      </c>
      <c r="BF1586">
        <f>MATCH($BF$1,MONTHLY_INDEX!$1:$1,0)</f>
        <v>127</v>
      </c>
      <c r="BG1586">
        <f>INDEX(MONTHLY_INDEX!$1:$1048576,Final!BC1586,Final!BF1586)</f>
        <v>122.8</v>
      </c>
      <c r="BH1586" s="23">
        <f t="shared" si="732"/>
        <v>0.16841103710751668</v>
      </c>
      <c r="BI1586" s="14">
        <f t="shared" si="733"/>
        <v>1772771.6460513796</v>
      </c>
      <c r="BJ1586" s="14">
        <f t="shared" si="734"/>
        <v>450640.17139580037</v>
      </c>
      <c r="BK1586" s="15">
        <f t="shared" si="715"/>
        <v>1322131.4746555793</v>
      </c>
      <c r="BL1586" s="52">
        <v>0</v>
      </c>
      <c r="BM1586" s="15">
        <f t="shared" si="735"/>
        <v>1322131.4746555793</v>
      </c>
    </row>
    <row r="1587" spans="1:65">
      <c r="A1587" s="8">
        <v>1585</v>
      </c>
      <c r="B1587" s="1" t="s">
        <v>44</v>
      </c>
      <c r="C1587" s="1">
        <v>1500</v>
      </c>
      <c r="D1587" s="1" t="s">
        <v>60</v>
      </c>
      <c r="E1587" s="1">
        <v>150000065</v>
      </c>
      <c r="F1587" s="1" t="s">
        <v>60</v>
      </c>
      <c r="G1587" s="1" t="s">
        <v>98</v>
      </c>
      <c r="H1587" s="1">
        <v>10</v>
      </c>
      <c r="I1587" s="1" t="s">
        <v>52</v>
      </c>
      <c r="J1587" s="1" t="s">
        <v>49</v>
      </c>
      <c r="K1587" s="1">
        <v>17406001</v>
      </c>
      <c r="L1587" s="1" t="s">
        <v>50</v>
      </c>
      <c r="M1587" s="1" t="s">
        <v>51</v>
      </c>
      <c r="N1587" s="1" t="s">
        <v>64</v>
      </c>
      <c r="O1587" s="1" t="s">
        <v>65</v>
      </c>
      <c r="P1587" s="1" t="s">
        <v>66</v>
      </c>
      <c r="Q1587" s="1" t="s">
        <v>67</v>
      </c>
      <c r="R1587" s="1" t="s">
        <v>87</v>
      </c>
      <c r="S1587" s="1" t="s">
        <v>88</v>
      </c>
      <c r="T1587" s="2">
        <v>43333</v>
      </c>
      <c r="U1587" s="2">
        <v>43333</v>
      </c>
      <c r="V1587" s="1" t="s">
        <v>52</v>
      </c>
      <c r="W1587" s="3">
        <v>1</v>
      </c>
      <c r="X1587" s="1" t="s">
        <v>53</v>
      </c>
      <c r="Y1587" s="4">
        <v>312900</v>
      </c>
      <c r="Z1587" s="4">
        <v>-40991</v>
      </c>
      <c r="AA1587" s="4">
        <v>0</v>
      </c>
      <c r="AB1587" s="4">
        <v>0</v>
      </c>
      <c r="AC1587" s="4">
        <v>0</v>
      </c>
      <c r="AD1587" s="4">
        <v>312900</v>
      </c>
      <c r="AE1587" s="5">
        <v>1685</v>
      </c>
      <c r="AF1587" s="1" t="s">
        <v>70</v>
      </c>
      <c r="AG1587" s="1" t="s">
        <v>71</v>
      </c>
      <c r="AH1587" s="1" t="s">
        <v>89</v>
      </c>
      <c r="AI1587" s="1" t="s">
        <v>57</v>
      </c>
      <c r="AJ1587" s="5">
        <v>10950</v>
      </c>
      <c r="AK1587" s="4">
        <v>-3246</v>
      </c>
      <c r="AL1587" s="4">
        <v>0</v>
      </c>
      <c r="AM1587" s="4">
        <v>0</v>
      </c>
      <c r="AN1587" s="4">
        <v>0</v>
      </c>
      <c r="AO1587" s="4">
        <v>-44237</v>
      </c>
      <c r="AP1587" s="4">
        <v>-44237</v>
      </c>
      <c r="AQ1587" s="4">
        <v>0</v>
      </c>
      <c r="AR1587" s="4">
        <v>268663</v>
      </c>
      <c r="AS1587" s="1" t="s">
        <v>52</v>
      </c>
      <c r="AT1587" s="9">
        <f t="shared" si="710"/>
        <v>43333</v>
      </c>
      <c r="AU1587" s="9">
        <f t="shared" si="711"/>
        <v>43313</v>
      </c>
      <c r="AV1587" s="9">
        <v>44798</v>
      </c>
      <c r="AW1587" s="11">
        <f t="shared" si="712"/>
        <v>4.0136986301369859</v>
      </c>
      <c r="AX1587">
        <v>10</v>
      </c>
      <c r="AY1587" s="12">
        <v>0.05</v>
      </c>
      <c r="AZ1587">
        <f t="shared" si="713"/>
        <v>9.5000000000000001E-2</v>
      </c>
      <c r="BA1587" s="13">
        <f t="shared" si="714"/>
        <v>312900</v>
      </c>
      <c r="BB1587" s="17" t="s">
        <v>2189</v>
      </c>
      <c r="BC1587">
        <f>MATCH(BB1587,MONTHLY_INDEX!$A:$A,0)</f>
        <v>798</v>
      </c>
      <c r="BD1587">
        <f>MATCH(AU1587,MONTHLY_INDEX!$1:$1,0)</f>
        <v>80</v>
      </c>
      <c r="BE1587">
        <f>INDEX(MONTHLY_INDEX!$1:$1048576,Final!BC1587,Final!BD1587)</f>
        <v>96</v>
      </c>
      <c r="BF1587">
        <f>MATCH($BF$1,MONTHLY_INDEX!$1:$1,0)</f>
        <v>127</v>
      </c>
      <c r="BG1587">
        <f>INDEX(MONTHLY_INDEX!$1:$1048576,Final!BC1587,Final!BF1587)</f>
        <v>95.3</v>
      </c>
      <c r="BH1587" s="23">
        <f t="shared" si="732"/>
        <v>-7.2916666666666963E-3</v>
      </c>
      <c r="BI1587" s="14">
        <f t="shared" si="733"/>
        <v>310618.4375</v>
      </c>
      <c r="BJ1587" s="14">
        <f t="shared" si="734"/>
        <v>118439.2357234589</v>
      </c>
      <c r="BK1587" s="15">
        <f t="shared" si="715"/>
        <v>192179.2017765411</v>
      </c>
      <c r="BL1587" s="52">
        <v>0</v>
      </c>
      <c r="BM1587" s="15">
        <f t="shared" si="735"/>
        <v>192179.2017765411</v>
      </c>
    </row>
    <row r="1588" spans="1:65">
      <c r="A1588" s="8">
        <v>1586</v>
      </c>
      <c r="B1588" s="1" t="s">
        <v>44</v>
      </c>
      <c r="C1588" s="1">
        <v>1500</v>
      </c>
      <c r="D1588" s="1" t="s">
        <v>60</v>
      </c>
      <c r="E1588" s="1">
        <v>150000065</v>
      </c>
      <c r="F1588" s="1" t="s">
        <v>60</v>
      </c>
      <c r="G1588" s="1" t="s">
        <v>99</v>
      </c>
      <c r="H1588" s="1">
        <v>11</v>
      </c>
      <c r="I1588" s="1" t="s">
        <v>52</v>
      </c>
      <c r="J1588" s="1" t="s">
        <v>49</v>
      </c>
      <c r="K1588" s="1">
        <v>17406001</v>
      </c>
      <c r="L1588" s="1" t="s">
        <v>50</v>
      </c>
      <c r="M1588" s="1" t="s">
        <v>51</v>
      </c>
      <c r="N1588" s="1" t="s">
        <v>64</v>
      </c>
      <c r="O1588" s="1" t="s">
        <v>65</v>
      </c>
      <c r="P1588" s="1" t="s">
        <v>66</v>
      </c>
      <c r="Q1588" s="1" t="s">
        <v>67</v>
      </c>
      <c r="R1588" s="1" t="s">
        <v>87</v>
      </c>
      <c r="S1588" s="1" t="s">
        <v>88</v>
      </c>
      <c r="T1588" s="2">
        <v>43333</v>
      </c>
      <c r="U1588" s="2">
        <v>43333</v>
      </c>
      <c r="V1588" s="1" t="s">
        <v>52</v>
      </c>
      <c r="W1588" s="3">
        <v>1</v>
      </c>
      <c r="X1588" s="1" t="s">
        <v>53</v>
      </c>
      <c r="Y1588" s="4">
        <v>1174950</v>
      </c>
      <c r="Z1588" s="4">
        <v>-153922</v>
      </c>
      <c r="AA1588" s="4">
        <v>0</v>
      </c>
      <c r="AB1588" s="4">
        <v>0</v>
      </c>
      <c r="AC1588" s="4">
        <v>0</v>
      </c>
      <c r="AD1588" s="4">
        <v>1174950</v>
      </c>
      <c r="AE1588" s="5">
        <v>1685</v>
      </c>
      <c r="AF1588" s="1" t="s">
        <v>70</v>
      </c>
      <c r="AG1588" s="1" t="s">
        <v>71</v>
      </c>
      <c r="AH1588" s="1" t="s">
        <v>89</v>
      </c>
      <c r="AI1588" s="1" t="s">
        <v>57</v>
      </c>
      <c r="AJ1588" s="5">
        <v>10950</v>
      </c>
      <c r="AK1588" s="4">
        <v>-12188</v>
      </c>
      <c r="AL1588" s="4">
        <v>0</v>
      </c>
      <c r="AM1588" s="4">
        <v>0</v>
      </c>
      <c r="AN1588" s="4">
        <v>0</v>
      </c>
      <c r="AO1588" s="4">
        <v>-166110</v>
      </c>
      <c r="AP1588" s="4">
        <v>-166110</v>
      </c>
      <c r="AQ1588" s="4">
        <v>0</v>
      </c>
      <c r="AR1588" s="4">
        <v>1008840</v>
      </c>
      <c r="AS1588" s="1" t="s">
        <v>52</v>
      </c>
      <c r="AT1588" s="9">
        <f t="shared" si="710"/>
        <v>43333</v>
      </c>
      <c r="AU1588" s="9">
        <f t="shared" si="711"/>
        <v>43313</v>
      </c>
      <c r="AV1588" s="9">
        <v>44798</v>
      </c>
      <c r="AW1588" s="11">
        <f t="shared" si="712"/>
        <v>4.0136986301369859</v>
      </c>
      <c r="AX1588">
        <v>10</v>
      </c>
      <c r="AY1588" s="12">
        <v>0.05</v>
      </c>
      <c r="AZ1588">
        <f t="shared" si="713"/>
        <v>9.5000000000000001E-2</v>
      </c>
      <c r="BA1588" s="13">
        <f t="shared" si="714"/>
        <v>1174950</v>
      </c>
      <c r="BB1588" s="17" t="s">
        <v>2189</v>
      </c>
      <c r="BC1588">
        <f>MATCH(BB1588,MONTHLY_INDEX!$A:$A,0)</f>
        <v>798</v>
      </c>
      <c r="BD1588">
        <f>MATCH(AU1588,MONTHLY_INDEX!$1:$1,0)</f>
        <v>80</v>
      </c>
      <c r="BE1588">
        <f>INDEX(MONTHLY_INDEX!$1:$1048576,Final!BC1588,Final!BD1588)</f>
        <v>96</v>
      </c>
      <c r="BF1588">
        <f>MATCH($BF$1,MONTHLY_INDEX!$1:$1,0)</f>
        <v>127</v>
      </c>
      <c r="BG1588">
        <f>INDEX(MONTHLY_INDEX!$1:$1048576,Final!BC1588,Final!BF1588)</f>
        <v>95.3</v>
      </c>
      <c r="BH1588" s="23">
        <f t="shared" si="732"/>
        <v>-7.2916666666666963E-3</v>
      </c>
      <c r="BI1588" s="14">
        <f t="shared" si="733"/>
        <v>1166382.65625</v>
      </c>
      <c r="BJ1588" s="14">
        <f t="shared" si="734"/>
        <v>444743.30461258558</v>
      </c>
      <c r="BK1588" s="15">
        <f t="shared" si="715"/>
        <v>721639.35163741442</v>
      </c>
      <c r="BL1588" s="52">
        <v>0</v>
      </c>
      <c r="BM1588" s="15">
        <f t="shared" si="735"/>
        <v>721639.35163741442</v>
      </c>
    </row>
    <row r="1589" spans="1:65">
      <c r="A1589" s="8">
        <v>1587</v>
      </c>
      <c r="B1589" s="1" t="s">
        <v>44</v>
      </c>
      <c r="C1589" s="1">
        <v>1500</v>
      </c>
      <c r="D1589" s="1" t="s">
        <v>60</v>
      </c>
      <c r="E1589" s="1">
        <v>150000065</v>
      </c>
      <c r="F1589" s="1" t="s">
        <v>60</v>
      </c>
      <c r="G1589" s="1" t="s">
        <v>100</v>
      </c>
      <c r="H1589" s="1">
        <v>12</v>
      </c>
      <c r="I1589" s="1" t="s">
        <v>52</v>
      </c>
      <c r="J1589" s="1" t="s">
        <v>49</v>
      </c>
      <c r="K1589" s="1">
        <v>17406001</v>
      </c>
      <c r="L1589" s="1" t="s">
        <v>50</v>
      </c>
      <c r="M1589" s="1" t="s">
        <v>51</v>
      </c>
      <c r="N1589" s="1" t="s">
        <v>64</v>
      </c>
      <c r="O1589" s="1" t="s">
        <v>65</v>
      </c>
      <c r="P1589" s="1" t="s">
        <v>66</v>
      </c>
      <c r="Q1589" s="1" t="s">
        <v>67</v>
      </c>
      <c r="R1589" s="1" t="s">
        <v>87</v>
      </c>
      <c r="S1589" s="1" t="s">
        <v>88</v>
      </c>
      <c r="T1589" s="2">
        <v>43333</v>
      </c>
      <c r="U1589" s="2">
        <v>43333</v>
      </c>
      <c r="V1589" s="1" t="s">
        <v>52</v>
      </c>
      <c r="W1589" s="3">
        <v>1</v>
      </c>
      <c r="X1589" s="1" t="s">
        <v>53</v>
      </c>
      <c r="Y1589" s="4">
        <v>582750</v>
      </c>
      <c r="Z1589" s="4">
        <v>-76342</v>
      </c>
      <c r="AA1589" s="4">
        <v>0</v>
      </c>
      <c r="AB1589" s="4">
        <v>0</v>
      </c>
      <c r="AC1589" s="4">
        <v>0</v>
      </c>
      <c r="AD1589" s="4">
        <v>582750</v>
      </c>
      <c r="AE1589" s="5">
        <v>1685</v>
      </c>
      <c r="AF1589" s="1" t="s">
        <v>70</v>
      </c>
      <c r="AG1589" s="1" t="s">
        <v>71</v>
      </c>
      <c r="AH1589" s="1" t="s">
        <v>89</v>
      </c>
      <c r="AI1589" s="1" t="s">
        <v>57</v>
      </c>
      <c r="AJ1589" s="5">
        <v>10950</v>
      </c>
      <c r="AK1589" s="4">
        <v>-6045</v>
      </c>
      <c r="AL1589" s="4">
        <v>0</v>
      </c>
      <c r="AM1589" s="4">
        <v>0</v>
      </c>
      <c r="AN1589" s="4">
        <v>0</v>
      </c>
      <c r="AO1589" s="4">
        <v>-82387</v>
      </c>
      <c r="AP1589" s="4">
        <v>-82387</v>
      </c>
      <c r="AQ1589" s="4">
        <v>0</v>
      </c>
      <c r="AR1589" s="4">
        <v>500363</v>
      </c>
      <c r="AS1589" s="1" t="s">
        <v>52</v>
      </c>
      <c r="AT1589" s="9">
        <f t="shared" si="710"/>
        <v>43333</v>
      </c>
      <c r="AU1589" s="9">
        <f t="shared" si="711"/>
        <v>43313</v>
      </c>
      <c r="AV1589" s="9">
        <v>44798</v>
      </c>
      <c r="AW1589" s="11">
        <f t="shared" si="712"/>
        <v>4.0136986301369859</v>
      </c>
      <c r="AX1589">
        <v>10</v>
      </c>
      <c r="AY1589" s="12">
        <v>0.05</v>
      </c>
      <c r="AZ1589">
        <f t="shared" si="713"/>
        <v>9.5000000000000001E-2</v>
      </c>
      <c r="BA1589" s="13">
        <f t="shared" si="714"/>
        <v>582750</v>
      </c>
      <c r="BB1589" s="17" t="s">
        <v>1973</v>
      </c>
      <c r="BC1589">
        <f>MATCH(BB1589,MONTHLY_INDEX!$A:$A,0)</f>
        <v>690</v>
      </c>
      <c r="BD1589">
        <f>MATCH(AU1589,MONTHLY_INDEX!$1:$1,0)</f>
        <v>80</v>
      </c>
      <c r="BE1589">
        <f>INDEX(MONTHLY_INDEX!$1:$1048576,Final!BC1589,Final!BD1589)</f>
        <v>110</v>
      </c>
      <c r="BF1589">
        <f>MATCH($BF$1,MONTHLY_INDEX!$1:$1,0)</f>
        <v>127</v>
      </c>
      <c r="BG1589">
        <f>INDEX(MONTHLY_INDEX!$1:$1048576,Final!BC1589,Final!BF1589)</f>
        <v>145.69999999999999</v>
      </c>
      <c r="BH1589" s="23">
        <f t="shared" si="732"/>
        <v>0.32454545454545441</v>
      </c>
      <c r="BI1589" s="14">
        <f t="shared" si="733"/>
        <v>771878.86363636365</v>
      </c>
      <c r="BJ1589" s="14">
        <f t="shared" si="734"/>
        <v>294318.46807285177</v>
      </c>
      <c r="BK1589" s="15">
        <f t="shared" si="715"/>
        <v>477560.39556351188</v>
      </c>
      <c r="BL1589" s="52">
        <v>0</v>
      </c>
      <c r="BM1589" s="15">
        <f t="shared" si="735"/>
        <v>477560.39556351188</v>
      </c>
    </row>
    <row r="1590" spans="1:65">
      <c r="A1590" s="8">
        <v>1588</v>
      </c>
      <c r="B1590" s="1" t="s">
        <v>44</v>
      </c>
      <c r="C1590" s="1">
        <v>1500</v>
      </c>
      <c r="D1590" s="1" t="s">
        <v>60</v>
      </c>
      <c r="E1590" s="1">
        <v>150000065</v>
      </c>
      <c r="F1590" s="1" t="s">
        <v>60</v>
      </c>
      <c r="G1590" s="1" t="s">
        <v>101</v>
      </c>
      <c r="H1590" s="1">
        <v>13</v>
      </c>
      <c r="I1590" s="1" t="s">
        <v>52</v>
      </c>
      <c r="J1590" s="1" t="s">
        <v>49</v>
      </c>
      <c r="K1590" s="1">
        <v>17406001</v>
      </c>
      <c r="L1590" s="1" t="s">
        <v>50</v>
      </c>
      <c r="M1590" s="1" t="s">
        <v>51</v>
      </c>
      <c r="N1590" s="1" t="s">
        <v>64</v>
      </c>
      <c r="O1590" s="1" t="s">
        <v>65</v>
      </c>
      <c r="P1590" s="1" t="s">
        <v>66</v>
      </c>
      <c r="Q1590" s="1" t="s">
        <v>67</v>
      </c>
      <c r="R1590" s="1" t="s">
        <v>87</v>
      </c>
      <c r="S1590" s="1" t="s">
        <v>88</v>
      </c>
      <c r="T1590" s="2">
        <v>43333</v>
      </c>
      <c r="U1590" s="2">
        <v>43333</v>
      </c>
      <c r="V1590" s="1" t="s">
        <v>52</v>
      </c>
      <c r="W1590" s="3">
        <v>1</v>
      </c>
      <c r="X1590" s="1" t="s">
        <v>53</v>
      </c>
      <c r="Y1590" s="4">
        <v>9976171</v>
      </c>
      <c r="Z1590" s="4">
        <v>-1306915</v>
      </c>
      <c r="AA1590" s="4">
        <v>0</v>
      </c>
      <c r="AB1590" s="4">
        <v>0</v>
      </c>
      <c r="AC1590" s="4">
        <v>0</v>
      </c>
      <c r="AD1590" s="4">
        <v>9976171</v>
      </c>
      <c r="AE1590" s="5">
        <v>1685</v>
      </c>
      <c r="AF1590" s="1" t="s">
        <v>70</v>
      </c>
      <c r="AG1590" s="1" t="s">
        <v>71</v>
      </c>
      <c r="AH1590" s="1" t="s">
        <v>89</v>
      </c>
      <c r="AI1590" s="1" t="s">
        <v>57</v>
      </c>
      <c r="AJ1590" s="5">
        <v>10950</v>
      </c>
      <c r="AK1590" s="4">
        <v>-103488</v>
      </c>
      <c r="AL1590" s="4">
        <v>0</v>
      </c>
      <c r="AM1590" s="4">
        <v>0</v>
      </c>
      <c r="AN1590" s="4">
        <v>0</v>
      </c>
      <c r="AO1590" s="4">
        <v>-1410403</v>
      </c>
      <c r="AP1590" s="4">
        <v>-1410403</v>
      </c>
      <c r="AQ1590" s="4">
        <v>0</v>
      </c>
      <c r="AR1590" s="4">
        <v>8565768</v>
      </c>
      <c r="AS1590" s="1" t="s">
        <v>52</v>
      </c>
      <c r="AT1590" s="9">
        <f t="shared" si="710"/>
        <v>43333</v>
      </c>
      <c r="AU1590" s="9">
        <f t="shared" si="711"/>
        <v>43313</v>
      </c>
      <c r="AV1590" s="9">
        <v>44798</v>
      </c>
      <c r="AW1590" s="11">
        <f t="shared" si="712"/>
        <v>4.0136986301369859</v>
      </c>
      <c r="AX1590">
        <v>25</v>
      </c>
      <c r="AY1590" s="12">
        <v>0.05</v>
      </c>
      <c r="AZ1590">
        <f t="shared" si="713"/>
        <v>3.7999999999999999E-2</v>
      </c>
      <c r="BA1590" s="13">
        <f t="shared" si="714"/>
        <v>9976171</v>
      </c>
      <c r="BB1590" s="17" t="s">
        <v>2189</v>
      </c>
      <c r="BC1590">
        <f>MATCH(BB1590,MONTHLY_INDEX!$A:$A,0)</f>
        <v>798</v>
      </c>
      <c r="BD1590">
        <f>MATCH(AU1590,MONTHLY_INDEX!$1:$1,0)</f>
        <v>80</v>
      </c>
      <c r="BE1590">
        <f>INDEX(MONTHLY_INDEX!$1:$1048576,Final!BC1590,Final!BD1590)</f>
        <v>96</v>
      </c>
      <c r="BF1590">
        <f>MATCH($BF$1,MONTHLY_INDEX!$1:$1,0)</f>
        <v>127</v>
      </c>
      <c r="BG1590">
        <f>INDEX(MONTHLY_INDEX!$1:$1048576,Final!BC1590,Final!BF1590)</f>
        <v>95.3</v>
      </c>
      <c r="BH1590" s="23">
        <f t="shared" si="732"/>
        <v>-7.2916666666666963E-3</v>
      </c>
      <c r="BI1590" s="14">
        <f t="shared" si="733"/>
        <v>9903428.0864583328</v>
      </c>
      <c r="BJ1590" s="14">
        <f t="shared" si="734"/>
        <v>1510476.2782825625</v>
      </c>
      <c r="BK1590" s="15">
        <f t="shared" si="715"/>
        <v>8392951.8081757706</v>
      </c>
      <c r="BL1590" s="52">
        <v>0</v>
      </c>
      <c r="BM1590" s="15">
        <f t="shared" si="735"/>
        <v>8392951.8081757706</v>
      </c>
    </row>
    <row r="1591" spans="1:65">
      <c r="A1591" s="8">
        <v>1589</v>
      </c>
      <c r="B1591" s="1" t="s">
        <v>44</v>
      </c>
      <c r="C1591" s="1">
        <v>1500</v>
      </c>
      <c r="D1591" s="1" t="s">
        <v>60</v>
      </c>
      <c r="E1591" s="1">
        <v>150000065</v>
      </c>
      <c r="F1591" s="1" t="s">
        <v>60</v>
      </c>
      <c r="G1591" s="1" t="s">
        <v>102</v>
      </c>
      <c r="H1591" s="1">
        <v>14</v>
      </c>
      <c r="I1591" s="1" t="s">
        <v>52</v>
      </c>
      <c r="J1591" s="1" t="s">
        <v>49</v>
      </c>
      <c r="K1591" s="1">
        <v>17406001</v>
      </c>
      <c r="L1591" s="1" t="s">
        <v>50</v>
      </c>
      <c r="M1591" s="1" t="s">
        <v>51</v>
      </c>
      <c r="N1591" s="1" t="s">
        <v>64</v>
      </c>
      <c r="O1591" s="1" t="s">
        <v>65</v>
      </c>
      <c r="P1591" s="1" t="s">
        <v>66</v>
      </c>
      <c r="Q1591" s="1" t="s">
        <v>67</v>
      </c>
      <c r="R1591" s="1" t="s">
        <v>87</v>
      </c>
      <c r="S1591" s="1" t="s">
        <v>88</v>
      </c>
      <c r="T1591" s="2">
        <v>43333</v>
      </c>
      <c r="U1591" s="2">
        <v>43333</v>
      </c>
      <c r="V1591" s="1" t="s">
        <v>52</v>
      </c>
      <c r="W1591" s="3">
        <v>1</v>
      </c>
      <c r="X1591" s="1" t="s">
        <v>53</v>
      </c>
      <c r="Y1591" s="4">
        <v>21103901</v>
      </c>
      <c r="Z1591" s="4">
        <v>-2764690</v>
      </c>
      <c r="AA1591" s="4">
        <v>0</v>
      </c>
      <c r="AB1591" s="4">
        <v>0</v>
      </c>
      <c r="AC1591" s="4">
        <v>0</v>
      </c>
      <c r="AD1591" s="4">
        <v>21103901</v>
      </c>
      <c r="AE1591" s="5">
        <v>1685</v>
      </c>
      <c r="AF1591" s="1" t="s">
        <v>70</v>
      </c>
      <c r="AG1591" s="1" t="s">
        <v>71</v>
      </c>
      <c r="AH1591" s="1" t="s">
        <v>89</v>
      </c>
      <c r="AI1591" s="1" t="s">
        <v>57</v>
      </c>
      <c r="AJ1591" s="5">
        <v>10950</v>
      </c>
      <c r="AK1591" s="4">
        <v>-218921</v>
      </c>
      <c r="AL1591" s="4">
        <v>0</v>
      </c>
      <c r="AM1591" s="4">
        <v>0</v>
      </c>
      <c r="AN1591" s="4">
        <v>0</v>
      </c>
      <c r="AO1591" s="4">
        <v>-2983611</v>
      </c>
      <c r="AP1591" s="4">
        <v>-2983611</v>
      </c>
      <c r="AQ1591" s="4">
        <v>0</v>
      </c>
      <c r="AR1591" s="4">
        <v>18120290</v>
      </c>
      <c r="AS1591" s="1" t="s">
        <v>52</v>
      </c>
      <c r="AT1591" s="9">
        <f t="shared" si="710"/>
        <v>43333</v>
      </c>
      <c r="AU1591" s="9">
        <f t="shared" si="711"/>
        <v>43313</v>
      </c>
      <c r="AV1591" s="9">
        <v>44798</v>
      </c>
      <c r="AW1591" s="11">
        <f t="shared" si="712"/>
        <v>4.0136986301369859</v>
      </c>
      <c r="AX1591">
        <v>25</v>
      </c>
      <c r="AY1591" s="12">
        <v>0.05</v>
      </c>
      <c r="AZ1591">
        <f t="shared" si="713"/>
        <v>3.7999999999999999E-2</v>
      </c>
      <c r="BA1591" s="13">
        <f t="shared" si="714"/>
        <v>21103901</v>
      </c>
      <c r="BB1591" s="17" t="s">
        <v>2189</v>
      </c>
      <c r="BC1591">
        <f>MATCH(BB1591,MONTHLY_INDEX!$A:$A,0)</f>
        <v>798</v>
      </c>
      <c r="BD1591">
        <f>MATCH(AU1591,MONTHLY_INDEX!$1:$1,0)</f>
        <v>80</v>
      </c>
      <c r="BE1591">
        <f>INDEX(MONTHLY_INDEX!$1:$1048576,Final!BC1591,Final!BD1591)</f>
        <v>96</v>
      </c>
      <c r="BF1591">
        <f>MATCH($BF$1,MONTHLY_INDEX!$1:$1,0)</f>
        <v>127</v>
      </c>
      <c r="BG1591">
        <f>INDEX(MONTHLY_INDEX!$1:$1048576,Final!BC1591,Final!BF1591)</f>
        <v>95.3</v>
      </c>
      <c r="BH1591" s="23">
        <f t="shared" si="732"/>
        <v>-7.2916666666666963E-3</v>
      </c>
      <c r="BI1591" s="14">
        <f t="shared" si="733"/>
        <v>20950018.388541665</v>
      </c>
      <c r="BJ1591" s="14">
        <f t="shared" si="734"/>
        <v>3195308.2840825049</v>
      </c>
      <c r="BK1591" s="15">
        <f t="shared" si="715"/>
        <v>17754710.104459159</v>
      </c>
      <c r="BL1591" s="52">
        <v>0</v>
      </c>
      <c r="BM1591" s="15">
        <f t="shared" si="735"/>
        <v>17754710.104459159</v>
      </c>
    </row>
    <row r="1592" spans="1:65">
      <c r="A1592" s="8">
        <v>1590</v>
      </c>
      <c r="B1592" s="1" t="s">
        <v>44</v>
      </c>
      <c r="C1592" s="1">
        <v>1500</v>
      </c>
      <c r="D1592" s="1" t="s">
        <v>60</v>
      </c>
      <c r="E1592" s="1">
        <v>150000065</v>
      </c>
      <c r="F1592" s="1" t="s">
        <v>60</v>
      </c>
      <c r="G1592" s="1" t="s">
        <v>103</v>
      </c>
      <c r="H1592" s="1">
        <v>15</v>
      </c>
      <c r="I1592" s="1" t="s">
        <v>52</v>
      </c>
      <c r="J1592" s="1" t="s">
        <v>49</v>
      </c>
      <c r="K1592" s="1">
        <v>17406001</v>
      </c>
      <c r="L1592" s="1" t="s">
        <v>50</v>
      </c>
      <c r="M1592" s="1" t="s">
        <v>51</v>
      </c>
      <c r="N1592" s="1" t="s">
        <v>64</v>
      </c>
      <c r="O1592" s="1" t="s">
        <v>65</v>
      </c>
      <c r="P1592" s="1" t="s">
        <v>66</v>
      </c>
      <c r="Q1592" s="1" t="s">
        <v>67</v>
      </c>
      <c r="R1592" s="1" t="s">
        <v>87</v>
      </c>
      <c r="S1592" s="1" t="s">
        <v>88</v>
      </c>
      <c r="T1592" s="2">
        <v>43333</v>
      </c>
      <c r="U1592" s="2">
        <v>43333</v>
      </c>
      <c r="V1592" s="1" t="s">
        <v>52</v>
      </c>
      <c r="W1592" s="3">
        <v>1</v>
      </c>
      <c r="X1592" s="1" t="s">
        <v>53</v>
      </c>
      <c r="Y1592" s="4">
        <v>580650</v>
      </c>
      <c r="Z1592" s="4">
        <v>-76066</v>
      </c>
      <c r="AA1592" s="4">
        <v>0</v>
      </c>
      <c r="AB1592" s="4">
        <v>0</v>
      </c>
      <c r="AC1592" s="4">
        <v>0</v>
      </c>
      <c r="AD1592" s="4">
        <v>580650</v>
      </c>
      <c r="AE1592" s="5">
        <v>1685</v>
      </c>
      <c r="AF1592" s="1" t="s">
        <v>70</v>
      </c>
      <c r="AG1592" s="1" t="s">
        <v>71</v>
      </c>
      <c r="AH1592" s="1" t="s">
        <v>89</v>
      </c>
      <c r="AI1592" s="1" t="s">
        <v>57</v>
      </c>
      <c r="AJ1592" s="5">
        <v>10950</v>
      </c>
      <c r="AK1592" s="4">
        <v>-6023</v>
      </c>
      <c r="AL1592" s="4">
        <v>0</v>
      </c>
      <c r="AM1592" s="4">
        <v>0</v>
      </c>
      <c r="AN1592" s="4">
        <v>0</v>
      </c>
      <c r="AO1592" s="4">
        <v>-82089</v>
      </c>
      <c r="AP1592" s="4">
        <v>-82089</v>
      </c>
      <c r="AQ1592" s="4">
        <v>0</v>
      </c>
      <c r="AR1592" s="4">
        <v>498561</v>
      </c>
      <c r="AS1592" s="1" t="s">
        <v>52</v>
      </c>
      <c r="AT1592" s="9">
        <f t="shared" si="710"/>
        <v>43333</v>
      </c>
      <c r="AU1592" s="9">
        <f t="shared" si="711"/>
        <v>43313</v>
      </c>
      <c r="AV1592" s="9">
        <v>44798</v>
      </c>
      <c r="AW1592" s="11">
        <f t="shared" si="712"/>
        <v>4.0136986301369859</v>
      </c>
      <c r="AX1592">
        <v>10</v>
      </c>
      <c r="AY1592" s="12">
        <v>0.05</v>
      </c>
      <c r="AZ1592">
        <f t="shared" si="713"/>
        <v>9.5000000000000001E-2</v>
      </c>
      <c r="BA1592" s="13">
        <f t="shared" si="714"/>
        <v>580650</v>
      </c>
      <c r="BB1592" s="17" t="s">
        <v>1941</v>
      </c>
      <c r="BC1592">
        <f>MATCH(BB1592,MONTHLY_INDEX!$A:$A,0)</f>
        <v>674</v>
      </c>
      <c r="BD1592">
        <f>MATCH(AU1592,MONTHLY_INDEX!$1:$1,0)</f>
        <v>80</v>
      </c>
      <c r="BE1592">
        <f>INDEX(MONTHLY_INDEX!$1:$1048576,Final!BC1592,Final!BD1592)</f>
        <v>105.1</v>
      </c>
      <c r="BF1592">
        <f>MATCH($BF$1,MONTHLY_INDEX!$1:$1,0)</f>
        <v>127</v>
      </c>
      <c r="BG1592">
        <f>INDEX(MONTHLY_INDEX!$1:$1048576,Final!BC1592,Final!BF1592)</f>
        <v>122.8</v>
      </c>
      <c r="BH1592" s="23">
        <f t="shared" si="732"/>
        <v>0.16841103710751668</v>
      </c>
      <c r="BI1592" s="14">
        <f t="shared" si="733"/>
        <v>678437.86869647959</v>
      </c>
      <c r="BJ1592" s="14">
        <f t="shared" si="734"/>
        <v>258689.28870091107</v>
      </c>
      <c r="BK1592" s="15">
        <f t="shared" si="715"/>
        <v>419748.57999556849</v>
      </c>
      <c r="BL1592" s="52">
        <v>0</v>
      </c>
      <c r="BM1592" s="15">
        <f t="shared" si="735"/>
        <v>419748.57999556849</v>
      </c>
    </row>
    <row r="1593" spans="1:65">
      <c r="A1593" s="8">
        <v>1591</v>
      </c>
      <c r="B1593" s="1" t="s">
        <v>44</v>
      </c>
      <c r="C1593" s="1">
        <v>1500</v>
      </c>
      <c r="D1593" s="1" t="s">
        <v>60</v>
      </c>
      <c r="E1593" s="1">
        <v>150000065</v>
      </c>
      <c r="F1593" s="1" t="s">
        <v>60</v>
      </c>
      <c r="G1593" s="1" t="s">
        <v>104</v>
      </c>
      <c r="H1593" s="1">
        <v>16</v>
      </c>
      <c r="I1593" s="1" t="s">
        <v>52</v>
      </c>
      <c r="J1593" s="1" t="s">
        <v>49</v>
      </c>
      <c r="K1593" s="1">
        <v>17406001</v>
      </c>
      <c r="L1593" s="1" t="s">
        <v>50</v>
      </c>
      <c r="M1593" s="1" t="s">
        <v>51</v>
      </c>
      <c r="N1593" s="1" t="s">
        <v>64</v>
      </c>
      <c r="O1593" s="1" t="s">
        <v>65</v>
      </c>
      <c r="P1593" s="1" t="s">
        <v>66</v>
      </c>
      <c r="Q1593" s="1" t="s">
        <v>67</v>
      </c>
      <c r="R1593" s="1" t="s">
        <v>87</v>
      </c>
      <c r="S1593" s="1" t="s">
        <v>88</v>
      </c>
      <c r="T1593" s="2">
        <v>43333</v>
      </c>
      <c r="U1593" s="2">
        <v>43333</v>
      </c>
      <c r="V1593" s="1" t="s">
        <v>52</v>
      </c>
      <c r="W1593" s="3">
        <v>1</v>
      </c>
      <c r="X1593" s="1" t="s">
        <v>53</v>
      </c>
      <c r="Y1593" s="4">
        <v>175035</v>
      </c>
      <c r="Z1593" s="4">
        <v>-22929</v>
      </c>
      <c r="AA1593" s="4">
        <v>0</v>
      </c>
      <c r="AB1593" s="4">
        <v>0</v>
      </c>
      <c r="AC1593" s="4">
        <v>0</v>
      </c>
      <c r="AD1593" s="4">
        <v>175035</v>
      </c>
      <c r="AE1593" s="5">
        <v>1685</v>
      </c>
      <c r="AF1593" s="1" t="s">
        <v>70</v>
      </c>
      <c r="AG1593" s="1" t="s">
        <v>71</v>
      </c>
      <c r="AH1593" s="1" t="s">
        <v>89</v>
      </c>
      <c r="AI1593" s="1" t="s">
        <v>57</v>
      </c>
      <c r="AJ1593" s="5">
        <v>10950</v>
      </c>
      <c r="AK1593" s="4">
        <v>-1816</v>
      </c>
      <c r="AL1593" s="4">
        <v>0</v>
      </c>
      <c r="AM1593" s="4">
        <v>0</v>
      </c>
      <c r="AN1593" s="4">
        <v>0</v>
      </c>
      <c r="AO1593" s="4">
        <v>-24745</v>
      </c>
      <c r="AP1593" s="4">
        <v>-24745</v>
      </c>
      <c r="AQ1593" s="4">
        <v>0</v>
      </c>
      <c r="AR1593" s="4">
        <v>150290</v>
      </c>
      <c r="AS1593" s="1" t="s">
        <v>52</v>
      </c>
      <c r="AT1593" s="9">
        <f t="shared" si="710"/>
        <v>43333</v>
      </c>
      <c r="AU1593" s="9">
        <f t="shared" si="711"/>
        <v>43313</v>
      </c>
      <c r="AV1593" s="9">
        <v>44798</v>
      </c>
      <c r="AW1593" s="11">
        <f t="shared" si="712"/>
        <v>4.0136986301369859</v>
      </c>
      <c r="AX1593">
        <v>10</v>
      </c>
      <c r="AY1593" s="12">
        <v>0.05</v>
      </c>
      <c r="AZ1593">
        <f t="shared" si="713"/>
        <v>9.5000000000000001E-2</v>
      </c>
      <c r="BA1593" s="13">
        <f t="shared" si="714"/>
        <v>175035</v>
      </c>
      <c r="BB1593" s="17" t="s">
        <v>1877</v>
      </c>
      <c r="BC1593">
        <f>MATCH(BB1593,MONTHLY_INDEX!$A:$A,0)</f>
        <v>642</v>
      </c>
      <c r="BD1593">
        <f>MATCH(AU1593,MONTHLY_INDEX!$1:$1,0)</f>
        <v>80</v>
      </c>
      <c r="BE1593">
        <f>INDEX(MONTHLY_INDEX!$1:$1048576,Final!BC1593,Final!BD1593)</f>
        <v>79.099999999999994</v>
      </c>
      <c r="BF1593">
        <f>MATCH($BF$1,MONTHLY_INDEX!$1:$1,0)</f>
        <v>127</v>
      </c>
      <c r="BG1593">
        <f>INDEX(MONTHLY_INDEX!$1:$1048576,Final!BC1593,Final!BF1593)</f>
        <v>94</v>
      </c>
      <c r="BH1593" s="23">
        <f t="shared" si="732"/>
        <v>0.18836915297092297</v>
      </c>
      <c r="BI1593" s="14">
        <f t="shared" si="733"/>
        <v>208006.19469026552</v>
      </c>
      <c r="BJ1593" s="14">
        <f t="shared" si="734"/>
        <v>79313.046975390971</v>
      </c>
      <c r="BK1593" s="15">
        <f t="shared" si="715"/>
        <v>128693.14771487455</v>
      </c>
      <c r="BL1593" s="52">
        <v>0</v>
      </c>
      <c r="BM1593" s="15">
        <f t="shared" si="735"/>
        <v>128693.14771487455</v>
      </c>
    </row>
    <row r="1594" spans="1:65">
      <c r="A1594" s="8">
        <v>1592</v>
      </c>
      <c r="B1594" s="1" t="s">
        <v>44</v>
      </c>
      <c r="C1594" s="1">
        <v>1500</v>
      </c>
      <c r="D1594" s="1" t="s">
        <v>60</v>
      </c>
      <c r="E1594" s="1">
        <v>150000065</v>
      </c>
      <c r="F1594" s="1" t="s">
        <v>60</v>
      </c>
      <c r="G1594" s="1" t="s">
        <v>105</v>
      </c>
      <c r="H1594" s="1">
        <v>17</v>
      </c>
      <c r="I1594" s="1" t="s">
        <v>52</v>
      </c>
      <c r="J1594" s="1" t="s">
        <v>49</v>
      </c>
      <c r="K1594" s="1">
        <v>17406001</v>
      </c>
      <c r="L1594" s="1" t="s">
        <v>50</v>
      </c>
      <c r="M1594" s="1" t="s">
        <v>51</v>
      </c>
      <c r="N1594" s="1" t="s">
        <v>64</v>
      </c>
      <c r="O1594" s="1" t="s">
        <v>65</v>
      </c>
      <c r="P1594" s="1" t="s">
        <v>66</v>
      </c>
      <c r="Q1594" s="1" t="s">
        <v>67</v>
      </c>
      <c r="R1594" s="1" t="s">
        <v>87</v>
      </c>
      <c r="S1594" s="1" t="s">
        <v>88</v>
      </c>
      <c r="T1594" s="2">
        <v>43333</v>
      </c>
      <c r="U1594" s="2">
        <v>43333</v>
      </c>
      <c r="V1594" s="1" t="s">
        <v>52</v>
      </c>
      <c r="W1594" s="3">
        <v>1</v>
      </c>
      <c r="X1594" s="1" t="s">
        <v>53</v>
      </c>
      <c r="Y1594" s="4">
        <v>132796</v>
      </c>
      <c r="Z1594" s="4">
        <v>-17395</v>
      </c>
      <c r="AA1594" s="4">
        <v>0</v>
      </c>
      <c r="AB1594" s="4">
        <v>0</v>
      </c>
      <c r="AC1594" s="4">
        <v>0</v>
      </c>
      <c r="AD1594" s="4">
        <v>132796</v>
      </c>
      <c r="AE1594" s="5">
        <v>1685</v>
      </c>
      <c r="AF1594" s="1" t="s">
        <v>70</v>
      </c>
      <c r="AG1594" s="1" t="s">
        <v>71</v>
      </c>
      <c r="AH1594" s="1" t="s">
        <v>89</v>
      </c>
      <c r="AI1594" s="1" t="s">
        <v>57</v>
      </c>
      <c r="AJ1594" s="5">
        <v>10950</v>
      </c>
      <c r="AK1594" s="4">
        <v>-1378</v>
      </c>
      <c r="AL1594" s="4">
        <v>0</v>
      </c>
      <c r="AM1594" s="4">
        <v>0</v>
      </c>
      <c r="AN1594" s="4">
        <v>0</v>
      </c>
      <c r="AO1594" s="4">
        <v>-18773</v>
      </c>
      <c r="AP1594" s="4">
        <v>-18773</v>
      </c>
      <c r="AQ1594" s="4">
        <v>0</v>
      </c>
      <c r="AR1594" s="4">
        <v>114023</v>
      </c>
      <c r="AS1594" s="1" t="s">
        <v>52</v>
      </c>
      <c r="AT1594" s="9">
        <f t="shared" si="710"/>
        <v>43333</v>
      </c>
      <c r="AU1594" s="9">
        <f t="shared" si="711"/>
        <v>43313</v>
      </c>
      <c r="AV1594" s="9">
        <v>44798</v>
      </c>
      <c r="AW1594" s="11">
        <f t="shared" si="712"/>
        <v>4.0136986301369859</v>
      </c>
      <c r="AX1594">
        <v>10</v>
      </c>
      <c r="AY1594" s="12">
        <v>0.05</v>
      </c>
      <c r="AZ1594">
        <f t="shared" si="713"/>
        <v>9.5000000000000001E-2</v>
      </c>
      <c r="BA1594" s="13">
        <f t="shared" si="714"/>
        <v>132796</v>
      </c>
      <c r="BB1594" s="17" t="s">
        <v>2189</v>
      </c>
      <c r="BC1594">
        <f>MATCH(BB1594,MONTHLY_INDEX!$A:$A,0)</f>
        <v>798</v>
      </c>
      <c r="BD1594">
        <f>MATCH(AU1594,MONTHLY_INDEX!$1:$1,0)</f>
        <v>80</v>
      </c>
      <c r="BE1594">
        <f>INDEX(MONTHLY_INDEX!$1:$1048576,Final!BC1594,Final!BD1594)</f>
        <v>96</v>
      </c>
      <c r="BF1594">
        <f>MATCH($BF$1,MONTHLY_INDEX!$1:$1,0)</f>
        <v>127</v>
      </c>
      <c r="BG1594">
        <f>INDEX(MONTHLY_INDEX!$1:$1048576,Final!BC1594,Final!BF1594)</f>
        <v>95.3</v>
      </c>
      <c r="BH1594" s="23">
        <f t="shared" si="732"/>
        <v>-7.2916666666666963E-3</v>
      </c>
      <c r="BI1594" s="14">
        <f t="shared" si="733"/>
        <v>131827.69583333333</v>
      </c>
      <c r="BJ1594" s="14">
        <f t="shared" si="734"/>
        <v>50266.0810071347</v>
      </c>
      <c r="BK1594" s="15">
        <f t="shared" si="715"/>
        <v>81561.614826198638</v>
      </c>
      <c r="BL1594" s="52">
        <v>0</v>
      </c>
      <c r="BM1594" s="15">
        <f t="shared" si="735"/>
        <v>81561.614826198638</v>
      </c>
    </row>
    <row r="1595" spans="1:65">
      <c r="A1595" s="8">
        <v>1593</v>
      </c>
      <c r="B1595" s="1" t="s">
        <v>44</v>
      </c>
      <c r="C1595" s="1">
        <v>1500</v>
      </c>
      <c r="D1595" s="1" t="s">
        <v>60</v>
      </c>
      <c r="E1595" s="1">
        <v>150000065</v>
      </c>
      <c r="F1595" s="1" t="s">
        <v>60</v>
      </c>
      <c r="G1595" s="1" t="s">
        <v>106</v>
      </c>
      <c r="H1595" s="1">
        <v>18</v>
      </c>
      <c r="I1595" s="1" t="s">
        <v>52</v>
      </c>
      <c r="J1595" s="1" t="s">
        <v>49</v>
      </c>
      <c r="K1595" s="1">
        <v>17406001</v>
      </c>
      <c r="L1595" s="1" t="s">
        <v>50</v>
      </c>
      <c r="M1595" s="1" t="s">
        <v>51</v>
      </c>
      <c r="N1595" s="1" t="s">
        <v>64</v>
      </c>
      <c r="O1595" s="1" t="s">
        <v>65</v>
      </c>
      <c r="P1595" s="1" t="s">
        <v>66</v>
      </c>
      <c r="Q1595" s="1" t="s">
        <v>67</v>
      </c>
      <c r="R1595" s="1" t="s">
        <v>87</v>
      </c>
      <c r="S1595" s="1" t="s">
        <v>88</v>
      </c>
      <c r="T1595" s="2">
        <v>43333</v>
      </c>
      <c r="U1595" s="2">
        <v>43333</v>
      </c>
      <c r="V1595" s="1" t="s">
        <v>52</v>
      </c>
      <c r="W1595" s="3">
        <v>1</v>
      </c>
      <c r="X1595" s="1" t="s">
        <v>53</v>
      </c>
      <c r="Y1595" s="4">
        <v>469552</v>
      </c>
      <c r="Z1595" s="4">
        <v>-61512</v>
      </c>
      <c r="AA1595" s="4">
        <v>0</v>
      </c>
      <c r="AB1595" s="4">
        <v>0</v>
      </c>
      <c r="AC1595" s="4">
        <v>0</v>
      </c>
      <c r="AD1595" s="4">
        <v>469552</v>
      </c>
      <c r="AE1595" s="5">
        <v>1685</v>
      </c>
      <c r="AF1595" s="1" t="s">
        <v>70</v>
      </c>
      <c r="AG1595" s="1" t="s">
        <v>71</v>
      </c>
      <c r="AH1595" s="1" t="s">
        <v>89</v>
      </c>
      <c r="AI1595" s="1" t="s">
        <v>57</v>
      </c>
      <c r="AJ1595" s="5">
        <v>10950</v>
      </c>
      <c r="AK1595" s="4">
        <v>-4871</v>
      </c>
      <c r="AL1595" s="4">
        <v>0</v>
      </c>
      <c r="AM1595" s="4">
        <v>0</v>
      </c>
      <c r="AN1595" s="4">
        <v>0</v>
      </c>
      <c r="AO1595" s="4">
        <v>-66383</v>
      </c>
      <c r="AP1595" s="4">
        <v>-66383</v>
      </c>
      <c r="AQ1595" s="4">
        <v>0</v>
      </c>
      <c r="AR1595" s="4">
        <v>403169</v>
      </c>
      <c r="AS1595" s="1" t="s">
        <v>52</v>
      </c>
      <c r="AT1595" s="9">
        <f t="shared" si="710"/>
        <v>43333</v>
      </c>
      <c r="AU1595" s="9">
        <f t="shared" si="711"/>
        <v>43313</v>
      </c>
      <c r="AV1595" s="9">
        <v>44798</v>
      </c>
      <c r="AW1595" s="11">
        <f t="shared" si="712"/>
        <v>4.0136986301369859</v>
      </c>
      <c r="AX1595">
        <v>10</v>
      </c>
      <c r="AY1595" s="12">
        <v>0.05</v>
      </c>
      <c r="AZ1595">
        <f t="shared" si="713"/>
        <v>9.5000000000000001E-2</v>
      </c>
      <c r="BA1595" s="13">
        <f t="shared" si="714"/>
        <v>469552</v>
      </c>
      <c r="BB1595" s="17" t="s">
        <v>1871</v>
      </c>
      <c r="BC1595">
        <f>MATCH(BB1595,MONTHLY_INDEX!$A:$A,0)</f>
        <v>639</v>
      </c>
      <c r="BD1595">
        <f>MATCH(AU1595,MONTHLY_INDEX!$1:$1,0)</f>
        <v>80</v>
      </c>
      <c r="BE1595">
        <f>INDEX(MONTHLY_INDEX!$1:$1048576,Final!BC1595,Final!BD1595)</f>
        <v>112.8</v>
      </c>
      <c r="BF1595">
        <f>MATCH($BF$1,MONTHLY_INDEX!$1:$1,0)</f>
        <v>127</v>
      </c>
      <c r="BG1595">
        <f>INDEX(MONTHLY_INDEX!$1:$1048576,Final!BC1595,Final!BF1595)</f>
        <v>116.2</v>
      </c>
      <c r="BH1595" s="23">
        <f t="shared" si="732"/>
        <v>3.0141843971631256E-2</v>
      </c>
      <c r="BI1595" s="14">
        <f t="shared" si="733"/>
        <v>483705.16312056739</v>
      </c>
      <c r="BJ1595" s="14">
        <f t="shared" si="734"/>
        <v>184437.44130768481</v>
      </c>
      <c r="BK1595" s="15">
        <f t="shared" si="715"/>
        <v>299267.72181288258</v>
      </c>
      <c r="BL1595" s="52">
        <v>0</v>
      </c>
      <c r="BM1595" s="15">
        <f t="shared" si="735"/>
        <v>299267.72181288258</v>
      </c>
    </row>
    <row r="1596" spans="1:65">
      <c r="A1596" s="8">
        <v>1594</v>
      </c>
      <c r="B1596" s="1" t="s">
        <v>44</v>
      </c>
      <c r="C1596" s="1">
        <v>1500</v>
      </c>
      <c r="D1596" s="1" t="s">
        <v>60</v>
      </c>
      <c r="E1596" s="1">
        <v>150000065</v>
      </c>
      <c r="F1596" s="1" t="s">
        <v>60</v>
      </c>
      <c r="G1596" s="1" t="s">
        <v>107</v>
      </c>
      <c r="H1596" s="1">
        <v>19</v>
      </c>
      <c r="I1596" s="1" t="s">
        <v>52</v>
      </c>
      <c r="J1596" s="1" t="s">
        <v>49</v>
      </c>
      <c r="K1596" s="1">
        <v>17406001</v>
      </c>
      <c r="L1596" s="1" t="s">
        <v>50</v>
      </c>
      <c r="M1596" s="1" t="s">
        <v>51</v>
      </c>
      <c r="N1596" s="1" t="s">
        <v>64</v>
      </c>
      <c r="O1596" s="1" t="s">
        <v>65</v>
      </c>
      <c r="P1596" s="1" t="s">
        <v>66</v>
      </c>
      <c r="Q1596" s="1" t="s">
        <v>67</v>
      </c>
      <c r="R1596" s="1" t="s">
        <v>87</v>
      </c>
      <c r="S1596" s="1" t="s">
        <v>88</v>
      </c>
      <c r="T1596" s="2">
        <v>43333</v>
      </c>
      <c r="U1596" s="2">
        <v>43333</v>
      </c>
      <c r="V1596" s="1" t="s">
        <v>52</v>
      </c>
      <c r="W1596" s="3">
        <v>1</v>
      </c>
      <c r="X1596" s="1" t="s">
        <v>53</v>
      </c>
      <c r="Y1596" s="4">
        <v>6861326</v>
      </c>
      <c r="Z1596" s="4">
        <v>-898859</v>
      </c>
      <c r="AA1596" s="4">
        <v>0</v>
      </c>
      <c r="AB1596" s="4">
        <v>0</v>
      </c>
      <c r="AC1596" s="4">
        <v>0</v>
      </c>
      <c r="AD1596" s="4">
        <v>6861326</v>
      </c>
      <c r="AE1596" s="5">
        <v>1685</v>
      </c>
      <c r="AF1596" s="1" t="s">
        <v>70</v>
      </c>
      <c r="AG1596" s="1" t="s">
        <v>71</v>
      </c>
      <c r="AH1596" s="1" t="s">
        <v>89</v>
      </c>
      <c r="AI1596" s="1" t="s">
        <v>57</v>
      </c>
      <c r="AJ1596" s="5">
        <v>10950</v>
      </c>
      <c r="AK1596" s="4">
        <v>-71176</v>
      </c>
      <c r="AL1596" s="4">
        <v>0</v>
      </c>
      <c r="AM1596" s="4">
        <v>0</v>
      </c>
      <c r="AN1596" s="4">
        <v>0</v>
      </c>
      <c r="AO1596" s="4">
        <v>-970035</v>
      </c>
      <c r="AP1596" s="4">
        <v>-970035</v>
      </c>
      <c r="AQ1596" s="4">
        <v>0</v>
      </c>
      <c r="AR1596" s="4">
        <v>5891291</v>
      </c>
      <c r="AS1596" s="1" t="s">
        <v>52</v>
      </c>
      <c r="AT1596" s="9">
        <f t="shared" si="710"/>
        <v>43333</v>
      </c>
      <c r="AU1596" s="9">
        <f t="shared" si="711"/>
        <v>43313</v>
      </c>
      <c r="AV1596" s="9">
        <v>44798</v>
      </c>
      <c r="AW1596" s="11">
        <f t="shared" si="712"/>
        <v>4.0136986301369859</v>
      </c>
      <c r="AX1596">
        <v>10</v>
      </c>
      <c r="AY1596" s="12">
        <v>0.05</v>
      </c>
      <c r="AZ1596">
        <f t="shared" si="713"/>
        <v>9.5000000000000001E-2</v>
      </c>
      <c r="BA1596" s="13">
        <f t="shared" si="714"/>
        <v>6861326</v>
      </c>
      <c r="BI1596" s="14">
        <f t="shared" ref="BI1596:BI1598" si="736">AR1596</f>
        <v>5891291</v>
      </c>
      <c r="BJ1596" s="14">
        <v>0</v>
      </c>
      <c r="BK1596" s="14">
        <f t="shared" ref="BK1596:BK1598" si="737">AR1596</f>
        <v>5891291</v>
      </c>
      <c r="BL1596" s="52">
        <v>0</v>
      </c>
      <c r="BM1596" s="15">
        <f t="shared" ref="BM1596:BM1598" si="738">AR1596</f>
        <v>5891291</v>
      </c>
    </row>
    <row r="1597" spans="1:65">
      <c r="A1597" s="8">
        <v>1595</v>
      </c>
      <c r="B1597" s="1" t="s">
        <v>44</v>
      </c>
      <c r="C1597" s="1">
        <v>1500</v>
      </c>
      <c r="D1597" s="1" t="s">
        <v>60</v>
      </c>
      <c r="E1597" s="1">
        <v>150000065</v>
      </c>
      <c r="F1597" s="1" t="s">
        <v>60</v>
      </c>
      <c r="G1597" s="1" t="s">
        <v>108</v>
      </c>
      <c r="H1597" s="1">
        <v>20</v>
      </c>
      <c r="I1597" s="1" t="s">
        <v>52</v>
      </c>
      <c r="J1597" s="1" t="s">
        <v>49</v>
      </c>
      <c r="K1597" s="1">
        <v>17406001</v>
      </c>
      <c r="L1597" s="1" t="s">
        <v>50</v>
      </c>
      <c r="M1597" s="1" t="s">
        <v>51</v>
      </c>
      <c r="N1597" s="1" t="s">
        <v>64</v>
      </c>
      <c r="O1597" s="1" t="s">
        <v>65</v>
      </c>
      <c r="P1597" s="1" t="s">
        <v>66</v>
      </c>
      <c r="Q1597" s="1" t="s">
        <v>67</v>
      </c>
      <c r="R1597" s="1" t="s">
        <v>87</v>
      </c>
      <c r="S1597" s="1" t="s">
        <v>88</v>
      </c>
      <c r="T1597" s="2">
        <v>43333</v>
      </c>
      <c r="U1597" s="2">
        <v>43333</v>
      </c>
      <c r="V1597" s="1" t="s">
        <v>52</v>
      </c>
      <c r="W1597" s="3">
        <v>1</v>
      </c>
      <c r="X1597" s="1" t="s">
        <v>53</v>
      </c>
      <c r="Y1597" s="4">
        <v>5552065</v>
      </c>
      <c r="Z1597" s="4">
        <v>-727341</v>
      </c>
      <c r="AA1597" s="4">
        <v>0</v>
      </c>
      <c r="AB1597" s="4">
        <v>0</v>
      </c>
      <c r="AC1597" s="4">
        <v>0</v>
      </c>
      <c r="AD1597" s="4">
        <v>5552065</v>
      </c>
      <c r="AE1597" s="5">
        <v>1685</v>
      </c>
      <c r="AF1597" s="1" t="s">
        <v>70</v>
      </c>
      <c r="AG1597" s="1" t="s">
        <v>71</v>
      </c>
      <c r="AH1597" s="1" t="s">
        <v>89</v>
      </c>
      <c r="AI1597" s="1" t="s">
        <v>57</v>
      </c>
      <c r="AJ1597" s="5">
        <v>10950</v>
      </c>
      <c r="AK1597" s="4">
        <v>-57594</v>
      </c>
      <c r="AL1597" s="4">
        <v>0</v>
      </c>
      <c r="AM1597" s="4">
        <v>0</v>
      </c>
      <c r="AN1597" s="4">
        <v>0</v>
      </c>
      <c r="AO1597" s="4">
        <v>-784935</v>
      </c>
      <c r="AP1597" s="4">
        <v>-784935</v>
      </c>
      <c r="AQ1597" s="4">
        <v>0</v>
      </c>
      <c r="AR1597" s="4">
        <v>4767130</v>
      </c>
      <c r="AS1597" s="1" t="s">
        <v>52</v>
      </c>
      <c r="AT1597" s="9">
        <f t="shared" si="710"/>
        <v>43333</v>
      </c>
      <c r="AU1597" s="9">
        <f t="shared" si="711"/>
        <v>43313</v>
      </c>
      <c r="AV1597" s="9">
        <v>44798</v>
      </c>
      <c r="AW1597" s="11">
        <f t="shared" si="712"/>
        <v>4.0136986301369859</v>
      </c>
      <c r="AX1597">
        <v>10</v>
      </c>
      <c r="AY1597" s="12">
        <v>0.05</v>
      </c>
      <c r="AZ1597">
        <f t="shared" si="713"/>
        <v>9.5000000000000001E-2</v>
      </c>
      <c r="BA1597" s="13">
        <f t="shared" si="714"/>
        <v>5552065</v>
      </c>
      <c r="BI1597" s="14">
        <f t="shared" si="736"/>
        <v>4767130</v>
      </c>
      <c r="BJ1597" s="14">
        <v>0</v>
      </c>
      <c r="BK1597" s="14">
        <f t="shared" si="737"/>
        <v>4767130</v>
      </c>
      <c r="BL1597" s="52">
        <v>0</v>
      </c>
      <c r="BM1597" s="15">
        <f t="shared" si="738"/>
        <v>4767130</v>
      </c>
    </row>
    <row r="1598" spans="1:65">
      <c r="A1598" s="8">
        <v>1596</v>
      </c>
      <c r="B1598" s="1" t="s">
        <v>44</v>
      </c>
      <c r="C1598" s="1">
        <v>1500</v>
      </c>
      <c r="D1598" s="1" t="s">
        <v>60</v>
      </c>
      <c r="E1598" s="1">
        <v>150000065</v>
      </c>
      <c r="F1598" s="1" t="s">
        <v>60</v>
      </c>
      <c r="G1598" s="1" t="s">
        <v>109</v>
      </c>
      <c r="H1598" s="1">
        <v>21</v>
      </c>
      <c r="I1598" s="1" t="s">
        <v>52</v>
      </c>
      <c r="J1598" s="1" t="s">
        <v>49</v>
      </c>
      <c r="K1598" s="1">
        <v>17406001</v>
      </c>
      <c r="L1598" s="1" t="s">
        <v>50</v>
      </c>
      <c r="M1598" s="1" t="s">
        <v>51</v>
      </c>
      <c r="N1598" s="1" t="s">
        <v>64</v>
      </c>
      <c r="O1598" s="1" t="s">
        <v>65</v>
      </c>
      <c r="P1598" s="1" t="s">
        <v>66</v>
      </c>
      <c r="Q1598" s="1" t="s">
        <v>67</v>
      </c>
      <c r="R1598" s="1" t="s">
        <v>87</v>
      </c>
      <c r="S1598" s="1" t="s">
        <v>88</v>
      </c>
      <c r="T1598" s="2">
        <v>43333</v>
      </c>
      <c r="U1598" s="2">
        <v>43333</v>
      </c>
      <c r="V1598" s="1" t="s">
        <v>52</v>
      </c>
      <c r="W1598" s="3">
        <v>1</v>
      </c>
      <c r="X1598" s="1" t="s">
        <v>53</v>
      </c>
      <c r="Y1598" s="4">
        <v>1950695</v>
      </c>
      <c r="Z1598" s="4">
        <v>-256470</v>
      </c>
      <c r="AA1598" s="4">
        <v>0</v>
      </c>
      <c r="AB1598" s="4">
        <v>0</v>
      </c>
      <c r="AC1598" s="4">
        <v>0</v>
      </c>
      <c r="AD1598" s="4">
        <v>1950695</v>
      </c>
      <c r="AE1598" s="5">
        <v>1685</v>
      </c>
      <c r="AF1598" s="1" t="s">
        <v>70</v>
      </c>
      <c r="AG1598" s="1" t="s">
        <v>71</v>
      </c>
      <c r="AH1598" s="1" t="s">
        <v>89</v>
      </c>
      <c r="AI1598" s="1" t="s">
        <v>57</v>
      </c>
      <c r="AJ1598" s="5">
        <v>10950</v>
      </c>
      <c r="AK1598" s="4">
        <v>-20224</v>
      </c>
      <c r="AL1598" s="4">
        <v>0</v>
      </c>
      <c r="AM1598" s="4">
        <v>0</v>
      </c>
      <c r="AN1598" s="4">
        <v>0</v>
      </c>
      <c r="AO1598" s="4">
        <v>-276694</v>
      </c>
      <c r="AP1598" s="4">
        <v>-276694</v>
      </c>
      <c r="AQ1598" s="4">
        <v>0</v>
      </c>
      <c r="AR1598" s="4">
        <v>1674001</v>
      </c>
      <c r="AS1598" s="1" t="s">
        <v>52</v>
      </c>
      <c r="AT1598" s="9">
        <f t="shared" si="710"/>
        <v>43333</v>
      </c>
      <c r="AU1598" s="9">
        <f t="shared" si="711"/>
        <v>43313</v>
      </c>
      <c r="AV1598" s="9">
        <v>44798</v>
      </c>
      <c r="AW1598" s="11">
        <f t="shared" si="712"/>
        <v>4.0136986301369859</v>
      </c>
      <c r="AX1598">
        <v>10</v>
      </c>
      <c r="AY1598" s="12">
        <v>0.05</v>
      </c>
      <c r="AZ1598">
        <f t="shared" si="713"/>
        <v>9.5000000000000001E-2</v>
      </c>
      <c r="BA1598" s="13">
        <f t="shared" si="714"/>
        <v>1950695</v>
      </c>
      <c r="BI1598" s="14">
        <f t="shared" si="736"/>
        <v>1674001</v>
      </c>
      <c r="BJ1598" s="14">
        <v>0</v>
      </c>
      <c r="BK1598" s="14">
        <f t="shared" si="737"/>
        <v>1674001</v>
      </c>
      <c r="BL1598" s="52">
        <v>0</v>
      </c>
      <c r="BM1598" s="15">
        <f t="shared" si="738"/>
        <v>1674001</v>
      </c>
    </row>
    <row r="1599" spans="1:65">
      <c r="A1599" s="8">
        <v>1597</v>
      </c>
      <c r="B1599" s="1" t="s">
        <v>44</v>
      </c>
      <c r="C1599" s="1">
        <v>1500</v>
      </c>
      <c r="D1599" s="1" t="s">
        <v>60</v>
      </c>
      <c r="E1599" s="1">
        <v>150000065</v>
      </c>
      <c r="F1599" s="1" t="s">
        <v>60</v>
      </c>
      <c r="G1599" s="1" t="s">
        <v>110</v>
      </c>
      <c r="H1599" s="1">
        <v>22</v>
      </c>
      <c r="I1599" s="1" t="s">
        <v>52</v>
      </c>
      <c r="J1599" s="1" t="s">
        <v>49</v>
      </c>
      <c r="K1599" s="1">
        <v>17406001</v>
      </c>
      <c r="L1599" s="1" t="s">
        <v>50</v>
      </c>
      <c r="M1599" s="1" t="s">
        <v>51</v>
      </c>
      <c r="N1599" s="1" t="s">
        <v>64</v>
      </c>
      <c r="O1599" s="1" t="s">
        <v>65</v>
      </c>
      <c r="P1599" s="1" t="s">
        <v>66</v>
      </c>
      <c r="Q1599" s="1" t="s">
        <v>67</v>
      </c>
      <c r="R1599" s="1" t="s">
        <v>87</v>
      </c>
      <c r="S1599" s="1" t="s">
        <v>88</v>
      </c>
      <c r="T1599" s="2">
        <v>43333</v>
      </c>
      <c r="U1599" s="2">
        <v>43333</v>
      </c>
      <c r="V1599" s="1" t="s">
        <v>52</v>
      </c>
      <c r="W1599" s="3">
        <v>1</v>
      </c>
      <c r="X1599" s="1" t="s">
        <v>53</v>
      </c>
      <c r="Y1599" s="4">
        <v>16789210</v>
      </c>
      <c r="Z1599" s="4">
        <v>-2199450</v>
      </c>
      <c r="AA1599" s="4">
        <v>0</v>
      </c>
      <c r="AB1599" s="4">
        <v>0</v>
      </c>
      <c r="AC1599" s="4">
        <v>0</v>
      </c>
      <c r="AD1599" s="4">
        <v>16789210</v>
      </c>
      <c r="AE1599" s="5">
        <v>1685</v>
      </c>
      <c r="AF1599" s="1" t="s">
        <v>70</v>
      </c>
      <c r="AG1599" s="1" t="s">
        <v>71</v>
      </c>
      <c r="AH1599" s="1" t="s">
        <v>89</v>
      </c>
      <c r="AI1599" s="1" t="s">
        <v>57</v>
      </c>
      <c r="AJ1599" s="5">
        <v>10950</v>
      </c>
      <c r="AK1599" s="4">
        <v>-174163</v>
      </c>
      <c r="AL1599" s="4">
        <v>0</v>
      </c>
      <c r="AM1599" s="4">
        <v>0</v>
      </c>
      <c r="AN1599" s="4">
        <v>0</v>
      </c>
      <c r="AO1599" s="4">
        <v>-2373613</v>
      </c>
      <c r="AP1599" s="4">
        <v>-2373613</v>
      </c>
      <c r="AQ1599" s="4">
        <v>0</v>
      </c>
      <c r="AR1599" s="4">
        <v>14415597</v>
      </c>
      <c r="AS1599" s="1" t="s">
        <v>52</v>
      </c>
      <c r="AT1599" s="9">
        <f t="shared" si="710"/>
        <v>43333</v>
      </c>
      <c r="AU1599" s="9">
        <f t="shared" si="711"/>
        <v>43313</v>
      </c>
      <c r="AV1599" s="9">
        <v>44798</v>
      </c>
      <c r="AW1599" s="11">
        <f t="shared" si="712"/>
        <v>4.0136986301369859</v>
      </c>
      <c r="AX1599">
        <v>25</v>
      </c>
      <c r="AY1599" s="12">
        <v>0.05</v>
      </c>
      <c r="AZ1599">
        <f t="shared" si="713"/>
        <v>3.7999999999999999E-2</v>
      </c>
      <c r="BA1599" s="13">
        <f t="shared" si="714"/>
        <v>16789210</v>
      </c>
      <c r="BB1599" s="17" t="s">
        <v>2189</v>
      </c>
      <c r="BC1599">
        <f>MATCH(BB1599,MONTHLY_INDEX!$A:$A,0)</f>
        <v>798</v>
      </c>
      <c r="BD1599">
        <f>MATCH(AU1599,MONTHLY_INDEX!$1:$1,0)</f>
        <v>80</v>
      </c>
      <c r="BE1599">
        <f>INDEX(MONTHLY_INDEX!$1:$1048576,Final!BC1599,Final!BD1599)</f>
        <v>96</v>
      </c>
      <c r="BF1599">
        <f>MATCH($BF$1,MONTHLY_INDEX!$1:$1,0)</f>
        <v>127</v>
      </c>
      <c r="BG1599">
        <f>INDEX(MONTHLY_INDEX!$1:$1048576,Final!BC1599,Final!BF1599)</f>
        <v>95.3</v>
      </c>
      <c r="BH1599" s="23">
        <f>(BG1599-BE1599)/BE1599</f>
        <v>-7.2916666666666963E-3</v>
      </c>
      <c r="BI1599" s="14">
        <f>(1+BH1599)*BA1599</f>
        <v>16666788.677083332</v>
      </c>
      <c r="BJ1599" s="14">
        <f>BI1599*AZ1599*AW1599</f>
        <v>2542027.7415156956</v>
      </c>
      <c r="BK1599" s="15">
        <f t="shared" si="715"/>
        <v>14124760.935567636</v>
      </c>
      <c r="BL1599" s="52">
        <v>0</v>
      </c>
      <c r="BM1599" s="15">
        <f>MAX((1-BL1599)*BK1599,BI1599*AY1599)</f>
        <v>14124760.935567636</v>
      </c>
    </row>
    <row r="1600" spans="1:65">
      <c r="A1600" s="8">
        <v>1598</v>
      </c>
      <c r="B1600" s="1" t="s">
        <v>44</v>
      </c>
      <c r="C1600" s="1">
        <v>1500</v>
      </c>
      <c r="D1600" s="1" t="s">
        <v>60</v>
      </c>
      <c r="E1600" s="1">
        <v>150000065</v>
      </c>
      <c r="F1600" s="1" t="s">
        <v>60</v>
      </c>
      <c r="G1600" s="1" t="s">
        <v>111</v>
      </c>
      <c r="H1600" s="1">
        <v>23</v>
      </c>
      <c r="I1600" s="1" t="s">
        <v>52</v>
      </c>
      <c r="J1600" s="1" t="s">
        <v>49</v>
      </c>
      <c r="K1600" s="1">
        <v>17406001</v>
      </c>
      <c r="L1600" s="1" t="s">
        <v>50</v>
      </c>
      <c r="M1600" s="1" t="s">
        <v>51</v>
      </c>
      <c r="N1600" s="1" t="s">
        <v>64</v>
      </c>
      <c r="O1600" s="1" t="s">
        <v>65</v>
      </c>
      <c r="P1600" s="1" t="s">
        <v>66</v>
      </c>
      <c r="Q1600" s="1" t="s">
        <v>67</v>
      </c>
      <c r="R1600" s="1" t="s">
        <v>87</v>
      </c>
      <c r="S1600" s="1" t="s">
        <v>88</v>
      </c>
      <c r="T1600" s="2">
        <v>43333</v>
      </c>
      <c r="U1600" s="2">
        <v>43333</v>
      </c>
      <c r="V1600" s="1" t="s">
        <v>52</v>
      </c>
      <c r="W1600" s="3">
        <v>1</v>
      </c>
      <c r="X1600" s="1" t="s">
        <v>53</v>
      </c>
      <c r="Y1600" s="4">
        <v>32425</v>
      </c>
      <c r="Z1600" s="4">
        <v>-4246</v>
      </c>
      <c r="AA1600" s="4">
        <v>0</v>
      </c>
      <c r="AB1600" s="4">
        <v>0</v>
      </c>
      <c r="AC1600" s="4">
        <v>0</v>
      </c>
      <c r="AD1600" s="4">
        <v>32425</v>
      </c>
      <c r="AE1600" s="5">
        <v>1685</v>
      </c>
      <c r="AF1600" s="1" t="s">
        <v>70</v>
      </c>
      <c r="AG1600" s="1" t="s">
        <v>71</v>
      </c>
      <c r="AH1600" s="1" t="s">
        <v>89</v>
      </c>
      <c r="AI1600" s="1" t="s">
        <v>57</v>
      </c>
      <c r="AJ1600" s="5">
        <v>10950</v>
      </c>
      <c r="AK1600" s="4">
        <v>-336</v>
      </c>
      <c r="AL1600" s="4">
        <v>0</v>
      </c>
      <c r="AM1600" s="4">
        <v>0</v>
      </c>
      <c r="AN1600" s="4">
        <v>0</v>
      </c>
      <c r="AO1600" s="4">
        <v>-4582</v>
      </c>
      <c r="AP1600" s="4">
        <v>-4582</v>
      </c>
      <c r="AQ1600" s="4">
        <v>0</v>
      </c>
      <c r="AR1600" s="4">
        <v>27843</v>
      </c>
      <c r="AS1600" s="1" t="s">
        <v>52</v>
      </c>
      <c r="AT1600" s="9">
        <f t="shared" si="710"/>
        <v>43333</v>
      </c>
      <c r="AU1600" s="9">
        <f t="shared" si="711"/>
        <v>43313</v>
      </c>
      <c r="AV1600" s="9">
        <v>44798</v>
      </c>
      <c r="AW1600" s="11">
        <f t="shared" si="712"/>
        <v>4.0136986301369859</v>
      </c>
      <c r="AX1600">
        <v>10</v>
      </c>
      <c r="AY1600" s="12">
        <v>0.05</v>
      </c>
      <c r="AZ1600">
        <f t="shared" si="713"/>
        <v>9.5000000000000001E-2</v>
      </c>
      <c r="BA1600" s="13">
        <f t="shared" si="714"/>
        <v>32425</v>
      </c>
      <c r="BI1600" s="14">
        <f t="shared" ref="BI1600:BI1604" si="739">AR1600</f>
        <v>27843</v>
      </c>
      <c r="BJ1600" s="14">
        <v>0</v>
      </c>
      <c r="BK1600" s="14">
        <f t="shared" ref="BK1600:BK1604" si="740">AR1600</f>
        <v>27843</v>
      </c>
      <c r="BL1600" s="52">
        <v>0</v>
      </c>
      <c r="BM1600" s="15">
        <f t="shared" ref="BM1600:BM1604" si="741">AR1600</f>
        <v>27843</v>
      </c>
    </row>
    <row r="1601" spans="1:65">
      <c r="A1601" s="8">
        <v>1599</v>
      </c>
      <c r="B1601" s="1" t="s">
        <v>44</v>
      </c>
      <c r="C1601" s="1">
        <v>1500</v>
      </c>
      <c r="D1601" s="1" t="s">
        <v>60</v>
      </c>
      <c r="E1601" s="1">
        <v>150000065</v>
      </c>
      <c r="F1601" s="1" t="s">
        <v>112</v>
      </c>
      <c r="G1601" s="1" t="s">
        <v>113</v>
      </c>
      <c r="H1601" s="1">
        <v>24</v>
      </c>
      <c r="I1601" s="1" t="s">
        <v>52</v>
      </c>
      <c r="J1601" s="1" t="s">
        <v>49</v>
      </c>
      <c r="K1601" s="1">
        <v>17406001</v>
      </c>
      <c r="L1601" s="1" t="s">
        <v>50</v>
      </c>
      <c r="M1601" s="1" t="s">
        <v>51</v>
      </c>
      <c r="N1601" s="1" t="s">
        <v>64</v>
      </c>
      <c r="O1601" s="1" t="s">
        <v>65</v>
      </c>
      <c r="P1601" s="1" t="s">
        <v>66</v>
      </c>
      <c r="Q1601" s="1" t="s">
        <v>67</v>
      </c>
      <c r="R1601" s="1" t="s">
        <v>87</v>
      </c>
      <c r="S1601" s="1" t="s">
        <v>88</v>
      </c>
      <c r="T1601" s="2">
        <v>43333</v>
      </c>
      <c r="U1601" s="2">
        <v>43333</v>
      </c>
      <c r="V1601" s="1" t="s">
        <v>52</v>
      </c>
      <c r="W1601" s="3">
        <v>1</v>
      </c>
      <c r="X1601" s="1" t="s">
        <v>53</v>
      </c>
      <c r="Y1601" s="4">
        <v>970825</v>
      </c>
      <c r="Z1601" s="4">
        <v>-127181.51</v>
      </c>
      <c r="AA1601" s="4">
        <v>0</v>
      </c>
      <c r="AB1601" s="4">
        <v>0</v>
      </c>
      <c r="AC1601" s="4">
        <v>0</v>
      </c>
      <c r="AD1601" s="4">
        <v>970825</v>
      </c>
      <c r="AE1601" s="5">
        <v>1685</v>
      </c>
      <c r="AF1601" s="1" t="s">
        <v>70</v>
      </c>
      <c r="AG1601" s="1" t="s">
        <v>71</v>
      </c>
      <c r="AH1601" s="1" t="s">
        <v>89</v>
      </c>
      <c r="AI1601" s="1" t="s">
        <v>57</v>
      </c>
      <c r="AJ1601" s="5">
        <v>10950</v>
      </c>
      <c r="AK1601" s="4">
        <v>-10071</v>
      </c>
      <c r="AL1601" s="4">
        <v>0</v>
      </c>
      <c r="AM1601" s="4">
        <v>0</v>
      </c>
      <c r="AN1601" s="4">
        <v>0</v>
      </c>
      <c r="AO1601" s="4">
        <v>-137252.51</v>
      </c>
      <c r="AP1601" s="4">
        <v>-137252.51</v>
      </c>
      <c r="AQ1601" s="4">
        <v>0</v>
      </c>
      <c r="AR1601" s="4">
        <v>833572.49</v>
      </c>
      <c r="AS1601" s="1" t="s">
        <v>52</v>
      </c>
      <c r="AT1601" s="9">
        <f t="shared" si="710"/>
        <v>43333</v>
      </c>
      <c r="AU1601" s="9">
        <f t="shared" si="711"/>
        <v>43313</v>
      </c>
      <c r="AV1601" s="9">
        <v>44798</v>
      </c>
      <c r="AW1601" s="11">
        <f t="shared" si="712"/>
        <v>4.0136986301369859</v>
      </c>
      <c r="AX1601">
        <v>10</v>
      </c>
      <c r="AY1601" s="12">
        <v>0.05</v>
      </c>
      <c r="AZ1601">
        <f t="shared" si="713"/>
        <v>9.5000000000000001E-2</v>
      </c>
      <c r="BA1601" s="13">
        <f t="shared" si="714"/>
        <v>970825</v>
      </c>
      <c r="BB1601" s="16" t="s">
        <v>593</v>
      </c>
      <c r="BC1601" s="16" t="s">
        <v>593</v>
      </c>
      <c r="BD1601" s="16" t="s">
        <v>593</v>
      </c>
      <c r="BE1601" s="16" t="s">
        <v>593</v>
      </c>
      <c r="BF1601" s="16" t="s">
        <v>593</v>
      </c>
      <c r="BG1601" s="16" t="s">
        <v>593</v>
      </c>
      <c r="BH1601" s="16" t="s">
        <v>593</v>
      </c>
      <c r="BI1601" s="14">
        <f t="shared" si="739"/>
        <v>833572.49</v>
      </c>
      <c r="BJ1601" s="14">
        <v>0</v>
      </c>
      <c r="BK1601" s="14">
        <f t="shared" si="740"/>
        <v>833572.49</v>
      </c>
      <c r="BL1601" s="52">
        <v>0</v>
      </c>
      <c r="BM1601" s="15">
        <f t="shared" si="741"/>
        <v>833572.49</v>
      </c>
    </row>
    <row r="1602" spans="1:65">
      <c r="A1602" s="8">
        <v>1600</v>
      </c>
      <c r="B1602" s="1" t="s">
        <v>44</v>
      </c>
      <c r="C1602" s="1">
        <v>1500</v>
      </c>
      <c r="D1602" s="1" t="s">
        <v>60</v>
      </c>
      <c r="E1602" s="1">
        <v>150000065</v>
      </c>
      <c r="F1602" s="1" t="s">
        <v>112</v>
      </c>
      <c r="G1602" s="1" t="s">
        <v>114</v>
      </c>
      <c r="H1602" s="1">
        <v>25</v>
      </c>
      <c r="I1602" s="1" t="s">
        <v>52</v>
      </c>
      <c r="J1602" s="1" t="s">
        <v>49</v>
      </c>
      <c r="K1602" s="1">
        <v>17406001</v>
      </c>
      <c r="L1602" s="1" t="s">
        <v>50</v>
      </c>
      <c r="M1602" s="1" t="s">
        <v>51</v>
      </c>
      <c r="N1602" s="1" t="s">
        <v>64</v>
      </c>
      <c r="O1602" s="1" t="s">
        <v>65</v>
      </c>
      <c r="P1602" s="1" t="s">
        <v>66</v>
      </c>
      <c r="Q1602" s="1" t="s">
        <v>67</v>
      </c>
      <c r="R1602" s="1" t="s">
        <v>87</v>
      </c>
      <c r="S1602" s="1" t="s">
        <v>88</v>
      </c>
      <c r="T1602" s="2">
        <v>43333</v>
      </c>
      <c r="U1602" s="2">
        <v>43333</v>
      </c>
      <c r="V1602" s="1" t="s">
        <v>52</v>
      </c>
      <c r="W1602" s="3">
        <v>1</v>
      </c>
      <c r="X1602" s="1" t="s">
        <v>53</v>
      </c>
      <c r="Y1602" s="4">
        <v>2008211</v>
      </c>
      <c r="Z1602" s="4">
        <v>-263082.87</v>
      </c>
      <c r="AA1602" s="4">
        <v>0</v>
      </c>
      <c r="AB1602" s="4">
        <v>0</v>
      </c>
      <c r="AC1602" s="4">
        <v>0</v>
      </c>
      <c r="AD1602" s="4">
        <v>2008211</v>
      </c>
      <c r="AE1602" s="5">
        <v>1685</v>
      </c>
      <c r="AF1602" s="1" t="s">
        <v>70</v>
      </c>
      <c r="AG1602" s="1" t="s">
        <v>71</v>
      </c>
      <c r="AH1602" s="1" t="s">
        <v>89</v>
      </c>
      <c r="AI1602" s="1" t="s">
        <v>57</v>
      </c>
      <c r="AJ1602" s="5">
        <v>10950</v>
      </c>
      <c r="AK1602" s="4">
        <v>-20832</v>
      </c>
      <c r="AL1602" s="4">
        <v>0</v>
      </c>
      <c r="AM1602" s="4">
        <v>0</v>
      </c>
      <c r="AN1602" s="4">
        <v>0</v>
      </c>
      <c r="AO1602" s="4">
        <v>-283914.87</v>
      </c>
      <c r="AP1602" s="4">
        <v>-283914.87</v>
      </c>
      <c r="AQ1602" s="4">
        <v>0</v>
      </c>
      <c r="AR1602" s="4">
        <v>1724296.13</v>
      </c>
      <c r="AS1602" s="1" t="s">
        <v>52</v>
      </c>
      <c r="AT1602" s="9">
        <f t="shared" si="710"/>
        <v>43333</v>
      </c>
      <c r="AU1602" s="9">
        <f t="shared" si="711"/>
        <v>43313</v>
      </c>
      <c r="AV1602" s="9">
        <v>44798</v>
      </c>
      <c r="AW1602" s="11">
        <f t="shared" si="712"/>
        <v>4.0136986301369859</v>
      </c>
      <c r="AX1602">
        <v>10</v>
      </c>
      <c r="AY1602" s="12">
        <v>0.05</v>
      </c>
      <c r="AZ1602">
        <f t="shared" si="713"/>
        <v>9.5000000000000001E-2</v>
      </c>
      <c r="BA1602" s="13">
        <f t="shared" si="714"/>
        <v>2008211</v>
      </c>
      <c r="BB1602" s="16" t="s">
        <v>593</v>
      </c>
      <c r="BC1602" s="16" t="s">
        <v>593</v>
      </c>
      <c r="BD1602" s="16" t="s">
        <v>593</v>
      </c>
      <c r="BE1602" s="16" t="s">
        <v>593</v>
      </c>
      <c r="BF1602" s="16" t="s">
        <v>593</v>
      </c>
      <c r="BG1602" s="16" t="s">
        <v>593</v>
      </c>
      <c r="BH1602" s="16" t="s">
        <v>593</v>
      </c>
      <c r="BI1602" s="14">
        <f t="shared" si="739"/>
        <v>1724296.13</v>
      </c>
      <c r="BJ1602" s="14">
        <v>0</v>
      </c>
      <c r="BK1602" s="14">
        <f t="shared" si="740"/>
        <v>1724296.13</v>
      </c>
      <c r="BL1602" s="52">
        <v>0</v>
      </c>
      <c r="BM1602" s="15">
        <f t="shared" si="741"/>
        <v>1724296.13</v>
      </c>
    </row>
    <row r="1603" spans="1:65">
      <c r="A1603" s="8">
        <v>1601</v>
      </c>
      <c r="B1603" s="1" t="s">
        <v>44</v>
      </c>
      <c r="C1603" s="1">
        <v>1500</v>
      </c>
      <c r="D1603" s="1" t="s">
        <v>60</v>
      </c>
      <c r="E1603" s="1">
        <v>150000065</v>
      </c>
      <c r="F1603" s="1" t="s">
        <v>60</v>
      </c>
      <c r="G1603" s="1" t="s">
        <v>115</v>
      </c>
      <c r="H1603" s="1">
        <v>26</v>
      </c>
      <c r="I1603" s="1" t="s">
        <v>52</v>
      </c>
      <c r="J1603" s="1" t="s">
        <v>49</v>
      </c>
      <c r="K1603" s="1">
        <v>17406001</v>
      </c>
      <c r="L1603" s="1" t="s">
        <v>50</v>
      </c>
      <c r="M1603" s="1" t="s">
        <v>51</v>
      </c>
      <c r="N1603" s="1" t="s">
        <v>64</v>
      </c>
      <c r="O1603" s="1" t="s">
        <v>65</v>
      </c>
      <c r="P1603" s="1" t="s">
        <v>66</v>
      </c>
      <c r="Q1603" s="1" t="s">
        <v>67</v>
      </c>
      <c r="R1603" s="1" t="s">
        <v>87</v>
      </c>
      <c r="S1603" s="1" t="s">
        <v>88</v>
      </c>
      <c r="T1603" s="2">
        <v>43333</v>
      </c>
      <c r="U1603" s="2">
        <v>43333</v>
      </c>
      <c r="V1603" s="1" t="s">
        <v>52</v>
      </c>
      <c r="W1603" s="3">
        <v>1</v>
      </c>
      <c r="X1603" s="1" t="s">
        <v>53</v>
      </c>
      <c r="Y1603" s="4">
        <v>120000</v>
      </c>
      <c r="Z1603" s="4">
        <v>-15720</v>
      </c>
      <c r="AA1603" s="4">
        <v>0</v>
      </c>
      <c r="AB1603" s="4">
        <v>0</v>
      </c>
      <c r="AC1603" s="4">
        <v>0</v>
      </c>
      <c r="AD1603" s="4">
        <v>120000</v>
      </c>
      <c r="AE1603" s="5">
        <v>1685</v>
      </c>
      <c r="AF1603" s="1" t="s">
        <v>70</v>
      </c>
      <c r="AG1603" s="1" t="s">
        <v>71</v>
      </c>
      <c r="AH1603" s="1" t="s">
        <v>89</v>
      </c>
      <c r="AI1603" s="1" t="s">
        <v>57</v>
      </c>
      <c r="AJ1603" s="5">
        <v>10950</v>
      </c>
      <c r="AK1603" s="4">
        <v>-1245</v>
      </c>
      <c r="AL1603" s="4">
        <v>0</v>
      </c>
      <c r="AM1603" s="4">
        <v>0</v>
      </c>
      <c r="AN1603" s="4">
        <v>0</v>
      </c>
      <c r="AO1603" s="4">
        <v>-16965</v>
      </c>
      <c r="AP1603" s="4">
        <v>-16965</v>
      </c>
      <c r="AQ1603" s="4">
        <v>0</v>
      </c>
      <c r="AR1603" s="4">
        <v>103035</v>
      </c>
      <c r="AS1603" s="1" t="s">
        <v>52</v>
      </c>
      <c r="AT1603" s="9">
        <f t="shared" si="710"/>
        <v>43333</v>
      </c>
      <c r="AU1603" s="9">
        <f t="shared" si="711"/>
        <v>43313</v>
      </c>
      <c r="AV1603" s="9">
        <v>44798</v>
      </c>
      <c r="AW1603" s="11">
        <f t="shared" si="712"/>
        <v>4.0136986301369859</v>
      </c>
      <c r="AX1603">
        <v>10</v>
      </c>
      <c r="AY1603" s="12">
        <v>0.05</v>
      </c>
      <c r="AZ1603">
        <f t="shared" si="713"/>
        <v>9.5000000000000001E-2</v>
      </c>
      <c r="BA1603" s="13">
        <f t="shared" si="714"/>
        <v>120000</v>
      </c>
      <c r="BI1603" s="14">
        <f t="shared" si="739"/>
        <v>103035</v>
      </c>
      <c r="BJ1603" s="14">
        <v>0</v>
      </c>
      <c r="BK1603" s="14">
        <f t="shared" si="740"/>
        <v>103035</v>
      </c>
      <c r="BL1603" s="52">
        <v>0</v>
      </c>
      <c r="BM1603" s="15">
        <f t="shared" si="741"/>
        <v>103035</v>
      </c>
    </row>
    <row r="1604" spans="1:65">
      <c r="A1604" s="8">
        <v>1602</v>
      </c>
      <c r="B1604" s="1" t="s">
        <v>44</v>
      </c>
      <c r="C1604" s="1">
        <v>1500</v>
      </c>
      <c r="D1604" s="1" t="s">
        <v>60</v>
      </c>
      <c r="E1604" s="1">
        <v>150000065</v>
      </c>
      <c r="F1604" s="1" t="s">
        <v>112</v>
      </c>
      <c r="G1604" s="1" t="s">
        <v>116</v>
      </c>
      <c r="H1604" s="1">
        <v>27</v>
      </c>
      <c r="I1604" s="1" t="s">
        <v>175</v>
      </c>
      <c r="J1604" s="1" t="s">
        <v>49</v>
      </c>
      <c r="K1604" s="1">
        <v>17406001</v>
      </c>
      <c r="L1604" s="1" t="s">
        <v>50</v>
      </c>
      <c r="M1604" s="1" t="s">
        <v>51</v>
      </c>
      <c r="N1604" s="1" t="s">
        <v>64</v>
      </c>
      <c r="O1604" s="1" t="s">
        <v>65</v>
      </c>
      <c r="P1604" s="1" t="s">
        <v>66</v>
      </c>
      <c r="Q1604" s="1" t="s">
        <v>67</v>
      </c>
      <c r="R1604" s="1" t="s">
        <v>87</v>
      </c>
      <c r="S1604" s="1" t="s">
        <v>88</v>
      </c>
      <c r="T1604" s="2">
        <v>43333</v>
      </c>
      <c r="U1604" s="2">
        <v>43333</v>
      </c>
      <c r="V1604" s="1" t="s">
        <v>52</v>
      </c>
      <c r="W1604" s="3">
        <v>1</v>
      </c>
      <c r="X1604" s="1" t="s">
        <v>53</v>
      </c>
      <c r="Y1604" s="4">
        <v>4339035</v>
      </c>
      <c r="Z1604" s="4">
        <v>-568428.62</v>
      </c>
      <c r="AA1604" s="4">
        <v>0</v>
      </c>
      <c r="AB1604" s="4">
        <v>0</v>
      </c>
      <c r="AC1604" s="4">
        <v>0</v>
      </c>
      <c r="AD1604" s="4">
        <v>4339035</v>
      </c>
      <c r="AE1604" s="5">
        <v>1685</v>
      </c>
      <c r="AF1604" s="1" t="s">
        <v>70</v>
      </c>
      <c r="AG1604" s="1" t="s">
        <v>71</v>
      </c>
      <c r="AH1604" s="1" t="s">
        <v>89</v>
      </c>
      <c r="AI1604" s="1" t="s">
        <v>57</v>
      </c>
      <c r="AJ1604" s="5">
        <v>10950</v>
      </c>
      <c r="AK1604" s="4">
        <v>-45011</v>
      </c>
      <c r="AL1604" s="4">
        <v>0</v>
      </c>
      <c r="AM1604" s="4">
        <v>0</v>
      </c>
      <c r="AN1604" s="4">
        <v>0</v>
      </c>
      <c r="AO1604" s="4">
        <v>-613439.62</v>
      </c>
      <c r="AP1604" s="4">
        <v>-613439.62</v>
      </c>
      <c r="AQ1604" s="4">
        <v>0</v>
      </c>
      <c r="AR1604" s="4">
        <v>3725595.38</v>
      </c>
      <c r="AS1604" s="1" t="s">
        <v>52</v>
      </c>
      <c r="AT1604" s="9">
        <f t="shared" ref="AT1604:AT1667" si="742">T1604</f>
        <v>43333</v>
      </c>
      <c r="AU1604" s="9">
        <f t="shared" ref="AU1604:AU1667" si="743">DATE(YEAR(AT1604),MONTH(AT1604),DAY(1))</f>
        <v>43313</v>
      </c>
      <c r="AV1604" s="9">
        <v>44798</v>
      </c>
      <c r="AW1604" s="11">
        <f t="shared" ref="AW1604:AW1667" si="744">(AV1604-AT1604)/365</f>
        <v>4.0136986301369859</v>
      </c>
      <c r="AX1604">
        <v>10</v>
      </c>
      <c r="AY1604" s="12">
        <v>0.05</v>
      </c>
      <c r="AZ1604">
        <f t="shared" ref="AZ1604:AZ1667" si="745">(1-AY1604)/AX1604</f>
        <v>9.5000000000000001E-2</v>
      </c>
      <c r="BA1604" s="13">
        <f t="shared" ref="BA1604:BA1667" si="746">Y1604</f>
        <v>4339035</v>
      </c>
      <c r="BB1604" s="16" t="s">
        <v>593</v>
      </c>
      <c r="BC1604" s="16" t="s">
        <v>593</v>
      </c>
      <c r="BD1604" s="16" t="s">
        <v>593</v>
      </c>
      <c r="BE1604" s="16" t="s">
        <v>593</v>
      </c>
      <c r="BF1604" s="16" t="s">
        <v>593</v>
      </c>
      <c r="BG1604" s="16" t="s">
        <v>593</v>
      </c>
      <c r="BH1604" s="16" t="s">
        <v>593</v>
      </c>
      <c r="BI1604" s="14">
        <f t="shared" si="739"/>
        <v>3725595.38</v>
      </c>
      <c r="BJ1604" s="14">
        <v>0</v>
      </c>
      <c r="BK1604" s="14">
        <f t="shared" si="740"/>
        <v>3725595.38</v>
      </c>
      <c r="BL1604" s="52">
        <v>0</v>
      </c>
      <c r="BM1604" s="15">
        <f t="shared" si="741"/>
        <v>3725595.38</v>
      </c>
    </row>
    <row r="1605" spans="1:65">
      <c r="A1605" s="8">
        <v>1603</v>
      </c>
      <c r="B1605" s="1" t="s">
        <v>44</v>
      </c>
      <c r="C1605" s="1">
        <v>1500</v>
      </c>
      <c r="D1605" s="1" t="s">
        <v>60</v>
      </c>
      <c r="E1605" s="1">
        <v>150000066</v>
      </c>
      <c r="F1605" s="1" t="s">
        <v>60</v>
      </c>
      <c r="G1605" s="1" t="s">
        <v>86</v>
      </c>
      <c r="H1605" s="1">
        <v>1</v>
      </c>
      <c r="I1605" s="1" t="s">
        <v>52</v>
      </c>
      <c r="J1605" s="1" t="s">
        <v>49</v>
      </c>
      <c r="K1605" s="1">
        <v>17406001</v>
      </c>
      <c r="L1605" s="1" t="s">
        <v>50</v>
      </c>
      <c r="M1605" s="1" t="s">
        <v>51</v>
      </c>
      <c r="N1605" s="1" t="s">
        <v>64</v>
      </c>
      <c r="O1605" s="1" t="s">
        <v>65</v>
      </c>
      <c r="P1605" s="1" t="s">
        <v>66</v>
      </c>
      <c r="Q1605" s="1" t="s">
        <v>67</v>
      </c>
      <c r="R1605" s="1" t="s">
        <v>87</v>
      </c>
      <c r="S1605" s="1" t="s">
        <v>88</v>
      </c>
      <c r="T1605" s="2">
        <v>43333</v>
      </c>
      <c r="U1605" s="2">
        <v>43333</v>
      </c>
      <c r="V1605" s="1" t="s">
        <v>52</v>
      </c>
      <c r="W1605" s="3">
        <v>1</v>
      </c>
      <c r="X1605" s="1" t="s">
        <v>53</v>
      </c>
      <c r="Y1605" s="4">
        <v>892500</v>
      </c>
      <c r="Z1605" s="4">
        <v>-116920</v>
      </c>
      <c r="AA1605" s="4">
        <v>0</v>
      </c>
      <c r="AB1605" s="4">
        <v>0</v>
      </c>
      <c r="AC1605" s="4">
        <v>0</v>
      </c>
      <c r="AD1605" s="4">
        <v>892500</v>
      </c>
      <c r="AE1605" s="5">
        <v>1685</v>
      </c>
      <c r="AF1605" s="1" t="s">
        <v>70</v>
      </c>
      <c r="AG1605" s="1" t="s">
        <v>71</v>
      </c>
      <c r="AH1605" s="1" t="s">
        <v>89</v>
      </c>
      <c r="AI1605" s="1" t="s">
        <v>57</v>
      </c>
      <c r="AJ1605" s="5">
        <v>10950</v>
      </c>
      <c r="AK1605" s="4">
        <v>-9258</v>
      </c>
      <c r="AL1605" s="4">
        <v>0</v>
      </c>
      <c r="AM1605" s="4">
        <v>0</v>
      </c>
      <c r="AN1605" s="4">
        <v>0</v>
      </c>
      <c r="AO1605" s="4">
        <v>-126178</v>
      </c>
      <c r="AP1605" s="4">
        <v>-126178</v>
      </c>
      <c r="AQ1605" s="4">
        <v>0</v>
      </c>
      <c r="AR1605" s="4">
        <v>766322</v>
      </c>
      <c r="AS1605" s="1" t="s">
        <v>52</v>
      </c>
      <c r="AT1605" s="9">
        <f t="shared" si="742"/>
        <v>43333</v>
      </c>
      <c r="AU1605" s="9">
        <f t="shared" si="743"/>
        <v>43313</v>
      </c>
      <c r="AV1605" s="9">
        <v>44798</v>
      </c>
      <c r="AW1605" s="11">
        <f t="shared" si="744"/>
        <v>4.0136986301369859</v>
      </c>
      <c r="AX1605">
        <v>10</v>
      </c>
      <c r="AY1605" s="12">
        <v>0.05</v>
      </c>
      <c r="AZ1605">
        <f t="shared" si="745"/>
        <v>9.5000000000000001E-2</v>
      </c>
      <c r="BA1605" s="13">
        <f t="shared" si="746"/>
        <v>892500</v>
      </c>
      <c r="BB1605" s="17" t="s">
        <v>1853</v>
      </c>
      <c r="BC1605">
        <f>MATCH(BB1605,MONTHLY_INDEX!$A:$A,0)</f>
        <v>630</v>
      </c>
      <c r="BD1605">
        <f>MATCH(AU1605,MONTHLY_INDEX!$1:$1,0)</f>
        <v>80</v>
      </c>
      <c r="BE1605">
        <f>INDEX(MONTHLY_INDEX!$1:$1048576,Final!BC1605,Final!BD1605)</f>
        <v>111.6</v>
      </c>
      <c r="BF1605">
        <f>MATCH($BF$1,MONTHLY_INDEX!$1:$1,0)</f>
        <v>127</v>
      </c>
      <c r="BG1605">
        <f>INDEX(MONTHLY_INDEX!$1:$1048576,Final!BC1605,Final!BF1605)</f>
        <v>151.1</v>
      </c>
      <c r="BH1605" s="23">
        <f t="shared" ref="BH1605:BH1622" si="747">(BG1605-BE1605)/BE1605</f>
        <v>0.35394265232974914</v>
      </c>
      <c r="BI1605" s="14">
        <f t="shared" ref="BI1605:BI1622" si="748">(1+BH1605)*BA1605</f>
        <v>1208393.817204301</v>
      </c>
      <c r="BJ1605" s="14">
        <f t="shared" ref="BJ1605:BJ1622" si="749">BI1605*AZ1605*AW1605</f>
        <v>460762.21783399611</v>
      </c>
      <c r="BK1605" s="15">
        <f t="shared" ref="BK1605:BK1667" si="750">MAX(BI1605-BJ1605,0)</f>
        <v>747631.59937030496</v>
      </c>
      <c r="BL1605" s="52">
        <v>0</v>
      </c>
      <c r="BM1605" s="15">
        <f t="shared" ref="BM1605:BM1622" si="751">MAX((1-BL1605)*BK1605,BI1605*AY1605)</f>
        <v>747631.59937030496</v>
      </c>
    </row>
    <row r="1606" spans="1:65">
      <c r="A1606" s="8">
        <v>1604</v>
      </c>
      <c r="B1606" s="1" t="s">
        <v>44</v>
      </c>
      <c r="C1606" s="1">
        <v>1500</v>
      </c>
      <c r="D1606" s="1" t="s">
        <v>60</v>
      </c>
      <c r="E1606" s="1">
        <v>150000066</v>
      </c>
      <c r="F1606" s="1" t="s">
        <v>60</v>
      </c>
      <c r="G1606" s="1" t="s">
        <v>90</v>
      </c>
      <c r="H1606" s="1">
        <v>2</v>
      </c>
      <c r="I1606" s="1" t="s">
        <v>52</v>
      </c>
      <c r="J1606" s="1" t="s">
        <v>49</v>
      </c>
      <c r="K1606" s="1">
        <v>17406001</v>
      </c>
      <c r="L1606" s="1" t="s">
        <v>50</v>
      </c>
      <c r="M1606" s="1" t="s">
        <v>51</v>
      </c>
      <c r="N1606" s="1" t="s">
        <v>64</v>
      </c>
      <c r="O1606" s="1" t="s">
        <v>65</v>
      </c>
      <c r="P1606" s="1" t="s">
        <v>66</v>
      </c>
      <c r="Q1606" s="1" t="s">
        <v>67</v>
      </c>
      <c r="R1606" s="1" t="s">
        <v>87</v>
      </c>
      <c r="S1606" s="1" t="s">
        <v>88</v>
      </c>
      <c r="T1606" s="2">
        <v>43333</v>
      </c>
      <c r="U1606" s="2">
        <v>43333</v>
      </c>
      <c r="V1606" s="1" t="s">
        <v>52</v>
      </c>
      <c r="W1606" s="3">
        <v>1</v>
      </c>
      <c r="X1606" s="1" t="s">
        <v>53</v>
      </c>
      <c r="Y1606" s="4">
        <v>472500</v>
      </c>
      <c r="Z1606" s="4">
        <v>-61898</v>
      </c>
      <c r="AA1606" s="4">
        <v>0</v>
      </c>
      <c r="AB1606" s="4">
        <v>0</v>
      </c>
      <c r="AC1606" s="4">
        <v>0</v>
      </c>
      <c r="AD1606" s="4">
        <v>472500</v>
      </c>
      <c r="AE1606" s="5">
        <v>1685</v>
      </c>
      <c r="AF1606" s="1" t="s">
        <v>70</v>
      </c>
      <c r="AG1606" s="1" t="s">
        <v>71</v>
      </c>
      <c r="AH1606" s="1" t="s">
        <v>89</v>
      </c>
      <c r="AI1606" s="1" t="s">
        <v>57</v>
      </c>
      <c r="AJ1606" s="5">
        <v>10950</v>
      </c>
      <c r="AK1606" s="4">
        <v>-4901</v>
      </c>
      <c r="AL1606" s="4">
        <v>0</v>
      </c>
      <c r="AM1606" s="4">
        <v>0</v>
      </c>
      <c r="AN1606" s="4">
        <v>0</v>
      </c>
      <c r="AO1606" s="4">
        <v>-66799</v>
      </c>
      <c r="AP1606" s="4">
        <v>-66799</v>
      </c>
      <c r="AQ1606" s="4">
        <v>0</v>
      </c>
      <c r="AR1606" s="4">
        <v>405701</v>
      </c>
      <c r="AS1606" s="1" t="s">
        <v>52</v>
      </c>
      <c r="AT1606" s="9">
        <f t="shared" si="742"/>
        <v>43333</v>
      </c>
      <c r="AU1606" s="9">
        <f t="shared" si="743"/>
        <v>43313</v>
      </c>
      <c r="AV1606" s="9">
        <v>44798</v>
      </c>
      <c r="AW1606" s="11">
        <f t="shared" si="744"/>
        <v>4.0136986301369859</v>
      </c>
      <c r="AX1606">
        <v>10</v>
      </c>
      <c r="AY1606" s="12">
        <v>0.05</v>
      </c>
      <c r="AZ1606">
        <f t="shared" si="745"/>
        <v>9.5000000000000001E-2</v>
      </c>
      <c r="BA1606" s="13">
        <f t="shared" si="746"/>
        <v>472500</v>
      </c>
      <c r="BB1606" s="17" t="s">
        <v>2189</v>
      </c>
      <c r="BC1606">
        <f>MATCH(BB1606,MONTHLY_INDEX!$A:$A,0)</f>
        <v>798</v>
      </c>
      <c r="BD1606">
        <f>MATCH(AU1606,MONTHLY_INDEX!$1:$1,0)</f>
        <v>80</v>
      </c>
      <c r="BE1606">
        <f>INDEX(MONTHLY_INDEX!$1:$1048576,Final!BC1606,Final!BD1606)</f>
        <v>96</v>
      </c>
      <c r="BF1606">
        <f>MATCH($BF$1,MONTHLY_INDEX!$1:$1,0)</f>
        <v>127</v>
      </c>
      <c r="BG1606">
        <f>INDEX(MONTHLY_INDEX!$1:$1048576,Final!BC1606,Final!BF1606)</f>
        <v>95.3</v>
      </c>
      <c r="BH1606" s="23">
        <f t="shared" si="747"/>
        <v>-7.2916666666666963E-3</v>
      </c>
      <c r="BI1606" s="14">
        <f t="shared" si="748"/>
        <v>469054.6875</v>
      </c>
      <c r="BJ1606" s="14">
        <f t="shared" si="749"/>
        <v>178851.19488441778</v>
      </c>
      <c r="BK1606" s="15">
        <f t="shared" si="750"/>
        <v>290203.49261558219</v>
      </c>
      <c r="BL1606" s="52">
        <v>0</v>
      </c>
      <c r="BM1606" s="15">
        <f t="shared" si="751"/>
        <v>290203.49261558219</v>
      </c>
    </row>
    <row r="1607" spans="1:65">
      <c r="A1607" s="8">
        <v>1605</v>
      </c>
      <c r="B1607" s="1" t="s">
        <v>44</v>
      </c>
      <c r="C1607" s="1">
        <v>1500</v>
      </c>
      <c r="D1607" s="1" t="s">
        <v>60</v>
      </c>
      <c r="E1607" s="1">
        <v>150000066</v>
      </c>
      <c r="F1607" s="1" t="s">
        <v>60</v>
      </c>
      <c r="G1607" s="1" t="s">
        <v>91</v>
      </c>
      <c r="H1607" s="1">
        <v>3</v>
      </c>
      <c r="I1607" s="1" t="s">
        <v>52</v>
      </c>
      <c r="J1607" s="1" t="s">
        <v>49</v>
      </c>
      <c r="K1607" s="1">
        <v>17406001</v>
      </c>
      <c r="L1607" s="1" t="s">
        <v>50</v>
      </c>
      <c r="M1607" s="1" t="s">
        <v>51</v>
      </c>
      <c r="N1607" s="1" t="s">
        <v>64</v>
      </c>
      <c r="O1607" s="1" t="s">
        <v>65</v>
      </c>
      <c r="P1607" s="1" t="s">
        <v>66</v>
      </c>
      <c r="Q1607" s="1" t="s">
        <v>67</v>
      </c>
      <c r="R1607" s="1" t="s">
        <v>87</v>
      </c>
      <c r="S1607" s="1" t="s">
        <v>88</v>
      </c>
      <c r="T1607" s="2">
        <v>43333</v>
      </c>
      <c r="U1607" s="2">
        <v>43333</v>
      </c>
      <c r="V1607" s="1" t="s">
        <v>52</v>
      </c>
      <c r="W1607" s="3">
        <v>1</v>
      </c>
      <c r="X1607" s="1" t="s">
        <v>53</v>
      </c>
      <c r="Y1607" s="4">
        <v>637760</v>
      </c>
      <c r="Z1607" s="4">
        <v>-83547</v>
      </c>
      <c r="AA1607" s="4">
        <v>0</v>
      </c>
      <c r="AB1607" s="4">
        <v>0</v>
      </c>
      <c r="AC1607" s="4">
        <v>0</v>
      </c>
      <c r="AD1607" s="4">
        <v>637760</v>
      </c>
      <c r="AE1607" s="5">
        <v>1685</v>
      </c>
      <c r="AF1607" s="1" t="s">
        <v>70</v>
      </c>
      <c r="AG1607" s="1" t="s">
        <v>71</v>
      </c>
      <c r="AH1607" s="1" t="s">
        <v>89</v>
      </c>
      <c r="AI1607" s="1" t="s">
        <v>57</v>
      </c>
      <c r="AJ1607" s="5">
        <v>10950</v>
      </c>
      <c r="AK1607" s="4">
        <v>-6616</v>
      </c>
      <c r="AL1607" s="4">
        <v>0</v>
      </c>
      <c r="AM1607" s="4">
        <v>0</v>
      </c>
      <c r="AN1607" s="4">
        <v>0</v>
      </c>
      <c r="AO1607" s="4">
        <v>-90163</v>
      </c>
      <c r="AP1607" s="4">
        <v>-90163</v>
      </c>
      <c r="AQ1607" s="4">
        <v>0</v>
      </c>
      <c r="AR1607" s="4">
        <v>547597</v>
      </c>
      <c r="AS1607" s="1" t="s">
        <v>52</v>
      </c>
      <c r="AT1607" s="9">
        <f t="shared" si="742"/>
        <v>43333</v>
      </c>
      <c r="AU1607" s="9">
        <f t="shared" si="743"/>
        <v>43313</v>
      </c>
      <c r="AV1607" s="9">
        <v>44798</v>
      </c>
      <c r="AW1607" s="11">
        <f t="shared" si="744"/>
        <v>4.0136986301369859</v>
      </c>
      <c r="AX1607">
        <v>10</v>
      </c>
      <c r="AY1607" s="12">
        <v>0.05</v>
      </c>
      <c r="AZ1607">
        <f t="shared" si="745"/>
        <v>9.5000000000000001E-2</v>
      </c>
      <c r="BA1607" s="13">
        <f t="shared" si="746"/>
        <v>637760</v>
      </c>
      <c r="BB1607" s="17" t="s">
        <v>2189</v>
      </c>
      <c r="BC1607">
        <f>MATCH(BB1607,MONTHLY_INDEX!$A:$A,0)</f>
        <v>798</v>
      </c>
      <c r="BD1607">
        <f>MATCH(AU1607,MONTHLY_INDEX!$1:$1,0)</f>
        <v>80</v>
      </c>
      <c r="BE1607">
        <f>INDEX(MONTHLY_INDEX!$1:$1048576,Final!BC1607,Final!BD1607)</f>
        <v>96</v>
      </c>
      <c r="BF1607">
        <f>MATCH($BF$1,MONTHLY_INDEX!$1:$1,0)</f>
        <v>127</v>
      </c>
      <c r="BG1607">
        <f>INDEX(MONTHLY_INDEX!$1:$1048576,Final!BC1607,Final!BF1607)</f>
        <v>95.3</v>
      </c>
      <c r="BH1607" s="23">
        <f t="shared" si="747"/>
        <v>-7.2916666666666963E-3</v>
      </c>
      <c r="BI1607" s="14">
        <f t="shared" si="748"/>
        <v>633109.66666666663</v>
      </c>
      <c r="BJ1607" s="14">
        <f t="shared" si="749"/>
        <v>241405.58317351594</v>
      </c>
      <c r="BK1607" s="15">
        <f t="shared" si="750"/>
        <v>391704.08349315065</v>
      </c>
      <c r="BL1607" s="52">
        <v>0</v>
      </c>
      <c r="BM1607" s="15">
        <f t="shared" si="751"/>
        <v>391704.08349315065</v>
      </c>
    </row>
    <row r="1608" spans="1:65">
      <c r="A1608" s="8">
        <v>1606</v>
      </c>
      <c r="B1608" s="1" t="s">
        <v>44</v>
      </c>
      <c r="C1608" s="1">
        <v>1500</v>
      </c>
      <c r="D1608" s="1" t="s">
        <v>60</v>
      </c>
      <c r="E1608" s="1">
        <v>150000066</v>
      </c>
      <c r="F1608" s="1" t="s">
        <v>60</v>
      </c>
      <c r="G1608" s="1" t="s">
        <v>92</v>
      </c>
      <c r="H1608" s="1">
        <v>4</v>
      </c>
      <c r="I1608" s="1" t="s">
        <v>52</v>
      </c>
      <c r="J1608" s="1" t="s">
        <v>49</v>
      </c>
      <c r="K1608" s="1">
        <v>17406001</v>
      </c>
      <c r="L1608" s="1" t="s">
        <v>50</v>
      </c>
      <c r="M1608" s="1" t="s">
        <v>51</v>
      </c>
      <c r="N1608" s="1" t="s">
        <v>64</v>
      </c>
      <c r="O1608" s="1" t="s">
        <v>65</v>
      </c>
      <c r="P1608" s="1" t="s">
        <v>66</v>
      </c>
      <c r="Q1608" s="1" t="s">
        <v>67</v>
      </c>
      <c r="R1608" s="1" t="s">
        <v>87</v>
      </c>
      <c r="S1608" s="1" t="s">
        <v>88</v>
      </c>
      <c r="T1608" s="2">
        <v>43333</v>
      </c>
      <c r="U1608" s="2">
        <v>43333</v>
      </c>
      <c r="V1608" s="1" t="s">
        <v>52</v>
      </c>
      <c r="W1608" s="3">
        <v>1</v>
      </c>
      <c r="X1608" s="1" t="s">
        <v>53</v>
      </c>
      <c r="Y1608" s="4">
        <v>21044329</v>
      </c>
      <c r="Z1608" s="4">
        <v>-2756887</v>
      </c>
      <c r="AA1608" s="4">
        <v>0</v>
      </c>
      <c r="AB1608" s="4">
        <v>0</v>
      </c>
      <c r="AC1608" s="4">
        <v>0</v>
      </c>
      <c r="AD1608" s="4">
        <v>21044329</v>
      </c>
      <c r="AE1608" s="5">
        <v>1685</v>
      </c>
      <c r="AF1608" s="1" t="s">
        <v>70</v>
      </c>
      <c r="AG1608" s="1" t="s">
        <v>71</v>
      </c>
      <c r="AH1608" s="1" t="s">
        <v>89</v>
      </c>
      <c r="AI1608" s="1" t="s">
        <v>57</v>
      </c>
      <c r="AJ1608" s="5">
        <v>10950</v>
      </c>
      <c r="AK1608" s="4">
        <v>-218303</v>
      </c>
      <c r="AL1608" s="4">
        <v>0</v>
      </c>
      <c r="AM1608" s="4">
        <v>0</v>
      </c>
      <c r="AN1608" s="4">
        <v>0</v>
      </c>
      <c r="AO1608" s="4">
        <v>-2975190</v>
      </c>
      <c r="AP1608" s="4">
        <v>-2975190</v>
      </c>
      <c r="AQ1608" s="4">
        <v>0</v>
      </c>
      <c r="AR1608" s="4">
        <v>18069139</v>
      </c>
      <c r="AS1608" s="1" t="s">
        <v>52</v>
      </c>
      <c r="AT1608" s="9">
        <f t="shared" si="742"/>
        <v>43333</v>
      </c>
      <c r="AU1608" s="9">
        <f t="shared" si="743"/>
        <v>43313</v>
      </c>
      <c r="AV1608" s="9">
        <v>44798</v>
      </c>
      <c r="AW1608" s="11">
        <f t="shared" si="744"/>
        <v>4.0136986301369859</v>
      </c>
      <c r="AX1608">
        <v>25</v>
      </c>
      <c r="AY1608" s="12">
        <v>0.05</v>
      </c>
      <c r="AZ1608">
        <f t="shared" si="745"/>
        <v>3.7999999999999999E-2</v>
      </c>
      <c r="BA1608" s="13">
        <f t="shared" si="746"/>
        <v>21044329</v>
      </c>
      <c r="BB1608" s="17" t="s">
        <v>2189</v>
      </c>
      <c r="BC1608">
        <f>MATCH(BB1608,MONTHLY_INDEX!$A:$A,0)</f>
        <v>798</v>
      </c>
      <c r="BD1608">
        <f>MATCH(AU1608,MONTHLY_INDEX!$1:$1,0)</f>
        <v>80</v>
      </c>
      <c r="BE1608">
        <f>INDEX(MONTHLY_INDEX!$1:$1048576,Final!BC1608,Final!BD1608)</f>
        <v>96</v>
      </c>
      <c r="BF1608">
        <f>MATCH($BF$1,MONTHLY_INDEX!$1:$1,0)</f>
        <v>127</v>
      </c>
      <c r="BG1608">
        <f>INDEX(MONTHLY_INDEX!$1:$1048576,Final!BC1608,Final!BF1608)</f>
        <v>95.3</v>
      </c>
      <c r="BH1608" s="23">
        <f t="shared" si="747"/>
        <v>-7.2916666666666963E-3</v>
      </c>
      <c r="BI1608" s="14">
        <f t="shared" si="748"/>
        <v>20890880.767708331</v>
      </c>
      <c r="BJ1608" s="14">
        <f t="shared" si="749"/>
        <v>3186288.5817488292</v>
      </c>
      <c r="BK1608" s="15">
        <f t="shared" si="750"/>
        <v>17704592.185959503</v>
      </c>
      <c r="BL1608" s="52">
        <v>0</v>
      </c>
      <c r="BM1608" s="15">
        <f t="shared" si="751"/>
        <v>17704592.185959503</v>
      </c>
    </row>
    <row r="1609" spans="1:65">
      <c r="A1609" s="8">
        <v>1607</v>
      </c>
      <c r="B1609" s="1" t="s">
        <v>44</v>
      </c>
      <c r="C1609" s="1">
        <v>1500</v>
      </c>
      <c r="D1609" s="1" t="s">
        <v>60</v>
      </c>
      <c r="E1609" s="1">
        <v>150000066</v>
      </c>
      <c r="F1609" s="1" t="s">
        <v>60</v>
      </c>
      <c r="G1609" s="1" t="s">
        <v>93</v>
      </c>
      <c r="H1609" s="1">
        <v>5</v>
      </c>
      <c r="I1609" s="1" t="s">
        <v>52</v>
      </c>
      <c r="J1609" s="1" t="s">
        <v>49</v>
      </c>
      <c r="K1609" s="1">
        <v>17406001</v>
      </c>
      <c r="L1609" s="1" t="s">
        <v>50</v>
      </c>
      <c r="M1609" s="1" t="s">
        <v>51</v>
      </c>
      <c r="N1609" s="1" t="s">
        <v>64</v>
      </c>
      <c r="O1609" s="1" t="s">
        <v>65</v>
      </c>
      <c r="P1609" s="1" t="s">
        <v>66</v>
      </c>
      <c r="Q1609" s="1" t="s">
        <v>67</v>
      </c>
      <c r="R1609" s="1" t="s">
        <v>87</v>
      </c>
      <c r="S1609" s="1" t="s">
        <v>88</v>
      </c>
      <c r="T1609" s="2">
        <v>43333</v>
      </c>
      <c r="U1609" s="2">
        <v>43333</v>
      </c>
      <c r="V1609" s="1" t="s">
        <v>52</v>
      </c>
      <c r="W1609" s="3">
        <v>1</v>
      </c>
      <c r="X1609" s="1" t="s">
        <v>53</v>
      </c>
      <c r="Y1609" s="4">
        <v>969266</v>
      </c>
      <c r="Z1609" s="4">
        <v>-126976</v>
      </c>
      <c r="AA1609" s="4">
        <v>0</v>
      </c>
      <c r="AB1609" s="4">
        <v>0</v>
      </c>
      <c r="AC1609" s="4">
        <v>0</v>
      </c>
      <c r="AD1609" s="4">
        <v>969266</v>
      </c>
      <c r="AE1609" s="5">
        <v>1685</v>
      </c>
      <c r="AF1609" s="1" t="s">
        <v>70</v>
      </c>
      <c r="AG1609" s="1" t="s">
        <v>71</v>
      </c>
      <c r="AH1609" s="1" t="s">
        <v>89</v>
      </c>
      <c r="AI1609" s="1" t="s">
        <v>57</v>
      </c>
      <c r="AJ1609" s="5">
        <v>10950</v>
      </c>
      <c r="AK1609" s="4">
        <v>-10055</v>
      </c>
      <c r="AL1609" s="4">
        <v>0</v>
      </c>
      <c r="AM1609" s="4">
        <v>0</v>
      </c>
      <c r="AN1609" s="4">
        <v>0</v>
      </c>
      <c r="AO1609" s="4">
        <v>-137031</v>
      </c>
      <c r="AP1609" s="4">
        <v>-137031</v>
      </c>
      <c r="AQ1609" s="4">
        <v>0</v>
      </c>
      <c r="AR1609" s="4">
        <v>832235</v>
      </c>
      <c r="AS1609" s="1" t="s">
        <v>52</v>
      </c>
      <c r="AT1609" s="9">
        <f t="shared" si="742"/>
        <v>43333</v>
      </c>
      <c r="AU1609" s="9">
        <f t="shared" si="743"/>
        <v>43313</v>
      </c>
      <c r="AV1609" s="9">
        <v>44798</v>
      </c>
      <c r="AW1609" s="11">
        <f t="shared" si="744"/>
        <v>4.0136986301369859</v>
      </c>
      <c r="AX1609">
        <v>25</v>
      </c>
      <c r="AY1609" s="12">
        <v>0.05</v>
      </c>
      <c r="AZ1609">
        <f t="shared" si="745"/>
        <v>3.7999999999999999E-2</v>
      </c>
      <c r="BA1609" s="13">
        <f t="shared" si="746"/>
        <v>969266</v>
      </c>
      <c r="BB1609" s="17" t="s">
        <v>2083</v>
      </c>
      <c r="BC1609">
        <f>MATCH(BB1609,MONTHLY_INDEX!$A:$A,0)</f>
        <v>745</v>
      </c>
      <c r="BD1609">
        <f>MATCH(AU1609,MONTHLY_INDEX!$1:$1,0)</f>
        <v>80</v>
      </c>
      <c r="BE1609">
        <f>INDEX(MONTHLY_INDEX!$1:$1048576,Final!BC1609,Final!BD1609)</f>
        <v>106.4</v>
      </c>
      <c r="BF1609">
        <f>MATCH($BF$1,MONTHLY_INDEX!$1:$1,0)</f>
        <v>127</v>
      </c>
      <c r="BG1609">
        <f>INDEX(MONTHLY_INDEX!$1:$1048576,Final!BC1609,Final!BF1609)</f>
        <v>115.4</v>
      </c>
      <c r="BH1609" s="23">
        <f t="shared" si="747"/>
        <v>8.4586466165413529E-2</v>
      </c>
      <c r="BI1609" s="14">
        <f t="shared" si="748"/>
        <v>1051252.7857142857</v>
      </c>
      <c r="BJ1609" s="14">
        <f t="shared" si="749"/>
        <v>160337.65090606653</v>
      </c>
      <c r="BK1609" s="15">
        <f t="shared" si="750"/>
        <v>890915.13480821915</v>
      </c>
      <c r="BL1609" s="52">
        <v>0</v>
      </c>
      <c r="BM1609" s="15">
        <f t="shared" si="751"/>
        <v>890915.13480821915</v>
      </c>
    </row>
    <row r="1610" spans="1:65">
      <c r="A1610" s="8">
        <v>1608</v>
      </c>
      <c r="B1610" s="1" t="s">
        <v>44</v>
      </c>
      <c r="C1610" s="1">
        <v>1500</v>
      </c>
      <c r="D1610" s="1" t="s">
        <v>60</v>
      </c>
      <c r="E1610" s="1">
        <v>150000066</v>
      </c>
      <c r="F1610" s="1" t="s">
        <v>60</v>
      </c>
      <c r="G1610" s="1" t="s">
        <v>94</v>
      </c>
      <c r="H1610" s="1">
        <v>6</v>
      </c>
      <c r="I1610" s="1" t="s">
        <v>52</v>
      </c>
      <c r="J1610" s="1" t="s">
        <v>49</v>
      </c>
      <c r="K1610" s="1">
        <v>17406001</v>
      </c>
      <c r="L1610" s="1" t="s">
        <v>50</v>
      </c>
      <c r="M1610" s="1" t="s">
        <v>51</v>
      </c>
      <c r="N1610" s="1" t="s">
        <v>64</v>
      </c>
      <c r="O1610" s="1" t="s">
        <v>65</v>
      </c>
      <c r="P1610" s="1" t="s">
        <v>66</v>
      </c>
      <c r="Q1610" s="1" t="s">
        <v>67</v>
      </c>
      <c r="R1610" s="1" t="s">
        <v>87</v>
      </c>
      <c r="S1610" s="1" t="s">
        <v>88</v>
      </c>
      <c r="T1610" s="2">
        <v>43333</v>
      </c>
      <c r="U1610" s="2">
        <v>43333</v>
      </c>
      <c r="V1610" s="1" t="s">
        <v>52</v>
      </c>
      <c r="W1610" s="3">
        <v>1</v>
      </c>
      <c r="X1610" s="1" t="s">
        <v>53</v>
      </c>
      <c r="Y1610" s="4">
        <v>735000</v>
      </c>
      <c r="Z1610" s="4">
        <v>-96287</v>
      </c>
      <c r="AA1610" s="4">
        <v>0</v>
      </c>
      <c r="AB1610" s="4">
        <v>0</v>
      </c>
      <c r="AC1610" s="4">
        <v>0</v>
      </c>
      <c r="AD1610" s="4">
        <v>735000</v>
      </c>
      <c r="AE1610" s="5">
        <v>1685</v>
      </c>
      <c r="AF1610" s="1" t="s">
        <v>70</v>
      </c>
      <c r="AG1610" s="1" t="s">
        <v>71</v>
      </c>
      <c r="AH1610" s="1" t="s">
        <v>89</v>
      </c>
      <c r="AI1610" s="1" t="s">
        <v>57</v>
      </c>
      <c r="AJ1610" s="5">
        <v>10950</v>
      </c>
      <c r="AK1610" s="4">
        <v>-7625</v>
      </c>
      <c r="AL1610" s="4">
        <v>0</v>
      </c>
      <c r="AM1610" s="4">
        <v>0</v>
      </c>
      <c r="AN1610" s="4">
        <v>0</v>
      </c>
      <c r="AO1610" s="4">
        <v>-103912</v>
      </c>
      <c r="AP1610" s="4">
        <v>-103912</v>
      </c>
      <c r="AQ1610" s="4">
        <v>0</v>
      </c>
      <c r="AR1610" s="4">
        <v>631088</v>
      </c>
      <c r="AS1610" s="1" t="s">
        <v>52</v>
      </c>
      <c r="AT1610" s="9">
        <f t="shared" si="742"/>
        <v>43333</v>
      </c>
      <c r="AU1610" s="9">
        <f t="shared" si="743"/>
        <v>43313</v>
      </c>
      <c r="AV1610" s="9">
        <v>44798</v>
      </c>
      <c r="AW1610" s="11">
        <f t="shared" si="744"/>
        <v>4.0136986301369859</v>
      </c>
      <c r="AX1610">
        <v>10</v>
      </c>
      <c r="AY1610" s="12">
        <v>0.05</v>
      </c>
      <c r="AZ1610">
        <f t="shared" si="745"/>
        <v>9.5000000000000001E-2</v>
      </c>
      <c r="BA1610" s="13">
        <f t="shared" si="746"/>
        <v>735000</v>
      </c>
      <c r="BB1610" s="17" t="s">
        <v>1853</v>
      </c>
      <c r="BC1610">
        <f>MATCH(BB1610,MONTHLY_INDEX!$A:$A,0)</f>
        <v>630</v>
      </c>
      <c r="BD1610">
        <f>MATCH(AU1610,MONTHLY_INDEX!$1:$1,0)</f>
        <v>80</v>
      </c>
      <c r="BE1610">
        <f>INDEX(MONTHLY_INDEX!$1:$1048576,Final!BC1610,Final!BD1610)</f>
        <v>111.6</v>
      </c>
      <c r="BF1610">
        <f>MATCH($BF$1,MONTHLY_INDEX!$1:$1,0)</f>
        <v>127</v>
      </c>
      <c r="BG1610">
        <f>INDEX(MONTHLY_INDEX!$1:$1048576,Final!BC1610,Final!BF1610)</f>
        <v>151.1</v>
      </c>
      <c r="BH1610" s="23">
        <f t="shared" si="747"/>
        <v>0.35394265232974914</v>
      </c>
      <c r="BI1610" s="14">
        <f t="shared" si="748"/>
        <v>995147.84946236562</v>
      </c>
      <c r="BJ1610" s="14">
        <f t="shared" si="749"/>
        <v>379451.2382162321</v>
      </c>
      <c r="BK1610" s="15">
        <f t="shared" si="750"/>
        <v>615696.61124613346</v>
      </c>
      <c r="BL1610" s="52">
        <v>0</v>
      </c>
      <c r="BM1610" s="15">
        <f t="shared" si="751"/>
        <v>615696.61124613346</v>
      </c>
    </row>
    <row r="1611" spans="1:65">
      <c r="A1611" s="8">
        <v>1609</v>
      </c>
      <c r="B1611" s="1" t="s">
        <v>44</v>
      </c>
      <c r="C1611" s="1">
        <v>1500</v>
      </c>
      <c r="D1611" s="1" t="s">
        <v>60</v>
      </c>
      <c r="E1611" s="1">
        <v>150000066</v>
      </c>
      <c r="F1611" s="1" t="s">
        <v>60</v>
      </c>
      <c r="G1611" s="1" t="s">
        <v>95</v>
      </c>
      <c r="H1611" s="1">
        <v>7</v>
      </c>
      <c r="I1611" s="1" t="s">
        <v>52</v>
      </c>
      <c r="J1611" s="1" t="s">
        <v>49</v>
      </c>
      <c r="K1611" s="1">
        <v>17406001</v>
      </c>
      <c r="L1611" s="1" t="s">
        <v>50</v>
      </c>
      <c r="M1611" s="1" t="s">
        <v>51</v>
      </c>
      <c r="N1611" s="1" t="s">
        <v>64</v>
      </c>
      <c r="O1611" s="1" t="s">
        <v>65</v>
      </c>
      <c r="P1611" s="1" t="s">
        <v>66</v>
      </c>
      <c r="Q1611" s="1" t="s">
        <v>67</v>
      </c>
      <c r="R1611" s="1" t="s">
        <v>87</v>
      </c>
      <c r="S1611" s="1" t="s">
        <v>88</v>
      </c>
      <c r="T1611" s="2">
        <v>43333</v>
      </c>
      <c r="U1611" s="2">
        <v>43333</v>
      </c>
      <c r="V1611" s="1" t="s">
        <v>52</v>
      </c>
      <c r="W1611" s="3">
        <v>1</v>
      </c>
      <c r="X1611" s="1" t="s">
        <v>53</v>
      </c>
      <c r="Y1611" s="4">
        <v>126000</v>
      </c>
      <c r="Z1611" s="4">
        <v>-16506</v>
      </c>
      <c r="AA1611" s="4">
        <v>0</v>
      </c>
      <c r="AB1611" s="4">
        <v>0</v>
      </c>
      <c r="AC1611" s="4">
        <v>0</v>
      </c>
      <c r="AD1611" s="4">
        <v>126000</v>
      </c>
      <c r="AE1611" s="5">
        <v>1685</v>
      </c>
      <c r="AF1611" s="1" t="s">
        <v>70</v>
      </c>
      <c r="AG1611" s="1" t="s">
        <v>71</v>
      </c>
      <c r="AH1611" s="1" t="s">
        <v>89</v>
      </c>
      <c r="AI1611" s="1" t="s">
        <v>57</v>
      </c>
      <c r="AJ1611" s="5">
        <v>10950</v>
      </c>
      <c r="AK1611" s="4">
        <v>-1307</v>
      </c>
      <c r="AL1611" s="4">
        <v>0</v>
      </c>
      <c r="AM1611" s="4">
        <v>0</v>
      </c>
      <c r="AN1611" s="4">
        <v>0</v>
      </c>
      <c r="AO1611" s="4">
        <v>-17813</v>
      </c>
      <c r="AP1611" s="4">
        <v>-17813</v>
      </c>
      <c r="AQ1611" s="4">
        <v>0</v>
      </c>
      <c r="AR1611" s="4">
        <v>108187</v>
      </c>
      <c r="AS1611" s="1" t="s">
        <v>52</v>
      </c>
      <c r="AT1611" s="9">
        <f t="shared" si="742"/>
        <v>43333</v>
      </c>
      <c r="AU1611" s="9">
        <f t="shared" si="743"/>
        <v>43313</v>
      </c>
      <c r="AV1611" s="9">
        <v>44798</v>
      </c>
      <c r="AW1611" s="11">
        <f t="shared" si="744"/>
        <v>4.0136986301369859</v>
      </c>
      <c r="AX1611">
        <v>25</v>
      </c>
      <c r="AY1611" s="12">
        <v>0.05</v>
      </c>
      <c r="AZ1611">
        <f t="shared" si="745"/>
        <v>3.7999999999999999E-2</v>
      </c>
      <c r="BA1611" s="13">
        <f t="shared" si="746"/>
        <v>126000</v>
      </c>
      <c r="BB1611" s="17" t="s">
        <v>2189</v>
      </c>
      <c r="BC1611">
        <f>MATCH(BB1611,MONTHLY_INDEX!$A:$A,0)</f>
        <v>798</v>
      </c>
      <c r="BD1611">
        <f>MATCH(AU1611,MONTHLY_INDEX!$1:$1,0)</f>
        <v>80</v>
      </c>
      <c r="BE1611">
        <f>INDEX(MONTHLY_INDEX!$1:$1048576,Final!BC1611,Final!BD1611)</f>
        <v>96</v>
      </c>
      <c r="BF1611">
        <f>MATCH($BF$1,MONTHLY_INDEX!$1:$1,0)</f>
        <v>127</v>
      </c>
      <c r="BG1611">
        <f>INDEX(MONTHLY_INDEX!$1:$1048576,Final!BC1611,Final!BF1611)</f>
        <v>95.3</v>
      </c>
      <c r="BH1611" s="23">
        <f t="shared" si="747"/>
        <v>-7.2916666666666963E-3</v>
      </c>
      <c r="BI1611" s="14">
        <f t="shared" si="748"/>
        <v>125081.25</v>
      </c>
      <c r="BJ1611" s="14">
        <f t="shared" si="749"/>
        <v>19077.460787671229</v>
      </c>
      <c r="BK1611" s="15">
        <f t="shared" si="750"/>
        <v>106003.78921232877</v>
      </c>
      <c r="BL1611" s="52">
        <v>0</v>
      </c>
      <c r="BM1611" s="15">
        <f t="shared" si="751"/>
        <v>106003.78921232877</v>
      </c>
    </row>
    <row r="1612" spans="1:65">
      <c r="A1612" s="8">
        <v>1610</v>
      </c>
      <c r="B1612" s="1" t="s">
        <v>44</v>
      </c>
      <c r="C1612" s="1">
        <v>1500</v>
      </c>
      <c r="D1612" s="1" t="s">
        <v>60</v>
      </c>
      <c r="E1612" s="1">
        <v>150000066</v>
      </c>
      <c r="F1612" s="1" t="s">
        <v>60</v>
      </c>
      <c r="G1612" s="1" t="s">
        <v>96</v>
      </c>
      <c r="H1612" s="1">
        <v>8</v>
      </c>
      <c r="I1612" s="1" t="s">
        <v>52</v>
      </c>
      <c r="J1612" s="1" t="s">
        <v>49</v>
      </c>
      <c r="K1612" s="1">
        <v>17406001</v>
      </c>
      <c r="L1612" s="1" t="s">
        <v>50</v>
      </c>
      <c r="M1612" s="1" t="s">
        <v>51</v>
      </c>
      <c r="N1612" s="1" t="s">
        <v>64</v>
      </c>
      <c r="O1612" s="1" t="s">
        <v>65</v>
      </c>
      <c r="P1612" s="1" t="s">
        <v>66</v>
      </c>
      <c r="Q1612" s="1" t="s">
        <v>67</v>
      </c>
      <c r="R1612" s="1" t="s">
        <v>87</v>
      </c>
      <c r="S1612" s="1" t="s">
        <v>88</v>
      </c>
      <c r="T1612" s="2">
        <v>43333</v>
      </c>
      <c r="U1612" s="2">
        <v>43333</v>
      </c>
      <c r="V1612" s="1" t="s">
        <v>52</v>
      </c>
      <c r="W1612" s="3">
        <v>1</v>
      </c>
      <c r="X1612" s="1" t="s">
        <v>53</v>
      </c>
      <c r="Y1612" s="4">
        <v>29327302</v>
      </c>
      <c r="Z1612" s="4">
        <v>-3841988</v>
      </c>
      <c r="AA1612" s="4">
        <v>0</v>
      </c>
      <c r="AB1612" s="4">
        <v>0</v>
      </c>
      <c r="AC1612" s="4">
        <v>0</v>
      </c>
      <c r="AD1612" s="4">
        <v>29327302</v>
      </c>
      <c r="AE1612" s="5">
        <v>1685</v>
      </c>
      <c r="AF1612" s="1" t="s">
        <v>70</v>
      </c>
      <c r="AG1612" s="1" t="s">
        <v>71</v>
      </c>
      <c r="AH1612" s="1" t="s">
        <v>89</v>
      </c>
      <c r="AI1612" s="1" t="s">
        <v>57</v>
      </c>
      <c r="AJ1612" s="5">
        <v>10950</v>
      </c>
      <c r="AK1612" s="4">
        <v>-304227</v>
      </c>
      <c r="AL1612" s="4">
        <v>0</v>
      </c>
      <c r="AM1612" s="4">
        <v>0</v>
      </c>
      <c r="AN1612" s="4">
        <v>0</v>
      </c>
      <c r="AO1612" s="4">
        <v>-4146215</v>
      </c>
      <c r="AP1612" s="4">
        <v>-4146215</v>
      </c>
      <c r="AQ1612" s="4">
        <v>0</v>
      </c>
      <c r="AR1612" s="4">
        <v>25181087</v>
      </c>
      <c r="AS1612" s="1" t="s">
        <v>52</v>
      </c>
      <c r="AT1612" s="9">
        <f t="shared" si="742"/>
        <v>43333</v>
      </c>
      <c r="AU1612" s="9">
        <f t="shared" si="743"/>
        <v>43313</v>
      </c>
      <c r="AV1612" s="9">
        <v>44798</v>
      </c>
      <c r="AW1612" s="11">
        <f t="shared" si="744"/>
        <v>4.0136986301369859</v>
      </c>
      <c r="AX1612">
        <v>25</v>
      </c>
      <c r="AY1612" s="12">
        <v>0.05</v>
      </c>
      <c r="AZ1612">
        <f t="shared" si="745"/>
        <v>3.7999999999999999E-2</v>
      </c>
      <c r="BA1612" s="13">
        <f t="shared" si="746"/>
        <v>29327302</v>
      </c>
      <c r="BB1612" s="17" t="s">
        <v>2189</v>
      </c>
      <c r="BC1612">
        <f>MATCH(BB1612,MONTHLY_INDEX!$A:$A,0)</f>
        <v>798</v>
      </c>
      <c r="BD1612">
        <f>MATCH(AU1612,MONTHLY_INDEX!$1:$1,0)</f>
        <v>80</v>
      </c>
      <c r="BE1612">
        <f>INDEX(MONTHLY_INDEX!$1:$1048576,Final!BC1612,Final!BD1612)</f>
        <v>96</v>
      </c>
      <c r="BF1612">
        <f>MATCH($BF$1,MONTHLY_INDEX!$1:$1,0)</f>
        <v>127</v>
      </c>
      <c r="BG1612">
        <f>INDEX(MONTHLY_INDEX!$1:$1048576,Final!BC1612,Final!BF1612)</f>
        <v>95.3</v>
      </c>
      <c r="BH1612" s="23">
        <f t="shared" si="747"/>
        <v>-7.2916666666666963E-3</v>
      </c>
      <c r="BI1612" s="14">
        <f t="shared" si="748"/>
        <v>29113457.089583334</v>
      </c>
      <c r="BJ1612" s="14">
        <f t="shared" si="749"/>
        <v>4440400.4278824767</v>
      </c>
      <c r="BK1612" s="15">
        <f t="shared" si="750"/>
        <v>24673056.661700856</v>
      </c>
      <c r="BL1612" s="52">
        <v>0</v>
      </c>
      <c r="BM1612" s="15">
        <f t="shared" si="751"/>
        <v>24673056.661700856</v>
      </c>
    </row>
    <row r="1613" spans="1:65">
      <c r="A1613" s="8">
        <v>1611</v>
      </c>
      <c r="B1613" s="1" t="s">
        <v>44</v>
      </c>
      <c r="C1613" s="1">
        <v>1500</v>
      </c>
      <c r="D1613" s="1" t="s">
        <v>60</v>
      </c>
      <c r="E1613" s="1">
        <v>150000066</v>
      </c>
      <c r="F1613" s="1" t="s">
        <v>60</v>
      </c>
      <c r="G1613" s="1" t="s">
        <v>97</v>
      </c>
      <c r="H1613" s="1">
        <v>9</v>
      </c>
      <c r="I1613" s="1" t="s">
        <v>52</v>
      </c>
      <c r="J1613" s="1" t="s">
        <v>49</v>
      </c>
      <c r="K1613" s="1">
        <v>17406001</v>
      </c>
      <c r="L1613" s="1" t="s">
        <v>50</v>
      </c>
      <c r="M1613" s="1" t="s">
        <v>51</v>
      </c>
      <c r="N1613" s="1" t="s">
        <v>64</v>
      </c>
      <c r="O1613" s="1" t="s">
        <v>65</v>
      </c>
      <c r="P1613" s="1" t="s">
        <v>66</v>
      </c>
      <c r="Q1613" s="1" t="s">
        <v>67</v>
      </c>
      <c r="R1613" s="1" t="s">
        <v>87</v>
      </c>
      <c r="S1613" s="1" t="s">
        <v>88</v>
      </c>
      <c r="T1613" s="2">
        <v>43333</v>
      </c>
      <c r="U1613" s="2">
        <v>43333</v>
      </c>
      <c r="V1613" s="1" t="s">
        <v>52</v>
      </c>
      <c r="W1613" s="3">
        <v>1</v>
      </c>
      <c r="X1613" s="1" t="s">
        <v>53</v>
      </c>
      <c r="Y1613" s="4">
        <v>1517250</v>
      </c>
      <c r="Z1613" s="4">
        <v>-198765</v>
      </c>
      <c r="AA1613" s="4">
        <v>0</v>
      </c>
      <c r="AB1613" s="4">
        <v>0</v>
      </c>
      <c r="AC1613" s="4">
        <v>0</v>
      </c>
      <c r="AD1613" s="4">
        <v>1517250</v>
      </c>
      <c r="AE1613" s="5">
        <v>1685</v>
      </c>
      <c r="AF1613" s="1" t="s">
        <v>70</v>
      </c>
      <c r="AG1613" s="1" t="s">
        <v>71</v>
      </c>
      <c r="AH1613" s="1" t="s">
        <v>89</v>
      </c>
      <c r="AI1613" s="1" t="s">
        <v>57</v>
      </c>
      <c r="AJ1613" s="5">
        <v>10950</v>
      </c>
      <c r="AK1613" s="4">
        <v>-15739</v>
      </c>
      <c r="AL1613" s="4">
        <v>0</v>
      </c>
      <c r="AM1613" s="4">
        <v>0</v>
      </c>
      <c r="AN1613" s="4">
        <v>0</v>
      </c>
      <c r="AO1613" s="4">
        <v>-214504</v>
      </c>
      <c r="AP1613" s="4">
        <v>-214504</v>
      </c>
      <c r="AQ1613" s="4">
        <v>0</v>
      </c>
      <c r="AR1613" s="4">
        <v>1302746</v>
      </c>
      <c r="AS1613" s="1" t="s">
        <v>52</v>
      </c>
      <c r="AT1613" s="9">
        <f t="shared" si="742"/>
        <v>43333</v>
      </c>
      <c r="AU1613" s="9">
        <f t="shared" si="743"/>
        <v>43313</v>
      </c>
      <c r="AV1613" s="9">
        <v>44798</v>
      </c>
      <c r="AW1613" s="11">
        <f t="shared" si="744"/>
        <v>4.0136986301369859</v>
      </c>
      <c r="AX1613">
        <v>15</v>
      </c>
      <c r="AY1613" s="12">
        <v>0.05</v>
      </c>
      <c r="AZ1613">
        <f t="shared" si="745"/>
        <v>6.3333333333333325E-2</v>
      </c>
      <c r="BA1613" s="13">
        <f t="shared" si="746"/>
        <v>1517250</v>
      </c>
      <c r="BB1613" s="17" t="s">
        <v>1941</v>
      </c>
      <c r="BC1613">
        <f>MATCH(BB1613,MONTHLY_INDEX!$A:$A,0)</f>
        <v>674</v>
      </c>
      <c r="BD1613">
        <f>MATCH(AU1613,MONTHLY_INDEX!$1:$1,0)</f>
        <v>80</v>
      </c>
      <c r="BE1613">
        <f>INDEX(MONTHLY_INDEX!$1:$1048576,Final!BC1613,Final!BD1613)</f>
        <v>105.1</v>
      </c>
      <c r="BF1613">
        <f>MATCH($BF$1,MONTHLY_INDEX!$1:$1,0)</f>
        <v>127</v>
      </c>
      <c r="BG1613">
        <f>INDEX(MONTHLY_INDEX!$1:$1048576,Final!BC1613,Final!BF1613)</f>
        <v>122.8</v>
      </c>
      <c r="BH1613" s="23">
        <f t="shared" si="747"/>
        <v>0.16841103710751668</v>
      </c>
      <c r="BI1613" s="14">
        <f t="shared" si="748"/>
        <v>1772771.6460513796</v>
      </c>
      <c r="BJ1613" s="14">
        <f t="shared" si="749"/>
        <v>450640.17139580037</v>
      </c>
      <c r="BK1613" s="15">
        <f t="shared" si="750"/>
        <v>1322131.4746555793</v>
      </c>
      <c r="BL1613" s="52">
        <v>0</v>
      </c>
      <c r="BM1613" s="15">
        <f t="shared" si="751"/>
        <v>1322131.4746555793</v>
      </c>
    </row>
    <row r="1614" spans="1:65">
      <c r="A1614" s="8">
        <v>1612</v>
      </c>
      <c r="B1614" s="1" t="s">
        <v>44</v>
      </c>
      <c r="C1614" s="1">
        <v>1500</v>
      </c>
      <c r="D1614" s="1" t="s">
        <v>60</v>
      </c>
      <c r="E1614" s="1">
        <v>150000066</v>
      </c>
      <c r="F1614" s="1" t="s">
        <v>60</v>
      </c>
      <c r="G1614" s="1" t="s">
        <v>98</v>
      </c>
      <c r="H1614" s="1">
        <v>10</v>
      </c>
      <c r="I1614" s="1" t="s">
        <v>52</v>
      </c>
      <c r="J1614" s="1" t="s">
        <v>49</v>
      </c>
      <c r="K1614" s="1">
        <v>17406001</v>
      </c>
      <c r="L1614" s="1" t="s">
        <v>50</v>
      </c>
      <c r="M1614" s="1" t="s">
        <v>51</v>
      </c>
      <c r="N1614" s="1" t="s">
        <v>64</v>
      </c>
      <c r="O1614" s="1" t="s">
        <v>65</v>
      </c>
      <c r="P1614" s="1" t="s">
        <v>66</v>
      </c>
      <c r="Q1614" s="1" t="s">
        <v>67</v>
      </c>
      <c r="R1614" s="1" t="s">
        <v>87</v>
      </c>
      <c r="S1614" s="1" t="s">
        <v>88</v>
      </c>
      <c r="T1614" s="2">
        <v>43333</v>
      </c>
      <c r="U1614" s="2">
        <v>43333</v>
      </c>
      <c r="V1614" s="1" t="s">
        <v>52</v>
      </c>
      <c r="W1614" s="3">
        <v>1</v>
      </c>
      <c r="X1614" s="1" t="s">
        <v>53</v>
      </c>
      <c r="Y1614" s="4">
        <v>312900</v>
      </c>
      <c r="Z1614" s="4">
        <v>-40991</v>
      </c>
      <c r="AA1614" s="4">
        <v>0</v>
      </c>
      <c r="AB1614" s="4">
        <v>0</v>
      </c>
      <c r="AC1614" s="4">
        <v>0</v>
      </c>
      <c r="AD1614" s="4">
        <v>312900</v>
      </c>
      <c r="AE1614" s="5">
        <v>1685</v>
      </c>
      <c r="AF1614" s="1" t="s">
        <v>70</v>
      </c>
      <c r="AG1614" s="1" t="s">
        <v>71</v>
      </c>
      <c r="AH1614" s="1" t="s">
        <v>89</v>
      </c>
      <c r="AI1614" s="1" t="s">
        <v>57</v>
      </c>
      <c r="AJ1614" s="5">
        <v>10950</v>
      </c>
      <c r="AK1614" s="4">
        <v>-3246</v>
      </c>
      <c r="AL1614" s="4">
        <v>0</v>
      </c>
      <c r="AM1614" s="4">
        <v>0</v>
      </c>
      <c r="AN1614" s="4">
        <v>0</v>
      </c>
      <c r="AO1614" s="4">
        <v>-44237</v>
      </c>
      <c r="AP1614" s="4">
        <v>-44237</v>
      </c>
      <c r="AQ1614" s="4">
        <v>0</v>
      </c>
      <c r="AR1614" s="4">
        <v>268663</v>
      </c>
      <c r="AS1614" s="1" t="s">
        <v>52</v>
      </c>
      <c r="AT1614" s="9">
        <f t="shared" si="742"/>
        <v>43333</v>
      </c>
      <c r="AU1614" s="9">
        <f t="shared" si="743"/>
        <v>43313</v>
      </c>
      <c r="AV1614" s="9">
        <v>44798</v>
      </c>
      <c r="AW1614" s="11">
        <f t="shared" si="744"/>
        <v>4.0136986301369859</v>
      </c>
      <c r="AX1614">
        <v>10</v>
      </c>
      <c r="AY1614" s="12">
        <v>0.05</v>
      </c>
      <c r="AZ1614">
        <f t="shared" si="745"/>
        <v>9.5000000000000001E-2</v>
      </c>
      <c r="BA1614" s="13">
        <f t="shared" si="746"/>
        <v>312900</v>
      </c>
      <c r="BB1614" s="17" t="s">
        <v>2189</v>
      </c>
      <c r="BC1614">
        <f>MATCH(BB1614,MONTHLY_INDEX!$A:$A,0)</f>
        <v>798</v>
      </c>
      <c r="BD1614">
        <f>MATCH(AU1614,MONTHLY_INDEX!$1:$1,0)</f>
        <v>80</v>
      </c>
      <c r="BE1614">
        <f>INDEX(MONTHLY_INDEX!$1:$1048576,Final!BC1614,Final!BD1614)</f>
        <v>96</v>
      </c>
      <c r="BF1614">
        <f>MATCH($BF$1,MONTHLY_INDEX!$1:$1,0)</f>
        <v>127</v>
      </c>
      <c r="BG1614">
        <f>INDEX(MONTHLY_INDEX!$1:$1048576,Final!BC1614,Final!BF1614)</f>
        <v>95.3</v>
      </c>
      <c r="BH1614" s="23">
        <f t="shared" si="747"/>
        <v>-7.2916666666666963E-3</v>
      </c>
      <c r="BI1614" s="14">
        <f t="shared" si="748"/>
        <v>310618.4375</v>
      </c>
      <c r="BJ1614" s="14">
        <f t="shared" si="749"/>
        <v>118439.2357234589</v>
      </c>
      <c r="BK1614" s="15">
        <f t="shared" si="750"/>
        <v>192179.2017765411</v>
      </c>
      <c r="BL1614" s="52">
        <v>0</v>
      </c>
      <c r="BM1614" s="15">
        <f t="shared" si="751"/>
        <v>192179.2017765411</v>
      </c>
    </row>
    <row r="1615" spans="1:65">
      <c r="A1615" s="8">
        <v>1613</v>
      </c>
      <c r="B1615" s="1" t="s">
        <v>44</v>
      </c>
      <c r="C1615" s="1">
        <v>1500</v>
      </c>
      <c r="D1615" s="1" t="s">
        <v>60</v>
      </c>
      <c r="E1615" s="1">
        <v>150000066</v>
      </c>
      <c r="F1615" s="1" t="s">
        <v>60</v>
      </c>
      <c r="G1615" s="1" t="s">
        <v>99</v>
      </c>
      <c r="H1615" s="1">
        <v>11</v>
      </c>
      <c r="I1615" s="1" t="s">
        <v>52</v>
      </c>
      <c r="J1615" s="1" t="s">
        <v>49</v>
      </c>
      <c r="K1615" s="1">
        <v>17406001</v>
      </c>
      <c r="L1615" s="1" t="s">
        <v>50</v>
      </c>
      <c r="M1615" s="1" t="s">
        <v>51</v>
      </c>
      <c r="N1615" s="1" t="s">
        <v>64</v>
      </c>
      <c r="O1615" s="1" t="s">
        <v>65</v>
      </c>
      <c r="P1615" s="1" t="s">
        <v>66</v>
      </c>
      <c r="Q1615" s="1" t="s">
        <v>67</v>
      </c>
      <c r="R1615" s="1" t="s">
        <v>87</v>
      </c>
      <c r="S1615" s="1" t="s">
        <v>88</v>
      </c>
      <c r="T1615" s="2">
        <v>43333</v>
      </c>
      <c r="U1615" s="2">
        <v>43333</v>
      </c>
      <c r="V1615" s="1" t="s">
        <v>52</v>
      </c>
      <c r="W1615" s="3">
        <v>1</v>
      </c>
      <c r="X1615" s="1" t="s">
        <v>53</v>
      </c>
      <c r="Y1615" s="4">
        <v>1174950</v>
      </c>
      <c r="Z1615" s="4">
        <v>-153922</v>
      </c>
      <c r="AA1615" s="4">
        <v>0</v>
      </c>
      <c r="AB1615" s="4">
        <v>0</v>
      </c>
      <c r="AC1615" s="4">
        <v>0</v>
      </c>
      <c r="AD1615" s="4">
        <v>1174950</v>
      </c>
      <c r="AE1615" s="5">
        <v>1685</v>
      </c>
      <c r="AF1615" s="1" t="s">
        <v>70</v>
      </c>
      <c r="AG1615" s="1" t="s">
        <v>71</v>
      </c>
      <c r="AH1615" s="1" t="s">
        <v>89</v>
      </c>
      <c r="AI1615" s="1" t="s">
        <v>57</v>
      </c>
      <c r="AJ1615" s="5">
        <v>10950</v>
      </c>
      <c r="AK1615" s="4">
        <v>-12188</v>
      </c>
      <c r="AL1615" s="4">
        <v>0</v>
      </c>
      <c r="AM1615" s="4">
        <v>0</v>
      </c>
      <c r="AN1615" s="4">
        <v>0</v>
      </c>
      <c r="AO1615" s="4">
        <v>-166110</v>
      </c>
      <c r="AP1615" s="4">
        <v>-166110</v>
      </c>
      <c r="AQ1615" s="4">
        <v>0</v>
      </c>
      <c r="AR1615" s="4">
        <v>1008840</v>
      </c>
      <c r="AS1615" s="1" t="s">
        <v>52</v>
      </c>
      <c r="AT1615" s="9">
        <f t="shared" si="742"/>
        <v>43333</v>
      </c>
      <c r="AU1615" s="9">
        <f t="shared" si="743"/>
        <v>43313</v>
      </c>
      <c r="AV1615" s="9">
        <v>44798</v>
      </c>
      <c r="AW1615" s="11">
        <f t="shared" si="744"/>
        <v>4.0136986301369859</v>
      </c>
      <c r="AX1615">
        <v>10</v>
      </c>
      <c r="AY1615" s="12">
        <v>0.05</v>
      </c>
      <c r="AZ1615">
        <f t="shared" si="745"/>
        <v>9.5000000000000001E-2</v>
      </c>
      <c r="BA1615" s="13">
        <f t="shared" si="746"/>
        <v>1174950</v>
      </c>
      <c r="BB1615" s="17" t="s">
        <v>2189</v>
      </c>
      <c r="BC1615">
        <f>MATCH(BB1615,MONTHLY_INDEX!$A:$A,0)</f>
        <v>798</v>
      </c>
      <c r="BD1615">
        <f>MATCH(AU1615,MONTHLY_INDEX!$1:$1,0)</f>
        <v>80</v>
      </c>
      <c r="BE1615">
        <f>INDEX(MONTHLY_INDEX!$1:$1048576,Final!BC1615,Final!BD1615)</f>
        <v>96</v>
      </c>
      <c r="BF1615">
        <f>MATCH($BF$1,MONTHLY_INDEX!$1:$1,0)</f>
        <v>127</v>
      </c>
      <c r="BG1615">
        <f>INDEX(MONTHLY_INDEX!$1:$1048576,Final!BC1615,Final!BF1615)</f>
        <v>95.3</v>
      </c>
      <c r="BH1615" s="23">
        <f t="shared" si="747"/>
        <v>-7.2916666666666963E-3</v>
      </c>
      <c r="BI1615" s="14">
        <f t="shared" si="748"/>
        <v>1166382.65625</v>
      </c>
      <c r="BJ1615" s="14">
        <f t="shared" si="749"/>
        <v>444743.30461258558</v>
      </c>
      <c r="BK1615" s="15">
        <f t="shared" si="750"/>
        <v>721639.35163741442</v>
      </c>
      <c r="BL1615" s="52">
        <v>0</v>
      </c>
      <c r="BM1615" s="15">
        <f t="shared" si="751"/>
        <v>721639.35163741442</v>
      </c>
    </row>
    <row r="1616" spans="1:65">
      <c r="A1616" s="8">
        <v>1614</v>
      </c>
      <c r="B1616" s="1" t="s">
        <v>44</v>
      </c>
      <c r="C1616" s="1">
        <v>1500</v>
      </c>
      <c r="D1616" s="1" t="s">
        <v>60</v>
      </c>
      <c r="E1616" s="1">
        <v>150000066</v>
      </c>
      <c r="F1616" s="1" t="s">
        <v>60</v>
      </c>
      <c r="G1616" s="1" t="s">
        <v>100</v>
      </c>
      <c r="H1616" s="1">
        <v>12</v>
      </c>
      <c r="I1616" s="1" t="s">
        <v>52</v>
      </c>
      <c r="J1616" s="1" t="s">
        <v>49</v>
      </c>
      <c r="K1616" s="1">
        <v>17406001</v>
      </c>
      <c r="L1616" s="1" t="s">
        <v>50</v>
      </c>
      <c r="M1616" s="1" t="s">
        <v>51</v>
      </c>
      <c r="N1616" s="1" t="s">
        <v>64</v>
      </c>
      <c r="O1616" s="1" t="s">
        <v>65</v>
      </c>
      <c r="P1616" s="1" t="s">
        <v>66</v>
      </c>
      <c r="Q1616" s="1" t="s">
        <v>67</v>
      </c>
      <c r="R1616" s="1" t="s">
        <v>87</v>
      </c>
      <c r="S1616" s="1" t="s">
        <v>88</v>
      </c>
      <c r="T1616" s="2">
        <v>43333</v>
      </c>
      <c r="U1616" s="2">
        <v>43333</v>
      </c>
      <c r="V1616" s="1" t="s">
        <v>52</v>
      </c>
      <c r="W1616" s="3">
        <v>1</v>
      </c>
      <c r="X1616" s="1" t="s">
        <v>53</v>
      </c>
      <c r="Y1616" s="4">
        <v>582750</v>
      </c>
      <c r="Z1616" s="4">
        <v>-76342</v>
      </c>
      <c r="AA1616" s="4">
        <v>0</v>
      </c>
      <c r="AB1616" s="4">
        <v>0</v>
      </c>
      <c r="AC1616" s="4">
        <v>0</v>
      </c>
      <c r="AD1616" s="4">
        <v>582750</v>
      </c>
      <c r="AE1616" s="5">
        <v>1685</v>
      </c>
      <c r="AF1616" s="1" t="s">
        <v>70</v>
      </c>
      <c r="AG1616" s="1" t="s">
        <v>71</v>
      </c>
      <c r="AH1616" s="1" t="s">
        <v>89</v>
      </c>
      <c r="AI1616" s="1" t="s">
        <v>57</v>
      </c>
      <c r="AJ1616" s="5">
        <v>10950</v>
      </c>
      <c r="AK1616" s="4">
        <v>-6045</v>
      </c>
      <c r="AL1616" s="4">
        <v>0</v>
      </c>
      <c r="AM1616" s="4">
        <v>0</v>
      </c>
      <c r="AN1616" s="4">
        <v>0</v>
      </c>
      <c r="AO1616" s="4">
        <v>-82387</v>
      </c>
      <c r="AP1616" s="4">
        <v>-82387</v>
      </c>
      <c r="AQ1616" s="4">
        <v>0</v>
      </c>
      <c r="AR1616" s="4">
        <v>500363</v>
      </c>
      <c r="AS1616" s="1" t="s">
        <v>52</v>
      </c>
      <c r="AT1616" s="9">
        <f t="shared" si="742"/>
        <v>43333</v>
      </c>
      <c r="AU1616" s="9">
        <f t="shared" si="743"/>
        <v>43313</v>
      </c>
      <c r="AV1616" s="9">
        <v>44798</v>
      </c>
      <c r="AW1616" s="11">
        <f t="shared" si="744"/>
        <v>4.0136986301369859</v>
      </c>
      <c r="AX1616">
        <v>10</v>
      </c>
      <c r="AY1616" s="12">
        <v>0.05</v>
      </c>
      <c r="AZ1616">
        <f t="shared" si="745"/>
        <v>9.5000000000000001E-2</v>
      </c>
      <c r="BA1616" s="13">
        <f t="shared" si="746"/>
        <v>582750</v>
      </c>
      <c r="BB1616" s="17" t="s">
        <v>1973</v>
      </c>
      <c r="BC1616">
        <f>MATCH(BB1616,MONTHLY_INDEX!$A:$A,0)</f>
        <v>690</v>
      </c>
      <c r="BD1616">
        <f>MATCH(AU1616,MONTHLY_INDEX!$1:$1,0)</f>
        <v>80</v>
      </c>
      <c r="BE1616">
        <f>INDEX(MONTHLY_INDEX!$1:$1048576,Final!BC1616,Final!BD1616)</f>
        <v>110</v>
      </c>
      <c r="BF1616">
        <f>MATCH($BF$1,MONTHLY_INDEX!$1:$1,0)</f>
        <v>127</v>
      </c>
      <c r="BG1616">
        <f>INDEX(MONTHLY_INDEX!$1:$1048576,Final!BC1616,Final!BF1616)</f>
        <v>145.69999999999999</v>
      </c>
      <c r="BH1616" s="23">
        <f t="shared" si="747"/>
        <v>0.32454545454545441</v>
      </c>
      <c r="BI1616" s="14">
        <f t="shared" si="748"/>
        <v>771878.86363636365</v>
      </c>
      <c r="BJ1616" s="14">
        <f t="shared" si="749"/>
        <v>294318.46807285177</v>
      </c>
      <c r="BK1616" s="15">
        <f t="shared" si="750"/>
        <v>477560.39556351188</v>
      </c>
      <c r="BL1616" s="52">
        <v>0</v>
      </c>
      <c r="BM1616" s="15">
        <f t="shared" si="751"/>
        <v>477560.39556351188</v>
      </c>
    </row>
    <row r="1617" spans="1:65">
      <c r="A1617" s="8">
        <v>1615</v>
      </c>
      <c r="B1617" s="1" t="s">
        <v>44</v>
      </c>
      <c r="C1617" s="1">
        <v>1500</v>
      </c>
      <c r="D1617" s="1" t="s">
        <v>60</v>
      </c>
      <c r="E1617" s="1">
        <v>150000066</v>
      </c>
      <c r="F1617" s="1" t="s">
        <v>60</v>
      </c>
      <c r="G1617" s="1" t="s">
        <v>101</v>
      </c>
      <c r="H1617" s="1">
        <v>13</v>
      </c>
      <c r="I1617" s="1" t="s">
        <v>52</v>
      </c>
      <c r="J1617" s="1" t="s">
        <v>49</v>
      </c>
      <c r="K1617" s="1">
        <v>17406001</v>
      </c>
      <c r="L1617" s="1" t="s">
        <v>50</v>
      </c>
      <c r="M1617" s="1" t="s">
        <v>51</v>
      </c>
      <c r="N1617" s="1" t="s">
        <v>64</v>
      </c>
      <c r="O1617" s="1" t="s">
        <v>65</v>
      </c>
      <c r="P1617" s="1" t="s">
        <v>66</v>
      </c>
      <c r="Q1617" s="1" t="s">
        <v>67</v>
      </c>
      <c r="R1617" s="1" t="s">
        <v>87</v>
      </c>
      <c r="S1617" s="1" t="s">
        <v>88</v>
      </c>
      <c r="T1617" s="2">
        <v>43333</v>
      </c>
      <c r="U1617" s="2">
        <v>43333</v>
      </c>
      <c r="V1617" s="1" t="s">
        <v>52</v>
      </c>
      <c r="W1617" s="3">
        <v>1</v>
      </c>
      <c r="X1617" s="1" t="s">
        <v>53</v>
      </c>
      <c r="Y1617" s="4">
        <v>9976171</v>
      </c>
      <c r="Z1617" s="4">
        <v>-1306915</v>
      </c>
      <c r="AA1617" s="4">
        <v>0</v>
      </c>
      <c r="AB1617" s="4">
        <v>0</v>
      </c>
      <c r="AC1617" s="4">
        <v>0</v>
      </c>
      <c r="AD1617" s="4">
        <v>9976171</v>
      </c>
      <c r="AE1617" s="5">
        <v>1685</v>
      </c>
      <c r="AF1617" s="1" t="s">
        <v>70</v>
      </c>
      <c r="AG1617" s="1" t="s">
        <v>71</v>
      </c>
      <c r="AH1617" s="1" t="s">
        <v>89</v>
      </c>
      <c r="AI1617" s="1" t="s">
        <v>57</v>
      </c>
      <c r="AJ1617" s="5">
        <v>10950</v>
      </c>
      <c r="AK1617" s="4">
        <v>-103488</v>
      </c>
      <c r="AL1617" s="4">
        <v>0</v>
      </c>
      <c r="AM1617" s="4">
        <v>0</v>
      </c>
      <c r="AN1617" s="4">
        <v>0</v>
      </c>
      <c r="AO1617" s="4">
        <v>-1410403</v>
      </c>
      <c r="AP1617" s="4">
        <v>-1410403</v>
      </c>
      <c r="AQ1617" s="4">
        <v>0</v>
      </c>
      <c r="AR1617" s="4">
        <v>8565768</v>
      </c>
      <c r="AS1617" s="1" t="s">
        <v>52</v>
      </c>
      <c r="AT1617" s="9">
        <f t="shared" si="742"/>
        <v>43333</v>
      </c>
      <c r="AU1617" s="9">
        <f t="shared" si="743"/>
        <v>43313</v>
      </c>
      <c r="AV1617" s="9">
        <v>44798</v>
      </c>
      <c r="AW1617" s="11">
        <f t="shared" si="744"/>
        <v>4.0136986301369859</v>
      </c>
      <c r="AX1617">
        <v>25</v>
      </c>
      <c r="AY1617" s="12">
        <v>0.05</v>
      </c>
      <c r="AZ1617">
        <f t="shared" si="745"/>
        <v>3.7999999999999999E-2</v>
      </c>
      <c r="BA1617" s="13">
        <f t="shared" si="746"/>
        <v>9976171</v>
      </c>
      <c r="BB1617" s="17" t="s">
        <v>2189</v>
      </c>
      <c r="BC1617">
        <f>MATCH(BB1617,MONTHLY_INDEX!$A:$A,0)</f>
        <v>798</v>
      </c>
      <c r="BD1617">
        <f>MATCH(AU1617,MONTHLY_INDEX!$1:$1,0)</f>
        <v>80</v>
      </c>
      <c r="BE1617">
        <f>INDEX(MONTHLY_INDEX!$1:$1048576,Final!BC1617,Final!BD1617)</f>
        <v>96</v>
      </c>
      <c r="BF1617">
        <f>MATCH($BF$1,MONTHLY_INDEX!$1:$1,0)</f>
        <v>127</v>
      </c>
      <c r="BG1617">
        <f>INDEX(MONTHLY_INDEX!$1:$1048576,Final!BC1617,Final!BF1617)</f>
        <v>95.3</v>
      </c>
      <c r="BH1617" s="23">
        <f t="shared" si="747"/>
        <v>-7.2916666666666963E-3</v>
      </c>
      <c r="BI1617" s="14">
        <f t="shared" si="748"/>
        <v>9903428.0864583328</v>
      </c>
      <c r="BJ1617" s="14">
        <f t="shared" si="749"/>
        <v>1510476.2782825625</v>
      </c>
      <c r="BK1617" s="15">
        <f t="shared" si="750"/>
        <v>8392951.8081757706</v>
      </c>
      <c r="BL1617" s="52">
        <v>0</v>
      </c>
      <c r="BM1617" s="15">
        <f t="shared" si="751"/>
        <v>8392951.8081757706</v>
      </c>
    </row>
    <row r="1618" spans="1:65">
      <c r="A1618" s="8">
        <v>1616</v>
      </c>
      <c r="B1618" s="1" t="s">
        <v>44</v>
      </c>
      <c r="C1618" s="1">
        <v>1500</v>
      </c>
      <c r="D1618" s="1" t="s">
        <v>60</v>
      </c>
      <c r="E1618" s="1">
        <v>150000066</v>
      </c>
      <c r="F1618" s="1" t="s">
        <v>60</v>
      </c>
      <c r="G1618" s="1" t="s">
        <v>102</v>
      </c>
      <c r="H1618" s="1">
        <v>14</v>
      </c>
      <c r="I1618" s="1" t="s">
        <v>52</v>
      </c>
      <c r="J1618" s="1" t="s">
        <v>49</v>
      </c>
      <c r="K1618" s="1">
        <v>17406001</v>
      </c>
      <c r="L1618" s="1" t="s">
        <v>50</v>
      </c>
      <c r="M1618" s="1" t="s">
        <v>51</v>
      </c>
      <c r="N1618" s="1" t="s">
        <v>64</v>
      </c>
      <c r="O1618" s="1" t="s">
        <v>65</v>
      </c>
      <c r="P1618" s="1" t="s">
        <v>66</v>
      </c>
      <c r="Q1618" s="1" t="s">
        <v>67</v>
      </c>
      <c r="R1618" s="1" t="s">
        <v>87</v>
      </c>
      <c r="S1618" s="1" t="s">
        <v>88</v>
      </c>
      <c r="T1618" s="2">
        <v>43333</v>
      </c>
      <c r="U1618" s="2">
        <v>43333</v>
      </c>
      <c r="V1618" s="1" t="s">
        <v>52</v>
      </c>
      <c r="W1618" s="3">
        <v>1</v>
      </c>
      <c r="X1618" s="1" t="s">
        <v>53</v>
      </c>
      <c r="Y1618" s="4">
        <v>21103901</v>
      </c>
      <c r="Z1618" s="4">
        <v>-2764690</v>
      </c>
      <c r="AA1618" s="4">
        <v>0</v>
      </c>
      <c r="AB1618" s="4">
        <v>0</v>
      </c>
      <c r="AC1618" s="4">
        <v>0</v>
      </c>
      <c r="AD1618" s="4">
        <v>21103901</v>
      </c>
      <c r="AE1618" s="5">
        <v>1685</v>
      </c>
      <c r="AF1618" s="1" t="s">
        <v>70</v>
      </c>
      <c r="AG1618" s="1" t="s">
        <v>71</v>
      </c>
      <c r="AH1618" s="1" t="s">
        <v>89</v>
      </c>
      <c r="AI1618" s="1" t="s">
        <v>57</v>
      </c>
      <c r="AJ1618" s="5">
        <v>10950</v>
      </c>
      <c r="AK1618" s="4">
        <v>-218921</v>
      </c>
      <c r="AL1618" s="4">
        <v>0</v>
      </c>
      <c r="AM1618" s="4">
        <v>0</v>
      </c>
      <c r="AN1618" s="4">
        <v>0</v>
      </c>
      <c r="AO1618" s="4">
        <v>-2983611</v>
      </c>
      <c r="AP1618" s="4">
        <v>-2983611</v>
      </c>
      <c r="AQ1618" s="4">
        <v>0</v>
      </c>
      <c r="AR1618" s="4">
        <v>18120290</v>
      </c>
      <c r="AS1618" s="1" t="s">
        <v>52</v>
      </c>
      <c r="AT1618" s="9">
        <f t="shared" si="742"/>
        <v>43333</v>
      </c>
      <c r="AU1618" s="9">
        <f t="shared" si="743"/>
        <v>43313</v>
      </c>
      <c r="AV1618" s="9">
        <v>44798</v>
      </c>
      <c r="AW1618" s="11">
        <f t="shared" si="744"/>
        <v>4.0136986301369859</v>
      </c>
      <c r="AX1618">
        <v>25</v>
      </c>
      <c r="AY1618" s="12">
        <v>0.05</v>
      </c>
      <c r="AZ1618">
        <f t="shared" si="745"/>
        <v>3.7999999999999999E-2</v>
      </c>
      <c r="BA1618" s="13">
        <f t="shared" si="746"/>
        <v>21103901</v>
      </c>
      <c r="BB1618" s="17" t="s">
        <v>2189</v>
      </c>
      <c r="BC1618">
        <f>MATCH(BB1618,MONTHLY_INDEX!$A:$A,0)</f>
        <v>798</v>
      </c>
      <c r="BD1618">
        <f>MATCH(AU1618,MONTHLY_INDEX!$1:$1,0)</f>
        <v>80</v>
      </c>
      <c r="BE1618">
        <f>INDEX(MONTHLY_INDEX!$1:$1048576,Final!BC1618,Final!BD1618)</f>
        <v>96</v>
      </c>
      <c r="BF1618">
        <f>MATCH($BF$1,MONTHLY_INDEX!$1:$1,0)</f>
        <v>127</v>
      </c>
      <c r="BG1618">
        <f>INDEX(MONTHLY_INDEX!$1:$1048576,Final!BC1618,Final!BF1618)</f>
        <v>95.3</v>
      </c>
      <c r="BH1618" s="23">
        <f t="shared" si="747"/>
        <v>-7.2916666666666963E-3</v>
      </c>
      <c r="BI1618" s="14">
        <f t="shared" si="748"/>
        <v>20950018.388541665</v>
      </c>
      <c r="BJ1618" s="14">
        <f t="shared" si="749"/>
        <v>3195308.2840825049</v>
      </c>
      <c r="BK1618" s="15">
        <f t="shared" si="750"/>
        <v>17754710.104459159</v>
      </c>
      <c r="BL1618" s="52">
        <v>0</v>
      </c>
      <c r="BM1618" s="15">
        <f t="shared" si="751"/>
        <v>17754710.104459159</v>
      </c>
    </row>
    <row r="1619" spans="1:65">
      <c r="A1619" s="8">
        <v>1617</v>
      </c>
      <c r="B1619" s="1" t="s">
        <v>44</v>
      </c>
      <c r="C1619" s="1">
        <v>1500</v>
      </c>
      <c r="D1619" s="1" t="s">
        <v>60</v>
      </c>
      <c r="E1619" s="1">
        <v>150000066</v>
      </c>
      <c r="F1619" s="1" t="s">
        <v>60</v>
      </c>
      <c r="G1619" s="1" t="s">
        <v>103</v>
      </c>
      <c r="H1619" s="1">
        <v>15</v>
      </c>
      <c r="I1619" s="1" t="s">
        <v>52</v>
      </c>
      <c r="J1619" s="1" t="s">
        <v>49</v>
      </c>
      <c r="K1619" s="1">
        <v>17406001</v>
      </c>
      <c r="L1619" s="1" t="s">
        <v>50</v>
      </c>
      <c r="M1619" s="1" t="s">
        <v>51</v>
      </c>
      <c r="N1619" s="1" t="s">
        <v>64</v>
      </c>
      <c r="O1619" s="1" t="s">
        <v>65</v>
      </c>
      <c r="P1619" s="1" t="s">
        <v>66</v>
      </c>
      <c r="Q1619" s="1" t="s">
        <v>67</v>
      </c>
      <c r="R1619" s="1" t="s">
        <v>87</v>
      </c>
      <c r="S1619" s="1" t="s">
        <v>88</v>
      </c>
      <c r="T1619" s="2">
        <v>43333</v>
      </c>
      <c r="U1619" s="2">
        <v>43333</v>
      </c>
      <c r="V1619" s="1" t="s">
        <v>52</v>
      </c>
      <c r="W1619" s="3">
        <v>1</v>
      </c>
      <c r="X1619" s="1" t="s">
        <v>53</v>
      </c>
      <c r="Y1619" s="4">
        <v>580650</v>
      </c>
      <c r="Z1619" s="4">
        <v>-76066</v>
      </c>
      <c r="AA1619" s="4">
        <v>0</v>
      </c>
      <c r="AB1619" s="4">
        <v>0</v>
      </c>
      <c r="AC1619" s="4">
        <v>0</v>
      </c>
      <c r="AD1619" s="4">
        <v>580650</v>
      </c>
      <c r="AE1619" s="5">
        <v>1685</v>
      </c>
      <c r="AF1619" s="1" t="s">
        <v>70</v>
      </c>
      <c r="AG1619" s="1" t="s">
        <v>71</v>
      </c>
      <c r="AH1619" s="1" t="s">
        <v>89</v>
      </c>
      <c r="AI1619" s="1" t="s">
        <v>57</v>
      </c>
      <c r="AJ1619" s="5">
        <v>10950</v>
      </c>
      <c r="AK1619" s="4">
        <v>-6023</v>
      </c>
      <c r="AL1619" s="4">
        <v>0</v>
      </c>
      <c r="AM1619" s="4">
        <v>0</v>
      </c>
      <c r="AN1619" s="4">
        <v>0</v>
      </c>
      <c r="AO1619" s="4">
        <v>-82089</v>
      </c>
      <c r="AP1619" s="4">
        <v>-82089</v>
      </c>
      <c r="AQ1619" s="4">
        <v>0</v>
      </c>
      <c r="AR1619" s="4">
        <v>498561</v>
      </c>
      <c r="AS1619" s="1" t="s">
        <v>52</v>
      </c>
      <c r="AT1619" s="9">
        <f t="shared" si="742"/>
        <v>43333</v>
      </c>
      <c r="AU1619" s="9">
        <f t="shared" si="743"/>
        <v>43313</v>
      </c>
      <c r="AV1619" s="9">
        <v>44798</v>
      </c>
      <c r="AW1619" s="11">
        <f t="shared" si="744"/>
        <v>4.0136986301369859</v>
      </c>
      <c r="AX1619">
        <v>10</v>
      </c>
      <c r="AY1619" s="12">
        <v>0.05</v>
      </c>
      <c r="AZ1619">
        <f t="shared" si="745"/>
        <v>9.5000000000000001E-2</v>
      </c>
      <c r="BA1619" s="13">
        <f t="shared" si="746"/>
        <v>580650</v>
      </c>
      <c r="BB1619" s="17" t="s">
        <v>1941</v>
      </c>
      <c r="BC1619">
        <f>MATCH(BB1619,MONTHLY_INDEX!$A:$A,0)</f>
        <v>674</v>
      </c>
      <c r="BD1619">
        <f>MATCH(AU1619,MONTHLY_INDEX!$1:$1,0)</f>
        <v>80</v>
      </c>
      <c r="BE1619">
        <f>INDEX(MONTHLY_INDEX!$1:$1048576,Final!BC1619,Final!BD1619)</f>
        <v>105.1</v>
      </c>
      <c r="BF1619">
        <f>MATCH($BF$1,MONTHLY_INDEX!$1:$1,0)</f>
        <v>127</v>
      </c>
      <c r="BG1619">
        <f>INDEX(MONTHLY_INDEX!$1:$1048576,Final!BC1619,Final!BF1619)</f>
        <v>122.8</v>
      </c>
      <c r="BH1619" s="23">
        <f t="shared" si="747"/>
        <v>0.16841103710751668</v>
      </c>
      <c r="BI1619" s="14">
        <f t="shared" si="748"/>
        <v>678437.86869647959</v>
      </c>
      <c r="BJ1619" s="14">
        <f t="shared" si="749"/>
        <v>258689.28870091107</v>
      </c>
      <c r="BK1619" s="15">
        <f t="shared" si="750"/>
        <v>419748.57999556849</v>
      </c>
      <c r="BL1619" s="52">
        <v>0</v>
      </c>
      <c r="BM1619" s="15">
        <f t="shared" si="751"/>
        <v>419748.57999556849</v>
      </c>
    </row>
    <row r="1620" spans="1:65">
      <c r="A1620" s="8">
        <v>1618</v>
      </c>
      <c r="B1620" s="1" t="s">
        <v>44</v>
      </c>
      <c r="C1620" s="1">
        <v>1500</v>
      </c>
      <c r="D1620" s="1" t="s">
        <v>60</v>
      </c>
      <c r="E1620" s="1">
        <v>150000066</v>
      </c>
      <c r="F1620" s="1" t="s">
        <v>60</v>
      </c>
      <c r="G1620" s="1" t="s">
        <v>104</v>
      </c>
      <c r="H1620" s="1">
        <v>16</v>
      </c>
      <c r="I1620" s="1" t="s">
        <v>52</v>
      </c>
      <c r="J1620" s="1" t="s">
        <v>49</v>
      </c>
      <c r="K1620" s="1">
        <v>17406001</v>
      </c>
      <c r="L1620" s="1" t="s">
        <v>50</v>
      </c>
      <c r="M1620" s="1" t="s">
        <v>51</v>
      </c>
      <c r="N1620" s="1" t="s">
        <v>64</v>
      </c>
      <c r="O1620" s="1" t="s">
        <v>65</v>
      </c>
      <c r="P1620" s="1" t="s">
        <v>66</v>
      </c>
      <c r="Q1620" s="1" t="s">
        <v>67</v>
      </c>
      <c r="R1620" s="1" t="s">
        <v>87</v>
      </c>
      <c r="S1620" s="1" t="s">
        <v>88</v>
      </c>
      <c r="T1620" s="2">
        <v>43333</v>
      </c>
      <c r="U1620" s="2">
        <v>43333</v>
      </c>
      <c r="V1620" s="1" t="s">
        <v>52</v>
      </c>
      <c r="W1620" s="3">
        <v>1</v>
      </c>
      <c r="X1620" s="1" t="s">
        <v>53</v>
      </c>
      <c r="Y1620" s="4">
        <v>175035</v>
      </c>
      <c r="Z1620" s="4">
        <v>-22929</v>
      </c>
      <c r="AA1620" s="4">
        <v>0</v>
      </c>
      <c r="AB1620" s="4">
        <v>0</v>
      </c>
      <c r="AC1620" s="4">
        <v>0</v>
      </c>
      <c r="AD1620" s="4">
        <v>175035</v>
      </c>
      <c r="AE1620" s="5">
        <v>1685</v>
      </c>
      <c r="AF1620" s="1" t="s">
        <v>70</v>
      </c>
      <c r="AG1620" s="1" t="s">
        <v>71</v>
      </c>
      <c r="AH1620" s="1" t="s">
        <v>89</v>
      </c>
      <c r="AI1620" s="1" t="s">
        <v>57</v>
      </c>
      <c r="AJ1620" s="5">
        <v>10950</v>
      </c>
      <c r="AK1620" s="4">
        <v>-1816</v>
      </c>
      <c r="AL1620" s="4">
        <v>0</v>
      </c>
      <c r="AM1620" s="4">
        <v>0</v>
      </c>
      <c r="AN1620" s="4">
        <v>0</v>
      </c>
      <c r="AO1620" s="4">
        <v>-24745</v>
      </c>
      <c r="AP1620" s="4">
        <v>-24745</v>
      </c>
      <c r="AQ1620" s="4">
        <v>0</v>
      </c>
      <c r="AR1620" s="4">
        <v>150290</v>
      </c>
      <c r="AS1620" s="1" t="s">
        <v>52</v>
      </c>
      <c r="AT1620" s="9">
        <f t="shared" si="742"/>
        <v>43333</v>
      </c>
      <c r="AU1620" s="9">
        <f t="shared" si="743"/>
        <v>43313</v>
      </c>
      <c r="AV1620" s="9">
        <v>44798</v>
      </c>
      <c r="AW1620" s="11">
        <f t="shared" si="744"/>
        <v>4.0136986301369859</v>
      </c>
      <c r="AX1620">
        <v>10</v>
      </c>
      <c r="AY1620" s="12">
        <v>0.05</v>
      </c>
      <c r="AZ1620">
        <f t="shared" si="745"/>
        <v>9.5000000000000001E-2</v>
      </c>
      <c r="BA1620" s="13">
        <f t="shared" si="746"/>
        <v>175035</v>
      </c>
      <c r="BB1620" s="17" t="s">
        <v>1877</v>
      </c>
      <c r="BC1620">
        <f>MATCH(BB1620,MONTHLY_INDEX!$A:$A,0)</f>
        <v>642</v>
      </c>
      <c r="BD1620">
        <f>MATCH(AU1620,MONTHLY_INDEX!$1:$1,0)</f>
        <v>80</v>
      </c>
      <c r="BE1620">
        <f>INDEX(MONTHLY_INDEX!$1:$1048576,Final!BC1620,Final!BD1620)</f>
        <v>79.099999999999994</v>
      </c>
      <c r="BF1620">
        <f>MATCH($BF$1,MONTHLY_INDEX!$1:$1,0)</f>
        <v>127</v>
      </c>
      <c r="BG1620">
        <f>INDEX(MONTHLY_INDEX!$1:$1048576,Final!BC1620,Final!BF1620)</f>
        <v>94</v>
      </c>
      <c r="BH1620" s="23">
        <f t="shared" si="747"/>
        <v>0.18836915297092297</v>
      </c>
      <c r="BI1620" s="14">
        <f t="shared" si="748"/>
        <v>208006.19469026552</v>
      </c>
      <c r="BJ1620" s="14">
        <f t="shared" si="749"/>
        <v>79313.046975390971</v>
      </c>
      <c r="BK1620" s="15">
        <f t="shared" si="750"/>
        <v>128693.14771487455</v>
      </c>
      <c r="BL1620" s="52">
        <v>0</v>
      </c>
      <c r="BM1620" s="15">
        <f t="shared" si="751"/>
        <v>128693.14771487455</v>
      </c>
    </row>
    <row r="1621" spans="1:65">
      <c r="A1621" s="8">
        <v>1619</v>
      </c>
      <c r="B1621" s="1" t="s">
        <v>44</v>
      </c>
      <c r="C1621" s="1">
        <v>1500</v>
      </c>
      <c r="D1621" s="1" t="s">
        <v>60</v>
      </c>
      <c r="E1621" s="1">
        <v>150000066</v>
      </c>
      <c r="F1621" s="1" t="s">
        <v>60</v>
      </c>
      <c r="G1621" s="1" t="s">
        <v>105</v>
      </c>
      <c r="H1621" s="1">
        <v>17</v>
      </c>
      <c r="I1621" s="1" t="s">
        <v>52</v>
      </c>
      <c r="J1621" s="1" t="s">
        <v>49</v>
      </c>
      <c r="K1621" s="1">
        <v>17406001</v>
      </c>
      <c r="L1621" s="1" t="s">
        <v>50</v>
      </c>
      <c r="M1621" s="1" t="s">
        <v>51</v>
      </c>
      <c r="N1621" s="1" t="s">
        <v>64</v>
      </c>
      <c r="O1621" s="1" t="s">
        <v>65</v>
      </c>
      <c r="P1621" s="1" t="s">
        <v>66</v>
      </c>
      <c r="Q1621" s="1" t="s">
        <v>67</v>
      </c>
      <c r="R1621" s="1" t="s">
        <v>87</v>
      </c>
      <c r="S1621" s="1" t="s">
        <v>88</v>
      </c>
      <c r="T1621" s="2">
        <v>43333</v>
      </c>
      <c r="U1621" s="2">
        <v>43333</v>
      </c>
      <c r="V1621" s="1" t="s">
        <v>52</v>
      </c>
      <c r="W1621" s="3">
        <v>1</v>
      </c>
      <c r="X1621" s="1" t="s">
        <v>53</v>
      </c>
      <c r="Y1621" s="4">
        <v>132796</v>
      </c>
      <c r="Z1621" s="4">
        <v>-17395</v>
      </c>
      <c r="AA1621" s="4">
        <v>0</v>
      </c>
      <c r="AB1621" s="4">
        <v>0</v>
      </c>
      <c r="AC1621" s="4">
        <v>0</v>
      </c>
      <c r="AD1621" s="4">
        <v>132796</v>
      </c>
      <c r="AE1621" s="5">
        <v>1685</v>
      </c>
      <c r="AF1621" s="1" t="s">
        <v>70</v>
      </c>
      <c r="AG1621" s="1" t="s">
        <v>71</v>
      </c>
      <c r="AH1621" s="1" t="s">
        <v>89</v>
      </c>
      <c r="AI1621" s="1" t="s">
        <v>57</v>
      </c>
      <c r="AJ1621" s="5">
        <v>10950</v>
      </c>
      <c r="AK1621" s="4">
        <v>-1378</v>
      </c>
      <c r="AL1621" s="4">
        <v>0</v>
      </c>
      <c r="AM1621" s="4">
        <v>0</v>
      </c>
      <c r="AN1621" s="4">
        <v>0</v>
      </c>
      <c r="AO1621" s="4">
        <v>-18773</v>
      </c>
      <c r="AP1621" s="4">
        <v>-18773</v>
      </c>
      <c r="AQ1621" s="4">
        <v>0</v>
      </c>
      <c r="AR1621" s="4">
        <v>114023</v>
      </c>
      <c r="AS1621" s="1" t="s">
        <v>52</v>
      </c>
      <c r="AT1621" s="9">
        <f t="shared" si="742"/>
        <v>43333</v>
      </c>
      <c r="AU1621" s="9">
        <f t="shared" si="743"/>
        <v>43313</v>
      </c>
      <c r="AV1621" s="9">
        <v>44798</v>
      </c>
      <c r="AW1621" s="11">
        <f t="shared" si="744"/>
        <v>4.0136986301369859</v>
      </c>
      <c r="AX1621">
        <v>10</v>
      </c>
      <c r="AY1621" s="12">
        <v>0.05</v>
      </c>
      <c r="AZ1621">
        <f t="shared" si="745"/>
        <v>9.5000000000000001E-2</v>
      </c>
      <c r="BA1621" s="13">
        <f t="shared" si="746"/>
        <v>132796</v>
      </c>
      <c r="BB1621" s="17" t="s">
        <v>2189</v>
      </c>
      <c r="BC1621">
        <f>MATCH(BB1621,MONTHLY_INDEX!$A:$A,0)</f>
        <v>798</v>
      </c>
      <c r="BD1621">
        <f>MATCH(AU1621,MONTHLY_INDEX!$1:$1,0)</f>
        <v>80</v>
      </c>
      <c r="BE1621">
        <f>INDEX(MONTHLY_INDEX!$1:$1048576,Final!BC1621,Final!BD1621)</f>
        <v>96</v>
      </c>
      <c r="BF1621">
        <f>MATCH($BF$1,MONTHLY_INDEX!$1:$1,0)</f>
        <v>127</v>
      </c>
      <c r="BG1621">
        <f>INDEX(MONTHLY_INDEX!$1:$1048576,Final!BC1621,Final!BF1621)</f>
        <v>95.3</v>
      </c>
      <c r="BH1621" s="23">
        <f t="shared" si="747"/>
        <v>-7.2916666666666963E-3</v>
      </c>
      <c r="BI1621" s="14">
        <f t="shared" si="748"/>
        <v>131827.69583333333</v>
      </c>
      <c r="BJ1621" s="14">
        <f t="shared" si="749"/>
        <v>50266.0810071347</v>
      </c>
      <c r="BK1621" s="15">
        <f t="shared" si="750"/>
        <v>81561.614826198638</v>
      </c>
      <c r="BL1621" s="52">
        <v>0</v>
      </c>
      <c r="BM1621" s="15">
        <f t="shared" si="751"/>
        <v>81561.614826198638</v>
      </c>
    </row>
    <row r="1622" spans="1:65">
      <c r="A1622" s="8">
        <v>1620</v>
      </c>
      <c r="B1622" s="1" t="s">
        <v>44</v>
      </c>
      <c r="C1622" s="1">
        <v>1500</v>
      </c>
      <c r="D1622" s="1" t="s">
        <v>60</v>
      </c>
      <c r="E1622" s="1">
        <v>150000066</v>
      </c>
      <c r="F1622" s="1" t="s">
        <v>60</v>
      </c>
      <c r="G1622" s="1" t="s">
        <v>106</v>
      </c>
      <c r="H1622" s="1">
        <v>18</v>
      </c>
      <c r="I1622" s="1" t="s">
        <v>52</v>
      </c>
      <c r="J1622" s="1" t="s">
        <v>49</v>
      </c>
      <c r="K1622" s="1">
        <v>17406001</v>
      </c>
      <c r="L1622" s="1" t="s">
        <v>50</v>
      </c>
      <c r="M1622" s="1" t="s">
        <v>51</v>
      </c>
      <c r="N1622" s="1" t="s">
        <v>64</v>
      </c>
      <c r="O1622" s="1" t="s">
        <v>65</v>
      </c>
      <c r="P1622" s="1" t="s">
        <v>66</v>
      </c>
      <c r="Q1622" s="1" t="s">
        <v>67</v>
      </c>
      <c r="R1622" s="1" t="s">
        <v>87</v>
      </c>
      <c r="S1622" s="1" t="s">
        <v>88</v>
      </c>
      <c r="T1622" s="2">
        <v>43333</v>
      </c>
      <c r="U1622" s="2">
        <v>43333</v>
      </c>
      <c r="V1622" s="1" t="s">
        <v>52</v>
      </c>
      <c r="W1622" s="3">
        <v>1</v>
      </c>
      <c r="X1622" s="1" t="s">
        <v>53</v>
      </c>
      <c r="Y1622" s="4">
        <v>469552</v>
      </c>
      <c r="Z1622" s="4">
        <v>-61512</v>
      </c>
      <c r="AA1622" s="4">
        <v>0</v>
      </c>
      <c r="AB1622" s="4">
        <v>0</v>
      </c>
      <c r="AC1622" s="4">
        <v>0</v>
      </c>
      <c r="AD1622" s="4">
        <v>469552</v>
      </c>
      <c r="AE1622" s="5">
        <v>1685</v>
      </c>
      <c r="AF1622" s="1" t="s">
        <v>70</v>
      </c>
      <c r="AG1622" s="1" t="s">
        <v>71</v>
      </c>
      <c r="AH1622" s="1" t="s">
        <v>89</v>
      </c>
      <c r="AI1622" s="1" t="s">
        <v>57</v>
      </c>
      <c r="AJ1622" s="5">
        <v>10950</v>
      </c>
      <c r="AK1622" s="4">
        <v>-4871</v>
      </c>
      <c r="AL1622" s="4">
        <v>0</v>
      </c>
      <c r="AM1622" s="4">
        <v>0</v>
      </c>
      <c r="AN1622" s="4">
        <v>0</v>
      </c>
      <c r="AO1622" s="4">
        <v>-66383</v>
      </c>
      <c r="AP1622" s="4">
        <v>-66383</v>
      </c>
      <c r="AQ1622" s="4">
        <v>0</v>
      </c>
      <c r="AR1622" s="4">
        <v>403169</v>
      </c>
      <c r="AS1622" s="1" t="s">
        <v>52</v>
      </c>
      <c r="AT1622" s="9">
        <f t="shared" si="742"/>
        <v>43333</v>
      </c>
      <c r="AU1622" s="9">
        <f t="shared" si="743"/>
        <v>43313</v>
      </c>
      <c r="AV1622" s="9">
        <v>44798</v>
      </c>
      <c r="AW1622" s="11">
        <f t="shared" si="744"/>
        <v>4.0136986301369859</v>
      </c>
      <c r="AX1622">
        <v>10</v>
      </c>
      <c r="AY1622" s="12">
        <v>0.05</v>
      </c>
      <c r="AZ1622">
        <f t="shared" si="745"/>
        <v>9.5000000000000001E-2</v>
      </c>
      <c r="BA1622" s="13">
        <f t="shared" si="746"/>
        <v>469552</v>
      </c>
      <c r="BB1622" s="17" t="s">
        <v>1871</v>
      </c>
      <c r="BC1622">
        <f>MATCH(BB1622,MONTHLY_INDEX!$A:$A,0)</f>
        <v>639</v>
      </c>
      <c r="BD1622">
        <f>MATCH(AU1622,MONTHLY_INDEX!$1:$1,0)</f>
        <v>80</v>
      </c>
      <c r="BE1622">
        <f>INDEX(MONTHLY_INDEX!$1:$1048576,Final!BC1622,Final!BD1622)</f>
        <v>112.8</v>
      </c>
      <c r="BF1622">
        <f>MATCH($BF$1,MONTHLY_INDEX!$1:$1,0)</f>
        <v>127</v>
      </c>
      <c r="BG1622">
        <f>INDEX(MONTHLY_INDEX!$1:$1048576,Final!BC1622,Final!BF1622)</f>
        <v>116.2</v>
      </c>
      <c r="BH1622" s="23">
        <f t="shared" si="747"/>
        <v>3.0141843971631256E-2</v>
      </c>
      <c r="BI1622" s="14">
        <f t="shared" si="748"/>
        <v>483705.16312056739</v>
      </c>
      <c r="BJ1622" s="14">
        <f t="shared" si="749"/>
        <v>184437.44130768481</v>
      </c>
      <c r="BK1622" s="15">
        <f t="shared" si="750"/>
        <v>299267.72181288258</v>
      </c>
      <c r="BL1622" s="52">
        <v>0</v>
      </c>
      <c r="BM1622" s="15">
        <f t="shared" si="751"/>
        <v>299267.72181288258</v>
      </c>
    </row>
    <row r="1623" spans="1:65">
      <c r="A1623" s="8">
        <v>1621</v>
      </c>
      <c r="B1623" s="1" t="s">
        <v>44</v>
      </c>
      <c r="C1623" s="1">
        <v>1500</v>
      </c>
      <c r="D1623" s="1" t="s">
        <v>60</v>
      </c>
      <c r="E1623" s="1">
        <v>150000066</v>
      </c>
      <c r="F1623" s="1" t="s">
        <v>60</v>
      </c>
      <c r="G1623" s="1" t="s">
        <v>107</v>
      </c>
      <c r="H1623" s="1">
        <v>19</v>
      </c>
      <c r="I1623" s="1" t="s">
        <v>52</v>
      </c>
      <c r="J1623" s="1" t="s">
        <v>49</v>
      </c>
      <c r="K1623" s="1">
        <v>17406001</v>
      </c>
      <c r="L1623" s="1" t="s">
        <v>50</v>
      </c>
      <c r="M1623" s="1" t="s">
        <v>51</v>
      </c>
      <c r="N1623" s="1" t="s">
        <v>64</v>
      </c>
      <c r="O1623" s="1" t="s">
        <v>65</v>
      </c>
      <c r="P1623" s="1" t="s">
        <v>66</v>
      </c>
      <c r="Q1623" s="1" t="s">
        <v>67</v>
      </c>
      <c r="R1623" s="1" t="s">
        <v>87</v>
      </c>
      <c r="S1623" s="1" t="s">
        <v>88</v>
      </c>
      <c r="T1623" s="2">
        <v>43333</v>
      </c>
      <c r="U1623" s="2">
        <v>43333</v>
      </c>
      <c r="V1623" s="1" t="s">
        <v>52</v>
      </c>
      <c r="W1623" s="3">
        <v>1</v>
      </c>
      <c r="X1623" s="1" t="s">
        <v>53</v>
      </c>
      <c r="Y1623" s="4">
        <v>6861326</v>
      </c>
      <c r="Z1623" s="4">
        <v>-898859</v>
      </c>
      <c r="AA1623" s="4">
        <v>0</v>
      </c>
      <c r="AB1623" s="4">
        <v>0</v>
      </c>
      <c r="AC1623" s="4">
        <v>0</v>
      </c>
      <c r="AD1623" s="4">
        <v>6861326</v>
      </c>
      <c r="AE1623" s="5">
        <v>1685</v>
      </c>
      <c r="AF1623" s="1" t="s">
        <v>70</v>
      </c>
      <c r="AG1623" s="1" t="s">
        <v>71</v>
      </c>
      <c r="AH1623" s="1" t="s">
        <v>89</v>
      </c>
      <c r="AI1623" s="1" t="s">
        <v>57</v>
      </c>
      <c r="AJ1623" s="5">
        <v>10950</v>
      </c>
      <c r="AK1623" s="4">
        <v>-71176</v>
      </c>
      <c r="AL1623" s="4">
        <v>0</v>
      </c>
      <c r="AM1623" s="4">
        <v>0</v>
      </c>
      <c r="AN1623" s="4">
        <v>0</v>
      </c>
      <c r="AO1623" s="4">
        <v>-970035</v>
      </c>
      <c r="AP1623" s="4">
        <v>-970035</v>
      </c>
      <c r="AQ1623" s="4">
        <v>0</v>
      </c>
      <c r="AR1623" s="4">
        <v>5891291</v>
      </c>
      <c r="AS1623" s="1" t="s">
        <v>52</v>
      </c>
      <c r="AT1623" s="9">
        <f t="shared" si="742"/>
        <v>43333</v>
      </c>
      <c r="AU1623" s="9">
        <f t="shared" si="743"/>
        <v>43313</v>
      </c>
      <c r="AV1623" s="9">
        <v>44798</v>
      </c>
      <c r="AW1623" s="11">
        <f t="shared" si="744"/>
        <v>4.0136986301369859</v>
      </c>
      <c r="AX1623">
        <v>10</v>
      </c>
      <c r="AY1623" s="12">
        <v>0.05</v>
      </c>
      <c r="AZ1623">
        <f t="shared" si="745"/>
        <v>9.5000000000000001E-2</v>
      </c>
      <c r="BA1623" s="13">
        <f t="shared" si="746"/>
        <v>6861326</v>
      </c>
      <c r="BI1623" s="14">
        <f t="shared" ref="BI1623:BI1625" si="752">AR1623</f>
        <v>5891291</v>
      </c>
      <c r="BJ1623" s="14">
        <v>0</v>
      </c>
      <c r="BK1623" s="14">
        <f t="shared" ref="BK1623:BK1625" si="753">AR1623</f>
        <v>5891291</v>
      </c>
      <c r="BL1623" s="52">
        <v>0</v>
      </c>
      <c r="BM1623" s="15">
        <f t="shared" ref="BM1623:BM1625" si="754">AR1623</f>
        <v>5891291</v>
      </c>
    </row>
    <row r="1624" spans="1:65">
      <c r="A1624" s="8">
        <v>1622</v>
      </c>
      <c r="B1624" s="1" t="s">
        <v>44</v>
      </c>
      <c r="C1624" s="1">
        <v>1500</v>
      </c>
      <c r="D1624" s="1" t="s">
        <v>60</v>
      </c>
      <c r="E1624" s="1">
        <v>150000066</v>
      </c>
      <c r="F1624" s="1" t="s">
        <v>60</v>
      </c>
      <c r="G1624" s="1" t="s">
        <v>108</v>
      </c>
      <c r="H1624" s="1">
        <v>20</v>
      </c>
      <c r="I1624" s="1" t="s">
        <v>52</v>
      </c>
      <c r="J1624" s="1" t="s">
        <v>49</v>
      </c>
      <c r="K1624" s="1">
        <v>17406001</v>
      </c>
      <c r="L1624" s="1" t="s">
        <v>50</v>
      </c>
      <c r="M1624" s="1" t="s">
        <v>51</v>
      </c>
      <c r="N1624" s="1" t="s">
        <v>64</v>
      </c>
      <c r="O1624" s="1" t="s">
        <v>65</v>
      </c>
      <c r="P1624" s="1" t="s">
        <v>66</v>
      </c>
      <c r="Q1624" s="1" t="s">
        <v>67</v>
      </c>
      <c r="R1624" s="1" t="s">
        <v>87</v>
      </c>
      <c r="S1624" s="1" t="s">
        <v>88</v>
      </c>
      <c r="T1624" s="2">
        <v>43333</v>
      </c>
      <c r="U1624" s="2">
        <v>43333</v>
      </c>
      <c r="V1624" s="1" t="s">
        <v>52</v>
      </c>
      <c r="W1624" s="3">
        <v>1</v>
      </c>
      <c r="X1624" s="1" t="s">
        <v>53</v>
      </c>
      <c r="Y1624" s="4">
        <v>5552065</v>
      </c>
      <c r="Z1624" s="4">
        <v>-727341</v>
      </c>
      <c r="AA1624" s="4">
        <v>0</v>
      </c>
      <c r="AB1624" s="4">
        <v>0</v>
      </c>
      <c r="AC1624" s="4">
        <v>0</v>
      </c>
      <c r="AD1624" s="4">
        <v>5552065</v>
      </c>
      <c r="AE1624" s="5">
        <v>1685</v>
      </c>
      <c r="AF1624" s="1" t="s">
        <v>70</v>
      </c>
      <c r="AG1624" s="1" t="s">
        <v>71</v>
      </c>
      <c r="AH1624" s="1" t="s">
        <v>89</v>
      </c>
      <c r="AI1624" s="1" t="s">
        <v>57</v>
      </c>
      <c r="AJ1624" s="5">
        <v>10950</v>
      </c>
      <c r="AK1624" s="4">
        <v>-57594</v>
      </c>
      <c r="AL1624" s="4">
        <v>0</v>
      </c>
      <c r="AM1624" s="4">
        <v>0</v>
      </c>
      <c r="AN1624" s="4">
        <v>0</v>
      </c>
      <c r="AO1624" s="4">
        <v>-784935</v>
      </c>
      <c r="AP1624" s="4">
        <v>-784935</v>
      </c>
      <c r="AQ1624" s="4">
        <v>0</v>
      </c>
      <c r="AR1624" s="4">
        <v>4767130</v>
      </c>
      <c r="AS1624" s="1" t="s">
        <v>52</v>
      </c>
      <c r="AT1624" s="9">
        <f t="shared" si="742"/>
        <v>43333</v>
      </c>
      <c r="AU1624" s="9">
        <f t="shared" si="743"/>
        <v>43313</v>
      </c>
      <c r="AV1624" s="9">
        <v>44798</v>
      </c>
      <c r="AW1624" s="11">
        <f t="shared" si="744"/>
        <v>4.0136986301369859</v>
      </c>
      <c r="AX1624">
        <v>10</v>
      </c>
      <c r="AY1624" s="12">
        <v>0.05</v>
      </c>
      <c r="AZ1624">
        <f t="shared" si="745"/>
        <v>9.5000000000000001E-2</v>
      </c>
      <c r="BA1624" s="13">
        <f t="shared" si="746"/>
        <v>5552065</v>
      </c>
      <c r="BI1624" s="14">
        <f t="shared" si="752"/>
        <v>4767130</v>
      </c>
      <c r="BJ1624" s="14">
        <v>0</v>
      </c>
      <c r="BK1624" s="14">
        <f t="shared" si="753"/>
        <v>4767130</v>
      </c>
      <c r="BL1624" s="52">
        <v>0</v>
      </c>
      <c r="BM1624" s="15">
        <f t="shared" si="754"/>
        <v>4767130</v>
      </c>
    </row>
    <row r="1625" spans="1:65">
      <c r="A1625" s="8">
        <v>1623</v>
      </c>
      <c r="B1625" s="1" t="s">
        <v>44</v>
      </c>
      <c r="C1625" s="1">
        <v>1500</v>
      </c>
      <c r="D1625" s="1" t="s">
        <v>60</v>
      </c>
      <c r="E1625" s="1">
        <v>150000066</v>
      </c>
      <c r="F1625" s="1" t="s">
        <v>60</v>
      </c>
      <c r="G1625" s="1" t="s">
        <v>109</v>
      </c>
      <c r="H1625" s="1">
        <v>21</v>
      </c>
      <c r="I1625" s="1" t="s">
        <v>52</v>
      </c>
      <c r="J1625" s="1" t="s">
        <v>49</v>
      </c>
      <c r="K1625" s="1">
        <v>17406001</v>
      </c>
      <c r="L1625" s="1" t="s">
        <v>50</v>
      </c>
      <c r="M1625" s="1" t="s">
        <v>51</v>
      </c>
      <c r="N1625" s="1" t="s">
        <v>64</v>
      </c>
      <c r="O1625" s="1" t="s">
        <v>65</v>
      </c>
      <c r="P1625" s="1" t="s">
        <v>66</v>
      </c>
      <c r="Q1625" s="1" t="s">
        <v>67</v>
      </c>
      <c r="R1625" s="1" t="s">
        <v>87</v>
      </c>
      <c r="S1625" s="1" t="s">
        <v>88</v>
      </c>
      <c r="T1625" s="2">
        <v>43333</v>
      </c>
      <c r="U1625" s="2">
        <v>43333</v>
      </c>
      <c r="V1625" s="1" t="s">
        <v>52</v>
      </c>
      <c r="W1625" s="3">
        <v>1</v>
      </c>
      <c r="X1625" s="1" t="s">
        <v>53</v>
      </c>
      <c r="Y1625" s="4">
        <v>1950695</v>
      </c>
      <c r="Z1625" s="4">
        <v>-256470</v>
      </c>
      <c r="AA1625" s="4">
        <v>0</v>
      </c>
      <c r="AB1625" s="4">
        <v>0</v>
      </c>
      <c r="AC1625" s="4">
        <v>0</v>
      </c>
      <c r="AD1625" s="4">
        <v>1950695</v>
      </c>
      <c r="AE1625" s="5">
        <v>1685</v>
      </c>
      <c r="AF1625" s="1" t="s">
        <v>70</v>
      </c>
      <c r="AG1625" s="1" t="s">
        <v>71</v>
      </c>
      <c r="AH1625" s="1" t="s">
        <v>89</v>
      </c>
      <c r="AI1625" s="1" t="s">
        <v>57</v>
      </c>
      <c r="AJ1625" s="5">
        <v>10950</v>
      </c>
      <c r="AK1625" s="4">
        <v>-20224</v>
      </c>
      <c r="AL1625" s="4">
        <v>0</v>
      </c>
      <c r="AM1625" s="4">
        <v>0</v>
      </c>
      <c r="AN1625" s="4">
        <v>0</v>
      </c>
      <c r="AO1625" s="4">
        <v>-276694</v>
      </c>
      <c r="AP1625" s="4">
        <v>-276694</v>
      </c>
      <c r="AQ1625" s="4">
        <v>0</v>
      </c>
      <c r="AR1625" s="4">
        <v>1674001</v>
      </c>
      <c r="AS1625" s="1" t="s">
        <v>52</v>
      </c>
      <c r="AT1625" s="9">
        <f t="shared" si="742"/>
        <v>43333</v>
      </c>
      <c r="AU1625" s="9">
        <f t="shared" si="743"/>
        <v>43313</v>
      </c>
      <c r="AV1625" s="9">
        <v>44798</v>
      </c>
      <c r="AW1625" s="11">
        <f t="shared" si="744"/>
        <v>4.0136986301369859</v>
      </c>
      <c r="AX1625">
        <v>10</v>
      </c>
      <c r="AY1625" s="12">
        <v>0.05</v>
      </c>
      <c r="AZ1625">
        <f t="shared" si="745"/>
        <v>9.5000000000000001E-2</v>
      </c>
      <c r="BA1625" s="13">
        <f t="shared" si="746"/>
        <v>1950695</v>
      </c>
      <c r="BI1625" s="14">
        <f t="shared" si="752"/>
        <v>1674001</v>
      </c>
      <c r="BJ1625" s="14">
        <v>0</v>
      </c>
      <c r="BK1625" s="14">
        <f t="shared" si="753"/>
        <v>1674001</v>
      </c>
      <c r="BL1625" s="52">
        <v>0</v>
      </c>
      <c r="BM1625" s="15">
        <f t="shared" si="754"/>
        <v>1674001</v>
      </c>
    </row>
    <row r="1626" spans="1:65">
      <c r="A1626" s="8">
        <v>1624</v>
      </c>
      <c r="B1626" s="1" t="s">
        <v>44</v>
      </c>
      <c r="C1626" s="1">
        <v>1500</v>
      </c>
      <c r="D1626" s="1" t="s">
        <v>60</v>
      </c>
      <c r="E1626" s="1">
        <v>150000066</v>
      </c>
      <c r="F1626" s="1" t="s">
        <v>60</v>
      </c>
      <c r="G1626" s="1" t="s">
        <v>110</v>
      </c>
      <c r="H1626" s="1">
        <v>22</v>
      </c>
      <c r="I1626" s="1" t="s">
        <v>52</v>
      </c>
      <c r="J1626" s="1" t="s">
        <v>49</v>
      </c>
      <c r="K1626" s="1">
        <v>17406001</v>
      </c>
      <c r="L1626" s="1" t="s">
        <v>50</v>
      </c>
      <c r="M1626" s="1" t="s">
        <v>51</v>
      </c>
      <c r="N1626" s="1" t="s">
        <v>64</v>
      </c>
      <c r="O1626" s="1" t="s">
        <v>65</v>
      </c>
      <c r="P1626" s="1" t="s">
        <v>66</v>
      </c>
      <c r="Q1626" s="1" t="s">
        <v>67</v>
      </c>
      <c r="R1626" s="1" t="s">
        <v>87</v>
      </c>
      <c r="S1626" s="1" t="s">
        <v>88</v>
      </c>
      <c r="T1626" s="2">
        <v>43333</v>
      </c>
      <c r="U1626" s="2">
        <v>43333</v>
      </c>
      <c r="V1626" s="1" t="s">
        <v>52</v>
      </c>
      <c r="W1626" s="3">
        <v>1</v>
      </c>
      <c r="X1626" s="1" t="s">
        <v>53</v>
      </c>
      <c r="Y1626" s="4">
        <v>16789210</v>
      </c>
      <c r="Z1626" s="4">
        <v>-2199450</v>
      </c>
      <c r="AA1626" s="4">
        <v>0</v>
      </c>
      <c r="AB1626" s="4">
        <v>0</v>
      </c>
      <c r="AC1626" s="4">
        <v>0</v>
      </c>
      <c r="AD1626" s="4">
        <v>16789210</v>
      </c>
      <c r="AE1626" s="5">
        <v>1685</v>
      </c>
      <c r="AF1626" s="1" t="s">
        <v>70</v>
      </c>
      <c r="AG1626" s="1" t="s">
        <v>71</v>
      </c>
      <c r="AH1626" s="1" t="s">
        <v>89</v>
      </c>
      <c r="AI1626" s="1" t="s">
        <v>57</v>
      </c>
      <c r="AJ1626" s="5">
        <v>10950</v>
      </c>
      <c r="AK1626" s="4">
        <v>-174163</v>
      </c>
      <c r="AL1626" s="4">
        <v>0</v>
      </c>
      <c r="AM1626" s="4">
        <v>0</v>
      </c>
      <c r="AN1626" s="4">
        <v>0</v>
      </c>
      <c r="AO1626" s="4">
        <v>-2373613</v>
      </c>
      <c r="AP1626" s="4">
        <v>-2373613</v>
      </c>
      <c r="AQ1626" s="4">
        <v>0</v>
      </c>
      <c r="AR1626" s="4">
        <v>14415597</v>
      </c>
      <c r="AS1626" s="1" t="s">
        <v>52</v>
      </c>
      <c r="AT1626" s="9">
        <f t="shared" si="742"/>
        <v>43333</v>
      </c>
      <c r="AU1626" s="9">
        <f t="shared" si="743"/>
        <v>43313</v>
      </c>
      <c r="AV1626" s="9">
        <v>44798</v>
      </c>
      <c r="AW1626" s="11">
        <f t="shared" si="744"/>
        <v>4.0136986301369859</v>
      </c>
      <c r="AX1626">
        <v>25</v>
      </c>
      <c r="AY1626" s="12">
        <v>0.05</v>
      </c>
      <c r="AZ1626">
        <f t="shared" si="745"/>
        <v>3.7999999999999999E-2</v>
      </c>
      <c r="BA1626" s="13">
        <f t="shared" si="746"/>
        <v>16789210</v>
      </c>
      <c r="BB1626" s="17" t="s">
        <v>2189</v>
      </c>
      <c r="BC1626">
        <f>MATCH(BB1626,MONTHLY_INDEX!$A:$A,0)</f>
        <v>798</v>
      </c>
      <c r="BD1626">
        <f>MATCH(AU1626,MONTHLY_INDEX!$1:$1,0)</f>
        <v>80</v>
      </c>
      <c r="BE1626">
        <f>INDEX(MONTHLY_INDEX!$1:$1048576,Final!BC1626,Final!BD1626)</f>
        <v>96</v>
      </c>
      <c r="BF1626">
        <f>MATCH($BF$1,MONTHLY_INDEX!$1:$1,0)</f>
        <v>127</v>
      </c>
      <c r="BG1626">
        <f>INDEX(MONTHLY_INDEX!$1:$1048576,Final!BC1626,Final!BF1626)</f>
        <v>95.3</v>
      </c>
      <c r="BH1626" s="23">
        <f>(BG1626-BE1626)/BE1626</f>
        <v>-7.2916666666666963E-3</v>
      </c>
      <c r="BI1626" s="14">
        <f>(1+BH1626)*BA1626</f>
        <v>16666788.677083332</v>
      </c>
      <c r="BJ1626" s="14">
        <f>BI1626*AZ1626*AW1626</f>
        <v>2542027.7415156956</v>
      </c>
      <c r="BK1626" s="15">
        <f t="shared" si="750"/>
        <v>14124760.935567636</v>
      </c>
      <c r="BL1626" s="52">
        <v>0</v>
      </c>
      <c r="BM1626" s="15">
        <f>MAX((1-BL1626)*BK1626,BI1626*AY1626)</f>
        <v>14124760.935567636</v>
      </c>
    </row>
    <row r="1627" spans="1:65">
      <c r="A1627" s="8">
        <v>1625</v>
      </c>
      <c r="B1627" s="1" t="s">
        <v>44</v>
      </c>
      <c r="C1627" s="1">
        <v>1500</v>
      </c>
      <c r="D1627" s="1" t="s">
        <v>60</v>
      </c>
      <c r="E1627" s="1">
        <v>150000066</v>
      </c>
      <c r="F1627" s="1" t="s">
        <v>60</v>
      </c>
      <c r="G1627" s="1" t="s">
        <v>111</v>
      </c>
      <c r="H1627" s="1">
        <v>23</v>
      </c>
      <c r="I1627" s="1" t="s">
        <v>52</v>
      </c>
      <c r="J1627" s="1" t="s">
        <v>49</v>
      </c>
      <c r="K1627" s="1">
        <v>17406001</v>
      </c>
      <c r="L1627" s="1" t="s">
        <v>50</v>
      </c>
      <c r="M1627" s="1" t="s">
        <v>51</v>
      </c>
      <c r="N1627" s="1" t="s">
        <v>64</v>
      </c>
      <c r="O1627" s="1" t="s">
        <v>65</v>
      </c>
      <c r="P1627" s="1" t="s">
        <v>66</v>
      </c>
      <c r="Q1627" s="1" t="s">
        <v>67</v>
      </c>
      <c r="R1627" s="1" t="s">
        <v>87</v>
      </c>
      <c r="S1627" s="1" t="s">
        <v>88</v>
      </c>
      <c r="T1627" s="2">
        <v>43333</v>
      </c>
      <c r="U1627" s="2">
        <v>43333</v>
      </c>
      <c r="V1627" s="1" t="s">
        <v>52</v>
      </c>
      <c r="W1627" s="3">
        <v>1</v>
      </c>
      <c r="X1627" s="1" t="s">
        <v>53</v>
      </c>
      <c r="Y1627" s="4">
        <v>32425</v>
      </c>
      <c r="Z1627" s="4">
        <v>-4246</v>
      </c>
      <c r="AA1627" s="4">
        <v>0</v>
      </c>
      <c r="AB1627" s="4">
        <v>0</v>
      </c>
      <c r="AC1627" s="4">
        <v>0</v>
      </c>
      <c r="AD1627" s="4">
        <v>32425</v>
      </c>
      <c r="AE1627" s="5">
        <v>1685</v>
      </c>
      <c r="AF1627" s="1" t="s">
        <v>70</v>
      </c>
      <c r="AG1627" s="1" t="s">
        <v>71</v>
      </c>
      <c r="AH1627" s="1" t="s">
        <v>89</v>
      </c>
      <c r="AI1627" s="1" t="s">
        <v>57</v>
      </c>
      <c r="AJ1627" s="5">
        <v>10950</v>
      </c>
      <c r="AK1627" s="4">
        <v>-336</v>
      </c>
      <c r="AL1627" s="4">
        <v>0</v>
      </c>
      <c r="AM1627" s="4">
        <v>0</v>
      </c>
      <c r="AN1627" s="4">
        <v>0</v>
      </c>
      <c r="AO1627" s="4">
        <v>-4582</v>
      </c>
      <c r="AP1627" s="4">
        <v>-4582</v>
      </c>
      <c r="AQ1627" s="4">
        <v>0</v>
      </c>
      <c r="AR1627" s="4">
        <v>27843</v>
      </c>
      <c r="AS1627" s="1" t="s">
        <v>52</v>
      </c>
      <c r="AT1627" s="9">
        <f t="shared" si="742"/>
        <v>43333</v>
      </c>
      <c r="AU1627" s="9">
        <f t="shared" si="743"/>
        <v>43313</v>
      </c>
      <c r="AV1627" s="9">
        <v>44798</v>
      </c>
      <c r="AW1627" s="11">
        <f t="shared" si="744"/>
        <v>4.0136986301369859</v>
      </c>
      <c r="AX1627">
        <v>10</v>
      </c>
      <c r="AY1627" s="12">
        <v>0.05</v>
      </c>
      <c r="AZ1627">
        <f t="shared" si="745"/>
        <v>9.5000000000000001E-2</v>
      </c>
      <c r="BA1627" s="13">
        <f t="shared" si="746"/>
        <v>32425</v>
      </c>
      <c r="BI1627" s="14">
        <f t="shared" ref="BI1627:BI1631" si="755">AR1627</f>
        <v>27843</v>
      </c>
      <c r="BJ1627" s="14">
        <v>0</v>
      </c>
      <c r="BK1627" s="14">
        <f t="shared" ref="BK1627:BK1631" si="756">AR1627</f>
        <v>27843</v>
      </c>
      <c r="BL1627" s="52">
        <v>0</v>
      </c>
      <c r="BM1627" s="15">
        <f t="shared" ref="BM1627:BM1631" si="757">AR1627</f>
        <v>27843</v>
      </c>
    </row>
    <row r="1628" spans="1:65">
      <c r="A1628" s="8">
        <v>1626</v>
      </c>
      <c r="B1628" s="1" t="s">
        <v>44</v>
      </c>
      <c r="C1628" s="1">
        <v>1500</v>
      </c>
      <c r="D1628" s="1" t="s">
        <v>60</v>
      </c>
      <c r="E1628" s="1">
        <v>150000066</v>
      </c>
      <c r="F1628" s="1" t="s">
        <v>112</v>
      </c>
      <c r="G1628" s="1" t="s">
        <v>113</v>
      </c>
      <c r="H1628" s="1">
        <v>24</v>
      </c>
      <c r="I1628" s="1" t="s">
        <v>52</v>
      </c>
      <c r="J1628" s="1" t="s">
        <v>49</v>
      </c>
      <c r="K1628" s="1">
        <v>17406001</v>
      </c>
      <c r="L1628" s="1" t="s">
        <v>50</v>
      </c>
      <c r="M1628" s="1" t="s">
        <v>51</v>
      </c>
      <c r="N1628" s="1" t="s">
        <v>64</v>
      </c>
      <c r="O1628" s="1" t="s">
        <v>65</v>
      </c>
      <c r="P1628" s="1" t="s">
        <v>66</v>
      </c>
      <c r="Q1628" s="1" t="s">
        <v>67</v>
      </c>
      <c r="R1628" s="1" t="s">
        <v>87</v>
      </c>
      <c r="S1628" s="1" t="s">
        <v>88</v>
      </c>
      <c r="T1628" s="2">
        <v>43333</v>
      </c>
      <c r="U1628" s="2">
        <v>43333</v>
      </c>
      <c r="V1628" s="1" t="s">
        <v>52</v>
      </c>
      <c r="W1628" s="3">
        <v>1</v>
      </c>
      <c r="X1628" s="1" t="s">
        <v>53</v>
      </c>
      <c r="Y1628" s="4">
        <v>970825</v>
      </c>
      <c r="Z1628" s="4">
        <v>-127181.51</v>
      </c>
      <c r="AA1628" s="4">
        <v>0</v>
      </c>
      <c r="AB1628" s="4">
        <v>0</v>
      </c>
      <c r="AC1628" s="4">
        <v>0</v>
      </c>
      <c r="AD1628" s="4">
        <v>970825</v>
      </c>
      <c r="AE1628" s="5">
        <v>1685</v>
      </c>
      <c r="AF1628" s="1" t="s">
        <v>70</v>
      </c>
      <c r="AG1628" s="1" t="s">
        <v>71</v>
      </c>
      <c r="AH1628" s="1" t="s">
        <v>89</v>
      </c>
      <c r="AI1628" s="1" t="s">
        <v>57</v>
      </c>
      <c r="AJ1628" s="5">
        <v>10950</v>
      </c>
      <c r="AK1628" s="4">
        <v>-10071</v>
      </c>
      <c r="AL1628" s="4">
        <v>0</v>
      </c>
      <c r="AM1628" s="4">
        <v>0</v>
      </c>
      <c r="AN1628" s="4">
        <v>0</v>
      </c>
      <c r="AO1628" s="4">
        <v>-137252.51</v>
      </c>
      <c r="AP1628" s="4">
        <v>-137252.51</v>
      </c>
      <c r="AQ1628" s="4">
        <v>0</v>
      </c>
      <c r="AR1628" s="4">
        <v>833572.49</v>
      </c>
      <c r="AS1628" s="1" t="s">
        <v>52</v>
      </c>
      <c r="AT1628" s="9">
        <f t="shared" si="742"/>
        <v>43333</v>
      </c>
      <c r="AU1628" s="9">
        <f t="shared" si="743"/>
        <v>43313</v>
      </c>
      <c r="AV1628" s="9">
        <v>44798</v>
      </c>
      <c r="AW1628" s="11">
        <f t="shared" si="744"/>
        <v>4.0136986301369859</v>
      </c>
      <c r="AX1628">
        <v>10</v>
      </c>
      <c r="AY1628" s="12">
        <v>0.05</v>
      </c>
      <c r="AZ1628">
        <f t="shared" si="745"/>
        <v>9.5000000000000001E-2</v>
      </c>
      <c r="BA1628" s="13">
        <f t="shared" si="746"/>
        <v>970825</v>
      </c>
      <c r="BB1628" s="16" t="s">
        <v>593</v>
      </c>
      <c r="BC1628" s="16" t="s">
        <v>593</v>
      </c>
      <c r="BD1628" s="16" t="s">
        <v>593</v>
      </c>
      <c r="BE1628" s="16" t="s">
        <v>593</v>
      </c>
      <c r="BF1628" s="16" t="s">
        <v>593</v>
      </c>
      <c r="BG1628" s="16" t="s">
        <v>593</v>
      </c>
      <c r="BH1628" s="16" t="s">
        <v>593</v>
      </c>
      <c r="BI1628" s="14">
        <f t="shared" si="755"/>
        <v>833572.49</v>
      </c>
      <c r="BJ1628" s="14">
        <v>0</v>
      </c>
      <c r="BK1628" s="14">
        <f t="shared" si="756"/>
        <v>833572.49</v>
      </c>
      <c r="BL1628" s="52">
        <v>0</v>
      </c>
      <c r="BM1628" s="15">
        <f t="shared" si="757"/>
        <v>833572.49</v>
      </c>
    </row>
    <row r="1629" spans="1:65">
      <c r="A1629" s="8">
        <v>1627</v>
      </c>
      <c r="B1629" s="1" t="s">
        <v>44</v>
      </c>
      <c r="C1629" s="1">
        <v>1500</v>
      </c>
      <c r="D1629" s="1" t="s">
        <v>60</v>
      </c>
      <c r="E1629" s="1">
        <v>150000066</v>
      </c>
      <c r="F1629" s="1" t="s">
        <v>112</v>
      </c>
      <c r="G1629" s="1" t="s">
        <v>114</v>
      </c>
      <c r="H1629" s="1">
        <v>25</v>
      </c>
      <c r="I1629" s="1" t="s">
        <v>52</v>
      </c>
      <c r="J1629" s="1" t="s">
        <v>49</v>
      </c>
      <c r="K1629" s="1">
        <v>17406001</v>
      </c>
      <c r="L1629" s="1" t="s">
        <v>50</v>
      </c>
      <c r="M1629" s="1" t="s">
        <v>51</v>
      </c>
      <c r="N1629" s="1" t="s">
        <v>64</v>
      </c>
      <c r="O1629" s="1" t="s">
        <v>65</v>
      </c>
      <c r="P1629" s="1" t="s">
        <v>66</v>
      </c>
      <c r="Q1629" s="1" t="s">
        <v>67</v>
      </c>
      <c r="R1629" s="1" t="s">
        <v>87</v>
      </c>
      <c r="S1629" s="1" t="s">
        <v>88</v>
      </c>
      <c r="T1629" s="2">
        <v>43333</v>
      </c>
      <c r="U1629" s="2">
        <v>43333</v>
      </c>
      <c r="V1629" s="1" t="s">
        <v>52</v>
      </c>
      <c r="W1629" s="3">
        <v>1</v>
      </c>
      <c r="X1629" s="1" t="s">
        <v>53</v>
      </c>
      <c r="Y1629" s="4">
        <v>2008211</v>
      </c>
      <c r="Z1629" s="4">
        <v>-263082.87</v>
      </c>
      <c r="AA1629" s="4">
        <v>0</v>
      </c>
      <c r="AB1629" s="4">
        <v>0</v>
      </c>
      <c r="AC1629" s="4">
        <v>0</v>
      </c>
      <c r="AD1629" s="4">
        <v>2008211</v>
      </c>
      <c r="AE1629" s="5">
        <v>1685</v>
      </c>
      <c r="AF1629" s="1" t="s">
        <v>70</v>
      </c>
      <c r="AG1629" s="1" t="s">
        <v>71</v>
      </c>
      <c r="AH1629" s="1" t="s">
        <v>89</v>
      </c>
      <c r="AI1629" s="1" t="s">
        <v>57</v>
      </c>
      <c r="AJ1629" s="5">
        <v>10950</v>
      </c>
      <c r="AK1629" s="4">
        <v>-20832</v>
      </c>
      <c r="AL1629" s="4">
        <v>0</v>
      </c>
      <c r="AM1629" s="4">
        <v>0</v>
      </c>
      <c r="AN1629" s="4">
        <v>0</v>
      </c>
      <c r="AO1629" s="4">
        <v>-283914.87</v>
      </c>
      <c r="AP1629" s="4">
        <v>-283914.87</v>
      </c>
      <c r="AQ1629" s="4">
        <v>0</v>
      </c>
      <c r="AR1629" s="4">
        <v>1724296.13</v>
      </c>
      <c r="AS1629" s="1" t="s">
        <v>52</v>
      </c>
      <c r="AT1629" s="9">
        <f t="shared" si="742"/>
        <v>43333</v>
      </c>
      <c r="AU1629" s="9">
        <f t="shared" si="743"/>
        <v>43313</v>
      </c>
      <c r="AV1629" s="9">
        <v>44798</v>
      </c>
      <c r="AW1629" s="11">
        <f t="shared" si="744"/>
        <v>4.0136986301369859</v>
      </c>
      <c r="AX1629">
        <v>10</v>
      </c>
      <c r="AY1629" s="12">
        <v>0.05</v>
      </c>
      <c r="AZ1629">
        <f t="shared" si="745"/>
        <v>9.5000000000000001E-2</v>
      </c>
      <c r="BA1629" s="13">
        <f t="shared" si="746"/>
        <v>2008211</v>
      </c>
      <c r="BB1629" s="16" t="s">
        <v>593</v>
      </c>
      <c r="BC1629" s="16" t="s">
        <v>593</v>
      </c>
      <c r="BD1629" s="16" t="s">
        <v>593</v>
      </c>
      <c r="BE1629" s="16" t="s">
        <v>593</v>
      </c>
      <c r="BF1629" s="16" t="s">
        <v>593</v>
      </c>
      <c r="BG1629" s="16" t="s">
        <v>593</v>
      </c>
      <c r="BH1629" s="16" t="s">
        <v>593</v>
      </c>
      <c r="BI1629" s="14">
        <f t="shared" si="755"/>
        <v>1724296.13</v>
      </c>
      <c r="BJ1629" s="14">
        <v>0</v>
      </c>
      <c r="BK1629" s="14">
        <f t="shared" si="756"/>
        <v>1724296.13</v>
      </c>
      <c r="BL1629" s="52">
        <v>0</v>
      </c>
      <c r="BM1629" s="15">
        <f t="shared" si="757"/>
        <v>1724296.13</v>
      </c>
    </row>
    <row r="1630" spans="1:65">
      <c r="A1630" s="8">
        <v>1628</v>
      </c>
      <c r="B1630" s="1" t="s">
        <v>44</v>
      </c>
      <c r="C1630" s="1">
        <v>1500</v>
      </c>
      <c r="D1630" s="1" t="s">
        <v>60</v>
      </c>
      <c r="E1630" s="1">
        <v>150000066</v>
      </c>
      <c r="F1630" s="1" t="s">
        <v>60</v>
      </c>
      <c r="G1630" s="1" t="s">
        <v>115</v>
      </c>
      <c r="H1630" s="1">
        <v>26</v>
      </c>
      <c r="I1630" s="1" t="s">
        <v>52</v>
      </c>
      <c r="J1630" s="1" t="s">
        <v>49</v>
      </c>
      <c r="K1630" s="1">
        <v>17406001</v>
      </c>
      <c r="L1630" s="1" t="s">
        <v>50</v>
      </c>
      <c r="M1630" s="1" t="s">
        <v>51</v>
      </c>
      <c r="N1630" s="1" t="s">
        <v>64</v>
      </c>
      <c r="O1630" s="1" t="s">
        <v>65</v>
      </c>
      <c r="P1630" s="1" t="s">
        <v>66</v>
      </c>
      <c r="Q1630" s="1" t="s">
        <v>67</v>
      </c>
      <c r="R1630" s="1" t="s">
        <v>87</v>
      </c>
      <c r="S1630" s="1" t="s">
        <v>88</v>
      </c>
      <c r="T1630" s="2">
        <v>43333</v>
      </c>
      <c r="U1630" s="2">
        <v>43333</v>
      </c>
      <c r="V1630" s="1" t="s">
        <v>52</v>
      </c>
      <c r="W1630" s="3">
        <v>1</v>
      </c>
      <c r="X1630" s="1" t="s">
        <v>53</v>
      </c>
      <c r="Y1630" s="4">
        <v>120000</v>
      </c>
      <c r="Z1630" s="4">
        <v>-15720</v>
      </c>
      <c r="AA1630" s="4">
        <v>0</v>
      </c>
      <c r="AB1630" s="4">
        <v>0</v>
      </c>
      <c r="AC1630" s="4">
        <v>0</v>
      </c>
      <c r="AD1630" s="4">
        <v>120000</v>
      </c>
      <c r="AE1630" s="5">
        <v>1685</v>
      </c>
      <c r="AF1630" s="1" t="s">
        <v>70</v>
      </c>
      <c r="AG1630" s="1" t="s">
        <v>71</v>
      </c>
      <c r="AH1630" s="1" t="s">
        <v>89</v>
      </c>
      <c r="AI1630" s="1" t="s">
        <v>57</v>
      </c>
      <c r="AJ1630" s="5">
        <v>10950</v>
      </c>
      <c r="AK1630" s="4">
        <v>-1245</v>
      </c>
      <c r="AL1630" s="4">
        <v>0</v>
      </c>
      <c r="AM1630" s="4">
        <v>0</v>
      </c>
      <c r="AN1630" s="4">
        <v>0</v>
      </c>
      <c r="AO1630" s="4">
        <v>-16965</v>
      </c>
      <c r="AP1630" s="4">
        <v>-16965</v>
      </c>
      <c r="AQ1630" s="4">
        <v>0</v>
      </c>
      <c r="AR1630" s="4">
        <v>103035</v>
      </c>
      <c r="AS1630" s="1" t="s">
        <v>52</v>
      </c>
      <c r="AT1630" s="9">
        <f t="shared" si="742"/>
        <v>43333</v>
      </c>
      <c r="AU1630" s="9">
        <f t="shared" si="743"/>
        <v>43313</v>
      </c>
      <c r="AV1630" s="9">
        <v>44798</v>
      </c>
      <c r="AW1630" s="11">
        <f t="shared" si="744"/>
        <v>4.0136986301369859</v>
      </c>
      <c r="AX1630">
        <v>10</v>
      </c>
      <c r="AY1630" s="12">
        <v>0.05</v>
      </c>
      <c r="AZ1630">
        <f t="shared" si="745"/>
        <v>9.5000000000000001E-2</v>
      </c>
      <c r="BA1630" s="13">
        <f t="shared" si="746"/>
        <v>120000</v>
      </c>
      <c r="BI1630" s="14">
        <f t="shared" si="755"/>
        <v>103035</v>
      </c>
      <c r="BJ1630" s="14">
        <v>0</v>
      </c>
      <c r="BK1630" s="14">
        <f t="shared" si="756"/>
        <v>103035</v>
      </c>
      <c r="BL1630" s="52">
        <v>0</v>
      </c>
      <c r="BM1630" s="15">
        <f t="shared" si="757"/>
        <v>103035</v>
      </c>
    </row>
    <row r="1631" spans="1:65">
      <c r="A1631" s="8">
        <v>1629</v>
      </c>
      <c r="B1631" s="1" t="s">
        <v>44</v>
      </c>
      <c r="C1631" s="1">
        <v>1500</v>
      </c>
      <c r="D1631" s="1" t="s">
        <v>60</v>
      </c>
      <c r="E1631" s="1">
        <v>150000066</v>
      </c>
      <c r="F1631" s="1" t="s">
        <v>112</v>
      </c>
      <c r="G1631" s="1" t="s">
        <v>116</v>
      </c>
      <c r="H1631" s="1">
        <v>27</v>
      </c>
      <c r="I1631" s="1" t="s">
        <v>176</v>
      </c>
      <c r="J1631" s="1" t="s">
        <v>49</v>
      </c>
      <c r="K1631" s="1">
        <v>17406001</v>
      </c>
      <c r="L1631" s="1" t="s">
        <v>50</v>
      </c>
      <c r="M1631" s="1" t="s">
        <v>51</v>
      </c>
      <c r="N1631" s="1" t="s">
        <v>64</v>
      </c>
      <c r="O1631" s="1" t="s">
        <v>65</v>
      </c>
      <c r="P1631" s="1" t="s">
        <v>66</v>
      </c>
      <c r="Q1631" s="1" t="s">
        <v>67</v>
      </c>
      <c r="R1631" s="1" t="s">
        <v>87</v>
      </c>
      <c r="S1631" s="1" t="s">
        <v>88</v>
      </c>
      <c r="T1631" s="2">
        <v>43333</v>
      </c>
      <c r="U1631" s="2">
        <v>43333</v>
      </c>
      <c r="V1631" s="1" t="s">
        <v>52</v>
      </c>
      <c r="W1631" s="3">
        <v>1</v>
      </c>
      <c r="X1631" s="1" t="s">
        <v>53</v>
      </c>
      <c r="Y1631" s="4">
        <v>4339035</v>
      </c>
      <c r="Z1631" s="4">
        <v>-568428.62</v>
      </c>
      <c r="AA1631" s="4">
        <v>0</v>
      </c>
      <c r="AB1631" s="4">
        <v>0</v>
      </c>
      <c r="AC1631" s="4">
        <v>0</v>
      </c>
      <c r="AD1631" s="4">
        <v>4339035</v>
      </c>
      <c r="AE1631" s="5">
        <v>1685</v>
      </c>
      <c r="AF1631" s="1" t="s">
        <v>70</v>
      </c>
      <c r="AG1631" s="1" t="s">
        <v>71</v>
      </c>
      <c r="AH1631" s="1" t="s">
        <v>89</v>
      </c>
      <c r="AI1631" s="1" t="s">
        <v>57</v>
      </c>
      <c r="AJ1631" s="5">
        <v>10950</v>
      </c>
      <c r="AK1631" s="4">
        <v>-45011</v>
      </c>
      <c r="AL1631" s="4">
        <v>0</v>
      </c>
      <c r="AM1631" s="4">
        <v>0</v>
      </c>
      <c r="AN1631" s="4">
        <v>0</v>
      </c>
      <c r="AO1631" s="4">
        <v>-613439.62</v>
      </c>
      <c r="AP1631" s="4">
        <v>-613439.62</v>
      </c>
      <c r="AQ1631" s="4">
        <v>0</v>
      </c>
      <c r="AR1631" s="4">
        <v>3725595.38</v>
      </c>
      <c r="AS1631" s="1" t="s">
        <v>52</v>
      </c>
      <c r="AT1631" s="9">
        <f t="shared" si="742"/>
        <v>43333</v>
      </c>
      <c r="AU1631" s="9">
        <f t="shared" si="743"/>
        <v>43313</v>
      </c>
      <c r="AV1631" s="9">
        <v>44798</v>
      </c>
      <c r="AW1631" s="11">
        <f t="shared" si="744"/>
        <v>4.0136986301369859</v>
      </c>
      <c r="AX1631">
        <v>10</v>
      </c>
      <c r="AY1631" s="12">
        <v>0.05</v>
      </c>
      <c r="AZ1631">
        <f t="shared" si="745"/>
        <v>9.5000000000000001E-2</v>
      </c>
      <c r="BA1631" s="13">
        <f t="shared" si="746"/>
        <v>4339035</v>
      </c>
      <c r="BB1631" s="16" t="s">
        <v>593</v>
      </c>
      <c r="BC1631" s="16" t="s">
        <v>593</v>
      </c>
      <c r="BD1631" s="16" t="s">
        <v>593</v>
      </c>
      <c r="BE1631" s="16" t="s">
        <v>593</v>
      </c>
      <c r="BF1631" s="16" t="s">
        <v>593</v>
      </c>
      <c r="BG1631" s="16" t="s">
        <v>593</v>
      </c>
      <c r="BH1631" s="16" t="s">
        <v>593</v>
      </c>
      <c r="BI1631" s="14">
        <f t="shared" si="755"/>
        <v>3725595.38</v>
      </c>
      <c r="BJ1631" s="14">
        <v>0</v>
      </c>
      <c r="BK1631" s="14">
        <f t="shared" si="756"/>
        <v>3725595.38</v>
      </c>
      <c r="BL1631" s="52">
        <v>0</v>
      </c>
      <c r="BM1631" s="15">
        <f t="shared" si="757"/>
        <v>3725595.38</v>
      </c>
    </row>
    <row r="1632" spans="1:65">
      <c r="A1632" s="8">
        <v>1630</v>
      </c>
      <c r="B1632" s="1" t="s">
        <v>44</v>
      </c>
      <c r="C1632" s="1">
        <v>1500</v>
      </c>
      <c r="D1632" s="1" t="s">
        <v>60</v>
      </c>
      <c r="E1632" s="1">
        <v>150000067</v>
      </c>
      <c r="F1632" s="1" t="s">
        <v>60</v>
      </c>
      <c r="G1632" s="1" t="s">
        <v>86</v>
      </c>
      <c r="H1632" s="1">
        <v>1</v>
      </c>
      <c r="I1632" s="1" t="s">
        <v>52</v>
      </c>
      <c r="J1632" s="1" t="s">
        <v>49</v>
      </c>
      <c r="K1632" s="1">
        <v>17406001</v>
      </c>
      <c r="L1632" s="1" t="s">
        <v>50</v>
      </c>
      <c r="M1632" s="1" t="s">
        <v>51</v>
      </c>
      <c r="N1632" s="1" t="s">
        <v>64</v>
      </c>
      <c r="O1632" s="1" t="s">
        <v>65</v>
      </c>
      <c r="P1632" s="1" t="s">
        <v>66</v>
      </c>
      <c r="Q1632" s="1" t="s">
        <v>67</v>
      </c>
      <c r="R1632" s="1" t="s">
        <v>87</v>
      </c>
      <c r="S1632" s="1" t="s">
        <v>88</v>
      </c>
      <c r="T1632" s="2">
        <v>43333</v>
      </c>
      <c r="U1632" s="2">
        <v>43333</v>
      </c>
      <c r="V1632" s="1" t="s">
        <v>52</v>
      </c>
      <c r="W1632" s="3">
        <v>1</v>
      </c>
      <c r="X1632" s="1" t="s">
        <v>53</v>
      </c>
      <c r="Y1632" s="4">
        <v>892500</v>
      </c>
      <c r="Z1632" s="4">
        <v>-116920</v>
      </c>
      <c r="AA1632" s="4">
        <v>0</v>
      </c>
      <c r="AB1632" s="4">
        <v>0</v>
      </c>
      <c r="AC1632" s="4">
        <v>0</v>
      </c>
      <c r="AD1632" s="4">
        <v>892500</v>
      </c>
      <c r="AE1632" s="5">
        <v>1685</v>
      </c>
      <c r="AF1632" s="1" t="s">
        <v>70</v>
      </c>
      <c r="AG1632" s="1" t="s">
        <v>71</v>
      </c>
      <c r="AH1632" s="1" t="s">
        <v>89</v>
      </c>
      <c r="AI1632" s="1" t="s">
        <v>57</v>
      </c>
      <c r="AJ1632" s="5">
        <v>10950</v>
      </c>
      <c r="AK1632" s="4">
        <v>-9258</v>
      </c>
      <c r="AL1632" s="4">
        <v>0</v>
      </c>
      <c r="AM1632" s="4">
        <v>0</v>
      </c>
      <c r="AN1632" s="4">
        <v>0</v>
      </c>
      <c r="AO1632" s="4">
        <v>-126178</v>
      </c>
      <c r="AP1632" s="4">
        <v>-126178</v>
      </c>
      <c r="AQ1632" s="4">
        <v>0</v>
      </c>
      <c r="AR1632" s="4">
        <v>766322</v>
      </c>
      <c r="AS1632" s="1" t="s">
        <v>52</v>
      </c>
      <c r="AT1632" s="9">
        <f t="shared" si="742"/>
        <v>43333</v>
      </c>
      <c r="AU1632" s="9">
        <f t="shared" si="743"/>
        <v>43313</v>
      </c>
      <c r="AV1632" s="9">
        <v>44798</v>
      </c>
      <c r="AW1632" s="11">
        <f t="shared" si="744"/>
        <v>4.0136986301369859</v>
      </c>
      <c r="AX1632">
        <v>10</v>
      </c>
      <c r="AY1632" s="12">
        <v>0.05</v>
      </c>
      <c r="AZ1632">
        <f t="shared" si="745"/>
        <v>9.5000000000000001E-2</v>
      </c>
      <c r="BA1632" s="13">
        <f t="shared" si="746"/>
        <v>892500</v>
      </c>
      <c r="BB1632" s="17" t="s">
        <v>1853</v>
      </c>
      <c r="BC1632">
        <f>MATCH(BB1632,MONTHLY_INDEX!$A:$A,0)</f>
        <v>630</v>
      </c>
      <c r="BD1632">
        <f>MATCH(AU1632,MONTHLY_INDEX!$1:$1,0)</f>
        <v>80</v>
      </c>
      <c r="BE1632">
        <f>INDEX(MONTHLY_INDEX!$1:$1048576,Final!BC1632,Final!BD1632)</f>
        <v>111.6</v>
      </c>
      <c r="BF1632">
        <f>MATCH($BF$1,MONTHLY_INDEX!$1:$1,0)</f>
        <v>127</v>
      </c>
      <c r="BG1632">
        <f>INDEX(MONTHLY_INDEX!$1:$1048576,Final!BC1632,Final!BF1632)</f>
        <v>151.1</v>
      </c>
      <c r="BH1632" s="23">
        <f t="shared" ref="BH1632:BH1649" si="758">(BG1632-BE1632)/BE1632</f>
        <v>0.35394265232974914</v>
      </c>
      <c r="BI1632" s="14">
        <f t="shared" ref="BI1632:BI1649" si="759">(1+BH1632)*BA1632</f>
        <v>1208393.817204301</v>
      </c>
      <c r="BJ1632" s="14">
        <f t="shared" ref="BJ1632:BJ1649" si="760">BI1632*AZ1632*AW1632</f>
        <v>460762.21783399611</v>
      </c>
      <c r="BK1632" s="15">
        <f t="shared" si="750"/>
        <v>747631.59937030496</v>
      </c>
      <c r="BL1632" s="52">
        <v>0</v>
      </c>
      <c r="BM1632" s="15">
        <f t="shared" ref="BM1632:BM1649" si="761">MAX((1-BL1632)*BK1632,BI1632*AY1632)</f>
        <v>747631.59937030496</v>
      </c>
    </row>
    <row r="1633" spans="1:65">
      <c r="A1633" s="8">
        <v>1631</v>
      </c>
      <c r="B1633" s="1" t="s">
        <v>44</v>
      </c>
      <c r="C1633" s="1">
        <v>1500</v>
      </c>
      <c r="D1633" s="1" t="s">
        <v>60</v>
      </c>
      <c r="E1633" s="1">
        <v>150000067</v>
      </c>
      <c r="F1633" s="1" t="s">
        <v>60</v>
      </c>
      <c r="G1633" s="1" t="s">
        <v>90</v>
      </c>
      <c r="H1633" s="1">
        <v>2</v>
      </c>
      <c r="I1633" s="1" t="s">
        <v>52</v>
      </c>
      <c r="J1633" s="1" t="s">
        <v>49</v>
      </c>
      <c r="K1633" s="1">
        <v>17406001</v>
      </c>
      <c r="L1633" s="1" t="s">
        <v>50</v>
      </c>
      <c r="M1633" s="1" t="s">
        <v>51</v>
      </c>
      <c r="N1633" s="1" t="s">
        <v>64</v>
      </c>
      <c r="O1633" s="1" t="s">
        <v>65</v>
      </c>
      <c r="P1633" s="1" t="s">
        <v>66</v>
      </c>
      <c r="Q1633" s="1" t="s">
        <v>67</v>
      </c>
      <c r="R1633" s="1" t="s">
        <v>87</v>
      </c>
      <c r="S1633" s="1" t="s">
        <v>88</v>
      </c>
      <c r="T1633" s="2">
        <v>43333</v>
      </c>
      <c r="U1633" s="2">
        <v>43333</v>
      </c>
      <c r="V1633" s="1" t="s">
        <v>52</v>
      </c>
      <c r="W1633" s="3">
        <v>1</v>
      </c>
      <c r="X1633" s="1" t="s">
        <v>53</v>
      </c>
      <c r="Y1633" s="4">
        <v>472500</v>
      </c>
      <c r="Z1633" s="4">
        <v>-61898</v>
      </c>
      <c r="AA1633" s="4">
        <v>0</v>
      </c>
      <c r="AB1633" s="4">
        <v>0</v>
      </c>
      <c r="AC1633" s="4">
        <v>0</v>
      </c>
      <c r="AD1633" s="4">
        <v>472500</v>
      </c>
      <c r="AE1633" s="5">
        <v>1685</v>
      </c>
      <c r="AF1633" s="1" t="s">
        <v>70</v>
      </c>
      <c r="AG1633" s="1" t="s">
        <v>71</v>
      </c>
      <c r="AH1633" s="1" t="s">
        <v>89</v>
      </c>
      <c r="AI1633" s="1" t="s">
        <v>57</v>
      </c>
      <c r="AJ1633" s="5">
        <v>10950</v>
      </c>
      <c r="AK1633" s="4">
        <v>-4901</v>
      </c>
      <c r="AL1633" s="4">
        <v>0</v>
      </c>
      <c r="AM1633" s="4">
        <v>0</v>
      </c>
      <c r="AN1633" s="4">
        <v>0</v>
      </c>
      <c r="AO1633" s="4">
        <v>-66799</v>
      </c>
      <c r="AP1633" s="4">
        <v>-66799</v>
      </c>
      <c r="AQ1633" s="4">
        <v>0</v>
      </c>
      <c r="AR1633" s="4">
        <v>405701</v>
      </c>
      <c r="AS1633" s="1" t="s">
        <v>52</v>
      </c>
      <c r="AT1633" s="9">
        <f t="shared" si="742"/>
        <v>43333</v>
      </c>
      <c r="AU1633" s="9">
        <f t="shared" si="743"/>
        <v>43313</v>
      </c>
      <c r="AV1633" s="9">
        <v>44798</v>
      </c>
      <c r="AW1633" s="11">
        <f t="shared" si="744"/>
        <v>4.0136986301369859</v>
      </c>
      <c r="AX1633">
        <v>10</v>
      </c>
      <c r="AY1633" s="12">
        <v>0.05</v>
      </c>
      <c r="AZ1633">
        <f t="shared" si="745"/>
        <v>9.5000000000000001E-2</v>
      </c>
      <c r="BA1633" s="13">
        <f t="shared" si="746"/>
        <v>472500</v>
      </c>
      <c r="BB1633" s="17" t="s">
        <v>2189</v>
      </c>
      <c r="BC1633">
        <f>MATCH(BB1633,MONTHLY_INDEX!$A:$A,0)</f>
        <v>798</v>
      </c>
      <c r="BD1633">
        <f>MATCH(AU1633,MONTHLY_INDEX!$1:$1,0)</f>
        <v>80</v>
      </c>
      <c r="BE1633">
        <f>INDEX(MONTHLY_INDEX!$1:$1048576,Final!BC1633,Final!BD1633)</f>
        <v>96</v>
      </c>
      <c r="BF1633">
        <f>MATCH($BF$1,MONTHLY_INDEX!$1:$1,0)</f>
        <v>127</v>
      </c>
      <c r="BG1633">
        <f>INDEX(MONTHLY_INDEX!$1:$1048576,Final!BC1633,Final!BF1633)</f>
        <v>95.3</v>
      </c>
      <c r="BH1633" s="23">
        <f t="shared" si="758"/>
        <v>-7.2916666666666963E-3</v>
      </c>
      <c r="BI1633" s="14">
        <f t="shared" si="759"/>
        <v>469054.6875</v>
      </c>
      <c r="BJ1633" s="14">
        <f t="shared" si="760"/>
        <v>178851.19488441778</v>
      </c>
      <c r="BK1633" s="15">
        <f t="shared" si="750"/>
        <v>290203.49261558219</v>
      </c>
      <c r="BL1633" s="52">
        <v>0</v>
      </c>
      <c r="BM1633" s="15">
        <f t="shared" si="761"/>
        <v>290203.49261558219</v>
      </c>
    </row>
    <row r="1634" spans="1:65">
      <c r="A1634" s="8">
        <v>1632</v>
      </c>
      <c r="B1634" s="1" t="s">
        <v>44</v>
      </c>
      <c r="C1634" s="1">
        <v>1500</v>
      </c>
      <c r="D1634" s="1" t="s">
        <v>60</v>
      </c>
      <c r="E1634" s="1">
        <v>150000067</v>
      </c>
      <c r="F1634" s="1" t="s">
        <v>60</v>
      </c>
      <c r="G1634" s="1" t="s">
        <v>91</v>
      </c>
      <c r="H1634" s="1">
        <v>3</v>
      </c>
      <c r="I1634" s="1" t="s">
        <v>52</v>
      </c>
      <c r="J1634" s="1" t="s">
        <v>49</v>
      </c>
      <c r="K1634" s="1">
        <v>17406001</v>
      </c>
      <c r="L1634" s="1" t="s">
        <v>50</v>
      </c>
      <c r="M1634" s="1" t="s">
        <v>51</v>
      </c>
      <c r="N1634" s="1" t="s">
        <v>64</v>
      </c>
      <c r="O1634" s="1" t="s">
        <v>65</v>
      </c>
      <c r="P1634" s="1" t="s">
        <v>66</v>
      </c>
      <c r="Q1634" s="1" t="s">
        <v>67</v>
      </c>
      <c r="R1634" s="1" t="s">
        <v>87</v>
      </c>
      <c r="S1634" s="1" t="s">
        <v>88</v>
      </c>
      <c r="T1634" s="2">
        <v>43333</v>
      </c>
      <c r="U1634" s="2">
        <v>43333</v>
      </c>
      <c r="V1634" s="1" t="s">
        <v>52</v>
      </c>
      <c r="W1634" s="3">
        <v>1</v>
      </c>
      <c r="X1634" s="1" t="s">
        <v>53</v>
      </c>
      <c r="Y1634" s="4">
        <v>637760</v>
      </c>
      <c r="Z1634" s="4">
        <v>-83547</v>
      </c>
      <c r="AA1634" s="4">
        <v>0</v>
      </c>
      <c r="AB1634" s="4">
        <v>0</v>
      </c>
      <c r="AC1634" s="4">
        <v>0</v>
      </c>
      <c r="AD1634" s="4">
        <v>637760</v>
      </c>
      <c r="AE1634" s="5">
        <v>1685</v>
      </c>
      <c r="AF1634" s="1" t="s">
        <v>70</v>
      </c>
      <c r="AG1634" s="1" t="s">
        <v>71</v>
      </c>
      <c r="AH1634" s="1" t="s">
        <v>89</v>
      </c>
      <c r="AI1634" s="1" t="s">
        <v>57</v>
      </c>
      <c r="AJ1634" s="5">
        <v>10950</v>
      </c>
      <c r="AK1634" s="4">
        <v>-6616</v>
      </c>
      <c r="AL1634" s="4">
        <v>0</v>
      </c>
      <c r="AM1634" s="4">
        <v>0</v>
      </c>
      <c r="AN1634" s="4">
        <v>0</v>
      </c>
      <c r="AO1634" s="4">
        <v>-90163</v>
      </c>
      <c r="AP1634" s="4">
        <v>-90163</v>
      </c>
      <c r="AQ1634" s="4">
        <v>0</v>
      </c>
      <c r="AR1634" s="4">
        <v>547597</v>
      </c>
      <c r="AS1634" s="1" t="s">
        <v>52</v>
      </c>
      <c r="AT1634" s="9">
        <f t="shared" si="742"/>
        <v>43333</v>
      </c>
      <c r="AU1634" s="9">
        <f t="shared" si="743"/>
        <v>43313</v>
      </c>
      <c r="AV1634" s="9">
        <v>44798</v>
      </c>
      <c r="AW1634" s="11">
        <f t="shared" si="744"/>
        <v>4.0136986301369859</v>
      </c>
      <c r="AX1634">
        <v>10</v>
      </c>
      <c r="AY1634" s="12">
        <v>0.05</v>
      </c>
      <c r="AZ1634">
        <f t="shared" si="745"/>
        <v>9.5000000000000001E-2</v>
      </c>
      <c r="BA1634" s="13">
        <f t="shared" si="746"/>
        <v>637760</v>
      </c>
      <c r="BB1634" s="17" t="s">
        <v>2189</v>
      </c>
      <c r="BC1634">
        <f>MATCH(BB1634,MONTHLY_INDEX!$A:$A,0)</f>
        <v>798</v>
      </c>
      <c r="BD1634">
        <f>MATCH(AU1634,MONTHLY_INDEX!$1:$1,0)</f>
        <v>80</v>
      </c>
      <c r="BE1634">
        <f>INDEX(MONTHLY_INDEX!$1:$1048576,Final!BC1634,Final!BD1634)</f>
        <v>96</v>
      </c>
      <c r="BF1634">
        <f>MATCH($BF$1,MONTHLY_INDEX!$1:$1,0)</f>
        <v>127</v>
      </c>
      <c r="BG1634">
        <f>INDEX(MONTHLY_INDEX!$1:$1048576,Final!BC1634,Final!BF1634)</f>
        <v>95.3</v>
      </c>
      <c r="BH1634" s="23">
        <f t="shared" si="758"/>
        <v>-7.2916666666666963E-3</v>
      </c>
      <c r="BI1634" s="14">
        <f t="shared" si="759"/>
        <v>633109.66666666663</v>
      </c>
      <c r="BJ1634" s="14">
        <f t="shared" si="760"/>
        <v>241405.58317351594</v>
      </c>
      <c r="BK1634" s="15">
        <f t="shared" si="750"/>
        <v>391704.08349315065</v>
      </c>
      <c r="BL1634" s="52">
        <v>0</v>
      </c>
      <c r="BM1634" s="15">
        <f t="shared" si="761"/>
        <v>391704.08349315065</v>
      </c>
    </row>
    <row r="1635" spans="1:65">
      <c r="A1635" s="8">
        <v>1633</v>
      </c>
      <c r="B1635" s="1" t="s">
        <v>44</v>
      </c>
      <c r="C1635" s="1">
        <v>1500</v>
      </c>
      <c r="D1635" s="1" t="s">
        <v>60</v>
      </c>
      <c r="E1635" s="1">
        <v>150000067</v>
      </c>
      <c r="F1635" s="1" t="s">
        <v>60</v>
      </c>
      <c r="G1635" s="1" t="s">
        <v>92</v>
      </c>
      <c r="H1635" s="1">
        <v>4</v>
      </c>
      <c r="I1635" s="1" t="s">
        <v>52</v>
      </c>
      <c r="J1635" s="1" t="s">
        <v>49</v>
      </c>
      <c r="K1635" s="1">
        <v>17406001</v>
      </c>
      <c r="L1635" s="1" t="s">
        <v>50</v>
      </c>
      <c r="M1635" s="1" t="s">
        <v>51</v>
      </c>
      <c r="N1635" s="1" t="s">
        <v>64</v>
      </c>
      <c r="O1635" s="1" t="s">
        <v>65</v>
      </c>
      <c r="P1635" s="1" t="s">
        <v>66</v>
      </c>
      <c r="Q1635" s="1" t="s">
        <v>67</v>
      </c>
      <c r="R1635" s="1" t="s">
        <v>87</v>
      </c>
      <c r="S1635" s="1" t="s">
        <v>88</v>
      </c>
      <c r="T1635" s="2">
        <v>43333</v>
      </c>
      <c r="U1635" s="2">
        <v>43333</v>
      </c>
      <c r="V1635" s="1" t="s">
        <v>52</v>
      </c>
      <c r="W1635" s="3">
        <v>1</v>
      </c>
      <c r="X1635" s="1" t="s">
        <v>53</v>
      </c>
      <c r="Y1635" s="4">
        <v>21044329</v>
      </c>
      <c r="Z1635" s="4">
        <v>-2756887</v>
      </c>
      <c r="AA1635" s="4">
        <v>0</v>
      </c>
      <c r="AB1635" s="4">
        <v>0</v>
      </c>
      <c r="AC1635" s="4">
        <v>0</v>
      </c>
      <c r="AD1635" s="4">
        <v>21044329</v>
      </c>
      <c r="AE1635" s="5">
        <v>1685</v>
      </c>
      <c r="AF1635" s="1" t="s">
        <v>70</v>
      </c>
      <c r="AG1635" s="1" t="s">
        <v>71</v>
      </c>
      <c r="AH1635" s="1" t="s">
        <v>89</v>
      </c>
      <c r="AI1635" s="1" t="s">
        <v>57</v>
      </c>
      <c r="AJ1635" s="5">
        <v>10950</v>
      </c>
      <c r="AK1635" s="4">
        <v>-218303</v>
      </c>
      <c r="AL1635" s="4">
        <v>0</v>
      </c>
      <c r="AM1635" s="4">
        <v>0</v>
      </c>
      <c r="AN1635" s="4">
        <v>0</v>
      </c>
      <c r="AO1635" s="4">
        <v>-2975190</v>
      </c>
      <c r="AP1635" s="4">
        <v>-2975190</v>
      </c>
      <c r="AQ1635" s="4">
        <v>0</v>
      </c>
      <c r="AR1635" s="4">
        <v>18069139</v>
      </c>
      <c r="AS1635" s="1" t="s">
        <v>52</v>
      </c>
      <c r="AT1635" s="9">
        <f t="shared" si="742"/>
        <v>43333</v>
      </c>
      <c r="AU1635" s="9">
        <f t="shared" si="743"/>
        <v>43313</v>
      </c>
      <c r="AV1635" s="9">
        <v>44798</v>
      </c>
      <c r="AW1635" s="11">
        <f t="shared" si="744"/>
        <v>4.0136986301369859</v>
      </c>
      <c r="AX1635">
        <v>25</v>
      </c>
      <c r="AY1635" s="12">
        <v>0.05</v>
      </c>
      <c r="AZ1635">
        <f t="shared" si="745"/>
        <v>3.7999999999999999E-2</v>
      </c>
      <c r="BA1635" s="13">
        <f t="shared" si="746"/>
        <v>21044329</v>
      </c>
      <c r="BB1635" s="17" t="s">
        <v>2189</v>
      </c>
      <c r="BC1635">
        <f>MATCH(BB1635,MONTHLY_INDEX!$A:$A,0)</f>
        <v>798</v>
      </c>
      <c r="BD1635">
        <f>MATCH(AU1635,MONTHLY_INDEX!$1:$1,0)</f>
        <v>80</v>
      </c>
      <c r="BE1635">
        <f>INDEX(MONTHLY_INDEX!$1:$1048576,Final!BC1635,Final!BD1635)</f>
        <v>96</v>
      </c>
      <c r="BF1635">
        <f>MATCH($BF$1,MONTHLY_INDEX!$1:$1,0)</f>
        <v>127</v>
      </c>
      <c r="BG1635">
        <f>INDEX(MONTHLY_INDEX!$1:$1048576,Final!BC1635,Final!BF1635)</f>
        <v>95.3</v>
      </c>
      <c r="BH1635" s="23">
        <f t="shared" si="758"/>
        <v>-7.2916666666666963E-3</v>
      </c>
      <c r="BI1635" s="14">
        <f t="shared" si="759"/>
        <v>20890880.767708331</v>
      </c>
      <c r="BJ1635" s="14">
        <f t="shared" si="760"/>
        <v>3186288.5817488292</v>
      </c>
      <c r="BK1635" s="15">
        <f t="shared" si="750"/>
        <v>17704592.185959503</v>
      </c>
      <c r="BL1635" s="52">
        <v>0</v>
      </c>
      <c r="BM1635" s="15">
        <f t="shared" si="761"/>
        <v>17704592.185959503</v>
      </c>
    </row>
    <row r="1636" spans="1:65">
      <c r="A1636" s="8">
        <v>1634</v>
      </c>
      <c r="B1636" s="1" t="s">
        <v>44</v>
      </c>
      <c r="C1636" s="1">
        <v>1500</v>
      </c>
      <c r="D1636" s="1" t="s">
        <v>60</v>
      </c>
      <c r="E1636" s="1">
        <v>150000067</v>
      </c>
      <c r="F1636" s="1" t="s">
        <v>60</v>
      </c>
      <c r="G1636" s="1" t="s">
        <v>93</v>
      </c>
      <c r="H1636" s="1">
        <v>5</v>
      </c>
      <c r="I1636" s="1" t="s">
        <v>52</v>
      </c>
      <c r="J1636" s="1" t="s">
        <v>49</v>
      </c>
      <c r="K1636" s="1">
        <v>17406001</v>
      </c>
      <c r="L1636" s="1" t="s">
        <v>50</v>
      </c>
      <c r="M1636" s="1" t="s">
        <v>51</v>
      </c>
      <c r="N1636" s="1" t="s">
        <v>64</v>
      </c>
      <c r="O1636" s="1" t="s">
        <v>65</v>
      </c>
      <c r="P1636" s="1" t="s">
        <v>66</v>
      </c>
      <c r="Q1636" s="1" t="s">
        <v>67</v>
      </c>
      <c r="R1636" s="1" t="s">
        <v>87</v>
      </c>
      <c r="S1636" s="1" t="s">
        <v>88</v>
      </c>
      <c r="T1636" s="2">
        <v>43333</v>
      </c>
      <c r="U1636" s="2">
        <v>43333</v>
      </c>
      <c r="V1636" s="1" t="s">
        <v>52</v>
      </c>
      <c r="W1636" s="3">
        <v>1</v>
      </c>
      <c r="X1636" s="1" t="s">
        <v>53</v>
      </c>
      <c r="Y1636" s="4">
        <v>969266</v>
      </c>
      <c r="Z1636" s="4">
        <v>-126976</v>
      </c>
      <c r="AA1636" s="4">
        <v>0</v>
      </c>
      <c r="AB1636" s="4">
        <v>0</v>
      </c>
      <c r="AC1636" s="4">
        <v>0</v>
      </c>
      <c r="AD1636" s="4">
        <v>969266</v>
      </c>
      <c r="AE1636" s="5">
        <v>1685</v>
      </c>
      <c r="AF1636" s="1" t="s">
        <v>70</v>
      </c>
      <c r="AG1636" s="1" t="s">
        <v>71</v>
      </c>
      <c r="AH1636" s="1" t="s">
        <v>89</v>
      </c>
      <c r="AI1636" s="1" t="s">
        <v>57</v>
      </c>
      <c r="AJ1636" s="5">
        <v>10950</v>
      </c>
      <c r="AK1636" s="4">
        <v>-10055</v>
      </c>
      <c r="AL1636" s="4">
        <v>0</v>
      </c>
      <c r="AM1636" s="4">
        <v>0</v>
      </c>
      <c r="AN1636" s="4">
        <v>0</v>
      </c>
      <c r="AO1636" s="4">
        <v>-137031</v>
      </c>
      <c r="AP1636" s="4">
        <v>-137031</v>
      </c>
      <c r="AQ1636" s="4">
        <v>0</v>
      </c>
      <c r="AR1636" s="4">
        <v>832235</v>
      </c>
      <c r="AS1636" s="1" t="s">
        <v>52</v>
      </c>
      <c r="AT1636" s="9">
        <f t="shared" si="742"/>
        <v>43333</v>
      </c>
      <c r="AU1636" s="9">
        <f t="shared" si="743"/>
        <v>43313</v>
      </c>
      <c r="AV1636" s="9">
        <v>44798</v>
      </c>
      <c r="AW1636" s="11">
        <f t="shared" si="744"/>
        <v>4.0136986301369859</v>
      </c>
      <c r="AX1636">
        <v>25</v>
      </c>
      <c r="AY1636" s="12">
        <v>0.05</v>
      </c>
      <c r="AZ1636">
        <f t="shared" si="745"/>
        <v>3.7999999999999999E-2</v>
      </c>
      <c r="BA1636" s="13">
        <f t="shared" si="746"/>
        <v>969266</v>
      </c>
      <c r="BB1636" s="17" t="s">
        <v>2083</v>
      </c>
      <c r="BC1636">
        <f>MATCH(BB1636,MONTHLY_INDEX!$A:$A,0)</f>
        <v>745</v>
      </c>
      <c r="BD1636">
        <f>MATCH(AU1636,MONTHLY_INDEX!$1:$1,0)</f>
        <v>80</v>
      </c>
      <c r="BE1636">
        <f>INDEX(MONTHLY_INDEX!$1:$1048576,Final!BC1636,Final!BD1636)</f>
        <v>106.4</v>
      </c>
      <c r="BF1636">
        <f>MATCH($BF$1,MONTHLY_INDEX!$1:$1,0)</f>
        <v>127</v>
      </c>
      <c r="BG1636">
        <f>INDEX(MONTHLY_INDEX!$1:$1048576,Final!BC1636,Final!BF1636)</f>
        <v>115.4</v>
      </c>
      <c r="BH1636" s="23">
        <f t="shared" si="758"/>
        <v>8.4586466165413529E-2</v>
      </c>
      <c r="BI1636" s="14">
        <f t="shared" si="759"/>
        <v>1051252.7857142857</v>
      </c>
      <c r="BJ1636" s="14">
        <f t="shared" si="760"/>
        <v>160337.65090606653</v>
      </c>
      <c r="BK1636" s="15">
        <f t="shared" si="750"/>
        <v>890915.13480821915</v>
      </c>
      <c r="BL1636" s="52">
        <v>0</v>
      </c>
      <c r="BM1636" s="15">
        <f t="shared" si="761"/>
        <v>890915.13480821915</v>
      </c>
    </row>
    <row r="1637" spans="1:65">
      <c r="A1637" s="8">
        <v>1635</v>
      </c>
      <c r="B1637" s="1" t="s">
        <v>44</v>
      </c>
      <c r="C1637" s="1">
        <v>1500</v>
      </c>
      <c r="D1637" s="1" t="s">
        <v>60</v>
      </c>
      <c r="E1637" s="1">
        <v>150000067</v>
      </c>
      <c r="F1637" s="1" t="s">
        <v>60</v>
      </c>
      <c r="G1637" s="1" t="s">
        <v>94</v>
      </c>
      <c r="H1637" s="1">
        <v>6</v>
      </c>
      <c r="I1637" s="1" t="s">
        <v>52</v>
      </c>
      <c r="J1637" s="1" t="s">
        <v>49</v>
      </c>
      <c r="K1637" s="1">
        <v>17406001</v>
      </c>
      <c r="L1637" s="1" t="s">
        <v>50</v>
      </c>
      <c r="M1637" s="1" t="s">
        <v>51</v>
      </c>
      <c r="N1637" s="1" t="s">
        <v>64</v>
      </c>
      <c r="O1637" s="1" t="s">
        <v>65</v>
      </c>
      <c r="P1637" s="1" t="s">
        <v>66</v>
      </c>
      <c r="Q1637" s="1" t="s">
        <v>67</v>
      </c>
      <c r="R1637" s="1" t="s">
        <v>87</v>
      </c>
      <c r="S1637" s="1" t="s">
        <v>88</v>
      </c>
      <c r="T1637" s="2">
        <v>43333</v>
      </c>
      <c r="U1637" s="2">
        <v>43333</v>
      </c>
      <c r="V1637" s="1" t="s">
        <v>52</v>
      </c>
      <c r="W1637" s="3">
        <v>1</v>
      </c>
      <c r="X1637" s="1" t="s">
        <v>53</v>
      </c>
      <c r="Y1637" s="4">
        <v>735000</v>
      </c>
      <c r="Z1637" s="4">
        <v>-96287</v>
      </c>
      <c r="AA1637" s="4">
        <v>0</v>
      </c>
      <c r="AB1637" s="4">
        <v>0</v>
      </c>
      <c r="AC1637" s="4">
        <v>0</v>
      </c>
      <c r="AD1637" s="4">
        <v>735000</v>
      </c>
      <c r="AE1637" s="5">
        <v>1685</v>
      </c>
      <c r="AF1637" s="1" t="s">
        <v>70</v>
      </c>
      <c r="AG1637" s="1" t="s">
        <v>71</v>
      </c>
      <c r="AH1637" s="1" t="s">
        <v>89</v>
      </c>
      <c r="AI1637" s="1" t="s">
        <v>57</v>
      </c>
      <c r="AJ1637" s="5">
        <v>10950</v>
      </c>
      <c r="AK1637" s="4">
        <v>-7625</v>
      </c>
      <c r="AL1637" s="4">
        <v>0</v>
      </c>
      <c r="AM1637" s="4">
        <v>0</v>
      </c>
      <c r="AN1637" s="4">
        <v>0</v>
      </c>
      <c r="AO1637" s="4">
        <v>-103912</v>
      </c>
      <c r="AP1637" s="4">
        <v>-103912</v>
      </c>
      <c r="AQ1637" s="4">
        <v>0</v>
      </c>
      <c r="AR1637" s="4">
        <v>631088</v>
      </c>
      <c r="AS1637" s="1" t="s">
        <v>52</v>
      </c>
      <c r="AT1637" s="9">
        <f t="shared" si="742"/>
        <v>43333</v>
      </c>
      <c r="AU1637" s="9">
        <f t="shared" si="743"/>
        <v>43313</v>
      </c>
      <c r="AV1637" s="9">
        <v>44798</v>
      </c>
      <c r="AW1637" s="11">
        <f t="shared" si="744"/>
        <v>4.0136986301369859</v>
      </c>
      <c r="AX1637">
        <v>10</v>
      </c>
      <c r="AY1637" s="12">
        <v>0.05</v>
      </c>
      <c r="AZ1637">
        <f t="shared" si="745"/>
        <v>9.5000000000000001E-2</v>
      </c>
      <c r="BA1637" s="13">
        <f t="shared" si="746"/>
        <v>735000</v>
      </c>
      <c r="BB1637" s="17" t="s">
        <v>1853</v>
      </c>
      <c r="BC1637">
        <f>MATCH(BB1637,MONTHLY_INDEX!$A:$A,0)</f>
        <v>630</v>
      </c>
      <c r="BD1637">
        <f>MATCH(AU1637,MONTHLY_INDEX!$1:$1,0)</f>
        <v>80</v>
      </c>
      <c r="BE1637">
        <f>INDEX(MONTHLY_INDEX!$1:$1048576,Final!BC1637,Final!BD1637)</f>
        <v>111.6</v>
      </c>
      <c r="BF1637">
        <f>MATCH($BF$1,MONTHLY_INDEX!$1:$1,0)</f>
        <v>127</v>
      </c>
      <c r="BG1637">
        <f>INDEX(MONTHLY_INDEX!$1:$1048576,Final!BC1637,Final!BF1637)</f>
        <v>151.1</v>
      </c>
      <c r="BH1637" s="23">
        <f t="shared" si="758"/>
        <v>0.35394265232974914</v>
      </c>
      <c r="BI1637" s="14">
        <f t="shared" si="759"/>
        <v>995147.84946236562</v>
      </c>
      <c r="BJ1637" s="14">
        <f t="shared" si="760"/>
        <v>379451.2382162321</v>
      </c>
      <c r="BK1637" s="15">
        <f t="shared" si="750"/>
        <v>615696.61124613346</v>
      </c>
      <c r="BL1637" s="52">
        <v>0</v>
      </c>
      <c r="BM1637" s="15">
        <f t="shared" si="761"/>
        <v>615696.61124613346</v>
      </c>
    </row>
    <row r="1638" spans="1:65">
      <c r="A1638" s="8">
        <v>1636</v>
      </c>
      <c r="B1638" s="1" t="s">
        <v>44</v>
      </c>
      <c r="C1638" s="1">
        <v>1500</v>
      </c>
      <c r="D1638" s="1" t="s">
        <v>60</v>
      </c>
      <c r="E1638" s="1">
        <v>150000067</v>
      </c>
      <c r="F1638" s="1" t="s">
        <v>60</v>
      </c>
      <c r="G1638" s="1" t="s">
        <v>95</v>
      </c>
      <c r="H1638" s="1">
        <v>7</v>
      </c>
      <c r="I1638" s="1" t="s">
        <v>52</v>
      </c>
      <c r="J1638" s="1" t="s">
        <v>49</v>
      </c>
      <c r="K1638" s="1">
        <v>17406001</v>
      </c>
      <c r="L1638" s="1" t="s">
        <v>50</v>
      </c>
      <c r="M1638" s="1" t="s">
        <v>51</v>
      </c>
      <c r="N1638" s="1" t="s">
        <v>64</v>
      </c>
      <c r="O1638" s="1" t="s">
        <v>65</v>
      </c>
      <c r="P1638" s="1" t="s">
        <v>66</v>
      </c>
      <c r="Q1638" s="1" t="s">
        <v>67</v>
      </c>
      <c r="R1638" s="1" t="s">
        <v>87</v>
      </c>
      <c r="S1638" s="1" t="s">
        <v>88</v>
      </c>
      <c r="T1638" s="2">
        <v>43333</v>
      </c>
      <c r="U1638" s="2">
        <v>43333</v>
      </c>
      <c r="V1638" s="1" t="s">
        <v>52</v>
      </c>
      <c r="W1638" s="3">
        <v>1</v>
      </c>
      <c r="X1638" s="1" t="s">
        <v>53</v>
      </c>
      <c r="Y1638" s="4">
        <v>126000</v>
      </c>
      <c r="Z1638" s="4">
        <v>-16506</v>
      </c>
      <c r="AA1638" s="4">
        <v>0</v>
      </c>
      <c r="AB1638" s="4">
        <v>0</v>
      </c>
      <c r="AC1638" s="4">
        <v>0</v>
      </c>
      <c r="AD1638" s="4">
        <v>126000</v>
      </c>
      <c r="AE1638" s="5">
        <v>1685</v>
      </c>
      <c r="AF1638" s="1" t="s">
        <v>70</v>
      </c>
      <c r="AG1638" s="1" t="s">
        <v>71</v>
      </c>
      <c r="AH1638" s="1" t="s">
        <v>89</v>
      </c>
      <c r="AI1638" s="1" t="s">
        <v>57</v>
      </c>
      <c r="AJ1638" s="5">
        <v>10950</v>
      </c>
      <c r="AK1638" s="4">
        <v>-1307</v>
      </c>
      <c r="AL1638" s="4">
        <v>0</v>
      </c>
      <c r="AM1638" s="4">
        <v>0</v>
      </c>
      <c r="AN1638" s="4">
        <v>0</v>
      </c>
      <c r="AO1638" s="4">
        <v>-17813</v>
      </c>
      <c r="AP1638" s="4">
        <v>-17813</v>
      </c>
      <c r="AQ1638" s="4">
        <v>0</v>
      </c>
      <c r="AR1638" s="4">
        <v>108187</v>
      </c>
      <c r="AS1638" s="1" t="s">
        <v>52</v>
      </c>
      <c r="AT1638" s="9">
        <f t="shared" si="742"/>
        <v>43333</v>
      </c>
      <c r="AU1638" s="9">
        <f t="shared" si="743"/>
        <v>43313</v>
      </c>
      <c r="AV1638" s="9">
        <v>44798</v>
      </c>
      <c r="AW1638" s="11">
        <f t="shared" si="744"/>
        <v>4.0136986301369859</v>
      </c>
      <c r="AX1638">
        <v>25</v>
      </c>
      <c r="AY1638" s="12">
        <v>0.05</v>
      </c>
      <c r="AZ1638">
        <f t="shared" si="745"/>
        <v>3.7999999999999999E-2</v>
      </c>
      <c r="BA1638" s="13">
        <f t="shared" si="746"/>
        <v>126000</v>
      </c>
      <c r="BB1638" s="17" t="s">
        <v>2189</v>
      </c>
      <c r="BC1638">
        <f>MATCH(BB1638,MONTHLY_INDEX!$A:$A,0)</f>
        <v>798</v>
      </c>
      <c r="BD1638">
        <f>MATCH(AU1638,MONTHLY_INDEX!$1:$1,0)</f>
        <v>80</v>
      </c>
      <c r="BE1638">
        <f>INDEX(MONTHLY_INDEX!$1:$1048576,Final!BC1638,Final!BD1638)</f>
        <v>96</v>
      </c>
      <c r="BF1638">
        <f>MATCH($BF$1,MONTHLY_INDEX!$1:$1,0)</f>
        <v>127</v>
      </c>
      <c r="BG1638">
        <f>INDEX(MONTHLY_INDEX!$1:$1048576,Final!BC1638,Final!BF1638)</f>
        <v>95.3</v>
      </c>
      <c r="BH1638" s="23">
        <f t="shared" si="758"/>
        <v>-7.2916666666666963E-3</v>
      </c>
      <c r="BI1638" s="14">
        <f t="shared" si="759"/>
        <v>125081.25</v>
      </c>
      <c r="BJ1638" s="14">
        <f t="shared" si="760"/>
        <v>19077.460787671229</v>
      </c>
      <c r="BK1638" s="15">
        <f t="shared" si="750"/>
        <v>106003.78921232877</v>
      </c>
      <c r="BL1638" s="52">
        <v>0</v>
      </c>
      <c r="BM1638" s="15">
        <f t="shared" si="761"/>
        <v>106003.78921232877</v>
      </c>
    </row>
    <row r="1639" spans="1:65">
      <c r="A1639" s="8">
        <v>1637</v>
      </c>
      <c r="B1639" s="1" t="s">
        <v>44</v>
      </c>
      <c r="C1639" s="1">
        <v>1500</v>
      </c>
      <c r="D1639" s="1" t="s">
        <v>60</v>
      </c>
      <c r="E1639" s="1">
        <v>150000067</v>
      </c>
      <c r="F1639" s="1" t="s">
        <v>60</v>
      </c>
      <c r="G1639" s="1" t="s">
        <v>96</v>
      </c>
      <c r="H1639" s="1">
        <v>8</v>
      </c>
      <c r="I1639" s="1" t="s">
        <v>52</v>
      </c>
      <c r="J1639" s="1" t="s">
        <v>49</v>
      </c>
      <c r="K1639" s="1">
        <v>17406001</v>
      </c>
      <c r="L1639" s="1" t="s">
        <v>50</v>
      </c>
      <c r="M1639" s="1" t="s">
        <v>51</v>
      </c>
      <c r="N1639" s="1" t="s">
        <v>64</v>
      </c>
      <c r="O1639" s="1" t="s">
        <v>65</v>
      </c>
      <c r="P1639" s="1" t="s">
        <v>66</v>
      </c>
      <c r="Q1639" s="1" t="s">
        <v>67</v>
      </c>
      <c r="R1639" s="1" t="s">
        <v>87</v>
      </c>
      <c r="S1639" s="1" t="s">
        <v>88</v>
      </c>
      <c r="T1639" s="2">
        <v>43333</v>
      </c>
      <c r="U1639" s="2">
        <v>43333</v>
      </c>
      <c r="V1639" s="1" t="s">
        <v>52</v>
      </c>
      <c r="W1639" s="3">
        <v>1</v>
      </c>
      <c r="X1639" s="1" t="s">
        <v>53</v>
      </c>
      <c r="Y1639" s="4">
        <v>29327302</v>
      </c>
      <c r="Z1639" s="4">
        <v>-3841988</v>
      </c>
      <c r="AA1639" s="4">
        <v>0</v>
      </c>
      <c r="AB1639" s="4">
        <v>0</v>
      </c>
      <c r="AC1639" s="4">
        <v>0</v>
      </c>
      <c r="AD1639" s="4">
        <v>29327302</v>
      </c>
      <c r="AE1639" s="5">
        <v>1685</v>
      </c>
      <c r="AF1639" s="1" t="s">
        <v>70</v>
      </c>
      <c r="AG1639" s="1" t="s">
        <v>71</v>
      </c>
      <c r="AH1639" s="1" t="s">
        <v>89</v>
      </c>
      <c r="AI1639" s="1" t="s">
        <v>57</v>
      </c>
      <c r="AJ1639" s="5">
        <v>10950</v>
      </c>
      <c r="AK1639" s="4">
        <v>-304227</v>
      </c>
      <c r="AL1639" s="4">
        <v>0</v>
      </c>
      <c r="AM1639" s="4">
        <v>0</v>
      </c>
      <c r="AN1639" s="4">
        <v>0</v>
      </c>
      <c r="AO1639" s="4">
        <v>-4146215</v>
      </c>
      <c r="AP1639" s="4">
        <v>-4146215</v>
      </c>
      <c r="AQ1639" s="4">
        <v>0</v>
      </c>
      <c r="AR1639" s="4">
        <v>25181087</v>
      </c>
      <c r="AS1639" s="1" t="s">
        <v>52</v>
      </c>
      <c r="AT1639" s="9">
        <f t="shared" si="742"/>
        <v>43333</v>
      </c>
      <c r="AU1639" s="9">
        <f t="shared" si="743"/>
        <v>43313</v>
      </c>
      <c r="AV1639" s="9">
        <v>44798</v>
      </c>
      <c r="AW1639" s="11">
        <f t="shared" si="744"/>
        <v>4.0136986301369859</v>
      </c>
      <c r="AX1639">
        <v>25</v>
      </c>
      <c r="AY1639" s="12">
        <v>0.05</v>
      </c>
      <c r="AZ1639">
        <f t="shared" si="745"/>
        <v>3.7999999999999999E-2</v>
      </c>
      <c r="BA1639" s="13">
        <f t="shared" si="746"/>
        <v>29327302</v>
      </c>
      <c r="BB1639" s="17" t="s">
        <v>2189</v>
      </c>
      <c r="BC1639">
        <f>MATCH(BB1639,MONTHLY_INDEX!$A:$A,0)</f>
        <v>798</v>
      </c>
      <c r="BD1639">
        <f>MATCH(AU1639,MONTHLY_INDEX!$1:$1,0)</f>
        <v>80</v>
      </c>
      <c r="BE1639">
        <f>INDEX(MONTHLY_INDEX!$1:$1048576,Final!BC1639,Final!BD1639)</f>
        <v>96</v>
      </c>
      <c r="BF1639">
        <f>MATCH($BF$1,MONTHLY_INDEX!$1:$1,0)</f>
        <v>127</v>
      </c>
      <c r="BG1639">
        <f>INDEX(MONTHLY_INDEX!$1:$1048576,Final!BC1639,Final!BF1639)</f>
        <v>95.3</v>
      </c>
      <c r="BH1639" s="23">
        <f t="shared" si="758"/>
        <v>-7.2916666666666963E-3</v>
      </c>
      <c r="BI1639" s="14">
        <f t="shared" si="759"/>
        <v>29113457.089583334</v>
      </c>
      <c r="BJ1639" s="14">
        <f t="shared" si="760"/>
        <v>4440400.4278824767</v>
      </c>
      <c r="BK1639" s="15">
        <f t="shared" si="750"/>
        <v>24673056.661700856</v>
      </c>
      <c r="BL1639" s="52">
        <v>0</v>
      </c>
      <c r="BM1639" s="15">
        <f t="shared" si="761"/>
        <v>24673056.661700856</v>
      </c>
    </row>
    <row r="1640" spans="1:65">
      <c r="A1640" s="8">
        <v>1638</v>
      </c>
      <c r="B1640" s="1" t="s">
        <v>44</v>
      </c>
      <c r="C1640" s="1">
        <v>1500</v>
      </c>
      <c r="D1640" s="1" t="s">
        <v>60</v>
      </c>
      <c r="E1640" s="1">
        <v>150000067</v>
      </c>
      <c r="F1640" s="1" t="s">
        <v>60</v>
      </c>
      <c r="G1640" s="1" t="s">
        <v>97</v>
      </c>
      <c r="H1640" s="1">
        <v>9</v>
      </c>
      <c r="I1640" s="1" t="s">
        <v>52</v>
      </c>
      <c r="J1640" s="1" t="s">
        <v>49</v>
      </c>
      <c r="K1640" s="1">
        <v>17406001</v>
      </c>
      <c r="L1640" s="1" t="s">
        <v>50</v>
      </c>
      <c r="M1640" s="1" t="s">
        <v>51</v>
      </c>
      <c r="N1640" s="1" t="s">
        <v>64</v>
      </c>
      <c r="O1640" s="1" t="s">
        <v>65</v>
      </c>
      <c r="P1640" s="1" t="s">
        <v>66</v>
      </c>
      <c r="Q1640" s="1" t="s">
        <v>67</v>
      </c>
      <c r="R1640" s="1" t="s">
        <v>87</v>
      </c>
      <c r="S1640" s="1" t="s">
        <v>88</v>
      </c>
      <c r="T1640" s="2">
        <v>43333</v>
      </c>
      <c r="U1640" s="2">
        <v>43333</v>
      </c>
      <c r="V1640" s="1" t="s">
        <v>52</v>
      </c>
      <c r="W1640" s="3">
        <v>1</v>
      </c>
      <c r="X1640" s="1" t="s">
        <v>53</v>
      </c>
      <c r="Y1640" s="4">
        <v>1517250</v>
      </c>
      <c r="Z1640" s="4">
        <v>-198765</v>
      </c>
      <c r="AA1640" s="4">
        <v>0</v>
      </c>
      <c r="AB1640" s="4">
        <v>0</v>
      </c>
      <c r="AC1640" s="4">
        <v>0</v>
      </c>
      <c r="AD1640" s="4">
        <v>1517250</v>
      </c>
      <c r="AE1640" s="5">
        <v>1685</v>
      </c>
      <c r="AF1640" s="1" t="s">
        <v>70</v>
      </c>
      <c r="AG1640" s="1" t="s">
        <v>71</v>
      </c>
      <c r="AH1640" s="1" t="s">
        <v>89</v>
      </c>
      <c r="AI1640" s="1" t="s">
        <v>57</v>
      </c>
      <c r="AJ1640" s="5">
        <v>10950</v>
      </c>
      <c r="AK1640" s="4">
        <v>-15739</v>
      </c>
      <c r="AL1640" s="4">
        <v>0</v>
      </c>
      <c r="AM1640" s="4">
        <v>0</v>
      </c>
      <c r="AN1640" s="4">
        <v>0</v>
      </c>
      <c r="AO1640" s="4">
        <v>-214504</v>
      </c>
      <c r="AP1640" s="4">
        <v>-214504</v>
      </c>
      <c r="AQ1640" s="4">
        <v>0</v>
      </c>
      <c r="AR1640" s="4">
        <v>1302746</v>
      </c>
      <c r="AS1640" s="1" t="s">
        <v>52</v>
      </c>
      <c r="AT1640" s="9">
        <f t="shared" si="742"/>
        <v>43333</v>
      </c>
      <c r="AU1640" s="9">
        <f t="shared" si="743"/>
        <v>43313</v>
      </c>
      <c r="AV1640" s="9">
        <v>44798</v>
      </c>
      <c r="AW1640" s="11">
        <f t="shared" si="744"/>
        <v>4.0136986301369859</v>
      </c>
      <c r="AX1640">
        <v>15</v>
      </c>
      <c r="AY1640" s="12">
        <v>0.05</v>
      </c>
      <c r="AZ1640">
        <f t="shared" si="745"/>
        <v>6.3333333333333325E-2</v>
      </c>
      <c r="BA1640" s="13">
        <f t="shared" si="746"/>
        <v>1517250</v>
      </c>
      <c r="BB1640" s="17" t="s">
        <v>1941</v>
      </c>
      <c r="BC1640">
        <f>MATCH(BB1640,MONTHLY_INDEX!$A:$A,0)</f>
        <v>674</v>
      </c>
      <c r="BD1640">
        <f>MATCH(AU1640,MONTHLY_INDEX!$1:$1,0)</f>
        <v>80</v>
      </c>
      <c r="BE1640">
        <f>INDEX(MONTHLY_INDEX!$1:$1048576,Final!BC1640,Final!BD1640)</f>
        <v>105.1</v>
      </c>
      <c r="BF1640">
        <f>MATCH($BF$1,MONTHLY_INDEX!$1:$1,0)</f>
        <v>127</v>
      </c>
      <c r="BG1640">
        <f>INDEX(MONTHLY_INDEX!$1:$1048576,Final!BC1640,Final!BF1640)</f>
        <v>122.8</v>
      </c>
      <c r="BH1640" s="23">
        <f t="shared" si="758"/>
        <v>0.16841103710751668</v>
      </c>
      <c r="BI1640" s="14">
        <f t="shared" si="759"/>
        <v>1772771.6460513796</v>
      </c>
      <c r="BJ1640" s="14">
        <f t="shared" si="760"/>
        <v>450640.17139580037</v>
      </c>
      <c r="BK1640" s="15">
        <f t="shared" si="750"/>
        <v>1322131.4746555793</v>
      </c>
      <c r="BL1640" s="52">
        <v>0</v>
      </c>
      <c r="BM1640" s="15">
        <f t="shared" si="761"/>
        <v>1322131.4746555793</v>
      </c>
    </row>
    <row r="1641" spans="1:65">
      <c r="A1641" s="8">
        <v>1639</v>
      </c>
      <c r="B1641" s="1" t="s">
        <v>44</v>
      </c>
      <c r="C1641" s="1">
        <v>1500</v>
      </c>
      <c r="D1641" s="1" t="s">
        <v>60</v>
      </c>
      <c r="E1641" s="1">
        <v>150000067</v>
      </c>
      <c r="F1641" s="1" t="s">
        <v>60</v>
      </c>
      <c r="G1641" s="1" t="s">
        <v>98</v>
      </c>
      <c r="H1641" s="1">
        <v>10</v>
      </c>
      <c r="I1641" s="1" t="s">
        <v>52</v>
      </c>
      <c r="J1641" s="1" t="s">
        <v>49</v>
      </c>
      <c r="K1641" s="1">
        <v>17406001</v>
      </c>
      <c r="L1641" s="1" t="s">
        <v>50</v>
      </c>
      <c r="M1641" s="1" t="s">
        <v>51</v>
      </c>
      <c r="N1641" s="1" t="s">
        <v>64</v>
      </c>
      <c r="O1641" s="1" t="s">
        <v>65</v>
      </c>
      <c r="P1641" s="1" t="s">
        <v>66</v>
      </c>
      <c r="Q1641" s="1" t="s">
        <v>67</v>
      </c>
      <c r="R1641" s="1" t="s">
        <v>87</v>
      </c>
      <c r="S1641" s="1" t="s">
        <v>88</v>
      </c>
      <c r="T1641" s="2">
        <v>43333</v>
      </c>
      <c r="U1641" s="2">
        <v>43333</v>
      </c>
      <c r="V1641" s="1" t="s">
        <v>52</v>
      </c>
      <c r="W1641" s="3">
        <v>1</v>
      </c>
      <c r="X1641" s="1" t="s">
        <v>53</v>
      </c>
      <c r="Y1641" s="4">
        <v>312900</v>
      </c>
      <c r="Z1641" s="4">
        <v>-40991</v>
      </c>
      <c r="AA1641" s="4">
        <v>0</v>
      </c>
      <c r="AB1641" s="4">
        <v>0</v>
      </c>
      <c r="AC1641" s="4">
        <v>0</v>
      </c>
      <c r="AD1641" s="4">
        <v>312900</v>
      </c>
      <c r="AE1641" s="5">
        <v>1685</v>
      </c>
      <c r="AF1641" s="1" t="s">
        <v>70</v>
      </c>
      <c r="AG1641" s="1" t="s">
        <v>71</v>
      </c>
      <c r="AH1641" s="1" t="s">
        <v>89</v>
      </c>
      <c r="AI1641" s="1" t="s">
        <v>57</v>
      </c>
      <c r="AJ1641" s="5">
        <v>10950</v>
      </c>
      <c r="AK1641" s="4">
        <v>-3246</v>
      </c>
      <c r="AL1641" s="4">
        <v>0</v>
      </c>
      <c r="AM1641" s="4">
        <v>0</v>
      </c>
      <c r="AN1641" s="4">
        <v>0</v>
      </c>
      <c r="AO1641" s="4">
        <v>-44237</v>
      </c>
      <c r="AP1641" s="4">
        <v>-44237</v>
      </c>
      <c r="AQ1641" s="4">
        <v>0</v>
      </c>
      <c r="AR1641" s="4">
        <v>268663</v>
      </c>
      <c r="AS1641" s="1" t="s">
        <v>52</v>
      </c>
      <c r="AT1641" s="9">
        <f t="shared" si="742"/>
        <v>43333</v>
      </c>
      <c r="AU1641" s="9">
        <f t="shared" si="743"/>
        <v>43313</v>
      </c>
      <c r="AV1641" s="9">
        <v>44798</v>
      </c>
      <c r="AW1641" s="11">
        <f t="shared" si="744"/>
        <v>4.0136986301369859</v>
      </c>
      <c r="AX1641">
        <v>10</v>
      </c>
      <c r="AY1641" s="12">
        <v>0.05</v>
      </c>
      <c r="AZ1641">
        <f t="shared" si="745"/>
        <v>9.5000000000000001E-2</v>
      </c>
      <c r="BA1641" s="13">
        <f t="shared" si="746"/>
        <v>312900</v>
      </c>
      <c r="BB1641" s="17" t="s">
        <v>2189</v>
      </c>
      <c r="BC1641">
        <f>MATCH(BB1641,MONTHLY_INDEX!$A:$A,0)</f>
        <v>798</v>
      </c>
      <c r="BD1641">
        <f>MATCH(AU1641,MONTHLY_INDEX!$1:$1,0)</f>
        <v>80</v>
      </c>
      <c r="BE1641">
        <f>INDEX(MONTHLY_INDEX!$1:$1048576,Final!BC1641,Final!BD1641)</f>
        <v>96</v>
      </c>
      <c r="BF1641">
        <f>MATCH($BF$1,MONTHLY_INDEX!$1:$1,0)</f>
        <v>127</v>
      </c>
      <c r="BG1641">
        <f>INDEX(MONTHLY_INDEX!$1:$1048576,Final!BC1641,Final!BF1641)</f>
        <v>95.3</v>
      </c>
      <c r="BH1641" s="23">
        <f t="shared" si="758"/>
        <v>-7.2916666666666963E-3</v>
      </c>
      <c r="BI1641" s="14">
        <f t="shared" si="759"/>
        <v>310618.4375</v>
      </c>
      <c r="BJ1641" s="14">
        <f t="shared" si="760"/>
        <v>118439.2357234589</v>
      </c>
      <c r="BK1641" s="15">
        <f t="shared" si="750"/>
        <v>192179.2017765411</v>
      </c>
      <c r="BL1641" s="52">
        <v>0</v>
      </c>
      <c r="BM1641" s="15">
        <f t="shared" si="761"/>
        <v>192179.2017765411</v>
      </c>
    </row>
    <row r="1642" spans="1:65">
      <c r="A1642" s="8">
        <v>1640</v>
      </c>
      <c r="B1642" s="1" t="s">
        <v>44</v>
      </c>
      <c r="C1642" s="1">
        <v>1500</v>
      </c>
      <c r="D1642" s="1" t="s">
        <v>60</v>
      </c>
      <c r="E1642" s="1">
        <v>150000067</v>
      </c>
      <c r="F1642" s="1" t="s">
        <v>60</v>
      </c>
      <c r="G1642" s="1" t="s">
        <v>99</v>
      </c>
      <c r="H1642" s="1">
        <v>11</v>
      </c>
      <c r="I1642" s="1" t="s">
        <v>52</v>
      </c>
      <c r="J1642" s="1" t="s">
        <v>49</v>
      </c>
      <c r="K1642" s="1">
        <v>17406001</v>
      </c>
      <c r="L1642" s="1" t="s">
        <v>50</v>
      </c>
      <c r="M1642" s="1" t="s">
        <v>51</v>
      </c>
      <c r="N1642" s="1" t="s">
        <v>64</v>
      </c>
      <c r="O1642" s="1" t="s">
        <v>65</v>
      </c>
      <c r="P1642" s="1" t="s">
        <v>66</v>
      </c>
      <c r="Q1642" s="1" t="s">
        <v>67</v>
      </c>
      <c r="R1642" s="1" t="s">
        <v>87</v>
      </c>
      <c r="S1642" s="1" t="s">
        <v>88</v>
      </c>
      <c r="T1642" s="2">
        <v>43333</v>
      </c>
      <c r="U1642" s="2">
        <v>43333</v>
      </c>
      <c r="V1642" s="1" t="s">
        <v>52</v>
      </c>
      <c r="W1642" s="3">
        <v>1</v>
      </c>
      <c r="X1642" s="1" t="s">
        <v>53</v>
      </c>
      <c r="Y1642" s="4">
        <v>1174950</v>
      </c>
      <c r="Z1642" s="4">
        <v>-153922</v>
      </c>
      <c r="AA1642" s="4">
        <v>0</v>
      </c>
      <c r="AB1642" s="4">
        <v>0</v>
      </c>
      <c r="AC1642" s="4">
        <v>0</v>
      </c>
      <c r="AD1642" s="4">
        <v>1174950</v>
      </c>
      <c r="AE1642" s="5">
        <v>1685</v>
      </c>
      <c r="AF1642" s="1" t="s">
        <v>70</v>
      </c>
      <c r="AG1642" s="1" t="s">
        <v>71</v>
      </c>
      <c r="AH1642" s="1" t="s">
        <v>89</v>
      </c>
      <c r="AI1642" s="1" t="s">
        <v>57</v>
      </c>
      <c r="AJ1642" s="5">
        <v>10950</v>
      </c>
      <c r="AK1642" s="4">
        <v>-12188</v>
      </c>
      <c r="AL1642" s="4">
        <v>0</v>
      </c>
      <c r="AM1642" s="4">
        <v>0</v>
      </c>
      <c r="AN1642" s="4">
        <v>0</v>
      </c>
      <c r="AO1642" s="4">
        <v>-166110</v>
      </c>
      <c r="AP1642" s="4">
        <v>-166110</v>
      </c>
      <c r="AQ1642" s="4">
        <v>0</v>
      </c>
      <c r="AR1642" s="4">
        <v>1008840</v>
      </c>
      <c r="AS1642" s="1" t="s">
        <v>52</v>
      </c>
      <c r="AT1642" s="9">
        <f t="shared" si="742"/>
        <v>43333</v>
      </c>
      <c r="AU1642" s="9">
        <f t="shared" si="743"/>
        <v>43313</v>
      </c>
      <c r="AV1642" s="9">
        <v>44798</v>
      </c>
      <c r="AW1642" s="11">
        <f t="shared" si="744"/>
        <v>4.0136986301369859</v>
      </c>
      <c r="AX1642">
        <v>10</v>
      </c>
      <c r="AY1642" s="12">
        <v>0.05</v>
      </c>
      <c r="AZ1642">
        <f t="shared" si="745"/>
        <v>9.5000000000000001E-2</v>
      </c>
      <c r="BA1642" s="13">
        <f t="shared" si="746"/>
        <v>1174950</v>
      </c>
      <c r="BB1642" s="17" t="s">
        <v>2189</v>
      </c>
      <c r="BC1642">
        <f>MATCH(BB1642,MONTHLY_INDEX!$A:$A,0)</f>
        <v>798</v>
      </c>
      <c r="BD1642">
        <f>MATCH(AU1642,MONTHLY_INDEX!$1:$1,0)</f>
        <v>80</v>
      </c>
      <c r="BE1642">
        <f>INDEX(MONTHLY_INDEX!$1:$1048576,Final!BC1642,Final!BD1642)</f>
        <v>96</v>
      </c>
      <c r="BF1642">
        <f>MATCH($BF$1,MONTHLY_INDEX!$1:$1,0)</f>
        <v>127</v>
      </c>
      <c r="BG1642">
        <f>INDEX(MONTHLY_INDEX!$1:$1048576,Final!BC1642,Final!BF1642)</f>
        <v>95.3</v>
      </c>
      <c r="BH1642" s="23">
        <f t="shared" si="758"/>
        <v>-7.2916666666666963E-3</v>
      </c>
      <c r="BI1642" s="14">
        <f t="shared" si="759"/>
        <v>1166382.65625</v>
      </c>
      <c r="BJ1642" s="14">
        <f t="shared" si="760"/>
        <v>444743.30461258558</v>
      </c>
      <c r="BK1642" s="15">
        <f t="shared" si="750"/>
        <v>721639.35163741442</v>
      </c>
      <c r="BL1642" s="52">
        <v>0</v>
      </c>
      <c r="BM1642" s="15">
        <f t="shared" si="761"/>
        <v>721639.35163741442</v>
      </c>
    </row>
    <row r="1643" spans="1:65">
      <c r="A1643" s="8">
        <v>1641</v>
      </c>
      <c r="B1643" s="1" t="s">
        <v>44</v>
      </c>
      <c r="C1643" s="1">
        <v>1500</v>
      </c>
      <c r="D1643" s="1" t="s">
        <v>60</v>
      </c>
      <c r="E1643" s="1">
        <v>150000067</v>
      </c>
      <c r="F1643" s="1" t="s">
        <v>60</v>
      </c>
      <c r="G1643" s="1" t="s">
        <v>100</v>
      </c>
      <c r="H1643" s="1">
        <v>12</v>
      </c>
      <c r="I1643" s="1" t="s">
        <v>52</v>
      </c>
      <c r="J1643" s="1" t="s">
        <v>49</v>
      </c>
      <c r="K1643" s="1">
        <v>17406001</v>
      </c>
      <c r="L1643" s="1" t="s">
        <v>50</v>
      </c>
      <c r="M1643" s="1" t="s">
        <v>51</v>
      </c>
      <c r="N1643" s="1" t="s">
        <v>64</v>
      </c>
      <c r="O1643" s="1" t="s">
        <v>65</v>
      </c>
      <c r="P1643" s="1" t="s">
        <v>66</v>
      </c>
      <c r="Q1643" s="1" t="s">
        <v>67</v>
      </c>
      <c r="R1643" s="1" t="s">
        <v>87</v>
      </c>
      <c r="S1643" s="1" t="s">
        <v>88</v>
      </c>
      <c r="T1643" s="2">
        <v>43333</v>
      </c>
      <c r="U1643" s="2">
        <v>43333</v>
      </c>
      <c r="V1643" s="1" t="s">
        <v>52</v>
      </c>
      <c r="W1643" s="3">
        <v>1</v>
      </c>
      <c r="X1643" s="1" t="s">
        <v>53</v>
      </c>
      <c r="Y1643" s="4">
        <v>582750</v>
      </c>
      <c r="Z1643" s="4">
        <v>-76342</v>
      </c>
      <c r="AA1643" s="4">
        <v>0</v>
      </c>
      <c r="AB1643" s="4">
        <v>0</v>
      </c>
      <c r="AC1643" s="4">
        <v>0</v>
      </c>
      <c r="AD1643" s="4">
        <v>582750</v>
      </c>
      <c r="AE1643" s="5">
        <v>1685</v>
      </c>
      <c r="AF1643" s="1" t="s">
        <v>70</v>
      </c>
      <c r="AG1643" s="1" t="s">
        <v>71</v>
      </c>
      <c r="AH1643" s="1" t="s">
        <v>89</v>
      </c>
      <c r="AI1643" s="1" t="s">
        <v>57</v>
      </c>
      <c r="AJ1643" s="5">
        <v>10950</v>
      </c>
      <c r="AK1643" s="4">
        <v>-6045</v>
      </c>
      <c r="AL1643" s="4">
        <v>0</v>
      </c>
      <c r="AM1643" s="4">
        <v>0</v>
      </c>
      <c r="AN1643" s="4">
        <v>0</v>
      </c>
      <c r="AO1643" s="4">
        <v>-82387</v>
      </c>
      <c r="AP1643" s="4">
        <v>-82387</v>
      </c>
      <c r="AQ1643" s="4">
        <v>0</v>
      </c>
      <c r="AR1643" s="4">
        <v>500363</v>
      </c>
      <c r="AS1643" s="1" t="s">
        <v>52</v>
      </c>
      <c r="AT1643" s="9">
        <f t="shared" si="742"/>
        <v>43333</v>
      </c>
      <c r="AU1643" s="9">
        <f t="shared" si="743"/>
        <v>43313</v>
      </c>
      <c r="AV1643" s="9">
        <v>44798</v>
      </c>
      <c r="AW1643" s="11">
        <f t="shared" si="744"/>
        <v>4.0136986301369859</v>
      </c>
      <c r="AX1643">
        <v>10</v>
      </c>
      <c r="AY1643" s="12">
        <v>0.05</v>
      </c>
      <c r="AZ1643">
        <f t="shared" si="745"/>
        <v>9.5000000000000001E-2</v>
      </c>
      <c r="BA1643" s="13">
        <f t="shared" si="746"/>
        <v>582750</v>
      </c>
      <c r="BB1643" s="17" t="s">
        <v>1973</v>
      </c>
      <c r="BC1643">
        <f>MATCH(BB1643,MONTHLY_INDEX!$A:$A,0)</f>
        <v>690</v>
      </c>
      <c r="BD1643">
        <f>MATCH(AU1643,MONTHLY_INDEX!$1:$1,0)</f>
        <v>80</v>
      </c>
      <c r="BE1643">
        <f>INDEX(MONTHLY_INDEX!$1:$1048576,Final!BC1643,Final!BD1643)</f>
        <v>110</v>
      </c>
      <c r="BF1643">
        <f>MATCH($BF$1,MONTHLY_INDEX!$1:$1,0)</f>
        <v>127</v>
      </c>
      <c r="BG1643">
        <f>INDEX(MONTHLY_INDEX!$1:$1048576,Final!BC1643,Final!BF1643)</f>
        <v>145.69999999999999</v>
      </c>
      <c r="BH1643" s="23">
        <f t="shared" si="758"/>
        <v>0.32454545454545441</v>
      </c>
      <c r="BI1643" s="14">
        <f t="shared" si="759"/>
        <v>771878.86363636365</v>
      </c>
      <c r="BJ1643" s="14">
        <f t="shared" si="760"/>
        <v>294318.46807285177</v>
      </c>
      <c r="BK1643" s="15">
        <f t="shared" si="750"/>
        <v>477560.39556351188</v>
      </c>
      <c r="BL1643" s="52">
        <v>0</v>
      </c>
      <c r="BM1643" s="15">
        <f t="shared" si="761"/>
        <v>477560.39556351188</v>
      </c>
    </row>
    <row r="1644" spans="1:65">
      <c r="A1644" s="8">
        <v>1642</v>
      </c>
      <c r="B1644" s="1" t="s">
        <v>44</v>
      </c>
      <c r="C1644" s="1">
        <v>1500</v>
      </c>
      <c r="D1644" s="1" t="s">
        <v>60</v>
      </c>
      <c r="E1644" s="1">
        <v>150000067</v>
      </c>
      <c r="F1644" s="1" t="s">
        <v>60</v>
      </c>
      <c r="G1644" s="1" t="s">
        <v>101</v>
      </c>
      <c r="H1644" s="1">
        <v>13</v>
      </c>
      <c r="I1644" s="1" t="s">
        <v>52</v>
      </c>
      <c r="J1644" s="1" t="s">
        <v>49</v>
      </c>
      <c r="K1644" s="1">
        <v>17406001</v>
      </c>
      <c r="L1644" s="1" t="s">
        <v>50</v>
      </c>
      <c r="M1644" s="1" t="s">
        <v>51</v>
      </c>
      <c r="N1644" s="1" t="s">
        <v>64</v>
      </c>
      <c r="O1644" s="1" t="s">
        <v>65</v>
      </c>
      <c r="P1644" s="1" t="s">
        <v>66</v>
      </c>
      <c r="Q1644" s="1" t="s">
        <v>67</v>
      </c>
      <c r="R1644" s="1" t="s">
        <v>87</v>
      </c>
      <c r="S1644" s="1" t="s">
        <v>88</v>
      </c>
      <c r="T1644" s="2">
        <v>43333</v>
      </c>
      <c r="U1644" s="2">
        <v>43333</v>
      </c>
      <c r="V1644" s="1" t="s">
        <v>52</v>
      </c>
      <c r="W1644" s="3">
        <v>1</v>
      </c>
      <c r="X1644" s="1" t="s">
        <v>53</v>
      </c>
      <c r="Y1644" s="4">
        <v>9976171</v>
      </c>
      <c r="Z1644" s="4">
        <v>-1306915</v>
      </c>
      <c r="AA1644" s="4">
        <v>0</v>
      </c>
      <c r="AB1644" s="4">
        <v>0</v>
      </c>
      <c r="AC1644" s="4">
        <v>0</v>
      </c>
      <c r="AD1644" s="4">
        <v>9976171</v>
      </c>
      <c r="AE1644" s="5">
        <v>1685</v>
      </c>
      <c r="AF1644" s="1" t="s">
        <v>70</v>
      </c>
      <c r="AG1644" s="1" t="s">
        <v>71</v>
      </c>
      <c r="AH1644" s="1" t="s">
        <v>89</v>
      </c>
      <c r="AI1644" s="1" t="s">
        <v>57</v>
      </c>
      <c r="AJ1644" s="5">
        <v>10950</v>
      </c>
      <c r="AK1644" s="4">
        <v>-103488</v>
      </c>
      <c r="AL1644" s="4">
        <v>0</v>
      </c>
      <c r="AM1644" s="4">
        <v>0</v>
      </c>
      <c r="AN1644" s="4">
        <v>0</v>
      </c>
      <c r="AO1644" s="4">
        <v>-1410403</v>
      </c>
      <c r="AP1644" s="4">
        <v>-1410403</v>
      </c>
      <c r="AQ1644" s="4">
        <v>0</v>
      </c>
      <c r="AR1644" s="4">
        <v>8565768</v>
      </c>
      <c r="AS1644" s="1" t="s">
        <v>52</v>
      </c>
      <c r="AT1644" s="9">
        <f t="shared" si="742"/>
        <v>43333</v>
      </c>
      <c r="AU1644" s="9">
        <f t="shared" si="743"/>
        <v>43313</v>
      </c>
      <c r="AV1644" s="9">
        <v>44798</v>
      </c>
      <c r="AW1644" s="11">
        <f t="shared" si="744"/>
        <v>4.0136986301369859</v>
      </c>
      <c r="AX1644">
        <v>25</v>
      </c>
      <c r="AY1644" s="12">
        <v>0.05</v>
      </c>
      <c r="AZ1644">
        <f t="shared" si="745"/>
        <v>3.7999999999999999E-2</v>
      </c>
      <c r="BA1644" s="13">
        <f t="shared" si="746"/>
        <v>9976171</v>
      </c>
      <c r="BB1644" s="17" t="s">
        <v>2189</v>
      </c>
      <c r="BC1644">
        <f>MATCH(BB1644,MONTHLY_INDEX!$A:$A,0)</f>
        <v>798</v>
      </c>
      <c r="BD1644">
        <f>MATCH(AU1644,MONTHLY_INDEX!$1:$1,0)</f>
        <v>80</v>
      </c>
      <c r="BE1644">
        <f>INDEX(MONTHLY_INDEX!$1:$1048576,Final!BC1644,Final!BD1644)</f>
        <v>96</v>
      </c>
      <c r="BF1644">
        <f>MATCH($BF$1,MONTHLY_INDEX!$1:$1,0)</f>
        <v>127</v>
      </c>
      <c r="BG1644">
        <f>INDEX(MONTHLY_INDEX!$1:$1048576,Final!BC1644,Final!BF1644)</f>
        <v>95.3</v>
      </c>
      <c r="BH1644" s="23">
        <f t="shared" si="758"/>
        <v>-7.2916666666666963E-3</v>
      </c>
      <c r="BI1644" s="14">
        <f t="shared" si="759"/>
        <v>9903428.0864583328</v>
      </c>
      <c r="BJ1644" s="14">
        <f t="shared" si="760"/>
        <v>1510476.2782825625</v>
      </c>
      <c r="BK1644" s="15">
        <f t="shared" si="750"/>
        <v>8392951.8081757706</v>
      </c>
      <c r="BL1644" s="52">
        <v>0</v>
      </c>
      <c r="BM1644" s="15">
        <f t="shared" si="761"/>
        <v>8392951.8081757706</v>
      </c>
    </row>
    <row r="1645" spans="1:65">
      <c r="A1645" s="8">
        <v>1643</v>
      </c>
      <c r="B1645" s="1" t="s">
        <v>44</v>
      </c>
      <c r="C1645" s="1">
        <v>1500</v>
      </c>
      <c r="D1645" s="1" t="s">
        <v>60</v>
      </c>
      <c r="E1645" s="1">
        <v>150000067</v>
      </c>
      <c r="F1645" s="1" t="s">
        <v>60</v>
      </c>
      <c r="G1645" s="1" t="s">
        <v>102</v>
      </c>
      <c r="H1645" s="1">
        <v>14</v>
      </c>
      <c r="I1645" s="1" t="s">
        <v>52</v>
      </c>
      <c r="J1645" s="1" t="s">
        <v>49</v>
      </c>
      <c r="K1645" s="1">
        <v>17406001</v>
      </c>
      <c r="L1645" s="1" t="s">
        <v>50</v>
      </c>
      <c r="M1645" s="1" t="s">
        <v>51</v>
      </c>
      <c r="N1645" s="1" t="s">
        <v>64</v>
      </c>
      <c r="O1645" s="1" t="s">
        <v>65</v>
      </c>
      <c r="P1645" s="1" t="s">
        <v>66</v>
      </c>
      <c r="Q1645" s="1" t="s">
        <v>67</v>
      </c>
      <c r="R1645" s="1" t="s">
        <v>87</v>
      </c>
      <c r="S1645" s="1" t="s">
        <v>88</v>
      </c>
      <c r="T1645" s="2">
        <v>43333</v>
      </c>
      <c r="U1645" s="2">
        <v>43333</v>
      </c>
      <c r="V1645" s="1" t="s">
        <v>52</v>
      </c>
      <c r="W1645" s="3">
        <v>1</v>
      </c>
      <c r="X1645" s="1" t="s">
        <v>53</v>
      </c>
      <c r="Y1645" s="4">
        <v>21103901</v>
      </c>
      <c r="Z1645" s="4">
        <v>-2764690</v>
      </c>
      <c r="AA1645" s="4">
        <v>0</v>
      </c>
      <c r="AB1645" s="4">
        <v>0</v>
      </c>
      <c r="AC1645" s="4">
        <v>0</v>
      </c>
      <c r="AD1645" s="4">
        <v>21103901</v>
      </c>
      <c r="AE1645" s="5">
        <v>1685</v>
      </c>
      <c r="AF1645" s="1" t="s">
        <v>70</v>
      </c>
      <c r="AG1645" s="1" t="s">
        <v>71</v>
      </c>
      <c r="AH1645" s="1" t="s">
        <v>89</v>
      </c>
      <c r="AI1645" s="1" t="s">
        <v>57</v>
      </c>
      <c r="AJ1645" s="5">
        <v>10950</v>
      </c>
      <c r="AK1645" s="4">
        <v>-218921</v>
      </c>
      <c r="AL1645" s="4">
        <v>0</v>
      </c>
      <c r="AM1645" s="4">
        <v>0</v>
      </c>
      <c r="AN1645" s="4">
        <v>0</v>
      </c>
      <c r="AO1645" s="4">
        <v>-2983611</v>
      </c>
      <c r="AP1645" s="4">
        <v>-2983611</v>
      </c>
      <c r="AQ1645" s="4">
        <v>0</v>
      </c>
      <c r="AR1645" s="4">
        <v>18120290</v>
      </c>
      <c r="AS1645" s="1" t="s">
        <v>52</v>
      </c>
      <c r="AT1645" s="9">
        <f t="shared" si="742"/>
        <v>43333</v>
      </c>
      <c r="AU1645" s="9">
        <f t="shared" si="743"/>
        <v>43313</v>
      </c>
      <c r="AV1645" s="9">
        <v>44798</v>
      </c>
      <c r="AW1645" s="11">
        <f t="shared" si="744"/>
        <v>4.0136986301369859</v>
      </c>
      <c r="AX1645">
        <v>25</v>
      </c>
      <c r="AY1645" s="12">
        <v>0.05</v>
      </c>
      <c r="AZ1645">
        <f t="shared" si="745"/>
        <v>3.7999999999999999E-2</v>
      </c>
      <c r="BA1645" s="13">
        <f t="shared" si="746"/>
        <v>21103901</v>
      </c>
      <c r="BB1645" s="17" t="s">
        <v>2189</v>
      </c>
      <c r="BC1645">
        <f>MATCH(BB1645,MONTHLY_INDEX!$A:$A,0)</f>
        <v>798</v>
      </c>
      <c r="BD1645">
        <f>MATCH(AU1645,MONTHLY_INDEX!$1:$1,0)</f>
        <v>80</v>
      </c>
      <c r="BE1645">
        <f>INDEX(MONTHLY_INDEX!$1:$1048576,Final!BC1645,Final!BD1645)</f>
        <v>96</v>
      </c>
      <c r="BF1645">
        <f>MATCH($BF$1,MONTHLY_INDEX!$1:$1,0)</f>
        <v>127</v>
      </c>
      <c r="BG1645">
        <f>INDEX(MONTHLY_INDEX!$1:$1048576,Final!BC1645,Final!BF1645)</f>
        <v>95.3</v>
      </c>
      <c r="BH1645" s="23">
        <f t="shared" si="758"/>
        <v>-7.2916666666666963E-3</v>
      </c>
      <c r="BI1645" s="14">
        <f t="shared" si="759"/>
        <v>20950018.388541665</v>
      </c>
      <c r="BJ1645" s="14">
        <f t="shared" si="760"/>
        <v>3195308.2840825049</v>
      </c>
      <c r="BK1645" s="15">
        <f t="shared" si="750"/>
        <v>17754710.104459159</v>
      </c>
      <c r="BL1645" s="52">
        <v>0</v>
      </c>
      <c r="BM1645" s="15">
        <f t="shared" si="761"/>
        <v>17754710.104459159</v>
      </c>
    </row>
    <row r="1646" spans="1:65">
      <c r="A1646" s="8">
        <v>1644</v>
      </c>
      <c r="B1646" s="1" t="s">
        <v>44</v>
      </c>
      <c r="C1646" s="1">
        <v>1500</v>
      </c>
      <c r="D1646" s="1" t="s">
        <v>60</v>
      </c>
      <c r="E1646" s="1">
        <v>150000067</v>
      </c>
      <c r="F1646" s="1" t="s">
        <v>60</v>
      </c>
      <c r="G1646" s="1" t="s">
        <v>103</v>
      </c>
      <c r="H1646" s="1">
        <v>15</v>
      </c>
      <c r="I1646" s="1" t="s">
        <v>52</v>
      </c>
      <c r="J1646" s="1" t="s">
        <v>49</v>
      </c>
      <c r="K1646" s="1">
        <v>17406001</v>
      </c>
      <c r="L1646" s="1" t="s">
        <v>50</v>
      </c>
      <c r="M1646" s="1" t="s">
        <v>51</v>
      </c>
      <c r="N1646" s="1" t="s">
        <v>64</v>
      </c>
      <c r="O1646" s="1" t="s">
        <v>65</v>
      </c>
      <c r="P1646" s="1" t="s">
        <v>66</v>
      </c>
      <c r="Q1646" s="1" t="s">
        <v>67</v>
      </c>
      <c r="R1646" s="1" t="s">
        <v>87</v>
      </c>
      <c r="S1646" s="1" t="s">
        <v>88</v>
      </c>
      <c r="T1646" s="2">
        <v>43333</v>
      </c>
      <c r="U1646" s="2">
        <v>43333</v>
      </c>
      <c r="V1646" s="1" t="s">
        <v>52</v>
      </c>
      <c r="W1646" s="3">
        <v>1</v>
      </c>
      <c r="X1646" s="1" t="s">
        <v>53</v>
      </c>
      <c r="Y1646" s="4">
        <v>580650</v>
      </c>
      <c r="Z1646" s="4">
        <v>-76066</v>
      </c>
      <c r="AA1646" s="4">
        <v>0</v>
      </c>
      <c r="AB1646" s="4">
        <v>0</v>
      </c>
      <c r="AC1646" s="4">
        <v>0</v>
      </c>
      <c r="AD1646" s="4">
        <v>580650</v>
      </c>
      <c r="AE1646" s="5">
        <v>1685</v>
      </c>
      <c r="AF1646" s="1" t="s">
        <v>70</v>
      </c>
      <c r="AG1646" s="1" t="s">
        <v>71</v>
      </c>
      <c r="AH1646" s="1" t="s">
        <v>89</v>
      </c>
      <c r="AI1646" s="1" t="s">
        <v>57</v>
      </c>
      <c r="AJ1646" s="5">
        <v>10950</v>
      </c>
      <c r="AK1646" s="4">
        <v>-6023</v>
      </c>
      <c r="AL1646" s="4">
        <v>0</v>
      </c>
      <c r="AM1646" s="4">
        <v>0</v>
      </c>
      <c r="AN1646" s="4">
        <v>0</v>
      </c>
      <c r="AO1646" s="4">
        <v>-82089</v>
      </c>
      <c r="AP1646" s="4">
        <v>-82089</v>
      </c>
      <c r="AQ1646" s="4">
        <v>0</v>
      </c>
      <c r="AR1646" s="4">
        <v>498561</v>
      </c>
      <c r="AS1646" s="1" t="s">
        <v>52</v>
      </c>
      <c r="AT1646" s="9">
        <f t="shared" si="742"/>
        <v>43333</v>
      </c>
      <c r="AU1646" s="9">
        <f t="shared" si="743"/>
        <v>43313</v>
      </c>
      <c r="AV1646" s="9">
        <v>44798</v>
      </c>
      <c r="AW1646" s="11">
        <f t="shared" si="744"/>
        <v>4.0136986301369859</v>
      </c>
      <c r="AX1646">
        <v>10</v>
      </c>
      <c r="AY1646" s="12">
        <v>0.05</v>
      </c>
      <c r="AZ1646">
        <f t="shared" si="745"/>
        <v>9.5000000000000001E-2</v>
      </c>
      <c r="BA1646" s="13">
        <f t="shared" si="746"/>
        <v>580650</v>
      </c>
      <c r="BB1646" s="17" t="s">
        <v>1941</v>
      </c>
      <c r="BC1646">
        <f>MATCH(BB1646,MONTHLY_INDEX!$A:$A,0)</f>
        <v>674</v>
      </c>
      <c r="BD1646">
        <f>MATCH(AU1646,MONTHLY_INDEX!$1:$1,0)</f>
        <v>80</v>
      </c>
      <c r="BE1646">
        <f>INDEX(MONTHLY_INDEX!$1:$1048576,Final!BC1646,Final!BD1646)</f>
        <v>105.1</v>
      </c>
      <c r="BF1646">
        <f>MATCH($BF$1,MONTHLY_INDEX!$1:$1,0)</f>
        <v>127</v>
      </c>
      <c r="BG1646">
        <f>INDEX(MONTHLY_INDEX!$1:$1048576,Final!BC1646,Final!BF1646)</f>
        <v>122.8</v>
      </c>
      <c r="BH1646" s="23">
        <f t="shared" si="758"/>
        <v>0.16841103710751668</v>
      </c>
      <c r="BI1646" s="14">
        <f t="shared" si="759"/>
        <v>678437.86869647959</v>
      </c>
      <c r="BJ1646" s="14">
        <f t="shared" si="760"/>
        <v>258689.28870091107</v>
      </c>
      <c r="BK1646" s="15">
        <f t="shared" si="750"/>
        <v>419748.57999556849</v>
      </c>
      <c r="BL1646" s="52">
        <v>0</v>
      </c>
      <c r="BM1646" s="15">
        <f t="shared" si="761"/>
        <v>419748.57999556849</v>
      </c>
    </row>
    <row r="1647" spans="1:65">
      <c r="A1647" s="8">
        <v>1645</v>
      </c>
      <c r="B1647" s="1" t="s">
        <v>44</v>
      </c>
      <c r="C1647" s="1">
        <v>1500</v>
      </c>
      <c r="D1647" s="1" t="s">
        <v>60</v>
      </c>
      <c r="E1647" s="1">
        <v>150000067</v>
      </c>
      <c r="F1647" s="1" t="s">
        <v>60</v>
      </c>
      <c r="G1647" s="1" t="s">
        <v>104</v>
      </c>
      <c r="H1647" s="1">
        <v>16</v>
      </c>
      <c r="I1647" s="1" t="s">
        <v>52</v>
      </c>
      <c r="J1647" s="1" t="s">
        <v>49</v>
      </c>
      <c r="K1647" s="1">
        <v>17406001</v>
      </c>
      <c r="L1647" s="1" t="s">
        <v>50</v>
      </c>
      <c r="M1647" s="1" t="s">
        <v>51</v>
      </c>
      <c r="N1647" s="1" t="s">
        <v>64</v>
      </c>
      <c r="O1647" s="1" t="s">
        <v>65</v>
      </c>
      <c r="P1647" s="1" t="s">
        <v>66</v>
      </c>
      <c r="Q1647" s="1" t="s">
        <v>67</v>
      </c>
      <c r="R1647" s="1" t="s">
        <v>87</v>
      </c>
      <c r="S1647" s="1" t="s">
        <v>88</v>
      </c>
      <c r="T1647" s="2">
        <v>43333</v>
      </c>
      <c r="U1647" s="2">
        <v>43333</v>
      </c>
      <c r="V1647" s="1" t="s">
        <v>52</v>
      </c>
      <c r="W1647" s="3">
        <v>1</v>
      </c>
      <c r="X1647" s="1" t="s">
        <v>53</v>
      </c>
      <c r="Y1647" s="4">
        <v>175035</v>
      </c>
      <c r="Z1647" s="4">
        <v>-22929</v>
      </c>
      <c r="AA1647" s="4">
        <v>0</v>
      </c>
      <c r="AB1647" s="4">
        <v>0</v>
      </c>
      <c r="AC1647" s="4">
        <v>0</v>
      </c>
      <c r="AD1647" s="4">
        <v>175035</v>
      </c>
      <c r="AE1647" s="5">
        <v>1685</v>
      </c>
      <c r="AF1647" s="1" t="s">
        <v>70</v>
      </c>
      <c r="AG1647" s="1" t="s">
        <v>71</v>
      </c>
      <c r="AH1647" s="1" t="s">
        <v>89</v>
      </c>
      <c r="AI1647" s="1" t="s">
        <v>57</v>
      </c>
      <c r="AJ1647" s="5">
        <v>10950</v>
      </c>
      <c r="AK1647" s="4">
        <v>-1816</v>
      </c>
      <c r="AL1647" s="4">
        <v>0</v>
      </c>
      <c r="AM1647" s="4">
        <v>0</v>
      </c>
      <c r="AN1647" s="4">
        <v>0</v>
      </c>
      <c r="AO1647" s="4">
        <v>-24745</v>
      </c>
      <c r="AP1647" s="4">
        <v>-24745</v>
      </c>
      <c r="AQ1647" s="4">
        <v>0</v>
      </c>
      <c r="AR1647" s="4">
        <v>150290</v>
      </c>
      <c r="AS1647" s="1" t="s">
        <v>52</v>
      </c>
      <c r="AT1647" s="9">
        <f t="shared" si="742"/>
        <v>43333</v>
      </c>
      <c r="AU1647" s="9">
        <f t="shared" si="743"/>
        <v>43313</v>
      </c>
      <c r="AV1647" s="9">
        <v>44798</v>
      </c>
      <c r="AW1647" s="11">
        <f t="shared" si="744"/>
        <v>4.0136986301369859</v>
      </c>
      <c r="AX1647">
        <v>10</v>
      </c>
      <c r="AY1647" s="12">
        <v>0.05</v>
      </c>
      <c r="AZ1647">
        <f t="shared" si="745"/>
        <v>9.5000000000000001E-2</v>
      </c>
      <c r="BA1647" s="13">
        <f t="shared" si="746"/>
        <v>175035</v>
      </c>
      <c r="BB1647" s="17" t="s">
        <v>1877</v>
      </c>
      <c r="BC1647">
        <f>MATCH(BB1647,MONTHLY_INDEX!$A:$A,0)</f>
        <v>642</v>
      </c>
      <c r="BD1647">
        <f>MATCH(AU1647,MONTHLY_INDEX!$1:$1,0)</f>
        <v>80</v>
      </c>
      <c r="BE1647">
        <f>INDEX(MONTHLY_INDEX!$1:$1048576,Final!BC1647,Final!BD1647)</f>
        <v>79.099999999999994</v>
      </c>
      <c r="BF1647">
        <f>MATCH($BF$1,MONTHLY_INDEX!$1:$1,0)</f>
        <v>127</v>
      </c>
      <c r="BG1647">
        <f>INDEX(MONTHLY_INDEX!$1:$1048576,Final!BC1647,Final!BF1647)</f>
        <v>94</v>
      </c>
      <c r="BH1647" s="23">
        <f t="shared" si="758"/>
        <v>0.18836915297092297</v>
      </c>
      <c r="BI1647" s="14">
        <f t="shared" si="759"/>
        <v>208006.19469026552</v>
      </c>
      <c r="BJ1647" s="14">
        <f t="shared" si="760"/>
        <v>79313.046975390971</v>
      </c>
      <c r="BK1647" s="15">
        <f t="shared" si="750"/>
        <v>128693.14771487455</v>
      </c>
      <c r="BL1647" s="52">
        <v>0</v>
      </c>
      <c r="BM1647" s="15">
        <f t="shared" si="761"/>
        <v>128693.14771487455</v>
      </c>
    </row>
    <row r="1648" spans="1:65">
      <c r="A1648" s="8">
        <v>1646</v>
      </c>
      <c r="B1648" s="1" t="s">
        <v>44</v>
      </c>
      <c r="C1648" s="1">
        <v>1500</v>
      </c>
      <c r="D1648" s="1" t="s">
        <v>60</v>
      </c>
      <c r="E1648" s="1">
        <v>150000067</v>
      </c>
      <c r="F1648" s="1" t="s">
        <v>60</v>
      </c>
      <c r="G1648" s="1" t="s">
        <v>105</v>
      </c>
      <c r="H1648" s="1">
        <v>17</v>
      </c>
      <c r="I1648" s="1" t="s">
        <v>52</v>
      </c>
      <c r="J1648" s="1" t="s">
        <v>49</v>
      </c>
      <c r="K1648" s="1">
        <v>17406001</v>
      </c>
      <c r="L1648" s="1" t="s">
        <v>50</v>
      </c>
      <c r="M1648" s="1" t="s">
        <v>51</v>
      </c>
      <c r="N1648" s="1" t="s">
        <v>64</v>
      </c>
      <c r="O1648" s="1" t="s">
        <v>65</v>
      </c>
      <c r="P1648" s="1" t="s">
        <v>66</v>
      </c>
      <c r="Q1648" s="1" t="s">
        <v>67</v>
      </c>
      <c r="R1648" s="1" t="s">
        <v>87</v>
      </c>
      <c r="S1648" s="1" t="s">
        <v>88</v>
      </c>
      <c r="T1648" s="2">
        <v>43333</v>
      </c>
      <c r="U1648" s="2">
        <v>43333</v>
      </c>
      <c r="V1648" s="1" t="s">
        <v>52</v>
      </c>
      <c r="W1648" s="3">
        <v>1</v>
      </c>
      <c r="X1648" s="1" t="s">
        <v>53</v>
      </c>
      <c r="Y1648" s="4">
        <v>132796</v>
      </c>
      <c r="Z1648" s="4">
        <v>-17395</v>
      </c>
      <c r="AA1648" s="4">
        <v>0</v>
      </c>
      <c r="AB1648" s="4">
        <v>0</v>
      </c>
      <c r="AC1648" s="4">
        <v>0</v>
      </c>
      <c r="AD1648" s="4">
        <v>132796</v>
      </c>
      <c r="AE1648" s="5">
        <v>1685</v>
      </c>
      <c r="AF1648" s="1" t="s">
        <v>70</v>
      </c>
      <c r="AG1648" s="1" t="s">
        <v>71</v>
      </c>
      <c r="AH1648" s="1" t="s">
        <v>89</v>
      </c>
      <c r="AI1648" s="1" t="s">
        <v>57</v>
      </c>
      <c r="AJ1648" s="5">
        <v>10950</v>
      </c>
      <c r="AK1648" s="4">
        <v>-1378</v>
      </c>
      <c r="AL1648" s="4">
        <v>0</v>
      </c>
      <c r="AM1648" s="4">
        <v>0</v>
      </c>
      <c r="AN1648" s="4">
        <v>0</v>
      </c>
      <c r="AO1648" s="4">
        <v>-18773</v>
      </c>
      <c r="AP1648" s="4">
        <v>-18773</v>
      </c>
      <c r="AQ1648" s="4">
        <v>0</v>
      </c>
      <c r="AR1648" s="4">
        <v>114023</v>
      </c>
      <c r="AS1648" s="1" t="s">
        <v>52</v>
      </c>
      <c r="AT1648" s="9">
        <f t="shared" si="742"/>
        <v>43333</v>
      </c>
      <c r="AU1648" s="9">
        <f t="shared" si="743"/>
        <v>43313</v>
      </c>
      <c r="AV1648" s="9">
        <v>44798</v>
      </c>
      <c r="AW1648" s="11">
        <f t="shared" si="744"/>
        <v>4.0136986301369859</v>
      </c>
      <c r="AX1648">
        <v>10</v>
      </c>
      <c r="AY1648" s="12">
        <v>0.05</v>
      </c>
      <c r="AZ1648">
        <f t="shared" si="745"/>
        <v>9.5000000000000001E-2</v>
      </c>
      <c r="BA1648" s="13">
        <f t="shared" si="746"/>
        <v>132796</v>
      </c>
      <c r="BB1648" s="17" t="s">
        <v>2189</v>
      </c>
      <c r="BC1648">
        <f>MATCH(BB1648,MONTHLY_INDEX!$A:$A,0)</f>
        <v>798</v>
      </c>
      <c r="BD1648">
        <f>MATCH(AU1648,MONTHLY_INDEX!$1:$1,0)</f>
        <v>80</v>
      </c>
      <c r="BE1648">
        <f>INDEX(MONTHLY_INDEX!$1:$1048576,Final!BC1648,Final!BD1648)</f>
        <v>96</v>
      </c>
      <c r="BF1648">
        <f>MATCH($BF$1,MONTHLY_INDEX!$1:$1,0)</f>
        <v>127</v>
      </c>
      <c r="BG1648">
        <f>INDEX(MONTHLY_INDEX!$1:$1048576,Final!BC1648,Final!BF1648)</f>
        <v>95.3</v>
      </c>
      <c r="BH1648" s="23">
        <f t="shared" si="758"/>
        <v>-7.2916666666666963E-3</v>
      </c>
      <c r="BI1648" s="14">
        <f t="shared" si="759"/>
        <v>131827.69583333333</v>
      </c>
      <c r="BJ1648" s="14">
        <f t="shared" si="760"/>
        <v>50266.0810071347</v>
      </c>
      <c r="BK1648" s="15">
        <f t="shared" si="750"/>
        <v>81561.614826198638</v>
      </c>
      <c r="BL1648" s="52">
        <v>0</v>
      </c>
      <c r="BM1648" s="15">
        <f t="shared" si="761"/>
        <v>81561.614826198638</v>
      </c>
    </row>
    <row r="1649" spans="1:65">
      <c r="A1649" s="8">
        <v>1647</v>
      </c>
      <c r="B1649" s="1" t="s">
        <v>44</v>
      </c>
      <c r="C1649" s="1">
        <v>1500</v>
      </c>
      <c r="D1649" s="1" t="s">
        <v>60</v>
      </c>
      <c r="E1649" s="1">
        <v>150000067</v>
      </c>
      <c r="F1649" s="1" t="s">
        <v>60</v>
      </c>
      <c r="G1649" s="1" t="s">
        <v>106</v>
      </c>
      <c r="H1649" s="1">
        <v>18</v>
      </c>
      <c r="I1649" s="1" t="s">
        <v>52</v>
      </c>
      <c r="J1649" s="1" t="s">
        <v>49</v>
      </c>
      <c r="K1649" s="1">
        <v>17406001</v>
      </c>
      <c r="L1649" s="1" t="s">
        <v>50</v>
      </c>
      <c r="M1649" s="1" t="s">
        <v>51</v>
      </c>
      <c r="N1649" s="1" t="s">
        <v>64</v>
      </c>
      <c r="O1649" s="1" t="s">
        <v>65</v>
      </c>
      <c r="P1649" s="1" t="s">
        <v>66</v>
      </c>
      <c r="Q1649" s="1" t="s">
        <v>67</v>
      </c>
      <c r="R1649" s="1" t="s">
        <v>87</v>
      </c>
      <c r="S1649" s="1" t="s">
        <v>88</v>
      </c>
      <c r="T1649" s="2">
        <v>43333</v>
      </c>
      <c r="U1649" s="2">
        <v>43333</v>
      </c>
      <c r="V1649" s="1" t="s">
        <v>52</v>
      </c>
      <c r="W1649" s="3">
        <v>1</v>
      </c>
      <c r="X1649" s="1" t="s">
        <v>53</v>
      </c>
      <c r="Y1649" s="4">
        <v>469552</v>
      </c>
      <c r="Z1649" s="4">
        <v>-61512</v>
      </c>
      <c r="AA1649" s="4">
        <v>0</v>
      </c>
      <c r="AB1649" s="4">
        <v>0</v>
      </c>
      <c r="AC1649" s="4">
        <v>0</v>
      </c>
      <c r="AD1649" s="4">
        <v>469552</v>
      </c>
      <c r="AE1649" s="5">
        <v>1685</v>
      </c>
      <c r="AF1649" s="1" t="s">
        <v>70</v>
      </c>
      <c r="AG1649" s="1" t="s">
        <v>71</v>
      </c>
      <c r="AH1649" s="1" t="s">
        <v>89</v>
      </c>
      <c r="AI1649" s="1" t="s">
        <v>57</v>
      </c>
      <c r="AJ1649" s="5">
        <v>10950</v>
      </c>
      <c r="AK1649" s="4">
        <v>-4871</v>
      </c>
      <c r="AL1649" s="4">
        <v>0</v>
      </c>
      <c r="AM1649" s="4">
        <v>0</v>
      </c>
      <c r="AN1649" s="4">
        <v>0</v>
      </c>
      <c r="AO1649" s="4">
        <v>-66383</v>
      </c>
      <c r="AP1649" s="4">
        <v>-66383</v>
      </c>
      <c r="AQ1649" s="4">
        <v>0</v>
      </c>
      <c r="AR1649" s="4">
        <v>403169</v>
      </c>
      <c r="AS1649" s="1" t="s">
        <v>52</v>
      </c>
      <c r="AT1649" s="9">
        <f t="shared" si="742"/>
        <v>43333</v>
      </c>
      <c r="AU1649" s="9">
        <f t="shared" si="743"/>
        <v>43313</v>
      </c>
      <c r="AV1649" s="9">
        <v>44798</v>
      </c>
      <c r="AW1649" s="11">
        <f t="shared" si="744"/>
        <v>4.0136986301369859</v>
      </c>
      <c r="AX1649">
        <v>10</v>
      </c>
      <c r="AY1649" s="12">
        <v>0.05</v>
      </c>
      <c r="AZ1649">
        <f t="shared" si="745"/>
        <v>9.5000000000000001E-2</v>
      </c>
      <c r="BA1649" s="13">
        <f t="shared" si="746"/>
        <v>469552</v>
      </c>
      <c r="BB1649" s="17" t="s">
        <v>1871</v>
      </c>
      <c r="BC1649">
        <f>MATCH(BB1649,MONTHLY_INDEX!$A:$A,0)</f>
        <v>639</v>
      </c>
      <c r="BD1649">
        <f>MATCH(AU1649,MONTHLY_INDEX!$1:$1,0)</f>
        <v>80</v>
      </c>
      <c r="BE1649">
        <f>INDEX(MONTHLY_INDEX!$1:$1048576,Final!BC1649,Final!BD1649)</f>
        <v>112.8</v>
      </c>
      <c r="BF1649">
        <f>MATCH($BF$1,MONTHLY_INDEX!$1:$1,0)</f>
        <v>127</v>
      </c>
      <c r="BG1649">
        <f>INDEX(MONTHLY_INDEX!$1:$1048576,Final!BC1649,Final!BF1649)</f>
        <v>116.2</v>
      </c>
      <c r="BH1649" s="23">
        <f t="shared" si="758"/>
        <v>3.0141843971631256E-2</v>
      </c>
      <c r="BI1649" s="14">
        <f t="shared" si="759"/>
        <v>483705.16312056739</v>
      </c>
      <c r="BJ1649" s="14">
        <f t="shared" si="760"/>
        <v>184437.44130768481</v>
      </c>
      <c r="BK1649" s="15">
        <f t="shared" si="750"/>
        <v>299267.72181288258</v>
      </c>
      <c r="BL1649" s="52">
        <v>0</v>
      </c>
      <c r="BM1649" s="15">
        <f t="shared" si="761"/>
        <v>299267.72181288258</v>
      </c>
    </row>
    <row r="1650" spans="1:65">
      <c r="A1650" s="8">
        <v>1648</v>
      </c>
      <c r="B1650" s="1" t="s">
        <v>44</v>
      </c>
      <c r="C1650" s="1">
        <v>1500</v>
      </c>
      <c r="D1650" s="1" t="s">
        <v>60</v>
      </c>
      <c r="E1650" s="1">
        <v>150000067</v>
      </c>
      <c r="F1650" s="1" t="s">
        <v>60</v>
      </c>
      <c r="G1650" s="1" t="s">
        <v>107</v>
      </c>
      <c r="H1650" s="1">
        <v>19</v>
      </c>
      <c r="I1650" s="1" t="s">
        <v>52</v>
      </c>
      <c r="J1650" s="1" t="s">
        <v>49</v>
      </c>
      <c r="K1650" s="1">
        <v>17406001</v>
      </c>
      <c r="L1650" s="1" t="s">
        <v>50</v>
      </c>
      <c r="M1650" s="1" t="s">
        <v>51</v>
      </c>
      <c r="N1650" s="1" t="s">
        <v>64</v>
      </c>
      <c r="O1650" s="1" t="s">
        <v>65</v>
      </c>
      <c r="P1650" s="1" t="s">
        <v>66</v>
      </c>
      <c r="Q1650" s="1" t="s">
        <v>67</v>
      </c>
      <c r="R1650" s="1" t="s">
        <v>87</v>
      </c>
      <c r="S1650" s="1" t="s">
        <v>88</v>
      </c>
      <c r="T1650" s="2">
        <v>43333</v>
      </c>
      <c r="U1650" s="2">
        <v>43333</v>
      </c>
      <c r="V1650" s="1" t="s">
        <v>52</v>
      </c>
      <c r="W1650" s="3">
        <v>1</v>
      </c>
      <c r="X1650" s="1" t="s">
        <v>53</v>
      </c>
      <c r="Y1650" s="4">
        <v>6861326</v>
      </c>
      <c r="Z1650" s="4">
        <v>-898859</v>
      </c>
      <c r="AA1650" s="4">
        <v>0</v>
      </c>
      <c r="AB1650" s="4">
        <v>0</v>
      </c>
      <c r="AC1650" s="4">
        <v>0</v>
      </c>
      <c r="AD1650" s="4">
        <v>6861326</v>
      </c>
      <c r="AE1650" s="5">
        <v>1685</v>
      </c>
      <c r="AF1650" s="1" t="s">
        <v>70</v>
      </c>
      <c r="AG1650" s="1" t="s">
        <v>71</v>
      </c>
      <c r="AH1650" s="1" t="s">
        <v>89</v>
      </c>
      <c r="AI1650" s="1" t="s">
        <v>57</v>
      </c>
      <c r="AJ1650" s="5">
        <v>10950</v>
      </c>
      <c r="AK1650" s="4">
        <v>-71176</v>
      </c>
      <c r="AL1650" s="4">
        <v>0</v>
      </c>
      <c r="AM1650" s="4">
        <v>0</v>
      </c>
      <c r="AN1650" s="4">
        <v>0</v>
      </c>
      <c r="AO1650" s="4">
        <v>-970035</v>
      </c>
      <c r="AP1650" s="4">
        <v>-970035</v>
      </c>
      <c r="AQ1650" s="4">
        <v>0</v>
      </c>
      <c r="AR1650" s="4">
        <v>5891291</v>
      </c>
      <c r="AS1650" s="1" t="s">
        <v>52</v>
      </c>
      <c r="AT1650" s="9">
        <f t="shared" si="742"/>
        <v>43333</v>
      </c>
      <c r="AU1650" s="9">
        <f t="shared" si="743"/>
        <v>43313</v>
      </c>
      <c r="AV1650" s="9">
        <v>44798</v>
      </c>
      <c r="AW1650" s="11">
        <f t="shared" si="744"/>
        <v>4.0136986301369859</v>
      </c>
      <c r="AX1650">
        <v>10</v>
      </c>
      <c r="AY1650" s="12">
        <v>0.05</v>
      </c>
      <c r="AZ1650">
        <f t="shared" si="745"/>
        <v>9.5000000000000001E-2</v>
      </c>
      <c r="BA1650" s="13">
        <f t="shared" si="746"/>
        <v>6861326</v>
      </c>
      <c r="BI1650" s="14">
        <f t="shared" ref="BI1650:BI1652" si="762">AR1650</f>
        <v>5891291</v>
      </c>
      <c r="BJ1650" s="14">
        <v>0</v>
      </c>
      <c r="BK1650" s="14">
        <f t="shared" ref="BK1650:BK1652" si="763">AR1650</f>
        <v>5891291</v>
      </c>
      <c r="BL1650" s="52">
        <v>0</v>
      </c>
      <c r="BM1650" s="15">
        <f t="shared" ref="BM1650:BM1652" si="764">AR1650</f>
        <v>5891291</v>
      </c>
    </row>
    <row r="1651" spans="1:65">
      <c r="A1651" s="8">
        <v>1649</v>
      </c>
      <c r="B1651" s="1" t="s">
        <v>44</v>
      </c>
      <c r="C1651" s="1">
        <v>1500</v>
      </c>
      <c r="D1651" s="1" t="s">
        <v>60</v>
      </c>
      <c r="E1651" s="1">
        <v>150000067</v>
      </c>
      <c r="F1651" s="1" t="s">
        <v>60</v>
      </c>
      <c r="G1651" s="1" t="s">
        <v>108</v>
      </c>
      <c r="H1651" s="1">
        <v>20</v>
      </c>
      <c r="I1651" s="1" t="s">
        <v>52</v>
      </c>
      <c r="J1651" s="1" t="s">
        <v>49</v>
      </c>
      <c r="K1651" s="1">
        <v>17406001</v>
      </c>
      <c r="L1651" s="1" t="s">
        <v>50</v>
      </c>
      <c r="M1651" s="1" t="s">
        <v>51</v>
      </c>
      <c r="N1651" s="1" t="s">
        <v>64</v>
      </c>
      <c r="O1651" s="1" t="s">
        <v>65</v>
      </c>
      <c r="P1651" s="1" t="s">
        <v>66</v>
      </c>
      <c r="Q1651" s="1" t="s">
        <v>67</v>
      </c>
      <c r="R1651" s="1" t="s">
        <v>87</v>
      </c>
      <c r="S1651" s="1" t="s">
        <v>88</v>
      </c>
      <c r="T1651" s="2">
        <v>43333</v>
      </c>
      <c r="U1651" s="2">
        <v>43333</v>
      </c>
      <c r="V1651" s="1" t="s">
        <v>52</v>
      </c>
      <c r="W1651" s="3">
        <v>1</v>
      </c>
      <c r="X1651" s="1" t="s">
        <v>53</v>
      </c>
      <c r="Y1651" s="4">
        <v>5552065</v>
      </c>
      <c r="Z1651" s="4">
        <v>-727341</v>
      </c>
      <c r="AA1651" s="4">
        <v>0</v>
      </c>
      <c r="AB1651" s="4">
        <v>0</v>
      </c>
      <c r="AC1651" s="4">
        <v>0</v>
      </c>
      <c r="AD1651" s="4">
        <v>5552065</v>
      </c>
      <c r="AE1651" s="5">
        <v>1685</v>
      </c>
      <c r="AF1651" s="1" t="s">
        <v>70</v>
      </c>
      <c r="AG1651" s="1" t="s">
        <v>71</v>
      </c>
      <c r="AH1651" s="1" t="s">
        <v>89</v>
      </c>
      <c r="AI1651" s="1" t="s">
        <v>57</v>
      </c>
      <c r="AJ1651" s="5">
        <v>10950</v>
      </c>
      <c r="AK1651" s="4">
        <v>-57594</v>
      </c>
      <c r="AL1651" s="4">
        <v>0</v>
      </c>
      <c r="AM1651" s="4">
        <v>0</v>
      </c>
      <c r="AN1651" s="4">
        <v>0</v>
      </c>
      <c r="AO1651" s="4">
        <v>-784935</v>
      </c>
      <c r="AP1651" s="4">
        <v>-784935</v>
      </c>
      <c r="AQ1651" s="4">
        <v>0</v>
      </c>
      <c r="AR1651" s="4">
        <v>4767130</v>
      </c>
      <c r="AS1651" s="1" t="s">
        <v>52</v>
      </c>
      <c r="AT1651" s="9">
        <f t="shared" si="742"/>
        <v>43333</v>
      </c>
      <c r="AU1651" s="9">
        <f t="shared" si="743"/>
        <v>43313</v>
      </c>
      <c r="AV1651" s="9">
        <v>44798</v>
      </c>
      <c r="AW1651" s="11">
        <f t="shared" si="744"/>
        <v>4.0136986301369859</v>
      </c>
      <c r="AX1651">
        <v>10</v>
      </c>
      <c r="AY1651" s="12">
        <v>0.05</v>
      </c>
      <c r="AZ1651">
        <f t="shared" si="745"/>
        <v>9.5000000000000001E-2</v>
      </c>
      <c r="BA1651" s="13">
        <f t="shared" si="746"/>
        <v>5552065</v>
      </c>
      <c r="BI1651" s="14">
        <f t="shared" si="762"/>
        <v>4767130</v>
      </c>
      <c r="BJ1651" s="14">
        <v>0</v>
      </c>
      <c r="BK1651" s="14">
        <f t="shared" si="763"/>
        <v>4767130</v>
      </c>
      <c r="BL1651" s="52">
        <v>0</v>
      </c>
      <c r="BM1651" s="15">
        <f t="shared" si="764"/>
        <v>4767130</v>
      </c>
    </row>
    <row r="1652" spans="1:65">
      <c r="A1652" s="8">
        <v>1650</v>
      </c>
      <c r="B1652" s="1" t="s">
        <v>44</v>
      </c>
      <c r="C1652" s="1">
        <v>1500</v>
      </c>
      <c r="D1652" s="1" t="s">
        <v>60</v>
      </c>
      <c r="E1652" s="1">
        <v>150000067</v>
      </c>
      <c r="F1652" s="1" t="s">
        <v>60</v>
      </c>
      <c r="G1652" s="1" t="s">
        <v>109</v>
      </c>
      <c r="H1652" s="1">
        <v>21</v>
      </c>
      <c r="I1652" s="1" t="s">
        <v>52</v>
      </c>
      <c r="J1652" s="1" t="s">
        <v>49</v>
      </c>
      <c r="K1652" s="1">
        <v>17406001</v>
      </c>
      <c r="L1652" s="1" t="s">
        <v>50</v>
      </c>
      <c r="M1652" s="1" t="s">
        <v>51</v>
      </c>
      <c r="N1652" s="1" t="s">
        <v>64</v>
      </c>
      <c r="O1652" s="1" t="s">
        <v>65</v>
      </c>
      <c r="P1652" s="1" t="s">
        <v>66</v>
      </c>
      <c r="Q1652" s="1" t="s">
        <v>67</v>
      </c>
      <c r="R1652" s="1" t="s">
        <v>87</v>
      </c>
      <c r="S1652" s="1" t="s">
        <v>88</v>
      </c>
      <c r="T1652" s="2">
        <v>43333</v>
      </c>
      <c r="U1652" s="2">
        <v>43333</v>
      </c>
      <c r="V1652" s="1" t="s">
        <v>52</v>
      </c>
      <c r="W1652" s="3">
        <v>1</v>
      </c>
      <c r="X1652" s="1" t="s">
        <v>53</v>
      </c>
      <c r="Y1652" s="4">
        <v>1950695</v>
      </c>
      <c r="Z1652" s="4">
        <v>-256470</v>
      </c>
      <c r="AA1652" s="4">
        <v>0</v>
      </c>
      <c r="AB1652" s="4">
        <v>0</v>
      </c>
      <c r="AC1652" s="4">
        <v>0</v>
      </c>
      <c r="AD1652" s="4">
        <v>1950695</v>
      </c>
      <c r="AE1652" s="5">
        <v>1685</v>
      </c>
      <c r="AF1652" s="1" t="s">
        <v>70</v>
      </c>
      <c r="AG1652" s="1" t="s">
        <v>71</v>
      </c>
      <c r="AH1652" s="1" t="s">
        <v>89</v>
      </c>
      <c r="AI1652" s="1" t="s">
        <v>57</v>
      </c>
      <c r="AJ1652" s="5">
        <v>10950</v>
      </c>
      <c r="AK1652" s="4">
        <v>-20224</v>
      </c>
      <c r="AL1652" s="4">
        <v>0</v>
      </c>
      <c r="AM1652" s="4">
        <v>0</v>
      </c>
      <c r="AN1652" s="4">
        <v>0</v>
      </c>
      <c r="AO1652" s="4">
        <v>-276694</v>
      </c>
      <c r="AP1652" s="4">
        <v>-276694</v>
      </c>
      <c r="AQ1652" s="4">
        <v>0</v>
      </c>
      <c r="AR1652" s="4">
        <v>1674001</v>
      </c>
      <c r="AS1652" s="1" t="s">
        <v>52</v>
      </c>
      <c r="AT1652" s="9">
        <f t="shared" si="742"/>
        <v>43333</v>
      </c>
      <c r="AU1652" s="9">
        <f t="shared" si="743"/>
        <v>43313</v>
      </c>
      <c r="AV1652" s="9">
        <v>44798</v>
      </c>
      <c r="AW1652" s="11">
        <f t="shared" si="744"/>
        <v>4.0136986301369859</v>
      </c>
      <c r="AX1652">
        <v>10</v>
      </c>
      <c r="AY1652" s="12">
        <v>0.05</v>
      </c>
      <c r="AZ1652">
        <f t="shared" si="745"/>
        <v>9.5000000000000001E-2</v>
      </c>
      <c r="BA1652" s="13">
        <f t="shared" si="746"/>
        <v>1950695</v>
      </c>
      <c r="BI1652" s="14">
        <f t="shared" si="762"/>
        <v>1674001</v>
      </c>
      <c r="BJ1652" s="14">
        <v>0</v>
      </c>
      <c r="BK1652" s="14">
        <f t="shared" si="763"/>
        <v>1674001</v>
      </c>
      <c r="BL1652" s="52">
        <v>0</v>
      </c>
      <c r="BM1652" s="15">
        <f t="shared" si="764"/>
        <v>1674001</v>
      </c>
    </row>
    <row r="1653" spans="1:65">
      <c r="A1653" s="8">
        <v>1651</v>
      </c>
      <c r="B1653" s="1" t="s">
        <v>44</v>
      </c>
      <c r="C1653" s="1">
        <v>1500</v>
      </c>
      <c r="D1653" s="1" t="s">
        <v>60</v>
      </c>
      <c r="E1653" s="1">
        <v>150000067</v>
      </c>
      <c r="F1653" s="1" t="s">
        <v>60</v>
      </c>
      <c r="G1653" s="1" t="s">
        <v>110</v>
      </c>
      <c r="H1653" s="1">
        <v>22</v>
      </c>
      <c r="I1653" s="1" t="s">
        <v>52</v>
      </c>
      <c r="J1653" s="1" t="s">
        <v>49</v>
      </c>
      <c r="K1653" s="1">
        <v>17406001</v>
      </c>
      <c r="L1653" s="1" t="s">
        <v>50</v>
      </c>
      <c r="M1653" s="1" t="s">
        <v>51</v>
      </c>
      <c r="N1653" s="1" t="s">
        <v>64</v>
      </c>
      <c r="O1653" s="1" t="s">
        <v>65</v>
      </c>
      <c r="P1653" s="1" t="s">
        <v>66</v>
      </c>
      <c r="Q1653" s="1" t="s">
        <v>67</v>
      </c>
      <c r="R1653" s="1" t="s">
        <v>87</v>
      </c>
      <c r="S1653" s="1" t="s">
        <v>88</v>
      </c>
      <c r="T1653" s="2">
        <v>43333</v>
      </c>
      <c r="U1653" s="2">
        <v>43333</v>
      </c>
      <c r="V1653" s="1" t="s">
        <v>52</v>
      </c>
      <c r="W1653" s="3">
        <v>1</v>
      </c>
      <c r="X1653" s="1" t="s">
        <v>53</v>
      </c>
      <c r="Y1653" s="4">
        <v>16789210</v>
      </c>
      <c r="Z1653" s="4">
        <v>-2199450</v>
      </c>
      <c r="AA1653" s="4">
        <v>0</v>
      </c>
      <c r="AB1653" s="4">
        <v>0</v>
      </c>
      <c r="AC1653" s="4">
        <v>0</v>
      </c>
      <c r="AD1653" s="4">
        <v>16789210</v>
      </c>
      <c r="AE1653" s="5">
        <v>1685</v>
      </c>
      <c r="AF1653" s="1" t="s">
        <v>70</v>
      </c>
      <c r="AG1653" s="1" t="s">
        <v>71</v>
      </c>
      <c r="AH1653" s="1" t="s">
        <v>89</v>
      </c>
      <c r="AI1653" s="1" t="s">
        <v>57</v>
      </c>
      <c r="AJ1653" s="5">
        <v>10950</v>
      </c>
      <c r="AK1653" s="4">
        <v>-174163</v>
      </c>
      <c r="AL1653" s="4">
        <v>0</v>
      </c>
      <c r="AM1653" s="4">
        <v>0</v>
      </c>
      <c r="AN1653" s="4">
        <v>0</v>
      </c>
      <c r="AO1653" s="4">
        <v>-2373613</v>
      </c>
      <c r="AP1653" s="4">
        <v>-2373613</v>
      </c>
      <c r="AQ1653" s="4">
        <v>0</v>
      </c>
      <c r="AR1653" s="4">
        <v>14415597</v>
      </c>
      <c r="AS1653" s="1" t="s">
        <v>52</v>
      </c>
      <c r="AT1653" s="9">
        <f t="shared" si="742"/>
        <v>43333</v>
      </c>
      <c r="AU1653" s="9">
        <f t="shared" si="743"/>
        <v>43313</v>
      </c>
      <c r="AV1653" s="9">
        <v>44798</v>
      </c>
      <c r="AW1653" s="11">
        <f t="shared" si="744"/>
        <v>4.0136986301369859</v>
      </c>
      <c r="AX1653">
        <v>25</v>
      </c>
      <c r="AY1653" s="12">
        <v>0.05</v>
      </c>
      <c r="AZ1653">
        <f t="shared" si="745"/>
        <v>3.7999999999999999E-2</v>
      </c>
      <c r="BA1653" s="13">
        <f t="shared" si="746"/>
        <v>16789210</v>
      </c>
      <c r="BB1653" s="17" t="s">
        <v>2189</v>
      </c>
      <c r="BC1653">
        <f>MATCH(BB1653,MONTHLY_INDEX!$A:$A,0)</f>
        <v>798</v>
      </c>
      <c r="BD1653">
        <f>MATCH(AU1653,MONTHLY_INDEX!$1:$1,0)</f>
        <v>80</v>
      </c>
      <c r="BE1653">
        <f>INDEX(MONTHLY_INDEX!$1:$1048576,Final!BC1653,Final!BD1653)</f>
        <v>96</v>
      </c>
      <c r="BF1653">
        <f>MATCH($BF$1,MONTHLY_INDEX!$1:$1,0)</f>
        <v>127</v>
      </c>
      <c r="BG1653">
        <f>INDEX(MONTHLY_INDEX!$1:$1048576,Final!BC1653,Final!BF1653)</f>
        <v>95.3</v>
      </c>
      <c r="BH1653" s="23">
        <f>(BG1653-BE1653)/BE1653</f>
        <v>-7.2916666666666963E-3</v>
      </c>
      <c r="BI1653" s="14">
        <f>(1+BH1653)*BA1653</f>
        <v>16666788.677083332</v>
      </c>
      <c r="BJ1653" s="14">
        <f>BI1653*AZ1653*AW1653</f>
        <v>2542027.7415156956</v>
      </c>
      <c r="BK1653" s="15">
        <f t="shared" si="750"/>
        <v>14124760.935567636</v>
      </c>
      <c r="BL1653" s="52">
        <v>0</v>
      </c>
      <c r="BM1653" s="15">
        <f>MAX((1-BL1653)*BK1653,BI1653*AY1653)</f>
        <v>14124760.935567636</v>
      </c>
    </row>
    <row r="1654" spans="1:65">
      <c r="A1654" s="8">
        <v>1652</v>
      </c>
      <c r="B1654" s="1" t="s">
        <v>44</v>
      </c>
      <c r="C1654" s="1">
        <v>1500</v>
      </c>
      <c r="D1654" s="1" t="s">
        <v>60</v>
      </c>
      <c r="E1654" s="1">
        <v>150000067</v>
      </c>
      <c r="F1654" s="1" t="s">
        <v>60</v>
      </c>
      <c r="G1654" s="1" t="s">
        <v>111</v>
      </c>
      <c r="H1654" s="1">
        <v>23</v>
      </c>
      <c r="I1654" s="1" t="s">
        <v>52</v>
      </c>
      <c r="J1654" s="1" t="s">
        <v>49</v>
      </c>
      <c r="K1654" s="1">
        <v>17406001</v>
      </c>
      <c r="L1654" s="1" t="s">
        <v>50</v>
      </c>
      <c r="M1654" s="1" t="s">
        <v>51</v>
      </c>
      <c r="N1654" s="1" t="s">
        <v>64</v>
      </c>
      <c r="O1654" s="1" t="s">
        <v>65</v>
      </c>
      <c r="P1654" s="1" t="s">
        <v>66</v>
      </c>
      <c r="Q1654" s="1" t="s">
        <v>67</v>
      </c>
      <c r="R1654" s="1" t="s">
        <v>87</v>
      </c>
      <c r="S1654" s="1" t="s">
        <v>88</v>
      </c>
      <c r="T1654" s="2">
        <v>43333</v>
      </c>
      <c r="U1654" s="2">
        <v>43333</v>
      </c>
      <c r="V1654" s="1" t="s">
        <v>52</v>
      </c>
      <c r="W1654" s="3">
        <v>1</v>
      </c>
      <c r="X1654" s="1" t="s">
        <v>53</v>
      </c>
      <c r="Y1654" s="4">
        <v>32425</v>
      </c>
      <c r="Z1654" s="4">
        <v>-4246</v>
      </c>
      <c r="AA1654" s="4">
        <v>0</v>
      </c>
      <c r="AB1654" s="4">
        <v>0</v>
      </c>
      <c r="AC1654" s="4">
        <v>0</v>
      </c>
      <c r="AD1654" s="4">
        <v>32425</v>
      </c>
      <c r="AE1654" s="5">
        <v>1685</v>
      </c>
      <c r="AF1654" s="1" t="s">
        <v>70</v>
      </c>
      <c r="AG1654" s="1" t="s">
        <v>71</v>
      </c>
      <c r="AH1654" s="1" t="s">
        <v>89</v>
      </c>
      <c r="AI1654" s="1" t="s">
        <v>57</v>
      </c>
      <c r="AJ1654" s="5">
        <v>10950</v>
      </c>
      <c r="AK1654" s="4">
        <v>-336</v>
      </c>
      <c r="AL1654" s="4">
        <v>0</v>
      </c>
      <c r="AM1654" s="4">
        <v>0</v>
      </c>
      <c r="AN1654" s="4">
        <v>0</v>
      </c>
      <c r="AO1654" s="4">
        <v>-4582</v>
      </c>
      <c r="AP1654" s="4">
        <v>-4582</v>
      </c>
      <c r="AQ1654" s="4">
        <v>0</v>
      </c>
      <c r="AR1654" s="4">
        <v>27843</v>
      </c>
      <c r="AS1654" s="1" t="s">
        <v>52</v>
      </c>
      <c r="AT1654" s="9">
        <f t="shared" si="742"/>
        <v>43333</v>
      </c>
      <c r="AU1654" s="9">
        <f t="shared" si="743"/>
        <v>43313</v>
      </c>
      <c r="AV1654" s="9">
        <v>44798</v>
      </c>
      <c r="AW1654" s="11">
        <f t="shared" si="744"/>
        <v>4.0136986301369859</v>
      </c>
      <c r="AX1654">
        <v>10</v>
      </c>
      <c r="AY1654" s="12">
        <v>0.05</v>
      </c>
      <c r="AZ1654">
        <f t="shared" si="745"/>
        <v>9.5000000000000001E-2</v>
      </c>
      <c r="BA1654" s="13">
        <f t="shared" si="746"/>
        <v>32425</v>
      </c>
      <c r="BI1654" s="14">
        <f t="shared" ref="BI1654:BI1658" si="765">AR1654</f>
        <v>27843</v>
      </c>
      <c r="BJ1654" s="14">
        <v>0</v>
      </c>
      <c r="BK1654" s="14">
        <f t="shared" ref="BK1654:BK1658" si="766">AR1654</f>
        <v>27843</v>
      </c>
      <c r="BL1654" s="52">
        <v>0</v>
      </c>
      <c r="BM1654" s="15">
        <f t="shared" ref="BM1654:BM1658" si="767">AR1654</f>
        <v>27843</v>
      </c>
    </row>
    <row r="1655" spans="1:65">
      <c r="A1655" s="8">
        <v>1653</v>
      </c>
      <c r="B1655" s="1" t="s">
        <v>44</v>
      </c>
      <c r="C1655" s="1">
        <v>1500</v>
      </c>
      <c r="D1655" s="1" t="s">
        <v>60</v>
      </c>
      <c r="E1655" s="1">
        <v>150000067</v>
      </c>
      <c r="F1655" s="1" t="s">
        <v>112</v>
      </c>
      <c r="G1655" s="1" t="s">
        <v>113</v>
      </c>
      <c r="H1655" s="1">
        <v>24</v>
      </c>
      <c r="I1655" s="1" t="s">
        <v>52</v>
      </c>
      <c r="J1655" s="1" t="s">
        <v>49</v>
      </c>
      <c r="K1655" s="1">
        <v>17406001</v>
      </c>
      <c r="L1655" s="1" t="s">
        <v>50</v>
      </c>
      <c r="M1655" s="1" t="s">
        <v>51</v>
      </c>
      <c r="N1655" s="1" t="s">
        <v>64</v>
      </c>
      <c r="O1655" s="1" t="s">
        <v>65</v>
      </c>
      <c r="P1655" s="1" t="s">
        <v>66</v>
      </c>
      <c r="Q1655" s="1" t="s">
        <v>67</v>
      </c>
      <c r="R1655" s="1" t="s">
        <v>87</v>
      </c>
      <c r="S1655" s="1" t="s">
        <v>88</v>
      </c>
      <c r="T1655" s="2">
        <v>43333</v>
      </c>
      <c r="U1655" s="2">
        <v>43333</v>
      </c>
      <c r="V1655" s="1" t="s">
        <v>52</v>
      </c>
      <c r="W1655" s="3">
        <v>1</v>
      </c>
      <c r="X1655" s="1" t="s">
        <v>53</v>
      </c>
      <c r="Y1655" s="4">
        <v>970825</v>
      </c>
      <c r="Z1655" s="4">
        <v>-127181.51</v>
      </c>
      <c r="AA1655" s="4">
        <v>0</v>
      </c>
      <c r="AB1655" s="4">
        <v>0</v>
      </c>
      <c r="AC1655" s="4">
        <v>0</v>
      </c>
      <c r="AD1655" s="4">
        <v>970825</v>
      </c>
      <c r="AE1655" s="5">
        <v>1685</v>
      </c>
      <c r="AF1655" s="1" t="s">
        <v>70</v>
      </c>
      <c r="AG1655" s="1" t="s">
        <v>71</v>
      </c>
      <c r="AH1655" s="1" t="s">
        <v>89</v>
      </c>
      <c r="AI1655" s="1" t="s">
        <v>57</v>
      </c>
      <c r="AJ1655" s="5">
        <v>10950</v>
      </c>
      <c r="AK1655" s="4">
        <v>-10071</v>
      </c>
      <c r="AL1655" s="4">
        <v>0</v>
      </c>
      <c r="AM1655" s="4">
        <v>0</v>
      </c>
      <c r="AN1655" s="4">
        <v>0</v>
      </c>
      <c r="AO1655" s="4">
        <v>-137252.51</v>
      </c>
      <c r="AP1655" s="4">
        <v>-137252.51</v>
      </c>
      <c r="AQ1655" s="4">
        <v>0</v>
      </c>
      <c r="AR1655" s="4">
        <v>833572.49</v>
      </c>
      <c r="AS1655" s="1" t="s">
        <v>52</v>
      </c>
      <c r="AT1655" s="9">
        <f t="shared" si="742"/>
        <v>43333</v>
      </c>
      <c r="AU1655" s="9">
        <f t="shared" si="743"/>
        <v>43313</v>
      </c>
      <c r="AV1655" s="9">
        <v>44798</v>
      </c>
      <c r="AW1655" s="11">
        <f t="shared" si="744"/>
        <v>4.0136986301369859</v>
      </c>
      <c r="AX1655">
        <v>10</v>
      </c>
      <c r="AY1655" s="12">
        <v>0.05</v>
      </c>
      <c r="AZ1655">
        <f t="shared" si="745"/>
        <v>9.5000000000000001E-2</v>
      </c>
      <c r="BA1655" s="13">
        <f t="shared" si="746"/>
        <v>970825</v>
      </c>
      <c r="BB1655" s="16" t="s">
        <v>593</v>
      </c>
      <c r="BC1655" s="16" t="s">
        <v>593</v>
      </c>
      <c r="BD1655" s="16" t="s">
        <v>593</v>
      </c>
      <c r="BE1655" s="16" t="s">
        <v>593</v>
      </c>
      <c r="BF1655" s="16" t="s">
        <v>593</v>
      </c>
      <c r="BG1655" s="16" t="s">
        <v>593</v>
      </c>
      <c r="BH1655" s="16" t="s">
        <v>593</v>
      </c>
      <c r="BI1655" s="14">
        <f t="shared" si="765"/>
        <v>833572.49</v>
      </c>
      <c r="BJ1655" s="14">
        <v>0</v>
      </c>
      <c r="BK1655" s="14">
        <f t="shared" si="766"/>
        <v>833572.49</v>
      </c>
      <c r="BL1655" s="52">
        <v>0</v>
      </c>
      <c r="BM1655" s="15">
        <f t="shared" si="767"/>
        <v>833572.49</v>
      </c>
    </row>
    <row r="1656" spans="1:65">
      <c r="A1656" s="8">
        <v>1654</v>
      </c>
      <c r="B1656" s="1" t="s">
        <v>44</v>
      </c>
      <c r="C1656" s="1">
        <v>1500</v>
      </c>
      <c r="D1656" s="1" t="s">
        <v>60</v>
      </c>
      <c r="E1656" s="1">
        <v>150000067</v>
      </c>
      <c r="F1656" s="1" t="s">
        <v>112</v>
      </c>
      <c r="G1656" s="1" t="s">
        <v>114</v>
      </c>
      <c r="H1656" s="1">
        <v>25</v>
      </c>
      <c r="I1656" s="1" t="s">
        <v>52</v>
      </c>
      <c r="J1656" s="1" t="s">
        <v>49</v>
      </c>
      <c r="K1656" s="1">
        <v>17406001</v>
      </c>
      <c r="L1656" s="1" t="s">
        <v>50</v>
      </c>
      <c r="M1656" s="1" t="s">
        <v>51</v>
      </c>
      <c r="N1656" s="1" t="s">
        <v>64</v>
      </c>
      <c r="O1656" s="1" t="s">
        <v>65</v>
      </c>
      <c r="P1656" s="1" t="s">
        <v>66</v>
      </c>
      <c r="Q1656" s="1" t="s">
        <v>67</v>
      </c>
      <c r="R1656" s="1" t="s">
        <v>87</v>
      </c>
      <c r="S1656" s="1" t="s">
        <v>88</v>
      </c>
      <c r="T1656" s="2">
        <v>43333</v>
      </c>
      <c r="U1656" s="2">
        <v>43333</v>
      </c>
      <c r="V1656" s="1" t="s">
        <v>52</v>
      </c>
      <c r="W1656" s="3">
        <v>1</v>
      </c>
      <c r="X1656" s="1" t="s">
        <v>53</v>
      </c>
      <c r="Y1656" s="4">
        <v>2008211</v>
      </c>
      <c r="Z1656" s="4">
        <v>-263082.87</v>
      </c>
      <c r="AA1656" s="4">
        <v>0</v>
      </c>
      <c r="AB1656" s="4">
        <v>0</v>
      </c>
      <c r="AC1656" s="4">
        <v>0</v>
      </c>
      <c r="AD1656" s="4">
        <v>2008211</v>
      </c>
      <c r="AE1656" s="5">
        <v>1685</v>
      </c>
      <c r="AF1656" s="1" t="s">
        <v>70</v>
      </c>
      <c r="AG1656" s="1" t="s">
        <v>71</v>
      </c>
      <c r="AH1656" s="1" t="s">
        <v>89</v>
      </c>
      <c r="AI1656" s="1" t="s">
        <v>57</v>
      </c>
      <c r="AJ1656" s="5">
        <v>10950</v>
      </c>
      <c r="AK1656" s="4">
        <v>-20832</v>
      </c>
      <c r="AL1656" s="4">
        <v>0</v>
      </c>
      <c r="AM1656" s="4">
        <v>0</v>
      </c>
      <c r="AN1656" s="4">
        <v>0</v>
      </c>
      <c r="AO1656" s="4">
        <v>-283914.87</v>
      </c>
      <c r="AP1656" s="4">
        <v>-283914.87</v>
      </c>
      <c r="AQ1656" s="4">
        <v>0</v>
      </c>
      <c r="AR1656" s="4">
        <v>1724296.13</v>
      </c>
      <c r="AS1656" s="1" t="s">
        <v>52</v>
      </c>
      <c r="AT1656" s="9">
        <f t="shared" si="742"/>
        <v>43333</v>
      </c>
      <c r="AU1656" s="9">
        <f t="shared" si="743"/>
        <v>43313</v>
      </c>
      <c r="AV1656" s="9">
        <v>44798</v>
      </c>
      <c r="AW1656" s="11">
        <f t="shared" si="744"/>
        <v>4.0136986301369859</v>
      </c>
      <c r="AX1656">
        <v>10</v>
      </c>
      <c r="AY1656" s="12">
        <v>0.05</v>
      </c>
      <c r="AZ1656">
        <f t="shared" si="745"/>
        <v>9.5000000000000001E-2</v>
      </c>
      <c r="BA1656" s="13">
        <f t="shared" si="746"/>
        <v>2008211</v>
      </c>
      <c r="BB1656" s="16" t="s">
        <v>593</v>
      </c>
      <c r="BC1656" s="16" t="s">
        <v>593</v>
      </c>
      <c r="BD1656" s="16" t="s">
        <v>593</v>
      </c>
      <c r="BE1656" s="16" t="s">
        <v>593</v>
      </c>
      <c r="BF1656" s="16" t="s">
        <v>593</v>
      </c>
      <c r="BG1656" s="16" t="s">
        <v>593</v>
      </c>
      <c r="BH1656" s="16" t="s">
        <v>593</v>
      </c>
      <c r="BI1656" s="14">
        <f t="shared" si="765"/>
        <v>1724296.13</v>
      </c>
      <c r="BJ1656" s="14">
        <v>0</v>
      </c>
      <c r="BK1656" s="14">
        <f t="shared" si="766"/>
        <v>1724296.13</v>
      </c>
      <c r="BL1656" s="52">
        <v>0</v>
      </c>
      <c r="BM1656" s="15">
        <f t="shared" si="767"/>
        <v>1724296.13</v>
      </c>
    </row>
    <row r="1657" spans="1:65">
      <c r="A1657" s="8">
        <v>1655</v>
      </c>
      <c r="B1657" s="1" t="s">
        <v>44</v>
      </c>
      <c r="C1657" s="1">
        <v>1500</v>
      </c>
      <c r="D1657" s="1" t="s">
        <v>60</v>
      </c>
      <c r="E1657" s="1">
        <v>150000067</v>
      </c>
      <c r="F1657" s="1" t="s">
        <v>60</v>
      </c>
      <c r="G1657" s="1" t="s">
        <v>115</v>
      </c>
      <c r="H1657" s="1">
        <v>26</v>
      </c>
      <c r="I1657" s="1" t="s">
        <v>52</v>
      </c>
      <c r="J1657" s="1" t="s">
        <v>49</v>
      </c>
      <c r="K1657" s="1">
        <v>17406001</v>
      </c>
      <c r="L1657" s="1" t="s">
        <v>50</v>
      </c>
      <c r="M1657" s="1" t="s">
        <v>51</v>
      </c>
      <c r="N1657" s="1" t="s">
        <v>64</v>
      </c>
      <c r="O1657" s="1" t="s">
        <v>65</v>
      </c>
      <c r="P1657" s="1" t="s">
        <v>66</v>
      </c>
      <c r="Q1657" s="1" t="s">
        <v>67</v>
      </c>
      <c r="R1657" s="1" t="s">
        <v>87</v>
      </c>
      <c r="S1657" s="1" t="s">
        <v>88</v>
      </c>
      <c r="T1657" s="2">
        <v>43333</v>
      </c>
      <c r="U1657" s="2">
        <v>43333</v>
      </c>
      <c r="V1657" s="1" t="s">
        <v>52</v>
      </c>
      <c r="W1657" s="3">
        <v>1</v>
      </c>
      <c r="X1657" s="1" t="s">
        <v>53</v>
      </c>
      <c r="Y1657" s="4">
        <v>120000</v>
      </c>
      <c r="Z1657" s="4">
        <v>-15720</v>
      </c>
      <c r="AA1657" s="4">
        <v>0</v>
      </c>
      <c r="AB1657" s="4">
        <v>0</v>
      </c>
      <c r="AC1657" s="4">
        <v>0</v>
      </c>
      <c r="AD1657" s="4">
        <v>120000</v>
      </c>
      <c r="AE1657" s="5">
        <v>1685</v>
      </c>
      <c r="AF1657" s="1" t="s">
        <v>70</v>
      </c>
      <c r="AG1657" s="1" t="s">
        <v>71</v>
      </c>
      <c r="AH1657" s="1" t="s">
        <v>89</v>
      </c>
      <c r="AI1657" s="1" t="s">
        <v>57</v>
      </c>
      <c r="AJ1657" s="5">
        <v>10950</v>
      </c>
      <c r="AK1657" s="4">
        <v>-1245</v>
      </c>
      <c r="AL1657" s="4">
        <v>0</v>
      </c>
      <c r="AM1657" s="4">
        <v>0</v>
      </c>
      <c r="AN1657" s="4">
        <v>0</v>
      </c>
      <c r="AO1657" s="4">
        <v>-16965</v>
      </c>
      <c r="AP1657" s="4">
        <v>-16965</v>
      </c>
      <c r="AQ1657" s="4">
        <v>0</v>
      </c>
      <c r="AR1657" s="4">
        <v>103035</v>
      </c>
      <c r="AS1657" s="1" t="s">
        <v>52</v>
      </c>
      <c r="AT1657" s="9">
        <f t="shared" si="742"/>
        <v>43333</v>
      </c>
      <c r="AU1657" s="9">
        <f t="shared" si="743"/>
        <v>43313</v>
      </c>
      <c r="AV1657" s="9">
        <v>44798</v>
      </c>
      <c r="AW1657" s="11">
        <f t="shared" si="744"/>
        <v>4.0136986301369859</v>
      </c>
      <c r="AX1657">
        <v>10</v>
      </c>
      <c r="AY1657" s="12">
        <v>0.05</v>
      </c>
      <c r="AZ1657">
        <f t="shared" si="745"/>
        <v>9.5000000000000001E-2</v>
      </c>
      <c r="BA1657" s="13">
        <f t="shared" si="746"/>
        <v>120000</v>
      </c>
      <c r="BI1657" s="14">
        <f t="shared" si="765"/>
        <v>103035</v>
      </c>
      <c r="BJ1657" s="14">
        <v>0</v>
      </c>
      <c r="BK1657" s="14">
        <f t="shared" si="766"/>
        <v>103035</v>
      </c>
      <c r="BL1657" s="52">
        <v>0</v>
      </c>
      <c r="BM1657" s="15">
        <f t="shared" si="767"/>
        <v>103035</v>
      </c>
    </row>
    <row r="1658" spans="1:65">
      <c r="A1658" s="8">
        <v>1656</v>
      </c>
      <c r="B1658" s="1" t="s">
        <v>44</v>
      </c>
      <c r="C1658" s="1">
        <v>1500</v>
      </c>
      <c r="D1658" s="1" t="s">
        <v>60</v>
      </c>
      <c r="E1658" s="1">
        <v>150000067</v>
      </c>
      <c r="F1658" s="1" t="s">
        <v>112</v>
      </c>
      <c r="G1658" s="1" t="s">
        <v>116</v>
      </c>
      <c r="H1658" s="1">
        <v>27</v>
      </c>
      <c r="I1658" s="1" t="s">
        <v>177</v>
      </c>
      <c r="J1658" s="1" t="s">
        <v>49</v>
      </c>
      <c r="K1658" s="1">
        <v>17406001</v>
      </c>
      <c r="L1658" s="1" t="s">
        <v>50</v>
      </c>
      <c r="M1658" s="1" t="s">
        <v>51</v>
      </c>
      <c r="N1658" s="1" t="s">
        <v>64</v>
      </c>
      <c r="O1658" s="1" t="s">
        <v>65</v>
      </c>
      <c r="P1658" s="1" t="s">
        <v>66</v>
      </c>
      <c r="Q1658" s="1" t="s">
        <v>67</v>
      </c>
      <c r="R1658" s="1" t="s">
        <v>87</v>
      </c>
      <c r="S1658" s="1" t="s">
        <v>88</v>
      </c>
      <c r="T1658" s="2">
        <v>43333</v>
      </c>
      <c r="U1658" s="2">
        <v>43333</v>
      </c>
      <c r="V1658" s="1" t="s">
        <v>52</v>
      </c>
      <c r="W1658" s="3">
        <v>1</v>
      </c>
      <c r="X1658" s="1" t="s">
        <v>53</v>
      </c>
      <c r="Y1658" s="4">
        <v>4339035</v>
      </c>
      <c r="Z1658" s="4">
        <v>-568428.62</v>
      </c>
      <c r="AA1658" s="4">
        <v>0</v>
      </c>
      <c r="AB1658" s="4">
        <v>0</v>
      </c>
      <c r="AC1658" s="4">
        <v>0</v>
      </c>
      <c r="AD1658" s="4">
        <v>4339035</v>
      </c>
      <c r="AE1658" s="5">
        <v>1685</v>
      </c>
      <c r="AF1658" s="1" t="s">
        <v>70</v>
      </c>
      <c r="AG1658" s="1" t="s">
        <v>71</v>
      </c>
      <c r="AH1658" s="1" t="s">
        <v>89</v>
      </c>
      <c r="AI1658" s="1" t="s">
        <v>57</v>
      </c>
      <c r="AJ1658" s="5">
        <v>10950</v>
      </c>
      <c r="AK1658" s="4">
        <v>-45011</v>
      </c>
      <c r="AL1658" s="4">
        <v>0</v>
      </c>
      <c r="AM1658" s="4">
        <v>0</v>
      </c>
      <c r="AN1658" s="4">
        <v>0</v>
      </c>
      <c r="AO1658" s="4">
        <v>-613439.62</v>
      </c>
      <c r="AP1658" s="4">
        <v>-613439.62</v>
      </c>
      <c r="AQ1658" s="4">
        <v>0</v>
      </c>
      <c r="AR1658" s="4">
        <v>3725595.38</v>
      </c>
      <c r="AS1658" s="1" t="s">
        <v>52</v>
      </c>
      <c r="AT1658" s="9">
        <f t="shared" si="742"/>
        <v>43333</v>
      </c>
      <c r="AU1658" s="9">
        <f t="shared" si="743"/>
        <v>43313</v>
      </c>
      <c r="AV1658" s="9">
        <v>44798</v>
      </c>
      <c r="AW1658" s="11">
        <f t="shared" si="744"/>
        <v>4.0136986301369859</v>
      </c>
      <c r="AX1658">
        <v>10</v>
      </c>
      <c r="AY1658" s="12">
        <v>0.05</v>
      </c>
      <c r="AZ1658">
        <f t="shared" si="745"/>
        <v>9.5000000000000001E-2</v>
      </c>
      <c r="BA1658" s="13">
        <f t="shared" si="746"/>
        <v>4339035</v>
      </c>
      <c r="BB1658" s="16" t="s">
        <v>593</v>
      </c>
      <c r="BC1658" s="16" t="s">
        <v>593</v>
      </c>
      <c r="BD1658" s="16" t="s">
        <v>593</v>
      </c>
      <c r="BE1658" s="16" t="s">
        <v>593</v>
      </c>
      <c r="BF1658" s="16" t="s">
        <v>593</v>
      </c>
      <c r="BG1658" s="16" t="s">
        <v>593</v>
      </c>
      <c r="BH1658" s="16" t="s">
        <v>593</v>
      </c>
      <c r="BI1658" s="14">
        <f t="shared" si="765"/>
        <v>3725595.38</v>
      </c>
      <c r="BJ1658" s="14">
        <v>0</v>
      </c>
      <c r="BK1658" s="14">
        <f t="shared" si="766"/>
        <v>3725595.38</v>
      </c>
      <c r="BL1658" s="52">
        <v>0</v>
      </c>
      <c r="BM1658" s="15">
        <f t="shared" si="767"/>
        <v>3725595.38</v>
      </c>
    </row>
    <row r="1659" spans="1:65">
      <c r="A1659" s="8">
        <v>1657</v>
      </c>
      <c r="B1659" s="1" t="s">
        <v>44</v>
      </c>
      <c r="C1659" s="1">
        <v>1500</v>
      </c>
      <c r="D1659" s="1" t="s">
        <v>60</v>
      </c>
      <c r="E1659" s="1">
        <v>150000068</v>
      </c>
      <c r="F1659" s="1" t="s">
        <v>60</v>
      </c>
      <c r="G1659" s="1" t="s">
        <v>86</v>
      </c>
      <c r="H1659" s="1">
        <v>1</v>
      </c>
      <c r="I1659" s="1" t="s">
        <v>52</v>
      </c>
      <c r="J1659" s="1" t="s">
        <v>49</v>
      </c>
      <c r="K1659" s="1">
        <v>17406001</v>
      </c>
      <c r="L1659" s="1" t="s">
        <v>50</v>
      </c>
      <c r="M1659" s="1" t="s">
        <v>51</v>
      </c>
      <c r="N1659" s="1" t="s">
        <v>64</v>
      </c>
      <c r="O1659" s="1" t="s">
        <v>65</v>
      </c>
      <c r="P1659" s="1" t="s">
        <v>66</v>
      </c>
      <c r="Q1659" s="1" t="s">
        <v>67</v>
      </c>
      <c r="R1659" s="1" t="s">
        <v>87</v>
      </c>
      <c r="S1659" s="1" t="s">
        <v>88</v>
      </c>
      <c r="T1659" s="2">
        <v>43333</v>
      </c>
      <c r="U1659" s="2">
        <v>43333</v>
      </c>
      <c r="V1659" s="1" t="s">
        <v>52</v>
      </c>
      <c r="W1659" s="3">
        <v>1</v>
      </c>
      <c r="X1659" s="1" t="s">
        <v>53</v>
      </c>
      <c r="Y1659" s="4">
        <v>892500</v>
      </c>
      <c r="Z1659" s="4">
        <v>-116920</v>
      </c>
      <c r="AA1659" s="4">
        <v>0</v>
      </c>
      <c r="AB1659" s="4">
        <v>0</v>
      </c>
      <c r="AC1659" s="4">
        <v>0</v>
      </c>
      <c r="AD1659" s="4">
        <v>892500</v>
      </c>
      <c r="AE1659" s="5">
        <v>1685</v>
      </c>
      <c r="AF1659" s="1" t="s">
        <v>70</v>
      </c>
      <c r="AG1659" s="1" t="s">
        <v>71</v>
      </c>
      <c r="AH1659" s="1" t="s">
        <v>89</v>
      </c>
      <c r="AI1659" s="1" t="s">
        <v>57</v>
      </c>
      <c r="AJ1659" s="5">
        <v>10950</v>
      </c>
      <c r="AK1659" s="4">
        <v>-9258</v>
      </c>
      <c r="AL1659" s="4">
        <v>0</v>
      </c>
      <c r="AM1659" s="4">
        <v>0</v>
      </c>
      <c r="AN1659" s="4">
        <v>0</v>
      </c>
      <c r="AO1659" s="4">
        <v>-126178</v>
      </c>
      <c r="AP1659" s="4">
        <v>-126178</v>
      </c>
      <c r="AQ1659" s="4">
        <v>0</v>
      </c>
      <c r="AR1659" s="4">
        <v>766322</v>
      </c>
      <c r="AS1659" s="1" t="s">
        <v>52</v>
      </c>
      <c r="AT1659" s="9">
        <f t="shared" si="742"/>
        <v>43333</v>
      </c>
      <c r="AU1659" s="9">
        <f t="shared" si="743"/>
        <v>43313</v>
      </c>
      <c r="AV1659" s="9">
        <v>44798</v>
      </c>
      <c r="AW1659" s="11">
        <f t="shared" si="744"/>
        <v>4.0136986301369859</v>
      </c>
      <c r="AX1659">
        <v>10</v>
      </c>
      <c r="AY1659" s="12">
        <v>0.05</v>
      </c>
      <c r="AZ1659">
        <f t="shared" si="745"/>
        <v>9.5000000000000001E-2</v>
      </c>
      <c r="BA1659" s="13">
        <f t="shared" si="746"/>
        <v>892500</v>
      </c>
      <c r="BB1659" s="17" t="s">
        <v>1853</v>
      </c>
      <c r="BC1659">
        <f>MATCH(BB1659,MONTHLY_INDEX!$A:$A,0)</f>
        <v>630</v>
      </c>
      <c r="BD1659">
        <f>MATCH(AU1659,MONTHLY_INDEX!$1:$1,0)</f>
        <v>80</v>
      </c>
      <c r="BE1659">
        <f>INDEX(MONTHLY_INDEX!$1:$1048576,Final!BC1659,Final!BD1659)</f>
        <v>111.6</v>
      </c>
      <c r="BF1659">
        <f>MATCH($BF$1,MONTHLY_INDEX!$1:$1,0)</f>
        <v>127</v>
      </c>
      <c r="BG1659">
        <f>INDEX(MONTHLY_INDEX!$1:$1048576,Final!BC1659,Final!BF1659)</f>
        <v>151.1</v>
      </c>
      <c r="BH1659" s="23">
        <f t="shared" ref="BH1659:BH1676" si="768">(BG1659-BE1659)/BE1659</f>
        <v>0.35394265232974914</v>
      </c>
      <c r="BI1659" s="14">
        <f t="shared" ref="BI1659:BI1676" si="769">(1+BH1659)*BA1659</f>
        <v>1208393.817204301</v>
      </c>
      <c r="BJ1659" s="14">
        <f t="shared" ref="BJ1659:BJ1676" si="770">BI1659*AZ1659*AW1659</f>
        <v>460762.21783399611</v>
      </c>
      <c r="BK1659" s="15">
        <f t="shared" si="750"/>
        <v>747631.59937030496</v>
      </c>
      <c r="BL1659" s="52">
        <v>0</v>
      </c>
      <c r="BM1659" s="15">
        <f t="shared" ref="BM1659:BM1676" si="771">MAX((1-BL1659)*BK1659,BI1659*AY1659)</f>
        <v>747631.59937030496</v>
      </c>
    </row>
    <row r="1660" spans="1:65">
      <c r="A1660" s="8">
        <v>1658</v>
      </c>
      <c r="B1660" s="1" t="s">
        <v>44</v>
      </c>
      <c r="C1660" s="1">
        <v>1500</v>
      </c>
      <c r="D1660" s="1" t="s">
        <v>60</v>
      </c>
      <c r="E1660" s="1">
        <v>150000068</v>
      </c>
      <c r="F1660" s="1" t="s">
        <v>60</v>
      </c>
      <c r="G1660" s="1" t="s">
        <v>90</v>
      </c>
      <c r="H1660" s="1">
        <v>2</v>
      </c>
      <c r="I1660" s="1" t="s">
        <v>52</v>
      </c>
      <c r="J1660" s="1" t="s">
        <v>49</v>
      </c>
      <c r="K1660" s="1">
        <v>17406001</v>
      </c>
      <c r="L1660" s="1" t="s">
        <v>50</v>
      </c>
      <c r="M1660" s="1" t="s">
        <v>51</v>
      </c>
      <c r="N1660" s="1" t="s">
        <v>64</v>
      </c>
      <c r="O1660" s="1" t="s">
        <v>65</v>
      </c>
      <c r="P1660" s="1" t="s">
        <v>66</v>
      </c>
      <c r="Q1660" s="1" t="s">
        <v>67</v>
      </c>
      <c r="R1660" s="1" t="s">
        <v>87</v>
      </c>
      <c r="S1660" s="1" t="s">
        <v>88</v>
      </c>
      <c r="T1660" s="2">
        <v>43333</v>
      </c>
      <c r="U1660" s="2">
        <v>43333</v>
      </c>
      <c r="V1660" s="1" t="s">
        <v>52</v>
      </c>
      <c r="W1660" s="3">
        <v>1</v>
      </c>
      <c r="X1660" s="1" t="s">
        <v>53</v>
      </c>
      <c r="Y1660" s="4">
        <v>472500</v>
      </c>
      <c r="Z1660" s="4">
        <v>-61898</v>
      </c>
      <c r="AA1660" s="4">
        <v>0</v>
      </c>
      <c r="AB1660" s="4">
        <v>0</v>
      </c>
      <c r="AC1660" s="4">
        <v>0</v>
      </c>
      <c r="AD1660" s="4">
        <v>472500</v>
      </c>
      <c r="AE1660" s="5">
        <v>1685</v>
      </c>
      <c r="AF1660" s="1" t="s">
        <v>70</v>
      </c>
      <c r="AG1660" s="1" t="s">
        <v>71</v>
      </c>
      <c r="AH1660" s="1" t="s">
        <v>89</v>
      </c>
      <c r="AI1660" s="1" t="s">
        <v>57</v>
      </c>
      <c r="AJ1660" s="5">
        <v>10950</v>
      </c>
      <c r="AK1660" s="4">
        <v>-4901</v>
      </c>
      <c r="AL1660" s="4">
        <v>0</v>
      </c>
      <c r="AM1660" s="4">
        <v>0</v>
      </c>
      <c r="AN1660" s="4">
        <v>0</v>
      </c>
      <c r="AO1660" s="4">
        <v>-66799</v>
      </c>
      <c r="AP1660" s="4">
        <v>-66799</v>
      </c>
      <c r="AQ1660" s="4">
        <v>0</v>
      </c>
      <c r="AR1660" s="4">
        <v>405701</v>
      </c>
      <c r="AS1660" s="1" t="s">
        <v>52</v>
      </c>
      <c r="AT1660" s="9">
        <f t="shared" si="742"/>
        <v>43333</v>
      </c>
      <c r="AU1660" s="9">
        <f t="shared" si="743"/>
        <v>43313</v>
      </c>
      <c r="AV1660" s="9">
        <v>44798</v>
      </c>
      <c r="AW1660" s="11">
        <f t="shared" si="744"/>
        <v>4.0136986301369859</v>
      </c>
      <c r="AX1660">
        <v>10</v>
      </c>
      <c r="AY1660" s="12">
        <v>0.05</v>
      </c>
      <c r="AZ1660">
        <f t="shared" si="745"/>
        <v>9.5000000000000001E-2</v>
      </c>
      <c r="BA1660" s="13">
        <f t="shared" si="746"/>
        <v>472500</v>
      </c>
      <c r="BB1660" s="17" t="s">
        <v>2189</v>
      </c>
      <c r="BC1660">
        <f>MATCH(BB1660,MONTHLY_INDEX!$A:$A,0)</f>
        <v>798</v>
      </c>
      <c r="BD1660">
        <f>MATCH(AU1660,MONTHLY_INDEX!$1:$1,0)</f>
        <v>80</v>
      </c>
      <c r="BE1660">
        <f>INDEX(MONTHLY_INDEX!$1:$1048576,Final!BC1660,Final!BD1660)</f>
        <v>96</v>
      </c>
      <c r="BF1660">
        <f>MATCH($BF$1,MONTHLY_INDEX!$1:$1,0)</f>
        <v>127</v>
      </c>
      <c r="BG1660">
        <f>INDEX(MONTHLY_INDEX!$1:$1048576,Final!BC1660,Final!BF1660)</f>
        <v>95.3</v>
      </c>
      <c r="BH1660" s="23">
        <f t="shared" si="768"/>
        <v>-7.2916666666666963E-3</v>
      </c>
      <c r="BI1660" s="14">
        <f t="shared" si="769"/>
        <v>469054.6875</v>
      </c>
      <c r="BJ1660" s="14">
        <f t="shared" si="770"/>
        <v>178851.19488441778</v>
      </c>
      <c r="BK1660" s="15">
        <f t="shared" si="750"/>
        <v>290203.49261558219</v>
      </c>
      <c r="BL1660" s="52">
        <v>0</v>
      </c>
      <c r="BM1660" s="15">
        <f t="shared" si="771"/>
        <v>290203.49261558219</v>
      </c>
    </row>
    <row r="1661" spans="1:65">
      <c r="A1661" s="8">
        <v>1659</v>
      </c>
      <c r="B1661" s="1" t="s">
        <v>44</v>
      </c>
      <c r="C1661" s="1">
        <v>1500</v>
      </c>
      <c r="D1661" s="1" t="s">
        <v>60</v>
      </c>
      <c r="E1661" s="1">
        <v>150000068</v>
      </c>
      <c r="F1661" s="1" t="s">
        <v>60</v>
      </c>
      <c r="G1661" s="1" t="s">
        <v>91</v>
      </c>
      <c r="H1661" s="1">
        <v>3</v>
      </c>
      <c r="I1661" s="1" t="s">
        <v>52</v>
      </c>
      <c r="J1661" s="1" t="s">
        <v>49</v>
      </c>
      <c r="K1661" s="1">
        <v>17406001</v>
      </c>
      <c r="L1661" s="1" t="s">
        <v>50</v>
      </c>
      <c r="M1661" s="1" t="s">
        <v>51</v>
      </c>
      <c r="N1661" s="1" t="s">
        <v>64</v>
      </c>
      <c r="O1661" s="1" t="s">
        <v>65</v>
      </c>
      <c r="P1661" s="1" t="s">
        <v>66</v>
      </c>
      <c r="Q1661" s="1" t="s">
        <v>67</v>
      </c>
      <c r="R1661" s="1" t="s">
        <v>87</v>
      </c>
      <c r="S1661" s="1" t="s">
        <v>88</v>
      </c>
      <c r="T1661" s="2">
        <v>43333</v>
      </c>
      <c r="U1661" s="2">
        <v>43333</v>
      </c>
      <c r="V1661" s="1" t="s">
        <v>52</v>
      </c>
      <c r="W1661" s="3">
        <v>1</v>
      </c>
      <c r="X1661" s="1" t="s">
        <v>53</v>
      </c>
      <c r="Y1661" s="4">
        <v>637760</v>
      </c>
      <c r="Z1661" s="4">
        <v>-83547</v>
      </c>
      <c r="AA1661" s="4">
        <v>0</v>
      </c>
      <c r="AB1661" s="4">
        <v>0</v>
      </c>
      <c r="AC1661" s="4">
        <v>0</v>
      </c>
      <c r="AD1661" s="4">
        <v>637760</v>
      </c>
      <c r="AE1661" s="5">
        <v>1685</v>
      </c>
      <c r="AF1661" s="1" t="s">
        <v>70</v>
      </c>
      <c r="AG1661" s="1" t="s">
        <v>71</v>
      </c>
      <c r="AH1661" s="1" t="s">
        <v>89</v>
      </c>
      <c r="AI1661" s="1" t="s">
        <v>57</v>
      </c>
      <c r="AJ1661" s="5">
        <v>10950</v>
      </c>
      <c r="AK1661" s="4">
        <v>-6616</v>
      </c>
      <c r="AL1661" s="4">
        <v>0</v>
      </c>
      <c r="AM1661" s="4">
        <v>0</v>
      </c>
      <c r="AN1661" s="4">
        <v>0</v>
      </c>
      <c r="AO1661" s="4">
        <v>-90163</v>
      </c>
      <c r="AP1661" s="4">
        <v>-90163</v>
      </c>
      <c r="AQ1661" s="4">
        <v>0</v>
      </c>
      <c r="AR1661" s="4">
        <v>547597</v>
      </c>
      <c r="AS1661" s="1" t="s">
        <v>52</v>
      </c>
      <c r="AT1661" s="9">
        <f t="shared" si="742"/>
        <v>43333</v>
      </c>
      <c r="AU1661" s="9">
        <f t="shared" si="743"/>
        <v>43313</v>
      </c>
      <c r="AV1661" s="9">
        <v>44798</v>
      </c>
      <c r="AW1661" s="11">
        <f t="shared" si="744"/>
        <v>4.0136986301369859</v>
      </c>
      <c r="AX1661">
        <v>10</v>
      </c>
      <c r="AY1661" s="12">
        <v>0.05</v>
      </c>
      <c r="AZ1661">
        <f t="shared" si="745"/>
        <v>9.5000000000000001E-2</v>
      </c>
      <c r="BA1661" s="13">
        <f t="shared" si="746"/>
        <v>637760</v>
      </c>
      <c r="BB1661" s="17" t="s">
        <v>2189</v>
      </c>
      <c r="BC1661">
        <f>MATCH(BB1661,MONTHLY_INDEX!$A:$A,0)</f>
        <v>798</v>
      </c>
      <c r="BD1661">
        <f>MATCH(AU1661,MONTHLY_INDEX!$1:$1,0)</f>
        <v>80</v>
      </c>
      <c r="BE1661">
        <f>INDEX(MONTHLY_INDEX!$1:$1048576,Final!BC1661,Final!BD1661)</f>
        <v>96</v>
      </c>
      <c r="BF1661">
        <f>MATCH($BF$1,MONTHLY_INDEX!$1:$1,0)</f>
        <v>127</v>
      </c>
      <c r="BG1661">
        <f>INDEX(MONTHLY_INDEX!$1:$1048576,Final!BC1661,Final!BF1661)</f>
        <v>95.3</v>
      </c>
      <c r="BH1661" s="23">
        <f t="shared" si="768"/>
        <v>-7.2916666666666963E-3</v>
      </c>
      <c r="BI1661" s="14">
        <f t="shared" si="769"/>
        <v>633109.66666666663</v>
      </c>
      <c r="BJ1661" s="14">
        <f t="shared" si="770"/>
        <v>241405.58317351594</v>
      </c>
      <c r="BK1661" s="15">
        <f t="shared" si="750"/>
        <v>391704.08349315065</v>
      </c>
      <c r="BL1661" s="52">
        <v>0</v>
      </c>
      <c r="BM1661" s="15">
        <f t="shared" si="771"/>
        <v>391704.08349315065</v>
      </c>
    </row>
    <row r="1662" spans="1:65">
      <c r="A1662" s="8">
        <v>1660</v>
      </c>
      <c r="B1662" s="1" t="s">
        <v>44</v>
      </c>
      <c r="C1662" s="1">
        <v>1500</v>
      </c>
      <c r="D1662" s="1" t="s">
        <v>60</v>
      </c>
      <c r="E1662" s="1">
        <v>150000068</v>
      </c>
      <c r="F1662" s="1" t="s">
        <v>60</v>
      </c>
      <c r="G1662" s="1" t="s">
        <v>92</v>
      </c>
      <c r="H1662" s="1">
        <v>4</v>
      </c>
      <c r="I1662" s="1" t="s">
        <v>52</v>
      </c>
      <c r="J1662" s="1" t="s">
        <v>49</v>
      </c>
      <c r="K1662" s="1">
        <v>17406001</v>
      </c>
      <c r="L1662" s="1" t="s">
        <v>50</v>
      </c>
      <c r="M1662" s="1" t="s">
        <v>51</v>
      </c>
      <c r="N1662" s="1" t="s">
        <v>64</v>
      </c>
      <c r="O1662" s="1" t="s">
        <v>65</v>
      </c>
      <c r="P1662" s="1" t="s">
        <v>66</v>
      </c>
      <c r="Q1662" s="1" t="s">
        <v>67</v>
      </c>
      <c r="R1662" s="1" t="s">
        <v>87</v>
      </c>
      <c r="S1662" s="1" t="s">
        <v>88</v>
      </c>
      <c r="T1662" s="2">
        <v>43333</v>
      </c>
      <c r="U1662" s="2">
        <v>43333</v>
      </c>
      <c r="V1662" s="1" t="s">
        <v>52</v>
      </c>
      <c r="W1662" s="3">
        <v>1</v>
      </c>
      <c r="X1662" s="1" t="s">
        <v>53</v>
      </c>
      <c r="Y1662" s="4">
        <v>21044329</v>
      </c>
      <c r="Z1662" s="4">
        <v>-2756887</v>
      </c>
      <c r="AA1662" s="4">
        <v>0</v>
      </c>
      <c r="AB1662" s="4">
        <v>0</v>
      </c>
      <c r="AC1662" s="4">
        <v>0</v>
      </c>
      <c r="AD1662" s="4">
        <v>21044329</v>
      </c>
      <c r="AE1662" s="5">
        <v>1685</v>
      </c>
      <c r="AF1662" s="1" t="s">
        <v>70</v>
      </c>
      <c r="AG1662" s="1" t="s">
        <v>71</v>
      </c>
      <c r="AH1662" s="1" t="s">
        <v>89</v>
      </c>
      <c r="AI1662" s="1" t="s">
        <v>57</v>
      </c>
      <c r="AJ1662" s="5">
        <v>10950</v>
      </c>
      <c r="AK1662" s="4">
        <v>-218303</v>
      </c>
      <c r="AL1662" s="4">
        <v>0</v>
      </c>
      <c r="AM1662" s="4">
        <v>0</v>
      </c>
      <c r="AN1662" s="4">
        <v>0</v>
      </c>
      <c r="AO1662" s="4">
        <v>-2975190</v>
      </c>
      <c r="AP1662" s="4">
        <v>-2975190</v>
      </c>
      <c r="AQ1662" s="4">
        <v>0</v>
      </c>
      <c r="AR1662" s="4">
        <v>18069139</v>
      </c>
      <c r="AS1662" s="1" t="s">
        <v>52</v>
      </c>
      <c r="AT1662" s="9">
        <f t="shared" si="742"/>
        <v>43333</v>
      </c>
      <c r="AU1662" s="9">
        <f t="shared" si="743"/>
        <v>43313</v>
      </c>
      <c r="AV1662" s="9">
        <v>44798</v>
      </c>
      <c r="AW1662" s="11">
        <f t="shared" si="744"/>
        <v>4.0136986301369859</v>
      </c>
      <c r="AX1662">
        <v>25</v>
      </c>
      <c r="AY1662" s="12">
        <v>0.05</v>
      </c>
      <c r="AZ1662">
        <f t="shared" si="745"/>
        <v>3.7999999999999999E-2</v>
      </c>
      <c r="BA1662" s="13">
        <f t="shared" si="746"/>
        <v>21044329</v>
      </c>
      <c r="BB1662" s="17" t="s">
        <v>2189</v>
      </c>
      <c r="BC1662">
        <f>MATCH(BB1662,MONTHLY_INDEX!$A:$A,0)</f>
        <v>798</v>
      </c>
      <c r="BD1662">
        <f>MATCH(AU1662,MONTHLY_INDEX!$1:$1,0)</f>
        <v>80</v>
      </c>
      <c r="BE1662">
        <f>INDEX(MONTHLY_INDEX!$1:$1048576,Final!BC1662,Final!BD1662)</f>
        <v>96</v>
      </c>
      <c r="BF1662">
        <f>MATCH($BF$1,MONTHLY_INDEX!$1:$1,0)</f>
        <v>127</v>
      </c>
      <c r="BG1662">
        <f>INDEX(MONTHLY_INDEX!$1:$1048576,Final!BC1662,Final!BF1662)</f>
        <v>95.3</v>
      </c>
      <c r="BH1662" s="23">
        <f t="shared" si="768"/>
        <v>-7.2916666666666963E-3</v>
      </c>
      <c r="BI1662" s="14">
        <f t="shared" si="769"/>
        <v>20890880.767708331</v>
      </c>
      <c r="BJ1662" s="14">
        <f t="shared" si="770"/>
        <v>3186288.5817488292</v>
      </c>
      <c r="BK1662" s="15">
        <f t="shared" si="750"/>
        <v>17704592.185959503</v>
      </c>
      <c r="BL1662" s="52">
        <v>0</v>
      </c>
      <c r="BM1662" s="15">
        <f t="shared" si="771"/>
        <v>17704592.185959503</v>
      </c>
    </row>
    <row r="1663" spans="1:65">
      <c r="A1663" s="8">
        <v>1661</v>
      </c>
      <c r="B1663" s="1" t="s">
        <v>44</v>
      </c>
      <c r="C1663" s="1">
        <v>1500</v>
      </c>
      <c r="D1663" s="1" t="s">
        <v>60</v>
      </c>
      <c r="E1663" s="1">
        <v>150000068</v>
      </c>
      <c r="F1663" s="1" t="s">
        <v>60</v>
      </c>
      <c r="G1663" s="1" t="s">
        <v>93</v>
      </c>
      <c r="H1663" s="1">
        <v>5</v>
      </c>
      <c r="I1663" s="1" t="s">
        <v>52</v>
      </c>
      <c r="J1663" s="1" t="s">
        <v>49</v>
      </c>
      <c r="K1663" s="1">
        <v>17406001</v>
      </c>
      <c r="L1663" s="1" t="s">
        <v>50</v>
      </c>
      <c r="M1663" s="1" t="s">
        <v>51</v>
      </c>
      <c r="N1663" s="1" t="s">
        <v>64</v>
      </c>
      <c r="O1663" s="1" t="s">
        <v>65</v>
      </c>
      <c r="P1663" s="1" t="s">
        <v>66</v>
      </c>
      <c r="Q1663" s="1" t="s">
        <v>67</v>
      </c>
      <c r="R1663" s="1" t="s">
        <v>87</v>
      </c>
      <c r="S1663" s="1" t="s">
        <v>88</v>
      </c>
      <c r="T1663" s="2">
        <v>43333</v>
      </c>
      <c r="U1663" s="2">
        <v>43333</v>
      </c>
      <c r="V1663" s="1" t="s">
        <v>52</v>
      </c>
      <c r="W1663" s="3">
        <v>1</v>
      </c>
      <c r="X1663" s="1" t="s">
        <v>53</v>
      </c>
      <c r="Y1663" s="4">
        <v>969266</v>
      </c>
      <c r="Z1663" s="4">
        <v>-126976</v>
      </c>
      <c r="AA1663" s="4">
        <v>0</v>
      </c>
      <c r="AB1663" s="4">
        <v>0</v>
      </c>
      <c r="AC1663" s="4">
        <v>0</v>
      </c>
      <c r="AD1663" s="4">
        <v>969266</v>
      </c>
      <c r="AE1663" s="5">
        <v>1685</v>
      </c>
      <c r="AF1663" s="1" t="s">
        <v>70</v>
      </c>
      <c r="AG1663" s="1" t="s">
        <v>71</v>
      </c>
      <c r="AH1663" s="1" t="s">
        <v>89</v>
      </c>
      <c r="AI1663" s="1" t="s">
        <v>57</v>
      </c>
      <c r="AJ1663" s="5">
        <v>10950</v>
      </c>
      <c r="AK1663" s="4">
        <v>-10055</v>
      </c>
      <c r="AL1663" s="4">
        <v>0</v>
      </c>
      <c r="AM1663" s="4">
        <v>0</v>
      </c>
      <c r="AN1663" s="4">
        <v>0</v>
      </c>
      <c r="AO1663" s="4">
        <v>-137031</v>
      </c>
      <c r="AP1663" s="4">
        <v>-137031</v>
      </c>
      <c r="AQ1663" s="4">
        <v>0</v>
      </c>
      <c r="AR1663" s="4">
        <v>832235</v>
      </c>
      <c r="AS1663" s="1" t="s">
        <v>52</v>
      </c>
      <c r="AT1663" s="9">
        <f t="shared" si="742"/>
        <v>43333</v>
      </c>
      <c r="AU1663" s="9">
        <f t="shared" si="743"/>
        <v>43313</v>
      </c>
      <c r="AV1663" s="9">
        <v>44798</v>
      </c>
      <c r="AW1663" s="11">
        <f t="shared" si="744"/>
        <v>4.0136986301369859</v>
      </c>
      <c r="AX1663">
        <v>25</v>
      </c>
      <c r="AY1663" s="12">
        <v>0.05</v>
      </c>
      <c r="AZ1663">
        <f t="shared" si="745"/>
        <v>3.7999999999999999E-2</v>
      </c>
      <c r="BA1663" s="13">
        <f t="shared" si="746"/>
        <v>969266</v>
      </c>
      <c r="BB1663" s="17" t="s">
        <v>2083</v>
      </c>
      <c r="BC1663">
        <f>MATCH(BB1663,MONTHLY_INDEX!$A:$A,0)</f>
        <v>745</v>
      </c>
      <c r="BD1663">
        <f>MATCH(AU1663,MONTHLY_INDEX!$1:$1,0)</f>
        <v>80</v>
      </c>
      <c r="BE1663">
        <f>INDEX(MONTHLY_INDEX!$1:$1048576,Final!BC1663,Final!BD1663)</f>
        <v>106.4</v>
      </c>
      <c r="BF1663">
        <f>MATCH($BF$1,MONTHLY_INDEX!$1:$1,0)</f>
        <v>127</v>
      </c>
      <c r="BG1663">
        <f>INDEX(MONTHLY_INDEX!$1:$1048576,Final!BC1663,Final!BF1663)</f>
        <v>115.4</v>
      </c>
      <c r="BH1663" s="23">
        <f t="shared" si="768"/>
        <v>8.4586466165413529E-2</v>
      </c>
      <c r="BI1663" s="14">
        <f t="shared" si="769"/>
        <v>1051252.7857142857</v>
      </c>
      <c r="BJ1663" s="14">
        <f t="shared" si="770"/>
        <v>160337.65090606653</v>
      </c>
      <c r="BK1663" s="15">
        <f t="shared" si="750"/>
        <v>890915.13480821915</v>
      </c>
      <c r="BL1663" s="52">
        <v>0</v>
      </c>
      <c r="BM1663" s="15">
        <f t="shared" si="771"/>
        <v>890915.13480821915</v>
      </c>
    </row>
    <row r="1664" spans="1:65">
      <c r="A1664" s="8">
        <v>1662</v>
      </c>
      <c r="B1664" s="1" t="s">
        <v>44</v>
      </c>
      <c r="C1664" s="1">
        <v>1500</v>
      </c>
      <c r="D1664" s="1" t="s">
        <v>60</v>
      </c>
      <c r="E1664" s="1">
        <v>150000068</v>
      </c>
      <c r="F1664" s="1" t="s">
        <v>60</v>
      </c>
      <c r="G1664" s="1" t="s">
        <v>94</v>
      </c>
      <c r="H1664" s="1">
        <v>6</v>
      </c>
      <c r="I1664" s="1" t="s">
        <v>52</v>
      </c>
      <c r="J1664" s="1" t="s">
        <v>49</v>
      </c>
      <c r="K1664" s="1">
        <v>17406001</v>
      </c>
      <c r="L1664" s="1" t="s">
        <v>50</v>
      </c>
      <c r="M1664" s="1" t="s">
        <v>51</v>
      </c>
      <c r="N1664" s="1" t="s">
        <v>64</v>
      </c>
      <c r="O1664" s="1" t="s">
        <v>65</v>
      </c>
      <c r="P1664" s="1" t="s">
        <v>66</v>
      </c>
      <c r="Q1664" s="1" t="s">
        <v>67</v>
      </c>
      <c r="R1664" s="1" t="s">
        <v>87</v>
      </c>
      <c r="S1664" s="1" t="s">
        <v>88</v>
      </c>
      <c r="T1664" s="2">
        <v>43333</v>
      </c>
      <c r="U1664" s="2">
        <v>43333</v>
      </c>
      <c r="V1664" s="1" t="s">
        <v>52</v>
      </c>
      <c r="W1664" s="3">
        <v>1</v>
      </c>
      <c r="X1664" s="1" t="s">
        <v>53</v>
      </c>
      <c r="Y1664" s="4">
        <v>735000</v>
      </c>
      <c r="Z1664" s="4">
        <v>-96287</v>
      </c>
      <c r="AA1664" s="4">
        <v>0</v>
      </c>
      <c r="AB1664" s="4">
        <v>0</v>
      </c>
      <c r="AC1664" s="4">
        <v>0</v>
      </c>
      <c r="AD1664" s="4">
        <v>735000</v>
      </c>
      <c r="AE1664" s="5">
        <v>1685</v>
      </c>
      <c r="AF1664" s="1" t="s">
        <v>70</v>
      </c>
      <c r="AG1664" s="1" t="s">
        <v>71</v>
      </c>
      <c r="AH1664" s="1" t="s">
        <v>89</v>
      </c>
      <c r="AI1664" s="1" t="s">
        <v>57</v>
      </c>
      <c r="AJ1664" s="5">
        <v>10950</v>
      </c>
      <c r="AK1664" s="4">
        <v>-7625</v>
      </c>
      <c r="AL1664" s="4">
        <v>0</v>
      </c>
      <c r="AM1664" s="4">
        <v>0</v>
      </c>
      <c r="AN1664" s="4">
        <v>0</v>
      </c>
      <c r="AO1664" s="4">
        <v>-103912</v>
      </c>
      <c r="AP1664" s="4">
        <v>-103912</v>
      </c>
      <c r="AQ1664" s="4">
        <v>0</v>
      </c>
      <c r="AR1664" s="4">
        <v>631088</v>
      </c>
      <c r="AS1664" s="1" t="s">
        <v>52</v>
      </c>
      <c r="AT1664" s="9">
        <f t="shared" si="742"/>
        <v>43333</v>
      </c>
      <c r="AU1664" s="9">
        <f t="shared" si="743"/>
        <v>43313</v>
      </c>
      <c r="AV1664" s="9">
        <v>44798</v>
      </c>
      <c r="AW1664" s="11">
        <f t="shared" si="744"/>
        <v>4.0136986301369859</v>
      </c>
      <c r="AX1664">
        <v>10</v>
      </c>
      <c r="AY1664" s="12">
        <v>0.05</v>
      </c>
      <c r="AZ1664">
        <f t="shared" si="745"/>
        <v>9.5000000000000001E-2</v>
      </c>
      <c r="BA1664" s="13">
        <f t="shared" si="746"/>
        <v>735000</v>
      </c>
      <c r="BB1664" s="17" t="s">
        <v>1853</v>
      </c>
      <c r="BC1664">
        <f>MATCH(BB1664,MONTHLY_INDEX!$A:$A,0)</f>
        <v>630</v>
      </c>
      <c r="BD1664">
        <f>MATCH(AU1664,MONTHLY_INDEX!$1:$1,0)</f>
        <v>80</v>
      </c>
      <c r="BE1664">
        <f>INDEX(MONTHLY_INDEX!$1:$1048576,Final!BC1664,Final!BD1664)</f>
        <v>111.6</v>
      </c>
      <c r="BF1664">
        <f>MATCH($BF$1,MONTHLY_INDEX!$1:$1,0)</f>
        <v>127</v>
      </c>
      <c r="BG1664">
        <f>INDEX(MONTHLY_INDEX!$1:$1048576,Final!BC1664,Final!BF1664)</f>
        <v>151.1</v>
      </c>
      <c r="BH1664" s="23">
        <f t="shared" si="768"/>
        <v>0.35394265232974914</v>
      </c>
      <c r="BI1664" s="14">
        <f t="shared" si="769"/>
        <v>995147.84946236562</v>
      </c>
      <c r="BJ1664" s="14">
        <f t="shared" si="770"/>
        <v>379451.2382162321</v>
      </c>
      <c r="BK1664" s="15">
        <f t="shared" si="750"/>
        <v>615696.61124613346</v>
      </c>
      <c r="BL1664" s="52">
        <v>0</v>
      </c>
      <c r="BM1664" s="15">
        <f t="shared" si="771"/>
        <v>615696.61124613346</v>
      </c>
    </row>
    <row r="1665" spans="1:65">
      <c r="A1665" s="8">
        <v>1663</v>
      </c>
      <c r="B1665" s="1" t="s">
        <v>44</v>
      </c>
      <c r="C1665" s="1">
        <v>1500</v>
      </c>
      <c r="D1665" s="1" t="s">
        <v>60</v>
      </c>
      <c r="E1665" s="1">
        <v>150000068</v>
      </c>
      <c r="F1665" s="1" t="s">
        <v>60</v>
      </c>
      <c r="G1665" s="1" t="s">
        <v>95</v>
      </c>
      <c r="H1665" s="1">
        <v>7</v>
      </c>
      <c r="I1665" s="1" t="s">
        <v>52</v>
      </c>
      <c r="J1665" s="1" t="s">
        <v>49</v>
      </c>
      <c r="K1665" s="1">
        <v>17406001</v>
      </c>
      <c r="L1665" s="1" t="s">
        <v>50</v>
      </c>
      <c r="M1665" s="1" t="s">
        <v>51</v>
      </c>
      <c r="N1665" s="1" t="s">
        <v>64</v>
      </c>
      <c r="O1665" s="1" t="s">
        <v>65</v>
      </c>
      <c r="P1665" s="1" t="s">
        <v>66</v>
      </c>
      <c r="Q1665" s="1" t="s">
        <v>67</v>
      </c>
      <c r="R1665" s="1" t="s">
        <v>87</v>
      </c>
      <c r="S1665" s="1" t="s">
        <v>88</v>
      </c>
      <c r="T1665" s="2">
        <v>43333</v>
      </c>
      <c r="U1665" s="2">
        <v>43333</v>
      </c>
      <c r="V1665" s="1" t="s">
        <v>52</v>
      </c>
      <c r="W1665" s="3">
        <v>1</v>
      </c>
      <c r="X1665" s="1" t="s">
        <v>53</v>
      </c>
      <c r="Y1665" s="4">
        <v>126000</v>
      </c>
      <c r="Z1665" s="4">
        <v>-16506</v>
      </c>
      <c r="AA1665" s="4">
        <v>0</v>
      </c>
      <c r="AB1665" s="4">
        <v>0</v>
      </c>
      <c r="AC1665" s="4">
        <v>0</v>
      </c>
      <c r="AD1665" s="4">
        <v>126000</v>
      </c>
      <c r="AE1665" s="5">
        <v>1685</v>
      </c>
      <c r="AF1665" s="1" t="s">
        <v>70</v>
      </c>
      <c r="AG1665" s="1" t="s">
        <v>71</v>
      </c>
      <c r="AH1665" s="1" t="s">
        <v>89</v>
      </c>
      <c r="AI1665" s="1" t="s">
        <v>57</v>
      </c>
      <c r="AJ1665" s="5">
        <v>10950</v>
      </c>
      <c r="AK1665" s="4">
        <v>-1307</v>
      </c>
      <c r="AL1665" s="4">
        <v>0</v>
      </c>
      <c r="AM1665" s="4">
        <v>0</v>
      </c>
      <c r="AN1665" s="4">
        <v>0</v>
      </c>
      <c r="AO1665" s="4">
        <v>-17813</v>
      </c>
      <c r="AP1665" s="4">
        <v>-17813</v>
      </c>
      <c r="AQ1665" s="4">
        <v>0</v>
      </c>
      <c r="AR1665" s="4">
        <v>108187</v>
      </c>
      <c r="AS1665" s="1" t="s">
        <v>52</v>
      </c>
      <c r="AT1665" s="9">
        <f t="shared" si="742"/>
        <v>43333</v>
      </c>
      <c r="AU1665" s="9">
        <f t="shared" si="743"/>
        <v>43313</v>
      </c>
      <c r="AV1665" s="9">
        <v>44798</v>
      </c>
      <c r="AW1665" s="11">
        <f t="shared" si="744"/>
        <v>4.0136986301369859</v>
      </c>
      <c r="AX1665">
        <v>25</v>
      </c>
      <c r="AY1665" s="12">
        <v>0.05</v>
      </c>
      <c r="AZ1665">
        <f t="shared" si="745"/>
        <v>3.7999999999999999E-2</v>
      </c>
      <c r="BA1665" s="13">
        <f t="shared" si="746"/>
        <v>126000</v>
      </c>
      <c r="BB1665" s="17" t="s">
        <v>2189</v>
      </c>
      <c r="BC1665">
        <f>MATCH(BB1665,MONTHLY_INDEX!$A:$A,0)</f>
        <v>798</v>
      </c>
      <c r="BD1665">
        <f>MATCH(AU1665,MONTHLY_INDEX!$1:$1,0)</f>
        <v>80</v>
      </c>
      <c r="BE1665">
        <f>INDEX(MONTHLY_INDEX!$1:$1048576,Final!BC1665,Final!BD1665)</f>
        <v>96</v>
      </c>
      <c r="BF1665">
        <f>MATCH($BF$1,MONTHLY_INDEX!$1:$1,0)</f>
        <v>127</v>
      </c>
      <c r="BG1665">
        <f>INDEX(MONTHLY_INDEX!$1:$1048576,Final!BC1665,Final!BF1665)</f>
        <v>95.3</v>
      </c>
      <c r="BH1665" s="23">
        <f t="shared" si="768"/>
        <v>-7.2916666666666963E-3</v>
      </c>
      <c r="BI1665" s="14">
        <f t="shared" si="769"/>
        <v>125081.25</v>
      </c>
      <c r="BJ1665" s="14">
        <f t="shared" si="770"/>
        <v>19077.460787671229</v>
      </c>
      <c r="BK1665" s="15">
        <f t="shared" si="750"/>
        <v>106003.78921232877</v>
      </c>
      <c r="BL1665" s="52">
        <v>0</v>
      </c>
      <c r="BM1665" s="15">
        <f t="shared" si="771"/>
        <v>106003.78921232877</v>
      </c>
    </row>
    <row r="1666" spans="1:65">
      <c r="A1666" s="8">
        <v>1664</v>
      </c>
      <c r="B1666" s="1" t="s">
        <v>44</v>
      </c>
      <c r="C1666" s="1">
        <v>1500</v>
      </c>
      <c r="D1666" s="1" t="s">
        <v>60</v>
      </c>
      <c r="E1666" s="1">
        <v>150000068</v>
      </c>
      <c r="F1666" s="1" t="s">
        <v>60</v>
      </c>
      <c r="G1666" s="1" t="s">
        <v>96</v>
      </c>
      <c r="H1666" s="1">
        <v>8</v>
      </c>
      <c r="I1666" s="1" t="s">
        <v>52</v>
      </c>
      <c r="J1666" s="1" t="s">
        <v>49</v>
      </c>
      <c r="K1666" s="1">
        <v>17406001</v>
      </c>
      <c r="L1666" s="1" t="s">
        <v>50</v>
      </c>
      <c r="M1666" s="1" t="s">
        <v>51</v>
      </c>
      <c r="N1666" s="1" t="s">
        <v>64</v>
      </c>
      <c r="O1666" s="1" t="s">
        <v>65</v>
      </c>
      <c r="P1666" s="1" t="s">
        <v>66</v>
      </c>
      <c r="Q1666" s="1" t="s">
        <v>67</v>
      </c>
      <c r="R1666" s="1" t="s">
        <v>87</v>
      </c>
      <c r="S1666" s="1" t="s">
        <v>88</v>
      </c>
      <c r="T1666" s="2">
        <v>43333</v>
      </c>
      <c r="U1666" s="2">
        <v>43333</v>
      </c>
      <c r="V1666" s="1" t="s">
        <v>52</v>
      </c>
      <c r="W1666" s="3">
        <v>1</v>
      </c>
      <c r="X1666" s="1" t="s">
        <v>53</v>
      </c>
      <c r="Y1666" s="4">
        <v>29327302</v>
      </c>
      <c r="Z1666" s="4">
        <v>-3841988</v>
      </c>
      <c r="AA1666" s="4">
        <v>0</v>
      </c>
      <c r="AB1666" s="4">
        <v>0</v>
      </c>
      <c r="AC1666" s="4">
        <v>0</v>
      </c>
      <c r="AD1666" s="4">
        <v>29327302</v>
      </c>
      <c r="AE1666" s="5">
        <v>1685</v>
      </c>
      <c r="AF1666" s="1" t="s">
        <v>70</v>
      </c>
      <c r="AG1666" s="1" t="s">
        <v>71</v>
      </c>
      <c r="AH1666" s="1" t="s">
        <v>89</v>
      </c>
      <c r="AI1666" s="1" t="s">
        <v>57</v>
      </c>
      <c r="AJ1666" s="5">
        <v>10950</v>
      </c>
      <c r="AK1666" s="4">
        <v>-304227</v>
      </c>
      <c r="AL1666" s="4">
        <v>0</v>
      </c>
      <c r="AM1666" s="4">
        <v>0</v>
      </c>
      <c r="AN1666" s="4">
        <v>0</v>
      </c>
      <c r="AO1666" s="4">
        <v>-4146215</v>
      </c>
      <c r="AP1666" s="4">
        <v>-4146215</v>
      </c>
      <c r="AQ1666" s="4">
        <v>0</v>
      </c>
      <c r="AR1666" s="4">
        <v>25181087</v>
      </c>
      <c r="AS1666" s="1" t="s">
        <v>52</v>
      </c>
      <c r="AT1666" s="9">
        <f t="shared" si="742"/>
        <v>43333</v>
      </c>
      <c r="AU1666" s="9">
        <f t="shared" si="743"/>
        <v>43313</v>
      </c>
      <c r="AV1666" s="9">
        <v>44798</v>
      </c>
      <c r="AW1666" s="11">
        <f t="shared" si="744"/>
        <v>4.0136986301369859</v>
      </c>
      <c r="AX1666">
        <v>25</v>
      </c>
      <c r="AY1666" s="12">
        <v>0.05</v>
      </c>
      <c r="AZ1666">
        <f t="shared" si="745"/>
        <v>3.7999999999999999E-2</v>
      </c>
      <c r="BA1666" s="13">
        <f t="shared" si="746"/>
        <v>29327302</v>
      </c>
      <c r="BB1666" s="17" t="s">
        <v>2189</v>
      </c>
      <c r="BC1666">
        <f>MATCH(BB1666,MONTHLY_INDEX!$A:$A,0)</f>
        <v>798</v>
      </c>
      <c r="BD1666">
        <f>MATCH(AU1666,MONTHLY_INDEX!$1:$1,0)</f>
        <v>80</v>
      </c>
      <c r="BE1666">
        <f>INDEX(MONTHLY_INDEX!$1:$1048576,Final!BC1666,Final!BD1666)</f>
        <v>96</v>
      </c>
      <c r="BF1666">
        <f>MATCH($BF$1,MONTHLY_INDEX!$1:$1,0)</f>
        <v>127</v>
      </c>
      <c r="BG1666">
        <f>INDEX(MONTHLY_INDEX!$1:$1048576,Final!BC1666,Final!BF1666)</f>
        <v>95.3</v>
      </c>
      <c r="BH1666" s="23">
        <f t="shared" si="768"/>
        <v>-7.2916666666666963E-3</v>
      </c>
      <c r="BI1666" s="14">
        <f t="shared" si="769"/>
        <v>29113457.089583334</v>
      </c>
      <c r="BJ1666" s="14">
        <f t="shared" si="770"/>
        <v>4440400.4278824767</v>
      </c>
      <c r="BK1666" s="15">
        <f t="shared" si="750"/>
        <v>24673056.661700856</v>
      </c>
      <c r="BL1666" s="52">
        <v>0</v>
      </c>
      <c r="BM1666" s="15">
        <f t="shared" si="771"/>
        <v>24673056.661700856</v>
      </c>
    </row>
    <row r="1667" spans="1:65">
      <c r="A1667" s="8">
        <v>1665</v>
      </c>
      <c r="B1667" s="1" t="s">
        <v>44</v>
      </c>
      <c r="C1667" s="1">
        <v>1500</v>
      </c>
      <c r="D1667" s="1" t="s">
        <v>60</v>
      </c>
      <c r="E1667" s="1">
        <v>150000068</v>
      </c>
      <c r="F1667" s="1" t="s">
        <v>60</v>
      </c>
      <c r="G1667" s="1" t="s">
        <v>97</v>
      </c>
      <c r="H1667" s="1">
        <v>9</v>
      </c>
      <c r="I1667" s="1" t="s">
        <v>52</v>
      </c>
      <c r="J1667" s="1" t="s">
        <v>49</v>
      </c>
      <c r="K1667" s="1">
        <v>17406001</v>
      </c>
      <c r="L1667" s="1" t="s">
        <v>50</v>
      </c>
      <c r="M1667" s="1" t="s">
        <v>51</v>
      </c>
      <c r="N1667" s="1" t="s">
        <v>64</v>
      </c>
      <c r="O1667" s="1" t="s">
        <v>65</v>
      </c>
      <c r="P1667" s="1" t="s">
        <v>66</v>
      </c>
      <c r="Q1667" s="1" t="s">
        <v>67</v>
      </c>
      <c r="R1667" s="1" t="s">
        <v>87</v>
      </c>
      <c r="S1667" s="1" t="s">
        <v>88</v>
      </c>
      <c r="T1667" s="2">
        <v>43333</v>
      </c>
      <c r="U1667" s="2">
        <v>43333</v>
      </c>
      <c r="V1667" s="1" t="s">
        <v>52</v>
      </c>
      <c r="W1667" s="3">
        <v>1</v>
      </c>
      <c r="X1667" s="1" t="s">
        <v>53</v>
      </c>
      <c r="Y1667" s="4">
        <v>1517250</v>
      </c>
      <c r="Z1667" s="4">
        <v>-198765</v>
      </c>
      <c r="AA1667" s="4">
        <v>0</v>
      </c>
      <c r="AB1667" s="4">
        <v>0</v>
      </c>
      <c r="AC1667" s="4">
        <v>0</v>
      </c>
      <c r="AD1667" s="4">
        <v>1517250</v>
      </c>
      <c r="AE1667" s="5">
        <v>1685</v>
      </c>
      <c r="AF1667" s="1" t="s">
        <v>70</v>
      </c>
      <c r="AG1667" s="1" t="s">
        <v>71</v>
      </c>
      <c r="AH1667" s="1" t="s">
        <v>89</v>
      </c>
      <c r="AI1667" s="1" t="s">
        <v>57</v>
      </c>
      <c r="AJ1667" s="5">
        <v>10950</v>
      </c>
      <c r="AK1667" s="4">
        <v>-15739</v>
      </c>
      <c r="AL1667" s="4">
        <v>0</v>
      </c>
      <c r="AM1667" s="4">
        <v>0</v>
      </c>
      <c r="AN1667" s="4">
        <v>0</v>
      </c>
      <c r="AO1667" s="4">
        <v>-214504</v>
      </c>
      <c r="AP1667" s="4">
        <v>-214504</v>
      </c>
      <c r="AQ1667" s="4">
        <v>0</v>
      </c>
      <c r="AR1667" s="4">
        <v>1302746</v>
      </c>
      <c r="AS1667" s="1" t="s">
        <v>52</v>
      </c>
      <c r="AT1667" s="9">
        <f t="shared" si="742"/>
        <v>43333</v>
      </c>
      <c r="AU1667" s="9">
        <f t="shared" si="743"/>
        <v>43313</v>
      </c>
      <c r="AV1667" s="9">
        <v>44798</v>
      </c>
      <c r="AW1667" s="11">
        <f t="shared" si="744"/>
        <v>4.0136986301369859</v>
      </c>
      <c r="AX1667">
        <v>15</v>
      </c>
      <c r="AY1667" s="12">
        <v>0.05</v>
      </c>
      <c r="AZ1667">
        <f t="shared" si="745"/>
        <v>6.3333333333333325E-2</v>
      </c>
      <c r="BA1667" s="13">
        <f t="shared" si="746"/>
        <v>1517250</v>
      </c>
      <c r="BB1667" s="17" t="s">
        <v>1941</v>
      </c>
      <c r="BC1667">
        <f>MATCH(BB1667,MONTHLY_INDEX!$A:$A,0)</f>
        <v>674</v>
      </c>
      <c r="BD1667">
        <f>MATCH(AU1667,MONTHLY_INDEX!$1:$1,0)</f>
        <v>80</v>
      </c>
      <c r="BE1667">
        <f>INDEX(MONTHLY_INDEX!$1:$1048576,Final!BC1667,Final!BD1667)</f>
        <v>105.1</v>
      </c>
      <c r="BF1667">
        <f>MATCH($BF$1,MONTHLY_INDEX!$1:$1,0)</f>
        <v>127</v>
      </c>
      <c r="BG1667">
        <f>INDEX(MONTHLY_INDEX!$1:$1048576,Final!BC1667,Final!BF1667)</f>
        <v>122.8</v>
      </c>
      <c r="BH1667" s="23">
        <f t="shared" si="768"/>
        <v>0.16841103710751668</v>
      </c>
      <c r="BI1667" s="14">
        <f t="shared" si="769"/>
        <v>1772771.6460513796</v>
      </c>
      <c r="BJ1667" s="14">
        <f t="shared" si="770"/>
        <v>450640.17139580037</v>
      </c>
      <c r="BK1667" s="15">
        <f t="shared" si="750"/>
        <v>1322131.4746555793</v>
      </c>
      <c r="BL1667" s="52">
        <v>0</v>
      </c>
      <c r="BM1667" s="15">
        <f t="shared" si="771"/>
        <v>1322131.4746555793</v>
      </c>
    </row>
    <row r="1668" spans="1:65">
      <c r="A1668" s="8">
        <v>1666</v>
      </c>
      <c r="B1668" s="1" t="s">
        <v>44</v>
      </c>
      <c r="C1668" s="1">
        <v>1500</v>
      </c>
      <c r="D1668" s="1" t="s">
        <v>60</v>
      </c>
      <c r="E1668" s="1">
        <v>150000068</v>
      </c>
      <c r="F1668" s="1" t="s">
        <v>60</v>
      </c>
      <c r="G1668" s="1" t="s">
        <v>98</v>
      </c>
      <c r="H1668" s="1">
        <v>10</v>
      </c>
      <c r="I1668" s="1" t="s">
        <v>52</v>
      </c>
      <c r="J1668" s="1" t="s">
        <v>49</v>
      </c>
      <c r="K1668" s="1">
        <v>17406001</v>
      </c>
      <c r="L1668" s="1" t="s">
        <v>50</v>
      </c>
      <c r="M1668" s="1" t="s">
        <v>51</v>
      </c>
      <c r="N1668" s="1" t="s">
        <v>64</v>
      </c>
      <c r="O1668" s="1" t="s">
        <v>65</v>
      </c>
      <c r="P1668" s="1" t="s">
        <v>66</v>
      </c>
      <c r="Q1668" s="1" t="s">
        <v>67</v>
      </c>
      <c r="R1668" s="1" t="s">
        <v>87</v>
      </c>
      <c r="S1668" s="1" t="s">
        <v>88</v>
      </c>
      <c r="T1668" s="2">
        <v>43333</v>
      </c>
      <c r="U1668" s="2">
        <v>43333</v>
      </c>
      <c r="V1668" s="1" t="s">
        <v>52</v>
      </c>
      <c r="W1668" s="3">
        <v>1</v>
      </c>
      <c r="X1668" s="1" t="s">
        <v>53</v>
      </c>
      <c r="Y1668" s="4">
        <v>312900</v>
      </c>
      <c r="Z1668" s="4">
        <v>-40991</v>
      </c>
      <c r="AA1668" s="4">
        <v>0</v>
      </c>
      <c r="AB1668" s="4">
        <v>0</v>
      </c>
      <c r="AC1668" s="4">
        <v>0</v>
      </c>
      <c r="AD1668" s="4">
        <v>312900</v>
      </c>
      <c r="AE1668" s="5">
        <v>1685</v>
      </c>
      <c r="AF1668" s="1" t="s">
        <v>70</v>
      </c>
      <c r="AG1668" s="1" t="s">
        <v>71</v>
      </c>
      <c r="AH1668" s="1" t="s">
        <v>89</v>
      </c>
      <c r="AI1668" s="1" t="s">
        <v>57</v>
      </c>
      <c r="AJ1668" s="5">
        <v>10950</v>
      </c>
      <c r="AK1668" s="4">
        <v>-3246</v>
      </c>
      <c r="AL1668" s="4">
        <v>0</v>
      </c>
      <c r="AM1668" s="4">
        <v>0</v>
      </c>
      <c r="AN1668" s="4">
        <v>0</v>
      </c>
      <c r="AO1668" s="4">
        <v>-44237</v>
      </c>
      <c r="AP1668" s="4">
        <v>-44237</v>
      </c>
      <c r="AQ1668" s="4">
        <v>0</v>
      </c>
      <c r="AR1668" s="4">
        <v>268663</v>
      </c>
      <c r="AS1668" s="1" t="s">
        <v>52</v>
      </c>
      <c r="AT1668" s="9">
        <f t="shared" ref="AT1668:AT1731" si="772">T1668</f>
        <v>43333</v>
      </c>
      <c r="AU1668" s="9">
        <f t="shared" ref="AU1668:AU1731" si="773">DATE(YEAR(AT1668),MONTH(AT1668),DAY(1))</f>
        <v>43313</v>
      </c>
      <c r="AV1668" s="9">
        <v>44798</v>
      </c>
      <c r="AW1668" s="11">
        <f t="shared" ref="AW1668:AW1731" si="774">(AV1668-AT1668)/365</f>
        <v>4.0136986301369859</v>
      </c>
      <c r="AX1668">
        <v>10</v>
      </c>
      <c r="AY1668" s="12">
        <v>0.05</v>
      </c>
      <c r="AZ1668">
        <f t="shared" ref="AZ1668:AZ1731" si="775">(1-AY1668)/AX1668</f>
        <v>9.5000000000000001E-2</v>
      </c>
      <c r="BA1668" s="13">
        <f t="shared" ref="BA1668:BA1731" si="776">Y1668</f>
        <v>312900</v>
      </c>
      <c r="BB1668" s="17" t="s">
        <v>2189</v>
      </c>
      <c r="BC1668">
        <f>MATCH(BB1668,MONTHLY_INDEX!$A:$A,0)</f>
        <v>798</v>
      </c>
      <c r="BD1668">
        <f>MATCH(AU1668,MONTHLY_INDEX!$1:$1,0)</f>
        <v>80</v>
      </c>
      <c r="BE1668">
        <f>INDEX(MONTHLY_INDEX!$1:$1048576,Final!BC1668,Final!BD1668)</f>
        <v>96</v>
      </c>
      <c r="BF1668">
        <f>MATCH($BF$1,MONTHLY_INDEX!$1:$1,0)</f>
        <v>127</v>
      </c>
      <c r="BG1668">
        <f>INDEX(MONTHLY_INDEX!$1:$1048576,Final!BC1668,Final!BF1668)</f>
        <v>95.3</v>
      </c>
      <c r="BH1668" s="23">
        <f t="shared" si="768"/>
        <v>-7.2916666666666963E-3</v>
      </c>
      <c r="BI1668" s="14">
        <f t="shared" si="769"/>
        <v>310618.4375</v>
      </c>
      <c r="BJ1668" s="14">
        <f t="shared" si="770"/>
        <v>118439.2357234589</v>
      </c>
      <c r="BK1668" s="15">
        <f t="shared" ref="BK1668:BK1730" si="777">MAX(BI1668-BJ1668,0)</f>
        <v>192179.2017765411</v>
      </c>
      <c r="BL1668" s="52">
        <v>0</v>
      </c>
      <c r="BM1668" s="15">
        <f t="shared" si="771"/>
        <v>192179.2017765411</v>
      </c>
    </row>
    <row r="1669" spans="1:65">
      <c r="A1669" s="8">
        <v>1667</v>
      </c>
      <c r="B1669" s="1" t="s">
        <v>44</v>
      </c>
      <c r="C1669" s="1">
        <v>1500</v>
      </c>
      <c r="D1669" s="1" t="s">
        <v>60</v>
      </c>
      <c r="E1669" s="1">
        <v>150000068</v>
      </c>
      <c r="F1669" s="1" t="s">
        <v>60</v>
      </c>
      <c r="G1669" s="1" t="s">
        <v>99</v>
      </c>
      <c r="H1669" s="1">
        <v>11</v>
      </c>
      <c r="I1669" s="1" t="s">
        <v>52</v>
      </c>
      <c r="J1669" s="1" t="s">
        <v>49</v>
      </c>
      <c r="K1669" s="1">
        <v>17406001</v>
      </c>
      <c r="L1669" s="1" t="s">
        <v>50</v>
      </c>
      <c r="M1669" s="1" t="s">
        <v>51</v>
      </c>
      <c r="N1669" s="1" t="s">
        <v>64</v>
      </c>
      <c r="O1669" s="1" t="s">
        <v>65</v>
      </c>
      <c r="P1669" s="1" t="s">
        <v>66</v>
      </c>
      <c r="Q1669" s="1" t="s">
        <v>67</v>
      </c>
      <c r="R1669" s="1" t="s">
        <v>87</v>
      </c>
      <c r="S1669" s="1" t="s">
        <v>88</v>
      </c>
      <c r="T1669" s="2">
        <v>43333</v>
      </c>
      <c r="U1669" s="2">
        <v>43333</v>
      </c>
      <c r="V1669" s="1" t="s">
        <v>52</v>
      </c>
      <c r="W1669" s="3">
        <v>1</v>
      </c>
      <c r="X1669" s="1" t="s">
        <v>53</v>
      </c>
      <c r="Y1669" s="4">
        <v>1174950</v>
      </c>
      <c r="Z1669" s="4">
        <v>-153922</v>
      </c>
      <c r="AA1669" s="4">
        <v>0</v>
      </c>
      <c r="AB1669" s="4">
        <v>0</v>
      </c>
      <c r="AC1669" s="4">
        <v>0</v>
      </c>
      <c r="AD1669" s="4">
        <v>1174950</v>
      </c>
      <c r="AE1669" s="5">
        <v>1685</v>
      </c>
      <c r="AF1669" s="1" t="s">
        <v>70</v>
      </c>
      <c r="AG1669" s="1" t="s">
        <v>71</v>
      </c>
      <c r="AH1669" s="1" t="s">
        <v>89</v>
      </c>
      <c r="AI1669" s="1" t="s">
        <v>57</v>
      </c>
      <c r="AJ1669" s="5">
        <v>10950</v>
      </c>
      <c r="AK1669" s="4">
        <v>-12188</v>
      </c>
      <c r="AL1669" s="4">
        <v>0</v>
      </c>
      <c r="AM1669" s="4">
        <v>0</v>
      </c>
      <c r="AN1669" s="4">
        <v>0</v>
      </c>
      <c r="AO1669" s="4">
        <v>-166110</v>
      </c>
      <c r="AP1669" s="4">
        <v>-166110</v>
      </c>
      <c r="AQ1669" s="4">
        <v>0</v>
      </c>
      <c r="AR1669" s="4">
        <v>1008840</v>
      </c>
      <c r="AS1669" s="1" t="s">
        <v>52</v>
      </c>
      <c r="AT1669" s="9">
        <f t="shared" si="772"/>
        <v>43333</v>
      </c>
      <c r="AU1669" s="9">
        <f t="shared" si="773"/>
        <v>43313</v>
      </c>
      <c r="AV1669" s="9">
        <v>44798</v>
      </c>
      <c r="AW1669" s="11">
        <f t="shared" si="774"/>
        <v>4.0136986301369859</v>
      </c>
      <c r="AX1669">
        <v>10</v>
      </c>
      <c r="AY1669" s="12">
        <v>0.05</v>
      </c>
      <c r="AZ1669">
        <f t="shared" si="775"/>
        <v>9.5000000000000001E-2</v>
      </c>
      <c r="BA1669" s="13">
        <f t="shared" si="776"/>
        <v>1174950</v>
      </c>
      <c r="BB1669" s="17" t="s">
        <v>2189</v>
      </c>
      <c r="BC1669">
        <f>MATCH(BB1669,MONTHLY_INDEX!$A:$A,0)</f>
        <v>798</v>
      </c>
      <c r="BD1669">
        <f>MATCH(AU1669,MONTHLY_INDEX!$1:$1,0)</f>
        <v>80</v>
      </c>
      <c r="BE1669">
        <f>INDEX(MONTHLY_INDEX!$1:$1048576,Final!BC1669,Final!BD1669)</f>
        <v>96</v>
      </c>
      <c r="BF1669">
        <f>MATCH($BF$1,MONTHLY_INDEX!$1:$1,0)</f>
        <v>127</v>
      </c>
      <c r="BG1669">
        <f>INDEX(MONTHLY_INDEX!$1:$1048576,Final!BC1669,Final!BF1669)</f>
        <v>95.3</v>
      </c>
      <c r="BH1669" s="23">
        <f t="shared" si="768"/>
        <v>-7.2916666666666963E-3</v>
      </c>
      <c r="BI1669" s="14">
        <f t="shared" si="769"/>
        <v>1166382.65625</v>
      </c>
      <c r="BJ1669" s="14">
        <f t="shared" si="770"/>
        <v>444743.30461258558</v>
      </c>
      <c r="BK1669" s="15">
        <f t="shared" si="777"/>
        <v>721639.35163741442</v>
      </c>
      <c r="BL1669" s="52">
        <v>0</v>
      </c>
      <c r="BM1669" s="15">
        <f t="shared" si="771"/>
        <v>721639.35163741442</v>
      </c>
    </row>
    <row r="1670" spans="1:65">
      <c r="A1670" s="8">
        <v>1668</v>
      </c>
      <c r="B1670" s="1" t="s">
        <v>44</v>
      </c>
      <c r="C1670" s="1">
        <v>1500</v>
      </c>
      <c r="D1670" s="1" t="s">
        <v>60</v>
      </c>
      <c r="E1670" s="1">
        <v>150000068</v>
      </c>
      <c r="F1670" s="1" t="s">
        <v>60</v>
      </c>
      <c r="G1670" s="1" t="s">
        <v>100</v>
      </c>
      <c r="H1670" s="1">
        <v>12</v>
      </c>
      <c r="I1670" s="1" t="s">
        <v>52</v>
      </c>
      <c r="J1670" s="1" t="s">
        <v>49</v>
      </c>
      <c r="K1670" s="1">
        <v>17406001</v>
      </c>
      <c r="L1670" s="1" t="s">
        <v>50</v>
      </c>
      <c r="M1670" s="1" t="s">
        <v>51</v>
      </c>
      <c r="N1670" s="1" t="s">
        <v>64</v>
      </c>
      <c r="O1670" s="1" t="s">
        <v>65</v>
      </c>
      <c r="P1670" s="1" t="s">
        <v>66</v>
      </c>
      <c r="Q1670" s="1" t="s">
        <v>67</v>
      </c>
      <c r="R1670" s="1" t="s">
        <v>87</v>
      </c>
      <c r="S1670" s="1" t="s">
        <v>88</v>
      </c>
      <c r="T1670" s="2">
        <v>43333</v>
      </c>
      <c r="U1670" s="2">
        <v>43333</v>
      </c>
      <c r="V1670" s="1" t="s">
        <v>52</v>
      </c>
      <c r="W1670" s="3">
        <v>1</v>
      </c>
      <c r="X1670" s="1" t="s">
        <v>53</v>
      </c>
      <c r="Y1670" s="4">
        <v>582750</v>
      </c>
      <c r="Z1670" s="4">
        <v>-76342</v>
      </c>
      <c r="AA1670" s="4">
        <v>0</v>
      </c>
      <c r="AB1670" s="4">
        <v>0</v>
      </c>
      <c r="AC1670" s="4">
        <v>0</v>
      </c>
      <c r="AD1670" s="4">
        <v>582750</v>
      </c>
      <c r="AE1670" s="5">
        <v>1685</v>
      </c>
      <c r="AF1670" s="1" t="s">
        <v>70</v>
      </c>
      <c r="AG1670" s="1" t="s">
        <v>71</v>
      </c>
      <c r="AH1670" s="1" t="s">
        <v>89</v>
      </c>
      <c r="AI1670" s="1" t="s">
        <v>57</v>
      </c>
      <c r="AJ1670" s="5">
        <v>10950</v>
      </c>
      <c r="AK1670" s="4">
        <v>-6045</v>
      </c>
      <c r="AL1670" s="4">
        <v>0</v>
      </c>
      <c r="AM1670" s="4">
        <v>0</v>
      </c>
      <c r="AN1670" s="4">
        <v>0</v>
      </c>
      <c r="AO1670" s="4">
        <v>-82387</v>
      </c>
      <c r="AP1670" s="4">
        <v>-82387</v>
      </c>
      <c r="AQ1670" s="4">
        <v>0</v>
      </c>
      <c r="AR1670" s="4">
        <v>500363</v>
      </c>
      <c r="AS1670" s="1" t="s">
        <v>52</v>
      </c>
      <c r="AT1670" s="9">
        <f t="shared" si="772"/>
        <v>43333</v>
      </c>
      <c r="AU1670" s="9">
        <f t="shared" si="773"/>
        <v>43313</v>
      </c>
      <c r="AV1670" s="9">
        <v>44798</v>
      </c>
      <c r="AW1670" s="11">
        <f t="shared" si="774"/>
        <v>4.0136986301369859</v>
      </c>
      <c r="AX1670">
        <v>10</v>
      </c>
      <c r="AY1670" s="12">
        <v>0.05</v>
      </c>
      <c r="AZ1670">
        <f t="shared" si="775"/>
        <v>9.5000000000000001E-2</v>
      </c>
      <c r="BA1670" s="13">
        <f t="shared" si="776"/>
        <v>582750</v>
      </c>
      <c r="BB1670" s="17" t="s">
        <v>1973</v>
      </c>
      <c r="BC1670">
        <f>MATCH(BB1670,MONTHLY_INDEX!$A:$A,0)</f>
        <v>690</v>
      </c>
      <c r="BD1670">
        <f>MATCH(AU1670,MONTHLY_INDEX!$1:$1,0)</f>
        <v>80</v>
      </c>
      <c r="BE1670">
        <f>INDEX(MONTHLY_INDEX!$1:$1048576,Final!BC1670,Final!BD1670)</f>
        <v>110</v>
      </c>
      <c r="BF1670">
        <f>MATCH($BF$1,MONTHLY_INDEX!$1:$1,0)</f>
        <v>127</v>
      </c>
      <c r="BG1670">
        <f>INDEX(MONTHLY_INDEX!$1:$1048576,Final!BC1670,Final!BF1670)</f>
        <v>145.69999999999999</v>
      </c>
      <c r="BH1670" s="23">
        <f t="shared" si="768"/>
        <v>0.32454545454545441</v>
      </c>
      <c r="BI1670" s="14">
        <f t="shared" si="769"/>
        <v>771878.86363636365</v>
      </c>
      <c r="BJ1670" s="14">
        <f t="shared" si="770"/>
        <v>294318.46807285177</v>
      </c>
      <c r="BK1670" s="15">
        <f t="shared" si="777"/>
        <v>477560.39556351188</v>
      </c>
      <c r="BL1670" s="52">
        <v>0</v>
      </c>
      <c r="BM1670" s="15">
        <f t="shared" si="771"/>
        <v>477560.39556351188</v>
      </c>
    </row>
    <row r="1671" spans="1:65">
      <c r="A1671" s="8">
        <v>1669</v>
      </c>
      <c r="B1671" s="1" t="s">
        <v>44</v>
      </c>
      <c r="C1671" s="1">
        <v>1500</v>
      </c>
      <c r="D1671" s="1" t="s">
        <v>60</v>
      </c>
      <c r="E1671" s="1">
        <v>150000068</v>
      </c>
      <c r="F1671" s="1" t="s">
        <v>60</v>
      </c>
      <c r="G1671" s="1" t="s">
        <v>101</v>
      </c>
      <c r="H1671" s="1">
        <v>13</v>
      </c>
      <c r="I1671" s="1" t="s">
        <v>52</v>
      </c>
      <c r="J1671" s="1" t="s">
        <v>49</v>
      </c>
      <c r="K1671" s="1">
        <v>17406001</v>
      </c>
      <c r="L1671" s="1" t="s">
        <v>50</v>
      </c>
      <c r="M1671" s="1" t="s">
        <v>51</v>
      </c>
      <c r="N1671" s="1" t="s">
        <v>64</v>
      </c>
      <c r="O1671" s="1" t="s">
        <v>65</v>
      </c>
      <c r="P1671" s="1" t="s">
        <v>66</v>
      </c>
      <c r="Q1671" s="1" t="s">
        <v>67</v>
      </c>
      <c r="R1671" s="1" t="s">
        <v>87</v>
      </c>
      <c r="S1671" s="1" t="s">
        <v>88</v>
      </c>
      <c r="T1671" s="2">
        <v>43333</v>
      </c>
      <c r="U1671" s="2">
        <v>43333</v>
      </c>
      <c r="V1671" s="1" t="s">
        <v>52</v>
      </c>
      <c r="W1671" s="3">
        <v>1</v>
      </c>
      <c r="X1671" s="1" t="s">
        <v>53</v>
      </c>
      <c r="Y1671" s="4">
        <v>9976171</v>
      </c>
      <c r="Z1671" s="4">
        <v>-1306915</v>
      </c>
      <c r="AA1671" s="4">
        <v>0</v>
      </c>
      <c r="AB1671" s="4">
        <v>0</v>
      </c>
      <c r="AC1671" s="4">
        <v>0</v>
      </c>
      <c r="AD1671" s="4">
        <v>9976171</v>
      </c>
      <c r="AE1671" s="5">
        <v>1685</v>
      </c>
      <c r="AF1671" s="1" t="s">
        <v>70</v>
      </c>
      <c r="AG1671" s="1" t="s">
        <v>71</v>
      </c>
      <c r="AH1671" s="1" t="s">
        <v>89</v>
      </c>
      <c r="AI1671" s="1" t="s">
        <v>57</v>
      </c>
      <c r="AJ1671" s="5">
        <v>10950</v>
      </c>
      <c r="AK1671" s="4">
        <v>-103488</v>
      </c>
      <c r="AL1671" s="4">
        <v>0</v>
      </c>
      <c r="AM1671" s="4">
        <v>0</v>
      </c>
      <c r="AN1671" s="4">
        <v>0</v>
      </c>
      <c r="AO1671" s="4">
        <v>-1410403</v>
      </c>
      <c r="AP1671" s="4">
        <v>-1410403</v>
      </c>
      <c r="AQ1671" s="4">
        <v>0</v>
      </c>
      <c r="AR1671" s="4">
        <v>8565768</v>
      </c>
      <c r="AS1671" s="1" t="s">
        <v>52</v>
      </c>
      <c r="AT1671" s="9">
        <f t="shared" si="772"/>
        <v>43333</v>
      </c>
      <c r="AU1671" s="9">
        <f t="shared" si="773"/>
        <v>43313</v>
      </c>
      <c r="AV1671" s="9">
        <v>44798</v>
      </c>
      <c r="AW1671" s="11">
        <f t="shared" si="774"/>
        <v>4.0136986301369859</v>
      </c>
      <c r="AX1671">
        <v>25</v>
      </c>
      <c r="AY1671" s="12">
        <v>0.05</v>
      </c>
      <c r="AZ1671">
        <f t="shared" si="775"/>
        <v>3.7999999999999999E-2</v>
      </c>
      <c r="BA1671" s="13">
        <f t="shared" si="776"/>
        <v>9976171</v>
      </c>
      <c r="BB1671" s="17" t="s">
        <v>2189</v>
      </c>
      <c r="BC1671">
        <f>MATCH(BB1671,MONTHLY_INDEX!$A:$A,0)</f>
        <v>798</v>
      </c>
      <c r="BD1671">
        <f>MATCH(AU1671,MONTHLY_INDEX!$1:$1,0)</f>
        <v>80</v>
      </c>
      <c r="BE1671">
        <f>INDEX(MONTHLY_INDEX!$1:$1048576,Final!BC1671,Final!BD1671)</f>
        <v>96</v>
      </c>
      <c r="BF1671">
        <f>MATCH($BF$1,MONTHLY_INDEX!$1:$1,0)</f>
        <v>127</v>
      </c>
      <c r="BG1671">
        <f>INDEX(MONTHLY_INDEX!$1:$1048576,Final!BC1671,Final!BF1671)</f>
        <v>95.3</v>
      </c>
      <c r="BH1671" s="23">
        <f t="shared" si="768"/>
        <v>-7.2916666666666963E-3</v>
      </c>
      <c r="BI1671" s="14">
        <f t="shared" si="769"/>
        <v>9903428.0864583328</v>
      </c>
      <c r="BJ1671" s="14">
        <f t="shared" si="770"/>
        <v>1510476.2782825625</v>
      </c>
      <c r="BK1671" s="15">
        <f t="shared" si="777"/>
        <v>8392951.8081757706</v>
      </c>
      <c r="BL1671" s="52">
        <v>0</v>
      </c>
      <c r="BM1671" s="15">
        <f t="shared" si="771"/>
        <v>8392951.8081757706</v>
      </c>
    </row>
    <row r="1672" spans="1:65">
      <c r="A1672" s="8">
        <v>1670</v>
      </c>
      <c r="B1672" s="1" t="s">
        <v>44</v>
      </c>
      <c r="C1672" s="1">
        <v>1500</v>
      </c>
      <c r="D1672" s="1" t="s">
        <v>60</v>
      </c>
      <c r="E1672" s="1">
        <v>150000068</v>
      </c>
      <c r="F1672" s="1" t="s">
        <v>60</v>
      </c>
      <c r="G1672" s="1" t="s">
        <v>102</v>
      </c>
      <c r="H1672" s="1">
        <v>14</v>
      </c>
      <c r="I1672" s="1" t="s">
        <v>52</v>
      </c>
      <c r="J1672" s="1" t="s">
        <v>49</v>
      </c>
      <c r="K1672" s="1">
        <v>17406001</v>
      </c>
      <c r="L1672" s="1" t="s">
        <v>50</v>
      </c>
      <c r="M1672" s="1" t="s">
        <v>51</v>
      </c>
      <c r="N1672" s="1" t="s">
        <v>64</v>
      </c>
      <c r="O1672" s="1" t="s">
        <v>65</v>
      </c>
      <c r="P1672" s="1" t="s">
        <v>66</v>
      </c>
      <c r="Q1672" s="1" t="s">
        <v>67</v>
      </c>
      <c r="R1672" s="1" t="s">
        <v>87</v>
      </c>
      <c r="S1672" s="1" t="s">
        <v>88</v>
      </c>
      <c r="T1672" s="2">
        <v>43333</v>
      </c>
      <c r="U1672" s="2">
        <v>43333</v>
      </c>
      <c r="V1672" s="1" t="s">
        <v>52</v>
      </c>
      <c r="W1672" s="3">
        <v>1</v>
      </c>
      <c r="X1672" s="1" t="s">
        <v>53</v>
      </c>
      <c r="Y1672" s="4">
        <v>21103901</v>
      </c>
      <c r="Z1672" s="4">
        <v>-2764690</v>
      </c>
      <c r="AA1672" s="4">
        <v>0</v>
      </c>
      <c r="AB1672" s="4">
        <v>0</v>
      </c>
      <c r="AC1672" s="4">
        <v>0</v>
      </c>
      <c r="AD1672" s="4">
        <v>21103901</v>
      </c>
      <c r="AE1672" s="5">
        <v>1685</v>
      </c>
      <c r="AF1672" s="1" t="s">
        <v>70</v>
      </c>
      <c r="AG1672" s="1" t="s">
        <v>71</v>
      </c>
      <c r="AH1672" s="1" t="s">
        <v>89</v>
      </c>
      <c r="AI1672" s="1" t="s">
        <v>57</v>
      </c>
      <c r="AJ1672" s="5">
        <v>10950</v>
      </c>
      <c r="AK1672" s="4">
        <v>-218921</v>
      </c>
      <c r="AL1672" s="4">
        <v>0</v>
      </c>
      <c r="AM1672" s="4">
        <v>0</v>
      </c>
      <c r="AN1672" s="4">
        <v>0</v>
      </c>
      <c r="AO1672" s="4">
        <v>-2983611</v>
      </c>
      <c r="AP1672" s="4">
        <v>-2983611</v>
      </c>
      <c r="AQ1672" s="4">
        <v>0</v>
      </c>
      <c r="AR1672" s="4">
        <v>18120290</v>
      </c>
      <c r="AS1672" s="1" t="s">
        <v>52</v>
      </c>
      <c r="AT1672" s="9">
        <f t="shared" si="772"/>
        <v>43333</v>
      </c>
      <c r="AU1672" s="9">
        <f t="shared" si="773"/>
        <v>43313</v>
      </c>
      <c r="AV1672" s="9">
        <v>44798</v>
      </c>
      <c r="AW1672" s="11">
        <f t="shared" si="774"/>
        <v>4.0136986301369859</v>
      </c>
      <c r="AX1672">
        <v>25</v>
      </c>
      <c r="AY1672" s="12">
        <v>0.05</v>
      </c>
      <c r="AZ1672">
        <f t="shared" si="775"/>
        <v>3.7999999999999999E-2</v>
      </c>
      <c r="BA1672" s="13">
        <f t="shared" si="776"/>
        <v>21103901</v>
      </c>
      <c r="BB1672" s="17" t="s">
        <v>2189</v>
      </c>
      <c r="BC1672">
        <f>MATCH(BB1672,MONTHLY_INDEX!$A:$A,0)</f>
        <v>798</v>
      </c>
      <c r="BD1672">
        <f>MATCH(AU1672,MONTHLY_INDEX!$1:$1,0)</f>
        <v>80</v>
      </c>
      <c r="BE1672">
        <f>INDEX(MONTHLY_INDEX!$1:$1048576,Final!BC1672,Final!BD1672)</f>
        <v>96</v>
      </c>
      <c r="BF1672">
        <f>MATCH($BF$1,MONTHLY_INDEX!$1:$1,0)</f>
        <v>127</v>
      </c>
      <c r="BG1672">
        <f>INDEX(MONTHLY_INDEX!$1:$1048576,Final!BC1672,Final!BF1672)</f>
        <v>95.3</v>
      </c>
      <c r="BH1672" s="23">
        <f t="shared" si="768"/>
        <v>-7.2916666666666963E-3</v>
      </c>
      <c r="BI1672" s="14">
        <f t="shared" si="769"/>
        <v>20950018.388541665</v>
      </c>
      <c r="BJ1672" s="14">
        <f t="shared" si="770"/>
        <v>3195308.2840825049</v>
      </c>
      <c r="BK1672" s="15">
        <f t="shared" si="777"/>
        <v>17754710.104459159</v>
      </c>
      <c r="BL1672" s="52">
        <v>0</v>
      </c>
      <c r="BM1672" s="15">
        <f t="shared" si="771"/>
        <v>17754710.104459159</v>
      </c>
    </row>
    <row r="1673" spans="1:65">
      <c r="A1673" s="8">
        <v>1671</v>
      </c>
      <c r="B1673" s="1" t="s">
        <v>44</v>
      </c>
      <c r="C1673" s="1">
        <v>1500</v>
      </c>
      <c r="D1673" s="1" t="s">
        <v>60</v>
      </c>
      <c r="E1673" s="1">
        <v>150000068</v>
      </c>
      <c r="F1673" s="1" t="s">
        <v>60</v>
      </c>
      <c r="G1673" s="1" t="s">
        <v>103</v>
      </c>
      <c r="H1673" s="1">
        <v>15</v>
      </c>
      <c r="I1673" s="1" t="s">
        <v>52</v>
      </c>
      <c r="J1673" s="1" t="s">
        <v>49</v>
      </c>
      <c r="K1673" s="1">
        <v>17406001</v>
      </c>
      <c r="L1673" s="1" t="s">
        <v>50</v>
      </c>
      <c r="M1673" s="1" t="s">
        <v>51</v>
      </c>
      <c r="N1673" s="1" t="s">
        <v>64</v>
      </c>
      <c r="O1673" s="1" t="s">
        <v>65</v>
      </c>
      <c r="P1673" s="1" t="s">
        <v>66</v>
      </c>
      <c r="Q1673" s="1" t="s">
        <v>67</v>
      </c>
      <c r="R1673" s="1" t="s">
        <v>87</v>
      </c>
      <c r="S1673" s="1" t="s">
        <v>88</v>
      </c>
      <c r="T1673" s="2">
        <v>43333</v>
      </c>
      <c r="U1673" s="2">
        <v>43333</v>
      </c>
      <c r="V1673" s="1" t="s">
        <v>52</v>
      </c>
      <c r="W1673" s="3">
        <v>1</v>
      </c>
      <c r="X1673" s="1" t="s">
        <v>53</v>
      </c>
      <c r="Y1673" s="4">
        <v>580650</v>
      </c>
      <c r="Z1673" s="4">
        <v>-76066</v>
      </c>
      <c r="AA1673" s="4">
        <v>0</v>
      </c>
      <c r="AB1673" s="4">
        <v>0</v>
      </c>
      <c r="AC1673" s="4">
        <v>0</v>
      </c>
      <c r="AD1673" s="4">
        <v>580650</v>
      </c>
      <c r="AE1673" s="5">
        <v>1685</v>
      </c>
      <c r="AF1673" s="1" t="s">
        <v>70</v>
      </c>
      <c r="AG1673" s="1" t="s">
        <v>71</v>
      </c>
      <c r="AH1673" s="1" t="s">
        <v>89</v>
      </c>
      <c r="AI1673" s="1" t="s">
        <v>57</v>
      </c>
      <c r="AJ1673" s="5">
        <v>10950</v>
      </c>
      <c r="AK1673" s="4">
        <v>-6023</v>
      </c>
      <c r="AL1673" s="4">
        <v>0</v>
      </c>
      <c r="AM1673" s="4">
        <v>0</v>
      </c>
      <c r="AN1673" s="4">
        <v>0</v>
      </c>
      <c r="AO1673" s="4">
        <v>-82089</v>
      </c>
      <c r="AP1673" s="4">
        <v>-82089</v>
      </c>
      <c r="AQ1673" s="4">
        <v>0</v>
      </c>
      <c r="AR1673" s="4">
        <v>498561</v>
      </c>
      <c r="AS1673" s="1" t="s">
        <v>52</v>
      </c>
      <c r="AT1673" s="9">
        <f t="shared" si="772"/>
        <v>43333</v>
      </c>
      <c r="AU1673" s="9">
        <f t="shared" si="773"/>
        <v>43313</v>
      </c>
      <c r="AV1673" s="9">
        <v>44798</v>
      </c>
      <c r="AW1673" s="11">
        <f t="shared" si="774"/>
        <v>4.0136986301369859</v>
      </c>
      <c r="AX1673">
        <v>10</v>
      </c>
      <c r="AY1673" s="12">
        <v>0.05</v>
      </c>
      <c r="AZ1673">
        <f t="shared" si="775"/>
        <v>9.5000000000000001E-2</v>
      </c>
      <c r="BA1673" s="13">
        <f t="shared" si="776"/>
        <v>580650</v>
      </c>
      <c r="BB1673" s="17" t="s">
        <v>1941</v>
      </c>
      <c r="BC1673">
        <f>MATCH(BB1673,MONTHLY_INDEX!$A:$A,0)</f>
        <v>674</v>
      </c>
      <c r="BD1673">
        <f>MATCH(AU1673,MONTHLY_INDEX!$1:$1,0)</f>
        <v>80</v>
      </c>
      <c r="BE1673">
        <f>INDEX(MONTHLY_INDEX!$1:$1048576,Final!BC1673,Final!BD1673)</f>
        <v>105.1</v>
      </c>
      <c r="BF1673">
        <f>MATCH($BF$1,MONTHLY_INDEX!$1:$1,0)</f>
        <v>127</v>
      </c>
      <c r="BG1673">
        <f>INDEX(MONTHLY_INDEX!$1:$1048576,Final!BC1673,Final!BF1673)</f>
        <v>122.8</v>
      </c>
      <c r="BH1673" s="23">
        <f t="shared" si="768"/>
        <v>0.16841103710751668</v>
      </c>
      <c r="BI1673" s="14">
        <f t="shared" si="769"/>
        <v>678437.86869647959</v>
      </c>
      <c r="BJ1673" s="14">
        <f t="shared" si="770"/>
        <v>258689.28870091107</v>
      </c>
      <c r="BK1673" s="15">
        <f t="shared" si="777"/>
        <v>419748.57999556849</v>
      </c>
      <c r="BL1673" s="52">
        <v>0</v>
      </c>
      <c r="BM1673" s="15">
        <f t="shared" si="771"/>
        <v>419748.57999556849</v>
      </c>
    </row>
    <row r="1674" spans="1:65">
      <c r="A1674" s="8">
        <v>1672</v>
      </c>
      <c r="B1674" s="1" t="s">
        <v>44</v>
      </c>
      <c r="C1674" s="1">
        <v>1500</v>
      </c>
      <c r="D1674" s="1" t="s">
        <v>60</v>
      </c>
      <c r="E1674" s="1">
        <v>150000068</v>
      </c>
      <c r="F1674" s="1" t="s">
        <v>60</v>
      </c>
      <c r="G1674" s="1" t="s">
        <v>104</v>
      </c>
      <c r="H1674" s="1">
        <v>16</v>
      </c>
      <c r="I1674" s="1" t="s">
        <v>52</v>
      </c>
      <c r="J1674" s="1" t="s">
        <v>49</v>
      </c>
      <c r="K1674" s="1">
        <v>17406001</v>
      </c>
      <c r="L1674" s="1" t="s">
        <v>50</v>
      </c>
      <c r="M1674" s="1" t="s">
        <v>51</v>
      </c>
      <c r="N1674" s="1" t="s">
        <v>64</v>
      </c>
      <c r="O1674" s="1" t="s">
        <v>65</v>
      </c>
      <c r="P1674" s="1" t="s">
        <v>66</v>
      </c>
      <c r="Q1674" s="1" t="s">
        <v>67</v>
      </c>
      <c r="R1674" s="1" t="s">
        <v>87</v>
      </c>
      <c r="S1674" s="1" t="s">
        <v>88</v>
      </c>
      <c r="T1674" s="2">
        <v>43333</v>
      </c>
      <c r="U1674" s="2">
        <v>43333</v>
      </c>
      <c r="V1674" s="1" t="s">
        <v>52</v>
      </c>
      <c r="W1674" s="3">
        <v>1</v>
      </c>
      <c r="X1674" s="1" t="s">
        <v>53</v>
      </c>
      <c r="Y1674" s="4">
        <v>175035</v>
      </c>
      <c r="Z1674" s="4">
        <v>-22929</v>
      </c>
      <c r="AA1674" s="4">
        <v>0</v>
      </c>
      <c r="AB1674" s="4">
        <v>0</v>
      </c>
      <c r="AC1674" s="4">
        <v>0</v>
      </c>
      <c r="AD1674" s="4">
        <v>175035</v>
      </c>
      <c r="AE1674" s="5">
        <v>1685</v>
      </c>
      <c r="AF1674" s="1" t="s">
        <v>70</v>
      </c>
      <c r="AG1674" s="1" t="s">
        <v>71</v>
      </c>
      <c r="AH1674" s="1" t="s">
        <v>89</v>
      </c>
      <c r="AI1674" s="1" t="s">
        <v>57</v>
      </c>
      <c r="AJ1674" s="5">
        <v>10950</v>
      </c>
      <c r="AK1674" s="4">
        <v>-1816</v>
      </c>
      <c r="AL1674" s="4">
        <v>0</v>
      </c>
      <c r="AM1674" s="4">
        <v>0</v>
      </c>
      <c r="AN1674" s="4">
        <v>0</v>
      </c>
      <c r="AO1674" s="4">
        <v>-24745</v>
      </c>
      <c r="AP1674" s="4">
        <v>-24745</v>
      </c>
      <c r="AQ1674" s="4">
        <v>0</v>
      </c>
      <c r="AR1674" s="4">
        <v>150290</v>
      </c>
      <c r="AS1674" s="1" t="s">
        <v>52</v>
      </c>
      <c r="AT1674" s="9">
        <f t="shared" si="772"/>
        <v>43333</v>
      </c>
      <c r="AU1674" s="9">
        <f t="shared" si="773"/>
        <v>43313</v>
      </c>
      <c r="AV1674" s="9">
        <v>44798</v>
      </c>
      <c r="AW1674" s="11">
        <f t="shared" si="774"/>
        <v>4.0136986301369859</v>
      </c>
      <c r="AX1674">
        <v>10</v>
      </c>
      <c r="AY1674" s="12">
        <v>0.05</v>
      </c>
      <c r="AZ1674">
        <f t="shared" si="775"/>
        <v>9.5000000000000001E-2</v>
      </c>
      <c r="BA1674" s="13">
        <f t="shared" si="776"/>
        <v>175035</v>
      </c>
      <c r="BB1674" s="17" t="s">
        <v>1877</v>
      </c>
      <c r="BC1674">
        <f>MATCH(BB1674,MONTHLY_INDEX!$A:$A,0)</f>
        <v>642</v>
      </c>
      <c r="BD1674">
        <f>MATCH(AU1674,MONTHLY_INDEX!$1:$1,0)</f>
        <v>80</v>
      </c>
      <c r="BE1674">
        <f>INDEX(MONTHLY_INDEX!$1:$1048576,Final!BC1674,Final!BD1674)</f>
        <v>79.099999999999994</v>
      </c>
      <c r="BF1674">
        <f>MATCH($BF$1,MONTHLY_INDEX!$1:$1,0)</f>
        <v>127</v>
      </c>
      <c r="BG1674">
        <f>INDEX(MONTHLY_INDEX!$1:$1048576,Final!BC1674,Final!BF1674)</f>
        <v>94</v>
      </c>
      <c r="BH1674" s="23">
        <f t="shared" si="768"/>
        <v>0.18836915297092297</v>
      </c>
      <c r="BI1674" s="14">
        <f t="shared" si="769"/>
        <v>208006.19469026552</v>
      </c>
      <c r="BJ1674" s="14">
        <f t="shared" si="770"/>
        <v>79313.046975390971</v>
      </c>
      <c r="BK1674" s="15">
        <f t="shared" si="777"/>
        <v>128693.14771487455</v>
      </c>
      <c r="BL1674" s="52">
        <v>0</v>
      </c>
      <c r="BM1674" s="15">
        <f t="shared" si="771"/>
        <v>128693.14771487455</v>
      </c>
    </row>
    <row r="1675" spans="1:65">
      <c r="A1675" s="8">
        <v>1673</v>
      </c>
      <c r="B1675" s="1" t="s">
        <v>44</v>
      </c>
      <c r="C1675" s="1">
        <v>1500</v>
      </c>
      <c r="D1675" s="1" t="s">
        <v>60</v>
      </c>
      <c r="E1675" s="1">
        <v>150000068</v>
      </c>
      <c r="F1675" s="1" t="s">
        <v>60</v>
      </c>
      <c r="G1675" s="1" t="s">
        <v>105</v>
      </c>
      <c r="H1675" s="1">
        <v>17</v>
      </c>
      <c r="I1675" s="1" t="s">
        <v>52</v>
      </c>
      <c r="J1675" s="1" t="s">
        <v>49</v>
      </c>
      <c r="K1675" s="1">
        <v>17406001</v>
      </c>
      <c r="L1675" s="1" t="s">
        <v>50</v>
      </c>
      <c r="M1675" s="1" t="s">
        <v>51</v>
      </c>
      <c r="N1675" s="1" t="s">
        <v>64</v>
      </c>
      <c r="O1675" s="1" t="s">
        <v>65</v>
      </c>
      <c r="P1675" s="1" t="s">
        <v>66</v>
      </c>
      <c r="Q1675" s="1" t="s">
        <v>67</v>
      </c>
      <c r="R1675" s="1" t="s">
        <v>87</v>
      </c>
      <c r="S1675" s="1" t="s">
        <v>88</v>
      </c>
      <c r="T1675" s="2">
        <v>43333</v>
      </c>
      <c r="U1675" s="2">
        <v>43333</v>
      </c>
      <c r="V1675" s="1" t="s">
        <v>52</v>
      </c>
      <c r="W1675" s="3">
        <v>1</v>
      </c>
      <c r="X1675" s="1" t="s">
        <v>53</v>
      </c>
      <c r="Y1675" s="4">
        <v>132796</v>
      </c>
      <c r="Z1675" s="4">
        <v>-17395</v>
      </c>
      <c r="AA1675" s="4">
        <v>0</v>
      </c>
      <c r="AB1675" s="4">
        <v>0</v>
      </c>
      <c r="AC1675" s="4">
        <v>0</v>
      </c>
      <c r="AD1675" s="4">
        <v>132796</v>
      </c>
      <c r="AE1675" s="5">
        <v>1685</v>
      </c>
      <c r="AF1675" s="1" t="s">
        <v>70</v>
      </c>
      <c r="AG1675" s="1" t="s">
        <v>71</v>
      </c>
      <c r="AH1675" s="1" t="s">
        <v>89</v>
      </c>
      <c r="AI1675" s="1" t="s">
        <v>57</v>
      </c>
      <c r="AJ1675" s="5">
        <v>10950</v>
      </c>
      <c r="AK1675" s="4">
        <v>-1378</v>
      </c>
      <c r="AL1675" s="4">
        <v>0</v>
      </c>
      <c r="AM1675" s="4">
        <v>0</v>
      </c>
      <c r="AN1675" s="4">
        <v>0</v>
      </c>
      <c r="AO1675" s="4">
        <v>-18773</v>
      </c>
      <c r="AP1675" s="4">
        <v>-18773</v>
      </c>
      <c r="AQ1675" s="4">
        <v>0</v>
      </c>
      <c r="AR1675" s="4">
        <v>114023</v>
      </c>
      <c r="AS1675" s="1" t="s">
        <v>52</v>
      </c>
      <c r="AT1675" s="9">
        <f t="shared" si="772"/>
        <v>43333</v>
      </c>
      <c r="AU1675" s="9">
        <f t="shared" si="773"/>
        <v>43313</v>
      </c>
      <c r="AV1675" s="9">
        <v>44798</v>
      </c>
      <c r="AW1675" s="11">
        <f t="shared" si="774"/>
        <v>4.0136986301369859</v>
      </c>
      <c r="AX1675">
        <v>10</v>
      </c>
      <c r="AY1675" s="12">
        <v>0.05</v>
      </c>
      <c r="AZ1675">
        <f t="shared" si="775"/>
        <v>9.5000000000000001E-2</v>
      </c>
      <c r="BA1675" s="13">
        <f t="shared" si="776"/>
        <v>132796</v>
      </c>
      <c r="BB1675" s="17" t="s">
        <v>2189</v>
      </c>
      <c r="BC1675">
        <f>MATCH(BB1675,MONTHLY_INDEX!$A:$A,0)</f>
        <v>798</v>
      </c>
      <c r="BD1675">
        <f>MATCH(AU1675,MONTHLY_INDEX!$1:$1,0)</f>
        <v>80</v>
      </c>
      <c r="BE1675">
        <f>INDEX(MONTHLY_INDEX!$1:$1048576,Final!BC1675,Final!BD1675)</f>
        <v>96</v>
      </c>
      <c r="BF1675">
        <f>MATCH($BF$1,MONTHLY_INDEX!$1:$1,0)</f>
        <v>127</v>
      </c>
      <c r="BG1675">
        <f>INDEX(MONTHLY_INDEX!$1:$1048576,Final!BC1675,Final!BF1675)</f>
        <v>95.3</v>
      </c>
      <c r="BH1675" s="23">
        <f t="shared" si="768"/>
        <v>-7.2916666666666963E-3</v>
      </c>
      <c r="BI1675" s="14">
        <f t="shared" si="769"/>
        <v>131827.69583333333</v>
      </c>
      <c r="BJ1675" s="14">
        <f t="shared" si="770"/>
        <v>50266.0810071347</v>
      </c>
      <c r="BK1675" s="15">
        <f t="shared" si="777"/>
        <v>81561.614826198638</v>
      </c>
      <c r="BL1675" s="52">
        <v>0</v>
      </c>
      <c r="BM1675" s="15">
        <f t="shared" si="771"/>
        <v>81561.614826198638</v>
      </c>
    </row>
    <row r="1676" spans="1:65">
      <c r="A1676" s="8">
        <v>1674</v>
      </c>
      <c r="B1676" s="1" t="s">
        <v>44</v>
      </c>
      <c r="C1676" s="1">
        <v>1500</v>
      </c>
      <c r="D1676" s="1" t="s">
        <v>60</v>
      </c>
      <c r="E1676" s="1">
        <v>150000068</v>
      </c>
      <c r="F1676" s="1" t="s">
        <v>60</v>
      </c>
      <c r="G1676" s="1" t="s">
        <v>106</v>
      </c>
      <c r="H1676" s="1">
        <v>18</v>
      </c>
      <c r="I1676" s="1" t="s">
        <v>52</v>
      </c>
      <c r="J1676" s="1" t="s">
        <v>49</v>
      </c>
      <c r="K1676" s="1">
        <v>17406001</v>
      </c>
      <c r="L1676" s="1" t="s">
        <v>50</v>
      </c>
      <c r="M1676" s="1" t="s">
        <v>51</v>
      </c>
      <c r="N1676" s="1" t="s">
        <v>64</v>
      </c>
      <c r="O1676" s="1" t="s">
        <v>65</v>
      </c>
      <c r="P1676" s="1" t="s">
        <v>66</v>
      </c>
      <c r="Q1676" s="1" t="s">
        <v>67</v>
      </c>
      <c r="R1676" s="1" t="s">
        <v>87</v>
      </c>
      <c r="S1676" s="1" t="s">
        <v>88</v>
      </c>
      <c r="T1676" s="2">
        <v>43333</v>
      </c>
      <c r="U1676" s="2">
        <v>43333</v>
      </c>
      <c r="V1676" s="1" t="s">
        <v>52</v>
      </c>
      <c r="W1676" s="3">
        <v>1</v>
      </c>
      <c r="X1676" s="1" t="s">
        <v>53</v>
      </c>
      <c r="Y1676" s="4">
        <v>469552</v>
      </c>
      <c r="Z1676" s="4">
        <v>-61512</v>
      </c>
      <c r="AA1676" s="4">
        <v>0</v>
      </c>
      <c r="AB1676" s="4">
        <v>0</v>
      </c>
      <c r="AC1676" s="4">
        <v>0</v>
      </c>
      <c r="AD1676" s="4">
        <v>469552</v>
      </c>
      <c r="AE1676" s="5">
        <v>1685</v>
      </c>
      <c r="AF1676" s="1" t="s">
        <v>70</v>
      </c>
      <c r="AG1676" s="1" t="s">
        <v>71</v>
      </c>
      <c r="AH1676" s="1" t="s">
        <v>89</v>
      </c>
      <c r="AI1676" s="1" t="s">
        <v>57</v>
      </c>
      <c r="AJ1676" s="5">
        <v>10950</v>
      </c>
      <c r="AK1676" s="4">
        <v>-4871</v>
      </c>
      <c r="AL1676" s="4">
        <v>0</v>
      </c>
      <c r="AM1676" s="4">
        <v>0</v>
      </c>
      <c r="AN1676" s="4">
        <v>0</v>
      </c>
      <c r="AO1676" s="4">
        <v>-66383</v>
      </c>
      <c r="AP1676" s="4">
        <v>-66383</v>
      </c>
      <c r="AQ1676" s="4">
        <v>0</v>
      </c>
      <c r="AR1676" s="4">
        <v>403169</v>
      </c>
      <c r="AS1676" s="1" t="s">
        <v>52</v>
      </c>
      <c r="AT1676" s="9">
        <f t="shared" si="772"/>
        <v>43333</v>
      </c>
      <c r="AU1676" s="9">
        <f t="shared" si="773"/>
        <v>43313</v>
      </c>
      <c r="AV1676" s="9">
        <v>44798</v>
      </c>
      <c r="AW1676" s="11">
        <f t="shared" si="774"/>
        <v>4.0136986301369859</v>
      </c>
      <c r="AX1676">
        <v>10</v>
      </c>
      <c r="AY1676" s="12">
        <v>0.05</v>
      </c>
      <c r="AZ1676">
        <f t="shared" si="775"/>
        <v>9.5000000000000001E-2</v>
      </c>
      <c r="BA1676" s="13">
        <f t="shared" si="776"/>
        <v>469552</v>
      </c>
      <c r="BB1676" s="17" t="s">
        <v>1871</v>
      </c>
      <c r="BC1676">
        <f>MATCH(BB1676,MONTHLY_INDEX!$A:$A,0)</f>
        <v>639</v>
      </c>
      <c r="BD1676">
        <f>MATCH(AU1676,MONTHLY_INDEX!$1:$1,0)</f>
        <v>80</v>
      </c>
      <c r="BE1676">
        <f>INDEX(MONTHLY_INDEX!$1:$1048576,Final!BC1676,Final!BD1676)</f>
        <v>112.8</v>
      </c>
      <c r="BF1676">
        <f>MATCH($BF$1,MONTHLY_INDEX!$1:$1,0)</f>
        <v>127</v>
      </c>
      <c r="BG1676">
        <f>INDEX(MONTHLY_INDEX!$1:$1048576,Final!BC1676,Final!BF1676)</f>
        <v>116.2</v>
      </c>
      <c r="BH1676" s="23">
        <f t="shared" si="768"/>
        <v>3.0141843971631256E-2</v>
      </c>
      <c r="BI1676" s="14">
        <f t="shared" si="769"/>
        <v>483705.16312056739</v>
      </c>
      <c r="BJ1676" s="14">
        <f t="shared" si="770"/>
        <v>184437.44130768481</v>
      </c>
      <c r="BK1676" s="15">
        <f t="shared" si="777"/>
        <v>299267.72181288258</v>
      </c>
      <c r="BL1676" s="52">
        <v>0</v>
      </c>
      <c r="BM1676" s="15">
        <f t="shared" si="771"/>
        <v>299267.72181288258</v>
      </c>
    </row>
    <row r="1677" spans="1:65">
      <c r="A1677" s="8">
        <v>1675</v>
      </c>
      <c r="B1677" s="1" t="s">
        <v>44</v>
      </c>
      <c r="C1677" s="1">
        <v>1500</v>
      </c>
      <c r="D1677" s="1" t="s">
        <v>60</v>
      </c>
      <c r="E1677" s="1">
        <v>150000068</v>
      </c>
      <c r="F1677" s="1" t="s">
        <v>60</v>
      </c>
      <c r="G1677" s="1" t="s">
        <v>107</v>
      </c>
      <c r="H1677" s="1">
        <v>19</v>
      </c>
      <c r="I1677" s="1" t="s">
        <v>52</v>
      </c>
      <c r="J1677" s="1" t="s">
        <v>49</v>
      </c>
      <c r="K1677" s="1">
        <v>17406001</v>
      </c>
      <c r="L1677" s="1" t="s">
        <v>50</v>
      </c>
      <c r="M1677" s="1" t="s">
        <v>51</v>
      </c>
      <c r="N1677" s="1" t="s">
        <v>64</v>
      </c>
      <c r="O1677" s="1" t="s">
        <v>65</v>
      </c>
      <c r="P1677" s="1" t="s">
        <v>66</v>
      </c>
      <c r="Q1677" s="1" t="s">
        <v>67</v>
      </c>
      <c r="R1677" s="1" t="s">
        <v>87</v>
      </c>
      <c r="S1677" s="1" t="s">
        <v>88</v>
      </c>
      <c r="T1677" s="2">
        <v>43333</v>
      </c>
      <c r="U1677" s="2">
        <v>43333</v>
      </c>
      <c r="V1677" s="1" t="s">
        <v>52</v>
      </c>
      <c r="W1677" s="3">
        <v>1</v>
      </c>
      <c r="X1677" s="1" t="s">
        <v>53</v>
      </c>
      <c r="Y1677" s="4">
        <v>6861326</v>
      </c>
      <c r="Z1677" s="4">
        <v>-898859</v>
      </c>
      <c r="AA1677" s="4">
        <v>0</v>
      </c>
      <c r="AB1677" s="4">
        <v>0</v>
      </c>
      <c r="AC1677" s="4">
        <v>0</v>
      </c>
      <c r="AD1677" s="4">
        <v>6861326</v>
      </c>
      <c r="AE1677" s="5">
        <v>1685</v>
      </c>
      <c r="AF1677" s="1" t="s">
        <v>70</v>
      </c>
      <c r="AG1677" s="1" t="s">
        <v>71</v>
      </c>
      <c r="AH1677" s="1" t="s">
        <v>89</v>
      </c>
      <c r="AI1677" s="1" t="s">
        <v>57</v>
      </c>
      <c r="AJ1677" s="5">
        <v>10950</v>
      </c>
      <c r="AK1677" s="4">
        <v>-71176</v>
      </c>
      <c r="AL1677" s="4">
        <v>0</v>
      </c>
      <c r="AM1677" s="4">
        <v>0</v>
      </c>
      <c r="AN1677" s="4">
        <v>0</v>
      </c>
      <c r="AO1677" s="4">
        <v>-970035</v>
      </c>
      <c r="AP1677" s="4">
        <v>-970035</v>
      </c>
      <c r="AQ1677" s="4">
        <v>0</v>
      </c>
      <c r="AR1677" s="4">
        <v>5891291</v>
      </c>
      <c r="AS1677" s="1" t="s">
        <v>52</v>
      </c>
      <c r="AT1677" s="9">
        <f t="shared" si="772"/>
        <v>43333</v>
      </c>
      <c r="AU1677" s="9">
        <f t="shared" si="773"/>
        <v>43313</v>
      </c>
      <c r="AV1677" s="9">
        <v>44798</v>
      </c>
      <c r="AW1677" s="11">
        <f t="shared" si="774"/>
        <v>4.0136986301369859</v>
      </c>
      <c r="AX1677">
        <v>10</v>
      </c>
      <c r="AY1677" s="12">
        <v>0.05</v>
      </c>
      <c r="AZ1677">
        <f t="shared" si="775"/>
        <v>9.5000000000000001E-2</v>
      </c>
      <c r="BA1677" s="13">
        <f t="shared" si="776"/>
        <v>6861326</v>
      </c>
      <c r="BI1677" s="14">
        <f t="shared" ref="BI1677:BI1679" si="778">AR1677</f>
        <v>5891291</v>
      </c>
      <c r="BJ1677" s="14">
        <v>0</v>
      </c>
      <c r="BK1677" s="14">
        <f t="shared" ref="BK1677:BK1679" si="779">AR1677</f>
        <v>5891291</v>
      </c>
      <c r="BL1677" s="52">
        <v>0</v>
      </c>
      <c r="BM1677" s="15">
        <f t="shared" ref="BM1677:BM1679" si="780">AR1677</f>
        <v>5891291</v>
      </c>
    </row>
    <row r="1678" spans="1:65">
      <c r="A1678" s="8">
        <v>1676</v>
      </c>
      <c r="B1678" s="1" t="s">
        <v>44</v>
      </c>
      <c r="C1678" s="1">
        <v>1500</v>
      </c>
      <c r="D1678" s="1" t="s">
        <v>60</v>
      </c>
      <c r="E1678" s="1">
        <v>150000068</v>
      </c>
      <c r="F1678" s="1" t="s">
        <v>60</v>
      </c>
      <c r="G1678" s="1" t="s">
        <v>108</v>
      </c>
      <c r="H1678" s="1">
        <v>20</v>
      </c>
      <c r="I1678" s="1" t="s">
        <v>52</v>
      </c>
      <c r="J1678" s="1" t="s">
        <v>49</v>
      </c>
      <c r="K1678" s="1">
        <v>17406001</v>
      </c>
      <c r="L1678" s="1" t="s">
        <v>50</v>
      </c>
      <c r="M1678" s="1" t="s">
        <v>51</v>
      </c>
      <c r="N1678" s="1" t="s">
        <v>64</v>
      </c>
      <c r="O1678" s="1" t="s">
        <v>65</v>
      </c>
      <c r="P1678" s="1" t="s">
        <v>66</v>
      </c>
      <c r="Q1678" s="1" t="s">
        <v>67</v>
      </c>
      <c r="R1678" s="1" t="s">
        <v>87</v>
      </c>
      <c r="S1678" s="1" t="s">
        <v>88</v>
      </c>
      <c r="T1678" s="2">
        <v>43333</v>
      </c>
      <c r="U1678" s="2">
        <v>43333</v>
      </c>
      <c r="V1678" s="1" t="s">
        <v>52</v>
      </c>
      <c r="W1678" s="3">
        <v>1</v>
      </c>
      <c r="X1678" s="1" t="s">
        <v>53</v>
      </c>
      <c r="Y1678" s="4">
        <v>5552065</v>
      </c>
      <c r="Z1678" s="4">
        <v>-727341</v>
      </c>
      <c r="AA1678" s="4">
        <v>0</v>
      </c>
      <c r="AB1678" s="4">
        <v>0</v>
      </c>
      <c r="AC1678" s="4">
        <v>0</v>
      </c>
      <c r="AD1678" s="4">
        <v>5552065</v>
      </c>
      <c r="AE1678" s="5">
        <v>1685</v>
      </c>
      <c r="AF1678" s="1" t="s">
        <v>70</v>
      </c>
      <c r="AG1678" s="1" t="s">
        <v>71</v>
      </c>
      <c r="AH1678" s="1" t="s">
        <v>89</v>
      </c>
      <c r="AI1678" s="1" t="s">
        <v>57</v>
      </c>
      <c r="AJ1678" s="5">
        <v>10950</v>
      </c>
      <c r="AK1678" s="4">
        <v>-57594</v>
      </c>
      <c r="AL1678" s="4">
        <v>0</v>
      </c>
      <c r="AM1678" s="4">
        <v>0</v>
      </c>
      <c r="AN1678" s="4">
        <v>0</v>
      </c>
      <c r="AO1678" s="4">
        <v>-784935</v>
      </c>
      <c r="AP1678" s="4">
        <v>-784935</v>
      </c>
      <c r="AQ1678" s="4">
        <v>0</v>
      </c>
      <c r="AR1678" s="4">
        <v>4767130</v>
      </c>
      <c r="AS1678" s="1" t="s">
        <v>52</v>
      </c>
      <c r="AT1678" s="9">
        <f t="shared" si="772"/>
        <v>43333</v>
      </c>
      <c r="AU1678" s="9">
        <f t="shared" si="773"/>
        <v>43313</v>
      </c>
      <c r="AV1678" s="9">
        <v>44798</v>
      </c>
      <c r="AW1678" s="11">
        <f t="shared" si="774"/>
        <v>4.0136986301369859</v>
      </c>
      <c r="AX1678">
        <v>10</v>
      </c>
      <c r="AY1678" s="12">
        <v>0.05</v>
      </c>
      <c r="AZ1678">
        <f t="shared" si="775"/>
        <v>9.5000000000000001E-2</v>
      </c>
      <c r="BA1678" s="13">
        <f t="shared" si="776"/>
        <v>5552065</v>
      </c>
      <c r="BI1678" s="14">
        <f t="shared" si="778"/>
        <v>4767130</v>
      </c>
      <c r="BJ1678" s="14">
        <v>0</v>
      </c>
      <c r="BK1678" s="14">
        <f t="shared" si="779"/>
        <v>4767130</v>
      </c>
      <c r="BL1678" s="52">
        <v>0</v>
      </c>
      <c r="BM1678" s="15">
        <f t="shared" si="780"/>
        <v>4767130</v>
      </c>
    </row>
    <row r="1679" spans="1:65">
      <c r="A1679" s="8">
        <v>1677</v>
      </c>
      <c r="B1679" s="1" t="s">
        <v>44</v>
      </c>
      <c r="C1679" s="1">
        <v>1500</v>
      </c>
      <c r="D1679" s="1" t="s">
        <v>60</v>
      </c>
      <c r="E1679" s="1">
        <v>150000068</v>
      </c>
      <c r="F1679" s="1" t="s">
        <v>60</v>
      </c>
      <c r="G1679" s="1" t="s">
        <v>109</v>
      </c>
      <c r="H1679" s="1">
        <v>21</v>
      </c>
      <c r="I1679" s="1" t="s">
        <v>52</v>
      </c>
      <c r="J1679" s="1" t="s">
        <v>49</v>
      </c>
      <c r="K1679" s="1">
        <v>17406001</v>
      </c>
      <c r="L1679" s="1" t="s">
        <v>50</v>
      </c>
      <c r="M1679" s="1" t="s">
        <v>51</v>
      </c>
      <c r="N1679" s="1" t="s">
        <v>64</v>
      </c>
      <c r="O1679" s="1" t="s">
        <v>65</v>
      </c>
      <c r="P1679" s="1" t="s">
        <v>66</v>
      </c>
      <c r="Q1679" s="1" t="s">
        <v>67</v>
      </c>
      <c r="R1679" s="1" t="s">
        <v>87</v>
      </c>
      <c r="S1679" s="1" t="s">
        <v>88</v>
      </c>
      <c r="T1679" s="2">
        <v>43333</v>
      </c>
      <c r="U1679" s="2">
        <v>43333</v>
      </c>
      <c r="V1679" s="1" t="s">
        <v>52</v>
      </c>
      <c r="W1679" s="3">
        <v>1</v>
      </c>
      <c r="X1679" s="1" t="s">
        <v>53</v>
      </c>
      <c r="Y1679" s="4">
        <v>1950695</v>
      </c>
      <c r="Z1679" s="4">
        <v>-256470</v>
      </c>
      <c r="AA1679" s="4">
        <v>0</v>
      </c>
      <c r="AB1679" s="4">
        <v>0</v>
      </c>
      <c r="AC1679" s="4">
        <v>0</v>
      </c>
      <c r="AD1679" s="4">
        <v>1950695</v>
      </c>
      <c r="AE1679" s="5">
        <v>1685</v>
      </c>
      <c r="AF1679" s="1" t="s">
        <v>70</v>
      </c>
      <c r="AG1679" s="1" t="s">
        <v>71</v>
      </c>
      <c r="AH1679" s="1" t="s">
        <v>89</v>
      </c>
      <c r="AI1679" s="1" t="s">
        <v>57</v>
      </c>
      <c r="AJ1679" s="5">
        <v>10950</v>
      </c>
      <c r="AK1679" s="4">
        <v>-20224</v>
      </c>
      <c r="AL1679" s="4">
        <v>0</v>
      </c>
      <c r="AM1679" s="4">
        <v>0</v>
      </c>
      <c r="AN1679" s="4">
        <v>0</v>
      </c>
      <c r="AO1679" s="4">
        <v>-276694</v>
      </c>
      <c r="AP1679" s="4">
        <v>-276694</v>
      </c>
      <c r="AQ1679" s="4">
        <v>0</v>
      </c>
      <c r="AR1679" s="4">
        <v>1674001</v>
      </c>
      <c r="AS1679" s="1" t="s">
        <v>52</v>
      </c>
      <c r="AT1679" s="9">
        <f t="shared" si="772"/>
        <v>43333</v>
      </c>
      <c r="AU1679" s="9">
        <f t="shared" si="773"/>
        <v>43313</v>
      </c>
      <c r="AV1679" s="9">
        <v>44798</v>
      </c>
      <c r="AW1679" s="11">
        <f t="shared" si="774"/>
        <v>4.0136986301369859</v>
      </c>
      <c r="AX1679">
        <v>10</v>
      </c>
      <c r="AY1679" s="12">
        <v>0.05</v>
      </c>
      <c r="AZ1679">
        <f t="shared" si="775"/>
        <v>9.5000000000000001E-2</v>
      </c>
      <c r="BA1679" s="13">
        <f t="shared" si="776"/>
        <v>1950695</v>
      </c>
      <c r="BI1679" s="14">
        <f t="shared" si="778"/>
        <v>1674001</v>
      </c>
      <c r="BJ1679" s="14">
        <v>0</v>
      </c>
      <c r="BK1679" s="14">
        <f t="shared" si="779"/>
        <v>1674001</v>
      </c>
      <c r="BL1679" s="52">
        <v>0</v>
      </c>
      <c r="BM1679" s="15">
        <f t="shared" si="780"/>
        <v>1674001</v>
      </c>
    </row>
    <row r="1680" spans="1:65">
      <c r="A1680" s="8">
        <v>1678</v>
      </c>
      <c r="B1680" s="1" t="s">
        <v>44</v>
      </c>
      <c r="C1680" s="1">
        <v>1500</v>
      </c>
      <c r="D1680" s="1" t="s">
        <v>60</v>
      </c>
      <c r="E1680" s="1">
        <v>150000068</v>
      </c>
      <c r="F1680" s="1" t="s">
        <v>60</v>
      </c>
      <c r="G1680" s="1" t="s">
        <v>110</v>
      </c>
      <c r="H1680" s="1">
        <v>22</v>
      </c>
      <c r="I1680" s="1" t="s">
        <v>52</v>
      </c>
      <c r="J1680" s="1" t="s">
        <v>49</v>
      </c>
      <c r="K1680" s="1">
        <v>17406001</v>
      </c>
      <c r="L1680" s="1" t="s">
        <v>50</v>
      </c>
      <c r="M1680" s="1" t="s">
        <v>51</v>
      </c>
      <c r="N1680" s="1" t="s">
        <v>64</v>
      </c>
      <c r="O1680" s="1" t="s">
        <v>65</v>
      </c>
      <c r="P1680" s="1" t="s">
        <v>66</v>
      </c>
      <c r="Q1680" s="1" t="s">
        <v>67</v>
      </c>
      <c r="R1680" s="1" t="s">
        <v>87</v>
      </c>
      <c r="S1680" s="1" t="s">
        <v>88</v>
      </c>
      <c r="T1680" s="2">
        <v>43333</v>
      </c>
      <c r="U1680" s="2">
        <v>43333</v>
      </c>
      <c r="V1680" s="1" t="s">
        <v>52</v>
      </c>
      <c r="W1680" s="3">
        <v>1</v>
      </c>
      <c r="X1680" s="1" t="s">
        <v>53</v>
      </c>
      <c r="Y1680" s="4">
        <v>16789210</v>
      </c>
      <c r="Z1680" s="4">
        <v>-2199450</v>
      </c>
      <c r="AA1680" s="4">
        <v>0</v>
      </c>
      <c r="AB1680" s="4">
        <v>0</v>
      </c>
      <c r="AC1680" s="4">
        <v>0</v>
      </c>
      <c r="AD1680" s="4">
        <v>16789210</v>
      </c>
      <c r="AE1680" s="5">
        <v>1685</v>
      </c>
      <c r="AF1680" s="1" t="s">
        <v>70</v>
      </c>
      <c r="AG1680" s="1" t="s">
        <v>71</v>
      </c>
      <c r="AH1680" s="1" t="s">
        <v>89</v>
      </c>
      <c r="AI1680" s="1" t="s">
        <v>57</v>
      </c>
      <c r="AJ1680" s="5">
        <v>10950</v>
      </c>
      <c r="AK1680" s="4">
        <v>-174163</v>
      </c>
      <c r="AL1680" s="4">
        <v>0</v>
      </c>
      <c r="AM1680" s="4">
        <v>0</v>
      </c>
      <c r="AN1680" s="4">
        <v>0</v>
      </c>
      <c r="AO1680" s="4">
        <v>-2373613</v>
      </c>
      <c r="AP1680" s="4">
        <v>-2373613</v>
      </c>
      <c r="AQ1680" s="4">
        <v>0</v>
      </c>
      <c r="AR1680" s="4">
        <v>14415597</v>
      </c>
      <c r="AS1680" s="1" t="s">
        <v>52</v>
      </c>
      <c r="AT1680" s="9">
        <f t="shared" si="772"/>
        <v>43333</v>
      </c>
      <c r="AU1680" s="9">
        <f t="shared" si="773"/>
        <v>43313</v>
      </c>
      <c r="AV1680" s="9">
        <v>44798</v>
      </c>
      <c r="AW1680" s="11">
        <f t="shared" si="774"/>
        <v>4.0136986301369859</v>
      </c>
      <c r="AX1680">
        <v>25</v>
      </c>
      <c r="AY1680" s="12">
        <v>0.05</v>
      </c>
      <c r="AZ1680">
        <f t="shared" si="775"/>
        <v>3.7999999999999999E-2</v>
      </c>
      <c r="BA1680" s="13">
        <f t="shared" si="776"/>
        <v>16789210</v>
      </c>
      <c r="BB1680" s="17" t="s">
        <v>2189</v>
      </c>
      <c r="BC1680">
        <f>MATCH(BB1680,MONTHLY_INDEX!$A:$A,0)</f>
        <v>798</v>
      </c>
      <c r="BD1680">
        <f>MATCH(AU1680,MONTHLY_INDEX!$1:$1,0)</f>
        <v>80</v>
      </c>
      <c r="BE1680">
        <f>INDEX(MONTHLY_INDEX!$1:$1048576,Final!BC1680,Final!BD1680)</f>
        <v>96</v>
      </c>
      <c r="BF1680">
        <f>MATCH($BF$1,MONTHLY_INDEX!$1:$1,0)</f>
        <v>127</v>
      </c>
      <c r="BG1680">
        <f>INDEX(MONTHLY_INDEX!$1:$1048576,Final!BC1680,Final!BF1680)</f>
        <v>95.3</v>
      </c>
      <c r="BH1680" s="23">
        <f>(BG1680-BE1680)/BE1680</f>
        <v>-7.2916666666666963E-3</v>
      </c>
      <c r="BI1680" s="14">
        <f>(1+BH1680)*BA1680</f>
        <v>16666788.677083332</v>
      </c>
      <c r="BJ1680" s="14">
        <f>BI1680*AZ1680*AW1680</f>
        <v>2542027.7415156956</v>
      </c>
      <c r="BK1680" s="15">
        <f t="shared" si="777"/>
        <v>14124760.935567636</v>
      </c>
      <c r="BL1680" s="52">
        <v>0</v>
      </c>
      <c r="BM1680" s="15">
        <f>MAX((1-BL1680)*BK1680,BI1680*AY1680)</f>
        <v>14124760.935567636</v>
      </c>
    </row>
    <row r="1681" spans="1:65">
      <c r="A1681" s="8">
        <v>1679</v>
      </c>
      <c r="B1681" s="1" t="s">
        <v>44</v>
      </c>
      <c r="C1681" s="1">
        <v>1500</v>
      </c>
      <c r="D1681" s="1" t="s">
        <v>60</v>
      </c>
      <c r="E1681" s="1">
        <v>150000068</v>
      </c>
      <c r="F1681" s="1" t="s">
        <v>60</v>
      </c>
      <c r="G1681" s="1" t="s">
        <v>111</v>
      </c>
      <c r="H1681" s="1">
        <v>23</v>
      </c>
      <c r="I1681" s="1" t="s">
        <v>52</v>
      </c>
      <c r="J1681" s="1" t="s">
        <v>49</v>
      </c>
      <c r="K1681" s="1">
        <v>17406001</v>
      </c>
      <c r="L1681" s="1" t="s">
        <v>50</v>
      </c>
      <c r="M1681" s="1" t="s">
        <v>51</v>
      </c>
      <c r="N1681" s="1" t="s">
        <v>64</v>
      </c>
      <c r="O1681" s="1" t="s">
        <v>65</v>
      </c>
      <c r="P1681" s="1" t="s">
        <v>66</v>
      </c>
      <c r="Q1681" s="1" t="s">
        <v>67</v>
      </c>
      <c r="R1681" s="1" t="s">
        <v>87</v>
      </c>
      <c r="S1681" s="1" t="s">
        <v>88</v>
      </c>
      <c r="T1681" s="2">
        <v>43333</v>
      </c>
      <c r="U1681" s="2">
        <v>43333</v>
      </c>
      <c r="V1681" s="1" t="s">
        <v>52</v>
      </c>
      <c r="W1681" s="3">
        <v>1</v>
      </c>
      <c r="X1681" s="1" t="s">
        <v>53</v>
      </c>
      <c r="Y1681" s="4">
        <v>32425</v>
      </c>
      <c r="Z1681" s="4">
        <v>-4246</v>
      </c>
      <c r="AA1681" s="4">
        <v>0</v>
      </c>
      <c r="AB1681" s="4">
        <v>0</v>
      </c>
      <c r="AC1681" s="4">
        <v>0</v>
      </c>
      <c r="AD1681" s="4">
        <v>32425</v>
      </c>
      <c r="AE1681" s="5">
        <v>1685</v>
      </c>
      <c r="AF1681" s="1" t="s">
        <v>70</v>
      </c>
      <c r="AG1681" s="1" t="s">
        <v>71</v>
      </c>
      <c r="AH1681" s="1" t="s">
        <v>89</v>
      </c>
      <c r="AI1681" s="1" t="s">
        <v>57</v>
      </c>
      <c r="AJ1681" s="5">
        <v>10950</v>
      </c>
      <c r="AK1681" s="4">
        <v>-336</v>
      </c>
      <c r="AL1681" s="4">
        <v>0</v>
      </c>
      <c r="AM1681" s="4">
        <v>0</v>
      </c>
      <c r="AN1681" s="4">
        <v>0</v>
      </c>
      <c r="AO1681" s="4">
        <v>-4582</v>
      </c>
      <c r="AP1681" s="4">
        <v>-4582</v>
      </c>
      <c r="AQ1681" s="4">
        <v>0</v>
      </c>
      <c r="AR1681" s="4">
        <v>27843</v>
      </c>
      <c r="AS1681" s="1" t="s">
        <v>52</v>
      </c>
      <c r="AT1681" s="9">
        <f t="shared" si="772"/>
        <v>43333</v>
      </c>
      <c r="AU1681" s="9">
        <f t="shared" si="773"/>
        <v>43313</v>
      </c>
      <c r="AV1681" s="9">
        <v>44798</v>
      </c>
      <c r="AW1681" s="11">
        <f t="shared" si="774"/>
        <v>4.0136986301369859</v>
      </c>
      <c r="AX1681">
        <v>10</v>
      </c>
      <c r="AY1681" s="12">
        <v>0.05</v>
      </c>
      <c r="AZ1681">
        <f t="shared" si="775"/>
        <v>9.5000000000000001E-2</v>
      </c>
      <c r="BA1681" s="13">
        <f t="shared" si="776"/>
        <v>32425</v>
      </c>
      <c r="BI1681" s="14">
        <f t="shared" ref="BI1681:BI1685" si="781">AR1681</f>
        <v>27843</v>
      </c>
      <c r="BJ1681" s="14">
        <v>0</v>
      </c>
      <c r="BK1681" s="14">
        <f t="shared" ref="BK1681:BK1685" si="782">AR1681</f>
        <v>27843</v>
      </c>
      <c r="BL1681" s="52">
        <v>0</v>
      </c>
      <c r="BM1681" s="15">
        <f t="shared" ref="BM1681:BM1685" si="783">AR1681</f>
        <v>27843</v>
      </c>
    </row>
    <row r="1682" spans="1:65">
      <c r="A1682" s="8">
        <v>1680</v>
      </c>
      <c r="B1682" s="1" t="s">
        <v>44</v>
      </c>
      <c r="C1682" s="1">
        <v>1500</v>
      </c>
      <c r="D1682" s="1" t="s">
        <v>60</v>
      </c>
      <c r="E1682" s="1">
        <v>150000068</v>
      </c>
      <c r="F1682" s="1" t="s">
        <v>112</v>
      </c>
      <c r="G1682" s="1" t="s">
        <v>113</v>
      </c>
      <c r="H1682" s="1">
        <v>24</v>
      </c>
      <c r="I1682" s="1" t="s">
        <v>52</v>
      </c>
      <c r="J1682" s="1" t="s">
        <v>49</v>
      </c>
      <c r="K1682" s="1">
        <v>17406001</v>
      </c>
      <c r="L1682" s="1" t="s">
        <v>50</v>
      </c>
      <c r="M1682" s="1" t="s">
        <v>51</v>
      </c>
      <c r="N1682" s="1" t="s">
        <v>64</v>
      </c>
      <c r="O1682" s="1" t="s">
        <v>65</v>
      </c>
      <c r="P1682" s="1" t="s">
        <v>66</v>
      </c>
      <c r="Q1682" s="1" t="s">
        <v>67</v>
      </c>
      <c r="R1682" s="1" t="s">
        <v>87</v>
      </c>
      <c r="S1682" s="1" t="s">
        <v>88</v>
      </c>
      <c r="T1682" s="2">
        <v>43333</v>
      </c>
      <c r="U1682" s="2">
        <v>43333</v>
      </c>
      <c r="V1682" s="1" t="s">
        <v>52</v>
      </c>
      <c r="W1682" s="3">
        <v>1</v>
      </c>
      <c r="X1682" s="1" t="s">
        <v>53</v>
      </c>
      <c r="Y1682" s="4">
        <v>970825</v>
      </c>
      <c r="Z1682" s="4">
        <v>-127181.51</v>
      </c>
      <c r="AA1682" s="4">
        <v>0</v>
      </c>
      <c r="AB1682" s="4">
        <v>0</v>
      </c>
      <c r="AC1682" s="4">
        <v>0</v>
      </c>
      <c r="AD1682" s="4">
        <v>970825</v>
      </c>
      <c r="AE1682" s="5">
        <v>1685</v>
      </c>
      <c r="AF1682" s="1" t="s">
        <v>70</v>
      </c>
      <c r="AG1682" s="1" t="s">
        <v>71</v>
      </c>
      <c r="AH1682" s="1" t="s">
        <v>89</v>
      </c>
      <c r="AI1682" s="1" t="s">
        <v>57</v>
      </c>
      <c r="AJ1682" s="5">
        <v>10950</v>
      </c>
      <c r="AK1682" s="4">
        <v>-10071</v>
      </c>
      <c r="AL1682" s="4">
        <v>0</v>
      </c>
      <c r="AM1682" s="4">
        <v>0</v>
      </c>
      <c r="AN1682" s="4">
        <v>0</v>
      </c>
      <c r="AO1682" s="4">
        <v>-137252.51</v>
      </c>
      <c r="AP1682" s="4">
        <v>-137252.51</v>
      </c>
      <c r="AQ1682" s="4">
        <v>0</v>
      </c>
      <c r="AR1682" s="4">
        <v>833572.49</v>
      </c>
      <c r="AS1682" s="1" t="s">
        <v>52</v>
      </c>
      <c r="AT1682" s="9">
        <f t="shared" si="772"/>
        <v>43333</v>
      </c>
      <c r="AU1682" s="9">
        <f t="shared" si="773"/>
        <v>43313</v>
      </c>
      <c r="AV1682" s="9">
        <v>44798</v>
      </c>
      <c r="AW1682" s="11">
        <f t="shared" si="774"/>
        <v>4.0136986301369859</v>
      </c>
      <c r="AX1682">
        <v>10</v>
      </c>
      <c r="AY1682" s="12">
        <v>0.05</v>
      </c>
      <c r="AZ1682">
        <f t="shared" si="775"/>
        <v>9.5000000000000001E-2</v>
      </c>
      <c r="BA1682" s="13">
        <f t="shared" si="776"/>
        <v>970825</v>
      </c>
      <c r="BB1682" s="16" t="s">
        <v>593</v>
      </c>
      <c r="BC1682" s="16" t="s">
        <v>593</v>
      </c>
      <c r="BD1682" s="16" t="s">
        <v>593</v>
      </c>
      <c r="BE1682" s="16" t="s">
        <v>593</v>
      </c>
      <c r="BF1682" s="16" t="s">
        <v>593</v>
      </c>
      <c r="BG1682" s="16" t="s">
        <v>593</v>
      </c>
      <c r="BH1682" s="16" t="s">
        <v>593</v>
      </c>
      <c r="BI1682" s="14">
        <f t="shared" si="781"/>
        <v>833572.49</v>
      </c>
      <c r="BJ1682" s="14">
        <v>0</v>
      </c>
      <c r="BK1682" s="14">
        <f t="shared" si="782"/>
        <v>833572.49</v>
      </c>
      <c r="BL1682" s="52">
        <v>0</v>
      </c>
      <c r="BM1682" s="15">
        <f t="shared" si="783"/>
        <v>833572.49</v>
      </c>
    </row>
    <row r="1683" spans="1:65">
      <c r="A1683" s="8">
        <v>1681</v>
      </c>
      <c r="B1683" s="1" t="s">
        <v>44</v>
      </c>
      <c r="C1683" s="1">
        <v>1500</v>
      </c>
      <c r="D1683" s="1" t="s">
        <v>60</v>
      </c>
      <c r="E1683" s="1">
        <v>150000068</v>
      </c>
      <c r="F1683" s="1" t="s">
        <v>112</v>
      </c>
      <c r="G1683" s="1" t="s">
        <v>114</v>
      </c>
      <c r="H1683" s="1">
        <v>25</v>
      </c>
      <c r="I1683" s="1" t="s">
        <v>52</v>
      </c>
      <c r="J1683" s="1" t="s">
        <v>49</v>
      </c>
      <c r="K1683" s="1">
        <v>17406001</v>
      </c>
      <c r="L1683" s="1" t="s">
        <v>50</v>
      </c>
      <c r="M1683" s="1" t="s">
        <v>51</v>
      </c>
      <c r="N1683" s="1" t="s">
        <v>64</v>
      </c>
      <c r="O1683" s="1" t="s">
        <v>65</v>
      </c>
      <c r="P1683" s="1" t="s">
        <v>66</v>
      </c>
      <c r="Q1683" s="1" t="s">
        <v>67</v>
      </c>
      <c r="R1683" s="1" t="s">
        <v>87</v>
      </c>
      <c r="S1683" s="1" t="s">
        <v>88</v>
      </c>
      <c r="T1683" s="2">
        <v>43333</v>
      </c>
      <c r="U1683" s="2">
        <v>43333</v>
      </c>
      <c r="V1683" s="1" t="s">
        <v>52</v>
      </c>
      <c r="W1683" s="3">
        <v>1</v>
      </c>
      <c r="X1683" s="1" t="s">
        <v>53</v>
      </c>
      <c r="Y1683" s="4">
        <v>2008211</v>
      </c>
      <c r="Z1683" s="4">
        <v>-263082.87</v>
      </c>
      <c r="AA1683" s="4">
        <v>0</v>
      </c>
      <c r="AB1683" s="4">
        <v>0</v>
      </c>
      <c r="AC1683" s="4">
        <v>0</v>
      </c>
      <c r="AD1683" s="4">
        <v>2008211</v>
      </c>
      <c r="AE1683" s="5">
        <v>1685</v>
      </c>
      <c r="AF1683" s="1" t="s">
        <v>70</v>
      </c>
      <c r="AG1683" s="1" t="s">
        <v>71</v>
      </c>
      <c r="AH1683" s="1" t="s">
        <v>89</v>
      </c>
      <c r="AI1683" s="1" t="s">
        <v>57</v>
      </c>
      <c r="AJ1683" s="5">
        <v>10950</v>
      </c>
      <c r="AK1683" s="4">
        <v>-20832</v>
      </c>
      <c r="AL1683" s="4">
        <v>0</v>
      </c>
      <c r="AM1683" s="4">
        <v>0</v>
      </c>
      <c r="AN1683" s="4">
        <v>0</v>
      </c>
      <c r="AO1683" s="4">
        <v>-283914.87</v>
      </c>
      <c r="AP1683" s="4">
        <v>-283914.87</v>
      </c>
      <c r="AQ1683" s="4">
        <v>0</v>
      </c>
      <c r="AR1683" s="4">
        <v>1724296.13</v>
      </c>
      <c r="AS1683" s="1" t="s">
        <v>52</v>
      </c>
      <c r="AT1683" s="9">
        <f t="shared" si="772"/>
        <v>43333</v>
      </c>
      <c r="AU1683" s="9">
        <f t="shared" si="773"/>
        <v>43313</v>
      </c>
      <c r="AV1683" s="9">
        <v>44798</v>
      </c>
      <c r="AW1683" s="11">
        <f t="shared" si="774"/>
        <v>4.0136986301369859</v>
      </c>
      <c r="AX1683">
        <v>10</v>
      </c>
      <c r="AY1683" s="12">
        <v>0.05</v>
      </c>
      <c r="AZ1683">
        <f t="shared" si="775"/>
        <v>9.5000000000000001E-2</v>
      </c>
      <c r="BA1683" s="13">
        <f t="shared" si="776"/>
        <v>2008211</v>
      </c>
      <c r="BB1683" s="16" t="s">
        <v>593</v>
      </c>
      <c r="BC1683" s="16" t="s">
        <v>593</v>
      </c>
      <c r="BD1683" s="16" t="s">
        <v>593</v>
      </c>
      <c r="BE1683" s="16" t="s">
        <v>593</v>
      </c>
      <c r="BF1683" s="16" t="s">
        <v>593</v>
      </c>
      <c r="BG1683" s="16" t="s">
        <v>593</v>
      </c>
      <c r="BH1683" s="16" t="s">
        <v>593</v>
      </c>
      <c r="BI1683" s="14">
        <f t="shared" si="781"/>
        <v>1724296.13</v>
      </c>
      <c r="BJ1683" s="14">
        <v>0</v>
      </c>
      <c r="BK1683" s="14">
        <f t="shared" si="782"/>
        <v>1724296.13</v>
      </c>
      <c r="BL1683" s="52">
        <v>0</v>
      </c>
      <c r="BM1683" s="15">
        <f t="shared" si="783"/>
        <v>1724296.13</v>
      </c>
    </row>
    <row r="1684" spans="1:65">
      <c r="A1684" s="8">
        <v>1682</v>
      </c>
      <c r="B1684" s="1" t="s">
        <v>44</v>
      </c>
      <c r="C1684" s="1">
        <v>1500</v>
      </c>
      <c r="D1684" s="1" t="s">
        <v>60</v>
      </c>
      <c r="E1684" s="1">
        <v>150000068</v>
      </c>
      <c r="F1684" s="1" t="s">
        <v>60</v>
      </c>
      <c r="G1684" s="1" t="s">
        <v>115</v>
      </c>
      <c r="H1684" s="1">
        <v>26</v>
      </c>
      <c r="I1684" s="1" t="s">
        <v>52</v>
      </c>
      <c r="J1684" s="1" t="s">
        <v>49</v>
      </c>
      <c r="K1684" s="1">
        <v>17406001</v>
      </c>
      <c r="L1684" s="1" t="s">
        <v>50</v>
      </c>
      <c r="M1684" s="1" t="s">
        <v>51</v>
      </c>
      <c r="N1684" s="1" t="s">
        <v>64</v>
      </c>
      <c r="O1684" s="1" t="s">
        <v>65</v>
      </c>
      <c r="P1684" s="1" t="s">
        <v>66</v>
      </c>
      <c r="Q1684" s="1" t="s">
        <v>67</v>
      </c>
      <c r="R1684" s="1" t="s">
        <v>87</v>
      </c>
      <c r="S1684" s="1" t="s">
        <v>88</v>
      </c>
      <c r="T1684" s="2">
        <v>43333</v>
      </c>
      <c r="U1684" s="2">
        <v>43333</v>
      </c>
      <c r="V1684" s="1" t="s">
        <v>52</v>
      </c>
      <c r="W1684" s="3">
        <v>1</v>
      </c>
      <c r="X1684" s="1" t="s">
        <v>53</v>
      </c>
      <c r="Y1684" s="4">
        <v>120000</v>
      </c>
      <c r="Z1684" s="4">
        <v>-15720</v>
      </c>
      <c r="AA1684" s="4">
        <v>0</v>
      </c>
      <c r="AB1684" s="4">
        <v>0</v>
      </c>
      <c r="AC1684" s="4">
        <v>0</v>
      </c>
      <c r="AD1684" s="4">
        <v>120000</v>
      </c>
      <c r="AE1684" s="5">
        <v>1685</v>
      </c>
      <c r="AF1684" s="1" t="s">
        <v>70</v>
      </c>
      <c r="AG1684" s="1" t="s">
        <v>71</v>
      </c>
      <c r="AH1684" s="1" t="s">
        <v>89</v>
      </c>
      <c r="AI1684" s="1" t="s">
        <v>57</v>
      </c>
      <c r="AJ1684" s="5">
        <v>10950</v>
      </c>
      <c r="AK1684" s="4">
        <v>-1245</v>
      </c>
      <c r="AL1684" s="4">
        <v>0</v>
      </c>
      <c r="AM1684" s="4">
        <v>0</v>
      </c>
      <c r="AN1684" s="4">
        <v>0</v>
      </c>
      <c r="AO1684" s="4">
        <v>-16965</v>
      </c>
      <c r="AP1684" s="4">
        <v>-16965</v>
      </c>
      <c r="AQ1684" s="4">
        <v>0</v>
      </c>
      <c r="AR1684" s="4">
        <v>103035</v>
      </c>
      <c r="AS1684" s="1" t="s">
        <v>52</v>
      </c>
      <c r="AT1684" s="9">
        <f t="shared" si="772"/>
        <v>43333</v>
      </c>
      <c r="AU1684" s="9">
        <f t="shared" si="773"/>
        <v>43313</v>
      </c>
      <c r="AV1684" s="9">
        <v>44798</v>
      </c>
      <c r="AW1684" s="11">
        <f t="shared" si="774"/>
        <v>4.0136986301369859</v>
      </c>
      <c r="AX1684">
        <v>10</v>
      </c>
      <c r="AY1684" s="12">
        <v>0.05</v>
      </c>
      <c r="AZ1684">
        <f t="shared" si="775"/>
        <v>9.5000000000000001E-2</v>
      </c>
      <c r="BA1684" s="13">
        <f t="shared" si="776"/>
        <v>120000</v>
      </c>
      <c r="BI1684" s="14">
        <f t="shared" si="781"/>
        <v>103035</v>
      </c>
      <c r="BJ1684" s="14">
        <v>0</v>
      </c>
      <c r="BK1684" s="14">
        <f t="shared" si="782"/>
        <v>103035</v>
      </c>
      <c r="BL1684" s="52">
        <v>0</v>
      </c>
      <c r="BM1684" s="15">
        <f t="shared" si="783"/>
        <v>103035</v>
      </c>
    </row>
    <row r="1685" spans="1:65">
      <c r="A1685" s="8">
        <v>1683</v>
      </c>
      <c r="B1685" s="1" t="s">
        <v>44</v>
      </c>
      <c r="C1685" s="1">
        <v>1500</v>
      </c>
      <c r="D1685" s="1" t="s">
        <v>60</v>
      </c>
      <c r="E1685" s="1">
        <v>150000068</v>
      </c>
      <c r="F1685" s="1" t="s">
        <v>112</v>
      </c>
      <c r="G1685" s="1" t="s">
        <v>116</v>
      </c>
      <c r="H1685" s="1">
        <v>27</v>
      </c>
      <c r="I1685" s="1" t="s">
        <v>178</v>
      </c>
      <c r="J1685" s="1" t="s">
        <v>49</v>
      </c>
      <c r="K1685" s="1">
        <v>17406001</v>
      </c>
      <c r="L1685" s="1" t="s">
        <v>50</v>
      </c>
      <c r="M1685" s="1" t="s">
        <v>51</v>
      </c>
      <c r="N1685" s="1" t="s">
        <v>64</v>
      </c>
      <c r="O1685" s="1" t="s">
        <v>65</v>
      </c>
      <c r="P1685" s="1" t="s">
        <v>66</v>
      </c>
      <c r="Q1685" s="1" t="s">
        <v>67</v>
      </c>
      <c r="R1685" s="1" t="s">
        <v>87</v>
      </c>
      <c r="S1685" s="1" t="s">
        <v>88</v>
      </c>
      <c r="T1685" s="2">
        <v>43333</v>
      </c>
      <c r="U1685" s="2">
        <v>43333</v>
      </c>
      <c r="V1685" s="1" t="s">
        <v>52</v>
      </c>
      <c r="W1685" s="3">
        <v>1</v>
      </c>
      <c r="X1685" s="1" t="s">
        <v>53</v>
      </c>
      <c r="Y1685" s="4">
        <v>4339035</v>
      </c>
      <c r="Z1685" s="4">
        <v>-568428.62</v>
      </c>
      <c r="AA1685" s="4">
        <v>0</v>
      </c>
      <c r="AB1685" s="4">
        <v>0</v>
      </c>
      <c r="AC1685" s="4">
        <v>0</v>
      </c>
      <c r="AD1685" s="4">
        <v>4339035</v>
      </c>
      <c r="AE1685" s="5">
        <v>1685</v>
      </c>
      <c r="AF1685" s="1" t="s">
        <v>70</v>
      </c>
      <c r="AG1685" s="1" t="s">
        <v>71</v>
      </c>
      <c r="AH1685" s="1" t="s">
        <v>89</v>
      </c>
      <c r="AI1685" s="1" t="s">
        <v>57</v>
      </c>
      <c r="AJ1685" s="5">
        <v>10950</v>
      </c>
      <c r="AK1685" s="4">
        <v>-45011</v>
      </c>
      <c r="AL1685" s="4">
        <v>0</v>
      </c>
      <c r="AM1685" s="4">
        <v>0</v>
      </c>
      <c r="AN1685" s="4">
        <v>0</v>
      </c>
      <c r="AO1685" s="4">
        <v>-613439.62</v>
      </c>
      <c r="AP1685" s="4">
        <v>-613439.62</v>
      </c>
      <c r="AQ1685" s="4">
        <v>0</v>
      </c>
      <c r="AR1685" s="4">
        <v>3725595.38</v>
      </c>
      <c r="AS1685" s="1" t="s">
        <v>52</v>
      </c>
      <c r="AT1685" s="9">
        <f t="shared" si="772"/>
        <v>43333</v>
      </c>
      <c r="AU1685" s="9">
        <f t="shared" si="773"/>
        <v>43313</v>
      </c>
      <c r="AV1685" s="9">
        <v>44798</v>
      </c>
      <c r="AW1685" s="11">
        <f t="shared" si="774"/>
        <v>4.0136986301369859</v>
      </c>
      <c r="AX1685">
        <v>10</v>
      </c>
      <c r="AY1685" s="12">
        <v>0.05</v>
      </c>
      <c r="AZ1685">
        <f t="shared" si="775"/>
        <v>9.5000000000000001E-2</v>
      </c>
      <c r="BA1685" s="13">
        <f t="shared" si="776"/>
        <v>4339035</v>
      </c>
      <c r="BB1685" s="16" t="s">
        <v>593</v>
      </c>
      <c r="BC1685" s="16" t="s">
        <v>593</v>
      </c>
      <c r="BD1685" s="16" t="s">
        <v>593</v>
      </c>
      <c r="BE1685" s="16" t="s">
        <v>593</v>
      </c>
      <c r="BF1685" s="16" t="s">
        <v>593</v>
      </c>
      <c r="BG1685" s="16" t="s">
        <v>593</v>
      </c>
      <c r="BH1685" s="16" t="s">
        <v>593</v>
      </c>
      <c r="BI1685" s="14">
        <f t="shared" si="781"/>
        <v>3725595.38</v>
      </c>
      <c r="BJ1685" s="14">
        <v>0</v>
      </c>
      <c r="BK1685" s="14">
        <f t="shared" si="782"/>
        <v>3725595.38</v>
      </c>
      <c r="BL1685" s="52">
        <v>0</v>
      </c>
      <c r="BM1685" s="15">
        <f t="shared" si="783"/>
        <v>3725595.38</v>
      </c>
    </row>
    <row r="1686" spans="1:65">
      <c r="A1686" s="8">
        <v>1684</v>
      </c>
      <c r="B1686" s="1" t="s">
        <v>44</v>
      </c>
      <c r="C1686" s="1">
        <v>1500</v>
      </c>
      <c r="D1686" s="1" t="s">
        <v>60</v>
      </c>
      <c r="E1686" s="1">
        <v>150000069</v>
      </c>
      <c r="F1686" s="1" t="s">
        <v>60</v>
      </c>
      <c r="G1686" s="1" t="s">
        <v>86</v>
      </c>
      <c r="H1686" s="1">
        <v>1</v>
      </c>
      <c r="I1686" s="1" t="s">
        <v>52</v>
      </c>
      <c r="J1686" s="1" t="s">
        <v>49</v>
      </c>
      <c r="K1686" s="1">
        <v>17406001</v>
      </c>
      <c r="L1686" s="1" t="s">
        <v>50</v>
      </c>
      <c r="M1686" s="1" t="s">
        <v>51</v>
      </c>
      <c r="N1686" s="1" t="s">
        <v>64</v>
      </c>
      <c r="O1686" s="1" t="s">
        <v>65</v>
      </c>
      <c r="P1686" s="1" t="s">
        <v>66</v>
      </c>
      <c r="Q1686" s="1" t="s">
        <v>67</v>
      </c>
      <c r="R1686" s="1" t="s">
        <v>87</v>
      </c>
      <c r="S1686" s="1" t="s">
        <v>88</v>
      </c>
      <c r="T1686" s="2">
        <v>43333</v>
      </c>
      <c r="U1686" s="2">
        <v>43333</v>
      </c>
      <c r="V1686" s="1" t="s">
        <v>52</v>
      </c>
      <c r="W1686" s="3">
        <v>1</v>
      </c>
      <c r="X1686" s="1" t="s">
        <v>53</v>
      </c>
      <c r="Y1686" s="4">
        <v>892500</v>
      </c>
      <c r="Z1686" s="4">
        <v>-116920</v>
      </c>
      <c r="AA1686" s="4">
        <v>0</v>
      </c>
      <c r="AB1686" s="4">
        <v>0</v>
      </c>
      <c r="AC1686" s="4">
        <v>0</v>
      </c>
      <c r="AD1686" s="4">
        <v>892500</v>
      </c>
      <c r="AE1686" s="5">
        <v>1685</v>
      </c>
      <c r="AF1686" s="1" t="s">
        <v>70</v>
      </c>
      <c r="AG1686" s="1" t="s">
        <v>71</v>
      </c>
      <c r="AH1686" s="1" t="s">
        <v>89</v>
      </c>
      <c r="AI1686" s="1" t="s">
        <v>57</v>
      </c>
      <c r="AJ1686" s="5">
        <v>10950</v>
      </c>
      <c r="AK1686" s="4">
        <v>-9258</v>
      </c>
      <c r="AL1686" s="4">
        <v>0</v>
      </c>
      <c r="AM1686" s="4">
        <v>0</v>
      </c>
      <c r="AN1686" s="4">
        <v>0</v>
      </c>
      <c r="AO1686" s="4">
        <v>-126178</v>
      </c>
      <c r="AP1686" s="4">
        <v>-126178</v>
      </c>
      <c r="AQ1686" s="4">
        <v>0</v>
      </c>
      <c r="AR1686" s="4">
        <v>766322</v>
      </c>
      <c r="AS1686" s="1" t="s">
        <v>52</v>
      </c>
      <c r="AT1686" s="9">
        <f t="shared" si="772"/>
        <v>43333</v>
      </c>
      <c r="AU1686" s="9">
        <f t="shared" si="773"/>
        <v>43313</v>
      </c>
      <c r="AV1686" s="9">
        <v>44798</v>
      </c>
      <c r="AW1686" s="11">
        <f t="shared" si="774"/>
        <v>4.0136986301369859</v>
      </c>
      <c r="AX1686">
        <v>10</v>
      </c>
      <c r="AY1686" s="12">
        <v>0.05</v>
      </c>
      <c r="AZ1686">
        <f t="shared" si="775"/>
        <v>9.5000000000000001E-2</v>
      </c>
      <c r="BA1686" s="13">
        <f t="shared" si="776"/>
        <v>892500</v>
      </c>
      <c r="BB1686" s="17" t="s">
        <v>1853</v>
      </c>
      <c r="BC1686">
        <f>MATCH(BB1686,MONTHLY_INDEX!$A:$A,0)</f>
        <v>630</v>
      </c>
      <c r="BD1686">
        <f>MATCH(AU1686,MONTHLY_INDEX!$1:$1,0)</f>
        <v>80</v>
      </c>
      <c r="BE1686">
        <f>INDEX(MONTHLY_INDEX!$1:$1048576,Final!BC1686,Final!BD1686)</f>
        <v>111.6</v>
      </c>
      <c r="BF1686">
        <f>MATCH($BF$1,MONTHLY_INDEX!$1:$1,0)</f>
        <v>127</v>
      </c>
      <c r="BG1686">
        <f>INDEX(MONTHLY_INDEX!$1:$1048576,Final!BC1686,Final!BF1686)</f>
        <v>151.1</v>
      </c>
      <c r="BH1686" s="23">
        <f t="shared" ref="BH1686:BH1703" si="784">(BG1686-BE1686)/BE1686</f>
        <v>0.35394265232974914</v>
      </c>
      <c r="BI1686" s="14">
        <f t="shared" ref="BI1686:BI1703" si="785">(1+BH1686)*BA1686</f>
        <v>1208393.817204301</v>
      </c>
      <c r="BJ1686" s="14">
        <f t="shared" ref="BJ1686:BJ1703" si="786">BI1686*AZ1686*AW1686</f>
        <v>460762.21783399611</v>
      </c>
      <c r="BK1686" s="15">
        <f t="shared" si="777"/>
        <v>747631.59937030496</v>
      </c>
      <c r="BL1686" s="52">
        <v>0</v>
      </c>
      <c r="BM1686" s="15">
        <f t="shared" ref="BM1686:BM1703" si="787">MAX((1-BL1686)*BK1686,BI1686*AY1686)</f>
        <v>747631.59937030496</v>
      </c>
    </row>
    <row r="1687" spans="1:65">
      <c r="A1687" s="8">
        <v>1685</v>
      </c>
      <c r="B1687" s="1" t="s">
        <v>44</v>
      </c>
      <c r="C1687" s="1">
        <v>1500</v>
      </c>
      <c r="D1687" s="1" t="s">
        <v>60</v>
      </c>
      <c r="E1687" s="1">
        <v>150000069</v>
      </c>
      <c r="F1687" s="1" t="s">
        <v>60</v>
      </c>
      <c r="G1687" s="1" t="s">
        <v>90</v>
      </c>
      <c r="H1687" s="1">
        <v>2</v>
      </c>
      <c r="I1687" s="1" t="s">
        <v>52</v>
      </c>
      <c r="J1687" s="1" t="s">
        <v>49</v>
      </c>
      <c r="K1687" s="1">
        <v>17406001</v>
      </c>
      <c r="L1687" s="1" t="s">
        <v>50</v>
      </c>
      <c r="M1687" s="1" t="s">
        <v>51</v>
      </c>
      <c r="N1687" s="1" t="s">
        <v>64</v>
      </c>
      <c r="O1687" s="1" t="s">
        <v>65</v>
      </c>
      <c r="P1687" s="1" t="s">
        <v>66</v>
      </c>
      <c r="Q1687" s="1" t="s">
        <v>67</v>
      </c>
      <c r="R1687" s="1" t="s">
        <v>87</v>
      </c>
      <c r="S1687" s="1" t="s">
        <v>88</v>
      </c>
      <c r="T1687" s="2">
        <v>43333</v>
      </c>
      <c r="U1687" s="2">
        <v>43333</v>
      </c>
      <c r="V1687" s="1" t="s">
        <v>52</v>
      </c>
      <c r="W1687" s="3">
        <v>1</v>
      </c>
      <c r="X1687" s="1" t="s">
        <v>53</v>
      </c>
      <c r="Y1687" s="4">
        <v>472500</v>
      </c>
      <c r="Z1687" s="4">
        <v>-61898</v>
      </c>
      <c r="AA1687" s="4">
        <v>0</v>
      </c>
      <c r="AB1687" s="4">
        <v>0</v>
      </c>
      <c r="AC1687" s="4">
        <v>0</v>
      </c>
      <c r="AD1687" s="4">
        <v>472500</v>
      </c>
      <c r="AE1687" s="5">
        <v>1685</v>
      </c>
      <c r="AF1687" s="1" t="s">
        <v>70</v>
      </c>
      <c r="AG1687" s="1" t="s">
        <v>71</v>
      </c>
      <c r="AH1687" s="1" t="s">
        <v>89</v>
      </c>
      <c r="AI1687" s="1" t="s">
        <v>57</v>
      </c>
      <c r="AJ1687" s="5">
        <v>10950</v>
      </c>
      <c r="AK1687" s="4">
        <v>-4901</v>
      </c>
      <c r="AL1687" s="4">
        <v>0</v>
      </c>
      <c r="AM1687" s="4">
        <v>0</v>
      </c>
      <c r="AN1687" s="4">
        <v>0</v>
      </c>
      <c r="AO1687" s="4">
        <v>-66799</v>
      </c>
      <c r="AP1687" s="4">
        <v>-66799</v>
      </c>
      <c r="AQ1687" s="4">
        <v>0</v>
      </c>
      <c r="AR1687" s="4">
        <v>405701</v>
      </c>
      <c r="AS1687" s="1" t="s">
        <v>52</v>
      </c>
      <c r="AT1687" s="9">
        <f t="shared" si="772"/>
        <v>43333</v>
      </c>
      <c r="AU1687" s="9">
        <f t="shared" si="773"/>
        <v>43313</v>
      </c>
      <c r="AV1687" s="9">
        <v>44798</v>
      </c>
      <c r="AW1687" s="11">
        <f t="shared" si="774"/>
        <v>4.0136986301369859</v>
      </c>
      <c r="AX1687">
        <v>10</v>
      </c>
      <c r="AY1687" s="12">
        <v>0.05</v>
      </c>
      <c r="AZ1687">
        <f t="shared" si="775"/>
        <v>9.5000000000000001E-2</v>
      </c>
      <c r="BA1687" s="13">
        <f t="shared" si="776"/>
        <v>472500</v>
      </c>
      <c r="BB1687" s="17" t="s">
        <v>2189</v>
      </c>
      <c r="BC1687">
        <f>MATCH(BB1687,MONTHLY_INDEX!$A:$A,0)</f>
        <v>798</v>
      </c>
      <c r="BD1687">
        <f>MATCH(AU1687,MONTHLY_INDEX!$1:$1,0)</f>
        <v>80</v>
      </c>
      <c r="BE1687">
        <f>INDEX(MONTHLY_INDEX!$1:$1048576,Final!BC1687,Final!BD1687)</f>
        <v>96</v>
      </c>
      <c r="BF1687">
        <f>MATCH($BF$1,MONTHLY_INDEX!$1:$1,0)</f>
        <v>127</v>
      </c>
      <c r="BG1687">
        <f>INDEX(MONTHLY_INDEX!$1:$1048576,Final!BC1687,Final!BF1687)</f>
        <v>95.3</v>
      </c>
      <c r="BH1687" s="23">
        <f t="shared" si="784"/>
        <v>-7.2916666666666963E-3</v>
      </c>
      <c r="BI1687" s="14">
        <f t="shared" si="785"/>
        <v>469054.6875</v>
      </c>
      <c r="BJ1687" s="14">
        <f t="shared" si="786"/>
        <v>178851.19488441778</v>
      </c>
      <c r="BK1687" s="15">
        <f t="shared" si="777"/>
        <v>290203.49261558219</v>
      </c>
      <c r="BL1687" s="52">
        <v>0</v>
      </c>
      <c r="BM1687" s="15">
        <f t="shared" si="787"/>
        <v>290203.49261558219</v>
      </c>
    </row>
    <row r="1688" spans="1:65">
      <c r="A1688" s="8">
        <v>1686</v>
      </c>
      <c r="B1688" s="1" t="s">
        <v>44</v>
      </c>
      <c r="C1688" s="1">
        <v>1500</v>
      </c>
      <c r="D1688" s="1" t="s">
        <v>60</v>
      </c>
      <c r="E1688" s="1">
        <v>150000069</v>
      </c>
      <c r="F1688" s="1" t="s">
        <v>60</v>
      </c>
      <c r="G1688" s="1" t="s">
        <v>91</v>
      </c>
      <c r="H1688" s="1">
        <v>3</v>
      </c>
      <c r="I1688" s="1" t="s">
        <v>52</v>
      </c>
      <c r="J1688" s="1" t="s">
        <v>49</v>
      </c>
      <c r="K1688" s="1">
        <v>17406001</v>
      </c>
      <c r="L1688" s="1" t="s">
        <v>50</v>
      </c>
      <c r="M1688" s="1" t="s">
        <v>51</v>
      </c>
      <c r="N1688" s="1" t="s">
        <v>64</v>
      </c>
      <c r="O1688" s="1" t="s">
        <v>65</v>
      </c>
      <c r="P1688" s="1" t="s">
        <v>66</v>
      </c>
      <c r="Q1688" s="1" t="s">
        <v>67</v>
      </c>
      <c r="R1688" s="1" t="s">
        <v>87</v>
      </c>
      <c r="S1688" s="1" t="s">
        <v>88</v>
      </c>
      <c r="T1688" s="2">
        <v>43333</v>
      </c>
      <c r="U1688" s="2">
        <v>43333</v>
      </c>
      <c r="V1688" s="1" t="s">
        <v>52</v>
      </c>
      <c r="W1688" s="3">
        <v>1</v>
      </c>
      <c r="X1688" s="1" t="s">
        <v>53</v>
      </c>
      <c r="Y1688" s="4">
        <v>637760</v>
      </c>
      <c r="Z1688" s="4">
        <v>-83547</v>
      </c>
      <c r="AA1688" s="4">
        <v>0</v>
      </c>
      <c r="AB1688" s="4">
        <v>0</v>
      </c>
      <c r="AC1688" s="4">
        <v>0</v>
      </c>
      <c r="AD1688" s="4">
        <v>637760</v>
      </c>
      <c r="AE1688" s="5">
        <v>1685</v>
      </c>
      <c r="AF1688" s="1" t="s">
        <v>70</v>
      </c>
      <c r="AG1688" s="1" t="s">
        <v>71</v>
      </c>
      <c r="AH1688" s="1" t="s">
        <v>89</v>
      </c>
      <c r="AI1688" s="1" t="s">
        <v>57</v>
      </c>
      <c r="AJ1688" s="5">
        <v>10950</v>
      </c>
      <c r="AK1688" s="4">
        <v>-6616</v>
      </c>
      <c r="AL1688" s="4">
        <v>0</v>
      </c>
      <c r="AM1688" s="4">
        <v>0</v>
      </c>
      <c r="AN1688" s="4">
        <v>0</v>
      </c>
      <c r="AO1688" s="4">
        <v>-90163</v>
      </c>
      <c r="AP1688" s="4">
        <v>-90163</v>
      </c>
      <c r="AQ1688" s="4">
        <v>0</v>
      </c>
      <c r="AR1688" s="4">
        <v>547597</v>
      </c>
      <c r="AS1688" s="1" t="s">
        <v>52</v>
      </c>
      <c r="AT1688" s="9">
        <f t="shared" si="772"/>
        <v>43333</v>
      </c>
      <c r="AU1688" s="9">
        <f t="shared" si="773"/>
        <v>43313</v>
      </c>
      <c r="AV1688" s="9">
        <v>44798</v>
      </c>
      <c r="AW1688" s="11">
        <f t="shared" si="774"/>
        <v>4.0136986301369859</v>
      </c>
      <c r="AX1688">
        <v>10</v>
      </c>
      <c r="AY1688" s="12">
        <v>0.05</v>
      </c>
      <c r="AZ1688">
        <f t="shared" si="775"/>
        <v>9.5000000000000001E-2</v>
      </c>
      <c r="BA1688" s="13">
        <f t="shared" si="776"/>
        <v>637760</v>
      </c>
      <c r="BB1688" s="17" t="s">
        <v>2189</v>
      </c>
      <c r="BC1688">
        <f>MATCH(BB1688,MONTHLY_INDEX!$A:$A,0)</f>
        <v>798</v>
      </c>
      <c r="BD1688">
        <f>MATCH(AU1688,MONTHLY_INDEX!$1:$1,0)</f>
        <v>80</v>
      </c>
      <c r="BE1688">
        <f>INDEX(MONTHLY_INDEX!$1:$1048576,Final!BC1688,Final!BD1688)</f>
        <v>96</v>
      </c>
      <c r="BF1688">
        <f>MATCH($BF$1,MONTHLY_INDEX!$1:$1,0)</f>
        <v>127</v>
      </c>
      <c r="BG1688">
        <f>INDEX(MONTHLY_INDEX!$1:$1048576,Final!BC1688,Final!BF1688)</f>
        <v>95.3</v>
      </c>
      <c r="BH1688" s="23">
        <f t="shared" si="784"/>
        <v>-7.2916666666666963E-3</v>
      </c>
      <c r="BI1688" s="14">
        <f t="shared" si="785"/>
        <v>633109.66666666663</v>
      </c>
      <c r="BJ1688" s="14">
        <f t="shared" si="786"/>
        <v>241405.58317351594</v>
      </c>
      <c r="BK1688" s="15">
        <f t="shared" si="777"/>
        <v>391704.08349315065</v>
      </c>
      <c r="BL1688" s="52">
        <v>0</v>
      </c>
      <c r="BM1688" s="15">
        <f t="shared" si="787"/>
        <v>391704.08349315065</v>
      </c>
    </row>
    <row r="1689" spans="1:65">
      <c r="A1689" s="8">
        <v>1687</v>
      </c>
      <c r="B1689" s="1" t="s">
        <v>44</v>
      </c>
      <c r="C1689" s="1">
        <v>1500</v>
      </c>
      <c r="D1689" s="1" t="s">
        <v>60</v>
      </c>
      <c r="E1689" s="1">
        <v>150000069</v>
      </c>
      <c r="F1689" s="1" t="s">
        <v>60</v>
      </c>
      <c r="G1689" s="1" t="s">
        <v>92</v>
      </c>
      <c r="H1689" s="1">
        <v>4</v>
      </c>
      <c r="I1689" s="1" t="s">
        <v>52</v>
      </c>
      <c r="J1689" s="1" t="s">
        <v>49</v>
      </c>
      <c r="K1689" s="1">
        <v>17406001</v>
      </c>
      <c r="L1689" s="1" t="s">
        <v>50</v>
      </c>
      <c r="M1689" s="1" t="s">
        <v>51</v>
      </c>
      <c r="N1689" s="1" t="s">
        <v>64</v>
      </c>
      <c r="O1689" s="1" t="s">
        <v>65</v>
      </c>
      <c r="P1689" s="1" t="s">
        <v>66</v>
      </c>
      <c r="Q1689" s="1" t="s">
        <v>67</v>
      </c>
      <c r="R1689" s="1" t="s">
        <v>87</v>
      </c>
      <c r="S1689" s="1" t="s">
        <v>88</v>
      </c>
      <c r="T1689" s="2">
        <v>43333</v>
      </c>
      <c r="U1689" s="2">
        <v>43333</v>
      </c>
      <c r="V1689" s="1" t="s">
        <v>52</v>
      </c>
      <c r="W1689" s="3">
        <v>1</v>
      </c>
      <c r="X1689" s="1" t="s">
        <v>53</v>
      </c>
      <c r="Y1689" s="4">
        <v>21044329</v>
      </c>
      <c r="Z1689" s="4">
        <v>-2756887</v>
      </c>
      <c r="AA1689" s="4">
        <v>0</v>
      </c>
      <c r="AB1689" s="4">
        <v>0</v>
      </c>
      <c r="AC1689" s="4">
        <v>0</v>
      </c>
      <c r="AD1689" s="4">
        <v>21044329</v>
      </c>
      <c r="AE1689" s="5">
        <v>1685</v>
      </c>
      <c r="AF1689" s="1" t="s">
        <v>70</v>
      </c>
      <c r="AG1689" s="1" t="s">
        <v>71</v>
      </c>
      <c r="AH1689" s="1" t="s">
        <v>89</v>
      </c>
      <c r="AI1689" s="1" t="s">
        <v>57</v>
      </c>
      <c r="AJ1689" s="5">
        <v>10950</v>
      </c>
      <c r="AK1689" s="4">
        <v>-218303</v>
      </c>
      <c r="AL1689" s="4">
        <v>0</v>
      </c>
      <c r="AM1689" s="4">
        <v>0</v>
      </c>
      <c r="AN1689" s="4">
        <v>0</v>
      </c>
      <c r="AO1689" s="4">
        <v>-2975190</v>
      </c>
      <c r="AP1689" s="4">
        <v>-2975190</v>
      </c>
      <c r="AQ1689" s="4">
        <v>0</v>
      </c>
      <c r="AR1689" s="4">
        <v>18069139</v>
      </c>
      <c r="AS1689" s="1" t="s">
        <v>52</v>
      </c>
      <c r="AT1689" s="9">
        <f t="shared" si="772"/>
        <v>43333</v>
      </c>
      <c r="AU1689" s="9">
        <f t="shared" si="773"/>
        <v>43313</v>
      </c>
      <c r="AV1689" s="9">
        <v>44798</v>
      </c>
      <c r="AW1689" s="11">
        <f t="shared" si="774"/>
        <v>4.0136986301369859</v>
      </c>
      <c r="AX1689">
        <v>25</v>
      </c>
      <c r="AY1689" s="12">
        <v>0.05</v>
      </c>
      <c r="AZ1689">
        <f t="shared" si="775"/>
        <v>3.7999999999999999E-2</v>
      </c>
      <c r="BA1689" s="13">
        <f t="shared" si="776"/>
        <v>21044329</v>
      </c>
      <c r="BB1689" s="17" t="s">
        <v>2189</v>
      </c>
      <c r="BC1689">
        <f>MATCH(BB1689,MONTHLY_INDEX!$A:$A,0)</f>
        <v>798</v>
      </c>
      <c r="BD1689">
        <f>MATCH(AU1689,MONTHLY_INDEX!$1:$1,0)</f>
        <v>80</v>
      </c>
      <c r="BE1689">
        <f>INDEX(MONTHLY_INDEX!$1:$1048576,Final!BC1689,Final!BD1689)</f>
        <v>96</v>
      </c>
      <c r="BF1689">
        <f>MATCH($BF$1,MONTHLY_INDEX!$1:$1,0)</f>
        <v>127</v>
      </c>
      <c r="BG1689">
        <f>INDEX(MONTHLY_INDEX!$1:$1048576,Final!BC1689,Final!BF1689)</f>
        <v>95.3</v>
      </c>
      <c r="BH1689" s="23">
        <f t="shared" si="784"/>
        <v>-7.2916666666666963E-3</v>
      </c>
      <c r="BI1689" s="14">
        <f t="shared" si="785"/>
        <v>20890880.767708331</v>
      </c>
      <c r="BJ1689" s="14">
        <f t="shared" si="786"/>
        <v>3186288.5817488292</v>
      </c>
      <c r="BK1689" s="15">
        <f t="shared" si="777"/>
        <v>17704592.185959503</v>
      </c>
      <c r="BL1689" s="52">
        <v>0</v>
      </c>
      <c r="BM1689" s="15">
        <f t="shared" si="787"/>
        <v>17704592.185959503</v>
      </c>
    </row>
    <row r="1690" spans="1:65">
      <c r="A1690" s="8">
        <v>1688</v>
      </c>
      <c r="B1690" s="1" t="s">
        <v>44</v>
      </c>
      <c r="C1690" s="1">
        <v>1500</v>
      </c>
      <c r="D1690" s="1" t="s">
        <v>60</v>
      </c>
      <c r="E1690" s="1">
        <v>150000069</v>
      </c>
      <c r="F1690" s="1" t="s">
        <v>60</v>
      </c>
      <c r="G1690" s="1" t="s">
        <v>93</v>
      </c>
      <c r="H1690" s="1">
        <v>5</v>
      </c>
      <c r="I1690" s="1" t="s">
        <v>52</v>
      </c>
      <c r="J1690" s="1" t="s">
        <v>49</v>
      </c>
      <c r="K1690" s="1">
        <v>17406001</v>
      </c>
      <c r="L1690" s="1" t="s">
        <v>50</v>
      </c>
      <c r="M1690" s="1" t="s">
        <v>51</v>
      </c>
      <c r="N1690" s="1" t="s">
        <v>64</v>
      </c>
      <c r="O1690" s="1" t="s">
        <v>65</v>
      </c>
      <c r="P1690" s="1" t="s">
        <v>66</v>
      </c>
      <c r="Q1690" s="1" t="s">
        <v>67</v>
      </c>
      <c r="R1690" s="1" t="s">
        <v>87</v>
      </c>
      <c r="S1690" s="1" t="s">
        <v>88</v>
      </c>
      <c r="T1690" s="2">
        <v>43333</v>
      </c>
      <c r="U1690" s="2">
        <v>43333</v>
      </c>
      <c r="V1690" s="1" t="s">
        <v>52</v>
      </c>
      <c r="W1690" s="3">
        <v>1</v>
      </c>
      <c r="X1690" s="1" t="s">
        <v>53</v>
      </c>
      <c r="Y1690" s="4">
        <v>969266</v>
      </c>
      <c r="Z1690" s="4">
        <v>-126976</v>
      </c>
      <c r="AA1690" s="4">
        <v>0</v>
      </c>
      <c r="AB1690" s="4">
        <v>0</v>
      </c>
      <c r="AC1690" s="4">
        <v>0</v>
      </c>
      <c r="AD1690" s="4">
        <v>969266</v>
      </c>
      <c r="AE1690" s="5">
        <v>1685</v>
      </c>
      <c r="AF1690" s="1" t="s">
        <v>70</v>
      </c>
      <c r="AG1690" s="1" t="s">
        <v>71</v>
      </c>
      <c r="AH1690" s="1" t="s">
        <v>89</v>
      </c>
      <c r="AI1690" s="1" t="s">
        <v>57</v>
      </c>
      <c r="AJ1690" s="5">
        <v>10950</v>
      </c>
      <c r="AK1690" s="4">
        <v>-10055</v>
      </c>
      <c r="AL1690" s="4">
        <v>0</v>
      </c>
      <c r="AM1690" s="4">
        <v>0</v>
      </c>
      <c r="AN1690" s="4">
        <v>0</v>
      </c>
      <c r="AO1690" s="4">
        <v>-137031</v>
      </c>
      <c r="AP1690" s="4">
        <v>-137031</v>
      </c>
      <c r="AQ1690" s="4">
        <v>0</v>
      </c>
      <c r="AR1690" s="4">
        <v>832235</v>
      </c>
      <c r="AS1690" s="1" t="s">
        <v>52</v>
      </c>
      <c r="AT1690" s="9">
        <f t="shared" si="772"/>
        <v>43333</v>
      </c>
      <c r="AU1690" s="9">
        <f t="shared" si="773"/>
        <v>43313</v>
      </c>
      <c r="AV1690" s="9">
        <v>44798</v>
      </c>
      <c r="AW1690" s="11">
        <f t="shared" si="774"/>
        <v>4.0136986301369859</v>
      </c>
      <c r="AX1690">
        <v>25</v>
      </c>
      <c r="AY1690" s="12">
        <v>0.05</v>
      </c>
      <c r="AZ1690">
        <f t="shared" si="775"/>
        <v>3.7999999999999999E-2</v>
      </c>
      <c r="BA1690" s="13">
        <f t="shared" si="776"/>
        <v>969266</v>
      </c>
      <c r="BB1690" s="17" t="s">
        <v>2083</v>
      </c>
      <c r="BC1690">
        <f>MATCH(BB1690,MONTHLY_INDEX!$A:$A,0)</f>
        <v>745</v>
      </c>
      <c r="BD1690">
        <f>MATCH(AU1690,MONTHLY_INDEX!$1:$1,0)</f>
        <v>80</v>
      </c>
      <c r="BE1690">
        <f>INDEX(MONTHLY_INDEX!$1:$1048576,Final!BC1690,Final!BD1690)</f>
        <v>106.4</v>
      </c>
      <c r="BF1690">
        <f>MATCH($BF$1,MONTHLY_INDEX!$1:$1,0)</f>
        <v>127</v>
      </c>
      <c r="BG1690">
        <f>INDEX(MONTHLY_INDEX!$1:$1048576,Final!BC1690,Final!BF1690)</f>
        <v>115.4</v>
      </c>
      <c r="BH1690" s="23">
        <f t="shared" si="784"/>
        <v>8.4586466165413529E-2</v>
      </c>
      <c r="BI1690" s="14">
        <f t="shared" si="785"/>
        <v>1051252.7857142857</v>
      </c>
      <c r="BJ1690" s="14">
        <f t="shared" si="786"/>
        <v>160337.65090606653</v>
      </c>
      <c r="BK1690" s="15">
        <f t="shared" si="777"/>
        <v>890915.13480821915</v>
      </c>
      <c r="BL1690" s="52">
        <v>0</v>
      </c>
      <c r="BM1690" s="15">
        <f t="shared" si="787"/>
        <v>890915.13480821915</v>
      </c>
    </row>
    <row r="1691" spans="1:65">
      <c r="A1691" s="8">
        <v>1689</v>
      </c>
      <c r="B1691" s="1" t="s">
        <v>44</v>
      </c>
      <c r="C1691" s="1">
        <v>1500</v>
      </c>
      <c r="D1691" s="1" t="s">
        <v>60</v>
      </c>
      <c r="E1691" s="1">
        <v>150000069</v>
      </c>
      <c r="F1691" s="1" t="s">
        <v>60</v>
      </c>
      <c r="G1691" s="1" t="s">
        <v>94</v>
      </c>
      <c r="H1691" s="1">
        <v>6</v>
      </c>
      <c r="I1691" s="1" t="s">
        <v>52</v>
      </c>
      <c r="J1691" s="1" t="s">
        <v>49</v>
      </c>
      <c r="K1691" s="1">
        <v>17406001</v>
      </c>
      <c r="L1691" s="1" t="s">
        <v>50</v>
      </c>
      <c r="M1691" s="1" t="s">
        <v>51</v>
      </c>
      <c r="N1691" s="1" t="s">
        <v>64</v>
      </c>
      <c r="O1691" s="1" t="s">
        <v>65</v>
      </c>
      <c r="P1691" s="1" t="s">
        <v>66</v>
      </c>
      <c r="Q1691" s="1" t="s">
        <v>67</v>
      </c>
      <c r="R1691" s="1" t="s">
        <v>87</v>
      </c>
      <c r="S1691" s="1" t="s">
        <v>88</v>
      </c>
      <c r="T1691" s="2">
        <v>43333</v>
      </c>
      <c r="U1691" s="2">
        <v>43333</v>
      </c>
      <c r="V1691" s="1" t="s">
        <v>52</v>
      </c>
      <c r="W1691" s="3">
        <v>1</v>
      </c>
      <c r="X1691" s="1" t="s">
        <v>53</v>
      </c>
      <c r="Y1691" s="4">
        <v>735000</v>
      </c>
      <c r="Z1691" s="4">
        <v>-96287</v>
      </c>
      <c r="AA1691" s="4">
        <v>0</v>
      </c>
      <c r="AB1691" s="4">
        <v>0</v>
      </c>
      <c r="AC1691" s="4">
        <v>0</v>
      </c>
      <c r="AD1691" s="4">
        <v>735000</v>
      </c>
      <c r="AE1691" s="5">
        <v>1685</v>
      </c>
      <c r="AF1691" s="1" t="s">
        <v>70</v>
      </c>
      <c r="AG1691" s="1" t="s">
        <v>71</v>
      </c>
      <c r="AH1691" s="1" t="s">
        <v>89</v>
      </c>
      <c r="AI1691" s="1" t="s">
        <v>57</v>
      </c>
      <c r="AJ1691" s="5">
        <v>10950</v>
      </c>
      <c r="AK1691" s="4">
        <v>-7625</v>
      </c>
      <c r="AL1691" s="4">
        <v>0</v>
      </c>
      <c r="AM1691" s="4">
        <v>0</v>
      </c>
      <c r="AN1691" s="4">
        <v>0</v>
      </c>
      <c r="AO1691" s="4">
        <v>-103912</v>
      </c>
      <c r="AP1691" s="4">
        <v>-103912</v>
      </c>
      <c r="AQ1691" s="4">
        <v>0</v>
      </c>
      <c r="AR1691" s="4">
        <v>631088</v>
      </c>
      <c r="AS1691" s="1" t="s">
        <v>52</v>
      </c>
      <c r="AT1691" s="9">
        <f t="shared" si="772"/>
        <v>43333</v>
      </c>
      <c r="AU1691" s="9">
        <f t="shared" si="773"/>
        <v>43313</v>
      </c>
      <c r="AV1691" s="9">
        <v>44798</v>
      </c>
      <c r="AW1691" s="11">
        <f t="shared" si="774"/>
        <v>4.0136986301369859</v>
      </c>
      <c r="AX1691">
        <v>10</v>
      </c>
      <c r="AY1691" s="12">
        <v>0.05</v>
      </c>
      <c r="AZ1691">
        <f t="shared" si="775"/>
        <v>9.5000000000000001E-2</v>
      </c>
      <c r="BA1691" s="13">
        <f t="shared" si="776"/>
        <v>735000</v>
      </c>
      <c r="BB1691" s="17" t="s">
        <v>1853</v>
      </c>
      <c r="BC1691">
        <f>MATCH(BB1691,MONTHLY_INDEX!$A:$A,0)</f>
        <v>630</v>
      </c>
      <c r="BD1691">
        <f>MATCH(AU1691,MONTHLY_INDEX!$1:$1,0)</f>
        <v>80</v>
      </c>
      <c r="BE1691">
        <f>INDEX(MONTHLY_INDEX!$1:$1048576,Final!BC1691,Final!BD1691)</f>
        <v>111.6</v>
      </c>
      <c r="BF1691">
        <f>MATCH($BF$1,MONTHLY_INDEX!$1:$1,0)</f>
        <v>127</v>
      </c>
      <c r="BG1691">
        <f>INDEX(MONTHLY_INDEX!$1:$1048576,Final!BC1691,Final!BF1691)</f>
        <v>151.1</v>
      </c>
      <c r="BH1691" s="23">
        <f t="shared" si="784"/>
        <v>0.35394265232974914</v>
      </c>
      <c r="BI1691" s="14">
        <f t="shared" si="785"/>
        <v>995147.84946236562</v>
      </c>
      <c r="BJ1691" s="14">
        <f t="shared" si="786"/>
        <v>379451.2382162321</v>
      </c>
      <c r="BK1691" s="15">
        <f t="shared" si="777"/>
        <v>615696.61124613346</v>
      </c>
      <c r="BL1691" s="52">
        <v>0</v>
      </c>
      <c r="BM1691" s="15">
        <f t="shared" si="787"/>
        <v>615696.61124613346</v>
      </c>
    </row>
    <row r="1692" spans="1:65">
      <c r="A1692" s="8">
        <v>1690</v>
      </c>
      <c r="B1692" s="1" t="s">
        <v>44</v>
      </c>
      <c r="C1692" s="1">
        <v>1500</v>
      </c>
      <c r="D1692" s="1" t="s">
        <v>60</v>
      </c>
      <c r="E1692" s="1">
        <v>150000069</v>
      </c>
      <c r="F1692" s="1" t="s">
        <v>60</v>
      </c>
      <c r="G1692" s="1" t="s">
        <v>95</v>
      </c>
      <c r="H1692" s="1">
        <v>7</v>
      </c>
      <c r="I1692" s="1" t="s">
        <v>52</v>
      </c>
      <c r="J1692" s="1" t="s">
        <v>49</v>
      </c>
      <c r="K1692" s="1">
        <v>17406001</v>
      </c>
      <c r="L1692" s="1" t="s">
        <v>50</v>
      </c>
      <c r="M1692" s="1" t="s">
        <v>51</v>
      </c>
      <c r="N1692" s="1" t="s">
        <v>64</v>
      </c>
      <c r="O1692" s="1" t="s">
        <v>65</v>
      </c>
      <c r="P1692" s="1" t="s">
        <v>66</v>
      </c>
      <c r="Q1692" s="1" t="s">
        <v>67</v>
      </c>
      <c r="R1692" s="1" t="s">
        <v>87</v>
      </c>
      <c r="S1692" s="1" t="s">
        <v>88</v>
      </c>
      <c r="T1692" s="2">
        <v>43333</v>
      </c>
      <c r="U1692" s="2">
        <v>43333</v>
      </c>
      <c r="V1692" s="1" t="s">
        <v>52</v>
      </c>
      <c r="W1692" s="3">
        <v>1</v>
      </c>
      <c r="X1692" s="1" t="s">
        <v>53</v>
      </c>
      <c r="Y1692" s="4">
        <v>126000</v>
      </c>
      <c r="Z1692" s="4">
        <v>-16506</v>
      </c>
      <c r="AA1692" s="4">
        <v>0</v>
      </c>
      <c r="AB1692" s="4">
        <v>0</v>
      </c>
      <c r="AC1692" s="4">
        <v>0</v>
      </c>
      <c r="AD1692" s="4">
        <v>126000</v>
      </c>
      <c r="AE1692" s="5">
        <v>1685</v>
      </c>
      <c r="AF1692" s="1" t="s">
        <v>70</v>
      </c>
      <c r="AG1692" s="1" t="s">
        <v>71</v>
      </c>
      <c r="AH1692" s="1" t="s">
        <v>89</v>
      </c>
      <c r="AI1692" s="1" t="s">
        <v>57</v>
      </c>
      <c r="AJ1692" s="5">
        <v>10950</v>
      </c>
      <c r="AK1692" s="4">
        <v>-1307</v>
      </c>
      <c r="AL1692" s="4">
        <v>0</v>
      </c>
      <c r="AM1692" s="4">
        <v>0</v>
      </c>
      <c r="AN1692" s="4">
        <v>0</v>
      </c>
      <c r="AO1692" s="4">
        <v>-17813</v>
      </c>
      <c r="AP1692" s="4">
        <v>-17813</v>
      </c>
      <c r="AQ1692" s="4">
        <v>0</v>
      </c>
      <c r="AR1692" s="4">
        <v>108187</v>
      </c>
      <c r="AS1692" s="1" t="s">
        <v>52</v>
      </c>
      <c r="AT1692" s="9">
        <f t="shared" si="772"/>
        <v>43333</v>
      </c>
      <c r="AU1692" s="9">
        <f t="shared" si="773"/>
        <v>43313</v>
      </c>
      <c r="AV1692" s="9">
        <v>44798</v>
      </c>
      <c r="AW1692" s="11">
        <f t="shared" si="774"/>
        <v>4.0136986301369859</v>
      </c>
      <c r="AX1692">
        <v>25</v>
      </c>
      <c r="AY1692" s="12">
        <v>0.05</v>
      </c>
      <c r="AZ1692">
        <f t="shared" si="775"/>
        <v>3.7999999999999999E-2</v>
      </c>
      <c r="BA1692" s="13">
        <f t="shared" si="776"/>
        <v>126000</v>
      </c>
      <c r="BB1692" s="17" t="s">
        <v>2189</v>
      </c>
      <c r="BC1692">
        <f>MATCH(BB1692,MONTHLY_INDEX!$A:$A,0)</f>
        <v>798</v>
      </c>
      <c r="BD1692">
        <f>MATCH(AU1692,MONTHLY_INDEX!$1:$1,0)</f>
        <v>80</v>
      </c>
      <c r="BE1692">
        <f>INDEX(MONTHLY_INDEX!$1:$1048576,Final!BC1692,Final!BD1692)</f>
        <v>96</v>
      </c>
      <c r="BF1692">
        <f>MATCH($BF$1,MONTHLY_INDEX!$1:$1,0)</f>
        <v>127</v>
      </c>
      <c r="BG1692">
        <f>INDEX(MONTHLY_INDEX!$1:$1048576,Final!BC1692,Final!BF1692)</f>
        <v>95.3</v>
      </c>
      <c r="BH1692" s="23">
        <f t="shared" si="784"/>
        <v>-7.2916666666666963E-3</v>
      </c>
      <c r="BI1692" s="14">
        <f t="shared" si="785"/>
        <v>125081.25</v>
      </c>
      <c r="BJ1692" s="14">
        <f t="shared" si="786"/>
        <v>19077.460787671229</v>
      </c>
      <c r="BK1692" s="15">
        <f t="shared" si="777"/>
        <v>106003.78921232877</v>
      </c>
      <c r="BL1692" s="52">
        <v>0</v>
      </c>
      <c r="BM1692" s="15">
        <f t="shared" si="787"/>
        <v>106003.78921232877</v>
      </c>
    </row>
    <row r="1693" spans="1:65">
      <c r="A1693" s="8">
        <v>1691</v>
      </c>
      <c r="B1693" s="1" t="s">
        <v>44</v>
      </c>
      <c r="C1693" s="1">
        <v>1500</v>
      </c>
      <c r="D1693" s="1" t="s">
        <v>60</v>
      </c>
      <c r="E1693" s="1">
        <v>150000069</v>
      </c>
      <c r="F1693" s="1" t="s">
        <v>60</v>
      </c>
      <c r="G1693" s="1" t="s">
        <v>96</v>
      </c>
      <c r="H1693" s="1">
        <v>8</v>
      </c>
      <c r="I1693" s="1" t="s">
        <v>52</v>
      </c>
      <c r="J1693" s="1" t="s">
        <v>49</v>
      </c>
      <c r="K1693" s="1">
        <v>17406001</v>
      </c>
      <c r="L1693" s="1" t="s">
        <v>50</v>
      </c>
      <c r="M1693" s="1" t="s">
        <v>51</v>
      </c>
      <c r="N1693" s="1" t="s">
        <v>64</v>
      </c>
      <c r="O1693" s="1" t="s">
        <v>65</v>
      </c>
      <c r="P1693" s="1" t="s">
        <v>66</v>
      </c>
      <c r="Q1693" s="1" t="s">
        <v>67</v>
      </c>
      <c r="R1693" s="1" t="s">
        <v>87</v>
      </c>
      <c r="S1693" s="1" t="s">
        <v>88</v>
      </c>
      <c r="T1693" s="2">
        <v>43333</v>
      </c>
      <c r="U1693" s="2">
        <v>43333</v>
      </c>
      <c r="V1693" s="1" t="s">
        <v>52</v>
      </c>
      <c r="W1693" s="3">
        <v>1</v>
      </c>
      <c r="X1693" s="1" t="s">
        <v>53</v>
      </c>
      <c r="Y1693" s="4">
        <v>29327302</v>
      </c>
      <c r="Z1693" s="4">
        <v>-3841988</v>
      </c>
      <c r="AA1693" s="4">
        <v>0</v>
      </c>
      <c r="AB1693" s="4">
        <v>0</v>
      </c>
      <c r="AC1693" s="4">
        <v>0</v>
      </c>
      <c r="AD1693" s="4">
        <v>29327302</v>
      </c>
      <c r="AE1693" s="5">
        <v>1685</v>
      </c>
      <c r="AF1693" s="1" t="s">
        <v>70</v>
      </c>
      <c r="AG1693" s="1" t="s">
        <v>71</v>
      </c>
      <c r="AH1693" s="1" t="s">
        <v>89</v>
      </c>
      <c r="AI1693" s="1" t="s">
        <v>57</v>
      </c>
      <c r="AJ1693" s="5">
        <v>10950</v>
      </c>
      <c r="AK1693" s="4">
        <v>-304227</v>
      </c>
      <c r="AL1693" s="4">
        <v>0</v>
      </c>
      <c r="AM1693" s="4">
        <v>0</v>
      </c>
      <c r="AN1693" s="4">
        <v>0</v>
      </c>
      <c r="AO1693" s="4">
        <v>-4146215</v>
      </c>
      <c r="AP1693" s="4">
        <v>-4146215</v>
      </c>
      <c r="AQ1693" s="4">
        <v>0</v>
      </c>
      <c r="AR1693" s="4">
        <v>25181087</v>
      </c>
      <c r="AS1693" s="1" t="s">
        <v>52</v>
      </c>
      <c r="AT1693" s="9">
        <f t="shared" si="772"/>
        <v>43333</v>
      </c>
      <c r="AU1693" s="9">
        <f t="shared" si="773"/>
        <v>43313</v>
      </c>
      <c r="AV1693" s="9">
        <v>44798</v>
      </c>
      <c r="AW1693" s="11">
        <f t="shared" si="774"/>
        <v>4.0136986301369859</v>
      </c>
      <c r="AX1693">
        <v>25</v>
      </c>
      <c r="AY1693" s="12">
        <v>0.05</v>
      </c>
      <c r="AZ1693">
        <f t="shared" si="775"/>
        <v>3.7999999999999999E-2</v>
      </c>
      <c r="BA1693" s="13">
        <f t="shared" si="776"/>
        <v>29327302</v>
      </c>
      <c r="BB1693" s="17" t="s">
        <v>2189</v>
      </c>
      <c r="BC1693">
        <f>MATCH(BB1693,MONTHLY_INDEX!$A:$A,0)</f>
        <v>798</v>
      </c>
      <c r="BD1693">
        <f>MATCH(AU1693,MONTHLY_INDEX!$1:$1,0)</f>
        <v>80</v>
      </c>
      <c r="BE1693">
        <f>INDEX(MONTHLY_INDEX!$1:$1048576,Final!BC1693,Final!BD1693)</f>
        <v>96</v>
      </c>
      <c r="BF1693">
        <f>MATCH($BF$1,MONTHLY_INDEX!$1:$1,0)</f>
        <v>127</v>
      </c>
      <c r="BG1693">
        <f>INDEX(MONTHLY_INDEX!$1:$1048576,Final!BC1693,Final!BF1693)</f>
        <v>95.3</v>
      </c>
      <c r="BH1693" s="23">
        <f t="shared" si="784"/>
        <v>-7.2916666666666963E-3</v>
      </c>
      <c r="BI1693" s="14">
        <f t="shared" si="785"/>
        <v>29113457.089583334</v>
      </c>
      <c r="BJ1693" s="14">
        <f t="shared" si="786"/>
        <v>4440400.4278824767</v>
      </c>
      <c r="BK1693" s="15">
        <f t="shared" si="777"/>
        <v>24673056.661700856</v>
      </c>
      <c r="BL1693" s="52">
        <v>0</v>
      </c>
      <c r="BM1693" s="15">
        <f t="shared" si="787"/>
        <v>24673056.661700856</v>
      </c>
    </row>
    <row r="1694" spans="1:65">
      <c r="A1694" s="8">
        <v>1692</v>
      </c>
      <c r="B1694" s="1" t="s">
        <v>44</v>
      </c>
      <c r="C1694" s="1">
        <v>1500</v>
      </c>
      <c r="D1694" s="1" t="s">
        <v>60</v>
      </c>
      <c r="E1694" s="1">
        <v>150000069</v>
      </c>
      <c r="F1694" s="1" t="s">
        <v>60</v>
      </c>
      <c r="G1694" s="1" t="s">
        <v>97</v>
      </c>
      <c r="H1694" s="1">
        <v>9</v>
      </c>
      <c r="I1694" s="1" t="s">
        <v>52</v>
      </c>
      <c r="J1694" s="1" t="s">
        <v>49</v>
      </c>
      <c r="K1694" s="1">
        <v>17406001</v>
      </c>
      <c r="L1694" s="1" t="s">
        <v>50</v>
      </c>
      <c r="M1694" s="1" t="s">
        <v>51</v>
      </c>
      <c r="N1694" s="1" t="s">
        <v>64</v>
      </c>
      <c r="O1694" s="1" t="s">
        <v>65</v>
      </c>
      <c r="P1694" s="1" t="s">
        <v>66</v>
      </c>
      <c r="Q1694" s="1" t="s">
        <v>67</v>
      </c>
      <c r="R1694" s="1" t="s">
        <v>87</v>
      </c>
      <c r="S1694" s="1" t="s">
        <v>88</v>
      </c>
      <c r="T1694" s="2">
        <v>43333</v>
      </c>
      <c r="U1694" s="2">
        <v>43333</v>
      </c>
      <c r="V1694" s="1" t="s">
        <v>52</v>
      </c>
      <c r="W1694" s="3">
        <v>1</v>
      </c>
      <c r="X1694" s="1" t="s">
        <v>53</v>
      </c>
      <c r="Y1694" s="4">
        <v>1517250</v>
      </c>
      <c r="Z1694" s="4">
        <v>-198765</v>
      </c>
      <c r="AA1694" s="4">
        <v>0</v>
      </c>
      <c r="AB1694" s="4">
        <v>0</v>
      </c>
      <c r="AC1694" s="4">
        <v>0</v>
      </c>
      <c r="AD1694" s="4">
        <v>1517250</v>
      </c>
      <c r="AE1694" s="5">
        <v>1685</v>
      </c>
      <c r="AF1694" s="1" t="s">
        <v>70</v>
      </c>
      <c r="AG1694" s="1" t="s">
        <v>71</v>
      </c>
      <c r="AH1694" s="1" t="s">
        <v>89</v>
      </c>
      <c r="AI1694" s="1" t="s">
        <v>57</v>
      </c>
      <c r="AJ1694" s="5">
        <v>10950</v>
      </c>
      <c r="AK1694" s="4">
        <v>-15739</v>
      </c>
      <c r="AL1694" s="4">
        <v>0</v>
      </c>
      <c r="AM1694" s="4">
        <v>0</v>
      </c>
      <c r="AN1694" s="4">
        <v>0</v>
      </c>
      <c r="AO1694" s="4">
        <v>-214504</v>
      </c>
      <c r="AP1694" s="4">
        <v>-214504</v>
      </c>
      <c r="AQ1694" s="4">
        <v>0</v>
      </c>
      <c r="AR1694" s="4">
        <v>1302746</v>
      </c>
      <c r="AS1694" s="1" t="s">
        <v>52</v>
      </c>
      <c r="AT1694" s="9">
        <f t="shared" si="772"/>
        <v>43333</v>
      </c>
      <c r="AU1694" s="9">
        <f t="shared" si="773"/>
        <v>43313</v>
      </c>
      <c r="AV1694" s="9">
        <v>44798</v>
      </c>
      <c r="AW1694" s="11">
        <f t="shared" si="774"/>
        <v>4.0136986301369859</v>
      </c>
      <c r="AX1694">
        <v>15</v>
      </c>
      <c r="AY1694" s="12">
        <v>0.05</v>
      </c>
      <c r="AZ1694">
        <f t="shared" si="775"/>
        <v>6.3333333333333325E-2</v>
      </c>
      <c r="BA1694" s="13">
        <f t="shared" si="776"/>
        <v>1517250</v>
      </c>
      <c r="BB1694" s="17" t="s">
        <v>1941</v>
      </c>
      <c r="BC1694">
        <f>MATCH(BB1694,MONTHLY_INDEX!$A:$A,0)</f>
        <v>674</v>
      </c>
      <c r="BD1694">
        <f>MATCH(AU1694,MONTHLY_INDEX!$1:$1,0)</f>
        <v>80</v>
      </c>
      <c r="BE1694">
        <f>INDEX(MONTHLY_INDEX!$1:$1048576,Final!BC1694,Final!BD1694)</f>
        <v>105.1</v>
      </c>
      <c r="BF1694">
        <f>MATCH($BF$1,MONTHLY_INDEX!$1:$1,0)</f>
        <v>127</v>
      </c>
      <c r="BG1694">
        <f>INDEX(MONTHLY_INDEX!$1:$1048576,Final!BC1694,Final!BF1694)</f>
        <v>122.8</v>
      </c>
      <c r="BH1694" s="23">
        <f t="shared" si="784"/>
        <v>0.16841103710751668</v>
      </c>
      <c r="BI1694" s="14">
        <f t="shared" si="785"/>
        <v>1772771.6460513796</v>
      </c>
      <c r="BJ1694" s="14">
        <f t="shared" si="786"/>
        <v>450640.17139580037</v>
      </c>
      <c r="BK1694" s="15">
        <f t="shared" si="777"/>
        <v>1322131.4746555793</v>
      </c>
      <c r="BL1694" s="52">
        <v>0</v>
      </c>
      <c r="BM1694" s="15">
        <f t="shared" si="787"/>
        <v>1322131.4746555793</v>
      </c>
    </row>
    <row r="1695" spans="1:65">
      <c r="A1695" s="8">
        <v>1693</v>
      </c>
      <c r="B1695" s="1" t="s">
        <v>44</v>
      </c>
      <c r="C1695" s="1">
        <v>1500</v>
      </c>
      <c r="D1695" s="1" t="s">
        <v>60</v>
      </c>
      <c r="E1695" s="1">
        <v>150000069</v>
      </c>
      <c r="F1695" s="1" t="s">
        <v>60</v>
      </c>
      <c r="G1695" s="1" t="s">
        <v>98</v>
      </c>
      <c r="H1695" s="1">
        <v>10</v>
      </c>
      <c r="I1695" s="1" t="s">
        <v>52</v>
      </c>
      <c r="J1695" s="1" t="s">
        <v>49</v>
      </c>
      <c r="K1695" s="1">
        <v>17406001</v>
      </c>
      <c r="L1695" s="1" t="s">
        <v>50</v>
      </c>
      <c r="M1695" s="1" t="s">
        <v>51</v>
      </c>
      <c r="N1695" s="1" t="s">
        <v>64</v>
      </c>
      <c r="O1695" s="1" t="s">
        <v>65</v>
      </c>
      <c r="P1695" s="1" t="s">
        <v>66</v>
      </c>
      <c r="Q1695" s="1" t="s">
        <v>67</v>
      </c>
      <c r="R1695" s="1" t="s">
        <v>87</v>
      </c>
      <c r="S1695" s="1" t="s">
        <v>88</v>
      </c>
      <c r="T1695" s="2">
        <v>43333</v>
      </c>
      <c r="U1695" s="2">
        <v>43333</v>
      </c>
      <c r="V1695" s="1" t="s">
        <v>52</v>
      </c>
      <c r="W1695" s="3">
        <v>1</v>
      </c>
      <c r="X1695" s="1" t="s">
        <v>53</v>
      </c>
      <c r="Y1695" s="4">
        <v>312900</v>
      </c>
      <c r="Z1695" s="4">
        <v>-40991</v>
      </c>
      <c r="AA1695" s="4">
        <v>0</v>
      </c>
      <c r="AB1695" s="4">
        <v>0</v>
      </c>
      <c r="AC1695" s="4">
        <v>0</v>
      </c>
      <c r="AD1695" s="4">
        <v>312900</v>
      </c>
      <c r="AE1695" s="5">
        <v>1685</v>
      </c>
      <c r="AF1695" s="1" t="s">
        <v>70</v>
      </c>
      <c r="AG1695" s="1" t="s">
        <v>71</v>
      </c>
      <c r="AH1695" s="1" t="s">
        <v>89</v>
      </c>
      <c r="AI1695" s="1" t="s">
        <v>57</v>
      </c>
      <c r="AJ1695" s="5">
        <v>10950</v>
      </c>
      <c r="AK1695" s="4">
        <v>-3246</v>
      </c>
      <c r="AL1695" s="4">
        <v>0</v>
      </c>
      <c r="AM1695" s="4">
        <v>0</v>
      </c>
      <c r="AN1695" s="4">
        <v>0</v>
      </c>
      <c r="AO1695" s="4">
        <v>-44237</v>
      </c>
      <c r="AP1695" s="4">
        <v>-44237</v>
      </c>
      <c r="AQ1695" s="4">
        <v>0</v>
      </c>
      <c r="AR1695" s="4">
        <v>268663</v>
      </c>
      <c r="AS1695" s="1" t="s">
        <v>52</v>
      </c>
      <c r="AT1695" s="9">
        <f t="shared" si="772"/>
        <v>43333</v>
      </c>
      <c r="AU1695" s="9">
        <f t="shared" si="773"/>
        <v>43313</v>
      </c>
      <c r="AV1695" s="9">
        <v>44798</v>
      </c>
      <c r="AW1695" s="11">
        <f t="shared" si="774"/>
        <v>4.0136986301369859</v>
      </c>
      <c r="AX1695">
        <v>10</v>
      </c>
      <c r="AY1695" s="12">
        <v>0.05</v>
      </c>
      <c r="AZ1695">
        <f t="shared" si="775"/>
        <v>9.5000000000000001E-2</v>
      </c>
      <c r="BA1695" s="13">
        <f t="shared" si="776"/>
        <v>312900</v>
      </c>
      <c r="BB1695" s="17" t="s">
        <v>2189</v>
      </c>
      <c r="BC1695">
        <f>MATCH(BB1695,MONTHLY_INDEX!$A:$A,0)</f>
        <v>798</v>
      </c>
      <c r="BD1695">
        <f>MATCH(AU1695,MONTHLY_INDEX!$1:$1,0)</f>
        <v>80</v>
      </c>
      <c r="BE1695">
        <f>INDEX(MONTHLY_INDEX!$1:$1048576,Final!BC1695,Final!BD1695)</f>
        <v>96</v>
      </c>
      <c r="BF1695">
        <f>MATCH($BF$1,MONTHLY_INDEX!$1:$1,0)</f>
        <v>127</v>
      </c>
      <c r="BG1695">
        <f>INDEX(MONTHLY_INDEX!$1:$1048576,Final!BC1695,Final!BF1695)</f>
        <v>95.3</v>
      </c>
      <c r="BH1695" s="23">
        <f t="shared" si="784"/>
        <v>-7.2916666666666963E-3</v>
      </c>
      <c r="BI1695" s="14">
        <f t="shared" si="785"/>
        <v>310618.4375</v>
      </c>
      <c r="BJ1695" s="14">
        <f t="shared" si="786"/>
        <v>118439.2357234589</v>
      </c>
      <c r="BK1695" s="15">
        <f t="shared" si="777"/>
        <v>192179.2017765411</v>
      </c>
      <c r="BL1695" s="52">
        <v>0</v>
      </c>
      <c r="BM1695" s="15">
        <f t="shared" si="787"/>
        <v>192179.2017765411</v>
      </c>
    </row>
    <row r="1696" spans="1:65">
      <c r="A1696" s="8">
        <v>1694</v>
      </c>
      <c r="B1696" s="1" t="s">
        <v>44</v>
      </c>
      <c r="C1696" s="1">
        <v>1500</v>
      </c>
      <c r="D1696" s="1" t="s">
        <v>60</v>
      </c>
      <c r="E1696" s="1">
        <v>150000069</v>
      </c>
      <c r="F1696" s="1" t="s">
        <v>60</v>
      </c>
      <c r="G1696" s="1" t="s">
        <v>99</v>
      </c>
      <c r="H1696" s="1">
        <v>11</v>
      </c>
      <c r="I1696" s="1" t="s">
        <v>52</v>
      </c>
      <c r="J1696" s="1" t="s">
        <v>49</v>
      </c>
      <c r="K1696" s="1">
        <v>17406001</v>
      </c>
      <c r="L1696" s="1" t="s">
        <v>50</v>
      </c>
      <c r="M1696" s="1" t="s">
        <v>51</v>
      </c>
      <c r="N1696" s="1" t="s">
        <v>64</v>
      </c>
      <c r="O1696" s="1" t="s">
        <v>65</v>
      </c>
      <c r="P1696" s="1" t="s">
        <v>66</v>
      </c>
      <c r="Q1696" s="1" t="s">
        <v>67</v>
      </c>
      <c r="R1696" s="1" t="s">
        <v>87</v>
      </c>
      <c r="S1696" s="1" t="s">
        <v>88</v>
      </c>
      <c r="T1696" s="2">
        <v>43333</v>
      </c>
      <c r="U1696" s="2">
        <v>43333</v>
      </c>
      <c r="V1696" s="1" t="s">
        <v>52</v>
      </c>
      <c r="W1696" s="3">
        <v>1</v>
      </c>
      <c r="X1696" s="1" t="s">
        <v>53</v>
      </c>
      <c r="Y1696" s="4">
        <v>1174950</v>
      </c>
      <c r="Z1696" s="4">
        <v>-153922</v>
      </c>
      <c r="AA1696" s="4">
        <v>0</v>
      </c>
      <c r="AB1696" s="4">
        <v>0</v>
      </c>
      <c r="AC1696" s="4">
        <v>0</v>
      </c>
      <c r="AD1696" s="4">
        <v>1174950</v>
      </c>
      <c r="AE1696" s="5">
        <v>1685</v>
      </c>
      <c r="AF1696" s="1" t="s">
        <v>70</v>
      </c>
      <c r="AG1696" s="1" t="s">
        <v>71</v>
      </c>
      <c r="AH1696" s="1" t="s">
        <v>89</v>
      </c>
      <c r="AI1696" s="1" t="s">
        <v>57</v>
      </c>
      <c r="AJ1696" s="5">
        <v>10950</v>
      </c>
      <c r="AK1696" s="4">
        <v>-12188</v>
      </c>
      <c r="AL1696" s="4">
        <v>0</v>
      </c>
      <c r="AM1696" s="4">
        <v>0</v>
      </c>
      <c r="AN1696" s="4">
        <v>0</v>
      </c>
      <c r="AO1696" s="4">
        <v>-166110</v>
      </c>
      <c r="AP1696" s="4">
        <v>-166110</v>
      </c>
      <c r="AQ1696" s="4">
        <v>0</v>
      </c>
      <c r="AR1696" s="4">
        <v>1008840</v>
      </c>
      <c r="AS1696" s="1" t="s">
        <v>52</v>
      </c>
      <c r="AT1696" s="9">
        <f t="shared" si="772"/>
        <v>43333</v>
      </c>
      <c r="AU1696" s="9">
        <f t="shared" si="773"/>
        <v>43313</v>
      </c>
      <c r="AV1696" s="9">
        <v>44798</v>
      </c>
      <c r="AW1696" s="11">
        <f t="shared" si="774"/>
        <v>4.0136986301369859</v>
      </c>
      <c r="AX1696">
        <v>10</v>
      </c>
      <c r="AY1696" s="12">
        <v>0.05</v>
      </c>
      <c r="AZ1696">
        <f t="shared" si="775"/>
        <v>9.5000000000000001E-2</v>
      </c>
      <c r="BA1696" s="13">
        <f t="shared" si="776"/>
        <v>1174950</v>
      </c>
      <c r="BB1696" s="17" t="s">
        <v>2189</v>
      </c>
      <c r="BC1696">
        <f>MATCH(BB1696,MONTHLY_INDEX!$A:$A,0)</f>
        <v>798</v>
      </c>
      <c r="BD1696">
        <f>MATCH(AU1696,MONTHLY_INDEX!$1:$1,0)</f>
        <v>80</v>
      </c>
      <c r="BE1696">
        <f>INDEX(MONTHLY_INDEX!$1:$1048576,Final!BC1696,Final!BD1696)</f>
        <v>96</v>
      </c>
      <c r="BF1696">
        <f>MATCH($BF$1,MONTHLY_INDEX!$1:$1,0)</f>
        <v>127</v>
      </c>
      <c r="BG1696">
        <f>INDEX(MONTHLY_INDEX!$1:$1048576,Final!BC1696,Final!BF1696)</f>
        <v>95.3</v>
      </c>
      <c r="BH1696" s="23">
        <f t="shared" si="784"/>
        <v>-7.2916666666666963E-3</v>
      </c>
      <c r="BI1696" s="14">
        <f t="shared" si="785"/>
        <v>1166382.65625</v>
      </c>
      <c r="BJ1696" s="14">
        <f t="shared" si="786"/>
        <v>444743.30461258558</v>
      </c>
      <c r="BK1696" s="15">
        <f t="shared" si="777"/>
        <v>721639.35163741442</v>
      </c>
      <c r="BL1696" s="52">
        <v>0</v>
      </c>
      <c r="BM1696" s="15">
        <f t="shared" si="787"/>
        <v>721639.35163741442</v>
      </c>
    </row>
    <row r="1697" spans="1:65">
      <c r="A1697" s="8">
        <v>1695</v>
      </c>
      <c r="B1697" s="1" t="s">
        <v>44</v>
      </c>
      <c r="C1697" s="1">
        <v>1500</v>
      </c>
      <c r="D1697" s="1" t="s">
        <v>60</v>
      </c>
      <c r="E1697" s="1">
        <v>150000069</v>
      </c>
      <c r="F1697" s="1" t="s">
        <v>60</v>
      </c>
      <c r="G1697" s="1" t="s">
        <v>100</v>
      </c>
      <c r="H1697" s="1">
        <v>12</v>
      </c>
      <c r="I1697" s="1" t="s">
        <v>52</v>
      </c>
      <c r="J1697" s="1" t="s">
        <v>49</v>
      </c>
      <c r="K1697" s="1">
        <v>17406001</v>
      </c>
      <c r="L1697" s="1" t="s">
        <v>50</v>
      </c>
      <c r="M1697" s="1" t="s">
        <v>51</v>
      </c>
      <c r="N1697" s="1" t="s">
        <v>64</v>
      </c>
      <c r="O1697" s="1" t="s">
        <v>65</v>
      </c>
      <c r="P1697" s="1" t="s">
        <v>66</v>
      </c>
      <c r="Q1697" s="1" t="s">
        <v>67</v>
      </c>
      <c r="R1697" s="1" t="s">
        <v>87</v>
      </c>
      <c r="S1697" s="1" t="s">
        <v>88</v>
      </c>
      <c r="T1697" s="2">
        <v>43333</v>
      </c>
      <c r="U1697" s="2">
        <v>43333</v>
      </c>
      <c r="V1697" s="1" t="s">
        <v>52</v>
      </c>
      <c r="W1697" s="3">
        <v>1</v>
      </c>
      <c r="X1697" s="1" t="s">
        <v>53</v>
      </c>
      <c r="Y1697" s="4">
        <v>582750</v>
      </c>
      <c r="Z1697" s="4">
        <v>-76342</v>
      </c>
      <c r="AA1697" s="4">
        <v>0</v>
      </c>
      <c r="AB1697" s="4">
        <v>0</v>
      </c>
      <c r="AC1697" s="4">
        <v>0</v>
      </c>
      <c r="AD1697" s="4">
        <v>582750</v>
      </c>
      <c r="AE1697" s="5">
        <v>1685</v>
      </c>
      <c r="AF1697" s="1" t="s">
        <v>70</v>
      </c>
      <c r="AG1697" s="1" t="s">
        <v>71</v>
      </c>
      <c r="AH1697" s="1" t="s">
        <v>89</v>
      </c>
      <c r="AI1697" s="1" t="s">
        <v>57</v>
      </c>
      <c r="AJ1697" s="5">
        <v>10950</v>
      </c>
      <c r="AK1697" s="4">
        <v>-6045</v>
      </c>
      <c r="AL1697" s="4">
        <v>0</v>
      </c>
      <c r="AM1697" s="4">
        <v>0</v>
      </c>
      <c r="AN1697" s="4">
        <v>0</v>
      </c>
      <c r="AO1697" s="4">
        <v>-82387</v>
      </c>
      <c r="AP1697" s="4">
        <v>-82387</v>
      </c>
      <c r="AQ1697" s="4">
        <v>0</v>
      </c>
      <c r="AR1697" s="4">
        <v>500363</v>
      </c>
      <c r="AS1697" s="1" t="s">
        <v>52</v>
      </c>
      <c r="AT1697" s="9">
        <f t="shared" si="772"/>
        <v>43333</v>
      </c>
      <c r="AU1697" s="9">
        <f t="shared" si="773"/>
        <v>43313</v>
      </c>
      <c r="AV1697" s="9">
        <v>44798</v>
      </c>
      <c r="AW1697" s="11">
        <f t="shared" si="774"/>
        <v>4.0136986301369859</v>
      </c>
      <c r="AX1697">
        <v>10</v>
      </c>
      <c r="AY1697" s="12">
        <v>0.05</v>
      </c>
      <c r="AZ1697">
        <f t="shared" si="775"/>
        <v>9.5000000000000001E-2</v>
      </c>
      <c r="BA1697" s="13">
        <f t="shared" si="776"/>
        <v>582750</v>
      </c>
      <c r="BB1697" s="17" t="s">
        <v>1973</v>
      </c>
      <c r="BC1697">
        <f>MATCH(BB1697,MONTHLY_INDEX!$A:$A,0)</f>
        <v>690</v>
      </c>
      <c r="BD1697">
        <f>MATCH(AU1697,MONTHLY_INDEX!$1:$1,0)</f>
        <v>80</v>
      </c>
      <c r="BE1697">
        <f>INDEX(MONTHLY_INDEX!$1:$1048576,Final!BC1697,Final!BD1697)</f>
        <v>110</v>
      </c>
      <c r="BF1697">
        <f>MATCH($BF$1,MONTHLY_INDEX!$1:$1,0)</f>
        <v>127</v>
      </c>
      <c r="BG1697">
        <f>INDEX(MONTHLY_INDEX!$1:$1048576,Final!BC1697,Final!BF1697)</f>
        <v>145.69999999999999</v>
      </c>
      <c r="BH1697" s="23">
        <f t="shared" si="784"/>
        <v>0.32454545454545441</v>
      </c>
      <c r="BI1697" s="14">
        <f t="shared" si="785"/>
        <v>771878.86363636365</v>
      </c>
      <c r="BJ1697" s="14">
        <f t="shared" si="786"/>
        <v>294318.46807285177</v>
      </c>
      <c r="BK1697" s="15">
        <f t="shared" si="777"/>
        <v>477560.39556351188</v>
      </c>
      <c r="BL1697" s="52">
        <v>0</v>
      </c>
      <c r="BM1697" s="15">
        <f t="shared" si="787"/>
        <v>477560.39556351188</v>
      </c>
    </row>
    <row r="1698" spans="1:65">
      <c r="A1698" s="8">
        <v>1696</v>
      </c>
      <c r="B1698" s="1" t="s">
        <v>44</v>
      </c>
      <c r="C1698" s="1">
        <v>1500</v>
      </c>
      <c r="D1698" s="1" t="s">
        <v>60</v>
      </c>
      <c r="E1698" s="1">
        <v>150000069</v>
      </c>
      <c r="F1698" s="1" t="s">
        <v>60</v>
      </c>
      <c r="G1698" s="1" t="s">
        <v>101</v>
      </c>
      <c r="H1698" s="1">
        <v>13</v>
      </c>
      <c r="I1698" s="1" t="s">
        <v>52</v>
      </c>
      <c r="J1698" s="1" t="s">
        <v>49</v>
      </c>
      <c r="K1698" s="1">
        <v>17406001</v>
      </c>
      <c r="L1698" s="1" t="s">
        <v>50</v>
      </c>
      <c r="M1698" s="1" t="s">
        <v>51</v>
      </c>
      <c r="N1698" s="1" t="s">
        <v>64</v>
      </c>
      <c r="O1698" s="1" t="s">
        <v>65</v>
      </c>
      <c r="P1698" s="1" t="s">
        <v>66</v>
      </c>
      <c r="Q1698" s="1" t="s">
        <v>67</v>
      </c>
      <c r="R1698" s="1" t="s">
        <v>87</v>
      </c>
      <c r="S1698" s="1" t="s">
        <v>88</v>
      </c>
      <c r="T1698" s="2">
        <v>43333</v>
      </c>
      <c r="U1698" s="2">
        <v>43333</v>
      </c>
      <c r="V1698" s="1" t="s">
        <v>52</v>
      </c>
      <c r="W1698" s="3">
        <v>1</v>
      </c>
      <c r="X1698" s="1" t="s">
        <v>53</v>
      </c>
      <c r="Y1698" s="4">
        <v>9976171</v>
      </c>
      <c r="Z1698" s="4">
        <v>-1306915</v>
      </c>
      <c r="AA1698" s="4">
        <v>0</v>
      </c>
      <c r="AB1698" s="4">
        <v>0</v>
      </c>
      <c r="AC1698" s="4">
        <v>0</v>
      </c>
      <c r="AD1698" s="4">
        <v>9976171</v>
      </c>
      <c r="AE1698" s="5">
        <v>1685</v>
      </c>
      <c r="AF1698" s="1" t="s">
        <v>70</v>
      </c>
      <c r="AG1698" s="1" t="s">
        <v>71</v>
      </c>
      <c r="AH1698" s="1" t="s">
        <v>89</v>
      </c>
      <c r="AI1698" s="1" t="s">
        <v>57</v>
      </c>
      <c r="AJ1698" s="5">
        <v>10950</v>
      </c>
      <c r="AK1698" s="4">
        <v>-103488</v>
      </c>
      <c r="AL1698" s="4">
        <v>0</v>
      </c>
      <c r="AM1698" s="4">
        <v>0</v>
      </c>
      <c r="AN1698" s="4">
        <v>0</v>
      </c>
      <c r="AO1698" s="4">
        <v>-1410403</v>
      </c>
      <c r="AP1698" s="4">
        <v>-1410403</v>
      </c>
      <c r="AQ1698" s="4">
        <v>0</v>
      </c>
      <c r="AR1698" s="4">
        <v>8565768</v>
      </c>
      <c r="AS1698" s="1" t="s">
        <v>52</v>
      </c>
      <c r="AT1698" s="9">
        <f t="shared" si="772"/>
        <v>43333</v>
      </c>
      <c r="AU1698" s="9">
        <f t="shared" si="773"/>
        <v>43313</v>
      </c>
      <c r="AV1698" s="9">
        <v>44798</v>
      </c>
      <c r="AW1698" s="11">
        <f t="shared" si="774"/>
        <v>4.0136986301369859</v>
      </c>
      <c r="AX1698">
        <v>25</v>
      </c>
      <c r="AY1698" s="12">
        <v>0.05</v>
      </c>
      <c r="AZ1698">
        <f t="shared" si="775"/>
        <v>3.7999999999999999E-2</v>
      </c>
      <c r="BA1698" s="13">
        <f t="shared" si="776"/>
        <v>9976171</v>
      </c>
      <c r="BB1698" s="17" t="s">
        <v>2189</v>
      </c>
      <c r="BC1698">
        <f>MATCH(BB1698,MONTHLY_INDEX!$A:$A,0)</f>
        <v>798</v>
      </c>
      <c r="BD1698">
        <f>MATCH(AU1698,MONTHLY_INDEX!$1:$1,0)</f>
        <v>80</v>
      </c>
      <c r="BE1698">
        <f>INDEX(MONTHLY_INDEX!$1:$1048576,Final!BC1698,Final!BD1698)</f>
        <v>96</v>
      </c>
      <c r="BF1698">
        <f>MATCH($BF$1,MONTHLY_INDEX!$1:$1,0)</f>
        <v>127</v>
      </c>
      <c r="BG1698">
        <f>INDEX(MONTHLY_INDEX!$1:$1048576,Final!BC1698,Final!BF1698)</f>
        <v>95.3</v>
      </c>
      <c r="BH1698" s="23">
        <f t="shared" si="784"/>
        <v>-7.2916666666666963E-3</v>
      </c>
      <c r="BI1698" s="14">
        <f t="shared" si="785"/>
        <v>9903428.0864583328</v>
      </c>
      <c r="BJ1698" s="14">
        <f t="shared" si="786"/>
        <v>1510476.2782825625</v>
      </c>
      <c r="BK1698" s="15">
        <f t="shared" si="777"/>
        <v>8392951.8081757706</v>
      </c>
      <c r="BL1698" s="52">
        <v>0</v>
      </c>
      <c r="BM1698" s="15">
        <f t="shared" si="787"/>
        <v>8392951.8081757706</v>
      </c>
    </row>
    <row r="1699" spans="1:65">
      <c r="A1699" s="8">
        <v>1697</v>
      </c>
      <c r="B1699" s="1" t="s">
        <v>44</v>
      </c>
      <c r="C1699" s="1">
        <v>1500</v>
      </c>
      <c r="D1699" s="1" t="s">
        <v>60</v>
      </c>
      <c r="E1699" s="1">
        <v>150000069</v>
      </c>
      <c r="F1699" s="1" t="s">
        <v>60</v>
      </c>
      <c r="G1699" s="1" t="s">
        <v>102</v>
      </c>
      <c r="H1699" s="1">
        <v>14</v>
      </c>
      <c r="I1699" s="1" t="s">
        <v>52</v>
      </c>
      <c r="J1699" s="1" t="s">
        <v>49</v>
      </c>
      <c r="K1699" s="1">
        <v>17406001</v>
      </c>
      <c r="L1699" s="1" t="s">
        <v>50</v>
      </c>
      <c r="M1699" s="1" t="s">
        <v>51</v>
      </c>
      <c r="N1699" s="1" t="s">
        <v>64</v>
      </c>
      <c r="O1699" s="1" t="s">
        <v>65</v>
      </c>
      <c r="P1699" s="1" t="s">
        <v>66</v>
      </c>
      <c r="Q1699" s="1" t="s">
        <v>67</v>
      </c>
      <c r="R1699" s="1" t="s">
        <v>87</v>
      </c>
      <c r="S1699" s="1" t="s">
        <v>88</v>
      </c>
      <c r="T1699" s="2">
        <v>43333</v>
      </c>
      <c r="U1699" s="2">
        <v>43333</v>
      </c>
      <c r="V1699" s="1" t="s">
        <v>52</v>
      </c>
      <c r="W1699" s="3">
        <v>1</v>
      </c>
      <c r="X1699" s="1" t="s">
        <v>53</v>
      </c>
      <c r="Y1699" s="4">
        <v>21103901</v>
      </c>
      <c r="Z1699" s="4">
        <v>-2764690</v>
      </c>
      <c r="AA1699" s="4">
        <v>0</v>
      </c>
      <c r="AB1699" s="4">
        <v>0</v>
      </c>
      <c r="AC1699" s="4">
        <v>0</v>
      </c>
      <c r="AD1699" s="4">
        <v>21103901</v>
      </c>
      <c r="AE1699" s="5">
        <v>1685</v>
      </c>
      <c r="AF1699" s="1" t="s">
        <v>70</v>
      </c>
      <c r="AG1699" s="1" t="s">
        <v>71</v>
      </c>
      <c r="AH1699" s="1" t="s">
        <v>89</v>
      </c>
      <c r="AI1699" s="1" t="s">
        <v>57</v>
      </c>
      <c r="AJ1699" s="5">
        <v>10950</v>
      </c>
      <c r="AK1699" s="4">
        <v>-218921</v>
      </c>
      <c r="AL1699" s="4">
        <v>0</v>
      </c>
      <c r="AM1699" s="4">
        <v>0</v>
      </c>
      <c r="AN1699" s="4">
        <v>0</v>
      </c>
      <c r="AO1699" s="4">
        <v>-2983611</v>
      </c>
      <c r="AP1699" s="4">
        <v>-2983611</v>
      </c>
      <c r="AQ1699" s="4">
        <v>0</v>
      </c>
      <c r="AR1699" s="4">
        <v>18120290</v>
      </c>
      <c r="AS1699" s="1" t="s">
        <v>52</v>
      </c>
      <c r="AT1699" s="9">
        <f t="shared" si="772"/>
        <v>43333</v>
      </c>
      <c r="AU1699" s="9">
        <f t="shared" si="773"/>
        <v>43313</v>
      </c>
      <c r="AV1699" s="9">
        <v>44798</v>
      </c>
      <c r="AW1699" s="11">
        <f t="shared" si="774"/>
        <v>4.0136986301369859</v>
      </c>
      <c r="AX1699">
        <v>25</v>
      </c>
      <c r="AY1699" s="12">
        <v>0.05</v>
      </c>
      <c r="AZ1699">
        <f t="shared" si="775"/>
        <v>3.7999999999999999E-2</v>
      </c>
      <c r="BA1699" s="13">
        <f t="shared" si="776"/>
        <v>21103901</v>
      </c>
      <c r="BB1699" s="17" t="s">
        <v>2189</v>
      </c>
      <c r="BC1699">
        <f>MATCH(BB1699,MONTHLY_INDEX!$A:$A,0)</f>
        <v>798</v>
      </c>
      <c r="BD1699">
        <f>MATCH(AU1699,MONTHLY_INDEX!$1:$1,0)</f>
        <v>80</v>
      </c>
      <c r="BE1699">
        <f>INDEX(MONTHLY_INDEX!$1:$1048576,Final!BC1699,Final!BD1699)</f>
        <v>96</v>
      </c>
      <c r="BF1699">
        <f>MATCH($BF$1,MONTHLY_INDEX!$1:$1,0)</f>
        <v>127</v>
      </c>
      <c r="BG1699">
        <f>INDEX(MONTHLY_INDEX!$1:$1048576,Final!BC1699,Final!BF1699)</f>
        <v>95.3</v>
      </c>
      <c r="BH1699" s="23">
        <f t="shared" si="784"/>
        <v>-7.2916666666666963E-3</v>
      </c>
      <c r="BI1699" s="14">
        <f t="shared" si="785"/>
        <v>20950018.388541665</v>
      </c>
      <c r="BJ1699" s="14">
        <f t="shared" si="786"/>
        <v>3195308.2840825049</v>
      </c>
      <c r="BK1699" s="15">
        <f t="shared" si="777"/>
        <v>17754710.104459159</v>
      </c>
      <c r="BL1699" s="52">
        <v>0</v>
      </c>
      <c r="BM1699" s="15">
        <f t="shared" si="787"/>
        <v>17754710.104459159</v>
      </c>
    </row>
    <row r="1700" spans="1:65">
      <c r="A1700" s="8">
        <v>1698</v>
      </c>
      <c r="B1700" s="1" t="s">
        <v>44</v>
      </c>
      <c r="C1700" s="1">
        <v>1500</v>
      </c>
      <c r="D1700" s="1" t="s">
        <v>60</v>
      </c>
      <c r="E1700" s="1">
        <v>150000069</v>
      </c>
      <c r="F1700" s="1" t="s">
        <v>60</v>
      </c>
      <c r="G1700" s="1" t="s">
        <v>103</v>
      </c>
      <c r="H1700" s="1">
        <v>15</v>
      </c>
      <c r="I1700" s="1" t="s">
        <v>52</v>
      </c>
      <c r="J1700" s="1" t="s">
        <v>49</v>
      </c>
      <c r="K1700" s="1">
        <v>17406001</v>
      </c>
      <c r="L1700" s="1" t="s">
        <v>50</v>
      </c>
      <c r="M1700" s="1" t="s">
        <v>51</v>
      </c>
      <c r="N1700" s="1" t="s">
        <v>64</v>
      </c>
      <c r="O1700" s="1" t="s">
        <v>65</v>
      </c>
      <c r="P1700" s="1" t="s">
        <v>66</v>
      </c>
      <c r="Q1700" s="1" t="s">
        <v>67</v>
      </c>
      <c r="R1700" s="1" t="s">
        <v>87</v>
      </c>
      <c r="S1700" s="1" t="s">
        <v>88</v>
      </c>
      <c r="T1700" s="2">
        <v>43333</v>
      </c>
      <c r="U1700" s="2">
        <v>43333</v>
      </c>
      <c r="V1700" s="1" t="s">
        <v>52</v>
      </c>
      <c r="W1700" s="3">
        <v>1</v>
      </c>
      <c r="X1700" s="1" t="s">
        <v>53</v>
      </c>
      <c r="Y1700" s="4">
        <v>580650</v>
      </c>
      <c r="Z1700" s="4">
        <v>-76066</v>
      </c>
      <c r="AA1700" s="4">
        <v>0</v>
      </c>
      <c r="AB1700" s="4">
        <v>0</v>
      </c>
      <c r="AC1700" s="4">
        <v>0</v>
      </c>
      <c r="AD1700" s="4">
        <v>580650</v>
      </c>
      <c r="AE1700" s="5">
        <v>1685</v>
      </c>
      <c r="AF1700" s="1" t="s">
        <v>70</v>
      </c>
      <c r="AG1700" s="1" t="s">
        <v>71</v>
      </c>
      <c r="AH1700" s="1" t="s">
        <v>89</v>
      </c>
      <c r="AI1700" s="1" t="s">
        <v>57</v>
      </c>
      <c r="AJ1700" s="5">
        <v>10950</v>
      </c>
      <c r="AK1700" s="4">
        <v>-6023</v>
      </c>
      <c r="AL1700" s="4">
        <v>0</v>
      </c>
      <c r="AM1700" s="4">
        <v>0</v>
      </c>
      <c r="AN1700" s="4">
        <v>0</v>
      </c>
      <c r="AO1700" s="4">
        <v>-82089</v>
      </c>
      <c r="AP1700" s="4">
        <v>-82089</v>
      </c>
      <c r="AQ1700" s="4">
        <v>0</v>
      </c>
      <c r="AR1700" s="4">
        <v>498561</v>
      </c>
      <c r="AS1700" s="1" t="s">
        <v>52</v>
      </c>
      <c r="AT1700" s="9">
        <f t="shared" si="772"/>
        <v>43333</v>
      </c>
      <c r="AU1700" s="9">
        <f t="shared" si="773"/>
        <v>43313</v>
      </c>
      <c r="AV1700" s="9">
        <v>44798</v>
      </c>
      <c r="AW1700" s="11">
        <f t="shared" si="774"/>
        <v>4.0136986301369859</v>
      </c>
      <c r="AX1700">
        <v>10</v>
      </c>
      <c r="AY1700" s="12">
        <v>0.05</v>
      </c>
      <c r="AZ1700">
        <f t="shared" si="775"/>
        <v>9.5000000000000001E-2</v>
      </c>
      <c r="BA1700" s="13">
        <f t="shared" si="776"/>
        <v>580650</v>
      </c>
      <c r="BB1700" s="17" t="s">
        <v>1941</v>
      </c>
      <c r="BC1700">
        <f>MATCH(BB1700,MONTHLY_INDEX!$A:$A,0)</f>
        <v>674</v>
      </c>
      <c r="BD1700">
        <f>MATCH(AU1700,MONTHLY_INDEX!$1:$1,0)</f>
        <v>80</v>
      </c>
      <c r="BE1700">
        <f>INDEX(MONTHLY_INDEX!$1:$1048576,Final!BC1700,Final!BD1700)</f>
        <v>105.1</v>
      </c>
      <c r="BF1700">
        <f>MATCH($BF$1,MONTHLY_INDEX!$1:$1,0)</f>
        <v>127</v>
      </c>
      <c r="BG1700">
        <f>INDEX(MONTHLY_INDEX!$1:$1048576,Final!BC1700,Final!BF1700)</f>
        <v>122.8</v>
      </c>
      <c r="BH1700" s="23">
        <f t="shared" si="784"/>
        <v>0.16841103710751668</v>
      </c>
      <c r="BI1700" s="14">
        <f t="shared" si="785"/>
        <v>678437.86869647959</v>
      </c>
      <c r="BJ1700" s="14">
        <f t="shared" si="786"/>
        <v>258689.28870091107</v>
      </c>
      <c r="BK1700" s="15">
        <f t="shared" si="777"/>
        <v>419748.57999556849</v>
      </c>
      <c r="BL1700" s="52">
        <v>0</v>
      </c>
      <c r="BM1700" s="15">
        <f t="shared" si="787"/>
        <v>419748.57999556849</v>
      </c>
    </row>
    <row r="1701" spans="1:65">
      <c r="A1701" s="8">
        <v>1699</v>
      </c>
      <c r="B1701" s="1" t="s">
        <v>44</v>
      </c>
      <c r="C1701" s="1">
        <v>1500</v>
      </c>
      <c r="D1701" s="1" t="s">
        <v>60</v>
      </c>
      <c r="E1701" s="1">
        <v>150000069</v>
      </c>
      <c r="F1701" s="1" t="s">
        <v>60</v>
      </c>
      <c r="G1701" s="1" t="s">
        <v>104</v>
      </c>
      <c r="H1701" s="1">
        <v>16</v>
      </c>
      <c r="I1701" s="1" t="s">
        <v>52</v>
      </c>
      <c r="J1701" s="1" t="s">
        <v>49</v>
      </c>
      <c r="K1701" s="1">
        <v>17406001</v>
      </c>
      <c r="L1701" s="1" t="s">
        <v>50</v>
      </c>
      <c r="M1701" s="1" t="s">
        <v>51</v>
      </c>
      <c r="N1701" s="1" t="s">
        <v>64</v>
      </c>
      <c r="O1701" s="1" t="s">
        <v>65</v>
      </c>
      <c r="P1701" s="1" t="s">
        <v>66</v>
      </c>
      <c r="Q1701" s="1" t="s">
        <v>67</v>
      </c>
      <c r="R1701" s="1" t="s">
        <v>87</v>
      </c>
      <c r="S1701" s="1" t="s">
        <v>88</v>
      </c>
      <c r="T1701" s="2">
        <v>43333</v>
      </c>
      <c r="U1701" s="2">
        <v>43333</v>
      </c>
      <c r="V1701" s="1" t="s">
        <v>52</v>
      </c>
      <c r="W1701" s="3">
        <v>1</v>
      </c>
      <c r="X1701" s="1" t="s">
        <v>53</v>
      </c>
      <c r="Y1701" s="4">
        <v>175035</v>
      </c>
      <c r="Z1701" s="4">
        <v>-22929</v>
      </c>
      <c r="AA1701" s="4">
        <v>0</v>
      </c>
      <c r="AB1701" s="4">
        <v>0</v>
      </c>
      <c r="AC1701" s="4">
        <v>0</v>
      </c>
      <c r="AD1701" s="4">
        <v>175035</v>
      </c>
      <c r="AE1701" s="5">
        <v>1685</v>
      </c>
      <c r="AF1701" s="1" t="s">
        <v>70</v>
      </c>
      <c r="AG1701" s="1" t="s">
        <v>71</v>
      </c>
      <c r="AH1701" s="1" t="s">
        <v>89</v>
      </c>
      <c r="AI1701" s="1" t="s">
        <v>57</v>
      </c>
      <c r="AJ1701" s="5">
        <v>10950</v>
      </c>
      <c r="AK1701" s="4">
        <v>-1816</v>
      </c>
      <c r="AL1701" s="4">
        <v>0</v>
      </c>
      <c r="AM1701" s="4">
        <v>0</v>
      </c>
      <c r="AN1701" s="4">
        <v>0</v>
      </c>
      <c r="AO1701" s="4">
        <v>-24745</v>
      </c>
      <c r="AP1701" s="4">
        <v>-24745</v>
      </c>
      <c r="AQ1701" s="4">
        <v>0</v>
      </c>
      <c r="AR1701" s="4">
        <v>150290</v>
      </c>
      <c r="AS1701" s="1" t="s">
        <v>52</v>
      </c>
      <c r="AT1701" s="9">
        <f t="shared" si="772"/>
        <v>43333</v>
      </c>
      <c r="AU1701" s="9">
        <f t="shared" si="773"/>
        <v>43313</v>
      </c>
      <c r="AV1701" s="9">
        <v>44798</v>
      </c>
      <c r="AW1701" s="11">
        <f t="shared" si="774"/>
        <v>4.0136986301369859</v>
      </c>
      <c r="AX1701">
        <v>10</v>
      </c>
      <c r="AY1701" s="12">
        <v>0.05</v>
      </c>
      <c r="AZ1701">
        <f t="shared" si="775"/>
        <v>9.5000000000000001E-2</v>
      </c>
      <c r="BA1701" s="13">
        <f t="shared" si="776"/>
        <v>175035</v>
      </c>
      <c r="BB1701" s="17" t="s">
        <v>1877</v>
      </c>
      <c r="BC1701">
        <f>MATCH(BB1701,MONTHLY_INDEX!$A:$A,0)</f>
        <v>642</v>
      </c>
      <c r="BD1701">
        <f>MATCH(AU1701,MONTHLY_INDEX!$1:$1,0)</f>
        <v>80</v>
      </c>
      <c r="BE1701">
        <f>INDEX(MONTHLY_INDEX!$1:$1048576,Final!BC1701,Final!BD1701)</f>
        <v>79.099999999999994</v>
      </c>
      <c r="BF1701">
        <f>MATCH($BF$1,MONTHLY_INDEX!$1:$1,0)</f>
        <v>127</v>
      </c>
      <c r="BG1701">
        <f>INDEX(MONTHLY_INDEX!$1:$1048576,Final!BC1701,Final!BF1701)</f>
        <v>94</v>
      </c>
      <c r="BH1701" s="23">
        <f t="shared" si="784"/>
        <v>0.18836915297092297</v>
      </c>
      <c r="BI1701" s="14">
        <f t="shared" si="785"/>
        <v>208006.19469026552</v>
      </c>
      <c r="BJ1701" s="14">
        <f t="shared" si="786"/>
        <v>79313.046975390971</v>
      </c>
      <c r="BK1701" s="15">
        <f t="shared" si="777"/>
        <v>128693.14771487455</v>
      </c>
      <c r="BL1701" s="52">
        <v>0</v>
      </c>
      <c r="BM1701" s="15">
        <f t="shared" si="787"/>
        <v>128693.14771487455</v>
      </c>
    </row>
    <row r="1702" spans="1:65">
      <c r="A1702" s="8">
        <v>1700</v>
      </c>
      <c r="B1702" s="1" t="s">
        <v>44</v>
      </c>
      <c r="C1702" s="1">
        <v>1500</v>
      </c>
      <c r="D1702" s="1" t="s">
        <v>60</v>
      </c>
      <c r="E1702" s="1">
        <v>150000069</v>
      </c>
      <c r="F1702" s="1" t="s">
        <v>60</v>
      </c>
      <c r="G1702" s="1" t="s">
        <v>105</v>
      </c>
      <c r="H1702" s="1">
        <v>17</v>
      </c>
      <c r="I1702" s="1" t="s">
        <v>52</v>
      </c>
      <c r="J1702" s="1" t="s">
        <v>49</v>
      </c>
      <c r="K1702" s="1">
        <v>17406001</v>
      </c>
      <c r="L1702" s="1" t="s">
        <v>50</v>
      </c>
      <c r="M1702" s="1" t="s">
        <v>51</v>
      </c>
      <c r="N1702" s="1" t="s">
        <v>64</v>
      </c>
      <c r="O1702" s="1" t="s">
        <v>65</v>
      </c>
      <c r="P1702" s="1" t="s">
        <v>66</v>
      </c>
      <c r="Q1702" s="1" t="s">
        <v>67</v>
      </c>
      <c r="R1702" s="1" t="s">
        <v>87</v>
      </c>
      <c r="S1702" s="1" t="s">
        <v>88</v>
      </c>
      <c r="T1702" s="2">
        <v>43333</v>
      </c>
      <c r="U1702" s="2">
        <v>43333</v>
      </c>
      <c r="V1702" s="1" t="s">
        <v>52</v>
      </c>
      <c r="W1702" s="3">
        <v>1</v>
      </c>
      <c r="X1702" s="1" t="s">
        <v>53</v>
      </c>
      <c r="Y1702" s="4">
        <v>132796</v>
      </c>
      <c r="Z1702" s="4">
        <v>-17395</v>
      </c>
      <c r="AA1702" s="4">
        <v>0</v>
      </c>
      <c r="AB1702" s="4">
        <v>0</v>
      </c>
      <c r="AC1702" s="4">
        <v>0</v>
      </c>
      <c r="AD1702" s="4">
        <v>132796</v>
      </c>
      <c r="AE1702" s="5">
        <v>1685</v>
      </c>
      <c r="AF1702" s="1" t="s">
        <v>70</v>
      </c>
      <c r="AG1702" s="1" t="s">
        <v>71</v>
      </c>
      <c r="AH1702" s="1" t="s">
        <v>89</v>
      </c>
      <c r="AI1702" s="1" t="s">
        <v>57</v>
      </c>
      <c r="AJ1702" s="5">
        <v>10950</v>
      </c>
      <c r="AK1702" s="4">
        <v>-1378</v>
      </c>
      <c r="AL1702" s="4">
        <v>0</v>
      </c>
      <c r="AM1702" s="4">
        <v>0</v>
      </c>
      <c r="AN1702" s="4">
        <v>0</v>
      </c>
      <c r="AO1702" s="4">
        <v>-18773</v>
      </c>
      <c r="AP1702" s="4">
        <v>-18773</v>
      </c>
      <c r="AQ1702" s="4">
        <v>0</v>
      </c>
      <c r="AR1702" s="4">
        <v>114023</v>
      </c>
      <c r="AS1702" s="1" t="s">
        <v>52</v>
      </c>
      <c r="AT1702" s="9">
        <f t="shared" si="772"/>
        <v>43333</v>
      </c>
      <c r="AU1702" s="9">
        <f t="shared" si="773"/>
        <v>43313</v>
      </c>
      <c r="AV1702" s="9">
        <v>44798</v>
      </c>
      <c r="AW1702" s="11">
        <f t="shared" si="774"/>
        <v>4.0136986301369859</v>
      </c>
      <c r="AX1702">
        <v>10</v>
      </c>
      <c r="AY1702" s="12">
        <v>0.05</v>
      </c>
      <c r="AZ1702">
        <f t="shared" si="775"/>
        <v>9.5000000000000001E-2</v>
      </c>
      <c r="BA1702" s="13">
        <f t="shared" si="776"/>
        <v>132796</v>
      </c>
      <c r="BB1702" s="17" t="s">
        <v>2189</v>
      </c>
      <c r="BC1702">
        <f>MATCH(BB1702,MONTHLY_INDEX!$A:$A,0)</f>
        <v>798</v>
      </c>
      <c r="BD1702">
        <f>MATCH(AU1702,MONTHLY_INDEX!$1:$1,0)</f>
        <v>80</v>
      </c>
      <c r="BE1702">
        <f>INDEX(MONTHLY_INDEX!$1:$1048576,Final!BC1702,Final!BD1702)</f>
        <v>96</v>
      </c>
      <c r="BF1702">
        <f>MATCH($BF$1,MONTHLY_INDEX!$1:$1,0)</f>
        <v>127</v>
      </c>
      <c r="BG1702">
        <f>INDEX(MONTHLY_INDEX!$1:$1048576,Final!BC1702,Final!BF1702)</f>
        <v>95.3</v>
      </c>
      <c r="BH1702" s="23">
        <f t="shared" si="784"/>
        <v>-7.2916666666666963E-3</v>
      </c>
      <c r="BI1702" s="14">
        <f t="shared" si="785"/>
        <v>131827.69583333333</v>
      </c>
      <c r="BJ1702" s="14">
        <f t="shared" si="786"/>
        <v>50266.0810071347</v>
      </c>
      <c r="BK1702" s="15">
        <f t="shared" si="777"/>
        <v>81561.614826198638</v>
      </c>
      <c r="BL1702" s="52">
        <v>0</v>
      </c>
      <c r="BM1702" s="15">
        <f t="shared" si="787"/>
        <v>81561.614826198638</v>
      </c>
    </row>
    <row r="1703" spans="1:65">
      <c r="A1703" s="8">
        <v>1701</v>
      </c>
      <c r="B1703" s="1" t="s">
        <v>44</v>
      </c>
      <c r="C1703" s="1">
        <v>1500</v>
      </c>
      <c r="D1703" s="1" t="s">
        <v>60</v>
      </c>
      <c r="E1703" s="1">
        <v>150000069</v>
      </c>
      <c r="F1703" s="1" t="s">
        <v>60</v>
      </c>
      <c r="G1703" s="1" t="s">
        <v>106</v>
      </c>
      <c r="H1703" s="1">
        <v>18</v>
      </c>
      <c r="I1703" s="1" t="s">
        <v>52</v>
      </c>
      <c r="J1703" s="1" t="s">
        <v>49</v>
      </c>
      <c r="K1703" s="1">
        <v>17406001</v>
      </c>
      <c r="L1703" s="1" t="s">
        <v>50</v>
      </c>
      <c r="M1703" s="1" t="s">
        <v>51</v>
      </c>
      <c r="N1703" s="1" t="s">
        <v>64</v>
      </c>
      <c r="O1703" s="1" t="s">
        <v>65</v>
      </c>
      <c r="P1703" s="1" t="s">
        <v>66</v>
      </c>
      <c r="Q1703" s="1" t="s">
        <v>67</v>
      </c>
      <c r="R1703" s="1" t="s">
        <v>87</v>
      </c>
      <c r="S1703" s="1" t="s">
        <v>88</v>
      </c>
      <c r="T1703" s="2">
        <v>43333</v>
      </c>
      <c r="U1703" s="2">
        <v>43333</v>
      </c>
      <c r="V1703" s="1" t="s">
        <v>52</v>
      </c>
      <c r="W1703" s="3">
        <v>1</v>
      </c>
      <c r="X1703" s="1" t="s">
        <v>53</v>
      </c>
      <c r="Y1703" s="4">
        <v>469552</v>
      </c>
      <c r="Z1703" s="4">
        <v>-61512</v>
      </c>
      <c r="AA1703" s="4">
        <v>0</v>
      </c>
      <c r="AB1703" s="4">
        <v>0</v>
      </c>
      <c r="AC1703" s="4">
        <v>0</v>
      </c>
      <c r="AD1703" s="4">
        <v>469552</v>
      </c>
      <c r="AE1703" s="5">
        <v>1685</v>
      </c>
      <c r="AF1703" s="1" t="s">
        <v>70</v>
      </c>
      <c r="AG1703" s="1" t="s">
        <v>71</v>
      </c>
      <c r="AH1703" s="1" t="s">
        <v>89</v>
      </c>
      <c r="AI1703" s="1" t="s">
        <v>57</v>
      </c>
      <c r="AJ1703" s="5">
        <v>10950</v>
      </c>
      <c r="AK1703" s="4">
        <v>-4871</v>
      </c>
      <c r="AL1703" s="4">
        <v>0</v>
      </c>
      <c r="AM1703" s="4">
        <v>0</v>
      </c>
      <c r="AN1703" s="4">
        <v>0</v>
      </c>
      <c r="AO1703" s="4">
        <v>-66383</v>
      </c>
      <c r="AP1703" s="4">
        <v>-66383</v>
      </c>
      <c r="AQ1703" s="4">
        <v>0</v>
      </c>
      <c r="AR1703" s="4">
        <v>403169</v>
      </c>
      <c r="AS1703" s="1" t="s">
        <v>52</v>
      </c>
      <c r="AT1703" s="9">
        <f t="shared" si="772"/>
        <v>43333</v>
      </c>
      <c r="AU1703" s="9">
        <f t="shared" si="773"/>
        <v>43313</v>
      </c>
      <c r="AV1703" s="9">
        <v>44798</v>
      </c>
      <c r="AW1703" s="11">
        <f t="shared" si="774"/>
        <v>4.0136986301369859</v>
      </c>
      <c r="AX1703">
        <v>10</v>
      </c>
      <c r="AY1703" s="12">
        <v>0.05</v>
      </c>
      <c r="AZ1703">
        <f t="shared" si="775"/>
        <v>9.5000000000000001E-2</v>
      </c>
      <c r="BA1703" s="13">
        <f t="shared" si="776"/>
        <v>469552</v>
      </c>
      <c r="BB1703" s="17" t="s">
        <v>1871</v>
      </c>
      <c r="BC1703">
        <f>MATCH(BB1703,MONTHLY_INDEX!$A:$A,0)</f>
        <v>639</v>
      </c>
      <c r="BD1703">
        <f>MATCH(AU1703,MONTHLY_INDEX!$1:$1,0)</f>
        <v>80</v>
      </c>
      <c r="BE1703">
        <f>INDEX(MONTHLY_INDEX!$1:$1048576,Final!BC1703,Final!BD1703)</f>
        <v>112.8</v>
      </c>
      <c r="BF1703">
        <f>MATCH($BF$1,MONTHLY_INDEX!$1:$1,0)</f>
        <v>127</v>
      </c>
      <c r="BG1703">
        <f>INDEX(MONTHLY_INDEX!$1:$1048576,Final!BC1703,Final!BF1703)</f>
        <v>116.2</v>
      </c>
      <c r="BH1703" s="23">
        <f t="shared" si="784"/>
        <v>3.0141843971631256E-2</v>
      </c>
      <c r="BI1703" s="14">
        <f t="shared" si="785"/>
        <v>483705.16312056739</v>
      </c>
      <c r="BJ1703" s="14">
        <f t="shared" si="786"/>
        <v>184437.44130768481</v>
      </c>
      <c r="BK1703" s="15">
        <f t="shared" si="777"/>
        <v>299267.72181288258</v>
      </c>
      <c r="BL1703" s="52">
        <v>0</v>
      </c>
      <c r="BM1703" s="15">
        <f t="shared" si="787"/>
        <v>299267.72181288258</v>
      </c>
    </row>
    <row r="1704" spans="1:65">
      <c r="A1704" s="8">
        <v>1702</v>
      </c>
      <c r="B1704" s="1" t="s">
        <v>44</v>
      </c>
      <c r="C1704" s="1">
        <v>1500</v>
      </c>
      <c r="D1704" s="1" t="s">
        <v>60</v>
      </c>
      <c r="E1704" s="1">
        <v>150000069</v>
      </c>
      <c r="F1704" s="1" t="s">
        <v>60</v>
      </c>
      <c r="G1704" s="1" t="s">
        <v>107</v>
      </c>
      <c r="H1704" s="1">
        <v>19</v>
      </c>
      <c r="I1704" s="1" t="s">
        <v>52</v>
      </c>
      <c r="J1704" s="1" t="s">
        <v>49</v>
      </c>
      <c r="K1704" s="1">
        <v>17406001</v>
      </c>
      <c r="L1704" s="1" t="s">
        <v>50</v>
      </c>
      <c r="M1704" s="1" t="s">
        <v>51</v>
      </c>
      <c r="N1704" s="1" t="s">
        <v>64</v>
      </c>
      <c r="O1704" s="1" t="s">
        <v>65</v>
      </c>
      <c r="P1704" s="1" t="s">
        <v>66</v>
      </c>
      <c r="Q1704" s="1" t="s">
        <v>67</v>
      </c>
      <c r="R1704" s="1" t="s">
        <v>87</v>
      </c>
      <c r="S1704" s="1" t="s">
        <v>88</v>
      </c>
      <c r="T1704" s="2">
        <v>43333</v>
      </c>
      <c r="U1704" s="2">
        <v>43333</v>
      </c>
      <c r="V1704" s="1" t="s">
        <v>52</v>
      </c>
      <c r="W1704" s="3">
        <v>1</v>
      </c>
      <c r="X1704" s="1" t="s">
        <v>53</v>
      </c>
      <c r="Y1704" s="4">
        <v>6861326</v>
      </c>
      <c r="Z1704" s="4">
        <v>-898859</v>
      </c>
      <c r="AA1704" s="4">
        <v>0</v>
      </c>
      <c r="AB1704" s="4">
        <v>0</v>
      </c>
      <c r="AC1704" s="4">
        <v>0</v>
      </c>
      <c r="AD1704" s="4">
        <v>6861326</v>
      </c>
      <c r="AE1704" s="5">
        <v>1685</v>
      </c>
      <c r="AF1704" s="1" t="s">
        <v>70</v>
      </c>
      <c r="AG1704" s="1" t="s">
        <v>71</v>
      </c>
      <c r="AH1704" s="1" t="s">
        <v>89</v>
      </c>
      <c r="AI1704" s="1" t="s">
        <v>57</v>
      </c>
      <c r="AJ1704" s="5">
        <v>10950</v>
      </c>
      <c r="AK1704" s="4">
        <v>-71176</v>
      </c>
      <c r="AL1704" s="4">
        <v>0</v>
      </c>
      <c r="AM1704" s="4">
        <v>0</v>
      </c>
      <c r="AN1704" s="4">
        <v>0</v>
      </c>
      <c r="AO1704" s="4">
        <v>-970035</v>
      </c>
      <c r="AP1704" s="4">
        <v>-970035</v>
      </c>
      <c r="AQ1704" s="4">
        <v>0</v>
      </c>
      <c r="AR1704" s="4">
        <v>5891291</v>
      </c>
      <c r="AS1704" s="1" t="s">
        <v>52</v>
      </c>
      <c r="AT1704" s="9">
        <f t="shared" si="772"/>
        <v>43333</v>
      </c>
      <c r="AU1704" s="9">
        <f t="shared" si="773"/>
        <v>43313</v>
      </c>
      <c r="AV1704" s="9">
        <v>44798</v>
      </c>
      <c r="AW1704" s="11">
        <f t="shared" si="774"/>
        <v>4.0136986301369859</v>
      </c>
      <c r="AX1704">
        <v>10</v>
      </c>
      <c r="AY1704" s="12">
        <v>0.05</v>
      </c>
      <c r="AZ1704">
        <f t="shared" si="775"/>
        <v>9.5000000000000001E-2</v>
      </c>
      <c r="BA1704" s="13">
        <f t="shared" si="776"/>
        <v>6861326</v>
      </c>
      <c r="BI1704" s="14">
        <f t="shared" ref="BI1704:BI1706" si="788">AR1704</f>
        <v>5891291</v>
      </c>
      <c r="BJ1704" s="14">
        <v>0</v>
      </c>
      <c r="BK1704" s="14">
        <f t="shared" ref="BK1704:BK1706" si="789">AR1704</f>
        <v>5891291</v>
      </c>
      <c r="BL1704" s="52">
        <v>0</v>
      </c>
      <c r="BM1704" s="15">
        <f t="shared" ref="BM1704:BM1706" si="790">AR1704</f>
        <v>5891291</v>
      </c>
    </row>
    <row r="1705" spans="1:65">
      <c r="A1705" s="8">
        <v>1703</v>
      </c>
      <c r="B1705" s="1" t="s">
        <v>44</v>
      </c>
      <c r="C1705" s="1">
        <v>1500</v>
      </c>
      <c r="D1705" s="1" t="s">
        <v>60</v>
      </c>
      <c r="E1705" s="1">
        <v>150000069</v>
      </c>
      <c r="F1705" s="1" t="s">
        <v>60</v>
      </c>
      <c r="G1705" s="1" t="s">
        <v>108</v>
      </c>
      <c r="H1705" s="1">
        <v>20</v>
      </c>
      <c r="I1705" s="1" t="s">
        <v>52</v>
      </c>
      <c r="J1705" s="1" t="s">
        <v>49</v>
      </c>
      <c r="K1705" s="1">
        <v>17406001</v>
      </c>
      <c r="L1705" s="1" t="s">
        <v>50</v>
      </c>
      <c r="M1705" s="1" t="s">
        <v>51</v>
      </c>
      <c r="N1705" s="1" t="s">
        <v>64</v>
      </c>
      <c r="O1705" s="1" t="s">
        <v>65</v>
      </c>
      <c r="P1705" s="1" t="s">
        <v>66</v>
      </c>
      <c r="Q1705" s="1" t="s">
        <v>67</v>
      </c>
      <c r="R1705" s="1" t="s">
        <v>87</v>
      </c>
      <c r="S1705" s="1" t="s">
        <v>88</v>
      </c>
      <c r="T1705" s="2">
        <v>43333</v>
      </c>
      <c r="U1705" s="2">
        <v>43333</v>
      </c>
      <c r="V1705" s="1" t="s">
        <v>52</v>
      </c>
      <c r="W1705" s="3">
        <v>1</v>
      </c>
      <c r="X1705" s="1" t="s">
        <v>53</v>
      </c>
      <c r="Y1705" s="4">
        <v>5552065</v>
      </c>
      <c r="Z1705" s="4">
        <v>-727341</v>
      </c>
      <c r="AA1705" s="4">
        <v>0</v>
      </c>
      <c r="AB1705" s="4">
        <v>0</v>
      </c>
      <c r="AC1705" s="4">
        <v>0</v>
      </c>
      <c r="AD1705" s="4">
        <v>5552065</v>
      </c>
      <c r="AE1705" s="5">
        <v>1685</v>
      </c>
      <c r="AF1705" s="1" t="s">
        <v>70</v>
      </c>
      <c r="AG1705" s="1" t="s">
        <v>71</v>
      </c>
      <c r="AH1705" s="1" t="s">
        <v>89</v>
      </c>
      <c r="AI1705" s="1" t="s">
        <v>57</v>
      </c>
      <c r="AJ1705" s="5">
        <v>10950</v>
      </c>
      <c r="AK1705" s="4">
        <v>-57594</v>
      </c>
      <c r="AL1705" s="4">
        <v>0</v>
      </c>
      <c r="AM1705" s="4">
        <v>0</v>
      </c>
      <c r="AN1705" s="4">
        <v>0</v>
      </c>
      <c r="AO1705" s="4">
        <v>-784935</v>
      </c>
      <c r="AP1705" s="4">
        <v>-784935</v>
      </c>
      <c r="AQ1705" s="4">
        <v>0</v>
      </c>
      <c r="AR1705" s="4">
        <v>4767130</v>
      </c>
      <c r="AS1705" s="1" t="s">
        <v>52</v>
      </c>
      <c r="AT1705" s="9">
        <f t="shared" si="772"/>
        <v>43333</v>
      </c>
      <c r="AU1705" s="9">
        <f t="shared" si="773"/>
        <v>43313</v>
      </c>
      <c r="AV1705" s="9">
        <v>44798</v>
      </c>
      <c r="AW1705" s="11">
        <f t="shared" si="774"/>
        <v>4.0136986301369859</v>
      </c>
      <c r="AX1705">
        <v>10</v>
      </c>
      <c r="AY1705" s="12">
        <v>0.05</v>
      </c>
      <c r="AZ1705">
        <f t="shared" si="775"/>
        <v>9.5000000000000001E-2</v>
      </c>
      <c r="BA1705" s="13">
        <f t="shared" si="776"/>
        <v>5552065</v>
      </c>
      <c r="BI1705" s="14">
        <f t="shared" si="788"/>
        <v>4767130</v>
      </c>
      <c r="BJ1705" s="14">
        <v>0</v>
      </c>
      <c r="BK1705" s="14">
        <f t="shared" si="789"/>
        <v>4767130</v>
      </c>
      <c r="BL1705" s="52">
        <v>0</v>
      </c>
      <c r="BM1705" s="15">
        <f t="shared" si="790"/>
        <v>4767130</v>
      </c>
    </row>
    <row r="1706" spans="1:65">
      <c r="A1706" s="8">
        <v>1704</v>
      </c>
      <c r="B1706" s="1" t="s">
        <v>44</v>
      </c>
      <c r="C1706" s="1">
        <v>1500</v>
      </c>
      <c r="D1706" s="1" t="s">
        <v>60</v>
      </c>
      <c r="E1706" s="1">
        <v>150000069</v>
      </c>
      <c r="F1706" s="1" t="s">
        <v>60</v>
      </c>
      <c r="G1706" s="1" t="s">
        <v>109</v>
      </c>
      <c r="H1706" s="1">
        <v>21</v>
      </c>
      <c r="I1706" s="1" t="s">
        <v>52</v>
      </c>
      <c r="J1706" s="1" t="s">
        <v>49</v>
      </c>
      <c r="K1706" s="1">
        <v>17406001</v>
      </c>
      <c r="L1706" s="1" t="s">
        <v>50</v>
      </c>
      <c r="M1706" s="1" t="s">
        <v>51</v>
      </c>
      <c r="N1706" s="1" t="s">
        <v>64</v>
      </c>
      <c r="O1706" s="1" t="s">
        <v>65</v>
      </c>
      <c r="P1706" s="1" t="s">
        <v>66</v>
      </c>
      <c r="Q1706" s="1" t="s">
        <v>67</v>
      </c>
      <c r="R1706" s="1" t="s">
        <v>87</v>
      </c>
      <c r="S1706" s="1" t="s">
        <v>88</v>
      </c>
      <c r="T1706" s="2">
        <v>43333</v>
      </c>
      <c r="U1706" s="2">
        <v>43333</v>
      </c>
      <c r="V1706" s="1" t="s">
        <v>52</v>
      </c>
      <c r="W1706" s="3">
        <v>1</v>
      </c>
      <c r="X1706" s="1" t="s">
        <v>53</v>
      </c>
      <c r="Y1706" s="4">
        <v>1950695</v>
      </c>
      <c r="Z1706" s="4">
        <v>-256470</v>
      </c>
      <c r="AA1706" s="4">
        <v>0</v>
      </c>
      <c r="AB1706" s="4">
        <v>0</v>
      </c>
      <c r="AC1706" s="4">
        <v>0</v>
      </c>
      <c r="AD1706" s="4">
        <v>1950695</v>
      </c>
      <c r="AE1706" s="5">
        <v>1685</v>
      </c>
      <c r="AF1706" s="1" t="s">
        <v>70</v>
      </c>
      <c r="AG1706" s="1" t="s">
        <v>71</v>
      </c>
      <c r="AH1706" s="1" t="s">
        <v>89</v>
      </c>
      <c r="AI1706" s="1" t="s">
        <v>57</v>
      </c>
      <c r="AJ1706" s="5">
        <v>10950</v>
      </c>
      <c r="AK1706" s="4">
        <v>-20224</v>
      </c>
      <c r="AL1706" s="4">
        <v>0</v>
      </c>
      <c r="AM1706" s="4">
        <v>0</v>
      </c>
      <c r="AN1706" s="4">
        <v>0</v>
      </c>
      <c r="AO1706" s="4">
        <v>-276694</v>
      </c>
      <c r="AP1706" s="4">
        <v>-276694</v>
      </c>
      <c r="AQ1706" s="4">
        <v>0</v>
      </c>
      <c r="AR1706" s="4">
        <v>1674001</v>
      </c>
      <c r="AS1706" s="1" t="s">
        <v>52</v>
      </c>
      <c r="AT1706" s="9">
        <f t="shared" si="772"/>
        <v>43333</v>
      </c>
      <c r="AU1706" s="9">
        <f t="shared" si="773"/>
        <v>43313</v>
      </c>
      <c r="AV1706" s="9">
        <v>44798</v>
      </c>
      <c r="AW1706" s="11">
        <f t="shared" si="774"/>
        <v>4.0136986301369859</v>
      </c>
      <c r="AX1706">
        <v>10</v>
      </c>
      <c r="AY1706" s="12">
        <v>0.05</v>
      </c>
      <c r="AZ1706">
        <f t="shared" si="775"/>
        <v>9.5000000000000001E-2</v>
      </c>
      <c r="BA1706" s="13">
        <f t="shared" si="776"/>
        <v>1950695</v>
      </c>
      <c r="BI1706" s="14">
        <f t="shared" si="788"/>
        <v>1674001</v>
      </c>
      <c r="BJ1706" s="14">
        <v>0</v>
      </c>
      <c r="BK1706" s="14">
        <f t="shared" si="789"/>
        <v>1674001</v>
      </c>
      <c r="BL1706" s="52">
        <v>0</v>
      </c>
      <c r="BM1706" s="15">
        <f t="shared" si="790"/>
        <v>1674001</v>
      </c>
    </row>
    <row r="1707" spans="1:65">
      <c r="A1707" s="8">
        <v>1705</v>
      </c>
      <c r="B1707" s="1" t="s">
        <v>44</v>
      </c>
      <c r="C1707" s="1">
        <v>1500</v>
      </c>
      <c r="D1707" s="1" t="s">
        <v>60</v>
      </c>
      <c r="E1707" s="1">
        <v>150000069</v>
      </c>
      <c r="F1707" s="1" t="s">
        <v>60</v>
      </c>
      <c r="G1707" s="1" t="s">
        <v>110</v>
      </c>
      <c r="H1707" s="1">
        <v>22</v>
      </c>
      <c r="I1707" s="1" t="s">
        <v>52</v>
      </c>
      <c r="J1707" s="1" t="s">
        <v>49</v>
      </c>
      <c r="K1707" s="1">
        <v>17406001</v>
      </c>
      <c r="L1707" s="1" t="s">
        <v>50</v>
      </c>
      <c r="M1707" s="1" t="s">
        <v>51</v>
      </c>
      <c r="N1707" s="1" t="s">
        <v>64</v>
      </c>
      <c r="O1707" s="1" t="s">
        <v>65</v>
      </c>
      <c r="P1707" s="1" t="s">
        <v>66</v>
      </c>
      <c r="Q1707" s="1" t="s">
        <v>67</v>
      </c>
      <c r="R1707" s="1" t="s">
        <v>87</v>
      </c>
      <c r="S1707" s="1" t="s">
        <v>88</v>
      </c>
      <c r="T1707" s="2">
        <v>43333</v>
      </c>
      <c r="U1707" s="2">
        <v>43333</v>
      </c>
      <c r="V1707" s="1" t="s">
        <v>52</v>
      </c>
      <c r="W1707" s="3">
        <v>1</v>
      </c>
      <c r="X1707" s="1" t="s">
        <v>53</v>
      </c>
      <c r="Y1707" s="4">
        <v>16789210</v>
      </c>
      <c r="Z1707" s="4">
        <v>-2199450</v>
      </c>
      <c r="AA1707" s="4">
        <v>0</v>
      </c>
      <c r="AB1707" s="4">
        <v>0</v>
      </c>
      <c r="AC1707" s="4">
        <v>0</v>
      </c>
      <c r="AD1707" s="4">
        <v>16789210</v>
      </c>
      <c r="AE1707" s="5">
        <v>1685</v>
      </c>
      <c r="AF1707" s="1" t="s">
        <v>70</v>
      </c>
      <c r="AG1707" s="1" t="s">
        <v>71</v>
      </c>
      <c r="AH1707" s="1" t="s">
        <v>89</v>
      </c>
      <c r="AI1707" s="1" t="s">
        <v>57</v>
      </c>
      <c r="AJ1707" s="5">
        <v>10950</v>
      </c>
      <c r="AK1707" s="4">
        <v>-174163</v>
      </c>
      <c r="AL1707" s="4">
        <v>0</v>
      </c>
      <c r="AM1707" s="4">
        <v>0</v>
      </c>
      <c r="AN1707" s="4">
        <v>0</v>
      </c>
      <c r="AO1707" s="4">
        <v>-2373613</v>
      </c>
      <c r="AP1707" s="4">
        <v>-2373613</v>
      </c>
      <c r="AQ1707" s="4">
        <v>0</v>
      </c>
      <c r="AR1707" s="4">
        <v>14415597</v>
      </c>
      <c r="AS1707" s="1" t="s">
        <v>52</v>
      </c>
      <c r="AT1707" s="9">
        <f t="shared" si="772"/>
        <v>43333</v>
      </c>
      <c r="AU1707" s="9">
        <f t="shared" si="773"/>
        <v>43313</v>
      </c>
      <c r="AV1707" s="9">
        <v>44798</v>
      </c>
      <c r="AW1707" s="11">
        <f t="shared" si="774"/>
        <v>4.0136986301369859</v>
      </c>
      <c r="AX1707">
        <v>25</v>
      </c>
      <c r="AY1707" s="12">
        <v>0.05</v>
      </c>
      <c r="AZ1707">
        <f t="shared" si="775"/>
        <v>3.7999999999999999E-2</v>
      </c>
      <c r="BA1707" s="13">
        <f t="shared" si="776"/>
        <v>16789210</v>
      </c>
      <c r="BB1707" s="17" t="s">
        <v>2189</v>
      </c>
      <c r="BC1707">
        <f>MATCH(BB1707,MONTHLY_INDEX!$A:$A,0)</f>
        <v>798</v>
      </c>
      <c r="BD1707">
        <f>MATCH(AU1707,MONTHLY_INDEX!$1:$1,0)</f>
        <v>80</v>
      </c>
      <c r="BE1707">
        <f>INDEX(MONTHLY_INDEX!$1:$1048576,Final!BC1707,Final!BD1707)</f>
        <v>96</v>
      </c>
      <c r="BF1707">
        <f>MATCH($BF$1,MONTHLY_INDEX!$1:$1,0)</f>
        <v>127</v>
      </c>
      <c r="BG1707">
        <f>INDEX(MONTHLY_INDEX!$1:$1048576,Final!BC1707,Final!BF1707)</f>
        <v>95.3</v>
      </c>
      <c r="BH1707" s="23">
        <f>(BG1707-BE1707)/BE1707</f>
        <v>-7.2916666666666963E-3</v>
      </c>
      <c r="BI1707" s="14">
        <f>(1+BH1707)*BA1707</f>
        <v>16666788.677083332</v>
      </c>
      <c r="BJ1707" s="14">
        <f>BI1707*AZ1707*AW1707</f>
        <v>2542027.7415156956</v>
      </c>
      <c r="BK1707" s="15">
        <f t="shared" si="777"/>
        <v>14124760.935567636</v>
      </c>
      <c r="BL1707" s="52">
        <v>0</v>
      </c>
      <c r="BM1707" s="15">
        <f>MAX((1-BL1707)*BK1707,BI1707*AY1707)</f>
        <v>14124760.935567636</v>
      </c>
    </row>
    <row r="1708" spans="1:65">
      <c r="A1708" s="8">
        <v>1706</v>
      </c>
      <c r="B1708" s="1" t="s">
        <v>44</v>
      </c>
      <c r="C1708" s="1">
        <v>1500</v>
      </c>
      <c r="D1708" s="1" t="s">
        <v>60</v>
      </c>
      <c r="E1708" s="1">
        <v>150000069</v>
      </c>
      <c r="F1708" s="1" t="s">
        <v>60</v>
      </c>
      <c r="G1708" s="1" t="s">
        <v>111</v>
      </c>
      <c r="H1708" s="1">
        <v>23</v>
      </c>
      <c r="I1708" s="1" t="s">
        <v>52</v>
      </c>
      <c r="J1708" s="1" t="s">
        <v>49</v>
      </c>
      <c r="K1708" s="1">
        <v>17406001</v>
      </c>
      <c r="L1708" s="1" t="s">
        <v>50</v>
      </c>
      <c r="M1708" s="1" t="s">
        <v>51</v>
      </c>
      <c r="N1708" s="1" t="s">
        <v>64</v>
      </c>
      <c r="O1708" s="1" t="s">
        <v>65</v>
      </c>
      <c r="P1708" s="1" t="s">
        <v>66</v>
      </c>
      <c r="Q1708" s="1" t="s">
        <v>67</v>
      </c>
      <c r="R1708" s="1" t="s">
        <v>87</v>
      </c>
      <c r="S1708" s="1" t="s">
        <v>88</v>
      </c>
      <c r="T1708" s="2">
        <v>43333</v>
      </c>
      <c r="U1708" s="2">
        <v>43333</v>
      </c>
      <c r="V1708" s="1" t="s">
        <v>52</v>
      </c>
      <c r="W1708" s="3">
        <v>1</v>
      </c>
      <c r="X1708" s="1" t="s">
        <v>53</v>
      </c>
      <c r="Y1708" s="4">
        <v>32425</v>
      </c>
      <c r="Z1708" s="4">
        <v>-4246</v>
      </c>
      <c r="AA1708" s="4">
        <v>0</v>
      </c>
      <c r="AB1708" s="4">
        <v>0</v>
      </c>
      <c r="AC1708" s="4">
        <v>0</v>
      </c>
      <c r="AD1708" s="4">
        <v>32425</v>
      </c>
      <c r="AE1708" s="5">
        <v>1685</v>
      </c>
      <c r="AF1708" s="1" t="s">
        <v>70</v>
      </c>
      <c r="AG1708" s="1" t="s">
        <v>71</v>
      </c>
      <c r="AH1708" s="1" t="s">
        <v>89</v>
      </c>
      <c r="AI1708" s="1" t="s">
        <v>57</v>
      </c>
      <c r="AJ1708" s="5">
        <v>10950</v>
      </c>
      <c r="AK1708" s="4">
        <v>-336</v>
      </c>
      <c r="AL1708" s="4">
        <v>0</v>
      </c>
      <c r="AM1708" s="4">
        <v>0</v>
      </c>
      <c r="AN1708" s="4">
        <v>0</v>
      </c>
      <c r="AO1708" s="4">
        <v>-4582</v>
      </c>
      <c r="AP1708" s="4">
        <v>-4582</v>
      </c>
      <c r="AQ1708" s="4">
        <v>0</v>
      </c>
      <c r="AR1708" s="4">
        <v>27843</v>
      </c>
      <c r="AS1708" s="1" t="s">
        <v>52</v>
      </c>
      <c r="AT1708" s="9">
        <f t="shared" si="772"/>
        <v>43333</v>
      </c>
      <c r="AU1708" s="9">
        <f t="shared" si="773"/>
        <v>43313</v>
      </c>
      <c r="AV1708" s="9">
        <v>44798</v>
      </c>
      <c r="AW1708" s="11">
        <f t="shared" si="774"/>
        <v>4.0136986301369859</v>
      </c>
      <c r="AX1708">
        <v>10</v>
      </c>
      <c r="AY1708" s="12">
        <v>0.05</v>
      </c>
      <c r="AZ1708">
        <f t="shared" si="775"/>
        <v>9.5000000000000001E-2</v>
      </c>
      <c r="BA1708" s="13">
        <f t="shared" si="776"/>
        <v>32425</v>
      </c>
      <c r="BI1708" s="14">
        <f t="shared" ref="BI1708:BI1712" si="791">AR1708</f>
        <v>27843</v>
      </c>
      <c r="BJ1708" s="14">
        <v>0</v>
      </c>
      <c r="BK1708" s="14">
        <f t="shared" ref="BK1708:BK1712" si="792">AR1708</f>
        <v>27843</v>
      </c>
      <c r="BL1708" s="52">
        <v>0</v>
      </c>
      <c r="BM1708" s="15">
        <f t="shared" ref="BM1708:BM1712" si="793">AR1708</f>
        <v>27843</v>
      </c>
    </row>
    <row r="1709" spans="1:65">
      <c r="A1709" s="8">
        <v>1707</v>
      </c>
      <c r="B1709" s="1" t="s">
        <v>44</v>
      </c>
      <c r="C1709" s="1">
        <v>1500</v>
      </c>
      <c r="D1709" s="1" t="s">
        <v>60</v>
      </c>
      <c r="E1709" s="1">
        <v>150000069</v>
      </c>
      <c r="F1709" s="1" t="s">
        <v>112</v>
      </c>
      <c r="G1709" s="1" t="s">
        <v>113</v>
      </c>
      <c r="H1709" s="1">
        <v>24</v>
      </c>
      <c r="I1709" s="1" t="s">
        <v>52</v>
      </c>
      <c r="J1709" s="1" t="s">
        <v>49</v>
      </c>
      <c r="K1709" s="1">
        <v>17406001</v>
      </c>
      <c r="L1709" s="1" t="s">
        <v>50</v>
      </c>
      <c r="M1709" s="1" t="s">
        <v>51</v>
      </c>
      <c r="N1709" s="1" t="s">
        <v>64</v>
      </c>
      <c r="O1709" s="1" t="s">
        <v>65</v>
      </c>
      <c r="P1709" s="1" t="s">
        <v>66</v>
      </c>
      <c r="Q1709" s="1" t="s">
        <v>67</v>
      </c>
      <c r="R1709" s="1" t="s">
        <v>87</v>
      </c>
      <c r="S1709" s="1" t="s">
        <v>88</v>
      </c>
      <c r="T1709" s="2">
        <v>43333</v>
      </c>
      <c r="U1709" s="2">
        <v>43333</v>
      </c>
      <c r="V1709" s="1" t="s">
        <v>52</v>
      </c>
      <c r="W1709" s="3">
        <v>1</v>
      </c>
      <c r="X1709" s="1" t="s">
        <v>53</v>
      </c>
      <c r="Y1709" s="4">
        <v>970825</v>
      </c>
      <c r="Z1709" s="4">
        <v>-127181.51</v>
      </c>
      <c r="AA1709" s="4">
        <v>0</v>
      </c>
      <c r="AB1709" s="4">
        <v>0</v>
      </c>
      <c r="AC1709" s="4">
        <v>0</v>
      </c>
      <c r="AD1709" s="4">
        <v>970825</v>
      </c>
      <c r="AE1709" s="5">
        <v>1685</v>
      </c>
      <c r="AF1709" s="1" t="s">
        <v>70</v>
      </c>
      <c r="AG1709" s="1" t="s">
        <v>71</v>
      </c>
      <c r="AH1709" s="1" t="s">
        <v>89</v>
      </c>
      <c r="AI1709" s="1" t="s">
        <v>57</v>
      </c>
      <c r="AJ1709" s="5">
        <v>10950</v>
      </c>
      <c r="AK1709" s="4">
        <v>-10071</v>
      </c>
      <c r="AL1709" s="4">
        <v>0</v>
      </c>
      <c r="AM1709" s="4">
        <v>0</v>
      </c>
      <c r="AN1709" s="4">
        <v>0</v>
      </c>
      <c r="AO1709" s="4">
        <v>-137252.51</v>
      </c>
      <c r="AP1709" s="4">
        <v>-137252.51</v>
      </c>
      <c r="AQ1709" s="4">
        <v>0</v>
      </c>
      <c r="AR1709" s="4">
        <v>833572.49</v>
      </c>
      <c r="AS1709" s="1" t="s">
        <v>52</v>
      </c>
      <c r="AT1709" s="9">
        <f t="shared" si="772"/>
        <v>43333</v>
      </c>
      <c r="AU1709" s="9">
        <f t="shared" si="773"/>
        <v>43313</v>
      </c>
      <c r="AV1709" s="9">
        <v>44798</v>
      </c>
      <c r="AW1709" s="11">
        <f t="shared" si="774"/>
        <v>4.0136986301369859</v>
      </c>
      <c r="AX1709">
        <v>10</v>
      </c>
      <c r="AY1709" s="12">
        <v>0.05</v>
      </c>
      <c r="AZ1709">
        <f t="shared" si="775"/>
        <v>9.5000000000000001E-2</v>
      </c>
      <c r="BA1709" s="13">
        <f t="shared" si="776"/>
        <v>970825</v>
      </c>
      <c r="BB1709" s="16" t="s">
        <v>593</v>
      </c>
      <c r="BC1709" s="16" t="s">
        <v>593</v>
      </c>
      <c r="BD1709" s="16" t="s">
        <v>593</v>
      </c>
      <c r="BE1709" s="16" t="s">
        <v>593</v>
      </c>
      <c r="BF1709" s="16" t="s">
        <v>593</v>
      </c>
      <c r="BG1709" s="16" t="s">
        <v>593</v>
      </c>
      <c r="BH1709" s="16" t="s">
        <v>593</v>
      </c>
      <c r="BI1709" s="14">
        <f t="shared" si="791"/>
        <v>833572.49</v>
      </c>
      <c r="BJ1709" s="14">
        <v>0</v>
      </c>
      <c r="BK1709" s="14">
        <f t="shared" si="792"/>
        <v>833572.49</v>
      </c>
      <c r="BL1709" s="52">
        <v>0</v>
      </c>
      <c r="BM1709" s="15">
        <f t="shared" si="793"/>
        <v>833572.49</v>
      </c>
    </row>
    <row r="1710" spans="1:65">
      <c r="A1710" s="8">
        <v>1708</v>
      </c>
      <c r="B1710" s="1" t="s">
        <v>44</v>
      </c>
      <c r="C1710" s="1">
        <v>1500</v>
      </c>
      <c r="D1710" s="1" t="s">
        <v>60</v>
      </c>
      <c r="E1710" s="1">
        <v>150000069</v>
      </c>
      <c r="F1710" s="1" t="s">
        <v>112</v>
      </c>
      <c r="G1710" s="1" t="s">
        <v>114</v>
      </c>
      <c r="H1710" s="1">
        <v>25</v>
      </c>
      <c r="I1710" s="1" t="s">
        <v>52</v>
      </c>
      <c r="J1710" s="1" t="s">
        <v>49</v>
      </c>
      <c r="K1710" s="1">
        <v>17406001</v>
      </c>
      <c r="L1710" s="1" t="s">
        <v>50</v>
      </c>
      <c r="M1710" s="1" t="s">
        <v>51</v>
      </c>
      <c r="N1710" s="1" t="s">
        <v>64</v>
      </c>
      <c r="O1710" s="1" t="s">
        <v>65</v>
      </c>
      <c r="P1710" s="1" t="s">
        <v>66</v>
      </c>
      <c r="Q1710" s="1" t="s">
        <v>67</v>
      </c>
      <c r="R1710" s="1" t="s">
        <v>87</v>
      </c>
      <c r="S1710" s="1" t="s">
        <v>88</v>
      </c>
      <c r="T1710" s="2">
        <v>43333</v>
      </c>
      <c r="U1710" s="2">
        <v>43333</v>
      </c>
      <c r="V1710" s="1" t="s">
        <v>52</v>
      </c>
      <c r="W1710" s="3">
        <v>1</v>
      </c>
      <c r="X1710" s="1" t="s">
        <v>53</v>
      </c>
      <c r="Y1710" s="4">
        <v>2008211</v>
      </c>
      <c r="Z1710" s="4">
        <v>-263082.87</v>
      </c>
      <c r="AA1710" s="4">
        <v>0</v>
      </c>
      <c r="AB1710" s="4">
        <v>0</v>
      </c>
      <c r="AC1710" s="4">
        <v>0</v>
      </c>
      <c r="AD1710" s="4">
        <v>2008211</v>
      </c>
      <c r="AE1710" s="5">
        <v>1685</v>
      </c>
      <c r="AF1710" s="1" t="s">
        <v>70</v>
      </c>
      <c r="AG1710" s="1" t="s">
        <v>71</v>
      </c>
      <c r="AH1710" s="1" t="s">
        <v>89</v>
      </c>
      <c r="AI1710" s="1" t="s">
        <v>57</v>
      </c>
      <c r="AJ1710" s="5">
        <v>10950</v>
      </c>
      <c r="AK1710" s="4">
        <v>-20832</v>
      </c>
      <c r="AL1710" s="4">
        <v>0</v>
      </c>
      <c r="AM1710" s="4">
        <v>0</v>
      </c>
      <c r="AN1710" s="4">
        <v>0</v>
      </c>
      <c r="AO1710" s="4">
        <v>-283914.87</v>
      </c>
      <c r="AP1710" s="4">
        <v>-283914.87</v>
      </c>
      <c r="AQ1710" s="4">
        <v>0</v>
      </c>
      <c r="AR1710" s="4">
        <v>1724296.13</v>
      </c>
      <c r="AS1710" s="1" t="s">
        <v>52</v>
      </c>
      <c r="AT1710" s="9">
        <f t="shared" si="772"/>
        <v>43333</v>
      </c>
      <c r="AU1710" s="9">
        <f t="shared" si="773"/>
        <v>43313</v>
      </c>
      <c r="AV1710" s="9">
        <v>44798</v>
      </c>
      <c r="AW1710" s="11">
        <f t="shared" si="774"/>
        <v>4.0136986301369859</v>
      </c>
      <c r="AX1710">
        <v>10</v>
      </c>
      <c r="AY1710" s="12">
        <v>0.05</v>
      </c>
      <c r="AZ1710">
        <f t="shared" si="775"/>
        <v>9.5000000000000001E-2</v>
      </c>
      <c r="BA1710" s="13">
        <f t="shared" si="776"/>
        <v>2008211</v>
      </c>
      <c r="BB1710" s="16" t="s">
        <v>593</v>
      </c>
      <c r="BC1710" s="16" t="s">
        <v>593</v>
      </c>
      <c r="BD1710" s="16" t="s">
        <v>593</v>
      </c>
      <c r="BE1710" s="16" t="s">
        <v>593</v>
      </c>
      <c r="BF1710" s="16" t="s">
        <v>593</v>
      </c>
      <c r="BG1710" s="16" t="s">
        <v>593</v>
      </c>
      <c r="BH1710" s="16" t="s">
        <v>593</v>
      </c>
      <c r="BI1710" s="14">
        <f t="shared" si="791"/>
        <v>1724296.13</v>
      </c>
      <c r="BJ1710" s="14">
        <v>0</v>
      </c>
      <c r="BK1710" s="14">
        <f t="shared" si="792"/>
        <v>1724296.13</v>
      </c>
      <c r="BL1710" s="52">
        <v>0</v>
      </c>
      <c r="BM1710" s="15">
        <f t="shared" si="793"/>
        <v>1724296.13</v>
      </c>
    </row>
    <row r="1711" spans="1:65">
      <c r="A1711" s="8">
        <v>1709</v>
      </c>
      <c r="B1711" s="1" t="s">
        <v>44</v>
      </c>
      <c r="C1711" s="1">
        <v>1500</v>
      </c>
      <c r="D1711" s="1" t="s">
        <v>60</v>
      </c>
      <c r="E1711" s="1">
        <v>150000069</v>
      </c>
      <c r="F1711" s="1" t="s">
        <v>60</v>
      </c>
      <c r="G1711" s="1" t="s">
        <v>115</v>
      </c>
      <c r="H1711" s="1">
        <v>26</v>
      </c>
      <c r="I1711" s="1" t="s">
        <v>52</v>
      </c>
      <c r="J1711" s="1" t="s">
        <v>49</v>
      </c>
      <c r="K1711" s="1">
        <v>17406001</v>
      </c>
      <c r="L1711" s="1" t="s">
        <v>50</v>
      </c>
      <c r="M1711" s="1" t="s">
        <v>51</v>
      </c>
      <c r="N1711" s="1" t="s">
        <v>64</v>
      </c>
      <c r="O1711" s="1" t="s">
        <v>65</v>
      </c>
      <c r="P1711" s="1" t="s">
        <v>66</v>
      </c>
      <c r="Q1711" s="1" t="s">
        <v>67</v>
      </c>
      <c r="R1711" s="1" t="s">
        <v>87</v>
      </c>
      <c r="S1711" s="1" t="s">
        <v>88</v>
      </c>
      <c r="T1711" s="2">
        <v>43333</v>
      </c>
      <c r="U1711" s="2">
        <v>43333</v>
      </c>
      <c r="V1711" s="1" t="s">
        <v>52</v>
      </c>
      <c r="W1711" s="3">
        <v>1</v>
      </c>
      <c r="X1711" s="1" t="s">
        <v>53</v>
      </c>
      <c r="Y1711" s="4">
        <v>120000</v>
      </c>
      <c r="Z1711" s="4">
        <v>-15720</v>
      </c>
      <c r="AA1711" s="4">
        <v>0</v>
      </c>
      <c r="AB1711" s="4">
        <v>0</v>
      </c>
      <c r="AC1711" s="4">
        <v>0</v>
      </c>
      <c r="AD1711" s="4">
        <v>120000</v>
      </c>
      <c r="AE1711" s="5">
        <v>1685</v>
      </c>
      <c r="AF1711" s="1" t="s">
        <v>70</v>
      </c>
      <c r="AG1711" s="1" t="s">
        <v>71</v>
      </c>
      <c r="AH1711" s="1" t="s">
        <v>89</v>
      </c>
      <c r="AI1711" s="1" t="s">
        <v>57</v>
      </c>
      <c r="AJ1711" s="5">
        <v>10950</v>
      </c>
      <c r="AK1711" s="4">
        <v>-1245</v>
      </c>
      <c r="AL1711" s="4">
        <v>0</v>
      </c>
      <c r="AM1711" s="4">
        <v>0</v>
      </c>
      <c r="AN1711" s="4">
        <v>0</v>
      </c>
      <c r="AO1711" s="4">
        <v>-16965</v>
      </c>
      <c r="AP1711" s="4">
        <v>-16965</v>
      </c>
      <c r="AQ1711" s="4">
        <v>0</v>
      </c>
      <c r="AR1711" s="4">
        <v>103035</v>
      </c>
      <c r="AS1711" s="1" t="s">
        <v>52</v>
      </c>
      <c r="AT1711" s="9">
        <f t="shared" si="772"/>
        <v>43333</v>
      </c>
      <c r="AU1711" s="9">
        <f t="shared" si="773"/>
        <v>43313</v>
      </c>
      <c r="AV1711" s="9">
        <v>44798</v>
      </c>
      <c r="AW1711" s="11">
        <f t="shared" si="774"/>
        <v>4.0136986301369859</v>
      </c>
      <c r="AX1711">
        <v>10</v>
      </c>
      <c r="AY1711" s="12">
        <v>0.05</v>
      </c>
      <c r="AZ1711">
        <f t="shared" si="775"/>
        <v>9.5000000000000001E-2</v>
      </c>
      <c r="BA1711" s="13">
        <f t="shared" si="776"/>
        <v>120000</v>
      </c>
      <c r="BI1711" s="14">
        <f t="shared" si="791"/>
        <v>103035</v>
      </c>
      <c r="BJ1711" s="14">
        <v>0</v>
      </c>
      <c r="BK1711" s="14">
        <f t="shared" si="792"/>
        <v>103035</v>
      </c>
      <c r="BL1711" s="52">
        <v>0</v>
      </c>
      <c r="BM1711" s="15">
        <f t="shared" si="793"/>
        <v>103035</v>
      </c>
    </row>
    <row r="1712" spans="1:65">
      <c r="A1712" s="8">
        <v>1710</v>
      </c>
      <c r="B1712" s="1" t="s">
        <v>44</v>
      </c>
      <c r="C1712" s="1">
        <v>1500</v>
      </c>
      <c r="D1712" s="1" t="s">
        <v>60</v>
      </c>
      <c r="E1712" s="1">
        <v>150000069</v>
      </c>
      <c r="F1712" s="1" t="s">
        <v>112</v>
      </c>
      <c r="G1712" s="1" t="s">
        <v>116</v>
      </c>
      <c r="H1712" s="1">
        <v>27</v>
      </c>
      <c r="I1712" s="1" t="s">
        <v>179</v>
      </c>
      <c r="J1712" s="1" t="s">
        <v>49</v>
      </c>
      <c r="K1712" s="1">
        <v>17406001</v>
      </c>
      <c r="L1712" s="1" t="s">
        <v>50</v>
      </c>
      <c r="M1712" s="1" t="s">
        <v>51</v>
      </c>
      <c r="N1712" s="1" t="s">
        <v>64</v>
      </c>
      <c r="O1712" s="1" t="s">
        <v>65</v>
      </c>
      <c r="P1712" s="1" t="s">
        <v>66</v>
      </c>
      <c r="Q1712" s="1" t="s">
        <v>67</v>
      </c>
      <c r="R1712" s="1" t="s">
        <v>87</v>
      </c>
      <c r="S1712" s="1" t="s">
        <v>88</v>
      </c>
      <c r="T1712" s="2">
        <v>43333</v>
      </c>
      <c r="U1712" s="2">
        <v>43333</v>
      </c>
      <c r="V1712" s="1" t="s">
        <v>52</v>
      </c>
      <c r="W1712" s="3">
        <v>1</v>
      </c>
      <c r="X1712" s="1" t="s">
        <v>53</v>
      </c>
      <c r="Y1712" s="4">
        <v>4339035</v>
      </c>
      <c r="Z1712" s="4">
        <v>-568428.62</v>
      </c>
      <c r="AA1712" s="4">
        <v>0</v>
      </c>
      <c r="AB1712" s="4">
        <v>0</v>
      </c>
      <c r="AC1712" s="4">
        <v>0</v>
      </c>
      <c r="AD1712" s="4">
        <v>4339035</v>
      </c>
      <c r="AE1712" s="5">
        <v>1685</v>
      </c>
      <c r="AF1712" s="1" t="s">
        <v>70</v>
      </c>
      <c r="AG1712" s="1" t="s">
        <v>71</v>
      </c>
      <c r="AH1712" s="1" t="s">
        <v>89</v>
      </c>
      <c r="AI1712" s="1" t="s">
        <v>57</v>
      </c>
      <c r="AJ1712" s="5">
        <v>10950</v>
      </c>
      <c r="AK1712" s="4">
        <v>-45011</v>
      </c>
      <c r="AL1712" s="4">
        <v>0</v>
      </c>
      <c r="AM1712" s="4">
        <v>0</v>
      </c>
      <c r="AN1712" s="4">
        <v>0</v>
      </c>
      <c r="AO1712" s="4">
        <v>-613439.62</v>
      </c>
      <c r="AP1712" s="4">
        <v>-613439.62</v>
      </c>
      <c r="AQ1712" s="4">
        <v>0</v>
      </c>
      <c r="AR1712" s="4">
        <v>3725595.38</v>
      </c>
      <c r="AS1712" s="1" t="s">
        <v>52</v>
      </c>
      <c r="AT1712" s="9">
        <f t="shared" si="772"/>
        <v>43333</v>
      </c>
      <c r="AU1712" s="9">
        <f t="shared" si="773"/>
        <v>43313</v>
      </c>
      <c r="AV1712" s="9">
        <v>44798</v>
      </c>
      <c r="AW1712" s="11">
        <f t="shared" si="774"/>
        <v>4.0136986301369859</v>
      </c>
      <c r="AX1712">
        <v>10</v>
      </c>
      <c r="AY1712" s="12">
        <v>0.05</v>
      </c>
      <c r="AZ1712">
        <f t="shared" si="775"/>
        <v>9.5000000000000001E-2</v>
      </c>
      <c r="BA1712" s="13">
        <f t="shared" si="776"/>
        <v>4339035</v>
      </c>
      <c r="BB1712" s="16" t="s">
        <v>593</v>
      </c>
      <c r="BC1712" s="16" t="s">
        <v>593</v>
      </c>
      <c r="BD1712" s="16" t="s">
        <v>593</v>
      </c>
      <c r="BE1712" s="16" t="s">
        <v>593</v>
      </c>
      <c r="BF1712" s="16" t="s">
        <v>593</v>
      </c>
      <c r="BG1712" s="16" t="s">
        <v>593</v>
      </c>
      <c r="BH1712" s="16" t="s">
        <v>593</v>
      </c>
      <c r="BI1712" s="14">
        <f t="shared" si="791"/>
        <v>3725595.38</v>
      </c>
      <c r="BJ1712" s="14">
        <v>0</v>
      </c>
      <c r="BK1712" s="14">
        <f t="shared" si="792"/>
        <v>3725595.38</v>
      </c>
      <c r="BL1712" s="52">
        <v>0</v>
      </c>
      <c r="BM1712" s="15">
        <f t="shared" si="793"/>
        <v>3725595.38</v>
      </c>
    </row>
    <row r="1713" spans="1:65">
      <c r="A1713" s="8">
        <v>1711</v>
      </c>
      <c r="B1713" s="1" t="s">
        <v>44</v>
      </c>
      <c r="C1713" s="1">
        <v>1500</v>
      </c>
      <c r="D1713" s="1" t="s">
        <v>60</v>
      </c>
      <c r="E1713" s="1">
        <v>150000070</v>
      </c>
      <c r="F1713" s="1" t="s">
        <v>60</v>
      </c>
      <c r="G1713" s="1" t="s">
        <v>86</v>
      </c>
      <c r="H1713" s="1">
        <v>1</v>
      </c>
      <c r="I1713" s="1" t="s">
        <v>180</v>
      </c>
      <c r="J1713" s="1" t="s">
        <v>49</v>
      </c>
      <c r="K1713" s="1">
        <v>17406001</v>
      </c>
      <c r="L1713" s="1" t="s">
        <v>50</v>
      </c>
      <c r="M1713" s="1" t="s">
        <v>51</v>
      </c>
      <c r="N1713" s="1" t="s">
        <v>64</v>
      </c>
      <c r="O1713" s="1" t="s">
        <v>65</v>
      </c>
      <c r="P1713" s="1" t="s">
        <v>66</v>
      </c>
      <c r="Q1713" s="1" t="s">
        <v>67</v>
      </c>
      <c r="R1713" s="1" t="s">
        <v>87</v>
      </c>
      <c r="S1713" s="1" t="s">
        <v>88</v>
      </c>
      <c r="T1713" s="2">
        <v>43404</v>
      </c>
      <c r="U1713" s="2">
        <v>43404</v>
      </c>
      <c r="V1713" s="1" t="s">
        <v>52</v>
      </c>
      <c r="W1713" s="3">
        <v>1</v>
      </c>
      <c r="X1713" s="1" t="s">
        <v>53</v>
      </c>
      <c r="Y1713" s="4">
        <v>892500</v>
      </c>
      <c r="Z1713" s="4">
        <v>-110059</v>
      </c>
      <c r="AA1713" s="4">
        <v>0</v>
      </c>
      <c r="AB1713" s="4">
        <v>0</v>
      </c>
      <c r="AC1713" s="4">
        <v>0</v>
      </c>
      <c r="AD1713" s="4">
        <v>892500</v>
      </c>
      <c r="AE1713" s="5">
        <v>1614</v>
      </c>
      <c r="AF1713" s="1" t="s">
        <v>70</v>
      </c>
      <c r="AG1713" s="1" t="s">
        <v>71</v>
      </c>
      <c r="AH1713" s="1" t="s">
        <v>89</v>
      </c>
      <c r="AI1713" s="1" t="s">
        <v>57</v>
      </c>
      <c r="AJ1713" s="5">
        <v>10950</v>
      </c>
      <c r="AK1713" s="4">
        <v>-9277</v>
      </c>
      <c r="AL1713" s="4">
        <v>0</v>
      </c>
      <c r="AM1713" s="4">
        <v>0</v>
      </c>
      <c r="AN1713" s="4">
        <v>0</v>
      </c>
      <c r="AO1713" s="4">
        <v>-119336</v>
      </c>
      <c r="AP1713" s="4">
        <v>-119336</v>
      </c>
      <c r="AQ1713" s="4">
        <v>0</v>
      </c>
      <c r="AR1713" s="4">
        <v>773164</v>
      </c>
      <c r="AS1713" s="1" t="s">
        <v>52</v>
      </c>
      <c r="AT1713" s="9">
        <f t="shared" si="772"/>
        <v>43404</v>
      </c>
      <c r="AU1713" s="9">
        <f t="shared" si="773"/>
        <v>43374</v>
      </c>
      <c r="AV1713" s="9">
        <v>44798</v>
      </c>
      <c r="AW1713" s="11">
        <f t="shared" si="774"/>
        <v>3.8191780821917809</v>
      </c>
      <c r="AX1713">
        <v>10</v>
      </c>
      <c r="AY1713" s="12">
        <v>0.05</v>
      </c>
      <c r="AZ1713">
        <f t="shared" si="775"/>
        <v>9.5000000000000001E-2</v>
      </c>
      <c r="BA1713" s="13">
        <f t="shared" si="776"/>
        <v>892500</v>
      </c>
      <c r="BB1713" s="17" t="s">
        <v>1853</v>
      </c>
      <c r="BC1713">
        <f>MATCH(BB1713,MONTHLY_INDEX!$A:$A,0)</f>
        <v>630</v>
      </c>
      <c r="BD1713">
        <f>MATCH(AU1713,MONTHLY_INDEX!$1:$1,0)</f>
        <v>82</v>
      </c>
      <c r="BE1713">
        <f>INDEX(MONTHLY_INDEX!$1:$1048576,Final!BC1713,Final!BD1713)</f>
        <v>115.8</v>
      </c>
      <c r="BF1713">
        <f>MATCH($BF$1,MONTHLY_INDEX!$1:$1,0)</f>
        <v>127</v>
      </c>
      <c r="BG1713">
        <f>INDEX(MONTHLY_INDEX!$1:$1048576,Final!BC1713,Final!BF1713)</f>
        <v>151.1</v>
      </c>
      <c r="BH1713" s="23">
        <f t="shared" ref="BH1713:BH1730" si="794">(BG1713-BE1713)/BE1713</f>
        <v>0.30483592400690845</v>
      </c>
      <c r="BI1713" s="14">
        <f t="shared" ref="BI1713:BI1730" si="795">(1+BH1713)*BA1713</f>
        <v>1164566.0621761659</v>
      </c>
      <c r="BJ1713" s="14">
        <f t="shared" ref="BJ1713:BJ1730" si="796">BI1713*AZ1713*AW1713</f>
        <v>422530.09209312231</v>
      </c>
      <c r="BK1713" s="15">
        <f t="shared" si="777"/>
        <v>742035.97008304356</v>
      </c>
      <c r="BL1713" s="52">
        <v>0</v>
      </c>
      <c r="BM1713" s="15">
        <f t="shared" ref="BM1713:BM1730" si="797">MAX((1-BL1713)*BK1713,BI1713*AY1713)</f>
        <v>742035.97008304356</v>
      </c>
    </row>
    <row r="1714" spans="1:65">
      <c r="A1714" s="8">
        <v>1712</v>
      </c>
      <c r="B1714" s="1" t="s">
        <v>44</v>
      </c>
      <c r="C1714" s="1">
        <v>1500</v>
      </c>
      <c r="D1714" s="1" t="s">
        <v>60</v>
      </c>
      <c r="E1714" s="1">
        <v>150000070</v>
      </c>
      <c r="F1714" s="1" t="s">
        <v>60</v>
      </c>
      <c r="G1714" s="1" t="s">
        <v>90</v>
      </c>
      <c r="H1714" s="1">
        <v>2</v>
      </c>
      <c r="I1714" s="1" t="s">
        <v>180</v>
      </c>
      <c r="J1714" s="1" t="s">
        <v>49</v>
      </c>
      <c r="K1714" s="1">
        <v>17406001</v>
      </c>
      <c r="L1714" s="1" t="s">
        <v>50</v>
      </c>
      <c r="M1714" s="1" t="s">
        <v>51</v>
      </c>
      <c r="N1714" s="1" t="s">
        <v>64</v>
      </c>
      <c r="O1714" s="1" t="s">
        <v>65</v>
      </c>
      <c r="P1714" s="1" t="s">
        <v>66</v>
      </c>
      <c r="Q1714" s="1" t="s">
        <v>67</v>
      </c>
      <c r="R1714" s="1" t="s">
        <v>87</v>
      </c>
      <c r="S1714" s="1" t="s">
        <v>88</v>
      </c>
      <c r="T1714" s="2">
        <v>43404</v>
      </c>
      <c r="U1714" s="2">
        <v>43404</v>
      </c>
      <c r="V1714" s="1" t="s">
        <v>52</v>
      </c>
      <c r="W1714" s="3">
        <v>1</v>
      </c>
      <c r="X1714" s="1" t="s">
        <v>53</v>
      </c>
      <c r="Y1714" s="4">
        <v>472500</v>
      </c>
      <c r="Z1714" s="4">
        <v>-58266</v>
      </c>
      <c r="AA1714" s="4">
        <v>0</v>
      </c>
      <c r="AB1714" s="4">
        <v>0</v>
      </c>
      <c r="AC1714" s="4">
        <v>0</v>
      </c>
      <c r="AD1714" s="4">
        <v>472500</v>
      </c>
      <c r="AE1714" s="5">
        <v>1614</v>
      </c>
      <c r="AF1714" s="1" t="s">
        <v>70</v>
      </c>
      <c r="AG1714" s="1" t="s">
        <v>71</v>
      </c>
      <c r="AH1714" s="1" t="s">
        <v>89</v>
      </c>
      <c r="AI1714" s="1" t="s">
        <v>57</v>
      </c>
      <c r="AJ1714" s="5">
        <v>10950</v>
      </c>
      <c r="AK1714" s="4">
        <v>-4911</v>
      </c>
      <c r="AL1714" s="4">
        <v>0</v>
      </c>
      <c r="AM1714" s="4">
        <v>0</v>
      </c>
      <c r="AN1714" s="4">
        <v>0</v>
      </c>
      <c r="AO1714" s="4">
        <v>-63177</v>
      </c>
      <c r="AP1714" s="4">
        <v>-63177</v>
      </c>
      <c r="AQ1714" s="4">
        <v>0</v>
      </c>
      <c r="AR1714" s="4">
        <v>409323</v>
      </c>
      <c r="AS1714" s="1" t="s">
        <v>52</v>
      </c>
      <c r="AT1714" s="9">
        <f t="shared" si="772"/>
        <v>43404</v>
      </c>
      <c r="AU1714" s="9">
        <f t="shared" si="773"/>
        <v>43374</v>
      </c>
      <c r="AV1714" s="9">
        <v>44798</v>
      </c>
      <c r="AW1714" s="11">
        <f t="shared" si="774"/>
        <v>3.8191780821917809</v>
      </c>
      <c r="AX1714">
        <v>10</v>
      </c>
      <c r="AY1714" s="12">
        <v>0.05</v>
      </c>
      <c r="AZ1714">
        <f t="shared" si="775"/>
        <v>9.5000000000000001E-2</v>
      </c>
      <c r="BA1714" s="13">
        <f t="shared" si="776"/>
        <v>472500</v>
      </c>
      <c r="BB1714" s="17" t="s">
        <v>2189</v>
      </c>
      <c r="BC1714">
        <f>MATCH(BB1714,MONTHLY_INDEX!$A:$A,0)</f>
        <v>798</v>
      </c>
      <c r="BD1714">
        <f>MATCH(AU1714,MONTHLY_INDEX!$1:$1,0)</f>
        <v>82</v>
      </c>
      <c r="BE1714">
        <f>INDEX(MONTHLY_INDEX!$1:$1048576,Final!BC1714,Final!BD1714)</f>
        <v>96</v>
      </c>
      <c r="BF1714">
        <f>MATCH($BF$1,MONTHLY_INDEX!$1:$1,0)</f>
        <v>127</v>
      </c>
      <c r="BG1714">
        <f>INDEX(MONTHLY_INDEX!$1:$1048576,Final!BC1714,Final!BF1714)</f>
        <v>95.3</v>
      </c>
      <c r="BH1714" s="23">
        <f t="shared" si="794"/>
        <v>-7.2916666666666963E-3</v>
      </c>
      <c r="BI1714" s="14">
        <f t="shared" si="795"/>
        <v>469054.6875</v>
      </c>
      <c r="BJ1714" s="14">
        <f t="shared" si="796"/>
        <v>170183.32127568492</v>
      </c>
      <c r="BK1714" s="15">
        <f t="shared" si="777"/>
        <v>298871.36622431508</v>
      </c>
      <c r="BL1714" s="52">
        <v>0</v>
      </c>
      <c r="BM1714" s="15">
        <f t="shared" si="797"/>
        <v>298871.36622431508</v>
      </c>
    </row>
    <row r="1715" spans="1:65">
      <c r="A1715" s="8">
        <v>1713</v>
      </c>
      <c r="B1715" s="1" t="s">
        <v>44</v>
      </c>
      <c r="C1715" s="1">
        <v>1500</v>
      </c>
      <c r="D1715" s="1" t="s">
        <v>60</v>
      </c>
      <c r="E1715" s="1">
        <v>150000070</v>
      </c>
      <c r="F1715" s="1" t="s">
        <v>60</v>
      </c>
      <c r="G1715" s="1" t="s">
        <v>91</v>
      </c>
      <c r="H1715" s="1">
        <v>3</v>
      </c>
      <c r="I1715" s="1" t="s">
        <v>180</v>
      </c>
      <c r="J1715" s="1" t="s">
        <v>49</v>
      </c>
      <c r="K1715" s="1">
        <v>17406001</v>
      </c>
      <c r="L1715" s="1" t="s">
        <v>50</v>
      </c>
      <c r="M1715" s="1" t="s">
        <v>51</v>
      </c>
      <c r="N1715" s="1" t="s">
        <v>64</v>
      </c>
      <c r="O1715" s="1" t="s">
        <v>65</v>
      </c>
      <c r="P1715" s="1" t="s">
        <v>66</v>
      </c>
      <c r="Q1715" s="1" t="s">
        <v>67</v>
      </c>
      <c r="R1715" s="1" t="s">
        <v>87</v>
      </c>
      <c r="S1715" s="1" t="s">
        <v>88</v>
      </c>
      <c r="T1715" s="2">
        <v>43404</v>
      </c>
      <c r="U1715" s="2">
        <v>43404</v>
      </c>
      <c r="V1715" s="1" t="s">
        <v>52</v>
      </c>
      <c r="W1715" s="3">
        <v>1</v>
      </c>
      <c r="X1715" s="1" t="s">
        <v>53</v>
      </c>
      <c r="Y1715" s="4">
        <v>637760</v>
      </c>
      <c r="Z1715" s="4">
        <v>-78645</v>
      </c>
      <c r="AA1715" s="4">
        <v>0</v>
      </c>
      <c r="AB1715" s="4">
        <v>0</v>
      </c>
      <c r="AC1715" s="4">
        <v>0</v>
      </c>
      <c r="AD1715" s="4">
        <v>637760</v>
      </c>
      <c r="AE1715" s="5">
        <v>1614</v>
      </c>
      <c r="AF1715" s="1" t="s">
        <v>70</v>
      </c>
      <c r="AG1715" s="1" t="s">
        <v>71</v>
      </c>
      <c r="AH1715" s="1" t="s">
        <v>89</v>
      </c>
      <c r="AI1715" s="1" t="s">
        <v>57</v>
      </c>
      <c r="AJ1715" s="5">
        <v>10950</v>
      </c>
      <c r="AK1715" s="4">
        <v>-6629</v>
      </c>
      <c r="AL1715" s="4">
        <v>0</v>
      </c>
      <c r="AM1715" s="4">
        <v>0</v>
      </c>
      <c r="AN1715" s="4">
        <v>0</v>
      </c>
      <c r="AO1715" s="4">
        <v>-85274</v>
      </c>
      <c r="AP1715" s="4">
        <v>-85274</v>
      </c>
      <c r="AQ1715" s="4">
        <v>0</v>
      </c>
      <c r="AR1715" s="4">
        <v>552486</v>
      </c>
      <c r="AS1715" s="1" t="s">
        <v>52</v>
      </c>
      <c r="AT1715" s="9">
        <f t="shared" si="772"/>
        <v>43404</v>
      </c>
      <c r="AU1715" s="9">
        <f t="shared" si="773"/>
        <v>43374</v>
      </c>
      <c r="AV1715" s="9">
        <v>44798</v>
      </c>
      <c r="AW1715" s="11">
        <f t="shared" si="774"/>
        <v>3.8191780821917809</v>
      </c>
      <c r="AX1715">
        <v>10</v>
      </c>
      <c r="AY1715" s="12">
        <v>0.05</v>
      </c>
      <c r="AZ1715">
        <f t="shared" si="775"/>
        <v>9.5000000000000001E-2</v>
      </c>
      <c r="BA1715" s="13">
        <f t="shared" si="776"/>
        <v>637760</v>
      </c>
      <c r="BB1715" s="17" t="s">
        <v>2189</v>
      </c>
      <c r="BC1715">
        <f>MATCH(BB1715,MONTHLY_INDEX!$A:$A,0)</f>
        <v>798</v>
      </c>
      <c r="BD1715">
        <f>MATCH(AU1715,MONTHLY_INDEX!$1:$1,0)</f>
        <v>82</v>
      </c>
      <c r="BE1715">
        <f>INDEX(MONTHLY_INDEX!$1:$1048576,Final!BC1715,Final!BD1715)</f>
        <v>96</v>
      </c>
      <c r="BF1715">
        <f>MATCH($BF$1,MONTHLY_INDEX!$1:$1,0)</f>
        <v>127</v>
      </c>
      <c r="BG1715">
        <f>INDEX(MONTHLY_INDEX!$1:$1048576,Final!BC1715,Final!BF1715)</f>
        <v>95.3</v>
      </c>
      <c r="BH1715" s="23">
        <f t="shared" si="794"/>
        <v>-7.2916666666666963E-3</v>
      </c>
      <c r="BI1715" s="14">
        <f t="shared" si="795"/>
        <v>633109.66666666663</v>
      </c>
      <c r="BJ1715" s="14">
        <f t="shared" si="796"/>
        <v>229706.06344292234</v>
      </c>
      <c r="BK1715" s="15">
        <f t="shared" si="777"/>
        <v>403403.60322374431</v>
      </c>
      <c r="BL1715" s="52">
        <v>0</v>
      </c>
      <c r="BM1715" s="15">
        <f t="shared" si="797"/>
        <v>403403.60322374431</v>
      </c>
    </row>
    <row r="1716" spans="1:65">
      <c r="A1716" s="8">
        <v>1714</v>
      </c>
      <c r="B1716" s="1" t="s">
        <v>44</v>
      </c>
      <c r="C1716" s="1">
        <v>1500</v>
      </c>
      <c r="D1716" s="1" t="s">
        <v>60</v>
      </c>
      <c r="E1716" s="1">
        <v>150000070</v>
      </c>
      <c r="F1716" s="1" t="s">
        <v>60</v>
      </c>
      <c r="G1716" s="1" t="s">
        <v>92</v>
      </c>
      <c r="H1716" s="1">
        <v>4</v>
      </c>
      <c r="I1716" s="1" t="s">
        <v>180</v>
      </c>
      <c r="J1716" s="1" t="s">
        <v>49</v>
      </c>
      <c r="K1716" s="1">
        <v>17406001</v>
      </c>
      <c r="L1716" s="1" t="s">
        <v>50</v>
      </c>
      <c r="M1716" s="1" t="s">
        <v>51</v>
      </c>
      <c r="N1716" s="1" t="s">
        <v>64</v>
      </c>
      <c r="O1716" s="1" t="s">
        <v>65</v>
      </c>
      <c r="P1716" s="1" t="s">
        <v>66</v>
      </c>
      <c r="Q1716" s="1" t="s">
        <v>67</v>
      </c>
      <c r="R1716" s="1" t="s">
        <v>87</v>
      </c>
      <c r="S1716" s="1" t="s">
        <v>88</v>
      </c>
      <c r="T1716" s="2">
        <v>43404</v>
      </c>
      <c r="U1716" s="2">
        <v>43404</v>
      </c>
      <c r="V1716" s="1" t="s">
        <v>52</v>
      </c>
      <c r="W1716" s="3">
        <v>1</v>
      </c>
      <c r="X1716" s="1" t="s">
        <v>53</v>
      </c>
      <c r="Y1716" s="4">
        <v>21044329</v>
      </c>
      <c r="Z1716" s="4">
        <v>-2595103</v>
      </c>
      <c r="AA1716" s="4">
        <v>0</v>
      </c>
      <c r="AB1716" s="4">
        <v>0</v>
      </c>
      <c r="AC1716" s="4">
        <v>0</v>
      </c>
      <c r="AD1716" s="4">
        <v>21044329</v>
      </c>
      <c r="AE1716" s="5">
        <v>1614</v>
      </c>
      <c r="AF1716" s="1" t="s">
        <v>70</v>
      </c>
      <c r="AG1716" s="1" t="s">
        <v>71</v>
      </c>
      <c r="AH1716" s="1" t="s">
        <v>89</v>
      </c>
      <c r="AI1716" s="1" t="s">
        <v>57</v>
      </c>
      <c r="AJ1716" s="5">
        <v>10950</v>
      </c>
      <c r="AK1716" s="4">
        <v>-218740</v>
      </c>
      <c r="AL1716" s="4">
        <v>0</v>
      </c>
      <c r="AM1716" s="4">
        <v>0</v>
      </c>
      <c r="AN1716" s="4">
        <v>0</v>
      </c>
      <c r="AO1716" s="4">
        <v>-2813843</v>
      </c>
      <c r="AP1716" s="4">
        <v>-2813843</v>
      </c>
      <c r="AQ1716" s="4">
        <v>0</v>
      </c>
      <c r="AR1716" s="4">
        <v>18230486</v>
      </c>
      <c r="AS1716" s="1" t="s">
        <v>52</v>
      </c>
      <c r="AT1716" s="9">
        <f t="shared" si="772"/>
        <v>43404</v>
      </c>
      <c r="AU1716" s="9">
        <f t="shared" si="773"/>
        <v>43374</v>
      </c>
      <c r="AV1716" s="9">
        <v>44798</v>
      </c>
      <c r="AW1716" s="11">
        <f t="shared" si="774"/>
        <v>3.8191780821917809</v>
      </c>
      <c r="AX1716">
        <v>25</v>
      </c>
      <c r="AY1716" s="12">
        <v>0.05</v>
      </c>
      <c r="AZ1716">
        <f t="shared" si="775"/>
        <v>3.7999999999999999E-2</v>
      </c>
      <c r="BA1716" s="13">
        <f t="shared" si="776"/>
        <v>21044329</v>
      </c>
      <c r="BB1716" s="17" t="s">
        <v>2189</v>
      </c>
      <c r="BC1716">
        <f>MATCH(BB1716,MONTHLY_INDEX!$A:$A,0)</f>
        <v>798</v>
      </c>
      <c r="BD1716">
        <f>MATCH(AU1716,MONTHLY_INDEX!$1:$1,0)</f>
        <v>82</v>
      </c>
      <c r="BE1716">
        <f>INDEX(MONTHLY_INDEX!$1:$1048576,Final!BC1716,Final!BD1716)</f>
        <v>96</v>
      </c>
      <c r="BF1716">
        <f>MATCH($BF$1,MONTHLY_INDEX!$1:$1,0)</f>
        <v>127</v>
      </c>
      <c r="BG1716">
        <f>INDEX(MONTHLY_INDEX!$1:$1048576,Final!BC1716,Final!BF1716)</f>
        <v>95.3</v>
      </c>
      <c r="BH1716" s="23">
        <f t="shared" si="794"/>
        <v>-7.2916666666666963E-3</v>
      </c>
      <c r="BI1716" s="14">
        <f t="shared" si="795"/>
        <v>20890880.767708331</v>
      </c>
      <c r="BJ1716" s="14">
        <f t="shared" si="796"/>
        <v>3031867.7699371115</v>
      </c>
      <c r="BK1716" s="15">
        <f t="shared" si="777"/>
        <v>17859012.997771218</v>
      </c>
      <c r="BL1716" s="52">
        <v>0</v>
      </c>
      <c r="BM1716" s="15">
        <f t="shared" si="797"/>
        <v>17859012.997771218</v>
      </c>
    </row>
    <row r="1717" spans="1:65">
      <c r="A1717" s="8">
        <v>1715</v>
      </c>
      <c r="B1717" s="1" t="s">
        <v>44</v>
      </c>
      <c r="C1717" s="1">
        <v>1500</v>
      </c>
      <c r="D1717" s="1" t="s">
        <v>60</v>
      </c>
      <c r="E1717" s="1">
        <v>150000070</v>
      </c>
      <c r="F1717" s="1" t="s">
        <v>60</v>
      </c>
      <c r="G1717" s="1" t="s">
        <v>93</v>
      </c>
      <c r="H1717" s="1">
        <v>5</v>
      </c>
      <c r="I1717" s="1" t="s">
        <v>180</v>
      </c>
      <c r="J1717" s="1" t="s">
        <v>49</v>
      </c>
      <c r="K1717" s="1">
        <v>17406001</v>
      </c>
      <c r="L1717" s="1" t="s">
        <v>50</v>
      </c>
      <c r="M1717" s="1" t="s">
        <v>51</v>
      </c>
      <c r="N1717" s="1" t="s">
        <v>64</v>
      </c>
      <c r="O1717" s="1" t="s">
        <v>65</v>
      </c>
      <c r="P1717" s="1" t="s">
        <v>66</v>
      </c>
      <c r="Q1717" s="1" t="s">
        <v>67</v>
      </c>
      <c r="R1717" s="1" t="s">
        <v>87</v>
      </c>
      <c r="S1717" s="1" t="s">
        <v>88</v>
      </c>
      <c r="T1717" s="2">
        <v>43404</v>
      </c>
      <c r="U1717" s="2">
        <v>43404</v>
      </c>
      <c r="V1717" s="1" t="s">
        <v>52</v>
      </c>
      <c r="W1717" s="3">
        <v>1</v>
      </c>
      <c r="X1717" s="1" t="s">
        <v>53</v>
      </c>
      <c r="Y1717" s="4">
        <v>969266</v>
      </c>
      <c r="Z1717" s="4">
        <v>-119526</v>
      </c>
      <c r="AA1717" s="4">
        <v>0</v>
      </c>
      <c r="AB1717" s="4">
        <v>0</v>
      </c>
      <c r="AC1717" s="4">
        <v>0</v>
      </c>
      <c r="AD1717" s="4">
        <v>969266</v>
      </c>
      <c r="AE1717" s="5">
        <v>1614</v>
      </c>
      <c r="AF1717" s="1" t="s">
        <v>70</v>
      </c>
      <c r="AG1717" s="1" t="s">
        <v>71</v>
      </c>
      <c r="AH1717" s="1" t="s">
        <v>89</v>
      </c>
      <c r="AI1717" s="1" t="s">
        <v>57</v>
      </c>
      <c r="AJ1717" s="5">
        <v>10950</v>
      </c>
      <c r="AK1717" s="4">
        <v>-10075</v>
      </c>
      <c r="AL1717" s="4">
        <v>0</v>
      </c>
      <c r="AM1717" s="4">
        <v>0</v>
      </c>
      <c r="AN1717" s="4">
        <v>0</v>
      </c>
      <c r="AO1717" s="4">
        <v>-129601</v>
      </c>
      <c r="AP1717" s="4">
        <v>-129601</v>
      </c>
      <c r="AQ1717" s="4">
        <v>0</v>
      </c>
      <c r="AR1717" s="4">
        <v>839665</v>
      </c>
      <c r="AS1717" s="1" t="s">
        <v>52</v>
      </c>
      <c r="AT1717" s="9">
        <f t="shared" si="772"/>
        <v>43404</v>
      </c>
      <c r="AU1717" s="9">
        <f t="shared" si="773"/>
        <v>43374</v>
      </c>
      <c r="AV1717" s="9">
        <v>44798</v>
      </c>
      <c r="AW1717" s="11">
        <f t="shared" si="774"/>
        <v>3.8191780821917809</v>
      </c>
      <c r="AX1717">
        <v>25</v>
      </c>
      <c r="AY1717" s="12">
        <v>0.05</v>
      </c>
      <c r="AZ1717">
        <f t="shared" si="775"/>
        <v>3.7999999999999999E-2</v>
      </c>
      <c r="BA1717" s="13">
        <f t="shared" si="776"/>
        <v>969266</v>
      </c>
      <c r="BB1717" s="17" t="s">
        <v>2083</v>
      </c>
      <c r="BC1717">
        <f>MATCH(BB1717,MONTHLY_INDEX!$A:$A,0)</f>
        <v>745</v>
      </c>
      <c r="BD1717">
        <f>MATCH(AU1717,MONTHLY_INDEX!$1:$1,0)</f>
        <v>82</v>
      </c>
      <c r="BE1717">
        <f>INDEX(MONTHLY_INDEX!$1:$1048576,Final!BC1717,Final!BD1717)</f>
        <v>107.7</v>
      </c>
      <c r="BF1717">
        <f>MATCH($BF$1,MONTHLY_INDEX!$1:$1,0)</f>
        <v>127</v>
      </c>
      <c r="BG1717">
        <f>INDEX(MONTHLY_INDEX!$1:$1048576,Final!BC1717,Final!BF1717)</f>
        <v>115.4</v>
      </c>
      <c r="BH1717" s="23">
        <f t="shared" si="794"/>
        <v>7.1494893221912742E-2</v>
      </c>
      <c r="BI1717" s="14">
        <f t="shared" si="795"/>
        <v>1038563.5691736306</v>
      </c>
      <c r="BJ1717" s="14">
        <f t="shared" si="796"/>
        <v>150725.4503733303</v>
      </c>
      <c r="BK1717" s="15">
        <f t="shared" si="777"/>
        <v>887838.11880030029</v>
      </c>
      <c r="BL1717" s="52">
        <v>0</v>
      </c>
      <c r="BM1717" s="15">
        <f t="shared" si="797"/>
        <v>887838.11880030029</v>
      </c>
    </row>
    <row r="1718" spans="1:65">
      <c r="A1718" s="8">
        <v>1716</v>
      </c>
      <c r="B1718" s="1" t="s">
        <v>44</v>
      </c>
      <c r="C1718" s="1">
        <v>1500</v>
      </c>
      <c r="D1718" s="1" t="s">
        <v>60</v>
      </c>
      <c r="E1718" s="1">
        <v>150000070</v>
      </c>
      <c r="F1718" s="1" t="s">
        <v>60</v>
      </c>
      <c r="G1718" s="1" t="s">
        <v>94</v>
      </c>
      <c r="H1718" s="1">
        <v>6</v>
      </c>
      <c r="I1718" s="1" t="s">
        <v>180</v>
      </c>
      <c r="J1718" s="1" t="s">
        <v>49</v>
      </c>
      <c r="K1718" s="1">
        <v>17406001</v>
      </c>
      <c r="L1718" s="1" t="s">
        <v>50</v>
      </c>
      <c r="M1718" s="1" t="s">
        <v>51</v>
      </c>
      <c r="N1718" s="1" t="s">
        <v>64</v>
      </c>
      <c r="O1718" s="1" t="s">
        <v>65</v>
      </c>
      <c r="P1718" s="1" t="s">
        <v>66</v>
      </c>
      <c r="Q1718" s="1" t="s">
        <v>67</v>
      </c>
      <c r="R1718" s="1" t="s">
        <v>87</v>
      </c>
      <c r="S1718" s="1" t="s">
        <v>88</v>
      </c>
      <c r="T1718" s="2">
        <v>43404</v>
      </c>
      <c r="U1718" s="2">
        <v>43404</v>
      </c>
      <c r="V1718" s="1" t="s">
        <v>52</v>
      </c>
      <c r="W1718" s="3">
        <v>1</v>
      </c>
      <c r="X1718" s="1" t="s">
        <v>53</v>
      </c>
      <c r="Y1718" s="4">
        <v>735000</v>
      </c>
      <c r="Z1718" s="4">
        <v>-90636</v>
      </c>
      <c r="AA1718" s="4">
        <v>0</v>
      </c>
      <c r="AB1718" s="4">
        <v>0</v>
      </c>
      <c r="AC1718" s="4">
        <v>0</v>
      </c>
      <c r="AD1718" s="4">
        <v>735000</v>
      </c>
      <c r="AE1718" s="5">
        <v>1614</v>
      </c>
      <c r="AF1718" s="1" t="s">
        <v>70</v>
      </c>
      <c r="AG1718" s="1" t="s">
        <v>71</v>
      </c>
      <c r="AH1718" s="1" t="s">
        <v>89</v>
      </c>
      <c r="AI1718" s="1" t="s">
        <v>57</v>
      </c>
      <c r="AJ1718" s="5">
        <v>10950</v>
      </c>
      <c r="AK1718" s="4">
        <v>-7640</v>
      </c>
      <c r="AL1718" s="4">
        <v>0</v>
      </c>
      <c r="AM1718" s="4">
        <v>0</v>
      </c>
      <c r="AN1718" s="4">
        <v>0</v>
      </c>
      <c r="AO1718" s="4">
        <v>-98276</v>
      </c>
      <c r="AP1718" s="4">
        <v>-98276</v>
      </c>
      <c r="AQ1718" s="4">
        <v>0</v>
      </c>
      <c r="AR1718" s="4">
        <v>636724</v>
      </c>
      <c r="AS1718" s="1" t="s">
        <v>52</v>
      </c>
      <c r="AT1718" s="9">
        <f t="shared" si="772"/>
        <v>43404</v>
      </c>
      <c r="AU1718" s="9">
        <f t="shared" si="773"/>
        <v>43374</v>
      </c>
      <c r="AV1718" s="9">
        <v>44798</v>
      </c>
      <c r="AW1718" s="11">
        <f t="shared" si="774"/>
        <v>3.8191780821917809</v>
      </c>
      <c r="AX1718">
        <v>10</v>
      </c>
      <c r="AY1718" s="12">
        <v>0.05</v>
      </c>
      <c r="AZ1718">
        <f t="shared" si="775"/>
        <v>9.5000000000000001E-2</v>
      </c>
      <c r="BA1718" s="13">
        <f t="shared" si="776"/>
        <v>735000</v>
      </c>
      <c r="BB1718" s="17" t="s">
        <v>1853</v>
      </c>
      <c r="BC1718">
        <f>MATCH(BB1718,MONTHLY_INDEX!$A:$A,0)</f>
        <v>630</v>
      </c>
      <c r="BD1718">
        <f>MATCH(AU1718,MONTHLY_INDEX!$1:$1,0)</f>
        <v>82</v>
      </c>
      <c r="BE1718">
        <f>INDEX(MONTHLY_INDEX!$1:$1048576,Final!BC1718,Final!BD1718)</f>
        <v>115.8</v>
      </c>
      <c r="BF1718">
        <f>MATCH($BF$1,MONTHLY_INDEX!$1:$1,0)</f>
        <v>127</v>
      </c>
      <c r="BG1718">
        <f>INDEX(MONTHLY_INDEX!$1:$1048576,Final!BC1718,Final!BF1718)</f>
        <v>151.1</v>
      </c>
      <c r="BH1718" s="23">
        <f t="shared" si="794"/>
        <v>0.30483592400690845</v>
      </c>
      <c r="BI1718" s="14">
        <f t="shared" si="795"/>
        <v>959054.4041450778</v>
      </c>
      <c r="BJ1718" s="14">
        <f t="shared" si="796"/>
        <v>347965.9581943361</v>
      </c>
      <c r="BK1718" s="15">
        <f t="shared" si="777"/>
        <v>611088.44595074165</v>
      </c>
      <c r="BL1718" s="52">
        <v>0</v>
      </c>
      <c r="BM1718" s="15">
        <f t="shared" si="797"/>
        <v>611088.44595074165</v>
      </c>
    </row>
    <row r="1719" spans="1:65">
      <c r="A1719" s="8">
        <v>1717</v>
      </c>
      <c r="B1719" s="1" t="s">
        <v>44</v>
      </c>
      <c r="C1719" s="1">
        <v>1500</v>
      </c>
      <c r="D1719" s="1" t="s">
        <v>60</v>
      </c>
      <c r="E1719" s="1">
        <v>150000070</v>
      </c>
      <c r="F1719" s="1" t="s">
        <v>60</v>
      </c>
      <c r="G1719" s="1" t="s">
        <v>95</v>
      </c>
      <c r="H1719" s="1">
        <v>7</v>
      </c>
      <c r="I1719" s="1" t="s">
        <v>180</v>
      </c>
      <c r="J1719" s="1" t="s">
        <v>49</v>
      </c>
      <c r="K1719" s="1">
        <v>17406001</v>
      </c>
      <c r="L1719" s="1" t="s">
        <v>50</v>
      </c>
      <c r="M1719" s="1" t="s">
        <v>51</v>
      </c>
      <c r="N1719" s="1" t="s">
        <v>64</v>
      </c>
      <c r="O1719" s="1" t="s">
        <v>65</v>
      </c>
      <c r="P1719" s="1" t="s">
        <v>66</v>
      </c>
      <c r="Q1719" s="1" t="s">
        <v>67</v>
      </c>
      <c r="R1719" s="1" t="s">
        <v>87</v>
      </c>
      <c r="S1719" s="1" t="s">
        <v>88</v>
      </c>
      <c r="T1719" s="2">
        <v>43404</v>
      </c>
      <c r="U1719" s="2">
        <v>43404</v>
      </c>
      <c r="V1719" s="1" t="s">
        <v>52</v>
      </c>
      <c r="W1719" s="3">
        <v>1</v>
      </c>
      <c r="X1719" s="1" t="s">
        <v>53</v>
      </c>
      <c r="Y1719" s="4">
        <v>126000</v>
      </c>
      <c r="Z1719" s="4">
        <v>-15537</v>
      </c>
      <c r="AA1719" s="4">
        <v>0</v>
      </c>
      <c r="AB1719" s="4">
        <v>0</v>
      </c>
      <c r="AC1719" s="4">
        <v>0</v>
      </c>
      <c r="AD1719" s="4">
        <v>126000</v>
      </c>
      <c r="AE1719" s="5">
        <v>1614</v>
      </c>
      <c r="AF1719" s="1" t="s">
        <v>70</v>
      </c>
      <c r="AG1719" s="1" t="s">
        <v>71</v>
      </c>
      <c r="AH1719" s="1" t="s">
        <v>89</v>
      </c>
      <c r="AI1719" s="1" t="s">
        <v>57</v>
      </c>
      <c r="AJ1719" s="5">
        <v>10950</v>
      </c>
      <c r="AK1719" s="4">
        <v>-1310</v>
      </c>
      <c r="AL1719" s="4">
        <v>0</v>
      </c>
      <c r="AM1719" s="4">
        <v>0</v>
      </c>
      <c r="AN1719" s="4">
        <v>0</v>
      </c>
      <c r="AO1719" s="4">
        <v>-16847</v>
      </c>
      <c r="AP1719" s="4">
        <v>-16847</v>
      </c>
      <c r="AQ1719" s="4">
        <v>0</v>
      </c>
      <c r="AR1719" s="4">
        <v>109153</v>
      </c>
      <c r="AS1719" s="1" t="s">
        <v>52</v>
      </c>
      <c r="AT1719" s="9">
        <f t="shared" si="772"/>
        <v>43404</v>
      </c>
      <c r="AU1719" s="9">
        <f t="shared" si="773"/>
        <v>43374</v>
      </c>
      <c r="AV1719" s="9">
        <v>44798</v>
      </c>
      <c r="AW1719" s="11">
        <f t="shared" si="774"/>
        <v>3.8191780821917809</v>
      </c>
      <c r="AX1719">
        <v>25</v>
      </c>
      <c r="AY1719" s="12">
        <v>0.05</v>
      </c>
      <c r="AZ1719">
        <f t="shared" si="775"/>
        <v>3.7999999999999999E-2</v>
      </c>
      <c r="BA1719" s="13">
        <f t="shared" si="776"/>
        <v>126000</v>
      </c>
      <c r="BB1719" s="17" t="s">
        <v>2189</v>
      </c>
      <c r="BC1719">
        <f>MATCH(BB1719,MONTHLY_INDEX!$A:$A,0)</f>
        <v>798</v>
      </c>
      <c r="BD1719">
        <f>MATCH(AU1719,MONTHLY_INDEX!$1:$1,0)</f>
        <v>82</v>
      </c>
      <c r="BE1719">
        <f>INDEX(MONTHLY_INDEX!$1:$1048576,Final!BC1719,Final!BD1719)</f>
        <v>96</v>
      </c>
      <c r="BF1719">
        <f>MATCH($BF$1,MONTHLY_INDEX!$1:$1,0)</f>
        <v>127</v>
      </c>
      <c r="BG1719">
        <f>INDEX(MONTHLY_INDEX!$1:$1048576,Final!BC1719,Final!BF1719)</f>
        <v>95.3</v>
      </c>
      <c r="BH1719" s="23">
        <f t="shared" si="794"/>
        <v>-7.2916666666666963E-3</v>
      </c>
      <c r="BI1719" s="14">
        <f t="shared" si="795"/>
        <v>125081.25</v>
      </c>
      <c r="BJ1719" s="14">
        <f t="shared" si="796"/>
        <v>18152.887602739724</v>
      </c>
      <c r="BK1719" s="15">
        <f t="shared" si="777"/>
        <v>106928.36239726028</v>
      </c>
      <c r="BL1719" s="52">
        <v>0</v>
      </c>
      <c r="BM1719" s="15">
        <f t="shared" si="797"/>
        <v>106928.36239726028</v>
      </c>
    </row>
    <row r="1720" spans="1:65">
      <c r="A1720" s="8">
        <v>1718</v>
      </c>
      <c r="B1720" s="1" t="s">
        <v>44</v>
      </c>
      <c r="C1720" s="1">
        <v>1500</v>
      </c>
      <c r="D1720" s="1" t="s">
        <v>60</v>
      </c>
      <c r="E1720" s="1">
        <v>150000070</v>
      </c>
      <c r="F1720" s="1" t="s">
        <v>60</v>
      </c>
      <c r="G1720" s="1" t="s">
        <v>96</v>
      </c>
      <c r="H1720" s="1">
        <v>8</v>
      </c>
      <c r="I1720" s="1" t="s">
        <v>180</v>
      </c>
      <c r="J1720" s="1" t="s">
        <v>49</v>
      </c>
      <c r="K1720" s="1">
        <v>17406001</v>
      </c>
      <c r="L1720" s="1" t="s">
        <v>50</v>
      </c>
      <c r="M1720" s="1" t="s">
        <v>51</v>
      </c>
      <c r="N1720" s="1" t="s">
        <v>64</v>
      </c>
      <c r="O1720" s="1" t="s">
        <v>65</v>
      </c>
      <c r="P1720" s="1" t="s">
        <v>66</v>
      </c>
      <c r="Q1720" s="1" t="s">
        <v>67</v>
      </c>
      <c r="R1720" s="1" t="s">
        <v>87</v>
      </c>
      <c r="S1720" s="1" t="s">
        <v>88</v>
      </c>
      <c r="T1720" s="2">
        <v>43404</v>
      </c>
      <c r="U1720" s="2">
        <v>43404</v>
      </c>
      <c r="V1720" s="1" t="s">
        <v>52</v>
      </c>
      <c r="W1720" s="3">
        <v>1</v>
      </c>
      <c r="X1720" s="1" t="s">
        <v>53</v>
      </c>
      <c r="Y1720" s="4">
        <v>29327302</v>
      </c>
      <c r="Z1720" s="4">
        <v>-3616528</v>
      </c>
      <c r="AA1720" s="4">
        <v>0</v>
      </c>
      <c r="AB1720" s="4">
        <v>0</v>
      </c>
      <c r="AC1720" s="4">
        <v>0</v>
      </c>
      <c r="AD1720" s="4">
        <v>29327302</v>
      </c>
      <c r="AE1720" s="5">
        <v>1614</v>
      </c>
      <c r="AF1720" s="1" t="s">
        <v>70</v>
      </c>
      <c r="AG1720" s="1" t="s">
        <v>71</v>
      </c>
      <c r="AH1720" s="1" t="s">
        <v>89</v>
      </c>
      <c r="AI1720" s="1" t="s">
        <v>57</v>
      </c>
      <c r="AJ1720" s="5">
        <v>10950</v>
      </c>
      <c r="AK1720" s="4">
        <v>-304835</v>
      </c>
      <c r="AL1720" s="4">
        <v>0</v>
      </c>
      <c r="AM1720" s="4">
        <v>0</v>
      </c>
      <c r="AN1720" s="4">
        <v>0</v>
      </c>
      <c r="AO1720" s="4">
        <v>-3921363</v>
      </c>
      <c r="AP1720" s="4">
        <v>-3921363</v>
      </c>
      <c r="AQ1720" s="4">
        <v>0</v>
      </c>
      <c r="AR1720" s="4">
        <v>25405939</v>
      </c>
      <c r="AS1720" s="1" t="s">
        <v>52</v>
      </c>
      <c r="AT1720" s="9">
        <f t="shared" si="772"/>
        <v>43404</v>
      </c>
      <c r="AU1720" s="9">
        <f t="shared" si="773"/>
        <v>43374</v>
      </c>
      <c r="AV1720" s="9">
        <v>44798</v>
      </c>
      <c r="AW1720" s="11">
        <f t="shared" si="774"/>
        <v>3.8191780821917809</v>
      </c>
      <c r="AX1720">
        <v>25</v>
      </c>
      <c r="AY1720" s="12">
        <v>0.05</v>
      </c>
      <c r="AZ1720">
        <f t="shared" si="775"/>
        <v>3.7999999999999999E-2</v>
      </c>
      <c r="BA1720" s="13">
        <f t="shared" si="776"/>
        <v>29327302</v>
      </c>
      <c r="BB1720" s="17" t="s">
        <v>2189</v>
      </c>
      <c r="BC1720">
        <f>MATCH(BB1720,MONTHLY_INDEX!$A:$A,0)</f>
        <v>798</v>
      </c>
      <c r="BD1720">
        <f>MATCH(AU1720,MONTHLY_INDEX!$1:$1,0)</f>
        <v>82</v>
      </c>
      <c r="BE1720">
        <f>INDEX(MONTHLY_INDEX!$1:$1048576,Final!BC1720,Final!BD1720)</f>
        <v>96</v>
      </c>
      <c r="BF1720">
        <f>MATCH($BF$1,MONTHLY_INDEX!$1:$1,0)</f>
        <v>127</v>
      </c>
      <c r="BG1720">
        <f>INDEX(MONTHLY_INDEX!$1:$1048576,Final!BC1720,Final!BF1720)</f>
        <v>95.3</v>
      </c>
      <c r="BH1720" s="23">
        <f t="shared" si="794"/>
        <v>-7.2916666666666963E-3</v>
      </c>
      <c r="BI1720" s="14">
        <f t="shared" si="795"/>
        <v>29113457.089583334</v>
      </c>
      <c r="BJ1720" s="14">
        <f t="shared" si="796"/>
        <v>4225200.1341079678</v>
      </c>
      <c r="BK1720" s="15">
        <f t="shared" si="777"/>
        <v>24888256.955475368</v>
      </c>
      <c r="BL1720" s="52">
        <v>0</v>
      </c>
      <c r="BM1720" s="15">
        <f t="shared" si="797"/>
        <v>24888256.955475368</v>
      </c>
    </row>
    <row r="1721" spans="1:65">
      <c r="A1721" s="8">
        <v>1719</v>
      </c>
      <c r="B1721" s="1" t="s">
        <v>44</v>
      </c>
      <c r="C1721" s="1">
        <v>1500</v>
      </c>
      <c r="D1721" s="1" t="s">
        <v>60</v>
      </c>
      <c r="E1721" s="1">
        <v>150000070</v>
      </c>
      <c r="F1721" s="1" t="s">
        <v>60</v>
      </c>
      <c r="G1721" s="1" t="s">
        <v>97</v>
      </c>
      <c r="H1721" s="1">
        <v>9</v>
      </c>
      <c r="I1721" s="1" t="s">
        <v>180</v>
      </c>
      <c r="J1721" s="1" t="s">
        <v>49</v>
      </c>
      <c r="K1721" s="1">
        <v>17406001</v>
      </c>
      <c r="L1721" s="1" t="s">
        <v>50</v>
      </c>
      <c r="M1721" s="1" t="s">
        <v>51</v>
      </c>
      <c r="N1721" s="1" t="s">
        <v>64</v>
      </c>
      <c r="O1721" s="1" t="s">
        <v>65</v>
      </c>
      <c r="P1721" s="1" t="s">
        <v>66</v>
      </c>
      <c r="Q1721" s="1" t="s">
        <v>67</v>
      </c>
      <c r="R1721" s="1" t="s">
        <v>87</v>
      </c>
      <c r="S1721" s="1" t="s">
        <v>88</v>
      </c>
      <c r="T1721" s="2">
        <v>43404</v>
      </c>
      <c r="U1721" s="2">
        <v>43404</v>
      </c>
      <c r="V1721" s="1" t="s">
        <v>52</v>
      </c>
      <c r="W1721" s="3">
        <v>1</v>
      </c>
      <c r="X1721" s="1" t="s">
        <v>53</v>
      </c>
      <c r="Y1721" s="4">
        <v>1517250</v>
      </c>
      <c r="Z1721" s="4">
        <v>-187100</v>
      </c>
      <c r="AA1721" s="4">
        <v>0</v>
      </c>
      <c r="AB1721" s="4">
        <v>0</v>
      </c>
      <c r="AC1721" s="4">
        <v>0</v>
      </c>
      <c r="AD1721" s="4">
        <v>1517250</v>
      </c>
      <c r="AE1721" s="5">
        <v>1614</v>
      </c>
      <c r="AF1721" s="1" t="s">
        <v>70</v>
      </c>
      <c r="AG1721" s="1" t="s">
        <v>71</v>
      </c>
      <c r="AH1721" s="1" t="s">
        <v>89</v>
      </c>
      <c r="AI1721" s="1" t="s">
        <v>57</v>
      </c>
      <c r="AJ1721" s="5">
        <v>10950</v>
      </c>
      <c r="AK1721" s="4">
        <v>-15771</v>
      </c>
      <c r="AL1721" s="4">
        <v>0</v>
      </c>
      <c r="AM1721" s="4">
        <v>0</v>
      </c>
      <c r="AN1721" s="4">
        <v>0</v>
      </c>
      <c r="AO1721" s="4">
        <v>-202871</v>
      </c>
      <c r="AP1721" s="4">
        <v>-202871</v>
      </c>
      <c r="AQ1721" s="4">
        <v>0</v>
      </c>
      <c r="AR1721" s="4">
        <v>1314379</v>
      </c>
      <c r="AS1721" s="1" t="s">
        <v>52</v>
      </c>
      <c r="AT1721" s="9">
        <f t="shared" si="772"/>
        <v>43404</v>
      </c>
      <c r="AU1721" s="9">
        <f t="shared" si="773"/>
        <v>43374</v>
      </c>
      <c r="AV1721" s="9">
        <v>44798</v>
      </c>
      <c r="AW1721" s="11">
        <f t="shared" si="774"/>
        <v>3.8191780821917809</v>
      </c>
      <c r="AX1721">
        <v>15</v>
      </c>
      <c r="AY1721" s="12">
        <v>0.05</v>
      </c>
      <c r="AZ1721">
        <f t="shared" si="775"/>
        <v>6.3333333333333325E-2</v>
      </c>
      <c r="BA1721" s="13">
        <f t="shared" si="776"/>
        <v>1517250</v>
      </c>
      <c r="BB1721" s="17" t="s">
        <v>1941</v>
      </c>
      <c r="BC1721">
        <f>MATCH(BB1721,MONTHLY_INDEX!$A:$A,0)</f>
        <v>674</v>
      </c>
      <c r="BD1721">
        <f>MATCH(AU1721,MONTHLY_INDEX!$1:$1,0)</f>
        <v>82</v>
      </c>
      <c r="BE1721">
        <f>INDEX(MONTHLY_INDEX!$1:$1048576,Final!BC1721,Final!BD1721)</f>
        <v>105.9</v>
      </c>
      <c r="BF1721">
        <f>MATCH($BF$1,MONTHLY_INDEX!$1:$1,0)</f>
        <v>127</v>
      </c>
      <c r="BG1721">
        <f>INDEX(MONTHLY_INDEX!$1:$1048576,Final!BC1721,Final!BF1721)</f>
        <v>122.8</v>
      </c>
      <c r="BH1721" s="23">
        <f t="shared" si="794"/>
        <v>0.15958451369216234</v>
      </c>
      <c r="BI1721" s="14">
        <f t="shared" si="795"/>
        <v>1759379.6033994332</v>
      </c>
      <c r="BJ1721" s="14">
        <f t="shared" si="796"/>
        <v>425560.98790536425</v>
      </c>
      <c r="BK1721" s="15">
        <f t="shared" si="777"/>
        <v>1333818.6154940689</v>
      </c>
      <c r="BL1721" s="52">
        <v>0</v>
      </c>
      <c r="BM1721" s="15">
        <f t="shared" si="797"/>
        <v>1333818.6154940689</v>
      </c>
    </row>
    <row r="1722" spans="1:65">
      <c r="A1722" s="8">
        <v>1720</v>
      </c>
      <c r="B1722" s="1" t="s">
        <v>44</v>
      </c>
      <c r="C1722" s="1">
        <v>1500</v>
      </c>
      <c r="D1722" s="1" t="s">
        <v>60</v>
      </c>
      <c r="E1722" s="1">
        <v>150000070</v>
      </c>
      <c r="F1722" s="1" t="s">
        <v>60</v>
      </c>
      <c r="G1722" s="1" t="s">
        <v>98</v>
      </c>
      <c r="H1722" s="1">
        <v>10</v>
      </c>
      <c r="I1722" s="1" t="s">
        <v>180</v>
      </c>
      <c r="J1722" s="1" t="s">
        <v>49</v>
      </c>
      <c r="K1722" s="1">
        <v>17406001</v>
      </c>
      <c r="L1722" s="1" t="s">
        <v>50</v>
      </c>
      <c r="M1722" s="1" t="s">
        <v>51</v>
      </c>
      <c r="N1722" s="1" t="s">
        <v>64</v>
      </c>
      <c r="O1722" s="1" t="s">
        <v>65</v>
      </c>
      <c r="P1722" s="1" t="s">
        <v>66</v>
      </c>
      <c r="Q1722" s="1" t="s">
        <v>67</v>
      </c>
      <c r="R1722" s="1" t="s">
        <v>87</v>
      </c>
      <c r="S1722" s="1" t="s">
        <v>88</v>
      </c>
      <c r="T1722" s="2">
        <v>43404</v>
      </c>
      <c r="U1722" s="2">
        <v>43404</v>
      </c>
      <c r="V1722" s="1" t="s">
        <v>52</v>
      </c>
      <c r="W1722" s="3">
        <v>1</v>
      </c>
      <c r="X1722" s="1" t="s">
        <v>53</v>
      </c>
      <c r="Y1722" s="4">
        <v>312900</v>
      </c>
      <c r="Z1722" s="4">
        <v>-38584</v>
      </c>
      <c r="AA1722" s="4">
        <v>0</v>
      </c>
      <c r="AB1722" s="4">
        <v>0</v>
      </c>
      <c r="AC1722" s="4">
        <v>0</v>
      </c>
      <c r="AD1722" s="4">
        <v>312900</v>
      </c>
      <c r="AE1722" s="5">
        <v>1614</v>
      </c>
      <c r="AF1722" s="1" t="s">
        <v>70</v>
      </c>
      <c r="AG1722" s="1" t="s">
        <v>71</v>
      </c>
      <c r="AH1722" s="1" t="s">
        <v>89</v>
      </c>
      <c r="AI1722" s="1" t="s">
        <v>57</v>
      </c>
      <c r="AJ1722" s="5">
        <v>10950</v>
      </c>
      <c r="AK1722" s="4">
        <v>-3252</v>
      </c>
      <c r="AL1722" s="4">
        <v>0</v>
      </c>
      <c r="AM1722" s="4">
        <v>0</v>
      </c>
      <c r="AN1722" s="4">
        <v>0</v>
      </c>
      <c r="AO1722" s="4">
        <v>-41836</v>
      </c>
      <c r="AP1722" s="4">
        <v>-41836</v>
      </c>
      <c r="AQ1722" s="4">
        <v>0</v>
      </c>
      <c r="AR1722" s="4">
        <v>271064</v>
      </c>
      <c r="AS1722" s="1" t="s">
        <v>52</v>
      </c>
      <c r="AT1722" s="9">
        <f t="shared" si="772"/>
        <v>43404</v>
      </c>
      <c r="AU1722" s="9">
        <f t="shared" si="773"/>
        <v>43374</v>
      </c>
      <c r="AV1722" s="9">
        <v>44798</v>
      </c>
      <c r="AW1722" s="11">
        <f t="shared" si="774"/>
        <v>3.8191780821917809</v>
      </c>
      <c r="AX1722">
        <v>10</v>
      </c>
      <c r="AY1722" s="12">
        <v>0.05</v>
      </c>
      <c r="AZ1722">
        <f t="shared" si="775"/>
        <v>9.5000000000000001E-2</v>
      </c>
      <c r="BA1722" s="13">
        <f t="shared" si="776"/>
        <v>312900</v>
      </c>
      <c r="BB1722" s="17" t="s">
        <v>2189</v>
      </c>
      <c r="BC1722">
        <f>MATCH(BB1722,MONTHLY_INDEX!$A:$A,0)</f>
        <v>798</v>
      </c>
      <c r="BD1722">
        <f>MATCH(AU1722,MONTHLY_INDEX!$1:$1,0)</f>
        <v>82</v>
      </c>
      <c r="BE1722">
        <f>INDEX(MONTHLY_INDEX!$1:$1048576,Final!BC1722,Final!BD1722)</f>
        <v>96</v>
      </c>
      <c r="BF1722">
        <f>MATCH($BF$1,MONTHLY_INDEX!$1:$1,0)</f>
        <v>127</v>
      </c>
      <c r="BG1722">
        <f>INDEX(MONTHLY_INDEX!$1:$1048576,Final!BC1722,Final!BF1722)</f>
        <v>95.3</v>
      </c>
      <c r="BH1722" s="23">
        <f t="shared" si="794"/>
        <v>-7.2916666666666963E-3</v>
      </c>
      <c r="BI1722" s="14">
        <f t="shared" si="795"/>
        <v>310618.4375</v>
      </c>
      <c r="BJ1722" s="14">
        <f t="shared" si="796"/>
        <v>112699.17720034247</v>
      </c>
      <c r="BK1722" s="15">
        <f t="shared" si="777"/>
        <v>197919.26029965753</v>
      </c>
      <c r="BL1722" s="52">
        <v>0</v>
      </c>
      <c r="BM1722" s="15">
        <f t="shared" si="797"/>
        <v>197919.26029965753</v>
      </c>
    </row>
    <row r="1723" spans="1:65">
      <c r="A1723" s="8">
        <v>1721</v>
      </c>
      <c r="B1723" s="1" t="s">
        <v>44</v>
      </c>
      <c r="C1723" s="1">
        <v>1500</v>
      </c>
      <c r="D1723" s="1" t="s">
        <v>60</v>
      </c>
      <c r="E1723" s="1">
        <v>150000070</v>
      </c>
      <c r="F1723" s="1" t="s">
        <v>60</v>
      </c>
      <c r="G1723" s="1" t="s">
        <v>99</v>
      </c>
      <c r="H1723" s="1">
        <v>11</v>
      </c>
      <c r="I1723" s="1" t="s">
        <v>180</v>
      </c>
      <c r="J1723" s="1" t="s">
        <v>49</v>
      </c>
      <c r="K1723" s="1">
        <v>17406001</v>
      </c>
      <c r="L1723" s="1" t="s">
        <v>50</v>
      </c>
      <c r="M1723" s="1" t="s">
        <v>51</v>
      </c>
      <c r="N1723" s="1" t="s">
        <v>64</v>
      </c>
      <c r="O1723" s="1" t="s">
        <v>65</v>
      </c>
      <c r="P1723" s="1" t="s">
        <v>66</v>
      </c>
      <c r="Q1723" s="1" t="s">
        <v>67</v>
      </c>
      <c r="R1723" s="1" t="s">
        <v>87</v>
      </c>
      <c r="S1723" s="1" t="s">
        <v>88</v>
      </c>
      <c r="T1723" s="2">
        <v>43404</v>
      </c>
      <c r="U1723" s="2">
        <v>43404</v>
      </c>
      <c r="V1723" s="1" t="s">
        <v>52</v>
      </c>
      <c r="W1723" s="3">
        <v>1</v>
      </c>
      <c r="X1723" s="1" t="s">
        <v>53</v>
      </c>
      <c r="Y1723" s="4">
        <v>1174950</v>
      </c>
      <c r="Z1723" s="4">
        <v>-144889</v>
      </c>
      <c r="AA1723" s="4">
        <v>0</v>
      </c>
      <c r="AB1723" s="4">
        <v>0</v>
      </c>
      <c r="AC1723" s="4">
        <v>0</v>
      </c>
      <c r="AD1723" s="4">
        <v>1174950</v>
      </c>
      <c r="AE1723" s="5">
        <v>1614</v>
      </c>
      <c r="AF1723" s="1" t="s">
        <v>70</v>
      </c>
      <c r="AG1723" s="1" t="s">
        <v>71</v>
      </c>
      <c r="AH1723" s="1" t="s">
        <v>89</v>
      </c>
      <c r="AI1723" s="1" t="s">
        <v>57</v>
      </c>
      <c r="AJ1723" s="5">
        <v>10950</v>
      </c>
      <c r="AK1723" s="4">
        <v>-12213</v>
      </c>
      <c r="AL1723" s="4">
        <v>0</v>
      </c>
      <c r="AM1723" s="4">
        <v>0</v>
      </c>
      <c r="AN1723" s="4">
        <v>0</v>
      </c>
      <c r="AO1723" s="4">
        <v>-157102</v>
      </c>
      <c r="AP1723" s="4">
        <v>-157102</v>
      </c>
      <c r="AQ1723" s="4">
        <v>0</v>
      </c>
      <c r="AR1723" s="4">
        <v>1017848</v>
      </c>
      <c r="AS1723" s="1" t="s">
        <v>52</v>
      </c>
      <c r="AT1723" s="9">
        <f t="shared" si="772"/>
        <v>43404</v>
      </c>
      <c r="AU1723" s="9">
        <f t="shared" si="773"/>
        <v>43374</v>
      </c>
      <c r="AV1723" s="9">
        <v>44798</v>
      </c>
      <c r="AW1723" s="11">
        <f t="shared" si="774"/>
        <v>3.8191780821917809</v>
      </c>
      <c r="AX1723">
        <v>10</v>
      </c>
      <c r="AY1723" s="12">
        <v>0.05</v>
      </c>
      <c r="AZ1723">
        <f t="shared" si="775"/>
        <v>9.5000000000000001E-2</v>
      </c>
      <c r="BA1723" s="13">
        <f t="shared" si="776"/>
        <v>1174950</v>
      </c>
      <c r="BB1723" s="17" t="s">
        <v>2189</v>
      </c>
      <c r="BC1723">
        <f>MATCH(BB1723,MONTHLY_INDEX!$A:$A,0)</f>
        <v>798</v>
      </c>
      <c r="BD1723">
        <f>MATCH(AU1723,MONTHLY_INDEX!$1:$1,0)</f>
        <v>82</v>
      </c>
      <c r="BE1723">
        <f>INDEX(MONTHLY_INDEX!$1:$1048576,Final!BC1723,Final!BD1723)</f>
        <v>96</v>
      </c>
      <c r="BF1723">
        <f>MATCH($BF$1,MONTHLY_INDEX!$1:$1,0)</f>
        <v>127</v>
      </c>
      <c r="BG1723">
        <f>INDEX(MONTHLY_INDEX!$1:$1048576,Final!BC1723,Final!BF1723)</f>
        <v>95.3</v>
      </c>
      <c r="BH1723" s="23">
        <f t="shared" si="794"/>
        <v>-7.2916666666666963E-3</v>
      </c>
      <c r="BI1723" s="14">
        <f t="shared" si="795"/>
        <v>1166382.65625</v>
      </c>
      <c r="BJ1723" s="14">
        <f t="shared" si="796"/>
        <v>423189.19223886984</v>
      </c>
      <c r="BK1723" s="15">
        <f t="shared" si="777"/>
        <v>743193.46401113016</v>
      </c>
      <c r="BL1723" s="52">
        <v>0</v>
      </c>
      <c r="BM1723" s="15">
        <f t="shared" si="797"/>
        <v>743193.46401113016</v>
      </c>
    </row>
    <row r="1724" spans="1:65">
      <c r="A1724" s="8">
        <v>1722</v>
      </c>
      <c r="B1724" s="1" t="s">
        <v>44</v>
      </c>
      <c r="C1724" s="1">
        <v>1500</v>
      </c>
      <c r="D1724" s="1" t="s">
        <v>60</v>
      </c>
      <c r="E1724" s="1">
        <v>150000070</v>
      </c>
      <c r="F1724" s="1" t="s">
        <v>60</v>
      </c>
      <c r="G1724" s="1" t="s">
        <v>100</v>
      </c>
      <c r="H1724" s="1">
        <v>12</v>
      </c>
      <c r="I1724" s="1" t="s">
        <v>180</v>
      </c>
      <c r="J1724" s="1" t="s">
        <v>49</v>
      </c>
      <c r="K1724" s="1">
        <v>17406001</v>
      </c>
      <c r="L1724" s="1" t="s">
        <v>50</v>
      </c>
      <c r="M1724" s="1" t="s">
        <v>51</v>
      </c>
      <c r="N1724" s="1" t="s">
        <v>64</v>
      </c>
      <c r="O1724" s="1" t="s">
        <v>65</v>
      </c>
      <c r="P1724" s="1" t="s">
        <v>66</v>
      </c>
      <c r="Q1724" s="1" t="s">
        <v>67</v>
      </c>
      <c r="R1724" s="1" t="s">
        <v>87</v>
      </c>
      <c r="S1724" s="1" t="s">
        <v>88</v>
      </c>
      <c r="T1724" s="2">
        <v>43404</v>
      </c>
      <c r="U1724" s="2">
        <v>43404</v>
      </c>
      <c r="V1724" s="1" t="s">
        <v>52</v>
      </c>
      <c r="W1724" s="3">
        <v>1</v>
      </c>
      <c r="X1724" s="1" t="s">
        <v>53</v>
      </c>
      <c r="Y1724" s="4">
        <v>582750</v>
      </c>
      <c r="Z1724" s="4">
        <v>-71862</v>
      </c>
      <c r="AA1724" s="4">
        <v>0</v>
      </c>
      <c r="AB1724" s="4">
        <v>0</v>
      </c>
      <c r="AC1724" s="4">
        <v>0</v>
      </c>
      <c r="AD1724" s="4">
        <v>582750</v>
      </c>
      <c r="AE1724" s="5">
        <v>1614</v>
      </c>
      <c r="AF1724" s="1" t="s">
        <v>70</v>
      </c>
      <c r="AG1724" s="1" t="s">
        <v>71</v>
      </c>
      <c r="AH1724" s="1" t="s">
        <v>89</v>
      </c>
      <c r="AI1724" s="1" t="s">
        <v>57</v>
      </c>
      <c r="AJ1724" s="5">
        <v>10950</v>
      </c>
      <c r="AK1724" s="4">
        <v>-6057</v>
      </c>
      <c r="AL1724" s="4">
        <v>0</v>
      </c>
      <c r="AM1724" s="4">
        <v>0</v>
      </c>
      <c r="AN1724" s="4">
        <v>0</v>
      </c>
      <c r="AO1724" s="4">
        <v>-77919</v>
      </c>
      <c r="AP1724" s="4">
        <v>-77919</v>
      </c>
      <c r="AQ1724" s="4">
        <v>0</v>
      </c>
      <c r="AR1724" s="4">
        <v>504831</v>
      </c>
      <c r="AS1724" s="1" t="s">
        <v>52</v>
      </c>
      <c r="AT1724" s="9">
        <f t="shared" si="772"/>
        <v>43404</v>
      </c>
      <c r="AU1724" s="9">
        <f t="shared" si="773"/>
        <v>43374</v>
      </c>
      <c r="AV1724" s="9">
        <v>44798</v>
      </c>
      <c r="AW1724" s="11">
        <f t="shared" si="774"/>
        <v>3.8191780821917809</v>
      </c>
      <c r="AX1724">
        <v>10</v>
      </c>
      <c r="AY1724" s="12">
        <v>0.05</v>
      </c>
      <c r="AZ1724">
        <f t="shared" si="775"/>
        <v>9.5000000000000001E-2</v>
      </c>
      <c r="BA1724" s="13">
        <f t="shared" si="776"/>
        <v>582750</v>
      </c>
      <c r="BB1724" s="17" t="s">
        <v>1973</v>
      </c>
      <c r="BC1724">
        <f>MATCH(BB1724,MONTHLY_INDEX!$A:$A,0)</f>
        <v>690</v>
      </c>
      <c r="BD1724">
        <f>MATCH(AU1724,MONTHLY_INDEX!$1:$1,0)</f>
        <v>82</v>
      </c>
      <c r="BE1724">
        <f>INDEX(MONTHLY_INDEX!$1:$1048576,Final!BC1724,Final!BD1724)</f>
        <v>112.3</v>
      </c>
      <c r="BF1724">
        <f>MATCH($BF$1,MONTHLY_INDEX!$1:$1,0)</f>
        <v>127</v>
      </c>
      <c r="BG1724">
        <f>INDEX(MONTHLY_INDEX!$1:$1048576,Final!BC1724,Final!BF1724)</f>
        <v>145.69999999999999</v>
      </c>
      <c r="BH1724" s="23">
        <f t="shared" si="794"/>
        <v>0.29741763134461258</v>
      </c>
      <c r="BI1724" s="14">
        <f t="shared" si="795"/>
        <v>756070.12466607301</v>
      </c>
      <c r="BJ1724" s="14">
        <f t="shared" si="796"/>
        <v>274318.81262884394</v>
      </c>
      <c r="BK1724" s="15">
        <f t="shared" si="777"/>
        <v>481751.31203722907</v>
      </c>
      <c r="BL1724" s="52">
        <v>0</v>
      </c>
      <c r="BM1724" s="15">
        <f t="shared" si="797"/>
        <v>481751.31203722907</v>
      </c>
    </row>
    <row r="1725" spans="1:65">
      <c r="A1725" s="8">
        <v>1723</v>
      </c>
      <c r="B1725" s="1" t="s">
        <v>44</v>
      </c>
      <c r="C1725" s="1">
        <v>1500</v>
      </c>
      <c r="D1725" s="1" t="s">
        <v>60</v>
      </c>
      <c r="E1725" s="1">
        <v>150000070</v>
      </c>
      <c r="F1725" s="1" t="s">
        <v>60</v>
      </c>
      <c r="G1725" s="1" t="s">
        <v>101</v>
      </c>
      <c r="H1725" s="1">
        <v>13</v>
      </c>
      <c r="I1725" s="1" t="s">
        <v>180</v>
      </c>
      <c r="J1725" s="1" t="s">
        <v>49</v>
      </c>
      <c r="K1725" s="1">
        <v>17406001</v>
      </c>
      <c r="L1725" s="1" t="s">
        <v>50</v>
      </c>
      <c r="M1725" s="1" t="s">
        <v>51</v>
      </c>
      <c r="N1725" s="1" t="s">
        <v>64</v>
      </c>
      <c r="O1725" s="1" t="s">
        <v>65</v>
      </c>
      <c r="P1725" s="1" t="s">
        <v>66</v>
      </c>
      <c r="Q1725" s="1" t="s">
        <v>67</v>
      </c>
      <c r="R1725" s="1" t="s">
        <v>87</v>
      </c>
      <c r="S1725" s="1" t="s">
        <v>88</v>
      </c>
      <c r="T1725" s="2">
        <v>43404</v>
      </c>
      <c r="U1725" s="2">
        <v>43404</v>
      </c>
      <c r="V1725" s="1" t="s">
        <v>52</v>
      </c>
      <c r="W1725" s="3">
        <v>1</v>
      </c>
      <c r="X1725" s="1" t="s">
        <v>53</v>
      </c>
      <c r="Y1725" s="4">
        <v>9976171</v>
      </c>
      <c r="Z1725" s="4">
        <v>-1230221</v>
      </c>
      <c r="AA1725" s="4">
        <v>0</v>
      </c>
      <c r="AB1725" s="4">
        <v>0</v>
      </c>
      <c r="AC1725" s="4">
        <v>0</v>
      </c>
      <c r="AD1725" s="4">
        <v>9976171</v>
      </c>
      <c r="AE1725" s="5">
        <v>1614</v>
      </c>
      <c r="AF1725" s="1" t="s">
        <v>70</v>
      </c>
      <c r="AG1725" s="1" t="s">
        <v>71</v>
      </c>
      <c r="AH1725" s="1" t="s">
        <v>89</v>
      </c>
      <c r="AI1725" s="1" t="s">
        <v>57</v>
      </c>
      <c r="AJ1725" s="5">
        <v>10950</v>
      </c>
      <c r="AK1725" s="4">
        <v>-103695</v>
      </c>
      <c r="AL1725" s="4">
        <v>0</v>
      </c>
      <c r="AM1725" s="4">
        <v>0</v>
      </c>
      <c r="AN1725" s="4">
        <v>0</v>
      </c>
      <c r="AO1725" s="4">
        <v>-1333916</v>
      </c>
      <c r="AP1725" s="4">
        <v>-1333916</v>
      </c>
      <c r="AQ1725" s="4">
        <v>0</v>
      </c>
      <c r="AR1725" s="4">
        <v>8642255</v>
      </c>
      <c r="AS1725" s="1" t="s">
        <v>52</v>
      </c>
      <c r="AT1725" s="9">
        <f t="shared" si="772"/>
        <v>43404</v>
      </c>
      <c r="AU1725" s="9">
        <f t="shared" si="773"/>
        <v>43374</v>
      </c>
      <c r="AV1725" s="9">
        <v>44798</v>
      </c>
      <c r="AW1725" s="11">
        <f t="shared" si="774"/>
        <v>3.8191780821917809</v>
      </c>
      <c r="AX1725">
        <v>25</v>
      </c>
      <c r="AY1725" s="12">
        <v>0.05</v>
      </c>
      <c r="AZ1725">
        <f t="shared" si="775"/>
        <v>3.7999999999999999E-2</v>
      </c>
      <c r="BA1725" s="13">
        <f t="shared" si="776"/>
        <v>9976171</v>
      </c>
      <c r="BB1725" s="17" t="s">
        <v>2189</v>
      </c>
      <c r="BC1725">
        <f>MATCH(BB1725,MONTHLY_INDEX!$A:$A,0)</f>
        <v>798</v>
      </c>
      <c r="BD1725">
        <f>MATCH(AU1725,MONTHLY_INDEX!$1:$1,0)</f>
        <v>82</v>
      </c>
      <c r="BE1725">
        <f>INDEX(MONTHLY_INDEX!$1:$1048576,Final!BC1725,Final!BD1725)</f>
        <v>96</v>
      </c>
      <c r="BF1725">
        <f>MATCH($BF$1,MONTHLY_INDEX!$1:$1,0)</f>
        <v>127</v>
      </c>
      <c r="BG1725">
        <f>INDEX(MONTHLY_INDEX!$1:$1048576,Final!BC1725,Final!BF1725)</f>
        <v>95.3</v>
      </c>
      <c r="BH1725" s="23">
        <f t="shared" si="794"/>
        <v>-7.2916666666666963E-3</v>
      </c>
      <c r="BI1725" s="14">
        <f t="shared" si="795"/>
        <v>9903428.0864583328</v>
      </c>
      <c r="BJ1725" s="14">
        <f t="shared" si="796"/>
        <v>1437272.3084818379</v>
      </c>
      <c r="BK1725" s="15">
        <f t="shared" si="777"/>
        <v>8466155.7779764943</v>
      </c>
      <c r="BL1725" s="52">
        <v>0</v>
      </c>
      <c r="BM1725" s="15">
        <f t="shared" si="797"/>
        <v>8466155.7779764943</v>
      </c>
    </row>
    <row r="1726" spans="1:65">
      <c r="A1726" s="8">
        <v>1724</v>
      </c>
      <c r="B1726" s="1" t="s">
        <v>44</v>
      </c>
      <c r="C1726" s="1">
        <v>1500</v>
      </c>
      <c r="D1726" s="1" t="s">
        <v>60</v>
      </c>
      <c r="E1726" s="1">
        <v>150000070</v>
      </c>
      <c r="F1726" s="1" t="s">
        <v>60</v>
      </c>
      <c r="G1726" s="1" t="s">
        <v>102</v>
      </c>
      <c r="H1726" s="1">
        <v>14</v>
      </c>
      <c r="I1726" s="1" t="s">
        <v>180</v>
      </c>
      <c r="J1726" s="1" t="s">
        <v>49</v>
      </c>
      <c r="K1726" s="1">
        <v>17406001</v>
      </c>
      <c r="L1726" s="1" t="s">
        <v>50</v>
      </c>
      <c r="M1726" s="1" t="s">
        <v>51</v>
      </c>
      <c r="N1726" s="1" t="s">
        <v>64</v>
      </c>
      <c r="O1726" s="1" t="s">
        <v>65</v>
      </c>
      <c r="P1726" s="1" t="s">
        <v>66</v>
      </c>
      <c r="Q1726" s="1" t="s">
        <v>67</v>
      </c>
      <c r="R1726" s="1" t="s">
        <v>87</v>
      </c>
      <c r="S1726" s="1" t="s">
        <v>88</v>
      </c>
      <c r="T1726" s="2">
        <v>43404</v>
      </c>
      <c r="U1726" s="2">
        <v>43404</v>
      </c>
      <c r="V1726" s="1" t="s">
        <v>52</v>
      </c>
      <c r="W1726" s="3">
        <v>1</v>
      </c>
      <c r="X1726" s="1" t="s">
        <v>53</v>
      </c>
      <c r="Y1726" s="4">
        <v>21103901</v>
      </c>
      <c r="Z1726" s="4">
        <v>-2602449</v>
      </c>
      <c r="AA1726" s="4">
        <v>0</v>
      </c>
      <c r="AB1726" s="4">
        <v>0</v>
      </c>
      <c r="AC1726" s="4">
        <v>0</v>
      </c>
      <c r="AD1726" s="4">
        <v>21103901</v>
      </c>
      <c r="AE1726" s="5">
        <v>1614</v>
      </c>
      <c r="AF1726" s="1" t="s">
        <v>70</v>
      </c>
      <c r="AG1726" s="1" t="s">
        <v>71</v>
      </c>
      <c r="AH1726" s="1" t="s">
        <v>89</v>
      </c>
      <c r="AI1726" s="1" t="s">
        <v>57</v>
      </c>
      <c r="AJ1726" s="5">
        <v>10950</v>
      </c>
      <c r="AK1726" s="4">
        <v>-219359</v>
      </c>
      <c r="AL1726" s="4">
        <v>0</v>
      </c>
      <c r="AM1726" s="4">
        <v>0</v>
      </c>
      <c r="AN1726" s="4">
        <v>0</v>
      </c>
      <c r="AO1726" s="4">
        <v>-2821808</v>
      </c>
      <c r="AP1726" s="4">
        <v>-2821808</v>
      </c>
      <c r="AQ1726" s="4">
        <v>0</v>
      </c>
      <c r="AR1726" s="4">
        <v>18282093</v>
      </c>
      <c r="AS1726" s="1" t="s">
        <v>52</v>
      </c>
      <c r="AT1726" s="9">
        <f t="shared" si="772"/>
        <v>43404</v>
      </c>
      <c r="AU1726" s="9">
        <f t="shared" si="773"/>
        <v>43374</v>
      </c>
      <c r="AV1726" s="9">
        <v>44798</v>
      </c>
      <c r="AW1726" s="11">
        <f t="shared" si="774"/>
        <v>3.8191780821917809</v>
      </c>
      <c r="AX1726">
        <v>25</v>
      </c>
      <c r="AY1726" s="12">
        <v>0.05</v>
      </c>
      <c r="AZ1726">
        <f t="shared" si="775"/>
        <v>3.7999999999999999E-2</v>
      </c>
      <c r="BA1726" s="13">
        <f t="shared" si="776"/>
        <v>21103901</v>
      </c>
      <c r="BB1726" s="17" t="s">
        <v>2189</v>
      </c>
      <c r="BC1726">
        <f>MATCH(BB1726,MONTHLY_INDEX!$A:$A,0)</f>
        <v>798</v>
      </c>
      <c r="BD1726">
        <f>MATCH(AU1726,MONTHLY_INDEX!$1:$1,0)</f>
        <v>82</v>
      </c>
      <c r="BE1726">
        <f>INDEX(MONTHLY_INDEX!$1:$1048576,Final!BC1726,Final!BD1726)</f>
        <v>96</v>
      </c>
      <c r="BF1726">
        <f>MATCH($BF$1,MONTHLY_INDEX!$1:$1,0)</f>
        <v>127</v>
      </c>
      <c r="BG1726">
        <f>INDEX(MONTHLY_INDEX!$1:$1048576,Final!BC1726,Final!BF1726)</f>
        <v>95.3</v>
      </c>
      <c r="BH1726" s="23">
        <f t="shared" si="794"/>
        <v>-7.2916666666666963E-3</v>
      </c>
      <c r="BI1726" s="14">
        <f t="shared" si="795"/>
        <v>20950018.388541665</v>
      </c>
      <c r="BJ1726" s="14">
        <f t="shared" si="796"/>
        <v>3040450.3399392576</v>
      </c>
      <c r="BK1726" s="15">
        <f t="shared" si="777"/>
        <v>17909568.048602406</v>
      </c>
      <c r="BL1726" s="52">
        <v>0</v>
      </c>
      <c r="BM1726" s="15">
        <f t="shared" si="797"/>
        <v>17909568.048602406</v>
      </c>
    </row>
    <row r="1727" spans="1:65">
      <c r="A1727" s="8">
        <v>1725</v>
      </c>
      <c r="B1727" s="1" t="s">
        <v>44</v>
      </c>
      <c r="C1727" s="1">
        <v>1500</v>
      </c>
      <c r="D1727" s="1" t="s">
        <v>60</v>
      </c>
      <c r="E1727" s="1">
        <v>150000070</v>
      </c>
      <c r="F1727" s="1" t="s">
        <v>60</v>
      </c>
      <c r="G1727" s="1" t="s">
        <v>103</v>
      </c>
      <c r="H1727" s="1">
        <v>15</v>
      </c>
      <c r="I1727" s="1" t="s">
        <v>180</v>
      </c>
      <c r="J1727" s="1" t="s">
        <v>49</v>
      </c>
      <c r="K1727" s="1">
        <v>17406001</v>
      </c>
      <c r="L1727" s="1" t="s">
        <v>50</v>
      </c>
      <c r="M1727" s="1" t="s">
        <v>51</v>
      </c>
      <c r="N1727" s="1" t="s">
        <v>64</v>
      </c>
      <c r="O1727" s="1" t="s">
        <v>65</v>
      </c>
      <c r="P1727" s="1" t="s">
        <v>66</v>
      </c>
      <c r="Q1727" s="1" t="s">
        <v>67</v>
      </c>
      <c r="R1727" s="1" t="s">
        <v>87</v>
      </c>
      <c r="S1727" s="1" t="s">
        <v>88</v>
      </c>
      <c r="T1727" s="2">
        <v>43404</v>
      </c>
      <c r="U1727" s="2">
        <v>43404</v>
      </c>
      <c r="V1727" s="1" t="s">
        <v>52</v>
      </c>
      <c r="W1727" s="3">
        <v>1</v>
      </c>
      <c r="X1727" s="1" t="s">
        <v>53</v>
      </c>
      <c r="Y1727" s="4">
        <v>580650</v>
      </c>
      <c r="Z1727" s="4">
        <v>-71602</v>
      </c>
      <c r="AA1727" s="4">
        <v>0</v>
      </c>
      <c r="AB1727" s="4">
        <v>0</v>
      </c>
      <c r="AC1727" s="4">
        <v>0</v>
      </c>
      <c r="AD1727" s="4">
        <v>580650</v>
      </c>
      <c r="AE1727" s="5">
        <v>1614</v>
      </c>
      <c r="AF1727" s="1" t="s">
        <v>70</v>
      </c>
      <c r="AG1727" s="1" t="s">
        <v>71</v>
      </c>
      <c r="AH1727" s="1" t="s">
        <v>89</v>
      </c>
      <c r="AI1727" s="1" t="s">
        <v>57</v>
      </c>
      <c r="AJ1727" s="5">
        <v>10950</v>
      </c>
      <c r="AK1727" s="4">
        <v>-6035</v>
      </c>
      <c r="AL1727" s="4">
        <v>0</v>
      </c>
      <c r="AM1727" s="4">
        <v>0</v>
      </c>
      <c r="AN1727" s="4">
        <v>0</v>
      </c>
      <c r="AO1727" s="4">
        <v>-77637</v>
      </c>
      <c r="AP1727" s="4">
        <v>-77637</v>
      </c>
      <c r="AQ1727" s="4">
        <v>0</v>
      </c>
      <c r="AR1727" s="4">
        <v>503013</v>
      </c>
      <c r="AS1727" s="1" t="s">
        <v>52</v>
      </c>
      <c r="AT1727" s="9">
        <f t="shared" si="772"/>
        <v>43404</v>
      </c>
      <c r="AU1727" s="9">
        <f t="shared" si="773"/>
        <v>43374</v>
      </c>
      <c r="AV1727" s="9">
        <v>44798</v>
      </c>
      <c r="AW1727" s="11">
        <f t="shared" si="774"/>
        <v>3.8191780821917809</v>
      </c>
      <c r="AX1727">
        <v>10</v>
      </c>
      <c r="AY1727" s="12">
        <v>0.05</v>
      </c>
      <c r="AZ1727">
        <f t="shared" si="775"/>
        <v>9.5000000000000001E-2</v>
      </c>
      <c r="BA1727" s="13">
        <f t="shared" si="776"/>
        <v>580650</v>
      </c>
      <c r="BB1727" s="17" t="s">
        <v>1941</v>
      </c>
      <c r="BC1727">
        <f>MATCH(BB1727,MONTHLY_INDEX!$A:$A,0)</f>
        <v>674</v>
      </c>
      <c r="BD1727">
        <f>MATCH(AU1727,MONTHLY_INDEX!$1:$1,0)</f>
        <v>82</v>
      </c>
      <c r="BE1727">
        <f>INDEX(MONTHLY_INDEX!$1:$1048576,Final!BC1727,Final!BD1727)</f>
        <v>105.9</v>
      </c>
      <c r="BF1727">
        <f>MATCH($BF$1,MONTHLY_INDEX!$1:$1,0)</f>
        <v>127</v>
      </c>
      <c r="BG1727">
        <f>INDEX(MONTHLY_INDEX!$1:$1048576,Final!BC1727,Final!BF1727)</f>
        <v>122.8</v>
      </c>
      <c r="BH1727" s="23">
        <f t="shared" si="794"/>
        <v>0.15958451369216234</v>
      </c>
      <c r="BI1727" s="14">
        <f t="shared" si="795"/>
        <v>673312.74787535402</v>
      </c>
      <c r="BJ1727" s="14">
        <f t="shared" si="796"/>
        <v>244292.62246885791</v>
      </c>
      <c r="BK1727" s="15">
        <f t="shared" si="777"/>
        <v>429020.12540649611</v>
      </c>
      <c r="BL1727" s="52">
        <v>0</v>
      </c>
      <c r="BM1727" s="15">
        <f t="shared" si="797"/>
        <v>429020.12540649611</v>
      </c>
    </row>
    <row r="1728" spans="1:65">
      <c r="A1728" s="8">
        <v>1726</v>
      </c>
      <c r="B1728" s="1" t="s">
        <v>44</v>
      </c>
      <c r="C1728" s="1">
        <v>1500</v>
      </c>
      <c r="D1728" s="1" t="s">
        <v>60</v>
      </c>
      <c r="E1728" s="1">
        <v>150000070</v>
      </c>
      <c r="F1728" s="1" t="s">
        <v>60</v>
      </c>
      <c r="G1728" s="1" t="s">
        <v>104</v>
      </c>
      <c r="H1728" s="1">
        <v>16</v>
      </c>
      <c r="I1728" s="1" t="s">
        <v>180</v>
      </c>
      <c r="J1728" s="1" t="s">
        <v>49</v>
      </c>
      <c r="K1728" s="1">
        <v>17406001</v>
      </c>
      <c r="L1728" s="1" t="s">
        <v>50</v>
      </c>
      <c r="M1728" s="1" t="s">
        <v>51</v>
      </c>
      <c r="N1728" s="1" t="s">
        <v>64</v>
      </c>
      <c r="O1728" s="1" t="s">
        <v>65</v>
      </c>
      <c r="P1728" s="1" t="s">
        <v>66</v>
      </c>
      <c r="Q1728" s="1" t="s">
        <v>67</v>
      </c>
      <c r="R1728" s="1" t="s">
        <v>87</v>
      </c>
      <c r="S1728" s="1" t="s">
        <v>88</v>
      </c>
      <c r="T1728" s="2">
        <v>43404</v>
      </c>
      <c r="U1728" s="2">
        <v>43404</v>
      </c>
      <c r="V1728" s="1" t="s">
        <v>52</v>
      </c>
      <c r="W1728" s="3">
        <v>1</v>
      </c>
      <c r="X1728" s="1" t="s">
        <v>53</v>
      </c>
      <c r="Y1728" s="4">
        <v>175035</v>
      </c>
      <c r="Z1728" s="4">
        <v>-21583</v>
      </c>
      <c r="AA1728" s="4">
        <v>0</v>
      </c>
      <c r="AB1728" s="4">
        <v>0</v>
      </c>
      <c r="AC1728" s="4">
        <v>0</v>
      </c>
      <c r="AD1728" s="4">
        <v>175035</v>
      </c>
      <c r="AE1728" s="5">
        <v>1614</v>
      </c>
      <c r="AF1728" s="1" t="s">
        <v>70</v>
      </c>
      <c r="AG1728" s="1" t="s">
        <v>71</v>
      </c>
      <c r="AH1728" s="1" t="s">
        <v>89</v>
      </c>
      <c r="AI1728" s="1" t="s">
        <v>57</v>
      </c>
      <c r="AJ1728" s="5">
        <v>10950</v>
      </c>
      <c r="AK1728" s="4">
        <v>-1819</v>
      </c>
      <c r="AL1728" s="4">
        <v>0</v>
      </c>
      <c r="AM1728" s="4">
        <v>0</v>
      </c>
      <c r="AN1728" s="4">
        <v>0</v>
      </c>
      <c r="AO1728" s="4">
        <v>-23402</v>
      </c>
      <c r="AP1728" s="4">
        <v>-23402</v>
      </c>
      <c r="AQ1728" s="4">
        <v>0</v>
      </c>
      <c r="AR1728" s="4">
        <v>151633</v>
      </c>
      <c r="AS1728" s="1" t="s">
        <v>52</v>
      </c>
      <c r="AT1728" s="9">
        <f t="shared" si="772"/>
        <v>43404</v>
      </c>
      <c r="AU1728" s="9">
        <f t="shared" si="773"/>
        <v>43374</v>
      </c>
      <c r="AV1728" s="9">
        <v>44798</v>
      </c>
      <c r="AW1728" s="11">
        <f t="shared" si="774"/>
        <v>3.8191780821917809</v>
      </c>
      <c r="AX1728">
        <v>10</v>
      </c>
      <c r="AY1728" s="12">
        <v>0.05</v>
      </c>
      <c r="AZ1728">
        <f t="shared" si="775"/>
        <v>9.5000000000000001E-2</v>
      </c>
      <c r="BA1728" s="13">
        <f t="shared" si="776"/>
        <v>175035</v>
      </c>
      <c r="BB1728" s="17" t="s">
        <v>1877</v>
      </c>
      <c r="BC1728">
        <f>MATCH(BB1728,MONTHLY_INDEX!$A:$A,0)</f>
        <v>642</v>
      </c>
      <c r="BD1728">
        <f>MATCH(AU1728,MONTHLY_INDEX!$1:$1,0)</f>
        <v>82</v>
      </c>
      <c r="BE1728">
        <f>INDEX(MONTHLY_INDEX!$1:$1048576,Final!BC1728,Final!BD1728)</f>
        <v>79.099999999999994</v>
      </c>
      <c r="BF1728">
        <f>MATCH($BF$1,MONTHLY_INDEX!$1:$1,0)</f>
        <v>127</v>
      </c>
      <c r="BG1728">
        <f>INDEX(MONTHLY_INDEX!$1:$1048576,Final!BC1728,Final!BF1728)</f>
        <v>94</v>
      </c>
      <c r="BH1728" s="23">
        <f t="shared" si="794"/>
        <v>0.18836915297092297</v>
      </c>
      <c r="BI1728" s="14">
        <f t="shared" si="795"/>
        <v>208006.19469026552</v>
      </c>
      <c r="BJ1728" s="14">
        <f t="shared" si="796"/>
        <v>75469.206473511964</v>
      </c>
      <c r="BK1728" s="15">
        <f t="shared" si="777"/>
        <v>132536.98821675355</v>
      </c>
      <c r="BL1728" s="52">
        <v>0</v>
      </c>
      <c r="BM1728" s="15">
        <f t="shared" si="797"/>
        <v>132536.98821675355</v>
      </c>
    </row>
    <row r="1729" spans="1:65">
      <c r="A1729" s="8">
        <v>1727</v>
      </c>
      <c r="B1729" s="1" t="s">
        <v>44</v>
      </c>
      <c r="C1729" s="1">
        <v>1500</v>
      </c>
      <c r="D1729" s="1" t="s">
        <v>60</v>
      </c>
      <c r="E1729" s="1">
        <v>150000070</v>
      </c>
      <c r="F1729" s="1" t="s">
        <v>60</v>
      </c>
      <c r="G1729" s="1" t="s">
        <v>105</v>
      </c>
      <c r="H1729" s="1">
        <v>17</v>
      </c>
      <c r="I1729" s="1" t="s">
        <v>180</v>
      </c>
      <c r="J1729" s="1" t="s">
        <v>49</v>
      </c>
      <c r="K1729" s="1">
        <v>17406001</v>
      </c>
      <c r="L1729" s="1" t="s">
        <v>50</v>
      </c>
      <c r="M1729" s="1" t="s">
        <v>51</v>
      </c>
      <c r="N1729" s="1" t="s">
        <v>64</v>
      </c>
      <c r="O1729" s="1" t="s">
        <v>65</v>
      </c>
      <c r="P1729" s="1" t="s">
        <v>66</v>
      </c>
      <c r="Q1729" s="1" t="s">
        <v>67</v>
      </c>
      <c r="R1729" s="1" t="s">
        <v>87</v>
      </c>
      <c r="S1729" s="1" t="s">
        <v>88</v>
      </c>
      <c r="T1729" s="2">
        <v>43404</v>
      </c>
      <c r="U1729" s="2">
        <v>43404</v>
      </c>
      <c r="V1729" s="1" t="s">
        <v>52</v>
      </c>
      <c r="W1729" s="3">
        <v>1</v>
      </c>
      <c r="X1729" s="1" t="s">
        <v>53</v>
      </c>
      <c r="Y1729" s="4">
        <v>132796</v>
      </c>
      <c r="Z1729" s="4">
        <v>-16375</v>
      </c>
      <c r="AA1729" s="4">
        <v>0</v>
      </c>
      <c r="AB1729" s="4">
        <v>0</v>
      </c>
      <c r="AC1729" s="4">
        <v>0</v>
      </c>
      <c r="AD1729" s="4">
        <v>132796</v>
      </c>
      <c r="AE1729" s="5">
        <v>1614</v>
      </c>
      <c r="AF1729" s="1" t="s">
        <v>70</v>
      </c>
      <c r="AG1729" s="1" t="s">
        <v>71</v>
      </c>
      <c r="AH1729" s="1" t="s">
        <v>89</v>
      </c>
      <c r="AI1729" s="1" t="s">
        <v>57</v>
      </c>
      <c r="AJ1729" s="5">
        <v>10950</v>
      </c>
      <c r="AK1729" s="4">
        <v>-1380</v>
      </c>
      <c r="AL1729" s="4">
        <v>0</v>
      </c>
      <c r="AM1729" s="4">
        <v>0</v>
      </c>
      <c r="AN1729" s="4">
        <v>0</v>
      </c>
      <c r="AO1729" s="4">
        <v>-17755</v>
      </c>
      <c r="AP1729" s="4">
        <v>-17755</v>
      </c>
      <c r="AQ1729" s="4">
        <v>0</v>
      </c>
      <c r="AR1729" s="4">
        <v>115041</v>
      </c>
      <c r="AS1729" s="1" t="s">
        <v>52</v>
      </c>
      <c r="AT1729" s="9">
        <f t="shared" si="772"/>
        <v>43404</v>
      </c>
      <c r="AU1729" s="9">
        <f t="shared" si="773"/>
        <v>43374</v>
      </c>
      <c r="AV1729" s="9">
        <v>44798</v>
      </c>
      <c r="AW1729" s="11">
        <f t="shared" si="774"/>
        <v>3.8191780821917809</v>
      </c>
      <c r="AX1729">
        <v>10</v>
      </c>
      <c r="AY1729" s="12">
        <v>0.05</v>
      </c>
      <c r="AZ1729">
        <f t="shared" si="775"/>
        <v>9.5000000000000001E-2</v>
      </c>
      <c r="BA1729" s="13">
        <f t="shared" si="776"/>
        <v>132796</v>
      </c>
      <c r="BB1729" s="17" t="s">
        <v>2189</v>
      </c>
      <c r="BC1729">
        <f>MATCH(BB1729,MONTHLY_INDEX!$A:$A,0)</f>
        <v>798</v>
      </c>
      <c r="BD1729">
        <f>MATCH(AU1729,MONTHLY_INDEX!$1:$1,0)</f>
        <v>82</v>
      </c>
      <c r="BE1729">
        <f>INDEX(MONTHLY_INDEX!$1:$1048576,Final!BC1729,Final!BD1729)</f>
        <v>96</v>
      </c>
      <c r="BF1729">
        <f>MATCH($BF$1,MONTHLY_INDEX!$1:$1,0)</f>
        <v>127</v>
      </c>
      <c r="BG1729">
        <f>INDEX(MONTHLY_INDEX!$1:$1048576,Final!BC1729,Final!BF1729)</f>
        <v>95.3</v>
      </c>
      <c r="BH1729" s="23">
        <f t="shared" si="794"/>
        <v>-7.2916666666666963E-3</v>
      </c>
      <c r="BI1729" s="14">
        <f t="shared" si="795"/>
        <v>131827.69583333333</v>
      </c>
      <c r="BJ1729" s="14">
        <f t="shared" si="796"/>
        <v>47829.977422488584</v>
      </c>
      <c r="BK1729" s="15">
        <f t="shared" si="777"/>
        <v>83997.71841084474</v>
      </c>
      <c r="BL1729" s="52">
        <v>0</v>
      </c>
      <c r="BM1729" s="15">
        <f t="shared" si="797"/>
        <v>83997.71841084474</v>
      </c>
    </row>
    <row r="1730" spans="1:65">
      <c r="A1730" s="8">
        <v>1728</v>
      </c>
      <c r="B1730" s="1" t="s">
        <v>44</v>
      </c>
      <c r="C1730" s="1">
        <v>1500</v>
      </c>
      <c r="D1730" s="1" t="s">
        <v>60</v>
      </c>
      <c r="E1730" s="1">
        <v>150000070</v>
      </c>
      <c r="F1730" s="1" t="s">
        <v>60</v>
      </c>
      <c r="G1730" s="1" t="s">
        <v>106</v>
      </c>
      <c r="H1730" s="1">
        <v>18</v>
      </c>
      <c r="I1730" s="1" t="s">
        <v>180</v>
      </c>
      <c r="J1730" s="1" t="s">
        <v>49</v>
      </c>
      <c r="K1730" s="1">
        <v>17406001</v>
      </c>
      <c r="L1730" s="1" t="s">
        <v>50</v>
      </c>
      <c r="M1730" s="1" t="s">
        <v>51</v>
      </c>
      <c r="N1730" s="1" t="s">
        <v>64</v>
      </c>
      <c r="O1730" s="1" t="s">
        <v>65</v>
      </c>
      <c r="P1730" s="1" t="s">
        <v>66</v>
      </c>
      <c r="Q1730" s="1" t="s">
        <v>67</v>
      </c>
      <c r="R1730" s="1" t="s">
        <v>87</v>
      </c>
      <c r="S1730" s="1" t="s">
        <v>88</v>
      </c>
      <c r="T1730" s="2">
        <v>43404</v>
      </c>
      <c r="U1730" s="2">
        <v>43404</v>
      </c>
      <c r="V1730" s="1" t="s">
        <v>52</v>
      </c>
      <c r="W1730" s="3">
        <v>1</v>
      </c>
      <c r="X1730" s="1" t="s">
        <v>53</v>
      </c>
      <c r="Y1730" s="4">
        <v>469552</v>
      </c>
      <c r="Z1730" s="4">
        <v>-57903</v>
      </c>
      <c r="AA1730" s="4">
        <v>0</v>
      </c>
      <c r="AB1730" s="4">
        <v>0</v>
      </c>
      <c r="AC1730" s="4">
        <v>0</v>
      </c>
      <c r="AD1730" s="4">
        <v>469552</v>
      </c>
      <c r="AE1730" s="5">
        <v>1614</v>
      </c>
      <c r="AF1730" s="1" t="s">
        <v>70</v>
      </c>
      <c r="AG1730" s="1" t="s">
        <v>71</v>
      </c>
      <c r="AH1730" s="1" t="s">
        <v>89</v>
      </c>
      <c r="AI1730" s="1" t="s">
        <v>57</v>
      </c>
      <c r="AJ1730" s="5">
        <v>10950</v>
      </c>
      <c r="AK1730" s="4">
        <v>-4881</v>
      </c>
      <c r="AL1730" s="4">
        <v>0</v>
      </c>
      <c r="AM1730" s="4">
        <v>0</v>
      </c>
      <c r="AN1730" s="4">
        <v>0</v>
      </c>
      <c r="AO1730" s="4">
        <v>-62784</v>
      </c>
      <c r="AP1730" s="4">
        <v>-62784</v>
      </c>
      <c r="AQ1730" s="4">
        <v>0</v>
      </c>
      <c r="AR1730" s="4">
        <v>406768</v>
      </c>
      <c r="AS1730" s="1" t="s">
        <v>52</v>
      </c>
      <c r="AT1730" s="9">
        <f t="shared" si="772"/>
        <v>43404</v>
      </c>
      <c r="AU1730" s="9">
        <f t="shared" si="773"/>
        <v>43374</v>
      </c>
      <c r="AV1730" s="9">
        <v>44798</v>
      </c>
      <c r="AW1730" s="11">
        <f t="shared" si="774"/>
        <v>3.8191780821917809</v>
      </c>
      <c r="AX1730">
        <v>10</v>
      </c>
      <c r="AY1730" s="12">
        <v>0.05</v>
      </c>
      <c r="AZ1730">
        <f t="shared" si="775"/>
        <v>9.5000000000000001E-2</v>
      </c>
      <c r="BA1730" s="13">
        <f t="shared" si="776"/>
        <v>469552</v>
      </c>
      <c r="BB1730" s="17" t="s">
        <v>1871</v>
      </c>
      <c r="BC1730">
        <f>MATCH(BB1730,MONTHLY_INDEX!$A:$A,0)</f>
        <v>639</v>
      </c>
      <c r="BD1730">
        <f>MATCH(AU1730,MONTHLY_INDEX!$1:$1,0)</f>
        <v>82</v>
      </c>
      <c r="BE1730">
        <f>INDEX(MONTHLY_INDEX!$1:$1048576,Final!BC1730,Final!BD1730)</f>
        <v>113.1</v>
      </c>
      <c r="BF1730">
        <f>MATCH($BF$1,MONTHLY_INDEX!$1:$1,0)</f>
        <v>127</v>
      </c>
      <c r="BG1730">
        <f>INDEX(MONTHLY_INDEX!$1:$1048576,Final!BC1730,Final!BF1730)</f>
        <v>116.2</v>
      </c>
      <c r="BH1730" s="23">
        <f t="shared" si="794"/>
        <v>2.740937223695852E-2</v>
      </c>
      <c r="BI1730" s="14">
        <f t="shared" si="795"/>
        <v>482422.1255526084</v>
      </c>
      <c r="BJ1730" s="14">
        <f t="shared" si="796"/>
        <v>175033.32078611487</v>
      </c>
      <c r="BK1730" s="15">
        <f t="shared" si="777"/>
        <v>307388.8047664935</v>
      </c>
      <c r="BL1730" s="52">
        <v>0</v>
      </c>
      <c r="BM1730" s="15">
        <f t="shared" si="797"/>
        <v>307388.8047664935</v>
      </c>
    </row>
    <row r="1731" spans="1:65">
      <c r="A1731" s="8">
        <v>1729</v>
      </c>
      <c r="B1731" s="1" t="s">
        <v>44</v>
      </c>
      <c r="C1731" s="1">
        <v>1500</v>
      </c>
      <c r="D1731" s="1" t="s">
        <v>60</v>
      </c>
      <c r="E1731" s="1">
        <v>150000070</v>
      </c>
      <c r="F1731" s="1" t="s">
        <v>60</v>
      </c>
      <c r="G1731" s="1" t="s">
        <v>107</v>
      </c>
      <c r="H1731" s="1">
        <v>19</v>
      </c>
      <c r="I1731" s="1" t="s">
        <v>180</v>
      </c>
      <c r="J1731" s="1" t="s">
        <v>49</v>
      </c>
      <c r="K1731" s="1">
        <v>17406001</v>
      </c>
      <c r="L1731" s="1" t="s">
        <v>50</v>
      </c>
      <c r="M1731" s="1" t="s">
        <v>51</v>
      </c>
      <c r="N1731" s="1" t="s">
        <v>64</v>
      </c>
      <c r="O1731" s="1" t="s">
        <v>65</v>
      </c>
      <c r="P1731" s="1" t="s">
        <v>66</v>
      </c>
      <c r="Q1731" s="1" t="s">
        <v>67</v>
      </c>
      <c r="R1731" s="1" t="s">
        <v>87</v>
      </c>
      <c r="S1731" s="1" t="s">
        <v>88</v>
      </c>
      <c r="T1731" s="2">
        <v>43404</v>
      </c>
      <c r="U1731" s="2">
        <v>43404</v>
      </c>
      <c r="V1731" s="1" t="s">
        <v>52</v>
      </c>
      <c r="W1731" s="3">
        <v>1</v>
      </c>
      <c r="X1731" s="1" t="s">
        <v>53</v>
      </c>
      <c r="Y1731" s="4">
        <v>6861326</v>
      </c>
      <c r="Z1731" s="4">
        <v>-846111</v>
      </c>
      <c r="AA1731" s="4">
        <v>0</v>
      </c>
      <c r="AB1731" s="4">
        <v>0</v>
      </c>
      <c r="AC1731" s="4">
        <v>0</v>
      </c>
      <c r="AD1731" s="4">
        <v>6861326</v>
      </c>
      <c r="AE1731" s="5">
        <v>1614</v>
      </c>
      <c r="AF1731" s="1" t="s">
        <v>70</v>
      </c>
      <c r="AG1731" s="1" t="s">
        <v>71</v>
      </c>
      <c r="AH1731" s="1" t="s">
        <v>89</v>
      </c>
      <c r="AI1731" s="1" t="s">
        <v>57</v>
      </c>
      <c r="AJ1731" s="5">
        <v>10950</v>
      </c>
      <c r="AK1731" s="4">
        <v>-71318</v>
      </c>
      <c r="AL1731" s="4">
        <v>0</v>
      </c>
      <c r="AM1731" s="4">
        <v>0</v>
      </c>
      <c r="AN1731" s="4">
        <v>0</v>
      </c>
      <c r="AO1731" s="4">
        <v>-917429</v>
      </c>
      <c r="AP1731" s="4">
        <v>-917429</v>
      </c>
      <c r="AQ1731" s="4">
        <v>0</v>
      </c>
      <c r="AR1731" s="4">
        <v>5943897</v>
      </c>
      <c r="AS1731" s="1" t="s">
        <v>52</v>
      </c>
      <c r="AT1731" s="9">
        <f t="shared" si="772"/>
        <v>43404</v>
      </c>
      <c r="AU1731" s="9">
        <f t="shared" si="773"/>
        <v>43374</v>
      </c>
      <c r="AV1731" s="9">
        <v>44798</v>
      </c>
      <c r="AW1731" s="11">
        <f t="shared" si="774"/>
        <v>3.8191780821917809</v>
      </c>
      <c r="AX1731">
        <v>10</v>
      </c>
      <c r="AY1731" s="12">
        <v>0.05</v>
      </c>
      <c r="AZ1731">
        <f t="shared" si="775"/>
        <v>9.5000000000000001E-2</v>
      </c>
      <c r="BA1731" s="13">
        <f t="shared" si="776"/>
        <v>6861326</v>
      </c>
      <c r="BI1731" s="14">
        <f t="shared" ref="BI1731:BI1733" si="798">AR1731</f>
        <v>5943897</v>
      </c>
      <c r="BJ1731" s="14">
        <v>0</v>
      </c>
      <c r="BK1731" s="14">
        <f t="shared" ref="BK1731:BK1733" si="799">AR1731</f>
        <v>5943897</v>
      </c>
      <c r="BL1731" s="52">
        <v>0</v>
      </c>
      <c r="BM1731" s="15">
        <f t="shared" ref="BM1731:BM1733" si="800">AR1731</f>
        <v>5943897</v>
      </c>
    </row>
    <row r="1732" spans="1:65">
      <c r="A1732" s="8">
        <v>1730</v>
      </c>
      <c r="B1732" s="1" t="s">
        <v>44</v>
      </c>
      <c r="C1732" s="1">
        <v>1500</v>
      </c>
      <c r="D1732" s="1" t="s">
        <v>60</v>
      </c>
      <c r="E1732" s="1">
        <v>150000070</v>
      </c>
      <c r="F1732" s="1" t="s">
        <v>60</v>
      </c>
      <c r="G1732" s="1" t="s">
        <v>108</v>
      </c>
      <c r="H1732" s="1">
        <v>20</v>
      </c>
      <c r="I1732" s="1" t="s">
        <v>180</v>
      </c>
      <c r="J1732" s="1" t="s">
        <v>49</v>
      </c>
      <c r="K1732" s="1">
        <v>17406001</v>
      </c>
      <c r="L1732" s="1" t="s">
        <v>50</v>
      </c>
      <c r="M1732" s="1" t="s">
        <v>51</v>
      </c>
      <c r="N1732" s="1" t="s">
        <v>64</v>
      </c>
      <c r="O1732" s="1" t="s">
        <v>65</v>
      </c>
      <c r="P1732" s="1" t="s">
        <v>66</v>
      </c>
      <c r="Q1732" s="1" t="s">
        <v>67</v>
      </c>
      <c r="R1732" s="1" t="s">
        <v>87</v>
      </c>
      <c r="S1732" s="1" t="s">
        <v>88</v>
      </c>
      <c r="T1732" s="2">
        <v>43404</v>
      </c>
      <c r="U1732" s="2">
        <v>43404</v>
      </c>
      <c r="V1732" s="1" t="s">
        <v>52</v>
      </c>
      <c r="W1732" s="3">
        <v>1</v>
      </c>
      <c r="X1732" s="1" t="s">
        <v>53</v>
      </c>
      <c r="Y1732" s="4">
        <v>5552065</v>
      </c>
      <c r="Z1732" s="4">
        <v>-684659</v>
      </c>
      <c r="AA1732" s="4">
        <v>0</v>
      </c>
      <c r="AB1732" s="4">
        <v>0</v>
      </c>
      <c r="AC1732" s="4">
        <v>0</v>
      </c>
      <c r="AD1732" s="4">
        <v>5552065</v>
      </c>
      <c r="AE1732" s="5">
        <v>1614</v>
      </c>
      <c r="AF1732" s="1" t="s">
        <v>70</v>
      </c>
      <c r="AG1732" s="1" t="s">
        <v>71</v>
      </c>
      <c r="AH1732" s="1" t="s">
        <v>89</v>
      </c>
      <c r="AI1732" s="1" t="s">
        <v>57</v>
      </c>
      <c r="AJ1732" s="5">
        <v>10950</v>
      </c>
      <c r="AK1732" s="4">
        <v>-57710</v>
      </c>
      <c r="AL1732" s="4">
        <v>0</v>
      </c>
      <c r="AM1732" s="4">
        <v>0</v>
      </c>
      <c r="AN1732" s="4">
        <v>0</v>
      </c>
      <c r="AO1732" s="4">
        <v>-742369</v>
      </c>
      <c r="AP1732" s="4">
        <v>-742369</v>
      </c>
      <c r="AQ1732" s="4">
        <v>0</v>
      </c>
      <c r="AR1732" s="4">
        <v>4809696</v>
      </c>
      <c r="AS1732" s="1" t="s">
        <v>52</v>
      </c>
      <c r="AT1732" s="9">
        <f t="shared" ref="AT1732:AT1795" si="801">T1732</f>
        <v>43404</v>
      </c>
      <c r="AU1732" s="9">
        <f t="shared" ref="AU1732:AU1795" si="802">DATE(YEAR(AT1732),MONTH(AT1732),DAY(1))</f>
        <v>43374</v>
      </c>
      <c r="AV1732" s="9">
        <v>44798</v>
      </c>
      <c r="AW1732" s="11">
        <f t="shared" ref="AW1732:AW1795" si="803">(AV1732-AT1732)/365</f>
        <v>3.8191780821917809</v>
      </c>
      <c r="AX1732">
        <v>10</v>
      </c>
      <c r="AY1732" s="12">
        <v>0.05</v>
      </c>
      <c r="AZ1732">
        <f t="shared" ref="AZ1732:AZ1795" si="804">(1-AY1732)/AX1732</f>
        <v>9.5000000000000001E-2</v>
      </c>
      <c r="BA1732" s="13">
        <f t="shared" ref="BA1732:BA1795" si="805">Y1732</f>
        <v>5552065</v>
      </c>
      <c r="BI1732" s="14">
        <f t="shared" si="798"/>
        <v>4809696</v>
      </c>
      <c r="BJ1732" s="14">
        <v>0</v>
      </c>
      <c r="BK1732" s="14">
        <f t="shared" si="799"/>
        <v>4809696</v>
      </c>
      <c r="BL1732" s="52">
        <v>0</v>
      </c>
      <c r="BM1732" s="15">
        <f t="shared" si="800"/>
        <v>4809696</v>
      </c>
    </row>
    <row r="1733" spans="1:65">
      <c r="A1733" s="8">
        <v>1731</v>
      </c>
      <c r="B1733" s="1" t="s">
        <v>44</v>
      </c>
      <c r="C1733" s="1">
        <v>1500</v>
      </c>
      <c r="D1733" s="1" t="s">
        <v>60</v>
      </c>
      <c r="E1733" s="1">
        <v>150000070</v>
      </c>
      <c r="F1733" s="1" t="s">
        <v>60</v>
      </c>
      <c r="G1733" s="1" t="s">
        <v>109</v>
      </c>
      <c r="H1733" s="1">
        <v>21</v>
      </c>
      <c r="I1733" s="1" t="s">
        <v>180</v>
      </c>
      <c r="J1733" s="1" t="s">
        <v>49</v>
      </c>
      <c r="K1733" s="1">
        <v>17406001</v>
      </c>
      <c r="L1733" s="1" t="s">
        <v>50</v>
      </c>
      <c r="M1733" s="1" t="s">
        <v>51</v>
      </c>
      <c r="N1733" s="1" t="s">
        <v>64</v>
      </c>
      <c r="O1733" s="1" t="s">
        <v>65</v>
      </c>
      <c r="P1733" s="1" t="s">
        <v>66</v>
      </c>
      <c r="Q1733" s="1" t="s">
        <v>67</v>
      </c>
      <c r="R1733" s="1" t="s">
        <v>87</v>
      </c>
      <c r="S1733" s="1" t="s">
        <v>88</v>
      </c>
      <c r="T1733" s="2">
        <v>43404</v>
      </c>
      <c r="U1733" s="2">
        <v>43404</v>
      </c>
      <c r="V1733" s="1" t="s">
        <v>52</v>
      </c>
      <c r="W1733" s="3">
        <v>1</v>
      </c>
      <c r="X1733" s="1" t="s">
        <v>53</v>
      </c>
      <c r="Y1733" s="4">
        <v>1950695</v>
      </c>
      <c r="Z1733" s="4">
        <v>-241362</v>
      </c>
      <c r="AA1733" s="4">
        <v>0</v>
      </c>
      <c r="AB1733" s="4">
        <v>0</v>
      </c>
      <c r="AC1733" s="4">
        <v>0</v>
      </c>
      <c r="AD1733" s="4">
        <v>1950695</v>
      </c>
      <c r="AE1733" s="5">
        <v>1614</v>
      </c>
      <c r="AF1733" s="1" t="s">
        <v>70</v>
      </c>
      <c r="AG1733" s="1" t="s">
        <v>71</v>
      </c>
      <c r="AH1733" s="1" t="s">
        <v>89</v>
      </c>
      <c r="AI1733" s="1" t="s">
        <v>57</v>
      </c>
      <c r="AJ1733" s="5">
        <v>10950</v>
      </c>
      <c r="AK1733" s="4">
        <v>-20266</v>
      </c>
      <c r="AL1733" s="4">
        <v>0</v>
      </c>
      <c r="AM1733" s="4">
        <v>0</v>
      </c>
      <c r="AN1733" s="4">
        <v>0</v>
      </c>
      <c r="AO1733" s="4">
        <v>-261628</v>
      </c>
      <c r="AP1733" s="4">
        <v>-261628</v>
      </c>
      <c r="AQ1733" s="4">
        <v>0</v>
      </c>
      <c r="AR1733" s="4">
        <v>1689067</v>
      </c>
      <c r="AS1733" s="1" t="s">
        <v>52</v>
      </c>
      <c r="AT1733" s="9">
        <f t="shared" si="801"/>
        <v>43404</v>
      </c>
      <c r="AU1733" s="9">
        <f t="shared" si="802"/>
        <v>43374</v>
      </c>
      <c r="AV1733" s="9">
        <v>44798</v>
      </c>
      <c r="AW1733" s="11">
        <f t="shared" si="803"/>
        <v>3.8191780821917809</v>
      </c>
      <c r="AX1733">
        <v>10</v>
      </c>
      <c r="AY1733" s="12">
        <v>0.05</v>
      </c>
      <c r="AZ1733">
        <f t="shared" si="804"/>
        <v>9.5000000000000001E-2</v>
      </c>
      <c r="BA1733" s="13">
        <f t="shared" si="805"/>
        <v>1950695</v>
      </c>
      <c r="BI1733" s="14">
        <f t="shared" si="798"/>
        <v>1689067</v>
      </c>
      <c r="BJ1733" s="14">
        <v>0</v>
      </c>
      <c r="BK1733" s="14">
        <f t="shared" si="799"/>
        <v>1689067</v>
      </c>
      <c r="BL1733" s="52">
        <v>0</v>
      </c>
      <c r="BM1733" s="15">
        <f t="shared" si="800"/>
        <v>1689067</v>
      </c>
    </row>
    <row r="1734" spans="1:65">
      <c r="A1734" s="8">
        <v>1732</v>
      </c>
      <c r="B1734" s="1" t="s">
        <v>44</v>
      </c>
      <c r="C1734" s="1">
        <v>1500</v>
      </c>
      <c r="D1734" s="1" t="s">
        <v>60</v>
      </c>
      <c r="E1734" s="1">
        <v>150000070</v>
      </c>
      <c r="F1734" s="1" t="s">
        <v>60</v>
      </c>
      <c r="G1734" s="1" t="s">
        <v>110</v>
      </c>
      <c r="H1734" s="1">
        <v>22</v>
      </c>
      <c r="I1734" s="1" t="s">
        <v>180</v>
      </c>
      <c r="J1734" s="1" t="s">
        <v>49</v>
      </c>
      <c r="K1734" s="1">
        <v>17406001</v>
      </c>
      <c r="L1734" s="1" t="s">
        <v>50</v>
      </c>
      <c r="M1734" s="1" t="s">
        <v>51</v>
      </c>
      <c r="N1734" s="1" t="s">
        <v>64</v>
      </c>
      <c r="O1734" s="1" t="s">
        <v>65</v>
      </c>
      <c r="P1734" s="1" t="s">
        <v>66</v>
      </c>
      <c r="Q1734" s="1" t="s">
        <v>67</v>
      </c>
      <c r="R1734" s="1" t="s">
        <v>87</v>
      </c>
      <c r="S1734" s="1" t="s">
        <v>88</v>
      </c>
      <c r="T1734" s="2">
        <v>43404</v>
      </c>
      <c r="U1734" s="2">
        <v>43404</v>
      </c>
      <c r="V1734" s="1" t="s">
        <v>52</v>
      </c>
      <c r="W1734" s="3">
        <v>1</v>
      </c>
      <c r="X1734" s="1" t="s">
        <v>53</v>
      </c>
      <c r="Y1734" s="4">
        <v>16789210</v>
      </c>
      <c r="Z1734" s="4">
        <v>-2070378</v>
      </c>
      <c r="AA1734" s="4">
        <v>0</v>
      </c>
      <c r="AB1734" s="4">
        <v>0</v>
      </c>
      <c r="AC1734" s="4">
        <v>0</v>
      </c>
      <c r="AD1734" s="4">
        <v>16789210</v>
      </c>
      <c r="AE1734" s="5">
        <v>1614</v>
      </c>
      <c r="AF1734" s="1" t="s">
        <v>70</v>
      </c>
      <c r="AG1734" s="1" t="s">
        <v>71</v>
      </c>
      <c r="AH1734" s="1" t="s">
        <v>89</v>
      </c>
      <c r="AI1734" s="1" t="s">
        <v>57</v>
      </c>
      <c r="AJ1734" s="5">
        <v>10950</v>
      </c>
      <c r="AK1734" s="4">
        <v>-174511</v>
      </c>
      <c r="AL1734" s="4">
        <v>0</v>
      </c>
      <c r="AM1734" s="4">
        <v>0</v>
      </c>
      <c r="AN1734" s="4">
        <v>0</v>
      </c>
      <c r="AO1734" s="4">
        <v>-2244889</v>
      </c>
      <c r="AP1734" s="4">
        <v>-2244889</v>
      </c>
      <c r="AQ1734" s="4">
        <v>0</v>
      </c>
      <c r="AR1734" s="4">
        <v>14544321</v>
      </c>
      <c r="AS1734" s="1" t="s">
        <v>52</v>
      </c>
      <c r="AT1734" s="9">
        <f t="shared" si="801"/>
        <v>43404</v>
      </c>
      <c r="AU1734" s="9">
        <f t="shared" si="802"/>
        <v>43374</v>
      </c>
      <c r="AV1734" s="9">
        <v>44798</v>
      </c>
      <c r="AW1734" s="11">
        <f t="shared" si="803"/>
        <v>3.8191780821917809</v>
      </c>
      <c r="AX1734">
        <v>25</v>
      </c>
      <c r="AY1734" s="12">
        <v>0.05</v>
      </c>
      <c r="AZ1734">
        <f t="shared" si="804"/>
        <v>3.7999999999999999E-2</v>
      </c>
      <c r="BA1734" s="13">
        <f t="shared" si="805"/>
        <v>16789210</v>
      </c>
      <c r="BB1734" s="17" t="s">
        <v>2189</v>
      </c>
      <c r="BC1734">
        <f>MATCH(BB1734,MONTHLY_INDEX!$A:$A,0)</f>
        <v>798</v>
      </c>
      <c r="BD1734">
        <f>MATCH(AU1734,MONTHLY_INDEX!$1:$1,0)</f>
        <v>82</v>
      </c>
      <c r="BE1734">
        <f>INDEX(MONTHLY_INDEX!$1:$1048576,Final!BC1734,Final!BD1734)</f>
        <v>96</v>
      </c>
      <c r="BF1734">
        <f>MATCH($BF$1,MONTHLY_INDEX!$1:$1,0)</f>
        <v>127</v>
      </c>
      <c r="BG1734">
        <f>INDEX(MONTHLY_INDEX!$1:$1048576,Final!BC1734,Final!BF1734)</f>
        <v>95.3</v>
      </c>
      <c r="BH1734" s="23">
        <f>(BG1734-BE1734)/BE1734</f>
        <v>-7.2916666666666963E-3</v>
      </c>
      <c r="BI1734" s="14">
        <f>(1+BH1734)*BA1734</f>
        <v>16666788.677083332</v>
      </c>
      <c r="BJ1734" s="14">
        <f>BI1734*AZ1734*AW1734</f>
        <v>2418830.4926094748</v>
      </c>
      <c r="BK1734" s="15">
        <f t="shared" ref="BK1734:BK1795" si="806">MAX(BI1734-BJ1734,0)</f>
        <v>14247958.184473857</v>
      </c>
      <c r="BL1734" s="52">
        <v>0</v>
      </c>
      <c r="BM1734" s="15">
        <f>MAX((1-BL1734)*BK1734,BI1734*AY1734)</f>
        <v>14247958.184473857</v>
      </c>
    </row>
    <row r="1735" spans="1:65">
      <c r="A1735" s="8">
        <v>1733</v>
      </c>
      <c r="B1735" s="1" t="s">
        <v>44</v>
      </c>
      <c r="C1735" s="1">
        <v>1500</v>
      </c>
      <c r="D1735" s="1" t="s">
        <v>60</v>
      </c>
      <c r="E1735" s="1">
        <v>150000070</v>
      </c>
      <c r="F1735" s="1" t="s">
        <v>60</v>
      </c>
      <c r="G1735" s="1" t="s">
        <v>111</v>
      </c>
      <c r="H1735" s="1">
        <v>23</v>
      </c>
      <c r="I1735" s="1" t="s">
        <v>180</v>
      </c>
      <c r="J1735" s="1" t="s">
        <v>49</v>
      </c>
      <c r="K1735" s="1">
        <v>17406001</v>
      </c>
      <c r="L1735" s="1" t="s">
        <v>50</v>
      </c>
      <c r="M1735" s="1" t="s">
        <v>51</v>
      </c>
      <c r="N1735" s="1" t="s">
        <v>64</v>
      </c>
      <c r="O1735" s="1" t="s">
        <v>65</v>
      </c>
      <c r="P1735" s="1" t="s">
        <v>66</v>
      </c>
      <c r="Q1735" s="1" t="s">
        <v>67</v>
      </c>
      <c r="R1735" s="1" t="s">
        <v>87</v>
      </c>
      <c r="S1735" s="1" t="s">
        <v>88</v>
      </c>
      <c r="T1735" s="2">
        <v>43404</v>
      </c>
      <c r="U1735" s="2">
        <v>43404</v>
      </c>
      <c r="V1735" s="1" t="s">
        <v>52</v>
      </c>
      <c r="W1735" s="3">
        <v>1</v>
      </c>
      <c r="X1735" s="1" t="s">
        <v>53</v>
      </c>
      <c r="Y1735" s="4">
        <v>98582</v>
      </c>
      <c r="Z1735" s="4">
        <v>-12155</v>
      </c>
      <c r="AA1735" s="4">
        <v>0</v>
      </c>
      <c r="AB1735" s="4">
        <v>0</v>
      </c>
      <c r="AC1735" s="4">
        <v>0</v>
      </c>
      <c r="AD1735" s="4">
        <v>98582</v>
      </c>
      <c r="AE1735" s="5">
        <v>1614</v>
      </c>
      <c r="AF1735" s="1" t="s">
        <v>70</v>
      </c>
      <c r="AG1735" s="1" t="s">
        <v>71</v>
      </c>
      <c r="AH1735" s="1" t="s">
        <v>89</v>
      </c>
      <c r="AI1735" s="1" t="s">
        <v>57</v>
      </c>
      <c r="AJ1735" s="5">
        <v>10950</v>
      </c>
      <c r="AK1735" s="4">
        <v>-1025</v>
      </c>
      <c r="AL1735" s="4">
        <v>0</v>
      </c>
      <c r="AM1735" s="4">
        <v>0</v>
      </c>
      <c r="AN1735" s="4">
        <v>0</v>
      </c>
      <c r="AO1735" s="4">
        <v>-13180</v>
      </c>
      <c r="AP1735" s="4">
        <v>-13180</v>
      </c>
      <c r="AQ1735" s="4">
        <v>0</v>
      </c>
      <c r="AR1735" s="4">
        <v>85402</v>
      </c>
      <c r="AS1735" s="1" t="s">
        <v>52</v>
      </c>
      <c r="AT1735" s="9">
        <f t="shared" si="801"/>
        <v>43404</v>
      </c>
      <c r="AU1735" s="9">
        <f t="shared" si="802"/>
        <v>43374</v>
      </c>
      <c r="AV1735" s="9">
        <v>44798</v>
      </c>
      <c r="AW1735" s="11">
        <f t="shared" si="803"/>
        <v>3.8191780821917809</v>
      </c>
      <c r="AX1735">
        <v>10</v>
      </c>
      <c r="AY1735" s="12">
        <v>0.05</v>
      </c>
      <c r="AZ1735">
        <f t="shared" si="804"/>
        <v>9.5000000000000001E-2</v>
      </c>
      <c r="BA1735" s="13">
        <f t="shared" si="805"/>
        <v>98582</v>
      </c>
      <c r="BI1735" s="14">
        <f t="shared" ref="BI1735:BI1739" si="807">AR1735</f>
        <v>85402</v>
      </c>
      <c r="BJ1735" s="14">
        <v>0</v>
      </c>
      <c r="BK1735" s="14">
        <f t="shared" ref="BK1735:BK1739" si="808">AR1735</f>
        <v>85402</v>
      </c>
      <c r="BL1735" s="52">
        <v>0</v>
      </c>
      <c r="BM1735" s="15">
        <f t="shared" ref="BM1735:BM1739" si="809">AR1735</f>
        <v>85402</v>
      </c>
    </row>
    <row r="1736" spans="1:65">
      <c r="A1736" s="8">
        <v>1734</v>
      </c>
      <c r="B1736" s="1" t="s">
        <v>44</v>
      </c>
      <c r="C1736" s="1">
        <v>1500</v>
      </c>
      <c r="D1736" s="1" t="s">
        <v>60</v>
      </c>
      <c r="E1736" s="1">
        <v>150000070</v>
      </c>
      <c r="F1736" s="1" t="s">
        <v>112</v>
      </c>
      <c r="G1736" s="1" t="s">
        <v>113</v>
      </c>
      <c r="H1736" s="1">
        <v>24</v>
      </c>
      <c r="I1736" s="1" t="s">
        <v>180</v>
      </c>
      <c r="J1736" s="1" t="s">
        <v>49</v>
      </c>
      <c r="K1736" s="1">
        <v>17406001</v>
      </c>
      <c r="L1736" s="1" t="s">
        <v>50</v>
      </c>
      <c r="M1736" s="1" t="s">
        <v>51</v>
      </c>
      <c r="N1736" s="1" t="s">
        <v>64</v>
      </c>
      <c r="O1736" s="1" t="s">
        <v>65</v>
      </c>
      <c r="P1736" s="1" t="s">
        <v>66</v>
      </c>
      <c r="Q1736" s="1" t="s">
        <v>67</v>
      </c>
      <c r="R1736" s="1" t="s">
        <v>87</v>
      </c>
      <c r="S1736" s="1" t="s">
        <v>88</v>
      </c>
      <c r="T1736" s="2">
        <v>43404</v>
      </c>
      <c r="U1736" s="2">
        <v>43404</v>
      </c>
      <c r="V1736" s="1" t="s">
        <v>52</v>
      </c>
      <c r="W1736" s="3">
        <v>1</v>
      </c>
      <c r="X1736" s="1" t="s">
        <v>53</v>
      </c>
      <c r="Y1736" s="4">
        <v>995175</v>
      </c>
      <c r="Z1736" s="4">
        <v>-122721.09</v>
      </c>
      <c r="AA1736" s="4">
        <v>0</v>
      </c>
      <c r="AB1736" s="4">
        <v>0</v>
      </c>
      <c r="AC1736" s="4">
        <v>0</v>
      </c>
      <c r="AD1736" s="4">
        <v>995175</v>
      </c>
      <c r="AE1736" s="5">
        <v>1614</v>
      </c>
      <c r="AF1736" s="1" t="s">
        <v>70</v>
      </c>
      <c r="AG1736" s="1" t="s">
        <v>71</v>
      </c>
      <c r="AH1736" s="1" t="s">
        <v>89</v>
      </c>
      <c r="AI1736" s="1" t="s">
        <v>57</v>
      </c>
      <c r="AJ1736" s="5">
        <v>10950</v>
      </c>
      <c r="AK1736" s="4">
        <v>-10344</v>
      </c>
      <c r="AL1736" s="4">
        <v>0</v>
      </c>
      <c r="AM1736" s="4">
        <v>0</v>
      </c>
      <c r="AN1736" s="4">
        <v>0</v>
      </c>
      <c r="AO1736" s="4">
        <v>-133065.09</v>
      </c>
      <c r="AP1736" s="4">
        <v>-133065.09</v>
      </c>
      <c r="AQ1736" s="4">
        <v>0</v>
      </c>
      <c r="AR1736" s="4">
        <v>862109.91</v>
      </c>
      <c r="AS1736" s="1" t="s">
        <v>52</v>
      </c>
      <c r="AT1736" s="9">
        <f t="shared" si="801"/>
        <v>43404</v>
      </c>
      <c r="AU1736" s="9">
        <f t="shared" si="802"/>
        <v>43374</v>
      </c>
      <c r="AV1736" s="9">
        <v>44798</v>
      </c>
      <c r="AW1736" s="11">
        <f t="shared" si="803"/>
        <v>3.8191780821917809</v>
      </c>
      <c r="AX1736">
        <v>10</v>
      </c>
      <c r="AY1736" s="12">
        <v>0.05</v>
      </c>
      <c r="AZ1736">
        <f t="shared" si="804"/>
        <v>9.5000000000000001E-2</v>
      </c>
      <c r="BA1736" s="13">
        <f t="shared" si="805"/>
        <v>995175</v>
      </c>
      <c r="BB1736" s="16" t="s">
        <v>593</v>
      </c>
      <c r="BC1736" s="16" t="s">
        <v>593</v>
      </c>
      <c r="BD1736" s="16" t="s">
        <v>593</v>
      </c>
      <c r="BE1736" s="16" t="s">
        <v>593</v>
      </c>
      <c r="BF1736" s="16" t="s">
        <v>593</v>
      </c>
      <c r="BG1736" s="16" t="s">
        <v>593</v>
      </c>
      <c r="BH1736" s="16" t="s">
        <v>593</v>
      </c>
      <c r="BI1736" s="14">
        <f t="shared" si="807"/>
        <v>862109.91</v>
      </c>
      <c r="BJ1736" s="14">
        <v>0</v>
      </c>
      <c r="BK1736" s="14">
        <f t="shared" si="808"/>
        <v>862109.91</v>
      </c>
      <c r="BL1736" s="52">
        <v>0</v>
      </c>
      <c r="BM1736" s="15">
        <f t="shared" si="809"/>
        <v>862109.91</v>
      </c>
    </row>
    <row r="1737" spans="1:65">
      <c r="A1737" s="8">
        <v>1735</v>
      </c>
      <c r="B1737" s="1" t="s">
        <v>44</v>
      </c>
      <c r="C1737" s="1">
        <v>1500</v>
      </c>
      <c r="D1737" s="1" t="s">
        <v>60</v>
      </c>
      <c r="E1737" s="1">
        <v>150000070</v>
      </c>
      <c r="F1737" s="1" t="s">
        <v>112</v>
      </c>
      <c r="G1737" s="1" t="s">
        <v>114</v>
      </c>
      <c r="H1737" s="1">
        <v>25</v>
      </c>
      <c r="I1737" s="1" t="s">
        <v>180</v>
      </c>
      <c r="J1737" s="1" t="s">
        <v>49</v>
      </c>
      <c r="K1737" s="1">
        <v>17406001</v>
      </c>
      <c r="L1737" s="1" t="s">
        <v>50</v>
      </c>
      <c r="M1737" s="1" t="s">
        <v>51</v>
      </c>
      <c r="N1737" s="1" t="s">
        <v>64</v>
      </c>
      <c r="O1737" s="1" t="s">
        <v>65</v>
      </c>
      <c r="P1737" s="1" t="s">
        <v>66</v>
      </c>
      <c r="Q1737" s="1" t="s">
        <v>67</v>
      </c>
      <c r="R1737" s="1" t="s">
        <v>87</v>
      </c>
      <c r="S1737" s="1" t="s">
        <v>88</v>
      </c>
      <c r="T1737" s="2">
        <v>43404</v>
      </c>
      <c r="U1737" s="2">
        <v>43404</v>
      </c>
      <c r="V1737" s="1" t="s">
        <v>52</v>
      </c>
      <c r="W1737" s="3">
        <v>1</v>
      </c>
      <c r="X1737" s="1" t="s">
        <v>53</v>
      </c>
      <c r="Y1737" s="4">
        <v>2883401</v>
      </c>
      <c r="Z1737" s="4">
        <v>-355569.73</v>
      </c>
      <c r="AA1737" s="4">
        <v>0</v>
      </c>
      <c r="AB1737" s="4">
        <v>0</v>
      </c>
      <c r="AC1737" s="4">
        <v>0</v>
      </c>
      <c r="AD1737" s="4">
        <v>2883401</v>
      </c>
      <c r="AE1737" s="5">
        <v>1614</v>
      </c>
      <c r="AF1737" s="1" t="s">
        <v>70</v>
      </c>
      <c r="AG1737" s="1" t="s">
        <v>71</v>
      </c>
      <c r="AH1737" s="1" t="s">
        <v>89</v>
      </c>
      <c r="AI1737" s="1" t="s">
        <v>57</v>
      </c>
      <c r="AJ1737" s="5">
        <v>10950</v>
      </c>
      <c r="AK1737" s="4">
        <v>-29971</v>
      </c>
      <c r="AL1737" s="4">
        <v>0</v>
      </c>
      <c r="AM1737" s="4">
        <v>0</v>
      </c>
      <c r="AN1737" s="4">
        <v>0</v>
      </c>
      <c r="AO1737" s="4">
        <v>-385540.73</v>
      </c>
      <c r="AP1737" s="4">
        <v>-385540.73</v>
      </c>
      <c r="AQ1737" s="4">
        <v>0</v>
      </c>
      <c r="AR1737" s="4">
        <v>2497860.27</v>
      </c>
      <c r="AS1737" s="1" t="s">
        <v>52</v>
      </c>
      <c r="AT1737" s="9">
        <f t="shared" si="801"/>
        <v>43404</v>
      </c>
      <c r="AU1737" s="9">
        <f t="shared" si="802"/>
        <v>43374</v>
      </c>
      <c r="AV1737" s="9">
        <v>44798</v>
      </c>
      <c r="AW1737" s="11">
        <f t="shared" si="803"/>
        <v>3.8191780821917809</v>
      </c>
      <c r="AX1737">
        <v>10</v>
      </c>
      <c r="AY1737" s="12">
        <v>0.05</v>
      </c>
      <c r="AZ1737">
        <f t="shared" si="804"/>
        <v>9.5000000000000001E-2</v>
      </c>
      <c r="BA1737" s="13">
        <f t="shared" si="805"/>
        <v>2883401</v>
      </c>
      <c r="BB1737" s="16" t="s">
        <v>593</v>
      </c>
      <c r="BC1737" s="16" t="s">
        <v>593</v>
      </c>
      <c r="BD1737" s="16" t="s">
        <v>593</v>
      </c>
      <c r="BE1737" s="16" t="s">
        <v>593</v>
      </c>
      <c r="BF1737" s="16" t="s">
        <v>593</v>
      </c>
      <c r="BG1737" s="16" t="s">
        <v>593</v>
      </c>
      <c r="BH1737" s="16" t="s">
        <v>593</v>
      </c>
      <c r="BI1737" s="14">
        <f t="shared" si="807"/>
        <v>2497860.27</v>
      </c>
      <c r="BJ1737" s="14">
        <v>0</v>
      </c>
      <c r="BK1737" s="14">
        <f t="shared" si="808"/>
        <v>2497860.27</v>
      </c>
      <c r="BL1737" s="52">
        <v>0</v>
      </c>
      <c r="BM1737" s="15">
        <f t="shared" si="809"/>
        <v>2497860.27</v>
      </c>
    </row>
    <row r="1738" spans="1:65">
      <c r="A1738" s="8">
        <v>1736</v>
      </c>
      <c r="B1738" s="1" t="s">
        <v>44</v>
      </c>
      <c r="C1738" s="1">
        <v>1500</v>
      </c>
      <c r="D1738" s="1" t="s">
        <v>60</v>
      </c>
      <c r="E1738" s="1">
        <v>150000070</v>
      </c>
      <c r="F1738" s="1" t="s">
        <v>60</v>
      </c>
      <c r="G1738" s="1" t="s">
        <v>181</v>
      </c>
      <c r="H1738" s="1">
        <v>26</v>
      </c>
      <c r="I1738" s="1" t="s">
        <v>180</v>
      </c>
      <c r="J1738" s="1" t="s">
        <v>49</v>
      </c>
      <c r="K1738" s="1">
        <v>17406001</v>
      </c>
      <c r="L1738" s="1" t="s">
        <v>50</v>
      </c>
      <c r="M1738" s="1" t="s">
        <v>51</v>
      </c>
      <c r="N1738" s="1" t="s">
        <v>64</v>
      </c>
      <c r="O1738" s="1" t="s">
        <v>65</v>
      </c>
      <c r="P1738" s="1" t="s">
        <v>66</v>
      </c>
      <c r="Q1738" s="1" t="s">
        <v>67</v>
      </c>
      <c r="R1738" s="1" t="s">
        <v>87</v>
      </c>
      <c r="S1738" s="1" t="s">
        <v>88</v>
      </c>
      <c r="T1738" s="2">
        <v>43404</v>
      </c>
      <c r="U1738" s="2">
        <v>43404</v>
      </c>
      <c r="V1738" s="1" t="s">
        <v>52</v>
      </c>
      <c r="W1738" s="3">
        <v>1</v>
      </c>
      <c r="X1738" s="1" t="s">
        <v>53</v>
      </c>
      <c r="Y1738" s="4">
        <v>120000</v>
      </c>
      <c r="Z1738" s="4">
        <v>-14798</v>
      </c>
      <c r="AA1738" s="4">
        <v>0</v>
      </c>
      <c r="AB1738" s="4">
        <v>0</v>
      </c>
      <c r="AC1738" s="4">
        <v>0</v>
      </c>
      <c r="AD1738" s="4">
        <v>120000</v>
      </c>
      <c r="AE1738" s="5">
        <v>1614</v>
      </c>
      <c r="AF1738" s="1" t="s">
        <v>70</v>
      </c>
      <c r="AG1738" s="1" t="s">
        <v>71</v>
      </c>
      <c r="AH1738" s="1" t="s">
        <v>89</v>
      </c>
      <c r="AI1738" s="1" t="s">
        <v>57</v>
      </c>
      <c r="AJ1738" s="5">
        <v>10950</v>
      </c>
      <c r="AK1738" s="4">
        <v>-1247</v>
      </c>
      <c r="AL1738" s="4">
        <v>0</v>
      </c>
      <c r="AM1738" s="4">
        <v>0</v>
      </c>
      <c r="AN1738" s="4">
        <v>0</v>
      </c>
      <c r="AO1738" s="4">
        <v>-16045</v>
      </c>
      <c r="AP1738" s="4">
        <v>-16045</v>
      </c>
      <c r="AQ1738" s="4">
        <v>0</v>
      </c>
      <c r="AR1738" s="4">
        <v>103955</v>
      </c>
      <c r="AS1738" s="1" t="s">
        <v>52</v>
      </c>
      <c r="AT1738" s="9">
        <f t="shared" si="801"/>
        <v>43404</v>
      </c>
      <c r="AU1738" s="9">
        <f t="shared" si="802"/>
        <v>43374</v>
      </c>
      <c r="AV1738" s="9">
        <v>44798</v>
      </c>
      <c r="AW1738" s="11">
        <f t="shared" si="803"/>
        <v>3.8191780821917809</v>
      </c>
      <c r="AX1738">
        <v>10</v>
      </c>
      <c r="AY1738" s="12">
        <v>0.05</v>
      </c>
      <c r="AZ1738">
        <f t="shared" si="804"/>
        <v>9.5000000000000001E-2</v>
      </c>
      <c r="BA1738" s="13">
        <f t="shared" si="805"/>
        <v>120000</v>
      </c>
      <c r="BI1738" s="14">
        <f t="shared" si="807"/>
        <v>103955</v>
      </c>
      <c r="BJ1738" s="14">
        <v>0</v>
      </c>
      <c r="BK1738" s="14">
        <f t="shared" si="808"/>
        <v>103955</v>
      </c>
      <c r="BL1738" s="52">
        <v>0</v>
      </c>
      <c r="BM1738" s="15">
        <f t="shared" si="809"/>
        <v>103955</v>
      </c>
    </row>
    <row r="1739" spans="1:65">
      <c r="A1739" s="8">
        <v>1737</v>
      </c>
      <c r="B1739" s="1" t="s">
        <v>44</v>
      </c>
      <c r="C1739" s="1">
        <v>1500</v>
      </c>
      <c r="D1739" s="1" t="s">
        <v>60</v>
      </c>
      <c r="E1739" s="1">
        <v>150000070</v>
      </c>
      <c r="F1739" s="1" t="s">
        <v>112</v>
      </c>
      <c r="G1739" s="1" t="s">
        <v>116</v>
      </c>
      <c r="H1739" s="1">
        <v>27</v>
      </c>
      <c r="I1739" s="1" t="s">
        <v>180</v>
      </c>
      <c r="J1739" s="1" t="s">
        <v>49</v>
      </c>
      <c r="K1739" s="1">
        <v>17406001</v>
      </c>
      <c r="L1739" s="1" t="s">
        <v>50</v>
      </c>
      <c r="M1739" s="1" t="s">
        <v>51</v>
      </c>
      <c r="N1739" s="1" t="s">
        <v>64</v>
      </c>
      <c r="O1739" s="1" t="s">
        <v>65</v>
      </c>
      <c r="P1739" s="1" t="s">
        <v>66</v>
      </c>
      <c r="Q1739" s="1" t="s">
        <v>67</v>
      </c>
      <c r="R1739" s="1" t="s">
        <v>87</v>
      </c>
      <c r="S1739" s="1" t="s">
        <v>88</v>
      </c>
      <c r="T1739" s="2">
        <v>43404</v>
      </c>
      <c r="U1739" s="2">
        <v>43404</v>
      </c>
      <c r="V1739" s="1" t="s">
        <v>52</v>
      </c>
      <c r="W1739" s="3">
        <v>1</v>
      </c>
      <c r="X1739" s="1" t="s">
        <v>53</v>
      </c>
      <c r="Y1739" s="4">
        <v>4339035</v>
      </c>
      <c r="Z1739" s="4">
        <v>-535070.18000000005</v>
      </c>
      <c r="AA1739" s="4">
        <v>0</v>
      </c>
      <c r="AB1739" s="4">
        <v>0</v>
      </c>
      <c r="AC1739" s="4">
        <v>0</v>
      </c>
      <c r="AD1739" s="4">
        <v>4339035</v>
      </c>
      <c r="AE1739" s="5">
        <v>1614</v>
      </c>
      <c r="AF1739" s="1" t="s">
        <v>70</v>
      </c>
      <c r="AG1739" s="1" t="s">
        <v>71</v>
      </c>
      <c r="AH1739" s="1" t="s">
        <v>89</v>
      </c>
      <c r="AI1739" s="1" t="s">
        <v>57</v>
      </c>
      <c r="AJ1739" s="5">
        <v>10950</v>
      </c>
      <c r="AK1739" s="4">
        <v>-45101</v>
      </c>
      <c r="AL1739" s="4">
        <v>0</v>
      </c>
      <c r="AM1739" s="4">
        <v>0</v>
      </c>
      <c r="AN1739" s="4">
        <v>0</v>
      </c>
      <c r="AO1739" s="4">
        <v>-580171.18000000005</v>
      </c>
      <c r="AP1739" s="4">
        <v>-580171.18000000005</v>
      </c>
      <c r="AQ1739" s="4">
        <v>0</v>
      </c>
      <c r="AR1739" s="4">
        <v>3758863.82</v>
      </c>
      <c r="AS1739" s="1" t="s">
        <v>52</v>
      </c>
      <c r="AT1739" s="9">
        <f t="shared" si="801"/>
        <v>43404</v>
      </c>
      <c r="AU1739" s="9">
        <f t="shared" si="802"/>
        <v>43374</v>
      </c>
      <c r="AV1739" s="9">
        <v>44798</v>
      </c>
      <c r="AW1739" s="11">
        <f t="shared" si="803"/>
        <v>3.8191780821917809</v>
      </c>
      <c r="AX1739">
        <v>10</v>
      </c>
      <c r="AY1739" s="12">
        <v>0.05</v>
      </c>
      <c r="AZ1739">
        <f t="shared" si="804"/>
        <v>9.5000000000000001E-2</v>
      </c>
      <c r="BA1739" s="13">
        <f t="shared" si="805"/>
        <v>4339035</v>
      </c>
      <c r="BB1739" s="16" t="s">
        <v>593</v>
      </c>
      <c r="BC1739" s="16" t="s">
        <v>593</v>
      </c>
      <c r="BD1739" s="16" t="s">
        <v>593</v>
      </c>
      <c r="BE1739" s="16" t="s">
        <v>593</v>
      </c>
      <c r="BF1739" s="16" t="s">
        <v>593</v>
      </c>
      <c r="BG1739" s="16" t="s">
        <v>593</v>
      </c>
      <c r="BH1739" s="16" t="s">
        <v>593</v>
      </c>
      <c r="BI1739" s="14">
        <f t="shared" si="807"/>
        <v>3758863.82</v>
      </c>
      <c r="BJ1739" s="14">
        <v>0</v>
      </c>
      <c r="BK1739" s="14">
        <f t="shared" si="808"/>
        <v>3758863.82</v>
      </c>
      <c r="BL1739" s="52">
        <v>0</v>
      </c>
      <c r="BM1739" s="15">
        <f t="shared" si="809"/>
        <v>3758863.82</v>
      </c>
    </row>
    <row r="1740" spans="1:65">
      <c r="A1740" s="8">
        <v>1738</v>
      </c>
      <c r="B1740" s="1" t="s">
        <v>44</v>
      </c>
      <c r="C1740" s="1">
        <v>1500</v>
      </c>
      <c r="D1740" s="1" t="s">
        <v>60</v>
      </c>
      <c r="E1740" s="1">
        <v>150000071</v>
      </c>
      <c r="F1740" s="1" t="s">
        <v>60</v>
      </c>
      <c r="G1740" s="1" t="s">
        <v>86</v>
      </c>
      <c r="H1740" s="1">
        <v>1</v>
      </c>
      <c r="I1740" s="1" t="s">
        <v>182</v>
      </c>
      <c r="J1740" s="1" t="s">
        <v>49</v>
      </c>
      <c r="K1740" s="1">
        <v>17406001</v>
      </c>
      <c r="L1740" s="1" t="s">
        <v>50</v>
      </c>
      <c r="M1740" s="1" t="s">
        <v>51</v>
      </c>
      <c r="N1740" s="1" t="s">
        <v>64</v>
      </c>
      <c r="O1740" s="1" t="s">
        <v>65</v>
      </c>
      <c r="P1740" s="1" t="s">
        <v>66</v>
      </c>
      <c r="Q1740" s="1" t="s">
        <v>67</v>
      </c>
      <c r="R1740" s="1" t="s">
        <v>87</v>
      </c>
      <c r="S1740" s="1" t="s">
        <v>88</v>
      </c>
      <c r="T1740" s="2">
        <v>43404</v>
      </c>
      <c r="U1740" s="2">
        <v>43404</v>
      </c>
      <c r="V1740" s="1" t="s">
        <v>52</v>
      </c>
      <c r="W1740" s="3">
        <v>1</v>
      </c>
      <c r="X1740" s="1" t="s">
        <v>53</v>
      </c>
      <c r="Y1740" s="4">
        <v>892500</v>
      </c>
      <c r="Z1740" s="4">
        <v>-110059</v>
      </c>
      <c r="AA1740" s="4">
        <v>0</v>
      </c>
      <c r="AB1740" s="4">
        <v>0</v>
      </c>
      <c r="AC1740" s="4">
        <v>0</v>
      </c>
      <c r="AD1740" s="4">
        <v>892500</v>
      </c>
      <c r="AE1740" s="5">
        <v>1614</v>
      </c>
      <c r="AF1740" s="1" t="s">
        <v>70</v>
      </c>
      <c r="AG1740" s="1" t="s">
        <v>71</v>
      </c>
      <c r="AH1740" s="1" t="s">
        <v>89</v>
      </c>
      <c r="AI1740" s="1" t="s">
        <v>57</v>
      </c>
      <c r="AJ1740" s="5">
        <v>10950</v>
      </c>
      <c r="AK1740" s="4">
        <v>-9277</v>
      </c>
      <c r="AL1740" s="4">
        <v>0</v>
      </c>
      <c r="AM1740" s="4">
        <v>0</v>
      </c>
      <c r="AN1740" s="4">
        <v>0</v>
      </c>
      <c r="AO1740" s="4">
        <v>-119336</v>
      </c>
      <c r="AP1740" s="4">
        <v>-119336</v>
      </c>
      <c r="AQ1740" s="4">
        <v>0</v>
      </c>
      <c r="AR1740" s="4">
        <v>773164</v>
      </c>
      <c r="AS1740" s="1" t="s">
        <v>52</v>
      </c>
      <c r="AT1740" s="9">
        <f t="shared" si="801"/>
        <v>43404</v>
      </c>
      <c r="AU1740" s="9">
        <f t="shared" si="802"/>
        <v>43374</v>
      </c>
      <c r="AV1740" s="9">
        <v>44798</v>
      </c>
      <c r="AW1740" s="11">
        <f t="shared" si="803"/>
        <v>3.8191780821917809</v>
      </c>
      <c r="AX1740">
        <v>10</v>
      </c>
      <c r="AY1740" s="12">
        <v>0.05</v>
      </c>
      <c r="AZ1740">
        <f t="shared" si="804"/>
        <v>9.5000000000000001E-2</v>
      </c>
      <c r="BA1740" s="13">
        <f t="shared" si="805"/>
        <v>892500</v>
      </c>
      <c r="BB1740" s="17" t="s">
        <v>1853</v>
      </c>
      <c r="BC1740">
        <f>MATCH(BB1740,MONTHLY_INDEX!$A:$A,0)</f>
        <v>630</v>
      </c>
      <c r="BD1740">
        <f>MATCH(AU1740,MONTHLY_INDEX!$1:$1,0)</f>
        <v>82</v>
      </c>
      <c r="BE1740">
        <f>INDEX(MONTHLY_INDEX!$1:$1048576,Final!BC1740,Final!BD1740)</f>
        <v>115.8</v>
      </c>
      <c r="BF1740">
        <f>MATCH($BF$1,MONTHLY_INDEX!$1:$1,0)</f>
        <v>127</v>
      </c>
      <c r="BG1740">
        <f>INDEX(MONTHLY_INDEX!$1:$1048576,Final!BC1740,Final!BF1740)</f>
        <v>151.1</v>
      </c>
      <c r="BH1740" s="23">
        <f t="shared" ref="BH1740:BH1757" si="810">(BG1740-BE1740)/BE1740</f>
        <v>0.30483592400690845</v>
      </c>
      <c r="BI1740" s="14">
        <f t="shared" ref="BI1740:BI1757" si="811">(1+BH1740)*BA1740</f>
        <v>1164566.0621761659</v>
      </c>
      <c r="BJ1740" s="14">
        <f t="shared" ref="BJ1740:BJ1757" si="812">BI1740*AZ1740*AW1740</f>
        <v>422530.09209312231</v>
      </c>
      <c r="BK1740" s="15">
        <f t="shared" si="806"/>
        <v>742035.97008304356</v>
      </c>
      <c r="BL1740" s="52">
        <v>0</v>
      </c>
      <c r="BM1740" s="15">
        <f t="shared" ref="BM1740:BM1757" si="813">MAX((1-BL1740)*BK1740,BI1740*AY1740)</f>
        <v>742035.97008304356</v>
      </c>
    </row>
    <row r="1741" spans="1:65">
      <c r="A1741" s="8">
        <v>1739</v>
      </c>
      <c r="B1741" s="1" t="s">
        <v>44</v>
      </c>
      <c r="C1741" s="1">
        <v>1500</v>
      </c>
      <c r="D1741" s="1" t="s">
        <v>60</v>
      </c>
      <c r="E1741" s="1">
        <v>150000071</v>
      </c>
      <c r="F1741" s="1" t="s">
        <v>60</v>
      </c>
      <c r="G1741" s="1" t="s">
        <v>90</v>
      </c>
      <c r="H1741" s="1">
        <v>2</v>
      </c>
      <c r="I1741" s="1" t="s">
        <v>182</v>
      </c>
      <c r="J1741" s="1" t="s">
        <v>49</v>
      </c>
      <c r="K1741" s="1">
        <v>17406001</v>
      </c>
      <c r="L1741" s="1" t="s">
        <v>50</v>
      </c>
      <c r="M1741" s="1" t="s">
        <v>51</v>
      </c>
      <c r="N1741" s="1" t="s">
        <v>64</v>
      </c>
      <c r="O1741" s="1" t="s">
        <v>65</v>
      </c>
      <c r="P1741" s="1" t="s">
        <v>66</v>
      </c>
      <c r="Q1741" s="1" t="s">
        <v>67</v>
      </c>
      <c r="R1741" s="1" t="s">
        <v>87</v>
      </c>
      <c r="S1741" s="1" t="s">
        <v>88</v>
      </c>
      <c r="T1741" s="2">
        <v>43404</v>
      </c>
      <c r="U1741" s="2">
        <v>43404</v>
      </c>
      <c r="V1741" s="1" t="s">
        <v>52</v>
      </c>
      <c r="W1741" s="3">
        <v>1</v>
      </c>
      <c r="X1741" s="1" t="s">
        <v>53</v>
      </c>
      <c r="Y1741" s="4">
        <v>472500</v>
      </c>
      <c r="Z1741" s="4">
        <v>-58266</v>
      </c>
      <c r="AA1741" s="4">
        <v>0</v>
      </c>
      <c r="AB1741" s="4">
        <v>0</v>
      </c>
      <c r="AC1741" s="4">
        <v>0</v>
      </c>
      <c r="AD1741" s="4">
        <v>472500</v>
      </c>
      <c r="AE1741" s="5">
        <v>1614</v>
      </c>
      <c r="AF1741" s="1" t="s">
        <v>70</v>
      </c>
      <c r="AG1741" s="1" t="s">
        <v>71</v>
      </c>
      <c r="AH1741" s="1" t="s">
        <v>89</v>
      </c>
      <c r="AI1741" s="1" t="s">
        <v>57</v>
      </c>
      <c r="AJ1741" s="5">
        <v>10950</v>
      </c>
      <c r="AK1741" s="4">
        <v>-4911</v>
      </c>
      <c r="AL1741" s="4">
        <v>0</v>
      </c>
      <c r="AM1741" s="4">
        <v>0</v>
      </c>
      <c r="AN1741" s="4">
        <v>0</v>
      </c>
      <c r="AO1741" s="4">
        <v>-63177</v>
      </c>
      <c r="AP1741" s="4">
        <v>-63177</v>
      </c>
      <c r="AQ1741" s="4">
        <v>0</v>
      </c>
      <c r="AR1741" s="4">
        <v>409323</v>
      </c>
      <c r="AS1741" s="1" t="s">
        <v>52</v>
      </c>
      <c r="AT1741" s="9">
        <f t="shared" si="801"/>
        <v>43404</v>
      </c>
      <c r="AU1741" s="9">
        <f t="shared" si="802"/>
        <v>43374</v>
      </c>
      <c r="AV1741" s="9">
        <v>44798</v>
      </c>
      <c r="AW1741" s="11">
        <f t="shared" si="803"/>
        <v>3.8191780821917809</v>
      </c>
      <c r="AX1741">
        <v>10</v>
      </c>
      <c r="AY1741" s="12">
        <v>0.05</v>
      </c>
      <c r="AZ1741">
        <f t="shared" si="804"/>
        <v>9.5000000000000001E-2</v>
      </c>
      <c r="BA1741" s="13">
        <f t="shared" si="805"/>
        <v>472500</v>
      </c>
      <c r="BB1741" s="17" t="s">
        <v>2189</v>
      </c>
      <c r="BC1741">
        <f>MATCH(BB1741,MONTHLY_INDEX!$A:$A,0)</f>
        <v>798</v>
      </c>
      <c r="BD1741">
        <f>MATCH(AU1741,MONTHLY_INDEX!$1:$1,0)</f>
        <v>82</v>
      </c>
      <c r="BE1741">
        <f>INDEX(MONTHLY_INDEX!$1:$1048576,Final!BC1741,Final!BD1741)</f>
        <v>96</v>
      </c>
      <c r="BF1741">
        <f>MATCH($BF$1,MONTHLY_INDEX!$1:$1,0)</f>
        <v>127</v>
      </c>
      <c r="BG1741">
        <f>INDEX(MONTHLY_INDEX!$1:$1048576,Final!BC1741,Final!BF1741)</f>
        <v>95.3</v>
      </c>
      <c r="BH1741" s="23">
        <f t="shared" si="810"/>
        <v>-7.2916666666666963E-3</v>
      </c>
      <c r="BI1741" s="14">
        <f t="shared" si="811"/>
        <v>469054.6875</v>
      </c>
      <c r="BJ1741" s="14">
        <f t="shared" si="812"/>
        <v>170183.32127568492</v>
      </c>
      <c r="BK1741" s="15">
        <f t="shared" si="806"/>
        <v>298871.36622431508</v>
      </c>
      <c r="BL1741" s="52">
        <v>0</v>
      </c>
      <c r="BM1741" s="15">
        <f t="shared" si="813"/>
        <v>298871.36622431508</v>
      </c>
    </row>
    <row r="1742" spans="1:65">
      <c r="A1742" s="8">
        <v>1740</v>
      </c>
      <c r="B1742" s="1" t="s">
        <v>44</v>
      </c>
      <c r="C1742" s="1">
        <v>1500</v>
      </c>
      <c r="D1742" s="1" t="s">
        <v>60</v>
      </c>
      <c r="E1742" s="1">
        <v>150000071</v>
      </c>
      <c r="F1742" s="1" t="s">
        <v>60</v>
      </c>
      <c r="G1742" s="1" t="s">
        <v>91</v>
      </c>
      <c r="H1742" s="1">
        <v>3</v>
      </c>
      <c r="I1742" s="1" t="s">
        <v>182</v>
      </c>
      <c r="J1742" s="1" t="s">
        <v>49</v>
      </c>
      <c r="K1742" s="1">
        <v>17406001</v>
      </c>
      <c r="L1742" s="1" t="s">
        <v>50</v>
      </c>
      <c r="M1742" s="1" t="s">
        <v>51</v>
      </c>
      <c r="N1742" s="1" t="s">
        <v>64</v>
      </c>
      <c r="O1742" s="1" t="s">
        <v>65</v>
      </c>
      <c r="P1742" s="1" t="s">
        <v>66</v>
      </c>
      <c r="Q1742" s="1" t="s">
        <v>67</v>
      </c>
      <c r="R1742" s="1" t="s">
        <v>87</v>
      </c>
      <c r="S1742" s="1" t="s">
        <v>88</v>
      </c>
      <c r="T1742" s="2">
        <v>43404</v>
      </c>
      <c r="U1742" s="2">
        <v>43404</v>
      </c>
      <c r="V1742" s="1" t="s">
        <v>52</v>
      </c>
      <c r="W1742" s="3">
        <v>1</v>
      </c>
      <c r="X1742" s="1" t="s">
        <v>53</v>
      </c>
      <c r="Y1742" s="4">
        <v>637760</v>
      </c>
      <c r="Z1742" s="4">
        <v>-78645</v>
      </c>
      <c r="AA1742" s="4">
        <v>0</v>
      </c>
      <c r="AB1742" s="4">
        <v>0</v>
      </c>
      <c r="AC1742" s="4">
        <v>0</v>
      </c>
      <c r="AD1742" s="4">
        <v>637760</v>
      </c>
      <c r="AE1742" s="5">
        <v>1614</v>
      </c>
      <c r="AF1742" s="1" t="s">
        <v>70</v>
      </c>
      <c r="AG1742" s="1" t="s">
        <v>71</v>
      </c>
      <c r="AH1742" s="1" t="s">
        <v>89</v>
      </c>
      <c r="AI1742" s="1" t="s">
        <v>57</v>
      </c>
      <c r="AJ1742" s="5">
        <v>10950</v>
      </c>
      <c r="AK1742" s="4">
        <v>-6629</v>
      </c>
      <c r="AL1742" s="4">
        <v>0</v>
      </c>
      <c r="AM1742" s="4">
        <v>0</v>
      </c>
      <c r="AN1742" s="4">
        <v>0</v>
      </c>
      <c r="AO1742" s="4">
        <v>-85274</v>
      </c>
      <c r="AP1742" s="4">
        <v>-85274</v>
      </c>
      <c r="AQ1742" s="4">
        <v>0</v>
      </c>
      <c r="AR1742" s="4">
        <v>552486</v>
      </c>
      <c r="AS1742" s="1" t="s">
        <v>52</v>
      </c>
      <c r="AT1742" s="9">
        <f t="shared" si="801"/>
        <v>43404</v>
      </c>
      <c r="AU1742" s="9">
        <f t="shared" si="802"/>
        <v>43374</v>
      </c>
      <c r="AV1742" s="9">
        <v>44798</v>
      </c>
      <c r="AW1742" s="11">
        <f t="shared" si="803"/>
        <v>3.8191780821917809</v>
      </c>
      <c r="AX1742">
        <v>10</v>
      </c>
      <c r="AY1742" s="12">
        <v>0.05</v>
      </c>
      <c r="AZ1742">
        <f t="shared" si="804"/>
        <v>9.5000000000000001E-2</v>
      </c>
      <c r="BA1742" s="13">
        <f t="shared" si="805"/>
        <v>637760</v>
      </c>
      <c r="BB1742" s="17" t="s">
        <v>2189</v>
      </c>
      <c r="BC1742">
        <f>MATCH(BB1742,MONTHLY_INDEX!$A:$A,0)</f>
        <v>798</v>
      </c>
      <c r="BD1742">
        <f>MATCH(AU1742,MONTHLY_INDEX!$1:$1,0)</f>
        <v>82</v>
      </c>
      <c r="BE1742">
        <f>INDEX(MONTHLY_INDEX!$1:$1048576,Final!BC1742,Final!BD1742)</f>
        <v>96</v>
      </c>
      <c r="BF1742">
        <f>MATCH($BF$1,MONTHLY_INDEX!$1:$1,0)</f>
        <v>127</v>
      </c>
      <c r="BG1742">
        <f>INDEX(MONTHLY_INDEX!$1:$1048576,Final!BC1742,Final!BF1742)</f>
        <v>95.3</v>
      </c>
      <c r="BH1742" s="23">
        <f t="shared" si="810"/>
        <v>-7.2916666666666963E-3</v>
      </c>
      <c r="BI1742" s="14">
        <f t="shared" si="811"/>
        <v>633109.66666666663</v>
      </c>
      <c r="BJ1742" s="14">
        <f t="shared" si="812"/>
        <v>229706.06344292234</v>
      </c>
      <c r="BK1742" s="15">
        <f t="shared" si="806"/>
        <v>403403.60322374431</v>
      </c>
      <c r="BL1742" s="52">
        <v>0</v>
      </c>
      <c r="BM1742" s="15">
        <f t="shared" si="813"/>
        <v>403403.60322374431</v>
      </c>
    </row>
    <row r="1743" spans="1:65">
      <c r="A1743" s="8">
        <v>1741</v>
      </c>
      <c r="B1743" s="1" t="s">
        <v>44</v>
      </c>
      <c r="C1743" s="1">
        <v>1500</v>
      </c>
      <c r="D1743" s="1" t="s">
        <v>60</v>
      </c>
      <c r="E1743" s="1">
        <v>150000071</v>
      </c>
      <c r="F1743" s="1" t="s">
        <v>60</v>
      </c>
      <c r="G1743" s="1" t="s">
        <v>92</v>
      </c>
      <c r="H1743" s="1">
        <v>4</v>
      </c>
      <c r="I1743" s="1" t="s">
        <v>182</v>
      </c>
      <c r="J1743" s="1" t="s">
        <v>49</v>
      </c>
      <c r="K1743" s="1">
        <v>17406001</v>
      </c>
      <c r="L1743" s="1" t="s">
        <v>50</v>
      </c>
      <c r="M1743" s="1" t="s">
        <v>51</v>
      </c>
      <c r="N1743" s="1" t="s">
        <v>64</v>
      </c>
      <c r="O1743" s="1" t="s">
        <v>65</v>
      </c>
      <c r="P1743" s="1" t="s">
        <v>66</v>
      </c>
      <c r="Q1743" s="1" t="s">
        <v>67</v>
      </c>
      <c r="R1743" s="1" t="s">
        <v>87</v>
      </c>
      <c r="S1743" s="1" t="s">
        <v>88</v>
      </c>
      <c r="T1743" s="2">
        <v>43404</v>
      </c>
      <c r="U1743" s="2">
        <v>43404</v>
      </c>
      <c r="V1743" s="1" t="s">
        <v>52</v>
      </c>
      <c r="W1743" s="3">
        <v>1</v>
      </c>
      <c r="X1743" s="1" t="s">
        <v>53</v>
      </c>
      <c r="Y1743" s="4">
        <v>21044329</v>
      </c>
      <c r="Z1743" s="4">
        <v>-2595103</v>
      </c>
      <c r="AA1743" s="4">
        <v>0</v>
      </c>
      <c r="AB1743" s="4">
        <v>0</v>
      </c>
      <c r="AC1743" s="4">
        <v>0</v>
      </c>
      <c r="AD1743" s="4">
        <v>21044329</v>
      </c>
      <c r="AE1743" s="5">
        <v>1614</v>
      </c>
      <c r="AF1743" s="1" t="s">
        <v>70</v>
      </c>
      <c r="AG1743" s="1" t="s">
        <v>71</v>
      </c>
      <c r="AH1743" s="1" t="s">
        <v>89</v>
      </c>
      <c r="AI1743" s="1" t="s">
        <v>57</v>
      </c>
      <c r="AJ1743" s="5">
        <v>10950</v>
      </c>
      <c r="AK1743" s="4">
        <v>-218740</v>
      </c>
      <c r="AL1743" s="4">
        <v>0</v>
      </c>
      <c r="AM1743" s="4">
        <v>0</v>
      </c>
      <c r="AN1743" s="4">
        <v>0</v>
      </c>
      <c r="AO1743" s="4">
        <v>-2813843</v>
      </c>
      <c r="AP1743" s="4">
        <v>-2813843</v>
      </c>
      <c r="AQ1743" s="4">
        <v>0</v>
      </c>
      <c r="AR1743" s="4">
        <v>18230486</v>
      </c>
      <c r="AS1743" s="1" t="s">
        <v>52</v>
      </c>
      <c r="AT1743" s="9">
        <f t="shared" si="801"/>
        <v>43404</v>
      </c>
      <c r="AU1743" s="9">
        <f t="shared" si="802"/>
        <v>43374</v>
      </c>
      <c r="AV1743" s="9">
        <v>44798</v>
      </c>
      <c r="AW1743" s="11">
        <f t="shared" si="803"/>
        <v>3.8191780821917809</v>
      </c>
      <c r="AX1743">
        <v>25</v>
      </c>
      <c r="AY1743" s="12">
        <v>0.05</v>
      </c>
      <c r="AZ1743">
        <f t="shared" si="804"/>
        <v>3.7999999999999999E-2</v>
      </c>
      <c r="BA1743" s="13">
        <f t="shared" si="805"/>
        <v>21044329</v>
      </c>
      <c r="BB1743" s="17" t="s">
        <v>2189</v>
      </c>
      <c r="BC1743">
        <f>MATCH(BB1743,MONTHLY_INDEX!$A:$A,0)</f>
        <v>798</v>
      </c>
      <c r="BD1743">
        <f>MATCH(AU1743,MONTHLY_INDEX!$1:$1,0)</f>
        <v>82</v>
      </c>
      <c r="BE1743">
        <f>INDEX(MONTHLY_INDEX!$1:$1048576,Final!BC1743,Final!BD1743)</f>
        <v>96</v>
      </c>
      <c r="BF1743">
        <f>MATCH($BF$1,MONTHLY_INDEX!$1:$1,0)</f>
        <v>127</v>
      </c>
      <c r="BG1743">
        <f>INDEX(MONTHLY_INDEX!$1:$1048576,Final!BC1743,Final!BF1743)</f>
        <v>95.3</v>
      </c>
      <c r="BH1743" s="23">
        <f t="shared" si="810"/>
        <v>-7.2916666666666963E-3</v>
      </c>
      <c r="BI1743" s="14">
        <f t="shared" si="811"/>
        <v>20890880.767708331</v>
      </c>
      <c r="BJ1743" s="14">
        <f t="shared" si="812"/>
        <v>3031867.7699371115</v>
      </c>
      <c r="BK1743" s="15">
        <f t="shared" si="806"/>
        <v>17859012.997771218</v>
      </c>
      <c r="BL1743" s="52">
        <v>0</v>
      </c>
      <c r="BM1743" s="15">
        <f t="shared" si="813"/>
        <v>17859012.997771218</v>
      </c>
    </row>
    <row r="1744" spans="1:65">
      <c r="A1744" s="8">
        <v>1742</v>
      </c>
      <c r="B1744" s="1" t="s">
        <v>44</v>
      </c>
      <c r="C1744" s="1">
        <v>1500</v>
      </c>
      <c r="D1744" s="1" t="s">
        <v>60</v>
      </c>
      <c r="E1744" s="1">
        <v>150000071</v>
      </c>
      <c r="F1744" s="1" t="s">
        <v>60</v>
      </c>
      <c r="G1744" s="1" t="s">
        <v>93</v>
      </c>
      <c r="H1744" s="1">
        <v>5</v>
      </c>
      <c r="I1744" s="1" t="s">
        <v>182</v>
      </c>
      <c r="J1744" s="1" t="s">
        <v>49</v>
      </c>
      <c r="K1744" s="1">
        <v>17406001</v>
      </c>
      <c r="L1744" s="1" t="s">
        <v>50</v>
      </c>
      <c r="M1744" s="1" t="s">
        <v>51</v>
      </c>
      <c r="N1744" s="1" t="s">
        <v>64</v>
      </c>
      <c r="O1744" s="1" t="s">
        <v>65</v>
      </c>
      <c r="P1744" s="1" t="s">
        <v>66</v>
      </c>
      <c r="Q1744" s="1" t="s">
        <v>67</v>
      </c>
      <c r="R1744" s="1" t="s">
        <v>87</v>
      </c>
      <c r="S1744" s="1" t="s">
        <v>88</v>
      </c>
      <c r="T1744" s="2">
        <v>43404</v>
      </c>
      <c r="U1744" s="2">
        <v>43404</v>
      </c>
      <c r="V1744" s="1" t="s">
        <v>52</v>
      </c>
      <c r="W1744" s="3">
        <v>1</v>
      </c>
      <c r="X1744" s="1" t="s">
        <v>53</v>
      </c>
      <c r="Y1744" s="4">
        <v>969266</v>
      </c>
      <c r="Z1744" s="4">
        <v>-119526</v>
      </c>
      <c r="AA1744" s="4">
        <v>0</v>
      </c>
      <c r="AB1744" s="4">
        <v>0</v>
      </c>
      <c r="AC1744" s="4">
        <v>0</v>
      </c>
      <c r="AD1744" s="4">
        <v>969266</v>
      </c>
      <c r="AE1744" s="5">
        <v>1614</v>
      </c>
      <c r="AF1744" s="1" t="s">
        <v>70</v>
      </c>
      <c r="AG1744" s="1" t="s">
        <v>71</v>
      </c>
      <c r="AH1744" s="1" t="s">
        <v>89</v>
      </c>
      <c r="AI1744" s="1" t="s">
        <v>57</v>
      </c>
      <c r="AJ1744" s="5">
        <v>10950</v>
      </c>
      <c r="AK1744" s="4">
        <v>-10075</v>
      </c>
      <c r="AL1744" s="4">
        <v>0</v>
      </c>
      <c r="AM1744" s="4">
        <v>0</v>
      </c>
      <c r="AN1744" s="4">
        <v>0</v>
      </c>
      <c r="AO1744" s="4">
        <v>-129601</v>
      </c>
      <c r="AP1744" s="4">
        <v>-129601</v>
      </c>
      <c r="AQ1744" s="4">
        <v>0</v>
      </c>
      <c r="AR1744" s="4">
        <v>839665</v>
      </c>
      <c r="AS1744" s="1" t="s">
        <v>52</v>
      </c>
      <c r="AT1744" s="9">
        <f t="shared" si="801"/>
        <v>43404</v>
      </c>
      <c r="AU1744" s="9">
        <f t="shared" si="802"/>
        <v>43374</v>
      </c>
      <c r="AV1744" s="9">
        <v>44798</v>
      </c>
      <c r="AW1744" s="11">
        <f t="shared" si="803"/>
        <v>3.8191780821917809</v>
      </c>
      <c r="AX1744">
        <v>25</v>
      </c>
      <c r="AY1744" s="12">
        <v>0.05</v>
      </c>
      <c r="AZ1744">
        <f t="shared" si="804"/>
        <v>3.7999999999999999E-2</v>
      </c>
      <c r="BA1744" s="13">
        <f t="shared" si="805"/>
        <v>969266</v>
      </c>
      <c r="BB1744" s="17" t="s">
        <v>2083</v>
      </c>
      <c r="BC1744">
        <f>MATCH(BB1744,MONTHLY_INDEX!$A:$A,0)</f>
        <v>745</v>
      </c>
      <c r="BD1744">
        <f>MATCH(AU1744,MONTHLY_INDEX!$1:$1,0)</f>
        <v>82</v>
      </c>
      <c r="BE1744">
        <f>INDEX(MONTHLY_INDEX!$1:$1048576,Final!BC1744,Final!BD1744)</f>
        <v>107.7</v>
      </c>
      <c r="BF1744">
        <f>MATCH($BF$1,MONTHLY_INDEX!$1:$1,0)</f>
        <v>127</v>
      </c>
      <c r="BG1744">
        <f>INDEX(MONTHLY_INDEX!$1:$1048576,Final!BC1744,Final!BF1744)</f>
        <v>115.4</v>
      </c>
      <c r="BH1744" s="23">
        <f t="shared" si="810"/>
        <v>7.1494893221912742E-2</v>
      </c>
      <c r="BI1744" s="14">
        <f t="shared" si="811"/>
        <v>1038563.5691736306</v>
      </c>
      <c r="BJ1744" s="14">
        <f t="shared" si="812"/>
        <v>150725.4503733303</v>
      </c>
      <c r="BK1744" s="15">
        <f t="shared" si="806"/>
        <v>887838.11880030029</v>
      </c>
      <c r="BL1744" s="52">
        <v>0</v>
      </c>
      <c r="BM1744" s="15">
        <f t="shared" si="813"/>
        <v>887838.11880030029</v>
      </c>
    </row>
    <row r="1745" spans="1:65">
      <c r="A1745" s="8">
        <v>1743</v>
      </c>
      <c r="B1745" s="1" t="s">
        <v>44</v>
      </c>
      <c r="C1745" s="1">
        <v>1500</v>
      </c>
      <c r="D1745" s="1" t="s">
        <v>60</v>
      </c>
      <c r="E1745" s="1">
        <v>150000071</v>
      </c>
      <c r="F1745" s="1" t="s">
        <v>60</v>
      </c>
      <c r="G1745" s="1" t="s">
        <v>94</v>
      </c>
      <c r="H1745" s="1">
        <v>6</v>
      </c>
      <c r="I1745" s="1" t="s">
        <v>182</v>
      </c>
      <c r="J1745" s="1" t="s">
        <v>49</v>
      </c>
      <c r="K1745" s="1">
        <v>17406001</v>
      </c>
      <c r="L1745" s="1" t="s">
        <v>50</v>
      </c>
      <c r="M1745" s="1" t="s">
        <v>51</v>
      </c>
      <c r="N1745" s="1" t="s">
        <v>64</v>
      </c>
      <c r="O1745" s="1" t="s">
        <v>65</v>
      </c>
      <c r="P1745" s="1" t="s">
        <v>66</v>
      </c>
      <c r="Q1745" s="1" t="s">
        <v>67</v>
      </c>
      <c r="R1745" s="1" t="s">
        <v>87</v>
      </c>
      <c r="S1745" s="1" t="s">
        <v>88</v>
      </c>
      <c r="T1745" s="2">
        <v>43404</v>
      </c>
      <c r="U1745" s="2">
        <v>43404</v>
      </c>
      <c r="V1745" s="1" t="s">
        <v>52</v>
      </c>
      <c r="W1745" s="3">
        <v>1</v>
      </c>
      <c r="X1745" s="1" t="s">
        <v>53</v>
      </c>
      <c r="Y1745" s="4">
        <v>735000</v>
      </c>
      <c r="Z1745" s="4">
        <v>-90636</v>
      </c>
      <c r="AA1745" s="4">
        <v>0</v>
      </c>
      <c r="AB1745" s="4">
        <v>0</v>
      </c>
      <c r="AC1745" s="4">
        <v>0</v>
      </c>
      <c r="AD1745" s="4">
        <v>735000</v>
      </c>
      <c r="AE1745" s="5">
        <v>1614</v>
      </c>
      <c r="AF1745" s="1" t="s">
        <v>70</v>
      </c>
      <c r="AG1745" s="1" t="s">
        <v>71</v>
      </c>
      <c r="AH1745" s="1" t="s">
        <v>89</v>
      </c>
      <c r="AI1745" s="1" t="s">
        <v>57</v>
      </c>
      <c r="AJ1745" s="5">
        <v>10950</v>
      </c>
      <c r="AK1745" s="4">
        <v>-7640</v>
      </c>
      <c r="AL1745" s="4">
        <v>0</v>
      </c>
      <c r="AM1745" s="4">
        <v>0</v>
      </c>
      <c r="AN1745" s="4">
        <v>0</v>
      </c>
      <c r="AO1745" s="4">
        <v>-98276</v>
      </c>
      <c r="AP1745" s="4">
        <v>-98276</v>
      </c>
      <c r="AQ1745" s="4">
        <v>0</v>
      </c>
      <c r="AR1745" s="4">
        <v>636724</v>
      </c>
      <c r="AS1745" s="1" t="s">
        <v>52</v>
      </c>
      <c r="AT1745" s="9">
        <f t="shared" si="801"/>
        <v>43404</v>
      </c>
      <c r="AU1745" s="9">
        <f t="shared" si="802"/>
        <v>43374</v>
      </c>
      <c r="AV1745" s="9">
        <v>44798</v>
      </c>
      <c r="AW1745" s="11">
        <f t="shared" si="803"/>
        <v>3.8191780821917809</v>
      </c>
      <c r="AX1745">
        <v>10</v>
      </c>
      <c r="AY1745" s="12">
        <v>0.05</v>
      </c>
      <c r="AZ1745">
        <f t="shared" si="804"/>
        <v>9.5000000000000001E-2</v>
      </c>
      <c r="BA1745" s="13">
        <f t="shared" si="805"/>
        <v>735000</v>
      </c>
      <c r="BB1745" s="17" t="s">
        <v>1853</v>
      </c>
      <c r="BC1745">
        <f>MATCH(BB1745,MONTHLY_INDEX!$A:$A,0)</f>
        <v>630</v>
      </c>
      <c r="BD1745">
        <f>MATCH(AU1745,MONTHLY_INDEX!$1:$1,0)</f>
        <v>82</v>
      </c>
      <c r="BE1745">
        <f>INDEX(MONTHLY_INDEX!$1:$1048576,Final!BC1745,Final!BD1745)</f>
        <v>115.8</v>
      </c>
      <c r="BF1745">
        <f>MATCH($BF$1,MONTHLY_INDEX!$1:$1,0)</f>
        <v>127</v>
      </c>
      <c r="BG1745">
        <f>INDEX(MONTHLY_INDEX!$1:$1048576,Final!BC1745,Final!BF1745)</f>
        <v>151.1</v>
      </c>
      <c r="BH1745" s="23">
        <f t="shared" si="810"/>
        <v>0.30483592400690845</v>
      </c>
      <c r="BI1745" s="14">
        <f t="shared" si="811"/>
        <v>959054.4041450778</v>
      </c>
      <c r="BJ1745" s="14">
        <f t="shared" si="812"/>
        <v>347965.9581943361</v>
      </c>
      <c r="BK1745" s="15">
        <f t="shared" si="806"/>
        <v>611088.44595074165</v>
      </c>
      <c r="BL1745" s="52">
        <v>0</v>
      </c>
      <c r="BM1745" s="15">
        <f t="shared" si="813"/>
        <v>611088.44595074165</v>
      </c>
    </row>
    <row r="1746" spans="1:65">
      <c r="A1746" s="8">
        <v>1744</v>
      </c>
      <c r="B1746" s="1" t="s">
        <v>44</v>
      </c>
      <c r="C1746" s="1">
        <v>1500</v>
      </c>
      <c r="D1746" s="1" t="s">
        <v>60</v>
      </c>
      <c r="E1746" s="1">
        <v>150000071</v>
      </c>
      <c r="F1746" s="1" t="s">
        <v>60</v>
      </c>
      <c r="G1746" s="1" t="s">
        <v>95</v>
      </c>
      <c r="H1746" s="1">
        <v>7</v>
      </c>
      <c r="I1746" s="1" t="s">
        <v>182</v>
      </c>
      <c r="J1746" s="1" t="s">
        <v>49</v>
      </c>
      <c r="K1746" s="1">
        <v>17406001</v>
      </c>
      <c r="L1746" s="1" t="s">
        <v>50</v>
      </c>
      <c r="M1746" s="1" t="s">
        <v>51</v>
      </c>
      <c r="N1746" s="1" t="s">
        <v>64</v>
      </c>
      <c r="O1746" s="1" t="s">
        <v>65</v>
      </c>
      <c r="P1746" s="1" t="s">
        <v>66</v>
      </c>
      <c r="Q1746" s="1" t="s">
        <v>67</v>
      </c>
      <c r="R1746" s="1" t="s">
        <v>87</v>
      </c>
      <c r="S1746" s="1" t="s">
        <v>88</v>
      </c>
      <c r="T1746" s="2">
        <v>43404</v>
      </c>
      <c r="U1746" s="2">
        <v>43404</v>
      </c>
      <c r="V1746" s="1" t="s">
        <v>52</v>
      </c>
      <c r="W1746" s="3">
        <v>1</v>
      </c>
      <c r="X1746" s="1" t="s">
        <v>53</v>
      </c>
      <c r="Y1746" s="4">
        <v>126000</v>
      </c>
      <c r="Z1746" s="4">
        <v>-15537</v>
      </c>
      <c r="AA1746" s="4">
        <v>0</v>
      </c>
      <c r="AB1746" s="4">
        <v>0</v>
      </c>
      <c r="AC1746" s="4">
        <v>0</v>
      </c>
      <c r="AD1746" s="4">
        <v>126000</v>
      </c>
      <c r="AE1746" s="5">
        <v>1614</v>
      </c>
      <c r="AF1746" s="1" t="s">
        <v>70</v>
      </c>
      <c r="AG1746" s="1" t="s">
        <v>71</v>
      </c>
      <c r="AH1746" s="1" t="s">
        <v>89</v>
      </c>
      <c r="AI1746" s="1" t="s">
        <v>57</v>
      </c>
      <c r="AJ1746" s="5">
        <v>10950</v>
      </c>
      <c r="AK1746" s="4">
        <v>-1310</v>
      </c>
      <c r="AL1746" s="4">
        <v>0</v>
      </c>
      <c r="AM1746" s="4">
        <v>0</v>
      </c>
      <c r="AN1746" s="4">
        <v>0</v>
      </c>
      <c r="AO1746" s="4">
        <v>-16847</v>
      </c>
      <c r="AP1746" s="4">
        <v>-16847</v>
      </c>
      <c r="AQ1746" s="4">
        <v>0</v>
      </c>
      <c r="AR1746" s="4">
        <v>109153</v>
      </c>
      <c r="AS1746" s="1" t="s">
        <v>52</v>
      </c>
      <c r="AT1746" s="9">
        <f t="shared" si="801"/>
        <v>43404</v>
      </c>
      <c r="AU1746" s="9">
        <f t="shared" si="802"/>
        <v>43374</v>
      </c>
      <c r="AV1746" s="9">
        <v>44798</v>
      </c>
      <c r="AW1746" s="11">
        <f t="shared" si="803"/>
        <v>3.8191780821917809</v>
      </c>
      <c r="AX1746">
        <v>25</v>
      </c>
      <c r="AY1746" s="12">
        <v>0.05</v>
      </c>
      <c r="AZ1746">
        <f t="shared" si="804"/>
        <v>3.7999999999999999E-2</v>
      </c>
      <c r="BA1746" s="13">
        <f t="shared" si="805"/>
        <v>126000</v>
      </c>
      <c r="BB1746" s="17" t="s">
        <v>2189</v>
      </c>
      <c r="BC1746">
        <f>MATCH(BB1746,MONTHLY_INDEX!$A:$A,0)</f>
        <v>798</v>
      </c>
      <c r="BD1746">
        <f>MATCH(AU1746,MONTHLY_INDEX!$1:$1,0)</f>
        <v>82</v>
      </c>
      <c r="BE1746">
        <f>INDEX(MONTHLY_INDEX!$1:$1048576,Final!BC1746,Final!BD1746)</f>
        <v>96</v>
      </c>
      <c r="BF1746">
        <f>MATCH($BF$1,MONTHLY_INDEX!$1:$1,0)</f>
        <v>127</v>
      </c>
      <c r="BG1746">
        <f>INDEX(MONTHLY_INDEX!$1:$1048576,Final!BC1746,Final!BF1746)</f>
        <v>95.3</v>
      </c>
      <c r="BH1746" s="23">
        <f t="shared" si="810"/>
        <v>-7.2916666666666963E-3</v>
      </c>
      <c r="BI1746" s="14">
        <f t="shared" si="811"/>
        <v>125081.25</v>
      </c>
      <c r="BJ1746" s="14">
        <f t="shared" si="812"/>
        <v>18152.887602739724</v>
      </c>
      <c r="BK1746" s="15">
        <f t="shared" si="806"/>
        <v>106928.36239726028</v>
      </c>
      <c r="BL1746" s="52">
        <v>0</v>
      </c>
      <c r="BM1746" s="15">
        <f t="shared" si="813"/>
        <v>106928.36239726028</v>
      </c>
    </row>
    <row r="1747" spans="1:65">
      <c r="A1747" s="8">
        <v>1745</v>
      </c>
      <c r="B1747" s="1" t="s">
        <v>44</v>
      </c>
      <c r="C1747" s="1">
        <v>1500</v>
      </c>
      <c r="D1747" s="1" t="s">
        <v>60</v>
      </c>
      <c r="E1747" s="1">
        <v>150000071</v>
      </c>
      <c r="F1747" s="1" t="s">
        <v>60</v>
      </c>
      <c r="G1747" s="1" t="s">
        <v>96</v>
      </c>
      <c r="H1747" s="1">
        <v>8</v>
      </c>
      <c r="I1747" s="1" t="s">
        <v>182</v>
      </c>
      <c r="J1747" s="1" t="s">
        <v>49</v>
      </c>
      <c r="K1747" s="1">
        <v>17406001</v>
      </c>
      <c r="L1747" s="1" t="s">
        <v>50</v>
      </c>
      <c r="M1747" s="1" t="s">
        <v>51</v>
      </c>
      <c r="N1747" s="1" t="s">
        <v>64</v>
      </c>
      <c r="O1747" s="1" t="s">
        <v>65</v>
      </c>
      <c r="P1747" s="1" t="s">
        <v>66</v>
      </c>
      <c r="Q1747" s="1" t="s">
        <v>67</v>
      </c>
      <c r="R1747" s="1" t="s">
        <v>87</v>
      </c>
      <c r="S1747" s="1" t="s">
        <v>88</v>
      </c>
      <c r="T1747" s="2">
        <v>43404</v>
      </c>
      <c r="U1747" s="2">
        <v>43404</v>
      </c>
      <c r="V1747" s="1" t="s">
        <v>52</v>
      </c>
      <c r="W1747" s="3">
        <v>1</v>
      </c>
      <c r="X1747" s="1" t="s">
        <v>53</v>
      </c>
      <c r="Y1747" s="4">
        <v>29327302</v>
      </c>
      <c r="Z1747" s="4">
        <v>-3616528</v>
      </c>
      <c r="AA1747" s="4">
        <v>0</v>
      </c>
      <c r="AB1747" s="4">
        <v>0</v>
      </c>
      <c r="AC1747" s="4">
        <v>0</v>
      </c>
      <c r="AD1747" s="4">
        <v>29327302</v>
      </c>
      <c r="AE1747" s="5">
        <v>1614</v>
      </c>
      <c r="AF1747" s="1" t="s">
        <v>70</v>
      </c>
      <c r="AG1747" s="1" t="s">
        <v>71</v>
      </c>
      <c r="AH1747" s="1" t="s">
        <v>89</v>
      </c>
      <c r="AI1747" s="1" t="s">
        <v>57</v>
      </c>
      <c r="AJ1747" s="5">
        <v>10950</v>
      </c>
      <c r="AK1747" s="4">
        <v>-304835</v>
      </c>
      <c r="AL1747" s="4">
        <v>0</v>
      </c>
      <c r="AM1747" s="4">
        <v>0</v>
      </c>
      <c r="AN1747" s="4">
        <v>0</v>
      </c>
      <c r="AO1747" s="4">
        <v>-3921363</v>
      </c>
      <c r="AP1747" s="4">
        <v>-3921363</v>
      </c>
      <c r="AQ1747" s="4">
        <v>0</v>
      </c>
      <c r="AR1747" s="4">
        <v>25405939</v>
      </c>
      <c r="AS1747" s="1" t="s">
        <v>52</v>
      </c>
      <c r="AT1747" s="9">
        <f t="shared" si="801"/>
        <v>43404</v>
      </c>
      <c r="AU1747" s="9">
        <f t="shared" si="802"/>
        <v>43374</v>
      </c>
      <c r="AV1747" s="9">
        <v>44798</v>
      </c>
      <c r="AW1747" s="11">
        <f t="shared" si="803"/>
        <v>3.8191780821917809</v>
      </c>
      <c r="AX1747">
        <v>25</v>
      </c>
      <c r="AY1747" s="12">
        <v>0.05</v>
      </c>
      <c r="AZ1747">
        <f t="shared" si="804"/>
        <v>3.7999999999999999E-2</v>
      </c>
      <c r="BA1747" s="13">
        <f t="shared" si="805"/>
        <v>29327302</v>
      </c>
      <c r="BB1747" s="17" t="s">
        <v>2189</v>
      </c>
      <c r="BC1747">
        <f>MATCH(BB1747,MONTHLY_INDEX!$A:$A,0)</f>
        <v>798</v>
      </c>
      <c r="BD1747">
        <f>MATCH(AU1747,MONTHLY_INDEX!$1:$1,0)</f>
        <v>82</v>
      </c>
      <c r="BE1747">
        <f>INDEX(MONTHLY_INDEX!$1:$1048576,Final!BC1747,Final!BD1747)</f>
        <v>96</v>
      </c>
      <c r="BF1747">
        <f>MATCH($BF$1,MONTHLY_INDEX!$1:$1,0)</f>
        <v>127</v>
      </c>
      <c r="BG1747">
        <f>INDEX(MONTHLY_INDEX!$1:$1048576,Final!BC1747,Final!BF1747)</f>
        <v>95.3</v>
      </c>
      <c r="BH1747" s="23">
        <f t="shared" si="810"/>
        <v>-7.2916666666666963E-3</v>
      </c>
      <c r="BI1747" s="14">
        <f t="shared" si="811"/>
        <v>29113457.089583334</v>
      </c>
      <c r="BJ1747" s="14">
        <f t="shared" si="812"/>
        <v>4225200.1341079678</v>
      </c>
      <c r="BK1747" s="15">
        <f t="shared" si="806"/>
        <v>24888256.955475368</v>
      </c>
      <c r="BL1747" s="52">
        <v>0</v>
      </c>
      <c r="BM1747" s="15">
        <f t="shared" si="813"/>
        <v>24888256.955475368</v>
      </c>
    </row>
    <row r="1748" spans="1:65">
      <c r="A1748" s="8">
        <v>1746</v>
      </c>
      <c r="B1748" s="1" t="s">
        <v>44</v>
      </c>
      <c r="C1748" s="1">
        <v>1500</v>
      </c>
      <c r="D1748" s="1" t="s">
        <v>60</v>
      </c>
      <c r="E1748" s="1">
        <v>150000071</v>
      </c>
      <c r="F1748" s="1" t="s">
        <v>60</v>
      </c>
      <c r="G1748" s="1" t="s">
        <v>97</v>
      </c>
      <c r="H1748" s="1">
        <v>9</v>
      </c>
      <c r="I1748" s="1" t="s">
        <v>182</v>
      </c>
      <c r="J1748" s="1" t="s">
        <v>49</v>
      </c>
      <c r="K1748" s="1">
        <v>17406001</v>
      </c>
      <c r="L1748" s="1" t="s">
        <v>50</v>
      </c>
      <c r="M1748" s="1" t="s">
        <v>51</v>
      </c>
      <c r="N1748" s="1" t="s">
        <v>64</v>
      </c>
      <c r="O1748" s="1" t="s">
        <v>65</v>
      </c>
      <c r="P1748" s="1" t="s">
        <v>66</v>
      </c>
      <c r="Q1748" s="1" t="s">
        <v>67</v>
      </c>
      <c r="R1748" s="1" t="s">
        <v>87</v>
      </c>
      <c r="S1748" s="1" t="s">
        <v>88</v>
      </c>
      <c r="T1748" s="2">
        <v>43404</v>
      </c>
      <c r="U1748" s="2">
        <v>43404</v>
      </c>
      <c r="V1748" s="1" t="s">
        <v>52</v>
      </c>
      <c r="W1748" s="3">
        <v>1</v>
      </c>
      <c r="X1748" s="1" t="s">
        <v>53</v>
      </c>
      <c r="Y1748" s="4">
        <v>1517250</v>
      </c>
      <c r="Z1748" s="4">
        <v>-187100</v>
      </c>
      <c r="AA1748" s="4">
        <v>0</v>
      </c>
      <c r="AB1748" s="4">
        <v>0</v>
      </c>
      <c r="AC1748" s="4">
        <v>0</v>
      </c>
      <c r="AD1748" s="4">
        <v>1517250</v>
      </c>
      <c r="AE1748" s="5">
        <v>1614</v>
      </c>
      <c r="AF1748" s="1" t="s">
        <v>70</v>
      </c>
      <c r="AG1748" s="1" t="s">
        <v>71</v>
      </c>
      <c r="AH1748" s="1" t="s">
        <v>89</v>
      </c>
      <c r="AI1748" s="1" t="s">
        <v>57</v>
      </c>
      <c r="AJ1748" s="5">
        <v>10950</v>
      </c>
      <c r="AK1748" s="4">
        <v>-15771</v>
      </c>
      <c r="AL1748" s="4">
        <v>0</v>
      </c>
      <c r="AM1748" s="4">
        <v>0</v>
      </c>
      <c r="AN1748" s="4">
        <v>0</v>
      </c>
      <c r="AO1748" s="4">
        <v>-202871</v>
      </c>
      <c r="AP1748" s="4">
        <v>-202871</v>
      </c>
      <c r="AQ1748" s="4">
        <v>0</v>
      </c>
      <c r="AR1748" s="4">
        <v>1314379</v>
      </c>
      <c r="AS1748" s="1" t="s">
        <v>52</v>
      </c>
      <c r="AT1748" s="9">
        <f t="shared" si="801"/>
        <v>43404</v>
      </c>
      <c r="AU1748" s="9">
        <f t="shared" si="802"/>
        <v>43374</v>
      </c>
      <c r="AV1748" s="9">
        <v>44798</v>
      </c>
      <c r="AW1748" s="11">
        <f t="shared" si="803"/>
        <v>3.8191780821917809</v>
      </c>
      <c r="AX1748">
        <v>15</v>
      </c>
      <c r="AY1748" s="12">
        <v>0.05</v>
      </c>
      <c r="AZ1748">
        <f t="shared" si="804"/>
        <v>6.3333333333333325E-2</v>
      </c>
      <c r="BA1748" s="13">
        <f t="shared" si="805"/>
        <v>1517250</v>
      </c>
      <c r="BB1748" s="17" t="s">
        <v>1941</v>
      </c>
      <c r="BC1748">
        <f>MATCH(BB1748,MONTHLY_INDEX!$A:$A,0)</f>
        <v>674</v>
      </c>
      <c r="BD1748">
        <f>MATCH(AU1748,MONTHLY_INDEX!$1:$1,0)</f>
        <v>82</v>
      </c>
      <c r="BE1748">
        <f>INDEX(MONTHLY_INDEX!$1:$1048576,Final!BC1748,Final!BD1748)</f>
        <v>105.9</v>
      </c>
      <c r="BF1748">
        <f>MATCH($BF$1,MONTHLY_INDEX!$1:$1,0)</f>
        <v>127</v>
      </c>
      <c r="BG1748">
        <f>INDEX(MONTHLY_INDEX!$1:$1048576,Final!BC1748,Final!BF1748)</f>
        <v>122.8</v>
      </c>
      <c r="BH1748" s="23">
        <f t="shared" si="810"/>
        <v>0.15958451369216234</v>
      </c>
      <c r="BI1748" s="14">
        <f t="shared" si="811"/>
        <v>1759379.6033994332</v>
      </c>
      <c r="BJ1748" s="14">
        <f t="shared" si="812"/>
        <v>425560.98790536425</v>
      </c>
      <c r="BK1748" s="15">
        <f t="shared" si="806"/>
        <v>1333818.6154940689</v>
      </c>
      <c r="BL1748" s="52">
        <v>0</v>
      </c>
      <c r="BM1748" s="15">
        <f t="shared" si="813"/>
        <v>1333818.6154940689</v>
      </c>
    </row>
    <row r="1749" spans="1:65">
      <c r="A1749" s="8">
        <v>1747</v>
      </c>
      <c r="B1749" s="1" t="s">
        <v>44</v>
      </c>
      <c r="C1749" s="1">
        <v>1500</v>
      </c>
      <c r="D1749" s="1" t="s">
        <v>60</v>
      </c>
      <c r="E1749" s="1">
        <v>150000071</v>
      </c>
      <c r="F1749" s="1" t="s">
        <v>60</v>
      </c>
      <c r="G1749" s="1" t="s">
        <v>98</v>
      </c>
      <c r="H1749" s="1">
        <v>10</v>
      </c>
      <c r="I1749" s="1" t="s">
        <v>182</v>
      </c>
      <c r="J1749" s="1" t="s">
        <v>49</v>
      </c>
      <c r="K1749" s="1">
        <v>17406001</v>
      </c>
      <c r="L1749" s="1" t="s">
        <v>50</v>
      </c>
      <c r="M1749" s="1" t="s">
        <v>51</v>
      </c>
      <c r="N1749" s="1" t="s">
        <v>64</v>
      </c>
      <c r="O1749" s="1" t="s">
        <v>65</v>
      </c>
      <c r="P1749" s="1" t="s">
        <v>66</v>
      </c>
      <c r="Q1749" s="1" t="s">
        <v>67</v>
      </c>
      <c r="R1749" s="1" t="s">
        <v>87</v>
      </c>
      <c r="S1749" s="1" t="s">
        <v>88</v>
      </c>
      <c r="T1749" s="2">
        <v>43404</v>
      </c>
      <c r="U1749" s="2">
        <v>43404</v>
      </c>
      <c r="V1749" s="1" t="s">
        <v>52</v>
      </c>
      <c r="W1749" s="3">
        <v>1</v>
      </c>
      <c r="X1749" s="1" t="s">
        <v>53</v>
      </c>
      <c r="Y1749" s="4">
        <v>312900</v>
      </c>
      <c r="Z1749" s="4">
        <v>-38584</v>
      </c>
      <c r="AA1749" s="4">
        <v>0</v>
      </c>
      <c r="AB1749" s="4">
        <v>0</v>
      </c>
      <c r="AC1749" s="4">
        <v>0</v>
      </c>
      <c r="AD1749" s="4">
        <v>312900</v>
      </c>
      <c r="AE1749" s="5">
        <v>1614</v>
      </c>
      <c r="AF1749" s="1" t="s">
        <v>70</v>
      </c>
      <c r="AG1749" s="1" t="s">
        <v>71</v>
      </c>
      <c r="AH1749" s="1" t="s">
        <v>89</v>
      </c>
      <c r="AI1749" s="1" t="s">
        <v>57</v>
      </c>
      <c r="AJ1749" s="5">
        <v>10950</v>
      </c>
      <c r="AK1749" s="4">
        <v>-3252</v>
      </c>
      <c r="AL1749" s="4">
        <v>0</v>
      </c>
      <c r="AM1749" s="4">
        <v>0</v>
      </c>
      <c r="AN1749" s="4">
        <v>0</v>
      </c>
      <c r="AO1749" s="4">
        <v>-41836</v>
      </c>
      <c r="AP1749" s="4">
        <v>-41836</v>
      </c>
      <c r="AQ1749" s="4">
        <v>0</v>
      </c>
      <c r="AR1749" s="4">
        <v>271064</v>
      </c>
      <c r="AS1749" s="1" t="s">
        <v>52</v>
      </c>
      <c r="AT1749" s="9">
        <f t="shared" si="801"/>
        <v>43404</v>
      </c>
      <c r="AU1749" s="9">
        <f t="shared" si="802"/>
        <v>43374</v>
      </c>
      <c r="AV1749" s="9">
        <v>44798</v>
      </c>
      <c r="AW1749" s="11">
        <f t="shared" si="803"/>
        <v>3.8191780821917809</v>
      </c>
      <c r="AX1749">
        <v>10</v>
      </c>
      <c r="AY1749" s="12">
        <v>0.05</v>
      </c>
      <c r="AZ1749">
        <f t="shared" si="804"/>
        <v>9.5000000000000001E-2</v>
      </c>
      <c r="BA1749" s="13">
        <f t="shared" si="805"/>
        <v>312900</v>
      </c>
      <c r="BB1749" s="17" t="s">
        <v>2189</v>
      </c>
      <c r="BC1749">
        <f>MATCH(BB1749,MONTHLY_INDEX!$A:$A,0)</f>
        <v>798</v>
      </c>
      <c r="BD1749">
        <f>MATCH(AU1749,MONTHLY_INDEX!$1:$1,0)</f>
        <v>82</v>
      </c>
      <c r="BE1749">
        <f>INDEX(MONTHLY_INDEX!$1:$1048576,Final!BC1749,Final!BD1749)</f>
        <v>96</v>
      </c>
      <c r="BF1749">
        <f>MATCH($BF$1,MONTHLY_INDEX!$1:$1,0)</f>
        <v>127</v>
      </c>
      <c r="BG1749">
        <f>INDEX(MONTHLY_INDEX!$1:$1048576,Final!BC1749,Final!BF1749)</f>
        <v>95.3</v>
      </c>
      <c r="BH1749" s="23">
        <f t="shared" si="810"/>
        <v>-7.2916666666666963E-3</v>
      </c>
      <c r="BI1749" s="14">
        <f t="shared" si="811"/>
        <v>310618.4375</v>
      </c>
      <c r="BJ1749" s="14">
        <f t="shared" si="812"/>
        <v>112699.17720034247</v>
      </c>
      <c r="BK1749" s="15">
        <f t="shared" si="806"/>
        <v>197919.26029965753</v>
      </c>
      <c r="BL1749" s="52">
        <v>0</v>
      </c>
      <c r="BM1749" s="15">
        <f t="shared" si="813"/>
        <v>197919.26029965753</v>
      </c>
    </row>
    <row r="1750" spans="1:65">
      <c r="A1750" s="8">
        <v>1748</v>
      </c>
      <c r="B1750" s="1" t="s">
        <v>44</v>
      </c>
      <c r="C1750" s="1">
        <v>1500</v>
      </c>
      <c r="D1750" s="1" t="s">
        <v>60</v>
      </c>
      <c r="E1750" s="1">
        <v>150000071</v>
      </c>
      <c r="F1750" s="1" t="s">
        <v>60</v>
      </c>
      <c r="G1750" s="1" t="s">
        <v>99</v>
      </c>
      <c r="H1750" s="1">
        <v>11</v>
      </c>
      <c r="I1750" s="1" t="s">
        <v>182</v>
      </c>
      <c r="J1750" s="1" t="s">
        <v>49</v>
      </c>
      <c r="K1750" s="1">
        <v>17406001</v>
      </c>
      <c r="L1750" s="1" t="s">
        <v>50</v>
      </c>
      <c r="M1750" s="1" t="s">
        <v>51</v>
      </c>
      <c r="N1750" s="1" t="s">
        <v>64</v>
      </c>
      <c r="O1750" s="1" t="s">
        <v>65</v>
      </c>
      <c r="P1750" s="1" t="s">
        <v>66</v>
      </c>
      <c r="Q1750" s="1" t="s">
        <v>67</v>
      </c>
      <c r="R1750" s="1" t="s">
        <v>87</v>
      </c>
      <c r="S1750" s="1" t="s">
        <v>88</v>
      </c>
      <c r="T1750" s="2">
        <v>43404</v>
      </c>
      <c r="U1750" s="2">
        <v>43404</v>
      </c>
      <c r="V1750" s="1" t="s">
        <v>52</v>
      </c>
      <c r="W1750" s="3">
        <v>1</v>
      </c>
      <c r="X1750" s="1" t="s">
        <v>53</v>
      </c>
      <c r="Y1750" s="4">
        <v>1174950</v>
      </c>
      <c r="Z1750" s="4">
        <v>-144889</v>
      </c>
      <c r="AA1750" s="4">
        <v>0</v>
      </c>
      <c r="AB1750" s="4">
        <v>0</v>
      </c>
      <c r="AC1750" s="4">
        <v>0</v>
      </c>
      <c r="AD1750" s="4">
        <v>1174950</v>
      </c>
      <c r="AE1750" s="5">
        <v>1614</v>
      </c>
      <c r="AF1750" s="1" t="s">
        <v>70</v>
      </c>
      <c r="AG1750" s="1" t="s">
        <v>71</v>
      </c>
      <c r="AH1750" s="1" t="s">
        <v>89</v>
      </c>
      <c r="AI1750" s="1" t="s">
        <v>57</v>
      </c>
      <c r="AJ1750" s="5">
        <v>10950</v>
      </c>
      <c r="AK1750" s="4">
        <v>-12213</v>
      </c>
      <c r="AL1750" s="4">
        <v>0</v>
      </c>
      <c r="AM1750" s="4">
        <v>0</v>
      </c>
      <c r="AN1750" s="4">
        <v>0</v>
      </c>
      <c r="AO1750" s="4">
        <v>-157102</v>
      </c>
      <c r="AP1750" s="4">
        <v>-157102</v>
      </c>
      <c r="AQ1750" s="4">
        <v>0</v>
      </c>
      <c r="AR1750" s="4">
        <v>1017848</v>
      </c>
      <c r="AS1750" s="1" t="s">
        <v>52</v>
      </c>
      <c r="AT1750" s="9">
        <f t="shared" si="801"/>
        <v>43404</v>
      </c>
      <c r="AU1750" s="9">
        <f t="shared" si="802"/>
        <v>43374</v>
      </c>
      <c r="AV1750" s="9">
        <v>44798</v>
      </c>
      <c r="AW1750" s="11">
        <f t="shared" si="803"/>
        <v>3.8191780821917809</v>
      </c>
      <c r="AX1750">
        <v>10</v>
      </c>
      <c r="AY1750" s="12">
        <v>0.05</v>
      </c>
      <c r="AZ1750">
        <f t="shared" si="804"/>
        <v>9.5000000000000001E-2</v>
      </c>
      <c r="BA1750" s="13">
        <f t="shared" si="805"/>
        <v>1174950</v>
      </c>
      <c r="BB1750" s="17" t="s">
        <v>2189</v>
      </c>
      <c r="BC1750">
        <f>MATCH(BB1750,MONTHLY_INDEX!$A:$A,0)</f>
        <v>798</v>
      </c>
      <c r="BD1750">
        <f>MATCH(AU1750,MONTHLY_INDEX!$1:$1,0)</f>
        <v>82</v>
      </c>
      <c r="BE1750">
        <f>INDEX(MONTHLY_INDEX!$1:$1048576,Final!BC1750,Final!BD1750)</f>
        <v>96</v>
      </c>
      <c r="BF1750">
        <f>MATCH($BF$1,MONTHLY_INDEX!$1:$1,0)</f>
        <v>127</v>
      </c>
      <c r="BG1750">
        <f>INDEX(MONTHLY_INDEX!$1:$1048576,Final!BC1750,Final!BF1750)</f>
        <v>95.3</v>
      </c>
      <c r="BH1750" s="23">
        <f t="shared" si="810"/>
        <v>-7.2916666666666963E-3</v>
      </c>
      <c r="BI1750" s="14">
        <f t="shared" si="811"/>
        <v>1166382.65625</v>
      </c>
      <c r="BJ1750" s="14">
        <f t="shared" si="812"/>
        <v>423189.19223886984</v>
      </c>
      <c r="BK1750" s="15">
        <f t="shared" si="806"/>
        <v>743193.46401113016</v>
      </c>
      <c r="BL1750" s="52">
        <v>0</v>
      </c>
      <c r="BM1750" s="15">
        <f t="shared" si="813"/>
        <v>743193.46401113016</v>
      </c>
    </row>
    <row r="1751" spans="1:65">
      <c r="A1751" s="8">
        <v>1749</v>
      </c>
      <c r="B1751" s="1" t="s">
        <v>44</v>
      </c>
      <c r="C1751" s="1">
        <v>1500</v>
      </c>
      <c r="D1751" s="1" t="s">
        <v>60</v>
      </c>
      <c r="E1751" s="1">
        <v>150000071</v>
      </c>
      <c r="F1751" s="1" t="s">
        <v>60</v>
      </c>
      <c r="G1751" s="1" t="s">
        <v>100</v>
      </c>
      <c r="H1751" s="1">
        <v>12</v>
      </c>
      <c r="I1751" s="1" t="s">
        <v>182</v>
      </c>
      <c r="J1751" s="1" t="s">
        <v>49</v>
      </c>
      <c r="K1751" s="1">
        <v>17406001</v>
      </c>
      <c r="L1751" s="1" t="s">
        <v>50</v>
      </c>
      <c r="M1751" s="1" t="s">
        <v>51</v>
      </c>
      <c r="N1751" s="1" t="s">
        <v>64</v>
      </c>
      <c r="O1751" s="1" t="s">
        <v>65</v>
      </c>
      <c r="P1751" s="1" t="s">
        <v>66</v>
      </c>
      <c r="Q1751" s="1" t="s">
        <v>67</v>
      </c>
      <c r="R1751" s="1" t="s">
        <v>87</v>
      </c>
      <c r="S1751" s="1" t="s">
        <v>88</v>
      </c>
      <c r="T1751" s="2">
        <v>43404</v>
      </c>
      <c r="U1751" s="2">
        <v>43404</v>
      </c>
      <c r="V1751" s="1" t="s">
        <v>52</v>
      </c>
      <c r="W1751" s="3">
        <v>1</v>
      </c>
      <c r="X1751" s="1" t="s">
        <v>53</v>
      </c>
      <c r="Y1751" s="4">
        <v>582750</v>
      </c>
      <c r="Z1751" s="4">
        <v>-71862</v>
      </c>
      <c r="AA1751" s="4">
        <v>0</v>
      </c>
      <c r="AB1751" s="4">
        <v>0</v>
      </c>
      <c r="AC1751" s="4">
        <v>0</v>
      </c>
      <c r="AD1751" s="4">
        <v>582750</v>
      </c>
      <c r="AE1751" s="5">
        <v>1614</v>
      </c>
      <c r="AF1751" s="1" t="s">
        <v>70</v>
      </c>
      <c r="AG1751" s="1" t="s">
        <v>71</v>
      </c>
      <c r="AH1751" s="1" t="s">
        <v>89</v>
      </c>
      <c r="AI1751" s="1" t="s">
        <v>57</v>
      </c>
      <c r="AJ1751" s="5">
        <v>10950</v>
      </c>
      <c r="AK1751" s="4">
        <v>-6057</v>
      </c>
      <c r="AL1751" s="4">
        <v>0</v>
      </c>
      <c r="AM1751" s="4">
        <v>0</v>
      </c>
      <c r="AN1751" s="4">
        <v>0</v>
      </c>
      <c r="AO1751" s="4">
        <v>-77919</v>
      </c>
      <c r="AP1751" s="4">
        <v>-77919</v>
      </c>
      <c r="AQ1751" s="4">
        <v>0</v>
      </c>
      <c r="AR1751" s="4">
        <v>504831</v>
      </c>
      <c r="AS1751" s="1" t="s">
        <v>52</v>
      </c>
      <c r="AT1751" s="9">
        <f t="shared" si="801"/>
        <v>43404</v>
      </c>
      <c r="AU1751" s="9">
        <f t="shared" si="802"/>
        <v>43374</v>
      </c>
      <c r="AV1751" s="9">
        <v>44798</v>
      </c>
      <c r="AW1751" s="11">
        <f t="shared" si="803"/>
        <v>3.8191780821917809</v>
      </c>
      <c r="AX1751">
        <v>10</v>
      </c>
      <c r="AY1751" s="12">
        <v>0.05</v>
      </c>
      <c r="AZ1751">
        <f t="shared" si="804"/>
        <v>9.5000000000000001E-2</v>
      </c>
      <c r="BA1751" s="13">
        <f t="shared" si="805"/>
        <v>582750</v>
      </c>
      <c r="BB1751" s="17" t="s">
        <v>1973</v>
      </c>
      <c r="BC1751">
        <f>MATCH(BB1751,MONTHLY_INDEX!$A:$A,0)</f>
        <v>690</v>
      </c>
      <c r="BD1751">
        <f>MATCH(AU1751,MONTHLY_INDEX!$1:$1,0)</f>
        <v>82</v>
      </c>
      <c r="BE1751">
        <f>INDEX(MONTHLY_INDEX!$1:$1048576,Final!BC1751,Final!BD1751)</f>
        <v>112.3</v>
      </c>
      <c r="BF1751">
        <f>MATCH($BF$1,MONTHLY_INDEX!$1:$1,0)</f>
        <v>127</v>
      </c>
      <c r="BG1751">
        <f>INDEX(MONTHLY_INDEX!$1:$1048576,Final!BC1751,Final!BF1751)</f>
        <v>145.69999999999999</v>
      </c>
      <c r="BH1751" s="23">
        <f t="shared" si="810"/>
        <v>0.29741763134461258</v>
      </c>
      <c r="BI1751" s="14">
        <f t="shared" si="811"/>
        <v>756070.12466607301</v>
      </c>
      <c r="BJ1751" s="14">
        <f t="shared" si="812"/>
        <v>274318.81262884394</v>
      </c>
      <c r="BK1751" s="15">
        <f t="shared" si="806"/>
        <v>481751.31203722907</v>
      </c>
      <c r="BL1751" s="52">
        <v>0</v>
      </c>
      <c r="BM1751" s="15">
        <f t="shared" si="813"/>
        <v>481751.31203722907</v>
      </c>
    </row>
    <row r="1752" spans="1:65">
      <c r="A1752" s="8">
        <v>1750</v>
      </c>
      <c r="B1752" s="1" t="s">
        <v>44</v>
      </c>
      <c r="C1752" s="1">
        <v>1500</v>
      </c>
      <c r="D1752" s="1" t="s">
        <v>60</v>
      </c>
      <c r="E1752" s="1">
        <v>150000071</v>
      </c>
      <c r="F1752" s="1" t="s">
        <v>60</v>
      </c>
      <c r="G1752" s="1" t="s">
        <v>101</v>
      </c>
      <c r="H1752" s="1">
        <v>13</v>
      </c>
      <c r="I1752" s="1" t="s">
        <v>182</v>
      </c>
      <c r="J1752" s="1" t="s">
        <v>49</v>
      </c>
      <c r="K1752" s="1">
        <v>17406001</v>
      </c>
      <c r="L1752" s="1" t="s">
        <v>50</v>
      </c>
      <c r="M1752" s="1" t="s">
        <v>51</v>
      </c>
      <c r="N1752" s="1" t="s">
        <v>64</v>
      </c>
      <c r="O1752" s="1" t="s">
        <v>65</v>
      </c>
      <c r="P1752" s="1" t="s">
        <v>66</v>
      </c>
      <c r="Q1752" s="1" t="s">
        <v>67</v>
      </c>
      <c r="R1752" s="1" t="s">
        <v>87</v>
      </c>
      <c r="S1752" s="1" t="s">
        <v>88</v>
      </c>
      <c r="T1752" s="2">
        <v>43404</v>
      </c>
      <c r="U1752" s="2">
        <v>43404</v>
      </c>
      <c r="V1752" s="1" t="s">
        <v>52</v>
      </c>
      <c r="W1752" s="3">
        <v>1</v>
      </c>
      <c r="X1752" s="1" t="s">
        <v>53</v>
      </c>
      <c r="Y1752" s="4">
        <v>9976171</v>
      </c>
      <c r="Z1752" s="4">
        <v>-1230221</v>
      </c>
      <c r="AA1752" s="4">
        <v>0</v>
      </c>
      <c r="AB1752" s="4">
        <v>0</v>
      </c>
      <c r="AC1752" s="4">
        <v>0</v>
      </c>
      <c r="AD1752" s="4">
        <v>9976171</v>
      </c>
      <c r="AE1752" s="5">
        <v>1614</v>
      </c>
      <c r="AF1752" s="1" t="s">
        <v>70</v>
      </c>
      <c r="AG1752" s="1" t="s">
        <v>71</v>
      </c>
      <c r="AH1752" s="1" t="s">
        <v>89</v>
      </c>
      <c r="AI1752" s="1" t="s">
        <v>57</v>
      </c>
      <c r="AJ1752" s="5">
        <v>10950</v>
      </c>
      <c r="AK1752" s="4">
        <v>-103695</v>
      </c>
      <c r="AL1752" s="4">
        <v>0</v>
      </c>
      <c r="AM1752" s="4">
        <v>0</v>
      </c>
      <c r="AN1752" s="4">
        <v>0</v>
      </c>
      <c r="AO1752" s="4">
        <v>-1333916</v>
      </c>
      <c r="AP1752" s="4">
        <v>-1333916</v>
      </c>
      <c r="AQ1752" s="4">
        <v>0</v>
      </c>
      <c r="AR1752" s="4">
        <v>8642255</v>
      </c>
      <c r="AS1752" s="1" t="s">
        <v>52</v>
      </c>
      <c r="AT1752" s="9">
        <f t="shared" si="801"/>
        <v>43404</v>
      </c>
      <c r="AU1752" s="9">
        <f t="shared" si="802"/>
        <v>43374</v>
      </c>
      <c r="AV1752" s="9">
        <v>44798</v>
      </c>
      <c r="AW1752" s="11">
        <f t="shared" si="803"/>
        <v>3.8191780821917809</v>
      </c>
      <c r="AX1752">
        <v>25</v>
      </c>
      <c r="AY1752" s="12">
        <v>0.05</v>
      </c>
      <c r="AZ1752">
        <f t="shared" si="804"/>
        <v>3.7999999999999999E-2</v>
      </c>
      <c r="BA1752" s="13">
        <f t="shared" si="805"/>
        <v>9976171</v>
      </c>
      <c r="BB1752" s="17" t="s">
        <v>2189</v>
      </c>
      <c r="BC1752">
        <f>MATCH(BB1752,MONTHLY_INDEX!$A:$A,0)</f>
        <v>798</v>
      </c>
      <c r="BD1752">
        <f>MATCH(AU1752,MONTHLY_INDEX!$1:$1,0)</f>
        <v>82</v>
      </c>
      <c r="BE1752">
        <f>INDEX(MONTHLY_INDEX!$1:$1048576,Final!BC1752,Final!BD1752)</f>
        <v>96</v>
      </c>
      <c r="BF1752">
        <f>MATCH($BF$1,MONTHLY_INDEX!$1:$1,0)</f>
        <v>127</v>
      </c>
      <c r="BG1752">
        <f>INDEX(MONTHLY_INDEX!$1:$1048576,Final!BC1752,Final!BF1752)</f>
        <v>95.3</v>
      </c>
      <c r="BH1752" s="23">
        <f t="shared" si="810"/>
        <v>-7.2916666666666963E-3</v>
      </c>
      <c r="BI1752" s="14">
        <f t="shared" si="811"/>
        <v>9903428.0864583328</v>
      </c>
      <c r="BJ1752" s="14">
        <f t="shared" si="812"/>
        <v>1437272.3084818379</v>
      </c>
      <c r="BK1752" s="15">
        <f t="shared" si="806"/>
        <v>8466155.7779764943</v>
      </c>
      <c r="BL1752" s="52">
        <v>0</v>
      </c>
      <c r="BM1752" s="15">
        <f t="shared" si="813"/>
        <v>8466155.7779764943</v>
      </c>
    </row>
    <row r="1753" spans="1:65">
      <c r="A1753" s="8">
        <v>1751</v>
      </c>
      <c r="B1753" s="1" t="s">
        <v>44</v>
      </c>
      <c r="C1753" s="1">
        <v>1500</v>
      </c>
      <c r="D1753" s="1" t="s">
        <v>60</v>
      </c>
      <c r="E1753" s="1">
        <v>150000071</v>
      </c>
      <c r="F1753" s="1" t="s">
        <v>60</v>
      </c>
      <c r="G1753" s="1" t="s">
        <v>102</v>
      </c>
      <c r="H1753" s="1">
        <v>14</v>
      </c>
      <c r="I1753" s="1" t="s">
        <v>182</v>
      </c>
      <c r="J1753" s="1" t="s">
        <v>49</v>
      </c>
      <c r="K1753" s="1">
        <v>17406001</v>
      </c>
      <c r="L1753" s="1" t="s">
        <v>50</v>
      </c>
      <c r="M1753" s="1" t="s">
        <v>51</v>
      </c>
      <c r="N1753" s="1" t="s">
        <v>64</v>
      </c>
      <c r="O1753" s="1" t="s">
        <v>65</v>
      </c>
      <c r="P1753" s="1" t="s">
        <v>66</v>
      </c>
      <c r="Q1753" s="1" t="s">
        <v>67</v>
      </c>
      <c r="R1753" s="1" t="s">
        <v>87</v>
      </c>
      <c r="S1753" s="1" t="s">
        <v>88</v>
      </c>
      <c r="T1753" s="2">
        <v>43404</v>
      </c>
      <c r="U1753" s="2">
        <v>43404</v>
      </c>
      <c r="V1753" s="1" t="s">
        <v>52</v>
      </c>
      <c r="W1753" s="3">
        <v>1</v>
      </c>
      <c r="X1753" s="1" t="s">
        <v>53</v>
      </c>
      <c r="Y1753" s="4">
        <v>21103901</v>
      </c>
      <c r="Z1753" s="4">
        <v>-2602449</v>
      </c>
      <c r="AA1753" s="4">
        <v>0</v>
      </c>
      <c r="AB1753" s="4">
        <v>0</v>
      </c>
      <c r="AC1753" s="4">
        <v>0</v>
      </c>
      <c r="AD1753" s="4">
        <v>21103901</v>
      </c>
      <c r="AE1753" s="5">
        <v>1614</v>
      </c>
      <c r="AF1753" s="1" t="s">
        <v>70</v>
      </c>
      <c r="AG1753" s="1" t="s">
        <v>71</v>
      </c>
      <c r="AH1753" s="1" t="s">
        <v>89</v>
      </c>
      <c r="AI1753" s="1" t="s">
        <v>57</v>
      </c>
      <c r="AJ1753" s="5">
        <v>10950</v>
      </c>
      <c r="AK1753" s="4">
        <v>-219359</v>
      </c>
      <c r="AL1753" s="4">
        <v>0</v>
      </c>
      <c r="AM1753" s="4">
        <v>0</v>
      </c>
      <c r="AN1753" s="4">
        <v>0</v>
      </c>
      <c r="AO1753" s="4">
        <v>-2821808</v>
      </c>
      <c r="AP1753" s="4">
        <v>-2821808</v>
      </c>
      <c r="AQ1753" s="4">
        <v>0</v>
      </c>
      <c r="AR1753" s="4">
        <v>18282093</v>
      </c>
      <c r="AS1753" s="1" t="s">
        <v>52</v>
      </c>
      <c r="AT1753" s="9">
        <f t="shared" si="801"/>
        <v>43404</v>
      </c>
      <c r="AU1753" s="9">
        <f t="shared" si="802"/>
        <v>43374</v>
      </c>
      <c r="AV1753" s="9">
        <v>44798</v>
      </c>
      <c r="AW1753" s="11">
        <f t="shared" si="803"/>
        <v>3.8191780821917809</v>
      </c>
      <c r="AX1753">
        <v>25</v>
      </c>
      <c r="AY1753" s="12">
        <v>0.05</v>
      </c>
      <c r="AZ1753">
        <f t="shared" si="804"/>
        <v>3.7999999999999999E-2</v>
      </c>
      <c r="BA1753" s="13">
        <f t="shared" si="805"/>
        <v>21103901</v>
      </c>
      <c r="BB1753" s="17" t="s">
        <v>2189</v>
      </c>
      <c r="BC1753">
        <f>MATCH(BB1753,MONTHLY_INDEX!$A:$A,0)</f>
        <v>798</v>
      </c>
      <c r="BD1753">
        <f>MATCH(AU1753,MONTHLY_INDEX!$1:$1,0)</f>
        <v>82</v>
      </c>
      <c r="BE1753">
        <f>INDEX(MONTHLY_INDEX!$1:$1048576,Final!BC1753,Final!BD1753)</f>
        <v>96</v>
      </c>
      <c r="BF1753">
        <f>MATCH($BF$1,MONTHLY_INDEX!$1:$1,0)</f>
        <v>127</v>
      </c>
      <c r="BG1753">
        <f>INDEX(MONTHLY_INDEX!$1:$1048576,Final!BC1753,Final!BF1753)</f>
        <v>95.3</v>
      </c>
      <c r="BH1753" s="23">
        <f t="shared" si="810"/>
        <v>-7.2916666666666963E-3</v>
      </c>
      <c r="BI1753" s="14">
        <f t="shared" si="811"/>
        <v>20950018.388541665</v>
      </c>
      <c r="BJ1753" s="14">
        <f t="shared" si="812"/>
        <v>3040450.3399392576</v>
      </c>
      <c r="BK1753" s="15">
        <f t="shared" si="806"/>
        <v>17909568.048602406</v>
      </c>
      <c r="BL1753" s="52">
        <v>0</v>
      </c>
      <c r="BM1753" s="15">
        <f t="shared" si="813"/>
        <v>17909568.048602406</v>
      </c>
    </row>
    <row r="1754" spans="1:65">
      <c r="A1754" s="8">
        <v>1752</v>
      </c>
      <c r="B1754" s="1" t="s">
        <v>44</v>
      </c>
      <c r="C1754" s="1">
        <v>1500</v>
      </c>
      <c r="D1754" s="1" t="s">
        <v>60</v>
      </c>
      <c r="E1754" s="1">
        <v>150000071</v>
      </c>
      <c r="F1754" s="1" t="s">
        <v>60</v>
      </c>
      <c r="G1754" s="1" t="s">
        <v>103</v>
      </c>
      <c r="H1754" s="1">
        <v>15</v>
      </c>
      <c r="I1754" s="1" t="s">
        <v>182</v>
      </c>
      <c r="J1754" s="1" t="s">
        <v>49</v>
      </c>
      <c r="K1754" s="1">
        <v>17406001</v>
      </c>
      <c r="L1754" s="1" t="s">
        <v>50</v>
      </c>
      <c r="M1754" s="1" t="s">
        <v>51</v>
      </c>
      <c r="N1754" s="1" t="s">
        <v>64</v>
      </c>
      <c r="O1754" s="1" t="s">
        <v>65</v>
      </c>
      <c r="P1754" s="1" t="s">
        <v>66</v>
      </c>
      <c r="Q1754" s="1" t="s">
        <v>67</v>
      </c>
      <c r="R1754" s="1" t="s">
        <v>87</v>
      </c>
      <c r="S1754" s="1" t="s">
        <v>88</v>
      </c>
      <c r="T1754" s="2">
        <v>43404</v>
      </c>
      <c r="U1754" s="2">
        <v>43404</v>
      </c>
      <c r="V1754" s="1" t="s">
        <v>52</v>
      </c>
      <c r="W1754" s="3">
        <v>1</v>
      </c>
      <c r="X1754" s="1" t="s">
        <v>53</v>
      </c>
      <c r="Y1754" s="4">
        <v>580650</v>
      </c>
      <c r="Z1754" s="4">
        <v>-71602</v>
      </c>
      <c r="AA1754" s="4">
        <v>0</v>
      </c>
      <c r="AB1754" s="4">
        <v>0</v>
      </c>
      <c r="AC1754" s="4">
        <v>0</v>
      </c>
      <c r="AD1754" s="4">
        <v>580650</v>
      </c>
      <c r="AE1754" s="5">
        <v>1614</v>
      </c>
      <c r="AF1754" s="1" t="s">
        <v>70</v>
      </c>
      <c r="AG1754" s="1" t="s">
        <v>71</v>
      </c>
      <c r="AH1754" s="1" t="s">
        <v>89</v>
      </c>
      <c r="AI1754" s="1" t="s">
        <v>57</v>
      </c>
      <c r="AJ1754" s="5">
        <v>10950</v>
      </c>
      <c r="AK1754" s="4">
        <v>-6035</v>
      </c>
      <c r="AL1754" s="4">
        <v>0</v>
      </c>
      <c r="AM1754" s="4">
        <v>0</v>
      </c>
      <c r="AN1754" s="4">
        <v>0</v>
      </c>
      <c r="AO1754" s="4">
        <v>-77637</v>
      </c>
      <c r="AP1754" s="4">
        <v>-77637</v>
      </c>
      <c r="AQ1754" s="4">
        <v>0</v>
      </c>
      <c r="AR1754" s="4">
        <v>503013</v>
      </c>
      <c r="AS1754" s="1" t="s">
        <v>52</v>
      </c>
      <c r="AT1754" s="9">
        <f t="shared" si="801"/>
        <v>43404</v>
      </c>
      <c r="AU1754" s="9">
        <f t="shared" si="802"/>
        <v>43374</v>
      </c>
      <c r="AV1754" s="9">
        <v>44798</v>
      </c>
      <c r="AW1754" s="11">
        <f t="shared" si="803"/>
        <v>3.8191780821917809</v>
      </c>
      <c r="AX1754">
        <v>10</v>
      </c>
      <c r="AY1754" s="12">
        <v>0.05</v>
      </c>
      <c r="AZ1754">
        <f t="shared" si="804"/>
        <v>9.5000000000000001E-2</v>
      </c>
      <c r="BA1754" s="13">
        <f t="shared" si="805"/>
        <v>580650</v>
      </c>
      <c r="BB1754" s="17" t="s">
        <v>1941</v>
      </c>
      <c r="BC1754">
        <f>MATCH(BB1754,MONTHLY_INDEX!$A:$A,0)</f>
        <v>674</v>
      </c>
      <c r="BD1754">
        <f>MATCH(AU1754,MONTHLY_INDEX!$1:$1,0)</f>
        <v>82</v>
      </c>
      <c r="BE1754">
        <f>INDEX(MONTHLY_INDEX!$1:$1048576,Final!BC1754,Final!BD1754)</f>
        <v>105.9</v>
      </c>
      <c r="BF1754">
        <f>MATCH($BF$1,MONTHLY_INDEX!$1:$1,0)</f>
        <v>127</v>
      </c>
      <c r="BG1754">
        <f>INDEX(MONTHLY_INDEX!$1:$1048576,Final!BC1754,Final!BF1754)</f>
        <v>122.8</v>
      </c>
      <c r="BH1754" s="23">
        <f t="shared" si="810"/>
        <v>0.15958451369216234</v>
      </c>
      <c r="BI1754" s="14">
        <f t="shared" si="811"/>
        <v>673312.74787535402</v>
      </c>
      <c r="BJ1754" s="14">
        <f t="shared" si="812"/>
        <v>244292.62246885791</v>
      </c>
      <c r="BK1754" s="15">
        <f t="shared" si="806"/>
        <v>429020.12540649611</v>
      </c>
      <c r="BL1754" s="52">
        <v>0</v>
      </c>
      <c r="BM1754" s="15">
        <f t="shared" si="813"/>
        <v>429020.12540649611</v>
      </c>
    </row>
    <row r="1755" spans="1:65">
      <c r="A1755" s="8">
        <v>1753</v>
      </c>
      <c r="B1755" s="1" t="s">
        <v>44</v>
      </c>
      <c r="C1755" s="1">
        <v>1500</v>
      </c>
      <c r="D1755" s="1" t="s">
        <v>60</v>
      </c>
      <c r="E1755" s="1">
        <v>150000071</v>
      </c>
      <c r="F1755" s="1" t="s">
        <v>60</v>
      </c>
      <c r="G1755" s="1" t="s">
        <v>104</v>
      </c>
      <c r="H1755" s="1">
        <v>16</v>
      </c>
      <c r="I1755" s="1" t="s">
        <v>182</v>
      </c>
      <c r="J1755" s="1" t="s">
        <v>49</v>
      </c>
      <c r="K1755" s="1">
        <v>17406001</v>
      </c>
      <c r="L1755" s="1" t="s">
        <v>50</v>
      </c>
      <c r="M1755" s="1" t="s">
        <v>51</v>
      </c>
      <c r="N1755" s="1" t="s">
        <v>64</v>
      </c>
      <c r="O1755" s="1" t="s">
        <v>65</v>
      </c>
      <c r="P1755" s="1" t="s">
        <v>66</v>
      </c>
      <c r="Q1755" s="1" t="s">
        <v>67</v>
      </c>
      <c r="R1755" s="1" t="s">
        <v>87</v>
      </c>
      <c r="S1755" s="1" t="s">
        <v>88</v>
      </c>
      <c r="T1755" s="2">
        <v>43404</v>
      </c>
      <c r="U1755" s="2">
        <v>43404</v>
      </c>
      <c r="V1755" s="1" t="s">
        <v>52</v>
      </c>
      <c r="W1755" s="3">
        <v>1</v>
      </c>
      <c r="X1755" s="1" t="s">
        <v>53</v>
      </c>
      <c r="Y1755" s="4">
        <v>175035</v>
      </c>
      <c r="Z1755" s="4">
        <v>-21583</v>
      </c>
      <c r="AA1755" s="4">
        <v>0</v>
      </c>
      <c r="AB1755" s="4">
        <v>0</v>
      </c>
      <c r="AC1755" s="4">
        <v>0</v>
      </c>
      <c r="AD1755" s="4">
        <v>175035</v>
      </c>
      <c r="AE1755" s="5">
        <v>1614</v>
      </c>
      <c r="AF1755" s="1" t="s">
        <v>70</v>
      </c>
      <c r="AG1755" s="1" t="s">
        <v>71</v>
      </c>
      <c r="AH1755" s="1" t="s">
        <v>89</v>
      </c>
      <c r="AI1755" s="1" t="s">
        <v>57</v>
      </c>
      <c r="AJ1755" s="5">
        <v>10950</v>
      </c>
      <c r="AK1755" s="4">
        <v>-1819</v>
      </c>
      <c r="AL1755" s="4">
        <v>0</v>
      </c>
      <c r="AM1755" s="4">
        <v>0</v>
      </c>
      <c r="AN1755" s="4">
        <v>0</v>
      </c>
      <c r="AO1755" s="4">
        <v>-23402</v>
      </c>
      <c r="AP1755" s="4">
        <v>-23402</v>
      </c>
      <c r="AQ1755" s="4">
        <v>0</v>
      </c>
      <c r="AR1755" s="4">
        <v>151633</v>
      </c>
      <c r="AS1755" s="1" t="s">
        <v>52</v>
      </c>
      <c r="AT1755" s="9">
        <f t="shared" si="801"/>
        <v>43404</v>
      </c>
      <c r="AU1755" s="9">
        <f t="shared" si="802"/>
        <v>43374</v>
      </c>
      <c r="AV1755" s="9">
        <v>44798</v>
      </c>
      <c r="AW1755" s="11">
        <f t="shared" si="803"/>
        <v>3.8191780821917809</v>
      </c>
      <c r="AX1755">
        <v>10</v>
      </c>
      <c r="AY1755" s="12">
        <v>0.05</v>
      </c>
      <c r="AZ1755">
        <f t="shared" si="804"/>
        <v>9.5000000000000001E-2</v>
      </c>
      <c r="BA1755" s="13">
        <f t="shared" si="805"/>
        <v>175035</v>
      </c>
      <c r="BB1755" s="17" t="s">
        <v>1877</v>
      </c>
      <c r="BC1755">
        <f>MATCH(BB1755,MONTHLY_INDEX!$A:$A,0)</f>
        <v>642</v>
      </c>
      <c r="BD1755">
        <f>MATCH(AU1755,MONTHLY_INDEX!$1:$1,0)</f>
        <v>82</v>
      </c>
      <c r="BE1755">
        <f>INDEX(MONTHLY_INDEX!$1:$1048576,Final!BC1755,Final!BD1755)</f>
        <v>79.099999999999994</v>
      </c>
      <c r="BF1755">
        <f>MATCH($BF$1,MONTHLY_INDEX!$1:$1,0)</f>
        <v>127</v>
      </c>
      <c r="BG1755">
        <f>INDEX(MONTHLY_INDEX!$1:$1048576,Final!BC1755,Final!BF1755)</f>
        <v>94</v>
      </c>
      <c r="BH1755" s="23">
        <f t="shared" si="810"/>
        <v>0.18836915297092297</v>
      </c>
      <c r="BI1755" s="14">
        <f t="shared" si="811"/>
        <v>208006.19469026552</v>
      </c>
      <c r="BJ1755" s="14">
        <f t="shared" si="812"/>
        <v>75469.206473511964</v>
      </c>
      <c r="BK1755" s="15">
        <f t="shared" si="806"/>
        <v>132536.98821675355</v>
      </c>
      <c r="BL1755" s="52">
        <v>0</v>
      </c>
      <c r="BM1755" s="15">
        <f t="shared" si="813"/>
        <v>132536.98821675355</v>
      </c>
    </row>
    <row r="1756" spans="1:65">
      <c r="A1756" s="8">
        <v>1754</v>
      </c>
      <c r="B1756" s="1" t="s">
        <v>44</v>
      </c>
      <c r="C1756" s="1">
        <v>1500</v>
      </c>
      <c r="D1756" s="1" t="s">
        <v>60</v>
      </c>
      <c r="E1756" s="1">
        <v>150000071</v>
      </c>
      <c r="F1756" s="1" t="s">
        <v>60</v>
      </c>
      <c r="G1756" s="1" t="s">
        <v>105</v>
      </c>
      <c r="H1756" s="1">
        <v>17</v>
      </c>
      <c r="I1756" s="1" t="s">
        <v>182</v>
      </c>
      <c r="J1756" s="1" t="s">
        <v>49</v>
      </c>
      <c r="K1756" s="1">
        <v>17406001</v>
      </c>
      <c r="L1756" s="1" t="s">
        <v>50</v>
      </c>
      <c r="M1756" s="1" t="s">
        <v>51</v>
      </c>
      <c r="N1756" s="1" t="s">
        <v>64</v>
      </c>
      <c r="O1756" s="1" t="s">
        <v>65</v>
      </c>
      <c r="P1756" s="1" t="s">
        <v>66</v>
      </c>
      <c r="Q1756" s="1" t="s">
        <v>67</v>
      </c>
      <c r="R1756" s="1" t="s">
        <v>87</v>
      </c>
      <c r="S1756" s="1" t="s">
        <v>88</v>
      </c>
      <c r="T1756" s="2">
        <v>43404</v>
      </c>
      <c r="U1756" s="2">
        <v>43404</v>
      </c>
      <c r="V1756" s="1" t="s">
        <v>52</v>
      </c>
      <c r="W1756" s="3">
        <v>1</v>
      </c>
      <c r="X1756" s="1" t="s">
        <v>53</v>
      </c>
      <c r="Y1756" s="4">
        <v>132796</v>
      </c>
      <c r="Z1756" s="4">
        <v>-16375</v>
      </c>
      <c r="AA1756" s="4">
        <v>0</v>
      </c>
      <c r="AB1756" s="4">
        <v>0</v>
      </c>
      <c r="AC1756" s="4">
        <v>0</v>
      </c>
      <c r="AD1756" s="4">
        <v>132796</v>
      </c>
      <c r="AE1756" s="5">
        <v>1614</v>
      </c>
      <c r="AF1756" s="1" t="s">
        <v>70</v>
      </c>
      <c r="AG1756" s="1" t="s">
        <v>71</v>
      </c>
      <c r="AH1756" s="1" t="s">
        <v>89</v>
      </c>
      <c r="AI1756" s="1" t="s">
        <v>57</v>
      </c>
      <c r="AJ1756" s="5">
        <v>10950</v>
      </c>
      <c r="AK1756" s="4">
        <v>-1380</v>
      </c>
      <c r="AL1756" s="4">
        <v>0</v>
      </c>
      <c r="AM1756" s="4">
        <v>0</v>
      </c>
      <c r="AN1756" s="4">
        <v>0</v>
      </c>
      <c r="AO1756" s="4">
        <v>-17755</v>
      </c>
      <c r="AP1756" s="4">
        <v>-17755</v>
      </c>
      <c r="AQ1756" s="4">
        <v>0</v>
      </c>
      <c r="AR1756" s="4">
        <v>115041</v>
      </c>
      <c r="AS1756" s="1" t="s">
        <v>52</v>
      </c>
      <c r="AT1756" s="9">
        <f t="shared" si="801"/>
        <v>43404</v>
      </c>
      <c r="AU1756" s="9">
        <f t="shared" si="802"/>
        <v>43374</v>
      </c>
      <c r="AV1756" s="9">
        <v>44798</v>
      </c>
      <c r="AW1756" s="11">
        <f t="shared" si="803"/>
        <v>3.8191780821917809</v>
      </c>
      <c r="AX1756">
        <v>10</v>
      </c>
      <c r="AY1756" s="12">
        <v>0.05</v>
      </c>
      <c r="AZ1756">
        <f t="shared" si="804"/>
        <v>9.5000000000000001E-2</v>
      </c>
      <c r="BA1756" s="13">
        <f t="shared" si="805"/>
        <v>132796</v>
      </c>
      <c r="BB1756" s="17" t="s">
        <v>2189</v>
      </c>
      <c r="BC1756">
        <f>MATCH(BB1756,MONTHLY_INDEX!$A:$A,0)</f>
        <v>798</v>
      </c>
      <c r="BD1756">
        <f>MATCH(AU1756,MONTHLY_INDEX!$1:$1,0)</f>
        <v>82</v>
      </c>
      <c r="BE1756">
        <f>INDEX(MONTHLY_INDEX!$1:$1048576,Final!BC1756,Final!BD1756)</f>
        <v>96</v>
      </c>
      <c r="BF1756">
        <f>MATCH($BF$1,MONTHLY_INDEX!$1:$1,0)</f>
        <v>127</v>
      </c>
      <c r="BG1756">
        <f>INDEX(MONTHLY_INDEX!$1:$1048576,Final!BC1756,Final!BF1756)</f>
        <v>95.3</v>
      </c>
      <c r="BH1756" s="23">
        <f t="shared" si="810"/>
        <v>-7.2916666666666963E-3</v>
      </c>
      <c r="BI1756" s="14">
        <f t="shared" si="811"/>
        <v>131827.69583333333</v>
      </c>
      <c r="BJ1756" s="14">
        <f t="shared" si="812"/>
        <v>47829.977422488584</v>
      </c>
      <c r="BK1756" s="15">
        <f t="shared" si="806"/>
        <v>83997.71841084474</v>
      </c>
      <c r="BL1756" s="52">
        <v>0</v>
      </c>
      <c r="BM1756" s="15">
        <f t="shared" si="813"/>
        <v>83997.71841084474</v>
      </c>
    </row>
    <row r="1757" spans="1:65">
      <c r="A1757" s="8">
        <v>1755</v>
      </c>
      <c r="B1757" s="1" t="s">
        <v>44</v>
      </c>
      <c r="C1757" s="1">
        <v>1500</v>
      </c>
      <c r="D1757" s="1" t="s">
        <v>60</v>
      </c>
      <c r="E1757" s="1">
        <v>150000071</v>
      </c>
      <c r="F1757" s="1" t="s">
        <v>60</v>
      </c>
      <c r="G1757" s="1" t="s">
        <v>106</v>
      </c>
      <c r="H1757" s="1">
        <v>18</v>
      </c>
      <c r="I1757" s="1" t="s">
        <v>182</v>
      </c>
      <c r="J1757" s="1" t="s">
        <v>49</v>
      </c>
      <c r="K1757" s="1">
        <v>17406001</v>
      </c>
      <c r="L1757" s="1" t="s">
        <v>50</v>
      </c>
      <c r="M1757" s="1" t="s">
        <v>51</v>
      </c>
      <c r="N1757" s="1" t="s">
        <v>64</v>
      </c>
      <c r="O1757" s="1" t="s">
        <v>65</v>
      </c>
      <c r="P1757" s="1" t="s">
        <v>66</v>
      </c>
      <c r="Q1757" s="1" t="s">
        <v>67</v>
      </c>
      <c r="R1757" s="1" t="s">
        <v>87</v>
      </c>
      <c r="S1757" s="1" t="s">
        <v>88</v>
      </c>
      <c r="T1757" s="2">
        <v>43404</v>
      </c>
      <c r="U1757" s="2">
        <v>43404</v>
      </c>
      <c r="V1757" s="1" t="s">
        <v>52</v>
      </c>
      <c r="W1757" s="3">
        <v>1</v>
      </c>
      <c r="X1757" s="1" t="s">
        <v>53</v>
      </c>
      <c r="Y1757" s="4">
        <v>469552</v>
      </c>
      <c r="Z1757" s="4">
        <v>-57903</v>
      </c>
      <c r="AA1757" s="4">
        <v>0</v>
      </c>
      <c r="AB1757" s="4">
        <v>0</v>
      </c>
      <c r="AC1757" s="4">
        <v>0</v>
      </c>
      <c r="AD1757" s="4">
        <v>469552</v>
      </c>
      <c r="AE1757" s="5">
        <v>1614</v>
      </c>
      <c r="AF1757" s="1" t="s">
        <v>70</v>
      </c>
      <c r="AG1757" s="1" t="s">
        <v>71</v>
      </c>
      <c r="AH1757" s="1" t="s">
        <v>89</v>
      </c>
      <c r="AI1757" s="1" t="s">
        <v>57</v>
      </c>
      <c r="AJ1757" s="5">
        <v>10950</v>
      </c>
      <c r="AK1757" s="4">
        <v>-4881</v>
      </c>
      <c r="AL1757" s="4">
        <v>0</v>
      </c>
      <c r="AM1757" s="4">
        <v>0</v>
      </c>
      <c r="AN1757" s="4">
        <v>0</v>
      </c>
      <c r="AO1757" s="4">
        <v>-62784</v>
      </c>
      <c r="AP1757" s="4">
        <v>-62784</v>
      </c>
      <c r="AQ1757" s="4">
        <v>0</v>
      </c>
      <c r="AR1757" s="4">
        <v>406768</v>
      </c>
      <c r="AS1757" s="1" t="s">
        <v>52</v>
      </c>
      <c r="AT1757" s="9">
        <f t="shared" si="801"/>
        <v>43404</v>
      </c>
      <c r="AU1757" s="9">
        <f t="shared" si="802"/>
        <v>43374</v>
      </c>
      <c r="AV1757" s="9">
        <v>44798</v>
      </c>
      <c r="AW1757" s="11">
        <f t="shared" si="803"/>
        <v>3.8191780821917809</v>
      </c>
      <c r="AX1757">
        <v>10</v>
      </c>
      <c r="AY1757" s="12">
        <v>0.05</v>
      </c>
      <c r="AZ1757">
        <f t="shared" si="804"/>
        <v>9.5000000000000001E-2</v>
      </c>
      <c r="BA1757" s="13">
        <f t="shared" si="805"/>
        <v>469552</v>
      </c>
      <c r="BB1757" s="17" t="s">
        <v>1871</v>
      </c>
      <c r="BC1757">
        <f>MATCH(BB1757,MONTHLY_INDEX!$A:$A,0)</f>
        <v>639</v>
      </c>
      <c r="BD1757">
        <f>MATCH(AU1757,MONTHLY_INDEX!$1:$1,0)</f>
        <v>82</v>
      </c>
      <c r="BE1757">
        <f>INDEX(MONTHLY_INDEX!$1:$1048576,Final!BC1757,Final!BD1757)</f>
        <v>113.1</v>
      </c>
      <c r="BF1757">
        <f>MATCH($BF$1,MONTHLY_INDEX!$1:$1,0)</f>
        <v>127</v>
      </c>
      <c r="BG1757">
        <f>INDEX(MONTHLY_INDEX!$1:$1048576,Final!BC1757,Final!BF1757)</f>
        <v>116.2</v>
      </c>
      <c r="BH1757" s="23">
        <f t="shared" si="810"/>
        <v>2.740937223695852E-2</v>
      </c>
      <c r="BI1757" s="14">
        <f t="shared" si="811"/>
        <v>482422.1255526084</v>
      </c>
      <c r="BJ1757" s="14">
        <f t="shared" si="812"/>
        <v>175033.32078611487</v>
      </c>
      <c r="BK1757" s="15">
        <f t="shared" si="806"/>
        <v>307388.8047664935</v>
      </c>
      <c r="BL1757" s="52">
        <v>0</v>
      </c>
      <c r="BM1757" s="15">
        <f t="shared" si="813"/>
        <v>307388.8047664935</v>
      </c>
    </row>
    <row r="1758" spans="1:65">
      <c r="A1758" s="8">
        <v>1756</v>
      </c>
      <c r="B1758" s="1" t="s">
        <v>44</v>
      </c>
      <c r="C1758" s="1">
        <v>1500</v>
      </c>
      <c r="D1758" s="1" t="s">
        <v>60</v>
      </c>
      <c r="E1758" s="1">
        <v>150000071</v>
      </c>
      <c r="F1758" s="1" t="s">
        <v>60</v>
      </c>
      <c r="G1758" s="1" t="s">
        <v>107</v>
      </c>
      <c r="H1758" s="1">
        <v>19</v>
      </c>
      <c r="I1758" s="1" t="s">
        <v>182</v>
      </c>
      <c r="J1758" s="1" t="s">
        <v>49</v>
      </c>
      <c r="K1758" s="1">
        <v>17406001</v>
      </c>
      <c r="L1758" s="1" t="s">
        <v>50</v>
      </c>
      <c r="M1758" s="1" t="s">
        <v>51</v>
      </c>
      <c r="N1758" s="1" t="s">
        <v>64</v>
      </c>
      <c r="O1758" s="1" t="s">
        <v>65</v>
      </c>
      <c r="P1758" s="1" t="s">
        <v>66</v>
      </c>
      <c r="Q1758" s="1" t="s">
        <v>67</v>
      </c>
      <c r="R1758" s="1" t="s">
        <v>87</v>
      </c>
      <c r="S1758" s="1" t="s">
        <v>88</v>
      </c>
      <c r="T1758" s="2">
        <v>43404</v>
      </c>
      <c r="U1758" s="2">
        <v>43404</v>
      </c>
      <c r="V1758" s="1" t="s">
        <v>52</v>
      </c>
      <c r="W1758" s="3">
        <v>1</v>
      </c>
      <c r="X1758" s="1" t="s">
        <v>53</v>
      </c>
      <c r="Y1758" s="4">
        <v>6861326</v>
      </c>
      <c r="Z1758" s="4">
        <v>-846111</v>
      </c>
      <c r="AA1758" s="4">
        <v>0</v>
      </c>
      <c r="AB1758" s="4">
        <v>0</v>
      </c>
      <c r="AC1758" s="4">
        <v>0</v>
      </c>
      <c r="AD1758" s="4">
        <v>6861326</v>
      </c>
      <c r="AE1758" s="5">
        <v>1614</v>
      </c>
      <c r="AF1758" s="1" t="s">
        <v>70</v>
      </c>
      <c r="AG1758" s="1" t="s">
        <v>71</v>
      </c>
      <c r="AH1758" s="1" t="s">
        <v>89</v>
      </c>
      <c r="AI1758" s="1" t="s">
        <v>57</v>
      </c>
      <c r="AJ1758" s="5">
        <v>10950</v>
      </c>
      <c r="AK1758" s="4">
        <v>-71318</v>
      </c>
      <c r="AL1758" s="4">
        <v>0</v>
      </c>
      <c r="AM1758" s="4">
        <v>0</v>
      </c>
      <c r="AN1758" s="4">
        <v>0</v>
      </c>
      <c r="AO1758" s="4">
        <v>-917429</v>
      </c>
      <c r="AP1758" s="4">
        <v>-917429</v>
      </c>
      <c r="AQ1758" s="4">
        <v>0</v>
      </c>
      <c r="AR1758" s="4">
        <v>5943897</v>
      </c>
      <c r="AS1758" s="1" t="s">
        <v>52</v>
      </c>
      <c r="AT1758" s="9">
        <f t="shared" si="801"/>
        <v>43404</v>
      </c>
      <c r="AU1758" s="9">
        <f t="shared" si="802"/>
        <v>43374</v>
      </c>
      <c r="AV1758" s="9">
        <v>44798</v>
      </c>
      <c r="AW1758" s="11">
        <f t="shared" si="803"/>
        <v>3.8191780821917809</v>
      </c>
      <c r="AX1758">
        <v>10</v>
      </c>
      <c r="AY1758" s="12">
        <v>0.05</v>
      </c>
      <c r="AZ1758">
        <f t="shared" si="804"/>
        <v>9.5000000000000001E-2</v>
      </c>
      <c r="BA1758" s="13">
        <f t="shared" si="805"/>
        <v>6861326</v>
      </c>
      <c r="BI1758" s="14">
        <f t="shared" ref="BI1758:BI1760" si="814">AR1758</f>
        <v>5943897</v>
      </c>
      <c r="BJ1758" s="14">
        <v>0</v>
      </c>
      <c r="BK1758" s="14">
        <f t="shared" ref="BK1758:BK1760" si="815">AR1758</f>
        <v>5943897</v>
      </c>
      <c r="BL1758" s="52">
        <v>0</v>
      </c>
      <c r="BM1758" s="15">
        <f t="shared" ref="BM1758:BM1760" si="816">AR1758</f>
        <v>5943897</v>
      </c>
    </row>
    <row r="1759" spans="1:65">
      <c r="A1759" s="8">
        <v>1757</v>
      </c>
      <c r="B1759" s="1" t="s">
        <v>44</v>
      </c>
      <c r="C1759" s="1">
        <v>1500</v>
      </c>
      <c r="D1759" s="1" t="s">
        <v>60</v>
      </c>
      <c r="E1759" s="1">
        <v>150000071</v>
      </c>
      <c r="F1759" s="1" t="s">
        <v>60</v>
      </c>
      <c r="G1759" s="1" t="s">
        <v>108</v>
      </c>
      <c r="H1759" s="1">
        <v>20</v>
      </c>
      <c r="I1759" s="1" t="s">
        <v>182</v>
      </c>
      <c r="J1759" s="1" t="s">
        <v>49</v>
      </c>
      <c r="K1759" s="1">
        <v>17406001</v>
      </c>
      <c r="L1759" s="1" t="s">
        <v>50</v>
      </c>
      <c r="M1759" s="1" t="s">
        <v>51</v>
      </c>
      <c r="N1759" s="1" t="s">
        <v>64</v>
      </c>
      <c r="O1759" s="1" t="s">
        <v>65</v>
      </c>
      <c r="P1759" s="1" t="s">
        <v>66</v>
      </c>
      <c r="Q1759" s="1" t="s">
        <v>67</v>
      </c>
      <c r="R1759" s="1" t="s">
        <v>87</v>
      </c>
      <c r="S1759" s="1" t="s">
        <v>88</v>
      </c>
      <c r="T1759" s="2">
        <v>43404</v>
      </c>
      <c r="U1759" s="2">
        <v>43404</v>
      </c>
      <c r="V1759" s="1" t="s">
        <v>52</v>
      </c>
      <c r="W1759" s="3">
        <v>1</v>
      </c>
      <c r="X1759" s="1" t="s">
        <v>53</v>
      </c>
      <c r="Y1759" s="4">
        <v>5552065</v>
      </c>
      <c r="Z1759" s="4">
        <v>-684659</v>
      </c>
      <c r="AA1759" s="4">
        <v>0</v>
      </c>
      <c r="AB1759" s="4">
        <v>0</v>
      </c>
      <c r="AC1759" s="4">
        <v>0</v>
      </c>
      <c r="AD1759" s="4">
        <v>5552065</v>
      </c>
      <c r="AE1759" s="5">
        <v>1614</v>
      </c>
      <c r="AF1759" s="1" t="s">
        <v>70</v>
      </c>
      <c r="AG1759" s="1" t="s">
        <v>71</v>
      </c>
      <c r="AH1759" s="1" t="s">
        <v>89</v>
      </c>
      <c r="AI1759" s="1" t="s">
        <v>57</v>
      </c>
      <c r="AJ1759" s="5">
        <v>10950</v>
      </c>
      <c r="AK1759" s="4">
        <v>-57710</v>
      </c>
      <c r="AL1759" s="4">
        <v>0</v>
      </c>
      <c r="AM1759" s="4">
        <v>0</v>
      </c>
      <c r="AN1759" s="4">
        <v>0</v>
      </c>
      <c r="AO1759" s="4">
        <v>-742369</v>
      </c>
      <c r="AP1759" s="4">
        <v>-742369</v>
      </c>
      <c r="AQ1759" s="4">
        <v>0</v>
      </c>
      <c r="AR1759" s="4">
        <v>4809696</v>
      </c>
      <c r="AS1759" s="1" t="s">
        <v>52</v>
      </c>
      <c r="AT1759" s="9">
        <f t="shared" si="801"/>
        <v>43404</v>
      </c>
      <c r="AU1759" s="9">
        <f t="shared" si="802"/>
        <v>43374</v>
      </c>
      <c r="AV1759" s="9">
        <v>44798</v>
      </c>
      <c r="AW1759" s="11">
        <f t="shared" si="803"/>
        <v>3.8191780821917809</v>
      </c>
      <c r="AX1759">
        <v>10</v>
      </c>
      <c r="AY1759" s="12">
        <v>0.05</v>
      </c>
      <c r="AZ1759">
        <f t="shared" si="804"/>
        <v>9.5000000000000001E-2</v>
      </c>
      <c r="BA1759" s="13">
        <f t="shared" si="805"/>
        <v>5552065</v>
      </c>
      <c r="BI1759" s="14">
        <f t="shared" si="814"/>
        <v>4809696</v>
      </c>
      <c r="BJ1759" s="14">
        <v>0</v>
      </c>
      <c r="BK1759" s="14">
        <f t="shared" si="815"/>
        <v>4809696</v>
      </c>
      <c r="BL1759" s="52">
        <v>0</v>
      </c>
      <c r="BM1759" s="15">
        <f t="shared" si="816"/>
        <v>4809696</v>
      </c>
    </row>
    <row r="1760" spans="1:65">
      <c r="A1760" s="8">
        <v>1758</v>
      </c>
      <c r="B1760" s="1" t="s">
        <v>44</v>
      </c>
      <c r="C1760" s="1">
        <v>1500</v>
      </c>
      <c r="D1760" s="1" t="s">
        <v>60</v>
      </c>
      <c r="E1760" s="1">
        <v>150000071</v>
      </c>
      <c r="F1760" s="1" t="s">
        <v>60</v>
      </c>
      <c r="G1760" s="1" t="s">
        <v>109</v>
      </c>
      <c r="H1760" s="1">
        <v>21</v>
      </c>
      <c r="I1760" s="1" t="s">
        <v>182</v>
      </c>
      <c r="J1760" s="1" t="s">
        <v>49</v>
      </c>
      <c r="K1760" s="1">
        <v>17406001</v>
      </c>
      <c r="L1760" s="1" t="s">
        <v>50</v>
      </c>
      <c r="M1760" s="1" t="s">
        <v>51</v>
      </c>
      <c r="N1760" s="1" t="s">
        <v>64</v>
      </c>
      <c r="O1760" s="1" t="s">
        <v>65</v>
      </c>
      <c r="P1760" s="1" t="s">
        <v>66</v>
      </c>
      <c r="Q1760" s="1" t="s">
        <v>67</v>
      </c>
      <c r="R1760" s="1" t="s">
        <v>87</v>
      </c>
      <c r="S1760" s="1" t="s">
        <v>88</v>
      </c>
      <c r="T1760" s="2">
        <v>43404</v>
      </c>
      <c r="U1760" s="2">
        <v>43404</v>
      </c>
      <c r="V1760" s="1" t="s">
        <v>52</v>
      </c>
      <c r="W1760" s="3">
        <v>1</v>
      </c>
      <c r="X1760" s="1" t="s">
        <v>53</v>
      </c>
      <c r="Y1760" s="4">
        <v>1950695</v>
      </c>
      <c r="Z1760" s="4">
        <v>-241362</v>
      </c>
      <c r="AA1760" s="4">
        <v>0</v>
      </c>
      <c r="AB1760" s="4">
        <v>0</v>
      </c>
      <c r="AC1760" s="4">
        <v>0</v>
      </c>
      <c r="AD1760" s="4">
        <v>1950695</v>
      </c>
      <c r="AE1760" s="5">
        <v>1614</v>
      </c>
      <c r="AF1760" s="1" t="s">
        <v>70</v>
      </c>
      <c r="AG1760" s="1" t="s">
        <v>71</v>
      </c>
      <c r="AH1760" s="1" t="s">
        <v>89</v>
      </c>
      <c r="AI1760" s="1" t="s">
        <v>57</v>
      </c>
      <c r="AJ1760" s="5">
        <v>10950</v>
      </c>
      <c r="AK1760" s="4">
        <v>-20266</v>
      </c>
      <c r="AL1760" s="4">
        <v>0</v>
      </c>
      <c r="AM1760" s="4">
        <v>0</v>
      </c>
      <c r="AN1760" s="4">
        <v>0</v>
      </c>
      <c r="AO1760" s="4">
        <v>-261628</v>
      </c>
      <c r="AP1760" s="4">
        <v>-261628</v>
      </c>
      <c r="AQ1760" s="4">
        <v>0</v>
      </c>
      <c r="AR1760" s="4">
        <v>1689067</v>
      </c>
      <c r="AS1760" s="1" t="s">
        <v>52</v>
      </c>
      <c r="AT1760" s="9">
        <f t="shared" si="801"/>
        <v>43404</v>
      </c>
      <c r="AU1760" s="9">
        <f t="shared" si="802"/>
        <v>43374</v>
      </c>
      <c r="AV1760" s="9">
        <v>44798</v>
      </c>
      <c r="AW1760" s="11">
        <f t="shared" si="803"/>
        <v>3.8191780821917809</v>
      </c>
      <c r="AX1760">
        <v>10</v>
      </c>
      <c r="AY1760" s="12">
        <v>0.05</v>
      </c>
      <c r="AZ1760">
        <f t="shared" si="804"/>
        <v>9.5000000000000001E-2</v>
      </c>
      <c r="BA1760" s="13">
        <f t="shared" si="805"/>
        <v>1950695</v>
      </c>
      <c r="BI1760" s="14">
        <f t="shared" si="814"/>
        <v>1689067</v>
      </c>
      <c r="BJ1760" s="14">
        <v>0</v>
      </c>
      <c r="BK1760" s="14">
        <f t="shared" si="815"/>
        <v>1689067</v>
      </c>
      <c r="BL1760" s="52">
        <v>0</v>
      </c>
      <c r="BM1760" s="15">
        <f t="shared" si="816"/>
        <v>1689067</v>
      </c>
    </row>
    <row r="1761" spans="1:65">
      <c r="A1761" s="8">
        <v>1759</v>
      </c>
      <c r="B1761" s="1" t="s">
        <v>44</v>
      </c>
      <c r="C1761" s="1">
        <v>1500</v>
      </c>
      <c r="D1761" s="1" t="s">
        <v>60</v>
      </c>
      <c r="E1761" s="1">
        <v>150000071</v>
      </c>
      <c r="F1761" s="1" t="s">
        <v>60</v>
      </c>
      <c r="G1761" s="1" t="s">
        <v>110</v>
      </c>
      <c r="H1761" s="1">
        <v>22</v>
      </c>
      <c r="I1761" s="1" t="s">
        <v>182</v>
      </c>
      <c r="J1761" s="1" t="s">
        <v>49</v>
      </c>
      <c r="K1761" s="1">
        <v>17406001</v>
      </c>
      <c r="L1761" s="1" t="s">
        <v>50</v>
      </c>
      <c r="M1761" s="1" t="s">
        <v>51</v>
      </c>
      <c r="N1761" s="1" t="s">
        <v>64</v>
      </c>
      <c r="O1761" s="1" t="s">
        <v>65</v>
      </c>
      <c r="P1761" s="1" t="s">
        <v>66</v>
      </c>
      <c r="Q1761" s="1" t="s">
        <v>67</v>
      </c>
      <c r="R1761" s="1" t="s">
        <v>87</v>
      </c>
      <c r="S1761" s="1" t="s">
        <v>88</v>
      </c>
      <c r="T1761" s="2">
        <v>43404</v>
      </c>
      <c r="U1761" s="2">
        <v>43404</v>
      </c>
      <c r="V1761" s="1" t="s">
        <v>52</v>
      </c>
      <c r="W1761" s="3">
        <v>1</v>
      </c>
      <c r="X1761" s="1" t="s">
        <v>53</v>
      </c>
      <c r="Y1761" s="4">
        <v>16789210</v>
      </c>
      <c r="Z1761" s="4">
        <v>-2070378</v>
      </c>
      <c r="AA1761" s="4">
        <v>0</v>
      </c>
      <c r="AB1761" s="4">
        <v>0</v>
      </c>
      <c r="AC1761" s="4">
        <v>0</v>
      </c>
      <c r="AD1761" s="4">
        <v>16789210</v>
      </c>
      <c r="AE1761" s="5">
        <v>1614</v>
      </c>
      <c r="AF1761" s="1" t="s">
        <v>70</v>
      </c>
      <c r="AG1761" s="1" t="s">
        <v>71</v>
      </c>
      <c r="AH1761" s="1" t="s">
        <v>89</v>
      </c>
      <c r="AI1761" s="1" t="s">
        <v>57</v>
      </c>
      <c r="AJ1761" s="5">
        <v>10950</v>
      </c>
      <c r="AK1761" s="4">
        <v>-174511</v>
      </c>
      <c r="AL1761" s="4">
        <v>0</v>
      </c>
      <c r="AM1761" s="4">
        <v>0</v>
      </c>
      <c r="AN1761" s="4">
        <v>0</v>
      </c>
      <c r="AO1761" s="4">
        <v>-2244889</v>
      </c>
      <c r="AP1761" s="4">
        <v>-2244889</v>
      </c>
      <c r="AQ1761" s="4">
        <v>0</v>
      </c>
      <c r="AR1761" s="4">
        <v>14544321</v>
      </c>
      <c r="AS1761" s="1" t="s">
        <v>52</v>
      </c>
      <c r="AT1761" s="9">
        <f t="shared" si="801"/>
        <v>43404</v>
      </c>
      <c r="AU1761" s="9">
        <f t="shared" si="802"/>
        <v>43374</v>
      </c>
      <c r="AV1761" s="9">
        <v>44798</v>
      </c>
      <c r="AW1761" s="11">
        <f t="shared" si="803"/>
        <v>3.8191780821917809</v>
      </c>
      <c r="AX1761">
        <v>25</v>
      </c>
      <c r="AY1761" s="12">
        <v>0.05</v>
      </c>
      <c r="AZ1761">
        <f t="shared" si="804"/>
        <v>3.7999999999999999E-2</v>
      </c>
      <c r="BA1761" s="13">
        <f t="shared" si="805"/>
        <v>16789210</v>
      </c>
      <c r="BB1761" s="17" t="s">
        <v>2189</v>
      </c>
      <c r="BC1761">
        <f>MATCH(BB1761,MONTHLY_INDEX!$A:$A,0)</f>
        <v>798</v>
      </c>
      <c r="BD1761">
        <f>MATCH(AU1761,MONTHLY_INDEX!$1:$1,0)</f>
        <v>82</v>
      </c>
      <c r="BE1761">
        <f>INDEX(MONTHLY_INDEX!$1:$1048576,Final!BC1761,Final!BD1761)</f>
        <v>96</v>
      </c>
      <c r="BF1761">
        <f>MATCH($BF$1,MONTHLY_INDEX!$1:$1,0)</f>
        <v>127</v>
      </c>
      <c r="BG1761">
        <f>INDEX(MONTHLY_INDEX!$1:$1048576,Final!BC1761,Final!BF1761)</f>
        <v>95.3</v>
      </c>
      <c r="BH1761" s="23">
        <f>(BG1761-BE1761)/BE1761</f>
        <v>-7.2916666666666963E-3</v>
      </c>
      <c r="BI1761" s="14">
        <f>(1+BH1761)*BA1761</f>
        <v>16666788.677083332</v>
      </c>
      <c r="BJ1761" s="14">
        <f>BI1761*AZ1761*AW1761</f>
        <v>2418830.4926094748</v>
      </c>
      <c r="BK1761" s="15">
        <f t="shared" si="806"/>
        <v>14247958.184473857</v>
      </c>
      <c r="BL1761" s="52">
        <v>0</v>
      </c>
      <c r="BM1761" s="15">
        <f>MAX((1-BL1761)*BK1761,BI1761*AY1761)</f>
        <v>14247958.184473857</v>
      </c>
    </row>
    <row r="1762" spans="1:65">
      <c r="A1762" s="8">
        <v>1760</v>
      </c>
      <c r="B1762" s="1" t="s">
        <v>44</v>
      </c>
      <c r="C1762" s="1">
        <v>1500</v>
      </c>
      <c r="D1762" s="1" t="s">
        <v>60</v>
      </c>
      <c r="E1762" s="1">
        <v>150000071</v>
      </c>
      <c r="F1762" s="1" t="s">
        <v>60</v>
      </c>
      <c r="G1762" s="1" t="s">
        <v>111</v>
      </c>
      <c r="H1762" s="1">
        <v>23</v>
      </c>
      <c r="I1762" s="1" t="s">
        <v>182</v>
      </c>
      <c r="J1762" s="1" t="s">
        <v>49</v>
      </c>
      <c r="K1762" s="1">
        <v>17406001</v>
      </c>
      <c r="L1762" s="1" t="s">
        <v>50</v>
      </c>
      <c r="M1762" s="1" t="s">
        <v>51</v>
      </c>
      <c r="N1762" s="1" t="s">
        <v>64</v>
      </c>
      <c r="O1762" s="1" t="s">
        <v>65</v>
      </c>
      <c r="P1762" s="1" t="s">
        <v>66</v>
      </c>
      <c r="Q1762" s="1" t="s">
        <v>67</v>
      </c>
      <c r="R1762" s="1" t="s">
        <v>87</v>
      </c>
      <c r="S1762" s="1" t="s">
        <v>88</v>
      </c>
      <c r="T1762" s="2">
        <v>43404</v>
      </c>
      <c r="U1762" s="2">
        <v>43404</v>
      </c>
      <c r="V1762" s="1" t="s">
        <v>52</v>
      </c>
      <c r="W1762" s="3">
        <v>1</v>
      </c>
      <c r="X1762" s="1" t="s">
        <v>53</v>
      </c>
      <c r="Y1762" s="4">
        <v>98582</v>
      </c>
      <c r="Z1762" s="4">
        <v>-12155</v>
      </c>
      <c r="AA1762" s="4">
        <v>0</v>
      </c>
      <c r="AB1762" s="4">
        <v>0</v>
      </c>
      <c r="AC1762" s="4">
        <v>0</v>
      </c>
      <c r="AD1762" s="4">
        <v>98582</v>
      </c>
      <c r="AE1762" s="5">
        <v>1614</v>
      </c>
      <c r="AF1762" s="1" t="s">
        <v>70</v>
      </c>
      <c r="AG1762" s="1" t="s">
        <v>71</v>
      </c>
      <c r="AH1762" s="1" t="s">
        <v>89</v>
      </c>
      <c r="AI1762" s="1" t="s">
        <v>57</v>
      </c>
      <c r="AJ1762" s="5">
        <v>10950</v>
      </c>
      <c r="AK1762" s="4">
        <v>-1025</v>
      </c>
      <c r="AL1762" s="4">
        <v>0</v>
      </c>
      <c r="AM1762" s="4">
        <v>0</v>
      </c>
      <c r="AN1762" s="4">
        <v>0</v>
      </c>
      <c r="AO1762" s="4">
        <v>-13180</v>
      </c>
      <c r="AP1762" s="4">
        <v>-13180</v>
      </c>
      <c r="AQ1762" s="4">
        <v>0</v>
      </c>
      <c r="AR1762" s="4">
        <v>85402</v>
      </c>
      <c r="AS1762" s="1" t="s">
        <v>52</v>
      </c>
      <c r="AT1762" s="9">
        <f t="shared" si="801"/>
        <v>43404</v>
      </c>
      <c r="AU1762" s="9">
        <f t="shared" si="802"/>
        <v>43374</v>
      </c>
      <c r="AV1762" s="9">
        <v>44798</v>
      </c>
      <c r="AW1762" s="11">
        <f t="shared" si="803"/>
        <v>3.8191780821917809</v>
      </c>
      <c r="AX1762">
        <v>10</v>
      </c>
      <c r="AY1762" s="12">
        <v>0.05</v>
      </c>
      <c r="AZ1762">
        <f t="shared" si="804"/>
        <v>9.5000000000000001E-2</v>
      </c>
      <c r="BA1762" s="13">
        <f t="shared" si="805"/>
        <v>98582</v>
      </c>
      <c r="BI1762" s="14">
        <f t="shared" ref="BI1762:BI1766" si="817">AR1762</f>
        <v>85402</v>
      </c>
      <c r="BJ1762" s="14">
        <v>0</v>
      </c>
      <c r="BK1762" s="14">
        <f t="shared" ref="BK1762:BK1766" si="818">AR1762</f>
        <v>85402</v>
      </c>
      <c r="BL1762" s="52">
        <v>0</v>
      </c>
      <c r="BM1762" s="15">
        <f t="shared" ref="BM1762:BM1766" si="819">AR1762</f>
        <v>85402</v>
      </c>
    </row>
    <row r="1763" spans="1:65">
      <c r="A1763" s="8">
        <v>1761</v>
      </c>
      <c r="B1763" s="1" t="s">
        <v>44</v>
      </c>
      <c r="C1763" s="1">
        <v>1500</v>
      </c>
      <c r="D1763" s="1" t="s">
        <v>60</v>
      </c>
      <c r="E1763" s="1">
        <v>150000071</v>
      </c>
      <c r="F1763" s="1" t="s">
        <v>112</v>
      </c>
      <c r="G1763" s="1" t="s">
        <v>113</v>
      </c>
      <c r="H1763" s="1">
        <v>24</v>
      </c>
      <c r="I1763" s="1" t="s">
        <v>182</v>
      </c>
      <c r="J1763" s="1" t="s">
        <v>49</v>
      </c>
      <c r="K1763" s="1">
        <v>17406001</v>
      </c>
      <c r="L1763" s="1" t="s">
        <v>50</v>
      </c>
      <c r="M1763" s="1" t="s">
        <v>51</v>
      </c>
      <c r="N1763" s="1" t="s">
        <v>64</v>
      </c>
      <c r="O1763" s="1" t="s">
        <v>65</v>
      </c>
      <c r="P1763" s="1" t="s">
        <v>66</v>
      </c>
      <c r="Q1763" s="1" t="s">
        <v>67</v>
      </c>
      <c r="R1763" s="1" t="s">
        <v>87</v>
      </c>
      <c r="S1763" s="1" t="s">
        <v>88</v>
      </c>
      <c r="T1763" s="2">
        <v>43404</v>
      </c>
      <c r="U1763" s="2">
        <v>43404</v>
      </c>
      <c r="V1763" s="1" t="s">
        <v>52</v>
      </c>
      <c r="W1763" s="3">
        <v>1</v>
      </c>
      <c r="X1763" s="1" t="s">
        <v>53</v>
      </c>
      <c r="Y1763" s="4">
        <v>995175</v>
      </c>
      <c r="Z1763" s="4">
        <v>-122721.09</v>
      </c>
      <c r="AA1763" s="4">
        <v>0</v>
      </c>
      <c r="AB1763" s="4">
        <v>0</v>
      </c>
      <c r="AC1763" s="4">
        <v>0</v>
      </c>
      <c r="AD1763" s="4">
        <v>995175</v>
      </c>
      <c r="AE1763" s="5">
        <v>1614</v>
      </c>
      <c r="AF1763" s="1" t="s">
        <v>70</v>
      </c>
      <c r="AG1763" s="1" t="s">
        <v>71</v>
      </c>
      <c r="AH1763" s="1" t="s">
        <v>89</v>
      </c>
      <c r="AI1763" s="1" t="s">
        <v>57</v>
      </c>
      <c r="AJ1763" s="5">
        <v>10950</v>
      </c>
      <c r="AK1763" s="4">
        <v>-10344</v>
      </c>
      <c r="AL1763" s="4">
        <v>0</v>
      </c>
      <c r="AM1763" s="4">
        <v>0</v>
      </c>
      <c r="AN1763" s="4">
        <v>0</v>
      </c>
      <c r="AO1763" s="4">
        <v>-133065.09</v>
      </c>
      <c r="AP1763" s="4">
        <v>-133065.09</v>
      </c>
      <c r="AQ1763" s="4">
        <v>0</v>
      </c>
      <c r="AR1763" s="4">
        <v>862109.91</v>
      </c>
      <c r="AS1763" s="1" t="s">
        <v>52</v>
      </c>
      <c r="AT1763" s="9">
        <f t="shared" si="801"/>
        <v>43404</v>
      </c>
      <c r="AU1763" s="9">
        <f t="shared" si="802"/>
        <v>43374</v>
      </c>
      <c r="AV1763" s="9">
        <v>44798</v>
      </c>
      <c r="AW1763" s="11">
        <f t="shared" si="803"/>
        <v>3.8191780821917809</v>
      </c>
      <c r="AX1763">
        <v>10</v>
      </c>
      <c r="AY1763" s="12">
        <v>0.05</v>
      </c>
      <c r="AZ1763">
        <f t="shared" si="804"/>
        <v>9.5000000000000001E-2</v>
      </c>
      <c r="BA1763" s="13">
        <f t="shared" si="805"/>
        <v>995175</v>
      </c>
      <c r="BB1763" s="16" t="s">
        <v>593</v>
      </c>
      <c r="BC1763" s="16" t="s">
        <v>593</v>
      </c>
      <c r="BD1763" s="16" t="s">
        <v>593</v>
      </c>
      <c r="BE1763" s="16" t="s">
        <v>593</v>
      </c>
      <c r="BF1763" s="16" t="s">
        <v>593</v>
      </c>
      <c r="BG1763" s="16" t="s">
        <v>593</v>
      </c>
      <c r="BH1763" s="16" t="s">
        <v>593</v>
      </c>
      <c r="BI1763" s="14">
        <f t="shared" si="817"/>
        <v>862109.91</v>
      </c>
      <c r="BJ1763" s="14">
        <v>0</v>
      </c>
      <c r="BK1763" s="14">
        <f t="shared" si="818"/>
        <v>862109.91</v>
      </c>
      <c r="BL1763" s="52">
        <v>0</v>
      </c>
      <c r="BM1763" s="15">
        <f t="shared" si="819"/>
        <v>862109.91</v>
      </c>
    </row>
    <row r="1764" spans="1:65">
      <c r="A1764" s="8">
        <v>1762</v>
      </c>
      <c r="B1764" s="1" t="s">
        <v>44</v>
      </c>
      <c r="C1764" s="1">
        <v>1500</v>
      </c>
      <c r="D1764" s="1" t="s">
        <v>60</v>
      </c>
      <c r="E1764" s="1">
        <v>150000071</v>
      </c>
      <c r="F1764" s="1" t="s">
        <v>112</v>
      </c>
      <c r="G1764" s="1" t="s">
        <v>114</v>
      </c>
      <c r="H1764" s="1">
        <v>25</v>
      </c>
      <c r="I1764" s="1" t="s">
        <v>182</v>
      </c>
      <c r="J1764" s="1" t="s">
        <v>49</v>
      </c>
      <c r="K1764" s="1">
        <v>17406001</v>
      </c>
      <c r="L1764" s="1" t="s">
        <v>50</v>
      </c>
      <c r="M1764" s="1" t="s">
        <v>51</v>
      </c>
      <c r="N1764" s="1" t="s">
        <v>64</v>
      </c>
      <c r="O1764" s="1" t="s">
        <v>65</v>
      </c>
      <c r="P1764" s="1" t="s">
        <v>66</v>
      </c>
      <c r="Q1764" s="1" t="s">
        <v>67</v>
      </c>
      <c r="R1764" s="1" t="s">
        <v>87</v>
      </c>
      <c r="S1764" s="1" t="s">
        <v>88</v>
      </c>
      <c r="T1764" s="2">
        <v>43404</v>
      </c>
      <c r="U1764" s="2">
        <v>43404</v>
      </c>
      <c r="V1764" s="1" t="s">
        <v>52</v>
      </c>
      <c r="W1764" s="3">
        <v>1</v>
      </c>
      <c r="X1764" s="1" t="s">
        <v>53</v>
      </c>
      <c r="Y1764" s="4">
        <v>2883401</v>
      </c>
      <c r="Z1764" s="4">
        <v>-355569.73</v>
      </c>
      <c r="AA1764" s="4">
        <v>0</v>
      </c>
      <c r="AB1764" s="4">
        <v>0</v>
      </c>
      <c r="AC1764" s="4">
        <v>0</v>
      </c>
      <c r="AD1764" s="4">
        <v>2883401</v>
      </c>
      <c r="AE1764" s="5">
        <v>1614</v>
      </c>
      <c r="AF1764" s="1" t="s">
        <v>70</v>
      </c>
      <c r="AG1764" s="1" t="s">
        <v>71</v>
      </c>
      <c r="AH1764" s="1" t="s">
        <v>89</v>
      </c>
      <c r="AI1764" s="1" t="s">
        <v>57</v>
      </c>
      <c r="AJ1764" s="5">
        <v>10950</v>
      </c>
      <c r="AK1764" s="4">
        <v>-29971</v>
      </c>
      <c r="AL1764" s="4">
        <v>0</v>
      </c>
      <c r="AM1764" s="4">
        <v>0</v>
      </c>
      <c r="AN1764" s="4">
        <v>0</v>
      </c>
      <c r="AO1764" s="4">
        <v>-385540.73</v>
      </c>
      <c r="AP1764" s="4">
        <v>-385540.73</v>
      </c>
      <c r="AQ1764" s="4">
        <v>0</v>
      </c>
      <c r="AR1764" s="4">
        <v>2497860.27</v>
      </c>
      <c r="AS1764" s="1" t="s">
        <v>52</v>
      </c>
      <c r="AT1764" s="9">
        <f t="shared" si="801"/>
        <v>43404</v>
      </c>
      <c r="AU1764" s="9">
        <f t="shared" si="802"/>
        <v>43374</v>
      </c>
      <c r="AV1764" s="9">
        <v>44798</v>
      </c>
      <c r="AW1764" s="11">
        <f t="shared" si="803"/>
        <v>3.8191780821917809</v>
      </c>
      <c r="AX1764">
        <v>10</v>
      </c>
      <c r="AY1764" s="12">
        <v>0.05</v>
      </c>
      <c r="AZ1764">
        <f t="shared" si="804"/>
        <v>9.5000000000000001E-2</v>
      </c>
      <c r="BA1764" s="13">
        <f t="shared" si="805"/>
        <v>2883401</v>
      </c>
      <c r="BB1764" s="16" t="s">
        <v>593</v>
      </c>
      <c r="BC1764" s="16" t="s">
        <v>593</v>
      </c>
      <c r="BD1764" s="16" t="s">
        <v>593</v>
      </c>
      <c r="BE1764" s="16" t="s">
        <v>593</v>
      </c>
      <c r="BF1764" s="16" t="s">
        <v>593</v>
      </c>
      <c r="BG1764" s="16" t="s">
        <v>593</v>
      </c>
      <c r="BH1764" s="16" t="s">
        <v>593</v>
      </c>
      <c r="BI1764" s="14">
        <f t="shared" si="817"/>
        <v>2497860.27</v>
      </c>
      <c r="BJ1764" s="14">
        <v>0</v>
      </c>
      <c r="BK1764" s="14">
        <f t="shared" si="818"/>
        <v>2497860.27</v>
      </c>
      <c r="BL1764" s="52">
        <v>0</v>
      </c>
      <c r="BM1764" s="15">
        <f t="shared" si="819"/>
        <v>2497860.27</v>
      </c>
    </row>
    <row r="1765" spans="1:65">
      <c r="A1765" s="8">
        <v>1763</v>
      </c>
      <c r="B1765" s="1" t="s">
        <v>44</v>
      </c>
      <c r="C1765" s="1">
        <v>1500</v>
      </c>
      <c r="D1765" s="1" t="s">
        <v>60</v>
      </c>
      <c r="E1765" s="1">
        <v>150000071</v>
      </c>
      <c r="F1765" s="1" t="s">
        <v>60</v>
      </c>
      <c r="G1765" s="1" t="s">
        <v>181</v>
      </c>
      <c r="H1765" s="1">
        <v>26</v>
      </c>
      <c r="I1765" s="1" t="s">
        <v>182</v>
      </c>
      <c r="J1765" s="1" t="s">
        <v>49</v>
      </c>
      <c r="K1765" s="1">
        <v>17406001</v>
      </c>
      <c r="L1765" s="1" t="s">
        <v>50</v>
      </c>
      <c r="M1765" s="1" t="s">
        <v>51</v>
      </c>
      <c r="N1765" s="1" t="s">
        <v>64</v>
      </c>
      <c r="O1765" s="1" t="s">
        <v>65</v>
      </c>
      <c r="P1765" s="1" t="s">
        <v>66</v>
      </c>
      <c r="Q1765" s="1" t="s">
        <v>67</v>
      </c>
      <c r="R1765" s="1" t="s">
        <v>87</v>
      </c>
      <c r="S1765" s="1" t="s">
        <v>88</v>
      </c>
      <c r="T1765" s="2">
        <v>43404</v>
      </c>
      <c r="U1765" s="2">
        <v>43404</v>
      </c>
      <c r="V1765" s="1" t="s">
        <v>52</v>
      </c>
      <c r="W1765" s="3">
        <v>1</v>
      </c>
      <c r="X1765" s="1" t="s">
        <v>53</v>
      </c>
      <c r="Y1765" s="4">
        <v>120000</v>
      </c>
      <c r="Z1765" s="4">
        <v>-14798</v>
      </c>
      <c r="AA1765" s="4">
        <v>0</v>
      </c>
      <c r="AB1765" s="4">
        <v>0</v>
      </c>
      <c r="AC1765" s="4">
        <v>0</v>
      </c>
      <c r="AD1765" s="4">
        <v>120000</v>
      </c>
      <c r="AE1765" s="5">
        <v>1614</v>
      </c>
      <c r="AF1765" s="1" t="s">
        <v>70</v>
      </c>
      <c r="AG1765" s="1" t="s">
        <v>71</v>
      </c>
      <c r="AH1765" s="1" t="s">
        <v>89</v>
      </c>
      <c r="AI1765" s="1" t="s">
        <v>57</v>
      </c>
      <c r="AJ1765" s="5">
        <v>10950</v>
      </c>
      <c r="AK1765" s="4">
        <v>-1247</v>
      </c>
      <c r="AL1765" s="4">
        <v>0</v>
      </c>
      <c r="AM1765" s="4">
        <v>0</v>
      </c>
      <c r="AN1765" s="4">
        <v>0</v>
      </c>
      <c r="AO1765" s="4">
        <v>-16045</v>
      </c>
      <c r="AP1765" s="4">
        <v>-16045</v>
      </c>
      <c r="AQ1765" s="4">
        <v>0</v>
      </c>
      <c r="AR1765" s="4">
        <v>103955</v>
      </c>
      <c r="AS1765" s="1" t="s">
        <v>52</v>
      </c>
      <c r="AT1765" s="9">
        <f t="shared" si="801"/>
        <v>43404</v>
      </c>
      <c r="AU1765" s="9">
        <f t="shared" si="802"/>
        <v>43374</v>
      </c>
      <c r="AV1765" s="9">
        <v>44798</v>
      </c>
      <c r="AW1765" s="11">
        <f t="shared" si="803"/>
        <v>3.8191780821917809</v>
      </c>
      <c r="AX1765">
        <v>10</v>
      </c>
      <c r="AY1765" s="12">
        <v>0.05</v>
      </c>
      <c r="AZ1765">
        <f t="shared" si="804"/>
        <v>9.5000000000000001E-2</v>
      </c>
      <c r="BA1765" s="13">
        <f t="shared" si="805"/>
        <v>120000</v>
      </c>
      <c r="BI1765" s="14">
        <f t="shared" si="817"/>
        <v>103955</v>
      </c>
      <c r="BJ1765" s="14">
        <v>0</v>
      </c>
      <c r="BK1765" s="14">
        <f t="shared" si="818"/>
        <v>103955</v>
      </c>
      <c r="BL1765" s="52">
        <v>0</v>
      </c>
      <c r="BM1765" s="15">
        <f t="shared" si="819"/>
        <v>103955</v>
      </c>
    </row>
    <row r="1766" spans="1:65">
      <c r="A1766" s="8">
        <v>1764</v>
      </c>
      <c r="B1766" s="1" t="s">
        <v>44</v>
      </c>
      <c r="C1766" s="1">
        <v>1500</v>
      </c>
      <c r="D1766" s="1" t="s">
        <v>60</v>
      </c>
      <c r="E1766" s="1">
        <v>150000071</v>
      </c>
      <c r="F1766" s="1" t="s">
        <v>112</v>
      </c>
      <c r="G1766" s="1" t="s">
        <v>116</v>
      </c>
      <c r="H1766" s="1">
        <v>27</v>
      </c>
      <c r="I1766" s="1" t="s">
        <v>182</v>
      </c>
      <c r="J1766" s="1" t="s">
        <v>49</v>
      </c>
      <c r="K1766" s="1">
        <v>17406001</v>
      </c>
      <c r="L1766" s="1" t="s">
        <v>50</v>
      </c>
      <c r="M1766" s="1" t="s">
        <v>51</v>
      </c>
      <c r="N1766" s="1" t="s">
        <v>64</v>
      </c>
      <c r="O1766" s="1" t="s">
        <v>65</v>
      </c>
      <c r="P1766" s="1" t="s">
        <v>66</v>
      </c>
      <c r="Q1766" s="1" t="s">
        <v>67</v>
      </c>
      <c r="R1766" s="1" t="s">
        <v>87</v>
      </c>
      <c r="S1766" s="1" t="s">
        <v>88</v>
      </c>
      <c r="T1766" s="2">
        <v>43404</v>
      </c>
      <c r="U1766" s="2">
        <v>43404</v>
      </c>
      <c r="V1766" s="1" t="s">
        <v>52</v>
      </c>
      <c r="W1766" s="3">
        <v>1</v>
      </c>
      <c r="X1766" s="1" t="s">
        <v>53</v>
      </c>
      <c r="Y1766" s="4">
        <v>4339035</v>
      </c>
      <c r="Z1766" s="4">
        <v>-535070.18000000005</v>
      </c>
      <c r="AA1766" s="4">
        <v>0</v>
      </c>
      <c r="AB1766" s="4">
        <v>0</v>
      </c>
      <c r="AC1766" s="4">
        <v>0</v>
      </c>
      <c r="AD1766" s="4">
        <v>4339035</v>
      </c>
      <c r="AE1766" s="5">
        <v>1614</v>
      </c>
      <c r="AF1766" s="1" t="s">
        <v>70</v>
      </c>
      <c r="AG1766" s="1" t="s">
        <v>71</v>
      </c>
      <c r="AH1766" s="1" t="s">
        <v>89</v>
      </c>
      <c r="AI1766" s="1" t="s">
        <v>57</v>
      </c>
      <c r="AJ1766" s="5">
        <v>10950</v>
      </c>
      <c r="AK1766" s="4">
        <v>-45101</v>
      </c>
      <c r="AL1766" s="4">
        <v>0</v>
      </c>
      <c r="AM1766" s="4">
        <v>0</v>
      </c>
      <c r="AN1766" s="4">
        <v>0</v>
      </c>
      <c r="AO1766" s="4">
        <v>-580171.18000000005</v>
      </c>
      <c r="AP1766" s="4">
        <v>-580171.18000000005</v>
      </c>
      <c r="AQ1766" s="4">
        <v>0</v>
      </c>
      <c r="AR1766" s="4">
        <v>3758863.82</v>
      </c>
      <c r="AS1766" s="1" t="s">
        <v>52</v>
      </c>
      <c r="AT1766" s="9">
        <f t="shared" si="801"/>
        <v>43404</v>
      </c>
      <c r="AU1766" s="9">
        <f t="shared" si="802"/>
        <v>43374</v>
      </c>
      <c r="AV1766" s="9">
        <v>44798</v>
      </c>
      <c r="AW1766" s="11">
        <f t="shared" si="803"/>
        <v>3.8191780821917809</v>
      </c>
      <c r="AX1766">
        <v>10</v>
      </c>
      <c r="AY1766" s="12">
        <v>0.05</v>
      </c>
      <c r="AZ1766">
        <f t="shared" si="804"/>
        <v>9.5000000000000001E-2</v>
      </c>
      <c r="BA1766" s="13">
        <f t="shared" si="805"/>
        <v>4339035</v>
      </c>
      <c r="BB1766" s="16" t="s">
        <v>593</v>
      </c>
      <c r="BC1766" s="16" t="s">
        <v>593</v>
      </c>
      <c r="BD1766" s="16" t="s">
        <v>593</v>
      </c>
      <c r="BE1766" s="16" t="s">
        <v>593</v>
      </c>
      <c r="BF1766" s="16" t="s">
        <v>593</v>
      </c>
      <c r="BG1766" s="16" t="s">
        <v>593</v>
      </c>
      <c r="BH1766" s="16" t="s">
        <v>593</v>
      </c>
      <c r="BI1766" s="14">
        <f t="shared" si="817"/>
        <v>3758863.82</v>
      </c>
      <c r="BJ1766" s="14">
        <v>0</v>
      </c>
      <c r="BK1766" s="14">
        <f t="shared" si="818"/>
        <v>3758863.82</v>
      </c>
      <c r="BL1766" s="52">
        <v>0</v>
      </c>
      <c r="BM1766" s="15">
        <f t="shared" si="819"/>
        <v>3758863.82</v>
      </c>
    </row>
    <row r="1767" spans="1:65">
      <c r="A1767" s="8">
        <v>1765</v>
      </c>
      <c r="B1767" s="1" t="s">
        <v>44</v>
      </c>
      <c r="C1767" s="1">
        <v>1500</v>
      </c>
      <c r="D1767" s="1" t="s">
        <v>60</v>
      </c>
      <c r="E1767" s="1">
        <v>150000072</v>
      </c>
      <c r="F1767" s="1" t="s">
        <v>60</v>
      </c>
      <c r="G1767" s="1" t="s">
        <v>86</v>
      </c>
      <c r="H1767" s="1">
        <v>1</v>
      </c>
      <c r="I1767" s="1" t="s">
        <v>183</v>
      </c>
      <c r="J1767" s="1" t="s">
        <v>49</v>
      </c>
      <c r="K1767" s="1">
        <v>17406001</v>
      </c>
      <c r="L1767" s="1" t="s">
        <v>50</v>
      </c>
      <c r="M1767" s="1" t="s">
        <v>51</v>
      </c>
      <c r="N1767" s="1" t="s">
        <v>64</v>
      </c>
      <c r="O1767" s="1" t="s">
        <v>65</v>
      </c>
      <c r="P1767" s="1" t="s">
        <v>66</v>
      </c>
      <c r="Q1767" s="1" t="s">
        <v>67</v>
      </c>
      <c r="R1767" s="1" t="s">
        <v>87</v>
      </c>
      <c r="S1767" s="1" t="s">
        <v>88</v>
      </c>
      <c r="T1767" s="2">
        <v>43404</v>
      </c>
      <c r="U1767" s="2">
        <v>43404</v>
      </c>
      <c r="V1767" s="1" t="s">
        <v>52</v>
      </c>
      <c r="W1767" s="3">
        <v>1</v>
      </c>
      <c r="X1767" s="1" t="s">
        <v>53</v>
      </c>
      <c r="Y1767" s="4">
        <v>892500</v>
      </c>
      <c r="Z1767" s="4">
        <v>-110059</v>
      </c>
      <c r="AA1767" s="4">
        <v>0</v>
      </c>
      <c r="AB1767" s="4">
        <v>0</v>
      </c>
      <c r="AC1767" s="4">
        <v>0</v>
      </c>
      <c r="AD1767" s="4">
        <v>892500</v>
      </c>
      <c r="AE1767" s="5">
        <v>1614</v>
      </c>
      <c r="AF1767" s="1" t="s">
        <v>70</v>
      </c>
      <c r="AG1767" s="1" t="s">
        <v>71</v>
      </c>
      <c r="AH1767" s="1" t="s">
        <v>89</v>
      </c>
      <c r="AI1767" s="1" t="s">
        <v>57</v>
      </c>
      <c r="AJ1767" s="5">
        <v>10950</v>
      </c>
      <c r="AK1767" s="4">
        <v>-9277</v>
      </c>
      <c r="AL1767" s="4">
        <v>0</v>
      </c>
      <c r="AM1767" s="4">
        <v>0</v>
      </c>
      <c r="AN1767" s="4">
        <v>0</v>
      </c>
      <c r="AO1767" s="4">
        <v>-119336</v>
      </c>
      <c r="AP1767" s="4">
        <v>-119336</v>
      </c>
      <c r="AQ1767" s="4">
        <v>0</v>
      </c>
      <c r="AR1767" s="4">
        <v>773164</v>
      </c>
      <c r="AS1767" s="1" t="s">
        <v>52</v>
      </c>
      <c r="AT1767" s="9">
        <f t="shared" si="801"/>
        <v>43404</v>
      </c>
      <c r="AU1767" s="9">
        <f t="shared" si="802"/>
        <v>43374</v>
      </c>
      <c r="AV1767" s="9">
        <v>44798</v>
      </c>
      <c r="AW1767" s="11">
        <f t="shared" si="803"/>
        <v>3.8191780821917809</v>
      </c>
      <c r="AX1767">
        <v>10</v>
      </c>
      <c r="AY1767" s="12">
        <v>0.05</v>
      </c>
      <c r="AZ1767">
        <f t="shared" si="804"/>
        <v>9.5000000000000001E-2</v>
      </c>
      <c r="BA1767" s="13">
        <f t="shared" si="805"/>
        <v>892500</v>
      </c>
      <c r="BB1767" s="17" t="s">
        <v>1853</v>
      </c>
      <c r="BC1767">
        <f>MATCH(BB1767,MONTHLY_INDEX!$A:$A,0)</f>
        <v>630</v>
      </c>
      <c r="BD1767">
        <f>MATCH(AU1767,MONTHLY_INDEX!$1:$1,0)</f>
        <v>82</v>
      </c>
      <c r="BE1767">
        <f>INDEX(MONTHLY_INDEX!$1:$1048576,Final!BC1767,Final!BD1767)</f>
        <v>115.8</v>
      </c>
      <c r="BF1767">
        <f>MATCH($BF$1,MONTHLY_INDEX!$1:$1,0)</f>
        <v>127</v>
      </c>
      <c r="BG1767">
        <f>INDEX(MONTHLY_INDEX!$1:$1048576,Final!BC1767,Final!BF1767)</f>
        <v>151.1</v>
      </c>
      <c r="BH1767" s="23">
        <f t="shared" ref="BH1767:BH1784" si="820">(BG1767-BE1767)/BE1767</f>
        <v>0.30483592400690845</v>
      </c>
      <c r="BI1767" s="14">
        <f t="shared" ref="BI1767:BI1784" si="821">(1+BH1767)*BA1767</f>
        <v>1164566.0621761659</v>
      </c>
      <c r="BJ1767" s="14">
        <f t="shared" ref="BJ1767:BJ1784" si="822">BI1767*AZ1767*AW1767</f>
        <v>422530.09209312231</v>
      </c>
      <c r="BK1767" s="15">
        <f t="shared" si="806"/>
        <v>742035.97008304356</v>
      </c>
      <c r="BL1767" s="52">
        <v>0</v>
      </c>
      <c r="BM1767" s="15">
        <f t="shared" ref="BM1767:BM1784" si="823">MAX((1-BL1767)*BK1767,BI1767*AY1767)</f>
        <v>742035.97008304356</v>
      </c>
    </row>
    <row r="1768" spans="1:65">
      <c r="A1768" s="8">
        <v>1766</v>
      </c>
      <c r="B1768" s="1" t="s">
        <v>44</v>
      </c>
      <c r="C1768" s="1">
        <v>1500</v>
      </c>
      <c r="D1768" s="1" t="s">
        <v>60</v>
      </c>
      <c r="E1768" s="1">
        <v>150000072</v>
      </c>
      <c r="F1768" s="1" t="s">
        <v>60</v>
      </c>
      <c r="G1768" s="1" t="s">
        <v>90</v>
      </c>
      <c r="H1768" s="1">
        <v>2</v>
      </c>
      <c r="I1768" s="1" t="s">
        <v>183</v>
      </c>
      <c r="J1768" s="1" t="s">
        <v>49</v>
      </c>
      <c r="K1768" s="1">
        <v>17406001</v>
      </c>
      <c r="L1768" s="1" t="s">
        <v>50</v>
      </c>
      <c r="M1768" s="1" t="s">
        <v>51</v>
      </c>
      <c r="N1768" s="1" t="s">
        <v>64</v>
      </c>
      <c r="O1768" s="1" t="s">
        <v>65</v>
      </c>
      <c r="P1768" s="1" t="s">
        <v>66</v>
      </c>
      <c r="Q1768" s="1" t="s">
        <v>67</v>
      </c>
      <c r="R1768" s="1" t="s">
        <v>87</v>
      </c>
      <c r="S1768" s="1" t="s">
        <v>88</v>
      </c>
      <c r="T1768" s="2">
        <v>43404</v>
      </c>
      <c r="U1768" s="2">
        <v>43404</v>
      </c>
      <c r="V1768" s="1" t="s">
        <v>52</v>
      </c>
      <c r="W1768" s="3">
        <v>1</v>
      </c>
      <c r="X1768" s="1" t="s">
        <v>53</v>
      </c>
      <c r="Y1768" s="4">
        <v>472500</v>
      </c>
      <c r="Z1768" s="4">
        <v>-58266</v>
      </c>
      <c r="AA1768" s="4">
        <v>0</v>
      </c>
      <c r="AB1768" s="4">
        <v>0</v>
      </c>
      <c r="AC1768" s="4">
        <v>0</v>
      </c>
      <c r="AD1768" s="4">
        <v>472500</v>
      </c>
      <c r="AE1768" s="5">
        <v>1614</v>
      </c>
      <c r="AF1768" s="1" t="s">
        <v>70</v>
      </c>
      <c r="AG1768" s="1" t="s">
        <v>71</v>
      </c>
      <c r="AH1768" s="1" t="s">
        <v>89</v>
      </c>
      <c r="AI1768" s="1" t="s">
        <v>57</v>
      </c>
      <c r="AJ1768" s="5">
        <v>10950</v>
      </c>
      <c r="AK1768" s="4">
        <v>-4911</v>
      </c>
      <c r="AL1768" s="4">
        <v>0</v>
      </c>
      <c r="AM1768" s="4">
        <v>0</v>
      </c>
      <c r="AN1768" s="4">
        <v>0</v>
      </c>
      <c r="AO1768" s="4">
        <v>-63177</v>
      </c>
      <c r="AP1768" s="4">
        <v>-63177</v>
      </c>
      <c r="AQ1768" s="4">
        <v>0</v>
      </c>
      <c r="AR1768" s="4">
        <v>409323</v>
      </c>
      <c r="AS1768" s="1" t="s">
        <v>52</v>
      </c>
      <c r="AT1768" s="9">
        <f t="shared" si="801"/>
        <v>43404</v>
      </c>
      <c r="AU1768" s="9">
        <f t="shared" si="802"/>
        <v>43374</v>
      </c>
      <c r="AV1768" s="9">
        <v>44798</v>
      </c>
      <c r="AW1768" s="11">
        <f t="shared" si="803"/>
        <v>3.8191780821917809</v>
      </c>
      <c r="AX1768">
        <v>10</v>
      </c>
      <c r="AY1768" s="12">
        <v>0.05</v>
      </c>
      <c r="AZ1768">
        <f t="shared" si="804"/>
        <v>9.5000000000000001E-2</v>
      </c>
      <c r="BA1768" s="13">
        <f t="shared" si="805"/>
        <v>472500</v>
      </c>
      <c r="BB1768" s="17" t="s">
        <v>2189</v>
      </c>
      <c r="BC1768">
        <f>MATCH(BB1768,MONTHLY_INDEX!$A:$A,0)</f>
        <v>798</v>
      </c>
      <c r="BD1768">
        <f>MATCH(AU1768,MONTHLY_INDEX!$1:$1,0)</f>
        <v>82</v>
      </c>
      <c r="BE1768">
        <f>INDEX(MONTHLY_INDEX!$1:$1048576,Final!BC1768,Final!BD1768)</f>
        <v>96</v>
      </c>
      <c r="BF1768">
        <f>MATCH($BF$1,MONTHLY_INDEX!$1:$1,0)</f>
        <v>127</v>
      </c>
      <c r="BG1768">
        <f>INDEX(MONTHLY_INDEX!$1:$1048576,Final!BC1768,Final!BF1768)</f>
        <v>95.3</v>
      </c>
      <c r="BH1768" s="23">
        <f t="shared" si="820"/>
        <v>-7.2916666666666963E-3</v>
      </c>
      <c r="BI1768" s="14">
        <f t="shared" si="821"/>
        <v>469054.6875</v>
      </c>
      <c r="BJ1768" s="14">
        <f t="shared" si="822"/>
        <v>170183.32127568492</v>
      </c>
      <c r="BK1768" s="15">
        <f t="shared" si="806"/>
        <v>298871.36622431508</v>
      </c>
      <c r="BL1768" s="52">
        <v>0</v>
      </c>
      <c r="BM1768" s="15">
        <f t="shared" si="823"/>
        <v>298871.36622431508</v>
      </c>
    </row>
    <row r="1769" spans="1:65">
      <c r="A1769" s="8">
        <v>1767</v>
      </c>
      <c r="B1769" s="1" t="s">
        <v>44</v>
      </c>
      <c r="C1769" s="1">
        <v>1500</v>
      </c>
      <c r="D1769" s="1" t="s">
        <v>60</v>
      </c>
      <c r="E1769" s="1">
        <v>150000072</v>
      </c>
      <c r="F1769" s="1" t="s">
        <v>60</v>
      </c>
      <c r="G1769" s="1" t="s">
        <v>91</v>
      </c>
      <c r="H1769" s="1">
        <v>3</v>
      </c>
      <c r="I1769" s="1" t="s">
        <v>183</v>
      </c>
      <c r="J1769" s="1" t="s">
        <v>49</v>
      </c>
      <c r="K1769" s="1">
        <v>17406001</v>
      </c>
      <c r="L1769" s="1" t="s">
        <v>50</v>
      </c>
      <c r="M1769" s="1" t="s">
        <v>51</v>
      </c>
      <c r="N1769" s="1" t="s">
        <v>64</v>
      </c>
      <c r="O1769" s="1" t="s">
        <v>65</v>
      </c>
      <c r="P1769" s="1" t="s">
        <v>66</v>
      </c>
      <c r="Q1769" s="1" t="s">
        <v>67</v>
      </c>
      <c r="R1769" s="1" t="s">
        <v>87</v>
      </c>
      <c r="S1769" s="1" t="s">
        <v>88</v>
      </c>
      <c r="T1769" s="2">
        <v>43404</v>
      </c>
      <c r="U1769" s="2">
        <v>43404</v>
      </c>
      <c r="V1769" s="1" t="s">
        <v>52</v>
      </c>
      <c r="W1769" s="3">
        <v>1</v>
      </c>
      <c r="X1769" s="1" t="s">
        <v>53</v>
      </c>
      <c r="Y1769" s="4">
        <v>637760</v>
      </c>
      <c r="Z1769" s="4">
        <v>-78645</v>
      </c>
      <c r="AA1769" s="4">
        <v>0</v>
      </c>
      <c r="AB1769" s="4">
        <v>0</v>
      </c>
      <c r="AC1769" s="4">
        <v>0</v>
      </c>
      <c r="AD1769" s="4">
        <v>637760</v>
      </c>
      <c r="AE1769" s="5">
        <v>1614</v>
      </c>
      <c r="AF1769" s="1" t="s">
        <v>70</v>
      </c>
      <c r="AG1769" s="1" t="s">
        <v>71</v>
      </c>
      <c r="AH1769" s="1" t="s">
        <v>89</v>
      </c>
      <c r="AI1769" s="1" t="s">
        <v>57</v>
      </c>
      <c r="AJ1769" s="5">
        <v>10950</v>
      </c>
      <c r="AK1769" s="4">
        <v>-6629</v>
      </c>
      <c r="AL1769" s="4">
        <v>0</v>
      </c>
      <c r="AM1769" s="4">
        <v>0</v>
      </c>
      <c r="AN1769" s="4">
        <v>0</v>
      </c>
      <c r="AO1769" s="4">
        <v>-85274</v>
      </c>
      <c r="AP1769" s="4">
        <v>-85274</v>
      </c>
      <c r="AQ1769" s="4">
        <v>0</v>
      </c>
      <c r="AR1769" s="4">
        <v>552486</v>
      </c>
      <c r="AS1769" s="1" t="s">
        <v>52</v>
      </c>
      <c r="AT1769" s="9">
        <f t="shared" si="801"/>
        <v>43404</v>
      </c>
      <c r="AU1769" s="9">
        <f t="shared" si="802"/>
        <v>43374</v>
      </c>
      <c r="AV1769" s="9">
        <v>44798</v>
      </c>
      <c r="AW1769" s="11">
        <f t="shared" si="803"/>
        <v>3.8191780821917809</v>
      </c>
      <c r="AX1769">
        <v>10</v>
      </c>
      <c r="AY1769" s="12">
        <v>0.05</v>
      </c>
      <c r="AZ1769">
        <f t="shared" si="804"/>
        <v>9.5000000000000001E-2</v>
      </c>
      <c r="BA1769" s="13">
        <f t="shared" si="805"/>
        <v>637760</v>
      </c>
      <c r="BB1769" s="17" t="s">
        <v>2189</v>
      </c>
      <c r="BC1769">
        <f>MATCH(BB1769,MONTHLY_INDEX!$A:$A,0)</f>
        <v>798</v>
      </c>
      <c r="BD1769">
        <f>MATCH(AU1769,MONTHLY_INDEX!$1:$1,0)</f>
        <v>82</v>
      </c>
      <c r="BE1769">
        <f>INDEX(MONTHLY_INDEX!$1:$1048576,Final!BC1769,Final!BD1769)</f>
        <v>96</v>
      </c>
      <c r="BF1769">
        <f>MATCH($BF$1,MONTHLY_INDEX!$1:$1,0)</f>
        <v>127</v>
      </c>
      <c r="BG1769">
        <f>INDEX(MONTHLY_INDEX!$1:$1048576,Final!BC1769,Final!BF1769)</f>
        <v>95.3</v>
      </c>
      <c r="BH1769" s="23">
        <f t="shared" si="820"/>
        <v>-7.2916666666666963E-3</v>
      </c>
      <c r="BI1769" s="14">
        <f t="shared" si="821"/>
        <v>633109.66666666663</v>
      </c>
      <c r="BJ1769" s="14">
        <f t="shared" si="822"/>
        <v>229706.06344292234</v>
      </c>
      <c r="BK1769" s="15">
        <f t="shared" si="806"/>
        <v>403403.60322374431</v>
      </c>
      <c r="BL1769" s="52">
        <v>0</v>
      </c>
      <c r="BM1769" s="15">
        <f t="shared" si="823"/>
        <v>403403.60322374431</v>
      </c>
    </row>
    <row r="1770" spans="1:65">
      <c r="A1770" s="8">
        <v>1768</v>
      </c>
      <c r="B1770" s="1" t="s">
        <v>44</v>
      </c>
      <c r="C1770" s="1">
        <v>1500</v>
      </c>
      <c r="D1770" s="1" t="s">
        <v>60</v>
      </c>
      <c r="E1770" s="1">
        <v>150000072</v>
      </c>
      <c r="F1770" s="1" t="s">
        <v>60</v>
      </c>
      <c r="G1770" s="1" t="s">
        <v>92</v>
      </c>
      <c r="H1770" s="1">
        <v>4</v>
      </c>
      <c r="I1770" s="1" t="s">
        <v>183</v>
      </c>
      <c r="J1770" s="1" t="s">
        <v>49</v>
      </c>
      <c r="K1770" s="1">
        <v>17406001</v>
      </c>
      <c r="L1770" s="1" t="s">
        <v>50</v>
      </c>
      <c r="M1770" s="1" t="s">
        <v>51</v>
      </c>
      <c r="N1770" s="1" t="s">
        <v>64</v>
      </c>
      <c r="O1770" s="1" t="s">
        <v>65</v>
      </c>
      <c r="P1770" s="1" t="s">
        <v>66</v>
      </c>
      <c r="Q1770" s="1" t="s">
        <v>67</v>
      </c>
      <c r="R1770" s="1" t="s">
        <v>87</v>
      </c>
      <c r="S1770" s="1" t="s">
        <v>88</v>
      </c>
      <c r="T1770" s="2">
        <v>43404</v>
      </c>
      <c r="U1770" s="2">
        <v>43404</v>
      </c>
      <c r="V1770" s="1" t="s">
        <v>52</v>
      </c>
      <c r="W1770" s="3">
        <v>1</v>
      </c>
      <c r="X1770" s="1" t="s">
        <v>53</v>
      </c>
      <c r="Y1770" s="4">
        <v>21044329</v>
      </c>
      <c r="Z1770" s="4">
        <v>-2595103</v>
      </c>
      <c r="AA1770" s="4">
        <v>0</v>
      </c>
      <c r="AB1770" s="4">
        <v>0</v>
      </c>
      <c r="AC1770" s="4">
        <v>0</v>
      </c>
      <c r="AD1770" s="4">
        <v>21044329</v>
      </c>
      <c r="AE1770" s="5">
        <v>1614</v>
      </c>
      <c r="AF1770" s="1" t="s">
        <v>70</v>
      </c>
      <c r="AG1770" s="1" t="s">
        <v>71</v>
      </c>
      <c r="AH1770" s="1" t="s">
        <v>89</v>
      </c>
      <c r="AI1770" s="1" t="s">
        <v>57</v>
      </c>
      <c r="AJ1770" s="5">
        <v>10950</v>
      </c>
      <c r="AK1770" s="4">
        <v>-218740</v>
      </c>
      <c r="AL1770" s="4">
        <v>0</v>
      </c>
      <c r="AM1770" s="4">
        <v>0</v>
      </c>
      <c r="AN1770" s="4">
        <v>0</v>
      </c>
      <c r="AO1770" s="4">
        <v>-2813843</v>
      </c>
      <c r="AP1770" s="4">
        <v>-2813843</v>
      </c>
      <c r="AQ1770" s="4">
        <v>0</v>
      </c>
      <c r="AR1770" s="4">
        <v>18230486</v>
      </c>
      <c r="AS1770" s="1" t="s">
        <v>52</v>
      </c>
      <c r="AT1770" s="9">
        <f t="shared" si="801"/>
        <v>43404</v>
      </c>
      <c r="AU1770" s="9">
        <f t="shared" si="802"/>
        <v>43374</v>
      </c>
      <c r="AV1770" s="9">
        <v>44798</v>
      </c>
      <c r="AW1770" s="11">
        <f t="shared" si="803"/>
        <v>3.8191780821917809</v>
      </c>
      <c r="AX1770">
        <v>25</v>
      </c>
      <c r="AY1770" s="12">
        <v>0.05</v>
      </c>
      <c r="AZ1770">
        <f t="shared" si="804"/>
        <v>3.7999999999999999E-2</v>
      </c>
      <c r="BA1770" s="13">
        <f t="shared" si="805"/>
        <v>21044329</v>
      </c>
      <c r="BB1770" s="17" t="s">
        <v>2189</v>
      </c>
      <c r="BC1770">
        <f>MATCH(BB1770,MONTHLY_INDEX!$A:$A,0)</f>
        <v>798</v>
      </c>
      <c r="BD1770">
        <f>MATCH(AU1770,MONTHLY_INDEX!$1:$1,0)</f>
        <v>82</v>
      </c>
      <c r="BE1770">
        <f>INDEX(MONTHLY_INDEX!$1:$1048576,Final!BC1770,Final!BD1770)</f>
        <v>96</v>
      </c>
      <c r="BF1770">
        <f>MATCH($BF$1,MONTHLY_INDEX!$1:$1,0)</f>
        <v>127</v>
      </c>
      <c r="BG1770">
        <f>INDEX(MONTHLY_INDEX!$1:$1048576,Final!BC1770,Final!BF1770)</f>
        <v>95.3</v>
      </c>
      <c r="BH1770" s="23">
        <f t="shared" si="820"/>
        <v>-7.2916666666666963E-3</v>
      </c>
      <c r="BI1770" s="14">
        <f t="shared" si="821"/>
        <v>20890880.767708331</v>
      </c>
      <c r="BJ1770" s="14">
        <f t="shared" si="822"/>
        <v>3031867.7699371115</v>
      </c>
      <c r="BK1770" s="15">
        <f t="shared" si="806"/>
        <v>17859012.997771218</v>
      </c>
      <c r="BL1770" s="52">
        <v>0</v>
      </c>
      <c r="BM1770" s="15">
        <f t="shared" si="823"/>
        <v>17859012.997771218</v>
      </c>
    </row>
    <row r="1771" spans="1:65">
      <c r="A1771" s="8">
        <v>1769</v>
      </c>
      <c r="B1771" s="1" t="s">
        <v>44</v>
      </c>
      <c r="C1771" s="1">
        <v>1500</v>
      </c>
      <c r="D1771" s="1" t="s">
        <v>60</v>
      </c>
      <c r="E1771" s="1">
        <v>150000072</v>
      </c>
      <c r="F1771" s="1" t="s">
        <v>60</v>
      </c>
      <c r="G1771" s="1" t="s">
        <v>93</v>
      </c>
      <c r="H1771" s="1">
        <v>5</v>
      </c>
      <c r="I1771" s="1" t="s">
        <v>183</v>
      </c>
      <c r="J1771" s="1" t="s">
        <v>49</v>
      </c>
      <c r="K1771" s="1">
        <v>17406001</v>
      </c>
      <c r="L1771" s="1" t="s">
        <v>50</v>
      </c>
      <c r="M1771" s="1" t="s">
        <v>51</v>
      </c>
      <c r="N1771" s="1" t="s">
        <v>64</v>
      </c>
      <c r="O1771" s="1" t="s">
        <v>65</v>
      </c>
      <c r="P1771" s="1" t="s">
        <v>66</v>
      </c>
      <c r="Q1771" s="1" t="s">
        <v>67</v>
      </c>
      <c r="R1771" s="1" t="s">
        <v>87</v>
      </c>
      <c r="S1771" s="1" t="s">
        <v>88</v>
      </c>
      <c r="T1771" s="2">
        <v>43404</v>
      </c>
      <c r="U1771" s="2">
        <v>43404</v>
      </c>
      <c r="V1771" s="1" t="s">
        <v>52</v>
      </c>
      <c r="W1771" s="3">
        <v>1</v>
      </c>
      <c r="X1771" s="1" t="s">
        <v>53</v>
      </c>
      <c r="Y1771" s="4">
        <v>969266</v>
      </c>
      <c r="Z1771" s="4">
        <v>-119526</v>
      </c>
      <c r="AA1771" s="4">
        <v>0</v>
      </c>
      <c r="AB1771" s="4">
        <v>0</v>
      </c>
      <c r="AC1771" s="4">
        <v>0</v>
      </c>
      <c r="AD1771" s="4">
        <v>969266</v>
      </c>
      <c r="AE1771" s="5">
        <v>1614</v>
      </c>
      <c r="AF1771" s="1" t="s">
        <v>70</v>
      </c>
      <c r="AG1771" s="1" t="s">
        <v>71</v>
      </c>
      <c r="AH1771" s="1" t="s">
        <v>89</v>
      </c>
      <c r="AI1771" s="1" t="s">
        <v>57</v>
      </c>
      <c r="AJ1771" s="5">
        <v>10950</v>
      </c>
      <c r="AK1771" s="4">
        <v>-10075</v>
      </c>
      <c r="AL1771" s="4">
        <v>0</v>
      </c>
      <c r="AM1771" s="4">
        <v>0</v>
      </c>
      <c r="AN1771" s="4">
        <v>0</v>
      </c>
      <c r="AO1771" s="4">
        <v>-129601</v>
      </c>
      <c r="AP1771" s="4">
        <v>-129601</v>
      </c>
      <c r="AQ1771" s="4">
        <v>0</v>
      </c>
      <c r="AR1771" s="4">
        <v>839665</v>
      </c>
      <c r="AS1771" s="1" t="s">
        <v>52</v>
      </c>
      <c r="AT1771" s="9">
        <f t="shared" si="801"/>
        <v>43404</v>
      </c>
      <c r="AU1771" s="9">
        <f t="shared" si="802"/>
        <v>43374</v>
      </c>
      <c r="AV1771" s="9">
        <v>44798</v>
      </c>
      <c r="AW1771" s="11">
        <f t="shared" si="803"/>
        <v>3.8191780821917809</v>
      </c>
      <c r="AX1771">
        <v>25</v>
      </c>
      <c r="AY1771" s="12">
        <v>0.05</v>
      </c>
      <c r="AZ1771">
        <f t="shared" si="804"/>
        <v>3.7999999999999999E-2</v>
      </c>
      <c r="BA1771" s="13">
        <f t="shared" si="805"/>
        <v>969266</v>
      </c>
      <c r="BB1771" s="17" t="s">
        <v>2083</v>
      </c>
      <c r="BC1771">
        <f>MATCH(BB1771,MONTHLY_INDEX!$A:$A,0)</f>
        <v>745</v>
      </c>
      <c r="BD1771">
        <f>MATCH(AU1771,MONTHLY_INDEX!$1:$1,0)</f>
        <v>82</v>
      </c>
      <c r="BE1771">
        <f>INDEX(MONTHLY_INDEX!$1:$1048576,Final!BC1771,Final!BD1771)</f>
        <v>107.7</v>
      </c>
      <c r="BF1771">
        <f>MATCH($BF$1,MONTHLY_INDEX!$1:$1,0)</f>
        <v>127</v>
      </c>
      <c r="BG1771">
        <f>INDEX(MONTHLY_INDEX!$1:$1048576,Final!BC1771,Final!BF1771)</f>
        <v>115.4</v>
      </c>
      <c r="BH1771" s="23">
        <f t="shared" si="820"/>
        <v>7.1494893221912742E-2</v>
      </c>
      <c r="BI1771" s="14">
        <f t="shared" si="821"/>
        <v>1038563.5691736306</v>
      </c>
      <c r="BJ1771" s="14">
        <f t="shared" si="822"/>
        <v>150725.4503733303</v>
      </c>
      <c r="BK1771" s="15">
        <f t="shared" si="806"/>
        <v>887838.11880030029</v>
      </c>
      <c r="BL1771" s="52">
        <v>0</v>
      </c>
      <c r="BM1771" s="15">
        <f t="shared" si="823"/>
        <v>887838.11880030029</v>
      </c>
    </row>
    <row r="1772" spans="1:65">
      <c r="A1772" s="8">
        <v>1770</v>
      </c>
      <c r="B1772" s="1" t="s">
        <v>44</v>
      </c>
      <c r="C1772" s="1">
        <v>1500</v>
      </c>
      <c r="D1772" s="1" t="s">
        <v>60</v>
      </c>
      <c r="E1772" s="1">
        <v>150000072</v>
      </c>
      <c r="F1772" s="1" t="s">
        <v>60</v>
      </c>
      <c r="G1772" s="1" t="s">
        <v>94</v>
      </c>
      <c r="H1772" s="1">
        <v>6</v>
      </c>
      <c r="I1772" s="1" t="s">
        <v>183</v>
      </c>
      <c r="J1772" s="1" t="s">
        <v>49</v>
      </c>
      <c r="K1772" s="1">
        <v>17406001</v>
      </c>
      <c r="L1772" s="1" t="s">
        <v>50</v>
      </c>
      <c r="M1772" s="1" t="s">
        <v>51</v>
      </c>
      <c r="N1772" s="1" t="s">
        <v>64</v>
      </c>
      <c r="O1772" s="1" t="s">
        <v>65</v>
      </c>
      <c r="P1772" s="1" t="s">
        <v>66</v>
      </c>
      <c r="Q1772" s="1" t="s">
        <v>67</v>
      </c>
      <c r="R1772" s="1" t="s">
        <v>87</v>
      </c>
      <c r="S1772" s="1" t="s">
        <v>88</v>
      </c>
      <c r="T1772" s="2">
        <v>43404</v>
      </c>
      <c r="U1772" s="2">
        <v>43404</v>
      </c>
      <c r="V1772" s="1" t="s">
        <v>52</v>
      </c>
      <c r="W1772" s="3">
        <v>1</v>
      </c>
      <c r="X1772" s="1" t="s">
        <v>53</v>
      </c>
      <c r="Y1772" s="4">
        <v>735000</v>
      </c>
      <c r="Z1772" s="4">
        <v>-90636</v>
      </c>
      <c r="AA1772" s="4">
        <v>0</v>
      </c>
      <c r="AB1772" s="4">
        <v>0</v>
      </c>
      <c r="AC1772" s="4">
        <v>0</v>
      </c>
      <c r="AD1772" s="4">
        <v>735000</v>
      </c>
      <c r="AE1772" s="5">
        <v>1614</v>
      </c>
      <c r="AF1772" s="1" t="s">
        <v>70</v>
      </c>
      <c r="AG1772" s="1" t="s">
        <v>71</v>
      </c>
      <c r="AH1772" s="1" t="s">
        <v>89</v>
      </c>
      <c r="AI1772" s="1" t="s">
        <v>57</v>
      </c>
      <c r="AJ1772" s="5">
        <v>10950</v>
      </c>
      <c r="AK1772" s="4">
        <v>-7640</v>
      </c>
      <c r="AL1772" s="4">
        <v>0</v>
      </c>
      <c r="AM1772" s="4">
        <v>0</v>
      </c>
      <c r="AN1772" s="4">
        <v>0</v>
      </c>
      <c r="AO1772" s="4">
        <v>-98276</v>
      </c>
      <c r="AP1772" s="4">
        <v>-98276</v>
      </c>
      <c r="AQ1772" s="4">
        <v>0</v>
      </c>
      <c r="AR1772" s="4">
        <v>636724</v>
      </c>
      <c r="AS1772" s="1" t="s">
        <v>52</v>
      </c>
      <c r="AT1772" s="9">
        <f t="shared" si="801"/>
        <v>43404</v>
      </c>
      <c r="AU1772" s="9">
        <f t="shared" si="802"/>
        <v>43374</v>
      </c>
      <c r="AV1772" s="9">
        <v>44798</v>
      </c>
      <c r="AW1772" s="11">
        <f t="shared" si="803"/>
        <v>3.8191780821917809</v>
      </c>
      <c r="AX1772">
        <v>10</v>
      </c>
      <c r="AY1772" s="12">
        <v>0.05</v>
      </c>
      <c r="AZ1772">
        <f t="shared" si="804"/>
        <v>9.5000000000000001E-2</v>
      </c>
      <c r="BA1772" s="13">
        <f t="shared" si="805"/>
        <v>735000</v>
      </c>
      <c r="BB1772" s="17" t="s">
        <v>1853</v>
      </c>
      <c r="BC1772">
        <f>MATCH(BB1772,MONTHLY_INDEX!$A:$A,0)</f>
        <v>630</v>
      </c>
      <c r="BD1772">
        <f>MATCH(AU1772,MONTHLY_INDEX!$1:$1,0)</f>
        <v>82</v>
      </c>
      <c r="BE1772">
        <f>INDEX(MONTHLY_INDEX!$1:$1048576,Final!BC1772,Final!BD1772)</f>
        <v>115.8</v>
      </c>
      <c r="BF1772">
        <f>MATCH($BF$1,MONTHLY_INDEX!$1:$1,0)</f>
        <v>127</v>
      </c>
      <c r="BG1772">
        <f>INDEX(MONTHLY_INDEX!$1:$1048576,Final!BC1772,Final!BF1772)</f>
        <v>151.1</v>
      </c>
      <c r="BH1772" s="23">
        <f t="shared" si="820"/>
        <v>0.30483592400690845</v>
      </c>
      <c r="BI1772" s="14">
        <f t="shared" si="821"/>
        <v>959054.4041450778</v>
      </c>
      <c r="BJ1772" s="14">
        <f t="shared" si="822"/>
        <v>347965.9581943361</v>
      </c>
      <c r="BK1772" s="15">
        <f t="shared" si="806"/>
        <v>611088.44595074165</v>
      </c>
      <c r="BL1772" s="52">
        <v>0</v>
      </c>
      <c r="BM1772" s="15">
        <f t="shared" si="823"/>
        <v>611088.44595074165</v>
      </c>
    </row>
    <row r="1773" spans="1:65">
      <c r="A1773" s="8">
        <v>1771</v>
      </c>
      <c r="B1773" s="1" t="s">
        <v>44</v>
      </c>
      <c r="C1773" s="1">
        <v>1500</v>
      </c>
      <c r="D1773" s="1" t="s">
        <v>60</v>
      </c>
      <c r="E1773" s="1">
        <v>150000072</v>
      </c>
      <c r="F1773" s="1" t="s">
        <v>60</v>
      </c>
      <c r="G1773" s="1" t="s">
        <v>95</v>
      </c>
      <c r="H1773" s="1">
        <v>7</v>
      </c>
      <c r="I1773" s="1" t="s">
        <v>183</v>
      </c>
      <c r="J1773" s="1" t="s">
        <v>49</v>
      </c>
      <c r="K1773" s="1">
        <v>17406001</v>
      </c>
      <c r="L1773" s="1" t="s">
        <v>50</v>
      </c>
      <c r="M1773" s="1" t="s">
        <v>51</v>
      </c>
      <c r="N1773" s="1" t="s">
        <v>64</v>
      </c>
      <c r="O1773" s="1" t="s">
        <v>65</v>
      </c>
      <c r="P1773" s="1" t="s">
        <v>66</v>
      </c>
      <c r="Q1773" s="1" t="s">
        <v>67</v>
      </c>
      <c r="R1773" s="1" t="s">
        <v>87</v>
      </c>
      <c r="S1773" s="1" t="s">
        <v>88</v>
      </c>
      <c r="T1773" s="2">
        <v>43404</v>
      </c>
      <c r="U1773" s="2">
        <v>43404</v>
      </c>
      <c r="V1773" s="1" t="s">
        <v>52</v>
      </c>
      <c r="W1773" s="3">
        <v>1</v>
      </c>
      <c r="X1773" s="1" t="s">
        <v>53</v>
      </c>
      <c r="Y1773" s="4">
        <v>126000</v>
      </c>
      <c r="Z1773" s="4">
        <v>-15537</v>
      </c>
      <c r="AA1773" s="4">
        <v>0</v>
      </c>
      <c r="AB1773" s="4">
        <v>0</v>
      </c>
      <c r="AC1773" s="4">
        <v>0</v>
      </c>
      <c r="AD1773" s="4">
        <v>126000</v>
      </c>
      <c r="AE1773" s="5">
        <v>1614</v>
      </c>
      <c r="AF1773" s="1" t="s">
        <v>70</v>
      </c>
      <c r="AG1773" s="1" t="s">
        <v>71</v>
      </c>
      <c r="AH1773" s="1" t="s">
        <v>89</v>
      </c>
      <c r="AI1773" s="1" t="s">
        <v>57</v>
      </c>
      <c r="AJ1773" s="5">
        <v>10950</v>
      </c>
      <c r="AK1773" s="4">
        <v>-1310</v>
      </c>
      <c r="AL1773" s="4">
        <v>0</v>
      </c>
      <c r="AM1773" s="4">
        <v>0</v>
      </c>
      <c r="AN1773" s="4">
        <v>0</v>
      </c>
      <c r="AO1773" s="4">
        <v>-16847</v>
      </c>
      <c r="AP1773" s="4">
        <v>-16847</v>
      </c>
      <c r="AQ1773" s="4">
        <v>0</v>
      </c>
      <c r="AR1773" s="4">
        <v>109153</v>
      </c>
      <c r="AS1773" s="1" t="s">
        <v>52</v>
      </c>
      <c r="AT1773" s="9">
        <f t="shared" si="801"/>
        <v>43404</v>
      </c>
      <c r="AU1773" s="9">
        <f t="shared" si="802"/>
        <v>43374</v>
      </c>
      <c r="AV1773" s="9">
        <v>44798</v>
      </c>
      <c r="AW1773" s="11">
        <f t="shared" si="803"/>
        <v>3.8191780821917809</v>
      </c>
      <c r="AX1773">
        <v>25</v>
      </c>
      <c r="AY1773" s="12">
        <v>0.05</v>
      </c>
      <c r="AZ1773">
        <f t="shared" si="804"/>
        <v>3.7999999999999999E-2</v>
      </c>
      <c r="BA1773" s="13">
        <f t="shared" si="805"/>
        <v>126000</v>
      </c>
      <c r="BB1773" s="17" t="s">
        <v>2189</v>
      </c>
      <c r="BC1773">
        <f>MATCH(BB1773,MONTHLY_INDEX!$A:$A,0)</f>
        <v>798</v>
      </c>
      <c r="BD1773">
        <f>MATCH(AU1773,MONTHLY_INDEX!$1:$1,0)</f>
        <v>82</v>
      </c>
      <c r="BE1773">
        <f>INDEX(MONTHLY_INDEX!$1:$1048576,Final!BC1773,Final!BD1773)</f>
        <v>96</v>
      </c>
      <c r="BF1773">
        <f>MATCH($BF$1,MONTHLY_INDEX!$1:$1,0)</f>
        <v>127</v>
      </c>
      <c r="BG1773">
        <f>INDEX(MONTHLY_INDEX!$1:$1048576,Final!BC1773,Final!BF1773)</f>
        <v>95.3</v>
      </c>
      <c r="BH1773" s="23">
        <f t="shared" si="820"/>
        <v>-7.2916666666666963E-3</v>
      </c>
      <c r="BI1773" s="14">
        <f t="shared" si="821"/>
        <v>125081.25</v>
      </c>
      <c r="BJ1773" s="14">
        <f t="shared" si="822"/>
        <v>18152.887602739724</v>
      </c>
      <c r="BK1773" s="15">
        <f t="shared" si="806"/>
        <v>106928.36239726028</v>
      </c>
      <c r="BL1773" s="52">
        <v>0</v>
      </c>
      <c r="BM1773" s="15">
        <f t="shared" si="823"/>
        <v>106928.36239726028</v>
      </c>
    </row>
    <row r="1774" spans="1:65">
      <c r="A1774" s="8">
        <v>1772</v>
      </c>
      <c r="B1774" s="1" t="s">
        <v>44</v>
      </c>
      <c r="C1774" s="1">
        <v>1500</v>
      </c>
      <c r="D1774" s="1" t="s">
        <v>60</v>
      </c>
      <c r="E1774" s="1">
        <v>150000072</v>
      </c>
      <c r="F1774" s="1" t="s">
        <v>60</v>
      </c>
      <c r="G1774" s="1" t="s">
        <v>96</v>
      </c>
      <c r="H1774" s="1">
        <v>8</v>
      </c>
      <c r="I1774" s="1" t="s">
        <v>183</v>
      </c>
      <c r="J1774" s="1" t="s">
        <v>49</v>
      </c>
      <c r="K1774" s="1">
        <v>17406001</v>
      </c>
      <c r="L1774" s="1" t="s">
        <v>50</v>
      </c>
      <c r="M1774" s="1" t="s">
        <v>51</v>
      </c>
      <c r="N1774" s="1" t="s">
        <v>64</v>
      </c>
      <c r="O1774" s="1" t="s">
        <v>65</v>
      </c>
      <c r="P1774" s="1" t="s">
        <v>66</v>
      </c>
      <c r="Q1774" s="1" t="s">
        <v>67</v>
      </c>
      <c r="R1774" s="1" t="s">
        <v>87</v>
      </c>
      <c r="S1774" s="1" t="s">
        <v>88</v>
      </c>
      <c r="T1774" s="2">
        <v>43404</v>
      </c>
      <c r="U1774" s="2">
        <v>43404</v>
      </c>
      <c r="V1774" s="1" t="s">
        <v>52</v>
      </c>
      <c r="W1774" s="3">
        <v>1</v>
      </c>
      <c r="X1774" s="1" t="s">
        <v>53</v>
      </c>
      <c r="Y1774" s="4">
        <v>29327302</v>
      </c>
      <c r="Z1774" s="4">
        <v>-3616528</v>
      </c>
      <c r="AA1774" s="4">
        <v>0</v>
      </c>
      <c r="AB1774" s="4">
        <v>0</v>
      </c>
      <c r="AC1774" s="4">
        <v>0</v>
      </c>
      <c r="AD1774" s="4">
        <v>29327302</v>
      </c>
      <c r="AE1774" s="5">
        <v>1614</v>
      </c>
      <c r="AF1774" s="1" t="s">
        <v>70</v>
      </c>
      <c r="AG1774" s="1" t="s">
        <v>71</v>
      </c>
      <c r="AH1774" s="1" t="s">
        <v>89</v>
      </c>
      <c r="AI1774" s="1" t="s">
        <v>57</v>
      </c>
      <c r="AJ1774" s="5">
        <v>10950</v>
      </c>
      <c r="AK1774" s="4">
        <v>-304835</v>
      </c>
      <c r="AL1774" s="4">
        <v>0</v>
      </c>
      <c r="AM1774" s="4">
        <v>0</v>
      </c>
      <c r="AN1774" s="4">
        <v>0</v>
      </c>
      <c r="AO1774" s="4">
        <v>-3921363</v>
      </c>
      <c r="AP1774" s="4">
        <v>-3921363</v>
      </c>
      <c r="AQ1774" s="4">
        <v>0</v>
      </c>
      <c r="AR1774" s="4">
        <v>25405939</v>
      </c>
      <c r="AS1774" s="1" t="s">
        <v>52</v>
      </c>
      <c r="AT1774" s="9">
        <f t="shared" si="801"/>
        <v>43404</v>
      </c>
      <c r="AU1774" s="9">
        <f t="shared" si="802"/>
        <v>43374</v>
      </c>
      <c r="AV1774" s="9">
        <v>44798</v>
      </c>
      <c r="AW1774" s="11">
        <f t="shared" si="803"/>
        <v>3.8191780821917809</v>
      </c>
      <c r="AX1774">
        <v>25</v>
      </c>
      <c r="AY1774" s="12">
        <v>0.05</v>
      </c>
      <c r="AZ1774">
        <f t="shared" si="804"/>
        <v>3.7999999999999999E-2</v>
      </c>
      <c r="BA1774" s="13">
        <f t="shared" si="805"/>
        <v>29327302</v>
      </c>
      <c r="BB1774" s="17" t="s">
        <v>2189</v>
      </c>
      <c r="BC1774">
        <f>MATCH(BB1774,MONTHLY_INDEX!$A:$A,0)</f>
        <v>798</v>
      </c>
      <c r="BD1774">
        <f>MATCH(AU1774,MONTHLY_INDEX!$1:$1,0)</f>
        <v>82</v>
      </c>
      <c r="BE1774">
        <f>INDEX(MONTHLY_INDEX!$1:$1048576,Final!BC1774,Final!BD1774)</f>
        <v>96</v>
      </c>
      <c r="BF1774">
        <f>MATCH($BF$1,MONTHLY_INDEX!$1:$1,0)</f>
        <v>127</v>
      </c>
      <c r="BG1774">
        <f>INDEX(MONTHLY_INDEX!$1:$1048576,Final!BC1774,Final!BF1774)</f>
        <v>95.3</v>
      </c>
      <c r="BH1774" s="23">
        <f t="shared" si="820"/>
        <v>-7.2916666666666963E-3</v>
      </c>
      <c r="BI1774" s="14">
        <f t="shared" si="821"/>
        <v>29113457.089583334</v>
      </c>
      <c r="BJ1774" s="14">
        <f t="shared" si="822"/>
        <v>4225200.1341079678</v>
      </c>
      <c r="BK1774" s="15">
        <f t="shared" si="806"/>
        <v>24888256.955475368</v>
      </c>
      <c r="BL1774" s="52">
        <v>0</v>
      </c>
      <c r="BM1774" s="15">
        <f t="shared" si="823"/>
        <v>24888256.955475368</v>
      </c>
    </row>
    <row r="1775" spans="1:65">
      <c r="A1775" s="8">
        <v>1773</v>
      </c>
      <c r="B1775" s="1" t="s">
        <v>44</v>
      </c>
      <c r="C1775" s="1">
        <v>1500</v>
      </c>
      <c r="D1775" s="1" t="s">
        <v>60</v>
      </c>
      <c r="E1775" s="1">
        <v>150000072</v>
      </c>
      <c r="F1775" s="1" t="s">
        <v>60</v>
      </c>
      <c r="G1775" s="1" t="s">
        <v>97</v>
      </c>
      <c r="H1775" s="1">
        <v>9</v>
      </c>
      <c r="I1775" s="1" t="s">
        <v>183</v>
      </c>
      <c r="J1775" s="1" t="s">
        <v>49</v>
      </c>
      <c r="K1775" s="1">
        <v>17406001</v>
      </c>
      <c r="L1775" s="1" t="s">
        <v>50</v>
      </c>
      <c r="M1775" s="1" t="s">
        <v>51</v>
      </c>
      <c r="N1775" s="1" t="s">
        <v>64</v>
      </c>
      <c r="O1775" s="1" t="s">
        <v>65</v>
      </c>
      <c r="P1775" s="1" t="s">
        <v>66</v>
      </c>
      <c r="Q1775" s="1" t="s">
        <v>67</v>
      </c>
      <c r="R1775" s="1" t="s">
        <v>87</v>
      </c>
      <c r="S1775" s="1" t="s">
        <v>88</v>
      </c>
      <c r="T1775" s="2">
        <v>43404</v>
      </c>
      <c r="U1775" s="2">
        <v>43404</v>
      </c>
      <c r="V1775" s="1" t="s">
        <v>52</v>
      </c>
      <c r="W1775" s="3">
        <v>1</v>
      </c>
      <c r="X1775" s="1" t="s">
        <v>53</v>
      </c>
      <c r="Y1775" s="4">
        <v>1517250</v>
      </c>
      <c r="Z1775" s="4">
        <v>-187100</v>
      </c>
      <c r="AA1775" s="4">
        <v>0</v>
      </c>
      <c r="AB1775" s="4">
        <v>0</v>
      </c>
      <c r="AC1775" s="4">
        <v>0</v>
      </c>
      <c r="AD1775" s="4">
        <v>1517250</v>
      </c>
      <c r="AE1775" s="5">
        <v>1614</v>
      </c>
      <c r="AF1775" s="1" t="s">
        <v>70</v>
      </c>
      <c r="AG1775" s="1" t="s">
        <v>71</v>
      </c>
      <c r="AH1775" s="1" t="s">
        <v>89</v>
      </c>
      <c r="AI1775" s="1" t="s">
        <v>57</v>
      </c>
      <c r="AJ1775" s="5">
        <v>10950</v>
      </c>
      <c r="AK1775" s="4">
        <v>-15771</v>
      </c>
      <c r="AL1775" s="4">
        <v>0</v>
      </c>
      <c r="AM1775" s="4">
        <v>0</v>
      </c>
      <c r="AN1775" s="4">
        <v>0</v>
      </c>
      <c r="AO1775" s="4">
        <v>-202871</v>
      </c>
      <c r="AP1775" s="4">
        <v>-202871</v>
      </c>
      <c r="AQ1775" s="4">
        <v>0</v>
      </c>
      <c r="AR1775" s="4">
        <v>1314379</v>
      </c>
      <c r="AS1775" s="1" t="s">
        <v>52</v>
      </c>
      <c r="AT1775" s="9">
        <f t="shared" si="801"/>
        <v>43404</v>
      </c>
      <c r="AU1775" s="9">
        <f t="shared" si="802"/>
        <v>43374</v>
      </c>
      <c r="AV1775" s="9">
        <v>44798</v>
      </c>
      <c r="AW1775" s="11">
        <f t="shared" si="803"/>
        <v>3.8191780821917809</v>
      </c>
      <c r="AX1775">
        <v>15</v>
      </c>
      <c r="AY1775" s="12">
        <v>0.05</v>
      </c>
      <c r="AZ1775">
        <f t="shared" si="804"/>
        <v>6.3333333333333325E-2</v>
      </c>
      <c r="BA1775" s="13">
        <f t="shared" si="805"/>
        <v>1517250</v>
      </c>
      <c r="BB1775" s="17" t="s">
        <v>1941</v>
      </c>
      <c r="BC1775">
        <f>MATCH(BB1775,MONTHLY_INDEX!$A:$A,0)</f>
        <v>674</v>
      </c>
      <c r="BD1775">
        <f>MATCH(AU1775,MONTHLY_INDEX!$1:$1,0)</f>
        <v>82</v>
      </c>
      <c r="BE1775">
        <f>INDEX(MONTHLY_INDEX!$1:$1048576,Final!BC1775,Final!BD1775)</f>
        <v>105.9</v>
      </c>
      <c r="BF1775">
        <f>MATCH($BF$1,MONTHLY_INDEX!$1:$1,0)</f>
        <v>127</v>
      </c>
      <c r="BG1775">
        <f>INDEX(MONTHLY_INDEX!$1:$1048576,Final!BC1775,Final!BF1775)</f>
        <v>122.8</v>
      </c>
      <c r="BH1775" s="23">
        <f t="shared" si="820"/>
        <v>0.15958451369216234</v>
      </c>
      <c r="BI1775" s="14">
        <f t="shared" si="821"/>
        <v>1759379.6033994332</v>
      </c>
      <c r="BJ1775" s="14">
        <f t="shared" si="822"/>
        <v>425560.98790536425</v>
      </c>
      <c r="BK1775" s="15">
        <f t="shared" si="806"/>
        <v>1333818.6154940689</v>
      </c>
      <c r="BL1775" s="52">
        <v>0</v>
      </c>
      <c r="BM1775" s="15">
        <f t="shared" si="823"/>
        <v>1333818.6154940689</v>
      </c>
    </row>
    <row r="1776" spans="1:65">
      <c r="A1776" s="8">
        <v>1774</v>
      </c>
      <c r="B1776" s="1" t="s">
        <v>44</v>
      </c>
      <c r="C1776" s="1">
        <v>1500</v>
      </c>
      <c r="D1776" s="1" t="s">
        <v>60</v>
      </c>
      <c r="E1776" s="1">
        <v>150000072</v>
      </c>
      <c r="F1776" s="1" t="s">
        <v>60</v>
      </c>
      <c r="G1776" s="1" t="s">
        <v>98</v>
      </c>
      <c r="H1776" s="1">
        <v>10</v>
      </c>
      <c r="I1776" s="1" t="s">
        <v>183</v>
      </c>
      <c r="J1776" s="1" t="s">
        <v>49</v>
      </c>
      <c r="K1776" s="1">
        <v>17406001</v>
      </c>
      <c r="L1776" s="1" t="s">
        <v>50</v>
      </c>
      <c r="M1776" s="1" t="s">
        <v>51</v>
      </c>
      <c r="N1776" s="1" t="s">
        <v>64</v>
      </c>
      <c r="O1776" s="1" t="s">
        <v>65</v>
      </c>
      <c r="P1776" s="1" t="s">
        <v>66</v>
      </c>
      <c r="Q1776" s="1" t="s">
        <v>67</v>
      </c>
      <c r="R1776" s="1" t="s">
        <v>87</v>
      </c>
      <c r="S1776" s="1" t="s">
        <v>88</v>
      </c>
      <c r="T1776" s="2">
        <v>43404</v>
      </c>
      <c r="U1776" s="2">
        <v>43404</v>
      </c>
      <c r="V1776" s="1" t="s">
        <v>52</v>
      </c>
      <c r="W1776" s="3">
        <v>1</v>
      </c>
      <c r="X1776" s="1" t="s">
        <v>53</v>
      </c>
      <c r="Y1776" s="4">
        <v>312900</v>
      </c>
      <c r="Z1776" s="4">
        <v>-38584</v>
      </c>
      <c r="AA1776" s="4">
        <v>0</v>
      </c>
      <c r="AB1776" s="4">
        <v>0</v>
      </c>
      <c r="AC1776" s="4">
        <v>0</v>
      </c>
      <c r="AD1776" s="4">
        <v>312900</v>
      </c>
      <c r="AE1776" s="5">
        <v>1614</v>
      </c>
      <c r="AF1776" s="1" t="s">
        <v>70</v>
      </c>
      <c r="AG1776" s="1" t="s">
        <v>71</v>
      </c>
      <c r="AH1776" s="1" t="s">
        <v>89</v>
      </c>
      <c r="AI1776" s="1" t="s">
        <v>57</v>
      </c>
      <c r="AJ1776" s="5">
        <v>10950</v>
      </c>
      <c r="AK1776" s="4">
        <v>-3252</v>
      </c>
      <c r="AL1776" s="4">
        <v>0</v>
      </c>
      <c r="AM1776" s="4">
        <v>0</v>
      </c>
      <c r="AN1776" s="4">
        <v>0</v>
      </c>
      <c r="AO1776" s="4">
        <v>-41836</v>
      </c>
      <c r="AP1776" s="4">
        <v>-41836</v>
      </c>
      <c r="AQ1776" s="4">
        <v>0</v>
      </c>
      <c r="AR1776" s="4">
        <v>271064</v>
      </c>
      <c r="AS1776" s="1" t="s">
        <v>52</v>
      </c>
      <c r="AT1776" s="9">
        <f t="shared" si="801"/>
        <v>43404</v>
      </c>
      <c r="AU1776" s="9">
        <f t="shared" si="802"/>
        <v>43374</v>
      </c>
      <c r="AV1776" s="9">
        <v>44798</v>
      </c>
      <c r="AW1776" s="11">
        <f t="shared" si="803"/>
        <v>3.8191780821917809</v>
      </c>
      <c r="AX1776">
        <v>10</v>
      </c>
      <c r="AY1776" s="12">
        <v>0.05</v>
      </c>
      <c r="AZ1776">
        <f t="shared" si="804"/>
        <v>9.5000000000000001E-2</v>
      </c>
      <c r="BA1776" s="13">
        <f t="shared" si="805"/>
        <v>312900</v>
      </c>
      <c r="BB1776" s="17" t="s">
        <v>2189</v>
      </c>
      <c r="BC1776">
        <f>MATCH(BB1776,MONTHLY_INDEX!$A:$A,0)</f>
        <v>798</v>
      </c>
      <c r="BD1776">
        <f>MATCH(AU1776,MONTHLY_INDEX!$1:$1,0)</f>
        <v>82</v>
      </c>
      <c r="BE1776">
        <f>INDEX(MONTHLY_INDEX!$1:$1048576,Final!BC1776,Final!BD1776)</f>
        <v>96</v>
      </c>
      <c r="BF1776">
        <f>MATCH($BF$1,MONTHLY_INDEX!$1:$1,0)</f>
        <v>127</v>
      </c>
      <c r="BG1776">
        <f>INDEX(MONTHLY_INDEX!$1:$1048576,Final!BC1776,Final!BF1776)</f>
        <v>95.3</v>
      </c>
      <c r="BH1776" s="23">
        <f t="shared" si="820"/>
        <v>-7.2916666666666963E-3</v>
      </c>
      <c r="BI1776" s="14">
        <f t="shared" si="821"/>
        <v>310618.4375</v>
      </c>
      <c r="BJ1776" s="14">
        <f t="shared" si="822"/>
        <v>112699.17720034247</v>
      </c>
      <c r="BK1776" s="15">
        <f t="shared" si="806"/>
        <v>197919.26029965753</v>
      </c>
      <c r="BL1776" s="52">
        <v>0</v>
      </c>
      <c r="BM1776" s="15">
        <f t="shared" si="823"/>
        <v>197919.26029965753</v>
      </c>
    </row>
    <row r="1777" spans="1:65">
      <c r="A1777" s="8">
        <v>1775</v>
      </c>
      <c r="B1777" s="1" t="s">
        <v>44</v>
      </c>
      <c r="C1777" s="1">
        <v>1500</v>
      </c>
      <c r="D1777" s="1" t="s">
        <v>60</v>
      </c>
      <c r="E1777" s="1">
        <v>150000072</v>
      </c>
      <c r="F1777" s="1" t="s">
        <v>60</v>
      </c>
      <c r="G1777" s="1" t="s">
        <v>99</v>
      </c>
      <c r="H1777" s="1">
        <v>11</v>
      </c>
      <c r="I1777" s="1" t="s">
        <v>183</v>
      </c>
      <c r="J1777" s="1" t="s">
        <v>49</v>
      </c>
      <c r="K1777" s="1">
        <v>17406001</v>
      </c>
      <c r="L1777" s="1" t="s">
        <v>50</v>
      </c>
      <c r="M1777" s="1" t="s">
        <v>51</v>
      </c>
      <c r="N1777" s="1" t="s">
        <v>64</v>
      </c>
      <c r="O1777" s="1" t="s">
        <v>65</v>
      </c>
      <c r="P1777" s="1" t="s">
        <v>66</v>
      </c>
      <c r="Q1777" s="1" t="s">
        <v>67</v>
      </c>
      <c r="R1777" s="1" t="s">
        <v>87</v>
      </c>
      <c r="S1777" s="1" t="s">
        <v>88</v>
      </c>
      <c r="T1777" s="2">
        <v>43404</v>
      </c>
      <c r="U1777" s="2">
        <v>43404</v>
      </c>
      <c r="V1777" s="1" t="s">
        <v>52</v>
      </c>
      <c r="W1777" s="3">
        <v>1</v>
      </c>
      <c r="X1777" s="1" t="s">
        <v>53</v>
      </c>
      <c r="Y1777" s="4">
        <v>1174950</v>
      </c>
      <c r="Z1777" s="4">
        <v>-144889</v>
      </c>
      <c r="AA1777" s="4">
        <v>0</v>
      </c>
      <c r="AB1777" s="4">
        <v>0</v>
      </c>
      <c r="AC1777" s="4">
        <v>0</v>
      </c>
      <c r="AD1777" s="4">
        <v>1174950</v>
      </c>
      <c r="AE1777" s="5">
        <v>1614</v>
      </c>
      <c r="AF1777" s="1" t="s">
        <v>70</v>
      </c>
      <c r="AG1777" s="1" t="s">
        <v>71</v>
      </c>
      <c r="AH1777" s="1" t="s">
        <v>89</v>
      </c>
      <c r="AI1777" s="1" t="s">
        <v>57</v>
      </c>
      <c r="AJ1777" s="5">
        <v>10950</v>
      </c>
      <c r="AK1777" s="4">
        <v>-12213</v>
      </c>
      <c r="AL1777" s="4">
        <v>0</v>
      </c>
      <c r="AM1777" s="4">
        <v>0</v>
      </c>
      <c r="AN1777" s="4">
        <v>0</v>
      </c>
      <c r="AO1777" s="4">
        <v>-157102</v>
      </c>
      <c r="AP1777" s="4">
        <v>-157102</v>
      </c>
      <c r="AQ1777" s="4">
        <v>0</v>
      </c>
      <c r="AR1777" s="4">
        <v>1017848</v>
      </c>
      <c r="AS1777" s="1" t="s">
        <v>52</v>
      </c>
      <c r="AT1777" s="9">
        <f t="shared" si="801"/>
        <v>43404</v>
      </c>
      <c r="AU1777" s="9">
        <f t="shared" si="802"/>
        <v>43374</v>
      </c>
      <c r="AV1777" s="9">
        <v>44798</v>
      </c>
      <c r="AW1777" s="11">
        <f t="shared" si="803"/>
        <v>3.8191780821917809</v>
      </c>
      <c r="AX1777">
        <v>10</v>
      </c>
      <c r="AY1777" s="12">
        <v>0.05</v>
      </c>
      <c r="AZ1777">
        <f t="shared" si="804"/>
        <v>9.5000000000000001E-2</v>
      </c>
      <c r="BA1777" s="13">
        <f t="shared" si="805"/>
        <v>1174950</v>
      </c>
      <c r="BB1777" s="17" t="s">
        <v>2189</v>
      </c>
      <c r="BC1777">
        <f>MATCH(BB1777,MONTHLY_INDEX!$A:$A,0)</f>
        <v>798</v>
      </c>
      <c r="BD1777">
        <f>MATCH(AU1777,MONTHLY_INDEX!$1:$1,0)</f>
        <v>82</v>
      </c>
      <c r="BE1777">
        <f>INDEX(MONTHLY_INDEX!$1:$1048576,Final!BC1777,Final!BD1777)</f>
        <v>96</v>
      </c>
      <c r="BF1777">
        <f>MATCH($BF$1,MONTHLY_INDEX!$1:$1,0)</f>
        <v>127</v>
      </c>
      <c r="BG1777">
        <f>INDEX(MONTHLY_INDEX!$1:$1048576,Final!BC1777,Final!BF1777)</f>
        <v>95.3</v>
      </c>
      <c r="BH1777" s="23">
        <f t="shared" si="820"/>
        <v>-7.2916666666666963E-3</v>
      </c>
      <c r="BI1777" s="14">
        <f t="shared" si="821"/>
        <v>1166382.65625</v>
      </c>
      <c r="BJ1777" s="14">
        <f t="shared" si="822"/>
        <v>423189.19223886984</v>
      </c>
      <c r="BK1777" s="15">
        <f t="shared" si="806"/>
        <v>743193.46401113016</v>
      </c>
      <c r="BL1777" s="52">
        <v>0</v>
      </c>
      <c r="BM1777" s="15">
        <f t="shared" si="823"/>
        <v>743193.46401113016</v>
      </c>
    </row>
    <row r="1778" spans="1:65">
      <c r="A1778" s="8">
        <v>1776</v>
      </c>
      <c r="B1778" s="1" t="s">
        <v>44</v>
      </c>
      <c r="C1778" s="1">
        <v>1500</v>
      </c>
      <c r="D1778" s="1" t="s">
        <v>60</v>
      </c>
      <c r="E1778" s="1">
        <v>150000072</v>
      </c>
      <c r="F1778" s="1" t="s">
        <v>60</v>
      </c>
      <c r="G1778" s="1" t="s">
        <v>100</v>
      </c>
      <c r="H1778" s="1">
        <v>12</v>
      </c>
      <c r="I1778" s="1" t="s">
        <v>183</v>
      </c>
      <c r="J1778" s="1" t="s">
        <v>49</v>
      </c>
      <c r="K1778" s="1">
        <v>17406001</v>
      </c>
      <c r="L1778" s="1" t="s">
        <v>50</v>
      </c>
      <c r="M1778" s="1" t="s">
        <v>51</v>
      </c>
      <c r="N1778" s="1" t="s">
        <v>64</v>
      </c>
      <c r="O1778" s="1" t="s">
        <v>65</v>
      </c>
      <c r="P1778" s="1" t="s">
        <v>66</v>
      </c>
      <c r="Q1778" s="1" t="s">
        <v>67</v>
      </c>
      <c r="R1778" s="1" t="s">
        <v>87</v>
      </c>
      <c r="S1778" s="1" t="s">
        <v>88</v>
      </c>
      <c r="T1778" s="2">
        <v>43404</v>
      </c>
      <c r="U1778" s="2">
        <v>43404</v>
      </c>
      <c r="V1778" s="1" t="s">
        <v>52</v>
      </c>
      <c r="W1778" s="3">
        <v>1</v>
      </c>
      <c r="X1778" s="1" t="s">
        <v>53</v>
      </c>
      <c r="Y1778" s="4">
        <v>582750</v>
      </c>
      <c r="Z1778" s="4">
        <v>-71862</v>
      </c>
      <c r="AA1778" s="4">
        <v>0</v>
      </c>
      <c r="AB1778" s="4">
        <v>0</v>
      </c>
      <c r="AC1778" s="4">
        <v>0</v>
      </c>
      <c r="AD1778" s="4">
        <v>582750</v>
      </c>
      <c r="AE1778" s="5">
        <v>1614</v>
      </c>
      <c r="AF1778" s="1" t="s">
        <v>70</v>
      </c>
      <c r="AG1778" s="1" t="s">
        <v>71</v>
      </c>
      <c r="AH1778" s="1" t="s">
        <v>89</v>
      </c>
      <c r="AI1778" s="1" t="s">
        <v>57</v>
      </c>
      <c r="AJ1778" s="5">
        <v>10950</v>
      </c>
      <c r="AK1778" s="4">
        <v>-6057</v>
      </c>
      <c r="AL1778" s="4">
        <v>0</v>
      </c>
      <c r="AM1778" s="4">
        <v>0</v>
      </c>
      <c r="AN1778" s="4">
        <v>0</v>
      </c>
      <c r="AO1778" s="4">
        <v>-77919</v>
      </c>
      <c r="AP1778" s="4">
        <v>-77919</v>
      </c>
      <c r="AQ1778" s="4">
        <v>0</v>
      </c>
      <c r="AR1778" s="4">
        <v>504831</v>
      </c>
      <c r="AS1778" s="1" t="s">
        <v>52</v>
      </c>
      <c r="AT1778" s="9">
        <f t="shared" si="801"/>
        <v>43404</v>
      </c>
      <c r="AU1778" s="9">
        <f t="shared" si="802"/>
        <v>43374</v>
      </c>
      <c r="AV1778" s="9">
        <v>44798</v>
      </c>
      <c r="AW1778" s="11">
        <f t="shared" si="803"/>
        <v>3.8191780821917809</v>
      </c>
      <c r="AX1778">
        <v>10</v>
      </c>
      <c r="AY1778" s="12">
        <v>0.05</v>
      </c>
      <c r="AZ1778">
        <f t="shared" si="804"/>
        <v>9.5000000000000001E-2</v>
      </c>
      <c r="BA1778" s="13">
        <f t="shared" si="805"/>
        <v>582750</v>
      </c>
      <c r="BB1778" s="17" t="s">
        <v>1973</v>
      </c>
      <c r="BC1778">
        <f>MATCH(BB1778,MONTHLY_INDEX!$A:$A,0)</f>
        <v>690</v>
      </c>
      <c r="BD1778">
        <f>MATCH(AU1778,MONTHLY_INDEX!$1:$1,0)</f>
        <v>82</v>
      </c>
      <c r="BE1778">
        <f>INDEX(MONTHLY_INDEX!$1:$1048576,Final!BC1778,Final!BD1778)</f>
        <v>112.3</v>
      </c>
      <c r="BF1778">
        <f>MATCH($BF$1,MONTHLY_INDEX!$1:$1,0)</f>
        <v>127</v>
      </c>
      <c r="BG1778">
        <f>INDEX(MONTHLY_INDEX!$1:$1048576,Final!BC1778,Final!BF1778)</f>
        <v>145.69999999999999</v>
      </c>
      <c r="BH1778" s="23">
        <f t="shared" si="820"/>
        <v>0.29741763134461258</v>
      </c>
      <c r="BI1778" s="14">
        <f t="shared" si="821"/>
        <v>756070.12466607301</v>
      </c>
      <c r="BJ1778" s="14">
        <f t="shared" si="822"/>
        <v>274318.81262884394</v>
      </c>
      <c r="BK1778" s="15">
        <f t="shared" si="806"/>
        <v>481751.31203722907</v>
      </c>
      <c r="BL1778" s="52">
        <v>0</v>
      </c>
      <c r="BM1778" s="15">
        <f t="shared" si="823"/>
        <v>481751.31203722907</v>
      </c>
    </row>
    <row r="1779" spans="1:65">
      <c r="A1779" s="8">
        <v>1777</v>
      </c>
      <c r="B1779" s="1" t="s">
        <v>44</v>
      </c>
      <c r="C1779" s="1">
        <v>1500</v>
      </c>
      <c r="D1779" s="1" t="s">
        <v>60</v>
      </c>
      <c r="E1779" s="1">
        <v>150000072</v>
      </c>
      <c r="F1779" s="1" t="s">
        <v>60</v>
      </c>
      <c r="G1779" s="1" t="s">
        <v>101</v>
      </c>
      <c r="H1779" s="1">
        <v>13</v>
      </c>
      <c r="I1779" s="1" t="s">
        <v>183</v>
      </c>
      <c r="J1779" s="1" t="s">
        <v>49</v>
      </c>
      <c r="K1779" s="1">
        <v>17406001</v>
      </c>
      <c r="L1779" s="1" t="s">
        <v>50</v>
      </c>
      <c r="M1779" s="1" t="s">
        <v>51</v>
      </c>
      <c r="N1779" s="1" t="s">
        <v>64</v>
      </c>
      <c r="O1779" s="1" t="s">
        <v>65</v>
      </c>
      <c r="P1779" s="1" t="s">
        <v>66</v>
      </c>
      <c r="Q1779" s="1" t="s">
        <v>67</v>
      </c>
      <c r="R1779" s="1" t="s">
        <v>87</v>
      </c>
      <c r="S1779" s="1" t="s">
        <v>88</v>
      </c>
      <c r="T1779" s="2">
        <v>43404</v>
      </c>
      <c r="U1779" s="2">
        <v>43404</v>
      </c>
      <c r="V1779" s="1" t="s">
        <v>52</v>
      </c>
      <c r="W1779" s="3">
        <v>1</v>
      </c>
      <c r="X1779" s="1" t="s">
        <v>53</v>
      </c>
      <c r="Y1779" s="4">
        <v>9976171</v>
      </c>
      <c r="Z1779" s="4">
        <v>-1230221</v>
      </c>
      <c r="AA1779" s="4">
        <v>0</v>
      </c>
      <c r="AB1779" s="4">
        <v>0</v>
      </c>
      <c r="AC1779" s="4">
        <v>0</v>
      </c>
      <c r="AD1779" s="4">
        <v>9976171</v>
      </c>
      <c r="AE1779" s="5">
        <v>1614</v>
      </c>
      <c r="AF1779" s="1" t="s">
        <v>70</v>
      </c>
      <c r="AG1779" s="1" t="s">
        <v>71</v>
      </c>
      <c r="AH1779" s="1" t="s">
        <v>89</v>
      </c>
      <c r="AI1779" s="1" t="s">
        <v>57</v>
      </c>
      <c r="AJ1779" s="5">
        <v>10950</v>
      </c>
      <c r="AK1779" s="4">
        <v>-103695</v>
      </c>
      <c r="AL1779" s="4">
        <v>0</v>
      </c>
      <c r="AM1779" s="4">
        <v>0</v>
      </c>
      <c r="AN1779" s="4">
        <v>0</v>
      </c>
      <c r="AO1779" s="4">
        <v>-1333916</v>
      </c>
      <c r="AP1779" s="4">
        <v>-1333916</v>
      </c>
      <c r="AQ1779" s="4">
        <v>0</v>
      </c>
      <c r="AR1779" s="4">
        <v>8642255</v>
      </c>
      <c r="AS1779" s="1" t="s">
        <v>52</v>
      </c>
      <c r="AT1779" s="9">
        <f t="shared" si="801"/>
        <v>43404</v>
      </c>
      <c r="AU1779" s="9">
        <f t="shared" si="802"/>
        <v>43374</v>
      </c>
      <c r="AV1779" s="9">
        <v>44798</v>
      </c>
      <c r="AW1779" s="11">
        <f t="shared" si="803"/>
        <v>3.8191780821917809</v>
      </c>
      <c r="AX1779">
        <v>25</v>
      </c>
      <c r="AY1779" s="12">
        <v>0.05</v>
      </c>
      <c r="AZ1779">
        <f t="shared" si="804"/>
        <v>3.7999999999999999E-2</v>
      </c>
      <c r="BA1779" s="13">
        <f t="shared" si="805"/>
        <v>9976171</v>
      </c>
      <c r="BB1779" s="17" t="s">
        <v>2189</v>
      </c>
      <c r="BC1779">
        <f>MATCH(BB1779,MONTHLY_INDEX!$A:$A,0)</f>
        <v>798</v>
      </c>
      <c r="BD1779">
        <f>MATCH(AU1779,MONTHLY_INDEX!$1:$1,0)</f>
        <v>82</v>
      </c>
      <c r="BE1779">
        <f>INDEX(MONTHLY_INDEX!$1:$1048576,Final!BC1779,Final!BD1779)</f>
        <v>96</v>
      </c>
      <c r="BF1779">
        <f>MATCH($BF$1,MONTHLY_INDEX!$1:$1,0)</f>
        <v>127</v>
      </c>
      <c r="BG1779">
        <f>INDEX(MONTHLY_INDEX!$1:$1048576,Final!BC1779,Final!BF1779)</f>
        <v>95.3</v>
      </c>
      <c r="BH1779" s="23">
        <f t="shared" si="820"/>
        <v>-7.2916666666666963E-3</v>
      </c>
      <c r="BI1779" s="14">
        <f t="shared" si="821"/>
        <v>9903428.0864583328</v>
      </c>
      <c r="BJ1779" s="14">
        <f t="shared" si="822"/>
        <v>1437272.3084818379</v>
      </c>
      <c r="BK1779" s="15">
        <f t="shared" si="806"/>
        <v>8466155.7779764943</v>
      </c>
      <c r="BL1779" s="52">
        <v>0</v>
      </c>
      <c r="BM1779" s="15">
        <f t="shared" si="823"/>
        <v>8466155.7779764943</v>
      </c>
    </row>
    <row r="1780" spans="1:65">
      <c r="A1780" s="8">
        <v>1778</v>
      </c>
      <c r="B1780" s="1" t="s">
        <v>44</v>
      </c>
      <c r="C1780" s="1">
        <v>1500</v>
      </c>
      <c r="D1780" s="1" t="s">
        <v>60</v>
      </c>
      <c r="E1780" s="1">
        <v>150000072</v>
      </c>
      <c r="F1780" s="1" t="s">
        <v>60</v>
      </c>
      <c r="G1780" s="1" t="s">
        <v>102</v>
      </c>
      <c r="H1780" s="1">
        <v>14</v>
      </c>
      <c r="I1780" s="1" t="s">
        <v>183</v>
      </c>
      <c r="J1780" s="1" t="s">
        <v>49</v>
      </c>
      <c r="K1780" s="1">
        <v>17406001</v>
      </c>
      <c r="L1780" s="1" t="s">
        <v>50</v>
      </c>
      <c r="M1780" s="1" t="s">
        <v>51</v>
      </c>
      <c r="N1780" s="1" t="s">
        <v>64</v>
      </c>
      <c r="O1780" s="1" t="s">
        <v>65</v>
      </c>
      <c r="P1780" s="1" t="s">
        <v>66</v>
      </c>
      <c r="Q1780" s="1" t="s">
        <v>67</v>
      </c>
      <c r="R1780" s="1" t="s">
        <v>87</v>
      </c>
      <c r="S1780" s="1" t="s">
        <v>88</v>
      </c>
      <c r="T1780" s="2">
        <v>43404</v>
      </c>
      <c r="U1780" s="2">
        <v>43404</v>
      </c>
      <c r="V1780" s="1" t="s">
        <v>52</v>
      </c>
      <c r="W1780" s="3">
        <v>1</v>
      </c>
      <c r="X1780" s="1" t="s">
        <v>53</v>
      </c>
      <c r="Y1780" s="4">
        <v>21103901</v>
      </c>
      <c r="Z1780" s="4">
        <v>-2602449</v>
      </c>
      <c r="AA1780" s="4">
        <v>0</v>
      </c>
      <c r="AB1780" s="4">
        <v>0</v>
      </c>
      <c r="AC1780" s="4">
        <v>0</v>
      </c>
      <c r="AD1780" s="4">
        <v>21103901</v>
      </c>
      <c r="AE1780" s="5">
        <v>1614</v>
      </c>
      <c r="AF1780" s="1" t="s">
        <v>70</v>
      </c>
      <c r="AG1780" s="1" t="s">
        <v>71</v>
      </c>
      <c r="AH1780" s="1" t="s">
        <v>89</v>
      </c>
      <c r="AI1780" s="1" t="s">
        <v>57</v>
      </c>
      <c r="AJ1780" s="5">
        <v>10950</v>
      </c>
      <c r="AK1780" s="4">
        <v>-219359</v>
      </c>
      <c r="AL1780" s="4">
        <v>0</v>
      </c>
      <c r="AM1780" s="4">
        <v>0</v>
      </c>
      <c r="AN1780" s="4">
        <v>0</v>
      </c>
      <c r="AO1780" s="4">
        <v>-2821808</v>
      </c>
      <c r="AP1780" s="4">
        <v>-2821808</v>
      </c>
      <c r="AQ1780" s="4">
        <v>0</v>
      </c>
      <c r="AR1780" s="4">
        <v>18282093</v>
      </c>
      <c r="AS1780" s="1" t="s">
        <v>52</v>
      </c>
      <c r="AT1780" s="9">
        <f t="shared" si="801"/>
        <v>43404</v>
      </c>
      <c r="AU1780" s="9">
        <f t="shared" si="802"/>
        <v>43374</v>
      </c>
      <c r="AV1780" s="9">
        <v>44798</v>
      </c>
      <c r="AW1780" s="11">
        <f t="shared" si="803"/>
        <v>3.8191780821917809</v>
      </c>
      <c r="AX1780">
        <v>25</v>
      </c>
      <c r="AY1780" s="12">
        <v>0.05</v>
      </c>
      <c r="AZ1780">
        <f t="shared" si="804"/>
        <v>3.7999999999999999E-2</v>
      </c>
      <c r="BA1780" s="13">
        <f t="shared" si="805"/>
        <v>21103901</v>
      </c>
      <c r="BB1780" s="17" t="s">
        <v>2189</v>
      </c>
      <c r="BC1780">
        <f>MATCH(BB1780,MONTHLY_INDEX!$A:$A,0)</f>
        <v>798</v>
      </c>
      <c r="BD1780">
        <f>MATCH(AU1780,MONTHLY_INDEX!$1:$1,0)</f>
        <v>82</v>
      </c>
      <c r="BE1780">
        <f>INDEX(MONTHLY_INDEX!$1:$1048576,Final!BC1780,Final!BD1780)</f>
        <v>96</v>
      </c>
      <c r="BF1780">
        <f>MATCH($BF$1,MONTHLY_INDEX!$1:$1,0)</f>
        <v>127</v>
      </c>
      <c r="BG1780">
        <f>INDEX(MONTHLY_INDEX!$1:$1048576,Final!BC1780,Final!BF1780)</f>
        <v>95.3</v>
      </c>
      <c r="BH1780" s="23">
        <f t="shared" si="820"/>
        <v>-7.2916666666666963E-3</v>
      </c>
      <c r="BI1780" s="14">
        <f t="shared" si="821"/>
        <v>20950018.388541665</v>
      </c>
      <c r="BJ1780" s="14">
        <f t="shared" si="822"/>
        <v>3040450.3399392576</v>
      </c>
      <c r="BK1780" s="15">
        <f t="shared" si="806"/>
        <v>17909568.048602406</v>
      </c>
      <c r="BL1780" s="52">
        <v>0</v>
      </c>
      <c r="BM1780" s="15">
        <f t="shared" si="823"/>
        <v>17909568.048602406</v>
      </c>
    </row>
    <row r="1781" spans="1:65">
      <c r="A1781" s="8">
        <v>1779</v>
      </c>
      <c r="B1781" s="1" t="s">
        <v>44</v>
      </c>
      <c r="C1781" s="1">
        <v>1500</v>
      </c>
      <c r="D1781" s="1" t="s">
        <v>60</v>
      </c>
      <c r="E1781" s="1">
        <v>150000072</v>
      </c>
      <c r="F1781" s="1" t="s">
        <v>60</v>
      </c>
      <c r="G1781" s="1" t="s">
        <v>103</v>
      </c>
      <c r="H1781" s="1">
        <v>15</v>
      </c>
      <c r="I1781" s="1" t="s">
        <v>183</v>
      </c>
      <c r="J1781" s="1" t="s">
        <v>49</v>
      </c>
      <c r="K1781" s="1">
        <v>17406001</v>
      </c>
      <c r="L1781" s="1" t="s">
        <v>50</v>
      </c>
      <c r="M1781" s="1" t="s">
        <v>51</v>
      </c>
      <c r="N1781" s="1" t="s">
        <v>64</v>
      </c>
      <c r="O1781" s="1" t="s">
        <v>65</v>
      </c>
      <c r="P1781" s="1" t="s">
        <v>66</v>
      </c>
      <c r="Q1781" s="1" t="s">
        <v>67</v>
      </c>
      <c r="R1781" s="1" t="s">
        <v>87</v>
      </c>
      <c r="S1781" s="1" t="s">
        <v>88</v>
      </c>
      <c r="T1781" s="2">
        <v>43404</v>
      </c>
      <c r="U1781" s="2">
        <v>43404</v>
      </c>
      <c r="V1781" s="1" t="s">
        <v>52</v>
      </c>
      <c r="W1781" s="3">
        <v>1</v>
      </c>
      <c r="X1781" s="1" t="s">
        <v>53</v>
      </c>
      <c r="Y1781" s="4">
        <v>580650</v>
      </c>
      <c r="Z1781" s="4">
        <v>-71602</v>
      </c>
      <c r="AA1781" s="4">
        <v>0</v>
      </c>
      <c r="AB1781" s="4">
        <v>0</v>
      </c>
      <c r="AC1781" s="4">
        <v>0</v>
      </c>
      <c r="AD1781" s="4">
        <v>580650</v>
      </c>
      <c r="AE1781" s="5">
        <v>1614</v>
      </c>
      <c r="AF1781" s="1" t="s">
        <v>70</v>
      </c>
      <c r="AG1781" s="1" t="s">
        <v>71</v>
      </c>
      <c r="AH1781" s="1" t="s">
        <v>89</v>
      </c>
      <c r="AI1781" s="1" t="s">
        <v>57</v>
      </c>
      <c r="AJ1781" s="5">
        <v>10950</v>
      </c>
      <c r="AK1781" s="4">
        <v>-6035</v>
      </c>
      <c r="AL1781" s="4">
        <v>0</v>
      </c>
      <c r="AM1781" s="4">
        <v>0</v>
      </c>
      <c r="AN1781" s="4">
        <v>0</v>
      </c>
      <c r="AO1781" s="4">
        <v>-77637</v>
      </c>
      <c r="AP1781" s="4">
        <v>-77637</v>
      </c>
      <c r="AQ1781" s="4">
        <v>0</v>
      </c>
      <c r="AR1781" s="4">
        <v>503013</v>
      </c>
      <c r="AS1781" s="1" t="s">
        <v>52</v>
      </c>
      <c r="AT1781" s="9">
        <f t="shared" si="801"/>
        <v>43404</v>
      </c>
      <c r="AU1781" s="9">
        <f t="shared" si="802"/>
        <v>43374</v>
      </c>
      <c r="AV1781" s="9">
        <v>44798</v>
      </c>
      <c r="AW1781" s="11">
        <f t="shared" si="803"/>
        <v>3.8191780821917809</v>
      </c>
      <c r="AX1781">
        <v>10</v>
      </c>
      <c r="AY1781" s="12">
        <v>0.05</v>
      </c>
      <c r="AZ1781">
        <f t="shared" si="804"/>
        <v>9.5000000000000001E-2</v>
      </c>
      <c r="BA1781" s="13">
        <f t="shared" si="805"/>
        <v>580650</v>
      </c>
      <c r="BB1781" s="17" t="s">
        <v>1941</v>
      </c>
      <c r="BC1781">
        <f>MATCH(BB1781,MONTHLY_INDEX!$A:$A,0)</f>
        <v>674</v>
      </c>
      <c r="BD1781">
        <f>MATCH(AU1781,MONTHLY_INDEX!$1:$1,0)</f>
        <v>82</v>
      </c>
      <c r="BE1781">
        <f>INDEX(MONTHLY_INDEX!$1:$1048576,Final!BC1781,Final!BD1781)</f>
        <v>105.9</v>
      </c>
      <c r="BF1781">
        <f>MATCH($BF$1,MONTHLY_INDEX!$1:$1,0)</f>
        <v>127</v>
      </c>
      <c r="BG1781">
        <f>INDEX(MONTHLY_INDEX!$1:$1048576,Final!BC1781,Final!BF1781)</f>
        <v>122.8</v>
      </c>
      <c r="BH1781" s="23">
        <f t="shared" si="820"/>
        <v>0.15958451369216234</v>
      </c>
      <c r="BI1781" s="14">
        <f t="shared" si="821"/>
        <v>673312.74787535402</v>
      </c>
      <c r="BJ1781" s="14">
        <f t="shared" si="822"/>
        <v>244292.62246885791</v>
      </c>
      <c r="BK1781" s="15">
        <f t="shared" si="806"/>
        <v>429020.12540649611</v>
      </c>
      <c r="BL1781" s="52">
        <v>0</v>
      </c>
      <c r="BM1781" s="15">
        <f t="shared" si="823"/>
        <v>429020.12540649611</v>
      </c>
    </row>
    <row r="1782" spans="1:65">
      <c r="A1782" s="8">
        <v>1780</v>
      </c>
      <c r="B1782" s="1" t="s">
        <v>44</v>
      </c>
      <c r="C1782" s="1">
        <v>1500</v>
      </c>
      <c r="D1782" s="1" t="s">
        <v>60</v>
      </c>
      <c r="E1782" s="1">
        <v>150000072</v>
      </c>
      <c r="F1782" s="1" t="s">
        <v>60</v>
      </c>
      <c r="G1782" s="1" t="s">
        <v>104</v>
      </c>
      <c r="H1782" s="1">
        <v>16</v>
      </c>
      <c r="I1782" s="1" t="s">
        <v>183</v>
      </c>
      <c r="J1782" s="1" t="s">
        <v>49</v>
      </c>
      <c r="K1782" s="1">
        <v>17406001</v>
      </c>
      <c r="L1782" s="1" t="s">
        <v>50</v>
      </c>
      <c r="M1782" s="1" t="s">
        <v>51</v>
      </c>
      <c r="N1782" s="1" t="s">
        <v>64</v>
      </c>
      <c r="O1782" s="1" t="s">
        <v>65</v>
      </c>
      <c r="P1782" s="1" t="s">
        <v>66</v>
      </c>
      <c r="Q1782" s="1" t="s">
        <v>67</v>
      </c>
      <c r="R1782" s="1" t="s">
        <v>87</v>
      </c>
      <c r="S1782" s="1" t="s">
        <v>88</v>
      </c>
      <c r="T1782" s="2">
        <v>43404</v>
      </c>
      <c r="U1782" s="2">
        <v>43404</v>
      </c>
      <c r="V1782" s="1" t="s">
        <v>52</v>
      </c>
      <c r="W1782" s="3">
        <v>1</v>
      </c>
      <c r="X1782" s="1" t="s">
        <v>53</v>
      </c>
      <c r="Y1782" s="4">
        <v>175035</v>
      </c>
      <c r="Z1782" s="4">
        <v>-21583</v>
      </c>
      <c r="AA1782" s="4">
        <v>0</v>
      </c>
      <c r="AB1782" s="4">
        <v>0</v>
      </c>
      <c r="AC1782" s="4">
        <v>0</v>
      </c>
      <c r="AD1782" s="4">
        <v>175035</v>
      </c>
      <c r="AE1782" s="5">
        <v>1614</v>
      </c>
      <c r="AF1782" s="1" t="s">
        <v>70</v>
      </c>
      <c r="AG1782" s="1" t="s">
        <v>71</v>
      </c>
      <c r="AH1782" s="1" t="s">
        <v>89</v>
      </c>
      <c r="AI1782" s="1" t="s">
        <v>57</v>
      </c>
      <c r="AJ1782" s="5">
        <v>10950</v>
      </c>
      <c r="AK1782" s="4">
        <v>-1819</v>
      </c>
      <c r="AL1782" s="4">
        <v>0</v>
      </c>
      <c r="AM1782" s="4">
        <v>0</v>
      </c>
      <c r="AN1782" s="4">
        <v>0</v>
      </c>
      <c r="AO1782" s="4">
        <v>-23402</v>
      </c>
      <c r="AP1782" s="4">
        <v>-23402</v>
      </c>
      <c r="AQ1782" s="4">
        <v>0</v>
      </c>
      <c r="AR1782" s="4">
        <v>151633</v>
      </c>
      <c r="AS1782" s="1" t="s">
        <v>52</v>
      </c>
      <c r="AT1782" s="9">
        <f t="shared" si="801"/>
        <v>43404</v>
      </c>
      <c r="AU1782" s="9">
        <f t="shared" si="802"/>
        <v>43374</v>
      </c>
      <c r="AV1782" s="9">
        <v>44798</v>
      </c>
      <c r="AW1782" s="11">
        <f t="shared" si="803"/>
        <v>3.8191780821917809</v>
      </c>
      <c r="AX1782">
        <v>10</v>
      </c>
      <c r="AY1782" s="12">
        <v>0.05</v>
      </c>
      <c r="AZ1782">
        <f t="shared" si="804"/>
        <v>9.5000000000000001E-2</v>
      </c>
      <c r="BA1782" s="13">
        <f t="shared" si="805"/>
        <v>175035</v>
      </c>
      <c r="BB1782" s="17" t="s">
        <v>1877</v>
      </c>
      <c r="BC1782">
        <f>MATCH(BB1782,MONTHLY_INDEX!$A:$A,0)</f>
        <v>642</v>
      </c>
      <c r="BD1782">
        <f>MATCH(AU1782,MONTHLY_INDEX!$1:$1,0)</f>
        <v>82</v>
      </c>
      <c r="BE1782">
        <f>INDEX(MONTHLY_INDEX!$1:$1048576,Final!BC1782,Final!BD1782)</f>
        <v>79.099999999999994</v>
      </c>
      <c r="BF1782">
        <f>MATCH($BF$1,MONTHLY_INDEX!$1:$1,0)</f>
        <v>127</v>
      </c>
      <c r="BG1782">
        <f>INDEX(MONTHLY_INDEX!$1:$1048576,Final!BC1782,Final!BF1782)</f>
        <v>94</v>
      </c>
      <c r="BH1782" s="23">
        <f t="shared" si="820"/>
        <v>0.18836915297092297</v>
      </c>
      <c r="BI1782" s="14">
        <f t="shared" si="821"/>
        <v>208006.19469026552</v>
      </c>
      <c r="BJ1782" s="14">
        <f t="shared" si="822"/>
        <v>75469.206473511964</v>
      </c>
      <c r="BK1782" s="15">
        <f t="shared" si="806"/>
        <v>132536.98821675355</v>
      </c>
      <c r="BL1782" s="52">
        <v>0</v>
      </c>
      <c r="BM1782" s="15">
        <f t="shared" si="823"/>
        <v>132536.98821675355</v>
      </c>
    </row>
    <row r="1783" spans="1:65">
      <c r="A1783" s="8">
        <v>1781</v>
      </c>
      <c r="B1783" s="1" t="s">
        <v>44</v>
      </c>
      <c r="C1783" s="1">
        <v>1500</v>
      </c>
      <c r="D1783" s="1" t="s">
        <v>60</v>
      </c>
      <c r="E1783" s="1">
        <v>150000072</v>
      </c>
      <c r="F1783" s="1" t="s">
        <v>60</v>
      </c>
      <c r="G1783" s="1" t="s">
        <v>105</v>
      </c>
      <c r="H1783" s="1">
        <v>17</v>
      </c>
      <c r="I1783" s="1" t="s">
        <v>183</v>
      </c>
      <c r="J1783" s="1" t="s">
        <v>49</v>
      </c>
      <c r="K1783" s="1">
        <v>17406001</v>
      </c>
      <c r="L1783" s="1" t="s">
        <v>50</v>
      </c>
      <c r="M1783" s="1" t="s">
        <v>51</v>
      </c>
      <c r="N1783" s="1" t="s">
        <v>64</v>
      </c>
      <c r="O1783" s="1" t="s">
        <v>65</v>
      </c>
      <c r="P1783" s="1" t="s">
        <v>66</v>
      </c>
      <c r="Q1783" s="1" t="s">
        <v>67</v>
      </c>
      <c r="R1783" s="1" t="s">
        <v>87</v>
      </c>
      <c r="S1783" s="1" t="s">
        <v>88</v>
      </c>
      <c r="T1783" s="2">
        <v>43404</v>
      </c>
      <c r="U1783" s="2">
        <v>43404</v>
      </c>
      <c r="V1783" s="1" t="s">
        <v>52</v>
      </c>
      <c r="W1783" s="3">
        <v>1</v>
      </c>
      <c r="X1783" s="1" t="s">
        <v>53</v>
      </c>
      <c r="Y1783" s="4">
        <v>132796</v>
      </c>
      <c r="Z1783" s="4">
        <v>-16375</v>
      </c>
      <c r="AA1783" s="4">
        <v>0</v>
      </c>
      <c r="AB1783" s="4">
        <v>0</v>
      </c>
      <c r="AC1783" s="4">
        <v>0</v>
      </c>
      <c r="AD1783" s="4">
        <v>132796</v>
      </c>
      <c r="AE1783" s="5">
        <v>1614</v>
      </c>
      <c r="AF1783" s="1" t="s">
        <v>70</v>
      </c>
      <c r="AG1783" s="1" t="s">
        <v>71</v>
      </c>
      <c r="AH1783" s="1" t="s">
        <v>89</v>
      </c>
      <c r="AI1783" s="1" t="s">
        <v>57</v>
      </c>
      <c r="AJ1783" s="5">
        <v>10950</v>
      </c>
      <c r="AK1783" s="4">
        <v>-1380</v>
      </c>
      <c r="AL1783" s="4">
        <v>0</v>
      </c>
      <c r="AM1783" s="4">
        <v>0</v>
      </c>
      <c r="AN1783" s="4">
        <v>0</v>
      </c>
      <c r="AO1783" s="4">
        <v>-17755</v>
      </c>
      <c r="AP1783" s="4">
        <v>-17755</v>
      </c>
      <c r="AQ1783" s="4">
        <v>0</v>
      </c>
      <c r="AR1783" s="4">
        <v>115041</v>
      </c>
      <c r="AS1783" s="1" t="s">
        <v>52</v>
      </c>
      <c r="AT1783" s="9">
        <f t="shared" si="801"/>
        <v>43404</v>
      </c>
      <c r="AU1783" s="9">
        <f t="shared" si="802"/>
        <v>43374</v>
      </c>
      <c r="AV1783" s="9">
        <v>44798</v>
      </c>
      <c r="AW1783" s="11">
        <f t="shared" si="803"/>
        <v>3.8191780821917809</v>
      </c>
      <c r="AX1783">
        <v>10</v>
      </c>
      <c r="AY1783" s="12">
        <v>0.05</v>
      </c>
      <c r="AZ1783">
        <f t="shared" si="804"/>
        <v>9.5000000000000001E-2</v>
      </c>
      <c r="BA1783" s="13">
        <f t="shared" si="805"/>
        <v>132796</v>
      </c>
      <c r="BB1783" s="17" t="s">
        <v>2189</v>
      </c>
      <c r="BC1783">
        <f>MATCH(BB1783,MONTHLY_INDEX!$A:$A,0)</f>
        <v>798</v>
      </c>
      <c r="BD1783">
        <f>MATCH(AU1783,MONTHLY_INDEX!$1:$1,0)</f>
        <v>82</v>
      </c>
      <c r="BE1783">
        <f>INDEX(MONTHLY_INDEX!$1:$1048576,Final!BC1783,Final!BD1783)</f>
        <v>96</v>
      </c>
      <c r="BF1783">
        <f>MATCH($BF$1,MONTHLY_INDEX!$1:$1,0)</f>
        <v>127</v>
      </c>
      <c r="BG1783">
        <f>INDEX(MONTHLY_INDEX!$1:$1048576,Final!BC1783,Final!BF1783)</f>
        <v>95.3</v>
      </c>
      <c r="BH1783" s="23">
        <f t="shared" si="820"/>
        <v>-7.2916666666666963E-3</v>
      </c>
      <c r="BI1783" s="14">
        <f t="shared" si="821"/>
        <v>131827.69583333333</v>
      </c>
      <c r="BJ1783" s="14">
        <f t="shared" si="822"/>
        <v>47829.977422488584</v>
      </c>
      <c r="BK1783" s="15">
        <f t="shared" si="806"/>
        <v>83997.71841084474</v>
      </c>
      <c r="BL1783" s="52">
        <v>0</v>
      </c>
      <c r="BM1783" s="15">
        <f t="shared" si="823"/>
        <v>83997.71841084474</v>
      </c>
    </row>
    <row r="1784" spans="1:65">
      <c r="A1784" s="8">
        <v>1782</v>
      </c>
      <c r="B1784" s="1" t="s">
        <v>44</v>
      </c>
      <c r="C1784" s="1">
        <v>1500</v>
      </c>
      <c r="D1784" s="1" t="s">
        <v>60</v>
      </c>
      <c r="E1784" s="1">
        <v>150000072</v>
      </c>
      <c r="F1784" s="1" t="s">
        <v>60</v>
      </c>
      <c r="G1784" s="1" t="s">
        <v>106</v>
      </c>
      <c r="H1784" s="1">
        <v>18</v>
      </c>
      <c r="I1784" s="1" t="s">
        <v>183</v>
      </c>
      <c r="J1784" s="1" t="s">
        <v>49</v>
      </c>
      <c r="K1784" s="1">
        <v>17406001</v>
      </c>
      <c r="L1784" s="1" t="s">
        <v>50</v>
      </c>
      <c r="M1784" s="1" t="s">
        <v>51</v>
      </c>
      <c r="N1784" s="1" t="s">
        <v>64</v>
      </c>
      <c r="O1784" s="1" t="s">
        <v>65</v>
      </c>
      <c r="P1784" s="1" t="s">
        <v>66</v>
      </c>
      <c r="Q1784" s="1" t="s">
        <v>67</v>
      </c>
      <c r="R1784" s="1" t="s">
        <v>87</v>
      </c>
      <c r="S1784" s="1" t="s">
        <v>88</v>
      </c>
      <c r="T1784" s="2">
        <v>43404</v>
      </c>
      <c r="U1784" s="2">
        <v>43404</v>
      </c>
      <c r="V1784" s="1" t="s">
        <v>52</v>
      </c>
      <c r="W1784" s="3">
        <v>1</v>
      </c>
      <c r="X1784" s="1" t="s">
        <v>53</v>
      </c>
      <c r="Y1784" s="4">
        <v>469552</v>
      </c>
      <c r="Z1784" s="4">
        <v>-57903</v>
      </c>
      <c r="AA1784" s="4">
        <v>0</v>
      </c>
      <c r="AB1784" s="4">
        <v>0</v>
      </c>
      <c r="AC1784" s="4">
        <v>0</v>
      </c>
      <c r="AD1784" s="4">
        <v>469552</v>
      </c>
      <c r="AE1784" s="5">
        <v>1614</v>
      </c>
      <c r="AF1784" s="1" t="s">
        <v>70</v>
      </c>
      <c r="AG1784" s="1" t="s">
        <v>71</v>
      </c>
      <c r="AH1784" s="1" t="s">
        <v>89</v>
      </c>
      <c r="AI1784" s="1" t="s">
        <v>57</v>
      </c>
      <c r="AJ1784" s="5">
        <v>10950</v>
      </c>
      <c r="AK1784" s="4">
        <v>-4881</v>
      </c>
      <c r="AL1784" s="4">
        <v>0</v>
      </c>
      <c r="AM1784" s="4">
        <v>0</v>
      </c>
      <c r="AN1784" s="4">
        <v>0</v>
      </c>
      <c r="AO1784" s="4">
        <v>-62784</v>
      </c>
      <c r="AP1784" s="4">
        <v>-62784</v>
      </c>
      <c r="AQ1784" s="4">
        <v>0</v>
      </c>
      <c r="AR1784" s="4">
        <v>406768</v>
      </c>
      <c r="AS1784" s="1" t="s">
        <v>52</v>
      </c>
      <c r="AT1784" s="9">
        <f t="shared" si="801"/>
        <v>43404</v>
      </c>
      <c r="AU1784" s="9">
        <f t="shared" si="802"/>
        <v>43374</v>
      </c>
      <c r="AV1784" s="9">
        <v>44798</v>
      </c>
      <c r="AW1784" s="11">
        <f t="shared" si="803"/>
        <v>3.8191780821917809</v>
      </c>
      <c r="AX1784">
        <v>10</v>
      </c>
      <c r="AY1784" s="12">
        <v>0.05</v>
      </c>
      <c r="AZ1784">
        <f t="shared" si="804"/>
        <v>9.5000000000000001E-2</v>
      </c>
      <c r="BA1784" s="13">
        <f t="shared" si="805"/>
        <v>469552</v>
      </c>
      <c r="BB1784" s="17" t="s">
        <v>1871</v>
      </c>
      <c r="BC1784">
        <f>MATCH(BB1784,MONTHLY_INDEX!$A:$A,0)</f>
        <v>639</v>
      </c>
      <c r="BD1784">
        <f>MATCH(AU1784,MONTHLY_INDEX!$1:$1,0)</f>
        <v>82</v>
      </c>
      <c r="BE1784">
        <f>INDEX(MONTHLY_INDEX!$1:$1048576,Final!BC1784,Final!BD1784)</f>
        <v>113.1</v>
      </c>
      <c r="BF1784">
        <f>MATCH($BF$1,MONTHLY_INDEX!$1:$1,0)</f>
        <v>127</v>
      </c>
      <c r="BG1784">
        <f>INDEX(MONTHLY_INDEX!$1:$1048576,Final!BC1784,Final!BF1784)</f>
        <v>116.2</v>
      </c>
      <c r="BH1784" s="23">
        <f t="shared" si="820"/>
        <v>2.740937223695852E-2</v>
      </c>
      <c r="BI1784" s="14">
        <f t="shared" si="821"/>
        <v>482422.1255526084</v>
      </c>
      <c r="BJ1784" s="14">
        <f t="shared" si="822"/>
        <v>175033.32078611487</v>
      </c>
      <c r="BK1784" s="15">
        <f t="shared" si="806"/>
        <v>307388.8047664935</v>
      </c>
      <c r="BL1784" s="52">
        <v>0</v>
      </c>
      <c r="BM1784" s="15">
        <f t="shared" si="823"/>
        <v>307388.8047664935</v>
      </c>
    </row>
    <row r="1785" spans="1:65">
      <c r="A1785" s="8">
        <v>1783</v>
      </c>
      <c r="B1785" s="1" t="s">
        <v>44</v>
      </c>
      <c r="C1785" s="1">
        <v>1500</v>
      </c>
      <c r="D1785" s="1" t="s">
        <v>60</v>
      </c>
      <c r="E1785" s="1">
        <v>150000072</v>
      </c>
      <c r="F1785" s="1" t="s">
        <v>60</v>
      </c>
      <c r="G1785" s="1" t="s">
        <v>107</v>
      </c>
      <c r="H1785" s="1">
        <v>19</v>
      </c>
      <c r="I1785" s="1" t="s">
        <v>183</v>
      </c>
      <c r="J1785" s="1" t="s">
        <v>49</v>
      </c>
      <c r="K1785" s="1">
        <v>17406001</v>
      </c>
      <c r="L1785" s="1" t="s">
        <v>50</v>
      </c>
      <c r="M1785" s="1" t="s">
        <v>51</v>
      </c>
      <c r="N1785" s="1" t="s">
        <v>64</v>
      </c>
      <c r="O1785" s="1" t="s">
        <v>65</v>
      </c>
      <c r="P1785" s="1" t="s">
        <v>66</v>
      </c>
      <c r="Q1785" s="1" t="s">
        <v>67</v>
      </c>
      <c r="R1785" s="1" t="s">
        <v>87</v>
      </c>
      <c r="S1785" s="1" t="s">
        <v>88</v>
      </c>
      <c r="T1785" s="2">
        <v>43404</v>
      </c>
      <c r="U1785" s="2">
        <v>43404</v>
      </c>
      <c r="V1785" s="1" t="s">
        <v>52</v>
      </c>
      <c r="W1785" s="3">
        <v>1</v>
      </c>
      <c r="X1785" s="1" t="s">
        <v>53</v>
      </c>
      <c r="Y1785" s="4">
        <v>6861326</v>
      </c>
      <c r="Z1785" s="4">
        <v>-846111</v>
      </c>
      <c r="AA1785" s="4">
        <v>0</v>
      </c>
      <c r="AB1785" s="4">
        <v>0</v>
      </c>
      <c r="AC1785" s="4">
        <v>0</v>
      </c>
      <c r="AD1785" s="4">
        <v>6861326</v>
      </c>
      <c r="AE1785" s="5">
        <v>1614</v>
      </c>
      <c r="AF1785" s="1" t="s">
        <v>70</v>
      </c>
      <c r="AG1785" s="1" t="s">
        <v>71</v>
      </c>
      <c r="AH1785" s="1" t="s">
        <v>89</v>
      </c>
      <c r="AI1785" s="1" t="s">
        <v>57</v>
      </c>
      <c r="AJ1785" s="5">
        <v>10950</v>
      </c>
      <c r="AK1785" s="4">
        <v>-71318</v>
      </c>
      <c r="AL1785" s="4">
        <v>0</v>
      </c>
      <c r="AM1785" s="4">
        <v>0</v>
      </c>
      <c r="AN1785" s="4">
        <v>0</v>
      </c>
      <c r="AO1785" s="4">
        <v>-917429</v>
      </c>
      <c r="AP1785" s="4">
        <v>-917429</v>
      </c>
      <c r="AQ1785" s="4">
        <v>0</v>
      </c>
      <c r="AR1785" s="4">
        <v>5943897</v>
      </c>
      <c r="AS1785" s="1" t="s">
        <v>52</v>
      </c>
      <c r="AT1785" s="9">
        <f t="shared" si="801"/>
        <v>43404</v>
      </c>
      <c r="AU1785" s="9">
        <f t="shared" si="802"/>
        <v>43374</v>
      </c>
      <c r="AV1785" s="9">
        <v>44798</v>
      </c>
      <c r="AW1785" s="11">
        <f t="shared" si="803"/>
        <v>3.8191780821917809</v>
      </c>
      <c r="AX1785">
        <v>10</v>
      </c>
      <c r="AY1785" s="12">
        <v>0.05</v>
      </c>
      <c r="AZ1785">
        <f t="shared" si="804"/>
        <v>9.5000000000000001E-2</v>
      </c>
      <c r="BA1785" s="13">
        <f t="shared" si="805"/>
        <v>6861326</v>
      </c>
      <c r="BI1785" s="14">
        <f t="shared" ref="BI1785:BI1787" si="824">AR1785</f>
        <v>5943897</v>
      </c>
      <c r="BJ1785" s="14">
        <v>0</v>
      </c>
      <c r="BK1785" s="14">
        <f t="shared" ref="BK1785:BK1787" si="825">AR1785</f>
        <v>5943897</v>
      </c>
      <c r="BL1785" s="52">
        <v>0</v>
      </c>
      <c r="BM1785" s="15">
        <f t="shared" ref="BM1785:BM1787" si="826">AR1785</f>
        <v>5943897</v>
      </c>
    </row>
    <row r="1786" spans="1:65">
      <c r="A1786" s="8">
        <v>1784</v>
      </c>
      <c r="B1786" s="1" t="s">
        <v>44</v>
      </c>
      <c r="C1786" s="1">
        <v>1500</v>
      </c>
      <c r="D1786" s="1" t="s">
        <v>60</v>
      </c>
      <c r="E1786" s="1">
        <v>150000072</v>
      </c>
      <c r="F1786" s="1" t="s">
        <v>60</v>
      </c>
      <c r="G1786" s="1" t="s">
        <v>108</v>
      </c>
      <c r="H1786" s="1">
        <v>20</v>
      </c>
      <c r="I1786" s="1" t="s">
        <v>183</v>
      </c>
      <c r="J1786" s="1" t="s">
        <v>49</v>
      </c>
      <c r="K1786" s="1">
        <v>17406001</v>
      </c>
      <c r="L1786" s="1" t="s">
        <v>50</v>
      </c>
      <c r="M1786" s="1" t="s">
        <v>51</v>
      </c>
      <c r="N1786" s="1" t="s">
        <v>64</v>
      </c>
      <c r="O1786" s="1" t="s">
        <v>65</v>
      </c>
      <c r="P1786" s="1" t="s">
        <v>66</v>
      </c>
      <c r="Q1786" s="1" t="s">
        <v>67</v>
      </c>
      <c r="R1786" s="1" t="s">
        <v>87</v>
      </c>
      <c r="S1786" s="1" t="s">
        <v>88</v>
      </c>
      <c r="T1786" s="2">
        <v>43404</v>
      </c>
      <c r="U1786" s="2">
        <v>43404</v>
      </c>
      <c r="V1786" s="1" t="s">
        <v>52</v>
      </c>
      <c r="W1786" s="3">
        <v>1</v>
      </c>
      <c r="X1786" s="1" t="s">
        <v>53</v>
      </c>
      <c r="Y1786" s="4">
        <v>5552065</v>
      </c>
      <c r="Z1786" s="4">
        <v>-684659</v>
      </c>
      <c r="AA1786" s="4">
        <v>0</v>
      </c>
      <c r="AB1786" s="4">
        <v>0</v>
      </c>
      <c r="AC1786" s="4">
        <v>0</v>
      </c>
      <c r="AD1786" s="4">
        <v>5552065</v>
      </c>
      <c r="AE1786" s="5">
        <v>1614</v>
      </c>
      <c r="AF1786" s="1" t="s">
        <v>70</v>
      </c>
      <c r="AG1786" s="1" t="s">
        <v>71</v>
      </c>
      <c r="AH1786" s="1" t="s">
        <v>89</v>
      </c>
      <c r="AI1786" s="1" t="s">
        <v>57</v>
      </c>
      <c r="AJ1786" s="5">
        <v>10950</v>
      </c>
      <c r="AK1786" s="4">
        <v>-57710</v>
      </c>
      <c r="AL1786" s="4">
        <v>0</v>
      </c>
      <c r="AM1786" s="4">
        <v>0</v>
      </c>
      <c r="AN1786" s="4">
        <v>0</v>
      </c>
      <c r="AO1786" s="4">
        <v>-742369</v>
      </c>
      <c r="AP1786" s="4">
        <v>-742369</v>
      </c>
      <c r="AQ1786" s="4">
        <v>0</v>
      </c>
      <c r="AR1786" s="4">
        <v>4809696</v>
      </c>
      <c r="AS1786" s="1" t="s">
        <v>52</v>
      </c>
      <c r="AT1786" s="9">
        <f t="shared" si="801"/>
        <v>43404</v>
      </c>
      <c r="AU1786" s="9">
        <f t="shared" si="802"/>
        <v>43374</v>
      </c>
      <c r="AV1786" s="9">
        <v>44798</v>
      </c>
      <c r="AW1786" s="11">
        <f t="shared" si="803"/>
        <v>3.8191780821917809</v>
      </c>
      <c r="AX1786">
        <v>10</v>
      </c>
      <c r="AY1786" s="12">
        <v>0.05</v>
      </c>
      <c r="AZ1786">
        <f t="shared" si="804"/>
        <v>9.5000000000000001E-2</v>
      </c>
      <c r="BA1786" s="13">
        <f t="shared" si="805"/>
        <v>5552065</v>
      </c>
      <c r="BI1786" s="14">
        <f t="shared" si="824"/>
        <v>4809696</v>
      </c>
      <c r="BJ1786" s="14">
        <v>0</v>
      </c>
      <c r="BK1786" s="14">
        <f t="shared" si="825"/>
        <v>4809696</v>
      </c>
      <c r="BL1786" s="52">
        <v>0</v>
      </c>
      <c r="BM1786" s="15">
        <f t="shared" si="826"/>
        <v>4809696</v>
      </c>
    </row>
    <row r="1787" spans="1:65">
      <c r="A1787" s="8">
        <v>1785</v>
      </c>
      <c r="B1787" s="1" t="s">
        <v>44</v>
      </c>
      <c r="C1787" s="1">
        <v>1500</v>
      </c>
      <c r="D1787" s="1" t="s">
        <v>60</v>
      </c>
      <c r="E1787" s="1">
        <v>150000072</v>
      </c>
      <c r="F1787" s="1" t="s">
        <v>60</v>
      </c>
      <c r="G1787" s="1" t="s">
        <v>109</v>
      </c>
      <c r="H1787" s="1">
        <v>21</v>
      </c>
      <c r="I1787" s="1" t="s">
        <v>183</v>
      </c>
      <c r="J1787" s="1" t="s">
        <v>49</v>
      </c>
      <c r="K1787" s="1">
        <v>17406001</v>
      </c>
      <c r="L1787" s="1" t="s">
        <v>50</v>
      </c>
      <c r="M1787" s="1" t="s">
        <v>51</v>
      </c>
      <c r="N1787" s="1" t="s">
        <v>64</v>
      </c>
      <c r="O1787" s="1" t="s">
        <v>65</v>
      </c>
      <c r="P1787" s="1" t="s">
        <v>66</v>
      </c>
      <c r="Q1787" s="1" t="s">
        <v>67</v>
      </c>
      <c r="R1787" s="1" t="s">
        <v>87</v>
      </c>
      <c r="S1787" s="1" t="s">
        <v>88</v>
      </c>
      <c r="T1787" s="2">
        <v>43404</v>
      </c>
      <c r="U1787" s="2">
        <v>43404</v>
      </c>
      <c r="V1787" s="1" t="s">
        <v>52</v>
      </c>
      <c r="W1787" s="3">
        <v>1</v>
      </c>
      <c r="X1787" s="1" t="s">
        <v>53</v>
      </c>
      <c r="Y1787" s="4">
        <v>1950695</v>
      </c>
      <c r="Z1787" s="4">
        <v>-241362</v>
      </c>
      <c r="AA1787" s="4">
        <v>0</v>
      </c>
      <c r="AB1787" s="4">
        <v>0</v>
      </c>
      <c r="AC1787" s="4">
        <v>0</v>
      </c>
      <c r="AD1787" s="4">
        <v>1950695</v>
      </c>
      <c r="AE1787" s="5">
        <v>1614</v>
      </c>
      <c r="AF1787" s="1" t="s">
        <v>70</v>
      </c>
      <c r="AG1787" s="1" t="s">
        <v>71</v>
      </c>
      <c r="AH1787" s="1" t="s">
        <v>89</v>
      </c>
      <c r="AI1787" s="1" t="s">
        <v>57</v>
      </c>
      <c r="AJ1787" s="5">
        <v>10950</v>
      </c>
      <c r="AK1787" s="4">
        <v>-20266</v>
      </c>
      <c r="AL1787" s="4">
        <v>0</v>
      </c>
      <c r="AM1787" s="4">
        <v>0</v>
      </c>
      <c r="AN1787" s="4">
        <v>0</v>
      </c>
      <c r="AO1787" s="4">
        <v>-261628</v>
      </c>
      <c r="AP1787" s="4">
        <v>-261628</v>
      </c>
      <c r="AQ1787" s="4">
        <v>0</v>
      </c>
      <c r="AR1787" s="4">
        <v>1689067</v>
      </c>
      <c r="AS1787" s="1" t="s">
        <v>52</v>
      </c>
      <c r="AT1787" s="9">
        <f t="shared" si="801"/>
        <v>43404</v>
      </c>
      <c r="AU1787" s="9">
        <f t="shared" si="802"/>
        <v>43374</v>
      </c>
      <c r="AV1787" s="9">
        <v>44798</v>
      </c>
      <c r="AW1787" s="11">
        <f t="shared" si="803"/>
        <v>3.8191780821917809</v>
      </c>
      <c r="AX1787">
        <v>10</v>
      </c>
      <c r="AY1787" s="12">
        <v>0.05</v>
      </c>
      <c r="AZ1787">
        <f t="shared" si="804"/>
        <v>9.5000000000000001E-2</v>
      </c>
      <c r="BA1787" s="13">
        <f t="shared" si="805"/>
        <v>1950695</v>
      </c>
      <c r="BI1787" s="14">
        <f t="shared" si="824"/>
        <v>1689067</v>
      </c>
      <c r="BJ1787" s="14">
        <v>0</v>
      </c>
      <c r="BK1787" s="14">
        <f t="shared" si="825"/>
        <v>1689067</v>
      </c>
      <c r="BL1787" s="52">
        <v>0</v>
      </c>
      <c r="BM1787" s="15">
        <f t="shared" si="826"/>
        <v>1689067</v>
      </c>
    </row>
    <row r="1788" spans="1:65">
      <c r="A1788" s="8">
        <v>1786</v>
      </c>
      <c r="B1788" s="1" t="s">
        <v>44</v>
      </c>
      <c r="C1788" s="1">
        <v>1500</v>
      </c>
      <c r="D1788" s="1" t="s">
        <v>60</v>
      </c>
      <c r="E1788" s="1">
        <v>150000072</v>
      </c>
      <c r="F1788" s="1" t="s">
        <v>60</v>
      </c>
      <c r="G1788" s="1" t="s">
        <v>110</v>
      </c>
      <c r="H1788" s="1">
        <v>22</v>
      </c>
      <c r="I1788" s="1" t="s">
        <v>183</v>
      </c>
      <c r="J1788" s="1" t="s">
        <v>49</v>
      </c>
      <c r="K1788" s="1">
        <v>17406001</v>
      </c>
      <c r="L1788" s="1" t="s">
        <v>50</v>
      </c>
      <c r="M1788" s="1" t="s">
        <v>51</v>
      </c>
      <c r="N1788" s="1" t="s">
        <v>64</v>
      </c>
      <c r="O1788" s="1" t="s">
        <v>65</v>
      </c>
      <c r="P1788" s="1" t="s">
        <v>66</v>
      </c>
      <c r="Q1788" s="1" t="s">
        <v>67</v>
      </c>
      <c r="R1788" s="1" t="s">
        <v>87</v>
      </c>
      <c r="S1788" s="1" t="s">
        <v>88</v>
      </c>
      <c r="T1788" s="2">
        <v>43404</v>
      </c>
      <c r="U1788" s="2">
        <v>43404</v>
      </c>
      <c r="V1788" s="1" t="s">
        <v>52</v>
      </c>
      <c r="W1788" s="3">
        <v>1</v>
      </c>
      <c r="X1788" s="1" t="s">
        <v>53</v>
      </c>
      <c r="Y1788" s="4">
        <v>16789210</v>
      </c>
      <c r="Z1788" s="4">
        <v>-2070378</v>
      </c>
      <c r="AA1788" s="4">
        <v>0</v>
      </c>
      <c r="AB1788" s="4">
        <v>0</v>
      </c>
      <c r="AC1788" s="4">
        <v>0</v>
      </c>
      <c r="AD1788" s="4">
        <v>16789210</v>
      </c>
      <c r="AE1788" s="5">
        <v>1614</v>
      </c>
      <c r="AF1788" s="1" t="s">
        <v>70</v>
      </c>
      <c r="AG1788" s="1" t="s">
        <v>71</v>
      </c>
      <c r="AH1788" s="1" t="s">
        <v>89</v>
      </c>
      <c r="AI1788" s="1" t="s">
        <v>57</v>
      </c>
      <c r="AJ1788" s="5">
        <v>10950</v>
      </c>
      <c r="AK1788" s="4">
        <v>-174511</v>
      </c>
      <c r="AL1788" s="4">
        <v>0</v>
      </c>
      <c r="AM1788" s="4">
        <v>0</v>
      </c>
      <c r="AN1788" s="4">
        <v>0</v>
      </c>
      <c r="AO1788" s="4">
        <v>-2244889</v>
      </c>
      <c r="AP1788" s="4">
        <v>-2244889</v>
      </c>
      <c r="AQ1788" s="4">
        <v>0</v>
      </c>
      <c r="AR1788" s="4">
        <v>14544321</v>
      </c>
      <c r="AS1788" s="1" t="s">
        <v>52</v>
      </c>
      <c r="AT1788" s="9">
        <f t="shared" si="801"/>
        <v>43404</v>
      </c>
      <c r="AU1788" s="9">
        <f t="shared" si="802"/>
        <v>43374</v>
      </c>
      <c r="AV1788" s="9">
        <v>44798</v>
      </c>
      <c r="AW1788" s="11">
        <f t="shared" si="803"/>
        <v>3.8191780821917809</v>
      </c>
      <c r="AX1788">
        <v>25</v>
      </c>
      <c r="AY1788" s="12">
        <v>0.05</v>
      </c>
      <c r="AZ1788">
        <f t="shared" si="804"/>
        <v>3.7999999999999999E-2</v>
      </c>
      <c r="BA1788" s="13">
        <f t="shared" si="805"/>
        <v>16789210</v>
      </c>
      <c r="BB1788" s="17" t="s">
        <v>2189</v>
      </c>
      <c r="BC1788">
        <f>MATCH(BB1788,MONTHLY_INDEX!$A:$A,0)</f>
        <v>798</v>
      </c>
      <c r="BD1788">
        <f>MATCH(AU1788,MONTHLY_INDEX!$1:$1,0)</f>
        <v>82</v>
      </c>
      <c r="BE1788">
        <f>INDEX(MONTHLY_INDEX!$1:$1048576,Final!BC1788,Final!BD1788)</f>
        <v>96</v>
      </c>
      <c r="BF1788">
        <f>MATCH($BF$1,MONTHLY_INDEX!$1:$1,0)</f>
        <v>127</v>
      </c>
      <c r="BG1788">
        <f>INDEX(MONTHLY_INDEX!$1:$1048576,Final!BC1788,Final!BF1788)</f>
        <v>95.3</v>
      </c>
      <c r="BH1788" s="23">
        <f>(BG1788-BE1788)/BE1788</f>
        <v>-7.2916666666666963E-3</v>
      </c>
      <c r="BI1788" s="14">
        <f>(1+BH1788)*BA1788</f>
        <v>16666788.677083332</v>
      </c>
      <c r="BJ1788" s="14">
        <f>BI1788*AZ1788*AW1788</f>
        <v>2418830.4926094748</v>
      </c>
      <c r="BK1788" s="15">
        <f t="shared" si="806"/>
        <v>14247958.184473857</v>
      </c>
      <c r="BL1788" s="52">
        <v>0</v>
      </c>
      <c r="BM1788" s="15">
        <f>MAX((1-BL1788)*BK1788,BI1788*AY1788)</f>
        <v>14247958.184473857</v>
      </c>
    </row>
    <row r="1789" spans="1:65">
      <c r="A1789" s="8">
        <v>1787</v>
      </c>
      <c r="B1789" s="1" t="s">
        <v>44</v>
      </c>
      <c r="C1789" s="1">
        <v>1500</v>
      </c>
      <c r="D1789" s="1" t="s">
        <v>60</v>
      </c>
      <c r="E1789" s="1">
        <v>150000072</v>
      </c>
      <c r="F1789" s="1" t="s">
        <v>60</v>
      </c>
      <c r="G1789" s="1" t="s">
        <v>111</v>
      </c>
      <c r="H1789" s="1">
        <v>23</v>
      </c>
      <c r="I1789" s="1" t="s">
        <v>183</v>
      </c>
      <c r="J1789" s="1" t="s">
        <v>49</v>
      </c>
      <c r="K1789" s="1">
        <v>17406001</v>
      </c>
      <c r="L1789" s="1" t="s">
        <v>50</v>
      </c>
      <c r="M1789" s="1" t="s">
        <v>51</v>
      </c>
      <c r="N1789" s="1" t="s">
        <v>64</v>
      </c>
      <c r="O1789" s="1" t="s">
        <v>65</v>
      </c>
      <c r="P1789" s="1" t="s">
        <v>66</v>
      </c>
      <c r="Q1789" s="1" t="s">
        <v>67</v>
      </c>
      <c r="R1789" s="1" t="s">
        <v>87</v>
      </c>
      <c r="S1789" s="1" t="s">
        <v>88</v>
      </c>
      <c r="T1789" s="2">
        <v>43404</v>
      </c>
      <c r="U1789" s="2">
        <v>43404</v>
      </c>
      <c r="V1789" s="1" t="s">
        <v>52</v>
      </c>
      <c r="W1789" s="3">
        <v>1</v>
      </c>
      <c r="X1789" s="1" t="s">
        <v>53</v>
      </c>
      <c r="Y1789" s="4">
        <v>98582</v>
      </c>
      <c r="Z1789" s="4">
        <v>-12155</v>
      </c>
      <c r="AA1789" s="4">
        <v>0</v>
      </c>
      <c r="AB1789" s="4">
        <v>0</v>
      </c>
      <c r="AC1789" s="4">
        <v>0</v>
      </c>
      <c r="AD1789" s="4">
        <v>98582</v>
      </c>
      <c r="AE1789" s="5">
        <v>1614</v>
      </c>
      <c r="AF1789" s="1" t="s">
        <v>70</v>
      </c>
      <c r="AG1789" s="1" t="s">
        <v>71</v>
      </c>
      <c r="AH1789" s="1" t="s">
        <v>89</v>
      </c>
      <c r="AI1789" s="1" t="s">
        <v>57</v>
      </c>
      <c r="AJ1789" s="5">
        <v>10950</v>
      </c>
      <c r="AK1789" s="4">
        <v>-1025</v>
      </c>
      <c r="AL1789" s="4">
        <v>0</v>
      </c>
      <c r="AM1789" s="4">
        <v>0</v>
      </c>
      <c r="AN1789" s="4">
        <v>0</v>
      </c>
      <c r="AO1789" s="4">
        <v>-13180</v>
      </c>
      <c r="AP1789" s="4">
        <v>-13180</v>
      </c>
      <c r="AQ1789" s="4">
        <v>0</v>
      </c>
      <c r="AR1789" s="4">
        <v>85402</v>
      </c>
      <c r="AS1789" s="1" t="s">
        <v>52</v>
      </c>
      <c r="AT1789" s="9">
        <f t="shared" si="801"/>
        <v>43404</v>
      </c>
      <c r="AU1789" s="9">
        <f t="shared" si="802"/>
        <v>43374</v>
      </c>
      <c r="AV1789" s="9">
        <v>44798</v>
      </c>
      <c r="AW1789" s="11">
        <f t="shared" si="803"/>
        <v>3.8191780821917809</v>
      </c>
      <c r="AX1789">
        <v>10</v>
      </c>
      <c r="AY1789" s="12">
        <v>0.05</v>
      </c>
      <c r="AZ1789">
        <f t="shared" si="804"/>
        <v>9.5000000000000001E-2</v>
      </c>
      <c r="BA1789" s="13">
        <f t="shared" si="805"/>
        <v>98582</v>
      </c>
      <c r="BI1789" s="14">
        <f t="shared" ref="BI1789:BI1793" si="827">AR1789</f>
        <v>85402</v>
      </c>
      <c r="BJ1789" s="14">
        <v>0</v>
      </c>
      <c r="BK1789" s="14">
        <f t="shared" ref="BK1789:BK1793" si="828">AR1789</f>
        <v>85402</v>
      </c>
      <c r="BL1789" s="52">
        <v>0</v>
      </c>
      <c r="BM1789" s="15">
        <f t="shared" ref="BM1789:BM1793" si="829">AR1789</f>
        <v>85402</v>
      </c>
    </row>
    <row r="1790" spans="1:65">
      <c r="A1790" s="8">
        <v>1788</v>
      </c>
      <c r="B1790" s="1" t="s">
        <v>44</v>
      </c>
      <c r="C1790" s="1">
        <v>1500</v>
      </c>
      <c r="D1790" s="1" t="s">
        <v>60</v>
      </c>
      <c r="E1790" s="1">
        <v>150000072</v>
      </c>
      <c r="F1790" s="1" t="s">
        <v>112</v>
      </c>
      <c r="G1790" s="1" t="s">
        <v>113</v>
      </c>
      <c r="H1790" s="1">
        <v>24</v>
      </c>
      <c r="I1790" s="1" t="s">
        <v>183</v>
      </c>
      <c r="J1790" s="1" t="s">
        <v>49</v>
      </c>
      <c r="K1790" s="1">
        <v>17406001</v>
      </c>
      <c r="L1790" s="1" t="s">
        <v>50</v>
      </c>
      <c r="M1790" s="1" t="s">
        <v>51</v>
      </c>
      <c r="N1790" s="1" t="s">
        <v>64</v>
      </c>
      <c r="O1790" s="1" t="s">
        <v>65</v>
      </c>
      <c r="P1790" s="1" t="s">
        <v>66</v>
      </c>
      <c r="Q1790" s="1" t="s">
        <v>67</v>
      </c>
      <c r="R1790" s="1" t="s">
        <v>87</v>
      </c>
      <c r="S1790" s="1" t="s">
        <v>88</v>
      </c>
      <c r="T1790" s="2">
        <v>43404</v>
      </c>
      <c r="U1790" s="2">
        <v>43404</v>
      </c>
      <c r="V1790" s="1" t="s">
        <v>52</v>
      </c>
      <c r="W1790" s="3">
        <v>1</v>
      </c>
      <c r="X1790" s="1" t="s">
        <v>53</v>
      </c>
      <c r="Y1790" s="4">
        <v>995175</v>
      </c>
      <c r="Z1790" s="4">
        <v>-122721.09</v>
      </c>
      <c r="AA1790" s="4">
        <v>0</v>
      </c>
      <c r="AB1790" s="4">
        <v>0</v>
      </c>
      <c r="AC1790" s="4">
        <v>0</v>
      </c>
      <c r="AD1790" s="4">
        <v>995175</v>
      </c>
      <c r="AE1790" s="5">
        <v>1614</v>
      </c>
      <c r="AF1790" s="1" t="s">
        <v>70</v>
      </c>
      <c r="AG1790" s="1" t="s">
        <v>71</v>
      </c>
      <c r="AH1790" s="1" t="s">
        <v>89</v>
      </c>
      <c r="AI1790" s="1" t="s">
        <v>57</v>
      </c>
      <c r="AJ1790" s="5">
        <v>10950</v>
      </c>
      <c r="AK1790" s="4">
        <v>-10344</v>
      </c>
      <c r="AL1790" s="4">
        <v>0</v>
      </c>
      <c r="AM1790" s="4">
        <v>0</v>
      </c>
      <c r="AN1790" s="4">
        <v>0</v>
      </c>
      <c r="AO1790" s="4">
        <v>-133065.09</v>
      </c>
      <c r="AP1790" s="4">
        <v>-133065.09</v>
      </c>
      <c r="AQ1790" s="4">
        <v>0</v>
      </c>
      <c r="AR1790" s="4">
        <v>862109.91</v>
      </c>
      <c r="AS1790" s="1" t="s">
        <v>52</v>
      </c>
      <c r="AT1790" s="9">
        <f t="shared" si="801"/>
        <v>43404</v>
      </c>
      <c r="AU1790" s="9">
        <f t="shared" si="802"/>
        <v>43374</v>
      </c>
      <c r="AV1790" s="9">
        <v>44798</v>
      </c>
      <c r="AW1790" s="11">
        <f t="shared" si="803"/>
        <v>3.8191780821917809</v>
      </c>
      <c r="AX1790">
        <v>10</v>
      </c>
      <c r="AY1790" s="12">
        <v>0.05</v>
      </c>
      <c r="AZ1790">
        <f t="shared" si="804"/>
        <v>9.5000000000000001E-2</v>
      </c>
      <c r="BA1790" s="13">
        <f t="shared" si="805"/>
        <v>995175</v>
      </c>
      <c r="BB1790" s="16" t="s">
        <v>593</v>
      </c>
      <c r="BC1790" s="16" t="s">
        <v>593</v>
      </c>
      <c r="BD1790" s="16" t="s">
        <v>593</v>
      </c>
      <c r="BE1790" s="16" t="s">
        <v>593</v>
      </c>
      <c r="BF1790" s="16" t="s">
        <v>593</v>
      </c>
      <c r="BG1790" s="16" t="s">
        <v>593</v>
      </c>
      <c r="BH1790" s="16" t="s">
        <v>593</v>
      </c>
      <c r="BI1790" s="14">
        <f t="shared" si="827"/>
        <v>862109.91</v>
      </c>
      <c r="BJ1790" s="14">
        <v>0</v>
      </c>
      <c r="BK1790" s="14">
        <f t="shared" si="828"/>
        <v>862109.91</v>
      </c>
      <c r="BL1790" s="52">
        <v>0</v>
      </c>
      <c r="BM1790" s="15">
        <f t="shared" si="829"/>
        <v>862109.91</v>
      </c>
    </row>
    <row r="1791" spans="1:65">
      <c r="A1791" s="8">
        <v>1789</v>
      </c>
      <c r="B1791" s="1" t="s">
        <v>44</v>
      </c>
      <c r="C1791" s="1">
        <v>1500</v>
      </c>
      <c r="D1791" s="1" t="s">
        <v>60</v>
      </c>
      <c r="E1791" s="1">
        <v>150000072</v>
      </c>
      <c r="F1791" s="1" t="s">
        <v>112</v>
      </c>
      <c r="G1791" s="1" t="s">
        <v>114</v>
      </c>
      <c r="H1791" s="1">
        <v>25</v>
      </c>
      <c r="I1791" s="1" t="s">
        <v>183</v>
      </c>
      <c r="J1791" s="1" t="s">
        <v>49</v>
      </c>
      <c r="K1791" s="1">
        <v>17406001</v>
      </c>
      <c r="L1791" s="1" t="s">
        <v>50</v>
      </c>
      <c r="M1791" s="1" t="s">
        <v>51</v>
      </c>
      <c r="N1791" s="1" t="s">
        <v>64</v>
      </c>
      <c r="O1791" s="1" t="s">
        <v>65</v>
      </c>
      <c r="P1791" s="1" t="s">
        <v>66</v>
      </c>
      <c r="Q1791" s="1" t="s">
        <v>67</v>
      </c>
      <c r="R1791" s="1" t="s">
        <v>87</v>
      </c>
      <c r="S1791" s="1" t="s">
        <v>88</v>
      </c>
      <c r="T1791" s="2">
        <v>43404</v>
      </c>
      <c r="U1791" s="2">
        <v>43404</v>
      </c>
      <c r="V1791" s="1" t="s">
        <v>52</v>
      </c>
      <c r="W1791" s="3">
        <v>1</v>
      </c>
      <c r="X1791" s="1" t="s">
        <v>53</v>
      </c>
      <c r="Y1791" s="4">
        <v>2883401</v>
      </c>
      <c r="Z1791" s="4">
        <v>-355569.73</v>
      </c>
      <c r="AA1791" s="4">
        <v>0</v>
      </c>
      <c r="AB1791" s="4">
        <v>0</v>
      </c>
      <c r="AC1791" s="4">
        <v>0</v>
      </c>
      <c r="AD1791" s="4">
        <v>2883401</v>
      </c>
      <c r="AE1791" s="5">
        <v>1614</v>
      </c>
      <c r="AF1791" s="1" t="s">
        <v>70</v>
      </c>
      <c r="AG1791" s="1" t="s">
        <v>71</v>
      </c>
      <c r="AH1791" s="1" t="s">
        <v>89</v>
      </c>
      <c r="AI1791" s="1" t="s">
        <v>57</v>
      </c>
      <c r="AJ1791" s="5">
        <v>10950</v>
      </c>
      <c r="AK1791" s="4">
        <v>-29971</v>
      </c>
      <c r="AL1791" s="4">
        <v>0</v>
      </c>
      <c r="AM1791" s="4">
        <v>0</v>
      </c>
      <c r="AN1791" s="4">
        <v>0</v>
      </c>
      <c r="AO1791" s="4">
        <v>-385540.73</v>
      </c>
      <c r="AP1791" s="4">
        <v>-385540.73</v>
      </c>
      <c r="AQ1791" s="4">
        <v>0</v>
      </c>
      <c r="AR1791" s="4">
        <v>2497860.27</v>
      </c>
      <c r="AS1791" s="1" t="s">
        <v>52</v>
      </c>
      <c r="AT1791" s="9">
        <f t="shared" si="801"/>
        <v>43404</v>
      </c>
      <c r="AU1791" s="9">
        <f t="shared" si="802"/>
        <v>43374</v>
      </c>
      <c r="AV1791" s="9">
        <v>44798</v>
      </c>
      <c r="AW1791" s="11">
        <f t="shared" si="803"/>
        <v>3.8191780821917809</v>
      </c>
      <c r="AX1791">
        <v>10</v>
      </c>
      <c r="AY1791" s="12">
        <v>0.05</v>
      </c>
      <c r="AZ1791">
        <f t="shared" si="804"/>
        <v>9.5000000000000001E-2</v>
      </c>
      <c r="BA1791" s="13">
        <f t="shared" si="805"/>
        <v>2883401</v>
      </c>
      <c r="BB1791" s="16" t="s">
        <v>593</v>
      </c>
      <c r="BC1791" s="16" t="s">
        <v>593</v>
      </c>
      <c r="BD1791" s="16" t="s">
        <v>593</v>
      </c>
      <c r="BE1791" s="16" t="s">
        <v>593</v>
      </c>
      <c r="BF1791" s="16" t="s">
        <v>593</v>
      </c>
      <c r="BG1791" s="16" t="s">
        <v>593</v>
      </c>
      <c r="BH1791" s="16" t="s">
        <v>593</v>
      </c>
      <c r="BI1791" s="14">
        <f t="shared" si="827"/>
        <v>2497860.27</v>
      </c>
      <c r="BJ1791" s="14">
        <v>0</v>
      </c>
      <c r="BK1791" s="14">
        <f t="shared" si="828"/>
        <v>2497860.27</v>
      </c>
      <c r="BL1791" s="52">
        <v>0</v>
      </c>
      <c r="BM1791" s="15">
        <f t="shared" si="829"/>
        <v>2497860.27</v>
      </c>
    </row>
    <row r="1792" spans="1:65">
      <c r="A1792" s="8">
        <v>1790</v>
      </c>
      <c r="B1792" s="1" t="s">
        <v>44</v>
      </c>
      <c r="C1792" s="1">
        <v>1500</v>
      </c>
      <c r="D1792" s="1" t="s">
        <v>60</v>
      </c>
      <c r="E1792" s="1">
        <v>150000072</v>
      </c>
      <c r="F1792" s="1" t="s">
        <v>60</v>
      </c>
      <c r="G1792" s="1" t="s">
        <v>181</v>
      </c>
      <c r="H1792" s="1">
        <v>26</v>
      </c>
      <c r="I1792" s="1" t="s">
        <v>183</v>
      </c>
      <c r="J1792" s="1" t="s">
        <v>49</v>
      </c>
      <c r="K1792" s="1">
        <v>17406001</v>
      </c>
      <c r="L1792" s="1" t="s">
        <v>50</v>
      </c>
      <c r="M1792" s="1" t="s">
        <v>51</v>
      </c>
      <c r="N1792" s="1" t="s">
        <v>64</v>
      </c>
      <c r="O1792" s="1" t="s">
        <v>65</v>
      </c>
      <c r="P1792" s="1" t="s">
        <v>66</v>
      </c>
      <c r="Q1792" s="1" t="s">
        <v>67</v>
      </c>
      <c r="R1792" s="1" t="s">
        <v>87</v>
      </c>
      <c r="S1792" s="1" t="s">
        <v>88</v>
      </c>
      <c r="T1792" s="2">
        <v>43404</v>
      </c>
      <c r="U1792" s="2">
        <v>43404</v>
      </c>
      <c r="V1792" s="1" t="s">
        <v>52</v>
      </c>
      <c r="W1792" s="3">
        <v>1</v>
      </c>
      <c r="X1792" s="1" t="s">
        <v>53</v>
      </c>
      <c r="Y1792" s="4">
        <v>120000</v>
      </c>
      <c r="Z1792" s="4">
        <v>-14798</v>
      </c>
      <c r="AA1792" s="4">
        <v>0</v>
      </c>
      <c r="AB1792" s="4">
        <v>0</v>
      </c>
      <c r="AC1792" s="4">
        <v>0</v>
      </c>
      <c r="AD1792" s="4">
        <v>120000</v>
      </c>
      <c r="AE1792" s="5">
        <v>1614</v>
      </c>
      <c r="AF1792" s="1" t="s">
        <v>70</v>
      </c>
      <c r="AG1792" s="1" t="s">
        <v>71</v>
      </c>
      <c r="AH1792" s="1" t="s">
        <v>89</v>
      </c>
      <c r="AI1792" s="1" t="s">
        <v>57</v>
      </c>
      <c r="AJ1792" s="5">
        <v>10950</v>
      </c>
      <c r="AK1792" s="4">
        <v>-1247</v>
      </c>
      <c r="AL1792" s="4">
        <v>0</v>
      </c>
      <c r="AM1792" s="4">
        <v>0</v>
      </c>
      <c r="AN1792" s="4">
        <v>0</v>
      </c>
      <c r="AO1792" s="4">
        <v>-16045</v>
      </c>
      <c r="AP1792" s="4">
        <v>-16045</v>
      </c>
      <c r="AQ1792" s="4">
        <v>0</v>
      </c>
      <c r="AR1792" s="4">
        <v>103955</v>
      </c>
      <c r="AS1792" s="1" t="s">
        <v>52</v>
      </c>
      <c r="AT1792" s="9">
        <f t="shared" si="801"/>
        <v>43404</v>
      </c>
      <c r="AU1792" s="9">
        <f t="shared" si="802"/>
        <v>43374</v>
      </c>
      <c r="AV1792" s="9">
        <v>44798</v>
      </c>
      <c r="AW1792" s="11">
        <f t="shared" si="803"/>
        <v>3.8191780821917809</v>
      </c>
      <c r="AX1792">
        <v>10</v>
      </c>
      <c r="AY1792" s="12">
        <v>0.05</v>
      </c>
      <c r="AZ1792">
        <f t="shared" si="804"/>
        <v>9.5000000000000001E-2</v>
      </c>
      <c r="BA1792" s="13">
        <f t="shared" si="805"/>
        <v>120000</v>
      </c>
      <c r="BI1792" s="14">
        <f t="shared" si="827"/>
        <v>103955</v>
      </c>
      <c r="BJ1792" s="14">
        <v>0</v>
      </c>
      <c r="BK1792" s="14">
        <f t="shared" si="828"/>
        <v>103955</v>
      </c>
      <c r="BL1792" s="52">
        <v>0</v>
      </c>
      <c r="BM1792" s="15">
        <f t="shared" si="829"/>
        <v>103955</v>
      </c>
    </row>
    <row r="1793" spans="1:65">
      <c r="A1793" s="8">
        <v>1791</v>
      </c>
      <c r="B1793" s="1" t="s">
        <v>44</v>
      </c>
      <c r="C1793" s="1">
        <v>1500</v>
      </c>
      <c r="D1793" s="1" t="s">
        <v>60</v>
      </c>
      <c r="E1793" s="1">
        <v>150000072</v>
      </c>
      <c r="F1793" s="1" t="s">
        <v>112</v>
      </c>
      <c r="G1793" s="1" t="s">
        <v>116</v>
      </c>
      <c r="H1793" s="1">
        <v>27</v>
      </c>
      <c r="I1793" s="1" t="s">
        <v>183</v>
      </c>
      <c r="J1793" s="1" t="s">
        <v>49</v>
      </c>
      <c r="K1793" s="1">
        <v>17406001</v>
      </c>
      <c r="L1793" s="1" t="s">
        <v>50</v>
      </c>
      <c r="M1793" s="1" t="s">
        <v>51</v>
      </c>
      <c r="N1793" s="1" t="s">
        <v>64</v>
      </c>
      <c r="O1793" s="1" t="s">
        <v>65</v>
      </c>
      <c r="P1793" s="1" t="s">
        <v>66</v>
      </c>
      <c r="Q1793" s="1" t="s">
        <v>67</v>
      </c>
      <c r="R1793" s="1" t="s">
        <v>87</v>
      </c>
      <c r="S1793" s="1" t="s">
        <v>88</v>
      </c>
      <c r="T1793" s="2">
        <v>43404</v>
      </c>
      <c r="U1793" s="2">
        <v>43404</v>
      </c>
      <c r="V1793" s="1" t="s">
        <v>52</v>
      </c>
      <c r="W1793" s="3">
        <v>1</v>
      </c>
      <c r="X1793" s="1" t="s">
        <v>53</v>
      </c>
      <c r="Y1793" s="4">
        <v>4339035</v>
      </c>
      <c r="Z1793" s="4">
        <v>-535070.18000000005</v>
      </c>
      <c r="AA1793" s="4">
        <v>0</v>
      </c>
      <c r="AB1793" s="4">
        <v>0</v>
      </c>
      <c r="AC1793" s="4">
        <v>0</v>
      </c>
      <c r="AD1793" s="4">
        <v>4339035</v>
      </c>
      <c r="AE1793" s="5">
        <v>1614</v>
      </c>
      <c r="AF1793" s="1" t="s">
        <v>70</v>
      </c>
      <c r="AG1793" s="1" t="s">
        <v>71</v>
      </c>
      <c r="AH1793" s="1" t="s">
        <v>89</v>
      </c>
      <c r="AI1793" s="1" t="s">
        <v>57</v>
      </c>
      <c r="AJ1793" s="5">
        <v>10950</v>
      </c>
      <c r="AK1793" s="4">
        <v>-45101</v>
      </c>
      <c r="AL1793" s="4">
        <v>0</v>
      </c>
      <c r="AM1793" s="4">
        <v>0</v>
      </c>
      <c r="AN1793" s="4">
        <v>0</v>
      </c>
      <c r="AO1793" s="4">
        <v>-580171.18000000005</v>
      </c>
      <c r="AP1793" s="4">
        <v>-580171.18000000005</v>
      </c>
      <c r="AQ1793" s="4">
        <v>0</v>
      </c>
      <c r="AR1793" s="4">
        <v>3758863.82</v>
      </c>
      <c r="AS1793" s="1" t="s">
        <v>52</v>
      </c>
      <c r="AT1793" s="9">
        <f t="shared" si="801"/>
        <v>43404</v>
      </c>
      <c r="AU1793" s="9">
        <f t="shared" si="802"/>
        <v>43374</v>
      </c>
      <c r="AV1793" s="9">
        <v>44798</v>
      </c>
      <c r="AW1793" s="11">
        <f t="shared" si="803"/>
        <v>3.8191780821917809</v>
      </c>
      <c r="AX1793">
        <v>10</v>
      </c>
      <c r="AY1793" s="12">
        <v>0.05</v>
      </c>
      <c r="AZ1793">
        <f t="shared" si="804"/>
        <v>9.5000000000000001E-2</v>
      </c>
      <c r="BA1793" s="13">
        <f t="shared" si="805"/>
        <v>4339035</v>
      </c>
      <c r="BB1793" s="16" t="s">
        <v>593</v>
      </c>
      <c r="BC1793" s="16" t="s">
        <v>593</v>
      </c>
      <c r="BD1793" s="16" t="s">
        <v>593</v>
      </c>
      <c r="BE1793" s="16" t="s">
        <v>593</v>
      </c>
      <c r="BF1793" s="16" t="s">
        <v>593</v>
      </c>
      <c r="BG1793" s="16" t="s">
        <v>593</v>
      </c>
      <c r="BH1793" s="16" t="s">
        <v>593</v>
      </c>
      <c r="BI1793" s="14">
        <f t="shared" si="827"/>
        <v>3758863.82</v>
      </c>
      <c r="BJ1793" s="14">
        <v>0</v>
      </c>
      <c r="BK1793" s="14">
        <f t="shared" si="828"/>
        <v>3758863.82</v>
      </c>
      <c r="BL1793" s="52">
        <v>0</v>
      </c>
      <c r="BM1793" s="15">
        <f t="shared" si="829"/>
        <v>3758863.82</v>
      </c>
    </row>
    <row r="1794" spans="1:65">
      <c r="A1794" s="8">
        <v>1792</v>
      </c>
      <c r="B1794" s="1" t="s">
        <v>44</v>
      </c>
      <c r="C1794" s="1">
        <v>1500</v>
      </c>
      <c r="D1794" s="1" t="s">
        <v>60</v>
      </c>
      <c r="E1794" s="1">
        <v>150000073</v>
      </c>
      <c r="F1794" s="1" t="s">
        <v>60</v>
      </c>
      <c r="G1794" s="1" t="s">
        <v>86</v>
      </c>
      <c r="H1794" s="1">
        <v>1</v>
      </c>
      <c r="I1794" s="1" t="s">
        <v>184</v>
      </c>
      <c r="J1794" s="1" t="s">
        <v>49</v>
      </c>
      <c r="K1794" s="1">
        <v>17406001</v>
      </c>
      <c r="L1794" s="1" t="s">
        <v>50</v>
      </c>
      <c r="M1794" s="1" t="s">
        <v>51</v>
      </c>
      <c r="N1794" s="1" t="s">
        <v>64</v>
      </c>
      <c r="O1794" s="1" t="s">
        <v>65</v>
      </c>
      <c r="P1794" s="1" t="s">
        <v>66</v>
      </c>
      <c r="Q1794" s="1" t="s">
        <v>67</v>
      </c>
      <c r="R1794" s="1" t="s">
        <v>87</v>
      </c>
      <c r="S1794" s="1" t="s">
        <v>88</v>
      </c>
      <c r="T1794" s="2">
        <v>43404</v>
      </c>
      <c r="U1794" s="2">
        <v>43404</v>
      </c>
      <c r="V1794" s="1" t="s">
        <v>52</v>
      </c>
      <c r="W1794" s="3">
        <v>1</v>
      </c>
      <c r="X1794" s="1" t="s">
        <v>53</v>
      </c>
      <c r="Y1794" s="4">
        <v>892500</v>
      </c>
      <c r="Z1794" s="4">
        <v>-110059</v>
      </c>
      <c r="AA1794" s="4">
        <v>0</v>
      </c>
      <c r="AB1794" s="4">
        <v>0</v>
      </c>
      <c r="AC1794" s="4">
        <v>0</v>
      </c>
      <c r="AD1794" s="4">
        <v>892500</v>
      </c>
      <c r="AE1794" s="5">
        <v>1614</v>
      </c>
      <c r="AF1794" s="1" t="s">
        <v>70</v>
      </c>
      <c r="AG1794" s="1" t="s">
        <v>71</v>
      </c>
      <c r="AH1794" s="1" t="s">
        <v>89</v>
      </c>
      <c r="AI1794" s="1" t="s">
        <v>57</v>
      </c>
      <c r="AJ1794" s="5">
        <v>10950</v>
      </c>
      <c r="AK1794" s="4">
        <v>-9277</v>
      </c>
      <c r="AL1794" s="4">
        <v>0</v>
      </c>
      <c r="AM1794" s="4">
        <v>0</v>
      </c>
      <c r="AN1794" s="4">
        <v>0</v>
      </c>
      <c r="AO1794" s="4">
        <v>-119336</v>
      </c>
      <c r="AP1794" s="4">
        <v>-119336</v>
      </c>
      <c r="AQ1794" s="4">
        <v>0</v>
      </c>
      <c r="AR1794" s="4">
        <v>773164</v>
      </c>
      <c r="AS1794" s="1" t="s">
        <v>52</v>
      </c>
      <c r="AT1794" s="9">
        <f t="shared" si="801"/>
        <v>43404</v>
      </c>
      <c r="AU1794" s="9">
        <f t="shared" si="802"/>
        <v>43374</v>
      </c>
      <c r="AV1794" s="9">
        <v>44798</v>
      </c>
      <c r="AW1794" s="11">
        <f t="shared" si="803"/>
        <v>3.8191780821917809</v>
      </c>
      <c r="AX1794">
        <v>10</v>
      </c>
      <c r="AY1794" s="12">
        <v>0.05</v>
      </c>
      <c r="AZ1794">
        <f t="shared" si="804"/>
        <v>9.5000000000000001E-2</v>
      </c>
      <c r="BA1794" s="13">
        <f t="shared" si="805"/>
        <v>892500</v>
      </c>
      <c r="BB1794" s="17" t="s">
        <v>1853</v>
      </c>
      <c r="BC1794">
        <f>MATCH(BB1794,MONTHLY_INDEX!$A:$A,0)</f>
        <v>630</v>
      </c>
      <c r="BD1794">
        <f>MATCH(AU1794,MONTHLY_INDEX!$1:$1,0)</f>
        <v>82</v>
      </c>
      <c r="BE1794">
        <f>INDEX(MONTHLY_INDEX!$1:$1048576,Final!BC1794,Final!BD1794)</f>
        <v>115.8</v>
      </c>
      <c r="BF1794">
        <f>MATCH($BF$1,MONTHLY_INDEX!$1:$1,0)</f>
        <v>127</v>
      </c>
      <c r="BG1794">
        <f>INDEX(MONTHLY_INDEX!$1:$1048576,Final!BC1794,Final!BF1794)</f>
        <v>151.1</v>
      </c>
      <c r="BH1794" s="23">
        <f t="shared" ref="BH1794:BH1811" si="830">(BG1794-BE1794)/BE1794</f>
        <v>0.30483592400690845</v>
      </c>
      <c r="BI1794" s="14">
        <f t="shared" ref="BI1794:BI1811" si="831">(1+BH1794)*BA1794</f>
        <v>1164566.0621761659</v>
      </c>
      <c r="BJ1794" s="14">
        <f t="shared" ref="BJ1794:BJ1811" si="832">BI1794*AZ1794*AW1794</f>
        <v>422530.09209312231</v>
      </c>
      <c r="BK1794" s="15">
        <f t="shared" si="806"/>
        <v>742035.97008304356</v>
      </c>
      <c r="BL1794" s="52">
        <v>0</v>
      </c>
      <c r="BM1794" s="15">
        <f t="shared" ref="BM1794:BM1811" si="833">MAX((1-BL1794)*BK1794,BI1794*AY1794)</f>
        <v>742035.97008304356</v>
      </c>
    </row>
    <row r="1795" spans="1:65">
      <c r="A1795" s="8">
        <v>1793</v>
      </c>
      <c r="B1795" s="1" t="s">
        <v>44</v>
      </c>
      <c r="C1795" s="1">
        <v>1500</v>
      </c>
      <c r="D1795" s="1" t="s">
        <v>60</v>
      </c>
      <c r="E1795" s="1">
        <v>150000073</v>
      </c>
      <c r="F1795" s="1" t="s">
        <v>60</v>
      </c>
      <c r="G1795" s="1" t="s">
        <v>90</v>
      </c>
      <c r="H1795" s="1">
        <v>2</v>
      </c>
      <c r="I1795" s="1" t="s">
        <v>184</v>
      </c>
      <c r="J1795" s="1" t="s">
        <v>49</v>
      </c>
      <c r="K1795" s="1">
        <v>17406001</v>
      </c>
      <c r="L1795" s="1" t="s">
        <v>50</v>
      </c>
      <c r="M1795" s="1" t="s">
        <v>51</v>
      </c>
      <c r="N1795" s="1" t="s">
        <v>64</v>
      </c>
      <c r="O1795" s="1" t="s">
        <v>65</v>
      </c>
      <c r="P1795" s="1" t="s">
        <v>66</v>
      </c>
      <c r="Q1795" s="1" t="s">
        <v>67</v>
      </c>
      <c r="R1795" s="1" t="s">
        <v>87</v>
      </c>
      <c r="S1795" s="1" t="s">
        <v>88</v>
      </c>
      <c r="T1795" s="2">
        <v>43404</v>
      </c>
      <c r="U1795" s="2">
        <v>43404</v>
      </c>
      <c r="V1795" s="1" t="s">
        <v>52</v>
      </c>
      <c r="W1795" s="3">
        <v>1</v>
      </c>
      <c r="X1795" s="1" t="s">
        <v>53</v>
      </c>
      <c r="Y1795" s="4">
        <v>472500</v>
      </c>
      <c r="Z1795" s="4">
        <v>-58266</v>
      </c>
      <c r="AA1795" s="4">
        <v>0</v>
      </c>
      <c r="AB1795" s="4">
        <v>0</v>
      </c>
      <c r="AC1795" s="4">
        <v>0</v>
      </c>
      <c r="AD1795" s="4">
        <v>472500</v>
      </c>
      <c r="AE1795" s="5">
        <v>1614</v>
      </c>
      <c r="AF1795" s="1" t="s">
        <v>70</v>
      </c>
      <c r="AG1795" s="1" t="s">
        <v>71</v>
      </c>
      <c r="AH1795" s="1" t="s">
        <v>89</v>
      </c>
      <c r="AI1795" s="1" t="s">
        <v>57</v>
      </c>
      <c r="AJ1795" s="5">
        <v>10950</v>
      </c>
      <c r="AK1795" s="4">
        <v>-4911</v>
      </c>
      <c r="AL1795" s="4">
        <v>0</v>
      </c>
      <c r="AM1795" s="4">
        <v>0</v>
      </c>
      <c r="AN1795" s="4">
        <v>0</v>
      </c>
      <c r="AO1795" s="4">
        <v>-63177</v>
      </c>
      <c r="AP1795" s="4">
        <v>-63177</v>
      </c>
      <c r="AQ1795" s="4">
        <v>0</v>
      </c>
      <c r="AR1795" s="4">
        <v>409323</v>
      </c>
      <c r="AS1795" s="1" t="s">
        <v>52</v>
      </c>
      <c r="AT1795" s="9">
        <f t="shared" si="801"/>
        <v>43404</v>
      </c>
      <c r="AU1795" s="9">
        <f t="shared" si="802"/>
        <v>43374</v>
      </c>
      <c r="AV1795" s="9">
        <v>44798</v>
      </c>
      <c r="AW1795" s="11">
        <f t="shared" si="803"/>
        <v>3.8191780821917809</v>
      </c>
      <c r="AX1795">
        <v>10</v>
      </c>
      <c r="AY1795" s="12">
        <v>0.05</v>
      </c>
      <c r="AZ1795">
        <f t="shared" si="804"/>
        <v>9.5000000000000001E-2</v>
      </c>
      <c r="BA1795" s="13">
        <f t="shared" si="805"/>
        <v>472500</v>
      </c>
      <c r="BB1795" s="17" t="s">
        <v>2189</v>
      </c>
      <c r="BC1795">
        <f>MATCH(BB1795,MONTHLY_INDEX!$A:$A,0)</f>
        <v>798</v>
      </c>
      <c r="BD1795">
        <f>MATCH(AU1795,MONTHLY_INDEX!$1:$1,0)</f>
        <v>82</v>
      </c>
      <c r="BE1795">
        <f>INDEX(MONTHLY_INDEX!$1:$1048576,Final!BC1795,Final!BD1795)</f>
        <v>96</v>
      </c>
      <c r="BF1795">
        <f>MATCH($BF$1,MONTHLY_INDEX!$1:$1,0)</f>
        <v>127</v>
      </c>
      <c r="BG1795">
        <f>INDEX(MONTHLY_INDEX!$1:$1048576,Final!BC1795,Final!BF1795)</f>
        <v>95.3</v>
      </c>
      <c r="BH1795" s="23">
        <f t="shared" si="830"/>
        <v>-7.2916666666666963E-3</v>
      </c>
      <c r="BI1795" s="14">
        <f t="shared" si="831"/>
        <v>469054.6875</v>
      </c>
      <c r="BJ1795" s="14">
        <f t="shared" si="832"/>
        <v>170183.32127568492</v>
      </c>
      <c r="BK1795" s="15">
        <f t="shared" si="806"/>
        <v>298871.36622431508</v>
      </c>
      <c r="BL1795" s="52">
        <v>0</v>
      </c>
      <c r="BM1795" s="15">
        <f t="shared" si="833"/>
        <v>298871.36622431508</v>
      </c>
    </row>
    <row r="1796" spans="1:65">
      <c r="A1796" s="8">
        <v>1794</v>
      </c>
      <c r="B1796" s="1" t="s">
        <v>44</v>
      </c>
      <c r="C1796" s="1">
        <v>1500</v>
      </c>
      <c r="D1796" s="1" t="s">
        <v>60</v>
      </c>
      <c r="E1796" s="1">
        <v>150000073</v>
      </c>
      <c r="F1796" s="1" t="s">
        <v>60</v>
      </c>
      <c r="G1796" s="1" t="s">
        <v>91</v>
      </c>
      <c r="H1796" s="1">
        <v>3</v>
      </c>
      <c r="I1796" s="1" t="s">
        <v>184</v>
      </c>
      <c r="J1796" s="1" t="s">
        <v>49</v>
      </c>
      <c r="K1796" s="1">
        <v>17406001</v>
      </c>
      <c r="L1796" s="1" t="s">
        <v>50</v>
      </c>
      <c r="M1796" s="1" t="s">
        <v>51</v>
      </c>
      <c r="N1796" s="1" t="s">
        <v>64</v>
      </c>
      <c r="O1796" s="1" t="s">
        <v>65</v>
      </c>
      <c r="P1796" s="1" t="s">
        <v>66</v>
      </c>
      <c r="Q1796" s="1" t="s">
        <v>67</v>
      </c>
      <c r="R1796" s="1" t="s">
        <v>87</v>
      </c>
      <c r="S1796" s="1" t="s">
        <v>88</v>
      </c>
      <c r="T1796" s="2">
        <v>43404</v>
      </c>
      <c r="U1796" s="2">
        <v>43404</v>
      </c>
      <c r="V1796" s="1" t="s">
        <v>52</v>
      </c>
      <c r="W1796" s="3">
        <v>1</v>
      </c>
      <c r="X1796" s="1" t="s">
        <v>53</v>
      </c>
      <c r="Y1796" s="4">
        <v>637760</v>
      </c>
      <c r="Z1796" s="4">
        <v>-78645</v>
      </c>
      <c r="AA1796" s="4">
        <v>0</v>
      </c>
      <c r="AB1796" s="4">
        <v>0</v>
      </c>
      <c r="AC1796" s="4">
        <v>0</v>
      </c>
      <c r="AD1796" s="4">
        <v>637760</v>
      </c>
      <c r="AE1796" s="5">
        <v>1614</v>
      </c>
      <c r="AF1796" s="1" t="s">
        <v>70</v>
      </c>
      <c r="AG1796" s="1" t="s">
        <v>71</v>
      </c>
      <c r="AH1796" s="1" t="s">
        <v>89</v>
      </c>
      <c r="AI1796" s="1" t="s">
        <v>57</v>
      </c>
      <c r="AJ1796" s="5">
        <v>10950</v>
      </c>
      <c r="AK1796" s="4">
        <v>-6629</v>
      </c>
      <c r="AL1796" s="4">
        <v>0</v>
      </c>
      <c r="AM1796" s="4">
        <v>0</v>
      </c>
      <c r="AN1796" s="4">
        <v>0</v>
      </c>
      <c r="AO1796" s="4">
        <v>-85274</v>
      </c>
      <c r="AP1796" s="4">
        <v>-85274</v>
      </c>
      <c r="AQ1796" s="4">
        <v>0</v>
      </c>
      <c r="AR1796" s="4">
        <v>552486</v>
      </c>
      <c r="AS1796" s="1" t="s">
        <v>52</v>
      </c>
      <c r="AT1796" s="9">
        <f t="shared" ref="AT1796:AT1859" si="834">T1796</f>
        <v>43404</v>
      </c>
      <c r="AU1796" s="9">
        <f t="shared" ref="AU1796:AU1859" si="835">DATE(YEAR(AT1796),MONTH(AT1796),DAY(1))</f>
        <v>43374</v>
      </c>
      <c r="AV1796" s="9">
        <v>44798</v>
      </c>
      <c r="AW1796" s="11">
        <f t="shared" ref="AW1796:AW1859" si="836">(AV1796-AT1796)/365</f>
        <v>3.8191780821917809</v>
      </c>
      <c r="AX1796">
        <v>10</v>
      </c>
      <c r="AY1796" s="12">
        <v>0.05</v>
      </c>
      <c r="AZ1796">
        <f t="shared" ref="AZ1796:AZ1859" si="837">(1-AY1796)/AX1796</f>
        <v>9.5000000000000001E-2</v>
      </c>
      <c r="BA1796" s="13">
        <f t="shared" ref="BA1796:BA1859" si="838">Y1796</f>
        <v>637760</v>
      </c>
      <c r="BB1796" s="17" t="s">
        <v>2189</v>
      </c>
      <c r="BC1796">
        <f>MATCH(BB1796,MONTHLY_INDEX!$A:$A,0)</f>
        <v>798</v>
      </c>
      <c r="BD1796">
        <f>MATCH(AU1796,MONTHLY_INDEX!$1:$1,0)</f>
        <v>82</v>
      </c>
      <c r="BE1796">
        <f>INDEX(MONTHLY_INDEX!$1:$1048576,Final!BC1796,Final!BD1796)</f>
        <v>96</v>
      </c>
      <c r="BF1796">
        <f>MATCH($BF$1,MONTHLY_INDEX!$1:$1,0)</f>
        <v>127</v>
      </c>
      <c r="BG1796">
        <f>INDEX(MONTHLY_INDEX!$1:$1048576,Final!BC1796,Final!BF1796)</f>
        <v>95.3</v>
      </c>
      <c r="BH1796" s="23">
        <f t="shared" si="830"/>
        <v>-7.2916666666666963E-3</v>
      </c>
      <c r="BI1796" s="14">
        <f t="shared" si="831"/>
        <v>633109.66666666663</v>
      </c>
      <c r="BJ1796" s="14">
        <f t="shared" si="832"/>
        <v>229706.06344292234</v>
      </c>
      <c r="BK1796" s="15">
        <f t="shared" ref="BK1796:BK1859" si="839">MAX(BI1796-BJ1796,0)</f>
        <v>403403.60322374431</v>
      </c>
      <c r="BL1796" s="52">
        <v>0</v>
      </c>
      <c r="BM1796" s="15">
        <f t="shared" si="833"/>
        <v>403403.60322374431</v>
      </c>
    </row>
    <row r="1797" spans="1:65">
      <c r="A1797" s="8">
        <v>1795</v>
      </c>
      <c r="B1797" s="1" t="s">
        <v>44</v>
      </c>
      <c r="C1797" s="1">
        <v>1500</v>
      </c>
      <c r="D1797" s="1" t="s">
        <v>60</v>
      </c>
      <c r="E1797" s="1">
        <v>150000073</v>
      </c>
      <c r="F1797" s="1" t="s">
        <v>60</v>
      </c>
      <c r="G1797" s="1" t="s">
        <v>92</v>
      </c>
      <c r="H1797" s="1">
        <v>4</v>
      </c>
      <c r="I1797" s="1" t="s">
        <v>184</v>
      </c>
      <c r="J1797" s="1" t="s">
        <v>49</v>
      </c>
      <c r="K1797" s="1">
        <v>17406001</v>
      </c>
      <c r="L1797" s="1" t="s">
        <v>50</v>
      </c>
      <c r="M1797" s="1" t="s">
        <v>51</v>
      </c>
      <c r="N1797" s="1" t="s">
        <v>64</v>
      </c>
      <c r="O1797" s="1" t="s">
        <v>65</v>
      </c>
      <c r="P1797" s="1" t="s">
        <v>66</v>
      </c>
      <c r="Q1797" s="1" t="s">
        <v>67</v>
      </c>
      <c r="R1797" s="1" t="s">
        <v>87</v>
      </c>
      <c r="S1797" s="1" t="s">
        <v>88</v>
      </c>
      <c r="T1797" s="2">
        <v>43404</v>
      </c>
      <c r="U1797" s="2">
        <v>43404</v>
      </c>
      <c r="V1797" s="1" t="s">
        <v>52</v>
      </c>
      <c r="W1797" s="3">
        <v>1</v>
      </c>
      <c r="X1797" s="1" t="s">
        <v>53</v>
      </c>
      <c r="Y1797" s="4">
        <v>21044329</v>
      </c>
      <c r="Z1797" s="4">
        <v>-2595103</v>
      </c>
      <c r="AA1797" s="4">
        <v>0</v>
      </c>
      <c r="AB1797" s="4">
        <v>0</v>
      </c>
      <c r="AC1797" s="4">
        <v>0</v>
      </c>
      <c r="AD1797" s="4">
        <v>21044329</v>
      </c>
      <c r="AE1797" s="5">
        <v>1614</v>
      </c>
      <c r="AF1797" s="1" t="s">
        <v>70</v>
      </c>
      <c r="AG1797" s="1" t="s">
        <v>71</v>
      </c>
      <c r="AH1797" s="1" t="s">
        <v>89</v>
      </c>
      <c r="AI1797" s="1" t="s">
        <v>57</v>
      </c>
      <c r="AJ1797" s="5">
        <v>10950</v>
      </c>
      <c r="AK1797" s="4">
        <v>-218740</v>
      </c>
      <c r="AL1797" s="4">
        <v>0</v>
      </c>
      <c r="AM1797" s="4">
        <v>0</v>
      </c>
      <c r="AN1797" s="4">
        <v>0</v>
      </c>
      <c r="AO1797" s="4">
        <v>-2813843</v>
      </c>
      <c r="AP1797" s="4">
        <v>-2813843</v>
      </c>
      <c r="AQ1797" s="4">
        <v>0</v>
      </c>
      <c r="AR1797" s="4">
        <v>18230486</v>
      </c>
      <c r="AS1797" s="1" t="s">
        <v>52</v>
      </c>
      <c r="AT1797" s="9">
        <f t="shared" si="834"/>
        <v>43404</v>
      </c>
      <c r="AU1797" s="9">
        <f t="shared" si="835"/>
        <v>43374</v>
      </c>
      <c r="AV1797" s="9">
        <v>44798</v>
      </c>
      <c r="AW1797" s="11">
        <f t="shared" si="836"/>
        <v>3.8191780821917809</v>
      </c>
      <c r="AX1797">
        <v>25</v>
      </c>
      <c r="AY1797" s="12">
        <v>0.05</v>
      </c>
      <c r="AZ1797">
        <f t="shared" si="837"/>
        <v>3.7999999999999999E-2</v>
      </c>
      <c r="BA1797" s="13">
        <f t="shared" si="838"/>
        <v>21044329</v>
      </c>
      <c r="BB1797" s="17" t="s">
        <v>2189</v>
      </c>
      <c r="BC1797">
        <f>MATCH(BB1797,MONTHLY_INDEX!$A:$A,0)</f>
        <v>798</v>
      </c>
      <c r="BD1797">
        <f>MATCH(AU1797,MONTHLY_INDEX!$1:$1,0)</f>
        <v>82</v>
      </c>
      <c r="BE1797">
        <f>INDEX(MONTHLY_INDEX!$1:$1048576,Final!BC1797,Final!BD1797)</f>
        <v>96</v>
      </c>
      <c r="BF1797">
        <f>MATCH($BF$1,MONTHLY_INDEX!$1:$1,0)</f>
        <v>127</v>
      </c>
      <c r="BG1797">
        <f>INDEX(MONTHLY_INDEX!$1:$1048576,Final!BC1797,Final!BF1797)</f>
        <v>95.3</v>
      </c>
      <c r="BH1797" s="23">
        <f t="shared" si="830"/>
        <v>-7.2916666666666963E-3</v>
      </c>
      <c r="BI1797" s="14">
        <f t="shared" si="831"/>
        <v>20890880.767708331</v>
      </c>
      <c r="BJ1797" s="14">
        <f t="shared" si="832"/>
        <v>3031867.7699371115</v>
      </c>
      <c r="BK1797" s="15">
        <f t="shared" si="839"/>
        <v>17859012.997771218</v>
      </c>
      <c r="BL1797" s="52">
        <v>0</v>
      </c>
      <c r="BM1797" s="15">
        <f t="shared" si="833"/>
        <v>17859012.997771218</v>
      </c>
    </row>
    <row r="1798" spans="1:65">
      <c r="A1798" s="8">
        <v>1796</v>
      </c>
      <c r="B1798" s="1" t="s">
        <v>44</v>
      </c>
      <c r="C1798" s="1">
        <v>1500</v>
      </c>
      <c r="D1798" s="1" t="s">
        <v>60</v>
      </c>
      <c r="E1798" s="1">
        <v>150000073</v>
      </c>
      <c r="F1798" s="1" t="s">
        <v>60</v>
      </c>
      <c r="G1798" s="1" t="s">
        <v>93</v>
      </c>
      <c r="H1798" s="1">
        <v>5</v>
      </c>
      <c r="I1798" s="1" t="s">
        <v>184</v>
      </c>
      <c r="J1798" s="1" t="s">
        <v>49</v>
      </c>
      <c r="K1798" s="1">
        <v>17406001</v>
      </c>
      <c r="L1798" s="1" t="s">
        <v>50</v>
      </c>
      <c r="M1798" s="1" t="s">
        <v>51</v>
      </c>
      <c r="N1798" s="1" t="s">
        <v>64</v>
      </c>
      <c r="O1798" s="1" t="s">
        <v>65</v>
      </c>
      <c r="P1798" s="1" t="s">
        <v>66</v>
      </c>
      <c r="Q1798" s="1" t="s">
        <v>67</v>
      </c>
      <c r="R1798" s="1" t="s">
        <v>87</v>
      </c>
      <c r="S1798" s="1" t="s">
        <v>88</v>
      </c>
      <c r="T1798" s="2">
        <v>43404</v>
      </c>
      <c r="U1798" s="2">
        <v>43404</v>
      </c>
      <c r="V1798" s="1" t="s">
        <v>52</v>
      </c>
      <c r="W1798" s="3">
        <v>1</v>
      </c>
      <c r="X1798" s="1" t="s">
        <v>53</v>
      </c>
      <c r="Y1798" s="4">
        <v>969266</v>
      </c>
      <c r="Z1798" s="4">
        <v>-119526</v>
      </c>
      <c r="AA1798" s="4">
        <v>0</v>
      </c>
      <c r="AB1798" s="4">
        <v>0</v>
      </c>
      <c r="AC1798" s="4">
        <v>0</v>
      </c>
      <c r="AD1798" s="4">
        <v>969266</v>
      </c>
      <c r="AE1798" s="5">
        <v>1614</v>
      </c>
      <c r="AF1798" s="1" t="s">
        <v>70</v>
      </c>
      <c r="AG1798" s="1" t="s">
        <v>71</v>
      </c>
      <c r="AH1798" s="1" t="s">
        <v>89</v>
      </c>
      <c r="AI1798" s="1" t="s">
        <v>57</v>
      </c>
      <c r="AJ1798" s="5">
        <v>10950</v>
      </c>
      <c r="AK1798" s="4">
        <v>-10075</v>
      </c>
      <c r="AL1798" s="4">
        <v>0</v>
      </c>
      <c r="AM1798" s="4">
        <v>0</v>
      </c>
      <c r="AN1798" s="4">
        <v>0</v>
      </c>
      <c r="AO1798" s="4">
        <v>-129601</v>
      </c>
      <c r="AP1798" s="4">
        <v>-129601</v>
      </c>
      <c r="AQ1798" s="4">
        <v>0</v>
      </c>
      <c r="AR1798" s="4">
        <v>839665</v>
      </c>
      <c r="AS1798" s="1" t="s">
        <v>52</v>
      </c>
      <c r="AT1798" s="9">
        <f t="shared" si="834"/>
        <v>43404</v>
      </c>
      <c r="AU1798" s="9">
        <f t="shared" si="835"/>
        <v>43374</v>
      </c>
      <c r="AV1798" s="9">
        <v>44798</v>
      </c>
      <c r="AW1798" s="11">
        <f t="shared" si="836"/>
        <v>3.8191780821917809</v>
      </c>
      <c r="AX1798">
        <v>25</v>
      </c>
      <c r="AY1798" s="12">
        <v>0.05</v>
      </c>
      <c r="AZ1798">
        <f t="shared" si="837"/>
        <v>3.7999999999999999E-2</v>
      </c>
      <c r="BA1798" s="13">
        <f t="shared" si="838"/>
        <v>969266</v>
      </c>
      <c r="BB1798" s="17" t="s">
        <v>2083</v>
      </c>
      <c r="BC1798">
        <f>MATCH(BB1798,MONTHLY_INDEX!$A:$A,0)</f>
        <v>745</v>
      </c>
      <c r="BD1798">
        <f>MATCH(AU1798,MONTHLY_INDEX!$1:$1,0)</f>
        <v>82</v>
      </c>
      <c r="BE1798">
        <f>INDEX(MONTHLY_INDEX!$1:$1048576,Final!BC1798,Final!BD1798)</f>
        <v>107.7</v>
      </c>
      <c r="BF1798">
        <f>MATCH($BF$1,MONTHLY_INDEX!$1:$1,0)</f>
        <v>127</v>
      </c>
      <c r="BG1798">
        <f>INDEX(MONTHLY_INDEX!$1:$1048576,Final!BC1798,Final!BF1798)</f>
        <v>115.4</v>
      </c>
      <c r="BH1798" s="23">
        <f t="shared" si="830"/>
        <v>7.1494893221912742E-2</v>
      </c>
      <c r="BI1798" s="14">
        <f t="shared" si="831"/>
        <v>1038563.5691736306</v>
      </c>
      <c r="BJ1798" s="14">
        <f t="shared" si="832"/>
        <v>150725.4503733303</v>
      </c>
      <c r="BK1798" s="15">
        <f t="shared" si="839"/>
        <v>887838.11880030029</v>
      </c>
      <c r="BL1798" s="52">
        <v>0</v>
      </c>
      <c r="BM1798" s="15">
        <f t="shared" si="833"/>
        <v>887838.11880030029</v>
      </c>
    </row>
    <row r="1799" spans="1:65">
      <c r="A1799" s="8">
        <v>1797</v>
      </c>
      <c r="B1799" s="1" t="s">
        <v>44</v>
      </c>
      <c r="C1799" s="1">
        <v>1500</v>
      </c>
      <c r="D1799" s="1" t="s">
        <v>60</v>
      </c>
      <c r="E1799" s="1">
        <v>150000073</v>
      </c>
      <c r="F1799" s="1" t="s">
        <v>60</v>
      </c>
      <c r="G1799" s="1" t="s">
        <v>94</v>
      </c>
      <c r="H1799" s="1">
        <v>6</v>
      </c>
      <c r="I1799" s="1" t="s">
        <v>184</v>
      </c>
      <c r="J1799" s="1" t="s">
        <v>49</v>
      </c>
      <c r="K1799" s="1">
        <v>17406001</v>
      </c>
      <c r="L1799" s="1" t="s">
        <v>50</v>
      </c>
      <c r="M1799" s="1" t="s">
        <v>51</v>
      </c>
      <c r="N1799" s="1" t="s">
        <v>64</v>
      </c>
      <c r="O1799" s="1" t="s">
        <v>65</v>
      </c>
      <c r="P1799" s="1" t="s">
        <v>66</v>
      </c>
      <c r="Q1799" s="1" t="s">
        <v>67</v>
      </c>
      <c r="R1799" s="1" t="s">
        <v>87</v>
      </c>
      <c r="S1799" s="1" t="s">
        <v>88</v>
      </c>
      <c r="T1799" s="2">
        <v>43404</v>
      </c>
      <c r="U1799" s="2">
        <v>43404</v>
      </c>
      <c r="V1799" s="1" t="s">
        <v>52</v>
      </c>
      <c r="W1799" s="3">
        <v>1</v>
      </c>
      <c r="X1799" s="1" t="s">
        <v>53</v>
      </c>
      <c r="Y1799" s="4">
        <v>735000</v>
      </c>
      <c r="Z1799" s="4">
        <v>-90636</v>
      </c>
      <c r="AA1799" s="4">
        <v>0</v>
      </c>
      <c r="AB1799" s="4">
        <v>0</v>
      </c>
      <c r="AC1799" s="4">
        <v>0</v>
      </c>
      <c r="AD1799" s="4">
        <v>735000</v>
      </c>
      <c r="AE1799" s="5">
        <v>1614</v>
      </c>
      <c r="AF1799" s="1" t="s">
        <v>70</v>
      </c>
      <c r="AG1799" s="1" t="s">
        <v>71</v>
      </c>
      <c r="AH1799" s="1" t="s">
        <v>89</v>
      </c>
      <c r="AI1799" s="1" t="s">
        <v>57</v>
      </c>
      <c r="AJ1799" s="5">
        <v>10950</v>
      </c>
      <c r="AK1799" s="4">
        <v>-7640</v>
      </c>
      <c r="AL1799" s="4">
        <v>0</v>
      </c>
      <c r="AM1799" s="4">
        <v>0</v>
      </c>
      <c r="AN1799" s="4">
        <v>0</v>
      </c>
      <c r="AO1799" s="4">
        <v>-98276</v>
      </c>
      <c r="AP1799" s="4">
        <v>-98276</v>
      </c>
      <c r="AQ1799" s="4">
        <v>0</v>
      </c>
      <c r="AR1799" s="4">
        <v>636724</v>
      </c>
      <c r="AS1799" s="1" t="s">
        <v>52</v>
      </c>
      <c r="AT1799" s="9">
        <f t="shared" si="834"/>
        <v>43404</v>
      </c>
      <c r="AU1799" s="9">
        <f t="shared" si="835"/>
        <v>43374</v>
      </c>
      <c r="AV1799" s="9">
        <v>44798</v>
      </c>
      <c r="AW1799" s="11">
        <f t="shared" si="836"/>
        <v>3.8191780821917809</v>
      </c>
      <c r="AX1799">
        <v>10</v>
      </c>
      <c r="AY1799" s="12">
        <v>0.05</v>
      </c>
      <c r="AZ1799">
        <f t="shared" si="837"/>
        <v>9.5000000000000001E-2</v>
      </c>
      <c r="BA1799" s="13">
        <f t="shared" si="838"/>
        <v>735000</v>
      </c>
      <c r="BB1799" s="17" t="s">
        <v>1853</v>
      </c>
      <c r="BC1799">
        <f>MATCH(BB1799,MONTHLY_INDEX!$A:$A,0)</f>
        <v>630</v>
      </c>
      <c r="BD1799">
        <f>MATCH(AU1799,MONTHLY_INDEX!$1:$1,0)</f>
        <v>82</v>
      </c>
      <c r="BE1799">
        <f>INDEX(MONTHLY_INDEX!$1:$1048576,Final!BC1799,Final!BD1799)</f>
        <v>115.8</v>
      </c>
      <c r="BF1799">
        <f>MATCH($BF$1,MONTHLY_INDEX!$1:$1,0)</f>
        <v>127</v>
      </c>
      <c r="BG1799">
        <f>INDEX(MONTHLY_INDEX!$1:$1048576,Final!BC1799,Final!BF1799)</f>
        <v>151.1</v>
      </c>
      <c r="BH1799" s="23">
        <f t="shared" si="830"/>
        <v>0.30483592400690845</v>
      </c>
      <c r="BI1799" s="14">
        <f t="shared" si="831"/>
        <v>959054.4041450778</v>
      </c>
      <c r="BJ1799" s="14">
        <f t="shared" si="832"/>
        <v>347965.9581943361</v>
      </c>
      <c r="BK1799" s="15">
        <f t="shared" si="839"/>
        <v>611088.44595074165</v>
      </c>
      <c r="BL1799" s="52">
        <v>0</v>
      </c>
      <c r="BM1799" s="15">
        <f t="shared" si="833"/>
        <v>611088.44595074165</v>
      </c>
    </row>
    <row r="1800" spans="1:65">
      <c r="A1800" s="8">
        <v>1798</v>
      </c>
      <c r="B1800" s="1" t="s">
        <v>44</v>
      </c>
      <c r="C1800" s="1">
        <v>1500</v>
      </c>
      <c r="D1800" s="1" t="s">
        <v>60</v>
      </c>
      <c r="E1800" s="1">
        <v>150000073</v>
      </c>
      <c r="F1800" s="1" t="s">
        <v>60</v>
      </c>
      <c r="G1800" s="1" t="s">
        <v>95</v>
      </c>
      <c r="H1800" s="1">
        <v>7</v>
      </c>
      <c r="I1800" s="1" t="s">
        <v>184</v>
      </c>
      <c r="J1800" s="1" t="s">
        <v>49</v>
      </c>
      <c r="K1800" s="1">
        <v>17406001</v>
      </c>
      <c r="L1800" s="1" t="s">
        <v>50</v>
      </c>
      <c r="M1800" s="1" t="s">
        <v>51</v>
      </c>
      <c r="N1800" s="1" t="s">
        <v>64</v>
      </c>
      <c r="O1800" s="1" t="s">
        <v>65</v>
      </c>
      <c r="P1800" s="1" t="s">
        <v>66</v>
      </c>
      <c r="Q1800" s="1" t="s">
        <v>67</v>
      </c>
      <c r="R1800" s="1" t="s">
        <v>87</v>
      </c>
      <c r="S1800" s="1" t="s">
        <v>88</v>
      </c>
      <c r="T1800" s="2">
        <v>43404</v>
      </c>
      <c r="U1800" s="2">
        <v>43404</v>
      </c>
      <c r="V1800" s="1" t="s">
        <v>52</v>
      </c>
      <c r="W1800" s="3">
        <v>1</v>
      </c>
      <c r="X1800" s="1" t="s">
        <v>53</v>
      </c>
      <c r="Y1800" s="4">
        <v>126000</v>
      </c>
      <c r="Z1800" s="4">
        <v>-15537</v>
      </c>
      <c r="AA1800" s="4">
        <v>0</v>
      </c>
      <c r="AB1800" s="4">
        <v>0</v>
      </c>
      <c r="AC1800" s="4">
        <v>0</v>
      </c>
      <c r="AD1800" s="4">
        <v>126000</v>
      </c>
      <c r="AE1800" s="5">
        <v>1614</v>
      </c>
      <c r="AF1800" s="1" t="s">
        <v>70</v>
      </c>
      <c r="AG1800" s="1" t="s">
        <v>71</v>
      </c>
      <c r="AH1800" s="1" t="s">
        <v>89</v>
      </c>
      <c r="AI1800" s="1" t="s">
        <v>57</v>
      </c>
      <c r="AJ1800" s="5">
        <v>10950</v>
      </c>
      <c r="AK1800" s="4">
        <v>-1310</v>
      </c>
      <c r="AL1800" s="4">
        <v>0</v>
      </c>
      <c r="AM1800" s="4">
        <v>0</v>
      </c>
      <c r="AN1800" s="4">
        <v>0</v>
      </c>
      <c r="AO1800" s="4">
        <v>-16847</v>
      </c>
      <c r="AP1800" s="4">
        <v>-16847</v>
      </c>
      <c r="AQ1800" s="4">
        <v>0</v>
      </c>
      <c r="AR1800" s="4">
        <v>109153</v>
      </c>
      <c r="AS1800" s="1" t="s">
        <v>52</v>
      </c>
      <c r="AT1800" s="9">
        <f t="shared" si="834"/>
        <v>43404</v>
      </c>
      <c r="AU1800" s="9">
        <f t="shared" si="835"/>
        <v>43374</v>
      </c>
      <c r="AV1800" s="9">
        <v>44798</v>
      </c>
      <c r="AW1800" s="11">
        <f t="shared" si="836"/>
        <v>3.8191780821917809</v>
      </c>
      <c r="AX1800">
        <v>25</v>
      </c>
      <c r="AY1800" s="12">
        <v>0.05</v>
      </c>
      <c r="AZ1800">
        <f t="shared" si="837"/>
        <v>3.7999999999999999E-2</v>
      </c>
      <c r="BA1800" s="13">
        <f t="shared" si="838"/>
        <v>126000</v>
      </c>
      <c r="BB1800" s="17" t="s">
        <v>2189</v>
      </c>
      <c r="BC1800">
        <f>MATCH(BB1800,MONTHLY_INDEX!$A:$A,0)</f>
        <v>798</v>
      </c>
      <c r="BD1800">
        <f>MATCH(AU1800,MONTHLY_INDEX!$1:$1,0)</f>
        <v>82</v>
      </c>
      <c r="BE1800">
        <f>INDEX(MONTHLY_INDEX!$1:$1048576,Final!BC1800,Final!BD1800)</f>
        <v>96</v>
      </c>
      <c r="BF1800">
        <f>MATCH($BF$1,MONTHLY_INDEX!$1:$1,0)</f>
        <v>127</v>
      </c>
      <c r="BG1800">
        <f>INDEX(MONTHLY_INDEX!$1:$1048576,Final!BC1800,Final!BF1800)</f>
        <v>95.3</v>
      </c>
      <c r="BH1800" s="23">
        <f t="shared" si="830"/>
        <v>-7.2916666666666963E-3</v>
      </c>
      <c r="BI1800" s="14">
        <f t="shared" si="831"/>
        <v>125081.25</v>
      </c>
      <c r="BJ1800" s="14">
        <f t="shared" si="832"/>
        <v>18152.887602739724</v>
      </c>
      <c r="BK1800" s="15">
        <f t="shared" si="839"/>
        <v>106928.36239726028</v>
      </c>
      <c r="BL1800" s="52">
        <v>0</v>
      </c>
      <c r="BM1800" s="15">
        <f t="shared" si="833"/>
        <v>106928.36239726028</v>
      </c>
    </row>
    <row r="1801" spans="1:65">
      <c r="A1801" s="8">
        <v>1799</v>
      </c>
      <c r="B1801" s="1" t="s">
        <v>44</v>
      </c>
      <c r="C1801" s="1">
        <v>1500</v>
      </c>
      <c r="D1801" s="1" t="s">
        <v>60</v>
      </c>
      <c r="E1801" s="1">
        <v>150000073</v>
      </c>
      <c r="F1801" s="1" t="s">
        <v>60</v>
      </c>
      <c r="G1801" s="1" t="s">
        <v>96</v>
      </c>
      <c r="H1801" s="1">
        <v>8</v>
      </c>
      <c r="I1801" s="1" t="s">
        <v>184</v>
      </c>
      <c r="J1801" s="1" t="s">
        <v>49</v>
      </c>
      <c r="K1801" s="1">
        <v>17406001</v>
      </c>
      <c r="L1801" s="1" t="s">
        <v>50</v>
      </c>
      <c r="M1801" s="1" t="s">
        <v>51</v>
      </c>
      <c r="N1801" s="1" t="s">
        <v>64</v>
      </c>
      <c r="O1801" s="1" t="s">
        <v>65</v>
      </c>
      <c r="P1801" s="1" t="s">
        <v>66</v>
      </c>
      <c r="Q1801" s="1" t="s">
        <v>67</v>
      </c>
      <c r="R1801" s="1" t="s">
        <v>87</v>
      </c>
      <c r="S1801" s="1" t="s">
        <v>88</v>
      </c>
      <c r="T1801" s="2">
        <v>43404</v>
      </c>
      <c r="U1801" s="2">
        <v>43404</v>
      </c>
      <c r="V1801" s="1" t="s">
        <v>52</v>
      </c>
      <c r="W1801" s="3">
        <v>1</v>
      </c>
      <c r="X1801" s="1" t="s">
        <v>53</v>
      </c>
      <c r="Y1801" s="4">
        <v>29327302</v>
      </c>
      <c r="Z1801" s="4">
        <v>-3616528</v>
      </c>
      <c r="AA1801" s="4">
        <v>0</v>
      </c>
      <c r="AB1801" s="4">
        <v>0</v>
      </c>
      <c r="AC1801" s="4">
        <v>0</v>
      </c>
      <c r="AD1801" s="4">
        <v>29327302</v>
      </c>
      <c r="AE1801" s="5">
        <v>1614</v>
      </c>
      <c r="AF1801" s="1" t="s">
        <v>70</v>
      </c>
      <c r="AG1801" s="1" t="s">
        <v>71</v>
      </c>
      <c r="AH1801" s="1" t="s">
        <v>89</v>
      </c>
      <c r="AI1801" s="1" t="s">
        <v>57</v>
      </c>
      <c r="AJ1801" s="5">
        <v>10950</v>
      </c>
      <c r="AK1801" s="4">
        <v>-304835</v>
      </c>
      <c r="AL1801" s="4">
        <v>0</v>
      </c>
      <c r="AM1801" s="4">
        <v>0</v>
      </c>
      <c r="AN1801" s="4">
        <v>0</v>
      </c>
      <c r="AO1801" s="4">
        <v>-3921363</v>
      </c>
      <c r="AP1801" s="4">
        <v>-3921363</v>
      </c>
      <c r="AQ1801" s="4">
        <v>0</v>
      </c>
      <c r="AR1801" s="4">
        <v>25405939</v>
      </c>
      <c r="AS1801" s="1" t="s">
        <v>52</v>
      </c>
      <c r="AT1801" s="9">
        <f t="shared" si="834"/>
        <v>43404</v>
      </c>
      <c r="AU1801" s="9">
        <f t="shared" si="835"/>
        <v>43374</v>
      </c>
      <c r="AV1801" s="9">
        <v>44798</v>
      </c>
      <c r="AW1801" s="11">
        <f t="shared" si="836"/>
        <v>3.8191780821917809</v>
      </c>
      <c r="AX1801">
        <v>25</v>
      </c>
      <c r="AY1801" s="12">
        <v>0.05</v>
      </c>
      <c r="AZ1801">
        <f t="shared" si="837"/>
        <v>3.7999999999999999E-2</v>
      </c>
      <c r="BA1801" s="13">
        <f t="shared" si="838"/>
        <v>29327302</v>
      </c>
      <c r="BB1801" s="17" t="s">
        <v>2189</v>
      </c>
      <c r="BC1801">
        <f>MATCH(BB1801,MONTHLY_INDEX!$A:$A,0)</f>
        <v>798</v>
      </c>
      <c r="BD1801">
        <f>MATCH(AU1801,MONTHLY_INDEX!$1:$1,0)</f>
        <v>82</v>
      </c>
      <c r="BE1801">
        <f>INDEX(MONTHLY_INDEX!$1:$1048576,Final!BC1801,Final!BD1801)</f>
        <v>96</v>
      </c>
      <c r="BF1801">
        <f>MATCH($BF$1,MONTHLY_INDEX!$1:$1,0)</f>
        <v>127</v>
      </c>
      <c r="BG1801">
        <f>INDEX(MONTHLY_INDEX!$1:$1048576,Final!BC1801,Final!BF1801)</f>
        <v>95.3</v>
      </c>
      <c r="BH1801" s="23">
        <f t="shared" si="830"/>
        <v>-7.2916666666666963E-3</v>
      </c>
      <c r="BI1801" s="14">
        <f t="shared" si="831"/>
        <v>29113457.089583334</v>
      </c>
      <c r="BJ1801" s="14">
        <f t="shared" si="832"/>
        <v>4225200.1341079678</v>
      </c>
      <c r="BK1801" s="15">
        <f t="shared" si="839"/>
        <v>24888256.955475368</v>
      </c>
      <c r="BL1801" s="52">
        <v>0</v>
      </c>
      <c r="BM1801" s="15">
        <f t="shared" si="833"/>
        <v>24888256.955475368</v>
      </c>
    </row>
    <row r="1802" spans="1:65">
      <c r="A1802" s="8">
        <v>1800</v>
      </c>
      <c r="B1802" s="1" t="s">
        <v>44</v>
      </c>
      <c r="C1802" s="1">
        <v>1500</v>
      </c>
      <c r="D1802" s="1" t="s">
        <v>60</v>
      </c>
      <c r="E1802" s="1">
        <v>150000073</v>
      </c>
      <c r="F1802" s="1" t="s">
        <v>60</v>
      </c>
      <c r="G1802" s="1" t="s">
        <v>97</v>
      </c>
      <c r="H1802" s="1">
        <v>9</v>
      </c>
      <c r="I1802" s="1" t="s">
        <v>184</v>
      </c>
      <c r="J1802" s="1" t="s">
        <v>49</v>
      </c>
      <c r="K1802" s="1">
        <v>17406001</v>
      </c>
      <c r="L1802" s="1" t="s">
        <v>50</v>
      </c>
      <c r="M1802" s="1" t="s">
        <v>51</v>
      </c>
      <c r="N1802" s="1" t="s">
        <v>64</v>
      </c>
      <c r="O1802" s="1" t="s">
        <v>65</v>
      </c>
      <c r="P1802" s="1" t="s">
        <v>66</v>
      </c>
      <c r="Q1802" s="1" t="s">
        <v>67</v>
      </c>
      <c r="R1802" s="1" t="s">
        <v>87</v>
      </c>
      <c r="S1802" s="1" t="s">
        <v>88</v>
      </c>
      <c r="T1802" s="2">
        <v>43404</v>
      </c>
      <c r="U1802" s="2">
        <v>43404</v>
      </c>
      <c r="V1802" s="1" t="s">
        <v>52</v>
      </c>
      <c r="W1802" s="3">
        <v>1</v>
      </c>
      <c r="X1802" s="1" t="s">
        <v>53</v>
      </c>
      <c r="Y1802" s="4">
        <v>1517250</v>
      </c>
      <c r="Z1802" s="4">
        <v>-187100</v>
      </c>
      <c r="AA1802" s="4">
        <v>0</v>
      </c>
      <c r="AB1802" s="4">
        <v>0</v>
      </c>
      <c r="AC1802" s="4">
        <v>0</v>
      </c>
      <c r="AD1802" s="4">
        <v>1517250</v>
      </c>
      <c r="AE1802" s="5">
        <v>1614</v>
      </c>
      <c r="AF1802" s="1" t="s">
        <v>70</v>
      </c>
      <c r="AG1802" s="1" t="s">
        <v>71</v>
      </c>
      <c r="AH1802" s="1" t="s">
        <v>89</v>
      </c>
      <c r="AI1802" s="1" t="s">
        <v>57</v>
      </c>
      <c r="AJ1802" s="5">
        <v>10950</v>
      </c>
      <c r="AK1802" s="4">
        <v>-15771</v>
      </c>
      <c r="AL1802" s="4">
        <v>0</v>
      </c>
      <c r="AM1802" s="4">
        <v>0</v>
      </c>
      <c r="AN1802" s="4">
        <v>0</v>
      </c>
      <c r="AO1802" s="4">
        <v>-202871</v>
      </c>
      <c r="AP1802" s="4">
        <v>-202871</v>
      </c>
      <c r="AQ1802" s="4">
        <v>0</v>
      </c>
      <c r="AR1802" s="4">
        <v>1314379</v>
      </c>
      <c r="AS1802" s="1" t="s">
        <v>52</v>
      </c>
      <c r="AT1802" s="9">
        <f t="shared" si="834"/>
        <v>43404</v>
      </c>
      <c r="AU1802" s="9">
        <f t="shared" si="835"/>
        <v>43374</v>
      </c>
      <c r="AV1802" s="9">
        <v>44798</v>
      </c>
      <c r="AW1802" s="11">
        <f t="shared" si="836"/>
        <v>3.8191780821917809</v>
      </c>
      <c r="AX1802">
        <v>15</v>
      </c>
      <c r="AY1802" s="12">
        <v>0.05</v>
      </c>
      <c r="AZ1802">
        <f t="shared" si="837"/>
        <v>6.3333333333333325E-2</v>
      </c>
      <c r="BA1802" s="13">
        <f t="shared" si="838"/>
        <v>1517250</v>
      </c>
      <c r="BB1802" s="17" t="s">
        <v>1941</v>
      </c>
      <c r="BC1802">
        <f>MATCH(BB1802,MONTHLY_INDEX!$A:$A,0)</f>
        <v>674</v>
      </c>
      <c r="BD1802">
        <f>MATCH(AU1802,MONTHLY_INDEX!$1:$1,0)</f>
        <v>82</v>
      </c>
      <c r="BE1802">
        <f>INDEX(MONTHLY_INDEX!$1:$1048576,Final!BC1802,Final!BD1802)</f>
        <v>105.9</v>
      </c>
      <c r="BF1802">
        <f>MATCH($BF$1,MONTHLY_INDEX!$1:$1,0)</f>
        <v>127</v>
      </c>
      <c r="BG1802">
        <f>INDEX(MONTHLY_INDEX!$1:$1048576,Final!BC1802,Final!BF1802)</f>
        <v>122.8</v>
      </c>
      <c r="BH1802" s="23">
        <f t="shared" si="830"/>
        <v>0.15958451369216234</v>
      </c>
      <c r="BI1802" s="14">
        <f t="shared" si="831"/>
        <v>1759379.6033994332</v>
      </c>
      <c r="BJ1802" s="14">
        <f t="shared" si="832"/>
        <v>425560.98790536425</v>
      </c>
      <c r="BK1802" s="15">
        <f t="shared" si="839"/>
        <v>1333818.6154940689</v>
      </c>
      <c r="BL1802" s="52">
        <v>0</v>
      </c>
      <c r="BM1802" s="15">
        <f t="shared" si="833"/>
        <v>1333818.6154940689</v>
      </c>
    </row>
    <row r="1803" spans="1:65">
      <c r="A1803" s="8">
        <v>1801</v>
      </c>
      <c r="B1803" s="1" t="s">
        <v>44</v>
      </c>
      <c r="C1803" s="1">
        <v>1500</v>
      </c>
      <c r="D1803" s="1" t="s">
        <v>60</v>
      </c>
      <c r="E1803" s="1">
        <v>150000073</v>
      </c>
      <c r="F1803" s="1" t="s">
        <v>60</v>
      </c>
      <c r="G1803" s="1" t="s">
        <v>98</v>
      </c>
      <c r="H1803" s="1">
        <v>10</v>
      </c>
      <c r="I1803" s="1" t="s">
        <v>184</v>
      </c>
      <c r="J1803" s="1" t="s">
        <v>49</v>
      </c>
      <c r="K1803" s="1">
        <v>17406001</v>
      </c>
      <c r="L1803" s="1" t="s">
        <v>50</v>
      </c>
      <c r="M1803" s="1" t="s">
        <v>51</v>
      </c>
      <c r="N1803" s="1" t="s">
        <v>64</v>
      </c>
      <c r="O1803" s="1" t="s">
        <v>65</v>
      </c>
      <c r="P1803" s="1" t="s">
        <v>66</v>
      </c>
      <c r="Q1803" s="1" t="s">
        <v>67</v>
      </c>
      <c r="R1803" s="1" t="s">
        <v>87</v>
      </c>
      <c r="S1803" s="1" t="s">
        <v>88</v>
      </c>
      <c r="T1803" s="2">
        <v>43404</v>
      </c>
      <c r="U1803" s="2">
        <v>43404</v>
      </c>
      <c r="V1803" s="1" t="s">
        <v>52</v>
      </c>
      <c r="W1803" s="3">
        <v>1</v>
      </c>
      <c r="X1803" s="1" t="s">
        <v>53</v>
      </c>
      <c r="Y1803" s="4">
        <v>312900</v>
      </c>
      <c r="Z1803" s="4">
        <v>-38584</v>
      </c>
      <c r="AA1803" s="4">
        <v>0</v>
      </c>
      <c r="AB1803" s="4">
        <v>0</v>
      </c>
      <c r="AC1803" s="4">
        <v>0</v>
      </c>
      <c r="AD1803" s="4">
        <v>312900</v>
      </c>
      <c r="AE1803" s="5">
        <v>1614</v>
      </c>
      <c r="AF1803" s="1" t="s">
        <v>70</v>
      </c>
      <c r="AG1803" s="1" t="s">
        <v>71</v>
      </c>
      <c r="AH1803" s="1" t="s">
        <v>89</v>
      </c>
      <c r="AI1803" s="1" t="s">
        <v>57</v>
      </c>
      <c r="AJ1803" s="5">
        <v>10950</v>
      </c>
      <c r="AK1803" s="4">
        <v>-3252</v>
      </c>
      <c r="AL1803" s="4">
        <v>0</v>
      </c>
      <c r="AM1803" s="4">
        <v>0</v>
      </c>
      <c r="AN1803" s="4">
        <v>0</v>
      </c>
      <c r="AO1803" s="4">
        <v>-41836</v>
      </c>
      <c r="AP1803" s="4">
        <v>-41836</v>
      </c>
      <c r="AQ1803" s="4">
        <v>0</v>
      </c>
      <c r="AR1803" s="4">
        <v>271064</v>
      </c>
      <c r="AS1803" s="1" t="s">
        <v>52</v>
      </c>
      <c r="AT1803" s="9">
        <f t="shared" si="834"/>
        <v>43404</v>
      </c>
      <c r="AU1803" s="9">
        <f t="shared" si="835"/>
        <v>43374</v>
      </c>
      <c r="AV1803" s="9">
        <v>44798</v>
      </c>
      <c r="AW1803" s="11">
        <f t="shared" si="836"/>
        <v>3.8191780821917809</v>
      </c>
      <c r="AX1803">
        <v>10</v>
      </c>
      <c r="AY1803" s="12">
        <v>0.05</v>
      </c>
      <c r="AZ1803">
        <f t="shared" si="837"/>
        <v>9.5000000000000001E-2</v>
      </c>
      <c r="BA1803" s="13">
        <f t="shared" si="838"/>
        <v>312900</v>
      </c>
      <c r="BB1803" s="17" t="s">
        <v>2189</v>
      </c>
      <c r="BC1803">
        <f>MATCH(BB1803,MONTHLY_INDEX!$A:$A,0)</f>
        <v>798</v>
      </c>
      <c r="BD1803">
        <f>MATCH(AU1803,MONTHLY_INDEX!$1:$1,0)</f>
        <v>82</v>
      </c>
      <c r="BE1803">
        <f>INDEX(MONTHLY_INDEX!$1:$1048576,Final!BC1803,Final!BD1803)</f>
        <v>96</v>
      </c>
      <c r="BF1803">
        <f>MATCH($BF$1,MONTHLY_INDEX!$1:$1,0)</f>
        <v>127</v>
      </c>
      <c r="BG1803">
        <f>INDEX(MONTHLY_INDEX!$1:$1048576,Final!BC1803,Final!BF1803)</f>
        <v>95.3</v>
      </c>
      <c r="BH1803" s="23">
        <f t="shared" si="830"/>
        <v>-7.2916666666666963E-3</v>
      </c>
      <c r="BI1803" s="14">
        <f t="shared" si="831"/>
        <v>310618.4375</v>
      </c>
      <c r="BJ1803" s="14">
        <f t="shared" si="832"/>
        <v>112699.17720034247</v>
      </c>
      <c r="BK1803" s="15">
        <f t="shared" si="839"/>
        <v>197919.26029965753</v>
      </c>
      <c r="BL1803" s="52">
        <v>0</v>
      </c>
      <c r="BM1803" s="15">
        <f t="shared" si="833"/>
        <v>197919.26029965753</v>
      </c>
    </row>
    <row r="1804" spans="1:65">
      <c r="A1804" s="8">
        <v>1802</v>
      </c>
      <c r="B1804" s="1" t="s">
        <v>44</v>
      </c>
      <c r="C1804" s="1">
        <v>1500</v>
      </c>
      <c r="D1804" s="1" t="s">
        <v>60</v>
      </c>
      <c r="E1804" s="1">
        <v>150000073</v>
      </c>
      <c r="F1804" s="1" t="s">
        <v>60</v>
      </c>
      <c r="G1804" s="1" t="s">
        <v>99</v>
      </c>
      <c r="H1804" s="1">
        <v>11</v>
      </c>
      <c r="I1804" s="1" t="s">
        <v>184</v>
      </c>
      <c r="J1804" s="1" t="s">
        <v>49</v>
      </c>
      <c r="K1804" s="1">
        <v>17406001</v>
      </c>
      <c r="L1804" s="1" t="s">
        <v>50</v>
      </c>
      <c r="M1804" s="1" t="s">
        <v>51</v>
      </c>
      <c r="N1804" s="1" t="s">
        <v>64</v>
      </c>
      <c r="O1804" s="1" t="s">
        <v>65</v>
      </c>
      <c r="P1804" s="1" t="s">
        <v>66</v>
      </c>
      <c r="Q1804" s="1" t="s">
        <v>67</v>
      </c>
      <c r="R1804" s="1" t="s">
        <v>87</v>
      </c>
      <c r="S1804" s="1" t="s">
        <v>88</v>
      </c>
      <c r="T1804" s="2">
        <v>43404</v>
      </c>
      <c r="U1804" s="2">
        <v>43404</v>
      </c>
      <c r="V1804" s="1" t="s">
        <v>52</v>
      </c>
      <c r="W1804" s="3">
        <v>1</v>
      </c>
      <c r="X1804" s="1" t="s">
        <v>53</v>
      </c>
      <c r="Y1804" s="4">
        <v>1174950</v>
      </c>
      <c r="Z1804" s="4">
        <v>-144889</v>
      </c>
      <c r="AA1804" s="4">
        <v>0</v>
      </c>
      <c r="AB1804" s="4">
        <v>0</v>
      </c>
      <c r="AC1804" s="4">
        <v>0</v>
      </c>
      <c r="AD1804" s="4">
        <v>1174950</v>
      </c>
      <c r="AE1804" s="5">
        <v>1614</v>
      </c>
      <c r="AF1804" s="1" t="s">
        <v>70</v>
      </c>
      <c r="AG1804" s="1" t="s">
        <v>71</v>
      </c>
      <c r="AH1804" s="1" t="s">
        <v>89</v>
      </c>
      <c r="AI1804" s="1" t="s">
        <v>57</v>
      </c>
      <c r="AJ1804" s="5">
        <v>10950</v>
      </c>
      <c r="AK1804" s="4">
        <v>-12213</v>
      </c>
      <c r="AL1804" s="4">
        <v>0</v>
      </c>
      <c r="AM1804" s="4">
        <v>0</v>
      </c>
      <c r="AN1804" s="4">
        <v>0</v>
      </c>
      <c r="AO1804" s="4">
        <v>-157102</v>
      </c>
      <c r="AP1804" s="4">
        <v>-157102</v>
      </c>
      <c r="AQ1804" s="4">
        <v>0</v>
      </c>
      <c r="AR1804" s="4">
        <v>1017848</v>
      </c>
      <c r="AS1804" s="1" t="s">
        <v>52</v>
      </c>
      <c r="AT1804" s="9">
        <f t="shared" si="834"/>
        <v>43404</v>
      </c>
      <c r="AU1804" s="9">
        <f t="shared" si="835"/>
        <v>43374</v>
      </c>
      <c r="AV1804" s="9">
        <v>44798</v>
      </c>
      <c r="AW1804" s="11">
        <f t="shared" si="836"/>
        <v>3.8191780821917809</v>
      </c>
      <c r="AX1804">
        <v>10</v>
      </c>
      <c r="AY1804" s="12">
        <v>0.05</v>
      </c>
      <c r="AZ1804">
        <f t="shared" si="837"/>
        <v>9.5000000000000001E-2</v>
      </c>
      <c r="BA1804" s="13">
        <f t="shared" si="838"/>
        <v>1174950</v>
      </c>
      <c r="BB1804" s="17" t="s">
        <v>2189</v>
      </c>
      <c r="BC1804">
        <f>MATCH(BB1804,MONTHLY_INDEX!$A:$A,0)</f>
        <v>798</v>
      </c>
      <c r="BD1804">
        <f>MATCH(AU1804,MONTHLY_INDEX!$1:$1,0)</f>
        <v>82</v>
      </c>
      <c r="BE1804">
        <f>INDEX(MONTHLY_INDEX!$1:$1048576,Final!BC1804,Final!BD1804)</f>
        <v>96</v>
      </c>
      <c r="BF1804">
        <f>MATCH($BF$1,MONTHLY_INDEX!$1:$1,0)</f>
        <v>127</v>
      </c>
      <c r="BG1804">
        <f>INDEX(MONTHLY_INDEX!$1:$1048576,Final!BC1804,Final!BF1804)</f>
        <v>95.3</v>
      </c>
      <c r="BH1804" s="23">
        <f t="shared" si="830"/>
        <v>-7.2916666666666963E-3</v>
      </c>
      <c r="BI1804" s="14">
        <f t="shared" si="831"/>
        <v>1166382.65625</v>
      </c>
      <c r="BJ1804" s="14">
        <f t="shared" si="832"/>
        <v>423189.19223886984</v>
      </c>
      <c r="BK1804" s="15">
        <f t="shared" si="839"/>
        <v>743193.46401113016</v>
      </c>
      <c r="BL1804" s="52">
        <v>0</v>
      </c>
      <c r="BM1804" s="15">
        <f t="shared" si="833"/>
        <v>743193.46401113016</v>
      </c>
    </row>
    <row r="1805" spans="1:65">
      <c r="A1805" s="8">
        <v>1803</v>
      </c>
      <c r="B1805" s="1" t="s">
        <v>44</v>
      </c>
      <c r="C1805" s="1">
        <v>1500</v>
      </c>
      <c r="D1805" s="1" t="s">
        <v>60</v>
      </c>
      <c r="E1805" s="1">
        <v>150000073</v>
      </c>
      <c r="F1805" s="1" t="s">
        <v>60</v>
      </c>
      <c r="G1805" s="1" t="s">
        <v>100</v>
      </c>
      <c r="H1805" s="1">
        <v>12</v>
      </c>
      <c r="I1805" s="1" t="s">
        <v>184</v>
      </c>
      <c r="J1805" s="1" t="s">
        <v>49</v>
      </c>
      <c r="K1805" s="1">
        <v>17406001</v>
      </c>
      <c r="L1805" s="1" t="s">
        <v>50</v>
      </c>
      <c r="M1805" s="1" t="s">
        <v>51</v>
      </c>
      <c r="N1805" s="1" t="s">
        <v>64</v>
      </c>
      <c r="O1805" s="1" t="s">
        <v>65</v>
      </c>
      <c r="P1805" s="1" t="s">
        <v>66</v>
      </c>
      <c r="Q1805" s="1" t="s">
        <v>67</v>
      </c>
      <c r="R1805" s="1" t="s">
        <v>87</v>
      </c>
      <c r="S1805" s="1" t="s">
        <v>88</v>
      </c>
      <c r="T1805" s="2">
        <v>43404</v>
      </c>
      <c r="U1805" s="2">
        <v>43404</v>
      </c>
      <c r="V1805" s="1" t="s">
        <v>52</v>
      </c>
      <c r="W1805" s="3">
        <v>1</v>
      </c>
      <c r="X1805" s="1" t="s">
        <v>53</v>
      </c>
      <c r="Y1805" s="4">
        <v>582750</v>
      </c>
      <c r="Z1805" s="4">
        <v>-71862</v>
      </c>
      <c r="AA1805" s="4">
        <v>0</v>
      </c>
      <c r="AB1805" s="4">
        <v>0</v>
      </c>
      <c r="AC1805" s="4">
        <v>0</v>
      </c>
      <c r="AD1805" s="4">
        <v>582750</v>
      </c>
      <c r="AE1805" s="5">
        <v>1614</v>
      </c>
      <c r="AF1805" s="1" t="s">
        <v>70</v>
      </c>
      <c r="AG1805" s="1" t="s">
        <v>71</v>
      </c>
      <c r="AH1805" s="1" t="s">
        <v>89</v>
      </c>
      <c r="AI1805" s="1" t="s">
        <v>57</v>
      </c>
      <c r="AJ1805" s="5">
        <v>10950</v>
      </c>
      <c r="AK1805" s="4">
        <v>-6057</v>
      </c>
      <c r="AL1805" s="4">
        <v>0</v>
      </c>
      <c r="AM1805" s="4">
        <v>0</v>
      </c>
      <c r="AN1805" s="4">
        <v>0</v>
      </c>
      <c r="AO1805" s="4">
        <v>-77919</v>
      </c>
      <c r="AP1805" s="4">
        <v>-77919</v>
      </c>
      <c r="AQ1805" s="4">
        <v>0</v>
      </c>
      <c r="AR1805" s="4">
        <v>504831</v>
      </c>
      <c r="AS1805" s="1" t="s">
        <v>52</v>
      </c>
      <c r="AT1805" s="9">
        <f t="shared" si="834"/>
        <v>43404</v>
      </c>
      <c r="AU1805" s="9">
        <f t="shared" si="835"/>
        <v>43374</v>
      </c>
      <c r="AV1805" s="9">
        <v>44798</v>
      </c>
      <c r="AW1805" s="11">
        <f t="shared" si="836"/>
        <v>3.8191780821917809</v>
      </c>
      <c r="AX1805">
        <v>10</v>
      </c>
      <c r="AY1805" s="12">
        <v>0.05</v>
      </c>
      <c r="AZ1805">
        <f t="shared" si="837"/>
        <v>9.5000000000000001E-2</v>
      </c>
      <c r="BA1805" s="13">
        <f t="shared" si="838"/>
        <v>582750</v>
      </c>
      <c r="BB1805" s="17" t="s">
        <v>1973</v>
      </c>
      <c r="BC1805">
        <f>MATCH(BB1805,MONTHLY_INDEX!$A:$A,0)</f>
        <v>690</v>
      </c>
      <c r="BD1805">
        <f>MATCH(AU1805,MONTHLY_INDEX!$1:$1,0)</f>
        <v>82</v>
      </c>
      <c r="BE1805">
        <f>INDEX(MONTHLY_INDEX!$1:$1048576,Final!BC1805,Final!BD1805)</f>
        <v>112.3</v>
      </c>
      <c r="BF1805">
        <f>MATCH($BF$1,MONTHLY_INDEX!$1:$1,0)</f>
        <v>127</v>
      </c>
      <c r="BG1805">
        <f>INDEX(MONTHLY_INDEX!$1:$1048576,Final!BC1805,Final!BF1805)</f>
        <v>145.69999999999999</v>
      </c>
      <c r="BH1805" s="23">
        <f t="shared" si="830"/>
        <v>0.29741763134461258</v>
      </c>
      <c r="BI1805" s="14">
        <f t="shared" si="831"/>
        <v>756070.12466607301</v>
      </c>
      <c r="BJ1805" s="14">
        <f t="shared" si="832"/>
        <v>274318.81262884394</v>
      </c>
      <c r="BK1805" s="15">
        <f t="shared" si="839"/>
        <v>481751.31203722907</v>
      </c>
      <c r="BL1805" s="52">
        <v>0</v>
      </c>
      <c r="BM1805" s="15">
        <f t="shared" si="833"/>
        <v>481751.31203722907</v>
      </c>
    </row>
    <row r="1806" spans="1:65">
      <c r="A1806" s="8">
        <v>1804</v>
      </c>
      <c r="B1806" s="1" t="s">
        <v>44</v>
      </c>
      <c r="C1806" s="1">
        <v>1500</v>
      </c>
      <c r="D1806" s="1" t="s">
        <v>60</v>
      </c>
      <c r="E1806" s="1">
        <v>150000073</v>
      </c>
      <c r="F1806" s="1" t="s">
        <v>60</v>
      </c>
      <c r="G1806" s="1" t="s">
        <v>101</v>
      </c>
      <c r="H1806" s="1">
        <v>13</v>
      </c>
      <c r="I1806" s="1" t="s">
        <v>184</v>
      </c>
      <c r="J1806" s="1" t="s">
        <v>49</v>
      </c>
      <c r="K1806" s="1">
        <v>17406001</v>
      </c>
      <c r="L1806" s="1" t="s">
        <v>50</v>
      </c>
      <c r="M1806" s="1" t="s">
        <v>51</v>
      </c>
      <c r="N1806" s="1" t="s">
        <v>64</v>
      </c>
      <c r="O1806" s="1" t="s">
        <v>65</v>
      </c>
      <c r="P1806" s="1" t="s">
        <v>66</v>
      </c>
      <c r="Q1806" s="1" t="s">
        <v>67</v>
      </c>
      <c r="R1806" s="1" t="s">
        <v>87</v>
      </c>
      <c r="S1806" s="1" t="s">
        <v>88</v>
      </c>
      <c r="T1806" s="2">
        <v>43404</v>
      </c>
      <c r="U1806" s="2">
        <v>43404</v>
      </c>
      <c r="V1806" s="1" t="s">
        <v>52</v>
      </c>
      <c r="W1806" s="3">
        <v>1</v>
      </c>
      <c r="X1806" s="1" t="s">
        <v>53</v>
      </c>
      <c r="Y1806" s="4">
        <v>9976171</v>
      </c>
      <c r="Z1806" s="4">
        <v>-1230221</v>
      </c>
      <c r="AA1806" s="4">
        <v>0</v>
      </c>
      <c r="AB1806" s="4">
        <v>0</v>
      </c>
      <c r="AC1806" s="4">
        <v>0</v>
      </c>
      <c r="AD1806" s="4">
        <v>9976171</v>
      </c>
      <c r="AE1806" s="5">
        <v>1614</v>
      </c>
      <c r="AF1806" s="1" t="s">
        <v>70</v>
      </c>
      <c r="AG1806" s="1" t="s">
        <v>71</v>
      </c>
      <c r="AH1806" s="1" t="s">
        <v>89</v>
      </c>
      <c r="AI1806" s="1" t="s">
        <v>57</v>
      </c>
      <c r="AJ1806" s="5">
        <v>10950</v>
      </c>
      <c r="AK1806" s="4">
        <v>-103695</v>
      </c>
      <c r="AL1806" s="4">
        <v>0</v>
      </c>
      <c r="AM1806" s="4">
        <v>0</v>
      </c>
      <c r="AN1806" s="4">
        <v>0</v>
      </c>
      <c r="AO1806" s="4">
        <v>-1333916</v>
      </c>
      <c r="AP1806" s="4">
        <v>-1333916</v>
      </c>
      <c r="AQ1806" s="4">
        <v>0</v>
      </c>
      <c r="AR1806" s="4">
        <v>8642255</v>
      </c>
      <c r="AS1806" s="1" t="s">
        <v>52</v>
      </c>
      <c r="AT1806" s="9">
        <f t="shared" si="834"/>
        <v>43404</v>
      </c>
      <c r="AU1806" s="9">
        <f t="shared" si="835"/>
        <v>43374</v>
      </c>
      <c r="AV1806" s="9">
        <v>44798</v>
      </c>
      <c r="AW1806" s="11">
        <f t="shared" si="836"/>
        <v>3.8191780821917809</v>
      </c>
      <c r="AX1806">
        <v>25</v>
      </c>
      <c r="AY1806" s="12">
        <v>0.05</v>
      </c>
      <c r="AZ1806">
        <f t="shared" si="837"/>
        <v>3.7999999999999999E-2</v>
      </c>
      <c r="BA1806" s="13">
        <f t="shared" si="838"/>
        <v>9976171</v>
      </c>
      <c r="BB1806" s="17" t="s">
        <v>2189</v>
      </c>
      <c r="BC1806">
        <f>MATCH(BB1806,MONTHLY_INDEX!$A:$A,0)</f>
        <v>798</v>
      </c>
      <c r="BD1806">
        <f>MATCH(AU1806,MONTHLY_INDEX!$1:$1,0)</f>
        <v>82</v>
      </c>
      <c r="BE1806">
        <f>INDEX(MONTHLY_INDEX!$1:$1048576,Final!BC1806,Final!BD1806)</f>
        <v>96</v>
      </c>
      <c r="BF1806">
        <f>MATCH($BF$1,MONTHLY_INDEX!$1:$1,0)</f>
        <v>127</v>
      </c>
      <c r="BG1806">
        <f>INDEX(MONTHLY_INDEX!$1:$1048576,Final!BC1806,Final!BF1806)</f>
        <v>95.3</v>
      </c>
      <c r="BH1806" s="23">
        <f t="shared" si="830"/>
        <v>-7.2916666666666963E-3</v>
      </c>
      <c r="BI1806" s="14">
        <f t="shared" si="831"/>
        <v>9903428.0864583328</v>
      </c>
      <c r="BJ1806" s="14">
        <f t="shared" si="832"/>
        <v>1437272.3084818379</v>
      </c>
      <c r="BK1806" s="15">
        <f t="shared" si="839"/>
        <v>8466155.7779764943</v>
      </c>
      <c r="BL1806" s="52">
        <v>0</v>
      </c>
      <c r="BM1806" s="15">
        <f t="shared" si="833"/>
        <v>8466155.7779764943</v>
      </c>
    </row>
    <row r="1807" spans="1:65">
      <c r="A1807" s="8">
        <v>1805</v>
      </c>
      <c r="B1807" s="1" t="s">
        <v>44</v>
      </c>
      <c r="C1807" s="1">
        <v>1500</v>
      </c>
      <c r="D1807" s="1" t="s">
        <v>60</v>
      </c>
      <c r="E1807" s="1">
        <v>150000073</v>
      </c>
      <c r="F1807" s="1" t="s">
        <v>60</v>
      </c>
      <c r="G1807" s="1" t="s">
        <v>102</v>
      </c>
      <c r="H1807" s="1">
        <v>14</v>
      </c>
      <c r="I1807" s="1" t="s">
        <v>184</v>
      </c>
      <c r="J1807" s="1" t="s">
        <v>49</v>
      </c>
      <c r="K1807" s="1">
        <v>17406001</v>
      </c>
      <c r="L1807" s="1" t="s">
        <v>50</v>
      </c>
      <c r="M1807" s="1" t="s">
        <v>51</v>
      </c>
      <c r="N1807" s="1" t="s">
        <v>64</v>
      </c>
      <c r="O1807" s="1" t="s">
        <v>65</v>
      </c>
      <c r="P1807" s="1" t="s">
        <v>66</v>
      </c>
      <c r="Q1807" s="1" t="s">
        <v>67</v>
      </c>
      <c r="R1807" s="1" t="s">
        <v>87</v>
      </c>
      <c r="S1807" s="1" t="s">
        <v>88</v>
      </c>
      <c r="T1807" s="2">
        <v>43404</v>
      </c>
      <c r="U1807" s="2">
        <v>43404</v>
      </c>
      <c r="V1807" s="1" t="s">
        <v>52</v>
      </c>
      <c r="W1807" s="3">
        <v>1</v>
      </c>
      <c r="X1807" s="1" t="s">
        <v>53</v>
      </c>
      <c r="Y1807" s="4">
        <v>21103901</v>
      </c>
      <c r="Z1807" s="4">
        <v>-2602449</v>
      </c>
      <c r="AA1807" s="4">
        <v>0</v>
      </c>
      <c r="AB1807" s="4">
        <v>0</v>
      </c>
      <c r="AC1807" s="4">
        <v>0</v>
      </c>
      <c r="AD1807" s="4">
        <v>21103901</v>
      </c>
      <c r="AE1807" s="5">
        <v>1614</v>
      </c>
      <c r="AF1807" s="1" t="s">
        <v>70</v>
      </c>
      <c r="AG1807" s="1" t="s">
        <v>71</v>
      </c>
      <c r="AH1807" s="1" t="s">
        <v>89</v>
      </c>
      <c r="AI1807" s="1" t="s">
        <v>57</v>
      </c>
      <c r="AJ1807" s="5">
        <v>10950</v>
      </c>
      <c r="AK1807" s="4">
        <v>-219359</v>
      </c>
      <c r="AL1807" s="4">
        <v>0</v>
      </c>
      <c r="AM1807" s="4">
        <v>0</v>
      </c>
      <c r="AN1807" s="4">
        <v>0</v>
      </c>
      <c r="AO1807" s="4">
        <v>-2821808</v>
      </c>
      <c r="AP1807" s="4">
        <v>-2821808</v>
      </c>
      <c r="AQ1807" s="4">
        <v>0</v>
      </c>
      <c r="AR1807" s="4">
        <v>18282093</v>
      </c>
      <c r="AS1807" s="1" t="s">
        <v>52</v>
      </c>
      <c r="AT1807" s="9">
        <f t="shared" si="834"/>
        <v>43404</v>
      </c>
      <c r="AU1807" s="9">
        <f t="shared" si="835"/>
        <v>43374</v>
      </c>
      <c r="AV1807" s="9">
        <v>44798</v>
      </c>
      <c r="AW1807" s="11">
        <f t="shared" si="836"/>
        <v>3.8191780821917809</v>
      </c>
      <c r="AX1807">
        <v>25</v>
      </c>
      <c r="AY1807" s="12">
        <v>0.05</v>
      </c>
      <c r="AZ1807">
        <f t="shared" si="837"/>
        <v>3.7999999999999999E-2</v>
      </c>
      <c r="BA1807" s="13">
        <f t="shared" si="838"/>
        <v>21103901</v>
      </c>
      <c r="BB1807" s="17" t="s">
        <v>2189</v>
      </c>
      <c r="BC1807">
        <f>MATCH(BB1807,MONTHLY_INDEX!$A:$A,0)</f>
        <v>798</v>
      </c>
      <c r="BD1807">
        <f>MATCH(AU1807,MONTHLY_INDEX!$1:$1,0)</f>
        <v>82</v>
      </c>
      <c r="BE1807">
        <f>INDEX(MONTHLY_INDEX!$1:$1048576,Final!BC1807,Final!BD1807)</f>
        <v>96</v>
      </c>
      <c r="BF1807">
        <f>MATCH($BF$1,MONTHLY_INDEX!$1:$1,0)</f>
        <v>127</v>
      </c>
      <c r="BG1807">
        <f>INDEX(MONTHLY_INDEX!$1:$1048576,Final!BC1807,Final!BF1807)</f>
        <v>95.3</v>
      </c>
      <c r="BH1807" s="23">
        <f t="shared" si="830"/>
        <v>-7.2916666666666963E-3</v>
      </c>
      <c r="BI1807" s="14">
        <f t="shared" si="831"/>
        <v>20950018.388541665</v>
      </c>
      <c r="BJ1807" s="14">
        <f t="shared" si="832"/>
        <v>3040450.3399392576</v>
      </c>
      <c r="BK1807" s="15">
        <f t="shared" si="839"/>
        <v>17909568.048602406</v>
      </c>
      <c r="BL1807" s="52">
        <v>0</v>
      </c>
      <c r="BM1807" s="15">
        <f t="shared" si="833"/>
        <v>17909568.048602406</v>
      </c>
    </row>
    <row r="1808" spans="1:65">
      <c r="A1808" s="8">
        <v>1806</v>
      </c>
      <c r="B1808" s="1" t="s">
        <v>44</v>
      </c>
      <c r="C1808" s="1">
        <v>1500</v>
      </c>
      <c r="D1808" s="1" t="s">
        <v>60</v>
      </c>
      <c r="E1808" s="1">
        <v>150000073</v>
      </c>
      <c r="F1808" s="1" t="s">
        <v>60</v>
      </c>
      <c r="G1808" s="1" t="s">
        <v>103</v>
      </c>
      <c r="H1808" s="1">
        <v>15</v>
      </c>
      <c r="I1808" s="1" t="s">
        <v>184</v>
      </c>
      <c r="J1808" s="1" t="s">
        <v>49</v>
      </c>
      <c r="K1808" s="1">
        <v>17406001</v>
      </c>
      <c r="L1808" s="1" t="s">
        <v>50</v>
      </c>
      <c r="M1808" s="1" t="s">
        <v>51</v>
      </c>
      <c r="N1808" s="1" t="s">
        <v>64</v>
      </c>
      <c r="O1808" s="1" t="s">
        <v>65</v>
      </c>
      <c r="P1808" s="1" t="s">
        <v>66</v>
      </c>
      <c r="Q1808" s="1" t="s">
        <v>67</v>
      </c>
      <c r="R1808" s="1" t="s">
        <v>87</v>
      </c>
      <c r="S1808" s="1" t="s">
        <v>88</v>
      </c>
      <c r="T1808" s="2">
        <v>43404</v>
      </c>
      <c r="U1808" s="2">
        <v>43404</v>
      </c>
      <c r="V1808" s="1" t="s">
        <v>52</v>
      </c>
      <c r="W1808" s="3">
        <v>1</v>
      </c>
      <c r="X1808" s="1" t="s">
        <v>53</v>
      </c>
      <c r="Y1808" s="4">
        <v>580650</v>
      </c>
      <c r="Z1808" s="4">
        <v>-71602</v>
      </c>
      <c r="AA1808" s="4">
        <v>0</v>
      </c>
      <c r="AB1808" s="4">
        <v>0</v>
      </c>
      <c r="AC1808" s="4">
        <v>0</v>
      </c>
      <c r="AD1808" s="4">
        <v>580650</v>
      </c>
      <c r="AE1808" s="5">
        <v>1614</v>
      </c>
      <c r="AF1808" s="1" t="s">
        <v>70</v>
      </c>
      <c r="AG1808" s="1" t="s">
        <v>71</v>
      </c>
      <c r="AH1808" s="1" t="s">
        <v>89</v>
      </c>
      <c r="AI1808" s="1" t="s">
        <v>57</v>
      </c>
      <c r="AJ1808" s="5">
        <v>10950</v>
      </c>
      <c r="AK1808" s="4">
        <v>-6035</v>
      </c>
      <c r="AL1808" s="4">
        <v>0</v>
      </c>
      <c r="AM1808" s="4">
        <v>0</v>
      </c>
      <c r="AN1808" s="4">
        <v>0</v>
      </c>
      <c r="AO1808" s="4">
        <v>-77637</v>
      </c>
      <c r="AP1808" s="4">
        <v>-77637</v>
      </c>
      <c r="AQ1808" s="4">
        <v>0</v>
      </c>
      <c r="AR1808" s="4">
        <v>503013</v>
      </c>
      <c r="AS1808" s="1" t="s">
        <v>52</v>
      </c>
      <c r="AT1808" s="9">
        <f t="shared" si="834"/>
        <v>43404</v>
      </c>
      <c r="AU1808" s="9">
        <f t="shared" si="835"/>
        <v>43374</v>
      </c>
      <c r="AV1808" s="9">
        <v>44798</v>
      </c>
      <c r="AW1808" s="11">
        <f t="shared" si="836"/>
        <v>3.8191780821917809</v>
      </c>
      <c r="AX1808">
        <v>10</v>
      </c>
      <c r="AY1808" s="12">
        <v>0.05</v>
      </c>
      <c r="AZ1808">
        <f t="shared" si="837"/>
        <v>9.5000000000000001E-2</v>
      </c>
      <c r="BA1808" s="13">
        <f t="shared" si="838"/>
        <v>580650</v>
      </c>
      <c r="BB1808" s="17" t="s">
        <v>1941</v>
      </c>
      <c r="BC1808">
        <f>MATCH(BB1808,MONTHLY_INDEX!$A:$A,0)</f>
        <v>674</v>
      </c>
      <c r="BD1808">
        <f>MATCH(AU1808,MONTHLY_INDEX!$1:$1,0)</f>
        <v>82</v>
      </c>
      <c r="BE1808">
        <f>INDEX(MONTHLY_INDEX!$1:$1048576,Final!BC1808,Final!BD1808)</f>
        <v>105.9</v>
      </c>
      <c r="BF1808">
        <f>MATCH($BF$1,MONTHLY_INDEX!$1:$1,0)</f>
        <v>127</v>
      </c>
      <c r="BG1808">
        <f>INDEX(MONTHLY_INDEX!$1:$1048576,Final!BC1808,Final!BF1808)</f>
        <v>122.8</v>
      </c>
      <c r="BH1808" s="23">
        <f t="shared" si="830"/>
        <v>0.15958451369216234</v>
      </c>
      <c r="BI1808" s="14">
        <f t="shared" si="831"/>
        <v>673312.74787535402</v>
      </c>
      <c r="BJ1808" s="14">
        <f t="shared" si="832"/>
        <v>244292.62246885791</v>
      </c>
      <c r="BK1808" s="15">
        <f t="shared" si="839"/>
        <v>429020.12540649611</v>
      </c>
      <c r="BL1808" s="52">
        <v>0</v>
      </c>
      <c r="BM1808" s="15">
        <f t="shared" si="833"/>
        <v>429020.12540649611</v>
      </c>
    </row>
    <row r="1809" spans="1:65">
      <c r="A1809" s="8">
        <v>1807</v>
      </c>
      <c r="B1809" s="1" t="s">
        <v>44</v>
      </c>
      <c r="C1809" s="1">
        <v>1500</v>
      </c>
      <c r="D1809" s="1" t="s">
        <v>60</v>
      </c>
      <c r="E1809" s="1">
        <v>150000073</v>
      </c>
      <c r="F1809" s="1" t="s">
        <v>60</v>
      </c>
      <c r="G1809" s="1" t="s">
        <v>104</v>
      </c>
      <c r="H1809" s="1">
        <v>16</v>
      </c>
      <c r="I1809" s="1" t="s">
        <v>184</v>
      </c>
      <c r="J1809" s="1" t="s">
        <v>49</v>
      </c>
      <c r="K1809" s="1">
        <v>17406001</v>
      </c>
      <c r="L1809" s="1" t="s">
        <v>50</v>
      </c>
      <c r="M1809" s="1" t="s">
        <v>51</v>
      </c>
      <c r="N1809" s="1" t="s">
        <v>64</v>
      </c>
      <c r="O1809" s="1" t="s">
        <v>65</v>
      </c>
      <c r="P1809" s="1" t="s">
        <v>66</v>
      </c>
      <c r="Q1809" s="1" t="s">
        <v>67</v>
      </c>
      <c r="R1809" s="1" t="s">
        <v>87</v>
      </c>
      <c r="S1809" s="1" t="s">
        <v>88</v>
      </c>
      <c r="T1809" s="2">
        <v>43404</v>
      </c>
      <c r="U1809" s="2">
        <v>43404</v>
      </c>
      <c r="V1809" s="1" t="s">
        <v>52</v>
      </c>
      <c r="W1809" s="3">
        <v>1</v>
      </c>
      <c r="X1809" s="1" t="s">
        <v>53</v>
      </c>
      <c r="Y1809" s="4">
        <v>175035</v>
      </c>
      <c r="Z1809" s="4">
        <v>-21583</v>
      </c>
      <c r="AA1809" s="4">
        <v>0</v>
      </c>
      <c r="AB1809" s="4">
        <v>0</v>
      </c>
      <c r="AC1809" s="4">
        <v>0</v>
      </c>
      <c r="AD1809" s="4">
        <v>175035</v>
      </c>
      <c r="AE1809" s="5">
        <v>1614</v>
      </c>
      <c r="AF1809" s="1" t="s">
        <v>70</v>
      </c>
      <c r="AG1809" s="1" t="s">
        <v>71</v>
      </c>
      <c r="AH1809" s="1" t="s">
        <v>89</v>
      </c>
      <c r="AI1809" s="1" t="s">
        <v>57</v>
      </c>
      <c r="AJ1809" s="5">
        <v>10950</v>
      </c>
      <c r="AK1809" s="4">
        <v>-1819</v>
      </c>
      <c r="AL1809" s="4">
        <v>0</v>
      </c>
      <c r="AM1809" s="4">
        <v>0</v>
      </c>
      <c r="AN1809" s="4">
        <v>0</v>
      </c>
      <c r="AO1809" s="4">
        <v>-23402</v>
      </c>
      <c r="AP1809" s="4">
        <v>-23402</v>
      </c>
      <c r="AQ1809" s="4">
        <v>0</v>
      </c>
      <c r="AR1809" s="4">
        <v>151633</v>
      </c>
      <c r="AS1809" s="1" t="s">
        <v>52</v>
      </c>
      <c r="AT1809" s="9">
        <f t="shared" si="834"/>
        <v>43404</v>
      </c>
      <c r="AU1809" s="9">
        <f t="shared" si="835"/>
        <v>43374</v>
      </c>
      <c r="AV1809" s="9">
        <v>44798</v>
      </c>
      <c r="AW1809" s="11">
        <f t="shared" si="836"/>
        <v>3.8191780821917809</v>
      </c>
      <c r="AX1809">
        <v>10</v>
      </c>
      <c r="AY1809" s="12">
        <v>0.05</v>
      </c>
      <c r="AZ1809">
        <f t="shared" si="837"/>
        <v>9.5000000000000001E-2</v>
      </c>
      <c r="BA1809" s="13">
        <f t="shared" si="838"/>
        <v>175035</v>
      </c>
      <c r="BB1809" s="17" t="s">
        <v>1877</v>
      </c>
      <c r="BC1809">
        <f>MATCH(BB1809,MONTHLY_INDEX!$A:$A,0)</f>
        <v>642</v>
      </c>
      <c r="BD1809">
        <f>MATCH(AU1809,MONTHLY_INDEX!$1:$1,0)</f>
        <v>82</v>
      </c>
      <c r="BE1809">
        <f>INDEX(MONTHLY_INDEX!$1:$1048576,Final!BC1809,Final!BD1809)</f>
        <v>79.099999999999994</v>
      </c>
      <c r="BF1809">
        <f>MATCH($BF$1,MONTHLY_INDEX!$1:$1,0)</f>
        <v>127</v>
      </c>
      <c r="BG1809">
        <f>INDEX(MONTHLY_INDEX!$1:$1048576,Final!BC1809,Final!BF1809)</f>
        <v>94</v>
      </c>
      <c r="BH1809" s="23">
        <f t="shared" si="830"/>
        <v>0.18836915297092297</v>
      </c>
      <c r="BI1809" s="14">
        <f t="shared" si="831"/>
        <v>208006.19469026552</v>
      </c>
      <c r="BJ1809" s="14">
        <f t="shared" si="832"/>
        <v>75469.206473511964</v>
      </c>
      <c r="BK1809" s="15">
        <f t="shared" si="839"/>
        <v>132536.98821675355</v>
      </c>
      <c r="BL1809" s="52">
        <v>0</v>
      </c>
      <c r="BM1809" s="15">
        <f t="shared" si="833"/>
        <v>132536.98821675355</v>
      </c>
    </row>
    <row r="1810" spans="1:65">
      <c r="A1810" s="8">
        <v>1808</v>
      </c>
      <c r="B1810" s="1" t="s">
        <v>44</v>
      </c>
      <c r="C1810" s="1">
        <v>1500</v>
      </c>
      <c r="D1810" s="1" t="s">
        <v>60</v>
      </c>
      <c r="E1810" s="1">
        <v>150000073</v>
      </c>
      <c r="F1810" s="1" t="s">
        <v>60</v>
      </c>
      <c r="G1810" s="1" t="s">
        <v>105</v>
      </c>
      <c r="H1810" s="1">
        <v>17</v>
      </c>
      <c r="I1810" s="1" t="s">
        <v>184</v>
      </c>
      <c r="J1810" s="1" t="s">
        <v>49</v>
      </c>
      <c r="K1810" s="1">
        <v>17406001</v>
      </c>
      <c r="L1810" s="1" t="s">
        <v>50</v>
      </c>
      <c r="M1810" s="1" t="s">
        <v>51</v>
      </c>
      <c r="N1810" s="1" t="s">
        <v>64</v>
      </c>
      <c r="O1810" s="1" t="s">
        <v>65</v>
      </c>
      <c r="P1810" s="1" t="s">
        <v>66</v>
      </c>
      <c r="Q1810" s="1" t="s">
        <v>67</v>
      </c>
      <c r="R1810" s="1" t="s">
        <v>87</v>
      </c>
      <c r="S1810" s="1" t="s">
        <v>88</v>
      </c>
      <c r="T1810" s="2">
        <v>43404</v>
      </c>
      <c r="U1810" s="2">
        <v>43404</v>
      </c>
      <c r="V1810" s="1" t="s">
        <v>52</v>
      </c>
      <c r="W1810" s="3">
        <v>1</v>
      </c>
      <c r="X1810" s="1" t="s">
        <v>53</v>
      </c>
      <c r="Y1810" s="4">
        <v>132796</v>
      </c>
      <c r="Z1810" s="4">
        <v>-16375</v>
      </c>
      <c r="AA1810" s="4">
        <v>0</v>
      </c>
      <c r="AB1810" s="4">
        <v>0</v>
      </c>
      <c r="AC1810" s="4">
        <v>0</v>
      </c>
      <c r="AD1810" s="4">
        <v>132796</v>
      </c>
      <c r="AE1810" s="5">
        <v>1614</v>
      </c>
      <c r="AF1810" s="1" t="s">
        <v>70</v>
      </c>
      <c r="AG1810" s="1" t="s">
        <v>71</v>
      </c>
      <c r="AH1810" s="1" t="s">
        <v>89</v>
      </c>
      <c r="AI1810" s="1" t="s">
        <v>57</v>
      </c>
      <c r="AJ1810" s="5">
        <v>10950</v>
      </c>
      <c r="AK1810" s="4">
        <v>-1380</v>
      </c>
      <c r="AL1810" s="4">
        <v>0</v>
      </c>
      <c r="AM1810" s="4">
        <v>0</v>
      </c>
      <c r="AN1810" s="4">
        <v>0</v>
      </c>
      <c r="AO1810" s="4">
        <v>-17755</v>
      </c>
      <c r="AP1810" s="4">
        <v>-17755</v>
      </c>
      <c r="AQ1810" s="4">
        <v>0</v>
      </c>
      <c r="AR1810" s="4">
        <v>115041</v>
      </c>
      <c r="AS1810" s="1" t="s">
        <v>52</v>
      </c>
      <c r="AT1810" s="9">
        <f t="shared" si="834"/>
        <v>43404</v>
      </c>
      <c r="AU1810" s="9">
        <f t="shared" si="835"/>
        <v>43374</v>
      </c>
      <c r="AV1810" s="9">
        <v>44798</v>
      </c>
      <c r="AW1810" s="11">
        <f t="shared" si="836"/>
        <v>3.8191780821917809</v>
      </c>
      <c r="AX1810">
        <v>10</v>
      </c>
      <c r="AY1810" s="12">
        <v>0.05</v>
      </c>
      <c r="AZ1810">
        <f t="shared" si="837"/>
        <v>9.5000000000000001E-2</v>
      </c>
      <c r="BA1810" s="13">
        <f t="shared" si="838"/>
        <v>132796</v>
      </c>
      <c r="BB1810" s="17" t="s">
        <v>2189</v>
      </c>
      <c r="BC1810">
        <f>MATCH(BB1810,MONTHLY_INDEX!$A:$A,0)</f>
        <v>798</v>
      </c>
      <c r="BD1810">
        <f>MATCH(AU1810,MONTHLY_INDEX!$1:$1,0)</f>
        <v>82</v>
      </c>
      <c r="BE1810">
        <f>INDEX(MONTHLY_INDEX!$1:$1048576,Final!BC1810,Final!BD1810)</f>
        <v>96</v>
      </c>
      <c r="BF1810">
        <f>MATCH($BF$1,MONTHLY_INDEX!$1:$1,0)</f>
        <v>127</v>
      </c>
      <c r="BG1810">
        <f>INDEX(MONTHLY_INDEX!$1:$1048576,Final!BC1810,Final!BF1810)</f>
        <v>95.3</v>
      </c>
      <c r="BH1810" s="23">
        <f t="shared" si="830"/>
        <v>-7.2916666666666963E-3</v>
      </c>
      <c r="BI1810" s="14">
        <f t="shared" si="831"/>
        <v>131827.69583333333</v>
      </c>
      <c r="BJ1810" s="14">
        <f t="shared" si="832"/>
        <v>47829.977422488584</v>
      </c>
      <c r="BK1810" s="15">
        <f t="shared" si="839"/>
        <v>83997.71841084474</v>
      </c>
      <c r="BL1810" s="52">
        <v>0</v>
      </c>
      <c r="BM1810" s="15">
        <f t="shared" si="833"/>
        <v>83997.71841084474</v>
      </c>
    </row>
    <row r="1811" spans="1:65">
      <c r="A1811" s="8">
        <v>1809</v>
      </c>
      <c r="B1811" s="1" t="s">
        <v>44</v>
      </c>
      <c r="C1811" s="1">
        <v>1500</v>
      </c>
      <c r="D1811" s="1" t="s">
        <v>60</v>
      </c>
      <c r="E1811" s="1">
        <v>150000073</v>
      </c>
      <c r="F1811" s="1" t="s">
        <v>60</v>
      </c>
      <c r="G1811" s="1" t="s">
        <v>106</v>
      </c>
      <c r="H1811" s="1">
        <v>18</v>
      </c>
      <c r="I1811" s="1" t="s">
        <v>184</v>
      </c>
      <c r="J1811" s="1" t="s">
        <v>49</v>
      </c>
      <c r="K1811" s="1">
        <v>17406001</v>
      </c>
      <c r="L1811" s="1" t="s">
        <v>50</v>
      </c>
      <c r="M1811" s="1" t="s">
        <v>51</v>
      </c>
      <c r="N1811" s="1" t="s">
        <v>64</v>
      </c>
      <c r="O1811" s="1" t="s">
        <v>65</v>
      </c>
      <c r="P1811" s="1" t="s">
        <v>66</v>
      </c>
      <c r="Q1811" s="1" t="s">
        <v>67</v>
      </c>
      <c r="R1811" s="1" t="s">
        <v>87</v>
      </c>
      <c r="S1811" s="1" t="s">
        <v>88</v>
      </c>
      <c r="T1811" s="2">
        <v>43404</v>
      </c>
      <c r="U1811" s="2">
        <v>43404</v>
      </c>
      <c r="V1811" s="1" t="s">
        <v>52</v>
      </c>
      <c r="W1811" s="3">
        <v>1</v>
      </c>
      <c r="X1811" s="1" t="s">
        <v>53</v>
      </c>
      <c r="Y1811" s="4">
        <v>469552</v>
      </c>
      <c r="Z1811" s="4">
        <v>-57903</v>
      </c>
      <c r="AA1811" s="4">
        <v>0</v>
      </c>
      <c r="AB1811" s="4">
        <v>0</v>
      </c>
      <c r="AC1811" s="4">
        <v>0</v>
      </c>
      <c r="AD1811" s="4">
        <v>469552</v>
      </c>
      <c r="AE1811" s="5">
        <v>1614</v>
      </c>
      <c r="AF1811" s="1" t="s">
        <v>70</v>
      </c>
      <c r="AG1811" s="1" t="s">
        <v>71</v>
      </c>
      <c r="AH1811" s="1" t="s">
        <v>89</v>
      </c>
      <c r="AI1811" s="1" t="s">
        <v>57</v>
      </c>
      <c r="AJ1811" s="5">
        <v>10950</v>
      </c>
      <c r="AK1811" s="4">
        <v>-4881</v>
      </c>
      <c r="AL1811" s="4">
        <v>0</v>
      </c>
      <c r="AM1811" s="4">
        <v>0</v>
      </c>
      <c r="AN1811" s="4">
        <v>0</v>
      </c>
      <c r="AO1811" s="4">
        <v>-62784</v>
      </c>
      <c r="AP1811" s="4">
        <v>-62784</v>
      </c>
      <c r="AQ1811" s="4">
        <v>0</v>
      </c>
      <c r="AR1811" s="4">
        <v>406768</v>
      </c>
      <c r="AS1811" s="1" t="s">
        <v>52</v>
      </c>
      <c r="AT1811" s="9">
        <f t="shared" si="834"/>
        <v>43404</v>
      </c>
      <c r="AU1811" s="9">
        <f t="shared" si="835"/>
        <v>43374</v>
      </c>
      <c r="AV1811" s="9">
        <v>44798</v>
      </c>
      <c r="AW1811" s="11">
        <f t="shared" si="836"/>
        <v>3.8191780821917809</v>
      </c>
      <c r="AX1811">
        <v>10</v>
      </c>
      <c r="AY1811" s="12">
        <v>0.05</v>
      </c>
      <c r="AZ1811">
        <f t="shared" si="837"/>
        <v>9.5000000000000001E-2</v>
      </c>
      <c r="BA1811" s="13">
        <f t="shared" si="838"/>
        <v>469552</v>
      </c>
      <c r="BB1811" s="17" t="s">
        <v>1871</v>
      </c>
      <c r="BC1811">
        <f>MATCH(BB1811,MONTHLY_INDEX!$A:$A,0)</f>
        <v>639</v>
      </c>
      <c r="BD1811">
        <f>MATCH(AU1811,MONTHLY_INDEX!$1:$1,0)</f>
        <v>82</v>
      </c>
      <c r="BE1811">
        <f>INDEX(MONTHLY_INDEX!$1:$1048576,Final!BC1811,Final!BD1811)</f>
        <v>113.1</v>
      </c>
      <c r="BF1811">
        <f>MATCH($BF$1,MONTHLY_INDEX!$1:$1,0)</f>
        <v>127</v>
      </c>
      <c r="BG1811">
        <f>INDEX(MONTHLY_INDEX!$1:$1048576,Final!BC1811,Final!BF1811)</f>
        <v>116.2</v>
      </c>
      <c r="BH1811" s="23">
        <f t="shared" si="830"/>
        <v>2.740937223695852E-2</v>
      </c>
      <c r="BI1811" s="14">
        <f t="shared" si="831"/>
        <v>482422.1255526084</v>
      </c>
      <c r="BJ1811" s="14">
        <f t="shared" si="832"/>
        <v>175033.32078611487</v>
      </c>
      <c r="BK1811" s="15">
        <f t="shared" si="839"/>
        <v>307388.8047664935</v>
      </c>
      <c r="BL1811" s="52">
        <v>0</v>
      </c>
      <c r="BM1811" s="15">
        <f t="shared" si="833"/>
        <v>307388.8047664935</v>
      </c>
    </row>
    <row r="1812" spans="1:65">
      <c r="A1812" s="8">
        <v>1810</v>
      </c>
      <c r="B1812" s="1" t="s">
        <v>44</v>
      </c>
      <c r="C1812" s="1">
        <v>1500</v>
      </c>
      <c r="D1812" s="1" t="s">
        <v>60</v>
      </c>
      <c r="E1812" s="1">
        <v>150000073</v>
      </c>
      <c r="F1812" s="1" t="s">
        <v>60</v>
      </c>
      <c r="G1812" s="1" t="s">
        <v>107</v>
      </c>
      <c r="H1812" s="1">
        <v>19</v>
      </c>
      <c r="I1812" s="1" t="s">
        <v>184</v>
      </c>
      <c r="J1812" s="1" t="s">
        <v>49</v>
      </c>
      <c r="K1812" s="1">
        <v>17406001</v>
      </c>
      <c r="L1812" s="1" t="s">
        <v>50</v>
      </c>
      <c r="M1812" s="1" t="s">
        <v>51</v>
      </c>
      <c r="N1812" s="1" t="s">
        <v>64</v>
      </c>
      <c r="O1812" s="1" t="s">
        <v>65</v>
      </c>
      <c r="P1812" s="1" t="s">
        <v>66</v>
      </c>
      <c r="Q1812" s="1" t="s">
        <v>67</v>
      </c>
      <c r="R1812" s="1" t="s">
        <v>87</v>
      </c>
      <c r="S1812" s="1" t="s">
        <v>88</v>
      </c>
      <c r="T1812" s="2">
        <v>43404</v>
      </c>
      <c r="U1812" s="2">
        <v>43404</v>
      </c>
      <c r="V1812" s="1" t="s">
        <v>52</v>
      </c>
      <c r="W1812" s="3">
        <v>1</v>
      </c>
      <c r="X1812" s="1" t="s">
        <v>53</v>
      </c>
      <c r="Y1812" s="4">
        <v>6861326</v>
      </c>
      <c r="Z1812" s="4">
        <v>-846111</v>
      </c>
      <c r="AA1812" s="4">
        <v>0</v>
      </c>
      <c r="AB1812" s="4">
        <v>0</v>
      </c>
      <c r="AC1812" s="4">
        <v>0</v>
      </c>
      <c r="AD1812" s="4">
        <v>6861326</v>
      </c>
      <c r="AE1812" s="5">
        <v>1614</v>
      </c>
      <c r="AF1812" s="1" t="s">
        <v>70</v>
      </c>
      <c r="AG1812" s="1" t="s">
        <v>71</v>
      </c>
      <c r="AH1812" s="1" t="s">
        <v>89</v>
      </c>
      <c r="AI1812" s="1" t="s">
        <v>57</v>
      </c>
      <c r="AJ1812" s="5">
        <v>10950</v>
      </c>
      <c r="AK1812" s="4">
        <v>-71318</v>
      </c>
      <c r="AL1812" s="4">
        <v>0</v>
      </c>
      <c r="AM1812" s="4">
        <v>0</v>
      </c>
      <c r="AN1812" s="4">
        <v>0</v>
      </c>
      <c r="AO1812" s="4">
        <v>-917429</v>
      </c>
      <c r="AP1812" s="4">
        <v>-917429</v>
      </c>
      <c r="AQ1812" s="4">
        <v>0</v>
      </c>
      <c r="AR1812" s="4">
        <v>5943897</v>
      </c>
      <c r="AS1812" s="1" t="s">
        <v>52</v>
      </c>
      <c r="AT1812" s="9">
        <f t="shared" si="834"/>
        <v>43404</v>
      </c>
      <c r="AU1812" s="9">
        <f t="shared" si="835"/>
        <v>43374</v>
      </c>
      <c r="AV1812" s="9">
        <v>44798</v>
      </c>
      <c r="AW1812" s="11">
        <f t="shared" si="836"/>
        <v>3.8191780821917809</v>
      </c>
      <c r="AX1812">
        <v>10</v>
      </c>
      <c r="AY1812" s="12">
        <v>0.05</v>
      </c>
      <c r="AZ1812">
        <f t="shared" si="837"/>
        <v>9.5000000000000001E-2</v>
      </c>
      <c r="BA1812" s="13">
        <f t="shared" si="838"/>
        <v>6861326</v>
      </c>
      <c r="BI1812" s="14">
        <f t="shared" ref="BI1812:BI1814" si="840">AR1812</f>
        <v>5943897</v>
      </c>
      <c r="BJ1812" s="14">
        <v>0</v>
      </c>
      <c r="BK1812" s="14">
        <f t="shared" ref="BK1812:BK1814" si="841">AR1812</f>
        <v>5943897</v>
      </c>
      <c r="BL1812" s="52">
        <v>0</v>
      </c>
      <c r="BM1812" s="15">
        <f t="shared" ref="BM1812:BM1814" si="842">AR1812</f>
        <v>5943897</v>
      </c>
    </row>
    <row r="1813" spans="1:65">
      <c r="A1813" s="8">
        <v>1811</v>
      </c>
      <c r="B1813" s="1" t="s">
        <v>44</v>
      </c>
      <c r="C1813" s="1">
        <v>1500</v>
      </c>
      <c r="D1813" s="1" t="s">
        <v>60</v>
      </c>
      <c r="E1813" s="1">
        <v>150000073</v>
      </c>
      <c r="F1813" s="1" t="s">
        <v>60</v>
      </c>
      <c r="G1813" s="1" t="s">
        <v>108</v>
      </c>
      <c r="H1813" s="1">
        <v>20</v>
      </c>
      <c r="I1813" s="1" t="s">
        <v>184</v>
      </c>
      <c r="J1813" s="1" t="s">
        <v>49</v>
      </c>
      <c r="K1813" s="1">
        <v>17406001</v>
      </c>
      <c r="L1813" s="1" t="s">
        <v>50</v>
      </c>
      <c r="M1813" s="1" t="s">
        <v>51</v>
      </c>
      <c r="N1813" s="1" t="s">
        <v>64</v>
      </c>
      <c r="O1813" s="1" t="s">
        <v>65</v>
      </c>
      <c r="P1813" s="1" t="s">
        <v>66</v>
      </c>
      <c r="Q1813" s="1" t="s">
        <v>67</v>
      </c>
      <c r="R1813" s="1" t="s">
        <v>87</v>
      </c>
      <c r="S1813" s="1" t="s">
        <v>88</v>
      </c>
      <c r="T1813" s="2">
        <v>43404</v>
      </c>
      <c r="U1813" s="2">
        <v>43404</v>
      </c>
      <c r="V1813" s="1" t="s">
        <v>52</v>
      </c>
      <c r="W1813" s="3">
        <v>1</v>
      </c>
      <c r="X1813" s="1" t="s">
        <v>53</v>
      </c>
      <c r="Y1813" s="4">
        <v>5552065</v>
      </c>
      <c r="Z1813" s="4">
        <v>-684659</v>
      </c>
      <c r="AA1813" s="4">
        <v>0</v>
      </c>
      <c r="AB1813" s="4">
        <v>0</v>
      </c>
      <c r="AC1813" s="4">
        <v>0</v>
      </c>
      <c r="AD1813" s="4">
        <v>5552065</v>
      </c>
      <c r="AE1813" s="5">
        <v>1614</v>
      </c>
      <c r="AF1813" s="1" t="s">
        <v>70</v>
      </c>
      <c r="AG1813" s="1" t="s">
        <v>71</v>
      </c>
      <c r="AH1813" s="1" t="s">
        <v>89</v>
      </c>
      <c r="AI1813" s="1" t="s">
        <v>57</v>
      </c>
      <c r="AJ1813" s="5">
        <v>10950</v>
      </c>
      <c r="AK1813" s="4">
        <v>-57710</v>
      </c>
      <c r="AL1813" s="4">
        <v>0</v>
      </c>
      <c r="AM1813" s="4">
        <v>0</v>
      </c>
      <c r="AN1813" s="4">
        <v>0</v>
      </c>
      <c r="AO1813" s="4">
        <v>-742369</v>
      </c>
      <c r="AP1813" s="4">
        <v>-742369</v>
      </c>
      <c r="AQ1813" s="4">
        <v>0</v>
      </c>
      <c r="AR1813" s="4">
        <v>4809696</v>
      </c>
      <c r="AS1813" s="1" t="s">
        <v>52</v>
      </c>
      <c r="AT1813" s="9">
        <f t="shared" si="834"/>
        <v>43404</v>
      </c>
      <c r="AU1813" s="9">
        <f t="shared" si="835"/>
        <v>43374</v>
      </c>
      <c r="AV1813" s="9">
        <v>44798</v>
      </c>
      <c r="AW1813" s="11">
        <f t="shared" si="836"/>
        <v>3.8191780821917809</v>
      </c>
      <c r="AX1813">
        <v>10</v>
      </c>
      <c r="AY1813" s="12">
        <v>0.05</v>
      </c>
      <c r="AZ1813">
        <f t="shared" si="837"/>
        <v>9.5000000000000001E-2</v>
      </c>
      <c r="BA1813" s="13">
        <f t="shared" si="838"/>
        <v>5552065</v>
      </c>
      <c r="BI1813" s="14">
        <f t="shared" si="840"/>
        <v>4809696</v>
      </c>
      <c r="BJ1813" s="14">
        <v>0</v>
      </c>
      <c r="BK1813" s="14">
        <f t="shared" si="841"/>
        <v>4809696</v>
      </c>
      <c r="BL1813" s="52">
        <v>0</v>
      </c>
      <c r="BM1813" s="15">
        <f t="shared" si="842"/>
        <v>4809696</v>
      </c>
    </row>
    <row r="1814" spans="1:65">
      <c r="A1814" s="8">
        <v>1812</v>
      </c>
      <c r="B1814" s="1" t="s">
        <v>44</v>
      </c>
      <c r="C1814" s="1">
        <v>1500</v>
      </c>
      <c r="D1814" s="1" t="s">
        <v>60</v>
      </c>
      <c r="E1814" s="1">
        <v>150000073</v>
      </c>
      <c r="F1814" s="1" t="s">
        <v>60</v>
      </c>
      <c r="G1814" s="1" t="s">
        <v>109</v>
      </c>
      <c r="H1814" s="1">
        <v>21</v>
      </c>
      <c r="I1814" s="1" t="s">
        <v>184</v>
      </c>
      <c r="J1814" s="1" t="s">
        <v>49</v>
      </c>
      <c r="K1814" s="1">
        <v>17406001</v>
      </c>
      <c r="L1814" s="1" t="s">
        <v>50</v>
      </c>
      <c r="M1814" s="1" t="s">
        <v>51</v>
      </c>
      <c r="N1814" s="1" t="s">
        <v>64</v>
      </c>
      <c r="O1814" s="1" t="s">
        <v>65</v>
      </c>
      <c r="P1814" s="1" t="s">
        <v>66</v>
      </c>
      <c r="Q1814" s="1" t="s">
        <v>67</v>
      </c>
      <c r="R1814" s="1" t="s">
        <v>87</v>
      </c>
      <c r="S1814" s="1" t="s">
        <v>88</v>
      </c>
      <c r="T1814" s="2">
        <v>43404</v>
      </c>
      <c r="U1814" s="2">
        <v>43404</v>
      </c>
      <c r="V1814" s="1" t="s">
        <v>52</v>
      </c>
      <c r="W1814" s="3">
        <v>1</v>
      </c>
      <c r="X1814" s="1" t="s">
        <v>53</v>
      </c>
      <c r="Y1814" s="4">
        <v>1950695</v>
      </c>
      <c r="Z1814" s="4">
        <v>-241362</v>
      </c>
      <c r="AA1814" s="4">
        <v>0</v>
      </c>
      <c r="AB1814" s="4">
        <v>0</v>
      </c>
      <c r="AC1814" s="4">
        <v>0</v>
      </c>
      <c r="AD1814" s="4">
        <v>1950695</v>
      </c>
      <c r="AE1814" s="5">
        <v>1614</v>
      </c>
      <c r="AF1814" s="1" t="s">
        <v>70</v>
      </c>
      <c r="AG1814" s="1" t="s">
        <v>71</v>
      </c>
      <c r="AH1814" s="1" t="s">
        <v>89</v>
      </c>
      <c r="AI1814" s="1" t="s">
        <v>57</v>
      </c>
      <c r="AJ1814" s="5">
        <v>10950</v>
      </c>
      <c r="AK1814" s="4">
        <v>-20266</v>
      </c>
      <c r="AL1814" s="4">
        <v>0</v>
      </c>
      <c r="AM1814" s="4">
        <v>0</v>
      </c>
      <c r="AN1814" s="4">
        <v>0</v>
      </c>
      <c r="AO1814" s="4">
        <v>-261628</v>
      </c>
      <c r="AP1814" s="4">
        <v>-261628</v>
      </c>
      <c r="AQ1814" s="4">
        <v>0</v>
      </c>
      <c r="AR1814" s="4">
        <v>1689067</v>
      </c>
      <c r="AS1814" s="1" t="s">
        <v>52</v>
      </c>
      <c r="AT1814" s="9">
        <f t="shared" si="834"/>
        <v>43404</v>
      </c>
      <c r="AU1814" s="9">
        <f t="shared" si="835"/>
        <v>43374</v>
      </c>
      <c r="AV1814" s="9">
        <v>44798</v>
      </c>
      <c r="AW1814" s="11">
        <f t="shared" si="836"/>
        <v>3.8191780821917809</v>
      </c>
      <c r="AX1814">
        <v>10</v>
      </c>
      <c r="AY1814" s="12">
        <v>0.05</v>
      </c>
      <c r="AZ1814">
        <f t="shared" si="837"/>
        <v>9.5000000000000001E-2</v>
      </c>
      <c r="BA1814" s="13">
        <f t="shared" si="838"/>
        <v>1950695</v>
      </c>
      <c r="BI1814" s="14">
        <f t="shared" si="840"/>
        <v>1689067</v>
      </c>
      <c r="BJ1814" s="14">
        <v>0</v>
      </c>
      <c r="BK1814" s="14">
        <f t="shared" si="841"/>
        <v>1689067</v>
      </c>
      <c r="BL1814" s="52">
        <v>0</v>
      </c>
      <c r="BM1814" s="15">
        <f t="shared" si="842"/>
        <v>1689067</v>
      </c>
    </row>
    <row r="1815" spans="1:65">
      <c r="A1815" s="8">
        <v>1813</v>
      </c>
      <c r="B1815" s="1" t="s">
        <v>44</v>
      </c>
      <c r="C1815" s="1">
        <v>1500</v>
      </c>
      <c r="D1815" s="1" t="s">
        <v>60</v>
      </c>
      <c r="E1815" s="1">
        <v>150000073</v>
      </c>
      <c r="F1815" s="1" t="s">
        <v>60</v>
      </c>
      <c r="G1815" s="1" t="s">
        <v>110</v>
      </c>
      <c r="H1815" s="1">
        <v>22</v>
      </c>
      <c r="I1815" s="1" t="s">
        <v>184</v>
      </c>
      <c r="J1815" s="1" t="s">
        <v>49</v>
      </c>
      <c r="K1815" s="1">
        <v>17406001</v>
      </c>
      <c r="L1815" s="1" t="s">
        <v>50</v>
      </c>
      <c r="M1815" s="1" t="s">
        <v>51</v>
      </c>
      <c r="N1815" s="1" t="s">
        <v>64</v>
      </c>
      <c r="O1815" s="1" t="s">
        <v>65</v>
      </c>
      <c r="P1815" s="1" t="s">
        <v>66</v>
      </c>
      <c r="Q1815" s="1" t="s">
        <v>67</v>
      </c>
      <c r="R1815" s="1" t="s">
        <v>87</v>
      </c>
      <c r="S1815" s="1" t="s">
        <v>88</v>
      </c>
      <c r="T1815" s="2">
        <v>43404</v>
      </c>
      <c r="U1815" s="2">
        <v>43404</v>
      </c>
      <c r="V1815" s="1" t="s">
        <v>52</v>
      </c>
      <c r="W1815" s="3">
        <v>1</v>
      </c>
      <c r="X1815" s="1" t="s">
        <v>53</v>
      </c>
      <c r="Y1815" s="4">
        <v>16789210</v>
      </c>
      <c r="Z1815" s="4">
        <v>-2070378</v>
      </c>
      <c r="AA1815" s="4">
        <v>0</v>
      </c>
      <c r="AB1815" s="4">
        <v>0</v>
      </c>
      <c r="AC1815" s="4">
        <v>0</v>
      </c>
      <c r="AD1815" s="4">
        <v>16789210</v>
      </c>
      <c r="AE1815" s="5">
        <v>1614</v>
      </c>
      <c r="AF1815" s="1" t="s">
        <v>70</v>
      </c>
      <c r="AG1815" s="1" t="s">
        <v>71</v>
      </c>
      <c r="AH1815" s="1" t="s">
        <v>89</v>
      </c>
      <c r="AI1815" s="1" t="s">
        <v>57</v>
      </c>
      <c r="AJ1815" s="5">
        <v>10950</v>
      </c>
      <c r="AK1815" s="4">
        <v>-174511</v>
      </c>
      <c r="AL1815" s="4">
        <v>0</v>
      </c>
      <c r="AM1815" s="4">
        <v>0</v>
      </c>
      <c r="AN1815" s="4">
        <v>0</v>
      </c>
      <c r="AO1815" s="4">
        <v>-2244889</v>
      </c>
      <c r="AP1815" s="4">
        <v>-2244889</v>
      </c>
      <c r="AQ1815" s="4">
        <v>0</v>
      </c>
      <c r="AR1815" s="4">
        <v>14544321</v>
      </c>
      <c r="AS1815" s="1" t="s">
        <v>52</v>
      </c>
      <c r="AT1815" s="9">
        <f t="shared" si="834"/>
        <v>43404</v>
      </c>
      <c r="AU1815" s="9">
        <f t="shared" si="835"/>
        <v>43374</v>
      </c>
      <c r="AV1815" s="9">
        <v>44798</v>
      </c>
      <c r="AW1815" s="11">
        <f t="shared" si="836"/>
        <v>3.8191780821917809</v>
      </c>
      <c r="AX1815">
        <v>25</v>
      </c>
      <c r="AY1815" s="12">
        <v>0.05</v>
      </c>
      <c r="AZ1815">
        <f t="shared" si="837"/>
        <v>3.7999999999999999E-2</v>
      </c>
      <c r="BA1815" s="13">
        <f t="shared" si="838"/>
        <v>16789210</v>
      </c>
      <c r="BB1815" s="17" t="s">
        <v>2189</v>
      </c>
      <c r="BC1815">
        <f>MATCH(BB1815,MONTHLY_INDEX!$A:$A,0)</f>
        <v>798</v>
      </c>
      <c r="BD1815">
        <f>MATCH(AU1815,MONTHLY_INDEX!$1:$1,0)</f>
        <v>82</v>
      </c>
      <c r="BE1815">
        <f>INDEX(MONTHLY_INDEX!$1:$1048576,Final!BC1815,Final!BD1815)</f>
        <v>96</v>
      </c>
      <c r="BF1815">
        <f>MATCH($BF$1,MONTHLY_INDEX!$1:$1,0)</f>
        <v>127</v>
      </c>
      <c r="BG1815">
        <f>INDEX(MONTHLY_INDEX!$1:$1048576,Final!BC1815,Final!BF1815)</f>
        <v>95.3</v>
      </c>
      <c r="BH1815" s="23">
        <f>(BG1815-BE1815)/BE1815</f>
        <v>-7.2916666666666963E-3</v>
      </c>
      <c r="BI1815" s="14">
        <f>(1+BH1815)*BA1815</f>
        <v>16666788.677083332</v>
      </c>
      <c r="BJ1815" s="14">
        <f>BI1815*AZ1815*AW1815</f>
        <v>2418830.4926094748</v>
      </c>
      <c r="BK1815" s="15">
        <f t="shared" si="839"/>
        <v>14247958.184473857</v>
      </c>
      <c r="BL1815" s="52">
        <v>0</v>
      </c>
      <c r="BM1815" s="15">
        <f>MAX((1-BL1815)*BK1815,BI1815*AY1815)</f>
        <v>14247958.184473857</v>
      </c>
    </row>
    <row r="1816" spans="1:65">
      <c r="A1816" s="8">
        <v>1814</v>
      </c>
      <c r="B1816" s="1" t="s">
        <v>44</v>
      </c>
      <c r="C1816" s="1">
        <v>1500</v>
      </c>
      <c r="D1816" s="1" t="s">
        <v>60</v>
      </c>
      <c r="E1816" s="1">
        <v>150000073</v>
      </c>
      <c r="F1816" s="1" t="s">
        <v>60</v>
      </c>
      <c r="G1816" s="1" t="s">
        <v>111</v>
      </c>
      <c r="H1816" s="1">
        <v>23</v>
      </c>
      <c r="I1816" s="1" t="s">
        <v>184</v>
      </c>
      <c r="J1816" s="1" t="s">
        <v>49</v>
      </c>
      <c r="K1816" s="1">
        <v>17406001</v>
      </c>
      <c r="L1816" s="1" t="s">
        <v>50</v>
      </c>
      <c r="M1816" s="1" t="s">
        <v>51</v>
      </c>
      <c r="N1816" s="1" t="s">
        <v>64</v>
      </c>
      <c r="O1816" s="1" t="s">
        <v>65</v>
      </c>
      <c r="P1816" s="1" t="s">
        <v>66</v>
      </c>
      <c r="Q1816" s="1" t="s">
        <v>67</v>
      </c>
      <c r="R1816" s="1" t="s">
        <v>87</v>
      </c>
      <c r="S1816" s="1" t="s">
        <v>88</v>
      </c>
      <c r="T1816" s="2">
        <v>43404</v>
      </c>
      <c r="U1816" s="2">
        <v>43404</v>
      </c>
      <c r="V1816" s="1" t="s">
        <v>52</v>
      </c>
      <c r="W1816" s="3">
        <v>1</v>
      </c>
      <c r="X1816" s="1" t="s">
        <v>53</v>
      </c>
      <c r="Y1816" s="4">
        <v>98582</v>
      </c>
      <c r="Z1816" s="4">
        <v>-12155</v>
      </c>
      <c r="AA1816" s="4">
        <v>0</v>
      </c>
      <c r="AB1816" s="4">
        <v>0</v>
      </c>
      <c r="AC1816" s="4">
        <v>0</v>
      </c>
      <c r="AD1816" s="4">
        <v>98582</v>
      </c>
      <c r="AE1816" s="5">
        <v>1614</v>
      </c>
      <c r="AF1816" s="1" t="s">
        <v>70</v>
      </c>
      <c r="AG1816" s="1" t="s">
        <v>71</v>
      </c>
      <c r="AH1816" s="1" t="s">
        <v>89</v>
      </c>
      <c r="AI1816" s="1" t="s">
        <v>57</v>
      </c>
      <c r="AJ1816" s="5">
        <v>10950</v>
      </c>
      <c r="AK1816" s="4">
        <v>-1025</v>
      </c>
      <c r="AL1816" s="4">
        <v>0</v>
      </c>
      <c r="AM1816" s="4">
        <v>0</v>
      </c>
      <c r="AN1816" s="4">
        <v>0</v>
      </c>
      <c r="AO1816" s="4">
        <v>-13180</v>
      </c>
      <c r="AP1816" s="4">
        <v>-13180</v>
      </c>
      <c r="AQ1816" s="4">
        <v>0</v>
      </c>
      <c r="AR1816" s="4">
        <v>85402</v>
      </c>
      <c r="AS1816" s="1" t="s">
        <v>52</v>
      </c>
      <c r="AT1816" s="9">
        <f t="shared" si="834"/>
        <v>43404</v>
      </c>
      <c r="AU1816" s="9">
        <f t="shared" si="835"/>
        <v>43374</v>
      </c>
      <c r="AV1816" s="9">
        <v>44798</v>
      </c>
      <c r="AW1816" s="11">
        <f t="shared" si="836"/>
        <v>3.8191780821917809</v>
      </c>
      <c r="AX1816">
        <v>10</v>
      </c>
      <c r="AY1816" s="12">
        <v>0.05</v>
      </c>
      <c r="AZ1816">
        <f t="shared" si="837"/>
        <v>9.5000000000000001E-2</v>
      </c>
      <c r="BA1816" s="13">
        <f t="shared" si="838"/>
        <v>98582</v>
      </c>
      <c r="BI1816" s="14">
        <f t="shared" ref="BI1816:BI1820" si="843">AR1816</f>
        <v>85402</v>
      </c>
      <c r="BJ1816" s="14">
        <v>0</v>
      </c>
      <c r="BK1816" s="14">
        <f t="shared" ref="BK1816:BK1820" si="844">AR1816</f>
        <v>85402</v>
      </c>
      <c r="BL1816" s="52">
        <v>0</v>
      </c>
      <c r="BM1816" s="15">
        <f t="shared" ref="BM1816:BM1820" si="845">AR1816</f>
        <v>85402</v>
      </c>
    </row>
    <row r="1817" spans="1:65">
      <c r="A1817" s="8">
        <v>1815</v>
      </c>
      <c r="B1817" s="1" t="s">
        <v>44</v>
      </c>
      <c r="C1817" s="1">
        <v>1500</v>
      </c>
      <c r="D1817" s="1" t="s">
        <v>60</v>
      </c>
      <c r="E1817" s="1">
        <v>150000073</v>
      </c>
      <c r="F1817" s="1" t="s">
        <v>112</v>
      </c>
      <c r="G1817" s="1" t="s">
        <v>113</v>
      </c>
      <c r="H1817" s="1">
        <v>24</v>
      </c>
      <c r="I1817" s="1" t="s">
        <v>184</v>
      </c>
      <c r="J1817" s="1" t="s">
        <v>49</v>
      </c>
      <c r="K1817" s="1">
        <v>17406001</v>
      </c>
      <c r="L1817" s="1" t="s">
        <v>50</v>
      </c>
      <c r="M1817" s="1" t="s">
        <v>51</v>
      </c>
      <c r="N1817" s="1" t="s">
        <v>64</v>
      </c>
      <c r="O1817" s="1" t="s">
        <v>65</v>
      </c>
      <c r="P1817" s="1" t="s">
        <v>66</v>
      </c>
      <c r="Q1817" s="1" t="s">
        <v>67</v>
      </c>
      <c r="R1817" s="1" t="s">
        <v>87</v>
      </c>
      <c r="S1817" s="1" t="s">
        <v>88</v>
      </c>
      <c r="T1817" s="2">
        <v>43404</v>
      </c>
      <c r="U1817" s="2">
        <v>43404</v>
      </c>
      <c r="V1817" s="1" t="s">
        <v>52</v>
      </c>
      <c r="W1817" s="3">
        <v>1</v>
      </c>
      <c r="X1817" s="1" t="s">
        <v>53</v>
      </c>
      <c r="Y1817" s="4">
        <v>995175</v>
      </c>
      <c r="Z1817" s="4">
        <v>-122721.09</v>
      </c>
      <c r="AA1817" s="4">
        <v>0</v>
      </c>
      <c r="AB1817" s="4">
        <v>0</v>
      </c>
      <c r="AC1817" s="4">
        <v>0</v>
      </c>
      <c r="AD1817" s="4">
        <v>995175</v>
      </c>
      <c r="AE1817" s="5">
        <v>1614</v>
      </c>
      <c r="AF1817" s="1" t="s">
        <v>70</v>
      </c>
      <c r="AG1817" s="1" t="s">
        <v>71</v>
      </c>
      <c r="AH1817" s="1" t="s">
        <v>89</v>
      </c>
      <c r="AI1817" s="1" t="s">
        <v>57</v>
      </c>
      <c r="AJ1817" s="5">
        <v>10950</v>
      </c>
      <c r="AK1817" s="4">
        <v>-10344</v>
      </c>
      <c r="AL1817" s="4">
        <v>0</v>
      </c>
      <c r="AM1817" s="4">
        <v>0</v>
      </c>
      <c r="AN1817" s="4">
        <v>0</v>
      </c>
      <c r="AO1817" s="4">
        <v>-133065.09</v>
      </c>
      <c r="AP1817" s="4">
        <v>-133065.09</v>
      </c>
      <c r="AQ1817" s="4">
        <v>0</v>
      </c>
      <c r="AR1817" s="4">
        <v>862109.91</v>
      </c>
      <c r="AS1817" s="1" t="s">
        <v>52</v>
      </c>
      <c r="AT1817" s="9">
        <f t="shared" si="834"/>
        <v>43404</v>
      </c>
      <c r="AU1817" s="9">
        <f t="shared" si="835"/>
        <v>43374</v>
      </c>
      <c r="AV1817" s="9">
        <v>44798</v>
      </c>
      <c r="AW1817" s="11">
        <f t="shared" si="836"/>
        <v>3.8191780821917809</v>
      </c>
      <c r="AX1817">
        <v>10</v>
      </c>
      <c r="AY1817" s="12">
        <v>0.05</v>
      </c>
      <c r="AZ1817">
        <f t="shared" si="837"/>
        <v>9.5000000000000001E-2</v>
      </c>
      <c r="BA1817" s="13">
        <f t="shared" si="838"/>
        <v>995175</v>
      </c>
      <c r="BB1817" s="16" t="s">
        <v>593</v>
      </c>
      <c r="BC1817" s="16" t="s">
        <v>593</v>
      </c>
      <c r="BD1817" s="16" t="s">
        <v>593</v>
      </c>
      <c r="BE1817" s="16" t="s">
        <v>593</v>
      </c>
      <c r="BF1817" s="16" t="s">
        <v>593</v>
      </c>
      <c r="BG1817" s="16" t="s">
        <v>593</v>
      </c>
      <c r="BH1817" s="16" t="s">
        <v>593</v>
      </c>
      <c r="BI1817" s="14">
        <f t="shared" si="843"/>
        <v>862109.91</v>
      </c>
      <c r="BJ1817" s="14">
        <v>0</v>
      </c>
      <c r="BK1817" s="14">
        <f t="shared" si="844"/>
        <v>862109.91</v>
      </c>
      <c r="BL1817" s="52">
        <v>0</v>
      </c>
      <c r="BM1817" s="15">
        <f t="shared" si="845"/>
        <v>862109.91</v>
      </c>
    </row>
    <row r="1818" spans="1:65">
      <c r="A1818" s="8">
        <v>1816</v>
      </c>
      <c r="B1818" s="1" t="s">
        <v>44</v>
      </c>
      <c r="C1818" s="1">
        <v>1500</v>
      </c>
      <c r="D1818" s="1" t="s">
        <v>60</v>
      </c>
      <c r="E1818" s="1">
        <v>150000073</v>
      </c>
      <c r="F1818" s="1" t="s">
        <v>112</v>
      </c>
      <c r="G1818" s="1" t="s">
        <v>114</v>
      </c>
      <c r="H1818" s="1">
        <v>25</v>
      </c>
      <c r="I1818" s="1" t="s">
        <v>184</v>
      </c>
      <c r="J1818" s="1" t="s">
        <v>49</v>
      </c>
      <c r="K1818" s="1">
        <v>17406001</v>
      </c>
      <c r="L1818" s="1" t="s">
        <v>50</v>
      </c>
      <c r="M1818" s="1" t="s">
        <v>51</v>
      </c>
      <c r="N1818" s="1" t="s">
        <v>64</v>
      </c>
      <c r="O1818" s="1" t="s">
        <v>65</v>
      </c>
      <c r="P1818" s="1" t="s">
        <v>66</v>
      </c>
      <c r="Q1818" s="1" t="s">
        <v>67</v>
      </c>
      <c r="R1818" s="1" t="s">
        <v>87</v>
      </c>
      <c r="S1818" s="1" t="s">
        <v>88</v>
      </c>
      <c r="T1818" s="2">
        <v>43404</v>
      </c>
      <c r="U1818" s="2">
        <v>43404</v>
      </c>
      <c r="V1818" s="1" t="s">
        <v>52</v>
      </c>
      <c r="W1818" s="3">
        <v>1</v>
      </c>
      <c r="X1818" s="1" t="s">
        <v>53</v>
      </c>
      <c r="Y1818" s="4">
        <v>2883401</v>
      </c>
      <c r="Z1818" s="4">
        <v>-355569.73</v>
      </c>
      <c r="AA1818" s="4">
        <v>0</v>
      </c>
      <c r="AB1818" s="4">
        <v>0</v>
      </c>
      <c r="AC1818" s="4">
        <v>0</v>
      </c>
      <c r="AD1818" s="4">
        <v>2883401</v>
      </c>
      <c r="AE1818" s="5">
        <v>1614</v>
      </c>
      <c r="AF1818" s="1" t="s">
        <v>70</v>
      </c>
      <c r="AG1818" s="1" t="s">
        <v>71</v>
      </c>
      <c r="AH1818" s="1" t="s">
        <v>89</v>
      </c>
      <c r="AI1818" s="1" t="s">
        <v>57</v>
      </c>
      <c r="AJ1818" s="5">
        <v>10950</v>
      </c>
      <c r="AK1818" s="4">
        <v>-29971</v>
      </c>
      <c r="AL1818" s="4">
        <v>0</v>
      </c>
      <c r="AM1818" s="4">
        <v>0</v>
      </c>
      <c r="AN1818" s="4">
        <v>0</v>
      </c>
      <c r="AO1818" s="4">
        <v>-385540.73</v>
      </c>
      <c r="AP1818" s="4">
        <v>-385540.73</v>
      </c>
      <c r="AQ1818" s="4">
        <v>0</v>
      </c>
      <c r="AR1818" s="4">
        <v>2497860.27</v>
      </c>
      <c r="AS1818" s="1" t="s">
        <v>52</v>
      </c>
      <c r="AT1818" s="9">
        <f t="shared" si="834"/>
        <v>43404</v>
      </c>
      <c r="AU1818" s="9">
        <f t="shared" si="835"/>
        <v>43374</v>
      </c>
      <c r="AV1818" s="9">
        <v>44798</v>
      </c>
      <c r="AW1818" s="11">
        <f t="shared" si="836"/>
        <v>3.8191780821917809</v>
      </c>
      <c r="AX1818">
        <v>10</v>
      </c>
      <c r="AY1818" s="12">
        <v>0.05</v>
      </c>
      <c r="AZ1818">
        <f t="shared" si="837"/>
        <v>9.5000000000000001E-2</v>
      </c>
      <c r="BA1818" s="13">
        <f t="shared" si="838"/>
        <v>2883401</v>
      </c>
      <c r="BB1818" s="16" t="s">
        <v>593</v>
      </c>
      <c r="BC1818" s="16" t="s">
        <v>593</v>
      </c>
      <c r="BD1818" s="16" t="s">
        <v>593</v>
      </c>
      <c r="BE1818" s="16" t="s">
        <v>593</v>
      </c>
      <c r="BF1818" s="16" t="s">
        <v>593</v>
      </c>
      <c r="BG1818" s="16" t="s">
        <v>593</v>
      </c>
      <c r="BH1818" s="16" t="s">
        <v>593</v>
      </c>
      <c r="BI1818" s="14">
        <f t="shared" si="843"/>
        <v>2497860.27</v>
      </c>
      <c r="BJ1818" s="14">
        <v>0</v>
      </c>
      <c r="BK1818" s="14">
        <f t="shared" si="844"/>
        <v>2497860.27</v>
      </c>
      <c r="BL1818" s="52">
        <v>0</v>
      </c>
      <c r="BM1818" s="15">
        <f t="shared" si="845"/>
        <v>2497860.27</v>
      </c>
    </row>
    <row r="1819" spans="1:65">
      <c r="A1819" s="8">
        <v>1817</v>
      </c>
      <c r="B1819" s="1" t="s">
        <v>44</v>
      </c>
      <c r="C1819" s="1">
        <v>1500</v>
      </c>
      <c r="D1819" s="1" t="s">
        <v>60</v>
      </c>
      <c r="E1819" s="1">
        <v>150000073</v>
      </c>
      <c r="F1819" s="1" t="s">
        <v>60</v>
      </c>
      <c r="G1819" s="1" t="s">
        <v>181</v>
      </c>
      <c r="H1819" s="1">
        <v>26</v>
      </c>
      <c r="I1819" s="1" t="s">
        <v>184</v>
      </c>
      <c r="J1819" s="1" t="s">
        <v>49</v>
      </c>
      <c r="K1819" s="1">
        <v>17406001</v>
      </c>
      <c r="L1819" s="1" t="s">
        <v>50</v>
      </c>
      <c r="M1819" s="1" t="s">
        <v>51</v>
      </c>
      <c r="N1819" s="1" t="s">
        <v>64</v>
      </c>
      <c r="O1819" s="1" t="s">
        <v>65</v>
      </c>
      <c r="P1819" s="1" t="s">
        <v>66</v>
      </c>
      <c r="Q1819" s="1" t="s">
        <v>67</v>
      </c>
      <c r="R1819" s="1" t="s">
        <v>87</v>
      </c>
      <c r="S1819" s="1" t="s">
        <v>88</v>
      </c>
      <c r="T1819" s="2">
        <v>43404</v>
      </c>
      <c r="U1819" s="2">
        <v>43404</v>
      </c>
      <c r="V1819" s="1" t="s">
        <v>52</v>
      </c>
      <c r="W1819" s="3">
        <v>1</v>
      </c>
      <c r="X1819" s="1" t="s">
        <v>53</v>
      </c>
      <c r="Y1819" s="4">
        <v>120000</v>
      </c>
      <c r="Z1819" s="4">
        <v>-14798</v>
      </c>
      <c r="AA1819" s="4">
        <v>0</v>
      </c>
      <c r="AB1819" s="4">
        <v>0</v>
      </c>
      <c r="AC1819" s="4">
        <v>0</v>
      </c>
      <c r="AD1819" s="4">
        <v>120000</v>
      </c>
      <c r="AE1819" s="5">
        <v>1614</v>
      </c>
      <c r="AF1819" s="1" t="s">
        <v>70</v>
      </c>
      <c r="AG1819" s="1" t="s">
        <v>71</v>
      </c>
      <c r="AH1819" s="1" t="s">
        <v>89</v>
      </c>
      <c r="AI1819" s="1" t="s">
        <v>57</v>
      </c>
      <c r="AJ1819" s="5">
        <v>10950</v>
      </c>
      <c r="AK1819" s="4">
        <v>-1247</v>
      </c>
      <c r="AL1819" s="4">
        <v>0</v>
      </c>
      <c r="AM1819" s="4">
        <v>0</v>
      </c>
      <c r="AN1819" s="4">
        <v>0</v>
      </c>
      <c r="AO1819" s="4">
        <v>-16045</v>
      </c>
      <c r="AP1819" s="4">
        <v>-16045</v>
      </c>
      <c r="AQ1819" s="4">
        <v>0</v>
      </c>
      <c r="AR1819" s="4">
        <v>103955</v>
      </c>
      <c r="AS1819" s="1" t="s">
        <v>52</v>
      </c>
      <c r="AT1819" s="9">
        <f t="shared" si="834"/>
        <v>43404</v>
      </c>
      <c r="AU1819" s="9">
        <f t="shared" si="835"/>
        <v>43374</v>
      </c>
      <c r="AV1819" s="9">
        <v>44798</v>
      </c>
      <c r="AW1819" s="11">
        <f t="shared" si="836"/>
        <v>3.8191780821917809</v>
      </c>
      <c r="AX1819">
        <v>10</v>
      </c>
      <c r="AY1819" s="12">
        <v>0.05</v>
      </c>
      <c r="AZ1819">
        <f t="shared" si="837"/>
        <v>9.5000000000000001E-2</v>
      </c>
      <c r="BA1819" s="13">
        <f t="shared" si="838"/>
        <v>120000</v>
      </c>
      <c r="BI1819" s="14">
        <f t="shared" si="843"/>
        <v>103955</v>
      </c>
      <c r="BJ1819" s="14">
        <v>0</v>
      </c>
      <c r="BK1819" s="14">
        <f t="shared" si="844"/>
        <v>103955</v>
      </c>
      <c r="BL1819" s="52">
        <v>0</v>
      </c>
      <c r="BM1819" s="15">
        <f t="shared" si="845"/>
        <v>103955</v>
      </c>
    </row>
    <row r="1820" spans="1:65">
      <c r="A1820" s="8">
        <v>1818</v>
      </c>
      <c r="B1820" s="1" t="s">
        <v>44</v>
      </c>
      <c r="C1820" s="1">
        <v>1500</v>
      </c>
      <c r="D1820" s="1" t="s">
        <v>60</v>
      </c>
      <c r="E1820" s="1">
        <v>150000073</v>
      </c>
      <c r="F1820" s="1" t="s">
        <v>112</v>
      </c>
      <c r="G1820" s="1" t="s">
        <v>116</v>
      </c>
      <c r="H1820" s="1">
        <v>27</v>
      </c>
      <c r="I1820" s="1" t="s">
        <v>184</v>
      </c>
      <c r="J1820" s="1" t="s">
        <v>49</v>
      </c>
      <c r="K1820" s="1">
        <v>17406001</v>
      </c>
      <c r="L1820" s="1" t="s">
        <v>50</v>
      </c>
      <c r="M1820" s="1" t="s">
        <v>51</v>
      </c>
      <c r="N1820" s="1" t="s">
        <v>64</v>
      </c>
      <c r="O1820" s="1" t="s">
        <v>65</v>
      </c>
      <c r="P1820" s="1" t="s">
        <v>66</v>
      </c>
      <c r="Q1820" s="1" t="s">
        <v>67</v>
      </c>
      <c r="R1820" s="1" t="s">
        <v>87</v>
      </c>
      <c r="S1820" s="1" t="s">
        <v>88</v>
      </c>
      <c r="T1820" s="2">
        <v>43404</v>
      </c>
      <c r="U1820" s="2">
        <v>43404</v>
      </c>
      <c r="V1820" s="1" t="s">
        <v>52</v>
      </c>
      <c r="W1820" s="3">
        <v>1</v>
      </c>
      <c r="X1820" s="1" t="s">
        <v>53</v>
      </c>
      <c r="Y1820" s="4">
        <v>4339035</v>
      </c>
      <c r="Z1820" s="4">
        <v>-535070.18000000005</v>
      </c>
      <c r="AA1820" s="4">
        <v>0</v>
      </c>
      <c r="AB1820" s="4">
        <v>0</v>
      </c>
      <c r="AC1820" s="4">
        <v>0</v>
      </c>
      <c r="AD1820" s="4">
        <v>4339035</v>
      </c>
      <c r="AE1820" s="5">
        <v>1614</v>
      </c>
      <c r="AF1820" s="1" t="s">
        <v>70</v>
      </c>
      <c r="AG1820" s="1" t="s">
        <v>71</v>
      </c>
      <c r="AH1820" s="1" t="s">
        <v>89</v>
      </c>
      <c r="AI1820" s="1" t="s">
        <v>57</v>
      </c>
      <c r="AJ1820" s="5">
        <v>10950</v>
      </c>
      <c r="AK1820" s="4">
        <v>-45101</v>
      </c>
      <c r="AL1820" s="4">
        <v>0</v>
      </c>
      <c r="AM1820" s="4">
        <v>0</v>
      </c>
      <c r="AN1820" s="4">
        <v>0</v>
      </c>
      <c r="AO1820" s="4">
        <v>-580171.18000000005</v>
      </c>
      <c r="AP1820" s="4">
        <v>-580171.18000000005</v>
      </c>
      <c r="AQ1820" s="4">
        <v>0</v>
      </c>
      <c r="AR1820" s="4">
        <v>3758863.82</v>
      </c>
      <c r="AS1820" s="1" t="s">
        <v>52</v>
      </c>
      <c r="AT1820" s="9">
        <f t="shared" si="834"/>
        <v>43404</v>
      </c>
      <c r="AU1820" s="9">
        <f t="shared" si="835"/>
        <v>43374</v>
      </c>
      <c r="AV1820" s="9">
        <v>44798</v>
      </c>
      <c r="AW1820" s="11">
        <f t="shared" si="836"/>
        <v>3.8191780821917809</v>
      </c>
      <c r="AX1820">
        <v>10</v>
      </c>
      <c r="AY1820" s="12">
        <v>0.05</v>
      </c>
      <c r="AZ1820">
        <f t="shared" si="837"/>
        <v>9.5000000000000001E-2</v>
      </c>
      <c r="BA1820" s="13">
        <f t="shared" si="838"/>
        <v>4339035</v>
      </c>
      <c r="BB1820" s="16" t="s">
        <v>593</v>
      </c>
      <c r="BC1820" s="16" t="s">
        <v>593</v>
      </c>
      <c r="BD1820" s="16" t="s">
        <v>593</v>
      </c>
      <c r="BE1820" s="16" t="s">
        <v>593</v>
      </c>
      <c r="BF1820" s="16" t="s">
        <v>593</v>
      </c>
      <c r="BG1820" s="16" t="s">
        <v>593</v>
      </c>
      <c r="BH1820" s="16" t="s">
        <v>593</v>
      </c>
      <c r="BI1820" s="14">
        <f t="shared" si="843"/>
        <v>3758863.82</v>
      </c>
      <c r="BJ1820" s="14">
        <v>0</v>
      </c>
      <c r="BK1820" s="14">
        <f t="shared" si="844"/>
        <v>3758863.82</v>
      </c>
      <c r="BL1820" s="52">
        <v>0</v>
      </c>
      <c r="BM1820" s="15">
        <f t="shared" si="845"/>
        <v>3758863.82</v>
      </c>
    </row>
    <row r="1821" spans="1:65">
      <c r="A1821" s="8">
        <v>1819</v>
      </c>
      <c r="B1821" s="1" t="s">
        <v>44</v>
      </c>
      <c r="C1821" s="1">
        <v>1500</v>
      </c>
      <c r="D1821" s="1" t="s">
        <v>60</v>
      </c>
      <c r="E1821" s="1">
        <v>150000074</v>
      </c>
      <c r="F1821" s="1" t="s">
        <v>60</v>
      </c>
      <c r="G1821" s="1" t="s">
        <v>86</v>
      </c>
      <c r="H1821" s="1">
        <v>1</v>
      </c>
      <c r="I1821" s="1" t="s">
        <v>185</v>
      </c>
      <c r="J1821" s="1" t="s">
        <v>49</v>
      </c>
      <c r="K1821" s="1">
        <v>17406001</v>
      </c>
      <c r="L1821" s="1" t="s">
        <v>50</v>
      </c>
      <c r="M1821" s="1" t="s">
        <v>51</v>
      </c>
      <c r="N1821" s="1" t="s">
        <v>64</v>
      </c>
      <c r="O1821" s="1" t="s">
        <v>65</v>
      </c>
      <c r="P1821" s="1" t="s">
        <v>66</v>
      </c>
      <c r="Q1821" s="1" t="s">
        <v>67</v>
      </c>
      <c r="R1821" s="1" t="s">
        <v>87</v>
      </c>
      <c r="S1821" s="1" t="s">
        <v>88</v>
      </c>
      <c r="T1821" s="2">
        <v>43404</v>
      </c>
      <c r="U1821" s="2">
        <v>43404</v>
      </c>
      <c r="V1821" s="1" t="s">
        <v>52</v>
      </c>
      <c r="W1821" s="3">
        <v>1</v>
      </c>
      <c r="X1821" s="1" t="s">
        <v>53</v>
      </c>
      <c r="Y1821" s="4">
        <v>892500</v>
      </c>
      <c r="Z1821" s="4">
        <v>-110059</v>
      </c>
      <c r="AA1821" s="4">
        <v>0</v>
      </c>
      <c r="AB1821" s="4">
        <v>0</v>
      </c>
      <c r="AC1821" s="4">
        <v>0</v>
      </c>
      <c r="AD1821" s="4">
        <v>892500</v>
      </c>
      <c r="AE1821" s="5">
        <v>1614</v>
      </c>
      <c r="AF1821" s="1" t="s">
        <v>70</v>
      </c>
      <c r="AG1821" s="1" t="s">
        <v>71</v>
      </c>
      <c r="AH1821" s="1" t="s">
        <v>89</v>
      </c>
      <c r="AI1821" s="1" t="s">
        <v>57</v>
      </c>
      <c r="AJ1821" s="5">
        <v>10950</v>
      </c>
      <c r="AK1821" s="4">
        <v>-9277</v>
      </c>
      <c r="AL1821" s="4">
        <v>0</v>
      </c>
      <c r="AM1821" s="4">
        <v>0</v>
      </c>
      <c r="AN1821" s="4">
        <v>0</v>
      </c>
      <c r="AO1821" s="4">
        <v>-119336</v>
      </c>
      <c r="AP1821" s="4">
        <v>-119336</v>
      </c>
      <c r="AQ1821" s="4">
        <v>0</v>
      </c>
      <c r="AR1821" s="4">
        <v>773164</v>
      </c>
      <c r="AS1821" s="1" t="s">
        <v>52</v>
      </c>
      <c r="AT1821" s="9">
        <f t="shared" si="834"/>
        <v>43404</v>
      </c>
      <c r="AU1821" s="9">
        <f t="shared" si="835"/>
        <v>43374</v>
      </c>
      <c r="AV1821" s="9">
        <v>44798</v>
      </c>
      <c r="AW1821" s="11">
        <f t="shared" si="836"/>
        <v>3.8191780821917809</v>
      </c>
      <c r="AX1821">
        <v>10</v>
      </c>
      <c r="AY1821" s="12">
        <v>0.05</v>
      </c>
      <c r="AZ1821">
        <f t="shared" si="837"/>
        <v>9.5000000000000001E-2</v>
      </c>
      <c r="BA1821" s="13">
        <f t="shared" si="838"/>
        <v>892500</v>
      </c>
      <c r="BB1821" s="17" t="s">
        <v>1853</v>
      </c>
      <c r="BC1821">
        <f>MATCH(BB1821,MONTHLY_INDEX!$A:$A,0)</f>
        <v>630</v>
      </c>
      <c r="BD1821">
        <f>MATCH(AU1821,MONTHLY_INDEX!$1:$1,0)</f>
        <v>82</v>
      </c>
      <c r="BE1821">
        <f>INDEX(MONTHLY_INDEX!$1:$1048576,Final!BC1821,Final!BD1821)</f>
        <v>115.8</v>
      </c>
      <c r="BF1821">
        <f>MATCH($BF$1,MONTHLY_INDEX!$1:$1,0)</f>
        <v>127</v>
      </c>
      <c r="BG1821">
        <f>INDEX(MONTHLY_INDEX!$1:$1048576,Final!BC1821,Final!BF1821)</f>
        <v>151.1</v>
      </c>
      <c r="BH1821" s="23">
        <f t="shared" ref="BH1821:BH1838" si="846">(BG1821-BE1821)/BE1821</f>
        <v>0.30483592400690845</v>
      </c>
      <c r="BI1821" s="14">
        <f t="shared" ref="BI1821:BI1838" si="847">(1+BH1821)*BA1821</f>
        <v>1164566.0621761659</v>
      </c>
      <c r="BJ1821" s="14">
        <f t="shared" ref="BJ1821:BJ1838" si="848">BI1821*AZ1821*AW1821</f>
        <v>422530.09209312231</v>
      </c>
      <c r="BK1821" s="15">
        <f t="shared" si="839"/>
        <v>742035.97008304356</v>
      </c>
      <c r="BL1821" s="52">
        <v>0</v>
      </c>
      <c r="BM1821" s="15">
        <f t="shared" ref="BM1821:BM1838" si="849">MAX((1-BL1821)*BK1821,BI1821*AY1821)</f>
        <v>742035.97008304356</v>
      </c>
    </row>
    <row r="1822" spans="1:65">
      <c r="A1822" s="8">
        <v>1820</v>
      </c>
      <c r="B1822" s="1" t="s">
        <v>44</v>
      </c>
      <c r="C1822" s="1">
        <v>1500</v>
      </c>
      <c r="D1822" s="1" t="s">
        <v>60</v>
      </c>
      <c r="E1822" s="1">
        <v>150000074</v>
      </c>
      <c r="F1822" s="1" t="s">
        <v>60</v>
      </c>
      <c r="G1822" s="1" t="s">
        <v>90</v>
      </c>
      <c r="H1822" s="1">
        <v>2</v>
      </c>
      <c r="I1822" s="1" t="s">
        <v>185</v>
      </c>
      <c r="J1822" s="1" t="s">
        <v>49</v>
      </c>
      <c r="K1822" s="1">
        <v>17406001</v>
      </c>
      <c r="L1822" s="1" t="s">
        <v>50</v>
      </c>
      <c r="M1822" s="1" t="s">
        <v>51</v>
      </c>
      <c r="N1822" s="1" t="s">
        <v>64</v>
      </c>
      <c r="O1822" s="1" t="s">
        <v>65</v>
      </c>
      <c r="P1822" s="1" t="s">
        <v>66</v>
      </c>
      <c r="Q1822" s="1" t="s">
        <v>67</v>
      </c>
      <c r="R1822" s="1" t="s">
        <v>87</v>
      </c>
      <c r="S1822" s="1" t="s">
        <v>88</v>
      </c>
      <c r="T1822" s="2">
        <v>43404</v>
      </c>
      <c r="U1822" s="2">
        <v>43404</v>
      </c>
      <c r="V1822" s="1" t="s">
        <v>52</v>
      </c>
      <c r="W1822" s="3">
        <v>1</v>
      </c>
      <c r="X1822" s="1" t="s">
        <v>53</v>
      </c>
      <c r="Y1822" s="4">
        <v>472500</v>
      </c>
      <c r="Z1822" s="4">
        <v>-58266</v>
      </c>
      <c r="AA1822" s="4">
        <v>0</v>
      </c>
      <c r="AB1822" s="4">
        <v>0</v>
      </c>
      <c r="AC1822" s="4">
        <v>0</v>
      </c>
      <c r="AD1822" s="4">
        <v>472500</v>
      </c>
      <c r="AE1822" s="5">
        <v>1614</v>
      </c>
      <c r="AF1822" s="1" t="s">
        <v>70</v>
      </c>
      <c r="AG1822" s="1" t="s">
        <v>71</v>
      </c>
      <c r="AH1822" s="1" t="s">
        <v>89</v>
      </c>
      <c r="AI1822" s="1" t="s">
        <v>57</v>
      </c>
      <c r="AJ1822" s="5">
        <v>10950</v>
      </c>
      <c r="AK1822" s="4">
        <v>-4911</v>
      </c>
      <c r="AL1822" s="4">
        <v>0</v>
      </c>
      <c r="AM1822" s="4">
        <v>0</v>
      </c>
      <c r="AN1822" s="4">
        <v>0</v>
      </c>
      <c r="AO1822" s="4">
        <v>-63177</v>
      </c>
      <c r="AP1822" s="4">
        <v>-63177</v>
      </c>
      <c r="AQ1822" s="4">
        <v>0</v>
      </c>
      <c r="AR1822" s="4">
        <v>409323</v>
      </c>
      <c r="AS1822" s="1" t="s">
        <v>52</v>
      </c>
      <c r="AT1822" s="9">
        <f t="shared" si="834"/>
        <v>43404</v>
      </c>
      <c r="AU1822" s="9">
        <f t="shared" si="835"/>
        <v>43374</v>
      </c>
      <c r="AV1822" s="9">
        <v>44798</v>
      </c>
      <c r="AW1822" s="11">
        <f t="shared" si="836"/>
        <v>3.8191780821917809</v>
      </c>
      <c r="AX1822">
        <v>10</v>
      </c>
      <c r="AY1822" s="12">
        <v>0.05</v>
      </c>
      <c r="AZ1822">
        <f t="shared" si="837"/>
        <v>9.5000000000000001E-2</v>
      </c>
      <c r="BA1822" s="13">
        <f t="shared" si="838"/>
        <v>472500</v>
      </c>
      <c r="BB1822" s="17" t="s">
        <v>2189</v>
      </c>
      <c r="BC1822">
        <f>MATCH(BB1822,MONTHLY_INDEX!$A:$A,0)</f>
        <v>798</v>
      </c>
      <c r="BD1822">
        <f>MATCH(AU1822,MONTHLY_INDEX!$1:$1,0)</f>
        <v>82</v>
      </c>
      <c r="BE1822">
        <f>INDEX(MONTHLY_INDEX!$1:$1048576,Final!BC1822,Final!BD1822)</f>
        <v>96</v>
      </c>
      <c r="BF1822">
        <f>MATCH($BF$1,MONTHLY_INDEX!$1:$1,0)</f>
        <v>127</v>
      </c>
      <c r="BG1822">
        <f>INDEX(MONTHLY_INDEX!$1:$1048576,Final!BC1822,Final!BF1822)</f>
        <v>95.3</v>
      </c>
      <c r="BH1822" s="23">
        <f t="shared" si="846"/>
        <v>-7.2916666666666963E-3</v>
      </c>
      <c r="BI1822" s="14">
        <f t="shared" si="847"/>
        <v>469054.6875</v>
      </c>
      <c r="BJ1822" s="14">
        <f t="shared" si="848"/>
        <v>170183.32127568492</v>
      </c>
      <c r="BK1822" s="15">
        <f t="shared" si="839"/>
        <v>298871.36622431508</v>
      </c>
      <c r="BL1822" s="52">
        <v>0</v>
      </c>
      <c r="BM1822" s="15">
        <f t="shared" si="849"/>
        <v>298871.36622431508</v>
      </c>
    </row>
    <row r="1823" spans="1:65">
      <c r="A1823" s="8">
        <v>1821</v>
      </c>
      <c r="B1823" s="1" t="s">
        <v>44</v>
      </c>
      <c r="C1823" s="1">
        <v>1500</v>
      </c>
      <c r="D1823" s="1" t="s">
        <v>60</v>
      </c>
      <c r="E1823" s="1">
        <v>150000074</v>
      </c>
      <c r="F1823" s="1" t="s">
        <v>60</v>
      </c>
      <c r="G1823" s="1" t="s">
        <v>91</v>
      </c>
      <c r="H1823" s="1">
        <v>3</v>
      </c>
      <c r="I1823" s="1" t="s">
        <v>185</v>
      </c>
      <c r="J1823" s="1" t="s">
        <v>49</v>
      </c>
      <c r="K1823" s="1">
        <v>17406001</v>
      </c>
      <c r="L1823" s="1" t="s">
        <v>50</v>
      </c>
      <c r="M1823" s="1" t="s">
        <v>51</v>
      </c>
      <c r="N1823" s="1" t="s">
        <v>64</v>
      </c>
      <c r="O1823" s="1" t="s">
        <v>65</v>
      </c>
      <c r="P1823" s="1" t="s">
        <v>66</v>
      </c>
      <c r="Q1823" s="1" t="s">
        <v>67</v>
      </c>
      <c r="R1823" s="1" t="s">
        <v>87</v>
      </c>
      <c r="S1823" s="1" t="s">
        <v>88</v>
      </c>
      <c r="T1823" s="2">
        <v>43404</v>
      </c>
      <c r="U1823" s="2">
        <v>43404</v>
      </c>
      <c r="V1823" s="1" t="s">
        <v>52</v>
      </c>
      <c r="W1823" s="3">
        <v>1</v>
      </c>
      <c r="X1823" s="1" t="s">
        <v>53</v>
      </c>
      <c r="Y1823" s="4">
        <v>637760</v>
      </c>
      <c r="Z1823" s="4">
        <v>-78645</v>
      </c>
      <c r="AA1823" s="4">
        <v>0</v>
      </c>
      <c r="AB1823" s="4">
        <v>0</v>
      </c>
      <c r="AC1823" s="4">
        <v>0</v>
      </c>
      <c r="AD1823" s="4">
        <v>637760</v>
      </c>
      <c r="AE1823" s="5">
        <v>1614</v>
      </c>
      <c r="AF1823" s="1" t="s">
        <v>70</v>
      </c>
      <c r="AG1823" s="1" t="s">
        <v>71</v>
      </c>
      <c r="AH1823" s="1" t="s">
        <v>89</v>
      </c>
      <c r="AI1823" s="1" t="s">
        <v>57</v>
      </c>
      <c r="AJ1823" s="5">
        <v>10950</v>
      </c>
      <c r="AK1823" s="4">
        <v>-6629</v>
      </c>
      <c r="AL1823" s="4">
        <v>0</v>
      </c>
      <c r="AM1823" s="4">
        <v>0</v>
      </c>
      <c r="AN1823" s="4">
        <v>0</v>
      </c>
      <c r="AO1823" s="4">
        <v>-85274</v>
      </c>
      <c r="AP1823" s="4">
        <v>-85274</v>
      </c>
      <c r="AQ1823" s="4">
        <v>0</v>
      </c>
      <c r="AR1823" s="4">
        <v>552486</v>
      </c>
      <c r="AS1823" s="1" t="s">
        <v>52</v>
      </c>
      <c r="AT1823" s="9">
        <f t="shared" si="834"/>
        <v>43404</v>
      </c>
      <c r="AU1823" s="9">
        <f t="shared" si="835"/>
        <v>43374</v>
      </c>
      <c r="AV1823" s="9">
        <v>44798</v>
      </c>
      <c r="AW1823" s="11">
        <f t="shared" si="836"/>
        <v>3.8191780821917809</v>
      </c>
      <c r="AX1823">
        <v>10</v>
      </c>
      <c r="AY1823" s="12">
        <v>0.05</v>
      </c>
      <c r="AZ1823">
        <f t="shared" si="837"/>
        <v>9.5000000000000001E-2</v>
      </c>
      <c r="BA1823" s="13">
        <f t="shared" si="838"/>
        <v>637760</v>
      </c>
      <c r="BB1823" s="17" t="s">
        <v>2189</v>
      </c>
      <c r="BC1823">
        <f>MATCH(BB1823,MONTHLY_INDEX!$A:$A,0)</f>
        <v>798</v>
      </c>
      <c r="BD1823">
        <f>MATCH(AU1823,MONTHLY_INDEX!$1:$1,0)</f>
        <v>82</v>
      </c>
      <c r="BE1823">
        <f>INDEX(MONTHLY_INDEX!$1:$1048576,Final!BC1823,Final!BD1823)</f>
        <v>96</v>
      </c>
      <c r="BF1823">
        <f>MATCH($BF$1,MONTHLY_INDEX!$1:$1,0)</f>
        <v>127</v>
      </c>
      <c r="BG1823">
        <f>INDEX(MONTHLY_INDEX!$1:$1048576,Final!BC1823,Final!BF1823)</f>
        <v>95.3</v>
      </c>
      <c r="BH1823" s="23">
        <f t="shared" si="846"/>
        <v>-7.2916666666666963E-3</v>
      </c>
      <c r="BI1823" s="14">
        <f t="shared" si="847"/>
        <v>633109.66666666663</v>
      </c>
      <c r="BJ1823" s="14">
        <f t="shared" si="848"/>
        <v>229706.06344292234</v>
      </c>
      <c r="BK1823" s="15">
        <f t="shared" si="839"/>
        <v>403403.60322374431</v>
      </c>
      <c r="BL1823" s="52">
        <v>0</v>
      </c>
      <c r="BM1823" s="15">
        <f t="shared" si="849"/>
        <v>403403.60322374431</v>
      </c>
    </row>
    <row r="1824" spans="1:65">
      <c r="A1824" s="8">
        <v>1822</v>
      </c>
      <c r="B1824" s="1" t="s">
        <v>44</v>
      </c>
      <c r="C1824" s="1">
        <v>1500</v>
      </c>
      <c r="D1824" s="1" t="s">
        <v>60</v>
      </c>
      <c r="E1824" s="1">
        <v>150000074</v>
      </c>
      <c r="F1824" s="1" t="s">
        <v>60</v>
      </c>
      <c r="G1824" s="1" t="s">
        <v>92</v>
      </c>
      <c r="H1824" s="1">
        <v>4</v>
      </c>
      <c r="I1824" s="1" t="s">
        <v>185</v>
      </c>
      <c r="J1824" s="1" t="s">
        <v>49</v>
      </c>
      <c r="K1824" s="1">
        <v>17406001</v>
      </c>
      <c r="L1824" s="1" t="s">
        <v>50</v>
      </c>
      <c r="M1824" s="1" t="s">
        <v>51</v>
      </c>
      <c r="N1824" s="1" t="s">
        <v>64</v>
      </c>
      <c r="O1824" s="1" t="s">
        <v>65</v>
      </c>
      <c r="P1824" s="1" t="s">
        <v>66</v>
      </c>
      <c r="Q1824" s="1" t="s">
        <v>67</v>
      </c>
      <c r="R1824" s="1" t="s">
        <v>87</v>
      </c>
      <c r="S1824" s="1" t="s">
        <v>88</v>
      </c>
      <c r="T1824" s="2">
        <v>43404</v>
      </c>
      <c r="U1824" s="2">
        <v>43404</v>
      </c>
      <c r="V1824" s="1" t="s">
        <v>52</v>
      </c>
      <c r="W1824" s="3">
        <v>1</v>
      </c>
      <c r="X1824" s="1" t="s">
        <v>53</v>
      </c>
      <c r="Y1824" s="4">
        <v>21044329</v>
      </c>
      <c r="Z1824" s="4">
        <v>-2595103</v>
      </c>
      <c r="AA1824" s="4">
        <v>0</v>
      </c>
      <c r="AB1824" s="4">
        <v>0</v>
      </c>
      <c r="AC1824" s="4">
        <v>0</v>
      </c>
      <c r="AD1824" s="4">
        <v>21044329</v>
      </c>
      <c r="AE1824" s="5">
        <v>1614</v>
      </c>
      <c r="AF1824" s="1" t="s">
        <v>70</v>
      </c>
      <c r="AG1824" s="1" t="s">
        <v>71</v>
      </c>
      <c r="AH1824" s="1" t="s">
        <v>89</v>
      </c>
      <c r="AI1824" s="1" t="s">
        <v>57</v>
      </c>
      <c r="AJ1824" s="5">
        <v>10950</v>
      </c>
      <c r="AK1824" s="4">
        <v>-218740</v>
      </c>
      <c r="AL1824" s="4">
        <v>0</v>
      </c>
      <c r="AM1824" s="4">
        <v>0</v>
      </c>
      <c r="AN1824" s="4">
        <v>0</v>
      </c>
      <c r="AO1824" s="4">
        <v>-2813843</v>
      </c>
      <c r="AP1824" s="4">
        <v>-2813843</v>
      </c>
      <c r="AQ1824" s="4">
        <v>0</v>
      </c>
      <c r="AR1824" s="4">
        <v>18230486</v>
      </c>
      <c r="AS1824" s="1" t="s">
        <v>52</v>
      </c>
      <c r="AT1824" s="9">
        <f t="shared" si="834"/>
        <v>43404</v>
      </c>
      <c r="AU1824" s="9">
        <f t="shared" si="835"/>
        <v>43374</v>
      </c>
      <c r="AV1824" s="9">
        <v>44798</v>
      </c>
      <c r="AW1824" s="11">
        <f t="shared" si="836"/>
        <v>3.8191780821917809</v>
      </c>
      <c r="AX1824">
        <v>25</v>
      </c>
      <c r="AY1824" s="12">
        <v>0.05</v>
      </c>
      <c r="AZ1824">
        <f t="shared" si="837"/>
        <v>3.7999999999999999E-2</v>
      </c>
      <c r="BA1824" s="13">
        <f t="shared" si="838"/>
        <v>21044329</v>
      </c>
      <c r="BB1824" s="17" t="s">
        <v>2189</v>
      </c>
      <c r="BC1824">
        <f>MATCH(BB1824,MONTHLY_INDEX!$A:$A,0)</f>
        <v>798</v>
      </c>
      <c r="BD1824">
        <f>MATCH(AU1824,MONTHLY_INDEX!$1:$1,0)</f>
        <v>82</v>
      </c>
      <c r="BE1824">
        <f>INDEX(MONTHLY_INDEX!$1:$1048576,Final!BC1824,Final!BD1824)</f>
        <v>96</v>
      </c>
      <c r="BF1824">
        <f>MATCH($BF$1,MONTHLY_INDEX!$1:$1,0)</f>
        <v>127</v>
      </c>
      <c r="BG1824">
        <f>INDEX(MONTHLY_INDEX!$1:$1048576,Final!BC1824,Final!BF1824)</f>
        <v>95.3</v>
      </c>
      <c r="BH1824" s="23">
        <f t="shared" si="846"/>
        <v>-7.2916666666666963E-3</v>
      </c>
      <c r="BI1824" s="14">
        <f t="shared" si="847"/>
        <v>20890880.767708331</v>
      </c>
      <c r="BJ1824" s="14">
        <f t="shared" si="848"/>
        <v>3031867.7699371115</v>
      </c>
      <c r="BK1824" s="15">
        <f t="shared" si="839"/>
        <v>17859012.997771218</v>
      </c>
      <c r="BL1824" s="52">
        <v>0</v>
      </c>
      <c r="BM1824" s="15">
        <f t="shared" si="849"/>
        <v>17859012.997771218</v>
      </c>
    </row>
    <row r="1825" spans="1:65">
      <c r="A1825" s="8">
        <v>1823</v>
      </c>
      <c r="B1825" s="1" t="s">
        <v>44</v>
      </c>
      <c r="C1825" s="1">
        <v>1500</v>
      </c>
      <c r="D1825" s="1" t="s">
        <v>60</v>
      </c>
      <c r="E1825" s="1">
        <v>150000074</v>
      </c>
      <c r="F1825" s="1" t="s">
        <v>60</v>
      </c>
      <c r="G1825" s="1" t="s">
        <v>93</v>
      </c>
      <c r="H1825" s="1">
        <v>5</v>
      </c>
      <c r="I1825" s="1" t="s">
        <v>185</v>
      </c>
      <c r="J1825" s="1" t="s">
        <v>49</v>
      </c>
      <c r="K1825" s="1">
        <v>17406001</v>
      </c>
      <c r="L1825" s="1" t="s">
        <v>50</v>
      </c>
      <c r="M1825" s="1" t="s">
        <v>51</v>
      </c>
      <c r="N1825" s="1" t="s">
        <v>64</v>
      </c>
      <c r="O1825" s="1" t="s">
        <v>65</v>
      </c>
      <c r="P1825" s="1" t="s">
        <v>66</v>
      </c>
      <c r="Q1825" s="1" t="s">
        <v>67</v>
      </c>
      <c r="R1825" s="1" t="s">
        <v>87</v>
      </c>
      <c r="S1825" s="1" t="s">
        <v>88</v>
      </c>
      <c r="T1825" s="2">
        <v>43404</v>
      </c>
      <c r="U1825" s="2">
        <v>43404</v>
      </c>
      <c r="V1825" s="1" t="s">
        <v>52</v>
      </c>
      <c r="W1825" s="3">
        <v>1</v>
      </c>
      <c r="X1825" s="1" t="s">
        <v>53</v>
      </c>
      <c r="Y1825" s="4">
        <v>969266</v>
      </c>
      <c r="Z1825" s="4">
        <v>-119526</v>
      </c>
      <c r="AA1825" s="4">
        <v>0</v>
      </c>
      <c r="AB1825" s="4">
        <v>0</v>
      </c>
      <c r="AC1825" s="4">
        <v>0</v>
      </c>
      <c r="AD1825" s="4">
        <v>969266</v>
      </c>
      <c r="AE1825" s="5">
        <v>1614</v>
      </c>
      <c r="AF1825" s="1" t="s">
        <v>70</v>
      </c>
      <c r="AG1825" s="1" t="s">
        <v>71</v>
      </c>
      <c r="AH1825" s="1" t="s">
        <v>89</v>
      </c>
      <c r="AI1825" s="1" t="s">
        <v>57</v>
      </c>
      <c r="AJ1825" s="5">
        <v>10950</v>
      </c>
      <c r="AK1825" s="4">
        <v>-10075</v>
      </c>
      <c r="AL1825" s="4">
        <v>0</v>
      </c>
      <c r="AM1825" s="4">
        <v>0</v>
      </c>
      <c r="AN1825" s="4">
        <v>0</v>
      </c>
      <c r="AO1825" s="4">
        <v>-129601</v>
      </c>
      <c r="AP1825" s="4">
        <v>-129601</v>
      </c>
      <c r="AQ1825" s="4">
        <v>0</v>
      </c>
      <c r="AR1825" s="4">
        <v>839665</v>
      </c>
      <c r="AS1825" s="1" t="s">
        <v>52</v>
      </c>
      <c r="AT1825" s="9">
        <f t="shared" si="834"/>
        <v>43404</v>
      </c>
      <c r="AU1825" s="9">
        <f t="shared" si="835"/>
        <v>43374</v>
      </c>
      <c r="AV1825" s="9">
        <v>44798</v>
      </c>
      <c r="AW1825" s="11">
        <f t="shared" si="836"/>
        <v>3.8191780821917809</v>
      </c>
      <c r="AX1825">
        <v>25</v>
      </c>
      <c r="AY1825" s="12">
        <v>0.05</v>
      </c>
      <c r="AZ1825">
        <f t="shared" si="837"/>
        <v>3.7999999999999999E-2</v>
      </c>
      <c r="BA1825" s="13">
        <f t="shared" si="838"/>
        <v>969266</v>
      </c>
      <c r="BB1825" s="17" t="s">
        <v>2083</v>
      </c>
      <c r="BC1825">
        <f>MATCH(BB1825,MONTHLY_INDEX!$A:$A,0)</f>
        <v>745</v>
      </c>
      <c r="BD1825">
        <f>MATCH(AU1825,MONTHLY_INDEX!$1:$1,0)</f>
        <v>82</v>
      </c>
      <c r="BE1825">
        <f>INDEX(MONTHLY_INDEX!$1:$1048576,Final!BC1825,Final!BD1825)</f>
        <v>107.7</v>
      </c>
      <c r="BF1825">
        <f>MATCH($BF$1,MONTHLY_INDEX!$1:$1,0)</f>
        <v>127</v>
      </c>
      <c r="BG1825">
        <f>INDEX(MONTHLY_INDEX!$1:$1048576,Final!BC1825,Final!BF1825)</f>
        <v>115.4</v>
      </c>
      <c r="BH1825" s="23">
        <f t="shared" si="846"/>
        <v>7.1494893221912742E-2</v>
      </c>
      <c r="BI1825" s="14">
        <f t="shared" si="847"/>
        <v>1038563.5691736306</v>
      </c>
      <c r="BJ1825" s="14">
        <f t="shared" si="848"/>
        <v>150725.4503733303</v>
      </c>
      <c r="BK1825" s="15">
        <f t="shared" si="839"/>
        <v>887838.11880030029</v>
      </c>
      <c r="BL1825" s="52">
        <v>0</v>
      </c>
      <c r="BM1825" s="15">
        <f t="shared" si="849"/>
        <v>887838.11880030029</v>
      </c>
    </row>
    <row r="1826" spans="1:65">
      <c r="A1826" s="8">
        <v>1824</v>
      </c>
      <c r="B1826" s="1" t="s">
        <v>44</v>
      </c>
      <c r="C1826" s="1">
        <v>1500</v>
      </c>
      <c r="D1826" s="1" t="s">
        <v>60</v>
      </c>
      <c r="E1826" s="1">
        <v>150000074</v>
      </c>
      <c r="F1826" s="1" t="s">
        <v>60</v>
      </c>
      <c r="G1826" s="1" t="s">
        <v>94</v>
      </c>
      <c r="H1826" s="1">
        <v>6</v>
      </c>
      <c r="I1826" s="1" t="s">
        <v>185</v>
      </c>
      <c r="J1826" s="1" t="s">
        <v>49</v>
      </c>
      <c r="K1826" s="1">
        <v>17406001</v>
      </c>
      <c r="L1826" s="1" t="s">
        <v>50</v>
      </c>
      <c r="M1826" s="1" t="s">
        <v>51</v>
      </c>
      <c r="N1826" s="1" t="s">
        <v>64</v>
      </c>
      <c r="O1826" s="1" t="s">
        <v>65</v>
      </c>
      <c r="P1826" s="1" t="s">
        <v>66</v>
      </c>
      <c r="Q1826" s="1" t="s">
        <v>67</v>
      </c>
      <c r="R1826" s="1" t="s">
        <v>87</v>
      </c>
      <c r="S1826" s="1" t="s">
        <v>88</v>
      </c>
      <c r="T1826" s="2">
        <v>43404</v>
      </c>
      <c r="U1826" s="2">
        <v>43404</v>
      </c>
      <c r="V1826" s="1" t="s">
        <v>52</v>
      </c>
      <c r="W1826" s="3">
        <v>1</v>
      </c>
      <c r="X1826" s="1" t="s">
        <v>53</v>
      </c>
      <c r="Y1826" s="4">
        <v>735000</v>
      </c>
      <c r="Z1826" s="4">
        <v>-90636</v>
      </c>
      <c r="AA1826" s="4">
        <v>0</v>
      </c>
      <c r="AB1826" s="4">
        <v>0</v>
      </c>
      <c r="AC1826" s="4">
        <v>0</v>
      </c>
      <c r="AD1826" s="4">
        <v>735000</v>
      </c>
      <c r="AE1826" s="5">
        <v>1614</v>
      </c>
      <c r="AF1826" s="1" t="s">
        <v>70</v>
      </c>
      <c r="AG1826" s="1" t="s">
        <v>71</v>
      </c>
      <c r="AH1826" s="1" t="s">
        <v>89</v>
      </c>
      <c r="AI1826" s="1" t="s">
        <v>57</v>
      </c>
      <c r="AJ1826" s="5">
        <v>10950</v>
      </c>
      <c r="AK1826" s="4">
        <v>-7640</v>
      </c>
      <c r="AL1826" s="4">
        <v>0</v>
      </c>
      <c r="AM1826" s="4">
        <v>0</v>
      </c>
      <c r="AN1826" s="4">
        <v>0</v>
      </c>
      <c r="AO1826" s="4">
        <v>-98276</v>
      </c>
      <c r="AP1826" s="4">
        <v>-98276</v>
      </c>
      <c r="AQ1826" s="4">
        <v>0</v>
      </c>
      <c r="AR1826" s="4">
        <v>636724</v>
      </c>
      <c r="AS1826" s="1" t="s">
        <v>52</v>
      </c>
      <c r="AT1826" s="9">
        <f t="shared" si="834"/>
        <v>43404</v>
      </c>
      <c r="AU1826" s="9">
        <f t="shared" si="835"/>
        <v>43374</v>
      </c>
      <c r="AV1826" s="9">
        <v>44798</v>
      </c>
      <c r="AW1826" s="11">
        <f t="shared" si="836"/>
        <v>3.8191780821917809</v>
      </c>
      <c r="AX1826">
        <v>10</v>
      </c>
      <c r="AY1826" s="12">
        <v>0.05</v>
      </c>
      <c r="AZ1826">
        <f t="shared" si="837"/>
        <v>9.5000000000000001E-2</v>
      </c>
      <c r="BA1826" s="13">
        <f t="shared" si="838"/>
        <v>735000</v>
      </c>
      <c r="BB1826" s="17" t="s">
        <v>1853</v>
      </c>
      <c r="BC1826">
        <f>MATCH(BB1826,MONTHLY_INDEX!$A:$A,0)</f>
        <v>630</v>
      </c>
      <c r="BD1826">
        <f>MATCH(AU1826,MONTHLY_INDEX!$1:$1,0)</f>
        <v>82</v>
      </c>
      <c r="BE1826">
        <f>INDEX(MONTHLY_INDEX!$1:$1048576,Final!BC1826,Final!BD1826)</f>
        <v>115.8</v>
      </c>
      <c r="BF1826">
        <f>MATCH($BF$1,MONTHLY_INDEX!$1:$1,0)</f>
        <v>127</v>
      </c>
      <c r="BG1826">
        <f>INDEX(MONTHLY_INDEX!$1:$1048576,Final!BC1826,Final!BF1826)</f>
        <v>151.1</v>
      </c>
      <c r="BH1826" s="23">
        <f t="shared" si="846"/>
        <v>0.30483592400690845</v>
      </c>
      <c r="BI1826" s="14">
        <f t="shared" si="847"/>
        <v>959054.4041450778</v>
      </c>
      <c r="BJ1826" s="14">
        <f t="shared" si="848"/>
        <v>347965.9581943361</v>
      </c>
      <c r="BK1826" s="15">
        <f t="shared" si="839"/>
        <v>611088.44595074165</v>
      </c>
      <c r="BL1826" s="52">
        <v>0</v>
      </c>
      <c r="BM1826" s="15">
        <f t="shared" si="849"/>
        <v>611088.44595074165</v>
      </c>
    </row>
    <row r="1827" spans="1:65">
      <c r="A1827" s="8">
        <v>1825</v>
      </c>
      <c r="B1827" s="1" t="s">
        <v>44</v>
      </c>
      <c r="C1827" s="1">
        <v>1500</v>
      </c>
      <c r="D1827" s="1" t="s">
        <v>60</v>
      </c>
      <c r="E1827" s="1">
        <v>150000074</v>
      </c>
      <c r="F1827" s="1" t="s">
        <v>60</v>
      </c>
      <c r="G1827" s="1" t="s">
        <v>95</v>
      </c>
      <c r="H1827" s="1">
        <v>7</v>
      </c>
      <c r="I1827" s="1" t="s">
        <v>185</v>
      </c>
      <c r="J1827" s="1" t="s">
        <v>49</v>
      </c>
      <c r="K1827" s="1">
        <v>17406001</v>
      </c>
      <c r="L1827" s="1" t="s">
        <v>50</v>
      </c>
      <c r="M1827" s="1" t="s">
        <v>51</v>
      </c>
      <c r="N1827" s="1" t="s">
        <v>64</v>
      </c>
      <c r="O1827" s="1" t="s">
        <v>65</v>
      </c>
      <c r="P1827" s="1" t="s">
        <v>66</v>
      </c>
      <c r="Q1827" s="1" t="s">
        <v>67</v>
      </c>
      <c r="R1827" s="1" t="s">
        <v>87</v>
      </c>
      <c r="S1827" s="1" t="s">
        <v>88</v>
      </c>
      <c r="T1827" s="2">
        <v>43404</v>
      </c>
      <c r="U1827" s="2">
        <v>43404</v>
      </c>
      <c r="V1827" s="1" t="s">
        <v>52</v>
      </c>
      <c r="W1827" s="3">
        <v>1</v>
      </c>
      <c r="X1827" s="1" t="s">
        <v>53</v>
      </c>
      <c r="Y1827" s="4">
        <v>126000</v>
      </c>
      <c r="Z1827" s="4">
        <v>-15537</v>
      </c>
      <c r="AA1827" s="4">
        <v>0</v>
      </c>
      <c r="AB1827" s="4">
        <v>0</v>
      </c>
      <c r="AC1827" s="4">
        <v>0</v>
      </c>
      <c r="AD1827" s="4">
        <v>126000</v>
      </c>
      <c r="AE1827" s="5">
        <v>1614</v>
      </c>
      <c r="AF1827" s="1" t="s">
        <v>70</v>
      </c>
      <c r="AG1827" s="1" t="s">
        <v>71</v>
      </c>
      <c r="AH1827" s="1" t="s">
        <v>89</v>
      </c>
      <c r="AI1827" s="1" t="s">
        <v>57</v>
      </c>
      <c r="AJ1827" s="5">
        <v>10950</v>
      </c>
      <c r="AK1827" s="4">
        <v>-1310</v>
      </c>
      <c r="AL1827" s="4">
        <v>0</v>
      </c>
      <c r="AM1827" s="4">
        <v>0</v>
      </c>
      <c r="AN1827" s="4">
        <v>0</v>
      </c>
      <c r="AO1827" s="4">
        <v>-16847</v>
      </c>
      <c r="AP1827" s="4">
        <v>-16847</v>
      </c>
      <c r="AQ1827" s="4">
        <v>0</v>
      </c>
      <c r="AR1827" s="4">
        <v>109153</v>
      </c>
      <c r="AS1827" s="1" t="s">
        <v>52</v>
      </c>
      <c r="AT1827" s="9">
        <f t="shared" si="834"/>
        <v>43404</v>
      </c>
      <c r="AU1827" s="9">
        <f t="shared" si="835"/>
        <v>43374</v>
      </c>
      <c r="AV1827" s="9">
        <v>44798</v>
      </c>
      <c r="AW1827" s="11">
        <f t="shared" si="836"/>
        <v>3.8191780821917809</v>
      </c>
      <c r="AX1827">
        <v>25</v>
      </c>
      <c r="AY1827" s="12">
        <v>0.05</v>
      </c>
      <c r="AZ1827">
        <f t="shared" si="837"/>
        <v>3.7999999999999999E-2</v>
      </c>
      <c r="BA1827" s="13">
        <f t="shared" si="838"/>
        <v>126000</v>
      </c>
      <c r="BB1827" s="17" t="s">
        <v>2189</v>
      </c>
      <c r="BC1827">
        <f>MATCH(BB1827,MONTHLY_INDEX!$A:$A,0)</f>
        <v>798</v>
      </c>
      <c r="BD1827">
        <f>MATCH(AU1827,MONTHLY_INDEX!$1:$1,0)</f>
        <v>82</v>
      </c>
      <c r="BE1827">
        <f>INDEX(MONTHLY_INDEX!$1:$1048576,Final!BC1827,Final!BD1827)</f>
        <v>96</v>
      </c>
      <c r="BF1827">
        <f>MATCH($BF$1,MONTHLY_INDEX!$1:$1,0)</f>
        <v>127</v>
      </c>
      <c r="BG1827">
        <f>INDEX(MONTHLY_INDEX!$1:$1048576,Final!BC1827,Final!BF1827)</f>
        <v>95.3</v>
      </c>
      <c r="BH1827" s="23">
        <f t="shared" si="846"/>
        <v>-7.2916666666666963E-3</v>
      </c>
      <c r="BI1827" s="14">
        <f t="shared" si="847"/>
        <v>125081.25</v>
      </c>
      <c r="BJ1827" s="14">
        <f t="shared" si="848"/>
        <v>18152.887602739724</v>
      </c>
      <c r="BK1827" s="15">
        <f t="shared" si="839"/>
        <v>106928.36239726028</v>
      </c>
      <c r="BL1827" s="52">
        <v>0</v>
      </c>
      <c r="BM1827" s="15">
        <f t="shared" si="849"/>
        <v>106928.36239726028</v>
      </c>
    </row>
    <row r="1828" spans="1:65">
      <c r="A1828" s="8">
        <v>1826</v>
      </c>
      <c r="B1828" s="1" t="s">
        <v>44</v>
      </c>
      <c r="C1828" s="1">
        <v>1500</v>
      </c>
      <c r="D1828" s="1" t="s">
        <v>60</v>
      </c>
      <c r="E1828" s="1">
        <v>150000074</v>
      </c>
      <c r="F1828" s="1" t="s">
        <v>60</v>
      </c>
      <c r="G1828" s="1" t="s">
        <v>96</v>
      </c>
      <c r="H1828" s="1">
        <v>8</v>
      </c>
      <c r="I1828" s="1" t="s">
        <v>185</v>
      </c>
      <c r="J1828" s="1" t="s">
        <v>49</v>
      </c>
      <c r="K1828" s="1">
        <v>17406001</v>
      </c>
      <c r="L1828" s="1" t="s">
        <v>50</v>
      </c>
      <c r="M1828" s="1" t="s">
        <v>51</v>
      </c>
      <c r="N1828" s="1" t="s">
        <v>64</v>
      </c>
      <c r="O1828" s="1" t="s">
        <v>65</v>
      </c>
      <c r="P1828" s="1" t="s">
        <v>66</v>
      </c>
      <c r="Q1828" s="1" t="s">
        <v>67</v>
      </c>
      <c r="R1828" s="1" t="s">
        <v>87</v>
      </c>
      <c r="S1828" s="1" t="s">
        <v>88</v>
      </c>
      <c r="T1828" s="2">
        <v>43404</v>
      </c>
      <c r="U1828" s="2">
        <v>43404</v>
      </c>
      <c r="V1828" s="1" t="s">
        <v>52</v>
      </c>
      <c r="W1828" s="3">
        <v>1</v>
      </c>
      <c r="X1828" s="1" t="s">
        <v>53</v>
      </c>
      <c r="Y1828" s="4">
        <v>29327302</v>
      </c>
      <c r="Z1828" s="4">
        <v>-3616528</v>
      </c>
      <c r="AA1828" s="4">
        <v>0</v>
      </c>
      <c r="AB1828" s="4">
        <v>0</v>
      </c>
      <c r="AC1828" s="4">
        <v>0</v>
      </c>
      <c r="AD1828" s="4">
        <v>29327302</v>
      </c>
      <c r="AE1828" s="5">
        <v>1614</v>
      </c>
      <c r="AF1828" s="1" t="s">
        <v>70</v>
      </c>
      <c r="AG1828" s="1" t="s">
        <v>71</v>
      </c>
      <c r="AH1828" s="1" t="s">
        <v>89</v>
      </c>
      <c r="AI1828" s="1" t="s">
        <v>57</v>
      </c>
      <c r="AJ1828" s="5">
        <v>10950</v>
      </c>
      <c r="AK1828" s="4">
        <v>-304835</v>
      </c>
      <c r="AL1828" s="4">
        <v>0</v>
      </c>
      <c r="AM1828" s="4">
        <v>0</v>
      </c>
      <c r="AN1828" s="4">
        <v>0</v>
      </c>
      <c r="AO1828" s="4">
        <v>-3921363</v>
      </c>
      <c r="AP1828" s="4">
        <v>-3921363</v>
      </c>
      <c r="AQ1828" s="4">
        <v>0</v>
      </c>
      <c r="AR1828" s="4">
        <v>25405939</v>
      </c>
      <c r="AS1828" s="1" t="s">
        <v>52</v>
      </c>
      <c r="AT1828" s="9">
        <f t="shared" si="834"/>
        <v>43404</v>
      </c>
      <c r="AU1828" s="9">
        <f t="shared" si="835"/>
        <v>43374</v>
      </c>
      <c r="AV1828" s="9">
        <v>44798</v>
      </c>
      <c r="AW1828" s="11">
        <f t="shared" si="836"/>
        <v>3.8191780821917809</v>
      </c>
      <c r="AX1828">
        <v>25</v>
      </c>
      <c r="AY1828" s="12">
        <v>0.05</v>
      </c>
      <c r="AZ1828">
        <f t="shared" si="837"/>
        <v>3.7999999999999999E-2</v>
      </c>
      <c r="BA1828" s="13">
        <f t="shared" si="838"/>
        <v>29327302</v>
      </c>
      <c r="BB1828" s="17" t="s">
        <v>2189</v>
      </c>
      <c r="BC1828">
        <f>MATCH(BB1828,MONTHLY_INDEX!$A:$A,0)</f>
        <v>798</v>
      </c>
      <c r="BD1828">
        <f>MATCH(AU1828,MONTHLY_INDEX!$1:$1,0)</f>
        <v>82</v>
      </c>
      <c r="BE1828">
        <f>INDEX(MONTHLY_INDEX!$1:$1048576,Final!BC1828,Final!BD1828)</f>
        <v>96</v>
      </c>
      <c r="BF1828">
        <f>MATCH($BF$1,MONTHLY_INDEX!$1:$1,0)</f>
        <v>127</v>
      </c>
      <c r="BG1828">
        <f>INDEX(MONTHLY_INDEX!$1:$1048576,Final!BC1828,Final!BF1828)</f>
        <v>95.3</v>
      </c>
      <c r="BH1828" s="23">
        <f t="shared" si="846"/>
        <v>-7.2916666666666963E-3</v>
      </c>
      <c r="BI1828" s="14">
        <f t="shared" si="847"/>
        <v>29113457.089583334</v>
      </c>
      <c r="BJ1828" s="14">
        <f t="shared" si="848"/>
        <v>4225200.1341079678</v>
      </c>
      <c r="BK1828" s="15">
        <f t="shared" si="839"/>
        <v>24888256.955475368</v>
      </c>
      <c r="BL1828" s="52">
        <v>0</v>
      </c>
      <c r="BM1828" s="15">
        <f t="shared" si="849"/>
        <v>24888256.955475368</v>
      </c>
    </row>
    <row r="1829" spans="1:65">
      <c r="A1829" s="8">
        <v>1827</v>
      </c>
      <c r="B1829" s="1" t="s">
        <v>44</v>
      </c>
      <c r="C1829" s="1">
        <v>1500</v>
      </c>
      <c r="D1829" s="1" t="s">
        <v>60</v>
      </c>
      <c r="E1829" s="1">
        <v>150000074</v>
      </c>
      <c r="F1829" s="1" t="s">
        <v>60</v>
      </c>
      <c r="G1829" s="1" t="s">
        <v>97</v>
      </c>
      <c r="H1829" s="1">
        <v>9</v>
      </c>
      <c r="I1829" s="1" t="s">
        <v>185</v>
      </c>
      <c r="J1829" s="1" t="s">
        <v>49</v>
      </c>
      <c r="K1829" s="1">
        <v>17406001</v>
      </c>
      <c r="L1829" s="1" t="s">
        <v>50</v>
      </c>
      <c r="M1829" s="1" t="s">
        <v>51</v>
      </c>
      <c r="N1829" s="1" t="s">
        <v>64</v>
      </c>
      <c r="O1829" s="1" t="s">
        <v>65</v>
      </c>
      <c r="P1829" s="1" t="s">
        <v>66</v>
      </c>
      <c r="Q1829" s="1" t="s">
        <v>67</v>
      </c>
      <c r="R1829" s="1" t="s">
        <v>87</v>
      </c>
      <c r="S1829" s="1" t="s">
        <v>88</v>
      </c>
      <c r="T1829" s="2">
        <v>43404</v>
      </c>
      <c r="U1829" s="2">
        <v>43404</v>
      </c>
      <c r="V1829" s="1" t="s">
        <v>52</v>
      </c>
      <c r="W1829" s="3">
        <v>1</v>
      </c>
      <c r="X1829" s="1" t="s">
        <v>53</v>
      </c>
      <c r="Y1829" s="4">
        <v>1517250</v>
      </c>
      <c r="Z1829" s="4">
        <v>-187100</v>
      </c>
      <c r="AA1829" s="4">
        <v>0</v>
      </c>
      <c r="AB1829" s="4">
        <v>0</v>
      </c>
      <c r="AC1829" s="4">
        <v>0</v>
      </c>
      <c r="AD1829" s="4">
        <v>1517250</v>
      </c>
      <c r="AE1829" s="5">
        <v>1614</v>
      </c>
      <c r="AF1829" s="1" t="s">
        <v>70</v>
      </c>
      <c r="AG1829" s="1" t="s">
        <v>71</v>
      </c>
      <c r="AH1829" s="1" t="s">
        <v>89</v>
      </c>
      <c r="AI1829" s="1" t="s">
        <v>57</v>
      </c>
      <c r="AJ1829" s="5">
        <v>10950</v>
      </c>
      <c r="AK1829" s="4">
        <v>-15771</v>
      </c>
      <c r="AL1829" s="4">
        <v>0</v>
      </c>
      <c r="AM1829" s="4">
        <v>0</v>
      </c>
      <c r="AN1829" s="4">
        <v>0</v>
      </c>
      <c r="AO1829" s="4">
        <v>-202871</v>
      </c>
      <c r="AP1829" s="4">
        <v>-202871</v>
      </c>
      <c r="AQ1829" s="4">
        <v>0</v>
      </c>
      <c r="AR1829" s="4">
        <v>1314379</v>
      </c>
      <c r="AS1829" s="1" t="s">
        <v>52</v>
      </c>
      <c r="AT1829" s="9">
        <f t="shared" si="834"/>
        <v>43404</v>
      </c>
      <c r="AU1829" s="9">
        <f t="shared" si="835"/>
        <v>43374</v>
      </c>
      <c r="AV1829" s="9">
        <v>44798</v>
      </c>
      <c r="AW1829" s="11">
        <f t="shared" si="836"/>
        <v>3.8191780821917809</v>
      </c>
      <c r="AX1829">
        <v>15</v>
      </c>
      <c r="AY1829" s="12">
        <v>0.05</v>
      </c>
      <c r="AZ1829">
        <f t="shared" si="837"/>
        <v>6.3333333333333325E-2</v>
      </c>
      <c r="BA1829" s="13">
        <f t="shared" si="838"/>
        <v>1517250</v>
      </c>
      <c r="BB1829" s="17" t="s">
        <v>1941</v>
      </c>
      <c r="BC1829">
        <f>MATCH(BB1829,MONTHLY_INDEX!$A:$A,0)</f>
        <v>674</v>
      </c>
      <c r="BD1829">
        <f>MATCH(AU1829,MONTHLY_INDEX!$1:$1,0)</f>
        <v>82</v>
      </c>
      <c r="BE1829">
        <f>INDEX(MONTHLY_INDEX!$1:$1048576,Final!BC1829,Final!BD1829)</f>
        <v>105.9</v>
      </c>
      <c r="BF1829">
        <f>MATCH($BF$1,MONTHLY_INDEX!$1:$1,0)</f>
        <v>127</v>
      </c>
      <c r="BG1829">
        <f>INDEX(MONTHLY_INDEX!$1:$1048576,Final!BC1829,Final!BF1829)</f>
        <v>122.8</v>
      </c>
      <c r="BH1829" s="23">
        <f t="shared" si="846"/>
        <v>0.15958451369216234</v>
      </c>
      <c r="BI1829" s="14">
        <f t="shared" si="847"/>
        <v>1759379.6033994332</v>
      </c>
      <c r="BJ1829" s="14">
        <f t="shared" si="848"/>
        <v>425560.98790536425</v>
      </c>
      <c r="BK1829" s="15">
        <f t="shared" si="839"/>
        <v>1333818.6154940689</v>
      </c>
      <c r="BL1829" s="52">
        <v>0</v>
      </c>
      <c r="BM1829" s="15">
        <f t="shared" si="849"/>
        <v>1333818.6154940689</v>
      </c>
    </row>
    <row r="1830" spans="1:65">
      <c r="A1830" s="8">
        <v>1828</v>
      </c>
      <c r="B1830" s="1" t="s">
        <v>44</v>
      </c>
      <c r="C1830" s="1">
        <v>1500</v>
      </c>
      <c r="D1830" s="1" t="s">
        <v>60</v>
      </c>
      <c r="E1830" s="1">
        <v>150000074</v>
      </c>
      <c r="F1830" s="1" t="s">
        <v>60</v>
      </c>
      <c r="G1830" s="1" t="s">
        <v>98</v>
      </c>
      <c r="H1830" s="1">
        <v>10</v>
      </c>
      <c r="I1830" s="1" t="s">
        <v>185</v>
      </c>
      <c r="J1830" s="1" t="s">
        <v>49</v>
      </c>
      <c r="K1830" s="1">
        <v>17406001</v>
      </c>
      <c r="L1830" s="1" t="s">
        <v>50</v>
      </c>
      <c r="M1830" s="1" t="s">
        <v>51</v>
      </c>
      <c r="N1830" s="1" t="s">
        <v>64</v>
      </c>
      <c r="O1830" s="1" t="s">
        <v>65</v>
      </c>
      <c r="P1830" s="1" t="s">
        <v>66</v>
      </c>
      <c r="Q1830" s="1" t="s">
        <v>67</v>
      </c>
      <c r="R1830" s="1" t="s">
        <v>87</v>
      </c>
      <c r="S1830" s="1" t="s">
        <v>88</v>
      </c>
      <c r="T1830" s="2">
        <v>43404</v>
      </c>
      <c r="U1830" s="2">
        <v>43404</v>
      </c>
      <c r="V1830" s="1" t="s">
        <v>52</v>
      </c>
      <c r="W1830" s="3">
        <v>1</v>
      </c>
      <c r="X1830" s="1" t="s">
        <v>53</v>
      </c>
      <c r="Y1830" s="4">
        <v>312900</v>
      </c>
      <c r="Z1830" s="4">
        <v>-38584</v>
      </c>
      <c r="AA1830" s="4">
        <v>0</v>
      </c>
      <c r="AB1830" s="4">
        <v>0</v>
      </c>
      <c r="AC1830" s="4">
        <v>0</v>
      </c>
      <c r="AD1830" s="4">
        <v>312900</v>
      </c>
      <c r="AE1830" s="5">
        <v>1614</v>
      </c>
      <c r="AF1830" s="1" t="s">
        <v>70</v>
      </c>
      <c r="AG1830" s="1" t="s">
        <v>71</v>
      </c>
      <c r="AH1830" s="1" t="s">
        <v>89</v>
      </c>
      <c r="AI1830" s="1" t="s">
        <v>57</v>
      </c>
      <c r="AJ1830" s="5">
        <v>10950</v>
      </c>
      <c r="AK1830" s="4">
        <v>-3252</v>
      </c>
      <c r="AL1830" s="4">
        <v>0</v>
      </c>
      <c r="AM1830" s="4">
        <v>0</v>
      </c>
      <c r="AN1830" s="4">
        <v>0</v>
      </c>
      <c r="AO1830" s="4">
        <v>-41836</v>
      </c>
      <c r="AP1830" s="4">
        <v>-41836</v>
      </c>
      <c r="AQ1830" s="4">
        <v>0</v>
      </c>
      <c r="AR1830" s="4">
        <v>271064</v>
      </c>
      <c r="AS1830" s="1" t="s">
        <v>52</v>
      </c>
      <c r="AT1830" s="9">
        <f t="shared" si="834"/>
        <v>43404</v>
      </c>
      <c r="AU1830" s="9">
        <f t="shared" si="835"/>
        <v>43374</v>
      </c>
      <c r="AV1830" s="9">
        <v>44798</v>
      </c>
      <c r="AW1830" s="11">
        <f t="shared" si="836"/>
        <v>3.8191780821917809</v>
      </c>
      <c r="AX1830">
        <v>10</v>
      </c>
      <c r="AY1830" s="12">
        <v>0.05</v>
      </c>
      <c r="AZ1830">
        <f t="shared" si="837"/>
        <v>9.5000000000000001E-2</v>
      </c>
      <c r="BA1830" s="13">
        <f t="shared" si="838"/>
        <v>312900</v>
      </c>
      <c r="BB1830" s="17" t="s">
        <v>2189</v>
      </c>
      <c r="BC1830">
        <f>MATCH(BB1830,MONTHLY_INDEX!$A:$A,0)</f>
        <v>798</v>
      </c>
      <c r="BD1830">
        <f>MATCH(AU1830,MONTHLY_INDEX!$1:$1,0)</f>
        <v>82</v>
      </c>
      <c r="BE1830">
        <f>INDEX(MONTHLY_INDEX!$1:$1048576,Final!BC1830,Final!BD1830)</f>
        <v>96</v>
      </c>
      <c r="BF1830">
        <f>MATCH($BF$1,MONTHLY_INDEX!$1:$1,0)</f>
        <v>127</v>
      </c>
      <c r="BG1830">
        <f>INDEX(MONTHLY_INDEX!$1:$1048576,Final!BC1830,Final!BF1830)</f>
        <v>95.3</v>
      </c>
      <c r="BH1830" s="23">
        <f t="shared" si="846"/>
        <v>-7.2916666666666963E-3</v>
      </c>
      <c r="BI1830" s="14">
        <f t="shared" si="847"/>
        <v>310618.4375</v>
      </c>
      <c r="BJ1830" s="14">
        <f t="shared" si="848"/>
        <v>112699.17720034247</v>
      </c>
      <c r="BK1830" s="15">
        <f t="shared" si="839"/>
        <v>197919.26029965753</v>
      </c>
      <c r="BL1830" s="52">
        <v>0</v>
      </c>
      <c r="BM1830" s="15">
        <f t="shared" si="849"/>
        <v>197919.26029965753</v>
      </c>
    </row>
    <row r="1831" spans="1:65">
      <c r="A1831" s="8">
        <v>1829</v>
      </c>
      <c r="B1831" s="1" t="s">
        <v>44</v>
      </c>
      <c r="C1831" s="1">
        <v>1500</v>
      </c>
      <c r="D1831" s="1" t="s">
        <v>60</v>
      </c>
      <c r="E1831" s="1">
        <v>150000074</v>
      </c>
      <c r="F1831" s="1" t="s">
        <v>60</v>
      </c>
      <c r="G1831" s="1" t="s">
        <v>99</v>
      </c>
      <c r="H1831" s="1">
        <v>11</v>
      </c>
      <c r="I1831" s="1" t="s">
        <v>185</v>
      </c>
      <c r="J1831" s="1" t="s">
        <v>49</v>
      </c>
      <c r="K1831" s="1">
        <v>17406001</v>
      </c>
      <c r="L1831" s="1" t="s">
        <v>50</v>
      </c>
      <c r="M1831" s="1" t="s">
        <v>51</v>
      </c>
      <c r="N1831" s="1" t="s">
        <v>64</v>
      </c>
      <c r="O1831" s="1" t="s">
        <v>65</v>
      </c>
      <c r="P1831" s="1" t="s">
        <v>66</v>
      </c>
      <c r="Q1831" s="1" t="s">
        <v>67</v>
      </c>
      <c r="R1831" s="1" t="s">
        <v>87</v>
      </c>
      <c r="S1831" s="1" t="s">
        <v>88</v>
      </c>
      <c r="T1831" s="2">
        <v>43404</v>
      </c>
      <c r="U1831" s="2">
        <v>43404</v>
      </c>
      <c r="V1831" s="1" t="s">
        <v>52</v>
      </c>
      <c r="W1831" s="3">
        <v>1</v>
      </c>
      <c r="X1831" s="1" t="s">
        <v>53</v>
      </c>
      <c r="Y1831" s="4">
        <v>1174950</v>
      </c>
      <c r="Z1831" s="4">
        <v>-144889</v>
      </c>
      <c r="AA1831" s="4">
        <v>0</v>
      </c>
      <c r="AB1831" s="4">
        <v>0</v>
      </c>
      <c r="AC1831" s="4">
        <v>0</v>
      </c>
      <c r="AD1831" s="4">
        <v>1174950</v>
      </c>
      <c r="AE1831" s="5">
        <v>1614</v>
      </c>
      <c r="AF1831" s="1" t="s">
        <v>70</v>
      </c>
      <c r="AG1831" s="1" t="s">
        <v>71</v>
      </c>
      <c r="AH1831" s="1" t="s">
        <v>89</v>
      </c>
      <c r="AI1831" s="1" t="s">
        <v>57</v>
      </c>
      <c r="AJ1831" s="5">
        <v>10950</v>
      </c>
      <c r="AK1831" s="4">
        <v>-12213</v>
      </c>
      <c r="AL1831" s="4">
        <v>0</v>
      </c>
      <c r="AM1831" s="4">
        <v>0</v>
      </c>
      <c r="AN1831" s="4">
        <v>0</v>
      </c>
      <c r="AO1831" s="4">
        <v>-157102</v>
      </c>
      <c r="AP1831" s="4">
        <v>-157102</v>
      </c>
      <c r="AQ1831" s="4">
        <v>0</v>
      </c>
      <c r="AR1831" s="4">
        <v>1017848</v>
      </c>
      <c r="AS1831" s="1" t="s">
        <v>52</v>
      </c>
      <c r="AT1831" s="9">
        <f t="shared" si="834"/>
        <v>43404</v>
      </c>
      <c r="AU1831" s="9">
        <f t="shared" si="835"/>
        <v>43374</v>
      </c>
      <c r="AV1831" s="9">
        <v>44798</v>
      </c>
      <c r="AW1831" s="11">
        <f t="shared" si="836"/>
        <v>3.8191780821917809</v>
      </c>
      <c r="AX1831">
        <v>10</v>
      </c>
      <c r="AY1831" s="12">
        <v>0.05</v>
      </c>
      <c r="AZ1831">
        <f t="shared" si="837"/>
        <v>9.5000000000000001E-2</v>
      </c>
      <c r="BA1831" s="13">
        <f t="shared" si="838"/>
        <v>1174950</v>
      </c>
      <c r="BB1831" s="17" t="s">
        <v>2189</v>
      </c>
      <c r="BC1831">
        <f>MATCH(BB1831,MONTHLY_INDEX!$A:$A,0)</f>
        <v>798</v>
      </c>
      <c r="BD1831">
        <f>MATCH(AU1831,MONTHLY_INDEX!$1:$1,0)</f>
        <v>82</v>
      </c>
      <c r="BE1831">
        <f>INDEX(MONTHLY_INDEX!$1:$1048576,Final!BC1831,Final!BD1831)</f>
        <v>96</v>
      </c>
      <c r="BF1831">
        <f>MATCH($BF$1,MONTHLY_INDEX!$1:$1,0)</f>
        <v>127</v>
      </c>
      <c r="BG1831">
        <f>INDEX(MONTHLY_INDEX!$1:$1048576,Final!BC1831,Final!BF1831)</f>
        <v>95.3</v>
      </c>
      <c r="BH1831" s="23">
        <f t="shared" si="846"/>
        <v>-7.2916666666666963E-3</v>
      </c>
      <c r="BI1831" s="14">
        <f t="shared" si="847"/>
        <v>1166382.65625</v>
      </c>
      <c r="BJ1831" s="14">
        <f t="shared" si="848"/>
        <v>423189.19223886984</v>
      </c>
      <c r="BK1831" s="15">
        <f t="shared" si="839"/>
        <v>743193.46401113016</v>
      </c>
      <c r="BL1831" s="52">
        <v>0</v>
      </c>
      <c r="BM1831" s="15">
        <f t="shared" si="849"/>
        <v>743193.46401113016</v>
      </c>
    </row>
    <row r="1832" spans="1:65">
      <c r="A1832" s="8">
        <v>1830</v>
      </c>
      <c r="B1832" s="1" t="s">
        <v>44</v>
      </c>
      <c r="C1832" s="1">
        <v>1500</v>
      </c>
      <c r="D1832" s="1" t="s">
        <v>60</v>
      </c>
      <c r="E1832" s="1">
        <v>150000074</v>
      </c>
      <c r="F1832" s="1" t="s">
        <v>60</v>
      </c>
      <c r="G1832" s="1" t="s">
        <v>100</v>
      </c>
      <c r="H1832" s="1">
        <v>12</v>
      </c>
      <c r="I1832" s="1" t="s">
        <v>185</v>
      </c>
      <c r="J1832" s="1" t="s">
        <v>49</v>
      </c>
      <c r="K1832" s="1">
        <v>17406001</v>
      </c>
      <c r="L1832" s="1" t="s">
        <v>50</v>
      </c>
      <c r="M1832" s="1" t="s">
        <v>51</v>
      </c>
      <c r="N1832" s="1" t="s">
        <v>64</v>
      </c>
      <c r="O1832" s="1" t="s">
        <v>65</v>
      </c>
      <c r="P1832" s="1" t="s">
        <v>66</v>
      </c>
      <c r="Q1832" s="1" t="s">
        <v>67</v>
      </c>
      <c r="R1832" s="1" t="s">
        <v>87</v>
      </c>
      <c r="S1832" s="1" t="s">
        <v>88</v>
      </c>
      <c r="T1832" s="2">
        <v>43404</v>
      </c>
      <c r="U1832" s="2">
        <v>43404</v>
      </c>
      <c r="V1832" s="1" t="s">
        <v>52</v>
      </c>
      <c r="W1832" s="3">
        <v>1</v>
      </c>
      <c r="X1832" s="1" t="s">
        <v>53</v>
      </c>
      <c r="Y1832" s="4">
        <v>582750</v>
      </c>
      <c r="Z1832" s="4">
        <v>-71862</v>
      </c>
      <c r="AA1832" s="4">
        <v>0</v>
      </c>
      <c r="AB1832" s="4">
        <v>0</v>
      </c>
      <c r="AC1832" s="4">
        <v>0</v>
      </c>
      <c r="AD1832" s="4">
        <v>582750</v>
      </c>
      <c r="AE1832" s="5">
        <v>1614</v>
      </c>
      <c r="AF1832" s="1" t="s">
        <v>70</v>
      </c>
      <c r="AG1832" s="1" t="s">
        <v>71</v>
      </c>
      <c r="AH1832" s="1" t="s">
        <v>89</v>
      </c>
      <c r="AI1832" s="1" t="s">
        <v>57</v>
      </c>
      <c r="AJ1832" s="5">
        <v>10950</v>
      </c>
      <c r="AK1832" s="4">
        <v>-6057</v>
      </c>
      <c r="AL1832" s="4">
        <v>0</v>
      </c>
      <c r="AM1832" s="4">
        <v>0</v>
      </c>
      <c r="AN1832" s="4">
        <v>0</v>
      </c>
      <c r="AO1832" s="4">
        <v>-77919</v>
      </c>
      <c r="AP1832" s="4">
        <v>-77919</v>
      </c>
      <c r="AQ1832" s="4">
        <v>0</v>
      </c>
      <c r="AR1832" s="4">
        <v>504831</v>
      </c>
      <c r="AS1832" s="1" t="s">
        <v>52</v>
      </c>
      <c r="AT1832" s="9">
        <f t="shared" si="834"/>
        <v>43404</v>
      </c>
      <c r="AU1832" s="9">
        <f t="shared" si="835"/>
        <v>43374</v>
      </c>
      <c r="AV1832" s="9">
        <v>44798</v>
      </c>
      <c r="AW1832" s="11">
        <f t="shared" si="836"/>
        <v>3.8191780821917809</v>
      </c>
      <c r="AX1832">
        <v>10</v>
      </c>
      <c r="AY1832" s="12">
        <v>0.05</v>
      </c>
      <c r="AZ1832">
        <f t="shared" si="837"/>
        <v>9.5000000000000001E-2</v>
      </c>
      <c r="BA1832" s="13">
        <f t="shared" si="838"/>
        <v>582750</v>
      </c>
      <c r="BB1832" s="17" t="s">
        <v>1973</v>
      </c>
      <c r="BC1832">
        <f>MATCH(BB1832,MONTHLY_INDEX!$A:$A,0)</f>
        <v>690</v>
      </c>
      <c r="BD1832">
        <f>MATCH(AU1832,MONTHLY_INDEX!$1:$1,0)</f>
        <v>82</v>
      </c>
      <c r="BE1832">
        <f>INDEX(MONTHLY_INDEX!$1:$1048576,Final!BC1832,Final!BD1832)</f>
        <v>112.3</v>
      </c>
      <c r="BF1832">
        <f>MATCH($BF$1,MONTHLY_INDEX!$1:$1,0)</f>
        <v>127</v>
      </c>
      <c r="BG1832">
        <f>INDEX(MONTHLY_INDEX!$1:$1048576,Final!BC1832,Final!BF1832)</f>
        <v>145.69999999999999</v>
      </c>
      <c r="BH1832" s="23">
        <f t="shared" si="846"/>
        <v>0.29741763134461258</v>
      </c>
      <c r="BI1832" s="14">
        <f t="shared" si="847"/>
        <v>756070.12466607301</v>
      </c>
      <c r="BJ1832" s="14">
        <f t="shared" si="848"/>
        <v>274318.81262884394</v>
      </c>
      <c r="BK1832" s="15">
        <f t="shared" si="839"/>
        <v>481751.31203722907</v>
      </c>
      <c r="BL1832" s="52">
        <v>0</v>
      </c>
      <c r="BM1832" s="15">
        <f t="shared" si="849"/>
        <v>481751.31203722907</v>
      </c>
    </row>
    <row r="1833" spans="1:65">
      <c r="A1833" s="8">
        <v>1831</v>
      </c>
      <c r="B1833" s="1" t="s">
        <v>44</v>
      </c>
      <c r="C1833" s="1">
        <v>1500</v>
      </c>
      <c r="D1833" s="1" t="s">
        <v>60</v>
      </c>
      <c r="E1833" s="1">
        <v>150000074</v>
      </c>
      <c r="F1833" s="1" t="s">
        <v>60</v>
      </c>
      <c r="G1833" s="1" t="s">
        <v>101</v>
      </c>
      <c r="H1833" s="1">
        <v>13</v>
      </c>
      <c r="I1833" s="1" t="s">
        <v>185</v>
      </c>
      <c r="J1833" s="1" t="s">
        <v>49</v>
      </c>
      <c r="K1833" s="1">
        <v>17406001</v>
      </c>
      <c r="L1833" s="1" t="s">
        <v>50</v>
      </c>
      <c r="M1833" s="1" t="s">
        <v>51</v>
      </c>
      <c r="N1833" s="1" t="s">
        <v>64</v>
      </c>
      <c r="O1833" s="1" t="s">
        <v>65</v>
      </c>
      <c r="P1833" s="1" t="s">
        <v>66</v>
      </c>
      <c r="Q1833" s="1" t="s">
        <v>67</v>
      </c>
      <c r="R1833" s="1" t="s">
        <v>87</v>
      </c>
      <c r="S1833" s="1" t="s">
        <v>88</v>
      </c>
      <c r="T1833" s="2">
        <v>43404</v>
      </c>
      <c r="U1833" s="2">
        <v>43404</v>
      </c>
      <c r="V1833" s="1" t="s">
        <v>52</v>
      </c>
      <c r="W1833" s="3">
        <v>1</v>
      </c>
      <c r="X1833" s="1" t="s">
        <v>53</v>
      </c>
      <c r="Y1833" s="4">
        <v>9976171</v>
      </c>
      <c r="Z1833" s="4">
        <v>-1230221</v>
      </c>
      <c r="AA1833" s="4">
        <v>0</v>
      </c>
      <c r="AB1833" s="4">
        <v>0</v>
      </c>
      <c r="AC1833" s="4">
        <v>0</v>
      </c>
      <c r="AD1833" s="4">
        <v>9976171</v>
      </c>
      <c r="AE1833" s="5">
        <v>1614</v>
      </c>
      <c r="AF1833" s="1" t="s">
        <v>70</v>
      </c>
      <c r="AG1833" s="1" t="s">
        <v>71</v>
      </c>
      <c r="AH1833" s="1" t="s">
        <v>89</v>
      </c>
      <c r="AI1833" s="1" t="s">
        <v>57</v>
      </c>
      <c r="AJ1833" s="5">
        <v>10950</v>
      </c>
      <c r="AK1833" s="4">
        <v>-103695</v>
      </c>
      <c r="AL1833" s="4">
        <v>0</v>
      </c>
      <c r="AM1833" s="4">
        <v>0</v>
      </c>
      <c r="AN1833" s="4">
        <v>0</v>
      </c>
      <c r="AO1833" s="4">
        <v>-1333916</v>
      </c>
      <c r="AP1833" s="4">
        <v>-1333916</v>
      </c>
      <c r="AQ1833" s="4">
        <v>0</v>
      </c>
      <c r="AR1833" s="4">
        <v>8642255</v>
      </c>
      <c r="AS1833" s="1" t="s">
        <v>52</v>
      </c>
      <c r="AT1833" s="9">
        <f t="shared" si="834"/>
        <v>43404</v>
      </c>
      <c r="AU1833" s="9">
        <f t="shared" si="835"/>
        <v>43374</v>
      </c>
      <c r="AV1833" s="9">
        <v>44798</v>
      </c>
      <c r="AW1833" s="11">
        <f t="shared" si="836"/>
        <v>3.8191780821917809</v>
      </c>
      <c r="AX1833">
        <v>25</v>
      </c>
      <c r="AY1833" s="12">
        <v>0.05</v>
      </c>
      <c r="AZ1833">
        <f t="shared" si="837"/>
        <v>3.7999999999999999E-2</v>
      </c>
      <c r="BA1833" s="13">
        <f t="shared" si="838"/>
        <v>9976171</v>
      </c>
      <c r="BB1833" s="17" t="s">
        <v>2189</v>
      </c>
      <c r="BC1833">
        <f>MATCH(BB1833,MONTHLY_INDEX!$A:$A,0)</f>
        <v>798</v>
      </c>
      <c r="BD1833">
        <f>MATCH(AU1833,MONTHLY_INDEX!$1:$1,0)</f>
        <v>82</v>
      </c>
      <c r="BE1833">
        <f>INDEX(MONTHLY_INDEX!$1:$1048576,Final!BC1833,Final!BD1833)</f>
        <v>96</v>
      </c>
      <c r="BF1833">
        <f>MATCH($BF$1,MONTHLY_INDEX!$1:$1,0)</f>
        <v>127</v>
      </c>
      <c r="BG1833">
        <f>INDEX(MONTHLY_INDEX!$1:$1048576,Final!BC1833,Final!BF1833)</f>
        <v>95.3</v>
      </c>
      <c r="BH1833" s="23">
        <f t="shared" si="846"/>
        <v>-7.2916666666666963E-3</v>
      </c>
      <c r="BI1833" s="14">
        <f t="shared" si="847"/>
        <v>9903428.0864583328</v>
      </c>
      <c r="BJ1833" s="14">
        <f t="shared" si="848"/>
        <v>1437272.3084818379</v>
      </c>
      <c r="BK1833" s="15">
        <f t="shared" si="839"/>
        <v>8466155.7779764943</v>
      </c>
      <c r="BL1833" s="52">
        <v>0</v>
      </c>
      <c r="BM1833" s="15">
        <f t="shared" si="849"/>
        <v>8466155.7779764943</v>
      </c>
    </row>
    <row r="1834" spans="1:65">
      <c r="A1834" s="8">
        <v>1832</v>
      </c>
      <c r="B1834" s="1" t="s">
        <v>44</v>
      </c>
      <c r="C1834" s="1">
        <v>1500</v>
      </c>
      <c r="D1834" s="1" t="s">
        <v>60</v>
      </c>
      <c r="E1834" s="1">
        <v>150000074</v>
      </c>
      <c r="F1834" s="1" t="s">
        <v>60</v>
      </c>
      <c r="G1834" s="1" t="s">
        <v>102</v>
      </c>
      <c r="H1834" s="1">
        <v>14</v>
      </c>
      <c r="I1834" s="1" t="s">
        <v>185</v>
      </c>
      <c r="J1834" s="1" t="s">
        <v>49</v>
      </c>
      <c r="K1834" s="1">
        <v>17406001</v>
      </c>
      <c r="L1834" s="1" t="s">
        <v>50</v>
      </c>
      <c r="M1834" s="1" t="s">
        <v>51</v>
      </c>
      <c r="N1834" s="1" t="s">
        <v>64</v>
      </c>
      <c r="O1834" s="1" t="s">
        <v>65</v>
      </c>
      <c r="P1834" s="1" t="s">
        <v>66</v>
      </c>
      <c r="Q1834" s="1" t="s">
        <v>67</v>
      </c>
      <c r="R1834" s="1" t="s">
        <v>87</v>
      </c>
      <c r="S1834" s="1" t="s">
        <v>88</v>
      </c>
      <c r="T1834" s="2">
        <v>43404</v>
      </c>
      <c r="U1834" s="2">
        <v>43404</v>
      </c>
      <c r="V1834" s="1" t="s">
        <v>52</v>
      </c>
      <c r="W1834" s="3">
        <v>1</v>
      </c>
      <c r="X1834" s="1" t="s">
        <v>53</v>
      </c>
      <c r="Y1834" s="4">
        <v>21103901</v>
      </c>
      <c r="Z1834" s="4">
        <v>-2602449</v>
      </c>
      <c r="AA1834" s="4">
        <v>0</v>
      </c>
      <c r="AB1834" s="4">
        <v>0</v>
      </c>
      <c r="AC1834" s="4">
        <v>0</v>
      </c>
      <c r="AD1834" s="4">
        <v>21103901</v>
      </c>
      <c r="AE1834" s="5">
        <v>1614</v>
      </c>
      <c r="AF1834" s="1" t="s">
        <v>70</v>
      </c>
      <c r="AG1834" s="1" t="s">
        <v>71</v>
      </c>
      <c r="AH1834" s="1" t="s">
        <v>89</v>
      </c>
      <c r="AI1834" s="1" t="s">
        <v>57</v>
      </c>
      <c r="AJ1834" s="5">
        <v>10950</v>
      </c>
      <c r="AK1834" s="4">
        <v>-219359</v>
      </c>
      <c r="AL1834" s="4">
        <v>0</v>
      </c>
      <c r="AM1834" s="4">
        <v>0</v>
      </c>
      <c r="AN1834" s="4">
        <v>0</v>
      </c>
      <c r="AO1834" s="4">
        <v>-2821808</v>
      </c>
      <c r="AP1834" s="4">
        <v>-2821808</v>
      </c>
      <c r="AQ1834" s="4">
        <v>0</v>
      </c>
      <c r="AR1834" s="4">
        <v>18282093</v>
      </c>
      <c r="AS1834" s="1" t="s">
        <v>52</v>
      </c>
      <c r="AT1834" s="9">
        <f t="shared" si="834"/>
        <v>43404</v>
      </c>
      <c r="AU1834" s="9">
        <f t="shared" si="835"/>
        <v>43374</v>
      </c>
      <c r="AV1834" s="9">
        <v>44798</v>
      </c>
      <c r="AW1834" s="11">
        <f t="shared" si="836"/>
        <v>3.8191780821917809</v>
      </c>
      <c r="AX1834">
        <v>25</v>
      </c>
      <c r="AY1834" s="12">
        <v>0.05</v>
      </c>
      <c r="AZ1834">
        <f t="shared" si="837"/>
        <v>3.7999999999999999E-2</v>
      </c>
      <c r="BA1834" s="13">
        <f t="shared" si="838"/>
        <v>21103901</v>
      </c>
      <c r="BB1834" s="17" t="s">
        <v>2189</v>
      </c>
      <c r="BC1834">
        <f>MATCH(BB1834,MONTHLY_INDEX!$A:$A,0)</f>
        <v>798</v>
      </c>
      <c r="BD1834">
        <f>MATCH(AU1834,MONTHLY_INDEX!$1:$1,0)</f>
        <v>82</v>
      </c>
      <c r="BE1834">
        <f>INDEX(MONTHLY_INDEX!$1:$1048576,Final!BC1834,Final!BD1834)</f>
        <v>96</v>
      </c>
      <c r="BF1834">
        <f>MATCH($BF$1,MONTHLY_INDEX!$1:$1,0)</f>
        <v>127</v>
      </c>
      <c r="BG1834">
        <f>INDEX(MONTHLY_INDEX!$1:$1048576,Final!BC1834,Final!BF1834)</f>
        <v>95.3</v>
      </c>
      <c r="BH1834" s="23">
        <f t="shared" si="846"/>
        <v>-7.2916666666666963E-3</v>
      </c>
      <c r="BI1834" s="14">
        <f t="shared" si="847"/>
        <v>20950018.388541665</v>
      </c>
      <c r="BJ1834" s="14">
        <f t="shared" si="848"/>
        <v>3040450.3399392576</v>
      </c>
      <c r="BK1834" s="15">
        <f t="shared" si="839"/>
        <v>17909568.048602406</v>
      </c>
      <c r="BL1834" s="52">
        <v>0</v>
      </c>
      <c r="BM1834" s="15">
        <f t="shared" si="849"/>
        <v>17909568.048602406</v>
      </c>
    </row>
    <row r="1835" spans="1:65">
      <c r="A1835" s="8">
        <v>1833</v>
      </c>
      <c r="B1835" s="1" t="s">
        <v>44</v>
      </c>
      <c r="C1835" s="1">
        <v>1500</v>
      </c>
      <c r="D1835" s="1" t="s">
        <v>60</v>
      </c>
      <c r="E1835" s="1">
        <v>150000074</v>
      </c>
      <c r="F1835" s="1" t="s">
        <v>60</v>
      </c>
      <c r="G1835" s="1" t="s">
        <v>103</v>
      </c>
      <c r="H1835" s="1">
        <v>15</v>
      </c>
      <c r="I1835" s="1" t="s">
        <v>185</v>
      </c>
      <c r="J1835" s="1" t="s">
        <v>49</v>
      </c>
      <c r="K1835" s="1">
        <v>17406001</v>
      </c>
      <c r="L1835" s="1" t="s">
        <v>50</v>
      </c>
      <c r="M1835" s="1" t="s">
        <v>51</v>
      </c>
      <c r="N1835" s="1" t="s">
        <v>64</v>
      </c>
      <c r="O1835" s="1" t="s">
        <v>65</v>
      </c>
      <c r="P1835" s="1" t="s">
        <v>66</v>
      </c>
      <c r="Q1835" s="1" t="s">
        <v>67</v>
      </c>
      <c r="R1835" s="1" t="s">
        <v>87</v>
      </c>
      <c r="S1835" s="1" t="s">
        <v>88</v>
      </c>
      <c r="T1835" s="2">
        <v>43404</v>
      </c>
      <c r="U1835" s="2">
        <v>43404</v>
      </c>
      <c r="V1835" s="1" t="s">
        <v>52</v>
      </c>
      <c r="W1835" s="3">
        <v>1</v>
      </c>
      <c r="X1835" s="1" t="s">
        <v>53</v>
      </c>
      <c r="Y1835" s="4">
        <v>580650</v>
      </c>
      <c r="Z1835" s="4">
        <v>-71602</v>
      </c>
      <c r="AA1835" s="4">
        <v>0</v>
      </c>
      <c r="AB1835" s="4">
        <v>0</v>
      </c>
      <c r="AC1835" s="4">
        <v>0</v>
      </c>
      <c r="AD1835" s="4">
        <v>580650</v>
      </c>
      <c r="AE1835" s="5">
        <v>1614</v>
      </c>
      <c r="AF1835" s="1" t="s">
        <v>70</v>
      </c>
      <c r="AG1835" s="1" t="s">
        <v>71</v>
      </c>
      <c r="AH1835" s="1" t="s">
        <v>89</v>
      </c>
      <c r="AI1835" s="1" t="s">
        <v>57</v>
      </c>
      <c r="AJ1835" s="5">
        <v>10950</v>
      </c>
      <c r="AK1835" s="4">
        <v>-6035</v>
      </c>
      <c r="AL1835" s="4">
        <v>0</v>
      </c>
      <c r="AM1835" s="4">
        <v>0</v>
      </c>
      <c r="AN1835" s="4">
        <v>0</v>
      </c>
      <c r="AO1835" s="4">
        <v>-77637</v>
      </c>
      <c r="AP1835" s="4">
        <v>-77637</v>
      </c>
      <c r="AQ1835" s="4">
        <v>0</v>
      </c>
      <c r="AR1835" s="4">
        <v>503013</v>
      </c>
      <c r="AS1835" s="1" t="s">
        <v>52</v>
      </c>
      <c r="AT1835" s="9">
        <f t="shared" si="834"/>
        <v>43404</v>
      </c>
      <c r="AU1835" s="9">
        <f t="shared" si="835"/>
        <v>43374</v>
      </c>
      <c r="AV1835" s="9">
        <v>44798</v>
      </c>
      <c r="AW1835" s="11">
        <f t="shared" si="836"/>
        <v>3.8191780821917809</v>
      </c>
      <c r="AX1835">
        <v>10</v>
      </c>
      <c r="AY1835" s="12">
        <v>0.05</v>
      </c>
      <c r="AZ1835">
        <f t="shared" si="837"/>
        <v>9.5000000000000001E-2</v>
      </c>
      <c r="BA1835" s="13">
        <f t="shared" si="838"/>
        <v>580650</v>
      </c>
      <c r="BB1835" s="17" t="s">
        <v>1941</v>
      </c>
      <c r="BC1835">
        <f>MATCH(BB1835,MONTHLY_INDEX!$A:$A,0)</f>
        <v>674</v>
      </c>
      <c r="BD1835">
        <f>MATCH(AU1835,MONTHLY_INDEX!$1:$1,0)</f>
        <v>82</v>
      </c>
      <c r="BE1835">
        <f>INDEX(MONTHLY_INDEX!$1:$1048576,Final!BC1835,Final!BD1835)</f>
        <v>105.9</v>
      </c>
      <c r="BF1835">
        <f>MATCH($BF$1,MONTHLY_INDEX!$1:$1,0)</f>
        <v>127</v>
      </c>
      <c r="BG1835">
        <f>INDEX(MONTHLY_INDEX!$1:$1048576,Final!BC1835,Final!BF1835)</f>
        <v>122.8</v>
      </c>
      <c r="BH1835" s="23">
        <f t="shared" si="846"/>
        <v>0.15958451369216234</v>
      </c>
      <c r="BI1835" s="14">
        <f t="shared" si="847"/>
        <v>673312.74787535402</v>
      </c>
      <c r="BJ1835" s="14">
        <f t="shared" si="848"/>
        <v>244292.62246885791</v>
      </c>
      <c r="BK1835" s="15">
        <f t="shared" si="839"/>
        <v>429020.12540649611</v>
      </c>
      <c r="BL1835" s="52">
        <v>0</v>
      </c>
      <c r="BM1835" s="15">
        <f t="shared" si="849"/>
        <v>429020.12540649611</v>
      </c>
    </row>
    <row r="1836" spans="1:65">
      <c r="A1836" s="8">
        <v>1834</v>
      </c>
      <c r="B1836" s="1" t="s">
        <v>44</v>
      </c>
      <c r="C1836" s="1">
        <v>1500</v>
      </c>
      <c r="D1836" s="1" t="s">
        <v>60</v>
      </c>
      <c r="E1836" s="1">
        <v>150000074</v>
      </c>
      <c r="F1836" s="1" t="s">
        <v>60</v>
      </c>
      <c r="G1836" s="1" t="s">
        <v>104</v>
      </c>
      <c r="H1836" s="1">
        <v>16</v>
      </c>
      <c r="I1836" s="1" t="s">
        <v>185</v>
      </c>
      <c r="J1836" s="1" t="s">
        <v>49</v>
      </c>
      <c r="K1836" s="1">
        <v>17406001</v>
      </c>
      <c r="L1836" s="1" t="s">
        <v>50</v>
      </c>
      <c r="M1836" s="1" t="s">
        <v>51</v>
      </c>
      <c r="N1836" s="1" t="s">
        <v>64</v>
      </c>
      <c r="O1836" s="1" t="s">
        <v>65</v>
      </c>
      <c r="P1836" s="1" t="s">
        <v>66</v>
      </c>
      <c r="Q1836" s="1" t="s">
        <v>67</v>
      </c>
      <c r="R1836" s="1" t="s">
        <v>87</v>
      </c>
      <c r="S1836" s="1" t="s">
        <v>88</v>
      </c>
      <c r="T1836" s="2">
        <v>43404</v>
      </c>
      <c r="U1836" s="2">
        <v>43404</v>
      </c>
      <c r="V1836" s="1" t="s">
        <v>52</v>
      </c>
      <c r="W1836" s="3">
        <v>1</v>
      </c>
      <c r="X1836" s="1" t="s">
        <v>53</v>
      </c>
      <c r="Y1836" s="4">
        <v>175035</v>
      </c>
      <c r="Z1836" s="4">
        <v>-21583</v>
      </c>
      <c r="AA1836" s="4">
        <v>0</v>
      </c>
      <c r="AB1836" s="4">
        <v>0</v>
      </c>
      <c r="AC1836" s="4">
        <v>0</v>
      </c>
      <c r="AD1836" s="4">
        <v>175035</v>
      </c>
      <c r="AE1836" s="5">
        <v>1614</v>
      </c>
      <c r="AF1836" s="1" t="s">
        <v>70</v>
      </c>
      <c r="AG1836" s="1" t="s">
        <v>71</v>
      </c>
      <c r="AH1836" s="1" t="s">
        <v>89</v>
      </c>
      <c r="AI1836" s="1" t="s">
        <v>57</v>
      </c>
      <c r="AJ1836" s="5">
        <v>10950</v>
      </c>
      <c r="AK1836" s="4">
        <v>-1819</v>
      </c>
      <c r="AL1836" s="4">
        <v>0</v>
      </c>
      <c r="AM1836" s="4">
        <v>0</v>
      </c>
      <c r="AN1836" s="4">
        <v>0</v>
      </c>
      <c r="AO1836" s="4">
        <v>-23402</v>
      </c>
      <c r="AP1836" s="4">
        <v>-23402</v>
      </c>
      <c r="AQ1836" s="4">
        <v>0</v>
      </c>
      <c r="AR1836" s="4">
        <v>151633</v>
      </c>
      <c r="AS1836" s="1" t="s">
        <v>52</v>
      </c>
      <c r="AT1836" s="9">
        <f t="shared" si="834"/>
        <v>43404</v>
      </c>
      <c r="AU1836" s="9">
        <f t="shared" si="835"/>
        <v>43374</v>
      </c>
      <c r="AV1836" s="9">
        <v>44798</v>
      </c>
      <c r="AW1836" s="11">
        <f t="shared" si="836"/>
        <v>3.8191780821917809</v>
      </c>
      <c r="AX1836">
        <v>10</v>
      </c>
      <c r="AY1836" s="12">
        <v>0.05</v>
      </c>
      <c r="AZ1836">
        <f t="shared" si="837"/>
        <v>9.5000000000000001E-2</v>
      </c>
      <c r="BA1836" s="13">
        <f t="shared" si="838"/>
        <v>175035</v>
      </c>
      <c r="BB1836" s="17" t="s">
        <v>1877</v>
      </c>
      <c r="BC1836">
        <f>MATCH(BB1836,MONTHLY_INDEX!$A:$A,0)</f>
        <v>642</v>
      </c>
      <c r="BD1836">
        <f>MATCH(AU1836,MONTHLY_INDEX!$1:$1,0)</f>
        <v>82</v>
      </c>
      <c r="BE1836">
        <f>INDEX(MONTHLY_INDEX!$1:$1048576,Final!BC1836,Final!BD1836)</f>
        <v>79.099999999999994</v>
      </c>
      <c r="BF1836">
        <f>MATCH($BF$1,MONTHLY_INDEX!$1:$1,0)</f>
        <v>127</v>
      </c>
      <c r="BG1836">
        <f>INDEX(MONTHLY_INDEX!$1:$1048576,Final!BC1836,Final!BF1836)</f>
        <v>94</v>
      </c>
      <c r="BH1836" s="23">
        <f t="shared" si="846"/>
        <v>0.18836915297092297</v>
      </c>
      <c r="BI1836" s="14">
        <f t="shared" si="847"/>
        <v>208006.19469026552</v>
      </c>
      <c r="BJ1836" s="14">
        <f t="shared" si="848"/>
        <v>75469.206473511964</v>
      </c>
      <c r="BK1836" s="15">
        <f t="shared" si="839"/>
        <v>132536.98821675355</v>
      </c>
      <c r="BL1836" s="52">
        <v>0</v>
      </c>
      <c r="BM1836" s="15">
        <f t="shared" si="849"/>
        <v>132536.98821675355</v>
      </c>
    </row>
    <row r="1837" spans="1:65">
      <c r="A1837" s="8">
        <v>1835</v>
      </c>
      <c r="B1837" s="1" t="s">
        <v>44</v>
      </c>
      <c r="C1837" s="1">
        <v>1500</v>
      </c>
      <c r="D1837" s="1" t="s">
        <v>60</v>
      </c>
      <c r="E1837" s="1">
        <v>150000074</v>
      </c>
      <c r="F1837" s="1" t="s">
        <v>60</v>
      </c>
      <c r="G1837" s="1" t="s">
        <v>105</v>
      </c>
      <c r="H1837" s="1">
        <v>17</v>
      </c>
      <c r="I1837" s="1" t="s">
        <v>185</v>
      </c>
      <c r="J1837" s="1" t="s">
        <v>49</v>
      </c>
      <c r="K1837" s="1">
        <v>17406001</v>
      </c>
      <c r="L1837" s="1" t="s">
        <v>50</v>
      </c>
      <c r="M1837" s="1" t="s">
        <v>51</v>
      </c>
      <c r="N1837" s="1" t="s">
        <v>64</v>
      </c>
      <c r="O1837" s="1" t="s">
        <v>65</v>
      </c>
      <c r="P1837" s="1" t="s">
        <v>66</v>
      </c>
      <c r="Q1837" s="1" t="s">
        <v>67</v>
      </c>
      <c r="R1837" s="1" t="s">
        <v>87</v>
      </c>
      <c r="S1837" s="1" t="s">
        <v>88</v>
      </c>
      <c r="T1837" s="2">
        <v>43404</v>
      </c>
      <c r="U1837" s="2">
        <v>43404</v>
      </c>
      <c r="V1837" s="1" t="s">
        <v>52</v>
      </c>
      <c r="W1837" s="3">
        <v>1</v>
      </c>
      <c r="X1837" s="1" t="s">
        <v>53</v>
      </c>
      <c r="Y1837" s="4">
        <v>132796</v>
      </c>
      <c r="Z1837" s="4">
        <v>-16375</v>
      </c>
      <c r="AA1837" s="4">
        <v>0</v>
      </c>
      <c r="AB1837" s="4">
        <v>0</v>
      </c>
      <c r="AC1837" s="4">
        <v>0</v>
      </c>
      <c r="AD1837" s="4">
        <v>132796</v>
      </c>
      <c r="AE1837" s="5">
        <v>1614</v>
      </c>
      <c r="AF1837" s="1" t="s">
        <v>70</v>
      </c>
      <c r="AG1837" s="1" t="s">
        <v>71</v>
      </c>
      <c r="AH1837" s="1" t="s">
        <v>89</v>
      </c>
      <c r="AI1837" s="1" t="s">
        <v>57</v>
      </c>
      <c r="AJ1837" s="5">
        <v>10950</v>
      </c>
      <c r="AK1837" s="4">
        <v>-1380</v>
      </c>
      <c r="AL1837" s="4">
        <v>0</v>
      </c>
      <c r="AM1837" s="4">
        <v>0</v>
      </c>
      <c r="AN1837" s="4">
        <v>0</v>
      </c>
      <c r="AO1837" s="4">
        <v>-17755</v>
      </c>
      <c r="AP1837" s="4">
        <v>-17755</v>
      </c>
      <c r="AQ1837" s="4">
        <v>0</v>
      </c>
      <c r="AR1837" s="4">
        <v>115041</v>
      </c>
      <c r="AS1837" s="1" t="s">
        <v>52</v>
      </c>
      <c r="AT1837" s="9">
        <f t="shared" si="834"/>
        <v>43404</v>
      </c>
      <c r="AU1837" s="9">
        <f t="shared" si="835"/>
        <v>43374</v>
      </c>
      <c r="AV1837" s="9">
        <v>44798</v>
      </c>
      <c r="AW1837" s="11">
        <f t="shared" si="836"/>
        <v>3.8191780821917809</v>
      </c>
      <c r="AX1837">
        <v>10</v>
      </c>
      <c r="AY1837" s="12">
        <v>0.05</v>
      </c>
      <c r="AZ1837">
        <f t="shared" si="837"/>
        <v>9.5000000000000001E-2</v>
      </c>
      <c r="BA1837" s="13">
        <f t="shared" si="838"/>
        <v>132796</v>
      </c>
      <c r="BB1837" s="17" t="s">
        <v>2189</v>
      </c>
      <c r="BC1837">
        <f>MATCH(BB1837,MONTHLY_INDEX!$A:$A,0)</f>
        <v>798</v>
      </c>
      <c r="BD1837">
        <f>MATCH(AU1837,MONTHLY_INDEX!$1:$1,0)</f>
        <v>82</v>
      </c>
      <c r="BE1837">
        <f>INDEX(MONTHLY_INDEX!$1:$1048576,Final!BC1837,Final!BD1837)</f>
        <v>96</v>
      </c>
      <c r="BF1837">
        <f>MATCH($BF$1,MONTHLY_INDEX!$1:$1,0)</f>
        <v>127</v>
      </c>
      <c r="BG1837">
        <f>INDEX(MONTHLY_INDEX!$1:$1048576,Final!BC1837,Final!BF1837)</f>
        <v>95.3</v>
      </c>
      <c r="BH1837" s="23">
        <f t="shared" si="846"/>
        <v>-7.2916666666666963E-3</v>
      </c>
      <c r="BI1837" s="14">
        <f t="shared" si="847"/>
        <v>131827.69583333333</v>
      </c>
      <c r="BJ1837" s="14">
        <f t="shared" si="848"/>
        <v>47829.977422488584</v>
      </c>
      <c r="BK1837" s="15">
        <f t="shared" si="839"/>
        <v>83997.71841084474</v>
      </c>
      <c r="BL1837" s="52">
        <v>0</v>
      </c>
      <c r="BM1837" s="15">
        <f t="shared" si="849"/>
        <v>83997.71841084474</v>
      </c>
    </row>
    <row r="1838" spans="1:65">
      <c r="A1838" s="8">
        <v>1836</v>
      </c>
      <c r="B1838" s="1" t="s">
        <v>44</v>
      </c>
      <c r="C1838" s="1">
        <v>1500</v>
      </c>
      <c r="D1838" s="1" t="s">
        <v>60</v>
      </c>
      <c r="E1838" s="1">
        <v>150000074</v>
      </c>
      <c r="F1838" s="1" t="s">
        <v>60</v>
      </c>
      <c r="G1838" s="1" t="s">
        <v>106</v>
      </c>
      <c r="H1838" s="1">
        <v>18</v>
      </c>
      <c r="I1838" s="1" t="s">
        <v>185</v>
      </c>
      <c r="J1838" s="1" t="s">
        <v>49</v>
      </c>
      <c r="K1838" s="1">
        <v>17406001</v>
      </c>
      <c r="L1838" s="1" t="s">
        <v>50</v>
      </c>
      <c r="M1838" s="1" t="s">
        <v>51</v>
      </c>
      <c r="N1838" s="1" t="s">
        <v>64</v>
      </c>
      <c r="O1838" s="1" t="s">
        <v>65</v>
      </c>
      <c r="P1838" s="1" t="s">
        <v>66</v>
      </c>
      <c r="Q1838" s="1" t="s">
        <v>67</v>
      </c>
      <c r="R1838" s="1" t="s">
        <v>87</v>
      </c>
      <c r="S1838" s="1" t="s">
        <v>88</v>
      </c>
      <c r="T1838" s="2">
        <v>43404</v>
      </c>
      <c r="U1838" s="2">
        <v>43404</v>
      </c>
      <c r="V1838" s="1" t="s">
        <v>52</v>
      </c>
      <c r="W1838" s="3">
        <v>1</v>
      </c>
      <c r="X1838" s="1" t="s">
        <v>53</v>
      </c>
      <c r="Y1838" s="4">
        <v>469552</v>
      </c>
      <c r="Z1838" s="4">
        <v>-57903</v>
      </c>
      <c r="AA1838" s="4">
        <v>0</v>
      </c>
      <c r="AB1838" s="4">
        <v>0</v>
      </c>
      <c r="AC1838" s="4">
        <v>0</v>
      </c>
      <c r="AD1838" s="4">
        <v>469552</v>
      </c>
      <c r="AE1838" s="5">
        <v>1614</v>
      </c>
      <c r="AF1838" s="1" t="s">
        <v>70</v>
      </c>
      <c r="AG1838" s="1" t="s">
        <v>71</v>
      </c>
      <c r="AH1838" s="1" t="s">
        <v>89</v>
      </c>
      <c r="AI1838" s="1" t="s">
        <v>57</v>
      </c>
      <c r="AJ1838" s="5">
        <v>10950</v>
      </c>
      <c r="AK1838" s="4">
        <v>-4881</v>
      </c>
      <c r="AL1838" s="4">
        <v>0</v>
      </c>
      <c r="AM1838" s="4">
        <v>0</v>
      </c>
      <c r="AN1838" s="4">
        <v>0</v>
      </c>
      <c r="AO1838" s="4">
        <v>-62784</v>
      </c>
      <c r="AP1838" s="4">
        <v>-62784</v>
      </c>
      <c r="AQ1838" s="4">
        <v>0</v>
      </c>
      <c r="AR1838" s="4">
        <v>406768</v>
      </c>
      <c r="AS1838" s="1" t="s">
        <v>52</v>
      </c>
      <c r="AT1838" s="9">
        <f t="shared" si="834"/>
        <v>43404</v>
      </c>
      <c r="AU1838" s="9">
        <f t="shared" si="835"/>
        <v>43374</v>
      </c>
      <c r="AV1838" s="9">
        <v>44798</v>
      </c>
      <c r="AW1838" s="11">
        <f t="shared" si="836"/>
        <v>3.8191780821917809</v>
      </c>
      <c r="AX1838">
        <v>10</v>
      </c>
      <c r="AY1838" s="12">
        <v>0.05</v>
      </c>
      <c r="AZ1838">
        <f t="shared" si="837"/>
        <v>9.5000000000000001E-2</v>
      </c>
      <c r="BA1838" s="13">
        <f t="shared" si="838"/>
        <v>469552</v>
      </c>
      <c r="BB1838" s="17" t="s">
        <v>1871</v>
      </c>
      <c r="BC1838">
        <f>MATCH(BB1838,MONTHLY_INDEX!$A:$A,0)</f>
        <v>639</v>
      </c>
      <c r="BD1838">
        <f>MATCH(AU1838,MONTHLY_INDEX!$1:$1,0)</f>
        <v>82</v>
      </c>
      <c r="BE1838">
        <f>INDEX(MONTHLY_INDEX!$1:$1048576,Final!BC1838,Final!BD1838)</f>
        <v>113.1</v>
      </c>
      <c r="BF1838">
        <f>MATCH($BF$1,MONTHLY_INDEX!$1:$1,0)</f>
        <v>127</v>
      </c>
      <c r="BG1838">
        <f>INDEX(MONTHLY_INDEX!$1:$1048576,Final!BC1838,Final!BF1838)</f>
        <v>116.2</v>
      </c>
      <c r="BH1838" s="23">
        <f t="shared" si="846"/>
        <v>2.740937223695852E-2</v>
      </c>
      <c r="BI1838" s="14">
        <f t="shared" si="847"/>
        <v>482422.1255526084</v>
      </c>
      <c r="BJ1838" s="14">
        <f t="shared" si="848"/>
        <v>175033.32078611487</v>
      </c>
      <c r="BK1838" s="15">
        <f t="shared" si="839"/>
        <v>307388.8047664935</v>
      </c>
      <c r="BL1838" s="52">
        <v>0</v>
      </c>
      <c r="BM1838" s="15">
        <f t="shared" si="849"/>
        <v>307388.8047664935</v>
      </c>
    </row>
    <row r="1839" spans="1:65">
      <c r="A1839" s="8">
        <v>1837</v>
      </c>
      <c r="B1839" s="1" t="s">
        <v>44</v>
      </c>
      <c r="C1839" s="1">
        <v>1500</v>
      </c>
      <c r="D1839" s="1" t="s">
        <v>60</v>
      </c>
      <c r="E1839" s="1">
        <v>150000074</v>
      </c>
      <c r="F1839" s="1" t="s">
        <v>60</v>
      </c>
      <c r="G1839" s="1" t="s">
        <v>107</v>
      </c>
      <c r="H1839" s="1">
        <v>19</v>
      </c>
      <c r="I1839" s="1" t="s">
        <v>185</v>
      </c>
      <c r="J1839" s="1" t="s">
        <v>49</v>
      </c>
      <c r="K1839" s="1">
        <v>17406001</v>
      </c>
      <c r="L1839" s="1" t="s">
        <v>50</v>
      </c>
      <c r="M1839" s="1" t="s">
        <v>51</v>
      </c>
      <c r="N1839" s="1" t="s">
        <v>64</v>
      </c>
      <c r="O1839" s="1" t="s">
        <v>65</v>
      </c>
      <c r="P1839" s="1" t="s">
        <v>66</v>
      </c>
      <c r="Q1839" s="1" t="s">
        <v>67</v>
      </c>
      <c r="R1839" s="1" t="s">
        <v>87</v>
      </c>
      <c r="S1839" s="1" t="s">
        <v>88</v>
      </c>
      <c r="T1839" s="2">
        <v>43404</v>
      </c>
      <c r="U1839" s="2">
        <v>43404</v>
      </c>
      <c r="V1839" s="1" t="s">
        <v>52</v>
      </c>
      <c r="W1839" s="3">
        <v>1</v>
      </c>
      <c r="X1839" s="1" t="s">
        <v>53</v>
      </c>
      <c r="Y1839" s="4">
        <v>6861326</v>
      </c>
      <c r="Z1839" s="4">
        <v>-846111</v>
      </c>
      <c r="AA1839" s="4">
        <v>0</v>
      </c>
      <c r="AB1839" s="4">
        <v>0</v>
      </c>
      <c r="AC1839" s="4">
        <v>0</v>
      </c>
      <c r="AD1839" s="4">
        <v>6861326</v>
      </c>
      <c r="AE1839" s="5">
        <v>1614</v>
      </c>
      <c r="AF1839" s="1" t="s">
        <v>70</v>
      </c>
      <c r="AG1839" s="1" t="s">
        <v>71</v>
      </c>
      <c r="AH1839" s="1" t="s">
        <v>89</v>
      </c>
      <c r="AI1839" s="1" t="s">
        <v>57</v>
      </c>
      <c r="AJ1839" s="5">
        <v>10950</v>
      </c>
      <c r="AK1839" s="4">
        <v>-71318</v>
      </c>
      <c r="AL1839" s="4">
        <v>0</v>
      </c>
      <c r="AM1839" s="4">
        <v>0</v>
      </c>
      <c r="AN1839" s="4">
        <v>0</v>
      </c>
      <c r="AO1839" s="4">
        <v>-917429</v>
      </c>
      <c r="AP1839" s="4">
        <v>-917429</v>
      </c>
      <c r="AQ1839" s="4">
        <v>0</v>
      </c>
      <c r="AR1839" s="4">
        <v>5943897</v>
      </c>
      <c r="AS1839" s="1" t="s">
        <v>52</v>
      </c>
      <c r="AT1839" s="9">
        <f t="shared" si="834"/>
        <v>43404</v>
      </c>
      <c r="AU1839" s="9">
        <f t="shared" si="835"/>
        <v>43374</v>
      </c>
      <c r="AV1839" s="9">
        <v>44798</v>
      </c>
      <c r="AW1839" s="11">
        <f t="shared" si="836"/>
        <v>3.8191780821917809</v>
      </c>
      <c r="AX1839">
        <v>10</v>
      </c>
      <c r="AY1839" s="12">
        <v>0.05</v>
      </c>
      <c r="AZ1839">
        <f t="shared" si="837"/>
        <v>9.5000000000000001E-2</v>
      </c>
      <c r="BA1839" s="13">
        <f t="shared" si="838"/>
        <v>6861326</v>
      </c>
      <c r="BI1839" s="14">
        <f t="shared" ref="BI1839:BI1841" si="850">AR1839</f>
        <v>5943897</v>
      </c>
      <c r="BJ1839" s="14">
        <v>0</v>
      </c>
      <c r="BK1839" s="14">
        <f t="shared" ref="BK1839:BK1841" si="851">AR1839</f>
        <v>5943897</v>
      </c>
      <c r="BL1839" s="52">
        <v>0</v>
      </c>
      <c r="BM1839" s="15">
        <f t="shared" ref="BM1839:BM1841" si="852">AR1839</f>
        <v>5943897</v>
      </c>
    </row>
    <row r="1840" spans="1:65">
      <c r="A1840" s="8">
        <v>1838</v>
      </c>
      <c r="B1840" s="1" t="s">
        <v>44</v>
      </c>
      <c r="C1840" s="1">
        <v>1500</v>
      </c>
      <c r="D1840" s="1" t="s">
        <v>60</v>
      </c>
      <c r="E1840" s="1">
        <v>150000074</v>
      </c>
      <c r="F1840" s="1" t="s">
        <v>60</v>
      </c>
      <c r="G1840" s="1" t="s">
        <v>108</v>
      </c>
      <c r="H1840" s="1">
        <v>20</v>
      </c>
      <c r="I1840" s="1" t="s">
        <v>185</v>
      </c>
      <c r="J1840" s="1" t="s">
        <v>49</v>
      </c>
      <c r="K1840" s="1">
        <v>17406001</v>
      </c>
      <c r="L1840" s="1" t="s">
        <v>50</v>
      </c>
      <c r="M1840" s="1" t="s">
        <v>51</v>
      </c>
      <c r="N1840" s="1" t="s">
        <v>64</v>
      </c>
      <c r="O1840" s="1" t="s">
        <v>65</v>
      </c>
      <c r="P1840" s="1" t="s">
        <v>66</v>
      </c>
      <c r="Q1840" s="1" t="s">
        <v>67</v>
      </c>
      <c r="R1840" s="1" t="s">
        <v>87</v>
      </c>
      <c r="S1840" s="1" t="s">
        <v>88</v>
      </c>
      <c r="T1840" s="2">
        <v>43404</v>
      </c>
      <c r="U1840" s="2">
        <v>43404</v>
      </c>
      <c r="V1840" s="1" t="s">
        <v>52</v>
      </c>
      <c r="W1840" s="3">
        <v>1</v>
      </c>
      <c r="X1840" s="1" t="s">
        <v>53</v>
      </c>
      <c r="Y1840" s="4">
        <v>5552065</v>
      </c>
      <c r="Z1840" s="4">
        <v>-684659</v>
      </c>
      <c r="AA1840" s="4">
        <v>0</v>
      </c>
      <c r="AB1840" s="4">
        <v>0</v>
      </c>
      <c r="AC1840" s="4">
        <v>0</v>
      </c>
      <c r="AD1840" s="4">
        <v>5552065</v>
      </c>
      <c r="AE1840" s="5">
        <v>1614</v>
      </c>
      <c r="AF1840" s="1" t="s">
        <v>70</v>
      </c>
      <c r="AG1840" s="1" t="s">
        <v>71</v>
      </c>
      <c r="AH1840" s="1" t="s">
        <v>89</v>
      </c>
      <c r="AI1840" s="1" t="s">
        <v>57</v>
      </c>
      <c r="AJ1840" s="5">
        <v>10950</v>
      </c>
      <c r="AK1840" s="4">
        <v>-57710</v>
      </c>
      <c r="AL1840" s="4">
        <v>0</v>
      </c>
      <c r="AM1840" s="4">
        <v>0</v>
      </c>
      <c r="AN1840" s="4">
        <v>0</v>
      </c>
      <c r="AO1840" s="4">
        <v>-742369</v>
      </c>
      <c r="AP1840" s="4">
        <v>-742369</v>
      </c>
      <c r="AQ1840" s="4">
        <v>0</v>
      </c>
      <c r="AR1840" s="4">
        <v>4809696</v>
      </c>
      <c r="AS1840" s="1" t="s">
        <v>52</v>
      </c>
      <c r="AT1840" s="9">
        <f t="shared" si="834"/>
        <v>43404</v>
      </c>
      <c r="AU1840" s="9">
        <f t="shared" si="835"/>
        <v>43374</v>
      </c>
      <c r="AV1840" s="9">
        <v>44798</v>
      </c>
      <c r="AW1840" s="11">
        <f t="shared" si="836"/>
        <v>3.8191780821917809</v>
      </c>
      <c r="AX1840">
        <v>10</v>
      </c>
      <c r="AY1840" s="12">
        <v>0.05</v>
      </c>
      <c r="AZ1840">
        <f t="shared" si="837"/>
        <v>9.5000000000000001E-2</v>
      </c>
      <c r="BA1840" s="13">
        <f t="shared" si="838"/>
        <v>5552065</v>
      </c>
      <c r="BI1840" s="14">
        <f t="shared" si="850"/>
        <v>4809696</v>
      </c>
      <c r="BJ1840" s="14">
        <v>0</v>
      </c>
      <c r="BK1840" s="14">
        <f t="shared" si="851"/>
        <v>4809696</v>
      </c>
      <c r="BL1840" s="52">
        <v>0</v>
      </c>
      <c r="BM1840" s="15">
        <f t="shared" si="852"/>
        <v>4809696</v>
      </c>
    </row>
    <row r="1841" spans="1:65">
      <c r="A1841" s="8">
        <v>1839</v>
      </c>
      <c r="B1841" s="1" t="s">
        <v>44</v>
      </c>
      <c r="C1841" s="1">
        <v>1500</v>
      </c>
      <c r="D1841" s="1" t="s">
        <v>60</v>
      </c>
      <c r="E1841" s="1">
        <v>150000074</v>
      </c>
      <c r="F1841" s="1" t="s">
        <v>60</v>
      </c>
      <c r="G1841" s="1" t="s">
        <v>109</v>
      </c>
      <c r="H1841" s="1">
        <v>21</v>
      </c>
      <c r="I1841" s="1" t="s">
        <v>185</v>
      </c>
      <c r="J1841" s="1" t="s">
        <v>49</v>
      </c>
      <c r="K1841" s="1">
        <v>17406001</v>
      </c>
      <c r="L1841" s="1" t="s">
        <v>50</v>
      </c>
      <c r="M1841" s="1" t="s">
        <v>51</v>
      </c>
      <c r="N1841" s="1" t="s">
        <v>64</v>
      </c>
      <c r="O1841" s="1" t="s">
        <v>65</v>
      </c>
      <c r="P1841" s="1" t="s">
        <v>66</v>
      </c>
      <c r="Q1841" s="1" t="s">
        <v>67</v>
      </c>
      <c r="R1841" s="1" t="s">
        <v>87</v>
      </c>
      <c r="S1841" s="1" t="s">
        <v>88</v>
      </c>
      <c r="T1841" s="2">
        <v>43404</v>
      </c>
      <c r="U1841" s="2">
        <v>43404</v>
      </c>
      <c r="V1841" s="1" t="s">
        <v>52</v>
      </c>
      <c r="W1841" s="3">
        <v>1</v>
      </c>
      <c r="X1841" s="1" t="s">
        <v>53</v>
      </c>
      <c r="Y1841" s="4">
        <v>1950695</v>
      </c>
      <c r="Z1841" s="4">
        <v>-241362</v>
      </c>
      <c r="AA1841" s="4">
        <v>0</v>
      </c>
      <c r="AB1841" s="4">
        <v>0</v>
      </c>
      <c r="AC1841" s="4">
        <v>0</v>
      </c>
      <c r="AD1841" s="4">
        <v>1950695</v>
      </c>
      <c r="AE1841" s="5">
        <v>1614</v>
      </c>
      <c r="AF1841" s="1" t="s">
        <v>70</v>
      </c>
      <c r="AG1841" s="1" t="s">
        <v>71</v>
      </c>
      <c r="AH1841" s="1" t="s">
        <v>89</v>
      </c>
      <c r="AI1841" s="1" t="s">
        <v>57</v>
      </c>
      <c r="AJ1841" s="5">
        <v>10950</v>
      </c>
      <c r="AK1841" s="4">
        <v>-20266</v>
      </c>
      <c r="AL1841" s="4">
        <v>0</v>
      </c>
      <c r="AM1841" s="4">
        <v>0</v>
      </c>
      <c r="AN1841" s="4">
        <v>0</v>
      </c>
      <c r="AO1841" s="4">
        <v>-261628</v>
      </c>
      <c r="AP1841" s="4">
        <v>-261628</v>
      </c>
      <c r="AQ1841" s="4">
        <v>0</v>
      </c>
      <c r="AR1841" s="4">
        <v>1689067</v>
      </c>
      <c r="AS1841" s="1" t="s">
        <v>52</v>
      </c>
      <c r="AT1841" s="9">
        <f t="shared" si="834"/>
        <v>43404</v>
      </c>
      <c r="AU1841" s="9">
        <f t="shared" si="835"/>
        <v>43374</v>
      </c>
      <c r="AV1841" s="9">
        <v>44798</v>
      </c>
      <c r="AW1841" s="11">
        <f t="shared" si="836"/>
        <v>3.8191780821917809</v>
      </c>
      <c r="AX1841">
        <v>10</v>
      </c>
      <c r="AY1841" s="12">
        <v>0.05</v>
      </c>
      <c r="AZ1841">
        <f t="shared" si="837"/>
        <v>9.5000000000000001E-2</v>
      </c>
      <c r="BA1841" s="13">
        <f t="shared" si="838"/>
        <v>1950695</v>
      </c>
      <c r="BI1841" s="14">
        <f t="shared" si="850"/>
        <v>1689067</v>
      </c>
      <c r="BJ1841" s="14">
        <v>0</v>
      </c>
      <c r="BK1841" s="14">
        <f t="shared" si="851"/>
        <v>1689067</v>
      </c>
      <c r="BL1841" s="52">
        <v>0</v>
      </c>
      <c r="BM1841" s="15">
        <f t="shared" si="852"/>
        <v>1689067</v>
      </c>
    </row>
    <row r="1842" spans="1:65">
      <c r="A1842" s="8">
        <v>1840</v>
      </c>
      <c r="B1842" s="1" t="s">
        <v>44</v>
      </c>
      <c r="C1842" s="1">
        <v>1500</v>
      </c>
      <c r="D1842" s="1" t="s">
        <v>60</v>
      </c>
      <c r="E1842" s="1">
        <v>150000074</v>
      </c>
      <c r="F1842" s="1" t="s">
        <v>60</v>
      </c>
      <c r="G1842" s="1" t="s">
        <v>110</v>
      </c>
      <c r="H1842" s="1">
        <v>22</v>
      </c>
      <c r="I1842" s="1" t="s">
        <v>185</v>
      </c>
      <c r="J1842" s="1" t="s">
        <v>49</v>
      </c>
      <c r="K1842" s="1">
        <v>17406001</v>
      </c>
      <c r="L1842" s="1" t="s">
        <v>50</v>
      </c>
      <c r="M1842" s="1" t="s">
        <v>51</v>
      </c>
      <c r="N1842" s="1" t="s">
        <v>64</v>
      </c>
      <c r="O1842" s="1" t="s">
        <v>65</v>
      </c>
      <c r="P1842" s="1" t="s">
        <v>66</v>
      </c>
      <c r="Q1842" s="1" t="s">
        <v>67</v>
      </c>
      <c r="R1842" s="1" t="s">
        <v>87</v>
      </c>
      <c r="S1842" s="1" t="s">
        <v>88</v>
      </c>
      <c r="T1842" s="2">
        <v>43404</v>
      </c>
      <c r="U1842" s="2">
        <v>43404</v>
      </c>
      <c r="V1842" s="1" t="s">
        <v>52</v>
      </c>
      <c r="W1842" s="3">
        <v>1</v>
      </c>
      <c r="X1842" s="1" t="s">
        <v>53</v>
      </c>
      <c r="Y1842" s="4">
        <v>16789210</v>
      </c>
      <c r="Z1842" s="4">
        <v>-2070378</v>
      </c>
      <c r="AA1842" s="4">
        <v>0</v>
      </c>
      <c r="AB1842" s="4">
        <v>0</v>
      </c>
      <c r="AC1842" s="4">
        <v>0</v>
      </c>
      <c r="AD1842" s="4">
        <v>16789210</v>
      </c>
      <c r="AE1842" s="5">
        <v>1614</v>
      </c>
      <c r="AF1842" s="1" t="s">
        <v>70</v>
      </c>
      <c r="AG1842" s="1" t="s">
        <v>71</v>
      </c>
      <c r="AH1842" s="1" t="s">
        <v>89</v>
      </c>
      <c r="AI1842" s="1" t="s">
        <v>57</v>
      </c>
      <c r="AJ1842" s="5">
        <v>10950</v>
      </c>
      <c r="AK1842" s="4">
        <v>-174511</v>
      </c>
      <c r="AL1842" s="4">
        <v>0</v>
      </c>
      <c r="AM1842" s="4">
        <v>0</v>
      </c>
      <c r="AN1842" s="4">
        <v>0</v>
      </c>
      <c r="AO1842" s="4">
        <v>-2244889</v>
      </c>
      <c r="AP1842" s="4">
        <v>-2244889</v>
      </c>
      <c r="AQ1842" s="4">
        <v>0</v>
      </c>
      <c r="AR1842" s="4">
        <v>14544321</v>
      </c>
      <c r="AS1842" s="1" t="s">
        <v>52</v>
      </c>
      <c r="AT1842" s="9">
        <f t="shared" si="834"/>
        <v>43404</v>
      </c>
      <c r="AU1842" s="9">
        <f t="shared" si="835"/>
        <v>43374</v>
      </c>
      <c r="AV1842" s="9">
        <v>44798</v>
      </c>
      <c r="AW1842" s="11">
        <f t="shared" si="836"/>
        <v>3.8191780821917809</v>
      </c>
      <c r="AX1842">
        <v>25</v>
      </c>
      <c r="AY1842" s="12">
        <v>0.05</v>
      </c>
      <c r="AZ1842">
        <f t="shared" si="837"/>
        <v>3.7999999999999999E-2</v>
      </c>
      <c r="BA1842" s="13">
        <f t="shared" si="838"/>
        <v>16789210</v>
      </c>
      <c r="BB1842" s="17" t="s">
        <v>2189</v>
      </c>
      <c r="BC1842">
        <f>MATCH(BB1842,MONTHLY_INDEX!$A:$A,0)</f>
        <v>798</v>
      </c>
      <c r="BD1842">
        <f>MATCH(AU1842,MONTHLY_INDEX!$1:$1,0)</f>
        <v>82</v>
      </c>
      <c r="BE1842">
        <f>INDEX(MONTHLY_INDEX!$1:$1048576,Final!BC1842,Final!BD1842)</f>
        <v>96</v>
      </c>
      <c r="BF1842">
        <f>MATCH($BF$1,MONTHLY_INDEX!$1:$1,0)</f>
        <v>127</v>
      </c>
      <c r="BG1842">
        <f>INDEX(MONTHLY_INDEX!$1:$1048576,Final!BC1842,Final!BF1842)</f>
        <v>95.3</v>
      </c>
      <c r="BH1842" s="23">
        <f>(BG1842-BE1842)/BE1842</f>
        <v>-7.2916666666666963E-3</v>
      </c>
      <c r="BI1842" s="14">
        <f>(1+BH1842)*BA1842</f>
        <v>16666788.677083332</v>
      </c>
      <c r="BJ1842" s="14">
        <f>BI1842*AZ1842*AW1842</f>
        <v>2418830.4926094748</v>
      </c>
      <c r="BK1842" s="15">
        <f t="shared" si="839"/>
        <v>14247958.184473857</v>
      </c>
      <c r="BL1842" s="52">
        <v>0</v>
      </c>
      <c r="BM1842" s="15">
        <f>MAX((1-BL1842)*BK1842,BI1842*AY1842)</f>
        <v>14247958.184473857</v>
      </c>
    </row>
    <row r="1843" spans="1:65">
      <c r="A1843" s="8">
        <v>1841</v>
      </c>
      <c r="B1843" s="1" t="s">
        <v>44</v>
      </c>
      <c r="C1843" s="1">
        <v>1500</v>
      </c>
      <c r="D1843" s="1" t="s">
        <v>60</v>
      </c>
      <c r="E1843" s="1">
        <v>150000074</v>
      </c>
      <c r="F1843" s="1" t="s">
        <v>60</v>
      </c>
      <c r="G1843" s="1" t="s">
        <v>111</v>
      </c>
      <c r="H1843" s="1">
        <v>23</v>
      </c>
      <c r="I1843" s="1" t="s">
        <v>185</v>
      </c>
      <c r="J1843" s="1" t="s">
        <v>49</v>
      </c>
      <c r="K1843" s="1">
        <v>17406001</v>
      </c>
      <c r="L1843" s="1" t="s">
        <v>50</v>
      </c>
      <c r="M1843" s="1" t="s">
        <v>51</v>
      </c>
      <c r="N1843" s="1" t="s">
        <v>64</v>
      </c>
      <c r="O1843" s="1" t="s">
        <v>65</v>
      </c>
      <c r="P1843" s="1" t="s">
        <v>66</v>
      </c>
      <c r="Q1843" s="1" t="s">
        <v>67</v>
      </c>
      <c r="R1843" s="1" t="s">
        <v>87</v>
      </c>
      <c r="S1843" s="1" t="s">
        <v>88</v>
      </c>
      <c r="T1843" s="2">
        <v>43404</v>
      </c>
      <c r="U1843" s="2">
        <v>43404</v>
      </c>
      <c r="V1843" s="1" t="s">
        <v>52</v>
      </c>
      <c r="W1843" s="3">
        <v>1</v>
      </c>
      <c r="X1843" s="1" t="s">
        <v>53</v>
      </c>
      <c r="Y1843" s="4">
        <v>98582</v>
      </c>
      <c r="Z1843" s="4">
        <v>-12155</v>
      </c>
      <c r="AA1843" s="4">
        <v>0</v>
      </c>
      <c r="AB1843" s="4">
        <v>0</v>
      </c>
      <c r="AC1843" s="4">
        <v>0</v>
      </c>
      <c r="AD1843" s="4">
        <v>98582</v>
      </c>
      <c r="AE1843" s="5">
        <v>1614</v>
      </c>
      <c r="AF1843" s="1" t="s">
        <v>70</v>
      </c>
      <c r="AG1843" s="1" t="s">
        <v>71</v>
      </c>
      <c r="AH1843" s="1" t="s">
        <v>89</v>
      </c>
      <c r="AI1843" s="1" t="s">
        <v>57</v>
      </c>
      <c r="AJ1843" s="5">
        <v>10950</v>
      </c>
      <c r="AK1843" s="4">
        <v>-1025</v>
      </c>
      <c r="AL1843" s="4">
        <v>0</v>
      </c>
      <c r="AM1843" s="4">
        <v>0</v>
      </c>
      <c r="AN1843" s="4">
        <v>0</v>
      </c>
      <c r="AO1843" s="4">
        <v>-13180</v>
      </c>
      <c r="AP1843" s="4">
        <v>-13180</v>
      </c>
      <c r="AQ1843" s="4">
        <v>0</v>
      </c>
      <c r="AR1843" s="4">
        <v>85402</v>
      </c>
      <c r="AS1843" s="1" t="s">
        <v>52</v>
      </c>
      <c r="AT1843" s="9">
        <f t="shared" si="834"/>
        <v>43404</v>
      </c>
      <c r="AU1843" s="9">
        <f t="shared" si="835"/>
        <v>43374</v>
      </c>
      <c r="AV1843" s="9">
        <v>44798</v>
      </c>
      <c r="AW1843" s="11">
        <f t="shared" si="836"/>
        <v>3.8191780821917809</v>
      </c>
      <c r="AX1843">
        <v>10</v>
      </c>
      <c r="AY1843" s="12">
        <v>0.05</v>
      </c>
      <c r="AZ1843">
        <f t="shared" si="837"/>
        <v>9.5000000000000001E-2</v>
      </c>
      <c r="BA1843" s="13">
        <f t="shared" si="838"/>
        <v>98582</v>
      </c>
      <c r="BI1843" s="14">
        <f t="shared" ref="BI1843:BI1847" si="853">AR1843</f>
        <v>85402</v>
      </c>
      <c r="BJ1843" s="14">
        <v>0</v>
      </c>
      <c r="BK1843" s="14">
        <f t="shared" ref="BK1843:BK1847" si="854">AR1843</f>
        <v>85402</v>
      </c>
      <c r="BL1843" s="52">
        <v>0</v>
      </c>
      <c r="BM1843" s="15">
        <f t="shared" ref="BM1843:BM1847" si="855">AR1843</f>
        <v>85402</v>
      </c>
    </row>
    <row r="1844" spans="1:65">
      <c r="A1844" s="8">
        <v>1842</v>
      </c>
      <c r="B1844" s="1" t="s">
        <v>44</v>
      </c>
      <c r="C1844" s="1">
        <v>1500</v>
      </c>
      <c r="D1844" s="1" t="s">
        <v>60</v>
      </c>
      <c r="E1844" s="1">
        <v>150000074</v>
      </c>
      <c r="F1844" s="1" t="s">
        <v>112</v>
      </c>
      <c r="G1844" s="1" t="s">
        <v>113</v>
      </c>
      <c r="H1844" s="1">
        <v>24</v>
      </c>
      <c r="I1844" s="1" t="s">
        <v>185</v>
      </c>
      <c r="J1844" s="1" t="s">
        <v>49</v>
      </c>
      <c r="K1844" s="1">
        <v>17406001</v>
      </c>
      <c r="L1844" s="1" t="s">
        <v>50</v>
      </c>
      <c r="M1844" s="1" t="s">
        <v>51</v>
      </c>
      <c r="N1844" s="1" t="s">
        <v>64</v>
      </c>
      <c r="O1844" s="1" t="s">
        <v>65</v>
      </c>
      <c r="P1844" s="1" t="s">
        <v>66</v>
      </c>
      <c r="Q1844" s="1" t="s">
        <v>67</v>
      </c>
      <c r="R1844" s="1" t="s">
        <v>87</v>
      </c>
      <c r="S1844" s="1" t="s">
        <v>88</v>
      </c>
      <c r="T1844" s="2">
        <v>43404</v>
      </c>
      <c r="U1844" s="2">
        <v>43404</v>
      </c>
      <c r="V1844" s="1" t="s">
        <v>52</v>
      </c>
      <c r="W1844" s="3">
        <v>1</v>
      </c>
      <c r="X1844" s="1" t="s">
        <v>53</v>
      </c>
      <c r="Y1844" s="4">
        <v>995175</v>
      </c>
      <c r="Z1844" s="4">
        <v>-122721.09</v>
      </c>
      <c r="AA1844" s="4">
        <v>0</v>
      </c>
      <c r="AB1844" s="4">
        <v>0</v>
      </c>
      <c r="AC1844" s="4">
        <v>0</v>
      </c>
      <c r="AD1844" s="4">
        <v>995175</v>
      </c>
      <c r="AE1844" s="5">
        <v>1614</v>
      </c>
      <c r="AF1844" s="1" t="s">
        <v>70</v>
      </c>
      <c r="AG1844" s="1" t="s">
        <v>71</v>
      </c>
      <c r="AH1844" s="1" t="s">
        <v>89</v>
      </c>
      <c r="AI1844" s="1" t="s">
        <v>57</v>
      </c>
      <c r="AJ1844" s="5">
        <v>10950</v>
      </c>
      <c r="AK1844" s="4">
        <v>-10344</v>
      </c>
      <c r="AL1844" s="4">
        <v>0</v>
      </c>
      <c r="AM1844" s="4">
        <v>0</v>
      </c>
      <c r="AN1844" s="4">
        <v>0</v>
      </c>
      <c r="AO1844" s="4">
        <v>-133065.09</v>
      </c>
      <c r="AP1844" s="4">
        <v>-133065.09</v>
      </c>
      <c r="AQ1844" s="4">
        <v>0</v>
      </c>
      <c r="AR1844" s="4">
        <v>862109.91</v>
      </c>
      <c r="AS1844" s="1" t="s">
        <v>52</v>
      </c>
      <c r="AT1844" s="9">
        <f t="shared" si="834"/>
        <v>43404</v>
      </c>
      <c r="AU1844" s="9">
        <f t="shared" si="835"/>
        <v>43374</v>
      </c>
      <c r="AV1844" s="9">
        <v>44798</v>
      </c>
      <c r="AW1844" s="11">
        <f t="shared" si="836"/>
        <v>3.8191780821917809</v>
      </c>
      <c r="AX1844">
        <v>10</v>
      </c>
      <c r="AY1844" s="12">
        <v>0.05</v>
      </c>
      <c r="AZ1844">
        <f t="shared" si="837"/>
        <v>9.5000000000000001E-2</v>
      </c>
      <c r="BA1844" s="13">
        <f t="shared" si="838"/>
        <v>995175</v>
      </c>
      <c r="BB1844" s="16" t="s">
        <v>593</v>
      </c>
      <c r="BC1844" s="16" t="s">
        <v>593</v>
      </c>
      <c r="BD1844" s="16" t="s">
        <v>593</v>
      </c>
      <c r="BE1844" s="16" t="s">
        <v>593</v>
      </c>
      <c r="BF1844" s="16" t="s">
        <v>593</v>
      </c>
      <c r="BG1844" s="16" t="s">
        <v>593</v>
      </c>
      <c r="BH1844" s="16" t="s">
        <v>593</v>
      </c>
      <c r="BI1844" s="14">
        <f t="shared" si="853"/>
        <v>862109.91</v>
      </c>
      <c r="BJ1844" s="14">
        <v>0</v>
      </c>
      <c r="BK1844" s="14">
        <f t="shared" si="854"/>
        <v>862109.91</v>
      </c>
      <c r="BL1844" s="52">
        <v>0</v>
      </c>
      <c r="BM1844" s="15">
        <f t="shared" si="855"/>
        <v>862109.91</v>
      </c>
    </row>
    <row r="1845" spans="1:65">
      <c r="A1845" s="8">
        <v>1843</v>
      </c>
      <c r="B1845" s="1" t="s">
        <v>44</v>
      </c>
      <c r="C1845" s="1">
        <v>1500</v>
      </c>
      <c r="D1845" s="1" t="s">
        <v>60</v>
      </c>
      <c r="E1845" s="1">
        <v>150000074</v>
      </c>
      <c r="F1845" s="1" t="s">
        <v>112</v>
      </c>
      <c r="G1845" s="1" t="s">
        <v>114</v>
      </c>
      <c r="H1845" s="1">
        <v>25</v>
      </c>
      <c r="I1845" s="1" t="s">
        <v>185</v>
      </c>
      <c r="J1845" s="1" t="s">
        <v>49</v>
      </c>
      <c r="K1845" s="1">
        <v>17406001</v>
      </c>
      <c r="L1845" s="1" t="s">
        <v>50</v>
      </c>
      <c r="M1845" s="1" t="s">
        <v>51</v>
      </c>
      <c r="N1845" s="1" t="s">
        <v>64</v>
      </c>
      <c r="O1845" s="1" t="s">
        <v>65</v>
      </c>
      <c r="P1845" s="1" t="s">
        <v>66</v>
      </c>
      <c r="Q1845" s="1" t="s">
        <v>67</v>
      </c>
      <c r="R1845" s="1" t="s">
        <v>87</v>
      </c>
      <c r="S1845" s="1" t="s">
        <v>88</v>
      </c>
      <c r="T1845" s="2">
        <v>43404</v>
      </c>
      <c r="U1845" s="2">
        <v>43404</v>
      </c>
      <c r="V1845" s="1" t="s">
        <v>52</v>
      </c>
      <c r="W1845" s="3">
        <v>1</v>
      </c>
      <c r="X1845" s="1" t="s">
        <v>53</v>
      </c>
      <c r="Y1845" s="4">
        <v>2883401</v>
      </c>
      <c r="Z1845" s="4">
        <v>-355569.73</v>
      </c>
      <c r="AA1845" s="4">
        <v>0</v>
      </c>
      <c r="AB1845" s="4">
        <v>0</v>
      </c>
      <c r="AC1845" s="4">
        <v>0</v>
      </c>
      <c r="AD1845" s="4">
        <v>2883401</v>
      </c>
      <c r="AE1845" s="5">
        <v>1614</v>
      </c>
      <c r="AF1845" s="1" t="s">
        <v>70</v>
      </c>
      <c r="AG1845" s="1" t="s">
        <v>71</v>
      </c>
      <c r="AH1845" s="1" t="s">
        <v>89</v>
      </c>
      <c r="AI1845" s="1" t="s">
        <v>57</v>
      </c>
      <c r="AJ1845" s="5">
        <v>10950</v>
      </c>
      <c r="AK1845" s="4">
        <v>-29971</v>
      </c>
      <c r="AL1845" s="4">
        <v>0</v>
      </c>
      <c r="AM1845" s="4">
        <v>0</v>
      </c>
      <c r="AN1845" s="4">
        <v>0</v>
      </c>
      <c r="AO1845" s="4">
        <v>-385540.73</v>
      </c>
      <c r="AP1845" s="4">
        <v>-385540.73</v>
      </c>
      <c r="AQ1845" s="4">
        <v>0</v>
      </c>
      <c r="AR1845" s="4">
        <v>2497860.27</v>
      </c>
      <c r="AS1845" s="1" t="s">
        <v>52</v>
      </c>
      <c r="AT1845" s="9">
        <f t="shared" si="834"/>
        <v>43404</v>
      </c>
      <c r="AU1845" s="9">
        <f t="shared" si="835"/>
        <v>43374</v>
      </c>
      <c r="AV1845" s="9">
        <v>44798</v>
      </c>
      <c r="AW1845" s="11">
        <f t="shared" si="836"/>
        <v>3.8191780821917809</v>
      </c>
      <c r="AX1845">
        <v>10</v>
      </c>
      <c r="AY1845" s="12">
        <v>0.05</v>
      </c>
      <c r="AZ1845">
        <f t="shared" si="837"/>
        <v>9.5000000000000001E-2</v>
      </c>
      <c r="BA1845" s="13">
        <f t="shared" si="838"/>
        <v>2883401</v>
      </c>
      <c r="BB1845" s="16" t="s">
        <v>593</v>
      </c>
      <c r="BC1845" s="16" t="s">
        <v>593</v>
      </c>
      <c r="BD1845" s="16" t="s">
        <v>593</v>
      </c>
      <c r="BE1845" s="16" t="s">
        <v>593</v>
      </c>
      <c r="BF1845" s="16" t="s">
        <v>593</v>
      </c>
      <c r="BG1845" s="16" t="s">
        <v>593</v>
      </c>
      <c r="BH1845" s="16" t="s">
        <v>593</v>
      </c>
      <c r="BI1845" s="14">
        <f t="shared" si="853"/>
        <v>2497860.27</v>
      </c>
      <c r="BJ1845" s="14">
        <v>0</v>
      </c>
      <c r="BK1845" s="14">
        <f t="shared" si="854"/>
        <v>2497860.27</v>
      </c>
      <c r="BL1845" s="52">
        <v>0</v>
      </c>
      <c r="BM1845" s="15">
        <f t="shared" si="855"/>
        <v>2497860.27</v>
      </c>
    </row>
    <row r="1846" spans="1:65">
      <c r="A1846" s="8">
        <v>1844</v>
      </c>
      <c r="B1846" s="1" t="s">
        <v>44</v>
      </c>
      <c r="C1846" s="1">
        <v>1500</v>
      </c>
      <c r="D1846" s="1" t="s">
        <v>60</v>
      </c>
      <c r="E1846" s="1">
        <v>150000074</v>
      </c>
      <c r="F1846" s="1" t="s">
        <v>60</v>
      </c>
      <c r="G1846" s="1" t="s">
        <v>181</v>
      </c>
      <c r="H1846" s="1">
        <v>26</v>
      </c>
      <c r="I1846" s="1" t="s">
        <v>185</v>
      </c>
      <c r="J1846" s="1" t="s">
        <v>49</v>
      </c>
      <c r="K1846" s="1">
        <v>17406001</v>
      </c>
      <c r="L1846" s="1" t="s">
        <v>50</v>
      </c>
      <c r="M1846" s="1" t="s">
        <v>51</v>
      </c>
      <c r="N1846" s="1" t="s">
        <v>64</v>
      </c>
      <c r="O1846" s="1" t="s">
        <v>65</v>
      </c>
      <c r="P1846" s="1" t="s">
        <v>66</v>
      </c>
      <c r="Q1846" s="1" t="s">
        <v>67</v>
      </c>
      <c r="R1846" s="1" t="s">
        <v>87</v>
      </c>
      <c r="S1846" s="1" t="s">
        <v>88</v>
      </c>
      <c r="T1846" s="2">
        <v>43404</v>
      </c>
      <c r="U1846" s="2">
        <v>43404</v>
      </c>
      <c r="V1846" s="1" t="s">
        <v>52</v>
      </c>
      <c r="W1846" s="3">
        <v>1</v>
      </c>
      <c r="X1846" s="1" t="s">
        <v>53</v>
      </c>
      <c r="Y1846" s="4">
        <v>120000</v>
      </c>
      <c r="Z1846" s="4">
        <v>-14798</v>
      </c>
      <c r="AA1846" s="4">
        <v>0</v>
      </c>
      <c r="AB1846" s="4">
        <v>0</v>
      </c>
      <c r="AC1846" s="4">
        <v>0</v>
      </c>
      <c r="AD1846" s="4">
        <v>120000</v>
      </c>
      <c r="AE1846" s="5">
        <v>1614</v>
      </c>
      <c r="AF1846" s="1" t="s">
        <v>70</v>
      </c>
      <c r="AG1846" s="1" t="s">
        <v>71</v>
      </c>
      <c r="AH1846" s="1" t="s">
        <v>89</v>
      </c>
      <c r="AI1846" s="1" t="s">
        <v>57</v>
      </c>
      <c r="AJ1846" s="5">
        <v>10950</v>
      </c>
      <c r="AK1846" s="4">
        <v>-1247</v>
      </c>
      <c r="AL1846" s="4">
        <v>0</v>
      </c>
      <c r="AM1846" s="4">
        <v>0</v>
      </c>
      <c r="AN1846" s="4">
        <v>0</v>
      </c>
      <c r="AO1846" s="4">
        <v>-16045</v>
      </c>
      <c r="AP1846" s="4">
        <v>-16045</v>
      </c>
      <c r="AQ1846" s="4">
        <v>0</v>
      </c>
      <c r="AR1846" s="4">
        <v>103955</v>
      </c>
      <c r="AS1846" s="1" t="s">
        <v>52</v>
      </c>
      <c r="AT1846" s="9">
        <f t="shared" si="834"/>
        <v>43404</v>
      </c>
      <c r="AU1846" s="9">
        <f t="shared" si="835"/>
        <v>43374</v>
      </c>
      <c r="AV1846" s="9">
        <v>44798</v>
      </c>
      <c r="AW1846" s="11">
        <f t="shared" si="836"/>
        <v>3.8191780821917809</v>
      </c>
      <c r="AX1846">
        <v>10</v>
      </c>
      <c r="AY1846" s="12">
        <v>0.05</v>
      </c>
      <c r="AZ1846">
        <f t="shared" si="837"/>
        <v>9.5000000000000001E-2</v>
      </c>
      <c r="BA1846" s="13">
        <f t="shared" si="838"/>
        <v>120000</v>
      </c>
      <c r="BI1846" s="14">
        <f t="shared" si="853"/>
        <v>103955</v>
      </c>
      <c r="BJ1846" s="14">
        <v>0</v>
      </c>
      <c r="BK1846" s="14">
        <f t="shared" si="854"/>
        <v>103955</v>
      </c>
      <c r="BL1846" s="52">
        <v>0</v>
      </c>
      <c r="BM1846" s="15">
        <f t="shared" si="855"/>
        <v>103955</v>
      </c>
    </row>
    <row r="1847" spans="1:65">
      <c r="A1847" s="8">
        <v>1845</v>
      </c>
      <c r="B1847" s="1" t="s">
        <v>44</v>
      </c>
      <c r="C1847" s="1">
        <v>1500</v>
      </c>
      <c r="D1847" s="1" t="s">
        <v>60</v>
      </c>
      <c r="E1847" s="1">
        <v>150000074</v>
      </c>
      <c r="F1847" s="1" t="s">
        <v>112</v>
      </c>
      <c r="G1847" s="1" t="s">
        <v>116</v>
      </c>
      <c r="H1847" s="1">
        <v>27</v>
      </c>
      <c r="I1847" s="1" t="s">
        <v>185</v>
      </c>
      <c r="J1847" s="1" t="s">
        <v>49</v>
      </c>
      <c r="K1847" s="1">
        <v>17406001</v>
      </c>
      <c r="L1847" s="1" t="s">
        <v>50</v>
      </c>
      <c r="M1847" s="1" t="s">
        <v>51</v>
      </c>
      <c r="N1847" s="1" t="s">
        <v>64</v>
      </c>
      <c r="O1847" s="1" t="s">
        <v>65</v>
      </c>
      <c r="P1847" s="1" t="s">
        <v>66</v>
      </c>
      <c r="Q1847" s="1" t="s">
        <v>67</v>
      </c>
      <c r="R1847" s="1" t="s">
        <v>87</v>
      </c>
      <c r="S1847" s="1" t="s">
        <v>88</v>
      </c>
      <c r="T1847" s="2">
        <v>43404</v>
      </c>
      <c r="U1847" s="2">
        <v>43404</v>
      </c>
      <c r="V1847" s="1" t="s">
        <v>52</v>
      </c>
      <c r="W1847" s="3">
        <v>1</v>
      </c>
      <c r="X1847" s="1" t="s">
        <v>53</v>
      </c>
      <c r="Y1847" s="4">
        <v>4339035</v>
      </c>
      <c r="Z1847" s="4">
        <v>-535070.18000000005</v>
      </c>
      <c r="AA1847" s="4">
        <v>0</v>
      </c>
      <c r="AB1847" s="4">
        <v>0</v>
      </c>
      <c r="AC1847" s="4">
        <v>0</v>
      </c>
      <c r="AD1847" s="4">
        <v>4339035</v>
      </c>
      <c r="AE1847" s="5">
        <v>1614</v>
      </c>
      <c r="AF1847" s="1" t="s">
        <v>70</v>
      </c>
      <c r="AG1847" s="1" t="s">
        <v>71</v>
      </c>
      <c r="AH1847" s="1" t="s">
        <v>89</v>
      </c>
      <c r="AI1847" s="1" t="s">
        <v>57</v>
      </c>
      <c r="AJ1847" s="5">
        <v>10950</v>
      </c>
      <c r="AK1847" s="4">
        <v>-45101</v>
      </c>
      <c r="AL1847" s="4">
        <v>0</v>
      </c>
      <c r="AM1847" s="4">
        <v>0</v>
      </c>
      <c r="AN1847" s="4">
        <v>0</v>
      </c>
      <c r="AO1847" s="4">
        <v>-580171.18000000005</v>
      </c>
      <c r="AP1847" s="4">
        <v>-580171.18000000005</v>
      </c>
      <c r="AQ1847" s="4">
        <v>0</v>
      </c>
      <c r="AR1847" s="4">
        <v>3758863.82</v>
      </c>
      <c r="AS1847" s="1" t="s">
        <v>52</v>
      </c>
      <c r="AT1847" s="9">
        <f t="shared" si="834"/>
        <v>43404</v>
      </c>
      <c r="AU1847" s="9">
        <f t="shared" si="835"/>
        <v>43374</v>
      </c>
      <c r="AV1847" s="9">
        <v>44798</v>
      </c>
      <c r="AW1847" s="11">
        <f t="shared" si="836"/>
        <v>3.8191780821917809</v>
      </c>
      <c r="AX1847">
        <v>10</v>
      </c>
      <c r="AY1847" s="12">
        <v>0.05</v>
      </c>
      <c r="AZ1847">
        <f t="shared" si="837"/>
        <v>9.5000000000000001E-2</v>
      </c>
      <c r="BA1847" s="13">
        <f t="shared" si="838"/>
        <v>4339035</v>
      </c>
      <c r="BB1847" s="16" t="s">
        <v>593</v>
      </c>
      <c r="BC1847" s="16" t="s">
        <v>593</v>
      </c>
      <c r="BD1847" s="16" t="s">
        <v>593</v>
      </c>
      <c r="BE1847" s="16" t="s">
        <v>593</v>
      </c>
      <c r="BF1847" s="16" t="s">
        <v>593</v>
      </c>
      <c r="BG1847" s="16" t="s">
        <v>593</v>
      </c>
      <c r="BH1847" s="16" t="s">
        <v>593</v>
      </c>
      <c r="BI1847" s="14">
        <f t="shared" si="853"/>
        <v>3758863.82</v>
      </c>
      <c r="BJ1847" s="14">
        <v>0</v>
      </c>
      <c r="BK1847" s="14">
        <f t="shared" si="854"/>
        <v>3758863.82</v>
      </c>
      <c r="BL1847" s="52">
        <v>0</v>
      </c>
      <c r="BM1847" s="15">
        <f t="shared" si="855"/>
        <v>3758863.82</v>
      </c>
    </row>
    <row r="1848" spans="1:65">
      <c r="A1848" s="8">
        <v>1846</v>
      </c>
      <c r="B1848" s="1" t="s">
        <v>44</v>
      </c>
      <c r="C1848" s="1">
        <v>1500</v>
      </c>
      <c r="D1848" s="1" t="s">
        <v>60</v>
      </c>
      <c r="E1848" s="1">
        <v>150000075</v>
      </c>
      <c r="F1848" s="1" t="s">
        <v>60</v>
      </c>
      <c r="G1848" s="1" t="s">
        <v>86</v>
      </c>
      <c r="H1848" s="1">
        <v>1</v>
      </c>
      <c r="I1848" s="1" t="s">
        <v>186</v>
      </c>
      <c r="J1848" s="1" t="s">
        <v>49</v>
      </c>
      <c r="K1848" s="1">
        <v>17406001</v>
      </c>
      <c r="L1848" s="1" t="s">
        <v>50</v>
      </c>
      <c r="M1848" s="1" t="s">
        <v>51</v>
      </c>
      <c r="N1848" s="1" t="s">
        <v>64</v>
      </c>
      <c r="O1848" s="1" t="s">
        <v>65</v>
      </c>
      <c r="P1848" s="1" t="s">
        <v>66</v>
      </c>
      <c r="Q1848" s="1" t="s">
        <v>67</v>
      </c>
      <c r="R1848" s="1" t="s">
        <v>87</v>
      </c>
      <c r="S1848" s="1" t="s">
        <v>88</v>
      </c>
      <c r="T1848" s="2">
        <v>43404</v>
      </c>
      <c r="U1848" s="2">
        <v>43404</v>
      </c>
      <c r="V1848" s="1" t="s">
        <v>52</v>
      </c>
      <c r="W1848" s="3">
        <v>1</v>
      </c>
      <c r="X1848" s="1" t="s">
        <v>53</v>
      </c>
      <c r="Y1848" s="4">
        <v>892500</v>
      </c>
      <c r="Z1848" s="4">
        <v>-110059</v>
      </c>
      <c r="AA1848" s="4">
        <v>0</v>
      </c>
      <c r="AB1848" s="4">
        <v>0</v>
      </c>
      <c r="AC1848" s="4">
        <v>0</v>
      </c>
      <c r="AD1848" s="4">
        <v>892500</v>
      </c>
      <c r="AE1848" s="5">
        <v>1614</v>
      </c>
      <c r="AF1848" s="1" t="s">
        <v>70</v>
      </c>
      <c r="AG1848" s="1" t="s">
        <v>71</v>
      </c>
      <c r="AH1848" s="1" t="s">
        <v>89</v>
      </c>
      <c r="AI1848" s="1" t="s">
        <v>57</v>
      </c>
      <c r="AJ1848" s="5">
        <v>10950</v>
      </c>
      <c r="AK1848" s="4">
        <v>-9277</v>
      </c>
      <c r="AL1848" s="4">
        <v>0</v>
      </c>
      <c r="AM1848" s="4">
        <v>0</v>
      </c>
      <c r="AN1848" s="4">
        <v>0</v>
      </c>
      <c r="AO1848" s="4">
        <v>-119336</v>
      </c>
      <c r="AP1848" s="4">
        <v>-119336</v>
      </c>
      <c r="AQ1848" s="4">
        <v>0</v>
      </c>
      <c r="AR1848" s="4">
        <v>773164</v>
      </c>
      <c r="AS1848" s="1" t="s">
        <v>52</v>
      </c>
      <c r="AT1848" s="9">
        <f t="shared" si="834"/>
        <v>43404</v>
      </c>
      <c r="AU1848" s="9">
        <f t="shared" si="835"/>
        <v>43374</v>
      </c>
      <c r="AV1848" s="9">
        <v>44798</v>
      </c>
      <c r="AW1848" s="11">
        <f t="shared" si="836"/>
        <v>3.8191780821917809</v>
      </c>
      <c r="AX1848">
        <v>10</v>
      </c>
      <c r="AY1848" s="12">
        <v>0.05</v>
      </c>
      <c r="AZ1848">
        <f t="shared" si="837"/>
        <v>9.5000000000000001E-2</v>
      </c>
      <c r="BA1848" s="13">
        <f t="shared" si="838"/>
        <v>892500</v>
      </c>
      <c r="BB1848" s="17" t="s">
        <v>1853</v>
      </c>
      <c r="BC1848">
        <f>MATCH(BB1848,MONTHLY_INDEX!$A:$A,0)</f>
        <v>630</v>
      </c>
      <c r="BD1848">
        <f>MATCH(AU1848,MONTHLY_INDEX!$1:$1,0)</f>
        <v>82</v>
      </c>
      <c r="BE1848">
        <f>INDEX(MONTHLY_INDEX!$1:$1048576,Final!BC1848,Final!BD1848)</f>
        <v>115.8</v>
      </c>
      <c r="BF1848">
        <f>MATCH($BF$1,MONTHLY_INDEX!$1:$1,0)</f>
        <v>127</v>
      </c>
      <c r="BG1848">
        <f>INDEX(MONTHLY_INDEX!$1:$1048576,Final!BC1848,Final!BF1848)</f>
        <v>151.1</v>
      </c>
      <c r="BH1848" s="23">
        <f t="shared" ref="BH1848:BH1865" si="856">(BG1848-BE1848)/BE1848</f>
        <v>0.30483592400690845</v>
      </c>
      <c r="BI1848" s="14">
        <f t="shared" ref="BI1848:BI1865" si="857">(1+BH1848)*BA1848</f>
        <v>1164566.0621761659</v>
      </c>
      <c r="BJ1848" s="14">
        <f t="shared" ref="BJ1848:BJ1865" si="858">BI1848*AZ1848*AW1848</f>
        <v>422530.09209312231</v>
      </c>
      <c r="BK1848" s="15">
        <f t="shared" si="839"/>
        <v>742035.97008304356</v>
      </c>
      <c r="BL1848" s="52">
        <v>0</v>
      </c>
      <c r="BM1848" s="15">
        <f t="shared" ref="BM1848:BM1865" si="859">MAX((1-BL1848)*BK1848,BI1848*AY1848)</f>
        <v>742035.97008304356</v>
      </c>
    </row>
    <row r="1849" spans="1:65">
      <c r="A1849" s="8">
        <v>1847</v>
      </c>
      <c r="B1849" s="1" t="s">
        <v>44</v>
      </c>
      <c r="C1849" s="1">
        <v>1500</v>
      </c>
      <c r="D1849" s="1" t="s">
        <v>60</v>
      </c>
      <c r="E1849" s="1">
        <v>150000075</v>
      </c>
      <c r="F1849" s="1" t="s">
        <v>60</v>
      </c>
      <c r="G1849" s="1" t="s">
        <v>90</v>
      </c>
      <c r="H1849" s="1">
        <v>2</v>
      </c>
      <c r="I1849" s="1" t="s">
        <v>186</v>
      </c>
      <c r="J1849" s="1" t="s">
        <v>49</v>
      </c>
      <c r="K1849" s="1">
        <v>17406001</v>
      </c>
      <c r="L1849" s="1" t="s">
        <v>50</v>
      </c>
      <c r="M1849" s="1" t="s">
        <v>51</v>
      </c>
      <c r="N1849" s="1" t="s">
        <v>64</v>
      </c>
      <c r="O1849" s="1" t="s">
        <v>65</v>
      </c>
      <c r="P1849" s="1" t="s">
        <v>66</v>
      </c>
      <c r="Q1849" s="1" t="s">
        <v>67</v>
      </c>
      <c r="R1849" s="1" t="s">
        <v>87</v>
      </c>
      <c r="S1849" s="1" t="s">
        <v>88</v>
      </c>
      <c r="T1849" s="2">
        <v>43404</v>
      </c>
      <c r="U1849" s="2">
        <v>43404</v>
      </c>
      <c r="V1849" s="1" t="s">
        <v>52</v>
      </c>
      <c r="W1849" s="3">
        <v>1</v>
      </c>
      <c r="X1849" s="1" t="s">
        <v>53</v>
      </c>
      <c r="Y1849" s="4">
        <v>472500</v>
      </c>
      <c r="Z1849" s="4">
        <v>-58266</v>
      </c>
      <c r="AA1849" s="4">
        <v>0</v>
      </c>
      <c r="AB1849" s="4">
        <v>0</v>
      </c>
      <c r="AC1849" s="4">
        <v>0</v>
      </c>
      <c r="AD1849" s="4">
        <v>472500</v>
      </c>
      <c r="AE1849" s="5">
        <v>1614</v>
      </c>
      <c r="AF1849" s="1" t="s">
        <v>70</v>
      </c>
      <c r="AG1849" s="1" t="s">
        <v>71</v>
      </c>
      <c r="AH1849" s="1" t="s">
        <v>89</v>
      </c>
      <c r="AI1849" s="1" t="s">
        <v>57</v>
      </c>
      <c r="AJ1849" s="5">
        <v>10950</v>
      </c>
      <c r="AK1849" s="4">
        <v>-4911</v>
      </c>
      <c r="AL1849" s="4">
        <v>0</v>
      </c>
      <c r="AM1849" s="4">
        <v>0</v>
      </c>
      <c r="AN1849" s="4">
        <v>0</v>
      </c>
      <c r="AO1849" s="4">
        <v>-63177</v>
      </c>
      <c r="AP1849" s="4">
        <v>-63177</v>
      </c>
      <c r="AQ1849" s="4">
        <v>0</v>
      </c>
      <c r="AR1849" s="4">
        <v>409323</v>
      </c>
      <c r="AS1849" s="1" t="s">
        <v>52</v>
      </c>
      <c r="AT1849" s="9">
        <f t="shared" si="834"/>
        <v>43404</v>
      </c>
      <c r="AU1849" s="9">
        <f t="shared" si="835"/>
        <v>43374</v>
      </c>
      <c r="AV1849" s="9">
        <v>44798</v>
      </c>
      <c r="AW1849" s="11">
        <f t="shared" si="836"/>
        <v>3.8191780821917809</v>
      </c>
      <c r="AX1849">
        <v>10</v>
      </c>
      <c r="AY1849" s="12">
        <v>0.05</v>
      </c>
      <c r="AZ1849">
        <f t="shared" si="837"/>
        <v>9.5000000000000001E-2</v>
      </c>
      <c r="BA1849" s="13">
        <f t="shared" si="838"/>
        <v>472500</v>
      </c>
      <c r="BB1849" s="17" t="s">
        <v>2189</v>
      </c>
      <c r="BC1849">
        <f>MATCH(BB1849,MONTHLY_INDEX!$A:$A,0)</f>
        <v>798</v>
      </c>
      <c r="BD1849">
        <f>MATCH(AU1849,MONTHLY_INDEX!$1:$1,0)</f>
        <v>82</v>
      </c>
      <c r="BE1849">
        <f>INDEX(MONTHLY_INDEX!$1:$1048576,Final!BC1849,Final!BD1849)</f>
        <v>96</v>
      </c>
      <c r="BF1849">
        <f>MATCH($BF$1,MONTHLY_INDEX!$1:$1,0)</f>
        <v>127</v>
      </c>
      <c r="BG1849">
        <f>INDEX(MONTHLY_INDEX!$1:$1048576,Final!BC1849,Final!BF1849)</f>
        <v>95.3</v>
      </c>
      <c r="BH1849" s="23">
        <f t="shared" si="856"/>
        <v>-7.2916666666666963E-3</v>
      </c>
      <c r="BI1849" s="14">
        <f t="shared" si="857"/>
        <v>469054.6875</v>
      </c>
      <c r="BJ1849" s="14">
        <f t="shared" si="858"/>
        <v>170183.32127568492</v>
      </c>
      <c r="BK1849" s="15">
        <f t="shared" si="839"/>
        <v>298871.36622431508</v>
      </c>
      <c r="BL1849" s="52">
        <v>0</v>
      </c>
      <c r="BM1849" s="15">
        <f t="shared" si="859"/>
        <v>298871.36622431508</v>
      </c>
    </row>
    <row r="1850" spans="1:65">
      <c r="A1850" s="8">
        <v>1848</v>
      </c>
      <c r="B1850" s="1" t="s">
        <v>44</v>
      </c>
      <c r="C1850" s="1">
        <v>1500</v>
      </c>
      <c r="D1850" s="1" t="s">
        <v>60</v>
      </c>
      <c r="E1850" s="1">
        <v>150000075</v>
      </c>
      <c r="F1850" s="1" t="s">
        <v>60</v>
      </c>
      <c r="G1850" s="1" t="s">
        <v>91</v>
      </c>
      <c r="H1850" s="1">
        <v>3</v>
      </c>
      <c r="I1850" s="1" t="s">
        <v>186</v>
      </c>
      <c r="J1850" s="1" t="s">
        <v>49</v>
      </c>
      <c r="K1850" s="1">
        <v>17406001</v>
      </c>
      <c r="L1850" s="1" t="s">
        <v>50</v>
      </c>
      <c r="M1850" s="1" t="s">
        <v>51</v>
      </c>
      <c r="N1850" s="1" t="s">
        <v>64</v>
      </c>
      <c r="O1850" s="1" t="s">
        <v>65</v>
      </c>
      <c r="P1850" s="1" t="s">
        <v>66</v>
      </c>
      <c r="Q1850" s="1" t="s">
        <v>67</v>
      </c>
      <c r="R1850" s="1" t="s">
        <v>87</v>
      </c>
      <c r="S1850" s="1" t="s">
        <v>88</v>
      </c>
      <c r="T1850" s="2">
        <v>43404</v>
      </c>
      <c r="U1850" s="2">
        <v>43404</v>
      </c>
      <c r="V1850" s="1" t="s">
        <v>52</v>
      </c>
      <c r="W1850" s="3">
        <v>1</v>
      </c>
      <c r="X1850" s="1" t="s">
        <v>53</v>
      </c>
      <c r="Y1850" s="4">
        <v>637760</v>
      </c>
      <c r="Z1850" s="4">
        <v>-78645</v>
      </c>
      <c r="AA1850" s="4">
        <v>0</v>
      </c>
      <c r="AB1850" s="4">
        <v>0</v>
      </c>
      <c r="AC1850" s="4">
        <v>0</v>
      </c>
      <c r="AD1850" s="4">
        <v>637760</v>
      </c>
      <c r="AE1850" s="5">
        <v>1614</v>
      </c>
      <c r="AF1850" s="1" t="s">
        <v>70</v>
      </c>
      <c r="AG1850" s="1" t="s">
        <v>71</v>
      </c>
      <c r="AH1850" s="1" t="s">
        <v>89</v>
      </c>
      <c r="AI1850" s="1" t="s">
        <v>57</v>
      </c>
      <c r="AJ1850" s="5">
        <v>10950</v>
      </c>
      <c r="AK1850" s="4">
        <v>-6629</v>
      </c>
      <c r="AL1850" s="4">
        <v>0</v>
      </c>
      <c r="AM1850" s="4">
        <v>0</v>
      </c>
      <c r="AN1850" s="4">
        <v>0</v>
      </c>
      <c r="AO1850" s="4">
        <v>-85274</v>
      </c>
      <c r="AP1850" s="4">
        <v>-85274</v>
      </c>
      <c r="AQ1850" s="4">
        <v>0</v>
      </c>
      <c r="AR1850" s="4">
        <v>552486</v>
      </c>
      <c r="AS1850" s="1" t="s">
        <v>52</v>
      </c>
      <c r="AT1850" s="9">
        <f t="shared" si="834"/>
        <v>43404</v>
      </c>
      <c r="AU1850" s="9">
        <f t="shared" si="835"/>
        <v>43374</v>
      </c>
      <c r="AV1850" s="9">
        <v>44798</v>
      </c>
      <c r="AW1850" s="11">
        <f t="shared" si="836"/>
        <v>3.8191780821917809</v>
      </c>
      <c r="AX1850">
        <v>10</v>
      </c>
      <c r="AY1850" s="12">
        <v>0.05</v>
      </c>
      <c r="AZ1850">
        <f t="shared" si="837"/>
        <v>9.5000000000000001E-2</v>
      </c>
      <c r="BA1850" s="13">
        <f t="shared" si="838"/>
        <v>637760</v>
      </c>
      <c r="BB1850" s="17" t="s">
        <v>2189</v>
      </c>
      <c r="BC1850">
        <f>MATCH(BB1850,MONTHLY_INDEX!$A:$A,0)</f>
        <v>798</v>
      </c>
      <c r="BD1850">
        <f>MATCH(AU1850,MONTHLY_INDEX!$1:$1,0)</f>
        <v>82</v>
      </c>
      <c r="BE1850">
        <f>INDEX(MONTHLY_INDEX!$1:$1048576,Final!BC1850,Final!BD1850)</f>
        <v>96</v>
      </c>
      <c r="BF1850">
        <f>MATCH($BF$1,MONTHLY_INDEX!$1:$1,0)</f>
        <v>127</v>
      </c>
      <c r="BG1850">
        <f>INDEX(MONTHLY_INDEX!$1:$1048576,Final!BC1850,Final!BF1850)</f>
        <v>95.3</v>
      </c>
      <c r="BH1850" s="23">
        <f t="shared" si="856"/>
        <v>-7.2916666666666963E-3</v>
      </c>
      <c r="BI1850" s="14">
        <f t="shared" si="857"/>
        <v>633109.66666666663</v>
      </c>
      <c r="BJ1850" s="14">
        <f t="shared" si="858"/>
        <v>229706.06344292234</v>
      </c>
      <c r="BK1850" s="15">
        <f t="shared" si="839"/>
        <v>403403.60322374431</v>
      </c>
      <c r="BL1850" s="52">
        <v>0</v>
      </c>
      <c r="BM1850" s="15">
        <f t="shared" si="859"/>
        <v>403403.60322374431</v>
      </c>
    </row>
    <row r="1851" spans="1:65">
      <c r="A1851" s="8">
        <v>1849</v>
      </c>
      <c r="B1851" s="1" t="s">
        <v>44</v>
      </c>
      <c r="C1851" s="1">
        <v>1500</v>
      </c>
      <c r="D1851" s="1" t="s">
        <v>60</v>
      </c>
      <c r="E1851" s="1">
        <v>150000075</v>
      </c>
      <c r="F1851" s="1" t="s">
        <v>60</v>
      </c>
      <c r="G1851" s="1" t="s">
        <v>92</v>
      </c>
      <c r="H1851" s="1">
        <v>4</v>
      </c>
      <c r="I1851" s="1" t="s">
        <v>186</v>
      </c>
      <c r="J1851" s="1" t="s">
        <v>49</v>
      </c>
      <c r="K1851" s="1">
        <v>17406001</v>
      </c>
      <c r="L1851" s="1" t="s">
        <v>50</v>
      </c>
      <c r="M1851" s="1" t="s">
        <v>51</v>
      </c>
      <c r="N1851" s="1" t="s">
        <v>64</v>
      </c>
      <c r="O1851" s="1" t="s">
        <v>65</v>
      </c>
      <c r="P1851" s="1" t="s">
        <v>66</v>
      </c>
      <c r="Q1851" s="1" t="s">
        <v>67</v>
      </c>
      <c r="R1851" s="1" t="s">
        <v>87</v>
      </c>
      <c r="S1851" s="1" t="s">
        <v>88</v>
      </c>
      <c r="T1851" s="2">
        <v>43404</v>
      </c>
      <c r="U1851" s="2">
        <v>43404</v>
      </c>
      <c r="V1851" s="1" t="s">
        <v>52</v>
      </c>
      <c r="W1851" s="3">
        <v>1</v>
      </c>
      <c r="X1851" s="1" t="s">
        <v>53</v>
      </c>
      <c r="Y1851" s="4">
        <v>21044329</v>
      </c>
      <c r="Z1851" s="4">
        <v>-2595103</v>
      </c>
      <c r="AA1851" s="4">
        <v>0</v>
      </c>
      <c r="AB1851" s="4">
        <v>0</v>
      </c>
      <c r="AC1851" s="4">
        <v>0</v>
      </c>
      <c r="AD1851" s="4">
        <v>21044329</v>
      </c>
      <c r="AE1851" s="5">
        <v>1614</v>
      </c>
      <c r="AF1851" s="1" t="s">
        <v>70</v>
      </c>
      <c r="AG1851" s="1" t="s">
        <v>71</v>
      </c>
      <c r="AH1851" s="1" t="s">
        <v>89</v>
      </c>
      <c r="AI1851" s="1" t="s">
        <v>57</v>
      </c>
      <c r="AJ1851" s="5">
        <v>10950</v>
      </c>
      <c r="AK1851" s="4">
        <v>-218740</v>
      </c>
      <c r="AL1851" s="4">
        <v>0</v>
      </c>
      <c r="AM1851" s="4">
        <v>0</v>
      </c>
      <c r="AN1851" s="4">
        <v>0</v>
      </c>
      <c r="AO1851" s="4">
        <v>-2813843</v>
      </c>
      <c r="AP1851" s="4">
        <v>-2813843</v>
      </c>
      <c r="AQ1851" s="4">
        <v>0</v>
      </c>
      <c r="AR1851" s="4">
        <v>18230486</v>
      </c>
      <c r="AS1851" s="1" t="s">
        <v>52</v>
      </c>
      <c r="AT1851" s="9">
        <f t="shared" si="834"/>
        <v>43404</v>
      </c>
      <c r="AU1851" s="9">
        <f t="shared" si="835"/>
        <v>43374</v>
      </c>
      <c r="AV1851" s="9">
        <v>44798</v>
      </c>
      <c r="AW1851" s="11">
        <f t="shared" si="836"/>
        <v>3.8191780821917809</v>
      </c>
      <c r="AX1851">
        <v>25</v>
      </c>
      <c r="AY1851" s="12">
        <v>0.05</v>
      </c>
      <c r="AZ1851">
        <f t="shared" si="837"/>
        <v>3.7999999999999999E-2</v>
      </c>
      <c r="BA1851" s="13">
        <f t="shared" si="838"/>
        <v>21044329</v>
      </c>
      <c r="BB1851" s="17" t="s">
        <v>2189</v>
      </c>
      <c r="BC1851">
        <f>MATCH(BB1851,MONTHLY_INDEX!$A:$A,0)</f>
        <v>798</v>
      </c>
      <c r="BD1851">
        <f>MATCH(AU1851,MONTHLY_INDEX!$1:$1,0)</f>
        <v>82</v>
      </c>
      <c r="BE1851">
        <f>INDEX(MONTHLY_INDEX!$1:$1048576,Final!BC1851,Final!BD1851)</f>
        <v>96</v>
      </c>
      <c r="BF1851">
        <f>MATCH($BF$1,MONTHLY_INDEX!$1:$1,0)</f>
        <v>127</v>
      </c>
      <c r="BG1851">
        <f>INDEX(MONTHLY_INDEX!$1:$1048576,Final!BC1851,Final!BF1851)</f>
        <v>95.3</v>
      </c>
      <c r="BH1851" s="23">
        <f t="shared" si="856"/>
        <v>-7.2916666666666963E-3</v>
      </c>
      <c r="BI1851" s="14">
        <f t="shared" si="857"/>
        <v>20890880.767708331</v>
      </c>
      <c r="BJ1851" s="14">
        <f t="shared" si="858"/>
        <v>3031867.7699371115</v>
      </c>
      <c r="BK1851" s="15">
        <f t="shared" si="839"/>
        <v>17859012.997771218</v>
      </c>
      <c r="BL1851" s="52">
        <v>0</v>
      </c>
      <c r="BM1851" s="15">
        <f t="shared" si="859"/>
        <v>17859012.997771218</v>
      </c>
    </row>
    <row r="1852" spans="1:65">
      <c r="A1852" s="8">
        <v>1850</v>
      </c>
      <c r="B1852" s="1" t="s">
        <v>44</v>
      </c>
      <c r="C1852" s="1">
        <v>1500</v>
      </c>
      <c r="D1852" s="1" t="s">
        <v>60</v>
      </c>
      <c r="E1852" s="1">
        <v>150000075</v>
      </c>
      <c r="F1852" s="1" t="s">
        <v>60</v>
      </c>
      <c r="G1852" s="1" t="s">
        <v>93</v>
      </c>
      <c r="H1852" s="1">
        <v>5</v>
      </c>
      <c r="I1852" s="1" t="s">
        <v>186</v>
      </c>
      <c r="J1852" s="1" t="s">
        <v>49</v>
      </c>
      <c r="K1852" s="1">
        <v>17406001</v>
      </c>
      <c r="L1852" s="1" t="s">
        <v>50</v>
      </c>
      <c r="M1852" s="1" t="s">
        <v>51</v>
      </c>
      <c r="N1852" s="1" t="s">
        <v>64</v>
      </c>
      <c r="O1852" s="1" t="s">
        <v>65</v>
      </c>
      <c r="P1852" s="1" t="s">
        <v>66</v>
      </c>
      <c r="Q1852" s="1" t="s">
        <v>67</v>
      </c>
      <c r="R1852" s="1" t="s">
        <v>87</v>
      </c>
      <c r="S1852" s="1" t="s">
        <v>88</v>
      </c>
      <c r="T1852" s="2">
        <v>43404</v>
      </c>
      <c r="U1852" s="2">
        <v>43404</v>
      </c>
      <c r="V1852" s="1" t="s">
        <v>52</v>
      </c>
      <c r="W1852" s="3">
        <v>1</v>
      </c>
      <c r="X1852" s="1" t="s">
        <v>53</v>
      </c>
      <c r="Y1852" s="4">
        <v>969266</v>
      </c>
      <c r="Z1852" s="4">
        <v>-119526</v>
      </c>
      <c r="AA1852" s="4">
        <v>0</v>
      </c>
      <c r="AB1852" s="4">
        <v>0</v>
      </c>
      <c r="AC1852" s="4">
        <v>0</v>
      </c>
      <c r="AD1852" s="4">
        <v>969266</v>
      </c>
      <c r="AE1852" s="5">
        <v>1614</v>
      </c>
      <c r="AF1852" s="1" t="s">
        <v>70</v>
      </c>
      <c r="AG1852" s="1" t="s">
        <v>71</v>
      </c>
      <c r="AH1852" s="1" t="s">
        <v>89</v>
      </c>
      <c r="AI1852" s="1" t="s">
        <v>57</v>
      </c>
      <c r="AJ1852" s="5">
        <v>10950</v>
      </c>
      <c r="AK1852" s="4">
        <v>-10075</v>
      </c>
      <c r="AL1852" s="4">
        <v>0</v>
      </c>
      <c r="AM1852" s="4">
        <v>0</v>
      </c>
      <c r="AN1852" s="4">
        <v>0</v>
      </c>
      <c r="AO1852" s="4">
        <v>-129601</v>
      </c>
      <c r="AP1852" s="4">
        <v>-129601</v>
      </c>
      <c r="AQ1852" s="4">
        <v>0</v>
      </c>
      <c r="AR1852" s="4">
        <v>839665</v>
      </c>
      <c r="AS1852" s="1" t="s">
        <v>52</v>
      </c>
      <c r="AT1852" s="9">
        <f t="shared" si="834"/>
        <v>43404</v>
      </c>
      <c r="AU1852" s="9">
        <f t="shared" si="835"/>
        <v>43374</v>
      </c>
      <c r="AV1852" s="9">
        <v>44798</v>
      </c>
      <c r="AW1852" s="11">
        <f t="shared" si="836"/>
        <v>3.8191780821917809</v>
      </c>
      <c r="AX1852">
        <v>25</v>
      </c>
      <c r="AY1852" s="12">
        <v>0.05</v>
      </c>
      <c r="AZ1852">
        <f t="shared" si="837"/>
        <v>3.7999999999999999E-2</v>
      </c>
      <c r="BA1852" s="13">
        <f t="shared" si="838"/>
        <v>969266</v>
      </c>
      <c r="BB1852" s="17" t="s">
        <v>2083</v>
      </c>
      <c r="BC1852">
        <f>MATCH(BB1852,MONTHLY_INDEX!$A:$A,0)</f>
        <v>745</v>
      </c>
      <c r="BD1852">
        <f>MATCH(AU1852,MONTHLY_INDEX!$1:$1,0)</f>
        <v>82</v>
      </c>
      <c r="BE1852">
        <f>INDEX(MONTHLY_INDEX!$1:$1048576,Final!BC1852,Final!BD1852)</f>
        <v>107.7</v>
      </c>
      <c r="BF1852">
        <f>MATCH($BF$1,MONTHLY_INDEX!$1:$1,0)</f>
        <v>127</v>
      </c>
      <c r="BG1852">
        <f>INDEX(MONTHLY_INDEX!$1:$1048576,Final!BC1852,Final!BF1852)</f>
        <v>115.4</v>
      </c>
      <c r="BH1852" s="23">
        <f t="shared" si="856"/>
        <v>7.1494893221912742E-2</v>
      </c>
      <c r="BI1852" s="14">
        <f t="shared" si="857"/>
        <v>1038563.5691736306</v>
      </c>
      <c r="BJ1852" s="14">
        <f t="shared" si="858"/>
        <v>150725.4503733303</v>
      </c>
      <c r="BK1852" s="15">
        <f t="shared" si="839"/>
        <v>887838.11880030029</v>
      </c>
      <c r="BL1852" s="52">
        <v>0</v>
      </c>
      <c r="BM1852" s="15">
        <f t="shared" si="859"/>
        <v>887838.11880030029</v>
      </c>
    </row>
    <row r="1853" spans="1:65">
      <c r="A1853" s="8">
        <v>1851</v>
      </c>
      <c r="B1853" s="1" t="s">
        <v>44</v>
      </c>
      <c r="C1853" s="1">
        <v>1500</v>
      </c>
      <c r="D1853" s="1" t="s">
        <v>60</v>
      </c>
      <c r="E1853" s="1">
        <v>150000075</v>
      </c>
      <c r="F1853" s="1" t="s">
        <v>60</v>
      </c>
      <c r="G1853" s="1" t="s">
        <v>94</v>
      </c>
      <c r="H1853" s="1">
        <v>6</v>
      </c>
      <c r="I1853" s="1" t="s">
        <v>186</v>
      </c>
      <c r="J1853" s="1" t="s">
        <v>49</v>
      </c>
      <c r="K1853" s="1">
        <v>17406001</v>
      </c>
      <c r="L1853" s="1" t="s">
        <v>50</v>
      </c>
      <c r="M1853" s="1" t="s">
        <v>51</v>
      </c>
      <c r="N1853" s="1" t="s">
        <v>64</v>
      </c>
      <c r="O1853" s="1" t="s">
        <v>65</v>
      </c>
      <c r="P1853" s="1" t="s">
        <v>66</v>
      </c>
      <c r="Q1853" s="1" t="s">
        <v>67</v>
      </c>
      <c r="R1853" s="1" t="s">
        <v>87</v>
      </c>
      <c r="S1853" s="1" t="s">
        <v>88</v>
      </c>
      <c r="T1853" s="2">
        <v>43404</v>
      </c>
      <c r="U1853" s="2">
        <v>43404</v>
      </c>
      <c r="V1853" s="1" t="s">
        <v>52</v>
      </c>
      <c r="W1853" s="3">
        <v>1</v>
      </c>
      <c r="X1853" s="1" t="s">
        <v>53</v>
      </c>
      <c r="Y1853" s="4">
        <v>735000</v>
      </c>
      <c r="Z1853" s="4">
        <v>-90636</v>
      </c>
      <c r="AA1853" s="4">
        <v>0</v>
      </c>
      <c r="AB1853" s="4">
        <v>0</v>
      </c>
      <c r="AC1853" s="4">
        <v>0</v>
      </c>
      <c r="AD1853" s="4">
        <v>735000</v>
      </c>
      <c r="AE1853" s="5">
        <v>1614</v>
      </c>
      <c r="AF1853" s="1" t="s">
        <v>70</v>
      </c>
      <c r="AG1853" s="1" t="s">
        <v>71</v>
      </c>
      <c r="AH1853" s="1" t="s">
        <v>89</v>
      </c>
      <c r="AI1853" s="1" t="s">
        <v>57</v>
      </c>
      <c r="AJ1853" s="5">
        <v>10950</v>
      </c>
      <c r="AK1853" s="4">
        <v>-7640</v>
      </c>
      <c r="AL1853" s="4">
        <v>0</v>
      </c>
      <c r="AM1853" s="4">
        <v>0</v>
      </c>
      <c r="AN1853" s="4">
        <v>0</v>
      </c>
      <c r="AO1853" s="4">
        <v>-98276</v>
      </c>
      <c r="AP1853" s="4">
        <v>-98276</v>
      </c>
      <c r="AQ1853" s="4">
        <v>0</v>
      </c>
      <c r="AR1853" s="4">
        <v>636724</v>
      </c>
      <c r="AS1853" s="1" t="s">
        <v>52</v>
      </c>
      <c r="AT1853" s="9">
        <f t="shared" si="834"/>
        <v>43404</v>
      </c>
      <c r="AU1853" s="9">
        <f t="shared" si="835"/>
        <v>43374</v>
      </c>
      <c r="AV1853" s="9">
        <v>44798</v>
      </c>
      <c r="AW1853" s="11">
        <f t="shared" si="836"/>
        <v>3.8191780821917809</v>
      </c>
      <c r="AX1853">
        <v>10</v>
      </c>
      <c r="AY1853" s="12">
        <v>0.05</v>
      </c>
      <c r="AZ1853">
        <f t="shared" si="837"/>
        <v>9.5000000000000001E-2</v>
      </c>
      <c r="BA1853" s="13">
        <f t="shared" si="838"/>
        <v>735000</v>
      </c>
      <c r="BB1853" s="17" t="s">
        <v>1853</v>
      </c>
      <c r="BC1853">
        <f>MATCH(BB1853,MONTHLY_INDEX!$A:$A,0)</f>
        <v>630</v>
      </c>
      <c r="BD1853">
        <f>MATCH(AU1853,MONTHLY_INDEX!$1:$1,0)</f>
        <v>82</v>
      </c>
      <c r="BE1853">
        <f>INDEX(MONTHLY_INDEX!$1:$1048576,Final!BC1853,Final!BD1853)</f>
        <v>115.8</v>
      </c>
      <c r="BF1853">
        <f>MATCH($BF$1,MONTHLY_INDEX!$1:$1,0)</f>
        <v>127</v>
      </c>
      <c r="BG1853">
        <f>INDEX(MONTHLY_INDEX!$1:$1048576,Final!BC1853,Final!BF1853)</f>
        <v>151.1</v>
      </c>
      <c r="BH1853" s="23">
        <f t="shared" si="856"/>
        <v>0.30483592400690845</v>
      </c>
      <c r="BI1853" s="14">
        <f t="shared" si="857"/>
        <v>959054.4041450778</v>
      </c>
      <c r="BJ1853" s="14">
        <f t="shared" si="858"/>
        <v>347965.9581943361</v>
      </c>
      <c r="BK1853" s="15">
        <f t="shared" si="839"/>
        <v>611088.44595074165</v>
      </c>
      <c r="BL1853" s="52">
        <v>0</v>
      </c>
      <c r="BM1853" s="15">
        <f t="shared" si="859"/>
        <v>611088.44595074165</v>
      </c>
    </row>
    <row r="1854" spans="1:65">
      <c r="A1854" s="8">
        <v>1852</v>
      </c>
      <c r="B1854" s="1" t="s">
        <v>44</v>
      </c>
      <c r="C1854" s="1">
        <v>1500</v>
      </c>
      <c r="D1854" s="1" t="s">
        <v>60</v>
      </c>
      <c r="E1854" s="1">
        <v>150000075</v>
      </c>
      <c r="F1854" s="1" t="s">
        <v>60</v>
      </c>
      <c r="G1854" s="1" t="s">
        <v>95</v>
      </c>
      <c r="H1854" s="1">
        <v>7</v>
      </c>
      <c r="I1854" s="1" t="s">
        <v>186</v>
      </c>
      <c r="J1854" s="1" t="s">
        <v>49</v>
      </c>
      <c r="K1854" s="1">
        <v>17406001</v>
      </c>
      <c r="L1854" s="1" t="s">
        <v>50</v>
      </c>
      <c r="M1854" s="1" t="s">
        <v>51</v>
      </c>
      <c r="N1854" s="1" t="s">
        <v>64</v>
      </c>
      <c r="O1854" s="1" t="s">
        <v>65</v>
      </c>
      <c r="P1854" s="1" t="s">
        <v>66</v>
      </c>
      <c r="Q1854" s="1" t="s">
        <v>67</v>
      </c>
      <c r="R1854" s="1" t="s">
        <v>87</v>
      </c>
      <c r="S1854" s="1" t="s">
        <v>88</v>
      </c>
      <c r="T1854" s="2">
        <v>43404</v>
      </c>
      <c r="U1854" s="2">
        <v>43404</v>
      </c>
      <c r="V1854" s="1" t="s">
        <v>52</v>
      </c>
      <c r="W1854" s="3">
        <v>1</v>
      </c>
      <c r="X1854" s="1" t="s">
        <v>53</v>
      </c>
      <c r="Y1854" s="4">
        <v>126000</v>
      </c>
      <c r="Z1854" s="4">
        <v>-15537</v>
      </c>
      <c r="AA1854" s="4">
        <v>0</v>
      </c>
      <c r="AB1854" s="4">
        <v>0</v>
      </c>
      <c r="AC1854" s="4">
        <v>0</v>
      </c>
      <c r="AD1854" s="4">
        <v>126000</v>
      </c>
      <c r="AE1854" s="5">
        <v>1614</v>
      </c>
      <c r="AF1854" s="1" t="s">
        <v>70</v>
      </c>
      <c r="AG1854" s="1" t="s">
        <v>71</v>
      </c>
      <c r="AH1854" s="1" t="s">
        <v>89</v>
      </c>
      <c r="AI1854" s="1" t="s">
        <v>57</v>
      </c>
      <c r="AJ1854" s="5">
        <v>10950</v>
      </c>
      <c r="AK1854" s="4">
        <v>-1310</v>
      </c>
      <c r="AL1854" s="4">
        <v>0</v>
      </c>
      <c r="AM1854" s="4">
        <v>0</v>
      </c>
      <c r="AN1854" s="4">
        <v>0</v>
      </c>
      <c r="AO1854" s="4">
        <v>-16847</v>
      </c>
      <c r="AP1854" s="4">
        <v>-16847</v>
      </c>
      <c r="AQ1854" s="4">
        <v>0</v>
      </c>
      <c r="AR1854" s="4">
        <v>109153</v>
      </c>
      <c r="AS1854" s="1" t="s">
        <v>52</v>
      </c>
      <c r="AT1854" s="9">
        <f t="shared" si="834"/>
        <v>43404</v>
      </c>
      <c r="AU1854" s="9">
        <f t="shared" si="835"/>
        <v>43374</v>
      </c>
      <c r="AV1854" s="9">
        <v>44798</v>
      </c>
      <c r="AW1854" s="11">
        <f t="shared" si="836"/>
        <v>3.8191780821917809</v>
      </c>
      <c r="AX1854">
        <v>25</v>
      </c>
      <c r="AY1854" s="12">
        <v>0.05</v>
      </c>
      <c r="AZ1854">
        <f t="shared" si="837"/>
        <v>3.7999999999999999E-2</v>
      </c>
      <c r="BA1854" s="13">
        <f t="shared" si="838"/>
        <v>126000</v>
      </c>
      <c r="BB1854" s="17" t="s">
        <v>2189</v>
      </c>
      <c r="BC1854">
        <f>MATCH(BB1854,MONTHLY_INDEX!$A:$A,0)</f>
        <v>798</v>
      </c>
      <c r="BD1854">
        <f>MATCH(AU1854,MONTHLY_INDEX!$1:$1,0)</f>
        <v>82</v>
      </c>
      <c r="BE1854">
        <f>INDEX(MONTHLY_INDEX!$1:$1048576,Final!BC1854,Final!BD1854)</f>
        <v>96</v>
      </c>
      <c r="BF1854">
        <f>MATCH($BF$1,MONTHLY_INDEX!$1:$1,0)</f>
        <v>127</v>
      </c>
      <c r="BG1854">
        <f>INDEX(MONTHLY_INDEX!$1:$1048576,Final!BC1854,Final!BF1854)</f>
        <v>95.3</v>
      </c>
      <c r="BH1854" s="23">
        <f t="shared" si="856"/>
        <v>-7.2916666666666963E-3</v>
      </c>
      <c r="BI1854" s="14">
        <f t="shared" si="857"/>
        <v>125081.25</v>
      </c>
      <c r="BJ1854" s="14">
        <f t="shared" si="858"/>
        <v>18152.887602739724</v>
      </c>
      <c r="BK1854" s="15">
        <f t="shared" si="839"/>
        <v>106928.36239726028</v>
      </c>
      <c r="BL1854" s="52">
        <v>0</v>
      </c>
      <c r="BM1854" s="15">
        <f t="shared" si="859"/>
        <v>106928.36239726028</v>
      </c>
    </row>
    <row r="1855" spans="1:65">
      <c r="A1855" s="8">
        <v>1853</v>
      </c>
      <c r="B1855" s="1" t="s">
        <v>44</v>
      </c>
      <c r="C1855" s="1">
        <v>1500</v>
      </c>
      <c r="D1855" s="1" t="s">
        <v>60</v>
      </c>
      <c r="E1855" s="1">
        <v>150000075</v>
      </c>
      <c r="F1855" s="1" t="s">
        <v>60</v>
      </c>
      <c r="G1855" s="1" t="s">
        <v>96</v>
      </c>
      <c r="H1855" s="1">
        <v>8</v>
      </c>
      <c r="I1855" s="1" t="s">
        <v>186</v>
      </c>
      <c r="J1855" s="1" t="s">
        <v>49</v>
      </c>
      <c r="K1855" s="1">
        <v>17406001</v>
      </c>
      <c r="L1855" s="1" t="s">
        <v>50</v>
      </c>
      <c r="M1855" s="1" t="s">
        <v>51</v>
      </c>
      <c r="N1855" s="1" t="s">
        <v>64</v>
      </c>
      <c r="O1855" s="1" t="s">
        <v>65</v>
      </c>
      <c r="P1855" s="1" t="s">
        <v>66</v>
      </c>
      <c r="Q1855" s="1" t="s">
        <v>67</v>
      </c>
      <c r="R1855" s="1" t="s">
        <v>87</v>
      </c>
      <c r="S1855" s="1" t="s">
        <v>88</v>
      </c>
      <c r="T1855" s="2">
        <v>43404</v>
      </c>
      <c r="U1855" s="2">
        <v>43404</v>
      </c>
      <c r="V1855" s="1" t="s">
        <v>52</v>
      </c>
      <c r="W1855" s="3">
        <v>1</v>
      </c>
      <c r="X1855" s="1" t="s">
        <v>53</v>
      </c>
      <c r="Y1855" s="4">
        <v>29327302</v>
      </c>
      <c r="Z1855" s="4">
        <v>-3616528</v>
      </c>
      <c r="AA1855" s="4">
        <v>0</v>
      </c>
      <c r="AB1855" s="4">
        <v>0</v>
      </c>
      <c r="AC1855" s="4">
        <v>0</v>
      </c>
      <c r="AD1855" s="4">
        <v>29327302</v>
      </c>
      <c r="AE1855" s="5">
        <v>1614</v>
      </c>
      <c r="AF1855" s="1" t="s">
        <v>70</v>
      </c>
      <c r="AG1855" s="1" t="s">
        <v>71</v>
      </c>
      <c r="AH1855" s="1" t="s">
        <v>89</v>
      </c>
      <c r="AI1855" s="1" t="s">
        <v>57</v>
      </c>
      <c r="AJ1855" s="5">
        <v>10950</v>
      </c>
      <c r="AK1855" s="4">
        <v>-304835</v>
      </c>
      <c r="AL1855" s="4">
        <v>0</v>
      </c>
      <c r="AM1855" s="4">
        <v>0</v>
      </c>
      <c r="AN1855" s="4">
        <v>0</v>
      </c>
      <c r="AO1855" s="4">
        <v>-3921363</v>
      </c>
      <c r="AP1855" s="4">
        <v>-3921363</v>
      </c>
      <c r="AQ1855" s="4">
        <v>0</v>
      </c>
      <c r="AR1855" s="4">
        <v>25405939</v>
      </c>
      <c r="AS1855" s="1" t="s">
        <v>52</v>
      </c>
      <c r="AT1855" s="9">
        <f t="shared" si="834"/>
        <v>43404</v>
      </c>
      <c r="AU1855" s="9">
        <f t="shared" si="835"/>
        <v>43374</v>
      </c>
      <c r="AV1855" s="9">
        <v>44798</v>
      </c>
      <c r="AW1855" s="11">
        <f t="shared" si="836"/>
        <v>3.8191780821917809</v>
      </c>
      <c r="AX1855">
        <v>25</v>
      </c>
      <c r="AY1855" s="12">
        <v>0.05</v>
      </c>
      <c r="AZ1855">
        <f t="shared" si="837"/>
        <v>3.7999999999999999E-2</v>
      </c>
      <c r="BA1855" s="13">
        <f t="shared" si="838"/>
        <v>29327302</v>
      </c>
      <c r="BB1855" s="17" t="s">
        <v>2189</v>
      </c>
      <c r="BC1855">
        <f>MATCH(BB1855,MONTHLY_INDEX!$A:$A,0)</f>
        <v>798</v>
      </c>
      <c r="BD1855">
        <f>MATCH(AU1855,MONTHLY_INDEX!$1:$1,0)</f>
        <v>82</v>
      </c>
      <c r="BE1855">
        <f>INDEX(MONTHLY_INDEX!$1:$1048576,Final!BC1855,Final!BD1855)</f>
        <v>96</v>
      </c>
      <c r="BF1855">
        <f>MATCH($BF$1,MONTHLY_INDEX!$1:$1,0)</f>
        <v>127</v>
      </c>
      <c r="BG1855">
        <f>INDEX(MONTHLY_INDEX!$1:$1048576,Final!BC1855,Final!BF1855)</f>
        <v>95.3</v>
      </c>
      <c r="BH1855" s="23">
        <f t="shared" si="856"/>
        <v>-7.2916666666666963E-3</v>
      </c>
      <c r="BI1855" s="14">
        <f t="shared" si="857"/>
        <v>29113457.089583334</v>
      </c>
      <c r="BJ1855" s="14">
        <f t="shared" si="858"/>
        <v>4225200.1341079678</v>
      </c>
      <c r="BK1855" s="15">
        <f t="shared" si="839"/>
        <v>24888256.955475368</v>
      </c>
      <c r="BL1855" s="52">
        <v>0</v>
      </c>
      <c r="BM1855" s="15">
        <f t="shared" si="859"/>
        <v>24888256.955475368</v>
      </c>
    </row>
    <row r="1856" spans="1:65">
      <c r="A1856" s="8">
        <v>1854</v>
      </c>
      <c r="B1856" s="1" t="s">
        <v>44</v>
      </c>
      <c r="C1856" s="1">
        <v>1500</v>
      </c>
      <c r="D1856" s="1" t="s">
        <v>60</v>
      </c>
      <c r="E1856" s="1">
        <v>150000075</v>
      </c>
      <c r="F1856" s="1" t="s">
        <v>60</v>
      </c>
      <c r="G1856" s="1" t="s">
        <v>97</v>
      </c>
      <c r="H1856" s="1">
        <v>9</v>
      </c>
      <c r="I1856" s="1" t="s">
        <v>186</v>
      </c>
      <c r="J1856" s="1" t="s">
        <v>49</v>
      </c>
      <c r="K1856" s="1">
        <v>17406001</v>
      </c>
      <c r="L1856" s="1" t="s">
        <v>50</v>
      </c>
      <c r="M1856" s="1" t="s">
        <v>51</v>
      </c>
      <c r="N1856" s="1" t="s">
        <v>64</v>
      </c>
      <c r="O1856" s="1" t="s">
        <v>65</v>
      </c>
      <c r="P1856" s="1" t="s">
        <v>66</v>
      </c>
      <c r="Q1856" s="1" t="s">
        <v>67</v>
      </c>
      <c r="R1856" s="1" t="s">
        <v>87</v>
      </c>
      <c r="S1856" s="1" t="s">
        <v>88</v>
      </c>
      <c r="T1856" s="2">
        <v>43404</v>
      </c>
      <c r="U1856" s="2">
        <v>43404</v>
      </c>
      <c r="V1856" s="1" t="s">
        <v>52</v>
      </c>
      <c r="W1856" s="3">
        <v>1</v>
      </c>
      <c r="X1856" s="1" t="s">
        <v>53</v>
      </c>
      <c r="Y1856" s="4">
        <v>1517250</v>
      </c>
      <c r="Z1856" s="4">
        <v>-187100</v>
      </c>
      <c r="AA1856" s="4">
        <v>0</v>
      </c>
      <c r="AB1856" s="4">
        <v>0</v>
      </c>
      <c r="AC1856" s="4">
        <v>0</v>
      </c>
      <c r="AD1856" s="4">
        <v>1517250</v>
      </c>
      <c r="AE1856" s="5">
        <v>1614</v>
      </c>
      <c r="AF1856" s="1" t="s">
        <v>70</v>
      </c>
      <c r="AG1856" s="1" t="s">
        <v>71</v>
      </c>
      <c r="AH1856" s="1" t="s">
        <v>89</v>
      </c>
      <c r="AI1856" s="1" t="s">
        <v>57</v>
      </c>
      <c r="AJ1856" s="5">
        <v>10950</v>
      </c>
      <c r="AK1856" s="4">
        <v>-15771</v>
      </c>
      <c r="AL1856" s="4">
        <v>0</v>
      </c>
      <c r="AM1856" s="4">
        <v>0</v>
      </c>
      <c r="AN1856" s="4">
        <v>0</v>
      </c>
      <c r="AO1856" s="4">
        <v>-202871</v>
      </c>
      <c r="AP1856" s="4">
        <v>-202871</v>
      </c>
      <c r="AQ1856" s="4">
        <v>0</v>
      </c>
      <c r="AR1856" s="4">
        <v>1314379</v>
      </c>
      <c r="AS1856" s="1" t="s">
        <v>52</v>
      </c>
      <c r="AT1856" s="9">
        <f t="shared" si="834"/>
        <v>43404</v>
      </c>
      <c r="AU1856" s="9">
        <f t="shared" si="835"/>
        <v>43374</v>
      </c>
      <c r="AV1856" s="9">
        <v>44798</v>
      </c>
      <c r="AW1856" s="11">
        <f t="shared" si="836"/>
        <v>3.8191780821917809</v>
      </c>
      <c r="AX1856">
        <v>15</v>
      </c>
      <c r="AY1856" s="12">
        <v>0.05</v>
      </c>
      <c r="AZ1856">
        <f t="shared" si="837"/>
        <v>6.3333333333333325E-2</v>
      </c>
      <c r="BA1856" s="13">
        <f t="shared" si="838"/>
        <v>1517250</v>
      </c>
      <c r="BB1856" s="17" t="s">
        <v>1941</v>
      </c>
      <c r="BC1856">
        <f>MATCH(BB1856,MONTHLY_INDEX!$A:$A,0)</f>
        <v>674</v>
      </c>
      <c r="BD1856">
        <f>MATCH(AU1856,MONTHLY_INDEX!$1:$1,0)</f>
        <v>82</v>
      </c>
      <c r="BE1856">
        <f>INDEX(MONTHLY_INDEX!$1:$1048576,Final!BC1856,Final!BD1856)</f>
        <v>105.9</v>
      </c>
      <c r="BF1856">
        <f>MATCH($BF$1,MONTHLY_INDEX!$1:$1,0)</f>
        <v>127</v>
      </c>
      <c r="BG1856">
        <f>INDEX(MONTHLY_INDEX!$1:$1048576,Final!BC1856,Final!BF1856)</f>
        <v>122.8</v>
      </c>
      <c r="BH1856" s="23">
        <f t="shared" si="856"/>
        <v>0.15958451369216234</v>
      </c>
      <c r="BI1856" s="14">
        <f t="shared" si="857"/>
        <v>1759379.6033994332</v>
      </c>
      <c r="BJ1856" s="14">
        <f t="shared" si="858"/>
        <v>425560.98790536425</v>
      </c>
      <c r="BK1856" s="15">
        <f t="shared" si="839"/>
        <v>1333818.6154940689</v>
      </c>
      <c r="BL1856" s="52">
        <v>0</v>
      </c>
      <c r="BM1856" s="15">
        <f t="shared" si="859"/>
        <v>1333818.6154940689</v>
      </c>
    </row>
    <row r="1857" spans="1:65">
      <c r="A1857" s="8">
        <v>1855</v>
      </c>
      <c r="B1857" s="1" t="s">
        <v>44</v>
      </c>
      <c r="C1857" s="1">
        <v>1500</v>
      </c>
      <c r="D1857" s="1" t="s">
        <v>60</v>
      </c>
      <c r="E1857" s="1">
        <v>150000075</v>
      </c>
      <c r="F1857" s="1" t="s">
        <v>60</v>
      </c>
      <c r="G1857" s="1" t="s">
        <v>98</v>
      </c>
      <c r="H1857" s="1">
        <v>10</v>
      </c>
      <c r="I1857" s="1" t="s">
        <v>186</v>
      </c>
      <c r="J1857" s="1" t="s">
        <v>49</v>
      </c>
      <c r="K1857" s="1">
        <v>17406001</v>
      </c>
      <c r="L1857" s="1" t="s">
        <v>50</v>
      </c>
      <c r="M1857" s="1" t="s">
        <v>51</v>
      </c>
      <c r="N1857" s="1" t="s">
        <v>64</v>
      </c>
      <c r="O1857" s="1" t="s">
        <v>65</v>
      </c>
      <c r="P1857" s="1" t="s">
        <v>66</v>
      </c>
      <c r="Q1857" s="1" t="s">
        <v>67</v>
      </c>
      <c r="R1857" s="1" t="s">
        <v>87</v>
      </c>
      <c r="S1857" s="1" t="s">
        <v>88</v>
      </c>
      <c r="T1857" s="2">
        <v>43404</v>
      </c>
      <c r="U1857" s="2">
        <v>43404</v>
      </c>
      <c r="V1857" s="1" t="s">
        <v>52</v>
      </c>
      <c r="W1857" s="3">
        <v>1</v>
      </c>
      <c r="X1857" s="1" t="s">
        <v>53</v>
      </c>
      <c r="Y1857" s="4">
        <v>312900</v>
      </c>
      <c r="Z1857" s="4">
        <v>-38584</v>
      </c>
      <c r="AA1857" s="4">
        <v>0</v>
      </c>
      <c r="AB1857" s="4">
        <v>0</v>
      </c>
      <c r="AC1857" s="4">
        <v>0</v>
      </c>
      <c r="AD1857" s="4">
        <v>312900</v>
      </c>
      <c r="AE1857" s="5">
        <v>1614</v>
      </c>
      <c r="AF1857" s="1" t="s">
        <v>70</v>
      </c>
      <c r="AG1857" s="1" t="s">
        <v>71</v>
      </c>
      <c r="AH1857" s="1" t="s">
        <v>89</v>
      </c>
      <c r="AI1857" s="1" t="s">
        <v>57</v>
      </c>
      <c r="AJ1857" s="5">
        <v>10950</v>
      </c>
      <c r="AK1857" s="4">
        <v>-3252</v>
      </c>
      <c r="AL1857" s="4">
        <v>0</v>
      </c>
      <c r="AM1857" s="4">
        <v>0</v>
      </c>
      <c r="AN1857" s="4">
        <v>0</v>
      </c>
      <c r="AO1857" s="4">
        <v>-41836</v>
      </c>
      <c r="AP1857" s="4">
        <v>-41836</v>
      </c>
      <c r="AQ1857" s="4">
        <v>0</v>
      </c>
      <c r="AR1857" s="4">
        <v>271064</v>
      </c>
      <c r="AS1857" s="1" t="s">
        <v>52</v>
      </c>
      <c r="AT1857" s="9">
        <f t="shared" si="834"/>
        <v>43404</v>
      </c>
      <c r="AU1857" s="9">
        <f t="shared" si="835"/>
        <v>43374</v>
      </c>
      <c r="AV1857" s="9">
        <v>44798</v>
      </c>
      <c r="AW1857" s="11">
        <f t="shared" si="836"/>
        <v>3.8191780821917809</v>
      </c>
      <c r="AX1857">
        <v>10</v>
      </c>
      <c r="AY1857" s="12">
        <v>0.05</v>
      </c>
      <c r="AZ1857">
        <f t="shared" si="837"/>
        <v>9.5000000000000001E-2</v>
      </c>
      <c r="BA1857" s="13">
        <f t="shared" si="838"/>
        <v>312900</v>
      </c>
      <c r="BB1857" s="17" t="s">
        <v>2189</v>
      </c>
      <c r="BC1857">
        <f>MATCH(BB1857,MONTHLY_INDEX!$A:$A,0)</f>
        <v>798</v>
      </c>
      <c r="BD1857">
        <f>MATCH(AU1857,MONTHLY_INDEX!$1:$1,0)</f>
        <v>82</v>
      </c>
      <c r="BE1857">
        <f>INDEX(MONTHLY_INDEX!$1:$1048576,Final!BC1857,Final!BD1857)</f>
        <v>96</v>
      </c>
      <c r="BF1857">
        <f>MATCH($BF$1,MONTHLY_INDEX!$1:$1,0)</f>
        <v>127</v>
      </c>
      <c r="BG1857">
        <f>INDEX(MONTHLY_INDEX!$1:$1048576,Final!BC1857,Final!BF1857)</f>
        <v>95.3</v>
      </c>
      <c r="BH1857" s="23">
        <f t="shared" si="856"/>
        <v>-7.2916666666666963E-3</v>
      </c>
      <c r="BI1857" s="14">
        <f t="shared" si="857"/>
        <v>310618.4375</v>
      </c>
      <c r="BJ1857" s="14">
        <f t="shared" si="858"/>
        <v>112699.17720034247</v>
      </c>
      <c r="BK1857" s="15">
        <f t="shared" si="839"/>
        <v>197919.26029965753</v>
      </c>
      <c r="BL1857" s="52">
        <v>0</v>
      </c>
      <c r="BM1857" s="15">
        <f t="shared" si="859"/>
        <v>197919.26029965753</v>
      </c>
    </row>
    <row r="1858" spans="1:65">
      <c r="A1858" s="8">
        <v>1856</v>
      </c>
      <c r="B1858" s="1" t="s">
        <v>44</v>
      </c>
      <c r="C1858" s="1">
        <v>1500</v>
      </c>
      <c r="D1858" s="1" t="s">
        <v>60</v>
      </c>
      <c r="E1858" s="1">
        <v>150000075</v>
      </c>
      <c r="F1858" s="1" t="s">
        <v>60</v>
      </c>
      <c r="G1858" s="1" t="s">
        <v>99</v>
      </c>
      <c r="H1858" s="1">
        <v>11</v>
      </c>
      <c r="I1858" s="1" t="s">
        <v>186</v>
      </c>
      <c r="J1858" s="1" t="s">
        <v>49</v>
      </c>
      <c r="K1858" s="1">
        <v>17406001</v>
      </c>
      <c r="L1858" s="1" t="s">
        <v>50</v>
      </c>
      <c r="M1858" s="1" t="s">
        <v>51</v>
      </c>
      <c r="N1858" s="1" t="s">
        <v>64</v>
      </c>
      <c r="O1858" s="1" t="s">
        <v>65</v>
      </c>
      <c r="P1858" s="1" t="s">
        <v>66</v>
      </c>
      <c r="Q1858" s="1" t="s">
        <v>67</v>
      </c>
      <c r="R1858" s="1" t="s">
        <v>87</v>
      </c>
      <c r="S1858" s="1" t="s">
        <v>88</v>
      </c>
      <c r="T1858" s="2">
        <v>43404</v>
      </c>
      <c r="U1858" s="2">
        <v>43404</v>
      </c>
      <c r="V1858" s="1" t="s">
        <v>52</v>
      </c>
      <c r="W1858" s="3">
        <v>1</v>
      </c>
      <c r="X1858" s="1" t="s">
        <v>53</v>
      </c>
      <c r="Y1858" s="4">
        <v>1174950</v>
      </c>
      <c r="Z1858" s="4">
        <v>-144889</v>
      </c>
      <c r="AA1858" s="4">
        <v>0</v>
      </c>
      <c r="AB1858" s="4">
        <v>0</v>
      </c>
      <c r="AC1858" s="4">
        <v>0</v>
      </c>
      <c r="AD1858" s="4">
        <v>1174950</v>
      </c>
      <c r="AE1858" s="5">
        <v>1614</v>
      </c>
      <c r="AF1858" s="1" t="s">
        <v>70</v>
      </c>
      <c r="AG1858" s="1" t="s">
        <v>71</v>
      </c>
      <c r="AH1858" s="1" t="s">
        <v>89</v>
      </c>
      <c r="AI1858" s="1" t="s">
        <v>57</v>
      </c>
      <c r="AJ1858" s="5">
        <v>10950</v>
      </c>
      <c r="AK1858" s="4">
        <v>-12213</v>
      </c>
      <c r="AL1858" s="4">
        <v>0</v>
      </c>
      <c r="AM1858" s="4">
        <v>0</v>
      </c>
      <c r="AN1858" s="4">
        <v>0</v>
      </c>
      <c r="AO1858" s="4">
        <v>-157102</v>
      </c>
      <c r="AP1858" s="4">
        <v>-157102</v>
      </c>
      <c r="AQ1858" s="4">
        <v>0</v>
      </c>
      <c r="AR1858" s="4">
        <v>1017848</v>
      </c>
      <c r="AS1858" s="1" t="s">
        <v>52</v>
      </c>
      <c r="AT1858" s="9">
        <f t="shared" si="834"/>
        <v>43404</v>
      </c>
      <c r="AU1858" s="9">
        <f t="shared" si="835"/>
        <v>43374</v>
      </c>
      <c r="AV1858" s="9">
        <v>44798</v>
      </c>
      <c r="AW1858" s="11">
        <f t="shared" si="836"/>
        <v>3.8191780821917809</v>
      </c>
      <c r="AX1858">
        <v>10</v>
      </c>
      <c r="AY1858" s="12">
        <v>0.05</v>
      </c>
      <c r="AZ1858">
        <f t="shared" si="837"/>
        <v>9.5000000000000001E-2</v>
      </c>
      <c r="BA1858" s="13">
        <f t="shared" si="838"/>
        <v>1174950</v>
      </c>
      <c r="BB1858" s="17" t="s">
        <v>2189</v>
      </c>
      <c r="BC1858">
        <f>MATCH(BB1858,MONTHLY_INDEX!$A:$A,0)</f>
        <v>798</v>
      </c>
      <c r="BD1858">
        <f>MATCH(AU1858,MONTHLY_INDEX!$1:$1,0)</f>
        <v>82</v>
      </c>
      <c r="BE1858">
        <f>INDEX(MONTHLY_INDEX!$1:$1048576,Final!BC1858,Final!BD1858)</f>
        <v>96</v>
      </c>
      <c r="BF1858">
        <f>MATCH($BF$1,MONTHLY_INDEX!$1:$1,0)</f>
        <v>127</v>
      </c>
      <c r="BG1858">
        <f>INDEX(MONTHLY_INDEX!$1:$1048576,Final!BC1858,Final!BF1858)</f>
        <v>95.3</v>
      </c>
      <c r="BH1858" s="23">
        <f t="shared" si="856"/>
        <v>-7.2916666666666963E-3</v>
      </c>
      <c r="BI1858" s="14">
        <f t="shared" si="857"/>
        <v>1166382.65625</v>
      </c>
      <c r="BJ1858" s="14">
        <f t="shared" si="858"/>
        <v>423189.19223886984</v>
      </c>
      <c r="BK1858" s="15">
        <f t="shared" si="839"/>
        <v>743193.46401113016</v>
      </c>
      <c r="BL1858" s="52">
        <v>0</v>
      </c>
      <c r="BM1858" s="15">
        <f t="shared" si="859"/>
        <v>743193.46401113016</v>
      </c>
    </row>
    <row r="1859" spans="1:65">
      <c r="A1859" s="8">
        <v>1857</v>
      </c>
      <c r="B1859" s="1" t="s">
        <v>44</v>
      </c>
      <c r="C1859" s="1">
        <v>1500</v>
      </c>
      <c r="D1859" s="1" t="s">
        <v>60</v>
      </c>
      <c r="E1859" s="1">
        <v>150000075</v>
      </c>
      <c r="F1859" s="1" t="s">
        <v>60</v>
      </c>
      <c r="G1859" s="1" t="s">
        <v>100</v>
      </c>
      <c r="H1859" s="1">
        <v>12</v>
      </c>
      <c r="I1859" s="1" t="s">
        <v>186</v>
      </c>
      <c r="J1859" s="1" t="s">
        <v>49</v>
      </c>
      <c r="K1859" s="1">
        <v>17406001</v>
      </c>
      <c r="L1859" s="1" t="s">
        <v>50</v>
      </c>
      <c r="M1859" s="1" t="s">
        <v>51</v>
      </c>
      <c r="N1859" s="1" t="s">
        <v>64</v>
      </c>
      <c r="O1859" s="1" t="s">
        <v>65</v>
      </c>
      <c r="P1859" s="1" t="s">
        <v>66</v>
      </c>
      <c r="Q1859" s="1" t="s">
        <v>67</v>
      </c>
      <c r="R1859" s="1" t="s">
        <v>87</v>
      </c>
      <c r="S1859" s="1" t="s">
        <v>88</v>
      </c>
      <c r="T1859" s="2">
        <v>43404</v>
      </c>
      <c r="U1859" s="2">
        <v>43404</v>
      </c>
      <c r="V1859" s="1" t="s">
        <v>52</v>
      </c>
      <c r="W1859" s="3">
        <v>1</v>
      </c>
      <c r="X1859" s="1" t="s">
        <v>53</v>
      </c>
      <c r="Y1859" s="4">
        <v>582750</v>
      </c>
      <c r="Z1859" s="4">
        <v>-71862</v>
      </c>
      <c r="AA1859" s="4">
        <v>0</v>
      </c>
      <c r="AB1859" s="4">
        <v>0</v>
      </c>
      <c r="AC1859" s="4">
        <v>0</v>
      </c>
      <c r="AD1859" s="4">
        <v>582750</v>
      </c>
      <c r="AE1859" s="5">
        <v>1614</v>
      </c>
      <c r="AF1859" s="1" t="s">
        <v>70</v>
      </c>
      <c r="AG1859" s="1" t="s">
        <v>71</v>
      </c>
      <c r="AH1859" s="1" t="s">
        <v>89</v>
      </c>
      <c r="AI1859" s="1" t="s">
        <v>57</v>
      </c>
      <c r="AJ1859" s="5">
        <v>10950</v>
      </c>
      <c r="AK1859" s="4">
        <v>-6057</v>
      </c>
      <c r="AL1859" s="4">
        <v>0</v>
      </c>
      <c r="AM1859" s="4">
        <v>0</v>
      </c>
      <c r="AN1859" s="4">
        <v>0</v>
      </c>
      <c r="AO1859" s="4">
        <v>-77919</v>
      </c>
      <c r="AP1859" s="4">
        <v>-77919</v>
      </c>
      <c r="AQ1859" s="4">
        <v>0</v>
      </c>
      <c r="AR1859" s="4">
        <v>504831</v>
      </c>
      <c r="AS1859" s="1" t="s">
        <v>52</v>
      </c>
      <c r="AT1859" s="9">
        <f t="shared" si="834"/>
        <v>43404</v>
      </c>
      <c r="AU1859" s="9">
        <f t="shared" si="835"/>
        <v>43374</v>
      </c>
      <c r="AV1859" s="9">
        <v>44798</v>
      </c>
      <c r="AW1859" s="11">
        <f t="shared" si="836"/>
        <v>3.8191780821917809</v>
      </c>
      <c r="AX1859">
        <v>10</v>
      </c>
      <c r="AY1859" s="12">
        <v>0.05</v>
      </c>
      <c r="AZ1859">
        <f t="shared" si="837"/>
        <v>9.5000000000000001E-2</v>
      </c>
      <c r="BA1859" s="13">
        <f t="shared" si="838"/>
        <v>582750</v>
      </c>
      <c r="BB1859" s="17" t="s">
        <v>1973</v>
      </c>
      <c r="BC1859">
        <f>MATCH(BB1859,MONTHLY_INDEX!$A:$A,0)</f>
        <v>690</v>
      </c>
      <c r="BD1859">
        <f>MATCH(AU1859,MONTHLY_INDEX!$1:$1,0)</f>
        <v>82</v>
      </c>
      <c r="BE1859">
        <f>INDEX(MONTHLY_INDEX!$1:$1048576,Final!BC1859,Final!BD1859)</f>
        <v>112.3</v>
      </c>
      <c r="BF1859">
        <f>MATCH($BF$1,MONTHLY_INDEX!$1:$1,0)</f>
        <v>127</v>
      </c>
      <c r="BG1859">
        <f>INDEX(MONTHLY_INDEX!$1:$1048576,Final!BC1859,Final!BF1859)</f>
        <v>145.69999999999999</v>
      </c>
      <c r="BH1859" s="23">
        <f t="shared" si="856"/>
        <v>0.29741763134461258</v>
      </c>
      <c r="BI1859" s="14">
        <f t="shared" si="857"/>
        <v>756070.12466607301</v>
      </c>
      <c r="BJ1859" s="14">
        <f t="shared" si="858"/>
        <v>274318.81262884394</v>
      </c>
      <c r="BK1859" s="15">
        <f t="shared" si="839"/>
        <v>481751.31203722907</v>
      </c>
      <c r="BL1859" s="52">
        <v>0</v>
      </c>
      <c r="BM1859" s="15">
        <f t="shared" si="859"/>
        <v>481751.31203722907</v>
      </c>
    </row>
    <row r="1860" spans="1:65">
      <c r="A1860" s="8">
        <v>1858</v>
      </c>
      <c r="B1860" s="1" t="s">
        <v>44</v>
      </c>
      <c r="C1860" s="1">
        <v>1500</v>
      </c>
      <c r="D1860" s="1" t="s">
        <v>60</v>
      </c>
      <c r="E1860" s="1">
        <v>150000075</v>
      </c>
      <c r="F1860" s="1" t="s">
        <v>60</v>
      </c>
      <c r="G1860" s="1" t="s">
        <v>101</v>
      </c>
      <c r="H1860" s="1">
        <v>13</v>
      </c>
      <c r="I1860" s="1" t="s">
        <v>186</v>
      </c>
      <c r="J1860" s="1" t="s">
        <v>49</v>
      </c>
      <c r="K1860" s="1">
        <v>17406001</v>
      </c>
      <c r="L1860" s="1" t="s">
        <v>50</v>
      </c>
      <c r="M1860" s="1" t="s">
        <v>51</v>
      </c>
      <c r="N1860" s="1" t="s">
        <v>64</v>
      </c>
      <c r="O1860" s="1" t="s">
        <v>65</v>
      </c>
      <c r="P1860" s="1" t="s">
        <v>66</v>
      </c>
      <c r="Q1860" s="1" t="s">
        <v>67</v>
      </c>
      <c r="R1860" s="1" t="s">
        <v>87</v>
      </c>
      <c r="S1860" s="1" t="s">
        <v>88</v>
      </c>
      <c r="T1860" s="2">
        <v>43404</v>
      </c>
      <c r="U1860" s="2">
        <v>43404</v>
      </c>
      <c r="V1860" s="1" t="s">
        <v>52</v>
      </c>
      <c r="W1860" s="3">
        <v>1</v>
      </c>
      <c r="X1860" s="1" t="s">
        <v>53</v>
      </c>
      <c r="Y1860" s="4">
        <v>9976171</v>
      </c>
      <c r="Z1860" s="4">
        <v>-1230221</v>
      </c>
      <c r="AA1860" s="4">
        <v>0</v>
      </c>
      <c r="AB1860" s="4">
        <v>0</v>
      </c>
      <c r="AC1860" s="4">
        <v>0</v>
      </c>
      <c r="AD1860" s="4">
        <v>9976171</v>
      </c>
      <c r="AE1860" s="5">
        <v>1614</v>
      </c>
      <c r="AF1860" s="1" t="s">
        <v>70</v>
      </c>
      <c r="AG1860" s="1" t="s">
        <v>71</v>
      </c>
      <c r="AH1860" s="1" t="s">
        <v>89</v>
      </c>
      <c r="AI1860" s="1" t="s">
        <v>57</v>
      </c>
      <c r="AJ1860" s="5">
        <v>10950</v>
      </c>
      <c r="AK1860" s="4">
        <v>-103695</v>
      </c>
      <c r="AL1860" s="4">
        <v>0</v>
      </c>
      <c r="AM1860" s="4">
        <v>0</v>
      </c>
      <c r="AN1860" s="4">
        <v>0</v>
      </c>
      <c r="AO1860" s="4">
        <v>-1333916</v>
      </c>
      <c r="AP1860" s="4">
        <v>-1333916</v>
      </c>
      <c r="AQ1860" s="4">
        <v>0</v>
      </c>
      <c r="AR1860" s="4">
        <v>8642255</v>
      </c>
      <c r="AS1860" s="1" t="s">
        <v>52</v>
      </c>
      <c r="AT1860" s="9">
        <f t="shared" ref="AT1860:AT1923" si="860">T1860</f>
        <v>43404</v>
      </c>
      <c r="AU1860" s="9">
        <f t="shared" ref="AU1860:AU1923" si="861">DATE(YEAR(AT1860),MONTH(AT1860),DAY(1))</f>
        <v>43374</v>
      </c>
      <c r="AV1860" s="9">
        <v>44798</v>
      </c>
      <c r="AW1860" s="11">
        <f t="shared" ref="AW1860:AW1923" si="862">(AV1860-AT1860)/365</f>
        <v>3.8191780821917809</v>
      </c>
      <c r="AX1860">
        <v>25</v>
      </c>
      <c r="AY1860" s="12">
        <v>0.05</v>
      </c>
      <c r="AZ1860">
        <f t="shared" ref="AZ1860:AZ1923" si="863">(1-AY1860)/AX1860</f>
        <v>3.7999999999999999E-2</v>
      </c>
      <c r="BA1860" s="13">
        <f t="shared" ref="BA1860:BA1923" si="864">Y1860</f>
        <v>9976171</v>
      </c>
      <c r="BB1860" s="17" t="s">
        <v>2189</v>
      </c>
      <c r="BC1860">
        <f>MATCH(BB1860,MONTHLY_INDEX!$A:$A,0)</f>
        <v>798</v>
      </c>
      <c r="BD1860">
        <f>MATCH(AU1860,MONTHLY_INDEX!$1:$1,0)</f>
        <v>82</v>
      </c>
      <c r="BE1860">
        <f>INDEX(MONTHLY_INDEX!$1:$1048576,Final!BC1860,Final!BD1860)</f>
        <v>96</v>
      </c>
      <c r="BF1860">
        <f>MATCH($BF$1,MONTHLY_INDEX!$1:$1,0)</f>
        <v>127</v>
      </c>
      <c r="BG1860">
        <f>INDEX(MONTHLY_INDEX!$1:$1048576,Final!BC1860,Final!BF1860)</f>
        <v>95.3</v>
      </c>
      <c r="BH1860" s="23">
        <f t="shared" si="856"/>
        <v>-7.2916666666666963E-3</v>
      </c>
      <c r="BI1860" s="14">
        <f t="shared" si="857"/>
        <v>9903428.0864583328</v>
      </c>
      <c r="BJ1860" s="14">
        <f t="shared" si="858"/>
        <v>1437272.3084818379</v>
      </c>
      <c r="BK1860" s="15">
        <f t="shared" ref="BK1860:BK1923" si="865">MAX(BI1860-BJ1860,0)</f>
        <v>8466155.7779764943</v>
      </c>
      <c r="BL1860" s="52">
        <v>0</v>
      </c>
      <c r="BM1860" s="15">
        <f t="shared" si="859"/>
        <v>8466155.7779764943</v>
      </c>
    </row>
    <row r="1861" spans="1:65">
      <c r="A1861" s="8">
        <v>1859</v>
      </c>
      <c r="B1861" s="1" t="s">
        <v>44</v>
      </c>
      <c r="C1861" s="1">
        <v>1500</v>
      </c>
      <c r="D1861" s="1" t="s">
        <v>60</v>
      </c>
      <c r="E1861" s="1">
        <v>150000075</v>
      </c>
      <c r="F1861" s="1" t="s">
        <v>60</v>
      </c>
      <c r="G1861" s="1" t="s">
        <v>102</v>
      </c>
      <c r="H1861" s="1">
        <v>14</v>
      </c>
      <c r="I1861" s="1" t="s">
        <v>186</v>
      </c>
      <c r="J1861" s="1" t="s">
        <v>49</v>
      </c>
      <c r="K1861" s="1">
        <v>17406001</v>
      </c>
      <c r="L1861" s="1" t="s">
        <v>50</v>
      </c>
      <c r="M1861" s="1" t="s">
        <v>51</v>
      </c>
      <c r="N1861" s="1" t="s">
        <v>64</v>
      </c>
      <c r="O1861" s="1" t="s">
        <v>65</v>
      </c>
      <c r="P1861" s="1" t="s">
        <v>66</v>
      </c>
      <c r="Q1861" s="1" t="s">
        <v>67</v>
      </c>
      <c r="R1861" s="1" t="s">
        <v>87</v>
      </c>
      <c r="S1861" s="1" t="s">
        <v>88</v>
      </c>
      <c r="T1861" s="2">
        <v>43404</v>
      </c>
      <c r="U1861" s="2">
        <v>43404</v>
      </c>
      <c r="V1861" s="1" t="s">
        <v>52</v>
      </c>
      <c r="W1861" s="3">
        <v>1</v>
      </c>
      <c r="X1861" s="1" t="s">
        <v>53</v>
      </c>
      <c r="Y1861" s="4">
        <v>21103901</v>
      </c>
      <c r="Z1861" s="4">
        <v>-2602449</v>
      </c>
      <c r="AA1861" s="4">
        <v>0</v>
      </c>
      <c r="AB1861" s="4">
        <v>0</v>
      </c>
      <c r="AC1861" s="4">
        <v>0</v>
      </c>
      <c r="AD1861" s="4">
        <v>21103901</v>
      </c>
      <c r="AE1861" s="5">
        <v>1614</v>
      </c>
      <c r="AF1861" s="1" t="s">
        <v>70</v>
      </c>
      <c r="AG1861" s="1" t="s">
        <v>71</v>
      </c>
      <c r="AH1861" s="1" t="s">
        <v>89</v>
      </c>
      <c r="AI1861" s="1" t="s">
        <v>57</v>
      </c>
      <c r="AJ1861" s="5">
        <v>10950</v>
      </c>
      <c r="AK1861" s="4">
        <v>-219359</v>
      </c>
      <c r="AL1861" s="4">
        <v>0</v>
      </c>
      <c r="AM1861" s="4">
        <v>0</v>
      </c>
      <c r="AN1861" s="4">
        <v>0</v>
      </c>
      <c r="AO1861" s="4">
        <v>-2821808</v>
      </c>
      <c r="AP1861" s="4">
        <v>-2821808</v>
      </c>
      <c r="AQ1861" s="4">
        <v>0</v>
      </c>
      <c r="AR1861" s="4">
        <v>18282093</v>
      </c>
      <c r="AS1861" s="1" t="s">
        <v>52</v>
      </c>
      <c r="AT1861" s="9">
        <f t="shared" si="860"/>
        <v>43404</v>
      </c>
      <c r="AU1861" s="9">
        <f t="shared" si="861"/>
        <v>43374</v>
      </c>
      <c r="AV1861" s="9">
        <v>44798</v>
      </c>
      <c r="AW1861" s="11">
        <f t="shared" si="862"/>
        <v>3.8191780821917809</v>
      </c>
      <c r="AX1861">
        <v>25</v>
      </c>
      <c r="AY1861" s="12">
        <v>0.05</v>
      </c>
      <c r="AZ1861">
        <f t="shared" si="863"/>
        <v>3.7999999999999999E-2</v>
      </c>
      <c r="BA1861" s="13">
        <f t="shared" si="864"/>
        <v>21103901</v>
      </c>
      <c r="BB1861" s="17" t="s">
        <v>2189</v>
      </c>
      <c r="BC1861">
        <f>MATCH(BB1861,MONTHLY_INDEX!$A:$A,0)</f>
        <v>798</v>
      </c>
      <c r="BD1861">
        <f>MATCH(AU1861,MONTHLY_INDEX!$1:$1,0)</f>
        <v>82</v>
      </c>
      <c r="BE1861">
        <f>INDEX(MONTHLY_INDEX!$1:$1048576,Final!BC1861,Final!BD1861)</f>
        <v>96</v>
      </c>
      <c r="BF1861">
        <f>MATCH($BF$1,MONTHLY_INDEX!$1:$1,0)</f>
        <v>127</v>
      </c>
      <c r="BG1861">
        <f>INDEX(MONTHLY_INDEX!$1:$1048576,Final!BC1861,Final!BF1861)</f>
        <v>95.3</v>
      </c>
      <c r="BH1861" s="23">
        <f t="shared" si="856"/>
        <v>-7.2916666666666963E-3</v>
      </c>
      <c r="BI1861" s="14">
        <f t="shared" si="857"/>
        <v>20950018.388541665</v>
      </c>
      <c r="BJ1861" s="14">
        <f t="shared" si="858"/>
        <v>3040450.3399392576</v>
      </c>
      <c r="BK1861" s="15">
        <f t="shared" si="865"/>
        <v>17909568.048602406</v>
      </c>
      <c r="BL1861" s="52">
        <v>0</v>
      </c>
      <c r="BM1861" s="15">
        <f t="shared" si="859"/>
        <v>17909568.048602406</v>
      </c>
    </row>
    <row r="1862" spans="1:65">
      <c r="A1862" s="8">
        <v>1860</v>
      </c>
      <c r="B1862" s="1" t="s">
        <v>44</v>
      </c>
      <c r="C1862" s="1">
        <v>1500</v>
      </c>
      <c r="D1862" s="1" t="s">
        <v>60</v>
      </c>
      <c r="E1862" s="1">
        <v>150000075</v>
      </c>
      <c r="F1862" s="1" t="s">
        <v>60</v>
      </c>
      <c r="G1862" s="1" t="s">
        <v>103</v>
      </c>
      <c r="H1862" s="1">
        <v>15</v>
      </c>
      <c r="I1862" s="1" t="s">
        <v>186</v>
      </c>
      <c r="J1862" s="1" t="s">
        <v>49</v>
      </c>
      <c r="K1862" s="1">
        <v>17406001</v>
      </c>
      <c r="L1862" s="1" t="s">
        <v>50</v>
      </c>
      <c r="M1862" s="1" t="s">
        <v>51</v>
      </c>
      <c r="N1862" s="1" t="s">
        <v>64</v>
      </c>
      <c r="O1862" s="1" t="s">
        <v>65</v>
      </c>
      <c r="P1862" s="1" t="s">
        <v>66</v>
      </c>
      <c r="Q1862" s="1" t="s">
        <v>67</v>
      </c>
      <c r="R1862" s="1" t="s">
        <v>87</v>
      </c>
      <c r="S1862" s="1" t="s">
        <v>88</v>
      </c>
      <c r="T1862" s="2">
        <v>43404</v>
      </c>
      <c r="U1862" s="2">
        <v>43404</v>
      </c>
      <c r="V1862" s="1" t="s">
        <v>52</v>
      </c>
      <c r="W1862" s="3">
        <v>1</v>
      </c>
      <c r="X1862" s="1" t="s">
        <v>53</v>
      </c>
      <c r="Y1862" s="4">
        <v>580650</v>
      </c>
      <c r="Z1862" s="4">
        <v>-71602</v>
      </c>
      <c r="AA1862" s="4">
        <v>0</v>
      </c>
      <c r="AB1862" s="4">
        <v>0</v>
      </c>
      <c r="AC1862" s="4">
        <v>0</v>
      </c>
      <c r="AD1862" s="4">
        <v>580650</v>
      </c>
      <c r="AE1862" s="5">
        <v>1614</v>
      </c>
      <c r="AF1862" s="1" t="s">
        <v>70</v>
      </c>
      <c r="AG1862" s="1" t="s">
        <v>71</v>
      </c>
      <c r="AH1862" s="1" t="s">
        <v>89</v>
      </c>
      <c r="AI1862" s="1" t="s">
        <v>57</v>
      </c>
      <c r="AJ1862" s="5">
        <v>10950</v>
      </c>
      <c r="AK1862" s="4">
        <v>-6035</v>
      </c>
      <c r="AL1862" s="4">
        <v>0</v>
      </c>
      <c r="AM1862" s="4">
        <v>0</v>
      </c>
      <c r="AN1862" s="4">
        <v>0</v>
      </c>
      <c r="AO1862" s="4">
        <v>-77637</v>
      </c>
      <c r="AP1862" s="4">
        <v>-77637</v>
      </c>
      <c r="AQ1862" s="4">
        <v>0</v>
      </c>
      <c r="AR1862" s="4">
        <v>503013</v>
      </c>
      <c r="AS1862" s="1" t="s">
        <v>52</v>
      </c>
      <c r="AT1862" s="9">
        <f t="shared" si="860"/>
        <v>43404</v>
      </c>
      <c r="AU1862" s="9">
        <f t="shared" si="861"/>
        <v>43374</v>
      </c>
      <c r="AV1862" s="9">
        <v>44798</v>
      </c>
      <c r="AW1862" s="11">
        <f t="shared" si="862"/>
        <v>3.8191780821917809</v>
      </c>
      <c r="AX1862">
        <v>10</v>
      </c>
      <c r="AY1862" s="12">
        <v>0.05</v>
      </c>
      <c r="AZ1862">
        <f t="shared" si="863"/>
        <v>9.5000000000000001E-2</v>
      </c>
      <c r="BA1862" s="13">
        <f t="shared" si="864"/>
        <v>580650</v>
      </c>
      <c r="BB1862" s="17" t="s">
        <v>1941</v>
      </c>
      <c r="BC1862">
        <f>MATCH(BB1862,MONTHLY_INDEX!$A:$A,0)</f>
        <v>674</v>
      </c>
      <c r="BD1862">
        <f>MATCH(AU1862,MONTHLY_INDEX!$1:$1,0)</f>
        <v>82</v>
      </c>
      <c r="BE1862">
        <f>INDEX(MONTHLY_INDEX!$1:$1048576,Final!BC1862,Final!BD1862)</f>
        <v>105.9</v>
      </c>
      <c r="BF1862">
        <f>MATCH($BF$1,MONTHLY_INDEX!$1:$1,0)</f>
        <v>127</v>
      </c>
      <c r="BG1862">
        <f>INDEX(MONTHLY_INDEX!$1:$1048576,Final!BC1862,Final!BF1862)</f>
        <v>122.8</v>
      </c>
      <c r="BH1862" s="23">
        <f t="shared" si="856"/>
        <v>0.15958451369216234</v>
      </c>
      <c r="BI1862" s="14">
        <f t="shared" si="857"/>
        <v>673312.74787535402</v>
      </c>
      <c r="BJ1862" s="14">
        <f t="shared" si="858"/>
        <v>244292.62246885791</v>
      </c>
      <c r="BK1862" s="15">
        <f t="shared" si="865"/>
        <v>429020.12540649611</v>
      </c>
      <c r="BL1862" s="52">
        <v>0</v>
      </c>
      <c r="BM1862" s="15">
        <f t="shared" si="859"/>
        <v>429020.12540649611</v>
      </c>
    </row>
    <row r="1863" spans="1:65">
      <c r="A1863" s="8">
        <v>1861</v>
      </c>
      <c r="B1863" s="1" t="s">
        <v>44</v>
      </c>
      <c r="C1863" s="1">
        <v>1500</v>
      </c>
      <c r="D1863" s="1" t="s">
        <v>60</v>
      </c>
      <c r="E1863" s="1">
        <v>150000075</v>
      </c>
      <c r="F1863" s="1" t="s">
        <v>60</v>
      </c>
      <c r="G1863" s="1" t="s">
        <v>104</v>
      </c>
      <c r="H1863" s="1">
        <v>16</v>
      </c>
      <c r="I1863" s="1" t="s">
        <v>186</v>
      </c>
      <c r="J1863" s="1" t="s">
        <v>49</v>
      </c>
      <c r="K1863" s="1">
        <v>17406001</v>
      </c>
      <c r="L1863" s="1" t="s">
        <v>50</v>
      </c>
      <c r="M1863" s="1" t="s">
        <v>51</v>
      </c>
      <c r="N1863" s="1" t="s">
        <v>64</v>
      </c>
      <c r="O1863" s="1" t="s">
        <v>65</v>
      </c>
      <c r="P1863" s="1" t="s">
        <v>66</v>
      </c>
      <c r="Q1863" s="1" t="s">
        <v>67</v>
      </c>
      <c r="R1863" s="1" t="s">
        <v>87</v>
      </c>
      <c r="S1863" s="1" t="s">
        <v>88</v>
      </c>
      <c r="T1863" s="2">
        <v>43404</v>
      </c>
      <c r="U1863" s="2">
        <v>43404</v>
      </c>
      <c r="V1863" s="1" t="s">
        <v>52</v>
      </c>
      <c r="W1863" s="3">
        <v>1</v>
      </c>
      <c r="X1863" s="1" t="s">
        <v>53</v>
      </c>
      <c r="Y1863" s="4">
        <v>175035</v>
      </c>
      <c r="Z1863" s="4">
        <v>-21583</v>
      </c>
      <c r="AA1863" s="4">
        <v>0</v>
      </c>
      <c r="AB1863" s="4">
        <v>0</v>
      </c>
      <c r="AC1863" s="4">
        <v>0</v>
      </c>
      <c r="AD1863" s="4">
        <v>175035</v>
      </c>
      <c r="AE1863" s="5">
        <v>1614</v>
      </c>
      <c r="AF1863" s="1" t="s">
        <v>70</v>
      </c>
      <c r="AG1863" s="1" t="s">
        <v>71</v>
      </c>
      <c r="AH1863" s="1" t="s">
        <v>89</v>
      </c>
      <c r="AI1863" s="1" t="s">
        <v>57</v>
      </c>
      <c r="AJ1863" s="5">
        <v>10950</v>
      </c>
      <c r="AK1863" s="4">
        <v>-1819</v>
      </c>
      <c r="AL1863" s="4">
        <v>0</v>
      </c>
      <c r="AM1863" s="4">
        <v>0</v>
      </c>
      <c r="AN1863" s="4">
        <v>0</v>
      </c>
      <c r="AO1863" s="4">
        <v>-23402</v>
      </c>
      <c r="AP1863" s="4">
        <v>-23402</v>
      </c>
      <c r="AQ1863" s="4">
        <v>0</v>
      </c>
      <c r="AR1863" s="4">
        <v>151633</v>
      </c>
      <c r="AS1863" s="1" t="s">
        <v>52</v>
      </c>
      <c r="AT1863" s="9">
        <f t="shared" si="860"/>
        <v>43404</v>
      </c>
      <c r="AU1863" s="9">
        <f t="shared" si="861"/>
        <v>43374</v>
      </c>
      <c r="AV1863" s="9">
        <v>44798</v>
      </c>
      <c r="AW1863" s="11">
        <f t="shared" si="862"/>
        <v>3.8191780821917809</v>
      </c>
      <c r="AX1863">
        <v>10</v>
      </c>
      <c r="AY1863" s="12">
        <v>0.05</v>
      </c>
      <c r="AZ1863">
        <f t="shared" si="863"/>
        <v>9.5000000000000001E-2</v>
      </c>
      <c r="BA1863" s="13">
        <f t="shared" si="864"/>
        <v>175035</v>
      </c>
      <c r="BB1863" s="17" t="s">
        <v>1877</v>
      </c>
      <c r="BC1863">
        <f>MATCH(BB1863,MONTHLY_INDEX!$A:$A,0)</f>
        <v>642</v>
      </c>
      <c r="BD1863">
        <f>MATCH(AU1863,MONTHLY_INDEX!$1:$1,0)</f>
        <v>82</v>
      </c>
      <c r="BE1863">
        <f>INDEX(MONTHLY_INDEX!$1:$1048576,Final!BC1863,Final!BD1863)</f>
        <v>79.099999999999994</v>
      </c>
      <c r="BF1863">
        <f>MATCH($BF$1,MONTHLY_INDEX!$1:$1,0)</f>
        <v>127</v>
      </c>
      <c r="BG1863">
        <f>INDEX(MONTHLY_INDEX!$1:$1048576,Final!BC1863,Final!BF1863)</f>
        <v>94</v>
      </c>
      <c r="BH1863" s="23">
        <f t="shared" si="856"/>
        <v>0.18836915297092297</v>
      </c>
      <c r="BI1863" s="14">
        <f t="shared" si="857"/>
        <v>208006.19469026552</v>
      </c>
      <c r="BJ1863" s="14">
        <f t="shared" si="858"/>
        <v>75469.206473511964</v>
      </c>
      <c r="BK1863" s="15">
        <f t="shared" si="865"/>
        <v>132536.98821675355</v>
      </c>
      <c r="BL1863" s="52">
        <v>0</v>
      </c>
      <c r="BM1863" s="15">
        <f t="shared" si="859"/>
        <v>132536.98821675355</v>
      </c>
    </row>
    <row r="1864" spans="1:65">
      <c r="A1864" s="8">
        <v>1862</v>
      </c>
      <c r="B1864" s="1" t="s">
        <v>44</v>
      </c>
      <c r="C1864" s="1">
        <v>1500</v>
      </c>
      <c r="D1864" s="1" t="s">
        <v>60</v>
      </c>
      <c r="E1864" s="1">
        <v>150000075</v>
      </c>
      <c r="F1864" s="1" t="s">
        <v>60</v>
      </c>
      <c r="G1864" s="1" t="s">
        <v>105</v>
      </c>
      <c r="H1864" s="1">
        <v>17</v>
      </c>
      <c r="I1864" s="1" t="s">
        <v>186</v>
      </c>
      <c r="J1864" s="1" t="s">
        <v>49</v>
      </c>
      <c r="K1864" s="1">
        <v>17406001</v>
      </c>
      <c r="L1864" s="1" t="s">
        <v>50</v>
      </c>
      <c r="M1864" s="1" t="s">
        <v>51</v>
      </c>
      <c r="N1864" s="1" t="s">
        <v>64</v>
      </c>
      <c r="O1864" s="1" t="s">
        <v>65</v>
      </c>
      <c r="P1864" s="1" t="s">
        <v>66</v>
      </c>
      <c r="Q1864" s="1" t="s">
        <v>67</v>
      </c>
      <c r="R1864" s="1" t="s">
        <v>87</v>
      </c>
      <c r="S1864" s="1" t="s">
        <v>88</v>
      </c>
      <c r="T1864" s="2">
        <v>43404</v>
      </c>
      <c r="U1864" s="2">
        <v>43404</v>
      </c>
      <c r="V1864" s="1" t="s">
        <v>52</v>
      </c>
      <c r="W1864" s="3">
        <v>1</v>
      </c>
      <c r="X1864" s="1" t="s">
        <v>53</v>
      </c>
      <c r="Y1864" s="4">
        <v>132796</v>
      </c>
      <c r="Z1864" s="4">
        <v>-16375</v>
      </c>
      <c r="AA1864" s="4">
        <v>0</v>
      </c>
      <c r="AB1864" s="4">
        <v>0</v>
      </c>
      <c r="AC1864" s="4">
        <v>0</v>
      </c>
      <c r="AD1864" s="4">
        <v>132796</v>
      </c>
      <c r="AE1864" s="5">
        <v>1614</v>
      </c>
      <c r="AF1864" s="1" t="s">
        <v>70</v>
      </c>
      <c r="AG1864" s="1" t="s">
        <v>71</v>
      </c>
      <c r="AH1864" s="1" t="s">
        <v>89</v>
      </c>
      <c r="AI1864" s="1" t="s">
        <v>57</v>
      </c>
      <c r="AJ1864" s="5">
        <v>10950</v>
      </c>
      <c r="AK1864" s="4">
        <v>-1380</v>
      </c>
      <c r="AL1864" s="4">
        <v>0</v>
      </c>
      <c r="AM1864" s="4">
        <v>0</v>
      </c>
      <c r="AN1864" s="4">
        <v>0</v>
      </c>
      <c r="AO1864" s="4">
        <v>-17755</v>
      </c>
      <c r="AP1864" s="4">
        <v>-17755</v>
      </c>
      <c r="AQ1864" s="4">
        <v>0</v>
      </c>
      <c r="AR1864" s="4">
        <v>115041</v>
      </c>
      <c r="AS1864" s="1" t="s">
        <v>52</v>
      </c>
      <c r="AT1864" s="9">
        <f t="shared" si="860"/>
        <v>43404</v>
      </c>
      <c r="AU1864" s="9">
        <f t="shared" si="861"/>
        <v>43374</v>
      </c>
      <c r="AV1864" s="9">
        <v>44798</v>
      </c>
      <c r="AW1864" s="11">
        <f t="shared" si="862"/>
        <v>3.8191780821917809</v>
      </c>
      <c r="AX1864">
        <v>10</v>
      </c>
      <c r="AY1864" s="12">
        <v>0.05</v>
      </c>
      <c r="AZ1864">
        <f t="shared" si="863"/>
        <v>9.5000000000000001E-2</v>
      </c>
      <c r="BA1864" s="13">
        <f t="shared" si="864"/>
        <v>132796</v>
      </c>
      <c r="BB1864" s="17" t="s">
        <v>2189</v>
      </c>
      <c r="BC1864">
        <f>MATCH(BB1864,MONTHLY_INDEX!$A:$A,0)</f>
        <v>798</v>
      </c>
      <c r="BD1864">
        <f>MATCH(AU1864,MONTHLY_INDEX!$1:$1,0)</f>
        <v>82</v>
      </c>
      <c r="BE1864">
        <f>INDEX(MONTHLY_INDEX!$1:$1048576,Final!BC1864,Final!BD1864)</f>
        <v>96</v>
      </c>
      <c r="BF1864">
        <f>MATCH($BF$1,MONTHLY_INDEX!$1:$1,0)</f>
        <v>127</v>
      </c>
      <c r="BG1864">
        <f>INDEX(MONTHLY_INDEX!$1:$1048576,Final!BC1864,Final!BF1864)</f>
        <v>95.3</v>
      </c>
      <c r="BH1864" s="23">
        <f t="shared" si="856"/>
        <v>-7.2916666666666963E-3</v>
      </c>
      <c r="BI1864" s="14">
        <f t="shared" si="857"/>
        <v>131827.69583333333</v>
      </c>
      <c r="BJ1864" s="14">
        <f t="shared" si="858"/>
        <v>47829.977422488584</v>
      </c>
      <c r="BK1864" s="15">
        <f t="shared" si="865"/>
        <v>83997.71841084474</v>
      </c>
      <c r="BL1864" s="52">
        <v>0</v>
      </c>
      <c r="BM1864" s="15">
        <f t="shared" si="859"/>
        <v>83997.71841084474</v>
      </c>
    </row>
    <row r="1865" spans="1:65">
      <c r="A1865" s="8">
        <v>1863</v>
      </c>
      <c r="B1865" s="1" t="s">
        <v>44</v>
      </c>
      <c r="C1865" s="1">
        <v>1500</v>
      </c>
      <c r="D1865" s="1" t="s">
        <v>60</v>
      </c>
      <c r="E1865" s="1">
        <v>150000075</v>
      </c>
      <c r="F1865" s="1" t="s">
        <v>60</v>
      </c>
      <c r="G1865" s="1" t="s">
        <v>106</v>
      </c>
      <c r="H1865" s="1">
        <v>18</v>
      </c>
      <c r="I1865" s="1" t="s">
        <v>186</v>
      </c>
      <c r="J1865" s="1" t="s">
        <v>49</v>
      </c>
      <c r="K1865" s="1">
        <v>17406001</v>
      </c>
      <c r="L1865" s="1" t="s">
        <v>50</v>
      </c>
      <c r="M1865" s="1" t="s">
        <v>51</v>
      </c>
      <c r="N1865" s="1" t="s">
        <v>64</v>
      </c>
      <c r="O1865" s="1" t="s">
        <v>65</v>
      </c>
      <c r="P1865" s="1" t="s">
        <v>66</v>
      </c>
      <c r="Q1865" s="1" t="s">
        <v>67</v>
      </c>
      <c r="R1865" s="1" t="s">
        <v>87</v>
      </c>
      <c r="S1865" s="1" t="s">
        <v>88</v>
      </c>
      <c r="T1865" s="2">
        <v>43404</v>
      </c>
      <c r="U1865" s="2">
        <v>43404</v>
      </c>
      <c r="V1865" s="1" t="s">
        <v>52</v>
      </c>
      <c r="W1865" s="3">
        <v>1</v>
      </c>
      <c r="X1865" s="1" t="s">
        <v>53</v>
      </c>
      <c r="Y1865" s="4">
        <v>469552</v>
      </c>
      <c r="Z1865" s="4">
        <v>-57903</v>
      </c>
      <c r="AA1865" s="4">
        <v>0</v>
      </c>
      <c r="AB1865" s="4">
        <v>0</v>
      </c>
      <c r="AC1865" s="4">
        <v>0</v>
      </c>
      <c r="AD1865" s="4">
        <v>469552</v>
      </c>
      <c r="AE1865" s="5">
        <v>1614</v>
      </c>
      <c r="AF1865" s="1" t="s">
        <v>70</v>
      </c>
      <c r="AG1865" s="1" t="s">
        <v>71</v>
      </c>
      <c r="AH1865" s="1" t="s">
        <v>89</v>
      </c>
      <c r="AI1865" s="1" t="s">
        <v>57</v>
      </c>
      <c r="AJ1865" s="5">
        <v>10950</v>
      </c>
      <c r="AK1865" s="4">
        <v>-4881</v>
      </c>
      <c r="AL1865" s="4">
        <v>0</v>
      </c>
      <c r="AM1865" s="4">
        <v>0</v>
      </c>
      <c r="AN1865" s="4">
        <v>0</v>
      </c>
      <c r="AO1865" s="4">
        <v>-62784</v>
      </c>
      <c r="AP1865" s="4">
        <v>-62784</v>
      </c>
      <c r="AQ1865" s="4">
        <v>0</v>
      </c>
      <c r="AR1865" s="4">
        <v>406768</v>
      </c>
      <c r="AS1865" s="1" t="s">
        <v>52</v>
      </c>
      <c r="AT1865" s="9">
        <f t="shared" si="860"/>
        <v>43404</v>
      </c>
      <c r="AU1865" s="9">
        <f t="shared" si="861"/>
        <v>43374</v>
      </c>
      <c r="AV1865" s="9">
        <v>44798</v>
      </c>
      <c r="AW1865" s="11">
        <f t="shared" si="862"/>
        <v>3.8191780821917809</v>
      </c>
      <c r="AX1865">
        <v>10</v>
      </c>
      <c r="AY1865" s="12">
        <v>0.05</v>
      </c>
      <c r="AZ1865">
        <f t="shared" si="863"/>
        <v>9.5000000000000001E-2</v>
      </c>
      <c r="BA1865" s="13">
        <f t="shared" si="864"/>
        <v>469552</v>
      </c>
      <c r="BB1865" s="17" t="s">
        <v>1871</v>
      </c>
      <c r="BC1865">
        <f>MATCH(BB1865,MONTHLY_INDEX!$A:$A,0)</f>
        <v>639</v>
      </c>
      <c r="BD1865">
        <f>MATCH(AU1865,MONTHLY_INDEX!$1:$1,0)</f>
        <v>82</v>
      </c>
      <c r="BE1865">
        <f>INDEX(MONTHLY_INDEX!$1:$1048576,Final!BC1865,Final!BD1865)</f>
        <v>113.1</v>
      </c>
      <c r="BF1865">
        <f>MATCH($BF$1,MONTHLY_INDEX!$1:$1,0)</f>
        <v>127</v>
      </c>
      <c r="BG1865">
        <f>INDEX(MONTHLY_INDEX!$1:$1048576,Final!BC1865,Final!BF1865)</f>
        <v>116.2</v>
      </c>
      <c r="BH1865" s="23">
        <f t="shared" si="856"/>
        <v>2.740937223695852E-2</v>
      </c>
      <c r="BI1865" s="14">
        <f t="shared" si="857"/>
        <v>482422.1255526084</v>
      </c>
      <c r="BJ1865" s="14">
        <f t="shared" si="858"/>
        <v>175033.32078611487</v>
      </c>
      <c r="BK1865" s="15">
        <f t="shared" si="865"/>
        <v>307388.8047664935</v>
      </c>
      <c r="BL1865" s="52">
        <v>0</v>
      </c>
      <c r="BM1865" s="15">
        <f t="shared" si="859"/>
        <v>307388.8047664935</v>
      </c>
    </row>
    <row r="1866" spans="1:65">
      <c r="A1866" s="8">
        <v>1864</v>
      </c>
      <c r="B1866" s="1" t="s">
        <v>44</v>
      </c>
      <c r="C1866" s="1">
        <v>1500</v>
      </c>
      <c r="D1866" s="1" t="s">
        <v>60</v>
      </c>
      <c r="E1866" s="1">
        <v>150000075</v>
      </c>
      <c r="F1866" s="1" t="s">
        <v>60</v>
      </c>
      <c r="G1866" s="1" t="s">
        <v>107</v>
      </c>
      <c r="H1866" s="1">
        <v>19</v>
      </c>
      <c r="I1866" s="1" t="s">
        <v>186</v>
      </c>
      <c r="J1866" s="1" t="s">
        <v>49</v>
      </c>
      <c r="K1866" s="1">
        <v>17406001</v>
      </c>
      <c r="L1866" s="1" t="s">
        <v>50</v>
      </c>
      <c r="M1866" s="1" t="s">
        <v>51</v>
      </c>
      <c r="N1866" s="1" t="s">
        <v>64</v>
      </c>
      <c r="O1866" s="1" t="s">
        <v>65</v>
      </c>
      <c r="P1866" s="1" t="s">
        <v>66</v>
      </c>
      <c r="Q1866" s="1" t="s">
        <v>67</v>
      </c>
      <c r="R1866" s="1" t="s">
        <v>87</v>
      </c>
      <c r="S1866" s="1" t="s">
        <v>88</v>
      </c>
      <c r="T1866" s="2">
        <v>43404</v>
      </c>
      <c r="U1866" s="2">
        <v>43404</v>
      </c>
      <c r="V1866" s="1" t="s">
        <v>52</v>
      </c>
      <c r="W1866" s="3">
        <v>1</v>
      </c>
      <c r="X1866" s="1" t="s">
        <v>53</v>
      </c>
      <c r="Y1866" s="4">
        <v>6861326</v>
      </c>
      <c r="Z1866" s="4">
        <v>-846111</v>
      </c>
      <c r="AA1866" s="4">
        <v>0</v>
      </c>
      <c r="AB1866" s="4">
        <v>0</v>
      </c>
      <c r="AC1866" s="4">
        <v>0</v>
      </c>
      <c r="AD1866" s="4">
        <v>6861326</v>
      </c>
      <c r="AE1866" s="5">
        <v>1614</v>
      </c>
      <c r="AF1866" s="1" t="s">
        <v>70</v>
      </c>
      <c r="AG1866" s="1" t="s">
        <v>71</v>
      </c>
      <c r="AH1866" s="1" t="s">
        <v>89</v>
      </c>
      <c r="AI1866" s="1" t="s">
        <v>57</v>
      </c>
      <c r="AJ1866" s="5">
        <v>10950</v>
      </c>
      <c r="AK1866" s="4">
        <v>-71318</v>
      </c>
      <c r="AL1866" s="4">
        <v>0</v>
      </c>
      <c r="AM1866" s="4">
        <v>0</v>
      </c>
      <c r="AN1866" s="4">
        <v>0</v>
      </c>
      <c r="AO1866" s="4">
        <v>-917429</v>
      </c>
      <c r="AP1866" s="4">
        <v>-917429</v>
      </c>
      <c r="AQ1866" s="4">
        <v>0</v>
      </c>
      <c r="AR1866" s="4">
        <v>5943897</v>
      </c>
      <c r="AS1866" s="1" t="s">
        <v>52</v>
      </c>
      <c r="AT1866" s="9">
        <f t="shared" si="860"/>
        <v>43404</v>
      </c>
      <c r="AU1866" s="9">
        <f t="shared" si="861"/>
        <v>43374</v>
      </c>
      <c r="AV1866" s="9">
        <v>44798</v>
      </c>
      <c r="AW1866" s="11">
        <f t="shared" si="862"/>
        <v>3.8191780821917809</v>
      </c>
      <c r="AX1866">
        <v>10</v>
      </c>
      <c r="AY1866" s="12">
        <v>0.05</v>
      </c>
      <c r="AZ1866">
        <f t="shared" si="863"/>
        <v>9.5000000000000001E-2</v>
      </c>
      <c r="BA1866" s="13">
        <f t="shared" si="864"/>
        <v>6861326</v>
      </c>
      <c r="BI1866" s="14">
        <f t="shared" ref="BI1866:BI1868" si="866">AR1866</f>
        <v>5943897</v>
      </c>
      <c r="BJ1866" s="14">
        <v>0</v>
      </c>
      <c r="BK1866" s="14">
        <f t="shared" ref="BK1866:BK1868" si="867">AR1866</f>
        <v>5943897</v>
      </c>
      <c r="BL1866" s="52">
        <v>0</v>
      </c>
      <c r="BM1866" s="15">
        <f t="shared" ref="BM1866:BM1868" si="868">AR1866</f>
        <v>5943897</v>
      </c>
    </row>
    <row r="1867" spans="1:65">
      <c r="A1867" s="8">
        <v>1865</v>
      </c>
      <c r="B1867" s="1" t="s">
        <v>44</v>
      </c>
      <c r="C1867" s="1">
        <v>1500</v>
      </c>
      <c r="D1867" s="1" t="s">
        <v>60</v>
      </c>
      <c r="E1867" s="1">
        <v>150000075</v>
      </c>
      <c r="F1867" s="1" t="s">
        <v>60</v>
      </c>
      <c r="G1867" s="1" t="s">
        <v>108</v>
      </c>
      <c r="H1867" s="1">
        <v>20</v>
      </c>
      <c r="I1867" s="1" t="s">
        <v>186</v>
      </c>
      <c r="J1867" s="1" t="s">
        <v>49</v>
      </c>
      <c r="K1867" s="1">
        <v>17406001</v>
      </c>
      <c r="L1867" s="1" t="s">
        <v>50</v>
      </c>
      <c r="M1867" s="1" t="s">
        <v>51</v>
      </c>
      <c r="N1867" s="1" t="s">
        <v>64</v>
      </c>
      <c r="O1867" s="1" t="s">
        <v>65</v>
      </c>
      <c r="P1867" s="1" t="s">
        <v>66</v>
      </c>
      <c r="Q1867" s="1" t="s">
        <v>67</v>
      </c>
      <c r="R1867" s="1" t="s">
        <v>87</v>
      </c>
      <c r="S1867" s="1" t="s">
        <v>88</v>
      </c>
      <c r="T1867" s="2">
        <v>43404</v>
      </c>
      <c r="U1867" s="2">
        <v>43404</v>
      </c>
      <c r="V1867" s="1" t="s">
        <v>52</v>
      </c>
      <c r="W1867" s="3">
        <v>1</v>
      </c>
      <c r="X1867" s="1" t="s">
        <v>53</v>
      </c>
      <c r="Y1867" s="4">
        <v>5552065</v>
      </c>
      <c r="Z1867" s="4">
        <v>-684659</v>
      </c>
      <c r="AA1867" s="4">
        <v>0</v>
      </c>
      <c r="AB1867" s="4">
        <v>0</v>
      </c>
      <c r="AC1867" s="4">
        <v>0</v>
      </c>
      <c r="AD1867" s="4">
        <v>5552065</v>
      </c>
      <c r="AE1867" s="5">
        <v>1614</v>
      </c>
      <c r="AF1867" s="1" t="s">
        <v>70</v>
      </c>
      <c r="AG1867" s="1" t="s">
        <v>71</v>
      </c>
      <c r="AH1867" s="1" t="s">
        <v>89</v>
      </c>
      <c r="AI1867" s="1" t="s">
        <v>57</v>
      </c>
      <c r="AJ1867" s="5">
        <v>10950</v>
      </c>
      <c r="AK1867" s="4">
        <v>-57710</v>
      </c>
      <c r="AL1867" s="4">
        <v>0</v>
      </c>
      <c r="AM1867" s="4">
        <v>0</v>
      </c>
      <c r="AN1867" s="4">
        <v>0</v>
      </c>
      <c r="AO1867" s="4">
        <v>-742369</v>
      </c>
      <c r="AP1867" s="4">
        <v>-742369</v>
      </c>
      <c r="AQ1867" s="4">
        <v>0</v>
      </c>
      <c r="AR1867" s="4">
        <v>4809696</v>
      </c>
      <c r="AS1867" s="1" t="s">
        <v>52</v>
      </c>
      <c r="AT1867" s="9">
        <f t="shared" si="860"/>
        <v>43404</v>
      </c>
      <c r="AU1867" s="9">
        <f t="shared" si="861"/>
        <v>43374</v>
      </c>
      <c r="AV1867" s="9">
        <v>44798</v>
      </c>
      <c r="AW1867" s="11">
        <f t="shared" si="862"/>
        <v>3.8191780821917809</v>
      </c>
      <c r="AX1867">
        <v>10</v>
      </c>
      <c r="AY1867" s="12">
        <v>0.05</v>
      </c>
      <c r="AZ1867">
        <f t="shared" si="863"/>
        <v>9.5000000000000001E-2</v>
      </c>
      <c r="BA1867" s="13">
        <f t="shared" si="864"/>
        <v>5552065</v>
      </c>
      <c r="BI1867" s="14">
        <f t="shared" si="866"/>
        <v>4809696</v>
      </c>
      <c r="BJ1867" s="14">
        <v>0</v>
      </c>
      <c r="BK1867" s="14">
        <f t="shared" si="867"/>
        <v>4809696</v>
      </c>
      <c r="BL1867" s="52">
        <v>0</v>
      </c>
      <c r="BM1867" s="15">
        <f t="shared" si="868"/>
        <v>4809696</v>
      </c>
    </row>
    <row r="1868" spans="1:65">
      <c r="A1868" s="8">
        <v>1866</v>
      </c>
      <c r="B1868" s="1" t="s">
        <v>44</v>
      </c>
      <c r="C1868" s="1">
        <v>1500</v>
      </c>
      <c r="D1868" s="1" t="s">
        <v>60</v>
      </c>
      <c r="E1868" s="1">
        <v>150000075</v>
      </c>
      <c r="F1868" s="1" t="s">
        <v>60</v>
      </c>
      <c r="G1868" s="1" t="s">
        <v>109</v>
      </c>
      <c r="H1868" s="1">
        <v>21</v>
      </c>
      <c r="I1868" s="1" t="s">
        <v>186</v>
      </c>
      <c r="J1868" s="1" t="s">
        <v>49</v>
      </c>
      <c r="K1868" s="1">
        <v>17406001</v>
      </c>
      <c r="L1868" s="1" t="s">
        <v>50</v>
      </c>
      <c r="M1868" s="1" t="s">
        <v>51</v>
      </c>
      <c r="N1868" s="1" t="s">
        <v>64</v>
      </c>
      <c r="O1868" s="1" t="s">
        <v>65</v>
      </c>
      <c r="P1868" s="1" t="s">
        <v>66</v>
      </c>
      <c r="Q1868" s="1" t="s">
        <v>67</v>
      </c>
      <c r="R1868" s="1" t="s">
        <v>87</v>
      </c>
      <c r="S1868" s="1" t="s">
        <v>88</v>
      </c>
      <c r="T1868" s="2">
        <v>43404</v>
      </c>
      <c r="U1868" s="2">
        <v>43404</v>
      </c>
      <c r="V1868" s="1" t="s">
        <v>52</v>
      </c>
      <c r="W1868" s="3">
        <v>1</v>
      </c>
      <c r="X1868" s="1" t="s">
        <v>53</v>
      </c>
      <c r="Y1868" s="4">
        <v>1950695</v>
      </c>
      <c r="Z1868" s="4">
        <v>-241362</v>
      </c>
      <c r="AA1868" s="4">
        <v>0</v>
      </c>
      <c r="AB1868" s="4">
        <v>0</v>
      </c>
      <c r="AC1868" s="4">
        <v>0</v>
      </c>
      <c r="AD1868" s="4">
        <v>1950695</v>
      </c>
      <c r="AE1868" s="5">
        <v>1614</v>
      </c>
      <c r="AF1868" s="1" t="s">
        <v>70</v>
      </c>
      <c r="AG1868" s="1" t="s">
        <v>71</v>
      </c>
      <c r="AH1868" s="1" t="s">
        <v>89</v>
      </c>
      <c r="AI1868" s="1" t="s">
        <v>57</v>
      </c>
      <c r="AJ1868" s="5">
        <v>10950</v>
      </c>
      <c r="AK1868" s="4">
        <v>-20266</v>
      </c>
      <c r="AL1868" s="4">
        <v>0</v>
      </c>
      <c r="AM1868" s="4">
        <v>0</v>
      </c>
      <c r="AN1868" s="4">
        <v>0</v>
      </c>
      <c r="AO1868" s="4">
        <v>-261628</v>
      </c>
      <c r="AP1868" s="4">
        <v>-261628</v>
      </c>
      <c r="AQ1868" s="4">
        <v>0</v>
      </c>
      <c r="AR1868" s="4">
        <v>1689067</v>
      </c>
      <c r="AS1868" s="1" t="s">
        <v>52</v>
      </c>
      <c r="AT1868" s="9">
        <f t="shared" si="860"/>
        <v>43404</v>
      </c>
      <c r="AU1868" s="9">
        <f t="shared" si="861"/>
        <v>43374</v>
      </c>
      <c r="AV1868" s="9">
        <v>44798</v>
      </c>
      <c r="AW1868" s="11">
        <f t="shared" si="862"/>
        <v>3.8191780821917809</v>
      </c>
      <c r="AX1868">
        <v>10</v>
      </c>
      <c r="AY1868" s="12">
        <v>0.05</v>
      </c>
      <c r="AZ1868">
        <f t="shared" si="863"/>
        <v>9.5000000000000001E-2</v>
      </c>
      <c r="BA1868" s="13">
        <f t="shared" si="864"/>
        <v>1950695</v>
      </c>
      <c r="BI1868" s="14">
        <f t="shared" si="866"/>
        <v>1689067</v>
      </c>
      <c r="BJ1868" s="14">
        <v>0</v>
      </c>
      <c r="BK1868" s="14">
        <f t="shared" si="867"/>
        <v>1689067</v>
      </c>
      <c r="BL1868" s="52">
        <v>0</v>
      </c>
      <c r="BM1868" s="15">
        <f t="shared" si="868"/>
        <v>1689067</v>
      </c>
    </row>
    <row r="1869" spans="1:65">
      <c r="A1869" s="8">
        <v>1867</v>
      </c>
      <c r="B1869" s="1" t="s">
        <v>44</v>
      </c>
      <c r="C1869" s="1">
        <v>1500</v>
      </c>
      <c r="D1869" s="1" t="s">
        <v>60</v>
      </c>
      <c r="E1869" s="1">
        <v>150000075</v>
      </c>
      <c r="F1869" s="1" t="s">
        <v>60</v>
      </c>
      <c r="G1869" s="1" t="s">
        <v>110</v>
      </c>
      <c r="H1869" s="1">
        <v>22</v>
      </c>
      <c r="I1869" s="1" t="s">
        <v>186</v>
      </c>
      <c r="J1869" s="1" t="s">
        <v>49</v>
      </c>
      <c r="K1869" s="1">
        <v>17406001</v>
      </c>
      <c r="L1869" s="1" t="s">
        <v>50</v>
      </c>
      <c r="M1869" s="1" t="s">
        <v>51</v>
      </c>
      <c r="N1869" s="1" t="s">
        <v>64</v>
      </c>
      <c r="O1869" s="1" t="s">
        <v>65</v>
      </c>
      <c r="P1869" s="1" t="s">
        <v>66</v>
      </c>
      <c r="Q1869" s="1" t="s">
        <v>67</v>
      </c>
      <c r="R1869" s="1" t="s">
        <v>87</v>
      </c>
      <c r="S1869" s="1" t="s">
        <v>88</v>
      </c>
      <c r="T1869" s="2">
        <v>43404</v>
      </c>
      <c r="U1869" s="2">
        <v>43404</v>
      </c>
      <c r="V1869" s="1" t="s">
        <v>52</v>
      </c>
      <c r="W1869" s="3">
        <v>1</v>
      </c>
      <c r="X1869" s="1" t="s">
        <v>53</v>
      </c>
      <c r="Y1869" s="4">
        <v>16789210</v>
      </c>
      <c r="Z1869" s="4">
        <v>-2070378</v>
      </c>
      <c r="AA1869" s="4">
        <v>0</v>
      </c>
      <c r="AB1869" s="4">
        <v>0</v>
      </c>
      <c r="AC1869" s="4">
        <v>0</v>
      </c>
      <c r="AD1869" s="4">
        <v>16789210</v>
      </c>
      <c r="AE1869" s="5">
        <v>1614</v>
      </c>
      <c r="AF1869" s="1" t="s">
        <v>70</v>
      </c>
      <c r="AG1869" s="1" t="s">
        <v>71</v>
      </c>
      <c r="AH1869" s="1" t="s">
        <v>89</v>
      </c>
      <c r="AI1869" s="1" t="s">
        <v>57</v>
      </c>
      <c r="AJ1869" s="5">
        <v>10950</v>
      </c>
      <c r="AK1869" s="4">
        <v>-174511</v>
      </c>
      <c r="AL1869" s="4">
        <v>0</v>
      </c>
      <c r="AM1869" s="4">
        <v>0</v>
      </c>
      <c r="AN1869" s="4">
        <v>0</v>
      </c>
      <c r="AO1869" s="4">
        <v>-2244889</v>
      </c>
      <c r="AP1869" s="4">
        <v>-2244889</v>
      </c>
      <c r="AQ1869" s="4">
        <v>0</v>
      </c>
      <c r="AR1869" s="4">
        <v>14544321</v>
      </c>
      <c r="AS1869" s="1" t="s">
        <v>52</v>
      </c>
      <c r="AT1869" s="9">
        <f t="shared" si="860"/>
        <v>43404</v>
      </c>
      <c r="AU1869" s="9">
        <f t="shared" si="861"/>
        <v>43374</v>
      </c>
      <c r="AV1869" s="9">
        <v>44798</v>
      </c>
      <c r="AW1869" s="11">
        <f t="shared" si="862"/>
        <v>3.8191780821917809</v>
      </c>
      <c r="AX1869">
        <v>25</v>
      </c>
      <c r="AY1869" s="12">
        <v>0.05</v>
      </c>
      <c r="AZ1869">
        <f t="shared" si="863"/>
        <v>3.7999999999999999E-2</v>
      </c>
      <c r="BA1869" s="13">
        <f t="shared" si="864"/>
        <v>16789210</v>
      </c>
      <c r="BB1869" s="17" t="s">
        <v>2189</v>
      </c>
      <c r="BC1869">
        <f>MATCH(BB1869,MONTHLY_INDEX!$A:$A,0)</f>
        <v>798</v>
      </c>
      <c r="BD1869">
        <f>MATCH(AU1869,MONTHLY_INDEX!$1:$1,0)</f>
        <v>82</v>
      </c>
      <c r="BE1869">
        <f>INDEX(MONTHLY_INDEX!$1:$1048576,Final!BC1869,Final!BD1869)</f>
        <v>96</v>
      </c>
      <c r="BF1869">
        <f>MATCH($BF$1,MONTHLY_INDEX!$1:$1,0)</f>
        <v>127</v>
      </c>
      <c r="BG1869">
        <f>INDEX(MONTHLY_INDEX!$1:$1048576,Final!BC1869,Final!BF1869)</f>
        <v>95.3</v>
      </c>
      <c r="BH1869" s="23">
        <f>(BG1869-BE1869)/BE1869</f>
        <v>-7.2916666666666963E-3</v>
      </c>
      <c r="BI1869" s="14">
        <f>(1+BH1869)*BA1869</f>
        <v>16666788.677083332</v>
      </c>
      <c r="BJ1869" s="14">
        <f>BI1869*AZ1869*AW1869</f>
        <v>2418830.4926094748</v>
      </c>
      <c r="BK1869" s="15">
        <f t="shared" si="865"/>
        <v>14247958.184473857</v>
      </c>
      <c r="BL1869" s="52">
        <v>0</v>
      </c>
      <c r="BM1869" s="15">
        <f>MAX((1-BL1869)*BK1869,BI1869*AY1869)</f>
        <v>14247958.184473857</v>
      </c>
    </row>
    <row r="1870" spans="1:65">
      <c r="A1870" s="8">
        <v>1868</v>
      </c>
      <c r="B1870" s="1" t="s">
        <v>44</v>
      </c>
      <c r="C1870" s="1">
        <v>1500</v>
      </c>
      <c r="D1870" s="1" t="s">
        <v>60</v>
      </c>
      <c r="E1870" s="1">
        <v>150000075</v>
      </c>
      <c r="F1870" s="1" t="s">
        <v>60</v>
      </c>
      <c r="G1870" s="1" t="s">
        <v>111</v>
      </c>
      <c r="H1870" s="1">
        <v>23</v>
      </c>
      <c r="I1870" s="1" t="s">
        <v>186</v>
      </c>
      <c r="J1870" s="1" t="s">
        <v>49</v>
      </c>
      <c r="K1870" s="1">
        <v>17406001</v>
      </c>
      <c r="L1870" s="1" t="s">
        <v>50</v>
      </c>
      <c r="M1870" s="1" t="s">
        <v>51</v>
      </c>
      <c r="N1870" s="1" t="s">
        <v>64</v>
      </c>
      <c r="O1870" s="1" t="s">
        <v>65</v>
      </c>
      <c r="P1870" s="1" t="s">
        <v>66</v>
      </c>
      <c r="Q1870" s="1" t="s">
        <v>67</v>
      </c>
      <c r="R1870" s="1" t="s">
        <v>87</v>
      </c>
      <c r="S1870" s="1" t="s">
        <v>88</v>
      </c>
      <c r="T1870" s="2">
        <v>43404</v>
      </c>
      <c r="U1870" s="2">
        <v>43404</v>
      </c>
      <c r="V1870" s="1" t="s">
        <v>52</v>
      </c>
      <c r="W1870" s="3">
        <v>1</v>
      </c>
      <c r="X1870" s="1" t="s">
        <v>53</v>
      </c>
      <c r="Y1870" s="4">
        <v>98582</v>
      </c>
      <c r="Z1870" s="4">
        <v>-12155</v>
      </c>
      <c r="AA1870" s="4">
        <v>0</v>
      </c>
      <c r="AB1870" s="4">
        <v>0</v>
      </c>
      <c r="AC1870" s="4">
        <v>0</v>
      </c>
      <c r="AD1870" s="4">
        <v>98582</v>
      </c>
      <c r="AE1870" s="5">
        <v>1614</v>
      </c>
      <c r="AF1870" s="1" t="s">
        <v>70</v>
      </c>
      <c r="AG1870" s="1" t="s">
        <v>71</v>
      </c>
      <c r="AH1870" s="1" t="s">
        <v>89</v>
      </c>
      <c r="AI1870" s="1" t="s">
        <v>57</v>
      </c>
      <c r="AJ1870" s="5">
        <v>10950</v>
      </c>
      <c r="AK1870" s="4">
        <v>-1025</v>
      </c>
      <c r="AL1870" s="4">
        <v>0</v>
      </c>
      <c r="AM1870" s="4">
        <v>0</v>
      </c>
      <c r="AN1870" s="4">
        <v>0</v>
      </c>
      <c r="AO1870" s="4">
        <v>-13180</v>
      </c>
      <c r="AP1870" s="4">
        <v>-13180</v>
      </c>
      <c r="AQ1870" s="4">
        <v>0</v>
      </c>
      <c r="AR1870" s="4">
        <v>85402</v>
      </c>
      <c r="AS1870" s="1" t="s">
        <v>52</v>
      </c>
      <c r="AT1870" s="9">
        <f t="shared" si="860"/>
        <v>43404</v>
      </c>
      <c r="AU1870" s="9">
        <f t="shared" si="861"/>
        <v>43374</v>
      </c>
      <c r="AV1870" s="9">
        <v>44798</v>
      </c>
      <c r="AW1870" s="11">
        <f t="shared" si="862"/>
        <v>3.8191780821917809</v>
      </c>
      <c r="AX1870">
        <v>10</v>
      </c>
      <c r="AY1870" s="12">
        <v>0.05</v>
      </c>
      <c r="AZ1870">
        <f t="shared" si="863"/>
        <v>9.5000000000000001E-2</v>
      </c>
      <c r="BA1870" s="13">
        <f t="shared" si="864"/>
        <v>98582</v>
      </c>
      <c r="BI1870" s="14">
        <f t="shared" ref="BI1870:BI1874" si="869">AR1870</f>
        <v>85402</v>
      </c>
      <c r="BJ1870" s="14">
        <v>0</v>
      </c>
      <c r="BK1870" s="14">
        <f t="shared" ref="BK1870:BK1874" si="870">AR1870</f>
        <v>85402</v>
      </c>
      <c r="BL1870" s="52">
        <v>0</v>
      </c>
      <c r="BM1870" s="15">
        <f t="shared" ref="BM1870:BM1874" si="871">AR1870</f>
        <v>85402</v>
      </c>
    </row>
    <row r="1871" spans="1:65">
      <c r="A1871" s="8">
        <v>1869</v>
      </c>
      <c r="B1871" s="1" t="s">
        <v>44</v>
      </c>
      <c r="C1871" s="1">
        <v>1500</v>
      </c>
      <c r="D1871" s="1" t="s">
        <v>60</v>
      </c>
      <c r="E1871" s="1">
        <v>150000075</v>
      </c>
      <c r="F1871" s="1" t="s">
        <v>112</v>
      </c>
      <c r="G1871" s="1" t="s">
        <v>113</v>
      </c>
      <c r="H1871" s="1">
        <v>24</v>
      </c>
      <c r="I1871" s="1" t="s">
        <v>186</v>
      </c>
      <c r="J1871" s="1" t="s">
        <v>49</v>
      </c>
      <c r="K1871" s="1">
        <v>17406001</v>
      </c>
      <c r="L1871" s="1" t="s">
        <v>50</v>
      </c>
      <c r="M1871" s="1" t="s">
        <v>51</v>
      </c>
      <c r="N1871" s="1" t="s">
        <v>64</v>
      </c>
      <c r="O1871" s="1" t="s">
        <v>65</v>
      </c>
      <c r="P1871" s="1" t="s">
        <v>66</v>
      </c>
      <c r="Q1871" s="1" t="s">
        <v>67</v>
      </c>
      <c r="R1871" s="1" t="s">
        <v>87</v>
      </c>
      <c r="S1871" s="1" t="s">
        <v>88</v>
      </c>
      <c r="T1871" s="2">
        <v>43404</v>
      </c>
      <c r="U1871" s="2">
        <v>43404</v>
      </c>
      <c r="V1871" s="1" t="s">
        <v>52</v>
      </c>
      <c r="W1871" s="3">
        <v>1</v>
      </c>
      <c r="X1871" s="1" t="s">
        <v>53</v>
      </c>
      <c r="Y1871" s="4">
        <v>995175</v>
      </c>
      <c r="Z1871" s="4">
        <v>-122721.09</v>
      </c>
      <c r="AA1871" s="4">
        <v>0</v>
      </c>
      <c r="AB1871" s="4">
        <v>0</v>
      </c>
      <c r="AC1871" s="4">
        <v>0</v>
      </c>
      <c r="AD1871" s="4">
        <v>995175</v>
      </c>
      <c r="AE1871" s="5">
        <v>1614</v>
      </c>
      <c r="AF1871" s="1" t="s">
        <v>70</v>
      </c>
      <c r="AG1871" s="1" t="s">
        <v>71</v>
      </c>
      <c r="AH1871" s="1" t="s">
        <v>89</v>
      </c>
      <c r="AI1871" s="1" t="s">
        <v>57</v>
      </c>
      <c r="AJ1871" s="5">
        <v>10950</v>
      </c>
      <c r="AK1871" s="4">
        <v>-10344</v>
      </c>
      <c r="AL1871" s="4">
        <v>0</v>
      </c>
      <c r="AM1871" s="4">
        <v>0</v>
      </c>
      <c r="AN1871" s="4">
        <v>0</v>
      </c>
      <c r="AO1871" s="4">
        <v>-133065.09</v>
      </c>
      <c r="AP1871" s="4">
        <v>-133065.09</v>
      </c>
      <c r="AQ1871" s="4">
        <v>0</v>
      </c>
      <c r="AR1871" s="4">
        <v>862109.91</v>
      </c>
      <c r="AS1871" s="1" t="s">
        <v>52</v>
      </c>
      <c r="AT1871" s="9">
        <f t="shared" si="860"/>
        <v>43404</v>
      </c>
      <c r="AU1871" s="9">
        <f t="shared" si="861"/>
        <v>43374</v>
      </c>
      <c r="AV1871" s="9">
        <v>44798</v>
      </c>
      <c r="AW1871" s="11">
        <f t="shared" si="862"/>
        <v>3.8191780821917809</v>
      </c>
      <c r="AX1871">
        <v>10</v>
      </c>
      <c r="AY1871" s="12">
        <v>0.05</v>
      </c>
      <c r="AZ1871">
        <f t="shared" si="863"/>
        <v>9.5000000000000001E-2</v>
      </c>
      <c r="BA1871" s="13">
        <f t="shared" si="864"/>
        <v>995175</v>
      </c>
      <c r="BB1871" s="16" t="s">
        <v>593</v>
      </c>
      <c r="BC1871" s="16" t="s">
        <v>593</v>
      </c>
      <c r="BD1871" s="16" t="s">
        <v>593</v>
      </c>
      <c r="BE1871" s="16" t="s">
        <v>593</v>
      </c>
      <c r="BF1871" s="16" t="s">
        <v>593</v>
      </c>
      <c r="BG1871" s="16" t="s">
        <v>593</v>
      </c>
      <c r="BH1871" s="16" t="s">
        <v>593</v>
      </c>
      <c r="BI1871" s="14">
        <f t="shared" si="869"/>
        <v>862109.91</v>
      </c>
      <c r="BJ1871" s="14">
        <v>0</v>
      </c>
      <c r="BK1871" s="14">
        <f t="shared" si="870"/>
        <v>862109.91</v>
      </c>
      <c r="BL1871" s="52">
        <v>0</v>
      </c>
      <c r="BM1871" s="15">
        <f t="shared" si="871"/>
        <v>862109.91</v>
      </c>
    </row>
    <row r="1872" spans="1:65">
      <c r="A1872" s="8">
        <v>1870</v>
      </c>
      <c r="B1872" s="1" t="s">
        <v>44</v>
      </c>
      <c r="C1872" s="1">
        <v>1500</v>
      </c>
      <c r="D1872" s="1" t="s">
        <v>60</v>
      </c>
      <c r="E1872" s="1">
        <v>150000075</v>
      </c>
      <c r="F1872" s="1" t="s">
        <v>112</v>
      </c>
      <c r="G1872" s="1" t="s">
        <v>114</v>
      </c>
      <c r="H1872" s="1">
        <v>25</v>
      </c>
      <c r="I1872" s="1" t="s">
        <v>186</v>
      </c>
      <c r="J1872" s="1" t="s">
        <v>49</v>
      </c>
      <c r="K1872" s="1">
        <v>17406001</v>
      </c>
      <c r="L1872" s="1" t="s">
        <v>50</v>
      </c>
      <c r="M1872" s="1" t="s">
        <v>51</v>
      </c>
      <c r="N1872" s="1" t="s">
        <v>64</v>
      </c>
      <c r="O1872" s="1" t="s">
        <v>65</v>
      </c>
      <c r="P1872" s="1" t="s">
        <v>66</v>
      </c>
      <c r="Q1872" s="1" t="s">
        <v>67</v>
      </c>
      <c r="R1872" s="1" t="s">
        <v>87</v>
      </c>
      <c r="S1872" s="1" t="s">
        <v>88</v>
      </c>
      <c r="T1872" s="2">
        <v>43404</v>
      </c>
      <c r="U1872" s="2">
        <v>43404</v>
      </c>
      <c r="V1872" s="1" t="s">
        <v>52</v>
      </c>
      <c r="W1872" s="3">
        <v>1</v>
      </c>
      <c r="X1872" s="1" t="s">
        <v>53</v>
      </c>
      <c r="Y1872" s="4">
        <v>2883401</v>
      </c>
      <c r="Z1872" s="4">
        <v>-355569.73</v>
      </c>
      <c r="AA1872" s="4">
        <v>0</v>
      </c>
      <c r="AB1872" s="4">
        <v>0</v>
      </c>
      <c r="AC1872" s="4">
        <v>0</v>
      </c>
      <c r="AD1872" s="4">
        <v>2883401</v>
      </c>
      <c r="AE1872" s="5">
        <v>1614</v>
      </c>
      <c r="AF1872" s="1" t="s">
        <v>70</v>
      </c>
      <c r="AG1872" s="1" t="s">
        <v>71</v>
      </c>
      <c r="AH1872" s="1" t="s">
        <v>89</v>
      </c>
      <c r="AI1872" s="1" t="s">
        <v>57</v>
      </c>
      <c r="AJ1872" s="5">
        <v>10950</v>
      </c>
      <c r="AK1872" s="4">
        <v>-29971</v>
      </c>
      <c r="AL1872" s="4">
        <v>0</v>
      </c>
      <c r="AM1872" s="4">
        <v>0</v>
      </c>
      <c r="AN1872" s="4">
        <v>0</v>
      </c>
      <c r="AO1872" s="4">
        <v>-385540.73</v>
      </c>
      <c r="AP1872" s="4">
        <v>-385540.73</v>
      </c>
      <c r="AQ1872" s="4">
        <v>0</v>
      </c>
      <c r="AR1872" s="4">
        <v>2497860.27</v>
      </c>
      <c r="AS1872" s="1" t="s">
        <v>52</v>
      </c>
      <c r="AT1872" s="9">
        <f t="shared" si="860"/>
        <v>43404</v>
      </c>
      <c r="AU1872" s="9">
        <f t="shared" si="861"/>
        <v>43374</v>
      </c>
      <c r="AV1872" s="9">
        <v>44798</v>
      </c>
      <c r="AW1872" s="11">
        <f t="shared" si="862"/>
        <v>3.8191780821917809</v>
      </c>
      <c r="AX1872">
        <v>10</v>
      </c>
      <c r="AY1872" s="12">
        <v>0.05</v>
      </c>
      <c r="AZ1872">
        <f t="shared" si="863"/>
        <v>9.5000000000000001E-2</v>
      </c>
      <c r="BA1872" s="13">
        <f t="shared" si="864"/>
        <v>2883401</v>
      </c>
      <c r="BB1872" s="16" t="s">
        <v>593</v>
      </c>
      <c r="BC1872" s="16" t="s">
        <v>593</v>
      </c>
      <c r="BD1872" s="16" t="s">
        <v>593</v>
      </c>
      <c r="BE1872" s="16" t="s">
        <v>593</v>
      </c>
      <c r="BF1872" s="16" t="s">
        <v>593</v>
      </c>
      <c r="BG1872" s="16" t="s">
        <v>593</v>
      </c>
      <c r="BH1872" s="16" t="s">
        <v>593</v>
      </c>
      <c r="BI1872" s="14">
        <f t="shared" si="869"/>
        <v>2497860.27</v>
      </c>
      <c r="BJ1872" s="14">
        <v>0</v>
      </c>
      <c r="BK1872" s="14">
        <f t="shared" si="870"/>
        <v>2497860.27</v>
      </c>
      <c r="BL1872" s="52">
        <v>0</v>
      </c>
      <c r="BM1872" s="15">
        <f t="shared" si="871"/>
        <v>2497860.27</v>
      </c>
    </row>
    <row r="1873" spans="1:65">
      <c r="A1873" s="8">
        <v>1871</v>
      </c>
      <c r="B1873" s="1" t="s">
        <v>44</v>
      </c>
      <c r="C1873" s="1">
        <v>1500</v>
      </c>
      <c r="D1873" s="1" t="s">
        <v>60</v>
      </c>
      <c r="E1873" s="1">
        <v>150000075</v>
      </c>
      <c r="F1873" s="1" t="s">
        <v>60</v>
      </c>
      <c r="G1873" s="1" t="s">
        <v>181</v>
      </c>
      <c r="H1873" s="1">
        <v>26</v>
      </c>
      <c r="I1873" s="1" t="s">
        <v>186</v>
      </c>
      <c r="J1873" s="1" t="s">
        <v>49</v>
      </c>
      <c r="K1873" s="1">
        <v>17406001</v>
      </c>
      <c r="L1873" s="1" t="s">
        <v>50</v>
      </c>
      <c r="M1873" s="1" t="s">
        <v>51</v>
      </c>
      <c r="N1873" s="1" t="s">
        <v>64</v>
      </c>
      <c r="O1873" s="1" t="s">
        <v>65</v>
      </c>
      <c r="P1873" s="1" t="s">
        <v>66</v>
      </c>
      <c r="Q1873" s="1" t="s">
        <v>67</v>
      </c>
      <c r="R1873" s="1" t="s">
        <v>87</v>
      </c>
      <c r="S1873" s="1" t="s">
        <v>88</v>
      </c>
      <c r="T1873" s="2">
        <v>43404</v>
      </c>
      <c r="U1873" s="2">
        <v>43404</v>
      </c>
      <c r="V1873" s="1" t="s">
        <v>52</v>
      </c>
      <c r="W1873" s="3">
        <v>1</v>
      </c>
      <c r="X1873" s="1" t="s">
        <v>53</v>
      </c>
      <c r="Y1873" s="4">
        <v>120000</v>
      </c>
      <c r="Z1873" s="4">
        <v>-14798</v>
      </c>
      <c r="AA1873" s="4">
        <v>0</v>
      </c>
      <c r="AB1873" s="4">
        <v>0</v>
      </c>
      <c r="AC1873" s="4">
        <v>0</v>
      </c>
      <c r="AD1873" s="4">
        <v>120000</v>
      </c>
      <c r="AE1873" s="5">
        <v>1614</v>
      </c>
      <c r="AF1873" s="1" t="s">
        <v>70</v>
      </c>
      <c r="AG1873" s="1" t="s">
        <v>71</v>
      </c>
      <c r="AH1873" s="1" t="s">
        <v>89</v>
      </c>
      <c r="AI1873" s="1" t="s">
        <v>57</v>
      </c>
      <c r="AJ1873" s="5">
        <v>10950</v>
      </c>
      <c r="AK1873" s="4">
        <v>-1247</v>
      </c>
      <c r="AL1873" s="4">
        <v>0</v>
      </c>
      <c r="AM1873" s="4">
        <v>0</v>
      </c>
      <c r="AN1873" s="4">
        <v>0</v>
      </c>
      <c r="AO1873" s="4">
        <v>-16045</v>
      </c>
      <c r="AP1873" s="4">
        <v>-16045</v>
      </c>
      <c r="AQ1873" s="4">
        <v>0</v>
      </c>
      <c r="AR1873" s="4">
        <v>103955</v>
      </c>
      <c r="AS1873" s="1" t="s">
        <v>52</v>
      </c>
      <c r="AT1873" s="9">
        <f t="shared" si="860"/>
        <v>43404</v>
      </c>
      <c r="AU1873" s="9">
        <f t="shared" si="861"/>
        <v>43374</v>
      </c>
      <c r="AV1873" s="9">
        <v>44798</v>
      </c>
      <c r="AW1873" s="11">
        <f t="shared" si="862"/>
        <v>3.8191780821917809</v>
      </c>
      <c r="AX1873">
        <v>10</v>
      </c>
      <c r="AY1873" s="12">
        <v>0.05</v>
      </c>
      <c r="AZ1873">
        <f t="shared" si="863"/>
        <v>9.5000000000000001E-2</v>
      </c>
      <c r="BA1873" s="13">
        <f t="shared" si="864"/>
        <v>120000</v>
      </c>
      <c r="BI1873" s="14">
        <f t="shared" si="869"/>
        <v>103955</v>
      </c>
      <c r="BJ1873" s="14">
        <v>0</v>
      </c>
      <c r="BK1873" s="14">
        <f t="shared" si="870"/>
        <v>103955</v>
      </c>
      <c r="BL1873" s="52">
        <v>0</v>
      </c>
      <c r="BM1873" s="15">
        <f t="shared" si="871"/>
        <v>103955</v>
      </c>
    </row>
    <row r="1874" spans="1:65">
      <c r="A1874" s="8">
        <v>1872</v>
      </c>
      <c r="B1874" s="1" t="s">
        <v>44</v>
      </c>
      <c r="C1874" s="1">
        <v>1500</v>
      </c>
      <c r="D1874" s="1" t="s">
        <v>60</v>
      </c>
      <c r="E1874" s="1">
        <v>150000075</v>
      </c>
      <c r="F1874" s="1" t="s">
        <v>112</v>
      </c>
      <c r="G1874" s="1" t="s">
        <v>116</v>
      </c>
      <c r="H1874" s="1">
        <v>27</v>
      </c>
      <c r="I1874" s="1" t="s">
        <v>186</v>
      </c>
      <c r="J1874" s="1" t="s">
        <v>49</v>
      </c>
      <c r="K1874" s="1">
        <v>17406001</v>
      </c>
      <c r="L1874" s="1" t="s">
        <v>50</v>
      </c>
      <c r="M1874" s="1" t="s">
        <v>51</v>
      </c>
      <c r="N1874" s="1" t="s">
        <v>64</v>
      </c>
      <c r="O1874" s="1" t="s">
        <v>65</v>
      </c>
      <c r="P1874" s="1" t="s">
        <v>66</v>
      </c>
      <c r="Q1874" s="1" t="s">
        <v>67</v>
      </c>
      <c r="R1874" s="1" t="s">
        <v>87</v>
      </c>
      <c r="S1874" s="1" t="s">
        <v>88</v>
      </c>
      <c r="T1874" s="2">
        <v>43404</v>
      </c>
      <c r="U1874" s="2">
        <v>43404</v>
      </c>
      <c r="V1874" s="1" t="s">
        <v>52</v>
      </c>
      <c r="W1874" s="3">
        <v>1</v>
      </c>
      <c r="X1874" s="1" t="s">
        <v>53</v>
      </c>
      <c r="Y1874" s="4">
        <v>4339035</v>
      </c>
      <c r="Z1874" s="4">
        <v>-535070.18000000005</v>
      </c>
      <c r="AA1874" s="4">
        <v>0</v>
      </c>
      <c r="AB1874" s="4">
        <v>0</v>
      </c>
      <c r="AC1874" s="4">
        <v>0</v>
      </c>
      <c r="AD1874" s="4">
        <v>4339035</v>
      </c>
      <c r="AE1874" s="5">
        <v>1614</v>
      </c>
      <c r="AF1874" s="1" t="s">
        <v>70</v>
      </c>
      <c r="AG1874" s="1" t="s">
        <v>71</v>
      </c>
      <c r="AH1874" s="1" t="s">
        <v>89</v>
      </c>
      <c r="AI1874" s="1" t="s">
        <v>57</v>
      </c>
      <c r="AJ1874" s="5">
        <v>10950</v>
      </c>
      <c r="AK1874" s="4">
        <v>-45101</v>
      </c>
      <c r="AL1874" s="4">
        <v>0</v>
      </c>
      <c r="AM1874" s="4">
        <v>0</v>
      </c>
      <c r="AN1874" s="4">
        <v>0</v>
      </c>
      <c r="AO1874" s="4">
        <v>-580171.18000000005</v>
      </c>
      <c r="AP1874" s="4">
        <v>-580171.18000000005</v>
      </c>
      <c r="AQ1874" s="4">
        <v>0</v>
      </c>
      <c r="AR1874" s="4">
        <v>3758863.82</v>
      </c>
      <c r="AS1874" s="1" t="s">
        <v>52</v>
      </c>
      <c r="AT1874" s="9">
        <f t="shared" si="860"/>
        <v>43404</v>
      </c>
      <c r="AU1874" s="9">
        <f t="shared" si="861"/>
        <v>43374</v>
      </c>
      <c r="AV1874" s="9">
        <v>44798</v>
      </c>
      <c r="AW1874" s="11">
        <f t="shared" si="862"/>
        <v>3.8191780821917809</v>
      </c>
      <c r="AX1874">
        <v>10</v>
      </c>
      <c r="AY1874" s="12">
        <v>0.05</v>
      </c>
      <c r="AZ1874">
        <f t="shared" si="863"/>
        <v>9.5000000000000001E-2</v>
      </c>
      <c r="BA1874" s="13">
        <f t="shared" si="864"/>
        <v>4339035</v>
      </c>
      <c r="BB1874" s="16" t="s">
        <v>593</v>
      </c>
      <c r="BC1874" s="16" t="s">
        <v>593</v>
      </c>
      <c r="BD1874" s="16" t="s">
        <v>593</v>
      </c>
      <c r="BE1874" s="16" t="s">
        <v>593</v>
      </c>
      <c r="BF1874" s="16" t="s">
        <v>593</v>
      </c>
      <c r="BG1874" s="16" t="s">
        <v>593</v>
      </c>
      <c r="BH1874" s="16" t="s">
        <v>593</v>
      </c>
      <c r="BI1874" s="14">
        <f t="shared" si="869"/>
        <v>3758863.82</v>
      </c>
      <c r="BJ1874" s="14">
        <v>0</v>
      </c>
      <c r="BK1874" s="14">
        <f t="shared" si="870"/>
        <v>3758863.82</v>
      </c>
      <c r="BL1874" s="52">
        <v>0</v>
      </c>
      <c r="BM1874" s="15">
        <f t="shared" si="871"/>
        <v>3758863.82</v>
      </c>
    </row>
    <row r="1875" spans="1:65">
      <c r="A1875" s="8">
        <v>1873</v>
      </c>
      <c r="B1875" s="1" t="s">
        <v>44</v>
      </c>
      <c r="C1875" s="1">
        <v>1500</v>
      </c>
      <c r="D1875" s="1" t="s">
        <v>60</v>
      </c>
      <c r="E1875" s="1">
        <v>150000076</v>
      </c>
      <c r="F1875" s="1" t="s">
        <v>60</v>
      </c>
      <c r="G1875" s="1" t="s">
        <v>86</v>
      </c>
      <c r="H1875" s="1">
        <v>1</v>
      </c>
      <c r="I1875" s="1" t="s">
        <v>187</v>
      </c>
      <c r="J1875" s="1" t="s">
        <v>49</v>
      </c>
      <c r="K1875" s="1">
        <v>17406001</v>
      </c>
      <c r="L1875" s="1" t="s">
        <v>50</v>
      </c>
      <c r="M1875" s="1" t="s">
        <v>51</v>
      </c>
      <c r="N1875" s="1" t="s">
        <v>64</v>
      </c>
      <c r="O1875" s="1" t="s">
        <v>65</v>
      </c>
      <c r="P1875" s="1" t="s">
        <v>66</v>
      </c>
      <c r="Q1875" s="1" t="s">
        <v>67</v>
      </c>
      <c r="R1875" s="1" t="s">
        <v>87</v>
      </c>
      <c r="S1875" s="1" t="s">
        <v>88</v>
      </c>
      <c r="T1875" s="2">
        <v>43404</v>
      </c>
      <c r="U1875" s="2">
        <v>43404</v>
      </c>
      <c r="V1875" s="1" t="s">
        <v>52</v>
      </c>
      <c r="W1875" s="3">
        <v>1</v>
      </c>
      <c r="X1875" s="1" t="s">
        <v>53</v>
      </c>
      <c r="Y1875" s="4">
        <v>892500</v>
      </c>
      <c r="Z1875" s="4">
        <v>-110059</v>
      </c>
      <c r="AA1875" s="4">
        <v>0</v>
      </c>
      <c r="AB1875" s="4">
        <v>0</v>
      </c>
      <c r="AC1875" s="4">
        <v>0</v>
      </c>
      <c r="AD1875" s="4">
        <v>892500</v>
      </c>
      <c r="AE1875" s="5">
        <v>1614</v>
      </c>
      <c r="AF1875" s="1" t="s">
        <v>70</v>
      </c>
      <c r="AG1875" s="1" t="s">
        <v>71</v>
      </c>
      <c r="AH1875" s="1" t="s">
        <v>89</v>
      </c>
      <c r="AI1875" s="1" t="s">
        <v>57</v>
      </c>
      <c r="AJ1875" s="5">
        <v>10950</v>
      </c>
      <c r="AK1875" s="4">
        <v>-9277</v>
      </c>
      <c r="AL1875" s="4">
        <v>0</v>
      </c>
      <c r="AM1875" s="4">
        <v>0</v>
      </c>
      <c r="AN1875" s="4">
        <v>0</v>
      </c>
      <c r="AO1875" s="4">
        <v>-119336</v>
      </c>
      <c r="AP1875" s="4">
        <v>-119336</v>
      </c>
      <c r="AQ1875" s="4">
        <v>0</v>
      </c>
      <c r="AR1875" s="4">
        <v>773164</v>
      </c>
      <c r="AS1875" s="1" t="s">
        <v>52</v>
      </c>
      <c r="AT1875" s="9">
        <f t="shared" si="860"/>
        <v>43404</v>
      </c>
      <c r="AU1875" s="9">
        <f t="shared" si="861"/>
        <v>43374</v>
      </c>
      <c r="AV1875" s="9">
        <v>44798</v>
      </c>
      <c r="AW1875" s="11">
        <f t="shared" si="862"/>
        <v>3.8191780821917809</v>
      </c>
      <c r="AX1875">
        <v>10</v>
      </c>
      <c r="AY1875" s="12">
        <v>0.05</v>
      </c>
      <c r="AZ1875">
        <f t="shared" si="863"/>
        <v>9.5000000000000001E-2</v>
      </c>
      <c r="BA1875" s="13">
        <f t="shared" si="864"/>
        <v>892500</v>
      </c>
      <c r="BB1875" s="17" t="s">
        <v>1853</v>
      </c>
      <c r="BC1875">
        <f>MATCH(BB1875,MONTHLY_INDEX!$A:$A,0)</f>
        <v>630</v>
      </c>
      <c r="BD1875">
        <f>MATCH(AU1875,MONTHLY_INDEX!$1:$1,0)</f>
        <v>82</v>
      </c>
      <c r="BE1875">
        <f>INDEX(MONTHLY_INDEX!$1:$1048576,Final!BC1875,Final!BD1875)</f>
        <v>115.8</v>
      </c>
      <c r="BF1875">
        <f>MATCH($BF$1,MONTHLY_INDEX!$1:$1,0)</f>
        <v>127</v>
      </c>
      <c r="BG1875">
        <f>INDEX(MONTHLY_INDEX!$1:$1048576,Final!BC1875,Final!BF1875)</f>
        <v>151.1</v>
      </c>
      <c r="BH1875" s="23">
        <f t="shared" ref="BH1875:BH1892" si="872">(BG1875-BE1875)/BE1875</f>
        <v>0.30483592400690845</v>
      </c>
      <c r="BI1875" s="14">
        <f t="shared" ref="BI1875:BI1892" si="873">(1+BH1875)*BA1875</f>
        <v>1164566.0621761659</v>
      </c>
      <c r="BJ1875" s="14">
        <f t="shared" ref="BJ1875:BJ1892" si="874">BI1875*AZ1875*AW1875</f>
        <v>422530.09209312231</v>
      </c>
      <c r="BK1875" s="15">
        <f t="shared" si="865"/>
        <v>742035.97008304356</v>
      </c>
      <c r="BL1875" s="52">
        <v>0</v>
      </c>
      <c r="BM1875" s="15">
        <f t="shared" ref="BM1875:BM1892" si="875">MAX((1-BL1875)*BK1875,BI1875*AY1875)</f>
        <v>742035.97008304356</v>
      </c>
    </row>
    <row r="1876" spans="1:65">
      <c r="A1876" s="8">
        <v>1874</v>
      </c>
      <c r="B1876" s="1" t="s">
        <v>44</v>
      </c>
      <c r="C1876" s="1">
        <v>1500</v>
      </c>
      <c r="D1876" s="1" t="s">
        <v>60</v>
      </c>
      <c r="E1876" s="1">
        <v>150000076</v>
      </c>
      <c r="F1876" s="1" t="s">
        <v>60</v>
      </c>
      <c r="G1876" s="1" t="s">
        <v>90</v>
      </c>
      <c r="H1876" s="1">
        <v>2</v>
      </c>
      <c r="I1876" s="1" t="s">
        <v>187</v>
      </c>
      <c r="J1876" s="1" t="s">
        <v>49</v>
      </c>
      <c r="K1876" s="1">
        <v>17406001</v>
      </c>
      <c r="L1876" s="1" t="s">
        <v>50</v>
      </c>
      <c r="M1876" s="1" t="s">
        <v>51</v>
      </c>
      <c r="N1876" s="1" t="s">
        <v>64</v>
      </c>
      <c r="O1876" s="1" t="s">
        <v>65</v>
      </c>
      <c r="P1876" s="1" t="s">
        <v>66</v>
      </c>
      <c r="Q1876" s="1" t="s">
        <v>67</v>
      </c>
      <c r="R1876" s="1" t="s">
        <v>87</v>
      </c>
      <c r="S1876" s="1" t="s">
        <v>88</v>
      </c>
      <c r="T1876" s="2">
        <v>43404</v>
      </c>
      <c r="U1876" s="2">
        <v>43404</v>
      </c>
      <c r="V1876" s="1" t="s">
        <v>52</v>
      </c>
      <c r="W1876" s="3">
        <v>1</v>
      </c>
      <c r="X1876" s="1" t="s">
        <v>53</v>
      </c>
      <c r="Y1876" s="4">
        <v>472500</v>
      </c>
      <c r="Z1876" s="4">
        <v>-58266</v>
      </c>
      <c r="AA1876" s="4">
        <v>0</v>
      </c>
      <c r="AB1876" s="4">
        <v>0</v>
      </c>
      <c r="AC1876" s="4">
        <v>0</v>
      </c>
      <c r="AD1876" s="4">
        <v>472500</v>
      </c>
      <c r="AE1876" s="5">
        <v>1614</v>
      </c>
      <c r="AF1876" s="1" t="s">
        <v>70</v>
      </c>
      <c r="AG1876" s="1" t="s">
        <v>71</v>
      </c>
      <c r="AH1876" s="1" t="s">
        <v>89</v>
      </c>
      <c r="AI1876" s="1" t="s">
        <v>57</v>
      </c>
      <c r="AJ1876" s="5">
        <v>10950</v>
      </c>
      <c r="AK1876" s="4">
        <v>-4911</v>
      </c>
      <c r="AL1876" s="4">
        <v>0</v>
      </c>
      <c r="AM1876" s="4">
        <v>0</v>
      </c>
      <c r="AN1876" s="4">
        <v>0</v>
      </c>
      <c r="AO1876" s="4">
        <v>-63177</v>
      </c>
      <c r="AP1876" s="4">
        <v>-63177</v>
      </c>
      <c r="AQ1876" s="4">
        <v>0</v>
      </c>
      <c r="AR1876" s="4">
        <v>409323</v>
      </c>
      <c r="AS1876" s="1" t="s">
        <v>52</v>
      </c>
      <c r="AT1876" s="9">
        <f t="shared" si="860"/>
        <v>43404</v>
      </c>
      <c r="AU1876" s="9">
        <f t="shared" si="861"/>
        <v>43374</v>
      </c>
      <c r="AV1876" s="9">
        <v>44798</v>
      </c>
      <c r="AW1876" s="11">
        <f t="shared" si="862"/>
        <v>3.8191780821917809</v>
      </c>
      <c r="AX1876">
        <v>10</v>
      </c>
      <c r="AY1876" s="12">
        <v>0.05</v>
      </c>
      <c r="AZ1876">
        <f t="shared" si="863"/>
        <v>9.5000000000000001E-2</v>
      </c>
      <c r="BA1876" s="13">
        <f t="shared" si="864"/>
        <v>472500</v>
      </c>
      <c r="BB1876" s="17" t="s">
        <v>2189</v>
      </c>
      <c r="BC1876">
        <f>MATCH(BB1876,MONTHLY_INDEX!$A:$A,0)</f>
        <v>798</v>
      </c>
      <c r="BD1876">
        <f>MATCH(AU1876,MONTHLY_INDEX!$1:$1,0)</f>
        <v>82</v>
      </c>
      <c r="BE1876">
        <f>INDEX(MONTHLY_INDEX!$1:$1048576,Final!BC1876,Final!BD1876)</f>
        <v>96</v>
      </c>
      <c r="BF1876">
        <f>MATCH($BF$1,MONTHLY_INDEX!$1:$1,0)</f>
        <v>127</v>
      </c>
      <c r="BG1876">
        <f>INDEX(MONTHLY_INDEX!$1:$1048576,Final!BC1876,Final!BF1876)</f>
        <v>95.3</v>
      </c>
      <c r="BH1876" s="23">
        <f t="shared" si="872"/>
        <v>-7.2916666666666963E-3</v>
      </c>
      <c r="BI1876" s="14">
        <f t="shared" si="873"/>
        <v>469054.6875</v>
      </c>
      <c r="BJ1876" s="14">
        <f t="shared" si="874"/>
        <v>170183.32127568492</v>
      </c>
      <c r="BK1876" s="15">
        <f t="shared" si="865"/>
        <v>298871.36622431508</v>
      </c>
      <c r="BL1876" s="52">
        <v>0</v>
      </c>
      <c r="BM1876" s="15">
        <f t="shared" si="875"/>
        <v>298871.36622431508</v>
      </c>
    </row>
    <row r="1877" spans="1:65">
      <c r="A1877" s="8">
        <v>1875</v>
      </c>
      <c r="B1877" s="1" t="s">
        <v>44</v>
      </c>
      <c r="C1877" s="1">
        <v>1500</v>
      </c>
      <c r="D1877" s="1" t="s">
        <v>60</v>
      </c>
      <c r="E1877" s="1">
        <v>150000076</v>
      </c>
      <c r="F1877" s="1" t="s">
        <v>60</v>
      </c>
      <c r="G1877" s="1" t="s">
        <v>91</v>
      </c>
      <c r="H1877" s="1">
        <v>3</v>
      </c>
      <c r="I1877" s="1" t="s">
        <v>187</v>
      </c>
      <c r="J1877" s="1" t="s">
        <v>49</v>
      </c>
      <c r="K1877" s="1">
        <v>17406001</v>
      </c>
      <c r="L1877" s="1" t="s">
        <v>50</v>
      </c>
      <c r="M1877" s="1" t="s">
        <v>51</v>
      </c>
      <c r="N1877" s="1" t="s">
        <v>64</v>
      </c>
      <c r="O1877" s="1" t="s">
        <v>65</v>
      </c>
      <c r="P1877" s="1" t="s">
        <v>66</v>
      </c>
      <c r="Q1877" s="1" t="s">
        <v>67</v>
      </c>
      <c r="R1877" s="1" t="s">
        <v>87</v>
      </c>
      <c r="S1877" s="1" t="s">
        <v>88</v>
      </c>
      <c r="T1877" s="2">
        <v>43404</v>
      </c>
      <c r="U1877" s="2">
        <v>43404</v>
      </c>
      <c r="V1877" s="1" t="s">
        <v>52</v>
      </c>
      <c r="W1877" s="3">
        <v>1</v>
      </c>
      <c r="X1877" s="1" t="s">
        <v>53</v>
      </c>
      <c r="Y1877" s="4">
        <v>637760</v>
      </c>
      <c r="Z1877" s="4">
        <v>-78645</v>
      </c>
      <c r="AA1877" s="4">
        <v>0</v>
      </c>
      <c r="AB1877" s="4">
        <v>0</v>
      </c>
      <c r="AC1877" s="4">
        <v>0</v>
      </c>
      <c r="AD1877" s="4">
        <v>637760</v>
      </c>
      <c r="AE1877" s="5">
        <v>1614</v>
      </c>
      <c r="AF1877" s="1" t="s">
        <v>70</v>
      </c>
      <c r="AG1877" s="1" t="s">
        <v>71</v>
      </c>
      <c r="AH1877" s="1" t="s">
        <v>89</v>
      </c>
      <c r="AI1877" s="1" t="s">
        <v>57</v>
      </c>
      <c r="AJ1877" s="5">
        <v>10950</v>
      </c>
      <c r="AK1877" s="4">
        <v>-6629</v>
      </c>
      <c r="AL1877" s="4">
        <v>0</v>
      </c>
      <c r="AM1877" s="4">
        <v>0</v>
      </c>
      <c r="AN1877" s="4">
        <v>0</v>
      </c>
      <c r="AO1877" s="4">
        <v>-85274</v>
      </c>
      <c r="AP1877" s="4">
        <v>-85274</v>
      </c>
      <c r="AQ1877" s="4">
        <v>0</v>
      </c>
      <c r="AR1877" s="4">
        <v>552486</v>
      </c>
      <c r="AS1877" s="1" t="s">
        <v>52</v>
      </c>
      <c r="AT1877" s="9">
        <f t="shared" si="860"/>
        <v>43404</v>
      </c>
      <c r="AU1877" s="9">
        <f t="shared" si="861"/>
        <v>43374</v>
      </c>
      <c r="AV1877" s="9">
        <v>44798</v>
      </c>
      <c r="AW1877" s="11">
        <f t="shared" si="862"/>
        <v>3.8191780821917809</v>
      </c>
      <c r="AX1877">
        <v>10</v>
      </c>
      <c r="AY1877" s="12">
        <v>0.05</v>
      </c>
      <c r="AZ1877">
        <f t="shared" si="863"/>
        <v>9.5000000000000001E-2</v>
      </c>
      <c r="BA1877" s="13">
        <f t="shared" si="864"/>
        <v>637760</v>
      </c>
      <c r="BB1877" s="17" t="s">
        <v>2189</v>
      </c>
      <c r="BC1877">
        <f>MATCH(BB1877,MONTHLY_INDEX!$A:$A,0)</f>
        <v>798</v>
      </c>
      <c r="BD1877">
        <f>MATCH(AU1877,MONTHLY_INDEX!$1:$1,0)</f>
        <v>82</v>
      </c>
      <c r="BE1877">
        <f>INDEX(MONTHLY_INDEX!$1:$1048576,Final!BC1877,Final!BD1877)</f>
        <v>96</v>
      </c>
      <c r="BF1877">
        <f>MATCH($BF$1,MONTHLY_INDEX!$1:$1,0)</f>
        <v>127</v>
      </c>
      <c r="BG1877">
        <f>INDEX(MONTHLY_INDEX!$1:$1048576,Final!BC1877,Final!BF1877)</f>
        <v>95.3</v>
      </c>
      <c r="BH1877" s="23">
        <f t="shared" si="872"/>
        <v>-7.2916666666666963E-3</v>
      </c>
      <c r="BI1877" s="14">
        <f t="shared" si="873"/>
        <v>633109.66666666663</v>
      </c>
      <c r="BJ1877" s="14">
        <f t="shared" si="874"/>
        <v>229706.06344292234</v>
      </c>
      <c r="BK1877" s="15">
        <f t="shared" si="865"/>
        <v>403403.60322374431</v>
      </c>
      <c r="BL1877" s="52">
        <v>0</v>
      </c>
      <c r="BM1877" s="15">
        <f t="shared" si="875"/>
        <v>403403.60322374431</v>
      </c>
    </row>
    <row r="1878" spans="1:65">
      <c r="A1878" s="8">
        <v>1876</v>
      </c>
      <c r="B1878" s="1" t="s">
        <v>44</v>
      </c>
      <c r="C1878" s="1">
        <v>1500</v>
      </c>
      <c r="D1878" s="1" t="s">
        <v>60</v>
      </c>
      <c r="E1878" s="1">
        <v>150000076</v>
      </c>
      <c r="F1878" s="1" t="s">
        <v>60</v>
      </c>
      <c r="G1878" s="1" t="s">
        <v>92</v>
      </c>
      <c r="H1878" s="1">
        <v>4</v>
      </c>
      <c r="I1878" s="1" t="s">
        <v>187</v>
      </c>
      <c r="J1878" s="1" t="s">
        <v>49</v>
      </c>
      <c r="K1878" s="1">
        <v>17406001</v>
      </c>
      <c r="L1878" s="1" t="s">
        <v>50</v>
      </c>
      <c r="M1878" s="1" t="s">
        <v>51</v>
      </c>
      <c r="N1878" s="1" t="s">
        <v>64</v>
      </c>
      <c r="O1878" s="1" t="s">
        <v>65</v>
      </c>
      <c r="P1878" s="1" t="s">
        <v>66</v>
      </c>
      <c r="Q1878" s="1" t="s">
        <v>67</v>
      </c>
      <c r="R1878" s="1" t="s">
        <v>87</v>
      </c>
      <c r="S1878" s="1" t="s">
        <v>88</v>
      </c>
      <c r="T1878" s="2">
        <v>43404</v>
      </c>
      <c r="U1878" s="2">
        <v>43404</v>
      </c>
      <c r="V1878" s="1" t="s">
        <v>52</v>
      </c>
      <c r="W1878" s="3">
        <v>1</v>
      </c>
      <c r="X1878" s="1" t="s">
        <v>53</v>
      </c>
      <c r="Y1878" s="4">
        <v>21044329</v>
      </c>
      <c r="Z1878" s="4">
        <v>-2595103</v>
      </c>
      <c r="AA1878" s="4">
        <v>0</v>
      </c>
      <c r="AB1878" s="4">
        <v>0</v>
      </c>
      <c r="AC1878" s="4">
        <v>0</v>
      </c>
      <c r="AD1878" s="4">
        <v>21044329</v>
      </c>
      <c r="AE1878" s="5">
        <v>1614</v>
      </c>
      <c r="AF1878" s="1" t="s">
        <v>70</v>
      </c>
      <c r="AG1878" s="1" t="s">
        <v>71</v>
      </c>
      <c r="AH1878" s="1" t="s">
        <v>89</v>
      </c>
      <c r="AI1878" s="1" t="s">
        <v>57</v>
      </c>
      <c r="AJ1878" s="5">
        <v>10950</v>
      </c>
      <c r="AK1878" s="4">
        <v>-218740</v>
      </c>
      <c r="AL1878" s="4">
        <v>0</v>
      </c>
      <c r="AM1878" s="4">
        <v>0</v>
      </c>
      <c r="AN1878" s="4">
        <v>0</v>
      </c>
      <c r="AO1878" s="4">
        <v>-2813843</v>
      </c>
      <c r="AP1878" s="4">
        <v>-2813843</v>
      </c>
      <c r="AQ1878" s="4">
        <v>0</v>
      </c>
      <c r="AR1878" s="4">
        <v>18230486</v>
      </c>
      <c r="AS1878" s="1" t="s">
        <v>52</v>
      </c>
      <c r="AT1878" s="9">
        <f t="shared" si="860"/>
        <v>43404</v>
      </c>
      <c r="AU1878" s="9">
        <f t="shared" si="861"/>
        <v>43374</v>
      </c>
      <c r="AV1878" s="9">
        <v>44798</v>
      </c>
      <c r="AW1878" s="11">
        <f t="shared" si="862"/>
        <v>3.8191780821917809</v>
      </c>
      <c r="AX1878">
        <v>25</v>
      </c>
      <c r="AY1878" s="12">
        <v>0.05</v>
      </c>
      <c r="AZ1878">
        <f t="shared" si="863"/>
        <v>3.7999999999999999E-2</v>
      </c>
      <c r="BA1878" s="13">
        <f t="shared" si="864"/>
        <v>21044329</v>
      </c>
      <c r="BB1878" s="17" t="s">
        <v>2189</v>
      </c>
      <c r="BC1878">
        <f>MATCH(BB1878,MONTHLY_INDEX!$A:$A,0)</f>
        <v>798</v>
      </c>
      <c r="BD1878">
        <f>MATCH(AU1878,MONTHLY_INDEX!$1:$1,0)</f>
        <v>82</v>
      </c>
      <c r="BE1878">
        <f>INDEX(MONTHLY_INDEX!$1:$1048576,Final!BC1878,Final!BD1878)</f>
        <v>96</v>
      </c>
      <c r="BF1878">
        <f>MATCH($BF$1,MONTHLY_INDEX!$1:$1,0)</f>
        <v>127</v>
      </c>
      <c r="BG1878">
        <f>INDEX(MONTHLY_INDEX!$1:$1048576,Final!BC1878,Final!BF1878)</f>
        <v>95.3</v>
      </c>
      <c r="BH1878" s="23">
        <f t="shared" si="872"/>
        <v>-7.2916666666666963E-3</v>
      </c>
      <c r="BI1878" s="14">
        <f t="shared" si="873"/>
        <v>20890880.767708331</v>
      </c>
      <c r="BJ1878" s="14">
        <f t="shared" si="874"/>
        <v>3031867.7699371115</v>
      </c>
      <c r="BK1878" s="15">
        <f t="shared" si="865"/>
        <v>17859012.997771218</v>
      </c>
      <c r="BL1878" s="52">
        <v>0</v>
      </c>
      <c r="BM1878" s="15">
        <f t="shared" si="875"/>
        <v>17859012.997771218</v>
      </c>
    </row>
    <row r="1879" spans="1:65">
      <c r="A1879" s="8">
        <v>1877</v>
      </c>
      <c r="B1879" s="1" t="s">
        <v>44</v>
      </c>
      <c r="C1879" s="1">
        <v>1500</v>
      </c>
      <c r="D1879" s="1" t="s">
        <v>60</v>
      </c>
      <c r="E1879" s="1">
        <v>150000076</v>
      </c>
      <c r="F1879" s="1" t="s">
        <v>60</v>
      </c>
      <c r="G1879" s="1" t="s">
        <v>93</v>
      </c>
      <c r="H1879" s="1">
        <v>5</v>
      </c>
      <c r="I1879" s="1" t="s">
        <v>187</v>
      </c>
      <c r="J1879" s="1" t="s">
        <v>49</v>
      </c>
      <c r="K1879" s="1">
        <v>17406001</v>
      </c>
      <c r="L1879" s="1" t="s">
        <v>50</v>
      </c>
      <c r="M1879" s="1" t="s">
        <v>51</v>
      </c>
      <c r="N1879" s="1" t="s">
        <v>64</v>
      </c>
      <c r="O1879" s="1" t="s">
        <v>65</v>
      </c>
      <c r="P1879" s="1" t="s">
        <v>66</v>
      </c>
      <c r="Q1879" s="1" t="s">
        <v>67</v>
      </c>
      <c r="R1879" s="1" t="s">
        <v>87</v>
      </c>
      <c r="S1879" s="1" t="s">
        <v>88</v>
      </c>
      <c r="T1879" s="2">
        <v>43404</v>
      </c>
      <c r="U1879" s="2">
        <v>43404</v>
      </c>
      <c r="V1879" s="1" t="s">
        <v>52</v>
      </c>
      <c r="W1879" s="3">
        <v>1</v>
      </c>
      <c r="X1879" s="1" t="s">
        <v>53</v>
      </c>
      <c r="Y1879" s="4">
        <v>969266</v>
      </c>
      <c r="Z1879" s="4">
        <v>-119526</v>
      </c>
      <c r="AA1879" s="4">
        <v>0</v>
      </c>
      <c r="AB1879" s="4">
        <v>0</v>
      </c>
      <c r="AC1879" s="4">
        <v>0</v>
      </c>
      <c r="AD1879" s="4">
        <v>969266</v>
      </c>
      <c r="AE1879" s="5">
        <v>1614</v>
      </c>
      <c r="AF1879" s="1" t="s">
        <v>70</v>
      </c>
      <c r="AG1879" s="1" t="s">
        <v>71</v>
      </c>
      <c r="AH1879" s="1" t="s">
        <v>89</v>
      </c>
      <c r="AI1879" s="1" t="s">
        <v>57</v>
      </c>
      <c r="AJ1879" s="5">
        <v>10950</v>
      </c>
      <c r="AK1879" s="4">
        <v>-10075</v>
      </c>
      <c r="AL1879" s="4">
        <v>0</v>
      </c>
      <c r="AM1879" s="4">
        <v>0</v>
      </c>
      <c r="AN1879" s="4">
        <v>0</v>
      </c>
      <c r="AO1879" s="4">
        <v>-129601</v>
      </c>
      <c r="AP1879" s="4">
        <v>-129601</v>
      </c>
      <c r="AQ1879" s="4">
        <v>0</v>
      </c>
      <c r="AR1879" s="4">
        <v>839665</v>
      </c>
      <c r="AS1879" s="1" t="s">
        <v>52</v>
      </c>
      <c r="AT1879" s="9">
        <f t="shared" si="860"/>
        <v>43404</v>
      </c>
      <c r="AU1879" s="9">
        <f t="shared" si="861"/>
        <v>43374</v>
      </c>
      <c r="AV1879" s="9">
        <v>44798</v>
      </c>
      <c r="AW1879" s="11">
        <f t="shared" si="862"/>
        <v>3.8191780821917809</v>
      </c>
      <c r="AX1879">
        <v>25</v>
      </c>
      <c r="AY1879" s="12">
        <v>0.05</v>
      </c>
      <c r="AZ1879">
        <f t="shared" si="863"/>
        <v>3.7999999999999999E-2</v>
      </c>
      <c r="BA1879" s="13">
        <f t="shared" si="864"/>
        <v>969266</v>
      </c>
      <c r="BB1879" s="17" t="s">
        <v>2083</v>
      </c>
      <c r="BC1879">
        <f>MATCH(BB1879,MONTHLY_INDEX!$A:$A,0)</f>
        <v>745</v>
      </c>
      <c r="BD1879">
        <f>MATCH(AU1879,MONTHLY_INDEX!$1:$1,0)</f>
        <v>82</v>
      </c>
      <c r="BE1879">
        <f>INDEX(MONTHLY_INDEX!$1:$1048576,Final!BC1879,Final!BD1879)</f>
        <v>107.7</v>
      </c>
      <c r="BF1879">
        <f>MATCH($BF$1,MONTHLY_INDEX!$1:$1,0)</f>
        <v>127</v>
      </c>
      <c r="BG1879">
        <f>INDEX(MONTHLY_INDEX!$1:$1048576,Final!BC1879,Final!BF1879)</f>
        <v>115.4</v>
      </c>
      <c r="BH1879" s="23">
        <f t="shared" si="872"/>
        <v>7.1494893221912742E-2</v>
      </c>
      <c r="BI1879" s="14">
        <f t="shared" si="873"/>
        <v>1038563.5691736306</v>
      </c>
      <c r="BJ1879" s="14">
        <f t="shared" si="874"/>
        <v>150725.4503733303</v>
      </c>
      <c r="BK1879" s="15">
        <f t="shared" si="865"/>
        <v>887838.11880030029</v>
      </c>
      <c r="BL1879" s="52">
        <v>0</v>
      </c>
      <c r="BM1879" s="15">
        <f t="shared" si="875"/>
        <v>887838.11880030029</v>
      </c>
    </row>
    <row r="1880" spans="1:65">
      <c r="A1880" s="8">
        <v>1878</v>
      </c>
      <c r="B1880" s="1" t="s">
        <v>44</v>
      </c>
      <c r="C1880" s="1">
        <v>1500</v>
      </c>
      <c r="D1880" s="1" t="s">
        <v>60</v>
      </c>
      <c r="E1880" s="1">
        <v>150000076</v>
      </c>
      <c r="F1880" s="1" t="s">
        <v>60</v>
      </c>
      <c r="G1880" s="1" t="s">
        <v>94</v>
      </c>
      <c r="H1880" s="1">
        <v>6</v>
      </c>
      <c r="I1880" s="1" t="s">
        <v>187</v>
      </c>
      <c r="J1880" s="1" t="s">
        <v>49</v>
      </c>
      <c r="K1880" s="1">
        <v>17406001</v>
      </c>
      <c r="L1880" s="1" t="s">
        <v>50</v>
      </c>
      <c r="M1880" s="1" t="s">
        <v>51</v>
      </c>
      <c r="N1880" s="1" t="s">
        <v>64</v>
      </c>
      <c r="O1880" s="1" t="s">
        <v>65</v>
      </c>
      <c r="P1880" s="1" t="s">
        <v>66</v>
      </c>
      <c r="Q1880" s="1" t="s">
        <v>67</v>
      </c>
      <c r="R1880" s="1" t="s">
        <v>87</v>
      </c>
      <c r="S1880" s="1" t="s">
        <v>88</v>
      </c>
      <c r="T1880" s="2">
        <v>43404</v>
      </c>
      <c r="U1880" s="2">
        <v>43404</v>
      </c>
      <c r="V1880" s="1" t="s">
        <v>52</v>
      </c>
      <c r="W1880" s="3">
        <v>1</v>
      </c>
      <c r="X1880" s="1" t="s">
        <v>53</v>
      </c>
      <c r="Y1880" s="4">
        <v>735000</v>
      </c>
      <c r="Z1880" s="4">
        <v>-90636</v>
      </c>
      <c r="AA1880" s="4">
        <v>0</v>
      </c>
      <c r="AB1880" s="4">
        <v>0</v>
      </c>
      <c r="AC1880" s="4">
        <v>0</v>
      </c>
      <c r="AD1880" s="4">
        <v>735000</v>
      </c>
      <c r="AE1880" s="5">
        <v>1614</v>
      </c>
      <c r="AF1880" s="1" t="s">
        <v>70</v>
      </c>
      <c r="AG1880" s="1" t="s">
        <v>71</v>
      </c>
      <c r="AH1880" s="1" t="s">
        <v>89</v>
      </c>
      <c r="AI1880" s="1" t="s">
        <v>57</v>
      </c>
      <c r="AJ1880" s="5">
        <v>10950</v>
      </c>
      <c r="AK1880" s="4">
        <v>-7640</v>
      </c>
      <c r="AL1880" s="4">
        <v>0</v>
      </c>
      <c r="AM1880" s="4">
        <v>0</v>
      </c>
      <c r="AN1880" s="4">
        <v>0</v>
      </c>
      <c r="AO1880" s="4">
        <v>-98276</v>
      </c>
      <c r="AP1880" s="4">
        <v>-98276</v>
      </c>
      <c r="AQ1880" s="4">
        <v>0</v>
      </c>
      <c r="AR1880" s="4">
        <v>636724</v>
      </c>
      <c r="AS1880" s="1" t="s">
        <v>52</v>
      </c>
      <c r="AT1880" s="9">
        <f t="shared" si="860"/>
        <v>43404</v>
      </c>
      <c r="AU1880" s="9">
        <f t="shared" si="861"/>
        <v>43374</v>
      </c>
      <c r="AV1880" s="9">
        <v>44798</v>
      </c>
      <c r="AW1880" s="11">
        <f t="shared" si="862"/>
        <v>3.8191780821917809</v>
      </c>
      <c r="AX1880">
        <v>10</v>
      </c>
      <c r="AY1880" s="12">
        <v>0.05</v>
      </c>
      <c r="AZ1880">
        <f t="shared" si="863"/>
        <v>9.5000000000000001E-2</v>
      </c>
      <c r="BA1880" s="13">
        <f t="shared" si="864"/>
        <v>735000</v>
      </c>
      <c r="BB1880" s="17" t="s">
        <v>1853</v>
      </c>
      <c r="BC1880">
        <f>MATCH(BB1880,MONTHLY_INDEX!$A:$A,0)</f>
        <v>630</v>
      </c>
      <c r="BD1880">
        <f>MATCH(AU1880,MONTHLY_INDEX!$1:$1,0)</f>
        <v>82</v>
      </c>
      <c r="BE1880">
        <f>INDEX(MONTHLY_INDEX!$1:$1048576,Final!BC1880,Final!BD1880)</f>
        <v>115.8</v>
      </c>
      <c r="BF1880">
        <f>MATCH($BF$1,MONTHLY_INDEX!$1:$1,0)</f>
        <v>127</v>
      </c>
      <c r="BG1880">
        <f>INDEX(MONTHLY_INDEX!$1:$1048576,Final!BC1880,Final!BF1880)</f>
        <v>151.1</v>
      </c>
      <c r="BH1880" s="23">
        <f t="shared" si="872"/>
        <v>0.30483592400690845</v>
      </c>
      <c r="BI1880" s="14">
        <f t="shared" si="873"/>
        <v>959054.4041450778</v>
      </c>
      <c r="BJ1880" s="14">
        <f t="shared" si="874"/>
        <v>347965.9581943361</v>
      </c>
      <c r="BK1880" s="15">
        <f t="shared" si="865"/>
        <v>611088.44595074165</v>
      </c>
      <c r="BL1880" s="52">
        <v>0</v>
      </c>
      <c r="BM1880" s="15">
        <f t="shared" si="875"/>
        <v>611088.44595074165</v>
      </c>
    </row>
    <row r="1881" spans="1:65">
      <c r="A1881" s="8">
        <v>1879</v>
      </c>
      <c r="B1881" s="1" t="s">
        <v>44</v>
      </c>
      <c r="C1881" s="1">
        <v>1500</v>
      </c>
      <c r="D1881" s="1" t="s">
        <v>60</v>
      </c>
      <c r="E1881" s="1">
        <v>150000076</v>
      </c>
      <c r="F1881" s="1" t="s">
        <v>60</v>
      </c>
      <c r="G1881" s="1" t="s">
        <v>95</v>
      </c>
      <c r="H1881" s="1">
        <v>7</v>
      </c>
      <c r="I1881" s="1" t="s">
        <v>187</v>
      </c>
      <c r="J1881" s="1" t="s">
        <v>49</v>
      </c>
      <c r="K1881" s="1">
        <v>17406001</v>
      </c>
      <c r="L1881" s="1" t="s">
        <v>50</v>
      </c>
      <c r="M1881" s="1" t="s">
        <v>51</v>
      </c>
      <c r="N1881" s="1" t="s">
        <v>64</v>
      </c>
      <c r="O1881" s="1" t="s">
        <v>65</v>
      </c>
      <c r="P1881" s="1" t="s">
        <v>66</v>
      </c>
      <c r="Q1881" s="1" t="s">
        <v>67</v>
      </c>
      <c r="R1881" s="1" t="s">
        <v>87</v>
      </c>
      <c r="S1881" s="1" t="s">
        <v>88</v>
      </c>
      <c r="T1881" s="2">
        <v>43404</v>
      </c>
      <c r="U1881" s="2">
        <v>43404</v>
      </c>
      <c r="V1881" s="1" t="s">
        <v>52</v>
      </c>
      <c r="W1881" s="3">
        <v>1</v>
      </c>
      <c r="X1881" s="1" t="s">
        <v>53</v>
      </c>
      <c r="Y1881" s="4">
        <v>126000</v>
      </c>
      <c r="Z1881" s="4">
        <v>-15537</v>
      </c>
      <c r="AA1881" s="4">
        <v>0</v>
      </c>
      <c r="AB1881" s="4">
        <v>0</v>
      </c>
      <c r="AC1881" s="4">
        <v>0</v>
      </c>
      <c r="AD1881" s="4">
        <v>126000</v>
      </c>
      <c r="AE1881" s="5">
        <v>1614</v>
      </c>
      <c r="AF1881" s="1" t="s">
        <v>70</v>
      </c>
      <c r="AG1881" s="1" t="s">
        <v>71</v>
      </c>
      <c r="AH1881" s="1" t="s">
        <v>89</v>
      </c>
      <c r="AI1881" s="1" t="s">
        <v>57</v>
      </c>
      <c r="AJ1881" s="5">
        <v>10950</v>
      </c>
      <c r="AK1881" s="4">
        <v>-1310</v>
      </c>
      <c r="AL1881" s="4">
        <v>0</v>
      </c>
      <c r="AM1881" s="4">
        <v>0</v>
      </c>
      <c r="AN1881" s="4">
        <v>0</v>
      </c>
      <c r="AO1881" s="4">
        <v>-16847</v>
      </c>
      <c r="AP1881" s="4">
        <v>-16847</v>
      </c>
      <c r="AQ1881" s="4">
        <v>0</v>
      </c>
      <c r="AR1881" s="4">
        <v>109153</v>
      </c>
      <c r="AS1881" s="1" t="s">
        <v>52</v>
      </c>
      <c r="AT1881" s="9">
        <f t="shared" si="860"/>
        <v>43404</v>
      </c>
      <c r="AU1881" s="9">
        <f t="shared" si="861"/>
        <v>43374</v>
      </c>
      <c r="AV1881" s="9">
        <v>44798</v>
      </c>
      <c r="AW1881" s="11">
        <f t="shared" si="862"/>
        <v>3.8191780821917809</v>
      </c>
      <c r="AX1881">
        <v>25</v>
      </c>
      <c r="AY1881" s="12">
        <v>0.05</v>
      </c>
      <c r="AZ1881">
        <f t="shared" si="863"/>
        <v>3.7999999999999999E-2</v>
      </c>
      <c r="BA1881" s="13">
        <f t="shared" si="864"/>
        <v>126000</v>
      </c>
      <c r="BB1881" s="17" t="s">
        <v>2189</v>
      </c>
      <c r="BC1881">
        <f>MATCH(BB1881,MONTHLY_INDEX!$A:$A,0)</f>
        <v>798</v>
      </c>
      <c r="BD1881">
        <f>MATCH(AU1881,MONTHLY_INDEX!$1:$1,0)</f>
        <v>82</v>
      </c>
      <c r="BE1881">
        <f>INDEX(MONTHLY_INDEX!$1:$1048576,Final!BC1881,Final!BD1881)</f>
        <v>96</v>
      </c>
      <c r="BF1881">
        <f>MATCH($BF$1,MONTHLY_INDEX!$1:$1,0)</f>
        <v>127</v>
      </c>
      <c r="BG1881">
        <f>INDEX(MONTHLY_INDEX!$1:$1048576,Final!BC1881,Final!BF1881)</f>
        <v>95.3</v>
      </c>
      <c r="BH1881" s="23">
        <f t="shared" si="872"/>
        <v>-7.2916666666666963E-3</v>
      </c>
      <c r="BI1881" s="14">
        <f t="shared" si="873"/>
        <v>125081.25</v>
      </c>
      <c r="BJ1881" s="14">
        <f t="shared" si="874"/>
        <v>18152.887602739724</v>
      </c>
      <c r="BK1881" s="15">
        <f t="shared" si="865"/>
        <v>106928.36239726028</v>
      </c>
      <c r="BL1881" s="52">
        <v>0</v>
      </c>
      <c r="BM1881" s="15">
        <f t="shared" si="875"/>
        <v>106928.36239726028</v>
      </c>
    </row>
    <row r="1882" spans="1:65">
      <c r="A1882" s="8">
        <v>1880</v>
      </c>
      <c r="B1882" s="1" t="s">
        <v>44</v>
      </c>
      <c r="C1882" s="1">
        <v>1500</v>
      </c>
      <c r="D1882" s="1" t="s">
        <v>60</v>
      </c>
      <c r="E1882" s="1">
        <v>150000076</v>
      </c>
      <c r="F1882" s="1" t="s">
        <v>60</v>
      </c>
      <c r="G1882" s="1" t="s">
        <v>96</v>
      </c>
      <c r="H1882" s="1">
        <v>8</v>
      </c>
      <c r="I1882" s="1" t="s">
        <v>187</v>
      </c>
      <c r="J1882" s="1" t="s">
        <v>49</v>
      </c>
      <c r="K1882" s="1">
        <v>17406001</v>
      </c>
      <c r="L1882" s="1" t="s">
        <v>50</v>
      </c>
      <c r="M1882" s="1" t="s">
        <v>51</v>
      </c>
      <c r="N1882" s="1" t="s">
        <v>64</v>
      </c>
      <c r="O1882" s="1" t="s">
        <v>65</v>
      </c>
      <c r="P1882" s="1" t="s">
        <v>66</v>
      </c>
      <c r="Q1882" s="1" t="s">
        <v>67</v>
      </c>
      <c r="R1882" s="1" t="s">
        <v>87</v>
      </c>
      <c r="S1882" s="1" t="s">
        <v>88</v>
      </c>
      <c r="T1882" s="2">
        <v>43404</v>
      </c>
      <c r="U1882" s="2">
        <v>43404</v>
      </c>
      <c r="V1882" s="1" t="s">
        <v>52</v>
      </c>
      <c r="W1882" s="3">
        <v>1</v>
      </c>
      <c r="X1882" s="1" t="s">
        <v>53</v>
      </c>
      <c r="Y1882" s="4">
        <v>29327302</v>
      </c>
      <c r="Z1882" s="4">
        <v>-3616528</v>
      </c>
      <c r="AA1882" s="4">
        <v>0</v>
      </c>
      <c r="AB1882" s="4">
        <v>0</v>
      </c>
      <c r="AC1882" s="4">
        <v>0</v>
      </c>
      <c r="AD1882" s="4">
        <v>29327302</v>
      </c>
      <c r="AE1882" s="5">
        <v>1614</v>
      </c>
      <c r="AF1882" s="1" t="s">
        <v>70</v>
      </c>
      <c r="AG1882" s="1" t="s">
        <v>71</v>
      </c>
      <c r="AH1882" s="1" t="s">
        <v>89</v>
      </c>
      <c r="AI1882" s="1" t="s">
        <v>57</v>
      </c>
      <c r="AJ1882" s="5">
        <v>10950</v>
      </c>
      <c r="AK1882" s="4">
        <v>-304835</v>
      </c>
      <c r="AL1882" s="4">
        <v>0</v>
      </c>
      <c r="AM1882" s="4">
        <v>0</v>
      </c>
      <c r="AN1882" s="4">
        <v>0</v>
      </c>
      <c r="AO1882" s="4">
        <v>-3921363</v>
      </c>
      <c r="AP1882" s="4">
        <v>-3921363</v>
      </c>
      <c r="AQ1882" s="4">
        <v>0</v>
      </c>
      <c r="AR1882" s="4">
        <v>25405939</v>
      </c>
      <c r="AS1882" s="1" t="s">
        <v>52</v>
      </c>
      <c r="AT1882" s="9">
        <f t="shared" si="860"/>
        <v>43404</v>
      </c>
      <c r="AU1882" s="9">
        <f t="shared" si="861"/>
        <v>43374</v>
      </c>
      <c r="AV1882" s="9">
        <v>44798</v>
      </c>
      <c r="AW1882" s="11">
        <f t="shared" si="862"/>
        <v>3.8191780821917809</v>
      </c>
      <c r="AX1882">
        <v>25</v>
      </c>
      <c r="AY1882" s="12">
        <v>0.05</v>
      </c>
      <c r="AZ1882">
        <f t="shared" si="863"/>
        <v>3.7999999999999999E-2</v>
      </c>
      <c r="BA1882" s="13">
        <f t="shared" si="864"/>
        <v>29327302</v>
      </c>
      <c r="BB1882" s="17" t="s">
        <v>2189</v>
      </c>
      <c r="BC1882">
        <f>MATCH(BB1882,MONTHLY_INDEX!$A:$A,0)</f>
        <v>798</v>
      </c>
      <c r="BD1882">
        <f>MATCH(AU1882,MONTHLY_INDEX!$1:$1,0)</f>
        <v>82</v>
      </c>
      <c r="BE1882">
        <f>INDEX(MONTHLY_INDEX!$1:$1048576,Final!BC1882,Final!BD1882)</f>
        <v>96</v>
      </c>
      <c r="BF1882">
        <f>MATCH($BF$1,MONTHLY_INDEX!$1:$1,0)</f>
        <v>127</v>
      </c>
      <c r="BG1882">
        <f>INDEX(MONTHLY_INDEX!$1:$1048576,Final!BC1882,Final!BF1882)</f>
        <v>95.3</v>
      </c>
      <c r="BH1882" s="23">
        <f t="shared" si="872"/>
        <v>-7.2916666666666963E-3</v>
      </c>
      <c r="BI1882" s="14">
        <f t="shared" si="873"/>
        <v>29113457.089583334</v>
      </c>
      <c r="BJ1882" s="14">
        <f t="shared" si="874"/>
        <v>4225200.1341079678</v>
      </c>
      <c r="BK1882" s="15">
        <f t="shared" si="865"/>
        <v>24888256.955475368</v>
      </c>
      <c r="BL1882" s="52">
        <v>0</v>
      </c>
      <c r="BM1882" s="15">
        <f t="shared" si="875"/>
        <v>24888256.955475368</v>
      </c>
    </row>
    <row r="1883" spans="1:65">
      <c r="A1883" s="8">
        <v>1881</v>
      </c>
      <c r="B1883" s="1" t="s">
        <v>44</v>
      </c>
      <c r="C1883" s="1">
        <v>1500</v>
      </c>
      <c r="D1883" s="1" t="s">
        <v>60</v>
      </c>
      <c r="E1883" s="1">
        <v>150000076</v>
      </c>
      <c r="F1883" s="1" t="s">
        <v>60</v>
      </c>
      <c r="G1883" s="1" t="s">
        <v>97</v>
      </c>
      <c r="H1883" s="1">
        <v>9</v>
      </c>
      <c r="I1883" s="1" t="s">
        <v>187</v>
      </c>
      <c r="J1883" s="1" t="s">
        <v>49</v>
      </c>
      <c r="K1883" s="1">
        <v>17406001</v>
      </c>
      <c r="L1883" s="1" t="s">
        <v>50</v>
      </c>
      <c r="M1883" s="1" t="s">
        <v>51</v>
      </c>
      <c r="N1883" s="1" t="s">
        <v>64</v>
      </c>
      <c r="O1883" s="1" t="s">
        <v>65</v>
      </c>
      <c r="P1883" s="1" t="s">
        <v>66</v>
      </c>
      <c r="Q1883" s="1" t="s">
        <v>67</v>
      </c>
      <c r="R1883" s="1" t="s">
        <v>87</v>
      </c>
      <c r="S1883" s="1" t="s">
        <v>88</v>
      </c>
      <c r="T1883" s="2">
        <v>43404</v>
      </c>
      <c r="U1883" s="2">
        <v>43404</v>
      </c>
      <c r="V1883" s="1" t="s">
        <v>52</v>
      </c>
      <c r="W1883" s="3">
        <v>1</v>
      </c>
      <c r="X1883" s="1" t="s">
        <v>53</v>
      </c>
      <c r="Y1883" s="4">
        <v>1517250</v>
      </c>
      <c r="Z1883" s="4">
        <v>-187100</v>
      </c>
      <c r="AA1883" s="4">
        <v>0</v>
      </c>
      <c r="AB1883" s="4">
        <v>0</v>
      </c>
      <c r="AC1883" s="4">
        <v>0</v>
      </c>
      <c r="AD1883" s="4">
        <v>1517250</v>
      </c>
      <c r="AE1883" s="5">
        <v>1614</v>
      </c>
      <c r="AF1883" s="1" t="s">
        <v>70</v>
      </c>
      <c r="AG1883" s="1" t="s">
        <v>71</v>
      </c>
      <c r="AH1883" s="1" t="s">
        <v>89</v>
      </c>
      <c r="AI1883" s="1" t="s">
        <v>57</v>
      </c>
      <c r="AJ1883" s="5">
        <v>10950</v>
      </c>
      <c r="AK1883" s="4">
        <v>-15771</v>
      </c>
      <c r="AL1883" s="4">
        <v>0</v>
      </c>
      <c r="AM1883" s="4">
        <v>0</v>
      </c>
      <c r="AN1883" s="4">
        <v>0</v>
      </c>
      <c r="AO1883" s="4">
        <v>-202871</v>
      </c>
      <c r="AP1883" s="4">
        <v>-202871</v>
      </c>
      <c r="AQ1883" s="4">
        <v>0</v>
      </c>
      <c r="AR1883" s="4">
        <v>1314379</v>
      </c>
      <c r="AS1883" s="1" t="s">
        <v>52</v>
      </c>
      <c r="AT1883" s="9">
        <f t="shared" si="860"/>
        <v>43404</v>
      </c>
      <c r="AU1883" s="9">
        <f t="shared" si="861"/>
        <v>43374</v>
      </c>
      <c r="AV1883" s="9">
        <v>44798</v>
      </c>
      <c r="AW1883" s="11">
        <f t="shared" si="862"/>
        <v>3.8191780821917809</v>
      </c>
      <c r="AX1883">
        <v>15</v>
      </c>
      <c r="AY1883" s="12">
        <v>0.05</v>
      </c>
      <c r="AZ1883">
        <f t="shared" si="863"/>
        <v>6.3333333333333325E-2</v>
      </c>
      <c r="BA1883" s="13">
        <f t="shared" si="864"/>
        <v>1517250</v>
      </c>
      <c r="BB1883" s="17" t="s">
        <v>1941</v>
      </c>
      <c r="BC1883">
        <f>MATCH(BB1883,MONTHLY_INDEX!$A:$A,0)</f>
        <v>674</v>
      </c>
      <c r="BD1883">
        <f>MATCH(AU1883,MONTHLY_INDEX!$1:$1,0)</f>
        <v>82</v>
      </c>
      <c r="BE1883">
        <f>INDEX(MONTHLY_INDEX!$1:$1048576,Final!BC1883,Final!BD1883)</f>
        <v>105.9</v>
      </c>
      <c r="BF1883">
        <f>MATCH($BF$1,MONTHLY_INDEX!$1:$1,0)</f>
        <v>127</v>
      </c>
      <c r="BG1883">
        <f>INDEX(MONTHLY_INDEX!$1:$1048576,Final!BC1883,Final!BF1883)</f>
        <v>122.8</v>
      </c>
      <c r="BH1883" s="23">
        <f t="shared" si="872"/>
        <v>0.15958451369216234</v>
      </c>
      <c r="BI1883" s="14">
        <f t="shared" si="873"/>
        <v>1759379.6033994332</v>
      </c>
      <c r="BJ1883" s="14">
        <f t="shared" si="874"/>
        <v>425560.98790536425</v>
      </c>
      <c r="BK1883" s="15">
        <f t="shared" si="865"/>
        <v>1333818.6154940689</v>
      </c>
      <c r="BL1883" s="52">
        <v>0</v>
      </c>
      <c r="BM1883" s="15">
        <f t="shared" si="875"/>
        <v>1333818.6154940689</v>
      </c>
    </row>
    <row r="1884" spans="1:65">
      <c r="A1884" s="8">
        <v>1882</v>
      </c>
      <c r="B1884" s="1" t="s">
        <v>44</v>
      </c>
      <c r="C1884" s="1">
        <v>1500</v>
      </c>
      <c r="D1884" s="1" t="s">
        <v>60</v>
      </c>
      <c r="E1884" s="1">
        <v>150000076</v>
      </c>
      <c r="F1884" s="1" t="s">
        <v>60</v>
      </c>
      <c r="G1884" s="1" t="s">
        <v>98</v>
      </c>
      <c r="H1884" s="1">
        <v>10</v>
      </c>
      <c r="I1884" s="1" t="s">
        <v>187</v>
      </c>
      <c r="J1884" s="1" t="s">
        <v>49</v>
      </c>
      <c r="K1884" s="1">
        <v>17406001</v>
      </c>
      <c r="L1884" s="1" t="s">
        <v>50</v>
      </c>
      <c r="M1884" s="1" t="s">
        <v>51</v>
      </c>
      <c r="N1884" s="1" t="s">
        <v>64</v>
      </c>
      <c r="O1884" s="1" t="s">
        <v>65</v>
      </c>
      <c r="P1884" s="1" t="s">
        <v>66</v>
      </c>
      <c r="Q1884" s="1" t="s">
        <v>67</v>
      </c>
      <c r="R1884" s="1" t="s">
        <v>87</v>
      </c>
      <c r="S1884" s="1" t="s">
        <v>88</v>
      </c>
      <c r="T1884" s="2">
        <v>43404</v>
      </c>
      <c r="U1884" s="2">
        <v>43404</v>
      </c>
      <c r="V1884" s="1" t="s">
        <v>52</v>
      </c>
      <c r="W1884" s="3">
        <v>1</v>
      </c>
      <c r="X1884" s="1" t="s">
        <v>53</v>
      </c>
      <c r="Y1884" s="4">
        <v>312900</v>
      </c>
      <c r="Z1884" s="4">
        <v>-38584</v>
      </c>
      <c r="AA1884" s="4">
        <v>0</v>
      </c>
      <c r="AB1884" s="4">
        <v>0</v>
      </c>
      <c r="AC1884" s="4">
        <v>0</v>
      </c>
      <c r="AD1884" s="4">
        <v>312900</v>
      </c>
      <c r="AE1884" s="5">
        <v>1614</v>
      </c>
      <c r="AF1884" s="1" t="s">
        <v>70</v>
      </c>
      <c r="AG1884" s="1" t="s">
        <v>71</v>
      </c>
      <c r="AH1884" s="1" t="s">
        <v>89</v>
      </c>
      <c r="AI1884" s="1" t="s">
        <v>57</v>
      </c>
      <c r="AJ1884" s="5">
        <v>10950</v>
      </c>
      <c r="AK1884" s="4">
        <v>-3252</v>
      </c>
      <c r="AL1884" s="4">
        <v>0</v>
      </c>
      <c r="AM1884" s="4">
        <v>0</v>
      </c>
      <c r="AN1884" s="4">
        <v>0</v>
      </c>
      <c r="AO1884" s="4">
        <v>-41836</v>
      </c>
      <c r="AP1884" s="4">
        <v>-41836</v>
      </c>
      <c r="AQ1884" s="4">
        <v>0</v>
      </c>
      <c r="AR1884" s="4">
        <v>271064</v>
      </c>
      <c r="AS1884" s="1" t="s">
        <v>52</v>
      </c>
      <c r="AT1884" s="9">
        <f t="shared" si="860"/>
        <v>43404</v>
      </c>
      <c r="AU1884" s="9">
        <f t="shared" si="861"/>
        <v>43374</v>
      </c>
      <c r="AV1884" s="9">
        <v>44798</v>
      </c>
      <c r="AW1884" s="11">
        <f t="shared" si="862"/>
        <v>3.8191780821917809</v>
      </c>
      <c r="AX1884">
        <v>10</v>
      </c>
      <c r="AY1884" s="12">
        <v>0.05</v>
      </c>
      <c r="AZ1884">
        <f t="shared" si="863"/>
        <v>9.5000000000000001E-2</v>
      </c>
      <c r="BA1884" s="13">
        <f t="shared" si="864"/>
        <v>312900</v>
      </c>
      <c r="BB1884" s="17" t="s">
        <v>2189</v>
      </c>
      <c r="BC1884">
        <f>MATCH(BB1884,MONTHLY_INDEX!$A:$A,0)</f>
        <v>798</v>
      </c>
      <c r="BD1884">
        <f>MATCH(AU1884,MONTHLY_INDEX!$1:$1,0)</f>
        <v>82</v>
      </c>
      <c r="BE1884">
        <f>INDEX(MONTHLY_INDEX!$1:$1048576,Final!BC1884,Final!BD1884)</f>
        <v>96</v>
      </c>
      <c r="BF1884">
        <f>MATCH($BF$1,MONTHLY_INDEX!$1:$1,0)</f>
        <v>127</v>
      </c>
      <c r="BG1884">
        <f>INDEX(MONTHLY_INDEX!$1:$1048576,Final!BC1884,Final!BF1884)</f>
        <v>95.3</v>
      </c>
      <c r="BH1884" s="23">
        <f t="shared" si="872"/>
        <v>-7.2916666666666963E-3</v>
      </c>
      <c r="BI1884" s="14">
        <f t="shared" si="873"/>
        <v>310618.4375</v>
      </c>
      <c r="BJ1884" s="14">
        <f t="shared" si="874"/>
        <v>112699.17720034247</v>
      </c>
      <c r="BK1884" s="15">
        <f t="shared" si="865"/>
        <v>197919.26029965753</v>
      </c>
      <c r="BL1884" s="52">
        <v>0</v>
      </c>
      <c r="BM1884" s="15">
        <f t="shared" si="875"/>
        <v>197919.26029965753</v>
      </c>
    </row>
    <row r="1885" spans="1:65">
      <c r="A1885" s="8">
        <v>1883</v>
      </c>
      <c r="B1885" s="1" t="s">
        <v>44</v>
      </c>
      <c r="C1885" s="1">
        <v>1500</v>
      </c>
      <c r="D1885" s="1" t="s">
        <v>60</v>
      </c>
      <c r="E1885" s="1">
        <v>150000076</v>
      </c>
      <c r="F1885" s="1" t="s">
        <v>60</v>
      </c>
      <c r="G1885" s="1" t="s">
        <v>99</v>
      </c>
      <c r="H1885" s="1">
        <v>11</v>
      </c>
      <c r="I1885" s="1" t="s">
        <v>187</v>
      </c>
      <c r="J1885" s="1" t="s">
        <v>49</v>
      </c>
      <c r="K1885" s="1">
        <v>17406001</v>
      </c>
      <c r="L1885" s="1" t="s">
        <v>50</v>
      </c>
      <c r="M1885" s="1" t="s">
        <v>51</v>
      </c>
      <c r="N1885" s="1" t="s">
        <v>64</v>
      </c>
      <c r="O1885" s="1" t="s">
        <v>65</v>
      </c>
      <c r="P1885" s="1" t="s">
        <v>66</v>
      </c>
      <c r="Q1885" s="1" t="s">
        <v>67</v>
      </c>
      <c r="R1885" s="1" t="s">
        <v>87</v>
      </c>
      <c r="S1885" s="1" t="s">
        <v>88</v>
      </c>
      <c r="T1885" s="2">
        <v>43404</v>
      </c>
      <c r="U1885" s="2">
        <v>43404</v>
      </c>
      <c r="V1885" s="1" t="s">
        <v>52</v>
      </c>
      <c r="W1885" s="3">
        <v>1</v>
      </c>
      <c r="X1885" s="1" t="s">
        <v>53</v>
      </c>
      <c r="Y1885" s="4">
        <v>1174950</v>
      </c>
      <c r="Z1885" s="4">
        <v>-144889</v>
      </c>
      <c r="AA1885" s="4">
        <v>0</v>
      </c>
      <c r="AB1885" s="4">
        <v>0</v>
      </c>
      <c r="AC1885" s="4">
        <v>0</v>
      </c>
      <c r="AD1885" s="4">
        <v>1174950</v>
      </c>
      <c r="AE1885" s="5">
        <v>1614</v>
      </c>
      <c r="AF1885" s="1" t="s">
        <v>70</v>
      </c>
      <c r="AG1885" s="1" t="s">
        <v>71</v>
      </c>
      <c r="AH1885" s="1" t="s">
        <v>89</v>
      </c>
      <c r="AI1885" s="1" t="s">
        <v>57</v>
      </c>
      <c r="AJ1885" s="5">
        <v>10950</v>
      </c>
      <c r="AK1885" s="4">
        <v>-12213</v>
      </c>
      <c r="AL1885" s="4">
        <v>0</v>
      </c>
      <c r="AM1885" s="4">
        <v>0</v>
      </c>
      <c r="AN1885" s="4">
        <v>0</v>
      </c>
      <c r="AO1885" s="4">
        <v>-157102</v>
      </c>
      <c r="AP1885" s="4">
        <v>-157102</v>
      </c>
      <c r="AQ1885" s="4">
        <v>0</v>
      </c>
      <c r="AR1885" s="4">
        <v>1017848</v>
      </c>
      <c r="AS1885" s="1" t="s">
        <v>52</v>
      </c>
      <c r="AT1885" s="9">
        <f t="shared" si="860"/>
        <v>43404</v>
      </c>
      <c r="AU1885" s="9">
        <f t="shared" si="861"/>
        <v>43374</v>
      </c>
      <c r="AV1885" s="9">
        <v>44798</v>
      </c>
      <c r="AW1885" s="11">
        <f t="shared" si="862"/>
        <v>3.8191780821917809</v>
      </c>
      <c r="AX1885">
        <v>10</v>
      </c>
      <c r="AY1885" s="12">
        <v>0.05</v>
      </c>
      <c r="AZ1885">
        <f t="shared" si="863"/>
        <v>9.5000000000000001E-2</v>
      </c>
      <c r="BA1885" s="13">
        <f t="shared" si="864"/>
        <v>1174950</v>
      </c>
      <c r="BB1885" s="17" t="s">
        <v>2189</v>
      </c>
      <c r="BC1885">
        <f>MATCH(BB1885,MONTHLY_INDEX!$A:$A,0)</f>
        <v>798</v>
      </c>
      <c r="BD1885">
        <f>MATCH(AU1885,MONTHLY_INDEX!$1:$1,0)</f>
        <v>82</v>
      </c>
      <c r="BE1885">
        <f>INDEX(MONTHLY_INDEX!$1:$1048576,Final!BC1885,Final!BD1885)</f>
        <v>96</v>
      </c>
      <c r="BF1885">
        <f>MATCH($BF$1,MONTHLY_INDEX!$1:$1,0)</f>
        <v>127</v>
      </c>
      <c r="BG1885">
        <f>INDEX(MONTHLY_INDEX!$1:$1048576,Final!BC1885,Final!BF1885)</f>
        <v>95.3</v>
      </c>
      <c r="BH1885" s="23">
        <f t="shared" si="872"/>
        <v>-7.2916666666666963E-3</v>
      </c>
      <c r="BI1885" s="14">
        <f t="shared" si="873"/>
        <v>1166382.65625</v>
      </c>
      <c r="BJ1885" s="14">
        <f t="shared" si="874"/>
        <v>423189.19223886984</v>
      </c>
      <c r="BK1885" s="15">
        <f t="shared" si="865"/>
        <v>743193.46401113016</v>
      </c>
      <c r="BL1885" s="52">
        <v>0</v>
      </c>
      <c r="BM1885" s="15">
        <f t="shared" si="875"/>
        <v>743193.46401113016</v>
      </c>
    </row>
    <row r="1886" spans="1:65">
      <c r="A1886" s="8">
        <v>1884</v>
      </c>
      <c r="B1886" s="1" t="s">
        <v>44</v>
      </c>
      <c r="C1886" s="1">
        <v>1500</v>
      </c>
      <c r="D1886" s="1" t="s">
        <v>60</v>
      </c>
      <c r="E1886" s="1">
        <v>150000076</v>
      </c>
      <c r="F1886" s="1" t="s">
        <v>60</v>
      </c>
      <c r="G1886" s="1" t="s">
        <v>100</v>
      </c>
      <c r="H1886" s="1">
        <v>12</v>
      </c>
      <c r="I1886" s="1" t="s">
        <v>187</v>
      </c>
      <c r="J1886" s="1" t="s">
        <v>49</v>
      </c>
      <c r="K1886" s="1">
        <v>17406001</v>
      </c>
      <c r="L1886" s="1" t="s">
        <v>50</v>
      </c>
      <c r="M1886" s="1" t="s">
        <v>51</v>
      </c>
      <c r="N1886" s="1" t="s">
        <v>64</v>
      </c>
      <c r="O1886" s="1" t="s">
        <v>65</v>
      </c>
      <c r="P1886" s="1" t="s">
        <v>66</v>
      </c>
      <c r="Q1886" s="1" t="s">
        <v>67</v>
      </c>
      <c r="R1886" s="1" t="s">
        <v>87</v>
      </c>
      <c r="S1886" s="1" t="s">
        <v>88</v>
      </c>
      <c r="T1886" s="2">
        <v>43404</v>
      </c>
      <c r="U1886" s="2">
        <v>43404</v>
      </c>
      <c r="V1886" s="1" t="s">
        <v>52</v>
      </c>
      <c r="W1886" s="3">
        <v>1</v>
      </c>
      <c r="X1886" s="1" t="s">
        <v>53</v>
      </c>
      <c r="Y1886" s="4">
        <v>582750</v>
      </c>
      <c r="Z1886" s="4">
        <v>-71862</v>
      </c>
      <c r="AA1886" s="4">
        <v>0</v>
      </c>
      <c r="AB1886" s="4">
        <v>0</v>
      </c>
      <c r="AC1886" s="4">
        <v>0</v>
      </c>
      <c r="AD1886" s="4">
        <v>582750</v>
      </c>
      <c r="AE1886" s="5">
        <v>1614</v>
      </c>
      <c r="AF1886" s="1" t="s">
        <v>70</v>
      </c>
      <c r="AG1886" s="1" t="s">
        <v>71</v>
      </c>
      <c r="AH1886" s="1" t="s">
        <v>89</v>
      </c>
      <c r="AI1886" s="1" t="s">
        <v>57</v>
      </c>
      <c r="AJ1886" s="5">
        <v>10950</v>
      </c>
      <c r="AK1886" s="4">
        <v>-6057</v>
      </c>
      <c r="AL1886" s="4">
        <v>0</v>
      </c>
      <c r="AM1886" s="4">
        <v>0</v>
      </c>
      <c r="AN1886" s="4">
        <v>0</v>
      </c>
      <c r="AO1886" s="4">
        <v>-77919</v>
      </c>
      <c r="AP1886" s="4">
        <v>-77919</v>
      </c>
      <c r="AQ1886" s="4">
        <v>0</v>
      </c>
      <c r="AR1886" s="4">
        <v>504831</v>
      </c>
      <c r="AS1886" s="1" t="s">
        <v>52</v>
      </c>
      <c r="AT1886" s="9">
        <f t="shared" si="860"/>
        <v>43404</v>
      </c>
      <c r="AU1886" s="9">
        <f t="shared" si="861"/>
        <v>43374</v>
      </c>
      <c r="AV1886" s="9">
        <v>44798</v>
      </c>
      <c r="AW1886" s="11">
        <f t="shared" si="862"/>
        <v>3.8191780821917809</v>
      </c>
      <c r="AX1886">
        <v>10</v>
      </c>
      <c r="AY1886" s="12">
        <v>0.05</v>
      </c>
      <c r="AZ1886">
        <f t="shared" si="863"/>
        <v>9.5000000000000001E-2</v>
      </c>
      <c r="BA1886" s="13">
        <f t="shared" si="864"/>
        <v>582750</v>
      </c>
      <c r="BB1886" s="17" t="s">
        <v>1973</v>
      </c>
      <c r="BC1886">
        <f>MATCH(BB1886,MONTHLY_INDEX!$A:$A,0)</f>
        <v>690</v>
      </c>
      <c r="BD1886">
        <f>MATCH(AU1886,MONTHLY_INDEX!$1:$1,0)</f>
        <v>82</v>
      </c>
      <c r="BE1886">
        <f>INDEX(MONTHLY_INDEX!$1:$1048576,Final!BC1886,Final!BD1886)</f>
        <v>112.3</v>
      </c>
      <c r="BF1886">
        <f>MATCH($BF$1,MONTHLY_INDEX!$1:$1,0)</f>
        <v>127</v>
      </c>
      <c r="BG1886">
        <f>INDEX(MONTHLY_INDEX!$1:$1048576,Final!BC1886,Final!BF1886)</f>
        <v>145.69999999999999</v>
      </c>
      <c r="BH1886" s="23">
        <f t="shared" si="872"/>
        <v>0.29741763134461258</v>
      </c>
      <c r="BI1886" s="14">
        <f t="shared" si="873"/>
        <v>756070.12466607301</v>
      </c>
      <c r="BJ1886" s="14">
        <f t="shared" si="874"/>
        <v>274318.81262884394</v>
      </c>
      <c r="BK1886" s="15">
        <f t="shared" si="865"/>
        <v>481751.31203722907</v>
      </c>
      <c r="BL1886" s="52">
        <v>0</v>
      </c>
      <c r="BM1886" s="15">
        <f t="shared" si="875"/>
        <v>481751.31203722907</v>
      </c>
    </row>
    <row r="1887" spans="1:65">
      <c r="A1887" s="8">
        <v>1885</v>
      </c>
      <c r="B1887" s="1" t="s">
        <v>44</v>
      </c>
      <c r="C1887" s="1">
        <v>1500</v>
      </c>
      <c r="D1887" s="1" t="s">
        <v>60</v>
      </c>
      <c r="E1887" s="1">
        <v>150000076</v>
      </c>
      <c r="F1887" s="1" t="s">
        <v>60</v>
      </c>
      <c r="G1887" s="1" t="s">
        <v>101</v>
      </c>
      <c r="H1887" s="1">
        <v>13</v>
      </c>
      <c r="I1887" s="1" t="s">
        <v>187</v>
      </c>
      <c r="J1887" s="1" t="s">
        <v>49</v>
      </c>
      <c r="K1887" s="1">
        <v>17406001</v>
      </c>
      <c r="L1887" s="1" t="s">
        <v>50</v>
      </c>
      <c r="M1887" s="1" t="s">
        <v>51</v>
      </c>
      <c r="N1887" s="1" t="s">
        <v>64</v>
      </c>
      <c r="O1887" s="1" t="s">
        <v>65</v>
      </c>
      <c r="P1887" s="1" t="s">
        <v>66</v>
      </c>
      <c r="Q1887" s="1" t="s">
        <v>67</v>
      </c>
      <c r="R1887" s="1" t="s">
        <v>87</v>
      </c>
      <c r="S1887" s="1" t="s">
        <v>88</v>
      </c>
      <c r="T1887" s="2">
        <v>43404</v>
      </c>
      <c r="U1887" s="2">
        <v>43404</v>
      </c>
      <c r="V1887" s="1" t="s">
        <v>52</v>
      </c>
      <c r="W1887" s="3">
        <v>1</v>
      </c>
      <c r="X1887" s="1" t="s">
        <v>53</v>
      </c>
      <c r="Y1887" s="4">
        <v>9976171</v>
      </c>
      <c r="Z1887" s="4">
        <v>-1230221</v>
      </c>
      <c r="AA1887" s="4">
        <v>0</v>
      </c>
      <c r="AB1887" s="4">
        <v>0</v>
      </c>
      <c r="AC1887" s="4">
        <v>0</v>
      </c>
      <c r="AD1887" s="4">
        <v>9976171</v>
      </c>
      <c r="AE1887" s="5">
        <v>1614</v>
      </c>
      <c r="AF1887" s="1" t="s">
        <v>70</v>
      </c>
      <c r="AG1887" s="1" t="s">
        <v>71</v>
      </c>
      <c r="AH1887" s="1" t="s">
        <v>89</v>
      </c>
      <c r="AI1887" s="1" t="s">
        <v>57</v>
      </c>
      <c r="AJ1887" s="5">
        <v>10950</v>
      </c>
      <c r="AK1887" s="4">
        <v>-103695</v>
      </c>
      <c r="AL1887" s="4">
        <v>0</v>
      </c>
      <c r="AM1887" s="4">
        <v>0</v>
      </c>
      <c r="AN1887" s="4">
        <v>0</v>
      </c>
      <c r="AO1887" s="4">
        <v>-1333916</v>
      </c>
      <c r="AP1887" s="4">
        <v>-1333916</v>
      </c>
      <c r="AQ1887" s="4">
        <v>0</v>
      </c>
      <c r="AR1887" s="4">
        <v>8642255</v>
      </c>
      <c r="AS1887" s="1" t="s">
        <v>52</v>
      </c>
      <c r="AT1887" s="9">
        <f t="shared" si="860"/>
        <v>43404</v>
      </c>
      <c r="AU1887" s="9">
        <f t="shared" si="861"/>
        <v>43374</v>
      </c>
      <c r="AV1887" s="9">
        <v>44798</v>
      </c>
      <c r="AW1887" s="11">
        <f t="shared" si="862"/>
        <v>3.8191780821917809</v>
      </c>
      <c r="AX1887">
        <v>25</v>
      </c>
      <c r="AY1887" s="12">
        <v>0.05</v>
      </c>
      <c r="AZ1887">
        <f t="shared" si="863"/>
        <v>3.7999999999999999E-2</v>
      </c>
      <c r="BA1887" s="13">
        <f t="shared" si="864"/>
        <v>9976171</v>
      </c>
      <c r="BB1887" s="17" t="s">
        <v>2189</v>
      </c>
      <c r="BC1887">
        <f>MATCH(BB1887,MONTHLY_INDEX!$A:$A,0)</f>
        <v>798</v>
      </c>
      <c r="BD1887">
        <f>MATCH(AU1887,MONTHLY_INDEX!$1:$1,0)</f>
        <v>82</v>
      </c>
      <c r="BE1887">
        <f>INDEX(MONTHLY_INDEX!$1:$1048576,Final!BC1887,Final!BD1887)</f>
        <v>96</v>
      </c>
      <c r="BF1887">
        <f>MATCH($BF$1,MONTHLY_INDEX!$1:$1,0)</f>
        <v>127</v>
      </c>
      <c r="BG1887">
        <f>INDEX(MONTHLY_INDEX!$1:$1048576,Final!BC1887,Final!BF1887)</f>
        <v>95.3</v>
      </c>
      <c r="BH1887" s="23">
        <f t="shared" si="872"/>
        <v>-7.2916666666666963E-3</v>
      </c>
      <c r="BI1887" s="14">
        <f t="shared" si="873"/>
        <v>9903428.0864583328</v>
      </c>
      <c r="BJ1887" s="14">
        <f t="shared" si="874"/>
        <v>1437272.3084818379</v>
      </c>
      <c r="BK1887" s="15">
        <f t="shared" si="865"/>
        <v>8466155.7779764943</v>
      </c>
      <c r="BL1887" s="52">
        <v>0</v>
      </c>
      <c r="BM1887" s="15">
        <f t="shared" si="875"/>
        <v>8466155.7779764943</v>
      </c>
    </row>
    <row r="1888" spans="1:65">
      <c r="A1888" s="8">
        <v>1886</v>
      </c>
      <c r="B1888" s="1" t="s">
        <v>44</v>
      </c>
      <c r="C1888" s="1">
        <v>1500</v>
      </c>
      <c r="D1888" s="1" t="s">
        <v>60</v>
      </c>
      <c r="E1888" s="1">
        <v>150000076</v>
      </c>
      <c r="F1888" s="1" t="s">
        <v>60</v>
      </c>
      <c r="G1888" s="1" t="s">
        <v>102</v>
      </c>
      <c r="H1888" s="1">
        <v>14</v>
      </c>
      <c r="I1888" s="1" t="s">
        <v>187</v>
      </c>
      <c r="J1888" s="1" t="s">
        <v>49</v>
      </c>
      <c r="K1888" s="1">
        <v>17406001</v>
      </c>
      <c r="L1888" s="1" t="s">
        <v>50</v>
      </c>
      <c r="M1888" s="1" t="s">
        <v>51</v>
      </c>
      <c r="N1888" s="1" t="s">
        <v>64</v>
      </c>
      <c r="O1888" s="1" t="s">
        <v>65</v>
      </c>
      <c r="P1888" s="1" t="s">
        <v>66</v>
      </c>
      <c r="Q1888" s="1" t="s">
        <v>67</v>
      </c>
      <c r="R1888" s="1" t="s">
        <v>87</v>
      </c>
      <c r="S1888" s="1" t="s">
        <v>88</v>
      </c>
      <c r="T1888" s="2">
        <v>43404</v>
      </c>
      <c r="U1888" s="2">
        <v>43404</v>
      </c>
      <c r="V1888" s="1" t="s">
        <v>52</v>
      </c>
      <c r="W1888" s="3">
        <v>1</v>
      </c>
      <c r="X1888" s="1" t="s">
        <v>53</v>
      </c>
      <c r="Y1888" s="4">
        <v>21103901</v>
      </c>
      <c r="Z1888" s="4">
        <v>-2602449</v>
      </c>
      <c r="AA1888" s="4">
        <v>0</v>
      </c>
      <c r="AB1888" s="4">
        <v>0</v>
      </c>
      <c r="AC1888" s="4">
        <v>0</v>
      </c>
      <c r="AD1888" s="4">
        <v>21103901</v>
      </c>
      <c r="AE1888" s="5">
        <v>1614</v>
      </c>
      <c r="AF1888" s="1" t="s">
        <v>70</v>
      </c>
      <c r="AG1888" s="1" t="s">
        <v>71</v>
      </c>
      <c r="AH1888" s="1" t="s">
        <v>89</v>
      </c>
      <c r="AI1888" s="1" t="s">
        <v>57</v>
      </c>
      <c r="AJ1888" s="5">
        <v>10950</v>
      </c>
      <c r="AK1888" s="4">
        <v>-219359</v>
      </c>
      <c r="AL1888" s="4">
        <v>0</v>
      </c>
      <c r="AM1888" s="4">
        <v>0</v>
      </c>
      <c r="AN1888" s="4">
        <v>0</v>
      </c>
      <c r="AO1888" s="4">
        <v>-2821808</v>
      </c>
      <c r="AP1888" s="4">
        <v>-2821808</v>
      </c>
      <c r="AQ1888" s="4">
        <v>0</v>
      </c>
      <c r="AR1888" s="4">
        <v>18282093</v>
      </c>
      <c r="AS1888" s="1" t="s">
        <v>52</v>
      </c>
      <c r="AT1888" s="9">
        <f t="shared" si="860"/>
        <v>43404</v>
      </c>
      <c r="AU1888" s="9">
        <f t="shared" si="861"/>
        <v>43374</v>
      </c>
      <c r="AV1888" s="9">
        <v>44798</v>
      </c>
      <c r="AW1888" s="11">
        <f t="shared" si="862"/>
        <v>3.8191780821917809</v>
      </c>
      <c r="AX1888">
        <v>25</v>
      </c>
      <c r="AY1888" s="12">
        <v>0.05</v>
      </c>
      <c r="AZ1888">
        <f t="shared" si="863"/>
        <v>3.7999999999999999E-2</v>
      </c>
      <c r="BA1888" s="13">
        <f t="shared" si="864"/>
        <v>21103901</v>
      </c>
      <c r="BB1888" s="17" t="s">
        <v>2189</v>
      </c>
      <c r="BC1888">
        <f>MATCH(BB1888,MONTHLY_INDEX!$A:$A,0)</f>
        <v>798</v>
      </c>
      <c r="BD1888">
        <f>MATCH(AU1888,MONTHLY_INDEX!$1:$1,0)</f>
        <v>82</v>
      </c>
      <c r="BE1888">
        <f>INDEX(MONTHLY_INDEX!$1:$1048576,Final!BC1888,Final!BD1888)</f>
        <v>96</v>
      </c>
      <c r="BF1888">
        <f>MATCH($BF$1,MONTHLY_INDEX!$1:$1,0)</f>
        <v>127</v>
      </c>
      <c r="BG1888">
        <f>INDEX(MONTHLY_INDEX!$1:$1048576,Final!BC1888,Final!BF1888)</f>
        <v>95.3</v>
      </c>
      <c r="BH1888" s="23">
        <f t="shared" si="872"/>
        <v>-7.2916666666666963E-3</v>
      </c>
      <c r="BI1888" s="14">
        <f t="shared" si="873"/>
        <v>20950018.388541665</v>
      </c>
      <c r="BJ1888" s="14">
        <f t="shared" si="874"/>
        <v>3040450.3399392576</v>
      </c>
      <c r="BK1888" s="15">
        <f t="shared" si="865"/>
        <v>17909568.048602406</v>
      </c>
      <c r="BL1888" s="52">
        <v>0</v>
      </c>
      <c r="BM1888" s="15">
        <f t="shared" si="875"/>
        <v>17909568.048602406</v>
      </c>
    </row>
    <row r="1889" spans="1:65">
      <c r="A1889" s="8">
        <v>1887</v>
      </c>
      <c r="B1889" s="1" t="s">
        <v>44</v>
      </c>
      <c r="C1889" s="1">
        <v>1500</v>
      </c>
      <c r="D1889" s="1" t="s">
        <v>60</v>
      </c>
      <c r="E1889" s="1">
        <v>150000076</v>
      </c>
      <c r="F1889" s="1" t="s">
        <v>60</v>
      </c>
      <c r="G1889" s="1" t="s">
        <v>103</v>
      </c>
      <c r="H1889" s="1">
        <v>15</v>
      </c>
      <c r="I1889" s="1" t="s">
        <v>187</v>
      </c>
      <c r="J1889" s="1" t="s">
        <v>49</v>
      </c>
      <c r="K1889" s="1">
        <v>17406001</v>
      </c>
      <c r="L1889" s="1" t="s">
        <v>50</v>
      </c>
      <c r="M1889" s="1" t="s">
        <v>51</v>
      </c>
      <c r="N1889" s="1" t="s">
        <v>64</v>
      </c>
      <c r="O1889" s="1" t="s">
        <v>65</v>
      </c>
      <c r="P1889" s="1" t="s">
        <v>66</v>
      </c>
      <c r="Q1889" s="1" t="s">
        <v>67</v>
      </c>
      <c r="R1889" s="1" t="s">
        <v>87</v>
      </c>
      <c r="S1889" s="1" t="s">
        <v>88</v>
      </c>
      <c r="T1889" s="2">
        <v>43404</v>
      </c>
      <c r="U1889" s="2">
        <v>43404</v>
      </c>
      <c r="V1889" s="1" t="s">
        <v>52</v>
      </c>
      <c r="W1889" s="3">
        <v>1</v>
      </c>
      <c r="X1889" s="1" t="s">
        <v>53</v>
      </c>
      <c r="Y1889" s="4">
        <v>580650</v>
      </c>
      <c r="Z1889" s="4">
        <v>-71602</v>
      </c>
      <c r="AA1889" s="4">
        <v>0</v>
      </c>
      <c r="AB1889" s="4">
        <v>0</v>
      </c>
      <c r="AC1889" s="4">
        <v>0</v>
      </c>
      <c r="AD1889" s="4">
        <v>580650</v>
      </c>
      <c r="AE1889" s="5">
        <v>1614</v>
      </c>
      <c r="AF1889" s="1" t="s">
        <v>70</v>
      </c>
      <c r="AG1889" s="1" t="s">
        <v>71</v>
      </c>
      <c r="AH1889" s="1" t="s">
        <v>89</v>
      </c>
      <c r="AI1889" s="1" t="s">
        <v>57</v>
      </c>
      <c r="AJ1889" s="5">
        <v>10950</v>
      </c>
      <c r="AK1889" s="4">
        <v>-6035</v>
      </c>
      <c r="AL1889" s="4">
        <v>0</v>
      </c>
      <c r="AM1889" s="4">
        <v>0</v>
      </c>
      <c r="AN1889" s="4">
        <v>0</v>
      </c>
      <c r="AO1889" s="4">
        <v>-77637</v>
      </c>
      <c r="AP1889" s="4">
        <v>-77637</v>
      </c>
      <c r="AQ1889" s="4">
        <v>0</v>
      </c>
      <c r="AR1889" s="4">
        <v>503013</v>
      </c>
      <c r="AS1889" s="1" t="s">
        <v>52</v>
      </c>
      <c r="AT1889" s="9">
        <f t="shared" si="860"/>
        <v>43404</v>
      </c>
      <c r="AU1889" s="9">
        <f t="shared" si="861"/>
        <v>43374</v>
      </c>
      <c r="AV1889" s="9">
        <v>44798</v>
      </c>
      <c r="AW1889" s="11">
        <f t="shared" si="862"/>
        <v>3.8191780821917809</v>
      </c>
      <c r="AX1889">
        <v>10</v>
      </c>
      <c r="AY1889" s="12">
        <v>0.05</v>
      </c>
      <c r="AZ1889">
        <f t="shared" si="863"/>
        <v>9.5000000000000001E-2</v>
      </c>
      <c r="BA1889" s="13">
        <f t="shared" si="864"/>
        <v>580650</v>
      </c>
      <c r="BB1889" s="17" t="s">
        <v>1941</v>
      </c>
      <c r="BC1889">
        <f>MATCH(BB1889,MONTHLY_INDEX!$A:$A,0)</f>
        <v>674</v>
      </c>
      <c r="BD1889">
        <f>MATCH(AU1889,MONTHLY_INDEX!$1:$1,0)</f>
        <v>82</v>
      </c>
      <c r="BE1889">
        <f>INDEX(MONTHLY_INDEX!$1:$1048576,Final!BC1889,Final!BD1889)</f>
        <v>105.9</v>
      </c>
      <c r="BF1889">
        <f>MATCH($BF$1,MONTHLY_INDEX!$1:$1,0)</f>
        <v>127</v>
      </c>
      <c r="BG1889">
        <f>INDEX(MONTHLY_INDEX!$1:$1048576,Final!BC1889,Final!BF1889)</f>
        <v>122.8</v>
      </c>
      <c r="BH1889" s="23">
        <f t="shared" si="872"/>
        <v>0.15958451369216234</v>
      </c>
      <c r="BI1889" s="14">
        <f t="shared" si="873"/>
        <v>673312.74787535402</v>
      </c>
      <c r="BJ1889" s="14">
        <f t="shared" si="874"/>
        <v>244292.62246885791</v>
      </c>
      <c r="BK1889" s="15">
        <f t="shared" si="865"/>
        <v>429020.12540649611</v>
      </c>
      <c r="BL1889" s="52">
        <v>0</v>
      </c>
      <c r="BM1889" s="15">
        <f t="shared" si="875"/>
        <v>429020.12540649611</v>
      </c>
    </row>
    <row r="1890" spans="1:65">
      <c r="A1890" s="8">
        <v>1888</v>
      </c>
      <c r="B1890" s="1" t="s">
        <v>44</v>
      </c>
      <c r="C1890" s="1">
        <v>1500</v>
      </c>
      <c r="D1890" s="1" t="s">
        <v>60</v>
      </c>
      <c r="E1890" s="1">
        <v>150000076</v>
      </c>
      <c r="F1890" s="1" t="s">
        <v>60</v>
      </c>
      <c r="G1890" s="1" t="s">
        <v>104</v>
      </c>
      <c r="H1890" s="1">
        <v>16</v>
      </c>
      <c r="I1890" s="1" t="s">
        <v>187</v>
      </c>
      <c r="J1890" s="1" t="s">
        <v>49</v>
      </c>
      <c r="K1890" s="1">
        <v>17406001</v>
      </c>
      <c r="L1890" s="1" t="s">
        <v>50</v>
      </c>
      <c r="M1890" s="1" t="s">
        <v>51</v>
      </c>
      <c r="N1890" s="1" t="s">
        <v>64</v>
      </c>
      <c r="O1890" s="1" t="s">
        <v>65</v>
      </c>
      <c r="P1890" s="1" t="s">
        <v>66</v>
      </c>
      <c r="Q1890" s="1" t="s">
        <v>67</v>
      </c>
      <c r="R1890" s="1" t="s">
        <v>87</v>
      </c>
      <c r="S1890" s="1" t="s">
        <v>88</v>
      </c>
      <c r="T1890" s="2">
        <v>43404</v>
      </c>
      <c r="U1890" s="2">
        <v>43404</v>
      </c>
      <c r="V1890" s="1" t="s">
        <v>52</v>
      </c>
      <c r="W1890" s="3">
        <v>1</v>
      </c>
      <c r="X1890" s="1" t="s">
        <v>53</v>
      </c>
      <c r="Y1890" s="4">
        <v>175035</v>
      </c>
      <c r="Z1890" s="4">
        <v>-21583</v>
      </c>
      <c r="AA1890" s="4">
        <v>0</v>
      </c>
      <c r="AB1890" s="4">
        <v>0</v>
      </c>
      <c r="AC1890" s="4">
        <v>0</v>
      </c>
      <c r="AD1890" s="4">
        <v>175035</v>
      </c>
      <c r="AE1890" s="5">
        <v>1614</v>
      </c>
      <c r="AF1890" s="1" t="s">
        <v>70</v>
      </c>
      <c r="AG1890" s="1" t="s">
        <v>71</v>
      </c>
      <c r="AH1890" s="1" t="s">
        <v>89</v>
      </c>
      <c r="AI1890" s="1" t="s">
        <v>57</v>
      </c>
      <c r="AJ1890" s="5">
        <v>10950</v>
      </c>
      <c r="AK1890" s="4">
        <v>-1819</v>
      </c>
      <c r="AL1890" s="4">
        <v>0</v>
      </c>
      <c r="AM1890" s="4">
        <v>0</v>
      </c>
      <c r="AN1890" s="4">
        <v>0</v>
      </c>
      <c r="AO1890" s="4">
        <v>-23402</v>
      </c>
      <c r="AP1890" s="4">
        <v>-23402</v>
      </c>
      <c r="AQ1890" s="4">
        <v>0</v>
      </c>
      <c r="AR1890" s="4">
        <v>151633</v>
      </c>
      <c r="AS1890" s="1" t="s">
        <v>52</v>
      </c>
      <c r="AT1890" s="9">
        <f t="shared" si="860"/>
        <v>43404</v>
      </c>
      <c r="AU1890" s="9">
        <f t="shared" si="861"/>
        <v>43374</v>
      </c>
      <c r="AV1890" s="9">
        <v>44798</v>
      </c>
      <c r="AW1890" s="11">
        <f t="shared" si="862"/>
        <v>3.8191780821917809</v>
      </c>
      <c r="AX1890">
        <v>10</v>
      </c>
      <c r="AY1890" s="12">
        <v>0.05</v>
      </c>
      <c r="AZ1890">
        <f t="shared" si="863"/>
        <v>9.5000000000000001E-2</v>
      </c>
      <c r="BA1890" s="13">
        <f t="shared" si="864"/>
        <v>175035</v>
      </c>
      <c r="BB1890" s="17" t="s">
        <v>1877</v>
      </c>
      <c r="BC1890">
        <f>MATCH(BB1890,MONTHLY_INDEX!$A:$A,0)</f>
        <v>642</v>
      </c>
      <c r="BD1890">
        <f>MATCH(AU1890,MONTHLY_INDEX!$1:$1,0)</f>
        <v>82</v>
      </c>
      <c r="BE1890">
        <f>INDEX(MONTHLY_INDEX!$1:$1048576,Final!BC1890,Final!BD1890)</f>
        <v>79.099999999999994</v>
      </c>
      <c r="BF1890">
        <f>MATCH($BF$1,MONTHLY_INDEX!$1:$1,0)</f>
        <v>127</v>
      </c>
      <c r="BG1890">
        <f>INDEX(MONTHLY_INDEX!$1:$1048576,Final!BC1890,Final!BF1890)</f>
        <v>94</v>
      </c>
      <c r="BH1890" s="23">
        <f t="shared" si="872"/>
        <v>0.18836915297092297</v>
      </c>
      <c r="BI1890" s="14">
        <f t="shared" si="873"/>
        <v>208006.19469026552</v>
      </c>
      <c r="BJ1890" s="14">
        <f t="shared" si="874"/>
        <v>75469.206473511964</v>
      </c>
      <c r="BK1890" s="15">
        <f t="shared" si="865"/>
        <v>132536.98821675355</v>
      </c>
      <c r="BL1890" s="52">
        <v>0</v>
      </c>
      <c r="BM1890" s="15">
        <f t="shared" si="875"/>
        <v>132536.98821675355</v>
      </c>
    </row>
    <row r="1891" spans="1:65">
      <c r="A1891" s="8">
        <v>1889</v>
      </c>
      <c r="B1891" s="1" t="s">
        <v>44</v>
      </c>
      <c r="C1891" s="1">
        <v>1500</v>
      </c>
      <c r="D1891" s="1" t="s">
        <v>60</v>
      </c>
      <c r="E1891" s="1">
        <v>150000076</v>
      </c>
      <c r="F1891" s="1" t="s">
        <v>60</v>
      </c>
      <c r="G1891" s="1" t="s">
        <v>105</v>
      </c>
      <c r="H1891" s="1">
        <v>17</v>
      </c>
      <c r="I1891" s="1" t="s">
        <v>187</v>
      </c>
      <c r="J1891" s="1" t="s">
        <v>49</v>
      </c>
      <c r="K1891" s="1">
        <v>17406001</v>
      </c>
      <c r="L1891" s="1" t="s">
        <v>50</v>
      </c>
      <c r="M1891" s="1" t="s">
        <v>51</v>
      </c>
      <c r="N1891" s="1" t="s">
        <v>64</v>
      </c>
      <c r="O1891" s="1" t="s">
        <v>65</v>
      </c>
      <c r="P1891" s="1" t="s">
        <v>66</v>
      </c>
      <c r="Q1891" s="1" t="s">
        <v>67</v>
      </c>
      <c r="R1891" s="1" t="s">
        <v>87</v>
      </c>
      <c r="S1891" s="1" t="s">
        <v>88</v>
      </c>
      <c r="T1891" s="2">
        <v>43404</v>
      </c>
      <c r="U1891" s="2">
        <v>43404</v>
      </c>
      <c r="V1891" s="1" t="s">
        <v>52</v>
      </c>
      <c r="W1891" s="3">
        <v>1</v>
      </c>
      <c r="X1891" s="1" t="s">
        <v>53</v>
      </c>
      <c r="Y1891" s="4">
        <v>132796</v>
      </c>
      <c r="Z1891" s="4">
        <v>-16375</v>
      </c>
      <c r="AA1891" s="4">
        <v>0</v>
      </c>
      <c r="AB1891" s="4">
        <v>0</v>
      </c>
      <c r="AC1891" s="4">
        <v>0</v>
      </c>
      <c r="AD1891" s="4">
        <v>132796</v>
      </c>
      <c r="AE1891" s="5">
        <v>1614</v>
      </c>
      <c r="AF1891" s="1" t="s">
        <v>70</v>
      </c>
      <c r="AG1891" s="1" t="s">
        <v>71</v>
      </c>
      <c r="AH1891" s="1" t="s">
        <v>89</v>
      </c>
      <c r="AI1891" s="1" t="s">
        <v>57</v>
      </c>
      <c r="AJ1891" s="5">
        <v>10950</v>
      </c>
      <c r="AK1891" s="4">
        <v>-1380</v>
      </c>
      <c r="AL1891" s="4">
        <v>0</v>
      </c>
      <c r="AM1891" s="4">
        <v>0</v>
      </c>
      <c r="AN1891" s="4">
        <v>0</v>
      </c>
      <c r="AO1891" s="4">
        <v>-17755</v>
      </c>
      <c r="AP1891" s="4">
        <v>-17755</v>
      </c>
      <c r="AQ1891" s="4">
        <v>0</v>
      </c>
      <c r="AR1891" s="4">
        <v>115041</v>
      </c>
      <c r="AS1891" s="1" t="s">
        <v>52</v>
      </c>
      <c r="AT1891" s="9">
        <f t="shared" si="860"/>
        <v>43404</v>
      </c>
      <c r="AU1891" s="9">
        <f t="shared" si="861"/>
        <v>43374</v>
      </c>
      <c r="AV1891" s="9">
        <v>44798</v>
      </c>
      <c r="AW1891" s="11">
        <f t="shared" si="862"/>
        <v>3.8191780821917809</v>
      </c>
      <c r="AX1891">
        <v>10</v>
      </c>
      <c r="AY1891" s="12">
        <v>0.05</v>
      </c>
      <c r="AZ1891">
        <f t="shared" si="863"/>
        <v>9.5000000000000001E-2</v>
      </c>
      <c r="BA1891" s="13">
        <f t="shared" si="864"/>
        <v>132796</v>
      </c>
      <c r="BB1891" s="17" t="s">
        <v>2189</v>
      </c>
      <c r="BC1891">
        <f>MATCH(BB1891,MONTHLY_INDEX!$A:$A,0)</f>
        <v>798</v>
      </c>
      <c r="BD1891">
        <f>MATCH(AU1891,MONTHLY_INDEX!$1:$1,0)</f>
        <v>82</v>
      </c>
      <c r="BE1891">
        <f>INDEX(MONTHLY_INDEX!$1:$1048576,Final!BC1891,Final!BD1891)</f>
        <v>96</v>
      </c>
      <c r="BF1891">
        <f>MATCH($BF$1,MONTHLY_INDEX!$1:$1,0)</f>
        <v>127</v>
      </c>
      <c r="BG1891">
        <f>INDEX(MONTHLY_INDEX!$1:$1048576,Final!BC1891,Final!BF1891)</f>
        <v>95.3</v>
      </c>
      <c r="BH1891" s="23">
        <f t="shared" si="872"/>
        <v>-7.2916666666666963E-3</v>
      </c>
      <c r="BI1891" s="14">
        <f t="shared" si="873"/>
        <v>131827.69583333333</v>
      </c>
      <c r="BJ1891" s="14">
        <f t="shared" si="874"/>
        <v>47829.977422488584</v>
      </c>
      <c r="BK1891" s="15">
        <f t="shared" si="865"/>
        <v>83997.71841084474</v>
      </c>
      <c r="BL1891" s="52">
        <v>0</v>
      </c>
      <c r="BM1891" s="15">
        <f t="shared" si="875"/>
        <v>83997.71841084474</v>
      </c>
    </row>
    <row r="1892" spans="1:65">
      <c r="A1892" s="8">
        <v>1890</v>
      </c>
      <c r="B1892" s="1" t="s">
        <v>44</v>
      </c>
      <c r="C1892" s="1">
        <v>1500</v>
      </c>
      <c r="D1892" s="1" t="s">
        <v>60</v>
      </c>
      <c r="E1892" s="1">
        <v>150000076</v>
      </c>
      <c r="F1892" s="1" t="s">
        <v>60</v>
      </c>
      <c r="G1892" s="1" t="s">
        <v>106</v>
      </c>
      <c r="H1892" s="1">
        <v>18</v>
      </c>
      <c r="I1892" s="1" t="s">
        <v>187</v>
      </c>
      <c r="J1892" s="1" t="s">
        <v>49</v>
      </c>
      <c r="K1892" s="1">
        <v>17406001</v>
      </c>
      <c r="L1892" s="1" t="s">
        <v>50</v>
      </c>
      <c r="M1892" s="1" t="s">
        <v>51</v>
      </c>
      <c r="N1892" s="1" t="s">
        <v>64</v>
      </c>
      <c r="O1892" s="1" t="s">
        <v>65</v>
      </c>
      <c r="P1892" s="1" t="s">
        <v>66</v>
      </c>
      <c r="Q1892" s="1" t="s">
        <v>67</v>
      </c>
      <c r="R1892" s="1" t="s">
        <v>87</v>
      </c>
      <c r="S1892" s="1" t="s">
        <v>88</v>
      </c>
      <c r="T1892" s="2">
        <v>43404</v>
      </c>
      <c r="U1892" s="2">
        <v>43404</v>
      </c>
      <c r="V1892" s="1" t="s">
        <v>52</v>
      </c>
      <c r="W1892" s="3">
        <v>1</v>
      </c>
      <c r="X1892" s="1" t="s">
        <v>53</v>
      </c>
      <c r="Y1892" s="4">
        <v>469552</v>
      </c>
      <c r="Z1892" s="4">
        <v>-57903</v>
      </c>
      <c r="AA1892" s="4">
        <v>0</v>
      </c>
      <c r="AB1892" s="4">
        <v>0</v>
      </c>
      <c r="AC1892" s="4">
        <v>0</v>
      </c>
      <c r="AD1892" s="4">
        <v>469552</v>
      </c>
      <c r="AE1892" s="5">
        <v>1614</v>
      </c>
      <c r="AF1892" s="1" t="s">
        <v>70</v>
      </c>
      <c r="AG1892" s="1" t="s">
        <v>71</v>
      </c>
      <c r="AH1892" s="1" t="s">
        <v>89</v>
      </c>
      <c r="AI1892" s="1" t="s">
        <v>57</v>
      </c>
      <c r="AJ1892" s="5">
        <v>10950</v>
      </c>
      <c r="AK1892" s="4">
        <v>-4881</v>
      </c>
      <c r="AL1892" s="4">
        <v>0</v>
      </c>
      <c r="AM1892" s="4">
        <v>0</v>
      </c>
      <c r="AN1892" s="4">
        <v>0</v>
      </c>
      <c r="AO1892" s="4">
        <v>-62784</v>
      </c>
      <c r="AP1892" s="4">
        <v>-62784</v>
      </c>
      <c r="AQ1892" s="4">
        <v>0</v>
      </c>
      <c r="AR1892" s="4">
        <v>406768</v>
      </c>
      <c r="AS1892" s="1" t="s">
        <v>52</v>
      </c>
      <c r="AT1892" s="9">
        <f t="shared" si="860"/>
        <v>43404</v>
      </c>
      <c r="AU1892" s="9">
        <f t="shared" si="861"/>
        <v>43374</v>
      </c>
      <c r="AV1892" s="9">
        <v>44798</v>
      </c>
      <c r="AW1892" s="11">
        <f t="shared" si="862"/>
        <v>3.8191780821917809</v>
      </c>
      <c r="AX1892">
        <v>10</v>
      </c>
      <c r="AY1892" s="12">
        <v>0.05</v>
      </c>
      <c r="AZ1892">
        <f t="shared" si="863"/>
        <v>9.5000000000000001E-2</v>
      </c>
      <c r="BA1892" s="13">
        <f t="shared" si="864"/>
        <v>469552</v>
      </c>
      <c r="BB1892" s="17" t="s">
        <v>1871</v>
      </c>
      <c r="BC1892">
        <f>MATCH(BB1892,MONTHLY_INDEX!$A:$A,0)</f>
        <v>639</v>
      </c>
      <c r="BD1892">
        <f>MATCH(AU1892,MONTHLY_INDEX!$1:$1,0)</f>
        <v>82</v>
      </c>
      <c r="BE1892">
        <f>INDEX(MONTHLY_INDEX!$1:$1048576,Final!BC1892,Final!BD1892)</f>
        <v>113.1</v>
      </c>
      <c r="BF1892">
        <f>MATCH($BF$1,MONTHLY_INDEX!$1:$1,0)</f>
        <v>127</v>
      </c>
      <c r="BG1892">
        <f>INDEX(MONTHLY_INDEX!$1:$1048576,Final!BC1892,Final!BF1892)</f>
        <v>116.2</v>
      </c>
      <c r="BH1892" s="23">
        <f t="shared" si="872"/>
        <v>2.740937223695852E-2</v>
      </c>
      <c r="BI1892" s="14">
        <f t="shared" si="873"/>
        <v>482422.1255526084</v>
      </c>
      <c r="BJ1892" s="14">
        <f t="shared" si="874"/>
        <v>175033.32078611487</v>
      </c>
      <c r="BK1892" s="15">
        <f t="shared" si="865"/>
        <v>307388.8047664935</v>
      </c>
      <c r="BL1892" s="52">
        <v>0</v>
      </c>
      <c r="BM1892" s="15">
        <f t="shared" si="875"/>
        <v>307388.8047664935</v>
      </c>
    </row>
    <row r="1893" spans="1:65">
      <c r="A1893" s="8">
        <v>1891</v>
      </c>
      <c r="B1893" s="1" t="s">
        <v>44</v>
      </c>
      <c r="C1893" s="1">
        <v>1500</v>
      </c>
      <c r="D1893" s="1" t="s">
        <v>60</v>
      </c>
      <c r="E1893" s="1">
        <v>150000076</v>
      </c>
      <c r="F1893" s="1" t="s">
        <v>60</v>
      </c>
      <c r="G1893" s="1" t="s">
        <v>107</v>
      </c>
      <c r="H1893" s="1">
        <v>19</v>
      </c>
      <c r="I1893" s="1" t="s">
        <v>187</v>
      </c>
      <c r="J1893" s="1" t="s">
        <v>49</v>
      </c>
      <c r="K1893" s="1">
        <v>17406001</v>
      </c>
      <c r="L1893" s="1" t="s">
        <v>50</v>
      </c>
      <c r="M1893" s="1" t="s">
        <v>51</v>
      </c>
      <c r="N1893" s="1" t="s">
        <v>64</v>
      </c>
      <c r="O1893" s="1" t="s">
        <v>65</v>
      </c>
      <c r="P1893" s="1" t="s">
        <v>66</v>
      </c>
      <c r="Q1893" s="1" t="s">
        <v>67</v>
      </c>
      <c r="R1893" s="1" t="s">
        <v>87</v>
      </c>
      <c r="S1893" s="1" t="s">
        <v>88</v>
      </c>
      <c r="T1893" s="2">
        <v>43404</v>
      </c>
      <c r="U1893" s="2">
        <v>43404</v>
      </c>
      <c r="V1893" s="1" t="s">
        <v>52</v>
      </c>
      <c r="W1893" s="3">
        <v>1</v>
      </c>
      <c r="X1893" s="1" t="s">
        <v>53</v>
      </c>
      <c r="Y1893" s="4">
        <v>6861326</v>
      </c>
      <c r="Z1893" s="4">
        <v>-846111</v>
      </c>
      <c r="AA1893" s="4">
        <v>0</v>
      </c>
      <c r="AB1893" s="4">
        <v>0</v>
      </c>
      <c r="AC1893" s="4">
        <v>0</v>
      </c>
      <c r="AD1893" s="4">
        <v>6861326</v>
      </c>
      <c r="AE1893" s="5">
        <v>1614</v>
      </c>
      <c r="AF1893" s="1" t="s">
        <v>70</v>
      </c>
      <c r="AG1893" s="1" t="s">
        <v>71</v>
      </c>
      <c r="AH1893" s="1" t="s">
        <v>89</v>
      </c>
      <c r="AI1893" s="1" t="s">
        <v>57</v>
      </c>
      <c r="AJ1893" s="5">
        <v>10950</v>
      </c>
      <c r="AK1893" s="4">
        <v>-71318</v>
      </c>
      <c r="AL1893" s="4">
        <v>0</v>
      </c>
      <c r="AM1893" s="4">
        <v>0</v>
      </c>
      <c r="AN1893" s="4">
        <v>0</v>
      </c>
      <c r="AO1893" s="4">
        <v>-917429</v>
      </c>
      <c r="AP1893" s="4">
        <v>-917429</v>
      </c>
      <c r="AQ1893" s="4">
        <v>0</v>
      </c>
      <c r="AR1893" s="4">
        <v>5943897</v>
      </c>
      <c r="AS1893" s="1" t="s">
        <v>52</v>
      </c>
      <c r="AT1893" s="9">
        <f t="shared" si="860"/>
        <v>43404</v>
      </c>
      <c r="AU1893" s="9">
        <f t="shared" si="861"/>
        <v>43374</v>
      </c>
      <c r="AV1893" s="9">
        <v>44798</v>
      </c>
      <c r="AW1893" s="11">
        <f t="shared" si="862"/>
        <v>3.8191780821917809</v>
      </c>
      <c r="AX1893">
        <v>10</v>
      </c>
      <c r="AY1893" s="12">
        <v>0.05</v>
      </c>
      <c r="AZ1893">
        <f t="shared" si="863"/>
        <v>9.5000000000000001E-2</v>
      </c>
      <c r="BA1893" s="13">
        <f t="shared" si="864"/>
        <v>6861326</v>
      </c>
      <c r="BI1893" s="14">
        <f t="shared" ref="BI1893:BI1895" si="876">AR1893</f>
        <v>5943897</v>
      </c>
      <c r="BJ1893" s="14">
        <v>0</v>
      </c>
      <c r="BK1893" s="14">
        <f t="shared" ref="BK1893:BK1895" si="877">AR1893</f>
        <v>5943897</v>
      </c>
      <c r="BL1893" s="52">
        <v>0</v>
      </c>
      <c r="BM1893" s="15">
        <f t="shared" ref="BM1893:BM1895" si="878">AR1893</f>
        <v>5943897</v>
      </c>
    </row>
    <row r="1894" spans="1:65">
      <c r="A1894" s="8">
        <v>1892</v>
      </c>
      <c r="B1894" s="1" t="s">
        <v>44</v>
      </c>
      <c r="C1894" s="1">
        <v>1500</v>
      </c>
      <c r="D1894" s="1" t="s">
        <v>60</v>
      </c>
      <c r="E1894" s="1">
        <v>150000076</v>
      </c>
      <c r="F1894" s="1" t="s">
        <v>60</v>
      </c>
      <c r="G1894" s="1" t="s">
        <v>108</v>
      </c>
      <c r="H1894" s="1">
        <v>20</v>
      </c>
      <c r="I1894" s="1" t="s">
        <v>187</v>
      </c>
      <c r="J1894" s="1" t="s">
        <v>49</v>
      </c>
      <c r="K1894" s="1">
        <v>17406001</v>
      </c>
      <c r="L1894" s="1" t="s">
        <v>50</v>
      </c>
      <c r="M1894" s="1" t="s">
        <v>51</v>
      </c>
      <c r="N1894" s="1" t="s">
        <v>64</v>
      </c>
      <c r="O1894" s="1" t="s">
        <v>65</v>
      </c>
      <c r="P1894" s="1" t="s">
        <v>66</v>
      </c>
      <c r="Q1894" s="1" t="s">
        <v>67</v>
      </c>
      <c r="R1894" s="1" t="s">
        <v>87</v>
      </c>
      <c r="S1894" s="1" t="s">
        <v>88</v>
      </c>
      <c r="T1894" s="2">
        <v>43404</v>
      </c>
      <c r="U1894" s="2">
        <v>43404</v>
      </c>
      <c r="V1894" s="1" t="s">
        <v>52</v>
      </c>
      <c r="W1894" s="3">
        <v>1</v>
      </c>
      <c r="X1894" s="1" t="s">
        <v>53</v>
      </c>
      <c r="Y1894" s="4">
        <v>5552065</v>
      </c>
      <c r="Z1894" s="4">
        <v>-684659</v>
      </c>
      <c r="AA1894" s="4">
        <v>0</v>
      </c>
      <c r="AB1894" s="4">
        <v>0</v>
      </c>
      <c r="AC1894" s="4">
        <v>0</v>
      </c>
      <c r="AD1894" s="4">
        <v>5552065</v>
      </c>
      <c r="AE1894" s="5">
        <v>1614</v>
      </c>
      <c r="AF1894" s="1" t="s">
        <v>70</v>
      </c>
      <c r="AG1894" s="1" t="s">
        <v>71</v>
      </c>
      <c r="AH1894" s="1" t="s">
        <v>89</v>
      </c>
      <c r="AI1894" s="1" t="s">
        <v>57</v>
      </c>
      <c r="AJ1894" s="5">
        <v>10950</v>
      </c>
      <c r="AK1894" s="4">
        <v>-57710</v>
      </c>
      <c r="AL1894" s="4">
        <v>0</v>
      </c>
      <c r="AM1894" s="4">
        <v>0</v>
      </c>
      <c r="AN1894" s="4">
        <v>0</v>
      </c>
      <c r="AO1894" s="4">
        <v>-742369</v>
      </c>
      <c r="AP1894" s="4">
        <v>-742369</v>
      </c>
      <c r="AQ1894" s="4">
        <v>0</v>
      </c>
      <c r="AR1894" s="4">
        <v>4809696</v>
      </c>
      <c r="AS1894" s="1" t="s">
        <v>52</v>
      </c>
      <c r="AT1894" s="9">
        <f t="shared" si="860"/>
        <v>43404</v>
      </c>
      <c r="AU1894" s="9">
        <f t="shared" si="861"/>
        <v>43374</v>
      </c>
      <c r="AV1894" s="9">
        <v>44798</v>
      </c>
      <c r="AW1894" s="11">
        <f t="shared" si="862"/>
        <v>3.8191780821917809</v>
      </c>
      <c r="AX1894">
        <v>10</v>
      </c>
      <c r="AY1894" s="12">
        <v>0.05</v>
      </c>
      <c r="AZ1894">
        <f t="shared" si="863"/>
        <v>9.5000000000000001E-2</v>
      </c>
      <c r="BA1894" s="13">
        <f t="shared" si="864"/>
        <v>5552065</v>
      </c>
      <c r="BI1894" s="14">
        <f t="shared" si="876"/>
        <v>4809696</v>
      </c>
      <c r="BJ1894" s="14">
        <v>0</v>
      </c>
      <c r="BK1894" s="14">
        <f t="shared" si="877"/>
        <v>4809696</v>
      </c>
      <c r="BL1894" s="52">
        <v>0</v>
      </c>
      <c r="BM1894" s="15">
        <f t="shared" si="878"/>
        <v>4809696</v>
      </c>
    </row>
    <row r="1895" spans="1:65">
      <c r="A1895" s="8">
        <v>1893</v>
      </c>
      <c r="B1895" s="1" t="s">
        <v>44</v>
      </c>
      <c r="C1895" s="1">
        <v>1500</v>
      </c>
      <c r="D1895" s="1" t="s">
        <v>60</v>
      </c>
      <c r="E1895" s="1">
        <v>150000076</v>
      </c>
      <c r="F1895" s="1" t="s">
        <v>60</v>
      </c>
      <c r="G1895" s="1" t="s">
        <v>109</v>
      </c>
      <c r="H1895" s="1">
        <v>21</v>
      </c>
      <c r="I1895" s="1" t="s">
        <v>187</v>
      </c>
      <c r="J1895" s="1" t="s">
        <v>49</v>
      </c>
      <c r="K1895" s="1">
        <v>17406001</v>
      </c>
      <c r="L1895" s="1" t="s">
        <v>50</v>
      </c>
      <c r="M1895" s="1" t="s">
        <v>51</v>
      </c>
      <c r="N1895" s="1" t="s">
        <v>64</v>
      </c>
      <c r="O1895" s="1" t="s">
        <v>65</v>
      </c>
      <c r="P1895" s="1" t="s">
        <v>66</v>
      </c>
      <c r="Q1895" s="1" t="s">
        <v>67</v>
      </c>
      <c r="R1895" s="1" t="s">
        <v>87</v>
      </c>
      <c r="S1895" s="1" t="s">
        <v>88</v>
      </c>
      <c r="T1895" s="2">
        <v>43404</v>
      </c>
      <c r="U1895" s="2">
        <v>43404</v>
      </c>
      <c r="V1895" s="1" t="s">
        <v>52</v>
      </c>
      <c r="W1895" s="3">
        <v>1</v>
      </c>
      <c r="X1895" s="1" t="s">
        <v>53</v>
      </c>
      <c r="Y1895" s="4">
        <v>1950695</v>
      </c>
      <c r="Z1895" s="4">
        <v>-241362</v>
      </c>
      <c r="AA1895" s="4">
        <v>0</v>
      </c>
      <c r="AB1895" s="4">
        <v>0</v>
      </c>
      <c r="AC1895" s="4">
        <v>0</v>
      </c>
      <c r="AD1895" s="4">
        <v>1950695</v>
      </c>
      <c r="AE1895" s="5">
        <v>1614</v>
      </c>
      <c r="AF1895" s="1" t="s">
        <v>70</v>
      </c>
      <c r="AG1895" s="1" t="s">
        <v>71</v>
      </c>
      <c r="AH1895" s="1" t="s">
        <v>89</v>
      </c>
      <c r="AI1895" s="1" t="s">
        <v>57</v>
      </c>
      <c r="AJ1895" s="5">
        <v>10950</v>
      </c>
      <c r="AK1895" s="4">
        <v>-20266</v>
      </c>
      <c r="AL1895" s="4">
        <v>0</v>
      </c>
      <c r="AM1895" s="4">
        <v>0</v>
      </c>
      <c r="AN1895" s="4">
        <v>0</v>
      </c>
      <c r="AO1895" s="4">
        <v>-261628</v>
      </c>
      <c r="AP1895" s="4">
        <v>-261628</v>
      </c>
      <c r="AQ1895" s="4">
        <v>0</v>
      </c>
      <c r="AR1895" s="4">
        <v>1689067</v>
      </c>
      <c r="AS1895" s="1" t="s">
        <v>52</v>
      </c>
      <c r="AT1895" s="9">
        <f t="shared" si="860"/>
        <v>43404</v>
      </c>
      <c r="AU1895" s="9">
        <f t="shared" si="861"/>
        <v>43374</v>
      </c>
      <c r="AV1895" s="9">
        <v>44798</v>
      </c>
      <c r="AW1895" s="11">
        <f t="shared" si="862"/>
        <v>3.8191780821917809</v>
      </c>
      <c r="AX1895">
        <v>10</v>
      </c>
      <c r="AY1895" s="12">
        <v>0.05</v>
      </c>
      <c r="AZ1895">
        <f t="shared" si="863"/>
        <v>9.5000000000000001E-2</v>
      </c>
      <c r="BA1895" s="13">
        <f t="shared" si="864"/>
        <v>1950695</v>
      </c>
      <c r="BI1895" s="14">
        <f t="shared" si="876"/>
        <v>1689067</v>
      </c>
      <c r="BJ1895" s="14">
        <v>0</v>
      </c>
      <c r="BK1895" s="14">
        <f t="shared" si="877"/>
        <v>1689067</v>
      </c>
      <c r="BL1895" s="52">
        <v>0</v>
      </c>
      <c r="BM1895" s="15">
        <f t="shared" si="878"/>
        <v>1689067</v>
      </c>
    </row>
    <row r="1896" spans="1:65">
      <c r="A1896" s="8">
        <v>1894</v>
      </c>
      <c r="B1896" s="1" t="s">
        <v>44</v>
      </c>
      <c r="C1896" s="1">
        <v>1500</v>
      </c>
      <c r="D1896" s="1" t="s">
        <v>60</v>
      </c>
      <c r="E1896" s="1">
        <v>150000076</v>
      </c>
      <c r="F1896" s="1" t="s">
        <v>60</v>
      </c>
      <c r="G1896" s="1" t="s">
        <v>110</v>
      </c>
      <c r="H1896" s="1">
        <v>22</v>
      </c>
      <c r="I1896" s="1" t="s">
        <v>187</v>
      </c>
      <c r="J1896" s="1" t="s">
        <v>49</v>
      </c>
      <c r="K1896" s="1">
        <v>17406001</v>
      </c>
      <c r="L1896" s="1" t="s">
        <v>50</v>
      </c>
      <c r="M1896" s="1" t="s">
        <v>51</v>
      </c>
      <c r="N1896" s="1" t="s">
        <v>64</v>
      </c>
      <c r="O1896" s="1" t="s">
        <v>65</v>
      </c>
      <c r="P1896" s="1" t="s">
        <v>66</v>
      </c>
      <c r="Q1896" s="1" t="s">
        <v>67</v>
      </c>
      <c r="R1896" s="1" t="s">
        <v>87</v>
      </c>
      <c r="S1896" s="1" t="s">
        <v>88</v>
      </c>
      <c r="T1896" s="2">
        <v>43404</v>
      </c>
      <c r="U1896" s="2">
        <v>43404</v>
      </c>
      <c r="V1896" s="1" t="s">
        <v>52</v>
      </c>
      <c r="W1896" s="3">
        <v>1</v>
      </c>
      <c r="X1896" s="1" t="s">
        <v>53</v>
      </c>
      <c r="Y1896" s="4">
        <v>16789210</v>
      </c>
      <c r="Z1896" s="4">
        <v>-2070378</v>
      </c>
      <c r="AA1896" s="4">
        <v>0</v>
      </c>
      <c r="AB1896" s="4">
        <v>0</v>
      </c>
      <c r="AC1896" s="4">
        <v>0</v>
      </c>
      <c r="AD1896" s="4">
        <v>16789210</v>
      </c>
      <c r="AE1896" s="5">
        <v>1614</v>
      </c>
      <c r="AF1896" s="1" t="s">
        <v>70</v>
      </c>
      <c r="AG1896" s="1" t="s">
        <v>71</v>
      </c>
      <c r="AH1896" s="1" t="s">
        <v>89</v>
      </c>
      <c r="AI1896" s="1" t="s">
        <v>57</v>
      </c>
      <c r="AJ1896" s="5">
        <v>10950</v>
      </c>
      <c r="AK1896" s="4">
        <v>-174511</v>
      </c>
      <c r="AL1896" s="4">
        <v>0</v>
      </c>
      <c r="AM1896" s="4">
        <v>0</v>
      </c>
      <c r="AN1896" s="4">
        <v>0</v>
      </c>
      <c r="AO1896" s="4">
        <v>-2244889</v>
      </c>
      <c r="AP1896" s="4">
        <v>-2244889</v>
      </c>
      <c r="AQ1896" s="4">
        <v>0</v>
      </c>
      <c r="AR1896" s="4">
        <v>14544321</v>
      </c>
      <c r="AS1896" s="1" t="s">
        <v>52</v>
      </c>
      <c r="AT1896" s="9">
        <f t="shared" si="860"/>
        <v>43404</v>
      </c>
      <c r="AU1896" s="9">
        <f t="shared" si="861"/>
        <v>43374</v>
      </c>
      <c r="AV1896" s="9">
        <v>44798</v>
      </c>
      <c r="AW1896" s="11">
        <f t="shared" si="862"/>
        <v>3.8191780821917809</v>
      </c>
      <c r="AX1896">
        <v>25</v>
      </c>
      <c r="AY1896" s="12">
        <v>0.05</v>
      </c>
      <c r="AZ1896">
        <f t="shared" si="863"/>
        <v>3.7999999999999999E-2</v>
      </c>
      <c r="BA1896" s="13">
        <f t="shared" si="864"/>
        <v>16789210</v>
      </c>
      <c r="BB1896" s="17" t="s">
        <v>2189</v>
      </c>
      <c r="BC1896">
        <f>MATCH(BB1896,MONTHLY_INDEX!$A:$A,0)</f>
        <v>798</v>
      </c>
      <c r="BD1896">
        <f>MATCH(AU1896,MONTHLY_INDEX!$1:$1,0)</f>
        <v>82</v>
      </c>
      <c r="BE1896">
        <f>INDEX(MONTHLY_INDEX!$1:$1048576,Final!BC1896,Final!BD1896)</f>
        <v>96</v>
      </c>
      <c r="BF1896">
        <f>MATCH($BF$1,MONTHLY_INDEX!$1:$1,0)</f>
        <v>127</v>
      </c>
      <c r="BG1896">
        <f>INDEX(MONTHLY_INDEX!$1:$1048576,Final!BC1896,Final!BF1896)</f>
        <v>95.3</v>
      </c>
      <c r="BH1896" s="23">
        <f>(BG1896-BE1896)/BE1896</f>
        <v>-7.2916666666666963E-3</v>
      </c>
      <c r="BI1896" s="14">
        <f>(1+BH1896)*BA1896</f>
        <v>16666788.677083332</v>
      </c>
      <c r="BJ1896" s="14">
        <f>BI1896*AZ1896*AW1896</f>
        <v>2418830.4926094748</v>
      </c>
      <c r="BK1896" s="15">
        <f t="shared" si="865"/>
        <v>14247958.184473857</v>
      </c>
      <c r="BL1896" s="52">
        <v>0</v>
      </c>
      <c r="BM1896" s="15">
        <f>MAX((1-BL1896)*BK1896,BI1896*AY1896)</f>
        <v>14247958.184473857</v>
      </c>
    </row>
    <row r="1897" spans="1:65">
      <c r="A1897" s="8">
        <v>1895</v>
      </c>
      <c r="B1897" s="1" t="s">
        <v>44</v>
      </c>
      <c r="C1897" s="1">
        <v>1500</v>
      </c>
      <c r="D1897" s="1" t="s">
        <v>60</v>
      </c>
      <c r="E1897" s="1">
        <v>150000076</v>
      </c>
      <c r="F1897" s="1" t="s">
        <v>60</v>
      </c>
      <c r="G1897" s="1" t="s">
        <v>111</v>
      </c>
      <c r="H1897" s="1">
        <v>23</v>
      </c>
      <c r="I1897" s="1" t="s">
        <v>187</v>
      </c>
      <c r="J1897" s="1" t="s">
        <v>49</v>
      </c>
      <c r="K1897" s="1">
        <v>17406001</v>
      </c>
      <c r="L1897" s="1" t="s">
        <v>50</v>
      </c>
      <c r="M1897" s="1" t="s">
        <v>51</v>
      </c>
      <c r="N1897" s="1" t="s">
        <v>64</v>
      </c>
      <c r="O1897" s="1" t="s">
        <v>65</v>
      </c>
      <c r="P1897" s="1" t="s">
        <v>66</v>
      </c>
      <c r="Q1897" s="1" t="s">
        <v>67</v>
      </c>
      <c r="R1897" s="1" t="s">
        <v>87</v>
      </c>
      <c r="S1897" s="1" t="s">
        <v>88</v>
      </c>
      <c r="T1897" s="2">
        <v>43404</v>
      </c>
      <c r="U1897" s="2">
        <v>43404</v>
      </c>
      <c r="V1897" s="1" t="s">
        <v>52</v>
      </c>
      <c r="W1897" s="3">
        <v>1</v>
      </c>
      <c r="X1897" s="1" t="s">
        <v>53</v>
      </c>
      <c r="Y1897" s="4">
        <v>98582</v>
      </c>
      <c r="Z1897" s="4">
        <v>-12155</v>
      </c>
      <c r="AA1897" s="4">
        <v>0</v>
      </c>
      <c r="AB1897" s="4">
        <v>0</v>
      </c>
      <c r="AC1897" s="4">
        <v>0</v>
      </c>
      <c r="AD1897" s="4">
        <v>98582</v>
      </c>
      <c r="AE1897" s="5">
        <v>1614</v>
      </c>
      <c r="AF1897" s="1" t="s">
        <v>70</v>
      </c>
      <c r="AG1897" s="1" t="s">
        <v>71</v>
      </c>
      <c r="AH1897" s="1" t="s">
        <v>89</v>
      </c>
      <c r="AI1897" s="1" t="s">
        <v>57</v>
      </c>
      <c r="AJ1897" s="5">
        <v>10950</v>
      </c>
      <c r="AK1897" s="4">
        <v>-1025</v>
      </c>
      <c r="AL1897" s="4">
        <v>0</v>
      </c>
      <c r="AM1897" s="4">
        <v>0</v>
      </c>
      <c r="AN1897" s="4">
        <v>0</v>
      </c>
      <c r="AO1897" s="4">
        <v>-13180</v>
      </c>
      <c r="AP1897" s="4">
        <v>-13180</v>
      </c>
      <c r="AQ1897" s="4">
        <v>0</v>
      </c>
      <c r="AR1897" s="4">
        <v>85402</v>
      </c>
      <c r="AS1897" s="1" t="s">
        <v>52</v>
      </c>
      <c r="AT1897" s="9">
        <f t="shared" si="860"/>
        <v>43404</v>
      </c>
      <c r="AU1897" s="9">
        <f t="shared" si="861"/>
        <v>43374</v>
      </c>
      <c r="AV1897" s="9">
        <v>44798</v>
      </c>
      <c r="AW1897" s="11">
        <f t="shared" si="862"/>
        <v>3.8191780821917809</v>
      </c>
      <c r="AX1897">
        <v>10</v>
      </c>
      <c r="AY1897" s="12">
        <v>0.05</v>
      </c>
      <c r="AZ1897">
        <f t="shared" si="863"/>
        <v>9.5000000000000001E-2</v>
      </c>
      <c r="BA1897" s="13">
        <f t="shared" si="864"/>
        <v>98582</v>
      </c>
      <c r="BI1897" s="14">
        <f t="shared" ref="BI1897:BI1901" si="879">AR1897</f>
        <v>85402</v>
      </c>
      <c r="BJ1897" s="14">
        <v>0</v>
      </c>
      <c r="BK1897" s="14">
        <f t="shared" ref="BK1897:BK1901" si="880">AR1897</f>
        <v>85402</v>
      </c>
      <c r="BL1897" s="52">
        <v>0</v>
      </c>
      <c r="BM1897" s="15">
        <f t="shared" ref="BM1897:BM1901" si="881">AR1897</f>
        <v>85402</v>
      </c>
    </row>
    <row r="1898" spans="1:65">
      <c r="A1898" s="8">
        <v>1896</v>
      </c>
      <c r="B1898" s="1" t="s">
        <v>44</v>
      </c>
      <c r="C1898" s="1">
        <v>1500</v>
      </c>
      <c r="D1898" s="1" t="s">
        <v>60</v>
      </c>
      <c r="E1898" s="1">
        <v>150000076</v>
      </c>
      <c r="F1898" s="1" t="s">
        <v>112</v>
      </c>
      <c r="G1898" s="1" t="s">
        <v>113</v>
      </c>
      <c r="H1898" s="1">
        <v>24</v>
      </c>
      <c r="I1898" s="1" t="s">
        <v>187</v>
      </c>
      <c r="J1898" s="1" t="s">
        <v>49</v>
      </c>
      <c r="K1898" s="1">
        <v>17406001</v>
      </c>
      <c r="L1898" s="1" t="s">
        <v>50</v>
      </c>
      <c r="M1898" s="1" t="s">
        <v>51</v>
      </c>
      <c r="N1898" s="1" t="s">
        <v>64</v>
      </c>
      <c r="O1898" s="1" t="s">
        <v>65</v>
      </c>
      <c r="P1898" s="1" t="s">
        <v>66</v>
      </c>
      <c r="Q1898" s="1" t="s">
        <v>67</v>
      </c>
      <c r="R1898" s="1" t="s">
        <v>87</v>
      </c>
      <c r="S1898" s="1" t="s">
        <v>88</v>
      </c>
      <c r="T1898" s="2">
        <v>43404</v>
      </c>
      <c r="U1898" s="2">
        <v>43404</v>
      </c>
      <c r="V1898" s="1" t="s">
        <v>52</v>
      </c>
      <c r="W1898" s="3">
        <v>1</v>
      </c>
      <c r="X1898" s="1" t="s">
        <v>53</v>
      </c>
      <c r="Y1898" s="4">
        <v>995175</v>
      </c>
      <c r="Z1898" s="4">
        <v>-122721.09</v>
      </c>
      <c r="AA1898" s="4">
        <v>0</v>
      </c>
      <c r="AB1898" s="4">
        <v>0</v>
      </c>
      <c r="AC1898" s="4">
        <v>0</v>
      </c>
      <c r="AD1898" s="4">
        <v>995175</v>
      </c>
      <c r="AE1898" s="5">
        <v>1614</v>
      </c>
      <c r="AF1898" s="1" t="s">
        <v>70</v>
      </c>
      <c r="AG1898" s="1" t="s">
        <v>71</v>
      </c>
      <c r="AH1898" s="1" t="s">
        <v>89</v>
      </c>
      <c r="AI1898" s="1" t="s">
        <v>57</v>
      </c>
      <c r="AJ1898" s="5">
        <v>10950</v>
      </c>
      <c r="AK1898" s="4">
        <v>-10344</v>
      </c>
      <c r="AL1898" s="4">
        <v>0</v>
      </c>
      <c r="AM1898" s="4">
        <v>0</v>
      </c>
      <c r="AN1898" s="4">
        <v>0</v>
      </c>
      <c r="AO1898" s="4">
        <v>-133065.09</v>
      </c>
      <c r="AP1898" s="4">
        <v>-133065.09</v>
      </c>
      <c r="AQ1898" s="4">
        <v>0</v>
      </c>
      <c r="AR1898" s="4">
        <v>862109.91</v>
      </c>
      <c r="AS1898" s="1" t="s">
        <v>52</v>
      </c>
      <c r="AT1898" s="9">
        <f t="shared" si="860"/>
        <v>43404</v>
      </c>
      <c r="AU1898" s="9">
        <f t="shared" si="861"/>
        <v>43374</v>
      </c>
      <c r="AV1898" s="9">
        <v>44798</v>
      </c>
      <c r="AW1898" s="11">
        <f t="shared" si="862"/>
        <v>3.8191780821917809</v>
      </c>
      <c r="AX1898">
        <v>10</v>
      </c>
      <c r="AY1898" s="12">
        <v>0.05</v>
      </c>
      <c r="AZ1898">
        <f t="shared" si="863"/>
        <v>9.5000000000000001E-2</v>
      </c>
      <c r="BA1898" s="13">
        <f t="shared" si="864"/>
        <v>995175</v>
      </c>
      <c r="BB1898" s="16" t="s">
        <v>593</v>
      </c>
      <c r="BC1898" s="16" t="s">
        <v>593</v>
      </c>
      <c r="BD1898" s="16" t="s">
        <v>593</v>
      </c>
      <c r="BE1898" s="16" t="s">
        <v>593</v>
      </c>
      <c r="BF1898" s="16" t="s">
        <v>593</v>
      </c>
      <c r="BG1898" s="16" t="s">
        <v>593</v>
      </c>
      <c r="BH1898" s="16" t="s">
        <v>593</v>
      </c>
      <c r="BI1898" s="14">
        <f t="shared" si="879"/>
        <v>862109.91</v>
      </c>
      <c r="BJ1898" s="14">
        <v>0</v>
      </c>
      <c r="BK1898" s="14">
        <f t="shared" si="880"/>
        <v>862109.91</v>
      </c>
      <c r="BL1898" s="52">
        <v>0</v>
      </c>
      <c r="BM1898" s="15">
        <f t="shared" si="881"/>
        <v>862109.91</v>
      </c>
    </row>
    <row r="1899" spans="1:65">
      <c r="A1899" s="8">
        <v>1897</v>
      </c>
      <c r="B1899" s="1" t="s">
        <v>44</v>
      </c>
      <c r="C1899" s="1">
        <v>1500</v>
      </c>
      <c r="D1899" s="1" t="s">
        <v>60</v>
      </c>
      <c r="E1899" s="1">
        <v>150000076</v>
      </c>
      <c r="F1899" s="1" t="s">
        <v>112</v>
      </c>
      <c r="G1899" s="1" t="s">
        <v>114</v>
      </c>
      <c r="H1899" s="1">
        <v>25</v>
      </c>
      <c r="I1899" s="1" t="s">
        <v>187</v>
      </c>
      <c r="J1899" s="1" t="s">
        <v>49</v>
      </c>
      <c r="K1899" s="1">
        <v>17406001</v>
      </c>
      <c r="L1899" s="1" t="s">
        <v>50</v>
      </c>
      <c r="M1899" s="1" t="s">
        <v>51</v>
      </c>
      <c r="N1899" s="1" t="s">
        <v>64</v>
      </c>
      <c r="O1899" s="1" t="s">
        <v>65</v>
      </c>
      <c r="P1899" s="1" t="s">
        <v>66</v>
      </c>
      <c r="Q1899" s="1" t="s">
        <v>67</v>
      </c>
      <c r="R1899" s="1" t="s">
        <v>87</v>
      </c>
      <c r="S1899" s="1" t="s">
        <v>88</v>
      </c>
      <c r="T1899" s="2">
        <v>43404</v>
      </c>
      <c r="U1899" s="2">
        <v>43404</v>
      </c>
      <c r="V1899" s="1" t="s">
        <v>52</v>
      </c>
      <c r="W1899" s="3">
        <v>1</v>
      </c>
      <c r="X1899" s="1" t="s">
        <v>53</v>
      </c>
      <c r="Y1899" s="4">
        <v>2883401</v>
      </c>
      <c r="Z1899" s="4">
        <v>-355569.73</v>
      </c>
      <c r="AA1899" s="4">
        <v>0</v>
      </c>
      <c r="AB1899" s="4">
        <v>0</v>
      </c>
      <c r="AC1899" s="4">
        <v>0</v>
      </c>
      <c r="AD1899" s="4">
        <v>2883401</v>
      </c>
      <c r="AE1899" s="5">
        <v>1614</v>
      </c>
      <c r="AF1899" s="1" t="s">
        <v>70</v>
      </c>
      <c r="AG1899" s="1" t="s">
        <v>71</v>
      </c>
      <c r="AH1899" s="1" t="s">
        <v>89</v>
      </c>
      <c r="AI1899" s="1" t="s">
        <v>57</v>
      </c>
      <c r="AJ1899" s="5">
        <v>10950</v>
      </c>
      <c r="AK1899" s="4">
        <v>-29971</v>
      </c>
      <c r="AL1899" s="4">
        <v>0</v>
      </c>
      <c r="AM1899" s="4">
        <v>0</v>
      </c>
      <c r="AN1899" s="4">
        <v>0</v>
      </c>
      <c r="AO1899" s="4">
        <v>-385540.73</v>
      </c>
      <c r="AP1899" s="4">
        <v>-385540.73</v>
      </c>
      <c r="AQ1899" s="4">
        <v>0</v>
      </c>
      <c r="AR1899" s="4">
        <v>2497860.27</v>
      </c>
      <c r="AS1899" s="1" t="s">
        <v>52</v>
      </c>
      <c r="AT1899" s="9">
        <f t="shared" si="860"/>
        <v>43404</v>
      </c>
      <c r="AU1899" s="9">
        <f t="shared" si="861"/>
        <v>43374</v>
      </c>
      <c r="AV1899" s="9">
        <v>44798</v>
      </c>
      <c r="AW1899" s="11">
        <f t="shared" si="862"/>
        <v>3.8191780821917809</v>
      </c>
      <c r="AX1899">
        <v>10</v>
      </c>
      <c r="AY1899" s="12">
        <v>0.05</v>
      </c>
      <c r="AZ1899">
        <f t="shared" si="863"/>
        <v>9.5000000000000001E-2</v>
      </c>
      <c r="BA1899" s="13">
        <f t="shared" si="864"/>
        <v>2883401</v>
      </c>
      <c r="BB1899" s="16" t="s">
        <v>593</v>
      </c>
      <c r="BC1899" s="16" t="s">
        <v>593</v>
      </c>
      <c r="BD1899" s="16" t="s">
        <v>593</v>
      </c>
      <c r="BE1899" s="16" t="s">
        <v>593</v>
      </c>
      <c r="BF1899" s="16" t="s">
        <v>593</v>
      </c>
      <c r="BG1899" s="16" t="s">
        <v>593</v>
      </c>
      <c r="BH1899" s="16" t="s">
        <v>593</v>
      </c>
      <c r="BI1899" s="14">
        <f t="shared" si="879"/>
        <v>2497860.27</v>
      </c>
      <c r="BJ1899" s="14">
        <v>0</v>
      </c>
      <c r="BK1899" s="14">
        <f t="shared" si="880"/>
        <v>2497860.27</v>
      </c>
      <c r="BL1899" s="52">
        <v>0</v>
      </c>
      <c r="BM1899" s="15">
        <f t="shared" si="881"/>
        <v>2497860.27</v>
      </c>
    </row>
    <row r="1900" spans="1:65">
      <c r="A1900" s="8">
        <v>1898</v>
      </c>
      <c r="B1900" s="1" t="s">
        <v>44</v>
      </c>
      <c r="C1900" s="1">
        <v>1500</v>
      </c>
      <c r="D1900" s="1" t="s">
        <v>60</v>
      </c>
      <c r="E1900" s="1">
        <v>150000076</v>
      </c>
      <c r="F1900" s="1" t="s">
        <v>60</v>
      </c>
      <c r="G1900" s="1" t="s">
        <v>181</v>
      </c>
      <c r="H1900" s="1">
        <v>26</v>
      </c>
      <c r="I1900" s="1" t="s">
        <v>187</v>
      </c>
      <c r="J1900" s="1" t="s">
        <v>49</v>
      </c>
      <c r="K1900" s="1">
        <v>17406001</v>
      </c>
      <c r="L1900" s="1" t="s">
        <v>50</v>
      </c>
      <c r="M1900" s="1" t="s">
        <v>51</v>
      </c>
      <c r="N1900" s="1" t="s">
        <v>64</v>
      </c>
      <c r="O1900" s="1" t="s">
        <v>65</v>
      </c>
      <c r="P1900" s="1" t="s">
        <v>66</v>
      </c>
      <c r="Q1900" s="1" t="s">
        <v>67</v>
      </c>
      <c r="R1900" s="1" t="s">
        <v>87</v>
      </c>
      <c r="S1900" s="1" t="s">
        <v>88</v>
      </c>
      <c r="T1900" s="2">
        <v>43404</v>
      </c>
      <c r="U1900" s="2">
        <v>43404</v>
      </c>
      <c r="V1900" s="1" t="s">
        <v>52</v>
      </c>
      <c r="W1900" s="3">
        <v>1</v>
      </c>
      <c r="X1900" s="1" t="s">
        <v>53</v>
      </c>
      <c r="Y1900" s="4">
        <v>120000</v>
      </c>
      <c r="Z1900" s="4">
        <v>-14798</v>
      </c>
      <c r="AA1900" s="4">
        <v>0</v>
      </c>
      <c r="AB1900" s="4">
        <v>0</v>
      </c>
      <c r="AC1900" s="4">
        <v>0</v>
      </c>
      <c r="AD1900" s="4">
        <v>120000</v>
      </c>
      <c r="AE1900" s="5">
        <v>1614</v>
      </c>
      <c r="AF1900" s="1" t="s">
        <v>70</v>
      </c>
      <c r="AG1900" s="1" t="s">
        <v>71</v>
      </c>
      <c r="AH1900" s="1" t="s">
        <v>89</v>
      </c>
      <c r="AI1900" s="1" t="s">
        <v>57</v>
      </c>
      <c r="AJ1900" s="5">
        <v>10950</v>
      </c>
      <c r="AK1900" s="4">
        <v>-1247</v>
      </c>
      <c r="AL1900" s="4">
        <v>0</v>
      </c>
      <c r="AM1900" s="4">
        <v>0</v>
      </c>
      <c r="AN1900" s="4">
        <v>0</v>
      </c>
      <c r="AO1900" s="4">
        <v>-16045</v>
      </c>
      <c r="AP1900" s="4">
        <v>-16045</v>
      </c>
      <c r="AQ1900" s="4">
        <v>0</v>
      </c>
      <c r="AR1900" s="4">
        <v>103955</v>
      </c>
      <c r="AS1900" s="1" t="s">
        <v>52</v>
      </c>
      <c r="AT1900" s="9">
        <f t="shared" si="860"/>
        <v>43404</v>
      </c>
      <c r="AU1900" s="9">
        <f t="shared" si="861"/>
        <v>43374</v>
      </c>
      <c r="AV1900" s="9">
        <v>44798</v>
      </c>
      <c r="AW1900" s="11">
        <f t="shared" si="862"/>
        <v>3.8191780821917809</v>
      </c>
      <c r="AX1900">
        <v>10</v>
      </c>
      <c r="AY1900" s="12">
        <v>0.05</v>
      </c>
      <c r="AZ1900">
        <f t="shared" si="863"/>
        <v>9.5000000000000001E-2</v>
      </c>
      <c r="BA1900" s="13">
        <f t="shared" si="864"/>
        <v>120000</v>
      </c>
      <c r="BI1900" s="14">
        <f t="shared" si="879"/>
        <v>103955</v>
      </c>
      <c r="BJ1900" s="14">
        <v>0</v>
      </c>
      <c r="BK1900" s="14">
        <f t="shared" si="880"/>
        <v>103955</v>
      </c>
      <c r="BL1900" s="52">
        <v>0</v>
      </c>
      <c r="BM1900" s="15">
        <f t="shared" si="881"/>
        <v>103955</v>
      </c>
    </row>
    <row r="1901" spans="1:65">
      <c r="A1901" s="8">
        <v>1899</v>
      </c>
      <c r="B1901" s="1" t="s">
        <v>44</v>
      </c>
      <c r="C1901" s="1">
        <v>1500</v>
      </c>
      <c r="D1901" s="1" t="s">
        <v>60</v>
      </c>
      <c r="E1901" s="1">
        <v>150000076</v>
      </c>
      <c r="F1901" s="1" t="s">
        <v>112</v>
      </c>
      <c r="G1901" s="1" t="s">
        <v>116</v>
      </c>
      <c r="H1901" s="1">
        <v>27</v>
      </c>
      <c r="I1901" s="1" t="s">
        <v>187</v>
      </c>
      <c r="J1901" s="1" t="s">
        <v>49</v>
      </c>
      <c r="K1901" s="1">
        <v>17406001</v>
      </c>
      <c r="L1901" s="1" t="s">
        <v>50</v>
      </c>
      <c r="M1901" s="1" t="s">
        <v>51</v>
      </c>
      <c r="N1901" s="1" t="s">
        <v>64</v>
      </c>
      <c r="O1901" s="1" t="s">
        <v>65</v>
      </c>
      <c r="P1901" s="1" t="s">
        <v>66</v>
      </c>
      <c r="Q1901" s="1" t="s">
        <v>67</v>
      </c>
      <c r="R1901" s="1" t="s">
        <v>87</v>
      </c>
      <c r="S1901" s="1" t="s">
        <v>88</v>
      </c>
      <c r="T1901" s="2">
        <v>43404</v>
      </c>
      <c r="U1901" s="2">
        <v>43404</v>
      </c>
      <c r="V1901" s="1" t="s">
        <v>52</v>
      </c>
      <c r="W1901" s="3">
        <v>1</v>
      </c>
      <c r="X1901" s="1" t="s">
        <v>53</v>
      </c>
      <c r="Y1901" s="4">
        <v>4339035</v>
      </c>
      <c r="Z1901" s="4">
        <v>-535070.18000000005</v>
      </c>
      <c r="AA1901" s="4">
        <v>0</v>
      </c>
      <c r="AB1901" s="4">
        <v>0</v>
      </c>
      <c r="AC1901" s="4">
        <v>0</v>
      </c>
      <c r="AD1901" s="4">
        <v>4339035</v>
      </c>
      <c r="AE1901" s="5">
        <v>1614</v>
      </c>
      <c r="AF1901" s="1" t="s">
        <v>70</v>
      </c>
      <c r="AG1901" s="1" t="s">
        <v>71</v>
      </c>
      <c r="AH1901" s="1" t="s">
        <v>89</v>
      </c>
      <c r="AI1901" s="1" t="s">
        <v>57</v>
      </c>
      <c r="AJ1901" s="5">
        <v>10950</v>
      </c>
      <c r="AK1901" s="4">
        <v>-45101</v>
      </c>
      <c r="AL1901" s="4">
        <v>0</v>
      </c>
      <c r="AM1901" s="4">
        <v>0</v>
      </c>
      <c r="AN1901" s="4">
        <v>0</v>
      </c>
      <c r="AO1901" s="4">
        <v>-580171.18000000005</v>
      </c>
      <c r="AP1901" s="4">
        <v>-580171.18000000005</v>
      </c>
      <c r="AQ1901" s="4">
        <v>0</v>
      </c>
      <c r="AR1901" s="4">
        <v>3758863.82</v>
      </c>
      <c r="AS1901" s="1" t="s">
        <v>52</v>
      </c>
      <c r="AT1901" s="9">
        <f t="shared" si="860"/>
        <v>43404</v>
      </c>
      <c r="AU1901" s="9">
        <f t="shared" si="861"/>
        <v>43374</v>
      </c>
      <c r="AV1901" s="9">
        <v>44798</v>
      </c>
      <c r="AW1901" s="11">
        <f t="shared" si="862"/>
        <v>3.8191780821917809</v>
      </c>
      <c r="AX1901">
        <v>10</v>
      </c>
      <c r="AY1901" s="12">
        <v>0.05</v>
      </c>
      <c r="AZ1901">
        <f t="shared" si="863"/>
        <v>9.5000000000000001E-2</v>
      </c>
      <c r="BA1901" s="13">
        <f t="shared" si="864"/>
        <v>4339035</v>
      </c>
      <c r="BB1901" s="16" t="s">
        <v>593</v>
      </c>
      <c r="BC1901" s="16" t="s">
        <v>593</v>
      </c>
      <c r="BD1901" s="16" t="s">
        <v>593</v>
      </c>
      <c r="BE1901" s="16" t="s">
        <v>593</v>
      </c>
      <c r="BF1901" s="16" t="s">
        <v>593</v>
      </c>
      <c r="BG1901" s="16" t="s">
        <v>593</v>
      </c>
      <c r="BH1901" s="16" t="s">
        <v>593</v>
      </c>
      <c r="BI1901" s="14">
        <f t="shared" si="879"/>
        <v>3758863.82</v>
      </c>
      <c r="BJ1901" s="14">
        <v>0</v>
      </c>
      <c r="BK1901" s="14">
        <f t="shared" si="880"/>
        <v>3758863.82</v>
      </c>
      <c r="BL1901" s="52">
        <v>0</v>
      </c>
      <c r="BM1901" s="15">
        <f t="shared" si="881"/>
        <v>3758863.82</v>
      </c>
    </row>
    <row r="1902" spans="1:65">
      <c r="A1902" s="8">
        <v>1900</v>
      </c>
      <c r="B1902" s="1" t="s">
        <v>44</v>
      </c>
      <c r="C1902" s="1">
        <v>1500</v>
      </c>
      <c r="D1902" s="1" t="s">
        <v>60</v>
      </c>
      <c r="E1902" s="1">
        <v>150000077</v>
      </c>
      <c r="F1902" s="1" t="s">
        <v>60</v>
      </c>
      <c r="G1902" s="1" t="s">
        <v>86</v>
      </c>
      <c r="H1902" s="1">
        <v>1</v>
      </c>
      <c r="I1902" s="1" t="s">
        <v>188</v>
      </c>
      <c r="J1902" s="1" t="s">
        <v>49</v>
      </c>
      <c r="K1902" s="1">
        <v>17406001</v>
      </c>
      <c r="L1902" s="1" t="s">
        <v>50</v>
      </c>
      <c r="M1902" s="1" t="s">
        <v>51</v>
      </c>
      <c r="N1902" s="1" t="s">
        <v>64</v>
      </c>
      <c r="O1902" s="1" t="s">
        <v>65</v>
      </c>
      <c r="P1902" s="1" t="s">
        <v>66</v>
      </c>
      <c r="Q1902" s="1" t="s">
        <v>67</v>
      </c>
      <c r="R1902" s="1" t="s">
        <v>87</v>
      </c>
      <c r="S1902" s="1" t="s">
        <v>88</v>
      </c>
      <c r="T1902" s="2">
        <v>43404</v>
      </c>
      <c r="U1902" s="2">
        <v>43404</v>
      </c>
      <c r="V1902" s="1" t="s">
        <v>52</v>
      </c>
      <c r="W1902" s="3">
        <v>1</v>
      </c>
      <c r="X1902" s="1" t="s">
        <v>53</v>
      </c>
      <c r="Y1902" s="4">
        <v>892500</v>
      </c>
      <c r="Z1902" s="4">
        <v>-110059</v>
      </c>
      <c r="AA1902" s="4">
        <v>0</v>
      </c>
      <c r="AB1902" s="4">
        <v>0</v>
      </c>
      <c r="AC1902" s="4">
        <v>0</v>
      </c>
      <c r="AD1902" s="4">
        <v>892500</v>
      </c>
      <c r="AE1902" s="5">
        <v>1614</v>
      </c>
      <c r="AF1902" s="1" t="s">
        <v>70</v>
      </c>
      <c r="AG1902" s="1" t="s">
        <v>71</v>
      </c>
      <c r="AH1902" s="1" t="s">
        <v>89</v>
      </c>
      <c r="AI1902" s="1" t="s">
        <v>57</v>
      </c>
      <c r="AJ1902" s="5">
        <v>10950</v>
      </c>
      <c r="AK1902" s="4">
        <v>-9277</v>
      </c>
      <c r="AL1902" s="4">
        <v>0</v>
      </c>
      <c r="AM1902" s="4">
        <v>0</v>
      </c>
      <c r="AN1902" s="4">
        <v>0</v>
      </c>
      <c r="AO1902" s="4">
        <v>-119336</v>
      </c>
      <c r="AP1902" s="4">
        <v>-119336</v>
      </c>
      <c r="AQ1902" s="4">
        <v>0</v>
      </c>
      <c r="AR1902" s="4">
        <v>773164</v>
      </c>
      <c r="AS1902" s="1" t="s">
        <v>52</v>
      </c>
      <c r="AT1902" s="9">
        <f t="shared" si="860"/>
        <v>43404</v>
      </c>
      <c r="AU1902" s="9">
        <f t="shared" si="861"/>
        <v>43374</v>
      </c>
      <c r="AV1902" s="9">
        <v>44798</v>
      </c>
      <c r="AW1902" s="11">
        <f t="shared" si="862"/>
        <v>3.8191780821917809</v>
      </c>
      <c r="AX1902">
        <v>10</v>
      </c>
      <c r="AY1902" s="12">
        <v>0.05</v>
      </c>
      <c r="AZ1902">
        <f t="shared" si="863"/>
        <v>9.5000000000000001E-2</v>
      </c>
      <c r="BA1902" s="13">
        <f t="shared" si="864"/>
        <v>892500</v>
      </c>
      <c r="BB1902" s="17" t="s">
        <v>1853</v>
      </c>
      <c r="BC1902">
        <f>MATCH(BB1902,MONTHLY_INDEX!$A:$A,0)</f>
        <v>630</v>
      </c>
      <c r="BD1902">
        <f>MATCH(AU1902,MONTHLY_INDEX!$1:$1,0)</f>
        <v>82</v>
      </c>
      <c r="BE1902">
        <f>INDEX(MONTHLY_INDEX!$1:$1048576,Final!BC1902,Final!BD1902)</f>
        <v>115.8</v>
      </c>
      <c r="BF1902">
        <f>MATCH($BF$1,MONTHLY_INDEX!$1:$1,0)</f>
        <v>127</v>
      </c>
      <c r="BG1902">
        <f>INDEX(MONTHLY_INDEX!$1:$1048576,Final!BC1902,Final!BF1902)</f>
        <v>151.1</v>
      </c>
      <c r="BH1902" s="23">
        <f t="shared" ref="BH1902:BH1919" si="882">(BG1902-BE1902)/BE1902</f>
        <v>0.30483592400690845</v>
      </c>
      <c r="BI1902" s="14">
        <f t="shared" ref="BI1902:BI1919" si="883">(1+BH1902)*BA1902</f>
        <v>1164566.0621761659</v>
      </c>
      <c r="BJ1902" s="14">
        <f t="shared" ref="BJ1902:BJ1919" si="884">BI1902*AZ1902*AW1902</f>
        <v>422530.09209312231</v>
      </c>
      <c r="BK1902" s="15">
        <f t="shared" si="865"/>
        <v>742035.97008304356</v>
      </c>
      <c r="BL1902" s="52">
        <v>0</v>
      </c>
      <c r="BM1902" s="15">
        <f t="shared" ref="BM1902:BM1919" si="885">MAX((1-BL1902)*BK1902,BI1902*AY1902)</f>
        <v>742035.97008304356</v>
      </c>
    </row>
    <row r="1903" spans="1:65">
      <c r="A1903" s="8">
        <v>1901</v>
      </c>
      <c r="B1903" s="1" t="s">
        <v>44</v>
      </c>
      <c r="C1903" s="1">
        <v>1500</v>
      </c>
      <c r="D1903" s="1" t="s">
        <v>60</v>
      </c>
      <c r="E1903" s="1">
        <v>150000077</v>
      </c>
      <c r="F1903" s="1" t="s">
        <v>60</v>
      </c>
      <c r="G1903" s="1" t="s">
        <v>90</v>
      </c>
      <c r="H1903" s="1">
        <v>2</v>
      </c>
      <c r="I1903" s="1" t="s">
        <v>188</v>
      </c>
      <c r="J1903" s="1" t="s">
        <v>49</v>
      </c>
      <c r="K1903" s="1">
        <v>17406001</v>
      </c>
      <c r="L1903" s="1" t="s">
        <v>50</v>
      </c>
      <c r="M1903" s="1" t="s">
        <v>51</v>
      </c>
      <c r="N1903" s="1" t="s">
        <v>64</v>
      </c>
      <c r="O1903" s="1" t="s">
        <v>65</v>
      </c>
      <c r="P1903" s="1" t="s">
        <v>66</v>
      </c>
      <c r="Q1903" s="1" t="s">
        <v>67</v>
      </c>
      <c r="R1903" s="1" t="s">
        <v>87</v>
      </c>
      <c r="S1903" s="1" t="s">
        <v>88</v>
      </c>
      <c r="T1903" s="2">
        <v>43404</v>
      </c>
      <c r="U1903" s="2">
        <v>43404</v>
      </c>
      <c r="V1903" s="1" t="s">
        <v>52</v>
      </c>
      <c r="W1903" s="3">
        <v>1</v>
      </c>
      <c r="X1903" s="1" t="s">
        <v>53</v>
      </c>
      <c r="Y1903" s="4">
        <v>472500</v>
      </c>
      <c r="Z1903" s="4">
        <v>-58266</v>
      </c>
      <c r="AA1903" s="4">
        <v>0</v>
      </c>
      <c r="AB1903" s="4">
        <v>0</v>
      </c>
      <c r="AC1903" s="4">
        <v>0</v>
      </c>
      <c r="AD1903" s="4">
        <v>472500</v>
      </c>
      <c r="AE1903" s="5">
        <v>1614</v>
      </c>
      <c r="AF1903" s="1" t="s">
        <v>70</v>
      </c>
      <c r="AG1903" s="1" t="s">
        <v>71</v>
      </c>
      <c r="AH1903" s="1" t="s">
        <v>89</v>
      </c>
      <c r="AI1903" s="1" t="s">
        <v>57</v>
      </c>
      <c r="AJ1903" s="5">
        <v>10950</v>
      </c>
      <c r="AK1903" s="4">
        <v>-4911</v>
      </c>
      <c r="AL1903" s="4">
        <v>0</v>
      </c>
      <c r="AM1903" s="4">
        <v>0</v>
      </c>
      <c r="AN1903" s="4">
        <v>0</v>
      </c>
      <c r="AO1903" s="4">
        <v>-63177</v>
      </c>
      <c r="AP1903" s="4">
        <v>-63177</v>
      </c>
      <c r="AQ1903" s="4">
        <v>0</v>
      </c>
      <c r="AR1903" s="4">
        <v>409323</v>
      </c>
      <c r="AS1903" s="1" t="s">
        <v>52</v>
      </c>
      <c r="AT1903" s="9">
        <f t="shared" si="860"/>
        <v>43404</v>
      </c>
      <c r="AU1903" s="9">
        <f t="shared" si="861"/>
        <v>43374</v>
      </c>
      <c r="AV1903" s="9">
        <v>44798</v>
      </c>
      <c r="AW1903" s="11">
        <f t="shared" si="862"/>
        <v>3.8191780821917809</v>
      </c>
      <c r="AX1903">
        <v>10</v>
      </c>
      <c r="AY1903" s="12">
        <v>0.05</v>
      </c>
      <c r="AZ1903">
        <f t="shared" si="863"/>
        <v>9.5000000000000001E-2</v>
      </c>
      <c r="BA1903" s="13">
        <f t="shared" si="864"/>
        <v>472500</v>
      </c>
      <c r="BB1903" s="17" t="s">
        <v>2189</v>
      </c>
      <c r="BC1903">
        <f>MATCH(BB1903,MONTHLY_INDEX!$A:$A,0)</f>
        <v>798</v>
      </c>
      <c r="BD1903">
        <f>MATCH(AU1903,MONTHLY_INDEX!$1:$1,0)</f>
        <v>82</v>
      </c>
      <c r="BE1903">
        <f>INDEX(MONTHLY_INDEX!$1:$1048576,Final!BC1903,Final!BD1903)</f>
        <v>96</v>
      </c>
      <c r="BF1903">
        <f>MATCH($BF$1,MONTHLY_INDEX!$1:$1,0)</f>
        <v>127</v>
      </c>
      <c r="BG1903">
        <f>INDEX(MONTHLY_INDEX!$1:$1048576,Final!BC1903,Final!BF1903)</f>
        <v>95.3</v>
      </c>
      <c r="BH1903" s="23">
        <f t="shared" si="882"/>
        <v>-7.2916666666666963E-3</v>
      </c>
      <c r="BI1903" s="14">
        <f t="shared" si="883"/>
        <v>469054.6875</v>
      </c>
      <c r="BJ1903" s="14">
        <f t="shared" si="884"/>
        <v>170183.32127568492</v>
      </c>
      <c r="BK1903" s="15">
        <f t="shared" si="865"/>
        <v>298871.36622431508</v>
      </c>
      <c r="BL1903" s="52">
        <v>0</v>
      </c>
      <c r="BM1903" s="15">
        <f t="shared" si="885"/>
        <v>298871.36622431508</v>
      </c>
    </row>
    <row r="1904" spans="1:65">
      <c r="A1904" s="8">
        <v>1902</v>
      </c>
      <c r="B1904" s="1" t="s">
        <v>44</v>
      </c>
      <c r="C1904" s="1">
        <v>1500</v>
      </c>
      <c r="D1904" s="1" t="s">
        <v>60</v>
      </c>
      <c r="E1904" s="1">
        <v>150000077</v>
      </c>
      <c r="F1904" s="1" t="s">
        <v>60</v>
      </c>
      <c r="G1904" s="1" t="s">
        <v>91</v>
      </c>
      <c r="H1904" s="1">
        <v>3</v>
      </c>
      <c r="I1904" s="1" t="s">
        <v>188</v>
      </c>
      <c r="J1904" s="1" t="s">
        <v>49</v>
      </c>
      <c r="K1904" s="1">
        <v>17406001</v>
      </c>
      <c r="L1904" s="1" t="s">
        <v>50</v>
      </c>
      <c r="M1904" s="1" t="s">
        <v>51</v>
      </c>
      <c r="N1904" s="1" t="s">
        <v>64</v>
      </c>
      <c r="O1904" s="1" t="s">
        <v>65</v>
      </c>
      <c r="P1904" s="1" t="s">
        <v>66</v>
      </c>
      <c r="Q1904" s="1" t="s">
        <v>67</v>
      </c>
      <c r="R1904" s="1" t="s">
        <v>87</v>
      </c>
      <c r="S1904" s="1" t="s">
        <v>88</v>
      </c>
      <c r="T1904" s="2">
        <v>43404</v>
      </c>
      <c r="U1904" s="2">
        <v>43404</v>
      </c>
      <c r="V1904" s="1" t="s">
        <v>52</v>
      </c>
      <c r="W1904" s="3">
        <v>1</v>
      </c>
      <c r="X1904" s="1" t="s">
        <v>53</v>
      </c>
      <c r="Y1904" s="4">
        <v>637760</v>
      </c>
      <c r="Z1904" s="4">
        <v>-78645</v>
      </c>
      <c r="AA1904" s="4">
        <v>0</v>
      </c>
      <c r="AB1904" s="4">
        <v>0</v>
      </c>
      <c r="AC1904" s="4">
        <v>0</v>
      </c>
      <c r="AD1904" s="4">
        <v>637760</v>
      </c>
      <c r="AE1904" s="5">
        <v>1614</v>
      </c>
      <c r="AF1904" s="1" t="s">
        <v>70</v>
      </c>
      <c r="AG1904" s="1" t="s">
        <v>71</v>
      </c>
      <c r="AH1904" s="1" t="s">
        <v>89</v>
      </c>
      <c r="AI1904" s="1" t="s">
        <v>57</v>
      </c>
      <c r="AJ1904" s="5">
        <v>10950</v>
      </c>
      <c r="AK1904" s="4">
        <v>-6629</v>
      </c>
      <c r="AL1904" s="4">
        <v>0</v>
      </c>
      <c r="AM1904" s="4">
        <v>0</v>
      </c>
      <c r="AN1904" s="4">
        <v>0</v>
      </c>
      <c r="AO1904" s="4">
        <v>-85274</v>
      </c>
      <c r="AP1904" s="4">
        <v>-85274</v>
      </c>
      <c r="AQ1904" s="4">
        <v>0</v>
      </c>
      <c r="AR1904" s="4">
        <v>552486</v>
      </c>
      <c r="AS1904" s="1" t="s">
        <v>52</v>
      </c>
      <c r="AT1904" s="9">
        <f t="shared" si="860"/>
        <v>43404</v>
      </c>
      <c r="AU1904" s="9">
        <f t="shared" si="861"/>
        <v>43374</v>
      </c>
      <c r="AV1904" s="9">
        <v>44798</v>
      </c>
      <c r="AW1904" s="11">
        <f t="shared" si="862"/>
        <v>3.8191780821917809</v>
      </c>
      <c r="AX1904">
        <v>10</v>
      </c>
      <c r="AY1904" s="12">
        <v>0.05</v>
      </c>
      <c r="AZ1904">
        <f t="shared" si="863"/>
        <v>9.5000000000000001E-2</v>
      </c>
      <c r="BA1904" s="13">
        <f t="shared" si="864"/>
        <v>637760</v>
      </c>
      <c r="BB1904" s="17" t="s">
        <v>2189</v>
      </c>
      <c r="BC1904">
        <f>MATCH(BB1904,MONTHLY_INDEX!$A:$A,0)</f>
        <v>798</v>
      </c>
      <c r="BD1904">
        <f>MATCH(AU1904,MONTHLY_INDEX!$1:$1,0)</f>
        <v>82</v>
      </c>
      <c r="BE1904">
        <f>INDEX(MONTHLY_INDEX!$1:$1048576,Final!BC1904,Final!BD1904)</f>
        <v>96</v>
      </c>
      <c r="BF1904">
        <f>MATCH($BF$1,MONTHLY_INDEX!$1:$1,0)</f>
        <v>127</v>
      </c>
      <c r="BG1904">
        <f>INDEX(MONTHLY_INDEX!$1:$1048576,Final!BC1904,Final!BF1904)</f>
        <v>95.3</v>
      </c>
      <c r="BH1904" s="23">
        <f t="shared" si="882"/>
        <v>-7.2916666666666963E-3</v>
      </c>
      <c r="BI1904" s="14">
        <f t="shared" si="883"/>
        <v>633109.66666666663</v>
      </c>
      <c r="BJ1904" s="14">
        <f t="shared" si="884"/>
        <v>229706.06344292234</v>
      </c>
      <c r="BK1904" s="15">
        <f t="shared" si="865"/>
        <v>403403.60322374431</v>
      </c>
      <c r="BL1904" s="52">
        <v>0</v>
      </c>
      <c r="BM1904" s="15">
        <f t="shared" si="885"/>
        <v>403403.60322374431</v>
      </c>
    </row>
    <row r="1905" spans="1:65">
      <c r="A1905" s="8">
        <v>1903</v>
      </c>
      <c r="B1905" s="1" t="s">
        <v>44</v>
      </c>
      <c r="C1905" s="1">
        <v>1500</v>
      </c>
      <c r="D1905" s="1" t="s">
        <v>60</v>
      </c>
      <c r="E1905" s="1">
        <v>150000077</v>
      </c>
      <c r="F1905" s="1" t="s">
        <v>60</v>
      </c>
      <c r="G1905" s="1" t="s">
        <v>92</v>
      </c>
      <c r="H1905" s="1">
        <v>4</v>
      </c>
      <c r="I1905" s="1" t="s">
        <v>188</v>
      </c>
      <c r="J1905" s="1" t="s">
        <v>49</v>
      </c>
      <c r="K1905" s="1">
        <v>17406001</v>
      </c>
      <c r="L1905" s="1" t="s">
        <v>50</v>
      </c>
      <c r="M1905" s="1" t="s">
        <v>51</v>
      </c>
      <c r="N1905" s="1" t="s">
        <v>64</v>
      </c>
      <c r="O1905" s="1" t="s">
        <v>65</v>
      </c>
      <c r="P1905" s="1" t="s">
        <v>66</v>
      </c>
      <c r="Q1905" s="1" t="s">
        <v>67</v>
      </c>
      <c r="R1905" s="1" t="s">
        <v>87</v>
      </c>
      <c r="S1905" s="1" t="s">
        <v>88</v>
      </c>
      <c r="T1905" s="2">
        <v>43404</v>
      </c>
      <c r="U1905" s="2">
        <v>43404</v>
      </c>
      <c r="V1905" s="1" t="s">
        <v>52</v>
      </c>
      <c r="W1905" s="3">
        <v>1</v>
      </c>
      <c r="X1905" s="1" t="s">
        <v>53</v>
      </c>
      <c r="Y1905" s="4">
        <v>21044329</v>
      </c>
      <c r="Z1905" s="4">
        <v>-2595103</v>
      </c>
      <c r="AA1905" s="4">
        <v>0</v>
      </c>
      <c r="AB1905" s="4">
        <v>0</v>
      </c>
      <c r="AC1905" s="4">
        <v>0</v>
      </c>
      <c r="AD1905" s="4">
        <v>21044329</v>
      </c>
      <c r="AE1905" s="5">
        <v>1614</v>
      </c>
      <c r="AF1905" s="1" t="s">
        <v>70</v>
      </c>
      <c r="AG1905" s="1" t="s">
        <v>71</v>
      </c>
      <c r="AH1905" s="1" t="s">
        <v>89</v>
      </c>
      <c r="AI1905" s="1" t="s">
        <v>57</v>
      </c>
      <c r="AJ1905" s="5">
        <v>10950</v>
      </c>
      <c r="AK1905" s="4">
        <v>-218740</v>
      </c>
      <c r="AL1905" s="4">
        <v>0</v>
      </c>
      <c r="AM1905" s="4">
        <v>0</v>
      </c>
      <c r="AN1905" s="4">
        <v>0</v>
      </c>
      <c r="AO1905" s="4">
        <v>-2813843</v>
      </c>
      <c r="AP1905" s="4">
        <v>-2813843</v>
      </c>
      <c r="AQ1905" s="4">
        <v>0</v>
      </c>
      <c r="AR1905" s="4">
        <v>18230486</v>
      </c>
      <c r="AS1905" s="1" t="s">
        <v>52</v>
      </c>
      <c r="AT1905" s="9">
        <f t="shared" si="860"/>
        <v>43404</v>
      </c>
      <c r="AU1905" s="9">
        <f t="shared" si="861"/>
        <v>43374</v>
      </c>
      <c r="AV1905" s="9">
        <v>44798</v>
      </c>
      <c r="AW1905" s="11">
        <f t="shared" si="862"/>
        <v>3.8191780821917809</v>
      </c>
      <c r="AX1905">
        <v>25</v>
      </c>
      <c r="AY1905" s="12">
        <v>0.05</v>
      </c>
      <c r="AZ1905">
        <f t="shared" si="863"/>
        <v>3.7999999999999999E-2</v>
      </c>
      <c r="BA1905" s="13">
        <f t="shared" si="864"/>
        <v>21044329</v>
      </c>
      <c r="BB1905" s="17" t="s">
        <v>2189</v>
      </c>
      <c r="BC1905">
        <f>MATCH(BB1905,MONTHLY_INDEX!$A:$A,0)</f>
        <v>798</v>
      </c>
      <c r="BD1905">
        <f>MATCH(AU1905,MONTHLY_INDEX!$1:$1,0)</f>
        <v>82</v>
      </c>
      <c r="BE1905">
        <f>INDEX(MONTHLY_INDEX!$1:$1048576,Final!BC1905,Final!BD1905)</f>
        <v>96</v>
      </c>
      <c r="BF1905">
        <f>MATCH($BF$1,MONTHLY_INDEX!$1:$1,0)</f>
        <v>127</v>
      </c>
      <c r="BG1905">
        <f>INDEX(MONTHLY_INDEX!$1:$1048576,Final!BC1905,Final!BF1905)</f>
        <v>95.3</v>
      </c>
      <c r="BH1905" s="23">
        <f t="shared" si="882"/>
        <v>-7.2916666666666963E-3</v>
      </c>
      <c r="BI1905" s="14">
        <f t="shared" si="883"/>
        <v>20890880.767708331</v>
      </c>
      <c r="BJ1905" s="14">
        <f t="shared" si="884"/>
        <v>3031867.7699371115</v>
      </c>
      <c r="BK1905" s="15">
        <f t="shared" si="865"/>
        <v>17859012.997771218</v>
      </c>
      <c r="BL1905" s="52">
        <v>0</v>
      </c>
      <c r="BM1905" s="15">
        <f t="shared" si="885"/>
        <v>17859012.997771218</v>
      </c>
    </row>
    <row r="1906" spans="1:65">
      <c r="A1906" s="8">
        <v>1904</v>
      </c>
      <c r="B1906" s="1" t="s">
        <v>44</v>
      </c>
      <c r="C1906" s="1">
        <v>1500</v>
      </c>
      <c r="D1906" s="1" t="s">
        <v>60</v>
      </c>
      <c r="E1906" s="1">
        <v>150000077</v>
      </c>
      <c r="F1906" s="1" t="s">
        <v>60</v>
      </c>
      <c r="G1906" s="1" t="s">
        <v>93</v>
      </c>
      <c r="H1906" s="1">
        <v>5</v>
      </c>
      <c r="I1906" s="1" t="s">
        <v>188</v>
      </c>
      <c r="J1906" s="1" t="s">
        <v>49</v>
      </c>
      <c r="K1906" s="1">
        <v>17406001</v>
      </c>
      <c r="L1906" s="1" t="s">
        <v>50</v>
      </c>
      <c r="M1906" s="1" t="s">
        <v>51</v>
      </c>
      <c r="N1906" s="1" t="s">
        <v>64</v>
      </c>
      <c r="O1906" s="1" t="s">
        <v>65</v>
      </c>
      <c r="P1906" s="1" t="s">
        <v>66</v>
      </c>
      <c r="Q1906" s="1" t="s">
        <v>67</v>
      </c>
      <c r="R1906" s="1" t="s">
        <v>87</v>
      </c>
      <c r="S1906" s="1" t="s">
        <v>88</v>
      </c>
      <c r="T1906" s="2">
        <v>43404</v>
      </c>
      <c r="U1906" s="2">
        <v>43404</v>
      </c>
      <c r="V1906" s="1" t="s">
        <v>52</v>
      </c>
      <c r="W1906" s="3">
        <v>1</v>
      </c>
      <c r="X1906" s="1" t="s">
        <v>53</v>
      </c>
      <c r="Y1906" s="4">
        <v>969266</v>
      </c>
      <c r="Z1906" s="4">
        <v>-119526</v>
      </c>
      <c r="AA1906" s="4">
        <v>0</v>
      </c>
      <c r="AB1906" s="4">
        <v>0</v>
      </c>
      <c r="AC1906" s="4">
        <v>0</v>
      </c>
      <c r="AD1906" s="4">
        <v>969266</v>
      </c>
      <c r="AE1906" s="5">
        <v>1614</v>
      </c>
      <c r="AF1906" s="1" t="s">
        <v>70</v>
      </c>
      <c r="AG1906" s="1" t="s">
        <v>71</v>
      </c>
      <c r="AH1906" s="1" t="s">
        <v>89</v>
      </c>
      <c r="AI1906" s="1" t="s">
        <v>57</v>
      </c>
      <c r="AJ1906" s="5">
        <v>10950</v>
      </c>
      <c r="AK1906" s="4">
        <v>-10075</v>
      </c>
      <c r="AL1906" s="4">
        <v>0</v>
      </c>
      <c r="AM1906" s="4">
        <v>0</v>
      </c>
      <c r="AN1906" s="4">
        <v>0</v>
      </c>
      <c r="AO1906" s="4">
        <v>-129601</v>
      </c>
      <c r="AP1906" s="4">
        <v>-129601</v>
      </c>
      <c r="AQ1906" s="4">
        <v>0</v>
      </c>
      <c r="AR1906" s="4">
        <v>839665</v>
      </c>
      <c r="AS1906" s="1" t="s">
        <v>52</v>
      </c>
      <c r="AT1906" s="9">
        <f t="shared" si="860"/>
        <v>43404</v>
      </c>
      <c r="AU1906" s="9">
        <f t="shared" si="861"/>
        <v>43374</v>
      </c>
      <c r="AV1906" s="9">
        <v>44798</v>
      </c>
      <c r="AW1906" s="11">
        <f t="shared" si="862"/>
        <v>3.8191780821917809</v>
      </c>
      <c r="AX1906">
        <v>25</v>
      </c>
      <c r="AY1906" s="12">
        <v>0.05</v>
      </c>
      <c r="AZ1906">
        <f t="shared" si="863"/>
        <v>3.7999999999999999E-2</v>
      </c>
      <c r="BA1906" s="13">
        <f t="shared" si="864"/>
        <v>969266</v>
      </c>
      <c r="BB1906" s="17" t="s">
        <v>2083</v>
      </c>
      <c r="BC1906">
        <f>MATCH(BB1906,MONTHLY_INDEX!$A:$A,0)</f>
        <v>745</v>
      </c>
      <c r="BD1906">
        <f>MATCH(AU1906,MONTHLY_INDEX!$1:$1,0)</f>
        <v>82</v>
      </c>
      <c r="BE1906">
        <f>INDEX(MONTHLY_INDEX!$1:$1048576,Final!BC1906,Final!BD1906)</f>
        <v>107.7</v>
      </c>
      <c r="BF1906">
        <f>MATCH($BF$1,MONTHLY_INDEX!$1:$1,0)</f>
        <v>127</v>
      </c>
      <c r="BG1906">
        <f>INDEX(MONTHLY_INDEX!$1:$1048576,Final!BC1906,Final!BF1906)</f>
        <v>115.4</v>
      </c>
      <c r="BH1906" s="23">
        <f t="shared" si="882"/>
        <v>7.1494893221912742E-2</v>
      </c>
      <c r="BI1906" s="14">
        <f t="shared" si="883"/>
        <v>1038563.5691736306</v>
      </c>
      <c r="BJ1906" s="14">
        <f t="shared" si="884"/>
        <v>150725.4503733303</v>
      </c>
      <c r="BK1906" s="15">
        <f t="shared" si="865"/>
        <v>887838.11880030029</v>
      </c>
      <c r="BL1906" s="52">
        <v>0</v>
      </c>
      <c r="BM1906" s="15">
        <f t="shared" si="885"/>
        <v>887838.11880030029</v>
      </c>
    </row>
    <row r="1907" spans="1:65">
      <c r="A1907" s="8">
        <v>1905</v>
      </c>
      <c r="B1907" s="1" t="s">
        <v>44</v>
      </c>
      <c r="C1907" s="1">
        <v>1500</v>
      </c>
      <c r="D1907" s="1" t="s">
        <v>60</v>
      </c>
      <c r="E1907" s="1">
        <v>150000077</v>
      </c>
      <c r="F1907" s="1" t="s">
        <v>60</v>
      </c>
      <c r="G1907" s="1" t="s">
        <v>94</v>
      </c>
      <c r="H1907" s="1">
        <v>6</v>
      </c>
      <c r="I1907" s="1" t="s">
        <v>188</v>
      </c>
      <c r="J1907" s="1" t="s">
        <v>49</v>
      </c>
      <c r="K1907" s="1">
        <v>17406001</v>
      </c>
      <c r="L1907" s="1" t="s">
        <v>50</v>
      </c>
      <c r="M1907" s="1" t="s">
        <v>51</v>
      </c>
      <c r="N1907" s="1" t="s">
        <v>64</v>
      </c>
      <c r="O1907" s="1" t="s">
        <v>65</v>
      </c>
      <c r="P1907" s="1" t="s">
        <v>66</v>
      </c>
      <c r="Q1907" s="1" t="s">
        <v>67</v>
      </c>
      <c r="R1907" s="1" t="s">
        <v>87</v>
      </c>
      <c r="S1907" s="1" t="s">
        <v>88</v>
      </c>
      <c r="T1907" s="2">
        <v>43404</v>
      </c>
      <c r="U1907" s="2">
        <v>43404</v>
      </c>
      <c r="V1907" s="1" t="s">
        <v>52</v>
      </c>
      <c r="W1907" s="3">
        <v>1</v>
      </c>
      <c r="X1907" s="1" t="s">
        <v>53</v>
      </c>
      <c r="Y1907" s="4">
        <v>735000</v>
      </c>
      <c r="Z1907" s="4">
        <v>-90636</v>
      </c>
      <c r="AA1907" s="4">
        <v>0</v>
      </c>
      <c r="AB1907" s="4">
        <v>0</v>
      </c>
      <c r="AC1907" s="4">
        <v>0</v>
      </c>
      <c r="AD1907" s="4">
        <v>735000</v>
      </c>
      <c r="AE1907" s="5">
        <v>1614</v>
      </c>
      <c r="AF1907" s="1" t="s">
        <v>70</v>
      </c>
      <c r="AG1907" s="1" t="s">
        <v>71</v>
      </c>
      <c r="AH1907" s="1" t="s">
        <v>89</v>
      </c>
      <c r="AI1907" s="1" t="s">
        <v>57</v>
      </c>
      <c r="AJ1907" s="5">
        <v>10950</v>
      </c>
      <c r="AK1907" s="4">
        <v>-7640</v>
      </c>
      <c r="AL1907" s="4">
        <v>0</v>
      </c>
      <c r="AM1907" s="4">
        <v>0</v>
      </c>
      <c r="AN1907" s="4">
        <v>0</v>
      </c>
      <c r="AO1907" s="4">
        <v>-98276</v>
      </c>
      <c r="AP1907" s="4">
        <v>-98276</v>
      </c>
      <c r="AQ1907" s="4">
        <v>0</v>
      </c>
      <c r="AR1907" s="4">
        <v>636724</v>
      </c>
      <c r="AS1907" s="1" t="s">
        <v>52</v>
      </c>
      <c r="AT1907" s="9">
        <f t="shared" si="860"/>
        <v>43404</v>
      </c>
      <c r="AU1907" s="9">
        <f t="shared" si="861"/>
        <v>43374</v>
      </c>
      <c r="AV1907" s="9">
        <v>44798</v>
      </c>
      <c r="AW1907" s="11">
        <f t="shared" si="862"/>
        <v>3.8191780821917809</v>
      </c>
      <c r="AX1907">
        <v>10</v>
      </c>
      <c r="AY1907" s="12">
        <v>0.05</v>
      </c>
      <c r="AZ1907">
        <f t="shared" si="863"/>
        <v>9.5000000000000001E-2</v>
      </c>
      <c r="BA1907" s="13">
        <f t="shared" si="864"/>
        <v>735000</v>
      </c>
      <c r="BB1907" s="17" t="s">
        <v>1853</v>
      </c>
      <c r="BC1907">
        <f>MATCH(BB1907,MONTHLY_INDEX!$A:$A,0)</f>
        <v>630</v>
      </c>
      <c r="BD1907">
        <f>MATCH(AU1907,MONTHLY_INDEX!$1:$1,0)</f>
        <v>82</v>
      </c>
      <c r="BE1907">
        <f>INDEX(MONTHLY_INDEX!$1:$1048576,Final!BC1907,Final!BD1907)</f>
        <v>115.8</v>
      </c>
      <c r="BF1907">
        <f>MATCH($BF$1,MONTHLY_INDEX!$1:$1,0)</f>
        <v>127</v>
      </c>
      <c r="BG1907">
        <f>INDEX(MONTHLY_INDEX!$1:$1048576,Final!BC1907,Final!BF1907)</f>
        <v>151.1</v>
      </c>
      <c r="BH1907" s="23">
        <f t="shared" si="882"/>
        <v>0.30483592400690845</v>
      </c>
      <c r="BI1907" s="14">
        <f t="shared" si="883"/>
        <v>959054.4041450778</v>
      </c>
      <c r="BJ1907" s="14">
        <f t="shared" si="884"/>
        <v>347965.9581943361</v>
      </c>
      <c r="BK1907" s="15">
        <f t="shared" si="865"/>
        <v>611088.44595074165</v>
      </c>
      <c r="BL1907" s="52">
        <v>0</v>
      </c>
      <c r="BM1907" s="15">
        <f t="shared" si="885"/>
        <v>611088.44595074165</v>
      </c>
    </row>
    <row r="1908" spans="1:65">
      <c r="A1908" s="8">
        <v>1906</v>
      </c>
      <c r="B1908" s="1" t="s">
        <v>44</v>
      </c>
      <c r="C1908" s="1">
        <v>1500</v>
      </c>
      <c r="D1908" s="1" t="s">
        <v>60</v>
      </c>
      <c r="E1908" s="1">
        <v>150000077</v>
      </c>
      <c r="F1908" s="1" t="s">
        <v>60</v>
      </c>
      <c r="G1908" s="1" t="s">
        <v>95</v>
      </c>
      <c r="H1908" s="1">
        <v>7</v>
      </c>
      <c r="I1908" s="1" t="s">
        <v>188</v>
      </c>
      <c r="J1908" s="1" t="s">
        <v>49</v>
      </c>
      <c r="K1908" s="1">
        <v>17406001</v>
      </c>
      <c r="L1908" s="1" t="s">
        <v>50</v>
      </c>
      <c r="M1908" s="1" t="s">
        <v>51</v>
      </c>
      <c r="N1908" s="1" t="s">
        <v>64</v>
      </c>
      <c r="O1908" s="1" t="s">
        <v>65</v>
      </c>
      <c r="P1908" s="1" t="s">
        <v>66</v>
      </c>
      <c r="Q1908" s="1" t="s">
        <v>67</v>
      </c>
      <c r="R1908" s="1" t="s">
        <v>87</v>
      </c>
      <c r="S1908" s="1" t="s">
        <v>88</v>
      </c>
      <c r="T1908" s="2">
        <v>43404</v>
      </c>
      <c r="U1908" s="2">
        <v>43404</v>
      </c>
      <c r="V1908" s="1" t="s">
        <v>52</v>
      </c>
      <c r="W1908" s="3">
        <v>1</v>
      </c>
      <c r="X1908" s="1" t="s">
        <v>53</v>
      </c>
      <c r="Y1908" s="4">
        <v>126000</v>
      </c>
      <c r="Z1908" s="4">
        <v>-15537</v>
      </c>
      <c r="AA1908" s="4">
        <v>0</v>
      </c>
      <c r="AB1908" s="4">
        <v>0</v>
      </c>
      <c r="AC1908" s="4">
        <v>0</v>
      </c>
      <c r="AD1908" s="4">
        <v>126000</v>
      </c>
      <c r="AE1908" s="5">
        <v>1614</v>
      </c>
      <c r="AF1908" s="1" t="s">
        <v>70</v>
      </c>
      <c r="AG1908" s="1" t="s">
        <v>71</v>
      </c>
      <c r="AH1908" s="1" t="s">
        <v>89</v>
      </c>
      <c r="AI1908" s="1" t="s">
        <v>57</v>
      </c>
      <c r="AJ1908" s="5">
        <v>10950</v>
      </c>
      <c r="AK1908" s="4">
        <v>-1310</v>
      </c>
      <c r="AL1908" s="4">
        <v>0</v>
      </c>
      <c r="AM1908" s="4">
        <v>0</v>
      </c>
      <c r="AN1908" s="4">
        <v>0</v>
      </c>
      <c r="AO1908" s="4">
        <v>-16847</v>
      </c>
      <c r="AP1908" s="4">
        <v>-16847</v>
      </c>
      <c r="AQ1908" s="4">
        <v>0</v>
      </c>
      <c r="AR1908" s="4">
        <v>109153</v>
      </c>
      <c r="AS1908" s="1" t="s">
        <v>52</v>
      </c>
      <c r="AT1908" s="9">
        <f t="shared" si="860"/>
        <v>43404</v>
      </c>
      <c r="AU1908" s="9">
        <f t="shared" si="861"/>
        <v>43374</v>
      </c>
      <c r="AV1908" s="9">
        <v>44798</v>
      </c>
      <c r="AW1908" s="11">
        <f t="shared" si="862"/>
        <v>3.8191780821917809</v>
      </c>
      <c r="AX1908">
        <v>25</v>
      </c>
      <c r="AY1908" s="12">
        <v>0.05</v>
      </c>
      <c r="AZ1908">
        <f t="shared" si="863"/>
        <v>3.7999999999999999E-2</v>
      </c>
      <c r="BA1908" s="13">
        <f t="shared" si="864"/>
        <v>126000</v>
      </c>
      <c r="BB1908" s="17" t="s">
        <v>2189</v>
      </c>
      <c r="BC1908">
        <f>MATCH(BB1908,MONTHLY_INDEX!$A:$A,0)</f>
        <v>798</v>
      </c>
      <c r="BD1908">
        <f>MATCH(AU1908,MONTHLY_INDEX!$1:$1,0)</f>
        <v>82</v>
      </c>
      <c r="BE1908">
        <f>INDEX(MONTHLY_INDEX!$1:$1048576,Final!BC1908,Final!BD1908)</f>
        <v>96</v>
      </c>
      <c r="BF1908">
        <f>MATCH($BF$1,MONTHLY_INDEX!$1:$1,0)</f>
        <v>127</v>
      </c>
      <c r="BG1908">
        <f>INDEX(MONTHLY_INDEX!$1:$1048576,Final!BC1908,Final!BF1908)</f>
        <v>95.3</v>
      </c>
      <c r="BH1908" s="23">
        <f t="shared" si="882"/>
        <v>-7.2916666666666963E-3</v>
      </c>
      <c r="BI1908" s="14">
        <f t="shared" si="883"/>
        <v>125081.25</v>
      </c>
      <c r="BJ1908" s="14">
        <f t="shared" si="884"/>
        <v>18152.887602739724</v>
      </c>
      <c r="BK1908" s="15">
        <f t="shared" si="865"/>
        <v>106928.36239726028</v>
      </c>
      <c r="BL1908" s="52">
        <v>0</v>
      </c>
      <c r="BM1908" s="15">
        <f t="shared" si="885"/>
        <v>106928.36239726028</v>
      </c>
    </row>
    <row r="1909" spans="1:65">
      <c r="A1909" s="8">
        <v>1907</v>
      </c>
      <c r="B1909" s="1" t="s">
        <v>44</v>
      </c>
      <c r="C1909" s="1">
        <v>1500</v>
      </c>
      <c r="D1909" s="1" t="s">
        <v>60</v>
      </c>
      <c r="E1909" s="1">
        <v>150000077</v>
      </c>
      <c r="F1909" s="1" t="s">
        <v>60</v>
      </c>
      <c r="G1909" s="1" t="s">
        <v>96</v>
      </c>
      <c r="H1909" s="1">
        <v>8</v>
      </c>
      <c r="I1909" s="1" t="s">
        <v>188</v>
      </c>
      <c r="J1909" s="1" t="s">
        <v>49</v>
      </c>
      <c r="K1909" s="1">
        <v>17406001</v>
      </c>
      <c r="L1909" s="1" t="s">
        <v>50</v>
      </c>
      <c r="M1909" s="1" t="s">
        <v>51</v>
      </c>
      <c r="N1909" s="1" t="s">
        <v>64</v>
      </c>
      <c r="O1909" s="1" t="s">
        <v>65</v>
      </c>
      <c r="P1909" s="1" t="s">
        <v>66</v>
      </c>
      <c r="Q1909" s="1" t="s">
        <v>67</v>
      </c>
      <c r="R1909" s="1" t="s">
        <v>87</v>
      </c>
      <c r="S1909" s="1" t="s">
        <v>88</v>
      </c>
      <c r="T1909" s="2">
        <v>43404</v>
      </c>
      <c r="U1909" s="2">
        <v>43404</v>
      </c>
      <c r="V1909" s="1" t="s">
        <v>52</v>
      </c>
      <c r="W1909" s="3">
        <v>1</v>
      </c>
      <c r="X1909" s="1" t="s">
        <v>53</v>
      </c>
      <c r="Y1909" s="4">
        <v>29327302</v>
      </c>
      <c r="Z1909" s="4">
        <v>-3616528</v>
      </c>
      <c r="AA1909" s="4">
        <v>0</v>
      </c>
      <c r="AB1909" s="4">
        <v>0</v>
      </c>
      <c r="AC1909" s="4">
        <v>0</v>
      </c>
      <c r="AD1909" s="4">
        <v>29327302</v>
      </c>
      <c r="AE1909" s="5">
        <v>1614</v>
      </c>
      <c r="AF1909" s="1" t="s">
        <v>70</v>
      </c>
      <c r="AG1909" s="1" t="s">
        <v>71</v>
      </c>
      <c r="AH1909" s="1" t="s">
        <v>89</v>
      </c>
      <c r="AI1909" s="1" t="s">
        <v>57</v>
      </c>
      <c r="AJ1909" s="5">
        <v>10950</v>
      </c>
      <c r="AK1909" s="4">
        <v>-304835</v>
      </c>
      <c r="AL1909" s="4">
        <v>0</v>
      </c>
      <c r="AM1909" s="4">
        <v>0</v>
      </c>
      <c r="AN1909" s="4">
        <v>0</v>
      </c>
      <c r="AO1909" s="4">
        <v>-3921363</v>
      </c>
      <c r="AP1909" s="4">
        <v>-3921363</v>
      </c>
      <c r="AQ1909" s="4">
        <v>0</v>
      </c>
      <c r="AR1909" s="4">
        <v>25405939</v>
      </c>
      <c r="AS1909" s="1" t="s">
        <v>52</v>
      </c>
      <c r="AT1909" s="9">
        <f t="shared" si="860"/>
        <v>43404</v>
      </c>
      <c r="AU1909" s="9">
        <f t="shared" si="861"/>
        <v>43374</v>
      </c>
      <c r="AV1909" s="9">
        <v>44798</v>
      </c>
      <c r="AW1909" s="11">
        <f t="shared" si="862"/>
        <v>3.8191780821917809</v>
      </c>
      <c r="AX1909">
        <v>25</v>
      </c>
      <c r="AY1909" s="12">
        <v>0.05</v>
      </c>
      <c r="AZ1909">
        <f t="shared" si="863"/>
        <v>3.7999999999999999E-2</v>
      </c>
      <c r="BA1909" s="13">
        <f t="shared" si="864"/>
        <v>29327302</v>
      </c>
      <c r="BB1909" s="17" t="s">
        <v>2189</v>
      </c>
      <c r="BC1909">
        <f>MATCH(BB1909,MONTHLY_INDEX!$A:$A,0)</f>
        <v>798</v>
      </c>
      <c r="BD1909">
        <f>MATCH(AU1909,MONTHLY_INDEX!$1:$1,0)</f>
        <v>82</v>
      </c>
      <c r="BE1909">
        <f>INDEX(MONTHLY_INDEX!$1:$1048576,Final!BC1909,Final!BD1909)</f>
        <v>96</v>
      </c>
      <c r="BF1909">
        <f>MATCH($BF$1,MONTHLY_INDEX!$1:$1,0)</f>
        <v>127</v>
      </c>
      <c r="BG1909">
        <f>INDEX(MONTHLY_INDEX!$1:$1048576,Final!BC1909,Final!BF1909)</f>
        <v>95.3</v>
      </c>
      <c r="BH1909" s="23">
        <f t="shared" si="882"/>
        <v>-7.2916666666666963E-3</v>
      </c>
      <c r="BI1909" s="14">
        <f t="shared" si="883"/>
        <v>29113457.089583334</v>
      </c>
      <c r="BJ1909" s="14">
        <f t="shared" si="884"/>
        <v>4225200.1341079678</v>
      </c>
      <c r="BK1909" s="15">
        <f t="shared" si="865"/>
        <v>24888256.955475368</v>
      </c>
      <c r="BL1909" s="52">
        <v>0</v>
      </c>
      <c r="BM1909" s="15">
        <f t="shared" si="885"/>
        <v>24888256.955475368</v>
      </c>
    </row>
    <row r="1910" spans="1:65">
      <c r="A1910" s="8">
        <v>1908</v>
      </c>
      <c r="B1910" s="1" t="s">
        <v>44</v>
      </c>
      <c r="C1910" s="1">
        <v>1500</v>
      </c>
      <c r="D1910" s="1" t="s">
        <v>60</v>
      </c>
      <c r="E1910" s="1">
        <v>150000077</v>
      </c>
      <c r="F1910" s="1" t="s">
        <v>60</v>
      </c>
      <c r="G1910" s="1" t="s">
        <v>97</v>
      </c>
      <c r="H1910" s="1">
        <v>9</v>
      </c>
      <c r="I1910" s="1" t="s">
        <v>188</v>
      </c>
      <c r="J1910" s="1" t="s">
        <v>49</v>
      </c>
      <c r="K1910" s="1">
        <v>17406001</v>
      </c>
      <c r="L1910" s="1" t="s">
        <v>50</v>
      </c>
      <c r="M1910" s="1" t="s">
        <v>51</v>
      </c>
      <c r="N1910" s="1" t="s">
        <v>64</v>
      </c>
      <c r="O1910" s="1" t="s">
        <v>65</v>
      </c>
      <c r="P1910" s="1" t="s">
        <v>66</v>
      </c>
      <c r="Q1910" s="1" t="s">
        <v>67</v>
      </c>
      <c r="R1910" s="1" t="s">
        <v>87</v>
      </c>
      <c r="S1910" s="1" t="s">
        <v>88</v>
      </c>
      <c r="T1910" s="2">
        <v>43404</v>
      </c>
      <c r="U1910" s="2">
        <v>43404</v>
      </c>
      <c r="V1910" s="1" t="s">
        <v>52</v>
      </c>
      <c r="W1910" s="3">
        <v>1</v>
      </c>
      <c r="X1910" s="1" t="s">
        <v>53</v>
      </c>
      <c r="Y1910" s="4">
        <v>1517250</v>
      </c>
      <c r="Z1910" s="4">
        <v>-187100</v>
      </c>
      <c r="AA1910" s="4">
        <v>0</v>
      </c>
      <c r="AB1910" s="4">
        <v>0</v>
      </c>
      <c r="AC1910" s="4">
        <v>0</v>
      </c>
      <c r="AD1910" s="4">
        <v>1517250</v>
      </c>
      <c r="AE1910" s="5">
        <v>1614</v>
      </c>
      <c r="AF1910" s="1" t="s">
        <v>70</v>
      </c>
      <c r="AG1910" s="1" t="s">
        <v>71</v>
      </c>
      <c r="AH1910" s="1" t="s">
        <v>89</v>
      </c>
      <c r="AI1910" s="1" t="s">
        <v>57</v>
      </c>
      <c r="AJ1910" s="5">
        <v>10950</v>
      </c>
      <c r="AK1910" s="4">
        <v>-15771</v>
      </c>
      <c r="AL1910" s="4">
        <v>0</v>
      </c>
      <c r="AM1910" s="4">
        <v>0</v>
      </c>
      <c r="AN1910" s="4">
        <v>0</v>
      </c>
      <c r="AO1910" s="4">
        <v>-202871</v>
      </c>
      <c r="AP1910" s="4">
        <v>-202871</v>
      </c>
      <c r="AQ1910" s="4">
        <v>0</v>
      </c>
      <c r="AR1910" s="4">
        <v>1314379</v>
      </c>
      <c r="AS1910" s="1" t="s">
        <v>52</v>
      </c>
      <c r="AT1910" s="9">
        <f t="shared" si="860"/>
        <v>43404</v>
      </c>
      <c r="AU1910" s="9">
        <f t="shared" si="861"/>
        <v>43374</v>
      </c>
      <c r="AV1910" s="9">
        <v>44798</v>
      </c>
      <c r="AW1910" s="11">
        <f t="shared" si="862"/>
        <v>3.8191780821917809</v>
      </c>
      <c r="AX1910">
        <v>15</v>
      </c>
      <c r="AY1910" s="12">
        <v>0.05</v>
      </c>
      <c r="AZ1910">
        <f t="shared" si="863"/>
        <v>6.3333333333333325E-2</v>
      </c>
      <c r="BA1910" s="13">
        <f t="shared" si="864"/>
        <v>1517250</v>
      </c>
      <c r="BB1910" s="17" t="s">
        <v>1941</v>
      </c>
      <c r="BC1910">
        <f>MATCH(BB1910,MONTHLY_INDEX!$A:$A,0)</f>
        <v>674</v>
      </c>
      <c r="BD1910">
        <f>MATCH(AU1910,MONTHLY_INDEX!$1:$1,0)</f>
        <v>82</v>
      </c>
      <c r="BE1910">
        <f>INDEX(MONTHLY_INDEX!$1:$1048576,Final!BC1910,Final!BD1910)</f>
        <v>105.9</v>
      </c>
      <c r="BF1910">
        <f>MATCH($BF$1,MONTHLY_INDEX!$1:$1,0)</f>
        <v>127</v>
      </c>
      <c r="BG1910">
        <f>INDEX(MONTHLY_INDEX!$1:$1048576,Final!BC1910,Final!BF1910)</f>
        <v>122.8</v>
      </c>
      <c r="BH1910" s="23">
        <f t="shared" si="882"/>
        <v>0.15958451369216234</v>
      </c>
      <c r="BI1910" s="14">
        <f t="shared" si="883"/>
        <v>1759379.6033994332</v>
      </c>
      <c r="BJ1910" s="14">
        <f t="shared" si="884"/>
        <v>425560.98790536425</v>
      </c>
      <c r="BK1910" s="15">
        <f t="shared" si="865"/>
        <v>1333818.6154940689</v>
      </c>
      <c r="BL1910" s="52">
        <v>0</v>
      </c>
      <c r="BM1910" s="15">
        <f t="shared" si="885"/>
        <v>1333818.6154940689</v>
      </c>
    </row>
    <row r="1911" spans="1:65">
      <c r="A1911" s="8">
        <v>1909</v>
      </c>
      <c r="B1911" s="1" t="s">
        <v>44</v>
      </c>
      <c r="C1911" s="1">
        <v>1500</v>
      </c>
      <c r="D1911" s="1" t="s">
        <v>60</v>
      </c>
      <c r="E1911" s="1">
        <v>150000077</v>
      </c>
      <c r="F1911" s="1" t="s">
        <v>60</v>
      </c>
      <c r="G1911" s="1" t="s">
        <v>98</v>
      </c>
      <c r="H1911" s="1">
        <v>10</v>
      </c>
      <c r="I1911" s="1" t="s">
        <v>188</v>
      </c>
      <c r="J1911" s="1" t="s">
        <v>49</v>
      </c>
      <c r="K1911" s="1">
        <v>17406001</v>
      </c>
      <c r="L1911" s="1" t="s">
        <v>50</v>
      </c>
      <c r="M1911" s="1" t="s">
        <v>51</v>
      </c>
      <c r="N1911" s="1" t="s">
        <v>64</v>
      </c>
      <c r="O1911" s="1" t="s">
        <v>65</v>
      </c>
      <c r="P1911" s="1" t="s">
        <v>66</v>
      </c>
      <c r="Q1911" s="1" t="s">
        <v>67</v>
      </c>
      <c r="R1911" s="1" t="s">
        <v>87</v>
      </c>
      <c r="S1911" s="1" t="s">
        <v>88</v>
      </c>
      <c r="T1911" s="2">
        <v>43404</v>
      </c>
      <c r="U1911" s="2">
        <v>43404</v>
      </c>
      <c r="V1911" s="1" t="s">
        <v>52</v>
      </c>
      <c r="W1911" s="3">
        <v>1</v>
      </c>
      <c r="X1911" s="1" t="s">
        <v>53</v>
      </c>
      <c r="Y1911" s="4">
        <v>312900</v>
      </c>
      <c r="Z1911" s="4">
        <v>-38584</v>
      </c>
      <c r="AA1911" s="4">
        <v>0</v>
      </c>
      <c r="AB1911" s="4">
        <v>0</v>
      </c>
      <c r="AC1911" s="4">
        <v>0</v>
      </c>
      <c r="AD1911" s="4">
        <v>312900</v>
      </c>
      <c r="AE1911" s="5">
        <v>1614</v>
      </c>
      <c r="AF1911" s="1" t="s">
        <v>70</v>
      </c>
      <c r="AG1911" s="1" t="s">
        <v>71</v>
      </c>
      <c r="AH1911" s="1" t="s">
        <v>89</v>
      </c>
      <c r="AI1911" s="1" t="s">
        <v>57</v>
      </c>
      <c r="AJ1911" s="5">
        <v>10950</v>
      </c>
      <c r="AK1911" s="4">
        <v>-3252</v>
      </c>
      <c r="AL1911" s="4">
        <v>0</v>
      </c>
      <c r="AM1911" s="4">
        <v>0</v>
      </c>
      <c r="AN1911" s="4">
        <v>0</v>
      </c>
      <c r="AO1911" s="4">
        <v>-41836</v>
      </c>
      <c r="AP1911" s="4">
        <v>-41836</v>
      </c>
      <c r="AQ1911" s="4">
        <v>0</v>
      </c>
      <c r="AR1911" s="4">
        <v>271064</v>
      </c>
      <c r="AS1911" s="1" t="s">
        <v>52</v>
      </c>
      <c r="AT1911" s="9">
        <f t="shared" si="860"/>
        <v>43404</v>
      </c>
      <c r="AU1911" s="9">
        <f t="shared" si="861"/>
        <v>43374</v>
      </c>
      <c r="AV1911" s="9">
        <v>44798</v>
      </c>
      <c r="AW1911" s="11">
        <f t="shared" si="862"/>
        <v>3.8191780821917809</v>
      </c>
      <c r="AX1911">
        <v>10</v>
      </c>
      <c r="AY1911" s="12">
        <v>0.05</v>
      </c>
      <c r="AZ1911">
        <f t="shared" si="863"/>
        <v>9.5000000000000001E-2</v>
      </c>
      <c r="BA1911" s="13">
        <f t="shared" si="864"/>
        <v>312900</v>
      </c>
      <c r="BB1911" s="17" t="s">
        <v>2189</v>
      </c>
      <c r="BC1911">
        <f>MATCH(BB1911,MONTHLY_INDEX!$A:$A,0)</f>
        <v>798</v>
      </c>
      <c r="BD1911">
        <f>MATCH(AU1911,MONTHLY_INDEX!$1:$1,0)</f>
        <v>82</v>
      </c>
      <c r="BE1911">
        <f>INDEX(MONTHLY_INDEX!$1:$1048576,Final!BC1911,Final!BD1911)</f>
        <v>96</v>
      </c>
      <c r="BF1911">
        <f>MATCH($BF$1,MONTHLY_INDEX!$1:$1,0)</f>
        <v>127</v>
      </c>
      <c r="BG1911">
        <f>INDEX(MONTHLY_INDEX!$1:$1048576,Final!BC1911,Final!BF1911)</f>
        <v>95.3</v>
      </c>
      <c r="BH1911" s="23">
        <f t="shared" si="882"/>
        <v>-7.2916666666666963E-3</v>
      </c>
      <c r="BI1911" s="14">
        <f t="shared" si="883"/>
        <v>310618.4375</v>
      </c>
      <c r="BJ1911" s="14">
        <f t="shared" si="884"/>
        <v>112699.17720034247</v>
      </c>
      <c r="BK1911" s="15">
        <f t="shared" si="865"/>
        <v>197919.26029965753</v>
      </c>
      <c r="BL1911" s="52">
        <v>0</v>
      </c>
      <c r="BM1911" s="15">
        <f t="shared" si="885"/>
        <v>197919.26029965753</v>
      </c>
    </row>
    <row r="1912" spans="1:65">
      <c r="A1912" s="8">
        <v>1910</v>
      </c>
      <c r="B1912" s="1" t="s">
        <v>44</v>
      </c>
      <c r="C1912" s="1">
        <v>1500</v>
      </c>
      <c r="D1912" s="1" t="s">
        <v>60</v>
      </c>
      <c r="E1912" s="1">
        <v>150000077</v>
      </c>
      <c r="F1912" s="1" t="s">
        <v>60</v>
      </c>
      <c r="G1912" s="1" t="s">
        <v>99</v>
      </c>
      <c r="H1912" s="1">
        <v>11</v>
      </c>
      <c r="I1912" s="1" t="s">
        <v>188</v>
      </c>
      <c r="J1912" s="1" t="s">
        <v>49</v>
      </c>
      <c r="K1912" s="1">
        <v>17406001</v>
      </c>
      <c r="L1912" s="1" t="s">
        <v>50</v>
      </c>
      <c r="M1912" s="1" t="s">
        <v>51</v>
      </c>
      <c r="N1912" s="1" t="s">
        <v>64</v>
      </c>
      <c r="O1912" s="1" t="s">
        <v>65</v>
      </c>
      <c r="P1912" s="1" t="s">
        <v>66</v>
      </c>
      <c r="Q1912" s="1" t="s">
        <v>67</v>
      </c>
      <c r="R1912" s="1" t="s">
        <v>87</v>
      </c>
      <c r="S1912" s="1" t="s">
        <v>88</v>
      </c>
      <c r="T1912" s="2">
        <v>43404</v>
      </c>
      <c r="U1912" s="2">
        <v>43404</v>
      </c>
      <c r="V1912" s="1" t="s">
        <v>52</v>
      </c>
      <c r="W1912" s="3">
        <v>1</v>
      </c>
      <c r="X1912" s="1" t="s">
        <v>53</v>
      </c>
      <c r="Y1912" s="4">
        <v>1174950</v>
      </c>
      <c r="Z1912" s="4">
        <v>-144889</v>
      </c>
      <c r="AA1912" s="4">
        <v>0</v>
      </c>
      <c r="AB1912" s="4">
        <v>0</v>
      </c>
      <c r="AC1912" s="4">
        <v>0</v>
      </c>
      <c r="AD1912" s="4">
        <v>1174950</v>
      </c>
      <c r="AE1912" s="5">
        <v>1614</v>
      </c>
      <c r="AF1912" s="1" t="s">
        <v>70</v>
      </c>
      <c r="AG1912" s="1" t="s">
        <v>71</v>
      </c>
      <c r="AH1912" s="1" t="s">
        <v>89</v>
      </c>
      <c r="AI1912" s="1" t="s">
        <v>57</v>
      </c>
      <c r="AJ1912" s="5">
        <v>10950</v>
      </c>
      <c r="AK1912" s="4">
        <v>-12213</v>
      </c>
      <c r="AL1912" s="4">
        <v>0</v>
      </c>
      <c r="AM1912" s="4">
        <v>0</v>
      </c>
      <c r="AN1912" s="4">
        <v>0</v>
      </c>
      <c r="AO1912" s="4">
        <v>-157102</v>
      </c>
      <c r="AP1912" s="4">
        <v>-157102</v>
      </c>
      <c r="AQ1912" s="4">
        <v>0</v>
      </c>
      <c r="AR1912" s="4">
        <v>1017848</v>
      </c>
      <c r="AS1912" s="1" t="s">
        <v>52</v>
      </c>
      <c r="AT1912" s="9">
        <f t="shared" si="860"/>
        <v>43404</v>
      </c>
      <c r="AU1912" s="9">
        <f t="shared" si="861"/>
        <v>43374</v>
      </c>
      <c r="AV1912" s="9">
        <v>44798</v>
      </c>
      <c r="AW1912" s="11">
        <f t="shared" si="862"/>
        <v>3.8191780821917809</v>
      </c>
      <c r="AX1912">
        <v>10</v>
      </c>
      <c r="AY1912" s="12">
        <v>0.05</v>
      </c>
      <c r="AZ1912">
        <f t="shared" si="863"/>
        <v>9.5000000000000001E-2</v>
      </c>
      <c r="BA1912" s="13">
        <f t="shared" si="864"/>
        <v>1174950</v>
      </c>
      <c r="BB1912" s="17" t="s">
        <v>2189</v>
      </c>
      <c r="BC1912">
        <f>MATCH(BB1912,MONTHLY_INDEX!$A:$A,0)</f>
        <v>798</v>
      </c>
      <c r="BD1912">
        <f>MATCH(AU1912,MONTHLY_INDEX!$1:$1,0)</f>
        <v>82</v>
      </c>
      <c r="BE1912">
        <f>INDEX(MONTHLY_INDEX!$1:$1048576,Final!BC1912,Final!BD1912)</f>
        <v>96</v>
      </c>
      <c r="BF1912">
        <f>MATCH($BF$1,MONTHLY_INDEX!$1:$1,0)</f>
        <v>127</v>
      </c>
      <c r="BG1912">
        <f>INDEX(MONTHLY_INDEX!$1:$1048576,Final!BC1912,Final!BF1912)</f>
        <v>95.3</v>
      </c>
      <c r="BH1912" s="23">
        <f t="shared" si="882"/>
        <v>-7.2916666666666963E-3</v>
      </c>
      <c r="BI1912" s="14">
        <f t="shared" si="883"/>
        <v>1166382.65625</v>
      </c>
      <c r="BJ1912" s="14">
        <f t="shared" si="884"/>
        <v>423189.19223886984</v>
      </c>
      <c r="BK1912" s="15">
        <f t="shared" si="865"/>
        <v>743193.46401113016</v>
      </c>
      <c r="BL1912" s="52">
        <v>0</v>
      </c>
      <c r="BM1912" s="15">
        <f t="shared" si="885"/>
        <v>743193.46401113016</v>
      </c>
    </row>
    <row r="1913" spans="1:65">
      <c r="A1913" s="8">
        <v>1911</v>
      </c>
      <c r="B1913" s="1" t="s">
        <v>44</v>
      </c>
      <c r="C1913" s="1">
        <v>1500</v>
      </c>
      <c r="D1913" s="1" t="s">
        <v>60</v>
      </c>
      <c r="E1913" s="1">
        <v>150000077</v>
      </c>
      <c r="F1913" s="1" t="s">
        <v>60</v>
      </c>
      <c r="G1913" s="1" t="s">
        <v>100</v>
      </c>
      <c r="H1913" s="1">
        <v>12</v>
      </c>
      <c r="I1913" s="1" t="s">
        <v>188</v>
      </c>
      <c r="J1913" s="1" t="s">
        <v>49</v>
      </c>
      <c r="K1913" s="1">
        <v>17406001</v>
      </c>
      <c r="L1913" s="1" t="s">
        <v>50</v>
      </c>
      <c r="M1913" s="1" t="s">
        <v>51</v>
      </c>
      <c r="N1913" s="1" t="s">
        <v>64</v>
      </c>
      <c r="O1913" s="1" t="s">
        <v>65</v>
      </c>
      <c r="P1913" s="1" t="s">
        <v>66</v>
      </c>
      <c r="Q1913" s="1" t="s">
        <v>67</v>
      </c>
      <c r="R1913" s="1" t="s">
        <v>87</v>
      </c>
      <c r="S1913" s="1" t="s">
        <v>88</v>
      </c>
      <c r="T1913" s="2">
        <v>43404</v>
      </c>
      <c r="U1913" s="2">
        <v>43404</v>
      </c>
      <c r="V1913" s="1" t="s">
        <v>52</v>
      </c>
      <c r="W1913" s="3">
        <v>1</v>
      </c>
      <c r="X1913" s="1" t="s">
        <v>53</v>
      </c>
      <c r="Y1913" s="4">
        <v>582750</v>
      </c>
      <c r="Z1913" s="4">
        <v>-71862</v>
      </c>
      <c r="AA1913" s="4">
        <v>0</v>
      </c>
      <c r="AB1913" s="4">
        <v>0</v>
      </c>
      <c r="AC1913" s="4">
        <v>0</v>
      </c>
      <c r="AD1913" s="4">
        <v>582750</v>
      </c>
      <c r="AE1913" s="5">
        <v>1614</v>
      </c>
      <c r="AF1913" s="1" t="s">
        <v>70</v>
      </c>
      <c r="AG1913" s="1" t="s">
        <v>71</v>
      </c>
      <c r="AH1913" s="1" t="s">
        <v>89</v>
      </c>
      <c r="AI1913" s="1" t="s">
        <v>57</v>
      </c>
      <c r="AJ1913" s="5">
        <v>10950</v>
      </c>
      <c r="AK1913" s="4">
        <v>-6057</v>
      </c>
      <c r="AL1913" s="4">
        <v>0</v>
      </c>
      <c r="AM1913" s="4">
        <v>0</v>
      </c>
      <c r="AN1913" s="4">
        <v>0</v>
      </c>
      <c r="AO1913" s="4">
        <v>-77919</v>
      </c>
      <c r="AP1913" s="4">
        <v>-77919</v>
      </c>
      <c r="AQ1913" s="4">
        <v>0</v>
      </c>
      <c r="AR1913" s="4">
        <v>504831</v>
      </c>
      <c r="AS1913" s="1" t="s">
        <v>52</v>
      </c>
      <c r="AT1913" s="9">
        <f t="shared" si="860"/>
        <v>43404</v>
      </c>
      <c r="AU1913" s="9">
        <f t="shared" si="861"/>
        <v>43374</v>
      </c>
      <c r="AV1913" s="9">
        <v>44798</v>
      </c>
      <c r="AW1913" s="11">
        <f t="shared" si="862"/>
        <v>3.8191780821917809</v>
      </c>
      <c r="AX1913">
        <v>10</v>
      </c>
      <c r="AY1913" s="12">
        <v>0.05</v>
      </c>
      <c r="AZ1913">
        <f t="shared" si="863"/>
        <v>9.5000000000000001E-2</v>
      </c>
      <c r="BA1913" s="13">
        <f t="shared" si="864"/>
        <v>582750</v>
      </c>
      <c r="BB1913" s="17" t="s">
        <v>1973</v>
      </c>
      <c r="BC1913">
        <f>MATCH(BB1913,MONTHLY_INDEX!$A:$A,0)</f>
        <v>690</v>
      </c>
      <c r="BD1913">
        <f>MATCH(AU1913,MONTHLY_INDEX!$1:$1,0)</f>
        <v>82</v>
      </c>
      <c r="BE1913">
        <f>INDEX(MONTHLY_INDEX!$1:$1048576,Final!BC1913,Final!BD1913)</f>
        <v>112.3</v>
      </c>
      <c r="BF1913">
        <f>MATCH($BF$1,MONTHLY_INDEX!$1:$1,0)</f>
        <v>127</v>
      </c>
      <c r="BG1913">
        <f>INDEX(MONTHLY_INDEX!$1:$1048576,Final!BC1913,Final!BF1913)</f>
        <v>145.69999999999999</v>
      </c>
      <c r="BH1913" s="23">
        <f t="shared" si="882"/>
        <v>0.29741763134461258</v>
      </c>
      <c r="BI1913" s="14">
        <f t="shared" si="883"/>
        <v>756070.12466607301</v>
      </c>
      <c r="BJ1913" s="14">
        <f t="shared" si="884"/>
        <v>274318.81262884394</v>
      </c>
      <c r="BK1913" s="15">
        <f t="shared" si="865"/>
        <v>481751.31203722907</v>
      </c>
      <c r="BL1913" s="52">
        <v>0</v>
      </c>
      <c r="BM1913" s="15">
        <f t="shared" si="885"/>
        <v>481751.31203722907</v>
      </c>
    </row>
    <row r="1914" spans="1:65">
      <c r="A1914" s="8">
        <v>1912</v>
      </c>
      <c r="B1914" s="1" t="s">
        <v>44</v>
      </c>
      <c r="C1914" s="1">
        <v>1500</v>
      </c>
      <c r="D1914" s="1" t="s">
        <v>60</v>
      </c>
      <c r="E1914" s="1">
        <v>150000077</v>
      </c>
      <c r="F1914" s="1" t="s">
        <v>60</v>
      </c>
      <c r="G1914" s="1" t="s">
        <v>101</v>
      </c>
      <c r="H1914" s="1">
        <v>13</v>
      </c>
      <c r="I1914" s="1" t="s">
        <v>188</v>
      </c>
      <c r="J1914" s="1" t="s">
        <v>49</v>
      </c>
      <c r="K1914" s="1">
        <v>17406001</v>
      </c>
      <c r="L1914" s="1" t="s">
        <v>50</v>
      </c>
      <c r="M1914" s="1" t="s">
        <v>51</v>
      </c>
      <c r="N1914" s="1" t="s">
        <v>64</v>
      </c>
      <c r="O1914" s="1" t="s">
        <v>65</v>
      </c>
      <c r="P1914" s="1" t="s">
        <v>66</v>
      </c>
      <c r="Q1914" s="1" t="s">
        <v>67</v>
      </c>
      <c r="R1914" s="1" t="s">
        <v>87</v>
      </c>
      <c r="S1914" s="1" t="s">
        <v>88</v>
      </c>
      <c r="T1914" s="2">
        <v>43404</v>
      </c>
      <c r="U1914" s="2">
        <v>43404</v>
      </c>
      <c r="V1914" s="1" t="s">
        <v>52</v>
      </c>
      <c r="W1914" s="3">
        <v>1</v>
      </c>
      <c r="X1914" s="1" t="s">
        <v>53</v>
      </c>
      <c r="Y1914" s="4">
        <v>9976171</v>
      </c>
      <c r="Z1914" s="4">
        <v>-1230221</v>
      </c>
      <c r="AA1914" s="4">
        <v>0</v>
      </c>
      <c r="AB1914" s="4">
        <v>0</v>
      </c>
      <c r="AC1914" s="4">
        <v>0</v>
      </c>
      <c r="AD1914" s="4">
        <v>9976171</v>
      </c>
      <c r="AE1914" s="5">
        <v>1614</v>
      </c>
      <c r="AF1914" s="1" t="s">
        <v>70</v>
      </c>
      <c r="AG1914" s="1" t="s">
        <v>71</v>
      </c>
      <c r="AH1914" s="1" t="s">
        <v>89</v>
      </c>
      <c r="AI1914" s="1" t="s">
        <v>57</v>
      </c>
      <c r="AJ1914" s="5">
        <v>10950</v>
      </c>
      <c r="AK1914" s="4">
        <v>-103695</v>
      </c>
      <c r="AL1914" s="4">
        <v>0</v>
      </c>
      <c r="AM1914" s="4">
        <v>0</v>
      </c>
      <c r="AN1914" s="4">
        <v>0</v>
      </c>
      <c r="AO1914" s="4">
        <v>-1333916</v>
      </c>
      <c r="AP1914" s="4">
        <v>-1333916</v>
      </c>
      <c r="AQ1914" s="4">
        <v>0</v>
      </c>
      <c r="AR1914" s="4">
        <v>8642255</v>
      </c>
      <c r="AS1914" s="1" t="s">
        <v>52</v>
      </c>
      <c r="AT1914" s="9">
        <f t="shared" si="860"/>
        <v>43404</v>
      </c>
      <c r="AU1914" s="9">
        <f t="shared" si="861"/>
        <v>43374</v>
      </c>
      <c r="AV1914" s="9">
        <v>44798</v>
      </c>
      <c r="AW1914" s="11">
        <f t="shared" si="862"/>
        <v>3.8191780821917809</v>
      </c>
      <c r="AX1914">
        <v>25</v>
      </c>
      <c r="AY1914" s="12">
        <v>0.05</v>
      </c>
      <c r="AZ1914">
        <f t="shared" si="863"/>
        <v>3.7999999999999999E-2</v>
      </c>
      <c r="BA1914" s="13">
        <f t="shared" si="864"/>
        <v>9976171</v>
      </c>
      <c r="BB1914" s="17" t="s">
        <v>2189</v>
      </c>
      <c r="BC1914">
        <f>MATCH(BB1914,MONTHLY_INDEX!$A:$A,0)</f>
        <v>798</v>
      </c>
      <c r="BD1914">
        <f>MATCH(AU1914,MONTHLY_INDEX!$1:$1,0)</f>
        <v>82</v>
      </c>
      <c r="BE1914">
        <f>INDEX(MONTHLY_INDEX!$1:$1048576,Final!BC1914,Final!BD1914)</f>
        <v>96</v>
      </c>
      <c r="BF1914">
        <f>MATCH($BF$1,MONTHLY_INDEX!$1:$1,0)</f>
        <v>127</v>
      </c>
      <c r="BG1914">
        <f>INDEX(MONTHLY_INDEX!$1:$1048576,Final!BC1914,Final!BF1914)</f>
        <v>95.3</v>
      </c>
      <c r="BH1914" s="23">
        <f t="shared" si="882"/>
        <v>-7.2916666666666963E-3</v>
      </c>
      <c r="BI1914" s="14">
        <f t="shared" si="883"/>
        <v>9903428.0864583328</v>
      </c>
      <c r="BJ1914" s="14">
        <f t="shared" si="884"/>
        <v>1437272.3084818379</v>
      </c>
      <c r="BK1914" s="15">
        <f t="shared" si="865"/>
        <v>8466155.7779764943</v>
      </c>
      <c r="BL1914" s="52">
        <v>0</v>
      </c>
      <c r="BM1914" s="15">
        <f t="shared" si="885"/>
        <v>8466155.7779764943</v>
      </c>
    </row>
    <row r="1915" spans="1:65">
      <c r="A1915" s="8">
        <v>1913</v>
      </c>
      <c r="B1915" s="1" t="s">
        <v>44</v>
      </c>
      <c r="C1915" s="1">
        <v>1500</v>
      </c>
      <c r="D1915" s="1" t="s">
        <v>60</v>
      </c>
      <c r="E1915" s="1">
        <v>150000077</v>
      </c>
      <c r="F1915" s="1" t="s">
        <v>60</v>
      </c>
      <c r="G1915" s="1" t="s">
        <v>102</v>
      </c>
      <c r="H1915" s="1">
        <v>14</v>
      </c>
      <c r="I1915" s="1" t="s">
        <v>188</v>
      </c>
      <c r="J1915" s="1" t="s">
        <v>49</v>
      </c>
      <c r="K1915" s="1">
        <v>17406001</v>
      </c>
      <c r="L1915" s="1" t="s">
        <v>50</v>
      </c>
      <c r="M1915" s="1" t="s">
        <v>51</v>
      </c>
      <c r="N1915" s="1" t="s">
        <v>64</v>
      </c>
      <c r="O1915" s="1" t="s">
        <v>65</v>
      </c>
      <c r="P1915" s="1" t="s">
        <v>66</v>
      </c>
      <c r="Q1915" s="1" t="s">
        <v>67</v>
      </c>
      <c r="R1915" s="1" t="s">
        <v>87</v>
      </c>
      <c r="S1915" s="1" t="s">
        <v>88</v>
      </c>
      <c r="T1915" s="2">
        <v>43404</v>
      </c>
      <c r="U1915" s="2">
        <v>43404</v>
      </c>
      <c r="V1915" s="1" t="s">
        <v>52</v>
      </c>
      <c r="W1915" s="3">
        <v>1</v>
      </c>
      <c r="X1915" s="1" t="s">
        <v>53</v>
      </c>
      <c r="Y1915" s="4">
        <v>21103901</v>
      </c>
      <c r="Z1915" s="4">
        <v>-2602449</v>
      </c>
      <c r="AA1915" s="4">
        <v>0</v>
      </c>
      <c r="AB1915" s="4">
        <v>0</v>
      </c>
      <c r="AC1915" s="4">
        <v>0</v>
      </c>
      <c r="AD1915" s="4">
        <v>21103901</v>
      </c>
      <c r="AE1915" s="5">
        <v>1614</v>
      </c>
      <c r="AF1915" s="1" t="s">
        <v>70</v>
      </c>
      <c r="AG1915" s="1" t="s">
        <v>71</v>
      </c>
      <c r="AH1915" s="1" t="s">
        <v>89</v>
      </c>
      <c r="AI1915" s="1" t="s">
        <v>57</v>
      </c>
      <c r="AJ1915" s="5">
        <v>10950</v>
      </c>
      <c r="AK1915" s="4">
        <v>-219359</v>
      </c>
      <c r="AL1915" s="4">
        <v>0</v>
      </c>
      <c r="AM1915" s="4">
        <v>0</v>
      </c>
      <c r="AN1915" s="4">
        <v>0</v>
      </c>
      <c r="AO1915" s="4">
        <v>-2821808</v>
      </c>
      <c r="AP1915" s="4">
        <v>-2821808</v>
      </c>
      <c r="AQ1915" s="4">
        <v>0</v>
      </c>
      <c r="AR1915" s="4">
        <v>18282093</v>
      </c>
      <c r="AS1915" s="1" t="s">
        <v>52</v>
      </c>
      <c r="AT1915" s="9">
        <f t="shared" si="860"/>
        <v>43404</v>
      </c>
      <c r="AU1915" s="9">
        <f t="shared" si="861"/>
        <v>43374</v>
      </c>
      <c r="AV1915" s="9">
        <v>44798</v>
      </c>
      <c r="AW1915" s="11">
        <f t="shared" si="862"/>
        <v>3.8191780821917809</v>
      </c>
      <c r="AX1915">
        <v>25</v>
      </c>
      <c r="AY1915" s="12">
        <v>0.05</v>
      </c>
      <c r="AZ1915">
        <f t="shared" si="863"/>
        <v>3.7999999999999999E-2</v>
      </c>
      <c r="BA1915" s="13">
        <f t="shared" si="864"/>
        <v>21103901</v>
      </c>
      <c r="BB1915" s="17" t="s">
        <v>2189</v>
      </c>
      <c r="BC1915">
        <f>MATCH(BB1915,MONTHLY_INDEX!$A:$A,0)</f>
        <v>798</v>
      </c>
      <c r="BD1915">
        <f>MATCH(AU1915,MONTHLY_INDEX!$1:$1,0)</f>
        <v>82</v>
      </c>
      <c r="BE1915">
        <f>INDEX(MONTHLY_INDEX!$1:$1048576,Final!BC1915,Final!BD1915)</f>
        <v>96</v>
      </c>
      <c r="BF1915">
        <f>MATCH($BF$1,MONTHLY_INDEX!$1:$1,0)</f>
        <v>127</v>
      </c>
      <c r="BG1915">
        <f>INDEX(MONTHLY_INDEX!$1:$1048576,Final!BC1915,Final!BF1915)</f>
        <v>95.3</v>
      </c>
      <c r="BH1915" s="23">
        <f t="shared" si="882"/>
        <v>-7.2916666666666963E-3</v>
      </c>
      <c r="BI1915" s="14">
        <f t="shared" si="883"/>
        <v>20950018.388541665</v>
      </c>
      <c r="BJ1915" s="14">
        <f t="shared" si="884"/>
        <v>3040450.3399392576</v>
      </c>
      <c r="BK1915" s="15">
        <f t="shared" si="865"/>
        <v>17909568.048602406</v>
      </c>
      <c r="BL1915" s="52">
        <v>0</v>
      </c>
      <c r="BM1915" s="15">
        <f t="shared" si="885"/>
        <v>17909568.048602406</v>
      </c>
    </row>
    <row r="1916" spans="1:65">
      <c r="A1916" s="8">
        <v>1914</v>
      </c>
      <c r="B1916" s="1" t="s">
        <v>44</v>
      </c>
      <c r="C1916" s="1">
        <v>1500</v>
      </c>
      <c r="D1916" s="1" t="s">
        <v>60</v>
      </c>
      <c r="E1916" s="1">
        <v>150000077</v>
      </c>
      <c r="F1916" s="1" t="s">
        <v>60</v>
      </c>
      <c r="G1916" s="1" t="s">
        <v>103</v>
      </c>
      <c r="H1916" s="1">
        <v>15</v>
      </c>
      <c r="I1916" s="1" t="s">
        <v>188</v>
      </c>
      <c r="J1916" s="1" t="s">
        <v>49</v>
      </c>
      <c r="K1916" s="1">
        <v>17406001</v>
      </c>
      <c r="L1916" s="1" t="s">
        <v>50</v>
      </c>
      <c r="M1916" s="1" t="s">
        <v>51</v>
      </c>
      <c r="N1916" s="1" t="s">
        <v>64</v>
      </c>
      <c r="O1916" s="1" t="s">
        <v>65</v>
      </c>
      <c r="P1916" s="1" t="s">
        <v>66</v>
      </c>
      <c r="Q1916" s="1" t="s">
        <v>67</v>
      </c>
      <c r="R1916" s="1" t="s">
        <v>87</v>
      </c>
      <c r="S1916" s="1" t="s">
        <v>88</v>
      </c>
      <c r="T1916" s="2">
        <v>43404</v>
      </c>
      <c r="U1916" s="2">
        <v>43404</v>
      </c>
      <c r="V1916" s="1" t="s">
        <v>52</v>
      </c>
      <c r="W1916" s="3">
        <v>1</v>
      </c>
      <c r="X1916" s="1" t="s">
        <v>53</v>
      </c>
      <c r="Y1916" s="4">
        <v>580650</v>
      </c>
      <c r="Z1916" s="4">
        <v>-71602</v>
      </c>
      <c r="AA1916" s="4">
        <v>0</v>
      </c>
      <c r="AB1916" s="4">
        <v>0</v>
      </c>
      <c r="AC1916" s="4">
        <v>0</v>
      </c>
      <c r="AD1916" s="4">
        <v>580650</v>
      </c>
      <c r="AE1916" s="5">
        <v>1614</v>
      </c>
      <c r="AF1916" s="1" t="s">
        <v>70</v>
      </c>
      <c r="AG1916" s="1" t="s">
        <v>71</v>
      </c>
      <c r="AH1916" s="1" t="s">
        <v>89</v>
      </c>
      <c r="AI1916" s="1" t="s">
        <v>57</v>
      </c>
      <c r="AJ1916" s="5">
        <v>10950</v>
      </c>
      <c r="AK1916" s="4">
        <v>-6035</v>
      </c>
      <c r="AL1916" s="4">
        <v>0</v>
      </c>
      <c r="AM1916" s="4">
        <v>0</v>
      </c>
      <c r="AN1916" s="4">
        <v>0</v>
      </c>
      <c r="AO1916" s="4">
        <v>-77637</v>
      </c>
      <c r="AP1916" s="4">
        <v>-77637</v>
      </c>
      <c r="AQ1916" s="4">
        <v>0</v>
      </c>
      <c r="AR1916" s="4">
        <v>503013</v>
      </c>
      <c r="AS1916" s="1" t="s">
        <v>52</v>
      </c>
      <c r="AT1916" s="9">
        <f t="shared" si="860"/>
        <v>43404</v>
      </c>
      <c r="AU1916" s="9">
        <f t="shared" si="861"/>
        <v>43374</v>
      </c>
      <c r="AV1916" s="9">
        <v>44798</v>
      </c>
      <c r="AW1916" s="11">
        <f t="shared" si="862"/>
        <v>3.8191780821917809</v>
      </c>
      <c r="AX1916">
        <v>10</v>
      </c>
      <c r="AY1916" s="12">
        <v>0.05</v>
      </c>
      <c r="AZ1916">
        <f t="shared" si="863"/>
        <v>9.5000000000000001E-2</v>
      </c>
      <c r="BA1916" s="13">
        <f t="shared" si="864"/>
        <v>580650</v>
      </c>
      <c r="BB1916" s="17" t="s">
        <v>1941</v>
      </c>
      <c r="BC1916">
        <f>MATCH(BB1916,MONTHLY_INDEX!$A:$A,0)</f>
        <v>674</v>
      </c>
      <c r="BD1916">
        <f>MATCH(AU1916,MONTHLY_INDEX!$1:$1,0)</f>
        <v>82</v>
      </c>
      <c r="BE1916">
        <f>INDEX(MONTHLY_INDEX!$1:$1048576,Final!BC1916,Final!BD1916)</f>
        <v>105.9</v>
      </c>
      <c r="BF1916">
        <f>MATCH($BF$1,MONTHLY_INDEX!$1:$1,0)</f>
        <v>127</v>
      </c>
      <c r="BG1916">
        <f>INDEX(MONTHLY_INDEX!$1:$1048576,Final!BC1916,Final!BF1916)</f>
        <v>122.8</v>
      </c>
      <c r="BH1916" s="23">
        <f t="shared" si="882"/>
        <v>0.15958451369216234</v>
      </c>
      <c r="BI1916" s="14">
        <f t="shared" si="883"/>
        <v>673312.74787535402</v>
      </c>
      <c r="BJ1916" s="14">
        <f t="shared" si="884"/>
        <v>244292.62246885791</v>
      </c>
      <c r="BK1916" s="15">
        <f t="shared" si="865"/>
        <v>429020.12540649611</v>
      </c>
      <c r="BL1916" s="52">
        <v>0</v>
      </c>
      <c r="BM1916" s="15">
        <f t="shared" si="885"/>
        <v>429020.12540649611</v>
      </c>
    </row>
    <row r="1917" spans="1:65">
      <c r="A1917" s="8">
        <v>1915</v>
      </c>
      <c r="B1917" s="1" t="s">
        <v>44</v>
      </c>
      <c r="C1917" s="1">
        <v>1500</v>
      </c>
      <c r="D1917" s="1" t="s">
        <v>60</v>
      </c>
      <c r="E1917" s="1">
        <v>150000077</v>
      </c>
      <c r="F1917" s="1" t="s">
        <v>60</v>
      </c>
      <c r="G1917" s="1" t="s">
        <v>104</v>
      </c>
      <c r="H1917" s="1">
        <v>16</v>
      </c>
      <c r="I1917" s="1" t="s">
        <v>188</v>
      </c>
      <c r="J1917" s="1" t="s">
        <v>49</v>
      </c>
      <c r="K1917" s="1">
        <v>17406001</v>
      </c>
      <c r="L1917" s="1" t="s">
        <v>50</v>
      </c>
      <c r="M1917" s="1" t="s">
        <v>51</v>
      </c>
      <c r="N1917" s="1" t="s">
        <v>64</v>
      </c>
      <c r="O1917" s="1" t="s">
        <v>65</v>
      </c>
      <c r="P1917" s="1" t="s">
        <v>66</v>
      </c>
      <c r="Q1917" s="1" t="s">
        <v>67</v>
      </c>
      <c r="R1917" s="1" t="s">
        <v>87</v>
      </c>
      <c r="S1917" s="1" t="s">
        <v>88</v>
      </c>
      <c r="T1917" s="2">
        <v>43404</v>
      </c>
      <c r="U1917" s="2">
        <v>43404</v>
      </c>
      <c r="V1917" s="1" t="s">
        <v>52</v>
      </c>
      <c r="W1917" s="3">
        <v>1</v>
      </c>
      <c r="X1917" s="1" t="s">
        <v>53</v>
      </c>
      <c r="Y1917" s="4">
        <v>175035</v>
      </c>
      <c r="Z1917" s="4">
        <v>-21583</v>
      </c>
      <c r="AA1917" s="4">
        <v>0</v>
      </c>
      <c r="AB1917" s="4">
        <v>0</v>
      </c>
      <c r="AC1917" s="4">
        <v>0</v>
      </c>
      <c r="AD1917" s="4">
        <v>175035</v>
      </c>
      <c r="AE1917" s="5">
        <v>1614</v>
      </c>
      <c r="AF1917" s="1" t="s">
        <v>70</v>
      </c>
      <c r="AG1917" s="1" t="s">
        <v>71</v>
      </c>
      <c r="AH1917" s="1" t="s">
        <v>89</v>
      </c>
      <c r="AI1917" s="1" t="s">
        <v>57</v>
      </c>
      <c r="AJ1917" s="5">
        <v>10950</v>
      </c>
      <c r="AK1917" s="4">
        <v>-1819</v>
      </c>
      <c r="AL1917" s="4">
        <v>0</v>
      </c>
      <c r="AM1917" s="4">
        <v>0</v>
      </c>
      <c r="AN1917" s="4">
        <v>0</v>
      </c>
      <c r="AO1917" s="4">
        <v>-23402</v>
      </c>
      <c r="AP1917" s="4">
        <v>-23402</v>
      </c>
      <c r="AQ1917" s="4">
        <v>0</v>
      </c>
      <c r="AR1917" s="4">
        <v>151633</v>
      </c>
      <c r="AS1917" s="1" t="s">
        <v>52</v>
      </c>
      <c r="AT1917" s="9">
        <f t="shared" si="860"/>
        <v>43404</v>
      </c>
      <c r="AU1917" s="9">
        <f t="shared" si="861"/>
        <v>43374</v>
      </c>
      <c r="AV1917" s="9">
        <v>44798</v>
      </c>
      <c r="AW1917" s="11">
        <f t="shared" si="862"/>
        <v>3.8191780821917809</v>
      </c>
      <c r="AX1917">
        <v>10</v>
      </c>
      <c r="AY1917" s="12">
        <v>0.05</v>
      </c>
      <c r="AZ1917">
        <f t="shared" si="863"/>
        <v>9.5000000000000001E-2</v>
      </c>
      <c r="BA1917" s="13">
        <f t="shared" si="864"/>
        <v>175035</v>
      </c>
      <c r="BB1917" s="17" t="s">
        <v>1877</v>
      </c>
      <c r="BC1917">
        <f>MATCH(BB1917,MONTHLY_INDEX!$A:$A,0)</f>
        <v>642</v>
      </c>
      <c r="BD1917">
        <f>MATCH(AU1917,MONTHLY_INDEX!$1:$1,0)</f>
        <v>82</v>
      </c>
      <c r="BE1917">
        <f>INDEX(MONTHLY_INDEX!$1:$1048576,Final!BC1917,Final!BD1917)</f>
        <v>79.099999999999994</v>
      </c>
      <c r="BF1917">
        <f>MATCH($BF$1,MONTHLY_INDEX!$1:$1,0)</f>
        <v>127</v>
      </c>
      <c r="BG1917">
        <f>INDEX(MONTHLY_INDEX!$1:$1048576,Final!BC1917,Final!BF1917)</f>
        <v>94</v>
      </c>
      <c r="BH1917" s="23">
        <f t="shared" si="882"/>
        <v>0.18836915297092297</v>
      </c>
      <c r="BI1917" s="14">
        <f t="shared" si="883"/>
        <v>208006.19469026552</v>
      </c>
      <c r="BJ1917" s="14">
        <f t="shared" si="884"/>
        <v>75469.206473511964</v>
      </c>
      <c r="BK1917" s="15">
        <f t="shared" si="865"/>
        <v>132536.98821675355</v>
      </c>
      <c r="BL1917" s="52">
        <v>0</v>
      </c>
      <c r="BM1917" s="15">
        <f t="shared" si="885"/>
        <v>132536.98821675355</v>
      </c>
    </row>
    <row r="1918" spans="1:65">
      <c r="A1918" s="8">
        <v>1916</v>
      </c>
      <c r="B1918" s="1" t="s">
        <v>44</v>
      </c>
      <c r="C1918" s="1">
        <v>1500</v>
      </c>
      <c r="D1918" s="1" t="s">
        <v>60</v>
      </c>
      <c r="E1918" s="1">
        <v>150000077</v>
      </c>
      <c r="F1918" s="1" t="s">
        <v>60</v>
      </c>
      <c r="G1918" s="1" t="s">
        <v>105</v>
      </c>
      <c r="H1918" s="1">
        <v>17</v>
      </c>
      <c r="I1918" s="1" t="s">
        <v>188</v>
      </c>
      <c r="J1918" s="1" t="s">
        <v>49</v>
      </c>
      <c r="K1918" s="1">
        <v>17406001</v>
      </c>
      <c r="L1918" s="1" t="s">
        <v>50</v>
      </c>
      <c r="M1918" s="1" t="s">
        <v>51</v>
      </c>
      <c r="N1918" s="1" t="s">
        <v>64</v>
      </c>
      <c r="O1918" s="1" t="s">
        <v>65</v>
      </c>
      <c r="P1918" s="1" t="s">
        <v>66</v>
      </c>
      <c r="Q1918" s="1" t="s">
        <v>67</v>
      </c>
      <c r="R1918" s="1" t="s">
        <v>87</v>
      </c>
      <c r="S1918" s="1" t="s">
        <v>88</v>
      </c>
      <c r="T1918" s="2">
        <v>43404</v>
      </c>
      <c r="U1918" s="2">
        <v>43404</v>
      </c>
      <c r="V1918" s="1" t="s">
        <v>52</v>
      </c>
      <c r="W1918" s="3">
        <v>1</v>
      </c>
      <c r="X1918" s="1" t="s">
        <v>53</v>
      </c>
      <c r="Y1918" s="4">
        <v>132796</v>
      </c>
      <c r="Z1918" s="4">
        <v>-16375</v>
      </c>
      <c r="AA1918" s="4">
        <v>0</v>
      </c>
      <c r="AB1918" s="4">
        <v>0</v>
      </c>
      <c r="AC1918" s="4">
        <v>0</v>
      </c>
      <c r="AD1918" s="4">
        <v>132796</v>
      </c>
      <c r="AE1918" s="5">
        <v>1614</v>
      </c>
      <c r="AF1918" s="1" t="s">
        <v>70</v>
      </c>
      <c r="AG1918" s="1" t="s">
        <v>71</v>
      </c>
      <c r="AH1918" s="1" t="s">
        <v>89</v>
      </c>
      <c r="AI1918" s="1" t="s">
        <v>57</v>
      </c>
      <c r="AJ1918" s="5">
        <v>10950</v>
      </c>
      <c r="AK1918" s="4">
        <v>-1380</v>
      </c>
      <c r="AL1918" s="4">
        <v>0</v>
      </c>
      <c r="AM1918" s="4">
        <v>0</v>
      </c>
      <c r="AN1918" s="4">
        <v>0</v>
      </c>
      <c r="AO1918" s="4">
        <v>-17755</v>
      </c>
      <c r="AP1918" s="4">
        <v>-17755</v>
      </c>
      <c r="AQ1918" s="4">
        <v>0</v>
      </c>
      <c r="AR1918" s="4">
        <v>115041</v>
      </c>
      <c r="AS1918" s="1" t="s">
        <v>52</v>
      </c>
      <c r="AT1918" s="9">
        <f t="shared" si="860"/>
        <v>43404</v>
      </c>
      <c r="AU1918" s="9">
        <f t="shared" si="861"/>
        <v>43374</v>
      </c>
      <c r="AV1918" s="9">
        <v>44798</v>
      </c>
      <c r="AW1918" s="11">
        <f t="shared" si="862"/>
        <v>3.8191780821917809</v>
      </c>
      <c r="AX1918">
        <v>10</v>
      </c>
      <c r="AY1918" s="12">
        <v>0.05</v>
      </c>
      <c r="AZ1918">
        <f t="shared" si="863"/>
        <v>9.5000000000000001E-2</v>
      </c>
      <c r="BA1918" s="13">
        <f t="shared" si="864"/>
        <v>132796</v>
      </c>
      <c r="BB1918" s="17" t="s">
        <v>2189</v>
      </c>
      <c r="BC1918">
        <f>MATCH(BB1918,MONTHLY_INDEX!$A:$A,0)</f>
        <v>798</v>
      </c>
      <c r="BD1918">
        <f>MATCH(AU1918,MONTHLY_INDEX!$1:$1,0)</f>
        <v>82</v>
      </c>
      <c r="BE1918">
        <f>INDEX(MONTHLY_INDEX!$1:$1048576,Final!BC1918,Final!BD1918)</f>
        <v>96</v>
      </c>
      <c r="BF1918">
        <f>MATCH($BF$1,MONTHLY_INDEX!$1:$1,0)</f>
        <v>127</v>
      </c>
      <c r="BG1918">
        <f>INDEX(MONTHLY_INDEX!$1:$1048576,Final!BC1918,Final!BF1918)</f>
        <v>95.3</v>
      </c>
      <c r="BH1918" s="23">
        <f t="shared" si="882"/>
        <v>-7.2916666666666963E-3</v>
      </c>
      <c r="BI1918" s="14">
        <f t="shared" si="883"/>
        <v>131827.69583333333</v>
      </c>
      <c r="BJ1918" s="14">
        <f t="shared" si="884"/>
        <v>47829.977422488584</v>
      </c>
      <c r="BK1918" s="15">
        <f t="shared" si="865"/>
        <v>83997.71841084474</v>
      </c>
      <c r="BL1918" s="52">
        <v>0</v>
      </c>
      <c r="BM1918" s="15">
        <f t="shared" si="885"/>
        <v>83997.71841084474</v>
      </c>
    </row>
    <row r="1919" spans="1:65">
      <c r="A1919" s="8">
        <v>1917</v>
      </c>
      <c r="B1919" s="1" t="s">
        <v>44</v>
      </c>
      <c r="C1919" s="1">
        <v>1500</v>
      </c>
      <c r="D1919" s="1" t="s">
        <v>60</v>
      </c>
      <c r="E1919" s="1">
        <v>150000077</v>
      </c>
      <c r="F1919" s="1" t="s">
        <v>60</v>
      </c>
      <c r="G1919" s="1" t="s">
        <v>106</v>
      </c>
      <c r="H1919" s="1">
        <v>18</v>
      </c>
      <c r="I1919" s="1" t="s">
        <v>188</v>
      </c>
      <c r="J1919" s="1" t="s">
        <v>49</v>
      </c>
      <c r="K1919" s="1">
        <v>17406001</v>
      </c>
      <c r="L1919" s="1" t="s">
        <v>50</v>
      </c>
      <c r="M1919" s="1" t="s">
        <v>51</v>
      </c>
      <c r="N1919" s="1" t="s">
        <v>64</v>
      </c>
      <c r="O1919" s="1" t="s">
        <v>65</v>
      </c>
      <c r="P1919" s="1" t="s">
        <v>66</v>
      </c>
      <c r="Q1919" s="1" t="s">
        <v>67</v>
      </c>
      <c r="R1919" s="1" t="s">
        <v>87</v>
      </c>
      <c r="S1919" s="1" t="s">
        <v>88</v>
      </c>
      <c r="T1919" s="2">
        <v>43404</v>
      </c>
      <c r="U1919" s="2">
        <v>43404</v>
      </c>
      <c r="V1919" s="1" t="s">
        <v>52</v>
      </c>
      <c r="W1919" s="3">
        <v>1</v>
      </c>
      <c r="X1919" s="1" t="s">
        <v>53</v>
      </c>
      <c r="Y1919" s="4">
        <v>469552</v>
      </c>
      <c r="Z1919" s="4">
        <v>-57903</v>
      </c>
      <c r="AA1919" s="4">
        <v>0</v>
      </c>
      <c r="AB1919" s="4">
        <v>0</v>
      </c>
      <c r="AC1919" s="4">
        <v>0</v>
      </c>
      <c r="AD1919" s="4">
        <v>469552</v>
      </c>
      <c r="AE1919" s="5">
        <v>1614</v>
      </c>
      <c r="AF1919" s="1" t="s">
        <v>70</v>
      </c>
      <c r="AG1919" s="1" t="s">
        <v>71</v>
      </c>
      <c r="AH1919" s="1" t="s">
        <v>89</v>
      </c>
      <c r="AI1919" s="1" t="s">
        <v>57</v>
      </c>
      <c r="AJ1919" s="5">
        <v>10950</v>
      </c>
      <c r="AK1919" s="4">
        <v>-4881</v>
      </c>
      <c r="AL1919" s="4">
        <v>0</v>
      </c>
      <c r="AM1919" s="4">
        <v>0</v>
      </c>
      <c r="AN1919" s="4">
        <v>0</v>
      </c>
      <c r="AO1919" s="4">
        <v>-62784</v>
      </c>
      <c r="AP1919" s="4">
        <v>-62784</v>
      </c>
      <c r="AQ1919" s="4">
        <v>0</v>
      </c>
      <c r="AR1919" s="4">
        <v>406768</v>
      </c>
      <c r="AS1919" s="1" t="s">
        <v>52</v>
      </c>
      <c r="AT1919" s="9">
        <f t="shared" si="860"/>
        <v>43404</v>
      </c>
      <c r="AU1919" s="9">
        <f t="shared" si="861"/>
        <v>43374</v>
      </c>
      <c r="AV1919" s="9">
        <v>44798</v>
      </c>
      <c r="AW1919" s="11">
        <f t="shared" si="862"/>
        <v>3.8191780821917809</v>
      </c>
      <c r="AX1919">
        <v>10</v>
      </c>
      <c r="AY1919" s="12">
        <v>0.05</v>
      </c>
      <c r="AZ1919">
        <f t="shared" si="863"/>
        <v>9.5000000000000001E-2</v>
      </c>
      <c r="BA1919" s="13">
        <f t="shared" si="864"/>
        <v>469552</v>
      </c>
      <c r="BB1919" s="17" t="s">
        <v>1871</v>
      </c>
      <c r="BC1919">
        <f>MATCH(BB1919,MONTHLY_INDEX!$A:$A,0)</f>
        <v>639</v>
      </c>
      <c r="BD1919">
        <f>MATCH(AU1919,MONTHLY_INDEX!$1:$1,0)</f>
        <v>82</v>
      </c>
      <c r="BE1919">
        <f>INDEX(MONTHLY_INDEX!$1:$1048576,Final!BC1919,Final!BD1919)</f>
        <v>113.1</v>
      </c>
      <c r="BF1919">
        <f>MATCH($BF$1,MONTHLY_INDEX!$1:$1,0)</f>
        <v>127</v>
      </c>
      <c r="BG1919">
        <f>INDEX(MONTHLY_INDEX!$1:$1048576,Final!BC1919,Final!BF1919)</f>
        <v>116.2</v>
      </c>
      <c r="BH1919" s="23">
        <f t="shared" si="882"/>
        <v>2.740937223695852E-2</v>
      </c>
      <c r="BI1919" s="14">
        <f t="shared" si="883"/>
        <v>482422.1255526084</v>
      </c>
      <c r="BJ1919" s="14">
        <f t="shared" si="884"/>
        <v>175033.32078611487</v>
      </c>
      <c r="BK1919" s="15">
        <f t="shared" si="865"/>
        <v>307388.8047664935</v>
      </c>
      <c r="BL1919" s="52">
        <v>0</v>
      </c>
      <c r="BM1919" s="15">
        <f t="shared" si="885"/>
        <v>307388.8047664935</v>
      </c>
    </row>
    <row r="1920" spans="1:65">
      <c r="A1920" s="8">
        <v>1918</v>
      </c>
      <c r="B1920" s="1" t="s">
        <v>44</v>
      </c>
      <c r="C1920" s="1">
        <v>1500</v>
      </c>
      <c r="D1920" s="1" t="s">
        <v>60</v>
      </c>
      <c r="E1920" s="1">
        <v>150000077</v>
      </c>
      <c r="F1920" s="1" t="s">
        <v>60</v>
      </c>
      <c r="G1920" s="1" t="s">
        <v>107</v>
      </c>
      <c r="H1920" s="1">
        <v>19</v>
      </c>
      <c r="I1920" s="1" t="s">
        <v>188</v>
      </c>
      <c r="J1920" s="1" t="s">
        <v>49</v>
      </c>
      <c r="K1920" s="1">
        <v>17406001</v>
      </c>
      <c r="L1920" s="1" t="s">
        <v>50</v>
      </c>
      <c r="M1920" s="1" t="s">
        <v>51</v>
      </c>
      <c r="N1920" s="1" t="s">
        <v>64</v>
      </c>
      <c r="O1920" s="1" t="s">
        <v>65</v>
      </c>
      <c r="P1920" s="1" t="s">
        <v>66</v>
      </c>
      <c r="Q1920" s="1" t="s">
        <v>67</v>
      </c>
      <c r="R1920" s="1" t="s">
        <v>87</v>
      </c>
      <c r="S1920" s="1" t="s">
        <v>88</v>
      </c>
      <c r="T1920" s="2">
        <v>43404</v>
      </c>
      <c r="U1920" s="2">
        <v>43404</v>
      </c>
      <c r="V1920" s="1" t="s">
        <v>52</v>
      </c>
      <c r="W1920" s="3">
        <v>1</v>
      </c>
      <c r="X1920" s="1" t="s">
        <v>53</v>
      </c>
      <c r="Y1920" s="4">
        <v>6861326</v>
      </c>
      <c r="Z1920" s="4">
        <v>-846111</v>
      </c>
      <c r="AA1920" s="4">
        <v>0</v>
      </c>
      <c r="AB1920" s="4">
        <v>0</v>
      </c>
      <c r="AC1920" s="4">
        <v>0</v>
      </c>
      <c r="AD1920" s="4">
        <v>6861326</v>
      </c>
      <c r="AE1920" s="5">
        <v>1614</v>
      </c>
      <c r="AF1920" s="1" t="s">
        <v>70</v>
      </c>
      <c r="AG1920" s="1" t="s">
        <v>71</v>
      </c>
      <c r="AH1920" s="1" t="s">
        <v>89</v>
      </c>
      <c r="AI1920" s="1" t="s">
        <v>57</v>
      </c>
      <c r="AJ1920" s="5">
        <v>10950</v>
      </c>
      <c r="AK1920" s="4">
        <v>-71318</v>
      </c>
      <c r="AL1920" s="4">
        <v>0</v>
      </c>
      <c r="AM1920" s="4">
        <v>0</v>
      </c>
      <c r="AN1920" s="4">
        <v>0</v>
      </c>
      <c r="AO1920" s="4">
        <v>-917429</v>
      </c>
      <c r="AP1920" s="4">
        <v>-917429</v>
      </c>
      <c r="AQ1920" s="4">
        <v>0</v>
      </c>
      <c r="AR1920" s="4">
        <v>5943897</v>
      </c>
      <c r="AS1920" s="1" t="s">
        <v>52</v>
      </c>
      <c r="AT1920" s="9">
        <f t="shared" si="860"/>
        <v>43404</v>
      </c>
      <c r="AU1920" s="9">
        <f t="shared" si="861"/>
        <v>43374</v>
      </c>
      <c r="AV1920" s="9">
        <v>44798</v>
      </c>
      <c r="AW1920" s="11">
        <f t="shared" si="862"/>
        <v>3.8191780821917809</v>
      </c>
      <c r="AX1920">
        <v>10</v>
      </c>
      <c r="AY1920" s="12">
        <v>0.05</v>
      </c>
      <c r="AZ1920">
        <f t="shared" si="863"/>
        <v>9.5000000000000001E-2</v>
      </c>
      <c r="BA1920" s="13">
        <f t="shared" si="864"/>
        <v>6861326</v>
      </c>
      <c r="BI1920" s="14">
        <f t="shared" ref="BI1920:BI1922" si="886">AR1920</f>
        <v>5943897</v>
      </c>
      <c r="BJ1920" s="14">
        <v>0</v>
      </c>
      <c r="BK1920" s="14">
        <f t="shared" ref="BK1920:BK1922" si="887">AR1920</f>
        <v>5943897</v>
      </c>
      <c r="BL1920" s="52">
        <v>0</v>
      </c>
      <c r="BM1920" s="15">
        <f t="shared" ref="BM1920:BM1922" si="888">AR1920</f>
        <v>5943897</v>
      </c>
    </row>
    <row r="1921" spans="1:65">
      <c r="A1921" s="8">
        <v>1919</v>
      </c>
      <c r="B1921" s="1" t="s">
        <v>44</v>
      </c>
      <c r="C1921" s="1">
        <v>1500</v>
      </c>
      <c r="D1921" s="1" t="s">
        <v>60</v>
      </c>
      <c r="E1921" s="1">
        <v>150000077</v>
      </c>
      <c r="F1921" s="1" t="s">
        <v>60</v>
      </c>
      <c r="G1921" s="1" t="s">
        <v>108</v>
      </c>
      <c r="H1921" s="1">
        <v>20</v>
      </c>
      <c r="I1921" s="1" t="s">
        <v>188</v>
      </c>
      <c r="J1921" s="1" t="s">
        <v>49</v>
      </c>
      <c r="K1921" s="1">
        <v>17406001</v>
      </c>
      <c r="L1921" s="1" t="s">
        <v>50</v>
      </c>
      <c r="M1921" s="1" t="s">
        <v>51</v>
      </c>
      <c r="N1921" s="1" t="s">
        <v>64</v>
      </c>
      <c r="O1921" s="1" t="s">
        <v>65</v>
      </c>
      <c r="P1921" s="1" t="s">
        <v>66</v>
      </c>
      <c r="Q1921" s="1" t="s">
        <v>67</v>
      </c>
      <c r="R1921" s="1" t="s">
        <v>87</v>
      </c>
      <c r="S1921" s="1" t="s">
        <v>88</v>
      </c>
      <c r="T1921" s="2">
        <v>43404</v>
      </c>
      <c r="U1921" s="2">
        <v>43404</v>
      </c>
      <c r="V1921" s="1" t="s">
        <v>52</v>
      </c>
      <c r="W1921" s="3">
        <v>1</v>
      </c>
      <c r="X1921" s="1" t="s">
        <v>53</v>
      </c>
      <c r="Y1921" s="4">
        <v>5552065</v>
      </c>
      <c r="Z1921" s="4">
        <v>-684659</v>
      </c>
      <c r="AA1921" s="4">
        <v>0</v>
      </c>
      <c r="AB1921" s="4">
        <v>0</v>
      </c>
      <c r="AC1921" s="4">
        <v>0</v>
      </c>
      <c r="AD1921" s="4">
        <v>5552065</v>
      </c>
      <c r="AE1921" s="5">
        <v>1614</v>
      </c>
      <c r="AF1921" s="1" t="s">
        <v>70</v>
      </c>
      <c r="AG1921" s="1" t="s">
        <v>71</v>
      </c>
      <c r="AH1921" s="1" t="s">
        <v>89</v>
      </c>
      <c r="AI1921" s="1" t="s">
        <v>57</v>
      </c>
      <c r="AJ1921" s="5">
        <v>10950</v>
      </c>
      <c r="AK1921" s="4">
        <v>-57710</v>
      </c>
      <c r="AL1921" s="4">
        <v>0</v>
      </c>
      <c r="AM1921" s="4">
        <v>0</v>
      </c>
      <c r="AN1921" s="4">
        <v>0</v>
      </c>
      <c r="AO1921" s="4">
        <v>-742369</v>
      </c>
      <c r="AP1921" s="4">
        <v>-742369</v>
      </c>
      <c r="AQ1921" s="4">
        <v>0</v>
      </c>
      <c r="AR1921" s="4">
        <v>4809696</v>
      </c>
      <c r="AS1921" s="1" t="s">
        <v>52</v>
      </c>
      <c r="AT1921" s="9">
        <f t="shared" si="860"/>
        <v>43404</v>
      </c>
      <c r="AU1921" s="9">
        <f t="shared" si="861"/>
        <v>43374</v>
      </c>
      <c r="AV1921" s="9">
        <v>44798</v>
      </c>
      <c r="AW1921" s="11">
        <f t="shared" si="862"/>
        <v>3.8191780821917809</v>
      </c>
      <c r="AX1921">
        <v>10</v>
      </c>
      <c r="AY1921" s="12">
        <v>0.05</v>
      </c>
      <c r="AZ1921">
        <f t="shared" si="863"/>
        <v>9.5000000000000001E-2</v>
      </c>
      <c r="BA1921" s="13">
        <f t="shared" si="864"/>
        <v>5552065</v>
      </c>
      <c r="BI1921" s="14">
        <f t="shared" si="886"/>
        <v>4809696</v>
      </c>
      <c r="BJ1921" s="14">
        <v>0</v>
      </c>
      <c r="BK1921" s="14">
        <f t="shared" si="887"/>
        <v>4809696</v>
      </c>
      <c r="BL1921" s="52">
        <v>0</v>
      </c>
      <c r="BM1921" s="15">
        <f t="shared" si="888"/>
        <v>4809696</v>
      </c>
    </row>
    <row r="1922" spans="1:65">
      <c r="A1922" s="8">
        <v>1920</v>
      </c>
      <c r="B1922" s="1" t="s">
        <v>44</v>
      </c>
      <c r="C1922" s="1">
        <v>1500</v>
      </c>
      <c r="D1922" s="1" t="s">
        <v>60</v>
      </c>
      <c r="E1922" s="1">
        <v>150000077</v>
      </c>
      <c r="F1922" s="1" t="s">
        <v>60</v>
      </c>
      <c r="G1922" s="1" t="s">
        <v>109</v>
      </c>
      <c r="H1922" s="1">
        <v>21</v>
      </c>
      <c r="I1922" s="1" t="s">
        <v>188</v>
      </c>
      <c r="J1922" s="1" t="s">
        <v>49</v>
      </c>
      <c r="K1922" s="1">
        <v>17406001</v>
      </c>
      <c r="L1922" s="1" t="s">
        <v>50</v>
      </c>
      <c r="M1922" s="1" t="s">
        <v>51</v>
      </c>
      <c r="N1922" s="1" t="s">
        <v>64</v>
      </c>
      <c r="O1922" s="1" t="s">
        <v>65</v>
      </c>
      <c r="P1922" s="1" t="s">
        <v>66</v>
      </c>
      <c r="Q1922" s="1" t="s">
        <v>67</v>
      </c>
      <c r="R1922" s="1" t="s">
        <v>87</v>
      </c>
      <c r="S1922" s="1" t="s">
        <v>88</v>
      </c>
      <c r="T1922" s="2">
        <v>43404</v>
      </c>
      <c r="U1922" s="2">
        <v>43404</v>
      </c>
      <c r="V1922" s="1" t="s">
        <v>52</v>
      </c>
      <c r="W1922" s="3">
        <v>1</v>
      </c>
      <c r="X1922" s="1" t="s">
        <v>53</v>
      </c>
      <c r="Y1922" s="4">
        <v>1950695</v>
      </c>
      <c r="Z1922" s="4">
        <v>-241362</v>
      </c>
      <c r="AA1922" s="4">
        <v>0</v>
      </c>
      <c r="AB1922" s="4">
        <v>0</v>
      </c>
      <c r="AC1922" s="4">
        <v>0</v>
      </c>
      <c r="AD1922" s="4">
        <v>1950695</v>
      </c>
      <c r="AE1922" s="5">
        <v>1614</v>
      </c>
      <c r="AF1922" s="1" t="s">
        <v>70</v>
      </c>
      <c r="AG1922" s="1" t="s">
        <v>71</v>
      </c>
      <c r="AH1922" s="1" t="s">
        <v>89</v>
      </c>
      <c r="AI1922" s="1" t="s">
        <v>57</v>
      </c>
      <c r="AJ1922" s="5">
        <v>10950</v>
      </c>
      <c r="AK1922" s="4">
        <v>-20266</v>
      </c>
      <c r="AL1922" s="4">
        <v>0</v>
      </c>
      <c r="AM1922" s="4">
        <v>0</v>
      </c>
      <c r="AN1922" s="4">
        <v>0</v>
      </c>
      <c r="AO1922" s="4">
        <v>-261628</v>
      </c>
      <c r="AP1922" s="4">
        <v>-261628</v>
      </c>
      <c r="AQ1922" s="4">
        <v>0</v>
      </c>
      <c r="AR1922" s="4">
        <v>1689067</v>
      </c>
      <c r="AS1922" s="1" t="s">
        <v>52</v>
      </c>
      <c r="AT1922" s="9">
        <f t="shared" si="860"/>
        <v>43404</v>
      </c>
      <c r="AU1922" s="9">
        <f t="shared" si="861"/>
        <v>43374</v>
      </c>
      <c r="AV1922" s="9">
        <v>44798</v>
      </c>
      <c r="AW1922" s="11">
        <f t="shared" si="862"/>
        <v>3.8191780821917809</v>
      </c>
      <c r="AX1922">
        <v>10</v>
      </c>
      <c r="AY1922" s="12">
        <v>0.05</v>
      </c>
      <c r="AZ1922">
        <f t="shared" si="863"/>
        <v>9.5000000000000001E-2</v>
      </c>
      <c r="BA1922" s="13">
        <f t="shared" si="864"/>
        <v>1950695</v>
      </c>
      <c r="BI1922" s="14">
        <f t="shared" si="886"/>
        <v>1689067</v>
      </c>
      <c r="BJ1922" s="14">
        <v>0</v>
      </c>
      <c r="BK1922" s="14">
        <f t="shared" si="887"/>
        <v>1689067</v>
      </c>
      <c r="BL1922" s="52">
        <v>0</v>
      </c>
      <c r="BM1922" s="15">
        <f t="shared" si="888"/>
        <v>1689067</v>
      </c>
    </row>
    <row r="1923" spans="1:65">
      <c r="A1923" s="8">
        <v>1921</v>
      </c>
      <c r="B1923" s="1" t="s">
        <v>44</v>
      </c>
      <c r="C1923" s="1">
        <v>1500</v>
      </c>
      <c r="D1923" s="1" t="s">
        <v>60</v>
      </c>
      <c r="E1923" s="1">
        <v>150000077</v>
      </c>
      <c r="F1923" s="1" t="s">
        <v>60</v>
      </c>
      <c r="G1923" s="1" t="s">
        <v>110</v>
      </c>
      <c r="H1923" s="1">
        <v>22</v>
      </c>
      <c r="I1923" s="1" t="s">
        <v>188</v>
      </c>
      <c r="J1923" s="1" t="s">
        <v>49</v>
      </c>
      <c r="K1923" s="1">
        <v>17406001</v>
      </c>
      <c r="L1923" s="1" t="s">
        <v>50</v>
      </c>
      <c r="M1923" s="1" t="s">
        <v>51</v>
      </c>
      <c r="N1923" s="1" t="s">
        <v>64</v>
      </c>
      <c r="O1923" s="1" t="s">
        <v>65</v>
      </c>
      <c r="P1923" s="1" t="s">
        <v>66</v>
      </c>
      <c r="Q1923" s="1" t="s">
        <v>67</v>
      </c>
      <c r="R1923" s="1" t="s">
        <v>87</v>
      </c>
      <c r="S1923" s="1" t="s">
        <v>88</v>
      </c>
      <c r="T1923" s="2">
        <v>43404</v>
      </c>
      <c r="U1923" s="2">
        <v>43404</v>
      </c>
      <c r="V1923" s="1" t="s">
        <v>52</v>
      </c>
      <c r="W1923" s="3">
        <v>1</v>
      </c>
      <c r="X1923" s="1" t="s">
        <v>53</v>
      </c>
      <c r="Y1923" s="4">
        <v>16789210</v>
      </c>
      <c r="Z1923" s="4">
        <v>-2070378</v>
      </c>
      <c r="AA1923" s="4">
        <v>0</v>
      </c>
      <c r="AB1923" s="4">
        <v>0</v>
      </c>
      <c r="AC1923" s="4">
        <v>0</v>
      </c>
      <c r="AD1923" s="4">
        <v>16789210</v>
      </c>
      <c r="AE1923" s="5">
        <v>1614</v>
      </c>
      <c r="AF1923" s="1" t="s">
        <v>70</v>
      </c>
      <c r="AG1923" s="1" t="s">
        <v>71</v>
      </c>
      <c r="AH1923" s="1" t="s">
        <v>89</v>
      </c>
      <c r="AI1923" s="1" t="s">
        <v>57</v>
      </c>
      <c r="AJ1923" s="5">
        <v>10950</v>
      </c>
      <c r="AK1923" s="4">
        <v>-174511</v>
      </c>
      <c r="AL1923" s="4">
        <v>0</v>
      </c>
      <c r="AM1923" s="4">
        <v>0</v>
      </c>
      <c r="AN1923" s="4">
        <v>0</v>
      </c>
      <c r="AO1923" s="4">
        <v>-2244889</v>
      </c>
      <c r="AP1923" s="4">
        <v>-2244889</v>
      </c>
      <c r="AQ1923" s="4">
        <v>0</v>
      </c>
      <c r="AR1923" s="4">
        <v>14544321</v>
      </c>
      <c r="AS1923" s="1" t="s">
        <v>52</v>
      </c>
      <c r="AT1923" s="9">
        <f t="shared" si="860"/>
        <v>43404</v>
      </c>
      <c r="AU1923" s="9">
        <f t="shared" si="861"/>
        <v>43374</v>
      </c>
      <c r="AV1923" s="9">
        <v>44798</v>
      </c>
      <c r="AW1923" s="11">
        <f t="shared" si="862"/>
        <v>3.8191780821917809</v>
      </c>
      <c r="AX1923">
        <v>25</v>
      </c>
      <c r="AY1923" s="12">
        <v>0.05</v>
      </c>
      <c r="AZ1923">
        <f t="shared" si="863"/>
        <v>3.7999999999999999E-2</v>
      </c>
      <c r="BA1923" s="13">
        <f t="shared" si="864"/>
        <v>16789210</v>
      </c>
      <c r="BB1923" s="17" t="s">
        <v>2189</v>
      </c>
      <c r="BC1923">
        <f>MATCH(BB1923,MONTHLY_INDEX!$A:$A,0)</f>
        <v>798</v>
      </c>
      <c r="BD1923">
        <f>MATCH(AU1923,MONTHLY_INDEX!$1:$1,0)</f>
        <v>82</v>
      </c>
      <c r="BE1923">
        <f>INDEX(MONTHLY_INDEX!$1:$1048576,Final!BC1923,Final!BD1923)</f>
        <v>96</v>
      </c>
      <c r="BF1923">
        <f>MATCH($BF$1,MONTHLY_INDEX!$1:$1,0)</f>
        <v>127</v>
      </c>
      <c r="BG1923">
        <f>INDEX(MONTHLY_INDEX!$1:$1048576,Final!BC1923,Final!BF1923)</f>
        <v>95.3</v>
      </c>
      <c r="BH1923" s="23">
        <f>(BG1923-BE1923)/BE1923</f>
        <v>-7.2916666666666963E-3</v>
      </c>
      <c r="BI1923" s="14">
        <f>(1+BH1923)*BA1923</f>
        <v>16666788.677083332</v>
      </c>
      <c r="BJ1923" s="14">
        <f>BI1923*AZ1923*AW1923</f>
        <v>2418830.4926094748</v>
      </c>
      <c r="BK1923" s="15">
        <f t="shared" si="865"/>
        <v>14247958.184473857</v>
      </c>
      <c r="BL1923" s="52">
        <v>0</v>
      </c>
      <c r="BM1923" s="15">
        <f>MAX((1-BL1923)*BK1923,BI1923*AY1923)</f>
        <v>14247958.184473857</v>
      </c>
    </row>
    <row r="1924" spans="1:65">
      <c r="A1924" s="8">
        <v>1922</v>
      </c>
      <c r="B1924" s="1" t="s">
        <v>44</v>
      </c>
      <c r="C1924" s="1">
        <v>1500</v>
      </c>
      <c r="D1924" s="1" t="s">
        <v>60</v>
      </c>
      <c r="E1924" s="1">
        <v>150000077</v>
      </c>
      <c r="F1924" s="1" t="s">
        <v>60</v>
      </c>
      <c r="G1924" s="1" t="s">
        <v>111</v>
      </c>
      <c r="H1924" s="1">
        <v>23</v>
      </c>
      <c r="I1924" s="1" t="s">
        <v>188</v>
      </c>
      <c r="J1924" s="1" t="s">
        <v>49</v>
      </c>
      <c r="K1924" s="1">
        <v>17406001</v>
      </c>
      <c r="L1924" s="1" t="s">
        <v>50</v>
      </c>
      <c r="M1924" s="1" t="s">
        <v>51</v>
      </c>
      <c r="N1924" s="1" t="s">
        <v>64</v>
      </c>
      <c r="O1924" s="1" t="s">
        <v>65</v>
      </c>
      <c r="P1924" s="1" t="s">
        <v>66</v>
      </c>
      <c r="Q1924" s="1" t="s">
        <v>67</v>
      </c>
      <c r="R1924" s="1" t="s">
        <v>87</v>
      </c>
      <c r="S1924" s="1" t="s">
        <v>88</v>
      </c>
      <c r="T1924" s="2">
        <v>43404</v>
      </c>
      <c r="U1924" s="2">
        <v>43404</v>
      </c>
      <c r="V1924" s="1" t="s">
        <v>52</v>
      </c>
      <c r="W1924" s="3">
        <v>1</v>
      </c>
      <c r="X1924" s="1" t="s">
        <v>53</v>
      </c>
      <c r="Y1924" s="4">
        <v>98582</v>
      </c>
      <c r="Z1924" s="4">
        <v>-12155</v>
      </c>
      <c r="AA1924" s="4">
        <v>0</v>
      </c>
      <c r="AB1924" s="4">
        <v>0</v>
      </c>
      <c r="AC1924" s="4">
        <v>0</v>
      </c>
      <c r="AD1924" s="4">
        <v>98582</v>
      </c>
      <c r="AE1924" s="5">
        <v>1614</v>
      </c>
      <c r="AF1924" s="1" t="s">
        <v>70</v>
      </c>
      <c r="AG1924" s="1" t="s">
        <v>71</v>
      </c>
      <c r="AH1924" s="1" t="s">
        <v>89</v>
      </c>
      <c r="AI1924" s="1" t="s">
        <v>57</v>
      </c>
      <c r="AJ1924" s="5">
        <v>10950</v>
      </c>
      <c r="AK1924" s="4">
        <v>-1025</v>
      </c>
      <c r="AL1924" s="4">
        <v>0</v>
      </c>
      <c r="AM1924" s="4">
        <v>0</v>
      </c>
      <c r="AN1924" s="4">
        <v>0</v>
      </c>
      <c r="AO1924" s="4">
        <v>-13180</v>
      </c>
      <c r="AP1924" s="4">
        <v>-13180</v>
      </c>
      <c r="AQ1924" s="4">
        <v>0</v>
      </c>
      <c r="AR1924" s="4">
        <v>85402</v>
      </c>
      <c r="AS1924" s="1" t="s">
        <v>52</v>
      </c>
      <c r="AT1924" s="9">
        <f t="shared" ref="AT1924:AT1987" si="889">T1924</f>
        <v>43404</v>
      </c>
      <c r="AU1924" s="9">
        <f t="shared" ref="AU1924:AU1987" si="890">DATE(YEAR(AT1924),MONTH(AT1924),DAY(1))</f>
        <v>43374</v>
      </c>
      <c r="AV1924" s="9">
        <v>44798</v>
      </c>
      <c r="AW1924" s="11">
        <f t="shared" ref="AW1924:AW1987" si="891">(AV1924-AT1924)/365</f>
        <v>3.8191780821917809</v>
      </c>
      <c r="AX1924">
        <v>10</v>
      </c>
      <c r="AY1924" s="12">
        <v>0.05</v>
      </c>
      <c r="AZ1924">
        <f t="shared" ref="AZ1924:AZ1987" si="892">(1-AY1924)/AX1924</f>
        <v>9.5000000000000001E-2</v>
      </c>
      <c r="BA1924" s="13">
        <f t="shared" ref="BA1924:BA1987" si="893">Y1924</f>
        <v>98582</v>
      </c>
      <c r="BI1924" s="14">
        <f t="shared" ref="BI1924:BI1928" si="894">AR1924</f>
        <v>85402</v>
      </c>
      <c r="BJ1924" s="14">
        <v>0</v>
      </c>
      <c r="BK1924" s="14">
        <f t="shared" ref="BK1924:BK1928" si="895">AR1924</f>
        <v>85402</v>
      </c>
      <c r="BL1924" s="52">
        <v>0</v>
      </c>
      <c r="BM1924" s="15">
        <f t="shared" ref="BM1924:BM1928" si="896">AR1924</f>
        <v>85402</v>
      </c>
    </row>
    <row r="1925" spans="1:65">
      <c r="A1925" s="8">
        <v>1923</v>
      </c>
      <c r="B1925" s="1" t="s">
        <v>44</v>
      </c>
      <c r="C1925" s="1">
        <v>1500</v>
      </c>
      <c r="D1925" s="1" t="s">
        <v>60</v>
      </c>
      <c r="E1925" s="1">
        <v>150000077</v>
      </c>
      <c r="F1925" s="1" t="s">
        <v>112</v>
      </c>
      <c r="G1925" s="1" t="s">
        <v>113</v>
      </c>
      <c r="H1925" s="1">
        <v>24</v>
      </c>
      <c r="I1925" s="1" t="s">
        <v>188</v>
      </c>
      <c r="J1925" s="1" t="s">
        <v>49</v>
      </c>
      <c r="K1925" s="1">
        <v>17406001</v>
      </c>
      <c r="L1925" s="1" t="s">
        <v>50</v>
      </c>
      <c r="M1925" s="1" t="s">
        <v>51</v>
      </c>
      <c r="N1925" s="1" t="s">
        <v>64</v>
      </c>
      <c r="O1925" s="1" t="s">
        <v>65</v>
      </c>
      <c r="P1925" s="1" t="s">
        <v>66</v>
      </c>
      <c r="Q1925" s="1" t="s">
        <v>67</v>
      </c>
      <c r="R1925" s="1" t="s">
        <v>87</v>
      </c>
      <c r="S1925" s="1" t="s">
        <v>88</v>
      </c>
      <c r="T1925" s="2">
        <v>43404</v>
      </c>
      <c r="U1925" s="2">
        <v>43404</v>
      </c>
      <c r="V1925" s="1" t="s">
        <v>52</v>
      </c>
      <c r="W1925" s="3">
        <v>1</v>
      </c>
      <c r="X1925" s="1" t="s">
        <v>53</v>
      </c>
      <c r="Y1925" s="4">
        <v>995175</v>
      </c>
      <c r="Z1925" s="4">
        <v>-122721.09</v>
      </c>
      <c r="AA1925" s="4">
        <v>0</v>
      </c>
      <c r="AB1925" s="4">
        <v>0</v>
      </c>
      <c r="AC1925" s="4">
        <v>0</v>
      </c>
      <c r="AD1925" s="4">
        <v>995175</v>
      </c>
      <c r="AE1925" s="5">
        <v>1614</v>
      </c>
      <c r="AF1925" s="1" t="s">
        <v>70</v>
      </c>
      <c r="AG1925" s="1" t="s">
        <v>71</v>
      </c>
      <c r="AH1925" s="1" t="s">
        <v>89</v>
      </c>
      <c r="AI1925" s="1" t="s">
        <v>57</v>
      </c>
      <c r="AJ1925" s="5">
        <v>10950</v>
      </c>
      <c r="AK1925" s="4">
        <v>-10344</v>
      </c>
      <c r="AL1925" s="4">
        <v>0</v>
      </c>
      <c r="AM1925" s="4">
        <v>0</v>
      </c>
      <c r="AN1925" s="4">
        <v>0</v>
      </c>
      <c r="AO1925" s="4">
        <v>-133065.09</v>
      </c>
      <c r="AP1925" s="4">
        <v>-133065.09</v>
      </c>
      <c r="AQ1925" s="4">
        <v>0</v>
      </c>
      <c r="AR1925" s="4">
        <v>862109.91</v>
      </c>
      <c r="AS1925" s="1" t="s">
        <v>52</v>
      </c>
      <c r="AT1925" s="9">
        <f t="shared" si="889"/>
        <v>43404</v>
      </c>
      <c r="AU1925" s="9">
        <f t="shared" si="890"/>
        <v>43374</v>
      </c>
      <c r="AV1925" s="9">
        <v>44798</v>
      </c>
      <c r="AW1925" s="11">
        <f t="shared" si="891"/>
        <v>3.8191780821917809</v>
      </c>
      <c r="AX1925">
        <v>10</v>
      </c>
      <c r="AY1925" s="12">
        <v>0.05</v>
      </c>
      <c r="AZ1925">
        <f t="shared" si="892"/>
        <v>9.5000000000000001E-2</v>
      </c>
      <c r="BA1925" s="13">
        <f t="shared" si="893"/>
        <v>995175</v>
      </c>
      <c r="BB1925" s="16" t="s">
        <v>593</v>
      </c>
      <c r="BC1925" s="16" t="s">
        <v>593</v>
      </c>
      <c r="BD1925" s="16" t="s">
        <v>593</v>
      </c>
      <c r="BE1925" s="16" t="s">
        <v>593</v>
      </c>
      <c r="BF1925" s="16" t="s">
        <v>593</v>
      </c>
      <c r="BG1925" s="16" t="s">
        <v>593</v>
      </c>
      <c r="BH1925" s="16" t="s">
        <v>593</v>
      </c>
      <c r="BI1925" s="14">
        <f t="shared" si="894"/>
        <v>862109.91</v>
      </c>
      <c r="BJ1925" s="14">
        <v>0</v>
      </c>
      <c r="BK1925" s="14">
        <f t="shared" si="895"/>
        <v>862109.91</v>
      </c>
      <c r="BL1925" s="52">
        <v>0</v>
      </c>
      <c r="BM1925" s="15">
        <f t="shared" si="896"/>
        <v>862109.91</v>
      </c>
    </row>
    <row r="1926" spans="1:65">
      <c r="A1926" s="8">
        <v>1924</v>
      </c>
      <c r="B1926" s="1" t="s">
        <v>44</v>
      </c>
      <c r="C1926" s="1">
        <v>1500</v>
      </c>
      <c r="D1926" s="1" t="s">
        <v>60</v>
      </c>
      <c r="E1926" s="1">
        <v>150000077</v>
      </c>
      <c r="F1926" s="1" t="s">
        <v>112</v>
      </c>
      <c r="G1926" s="1" t="s">
        <v>114</v>
      </c>
      <c r="H1926" s="1">
        <v>25</v>
      </c>
      <c r="I1926" s="1" t="s">
        <v>188</v>
      </c>
      <c r="J1926" s="1" t="s">
        <v>49</v>
      </c>
      <c r="K1926" s="1">
        <v>17406001</v>
      </c>
      <c r="L1926" s="1" t="s">
        <v>50</v>
      </c>
      <c r="M1926" s="1" t="s">
        <v>51</v>
      </c>
      <c r="N1926" s="1" t="s">
        <v>64</v>
      </c>
      <c r="O1926" s="1" t="s">
        <v>65</v>
      </c>
      <c r="P1926" s="1" t="s">
        <v>66</v>
      </c>
      <c r="Q1926" s="1" t="s">
        <v>67</v>
      </c>
      <c r="R1926" s="1" t="s">
        <v>87</v>
      </c>
      <c r="S1926" s="1" t="s">
        <v>88</v>
      </c>
      <c r="T1926" s="2">
        <v>43404</v>
      </c>
      <c r="U1926" s="2">
        <v>43404</v>
      </c>
      <c r="V1926" s="1" t="s">
        <v>52</v>
      </c>
      <c r="W1926" s="3">
        <v>1</v>
      </c>
      <c r="X1926" s="1" t="s">
        <v>53</v>
      </c>
      <c r="Y1926" s="4">
        <v>2883401</v>
      </c>
      <c r="Z1926" s="4">
        <v>-355569.73</v>
      </c>
      <c r="AA1926" s="4">
        <v>0</v>
      </c>
      <c r="AB1926" s="4">
        <v>0</v>
      </c>
      <c r="AC1926" s="4">
        <v>0</v>
      </c>
      <c r="AD1926" s="4">
        <v>2883401</v>
      </c>
      <c r="AE1926" s="5">
        <v>1614</v>
      </c>
      <c r="AF1926" s="1" t="s">
        <v>70</v>
      </c>
      <c r="AG1926" s="1" t="s">
        <v>71</v>
      </c>
      <c r="AH1926" s="1" t="s">
        <v>89</v>
      </c>
      <c r="AI1926" s="1" t="s">
        <v>57</v>
      </c>
      <c r="AJ1926" s="5">
        <v>10950</v>
      </c>
      <c r="AK1926" s="4">
        <v>-29971</v>
      </c>
      <c r="AL1926" s="4">
        <v>0</v>
      </c>
      <c r="AM1926" s="4">
        <v>0</v>
      </c>
      <c r="AN1926" s="4">
        <v>0</v>
      </c>
      <c r="AO1926" s="4">
        <v>-385540.73</v>
      </c>
      <c r="AP1926" s="4">
        <v>-385540.73</v>
      </c>
      <c r="AQ1926" s="4">
        <v>0</v>
      </c>
      <c r="AR1926" s="4">
        <v>2497860.27</v>
      </c>
      <c r="AS1926" s="1" t="s">
        <v>52</v>
      </c>
      <c r="AT1926" s="9">
        <f t="shared" si="889"/>
        <v>43404</v>
      </c>
      <c r="AU1926" s="9">
        <f t="shared" si="890"/>
        <v>43374</v>
      </c>
      <c r="AV1926" s="9">
        <v>44798</v>
      </c>
      <c r="AW1926" s="11">
        <f t="shared" si="891"/>
        <v>3.8191780821917809</v>
      </c>
      <c r="AX1926">
        <v>10</v>
      </c>
      <c r="AY1926" s="12">
        <v>0.05</v>
      </c>
      <c r="AZ1926">
        <f t="shared" si="892"/>
        <v>9.5000000000000001E-2</v>
      </c>
      <c r="BA1926" s="13">
        <f t="shared" si="893"/>
        <v>2883401</v>
      </c>
      <c r="BB1926" s="16" t="s">
        <v>593</v>
      </c>
      <c r="BC1926" s="16" t="s">
        <v>593</v>
      </c>
      <c r="BD1926" s="16" t="s">
        <v>593</v>
      </c>
      <c r="BE1926" s="16" t="s">
        <v>593</v>
      </c>
      <c r="BF1926" s="16" t="s">
        <v>593</v>
      </c>
      <c r="BG1926" s="16" t="s">
        <v>593</v>
      </c>
      <c r="BH1926" s="16" t="s">
        <v>593</v>
      </c>
      <c r="BI1926" s="14">
        <f t="shared" si="894"/>
        <v>2497860.27</v>
      </c>
      <c r="BJ1926" s="14">
        <v>0</v>
      </c>
      <c r="BK1926" s="14">
        <f t="shared" si="895"/>
        <v>2497860.27</v>
      </c>
      <c r="BL1926" s="52">
        <v>0</v>
      </c>
      <c r="BM1926" s="15">
        <f t="shared" si="896"/>
        <v>2497860.27</v>
      </c>
    </row>
    <row r="1927" spans="1:65">
      <c r="A1927" s="8">
        <v>1925</v>
      </c>
      <c r="B1927" s="1" t="s">
        <v>44</v>
      </c>
      <c r="C1927" s="1">
        <v>1500</v>
      </c>
      <c r="D1927" s="1" t="s">
        <v>60</v>
      </c>
      <c r="E1927" s="1">
        <v>150000077</v>
      </c>
      <c r="F1927" s="1" t="s">
        <v>60</v>
      </c>
      <c r="G1927" s="1" t="s">
        <v>181</v>
      </c>
      <c r="H1927" s="1">
        <v>26</v>
      </c>
      <c r="I1927" s="1" t="s">
        <v>188</v>
      </c>
      <c r="J1927" s="1" t="s">
        <v>49</v>
      </c>
      <c r="K1927" s="1">
        <v>17406001</v>
      </c>
      <c r="L1927" s="1" t="s">
        <v>50</v>
      </c>
      <c r="M1927" s="1" t="s">
        <v>51</v>
      </c>
      <c r="N1927" s="1" t="s">
        <v>64</v>
      </c>
      <c r="O1927" s="1" t="s">
        <v>65</v>
      </c>
      <c r="P1927" s="1" t="s">
        <v>66</v>
      </c>
      <c r="Q1927" s="1" t="s">
        <v>67</v>
      </c>
      <c r="R1927" s="1" t="s">
        <v>87</v>
      </c>
      <c r="S1927" s="1" t="s">
        <v>88</v>
      </c>
      <c r="T1927" s="2">
        <v>43404</v>
      </c>
      <c r="U1927" s="2">
        <v>43404</v>
      </c>
      <c r="V1927" s="1" t="s">
        <v>52</v>
      </c>
      <c r="W1927" s="3">
        <v>1</v>
      </c>
      <c r="X1927" s="1" t="s">
        <v>53</v>
      </c>
      <c r="Y1927" s="4">
        <v>120000</v>
      </c>
      <c r="Z1927" s="4">
        <v>-14798</v>
      </c>
      <c r="AA1927" s="4">
        <v>0</v>
      </c>
      <c r="AB1927" s="4">
        <v>0</v>
      </c>
      <c r="AC1927" s="4">
        <v>0</v>
      </c>
      <c r="AD1927" s="4">
        <v>120000</v>
      </c>
      <c r="AE1927" s="5">
        <v>1614</v>
      </c>
      <c r="AF1927" s="1" t="s">
        <v>70</v>
      </c>
      <c r="AG1927" s="1" t="s">
        <v>71</v>
      </c>
      <c r="AH1927" s="1" t="s">
        <v>89</v>
      </c>
      <c r="AI1927" s="1" t="s">
        <v>57</v>
      </c>
      <c r="AJ1927" s="5">
        <v>10950</v>
      </c>
      <c r="AK1927" s="4">
        <v>-1247</v>
      </c>
      <c r="AL1927" s="4">
        <v>0</v>
      </c>
      <c r="AM1927" s="4">
        <v>0</v>
      </c>
      <c r="AN1927" s="4">
        <v>0</v>
      </c>
      <c r="AO1927" s="4">
        <v>-16045</v>
      </c>
      <c r="AP1927" s="4">
        <v>-16045</v>
      </c>
      <c r="AQ1927" s="4">
        <v>0</v>
      </c>
      <c r="AR1927" s="4">
        <v>103955</v>
      </c>
      <c r="AS1927" s="1" t="s">
        <v>52</v>
      </c>
      <c r="AT1927" s="9">
        <f t="shared" si="889"/>
        <v>43404</v>
      </c>
      <c r="AU1927" s="9">
        <f t="shared" si="890"/>
        <v>43374</v>
      </c>
      <c r="AV1927" s="9">
        <v>44798</v>
      </c>
      <c r="AW1927" s="11">
        <f t="shared" si="891"/>
        <v>3.8191780821917809</v>
      </c>
      <c r="AX1927">
        <v>10</v>
      </c>
      <c r="AY1927" s="12">
        <v>0.05</v>
      </c>
      <c r="AZ1927">
        <f t="shared" si="892"/>
        <v>9.5000000000000001E-2</v>
      </c>
      <c r="BA1927" s="13">
        <f t="shared" si="893"/>
        <v>120000</v>
      </c>
      <c r="BI1927" s="14">
        <f t="shared" si="894"/>
        <v>103955</v>
      </c>
      <c r="BJ1927" s="14">
        <v>0</v>
      </c>
      <c r="BK1927" s="14">
        <f t="shared" si="895"/>
        <v>103955</v>
      </c>
      <c r="BL1927" s="52">
        <v>0</v>
      </c>
      <c r="BM1927" s="15">
        <f t="shared" si="896"/>
        <v>103955</v>
      </c>
    </row>
    <row r="1928" spans="1:65">
      <c r="A1928" s="8">
        <v>1926</v>
      </c>
      <c r="B1928" s="1" t="s">
        <v>44</v>
      </c>
      <c r="C1928" s="1">
        <v>1500</v>
      </c>
      <c r="D1928" s="1" t="s">
        <v>60</v>
      </c>
      <c r="E1928" s="1">
        <v>150000077</v>
      </c>
      <c r="F1928" s="1" t="s">
        <v>112</v>
      </c>
      <c r="G1928" s="1" t="s">
        <v>116</v>
      </c>
      <c r="H1928" s="1">
        <v>27</v>
      </c>
      <c r="I1928" s="1" t="s">
        <v>188</v>
      </c>
      <c r="J1928" s="1" t="s">
        <v>49</v>
      </c>
      <c r="K1928" s="1">
        <v>17406001</v>
      </c>
      <c r="L1928" s="1" t="s">
        <v>50</v>
      </c>
      <c r="M1928" s="1" t="s">
        <v>51</v>
      </c>
      <c r="N1928" s="1" t="s">
        <v>64</v>
      </c>
      <c r="O1928" s="1" t="s">
        <v>65</v>
      </c>
      <c r="P1928" s="1" t="s">
        <v>66</v>
      </c>
      <c r="Q1928" s="1" t="s">
        <v>67</v>
      </c>
      <c r="R1928" s="1" t="s">
        <v>87</v>
      </c>
      <c r="S1928" s="1" t="s">
        <v>88</v>
      </c>
      <c r="T1928" s="2">
        <v>43404</v>
      </c>
      <c r="U1928" s="2">
        <v>43404</v>
      </c>
      <c r="V1928" s="1" t="s">
        <v>52</v>
      </c>
      <c r="W1928" s="3">
        <v>1</v>
      </c>
      <c r="X1928" s="1" t="s">
        <v>53</v>
      </c>
      <c r="Y1928" s="4">
        <v>4339035</v>
      </c>
      <c r="Z1928" s="4">
        <v>-535070.18000000005</v>
      </c>
      <c r="AA1928" s="4">
        <v>0</v>
      </c>
      <c r="AB1928" s="4">
        <v>0</v>
      </c>
      <c r="AC1928" s="4">
        <v>0</v>
      </c>
      <c r="AD1928" s="4">
        <v>4339035</v>
      </c>
      <c r="AE1928" s="5">
        <v>1614</v>
      </c>
      <c r="AF1928" s="1" t="s">
        <v>70</v>
      </c>
      <c r="AG1928" s="1" t="s">
        <v>71</v>
      </c>
      <c r="AH1928" s="1" t="s">
        <v>89</v>
      </c>
      <c r="AI1928" s="1" t="s">
        <v>57</v>
      </c>
      <c r="AJ1928" s="5">
        <v>10950</v>
      </c>
      <c r="AK1928" s="4">
        <v>-45101</v>
      </c>
      <c r="AL1928" s="4">
        <v>0</v>
      </c>
      <c r="AM1928" s="4">
        <v>0</v>
      </c>
      <c r="AN1928" s="4">
        <v>0</v>
      </c>
      <c r="AO1928" s="4">
        <v>-580171.18000000005</v>
      </c>
      <c r="AP1928" s="4">
        <v>-580171.18000000005</v>
      </c>
      <c r="AQ1928" s="4">
        <v>0</v>
      </c>
      <c r="AR1928" s="4">
        <v>3758863.82</v>
      </c>
      <c r="AS1928" s="1" t="s">
        <v>52</v>
      </c>
      <c r="AT1928" s="9">
        <f t="shared" si="889"/>
        <v>43404</v>
      </c>
      <c r="AU1928" s="9">
        <f t="shared" si="890"/>
        <v>43374</v>
      </c>
      <c r="AV1928" s="9">
        <v>44798</v>
      </c>
      <c r="AW1928" s="11">
        <f t="shared" si="891"/>
        <v>3.8191780821917809</v>
      </c>
      <c r="AX1928">
        <v>10</v>
      </c>
      <c r="AY1928" s="12">
        <v>0.05</v>
      </c>
      <c r="AZ1928">
        <f t="shared" si="892"/>
        <v>9.5000000000000001E-2</v>
      </c>
      <c r="BA1928" s="13">
        <f t="shared" si="893"/>
        <v>4339035</v>
      </c>
      <c r="BB1928" s="16" t="s">
        <v>593</v>
      </c>
      <c r="BC1928" s="16" t="s">
        <v>593</v>
      </c>
      <c r="BD1928" s="16" t="s">
        <v>593</v>
      </c>
      <c r="BE1928" s="16" t="s">
        <v>593</v>
      </c>
      <c r="BF1928" s="16" t="s">
        <v>593</v>
      </c>
      <c r="BG1928" s="16" t="s">
        <v>593</v>
      </c>
      <c r="BH1928" s="16" t="s">
        <v>593</v>
      </c>
      <c r="BI1928" s="14">
        <f t="shared" si="894"/>
        <v>3758863.82</v>
      </c>
      <c r="BJ1928" s="14">
        <v>0</v>
      </c>
      <c r="BK1928" s="14">
        <f t="shared" si="895"/>
        <v>3758863.82</v>
      </c>
      <c r="BL1928" s="52">
        <v>0</v>
      </c>
      <c r="BM1928" s="15">
        <f t="shared" si="896"/>
        <v>3758863.82</v>
      </c>
    </row>
    <row r="1929" spans="1:65">
      <c r="A1929" s="8">
        <v>1927</v>
      </c>
      <c r="B1929" s="1" t="s">
        <v>44</v>
      </c>
      <c r="C1929" s="1">
        <v>1500</v>
      </c>
      <c r="D1929" s="1" t="s">
        <v>60</v>
      </c>
      <c r="E1929" s="1">
        <v>150000078</v>
      </c>
      <c r="F1929" s="1" t="s">
        <v>60</v>
      </c>
      <c r="G1929" s="1" t="s">
        <v>86</v>
      </c>
      <c r="H1929" s="1">
        <v>1</v>
      </c>
      <c r="I1929" s="1" t="s">
        <v>189</v>
      </c>
      <c r="J1929" s="1" t="s">
        <v>49</v>
      </c>
      <c r="K1929" s="1">
        <v>17406001</v>
      </c>
      <c r="L1929" s="1" t="s">
        <v>50</v>
      </c>
      <c r="M1929" s="1" t="s">
        <v>51</v>
      </c>
      <c r="N1929" s="1" t="s">
        <v>64</v>
      </c>
      <c r="O1929" s="1" t="s">
        <v>65</v>
      </c>
      <c r="P1929" s="1" t="s">
        <v>66</v>
      </c>
      <c r="Q1929" s="1" t="s">
        <v>67</v>
      </c>
      <c r="R1929" s="1" t="s">
        <v>87</v>
      </c>
      <c r="S1929" s="1" t="s">
        <v>88</v>
      </c>
      <c r="T1929" s="2">
        <v>43404</v>
      </c>
      <c r="U1929" s="2">
        <v>43404</v>
      </c>
      <c r="V1929" s="1" t="s">
        <v>52</v>
      </c>
      <c r="W1929" s="3">
        <v>1</v>
      </c>
      <c r="X1929" s="1" t="s">
        <v>53</v>
      </c>
      <c r="Y1929" s="4">
        <v>892500</v>
      </c>
      <c r="Z1929" s="4">
        <v>-110059</v>
      </c>
      <c r="AA1929" s="4">
        <v>0</v>
      </c>
      <c r="AB1929" s="4">
        <v>0</v>
      </c>
      <c r="AC1929" s="4">
        <v>0</v>
      </c>
      <c r="AD1929" s="4">
        <v>892500</v>
      </c>
      <c r="AE1929" s="5">
        <v>1614</v>
      </c>
      <c r="AF1929" s="1" t="s">
        <v>70</v>
      </c>
      <c r="AG1929" s="1" t="s">
        <v>71</v>
      </c>
      <c r="AH1929" s="1" t="s">
        <v>89</v>
      </c>
      <c r="AI1929" s="1" t="s">
        <v>57</v>
      </c>
      <c r="AJ1929" s="5">
        <v>10950</v>
      </c>
      <c r="AK1929" s="4">
        <v>-9277</v>
      </c>
      <c r="AL1929" s="4">
        <v>0</v>
      </c>
      <c r="AM1929" s="4">
        <v>0</v>
      </c>
      <c r="AN1929" s="4">
        <v>0</v>
      </c>
      <c r="AO1929" s="4">
        <v>-119336</v>
      </c>
      <c r="AP1929" s="4">
        <v>-119336</v>
      </c>
      <c r="AQ1929" s="4">
        <v>0</v>
      </c>
      <c r="AR1929" s="4">
        <v>773164</v>
      </c>
      <c r="AS1929" s="1" t="s">
        <v>52</v>
      </c>
      <c r="AT1929" s="9">
        <f t="shared" si="889"/>
        <v>43404</v>
      </c>
      <c r="AU1929" s="9">
        <f t="shared" si="890"/>
        <v>43374</v>
      </c>
      <c r="AV1929" s="9">
        <v>44798</v>
      </c>
      <c r="AW1929" s="11">
        <f t="shared" si="891"/>
        <v>3.8191780821917809</v>
      </c>
      <c r="AX1929">
        <v>10</v>
      </c>
      <c r="AY1929" s="12">
        <v>0.05</v>
      </c>
      <c r="AZ1929">
        <f t="shared" si="892"/>
        <v>9.5000000000000001E-2</v>
      </c>
      <c r="BA1929" s="13">
        <f t="shared" si="893"/>
        <v>892500</v>
      </c>
      <c r="BB1929" s="17" t="s">
        <v>1853</v>
      </c>
      <c r="BC1929">
        <f>MATCH(BB1929,MONTHLY_INDEX!$A:$A,0)</f>
        <v>630</v>
      </c>
      <c r="BD1929">
        <f>MATCH(AU1929,MONTHLY_INDEX!$1:$1,0)</f>
        <v>82</v>
      </c>
      <c r="BE1929">
        <f>INDEX(MONTHLY_INDEX!$1:$1048576,Final!BC1929,Final!BD1929)</f>
        <v>115.8</v>
      </c>
      <c r="BF1929">
        <f>MATCH($BF$1,MONTHLY_INDEX!$1:$1,0)</f>
        <v>127</v>
      </c>
      <c r="BG1929">
        <f>INDEX(MONTHLY_INDEX!$1:$1048576,Final!BC1929,Final!BF1929)</f>
        <v>151.1</v>
      </c>
      <c r="BH1929" s="23">
        <f t="shared" ref="BH1929:BH1946" si="897">(BG1929-BE1929)/BE1929</f>
        <v>0.30483592400690845</v>
      </c>
      <c r="BI1929" s="14">
        <f t="shared" ref="BI1929:BI1946" si="898">(1+BH1929)*BA1929</f>
        <v>1164566.0621761659</v>
      </c>
      <c r="BJ1929" s="14">
        <f t="shared" ref="BJ1929:BJ1946" si="899">BI1929*AZ1929*AW1929</f>
        <v>422530.09209312231</v>
      </c>
      <c r="BK1929" s="15">
        <f t="shared" ref="BK1929:BK1987" si="900">MAX(BI1929-BJ1929,0)</f>
        <v>742035.97008304356</v>
      </c>
      <c r="BL1929" s="52">
        <v>0</v>
      </c>
      <c r="BM1929" s="15">
        <f t="shared" ref="BM1929:BM1946" si="901">MAX((1-BL1929)*BK1929,BI1929*AY1929)</f>
        <v>742035.97008304356</v>
      </c>
    </row>
    <row r="1930" spans="1:65">
      <c r="A1930" s="8">
        <v>1928</v>
      </c>
      <c r="B1930" s="1" t="s">
        <v>44</v>
      </c>
      <c r="C1930" s="1">
        <v>1500</v>
      </c>
      <c r="D1930" s="1" t="s">
        <v>60</v>
      </c>
      <c r="E1930" s="1">
        <v>150000078</v>
      </c>
      <c r="F1930" s="1" t="s">
        <v>60</v>
      </c>
      <c r="G1930" s="1" t="s">
        <v>90</v>
      </c>
      <c r="H1930" s="1">
        <v>2</v>
      </c>
      <c r="I1930" s="1" t="s">
        <v>189</v>
      </c>
      <c r="J1930" s="1" t="s">
        <v>49</v>
      </c>
      <c r="K1930" s="1">
        <v>17406001</v>
      </c>
      <c r="L1930" s="1" t="s">
        <v>50</v>
      </c>
      <c r="M1930" s="1" t="s">
        <v>51</v>
      </c>
      <c r="N1930" s="1" t="s">
        <v>64</v>
      </c>
      <c r="O1930" s="1" t="s">
        <v>65</v>
      </c>
      <c r="P1930" s="1" t="s">
        <v>66</v>
      </c>
      <c r="Q1930" s="1" t="s">
        <v>67</v>
      </c>
      <c r="R1930" s="1" t="s">
        <v>87</v>
      </c>
      <c r="S1930" s="1" t="s">
        <v>88</v>
      </c>
      <c r="T1930" s="2">
        <v>43404</v>
      </c>
      <c r="U1930" s="2">
        <v>43404</v>
      </c>
      <c r="V1930" s="1" t="s">
        <v>52</v>
      </c>
      <c r="W1930" s="3">
        <v>1</v>
      </c>
      <c r="X1930" s="1" t="s">
        <v>53</v>
      </c>
      <c r="Y1930" s="4">
        <v>472500</v>
      </c>
      <c r="Z1930" s="4">
        <v>-58266</v>
      </c>
      <c r="AA1930" s="4">
        <v>0</v>
      </c>
      <c r="AB1930" s="4">
        <v>0</v>
      </c>
      <c r="AC1930" s="4">
        <v>0</v>
      </c>
      <c r="AD1930" s="4">
        <v>472500</v>
      </c>
      <c r="AE1930" s="5">
        <v>1614</v>
      </c>
      <c r="AF1930" s="1" t="s">
        <v>70</v>
      </c>
      <c r="AG1930" s="1" t="s">
        <v>71</v>
      </c>
      <c r="AH1930" s="1" t="s">
        <v>89</v>
      </c>
      <c r="AI1930" s="1" t="s">
        <v>57</v>
      </c>
      <c r="AJ1930" s="5">
        <v>10950</v>
      </c>
      <c r="AK1930" s="4">
        <v>-4911</v>
      </c>
      <c r="AL1930" s="4">
        <v>0</v>
      </c>
      <c r="AM1930" s="4">
        <v>0</v>
      </c>
      <c r="AN1930" s="4">
        <v>0</v>
      </c>
      <c r="AO1930" s="4">
        <v>-63177</v>
      </c>
      <c r="AP1930" s="4">
        <v>-63177</v>
      </c>
      <c r="AQ1930" s="4">
        <v>0</v>
      </c>
      <c r="AR1930" s="4">
        <v>409323</v>
      </c>
      <c r="AS1930" s="1" t="s">
        <v>52</v>
      </c>
      <c r="AT1930" s="9">
        <f t="shared" si="889"/>
        <v>43404</v>
      </c>
      <c r="AU1930" s="9">
        <f t="shared" si="890"/>
        <v>43374</v>
      </c>
      <c r="AV1930" s="9">
        <v>44798</v>
      </c>
      <c r="AW1930" s="11">
        <f t="shared" si="891"/>
        <v>3.8191780821917809</v>
      </c>
      <c r="AX1930">
        <v>10</v>
      </c>
      <c r="AY1930" s="12">
        <v>0.05</v>
      </c>
      <c r="AZ1930">
        <f t="shared" si="892"/>
        <v>9.5000000000000001E-2</v>
      </c>
      <c r="BA1930" s="13">
        <f t="shared" si="893"/>
        <v>472500</v>
      </c>
      <c r="BB1930" s="17" t="s">
        <v>2189</v>
      </c>
      <c r="BC1930">
        <f>MATCH(BB1930,MONTHLY_INDEX!$A:$A,0)</f>
        <v>798</v>
      </c>
      <c r="BD1930">
        <f>MATCH(AU1930,MONTHLY_INDEX!$1:$1,0)</f>
        <v>82</v>
      </c>
      <c r="BE1930">
        <f>INDEX(MONTHLY_INDEX!$1:$1048576,Final!BC1930,Final!BD1930)</f>
        <v>96</v>
      </c>
      <c r="BF1930">
        <f>MATCH($BF$1,MONTHLY_INDEX!$1:$1,0)</f>
        <v>127</v>
      </c>
      <c r="BG1930">
        <f>INDEX(MONTHLY_INDEX!$1:$1048576,Final!BC1930,Final!BF1930)</f>
        <v>95.3</v>
      </c>
      <c r="BH1930" s="23">
        <f t="shared" si="897"/>
        <v>-7.2916666666666963E-3</v>
      </c>
      <c r="BI1930" s="14">
        <f t="shared" si="898"/>
        <v>469054.6875</v>
      </c>
      <c r="BJ1930" s="14">
        <f t="shared" si="899"/>
        <v>170183.32127568492</v>
      </c>
      <c r="BK1930" s="15">
        <f t="shared" si="900"/>
        <v>298871.36622431508</v>
      </c>
      <c r="BL1930" s="52">
        <v>0</v>
      </c>
      <c r="BM1930" s="15">
        <f t="shared" si="901"/>
        <v>298871.36622431508</v>
      </c>
    </row>
    <row r="1931" spans="1:65">
      <c r="A1931" s="8">
        <v>1929</v>
      </c>
      <c r="B1931" s="1" t="s">
        <v>44</v>
      </c>
      <c r="C1931" s="1">
        <v>1500</v>
      </c>
      <c r="D1931" s="1" t="s">
        <v>60</v>
      </c>
      <c r="E1931" s="1">
        <v>150000078</v>
      </c>
      <c r="F1931" s="1" t="s">
        <v>60</v>
      </c>
      <c r="G1931" s="1" t="s">
        <v>91</v>
      </c>
      <c r="H1931" s="1">
        <v>3</v>
      </c>
      <c r="I1931" s="1" t="s">
        <v>189</v>
      </c>
      <c r="J1931" s="1" t="s">
        <v>49</v>
      </c>
      <c r="K1931" s="1">
        <v>17406001</v>
      </c>
      <c r="L1931" s="1" t="s">
        <v>50</v>
      </c>
      <c r="M1931" s="1" t="s">
        <v>51</v>
      </c>
      <c r="N1931" s="1" t="s">
        <v>64</v>
      </c>
      <c r="O1931" s="1" t="s">
        <v>65</v>
      </c>
      <c r="P1931" s="1" t="s">
        <v>66</v>
      </c>
      <c r="Q1931" s="1" t="s">
        <v>67</v>
      </c>
      <c r="R1931" s="1" t="s">
        <v>87</v>
      </c>
      <c r="S1931" s="1" t="s">
        <v>88</v>
      </c>
      <c r="T1931" s="2">
        <v>43404</v>
      </c>
      <c r="U1931" s="2">
        <v>43404</v>
      </c>
      <c r="V1931" s="1" t="s">
        <v>52</v>
      </c>
      <c r="W1931" s="3">
        <v>1</v>
      </c>
      <c r="X1931" s="1" t="s">
        <v>53</v>
      </c>
      <c r="Y1931" s="4">
        <v>637760</v>
      </c>
      <c r="Z1931" s="4">
        <v>-78645</v>
      </c>
      <c r="AA1931" s="4">
        <v>0</v>
      </c>
      <c r="AB1931" s="4">
        <v>0</v>
      </c>
      <c r="AC1931" s="4">
        <v>0</v>
      </c>
      <c r="AD1931" s="4">
        <v>637760</v>
      </c>
      <c r="AE1931" s="5">
        <v>1614</v>
      </c>
      <c r="AF1931" s="1" t="s">
        <v>70</v>
      </c>
      <c r="AG1931" s="1" t="s">
        <v>71</v>
      </c>
      <c r="AH1931" s="1" t="s">
        <v>89</v>
      </c>
      <c r="AI1931" s="1" t="s">
        <v>57</v>
      </c>
      <c r="AJ1931" s="5">
        <v>10950</v>
      </c>
      <c r="AK1931" s="4">
        <v>-6629</v>
      </c>
      <c r="AL1931" s="4">
        <v>0</v>
      </c>
      <c r="AM1931" s="4">
        <v>0</v>
      </c>
      <c r="AN1931" s="4">
        <v>0</v>
      </c>
      <c r="AO1931" s="4">
        <v>-85274</v>
      </c>
      <c r="AP1931" s="4">
        <v>-85274</v>
      </c>
      <c r="AQ1931" s="4">
        <v>0</v>
      </c>
      <c r="AR1931" s="4">
        <v>552486</v>
      </c>
      <c r="AS1931" s="1" t="s">
        <v>52</v>
      </c>
      <c r="AT1931" s="9">
        <f t="shared" si="889"/>
        <v>43404</v>
      </c>
      <c r="AU1931" s="9">
        <f t="shared" si="890"/>
        <v>43374</v>
      </c>
      <c r="AV1931" s="9">
        <v>44798</v>
      </c>
      <c r="AW1931" s="11">
        <f t="shared" si="891"/>
        <v>3.8191780821917809</v>
      </c>
      <c r="AX1931">
        <v>10</v>
      </c>
      <c r="AY1931" s="12">
        <v>0.05</v>
      </c>
      <c r="AZ1931">
        <f t="shared" si="892"/>
        <v>9.5000000000000001E-2</v>
      </c>
      <c r="BA1931" s="13">
        <f t="shared" si="893"/>
        <v>637760</v>
      </c>
      <c r="BB1931" s="17" t="s">
        <v>2189</v>
      </c>
      <c r="BC1931">
        <f>MATCH(BB1931,MONTHLY_INDEX!$A:$A,0)</f>
        <v>798</v>
      </c>
      <c r="BD1931">
        <f>MATCH(AU1931,MONTHLY_INDEX!$1:$1,0)</f>
        <v>82</v>
      </c>
      <c r="BE1931">
        <f>INDEX(MONTHLY_INDEX!$1:$1048576,Final!BC1931,Final!BD1931)</f>
        <v>96</v>
      </c>
      <c r="BF1931">
        <f>MATCH($BF$1,MONTHLY_INDEX!$1:$1,0)</f>
        <v>127</v>
      </c>
      <c r="BG1931">
        <f>INDEX(MONTHLY_INDEX!$1:$1048576,Final!BC1931,Final!BF1931)</f>
        <v>95.3</v>
      </c>
      <c r="BH1931" s="23">
        <f t="shared" si="897"/>
        <v>-7.2916666666666963E-3</v>
      </c>
      <c r="BI1931" s="14">
        <f t="shared" si="898"/>
        <v>633109.66666666663</v>
      </c>
      <c r="BJ1931" s="14">
        <f t="shared" si="899"/>
        <v>229706.06344292234</v>
      </c>
      <c r="BK1931" s="15">
        <f t="shared" si="900"/>
        <v>403403.60322374431</v>
      </c>
      <c r="BL1931" s="52">
        <v>0</v>
      </c>
      <c r="BM1931" s="15">
        <f t="shared" si="901"/>
        <v>403403.60322374431</v>
      </c>
    </row>
    <row r="1932" spans="1:65">
      <c r="A1932" s="8">
        <v>1930</v>
      </c>
      <c r="B1932" s="1" t="s">
        <v>44</v>
      </c>
      <c r="C1932" s="1">
        <v>1500</v>
      </c>
      <c r="D1932" s="1" t="s">
        <v>60</v>
      </c>
      <c r="E1932" s="1">
        <v>150000078</v>
      </c>
      <c r="F1932" s="1" t="s">
        <v>60</v>
      </c>
      <c r="G1932" s="1" t="s">
        <v>92</v>
      </c>
      <c r="H1932" s="1">
        <v>4</v>
      </c>
      <c r="I1932" s="1" t="s">
        <v>189</v>
      </c>
      <c r="J1932" s="1" t="s">
        <v>49</v>
      </c>
      <c r="K1932" s="1">
        <v>17406001</v>
      </c>
      <c r="L1932" s="1" t="s">
        <v>50</v>
      </c>
      <c r="M1932" s="1" t="s">
        <v>51</v>
      </c>
      <c r="N1932" s="1" t="s">
        <v>64</v>
      </c>
      <c r="O1932" s="1" t="s">
        <v>65</v>
      </c>
      <c r="P1932" s="1" t="s">
        <v>66</v>
      </c>
      <c r="Q1932" s="1" t="s">
        <v>67</v>
      </c>
      <c r="R1932" s="1" t="s">
        <v>87</v>
      </c>
      <c r="S1932" s="1" t="s">
        <v>88</v>
      </c>
      <c r="T1932" s="2">
        <v>43404</v>
      </c>
      <c r="U1932" s="2">
        <v>43404</v>
      </c>
      <c r="V1932" s="1" t="s">
        <v>52</v>
      </c>
      <c r="W1932" s="3">
        <v>1</v>
      </c>
      <c r="X1932" s="1" t="s">
        <v>53</v>
      </c>
      <c r="Y1932" s="4">
        <v>21044329</v>
      </c>
      <c r="Z1932" s="4">
        <v>-2595103</v>
      </c>
      <c r="AA1932" s="4">
        <v>0</v>
      </c>
      <c r="AB1932" s="4">
        <v>0</v>
      </c>
      <c r="AC1932" s="4">
        <v>0</v>
      </c>
      <c r="AD1932" s="4">
        <v>21044329</v>
      </c>
      <c r="AE1932" s="5">
        <v>1614</v>
      </c>
      <c r="AF1932" s="1" t="s">
        <v>70</v>
      </c>
      <c r="AG1932" s="1" t="s">
        <v>71</v>
      </c>
      <c r="AH1932" s="1" t="s">
        <v>89</v>
      </c>
      <c r="AI1932" s="1" t="s">
        <v>57</v>
      </c>
      <c r="AJ1932" s="5">
        <v>10950</v>
      </c>
      <c r="AK1932" s="4">
        <v>-218740</v>
      </c>
      <c r="AL1932" s="4">
        <v>0</v>
      </c>
      <c r="AM1932" s="4">
        <v>0</v>
      </c>
      <c r="AN1932" s="4">
        <v>0</v>
      </c>
      <c r="AO1932" s="4">
        <v>-2813843</v>
      </c>
      <c r="AP1932" s="4">
        <v>-2813843</v>
      </c>
      <c r="AQ1932" s="4">
        <v>0</v>
      </c>
      <c r="AR1932" s="4">
        <v>18230486</v>
      </c>
      <c r="AS1932" s="1" t="s">
        <v>52</v>
      </c>
      <c r="AT1932" s="9">
        <f t="shared" si="889"/>
        <v>43404</v>
      </c>
      <c r="AU1932" s="9">
        <f t="shared" si="890"/>
        <v>43374</v>
      </c>
      <c r="AV1932" s="9">
        <v>44798</v>
      </c>
      <c r="AW1932" s="11">
        <f t="shared" si="891"/>
        <v>3.8191780821917809</v>
      </c>
      <c r="AX1932">
        <v>25</v>
      </c>
      <c r="AY1932" s="12">
        <v>0.05</v>
      </c>
      <c r="AZ1932">
        <f t="shared" si="892"/>
        <v>3.7999999999999999E-2</v>
      </c>
      <c r="BA1932" s="13">
        <f t="shared" si="893"/>
        <v>21044329</v>
      </c>
      <c r="BB1932" s="17" t="s">
        <v>2189</v>
      </c>
      <c r="BC1932">
        <f>MATCH(BB1932,MONTHLY_INDEX!$A:$A,0)</f>
        <v>798</v>
      </c>
      <c r="BD1932">
        <f>MATCH(AU1932,MONTHLY_INDEX!$1:$1,0)</f>
        <v>82</v>
      </c>
      <c r="BE1932">
        <f>INDEX(MONTHLY_INDEX!$1:$1048576,Final!BC1932,Final!BD1932)</f>
        <v>96</v>
      </c>
      <c r="BF1932">
        <f>MATCH($BF$1,MONTHLY_INDEX!$1:$1,0)</f>
        <v>127</v>
      </c>
      <c r="BG1932">
        <f>INDEX(MONTHLY_INDEX!$1:$1048576,Final!BC1932,Final!BF1932)</f>
        <v>95.3</v>
      </c>
      <c r="BH1932" s="23">
        <f t="shared" si="897"/>
        <v>-7.2916666666666963E-3</v>
      </c>
      <c r="BI1932" s="14">
        <f t="shared" si="898"/>
        <v>20890880.767708331</v>
      </c>
      <c r="BJ1932" s="14">
        <f t="shared" si="899"/>
        <v>3031867.7699371115</v>
      </c>
      <c r="BK1932" s="15">
        <f t="shared" si="900"/>
        <v>17859012.997771218</v>
      </c>
      <c r="BL1932" s="52">
        <v>0</v>
      </c>
      <c r="BM1932" s="15">
        <f t="shared" si="901"/>
        <v>17859012.997771218</v>
      </c>
    </row>
    <row r="1933" spans="1:65">
      <c r="A1933" s="8">
        <v>1931</v>
      </c>
      <c r="B1933" s="1" t="s">
        <v>44</v>
      </c>
      <c r="C1933" s="1">
        <v>1500</v>
      </c>
      <c r="D1933" s="1" t="s">
        <v>60</v>
      </c>
      <c r="E1933" s="1">
        <v>150000078</v>
      </c>
      <c r="F1933" s="1" t="s">
        <v>60</v>
      </c>
      <c r="G1933" s="1" t="s">
        <v>93</v>
      </c>
      <c r="H1933" s="1">
        <v>5</v>
      </c>
      <c r="I1933" s="1" t="s">
        <v>189</v>
      </c>
      <c r="J1933" s="1" t="s">
        <v>49</v>
      </c>
      <c r="K1933" s="1">
        <v>17406001</v>
      </c>
      <c r="L1933" s="1" t="s">
        <v>50</v>
      </c>
      <c r="M1933" s="1" t="s">
        <v>51</v>
      </c>
      <c r="N1933" s="1" t="s">
        <v>64</v>
      </c>
      <c r="O1933" s="1" t="s">
        <v>65</v>
      </c>
      <c r="P1933" s="1" t="s">
        <v>66</v>
      </c>
      <c r="Q1933" s="1" t="s">
        <v>67</v>
      </c>
      <c r="R1933" s="1" t="s">
        <v>87</v>
      </c>
      <c r="S1933" s="1" t="s">
        <v>88</v>
      </c>
      <c r="T1933" s="2">
        <v>43404</v>
      </c>
      <c r="U1933" s="2">
        <v>43404</v>
      </c>
      <c r="V1933" s="1" t="s">
        <v>52</v>
      </c>
      <c r="W1933" s="3">
        <v>1</v>
      </c>
      <c r="X1933" s="1" t="s">
        <v>53</v>
      </c>
      <c r="Y1933" s="4">
        <v>969266</v>
      </c>
      <c r="Z1933" s="4">
        <v>-119526</v>
      </c>
      <c r="AA1933" s="4">
        <v>0</v>
      </c>
      <c r="AB1933" s="4">
        <v>0</v>
      </c>
      <c r="AC1933" s="4">
        <v>0</v>
      </c>
      <c r="AD1933" s="4">
        <v>969266</v>
      </c>
      <c r="AE1933" s="5">
        <v>1614</v>
      </c>
      <c r="AF1933" s="1" t="s">
        <v>70</v>
      </c>
      <c r="AG1933" s="1" t="s">
        <v>71</v>
      </c>
      <c r="AH1933" s="1" t="s">
        <v>89</v>
      </c>
      <c r="AI1933" s="1" t="s">
        <v>57</v>
      </c>
      <c r="AJ1933" s="5">
        <v>10950</v>
      </c>
      <c r="AK1933" s="4">
        <v>-10075</v>
      </c>
      <c r="AL1933" s="4">
        <v>0</v>
      </c>
      <c r="AM1933" s="4">
        <v>0</v>
      </c>
      <c r="AN1933" s="4">
        <v>0</v>
      </c>
      <c r="AO1933" s="4">
        <v>-129601</v>
      </c>
      <c r="AP1933" s="4">
        <v>-129601</v>
      </c>
      <c r="AQ1933" s="4">
        <v>0</v>
      </c>
      <c r="AR1933" s="4">
        <v>839665</v>
      </c>
      <c r="AS1933" s="1" t="s">
        <v>52</v>
      </c>
      <c r="AT1933" s="9">
        <f t="shared" si="889"/>
        <v>43404</v>
      </c>
      <c r="AU1933" s="9">
        <f t="shared" si="890"/>
        <v>43374</v>
      </c>
      <c r="AV1933" s="9">
        <v>44798</v>
      </c>
      <c r="AW1933" s="11">
        <f t="shared" si="891"/>
        <v>3.8191780821917809</v>
      </c>
      <c r="AX1933">
        <v>25</v>
      </c>
      <c r="AY1933" s="12">
        <v>0.05</v>
      </c>
      <c r="AZ1933">
        <f t="shared" si="892"/>
        <v>3.7999999999999999E-2</v>
      </c>
      <c r="BA1933" s="13">
        <f t="shared" si="893"/>
        <v>969266</v>
      </c>
      <c r="BB1933" s="17" t="s">
        <v>2083</v>
      </c>
      <c r="BC1933">
        <f>MATCH(BB1933,MONTHLY_INDEX!$A:$A,0)</f>
        <v>745</v>
      </c>
      <c r="BD1933">
        <f>MATCH(AU1933,MONTHLY_INDEX!$1:$1,0)</f>
        <v>82</v>
      </c>
      <c r="BE1933">
        <f>INDEX(MONTHLY_INDEX!$1:$1048576,Final!BC1933,Final!BD1933)</f>
        <v>107.7</v>
      </c>
      <c r="BF1933">
        <f>MATCH($BF$1,MONTHLY_INDEX!$1:$1,0)</f>
        <v>127</v>
      </c>
      <c r="BG1933">
        <f>INDEX(MONTHLY_INDEX!$1:$1048576,Final!BC1933,Final!BF1933)</f>
        <v>115.4</v>
      </c>
      <c r="BH1933" s="23">
        <f t="shared" si="897"/>
        <v>7.1494893221912742E-2</v>
      </c>
      <c r="BI1933" s="14">
        <f t="shared" si="898"/>
        <v>1038563.5691736306</v>
      </c>
      <c r="BJ1933" s="14">
        <f t="shared" si="899"/>
        <v>150725.4503733303</v>
      </c>
      <c r="BK1933" s="15">
        <f t="shared" si="900"/>
        <v>887838.11880030029</v>
      </c>
      <c r="BL1933" s="52">
        <v>0</v>
      </c>
      <c r="BM1933" s="15">
        <f t="shared" si="901"/>
        <v>887838.11880030029</v>
      </c>
    </row>
    <row r="1934" spans="1:65">
      <c r="A1934" s="8">
        <v>1932</v>
      </c>
      <c r="B1934" s="1" t="s">
        <v>44</v>
      </c>
      <c r="C1934" s="1">
        <v>1500</v>
      </c>
      <c r="D1934" s="1" t="s">
        <v>60</v>
      </c>
      <c r="E1934" s="1">
        <v>150000078</v>
      </c>
      <c r="F1934" s="1" t="s">
        <v>60</v>
      </c>
      <c r="G1934" s="1" t="s">
        <v>94</v>
      </c>
      <c r="H1934" s="1">
        <v>6</v>
      </c>
      <c r="I1934" s="1" t="s">
        <v>189</v>
      </c>
      <c r="J1934" s="1" t="s">
        <v>49</v>
      </c>
      <c r="K1934" s="1">
        <v>17406001</v>
      </c>
      <c r="L1934" s="1" t="s">
        <v>50</v>
      </c>
      <c r="M1934" s="1" t="s">
        <v>51</v>
      </c>
      <c r="N1934" s="1" t="s">
        <v>64</v>
      </c>
      <c r="O1934" s="1" t="s">
        <v>65</v>
      </c>
      <c r="P1934" s="1" t="s">
        <v>66</v>
      </c>
      <c r="Q1934" s="1" t="s">
        <v>67</v>
      </c>
      <c r="R1934" s="1" t="s">
        <v>87</v>
      </c>
      <c r="S1934" s="1" t="s">
        <v>88</v>
      </c>
      <c r="T1934" s="2">
        <v>43404</v>
      </c>
      <c r="U1934" s="2">
        <v>43404</v>
      </c>
      <c r="V1934" s="1" t="s">
        <v>52</v>
      </c>
      <c r="W1934" s="3">
        <v>1</v>
      </c>
      <c r="X1934" s="1" t="s">
        <v>53</v>
      </c>
      <c r="Y1934" s="4">
        <v>735000</v>
      </c>
      <c r="Z1934" s="4">
        <v>-90636</v>
      </c>
      <c r="AA1934" s="4">
        <v>0</v>
      </c>
      <c r="AB1934" s="4">
        <v>0</v>
      </c>
      <c r="AC1934" s="4">
        <v>0</v>
      </c>
      <c r="AD1934" s="4">
        <v>735000</v>
      </c>
      <c r="AE1934" s="5">
        <v>1614</v>
      </c>
      <c r="AF1934" s="1" t="s">
        <v>70</v>
      </c>
      <c r="AG1934" s="1" t="s">
        <v>71</v>
      </c>
      <c r="AH1934" s="1" t="s">
        <v>89</v>
      </c>
      <c r="AI1934" s="1" t="s">
        <v>57</v>
      </c>
      <c r="AJ1934" s="5">
        <v>10950</v>
      </c>
      <c r="AK1934" s="4">
        <v>-7640</v>
      </c>
      <c r="AL1934" s="4">
        <v>0</v>
      </c>
      <c r="AM1934" s="4">
        <v>0</v>
      </c>
      <c r="AN1934" s="4">
        <v>0</v>
      </c>
      <c r="AO1934" s="4">
        <v>-98276</v>
      </c>
      <c r="AP1934" s="4">
        <v>-98276</v>
      </c>
      <c r="AQ1934" s="4">
        <v>0</v>
      </c>
      <c r="AR1934" s="4">
        <v>636724</v>
      </c>
      <c r="AS1934" s="1" t="s">
        <v>52</v>
      </c>
      <c r="AT1934" s="9">
        <f t="shared" si="889"/>
        <v>43404</v>
      </c>
      <c r="AU1934" s="9">
        <f t="shared" si="890"/>
        <v>43374</v>
      </c>
      <c r="AV1934" s="9">
        <v>44798</v>
      </c>
      <c r="AW1934" s="11">
        <f t="shared" si="891"/>
        <v>3.8191780821917809</v>
      </c>
      <c r="AX1934">
        <v>10</v>
      </c>
      <c r="AY1934" s="12">
        <v>0.05</v>
      </c>
      <c r="AZ1934">
        <f t="shared" si="892"/>
        <v>9.5000000000000001E-2</v>
      </c>
      <c r="BA1934" s="13">
        <f t="shared" si="893"/>
        <v>735000</v>
      </c>
      <c r="BB1934" s="17" t="s">
        <v>1853</v>
      </c>
      <c r="BC1934">
        <f>MATCH(BB1934,MONTHLY_INDEX!$A:$A,0)</f>
        <v>630</v>
      </c>
      <c r="BD1934">
        <f>MATCH(AU1934,MONTHLY_INDEX!$1:$1,0)</f>
        <v>82</v>
      </c>
      <c r="BE1934">
        <f>INDEX(MONTHLY_INDEX!$1:$1048576,Final!BC1934,Final!BD1934)</f>
        <v>115.8</v>
      </c>
      <c r="BF1934">
        <f>MATCH($BF$1,MONTHLY_INDEX!$1:$1,0)</f>
        <v>127</v>
      </c>
      <c r="BG1934">
        <f>INDEX(MONTHLY_INDEX!$1:$1048576,Final!BC1934,Final!BF1934)</f>
        <v>151.1</v>
      </c>
      <c r="BH1934" s="23">
        <f t="shared" si="897"/>
        <v>0.30483592400690845</v>
      </c>
      <c r="BI1934" s="14">
        <f t="shared" si="898"/>
        <v>959054.4041450778</v>
      </c>
      <c r="BJ1934" s="14">
        <f t="shared" si="899"/>
        <v>347965.9581943361</v>
      </c>
      <c r="BK1934" s="15">
        <f t="shared" si="900"/>
        <v>611088.44595074165</v>
      </c>
      <c r="BL1934" s="52">
        <v>0</v>
      </c>
      <c r="BM1934" s="15">
        <f t="shared" si="901"/>
        <v>611088.44595074165</v>
      </c>
    </row>
    <row r="1935" spans="1:65">
      <c r="A1935" s="8">
        <v>1933</v>
      </c>
      <c r="B1935" s="1" t="s">
        <v>44</v>
      </c>
      <c r="C1935" s="1">
        <v>1500</v>
      </c>
      <c r="D1935" s="1" t="s">
        <v>60</v>
      </c>
      <c r="E1935" s="1">
        <v>150000078</v>
      </c>
      <c r="F1935" s="1" t="s">
        <v>60</v>
      </c>
      <c r="G1935" s="1" t="s">
        <v>95</v>
      </c>
      <c r="H1935" s="1">
        <v>7</v>
      </c>
      <c r="I1935" s="1" t="s">
        <v>189</v>
      </c>
      <c r="J1935" s="1" t="s">
        <v>49</v>
      </c>
      <c r="K1935" s="1">
        <v>17406001</v>
      </c>
      <c r="L1935" s="1" t="s">
        <v>50</v>
      </c>
      <c r="M1935" s="1" t="s">
        <v>51</v>
      </c>
      <c r="N1935" s="1" t="s">
        <v>64</v>
      </c>
      <c r="O1935" s="1" t="s">
        <v>65</v>
      </c>
      <c r="P1935" s="1" t="s">
        <v>66</v>
      </c>
      <c r="Q1935" s="1" t="s">
        <v>67</v>
      </c>
      <c r="R1935" s="1" t="s">
        <v>87</v>
      </c>
      <c r="S1935" s="1" t="s">
        <v>88</v>
      </c>
      <c r="T1935" s="2">
        <v>43404</v>
      </c>
      <c r="U1935" s="2">
        <v>43404</v>
      </c>
      <c r="V1935" s="1" t="s">
        <v>52</v>
      </c>
      <c r="W1935" s="3">
        <v>1</v>
      </c>
      <c r="X1935" s="1" t="s">
        <v>53</v>
      </c>
      <c r="Y1935" s="4">
        <v>126000</v>
      </c>
      <c r="Z1935" s="4">
        <v>-15537</v>
      </c>
      <c r="AA1935" s="4">
        <v>0</v>
      </c>
      <c r="AB1935" s="4">
        <v>0</v>
      </c>
      <c r="AC1935" s="4">
        <v>0</v>
      </c>
      <c r="AD1935" s="4">
        <v>126000</v>
      </c>
      <c r="AE1935" s="5">
        <v>1614</v>
      </c>
      <c r="AF1935" s="1" t="s">
        <v>70</v>
      </c>
      <c r="AG1935" s="1" t="s">
        <v>71</v>
      </c>
      <c r="AH1935" s="1" t="s">
        <v>89</v>
      </c>
      <c r="AI1935" s="1" t="s">
        <v>57</v>
      </c>
      <c r="AJ1935" s="5">
        <v>10950</v>
      </c>
      <c r="AK1935" s="4">
        <v>-1310</v>
      </c>
      <c r="AL1935" s="4">
        <v>0</v>
      </c>
      <c r="AM1935" s="4">
        <v>0</v>
      </c>
      <c r="AN1935" s="4">
        <v>0</v>
      </c>
      <c r="AO1935" s="4">
        <v>-16847</v>
      </c>
      <c r="AP1935" s="4">
        <v>-16847</v>
      </c>
      <c r="AQ1935" s="4">
        <v>0</v>
      </c>
      <c r="AR1935" s="4">
        <v>109153</v>
      </c>
      <c r="AS1935" s="1" t="s">
        <v>52</v>
      </c>
      <c r="AT1935" s="9">
        <f t="shared" si="889"/>
        <v>43404</v>
      </c>
      <c r="AU1935" s="9">
        <f t="shared" si="890"/>
        <v>43374</v>
      </c>
      <c r="AV1935" s="9">
        <v>44798</v>
      </c>
      <c r="AW1935" s="11">
        <f t="shared" si="891"/>
        <v>3.8191780821917809</v>
      </c>
      <c r="AX1935">
        <v>25</v>
      </c>
      <c r="AY1935" s="12">
        <v>0.05</v>
      </c>
      <c r="AZ1935">
        <f t="shared" si="892"/>
        <v>3.7999999999999999E-2</v>
      </c>
      <c r="BA1935" s="13">
        <f t="shared" si="893"/>
        <v>126000</v>
      </c>
      <c r="BB1935" s="17" t="s">
        <v>2189</v>
      </c>
      <c r="BC1935">
        <f>MATCH(BB1935,MONTHLY_INDEX!$A:$A,0)</f>
        <v>798</v>
      </c>
      <c r="BD1935">
        <f>MATCH(AU1935,MONTHLY_INDEX!$1:$1,0)</f>
        <v>82</v>
      </c>
      <c r="BE1935">
        <f>INDEX(MONTHLY_INDEX!$1:$1048576,Final!BC1935,Final!BD1935)</f>
        <v>96</v>
      </c>
      <c r="BF1935">
        <f>MATCH($BF$1,MONTHLY_INDEX!$1:$1,0)</f>
        <v>127</v>
      </c>
      <c r="BG1935">
        <f>INDEX(MONTHLY_INDEX!$1:$1048576,Final!BC1935,Final!BF1935)</f>
        <v>95.3</v>
      </c>
      <c r="BH1935" s="23">
        <f t="shared" si="897"/>
        <v>-7.2916666666666963E-3</v>
      </c>
      <c r="BI1935" s="14">
        <f t="shared" si="898"/>
        <v>125081.25</v>
      </c>
      <c r="BJ1935" s="14">
        <f t="shared" si="899"/>
        <v>18152.887602739724</v>
      </c>
      <c r="BK1935" s="15">
        <f t="shared" si="900"/>
        <v>106928.36239726028</v>
      </c>
      <c r="BL1935" s="52">
        <v>0</v>
      </c>
      <c r="BM1935" s="15">
        <f t="shared" si="901"/>
        <v>106928.36239726028</v>
      </c>
    </row>
    <row r="1936" spans="1:65">
      <c r="A1936" s="8">
        <v>1934</v>
      </c>
      <c r="B1936" s="1" t="s">
        <v>44</v>
      </c>
      <c r="C1936" s="1">
        <v>1500</v>
      </c>
      <c r="D1936" s="1" t="s">
        <v>60</v>
      </c>
      <c r="E1936" s="1">
        <v>150000078</v>
      </c>
      <c r="F1936" s="1" t="s">
        <v>60</v>
      </c>
      <c r="G1936" s="1" t="s">
        <v>96</v>
      </c>
      <c r="H1936" s="1">
        <v>8</v>
      </c>
      <c r="I1936" s="1" t="s">
        <v>189</v>
      </c>
      <c r="J1936" s="1" t="s">
        <v>49</v>
      </c>
      <c r="K1936" s="1">
        <v>17406001</v>
      </c>
      <c r="L1936" s="1" t="s">
        <v>50</v>
      </c>
      <c r="M1936" s="1" t="s">
        <v>51</v>
      </c>
      <c r="N1936" s="1" t="s">
        <v>64</v>
      </c>
      <c r="O1936" s="1" t="s">
        <v>65</v>
      </c>
      <c r="P1936" s="1" t="s">
        <v>66</v>
      </c>
      <c r="Q1936" s="1" t="s">
        <v>67</v>
      </c>
      <c r="R1936" s="1" t="s">
        <v>87</v>
      </c>
      <c r="S1936" s="1" t="s">
        <v>88</v>
      </c>
      <c r="T1936" s="2">
        <v>43404</v>
      </c>
      <c r="U1936" s="2">
        <v>43404</v>
      </c>
      <c r="V1936" s="1" t="s">
        <v>52</v>
      </c>
      <c r="W1936" s="3">
        <v>1</v>
      </c>
      <c r="X1936" s="1" t="s">
        <v>53</v>
      </c>
      <c r="Y1936" s="4">
        <v>29327302</v>
      </c>
      <c r="Z1936" s="4">
        <v>-3616528</v>
      </c>
      <c r="AA1936" s="4">
        <v>0</v>
      </c>
      <c r="AB1936" s="4">
        <v>0</v>
      </c>
      <c r="AC1936" s="4">
        <v>0</v>
      </c>
      <c r="AD1936" s="4">
        <v>29327302</v>
      </c>
      <c r="AE1936" s="5">
        <v>1614</v>
      </c>
      <c r="AF1936" s="1" t="s">
        <v>70</v>
      </c>
      <c r="AG1936" s="1" t="s">
        <v>71</v>
      </c>
      <c r="AH1936" s="1" t="s">
        <v>89</v>
      </c>
      <c r="AI1936" s="1" t="s">
        <v>57</v>
      </c>
      <c r="AJ1936" s="5">
        <v>10950</v>
      </c>
      <c r="AK1936" s="4">
        <v>-304835</v>
      </c>
      <c r="AL1936" s="4">
        <v>0</v>
      </c>
      <c r="AM1936" s="4">
        <v>0</v>
      </c>
      <c r="AN1936" s="4">
        <v>0</v>
      </c>
      <c r="AO1936" s="4">
        <v>-3921363</v>
      </c>
      <c r="AP1936" s="4">
        <v>-3921363</v>
      </c>
      <c r="AQ1936" s="4">
        <v>0</v>
      </c>
      <c r="AR1936" s="4">
        <v>25405939</v>
      </c>
      <c r="AS1936" s="1" t="s">
        <v>52</v>
      </c>
      <c r="AT1936" s="9">
        <f t="shared" si="889"/>
        <v>43404</v>
      </c>
      <c r="AU1936" s="9">
        <f t="shared" si="890"/>
        <v>43374</v>
      </c>
      <c r="AV1936" s="9">
        <v>44798</v>
      </c>
      <c r="AW1936" s="11">
        <f t="shared" si="891"/>
        <v>3.8191780821917809</v>
      </c>
      <c r="AX1936">
        <v>25</v>
      </c>
      <c r="AY1936" s="12">
        <v>0.05</v>
      </c>
      <c r="AZ1936">
        <f t="shared" si="892"/>
        <v>3.7999999999999999E-2</v>
      </c>
      <c r="BA1936" s="13">
        <f t="shared" si="893"/>
        <v>29327302</v>
      </c>
      <c r="BB1936" s="17" t="s">
        <v>2189</v>
      </c>
      <c r="BC1936">
        <f>MATCH(BB1936,MONTHLY_INDEX!$A:$A,0)</f>
        <v>798</v>
      </c>
      <c r="BD1936">
        <f>MATCH(AU1936,MONTHLY_INDEX!$1:$1,0)</f>
        <v>82</v>
      </c>
      <c r="BE1936">
        <f>INDEX(MONTHLY_INDEX!$1:$1048576,Final!BC1936,Final!BD1936)</f>
        <v>96</v>
      </c>
      <c r="BF1936">
        <f>MATCH($BF$1,MONTHLY_INDEX!$1:$1,0)</f>
        <v>127</v>
      </c>
      <c r="BG1936">
        <f>INDEX(MONTHLY_INDEX!$1:$1048576,Final!BC1936,Final!BF1936)</f>
        <v>95.3</v>
      </c>
      <c r="BH1936" s="23">
        <f t="shared" si="897"/>
        <v>-7.2916666666666963E-3</v>
      </c>
      <c r="BI1936" s="14">
        <f t="shared" si="898"/>
        <v>29113457.089583334</v>
      </c>
      <c r="BJ1936" s="14">
        <f t="shared" si="899"/>
        <v>4225200.1341079678</v>
      </c>
      <c r="BK1936" s="15">
        <f t="shared" si="900"/>
        <v>24888256.955475368</v>
      </c>
      <c r="BL1936" s="52">
        <v>0</v>
      </c>
      <c r="BM1936" s="15">
        <f t="shared" si="901"/>
        <v>24888256.955475368</v>
      </c>
    </row>
    <row r="1937" spans="1:65">
      <c r="A1937" s="8">
        <v>1935</v>
      </c>
      <c r="B1937" s="1" t="s">
        <v>44</v>
      </c>
      <c r="C1937" s="1">
        <v>1500</v>
      </c>
      <c r="D1937" s="1" t="s">
        <v>60</v>
      </c>
      <c r="E1937" s="1">
        <v>150000078</v>
      </c>
      <c r="F1937" s="1" t="s">
        <v>60</v>
      </c>
      <c r="G1937" s="1" t="s">
        <v>97</v>
      </c>
      <c r="H1937" s="1">
        <v>9</v>
      </c>
      <c r="I1937" s="1" t="s">
        <v>189</v>
      </c>
      <c r="J1937" s="1" t="s">
        <v>49</v>
      </c>
      <c r="K1937" s="1">
        <v>17406001</v>
      </c>
      <c r="L1937" s="1" t="s">
        <v>50</v>
      </c>
      <c r="M1937" s="1" t="s">
        <v>51</v>
      </c>
      <c r="N1937" s="1" t="s">
        <v>64</v>
      </c>
      <c r="O1937" s="1" t="s">
        <v>65</v>
      </c>
      <c r="P1937" s="1" t="s">
        <v>66</v>
      </c>
      <c r="Q1937" s="1" t="s">
        <v>67</v>
      </c>
      <c r="R1937" s="1" t="s">
        <v>87</v>
      </c>
      <c r="S1937" s="1" t="s">
        <v>88</v>
      </c>
      <c r="T1937" s="2">
        <v>43404</v>
      </c>
      <c r="U1937" s="2">
        <v>43404</v>
      </c>
      <c r="V1937" s="1" t="s">
        <v>52</v>
      </c>
      <c r="W1937" s="3">
        <v>1</v>
      </c>
      <c r="X1937" s="1" t="s">
        <v>53</v>
      </c>
      <c r="Y1937" s="4">
        <v>1517250</v>
      </c>
      <c r="Z1937" s="4">
        <v>-187100</v>
      </c>
      <c r="AA1937" s="4">
        <v>0</v>
      </c>
      <c r="AB1937" s="4">
        <v>0</v>
      </c>
      <c r="AC1937" s="4">
        <v>0</v>
      </c>
      <c r="AD1937" s="4">
        <v>1517250</v>
      </c>
      <c r="AE1937" s="5">
        <v>1614</v>
      </c>
      <c r="AF1937" s="1" t="s">
        <v>70</v>
      </c>
      <c r="AG1937" s="1" t="s">
        <v>71</v>
      </c>
      <c r="AH1937" s="1" t="s">
        <v>89</v>
      </c>
      <c r="AI1937" s="1" t="s">
        <v>57</v>
      </c>
      <c r="AJ1937" s="5">
        <v>10950</v>
      </c>
      <c r="AK1937" s="4">
        <v>-15771</v>
      </c>
      <c r="AL1937" s="4">
        <v>0</v>
      </c>
      <c r="AM1937" s="4">
        <v>0</v>
      </c>
      <c r="AN1937" s="4">
        <v>0</v>
      </c>
      <c r="AO1937" s="4">
        <v>-202871</v>
      </c>
      <c r="AP1937" s="4">
        <v>-202871</v>
      </c>
      <c r="AQ1937" s="4">
        <v>0</v>
      </c>
      <c r="AR1937" s="4">
        <v>1314379</v>
      </c>
      <c r="AS1937" s="1" t="s">
        <v>52</v>
      </c>
      <c r="AT1937" s="9">
        <f t="shared" si="889"/>
        <v>43404</v>
      </c>
      <c r="AU1937" s="9">
        <f t="shared" si="890"/>
        <v>43374</v>
      </c>
      <c r="AV1937" s="9">
        <v>44798</v>
      </c>
      <c r="AW1937" s="11">
        <f t="shared" si="891"/>
        <v>3.8191780821917809</v>
      </c>
      <c r="AX1937">
        <v>15</v>
      </c>
      <c r="AY1937" s="12">
        <v>0.05</v>
      </c>
      <c r="AZ1937">
        <f t="shared" si="892"/>
        <v>6.3333333333333325E-2</v>
      </c>
      <c r="BA1937" s="13">
        <f t="shared" si="893"/>
        <v>1517250</v>
      </c>
      <c r="BB1937" s="17" t="s">
        <v>1941</v>
      </c>
      <c r="BC1937">
        <f>MATCH(BB1937,MONTHLY_INDEX!$A:$A,0)</f>
        <v>674</v>
      </c>
      <c r="BD1937">
        <f>MATCH(AU1937,MONTHLY_INDEX!$1:$1,0)</f>
        <v>82</v>
      </c>
      <c r="BE1937">
        <f>INDEX(MONTHLY_INDEX!$1:$1048576,Final!BC1937,Final!BD1937)</f>
        <v>105.9</v>
      </c>
      <c r="BF1937">
        <f>MATCH($BF$1,MONTHLY_INDEX!$1:$1,0)</f>
        <v>127</v>
      </c>
      <c r="BG1937">
        <f>INDEX(MONTHLY_INDEX!$1:$1048576,Final!BC1937,Final!BF1937)</f>
        <v>122.8</v>
      </c>
      <c r="BH1937" s="23">
        <f t="shared" si="897"/>
        <v>0.15958451369216234</v>
      </c>
      <c r="BI1937" s="14">
        <f t="shared" si="898"/>
        <v>1759379.6033994332</v>
      </c>
      <c r="BJ1937" s="14">
        <f t="shared" si="899"/>
        <v>425560.98790536425</v>
      </c>
      <c r="BK1937" s="15">
        <f t="shared" si="900"/>
        <v>1333818.6154940689</v>
      </c>
      <c r="BL1937" s="52">
        <v>0</v>
      </c>
      <c r="BM1937" s="15">
        <f t="shared" si="901"/>
        <v>1333818.6154940689</v>
      </c>
    </row>
    <row r="1938" spans="1:65">
      <c r="A1938" s="8">
        <v>1936</v>
      </c>
      <c r="B1938" s="1" t="s">
        <v>44</v>
      </c>
      <c r="C1938" s="1">
        <v>1500</v>
      </c>
      <c r="D1938" s="1" t="s">
        <v>60</v>
      </c>
      <c r="E1938" s="1">
        <v>150000078</v>
      </c>
      <c r="F1938" s="1" t="s">
        <v>60</v>
      </c>
      <c r="G1938" s="1" t="s">
        <v>98</v>
      </c>
      <c r="H1938" s="1">
        <v>10</v>
      </c>
      <c r="I1938" s="1" t="s">
        <v>189</v>
      </c>
      <c r="J1938" s="1" t="s">
        <v>49</v>
      </c>
      <c r="K1938" s="1">
        <v>17406001</v>
      </c>
      <c r="L1938" s="1" t="s">
        <v>50</v>
      </c>
      <c r="M1938" s="1" t="s">
        <v>51</v>
      </c>
      <c r="N1938" s="1" t="s">
        <v>64</v>
      </c>
      <c r="O1938" s="1" t="s">
        <v>65</v>
      </c>
      <c r="P1938" s="1" t="s">
        <v>66</v>
      </c>
      <c r="Q1938" s="1" t="s">
        <v>67</v>
      </c>
      <c r="R1938" s="1" t="s">
        <v>87</v>
      </c>
      <c r="S1938" s="1" t="s">
        <v>88</v>
      </c>
      <c r="T1938" s="2">
        <v>43404</v>
      </c>
      <c r="U1938" s="2">
        <v>43404</v>
      </c>
      <c r="V1938" s="1" t="s">
        <v>52</v>
      </c>
      <c r="W1938" s="3">
        <v>1</v>
      </c>
      <c r="X1938" s="1" t="s">
        <v>53</v>
      </c>
      <c r="Y1938" s="4">
        <v>312900</v>
      </c>
      <c r="Z1938" s="4">
        <v>-38584</v>
      </c>
      <c r="AA1938" s="4">
        <v>0</v>
      </c>
      <c r="AB1938" s="4">
        <v>0</v>
      </c>
      <c r="AC1938" s="4">
        <v>0</v>
      </c>
      <c r="AD1938" s="4">
        <v>312900</v>
      </c>
      <c r="AE1938" s="5">
        <v>1614</v>
      </c>
      <c r="AF1938" s="1" t="s">
        <v>70</v>
      </c>
      <c r="AG1938" s="1" t="s">
        <v>71</v>
      </c>
      <c r="AH1938" s="1" t="s">
        <v>89</v>
      </c>
      <c r="AI1938" s="1" t="s">
        <v>57</v>
      </c>
      <c r="AJ1938" s="5">
        <v>10950</v>
      </c>
      <c r="AK1938" s="4">
        <v>-3252</v>
      </c>
      <c r="AL1938" s="4">
        <v>0</v>
      </c>
      <c r="AM1938" s="4">
        <v>0</v>
      </c>
      <c r="AN1938" s="4">
        <v>0</v>
      </c>
      <c r="AO1938" s="4">
        <v>-41836</v>
      </c>
      <c r="AP1938" s="4">
        <v>-41836</v>
      </c>
      <c r="AQ1938" s="4">
        <v>0</v>
      </c>
      <c r="AR1938" s="4">
        <v>271064</v>
      </c>
      <c r="AS1938" s="1" t="s">
        <v>52</v>
      </c>
      <c r="AT1938" s="9">
        <f t="shared" si="889"/>
        <v>43404</v>
      </c>
      <c r="AU1938" s="9">
        <f t="shared" si="890"/>
        <v>43374</v>
      </c>
      <c r="AV1938" s="9">
        <v>44798</v>
      </c>
      <c r="AW1938" s="11">
        <f t="shared" si="891"/>
        <v>3.8191780821917809</v>
      </c>
      <c r="AX1938">
        <v>10</v>
      </c>
      <c r="AY1938" s="12">
        <v>0.05</v>
      </c>
      <c r="AZ1938">
        <f t="shared" si="892"/>
        <v>9.5000000000000001E-2</v>
      </c>
      <c r="BA1938" s="13">
        <f t="shared" si="893"/>
        <v>312900</v>
      </c>
      <c r="BB1938" s="17" t="s">
        <v>2189</v>
      </c>
      <c r="BC1938">
        <f>MATCH(BB1938,MONTHLY_INDEX!$A:$A,0)</f>
        <v>798</v>
      </c>
      <c r="BD1938">
        <f>MATCH(AU1938,MONTHLY_INDEX!$1:$1,0)</f>
        <v>82</v>
      </c>
      <c r="BE1938">
        <f>INDEX(MONTHLY_INDEX!$1:$1048576,Final!BC1938,Final!BD1938)</f>
        <v>96</v>
      </c>
      <c r="BF1938">
        <f>MATCH($BF$1,MONTHLY_INDEX!$1:$1,0)</f>
        <v>127</v>
      </c>
      <c r="BG1938">
        <f>INDEX(MONTHLY_INDEX!$1:$1048576,Final!BC1938,Final!BF1938)</f>
        <v>95.3</v>
      </c>
      <c r="BH1938" s="23">
        <f t="shared" si="897"/>
        <v>-7.2916666666666963E-3</v>
      </c>
      <c r="BI1938" s="14">
        <f t="shared" si="898"/>
        <v>310618.4375</v>
      </c>
      <c r="BJ1938" s="14">
        <f t="shared" si="899"/>
        <v>112699.17720034247</v>
      </c>
      <c r="BK1938" s="15">
        <f t="shared" si="900"/>
        <v>197919.26029965753</v>
      </c>
      <c r="BL1938" s="52">
        <v>0</v>
      </c>
      <c r="BM1938" s="15">
        <f t="shared" si="901"/>
        <v>197919.26029965753</v>
      </c>
    </row>
    <row r="1939" spans="1:65">
      <c r="A1939" s="8">
        <v>1937</v>
      </c>
      <c r="B1939" s="1" t="s">
        <v>44</v>
      </c>
      <c r="C1939" s="1">
        <v>1500</v>
      </c>
      <c r="D1939" s="1" t="s">
        <v>60</v>
      </c>
      <c r="E1939" s="1">
        <v>150000078</v>
      </c>
      <c r="F1939" s="1" t="s">
        <v>60</v>
      </c>
      <c r="G1939" s="1" t="s">
        <v>99</v>
      </c>
      <c r="H1939" s="1">
        <v>11</v>
      </c>
      <c r="I1939" s="1" t="s">
        <v>189</v>
      </c>
      <c r="J1939" s="1" t="s">
        <v>49</v>
      </c>
      <c r="K1939" s="1">
        <v>17406001</v>
      </c>
      <c r="L1939" s="1" t="s">
        <v>50</v>
      </c>
      <c r="M1939" s="1" t="s">
        <v>51</v>
      </c>
      <c r="N1939" s="1" t="s">
        <v>64</v>
      </c>
      <c r="O1939" s="1" t="s">
        <v>65</v>
      </c>
      <c r="P1939" s="1" t="s">
        <v>66</v>
      </c>
      <c r="Q1939" s="1" t="s">
        <v>67</v>
      </c>
      <c r="R1939" s="1" t="s">
        <v>87</v>
      </c>
      <c r="S1939" s="1" t="s">
        <v>88</v>
      </c>
      <c r="T1939" s="2">
        <v>43404</v>
      </c>
      <c r="U1939" s="2">
        <v>43404</v>
      </c>
      <c r="V1939" s="1" t="s">
        <v>52</v>
      </c>
      <c r="W1939" s="3">
        <v>1</v>
      </c>
      <c r="X1939" s="1" t="s">
        <v>53</v>
      </c>
      <c r="Y1939" s="4">
        <v>1174950</v>
      </c>
      <c r="Z1939" s="4">
        <v>-144889</v>
      </c>
      <c r="AA1939" s="4">
        <v>0</v>
      </c>
      <c r="AB1939" s="4">
        <v>0</v>
      </c>
      <c r="AC1939" s="4">
        <v>0</v>
      </c>
      <c r="AD1939" s="4">
        <v>1174950</v>
      </c>
      <c r="AE1939" s="5">
        <v>1614</v>
      </c>
      <c r="AF1939" s="1" t="s">
        <v>70</v>
      </c>
      <c r="AG1939" s="1" t="s">
        <v>71</v>
      </c>
      <c r="AH1939" s="1" t="s">
        <v>89</v>
      </c>
      <c r="AI1939" s="1" t="s">
        <v>57</v>
      </c>
      <c r="AJ1939" s="5">
        <v>10950</v>
      </c>
      <c r="AK1939" s="4">
        <v>-12213</v>
      </c>
      <c r="AL1939" s="4">
        <v>0</v>
      </c>
      <c r="AM1939" s="4">
        <v>0</v>
      </c>
      <c r="AN1939" s="4">
        <v>0</v>
      </c>
      <c r="AO1939" s="4">
        <v>-157102</v>
      </c>
      <c r="AP1939" s="4">
        <v>-157102</v>
      </c>
      <c r="AQ1939" s="4">
        <v>0</v>
      </c>
      <c r="AR1939" s="4">
        <v>1017848</v>
      </c>
      <c r="AS1939" s="1" t="s">
        <v>52</v>
      </c>
      <c r="AT1939" s="9">
        <f t="shared" si="889"/>
        <v>43404</v>
      </c>
      <c r="AU1939" s="9">
        <f t="shared" si="890"/>
        <v>43374</v>
      </c>
      <c r="AV1939" s="9">
        <v>44798</v>
      </c>
      <c r="AW1939" s="11">
        <f t="shared" si="891"/>
        <v>3.8191780821917809</v>
      </c>
      <c r="AX1939">
        <v>10</v>
      </c>
      <c r="AY1939" s="12">
        <v>0.05</v>
      </c>
      <c r="AZ1939">
        <f t="shared" si="892"/>
        <v>9.5000000000000001E-2</v>
      </c>
      <c r="BA1939" s="13">
        <f t="shared" si="893"/>
        <v>1174950</v>
      </c>
      <c r="BB1939" s="17" t="s">
        <v>2189</v>
      </c>
      <c r="BC1939">
        <f>MATCH(BB1939,MONTHLY_INDEX!$A:$A,0)</f>
        <v>798</v>
      </c>
      <c r="BD1939">
        <f>MATCH(AU1939,MONTHLY_INDEX!$1:$1,0)</f>
        <v>82</v>
      </c>
      <c r="BE1939">
        <f>INDEX(MONTHLY_INDEX!$1:$1048576,Final!BC1939,Final!BD1939)</f>
        <v>96</v>
      </c>
      <c r="BF1939">
        <f>MATCH($BF$1,MONTHLY_INDEX!$1:$1,0)</f>
        <v>127</v>
      </c>
      <c r="BG1939">
        <f>INDEX(MONTHLY_INDEX!$1:$1048576,Final!BC1939,Final!BF1939)</f>
        <v>95.3</v>
      </c>
      <c r="BH1939" s="23">
        <f t="shared" si="897"/>
        <v>-7.2916666666666963E-3</v>
      </c>
      <c r="BI1939" s="14">
        <f t="shared" si="898"/>
        <v>1166382.65625</v>
      </c>
      <c r="BJ1939" s="14">
        <f t="shared" si="899"/>
        <v>423189.19223886984</v>
      </c>
      <c r="BK1939" s="15">
        <f t="shared" si="900"/>
        <v>743193.46401113016</v>
      </c>
      <c r="BL1939" s="52">
        <v>0</v>
      </c>
      <c r="BM1939" s="15">
        <f t="shared" si="901"/>
        <v>743193.46401113016</v>
      </c>
    </row>
    <row r="1940" spans="1:65">
      <c r="A1940" s="8">
        <v>1938</v>
      </c>
      <c r="B1940" s="1" t="s">
        <v>44</v>
      </c>
      <c r="C1940" s="1">
        <v>1500</v>
      </c>
      <c r="D1940" s="1" t="s">
        <v>60</v>
      </c>
      <c r="E1940" s="1">
        <v>150000078</v>
      </c>
      <c r="F1940" s="1" t="s">
        <v>60</v>
      </c>
      <c r="G1940" s="1" t="s">
        <v>100</v>
      </c>
      <c r="H1940" s="1">
        <v>12</v>
      </c>
      <c r="I1940" s="1" t="s">
        <v>189</v>
      </c>
      <c r="J1940" s="1" t="s">
        <v>49</v>
      </c>
      <c r="K1940" s="1">
        <v>17406001</v>
      </c>
      <c r="L1940" s="1" t="s">
        <v>50</v>
      </c>
      <c r="M1940" s="1" t="s">
        <v>51</v>
      </c>
      <c r="N1940" s="1" t="s">
        <v>64</v>
      </c>
      <c r="O1940" s="1" t="s">
        <v>65</v>
      </c>
      <c r="P1940" s="1" t="s">
        <v>66</v>
      </c>
      <c r="Q1940" s="1" t="s">
        <v>67</v>
      </c>
      <c r="R1940" s="1" t="s">
        <v>87</v>
      </c>
      <c r="S1940" s="1" t="s">
        <v>88</v>
      </c>
      <c r="T1940" s="2">
        <v>43404</v>
      </c>
      <c r="U1940" s="2">
        <v>43404</v>
      </c>
      <c r="V1940" s="1" t="s">
        <v>52</v>
      </c>
      <c r="W1940" s="3">
        <v>1</v>
      </c>
      <c r="X1940" s="1" t="s">
        <v>53</v>
      </c>
      <c r="Y1940" s="4">
        <v>582750</v>
      </c>
      <c r="Z1940" s="4">
        <v>-71862</v>
      </c>
      <c r="AA1940" s="4">
        <v>0</v>
      </c>
      <c r="AB1940" s="4">
        <v>0</v>
      </c>
      <c r="AC1940" s="4">
        <v>0</v>
      </c>
      <c r="AD1940" s="4">
        <v>582750</v>
      </c>
      <c r="AE1940" s="5">
        <v>1614</v>
      </c>
      <c r="AF1940" s="1" t="s">
        <v>70</v>
      </c>
      <c r="AG1940" s="1" t="s">
        <v>71</v>
      </c>
      <c r="AH1940" s="1" t="s">
        <v>89</v>
      </c>
      <c r="AI1940" s="1" t="s">
        <v>57</v>
      </c>
      <c r="AJ1940" s="5">
        <v>10950</v>
      </c>
      <c r="AK1940" s="4">
        <v>-6057</v>
      </c>
      <c r="AL1940" s="4">
        <v>0</v>
      </c>
      <c r="AM1940" s="4">
        <v>0</v>
      </c>
      <c r="AN1940" s="4">
        <v>0</v>
      </c>
      <c r="AO1940" s="4">
        <v>-77919</v>
      </c>
      <c r="AP1940" s="4">
        <v>-77919</v>
      </c>
      <c r="AQ1940" s="4">
        <v>0</v>
      </c>
      <c r="AR1940" s="4">
        <v>504831</v>
      </c>
      <c r="AS1940" s="1" t="s">
        <v>52</v>
      </c>
      <c r="AT1940" s="9">
        <f t="shared" si="889"/>
        <v>43404</v>
      </c>
      <c r="AU1940" s="9">
        <f t="shared" si="890"/>
        <v>43374</v>
      </c>
      <c r="AV1940" s="9">
        <v>44798</v>
      </c>
      <c r="AW1940" s="11">
        <f t="shared" si="891"/>
        <v>3.8191780821917809</v>
      </c>
      <c r="AX1940">
        <v>10</v>
      </c>
      <c r="AY1940" s="12">
        <v>0.05</v>
      </c>
      <c r="AZ1940">
        <f t="shared" si="892"/>
        <v>9.5000000000000001E-2</v>
      </c>
      <c r="BA1940" s="13">
        <f t="shared" si="893"/>
        <v>582750</v>
      </c>
      <c r="BB1940" s="17" t="s">
        <v>1973</v>
      </c>
      <c r="BC1940">
        <f>MATCH(BB1940,MONTHLY_INDEX!$A:$A,0)</f>
        <v>690</v>
      </c>
      <c r="BD1940">
        <f>MATCH(AU1940,MONTHLY_INDEX!$1:$1,0)</f>
        <v>82</v>
      </c>
      <c r="BE1940">
        <f>INDEX(MONTHLY_INDEX!$1:$1048576,Final!BC1940,Final!BD1940)</f>
        <v>112.3</v>
      </c>
      <c r="BF1940">
        <f>MATCH($BF$1,MONTHLY_INDEX!$1:$1,0)</f>
        <v>127</v>
      </c>
      <c r="BG1940">
        <f>INDEX(MONTHLY_INDEX!$1:$1048576,Final!BC1940,Final!BF1940)</f>
        <v>145.69999999999999</v>
      </c>
      <c r="BH1940" s="23">
        <f t="shared" si="897"/>
        <v>0.29741763134461258</v>
      </c>
      <c r="BI1940" s="14">
        <f t="shared" si="898"/>
        <v>756070.12466607301</v>
      </c>
      <c r="BJ1940" s="14">
        <f t="shared" si="899"/>
        <v>274318.81262884394</v>
      </c>
      <c r="BK1940" s="15">
        <f t="shared" si="900"/>
        <v>481751.31203722907</v>
      </c>
      <c r="BL1940" s="52">
        <v>0</v>
      </c>
      <c r="BM1940" s="15">
        <f t="shared" si="901"/>
        <v>481751.31203722907</v>
      </c>
    </row>
    <row r="1941" spans="1:65">
      <c r="A1941" s="8">
        <v>1939</v>
      </c>
      <c r="B1941" s="1" t="s">
        <v>44</v>
      </c>
      <c r="C1941" s="1">
        <v>1500</v>
      </c>
      <c r="D1941" s="1" t="s">
        <v>60</v>
      </c>
      <c r="E1941" s="1">
        <v>150000078</v>
      </c>
      <c r="F1941" s="1" t="s">
        <v>60</v>
      </c>
      <c r="G1941" s="1" t="s">
        <v>101</v>
      </c>
      <c r="H1941" s="1">
        <v>13</v>
      </c>
      <c r="I1941" s="1" t="s">
        <v>189</v>
      </c>
      <c r="J1941" s="1" t="s">
        <v>49</v>
      </c>
      <c r="K1941" s="1">
        <v>17406001</v>
      </c>
      <c r="L1941" s="1" t="s">
        <v>50</v>
      </c>
      <c r="M1941" s="1" t="s">
        <v>51</v>
      </c>
      <c r="N1941" s="1" t="s">
        <v>64</v>
      </c>
      <c r="O1941" s="1" t="s">
        <v>65</v>
      </c>
      <c r="P1941" s="1" t="s">
        <v>66</v>
      </c>
      <c r="Q1941" s="1" t="s">
        <v>67</v>
      </c>
      <c r="R1941" s="1" t="s">
        <v>87</v>
      </c>
      <c r="S1941" s="1" t="s">
        <v>88</v>
      </c>
      <c r="T1941" s="2">
        <v>43404</v>
      </c>
      <c r="U1941" s="2">
        <v>43404</v>
      </c>
      <c r="V1941" s="1" t="s">
        <v>52</v>
      </c>
      <c r="W1941" s="3">
        <v>1</v>
      </c>
      <c r="X1941" s="1" t="s">
        <v>53</v>
      </c>
      <c r="Y1941" s="4">
        <v>9976171</v>
      </c>
      <c r="Z1941" s="4">
        <v>-1230221</v>
      </c>
      <c r="AA1941" s="4">
        <v>0</v>
      </c>
      <c r="AB1941" s="4">
        <v>0</v>
      </c>
      <c r="AC1941" s="4">
        <v>0</v>
      </c>
      <c r="AD1941" s="4">
        <v>9976171</v>
      </c>
      <c r="AE1941" s="5">
        <v>1614</v>
      </c>
      <c r="AF1941" s="1" t="s">
        <v>70</v>
      </c>
      <c r="AG1941" s="1" t="s">
        <v>71</v>
      </c>
      <c r="AH1941" s="1" t="s">
        <v>89</v>
      </c>
      <c r="AI1941" s="1" t="s">
        <v>57</v>
      </c>
      <c r="AJ1941" s="5">
        <v>10950</v>
      </c>
      <c r="AK1941" s="4">
        <v>-103695</v>
      </c>
      <c r="AL1941" s="4">
        <v>0</v>
      </c>
      <c r="AM1941" s="4">
        <v>0</v>
      </c>
      <c r="AN1941" s="4">
        <v>0</v>
      </c>
      <c r="AO1941" s="4">
        <v>-1333916</v>
      </c>
      <c r="AP1941" s="4">
        <v>-1333916</v>
      </c>
      <c r="AQ1941" s="4">
        <v>0</v>
      </c>
      <c r="AR1941" s="4">
        <v>8642255</v>
      </c>
      <c r="AS1941" s="1" t="s">
        <v>52</v>
      </c>
      <c r="AT1941" s="9">
        <f t="shared" si="889"/>
        <v>43404</v>
      </c>
      <c r="AU1941" s="9">
        <f t="shared" si="890"/>
        <v>43374</v>
      </c>
      <c r="AV1941" s="9">
        <v>44798</v>
      </c>
      <c r="AW1941" s="11">
        <f t="shared" si="891"/>
        <v>3.8191780821917809</v>
      </c>
      <c r="AX1941">
        <v>25</v>
      </c>
      <c r="AY1941" s="12">
        <v>0.05</v>
      </c>
      <c r="AZ1941">
        <f t="shared" si="892"/>
        <v>3.7999999999999999E-2</v>
      </c>
      <c r="BA1941" s="13">
        <f t="shared" si="893"/>
        <v>9976171</v>
      </c>
      <c r="BB1941" s="17" t="s">
        <v>2189</v>
      </c>
      <c r="BC1941">
        <f>MATCH(BB1941,MONTHLY_INDEX!$A:$A,0)</f>
        <v>798</v>
      </c>
      <c r="BD1941">
        <f>MATCH(AU1941,MONTHLY_INDEX!$1:$1,0)</f>
        <v>82</v>
      </c>
      <c r="BE1941">
        <f>INDEX(MONTHLY_INDEX!$1:$1048576,Final!BC1941,Final!BD1941)</f>
        <v>96</v>
      </c>
      <c r="BF1941">
        <f>MATCH($BF$1,MONTHLY_INDEX!$1:$1,0)</f>
        <v>127</v>
      </c>
      <c r="BG1941">
        <f>INDEX(MONTHLY_INDEX!$1:$1048576,Final!BC1941,Final!BF1941)</f>
        <v>95.3</v>
      </c>
      <c r="BH1941" s="23">
        <f t="shared" si="897"/>
        <v>-7.2916666666666963E-3</v>
      </c>
      <c r="BI1941" s="14">
        <f t="shared" si="898"/>
        <v>9903428.0864583328</v>
      </c>
      <c r="BJ1941" s="14">
        <f t="shared" si="899"/>
        <v>1437272.3084818379</v>
      </c>
      <c r="BK1941" s="15">
        <f t="shared" si="900"/>
        <v>8466155.7779764943</v>
      </c>
      <c r="BL1941" s="52">
        <v>0</v>
      </c>
      <c r="BM1941" s="15">
        <f t="shared" si="901"/>
        <v>8466155.7779764943</v>
      </c>
    </row>
    <row r="1942" spans="1:65">
      <c r="A1942" s="8">
        <v>1940</v>
      </c>
      <c r="B1942" s="1" t="s">
        <v>44</v>
      </c>
      <c r="C1942" s="1">
        <v>1500</v>
      </c>
      <c r="D1942" s="1" t="s">
        <v>60</v>
      </c>
      <c r="E1942" s="1">
        <v>150000078</v>
      </c>
      <c r="F1942" s="1" t="s">
        <v>60</v>
      </c>
      <c r="G1942" s="1" t="s">
        <v>102</v>
      </c>
      <c r="H1942" s="1">
        <v>14</v>
      </c>
      <c r="I1942" s="1" t="s">
        <v>189</v>
      </c>
      <c r="J1942" s="1" t="s">
        <v>49</v>
      </c>
      <c r="K1942" s="1">
        <v>17406001</v>
      </c>
      <c r="L1942" s="1" t="s">
        <v>50</v>
      </c>
      <c r="M1942" s="1" t="s">
        <v>51</v>
      </c>
      <c r="N1942" s="1" t="s">
        <v>64</v>
      </c>
      <c r="O1942" s="1" t="s">
        <v>65</v>
      </c>
      <c r="P1942" s="1" t="s">
        <v>66</v>
      </c>
      <c r="Q1942" s="1" t="s">
        <v>67</v>
      </c>
      <c r="R1942" s="1" t="s">
        <v>87</v>
      </c>
      <c r="S1942" s="1" t="s">
        <v>88</v>
      </c>
      <c r="T1942" s="2">
        <v>43404</v>
      </c>
      <c r="U1942" s="2">
        <v>43404</v>
      </c>
      <c r="V1942" s="1" t="s">
        <v>52</v>
      </c>
      <c r="W1942" s="3">
        <v>1</v>
      </c>
      <c r="X1942" s="1" t="s">
        <v>53</v>
      </c>
      <c r="Y1942" s="4">
        <v>21103901</v>
      </c>
      <c r="Z1942" s="4">
        <v>-2602449</v>
      </c>
      <c r="AA1942" s="4">
        <v>0</v>
      </c>
      <c r="AB1942" s="4">
        <v>0</v>
      </c>
      <c r="AC1942" s="4">
        <v>0</v>
      </c>
      <c r="AD1942" s="4">
        <v>21103901</v>
      </c>
      <c r="AE1942" s="5">
        <v>1614</v>
      </c>
      <c r="AF1942" s="1" t="s">
        <v>70</v>
      </c>
      <c r="AG1942" s="1" t="s">
        <v>71</v>
      </c>
      <c r="AH1942" s="1" t="s">
        <v>89</v>
      </c>
      <c r="AI1942" s="1" t="s">
        <v>57</v>
      </c>
      <c r="AJ1942" s="5">
        <v>10950</v>
      </c>
      <c r="AK1942" s="4">
        <v>-219359</v>
      </c>
      <c r="AL1942" s="4">
        <v>0</v>
      </c>
      <c r="AM1942" s="4">
        <v>0</v>
      </c>
      <c r="AN1942" s="4">
        <v>0</v>
      </c>
      <c r="AO1942" s="4">
        <v>-2821808</v>
      </c>
      <c r="AP1942" s="4">
        <v>-2821808</v>
      </c>
      <c r="AQ1942" s="4">
        <v>0</v>
      </c>
      <c r="AR1942" s="4">
        <v>18282093</v>
      </c>
      <c r="AS1942" s="1" t="s">
        <v>52</v>
      </c>
      <c r="AT1942" s="9">
        <f t="shared" si="889"/>
        <v>43404</v>
      </c>
      <c r="AU1942" s="9">
        <f t="shared" si="890"/>
        <v>43374</v>
      </c>
      <c r="AV1942" s="9">
        <v>44798</v>
      </c>
      <c r="AW1942" s="11">
        <f t="shared" si="891"/>
        <v>3.8191780821917809</v>
      </c>
      <c r="AX1942">
        <v>25</v>
      </c>
      <c r="AY1942" s="12">
        <v>0.05</v>
      </c>
      <c r="AZ1942">
        <f t="shared" si="892"/>
        <v>3.7999999999999999E-2</v>
      </c>
      <c r="BA1942" s="13">
        <f t="shared" si="893"/>
        <v>21103901</v>
      </c>
      <c r="BB1942" s="17" t="s">
        <v>2189</v>
      </c>
      <c r="BC1942">
        <f>MATCH(BB1942,MONTHLY_INDEX!$A:$A,0)</f>
        <v>798</v>
      </c>
      <c r="BD1942">
        <f>MATCH(AU1942,MONTHLY_INDEX!$1:$1,0)</f>
        <v>82</v>
      </c>
      <c r="BE1942">
        <f>INDEX(MONTHLY_INDEX!$1:$1048576,Final!BC1942,Final!BD1942)</f>
        <v>96</v>
      </c>
      <c r="BF1942">
        <f>MATCH($BF$1,MONTHLY_INDEX!$1:$1,0)</f>
        <v>127</v>
      </c>
      <c r="BG1942">
        <f>INDEX(MONTHLY_INDEX!$1:$1048576,Final!BC1942,Final!BF1942)</f>
        <v>95.3</v>
      </c>
      <c r="BH1942" s="23">
        <f t="shared" si="897"/>
        <v>-7.2916666666666963E-3</v>
      </c>
      <c r="BI1942" s="14">
        <f t="shared" si="898"/>
        <v>20950018.388541665</v>
      </c>
      <c r="BJ1942" s="14">
        <f t="shared" si="899"/>
        <v>3040450.3399392576</v>
      </c>
      <c r="BK1942" s="15">
        <f t="shared" si="900"/>
        <v>17909568.048602406</v>
      </c>
      <c r="BL1942" s="52">
        <v>0</v>
      </c>
      <c r="BM1942" s="15">
        <f t="shared" si="901"/>
        <v>17909568.048602406</v>
      </c>
    </row>
    <row r="1943" spans="1:65">
      <c r="A1943" s="8">
        <v>1941</v>
      </c>
      <c r="B1943" s="1" t="s">
        <v>44</v>
      </c>
      <c r="C1943" s="1">
        <v>1500</v>
      </c>
      <c r="D1943" s="1" t="s">
        <v>60</v>
      </c>
      <c r="E1943" s="1">
        <v>150000078</v>
      </c>
      <c r="F1943" s="1" t="s">
        <v>60</v>
      </c>
      <c r="G1943" s="1" t="s">
        <v>103</v>
      </c>
      <c r="H1943" s="1">
        <v>15</v>
      </c>
      <c r="I1943" s="1" t="s">
        <v>189</v>
      </c>
      <c r="J1943" s="1" t="s">
        <v>49</v>
      </c>
      <c r="K1943" s="1">
        <v>17406001</v>
      </c>
      <c r="L1943" s="1" t="s">
        <v>50</v>
      </c>
      <c r="M1943" s="1" t="s">
        <v>51</v>
      </c>
      <c r="N1943" s="1" t="s">
        <v>64</v>
      </c>
      <c r="O1943" s="1" t="s">
        <v>65</v>
      </c>
      <c r="P1943" s="1" t="s">
        <v>66</v>
      </c>
      <c r="Q1943" s="1" t="s">
        <v>67</v>
      </c>
      <c r="R1943" s="1" t="s">
        <v>87</v>
      </c>
      <c r="S1943" s="1" t="s">
        <v>88</v>
      </c>
      <c r="T1943" s="2">
        <v>43404</v>
      </c>
      <c r="U1943" s="2">
        <v>43404</v>
      </c>
      <c r="V1943" s="1" t="s">
        <v>52</v>
      </c>
      <c r="W1943" s="3">
        <v>1</v>
      </c>
      <c r="X1943" s="1" t="s">
        <v>53</v>
      </c>
      <c r="Y1943" s="4">
        <v>580650</v>
      </c>
      <c r="Z1943" s="4">
        <v>-71602</v>
      </c>
      <c r="AA1943" s="4">
        <v>0</v>
      </c>
      <c r="AB1943" s="4">
        <v>0</v>
      </c>
      <c r="AC1943" s="4">
        <v>0</v>
      </c>
      <c r="AD1943" s="4">
        <v>580650</v>
      </c>
      <c r="AE1943" s="5">
        <v>1614</v>
      </c>
      <c r="AF1943" s="1" t="s">
        <v>70</v>
      </c>
      <c r="AG1943" s="1" t="s">
        <v>71</v>
      </c>
      <c r="AH1943" s="1" t="s">
        <v>89</v>
      </c>
      <c r="AI1943" s="1" t="s">
        <v>57</v>
      </c>
      <c r="AJ1943" s="5">
        <v>10950</v>
      </c>
      <c r="AK1943" s="4">
        <v>-6035</v>
      </c>
      <c r="AL1943" s="4">
        <v>0</v>
      </c>
      <c r="AM1943" s="4">
        <v>0</v>
      </c>
      <c r="AN1943" s="4">
        <v>0</v>
      </c>
      <c r="AO1943" s="4">
        <v>-77637</v>
      </c>
      <c r="AP1943" s="4">
        <v>-77637</v>
      </c>
      <c r="AQ1943" s="4">
        <v>0</v>
      </c>
      <c r="AR1943" s="4">
        <v>503013</v>
      </c>
      <c r="AS1943" s="1" t="s">
        <v>52</v>
      </c>
      <c r="AT1943" s="9">
        <f t="shared" si="889"/>
        <v>43404</v>
      </c>
      <c r="AU1943" s="9">
        <f t="shared" si="890"/>
        <v>43374</v>
      </c>
      <c r="AV1943" s="9">
        <v>44798</v>
      </c>
      <c r="AW1943" s="11">
        <f t="shared" si="891"/>
        <v>3.8191780821917809</v>
      </c>
      <c r="AX1943">
        <v>10</v>
      </c>
      <c r="AY1943" s="12">
        <v>0.05</v>
      </c>
      <c r="AZ1943">
        <f t="shared" si="892"/>
        <v>9.5000000000000001E-2</v>
      </c>
      <c r="BA1943" s="13">
        <f t="shared" si="893"/>
        <v>580650</v>
      </c>
      <c r="BB1943" s="17" t="s">
        <v>1941</v>
      </c>
      <c r="BC1943">
        <f>MATCH(BB1943,MONTHLY_INDEX!$A:$A,0)</f>
        <v>674</v>
      </c>
      <c r="BD1943">
        <f>MATCH(AU1943,MONTHLY_INDEX!$1:$1,0)</f>
        <v>82</v>
      </c>
      <c r="BE1943">
        <f>INDEX(MONTHLY_INDEX!$1:$1048576,Final!BC1943,Final!BD1943)</f>
        <v>105.9</v>
      </c>
      <c r="BF1943">
        <f>MATCH($BF$1,MONTHLY_INDEX!$1:$1,0)</f>
        <v>127</v>
      </c>
      <c r="BG1943">
        <f>INDEX(MONTHLY_INDEX!$1:$1048576,Final!BC1943,Final!BF1943)</f>
        <v>122.8</v>
      </c>
      <c r="BH1943" s="23">
        <f t="shared" si="897"/>
        <v>0.15958451369216234</v>
      </c>
      <c r="BI1943" s="14">
        <f t="shared" si="898"/>
        <v>673312.74787535402</v>
      </c>
      <c r="BJ1943" s="14">
        <f t="shared" si="899"/>
        <v>244292.62246885791</v>
      </c>
      <c r="BK1943" s="15">
        <f t="shared" si="900"/>
        <v>429020.12540649611</v>
      </c>
      <c r="BL1943" s="52">
        <v>0</v>
      </c>
      <c r="BM1943" s="15">
        <f t="shared" si="901"/>
        <v>429020.12540649611</v>
      </c>
    </row>
    <row r="1944" spans="1:65">
      <c r="A1944" s="8">
        <v>1942</v>
      </c>
      <c r="B1944" s="1" t="s">
        <v>44</v>
      </c>
      <c r="C1944" s="1">
        <v>1500</v>
      </c>
      <c r="D1944" s="1" t="s">
        <v>60</v>
      </c>
      <c r="E1944" s="1">
        <v>150000078</v>
      </c>
      <c r="F1944" s="1" t="s">
        <v>60</v>
      </c>
      <c r="G1944" s="1" t="s">
        <v>104</v>
      </c>
      <c r="H1944" s="1">
        <v>16</v>
      </c>
      <c r="I1944" s="1" t="s">
        <v>189</v>
      </c>
      <c r="J1944" s="1" t="s">
        <v>49</v>
      </c>
      <c r="K1944" s="1">
        <v>17406001</v>
      </c>
      <c r="L1944" s="1" t="s">
        <v>50</v>
      </c>
      <c r="M1944" s="1" t="s">
        <v>51</v>
      </c>
      <c r="N1944" s="1" t="s">
        <v>64</v>
      </c>
      <c r="O1944" s="1" t="s">
        <v>65</v>
      </c>
      <c r="P1944" s="1" t="s">
        <v>66</v>
      </c>
      <c r="Q1944" s="1" t="s">
        <v>67</v>
      </c>
      <c r="R1944" s="1" t="s">
        <v>87</v>
      </c>
      <c r="S1944" s="1" t="s">
        <v>88</v>
      </c>
      <c r="T1944" s="2">
        <v>43404</v>
      </c>
      <c r="U1944" s="2">
        <v>43404</v>
      </c>
      <c r="V1944" s="1" t="s">
        <v>52</v>
      </c>
      <c r="W1944" s="3">
        <v>1</v>
      </c>
      <c r="X1944" s="1" t="s">
        <v>53</v>
      </c>
      <c r="Y1944" s="4">
        <v>175035</v>
      </c>
      <c r="Z1944" s="4">
        <v>-21583</v>
      </c>
      <c r="AA1944" s="4">
        <v>0</v>
      </c>
      <c r="AB1944" s="4">
        <v>0</v>
      </c>
      <c r="AC1944" s="4">
        <v>0</v>
      </c>
      <c r="AD1944" s="4">
        <v>175035</v>
      </c>
      <c r="AE1944" s="5">
        <v>1614</v>
      </c>
      <c r="AF1944" s="1" t="s">
        <v>70</v>
      </c>
      <c r="AG1944" s="1" t="s">
        <v>71</v>
      </c>
      <c r="AH1944" s="1" t="s">
        <v>89</v>
      </c>
      <c r="AI1944" s="1" t="s">
        <v>57</v>
      </c>
      <c r="AJ1944" s="5">
        <v>10950</v>
      </c>
      <c r="AK1944" s="4">
        <v>-1819</v>
      </c>
      <c r="AL1944" s="4">
        <v>0</v>
      </c>
      <c r="AM1944" s="4">
        <v>0</v>
      </c>
      <c r="AN1944" s="4">
        <v>0</v>
      </c>
      <c r="AO1944" s="4">
        <v>-23402</v>
      </c>
      <c r="AP1944" s="4">
        <v>-23402</v>
      </c>
      <c r="AQ1944" s="4">
        <v>0</v>
      </c>
      <c r="AR1944" s="4">
        <v>151633</v>
      </c>
      <c r="AS1944" s="1" t="s">
        <v>52</v>
      </c>
      <c r="AT1944" s="9">
        <f t="shared" si="889"/>
        <v>43404</v>
      </c>
      <c r="AU1944" s="9">
        <f t="shared" si="890"/>
        <v>43374</v>
      </c>
      <c r="AV1944" s="9">
        <v>44798</v>
      </c>
      <c r="AW1944" s="11">
        <f t="shared" si="891"/>
        <v>3.8191780821917809</v>
      </c>
      <c r="AX1944">
        <v>10</v>
      </c>
      <c r="AY1944" s="12">
        <v>0.05</v>
      </c>
      <c r="AZ1944">
        <f t="shared" si="892"/>
        <v>9.5000000000000001E-2</v>
      </c>
      <c r="BA1944" s="13">
        <f t="shared" si="893"/>
        <v>175035</v>
      </c>
      <c r="BB1944" s="17" t="s">
        <v>1877</v>
      </c>
      <c r="BC1944">
        <f>MATCH(BB1944,MONTHLY_INDEX!$A:$A,0)</f>
        <v>642</v>
      </c>
      <c r="BD1944">
        <f>MATCH(AU1944,MONTHLY_INDEX!$1:$1,0)</f>
        <v>82</v>
      </c>
      <c r="BE1944">
        <f>INDEX(MONTHLY_INDEX!$1:$1048576,Final!BC1944,Final!BD1944)</f>
        <v>79.099999999999994</v>
      </c>
      <c r="BF1944">
        <f>MATCH($BF$1,MONTHLY_INDEX!$1:$1,0)</f>
        <v>127</v>
      </c>
      <c r="BG1944">
        <f>INDEX(MONTHLY_INDEX!$1:$1048576,Final!BC1944,Final!BF1944)</f>
        <v>94</v>
      </c>
      <c r="BH1944" s="23">
        <f t="shared" si="897"/>
        <v>0.18836915297092297</v>
      </c>
      <c r="BI1944" s="14">
        <f t="shared" si="898"/>
        <v>208006.19469026552</v>
      </c>
      <c r="BJ1944" s="14">
        <f t="shared" si="899"/>
        <v>75469.206473511964</v>
      </c>
      <c r="BK1944" s="15">
        <f t="shared" si="900"/>
        <v>132536.98821675355</v>
      </c>
      <c r="BL1944" s="52">
        <v>0</v>
      </c>
      <c r="BM1944" s="15">
        <f t="shared" si="901"/>
        <v>132536.98821675355</v>
      </c>
    </row>
    <row r="1945" spans="1:65">
      <c r="A1945" s="8">
        <v>1943</v>
      </c>
      <c r="B1945" s="1" t="s">
        <v>44</v>
      </c>
      <c r="C1945" s="1">
        <v>1500</v>
      </c>
      <c r="D1945" s="1" t="s">
        <v>60</v>
      </c>
      <c r="E1945" s="1">
        <v>150000078</v>
      </c>
      <c r="F1945" s="1" t="s">
        <v>60</v>
      </c>
      <c r="G1945" s="1" t="s">
        <v>105</v>
      </c>
      <c r="H1945" s="1">
        <v>17</v>
      </c>
      <c r="I1945" s="1" t="s">
        <v>189</v>
      </c>
      <c r="J1945" s="1" t="s">
        <v>49</v>
      </c>
      <c r="K1945" s="1">
        <v>17406001</v>
      </c>
      <c r="L1945" s="1" t="s">
        <v>50</v>
      </c>
      <c r="M1945" s="1" t="s">
        <v>51</v>
      </c>
      <c r="N1945" s="1" t="s">
        <v>64</v>
      </c>
      <c r="O1945" s="1" t="s">
        <v>65</v>
      </c>
      <c r="P1945" s="1" t="s">
        <v>66</v>
      </c>
      <c r="Q1945" s="1" t="s">
        <v>67</v>
      </c>
      <c r="R1945" s="1" t="s">
        <v>87</v>
      </c>
      <c r="S1945" s="1" t="s">
        <v>88</v>
      </c>
      <c r="T1945" s="2">
        <v>43404</v>
      </c>
      <c r="U1945" s="2">
        <v>43404</v>
      </c>
      <c r="V1945" s="1" t="s">
        <v>52</v>
      </c>
      <c r="W1945" s="3">
        <v>1</v>
      </c>
      <c r="X1945" s="1" t="s">
        <v>53</v>
      </c>
      <c r="Y1945" s="4">
        <v>132796</v>
      </c>
      <c r="Z1945" s="4">
        <v>-16375</v>
      </c>
      <c r="AA1945" s="4">
        <v>0</v>
      </c>
      <c r="AB1945" s="4">
        <v>0</v>
      </c>
      <c r="AC1945" s="4">
        <v>0</v>
      </c>
      <c r="AD1945" s="4">
        <v>132796</v>
      </c>
      <c r="AE1945" s="5">
        <v>1614</v>
      </c>
      <c r="AF1945" s="1" t="s">
        <v>70</v>
      </c>
      <c r="AG1945" s="1" t="s">
        <v>71</v>
      </c>
      <c r="AH1945" s="1" t="s">
        <v>89</v>
      </c>
      <c r="AI1945" s="1" t="s">
        <v>57</v>
      </c>
      <c r="AJ1945" s="5">
        <v>10950</v>
      </c>
      <c r="AK1945" s="4">
        <v>-1380</v>
      </c>
      <c r="AL1945" s="4">
        <v>0</v>
      </c>
      <c r="AM1945" s="4">
        <v>0</v>
      </c>
      <c r="AN1945" s="4">
        <v>0</v>
      </c>
      <c r="AO1945" s="4">
        <v>-17755</v>
      </c>
      <c r="AP1945" s="4">
        <v>-17755</v>
      </c>
      <c r="AQ1945" s="4">
        <v>0</v>
      </c>
      <c r="AR1945" s="4">
        <v>115041</v>
      </c>
      <c r="AS1945" s="1" t="s">
        <v>52</v>
      </c>
      <c r="AT1945" s="9">
        <f t="shared" si="889"/>
        <v>43404</v>
      </c>
      <c r="AU1945" s="9">
        <f t="shared" si="890"/>
        <v>43374</v>
      </c>
      <c r="AV1945" s="9">
        <v>44798</v>
      </c>
      <c r="AW1945" s="11">
        <f t="shared" si="891"/>
        <v>3.8191780821917809</v>
      </c>
      <c r="AX1945">
        <v>10</v>
      </c>
      <c r="AY1945" s="12">
        <v>0.05</v>
      </c>
      <c r="AZ1945">
        <f t="shared" si="892"/>
        <v>9.5000000000000001E-2</v>
      </c>
      <c r="BA1945" s="13">
        <f t="shared" si="893"/>
        <v>132796</v>
      </c>
      <c r="BB1945" s="17" t="s">
        <v>2189</v>
      </c>
      <c r="BC1945">
        <f>MATCH(BB1945,MONTHLY_INDEX!$A:$A,0)</f>
        <v>798</v>
      </c>
      <c r="BD1945">
        <f>MATCH(AU1945,MONTHLY_INDEX!$1:$1,0)</f>
        <v>82</v>
      </c>
      <c r="BE1945">
        <f>INDEX(MONTHLY_INDEX!$1:$1048576,Final!BC1945,Final!BD1945)</f>
        <v>96</v>
      </c>
      <c r="BF1945">
        <f>MATCH($BF$1,MONTHLY_INDEX!$1:$1,0)</f>
        <v>127</v>
      </c>
      <c r="BG1945">
        <f>INDEX(MONTHLY_INDEX!$1:$1048576,Final!BC1945,Final!BF1945)</f>
        <v>95.3</v>
      </c>
      <c r="BH1945" s="23">
        <f t="shared" si="897"/>
        <v>-7.2916666666666963E-3</v>
      </c>
      <c r="BI1945" s="14">
        <f t="shared" si="898"/>
        <v>131827.69583333333</v>
      </c>
      <c r="BJ1945" s="14">
        <f t="shared" si="899"/>
        <v>47829.977422488584</v>
      </c>
      <c r="BK1945" s="15">
        <f t="shared" si="900"/>
        <v>83997.71841084474</v>
      </c>
      <c r="BL1945" s="52">
        <v>0</v>
      </c>
      <c r="BM1945" s="15">
        <f t="shared" si="901"/>
        <v>83997.71841084474</v>
      </c>
    </row>
    <row r="1946" spans="1:65">
      <c r="A1946" s="8">
        <v>1944</v>
      </c>
      <c r="B1946" s="1" t="s">
        <v>44</v>
      </c>
      <c r="C1946" s="1">
        <v>1500</v>
      </c>
      <c r="D1946" s="1" t="s">
        <v>60</v>
      </c>
      <c r="E1946" s="1">
        <v>150000078</v>
      </c>
      <c r="F1946" s="1" t="s">
        <v>60</v>
      </c>
      <c r="G1946" s="1" t="s">
        <v>106</v>
      </c>
      <c r="H1946" s="1">
        <v>18</v>
      </c>
      <c r="I1946" s="1" t="s">
        <v>189</v>
      </c>
      <c r="J1946" s="1" t="s">
        <v>49</v>
      </c>
      <c r="K1946" s="1">
        <v>17406001</v>
      </c>
      <c r="L1946" s="1" t="s">
        <v>50</v>
      </c>
      <c r="M1946" s="1" t="s">
        <v>51</v>
      </c>
      <c r="N1946" s="1" t="s">
        <v>64</v>
      </c>
      <c r="O1946" s="1" t="s">
        <v>65</v>
      </c>
      <c r="P1946" s="1" t="s">
        <v>66</v>
      </c>
      <c r="Q1946" s="1" t="s">
        <v>67</v>
      </c>
      <c r="R1946" s="1" t="s">
        <v>87</v>
      </c>
      <c r="S1946" s="1" t="s">
        <v>88</v>
      </c>
      <c r="T1946" s="2">
        <v>43404</v>
      </c>
      <c r="U1946" s="2">
        <v>43404</v>
      </c>
      <c r="V1946" s="1" t="s">
        <v>52</v>
      </c>
      <c r="W1946" s="3">
        <v>1</v>
      </c>
      <c r="X1946" s="1" t="s">
        <v>53</v>
      </c>
      <c r="Y1946" s="4">
        <v>469552</v>
      </c>
      <c r="Z1946" s="4">
        <v>-57903</v>
      </c>
      <c r="AA1946" s="4">
        <v>0</v>
      </c>
      <c r="AB1946" s="4">
        <v>0</v>
      </c>
      <c r="AC1946" s="4">
        <v>0</v>
      </c>
      <c r="AD1946" s="4">
        <v>469552</v>
      </c>
      <c r="AE1946" s="5">
        <v>1614</v>
      </c>
      <c r="AF1946" s="1" t="s">
        <v>70</v>
      </c>
      <c r="AG1946" s="1" t="s">
        <v>71</v>
      </c>
      <c r="AH1946" s="1" t="s">
        <v>89</v>
      </c>
      <c r="AI1946" s="1" t="s">
        <v>57</v>
      </c>
      <c r="AJ1946" s="5">
        <v>10950</v>
      </c>
      <c r="AK1946" s="4">
        <v>-4881</v>
      </c>
      <c r="AL1946" s="4">
        <v>0</v>
      </c>
      <c r="AM1946" s="4">
        <v>0</v>
      </c>
      <c r="AN1946" s="4">
        <v>0</v>
      </c>
      <c r="AO1946" s="4">
        <v>-62784</v>
      </c>
      <c r="AP1946" s="4">
        <v>-62784</v>
      </c>
      <c r="AQ1946" s="4">
        <v>0</v>
      </c>
      <c r="AR1946" s="4">
        <v>406768</v>
      </c>
      <c r="AS1946" s="1" t="s">
        <v>52</v>
      </c>
      <c r="AT1946" s="9">
        <f t="shared" si="889"/>
        <v>43404</v>
      </c>
      <c r="AU1946" s="9">
        <f t="shared" si="890"/>
        <v>43374</v>
      </c>
      <c r="AV1946" s="9">
        <v>44798</v>
      </c>
      <c r="AW1946" s="11">
        <f t="shared" si="891"/>
        <v>3.8191780821917809</v>
      </c>
      <c r="AX1946">
        <v>10</v>
      </c>
      <c r="AY1946" s="12">
        <v>0.05</v>
      </c>
      <c r="AZ1946">
        <f t="shared" si="892"/>
        <v>9.5000000000000001E-2</v>
      </c>
      <c r="BA1946" s="13">
        <f t="shared" si="893"/>
        <v>469552</v>
      </c>
      <c r="BB1946" s="17" t="s">
        <v>1871</v>
      </c>
      <c r="BC1946">
        <f>MATCH(BB1946,MONTHLY_INDEX!$A:$A,0)</f>
        <v>639</v>
      </c>
      <c r="BD1946">
        <f>MATCH(AU1946,MONTHLY_INDEX!$1:$1,0)</f>
        <v>82</v>
      </c>
      <c r="BE1946">
        <f>INDEX(MONTHLY_INDEX!$1:$1048576,Final!BC1946,Final!BD1946)</f>
        <v>113.1</v>
      </c>
      <c r="BF1946">
        <f>MATCH($BF$1,MONTHLY_INDEX!$1:$1,0)</f>
        <v>127</v>
      </c>
      <c r="BG1946">
        <f>INDEX(MONTHLY_INDEX!$1:$1048576,Final!BC1946,Final!BF1946)</f>
        <v>116.2</v>
      </c>
      <c r="BH1946" s="23">
        <f t="shared" si="897"/>
        <v>2.740937223695852E-2</v>
      </c>
      <c r="BI1946" s="14">
        <f t="shared" si="898"/>
        <v>482422.1255526084</v>
      </c>
      <c r="BJ1946" s="14">
        <f t="shared" si="899"/>
        <v>175033.32078611487</v>
      </c>
      <c r="BK1946" s="15">
        <f t="shared" si="900"/>
        <v>307388.8047664935</v>
      </c>
      <c r="BL1946" s="52">
        <v>0</v>
      </c>
      <c r="BM1946" s="15">
        <f t="shared" si="901"/>
        <v>307388.8047664935</v>
      </c>
    </row>
    <row r="1947" spans="1:65">
      <c r="A1947" s="8">
        <v>1945</v>
      </c>
      <c r="B1947" s="1" t="s">
        <v>44</v>
      </c>
      <c r="C1947" s="1">
        <v>1500</v>
      </c>
      <c r="D1947" s="1" t="s">
        <v>60</v>
      </c>
      <c r="E1947" s="1">
        <v>150000078</v>
      </c>
      <c r="F1947" s="1" t="s">
        <v>60</v>
      </c>
      <c r="G1947" s="1" t="s">
        <v>107</v>
      </c>
      <c r="H1947" s="1">
        <v>19</v>
      </c>
      <c r="I1947" s="1" t="s">
        <v>189</v>
      </c>
      <c r="J1947" s="1" t="s">
        <v>49</v>
      </c>
      <c r="K1947" s="1">
        <v>17406001</v>
      </c>
      <c r="L1947" s="1" t="s">
        <v>50</v>
      </c>
      <c r="M1947" s="1" t="s">
        <v>51</v>
      </c>
      <c r="N1947" s="1" t="s">
        <v>64</v>
      </c>
      <c r="O1947" s="1" t="s">
        <v>65</v>
      </c>
      <c r="P1947" s="1" t="s">
        <v>66</v>
      </c>
      <c r="Q1947" s="1" t="s">
        <v>67</v>
      </c>
      <c r="R1947" s="1" t="s">
        <v>87</v>
      </c>
      <c r="S1947" s="1" t="s">
        <v>88</v>
      </c>
      <c r="T1947" s="2">
        <v>43404</v>
      </c>
      <c r="U1947" s="2">
        <v>43404</v>
      </c>
      <c r="V1947" s="1" t="s">
        <v>52</v>
      </c>
      <c r="W1947" s="3">
        <v>1</v>
      </c>
      <c r="X1947" s="1" t="s">
        <v>53</v>
      </c>
      <c r="Y1947" s="4">
        <v>6861326</v>
      </c>
      <c r="Z1947" s="4">
        <v>-846111</v>
      </c>
      <c r="AA1947" s="4">
        <v>0</v>
      </c>
      <c r="AB1947" s="4">
        <v>0</v>
      </c>
      <c r="AC1947" s="4">
        <v>0</v>
      </c>
      <c r="AD1947" s="4">
        <v>6861326</v>
      </c>
      <c r="AE1947" s="5">
        <v>1614</v>
      </c>
      <c r="AF1947" s="1" t="s">
        <v>70</v>
      </c>
      <c r="AG1947" s="1" t="s">
        <v>71</v>
      </c>
      <c r="AH1947" s="1" t="s">
        <v>89</v>
      </c>
      <c r="AI1947" s="1" t="s">
        <v>57</v>
      </c>
      <c r="AJ1947" s="5">
        <v>10950</v>
      </c>
      <c r="AK1947" s="4">
        <v>-71318</v>
      </c>
      <c r="AL1947" s="4">
        <v>0</v>
      </c>
      <c r="AM1947" s="4">
        <v>0</v>
      </c>
      <c r="AN1947" s="4">
        <v>0</v>
      </c>
      <c r="AO1947" s="4">
        <v>-917429</v>
      </c>
      <c r="AP1947" s="4">
        <v>-917429</v>
      </c>
      <c r="AQ1947" s="4">
        <v>0</v>
      </c>
      <c r="AR1947" s="4">
        <v>5943897</v>
      </c>
      <c r="AS1947" s="1" t="s">
        <v>52</v>
      </c>
      <c r="AT1947" s="9">
        <f t="shared" si="889"/>
        <v>43404</v>
      </c>
      <c r="AU1947" s="9">
        <f t="shared" si="890"/>
        <v>43374</v>
      </c>
      <c r="AV1947" s="9">
        <v>44798</v>
      </c>
      <c r="AW1947" s="11">
        <f t="shared" si="891"/>
        <v>3.8191780821917809</v>
      </c>
      <c r="AX1947">
        <v>10</v>
      </c>
      <c r="AY1947" s="12">
        <v>0.05</v>
      </c>
      <c r="AZ1947">
        <f t="shared" si="892"/>
        <v>9.5000000000000001E-2</v>
      </c>
      <c r="BA1947" s="13">
        <f t="shared" si="893"/>
        <v>6861326</v>
      </c>
      <c r="BI1947" s="14">
        <f t="shared" ref="BI1947:BI1949" si="902">AR1947</f>
        <v>5943897</v>
      </c>
      <c r="BJ1947" s="14">
        <v>0</v>
      </c>
      <c r="BK1947" s="14">
        <f t="shared" ref="BK1947:BK1949" si="903">AR1947</f>
        <v>5943897</v>
      </c>
      <c r="BL1947" s="52">
        <v>0</v>
      </c>
      <c r="BM1947" s="15">
        <f t="shared" ref="BM1947:BM1949" si="904">AR1947</f>
        <v>5943897</v>
      </c>
    </row>
    <row r="1948" spans="1:65">
      <c r="A1948" s="8">
        <v>1946</v>
      </c>
      <c r="B1948" s="1" t="s">
        <v>44</v>
      </c>
      <c r="C1948" s="1">
        <v>1500</v>
      </c>
      <c r="D1948" s="1" t="s">
        <v>60</v>
      </c>
      <c r="E1948" s="1">
        <v>150000078</v>
      </c>
      <c r="F1948" s="1" t="s">
        <v>60</v>
      </c>
      <c r="G1948" s="1" t="s">
        <v>108</v>
      </c>
      <c r="H1948" s="1">
        <v>20</v>
      </c>
      <c r="I1948" s="1" t="s">
        <v>189</v>
      </c>
      <c r="J1948" s="1" t="s">
        <v>49</v>
      </c>
      <c r="K1948" s="1">
        <v>17406001</v>
      </c>
      <c r="L1948" s="1" t="s">
        <v>50</v>
      </c>
      <c r="M1948" s="1" t="s">
        <v>51</v>
      </c>
      <c r="N1948" s="1" t="s">
        <v>64</v>
      </c>
      <c r="O1948" s="1" t="s">
        <v>65</v>
      </c>
      <c r="P1948" s="1" t="s">
        <v>66</v>
      </c>
      <c r="Q1948" s="1" t="s">
        <v>67</v>
      </c>
      <c r="R1948" s="1" t="s">
        <v>87</v>
      </c>
      <c r="S1948" s="1" t="s">
        <v>88</v>
      </c>
      <c r="T1948" s="2">
        <v>43404</v>
      </c>
      <c r="U1948" s="2">
        <v>43404</v>
      </c>
      <c r="V1948" s="1" t="s">
        <v>52</v>
      </c>
      <c r="W1948" s="3">
        <v>1</v>
      </c>
      <c r="X1948" s="1" t="s">
        <v>53</v>
      </c>
      <c r="Y1948" s="4">
        <v>5552065</v>
      </c>
      <c r="Z1948" s="4">
        <v>-684659</v>
      </c>
      <c r="AA1948" s="4">
        <v>0</v>
      </c>
      <c r="AB1948" s="4">
        <v>0</v>
      </c>
      <c r="AC1948" s="4">
        <v>0</v>
      </c>
      <c r="AD1948" s="4">
        <v>5552065</v>
      </c>
      <c r="AE1948" s="5">
        <v>1614</v>
      </c>
      <c r="AF1948" s="1" t="s">
        <v>70</v>
      </c>
      <c r="AG1948" s="1" t="s">
        <v>71</v>
      </c>
      <c r="AH1948" s="1" t="s">
        <v>89</v>
      </c>
      <c r="AI1948" s="1" t="s">
        <v>57</v>
      </c>
      <c r="AJ1948" s="5">
        <v>10950</v>
      </c>
      <c r="AK1948" s="4">
        <v>-57710</v>
      </c>
      <c r="AL1948" s="4">
        <v>0</v>
      </c>
      <c r="AM1948" s="4">
        <v>0</v>
      </c>
      <c r="AN1948" s="4">
        <v>0</v>
      </c>
      <c r="AO1948" s="4">
        <v>-742369</v>
      </c>
      <c r="AP1948" s="4">
        <v>-742369</v>
      </c>
      <c r="AQ1948" s="4">
        <v>0</v>
      </c>
      <c r="AR1948" s="4">
        <v>4809696</v>
      </c>
      <c r="AS1948" s="1" t="s">
        <v>52</v>
      </c>
      <c r="AT1948" s="9">
        <f t="shared" si="889"/>
        <v>43404</v>
      </c>
      <c r="AU1948" s="9">
        <f t="shared" si="890"/>
        <v>43374</v>
      </c>
      <c r="AV1948" s="9">
        <v>44798</v>
      </c>
      <c r="AW1948" s="11">
        <f t="shared" si="891"/>
        <v>3.8191780821917809</v>
      </c>
      <c r="AX1948">
        <v>10</v>
      </c>
      <c r="AY1948" s="12">
        <v>0.05</v>
      </c>
      <c r="AZ1948">
        <f t="shared" si="892"/>
        <v>9.5000000000000001E-2</v>
      </c>
      <c r="BA1948" s="13">
        <f t="shared" si="893"/>
        <v>5552065</v>
      </c>
      <c r="BI1948" s="14">
        <f t="shared" si="902"/>
        <v>4809696</v>
      </c>
      <c r="BJ1948" s="14">
        <v>0</v>
      </c>
      <c r="BK1948" s="14">
        <f t="shared" si="903"/>
        <v>4809696</v>
      </c>
      <c r="BL1948" s="52">
        <v>0</v>
      </c>
      <c r="BM1948" s="15">
        <f t="shared" si="904"/>
        <v>4809696</v>
      </c>
    </row>
    <row r="1949" spans="1:65">
      <c r="A1949" s="8">
        <v>1947</v>
      </c>
      <c r="B1949" s="1" t="s">
        <v>44</v>
      </c>
      <c r="C1949" s="1">
        <v>1500</v>
      </c>
      <c r="D1949" s="1" t="s">
        <v>60</v>
      </c>
      <c r="E1949" s="1">
        <v>150000078</v>
      </c>
      <c r="F1949" s="1" t="s">
        <v>60</v>
      </c>
      <c r="G1949" s="1" t="s">
        <v>109</v>
      </c>
      <c r="H1949" s="1">
        <v>21</v>
      </c>
      <c r="I1949" s="1" t="s">
        <v>189</v>
      </c>
      <c r="J1949" s="1" t="s">
        <v>49</v>
      </c>
      <c r="K1949" s="1">
        <v>17406001</v>
      </c>
      <c r="L1949" s="1" t="s">
        <v>50</v>
      </c>
      <c r="M1949" s="1" t="s">
        <v>51</v>
      </c>
      <c r="N1949" s="1" t="s">
        <v>64</v>
      </c>
      <c r="O1949" s="1" t="s">
        <v>65</v>
      </c>
      <c r="P1949" s="1" t="s">
        <v>66</v>
      </c>
      <c r="Q1949" s="1" t="s">
        <v>67</v>
      </c>
      <c r="R1949" s="1" t="s">
        <v>87</v>
      </c>
      <c r="S1949" s="1" t="s">
        <v>88</v>
      </c>
      <c r="T1949" s="2">
        <v>43404</v>
      </c>
      <c r="U1949" s="2">
        <v>43404</v>
      </c>
      <c r="V1949" s="1" t="s">
        <v>52</v>
      </c>
      <c r="W1949" s="3">
        <v>1</v>
      </c>
      <c r="X1949" s="1" t="s">
        <v>53</v>
      </c>
      <c r="Y1949" s="4">
        <v>1950695</v>
      </c>
      <c r="Z1949" s="4">
        <v>-241362</v>
      </c>
      <c r="AA1949" s="4">
        <v>0</v>
      </c>
      <c r="AB1949" s="4">
        <v>0</v>
      </c>
      <c r="AC1949" s="4">
        <v>0</v>
      </c>
      <c r="AD1949" s="4">
        <v>1950695</v>
      </c>
      <c r="AE1949" s="5">
        <v>1614</v>
      </c>
      <c r="AF1949" s="1" t="s">
        <v>70</v>
      </c>
      <c r="AG1949" s="1" t="s">
        <v>71</v>
      </c>
      <c r="AH1949" s="1" t="s">
        <v>89</v>
      </c>
      <c r="AI1949" s="1" t="s">
        <v>57</v>
      </c>
      <c r="AJ1949" s="5">
        <v>10950</v>
      </c>
      <c r="AK1949" s="4">
        <v>-20266</v>
      </c>
      <c r="AL1949" s="4">
        <v>0</v>
      </c>
      <c r="AM1949" s="4">
        <v>0</v>
      </c>
      <c r="AN1949" s="4">
        <v>0</v>
      </c>
      <c r="AO1949" s="4">
        <v>-261628</v>
      </c>
      <c r="AP1949" s="4">
        <v>-261628</v>
      </c>
      <c r="AQ1949" s="4">
        <v>0</v>
      </c>
      <c r="AR1949" s="4">
        <v>1689067</v>
      </c>
      <c r="AS1949" s="1" t="s">
        <v>52</v>
      </c>
      <c r="AT1949" s="9">
        <f t="shared" si="889"/>
        <v>43404</v>
      </c>
      <c r="AU1949" s="9">
        <f t="shared" si="890"/>
        <v>43374</v>
      </c>
      <c r="AV1949" s="9">
        <v>44798</v>
      </c>
      <c r="AW1949" s="11">
        <f t="shared" si="891"/>
        <v>3.8191780821917809</v>
      </c>
      <c r="AX1949">
        <v>10</v>
      </c>
      <c r="AY1949" s="12">
        <v>0.05</v>
      </c>
      <c r="AZ1949">
        <f t="shared" si="892"/>
        <v>9.5000000000000001E-2</v>
      </c>
      <c r="BA1949" s="13">
        <f t="shared" si="893"/>
        <v>1950695</v>
      </c>
      <c r="BI1949" s="14">
        <f t="shared" si="902"/>
        <v>1689067</v>
      </c>
      <c r="BJ1949" s="14">
        <v>0</v>
      </c>
      <c r="BK1949" s="14">
        <f t="shared" si="903"/>
        <v>1689067</v>
      </c>
      <c r="BL1949" s="52">
        <v>0</v>
      </c>
      <c r="BM1949" s="15">
        <f t="shared" si="904"/>
        <v>1689067</v>
      </c>
    </row>
    <row r="1950" spans="1:65">
      <c r="A1950" s="8">
        <v>1948</v>
      </c>
      <c r="B1950" s="1" t="s">
        <v>44</v>
      </c>
      <c r="C1950" s="1">
        <v>1500</v>
      </c>
      <c r="D1950" s="1" t="s">
        <v>60</v>
      </c>
      <c r="E1950" s="1">
        <v>150000078</v>
      </c>
      <c r="F1950" s="1" t="s">
        <v>60</v>
      </c>
      <c r="G1950" s="1" t="s">
        <v>110</v>
      </c>
      <c r="H1950" s="1">
        <v>22</v>
      </c>
      <c r="I1950" s="1" t="s">
        <v>189</v>
      </c>
      <c r="J1950" s="1" t="s">
        <v>49</v>
      </c>
      <c r="K1950" s="1">
        <v>17406001</v>
      </c>
      <c r="L1950" s="1" t="s">
        <v>50</v>
      </c>
      <c r="M1950" s="1" t="s">
        <v>51</v>
      </c>
      <c r="N1950" s="1" t="s">
        <v>64</v>
      </c>
      <c r="O1950" s="1" t="s">
        <v>65</v>
      </c>
      <c r="P1950" s="1" t="s">
        <v>66</v>
      </c>
      <c r="Q1950" s="1" t="s">
        <v>67</v>
      </c>
      <c r="R1950" s="1" t="s">
        <v>87</v>
      </c>
      <c r="S1950" s="1" t="s">
        <v>88</v>
      </c>
      <c r="T1950" s="2">
        <v>43404</v>
      </c>
      <c r="U1950" s="2">
        <v>43404</v>
      </c>
      <c r="V1950" s="1" t="s">
        <v>52</v>
      </c>
      <c r="W1950" s="3">
        <v>1</v>
      </c>
      <c r="X1950" s="1" t="s">
        <v>53</v>
      </c>
      <c r="Y1950" s="4">
        <v>16789210</v>
      </c>
      <c r="Z1950" s="4">
        <v>-2070378</v>
      </c>
      <c r="AA1950" s="4">
        <v>0</v>
      </c>
      <c r="AB1950" s="4">
        <v>0</v>
      </c>
      <c r="AC1950" s="4">
        <v>0</v>
      </c>
      <c r="AD1950" s="4">
        <v>16789210</v>
      </c>
      <c r="AE1950" s="5">
        <v>1614</v>
      </c>
      <c r="AF1950" s="1" t="s">
        <v>70</v>
      </c>
      <c r="AG1950" s="1" t="s">
        <v>71</v>
      </c>
      <c r="AH1950" s="1" t="s">
        <v>89</v>
      </c>
      <c r="AI1950" s="1" t="s">
        <v>57</v>
      </c>
      <c r="AJ1950" s="5">
        <v>10950</v>
      </c>
      <c r="AK1950" s="4">
        <v>-174511</v>
      </c>
      <c r="AL1950" s="4">
        <v>0</v>
      </c>
      <c r="AM1950" s="4">
        <v>0</v>
      </c>
      <c r="AN1950" s="4">
        <v>0</v>
      </c>
      <c r="AO1950" s="4">
        <v>-2244889</v>
      </c>
      <c r="AP1950" s="4">
        <v>-2244889</v>
      </c>
      <c r="AQ1950" s="4">
        <v>0</v>
      </c>
      <c r="AR1950" s="4">
        <v>14544321</v>
      </c>
      <c r="AS1950" s="1" t="s">
        <v>52</v>
      </c>
      <c r="AT1950" s="9">
        <f t="shared" si="889"/>
        <v>43404</v>
      </c>
      <c r="AU1950" s="9">
        <f t="shared" si="890"/>
        <v>43374</v>
      </c>
      <c r="AV1950" s="9">
        <v>44798</v>
      </c>
      <c r="AW1950" s="11">
        <f t="shared" si="891"/>
        <v>3.8191780821917809</v>
      </c>
      <c r="AX1950">
        <v>25</v>
      </c>
      <c r="AY1950" s="12">
        <v>0.05</v>
      </c>
      <c r="AZ1950">
        <f t="shared" si="892"/>
        <v>3.7999999999999999E-2</v>
      </c>
      <c r="BA1950" s="13">
        <f t="shared" si="893"/>
        <v>16789210</v>
      </c>
      <c r="BB1950" s="17" t="s">
        <v>2189</v>
      </c>
      <c r="BC1950">
        <f>MATCH(BB1950,MONTHLY_INDEX!$A:$A,0)</f>
        <v>798</v>
      </c>
      <c r="BD1950">
        <f>MATCH(AU1950,MONTHLY_INDEX!$1:$1,0)</f>
        <v>82</v>
      </c>
      <c r="BE1950">
        <f>INDEX(MONTHLY_INDEX!$1:$1048576,Final!BC1950,Final!BD1950)</f>
        <v>96</v>
      </c>
      <c r="BF1950">
        <f>MATCH($BF$1,MONTHLY_INDEX!$1:$1,0)</f>
        <v>127</v>
      </c>
      <c r="BG1950">
        <f>INDEX(MONTHLY_INDEX!$1:$1048576,Final!BC1950,Final!BF1950)</f>
        <v>95.3</v>
      </c>
      <c r="BH1950" s="23">
        <f>(BG1950-BE1950)/BE1950</f>
        <v>-7.2916666666666963E-3</v>
      </c>
      <c r="BI1950" s="14">
        <f>(1+BH1950)*BA1950</f>
        <v>16666788.677083332</v>
      </c>
      <c r="BJ1950" s="14">
        <f>BI1950*AZ1950*AW1950</f>
        <v>2418830.4926094748</v>
      </c>
      <c r="BK1950" s="15">
        <f t="shared" si="900"/>
        <v>14247958.184473857</v>
      </c>
      <c r="BL1950" s="52">
        <v>0</v>
      </c>
      <c r="BM1950" s="15">
        <f>MAX((1-BL1950)*BK1950,BI1950*AY1950)</f>
        <v>14247958.184473857</v>
      </c>
    </row>
    <row r="1951" spans="1:65">
      <c r="A1951" s="8">
        <v>1949</v>
      </c>
      <c r="B1951" s="1" t="s">
        <v>44</v>
      </c>
      <c r="C1951" s="1">
        <v>1500</v>
      </c>
      <c r="D1951" s="1" t="s">
        <v>60</v>
      </c>
      <c r="E1951" s="1">
        <v>150000078</v>
      </c>
      <c r="F1951" s="1" t="s">
        <v>60</v>
      </c>
      <c r="G1951" s="1" t="s">
        <v>111</v>
      </c>
      <c r="H1951" s="1">
        <v>23</v>
      </c>
      <c r="I1951" s="1" t="s">
        <v>189</v>
      </c>
      <c r="J1951" s="1" t="s">
        <v>49</v>
      </c>
      <c r="K1951" s="1">
        <v>17406001</v>
      </c>
      <c r="L1951" s="1" t="s">
        <v>50</v>
      </c>
      <c r="M1951" s="1" t="s">
        <v>51</v>
      </c>
      <c r="N1951" s="1" t="s">
        <v>64</v>
      </c>
      <c r="O1951" s="1" t="s">
        <v>65</v>
      </c>
      <c r="P1951" s="1" t="s">
        <v>66</v>
      </c>
      <c r="Q1951" s="1" t="s">
        <v>67</v>
      </c>
      <c r="R1951" s="1" t="s">
        <v>87</v>
      </c>
      <c r="S1951" s="1" t="s">
        <v>88</v>
      </c>
      <c r="T1951" s="2">
        <v>43404</v>
      </c>
      <c r="U1951" s="2">
        <v>43404</v>
      </c>
      <c r="V1951" s="1" t="s">
        <v>52</v>
      </c>
      <c r="W1951" s="3">
        <v>1</v>
      </c>
      <c r="X1951" s="1" t="s">
        <v>53</v>
      </c>
      <c r="Y1951" s="4">
        <v>98582</v>
      </c>
      <c r="Z1951" s="4">
        <v>-12155</v>
      </c>
      <c r="AA1951" s="4">
        <v>0</v>
      </c>
      <c r="AB1951" s="4">
        <v>0</v>
      </c>
      <c r="AC1951" s="4">
        <v>0</v>
      </c>
      <c r="AD1951" s="4">
        <v>98582</v>
      </c>
      <c r="AE1951" s="5">
        <v>1614</v>
      </c>
      <c r="AF1951" s="1" t="s">
        <v>70</v>
      </c>
      <c r="AG1951" s="1" t="s">
        <v>71</v>
      </c>
      <c r="AH1951" s="1" t="s">
        <v>89</v>
      </c>
      <c r="AI1951" s="1" t="s">
        <v>57</v>
      </c>
      <c r="AJ1951" s="5">
        <v>10950</v>
      </c>
      <c r="AK1951" s="4">
        <v>-1025</v>
      </c>
      <c r="AL1951" s="4">
        <v>0</v>
      </c>
      <c r="AM1951" s="4">
        <v>0</v>
      </c>
      <c r="AN1951" s="4">
        <v>0</v>
      </c>
      <c r="AO1951" s="4">
        <v>-13180</v>
      </c>
      <c r="AP1951" s="4">
        <v>-13180</v>
      </c>
      <c r="AQ1951" s="4">
        <v>0</v>
      </c>
      <c r="AR1951" s="4">
        <v>85402</v>
      </c>
      <c r="AS1951" s="1" t="s">
        <v>52</v>
      </c>
      <c r="AT1951" s="9">
        <f t="shared" si="889"/>
        <v>43404</v>
      </c>
      <c r="AU1951" s="9">
        <f t="shared" si="890"/>
        <v>43374</v>
      </c>
      <c r="AV1951" s="9">
        <v>44798</v>
      </c>
      <c r="AW1951" s="11">
        <f t="shared" si="891"/>
        <v>3.8191780821917809</v>
      </c>
      <c r="AX1951">
        <v>10</v>
      </c>
      <c r="AY1951" s="12">
        <v>0.05</v>
      </c>
      <c r="AZ1951">
        <f t="shared" si="892"/>
        <v>9.5000000000000001E-2</v>
      </c>
      <c r="BA1951" s="13">
        <f t="shared" si="893"/>
        <v>98582</v>
      </c>
      <c r="BI1951" s="14">
        <f t="shared" ref="BI1951:BI1955" si="905">AR1951</f>
        <v>85402</v>
      </c>
      <c r="BJ1951" s="14">
        <v>0</v>
      </c>
      <c r="BK1951" s="14">
        <f t="shared" ref="BK1951:BK1955" si="906">AR1951</f>
        <v>85402</v>
      </c>
      <c r="BL1951" s="52">
        <v>0</v>
      </c>
      <c r="BM1951" s="15">
        <f t="shared" ref="BM1951:BM1955" si="907">AR1951</f>
        <v>85402</v>
      </c>
    </row>
    <row r="1952" spans="1:65">
      <c r="A1952" s="8">
        <v>1950</v>
      </c>
      <c r="B1952" s="1" t="s">
        <v>44</v>
      </c>
      <c r="C1952" s="1">
        <v>1500</v>
      </c>
      <c r="D1952" s="1" t="s">
        <v>60</v>
      </c>
      <c r="E1952" s="1">
        <v>150000078</v>
      </c>
      <c r="F1952" s="1" t="s">
        <v>112</v>
      </c>
      <c r="G1952" s="1" t="s">
        <v>113</v>
      </c>
      <c r="H1952" s="1">
        <v>24</v>
      </c>
      <c r="I1952" s="1" t="s">
        <v>189</v>
      </c>
      <c r="J1952" s="1" t="s">
        <v>49</v>
      </c>
      <c r="K1952" s="1">
        <v>17406001</v>
      </c>
      <c r="L1952" s="1" t="s">
        <v>50</v>
      </c>
      <c r="M1952" s="1" t="s">
        <v>51</v>
      </c>
      <c r="N1952" s="1" t="s">
        <v>64</v>
      </c>
      <c r="O1952" s="1" t="s">
        <v>65</v>
      </c>
      <c r="P1952" s="1" t="s">
        <v>66</v>
      </c>
      <c r="Q1952" s="1" t="s">
        <v>67</v>
      </c>
      <c r="R1952" s="1" t="s">
        <v>87</v>
      </c>
      <c r="S1952" s="1" t="s">
        <v>88</v>
      </c>
      <c r="T1952" s="2">
        <v>43404</v>
      </c>
      <c r="U1952" s="2">
        <v>43404</v>
      </c>
      <c r="V1952" s="1" t="s">
        <v>52</v>
      </c>
      <c r="W1952" s="3">
        <v>1</v>
      </c>
      <c r="X1952" s="1" t="s">
        <v>53</v>
      </c>
      <c r="Y1952" s="4">
        <v>995175</v>
      </c>
      <c r="Z1952" s="4">
        <v>-122721.09</v>
      </c>
      <c r="AA1952" s="4">
        <v>0</v>
      </c>
      <c r="AB1952" s="4">
        <v>0</v>
      </c>
      <c r="AC1952" s="4">
        <v>0</v>
      </c>
      <c r="AD1952" s="4">
        <v>995175</v>
      </c>
      <c r="AE1952" s="5">
        <v>1614</v>
      </c>
      <c r="AF1952" s="1" t="s">
        <v>70</v>
      </c>
      <c r="AG1952" s="1" t="s">
        <v>71</v>
      </c>
      <c r="AH1952" s="1" t="s">
        <v>89</v>
      </c>
      <c r="AI1952" s="1" t="s">
        <v>57</v>
      </c>
      <c r="AJ1952" s="5">
        <v>10950</v>
      </c>
      <c r="AK1952" s="4">
        <v>-10344</v>
      </c>
      <c r="AL1952" s="4">
        <v>0</v>
      </c>
      <c r="AM1952" s="4">
        <v>0</v>
      </c>
      <c r="AN1952" s="4">
        <v>0</v>
      </c>
      <c r="AO1952" s="4">
        <v>-133065.09</v>
      </c>
      <c r="AP1952" s="4">
        <v>-133065.09</v>
      </c>
      <c r="AQ1952" s="4">
        <v>0</v>
      </c>
      <c r="AR1952" s="4">
        <v>862109.91</v>
      </c>
      <c r="AS1952" s="1" t="s">
        <v>52</v>
      </c>
      <c r="AT1952" s="9">
        <f t="shared" si="889"/>
        <v>43404</v>
      </c>
      <c r="AU1952" s="9">
        <f t="shared" si="890"/>
        <v>43374</v>
      </c>
      <c r="AV1952" s="9">
        <v>44798</v>
      </c>
      <c r="AW1952" s="11">
        <f t="shared" si="891"/>
        <v>3.8191780821917809</v>
      </c>
      <c r="AX1952">
        <v>10</v>
      </c>
      <c r="AY1952" s="12">
        <v>0.05</v>
      </c>
      <c r="AZ1952">
        <f t="shared" si="892"/>
        <v>9.5000000000000001E-2</v>
      </c>
      <c r="BA1952" s="13">
        <f t="shared" si="893"/>
        <v>995175</v>
      </c>
      <c r="BB1952" s="16" t="s">
        <v>593</v>
      </c>
      <c r="BC1952" s="16" t="s">
        <v>593</v>
      </c>
      <c r="BD1952" s="16" t="s">
        <v>593</v>
      </c>
      <c r="BE1952" s="16" t="s">
        <v>593</v>
      </c>
      <c r="BF1952" s="16" t="s">
        <v>593</v>
      </c>
      <c r="BG1952" s="16" t="s">
        <v>593</v>
      </c>
      <c r="BH1952" s="16" t="s">
        <v>593</v>
      </c>
      <c r="BI1952" s="14">
        <f t="shared" si="905"/>
        <v>862109.91</v>
      </c>
      <c r="BJ1952" s="14">
        <v>0</v>
      </c>
      <c r="BK1952" s="14">
        <f t="shared" si="906"/>
        <v>862109.91</v>
      </c>
      <c r="BL1952" s="52">
        <v>0</v>
      </c>
      <c r="BM1952" s="15">
        <f t="shared" si="907"/>
        <v>862109.91</v>
      </c>
    </row>
    <row r="1953" spans="1:65">
      <c r="A1953" s="8">
        <v>1951</v>
      </c>
      <c r="B1953" s="1" t="s">
        <v>44</v>
      </c>
      <c r="C1953" s="1">
        <v>1500</v>
      </c>
      <c r="D1953" s="1" t="s">
        <v>60</v>
      </c>
      <c r="E1953" s="1">
        <v>150000078</v>
      </c>
      <c r="F1953" s="1" t="s">
        <v>112</v>
      </c>
      <c r="G1953" s="1" t="s">
        <v>114</v>
      </c>
      <c r="H1953" s="1">
        <v>25</v>
      </c>
      <c r="I1953" s="1" t="s">
        <v>189</v>
      </c>
      <c r="J1953" s="1" t="s">
        <v>49</v>
      </c>
      <c r="K1953" s="1">
        <v>17406001</v>
      </c>
      <c r="L1953" s="1" t="s">
        <v>50</v>
      </c>
      <c r="M1953" s="1" t="s">
        <v>51</v>
      </c>
      <c r="N1953" s="1" t="s">
        <v>64</v>
      </c>
      <c r="O1953" s="1" t="s">
        <v>65</v>
      </c>
      <c r="P1953" s="1" t="s">
        <v>66</v>
      </c>
      <c r="Q1953" s="1" t="s">
        <v>67</v>
      </c>
      <c r="R1953" s="1" t="s">
        <v>87</v>
      </c>
      <c r="S1953" s="1" t="s">
        <v>88</v>
      </c>
      <c r="T1953" s="2">
        <v>43404</v>
      </c>
      <c r="U1953" s="2">
        <v>43404</v>
      </c>
      <c r="V1953" s="1" t="s">
        <v>52</v>
      </c>
      <c r="W1953" s="3">
        <v>1</v>
      </c>
      <c r="X1953" s="1" t="s">
        <v>53</v>
      </c>
      <c r="Y1953" s="4">
        <v>2883401</v>
      </c>
      <c r="Z1953" s="4">
        <v>-355569.73</v>
      </c>
      <c r="AA1953" s="4">
        <v>0</v>
      </c>
      <c r="AB1953" s="4">
        <v>0</v>
      </c>
      <c r="AC1953" s="4">
        <v>0</v>
      </c>
      <c r="AD1953" s="4">
        <v>2883401</v>
      </c>
      <c r="AE1953" s="5">
        <v>1614</v>
      </c>
      <c r="AF1953" s="1" t="s">
        <v>70</v>
      </c>
      <c r="AG1953" s="1" t="s">
        <v>71</v>
      </c>
      <c r="AH1953" s="1" t="s">
        <v>89</v>
      </c>
      <c r="AI1953" s="1" t="s">
        <v>57</v>
      </c>
      <c r="AJ1953" s="5">
        <v>10950</v>
      </c>
      <c r="AK1953" s="4">
        <v>-29971</v>
      </c>
      <c r="AL1953" s="4">
        <v>0</v>
      </c>
      <c r="AM1953" s="4">
        <v>0</v>
      </c>
      <c r="AN1953" s="4">
        <v>0</v>
      </c>
      <c r="AO1953" s="4">
        <v>-385540.73</v>
      </c>
      <c r="AP1953" s="4">
        <v>-385540.73</v>
      </c>
      <c r="AQ1953" s="4">
        <v>0</v>
      </c>
      <c r="AR1953" s="4">
        <v>2497860.27</v>
      </c>
      <c r="AS1953" s="1" t="s">
        <v>52</v>
      </c>
      <c r="AT1953" s="9">
        <f t="shared" si="889"/>
        <v>43404</v>
      </c>
      <c r="AU1953" s="9">
        <f t="shared" si="890"/>
        <v>43374</v>
      </c>
      <c r="AV1953" s="9">
        <v>44798</v>
      </c>
      <c r="AW1953" s="11">
        <f t="shared" si="891"/>
        <v>3.8191780821917809</v>
      </c>
      <c r="AX1953">
        <v>10</v>
      </c>
      <c r="AY1953" s="12">
        <v>0.05</v>
      </c>
      <c r="AZ1953">
        <f t="shared" si="892"/>
        <v>9.5000000000000001E-2</v>
      </c>
      <c r="BA1953" s="13">
        <f t="shared" si="893"/>
        <v>2883401</v>
      </c>
      <c r="BB1953" s="16" t="s">
        <v>593</v>
      </c>
      <c r="BC1953" s="16" t="s">
        <v>593</v>
      </c>
      <c r="BD1953" s="16" t="s">
        <v>593</v>
      </c>
      <c r="BE1953" s="16" t="s">
        <v>593</v>
      </c>
      <c r="BF1953" s="16" t="s">
        <v>593</v>
      </c>
      <c r="BG1953" s="16" t="s">
        <v>593</v>
      </c>
      <c r="BH1953" s="16" t="s">
        <v>593</v>
      </c>
      <c r="BI1953" s="14">
        <f t="shared" si="905"/>
        <v>2497860.27</v>
      </c>
      <c r="BJ1953" s="14">
        <v>0</v>
      </c>
      <c r="BK1953" s="14">
        <f t="shared" si="906"/>
        <v>2497860.27</v>
      </c>
      <c r="BL1953" s="52">
        <v>0</v>
      </c>
      <c r="BM1953" s="15">
        <f t="shared" si="907"/>
        <v>2497860.27</v>
      </c>
    </row>
    <row r="1954" spans="1:65">
      <c r="A1954" s="8">
        <v>1952</v>
      </c>
      <c r="B1954" s="1" t="s">
        <v>44</v>
      </c>
      <c r="C1954" s="1">
        <v>1500</v>
      </c>
      <c r="D1954" s="1" t="s">
        <v>60</v>
      </c>
      <c r="E1954" s="1">
        <v>150000078</v>
      </c>
      <c r="F1954" s="1" t="s">
        <v>60</v>
      </c>
      <c r="G1954" s="1" t="s">
        <v>181</v>
      </c>
      <c r="H1954" s="1">
        <v>26</v>
      </c>
      <c r="I1954" s="1" t="s">
        <v>189</v>
      </c>
      <c r="J1954" s="1" t="s">
        <v>49</v>
      </c>
      <c r="K1954" s="1">
        <v>17406001</v>
      </c>
      <c r="L1954" s="1" t="s">
        <v>50</v>
      </c>
      <c r="M1954" s="1" t="s">
        <v>51</v>
      </c>
      <c r="N1954" s="1" t="s">
        <v>64</v>
      </c>
      <c r="O1954" s="1" t="s">
        <v>65</v>
      </c>
      <c r="P1954" s="1" t="s">
        <v>66</v>
      </c>
      <c r="Q1954" s="1" t="s">
        <v>67</v>
      </c>
      <c r="R1954" s="1" t="s">
        <v>87</v>
      </c>
      <c r="S1954" s="1" t="s">
        <v>88</v>
      </c>
      <c r="T1954" s="2">
        <v>43404</v>
      </c>
      <c r="U1954" s="2">
        <v>43404</v>
      </c>
      <c r="V1954" s="1" t="s">
        <v>52</v>
      </c>
      <c r="W1954" s="3">
        <v>1</v>
      </c>
      <c r="X1954" s="1" t="s">
        <v>53</v>
      </c>
      <c r="Y1954" s="4">
        <v>120000</v>
      </c>
      <c r="Z1954" s="4">
        <v>-14798</v>
      </c>
      <c r="AA1954" s="4">
        <v>0</v>
      </c>
      <c r="AB1954" s="4">
        <v>0</v>
      </c>
      <c r="AC1954" s="4">
        <v>0</v>
      </c>
      <c r="AD1954" s="4">
        <v>120000</v>
      </c>
      <c r="AE1954" s="5">
        <v>1614</v>
      </c>
      <c r="AF1954" s="1" t="s">
        <v>70</v>
      </c>
      <c r="AG1954" s="1" t="s">
        <v>71</v>
      </c>
      <c r="AH1954" s="1" t="s">
        <v>89</v>
      </c>
      <c r="AI1954" s="1" t="s">
        <v>57</v>
      </c>
      <c r="AJ1954" s="5">
        <v>10950</v>
      </c>
      <c r="AK1954" s="4">
        <v>-1247</v>
      </c>
      <c r="AL1954" s="4">
        <v>0</v>
      </c>
      <c r="AM1954" s="4">
        <v>0</v>
      </c>
      <c r="AN1954" s="4">
        <v>0</v>
      </c>
      <c r="AO1954" s="4">
        <v>-16045</v>
      </c>
      <c r="AP1954" s="4">
        <v>-16045</v>
      </c>
      <c r="AQ1954" s="4">
        <v>0</v>
      </c>
      <c r="AR1954" s="4">
        <v>103955</v>
      </c>
      <c r="AS1954" s="1" t="s">
        <v>52</v>
      </c>
      <c r="AT1954" s="9">
        <f t="shared" si="889"/>
        <v>43404</v>
      </c>
      <c r="AU1954" s="9">
        <f t="shared" si="890"/>
        <v>43374</v>
      </c>
      <c r="AV1954" s="9">
        <v>44798</v>
      </c>
      <c r="AW1954" s="11">
        <f t="shared" si="891"/>
        <v>3.8191780821917809</v>
      </c>
      <c r="AX1954">
        <v>10</v>
      </c>
      <c r="AY1954" s="12">
        <v>0.05</v>
      </c>
      <c r="AZ1954">
        <f t="shared" si="892"/>
        <v>9.5000000000000001E-2</v>
      </c>
      <c r="BA1954" s="13">
        <f t="shared" si="893"/>
        <v>120000</v>
      </c>
      <c r="BI1954" s="14">
        <f t="shared" si="905"/>
        <v>103955</v>
      </c>
      <c r="BJ1954" s="14">
        <v>0</v>
      </c>
      <c r="BK1954" s="14">
        <f t="shared" si="906"/>
        <v>103955</v>
      </c>
      <c r="BL1954" s="52">
        <v>0</v>
      </c>
      <c r="BM1954" s="15">
        <f t="shared" si="907"/>
        <v>103955</v>
      </c>
    </row>
    <row r="1955" spans="1:65">
      <c r="A1955" s="8">
        <v>1953</v>
      </c>
      <c r="B1955" s="1" t="s">
        <v>44</v>
      </c>
      <c r="C1955" s="1">
        <v>1500</v>
      </c>
      <c r="D1955" s="1" t="s">
        <v>60</v>
      </c>
      <c r="E1955" s="1">
        <v>150000078</v>
      </c>
      <c r="F1955" s="1" t="s">
        <v>112</v>
      </c>
      <c r="G1955" s="1" t="s">
        <v>116</v>
      </c>
      <c r="H1955" s="1">
        <v>27</v>
      </c>
      <c r="I1955" s="1" t="s">
        <v>189</v>
      </c>
      <c r="J1955" s="1" t="s">
        <v>49</v>
      </c>
      <c r="K1955" s="1">
        <v>17406001</v>
      </c>
      <c r="L1955" s="1" t="s">
        <v>50</v>
      </c>
      <c r="M1955" s="1" t="s">
        <v>51</v>
      </c>
      <c r="N1955" s="1" t="s">
        <v>64</v>
      </c>
      <c r="O1955" s="1" t="s">
        <v>65</v>
      </c>
      <c r="P1955" s="1" t="s">
        <v>66</v>
      </c>
      <c r="Q1955" s="1" t="s">
        <v>67</v>
      </c>
      <c r="R1955" s="1" t="s">
        <v>87</v>
      </c>
      <c r="S1955" s="1" t="s">
        <v>88</v>
      </c>
      <c r="T1955" s="2">
        <v>43404</v>
      </c>
      <c r="U1955" s="2">
        <v>43404</v>
      </c>
      <c r="V1955" s="1" t="s">
        <v>52</v>
      </c>
      <c r="W1955" s="3">
        <v>1</v>
      </c>
      <c r="X1955" s="1" t="s">
        <v>53</v>
      </c>
      <c r="Y1955" s="4">
        <v>4339035</v>
      </c>
      <c r="Z1955" s="4">
        <v>-535070.18000000005</v>
      </c>
      <c r="AA1955" s="4">
        <v>0</v>
      </c>
      <c r="AB1955" s="4">
        <v>0</v>
      </c>
      <c r="AC1955" s="4">
        <v>0</v>
      </c>
      <c r="AD1955" s="4">
        <v>4339035</v>
      </c>
      <c r="AE1955" s="5">
        <v>1614</v>
      </c>
      <c r="AF1955" s="1" t="s">
        <v>70</v>
      </c>
      <c r="AG1955" s="1" t="s">
        <v>71</v>
      </c>
      <c r="AH1955" s="1" t="s">
        <v>89</v>
      </c>
      <c r="AI1955" s="1" t="s">
        <v>57</v>
      </c>
      <c r="AJ1955" s="5">
        <v>10950</v>
      </c>
      <c r="AK1955" s="4">
        <v>-45101</v>
      </c>
      <c r="AL1955" s="4">
        <v>0</v>
      </c>
      <c r="AM1955" s="4">
        <v>0</v>
      </c>
      <c r="AN1955" s="4">
        <v>0</v>
      </c>
      <c r="AO1955" s="4">
        <v>-580171.18000000005</v>
      </c>
      <c r="AP1955" s="4">
        <v>-580171.18000000005</v>
      </c>
      <c r="AQ1955" s="4">
        <v>0</v>
      </c>
      <c r="AR1955" s="4">
        <v>3758863.82</v>
      </c>
      <c r="AS1955" s="1" t="s">
        <v>52</v>
      </c>
      <c r="AT1955" s="9">
        <f t="shared" si="889"/>
        <v>43404</v>
      </c>
      <c r="AU1955" s="9">
        <f t="shared" si="890"/>
        <v>43374</v>
      </c>
      <c r="AV1955" s="9">
        <v>44798</v>
      </c>
      <c r="AW1955" s="11">
        <f t="shared" si="891"/>
        <v>3.8191780821917809</v>
      </c>
      <c r="AX1955">
        <v>10</v>
      </c>
      <c r="AY1955" s="12">
        <v>0.05</v>
      </c>
      <c r="AZ1955">
        <f t="shared" si="892"/>
        <v>9.5000000000000001E-2</v>
      </c>
      <c r="BA1955" s="13">
        <f t="shared" si="893"/>
        <v>4339035</v>
      </c>
      <c r="BB1955" s="16" t="s">
        <v>593</v>
      </c>
      <c r="BC1955" s="16" t="s">
        <v>593</v>
      </c>
      <c r="BD1955" s="16" t="s">
        <v>593</v>
      </c>
      <c r="BE1955" s="16" t="s">
        <v>593</v>
      </c>
      <c r="BF1955" s="16" t="s">
        <v>593</v>
      </c>
      <c r="BG1955" s="16" t="s">
        <v>593</v>
      </c>
      <c r="BH1955" s="16" t="s">
        <v>593</v>
      </c>
      <c r="BI1955" s="14">
        <f t="shared" si="905"/>
        <v>3758863.82</v>
      </c>
      <c r="BJ1955" s="14">
        <v>0</v>
      </c>
      <c r="BK1955" s="14">
        <f t="shared" si="906"/>
        <v>3758863.82</v>
      </c>
      <c r="BL1955" s="52">
        <v>0</v>
      </c>
      <c r="BM1955" s="15">
        <f t="shared" si="907"/>
        <v>3758863.82</v>
      </c>
    </row>
    <row r="1956" spans="1:65">
      <c r="A1956" s="8">
        <v>1954</v>
      </c>
      <c r="B1956" s="1" t="s">
        <v>44</v>
      </c>
      <c r="C1956" s="1">
        <v>1500</v>
      </c>
      <c r="D1956" s="1" t="s">
        <v>60</v>
      </c>
      <c r="E1956" s="1">
        <v>150000079</v>
      </c>
      <c r="F1956" s="1" t="s">
        <v>60</v>
      </c>
      <c r="G1956" s="1" t="s">
        <v>86</v>
      </c>
      <c r="H1956" s="1">
        <v>1</v>
      </c>
      <c r="I1956" s="1" t="s">
        <v>190</v>
      </c>
      <c r="J1956" s="1" t="s">
        <v>49</v>
      </c>
      <c r="K1956" s="1">
        <v>17406001</v>
      </c>
      <c r="L1956" s="1" t="s">
        <v>50</v>
      </c>
      <c r="M1956" s="1" t="s">
        <v>51</v>
      </c>
      <c r="N1956" s="1" t="s">
        <v>64</v>
      </c>
      <c r="O1956" s="1" t="s">
        <v>65</v>
      </c>
      <c r="P1956" s="1" t="s">
        <v>66</v>
      </c>
      <c r="Q1956" s="1" t="s">
        <v>67</v>
      </c>
      <c r="R1956" s="1" t="s">
        <v>87</v>
      </c>
      <c r="S1956" s="1" t="s">
        <v>88</v>
      </c>
      <c r="T1956" s="2">
        <v>43404</v>
      </c>
      <c r="U1956" s="2">
        <v>43404</v>
      </c>
      <c r="V1956" s="1" t="s">
        <v>52</v>
      </c>
      <c r="W1956" s="3">
        <v>1</v>
      </c>
      <c r="X1956" s="1" t="s">
        <v>53</v>
      </c>
      <c r="Y1956" s="4">
        <v>892500</v>
      </c>
      <c r="Z1956" s="4">
        <v>-110059</v>
      </c>
      <c r="AA1956" s="4">
        <v>0</v>
      </c>
      <c r="AB1956" s="4">
        <v>0</v>
      </c>
      <c r="AC1956" s="4">
        <v>0</v>
      </c>
      <c r="AD1956" s="4">
        <v>892500</v>
      </c>
      <c r="AE1956" s="5">
        <v>1614</v>
      </c>
      <c r="AF1956" s="1" t="s">
        <v>70</v>
      </c>
      <c r="AG1956" s="1" t="s">
        <v>71</v>
      </c>
      <c r="AH1956" s="1" t="s">
        <v>89</v>
      </c>
      <c r="AI1956" s="1" t="s">
        <v>57</v>
      </c>
      <c r="AJ1956" s="5">
        <v>10950</v>
      </c>
      <c r="AK1956" s="4">
        <v>-9277</v>
      </c>
      <c r="AL1956" s="4">
        <v>0</v>
      </c>
      <c r="AM1956" s="4">
        <v>0</v>
      </c>
      <c r="AN1956" s="4">
        <v>0</v>
      </c>
      <c r="AO1956" s="4">
        <v>-119336</v>
      </c>
      <c r="AP1956" s="4">
        <v>-119336</v>
      </c>
      <c r="AQ1956" s="4">
        <v>0</v>
      </c>
      <c r="AR1956" s="4">
        <v>773164</v>
      </c>
      <c r="AS1956" s="1" t="s">
        <v>52</v>
      </c>
      <c r="AT1956" s="9">
        <f t="shared" si="889"/>
        <v>43404</v>
      </c>
      <c r="AU1956" s="9">
        <f t="shared" si="890"/>
        <v>43374</v>
      </c>
      <c r="AV1956" s="9">
        <v>44798</v>
      </c>
      <c r="AW1956" s="11">
        <f t="shared" si="891"/>
        <v>3.8191780821917809</v>
      </c>
      <c r="AX1956">
        <v>10</v>
      </c>
      <c r="AY1956" s="12">
        <v>0.05</v>
      </c>
      <c r="AZ1956">
        <f t="shared" si="892"/>
        <v>9.5000000000000001E-2</v>
      </c>
      <c r="BA1956" s="13">
        <f t="shared" si="893"/>
        <v>892500</v>
      </c>
      <c r="BB1956" s="17" t="s">
        <v>1853</v>
      </c>
      <c r="BC1956">
        <f>MATCH(BB1956,MONTHLY_INDEX!$A:$A,0)</f>
        <v>630</v>
      </c>
      <c r="BD1956">
        <f>MATCH(AU1956,MONTHLY_INDEX!$1:$1,0)</f>
        <v>82</v>
      </c>
      <c r="BE1956">
        <f>INDEX(MONTHLY_INDEX!$1:$1048576,Final!BC1956,Final!BD1956)</f>
        <v>115.8</v>
      </c>
      <c r="BF1956">
        <f>MATCH($BF$1,MONTHLY_INDEX!$1:$1,0)</f>
        <v>127</v>
      </c>
      <c r="BG1956">
        <f>INDEX(MONTHLY_INDEX!$1:$1048576,Final!BC1956,Final!BF1956)</f>
        <v>151.1</v>
      </c>
      <c r="BH1956" s="23">
        <f t="shared" ref="BH1956:BH1973" si="908">(BG1956-BE1956)/BE1956</f>
        <v>0.30483592400690845</v>
      </c>
      <c r="BI1956" s="14">
        <f t="shared" ref="BI1956:BI1973" si="909">(1+BH1956)*BA1956</f>
        <v>1164566.0621761659</v>
      </c>
      <c r="BJ1956" s="14">
        <f t="shared" ref="BJ1956:BJ1973" si="910">BI1956*AZ1956*AW1956</f>
        <v>422530.09209312231</v>
      </c>
      <c r="BK1956" s="15">
        <f t="shared" si="900"/>
        <v>742035.97008304356</v>
      </c>
      <c r="BL1956" s="52">
        <v>0</v>
      </c>
      <c r="BM1956" s="15">
        <f t="shared" ref="BM1956:BM1973" si="911">MAX((1-BL1956)*BK1956,BI1956*AY1956)</f>
        <v>742035.97008304356</v>
      </c>
    </row>
    <row r="1957" spans="1:65">
      <c r="A1957" s="8">
        <v>1955</v>
      </c>
      <c r="B1957" s="1" t="s">
        <v>44</v>
      </c>
      <c r="C1957" s="1">
        <v>1500</v>
      </c>
      <c r="D1957" s="1" t="s">
        <v>60</v>
      </c>
      <c r="E1957" s="1">
        <v>150000079</v>
      </c>
      <c r="F1957" s="1" t="s">
        <v>60</v>
      </c>
      <c r="G1957" s="1" t="s">
        <v>90</v>
      </c>
      <c r="H1957" s="1">
        <v>2</v>
      </c>
      <c r="I1957" s="1" t="s">
        <v>190</v>
      </c>
      <c r="J1957" s="1" t="s">
        <v>49</v>
      </c>
      <c r="K1957" s="1">
        <v>17406001</v>
      </c>
      <c r="L1957" s="1" t="s">
        <v>50</v>
      </c>
      <c r="M1957" s="1" t="s">
        <v>51</v>
      </c>
      <c r="N1957" s="1" t="s">
        <v>64</v>
      </c>
      <c r="O1957" s="1" t="s">
        <v>65</v>
      </c>
      <c r="P1957" s="1" t="s">
        <v>66</v>
      </c>
      <c r="Q1957" s="1" t="s">
        <v>67</v>
      </c>
      <c r="R1957" s="1" t="s">
        <v>87</v>
      </c>
      <c r="S1957" s="1" t="s">
        <v>88</v>
      </c>
      <c r="T1957" s="2">
        <v>43404</v>
      </c>
      <c r="U1957" s="2">
        <v>43404</v>
      </c>
      <c r="V1957" s="1" t="s">
        <v>52</v>
      </c>
      <c r="W1957" s="3">
        <v>1</v>
      </c>
      <c r="X1957" s="1" t="s">
        <v>53</v>
      </c>
      <c r="Y1957" s="4">
        <v>472500</v>
      </c>
      <c r="Z1957" s="4">
        <v>-58266</v>
      </c>
      <c r="AA1957" s="4">
        <v>0</v>
      </c>
      <c r="AB1957" s="4">
        <v>0</v>
      </c>
      <c r="AC1957" s="4">
        <v>0</v>
      </c>
      <c r="AD1957" s="4">
        <v>472500</v>
      </c>
      <c r="AE1957" s="5">
        <v>1614</v>
      </c>
      <c r="AF1957" s="1" t="s">
        <v>70</v>
      </c>
      <c r="AG1957" s="1" t="s">
        <v>71</v>
      </c>
      <c r="AH1957" s="1" t="s">
        <v>89</v>
      </c>
      <c r="AI1957" s="1" t="s">
        <v>57</v>
      </c>
      <c r="AJ1957" s="5">
        <v>10950</v>
      </c>
      <c r="AK1957" s="4">
        <v>-4911</v>
      </c>
      <c r="AL1957" s="4">
        <v>0</v>
      </c>
      <c r="AM1957" s="4">
        <v>0</v>
      </c>
      <c r="AN1957" s="4">
        <v>0</v>
      </c>
      <c r="AO1957" s="4">
        <v>-63177</v>
      </c>
      <c r="AP1957" s="4">
        <v>-63177</v>
      </c>
      <c r="AQ1957" s="4">
        <v>0</v>
      </c>
      <c r="AR1957" s="4">
        <v>409323</v>
      </c>
      <c r="AS1957" s="1" t="s">
        <v>52</v>
      </c>
      <c r="AT1957" s="9">
        <f t="shared" si="889"/>
        <v>43404</v>
      </c>
      <c r="AU1957" s="9">
        <f t="shared" si="890"/>
        <v>43374</v>
      </c>
      <c r="AV1957" s="9">
        <v>44798</v>
      </c>
      <c r="AW1957" s="11">
        <f t="shared" si="891"/>
        <v>3.8191780821917809</v>
      </c>
      <c r="AX1957">
        <v>10</v>
      </c>
      <c r="AY1957" s="12">
        <v>0.05</v>
      </c>
      <c r="AZ1957">
        <f t="shared" si="892"/>
        <v>9.5000000000000001E-2</v>
      </c>
      <c r="BA1957" s="13">
        <f t="shared" si="893"/>
        <v>472500</v>
      </c>
      <c r="BB1957" s="17" t="s">
        <v>2189</v>
      </c>
      <c r="BC1957">
        <f>MATCH(BB1957,MONTHLY_INDEX!$A:$A,0)</f>
        <v>798</v>
      </c>
      <c r="BD1957">
        <f>MATCH(AU1957,MONTHLY_INDEX!$1:$1,0)</f>
        <v>82</v>
      </c>
      <c r="BE1957">
        <f>INDEX(MONTHLY_INDEX!$1:$1048576,Final!BC1957,Final!BD1957)</f>
        <v>96</v>
      </c>
      <c r="BF1957">
        <f>MATCH($BF$1,MONTHLY_INDEX!$1:$1,0)</f>
        <v>127</v>
      </c>
      <c r="BG1957">
        <f>INDEX(MONTHLY_INDEX!$1:$1048576,Final!BC1957,Final!BF1957)</f>
        <v>95.3</v>
      </c>
      <c r="BH1957" s="23">
        <f t="shared" si="908"/>
        <v>-7.2916666666666963E-3</v>
      </c>
      <c r="BI1957" s="14">
        <f t="shared" si="909"/>
        <v>469054.6875</v>
      </c>
      <c r="BJ1957" s="14">
        <f t="shared" si="910"/>
        <v>170183.32127568492</v>
      </c>
      <c r="BK1957" s="15">
        <f t="shared" si="900"/>
        <v>298871.36622431508</v>
      </c>
      <c r="BL1957" s="52">
        <v>0</v>
      </c>
      <c r="BM1957" s="15">
        <f t="shared" si="911"/>
        <v>298871.36622431508</v>
      </c>
    </row>
    <row r="1958" spans="1:65">
      <c r="A1958" s="8">
        <v>1956</v>
      </c>
      <c r="B1958" s="1" t="s">
        <v>44</v>
      </c>
      <c r="C1958" s="1">
        <v>1500</v>
      </c>
      <c r="D1958" s="1" t="s">
        <v>60</v>
      </c>
      <c r="E1958" s="1">
        <v>150000079</v>
      </c>
      <c r="F1958" s="1" t="s">
        <v>60</v>
      </c>
      <c r="G1958" s="1" t="s">
        <v>91</v>
      </c>
      <c r="H1958" s="1">
        <v>3</v>
      </c>
      <c r="I1958" s="1" t="s">
        <v>190</v>
      </c>
      <c r="J1958" s="1" t="s">
        <v>49</v>
      </c>
      <c r="K1958" s="1">
        <v>17406001</v>
      </c>
      <c r="L1958" s="1" t="s">
        <v>50</v>
      </c>
      <c r="M1958" s="1" t="s">
        <v>51</v>
      </c>
      <c r="N1958" s="1" t="s">
        <v>64</v>
      </c>
      <c r="O1958" s="1" t="s">
        <v>65</v>
      </c>
      <c r="P1958" s="1" t="s">
        <v>66</v>
      </c>
      <c r="Q1958" s="1" t="s">
        <v>67</v>
      </c>
      <c r="R1958" s="1" t="s">
        <v>87</v>
      </c>
      <c r="S1958" s="1" t="s">
        <v>88</v>
      </c>
      <c r="T1958" s="2">
        <v>43404</v>
      </c>
      <c r="U1958" s="2">
        <v>43404</v>
      </c>
      <c r="V1958" s="1" t="s">
        <v>52</v>
      </c>
      <c r="W1958" s="3">
        <v>1</v>
      </c>
      <c r="X1958" s="1" t="s">
        <v>53</v>
      </c>
      <c r="Y1958" s="4">
        <v>637760</v>
      </c>
      <c r="Z1958" s="4">
        <v>-78645</v>
      </c>
      <c r="AA1958" s="4">
        <v>0</v>
      </c>
      <c r="AB1958" s="4">
        <v>0</v>
      </c>
      <c r="AC1958" s="4">
        <v>0</v>
      </c>
      <c r="AD1958" s="4">
        <v>637760</v>
      </c>
      <c r="AE1958" s="5">
        <v>1614</v>
      </c>
      <c r="AF1958" s="1" t="s">
        <v>70</v>
      </c>
      <c r="AG1958" s="1" t="s">
        <v>71</v>
      </c>
      <c r="AH1958" s="1" t="s">
        <v>89</v>
      </c>
      <c r="AI1958" s="1" t="s">
        <v>57</v>
      </c>
      <c r="AJ1958" s="5">
        <v>10950</v>
      </c>
      <c r="AK1958" s="4">
        <v>-6629</v>
      </c>
      <c r="AL1958" s="4">
        <v>0</v>
      </c>
      <c r="AM1958" s="4">
        <v>0</v>
      </c>
      <c r="AN1958" s="4">
        <v>0</v>
      </c>
      <c r="AO1958" s="4">
        <v>-85274</v>
      </c>
      <c r="AP1958" s="4">
        <v>-85274</v>
      </c>
      <c r="AQ1958" s="4">
        <v>0</v>
      </c>
      <c r="AR1958" s="4">
        <v>552486</v>
      </c>
      <c r="AS1958" s="1" t="s">
        <v>52</v>
      </c>
      <c r="AT1958" s="9">
        <f t="shared" si="889"/>
        <v>43404</v>
      </c>
      <c r="AU1958" s="9">
        <f t="shared" si="890"/>
        <v>43374</v>
      </c>
      <c r="AV1958" s="9">
        <v>44798</v>
      </c>
      <c r="AW1958" s="11">
        <f t="shared" si="891"/>
        <v>3.8191780821917809</v>
      </c>
      <c r="AX1958">
        <v>10</v>
      </c>
      <c r="AY1958" s="12">
        <v>0.05</v>
      </c>
      <c r="AZ1958">
        <f t="shared" si="892"/>
        <v>9.5000000000000001E-2</v>
      </c>
      <c r="BA1958" s="13">
        <f t="shared" si="893"/>
        <v>637760</v>
      </c>
      <c r="BB1958" s="17" t="s">
        <v>2189</v>
      </c>
      <c r="BC1958">
        <f>MATCH(BB1958,MONTHLY_INDEX!$A:$A,0)</f>
        <v>798</v>
      </c>
      <c r="BD1958">
        <f>MATCH(AU1958,MONTHLY_INDEX!$1:$1,0)</f>
        <v>82</v>
      </c>
      <c r="BE1958">
        <f>INDEX(MONTHLY_INDEX!$1:$1048576,Final!BC1958,Final!BD1958)</f>
        <v>96</v>
      </c>
      <c r="BF1958">
        <f>MATCH($BF$1,MONTHLY_INDEX!$1:$1,0)</f>
        <v>127</v>
      </c>
      <c r="BG1958">
        <f>INDEX(MONTHLY_INDEX!$1:$1048576,Final!BC1958,Final!BF1958)</f>
        <v>95.3</v>
      </c>
      <c r="BH1958" s="23">
        <f t="shared" si="908"/>
        <v>-7.2916666666666963E-3</v>
      </c>
      <c r="BI1958" s="14">
        <f t="shared" si="909"/>
        <v>633109.66666666663</v>
      </c>
      <c r="BJ1958" s="14">
        <f t="shared" si="910"/>
        <v>229706.06344292234</v>
      </c>
      <c r="BK1958" s="15">
        <f t="shared" si="900"/>
        <v>403403.60322374431</v>
      </c>
      <c r="BL1958" s="52">
        <v>0</v>
      </c>
      <c r="BM1958" s="15">
        <f t="shared" si="911"/>
        <v>403403.60322374431</v>
      </c>
    </row>
    <row r="1959" spans="1:65">
      <c r="A1959" s="8">
        <v>1957</v>
      </c>
      <c r="B1959" s="1" t="s">
        <v>44</v>
      </c>
      <c r="C1959" s="1">
        <v>1500</v>
      </c>
      <c r="D1959" s="1" t="s">
        <v>60</v>
      </c>
      <c r="E1959" s="1">
        <v>150000079</v>
      </c>
      <c r="F1959" s="1" t="s">
        <v>60</v>
      </c>
      <c r="G1959" s="1" t="s">
        <v>92</v>
      </c>
      <c r="H1959" s="1">
        <v>4</v>
      </c>
      <c r="I1959" s="1" t="s">
        <v>190</v>
      </c>
      <c r="J1959" s="1" t="s">
        <v>49</v>
      </c>
      <c r="K1959" s="1">
        <v>17406001</v>
      </c>
      <c r="L1959" s="1" t="s">
        <v>50</v>
      </c>
      <c r="M1959" s="1" t="s">
        <v>51</v>
      </c>
      <c r="N1959" s="1" t="s">
        <v>64</v>
      </c>
      <c r="O1959" s="1" t="s">
        <v>65</v>
      </c>
      <c r="P1959" s="1" t="s">
        <v>66</v>
      </c>
      <c r="Q1959" s="1" t="s">
        <v>67</v>
      </c>
      <c r="R1959" s="1" t="s">
        <v>87</v>
      </c>
      <c r="S1959" s="1" t="s">
        <v>88</v>
      </c>
      <c r="T1959" s="2">
        <v>43404</v>
      </c>
      <c r="U1959" s="2">
        <v>43404</v>
      </c>
      <c r="V1959" s="1" t="s">
        <v>52</v>
      </c>
      <c r="W1959" s="3">
        <v>1</v>
      </c>
      <c r="X1959" s="1" t="s">
        <v>53</v>
      </c>
      <c r="Y1959" s="4">
        <v>21044329</v>
      </c>
      <c r="Z1959" s="4">
        <v>-2595103</v>
      </c>
      <c r="AA1959" s="4">
        <v>0</v>
      </c>
      <c r="AB1959" s="4">
        <v>0</v>
      </c>
      <c r="AC1959" s="4">
        <v>0</v>
      </c>
      <c r="AD1959" s="4">
        <v>21044329</v>
      </c>
      <c r="AE1959" s="5">
        <v>1614</v>
      </c>
      <c r="AF1959" s="1" t="s">
        <v>70</v>
      </c>
      <c r="AG1959" s="1" t="s">
        <v>71</v>
      </c>
      <c r="AH1959" s="1" t="s">
        <v>89</v>
      </c>
      <c r="AI1959" s="1" t="s">
        <v>57</v>
      </c>
      <c r="AJ1959" s="5">
        <v>10950</v>
      </c>
      <c r="AK1959" s="4">
        <v>-218740</v>
      </c>
      <c r="AL1959" s="4">
        <v>0</v>
      </c>
      <c r="AM1959" s="4">
        <v>0</v>
      </c>
      <c r="AN1959" s="4">
        <v>0</v>
      </c>
      <c r="AO1959" s="4">
        <v>-2813843</v>
      </c>
      <c r="AP1959" s="4">
        <v>-2813843</v>
      </c>
      <c r="AQ1959" s="4">
        <v>0</v>
      </c>
      <c r="AR1959" s="4">
        <v>18230486</v>
      </c>
      <c r="AS1959" s="1" t="s">
        <v>52</v>
      </c>
      <c r="AT1959" s="9">
        <f t="shared" si="889"/>
        <v>43404</v>
      </c>
      <c r="AU1959" s="9">
        <f t="shared" si="890"/>
        <v>43374</v>
      </c>
      <c r="AV1959" s="9">
        <v>44798</v>
      </c>
      <c r="AW1959" s="11">
        <f t="shared" si="891"/>
        <v>3.8191780821917809</v>
      </c>
      <c r="AX1959">
        <v>25</v>
      </c>
      <c r="AY1959" s="12">
        <v>0.05</v>
      </c>
      <c r="AZ1959">
        <f t="shared" si="892"/>
        <v>3.7999999999999999E-2</v>
      </c>
      <c r="BA1959" s="13">
        <f t="shared" si="893"/>
        <v>21044329</v>
      </c>
      <c r="BB1959" s="17" t="s">
        <v>2189</v>
      </c>
      <c r="BC1959">
        <f>MATCH(BB1959,MONTHLY_INDEX!$A:$A,0)</f>
        <v>798</v>
      </c>
      <c r="BD1959">
        <f>MATCH(AU1959,MONTHLY_INDEX!$1:$1,0)</f>
        <v>82</v>
      </c>
      <c r="BE1959">
        <f>INDEX(MONTHLY_INDEX!$1:$1048576,Final!BC1959,Final!BD1959)</f>
        <v>96</v>
      </c>
      <c r="BF1959">
        <f>MATCH($BF$1,MONTHLY_INDEX!$1:$1,0)</f>
        <v>127</v>
      </c>
      <c r="BG1959">
        <f>INDEX(MONTHLY_INDEX!$1:$1048576,Final!BC1959,Final!BF1959)</f>
        <v>95.3</v>
      </c>
      <c r="BH1959" s="23">
        <f t="shared" si="908"/>
        <v>-7.2916666666666963E-3</v>
      </c>
      <c r="BI1959" s="14">
        <f t="shared" si="909"/>
        <v>20890880.767708331</v>
      </c>
      <c r="BJ1959" s="14">
        <f t="shared" si="910"/>
        <v>3031867.7699371115</v>
      </c>
      <c r="BK1959" s="15">
        <f t="shared" si="900"/>
        <v>17859012.997771218</v>
      </c>
      <c r="BL1959" s="52">
        <v>0</v>
      </c>
      <c r="BM1959" s="15">
        <f t="shared" si="911"/>
        <v>17859012.997771218</v>
      </c>
    </row>
    <row r="1960" spans="1:65">
      <c r="A1960" s="8">
        <v>1958</v>
      </c>
      <c r="B1960" s="1" t="s">
        <v>44</v>
      </c>
      <c r="C1960" s="1">
        <v>1500</v>
      </c>
      <c r="D1960" s="1" t="s">
        <v>60</v>
      </c>
      <c r="E1960" s="1">
        <v>150000079</v>
      </c>
      <c r="F1960" s="1" t="s">
        <v>60</v>
      </c>
      <c r="G1960" s="1" t="s">
        <v>93</v>
      </c>
      <c r="H1960" s="1">
        <v>5</v>
      </c>
      <c r="I1960" s="1" t="s">
        <v>190</v>
      </c>
      <c r="J1960" s="1" t="s">
        <v>49</v>
      </c>
      <c r="K1960" s="1">
        <v>17406001</v>
      </c>
      <c r="L1960" s="1" t="s">
        <v>50</v>
      </c>
      <c r="M1960" s="1" t="s">
        <v>51</v>
      </c>
      <c r="N1960" s="1" t="s">
        <v>64</v>
      </c>
      <c r="O1960" s="1" t="s">
        <v>65</v>
      </c>
      <c r="P1960" s="1" t="s">
        <v>66</v>
      </c>
      <c r="Q1960" s="1" t="s">
        <v>67</v>
      </c>
      <c r="R1960" s="1" t="s">
        <v>87</v>
      </c>
      <c r="S1960" s="1" t="s">
        <v>88</v>
      </c>
      <c r="T1960" s="2">
        <v>43404</v>
      </c>
      <c r="U1960" s="2">
        <v>43404</v>
      </c>
      <c r="V1960" s="1" t="s">
        <v>52</v>
      </c>
      <c r="W1960" s="3">
        <v>1</v>
      </c>
      <c r="X1960" s="1" t="s">
        <v>53</v>
      </c>
      <c r="Y1960" s="4">
        <v>969266</v>
      </c>
      <c r="Z1960" s="4">
        <v>-119526</v>
      </c>
      <c r="AA1960" s="4">
        <v>0</v>
      </c>
      <c r="AB1960" s="4">
        <v>0</v>
      </c>
      <c r="AC1960" s="4">
        <v>0</v>
      </c>
      <c r="AD1960" s="4">
        <v>969266</v>
      </c>
      <c r="AE1960" s="5">
        <v>1614</v>
      </c>
      <c r="AF1960" s="1" t="s">
        <v>70</v>
      </c>
      <c r="AG1960" s="1" t="s">
        <v>71</v>
      </c>
      <c r="AH1960" s="1" t="s">
        <v>89</v>
      </c>
      <c r="AI1960" s="1" t="s">
        <v>57</v>
      </c>
      <c r="AJ1960" s="5">
        <v>10950</v>
      </c>
      <c r="AK1960" s="4">
        <v>-10075</v>
      </c>
      <c r="AL1960" s="4">
        <v>0</v>
      </c>
      <c r="AM1960" s="4">
        <v>0</v>
      </c>
      <c r="AN1960" s="4">
        <v>0</v>
      </c>
      <c r="AO1960" s="4">
        <v>-129601</v>
      </c>
      <c r="AP1960" s="4">
        <v>-129601</v>
      </c>
      <c r="AQ1960" s="4">
        <v>0</v>
      </c>
      <c r="AR1960" s="4">
        <v>839665</v>
      </c>
      <c r="AS1960" s="1" t="s">
        <v>52</v>
      </c>
      <c r="AT1960" s="9">
        <f t="shared" si="889"/>
        <v>43404</v>
      </c>
      <c r="AU1960" s="9">
        <f t="shared" si="890"/>
        <v>43374</v>
      </c>
      <c r="AV1960" s="9">
        <v>44798</v>
      </c>
      <c r="AW1960" s="11">
        <f t="shared" si="891"/>
        <v>3.8191780821917809</v>
      </c>
      <c r="AX1960">
        <v>25</v>
      </c>
      <c r="AY1960" s="12">
        <v>0.05</v>
      </c>
      <c r="AZ1960">
        <f t="shared" si="892"/>
        <v>3.7999999999999999E-2</v>
      </c>
      <c r="BA1960" s="13">
        <f t="shared" si="893"/>
        <v>969266</v>
      </c>
      <c r="BB1960" s="17" t="s">
        <v>2083</v>
      </c>
      <c r="BC1960">
        <f>MATCH(BB1960,MONTHLY_INDEX!$A:$A,0)</f>
        <v>745</v>
      </c>
      <c r="BD1960">
        <f>MATCH(AU1960,MONTHLY_INDEX!$1:$1,0)</f>
        <v>82</v>
      </c>
      <c r="BE1960">
        <f>INDEX(MONTHLY_INDEX!$1:$1048576,Final!BC1960,Final!BD1960)</f>
        <v>107.7</v>
      </c>
      <c r="BF1960">
        <f>MATCH($BF$1,MONTHLY_INDEX!$1:$1,0)</f>
        <v>127</v>
      </c>
      <c r="BG1960">
        <f>INDEX(MONTHLY_INDEX!$1:$1048576,Final!BC1960,Final!BF1960)</f>
        <v>115.4</v>
      </c>
      <c r="BH1960" s="23">
        <f t="shared" si="908"/>
        <v>7.1494893221912742E-2</v>
      </c>
      <c r="BI1960" s="14">
        <f t="shared" si="909"/>
        <v>1038563.5691736306</v>
      </c>
      <c r="BJ1960" s="14">
        <f t="shared" si="910"/>
        <v>150725.4503733303</v>
      </c>
      <c r="BK1960" s="15">
        <f t="shared" si="900"/>
        <v>887838.11880030029</v>
      </c>
      <c r="BL1960" s="52">
        <v>0</v>
      </c>
      <c r="BM1960" s="15">
        <f t="shared" si="911"/>
        <v>887838.11880030029</v>
      </c>
    </row>
    <row r="1961" spans="1:65">
      <c r="A1961" s="8">
        <v>1959</v>
      </c>
      <c r="B1961" s="1" t="s">
        <v>44</v>
      </c>
      <c r="C1961" s="1">
        <v>1500</v>
      </c>
      <c r="D1961" s="1" t="s">
        <v>60</v>
      </c>
      <c r="E1961" s="1">
        <v>150000079</v>
      </c>
      <c r="F1961" s="1" t="s">
        <v>60</v>
      </c>
      <c r="G1961" s="1" t="s">
        <v>94</v>
      </c>
      <c r="H1961" s="1">
        <v>6</v>
      </c>
      <c r="I1961" s="1" t="s">
        <v>190</v>
      </c>
      <c r="J1961" s="1" t="s">
        <v>49</v>
      </c>
      <c r="K1961" s="1">
        <v>17406001</v>
      </c>
      <c r="L1961" s="1" t="s">
        <v>50</v>
      </c>
      <c r="M1961" s="1" t="s">
        <v>51</v>
      </c>
      <c r="N1961" s="1" t="s">
        <v>64</v>
      </c>
      <c r="O1961" s="1" t="s">
        <v>65</v>
      </c>
      <c r="P1961" s="1" t="s">
        <v>66</v>
      </c>
      <c r="Q1961" s="1" t="s">
        <v>67</v>
      </c>
      <c r="R1961" s="1" t="s">
        <v>87</v>
      </c>
      <c r="S1961" s="1" t="s">
        <v>88</v>
      </c>
      <c r="T1961" s="2">
        <v>43404</v>
      </c>
      <c r="U1961" s="2">
        <v>43404</v>
      </c>
      <c r="V1961" s="1" t="s">
        <v>52</v>
      </c>
      <c r="W1961" s="3">
        <v>1</v>
      </c>
      <c r="X1961" s="1" t="s">
        <v>53</v>
      </c>
      <c r="Y1961" s="4">
        <v>735000</v>
      </c>
      <c r="Z1961" s="4">
        <v>-90636</v>
      </c>
      <c r="AA1961" s="4">
        <v>0</v>
      </c>
      <c r="AB1961" s="4">
        <v>0</v>
      </c>
      <c r="AC1961" s="4">
        <v>0</v>
      </c>
      <c r="AD1961" s="4">
        <v>735000</v>
      </c>
      <c r="AE1961" s="5">
        <v>1614</v>
      </c>
      <c r="AF1961" s="1" t="s">
        <v>70</v>
      </c>
      <c r="AG1961" s="1" t="s">
        <v>71</v>
      </c>
      <c r="AH1961" s="1" t="s">
        <v>89</v>
      </c>
      <c r="AI1961" s="1" t="s">
        <v>57</v>
      </c>
      <c r="AJ1961" s="5">
        <v>10950</v>
      </c>
      <c r="AK1961" s="4">
        <v>-7640</v>
      </c>
      <c r="AL1961" s="4">
        <v>0</v>
      </c>
      <c r="AM1961" s="4">
        <v>0</v>
      </c>
      <c r="AN1961" s="4">
        <v>0</v>
      </c>
      <c r="AO1961" s="4">
        <v>-98276</v>
      </c>
      <c r="AP1961" s="4">
        <v>-98276</v>
      </c>
      <c r="AQ1961" s="4">
        <v>0</v>
      </c>
      <c r="AR1961" s="4">
        <v>636724</v>
      </c>
      <c r="AS1961" s="1" t="s">
        <v>52</v>
      </c>
      <c r="AT1961" s="9">
        <f t="shared" si="889"/>
        <v>43404</v>
      </c>
      <c r="AU1961" s="9">
        <f t="shared" si="890"/>
        <v>43374</v>
      </c>
      <c r="AV1961" s="9">
        <v>44798</v>
      </c>
      <c r="AW1961" s="11">
        <f t="shared" si="891"/>
        <v>3.8191780821917809</v>
      </c>
      <c r="AX1961">
        <v>10</v>
      </c>
      <c r="AY1961" s="12">
        <v>0.05</v>
      </c>
      <c r="AZ1961">
        <f t="shared" si="892"/>
        <v>9.5000000000000001E-2</v>
      </c>
      <c r="BA1961" s="13">
        <f t="shared" si="893"/>
        <v>735000</v>
      </c>
      <c r="BB1961" s="17" t="s">
        <v>1853</v>
      </c>
      <c r="BC1961">
        <f>MATCH(BB1961,MONTHLY_INDEX!$A:$A,0)</f>
        <v>630</v>
      </c>
      <c r="BD1961">
        <f>MATCH(AU1961,MONTHLY_INDEX!$1:$1,0)</f>
        <v>82</v>
      </c>
      <c r="BE1961">
        <f>INDEX(MONTHLY_INDEX!$1:$1048576,Final!BC1961,Final!BD1961)</f>
        <v>115.8</v>
      </c>
      <c r="BF1961">
        <f>MATCH($BF$1,MONTHLY_INDEX!$1:$1,0)</f>
        <v>127</v>
      </c>
      <c r="BG1961">
        <f>INDEX(MONTHLY_INDEX!$1:$1048576,Final!BC1961,Final!BF1961)</f>
        <v>151.1</v>
      </c>
      <c r="BH1961" s="23">
        <f t="shared" si="908"/>
        <v>0.30483592400690845</v>
      </c>
      <c r="BI1961" s="14">
        <f t="shared" si="909"/>
        <v>959054.4041450778</v>
      </c>
      <c r="BJ1961" s="14">
        <f t="shared" si="910"/>
        <v>347965.9581943361</v>
      </c>
      <c r="BK1961" s="15">
        <f t="shared" si="900"/>
        <v>611088.44595074165</v>
      </c>
      <c r="BL1961" s="52">
        <v>0</v>
      </c>
      <c r="BM1961" s="15">
        <f t="shared" si="911"/>
        <v>611088.44595074165</v>
      </c>
    </row>
    <row r="1962" spans="1:65">
      <c r="A1962" s="8">
        <v>1960</v>
      </c>
      <c r="B1962" s="1" t="s">
        <v>44</v>
      </c>
      <c r="C1962" s="1">
        <v>1500</v>
      </c>
      <c r="D1962" s="1" t="s">
        <v>60</v>
      </c>
      <c r="E1962" s="1">
        <v>150000079</v>
      </c>
      <c r="F1962" s="1" t="s">
        <v>60</v>
      </c>
      <c r="G1962" s="1" t="s">
        <v>95</v>
      </c>
      <c r="H1962" s="1">
        <v>7</v>
      </c>
      <c r="I1962" s="1" t="s">
        <v>190</v>
      </c>
      <c r="J1962" s="1" t="s">
        <v>49</v>
      </c>
      <c r="K1962" s="1">
        <v>17406001</v>
      </c>
      <c r="L1962" s="1" t="s">
        <v>50</v>
      </c>
      <c r="M1962" s="1" t="s">
        <v>51</v>
      </c>
      <c r="N1962" s="1" t="s">
        <v>64</v>
      </c>
      <c r="O1962" s="1" t="s">
        <v>65</v>
      </c>
      <c r="P1962" s="1" t="s">
        <v>66</v>
      </c>
      <c r="Q1962" s="1" t="s">
        <v>67</v>
      </c>
      <c r="R1962" s="1" t="s">
        <v>87</v>
      </c>
      <c r="S1962" s="1" t="s">
        <v>88</v>
      </c>
      <c r="T1962" s="2">
        <v>43404</v>
      </c>
      <c r="U1962" s="2">
        <v>43404</v>
      </c>
      <c r="V1962" s="1" t="s">
        <v>52</v>
      </c>
      <c r="W1962" s="3">
        <v>1</v>
      </c>
      <c r="X1962" s="1" t="s">
        <v>53</v>
      </c>
      <c r="Y1962" s="4">
        <v>126000</v>
      </c>
      <c r="Z1962" s="4">
        <v>-15537</v>
      </c>
      <c r="AA1962" s="4">
        <v>0</v>
      </c>
      <c r="AB1962" s="4">
        <v>0</v>
      </c>
      <c r="AC1962" s="4">
        <v>0</v>
      </c>
      <c r="AD1962" s="4">
        <v>126000</v>
      </c>
      <c r="AE1962" s="5">
        <v>1614</v>
      </c>
      <c r="AF1962" s="1" t="s">
        <v>70</v>
      </c>
      <c r="AG1962" s="1" t="s">
        <v>71</v>
      </c>
      <c r="AH1962" s="1" t="s">
        <v>89</v>
      </c>
      <c r="AI1962" s="1" t="s">
        <v>57</v>
      </c>
      <c r="AJ1962" s="5">
        <v>10950</v>
      </c>
      <c r="AK1962" s="4">
        <v>-1310</v>
      </c>
      <c r="AL1962" s="4">
        <v>0</v>
      </c>
      <c r="AM1962" s="4">
        <v>0</v>
      </c>
      <c r="AN1962" s="4">
        <v>0</v>
      </c>
      <c r="AO1962" s="4">
        <v>-16847</v>
      </c>
      <c r="AP1962" s="4">
        <v>-16847</v>
      </c>
      <c r="AQ1962" s="4">
        <v>0</v>
      </c>
      <c r="AR1962" s="4">
        <v>109153</v>
      </c>
      <c r="AS1962" s="1" t="s">
        <v>52</v>
      </c>
      <c r="AT1962" s="9">
        <f t="shared" si="889"/>
        <v>43404</v>
      </c>
      <c r="AU1962" s="9">
        <f t="shared" si="890"/>
        <v>43374</v>
      </c>
      <c r="AV1962" s="9">
        <v>44798</v>
      </c>
      <c r="AW1962" s="11">
        <f t="shared" si="891"/>
        <v>3.8191780821917809</v>
      </c>
      <c r="AX1962">
        <v>25</v>
      </c>
      <c r="AY1962" s="12">
        <v>0.05</v>
      </c>
      <c r="AZ1962">
        <f t="shared" si="892"/>
        <v>3.7999999999999999E-2</v>
      </c>
      <c r="BA1962" s="13">
        <f t="shared" si="893"/>
        <v>126000</v>
      </c>
      <c r="BB1962" s="17" t="s">
        <v>2189</v>
      </c>
      <c r="BC1962">
        <f>MATCH(BB1962,MONTHLY_INDEX!$A:$A,0)</f>
        <v>798</v>
      </c>
      <c r="BD1962">
        <f>MATCH(AU1962,MONTHLY_INDEX!$1:$1,0)</f>
        <v>82</v>
      </c>
      <c r="BE1962">
        <f>INDEX(MONTHLY_INDEX!$1:$1048576,Final!BC1962,Final!BD1962)</f>
        <v>96</v>
      </c>
      <c r="BF1962">
        <f>MATCH($BF$1,MONTHLY_INDEX!$1:$1,0)</f>
        <v>127</v>
      </c>
      <c r="BG1962">
        <f>INDEX(MONTHLY_INDEX!$1:$1048576,Final!BC1962,Final!BF1962)</f>
        <v>95.3</v>
      </c>
      <c r="BH1962" s="23">
        <f t="shared" si="908"/>
        <v>-7.2916666666666963E-3</v>
      </c>
      <c r="BI1962" s="14">
        <f t="shared" si="909"/>
        <v>125081.25</v>
      </c>
      <c r="BJ1962" s="14">
        <f t="shared" si="910"/>
        <v>18152.887602739724</v>
      </c>
      <c r="BK1962" s="15">
        <f t="shared" si="900"/>
        <v>106928.36239726028</v>
      </c>
      <c r="BL1962" s="52">
        <v>0</v>
      </c>
      <c r="BM1962" s="15">
        <f t="shared" si="911"/>
        <v>106928.36239726028</v>
      </c>
    </row>
    <row r="1963" spans="1:65">
      <c r="A1963" s="8">
        <v>1961</v>
      </c>
      <c r="B1963" s="1" t="s">
        <v>44</v>
      </c>
      <c r="C1963" s="1">
        <v>1500</v>
      </c>
      <c r="D1963" s="1" t="s">
        <v>60</v>
      </c>
      <c r="E1963" s="1">
        <v>150000079</v>
      </c>
      <c r="F1963" s="1" t="s">
        <v>60</v>
      </c>
      <c r="G1963" s="1" t="s">
        <v>96</v>
      </c>
      <c r="H1963" s="1">
        <v>8</v>
      </c>
      <c r="I1963" s="1" t="s">
        <v>190</v>
      </c>
      <c r="J1963" s="1" t="s">
        <v>49</v>
      </c>
      <c r="K1963" s="1">
        <v>17406001</v>
      </c>
      <c r="L1963" s="1" t="s">
        <v>50</v>
      </c>
      <c r="M1963" s="1" t="s">
        <v>51</v>
      </c>
      <c r="N1963" s="1" t="s">
        <v>64</v>
      </c>
      <c r="O1963" s="1" t="s">
        <v>65</v>
      </c>
      <c r="P1963" s="1" t="s">
        <v>66</v>
      </c>
      <c r="Q1963" s="1" t="s">
        <v>67</v>
      </c>
      <c r="R1963" s="1" t="s">
        <v>87</v>
      </c>
      <c r="S1963" s="1" t="s">
        <v>88</v>
      </c>
      <c r="T1963" s="2">
        <v>43404</v>
      </c>
      <c r="U1963" s="2">
        <v>43404</v>
      </c>
      <c r="V1963" s="1" t="s">
        <v>52</v>
      </c>
      <c r="W1963" s="3">
        <v>1</v>
      </c>
      <c r="X1963" s="1" t="s">
        <v>53</v>
      </c>
      <c r="Y1963" s="4">
        <v>29327302</v>
      </c>
      <c r="Z1963" s="4">
        <v>-3616528</v>
      </c>
      <c r="AA1963" s="4">
        <v>0</v>
      </c>
      <c r="AB1963" s="4">
        <v>0</v>
      </c>
      <c r="AC1963" s="4">
        <v>0</v>
      </c>
      <c r="AD1963" s="4">
        <v>29327302</v>
      </c>
      <c r="AE1963" s="5">
        <v>1614</v>
      </c>
      <c r="AF1963" s="1" t="s">
        <v>70</v>
      </c>
      <c r="AG1963" s="1" t="s">
        <v>71</v>
      </c>
      <c r="AH1963" s="1" t="s">
        <v>89</v>
      </c>
      <c r="AI1963" s="1" t="s">
        <v>57</v>
      </c>
      <c r="AJ1963" s="5">
        <v>10950</v>
      </c>
      <c r="AK1963" s="4">
        <v>-304835</v>
      </c>
      <c r="AL1963" s="4">
        <v>0</v>
      </c>
      <c r="AM1963" s="4">
        <v>0</v>
      </c>
      <c r="AN1963" s="4">
        <v>0</v>
      </c>
      <c r="AO1963" s="4">
        <v>-3921363</v>
      </c>
      <c r="AP1963" s="4">
        <v>-3921363</v>
      </c>
      <c r="AQ1963" s="4">
        <v>0</v>
      </c>
      <c r="AR1963" s="4">
        <v>25405939</v>
      </c>
      <c r="AS1963" s="1" t="s">
        <v>52</v>
      </c>
      <c r="AT1963" s="9">
        <f t="shared" si="889"/>
        <v>43404</v>
      </c>
      <c r="AU1963" s="9">
        <f t="shared" si="890"/>
        <v>43374</v>
      </c>
      <c r="AV1963" s="9">
        <v>44798</v>
      </c>
      <c r="AW1963" s="11">
        <f t="shared" si="891"/>
        <v>3.8191780821917809</v>
      </c>
      <c r="AX1963">
        <v>25</v>
      </c>
      <c r="AY1963" s="12">
        <v>0.05</v>
      </c>
      <c r="AZ1963">
        <f t="shared" si="892"/>
        <v>3.7999999999999999E-2</v>
      </c>
      <c r="BA1963" s="13">
        <f t="shared" si="893"/>
        <v>29327302</v>
      </c>
      <c r="BB1963" s="17" t="s">
        <v>2189</v>
      </c>
      <c r="BC1963">
        <f>MATCH(BB1963,MONTHLY_INDEX!$A:$A,0)</f>
        <v>798</v>
      </c>
      <c r="BD1963">
        <f>MATCH(AU1963,MONTHLY_INDEX!$1:$1,0)</f>
        <v>82</v>
      </c>
      <c r="BE1963">
        <f>INDEX(MONTHLY_INDEX!$1:$1048576,Final!BC1963,Final!BD1963)</f>
        <v>96</v>
      </c>
      <c r="BF1963">
        <f>MATCH($BF$1,MONTHLY_INDEX!$1:$1,0)</f>
        <v>127</v>
      </c>
      <c r="BG1963">
        <f>INDEX(MONTHLY_INDEX!$1:$1048576,Final!BC1963,Final!BF1963)</f>
        <v>95.3</v>
      </c>
      <c r="BH1963" s="23">
        <f t="shared" si="908"/>
        <v>-7.2916666666666963E-3</v>
      </c>
      <c r="BI1963" s="14">
        <f t="shared" si="909"/>
        <v>29113457.089583334</v>
      </c>
      <c r="BJ1963" s="14">
        <f t="shared" si="910"/>
        <v>4225200.1341079678</v>
      </c>
      <c r="BK1963" s="15">
        <f t="shared" si="900"/>
        <v>24888256.955475368</v>
      </c>
      <c r="BL1963" s="52">
        <v>0</v>
      </c>
      <c r="BM1963" s="15">
        <f t="shared" si="911"/>
        <v>24888256.955475368</v>
      </c>
    </row>
    <row r="1964" spans="1:65">
      <c r="A1964" s="8">
        <v>1962</v>
      </c>
      <c r="B1964" s="1" t="s">
        <v>44</v>
      </c>
      <c r="C1964" s="1">
        <v>1500</v>
      </c>
      <c r="D1964" s="1" t="s">
        <v>60</v>
      </c>
      <c r="E1964" s="1">
        <v>150000079</v>
      </c>
      <c r="F1964" s="1" t="s">
        <v>60</v>
      </c>
      <c r="G1964" s="1" t="s">
        <v>97</v>
      </c>
      <c r="H1964" s="1">
        <v>9</v>
      </c>
      <c r="I1964" s="1" t="s">
        <v>190</v>
      </c>
      <c r="J1964" s="1" t="s">
        <v>49</v>
      </c>
      <c r="K1964" s="1">
        <v>17406001</v>
      </c>
      <c r="L1964" s="1" t="s">
        <v>50</v>
      </c>
      <c r="M1964" s="1" t="s">
        <v>51</v>
      </c>
      <c r="N1964" s="1" t="s">
        <v>64</v>
      </c>
      <c r="O1964" s="1" t="s">
        <v>65</v>
      </c>
      <c r="P1964" s="1" t="s">
        <v>66</v>
      </c>
      <c r="Q1964" s="1" t="s">
        <v>67</v>
      </c>
      <c r="R1964" s="1" t="s">
        <v>87</v>
      </c>
      <c r="S1964" s="1" t="s">
        <v>88</v>
      </c>
      <c r="T1964" s="2">
        <v>43404</v>
      </c>
      <c r="U1964" s="2">
        <v>43404</v>
      </c>
      <c r="V1964" s="1" t="s">
        <v>52</v>
      </c>
      <c r="W1964" s="3">
        <v>1</v>
      </c>
      <c r="X1964" s="1" t="s">
        <v>53</v>
      </c>
      <c r="Y1964" s="4">
        <v>1517250</v>
      </c>
      <c r="Z1964" s="4">
        <v>-187100</v>
      </c>
      <c r="AA1964" s="4">
        <v>0</v>
      </c>
      <c r="AB1964" s="4">
        <v>0</v>
      </c>
      <c r="AC1964" s="4">
        <v>0</v>
      </c>
      <c r="AD1964" s="4">
        <v>1517250</v>
      </c>
      <c r="AE1964" s="5">
        <v>1614</v>
      </c>
      <c r="AF1964" s="1" t="s">
        <v>70</v>
      </c>
      <c r="AG1964" s="1" t="s">
        <v>71</v>
      </c>
      <c r="AH1964" s="1" t="s">
        <v>89</v>
      </c>
      <c r="AI1964" s="1" t="s">
        <v>57</v>
      </c>
      <c r="AJ1964" s="5">
        <v>10950</v>
      </c>
      <c r="AK1964" s="4">
        <v>-15771</v>
      </c>
      <c r="AL1964" s="4">
        <v>0</v>
      </c>
      <c r="AM1964" s="4">
        <v>0</v>
      </c>
      <c r="AN1964" s="4">
        <v>0</v>
      </c>
      <c r="AO1964" s="4">
        <v>-202871</v>
      </c>
      <c r="AP1964" s="4">
        <v>-202871</v>
      </c>
      <c r="AQ1964" s="4">
        <v>0</v>
      </c>
      <c r="AR1964" s="4">
        <v>1314379</v>
      </c>
      <c r="AS1964" s="1" t="s">
        <v>52</v>
      </c>
      <c r="AT1964" s="9">
        <f t="shared" si="889"/>
        <v>43404</v>
      </c>
      <c r="AU1964" s="9">
        <f t="shared" si="890"/>
        <v>43374</v>
      </c>
      <c r="AV1964" s="9">
        <v>44798</v>
      </c>
      <c r="AW1964" s="11">
        <f t="shared" si="891"/>
        <v>3.8191780821917809</v>
      </c>
      <c r="AX1964">
        <v>15</v>
      </c>
      <c r="AY1964" s="12">
        <v>0.05</v>
      </c>
      <c r="AZ1964">
        <f t="shared" si="892"/>
        <v>6.3333333333333325E-2</v>
      </c>
      <c r="BA1964" s="13">
        <f t="shared" si="893"/>
        <v>1517250</v>
      </c>
      <c r="BB1964" s="17" t="s">
        <v>1941</v>
      </c>
      <c r="BC1964">
        <f>MATCH(BB1964,MONTHLY_INDEX!$A:$A,0)</f>
        <v>674</v>
      </c>
      <c r="BD1964">
        <f>MATCH(AU1964,MONTHLY_INDEX!$1:$1,0)</f>
        <v>82</v>
      </c>
      <c r="BE1964">
        <f>INDEX(MONTHLY_INDEX!$1:$1048576,Final!BC1964,Final!BD1964)</f>
        <v>105.9</v>
      </c>
      <c r="BF1964">
        <f>MATCH($BF$1,MONTHLY_INDEX!$1:$1,0)</f>
        <v>127</v>
      </c>
      <c r="BG1964">
        <f>INDEX(MONTHLY_INDEX!$1:$1048576,Final!BC1964,Final!BF1964)</f>
        <v>122.8</v>
      </c>
      <c r="BH1964" s="23">
        <f t="shared" si="908"/>
        <v>0.15958451369216234</v>
      </c>
      <c r="BI1964" s="14">
        <f t="shared" si="909"/>
        <v>1759379.6033994332</v>
      </c>
      <c r="BJ1964" s="14">
        <f t="shared" si="910"/>
        <v>425560.98790536425</v>
      </c>
      <c r="BK1964" s="15">
        <f t="shared" si="900"/>
        <v>1333818.6154940689</v>
      </c>
      <c r="BL1964" s="52">
        <v>0</v>
      </c>
      <c r="BM1964" s="15">
        <f t="shared" si="911"/>
        <v>1333818.6154940689</v>
      </c>
    </row>
    <row r="1965" spans="1:65">
      <c r="A1965" s="8">
        <v>1963</v>
      </c>
      <c r="B1965" s="1" t="s">
        <v>44</v>
      </c>
      <c r="C1965" s="1">
        <v>1500</v>
      </c>
      <c r="D1965" s="1" t="s">
        <v>60</v>
      </c>
      <c r="E1965" s="1">
        <v>150000079</v>
      </c>
      <c r="F1965" s="1" t="s">
        <v>60</v>
      </c>
      <c r="G1965" s="1" t="s">
        <v>98</v>
      </c>
      <c r="H1965" s="1">
        <v>10</v>
      </c>
      <c r="I1965" s="1" t="s">
        <v>190</v>
      </c>
      <c r="J1965" s="1" t="s">
        <v>49</v>
      </c>
      <c r="K1965" s="1">
        <v>17406001</v>
      </c>
      <c r="L1965" s="1" t="s">
        <v>50</v>
      </c>
      <c r="M1965" s="1" t="s">
        <v>51</v>
      </c>
      <c r="N1965" s="1" t="s">
        <v>64</v>
      </c>
      <c r="O1965" s="1" t="s">
        <v>65</v>
      </c>
      <c r="P1965" s="1" t="s">
        <v>66</v>
      </c>
      <c r="Q1965" s="1" t="s">
        <v>67</v>
      </c>
      <c r="R1965" s="1" t="s">
        <v>87</v>
      </c>
      <c r="S1965" s="1" t="s">
        <v>88</v>
      </c>
      <c r="T1965" s="2">
        <v>43404</v>
      </c>
      <c r="U1965" s="2">
        <v>43404</v>
      </c>
      <c r="V1965" s="1" t="s">
        <v>52</v>
      </c>
      <c r="W1965" s="3">
        <v>1</v>
      </c>
      <c r="X1965" s="1" t="s">
        <v>53</v>
      </c>
      <c r="Y1965" s="4">
        <v>312900</v>
      </c>
      <c r="Z1965" s="4">
        <v>-38584</v>
      </c>
      <c r="AA1965" s="4">
        <v>0</v>
      </c>
      <c r="AB1965" s="4">
        <v>0</v>
      </c>
      <c r="AC1965" s="4">
        <v>0</v>
      </c>
      <c r="AD1965" s="4">
        <v>312900</v>
      </c>
      <c r="AE1965" s="5">
        <v>1614</v>
      </c>
      <c r="AF1965" s="1" t="s">
        <v>70</v>
      </c>
      <c r="AG1965" s="1" t="s">
        <v>71</v>
      </c>
      <c r="AH1965" s="1" t="s">
        <v>89</v>
      </c>
      <c r="AI1965" s="1" t="s">
        <v>57</v>
      </c>
      <c r="AJ1965" s="5">
        <v>10950</v>
      </c>
      <c r="AK1965" s="4">
        <v>-3252</v>
      </c>
      <c r="AL1965" s="4">
        <v>0</v>
      </c>
      <c r="AM1965" s="4">
        <v>0</v>
      </c>
      <c r="AN1965" s="4">
        <v>0</v>
      </c>
      <c r="AO1965" s="4">
        <v>-41836</v>
      </c>
      <c r="AP1965" s="4">
        <v>-41836</v>
      </c>
      <c r="AQ1965" s="4">
        <v>0</v>
      </c>
      <c r="AR1965" s="4">
        <v>271064</v>
      </c>
      <c r="AS1965" s="1" t="s">
        <v>52</v>
      </c>
      <c r="AT1965" s="9">
        <f t="shared" si="889"/>
        <v>43404</v>
      </c>
      <c r="AU1965" s="9">
        <f t="shared" si="890"/>
        <v>43374</v>
      </c>
      <c r="AV1965" s="9">
        <v>44798</v>
      </c>
      <c r="AW1965" s="11">
        <f t="shared" si="891"/>
        <v>3.8191780821917809</v>
      </c>
      <c r="AX1965">
        <v>10</v>
      </c>
      <c r="AY1965" s="12">
        <v>0.05</v>
      </c>
      <c r="AZ1965">
        <f t="shared" si="892"/>
        <v>9.5000000000000001E-2</v>
      </c>
      <c r="BA1965" s="13">
        <f t="shared" si="893"/>
        <v>312900</v>
      </c>
      <c r="BB1965" s="17" t="s">
        <v>2189</v>
      </c>
      <c r="BC1965">
        <f>MATCH(BB1965,MONTHLY_INDEX!$A:$A,0)</f>
        <v>798</v>
      </c>
      <c r="BD1965">
        <f>MATCH(AU1965,MONTHLY_INDEX!$1:$1,0)</f>
        <v>82</v>
      </c>
      <c r="BE1965">
        <f>INDEX(MONTHLY_INDEX!$1:$1048576,Final!BC1965,Final!BD1965)</f>
        <v>96</v>
      </c>
      <c r="BF1965">
        <f>MATCH($BF$1,MONTHLY_INDEX!$1:$1,0)</f>
        <v>127</v>
      </c>
      <c r="BG1965">
        <f>INDEX(MONTHLY_INDEX!$1:$1048576,Final!BC1965,Final!BF1965)</f>
        <v>95.3</v>
      </c>
      <c r="BH1965" s="23">
        <f t="shared" si="908"/>
        <v>-7.2916666666666963E-3</v>
      </c>
      <c r="BI1965" s="14">
        <f t="shared" si="909"/>
        <v>310618.4375</v>
      </c>
      <c r="BJ1965" s="14">
        <f t="shared" si="910"/>
        <v>112699.17720034247</v>
      </c>
      <c r="BK1965" s="15">
        <f t="shared" si="900"/>
        <v>197919.26029965753</v>
      </c>
      <c r="BL1965" s="52">
        <v>0</v>
      </c>
      <c r="BM1965" s="15">
        <f t="shared" si="911"/>
        <v>197919.26029965753</v>
      </c>
    </row>
    <row r="1966" spans="1:65">
      <c r="A1966" s="8">
        <v>1964</v>
      </c>
      <c r="B1966" s="1" t="s">
        <v>44</v>
      </c>
      <c r="C1966" s="1">
        <v>1500</v>
      </c>
      <c r="D1966" s="1" t="s">
        <v>60</v>
      </c>
      <c r="E1966" s="1">
        <v>150000079</v>
      </c>
      <c r="F1966" s="1" t="s">
        <v>60</v>
      </c>
      <c r="G1966" s="1" t="s">
        <v>99</v>
      </c>
      <c r="H1966" s="1">
        <v>11</v>
      </c>
      <c r="I1966" s="1" t="s">
        <v>190</v>
      </c>
      <c r="J1966" s="1" t="s">
        <v>49</v>
      </c>
      <c r="K1966" s="1">
        <v>17406001</v>
      </c>
      <c r="L1966" s="1" t="s">
        <v>50</v>
      </c>
      <c r="M1966" s="1" t="s">
        <v>51</v>
      </c>
      <c r="N1966" s="1" t="s">
        <v>64</v>
      </c>
      <c r="O1966" s="1" t="s">
        <v>65</v>
      </c>
      <c r="P1966" s="1" t="s">
        <v>66</v>
      </c>
      <c r="Q1966" s="1" t="s">
        <v>67</v>
      </c>
      <c r="R1966" s="1" t="s">
        <v>87</v>
      </c>
      <c r="S1966" s="1" t="s">
        <v>88</v>
      </c>
      <c r="T1966" s="2">
        <v>43404</v>
      </c>
      <c r="U1966" s="2">
        <v>43404</v>
      </c>
      <c r="V1966" s="1" t="s">
        <v>52</v>
      </c>
      <c r="W1966" s="3">
        <v>1</v>
      </c>
      <c r="X1966" s="1" t="s">
        <v>53</v>
      </c>
      <c r="Y1966" s="4">
        <v>1174950</v>
      </c>
      <c r="Z1966" s="4">
        <v>-144889</v>
      </c>
      <c r="AA1966" s="4">
        <v>0</v>
      </c>
      <c r="AB1966" s="4">
        <v>0</v>
      </c>
      <c r="AC1966" s="4">
        <v>0</v>
      </c>
      <c r="AD1966" s="4">
        <v>1174950</v>
      </c>
      <c r="AE1966" s="5">
        <v>1614</v>
      </c>
      <c r="AF1966" s="1" t="s">
        <v>70</v>
      </c>
      <c r="AG1966" s="1" t="s">
        <v>71</v>
      </c>
      <c r="AH1966" s="1" t="s">
        <v>89</v>
      </c>
      <c r="AI1966" s="1" t="s">
        <v>57</v>
      </c>
      <c r="AJ1966" s="5">
        <v>10950</v>
      </c>
      <c r="AK1966" s="4">
        <v>-12213</v>
      </c>
      <c r="AL1966" s="4">
        <v>0</v>
      </c>
      <c r="AM1966" s="4">
        <v>0</v>
      </c>
      <c r="AN1966" s="4">
        <v>0</v>
      </c>
      <c r="AO1966" s="4">
        <v>-157102</v>
      </c>
      <c r="AP1966" s="4">
        <v>-157102</v>
      </c>
      <c r="AQ1966" s="4">
        <v>0</v>
      </c>
      <c r="AR1966" s="4">
        <v>1017848</v>
      </c>
      <c r="AS1966" s="1" t="s">
        <v>52</v>
      </c>
      <c r="AT1966" s="9">
        <f t="shared" si="889"/>
        <v>43404</v>
      </c>
      <c r="AU1966" s="9">
        <f t="shared" si="890"/>
        <v>43374</v>
      </c>
      <c r="AV1966" s="9">
        <v>44798</v>
      </c>
      <c r="AW1966" s="11">
        <f t="shared" si="891"/>
        <v>3.8191780821917809</v>
      </c>
      <c r="AX1966">
        <v>10</v>
      </c>
      <c r="AY1966" s="12">
        <v>0.05</v>
      </c>
      <c r="AZ1966">
        <f t="shared" si="892"/>
        <v>9.5000000000000001E-2</v>
      </c>
      <c r="BA1966" s="13">
        <f t="shared" si="893"/>
        <v>1174950</v>
      </c>
      <c r="BB1966" s="17" t="s">
        <v>2189</v>
      </c>
      <c r="BC1966">
        <f>MATCH(BB1966,MONTHLY_INDEX!$A:$A,0)</f>
        <v>798</v>
      </c>
      <c r="BD1966">
        <f>MATCH(AU1966,MONTHLY_INDEX!$1:$1,0)</f>
        <v>82</v>
      </c>
      <c r="BE1966">
        <f>INDEX(MONTHLY_INDEX!$1:$1048576,Final!BC1966,Final!BD1966)</f>
        <v>96</v>
      </c>
      <c r="BF1966">
        <f>MATCH($BF$1,MONTHLY_INDEX!$1:$1,0)</f>
        <v>127</v>
      </c>
      <c r="BG1966">
        <f>INDEX(MONTHLY_INDEX!$1:$1048576,Final!BC1966,Final!BF1966)</f>
        <v>95.3</v>
      </c>
      <c r="BH1966" s="23">
        <f t="shared" si="908"/>
        <v>-7.2916666666666963E-3</v>
      </c>
      <c r="BI1966" s="14">
        <f t="shared" si="909"/>
        <v>1166382.65625</v>
      </c>
      <c r="BJ1966" s="14">
        <f t="shared" si="910"/>
        <v>423189.19223886984</v>
      </c>
      <c r="BK1966" s="15">
        <f t="shared" si="900"/>
        <v>743193.46401113016</v>
      </c>
      <c r="BL1966" s="52">
        <v>0</v>
      </c>
      <c r="BM1966" s="15">
        <f t="shared" si="911"/>
        <v>743193.46401113016</v>
      </c>
    </row>
    <row r="1967" spans="1:65">
      <c r="A1967" s="8">
        <v>1965</v>
      </c>
      <c r="B1967" s="1" t="s">
        <v>44</v>
      </c>
      <c r="C1967" s="1">
        <v>1500</v>
      </c>
      <c r="D1967" s="1" t="s">
        <v>60</v>
      </c>
      <c r="E1967" s="1">
        <v>150000079</v>
      </c>
      <c r="F1967" s="1" t="s">
        <v>60</v>
      </c>
      <c r="G1967" s="1" t="s">
        <v>100</v>
      </c>
      <c r="H1967" s="1">
        <v>12</v>
      </c>
      <c r="I1967" s="1" t="s">
        <v>190</v>
      </c>
      <c r="J1967" s="1" t="s">
        <v>49</v>
      </c>
      <c r="K1967" s="1">
        <v>17406001</v>
      </c>
      <c r="L1967" s="1" t="s">
        <v>50</v>
      </c>
      <c r="M1967" s="1" t="s">
        <v>51</v>
      </c>
      <c r="N1967" s="1" t="s">
        <v>64</v>
      </c>
      <c r="O1967" s="1" t="s">
        <v>65</v>
      </c>
      <c r="P1967" s="1" t="s">
        <v>66</v>
      </c>
      <c r="Q1967" s="1" t="s">
        <v>67</v>
      </c>
      <c r="R1967" s="1" t="s">
        <v>87</v>
      </c>
      <c r="S1967" s="1" t="s">
        <v>88</v>
      </c>
      <c r="T1967" s="2">
        <v>43404</v>
      </c>
      <c r="U1967" s="2">
        <v>43404</v>
      </c>
      <c r="V1967" s="1" t="s">
        <v>52</v>
      </c>
      <c r="W1967" s="3">
        <v>1</v>
      </c>
      <c r="X1967" s="1" t="s">
        <v>53</v>
      </c>
      <c r="Y1967" s="4">
        <v>582750</v>
      </c>
      <c r="Z1967" s="4">
        <v>-71862</v>
      </c>
      <c r="AA1967" s="4">
        <v>0</v>
      </c>
      <c r="AB1967" s="4">
        <v>0</v>
      </c>
      <c r="AC1967" s="4">
        <v>0</v>
      </c>
      <c r="AD1967" s="4">
        <v>582750</v>
      </c>
      <c r="AE1967" s="5">
        <v>1614</v>
      </c>
      <c r="AF1967" s="1" t="s">
        <v>70</v>
      </c>
      <c r="AG1967" s="1" t="s">
        <v>71</v>
      </c>
      <c r="AH1967" s="1" t="s">
        <v>89</v>
      </c>
      <c r="AI1967" s="1" t="s">
        <v>57</v>
      </c>
      <c r="AJ1967" s="5">
        <v>10950</v>
      </c>
      <c r="AK1967" s="4">
        <v>-6057</v>
      </c>
      <c r="AL1967" s="4">
        <v>0</v>
      </c>
      <c r="AM1967" s="4">
        <v>0</v>
      </c>
      <c r="AN1967" s="4">
        <v>0</v>
      </c>
      <c r="AO1967" s="4">
        <v>-77919</v>
      </c>
      <c r="AP1967" s="4">
        <v>-77919</v>
      </c>
      <c r="AQ1967" s="4">
        <v>0</v>
      </c>
      <c r="AR1967" s="4">
        <v>504831</v>
      </c>
      <c r="AS1967" s="1" t="s">
        <v>52</v>
      </c>
      <c r="AT1967" s="9">
        <f t="shared" si="889"/>
        <v>43404</v>
      </c>
      <c r="AU1967" s="9">
        <f t="shared" si="890"/>
        <v>43374</v>
      </c>
      <c r="AV1967" s="9">
        <v>44798</v>
      </c>
      <c r="AW1967" s="11">
        <f t="shared" si="891"/>
        <v>3.8191780821917809</v>
      </c>
      <c r="AX1967">
        <v>10</v>
      </c>
      <c r="AY1967" s="12">
        <v>0.05</v>
      </c>
      <c r="AZ1967">
        <f t="shared" si="892"/>
        <v>9.5000000000000001E-2</v>
      </c>
      <c r="BA1967" s="13">
        <f t="shared" si="893"/>
        <v>582750</v>
      </c>
      <c r="BB1967" s="17" t="s">
        <v>1973</v>
      </c>
      <c r="BC1967">
        <f>MATCH(BB1967,MONTHLY_INDEX!$A:$A,0)</f>
        <v>690</v>
      </c>
      <c r="BD1967">
        <f>MATCH(AU1967,MONTHLY_INDEX!$1:$1,0)</f>
        <v>82</v>
      </c>
      <c r="BE1967">
        <f>INDEX(MONTHLY_INDEX!$1:$1048576,Final!BC1967,Final!BD1967)</f>
        <v>112.3</v>
      </c>
      <c r="BF1967">
        <f>MATCH($BF$1,MONTHLY_INDEX!$1:$1,0)</f>
        <v>127</v>
      </c>
      <c r="BG1967">
        <f>INDEX(MONTHLY_INDEX!$1:$1048576,Final!BC1967,Final!BF1967)</f>
        <v>145.69999999999999</v>
      </c>
      <c r="BH1967" s="23">
        <f t="shared" si="908"/>
        <v>0.29741763134461258</v>
      </c>
      <c r="BI1967" s="14">
        <f t="shared" si="909"/>
        <v>756070.12466607301</v>
      </c>
      <c r="BJ1967" s="14">
        <f t="shared" si="910"/>
        <v>274318.81262884394</v>
      </c>
      <c r="BK1967" s="15">
        <f t="shared" si="900"/>
        <v>481751.31203722907</v>
      </c>
      <c r="BL1967" s="52">
        <v>0</v>
      </c>
      <c r="BM1967" s="15">
        <f t="shared" si="911"/>
        <v>481751.31203722907</v>
      </c>
    </row>
    <row r="1968" spans="1:65">
      <c r="A1968" s="8">
        <v>1966</v>
      </c>
      <c r="B1968" s="1" t="s">
        <v>44</v>
      </c>
      <c r="C1968" s="1">
        <v>1500</v>
      </c>
      <c r="D1968" s="1" t="s">
        <v>60</v>
      </c>
      <c r="E1968" s="1">
        <v>150000079</v>
      </c>
      <c r="F1968" s="1" t="s">
        <v>60</v>
      </c>
      <c r="G1968" s="1" t="s">
        <v>101</v>
      </c>
      <c r="H1968" s="1">
        <v>13</v>
      </c>
      <c r="I1968" s="1" t="s">
        <v>190</v>
      </c>
      <c r="J1968" s="1" t="s">
        <v>49</v>
      </c>
      <c r="K1968" s="1">
        <v>17406001</v>
      </c>
      <c r="L1968" s="1" t="s">
        <v>50</v>
      </c>
      <c r="M1968" s="1" t="s">
        <v>51</v>
      </c>
      <c r="N1968" s="1" t="s">
        <v>64</v>
      </c>
      <c r="O1968" s="1" t="s">
        <v>65</v>
      </c>
      <c r="P1968" s="1" t="s">
        <v>66</v>
      </c>
      <c r="Q1968" s="1" t="s">
        <v>67</v>
      </c>
      <c r="R1968" s="1" t="s">
        <v>87</v>
      </c>
      <c r="S1968" s="1" t="s">
        <v>88</v>
      </c>
      <c r="T1968" s="2">
        <v>43404</v>
      </c>
      <c r="U1968" s="2">
        <v>43404</v>
      </c>
      <c r="V1968" s="1" t="s">
        <v>52</v>
      </c>
      <c r="W1968" s="3">
        <v>1</v>
      </c>
      <c r="X1968" s="1" t="s">
        <v>53</v>
      </c>
      <c r="Y1968" s="4">
        <v>9976171</v>
      </c>
      <c r="Z1968" s="4">
        <v>-1230221</v>
      </c>
      <c r="AA1968" s="4">
        <v>0</v>
      </c>
      <c r="AB1968" s="4">
        <v>0</v>
      </c>
      <c r="AC1968" s="4">
        <v>0</v>
      </c>
      <c r="AD1968" s="4">
        <v>9976171</v>
      </c>
      <c r="AE1968" s="5">
        <v>1614</v>
      </c>
      <c r="AF1968" s="1" t="s">
        <v>70</v>
      </c>
      <c r="AG1968" s="1" t="s">
        <v>71</v>
      </c>
      <c r="AH1968" s="1" t="s">
        <v>89</v>
      </c>
      <c r="AI1968" s="1" t="s">
        <v>57</v>
      </c>
      <c r="AJ1968" s="5">
        <v>10950</v>
      </c>
      <c r="AK1968" s="4">
        <v>-103695</v>
      </c>
      <c r="AL1968" s="4">
        <v>0</v>
      </c>
      <c r="AM1968" s="4">
        <v>0</v>
      </c>
      <c r="AN1968" s="4">
        <v>0</v>
      </c>
      <c r="AO1968" s="4">
        <v>-1333916</v>
      </c>
      <c r="AP1968" s="4">
        <v>-1333916</v>
      </c>
      <c r="AQ1968" s="4">
        <v>0</v>
      </c>
      <c r="AR1968" s="4">
        <v>8642255</v>
      </c>
      <c r="AS1968" s="1" t="s">
        <v>52</v>
      </c>
      <c r="AT1968" s="9">
        <f t="shared" si="889"/>
        <v>43404</v>
      </c>
      <c r="AU1968" s="9">
        <f t="shared" si="890"/>
        <v>43374</v>
      </c>
      <c r="AV1968" s="9">
        <v>44798</v>
      </c>
      <c r="AW1968" s="11">
        <f t="shared" si="891"/>
        <v>3.8191780821917809</v>
      </c>
      <c r="AX1968">
        <v>25</v>
      </c>
      <c r="AY1968" s="12">
        <v>0.05</v>
      </c>
      <c r="AZ1968">
        <f t="shared" si="892"/>
        <v>3.7999999999999999E-2</v>
      </c>
      <c r="BA1968" s="13">
        <f t="shared" si="893"/>
        <v>9976171</v>
      </c>
      <c r="BB1968" s="17" t="s">
        <v>2189</v>
      </c>
      <c r="BC1968">
        <f>MATCH(BB1968,MONTHLY_INDEX!$A:$A,0)</f>
        <v>798</v>
      </c>
      <c r="BD1968">
        <f>MATCH(AU1968,MONTHLY_INDEX!$1:$1,0)</f>
        <v>82</v>
      </c>
      <c r="BE1968">
        <f>INDEX(MONTHLY_INDEX!$1:$1048576,Final!BC1968,Final!BD1968)</f>
        <v>96</v>
      </c>
      <c r="BF1968">
        <f>MATCH($BF$1,MONTHLY_INDEX!$1:$1,0)</f>
        <v>127</v>
      </c>
      <c r="BG1968">
        <f>INDEX(MONTHLY_INDEX!$1:$1048576,Final!BC1968,Final!BF1968)</f>
        <v>95.3</v>
      </c>
      <c r="BH1968" s="23">
        <f t="shared" si="908"/>
        <v>-7.2916666666666963E-3</v>
      </c>
      <c r="BI1968" s="14">
        <f t="shared" si="909"/>
        <v>9903428.0864583328</v>
      </c>
      <c r="BJ1968" s="14">
        <f t="shared" si="910"/>
        <v>1437272.3084818379</v>
      </c>
      <c r="BK1968" s="15">
        <f t="shared" si="900"/>
        <v>8466155.7779764943</v>
      </c>
      <c r="BL1968" s="52">
        <v>0</v>
      </c>
      <c r="BM1968" s="15">
        <f t="shared" si="911"/>
        <v>8466155.7779764943</v>
      </c>
    </row>
    <row r="1969" spans="1:65">
      <c r="A1969" s="8">
        <v>1967</v>
      </c>
      <c r="B1969" s="1" t="s">
        <v>44</v>
      </c>
      <c r="C1969" s="1">
        <v>1500</v>
      </c>
      <c r="D1969" s="1" t="s">
        <v>60</v>
      </c>
      <c r="E1969" s="1">
        <v>150000079</v>
      </c>
      <c r="F1969" s="1" t="s">
        <v>60</v>
      </c>
      <c r="G1969" s="1" t="s">
        <v>102</v>
      </c>
      <c r="H1969" s="1">
        <v>14</v>
      </c>
      <c r="I1969" s="1" t="s">
        <v>190</v>
      </c>
      <c r="J1969" s="1" t="s">
        <v>49</v>
      </c>
      <c r="K1969" s="1">
        <v>17406001</v>
      </c>
      <c r="L1969" s="1" t="s">
        <v>50</v>
      </c>
      <c r="M1969" s="1" t="s">
        <v>51</v>
      </c>
      <c r="N1969" s="1" t="s">
        <v>64</v>
      </c>
      <c r="O1969" s="1" t="s">
        <v>65</v>
      </c>
      <c r="P1969" s="1" t="s">
        <v>66</v>
      </c>
      <c r="Q1969" s="1" t="s">
        <v>67</v>
      </c>
      <c r="R1969" s="1" t="s">
        <v>87</v>
      </c>
      <c r="S1969" s="1" t="s">
        <v>88</v>
      </c>
      <c r="T1969" s="2">
        <v>43404</v>
      </c>
      <c r="U1969" s="2">
        <v>43404</v>
      </c>
      <c r="V1969" s="1" t="s">
        <v>52</v>
      </c>
      <c r="W1969" s="3">
        <v>1</v>
      </c>
      <c r="X1969" s="1" t="s">
        <v>53</v>
      </c>
      <c r="Y1969" s="4">
        <v>21103901</v>
      </c>
      <c r="Z1969" s="4">
        <v>-2602449</v>
      </c>
      <c r="AA1969" s="4">
        <v>0</v>
      </c>
      <c r="AB1969" s="4">
        <v>0</v>
      </c>
      <c r="AC1969" s="4">
        <v>0</v>
      </c>
      <c r="AD1969" s="4">
        <v>21103901</v>
      </c>
      <c r="AE1969" s="5">
        <v>1614</v>
      </c>
      <c r="AF1969" s="1" t="s">
        <v>70</v>
      </c>
      <c r="AG1969" s="1" t="s">
        <v>71</v>
      </c>
      <c r="AH1969" s="1" t="s">
        <v>89</v>
      </c>
      <c r="AI1969" s="1" t="s">
        <v>57</v>
      </c>
      <c r="AJ1969" s="5">
        <v>10950</v>
      </c>
      <c r="AK1969" s="4">
        <v>-219359</v>
      </c>
      <c r="AL1969" s="4">
        <v>0</v>
      </c>
      <c r="AM1969" s="4">
        <v>0</v>
      </c>
      <c r="AN1969" s="4">
        <v>0</v>
      </c>
      <c r="AO1969" s="4">
        <v>-2821808</v>
      </c>
      <c r="AP1969" s="4">
        <v>-2821808</v>
      </c>
      <c r="AQ1969" s="4">
        <v>0</v>
      </c>
      <c r="AR1969" s="4">
        <v>18282093</v>
      </c>
      <c r="AS1969" s="1" t="s">
        <v>52</v>
      </c>
      <c r="AT1969" s="9">
        <f t="shared" si="889"/>
        <v>43404</v>
      </c>
      <c r="AU1969" s="9">
        <f t="shared" si="890"/>
        <v>43374</v>
      </c>
      <c r="AV1969" s="9">
        <v>44798</v>
      </c>
      <c r="AW1969" s="11">
        <f t="shared" si="891"/>
        <v>3.8191780821917809</v>
      </c>
      <c r="AX1969">
        <v>25</v>
      </c>
      <c r="AY1969" s="12">
        <v>0.05</v>
      </c>
      <c r="AZ1969">
        <f t="shared" si="892"/>
        <v>3.7999999999999999E-2</v>
      </c>
      <c r="BA1969" s="13">
        <f t="shared" si="893"/>
        <v>21103901</v>
      </c>
      <c r="BB1969" s="17" t="s">
        <v>2189</v>
      </c>
      <c r="BC1969">
        <f>MATCH(BB1969,MONTHLY_INDEX!$A:$A,0)</f>
        <v>798</v>
      </c>
      <c r="BD1969">
        <f>MATCH(AU1969,MONTHLY_INDEX!$1:$1,0)</f>
        <v>82</v>
      </c>
      <c r="BE1969">
        <f>INDEX(MONTHLY_INDEX!$1:$1048576,Final!BC1969,Final!BD1969)</f>
        <v>96</v>
      </c>
      <c r="BF1969">
        <f>MATCH($BF$1,MONTHLY_INDEX!$1:$1,0)</f>
        <v>127</v>
      </c>
      <c r="BG1969">
        <f>INDEX(MONTHLY_INDEX!$1:$1048576,Final!BC1969,Final!BF1969)</f>
        <v>95.3</v>
      </c>
      <c r="BH1969" s="23">
        <f t="shared" si="908"/>
        <v>-7.2916666666666963E-3</v>
      </c>
      <c r="BI1969" s="14">
        <f t="shared" si="909"/>
        <v>20950018.388541665</v>
      </c>
      <c r="BJ1969" s="14">
        <f t="shared" si="910"/>
        <v>3040450.3399392576</v>
      </c>
      <c r="BK1969" s="15">
        <f t="shared" si="900"/>
        <v>17909568.048602406</v>
      </c>
      <c r="BL1969" s="52">
        <v>0</v>
      </c>
      <c r="BM1969" s="15">
        <f t="shared" si="911"/>
        <v>17909568.048602406</v>
      </c>
    </row>
    <row r="1970" spans="1:65">
      <c r="A1970" s="8">
        <v>1968</v>
      </c>
      <c r="B1970" s="1" t="s">
        <v>44</v>
      </c>
      <c r="C1970" s="1">
        <v>1500</v>
      </c>
      <c r="D1970" s="1" t="s">
        <v>60</v>
      </c>
      <c r="E1970" s="1">
        <v>150000079</v>
      </c>
      <c r="F1970" s="1" t="s">
        <v>60</v>
      </c>
      <c r="G1970" s="1" t="s">
        <v>103</v>
      </c>
      <c r="H1970" s="1">
        <v>15</v>
      </c>
      <c r="I1970" s="1" t="s">
        <v>190</v>
      </c>
      <c r="J1970" s="1" t="s">
        <v>49</v>
      </c>
      <c r="K1970" s="1">
        <v>17406001</v>
      </c>
      <c r="L1970" s="1" t="s">
        <v>50</v>
      </c>
      <c r="M1970" s="1" t="s">
        <v>51</v>
      </c>
      <c r="N1970" s="1" t="s">
        <v>64</v>
      </c>
      <c r="O1970" s="1" t="s">
        <v>65</v>
      </c>
      <c r="P1970" s="1" t="s">
        <v>66</v>
      </c>
      <c r="Q1970" s="1" t="s">
        <v>67</v>
      </c>
      <c r="R1970" s="1" t="s">
        <v>87</v>
      </c>
      <c r="S1970" s="1" t="s">
        <v>88</v>
      </c>
      <c r="T1970" s="2">
        <v>43404</v>
      </c>
      <c r="U1970" s="2">
        <v>43404</v>
      </c>
      <c r="V1970" s="1" t="s">
        <v>52</v>
      </c>
      <c r="W1970" s="3">
        <v>1</v>
      </c>
      <c r="X1970" s="1" t="s">
        <v>53</v>
      </c>
      <c r="Y1970" s="4">
        <v>580650</v>
      </c>
      <c r="Z1970" s="4">
        <v>-71602</v>
      </c>
      <c r="AA1970" s="4">
        <v>0</v>
      </c>
      <c r="AB1970" s="4">
        <v>0</v>
      </c>
      <c r="AC1970" s="4">
        <v>0</v>
      </c>
      <c r="AD1970" s="4">
        <v>580650</v>
      </c>
      <c r="AE1970" s="5">
        <v>1614</v>
      </c>
      <c r="AF1970" s="1" t="s">
        <v>70</v>
      </c>
      <c r="AG1970" s="1" t="s">
        <v>71</v>
      </c>
      <c r="AH1970" s="1" t="s">
        <v>89</v>
      </c>
      <c r="AI1970" s="1" t="s">
        <v>57</v>
      </c>
      <c r="AJ1970" s="5">
        <v>10950</v>
      </c>
      <c r="AK1970" s="4">
        <v>-6035</v>
      </c>
      <c r="AL1970" s="4">
        <v>0</v>
      </c>
      <c r="AM1970" s="4">
        <v>0</v>
      </c>
      <c r="AN1970" s="4">
        <v>0</v>
      </c>
      <c r="AO1970" s="4">
        <v>-77637</v>
      </c>
      <c r="AP1970" s="4">
        <v>-77637</v>
      </c>
      <c r="AQ1970" s="4">
        <v>0</v>
      </c>
      <c r="AR1970" s="4">
        <v>503013</v>
      </c>
      <c r="AS1970" s="1" t="s">
        <v>52</v>
      </c>
      <c r="AT1970" s="9">
        <f t="shared" si="889"/>
        <v>43404</v>
      </c>
      <c r="AU1970" s="9">
        <f t="shared" si="890"/>
        <v>43374</v>
      </c>
      <c r="AV1970" s="9">
        <v>44798</v>
      </c>
      <c r="AW1970" s="11">
        <f t="shared" si="891"/>
        <v>3.8191780821917809</v>
      </c>
      <c r="AX1970">
        <v>10</v>
      </c>
      <c r="AY1970" s="12">
        <v>0.05</v>
      </c>
      <c r="AZ1970">
        <f t="shared" si="892"/>
        <v>9.5000000000000001E-2</v>
      </c>
      <c r="BA1970" s="13">
        <f t="shared" si="893"/>
        <v>580650</v>
      </c>
      <c r="BB1970" s="17" t="s">
        <v>1941</v>
      </c>
      <c r="BC1970">
        <f>MATCH(BB1970,MONTHLY_INDEX!$A:$A,0)</f>
        <v>674</v>
      </c>
      <c r="BD1970">
        <f>MATCH(AU1970,MONTHLY_INDEX!$1:$1,0)</f>
        <v>82</v>
      </c>
      <c r="BE1970">
        <f>INDEX(MONTHLY_INDEX!$1:$1048576,Final!BC1970,Final!BD1970)</f>
        <v>105.9</v>
      </c>
      <c r="BF1970">
        <f>MATCH($BF$1,MONTHLY_INDEX!$1:$1,0)</f>
        <v>127</v>
      </c>
      <c r="BG1970">
        <f>INDEX(MONTHLY_INDEX!$1:$1048576,Final!BC1970,Final!BF1970)</f>
        <v>122.8</v>
      </c>
      <c r="BH1970" s="23">
        <f t="shared" si="908"/>
        <v>0.15958451369216234</v>
      </c>
      <c r="BI1970" s="14">
        <f t="shared" si="909"/>
        <v>673312.74787535402</v>
      </c>
      <c r="BJ1970" s="14">
        <f t="shared" si="910"/>
        <v>244292.62246885791</v>
      </c>
      <c r="BK1970" s="15">
        <f t="shared" si="900"/>
        <v>429020.12540649611</v>
      </c>
      <c r="BL1970" s="52">
        <v>0</v>
      </c>
      <c r="BM1970" s="15">
        <f t="shared" si="911"/>
        <v>429020.12540649611</v>
      </c>
    </row>
    <row r="1971" spans="1:65">
      <c r="A1971" s="8">
        <v>1969</v>
      </c>
      <c r="B1971" s="1" t="s">
        <v>44</v>
      </c>
      <c r="C1971" s="1">
        <v>1500</v>
      </c>
      <c r="D1971" s="1" t="s">
        <v>60</v>
      </c>
      <c r="E1971" s="1">
        <v>150000079</v>
      </c>
      <c r="F1971" s="1" t="s">
        <v>60</v>
      </c>
      <c r="G1971" s="1" t="s">
        <v>104</v>
      </c>
      <c r="H1971" s="1">
        <v>16</v>
      </c>
      <c r="I1971" s="1" t="s">
        <v>190</v>
      </c>
      <c r="J1971" s="1" t="s">
        <v>49</v>
      </c>
      <c r="K1971" s="1">
        <v>17406001</v>
      </c>
      <c r="L1971" s="1" t="s">
        <v>50</v>
      </c>
      <c r="M1971" s="1" t="s">
        <v>51</v>
      </c>
      <c r="N1971" s="1" t="s">
        <v>64</v>
      </c>
      <c r="O1971" s="1" t="s">
        <v>65</v>
      </c>
      <c r="P1971" s="1" t="s">
        <v>66</v>
      </c>
      <c r="Q1971" s="1" t="s">
        <v>67</v>
      </c>
      <c r="R1971" s="1" t="s">
        <v>87</v>
      </c>
      <c r="S1971" s="1" t="s">
        <v>88</v>
      </c>
      <c r="T1971" s="2">
        <v>43404</v>
      </c>
      <c r="U1971" s="2">
        <v>43404</v>
      </c>
      <c r="V1971" s="1" t="s">
        <v>52</v>
      </c>
      <c r="W1971" s="3">
        <v>1</v>
      </c>
      <c r="X1971" s="1" t="s">
        <v>53</v>
      </c>
      <c r="Y1971" s="4">
        <v>175035</v>
      </c>
      <c r="Z1971" s="4">
        <v>-21583</v>
      </c>
      <c r="AA1971" s="4">
        <v>0</v>
      </c>
      <c r="AB1971" s="4">
        <v>0</v>
      </c>
      <c r="AC1971" s="4">
        <v>0</v>
      </c>
      <c r="AD1971" s="4">
        <v>175035</v>
      </c>
      <c r="AE1971" s="5">
        <v>1614</v>
      </c>
      <c r="AF1971" s="1" t="s">
        <v>70</v>
      </c>
      <c r="AG1971" s="1" t="s">
        <v>71</v>
      </c>
      <c r="AH1971" s="1" t="s">
        <v>89</v>
      </c>
      <c r="AI1971" s="1" t="s">
        <v>57</v>
      </c>
      <c r="AJ1971" s="5">
        <v>10950</v>
      </c>
      <c r="AK1971" s="4">
        <v>-1819</v>
      </c>
      <c r="AL1971" s="4">
        <v>0</v>
      </c>
      <c r="AM1971" s="4">
        <v>0</v>
      </c>
      <c r="AN1971" s="4">
        <v>0</v>
      </c>
      <c r="AO1971" s="4">
        <v>-23402</v>
      </c>
      <c r="AP1971" s="4">
        <v>-23402</v>
      </c>
      <c r="AQ1971" s="4">
        <v>0</v>
      </c>
      <c r="AR1971" s="4">
        <v>151633</v>
      </c>
      <c r="AS1971" s="1" t="s">
        <v>52</v>
      </c>
      <c r="AT1971" s="9">
        <f t="shared" si="889"/>
        <v>43404</v>
      </c>
      <c r="AU1971" s="9">
        <f t="shared" si="890"/>
        <v>43374</v>
      </c>
      <c r="AV1971" s="9">
        <v>44798</v>
      </c>
      <c r="AW1971" s="11">
        <f t="shared" si="891"/>
        <v>3.8191780821917809</v>
      </c>
      <c r="AX1971">
        <v>10</v>
      </c>
      <c r="AY1971" s="12">
        <v>0.05</v>
      </c>
      <c r="AZ1971">
        <f t="shared" si="892"/>
        <v>9.5000000000000001E-2</v>
      </c>
      <c r="BA1971" s="13">
        <f t="shared" si="893"/>
        <v>175035</v>
      </c>
      <c r="BB1971" s="17" t="s">
        <v>1877</v>
      </c>
      <c r="BC1971">
        <f>MATCH(BB1971,MONTHLY_INDEX!$A:$A,0)</f>
        <v>642</v>
      </c>
      <c r="BD1971">
        <f>MATCH(AU1971,MONTHLY_INDEX!$1:$1,0)</f>
        <v>82</v>
      </c>
      <c r="BE1971">
        <f>INDEX(MONTHLY_INDEX!$1:$1048576,Final!BC1971,Final!BD1971)</f>
        <v>79.099999999999994</v>
      </c>
      <c r="BF1971">
        <f>MATCH($BF$1,MONTHLY_INDEX!$1:$1,0)</f>
        <v>127</v>
      </c>
      <c r="BG1971">
        <f>INDEX(MONTHLY_INDEX!$1:$1048576,Final!BC1971,Final!BF1971)</f>
        <v>94</v>
      </c>
      <c r="BH1971" s="23">
        <f t="shared" si="908"/>
        <v>0.18836915297092297</v>
      </c>
      <c r="BI1971" s="14">
        <f t="shared" si="909"/>
        <v>208006.19469026552</v>
      </c>
      <c r="BJ1971" s="14">
        <f t="shared" si="910"/>
        <v>75469.206473511964</v>
      </c>
      <c r="BK1971" s="15">
        <f t="shared" si="900"/>
        <v>132536.98821675355</v>
      </c>
      <c r="BL1971" s="52">
        <v>0</v>
      </c>
      <c r="BM1971" s="15">
        <f t="shared" si="911"/>
        <v>132536.98821675355</v>
      </c>
    </row>
    <row r="1972" spans="1:65">
      <c r="A1972" s="8">
        <v>1970</v>
      </c>
      <c r="B1972" s="1" t="s">
        <v>44</v>
      </c>
      <c r="C1972" s="1">
        <v>1500</v>
      </c>
      <c r="D1972" s="1" t="s">
        <v>60</v>
      </c>
      <c r="E1972" s="1">
        <v>150000079</v>
      </c>
      <c r="F1972" s="1" t="s">
        <v>60</v>
      </c>
      <c r="G1972" s="1" t="s">
        <v>105</v>
      </c>
      <c r="H1972" s="1">
        <v>17</v>
      </c>
      <c r="I1972" s="1" t="s">
        <v>190</v>
      </c>
      <c r="J1972" s="1" t="s">
        <v>49</v>
      </c>
      <c r="K1972" s="1">
        <v>17406001</v>
      </c>
      <c r="L1972" s="1" t="s">
        <v>50</v>
      </c>
      <c r="M1972" s="1" t="s">
        <v>51</v>
      </c>
      <c r="N1972" s="1" t="s">
        <v>64</v>
      </c>
      <c r="O1972" s="1" t="s">
        <v>65</v>
      </c>
      <c r="P1972" s="1" t="s">
        <v>66</v>
      </c>
      <c r="Q1972" s="1" t="s">
        <v>67</v>
      </c>
      <c r="R1972" s="1" t="s">
        <v>87</v>
      </c>
      <c r="S1972" s="1" t="s">
        <v>88</v>
      </c>
      <c r="T1972" s="2">
        <v>43404</v>
      </c>
      <c r="U1972" s="2">
        <v>43404</v>
      </c>
      <c r="V1972" s="1" t="s">
        <v>52</v>
      </c>
      <c r="W1972" s="3">
        <v>1</v>
      </c>
      <c r="X1972" s="1" t="s">
        <v>53</v>
      </c>
      <c r="Y1972" s="4">
        <v>132796</v>
      </c>
      <c r="Z1972" s="4">
        <v>-16375</v>
      </c>
      <c r="AA1972" s="4">
        <v>0</v>
      </c>
      <c r="AB1972" s="4">
        <v>0</v>
      </c>
      <c r="AC1972" s="4">
        <v>0</v>
      </c>
      <c r="AD1972" s="4">
        <v>132796</v>
      </c>
      <c r="AE1972" s="5">
        <v>1614</v>
      </c>
      <c r="AF1972" s="1" t="s">
        <v>70</v>
      </c>
      <c r="AG1972" s="1" t="s">
        <v>71</v>
      </c>
      <c r="AH1972" s="1" t="s">
        <v>89</v>
      </c>
      <c r="AI1972" s="1" t="s">
        <v>57</v>
      </c>
      <c r="AJ1972" s="5">
        <v>10950</v>
      </c>
      <c r="AK1972" s="4">
        <v>-1380</v>
      </c>
      <c r="AL1972" s="4">
        <v>0</v>
      </c>
      <c r="AM1972" s="4">
        <v>0</v>
      </c>
      <c r="AN1972" s="4">
        <v>0</v>
      </c>
      <c r="AO1972" s="4">
        <v>-17755</v>
      </c>
      <c r="AP1972" s="4">
        <v>-17755</v>
      </c>
      <c r="AQ1972" s="4">
        <v>0</v>
      </c>
      <c r="AR1972" s="4">
        <v>115041</v>
      </c>
      <c r="AS1972" s="1" t="s">
        <v>52</v>
      </c>
      <c r="AT1972" s="9">
        <f t="shared" si="889"/>
        <v>43404</v>
      </c>
      <c r="AU1972" s="9">
        <f t="shared" si="890"/>
        <v>43374</v>
      </c>
      <c r="AV1972" s="9">
        <v>44798</v>
      </c>
      <c r="AW1972" s="11">
        <f t="shared" si="891"/>
        <v>3.8191780821917809</v>
      </c>
      <c r="AX1972">
        <v>10</v>
      </c>
      <c r="AY1972" s="12">
        <v>0.05</v>
      </c>
      <c r="AZ1972">
        <f t="shared" si="892"/>
        <v>9.5000000000000001E-2</v>
      </c>
      <c r="BA1972" s="13">
        <f t="shared" si="893"/>
        <v>132796</v>
      </c>
      <c r="BB1972" s="17" t="s">
        <v>2189</v>
      </c>
      <c r="BC1972">
        <f>MATCH(BB1972,MONTHLY_INDEX!$A:$A,0)</f>
        <v>798</v>
      </c>
      <c r="BD1972">
        <f>MATCH(AU1972,MONTHLY_INDEX!$1:$1,0)</f>
        <v>82</v>
      </c>
      <c r="BE1972">
        <f>INDEX(MONTHLY_INDEX!$1:$1048576,Final!BC1972,Final!BD1972)</f>
        <v>96</v>
      </c>
      <c r="BF1972">
        <f>MATCH($BF$1,MONTHLY_INDEX!$1:$1,0)</f>
        <v>127</v>
      </c>
      <c r="BG1972">
        <f>INDEX(MONTHLY_INDEX!$1:$1048576,Final!BC1972,Final!BF1972)</f>
        <v>95.3</v>
      </c>
      <c r="BH1972" s="23">
        <f t="shared" si="908"/>
        <v>-7.2916666666666963E-3</v>
      </c>
      <c r="BI1972" s="14">
        <f t="shared" si="909"/>
        <v>131827.69583333333</v>
      </c>
      <c r="BJ1972" s="14">
        <f t="shared" si="910"/>
        <v>47829.977422488584</v>
      </c>
      <c r="BK1972" s="15">
        <f t="shared" si="900"/>
        <v>83997.71841084474</v>
      </c>
      <c r="BL1972" s="52">
        <v>0</v>
      </c>
      <c r="BM1972" s="15">
        <f t="shared" si="911"/>
        <v>83997.71841084474</v>
      </c>
    </row>
    <row r="1973" spans="1:65">
      <c r="A1973" s="8">
        <v>1971</v>
      </c>
      <c r="B1973" s="1" t="s">
        <v>44</v>
      </c>
      <c r="C1973" s="1">
        <v>1500</v>
      </c>
      <c r="D1973" s="1" t="s">
        <v>60</v>
      </c>
      <c r="E1973" s="1">
        <v>150000079</v>
      </c>
      <c r="F1973" s="1" t="s">
        <v>60</v>
      </c>
      <c r="G1973" s="1" t="s">
        <v>106</v>
      </c>
      <c r="H1973" s="1">
        <v>18</v>
      </c>
      <c r="I1973" s="1" t="s">
        <v>190</v>
      </c>
      <c r="J1973" s="1" t="s">
        <v>49</v>
      </c>
      <c r="K1973" s="1">
        <v>17406001</v>
      </c>
      <c r="L1973" s="1" t="s">
        <v>50</v>
      </c>
      <c r="M1973" s="1" t="s">
        <v>51</v>
      </c>
      <c r="N1973" s="1" t="s">
        <v>64</v>
      </c>
      <c r="O1973" s="1" t="s">
        <v>65</v>
      </c>
      <c r="P1973" s="1" t="s">
        <v>66</v>
      </c>
      <c r="Q1973" s="1" t="s">
        <v>67</v>
      </c>
      <c r="R1973" s="1" t="s">
        <v>87</v>
      </c>
      <c r="S1973" s="1" t="s">
        <v>88</v>
      </c>
      <c r="T1973" s="2">
        <v>43404</v>
      </c>
      <c r="U1973" s="2">
        <v>43404</v>
      </c>
      <c r="V1973" s="1" t="s">
        <v>52</v>
      </c>
      <c r="W1973" s="3">
        <v>1</v>
      </c>
      <c r="X1973" s="1" t="s">
        <v>53</v>
      </c>
      <c r="Y1973" s="4">
        <v>469552</v>
      </c>
      <c r="Z1973" s="4">
        <v>-57903</v>
      </c>
      <c r="AA1973" s="4">
        <v>0</v>
      </c>
      <c r="AB1973" s="4">
        <v>0</v>
      </c>
      <c r="AC1973" s="4">
        <v>0</v>
      </c>
      <c r="AD1973" s="4">
        <v>469552</v>
      </c>
      <c r="AE1973" s="5">
        <v>1614</v>
      </c>
      <c r="AF1973" s="1" t="s">
        <v>70</v>
      </c>
      <c r="AG1973" s="1" t="s">
        <v>71</v>
      </c>
      <c r="AH1973" s="1" t="s">
        <v>89</v>
      </c>
      <c r="AI1973" s="1" t="s">
        <v>57</v>
      </c>
      <c r="AJ1973" s="5">
        <v>10950</v>
      </c>
      <c r="AK1973" s="4">
        <v>-4881</v>
      </c>
      <c r="AL1973" s="4">
        <v>0</v>
      </c>
      <c r="AM1973" s="4">
        <v>0</v>
      </c>
      <c r="AN1973" s="4">
        <v>0</v>
      </c>
      <c r="AO1973" s="4">
        <v>-62784</v>
      </c>
      <c r="AP1973" s="4">
        <v>-62784</v>
      </c>
      <c r="AQ1973" s="4">
        <v>0</v>
      </c>
      <c r="AR1973" s="4">
        <v>406768</v>
      </c>
      <c r="AS1973" s="1" t="s">
        <v>52</v>
      </c>
      <c r="AT1973" s="9">
        <f t="shared" si="889"/>
        <v>43404</v>
      </c>
      <c r="AU1973" s="9">
        <f t="shared" si="890"/>
        <v>43374</v>
      </c>
      <c r="AV1973" s="9">
        <v>44798</v>
      </c>
      <c r="AW1973" s="11">
        <f t="shared" si="891"/>
        <v>3.8191780821917809</v>
      </c>
      <c r="AX1973">
        <v>10</v>
      </c>
      <c r="AY1973" s="12">
        <v>0.05</v>
      </c>
      <c r="AZ1973">
        <f t="shared" si="892"/>
        <v>9.5000000000000001E-2</v>
      </c>
      <c r="BA1973" s="13">
        <f t="shared" si="893"/>
        <v>469552</v>
      </c>
      <c r="BB1973" s="17" t="s">
        <v>1871</v>
      </c>
      <c r="BC1973">
        <f>MATCH(BB1973,MONTHLY_INDEX!$A:$A,0)</f>
        <v>639</v>
      </c>
      <c r="BD1973">
        <f>MATCH(AU1973,MONTHLY_INDEX!$1:$1,0)</f>
        <v>82</v>
      </c>
      <c r="BE1973">
        <f>INDEX(MONTHLY_INDEX!$1:$1048576,Final!BC1973,Final!BD1973)</f>
        <v>113.1</v>
      </c>
      <c r="BF1973">
        <f>MATCH($BF$1,MONTHLY_INDEX!$1:$1,0)</f>
        <v>127</v>
      </c>
      <c r="BG1973">
        <f>INDEX(MONTHLY_INDEX!$1:$1048576,Final!BC1973,Final!BF1973)</f>
        <v>116.2</v>
      </c>
      <c r="BH1973" s="23">
        <f t="shared" si="908"/>
        <v>2.740937223695852E-2</v>
      </c>
      <c r="BI1973" s="14">
        <f t="shared" si="909"/>
        <v>482422.1255526084</v>
      </c>
      <c r="BJ1973" s="14">
        <f t="shared" si="910"/>
        <v>175033.32078611487</v>
      </c>
      <c r="BK1973" s="15">
        <f t="shared" si="900"/>
        <v>307388.8047664935</v>
      </c>
      <c r="BL1973" s="52">
        <v>0</v>
      </c>
      <c r="BM1973" s="15">
        <f t="shared" si="911"/>
        <v>307388.8047664935</v>
      </c>
    </row>
    <row r="1974" spans="1:65">
      <c r="A1974" s="8">
        <v>1972</v>
      </c>
      <c r="B1974" s="1" t="s">
        <v>44</v>
      </c>
      <c r="C1974" s="1">
        <v>1500</v>
      </c>
      <c r="D1974" s="1" t="s">
        <v>60</v>
      </c>
      <c r="E1974" s="1">
        <v>150000079</v>
      </c>
      <c r="F1974" s="1" t="s">
        <v>60</v>
      </c>
      <c r="G1974" s="1" t="s">
        <v>107</v>
      </c>
      <c r="H1974" s="1">
        <v>19</v>
      </c>
      <c r="I1974" s="1" t="s">
        <v>190</v>
      </c>
      <c r="J1974" s="1" t="s">
        <v>49</v>
      </c>
      <c r="K1974" s="1">
        <v>17406001</v>
      </c>
      <c r="L1974" s="1" t="s">
        <v>50</v>
      </c>
      <c r="M1974" s="1" t="s">
        <v>51</v>
      </c>
      <c r="N1974" s="1" t="s">
        <v>64</v>
      </c>
      <c r="O1974" s="1" t="s">
        <v>65</v>
      </c>
      <c r="P1974" s="1" t="s">
        <v>66</v>
      </c>
      <c r="Q1974" s="1" t="s">
        <v>67</v>
      </c>
      <c r="R1974" s="1" t="s">
        <v>87</v>
      </c>
      <c r="S1974" s="1" t="s">
        <v>88</v>
      </c>
      <c r="T1974" s="2">
        <v>43404</v>
      </c>
      <c r="U1974" s="2">
        <v>43404</v>
      </c>
      <c r="V1974" s="1" t="s">
        <v>52</v>
      </c>
      <c r="W1974" s="3">
        <v>1</v>
      </c>
      <c r="X1974" s="1" t="s">
        <v>53</v>
      </c>
      <c r="Y1974" s="4">
        <v>6861326</v>
      </c>
      <c r="Z1974" s="4">
        <v>-846111</v>
      </c>
      <c r="AA1974" s="4">
        <v>0</v>
      </c>
      <c r="AB1974" s="4">
        <v>0</v>
      </c>
      <c r="AC1974" s="4">
        <v>0</v>
      </c>
      <c r="AD1974" s="4">
        <v>6861326</v>
      </c>
      <c r="AE1974" s="5">
        <v>1614</v>
      </c>
      <c r="AF1974" s="1" t="s">
        <v>70</v>
      </c>
      <c r="AG1974" s="1" t="s">
        <v>71</v>
      </c>
      <c r="AH1974" s="1" t="s">
        <v>89</v>
      </c>
      <c r="AI1974" s="1" t="s">
        <v>57</v>
      </c>
      <c r="AJ1974" s="5">
        <v>10950</v>
      </c>
      <c r="AK1974" s="4">
        <v>-71318</v>
      </c>
      <c r="AL1974" s="4">
        <v>0</v>
      </c>
      <c r="AM1974" s="4">
        <v>0</v>
      </c>
      <c r="AN1974" s="4">
        <v>0</v>
      </c>
      <c r="AO1974" s="4">
        <v>-917429</v>
      </c>
      <c r="AP1974" s="4">
        <v>-917429</v>
      </c>
      <c r="AQ1974" s="4">
        <v>0</v>
      </c>
      <c r="AR1974" s="4">
        <v>5943897</v>
      </c>
      <c r="AS1974" s="1" t="s">
        <v>52</v>
      </c>
      <c r="AT1974" s="9">
        <f t="shared" si="889"/>
        <v>43404</v>
      </c>
      <c r="AU1974" s="9">
        <f t="shared" si="890"/>
        <v>43374</v>
      </c>
      <c r="AV1974" s="9">
        <v>44798</v>
      </c>
      <c r="AW1974" s="11">
        <f t="shared" si="891"/>
        <v>3.8191780821917809</v>
      </c>
      <c r="AX1974">
        <v>10</v>
      </c>
      <c r="AY1974" s="12">
        <v>0.05</v>
      </c>
      <c r="AZ1974">
        <f t="shared" si="892"/>
        <v>9.5000000000000001E-2</v>
      </c>
      <c r="BA1974" s="13">
        <f t="shared" si="893"/>
        <v>6861326</v>
      </c>
      <c r="BI1974" s="14">
        <f t="shared" ref="BI1974:BI1976" si="912">AR1974</f>
        <v>5943897</v>
      </c>
      <c r="BJ1974" s="14">
        <v>0</v>
      </c>
      <c r="BK1974" s="14">
        <f t="shared" ref="BK1974:BK1976" si="913">AR1974</f>
        <v>5943897</v>
      </c>
      <c r="BL1974" s="52">
        <v>0</v>
      </c>
      <c r="BM1974" s="15">
        <f t="shared" ref="BM1974:BM1976" si="914">AR1974</f>
        <v>5943897</v>
      </c>
    </row>
    <row r="1975" spans="1:65">
      <c r="A1975" s="8">
        <v>1973</v>
      </c>
      <c r="B1975" s="1" t="s">
        <v>44</v>
      </c>
      <c r="C1975" s="1">
        <v>1500</v>
      </c>
      <c r="D1975" s="1" t="s">
        <v>60</v>
      </c>
      <c r="E1975" s="1">
        <v>150000079</v>
      </c>
      <c r="F1975" s="1" t="s">
        <v>60</v>
      </c>
      <c r="G1975" s="1" t="s">
        <v>108</v>
      </c>
      <c r="H1975" s="1">
        <v>20</v>
      </c>
      <c r="I1975" s="1" t="s">
        <v>190</v>
      </c>
      <c r="J1975" s="1" t="s">
        <v>49</v>
      </c>
      <c r="K1975" s="1">
        <v>17406001</v>
      </c>
      <c r="L1975" s="1" t="s">
        <v>50</v>
      </c>
      <c r="M1975" s="1" t="s">
        <v>51</v>
      </c>
      <c r="N1975" s="1" t="s">
        <v>64</v>
      </c>
      <c r="O1975" s="1" t="s">
        <v>65</v>
      </c>
      <c r="P1975" s="1" t="s">
        <v>66</v>
      </c>
      <c r="Q1975" s="1" t="s">
        <v>67</v>
      </c>
      <c r="R1975" s="1" t="s">
        <v>87</v>
      </c>
      <c r="S1975" s="1" t="s">
        <v>88</v>
      </c>
      <c r="T1975" s="2">
        <v>43404</v>
      </c>
      <c r="U1975" s="2">
        <v>43404</v>
      </c>
      <c r="V1975" s="1" t="s">
        <v>52</v>
      </c>
      <c r="W1975" s="3">
        <v>1</v>
      </c>
      <c r="X1975" s="1" t="s">
        <v>53</v>
      </c>
      <c r="Y1975" s="4">
        <v>5552065</v>
      </c>
      <c r="Z1975" s="4">
        <v>-684659</v>
      </c>
      <c r="AA1975" s="4">
        <v>0</v>
      </c>
      <c r="AB1975" s="4">
        <v>0</v>
      </c>
      <c r="AC1975" s="4">
        <v>0</v>
      </c>
      <c r="AD1975" s="4">
        <v>5552065</v>
      </c>
      <c r="AE1975" s="5">
        <v>1614</v>
      </c>
      <c r="AF1975" s="1" t="s">
        <v>70</v>
      </c>
      <c r="AG1975" s="1" t="s">
        <v>71</v>
      </c>
      <c r="AH1975" s="1" t="s">
        <v>89</v>
      </c>
      <c r="AI1975" s="1" t="s">
        <v>57</v>
      </c>
      <c r="AJ1975" s="5">
        <v>10950</v>
      </c>
      <c r="AK1975" s="4">
        <v>-57710</v>
      </c>
      <c r="AL1975" s="4">
        <v>0</v>
      </c>
      <c r="AM1975" s="4">
        <v>0</v>
      </c>
      <c r="AN1975" s="4">
        <v>0</v>
      </c>
      <c r="AO1975" s="4">
        <v>-742369</v>
      </c>
      <c r="AP1975" s="4">
        <v>-742369</v>
      </c>
      <c r="AQ1975" s="4">
        <v>0</v>
      </c>
      <c r="AR1975" s="4">
        <v>4809696</v>
      </c>
      <c r="AS1975" s="1" t="s">
        <v>52</v>
      </c>
      <c r="AT1975" s="9">
        <f t="shared" si="889"/>
        <v>43404</v>
      </c>
      <c r="AU1975" s="9">
        <f t="shared" si="890"/>
        <v>43374</v>
      </c>
      <c r="AV1975" s="9">
        <v>44798</v>
      </c>
      <c r="AW1975" s="11">
        <f t="shared" si="891"/>
        <v>3.8191780821917809</v>
      </c>
      <c r="AX1975">
        <v>10</v>
      </c>
      <c r="AY1975" s="12">
        <v>0.05</v>
      </c>
      <c r="AZ1975">
        <f t="shared" si="892"/>
        <v>9.5000000000000001E-2</v>
      </c>
      <c r="BA1975" s="13">
        <f t="shared" si="893"/>
        <v>5552065</v>
      </c>
      <c r="BI1975" s="14">
        <f t="shared" si="912"/>
        <v>4809696</v>
      </c>
      <c r="BJ1975" s="14">
        <v>0</v>
      </c>
      <c r="BK1975" s="14">
        <f t="shared" si="913"/>
        <v>4809696</v>
      </c>
      <c r="BL1975" s="52">
        <v>0</v>
      </c>
      <c r="BM1975" s="15">
        <f t="shared" si="914"/>
        <v>4809696</v>
      </c>
    </row>
    <row r="1976" spans="1:65">
      <c r="A1976" s="8">
        <v>1974</v>
      </c>
      <c r="B1976" s="1" t="s">
        <v>44</v>
      </c>
      <c r="C1976" s="1">
        <v>1500</v>
      </c>
      <c r="D1976" s="1" t="s">
        <v>60</v>
      </c>
      <c r="E1976" s="1">
        <v>150000079</v>
      </c>
      <c r="F1976" s="1" t="s">
        <v>60</v>
      </c>
      <c r="G1976" s="1" t="s">
        <v>109</v>
      </c>
      <c r="H1976" s="1">
        <v>21</v>
      </c>
      <c r="I1976" s="1" t="s">
        <v>190</v>
      </c>
      <c r="J1976" s="1" t="s">
        <v>49</v>
      </c>
      <c r="K1976" s="1">
        <v>17406001</v>
      </c>
      <c r="L1976" s="1" t="s">
        <v>50</v>
      </c>
      <c r="M1976" s="1" t="s">
        <v>51</v>
      </c>
      <c r="N1976" s="1" t="s">
        <v>64</v>
      </c>
      <c r="O1976" s="1" t="s">
        <v>65</v>
      </c>
      <c r="P1976" s="1" t="s">
        <v>66</v>
      </c>
      <c r="Q1976" s="1" t="s">
        <v>67</v>
      </c>
      <c r="R1976" s="1" t="s">
        <v>87</v>
      </c>
      <c r="S1976" s="1" t="s">
        <v>88</v>
      </c>
      <c r="T1976" s="2">
        <v>43404</v>
      </c>
      <c r="U1976" s="2">
        <v>43404</v>
      </c>
      <c r="V1976" s="1" t="s">
        <v>52</v>
      </c>
      <c r="W1976" s="3">
        <v>1</v>
      </c>
      <c r="X1976" s="1" t="s">
        <v>53</v>
      </c>
      <c r="Y1976" s="4">
        <v>1950695</v>
      </c>
      <c r="Z1976" s="4">
        <v>-241362</v>
      </c>
      <c r="AA1976" s="4">
        <v>0</v>
      </c>
      <c r="AB1976" s="4">
        <v>0</v>
      </c>
      <c r="AC1976" s="4">
        <v>0</v>
      </c>
      <c r="AD1976" s="4">
        <v>1950695</v>
      </c>
      <c r="AE1976" s="5">
        <v>1614</v>
      </c>
      <c r="AF1976" s="1" t="s">
        <v>70</v>
      </c>
      <c r="AG1976" s="1" t="s">
        <v>71</v>
      </c>
      <c r="AH1976" s="1" t="s">
        <v>89</v>
      </c>
      <c r="AI1976" s="1" t="s">
        <v>57</v>
      </c>
      <c r="AJ1976" s="5">
        <v>10950</v>
      </c>
      <c r="AK1976" s="4">
        <v>-20266</v>
      </c>
      <c r="AL1976" s="4">
        <v>0</v>
      </c>
      <c r="AM1976" s="4">
        <v>0</v>
      </c>
      <c r="AN1976" s="4">
        <v>0</v>
      </c>
      <c r="AO1976" s="4">
        <v>-261628</v>
      </c>
      <c r="AP1976" s="4">
        <v>-261628</v>
      </c>
      <c r="AQ1976" s="4">
        <v>0</v>
      </c>
      <c r="AR1976" s="4">
        <v>1689067</v>
      </c>
      <c r="AS1976" s="1" t="s">
        <v>52</v>
      </c>
      <c r="AT1976" s="9">
        <f t="shared" si="889"/>
        <v>43404</v>
      </c>
      <c r="AU1976" s="9">
        <f t="shared" si="890"/>
        <v>43374</v>
      </c>
      <c r="AV1976" s="9">
        <v>44798</v>
      </c>
      <c r="AW1976" s="11">
        <f t="shared" si="891"/>
        <v>3.8191780821917809</v>
      </c>
      <c r="AX1976">
        <v>10</v>
      </c>
      <c r="AY1976" s="12">
        <v>0.05</v>
      </c>
      <c r="AZ1976">
        <f t="shared" si="892"/>
        <v>9.5000000000000001E-2</v>
      </c>
      <c r="BA1976" s="13">
        <f t="shared" si="893"/>
        <v>1950695</v>
      </c>
      <c r="BI1976" s="14">
        <f t="shared" si="912"/>
        <v>1689067</v>
      </c>
      <c r="BJ1976" s="14">
        <v>0</v>
      </c>
      <c r="BK1976" s="14">
        <f t="shared" si="913"/>
        <v>1689067</v>
      </c>
      <c r="BL1976" s="52">
        <v>0</v>
      </c>
      <c r="BM1976" s="15">
        <f t="shared" si="914"/>
        <v>1689067</v>
      </c>
    </row>
    <row r="1977" spans="1:65">
      <c r="A1977" s="8">
        <v>1975</v>
      </c>
      <c r="B1977" s="1" t="s">
        <v>44</v>
      </c>
      <c r="C1977" s="1">
        <v>1500</v>
      </c>
      <c r="D1977" s="1" t="s">
        <v>60</v>
      </c>
      <c r="E1977" s="1">
        <v>150000079</v>
      </c>
      <c r="F1977" s="1" t="s">
        <v>60</v>
      </c>
      <c r="G1977" s="1" t="s">
        <v>110</v>
      </c>
      <c r="H1977" s="1">
        <v>22</v>
      </c>
      <c r="I1977" s="1" t="s">
        <v>190</v>
      </c>
      <c r="J1977" s="1" t="s">
        <v>49</v>
      </c>
      <c r="K1977" s="1">
        <v>17406001</v>
      </c>
      <c r="L1977" s="1" t="s">
        <v>50</v>
      </c>
      <c r="M1977" s="1" t="s">
        <v>51</v>
      </c>
      <c r="N1977" s="1" t="s">
        <v>64</v>
      </c>
      <c r="O1977" s="1" t="s">
        <v>65</v>
      </c>
      <c r="P1977" s="1" t="s">
        <v>66</v>
      </c>
      <c r="Q1977" s="1" t="s">
        <v>67</v>
      </c>
      <c r="R1977" s="1" t="s">
        <v>87</v>
      </c>
      <c r="S1977" s="1" t="s">
        <v>88</v>
      </c>
      <c r="T1977" s="2">
        <v>43404</v>
      </c>
      <c r="U1977" s="2">
        <v>43404</v>
      </c>
      <c r="V1977" s="1" t="s">
        <v>52</v>
      </c>
      <c r="W1977" s="3">
        <v>1</v>
      </c>
      <c r="X1977" s="1" t="s">
        <v>53</v>
      </c>
      <c r="Y1977" s="4">
        <v>16789210</v>
      </c>
      <c r="Z1977" s="4">
        <v>-2070378</v>
      </c>
      <c r="AA1977" s="4">
        <v>0</v>
      </c>
      <c r="AB1977" s="4">
        <v>0</v>
      </c>
      <c r="AC1977" s="4">
        <v>0</v>
      </c>
      <c r="AD1977" s="4">
        <v>16789210</v>
      </c>
      <c r="AE1977" s="5">
        <v>1614</v>
      </c>
      <c r="AF1977" s="1" t="s">
        <v>70</v>
      </c>
      <c r="AG1977" s="1" t="s">
        <v>71</v>
      </c>
      <c r="AH1977" s="1" t="s">
        <v>89</v>
      </c>
      <c r="AI1977" s="1" t="s">
        <v>57</v>
      </c>
      <c r="AJ1977" s="5">
        <v>10950</v>
      </c>
      <c r="AK1977" s="4">
        <v>-174511</v>
      </c>
      <c r="AL1977" s="4">
        <v>0</v>
      </c>
      <c r="AM1977" s="4">
        <v>0</v>
      </c>
      <c r="AN1977" s="4">
        <v>0</v>
      </c>
      <c r="AO1977" s="4">
        <v>-2244889</v>
      </c>
      <c r="AP1977" s="4">
        <v>-2244889</v>
      </c>
      <c r="AQ1977" s="4">
        <v>0</v>
      </c>
      <c r="AR1977" s="4">
        <v>14544321</v>
      </c>
      <c r="AS1977" s="1" t="s">
        <v>52</v>
      </c>
      <c r="AT1977" s="9">
        <f t="shared" si="889"/>
        <v>43404</v>
      </c>
      <c r="AU1977" s="9">
        <f t="shared" si="890"/>
        <v>43374</v>
      </c>
      <c r="AV1977" s="9">
        <v>44798</v>
      </c>
      <c r="AW1977" s="11">
        <f t="shared" si="891"/>
        <v>3.8191780821917809</v>
      </c>
      <c r="AX1977">
        <v>25</v>
      </c>
      <c r="AY1977" s="12">
        <v>0.05</v>
      </c>
      <c r="AZ1977">
        <f t="shared" si="892"/>
        <v>3.7999999999999999E-2</v>
      </c>
      <c r="BA1977" s="13">
        <f t="shared" si="893"/>
        <v>16789210</v>
      </c>
      <c r="BB1977" s="17" t="s">
        <v>2189</v>
      </c>
      <c r="BC1977">
        <f>MATCH(BB1977,MONTHLY_INDEX!$A:$A,0)</f>
        <v>798</v>
      </c>
      <c r="BD1977">
        <f>MATCH(AU1977,MONTHLY_INDEX!$1:$1,0)</f>
        <v>82</v>
      </c>
      <c r="BE1977">
        <f>INDEX(MONTHLY_INDEX!$1:$1048576,Final!BC1977,Final!BD1977)</f>
        <v>96</v>
      </c>
      <c r="BF1977">
        <f>MATCH($BF$1,MONTHLY_INDEX!$1:$1,0)</f>
        <v>127</v>
      </c>
      <c r="BG1977">
        <f>INDEX(MONTHLY_INDEX!$1:$1048576,Final!BC1977,Final!BF1977)</f>
        <v>95.3</v>
      </c>
      <c r="BH1977" s="23">
        <f>(BG1977-BE1977)/BE1977</f>
        <v>-7.2916666666666963E-3</v>
      </c>
      <c r="BI1977" s="14">
        <f>(1+BH1977)*BA1977</f>
        <v>16666788.677083332</v>
      </c>
      <c r="BJ1977" s="14">
        <f>BI1977*AZ1977*AW1977</f>
        <v>2418830.4926094748</v>
      </c>
      <c r="BK1977" s="15">
        <f t="shared" si="900"/>
        <v>14247958.184473857</v>
      </c>
      <c r="BL1977" s="52">
        <v>0</v>
      </c>
      <c r="BM1977" s="15">
        <f>MAX((1-BL1977)*BK1977,BI1977*AY1977)</f>
        <v>14247958.184473857</v>
      </c>
    </row>
    <row r="1978" spans="1:65">
      <c r="A1978" s="8">
        <v>1976</v>
      </c>
      <c r="B1978" s="1" t="s">
        <v>44</v>
      </c>
      <c r="C1978" s="1">
        <v>1500</v>
      </c>
      <c r="D1978" s="1" t="s">
        <v>60</v>
      </c>
      <c r="E1978" s="1">
        <v>150000079</v>
      </c>
      <c r="F1978" s="1" t="s">
        <v>60</v>
      </c>
      <c r="G1978" s="1" t="s">
        <v>111</v>
      </c>
      <c r="H1978" s="1">
        <v>23</v>
      </c>
      <c r="I1978" s="1" t="s">
        <v>190</v>
      </c>
      <c r="J1978" s="1" t="s">
        <v>49</v>
      </c>
      <c r="K1978" s="1">
        <v>17406001</v>
      </c>
      <c r="L1978" s="1" t="s">
        <v>50</v>
      </c>
      <c r="M1978" s="1" t="s">
        <v>51</v>
      </c>
      <c r="N1978" s="1" t="s">
        <v>64</v>
      </c>
      <c r="O1978" s="1" t="s">
        <v>65</v>
      </c>
      <c r="P1978" s="1" t="s">
        <v>66</v>
      </c>
      <c r="Q1978" s="1" t="s">
        <v>67</v>
      </c>
      <c r="R1978" s="1" t="s">
        <v>87</v>
      </c>
      <c r="S1978" s="1" t="s">
        <v>88</v>
      </c>
      <c r="T1978" s="2">
        <v>43404</v>
      </c>
      <c r="U1978" s="2">
        <v>43404</v>
      </c>
      <c r="V1978" s="1" t="s">
        <v>52</v>
      </c>
      <c r="W1978" s="3">
        <v>1</v>
      </c>
      <c r="X1978" s="1" t="s">
        <v>53</v>
      </c>
      <c r="Y1978" s="4">
        <v>98582</v>
      </c>
      <c r="Z1978" s="4">
        <v>-12155</v>
      </c>
      <c r="AA1978" s="4">
        <v>0</v>
      </c>
      <c r="AB1978" s="4">
        <v>0</v>
      </c>
      <c r="AC1978" s="4">
        <v>0</v>
      </c>
      <c r="AD1978" s="4">
        <v>98582</v>
      </c>
      <c r="AE1978" s="5">
        <v>1614</v>
      </c>
      <c r="AF1978" s="1" t="s">
        <v>70</v>
      </c>
      <c r="AG1978" s="1" t="s">
        <v>71</v>
      </c>
      <c r="AH1978" s="1" t="s">
        <v>89</v>
      </c>
      <c r="AI1978" s="1" t="s">
        <v>57</v>
      </c>
      <c r="AJ1978" s="5">
        <v>10950</v>
      </c>
      <c r="AK1978" s="4">
        <v>-1025</v>
      </c>
      <c r="AL1978" s="4">
        <v>0</v>
      </c>
      <c r="AM1978" s="4">
        <v>0</v>
      </c>
      <c r="AN1978" s="4">
        <v>0</v>
      </c>
      <c r="AO1978" s="4">
        <v>-13180</v>
      </c>
      <c r="AP1978" s="4">
        <v>-13180</v>
      </c>
      <c r="AQ1978" s="4">
        <v>0</v>
      </c>
      <c r="AR1978" s="4">
        <v>85402</v>
      </c>
      <c r="AS1978" s="1" t="s">
        <v>52</v>
      </c>
      <c r="AT1978" s="9">
        <f t="shared" si="889"/>
        <v>43404</v>
      </c>
      <c r="AU1978" s="9">
        <f t="shared" si="890"/>
        <v>43374</v>
      </c>
      <c r="AV1978" s="9">
        <v>44798</v>
      </c>
      <c r="AW1978" s="11">
        <f t="shared" si="891"/>
        <v>3.8191780821917809</v>
      </c>
      <c r="AX1978">
        <v>10</v>
      </c>
      <c r="AY1978" s="12">
        <v>0.05</v>
      </c>
      <c r="AZ1978">
        <f t="shared" si="892"/>
        <v>9.5000000000000001E-2</v>
      </c>
      <c r="BA1978" s="13">
        <f t="shared" si="893"/>
        <v>98582</v>
      </c>
      <c r="BI1978" s="14">
        <f t="shared" ref="BI1978:BI1982" si="915">AR1978</f>
        <v>85402</v>
      </c>
      <c r="BJ1978" s="14">
        <v>0</v>
      </c>
      <c r="BK1978" s="14">
        <f t="shared" ref="BK1978:BK1982" si="916">AR1978</f>
        <v>85402</v>
      </c>
      <c r="BL1978" s="52">
        <v>0</v>
      </c>
      <c r="BM1978" s="15">
        <f t="shared" ref="BM1978:BM1982" si="917">AR1978</f>
        <v>85402</v>
      </c>
    </row>
    <row r="1979" spans="1:65">
      <c r="A1979" s="8">
        <v>1977</v>
      </c>
      <c r="B1979" s="1" t="s">
        <v>44</v>
      </c>
      <c r="C1979" s="1">
        <v>1500</v>
      </c>
      <c r="D1979" s="1" t="s">
        <v>60</v>
      </c>
      <c r="E1979" s="1">
        <v>150000079</v>
      </c>
      <c r="F1979" s="1" t="s">
        <v>112</v>
      </c>
      <c r="G1979" s="1" t="s">
        <v>113</v>
      </c>
      <c r="H1979" s="1">
        <v>24</v>
      </c>
      <c r="I1979" s="1" t="s">
        <v>190</v>
      </c>
      <c r="J1979" s="1" t="s">
        <v>49</v>
      </c>
      <c r="K1979" s="1">
        <v>17406001</v>
      </c>
      <c r="L1979" s="1" t="s">
        <v>50</v>
      </c>
      <c r="M1979" s="1" t="s">
        <v>51</v>
      </c>
      <c r="N1979" s="1" t="s">
        <v>64</v>
      </c>
      <c r="O1979" s="1" t="s">
        <v>65</v>
      </c>
      <c r="P1979" s="1" t="s">
        <v>66</v>
      </c>
      <c r="Q1979" s="1" t="s">
        <v>67</v>
      </c>
      <c r="R1979" s="1" t="s">
        <v>87</v>
      </c>
      <c r="S1979" s="1" t="s">
        <v>88</v>
      </c>
      <c r="T1979" s="2">
        <v>43404</v>
      </c>
      <c r="U1979" s="2">
        <v>43404</v>
      </c>
      <c r="V1979" s="1" t="s">
        <v>52</v>
      </c>
      <c r="W1979" s="3">
        <v>1</v>
      </c>
      <c r="X1979" s="1" t="s">
        <v>53</v>
      </c>
      <c r="Y1979" s="4">
        <v>995175</v>
      </c>
      <c r="Z1979" s="4">
        <v>-122721.09</v>
      </c>
      <c r="AA1979" s="4">
        <v>0</v>
      </c>
      <c r="AB1979" s="4">
        <v>0</v>
      </c>
      <c r="AC1979" s="4">
        <v>0</v>
      </c>
      <c r="AD1979" s="4">
        <v>995175</v>
      </c>
      <c r="AE1979" s="5">
        <v>1614</v>
      </c>
      <c r="AF1979" s="1" t="s">
        <v>70</v>
      </c>
      <c r="AG1979" s="1" t="s">
        <v>71</v>
      </c>
      <c r="AH1979" s="1" t="s">
        <v>89</v>
      </c>
      <c r="AI1979" s="1" t="s">
        <v>57</v>
      </c>
      <c r="AJ1979" s="5">
        <v>10950</v>
      </c>
      <c r="AK1979" s="4">
        <v>-10344</v>
      </c>
      <c r="AL1979" s="4">
        <v>0</v>
      </c>
      <c r="AM1979" s="4">
        <v>0</v>
      </c>
      <c r="AN1979" s="4">
        <v>0</v>
      </c>
      <c r="AO1979" s="4">
        <v>-133065.09</v>
      </c>
      <c r="AP1979" s="4">
        <v>-133065.09</v>
      </c>
      <c r="AQ1979" s="4">
        <v>0</v>
      </c>
      <c r="AR1979" s="4">
        <v>862109.91</v>
      </c>
      <c r="AS1979" s="1" t="s">
        <v>52</v>
      </c>
      <c r="AT1979" s="9">
        <f t="shared" si="889"/>
        <v>43404</v>
      </c>
      <c r="AU1979" s="9">
        <f t="shared" si="890"/>
        <v>43374</v>
      </c>
      <c r="AV1979" s="9">
        <v>44798</v>
      </c>
      <c r="AW1979" s="11">
        <f t="shared" si="891"/>
        <v>3.8191780821917809</v>
      </c>
      <c r="AX1979">
        <v>10</v>
      </c>
      <c r="AY1979" s="12">
        <v>0.05</v>
      </c>
      <c r="AZ1979">
        <f t="shared" si="892"/>
        <v>9.5000000000000001E-2</v>
      </c>
      <c r="BA1979" s="13">
        <f t="shared" si="893"/>
        <v>995175</v>
      </c>
      <c r="BB1979" s="16" t="s">
        <v>593</v>
      </c>
      <c r="BC1979" s="16" t="s">
        <v>593</v>
      </c>
      <c r="BD1979" s="16" t="s">
        <v>593</v>
      </c>
      <c r="BE1979" s="16" t="s">
        <v>593</v>
      </c>
      <c r="BF1979" s="16" t="s">
        <v>593</v>
      </c>
      <c r="BG1979" s="16" t="s">
        <v>593</v>
      </c>
      <c r="BH1979" s="16" t="s">
        <v>593</v>
      </c>
      <c r="BI1979" s="14">
        <f t="shared" si="915"/>
        <v>862109.91</v>
      </c>
      <c r="BJ1979" s="14">
        <v>0</v>
      </c>
      <c r="BK1979" s="14">
        <f t="shared" si="916"/>
        <v>862109.91</v>
      </c>
      <c r="BL1979" s="52">
        <v>0</v>
      </c>
      <c r="BM1979" s="15">
        <f t="shared" si="917"/>
        <v>862109.91</v>
      </c>
    </row>
    <row r="1980" spans="1:65">
      <c r="A1980" s="8">
        <v>1978</v>
      </c>
      <c r="B1980" s="1" t="s">
        <v>44</v>
      </c>
      <c r="C1980" s="1">
        <v>1500</v>
      </c>
      <c r="D1980" s="1" t="s">
        <v>60</v>
      </c>
      <c r="E1980" s="1">
        <v>150000079</v>
      </c>
      <c r="F1980" s="1" t="s">
        <v>112</v>
      </c>
      <c r="G1980" s="1" t="s">
        <v>114</v>
      </c>
      <c r="H1980" s="1">
        <v>25</v>
      </c>
      <c r="I1980" s="1" t="s">
        <v>190</v>
      </c>
      <c r="J1980" s="1" t="s">
        <v>49</v>
      </c>
      <c r="K1980" s="1">
        <v>17406001</v>
      </c>
      <c r="L1980" s="1" t="s">
        <v>50</v>
      </c>
      <c r="M1980" s="1" t="s">
        <v>51</v>
      </c>
      <c r="N1980" s="1" t="s">
        <v>64</v>
      </c>
      <c r="O1980" s="1" t="s">
        <v>65</v>
      </c>
      <c r="P1980" s="1" t="s">
        <v>66</v>
      </c>
      <c r="Q1980" s="1" t="s">
        <v>67</v>
      </c>
      <c r="R1980" s="1" t="s">
        <v>87</v>
      </c>
      <c r="S1980" s="1" t="s">
        <v>88</v>
      </c>
      <c r="T1980" s="2">
        <v>43404</v>
      </c>
      <c r="U1980" s="2">
        <v>43404</v>
      </c>
      <c r="V1980" s="1" t="s">
        <v>52</v>
      </c>
      <c r="W1980" s="3">
        <v>1</v>
      </c>
      <c r="X1980" s="1" t="s">
        <v>53</v>
      </c>
      <c r="Y1980" s="4">
        <v>2883401</v>
      </c>
      <c r="Z1980" s="4">
        <v>-355569.73</v>
      </c>
      <c r="AA1980" s="4">
        <v>0</v>
      </c>
      <c r="AB1980" s="4">
        <v>0</v>
      </c>
      <c r="AC1980" s="4">
        <v>0</v>
      </c>
      <c r="AD1980" s="4">
        <v>2883401</v>
      </c>
      <c r="AE1980" s="5">
        <v>1614</v>
      </c>
      <c r="AF1980" s="1" t="s">
        <v>70</v>
      </c>
      <c r="AG1980" s="1" t="s">
        <v>71</v>
      </c>
      <c r="AH1980" s="1" t="s">
        <v>89</v>
      </c>
      <c r="AI1980" s="1" t="s">
        <v>57</v>
      </c>
      <c r="AJ1980" s="5">
        <v>10950</v>
      </c>
      <c r="AK1980" s="4">
        <v>-29971</v>
      </c>
      <c r="AL1980" s="4">
        <v>0</v>
      </c>
      <c r="AM1980" s="4">
        <v>0</v>
      </c>
      <c r="AN1980" s="4">
        <v>0</v>
      </c>
      <c r="AO1980" s="4">
        <v>-385540.73</v>
      </c>
      <c r="AP1980" s="4">
        <v>-385540.73</v>
      </c>
      <c r="AQ1980" s="4">
        <v>0</v>
      </c>
      <c r="AR1980" s="4">
        <v>2497860.27</v>
      </c>
      <c r="AS1980" s="1" t="s">
        <v>52</v>
      </c>
      <c r="AT1980" s="9">
        <f t="shared" si="889"/>
        <v>43404</v>
      </c>
      <c r="AU1980" s="9">
        <f t="shared" si="890"/>
        <v>43374</v>
      </c>
      <c r="AV1980" s="9">
        <v>44798</v>
      </c>
      <c r="AW1980" s="11">
        <f t="shared" si="891"/>
        <v>3.8191780821917809</v>
      </c>
      <c r="AX1980">
        <v>10</v>
      </c>
      <c r="AY1980" s="12">
        <v>0.05</v>
      </c>
      <c r="AZ1980">
        <f t="shared" si="892"/>
        <v>9.5000000000000001E-2</v>
      </c>
      <c r="BA1980" s="13">
        <f t="shared" si="893"/>
        <v>2883401</v>
      </c>
      <c r="BB1980" s="16" t="s">
        <v>593</v>
      </c>
      <c r="BC1980" s="16" t="s">
        <v>593</v>
      </c>
      <c r="BD1980" s="16" t="s">
        <v>593</v>
      </c>
      <c r="BE1980" s="16" t="s">
        <v>593</v>
      </c>
      <c r="BF1980" s="16" t="s">
        <v>593</v>
      </c>
      <c r="BG1980" s="16" t="s">
        <v>593</v>
      </c>
      <c r="BH1980" s="16" t="s">
        <v>593</v>
      </c>
      <c r="BI1980" s="14">
        <f t="shared" si="915"/>
        <v>2497860.27</v>
      </c>
      <c r="BJ1980" s="14">
        <v>0</v>
      </c>
      <c r="BK1980" s="14">
        <f t="shared" si="916"/>
        <v>2497860.27</v>
      </c>
      <c r="BL1980" s="52">
        <v>0</v>
      </c>
      <c r="BM1980" s="15">
        <f t="shared" si="917"/>
        <v>2497860.27</v>
      </c>
    </row>
    <row r="1981" spans="1:65">
      <c r="A1981" s="8">
        <v>1979</v>
      </c>
      <c r="B1981" s="1" t="s">
        <v>44</v>
      </c>
      <c r="C1981" s="1">
        <v>1500</v>
      </c>
      <c r="D1981" s="1" t="s">
        <v>60</v>
      </c>
      <c r="E1981" s="1">
        <v>150000079</v>
      </c>
      <c r="F1981" s="1" t="s">
        <v>60</v>
      </c>
      <c r="G1981" s="1" t="s">
        <v>181</v>
      </c>
      <c r="H1981" s="1">
        <v>26</v>
      </c>
      <c r="I1981" s="1" t="s">
        <v>190</v>
      </c>
      <c r="J1981" s="1" t="s">
        <v>49</v>
      </c>
      <c r="K1981" s="1">
        <v>17406001</v>
      </c>
      <c r="L1981" s="1" t="s">
        <v>50</v>
      </c>
      <c r="M1981" s="1" t="s">
        <v>51</v>
      </c>
      <c r="N1981" s="1" t="s">
        <v>64</v>
      </c>
      <c r="O1981" s="1" t="s">
        <v>65</v>
      </c>
      <c r="P1981" s="1" t="s">
        <v>66</v>
      </c>
      <c r="Q1981" s="1" t="s">
        <v>67</v>
      </c>
      <c r="R1981" s="1" t="s">
        <v>87</v>
      </c>
      <c r="S1981" s="1" t="s">
        <v>88</v>
      </c>
      <c r="T1981" s="2">
        <v>43404</v>
      </c>
      <c r="U1981" s="2">
        <v>43404</v>
      </c>
      <c r="V1981" s="1" t="s">
        <v>52</v>
      </c>
      <c r="W1981" s="3">
        <v>1</v>
      </c>
      <c r="X1981" s="1" t="s">
        <v>53</v>
      </c>
      <c r="Y1981" s="4">
        <v>120000</v>
      </c>
      <c r="Z1981" s="4">
        <v>-14798</v>
      </c>
      <c r="AA1981" s="4">
        <v>0</v>
      </c>
      <c r="AB1981" s="4">
        <v>0</v>
      </c>
      <c r="AC1981" s="4">
        <v>0</v>
      </c>
      <c r="AD1981" s="4">
        <v>120000</v>
      </c>
      <c r="AE1981" s="5">
        <v>1614</v>
      </c>
      <c r="AF1981" s="1" t="s">
        <v>70</v>
      </c>
      <c r="AG1981" s="1" t="s">
        <v>71</v>
      </c>
      <c r="AH1981" s="1" t="s">
        <v>89</v>
      </c>
      <c r="AI1981" s="1" t="s">
        <v>57</v>
      </c>
      <c r="AJ1981" s="5">
        <v>10950</v>
      </c>
      <c r="AK1981" s="4">
        <v>-1247</v>
      </c>
      <c r="AL1981" s="4">
        <v>0</v>
      </c>
      <c r="AM1981" s="4">
        <v>0</v>
      </c>
      <c r="AN1981" s="4">
        <v>0</v>
      </c>
      <c r="AO1981" s="4">
        <v>-16045</v>
      </c>
      <c r="AP1981" s="4">
        <v>-16045</v>
      </c>
      <c r="AQ1981" s="4">
        <v>0</v>
      </c>
      <c r="AR1981" s="4">
        <v>103955</v>
      </c>
      <c r="AS1981" s="1" t="s">
        <v>52</v>
      </c>
      <c r="AT1981" s="9">
        <f t="shared" si="889"/>
        <v>43404</v>
      </c>
      <c r="AU1981" s="9">
        <f t="shared" si="890"/>
        <v>43374</v>
      </c>
      <c r="AV1981" s="9">
        <v>44798</v>
      </c>
      <c r="AW1981" s="11">
        <f t="shared" si="891"/>
        <v>3.8191780821917809</v>
      </c>
      <c r="AX1981">
        <v>10</v>
      </c>
      <c r="AY1981" s="12">
        <v>0.05</v>
      </c>
      <c r="AZ1981">
        <f t="shared" si="892"/>
        <v>9.5000000000000001E-2</v>
      </c>
      <c r="BA1981" s="13">
        <f t="shared" si="893"/>
        <v>120000</v>
      </c>
      <c r="BI1981" s="14">
        <f t="shared" si="915"/>
        <v>103955</v>
      </c>
      <c r="BJ1981" s="14">
        <v>0</v>
      </c>
      <c r="BK1981" s="14">
        <f t="shared" si="916"/>
        <v>103955</v>
      </c>
      <c r="BL1981" s="52">
        <v>0</v>
      </c>
      <c r="BM1981" s="15">
        <f t="shared" si="917"/>
        <v>103955</v>
      </c>
    </row>
    <row r="1982" spans="1:65">
      <c r="A1982" s="8">
        <v>1980</v>
      </c>
      <c r="B1982" s="1" t="s">
        <v>44</v>
      </c>
      <c r="C1982" s="1">
        <v>1500</v>
      </c>
      <c r="D1982" s="1" t="s">
        <v>60</v>
      </c>
      <c r="E1982" s="1">
        <v>150000079</v>
      </c>
      <c r="F1982" s="1" t="s">
        <v>112</v>
      </c>
      <c r="G1982" s="1" t="s">
        <v>116</v>
      </c>
      <c r="H1982" s="1">
        <v>27</v>
      </c>
      <c r="I1982" s="1" t="s">
        <v>190</v>
      </c>
      <c r="J1982" s="1" t="s">
        <v>49</v>
      </c>
      <c r="K1982" s="1">
        <v>17406001</v>
      </c>
      <c r="L1982" s="1" t="s">
        <v>50</v>
      </c>
      <c r="M1982" s="1" t="s">
        <v>51</v>
      </c>
      <c r="N1982" s="1" t="s">
        <v>64</v>
      </c>
      <c r="O1982" s="1" t="s">
        <v>65</v>
      </c>
      <c r="P1982" s="1" t="s">
        <v>66</v>
      </c>
      <c r="Q1982" s="1" t="s">
        <v>67</v>
      </c>
      <c r="R1982" s="1" t="s">
        <v>87</v>
      </c>
      <c r="S1982" s="1" t="s">
        <v>88</v>
      </c>
      <c r="T1982" s="2">
        <v>43404</v>
      </c>
      <c r="U1982" s="2">
        <v>43404</v>
      </c>
      <c r="V1982" s="1" t="s">
        <v>52</v>
      </c>
      <c r="W1982" s="3">
        <v>1</v>
      </c>
      <c r="X1982" s="1" t="s">
        <v>53</v>
      </c>
      <c r="Y1982" s="4">
        <v>4339035</v>
      </c>
      <c r="Z1982" s="4">
        <v>-535070.18000000005</v>
      </c>
      <c r="AA1982" s="4">
        <v>0</v>
      </c>
      <c r="AB1982" s="4">
        <v>0</v>
      </c>
      <c r="AC1982" s="4">
        <v>0</v>
      </c>
      <c r="AD1982" s="4">
        <v>4339035</v>
      </c>
      <c r="AE1982" s="5">
        <v>1614</v>
      </c>
      <c r="AF1982" s="1" t="s">
        <v>70</v>
      </c>
      <c r="AG1982" s="1" t="s">
        <v>71</v>
      </c>
      <c r="AH1982" s="1" t="s">
        <v>89</v>
      </c>
      <c r="AI1982" s="1" t="s">
        <v>57</v>
      </c>
      <c r="AJ1982" s="5">
        <v>10950</v>
      </c>
      <c r="AK1982" s="4">
        <v>-45101</v>
      </c>
      <c r="AL1982" s="4">
        <v>0</v>
      </c>
      <c r="AM1982" s="4">
        <v>0</v>
      </c>
      <c r="AN1982" s="4">
        <v>0</v>
      </c>
      <c r="AO1982" s="4">
        <v>-580171.18000000005</v>
      </c>
      <c r="AP1982" s="4">
        <v>-580171.18000000005</v>
      </c>
      <c r="AQ1982" s="4">
        <v>0</v>
      </c>
      <c r="AR1982" s="4">
        <v>3758863.82</v>
      </c>
      <c r="AS1982" s="1" t="s">
        <v>52</v>
      </c>
      <c r="AT1982" s="9">
        <f t="shared" si="889"/>
        <v>43404</v>
      </c>
      <c r="AU1982" s="9">
        <f t="shared" si="890"/>
        <v>43374</v>
      </c>
      <c r="AV1982" s="9">
        <v>44798</v>
      </c>
      <c r="AW1982" s="11">
        <f t="shared" si="891"/>
        <v>3.8191780821917809</v>
      </c>
      <c r="AX1982">
        <v>10</v>
      </c>
      <c r="AY1982" s="12">
        <v>0.05</v>
      </c>
      <c r="AZ1982">
        <f t="shared" si="892"/>
        <v>9.5000000000000001E-2</v>
      </c>
      <c r="BA1982" s="13">
        <f t="shared" si="893"/>
        <v>4339035</v>
      </c>
      <c r="BB1982" s="16" t="s">
        <v>593</v>
      </c>
      <c r="BC1982" s="16" t="s">
        <v>593</v>
      </c>
      <c r="BD1982" s="16" t="s">
        <v>593</v>
      </c>
      <c r="BE1982" s="16" t="s">
        <v>593</v>
      </c>
      <c r="BF1982" s="16" t="s">
        <v>593</v>
      </c>
      <c r="BG1982" s="16" t="s">
        <v>593</v>
      </c>
      <c r="BH1982" s="16" t="s">
        <v>593</v>
      </c>
      <c r="BI1982" s="14">
        <f t="shared" si="915"/>
        <v>3758863.82</v>
      </c>
      <c r="BJ1982" s="14">
        <v>0</v>
      </c>
      <c r="BK1982" s="14">
        <f t="shared" si="916"/>
        <v>3758863.82</v>
      </c>
      <c r="BL1982" s="52">
        <v>0</v>
      </c>
      <c r="BM1982" s="15">
        <f t="shared" si="917"/>
        <v>3758863.82</v>
      </c>
    </row>
    <row r="1983" spans="1:65">
      <c r="A1983" s="8">
        <v>1981</v>
      </c>
      <c r="B1983" s="1" t="s">
        <v>44</v>
      </c>
      <c r="C1983" s="1">
        <v>1500</v>
      </c>
      <c r="D1983" s="1" t="s">
        <v>60</v>
      </c>
      <c r="E1983" s="1">
        <v>150000080</v>
      </c>
      <c r="F1983" s="1" t="s">
        <v>60</v>
      </c>
      <c r="G1983" s="1" t="s">
        <v>86</v>
      </c>
      <c r="H1983" s="1">
        <v>1</v>
      </c>
      <c r="I1983" s="1" t="s">
        <v>191</v>
      </c>
      <c r="J1983" s="1" t="s">
        <v>49</v>
      </c>
      <c r="K1983" s="1">
        <v>17406001</v>
      </c>
      <c r="L1983" s="1" t="s">
        <v>50</v>
      </c>
      <c r="M1983" s="1" t="s">
        <v>51</v>
      </c>
      <c r="N1983" s="1" t="s">
        <v>64</v>
      </c>
      <c r="O1983" s="1" t="s">
        <v>65</v>
      </c>
      <c r="P1983" s="1" t="s">
        <v>66</v>
      </c>
      <c r="Q1983" s="1" t="s">
        <v>67</v>
      </c>
      <c r="R1983" s="1" t="s">
        <v>87</v>
      </c>
      <c r="S1983" s="1" t="s">
        <v>88</v>
      </c>
      <c r="T1983" s="2">
        <v>43404</v>
      </c>
      <c r="U1983" s="2">
        <v>43404</v>
      </c>
      <c r="V1983" s="1" t="s">
        <v>52</v>
      </c>
      <c r="W1983" s="3">
        <v>1</v>
      </c>
      <c r="X1983" s="1" t="s">
        <v>53</v>
      </c>
      <c r="Y1983" s="4">
        <v>892500</v>
      </c>
      <c r="Z1983" s="4">
        <v>-110059</v>
      </c>
      <c r="AA1983" s="4">
        <v>0</v>
      </c>
      <c r="AB1983" s="4">
        <v>0</v>
      </c>
      <c r="AC1983" s="4">
        <v>0</v>
      </c>
      <c r="AD1983" s="4">
        <v>892500</v>
      </c>
      <c r="AE1983" s="5">
        <v>1614</v>
      </c>
      <c r="AF1983" s="1" t="s">
        <v>70</v>
      </c>
      <c r="AG1983" s="1" t="s">
        <v>71</v>
      </c>
      <c r="AH1983" s="1" t="s">
        <v>89</v>
      </c>
      <c r="AI1983" s="1" t="s">
        <v>57</v>
      </c>
      <c r="AJ1983" s="5">
        <v>10950</v>
      </c>
      <c r="AK1983" s="4">
        <v>-9277</v>
      </c>
      <c r="AL1983" s="4">
        <v>0</v>
      </c>
      <c r="AM1983" s="4">
        <v>0</v>
      </c>
      <c r="AN1983" s="4">
        <v>0</v>
      </c>
      <c r="AO1983" s="4">
        <v>-119336</v>
      </c>
      <c r="AP1983" s="4">
        <v>-119336</v>
      </c>
      <c r="AQ1983" s="4">
        <v>0</v>
      </c>
      <c r="AR1983" s="4">
        <v>773164</v>
      </c>
      <c r="AS1983" s="1" t="s">
        <v>52</v>
      </c>
      <c r="AT1983" s="9">
        <f t="shared" si="889"/>
        <v>43404</v>
      </c>
      <c r="AU1983" s="9">
        <f t="shared" si="890"/>
        <v>43374</v>
      </c>
      <c r="AV1983" s="9">
        <v>44798</v>
      </c>
      <c r="AW1983" s="11">
        <f t="shared" si="891"/>
        <v>3.8191780821917809</v>
      </c>
      <c r="AX1983">
        <v>10</v>
      </c>
      <c r="AY1983" s="12">
        <v>0.05</v>
      </c>
      <c r="AZ1983">
        <f t="shared" si="892"/>
        <v>9.5000000000000001E-2</v>
      </c>
      <c r="BA1983" s="13">
        <f t="shared" si="893"/>
        <v>892500</v>
      </c>
      <c r="BB1983" s="17" t="s">
        <v>1853</v>
      </c>
      <c r="BC1983">
        <f>MATCH(BB1983,MONTHLY_INDEX!$A:$A,0)</f>
        <v>630</v>
      </c>
      <c r="BD1983">
        <f>MATCH(AU1983,MONTHLY_INDEX!$1:$1,0)</f>
        <v>82</v>
      </c>
      <c r="BE1983">
        <f>INDEX(MONTHLY_INDEX!$1:$1048576,Final!BC1983,Final!BD1983)</f>
        <v>115.8</v>
      </c>
      <c r="BF1983">
        <f>MATCH($BF$1,MONTHLY_INDEX!$1:$1,0)</f>
        <v>127</v>
      </c>
      <c r="BG1983">
        <f>INDEX(MONTHLY_INDEX!$1:$1048576,Final!BC1983,Final!BF1983)</f>
        <v>151.1</v>
      </c>
      <c r="BH1983" s="23">
        <f t="shared" ref="BH1983:BH2000" si="918">(BG1983-BE1983)/BE1983</f>
        <v>0.30483592400690845</v>
      </c>
      <c r="BI1983" s="14">
        <f t="shared" ref="BI1983:BI2000" si="919">(1+BH1983)*BA1983</f>
        <v>1164566.0621761659</v>
      </c>
      <c r="BJ1983" s="14">
        <f t="shared" ref="BJ1983:BJ2000" si="920">BI1983*AZ1983*AW1983</f>
        <v>422530.09209312231</v>
      </c>
      <c r="BK1983" s="15">
        <f t="shared" si="900"/>
        <v>742035.97008304356</v>
      </c>
      <c r="BL1983" s="52">
        <v>0</v>
      </c>
      <c r="BM1983" s="15">
        <f t="shared" ref="BM1983:BM2000" si="921">MAX((1-BL1983)*BK1983,BI1983*AY1983)</f>
        <v>742035.97008304356</v>
      </c>
    </row>
    <row r="1984" spans="1:65">
      <c r="A1984" s="8">
        <v>1982</v>
      </c>
      <c r="B1984" s="1" t="s">
        <v>44</v>
      </c>
      <c r="C1984" s="1">
        <v>1500</v>
      </c>
      <c r="D1984" s="1" t="s">
        <v>60</v>
      </c>
      <c r="E1984" s="1">
        <v>150000080</v>
      </c>
      <c r="F1984" s="1" t="s">
        <v>60</v>
      </c>
      <c r="G1984" s="1" t="s">
        <v>90</v>
      </c>
      <c r="H1984" s="1">
        <v>2</v>
      </c>
      <c r="I1984" s="1" t="s">
        <v>191</v>
      </c>
      <c r="J1984" s="1" t="s">
        <v>49</v>
      </c>
      <c r="K1984" s="1">
        <v>17406001</v>
      </c>
      <c r="L1984" s="1" t="s">
        <v>50</v>
      </c>
      <c r="M1984" s="1" t="s">
        <v>51</v>
      </c>
      <c r="N1984" s="1" t="s">
        <v>64</v>
      </c>
      <c r="O1984" s="1" t="s">
        <v>65</v>
      </c>
      <c r="P1984" s="1" t="s">
        <v>66</v>
      </c>
      <c r="Q1984" s="1" t="s">
        <v>67</v>
      </c>
      <c r="R1984" s="1" t="s">
        <v>87</v>
      </c>
      <c r="S1984" s="1" t="s">
        <v>88</v>
      </c>
      <c r="T1984" s="2">
        <v>43404</v>
      </c>
      <c r="U1984" s="2">
        <v>43404</v>
      </c>
      <c r="V1984" s="1" t="s">
        <v>52</v>
      </c>
      <c r="W1984" s="3">
        <v>1</v>
      </c>
      <c r="X1984" s="1" t="s">
        <v>53</v>
      </c>
      <c r="Y1984" s="4">
        <v>472500</v>
      </c>
      <c r="Z1984" s="4">
        <v>-58266</v>
      </c>
      <c r="AA1984" s="4">
        <v>0</v>
      </c>
      <c r="AB1984" s="4">
        <v>0</v>
      </c>
      <c r="AC1984" s="4">
        <v>0</v>
      </c>
      <c r="AD1984" s="4">
        <v>472500</v>
      </c>
      <c r="AE1984" s="5">
        <v>1614</v>
      </c>
      <c r="AF1984" s="1" t="s">
        <v>70</v>
      </c>
      <c r="AG1984" s="1" t="s">
        <v>71</v>
      </c>
      <c r="AH1984" s="1" t="s">
        <v>89</v>
      </c>
      <c r="AI1984" s="1" t="s">
        <v>57</v>
      </c>
      <c r="AJ1984" s="5">
        <v>10950</v>
      </c>
      <c r="AK1984" s="4">
        <v>-4911</v>
      </c>
      <c r="AL1984" s="4">
        <v>0</v>
      </c>
      <c r="AM1984" s="4">
        <v>0</v>
      </c>
      <c r="AN1984" s="4">
        <v>0</v>
      </c>
      <c r="AO1984" s="4">
        <v>-63177</v>
      </c>
      <c r="AP1984" s="4">
        <v>-63177</v>
      </c>
      <c r="AQ1984" s="4">
        <v>0</v>
      </c>
      <c r="AR1984" s="4">
        <v>409323</v>
      </c>
      <c r="AS1984" s="1" t="s">
        <v>52</v>
      </c>
      <c r="AT1984" s="9">
        <f t="shared" si="889"/>
        <v>43404</v>
      </c>
      <c r="AU1984" s="9">
        <f t="shared" si="890"/>
        <v>43374</v>
      </c>
      <c r="AV1984" s="9">
        <v>44798</v>
      </c>
      <c r="AW1984" s="11">
        <f t="shared" si="891"/>
        <v>3.8191780821917809</v>
      </c>
      <c r="AX1984">
        <v>10</v>
      </c>
      <c r="AY1984" s="12">
        <v>0.05</v>
      </c>
      <c r="AZ1984">
        <f t="shared" si="892"/>
        <v>9.5000000000000001E-2</v>
      </c>
      <c r="BA1984" s="13">
        <f t="shared" si="893"/>
        <v>472500</v>
      </c>
      <c r="BB1984" s="17" t="s">
        <v>2189</v>
      </c>
      <c r="BC1984">
        <f>MATCH(BB1984,MONTHLY_INDEX!$A:$A,0)</f>
        <v>798</v>
      </c>
      <c r="BD1984">
        <f>MATCH(AU1984,MONTHLY_INDEX!$1:$1,0)</f>
        <v>82</v>
      </c>
      <c r="BE1984">
        <f>INDEX(MONTHLY_INDEX!$1:$1048576,Final!BC1984,Final!BD1984)</f>
        <v>96</v>
      </c>
      <c r="BF1984">
        <f>MATCH($BF$1,MONTHLY_INDEX!$1:$1,0)</f>
        <v>127</v>
      </c>
      <c r="BG1984">
        <f>INDEX(MONTHLY_INDEX!$1:$1048576,Final!BC1984,Final!BF1984)</f>
        <v>95.3</v>
      </c>
      <c r="BH1984" s="23">
        <f t="shared" si="918"/>
        <v>-7.2916666666666963E-3</v>
      </c>
      <c r="BI1984" s="14">
        <f t="shared" si="919"/>
        <v>469054.6875</v>
      </c>
      <c r="BJ1984" s="14">
        <f t="shared" si="920"/>
        <v>170183.32127568492</v>
      </c>
      <c r="BK1984" s="15">
        <f t="shared" si="900"/>
        <v>298871.36622431508</v>
      </c>
      <c r="BL1984" s="52">
        <v>0</v>
      </c>
      <c r="BM1984" s="15">
        <f t="shared" si="921"/>
        <v>298871.36622431508</v>
      </c>
    </row>
    <row r="1985" spans="1:65">
      <c r="A1985" s="8">
        <v>1983</v>
      </c>
      <c r="B1985" s="1" t="s">
        <v>44</v>
      </c>
      <c r="C1985" s="1">
        <v>1500</v>
      </c>
      <c r="D1985" s="1" t="s">
        <v>60</v>
      </c>
      <c r="E1985" s="1">
        <v>150000080</v>
      </c>
      <c r="F1985" s="1" t="s">
        <v>60</v>
      </c>
      <c r="G1985" s="1" t="s">
        <v>91</v>
      </c>
      <c r="H1985" s="1">
        <v>3</v>
      </c>
      <c r="I1985" s="1" t="s">
        <v>191</v>
      </c>
      <c r="J1985" s="1" t="s">
        <v>49</v>
      </c>
      <c r="K1985" s="1">
        <v>17406001</v>
      </c>
      <c r="L1985" s="1" t="s">
        <v>50</v>
      </c>
      <c r="M1985" s="1" t="s">
        <v>51</v>
      </c>
      <c r="N1985" s="1" t="s">
        <v>64</v>
      </c>
      <c r="O1985" s="1" t="s">
        <v>65</v>
      </c>
      <c r="P1985" s="1" t="s">
        <v>66</v>
      </c>
      <c r="Q1985" s="1" t="s">
        <v>67</v>
      </c>
      <c r="R1985" s="1" t="s">
        <v>87</v>
      </c>
      <c r="S1985" s="1" t="s">
        <v>88</v>
      </c>
      <c r="T1985" s="2">
        <v>43404</v>
      </c>
      <c r="U1985" s="2">
        <v>43404</v>
      </c>
      <c r="V1985" s="1" t="s">
        <v>52</v>
      </c>
      <c r="W1985" s="3">
        <v>1</v>
      </c>
      <c r="X1985" s="1" t="s">
        <v>53</v>
      </c>
      <c r="Y1985" s="4">
        <v>637760</v>
      </c>
      <c r="Z1985" s="4">
        <v>-78645</v>
      </c>
      <c r="AA1985" s="4">
        <v>0</v>
      </c>
      <c r="AB1985" s="4">
        <v>0</v>
      </c>
      <c r="AC1985" s="4">
        <v>0</v>
      </c>
      <c r="AD1985" s="4">
        <v>637760</v>
      </c>
      <c r="AE1985" s="5">
        <v>1614</v>
      </c>
      <c r="AF1985" s="1" t="s">
        <v>70</v>
      </c>
      <c r="AG1985" s="1" t="s">
        <v>71</v>
      </c>
      <c r="AH1985" s="1" t="s">
        <v>89</v>
      </c>
      <c r="AI1985" s="1" t="s">
        <v>57</v>
      </c>
      <c r="AJ1985" s="5">
        <v>10950</v>
      </c>
      <c r="AK1985" s="4">
        <v>-6629</v>
      </c>
      <c r="AL1985" s="4">
        <v>0</v>
      </c>
      <c r="AM1985" s="4">
        <v>0</v>
      </c>
      <c r="AN1985" s="4">
        <v>0</v>
      </c>
      <c r="AO1985" s="4">
        <v>-85274</v>
      </c>
      <c r="AP1985" s="4">
        <v>-85274</v>
      </c>
      <c r="AQ1985" s="4">
        <v>0</v>
      </c>
      <c r="AR1985" s="4">
        <v>552486</v>
      </c>
      <c r="AS1985" s="1" t="s">
        <v>52</v>
      </c>
      <c r="AT1985" s="9">
        <f t="shared" si="889"/>
        <v>43404</v>
      </c>
      <c r="AU1985" s="9">
        <f t="shared" si="890"/>
        <v>43374</v>
      </c>
      <c r="AV1985" s="9">
        <v>44798</v>
      </c>
      <c r="AW1985" s="11">
        <f t="shared" si="891"/>
        <v>3.8191780821917809</v>
      </c>
      <c r="AX1985">
        <v>10</v>
      </c>
      <c r="AY1985" s="12">
        <v>0.05</v>
      </c>
      <c r="AZ1985">
        <f t="shared" si="892"/>
        <v>9.5000000000000001E-2</v>
      </c>
      <c r="BA1985" s="13">
        <f t="shared" si="893"/>
        <v>637760</v>
      </c>
      <c r="BB1985" s="17" t="s">
        <v>2189</v>
      </c>
      <c r="BC1985">
        <f>MATCH(BB1985,MONTHLY_INDEX!$A:$A,0)</f>
        <v>798</v>
      </c>
      <c r="BD1985">
        <f>MATCH(AU1985,MONTHLY_INDEX!$1:$1,0)</f>
        <v>82</v>
      </c>
      <c r="BE1985">
        <f>INDEX(MONTHLY_INDEX!$1:$1048576,Final!BC1985,Final!BD1985)</f>
        <v>96</v>
      </c>
      <c r="BF1985">
        <f>MATCH($BF$1,MONTHLY_INDEX!$1:$1,0)</f>
        <v>127</v>
      </c>
      <c r="BG1985">
        <f>INDEX(MONTHLY_INDEX!$1:$1048576,Final!BC1985,Final!BF1985)</f>
        <v>95.3</v>
      </c>
      <c r="BH1985" s="23">
        <f t="shared" si="918"/>
        <v>-7.2916666666666963E-3</v>
      </c>
      <c r="BI1985" s="14">
        <f t="shared" si="919"/>
        <v>633109.66666666663</v>
      </c>
      <c r="BJ1985" s="14">
        <f t="shared" si="920"/>
        <v>229706.06344292234</v>
      </c>
      <c r="BK1985" s="15">
        <f t="shared" si="900"/>
        <v>403403.60322374431</v>
      </c>
      <c r="BL1985" s="52">
        <v>0</v>
      </c>
      <c r="BM1985" s="15">
        <f t="shared" si="921"/>
        <v>403403.60322374431</v>
      </c>
    </row>
    <row r="1986" spans="1:65">
      <c r="A1986" s="8">
        <v>1984</v>
      </c>
      <c r="B1986" s="1" t="s">
        <v>44</v>
      </c>
      <c r="C1986" s="1">
        <v>1500</v>
      </c>
      <c r="D1986" s="1" t="s">
        <v>60</v>
      </c>
      <c r="E1986" s="1">
        <v>150000080</v>
      </c>
      <c r="F1986" s="1" t="s">
        <v>60</v>
      </c>
      <c r="G1986" s="1" t="s">
        <v>92</v>
      </c>
      <c r="H1986" s="1">
        <v>4</v>
      </c>
      <c r="I1986" s="1" t="s">
        <v>191</v>
      </c>
      <c r="J1986" s="1" t="s">
        <v>49</v>
      </c>
      <c r="K1986" s="1">
        <v>17406001</v>
      </c>
      <c r="L1986" s="1" t="s">
        <v>50</v>
      </c>
      <c r="M1986" s="1" t="s">
        <v>51</v>
      </c>
      <c r="N1986" s="1" t="s">
        <v>64</v>
      </c>
      <c r="O1986" s="1" t="s">
        <v>65</v>
      </c>
      <c r="P1986" s="1" t="s">
        <v>66</v>
      </c>
      <c r="Q1986" s="1" t="s">
        <v>67</v>
      </c>
      <c r="R1986" s="1" t="s">
        <v>87</v>
      </c>
      <c r="S1986" s="1" t="s">
        <v>88</v>
      </c>
      <c r="T1986" s="2">
        <v>43404</v>
      </c>
      <c r="U1986" s="2">
        <v>43404</v>
      </c>
      <c r="V1986" s="1" t="s">
        <v>52</v>
      </c>
      <c r="W1986" s="3">
        <v>1</v>
      </c>
      <c r="X1986" s="1" t="s">
        <v>53</v>
      </c>
      <c r="Y1986" s="4">
        <v>21044329</v>
      </c>
      <c r="Z1986" s="4">
        <v>-2595103</v>
      </c>
      <c r="AA1986" s="4">
        <v>0</v>
      </c>
      <c r="AB1986" s="4">
        <v>0</v>
      </c>
      <c r="AC1986" s="4">
        <v>0</v>
      </c>
      <c r="AD1986" s="4">
        <v>21044329</v>
      </c>
      <c r="AE1986" s="5">
        <v>1614</v>
      </c>
      <c r="AF1986" s="1" t="s">
        <v>70</v>
      </c>
      <c r="AG1986" s="1" t="s">
        <v>71</v>
      </c>
      <c r="AH1986" s="1" t="s">
        <v>89</v>
      </c>
      <c r="AI1986" s="1" t="s">
        <v>57</v>
      </c>
      <c r="AJ1986" s="5">
        <v>10950</v>
      </c>
      <c r="AK1986" s="4">
        <v>-218740</v>
      </c>
      <c r="AL1986" s="4">
        <v>0</v>
      </c>
      <c r="AM1986" s="4">
        <v>0</v>
      </c>
      <c r="AN1986" s="4">
        <v>0</v>
      </c>
      <c r="AO1986" s="4">
        <v>-2813843</v>
      </c>
      <c r="AP1986" s="4">
        <v>-2813843</v>
      </c>
      <c r="AQ1986" s="4">
        <v>0</v>
      </c>
      <c r="AR1986" s="4">
        <v>18230486</v>
      </c>
      <c r="AS1986" s="1" t="s">
        <v>52</v>
      </c>
      <c r="AT1986" s="9">
        <f t="shared" si="889"/>
        <v>43404</v>
      </c>
      <c r="AU1986" s="9">
        <f t="shared" si="890"/>
        <v>43374</v>
      </c>
      <c r="AV1986" s="9">
        <v>44798</v>
      </c>
      <c r="AW1986" s="11">
        <f t="shared" si="891"/>
        <v>3.8191780821917809</v>
      </c>
      <c r="AX1986">
        <v>25</v>
      </c>
      <c r="AY1986" s="12">
        <v>0.05</v>
      </c>
      <c r="AZ1986">
        <f t="shared" si="892"/>
        <v>3.7999999999999999E-2</v>
      </c>
      <c r="BA1986" s="13">
        <f t="shared" si="893"/>
        <v>21044329</v>
      </c>
      <c r="BB1986" s="17" t="s">
        <v>2189</v>
      </c>
      <c r="BC1986">
        <f>MATCH(BB1986,MONTHLY_INDEX!$A:$A,0)</f>
        <v>798</v>
      </c>
      <c r="BD1986">
        <f>MATCH(AU1986,MONTHLY_INDEX!$1:$1,0)</f>
        <v>82</v>
      </c>
      <c r="BE1986">
        <f>INDEX(MONTHLY_INDEX!$1:$1048576,Final!BC1986,Final!BD1986)</f>
        <v>96</v>
      </c>
      <c r="BF1986">
        <f>MATCH($BF$1,MONTHLY_INDEX!$1:$1,0)</f>
        <v>127</v>
      </c>
      <c r="BG1986">
        <f>INDEX(MONTHLY_INDEX!$1:$1048576,Final!BC1986,Final!BF1986)</f>
        <v>95.3</v>
      </c>
      <c r="BH1986" s="23">
        <f t="shared" si="918"/>
        <v>-7.2916666666666963E-3</v>
      </c>
      <c r="BI1986" s="14">
        <f t="shared" si="919"/>
        <v>20890880.767708331</v>
      </c>
      <c r="BJ1986" s="14">
        <f t="shared" si="920"/>
        <v>3031867.7699371115</v>
      </c>
      <c r="BK1986" s="15">
        <f t="shared" si="900"/>
        <v>17859012.997771218</v>
      </c>
      <c r="BL1986" s="52">
        <v>0</v>
      </c>
      <c r="BM1986" s="15">
        <f t="shared" si="921"/>
        <v>17859012.997771218</v>
      </c>
    </row>
    <row r="1987" spans="1:65">
      <c r="A1987" s="8">
        <v>1985</v>
      </c>
      <c r="B1987" s="1" t="s">
        <v>44</v>
      </c>
      <c r="C1987" s="1">
        <v>1500</v>
      </c>
      <c r="D1987" s="1" t="s">
        <v>60</v>
      </c>
      <c r="E1987" s="1">
        <v>150000080</v>
      </c>
      <c r="F1987" s="1" t="s">
        <v>60</v>
      </c>
      <c r="G1987" s="1" t="s">
        <v>93</v>
      </c>
      <c r="H1987" s="1">
        <v>5</v>
      </c>
      <c r="I1987" s="1" t="s">
        <v>191</v>
      </c>
      <c r="J1987" s="1" t="s">
        <v>49</v>
      </c>
      <c r="K1987" s="1">
        <v>17406001</v>
      </c>
      <c r="L1987" s="1" t="s">
        <v>50</v>
      </c>
      <c r="M1987" s="1" t="s">
        <v>51</v>
      </c>
      <c r="N1987" s="1" t="s">
        <v>64</v>
      </c>
      <c r="O1987" s="1" t="s">
        <v>65</v>
      </c>
      <c r="P1987" s="1" t="s">
        <v>66</v>
      </c>
      <c r="Q1987" s="1" t="s">
        <v>67</v>
      </c>
      <c r="R1987" s="1" t="s">
        <v>87</v>
      </c>
      <c r="S1987" s="1" t="s">
        <v>88</v>
      </c>
      <c r="T1987" s="2">
        <v>43404</v>
      </c>
      <c r="U1987" s="2">
        <v>43404</v>
      </c>
      <c r="V1987" s="1" t="s">
        <v>52</v>
      </c>
      <c r="W1987" s="3">
        <v>1</v>
      </c>
      <c r="X1987" s="1" t="s">
        <v>53</v>
      </c>
      <c r="Y1987" s="4">
        <v>969266</v>
      </c>
      <c r="Z1987" s="4">
        <v>-119526</v>
      </c>
      <c r="AA1987" s="4">
        <v>0</v>
      </c>
      <c r="AB1987" s="4">
        <v>0</v>
      </c>
      <c r="AC1987" s="4">
        <v>0</v>
      </c>
      <c r="AD1987" s="4">
        <v>969266</v>
      </c>
      <c r="AE1987" s="5">
        <v>1614</v>
      </c>
      <c r="AF1987" s="1" t="s">
        <v>70</v>
      </c>
      <c r="AG1987" s="1" t="s">
        <v>71</v>
      </c>
      <c r="AH1987" s="1" t="s">
        <v>89</v>
      </c>
      <c r="AI1987" s="1" t="s">
        <v>57</v>
      </c>
      <c r="AJ1987" s="5">
        <v>10950</v>
      </c>
      <c r="AK1987" s="4">
        <v>-10075</v>
      </c>
      <c r="AL1987" s="4">
        <v>0</v>
      </c>
      <c r="AM1987" s="4">
        <v>0</v>
      </c>
      <c r="AN1987" s="4">
        <v>0</v>
      </c>
      <c r="AO1987" s="4">
        <v>-129601</v>
      </c>
      <c r="AP1987" s="4">
        <v>-129601</v>
      </c>
      <c r="AQ1987" s="4">
        <v>0</v>
      </c>
      <c r="AR1987" s="4">
        <v>839665</v>
      </c>
      <c r="AS1987" s="1" t="s">
        <v>52</v>
      </c>
      <c r="AT1987" s="9">
        <f t="shared" si="889"/>
        <v>43404</v>
      </c>
      <c r="AU1987" s="9">
        <f t="shared" si="890"/>
        <v>43374</v>
      </c>
      <c r="AV1987" s="9">
        <v>44798</v>
      </c>
      <c r="AW1987" s="11">
        <f t="shared" si="891"/>
        <v>3.8191780821917809</v>
      </c>
      <c r="AX1987">
        <v>25</v>
      </c>
      <c r="AY1987" s="12">
        <v>0.05</v>
      </c>
      <c r="AZ1987">
        <f t="shared" si="892"/>
        <v>3.7999999999999999E-2</v>
      </c>
      <c r="BA1987" s="13">
        <f t="shared" si="893"/>
        <v>969266</v>
      </c>
      <c r="BB1987" s="17" t="s">
        <v>2083</v>
      </c>
      <c r="BC1987">
        <f>MATCH(BB1987,MONTHLY_INDEX!$A:$A,0)</f>
        <v>745</v>
      </c>
      <c r="BD1987">
        <f>MATCH(AU1987,MONTHLY_INDEX!$1:$1,0)</f>
        <v>82</v>
      </c>
      <c r="BE1987">
        <f>INDEX(MONTHLY_INDEX!$1:$1048576,Final!BC1987,Final!BD1987)</f>
        <v>107.7</v>
      </c>
      <c r="BF1987">
        <f>MATCH($BF$1,MONTHLY_INDEX!$1:$1,0)</f>
        <v>127</v>
      </c>
      <c r="BG1987">
        <f>INDEX(MONTHLY_INDEX!$1:$1048576,Final!BC1987,Final!BF1987)</f>
        <v>115.4</v>
      </c>
      <c r="BH1987" s="23">
        <f t="shared" si="918"/>
        <v>7.1494893221912742E-2</v>
      </c>
      <c r="BI1987" s="14">
        <f t="shared" si="919"/>
        <v>1038563.5691736306</v>
      </c>
      <c r="BJ1987" s="14">
        <f t="shared" si="920"/>
        <v>150725.4503733303</v>
      </c>
      <c r="BK1987" s="15">
        <f t="shared" si="900"/>
        <v>887838.11880030029</v>
      </c>
      <c r="BL1987" s="52">
        <v>0</v>
      </c>
      <c r="BM1987" s="15">
        <f t="shared" si="921"/>
        <v>887838.11880030029</v>
      </c>
    </row>
    <row r="1988" spans="1:65">
      <c r="A1988" s="8">
        <v>1986</v>
      </c>
      <c r="B1988" s="1" t="s">
        <v>44</v>
      </c>
      <c r="C1988" s="1">
        <v>1500</v>
      </c>
      <c r="D1988" s="1" t="s">
        <v>60</v>
      </c>
      <c r="E1988" s="1">
        <v>150000080</v>
      </c>
      <c r="F1988" s="1" t="s">
        <v>60</v>
      </c>
      <c r="G1988" s="1" t="s">
        <v>94</v>
      </c>
      <c r="H1988" s="1">
        <v>6</v>
      </c>
      <c r="I1988" s="1" t="s">
        <v>191</v>
      </c>
      <c r="J1988" s="1" t="s">
        <v>49</v>
      </c>
      <c r="K1988" s="1">
        <v>17406001</v>
      </c>
      <c r="L1988" s="1" t="s">
        <v>50</v>
      </c>
      <c r="M1988" s="1" t="s">
        <v>51</v>
      </c>
      <c r="N1988" s="1" t="s">
        <v>64</v>
      </c>
      <c r="O1988" s="1" t="s">
        <v>65</v>
      </c>
      <c r="P1988" s="1" t="s">
        <v>66</v>
      </c>
      <c r="Q1988" s="1" t="s">
        <v>67</v>
      </c>
      <c r="R1988" s="1" t="s">
        <v>87</v>
      </c>
      <c r="S1988" s="1" t="s">
        <v>88</v>
      </c>
      <c r="T1988" s="2">
        <v>43404</v>
      </c>
      <c r="U1988" s="2">
        <v>43404</v>
      </c>
      <c r="V1988" s="1" t="s">
        <v>52</v>
      </c>
      <c r="W1988" s="3">
        <v>1</v>
      </c>
      <c r="X1988" s="1" t="s">
        <v>53</v>
      </c>
      <c r="Y1988" s="4">
        <v>735000</v>
      </c>
      <c r="Z1988" s="4">
        <v>-90636</v>
      </c>
      <c r="AA1988" s="4">
        <v>0</v>
      </c>
      <c r="AB1988" s="4">
        <v>0</v>
      </c>
      <c r="AC1988" s="4">
        <v>0</v>
      </c>
      <c r="AD1988" s="4">
        <v>735000</v>
      </c>
      <c r="AE1988" s="5">
        <v>1614</v>
      </c>
      <c r="AF1988" s="1" t="s">
        <v>70</v>
      </c>
      <c r="AG1988" s="1" t="s">
        <v>71</v>
      </c>
      <c r="AH1988" s="1" t="s">
        <v>89</v>
      </c>
      <c r="AI1988" s="1" t="s">
        <v>57</v>
      </c>
      <c r="AJ1988" s="5">
        <v>10950</v>
      </c>
      <c r="AK1988" s="4">
        <v>-7640</v>
      </c>
      <c r="AL1988" s="4">
        <v>0</v>
      </c>
      <c r="AM1988" s="4">
        <v>0</v>
      </c>
      <c r="AN1988" s="4">
        <v>0</v>
      </c>
      <c r="AO1988" s="4">
        <v>-98276</v>
      </c>
      <c r="AP1988" s="4">
        <v>-98276</v>
      </c>
      <c r="AQ1988" s="4">
        <v>0</v>
      </c>
      <c r="AR1988" s="4">
        <v>636724</v>
      </c>
      <c r="AS1988" s="1" t="s">
        <v>52</v>
      </c>
      <c r="AT1988" s="9">
        <f t="shared" ref="AT1988:AT2051" si="922">T1988</f>
        <v>43404</v>
      </c>
      <c r="AU1988" s="9">
        <f t="shared" ref="AU1988:AU2051" si="923">DATE(YEAR(AT1988),MONTH(AT1988),DAY(1))</f>
        <v>43374</v>
      </c>
      <c r="AV1988" s="9">
        <v>44798</v>
      </c>
      <c r="AW1988" s="11">
        <f t="shared" ref="AW1988:AW2051" si="924">(AV1988-AT1988)/365</f>
        <v>3.8191780821917809</v>
      </c>
      <c r="AX1988">
        <v>10</v>
      </c>
      <c r="AY1988" s="12">
        <v>0.05</v>
      </c>
      <c r="AZ1988">
        <f t="shared" ref="AZ1988:AZ2051" si="925">(1-AY1988)/AX1988</f>
        <v>9.5000000000000001E-2</v>
      </c>
      <c r="BA1988" s="13">
        <f t="shared" ref="BA1988:BA2051" si="926">Y1988</f>
        <v>735000</v>
      </c>
      <c r="BB1988" s="17" t="s">
        <v>1853</v>
      </c>
      <c r="BC1988">
        <f>MATCH(BB1988,MONTHLY_INDEX!$A:$A,0)</f>
        <v>630</v>
      </c>
      <c r="BD1988">
        <f>MATCH(AU1988,MONTHLY_INDEX!$1:$1,0)</f>
        <v>82</v>
      </c>
      <c r="BE1988">
        <f>INDEX(MONTHLY_INDEX!$1:$1048576,Final!BC1988,Final!BD1988)</f>
        <v>115.8</v>
      </c>
      <c r="BF1988">
        <f>MATCH($BF$1,MONTHLY_INDEX!$1:$1,0)</f>
        <v>127</v>
      </c>
      <c r="BG1988">
        <f>INDEX(MONTHLY_INDEX!$1:$1048576,Final!BC1988,Final!BF1988)</f>
        <v>151.1</v>
      </c>
      <c r="BH1988" s="23">
        <f t="shared" si="918"/>
        <v>0.30483592400690845</v>
      </c>
      <c r="BI1988" s="14">
        <f t="shared" si="919"/>
        <v>959054.4041450778</v>
      </c>
      <c r="BJ1988" s="14">
        <f t="shared" si="920"/>
        <v>347965.9581943361</v>
      </c>
      <c r="BK1988" s="15">
        <f t="shared" ref="BK1988:BK2051" si="927">MAX(BI1988-BJ1988,0)</f>
        <v>611088.44595074165</v>
      </c>
      <c r="BL1988" s="52">
        <v>0</v>
      </c>
      <c r="BM1988" s="15">
        <f t="shared" si="921"/>
        <v>611088.44595074165</v>
      </c>
    </row>
    <row r="1989" spans="1:65">
      <c r="A1989" s="8">
        <v>1987</v>
      </c>
      <c r="B1989" s="1" t="s">
        <v>44</v>
      </c>
      <c r="C1989" s="1">
        <v>1500</v>
      </c>
      <c r="D1989" s="1" t="s">
        <v>60</v>
      </c>
      <c r="E1989" s="1">
        <v>150000080</v>
      </c>
      <c r="F1989" s="1" t="s">
        <v>60</v>
      </c>
      <c r="G1989" s="1" t="s">
        <v>95</v>
      </c>
      <c r="H1989" s="1">
        <v>7</v>
      </c>
      <c r="I1989" s="1" t="s">
        <v>191</v>
      </c>
      <c r="J1989" s="1" t="s">
        <v>49</v>
      </c>
      <c r="K1989" s="1">
        <v>17406001</v>
      </c>
      <c r="L1989" s="1" t="s">
        <v>50</v>
      </c>
      <c r="M1989" s="1" t="s">
        <v>51</v>
      </c>
      <c r="N1989" s="1" t="s">
        <v>64</v>
      </c>
      <c r="O1989" s="1" t="s">
        <v>65</v>
      </c>
      <c r="P1989" s="1" t="s">
        <v>66</v>
      </c>
      <c r="Q1989" s="1" t="s">
        <v>67</v>
      </c>
      <c r="R1989" s="1" t="s">
        <v>87</v>
      </c>
      <c r="S1989" s="1" t="s">
        <v>88</v>
      </c>
      <c r="T1989" s="2">
        <v>43404</v>
      </c>
      <c r="U1989" s="2">
        <v>43404</v>
      </c>
      <c r="V1989" s="1" t="s">
        <v>52</v>
      </c>
      <c r="W1989" s="3">
        <v>1</v>
      </c>
      <c r="X1989" s="1" t="s">
        <v>53</v>
      </c>
      <c r="Y1989" s="4">
        <v>126000</v>
      </c>
      <c r="Z1989" s="4">
        <v>-15537</v>
      </c>
      <c r="AA1989" s="4">
        <v>0</v>
      </c>
      <c r="AB1989" s="4">
        <v>0</v>
      </c>
      <c r="AC1989" s="4">
        <v>0</v>
      </c>
      <c r="AD1989" s="4">
        <v>126000</v>
      </c>
      <c r="AE1989" s="5">
        <v>1614</v>
      </c>
      <c r="AF1989" s="1" t="s">
        <v>70</v>
      </c>
      <c r="AG1989" s="1" t="s">
        <v>71</v>
      </c>
      <c r="AH1989" s="1" t="s">
        <v>89</v>
      </c>
      <c r="AI1989" s="1" t="s">
        <v>57</v>
      </c>
      <c r="AJ1989" s="5">
        <v>10950</v>
      </c>
      <c r="AK1989" s="4">
        <v>-1310</v>
      </c>
      <c r="AL1989" s="4">
        <v>0</v>
      </c>
      <c r="AM1989" s="4">
        <v>0</v>
      </c>
      <c r="AN1989" s="4">
        <v>0</v>
      </c>
      <c r="AO1989" s="4">
        <v>-16847</v>
      </c>
      <c r="AP1989" s="4">
        <v>-16847</v>
      </c>
      <c r="AQ1989" s="4">
        <v>0</v>
      </c>
      <c r="AR1989" s="4">
        <v>109153</v>
      </c>
      <c r="AS1989" s="1" t="s">
        <v>52</v>
      </c>
      <c r="AT1989" s="9">
        <f t="shared" si="922"/>
        <v>43404</v>
      </c>
      <c r="AU1989" s="9">
        <f t="shared" si="923"/>
        <v>43374</v>
      </c>
      <c r="AV1989" s="9">
        <v>44798</v>
      </c>
      <c r="AW1989" s="11">
        <f t="shared" si="924"/>
        <v>3.8191780821917809</v>
      </c>
      <c r="AX1989">
        <v>25</v>
      </c>
      <c r="AY1989" s="12">
        <v>0.05</v>
      </c>
      <c r="AZ1989">
        <f t="shared" si="925"/>
        <v>3.7999999999999999E-2</v>
      </c>
      <c r="BA1989" s="13">
        <f t="shared" si="926"/>
        <v>126000</v>
      </c>
      <c r="BB1989" s="17" t="s">
        <v>2189</v>
      </c>
      <c r="BC1989">
        <f>MATCH(BB1989,MONTHLY_INDEX!$A:$A,0)</f>
        <v>798</v>
      </c>
      <c r="BD1989">
        <f>MATCH(AU1989,MONTHLY_INDEX!$1:$1,0)</f>
        <v>82</v>
      </c>
      <c r="BE1989">
        <f>INDEX(MONTHLY_INDEX!$1:$1048576,Final!BC1989,Final!BD1989)</f>
        <v>96</v>
      </c>
      <c r="BF1989">
        <f>MATCH($BF$1,MONTHLY_INDEX!$1:$1,0)</f>
        <v>127</v>
      </c>
      <c r="BG1989">
        <f>INDEX(MONTHLY_INDEX!$1:$1048576,Final!BC1989,Final!BF1989)</f>
        <v>95.3</v>
      </c>
      <c r="BH1989" s="23">
        <f t="shared" si="918"/>
        <v>-7.2916666666666963E-3</v>
      </c>
      <c r="BI1989" s="14">
        <f t="shared" si="919"/>
        <v>125081.25</v>
      </c>
      <c r="BJ1989" s="14">
        <f t="shared" si="920"/>
        <v>18152.887602739724</v>
      </c>
      <c r="BK1989" s="15">
        <f t="shared" si="927"/>
        <v>106928.36239726028</v>
      </c>
      <c r="BL1989" s="52">
        <v>0</v>
      </c>
      <c r="BM1989" s="15">
        <f t="shared" si="921"/>
        <v>106928.36239726028</v>
      </c>
    </row>
    <row r="1990" spans="1:65">
      <c r="A1990" s="8">
        <v>1988</v>
      </c>
      <c r="B1990" s="1" t="s">
        <v>44</v>
      </c>
      <c r="C1990" s="1">
        <v>1500</v>
      </c>
      <c r="D1990" s="1" t="s">
        <v>60</v>
      </c>
      <c r="E1990" s="1">
        <v>150000080</v>
      </c>
      <c r="F1990" s="1" t="s">
        <v>60</v>
      </c>
      <c r="G1990" s="1" t="s">
        <v>96</v>
      </c>
      <c r="H1990" s="1">
        <v>8</v>
      </c>
      <c r="I1990" s="1" t="s">
        <v>191</v>
      </c>
      <c r="J1990" s="1" t="s">
        <v>49</v>
      </c>
      <c r="K1990" s="1">
        <v>17406001</v>
      </c>
      <c r="L1990" s="1" t="s">
        <v>50</v>
      </c>
      <c r="M1990" s="1" t="s">
        <v>51</v>
      </c>
      <c r="N1990" s="1" t="s">
        <v>64</v>
      </c>
      <c r="O1990" s="1" t="s">
        <v>65</v>
      </c>
      <c r="P1990" s="1" t="s">
        <v>66</v>
      </c>
      <c r="Q1990" s="1" t="s">
        <v>67</v>
      </c>
      <c r="R1990" s="1" t="s">
        <v>87</v>
      </c>
      <c r="S1990" s="1" t="s">
        <v>88</v>
      </c>
      <c r="T1990" s="2">
        <v>43404</v>
      </c>
      <c r="U1990" s="2">
        <v>43404</v>
      </c>
      <c r="V1990" s="1" t="s">
        <v>52</v>
      </c>
      <c r="W1990" s="3">
        <v>1</v>
      </c>
      <c r="X1990" s="1" t="s">
        <v>53</v>
      </c>
      <c r="Y1990" s="4">
        <v>29327302</v>
      </c>
      <c r="Z1990" s="4">
        <v>-3616528</v>
      </c>
      <c r="AA1990" s="4">
        <v>0</v>
      </c>
      <c r="AB1990" s="4">
        <v>0</v>
      </c>
      <c r="AC1990" s="4">
        <v>0</v>
      </c>
      <c r="AD1990" s="4">
        <v>29327302</v>
      </c>
      <c r="AE1990" s="5">
        <v>1614</v>
      </c>
      <c r="AF1990" s="1" t="s">
        <v>70</v>
      </c>
      <c r="AG1990" s="1" t="s">
        <v>71</v>
      </c>
      <c r="AH1990" s="1" t="s">
        <v>89</v>
      </c>
      <c r="AI1990" s="1" t="s">
        <v>57</v>
      </c>
      <c r="AJ1990" s="5">
        <v>10950</v>
      </c>
      <c r="AK1990" s="4">
        <v>-304835</v>
      </c>
      <c r="AL1990" s="4">
        <v>0</v>
      </c>
      <c r="AM1990" s="4">
        <v>0</v>
      </c>
      <c r="AN1990" s="4">
        <v>0</v>
      </c>
      <c r="AO1990" s="4">
        <v>-3921363</v>
      </c>
      <c r="AP1990" s="4">
        <v>-3921363</v>
      </c>
      <c r="AQ1990" s="4">
        <v>0</v>
      </c>
      <c r="AR1990" s="4">
        <v>25405939</v>
      </c>
      <c r="AS1990" s="1" t="s">
        <v>52</v>
      </c>
      <c r="AT1990" s="9">
        <f t="shared" si="922"/>
        <v>43404</v>
      </c>
      <c r="AU1990" s="9">
        <f t="shared" si="923"/>
        <v>43374</v>
      </c>
      <c r="AV1990" s="9">
        <v>44798</v>
      </c>
      <c r="AW1990" s="11">
        <f t="shared" si="924"/>
        <v>3.8191780821917809</v>
      </c>
      <c r="AX1990">
        <v>25</v>
      </c>
      <c r="AY1990" s="12">
        <v>0.05</v>
      </c>
      <c r="AZ1990">
        <f t="shared" si="925"/>
        <v>3.7999999999999999E-2</v>
      </c>
      <c r="BA1990" s="13">
        <f t="shared" si="926"/>
        <v>29327302</v>
      </c>
      <c r="BB1990" s="17" t="s">
        <v>2189</v>
      </c>
      <c r="BC1990">
        <f>MATCH(BB1990,MONTHLY_INDEX!$A:$A,0)</f>
        <v>798</v>
      </c>
      <c r="BD1990">
        <f>MATCH(AU1990,MONTHLY_INDEX!$1:$1,0)</f>
        <v>82</v>
      </c>
      <c r="BE1990">
        <f>INDEX(MONTHLY_INDEX!$1:$1048576,Final!BC1990,Final!BD1990)</f>
        <v>96</v>
      </c>
      <c r="BF1990">
        <f>MATCH($BF$1,MONTHLY_INDEX!$1:$1,0)</f>
        <v>127</v>
      </c>
      <c r="BG1990">
        <f>INDEX(MONTHLY_INDEX!$1:$1048576,Final!BC1990,Final!BF1990)</f>
        <v>95.3</v>
      </c>
      <c r="BH1990" s="23">
        <f t="shared" si="918"/>
        <v>-7.2916666666666963E-3</v>
      </c>
      <c r="BI1990" s="14">
        <f t="shared" si="919"/>
        <v>29113457.089583334</v>
      </c>
      <c r="BJ1990" s="14">
        <f t="shared" si="920"/>
        <v>4225200.1341079678</v>
      </c>
      <c r="BK1990" s="15">
        <f t="shared" si="927"/>
        <v>24888256.955475368</v>
      </c>
      <c r="BL1990" s="52">
        <v>0</v>
      </c>
      <c r="BM1990" s="15">
        <f t="shared" si="921"/>
        <v>24888256.955475368</v>
      </c>
    </row>
    <row r="1991" spans="1:65">
      <c r="A1991" s="8">
        <v>1989</v>
      </c>
      <c r="B1991" s="1" t="s">
        <v>44</v>
      </c>
      <c r="C1991" s="1">
        <v>1500</v>
      </c>
      <c r="D1991" s="1" t="s">
        <v>60</v>
      </c>
      <c r="E1991" s="1">
        <v>150000080</v>
      </c>
      <c r="F1991" s="1" t="s">
        <v>60</v>
      </c>
      <c r="G1991" s="1" t="s">
        <v>97</v>
      </c>
      <c r="H1991" s="1">
        <v>9</v>
      </c>
      <c r="I1991" s="1" t="s">
        <v>191</v>
      </c>
      <c r="J1991" s="1" t="s">
        <v>49</v>
      </c>
      <c r="K1991" s="1">
        <v>17406001</v>
      </c>
      <c r="L1991" s="1" t="s">
        <v>50</v>
      </c>
      <c r="M1991" s="1" t="s">
        <v>51</v>
      </c>
      <c r="N1991" s="1" t="s">
        <v>64</v>
      </c>
      <c r="O1991" s="1" t="s">
        <v>65</v>
      </c>
      <c r="P1991" s="1" t="s">
        <v>66</v>
      </c>
      <c r="Q1991" s="1" t="s">
        <v>67</v>
      </c>
      <c r="R1991" s="1" t="s">
        <v>87</v>
      </c>
      <c r="S1991" s="1" t="s">
        <v>88</v>
      </c>
      <c r="T1991" s="2">
        <v>43404</v>
      </c>
      <c r="U1991" s="2">
        <v>43404</v>
      </c>
      <c r="V1991" s="1" t="s">
        <v>52</v>
      </c>
      <c r="W1991" s="3">
        <v>1</v>
      </c>
      <c r="X1991" s="1" t="s">
        <v>53</v>
      </c>
      <c r="Y1991" s="4">
        <v>1517250</v>
      </c>
      <c r="Z1991" s="4">
        <v>-187100</v>
      </c>
      <c r="AA1991" s="4">
        <v>0</v>
      </c>
      <c r="AB1991" s="4">
        <v>0</v>
      </c>
      <c r="AC1991" s="4">
        <v>0</v>
      </c>
      <c r="AD1991" s="4">
        <v>1517250</v>
      </c>
      <c r="AE1991" s="5">
        <v>1614</v>
      </c>
      <c r="AF1991" s="1" t="s">
        <v>70</v>
      </c>
      <c r="AG1991" s="1" t="s">
        <v>71</v>
      </c>
      <c r="AH1991" s="1" t="s">
        <v>89</v>
      </c>
      <c r="AI1991" s="1" t="s">
        <v>57</v>
      </c>
      <c r="AJ1991" s="5">
        <v>10950</v>
      </c>
      <c r="AK1991" s="4">
        <v>-15771</v>
      </c>
      <c r="AL1991" s="4">
        <v>0</v>
      </c>
      <c r="AM1991" s="4">
        <v>0</v>
      </c>
      <c r="AN1991" s="4">
        <v>0</v>
      </c>
      <c r="AO1991" s="4">
        <v>-202871</v>
      </c>
      <c r="AP1991" s="4">
        <v>-202871</v>
      </c>
      <c r="AQ1991" s="4">
        <v>0</v>
      </c>
      <c r="AR1991" s="4">
        <v>1314379</v>
      </c>
      <c r="AS1991" s="1" t="s">
        <v>52</v>
      </c>
      <c r="AT1991" s="9">
        <f t="shared" si="922"/>
        <v>43404</v>
      </c>
      <c r="AU1991" s="9">
        <f t="shared" si="923"/>
        <v>43374</v>
      </c>
      <c r="AV1991" s="9">
        <v>44798</v>
      </c>
      <c r="AW1991" s="11">
        <f t="shared" si="924"/>
        <v>3.8191780821917809</v>
      </c>
      <c r="AX1991">
        <v>15</v>
      </c>
      <c r="AY1991" s="12">
        <v>0.05</v>
      </c>
      <c r="AZ1991">
        <f t="shared" si="925"/>
        <v>6.3333333333333325E-2</v>
      </c>
      <c r="BA1991" s="13">
        <f t="shared" si="926"/>
        <v>1517250</v>
      </c>
      <c r="BB1991" s="17" t="s">
        <v>1941</v>
      </c>
      <c r="BC1991">
        <f>MATCH(BB1991,MONTHLY_INDEX!$A:$A,0)</f>
        <v>674</v>
      </c>
      <c r="BD1991">
        <f>MATCH(AU1991,MONTHLY_INDEX!$1:$1,0)</f>
        <v>82</v>
      </c>
      <c r="BE1991">
        <f>INDEX(MONTHLY_INDEX!$1:$1048576,Final!BC1991,Final!BD1991)</f>
        <v>105.9</v>
      </c>
      <c r="BF1991">
        <f>MATCH($BF$1,MONTHLY_INDEX!$1:$1,0)</f>
        <v>127</v>
      </c>
      <c r="BG1991">
        <f>INDEX(MONTHLY_INDEX!$1:$1048576,Final!BC1991,Final!BF1991)</f>
        <v>122.8</v>
      </c>
      <c r="BH1991" s="23">
        <f t="shared" si="918"/>
        <v>0.15958451369216234</v>
      </c>
      <c r="BI1991" s="14">
        <f t="shared" si="919"/>
        <v>1759379.6033994332</v>
      </c>
      <c r="BJ1991" s="14">
        <f t="shared" si="920"/>
        <v>425560.98790536425</v>
      </c>
      <c r="BK1991" s="15">
        <f t="shared" si="927"/>
        <v>1333818.6154940689</v>
      </c>
      <c r="BL1991" s="52">
        <v>0</v>
      </c>
      <c r="BM1991" s="15">
        <f t="shared" si="921"/>
        <v>1333818.6154940689</v>
      </c>
    </row>
    <row r="1992" spans="1:65">
      <c r="A1992" s="8">
        <v>1990</v>
      </c>
      <c r="B1992" s="1" t="s">
        <v>44</v>
      </c>
      <c r="C1992" s="1">
        <v>1500</v>
      </c>
      <c r="D1992" s="1" t="s">
        <v>60</v>
      </c>
      <c r="E1992" s="1">
        <v>150000080</v>
      </c>
      <c r="F1992" s="1" t="s">
        <v>60</v>
      </c>
      <c r="G1992" s="1" t="s">
        <v>98</v>
      </c>
      <c r="H1992" s="1">
        <v>10</v>
      </c>
      <c r="I1992" s="1" t="s">
        <v>191</v>
      </c>
      <c r="J1992" s="1" t="s">
        <v>49</v>
      </c>
      <c r="K1992" s="1">
        <v>17406001</v>
      </c>
      <c r="L1992" s="1" t="s">
        <v>50</v>
      </c>
      <c r="M1992" s="1" t="s">
        <v>51</v>
      </c>
      <c r="N1992" s="1" t="s">
        <v>64</v>
      </c>
      <c r="O1992" s="1" t="s">
        <v>65</v>
      </c>
      <c r="P1992" s="1" t="s">
        <v>66</v>
      </c>
      <c r="Q1992" s="1" t="s">
        <v>67</v>
      </c>
      <c r="R1992" s="1" t="s">
        <v>87</v>
      </c>
      <c r="S1992" s="1" t="s">
        <v>88</v>
      </c>
      <c r="T1992" s="2">
        <v>43404</v>
      </c>
      <c r="U1992" s="2">
        <v>43404</v>
      </c>
      <c r="V1992" s="1" t="s">
        <v>52</v>
      </c>
      <c r="W1992" s="3">
        <v>1</v>
      </c>
      <c r="X1992" s="1" t="s">
        <v>53</v>
      </c>
      <c r="Y1992" s="4">
        <v>312900</v>
      </c>
      <c r="Z1992" s="4">
        <v>-38584</v>
      </c>
      <c r="AA1992" s="4">
        <v>0</v>
      </c>
      <c r="AB1992" s="4">
        <v>0</v>
      </c>
      <c r="AC1992" s="4">
        <v>0</v>
      </c>
      <c r="AD1992" s="4">
        <v>312900</v>
      </c>
      <c r="AE1992" s="5">
        <v>1614</v>
      </c>
      <c r="AF1992" s="1" t="s">
        <v>70</v>
      </c>
      <c r="AG1992" s="1" t="s">
        <v>71</v>
      </c>
      <c r="AH1992" s="1" t="s">
        <v>89</v>
      </c>
      <c r="AI1992" s="1" t="s">
        <v>57</v>
      </c>
      <c r="AJ1992" s="5">
        <v>10950</v>
      </c>
      <c r="AK1992" s="4">
        <v>-3252</v>
      </c>
      <c r="AL1992" s="4">
        <v>0</v>
      </c>
      <c r="AM1992" s="4">
        <v>0</v>
      </c>
      <c r="AN1992" s="4">
        <v>0</v>
      </c>
      <c r="AO1992" s="4">
        <v>-41836</v>
      </c>
      <c r="AP1992" s="4">
        <v>-41836</v>
      </c>
      <c r="AQ1992" s="4">
        <v>0</v>
      </c>
      <c r="AR1992" s="4">
        <v>271064</v>
      </c>
      <c r="AS1992" s="1" t="s">
        <v>52</v>
      </c>
      <c r="AT1992" s="9">
        <f t="shared" si="922"/>
        <v>43404</v>
      </c>
      <c r="AU1992" s="9">
        <f t="shared" si="923"/>
        <v>43374</v>
      </c>
      <c r="AV1992" s="9">
        <v>44798</v>
      </c>
      <c r="AW1992" s="11">
        <f t="shared" si="924"/>
        <v>3.8191780821917809</v>
      </c>
      <c r="AX1992">
        <v>10</v>
      </c>
      <c r="AY1992" s="12">
        <v>0.05</v>
      </c>
      <c r="AZ1992">
        <f t="shared" si="925"/>
        <v>9.5000000000000001E-2</v>
      </c>
      <c r="BA1992" s="13">
        <f t="shared" si="926"/>
        <v>312900</v>
      </c>
      <c r="BB1992" s="17" t="s">
        <v>2189</v>
      </c>
      <c r="BC1992">
        <f>MATCH(BB1992,MONTHLY_INDEX!$A:$A,0)</f>
        <v>798</v>
      </c>
      <c r="BD1992">
        <f>MATCH(AU1992,MONTHLY_INDEX!$1:$1,0)</f>
        <v>82</v>
      </c>
      <c r="BE1992">
        <f>INDEX(MONTHLY_INDEX!$1:$1048576,Final!BC1992,Final!BD1992)</f>
        <v>96</v>
      </c>
      <c r="BF1992">
        <f>MATCH($BF$1,MONTHLY_INDEX!$1:$1,0)</f>
        <v>127</v>
      </c>
      <c r="BG1992">
        <f>INDEX(MONTHLY_INDEX!$1:$1048576,Final!BC1992,Final!BF1992)</f>
        <v>95.3</v>
      </c>
      <c r="BH1992" s="23">
        <f t="shared" si="918"/>
        <v>-7.2916666666666963E-3</v>
      </c>
      <c r="BI1992" s="14">
        <f t="shared" si="919"/>
        <v>310618.4375</v>
      </c>
      <c r="BJ1992" s="14">
        <f t="shared" si="920"/>
        <v>112699.17720034247</v>
      </c>
      <c r="BK1992" s="15">
        <f t="shared" si="927"/>
        <v>197919.26029965753</v>
      </c>
      <c r="BL1992" s="52">
        <v>0</v>
      </c>
      <c r="BM1992" s="15">
        <f t="shared" si="921"/>
        <v>197919.26029965753</v>
      </c>
    </row>
    <row r="1993" spans="1:65">
      <c r="A1993" s="8">
        <v>1991</v>
      </c>
      <c r="B1993" s="1" t="s">
        <v>44</v>
      </c>
      <c r="C1993" s="1">
        <v>1500</v>
      </c>
      <c r="D1993" s="1" t="s">
        <v>60</v>
      </c>
      <c r="E1993" s="1">
        <v>150000080</v>
      </c>
      <c r="F1993" s="1" t="s">
        <v>60</v>
      </c>
      <c r="G1993" s="1" t="s">
        <v>99</v>
      </c>
      <c r="H1993" s="1">
        <v>11</v>
      </c>
      <c r="I1993" s="1" t="s">
        <v>191</v>
      </c>
      <c r="J1993" s="1" t="s">
        <v>49</v>
      </c>
      <c r="K1993" s="1">
        <v>17406001</v>
      </c>
      <c r="L1993" s="1" t="s">
        <v>50</v>
      </c>
      <c r="M1993" s="1" t="s">
        <v>51</v>
      </c>
      <c r="N1993" s="1" t="s">
        <v>64</v>
      </c>
      <c r="O1993" s="1" t="s">
        <v>65</v>
      </c>
      <c r="P1993" s="1" t="s">
        <v>66</v>
      </c>
      <c r="Q1993" s="1" t="s">
        <v>67</v>
      </c>
      <c r="R1993" s="1" t="s">
        <v>87</v>
      </c>
      <c r="S1993" s="1" t="s">
        <v>88</v>
      </c>
      <c r="T1993" s="2">
        <v>43404</v>
      </c>
      <c r="U1993" s="2">
        <v>43404</v>
      </c>
      <c r="V1993" s="1" t="s">
        <v>52</v>
      </c>
      <c r="W1993" s="3">
        <v>1</v>
      </c>
      <c r="X1993" s="1" t="s">
        <v>53</v>
      </c>
      <c r="Y1993" s="4">
        <v>1174950</v>
      </c>
      <c r="Z1993" s="4">
        <v>-144889</v>
      </c>
      <c r="AA1993" s="4">
        <v>0</v>
      </c>
      <c r="AB1993" s="4">
        <v>0</v>
      </c>
      <c r="AC1993" s="4">
        <v>0</v>
      </c>
      <c r="AD1993" s="4">
        <v>1174950</v>
      </c>
      <c r="AE1993" s="5">
        <v>1614</v>
      </c>
      <c r="AF1993" s="1" t="s">
        <v>70</v>
      </c>
      <c r="AG1993" s="1" t="s">
        <v>71</v>
      </c>
      <c r="AH1993" s="1" t="s">
        <v>89</v>
      </c>
      <c r="AI1993" s="1" t="s">
        <v>57</v>
      </c>
      <c r="AJ1993" s="5">
        <v>10950</v>
      </c>
      <c r="AK1993" s="4">
        <v>-12213</v>
      </c>
      <c r="AL1993" s="4">
        <v>0</v>
      </c>
      <c r="AM1993" s="4">
        <v>0</v>
      </c>
      <c r="AN1993" s="4">
        <v>0</v>
      </c>
      <c r="AO1993" s="4">
        <v>-157102</v>
      </c>
      <c r="AP1993" s="4">
        <v>-157102</v>
      </c>
      <c r="AQ1993" s="4">
        <v>0</v>
      </c>
      <c r="AR1993" s="4">
        <v>1017848</v>
      </c>
      <c r="AS1993" s="1" t="s">
        <v>52</v>
      </c>
      <c r="AT1993" s="9">
        <f t="shared" si="922"/>
        <v>43404</v>
      </c>
      <c r="AU1993" s="9">
        <f t="shared" si="923"/>
        <v>43374</v>
      </c>
      <c r="AV1993" s="9">
        <v>44798</v>
      </c>
      <c r="AW1993" s="11">
        <f t="shared" si="924"/>
        <v>3.8191780821917809</v>
      </c>
      <c r="AX1993">
        <v>10</v>
      </c>
      <c r="AY1993" s="12">
        <v>0.05</v>
      </c>
      <c r="AZ1993">
        <f t="shared" si="925"/>
        <v>9.5000000000000001E-2</v>
      </c>
      <c r="BA1993" s="13">
        <f t="shared" si="926"/>
        <v>1174950</v>
      </c>
      <c r="BB1993" s="17" t="s">
        <v>2189</v>
      </c>
      <c r="BC1993">
        <f>MATCH(BB1993,MONTHLY_INDEX!$A:$A,0)</f>
        <v>798</v>
      </c>
      <c r="BD1993">
        <f>MATCH(AU1993,MONTHLY_INDEX!$1:$1,0)</f>
        <v>82</v>
      </c>
      <c r="BE1993">
        <f>INDEX(MONTHLY_INDEX!$1:$1048576,Final!BC1993,Final!BD1993)</f>
        <v>96</v>
      </c>
      <c r="BF1993">
        <f>MATCH($BF$1,MONTHLY_INDEX!$1:$1,0)</f>
        <v>127</v>
      </c>
      <c r="BG1993">
        <f>INDEX(MONTHLY_INDEX!$1:$1048576,Final!BC1993,Final!BF1993)</f>
        <v>95.3</v>
      </c>
      <c r="BH1993" s="23">
        <f t="shared" si="918"/>
        <v>-7.2916666666666963E-3</v>
      </c>
      <c r="BI1993" s="14">
        <f t="shared" si="919"/>
        <v>1166382.65625</v>
      </c>
      <c r="BJ1993" s="14">
        <f t="shared" si="920"/>
        <v>423189.19223886984</v>
      </c>
      <c r="BK1993" s="15">
        <f t="shared" si="927"/>
        <v>743193.46401113016</v>
      </c>
      <c r="BL1993" s="52">
        <v>0</v>
      </c>
      <c r="BM1993" s="15">
        <f t="shared" si="921"/>
        <v>743193.46401113016</v>
      </c>
    </row>
    <row r="1994" spans="1:65">
      <c r="A1994" s="8">
        <v>1992</v>
      </c>
      <c r="B1994" s="1" t="s">
        <v>44</v>
      </c>
      <c r="C1994" s="1">
        <v>1500</v>
      </c>
      <c r="D1994" s="1" t="s">
        <v>60</v>
      </c>
      <c r="E1994" s="1">
        <v>150000080</v>
      </c>
      <c r="F1994" s="1" t="s">
        <v>60</v>
      </c>
      <c r="G1994" s="1" t="s">
        <v>100</v>
      </c>
      <c r="H1994" s="1">
        <v>12</v>
      </c>
      <c r="I1994" s="1" t="s">
        <v>191</v>
      </c>
      <c r="J1994" s="1" t="s">
        <v>49</v>
      </c>
      <c r="K1994" s="1">
        <v>17406001</v>
      </c>
      <c r="L1994" s="1" t="s">
        <v>50</v>
      </c>
      <c r="M1994" s="1" t="s">
        <v>51</v>
      </c>
      <c r="N1994" s="1" t="s">
        <v>64</v>
      </c>
      <c r="O1994" s="1" t="s">
        <v>65</v>
      </c>
      <c r="P1994" s="1" t="s">
        <v>66</v>
      </c>
      <c r="Q1994" s="1" t="s">
        <v>67</v>
      </c>
      <c r="R1994" s="1" t="s">
        <v>87</v>
      </c>
      <c r="S1994" s="1" t="s">
        <v>88</v>
      </c>
      <c r="T1994" s="2">
        <v>43404</v>
      </c>
      <c r="U1994" s="2">
        <v>43404</v>
      </c>
      <c r="V1994" s="1" t="s">
        <v>52</v>
      </c>
      <c r="W1994" s="3">
        <v>1</v>
      </c>
      <c r="X1994" s="1" t="s">
        <v>53</v>
      </c>
      <c r="Y1994" s="4">
        <v>582750</v>
      </c>
      <c r="Z1994" s="4">
        <v>-71862</v>
      </c>
      <c r="AA1994" s="4">
        <v>0</v>
      </c>
      <c r="AB1994" s="4">
        <v>0</v>
      </c>
      <c r="AC1994" s="4">
        <v>0</v>
      </c>
      <c r="AD1994" s="4">
        <v>582750</v>
      </c>
      <c r="AE1994" s="5">
        <v>1614</v>
      </c>
      <c r="AF1994" s="1" t="s">
        <v>70</v>
      </c>
      <c r="AG1994" s="1" t="s">
        <v>71</v>
      </c>
      <c r="AH1994" s="1" t="s">
        <v>89</v>
      </c>
      <c r="AI1994" s="1" t="s">
        <v>57</v>
      </c>
      <c r="AJ1994" s="5">
        <v>10950</v>
      </c>
      <c r="AK1994" s="4">
        <v>-6057</v>
      </c>
      <c r="AL1994" s="4">
        <v>0</v>
      </c>
      <c r="AM1994" s="4">
        <v>0</v>
      </c>
      <c r="AN1994" s="4">
        <v>0</v>
      </c>
      <c r="AO1994" s="4">
        <v>-77919</v>
      </c>
      <c r="AP1994" s="4">
        <v>-77919</v>
      </c>
      <c r="AQ1994" s="4">
        <v>0</v>
      </c>
      <c r="AR1994" s="4">
        <v>504831</v>
      </c>
      <c r="AS1994" s="1" t="s">
        <v>52</v>
      </c>
      <c r="AT1994" s="9">
        <f t="shared" si="922"/>
        <v>43404</v>
      </c>
      <c r="AU1994" s="9">
        <f t="shared" si="923"/>
        <v>43374</v>
      </c>
      <c r="AV1994" s="9">
        <v>44798</v>
      </c>
      <c r="AW1994" s="11">
        <f t="shared" si="924"/>
        <v>3.8191780821917809</v>
      </c>
      <c r="AX1994">
        <v>10</v>
      </c>
      <c r="AY1994" s="12">
        <v>0.05</v>
      </c>
      <c r="AZ1994">
        <f t="shared" si="925"/>
        <v>9.5000000000000001E-2</v>
      </c>
      <c r="BA1994" s="13">
        <f t="shared" si="926"/>
        <v>582750</v>
      </c>
      <c r="BB1994" s="17" t="s">
        <v>1973</v>
      </c>
      <c r="BC1994">
        <f>MATCH(BB1994,MONTHLY_INDEX!$A:$A,0)</f>
        <v>690</v>
      </c>
      <c r="BD1994">
        <f>MATCH(AU1994,MONTHLY_INDEX!$1:$1,0)</f>
        <v>82</v>
      </c>
      <c r="BE1994">
        <f>INDEX(MONTHLY_INDEX!$1:$1048576,Final!BC1994,Final!BD1994)</f>
        <v>112.3</v>
      </c>
      <c r="BF1994">
        <f>MATCH($BF$1,MONTHLY_INDEX!$1:$1,0)</f>
        <v>127</v>
      </c>
      <c r="BG1994">
        <f>INDEX(MONTHLY_INDEX!$1:$1048576,Final!BC1994,Final!BF1994)</f>
        <v>145.69999999999999</v>
      </c>
      <c r="BH1994" s="23">
        <f t="shared" si="918"/>
        <v>0.29741763134461258</v>
      </c>
      <c r="BI1994" s="14">
        <f t="shared" si="919"/>
        <v>756070.12466607301</v>
      </c>
      <c r="BJ1994" s="14">
        <f t="shared" si="920"/>
        <v>274318.81262884394</v>
      </c>
      <c r="BK1994" s="15">
        <f t="shared" si="927"/>
        <v>481751.31203722907</v>
      </c>
      <c r="BL1994" s="52">
        <v>0</v>
      </c>
      <c r="BM1994" s="15">
        <f t="shared" si="921"/>
        <v>481751.31203722907</v>
      </c>
    </row>
    <row r="1995" spans="1:65">
      <c r="A1995" s="8">
        <v>1993</v>
      </c>
      <c r="B1995" s="1" t="s">
        <v>44</v>
      </c>
      <c r="C1995" s="1">
        <v>1500</v>
      </c>
      <c r="D1995" s="1" t="s">
        <v>60</v>
      </c>
      <c r="E1995" s="1">
        <v>150000080</v>
      </c>
      <c r="F1995" s="1" t="s">
        <v>60</v>
      </c>
      <c r="G1995" s="1" t="s">
        <v>101</v>
      </c>
      <c r="H1995" s="1">
        <v>13</v>
      </c>
      <c r="I1995" s="1" t="s">
        <v>191</v>
      </c>
      <c r="J1995" s="1" t="s">
        <v>49</v>
      </c>
      <c r="K1995" s="1">
        <v>17406001</v>
      </c>
      <c r="L1995" s="1" t="s">
        <v>50</v>
      </c>
      <c r="M1995" s="1" t="s">
        <v>51</v>
      </c>
      <c r="N1995" s="1" t="s">
        <v>64</v>
      </c>
      <c r="O1995" s="1" t="s">
        <v>65</v>
      </c>
      <c r="P1995" s="1" t="s">
        <v>66</v>
      </c>
      <c r="Q1995" s="1" t="s">
        <v>67</v>
      </c>
      <c r="R1995" s="1" t="s">
        <v>87</v>
      </c>
      <c r="S1995" s="1" t="s">
        <v>88</v>
      </c>
      <c r="T1995" s="2">
        <v>43404</v>
      </c>
      <c r="U1995" s="2">
        <v>43404</v>
      </c>
      <c r="V1995" s="1" t="s">
        <v>52</v>
      </c>
      <c r="W1995" s="3">
        <v>1</v>
      </c>
      <c r="X1995" s="1" t="s">
        <v>53</v>
      </c>
      <c r="Y1995" s="4">
        <v>9976171</v>
      </c>
      <c r="Z1995" s="4">
        <v>-1230221</v>
      </c>
      <c r="AA1995" s="4">
        <v>0</v>
      </c>
      <c r="AB1995" s="4">
        <v>0</v>
      </c>
      <c r="AC1995" s="4">
        <v>0</v>
      </c>
      <c r="AD1995" s="4">
        <v>9976171</v>
      </c>
      <c r="AE1995" s="5">
        <v>1614</v>
      </c>
      <c r="AF1995" s="1" t="s">
        <v>70</v>
      </c>
      <c r="AG1995" s="1" t="s">
        <v>71</v>
      </c>
      <c r="AH1995" s="1" t="s">
        <v>89</v>
      </c>
      <c r="AI1995" s="1" t="s">
        <v>57</v>
      </c>
      <c r="AJ1995" s="5">
        <v>10950</v>
      </c>
      <c r="AK1995" s="4">
        <v>-103695</v>
      </c>
      <c r="AL1995" s="4">
        <v>0</v>
      </c>
      <c r="AM1995" s="4">
        <v>0</v>
      </c>
      <c r="AN1995" s="4">
        <v>0</v>
      </c>
      <c r="AO1995" s="4">
        <v>-1333916</v>
      </c>
      <c r="AP1995" s="4">
        <v>-1333916</v>
      </c>
      <c r="AQ1995" s="4">
        <v>0</v>
      </c>
      <c r="AR1995" s="4">
        <v>8642255</v>
      </c>
      <c r="AS1995" s="1" t="s">
        <v>52</v>
      </c>
      <c r="AT1995" s="9">
        <f t="shared" si="922"/>
        <v>43404</v>
      </c>
      <c r="AU1995" s="9">
        <f t="shared" si="923"/>
        <v>43374</v>
      </c>
      <c r="AV1995" s="9">
        <v>44798</v>
      </c>
      <c r="AW1995" s="11">
        <f t="shared" si="924"/>
        <v>3.8191780821917809</v>
      </c>
      <c r="AX1995">
        <v>25</v>
      </c>
      <c r="AY1995" s="12">
        <v>0.05</v>
      </c>
      <c r="AZ1995">
        <f t="shared" si="925"/>
        <v>3.7999999999999999E-2</v>
      </c>
      <c r="BA1995" s="13">
        <f t="shared" si="926"/>
        <v>9976171</v>
      </c>
      <c r="BB1995" s="17" t="s">
        <v>2189</v>
      </c>
      <c r="BC1995">
        <f>MATCH(BB1995,MONTHLY_INDEX!$A:$A,0)</f>
        <v>798</v>
      </c>
      <c r="BD1995">
        <f>MATCH(AU1995,MONTHLY_INDEX!$1:$1,0)</f>
        <v>82</v>
      </c>
      <c r="BE1995">
        <f>INDEX(MONTHLY_INDEX!$1:$1048576,Final!BC1995,Final!BD1995)</f>
        <v>96</v>
      </c>
      <c r="BF1995">
        <f>MATCH($BF$1,MONTHLY_INDEX!$1:$1,0)</f>
        <v>127</v>
      </c>
      <c r="BG1995">
        <f>INDEX(MONTHLY_INDEX!$1:$1048576,Final!BC1995,Final!BF1995)</f>
        <v>95.3</v>
      </c>
      <c r="BH1995" s="23">
        <f t="shared" si="918"/>
        <v>-7.2916666666666963E-3</v>
      </c>
      <c r="BI1995" s="14">
        <f t="shared" si="919"/>
        <v>9903428.0864583328</v>
      </c>
      <c r="BJ1995" s="14">
        <f t="shared" si="920"/>
        <v>1437272.3084818379</v>
      </c>
      <c r="BK1995" s="15">
        <f t="shared" si="927"/>
        <v>8466155.7779764943</v>
      </c>
      <c r="BL1995" s="52">
        <v>0</v>
      </c>
      <c r="BM1995" s="15">
        <f t="shared" si="921"/>
        <v>8466155.7779764943</v>
      </c>
    </row>
    <row r="1996" spans="1:65">
      <c r="A1996" s="8">
        <v>1994</v>
      </c>
      <c r="B1996" s="1" t="s">
        <v>44</v>
      </c>
      <c r="C1996" s="1">
        <v>1500</v>
      </c>
      <c r="D1996" s="1" t="s">
        <v>60</v>
      </c>
      <c r="E1996" s="1">
        <v>150000080</v>
      </c>
      <c r="F1996" s="1" t="s">
        <v>60</v>
      </c>
      <c r="G1996" s="1" t="s">
        <v>102</v>
      </c>
      <c r="H1996" s="1">
        <v>14</v>
      </c>
      <c r="I1996" s="1" t="s">
        <v>191</v>
      </c>
      <c r="J1996" s="1" t="s">
        <v>49</v>
      </c>
      <c r="K1996" s="1">
        <v>17406001</v>
      </c>
      <c r="L1996" s="1" t="s">
        <v>50</v>
      </c>
      <c r="M1996" s="1" t="s">
        <v>51</v>
      </c>
      <c r="N1996" s="1" t="s">
        <v>64</v>
      </c>
      <c r="O1996" s="1" t="s">
        <v>65</v>
      </c>
      <c r="P1996" s="1" t="s">
        <v>66</v>
      </c>
      <c r="Q1996" s="1" t="s">
        <v>67</v>
      </c>
      <c r="R1996" s="1" t="s">
        <v>87</v>
      </c>
      <c r="S1996" s="1" t="s">
        <v>88</v>
      </c>
      <c r="T1996" s="2">
        <v>43404</v>
      </c>
      <c r="U1996" s="2">
        <v>43404</v>
      </c>
      <c r="V1996" s="1" t="s">
        <v>52</v>
      </c>
      <c r="W1996" s="3">
        <v>1</v>
      </c>
      <c r="X1996" s="1" t="s">
        <v>53</v>
      </c>
      <c r="Y1996" s="4">
        <v>21103901</v>
      </c>
      <c r="Z1996" s="4">
        <v>-2602449</v>
      </c>
      <c r="AA1996" s="4">
        <v>0</v>
      </c>
      <c r="AB1996" s="4">
        <v>0</v>
      </c>
      <c r="AC1996" s="4">
        <v>0</v>
      </c>
      <c r="AD1996" s="4">
        <v>21103901</v>
      </c>
      <c r="AE1996" s="5">
        <v>1614</v>
      </c>
      <c r="AF1996" s="1" t="s">
        <v>70</v>
      </c>
      <c r="AG1996" s="1" t="s">
        <v>71</v>
      </c>
      <c r="AH1996" s="1" t="s">
        <v>89</v>
      </c>
      <c r="AI1996" s="1" t="s">
        <v>57</v>
      </c>
      <c r="AJ1996" s="5">
        <v>10950</v>
      </c>
      <c r="AK1996" s="4">
        <v>-219359</v>
      </c>
      <c r="AL1996" s="4">
        <v>0</v>
      </c>
      <c r="AM1996" s="4">
        <v>0</v>
      </c>
      <c r="AN1996" s="4">
        <v>0</v>
      </c>
      <c r="AO1996" s="4">
        <v>-2821808</v>
      </c>
      <c r="AP1996" s="4">
        <v>-2821808</v>
      </c>
      <c r="AQ1996" s="4">
        <v>0</v>
      </c>
      <c r="AR1996" s="4">
        <v>18282093</v>
      </c>
      <c r="AS1996" s="1" t="s">
        <v>52</v>
      </c>
      <c r="AT1996" s="9">
        <f t="shared" si="922"/>
        <v>43404</v>
      </c>
      <c r="AU1996" s="9">
        <f t="shared" si="923"/>
        <v>43374</v>
      </c>
      <c r="AV1996" s="9">
        <v>44798</v>
      </c>
      <c r="AW1996" s="11">
        <f t="shared" si="924"/>
        <v>3.8191780821917809</v>
      </c>
      <c r="AX1996">
        <v>25</v>
      </c>
      <c r="AY1996" s="12">
        <v>0.05</v>
      </c>
      <c r="AZ1996">
        <f t="shared" si="925"/>
        <v>3.7999999999999999E-2</v>
      </c>
      <c r="BA1996" s="13">
        <f t="shared" si="926"/>
        <v>21103901</v>
      </c>
      <c r="BB1996" s="17" t="s">
        <v>2189</v>
      </c>
      <c r="BC1996">
        <f>MATCH(BB1996,MONTHLY_INDEX!$A:$A,0)</f>
        <v>798</v>
      </c>
      <c r="BD1996">
        <f>MATCH(AU1996,MONTHLY_INDEX!$1:$1,0)</f>
        <v>82</v>
      </c>
      <c r="BE1996">
        <f>INDEX(MONTHLY_INDEX!$1:$1048576,Final!BC1996,Final!BD1996)</f>
        <v>96</v>
      </c>
      <c r="BF1996">
        <f>MATCH($BF$1,MONTHLY_INDEX!$1:$1,0)</f>
        <v>127</v>
      </c>
      <c r="BG1996">
        <f>INDEX(MONTHLY_INDEX!$1:$1048576,Final!BC1996,Final!BF1996)</f>
        <v>95.3</v>
      </c>
      <c r="BH1996" s="23">
        <f t="shared" si="918"/>
        <v>-7.2916666666666963E-3</v>
      </c>
      <c r="BI1996" s="14">
        <f t="shared" si="919"/>
        <v>20950018.388541665</v>
      </c>
      <c r="BJ1996" s="14">
        <f t="shared" si="920"/>
        <v>3040450.3399392576</v>
      </c>
      <c r="BK1996" s="15">
        <f t="shared" si="927"/>
        <v>17909568.048602406</v>
      </c>
      <c r="BL1996" s="52">
        <v>0</v>
      </c>
      <c r="BM1996" s="15">
        <f t="shared" si="921"/>
        <v>17909568.048602406</v>
      </c>
    </row>
    <row r="1997" spans="1:65">
      <c r="A1997" s="8">
        <v>1995</v>
      </c>
      <c r="B1997" s="1" t="s">
        <v>44</v>
      </c>
      <c r="C1997" s="1">
        <v>1500</v>
      </c>
      <c r="D1997" s="1" t="s">
        <v>60</v>
      </c>
      <c r="E1997" s="1">
        <v>150000080</v>
      </c>
      <c r="F1997" s="1" t="s">
        <v>60</v>
      </c>
      <c r="G1997" s="1" t="s">
        <v>103</v>
      </c>
      <c r="H1997" s="1">
        <v>15</v>
      </c>
      <c r="I1997" s="1" t="s">
        <v>191</v>
      </c>
      <c r="J1997" s="1" t="s">
        <v>49</v>
      </c>
      <c r="K1997" s="1">
        <v>17406001</v>
      </c>
      <c r="L1997" s="1" t="s">
        <v>50</v>
      </c>
      <c r="M1997" s="1" t="s">
        <v>51</v>
      </c>
      <c r="N1997" s="1" t="s">
        <v>64</v>
      </c>
      <c r="O1997" s="1" t="s">
        <v>65</v>
      </c>
      <c r="P1997" s="1" t="s">
        <v>66</v>
      </c>
      <c r="Q1997" s="1" t="s">
        <v>67</v>
      </c>
      <c r="R1997" s="1" t="s">
        <v>87</v>
      </c>
      <c r="S1997" s="1" t="s">
        <v>88</v>
      </c>
      <c r="T1997" s="2">
        <v>43404</v>
      </c>
      <c r="U1997" s="2">
        <v>43404</v>
      </c>
      <c r="V1997" s="1" t="s">
        <v>52</v>
      </c>
      <c r="W1997" s="3">
        <v>1</v>
      </c>
      <c r="X1997" s="1" t="s">
        <v>53</v>
      </c>
      <c r="Y1997" s="4">
        <v>580650</v>
      </c>
      <c r="Z1997" s="4">
        <v>-71602</v>
      </c>
      <c r="AA1997" s="4">
        <v>0</v>
      </c>
      <c r="AB1997" s="4">
        <v>0</v>
      </c>
      <c r="AC1997" s="4">
        <v>0</v>
      </c>
      <c r="AD1997" s="4">
        <v>580650</v>
      </c>
      <c r="AE1997" s="5">
        <v>1614</v>
      </c>
      <c r="AF1997" s="1" t="s">
        <v>70</v>
      </c>
      <c r="AG1997" s="1" t="s">
        <v>71</v>
      </c>
      <c r="AH1997" s="1" t="s">
        <v>89</v>
      </c>
      <c r="AI1997" s="1" t="s">
        <v>57</v>
      </c>
      <c r="AJ1997" s="5">
        <v>10950</v>
      </c>
      <c r="AK1997" s="4">
        <v>-6035</v>
      </c>
      <c r="AL1997" s="4">
        <v>0</v>
      </c>
      <c r="AM1997" s="4">
        <v>0</v>
      </c>
      <c r="AN1997" s="4">
        <v>0</v>
      </c>
      <c r="AO1997" s="4">
        <v>-77637</v>
      </c>
      <c r="AP1997" s="4">
        <v>-77637</v>
      </c>
      <c r="AQ1997" s="4">
        <v>0</v>
      </c>
      <c r="AR1997" s="4">
        <v>503013</v>
      </c>
      <c r="AS1997" s="1" t="s">
        <v>52</v>
      </c>
      <c r="AT1997" s="9">
        <f t="shared" si="922"/>
        <v>43404</v>
      </c>
      <c r="AU1997" s="9">
        <f t="shared" si="923"/>
        <v>43374</v>
      </c>
      <c r="AV1997" s="9">
        <v>44798</v>
      </c>
      <c r="AW1997" s="11">
        <f t="shared" si="924"/>
        <v>3.8191780821917809</v>
      </c>
      <c r="AX1997">
        <v>10</v>
      </c>
      <c r="AY1997" s="12">
        <v>0.05</v>
      </c>
      <c r="AZ1997">
        <f t="shared" si="925"/>
        <v>9.5000000000000001E-2</v>
      </c>
      <c r="BA1997" s="13">
        <f t="shared" si="926"/>
        <v>580650</v>
      </c>
      <c r="BB1997" s="17" t="s">
        <v>1941</v>
      </c>
      <c r="BC1997">
        <f>MATCH(BB1997,MONTHLY_INDEX!$A:$A,0)</f>
        <v>674</v>
      </c>
      <c r="BD1997">
        <f>MATCH(AU1997,MONTHLY_INDEX!$1:$1,0)</f>
        <v>82</v>
      </c>
      <c r="BE1997">
        <f>INDEX(MONTHLY_INDEX!$1:$1048576,Final!BC1997,Final!BD1997)</f>
        <v>105.9</v>
      </c>
      <c r="BF1997">
        <f>MATCH($BF$1,MONTHLY_INDEX!$1:$1,0)</f>
        <v>127</v>
      </c>
      <c r="BG1997">
        <f>INDEX(MONTHLY_INDEX!$1:$1048576,Final!BC1997,Final!BF1997)</f>
        <v>122.8</v>
      </c>
      <c r="BH1997" s="23">
        <f t="shared" si="918"/>
        <v>0.15958451369216234</v>
      </c>
      <c r="BI1997" s="14">
        <f t="shared" si="919"/>
        <v>673312.74787535402</v>
      </c>
      <c r="BJ1997" s="14">
        <f t="shared" si="920"/>
        <v>244292.62246885791</v>
      </c>
      <c r="BK1997" s="15">
        <f t="shared" si="927"/>
        <v>429020.12540649611</v>
      </c>
      <c r="BL1997" s="52">
        <v>0</v>
      </c>
      <c r="BM1997" s="15">
        <f t="shared" si="921"/>
        <v>429020.12540649611</v>
      </c>
    </row>
    <row r="1998" spans="1:65">
      <c r="A1998" s="8">
        <v>1996</v>
      </c>
      <c r="B1998" s="1" t="s">
        <v>44</v>
      </c>
      <c r="C1998" s="1">
        <v>1500</v>
      </c>
      <c r="D1998" s="1" t="s">
        <v>60</v>
      </c>
      <c r="E1998" s="1">
        <v>150000080</v>
      </c>
      <c r="F1998" s="1" t="s">
        <v>60</v>
      </c>
      <c r="G1998" s="1" t="s">
        <v>104</v>
      </c>
      <c r="H1998" s="1">
        <v>16</v>
      </c>
      <c r="I1998" s="1" t="s">
        <v>191</v>
      </c>
      <c r="J1998" s="1" t="s">
        <v>49</v>
      </c>
      <c r="K1998" s="1">
        <v>17406001</v>
      </c>
      <c r="L1998" s="1" t="s">
        <v>50</v>
      </c>
      <c r="M1998" s="1" t="s">
        <v>51</v>
      </c>
      <c r="N1998" s="1" t="s">
        <v>64</v>
      </c>
      <c r="O1998" s="1" t="s">
        <v>65</v>
      </c>
      <c r="P1998" s="1" t="s">
        <v>66</v>
      </c>
      <c r="Q1998" s="1" t="s">
        <v>67</v>
      </c>
      <c r="R1998" s="1" t="s">
        <v>87</v>
      </c>
      <c r="S1998" s="1" t="s">
        <v>88</v>
      </c>
      <c r="T1998" s="2">
        <v>43404</v>
      </c>
      <c r="U1998" s="2">
        <v>43404</v>
      </c>
      <c r="V1998" s="1" t="s">
        <v>52</v>
      </c>
      <c r="W1998" s="3">
        <v>1</v>
      </c>
      <c r="X1998" s="1" t="s">
        <v>53</v>
      </c>
      <c r="Y1998" s="4">
        <v>175035</v>
      </c>
      <c r="Z1998" s="4">
        <v>-21583</v>
      </c>
      <c r="AA1998" s="4">
        <v>0</v>
      </c>
      <c r="AB1998" s="4">
        <v>0</v>
      </c>
      <c r="AC1998" s="4">
        <v>0</v>
      </c>
      <c r="AD1998" s="4">
        <v>175035</v>
      </c>
      <c r="AE1998" s="5">
        <v>1614</v>
      </c>
      <c r="AF1998" s="1" t="s">
        <v>70</v>
      </c>
      <c r="AG1998" s="1" t="s">
        <v>71</v>
      </c>
      <c r="AH1998" s="1" t="s">
        <v>89</v>
      </c>
      <c r="AI1998" s="1" t="s">
        <v>57</v>
      </c>
      <c r="AJ1998" s="5">
        <v>10950</v>
      </c>
      <c r="AK1998" s="4">
        <v>-1819</v>
      </c>
      <c r="AL1998" s="4">
        <v>0</v>
      </c>
      <c r="AM1998" s="4">
        <v>0</v>
      </c>
      <c r="AN1998" s="4">
        <v>0</v>
      </c>
      <c r="AO1998" s="4">
        <v>-23402</v>
      </c>
      <c r="AP1998" s="4">
        <v>-23402</v>
      </c>
      <c r="AQ1998" s="4">
        <v>0</v>
      </c>
      <c r="AR1998" s="4">
        <v>151633</v>
      </c>
      <c r="AS1998" s="1" t="s">
        <v>52</v>
      </c>
      <c r="AT1998" s="9">
        <f t="shared" si="922"/>
        <v>43404</v>
      </c>
      <c r="AU1998" s="9">
        <f t="shared" si="923"/>
        <v>43374</v>
      </c>
      <c r="AV1998" s="9">
        <v>44798</v>
      </c>
      <c r="AW1998" s="11">
        <f t="shared" si="924"/>
        <v>3.8191780821917809</v>
      </c>
      <c r="AX1998">
        <v>10</v>
      </c>
      <c r="AY1998" s="12">
        <v>0.05</v>
      </c>
      <c r="AZ1998">
        <f t="shared" si="925"/>
        <v>9.5000000000000001E-2</v>
      </c>
      <c r="BA1998" s="13">
        <f t="shared" si="926"/>
        <v>175035</v>
      </c>
      <c r="BB1998" s="17" t="s">
        <v>1877</v>
      </c>
      <c r="BC1998">
        <f>MATCH(BB1998,MONTHLY_INDEX!$A:$A,0)</f>
        <v>642</v>
      </c>
      <c r="BD1998">
        <f>MATCH(AU1998,MONTHLY_INDEX!$1:$1,0)</f>
        <v>82</v>
      </c>
      <c r="BE1998">
        <f>INDEX(MONTHLY_INDEX!$1:$1048576,Final!BC1998,Final!BD1998)</f>
        <v>79.099999999999994</v>
      </c>
      <c r="BF1998">
        <f>MATCH($BF$1,MONTHLY_INDEX!$1:$1,0)</f>
        <v>127</v>
      </c>
      <c r="BG1998">
        <f>INDEX(MONTHLY_INDEX!$1:$1048576,Final!BC1998,Final!BF1998)</f>
        <v>94</v>
      </c>
      <c r="BH1998" s="23">
        <f t="shared" si="918"/>
        <v>0.18836915297092297</v>
      </c>
      <c r="BI1998" s="14">
        <f t="shared" si="919"/>
        <v>208006.19469026552</v>
      </c>
      <c r="BJ1998" s="14">
        <f t="shared" si="920"/>
        <v>75469.206473511964</v>
      </c>
      <c r="BK1998" s="15">
        <f t="shared" si="927"/>
        <v>132536.98821675355</v>
      </c>
      <c r="BL1998" s="52">
        <v>0</v>
      </c>
      <c r="BM1998" s="15">
        <f t="shared" si="921"/>
        <v>132536.98821675355</v>
      </c>
    </row>
    <row r="1999" spans="1:65">
      <c r="A1999" s="8">
        <v>1997</v>
      </c>
      <c r="B1999" s="1" t="s">
        <v>44</v>
      </c>
      <c r="C1999" s="1">
        <v>1500</v>
      </c>
      <c r="D1999" s="1" t="s">
        <v>60</v>
      </c>
      <c r="E1999" s="1">
        <v>150000080</v>
      </c>
      <c r="F1999" s="1" t="s">
        <v>60</v>
      </c>
      <c r="G1999" s="1" t="s">
        <v>105</v>
      </c>
      <c r="H1999" s="1">
        <v>17</v>
      </c>
      <c r="I1999" s="1" t="s">
        <v>191</v>
      </c>
      <c r="J1999" s="1" t="s">
        <v>49</v>
      </c>
      <c r="K1999" s="1">
        <v>17406001</v>
      </c>
      <c r="L1999" s="1" t="s">
        <v>50</v>
      </c>
      <c r="M1999" s="1" t="s">
        <v>51</v>
      </c>
      <c r="N1999" s="1" t="s">
        <v>64</v>
      </c>
      <c r="O1999" s="1" t="s">
        <v>65</v>
      </c>
      <c r="P1999" s="1" t="s">
        <v>66</v>
      </c>
      <c r="Q1999" s="1" t="s">
        <v>67</v>
      </c>
      <c r="R1999" s="1" t="s">
        <v>87</v>
      </c>
      <c r="S1999" s="1" t="s">
        <v>88</v>
      </c>
      <c r="T1999" s="2">
        <v>43404</v>
      </c>
      <c r="U1999" s="2">
        <v>43404</v>
      </c>
      <c r="V1999" s="1" t="s">
        <v>52</v>
      </c>
      <c r="W1999" s="3">
        <v>1</v>
      </c>
      <c r="X1999" s="1" t="s">
        <v>53</v>
      </c>
      <c r="Y1999" s="4">
        <v>132796</v>
      </c>
      <c r="Z1999" s="4">
        <v>-16375</v>
      </c>
      <c r="AA1999" s="4">
        <v>0</v>
      </c>
      <c r="AB1999" s="4">
        <v>0</v>
      </c>
      <c r="AC1999" s="4">
        <v>0</v>
      </c>
      <c r="AD1999" s="4">
        <v>132796</v>
      </c>
      <c r="AE1999" s="5">
        <v>1614</v>
      </c>
      <c r="AF1999" s="1" t="s">
        <v>70</v>
      </c>
      <c r="AG1999" s="1" t="s">
        <v>71</v>
      </c>
      <c r="AH1999" s="1" t="s">
        <v>89</v>
      </c>
      <c r="AI1999" s="1" t="s">
        <v>57</v>
      </c>
      <c r="AJ1999" s="5">
        <v>10950</v>
      </c>
      <c r="AK1999" s="4">
        <v>-1380</v>
      </c>
      <c r="AL1999" s="4">
        <v>0</v>
      </c>
      <c r="AM1999" s="4">
        <v>0</v>
      </c>
      <c r="AN1999" s="4">
        <v>0</v>
      </c>
      <c r="AO1999" s="4">
        <v>-17755</v>
      </c>
      <c r="AP1999" s="4">
        <v>-17755</v>
      </c>
      <c r="AQ1999" s="4">
        <v>0</v>
      </c>
      <c r="AR1999" s="4">
        <v>115041</v>
      </c>
      <c r="AS1999" s="1" t="s">
        <v>52</v>
      </c>
      <c r="AT1999" s="9">
        <f t="shared" si="922"/>
        <v>43404</v>
      </c>
      <c r="AU1999" s="9">
        <f t="shared" si="923"/>
        <v>43374</v>
      </c>
      <c r="AV1999" s="9">
        <v>44798</v>
      </c>
      <c r="AW1999" s="11">
        <f t="shared" si="924"/>
        <v>3.8191780821917809</v>
      </c>
      <c r="AX1999">
        <v>10</v>
      </c>
      <c r="AY1999" s="12">
        <v>0.05</v>
      </c>
      <c r="AZ1999">
        <f t="shared" si="925"/>
        <v>9.5000000000000001E-2</v>
      </c>
      <c r="BA1999" s="13">
        <f t="shared" si="926"/>
        <v>132796</v>
      </c>
      <c r="BB1999" s="17" t="s">
        <v>2189</v>
      </c>
      <c r="BC1999">
        <f>MATCH(BB1999,MONTHLY_INDEX!$A:$A,0)</f>
        <v>798</v>
      </c>
      <c r="BD1999">
        <f>MATCH(AU1999,MONTHLY_INDEX!$1:$1,0)</f>
        <v>82</v>
      </c>
      <c r="BE1999">
        <f>INDEX(MONTHLY_INDEX!$1:$1048576,Final!BC1999,Final!BD1999)</f>
        <v>96</v>
      </c>
      <c r="BF1999">
        <f>MATCH($BF$1,MONTHLY_INDEX!$1:$1,0)</f>
        <v>127</v>
      </c>
      <c r="BG1999">
        <f>INDEX(MONTHLY_INDEX!$1:$1048576,Final!BC1999,Final!BF1999)</f>
        <v>95.3</v>
      </c>
      <c r="BH1999" s="23">
        <f t="shared" si="918"/>
        <v>-7.2916666666666963E-3</v>
      </c>
      <c r="BI1999" s="14">
        <f t="shared" si="919"/>
        <v>131827.69583333333</v>
      </c>
      <c r="BJ1999" s="14">
        <f t="shared" si="920"/>
        <v>47829.977422488584</v>
      </c>
      <c r="BK1999" s="15">
        <f t="shared" si="927"/>
        <v>83997.71841084474</v>
      </c>
      <c r="BL1999" s="52">
        <v>0</v>
      </c>
      <c r="BM1999" s="15">
        <f t="shared" si="921"/>
        <v>83997.71841084474</v>
      </c>
    </row>
    <row r="2000" spans="1:65">
      <c r="A2000" s="8">
        <v>1998</v>
      </c>
      <c r="B2000" s="1" t="s">
        <v>44</v>
      </c>
      <c r="C2000" s="1">
        <v>1500</v>
      </c>
      <c r="D2000" s="1" t="s">
        <v>60</v>
      </c>
      <c r="E2000" s="1">
        <v>150000080</v>
      </c>
      <c r="F2000" s="1" t="s">
        <v>60</v>
      </c>
      <c r="G2000" s="1" t="s">
        <v>106</v>
      </c>
      <c r="H2000" s="1">
        <v>18</v>
      </c>
      <c r="I2000" s="1" t="s">
        <v>191</v>
      </c>
      <c r="J2000" s="1" t="s">
        <v>49</v>
      </c>
      <c r="K2000" s="1">
        <v>17406001</v>
      </c>
      <c r="L2000" s="1" t="s">
        <v>50</v>
      </c>
      <c r="M2000" s="1" t="s">
        <v>51</v>
      </c>
      <c r="N2000" s="1" t="s">
        <v>64</v>
      </c>
      <c r="O2000" s="1" t="s">
        <v>65</v>
      </c>
      <c r="P2000" s="1" t="s">
        <v>66</v>
      </c>
      <c r="Q2000" s="1" t="s">
        <v>67</v>
      </c>
      <c r="R2000" s="1" t="s">
        <v>87</v>
      </c>
      <c r="S2000" s="1" t="s">
        <v>88</v>
      </c>
      <c r="T2000" s="2">
        <v>43404</v>
      </c>
      <c r="U2000" s="2">
        <v>43404</v>
      </c>
      <c r="V2000" s="1" t="s">
        <v>52</v>
      </c>
      <c r="W2000" s="3">
        <v>1</v>
      </c>
      <c r="X2000" s="1" t="s">
        <v>53</v>
      </c>
      <c r="Y2000" s="4">
        <v>469552</v>
      </c>
      <c r="Z2000" s="4">
        <v>-57903</v>
      </c>
      <c r="AA2000" s="4">
        <v>0</v>
      </c>
      <c r="AB2000" s="4">
        <v>0</v>
      </c>
      <c r="AC2000" s="4">
        <v>0</v>
      </c>
      <c r="AD2000" s="4">
        <v>469552</v>
      </c>
      <c r="AE2000" s="5">
        <v>1614</v>
      </c>
      <c r="AF2000" s="1" t="s">
        <v>70</v>
      </c>
      <c r="AG2000" s="1" t="s">
        <v>71</v>
      </c>
      <c r="AH2000" s="1" t="s">
        <v>89</v>
      </c>
      <c r="AI2000" s="1" t="s">
        <v>57</v>
      </c>
      <c r="AJ2000" s="5">
        <v>10950</v>
      </c>
      <c r="AK2000" s="4">
        <v>-4881</v>
      </c>
      <c r="AL2000" s="4">
        <v>0</v>
      </c>
      <c r="AM2000" s="4">
        <v>0</v>
      </c>
      <c r="AN2000" s="4">
        <v>0</v>
      </c>
      <c r="AO2000" s="4">
        <v>-62784</v>
      </c>
      <c r="AP2000" s="4">
        <v>-62784</v>
      </c>
      <c r="AQ2000" s="4">
        <v>0</v>
      </c>
      <c r="AR2000" s="4">
        <v>406768</v>
      </c>
      <c r="AS2000" s="1" t="s">
        <v>52</v>
      </c>
      <c r="AT2000" s="9">
        <f t="shared" si="922"/>
        <v>43404</v>
      </c>
      <c r="AU2000" s="9">
        <f t="shared" si="923"/>
        <v>43374</v>
      </c>
      <c r="AV2000" s="9">
        <v>44798</v>
      </c>
      <c r="AW2000" s="11">
        <f t="shared" si="924"/>
        <v>3.8191780821917809</v>
      </c>
      <c r="AX2000">
        <v>10</v>
      </c>
      <c r="AY2000" s="12">
        <v>0.05</v>
      </c>
      <c r="AZ2000">
        <f t="shared" si="925"/>
        <v>9.5000000000000001E-2</v>
      </c>
      <c r="BA2000" s="13">
        <f t="shared" si="926"/>
        <v>469552</v>
      </c>
      <c r="BB2000" s="17" t="s">
        <v>1871</v>
      </c>
      <c r="BC2000">
        <f>MATCH(BB2000,MONTHLY_INDEX!$A:$A,0)</f>
        <v>639</v>
      </c>
      <c r="BD2000">
        <f>MATCH(AU2000,MONTHLY_INDEX!$1:$1,0)</f>
        <v>82</v>
      </c>
      <c r="BE2000">
        <f>INDEX(MONTHLY_INDEX!$1:$1048576,Final!BC2000,Final!BD2000)</f>
        <v>113.1</v>
      </c>
      <c r="BF2000">
        <f>MATCH($BF$1,MONTHLY_INDEX!$1:$1,0)</f>
        <v>127</v>
      </c>
      <c r="BG2000">
        <f>INDEX(MONTHLY_INDEX!$1:$1048576,Final!BC2000,Final!BF2000)</f>
        <v>116.2</v>
      </c>
      <c r="BH2000" s="23">
        <f t="shared" si="918"/>
        <v>2.740937223695852E-2</v>
      </c>
      <c r="BI2000" s="14">
        <f t="shared" si="919"/>
        <v>482422.1255526084</v>
      </c>
      <c r="BJ2000" s="14">
        <f t="shared" si="920"/>
        <v>175033.32078611487</v>
      </c>
      <c r="BK2000" s="15">
        <f t="shared" si="927"/>
        <v>307388.8047664935</v>
      </c>
      <c r="BL2000" s="52">
        <v>0</v>
      </c>
      <c r="BM2000" s="15">
        <f t="shared" si="921"/>
        <v>307388.8047664935</v>
      </c>
    </row>
    <row r="2001" spans="1:65">
      <c r="A2001" s="8">
        <v>1999</v>
      </c>
      <c r="B2001" s="1" t="s">
        <v>44</v>
      </c>
      <c r="C2001" s="1">
        <v>1500</v>
      </c>
      <c r="D2001" s="1" t="s">
        <v>60</v>
      </c>
      <c r="E2001" s="1">
        <v>150000080</v>
      </c>
      <c r="F2001" s="1" t="s">
        <v>60</v>
      </c>
      <c r="G2001" s="1" t="s">
        <v>107</v>
      </c>
      <c r="H2001" s="1">
        <v>19</v>
      </c>
      <c r="I2001" s="1" t="s">
        <v>191</v>
      </c>
      <c r="J2001" s="1" t="s">
        <v>49</v>
      </c>
      <c r="K2001" s="1">
        <v>17406001</v>
      </c>
      <c r="L2001" s="1" t="s">
        <v>50</v>
      </c>
      <c r="M2001" s="1" t="s">
        <v>51</v>
      </c>
      <c r="N2001" s="1" t="s">
        <v>64</v>
      </c>
      <c r="O2001" s="1" t="s">
        <v>65</v>
      </c>
      <c r="P2001" s="1" t="s">
        <v>66</v>
      </c>
      <c r="Q2001" s="1" t="s">
        <v>67</v>
      </c>
      <c r="R2001" s="1" t="s">
        <v>87</v>
      </c>
      <c r="S2001" s="1" t="s">
        <v>88</v>
      </c>
      <c r="T2001" s="2">
        <v>43404</v>
      </c>
      <c r="U2001" s="2">
        <v>43404</v>
      </c>
      <c r="V2001" s="1" t="s">
        <v>52</v>
      </c>
      <c r="W2001" s="3">
        <v>1</v>
      </c>
      <c r="X2001" s="1" t="s">
        <v>53</v>
      </c>
      <c r="Y2001" s="4">
        <v>6861326</v>
      </c>
      <c r="Z2001" s="4">
        <v>-846111</v>
      </c>
      <c r="AA2001" s="4">
        <v>0</v>
      </c>
      <c r="AB2001" s="4">
        <v>0</v>
      </c>
      <c r="AC2001" s="4">
        <v>0</v>
      </c>
      <c r="AD2001" s="4">
        <v>6861326</v>
      </c>
      <c r="AE2001" s="5">
        <v>1614</v>
      </c>
      <c r="AF2001" s="1" t="s">
        <v>70</v>
      </c>
      <c r="AG2001" s="1" t="s">
        <v>71</v>
      </c>
      <c r="AH2001" s="1" t="s">
        <v>89</v>
      </c>
      <c r="AI2001" s="1" t="s">
        <v>57</v>
      </c>
      <c r="AJ2001" s="5">
        <v>10950</v>
      </c>
      <c r="AK2001" s="4">
        <v>-71318</v>
      </c>
      <c r="AL2001" s="4">
        <v>0</v>
      </c>
      <c r="AM2001" s="4">
        <v>0</v>
      </c>
      <c r="AN2001" s="4">
        <v>0</v>
      </c>
      <c r="AO2001" s="4">
        <v>-917429</v>
      </c>
      <c r="AP2001" s="4">
        <v>-917429</v>
      </c>
      <c r="AQ2001" s="4">
        <v>0</v>
      </c>
      <c r="AR2001" s="4">
        <v>5943897</v>
      </c>
      <c r="AS2001" s="1" t="s">
        <v>52</v>
      </c>
      <c r="AT2001" s="9">
        <f t="shared" si="922"/>
        <v>43404</v>
      </c>
      <c r="AU2001" s="9">
        <f t="shared" si="923"/>
        <v>43374</v>
      </c>
      <c r="AV2001" s="9">
        <v>44798</v>
      </c>
      <c r="AW2001" s="11">
        <f t="shared" si="924"/>
        <v>3.8191780821917809</v>
      </c>
      <c r="AX2001">
        <v>10</v>
      </c>
      <c r="AY2001" s="12">
        <v>0.05</v>
      </c>
      <c r="AZ2001">
        <f t="shared" si="925"/>
        <v>9.5000000000000001E-2</v>
      </c>
      <c r="BA2001" s="13">
        <f t="shared" si="926"/>
        <v>6861326</v>
      </c>
      <c r="BI2001" s="14">
        <f t="shared" ref="BI2001:BI2003" si="928">AR2001</f>
        <v>5943897</v>
      </c>
      <c r="BJ2001" s="14">
        <v>0</v>
      </c>
      <c r="BK2001" s="14">
        <f t="shared" ref="BK2001:BK2003" si="929">AR2001</f>
        <v>5943897</v>
      </c>
      <c r="BL2001" s="52">
        <v>0</v>
      </c>
      <c r="BM2001" s="15">
        <f t="shared" ref="BM2001:BM2003" si="930">AR2001</f>
        <v>5943897</v>
      </c>
    </row>
    <row r="2002" spans="1:65">
      <c r="A2002" s="8">
        <v>2000</v>
      </c>
      <c r="B2002" s="1" t="s">
        <v>44</v>
      </c>
      <c r="C2002" s="1">
        <v>1500</v>
      </c>
      <c r="D2002" s="1" t="s">
        <v>60</v>
      </c>
      <c r="E2002" s="1">
        <v>150000080</v>
      </c>
      <c r="F2002" s="1" t="s">
        <v>60</v>
      </c>
      <c r="G2002" s="1" t="s">
        <v>108</v>
      </c>
      <c r="H2002" s="1">
        <v>20</v>
      </c>
      <c r="I2002" s="1" t="s">
        <v>191</v>
      </c>
      <c r="J2002" s="1" t="s">
        <v>49</v>
      </c>
      <c r="K2002" s="1">
        <v>17406001</v>
      </c>
      <c r="L2002" s="1" t="s">
        <v>50</v>
      </c>
      <c r="M2002" s="1" t="s">
        <v>51</v>
      </c>
      <c r="N2002" s="1" t="s">
        <v>64</v>
      </c>
      <c r="O2002" s="1" t="s">
        <v>65</v>
      </c>
      <c r="P2002" s="1" t="s">
        <v>66</v>
      </c>
      <c r="Q2002" s="1" t="s">
        <v>67</v>
      </c>
      <c r="R2002" s="1" t="s">
        <v>87</v>
      </c>
      <c r="S2002" s="1" t="s">
        <v>88</v>
      </c>
      <c r="T2002" s="2">
        <v>43404</v>
      </c>
      <c r="U2002" s="2">
        <v>43404</v>
      </c>
      <c r="V2002" s="1" t="s">
        <v>52</v>
      </c>
      <c r="W2002" s="3">
        <v>1</v>
      </c>
      <c r="X2002" s="1" t="s">
        <v>53</v>
      </c>
      <c r="Y2002" s="4">
        <v>5552065</v>
      </c>
      <c r="Z2002" s="4">
        <v>-684659</v>
      </c>
      <c r="AA2002" s="4">
        <v>0</v>
      </c>
      <c r="AB2002" s="4">
        <v>0</v>
      </c>
      <c r="AC2002" s="4">
        <v>0</v>
      </c>
      <c r="AD2002" s="4">
        <v>5552065</v>
      </c>
      <c r="AE2002" s="5">
        <v>1614</v>
      </c>
      <c r="AF2002" s="1" t="s">
        <v>70</v>
      </c>
      <c r="AG2002" s="1" t="s">
        <v>71</v>
      </c>
      <c r="AH2002" s="1" t="s">
        <v>89</v>
      </c>
      <c r="AI2002" s="1" t="s">
        <v>57</v>
      </c>
      <c r="AJ2002" s="5">
        <v>10950</v>
      </c>
      <c r="AK2002" s="4">
        <v>-57710</v>
      </c>
      <c r="AL2002" s="4">
        <v>0</v>
      </c>
      <c r="AM2002" s="4">
        <v>0</v>
      </c>
      <c r="AN2002" s="4">
        <v>0</v>
      </c>
      <c r="AO2002" s="4">
        <v>-742369</v>
      </c>
      <c r="AP2002" s="4">
        <v>-742369</v>
      </c>
      <c r="AQ2002" s="4">
        <v>0</v>
      </c>
      <c r="AR2002" s="4">
        <v>4809696</v>
      </c>
      <c r="AS2002" s="1" t="s">
        <v>52</v>
      </c>
      <c r="AT2002" s="9">
        <f t="shared" si="922"/>
        <v>43404</v>
      </c>
      <c r="AU2002" s="9">
        <f t="shared" si="923"/>
        <v>43374</v>
      </c>
      <c r="AV2002" s="9">
        <v>44798</v>
      </c>
      <c r="AW2002" s="11">
        <f t="shared" si="924"/>
        <v>3.8191780821917809</v>
      </c>
      <c r="AX2002">
        <v>10</v>
      </c>
      <c r="AY2002" s="12">
        <v>0.05</v>
      </c>
      <c r="AZ2002">
        <f t="shared" si="925"/>
        <v>9.5000000000000001E-2</v>
      </c>
      <c r="BA2002" s="13">
        <f t="shared" si="926"/>
        <v>5552065</v>
      </c>
      <c r="BI2002" s="14">
        <f t="shared" si="928"/>
        <v>4809696</v>
      </c>
      <c r="BJ2002" s="14">
        <v>0</v>
      </c>
      <c r="BK2002" s="14">
        <f t="shared" si="929"/>
        <v>4809696</v>
      </c>
      <c r="BL2002" s="52">
        <v>0</v>
      </c>
      <c r="BM2002" s="15">
        <f t="shared" si="930"/>
        <v>4809696</v>
      </c>
    </row>
    <row r="2003" spans="1:65">
      <c r="A2003" s="8">
        <v>2001</v>
      </c>
      <c r="B2003" s="1" t="s">
        <v>44</v>
      </c>
      <c r="C2003" s="1">
        <v>1500</v>
      </c>
      <c r="D2003" s="1" t="s">
        <v>60</v>
      </c>
      <c r="E2003" s="1">
        <v>150000080</v>
      </c>
      <c r="F2003" s="1" t="s">
        <v>60</v>
      </c>
      <c r="G2003" s="1" t="s">
        <v>109</v>
      </c>
      <c r="H2003" s="1">
        <v>21</v>
      </c>
      <c r="I2003" s="1" t="s">
        <v>191</v>
      </c>
      <c r="J2003" s="1" t="s">
        <v>49</v>
      </c>
      <c r="K2003" s="1">
        <v>17406001</v>
      </c>
      <c r="L2003" s="1" t="s">
        <v>50</v>
      </c>
      <c r="M2003" s="1" t="s">
        <v>51</v>
      </c>
      <c r="N2003" s="1" t="s">
        <v>64</v>
      </c>
      <c r="O2003" s="1" t="s">
        <v>65</v>
      </c>
      <c r="P2003" s="1" t="s">
        <v>66</v>
      </c>
      <c r="Q2003" s="1" t="s">
        <v>67</v>
      </c>
      <c r="R2003" s="1" t="s">
        <v>87</v>
      </c>
      <c r="S2003" s="1" t="s">
        <v>88</v>
      </c>
      <c r="T2003" s="2">
        <v>43404</v>
      </c>
      <c r="U2003" s="2">
        <v>43404</v>
      </c>
      <c r="V2003" s="1" t="s">
        <v>52</v>
      </c>
      <c r="W2003" s="3">
        <v>1</v>
      </c>
      <c r="X2003" s="1" t="s">
        <v>53</v>
      </c>
      <c r="Y2003" s="4">
        <v>1950695</v>
      </c>
      <c r="Z2003" s="4">
        <v>-241362</v>
      </c>
      <c r="AA2003" s="4">
        <v>0</v>
      </c>
      <c r="AB2003" s="4">
        <v>0</v>
      </c>
      <c r="AC2003" s="4">
        <v>0</v>
      </c>
      <c r="AD2003" s="4">
        <v>1950695</v>
      </c>
      <c r="AE2003" s="5">
        <v>1614</v>
      </c>
      <c r="AF2003" s="1" t="s">
        <v>70</v>
      </c>
      <c r="AG2003" s="1" t="s">
        <v>71</v>
      </c>
      <c r="AH2003" s="1" t="s">
        <v>89</v>
      </c>
      <c r="AI2003" s="1" t="s">
        <v>57</v>
      </c>
      <c r="AJ2003" s="5">
        <v>10950</v>
      </c>
      <c r="AK2003" s="4">
        <v>-20266</v>
      </c>
      <c r="AL2003" s="4">
        <v>0</v>
      </c>
      <c r="AM2003" s="4">
        <v>0</v>
      </c>
      <c r="AN2003" s="4">
        <v>0</v>
      </c>
      <c r="AO2003" s="4">
        <v>-261628</v>
      </c>
      <c r="AP2003" s="4">
        <v>-261628</v>
      </c>
      <c r="AQ2003" s="4">
        <v>0</v>
      </c>
      <c r="AR2003" s="4">
        <v>1689067</v>
      </c>
      <c r="AS2003" s="1" t="s">
        <v>52</v>
      </c>
      <c r="AT2003" s="9">
        <f t="shared" si="922"/>
        <v>43404</v>
      </c>
      <c r="AU2003" s="9">
        <f t="shared" si="923"/>
        <v>43374</v>
      </c>
      <c r="AV2003" s="9">
        <v>44798</v>
      </c>
      <c r="AW2003" s="11">
        <f t="shared" si="924"/>
        <v>3.8191780821917809</v>
      </c>
      <c r="AX2003">
        <v>10</v>
      </c>
      <c r="AY2003" s="12">
        <v>0.05</v>
      </c>
      <c r="AZ2003">
        <f t="shared" si="925"/>
        <v>9.5000000000000001E-2</v>
      </c>
      <c r="BA2003" s="13">
        <f t="shared" si="926"/>
        <v>1950695</v>
      </c>
      <c r="BI2003" s="14">
        <f t="shared" si="928"/>
        <v>1689067</v>
      </c>
      <c r="BJ2003" s="14">
        <v>0</v>
      </c>
      <c r="BK2003" s="14">
        <f t="shared" si="929"/>
        <v>1689067</v>
      </c>
      <c r="BL2003" s="52">
        <v>0</v>
      </c>
      <c r="BM2003" s="15">
        <f t="shared" si="930"/>
        <v>1689067</v>
      </c>
    </row>
    <row r="2004" spans="1:65">
      <c r="A2004" s="8">
        <v>2002</v>
      </c>
      <c r="B2004" s="1" t="s">
        <v>44</v>
      </c>
      <c r="C2004" s="1">
        <v>1500</v>
      </c>
      <c r="D2004" s="1" t="s">
        <v>60</v>
      </c>
      <c r="E2004" s="1">
        <v>150000080</v>
      </c>
      <c r="F2004" s="1" t="s">
        <v>60</v>
      </c>
      <c r="G2004" s="1" t="s">
        <v>110</v>
      </c>
      <c r="H2004" s="1">
        <v>22</v>
      </c>
      <c r="I2004" s="1" t="s">
        <v>191</v>
      </c>
      <c r="J2004" s="1" t="s">
        <v>49</v>
      </c>
      <c r="K2004" s="1">
        <v>17406001</v>
      </c>
      <c r="L2004" s="1" t="s">
        <v>50</v>
      </c>
      <c r="M2004" s="1" t="s">
        <v>51</v>
      </c>
      <c r="N2004" s="1" t="s">
        <v>64</v>
      </c>
      <c r="O2004" s="1" t="s">
        <v>65</v>
      </c>
      <c r="P2004" s="1" t="s">
        <v>66</v>
      </c>
      <c r="Q2004" s="1" t="s">
        <v>67</v>
      </c>
      <c r="R2004" s="1" t="s">
        <v>87</v>
      </c>
      <c r="S2004" s="1" t="s">
        <v>88</v>
      </c>
      <c r="T2004" s="2">
        <v>43404</v>
      </c>
      <c r="U2004" s="2">
        <v>43404</v>
      </c>
      <c r="V2004" s="1" t="s">
        <v>52</v>
      </c>
      <c r="W2004" s="3">
        <v>1</v>
      </c>
      <c r="X2004" s="1" t="s">
        <v>53</v>
      </c>
      <c r="Y2004" s="4">
        <v>16789210</v>
      </c>
      <c r="Z2004" s="4">
        <v>-2070378</v>
      </c>
      <c r="AA2004" s="4">
        <v>0</v>
      </c>
      <c r="AB2004" s="4">
        <v>0</v>
      </c>
      <c r="AC2004" s="4">
        <v>0</v>
      </c>
      <c r="AD2004" s="4">
        <v>16789210</v>
      </c>
      <c r="AE2004" s="5">
        <v>1614</v>
      </c>
      <c r="AF2004" s="1" t="s">
        <v>70</v>
      </c>
      <c r="AG2004" s="1" t="s">
        <v>71</v>
      </c>
      <c r="AH2004" s="1" t="s">
        <v>89</v>
      </c>
      <c r="AI2004" s="1" t="s">
        <v>57</v>
      </c>
      <c r="AJ2004" s="5">
        <v>10950</v>
      </c>
      <c r="AK2004" s="4">
        <v>-174511</v>
      </c>
      <c r="AL2004" s="4">
        <v>0</v>
      </c>
      <c r="AM2004" s="4">
        <v>0</v>
      </c>
      <c r="AN2004" s="4">
        <v>0</v>
      </c>
      <c r="AO2004" s="4">
        <v>-2244889</v>
      </c>
      <c r="AP2004" s="4">
        <v>-2244889</v>
      </c>
      <c r="AQ2004" s="4">
        <v>0</v>
      </c>
      <c r="AR2004" s="4">
        <v>14544321</v>
      </c>
      <c r="AS2004" s="1" t="s">
        <v>52</v>
      </c>
      <c r="AT2004" s="9">
        <f t="shared" si="922"/>
        <v>43404</v>
      </c>
      <c r="AU2004" s="9">
        <f t="shared" si="923"/>
        <v>43374</v>
      </c>
      <c r="AV2004" s="9">
        <v>44798</v>
      </c>
      <c r="AW2004" s="11">
        <f t="shared" si="924"/>
        <v>3.8191780821917809</v>
      </c>
      <c r="AX2004">
        <v>25</v>
      </c>
      <c r="AY2004" s="12">
        <v>0.05</v>
      </c>
      <c r="AZ2004">
        <f t="shared" si="925"/>
        <v>3.7999999999999999E-2</v>
      </c>
      <c r="BA2004" s="13">
        <f t="shared" si="926"/>
        <v>16789210</v>
      </c>
      <c r="BB2004" s="17" t="s">
        <v>2189</v>
      </c>
      <c r="BC2004">
        <f>MATCH(BB2004,MONTHLY_INDEX!$A:$A,0)</f>
        <v>798</v>
      </c>
      <c r="BD2004">
        <f>MATCH(AU2004,MONTHLY_INDEX!$1:$1,0)</f>
        <v>82</v>
      </c>
      <c r="BE2004">
        <f>INDEX(MONTHLY_INDEX!$1:$1048576,Final!BC2004,Final!BD2004)</f>
        <v>96</v>
      </c>
      <c r="BF2004">
        <f>MATCH($BF$1,MONTHLY_INDEX!$1:$1,0)</f>
        <v>127</v>
      </c>
      <c r="BG2004">
        <f>INDEX(MONTHLY_INDEX!$1:$1048576,Final!BC2004,Final!BF2004)</f>
        <v>95.3</v>
      </c>
      <c r="BH2004" s="23">
        <f>(BG2004-BE2004)/BE2004</f>
        <v>-7.2916666666666963E-3</v>
      </c>
      <c r="BI2004" s="14">
        <f>(1+BH2004)*BA2004</f>
        <v>16666788.677083332</v>
      </c>
      <c r="BJ2004" s="14">
        <f>BI2004*AZ2004*AW2004</f>
        <v>2418830.4926094748</v>
      </c>
      <c r="BK2004" s="15">
        <f t="shared" si="927"/>
        <v>14247958.184473857</v>
      </c>
      <c r="BL2004" s="52">
        <v>0</v>
      </c>
      <c r="BM2004" s="15">
        <f>MAX((1-BL2004)*BK2004,BI2004*AY2004)</f>
        <v>14247958.184473857</v>
      </c>
    </row>
    <row r="2005" spans="1:65">
      <c r="A2005" s="8">
        <v>2003</v>
      </c>
      <c r="B2005" s="1" t="s">
        <v>44</v>
      </c>
      <c r="C2005" s="1">
        <v>1500</v>
      </c>
      <c r="D2005" s="1" t="s">
        <v>60</v>
      </c>
      <c r="E2005" s="1">
        <v>150000080</v>
      </c>
      <c r="F2005" s="1" t="s">
        <v>60</v>
      </c>
      <c r="G2005" s="1" t="s">
        <v>111</v>
      </c>
      <c r="H2005" s="1">
        <v>23</v>
      </c>
      <c r="I2005" s="1" t="s">
        <v>191</v>
      </c>
      <c r="J2005" s="1" t="s">
        <v>49</v>
      </c>
      <c r="K2005" s="1">
        <v>17406001</v>
      </c>
      <c r="L2005" s="1" t="s">
        <v>50</v>
      </c>
      <c r="M2005" s="1" t="s">
        <v>51</v>
      </c>
      <c r="N2005" s="1" t="s">
        <v>64</v>
      </c>
      <c r="O2005" s="1" t="s">
        <v>65</v>
      </c>
      <c r="P2005" s="1" t="s">
        <v>66</v>
      </c>
      <c r="Q2005" s="1" t="s">
        <v>67</v>
      </c>
      <c r="R2005" s="1" t="s">
        <v>87</v>
      </c>
      <c r="S2005" s="1" t="s">
        <v>88</v>
      </c>
      <c r="T2005" s="2">
        <v>43404</v>
      </c>
      <c r="U2005" s="2">
        <v>43404</v>
      </c>
      <c r="V2005" s="1" t="s">
        <v>52</v>
      </c>
      <c r="W2005" s="3">
        <v>1</v>
      </c>
      <c r="X2005" s="1" t="s">
        <v>53</v>
      </c>
      <c r="Y2005" s="4">
        <v>98582</v>
      </c>
      <c r="Z2005" s="4">
        <v>-12155</v>
      </c>
      <c r="AA2005" s="4">
        <v>0</v>
      </c>
      <c r="AB2005" s="4">
        <v>0</v>
      </c>
      <c r="AC2005" s="4">
        <v>0</v>
      </c>
      <c r="AD2005" s="4">
        <v>98582</v>
      </c>
      <c r="AE2005" s="5">
        <v>1614</v>
      </c>
      <c r="AF2005" s="1" t="s">
        <v>70</v>
      </c>
      <c r="AG2005" s="1" t="s">
        <v>71</v>
      </c>
      <c r="AH2005" s="1" t="s">
        <v>89</v>
      </c>
      <c r="AI2005" s="1" t="s">
        <v>57</v>
      </c>
      <c r="AJ2005" s="5">
        <v>10950</v>
      </c>
      <c r="AK2005" s="4">
        <v>-1025</v>
      </c>
      <c r="AL2005" s="4">
        <v>0</v>
      </c>
      <c r="AM2005" s="4">
        <v>0</v>
      </c>
      <c r="AN2005" s="4">
        <v>0</v>
      </c>
      <c r="AO2005" s="4">
        <v>-13180</v>
      </c>
      <c r="AP2005" s="4">
        <v>-13180</v>
      </c>
      <c r="AQ2005" s="4">
        <v>0</v>
      </c>
      <c r="AR2005" s="4">
        <v>85402</v>
      </c>
      <c r="AS2005" s="1" t="s">
        <v>52</v>
      </c>
      <c r="AT2005" s="9">
        <f t="shared" si="922"/>
        <v>43404</v>
      </c>
      <c r="AU2005" s="9">
        <f t="shared" si="923"/>
        <v>43374</v>
      </c>
      <c r="AV2005" s="9">
        <v>44798</v>
      </c>
      <c r="AW2005" s="11">
        <f t="shared" si="924"/>
        <v>3.8191780821917809</v>
      </c>
      <c r="AX2005">
        <v>10</v>
      </c>
      <c r="AY2005" s="12">
        <v>0.05</v>
      </c>
      <c r="AZ2005">
        <f t="shared" si="925"/>
        <v>9.5000000000000001E-2</v>
      </c>
      <c r="BA2005" s="13">
        <f t="shared" si="926"/>
        <v>98582</v>
      </c>
      <c r="BI2005" s="14">
        <f t="shared" ref="BI2005:BI2009" si="931">AR2005</f>
        <v>85402</v>
      </c>
      <c r="BJ2005" s="14">
        <v>0</v>
      </c>
      <c r="BK2005" s="14">
        <f t="shared" ref="BK2005:BK2009" si="932">AR2005</f>
        <v>85402</v>
      </c>
      <c r="BL2005" s="52">
        <v>0</v>
      </c>
      <c r="BM2005" s="15">
        <f t="shared" ref="BM2005:BM2009" si="933">AR2005</f>
        <v>85402</v>
      </c>
    </row>
    <row r="2006" spans="1:65">
      <c r="A2006" s="8">
        <v>2004</v>
      </c>
      <c r="B2006" s="1" t="s">
        <v>44</v>
      </c>
      <c r="C2006" s="1">
        <v>1500</v>
      </c>
      <c r="D2006" s="1" t="s">
        <v>60</v>
      </c>
      <c r="E2006" s="1">
        <v>150000080</v>
      </c>
      <c r="F2006" s="1" t="s">
        <v>112</v>
      </c>
      <c r="G2006" s="1" t="s">
        <v>113</v>
      </c>
      <c r="H2006" s="1">
        <v>24</v>
      </c>
      <c r="I2006" s="1" t="s">
        <v>191</v>
      </c>
      <c r="J2006" s="1" t="s">
        <v>49</v>
      </c>
      <c r="K2006" s="1">
        <v>17406001</v>
      </c>
      <c r="L2006" s="1" t="s">
        <v>50</v>
      </c>
      <c r="M2006" s="1" t="s">
        <v>51</v>
      </c>
      <c r="N2006" s="1" t="s">
        <v>64</v>
      </c>
      <c r="O2006" s="1" t="s">
        <v>65</v>
      </c>
      <c r="P2006" s="1" t="s">
        <v>66</v>
      </c>
      <c r="Q2006" s="1" t="s">
        <v>67</v>
      </c>
      <c r="R2006" s="1" t="s">
        <v>87</v>
      </c>
      <c r="S2006" s="1" t="s">
        <v>88</v>
      </c>
      <c r="T2006" s="2">
        <v>43404</v>
      </c>
      <c r="U2006" s="2">
        <v>43404</v>
      </c>
      <c r="V2006" s="1" t="s">
        <v>52</v>
      </c>
      <c r="W2006" s="3">
        <v>1</v>
      </c>
      <c r="X2006" s="1" t="s">
        <v>53</v>
      </c>
      <c r="Y2006" s="4">
        <v>995175</v>
      </c>
      <c r="Z2006" s="4">
        <v>-122721.09</v>
      </c>
      <c r="AA2006" s="4">
        <v>0</v>
      </c>
      <c r="AB2006" s="4">
        <v>0</v>
      </c>
      <c r="AC2006" s="4">
        <v>0</v>
      </c>
      <c r="AD2006" s="4">
        <v>995175</v>
      </c>
      <c r="AE2006" s="5">
        <v>1614</v>
      </c>
      <c r="AF2006" s="1" t="s">
        <v>70</v>
      </c>
      <c r="AG2006" s="1" t="s">
        <v>71</v>
      </c>
      <c r="AH2006" s="1" t="s">
        <v>89</v>
      </c>
      <c r="AI2006" s="1" t="s">
        <v>57</v>
      </c>
      <c r="AJ2006" s="5">
        <v>10950</v>
      </c>
      <c r="AK2006" s="4">
        <v>-10344</v>
      </c>
      <c r="AL2006" s="4">
        <v>0</v>
      </c>
      <c r="AM2006" s="4">
        <v>0</v>
      </c>
      <c r="AN2006" s="4">
        <v>0</v>
      </c>
      <c r="AO2006" s="4">
        <v>-133065.09</v>
      </c>
      <c r="AP2006" s="4">
        <v>-133065.09</v>
      </c>
      <c r="AQ2006" s="4">
        <v>0</v>
      </c>
      <c r="AR2006" s="4">
        <v>862109.91</v>
      </c>
      <c r="AS2006" s="1" t="s">
        <v>52</v>
      </c>
      <c r="AT2006" s="9">
        <f t="shared" si="922"/>
        <v>43404</v>
      </c>
      <c r="AU2006" s="9">
        <f t="shared" si="923"/>
        <v>43374</v>
      </c>
      <c r="AV2006" s="9">
        <v>44798</v>
      </c>
      <c r="AW2006" s="11">
        <f t="shared" si="924"/>
        <v>3.8191780821917809</v>
      </c>
      <c r="AX2006">
        <v>10</v>
      </c>
      <c r="AY2006" s="12">
        <v>0.05</v>
      </c>
      <c r="AZ2006">
        <f t="shared" si="925"/>
        <v>9.5000000000000001E-2</v>
      </c>
      <c r="BA2006" s="13">
        <f t="shared" si="926"/>
        <v>995175</v>
      </c>
      <c r="BB2006" s="16" t="s">
        <v>593</v>
      </c>
      <c r="BC2006" s="16" t="s">
        <v>593</v>
      </c>
      <c r="BD2006" s="16" t="s">
        <v>593</v>
      </c>
      <c r="BE2006" s="16" t="s">
        <v>593</v>
      </c>
      <c r="BF2006" s="16" t="s">
        <v>593</v>
      </c>
      <c r="BG2006" s="16" t="s">
        <v>593</v>
      </c>
      <c r="BH2006" s="16" t="s">
        <v>593</v>
      </c>
      <c r="BI2006" s="14">
        <f t="shared" si="931"/>
        <v>862109.91</v>
      </c>
      <c r="BJ2006" s="14">
        <v>0</v>
      </c>
      <c r="BK2006" s="14">
        <f t="shared" si="932"/>
        <v>862109.91</v>
      </c>
      <c r="BL2006" s="52">
        <v>0</v>
      </c>
      <c r="BM2006" s="15">
        <f t="shared" si="933"/>
        <v>862109.91</v>
      </c>
    </row>
    <row r="2007" spans="1:65">
      <c r="A2007" s="8">
        <v>2005</v>
      </c>
      <c r="B2007" s="1" t="s">
        <v>44</v>
      </c>
      <c r="C2007" s="1">
        <v>1500</v>
      </c>
      <c r="D2007" s="1" t="s">
        <v>60</v>
      </c>
      <c r="E2007" s="1">
        <v>150000080</v>
      </c>
      <c r="F2007" s="1" t="s">
        <v>112</v>
      </c>
      <c r="G2007" s="1" t="s">
        <v>114</v>
      </c>
      <c r="H2007" s="1">
        <v>25</v>
      </c>
      <c r="I2007" s="1" t="s">
        <v>191</v>
      </c>
      <c r="J2007" s="1" t="s">
        <v>49</v>
      </c>
      <c r="K2007" s="1">
        <v>17406001</v>
      </c>
      <c r="L2007" s="1" t="s">
        <v>50</v>
      </c>
      <c r="M2007" s="1" t="s">
        <v>51</v>
      </c>
      <c r="N2007" s="1" t="s">
        <v>64</v>
      </c>
      <c r="O2007" s="1" t="s">
        <v>65</v>
      </c>
      <c r="P2007" s="1" t="s">
        <v>66</v>
      </c>
      <c r="Q2007" s="1" t="s">
        <v>67</v>
      </c>
      <c r="R2007" s="1" t="s">
        <v>87</v>
      </c>
      <c r="S2007" s="1" t="s">
        <v>88</v>
      </c>
      <c r="T2007" s="2">
        <v>43404</v>
      </c>
      <c r="U2007" s="2">
        <v>43404</v>
      </c>
      <c r="V2007" s="1" t="s">
        <v>52</v>
      </c>
      <c r="W2007" s="3">
        <v>1</v>
      </c>
      <c r="X2007" s="1" t="s">
        <v>53</v>
      </c>
      <c r="Y2007" s="4">
        <v>2883401</v>
      </c>
      <c r="Z2007" s="4">
        <v>-355569.73</v>
      </c>
      <c r="AA2007" s="4">
        <v>0</v>
      </c>
      <c r="AB2007" s="4">
        <v>0</v>
      </c>
      <c r="AC2007" s="4">
        <v>0</v>
      </c>
      <c r="AD2007" s="4">
        <v>2883401</v>
      </c>
      <c r="AE2007" s="5">
        <v>1614</v>
      </c>
      <c r="AF2007" s="1" t="s">
        <v>70</v>
      </c>
      <c r="AG2007" s="1" t="s">
        <v>71</v>
      </c>
      <c r="AH2007" s="1" t="s">
        <v>89</v>
      </c>
      <c r="AI2007" s="1" t="s">
        <v>57</v>
      </c>
      <c r="AJ2007" s="5">
        <v>10950</v>
      </c>
      <c r="AK2007" s="4">
        <v>-29971</v>
      </c>
      <c r="AL2007" s="4">
        <v>0</v>
      </c>
      <c r="AM2007" s="4">
        <v>0</v>
      </c>
      <c r="AN2007" s="4">
        <v>0</v>
      </c>
      <c r="AO2007" s="4">
        <v>-385540.73</v>
      </c>
      <c r="AP2007" s="4">
        <v>-385540.73</v>
      </c>
      <c r="AQ2007" s="4">
        <v>0</v>
      </c>
      <c r="AR2007" s="4">
        <v>2497860.27</v>
      </c>
      <c r="AS2007" s="1" t="s">
        <v>52</v>
      </c>
      <c r="AT2007" s="9">
        <f t="shared" si="922"/>
        <v>43404</v>
      </c>
      <c r="AU2007" s="9">
        <f t="shared" si="923"/>
        <v>43374</v>
      </c>
      <c r="AV2007" s="9">
        <v>44798</v>
      </c>
      <c r="AW2007" s="11">
        <f t="shared" si="924"/>
        <v>3.8191780821917809</v>
      </c>
      <c r="AX2007">
        <v>10</v>
      </c>
      <c r="AY2007" s="12">
        <v>0.05</v>
      </c>
      <c r="AZ2007">
        <f t="shared" si="925"/>
        <v>9.5000000000000001E-2</v>
      </c>
      <c r="BA2007" s="13">
        <f t="shared" si="926"/>
        <v>2883401</v>
      </c>
      <c r="BB2007" s="16" t="s">
        <v>593</v>
      </c>
      <c r="BC2007" s="16" t="s">
        <v>593</v>
      </c>
      <c r="BD2007" s="16" t="s">
        <v>593</v>
      </c>
      <c r="BE2007" s="16" t="s">
        <v>593</v>
      </c>
      <c r="BF2007" s="16" t="s">
        <v>593</v>
      </c>
      <c r="BG2007" s="16" t="s">
        <v>593</v>
      </c>
      <c r="BH2007" s="16" t="s">
        <v>593</v>
      </c>
      <c r="BI2007" s="14">
        <f t="shared" si="931"/>
        <v>2497860.27</v>
      </c>
      <c r="BJ2007" s="14">
        <v>0</v>
      </c>
      <c r="BK2007" s="14">
        <f t="shared" si="932"/>
        <v>2497860.27</v>
      </c>
      <c r="BL2007" s="52">
        <v>0</v>
      </c>
      <c r="BM2007" s="15">
        <f t="shared" si="933"/>
        <v>2497860.27</v>
      </c>
    </row>
    <row r="2008" spans="1:65">
      <c r="A2008" s="8">
        <v>2006</v>
      </c>
      <c r="B2008" s="1" t="s">
        <v>44</v>
      </c>
      <c r="C2008" s="1">
        <v>1500</v>
      </c>
      <c r="D2008" s="1" t="s">
        <v>60</v>
      </c>
      <c r="E2008" s="1">
        <v>150000080</v>
      </c>
      <c r="F2008" s="1" t="s">
        <v>60</v>
      </c>
      <c r="G2008" s="1" t="s">
        <v>181</v>
      </c>
      <c r="H2008" s="1">
        <v>26</v>
      </c>
      <c r="I2008" s="1" t="s">
        <v>191</v>
      </c>
      <c r="J2008" s="1" t="s">
        <v>49</v>
      </c>
      <c r="K2008" s="1">
        <v>17406001</v>
      </c>
      <c r="L2008" s="1" t="s">
        <v>50</v>
      </c>
      <c r="M2008" s="1" t="s">
        <v>51</v>
      </c>
      <c r="N2008" s="1" t="s">
        <v>64</v>
      </c>
      <c r="O2008" s="1" t="s">
        <v>65</v>
      </c>
      <c r="P2008" s="1" t="s">
        <v>66</v>
      </c>
      <c r="Q2008" s="1" t="s">
        <v>67</v>
      </c>
      <c r="R2008" s="1" t="s">
        <v>87</v>
      </c>
      <c r="S2008" s="1" t="s">
        <v>88</v>
      </c>
      <c r="T2008" s="2">
        <v>43404</v>
      </c>
      <c r="U2008" s="2">
        <v>43404</v>
      </c>
      <c r="V2008" s="1" t="s">
        <v>52</v>
      </c>
      <c r="W2008" s="3">
        <v>1</v>
      </c>
      <c r="X2008" s="1" t="s">
        <v>53</v>
      </c>
      <c r="Y2008" s="4">
        <v>120000</v>
      </c>
      <c r="Z2008" s="4">
        <v>-14798</v>
      </c>
      <c r="AA2008" s="4">
        <v>0</v>
      </c>
      <c r="AB2008" s="4">
        <v>0</v>
      </c>
      <c r="AC2008" s="4">
        <v>0</v>
      </c>
      <c r="AD2008" s="4">
        <v>120000</v>
      </c>
      <c r="AE2008" s="5">
        <v>1614</v>
      </c>
      <c r="AF2008" s="1" t="s">
        <v>70</v>
      </c>
      <c r="AG2008" s="1" t="s">
        <v>71</v>
      </c>
      <c r="AH2008" s="1" t="s">
        <v>89</v>
      </c>
      <c r="AI2008" s="1" t="s">
        <v>57</v>
      </c>
      <c r="AJ2008" s="5">
        <v>10950</v>
      </c>
      <c r="AK2008" s="4">
        <v>-1247</v>
      </c>
      <c r="AL2008" s="4">
        <v>0</v>
      </c>
      <c r="AM2008" s="4">
        <v>0</v>
      </c>
      <c r="AN2008" s="4">
        <v>0</v>
      </c>
      <c r="AO2008" s="4">
        <v>-16045</v>
      </c>
      <c r="AP2008" s="4">
        <v>-16045</v>
      </c>
      <c r="AQ2008" s="4">
        <v>0</v>
      </c>
      <c r="AR2008" s="4">
        <v>103955</v>
      </c>
      <c r="AS2008" s="1" t="s">
        <v>52</v>
      </c>
      <c r="AT2008" s="9">
        <f t="shared" si="922"/>
        <v>43404</v>
      </c>
      <c r="AU2008" s="9">
        <f t="shared" si="923"/>
        <v>43374</v>
      </c>
      <c r="AV2008" s="9">
        <v>44798</v>
      </c>
      <c r="AW2008" s="11">
        <f t="shared" si="924"/>
        <v>3.8191780821917809</v>
      </c>
      <c r="AX2008">
        <v>10</v>
      </c>
      <c r="AY2008" s="12">
        <v>0.05</v>
      </c>
      <c r="AZ2008">
        <f t="shared" si="925"/>
        <v>9.5000000000000001E-2</v>
      </c>
      <c r="BA2008" s="13">
        <f t="shared" si="926"/>
        <v>120000</v>
      </c>
      <c r="BI2008" s="14">
        <f t="shared" si="931"/>
        <v>103955</v>
      </c>
      <c r="BJ2008" s="14">
        <v>0</v>
      </c>
      <c r="BK2008" s="14">
        <f t="shared" si="932"/>
        <v>103955</v>
      </c>
      <c r="BL2008" s="52">
        <v>0</v>
      </c>
      <c r="BM2008" s="15">
        <f t="shared" si="933"/>
        <v>103955</v>
      </c>
    </row>
    <row r="2009" spans="1:65">
      <c r="A2009" s="8">
        <v>2007</v>
      </c>
      <c r="B2009" s="1" t="s">
        <v>44</v>
      </c>
      <c r="C2009" s="1">
        <v>1500</v>
      </c>
      <c r="D2009" s="1" t="s">
        <v>60</v>
      </c>
      <c r="E2009" s="1">
        <v>150000080</v>
      </c>
      <c r="F2009" s="1" t="s">
        <v>112</v>
      </c>
      <c r="G2009" s="1" t="s">
        <v>116</v>
      </c>
      <c r="H2009" s="1">
        <v>27</v>
      </c>
      <c r="I2009" s="1" t="s">
        <v>191</v>
      </c>
      <c r="J2009" s="1" t="s">
        <v>49</v>
      </c>
      <c r="K2009" s="1">
        <v>17406001</v>
      </c>
      <c r="L2009" s="1" t="s">
        <v>50</v>
      </c>
      <c r="M2009" s="1" t="s">
        <v>51</v>
      </c>
      <c r="N2009" s="1" t="s">
        <v>64</v>
      </c>
      <c r="O2009" s="1" t="s">
        <v>65</v>
      </c>
      <c r="P2009" s="1" t="s">
        <v>66</v>
      </c>
      <c r="Q2009" s="1" t="s">
        <v>67</v>
      </c>
      <c r="R2009" s="1" t="s">
        <v>87</v>
      </c>
      <c r="S2009" s="1" t="s">
        <v>88</v>
      </c>
      <c r="T2009" s="2">
        <v>43404</v>
      </c>
      <c r="U2009" s="2">
        <v>43404</v>
      </c>
      <c r="V2009" s="1" t="s">
        <v>52</v>
      </c>
      <c r="W2009" s="3">
        <v>1</v>
      </c>
      <c r="X2009" s="1" t="s">
        <v>53</v>
      </c>
      <c r="Y2009" s="4">
        <v>4339035</v>
      </c>
      <c r="Z2009" s="4">
        <v>-535070.18000000005</v>
      </c>
      <c r="AA2009" s="4">
        <v>0</v>
      </c>
      <c r="AB2009" s="4">
        <v>0</v>
      </c>
      <c r="AC2009" s="4">
        <v>0</v>
      </c>
      <c r="AD2009" s="4">
        <v>4339035</v>
      </c>
      <c r="AE2009" s="5">
        <v>1614</v>
      </c>
      <c r="AF2009" s="1" t="s">
        <v>70</v>
      </c>
      <c r="AG2009" s="1" t="s">
        <v>71</v>
      </c>
      <c r="AH2009" s="1" t="s">
        <v>89</v>
      </c>
      <c r="AI2009" s="1" t="s">
        <v>57</v>
      </c>
      <c r="AJ2009" s="5">
        <v>10950</v>
      </c>
      <c r="AK2009" s="4">
        <v>-45101</v>
      </c>
      <c r="AL2009" s="4">
        <v>0</v>
      </c>
      <c r="AM2009" s="4">
        <v>0</v>
      </c>
      <c r="AN2009" s="4">
        <v>0</v>
      </c>
      <c r="AO2009" s="4">
        <v>-580171.18000000005</v>
      </c>
      <c r="AP2009" s="4">
        <v>-580171.18000000005</v>
      </c>
      <c r="AQ2009" s="4">
        <v>0</v>
      </c>
      <c r="AR2009" s="4">
        <v>3758863.82</v>
      </c>
      <c r="AS2009" s="1" t="s">
        <v>52</v>
      </c>
      <c r="AT2009" s="9">
        <f t="shared" si="922"/>
        <v>43404</v>
      </c>
      <c r="AU2009" s="9">
        <f t="shared" si="923"/>
        <v>43374</v>
      </c>
      <c r="AV2009" s="9">
        <v>44798</v>
      </c>
      <c r="AW2009" s="11">
        <f t="shared" si="924"/>
        <v>3.8191780821917809</v>
      </c>
      <c r="AX2009">
        <v>10</v>
      </c>
      <c r="AY2009" s="12">
        <v>0.05</v>
      </c>
      <c r="AZ2009">
        <f t="shared" si="925"/>
        <v>9.5000000000000001E-2</v>
      </c>
      <c r="BA2009" s="13">
        <f t="shared" si="926"/>
        <v>4339035</v>
      </c>
      <c r="BB2009" s="16" t="s">
        <v>593</v>
      </c>
      <c r="BC2009" s="16" t="s">
        <v>593</v>
      </c>
      <c r="BD2009" s="16" t="s">
        <v>593</v>
      </c>
      <c r="BE2009" s="16" t="s">
        <v>593</v>
      </c>
      <c r="BF2009" s="16" t="s">
        <v>593</v>
      </c>
      <c r="BG2009" s="16" t="s">
        <v>593</v>
      </c>
      <c r="BH2009" s="16" t="s">
        <v>593</v>
      </c>
      <c r="BI2009" s="14">
        <f t="shared" si="931"/>
        <v>3758863.82</v>
      </c>
      <c r="BJ2009" s="14">
        <v>0</v>
      </c>
      <c r="BK2009" s="14">
        <f t="shared" si="932"/>
        <v>3758863.82</v>
      </c>
      <c r="BL2009" s="52">
        <v>0</v>
      </c>
      <c r="BM2009" s="15">
        <f t="shared" si="933"/>
        <v>3758863.82</v>
      </c>
    </row>
    <row r="2010" spans="1:65">
      <c r="A2010" s="8">
        <v>2008</v>
      </c>
      <c r="B2010" s="1" t="s">
        <v>44</v>
      </c>
      <c r="C2010" s="1">
        <v>1500</v>
      </c>
      <c r="D2010" s="1" t="s">
        <v>60</v>
      </c>
      <c r="E2010" s="1">
        <v>150000081</v>
      </c>
      <c r="F2010" s="1" t="s">
        <v>60</v>
      </c>
      <c r="G2010" s="1" t="s">
        <v>86</v>
      </c>
      <c r="H2010" s="1">
        <v>1</v>
      </c>
      <c r="I2010" s="1" t="s">
        <v>192</v>
      </c>
      <c r="J2010" s="1" t="s">
        <v>49</v>
      </c>
      <c r="K2010" s="1">
        <v>17406001</v>
      </c>
      <c r="L2010" s="1" t="s">
        <v>50</v>
      </c>
      <c r="M2010" s="1" t="s">
        <v>51</v>
      </c>
      <c r="N2010" s="1" t="s">
        <v>64</v>
      </c>
      <c r="O2010" s="1" t="s">
        <v>65</v>
      </c>
      <c r="P2010" s="1" t="s">
        <v>66</v>
      </c>
      <c r="Q2010" s="1" t="s">
        <v>67</v>
      </c>
      <c r="R2010" s="1" t="s">
        <v>87</v>
      </c>
      <c r="S2010" s="1" t="s">
        <v>88</v>
      </c>
      <c r="T2010" s="2">
        <v>43404</v>
      </c>
      <c r="U2010" s="2">
        <v>43404</v>
      </c>
      <c r="V2010" s="1" t="s">
        <v>52</v>
      </c>
      <c r="W2010" s="3">
        <v>1</v>
      </c>
      <c r="X2010" s="1" t="s">
        <v>53</v>
      </c>
      <c r="Y2010" s="4">
        <v>892500</v>
      </c>
      <c r="Z2010" s="4">
        <v>-110059</v>
      </c>
      <c r="AA2010" s="4">
        <v>0</v>
      </c>
      <c r="AB2010" s="4">
        <v>0</v>
      </c>
      <c r="AC2010" s="4">
        <v>0</v>
      </c>
      <c r="AD2010" s="4">
        <v>892500</v>
      </c>
      <c r="AE2010" s="5">
        <v>1614</v>
      </c>
      <c r="AF2010" s="1" t="s">
        <v>70</v>
      </c>
      <c r="AG2010" s="1" t="s">
        <v>71</v>
      </c>
      <c r="AH2010" s="1" t="s">
        <v>89</v>
      </c>
      <c r="AI2010" s="1" t="s">
        <v>57</v>
      </c>
      <c r="AJ2010" s="5">
        <v>10950</v>
      </c>
      <c r="AK2010" s="4">
        <v>-9277</v>
      </c>
      <c r="AL2010" s="4">
        <v>0</v>
      </c>
      <c r="AM2010" s="4">
        <v>0</v>
      </c>
      <c r="AN2010" s="4">
        <v>0</v>
      </c>
      <c r="AO2010" s="4">
        <v>-119336</v>
      </c>
      <c r="AP2010" s="4">
        <v>-119336</v>
      </c>
      <c r="AQ2010" s="4">
        <v>0</v>
      </c>
      <c r="AR2010" s="4">
        <v>773164</v>
      </c>
      <c r="AS2010" s="1" t="s">
        <v>52</v>
      </c>
      <c r="AT2010" s="9">
        <f t="shared" si="922"/>
        <v>43404</v>
      </c>
      <c r="AU2010" s="9">
        <f t="shared" si="923"/>
        <v>43374</v>
      </c>
      <c r="AV2010" s="9">
        <v>44798</v>
      </c>
      <c r="AW2010" s="11">
        <f t="shared" si="924"/>
        <v>3.8191780821917809</v>
      </c>
      <c r="AX2010">
        <v>10</v>
      </c>
      <c r="AY2010" s="12">
        <v>0.05</v>
      </c>
      <c r="AZ2010">
        <f t="shared" si="925"/>
        <v>9.5000000000000001E-2</v>
      </c>
      <c r="BA2010" s="13">
        <f t="shared" si="926"/>
        <v>892500</v>
      </c>
      <c r="BB2010" s="17" t="s">
        <v>1853</v>
      </c>
      <c r="BC2010">
        <f>MATCH(BB2010,MONTHLY_INDEX!$A:$A,0)</f>
        <v>630</v>
      </c>
      <c r="BD2010">
        <f>MATCH(AU2010,MONTHLY_INDEX!$1:$1,0)</f>
        <v>82</v>
      </c>
      <c r="BE2010">
        <f>INDEX(MONTHLY_INDEX!$1:$1048576,Final!BC2010,Final!BD2010)</f>
        <v>115.8</v>
      </c>
      <c r="BF2010">
        <f>MATCH($BF$1,MONTHLY_INDEX!$1:$1,0)</f>
        <v>127</v>
      </c>
      <c r="BG2010">
        <f>INDEX(MONTHLY_INDEX!$1:$1048576,Final!BC2010,Final!BF2010)</f>
        <v>151.1</v>
      </c>
      <c r="BH2010" s="23">
        <f t="shared" ref="BH2010:BH2027" si="934">(BG2010-BE2010)/BE2010</f>
        <v>0.30483592400690845</v>
      </c>
      <c r="BI2010" s="14">
        <f t="shared" ref="BI2010:BI2027" si="935">(1+BH2010)*BA2010</f>
        <v>1164566.0621761659</v>
      </c>
      <c r="BJ2010" s="14">
        <f t="shared" ref="BJ2010:BJ2027" si="936">BI2010*AZ2010*AW2010</f>
        <v>422530.09209312231</v>
      </c>
      <c r="BK2010" s="15">
        <f t="shared" si="927"/>
        <v>742035.97008304356</v>
      </c>
      <c r="BL2010" s="52">
        <v>0</v>
      </c>
      <c r="BM2010" s="15">
        <f t="shared" ref="BM2010:BM2027" si="937">MAX((1-BL2010)*BK2010,BI2010*AY2010)</f>
        <v>742035.97008304356</v>
      </c>
    </row>
    <row r="2011" spans="1:65">
      <c r="A2011" s="8">
        <v>2009</v>
      </c>
      <c r="B2011" s="1" t="s">
        <v>44</v>
      </c>
      <c r="C2011" s="1">
        <v>1500</v>
      </c>
      <c r="D2011" s="1" t="s">
        <v>60</v>
      </c>
      <c r="E2011" s="1">
        <v>150000081</v>
      </c>
      <c r="F2011" s="1" t="s">
        <v>60</v>
      </c>
      <c r="G2011" s="1" t="s">
        <v>90</v>
      </c>
      <c r="H2011" s="1">
        <v>2</v>
      </c>
      <c r="I2011" s="1" t="s">
        <v>192</v>
      </c>
      <c r="J2011" s="1" t="s">
        <v>49</v>
      </c>
      <c r="K2011" s="1">
        <v>17406001</v>
      </c>
      <c r="L2011" s="1" t="s">
        <v>50</v>
      </c>
      <c r="M2011" s="1" t="s">
        <v>51</v>
      </c>
      <c r="N2011" s="1" t="s">
        <v>64</v>
      </c>
      <c r="O2011" s="1" t="s">
        <v>65</v>
      </c>
      <c r="P2011" s="1" t="s">
        <v>66</v>
      </c>
      <c r="Q2011" s="1" t="s">
        <v>67</v>
      </c>
      <c r="R2011" s="1" t="s">
        <v>87</v>
      </c>
      <c r="S2011" s="1" t="s">
        <v>88</v>
      </c>
      <c r="T2011" s="2">
        <v>43404</v>
      </c>
      <c r="U2011" s="2">
        <v>43404</v>
      </c>
      <c r="V2011" s="1" t="s">
        <v>52</v>
      </c>
      <c r="W2011" s="3">
        <v>1</v>
      </c>
      <c r="X2011" s="1" t="s">
        <v>53</v>
      </c>
      <c r="Y2011" s="4">
        <v>472500</v>
      </c>
      <c r="Z2011" s="4">
        <v>-58266</v>
      </c>
      <c r="AA2011" s="4">
        <v>0</v>
      </c>
      <c r="AB2011" s="4">
        <v>0</v>
      </c>
      <c r="AC2011" s="4">
        <v>0</v>
      </c>
      <c r="AD2011" s="4">
        <v>472500</v>
      </c>
      <c r="AE2011" s="5">
        <v>1614</v>
      </c>
      <c r="AF2011" s="1" t="s">
        <v>70</v>
      </c>
      <c r="AG2011" s="1" t="s">
        <v>71</v>
      </c>
      <c r="AH2011" s="1" t="s">
        <v>89</v>
      </c>
      <c r="AI2011" s="1" t="s">
        <v>57</v>
      </c>
      <c r="AJ2011" s="5">
        <v>10950</v>
      </c>
      <c r="AK2011" s="4">
        <v>-4911</v>
      </c>
      <c r="AL2011" s="4">
        <v>0</v>
      </c>
      <c r="AM2011" s="4">
        <v>0</v>
      </c>
      <c r="AN2011" s="4">
        <v>0</v>
      </c>
      <c r="AO2011" s="4">
        <v>-63177</v>
      </c>
      <c r="AP2011" s="4">
        <v>-63177</v>
      </c>
      <c r="AQ2011" s="4">
        <v>0</v>
      </c>
      <c r="AR2011" s="4">
        <v>409323</v>
      </c>
      <c r="AS2011" s="1" t="s">
        <v>52</v>
      </c>
      <c r="AT2011" s="9">
        <f t="shared" si="922"/>
        <v>43404</v>
      </c>
      <c r="AU2011" s="9">
        <f t="shared" si="923"/>
        <v>43374</v>
      </c>
      <c r="AV2011" s="9">
        <v>44798</v>
      </c>
      <c r="AW2011" s="11">
        <f t="shared" si="924"/>
        <v>3.8191780821917809</v>
      </c>
      <c r="AX2011">
        <v>10</v>
      </c>
      <c r="AY2011" s="12">
        <v>0.05</v>
      </c>
      <c r="AZ2011">
        <f t="shared" si="925"/>
        <v>9.5000000000000001E-2</v>
      </c>
      <c r="BA2011" s="13">
        <f t="shared" si="926"/>
        <v>472500</v>
      </c>
      <c r="BB2011" s="17" t="s">
        <v>2189</v>
      </c>
      <c r="BC2011">
        <f>MATCH(BB2011,MONTHLY_INDEX!$A:$A,0)</f>
        <v>798</v>
      </c>
      <c r="BD2011">
        <f>MATCH(AU2011,MONTHLY_INDEX!$1:$1,0)</f>
        <v>82</v>
      </c>
      <c r="BE2011">
        <f>INDEX(MONTHLY_INDEX!$1:$1048576,Final!BC2011,Final!BD2011)</f>
        <v>96</v>
      </c>
      <c r="BF2011">
        <f>MATCH($BF$1,MONTHLY_INDEX!$1:$1,0)</f>
        <v>127</v>
      </c>
      <c r="BG2011">
        <f>INDEX(MONTHLY_INDEX!$1:$1048576,Final!BC2011,Final!BF2011)</f>
        <v>95.3</v>
      </c>
      <c r="BH2011" s="23">
        <f t="shared" si="934"/>
        <v>-7.2916666666666963E-3</v>
      </c>
      <c r="BI2011" s="14">
        <f t="shared" si="935"/>
        <v>469054.6875</v>
      </c>
      <c r="BJ2011" s="14">
        <f t="shared" si="936"/>
        <v>170183.32127568492</v>
      </c>
      <c r="BK2011" s="15">
        <f t="shared" si="927"/>
        <v>298871.36622431508</v>
      </c>
      <c r="BL2011" s="52">
        <v>0</v>
      </c>
      <c r="BM2011" s="15">
        <f t="shared" si="937"/>
        <v>298871.36622431508</v>
      </c>
    </row>
    <row r="2012" spans="1:65">
      <c r="A2012" s="8">
        <v>2010</v>
      </c>
      <c r="B2012" s="1" t="s">
        <v>44</v>
      </c>
      <c r="C2012" s="1">
        <v>1500</v>
      </c>
      <c r="D2012" s="1" t="s">
        <v>60</v>
      </c>
      <c r="E2012" s="1">
        <v>150000081</v>
      </c>
      <c r="F2012" s="1" t="s">
        <v>60</v>
      </c>
      <c r="G2012" s="1" t="s">
        <v>91</v>
      </c>
      <c r="H2012" s="1">
        <v>3</v>
      </c>
      <c r="I2012" s="1" t="s">
        <v>192</v>
      </c>
      <c r="J2012" s="1" t="s">
        <v>49</v>
      </c>
      <c r="K2012" s="1">
        <v>17406001</v>
      </c>
      <c r="L2012" s="1" t="s">
        <v>50</v>
      </c>
      <c r="M2012" s="1" t="s">
        <v>51</v>
      </c>
      <c r="N2012" s="1" t="s">
        <v>64</v>
      </c>
      <c r="O2012" s="1" t="s">
        <v>65</v>
      </c>
      <c r="P2012" s="1" t="s">
        <v>66</v>
      </c>
      <c r="Q2012" s="1" t="s">
        <v>67</v>
      </c>
      <c r="R2012" s="1" t="s">
        <v>87</v>
      </c>
      <c r="S2012" s="1" t="s">
        <v>88</v>
      </c>
      <c r="T2012" s="2">
        <v>43404</v>
      </c>
      <c r="U2012" s="2">
        <v>43404</v>
      </c>
      <c r="V2012" s="1" t="s">
        <v>52</v>
      </c>
      <c r="W2012" s="3">
        <v>1</v>
      </c>
      <c r="X2012" s="1" t="s">
        <v>53</v>
      </c>
      <c r="Y2012" s="4">
        <v>637760</v>
      </c>
      <c r="Z2012" s="4">
        <v>-78645</v>
      </c>
      <c r="AA2012" s="4">
        <v>0</v>
      </c>
      <c r="AB2012" s="4">
        <v>0</v>
      </c>
      <c r="AC2012" s="4">
        <v>0</v>
      </c>
      <c r="AD2012" s="4">
        <v>637760</v>
      </c>
      <c r="AE2012" s="5">
        <v>1614</v>
      </c>
      <c r="AF2012" s="1" t="s">
        <v>70</v>
      </c>
      <c r="AG2012" s="1" t="s">
        <v>71</v>
      </c>
      <c r="AH2012" s="1" t="s">
        <v>89</v>
      </c>
      <c r="AI2012" s="1" t="s">
        <v>57</v>
      </c>
      <c r="AJ2012" s="5">
        <v>10950</v>
      </c>
      <c r="AK2012" s="4">
        <v>-6629</v>
      </c>
      <c r="AL2012" s="4">
        <v>0</v>
      </c>
      <c r="AM2012" s="4">
        <v>0</v>
      </c>
      <c r="AN2012" s="4">
        <v>0</v>
      </c>
      <c r="AO2012" s="4">
        <v>-85274</v>
      </c>
      <c r="AP2012" s="4">
        <v>-85274</v>
      </c>
      <c r="AQ2012" s="4">
        <v>0</v>
      </c>
      <c r="AR2012" s="4">
        <v>552486</v>
      </c>
      <c r="AS2012" s="1" t="s">
        <v>52</v>
      </c>
      <c r="AT2012" s="9">
        <f t="shared" si="922"/>
        <v>43404</v>
      </c>
      <c r="AU2012" s="9">
        <f t="shared" si="923"/>
        <v>43374</v>
      </c>
      <c r="AV2012" s="9">
        <v>44798</v>
      </c>
      <c r="AW2012" s="11">
        <f t="shared" si="924"/>
        <v>3.8191780821917809</v>
      </c>
      <c r="AX2012">
        <v>10</v>
      </c>
      <c r="AY2012" s="12">
        <v>0.05</v>
      </c>
      <c r="AZ2012">
        <f t="shared" si="925"/>
        <v>9.5000000000000001E-2</v>
      </c>
      <c r="BA2012" s="13">
        <f t="shared" si="926"/>
        <v>637760</v>
      </c>
      <c r="BB2012" s="17" t="s">
        <v>2189</v>
      </c>
      <c r="BC2012">
        <f>MATCH(BB2012,MONTHLY_INDEX!$A:$A,0)</f>
        <v>798</v>
      </c>
      <c r="BD2012">
        <f>MATCH(AU2012,MONTHLY_INDEX!$1:$1,0)</f>
        <v>82</v>
      </c>
      <c r="BE2012">
        <f>INDEX(MONTHLY_INDEX!$1:$1048576,Final!BC2012,Final!BD2012)</f>
        <v>96</v>
      </c>
      <c r="BF2012">
        <f>MATCH($BF$1,MONTHLY_INDEX!$1:$1,0)</f>
        <v>127</v>
      </c>
      <c r="BG2012">
        <f>INDEX(MONTHLY_INDEX!$1:$1048576,Final!BC2012,Final!BF2012)</f>
        <v>95.3</v>
      </c>
      <c r="BH2012" s="23">
        <f t="shared" si="934"/>
        <v>-7.2916666666666963E-3</v>
      </c>
      <c r="BI2012" s="14">
        <f t="shared" si="935"/>
        <v>633109.66666666663</v>
      </c>
      <c r="BJ2012" s="14">
        <f t="shared" si="936"/>
        <v>229706.06344292234</v>
      </c>
      <c r="BK2012" s="15">
        <f t="shared" si="927"/>
        <v>403403.60322374431</v>
      </c>
      <c r="BL2012" s="52">
        <v>0</v>
      </c>
      <c r="BM2012" s="15">
        <f t="shared" si="937"/>
        <v>403403.60322374431</v>
      </c>
    </row>
    <row r="2013" spans="1:65">
      <c r="A2013" s="8">
        <v>2011</v>
      </c>
      <c r="B2013" s="1" t="s">
        <v>44</v>
      </c>
      <c r="C2013" s="1">
        <v>1500</v>
      </c>
      <c r="D2013" s="1" t="s">
        <v>60</v>
      </c>
      <c r="E2013" s="1">
        <v>150000081</v>
      </c>
      <c r="F2013" s="1" t="s">
        <v>60</v>
      </c>
      <c r="G2013" s="1" t="s">
        <v>92</v>
      </c>
      <c r="H2013" s="1">
        <v>4</v>
      </c>
      <c r="I2013" s="1" t="s">
        <v>192</v>
      </c>
      <c r="J2013" s="1" t="s">
        <v>49</v>
      </c>
      <c r="K2013" s="1">
        <v>17406001</v>
      </c>
      <c r="L2013" s="1" t="s">
        <v>50</v>
      </c>
      <c r="M2013" s="1" t="s">
        <v>51</v>
      </c>
      <c r="N2013" s="1" t="s">
        <v>64</v>
      </c>
      <c r="O2013" s="1" t="s">
        <v>65</v>
      </c>
      <c r="P2013" s="1" t="s">
        <v>66</v>
      </c>
      <c r="Q2013" s="1" t="s">
        <v>67</v>
      </c>
      <c r="R2013" s="1" t="s">
        <v>87</v>
      </c>
      <c r="S2013" s="1" t="s">
        <v>88</v>
      </c>
      <c r="T2013" s="2">
        <v>43404</v>
      </c>
      <c r="U2013" s="2">
        <v>43404</v>
      </c>
      <c r="V2013" s="1" t="s">
        <v>52</v>
      </c>
      <c r="W2013" s="3">
        <v>1</v>
      </c>
      <c r="X2013" s="1" t="s">
        <v>53</v>
      </c>
      <c r="Y2013" s="4">
        <v>21044329</v>
      </c>
      <c r="Z2013" s="4">
        <v>-2595103</v>
      </c>
      <c r="AA2013" s="4">
        <v>0</v>
      </c>
      <c r="AB2013" s="4">
        <v>0</v>
      </c>
      <c r="AC2013" s="4">
        <v>0</v>
      </c>
      <c r="AD2013" s="4">
        <v>21044329</v>
      </c>
      <c r="AE2013" s="5">
        <v>1614</v>
      </c>
      <c r="AF2013" s="1" t="s">
        <v>70</v>
      </c>
      <c r="AG2013" s="1" t="s">
        <v>71</v>
      </c>
      <c r="AH2013" s="1" t="s">
        <v>89</v>
      </c>
      <c r="AI2013" s="1" t="s">
        <v>57</v>
      </c>
      <c r="AJ2013" s="5">
        <v>10950</v>
      </c>
      <c r="AK2013" s="4">
        <v>-218740</v>
      </c>
      <c r="AL2013" s="4">
        <v>0</v>
      </c>
      <c r="AM2013" s="4">
        <v>0</v>
      </c>
      <c r="AN2013" s="4">
        <v>0</v>
      </c>
      <c r="AO2013" s="4">
        <v>-2813843</v>
      </c>
      <c r="AP2013" s="4">
        <v>-2813843</v>
      </c>
      <c r="AQ2013" s="4">
        <v>0</v>
      </c>
      <c r="AR2013" s="4">
        <v>18230486</v>
      </c>
      <c r="AS2013" s="1" t="s">
        <v>52</v>
      </c>
      <c r="AT2013" s="9">
        <f t="shared" si="922"/>
        <v>43404</v>
      </c>
      <c r="AU2013" s="9">
        <f t="shared" si="923"/>
        <v>43374</v>
      </c>
      <c r="AV2013" s="9">
        <v>44798</v>
      </c>
      <c r="AW2013" s="11">
        <f t="shared" si="924"/>
        <v>3.8191780821917809</v>
      </c>
      <c r="AX2013">
        <v>25</v>
      </c>
      <c r="AY2013" s="12">
        <v>0.05</v>
      </c>
      <c r="AZ2013">
        <f t="shared" si="925"/>
        <v>3.7999999999999999E-2</v>
      </c>
      <c r="BA2013" s="13">
        <f t="shared" si="926"/>
        <v>21044329</v>
      </c>
      <c r="BB2013" s="17" t="s">
        <v>2189</v>
      </c>
      <c r="BC2013">
        <f>MATCH(BB2013,MONTHLY_INDEX!$A:$A,0)</f>
        <v>798</v>
      </c>
      <c r="BD2013">
        <f>MATCH(AU2013,MONTHLY_INDEX!$1:$1,0)</f>
        <v>82</v>
      </c>
      <c r="BE2013">
        <f>INDEX(MONTHLY_INDEX!$1:$1048576,Final!BC2013,Final!BD2013)</f>
        <v>96</v>
      </c>
      <c r="BF2013">
        <f>MATCH($BF$1,MONTHLY_INDEX!$1:$1,0)</f>
        <v>127</v>
      </c>
      <c r="BG2013">
        <f>INDEX(MONTHLY_INDEX!$1:$1048576,Final!BC2013,Final!BF2013)</f>
        <v>95.3</v>
      </c>
      <c r="BH2013" s="23">
        <f t="shared" si="934"/>
        <v>-7.2916666666666963E-3</v>
      </c>
      <c r="BI2013" s="14">
        <f t="shared" si="935"/>
        <v>20890880.767708331</v>
      </c>
      <c r="BJ2013" s="14">
        <f t="shared" si="936"/>
        <v>3031867.7699371115</v>
      </c>
      <c r="BK2013" s="15">
        <f t="shared" si="927"/>
        <v>17859012.997771218</v>
      </c>
      <c r="BL2013" s="52">
        <v>0</v>
      </c>
      <c r="BM2013" s="15">
        <f t="shared" si="937"/>
        <v>17859012.997771218</v>
      </c>
    </row>
    <row r="2014" spans="1:65">
      <c r="A2014" s="8">
        <v>2012</v>
      </c>
      <c r="B2014" s="1" t="s">
        <v>44</v>
      </c>
      <c r="C2014" s="1">
        <v>1500</v>
      </c>
      <c r="D2014" s="1" t="s">
        <v>60</v>
      </c>
      <c r="E2014" s="1">
        <v>150000081</v>
      </c>
      <c r="F2014" s="1" t="s">
        <v>60</v>
      </c>
      <c r="G2014" s="1" t="s">
        <v>93</v>
      </c>
      <c r="H2014" s="1">
        <v>5</v>
      </c>
      <c r="I2014" s="1" t="s">
        <v>192</v>
      </c>
      <c r="J2014" s="1" t="s">
        <v>49</v>
      </c>
      <c r="K2014" s="1">
        <v>17406001</v>
      </c>
      <c r="L2014" s="1" t="s">
        <v>50</v>
      </c>
      <c r="M2014" s="1" t="s">
        <v>51</v>
      </c>
      <c r="N2014" s="1" t="s">
        <v>64</v>
      </c>
      <c r="O2014" s="1" t="s">
        <v>65</v>
      </c>
      <c r="P2014" s="1" t="s">
        <v>66</v>
      </c>
      <c r="Q2014" s="1" t="s">
        <v>67</v>
      </c>
      <c r="R2014" s="1" t="s">
        <v>87</v>
      </c>
      <c r="S2014" s="1" t="s">
        <v>88</v>
      </c>
      <c r="T2014" s="2">
        <v>43404</v>
      </c>
      <c r="U2014" s="2">
        <v>43404</v>
      </c>
      <c r="V2014" s="1" t="s">
        <v>52</v>
      </c>
      <c r="W2014" s="3">
        <v>1</v>
      </c>
      <c r="X2014" s="1" t="s">
        <v>53</v>
      </c>
      <c r="Y2014" s="4">
        <v>969266</v>
      </c>
      <c r="Z2014" s="4">
        <v>-119526</v>
      </c>
      <c r="AA2014" s="4">
        <v>0</v>
      </c>
      <c r="AB2014" s="4">
        <v>0</v>
      </c>
      <c r="AC2014" s="4">
        <v>0</v>
      </c>
      <c r="AD2014" s="4">
        <v>969266</v>
      </c>
      <c r="AE2014" s="5">
        <v>1614</v>
      </c>
      <c r="AF2014" s="1" t="s">
        <v>70</v>
      </c>
      <c r="AG2014" s="1" t="s">
        <v>71</v>
      </c>
      <c r="AH2014" s="1" t="s">
        <v>89</v>
      </c>
      <c r="AI2014" s="1" t="s">
        <v>57</v>
      </c>
      <c r="AJ2014" s="5">
        <v>10950</v>
      </c>
      <c r="AK2014" s="4">
        <v>-10075</v>
      </c>
      <c r="AL2014" s="4">
        <v>0</v>
      </c>
      <c r="AM2014" s="4">
        <v>0</v>
      </c>
      <c r="AN2014" s="4">
        <v>0</v>
      </c>
      <c r="AO2014" s="4">
        <v>-129601</v>
      </c>
      <c r="AP2014" s="4">
        <v>-129601</v>
      </c>
      <c r="AQ2014" s="4">
        <v>0</v>
      </c>
      <c r="AR2014" s="4">
        <v>839665</v>
      </c>
      <c r="AS2014" s="1" t="s">
        <v>52</v>
      </c>
      <c r="AT2014" s="9">
        <f t="shared" si="922"/>
        <v>43404</v>
      </c>
      <c r="AU2014" s="9">
        <f t="shared" si="923"/>
        <v>43374</v>
      </c>
      <c r="AV2014" s="9">
        <v>44798</v>
      </c>
      <c r="AW2014" s="11">
        <f t="shared" si="924"/>
        <v>3.8191780821917809</v>
      </c>
      <c r="AX2014">
        <v>25</v>
      </c>
      <c r="AY2014" s="12">
        <v>0.05</v>
      </c>
      <c r="AZ2014">
        <f t="shared" si="925"/>
        <v>3.7999999999999999E-2</v>
      </c>
      <c r="BA2014" s="13">
        <f t="shared" si="926"/>
        <v>969266</v>
      </c>
      <c r="BB2014" s="17" t="s">
        <v>2083</v>
      </c>
      <c r="BC2014">
        <f>MATCH(BB2014,MONTHLY_INDEX!$A:$A,0)</f>
        <v>745</v>
      </c>
      <c r="BD2014">
        <f>MATCH(AU2014,MONTHLY_INDEX!$1:$1,0)</f>
        <v>82</v>
      </c>
      <c r="BE2014">
        <f>INDEX(MONTHLY_INDEX!$1:$1048576,Final!BC2014,Final!BD2014)</f>
        <v>107.7</v>
      </c>
      <c r="BF2014">
        <f>MATCH($BF$1,MONTHLY_INDEX!$1:$1,0)</f>
        <v>127</v>
      </c>
      <c r="BG2014">
        <f>INDEX(MONTHLY_INDEX!$1:$1048576,Final!BC2014,Final!BF2014)</f>
        <v>115.4</v>
      </c>
      <c r="BH2014" s="23">
        <f t="shared" si="934"/>
        <v>7.1494893221912742E-2</v>
      </c>
      <c r="BI2014" s="14">
        <f t="shared" si="935"/>
        <v>1038563.5691736306</v>
      </c>
      <c r="BJ2014" s="14">
        <f t="shared" si="936"/>
        <v>150725.4503733303</v>
      </c>
      <c r="BK2014" s="15">
        <f t="shared" si="927"/>
        <v>887838.11880030029</v>
      </c>
      <c r="BL2014" s="52">
        <v>0</v>
      </c>
      <c r="BM2014" s="15">
        <f t="shared" si="937"/>
        <v>887838.11880030029</v>
      </c>
    </row>
    <row r="2015" spans="1:65">
      <c r="A2015" s="8">
        <v>2013</v>
      </c>
      <c r="B2015" s="1" t="s">
        <v>44</v>
      </c>
      <c r="C2015" s="1">
        <v>1500</v>
      </c>
      <c r="D2015" s="1" t="s">
        <v>60</v>
      </c>
      <c r="E2015" s="1">
        <v>150000081</v>
      </c>
      <c r="F2015" s="1" t="s">
        <v>60</v>
      </c>
      <c r="G2015" s="1" t="s">
        <v>94</v>
      </c>
      <c r="H2015" s="1">
        <v>6</v>
      </c>
      <c r="I2015" s="1" t="s">
        <v>192</v>
      </c>
      <c r="J2015" s="1" t="s">
        <v>49</v>
      </c>
      <c r="K2015" s="1">
        <v>17406001</v>
      </c>
      <c r="L2015" s="1" t="s">
        <v>50</v>
      </c>
      <c r="M2015" s="1" t="s">
        <v>51</v>
      </c>
      <c r="N2015" s="1" t="s">
        <v>64</v>
      </c>
      <c r="O2015" s="1" t="s">
        <v>65</v>
      </c>
      <c r="P2015" s="1" t="s">
        <v>66</v>
      </c>
      <c r="Q2015" s="1" t="s">
        <v>67</v>
      </c>
      <c r="R2015" s="1" t="s">
        <v>87</v>
      </c>
      <c r="S2015" s="1" t="s">
        <v>88</v>
      </c>
      <c r="T2015" s="2">
        <v>43404</v>
      </c>
      <c r="U2015" s="2">
        <v>43404</v>
      </c>
      <c r="V2015" s="1" t="s">
        <v>52</v>
      </c>
      <c r="W2015" s="3">
        <v>1</v>
      </c>
      <c r="X2015" s="1" t="s">
        <v>53</v>
      </c>
      <c r="Y2015" s="4">
        <v>735000</v>
      </c>
      <c r="Z2015" s="4">
        <v>-90636</v>
      </c>
      <c r="AA2015" s="4">
        <v>0</v>
      </c>
      <c r="AB2015" s="4">
        <v>0</v>
      </c>
      <c r="AC2015" s="4">
        <v>0</v>
      </c>
      <c r="AD2015" s="4">
        <v>735000</v>
      </c>
      <c r="AE2015" s="5">
        <v>1614</v>
      </c>
      <c r="AF2015" s="1" t="s">
        <v>70</v>
      </c>
      <c r="AG2015" s="1" t="s">
        <v>71</v>
      </c>
      <c r="AH2015" s="1" t="s">
        <v>89</v>
      </c>
      <c r="AI2015" s="1" t="s">
        <v>57</v>
      </c>
      <c r="AJ2015" s="5">
        <v>10950</v>
      </c>
      <c r="AK2015" s="4">
        <v>-7640</v>
      </c>
      <c r="AL2015" s="4">
        <v>0</v>
      </c>
      <c r="AM2015" s="4">
        <v>0</v>
      </c>
      <c r="AN2015" s="4">
        <v>0</v>
      </c>
      <c r="AO2015" s="4">
        <v>-98276</v>
      </c>
      <c r="AP2015" s="4">
        <v>-98276</v>
      </c>
      <c r="AQ2015" s="4">
        <v>0</v>
      </c>
      <c r="AR2015" s="4">
        <v>636724</v>
      </c>
      <c r="AS2015" s="1" t="s">
        <v>52</v>
      </c>
      <c r="AT2015" s="9">
        <f t="shared" si="922"/>
        <v>43404</v>
      </c>
      <c r="AU2015" s="9">
        <f t="shared" si="923"/>
        <v>43374</v>
      </c>
      <c r="AV2015" s="9">
        <v>44798</v>
      </c>
      <c r="AW2015" s="11">
        <f t="shared" si="924"/>
        <v>3.8191780821917809</v>
      </c>
      <c r="AX2015">
        <v>10</v>
      </c>
      <c r="AY2015" s="12">
        <v>0.05</v>
      </c>
      <c r="AZ2015">
        <f t="shared" si="925"/>
        <v>9.5000000000000001E-2</v>
      </c>
      <c r="BA2015" s="13">
        <f t="shared" si="926"/>
        <v>735000</v>
      </c>
      <c r="BB2015" s="17" t="s">
        <v>1853</v>
      </c>
      <c r="BC2015">
        <f>MATCH(BB2015,MONTHLY_INDEX!$A:$A,0)</f>
        <v>630</v>
      </c>
      <c r="BD2015">
        <f>MATCH(AU2015,MONTHLY_INDEX!$1:$1,0)</f>
        <v>82</v>
      </c>
      <c r="BE2015">
        <f>INDEX(MONTHLY_INDEX!$1:$1048576,Final!BC2015,Final!BD2015)</f>
        <v>115.8</v>
      </c>
      <c r="BF2015">
        <f>MATCH($BF$1,MONTHLY_INDEX!$1:$1,0)</f>
        <v>127</v>
      </c>
      <c r="BG2015">
        <f>INDEX(MONTHLY_INDEX!$1:$1048576,Final!BC2015,Final!BF2015)</f>
        <v>151.1</v>
      </c>
      <c r="BH2015" s="23">
        <f t="shared" si="934"/>
        <v>0.30483592400690845</v>
      </c>
      <c r="BI2015" s="14">
        <f t="shared" si="935"/>
        <v>959054.4041450778</v>
      </c>
      <c r="BJ2015" s="14">
        <f t="shared" si="936"/>
        <v>347965.9581943361</v>
      </c>
      <c r="BK2015" s="15">
        <f t="shared" si="927"/>
        <v>611088.44595074165</v>
      </c>
      <c r="BL2015" s="52">
        <v>0</v>
      </c>
      <c r="BM2015" s="15">
        <f t="shared" si="937"/>
        <v>611088.44595074165</v>
      </c>
    </row>
    <row r="2016" spans="1:65">
      <c r="A2016" s="8">
        <v>2014</v>
      </c>
      <c r="B2016" s="1" t="s">
        <v>44</v>
      </c>
      <c r="C2016" s="1">
        <v>1500</v>
      </c>
      <c r="D2016" s="1" t="s">
        <v>60</v>
      </c>
      <c r="E2016" s="1">
        <v>150000081</v>
      </c>
      <c r="F2016" s="1" t="s">
        <v>60</v>
      </c>
      <c r="G2016" s="1" t="s">
        <v>95</v>
      </c>
      <c r="H2016" s="1">
        <v>7</v>
      </c>
      <c r="I2016" s="1" t="s">
        <v>192</v>
      </c>
      <c r="J2016" s="1" t="s">
        <v>49</v>
      </c>
      <c r="K2016" s="1">
        <v>17406001</v>
      </c>
      <c r="L2016" s="1" t="s">
        <v>50</v>
      </c>
      <c r="M2016" s="1" t="s">
        <v>51</v>
      </c>
      <c r="N2016" s="1" t="s">
        <v>64</v>
      </c>
      <c r="O2016" s="1" t="s">
        <v>65</v>
      </c>
      <c r="P2016" s="1" t="s">
        <v>66</v>
      </c>
      <c r="Q2016" s="1" t="s">
        <v>67</v>
      </c>
      <c r="R2016" s="1" t="s">
        <v>87</v>
      </c>
      <c r="S2016" s="1" t="s">
        <v>88</v>
      </c>
      <c r="T2016" s="2">
        <v>43404</v>
      </c>
      <c r="U2016" s="2">
        <v>43404</v>
      </c>
      <c r="V2016" s="1" t="s">
        <v>52</v>
      </c>
      <c r="W2016" s="3">
        <v>1</v>
      </c>
      <c r="X2016" s="1" t="s">
        <v>53</v>
      </c>
      <c r="Y2016" s="4">
        <v>126000</v>
      </c>
      <c r="Z2016" s="4">
        <v>-15537</v>
      </c>
      <c r="AA2016" s="4">
        <v>0</v>
      </c>
      <c r="AB2016" s="4">
        <v>0</v>
      </c>
      <c r="AC2016" s="4">
        <v>0</v>
      </c>
      <c r="AD2016" s="4">
        <v>126000</v>
      </c>
      <c r="AE2016" s="5">
        <v>1614</v>
      </c>
      <c r="AF2016" s="1" t="s">
        <v>70</v>
      </c>
      <c r="AG2016" s="1" t="s">
        <v>71</v>
      </c>
      <c r="AH2016" s="1" t="s">
        <v>89</v>
      </c>
      <c r="AI2016" s="1" t="s">
        <v>57</v>
      </c>
      <c r="AJ2016" s="5">
        <v>10950</v>
      </c>
      <c r="AK2016" s="4">
        <v>-1310</v>
      </c>
      <c r="AL2016" s="4">
        <v>0</v>
      </c>
      <c r="AM2016" s="4">
        <v>0</v>
      </c>
      <c r="AN2016" s="4">
        <v>0</v>
      </c>
      <c r="AO2016" s="4">
        <v>-16847</v>
      </c>
      <c r="AP2016" s="4">
        <v>-16847</v>
      </c>
      <c r="AQ2016" s="4">
        <v>0</v>
      </c>
      <c r="AR2016" s="4">
        <v>109153</v>
      </c>
      <c r="AS2016" s="1" t="s">
        <v>52</v>
      </c>
      <c r="AT2016" s="9">
        <f t="shared" si="922"/>
        <v>43404</v>
      </c>
      <c r="AU2016" s="9">
        <f t="shared" si="923"/>
        <v>43374</v>
      </c>
      <c r="AV2016" s="9">
        <v>44798</v>
      </c>
      <c r="AW2016" s="11">
        <f t="shared" si="924"/>
        <v>3.8191780821917809</v>
      </c>
      <c r="AX2016">
        <v>25</v>
      </c>
      <c r="AY2016" s="12">
        <v>0.05</v>
      </c>
      <c r="AZ2016">
        <f t="shared" si="925"/>
        <v>3.7999999999999999E-2</v>
      </c>
      <c r="BA2016" s="13">
        <f t="shared" si="926"/>
        <v>126000</v>
      </c>
      <c r="BB2016" s="17" t="s">
        <v>2189</v>
      </c>
      <c r="BC2016">
        <f>MATCH(BB2016,MONTHLY_INDEX!$A:$A,0)</f>
        <v>798</v>
      </c>
      <c r="BD2016">
        <f>MATCH(AU2016,MONTHLY_INDEX!$1:$1,0)</f>
        <v>82</v>
      </c>
      <c r="BE2016">
        <f>INDEX(MONTHLY_INDEX!$1:$1048576,Final!BC2016,Final!BD2016)</f>
        <v>96</v>
      </c>
      <c r="BF2016">
        <f>MATCH($BF$1,MONTHLY_INDEX!$1:$1,0)</f>
        <v>127</v>
      </c>
      <c r="BG2016">
        <f>INDEX(MONTHLY_INDEX!$1:$1048576,Final!BC2016,Final!BF2016)</f>
        <v>95.3</v>
      </c>
      <c r="BH2016" s="23">
        <f t="shared" si="934"/>
        <v>-7.2916666666666963E-3</v>
      </c>
      <c r="BI2016" s="14">
        <f t="shared" si="935"/>
        <v>125081.25</v>
      </c>
      <c r="BJ2016" s="14">
        <f t="shared" si="936"/>
        <v>18152.887602739724</v>
      </c>
      <c r="BK2016" s="15">
        <f t="shared" si="927"/>
        <v>106928.36239726028</v>
      </c>
      <c r="BL2016" s="52">
        <v>0</v>
      </c>
      <c r="BM2016" s="15">
        <f t="shared" si="937"/>
        <v>106928.36239726028</v>
      </c>
    </row>
    <row r="2017" spans="1:65">
      <c r="A2017" s="8">
        <v>2015</v>
      </c>
      <c r="B2017" s="1" t="s">
        <v>44</v>
      </c>
      <c r="C2017" s="1">
        <v>1500</v>
      </c>
      <c r="D2017" s="1" t="s">
        <v>60</v>
      </c>
      <c r="E2017" s="1">
        <v>150000081</v>
      </c>
      <c r="F2017" s="1" t="s">
        <v>60</v>
      </c>
      <c r="G2017" s="1" t="s">
        <v>96</v>
      </c>
      <c r="H2017" s="1">
        <v>8</v>
      </c>
      <c r="I2017" s="1" t="s">
        <v>192</v>
      </c>
      <c r="J2017" s="1" t="s">
        <v>49</v>
      </c>
      <c r="K2017" s="1">
        <v>17406001</v>
      </c>
      <c r="L2017" s="1" t="s">
        <v>50</v>
      </c>
      <c r="M2017" s="1" t="s">
        <v>51</v>
      </c>
      <c r="N2017" s="1" t="s">
        <v>64</v>
      </c>
      <c r="O2017" s="1" t="s">
        <v>65</v>
      </c>
      <c r="P2017" s="1" t="s">
        <v>66</v>
      </c>
      <c r="Q2017" s="1" t="s">
        <v>67</v>
      </c>
      <c r="R2017" s="1" t="s">
        <v>87</v>
      </c>
      <c r="S2017" s="1" t="s">
        <v>88</v>
      </c>
      <c r="T2017" s="2">
        <v>43404</v>
      </c>
      <c r="U2017" s="2">
        <v>43404</v>
      </c>
      <c r="V2017" s="1" t="s">
        <v>52</v>
      </c>
      <c r="W2017" s="3">
        <v>1</v>
      </c>
      <c r="X2017" s="1" t="s">
        <v>53</v>
      </c>
      <c r="Y2017" s="4">
        <v>29327302</v>
      </c>
      <c r="Z2017" s="4">
        <v>-3616528</v>
      </c>
      <c r="AA2017" s="4">
        <v>0</v>
      </c>
      <c r="AB2017" s="4">
        <v>0</v>
      </c>
      <c r="AC2017" s="4">
        <v>0</v>
      </c>
      <c r="AD2017" s="4">
        <v>29327302</v>
      </c>
      <c r="AE2017" s="5">
        <v>1614</v>
      </c>
      <c r="AF2017" s="1" t="s">
        <v>70</v>
      </c>
      <c r="AG2017" s="1" t="s">
        <v>71</v>
      </c>
      <c r="AH2017" s="1" t="s">
        <v>89</v>
      </c>
      <c r="AI2017" s="1" t="s">
        <v>57</v>
      </c>
      <c r="AJ2017" s="5">
        <v>10950</v>
      </c>
      <c r="AK2017" s="4">
        <v>-304835</v>
      </c>
      <c r="AL2017" s="4">
        <v>0</v>
      </c>
      <c r="AM2017" s="4">
        <v>0</v>
      </c>
      <c r="AN2017" s="4">
        <v>0</v>
      </c>
      <c r="AO2017" s="4">
        <v>-3921363</v>
      </c>
      <c r="AP2017" s="4">
        <v>-3921363</v>
      </c>
      <c r="AQ2017" s="4">
        <v>0</v>
      </c>
      <c r="AR2017" s="4">
        <v>25405939</v>
      </c>
      <c r="AS2017" s="1" t="s">
        <v>52</v>
      </c>
      <c r="AT2017" s="9">
        <f t="shared" si="922"/>
        <v>43404</v>
      </c>
      <c r="AU2017" s="9">
        <f t="shared" si="923"/>
        <v>43374</v>
      </c>
      <c r="AV2017" s="9">
        <v>44798</v>
      </c>
      <c r="AW2017" s="11">
        <f t="shared" si="924"/>
        <v>3.8191780821917809</v>
      </c>
      <c r="AX2017">
        <v>25</v>
      </c>
      <c r="AY2017" s="12">
        <v>0.05</v>
      </c>
      <c r="AZ2017">
        <f t="shared" si="925"/>
        <v>3.7999999999999999E-2</v>
      </c>
      <c r="BA2017" s="13">
        <f t="shared" si="926"/>
        <v>29327302</v>
      </c>
      <c r="BB2017" s="17" t="s">
        <v>2189</v>
      </c>
      <c r="BC2017">
        <f>MATCH(BB2017,MONTHLY_INDEX!$A:$A,0)</f>
        <v>798</v>
      </c>
      <c r="BD2017">
        <f>MATCH(AU2017,MONTHLY_INDEX!$1:$1,0)</f>
        <v>82</v>
      </c>
      <c r="BE2017">
        <f>INDEX(MONTHLY_INDEX!$1:$1048576,Final!BC2017,Final!BD2017)</f>
        <v>96</v>
      </c>
      <c r="BF2017">
        <f>MATCH($BF$1,MONTHLY_INDEX!$1:$1,0)</f>
        <v>127</v>
      </c>
      <c r="BG2017">
        <f>INDEX(MONTHLY_INDEX!$1:$1048576,Final!BC2017,Final!BF2017)</f>
        <v>95.3</v>
      </c>
      <c r="BH2017" s="23">
        <f t="shared" si="934"/>
        <v>-7.2916666666666963E-3</v>
      </c>
      <c r="BI2017" s="14">
        <f t="shared" si="935"/>
        <v>29113457.089583334</v>
      </c>
      <c r="BJ2017" s="14">
        <f t="shared" si="936"/>
        <v>4225200.1341079678</v>
      </c>
      <c r="BK2017" s="15">
        <f t="shared" si="927"/>
        <v>24888256.955475368</v>
      </c>
      <c r="BL2017" s="52">
        <v>0</v>
      </c>
      <c r="BM2017" s="15">
        <f t="shared" si="937"/>
        <v>24888256.955475368</v>
      </c>
    </row>
    <row r="2018" spans="1:65">
      <c r="A2018" s="8">
        <v>2016</v>
      </c>
      <c r="B2018" s="1" t="s">
        <v>44</v>
      </c>
      <c r="C2018" s="1">
        <v>1500</v>
      </c>
      <c r="D2018" s="1" t="s">
        <v>60</v>
      </c>
      <c r="E2018" s="1">
        <v>150000081</v>
      </c>
      <c r="F2018" s="1" t="s">
        <v>60</v>
      </c>
      <c r="G2018" s="1" t="s">
        <v>97</v>
      </c>
      <c r="H2018" s="1">
        <v>9</v>
      </c>
      <c r="I2018" s="1" t="s">
        <v>192</v>
      </c>
      <c r="J2018" s="1" t="s">
        <v>49</v>
      </c>
      <c r="K2018" s="1">
        <v>17406001</v>
      </c>
      <c r="L2018" s="1" t="s">
        <v>50</v>
      </c>
      <c r="M2018" s="1" t="s">
        <v>51</v>
      </c>
      <c r="N2018" s="1" t="s">
        <v>64</v>
      </c>
      <c r="O2018" s="1" t="s">
        <v>65</v>
      </c>
      <c r="P2018" s="1" t="s">
        <v>66</v>
      </c>
      <c r="Q2018" s="1" t="s">
        <v>67</v>
      </c>
      <c r="R2018" s="1" t="s">
        <v>87</v>
      </c>
      <c r="S2018" s="1" t="s">
        <v>88</v>
      </c>
      <c r="T2018" s="2">
        <v>43404</v>
      </c>
      <c r="U2018" s="2">
        <v>43404</v>
      </c>
      <c r="V2018" s="1" t="s">
        <v>52</v>
      </c>
      <c r="W2018" s="3">
        <v>1</v>
      </c>
      <c r="X2018" s="1" t="s">
        <v>53</v>
      </c>
      <c r="Y2018" s="4">
        <v>1517250</v>
      </c>
      <c r="Z2018" s="4">
        <v>-187100</v>
      </c>
      <c r="AA2018" s="4">
        <v>0</v>
      </c>
      <c r="AB2018" s="4">
        <v>0</v>
      </c>
      <c r="AC2018" s="4">
        <v>0</v>
      </c>
      <c r="AD2018" s="4">
        <v>1517250</v>
      </c>
      <c r="AE2018" s="5">
        <v>1614</v>
      </c>
      <c r="AF2018" s="1" t="s">
        <v>70</v>
      </c>
      <c r="AG2018" s="1" t="s">
        <v>71</v>
      </c>
      <c r="AH2018" s="1" t="s">
        <v>89</v>
      </c>
      <c r="AI2018" s="1" t="s">
        <v>57</v>
      </c>
      <c r="AJ2018" s="5">
        <v>10950</v>
      </c>
      <c r="AK2018" s="4">
        <v>-15771</v>
      </c>
      <c r="AL2018" s="4">
        <v>0</v>
      </c>
      <c r="AM2018" s="4">
        <v>0</v>
      </c>
      <c r="AN2018" s="4">
        <v>0</v>
      </c>
      <c r="AO2018" s="4">
        <v>-202871</v>
      </c>
      <c r="AP2018" s="4">
        <v>-202871</v>
      </c>
      <c r="AQ2018" s="4">
        <v>0</v>
      </c>
      <c r="AR2018" s="4">
        <v>1314379</v>
      </c>
      <c r="AS2018" s="1" t="s">
        <v>52</v>
      </c>
      <c r="AT2018" s="9">
        <f t="shared" si="922"/>
        <v>43404</v>
      </c>
      <c r="AU2018" s="9">
        <f t="shared" si="923"/>
        <v>43374</v>
      </c>
      <c r="AV2018" s="9">
        <v>44798</v>
      </c>
      <c r="AW2018" s="11">
        <f t="shared" si="924"/>
        <v>3.8191780821917809</v>
      </c>
      <c r="AX2018">
        <v>15</v>
      </c>
      <c r="AY2018" s="12">
        <v>0.05</v>
      </c>
      <c r="AZ2018">
        <f t="shared" si="925"/>
        <v>6.3333333333333325E-2</v>
      </c>
      <c r="BA2018" s="13">
        <f t="shared" si="926"/>
        <v>1517250</v>
      </c>
      <c r="BB2018" s="17" t="s">
        <v>1941</v>
      </c>
      <c r="BC2018">
        <f>MATCH(BB2018,MONTHLY_INDEX!$A:$A,0)</f>
        <v>674</v>
      </c>
      <c r="BD2018">
        <f>MATCH(AU2018,MONTHLY_INDEX!$1:$1,0)</f>
        <v>82</v>
      </c>
      <c r="BE2018">
        <f>INDEX(MONTHLY_INDEX!$1:$1048576,Final!BC2018,Final!BD2018)</f>
        <v>105.9</v>
      </c>
      <c r="BF2018">
        <f>MATCH($BF$1,MONTHLY_INDEX!$1:$1,0)</f>
        <v>127</v>
      </c>
      <c r="BG2018">
        <f>INDEX(MONTHLY_INDEX!$1:$1048576,Final!BC2018,Final!BF2018)</f>
        <v>122.8</v>
      </c>
      <c r="BH2018" s="23">
        <f t="shared" si="934"/>
        <v>0.15958451369216234</v>
      </c>
      <c r="BI2018" s="14">
        <f t="shared" si="935"/>
        <v>1759379.6033994332</v>
      </c>
      <c r="BJ2018" s="14">
        <f t="shared" si="936"/>
        <v>425560.98790536425</v>
      </c>
      <c r="BK2018" s="15">
        <f t="shared" si="927"/>
        <v>1333818.6154940689</v>
      </c>
      <c r="BL2018" s="52">
        <v>0</v>
      </c>
      <c r="BM2018" s="15">
        <f t="shared" si="937"/>
        <v>1333818.6154940689</v>
      </c>
    </row>
    <row r="2019" spans="1:65">
      <c r="A2019" s="8">
        <v>2017</v>
      </c>
      <c r="B2019" s="1" t="s">
        <v>44</v>
      </c>
      <c r="C2019" s="1">
        <v>1500</v>
      </c>
      <c r="D2019" s="1" t="s">
        <v>60</v>
      </c>
      <c r="E2019" s="1">
        <v>150000081</v>
      </c>
      <c r="F2019" s="1" t="s">
        <v>60</v>
      </c>
      <c r="G2019" s="1" t="s">
        <v>98</v>
      </c>
      <c r="H2019" s="1">
        <v>10</v>
      </c>
      <c r="I2019" s="1" t="s">
        <v>192</v>
      </c>
      <c r="J2019" s="1" t="s">
        <v>49</v>
      </c>
      <c r="K2019" s="1">
        <v>17406001</v>
      </c>
      <c r="L2019" s="1" t="s">
        <v>50</v>
      </c>
      <c r="M2019" s="1" t="s">
        <v>51</v>
      </c>
      <c r="N2019" s="1" t="s">
        <v>64</v>
      </c>
      <c r="O2019" s="1" t="s">
        <v>65</v>
      </c>
      <c r="P2019" s="1" t="s">
        <v>66</v>
      </c>
      <c r="Q2019" s="1" t="s">
        <v>67</v>
      </c>
      <c r="R2019" s="1" t="s">
        <v>87</v>
      </c>
      <c r="S2019" s="1" t="s">
        <v>88</v>
      </c>
      <c r="T2019" s="2">
        <v>43404</v>
      </c>
      <c r="U2019" s="2">
        <v>43404</v>
      </c>
      <c r="V2019" s="1" t="s">
        <v>52</v>
      </c>
      <c r="W2019" s="3">
        <v>1</v>
      </c>
      <c r="X2019" s="1" t="s">
        <v>53</v>
      </c>
      <c r="Y2019" s="4">
        <v>312900</v>
      </c>
      <c r="Z2019" s="4">
        <v>-38584</v>
      </c>
      <c r="AA2019" s="4">
        <v>0</v>
      </c>
      <c r="AB2019" s="4">
        <v>0</v>
      </c>
      <c r="AC2019" s="4">
        <v>0</v>
      </c>
      <c r="AD2019" s="4">
        <v>312900</v>
      </c>
      <c r="AE2019" s="5">
        <v>1614</v>
      </c>
      <c r="AF2019" s="1" t="s">
        <v>70</v>
      </c>
      <c r="AG2019" s="1" t="s">
        <v>71</v>
      </c>
      <c r="AH2019" s="1" t="s">
        <v>89</v>
      </c>
      <c r="AI2019" s="1" t="s">
        <v>57</v>
      </c>
      <c r="AJ2019" s="5">
        <v>10950</v>
      </c>
      <c r="AK2019" s="4">
        <v>-3252</v>
      </c>
      <c r="AL2019" s="4">
        <v>0</v>
      </c>
      <c r="AM2019" s="4">
        <v>0</v>
      </c>
      <c r="AN2019" s="4">
        <v>0</v>
      </c>
      <c r="AO2019" s="4">
        <v>-41836</v>
      </c>
      <c r="AP2019" s="4">
        <v>-41836</v>
      </c>
      <c r="AQ2019" s="4">
        <v>0</v>
      </c>
      <c r="AR2019" s="4">
        <v>271064</v>
      </c>
      <c r="AS2019" s="1" t="s">
        <v>52</v>
      </c>
      <c r="AT2019" s="9">
        <f t="shared" si="922"/>
        <v>43404</v>
      </c>
      <c r="AU2019" s="9">
        <f t="shared" si="923"/>
        <v>43374</v>
      </c>
      <c r="AV2019" s="9">
        <v>44798</v>
      </c>
      <c r="AW2019" s="11">
        <f t="shared" si="924"/>
        <v>3.8191780821917809</v>
      </c>
      <c r="AX2019">
        <v>10</v>
      </c>
      <c r="AY2019" s="12">
        <v>0.05</v>
      </c>
      <c r="AZ2019">
        <f t="shared" si="925"/>
        <v>9.5000000000000001E-2</v>
      </c>
      <c r="BA2019" s="13">
        <f t="shared" si="926"/>
        <v>312900</v>
      </c>
      <c r="BB2019" s="17" t="s">
        <v>2189</v>
      </c>
      <c r="BC2019">
        <f>MATCH(BB2019,MONTHLY_INDEX!$A:$A,0)</f>
        <v>798</v>
      </c>
      <c r="BD2019">
        <f>MATCH(AU2019,MONTHLY_INDEX!$1:$1,0)</f>
        <v>82</v>
      </c>
      <c r="BE2019">
        <f>INDEX(MONTHLY_INDEX!$1:$1048576,Final!BC2019,Final!BD2019)</f>
        <v>96</v>
      </c>
      <c r="BF2019">
        <f>MATCH($BF$1,MONTHLY_INDEX!$1:$1,0)</f>
        <v>127</v>
      </c>
      <c r="BG2019">
        <f>INDEX(MONTHLY_INDEX!$1:$1048576,Final!BC2019,Final!BF2019)</f>
        <v>95.3</v>
      </c>
      <c r="BH2019" s="23">
        <f t="shared" si="934"/>
        <v>-7.2916666666666963E-3</v>
      </c>
      <c r="BI2019" s="14">
        <f t="shared" si="935"/>
        <v>310618.4375</v>
      </c>
      <c r="BJ2019" s="14">
        <f t="shared" si="936"/>
        <v>112699.17720034247</v>
      </c>
      <c r="BK2019" s="15">
        <f t="shared" si="927"/>
        <v>197919.26029965753</v>
      </c>
      <c r="BL2019" s="52">
        <v>0</v>
      </c>
      <c r="BM2019" s="15">
        <f t="shared" si="937"/>
        <v>197919.26029965753</v>
      </c>
    </row>
    <row r="2020" spans="1:65">
      <c r="A2020" s="8">
        <v>2018</v>
      </c>
      <c r="B2020" s="1" t="s">
        <v>44</v>
      </c>
      <c r="C2020" s="1">
        <v>1500</v>
      </c>
      <c r="D2020" s="1" t="s">
        <v>60</v>
      </c>
      <c r="E2020" s="1">
        <v>150000081</v>
      </c>
      <c r="F2020" s="1" t="s">
        <v>60</v>
      </c>
      <c r="G2020" s="1" t="s">
        <v>99</v>
      </c>
      <c r="H2020" s="1">
        <v>11</v>
      </c>
      <c r="I2020" s="1" t="s">
        <v>192</v>
      </c>
      <c r="J2020" s="1" t="s">
        <v>49</v>
      </c>
      <c r="K2020" s="1">
        <v>17406001</v>
      </c>
      <c r="L2020" s="1" t="s">
        <v>50</v>
      </c>
      <c r="M2020" s="1" t="s">
        <v>51</v>
      </c>
      <c r="N2020" s="1" t="s">
        <v>64</v>
      </c>
      <c r="O2020" s="1" t="s">
        <v>65</v>
      </c>
      <c r="P2020" s="1" t="s">
        <v>66</v>
      </c>
      <c r="Q2020" s="1" t="s">
        <v>67</v>
      </c>
      <c r="R2020" s="1" t="s">
        <v>87</v>
      </c>
      <c r="S2020" s="1" t="s">
        <v>88</v>
      </c>
      <c r="T2020" s="2">
        <v>43404</v>
      </c>
      <c r="U2020" s="2">
        <v>43404</v>
      </c>
      <c r="V2020" s="1" t="s">
        <v>52</v>
      </c>
      <c r="W2020" s="3">
        <v>1</v>
      </c>
      <c r="X2020" s="1" t="s">
        <v>53</v>
      </c>
      <c r="Y2020" s="4">
        <v>1174950</v>
      </c>
      <c r="Z2020" s="4">
        <v>-144889</v>
      </c>
      <c r="AA2020" s="4">
        <v>0</v>
      </c>
      <c r="AB2020" s="4">
        <v>0</v>
      </c>
      <c r="AC2020" s="4">
        <v>0</v>
      </c>
      <c r="AD2020" s="4">
        <v>1174950</v>
      </c>
      <c r="AE2020" s="5">
        <v>1614</v>
      </c>
      <c r="AF2020" s="1" t="s">
        <v>70</v>
      </c>
      <c r="AG2020" s="1" t="s">
        <v>71</v>
      </c>
      <c r="AH2020" s="1" t="s">
        <v>89</v>
      </c>
      <c r="AI2020" s="1" t="s">
        <v>57</v>
      </c>
      <c r="AJ2020" s="5">
        <v>10950</v>
      </c>
      <c r="AK2020" s="4">
        <v>-12213</v>
      </c>
      <c r="AL2020" s="4">
        <v>0</v>
      </c>
      <c r="AM2020" s="4">
        <v>0</v>
      </c>
      <c r="AN2020" s="4">
        <v>0</v>
      </c>
      <c r="AO2020" s="4">
        <v>-157102</v>
      </c>
      <c r="AP2020" s="4">
        <v>-157102</v>
      </c>
      <c r="AQ2020" s="4">
        <v>0</v>
      </c>
      <c r="AR2020" s="4">
        <v>1017848</v>
      </c>
      <c r="AS2020" s="1" t="s">
        <v>52</v>
      </c>
      <c r="AT2020" s="9">
        <f t="shared" si="922"/>
        <v>43404</v>
      </c>
      <c r="AU2020" s="9">
        <f t="shared" si="923"/>
        <v>43374</v>
      </c>
      <c r="AV2020" s="9">
        <v>44798</v>
      </c>
      <c r="AW2020" s="11">
        <f t="shared" si="924"/>
        <v>3.8191780821917809</v>
      </c>
      <c r="AX2020">
        <v>10</v>
      </c>
      <c r="AY2020" s="12">
        <v>0.05</v>
      </c>
      <c r="AZ2020">
        <f t="shared" si="925"/>
        <v>9.5000000000000001E-2</v>
      </c>
      <c r="BA2020" s="13">
        <f t="shared" si="926"/>
        <v>1174950</v>
      </c>
      <c r="BB2020" s="17" t="s">
        <v>2189</v>
      </c>
      <c r="BC2020">
        <f>MATCH(BB2020,MONTHLY_INDEX!$A:$A,0)</f>
        <v>798</v>
      </c>
      <c r="BD2020">
        <f>MATCH(AU2020,MONTHLY_INDEX!$1:$1,0)</f>
        <v>82</v>
      </c>
      <c r="BE2020">
        <f>INDEX(MONTHLY_INDEX!$1:$1048576,Final!BC2020,Final!BD2020)</f>
        <v>96</v>
      </c>
      <c r="BF2020">
        <f>MATCH($BF$1,MONTHLY_INDEX!$1:$1,0)</f>
        <v>127</v>
      </c>
      <c r="BG2020">
        <f>INDEX(MONTHLY_INDEX!$1:$1048576,Final!BC2020,Final!BF2020)</f>
        <v>95.3</v>
      </c>
      <c r="BH2020" s="23">
        <f t="shared" si="934"/>
        <v>-7.2916666666666963E-3</v>
      </c>
      <c r="BI2020" s="14">
        <f t="shared" si="935"/>
        <v>1166382.65625</v>
      </c>
      <c r="BJ2020" s="14">
        <f t="shared" si="936"/>
        <v>423189.19223886984</v>
      </c>
      <c r="BK2020" s="15">
        <f t="shared" si="927"/>
        <v>743193.46401113016</v>
      </c>
      <c r="BL2020" s="52">
        <v>0</v>
      </c>
      <c r="BM2020" s="15">
        <f t="shared" si="937"/>
        <v>743193.46401113016</v>
      </c>
    </row>
    <row r="2021" spans="1:65">
      <c r="A2021" s="8">
        <v>2019</v>
      </c>
      <c r="B2021" s="1" t="s">
        <v>44</v>
      </c>
      <c r="C2021" s="1">
        <v>1500</v>
      </c>
      <c r="D2021" s="1" t="s">
        <v>60</v>
      </c>
      <c r="E2021" s="1">
        <v>150000081</v>
      </c>
      <c r="F2021" s="1" t="s">
        <v>60</v>
      </c>
      <c r="G2021" s="1" t="s">
        <v>100</v>
      </c>
      <c r="H2021" s="1">
        <v>12</v>
      </c>
      <c r="I2021" s="1" t="s">
        <v>192</v>
      </c>
      <c r="J2021" s="1" t="s">
        <v>49</v>
      </c>
      <c r="K2021" s="1">
        <v>17406001</v>
      </c>
      <c r="L2021" s="1" t="s">
        <v>50</v>
      </c>
      <c r="M2021" s="1" t="s">
        <v>51</v>
      </c>
      <c r="N2021" s="1" t="s">
        <v>64</v>
      </c>
      <c r="O2021" s="1" t="s">
        <v>65</v>
      </c>
      <c r="P2021" s="1" t="s">
        <v>66</v>
      </c>
      <c r="Q2021" s="1" t="s">
        <v>67</v>
      </c>
      <c r="R2021" s="1" t="s">
        <v>87</v>
      </c>
      <c r="S2021" s="1" t="s">
        <v>88</v>
      </c>
      <c r="T2021" s="2">
        <v>43404</v>
      </c>
      <c r="U2021" s="2">
        <v>43404</v>
      </c>
      <c r="V2021" s="1" t="s">
        <v>52</v>
      </c>
      <c r="W2021" s="3">
        <v>1</v>
      </c>
      <c r="X2021" s="1" t="s">
        <v>53</v>
      </c>
      <c r="Y2021" s="4">
        <v>582750</v>
      </c>
      <c r="Z2021" s="4">
        <v>-71862</v>
      </c>
      <c r="AA2021" s="4">
        <v>0</v>
      </c>
      <c r="AB2021" s="4">
        <v>0</v>
      </c>
      <c r="AC2021" s="4">
        <v>0</v>
      </c>
      <c r="AD2021" s="4">
        <v>582750</v>
      </c>
      <c r="AE2021" s="5">
        <v>1614</v>
      </c>
      <c r="AF2021" s="1" t="s">
        <v>70</v>
      </c>
      <c r="AG2021" s="1" t="s">
        <v>71</v>
      </c>
      <c r="AH2021" s="1" t="s">
        <v>89</v>
      </c>
      <c r="AI2021" s="1" t="s">
        <v>57</v>
      </c>
      <c r="AJ2021" s="5">
        <v>10950</v>
      </c>
      <c r="AK2021" s="4">
        <v>-6057</v>
      </c>
      <c r="AL2021" s="4">
        <v>0</v>
      </c>
      <c r="AM2021" s="4">
        <v>0</v>
      </c>
      <c r="AN2021" s="4">
        <v>0</v>
      </c>
      <c r="AO2021" s="4">
        <v>-77919</v>
      </c>
      <c r="AP2021" s="4">
        <v>-77919</v>
      </c>
      <c r="AQ2021" s="4">
        <v>0</v>
      </c>
      <c r="AR2021" s="4">
        <v>504831</v>
      </c>
      <c r="AS2021" s="1" t="s">
        <v>52</v>
      </c>
      <c r="AT2021" s="9">
        <f t="shared" si="922"/>
        <v>43404</v>
      </c>
      <c r="AU2021" s="9">
        <f t="shared" si="923"/>
        <v>43374</v>
      </c>
      <c r="AV2021" s="9">
        <v>44798</v>
      </c>
      <c r="AW2021" s="11">
        <f t="shared" si="924"/>
        <v>3.8191780821917809</v>
      </c>
      <c r="AX2021">
        <v>10</v>
      </c>
      <c r="AY2021" s="12">
        <v>0.05</v>
      </c>
      <c r="AZ2021">
        <f t="shared" si="925"/>
        <v>9.5000000000000001E-2</v>
      </c>
      <c r="BA2021" s="13">
        <f t="shared" si="926"/>
        <v>582750</v>
      </c>
      <c r="BB2021" s="17" t="s">
        <v>1973</v>
      </c>
      <c r="BC2021">
        <f>MATCH(BB2021,MONTHLY_INDEX!$A:$A,0)</f>
        <v>690</v>
      </c>
      <c r="BD2021">
        <f>MATCH(AU2021,MONTHLY_INDEX!$1:$1,0)</f>
        <v>82</v>
      </c>
      <c r="BE2021">
        <f>INDEX(MONTHLY_INDEX!$1:$1048576,Final!BC2021,Final!BD2021)</f>
        <v>112.3</v>
      </c>
      <c r="BF2021">
        <f>MATCH($BF$1,MONTHLY_INDEX!$1:$1,0)</f>
        <v>127</v>
      </c>
      <c r="BG2021">
        <f>INDEX(MONTHLY_INDEX!$1:$1048576,Final!BC2021,Final!BF2021)</f>
        <v>145.69999999999999</v>
      </c>
      <c r="BH2021" s="23">
        <f t="shared" si="934"/>
        <v>0.29741763134461258</v>
      </c>
      <c r="BI2021" s="14">
        <f t="shared" si="935"/>
        <v>756070.12466607301</v>
      </c>
      <c r="BJ2021" s="14">
        <f t="shared" si="936"/>
        <v>274318.81262884394</v>
      </c>
      <c r="BK2021" s="15">
        <f t="shared" si="927"/>
        <v>481751.31203722907</v>
      </c>
      <c r="BL2021" s="52">
        <v>0</v>
      </c>
      <c r="BM2021" s="15">
        <f t="shared" si="937"/>
        <v>481751.31203722907</v>
      </c>
    </row>
    <row r="2022" spans="1:65">
      <c r="A2022" s="8">
        <v>2020</v>
      </c>
      <c r="B2022" s="1" t="s">
        <v>44</v>
      </c>
      <c r="C2022" s="1">
        <v>1500</v>
      </c>
      <c r="D2022" s="1" t="s">
        <v>60</v>
      </c>
      <c r="E2022" s="1">
        <v>150000081</v>
      </c>
      <c r="F2022" s="1" t="s">
        <v>60</v>
      </c>
      <c r="G2022" s="1" t="s">
        <v>101</v>
      </c>
      <c r="H2022" s="1">
        <v>13</v>
      </c>
      <c r="I2022" s="1" t="s">
        <v>192</v>
      </c>
      <c r="J2022" s="1" t="s">
        <v>49</v>
      </c>
      <c r="K2022" s="1">
        <v>17406001</v>
      </c>
      <c r="L2022" s="1" t="s">
        <v>50</v>
      </c>
      <c r="M2022" s="1" t="s">
        <v>51</v>
      </c>
      <c r="N2022" s="1" t="s">
        <v>64</v>
      </c>
      <c r="O2022" s="1" t="s">
        <v>65</v>
      </c>
      <c r="P2022" s="1" t="s">
        <v>66</v>
      </c>
      <c r="Q2022" s="1" t="s">
        <v>67</v>
      </c>
      <c r="R2022" s="1" t="s">
        <v>87</v>
      </c>
      <c r="S2022" s="1" t="s">
        <v>88</v>
      </c>
      <c r="T2022" s="2">
        <v>43404</v>
      </c>
      <c r="U2022" s="2">
        <v>43404</v>
      </c>
      <c r="V2022" s="1" t="s">
        <v>52</v>
      </c>
      <c r="W2022" s="3">
        <v>1</v>
      </c>
      <c r="X2022" s="1" t="s">
        <v>53</v>
      </c>
      <c r="Y2022" s="4">
        <v>9976171</v>
      </c>
      <c r="Z2022" s="4">
        <v>-1230221</v>
      </c>
      <c r="AA2022" s="4">
        <v>0</v>
      </c>
      <c r="AB2022" s="4">
        <v>0</v>
      </c>
      <c r="AC2022" s="4">
        <v>0</v>
      </c>
      <c r="AD2022" s="4">
        <v>9976171</v>
      </c>
      <c r="AE2022" s="5">
        <v>1614</v>
      </c>
      <c r="AF2022" s="1" t="s">
        <v>70</v>
      </c>
      <c r="AG2022" s="1" t="s">
        <v>71</v>
      </c>
      <c r="AH2022" s="1" t="s">
        <v>89</v>
      </c>
      <c r="AI2022" s="1" t="s">
        <v>57</v>
      </c>
      <c r="AJ2022" s="5">
        <v>10950</v>
      </c>
      <c r="AK2022" s="4">
        <v>-103695</v>
      </c>
      <c r="AL2022" s="4">
        <v>0</v>
      </c>
      <c r="AM2022" s="4">
        <v>0</v>
      </c>
      <c r="AN2022" s="4">
        <v>0</v>
      </c>
      <c r="AO2022" s="4">
        <v>-1333916</v>
      </c>
      <c r="AP2022" s="4">
        <v>-1333916</v>
      </c>
      <c r="AQ2022" s="4">
        <v>0</v>
      </c>
      <c r="AR2022" s="4">
        <v>8642255</v>
      </c>
      <c r="AS2022" s="1" t="s">
        <v>52</v>
      </c>
      <c r="AT2022" s="9">
        <f t="shared" si="922"/>
        <v>43404</v>
      </c>
      <c r="AU2022" s="9">
        <f t="shared" si="923"/>
        <v>43374</v>
      </c>
      <c r="AV2022" s="9">
        <v>44798</v>
      </c>
      <c r="AW2022" s="11">
        <f t="shared" si="924"/>
        <v>3.8191780821917809</v>
      </c>
      <c r="AX2022">
        <v>25</v>
      </c>
      <c r="AY2022" s="12">
        <v>0.05</v>
      </c>
      <c r="AZ2022">
        <f t="shared" si="925"/>
        <v>3.7999999999999999E-2</v>
      </c>
      <c r="BA2022" s="13">
        <f t="shared" si="926"/>
        <v>9976171</v>
      </c>
      <c r="BB2022" s="17" t="s">
        <v>2189</v>
      </c>
      <c r="BC2022">
        <f>MATCH(BB2022,MONTHLY_INDEX!$A:$A,0)</f>
        <v>798</v>
      </c>
      <c r="BD2022">
        <f>MATCH(AU2022,MONTHLY_INDEX!$1:$1,0)</f>
        <v>82</v>
      </c>
      <c r="BE2022">
        <f>INDEX(MONTHLY_INDEX!$1:$1048576,Final!BC2022,Final!BD2022)</f>
        <v>96</v>
      </c>
      <c r="BF2022">
        <f>MATCH($BF$1,MONTHLY_INDEX!$1:$1,0)</f>
        <v>127</v>
      </c>
      <c r="BG2022">
        <f>INDEX(MONTHLY_INDEX!$1:$1048576,Final!BC2022,Final!BF2022)</f>
        <v>95.3</v>
      </c>
      <c r="BH2022" s="23">
        <f t="shared" si="934"/>
        <v>-7.2916666666666963E-3</v>
      </c>
      <c r="BI2022" s="14">
        <f t="shared" si="935"/>
        <v>9903428.0864583328</v>
      </c>
      <c r="BJ2022" s="14">
        <f t="shared" si="936"/>
        <v>1437272.3084818379</v>
      </c>
      <c r="BK2022" s="15">
        <f t="shared" si="927"/>
        <v>8466155.7779764943</v>
      </c>
      <c r="BL2022" s="52">
        <v>0</v>
      </c>
      <c r="BM2022" s="15">
        <f t="shared" si="937"/>
        <v>8466155.7779764943</v>
      </c>
    </row>
    <row r="2023" spans="1:65">
      <c r="A2023" s="8">
        <v>2021</v>
      </c>
      <c r="B2023" s="1" t="s">
        <v>44</v>
      </c>
      <c r="C2023" s="1">
        <v>1500</v>
      </c>
      <c r="D2023" s="1" t="s">
        <v>60</v>
      </c>
      <c r="E2023" s="1">
        <v>150000081</v>
      </c>
      <c r="F2023" s="1" t="s">
        <v>60</v>
      </c>
      <c r="G2023" s="1" t="s">
        <v>102</v>
      </c>
      <c r="H2023" s="1">
        <v>14</v>
      </c>
      <c r="I2023" s="1" t="s">
        <v>192</v>
      </c>
      <c r="J2023" s="1" t="s">
        <v>49</v>
      </c>
      <c r="K2023" s="1">
        <v>17406001</v>
      </c>
      <c r="L2023" s="1" t="s">
        <v>50</v>
      </c>
      <c r="M2023" s="1" t="s">
        <v>51</v>
      </c>
      <c r="N2023" s="1" t="s">
        <v>64</v>
      </c>
      <c r="O2023" s="1" t="s">
        <v>65</v>
      </c>
      <c r="P2023" s="1" t="s">
        <v>66</v>
      </c>
      <c r="Q2023" s="1" t="s">
        <v>67</v>
      </c>
      <c r="R2023" s="1" t="s">
        <v>87</v>
      </c>
      <c r="S2023" s="1" t="s">
        <v>88</v>
      </c>
      <c r="T2023" s="2">
        <v>43404</v>
      </c>
      <c r="U2023" s="2">
        <v>43404</v>
      </c>
      <c r="V2023" s="1" t="s">
        <v>52</v>
      </c>
      <c r="W2023" s="3">
        <v>1</v>
      </c>
      <c r="X2023" s="1" t="s">
        <v>53</v>
      </c>
      <c r="Y2023" s="4">
        <v>21103901</v>
      </c>
      <c r="Z2023" s="4">
        <v>-2602449</v>
      </c>
      <c r="AA2023" s="4">
        <v>0</v>
      </c>
      <c r="AB2023" s="4">
        <v>0</v>
      </c>
      <c r="AC2023" s="4">
        <v>0</v>
      </c>
      <c r="AD2023" s="4">
        <v>21103901</v>
      </c>
      <c r="AE2023" s="5">
        <v>1614</v>
      </c>
      <c r="AF2023" s="1" t="s">
        <v>70</v>
      </c>
      <c r="AG2023" s="1" t="s">
        <v>71</v>
      </c>
      <c r="AH2023" s="1" t="s">
        <v>89</v>
      </c>
      <c r="AI2023" s="1" t="s">
        <v>57</v>
      </c>
      <c r="AJ2023" s="5">
        <v>10950</v>
      </c>
      <c r="AK2023" s="4">
        <v>-219359</v>
      </c>
      <c r="AL2023" s="4">
        <v>0</v>
      </c>
      <c r="AM2023" s="4">
        <v>0</v>
      </c>
      <c r="AN2023" s="4">
        <v>0</v>
      </c>
      <c r="AO2023" s="4">
        <v>-2821808</v>
      </c>
      <c r="AP2023" s="4">
        <v>-2821808</v>
      </c>
      <c r="AQ2023" s="4">
        <v>0</v>
      </c>
      <c r="AR2023" s="4">
        <v>18282093</v>
      </c>
      <c r="AS2023" s="1" t="s">
        <v>52</v>
      </c>
      <c r="AT2023" s="9">
        <f t="shared" si="922"/>
        <v>43404</v>
      </c>
      <c r="AU2023" s="9">
        <f t="shared" si="923"/>
        <v>43374</v>
      </c>
      <c r="AV2023" s="9">
        <v>44798</v>
      </c>
      <c r="AW2023" s="11">
        <f t="shared" si="924"/>
        <v>3.8191780821917809</v>
      </c>
      <c r="AX2023">
        <v>25</v>
      </c>
      <c r="AY2023" s="12">
        <v>0.05</v>
      </c>
      <c r="AZ2023">
        <f t="shared" si="925"/>
        <v>3.7999999999999999E-2</v>
      </c>
      <c r="BA2023" s="13">
        <f t="shared" si="926"/>
        <v>21103901</v>
      </c>
      <c r="BB2023" s="17" t="s">
        <v>2189</v>
      </c>
      <c r="BC2023">
        <f>MATCH(BB2023,MONTHLY_INDEX!$A:$A,0)</f>
        <v>798</v>
      </c>
      <c r="BD2023">
        <f>MATCH(AU2023,MONTHLY_INDEX!$1:$1,0)</f>
        <v>82</v>
      </c>
      <c r="BE2023">
        <f>INDEX(MONTHLY_INDEX!$1:$1048576,Final!BC2023,Final!BD2023)</f>
        <v>96</v>
      </c>
      <c r="BF2023">
        <f>MATCH($BF$1,MONTHLY_INDEX!$1:$1,0)</f>
        <v>127</v>
      </c>
      <c r="BG2023">
        <f>INDEX(MONTHLY_INDEX!$1:$1048576,Final!BC2023,Final!BF2023)</f>
        <v>95.3</v>
      </c>
      <c r="BH2023" s="23">
        <f t="shared" si="934"/>
        <v>-7.2916666666666963E-3</v>
      </c>
      <c r="BI2023" s="14">
        <f t="shared" si="935"/>
        <v>20950018.388541665</v>
      </c>
      <c r="BJ2023" s="14">
        <f t="shared" si="936"/>
        <v>3040450.3399392576</v>
      </c>
      <c r="BK2023" s="15">
        <f t="shared" si="927"/>
        <v>17909568.048602406</v>
      </c>
      <c r="BL2023" s="52">
        <v>0</v>
      </c>
      <c r="BM2023" s="15">
        <f t="shared" si="937"/>
        <v>17909568.048602406</v>
      </c>
    </row>
    <row r="2024" spans="1:65">
      <c r="A2024" s="8">
        <v>2022</v>
      </c>
      <c r="B2024" s="1" t="s">
        <v>44</v>
      </c>
      <c r="C2024" s="1">
        <v>1500</v>
      </c>
      <c r="D2024" s="1" t="s">
        <v>60</v>
      </c>
      <c r="E2024" s="1">
        <v>150000081</v>
      </c>
      <c r="F2024" s="1" t="s">
        <v>60</v>
      </c>
      <c r="G2024" s="1" t="s">
        <v>103</v>
      </c>
      <c r="H2024" s="1">
        <v>15</v>
      </c>
      <c r="I2024" s="1" t="s">
        <v>192</v>
      </c>
      <c r="J2024" s="1" t="s">
        <v>49</v>
      </c>
      <c r="K2024" s="1">
        <v>17406001</v>
      </c>
      <c r="L2024" s="1" t="s">
        <v>50</v>
      </c>
      <c r="M2024" s="1" t="s">
        <v>51</v>
      </c>
      <c r="N2024" s="1" t="s">
        <v>64</v>
      </c>
      <c r="O2024" s="1" t="s">
        <v>65</v>
      </c>
      <c r="P2024" s="1" t="s">
        <v>66</v>
      </c>
      <c r="Q2024" s="1" t="s">
        <v>67</v>
      </c>
      <c r="R2024" s="1" t="s">
        <v>87</v>
      </c>
      <c r="S2024" s="1" t="s">
        <v>88</v>
      </c>
      <c r="T2024" s="2">
        <v>43404</v>
      </c>
      <c r="U2024" s="2">
        <v>43404</v>
      </c>
      <c r="V2024" s="1" t="s">
        <v>52</v>
      </c>
      <c r="W2024" s="3">
        <v>1</v>
      </c>
      <c r="X2024" s="1" t="s">
        <v>53</v>
      </c>
      <c r="Y2024" s="4">
        <v>580650</v>
      </c>
      <c r="Z2024" s="4">
        <v>-71602</v>
      </c>
      <c r="AA2024" s="4">
        <v>0</v>
      </c>
      <c r="AB2024" s="4">
        <v>0</v>
      </c>
      <c r="AC2024" s="4">
        <v>0</v>
      </c>
      <c r="AD2024" s="4">
        <v>580650</v>
      </c>
      <c r="AE2024" s="5">
        <v>1614</v>
      </c>
      <c r="AF2024" s="1" t="s">
        <v>70</v>
      </c>
      <c r="AG2024" s="1" t="s">
        <v>71</v>
      </c>
      <c r="AH2024" s="1" t="s">
        <v>89</v>
      </c>
      <c r="AI2024" s="1" t="s">
        <v>57</v>
      </c>
      <c r="AJ2024" s="5">
        <v>10950</v>
      </c>
      <c r="AK2024" s="4">
        <v>-6035</v>
      </c>
      <c r="AL2024" s="4">
        <v>0</v>
      </c>
      <c r="AM2024" s="4">
        <v>0</v>
      </c>
      <c r="AN2024" s="4">
        <v>0</v>
      </c>
      <c r="AO2024" s="4">
        <v>-77637</v>
      </c>
      <c r="AP2024" s="4">
        <v>-77637</v>
      </c>
      <c r="AQ2024" s="4">
        <v>0</v>
      </c>
      <c r="AR2024" s="4">
        <v>503013</v>
      </c>
      <c r="AS2024" s="1" t="s">
        <v>52</v>
      </c>
      <c r="AT2024" s="9">
        <f t="shared" si="922"/>
        <v>43404</v>
      </c>
      <c r="AU2024" s="9">
        <f t="shared" si="923"/>
        <v>43374</v>
      </c>
      <c r="AV2024" s="9">
        <v>44798</v>
      </c>
      <c r="AW2024" s="11">
        <f t="shared" si="924"/>
        <v>3.8191780821917809</v>
      </c>
      <c r="AX2024">
        <v>10</v>
      </c>
      <c r="AY2024" s="12">
        <v>0.05</v>
      </c>
      <c r="AZ2024">
        <f t="shared" si="925"/>
        <v>9.5000000000000001E-2</v>
      </c>
      <c r="BA2024" s="13">
        <f t="shared" si="926"/>
        <v>580650</v>
      </c>
      <c r="BB2024" s="17" t="s">
        <v>1941</v>
      </c>
      <c r="BC2024">
        <f>MATCH(BB2024,MONTHLY_INDEX!$A:$A,0)</f>
        <v>674</v>
      </c>
      <c r="BD2024">
        <f>MATCH(AU2024,MONTHLY_INDEX!$1:$1,0)</f>
        <v>82</v>
      </c>
      <c r="BE2024">
        <f>INDEX(MONTHLY_INDEX!$1:$1048576,Final!BC2024,Final!BD2024)</f>
        <v>105.9</v>
      </c>
      <c r="BF2024">
        <f>MATCH($BF$1,MONTHLY_INDEX!$1:$1,0)</f>
        <v>127</v>
      </c>
      <c r="BG2024">
        <f>INDEX(MONTHLY_INDEX!$1:$1048576,Final!BC2024,Final!BF2024)</f>
        <v>122.8</v>
      </c>
      <c r="BH2024" s="23">
        <f t="shared" si="934"/>
        <v>0.15958451369216234</v>
      </c>
      <c r="BI2024" s="14">
        <f t="shared" si="935"/>
        <v>673312.74787535402</v>
      </c>
      <c r="BJ2024" s="14">
        <f t="shared" si="936"/>
        <v>244292.62246885791</v>
      </c>
      <c r="BK2024" s="15">
        <f t="shared" si="927"/>
        <v>429020.12540649611</v>
      </c>
      <c r="BL2024" s="52">
        <v>0</v>
      </c>
      <c r="BM2024" s="15">
        <f t="shared" si="937"/>
        <v>429020.12540649611</v>
      </c>
    </row>
    <row r="2025" spans="1:65">
      <c r="A2025" s="8">
        <v>2023</v>
      </c>
      <c r="B2025" s="1" t="s">
        <v>44</v>
      </c>
      <c r="C2025" s="1">
        <v>1500</v>
      </c>
      <c r="D2025" s="1" t="s">
        <v>60</v>
      </c>
      <c r="E2025" s="1">
        <v>150000081</v>
      </c>
      <c r="F2025" s="1" t="s">
        <v>60</v>
      </c>
      <c r="G2025" s="1" t="s">
        <v>104</v>
      </c>
      <c r="H2025" s="1">
        <v>16</v>
      </c>
      <c r="I2025" s="1" t="s">
        <v>192</v>
      </c>
      <c r="J2025" s="1" t="s">
        <v>49</v>
      </c>
      <c r="K2025" s="1">
        <v>17406001</v>
      </c>
      <c r="L2025" s="1" t="s">
        <v>50</v>
      </c>
      <c r="M2025" s="1" t="s">
        <v>51</v>
      </c>
      <c r="N2025" s="1" t="s">
        <v>64</v>
      </c>
      <c r="O2025" s="1" t="s">
        <v>65</v>
      </c>
      <c r="P2025" s="1" t="s">
        <v>66</v>
      </c>
      <c r="Q2025" s="1" t="s">
        <v>67</v>
      </c>
      <c r="R2025" s="1" t="s">
        <v>87</v>
      </c>
      <c r="S2025" s="1" t="s">
        <v>88</v>
      </c>
      <c r="T2025" s="2">
        <v>43404</v>
      </c>
      <c r="U2025" s="2">
        <v>43404</v>
      </c>
      <c r="V2025" s="1" t="s">
        <v>52</v>
      </c>
      <c r="W2025" s="3">
        <v>1</v>
      </c>
      <c r="X2025" s="1" t="s">
        <v>53</v>
      </c>
      <c r="Y2025" s="4">
        <v>175035</v>
      </c>
      <c r="Z2025" s="4">
        <v>-21583</v>
      </c>
      <c r="AA2025" s="4">
        <v>0</v>
      </c>
      <c r="AB2025" s="4">
        <v>0</v>
      </c>
      <c r="AC2025" s="4">
        <v>0</v>
      </c>
      <c r="AD2025" s="4">
        <v>175035</v>
      </c>
      <c r="AE2025" s="5">
        <v>1614</v>
      </c>
      <c r="AF2025" s="1" t="s">
        <v>70</v>
      </c>
      <c r="AG2025" s="1" t="s">
        <v>71</v>
      </c>
      <c r="AH2025" s="1" t="s">
        <v>89</v>
      </c>
      <c r="AI2025" s="1" t="s">
        <v>57</v>
      </c>
      <c r="AJ2025" s="5">
        <v>10950</v>
      </c>
      <c r="AK2025" s="4">
        <v>-1819</v>
      </c>
      <c r="AL2025" s="4">
        <v>0</v>
      </c>
      <c r="AM2025" s="4">
        <v>0</v>
      </c>
      <c r="AN2025" s="4">
        <v>0</v>
      </c>
      <c r="AO2025" s="4">
        <v>-23402</v>
      </c>
      <c r="AP2025" s="4">
        <v>-23402</v>
      </c>
      <c r="AQ2025" s="4">
        <v>0</v>
      </c>
      <c r="AR2025" s="4">
        <v>151633</v>
      </c>
      <c r="AS2025" s="1" t="s">
        <v>52</v>
      </c>
      <c r="AT2025" s="9">
        <f t="shared" si="922"/>
        <v>43404</v>
      </c>
      <c r="AU2025" s="9">
        <f t="shared" si="923"/>
        <v>43374</v>
      </c>
      <c r="AV2025" s="9">
        <v>44798</v>
      </c>
      <c r="AW2025" s="11">
        <f t="shared" si="924"/>
        <v>3.8191780821917809</v>
      </c>
      <c r="AX2025">
        <v>10</v>
      </c>
      <c r="AY2025" s="12">
        <v>0.05</v>
      </c>
      <c r="AZ2025">
        <f t="shared" si="925"/>
        <v>9.5000000000000001E-2</v>
      </c>
      <c r="BA2025" s="13">
        <f t="shared" si="926"/>
        <v>175035</v>
      </c>
      <c r="BB2025" s="17" t="s">
        <v>1877</v>
      </c>
      <c r="BC2025">
        <f>MATCH(BB2025,MONTHLY_INDEX!$A:$A,0)</f>
        <v>642</v>
      </c>
      <c r="BD2025">
        <f>MATCH(AU2025,MONTHLY_INDEX!$1:$1,0)</f>
        <v>82</v>
      </c>
      <c r="BE2025">
        <f>INDEX(MONTHLY_INDEX!$1:$1048576,Final!BC2025,Final!BD2025)</f>
        <v>79.099999999999994</v>
      </c>
      <c r="BF2025">
        <f>MATCH($BF$1,MONTHLY_INDEX!$1:$1,0)</f>
        <v>127</v>
      </c>
      <c r="BG2025">
        <f>INDEX(MONTHLY_INDEX!$1:$1048576,Final!BC2025,Final!BF2025)</f>
        <v>94</v>
      </c>
      <c r="BH2025" s="23">
        <f t="shared" si="934"/>
        <v>0.18836915297092297</v>
      </c>
      <c r="BI2025" s="14">
        <f t="shared" si="935"/>
        <v>208006.19469026552</v>
      </c>
      <c r="BJ2025" s="14">
        <f t="shared" si="936"/>
        <v>75469.206473511964</v>
      </c>
      <c r="BK2025" s="15">
        <f t="shared" si="927"/>
        <v>132536.98821675355</v>
      </c>
      <c r="BL2025" s="52">
        <v>0</v>
      </c>
      <c r="BM2025" s="15">
        <f t="shared" si="937"/>
        <v>132536.98821675355</v>
      </c>
    </row>
    <row r="2026" spans="1:65">
      <c r="A2026" s="8">
        <v>2024</v>
      </c>
      <c r="B2026" s="1" t="s">
        <v>44</v>
      </c>
      <c r="C2026" s="1">
        <v>1500</v>
      </c>
      <c r="D2026" s="1" t="s">
        <v>60</v>
      </c>
      <c r="E2026" s="1">
        <v>150000081</v>
      </c>
      <c r="F2026" s="1" t="s">
        <v>60</v>
      </c>
      <c r="G2026" s="1" t="s">
        <v>105</v>
      </c>
      <c r="H2026" s="1">
        <v>17</v>
      </c>
      <c r="I2026" s="1" t="s">
        <v>192</v>
      </c>
      <c r="J2026" s="1" t="s">
        <v>49</v>
      </c>
      <c r="K2026" s="1">
        <v>17406001</v>
      </c>
      <c r="L2026" s="1" t="s">
        <v>50</v>
      </c>
      <c r="M2026" s="1" t="s">
        <v>51</v>
      </c>
      <c r="N2026" s="1" t="s">
        <v>64</v>
      </c>
      <c r="O2026" s="1" t="s">
        <v>65</v>
      </c>
      <c r="P2026" s="1" t="s">
        <v>66</v>
      </c>
      <c r="Q2026" s="1" t="s">
        <v>67</v>
      </c>
      <c r="R2026" s="1" t="s">
        <v>87</v>
      </c>
      <c r="S2026" s="1" t="s">
        <v>88</v>
      </c>
      <c r="T2026" s="2">
        <v>43404</v>
      </c>
      <c r="U2026" s="2">
        <v>43404</v>
      </c>
      <c r="V2026" s="1" t="s">
        <v>52</v>
      </c>
      <c r="W2026" s="3">
        <v>1</v>
      </c>
      <c r="X2026" s="1" t="s">
        <v>53</v>
      </c>
      <c r="Y2026" s="4">
        <v>132796</v>
      </c>
      <c r="Z2026" s="4">
        <v>-16375</v>
      </c>
      <c r="AA2026" s="4">
        <v>0</v>
      </c>
      <c r="AB2026" s="4">
        <v>0</v>
      </c>
      <c r="AC2026" s="4">
        <v>0</v>
      </c>
      <c r="AD2026" s="4">
        <v>132796</v>
      </c>
      <c r="AE2026" s="5">
        <v>1614</v>
      </c>
      <c r="AF2026" s="1" t="s">
        <v>70</v>
      </c>
      <c r="AG2026" s="1" t="s">
        <v>71</v>
      </c>
      <c r="AH2026" s="1" t="s">
        <v>89</v>
      </c>
      <c r="AI2026" s="1" t="s">
        <v>57</v>
      </c>
      <c r="AJ2026" s="5">
        <v>10950</v>
      </c>
      <c r="AK2026" s="4">
        <v>-1380</v>
      </c>
      <c r="AL2026" s="4">
        <v>0</v>
      </c>
      <c r="AM2026" s="4">
        <v>0</v>
      </c>
      <c r="AN2026" s="4">
        <v>0</v>
      </c>
      <c r="AO2026" s="4">
        <v>-17755</v>
      </c>
      <c r="AP2026" s="4">
        <v>-17755</v>
      </c>
      <c r="AQ2026" s="4">
        <v>0</v>
      </c>
      <c r="AR2026" s="4">
        <v>115041</v>
      </c>
      <c r="AS2026" s="1" t="s">
        <v>52</v>
      </c>
      <c r="AT2026" s="9">
        <f t="shared" si="922"/>
        <v>43404</v>
      </c>
      <c r="AU2026" s="9">
        <f t="shared" si="923"/>
        <v>43374</v>
      </c>
      <c r="AV2026" s="9">
        <v>44798</v>
      </c>
      <c r="AW2026" s="11">
        <f t="shared" si="924"/>
        <v>3.8191780821917809</v>
      </c>
      <c r="AX2026">
        <v>10</v>
      </c>
      <c r="AY2026" s="12">
        <v>0.05</v>
      </c>
      <c r="AZ2026">
        <f t="shared" si="925"/>
        <v>9.5000000000000001E-2</v>
      </c>
      <c r="BA2026" s="13">
        <f t="shared" si="926"/>
        <v>132796</v>
      </c>
      <c r="BB2026" s="17" t="s">
        <v>2189</v>
      </c>
      <c r="BC2026">
        <f>MATCH(BB2026,MONTHLY_INDEX!$A:$A,0)</f>
        <v>798</v>
      </c>
      <c r="BD2026">
        <f>MATCH(AU2026,MONTHLY_INDEX!$1:$1,0)</f>
        <v>82</v>
      </c>
      <c r="BE2026">
        <f>INDEX(MONTHLY_INDEX!$1:$1048576,Final!BC2026,Final!BD2026)</f>
        <v>96</v>
      </c>
      <c r="BF2026">
        <f>MATCH($BF$1,MONTHLY_INDEX!$1:$1,0)</f>
        <v>127</v>
      </c>
      <c r="BG2026">
        <f>INDEX(MONTHLY_INDEX!$1:$1048576,Final!BC2026,Final!BF2026)</f>
        <v>95.3</v>
      </c>
      <c r="BH2026" s="23">
        <f t="shared" si="934"/>
        <v>-7.2916666666666963E-3</v>
      </c>
      <c r="BI2026" s="14">
        <f t="shared" si="935"/>
        <v>131827.69583333333</v>
      </c>
      <c r="BJ2026" s="14">
        <f t="shared" si="936"/>
        <v>47829.977422488584</v>
      </c>
      <c r="BK2026" s="15">
        <f t="shared" si="927"/>
        <v>83997.71841084474</v>
      </c>
      <c r="BL2026" s="52">
        <v>0</v>
      </c>
      <c r="BM2026" s="15">
        <f t="shared" si="937"/>
        <v>83997.71841084474</v>
      </c>
    </row>
    <row r="2027" spans="1:65">
      <c r="A2027" s="8">
        <v>2025</v>
      </c>
      <c r="B2027" s="1" t="s">
        <v>44</v>
      </c>
      <c r="C2027" s="1">
        <v>1500</v>
      </c>
      <c r="D2027" s="1" t="s">
        <v>60</v>
      </c>
      <c r="E2027" s="1">
        <v>150000081</v>
      </c>
      <c r="F2027" s="1" t="s">
        <v>60</v>
      </c>
      <c r="G2027" s="1" t="s">
        <v>106</v>
      </c>
      <c r="H2027" s="1">
        <v>18</v>
      </c>
      <c r="I2027" s="1" t="s">
        <v>192</v>
      </c>
      <c r="J2027" s="1" t="s">
        <v>49</v>
      </c>
      <c r="K2027" s="1">
        <v>17406001</v>
      </c>
      <c r="L2027" s="1" t="s">
        <v>50</v>
      </c>
      <c r="M2027" s="1" t="s">
        <v>51</v>
      </c>
      <c r="N2027" s="1" t="s">
        <v>64</v>
      </c>
      <c r="O2027" s="1" t="s">
        <v>65</v>
      </c>
      <c r="P2027" s="1" t="s">
        <v>66</v>
      </c>
      <c r="Q2027" s="1" t="s">
        <v>67</v>
      </c>
      <c r="R2027" s="1" t="s">
        <v>87</v>
      </c>
      <c r="S2027" s="1" t="s">
        <v>88</v>
      </c>
      <c r="T2027" s="2">
        <v>43404</v>
      </c>
      <c r="U2027" s="2">
        <v>43404</v>
      </c>
      <c r="V2027" s="1" t="s">
        <v>52</v>
      </c>
      <c r="W2027" s="3">
        <v>1</v>
      </c>
      <c r="X2027" s="1" t="s">
        <v>53</v>
      </c>
      <c r="Y2027" s="4">
        <v>469552</v>
      </c>
      <c r="Z2027" s="4">
        <v>-57903</v>
      </c>
      <c r="AA2027" s="4">
        <v>0</v>
      </c>
      <c r="AB2027" s="4">
        <v>0</v>
      </c>
      <c r="AC2027" s="4">
        <v>0</v>
      </c>
      <c r="AD2027" s="4">
        <v>469552</v>
      </c>
      <c r="AE2027" s="5">
        <v>1614</v>
      </c>
      <c r="AF2027" s="1" t="s">
        <v>70</v>
      </c>
      <c r="AG2027" s="1" t="s">
        <v>71</v>
      </c>
      <c r="AH2027" s="1" t="s">
        <v>89</v>
      </c>
      <c r="AI2027" s="1" t="s">
        <v>57</v>
      </c>
      <c r="AJ2027" s="5">
        <v>10950</v>
      </c>
      <c r="AK2027" s="4">
        <v>-4881</v>
      </c>
      <c r="AL2027" s="4">
        <v>0</v>
      </c>
      <c r="AM2027" s="4">
        <v>0</v>
      </c>
      <c r="AN2027" s="4">
        <v>0</v>
      </c>
      <c r="AO2027" s="4">
        <v>-62784</v>
      </c>
      <c r="AP2027" s="4">
        <v>-62784</v>
      </c>
      <c r="AQ2027" s="4">
        <v>0</v>
      </c>
      <c r="AR2027" s="4">
        <v>406768</v>
      </c>
      <c r="AS2027" s="1" t="s">
        <v>52</v>
      </c>
      <c r="AT2027" s="9">
        <f t="shared" si="922"/>
        <v>43404</v>
      </c>
      <c r="AU2027" s="9">
        <f t="shared" si="923"/>
        <v>43374</v>
      </c>
      <c r="AV2027" s="9">
        <v>44798</v>
      </c>
      <c r="AW2027" s="11">
        <f t="shared" si="924"/>
        <v>3.8191780821917809</v>
      </c>
      <c r="AX2027">
        <v>10</v>
      </c>
      <c r="AY2027" s="12">
        <v>0.05</v>
      </c>
      <c r="AZ2027">
        <f t="shared" si="925"/>
        <v>9.5000000000000001E-2</v>
      </c>
      <c r="BA2027" s="13">
        <f t="shared" si="926"/>
        <v>469552</v>
      </c>
      <c r="BB2027" s="17" t="s">
        <v>1871</v>
      </c>
      <c r="BC2027">
        <f>MATCH(BB2027,MONTHLY_INDEX!$A:$A,0)</f>
        <v>639</v>
      </c>
      <c r="BD2027">
        <f>MATCH(AU2027,MONTHLY_INDEX!$1:$1,0)</f>
        <v>82</v>
      </c>
      <c r="BE2027">
        <f>INDEX(MONTHLY_INDEX!$1:$1048576,Final!BC2027,Final!BD2027)</f>
        <v>113.1</v>
      </c>
      <c r="BF2027">
        <f>MATCH($BF$1,MONTHLY_INDEX!$1:$1,0)</f>
        <v>127</v>
      </c>
      <c r="BG2027">
        <f>INDEX(MONTHLY_INDEX!$1:$1048576,Final!BC2027,Final!BF2027)</f>
        <v>116.2</v>
      </c>
      <c r="BH2027" s="23">
        <f t="shared" si="934"/>
        <v>2.740937223695852E-2</v>
      </c>
      <c r="BI2027" s="14">
        <f t="shared" si="935"/>
        <v>482422.1255526084</v>
      </c>
      <c r="BJ2027" s="14">
        <f t="shared" si="936"/>
        <v>175033.32078611487</v>
      </c>
      <c r="BK2027" s="15">
        <f t="shared" si="927"/>
        <v>307388.8047664935</v>
      </c>
      <c r="BL2027" s="52">
        <v>0</v>
      </c>
      <c r="BM2027" s="15">
        <f t="shared" si="937"/>
        <v>307388.8047664935</v>
      </c>
    </row>
    <row r="2028" spans="1:65">
      <c r="A2028" s="8">
        <v>2026</v>
      </c>
      <c r="B2028" s="1" t="s">
        <v>44</v>
      </c>
      <c r="C2028" s="1">
        <v>1500</v>
      </c>
      <c r="D2028" s="1" t="s">
        <v>60</v>
      </c>
      <c r="E2028" s="1">
        <v>150000081</v>
      </c>
      <c r="F2028" s="1" t="s">
        <v>60</v>
      </c>
      <c r="G2028" s="1" t="s">
        <v>107</v>
      </c>
      <c r="H2028" s="1">
        <v>19</v>
      </c>
      <c r="I2028" s="1" t="s">
        <v>192</v>
      </c>
      <c r="J2028" s="1" t="s">
        <v>49</v>
      </c>
      <c r="K2028" s="1">
        <v>17406001</v>
      </c>
      <c r="L2028" s="1" t="s">
        <v>50</v>
      </c>
      <c r="M2028" s="1" t="s">
        <v>51</v>
      </c>
      <c r="N2028" s="1" t="s">
        <v>64</v>
      </c>
      <c r="O2028" s="1" t="s">
        <v>65</v>
      </c>
      <c r="P2028" s="1" t="s">
        <v>66</v>
      </c>
      <c r="Q2028" s="1" t="s">
        <v>67</v>
      </c>
      <c r="R2028" s="1" t="s">
        <v>87</v>
      </c>
      <c r="S2028" s="1" t="s">
        <v>88</v>
      </c>
      <c r="T2028" s="2">
        <v>43404</v>
      </c>
      <c r="U2028" s="2">
        <v>43404</v>
      </c>
      <c r="V2028" s="1" t="s">
        <v>52</v>
      </c>
      <c r="W2028" s="3">
        <v>1</v>
      </c>
      <c r="X2028" s="1" t="s">
        <v>53</v>
      </c>
      <c r="Y2028" s="4">
        <v>6861326</v>
      </c>
      <c r="Z2028" s="4">
        <v>-846111</v>
      </c>
      <c r="AA2028" s="4">
        <v>0</v>
      </c>
      <c r="AB2028" s="4">
        <v>0</v>
      </c>
      <c r="AC2028" s="4">
        <v>0</v>
      </c>
      <c r="AD2028" s="4">
        <v>6861326</v>
      </c>
      <c r="AE2028" s="5">
        <v>1614</v>
      </c>
      <c r="AF2028" s="1" t="s">
        <v>70</v>
      </c>
      <c r="AG2028" s="1" t="s">
        <v>71</v>
      </c>
      <c r="AH2028" s="1" t="s">
        <v>89</v>
      </c>
      <c r="AI2028" s="1" t="s">
        <v>57</v>
      </c>
      <c r="AJ2028" s="5">
        <v>10950</v>
      </c>
      <c r="AK2028" s="4">
        <v>-71318</v>
      </c>
      <c r="AL2028" s="4">
        <v>0</v>
      </c>
      <c r="AM2028" s="4">
        <v>0</v>
      </c>
      <c r="AN2028" s="4">
        <v>0</v>
      </c>
      <c r="AO2028" s="4">
        <v>-917429</v>
      </c>
      <c r="AP2028" s="4">
        <v>-917429</v>
      </c>
      <c r="AQ2028" s="4">
        <v>0</v>
      </c>
      <c r="AR2028" s="4">
        <v>5943897</v>
      </c>
      <c r="AS2028" s="1" t="s">
        <v>52</v>
      </c>
      <c r="AT2028" s="9">
        <f t="shared" si="922"/>
        <v>43404</v>
      </c>
      <c r="AU2028" s="9">
        <f t="shared" si="923"/>
        <v>43374</v>
      </c>
      <c r="AV2028" s="9">
        <v>44798</v>
      </c>
      <c r="AW2028" s="11">
        <f t="shared" si="924"/>
        <v>3.8191780821917809</v>
      </c>
      <c r="AX2028">
        <v>10</v>
      </c>
      <c r="AY2028" s="12">
        <v>0.05</v>
      </c>
      <c r="AZ2028">
        <f t="shared" si="925"/>
        <v>9.5000000000000001E-2</v>
      </c>
      <c r="BA2028" s="13">
        <f t="shared" si="926"/>
        <v>6861326</v>
      </c>
      <c r="BI2028" s="14">
        <f t="shared" ref="BI2028:BI2030" si="938">AR2028</f>
        <v>5943897</v>
      </c>
      <c r="BJ2028" s="14">
        <v>0</v>
      </c>
      <c r="BK2028" s="14">
        <f t="shared" ref="BK2028:BK2030" si="939">AR2028</f>
        <v>5943897</v>
      </c>
      <c r="BL2028" s="52">
        <v>0</v>
      </c>
      <c r="BM2028" s="15">
        <f t="shared" ref="BM2028:BM2030" si="940">AR2028</f>
        <v>5943897</v>
      </c>
    </row>
    <row r="2029" spans="1:65">
      <c r="A2029" s="8">
        <v>2027</v>
      </c>
      <c r="B2029" s="1" t="s">
        <v>44</v>
      </c>
      <c r="C2029" s="1">
        <v>1500</v>
      </c>
      <c r="D2029" s="1" t="s">
        <v>60</v>
      </c>
      <c r="E2029" s="1">
        <v>150000081</v>
      </c>
      <c r="F2029" s="1" t="s">
        <v>60</v>
      </c>
      <c r="G2029" s="1" t="s">
        <v>108</v>
      </c>
      <c r="H2029" s="1">
        <v>20</v>
      </c>
      <c r="I2029" s="1" t="s">
        <v>192</v>
      </c>
      <c r="J2029" s="1" t="s">
        <v>49</v>
      </c>
      <c r="K2029" s="1">
        <v>17406001</v>
      </c>
      <c r="L2029" s="1" t="s">
        <v>50</v>
      </c>
      <c r="M2029" s="1" t="s">
        <v>51</v>
      </c>
      <c r="N2029" s="1" t="s">
        <v>64</v>
      </c>
      <c r="O2029" s="1" t="s">
        <v>65</v>
      </c>
      <c r="P2029" s="1" t="s">
        <v>66</v>
      </c>
      <c r="Q2029" s="1" t="s">
        <v>67</v>
      </c>
      <c r="R2029" s="1" t="s">
        <v>87</v>
      </c>
      <c r="S2029" s="1" t="s">
        <v>88</v>
      </c>
      <c r="T2029" s="2">
        <v>43404</v>
      </c>
      <c r="U2029" s="2">
        <v>43404</v>
      </c>
      <c r="V2029" s="1" t="s">
        <v>52</v>
      </c>
      <c r="W2029" s="3">
        <v>1</v>
      </c>
      <c r="X2029" s="1" t="s">
        <v>53</v>
      </c>
      <c r="Y2029" s="4">
        <v>5552065</v>
      </c>
      <c r="Z2029" s="4">
        <v>-684659</v>
      </c>
      <c r="AA2029" s="4">
        <v>0</v>
      </c>
      <c r="AB2029" s="4">
        <v>0</v>
      </c>
      <c r="AC2029" s="4">
        <v>0</v>
      </c>
      <c r="AD2029" s="4">
        <v>5552065</v>
      </c>
      <c r="AE2029" s="5">
        <v>1614</v>
      </c>
      <c r="AF2029" s="1" t="s">
        <v>70</v>
      </c>
      <c r="AG2029" s="1" t="s">
        <v>71</v>
      </c>
      <c r="AH2029" s="1" t="s">
        <v>89</v>
      </c>
      <c r="AI2029" s="1" t="s">
        <v>57</v>
      </c>
      <c r="AJ2029" s="5">
        <v>10950</v>
      </c>
      <c r="AK2029" s="4">
        <v>-57710</v>
      </c>
      <c r="AL2029" s="4">
        <v>0</v>
      </c>
      <c r="AM2029" s="4">
        <v>0</v>
      </c>
      <c r="AN2029" s="4">
        <v>0</v>
      </c>
      <c r="AO2029" s="4">
        <v>-742369</v>
      </c>
      <c r="AP2029" s="4">
        <v>-742369</v>
      </c>
      <c r="AQ2029" s="4">
        <v>0</v>
      </c>
      <c r="AR2029" s="4">
        <v>4809696</v>
      </c>
      <c r="AS2029" s="1" t="s">
        <v>52</v>
      </c>
      <c r="AT2029" s="9">
        <f t="shared" si="922"/>
        <v>43404</v>
      </c>
      <c r="AU2029" s="9">
        <f t="shared" si="923"/>
        <v>43374</v>
      </c>
      <c r="AV2029" s="9">
        <v>44798</v>
      </c>
      <c r="AW2029" s="11">
        <f t="shared" si="924"/>
        <v>3.8191780821917809</v>
      </c>
      <c r="AX2029">
        <v>10</v>
      </c>
      <c r="AY2029" s="12">
        <v>0.05</v>
      </c>
      <c r="AZ2029">
        <f t="shared" si="925"/>
        <v>9.5000000000000001E-2</v>
      </c>
      <c r="BA2029" s="13">
        <f t="shared" si="926"/>
        <v>5552065</v>
      </c>
      <c r="BI2029" s="14">
        <f t="shared" si="938"/>
        <v>4809696</v>
      </c>
      <c r="BJ2029" s="14">
        <v>0</v>
      </c>
      <c r="BK2029" s="14">
        <f t="shared" si="939"/>
        <v>4809696</v>
      </c>
      <c r="BL2029" s="52">
        <v>0</v>
      </c>
      <c r="BM2029" s="15">
        <f t="shared" si="940"/>
        <v>4809696</v>
      </c>
    </row>
    <row r="2030" spans="1:65">
      <c r="A2030" s="8">
        <v>2028</v>
      </c>
      <c r="B2030" s="1" t="s">
        <v>44</v>
      </c>
      <c r="C2030" s="1">
        <v>1500</v>
      </c>
      <c r="D2030" s="1" t="s">
        <v>60</v>
      </c>
      <c r="E2030" s="1">
        <v>150000081</v>
      </c>
      <c r="F2030" s="1" t="s">
        <v>60</v>
      </c>
      <c r="G2030" s="1" t="s">
        <v>109</v>
      </c>
      <c r="H2030" s="1">
        <v>21</v>
      </c>
      <c r="I2030" s="1" t="s">
        <v>192</v>
      </c>
      <c r="J2030" s="1" t="s">
        <v>49</v>
      </c>
      <c r="K2030" s="1">
        <v>17406001</v>
      </c>
      <c r="L2030" s="1" t="s">
        <v>50</v>
      </c>
      <c r="M2030" s="1" t="s">
        <v>51</v>
      </c>
      <c r="N2030" s="1" t="s">
        <v>64</v>
      </c>
      <c r="O2030" s="1" t="s">
        <v>65</v>
      </c>
      <c r="P2030" s="1" t="s">
        <v>66</v>
      </c>
      <c r="Q2030" s="1" t="s">
        <v>67</v>
      </c>
      <c r="R2030" s="1" t="s">
        <v>87</v>
      </c>
      <c r="S2030" s="1" t="s">
        <v>88</v>
      </c>
      <c r="T2030" s="2">
        <v>43404</v>
      </c>
      <c r="U2030" s="2">
        <v>43404</v>
      </c>
      <c r="V2030" s="1" t="s">
        <v>52</v>
      </c>
      <c r="W2030" s="3">
        <v>1</v>
      </c>
      <c r="X2030" s="1" t="s">
        <v>53</v>
      </c>
      <c r="Y2030" s="4">
        <v>1950695</v>
      </c>
      <c r="Z2030" s="4">
        <v>-241362</v>
      </c>
      <c r="AA2030" s="4">
        <v>0</v>
      </c>
      <c r="AB2030" s="4">
        <v>0</v>
      </c>
      <c r="AC2030" s="4">
        <v>0</v>
      </c>
      <c r="AD2030" s="4">
        <v>1950695</v>
      </c>
      <c r="AE2030" s="5">
        <v>1614</v>
      </c>
      <c r="AF2030" s="1" t="s">
        <v>70</v>
      </c>
      <c r="AG2030" s="1" t="s">
        <v>71</v>
      </c>
      <c r="AH2030" s="1" t="s">
        <v>89</v>
      </c>
      <c r="AI2030" s="1" t="s">
        <v>57</v>
      </c>
      <c r="AJ2030" s="5">
        <v>10950</v>
      </c>
      <c r="AK2030" s="4">
        <v>-20266</v>
      </c>
      <c r="AL2030" s="4">
        <v>0</v>
      </c>
      <c r="AM2030" s="4">
        <v>0</v>
      </c>
      <c r="AN2030" s="4">
        <v>0</v>
      </c>
      <c r="AO2030" s="4">
        <v>-261628</v>
      </c>
      <c r="AP2030" s="4">
        <v>-261628</v>
      </c>
      <c r="AQ2030" s="4">
        <v>0</v>
      </c>
      <c r="AR2030" s="4">
        <v>1689067</v>
      </c>
      <c r="AS2030" s="1" t="s">
        <v>52</v>
      </c>
      <c r="AT2030" s="9">
        <f t="shared" si="922"/>
        <v>43404</v>
      </c>
      <c r="AU2030" s="9">
        <f t="shared" si="923"/>
        <v>43374</v>
      </c>
      <c r="AV2030" s="9">
        <v>44798</v>
      </c>
      <c r="AW2030" s="11">
        <f t="shared" si="924"/>
        <v>3.8191780821917809</v>
      </c>
      <c r="AX2030">
        <v>10</v>
      </c>
      <c r="AY2030" s="12">
        <v>0.05</v>
      </c>
      <c r="AZ2030">
        <f t="shared" si="925"/>
        <v>9.5000000000000001E-2</v>
      </c>
      <c r="BA2030" s="13">
        <f t="shared" si="926"/>
        <v>1950695</v>
      </c>
      <c r="BI2030" s="14">
        <f t="shared" si="938"/>
        <v>1689067</v>
      </c>
      <c r="BJ2030" s="14">
        <v>0</v>
      </c>
      <c r="BK2030" s="14">
        <f t="shared" si="939"/>
        <v>1689067</v>
      </c>
      <c r="BL2030" s="52">
        <v>0</v>
      </c>
      <c r="BM2030" s="15">
        <f t="shared" si="940"/>
        <v>1689067</v>
      </c>
    </row>
    <row r="2031" spans="1:65">
      <c r="A2031" s="8">
        <v>2029</v>
      </c>
      <c r="B2031" s="1" t="s">
        <v>44</v>
      </c>
      <c r="C2031" s="1">
        <v>1500</v>
      </c>
      <c r="D2031" s="1" t="s">
        <v>60</v>
      </c>
      <c r="E2031" s="1">
        <v>150000081</v>
      </c>
      <c r="F2031" s="1" t="s">
        <v>60</v>
      </c>
      <c r="G2031" s="1" t="s">
        <v>110</v>
      </c>
      <c r="H2031" s="1">
        <v>22</v>
      </c>
      <c r="I2031" s="1" t="s">
        <v>192</v>
      </c>
      <c r="J2031" s="1" t="s">
        <v>49</v>
      </c>
      <c r="K2031" s="1">
        <v>17406001</v>
      </c>
      <c r="L2031" s="1" t="s">
        <v>50</v>
      </c>
      <c r="M2031" s="1" t="s">
        <v>51</v>
      </c>
      <c r="N2031" s="1" t="s">
        <v>64</v>
      </c>
      <c r="O2031" s="1" t="s">
        <v>65</v>
      </c>
      <c r="P2031" s="1" t="s">
        <v>66</v>
      </c>
      <c r="Q2031" s="1" t="s">
        <v>67</v>
      </c>
      <c r="R2031" s="1" t="s">
        <v>87</v>
      </c>
      <c r="S2031" s="1" t="s">
        <v>88</v>
      </c>
      <c r="T2031" s="2">
        <v>43404</v>
      </c>
      <c r="U2031" s="2">
        <v>43404</v>
      </c>
      <c r="V2031" s="1" t="s">
        <v>52</v>
      </c>
      <c r="W2031" s="3">
        <v>1</v>
      </c>
      <c r="X2031" s="1" t="s">
        <v>53</v>
      </c>
      <c r="Y2031" s="4">
        <v>16789210</v>
      </c>
      <c r="Z2031" s="4">
        <v>-2070378</v>
      </c>
      <c r="AA2031" s="4">
        <v>0</v>
      </c>
      <c r="AB2031" s="4">
        <v>0</v>
      </c>
      <c r="AC2031" s="4">
        <v>0</v>
      </c>
      <c r="AD2031" s="4">
        <v>16789210</v>
      </c>
      <c r="AE2031" s="5">
        <v>1614</v>
      </c>
      <c r="AF2031" s="1" t="s">
        <v>70</v>
      </c>
      <c r="AG2031" s="1" t="s">
        <v>71</v>
      </c>
      <c r="AH2031" s="1" t="s">
        <v>89</v>
      </c>
      <c r="AI2031" s="1" t="s">
        <v>57</v>
      </c>
      <c r="AJ2031" s="5">
        <v>10950</v>
      </c>
      <c r="AK2031" s="4">
        <v>-174511</v>
      </c>
      <c r="AL2031" s="4">
        <v>0</v>
      </c>
      <c r="AM2031" s="4">
        <v>0</v>
      </c>
      <c r="AN2031" s="4">
        <v>0</v>
      </c>
      <c r="AO2031" s="4">
        <v>-2244889</v>
      </c>
      <c r="AP2031" s="4">
        <v>-2244889</v>
      </c>
      <c r="AQ2031" s="4">
        <v>0</v>
      </c>
      <c r="AR2031" s="4">
        <v>14544321</v>
      </c>
      <c r="AS2031" s="1" t="s">
        <v>52</v>
      </c>
      <c r="AT2031" s="9">
        <f t="shared" si="922"/>
        <v>43404</v>
      </c>
      <c r="AU2031" s="9">
        <f t="shared" si="923"/>
        <v>43374</v>
      </c>
      <c r="AV2031" s="9">
        <v>44798</v>
      </c>
      <c r="AW2031" s="11">
        <f t="shared" si="924"/>
        <v>3.8191780821917809</v>
      </c>
      <c r="AX2031">
        <v>25</v>
      </c>
      <c r="AY2031" s="12">
        <v>0.05</v>
      </c>
      <c r="AZ2031">
        <f t="shared" si="925"/>
        <v>3.7999999999999999E-2</v>
      </c>
      <c r="BA2031" s="13">
        <f t="shared" si="926"/>
        <v>16789210</v>
      </c>
      <c r="BB2031" s="17" t="s">
        <v>2189</v>
      </c>
      <c r="BC2031">
        <f>MATCH(BB2031,MONTHLY_INDEX!$A:$A,0)</f>
        <v>798</v>
      </c>
      <c r="BD2031">
        <f>MATCH(AU2031,MONTHLY_INDEX!$1:$1,0)</f>
        <v>82</v>
      </c>
      <c r="BE2031">
        <f>INDEX(MONTHLY_INDEX!$1:$1048576,Final!BC2031,Final!BD2031)</f>
        <v>96</v>
      </c>
      <c r="BF2031">
        <f>MATCH($BF$1,MONTHLY_INDEX!$1:$1,0)</f>
        <v>127</v>
      </c>
      <c r="BG2031">
        <f>INDEX(MONTHLY_INDEX!$1:$1048576,Final!BC2031,Final!BF2031)</f>
        <v>95.3</v>
      </c>
      <c r="BH2031" s="23">
        <f>(BG2031-BE2031)/BE2031</f>
        <v>-7.2916666666666963E-3</v>
      </c>
      <c r="BI2031" s="14">
        <f>(1+BH2031)*BA2031</f>
        <v>16666788.677083332</v>
      </c>
      <c r="BJ2031" s="14">
        <f>BI2031*AZ2031*AW2031</f>
        <v>2418830.4926094748</v>
      </c>
      <c r="BK2031" s="15">
        <f t="shared" si="927"/>
        <v>14247958.184473857</v>
      </c>
      <c r="BL2031" s="52">
        <v>0</v>
      </c>
      <c r="BM2031" s="15">
        <f>MAX((1-BL2031)*BK2031,BI2031*AY2031)</f>
        <v>14247958.184473857</v>
      </c>
    </row>
    <row r="2032" spans="1:65">
      <c r="A2032" s="8">
        <v>2030</v>
      </c>
      <c r="B2032" s="1" t="s">
        <v>44</v>
      </c>
      <c r="C2032" s="1">
        <v>1500</v>
      </c>
      <c r="D2032" s="1" t="s">
        <v>60</v>
      </c>
      <c r="E2032" s="1">
        <v>150000081</v>
      </c>
      <c r="F2032" s="1" t="s">
        <v>60</v>
      </c>
      <c r="G2032" s="1" t="s">
        <v>111</v>
      </c>
      <c r="H2032" s="1">
        <v>23</v>
      </c>
      <c r="I2032" s="1" t="s">
        <v>192</v>
      </c>
      <c r="J2032" s="1" t="s">
        <v>49</v>
      </c>
      <c r="K2032" s="1">
        <v>17406001</v>
      </c>
      <c r="L2032" s="1" t="s">
        <v>50</v>
      </c>
      <c r="M2032" s="1" t="s">
        <v>51</v>
      </c>
      <c r="N2032" s="1" t="s">
        <v>64</v>
      </c>
      <c r="O2032" s="1" t="s">
        <v>65</v>
      </c>
      <c r="P2032" s="1" t="s">
        <v>66</v>
      </c>
      <c r="Q2032" s="1" t="s">
        <v>67</v>
      </c>
      <c r="R2032" s="1" t="s">
        <v>87</v>
      </c>
      <c r="S2032" s="1" t="s">
        <v>88</v>
      </c>
      <c r="T2032" s="2">
        <v>43404</v>
      </c>
      <c r="U2032" s="2">
        <v>43404</v>
      </c>
      <c r="V2032" s="1" t="s">
        <v>52</v>
      </c>
      <c r="W2032" s="3">
        <v>1</v>
      </c>
      <c r="X2032" s="1" t="s">
        <v>53</v>
      </c>
      <c r="Y2032" s="4">
        <v>98582</v>
      </c>
      <c r="Z2032" s="4">
        <v>-12155</v>
      </c>
      <c r="AA2032" s="4">
        <v>0</v>
      </c>
      <c r="AB2032" s="4">
        <v>0</v>
      </c>
      <c r="AC2032" s="4">
        <v>0</v>
      </c>
      <c r="AD2032" s="4">
        <v>98582</v>
      </c>
      <c r="AE2032" s="5">
        <v>1614</v>
      </c>
      <c r="AF2032" s="1" t="s">
        <v>70</v>
      </c>
      <c r="AG2032" s="1" t="s">
        <v>71</v>
      </c>
      <c r="AH2032" s="1" t="s">
        <v>89</v>
      </c>
      <c r="AI2032" s="1" t="s">
        <v>57</v>
      </c>
      <c r="AJ2032" s="5">
        <v>10950</v>
      </c>
      <c r="AK2032" s="4">
        <v>-1025</v>
      </c>
      <c r="AL2032" s="4">
        <v>0</v>
      </c>
      <c r="AM2032" s="4">
        <v>0</v>
      </c>
      <c r="AN2032" s="4">
        <v>0</v>
      </c>
      <c r="AO2032" s="4">
        <v>-13180</v>
      </c>
      <c r="AP2032" s="4">
        <v>-13180</v>
      </c>
      <c r="AQ2032" s="4">
        <v>0</v>
      </c>
      <c r="AR2032" s="4">
        <v>85402</v>
      </c>
      <c r="AS2032" s="1" t="s">
        <v>52</v>
      </c>
      <c r="AT2032" s="9">
        <f t="shared" si="922"/>
        <v>43404</v>
      </c>
      <c r="AU2032" s="9">
        <f t="shared" si="923"/>
        <v>43374</v>
      </c>
      <c r="AV2032" s="9">
        <v>44798</v>
      </c>
      <c r="AW2032" s="11">
        <f t="shared" si="924"/>
        <v>3.8191780821917809</v>
      </c>
      <c r="AX2032">
        <v>10</v>
      </c>
      <c r="AY2032" s="12">
        <v>0.05</v>
      </c>
      <c r="AZ2032">
        <f t="shared" si="925"/>
        <v>9.5000000000000001E-2</v>
      </c>
      <c r="BA2032" s="13">
        <f t="shared" si="926"/>
        <v>98582</v>
      </c>
      <c r="BI2032" s="14">
        <f t="shared" ref="BI2032:BI2036" si="941">AR2032</f>
        <v>85402</v>
      </c>
      <c r="BJ2032" s="14">
        <v>0</v>
      </c>
      <c r="BK2032" s="14">
        <f t="shared" ref="BK2032:BK2036" si="942">AR2032</f>
        <v>85402</v>
      </c>
      <c r="BL2032" s="52">
        <v>0</v>
      </c>
      <c r="BM2032" s="15">
        <f t="shared" ref="BM2032:BM2036" si="943">AR2032</f>
        <v>85402</v>
      </c>
    </row>
    <row r="2033" spans="1:65">
      <c r="A2033" s="8">
        <v>2031</v>
      </c>
      <c r="B2033" s="1" t="s">
        <v>44</v>
      </c>
      <c r="C2033" s="1">
        <v>1500</v>
      </c>
      <c r="D2033" s="1" t="s">
        <v>60</v>
      </c>
      <c r="E2033" s="1">
        <v>150000081</v>
      </c>
      <c r="F2033" s="1" t="s">
        <v>112</v>
      </c>
      <c r="G2033" s="1" t="s">
        <v>113</v>
      </c>
      <c r="H2033" s="1">
        <v>24</v>
      </c>
      <c r="I2033" s="1" t="s">
        <v>192</v>
      </c>
      <c r="J2033" s="1" t="s">
        <v>49</v>
      </c>
      <c r="K2033" s="1">
        <v>17406001</v>
      </c>
      <c r="L2033" s="1" t="s">
        <v>50</v>
      </c>
      <c r="M2033" s="1" t="s">
        <v>51</v>
      </c>
      <c r="N2033" s="1" t="s">
        <v>64</v>
      </c>
      <c r="O2033" s="1" t="s">
        <v>65</v>
      </c>
      <c r="P2033" s="1" t="s">
        <v>66</v>
      </c>
      <c r="Q2033" s="1" t="s">
        <v>67</v>
      </c>
      <c r="R2033" s="1" t="s">
        <v>87</v>
      </c>
      <c r="S2033" s="1" t="s">
        <v>88</v>
      </c>
      <c r="T2033" s="2">
        <v>43404</v>
      </c>
      <c r="U2033" s="2">
        <v>43404</v>
      </c>
      <c r="V2033" s="1" t="s">
        <v>52</v>
      </c>
      <c r="W2033" s="3">
        <v>1</v>
      </c>
      <c r="X2033" s="1" t="s">
        <v>53</v>
      </c>
      <c r="Y2033" s="4">
        <v>995175</v>
      </c>
      <c r="Z2033" s="4">
        <v>-122721.09</v>
      </c>
      <c r="AA2033" s="4">
        <v>0</v>
      </c>
      <c r="AB2033" s="4">
        <v>0</v>
      </c>
      <c r="AC2033" s="4">
        <v>0</v>
      </c>
      <c r="AD2033" s="4">
        <v>995175</v>
      </c>
      <c r="AE2033" s="5">
        <v>1614</v>
      </c>
      <c r="AF2033" s="1" t="s">
        <v>70</v>
      </c>
      <c r="AG2033" s="1" t="s">
        <v>71</v>
      </c>
      <c r="AH2033" s="1" t="s">
        <v>89</v>
      </c>
      <c r="AI2033" s="1" t="s">
        <v>57</v>
      </c>
      <c r="AJ2033" s="5">
        <v>10950</v>
      </c>
      <c r="AK2033" s="4">
        <v>-10344</v>
      </c>
      <c r="AL2033" s="4">
        <v>0</v>
      </c>
      <c r="AM2033" s="4">
        <v>0</v>
      </c>
      <c r="AN2033" s="4">
        <v>0</v>
      </c>
      <c r="AO2033" s="4">
        <v>-133065.09</v>
      </c>
      <c r="AP2033" s="4">
        <v>-133065.09</v>
      </c>
      <c r="AQ2033" s="4">
        <v>0</v>
      </c>
      <c r="AR2033" s="4">
        <v>862109.91</v>
      </c>
      <c r="AS2033" s="1" t="s">
        <v>52</v>
      </c>
      <c r="AT2033" s="9">
        <f t="shared" si="922"/>
        <v>43404</v>
      </c>
      <c r="AU2033" s="9">
        <f t="shared" si="923"/>
        <v>43374</v>
      </c>
      <c r="AV2033" s="9">
        <v>44798</v>
      </c>
      <c r="AW2033" s="11">
        <f t="shared" si="924"/>
        <v>3.8191780821917809</v>
      </c>
      <c r="AX2033">
        <v>10</v>
      </c>
      <c r="AY2033" s="12">
        <v>0.05</v>
      </c>
      <c r="AZ2033">
        <f t="shared" si="925"/>
        <v>9.5000000000000001E-2</v>
      </c>
      <c r="BA2033" s="13">
        <f t="shared" si="926"/>
        <v>995175</v>
      </c>
      <c r="BB2033" s="16" t="s">
        <v>593</v>
      </c>
      <c r="BC2033" s="16" t="s">
        <v>593</v>
      </c>
      <c r="BD2033" s="16" t="s">
        <v>593</v>
      </c>
      <c r="BE2033" s="16" t="s">
        <v>593</v>
      </c>
      <c r="BF2033" s="16" t="s">
        <v>593</v>
      </c>
      <c r="BG2033" s="16" t="s">
        <v>593</v>
      </c>
      <c r="BH2033" s="16" t="s">
        <v>593</v>
      </c>
      <c r="BI2033" s="14">
        <f t="shared" si="941"/>
        <v>862109.91</v>
      </c>
      <c r="BJ2033" s="14">
        <v>0</v>
      </c>
      <c r="BK2033" s="14">
        <f t="shared" si="942"/>
        <v>862109.91</v>
      </c>
      <c r="BL2033" s="52">
        <v>0</v>
      </c>
      <c r="BM2033" s="15">
        <f t="shared" si="943"/>
        <v>862109.91</v>
      </c>
    </row>
    <row r="2034" spans="1:65">
      <c r="A2034" s="8">
        <v>2032</v>
      </c>
      <c r="B2034" s="1" t="s">
        <v>44</v>
      </c>
      <c r="C2034" s="1">
        <v>1500</v>
      </c>
      <c r="D2034" s="1" t="s">
        <v>60</v>
      </c>
      <c r="E2034" s="1">
        <v>150000081</v>
      </c>
      <c r="F2034" s="1" t="s">
        <v>112</v>
      </c>
      <c r="G2034" s="1" t="s">
        <v>114</v>
      </c>
      <c r="H2034" s="1">
        <v>25</v>
      </c>
      <c r="I2034" s="1" t="s">
        <v>192</v>
      </c>
      <c r="J2034" s="1" t="s">
        <v>49</v>
      </c>
      <c r="K2034" s="1">
        <v>17406001</v>
      </c>
      <c r="L2034" s="1" t="s">
        <v>50</v>
      </c>
      <c r="M2034" s="1" t="s">
        <v>51</v>
      </c>
      <c r="N2034" s="1" t="s">
        <v>64</v>
      </c>
      <c r="O2034" s="1" t="s">
        <v>65</v>
      </c>
      <c r="P2034" s="1" t="s">
        <v>66</v>
      </c>
      <c r="Q2034" s="1" t="s">
        <v>67</v>
      </c>
      <c r="R2034" s="1" t="s">
        <v>87</v>
      </c>
      <c r="S2034" s="1" t="s">
        <v>88</v>
      </c>
      <c r="T2034" s="2">
        <v>43404</v>
      </c>
      <c r="U2034" s="2">
        <v>43404</v>
      </c>
      <c r="V2034" s="1" t="s">
        <v>52</v>
      </c>
      <c r="W2034" s="3">
        <v>1</v>
      </c>
      <c r="X2034" s="1" t="s">
        <v>53</v>
      </c>
      <c r="Y2034" s="4">
        <v>2883401</v>
      </c>
      <c r="Z2034" s="4">
        <v>-355569.73</v>
      </c>
      <c r="AA2034" s="4">
        <v>0</v>
      </c>
      <c r="AB2034" s="4">
        <v>0</v>
      </c>
      <c r="AC2034" s="4">
        <v>0</v>
      </c>
      <c r="AD2034" s="4">
        <v>2883401</v>
      </c>
      <c r="AE2034" s="5">
        <v>1614</v>
      </c>
      <c r="AF2034" s="1" t="s">
        <v>70</v>
      </c>
      <c r="AG2034" s="1" t="s">
        <v>71</v>
      </c>
      <c r="AH2034" s="1" t="s">
        <v>89</v>
      </c>
      <c r="AI2034" s="1" t="s">
        <v>57</v>
      </c>
      <c r="AJ2034" s="5">
        <v>10950</v>
      </c>
      <c r="AK2034" s="4">
        <v>-29971</v>
      </c>
      <c r="AL2034" s="4">
        <v>0</v>
      </c>
      <c r="AM2034" s="4">
        <v>0</v>
      </c>
      <c r="AN2034" s="4">
        <v>0</v>
      </c>
      <c r="AO2034" s="4">
        <v>-385540.73</v>
      </c>
      <c r="AP2034" s="4">
        <v>-385540.73</v>
      </c>
      <c r="AQ2034" s="4">
        <v>0</v>
      </c>
      <c r="AR2034" s="4">
        <v>2497860.27</v>
      </c>
      <c r="AS2034" s="1" t="s">
        <v>52</v>
      </c>
      <c r="AT2034" s="9">
        <f t="shared" si="922"/>
        <v>43404</v>
      </c>
      <c r="AU2034" s="9">
        <f t="shared" si="923"/>
        <v>43374</v>
      </c>
      <c r="AV2034" s="9">
        <v>44798</v>
      </c>
      <c r="AW2034" s="11">
        <f t="shared" si="924"/>
        <v>3.8191780821917809</v>
      </c>
      <c r="AX2034">
        <v>10</v>
      </c>
      <c r="AY2034" s="12">
        <v>0.05</v>
      </c>
      <c r="AZ2034">
        <f t="shared" si="925"/>
        <v>9.5000000000000001E-2</v>
      </c>
      <c r="BA2034" s="13">
        <f t="shared" si="926"/>
        <v>2883401</v>
      </c>
      <c r="BB2034" s="16" t="s">
        <v>593</v>
      </c>
      <c r="BC2034" s="16" t="s">
        <v>593</v>
      </c>
      <c r="BD2034" s="16" t="s">
        <v>593</v>
      </c>
      <c r="BE2034" s="16" t="s">
        <v>593</v>
      </c>
      <c r="BF2034" s="16" t="s">
        <v>593</v>
      </c>
      <c r="BG2034" s="16" t="s">
        <v>593</v>
      </c>
      <c r="BH2034" s="16" t="s">
        <v>593</v>
      </c>
      <c r="BI2034" s="14">
        <f t="shared" si="941"/>
        <v>2497860.27</v>
      </c>
      <c r="BJ2034" s="14">
        <v>0</v>
      </c>
      <c r="BK2034" s="14">
        <f t="shared" si="942"/>
        <v>2497860.27</v>
      </c>
      <c r="BL2034" s="52">
        <v>0</v>
      </c>
      <c r="BM2034" s="15">
        <f t="shared" si="943"/>
        <v>2497860.27</v>
      </c>
    </row>
    <row r="2035" spans="1:65">
      <c r="A2035" s="8">
        <v>2033</v>
      </c>
      <c r="B2035" s="1" t="s">
        <v>44</v>
      </c>
      <c r="C2035" s="1">
        <v>1500</v>
      </c>
      <c r="D2035" s="1" t="s">
        <v>60</v>
      </c>
      <c r="E2035" s="1">
        <v>150000081</v>
      </c>
      <c r="F2035" s="1" t="s">
        <v>60</v>
      </c>
      <c r="G2035" s="1" t="s">
        <v>181</v>
      </c>
      <c r="H2035" s="1">
        <v>26</v>
      </c>
      <c r="I2035" s="1" t="s">
        <v>192</v>
      </c>
      <c r="J2035" s="1" t="s">
        <v>49</v>
      </c>
      <c r="K2035" s="1">
        <v>17406001</v>
      </c>
      <c r="L2035" s="1" t="s">
        <v>50</v>
      </c>
      <c r="M2035" s="1" t="s">
        <v>51</v>
      </c>
      <c r="N2035" s="1" t="s">
        <v>64</v>
      </c>
      <c r="O2035" s="1" t="s">
        <v>65</v>
      </c>
      <c r="P2035" s="1" t="s">
        <v>66</v>
      </c>
      <c r="Q2035" s="1" t="s">
        <v>67</v>
      </c>
      <c r="R2035" s="1" t="s">
        <v>87</v>
      </c>
      <c r="S2035" s="1" t="s">
        <v>88</v>
      </c>
      <c r="T2035" s="2">
        <v>43404</v>
      </c>
      <c r="U2035" s="2">
        <v>43404</v>
      </c>
      <c r="V2035" s="1" t="s">
        <v>52</v>
      </c>
      <c r="W2035" s="3">
        <v>1</v>
      </c>
      <c r="X2035" s="1" t="s">
        <v>53</v>
      </c>
      <c r="Y2035" s="4">
        <v>120000</v>
      </c>
      <c r="Z2035" s="4">
        <v>-14798</v>
      </c>
      <c r="AA2035" s="4">
        <v>0</v>
      </c>
      <c r="AB2035" s="4">
        <v>0</v>
      </c>
      <c r="AC2035" s="4">
        <v>0</v>
      </c>
      <c r="AD2035" s="4">
        <v>120000</v>
      </c>
      <c r="AE2035" s="5">
        <v>1614</v>
      </c>
      <c r="AF2035" s="1" t="s">
        <v>70</v>
      </c>
      <c r="AG2035" s="1" t="s">
        <v>71</v>
      </c>
      <c r="AH2035" s="1" t="s">
        <v>89</v>
      </c>
      <c r="AI2035" s="1" t="s">
        <v>57</v>
      </c>
      <c r="AJ2035" s="5">
        <v>10950</v>
      </c>
      <c r="AK2035" s="4">
        <v>-1247</v>
      </c>
      <c r="AL2035" s="4">
        <v>0</v>
      </c>
      <c r="AM2035" s="4">
        <v>0</v>
      </c>
      <c r="AN2035" s="4">
        <v>0</v>
      </c>
      <c r="AO2035" s="4">
        <v>-16045</v>
      </c>
      <c r="AP2035" s="4">
        <v>-16045</v>
      </c>
      <c r="AQ2035" s="4">
        <v>0</v>
      </c>
      <c r="AR2035" s="4">
        <v>103955</v>
      </c>
      <c r="AS2035" s="1" t="s">
        <v>52</v>
      </c>
      <c r="AT2035" s="9">
        <f t="shared" si="922"/>
        <v>43404</v>
      </c>
      <c r="AU2035" s="9">
        <f t="shared" si="923"/>
        <v>43374</v>
      </c>
      <c r="AV2035" s="9">
        <v>44798</v>
      </c>
      <c r="AW2035" s="11">
        <f t="shared" si="924"/>
        <v>3.8191780821917809</v>
      </c>
      <c r="AX2035">
        <v>10</v>
      </c>
      <c r="AY2035" s="12">
        <v>0.05</v>
      </c>
      <c r="AZ2035">
        <f t="shared" si="925"/>
        <v>9.5000000000000001E-2</v>
      </c>
      <c r="BA2035" s="13">
        <f t="shared" si="926"/>
        <v>120000</v>
      </c>
      <c r="BI2035" s="14">
        <f t="shared" si="941"/>
        <v>103955</v>
      </c>
      <c r="BJ2035" s="14">
        <v>0</v>
      </c>
      <c r="BK2035" s="14">
        <f t="shared" si="942"/>
        <v>103955</v>
      </c>
      <c r="BL2035" s="52">
        <v>0</v>
      </c>
      <c r="BM2035" s="15">
        <f t="shared" si="943"/>
        <v>103955</v>
      </c>
    </row>
    <row r="2036" spans="1:65">
      <c r="A2036" s="8">
        <v>2034</v>
      </c>
      <c r="B2036" s="1" t="s">
        <v>44</v>
      </c>
      <c r="C2036" s="1">
        <v>1500</v>
      </c>
      <c r="D2036" s="1" t="s">
        <v>60</v>
      </c>
      <c r="E2036" s="1">
        <v>150000081</v>
      </c>
      <c r="F2036" s="1" t="s">
        <v>112</v>
      </c>
      <c r="G2036" s="1" t="s">
        <v>116</v>
      </c>
      <c r="H2036" s="1">
        <v>27</v>
      </c>
      <c r="I2036" s="1" t="s">
        <v>192</v>
      </c>
      <c r="J2036" s="1" t="s">
        <v>49</v>
      </c>
      <c r="K2036" s="1">
        <v>17406001</v>
      </c>
      <c r="L2036" s="1" t="s">
        <v>50</v>
      </c>
      <c r="M2036" s="1" t="s">
        <v>51</v>
      </c>
      <c r="N2036" s="1" t="s">
        <v>64</v>
      </c>
      <c r="O2036" s="1" t="s">
        <v>65</v>
      </c>
      <c r="P2036" s="1" t="s">
        <v>66</v>
      </c>
      <c r="Q2036" s="1" t="s">
        <v>67</v>
      </c>
      <c r="R2036" s="1" t="s">
        <v>87</v>
      </c>
      <c r="S2036" s="1" t="s">
        <v>88</v>
      </c>
      <c r="T2036" s="2">
        <v>43404</v>
      </c>
      <c r="U2036" s="2">
        <v>43404</v>
      </c>
      <c r="V2036" s="1" t="s">
        <v>52</v>
      </c>
      <c r="W2036" s="3">
        <v>1</v>
      </c>
      <c r="X2036" s="1" t="s">
        <v>53</v>
      </c>
      <c r="Y2036" s="4">
        <v>4339035</v>
      </c>
      <c r="Z2036" s="4">
        <v>-535070.18000000005</v>
      </c>
      <c r="AA2036" s="4">
        <v>0</v>
      </c>
      <c r="AB2036" s="4">
        <v>0</v>
      </c>
      <c r="AC2036" s="4">
        <v>0</v>
      </c>
      <c r="AD2036" s="4">
        <v>4339035</v>
      </c>
      <c r="AE2036" s="5">
        <v>1614</v>
      </c>
      <c r="AF2036" s="1" t="s">
        <v>70</v>
      </c>
      <c r="AG2036" s="1" t="s">
        <v>71</v>
      </c>
      <c r="AH2036" s="1" t="s">
        <v>89</v>
      </c>
      <c r="AI2036" s="1" t="s">
        <v>57</v>
      </c>
      <c r="AJ2036" s="5">
        <v>10950</v>
      </c>
      <c r="AK2036" s="4">
        <v>-45101</v>
      </c>
      <c r="AL2036" s="4">
        <v>0</v>
      </c>
      <c r="AM2036" s="4">
        <v>0</v>
      </c>
      <c r="AN2036" s="4">
        <v>0</v>
      </c>
      <c r="AO2036" s="4">
        <v>-580171.18000000005</v>
      </c>
      <c r="AP2036" s="4">
        <v>-580171.18000000005</v>
      </c>
      <c r="AQ2036" s="4">
        <v>0</v>
      </c>
      <c r="AR2036" s="4">
        <v>3758863.82</v>
      </c>
      <c r="AS2036" s="1" t="s">
        <v>52</v>
      </c>
      <c r="AT2036" s="9">
        <f t="shared" si="922"/>
        <v>43404</v>
      </c>
      <c r="AU2036" s="9">
        <f t="shared" si="923"/>
        <v>43374</v>
      </c>
      <c r="AV2036" s="9">
        <v>44798</v>
      </c>
      <c r="AW2036" s="11">
        <f t="shared" si="924"/>
        <v>3.8191780821917809</v>
      </c>
      <c r="AX2036">
        <v>10</v>
      </c>
      <c r="AY2036" s="12">
        <v>0.05</v>
      </c>
      <c r="AZ2036">
        <f t="shared" si="925"/>
        <v>9.5000000000000001E-2</v>
      </c>
      <c r="BA2036" s="13">
        <f t="shared" si="926"/>
        <v>4339035</v>
      </c>
      <c r="BB2036" s="16" t="s">
        <v>593</v>
      </c>
      <c r="BC2036" s="16" t="s">
        <v>593</v>
      </c>
      <c r="BD2036" s="16" t="s">
        <v>593</v>
      </c>
      <c r="BE2036" s="16" t="s">
        <v>593</v>
      </c>
      <c r="BF2036" s="16" t="s">
        <v>593</v>
      </c>
      <c r="BG2036" s="16" t="s">
        <v>593</v>
      </c>
      <c r="BH2036" s="16" t="s">
        <v>593</v>
      </c>
      <c r="BI2036" s="14">
        <f t="shared" si="941"/>
        <v>3758863.82</v>
      </c>
      <c r="BJ2036" s="14">
        <v>0</v>
      </c>
      <c r="BK2036" s="14">
        <f t="shared" si="942"/>
        <v>3758863.82</v>
      </c>
      <c r="BL2036" s="52">
        <v>0</v>
      </c>
      <c r="BM2036" s="15">
        <f t="shared" si="943"/>
        <v>3758863.82</v>
      </c>
    </row>
    <row r="2037" spans="1:65">
      <c r="A2037" s="8">
        <v>2035</v>
      </c>
      <c r="B2037" s="1" t="s">
        <v>44</v>
      </c>
      <c r="C2037" s="1">
        <v>1500</v>
      </c>
      <c r="D2037" s="1" t="s">
        <v>60</v>
      </c>
      <c r="E2037" s="1">
        <v>150000082</v>
      </c>
      <c r="F2037" s="1" t="s">
        <v>60</v>
      </c>
      <c r="G2037" s="1" t="s">
        <v>86</v>
      </c>
      <c r="H2037" s="1">
        <v>1</v>
      </c>
      <c r="I2037" s="1" t="s">
        <v>193</v>
      </c>
      <c r="J2037" s="1" t="s">
        <v>49</v>
      </c>
      <c r="K2037" s="1">
        <v>17406001</v>
      </c>
      <c r="L2037" s="1" t="s">
        <v>50</v>
      </c>
      <c r="M2037" s="1" t="s">
        <v>51</v>
      </c>
      <c r="N2037" s="1" t="s">
        <v>64</v>
      </c>
      <c r="O2037" s="1" t="s">
        <v>65</v>
      </c>
      <c r="P2037" s="1" t="s">
        <v>66</v>
      </c>
      <c r="Q2037" s="1" t="s">
        <v>67</v>
      </c>
      <c r="R2037" s="1" t="s">
        <v>87</v>
      </c>
      <c r="S2037" s="1" t="s">
        <v>88</v>
      </c>
      <c r="T2037" s="2">
        <v>43404</v>
      </c>
      <c r="U2037" s="2">
        <v>43404</v>
      </c>
      <c r="V2037" s="1" t="s">
        <v>52</v>
      </c>
      <c r="W2037" s="3">
        <v>1</v>
      </c>
      <c r="X2037" s="1" t="s">
        <v>53</v>
      </c>
      <c r="Y2037" s="4">
        <v>892500</v>
      </c>
      <c r="Z2037" s="4">
        <v>-110059</v>
      </c>
      <c r="AA2037" s="4">
        <v>0</v>
      </c>
      <c r="AB2037" s="4">
        <v>0</v>
      </c>
      <c r="AC2037" s="4">
        <v>0</v>
      </c>
      <c r="AD2037" s="4">
        <v>892500</v>
      </c>
      <c r="AE2037" s="5">
        <v>1614</v>
      </c>
      <c r="AF2037" s="1" t="s">
        <v>70</v>
      </c>
      <c r="AG2037" s="1" t="s">
        <v>71</v>
      </c>
      <c r="AH2037" s="1" t="s">
        <v>89</v>
      </c>
      <c r="AI2037" s="1" t="s">
        <v>57</v>
      </c>
      <c r="AJ2037" s="5">
        <v>10950</v>
      </c>
      <c r="AK2037" s="4">
        <v>-9277</v>
      </c>
      <c r="AL2037" s="4">
        <v>0</v>
      </c>
      <c r="AM2037" s="4">
        <v>0</v>
      </c>
      <c r="AN2037" s="4">
        <v>0</v>
      </c>
      <c r="AO2037" s="4">
        <v>-119336</v>
      </c>
      <c r="AP2037" s="4">
        <v>-119336</v>
      </c>
      <c r="AQ2037" s="4">
        <v>0</v>
      </c>
      <c r="AR2037" s="4">
        <v>773164</v>
      </c>
      <c r="AS2037" s="1" t="s">
        <v>52</v>
      </c>
      <c r="AT2037" s="9">
        <f t="shared" si="922"/>
        <v>43404</v>
      </c>
      <c r="AU2037" s="9">
        <f t="shared" si="923"/>
        <v>43374</v>
      </c>
      <c r="AV2037" s="9">
        <v>44798</v>
      </c>
      <c r="AW2037" s="11">
        <f t="shared" si="924"/>
        <v>3.8191780821917809</v>
      </c>
      <c r="AX2037">
        <v>10</v>
      </c>
      <c r="AY2037" s="12">
        <v>0.05</v>
      </c>
      <c r="AZ2037">
        <f t="shared" si="925"/>
        <v>9.5000000000000001E-2</v>
      </c>
      <c r="BA2037" s="13">
        <f t="shared" si="926"/>
        <v>892500</v>
      </c>
      <c r="BB2037" s="17" t="s">
        <v>1853</v>
      </c>
      <c r="BC2037">
        <f>MATCH(BB2037,MONTHLY_INDEX!$A:$A,0)</f>
        <v>630</v>
      </c>
      <c r="BD2037">
        <f>MATCH(AU2037,MONTHLY_INDEX!$1:$1,0)</f>
        <v>82</v>
      </c>
      <c r="BE2037">
        <f>INDEX(MONTHLY_INDEX!$1:$1048576,Final!BC2037,Final!BD2037)</f>
        <v>115.8</v>
      </c>
      <c r="BF2037">
        <f>MATCH($BF$1,MONTHLY_INDEX!$1:$1,0)</f>
        <v>127</v>
      </c>
      <c r="BG2037">
        <f>INDEX(MONTHLY_INDEX!$1:$1048576,Final!BC2037,Final!BF2037)</f>
        <v>151.1</v>
      </c>
      <c r="BH2037" s="23">
        <f t="shared" ref="BH2037:BH2054" si="944">(BG2037-BE2037)/BE2037</f>
        <v>0.30483592400690845</v>
      </c>
      <c r="BI2037" s="14">
        <f t="shared" ref="BI2037:BI2054" si="945">(1+BH2037)*BA2037</f>
        <v>1164566.0621761659</v>
      </c>
      <c r="BJ2037" s="14">
        <f t="shared" ref="BJ2037:BJ2054" si="946">BI2037*AZ2037*AW2037</f>
        <v>422530.09209312231</v>
      </c>
      <c r="BK2037" s="15">
        <f t="shared" si="927"/>
        <v>742035.97008304356</v>
      </c>
      <c r="BL2037" s="52">
        <v>0</v>
      </c>
      <c r="BM2037" s="15">
        <f t="shared" ref="BM2037:BM2054" si="947">MAX((1-BL2037)*BK2037,BI2037*AY2037)</f>
        <v>742035.97008304356</v>
      </c>
    </row>
    <row r="2038" spans="1:65">
      <c r="A2038" s="8">
        <v>2036</v>
      </c>
      <c r="B2038" s="1" t="s">
        <v>44</v>
      </c>
      <c r="C2038" s="1">
        <v>1500</v>
      </c>
      <c r="D2038" s="1" t="s">
        <v>60</v>
      </c>
      <c r="E2038" s="1">
        <v>150000082</v>
      </c>
      <c r="F2038" s="1" t="s">
        <v>60</v>
      </c>
      <c r="G2038" s="1" t="s">
        <v>90</v>
      </c>
      <c r="H2038" s="1">
        <v>2</v>
      </c>
      <c r="I2038" s="1" t="s">
        <v>193</v>
      </c>
      <c r="J2038" s="1" t="s">
        <v>49</v>
      </c>
      <c r="K2038" s="1">
        <v>17406001</v>
      </c>
      <c r="L2038" s="1" t="s">
        <v>50</v>
      </c>
      <c r="M2038" s="1" t="s">
        <v>51</v>
      </c>
      <c r="N2038" s="1" t="s">
        <v>64</v>
      </c>
      <c r="O2038" s="1" t="s">
        <v>65</v>
      </c>
      <c r="P2038" s="1" t="s">
        <v>66</v>
      </c>
      <c r="Q2038" s="1" t="s">
        <v>67</v>
      </c>
      <c r="R2038" s="1" t="s">
        <v>87</v>
      </c>
      <c r="S2038" s="1" t="s">
        <v>88</v>
      </c>
      <c r="T2038" s="2">
        <v>43404</v>
      </c>
      <c r="U2038" s="2">
        <v>43404</v>
      </c>
      <c r="V2038" s="1" t="s">
        <v>52</v>
      </c>
      <c r="W2038" s="3">
        <v>1</v>
      </c>
      <c r="X2038" s="1" t="s">
        <v>53</v>
      </c>
      <c r="Y2038" s="4">
        <v>472500</v>
      </c>
      <c r="Z2038" s="4">
        <v>-58266</v>
      </c>
      <c r="AA2038" s="4">
        <v>0</v>
      </c>
      <c r="AB2038" s="4">
        <v>0</v>
      </c>
      <c r="AC2038" s="4">
        <v>0</v>
      </c>
      <c r="AD2038" s="4">
        <v>472500</v>
      </c>
      <c r="AE2038" s="5">
        <v>1614</v>
      </c>
      <c r="AF2038" s="1" t="s">
        <v>70</v>
      </c>
      <c r="AG2038" s="1" t="s">
        <v>71</v>
      </c>
      <c r="AH2038" s="1" t="s">
        <v>89</v>
      </c>
      <c r="AI2038" s="1" t="s">
        <v>57</v>
      </c>
      <c r="AJ2038" s="5">
        <v>10950</v>
      </c>
      <c r="AK2038" s="4">
        <v>-4911</v>
      </c>
      <c r="AL2038" s="4">
        <v>0</v>
      </c>
      <c r="AM2038" s="4">
        <v>0</v>
      </c>
      <c r="AN2038" s="4">
        <v>0</v>
      </c>
      <c r="AO2038" s="4">
        <v>-63177</v>
      </c>
      <c r="AP2038" s="4">
        <v>-63177</v>
      </c>
      <c r="AQ2038" s="4">
        <v>0</v>
      </c>
      <c r="AR2038" s="4">
        <v>409323</v>
      </c>
      <c r="AS2038" s="1" t="s">
        <v>52</v>
      </c>
      <c r="AT2038" s="9">
        <f t="shared" si="922"/>
        <v>43404</v>
      </c>
      <c r="AU2038" s="9">
        <f t="shared" si="923"/>
        <v>43374</v>
      </c>
      <c r="AV2038" s="9">
        <v>44798</v>
      </c>
      <c r="AW2038" s="11">
        <f t="shared" si="924"/>
        <v>3.8191780821917809</v>
      </c>
      <c r="AX2038">
        <v>10</v>
      </c>
      <c r="AY2038" s="12">
        <v>0.05</v>
      </c>
      <c r="AZ2038">
        <f t="shared" si="925"/>
        <v>9.5000000000000001E-2</v>
      </c>
      <c r="BA2038" s="13">
        <f t="shared" si="926"/>
        <v>472500</v>
      </c>
      <c r="BB2038" s="17" t="s">
        <v>2189</v>
      </c>
      <c r="BC2038">
        <f>MATCH(BB2038,MONTHLY_INDEX!$A:$A,0)</f>
        <v>798</v>
      </c>
      <c r="BD2038">
        <f>MATCH(AU2038,MONTHLY_INDEX!$1:$1,0)</f>
        <v>82</v>
      </c>
      <c r="BE2038">
        <f>INDEX(MONTHLY_INDEX!$1:$1048576,Final!BC2038,Final!BD2038)</f>
        <v>96</v>
      </c>
      <c r="BF2038">
        <f>MATCH($BF$1,MONTHLY_INDEX!$1:$1,0)</f>
        <v>127</v>
      </c>
      <c r="BG2038">
        <f>INDEX(MONTHLY_INDEX!$1:$1048576,Final!BC2038,Final!BF2038)</f>
        <v>95.3</v>
      </c>
      <c r="BH2038" s="23">
        <f t="shared" si="944"/>
        <v>-7.2916666666666963E-3</v>
      </c>
      <c r="BI2038" s="14">
        <f t="shared" si="945"/>
        <v>469054.6875</v>
      </c>
      <c r="BJ2038" s="14">
        <f t="shared" si="946"/>
        <v>170183.32127568492</v>
      </c>
      <c r="BK2038" s="15">
        <f t="shared" si="927"/>
        <v>298871.36622431508</v>
      </c>
      <c r="BL2038" s="52">
        <v>0</v>
      </c>
      <c r="BM2038" s="15">
        <f t="shared" si="947"/>
        <v>298871.36622431508</v>
      </c>
    </row>
    <row r="2039" spans="1:65">
      <c r="A2039" s="8">
        <v>2037</v>
      </c>
      <c r="B2039" s="1" t="s">
        <v>44</v>
      </c>
      <c r="C2039" s="1">
        <v>1500</v>
      </c>
      <c r="D2039" s="1" t="s">
        <v>60</v>
      </c>
      <c r="E2039" s="1">
        <v>150000082</v>
      </c>
      <c r="F2039" s="1" t="s">
        <v>60</v>
      </c>
      <c r="G2039" s="1" t="s">
        <v>91</v>
      </c>
      <c r="H2039" s="1">
        <v>3</v>
      </c>
      <c r="I2039" s="1" t="s">
        <v>193</v>
      </c>
      <c r="J2039" s="1" t="s">
        <v>49</v>
      </c>
      <c r="K2039" s="1">
        <v>17406001</v>
      </c>
      <c r="L2039" s="1" t="s">
        <v>50</v>
      </c>
      <c r="M2039" s="1" t="s">
        <v>51</v>
      </c>
      <c r="N2039" s="1" t="s">
        <v>64</v>
      </c>
      <c r="O2039" s="1" t="s">
        <v>65</v>
      </c>
      <c r="P2039" s="1" t="s">
        <v>66</v>
      </c>
      <c r="Q2039" s="1" t="s">
        <v>67</v>
      </c>
      <c r="R2039" s="1" t="s">
        <v>87</v>
      </c>
      <c r="S2039" s="1" t="s">
        <v>88</v>
      </c>
      <c r="T2039" s="2">
        <v>43404</v>
      </c>
      <c r="U2039" s="2">
        <v>43404</v>
      </c>
      <c r="V2039" s="1" t="s">
        <v>52</v>
      </c>
      <c r="W2039" s="3">
        <v>1</v>
      </c>
      <c r="X2039" s="1" t="s">
        <v>53</v>
      </c>
      <c r="Y2039" s="4">
        <v>637760</v>
      </c>
      <c r="Z2039" s="4">
        <v>-78645</v>
      </c>
      <c r="AA2039" s="4">
        <v>0</v>
      </c>
      <c r="AB2039" s="4">
        <v>0</v>
      </c>
      <c r="AC2039" s="4">
        <v>0</v>
      </c>
      <c r="AD2039" s="4">
        <v>637760</v>
      </c>
      <c r="AE2039" s="5">
        <v>1614</v>
      </c>
      <c r="AF2039" s="1" t="s">
        <v>70</v>
      </c>
      <c r="AG2039" s="1" t="s">
        <v>71</v>
      </c>
      <c r="AH2039" s="1" t="s">
        <v>89</v>
      </c>
      <c r="AI2039" s="1" t="s">
        <v>57</v>
      </c>
      <c r="AJ2039" s="5">
        <v>10950</v>
      </c>
      <c r="AK2039" s="4">
        <v>-6629</v>
      </c>
      <c r="AL2039" s="4">
        <v>0</v>
      </c>
      <c r="AM2039" s="4">
        <v>0</v>
      </c>
      <c r="AN2039" s="4">
        <v>0</v>
      </c>
      <c r="AO2039" s="4">
        <v>-85274</v>
      </c>
      <c r="AP2039" s="4">
        <v>-85274</v>
      </c>
      <c r="AQ2039" s="4">
        <v>0</v>
      </c>
      <c r="AR2039" s="4">
        <v>552486</v>
      </c>
      <c r="AS2039" s="1" t="s">
        <v>52</v>
      </c>
      <c r="AT2039" s="9">
        <f t="shared" si="922"/>
        <v>43404</v>
      </c>
      <c r="AU2039" s="9">
        <f t="shared" si="923"/>
        <v>43374</v>
      </c>
      <c r="AV2039" s="9">
        <v>44798</v>
      </c>
      <c r="AW2039" s="11">
        <f t="shared" si="924"/>
        <v>3.8191780821917809</v>
      </c>
      <c r="AX2039">
        <v>10</v>
      </c>
      <c r="AY2039" s="12">
        <v>0.05</v>
      </c>
      <c r="AZ2039">
        <f t="shared" si="925"/>
        <v>9.5000000000000001E-2</v>
      </c>
      <c r="BA2039" s="13">
        <f t="shared" si="926"/>
        <v>637760</v>
      </c>
      <c r="BB2039" s="17" t="s">
        <v>2189</v>
      </c>
      <c r="BC2039">
        <f>MATCH(BB2039,MONTHLY_INDEX!$A:$A,0)</f>
        <v>798</v>
      </c>
      <c r="BD2039">
        <f>MATCH(AU2039,MONTHLY_INDEX!$1:$1,0)</f>
        <v>82</v>
      </c>
      <c r="BE2039">
        <f>INDEX(MONTHLY_INDEX!$1:$1048576,Final!BC2039,Final!BD2039)</f>
        <v>96</v>
      </c>
      <c r="BF2039">
        <f>MATCH($BF$1,MONTHLY_INDEX!$1:$1,0)</f>
        <v>127</v>
      </c>
      <c r="BG2039">
        <f>INDEX(MONTHLY_INDEX!$1:$1048576,Final!BC2039,Final!BF2039)</f>
        <v>95.3</v>
      </c>
      <c r="BH2039" s="23">
        <f t="shared" si="944"/>
        <v>-7.2916666666666963E-3</v>
      </c>
      <c r="BI2039" s="14">
        <f t="shared" si="945"/>
        <v>633109.66666666663</v>
      </c>
      <c r="BJ2039" s="14">
        <f t="shared" si="946"/>
        <v>229706.06344292234</v>
      </c>
      <c r="BK2039" s="15">
        <f t="shared" si="927"/>
        <v>403403.60322374431</v>
      </c>
      <c r="BL2039" s="52">
        <v>0</v>
      </c>
      <c r="BM2039" s="15">
        <f t="shared" si="947"/>
        <v>403403.60322374431</v>
      </c>
    </row>
    <row r="2040" spans="1:65">
      <c r="A2040" s="8">
        <v>2038</v>
      </c>
      <c r="B2040" s="1" t="s">
        <v>44</v>
      </c>
      <c r="C2040" s="1">
        <v>1500</v>
      </c>
      <c r="D2040" s="1" t="s">
        <v>60</v>
      </c>
      <c r="E2040" s="1">
        <v>150000082</v>
      </c>
      <c r="F2040" s="1" t="s">
        <v>60</v>
      </c>
      <c r="G2040" s="1" t="s">
        <v>92</v>
      </c>
      <c r="H2040" s="1">
        <v>4</v>
      </c>
      <c r="I2040" s="1" t="s">
        <v>193</v>
      </c>
      <c r="J2040" s="1" t="s">
        <v>49</v>
      </c>
      <c r="K2040" s="1">
        <v>17406001</v>
      </c>
      <c r="L2040" s="1" t="s">
        <v>50</v>
      </c>
      <c r="M2040" s="1" t="s">
        <v>51</v>
      </c>
      <c r="N2040" s="1" t="s">
        <v>64</v>
      </c>
      <c r="O2040" s="1" t="s">
        <v>65</v>
      </c>
      <c r="P2040" s="1" t="s">
        <v>66</v>
      </c>
      <c r="Q2040" s="1" t="s">
        <v>67</v>
      </c>
      <c r="R2040" s="1" t="s">
        <v>87</v>
      </c>
      <c r="S2040" s="1" t="s">
        <v>88</v>
      </c>
      <c r="T2040" s="2">
        <v>43404</v>
      </c>
      <c r="U2040" s="2">
        <v>43404</v>
      </c>
      <c r="V2040" s="1" t="s">
        <v>52</v>
      </c>
      <c r="W2040" s="3">
        <v>1</v>
      </c>
      <c r="X2040" s="1" t="s">
        <v>53</v>
      </c>
      <c r="Y2040" s="4">
        <v>21044329</v>
      </c>
      <c r="Z2040" s="4">
        <v>-2595103</v>
      </c>
      <c r="AA2040" s="4">
        <v>0</v>
      </c>
      <c r="AB2040" s="4">
        <v>0</v>
      </c>
      <c r="AC2040" s="4">
        <v>0</v>
      </c>
      <c r="AD2040" s="4">
        <v>21044329</v>
      </c>
      <c r="AE2040" s="5">
        <v>1614</v>
      </c>
      <c r="AF2040" s="1" t="s">
        <v>70</v>
      </c>
      <c r="AG2040" s="1" t="s">
        <v>71</v>
      </c>
      <c r="AH2040" s="1" t="s">
        <v>89</v>
      </c>
      <c r="AI2040" s="1" t="s">
        <v>57</v>
      </c>
      <c r="AJ2040" s="5">
        <v>10950</v>
      </c>
      <c r="AK2040" s="4">
        <v>-218740</v>
      </c>
      <c r="AL2040" s="4">
        <v>0</v>
      </c>
      <c r="AM2040" s="4">
        <v>0</v>
      </c>
      <c r="AN2040" s="4">
        <v>0</v>
      </c>
      <c r="AO2040" s="4">
        <v>-2813843</v>
      </c>
      <c r="AP2040" s="4">
        <v>-2813843</v>
      </c>
      <c r="AQ2040" s="4">
        <v>0</v>
      </c>
      <c r="AR2040" s="4">
        <v>18230486</v>
      </c>
      <c r="AS2040" s="1" t="s">
        <v>52</v>
      </c>
      <c r="AT2040" s="9">
        <f t="shared" si="922"/>
        <v>43404</v>
      </c>
      <c r="AU2040" s="9">
        <f t="shared" si="923"/>
        <v>43374</v>
      </c>
      <c r="AV2040" s="9">
        <v>44798</v>
      </c>
      <c r="AW2040" s="11">
        <f t="shared" si="924"/>
        <v>3.8191780821917809</v>
      </c>
      <c r="AX2040">
        <v>25</v>
      </c>
      <c r="AY2040" s="12">
        <v>0.05</v>
      </c>
      <c r="AZ2040">
        <f t="shared" si="925"/>
        <v>3.7999999999999999E-2</v>
      </c>
      <c r="BA2040" s="13">
        <f t="shared" si="926"/>
        <v>21044329</v>
      </c>
      <c r="BB2040" s="17" t="s">
        <v>2189</v>
      </c>
      <c r="BC2040">
        <f>MATCH(BB2040,MONTHLY_INDEX!$A:$A,0)</f>
        <v>798</v>
      </c>
      <c r="BD2040">
        <f>MATCH(AU2040,MONTHLY_INDEX!$1:$1,0)</f>
        <v>82</v>
      </c>
      <c r="BE2040">
        <f>INDEX(MONTHLY_INDEX!$1:$1048576,Final!BC2040,Final!BD2040)</f>
        <v>96</v>
      </c>
      <c r="BF2040">
        <f>MATCH($BF$1,MONTHLY_INDEX!$1:$1,0)</f>
        <v>127</v>
      </c>
      <c r="BG2040">
        <f>INDEX(MONTHLY_INDEX!$1:$1048576,Final!BC2040,Final!BF2040)</f>
        <v>95.3</v>
      </c>
      <c r="BH2040" s="23">
        <f t="shared" si="944"/>
        <v>-7.2916666666666963E-3</v>
      </c>
      <c r="BI2040" s="14">
        <f t="shared" si="945"/>
        <v>20890880.767708331</v>
      </c>
      <c r="BJ2040" s="14">
        <f t="shared" si="946"/>
        <v>3031867.7699371115</v>
      </c>
      <c r="BK2040" s="15">
        <f t="shared" si="927"/>
        <v>17859012.997771218</v>
      </c>
      <c r="BL2040" s="52">
        <v>0</v>
      </c>
      <c r="BM2040" s="15">
        <f t="shared" si="947"/>
        <v>17859012.997771218</v>
      </c>
    </row>
    <row r="2041" spans="1:65">
      <c r="A2041" s="8">
        <v>2039</v>
      </c>
      <c r="B2041" s="1" t="s">
        <v>44</v>
      </c>
      <c r="C2041" s="1">
        <v>1500</v>
      </c>
      <c r="D2041" s="1" t="s">
        <v>60</v>
      </c>
      <c r="E2041" s="1">
        <v>150000082</v>
      </c>
      <c r="F2041" s="1" t="s">
        <v>60</v>
      </c>
      <c r="G2041" s="1" t="s">
        <v>93</v>
      </c>
      <c r="H2041" s="1">
        <v>5</v>
      </c>
      <c r="I2041" s="1" t="s">
        <v>193</v>
      </c>
      <c r="J2041" s="1" t="s">
        <v>49</v>
      </c>
      <c r="K2041" s="1">
        <v>17406001</v>
      </c>
      <c r="L2041" s="1" t="s">
        <v>50</v>
      </c>
      <c r="M2041" s="1" t="s">
        <v>51</v>
      </c>
      <c r="N2041" s="1" t="s">
        <v>64</v>
      </c>
      <c r="O2041" s="1" t="s">
        <v>65</v>
      </c>
      <c r="P2041" s="1" t="s">
        <v>66</v>
      </c>
      <c r="Q2041" s="1" t="s">
        <v>67</v>
      </c>
      <c r="R2041" s="1" t="s">
        <v>87</v>
      </c>
      <c r="S2041" s="1" t="s">
        <v>88</v>
      </c>
      <c r="T2041" s="2">
        <v>43404</v>
      </c>
      <c r="U2041" s="2">
        <v>43404</v>
      </c>
      <c r="V2041" s="1" t="s">
        <v>52</v>
      </c>
      <c r="W2041" s="3">
        <v>1</v>
      </c>
      <c r="X2041" s="1" t="s">
        <v>53</v>
      </c>
      <c r="Y2041" s="4">
        <v>969266</v>
      </c>
      <c r="Z2041" s="4">
        <v>-119526</v>
      </c>
      <c r="AA2041" s="4">
        <v>0</v>
      </c>
      <c r="AB2041" s="4">
        <v>0</v>
      </c>
      <c r="AC2041" s="4">
        <v>0</v>
      </c>
      <c r="AD2041" s="4">
        <v>969266</v>
      </c>
      <c r="AE2041" s="5">
        <v>1614</v>
      </c>
      <c r="AF2041" s="1" t="s">
        <v>70</v>
      </c>
      <c r="AG2041" s="1" t="s">
        <v>71</v>
      </c>
      <c r="AH2041" s="1" t="s">
        <v>89</v>
      </c>
      <c r="AI2041" s="1" t="s">
        <v>57</v>
      </c>
      <c r="AJ2041" s="5">
        <v>10950</v>
      </c>
      <c r="AK2041" s="4">
        <v>-10075</v>
      </c>
      <c r="AL2041" s="4">
        <v>0</v>
      </c>
      <c r="AM2041" s="4">
        <v>0</v>
      </c>
      <c r="AN2041" s="4">
        <v>0</v>
      </c>
      <c r="AO2041" s="4">
        <v>-129601</v>
      </c>
      <c r="AP2041" s="4">
        <v>-129601</v>
      </c>
      <c r="AQ2041" s="4">
        <v>0</v>
      </c>
      <c r="AR2041" s="4">
        <v>839665</v>
      </c>
      <c r="AS2041" s="1" t="s">
        <v>52</v>
      </c>
      <c r="AT2041" s="9">
        <f t="shared" si="922"/>
        <v>43404</v>
      </c>
      <c r="AU2041" s="9">
        <f t="shared" si="923"/>
        <v>43374</v>
      </c>
      <c r="AV2041" s="9">
        <v>44798</v>
      </c>
      <c r="AW2041" s="11">
        <f t="shared" si="924"/>
        <v>3.8191780821917809</v>
      </c>
      <c r="AX2041">
        <v>25</v>
      </c>
      <c r="AY2041" s="12">
        <v>0.05</v>
      </c>
      <c r="AZ2041">
        <f t="shared" si="925"/>
        <v>3.7999999999999999E-2</v>
      </c>
      <c r="BA2041" s="13">
        <f t="shared" si="926"/>
        <v>969266</v>
      </c>
      <c r="BB2041" s="17" t="s">
        <v>2083</v>
      </c>
      <c r="BC2041">
        <f>MATCH(BB2041,MONTHLY_INDEX!$A:$A,0)</f>
        <v>745</v>
      </c>
      <c r="BD2041">
        <f>MATCH(AU2041,MONTHLY_INDEX!$1:$1,0)</f>
        <v>82</v>
      </c>
      <c r="BE2041">
        <f>INDEX(MONTHLY_INDEX!$1:$1048576,Final!BC2041,Final!BD2041)</f>
        <v>107.7</v>
      </c>
      <c r="BF2041">
        <f>MATCH($BF$1,MONTHLY_INDEX!$1:$1,0)</f>
        <v>127</v>
      </c>
      <c r="BG2041">
        <f>INDEX(MONTHLY_INDEX!$1:$1048576,Final!BC2041,Final!BF2041)</f>
        <v>115.4</v>
      </c>
      <c r="BH2041" s="23">
        <f t="shared" si="944"/>
        <v>7.1494893221912742E-2</v>
      </c>
      <c r="BI2041" s="14">
        <f t="shared" si="945"/>
        <v>1038563.5691736306</v>
      </c>
      <c r="BJ2041" s="14">
        <f t="shared" si="946"/>
        <v>150725.4503733303</v>
      </c>
      <c r="BK2041" s="15">
        <f t="shared" si="927"/>
        <v>887838.11880030029</v>
      </c>
      <c r="BL2041" s="52">
        <v>0</v>
      </c>
      <c r="BM2041" s="15">
        <f t="shared" si="947"/>
        <v>887838.11880030029</v>
      </c>
    </row>
    <row r="2042" spans="1:65">
      <c r="A2042" s="8">
        <v>2040</v>
      </c>
      <c r="B2042" s="1" t="s">
        <v>44</v>
      </c>
      <c r="C2042" s="1">
        <v>1500</v>
      </c>
      <c r="D2042" s="1" t="s">
        <v>60</v>
      </c>
      <c r="E2042" s="1">
        <v>150000082</v>
      </c>
      <c r="F2042" s="1" t="s">
        <v>60</v>
      </c>
      <c r="G2042" s="1" t="s">
        <v>94</v>
      </c>
      <c r="H2042" s="1">
        <v>6</v>
      </c>
      <c r="I2042" s="1" t="s">
        <v>193</v>
      </c>
      <c r="J2042" s="1" t="s">
        <v>49</v>
      </c>
      <c r="K2042" s="1">
        <v>17406001</v>
      </c>
      <c r="L2042" s="1" t="s">
        <v>50</v>
      </c>
      <c r="M2042" s="1" t="s">
        <v>51</v>
      </c>
      <c r="N2042" s="1" t="s">
        <v>64</v>
      </c>
      <c r="O2042" s="1" t="s">
        <v>65</v>
      </c>
      <c r="P2042" s="1" t="s">
        <v>66</v>
      </c>
      <c r="Q2042" s="1" t="s">
        <v>67</v>
      </c>
      <c r="R2042" s="1" t="s">
        <v>87</v>
      </c>
      <c r="S2042" s="1" t="s">
        <v>88</v>
      </c>
      <c r="T2042" s="2">
        <v>43404</v>
      </c>
      <c r="U2042" s="2">
        <v>43404</v>
      </c>
      <c r="V2042" s="1" t="s">
        <v>52</v>
      </c>
      <c r="W2042" s="3">
        <v>1</v>
      </c>
      <c r="X2042" s="1" t="s">
        <v>53</v>
      </c>
      <c r="Y2042" s="4">
        <v>735000</v>
      </c>
      <c r="Z2042" s="4">
        <v>-90636</v>
      </c>
      <c r="AA2042" s="4">
        <v>0</v>
      </c>
      <c r="AB2042" s="4">
        <v>0</v>
      </c>
      <c r="AC2042" s="4">
        <v>0</v>
      </c>
      <c r="AD2042" s="4">
        <v>735000</v>
      </c>
      <c r="AE2042" s="5">
        <v>1614</v>
      </c>
      <c r="AF2042" s="1" t="s">
        <v>70</v>
      </c>
      <c r="AG2042" s="1" t="s">
        <v>71</v>
      </c>
      <c r="AH2042" s="1" t="s">
        <v>89</v>
      </c>
      <c r="AI2042" s="1" t="s">
        <v>57</v>
      </c>
      <c r="AJ2042" s="5">
        <v>10950</v>
      </c>
      <c r="AK2042" s="4">
        <v>-7640</v>
      </c>
      <c r="AL2042" s="4">
        <v>0</v>
      </c>
      <c r="AM2042" s="4">
        <v>0</v>
      </c>
      <c r="AN2042" s="4">
        <v>0</v>
      </c>
      <c r="AO2042" s="4">
        <v>-98276</v>
      </c>
      <c r="AP2042" s="4">
        <v>-98276</v>
      </c>
      <c r="AQ2042" s="4">
        <v>0</v>
      </c>
      <c r="AR2042" s="4">
        <v>636724</v>
      </c>
      <c r="AS2042" s="1" t="s">
        <v>52</v>
      </c>
      <c r="AT2042" s="9">
        <f t="shared" si="922"/>
        <v>43404</v>
      </c>
      <c r="AU2042" s="9">
        <f t="shared" si="923"/>
        <v>43374</v>
      </c>
      <c r="AV2042" s="9">
        <v>44798</v>
      </c>
      <c r="AW2042" s="11">
        <f t="shared" si="924"/>
        <v>3.8191780821917809</v>
      </c>
      <c r="AX2042">
        <v>10</v>
      </c>
      <c r="AY2042" s="12">
        <v>0.05</v>
      </c>
      <c r="AZ2042">
        <f t="shared" si="925"/>
        <v>9.5000000000000001E-2</v>
      </c>
      <c r="BA2042" s="13">
        <f t="shared" si="926"/>
        <v>735000</v>
      </c>
      <c r="BB2042" s="17" t="s">
        <v>1853</v>
      </c>
      <c r="BC2042">
        <f>MATCH(BB2042,MONTHLY_INDEX!$A:$A,0)</f>
        <v>630</v>
      </c>
      <c r="BD2042">
        <f>MATCH(AU2042,MONTHLY_INDEX!$1:$1,0)</f>
        <v>82</v>
      </c>
      <c r="BE2042">
        <f>INDEX(MONTHLY_INDEX!$1:$1048576,Final!BC2042,Final!BD2042)</f>
        <v>115.8</v>
      </c>
      <c r="BF2042">
        <f>MATCH($BF$1,MONTHLY_INDEX!$1:$1,0)</f>
        <v>127</v>
      </c>
      <c r="BG2042">
        <f>INDEX(MONTHLY_INDEX!$1:$1048576,Final!BC2042,Final!BF2042)</f>
        <v>151.1</v>
      </c>
      <c r="BH2042" s="23">
        <f t="shared" si="944"/>
        <v>0.30483592400690845</v>
      </c>
      <c r="BI2042" s="14">
        <f t="shared" si="945"/>
        <v>959054.4041450778</v>
      </c>
      <c r="BJ2042" s="14">
        <f t="shared" si="946"/>
        <v>347965.9581943361</v>
      </c>
      <c r="BK2042" s="15">
        <f t="shared" si="927"/>
        <v>611088.44595074165</v>
      </c>
      <c r="BL2042" s="52">
        <v>0</v>
      </c>
      <c r="BM2042" s="15">
        <f t="shared" si="947"/>
        <v>611088.44595074165</v>
      </c>
    </row>
    <row r="2043" spans="1:65">
      <c r="A2043" s="8">
        <v>2041</v>
      </c>
      <c r="B2043" s="1" t="s">
        <v>44</v>
      </c>
      <c r="C2043" s="1">
        <v>1500</v>
      </c>
      <c r="D2043" s="1" t="s">
        <v>60</v>
      </c>
      <c r="E2043" s="1">
        <v>150000082</v>
      </c>
      <c r="F2043" s="1" t="s">
        <v>60</v>
      </c>
      <c r="G2043" s="1" t="s">
        <v>95</v>
      </c>
      <c r="H2043" s="1">
        <v>7</v>
      </c>
      <c r="I2043" s="1" t="s">
        <v>193</v>
      </c>
      <c r="J2043" s="1" t="s">
        <v>49</v>
      </c>
      <c r="K2043" s="1">
        <v>17406001</v>
      </c>
      <c r="L2043" s="1" t="s">
        <v>50</v>
      </c>
      <c r="M2043" s="1" t="s">
        <v>51</v>
      </c>
      <c r="N2043" s="1" t="s">
        <v>64</v>
      </c>
      <c r="O2043" s="1" t="s">
        <v>65</v>
      </c>
      <c r="P2043" s="1" t="s">
        <v>66</v>
      </c>
      <c r="Q2043" s="1" t="s">
        <v>67</v>
      </c>
      <c r="R2043" s="1" t="s">
        <v>87</v>
      </c>
      <c r="S2043" s="1" t="s">
        <v>88</v>
      </c>
      <c r="T2043" s="2">
        <v>43404</v>
      </c>
      <c r="U2043" s="2">
        <v>43404</v>
      </c>
      <c r="V2043" s="1" t="s">
        <v>52</v>
      </c>
      <c r="W2043" s="3">
        <v>1</v>
      </c>
      <c r="X2043" s="1" t="s">
        <v>53</v>
      </c>
      <c r="Y2043" s="4">
        <v>126000</v>
      </c>
      <c r="Z2043" s="4">
        <v>-15537</v>
      </c>
      <c r="AA2043" s="4">
        <v>0</v>
      </c>
      <c r="AB2043" s="4">
        <v>0</v>
      </c>
      <c r="AC2043" s="4">
        <v>0</v>
      </c>
      <c r="AD2043" s="4">
        <v>126000</v>
      </c>
      <c r="AE2043" s="5">
        <v>1614</v>
      </c>
      <c r="AF2043" s="1" t="s">
        <v>70</v>
      </c>
      <c r="AG2043" s="1" t="s">
        <v>71</v>
      </c>
      <c r="AH2043" s="1" t="s">
        <v>89</v>
      </c>
      <c r="AI2043" s="1" t="s">
        <v>57</v>
      </c>
      <c r="AJ2043" s="5">
        <v>10950</v>
      </c>
      <c r="AK2043" s="4">
        <v>-1310</v>
      </c>
      <c r="AL2043" s="4">
        <v>0</v>
      </c>
      <c r="AM2043" s="4">
        <v>0</v>
      </c>
      <c r="AN2043" s="4">
        <v>0</v>
      </c>
      <c r="AO2043" s="4">
        <v>-16847</v>
      </c>
      <c r="AP2043" s="4">
        <v>-16847</v>
      </c>
      <c r="AQ2043" s="4">
        <v>0</v>
      </c>
      <c r="AR2043" s="4">
        <v>109153</v>
      </c>
      <c r="AS2043" s="1" t="s">
        <v>52</v>
      </c>
      <c r="AT2043" s="9">
        <f t="shared" si="922"/>
        <v>43404</v>
      </c>
      <c r="AU2043" s="9">
        <f t="shared" si="923"/>
        <v>43374</v>
      </c>
      <c r="AV2043" s="9">
        <v>44798</v>
      </c>
      <c r="AW2043" s="11">
        <f t="shared" si="924"/>
        <v>3.8191780821917809</v>
      </c>
      <c r="AX2043">
        <v>25</v>
      </c>
      <c r="AY2043" s="12">
        <v>0.05</v>
      </c>
      <c r="AZ2043">
        <f t="shared" si="925"/>
        <v>3.7999999999999999E-2</v>
      </c>
      <c r="BA2043" s="13">
        <f t="shared" si="926"/>
        <v>126000</v>
      </c>
      <c r="BB2043" s="17" t="s">
        <v>2189</v>
      </c>
      <c r="BC2043">
        <f>MATCH(BB2043,MONTHLY_INDEX!$A:$A,0)</f>
        <v>798</v>
      </c>
      <c r="BD2043">
        <f>MATCH(AU2043,MONTHLY_INDEX!$1:$1,0)</f>
        <v>82</v>
      </c>
      <c r="BE2043">
        <f>INDEX(MONTHLY_INDEX!$1:$1048576,Final!BC2043,Final!BD2043)</f>
        <v>96</v>
      </c>
      <c r="BF2043">
        <f>MATCH($BF$1,MONTHLY_INDEX!$1:$1,0)</f>
        <v>127</v>
      </c>
      <c r="BG2043">
        <f>INDEX(MONTHLY_INDEX!$1:$1048576,Final!BC2043,Final!BF2043)</f>
        <v>95.3</v>
      </c>
      <c r="BH2043" s="23">
        <f t="shared" si="944"/>
        <v>-7.2916666666666963E-3</v>
      </c>
      <c r="BI2043" s="14">
        <f t="shared" si="945"/>
        <v>125081.25</v>
      </c>
      <c r="BJ2043" s="14">
        <f t="shared" si="946"/>
        <v>18152.887602739724</v>
      </c>
      <c r="BK2043" s="15">
        <f t="shared" si="927"/>
        <v>106928.36239726028</v>
      </c>
      <c r="BL2043" s="52">
        <v>0</v>
      </c>
      <c r="BM2043" s="15">
        <f t="shared" si="947"/>
        <v>106928.36239726028</v>
      </c>
    </row>
    <row r="2044" spans="1:65">
      <c r="A2044" s="8">
        <v>2042</v>
      </c>
      <c r="B2044" s="1" t="s">
        <v>44</v>
      </c>
      <c r="C2044" s="1">
        <v>1500</v>
      </c>
      <c r="D2044" s="1" t="s">
        <v>60</v>
      </c>
      <c r="E2044" s="1">
        <v>150000082</v>
      </c>
      <c r="F2044" s="1" t="s">
        <v>60</v>
      </c>
      <c r="G2044" s="1" t="s">
        <v>96</v>
      </c>
      <c r="H2044" s="1">
        <v>8</v>
      </c>
      <c r="I2044" s="1" t="s">
        <v>193</v>
      </c>
      <c r="J2044" s="1" t="s">
        <v>49</v>
      </c>
      <c r="K2044" s="1">
        <v>17406001</v>
      </c>
      <c r="L2044" s="1" t="s">
        <v>50</v>
      </c>
      <c r="M2044" s="1" t="s">
        <v>51</v>
      </c>
      <c r="N2044" s="1" t="s">
        <v>64</v>
      </c>
      <c r="O2044" s="1" t="s">
        <v>65</v>
      </c>
      <c r="P2044" s="1" t="s">
        <v>66</v>
      </c>
      <c r="Q2044" s="1" t="s">
        <v>67</v>
      </c>
      <c r="R2044" s="1" t="s">
        <v>87</v>
      </c>
      <c r="S2044" s="1" t="s">
        <v>88</v>
      </c>
      <c r="T2044" s="2">
        <v>43404</v>
      </c>
      <c r="U2044" s="2">
        <v>43404</v>
      </c>
      <c r="V2044" s="1" t="s">
        <v>52</v>
      </c>
      <c r="W2044" s="3">
        <v>1</v>
      </c>
      <c r="X2044" s="1" t="s">
        <v>53</v>
      </c>
      <c r="Y2044" s="4">
        <v>29327302</v>
      </c>
      <c r="Z2044" s="4">
        <v>-3616528</v>
      </c>
      <c r="AA2044" s="4">
        <v>0</v>
      </c>
      <c r="AB2044" s="4">
        <v>0</v>
      </c>
      <c r="AC2044" s="4">
        <v>0</v>
      </c>
      <c r="AD2044" s="4">
        <v>29327302</v>
      </c>
      <c r="AE2044" s="5">
        <v>1614</v>
      </c>
      <c r="AF2044" s="1" t="s">
        <v>70</v>
      </c>
      <c r="AG2044" s="1" t="s">
        <v>71</v>
      </c>
      <c r="AH2044" s="1" t="s">
        <v>89</v>
      </c>
      <c r="AI2044" s="1" t="s">
        <v>57</v>
      </c>
      <c r="AJ2044" s="5">
        <v>10950</v>
      </c>
      <c r="AK2044" s="4">
        <v>-304835</v>
      </c>
      <c r="AL2044" s="4">
        <v>0</v>
      </c>
      <c r="AM2044" s="4">
        <v>0</v>
      </c>
      <c r="AN2044" s="4">
        <v>0</v>
      </c>
      <c r="AO2044" s="4">
        <v>-3921363</v>
      </c>
      <c r="AP2044" s="4">
        <v>-3921363</v>
      </c>
      <c r="AQ2044" s="4">
        <v>0</v>
      </c>
      <c r="AR2044" s="4">
        <v>25405939</v>
      </c>
      <c r="AS2044" s="1" t="s">
        <v>52</v>
      </c>
      <c r="AT2044" s="9">
        <f t="shared" si="922"/>
        <v>43404</v>
      </c>
      <c r="AU2044" s="9">
        <f t="shared" si="923"/>
        <v>43374</v>
      </c>
      <c r="AV2044" s="9">
        <v>44798</v>
      </c>
      <c r="AW2044" s="11">
        <f t="shared" si="924"/>
        <v>3.8191780821917809</v>
      </c>
      <c r="AX2044">
        <v>25</v>
      </c>
      <c r="AY2044" s="12">
        <v>0.05</v>
      </c>
      <c r="AZ2044">
        <f t="shared" si="925"/>
        <v>3.7999999999999999E-2</v>
      </c>
      <c r="BA2044" s="13">
        <f t="shared" si="926"/>
        <v>29327302</v>
      </c>
      <c r="BB2044" s="17" t="s">
        <v>2189</v>
      </c>
      <c r="BC2044">
        <f>MATCH(BB2044,MONTHLY_INDEX!$A:$A,0)</f>
        <v>798</v>
      </c>
      <c r="BD2044">
        <f>MATCH(AU2044,MONTHLY_INDEX!$1:$1,0)</f>
        <v>82</v>
      </c>
      <c r="BE2044">
        <f>INDEX(MONTHLY_INDEX!$1:$1048576,Final!BC2044,Final!BD2044)</f>
        <v>96</v>
      </c>
      <c r="BF2044">
        <f>MATCH($BF$1,MONTHLY_INDEX!$1:$1,0)</f>
        <v>127</v>
      </c>
      <c r="BG2044">
        <f>INDEX(MONTHLY_INDEX!$1:$1048576,Final!BC2044,Final!BF2044)</f>
        <v>95.3</v>
      </c>
      <c r="BH2044" s="23">
        <f t="shared" si="944"/>
        <v>-7.2916666666666963E-3</v>
      </c>
      <c r="BI2044" s="14">
        <f t="shared" si="945"/>
        <v>29113457.089583334</v>
      </c>
      <c r="BJ2044" s="14">
        <f t="shared" si="946"/>
        <v>4225200.1341079678</v>
      </c>
      <c r="BK2044" s="15">
        <f t="shared" si="927"/>
        <v>24888256.955475368</v>
      </c>
      <c r="BL2044" s="52">
        <v>0</v>
      </c>
      <c r="BM2044" s="15">
        <f t="shared" si="947"/>
        <v>24888256.955475368</v>
      </c>
    </row>
    <row r="2045" spans="1:65">
      <c r="A2045" s="8">
        <v>2043</v>
      </c>
      <c r="B2045" s="1" t="s">
        <v>44</v>
      </c>
      <c r="C2045" s="1">
        <v>1500</v>
      </c>
      <c r="D2045" s="1" t="s">
        <v>60</v>
      </c>
      <c r="E2045" s="1">
        <v>150000082</v>
      </c>
      <c r="F2045" s="1" t="s">
        <v>60</v>
      </c>
      <c r="G2045" s="1" t="s">
        <v>97</v>
      </c>
      <c r="H2045" s="1">
        <v>9</v>
      </c>
      <c r="I2045" s="1" t="s">
        <v>193</v>
      </c>
      <c r="J2045" s="1" t="s">
        <v>49</v>
      </c>
      <c r="K2045" s="1">
        <v>17406001</v>
      </c>
      <c r="L2045" s="1" t="s">
        <v>50</v>
      </c>
      <c r="M2045" s="1" t="s">
        <v>51</v>
      </c>
      <c r="N2045" s="1" t="s">
        <v>64</v>
      </c>
      <c r="O2045" s="1" t="s">
        <v>65</v>
      </c>
      <c r="P2045" s="1" t="s">
        <v>66</v>
      </c>
      <c r="Q2045" s="1" t="s">
        <v>67</v>
      </c>
      <c r="R2045" s="1" t="s">
        <v>87</v>
      </c>
      <c r="S2045" s="1" t="s">
        <v>88</v>
      </c>
      <c r="T2045" s="2">
        <v>43404</v>
      </c>
      <c r="U2045" s="2">
        <v>43404</v>
      </c>
      <c r="V2045" s="1" t="s">
        <v>52</v>
      </c>
      <c r="W2045" s="3">
        <v>1</v>
      </c>
      <c r="X2045" s="1" t="s">
        <v>53</v>
      </c>
      <c r="Y2045" s="4">
        <v>1517250</v>
      </c>
      <c r="Z2045" s="4">
        <v>-187100</v>
      </c>
      <c r="AA2045" s="4">
        <v>0</v>
      </c>
      <c r="AB2045" s="4">
        <v>0</v>
      </c>
      <c r="AC2045" s="4">
        <v>0</v>
      </c>
      <c r="AD2045" s="4">
        <v>1517250</v>
      </c>
      <c r="AE2045" s="5">
        <v>1614</v>
      </c>
      <c r="AF2045" s="1" t="s">
        <v>70</v>
      </c>
      <c r="AG2045" s="1" t="s">
        <v>71</v>
      </c>
      <c r="AH2045" s="1" t="s">
        <v>89</v>
      </c>
      <c r="AI2045" s="1" t="s">
        <v>57</v>
      </c>
      <c r="AJ2045" s="5">
        <v>10950</v>
      </c>
      <c r="AK2045" s="4">
        <v>-15771</v>
      </c>
      <c r="AL2045" s="4">
        <v>0</v>
      </c>
      <c r="AM2045" s="4">
        <v>0</v>
      </c>
      <c r="AN2045" s="4">
        <v>0</v>
      </c>
      <c r="AO2045" s="4">
        <v>-202871</v>
      </c>
      <c r="AP2045" s="4">
        <v>-202871</v>
      </c>
      <c r="AQ2045" s="4">
        <v>0</v>
      </c>
      <c r="AR2045" s="4">
        <v>1314379</v>
      </c>
      <c r="AS2045" s="1" t="s">
        <v>52</v>
      </c>
      <c r="AT2045" s="9">
        <f t="shared" si="922"/>
        <v>43404</v>
      </c>
      <c r="AU2045" s="9">
        <f t="shared" si="923"/>
        <v>43374</v>
      </c>
      <c r="AV2045" s="9">
        <v>44798</v>
      </c>
      <c r="AW2045" s="11">
        <f t="shared" si="924"/>
        <v>3.8191780821917809</v>
      </c>
      <c r="AX2045">
        <v>15</v>
      </c>
      <c r="AY2045" s="12">
        <v>0.05</v>
      </c>
      <c r="AZ2045">
        <f t="shared" si="925"/>
        <v>6.3333333333333325E-2</v>
      </c>
      <c r="BA2045" s="13">
        <f t="shared" si="926"/>
        <v>1517250</v>
      </c>
      <c r="BB2045" s="17" t="s">
        <v>1941</v>
      </c>
      <c r="BC2045">
        <f>MATCH(BB2045,MONTHLY_INDEX!$A:$A,0)</f>
        <v>674</v>
      </c>
      <c r="BD2045">
        <f>MATCH(AU2045,MONTHLY_INDEX!$1:$1,0)</f>
        <v>82</v>
      </c>
      <c r="BE2045">
        <f>INDEX(MONTHLY_INDEX!$1:$1048576,Final!BC2045,Final!BD2045)</f>
        <v>105.9</v>
      </c>
      <c r="BF2045">
        <f>MATCH($BF$1,MONTHLY_INDEX!$1:$1,0)</f>
        <v>127</v>
      </c>
      <c r="BG2045">
        <f>INDEX(MONTHLY_INDEX!$1:$1048576,Final!BC2045,Final!BF2045)</f>
        <v>122.8</v>
      </c>
      <c r="BH2045" s="23">
        <f t="shared" si="944"/>
        <v>0.15958451369216234</v>
      </c>
      <c r="BI2045" s="14">
        <f t="shared" si="945"/>
        <v>1759379.6033994332</v>
      </c>
      <c r="BJ2045" s="14">
        <f t="shared" si="946"/>
        <v>425560.98790536425</v>
      </c>
      <c r="BK2045" s="15">
        <f t="shared" si="927"/>
        <v>1333818.6154940689</v>
      </c>
      <c r="BL2045" s="52">
        <v>0</v>
      </c>
      <c r="BM2045" s="15">
        <f t="shared" si="947"/>
        <v>1333818.6154940689</v>
      </c>
    </row>
    <row r="2046" spans="1:65">
      <c r="A2046" s="8">
        <v>2044</v>
      </c>
      <c r="B2046" s="1" t="s">
        <v>44</v>
      </c>
      <c r="C2046" s="1">
        <v>1500</v>
      </c>
      <c r="D2046" s="1" t="s">
        <v>60</v>
      </c>
      <c r="E2046" s="1">
        <v>150000082</v>
      </c>
      <c r="F2046" s="1" t="s">
        <v>60</v>
      </c>
      <c r="G2046" s="1" t="s">
        <v>98</v>
      </c>
      <c r="H2046" s="1">
        <v>10</v>
      </c>
      <c r="I2046" s="1" t="s">
        <v>193</v>
      </c>
      <c r="J2046" s="1" t="s">
        <v>49</v>
      </c>
      <c r="K2046" s="1">
        <v>17406001</v>
      </c>
      <c r="L2046" s="1" t="s">
        <v>50</v>
      </c>
      <c r="M2046" s="1" t="s">
        <v>51</v>
      </c>
      <c r="N2046" s="1" t="s">
        <v>64</v>
      </c>
      <c r="O2046" s="1" t="s">
        <v>65</v>
      </c>
      <c r="P2046" s="1" t="s">
        <v>66</v>
      </c>
      <c r="Q2046" s="1" t="s">
        <v>67</v>
      </c>
      <c r="R2046" s="1" t="s">
        <v>87</v>
      </c>
      <c r="S2046" s="1" t="s">
        <v>88</v>
      </c>
      <c r="T2046" s="2">
        <v>43404</v>
      </c>
      <c r="U2046" s="2">
        <v>43404</v>
      </c>
      <c r="V2046" s="1" t="s">
        <v>52</v>
      </c>
      <c r="W2046" s="3">
        <v>1</v>
      </c>
      <c r="X2046" s="1" t="s">
        <v>53</v>
      </c>
      <c r="Y2046" s="4">
        <v>312900</v>
      </c>
      <c r="Z2046" s="4">
        <v>-38584</v>
      </c>
      <c r="AA2046" s="4">
        <v>0</v>
      </c>
      <c r="AB2046" s="4">
        <v>0</v>
      </c>
      <c r="AC2046" s="4">
        <v>0</v>
      </c>
      <c r="AD2046" s="4">
        <v>312900</v>
      </c>
      <c r="AE2046" s="5">
        <v>1614</v>
      </c>
      <c r="AF2046" s="1" t="s">
        <v>70</v>
      </c>
      <c r="AG2046" s="1" t="s">
        <v>71</v>
      </c>
      <c r="AH2046" s="1" t="s">
        <v>89</v>
      </c>
      <c r="AI2046" s="1" t="s">
        <v>57</v>
      </c>
      <c r="AJ2046" s="5">
        <v>10950</v>
      </c>
      <c r="AK2046" s="4">
        <v>-3252</v>
      </c>
      <c r="AL2046" s="4">
        <v>0</v>
      </c>
      <c r="AM2046" s="4">
        <v>0</v>
      </c>
      <c r="AN2046" s="4">
        <v>0</v>
      </c>
      <c r="AO2046" s="4">
        <v>-41836</v>
      </c>
      <c r="AP2046" s="4">
        <v>-41836</v>
      </c>
      <c r="AQ2046" s="4">
        <v>0</v>
      </c>
      <c r="AR2046" s="4">
        <v>271064</v>
      </c>
      <c r="AS2046" s="1" t="s">
        <v>52</v>
      </c>
      <c r="AT2046" s="9">
        <f t="shared" si="922"/>
        <v>43404</v>
      </c>
      <c r="AU2046" s="9">
        <f t="shared" si="923"/>
        <v>43374</v>
      </c>
      <c r="AV2046" s="9">
        <v>44798</v>
      </c>
      <c r="AW2046" s="11">
        <f t="shared" si="924"/>
        <v>3.8191780821917809</v>
      </c>
      <c r="AX2046">
        <v>10</v>
      </c>
      <c r="AY2046" s="12">
        <v>0.05</v>
      </c>
      <c r="AZ2046">
        <f t="shared" si="925"/>
        <v>9.5000000000000001E-2</v>
      </c>
      <c r="BA2046" s="13">
        <f t="shared" si="926"/>
        <v>312900</v>
      </c>
      <c r="BB2046" s="17" t="s">
        <v>2189</v>
      </c>
      <c r="BC2046">
        <f>MATCH(BB2046,MONTHLY_INDEX!$A:$A,0)</f>
        <v>798</v>
      </c>
      <c r="BD2046">
        <f>MATCH(AU2046,MONTHLY_INDEX!$1:$1,0)</f>
        <v>82</v>
      </c>
      <c r="BE2046">
        <f>INDEX(MONTHLY_INDEX!$1:$1048576,Final!BC2046,Final!BD2046)</f>
        <v>96</v>
      </c>
      <c r="BF2046">
        <f>MATCH($BF$1,MONTHLY_INDEX!$1:$1,0)</f>
        <v>127</v>
      </c>
      <c r="BG2046">
        <f>INDEX(MONTHLY_INDEX!$1:$1048576,Final!BC2046,Final!BF2046)</f>
        <v>95.3</v>
      </c>
      <c r="BH2046" s="23">
        <f t="shared" si="944"/>
        <v>-7.2916666666666963E-3</v>
      </c>
      <c r="BI2046" s="14">
        <f t="shared" si="945"/>
        <v>310618.4375</v>
      </c>
      <c r="BJ2046" s="14">
        <f t="shared" si="946"/>
        <v>112699.17720034247</v>
      </c>
      <c r="BK2046" s="15">
        <f t="shared" si="927"/>
        <v>197919.26029965753</v>
      </c>
      <c r="BL2046" s="52">
        <v>0</v>
      </c>
      <c r="BM2046" s="15">
        <f t="shared" si="947"/>
        <v>197919.26029965753</v>
      </c>
    </row>
    <row r="2047" spans="1:65">
      <c r="A2047" s="8">
        <v>2045</v>
      </c>
      <c r="B2047" s="1" t="s">
        <v>44</v>
      </c>
      <c r="C2047" s="1">
        <v>1500</v>
      </c>
      <c r="D2047" s="1" t="s">
        <v>60</v>
      </c>
      <c r="E2047" s="1">
        <v>150000082</v>
      </c>
      <c r="F2047" s="1" t="s">
        <v>60</v>
      </c>
      <c r="G2047" s="1" t="s">
        <v>99</v>
      </c>
      <c r="H2047" s="1">
        <v>11</v>
      </c>
      <c r="I2047" s="1" t="s">
        <v>193</v>
      </c>
      <c r="J2047" s="1" t="s">
        <v>49</v>
      </c>
      <c r="K2047" s="1">
        <v>17406001</v>
      </c>
      <c r="L2047" s="1" t="s">
        <v>50</v>
      </c>
      <c r="M2047" s="1" t="s">
        <v>51</v>
      </c>
      <c r="N2047" s="1" t="s">
        <v>64</v>
      </c>
      <c r="O2047" s="1" t="s">
        <v>65</v>
      </c>
      <c r="P2047" s="1" t="s">
        <v>66</v>
      </c>
      <c r="Q2047" s="1" t="s">
        <v>67</v>
      </c>
      <c r="R2047" s="1" t="s">
        <v>87</v>
      </c>
      <c r="S2047" s="1" t="s">
        <v>88</v>
      </c>
      <c r="T2047" s="2">
        <v>43404</v>
      </c>
      <c r="U2047" s="2">
        <v>43404</v>
      </c>
      <c r="V2047" s="1" t="s">
        <v>52</v>
      </c>
      <c r="W2047" s="3">
        <v>1</v>
      </c>
      <c r="X2047" s="1" t="s">
        <v>53</v>
      </c>
      <c r="Y2047" s="4">
        <v>1174950</v>
      </c>
      <c r="Z2047" s="4">
        <v>-144889</v>
      </c>
      <c r="AA2047" s="4">
        <v>0</v>
      </c>
      <c r="AB2047" s="4">
        <v>0</v>
      </c>
      <c r="AC2047" s="4">
        <v>0</v>
      </c>
      <c r="AD2047" s="4">
        <v>1174950</v>
      </c>
      <c r="AE2047" s="5">
        <v>1614</v>
      </c>
      <c r="AF2047" s="1" t="s">
        <v>70</v>
      </c>
      <c r="AG2047" s="1" t="s">
        <v>71</v>
      </c>
      <c r="AH2047" s="1" t="s">
        <v>89</v>
      </c>
      <c r="AI2047" s="1" t="s">
        <v>57</v>
      </c>
      <c r="AJ2047" s="5">
        <v>10950</v>
      </c>
      <c r="AK2047" s="4">
        <v>-12213</v>
      </c>
      <c r="AL2047" s="4">
        <v>0</v>
      </c>
      <c r="AM2047" s="4">
        <v>0</v>
      </c>
      <c r="AN2047" s="4">
        <v>0</v>
      </c>
      <c r="AO2047" s="4">
        <v>-157102</v>
      </c>
      <c r="AP2047" s="4">
        <v>-157102</v>
      </c>
      <c r="AQ2047" s="4">
        <v>0</v>
      </c>
      <c r="AR2047" s="4">
        <v>1017848</v>
      </c>
      <c r="AS2047" s="1" t="s">
        <v>52</v>
      </c>
      <c r="AT2047" s="9">
        <f t="shared" si="922"/>
        <v>43404</v>
      </c>
      <c r="AU2047" s="9">
        <f t="shared" si="923"/>
        <v>43374</v>
      </c>
      <c r="AV2047" s="9">
        <v>44798</v>
      </c>
      <c r="AW2047" s="11">
        <f t="shared" si="924"/>
        <v>3.8191780821917809</v>
      </c>
      <c r="AX2047">
        <v>10</v>
      </c>
      <c r="AY2047" s="12">
        <v>0.05</v>
      </c>
      <c r="AZ2047">
        <f t="shared" si="925"/>
        <v>9.5000000000000001E-2</v>
      </c>
      <c r="BA2047" s="13">
        <f t="shared" si="926"/>
        <v>1174950</v>
      </c>
      <c r="BB2047" s="17" t="s">
        <v>2189</v>
      </c>
      <c r="BC2047">
        <f>MATCH(BB2047,MONTHLY_INDEX!$A:$A,0)</f>
        <v>798</v>
      </c>
      <c r="BD2047">
        <f>MATCH(AU2047,MONTHLY_INDEX!$1:$1,0)</f>
        <v>82</v>
      </c>
      <c r="BE2047">
        <f>INDEX(MONTHLY_INDEX!$1:$1048576,Final!BC2047,Final!BD2047)</f>
        <v>96</v>
      </c>
      <c r="BF2047">
        <f>MATCH($BF$1,MONTHLY_INDEX!$1:$1,0)</f>
        <v>127</v>
      </c>
      <c r="BG2047">
        <f>INDEX(MONTHLY_INDEX!$1:$1048576,Final!BC2047,Final!BF2047)</f>
        <v>95.3</v>
      </c>
      <c r="BH2047" s="23">
        <f t="shared" si="944"/>
        <v>-7.2916666666666963E-3</v>
      </c>
      <c r="BI2047" s="14">
        <f t="shared" si="945"/>
        <v>1166382.65625</v>
      </c>
      <c r="BJ2047" s="14">
        <f t="shared" si="946"/>
        <v>423189.19223886984</v>
      </c>
      <c r="BK2047" s="15">
        <f t="shared" si="927"/>
        <v>743193.46401113016</v>
      </c>
      <c r="BL2047" s="52">
        <v>0</v>
      </c>
      <c r="BM2047" s="15">
        <f t="shared" si="947"/>
        <v>743193.46401113016</v>
      </c>
    </row>
    <row r="2048" spans="1:65">
      <c r="A2048" s="8">
        <v>2046</v>
      </c>
      <c r="B2048" s="1" t="s">
        <v>44</v>
      </c>
      <c r="C2048" s="1">
        <v>1500</v>
      </c>
      <c r="D2048" s="1" t="s">
        <v>60</v>
      </c>
      <c r="E2048" s="1">
        <v>150000082</v>
      </c>
      <c r="F2048" s="1" t="s">
        <v>60</v>
      </c>
      <c r="G2048" s="1" t="s">
        <v>100</v>
      </c>
      <c r="H2048" s="1">
        <v>12</v>
      </c>
      <c r="I2048" s="1" t="s">
        <v>193</v>
      </c>
      <c r="J2048" s="1" t="s">
        <v>49</v>
      </c>
      <c r="K2048" s="1">
        <v>17406001</v>
      </c>
      <c r="L2048" s="1" t="s">
        <v>50</v>
      </c>
      <c r="M2048" s="1" t="s">
        <v>51</v>
      </c>
      <c r="N2048" s="1" t="s">
        <v>64</v>
      </c>
      <c r="O2048" s="1" t="s">
        <v>65</v>
      </c>
      <c r="P2048" s="1" t="s">
        <v>66</v>
      </c>
      <c r="Q2048" s="1" t="s">
        <v>67</v>
      </c>
      <c r="R2048" s="1" t="s">
        <v>87</v>
      </c>
      <c r="S2048" s="1" t="s">
        <v>88</v>
      </c>
      <c r="T2048" s="2">
        <v>43404</v>
      </c>
      <c r="U2048" s="2">
        <v>43404</v>
      </c>
      <c r="V2048" s="1" t="s">
        <v>52</v>
      </c>
      <c r="W2048" s="3">
        <v>1</v>
      </c>
      <c r="X2048" s="1" t="s">
        <v>53</v>
      </c>
      <c r="Y2048" s="4">
        <v>582750</v>
      </c>
      <c r="Z2048" s="4">
        <v>-71862</v>
      </c>
      <c r="AA2048" s="4">
        <v>0</v>
      </c>
      <c r="AB2048" s="4">
        <v>0</v>
      </c>
      <c r="AC2048" s="4">
        <v>0</v>
      </c>
      <c r="AD2048" s="4">
        <v>582750</v>
      </c>
      <c r="AE2048" s="5">
        <v>1614</v>
      </c>
      <c r="AF2048" s="1" t="s">
        <v>70</v>
      </c>
      <c r="AG2048" s="1" t="s">
        <v>71</v>
      </c>
      <c r="AH2048" s="1" t="s">
        <v>89</v>
      </c>
      <c r="AI2048" s="1" t="s">
        <v>57</v>
      </c>
      <c r="AJ2048" s="5">
        <v>10950</v>
      </c>
      <c r="AK2048" s="4">
        <v>-6057</v>
      </c>
      <c r="AL2048" s="4">
        <v>0</v>
      </c>
      <c r="AM2048" s="4">
        <v>0</v>
      </c>
      <c r="AN2048" s="4">
        <v>0</v>
      </c>
      <c r="AO2048" s="4">
        <v>-77919</v>
      </c>
      <c r="AP2048" s="4">
        <v>-77919</v>
      </c>
      <c r="AQ2048" s="4">
        <v>0</v>
      </c>
      <c r="AR2048" s="4">
        <v>504831</v>
      </c>
      <c r="AS2048" s="1" t="s">
        <v>52</v>
      </c>
      <c r="AT2048" s="9">
        <f t="shared" si="922"/>
        <v>43404</v>
      </c>
      <c r="AU2048" s="9">
        <f t="shared" si="923"/>
        <v>43374</v>
      </c>
      <c r="AV2048" s="9">
        <v>44798</v>
      </c>
      <c r="AW2048" s="11">
        <f t="shared" si="924"/>
        <v>3.8191780821917809</v>
      </c>
      <c r="AX2048">
        <v>10</v>
      </c>
      <c r="AY2048" s="12">
        <v>0.05</v>
      </c>
      <c r="AZ2048">
        <f t="shared" si="925"/>
        <v>9.5000000000000001E-2</v>
      </c>
      <c r="BA2048" s="13">
        <f t="shared" si="926"/>
        <v>582750</v>
      </c>
      <c r="BB2048" s="17" t="s">
        <v>1973</v>
      </c>
      <c r="BC2048">
        <f>MATCH(BB2048,MONTHLY_INDEX!$A:$A,0)</f>
        <v>690</v>
      </c>
      <c r="BD2048">
        <f>MATCH(AU2048,MONTHLY_INDEX!$1:$1,0)</f>
        <v>82</v>
      </c>
      <c r="BE2048">
        <f>INDEX(MONTHLY_INDEX!$1:$1048576,Final!BC2048,Final!BD2048)</f>
        <v>112.3</v>
      </c>
      <c r="BF2048">
        <f>MATCH($BF$1,MONTHLY_INDEX!$1:$1,0)</f>
        <v>127</v>
      </c>
      <c r="BG2048">
        <f>INDEX(MONTHLY_INDEX!$1:$1048576,Final!BC2048,Final!BF2048)</f>
        <v>145.69999999999999</v>
      </c>
      <c r="BH2048" s="23">
        <f t="shared" si="944"/>
        <v>0.29741763134461258</v>
      </c>
      <c r="BI2048" s="14">
        <f t="shared" si="945"/>
        <v>756070.12466607301</v>
      </c>
      <c r="BJ2048" s="14">
        <f t="shared" si="946"/>
        <v>274318.81262884394</v>
      </c>
      <c r="BK2048" s="15">
        <f t="shared" si="927"/>
        <v>481751.31203722907</v>
      </c>
      <c r="BL2048" s="52">
        <v>0</v>
      </c>
      <c r="BM2048" s="15">
        <f t="shared" si="947"/>
        <v>481751.31203722907</v>
      </c>
    </row>
    <row r="2049" spans="1:65">
      <c r="A2049" s="8">
        <v>2047</v>
      </c>
      <c r="B2049" s="1" t="s">
        <v>44</v>
      </c>
      <c r="C2049" s="1">
        <v>1500</v>
      </c>
      <c r="D2049" s="1" t="s">
        <v>60</v>
      </c>
      <c r="E2049" s="1">
        <v>150000082</v>
      </c>
      <c r="F2049" s="1" t="s">
        <v>60</v>
      </c>
      <c r="G2049" s="1" t="s">
        <v>101</v>
      </c>
      <c r="H2049" s="1">
        <v>13</v>
      </c>
      <c r="I2049" s="1" t="s">
        <v>193</v>
      </c>
      <c r="J2049" s="1" t="s">
        <v>49</v>
      </c>
      <c r="K2049" s="1">
        <v>17406001</v>
      </c>
      <c r="L2049" s="1" t="s">
        <v>50</v>
      </c>
      <c r="M2049" s="1" t="s">
        <v>51</v>
      </c>
      <c r="N2049" s="1" t="s">
        <v>64</v>
      </c>
      <c r="O2049" s="1" t="s">
        <v>65</v>
      </c>
      <c r="P2049" s="1" t="s">
        <v>66</v>
      </c>
      <c r="Q2049" s="1" t="s">
        <v>67</v>
      </c>
      <c r="R2049" s="1" t="s">
        <v>87</v>
      </c>
      <c r="S2049" s="1" t="s">
        <v>88</v>
      </c>
      <c r="T2049" s="2">
        <v>43404</v>
      </c>
      <c r="U2049" s="2">
        <v>43404</v>
      </c>
      <c r="V2049" s="1" t="s">
        <v>52</v>
      </c>
      <c r="W2049" s="3">
        <v>1</v>
      </c>
      <c r="X2049" s="1" t="s">
        <v>53</v>
      </c>
      <c r="Y2049" s="4">
        <v>9976171</v>
      </c>
      <c r="Z2049" s="4">
        <v>-1230221</v>
      </c>
      <c r="AA2049" s="4">
        <v>0</v>
      </c>
      <c r="AB2049" s="4">
        <v>0</v>
      </c>
      <c r="AC2049" s="4">
        <v>0</v>
      </c>
      <c r="AD2049" s="4">
        <v>9976171</v>
      </c>
      <c r="AE2049" s="5">
        <v>1614</v>
      </c>
      <c r="AF2049" s="1" t="s">
        <v>70</v>
      </c>
      <c r="AG2049" s="1" t="s">
        <v>71</v>
      </c>
      <c r="AH2049" s="1" t="s">
        <v>89</v>
      </c>
      <c r="AI2049" s="1" t="s">
        <v>57</v>
      </c>
      <c r="AJ2049" s="5">
        <v>10950</v>
      </c>
      <c r="AK2049" s="4">
        <v>-103695</v>
      </c>
      <c r="AL2049" s="4">
        <v>0</v>
      </c>
      <c r="AM2049" s="4">
        <v>0</v>
      </c>
      <c r="AN2049" s="4">
        <v>0</v>
      </c>
      <c r="AO2049" s="4">
        <v>-1333916</v>
      </c>
      <c r="AP2049" s="4">
        <v>-1333916</v>
      </c>
      <c r="AQ2049" s="4">
        <v>0</v>
      </c>
      <c r="AR2049" s="4">
        <v>8642255</v>
      </c>
      <c r="AS2049" s="1" t="s">
        <v>52</v>
      </c>
      <c r="AT2049" s="9">
        <f t="shared" si="922"/>
        <v>43404</v>
      </c>
      <c r="AU2049" s="9">
        <f t="shared" si="923"/>
        <v>43374</v>
      </c>
      <c r="AV2049" s="9">
        <v>44798</v>
      </c>
      <c r="AW2049" s="11">
        <f t="shared" si="924"/>
        <v>3.8191780821917809</v>
      </c>
      <c r="AX2049">
        <v>25</v>
      </c>
      <c r="AY2049" s="12">
        <v>0.05</v>
      </c>
      <c r="AZ2049">
        <f t="shared" si="925"/>
        <v>3.7999999999999999E-2</v>
      </c>
      <c r="BA2049" s="13">
        <f t="shared" si="926"/>
        <v>9976171</v>
      </c>
      <c r="BB2049" s="17" t="s">
        <v>2189</v>
      </c>
      <c r="BC2049">
        <f>MATCH(BB2049,MONTHLY_INDEX!$A:$A,0)</f>
        <v>798</v>
      </c>
      <c r="BD2049">
        <f>MATCH(AU2049,MONTHLY_INDEX!$1:$1,0)</f>
        <v>82</v>
      </c>
      <c r="BE2049">
        <f>INDEX(MONTHLY_INDEX!$1:$1048576,Final!BC2049,Final!BD2049)</f>
        <v>96</v>
      </c>
      <c r="BF2049">
        <f>MATCH($BF$1,MONTHLY_INDEX!$1:$1,0)</f>
        <v>127</v>
      </c>
      <c r="BG2049">
        <f>INDEX(MONTHLY_INDEX!$1:$1048576,Final!BC2049,Final!BF2049)</f>
        <v>95.3</v>
      </c>
      <c r="BH2049" s="23">
        <f t="shared" si="944"/>
        <v>-7.2916666666666963E-3</v>
      </c>
      <c r="BI2049" s="14">
        <f t="shared" si="945"/>
        <v>9903428.0864583328</v>
      </c>
      <c r="BJ2049" s="14">
        <f t="shared" si="946"/>
        <v>1437272.3084818379</v>
      </c>
      <c r="BK2049" s="15">
        <f t="shared" si="927"/>
        <v>8466155.7779764943</v>
      </c>
      <c r="BL2049" s="52">
        <v>0</v>
      </c>
      <c r="BM2049" s="15">
        <f t="shared" si="947"/>
        <v>8466155.7779764943</v>
      </c>
    </row>
    <row r="2050" spans="1:65">
      <c r="A2050" s="8">
        <v>2048</v>
      </c>
      <c r="B2050" s="1" t="s">
        <v>44</v>
      </c>
      <c r="C2050" s="1">
        <v>1500</v>
      </c>
      <c r="D2050" s="1" t="s">
        <v>60</v>
      </c>
      <c r="E2050" s="1">
        <v>150000082</v>
      </c>
      <c r="F2050" s="1" t="s">
        <v>60</v>
      </c>
      <c r="G2050" s="1" t="s">
        <v>102</v>
      </c>
      <c r="H2050" s="1">
        <v>14</v>
      </c>
      <c r="I2050" s="1" t="s">
        <v>193</v>
      </c>
      <c r="J2050" s="1" t="s">
        <v>49</v>
      </c>
      <c r="K2050" s="1">
        <v>17406001</v>
      </c>
      <c r="L2050" s="1" t="s">
        <v>50</v>
      </c>
      <c r="M2050" s="1" t="s">
        <v>51</v>
      </c>
      <c r="N2050" s="1" t="s">
        <v>64</v>
      </c>
      <c r="O2050" s="1" t="s">
        <v>65</v>
      </c>
      <c r="P2050" s="1" t="s">
        <v>66</v>
      </c>
      <c r="Q2050" s="1" t="s">
        <v>67</v>
      </c>
      <c r="R2050" s="1" t="s">
        <v>87</v>
      </c>
      <c r="S2050" s="1" t="s">
        <v>88</v>
      </c>
      <c r="T2050" s="2">
        <v>43404</v>
      </c>
      <c r="U2050" s="2">
        <v>43404</v>
      </c>
      <c r="V2050" s="1" t="s">
        <v>52</v>
      </c>
      <c r="W2050" s="3">
        <v>1</v>
      </c>
      <c r="X2050" s="1" t="s">
        <v>53</v>
      </c>
      <c r="Y2050" s="4">
        <v>21103901</v>
      </c>
      <c r="Z2050" s="4">
        <v>-2602449</v>
      </c>
      <c r="AA2050" s="4">
        <v>0</v>
      </c>
      <c r="AB2050" s="4">
        <v>0</v>
      </c>
      <c r="AC2050" s="4">
        <v>0</v>
      </c>
      <c r="AD2050" s="4">
        <v>21103901</v>
      </c>
      <c r="AE2050" s="5">
        <v>1614</v>
      </c>
      <c r="AF2050" s="1" t="s">
        <v>70</v>
      </c>
      <c r="AG2050" s="1" t="s">
        <v>71</v>
      </c>
      <c r="AH2050" s="1" t="s">
        <v>89</v>
      </c>
      <c r="AI2050" s="1" t="s">
        <v>57</v>
      </c>
      <c r="AJ2050" s="5">
        <v>10950</v>
      </c>
      <c r="AK2050" s="4">
        <v>-219359</v>
      </c>
      <c r="AL2050" s="4">
        <v>0</v>
      </c>
      <c r="AM2050" s="4">
        <v>0</v>
      </c>
      <c r="AN2050" s="4">
        <v>0</v>
      </c>
      <c r="AO2050" s="4">
        <v>-2821808</v>
      </c>
      <c r="AP2050" s="4">
        <v>-2821808</v>
      </c>
      <c r="AQ2050" s="4">
        <v>0</v>
      </c>
      <c r="AR2050" s="4">
        <v>18282093</v>
      </c>
      <c r="AS2050" s="1" t="s">
        <v>52</v>
      </c>
      <c r="AT2050" s="9">
        <f t="shared" si="922"/>
        <v>43404</v>
      </c>
      <c r="AU2050" s="9">
        <f t="shared" si="923"/>
        <v>43374</v>
      </c>
      <c r="AV2050" s="9">
        <v>44798</v>
      </c>
      <c r="AW2050" s="11">
        <f t="shared" si="924"/>
        <v>3.8191780821917809</v>
      </c>
      <c r="AX2050">
        <v>25</v>
      </c>
      <c r="AY2050" s="12">
        <v>0.05</v>
      </c>
      <c r="AZ2050">
        <f t="shared" si="925"/>
        <v>3.7999999999999999E-2</v>
      </c>
      <c r="BA2050" s="13">
        <f t="shared" si="926"/>
        <v>21103901</v>
      </c>
      <c r="BB2050" s="17" t="s">
        <v>2189</v>
      </c>
      <c r="BC2050">
        <f>MATCH(BB2050,MONTHLY_INDEX!$A:$A,0)</f>
        <v>798</v>
      </c>
      <c r="BD2050">
        <f>MATCH(AU2050,MONTHLY_INDEX!$1:$1,0)</f>
        <v>82</v>
      </c>
      <c r="BE2050">
        <f>INDEX(MONTHLY_INDEX!$1:$1048576,Final!BC2050,Final!BD2050)</f>
        <v>96</v>
      </c>
      <c r="BF2050">
        <f>MATCH($BF$1,MONTHLY_INDEX!$1:$1,0)</f>
        <v>127</v>
      </c>
      <c r="BG2050">
        <f>INDEX(MONTHLY_INDEX!$1:$1048576,Final!BC2050,Final!BF2050)</f>
        <v>95.3</v>
      </c>
      <c r="BH2050" s="23">
        <f t="shared" si="944"/>
        <v>-7.2916666666666963E-3</v>
      </c>
      <c r="BI2050" s="14">
        <f t="shared" si="945"/>
        <v>20950018.388541665</v>
      </c>
      <c r="BJ2050" s="14">
        <f t="shared" si="946"/>
        <v>3040450.3399392576</v>
      </c>
      <c r="BK2050" s="15">
        <f t="shared" si="927"/>
        <v>17909568.048602406</v>
      </c>
      <c r="BL2050" s="52">
        <v>0</v>
      </c>
      <c r="BM2050" s="15">
        <f t="shared" si="947"/>
        <v>17909568.048602406</v>
      </c>
    </row>
    <row r="2051" spans="1:65">
      <c r="A2051" s="8">
        <v>2049</v>
      </c>
      <c r="B2051" s="1" t="s">
        <v>44</v>
      </c>
      <c r="C2051" s="1">
        <v>1500</v>
      </c>
      <c r="D2051" s="1" t="s">
        <v>60</v>
      </c>
      <c r="E2051" s="1">
        <v>150000082</v>
      </c>
      <c r="F2051" s="1" t="s">
        <v>60</v>
      </c>
      <c r="G2051" s="1" t="s">
        <v>103</v>
      </c>
      <c r="H2051" s="1">
        <v>15</v>
      </c>
      <c r="I2051" s="1" t="s">
        <v>193</v>
      </c>
      <c r="J2051" s="1" t="s">
        <v>49</v>
      </c>
      <c r="K2051" s="1">
        <v>17406001</v>
      </c>
      <c r="L2051" s="1" t="s">
        <v>50</v>
      </c>
      <c r="M2051" s="1" t="s">
        <v>51</v>
      </c>
      <c r="N2051" s="1" t="s">
        <v>64</v>
      </c>
      <c r="O2051" s="1" t="s">
        <v>65</v>
      </c>
      <c r="P2051" s="1" t="s">
        <v>66</v>
      </c>
      <c r="Q2051" s="1" t="s">
        <v>67</v>
      </c>
      <c r="R2051" s="1" t="s">
        <v>87</v>
      </c>
      <c r="S2051" s="1" t="s">
        <v>88</v>
      </c>
      <c r="T2051" s="2">
        <v>43404</v>
      </c>
      <c r="U2051" s="2">
        <v>43404</v>
      </c>
      <c r="V2051" s="1" t="s">
        <v>52</v>
      </c>
      <c r="W2051" s="3">
        <v>1</v>
      </c>
      <c r="X2051" s="1" t="s">
        <v>53</v>
      </c>
      <c r="Y2051" s="4">
        <v>580650</v>
      </c>
      <c r="Z2051" s="4">
        <v>-71602</v>
      </c>
      <c r="AA2051" s="4">
        <v>0</v>
      </c>
      <c r="AB2051" s="4">
        <v>0</v>
      </c>
      <c r="AC2051" s="4">
        <v>0</v>
      </c>
      <c r="AD2051" s="4">
        <v>580650</v>
      </c>
      <c r="AE2051" s="5">
        <v>1614</v>
      </c>
      <c r="AF2051" s="1" t="s">
        <v>70</v>
      </c>
      <c r="AG2051" s="1" t="s">
        <v>71</v>
      </c>
      <c r="AH2051" s="1" t="s">
        <v>89</v>
      </c>
      <c r="AI2051" s="1" t="s">
        <v>57</v>
      </c>
      <c r="AJ2051" s="5">
        <v>10950</v>
      </c>
      <c r="AK2051" s="4">
        <v>-6035</v>
      </c>
      <c r="AL2051" s="4">
        <v>0</v>
      </c>
      <c r="AM2051" s="4">
        <v>0</v>
      </c>
      <c r="AN2051" s="4">
        <v>0</v>
      </c>
      <c r="AO2051" s="4">
        <v>-77637</v>
      </c>
      <c r="AP2051" s="4">
        <v>-77637</v>
      </c>
      <c r="AQ2051" s="4">
        <v>0</v>
      </c>
      <c r="AR2051" s="4">
        <v>503013</v>
      </c>
      <c r="AS2051" s="1" t="s">
        <v>52</v>
      </c>
      <c r="AT2051" s="9">
        <f t="shared" si="922"/>
        <v>43404</v>
      </c>
      <c r="AU2051" s="9">
        <f t="shared" si="923"/>
        <v>43374</v>
      </c>
      <c r="AV2051" s="9">
        <v>44798</v>
      </c>
      <c r="AW2051" s="11">
        <f t="shared" si="924"/>
        <v>3.8191780821917809</v>
      </c>
      <c r="AX2051">
        <v>10</v>
      </c>
      <c r="AY2051" s="12">
        <v>0.05</v>
      </c>
      <c r="AZ2051">
        <f t="shared" si="925"/>
        <v>9.5000000000000001E-2</v>
      </c>
      <c r="BA2051" s="13">
        <f t="shared" si="926"/>
        <v>580650</v>
      </c>
      <c r="BB2051" s="17" t="s">
        <v>1941</v>
      </c>
      <c r="BC2051">
        <f>MATCH(BB2051,MONTHLY_INDEX!$A:$A,0)</f>
        <v>674</v>
      </c>
      <c r="BD2051">
        <f>MATCH(AU2051,MONTHLY_INDEX!$1:$1,0)</f>
        <v>82</v>
      </c>
      <c r="BE2051">
        <f>INDEX(MONTHLY_INDEX!$1:$1048576,Final!BC2051,Final!BD2051)</f>
        <v>105.9</v>
      </c>
      <c r="BF2051">
        <f>MATCH($BF$1,MONTHLY_INDEX!$1:$1,0)</f>
        <v>127</v>
      </c>
      <c r="BG2051">
        <f>INDEX(MONTHLY_INDEX!$1:$1048576,Final!BC2051,Final!BF2051)</f>
        <v>122.8</v>
      </c>
      <c r="BH2051" s="23">
        <f t="shared" si="944"/>
        <v>0.15958451369216234</v>
      </c>
      <c r="BI2051" s="14">
        <f t="shared" si="945"/>
        <v>673312.74787535402</v>
      </c>
      <c r="BJ2051" s="14">
        <f t="shared" si="946"/>
        <v>244292.62246885791</v>
      </c>
      <c r="BK2051" s="15">
        <f t="shared" si="927"/>
        <v>429020.12540649611</v>
      </c>
      <c r="BL2051" s="52">
        <v>0</v>
      </c>
      <c r="BM2051" s="15">
        <f t="shared" si="947"/>
        <v>429020.12540649611</v>
      </c>
    </row>
    <row r="2052" spans="1:65">
      <c r="A2052" s="8">
        <v>2050</v>
      </c>
      <c r="B2052" s="1" t="s">
        <v>44</v>
      </c>
      <c r="C2052" s="1">
        <v>1500</v>
      </c>
      <c r="D2052" s="1" t="s">
        <v>60</v>
      </c>
      <c r="E2052" s="1">
        <v>150000082</v>
      </c>
      <c r="F2052" s="1" t="s">
        <v>60</v>
      </c>
      <c r="G2052" s="1" t="s">
        <v>104</v>
      </c>
      <c r="H2052" s="1">
        <v>16</v>
      </c>
      <c r="I2052" s="1" t="s">
        <v>193</v>
      </c>
      <c r="J2052" s="1" t="s">
        <v>49</v>
      </c>
      <c r="K2052" s="1">
        <v>17406001</v>
      </c>
      <c r="L2052" s="1" t="s">
        <v>50</v>
      </c>
      <c r="M2052" s="1" t="s">
        <v>51</v>
      </c>
      <c r="N2052" s="1" t="s">
        <v>64</v>
      </c>
      <c r="O2052" s="1" t="s">
        <v>65</v>
      </c>
      <c r="P2052" s="1" t="s">
        <v>66</v>
      </c>
      <c r="Q2052" s="1" t="s">
        <v>67</v>
      </c>
      <c r="R2052" s="1" t="s">
        <v>87</v>
      </c>
      <c r="S2052" s="1" t="s">
        <v>88</v>
      </c>
      <c r="T2052" s="2">
        <v>43404</v>
      </c>
      <c r="U2052" s="2">
        <v>43404</v>
      </c>
      <c r="V2052" s="1" t="s">
        <v>52</v>
      </c>
      <c r="W2052" s="3">
        <v>1</v>
      </c>
      <c r="X2052" s="1" t="s">
        <v>53</v>
      </c>
      <c r="Y2052" s="4">
        <v>175035</v>
      </c>
      <c r="Z2052" s="4">
        <v>-21583</v>
      </c>
      <c r="AA2052" s="4">
        <v>0</v>
      </c>
      <c r="AB2052" s="4">
        <v>0</v>
      </c>
      <c r="AC2052" s="4">
        <v>0</v>
      </c>
      <c r="AD2052" s="4">
        <v>175035</v>
      </c>
      <c r="AE2052" s="5">
        <v>1614</v>
      </c>
      <c r="AF2052" s="1" t="s">
        <v>70</v>
      </c>
      <c r="AG2052" s="1" t="s">
        <v>71</v>
      </c>
      <c r="AH2052" s="1" t="s">
        <v>89</v>
      </c>
      <c r="AI2052" s="1" t="s">
        <v>57</v>
      </c>
      <c r="AJ2052" s="5">
        <v>10950</v>
      </c>
      <c r="AK2052" s="4">
        <v>-1819</v>
      </c>
      <c r="AL2052" s="4">
        <v>0</v>
      </c>
      <c r="AM2052" s="4">
        <v>0</v>
      </c>
      <c r="AN2052" s="4">
        <v>0</v>
      </c>
      <c r="AO2052" s="4">
        <v>-23402</v>
      </c>
      <c r="AP2052" s="4">
        <v>-23402</v>
      </c>
      <c r="AQ2052" s="4">
        <v>0</v>
      </c>
      <c r="AR2052" s="4">
        <v>151633</v>
      </c>
      <c r="AS2052" s="1" t="s">
        <v>52</v>
      </c>
      <c r="AT2052" s="9">
        <f t="shared" ref="AT2052:AT2115" si="948">T2052</f>
        <v>43404</v>
      </c>
      <c r="AU2052" s="9">
        <f t="shared" ref="AU2052:AU2115" si="949">DATE(YEAR(AT2052),MONTH(AT2052),DAY(1))</f>
        <v>43374</v>
      </c>
      <c r="AV2052" s="9">
        <v>44798</v>
      </c>
      <c r="AW2052" s="11">
        <f t="shared" ref="AW2052:AW2115" si="950">(AV2052-AT2052)/365</f>
        <v>3.8191780821917809</v>
      </c>
      <c r="AX2052">
        <v>10</v>
      </c>
      <c r="AY2052" s="12">
        <v>0.05</v>
      </c>
      <c r="AZ2052">
        <f t="shared" ref="AZ2052:AZ2115" si="951">(1-AY2052)/AX2052</f>
        <v>9.5000000000000001E-2</v>
      </c>
      <c r="BA2052" s="13">
        <f t="shared" ref="BA2052:BA2115" si="952">Y2052</f>
        <v>175035</v>
      </c>
      <c r="BB2052" s="17" t="s">
        <v>1877</v>
      </c>
      <c r="BC2052">
        <f>MATCH(BB2052,MONTHLY_INDEX!$A:$A,0)</f>
        <v>642</v>
      </c>
      <c r="BD2052">
        <f>MATCH(AU2052,MONTHLY_INDEX!$1:$1,0)</f>
        <v>82</v>
      </c>
      <c r="BE2052">
        <f>INDEX(MONTHLY_INDEX!$1:$1048576,Final!BC2052,Final!BD2052)</f>
        <v>79.099999999999994</v>
      </c>
      <c r="BF2052">
        <f>MATCH($BF$1,MONTHLY_INDEX!$1:$1,0)</f>
        <v>127</v>
      </c>
      <c r="BG2052">
        <f>INDEX(MONTHLY_INDEX!$1:$1048576,Final!BC2052,Final!BF2052)</f>
        <v>94</v>
      </c>
      <c r="BH2052" s="23">
        <f t="shared" si="944"/>
        <v>0.18836915297092297</v>
      </c>
      <c r="BI2052" s="14">
        <f t="shared" si="945"/>
        <v>208006.19469026552</v>
      </c>
      <c r="BJ2052" s="14">
        <f t="shared" si="946"/>
        <v>75469.206473511964</v>
      </c>
      <c r="BK2052" s="15">
        <f t="shared" ref="BK2052:BK2112" si="953">MAX(BI2052-BJ2052,0)</f>
        <v>132536.98821675355</v>
      </c>
      <c r="BL2052" s="52">
        <v>0</v>
      </c>
      <c r="BM2052" s="15">
        <f t="shared" si="947"/>
        <v>132536.98821675355</v>
      </c>
    </row>
    <row r="2053" spans="1:65">
      <c r="A2053" s="8">
        <v>2051</v>
      </c>
      <c r="B2053" s="1" t="s">
        <v>44</v>
      </c>
      <c r="C2053" s="1">
        <v>1500</v>
      </c>
      <c r="D2053" s="1" t="s">
        <v>60</v>
      </c>
      <c r="E2053" s="1">
        <v>150000082</v>
      </c>
      <c r="F2053" s="1" t="s">
        <v>60</v>
      </c>
      <c r="G2053" s="1" t="s">
        <v>105</v>
      </c>
      <c r="H2053" s="1">
        <v>17</v>
      </c>
      <c r="I2053" s="1" t="s">
        <v>193</v>
      </c>
      <c r="J2053" s="1" t="s">
        <v>49</v>
      </c>
      <c r="K2053" s="1">
        <v>17406001</v>
      </c>
      <c r="L2053" s="1" t="s">
        <v>50</v>
      </c>
      <c r="M2053" s="1" t="s">
        <v>51</v>
      </c>
      <c r="N2053" s="1" t="s">
        <v>64</v>
      </c>
      <c r="O2053" s="1" t="s">
        <v>65</v>
      </c>
      <c r="P2053" s="1" t="s">
        <v>66</v>
      </c>
      <c r="Q2053" s="1" t="s">
        <v>67</v>
      </c>
      <c r="R2053" s="1" t="s">
        <v>87</v>
      </c>
      <c r="S2053" s="1" t="s">
        <v>88</v>
      </c>
      <c r="T2053" s="2">
        <v>43404</v>
      </c>
      <c r="U2053" s="2">
        <v>43404</v>
      </c>
      <c r="V2053" s="1" t="s">
        <v>52</v>
      </c>
      <c r="W2053" s="3">
        <v>1</v>
      </c>
      <c r="X2053" s="1" t="s">
        <v>53</v>
      </c>
      <c r="Y2053" s="4">
        <v>132796</v>
      </c>
      <c r="Z2053" s="4">
        <v>-16375</v>
      </c>
      <c r="AA2053" s="4">
        <v>0</v>
      </c>
      <c r="AB2053" s="4">
        <v>0</v>
      </c>
      <c r="AC2053" s="4">
        <v>0</v>
      </c>
      <c r="AD2053" s="4">
        <v>132796</v>
      </c>
      <c r="AE2053" s="5">
        <v>1614</v>
      </c>
      <c r="AF2053" s="1" t="s">
        <v>70</v>
      </c>
      <c r="AG2053" s="1" t="s">
        <v>71</v>
      </c>
      <c r="AH2053" s="1" t="s">
        <v>89</v>
      </c>
      <c r="AI2053" s="1" t="s">
        <v>57</v>
      </c>
      <c r="AJ2053" s="5">
        <v>10950</v>
      </c>
      <c r="AK2053" s="4">
        <v>-1380</v>
      </c>
      <c r="AL2053" s="4">
        <v>0</v>
      </c>
      <c r="AM2053" s="4">
        <v>0</v>
      </c>
      <c r="AN2053" s="4">
        <v>0</v>
      </c>
      <c r="AO2053" s="4">
        <v>-17755</v>
      </c>
      <c r="AP2053" s="4">
        <v>-17755</v>
      </c>
      <c r="AQ2053" s="4">
        <v>0</v>
      </c>
      <c r="AR2053" s="4">
        <v>115041</v>
      </c>
      <c r="AS2053" s="1" t="s">
        <v>52</v>
      </c>
      <c r="AT2053" s="9">
        <f t="shared" si="948"/>
        <v>43404</v>
      </c>
      <c r="AU2053" s="9">
        <f t="shared" si="949"/>
        <v>43374</v>
      </c>
      <c r="AV2053" s="9">
        <v>44798</v>
      </c>
      <c r="AW2053" s="11">
        <f t="shared" si="950"/>
        <v>3.8191780821917809</v>
      </c>
      <c r="AX2053">
        <v>10</v>
      </c>
      <c r="AY2053" s="12">
        <v>0.05</v>
      </c>
      <c r="AZ2053">
        <f t="shared" si="951"/>
        <v>9.5000000000000001E-2</v>
      </c>
      <c r="BA2053" s="13">
        <f t="shared" si="952"/>
        <v>132796</v>
      </c>
      <c r="BB2053" s="17" t="s">
        <v>2189</v>
      </c>
      <c r="BC2053">
        <f>MATCH(BB2053,MONTHLY_INDEX!$A:$A,0)</f>
        <v>798</v>
      </c>
      <c r="BD2053">
        <f>MATCH(AU2053,MONTHLY_INDEX!$1:$1,0)</f>
        <v>82</v>
      </c>
      <c r="BE2053">
        <f>INDEX(MONTHLY_INDEX!$1:$1048576,Final!BC2053,Final!BD2053)</f>
        <v>96</v>
      </c>
      <c r="BF2053">
        <f>MATCH($BF$1,MONTHLY_INDEX!$1:$1,0)</f>
        <v>127</v>
      </c>
      <c r="BG2053">
        <f>INDEX(MONTHLY_INDEX!$1:$1048576,Final!BC2053,Final!BF2053)</f>
        <v>95.3</v>
      </c>
      <c r="BH2053" s="23">
        <f t="shared" si="944"/>
        <v>-7.2916666666666963E-3</v>
      </c>
      <c r="BI2053" s="14">
        <f t="shared" si="945"/>
        <v>131827.69583333333</v>
      </c>
      <c r="BJ2053" s="14">
        <f t="shared" si="946"/>
        <v>47829.977422488584</v>
      </c>
      <c r="BK2053" s="15">
        <f t="shared" si="953"/>
        <v>83997.71841084474</v>
      </c>
      <c r="BL2053" s="52">
        <v>0</v>
      </c>
      <c r="BM2053" s="15">
        <f t="shared" si="947"/>
        <v>83997.71841084474</v>
      </c>
    </row>
    <row r="2054" spans="1:65">
      <c r="A2054" s="8">
        <v>2052</v>
      </c>
      <c r="B2054" s="1" t="s">
        <v>44</v>
      </c>
      <c r="C2054" s="1">
        <v>1500</v>
      </c>
      <c r="D2054" s="1" t="s">
        <v>60</v>
      </c>
      <c r="E2054" s="1">
        <v>150000082</v>
      </c>
      <c r="F2054" s="1" t="s">
        <v>60</v>
      </c>
      <c r="G2054" s="1" t="s">
        <v>106</v>
      </c>
      <c r="H2054" s="1">
        <v>18</v>
      </c>
      <c r="I2054" s="1" t="s">
        <v>193</v>
      </c>
      <c r="J2054" s="1" t="s">
        <v>49</v>
      </c>
      <c r="K2054" s="1">
        <v>17406001</v>
      </c>
      <c r="L2054" s="1" t="s">
        <v>50</v>
      </c>
      <c r="M2054" s="1" t="s">
        <v>51</v>
      </c>
      <c r="N2054" s="1" t="s">
        <v>64</v>
      </c>
      <c r="O2054" s="1" t="s">
        <v>65</v>
      </c>
      <c r="P2054" s="1" t="s">
        <v>66</v>
      </c>
      <c r="Q2054" s="1" t="s">
        <v>67</v>
      </c>
      <c r="R2054" s="1" t="s">
        <v>87</v>
      </c>
      <c r="S2054" s="1" t="s">
        <v>88</v>
      </c>
      <c r="T2054" s="2">
        <v>43404</v>
      </c>
      <c r="U2054" s="2">
        <v>43404</v>
      </c>
      <c r="V2054" s="1" t="s">
        <v>52</v>
      </c>
      <c r="W2054" s="3">
        <v>1</v>
      </c>
      <c r="X2054" s="1" t="s">
        <v>53</v>
      </c>
      <c r="Y2054" s="4">
        <v>469552</v>
      </c>
      <c r="Z2054" s="4">
        <v>-57903</v>
      </c>
      <c r="AA2054" s="4">
        <v>0</v>
      </c>
      <c r="AB2054" s="4">
        <v>0</v>
      </c>
      <c r="AC2054" s="4">
        <v>0</v>
      </c>
      <c r="AD2054" s="4">
        <v>469552</v>
      </c>
      <c r="AE2054" s="5">
        <v>1614</v>
      </c>
      <c r="AF2054" s="1" t="s">
        <v>70</v>
      </c>
      <c r="AG2054" s="1" t="s">
        <v>71</v>
      </c>
      <c r="AH2054" s="1" t="s">
        <v>89</v>
      </c>
      <c r="AI2054" s="1" t="s">
        <v>57</v>
      </c>
      <c r="AJ2054" s="5">
        <v>10950</v>
      </c>
      <c r="AK2054" s="4">
        <v>-4881</v>
      </c>
      <c r="AL2054" s="4">
        <v>0</v>
      </c>
      <c r="AM2054" s="4">
        <v>0</v>
      </c>
      <c r="AN2054" s="4">
        <v>0</v>
      </c>
      <c r="AO2054" s="4">
        <v>-62784</v>
      </c>
      <c r="AP2054" s="4">
        <v>-62784</v>
      </c>
      <c r="AQ2054" s="4">
        <v>0</v>
      </c>
      <c r="AR2054" s="4">
        <v>406768</v>
      </c>
      <c r="AS2054" s="1" t="s">
        <v>52</v>
      </c>
      <c r="AT2054" s="9">
        <f t="shared" si="948"/>
        <v>43404</v>
      </c>
      <c r="AU2054" s="9">
        <f t="shared" si="949"/>
        <v>43374</v>
      </c>
      <c r="AV2054" s="9">
        <v>44798</v>
      </c>
      <c r="AW2054" s="11">
        <f t="shared" si="950"/>
        <v>3.8191780821917809</v>
      </c>
      <c r="AX2054">
        <v>10</v>
      </c>
      <c r="AY2054" s="12">
        <v>0.05</v>
      </c>
      <c r="AZ2054">
        <f t="shared" si="951"/>
        <v>9.5000000000000001E-2</v>
      </c>
      <c r="BA2054" s="13">
        <f t="shared" si="952"/>
        <v>469552</v>
      </c>
      <c r="BB2054" s="17" t="s">
        <v>1871</v>
      </c>
      <c r="BC2054">
        <f>MATCH(BB2054,MONTHLY_INDEX!$A:$A,0)</f>
        <v>639</v>
      </c>
      <c r="BD2054">
        <f>MATCH(AU2054,MONTHLY_INDEX!$1:$1,0)</f>
        <v>82</v>
      </c>
      <c r="BE2054">
        <f>INDEX(MONTHLY_INDEX!$1:$1048576,Final!BC2054,Final!BD2054)</f>
        <v>113.1</v>
      </c>
      <c r="BF2054">
        <f>MATCH($BF$1,MONTHLY_INDEX!$1:$1,0)</f>
        <v>127</v>
      </c>
      <c r="BG2054">
        <f>INDEX(MONTHLY_INDEX!$1:$1048576,Final!BC2054,Final!BF2054)</f>
        <v>116.2</v>
      </c>
      <c r="BH2054" s="23">
        <f t="shared" si="944"/>
        <v>2.740937223695852E-2</v>
      </c>
      <c r="BI2054" s="14">
        <f t="shared" si="945"/>
        <v>482422.1255526084</v>
      </c>
      <c r="BJ2054" s="14">
        <f t="shared" si="946"/>
        <v>175033.32078611487</v>
      </c>
      <c r="BK2054" s="15">
        <f t="shared" si="953"/>
        <v>307388.8047664935</v>
      </c>
      <c r="BL2054" s="52">
        <v>0</v>
      </c>
      <c r="BM2054" s="15">
        <f t="shared" si="947"/>
        <v>307388.8047664935</v>
      </c>
    </row>
    <row r="2055" spans="1:65">
      <c r="A2055" s="8">
        <v>2053</v>
      </c>
      <c r="B2055" s="1" t="s">
        <v>44</v>
      </c>
      <c r="C2055" s="1">
        <v>1500</v>
      </c>
      <c r="D2055" s="1" t="s">
        <v>60</v>
      </c>
      <c r="E2055" s="1">
        <v>150000082</v>
      </c>
      <c r="F2055" s="1" t="s">
        <v>60</v>
      </c>
      <c r="G2055" s="1" t="s">
        <v>107</v>
      </c>
      <c r="H2055" s="1">
        <v>19</v>
      </c>
      <c r="I2055" s="1" t="s">
        <v>193</v>
      </c>
      <c r="J2055" s="1" t="s">
        <v>49</v>
      </c>
      <c r="K2055" s="1">
        <v>17406001</v>
      </c>
      <c r="L2055" s="1" t="s">
        <v>50</v>
      </c>
      <c r="M2055" s="1" t="s">
        <v>51</v>
      </c>
      <c r="N2055" s="1" t="s">
        <v>64</v>
      </c>
      <c r="O2055" s="1" t="s">
        <v>65</v>
      </c>
      <c r="P2055" s="1" t="s">
        <v>66</v>
      </c>
      <c r="Q2055" s="1" t="s">
        <v>67</v>
      </c>
      <c r="R2055" s="1" t="s">
        <v>87</v>
      </c>
      <c r="S2055" s="1" t="s">
        <v>88</v>
      </c>
      <c r="T2055" s="2">
        <v>43404</v>
      </c>
      <c r="U2055" s="2">
        <v>43404</v>
      </c>
      <c r="V2055" s="1" t="s">
        <v>52</v>
      </c>
      <c r="W2055" s="3">
        <v>1</v>
      </c>
      <c r="X2055" s="1" t="s">
        <v>53</v>
      </c>
      <c r="Y2055" s="4">
        <v>6861326</v>
      </c>
      <c r="Z2055" s="4">
        <v>-846111</v>
      </c>
      <c r="AA2055" s="4">
        <v>0</v>
      </c>
      <c r="AB2055" s="4">
        <v>0</v>
      </c>
      <c r="AC2055" s="4">
        <v>0</v>
      </c>
      <c r="AD2055" s="4">
        <v>6861326</v>
      </c>
      <c r="AE2055" s="5">
        <v>1614</v>
      </c>
      <c r="AF2055" s="1" t="s">
        <v>70</v>
      </c>
      <c r="AG2055" s="1" t="s">
        <v>71</v>
      </c>
      <c r="AH2055" s="1" t="s">
        <v>89</v>
      </c>
      <c r="AI2055" s="1" t="s">
        <v>57</v>
      </c>
      <c r="AJ2055" s="5">
        <v>10950</v>
      </c>
      <c r="AK2055" s="4">
        <v>-71318</v>
      </c>
      <c r="AL2055" s="4">
        <v>0</v>
      </c>
      <c r="AM2055" s="4">
        <v>0</v>
      </c>
      <c r="AN2055" s="4">
        <v>0</v>
      </c>
      <c r="AO2055" s="4">
        <v>-917429</v>
      </c>
      <c r="AP2055" s="4">
        <v>-917429</v>
      </c>
      <c r="AQ2055" s="4">
        <v>0</v>
      </c>
      <c r="AR2055" s="4">
        <v>5943897</v>
      </c>
      <c r="AS2055" s="1" t="s">
        <v>52</v>
      </c>
      <c r="AT2055" s="9">
        <f t="shared" si="948"/>
        <v>43404</v>
      </c>
      <c r="AU2055" s="9">
        <f t="shared" si="949"/>
        <v>43374</v>
      </c>
      <c r="AV2055" s="9">
        <v>44798</v>
      </c>
      <c r="AW2055" s="11">
        <f t="shared" si="950"/>
        <v>3.8191780821917809</v>
      </c>
      <c r="AX2055">
        <v>10</v>
      </c>
      <c r="AY2055" s="12">
        <v>0.05</v>
      </c>
      <c r="AZ2055">
        <f t="shared" si="951"/>
        <v>9.5000000000000001E-2</v>
      </c>
      <c r="BA2055" s="13">
        <f t="shared" si="952"/>
        <v>6861326</v>
      </c>
      <c r="BI2055" s="14">
        <f t="shared" ref="BI2055:BI2057" si="954">AR2055</f>
        <v>5943897</v>
      </c>
      <c r="BJ2055" s="14">
        <v>0</v>
      </c>
      <c r="BK2055" s="14">
        <f t="shared" ref="BK2055:BK2057" si="955">AR2055</f>
        <v>5943897</v>
      </c>
      <c r="BL2055" s="52">
        <v>0</v>
      </c>
      <c r="BM2055" s="15">
        <f t="shared" ref="BM2055:BM2057" si="956">AR2055</f>
        <v>5943897</v>
      </c>
    </row>
    <row r="2056" spans="1:65">
      <c r="A2056" s="8">
        <v>2054</v>
      </c>
      <c r="B2056" s="1" t="s">
        <v>44</v>
      </c>
      <c r="C2056" s="1">
        <v>1500</v>
      </c>
      <c r="D2056" s="1" t="s">
        <v>60</v>
      </c>
      <c r="E2056" s="1">
        <v>150000082</v>
      </c>
      <c r="F2056" s="1" t="s">
        <v>60</v>
      </c>
      <c r="G2056" s="1" t="s">
        <v>108</v>
      </c>
      <c r="H2056" s="1">
        <v>20</v>
      </c>
      <c r="I2056" s="1" t="s">
        <v>193</v>
      </c>
      <c r="J2056" s="1" t="s">
        <v>49</v>
      </c>
      <c r="K2056" s="1">
        <v>17406001</v>
      </c>
      <c r="L2056" s="1" t="s">
        <v>50</v>
      </c>
      <c r="M2056" s="1" t="s">
        <v>51</v>
      </c>
      <c r="N2056" s="1" t="s">
        <v>64</v>
      </c>
      <c r="O2056" s="1" t="s">
        <v>65</v>
      </c>
      <c r="P2056" s="1" t="s">
        <v>66</v>
      </c>
      <c r="Q2056" s="1" t="s">
        <v>67</v>
      </c>
      <c r="R2056" s="1" t="s">
        <v>87</v>
      </c>
      <c r="S2056" s="1" t="s">
        <v>88</v>
      </c>
      <c r="T2056" s="2">
        <v>43404</v>
      </c>
      <c r="U2056" s="2">
        <v>43404</v>
      </c>
      <c r="V2056" s="1" t="s">
        <v>52</v>
      </c>
      <c r="W2056" s="3">
        <v>1</v>
      </c>
      <c r="X2056" s="1" t="s">
        <v>53</v>
      </c>
      <c r="Y2056" s="4">
        <v>5552065</v>
      </c>
      <c r="Z2056" s="4">
        <v>-684659</v>
      </c>
      <c r="AA2056" s="4">
        <v>0</v>
      </c>
      <c r="AB2056" s="4">
        <v>0</v>
      </c>
      <c r="AC2056" s="4">
        <v>0</v>
      </c>
      <c r="AD2056" s="4">
        <v>5552065</v>
      </c>
      <c r="AE2056" s="5">
        <v>1614</v>
      </c>
      <c r="AF2056" s="1" t="s">
        <v>70</v>
      </c>
      <c r="AG2056" s="1" t="s">
        <v>71</v>
      </c>
      <c r="AH2056" s="1" t="s">
        <v>89</v>
      </c>
      <c r="AI2056" s="1" t="s">
        <v>57</v>
      </c>
      <c r="AJ2056" s="5">
        <v>10950</v>
      </c>
      <c r="AK2056" s="4">
        <v>-57710</v>
      </c>
      <c r="AL2056" s="4">
        <v>0</v>
      </c>
      <c r="AM2056" s="4">
        <v>0</v>
      </c>
      <c r="AN2056" s="4">
        <v>0</v>
      </c>
      <c r="AO2056" s="4">
        <v>-742369</v>
      </c>
      <c r="AP2056" s="4">
        <v>-742369</v>
      </c>
      <c r="AQ2056" s="4">
        <v>0</v>
      </c>
      <c r="AR2056" s="4">
        <v>4809696</v>
      </c>
      <c r="AS2056" s="1" t="s">
        <v>52</v>
      </c>
      <c r="AT2056" s="9">
        <f t="shared" si="948"/>
        <v>43404</v>
      </c>
      <c r="AU2056" s="9">
        <f t="shared" si="949"/>
        <v>43374</v>
      </c>
      <c r="AV2056" s="9">
        <v>44798</v>
      </c>
      <c r="AW2056" s="11">
        <f t="shared" si="950"/>
        <v>3.8191780821917809</v>
      </c>
      <c r="AX2056">
        <v>10</v>
      </c>
      <c r="AY2056" s="12">
        <v>0.05</v>
      </c>
      <c r="AZ2056">
        <f t="shared" si="951"/>
        <v>9.5000000000000001E-2</v>
      </c>
      <c r="BA2056" s="13">
        <f t="shared" si="952"/>
        <v>5552065</v>
      </c>
      <c r="BI2056" s="14">
        <f t="shared" si="954"/>
        <v>4809696</v>
      </c>
      <c r="BJ2056" s="14">
        <v>0</v>
      </c>
      <c r="BK2056" s="14">
        <f t="shared" si="955"/>
        <v>4809696</v>
      </c>
      <c r="BL2056" s="52">
        <v>0</v>
      </c>
      <c r="BM2056" s="15">
        <f t="shared" si="956"/>
        <v>4809696</v>
      </c>
    </row>
    <row r="2057" spans="1:65">
      <c r="A2057" s="8">
        <v>2055</v>
      </c>
      <c r="B2057" s="1" t="s">
        <v>44</v>
      </c>
      <c r="C2057" s="1">
        <v>1500</v>
      </c>
      <c r="D2057" s="1" t="s">
        <v>60</v>
      </c>
      <c r="E2057" s="1">
        <v>150000082</v>
      </c>
      <c r="F2057" s="1" t="s">
        <v>60</v>
      </c>
      <c r="G2057" s="1" t="s">
        <v>109</v>
      </c>
      <c r="H2057" s="1">
        <v>21</v>
      </c>
      <c r="I2057" s="1" t="s">
        <v>193</v>
      </c>
      <c r="J2057" s="1" t="s">
        <v>49</v>
      </c>
      <c r="K2057" s="1">
        <v>17406001</v>
      </c>
      <c r="L2057" s="1" t="s">
        <v>50</v>
      </c>
      <c r="M2057" s="1" t="s">
        <v>51</v>
      </c>
      <c r="N2057" s="1" t="s">
        <v>64</v>
      </c>
      <c r="O2057" s="1" t="s">
        <v>65</v>
      </c>
      <c r="P2057" s="1" t="s">
        <v>66</v>
      </c>
      <c r="Q2057" s="1" t="s">
        <v>67</v>
      </c>
      <c r="R2057" s="1" t="s">
        <v>87</v>
      </c>
      <c r="S2057" s="1" t="s">
        <v>88</v>
      </c>
      <c r="T2057" s="2">
        <v>43404</v>
      </c>
      <c r="U2057" s="2">
        <v>43404</v>
      </c>
      <c r="V2057" s="1" t="s">
        <v>52</v>
      </c>
      <c r="W2057" s="3">
        <v>1</v>
      </c>
      <c r="X2057" s="1" t="s">
        <v>53</v>
      </c>
      <c r="Y2057" s="4">
        <v>1950695</v>
      </c>
      <c r="Z2057" s="4">
        <v>-241362</v>
      </c>
      <c r="AA2057" s="4">
        <v>0</v>
      </c>
      <c r="AB2057" s="4">
        <v>0</v>
      </c>
      <c r="AC2057" s="4">
        <v>0</v>
      </c>
      <c r="AD2057" s="4">
        <v>1950695</v>
      </c>
      <c r="AE2057" s="5">
        <v>1614</v>
      </c>
      <c r="AF2057" s="1" t="s">
        <v>70</v>
      </c>
      <c r="AG2057" s="1" t="s">
        <v>71</v>
      </c>
      <c r="AH2057" s="1" t="s">
        <v>89</v>
      </c>
      <c r="AI2057" s="1" t="s">
        <v>57</v>
      </c>
      <c r="AJ2057" s="5">
        <v>10950</v>
      </c>
      <c r="AK2057" s="4">
        <v>-20266</v>
      </c>
      <c r="AL2057" s="4">
        <v>0</v>
      </c>
      <c r="AM2057" s="4">
        <v>0</v>
      </c>
      <c r="AN2057" s="4">
        <v>0</v>
      </c>
      <c r="AO2057" s="4">
        <v>-261628</v>
      </c>
      <c r="AP2057" s="4">
        <v>-261628</v>
      </c>
      <c r="AQ2057" s="4">
        <v>0</v>
      </c>
      <c r="AR2057" s="4">
        <v>1689067</v>
      </c>
      <c r="AS2057" s="1" t="s">
        <v>52</v>
      </c>
      <c r="AT2057" s="9">
        <f t="shared" si="948"/>
        <v>43404</v>
      </c>
      <c r="AU2057" s="9">
        <f t="shared" si="949"/>
        <v>43374</v>
      </c>
      <c r="AV2057" s="9">
        <v>44798</v>
      </c>
      <c r="AW2057" s="11">
        <f t="shared" si="950"/>
        <v>3.8191780821917809</v>
      </c>
      <c r="AX2057">
        <v>10</v>
      </c>
      <c r="AY2057" s="12">
        <v>0.05</v>
      </c>
      <c r="AZ2057">
        <f t="shared" si="951"/>
        <v>9.5000000000000001E-2</v>
      </c>
      <c r="BA2057" s="13">
        <f t="shared" si="952"/>
        <v>1950695</v>
      </c>
      <c r="BI2057" s="14">
        <f t="shared" si="954"/>
        <v>1689067</v>
      </c>
      <c r="BJ2057" s="14">
        <v>0</v>
      </c>
      <c r="BK2057" s="14">
        <f t="shared" si="955"/>
        <v>1689067</v>
      </c>
      <c r="BL2057" s="52">
        <v>0</v>
      </c>
      <c r="BM2057" s="15">
        <f t="shared" si="956"/>
        <v>1689067</v>
      </c>
    </row>
    <row r="2058" spans="1:65">
      <c r="A2058" s="8">
        <v>2056</v>
      </c>
      <c r="B2058" s="1" t="s">
        <v>44</v>
      </c>
      <c r="C2058" s="1">
        <v>1500</v>
      </c>
      <c r="D2058" s="1" t="s">
        <v>60</v>
      </c>
      <c r="E2058" s="1">
        <v>150000082</v>
      </c>
      <c r="F2058" s="1" t="s">
        <v>60</v>
      </c>
      <c r="G2058" s="1" t="s">
        <v>110</v>
      </c>
      <c r="H2058" s="1">
        <v>22</v>
      </c>
      <c r="I2058" s="1" t="s">
        <v>193</v>
      </c>
      <c r="J2058" s="1" t="s">
        <v>49</v>
      </c>
      <c r="K2058" s="1">
        <v>17406001</v>
      </c>
      <c r="L2058" s="1" t="s">
        <v>50</v>
      </c>
      <c r="M2058" s="1" t="s">
        <v>51</v>
      </c>
      <c r="N2058" s="1" t="s">
        <v>64</v>
      </c>
      <c r="O2058" s="1" t="s">
        <v>65</v>
      </c>
      <c r="P2058" s="1" t="s">
        <v>66</v>
      </c>
      <c r="Q2058" s="1" t="s">
        <v>67</v>
      </c>
      <c r="R2058" s="1" t="s">
        <v>87</v>
      </c>
      <c r="S2058" s="1" t="s">
        <v>88</v>
      </c>
      <c r="T2058" s="2">
        <v>43404</v>
      </c>
      <c r="U2058" s="2">
        <v>43404</v>
      </c>
      <c r="V2058" s="1" t="s">
        <v>52</v>
      </c>
      <c r="W2058" s="3">
        <v>1</v>
      </c>
      <c r="X2058" s="1" t="s">
        <v>53</v>
      </c>
      <c r="Y2058" s="4">
        <v>16789210</v>
      </c>
      <c r="Z2058" s="4">
        <v>-2070378</v>
      </c>
      <c r="AA2058" s="4">
        <v>0</v>
      </c>
      <c r="AB2058" s="4">
        <v>0</v>
      </c>
      <c r="AC2058" s="4">
        <v>0</v>
      </c>
      <c r="AD2058" s="4">
        <v>16789210</v>
      </c>
      <c r="AE2058" s="5">
        <v>1614</v>
      </c>
      <c r="AF2058" s="1" t="s">
        <v>70</v>
      </c>
      <c r="AG2058" s="1" t="s">
        <v>71</v>
      </c>
      <c r="AH2058" s="1" t="s">
        <v>89</v>
      </c>
      <c r="AI2058" s="1" t="s">
        <v>57</v>
      </c>
      <c r="AJ2058" s="5">
        <v>10950</v>
      </c>
      <c r="AK2058" s="4">
        <v>-174511</v>
      </c>
      <c r="AL2058" s="4">
        <v>0</v>
      </c>
      <c r="AM2058" s="4">
        <v>0</v>
      </c>
      <c r="AN2058" s="4">
        <v>0</v>
      </c>
      <c r="AO2058" s="4">
        <v>-2244889</v>
      </c>
      <c r="AP2058" s="4">
        <v>-2244889</v>
      </c>
      <c r="AQ2058" s="4">
        <v>0</v>
      </c>
      <c r="AR2058" s="4">
        <v>14544321</v>
      </c>
      <c r="AS2058" s="1" t="s">
        <v>52</v>
      </c>
      <c r="AT2058" s="9">
        <f t="shared" si="948"/>
        <v>43404</v>
      </c>
      <c r="AU2058" s="9">
        <f t="shared" si="949"/>
        <v>43374</v>
      </c>
      <c r="AV2058" s="9">
        <v>44798</v>
      </c>
      <c r="AW2058" s="11">
        <f t="shared" si="950"/>
        <v>3.8191780821917809</v>
      </c>
      <c r="AX2058">
        <v>25</v>
      </c>
      <c r="AY2058" s="12">
        <v>0.05</v>
      </c>
      <c r="AZ2058">
        <f t="shared" si="951"/>
        <v>3.7999999999999999E-2</v>
      </c>
      <c r="BA2058" s="13">
        <f t="shared" si="952"/>
        <v>16789210</v>
      </c>
      <c r="BB2058" s="17" t="s">
        <v>2189</v>
      </c>
      <c r="BC2058">
        <f>MATCH(BB2058,MONTHLY_INDEX!$A:$A,0)</f>
        <v>798</v>
      </c>
      <c r="BD2058">
        <f>MATCH(AU2058,MONTHLY_INDEX!$1:$1,0)</f>
        <v>82</v>
      </c>
      <c r="BE2058">
        <f>INDEX(MONTHLY_INDEX!$1:$1048576,Final!BC2058,Final!BD2058)</f>
        <v>96</v>
      </c>
      <c r="BF2058">
        <f>MATCH($BF$1,MONTHLY_INDEX!$1:$1,0)</f>
        <v>127</v>
      </c>
      <c r="BG2058">
        <f>INDEX(MONTHLY_INDEX!$1:$1048576,Final!BC2058,Final!BF2058)</f>
        <v>95.3</v>
      </c>
      <c r="BH2058" s="23">
        <f>(BG2058-BE2058)/BE2058</f>
        <v>-7.2916666666666963E-3</v>
      </c>
      <c r="BI2058" s="14">
        <f>(1+BH2058)*BA2058</f>
        <v>16666788.677083332</v>
      </c>
      <c r="BJ2058" s="14">
        <f>BI2058*AZ2058*AW2058</f>
        <v>2418830.4926094748</v>
      </c>
      <c r="BK2058" s="15">
        <f t="shared" si="953"/>
        <v>14247958.184473857</v>
      </c>
      <c r="BL2058" s="52">
        <v>0</v>
      </c>
      <c r="BM2058" s="15">
        <f>MAX((1-BL2058)*BK2058,BI2058*AY2058)</f>
        <v>14247958.184473857</v>
      </c>
    </row>
    <row r="2059" spans="1:65">
      <c r="A2059" s="8">
        <v>2057</v>
      </c>
      <c r="B2059" s="1" t="s">
        <v>44</v>
      </c>
      <c r="C2059" s="1">
        <v>1500</v>
      </c>
      <c r="D2059" s="1" t="s">
        <v>60</v>
      </c>
      <c r="E2059" s="1">
        <v>150000082</v>
      </c>
      <c r="F2059" s="1" t="s">
        <v>60</v>
      </c>
      <c r="G2059" s="1" t="s">
        <v>111</v>
      </c>
      <c r="H2059" s="1">
        <v>23</v>
      </c>
      <c r="I2059" s="1" t="s">
        <v>193</v>
      </c>
      <c r="J2059" s="1" t="s">
        <v>49</v>
      </c>
      <c r="K2059" s="1">
        <v>17406001</v>
      </c>
      <c r="L2059" s="1" t="s">
        <v>50</v>
      </c>
      <c r="M2059" s="1" t="s">
        <v>51</v>
      </c>
      <c r="N2059" s="1" t="s">
        <v>64</v>
      </c>
      <c r="O2059" s="1" t="s">
        <v>65</v>
      </c>
      <c r="P2059" s="1" t="s">
        <v>66</v>
      </c>
      <c r="Q2059" s="1" t="s">
        <v>67</v>
      </c>
      <c r="R2059" s="1" t="s">
        <v>87</v>
      </c>
      <c r="S2059" s="1" t="s">
        <v>88</v>
      </c>
      <c r="T2059" s="2">
        <v>43404</v>
      </c>
      <c r="U2059" s="2">
        <v>43404</v>
      </c>
      <c r="V2059" s="1" t="s">
        <v>52</v>
      </c>
      <c r="W2059" s="3">
        <v>1</v>
      </c>
      <c r="X2059" s="1" t="s">
        <v>53</v>
      </c>
      <c r="Y2059" s="4">
        <v>98582</v>
      </c>
      <c r="Z2059" s="4">
        <v>-12155</v>
      </c>
      <c r="AA2059" s="4">
        <v>0</v>
      </c>
      <c r="AB2059" s="4">
        <v>0</v>
      </c>
      <c r="AC2059" s="4">
        <v>0</v>
      </c>
      <c r="AD2059" s="4">
        <v>98582</v>
      </c>
      <c r="AE2059" s="5">
        <v>1614</v>
      </c>
      <c r="AF2059" s="1" t="s">
        <v>70</v>
      </c>
      <c r="AG2059" s="1" t="s">
        <v>71</v>
      </c>
      <c r="AH2059" s="1" t="s">
        <v>89</v>
      </c>
      <c r="AI2059" s="1" t="s">
        <v>57</v>
      </c>
      <c r="AJ2059" s="5">
        <v>10950</v>
      </c>
      <c r="AK2059" s="4">
        <v>-1025</v>
      </c>
      <c r="AL2059" s="4">
        <v>0</v>
      </c>
      <c r="AM2059" s="4">
        <v>0</v>
      </c>
      <c r="AN2059" s="4">
        <v>0</v>
      </c>
      <c r="AO2059" s="4">
        <v>-13180</v>
      </c>
      <c r="AP2059" s="4">
        <v>-13180</v>
      </c>
      <c r="AQ2059" s="4">
        <v>0</v>
      </c>
      <c r="AR2059" s="4">
        <v>85402</v>
      </c>
      <c r="AS2059" s="1" t="s">
        <v>52</v>
      </c>
      <c r="AT2059" s="9">
        <f t="shared" si="948"/>
        <v>43404</v>
      </c>
      <c r="AU2059" s="9">
        <f t="shared" si="949"/>
        <v>43374</v>
      </c>
      <c r="AV2059" s="9">
        <v>44798</v>
      </c>
      <c r="AW2059" s="11">
        <f t="shared" si="950"/>
        <v>3.8191780821917809</v>
      </c>
      <c r="AX2059">
        <v>10</v>
      </c>
      <c r="AY2059" s="12">
        <v>0.05</v>
      </c>
      <c r="AZ2059">
        <f t="shared" si="951"/>
        <v>9.5000000000000001E-2</v>
      </c>
      <c r="BA2059" s="13">
        <f t="shared" si="952"/>
        <v>98582</v>
      </c>
      <c r="BI2059" s="14">
        <f t="shared" ref="BI2059:BI2063" si="957">AR2059</f>
        <v>85402</v>
      </c>
      <c r="BJ2059" s="14">
        <v>0</v>
      </c>
      <c r="BK2059" s="14">
        <f t="shared" ref="BK2059:BK2063" si="958">AR2059</f>
        <v>85402</v>
      </c>
      <c r="BL2059" s="52">
        <v>0</v>
      </c>
      <c r="BM2059" s="15">
        <f t="shared" ref="BM2059:BM2063" si="959">AR2059</f>
        <v>85402</v>
      </c>
    </row>
    <row r="2060" spans="1:65">
      <c r="A2060" s="8">
        <v>2058</v>
      </c>
      <c r="B2060" s="1" t="s">
        <v>44</v>
      </c>
      <c r="C2060" s="1">
        <v>1500</v>
      </c>
      <c r="D2060" s="1" t="s">
        <v>60</v>
      </c>
      <c r="E2060" s="1">
        <v>150000082</v>
      </c>
      <c r="F2060" s="1" t="s">
        <v>112</v>
      </c>
      <c r="G2060" s="1" t="s">
        <v>113</v>
      </c>
      <c r="H2060" s="1">
        <v>24</v>
      </c>
      <c r="I2060" s="1" t="s">
        <v>193</v>
      </c>
      <c r="J2060" s="1" t="s">
        <v>49</v>
      </c>
      <c r="K2060" s="1">
        <v>17406001</v>
      </c>
      <c r="L2060" s="1" t="s">
        <v>50</v>
      </c>
      <c r="M2060" s="1" t="s">
        <v>51</v>
      </c>
      <c r="N2060" s="1" t="s">
        <v>64</v>
      </c>
      <c r="O2060" s="1" t="s">
        <v>65</v>
      </c>
      <c r="P2060" s="1" t="s">
        <v>66</v>
      </c>
      <c r="Q2060" s="1" t="s">
        <v>67</v>
      </c>
      <c r="R2060" s="1" t="s">
        <v>87</v>
      </c>
      <c r="S2060" s="1" t="s">
        <v>88</v>
      </c>
      <c r="T2060" s="2">
        <v>43404</v>
      </c>
      <c r="U2060" s="2">
        <v>43404</v>
      </c>
      <c r="V2060" s="1" t="s">
        <v>52</v>
      </c>
      <c r="W2060" s="3">
        <v>1</v>
      </c>
      <c r="X2060" s="1" t="s">
        <v>53</v>
      </c>
      <c r="Y2060" s="4">
        <v>995175</v>
      </c>
      <c r="Z2060" s="4">
        <v>-122721.09</v>
      </c>
      <c r="AA2060" s="4">
        <v>0</v>
      </c>
      <c r="AB2060" s="4">
        <v>0</v>
      </c>
      <c r="AC2060" s="4">
        <v>0</v>
      </c>
      <c r="AD2060" s="4">
        <v>995175</v>
      </c>
      <c r="AE2060" s="5">
        <v>1614</v>
      </c>
      <c r="AF2060" s="1" t="s">
        <v>70</v>
      </c>
      <c r="AG2060" s="1" t="s">
        <v>71</v>
      </c>
      <c r="AH2060" s="1" t="s">
        <v>89</v>
      </c>
      <c r="AI2060" s="1" t="s">
        <v>57</v>
      </c>
      <c r="AJ2060" s="5">
        <v>10950</v>
      </c>
      <c r="AK2060" s="4">
        <v>-10344</v>
      </c>
      <c r="AL2060" s="4">
        <v>0</v>
      </c>
      <c r="AM2060" s="4">
        <v>0</v>
      </c>
      <c r="AN2060" s="4">
        <v>0</v>
      </c>
      <c r="AO2060" s="4">
        <v>-133065.09</v>
      </c>
      <c r="AP2060" s="4">
        <v>-133065.09</v>
      </c>
      <c r="AQ2060" s="4">
        <v>0</v>
      </c>
      <c r="AR2060" s="4">
        <v>862109.91</v>
      </c>
      <c r="AS2060" s="1" t="s">
        <v>52</v>
      </c>
      <c r="AT2060" s="9">
        <f t="shared" si="948"/>
        <v>43404</v>
      </c>
      <c r="AU2060" s="9">
        <f t="shared" si="949"/>
        <v>43374</v>
      </c>
      <c r="AV2060" s="9">
        <v>44798</v>
      </c>
      <c r="AW2060" s="11">
        <f t="shared" si="950"/>
        <v>3.8191780821917809</v>
      </c>
      <c r="AX2060">
        <v>10</v>
      </c>
      <c r="AY2060" s="12">
        <v>0.05</v>
      </c>
      <c r="AZ2060">
        <f t="shared" si="951"/>
        <v>9.5000000000000001E-2</v>
      </c>
      <c r="BA2060" s="13">
        <f t="shared" si="952"/>
        <v>995175</v>
      </c>
      <c r="BB2060" s="16" t="s">
        <v>593</v>
      </c>
      <c r="BC2060" s="16" t="s">
        <v>593</v>
      </c>
      <c r="BD2060" s="16" t="s">
        <v>593</v>
      </c>
      <c r="BE2060" s="16" t="s">
        <v>593</v>
      </c>
      <c r="BF2060" s="16" t="s">
        <v>593</v>
      </c>
      <c r="BG2060" s="16" t="s">
        <v>593</v>
      </c>
      <c r="BH2060" s="16" t="s">
        <v>593</v>
      </c>
      <c r="BI2060" s="14">
        <f t="shared" si="957"/>
        <v>862109.91</v>
      </c>
      <c r="BJ2060" s="14">
        <v>0</v>
      </c>
      <c r="BK2060" s="14">
        <f t="shared" si="958"/>
        <v>862109.91</v>
      </c>
      <c r="BL2060" s="52">
        <v>0</v>
      </c>
      <c r="BM2060" s="15">
        <f t="shared" si="959"/>
        <v>862109.91</v>
      </c>
    </row>
    <row r="2061" spans="1:65">
      <c r="A2061" s="8">
        <v>2059</v>
      </c>
      <c r="B2061" s="1" t="s">
        <v>44</v>
      </c>
      <c r="C2061" s="1">
        <v>1500</v>
      </c>
      <c r="D2061" s="1" t="s">
        <v>60</v>
      </c>
      <c r="E2061" s="1">
        <v>150000082</v>
      </c>
      <c r="F2061" s="1" t="s">
        <v>112</v>
      </c>
      <c r="G2061" s="1" t="s">
        <v>114</v>
      </c>
      <c r="H2061" s="1">
        <v>25</v>
      </c>
      <c r="I2061" s="1" t="s">
        <v>193</v>
      </c>
      <c r="J2061" s="1" t="s">
        <v>49</v>
      </c>
      <c r="K2061" s="1">
        <v>17406001</v>
      </c>
      <c r="L2061" s="1" t="s">
        <v>50</v>
      </c>
      <c r="M2061" s="1" t="s">
        <v>51</v>
      </c>
      <c r="N2061" s="1" t="s">
        <v>64</v>
      </c>
      <c r="O2061" s="1" t="s">
        <v>65</v>
      </c>
      <c r="P2061" s="1" t="s">
        <v>66</v>
      </c>
      <c r="Q2061" s="1" t="s">
        <v>67</v>
      </c>
      <c r="R2061" s="1" t="s">
        <v>87</v>
      </c>
      <c r="S2061" s="1" t="s">
        <v>88</v>
      </c>
      <c r="T2061" s="2">
        <v>43404</v>
      </c>
      <c r="U2061" s="2">
        <v>43404</v>
      </c>
      <c r="V2061" s="1" t="s">
        <v>52</v>
      </c>
      <c r="W2061" s="3">
        <v>1</v>
      </c>
      <c r="X2061" s="1" t="s">
        <v>53</v>
      </c>
      <c r="Y2061" s="4">
        <v>2883401</v>
      </c>
      <c r="Z2061" s="4">
        <v>-355569.73</v>
      </c>
      <c r="AA2061" s="4">
        <v>0</v>
      </c>
      <c r="AB2061" s="4">
        <v>0</v>
      </c>
      <c r="AC2061" s="4">
        <v>0</v>
      </c>
      <c r="AD2061" s="4">
        <v>2883401</v>
      </c>
      <c r="AE2061" s="5">
        <v>1614</v>
      </c>
      <c r="AF2061" s="1" t="s">
        <v>70</v>
      </c>
      <c r="AG2061" s="1" t="s">
        <v>71</v>
      </c>
      <c r="AH2061" s="1" t="s">
        <v>89</v>
      </c>
      <c r="AI2061" s="1" t="s">
        <v>57</v>
      </c>
      <c r="AJ2061" s="5">
        <v>10950</v>
      </c>
      <c r="AK2061" s="4">
        <v>-29971</v>
      </c>
      <c r="AL2061" s="4">
        <v>0</v>
      </c>
      <c r="AM2061" s="4">
        <v>0</v>
      </c>
      <c r="AN2061" s="4">
        <v>0</v>
      </c>
      <c r="AO2061" s="4">
        <v>-385540.73</v>
      </c>
      <c r="AP2061" s="4">
        <v>-385540.73</v>
      </c>
      <c r="AQ2061" s="4">
        <v>0</v>
      </c>
      <c r="AR2061" s="4">
        <v>2497860.27</v>
      </c>
      <c r="AS2061" s="1" t="s">
        <v>52</v>
      </c>
      <c r="AT2061" s="9">
        <f t="shared" si="948"/>
        <v>43404</v>
      </c>
      <c r="AU2061" s="9">
        <f t="shared" si="949"/>
        <v>43374</v>
      </c>
      <c r="AV2061" s="9">
        <v>44798</v>
      </c>
      <c r="AW2061" s="11">
        <f t="shared" si="950"/>
        <v>3.8191780821917809</v>
      </c>
      <c r="AX2061">
        <v>10</v>
      </c>
      <c r="AY2061" s="12">
        <v>0.05</v>
      </c>
      <c r="AZ2061">
        <f t="shared" si="951"/>
        <v>9.5000000000000001E-2</v>
      </c>
      <c r="BA2061" s="13">
        <f t="shared" si="952"/>
        <v>2883401</v>
      </c>
      <c r="BB2061" s="16" t="s">
        <v>593</v>
      </c>
      <c r="BC2061" s="16" t="s">
        <v>593</v>
      </c>
      <c r="BD2061" s="16" t="s">
        <v>593</v>
      </c>
      <c r="BE2061" s="16" t="s">
        <v>593</v>
      </c>
      <c r="BF2061" s="16" t="s">
        <v>593</v>
      </c>
      <c r="BG2061" s="16" t="s">
        <v>593</v>
      </c>
      <c r="BH2061" s="16" t="s">
        <v>593</v>
      </c>
      <c r="BI2061" s="14">
        <f t="shared" si="957"/>
        <v>2497860.27</v>
      </c>
      <c r="BJ2061" s="14">
        <v>0</v>
      </c>
      <c r="BK2061" s="14">
        <f t="shared" si="958"/>
        <v>2497860.27</v>
      </c>
      <c r="BL2061" s="52">
        <v>0</v>
      </c>
      <c r="BM2061" s="15">
        <f t="shared" si="959"/>
        <v>2497860.27</v>
      </c>
    </row>
    <row r="2062" spans="1:65">
      <c r="A2062" s="8">
        <v>2060</v>
      </c>
      <c r="B2062" s="1" t="s">
        <v>44</v>
      </c>
      <c r="C2062" s="1">
        <v>1500</v>
      </c>
      <c r="D2062" s="1" t="s">
        <v>60</v>
      </c>
      <c r="E2062" s="1">
        <v>150000082</v>
      </c>
      <c r="F2062" s="1" t="s">
        <v>60</v>
      </c>
      <c r="G2062" s="1" t="s">
        <v>181</v>
      </c>
      <c r="H2062" s="1">
        <v>26</v>
      </c>
      <c r="I2062" s="1" t="s">
        <v>193</v>
      </c>
      <c r="J2062" s="1" t="s">
        <v>49</v>
      </c>
      <c r="K2062" s="1">
        <v>17406001</v>
      </c>
      <c r="L2062" s="1" t="s">
        <v>50</v>
      </c>
      <c r="M2062" s="1" t="s">
        <v>51</v>
      </c>
      <c r="N2062" s="1" t="s">
        <v>64</v>
      </c>
      <c r="O2062" s="1" t="s">
        <v>65</v>
      </c>
      <c r="P2062" s="1" t="s">
        <v>66</v>
      </c>
      <c r="Q2062" s="1" t="s">
        <v>67</v>
      </c>
      <c r="R2062" s="1" t="s">
        <v>87</v>
      </c>
      <c r="S2062" s="1" t="s">
        <v>88</v>
      </c>
      <c r="T2062" s="2">
        <v>43404</v>
      </c>
      <c r="U2062" s="2">
        <v>43404</v>
      </c>
      <c r="V2062" s="1" t="s">
        <v>52</v>
      </c>
      <c r="W2062" s="3">
        <v>1</v>
      </c>
      <c r="X2062" s="1" t="s">
        <v>53</v>
      </c>
      <c r="Y2062" s="4">
        <v>120000</v>
      </c>
      <c r="Z2062" s="4">
        <v>-14798</v>
      </c>
      <c r="AA2062" s="4">
        <v>0</v>
      </c>
      <c r="AB2062" s="4">
        <v>0</v>
      </c>
      <c r="AC2062" s="4">
        <v>0</v>
      </c>
      <c r="AD2062" s="4">
        <v>120000</v>
      </c>
      <c r="AE2062" s="5">
        <v>1614</v>
      </c>
      <c r="AF2062" s="1" t="s">
        <v>70</v>
      </c>
      <c r="AG2062" s="1" t="s">
        <v>71</v>
      </c>
      <c r="AH2062" s="1" t="s">
        <v>89</v>
      </c>
      <c r="AI2062" s="1" t="s">
        <v>57</v>
      </c>
      <c r="AJ2062" s="5">
        <v>10950</v>
      </c>
      <c r="AK2062" s="4">
        <v>-1247</v>
      </c>
      <c r="AL2062" s="4">
        <v>0</v>
      </c>
      <c r="AM2062" s="4">
        <v>0</v>
      </c>
      <c r="AN2062" s="4">
        <v>0</v>
      </c>
      <c r="AO2062" s="4">
        <v>-16045</v>
      </c>
      <c r="AP2062" s="4">
        <v>-16045</v>
      </c>
      <c r="AQ2062" s="4">
        <v>0</v>
      </c>
      <c r="AR2062" s="4">
        <v>103955</v>
      </c>
      <c r="AS2062" s="1" t="s">
        <v>52</v>
      </c>
      <c r="AT2062" s="9">
        <f t="shared" si="948"/>
        <v>43404</v>
      </c>
      <c r="AU2062" s="9">
        <f t="shared" si="949"/>
        <v>43374</v>
      </c>
      <c r="AV2062" s="9">
        <v>44798</v>
      </c>
      <c r="AW2062" s="11">
        <f t="shared" si="950"/>
        <v>3.8191780821917809</v>
      </c>
      <c r="AX2062">
        <v>10</v>
      </c>
      <c r="AY2062" s="12">
        <v>0.05</v>
      </c>
      <c r="AZ2062">
        <f t="shared" si="951"/>
        <v>9.5000000000000001E-2</v>
      </c>
      <c r="BA2062" s="13">
        <f t="shared" si="952"/>
        <v>120000</v>
      </c>
      <c r="BI2062" s="14">
        <f t="shared" si="957"/>
        <v>103955</v>
      </c>
      <c r="BJ2062" s="14">
        <v>0</v>
      </c>
      <c r="BK2062" s="14">
        <f t="shared" si="958"/>
        <v>103955</v>
      </c>
      <c r="BL2062" s="52">
        <v>0</v>
      </c>
      <c r="BM2062" s="15">
        <f t="shared" si="959"/>
        <v>103955</v>
      </c>
    </row>
    <row r="2063" spans="1:65">
      <c r="A2063" s="8">
        <v>2061</v>
      </c>
      <c r="B2063" s="1" t="s">
        <v>44</v>
      </c>
      <c r="C2063" s="1">
        <v>1500</v>
      </c>
      <c r="D2063" s="1" t="s">
        <v>60</v>
      </c>
      <c r="E2063" s="1">
        <v>150000082</v>
      </c>
      <c r="F2063" s="1" t="s">
        <v>112</v>
      </c>
      <c r="G2063" s="1" t="s">
        <v>116</v>
      </c>
      <c r="H2063" s="1">
        <v>27</v>
      </c>
      <c r="I2063" s="1" t="s">
        <v>193</v>
      </c>
      <c r="J2063" s="1" t="s">
        <v>49</v>
      </c>
      <c r="K2063" s="1">
        <v>17406001</v>
      </c>
      <c r="L2063" s="1" t="s">
        <v>50</v>
      </c>
      <c r="M2063" s="1" t="s">
        <v>51</v>
      </c>
      <c r="N2063" s="1" t="s">
        <v>64</v>
      </c>
      <c r="O2063" s="1" t="s">
        <v>65</v>
      </c>
      <c r="P2063" s="1" t="s">
        <v>66</v>
      </c>
      <c r="Q2063" s="1" t="s">
        <v>67</v>
      </c>
      <c r="R2063" s="1" t="s">
        <v>87</v>
      </c>
      <c r="S2063" s="1" t="s">
        <v>88</v>
      </c>
      <c r="T2063" s="2">
        <v>43404</v>
      </c>
      <c r="U2063" s="2">
        <v>43404</v>
      </c>
      <c r="V2063" s="1" t="s">
        <v>52</v>
      </c>
      <c r="W2063" s="3">
        <v>1</v>
      </c>
      <c r="X2063" s="1" t="s">
        <v>53</v>
      </c>
      <c r="Y2063" s="4">
        <v>4339035</v>
      </c>
      <c r="Z2063" s="4">
        <v>-535070.18000000005</v>
      </c>
      <c r="AA2063" s="4">
        <v>0</v>
      </c>
      <c r="AB2063" s="4">
        <v>0</v>
      </c>
      <c r="AC2063" s="4">
        <v>0</v>
      </c>
      <c r="AD2063" s="4">
        <v>4339035</v>
      </c>
      <c r="AE2063" s="5">
        <v>1614</v>
      </c>
      <c r="AF2063" s="1" t="s">
        <v>70</v>
      </c>
      <c r="AG2063" s="1" t="s">
        <v>71</v>
      </c>
      <c r="AH2063" s="1" t="s">
        <v>89</v>
      </c>
      <c r="AI2063" s="1" t="s">
        <v>57</v>
      </c>
      <c r="AJ2063" s="5">
        <v>10950</v>
      </c>
      <c r="AK2063" s="4">
        <v>-45101</v>
      </c>
      <c r="AL2063" s="4">
        <v>0</v>
      </c>
      <c r="AM2063" s="4">
        <v>0</v>
      </c>
      <c r="AN2063" s="4">
        <v>0</v>
      </c>
      <c r="AO2063" s="4">
        <v>-580171.18000000005</v>
      </c>
      <c r="AP2063" s="4">
        <v>-580171.18000000005</v>
      </c>
      <c r="AQ2063" s="4">
        <v>0</v>
      </c>
      <c r="AR2063" s="4">
        <v>3758863.82</v>
      </c>
      <c r="AS2063" s="1" t="s">
        <v>52</v>
      </c>
      <c r="AT2063" s="9">
        <f t="shared" si="948"/>
        <v>43404</v>
      </c>
      <c r="AU2063" s="9">
        <f t="shared" si="949"/>
        <v>43374</v>
      </c>
      <c r="AV2063" s="9">
        <v>44798</v>
      </c>
      <c r="AW2063" s="11">
        <f t="shared" si="950"/>
        <v>3.8191780821917809</v>
      </c>
      <c r="AX2063">
        <v>10</v>
      </c>
      <c r="AY2063" s="12">
        <v>0.05</v>
      </c>
      <c r="AZ2063">
        <f t="shared" si="951"/>
        <v>9.5000000000000001E-2</v>
      </c>
      <c r="BA2063" s="13">
        <f t="shared" si="952"/>
        <v>4339035</v>
      </c>
      <c r="BB2063" s="16" t="s">
        <v>593</v>
      </c>
      <c r="BC2063" s="16" t="s">
        <v>593</v>
      </c>
      <c r="BD2063" s="16" t="s">
        <v>593</v>
      </c>
      <c r="BE2063" s="16" t="s">
        <v>593</v>
      </c>
      <c r="BF2063" s="16" t="s">
        <v>593</v>
      </c>
      <c r="BG2063" s="16" t="s">
        <v>593</v>
      </c>
      <c r="BH2063" s="16" t="s">
        <v>593</v>
      </c>
      <c r="BI2063" s="14">
        <f t="shared" si="957"/>
        <v>3758863.82</v>
      </c>
      <c r="BJ2063" s="14">
        <v>0</v>
      </c>
      <c r="BK2063" s="14">
        <f t="shared" si="958"/>
        <v>3758863.82</v>
      </c>
      <c r="BL2063" s="52">
        <v>0</v>
      </c>
      <c r="BM2063" s="15">
        <f t="shared" si="959"/>
        <v>3758863.82</v>
      </c>
    </row>
    <row r="2064" spans="1:65">
      <c r="A2064" s="8">
        <v>2062</v>
      </c>
      <c r="B2064" s="1" t="s">
        <v>44</v>
      </c>
      <c r="C2064" s="1">
        <v>1500</v>
      </c>
      <c r="D2064" s="1" t="s">
        <v>60</v>
      </c>
      <c r="E2064" s="1">
        <v>150000083</v>
      </c>
      <c r="F2064" s="1" t="s">
        <v>60</v>
      </c>
      <c r="G2064" s="1" t="s">
        <v>86</v>
      </c>
      <c r="H2064" s="1">
        <v>1</v>
      </c>
      <c r="I2064" s="1" t="s">
        <v>194</v>
      </c>
      <c r="J2064" s="1" t="s">
        <v>49</v>
      </c>
      <c r="K2064" s="1">
        <v>17406001</v>
      </c>
      <c r="L2064" s="1" t="s">
        <v>50</v>
      </c>
      <c r="M2064" s="1" t="s">
        <v>51</v>
      </c>
      <c r="N2064" s="1" t="s">
        <v>64</v>
      </c>
      <c r="O2064" s="1" t="s">
        <v>65</v>
      </c>
      <c r="P2064" s="1" t="s">
        <v>66</v>
      </c>
      <c r="Q2064" s="1" t="s">
        <v>67</v>
      </c>
      <c r="R2064" s="1" t="s">
        <v>87</v>
      </c>
      <c r="S2064" s="1" t="s">
        <v>88</v>
      </c>
      <c r="T2064" s="2">
        <v>43404</v>
      </c>
      <c r="U2064" s="2">
        <v>43404</v>
      </c>
      <c r="V2064" s="1" t="s">
        <v>52</v>
      </c>
      <c r="W2064" s="3">
        <v>1</v>
      </c>
      <c r="X2064" s="1" t="s">
        <v>53</v>
      </c>
      <c r="Y2064" s="4">
        <v>892500</v>
      </c>
      <c r="Z2064" s="4">
        <v>-110059</v>
      </c>
      <c r="AA2064" s="4">
        <v>0</v>
      </c>
      <c r="AB2064" s="4">
        <v>0</v>
      </c>
      <c r="AC2064" s="4">
        <v>0</v>
      </c>
      <c r="AD2064" s="4">
        <v>892500</v>
      </c>
      <c r="AE2064" s="5">
        <v>1614</v>
      </c>
      <c r="AF2064" s="1" t="s">
        <v>70</v>
      </c>
      <c r="AG2064" s="1" t="s">
        <v>71</v>
      </c>
      <c r="AH2064" s="1" t="s">
        <v>89</v>
      </c>
      <c r="AI2064" s="1" t="s">
        <v>57</v>
      </c>
      <c r="AJ2064" s="5">
        <v>10950</v>
      </c>
      <c r="AK2064" s="4">
        <v>-9277</v>
      </c>
      <c r="AL2064" s="4">
        <v>0</v>
      </c>
      <c r="AM2064" s="4">
        <v>0</v>
      </c>
      <c r="AN2064" s="4">
        <v>0</v>
      </c>
      <c r="AO2064" s="4">
        <v>-119336</v>
      </c>
      <c r="AP2064" s="4">
        <v>-119336</v>
      </c>
      <c r="AQ2064" s="4">
        <v>0</v>
      </c>
      <c r="AR2064" s="4">
        <v>773164</v>
      </c>
      <c r="AS2064" s="1" t="s">
        <v>52</v>
      </c>
      <c r="AT2064" s="9">
        <f t="shared" si="948"/>
        <v>43404</v>
      </c>
      <c r="AU2064" s="9">
        <f t="shared" si="949"/>
        <v>43374</v>
      </c>
      <c r="AV2064" s="9">
        <v>44798</v>
      </c>
      <c r="AW2064" s="11">
        <f t="shared" si="950"/>
        <v>3.8191780821917809</v>
      </c>
      <c r="AX2064">
        <v>10</v>
      </c>
      <c r="AY2064" s="12">
        <v>0.05</v>
      </c>
      <c r="AZ2064">
        <f t="shared" si="951"/>
        <v>9.5000000000000001E-2</v>
      </c>
      <c r="BA2064" s="13">
        <f t="shared" si="952"/>
        <v>892500</v>
      </c>
      <c r="BB2064" s="17" t="s">
        <v>1853</v>
      </c>
      <c r="BC2064">
        <f>MATCH(BB2064,MONTHLY_INDEX!$A:$A,0)</f>
        <v>630</v>
      </c>
      <c r="BD2064">
        <f>MATCH(AU2064,MONTHLY_INDEX!$1:$1,0)</f>
        <v>82</v>
      </c>
      <c r="BE2064">
        <f>INDEX(MONTHLY_INDEX!$1:$1048576,Final!BC2064,Final!BD2064)</f>
        <v>115.8</v>
      </c>
      <c r="BF2064">
        <f>MATCH($BF$1,MONTHLY_INDEX!$1:$1,0)</f>
        <v>127</v>
      </c>
      <c r="BG2064">
        <f>INDEX(MONTHLY_INDEX!$1:$1048576,Final!BC2064,Final!BF2064)</f>
        <v>151.1</v>
      </c>
      <c r="BH2064" s="23">
        <f t="shared" ref="BH2064:BH2081" si="960">(BG2064-BE2064)/BE2064</f>
        <v>0.30483592400690845</v>
      </c>
      <c r="BI2064" s="14">
        <f t="shared" ref="BI2064:BI2081" si="961">(1+BH2064)*BA2064</f>
        <v>1164566.0621761659</v>
      </c>
      <c r="BJ2064" s="14">
        <f t="shared" ref="BJ2064:BJ2081" si="962">BI2064*AZ2064*AW2064</f>
        <v>422530.09209312231</v>
      </c>
      <c r="BK2064" s="15">
        <f t="shared" si="953"/>
        <v>742035.97008304356</v>
      </c>
      <c r="BL2064" s="52">
        <v>0</v>
      </c>
      <c r="BM2064" s="15">
        <f t="shared" ref="BM2064:BM2081" si="963">MAX((1-BL2064)*BK2064,BI2064*AY2064)</f>
        <v>742035.97008304356</v>
      </c>
    </row>
    <row r="2065" spans="1:65">
      <c r="A2065" s="8">
        <v>2063</v>
      </c>
      <c r="B2065" s="1" t="s">
        <v>44</v>
      </c>
      <c r="C2065" s="1">
        <v>1500</v>
      </c>
      <c r="D2065" s="1" t="s">
        <v>60</v>
      </c>
      <c r="E2065" s="1">
        <v>150000083</v>
      </c>
      <c r="F2065" s="1" t="s">
        <v>60</v>
      </c>
      <c r="G2065" s="1" t="s">
        <v>90</v>
      </c>
      <c r="H2065" s="1">
        <v>2</v>
      </c>
      <c r="I2065" s="1" t="s">
        <v>194</v>
      </c>
      <c r="J2065" s="1" t="s">
        <v>49</v>
      </c>
      <c r="K2065" s="1">
        <v>17406001</v>
      </c>
      <c r="L2065" s="1" t="s">
        <v>50</v>
      </c>
      <c r="M2065" s="1" t="s">
        <v>51</v>
      </c>
      <c r="N2065" s="1" t="s">
        <v>64</v>
      </c>
      <c r="O2065" s="1" t="s">
        <v>65</v>
      </c>
      <c r="P2065" s="1" t="s">
        <v>66</v>
      </c>
      <c r="Q2065" s="1" t="s">
        <v>67</v>
      </c>
      <c r="R2065" s="1" t="s">
        <v>87</v>
      </c>
      <c r="S2065" s="1" t="s">
        <v>88</v>
      </c>
      <c r="T2065" s="2">
        <v>43404</v>
      </c>
      <c r="U2065" s="2">
        <v>43404</v>
      </c>
      <c r="V2065" s="1" t="s">
        <v>52</v>
      </c>
      <c r="W2065" s="3">
        <v>1</v>
      </c>
      <c r="X2065" s="1" t="s">
        <v>53</v>
      </c>
      <c r="Y2065" s="4">
        <v>472500</v>
      </c>
      <c r="Z2065" s="4">
        <v>-58266</v>
      </c>
      <c r="AA2065" s="4">
        <v>0</v>
      </c>
      <c r="AB2065" s="4">
        <v>0</v>
      </c>
      <c r="AC2065" s="4">
        <v>0</v>
      </c>
      <c r="AD2065" s="4">
        <v>472500</v>
      </c>
      <c r="AE2065" s="5">
        <v>1614</v>
      </c>
      <c r="AF2065" s="1" t="s">
        <v>70</v>
      </c>
      <c r="AG2065" s="1" t="s">
        <v>71</v>
      </c>
      <c r="AH2065" s="1" t="s">
        <v>89</v>
      </c>
      <c r="AI2065" s="1" t="s">
        <v>57</v>
      </c>
      <c r="AJ2065" s="5">
        <v>10950</v>
      </c>
      <c r="AK2065" s="4">
        <v>-4911</v>
      </c>
      <c r="AL2065" s="4">
        <v>0</v>
      </c>
      <c r="AM2065" s="4">
        <v>0</v>
      </c>
      <c r="AN2065" s="4">
        <v>0</v>
      </c>
      <c r="AO2065" s="4">
        <v>-63177</v>
      </c>
      <c r="AP2065" s="4">
        <v>-63177</v>
      </c>
      <c r="AQ2065" s="4">
        <v>0</v>
      </c>
      <c r="AR2065" s="4">
        <v>409323</v>
      </c>
      <c r="AS2065" s="1" t="s">
        <v>52</v>
      </c>
      <c r="AT2065" s="9">
        <f t="shared" si="948"/>
        <v>43404</v>
      </c>
      <c r="AU2065" s="9">
        <f t="shared" si="949"/>
        <v>43374</v>
      </c>
      <c r="AV2065" s="9">
        <v>44798</v>
      </c>
      <c r="AW2065" s="11">
        <f t="shared" si="950"/>
        <v>3.8191780821917809</v>
      </c>
      <c r="AX2065">
        <v>10</v>
      </c>
      <c r="AY2065" s="12">
        <v>0.05</v>
      </c>
      <c r="AZ2065">
        <f t="shared" si="951"/>
        <v>9.5000000000000001E-2</v>
      </c>
      <c r="BA2065" s="13">
        <f t="shared" si="952"/>
        <v>472500</v>
      </c>
      <c r="BB2065" s="17" t="s">
        <v>2189</v>
      </c>
      <c r="BC2065">
        <f>MATCH(BB2065,MONTHLY_INDEX!$A:$A,0)</f>
        <v>798</v>
      </c>
      <c r="BD2065">
        <f>MATCH(AU2065,MONTHLY_INDEX!$1:$1,0)</f>
        <v>82</v>
      </c>
      <c r="BE2065">
        <f>INDEX(MONTHLY_INDEX!$1:$1048576,Final!BC2065,Final!BD2065)</f>
        <v>96</v>
      </c>
      <c r="BF2065">
        <f>MATCH($BF$1,MONTHLY_INDEX!$1:$1,0)</f>
        <v>127</v>
      </c>
      <c r="BG2065">
        <f>INDEX(MONTHLY_INDEX!$1:$1048576,Final!BC2065,Final!BF2065)</f>
        <v>95.3</v>
      </c>
      <c r="BH2065" s="23">
        <f t="shared" si="960"/>
        <v>-7.2916666666666963E-3</v>
      </c>
      <c r="BI2065" s="14">
        <f t="shared" si="961"/>
        <v>469054.6875</v>
      </c>
      <c r="BJ2065" s="14">
        <f t="shared" si="962"/>
        <v>170183.32127568492</v>
      </c>
      <c r="BK2065" s="15">
        <f t="shared" si="953"/>
        <v>298871.36622431508</v>
      </c>
      <c r="BL2065" s="52">
        <v>0</v>
      </c>
      <c r="BM2065" s="15">
        <f t="shared" si="963"/>
        <v>298871.36622431508</v>
      </c>
    </row>
    <row r="2066" spans="1:65">
      <c r="A2066" s="8">
        <v>2064</v>
      </c>
      <c r="B2066" s="1" t="s">
        <v>44</v>
      </c>
      <c r="C2066" s="1">
        <v>1500</v>
      </c>
      <c r="D2066" s="1" t="s">
        <v>60</v>
      </c>
      <c r="E2066" s="1">
        <v>150000083</v>
      </c>
      <c r="F2066" s="1" t="s">
        <v>60</v>
      </c>
      <c r="G2066" s="1" t="s">
        <v>91</v>
      </c>
      <c r="H2066" s="1">
        <v>3</v>
      </c>
      <c r="I2066" s="1" t="s">
        <v>194</v>
      </c>
      <c r="J2066" s="1" t="s">
        <v>49</v>
      </c>
      <c r="K2066" s="1">
        <v>17406001</v>
      </c>
      <c r="L2066" s="1" t="s">
        <v>50</v>
      </c>
      <c r="M2066" s="1" t="s">
        <v>51</v>
      </c>
      <c r="N2066" s="1" t="s">
        <v>64</v>
      </c>
      <c r="O2066" s="1" t="s">
        <v>65</v>
      </c>
      <c r="P2066" s="1" t="s">
        <v>66</v>
      </c>
      <c r="Q2066" s="1" t="s">
        <v>67</v>
      </c>
      <c r="R2066" s="1" t="s">
        <v>87</v>
      </c>
      <c r="S2066" s="1" t="s">
        <v>88</v>
      </c>
      <c r="T2066" s="2">
        <v>43404</v>
      </c>
      <c r="U2066" s="2">
        <v>43404</v>
      </c>
      <c r="V2066" s="1" t="s">
        <v>52</v>
      </c>
      <c r="W2066" s="3">
        <v>1</v>
      </c>
      <c r="X2066" s="1" t="s">
        <v>53</v>
      </c>
      <c r="Y2066" s="4">
        <v>637760</v>
      </c>
      <c r="Z2066" s="4">
        <v>-78645</v>
      </c>
      <c r="AA2066" s="4">
        <v>0</v>
      </c>
      <c r="AB2066" s="4">
        <v>0</v>
      </c>
      <c r="AC2066" s="4">
        <v>0</v>
      </c>
      <c r="AD2066" s="4">
        <v>637760</v>
      </c>
      <c r="AE2066" s="5">
        <v>1614</v>
      </c>
      <c r="AF2066" s="1" t="s">
        <v>70</v>
      </c>
      <c r="AG2066" s="1" t="s">
        <v>71</v>
      </c>
      <c r="AH2066" s="1" t="s">
        <v>89</v>
      </c>
      <c r="AI2066" s="1" t="s">
        <v>57</v>
      </c>
      <c r="AJ2066" s="5">
        <v>10950</v>
      </c>
      <c r="AK2066" s="4">
        <v>-6629</v>
      </c>
      <c r="AL2066" s="4">
        <v>0</v>
      </c>
      <c r="AM2066" s="4">
        <v>0</v>
      </c>
      <c r="AN2066" s="4">
        <v>0</v>
      </c>
      <c r="AO2066" s="4">
        <v>-85274</v>
      </c>
      <c r="AP2066" s="4">
        <v>-85274</v>
      </c>
      <c r="AQ2066" s="4">
        <v>0</v>
      </c>
      <c r="AR2066" s="4">
        <v>552486</v>
      </c>
      <c r="AS2066" s="1" t="s">
        <v>52</v>
      </c>
      <c r="AT2066" s="9">
        <f t="shared" si="948"/>
        <v>43404</v>
      </c>
      <c r="AU2066" s="9">
        <f t="shared" si="949"/>
        <v>43374</v>
      </c>
      <c r="AV2066" s="9">
        <v>44798</v>
      </c>
      <c r="AW2066" s="11">
        <f t="shared" si="950"/>
        <v>3.8191780821917809</v>
      </c>
      <c r="AX2066">
        <v>10</v>
      </c>
      <c r="AY2066" s="12">
        <v>0.05</v>
      </c>
      <c r="AZ2066">
        <f t="shared" si="951"/>
        <v>9.5000000000000001E-2</v>
      </c>
      <c r="BA2066" s="13">
        <f t="shared" si="952"/>
        <v>637760</v>
      </c>
      <c r="BB2066" s="17" t="s">
        <v>2189</v>
      </c>
      <c r="BC2066">
        <f>MATCH(BB2066,MONTHLY_INDEX!$A:$A,0)</f>
        <v>798</v>
      </c>
      <c r="BD2066">
        <f>MATCH(AU2066,MONTHLY_INDEX!$1:$1,0)</f>
        <v>82</v>
      </c>
      <c r="BE2066">
        <f>INDEX(MONTHLY_INDEX!$1:$1048576,Final!BC2066,Final!BD2066)</f>
        <v>96</v>
      </c>
      <c r="BF2066">
        <f>MATCH($BF$1,MONTHLY_INDEX!$1:$1,0)</f>
        <v>127</v>
      </c>
      <c r="BG2066">
        <f>INDEX(MONTHLY_INDEX!$1:$1048576,Final!BC2066,Final!BF2066)</f>
        <v>95.3</v>
      </c>
      <c r="BH2066" s="23">
        <f t="shared" si="960"/>
        <v>-7.2916666666666963E-3</v>
      </c>
      <c r="BI2066" s="14">
        <f t="shared" si="961"/>
        <v>633109.66666666663</v>
      </c>
      <c r="BJ2066" s="14">
        <f t="shared" si="962"/>
        <v>229706.06344292234</v>
      </c>
      <c r="BK2066" s="15">
        <f t="shared" si="953"/>
        <v>403403.60322374431</v>
      </c>
      <c r="BL2066" s="52">
        <v>0</v>
      </c>
      <c r="BM2066" s="15">
        <f t="shared" si="963"/>
        <v>403403.60322374431</v>
      </c>
    </row>
    <row r="2067" spans="1:65">
      <c r="A2067" s="8">
        <v>2065</v>
      </c>
      <c r="B2067" s="1" t="s">
        <v>44</v>
      </c>
      <c r="C2067" s="1">
        <v>1500</v>
      </c>
      <c r="D2067" s="1" t="s">
        <v>60</v>
      </c>
      <c r="E2067" s="1">
        <v>150000083</v>
      </c>
      <c r="F2067" s="1" t="s">
        <v>60</v>
      </c>
      <c r="G2067" s="1" t="s">
        <v>92</v>
      </c>
      <c r="H2067" s="1">
        <v>4</v>
      </c>
      <c r="I2067" s="1" t="s">
        <v>194</v>
      </c>
      <c r="J2067" s="1" t="s">
        <v>49</v>
      </c>
      <c r="K2067" s="1">
        <v>17406001</v>
      </c>
      <c r="L2067" s="1" t="s">
        <v>50</v>
      </c>
      <c r="M2067" s="1" t="s">
        <v>51</v>
      </c>
      <c r="N2067" s="1" t="s">
        <v>64</v>
      </c>
      <c r="O2067" s="1" t="s">
        <v>65</v>
      </c>
      <c r="P2067" s="1" t="s">
        <v>66</v>
      </c>
      <c r="Q2067" s="1" t="s">
        <v>67</v>
      </c>
      <c r="R2067" s="1" t="s">
        <v>87</v>
      </c>
      <c r="S2067" s="1" t="s">
        <v>88</v>
      </c>
      <c r="T2067" s="2">
        <v>43404</v>
      </c>
      <c r="U2067" s="2">
        <v>43404</v>
      </c>
      <c r="V2067" s="1" t="s">
        <v>52</v>
      </c>
      <c r="W2067" s="3">
        <v>1</v>
      </c>
      <c r="X2067" s="1" t="s">
        <v>53</v>
      </c>
      <c r="Y2067" s="4">
        <v>21044329</v>
      </c>
      <c r="Z2067" s="4">
        <v>-2595103</v>
      </c>
      <c r="AA2067" s="4">
        <v>0</v>
      </c>
      <c r="AB2067" s="4">
        <v>0</v>
      </c>
      <c r="AC2067" s="4">
        <v>0</v>
      </c>
      <c r="AD2067" s="4">
        <v>21044329</v>
      </c>
      <c r="AE2067" s="5">
        <v>1614</v>
      </c>
      <c r="AF2067" s="1" t="s">
        <v>70</v>
      </c>
      <c r="AG2067" s="1" t="s">
        <v>71</v>
      </c>
      <c r="AH2067" s="1" t="s">
        <v>89</v>
      </c>
      <c r="AI2067" s="1" t="s">
        <v>57</v>
      </c>
      <c r="AJ2067" s="5">
        <v>10950</v>
      </c>
      <c r="AK2067" s="4">
        <v>-218740</v>
      </c>
      <c r="AL2067" s="4">
        <v>0</v>
      </c>
      <c r="AM2067" s="4">
        <v>0</v>
      </c>
      <c r="AN2067" s="4">
        <v>0</v>
      </c>
      <c r="AO2067" s="4">
        <v>-2813843</v>
      </c>
      <c r="AP2067" s="4">
        <v>-2813843</v>
      </c>
      <c r="AQ2067" s="4">
        <v>0</v>
      </c>
      <c r="AR2067" s="4">
        <v>18230486</v>
      </c>
      <c r="AS2067" s="1" t="s">
        <v>52</v>
      </c>
      <c r="AT2067" s="9">
        <f t="shared" si="948"/>
        <v>43404</v>
      </c>
      <c r="AU2067" s="9">
        <f t="shared" si="949"/>
        <v>43374</v>
      </c>
      <c r="AV2067" s="9">
        <v>44798</v>
      </c>
      <c r="AW2067" s="11">
        <f t="shared" si="950"/>
        <v>3.8191780821917809</v>
      </c>
      <c r="AX2067">
        <v>25</v>
      </c>
      <c r="AY2067" s="12">
        <v>0.05</v>
      </c>
      <c r="AZ2067">
        <f t="shared" si="951"/>
        <v>3.7999999999999999E-2</v>
      </c>
      <c r="BA2067" s="13">
        <f t="shared" si="952"/>
        <v>21044329</v>
      </c>
      <c r="BB2067" s="17" t="s">
        <v>2189</v>
      </c>
      <c r="BC2067">
        <f>MATCH(BB2067,MONTHLY_INDEX!$A:$A,0)</f>
        <v>798</v>
      </c>
      <c r="BD2067">
        <f>MATCH(AU2067,MONTHLY_INDEX!$1:$1,0)</f>
        <v>82</v>
      </c>
      <c r="BE2067">
        <f>INDEX(MONTHLY_INDEX!$1:$1048576,Final!BC2067,Final!BD2067)</f>
        <v>96</v>
      </c>
      <c r="BF2067">
        <f>MATCH($BF$1,MONTHLY_INDEX!$1:$1,0)</f>
        <v>127</v>
      </c>
      <c r="BG2067">
        <f>INDEX(MONTHLY_INDEX!$1:$1048576,Final!BC2067,Final!BF2067)</f>
        <v>95.3</v>
      </c>
      <c r="BH2067" s="23">
        <f t="shared" si="960"/>
        <v>-7.2916666666666963E-3</v>
      </c>
      <c r="BI2067" s="14">
        <f t="shared" si="961"/>
        <v>20890880.767708331</v>
      </c>
      <c r="BJ2067" s="14">
        <f t="shared" si="962"/>
        <v>3031867.7699371115</v>
      </c>
      <c r="BK2067" s="15">
        <f t="shared" si="953"/>
        <v>17859012.997771218</v>
      </c>
      <c r="BL2067" s="52">
        <v>0</v>
      </c>
      <c r="BM2067" s="15">
        <f t="shared" si="963"/>
        <v>17859012.997771218</v>
      </c>
    </row>
    <row r="2068" spans="1:65">
      <c r="A2068" s="8">
        <v>2066</v>
      </c>
      <c r="B2068" s="1" t="s">
        <v>44</v>
      </c>
      <c r="C2068" s="1">
        <v>1500</v>
      </c>
      <c r="D2068" s="1" t="s">
        <v>60</v>
      </c>
      <c r="E2068" s="1">
        <v>150000083</v>
      </c>
      <c r="F2068" s="1" t="s">
        <v>60</v>
      </c>
      <c r="G2068" s="1" t="s">
        <v>93</v>
      </c>
      <c r="H2068" s="1">
        <v>5</v>
      </c>
      <c r="I2068" s="1" t="s">
        <v>194</v>
      </c>
      <c r="J2068" s="1" t="s">
        <v>49</v>
      </c>
      <c r="K2068" s="1">
        <v>17406001</v>
      </c>
      <c r="L2068" s="1" t="s">
        <v>50</v>
      </c>
      <c r="M2068" s="1" t="s">
        <v>51</v>
      </c>
      <c r="N2068" s="1" t="s">
        <v>64</v>
      </c>
      <c r="O2068" s="1" t="s">
        <v>65</v>
      </c>
      <c r="P2068" s="1" t="s">
        <v>66</v>
      </c>
      <c r="Q2068" s="1" t="s">
        <v>67</v>
      </c>
      <c r="R2068" s="1" t="s">
        <v>87</v>
      </c>
      <c r="S2068" s="1" t="s">
        <v>88</v>
      </c>
      <c r="T2068" s="2">
        <v>43404</v>
      </c>
      <c r="U2068" s="2">
        <v>43404</v>
      </c>
      <c r="V2068" s="1" t="s">
        <v>52</v>
      </c>
      <c r="W2068" s="3">
        <v>1</v>
      </c>
      <c r="X2068" s="1" t="s">
        <v>53</v>
      </c>
      <c r="Y2068" s="4">
        <v>969266</v>
      </c>
      <c r="Z2068" s="4">
        <v>-119526</v>
      </c>
      <c r="AA2068" s="4">
        <v>0</v>
      </c>
      <c r="AB2068" s="4">
        <v>0</v>
      </c>
      <c r="AC2068" s="4">
        <v>0</v>
      </c>
      <c r="AD2068" s="4">
        <v>969266</v>
      </c>
      <c r="AE2068" s="5">
        <v>1614</v>
      </c>
      <c r="AF2068" s="1" t="s">
        <v>70</v>
      </c>
      <c r="AG2068" s="1" t="s">
        <v>71</v>
      </c>
      <c r="AH2068" s="1" t="s">
        <v>89</v>
      </c>
      <c r="AI2068" s="1" t="s">
        <v>57</v>
      </c>
      <c r="AJ2068" s="5">
        <v>10950</v>
      </c>
      <c r="AK2068" s="4">
        <v>-10075</v>
      </c>
      <c r="AL2068" s="4">
        <v>0</v>
      </c>
      <c r="AM2068" s="4">
        <v>0</v>
      </c>
      <c r="AN2068" s="4">
        <v>0</v>
      </c>
      <c r="AO2068" s="4">
        <v>-129601</v>
      </c>
      <c r="AP2068" s="4">
        <v>-129601</v>
      </c>
      <c r="AQ2068" s="4">
        <v>0</v>
      </c>
      <c r="AR2068" s="4">
        <v>839665</v>
      </c>
      <c r="AS2068" s="1" t="s">
        <v>52</v>
      </c>
      <c r="AT2068" s="9">
        <f t="shared" si="948"/>
        <v>43404</v>
      </c>
      <c r="AU2068" s="9">
        <f t="shared" si="949"/>
        <v>43374</v>
      </c>
      <c r="AV2068" s="9">
        <v>44798</v>
      </c>
      <c r="AW2068" s="11">
        <f t="shared" si="950"/>
        <v>3.8191780821917809</v>
      </c>
      <c r="AX2068">
        <v>25</v>
      </c>
      <c r="AY2068" s="12">
        <v>0.05</v>
      </c>
      <c r="AZ2068">
        <f t="shared" si="951"/>
        <v>3.7999999999999999E-2</v>
      </c>
      <c r="BA2068" s="13">
        <f t="shared" si="952"/>
        <v>969266</v>
      </c>
      <c r="BB2068" s="17" t="s">
        <v>2083</v>
      </c>
      <c r="BC2068">
        <f>MATCH(BB2068,MONTHLY_INDEX!$A:$A,0)</f>
        <v>745</v>
      </c>
      <c r="BD2068">
        <f>MATCH(AU2068,MONTHLY_INDEX!$1:$1,0)</f>
        <v>82</v>
      </c>
      <c r="BE2068">
        <f>INDEX(MONTHLY_INDEX!$1:$1048576,Final!BC2068,Final!BD2068)</f>
        <v>107.7</v>
      </c>
      <c r="BF2068">
        <f>MATCH($BF$1,MONTHLY_INDEX!$1:$1,0)</f>
        <v>127</v>
      </c>
      <c r="BG2068">
        <f>INDEX(MONTHLY_INDEX!$1:$1048576,Final!BC2068,Final!BF2068)</f>
        <v>115.4</v>
      </c>
      <c r="BH2068" s="23">
        <f t="shared" si="960"/>
        <v>7.1494893221912742E-2</v>
      </c>
      <c r="BI2068" s="14">
        <f t="shared" si="961"/>
        <v>1038563.5691736306</v>
      </c>
      <c r="BJ2068" s="14">
        <f t="shared" si="962"/>
        <v>150725.4503733303</v>
      </c>
      <c r="BK2068" s="15">
        <f t="shared" si="953"/>
        <v>887838.11880030029</v>
      </c>
      <c r="BL2068" s="52">
        <v>0</v>
      </c>
      <c r="BM2068" s="15">
        <f t="shared" si="963"/>
        <v>887838.11880030029</v>
      </c>
    </row>
    <row r="2069" spans="1:65">
      <c r="A2069" s="8">
        <v>2067</v>
      </c>
      <c r="B2069" s="1" t="s">
        <v>44</v>
      </c>
      <c r="C2069" s="1">
        <v>1500</v>
      </c>
      <c r="D2069" s="1" t="s">
        <v>60</v>
      </c>
      <c r="E2069" s="1">
        <v>150000083</v>
      </c>
      <c r="F2069" s="1" t="s">
        <v>60</v>
      </c>
      <c r="G2069" s="1" t="s">
        <v>94</v>
      </c>
      <c r="H2069" s="1">
        <v>6</v>
      </c>
      <c r="I2069" s="1" t="s">
        <v>194</v>
      </c>
      <c r="J2069" s="1" t="s">
        <v>49</v>
      </c>
      <c r="K2069" s="1">
        <v>17406001</v>
      </c>
      <c r="L2069" s="1" t="s">
        <v>50</v>
      </c>
      <c r="M2069" s="1" t="s">
        <v>51</v>
      </c>
      <c r="N2069" s="1" t="s">
        <v>64</v>
      </c>
      <c r="O2069" s="1" t="s">
        <v>65</v>
      </c>
      <c r="P2069" s="1" t="s">
        <v>66</v>
      </c>
      <c r="Q2069" s="1" t="s">
        <v>67</v>
      </c>
      <c r="R2069" s="1" t="s">
        <v>87</v>
      </c>
      <c r="S2069" s="1" t="s">
        <v>88</v>
      </c>
      <c r="T2069" s="2">
        <v>43404</v>
      </c>
      <c r="U2069" s="2">
        <v>43404</v>
      </c>
      <c r="V2069" s="1" t="s">
        <v>52</v>
      </c>
      <c r="W2069" s="3">
        <v>1</v>
      </c>
      <c r="X2069" s="1" t="s">
        <v>53</v>
      </c>
      <c r="Y2069" s="4">
        <v>735000</v>
      </c>
      <c r="Z2069" s="4">
        <v>-90636</v>
      </c>
      <c r="AA2069" s="4">
        <v>0</v>
      </c>
      <c r="AB2069" s="4">
        <v>0</v>
      </c>
      <c r="AC2069" s="4">
        <v>0</v>
      </c>
      <c r="AD2069" s="4">
        <v>735000</v>
      </c>
      <c r="AE2069" s="5">
        <v>1614</v>
      </c>
      <c r="AF2069" s="1" t="s">
        <v>70</v>
      </c>
      <c r="AG2069" s="1" t="s">
        <v>71</v>
      </c>
      <c r="AH2069" s="1" t="s">
        <v>89</v>
      </c>
      <c r="AI2069" s="1" t="s">
        <v>57</v>
      </c>
      <c r="AJ2069" s="5">
        <v>10950</v>
      </c>
      <c r="AK2069" s="4">
        <v>-7640</v>
      </c>
      <c r="AL2069" s="4">
        <v>0</v>
      </c>
      <c r="AM2069" s="4">
        <v>0</v>
      </c>
      <c r="AN2069" s="4">
        <v>0</v>
      </c>
      <c r="AO2069" s="4">
        <v>-98276</v>
      </c>
      <c r="AP2069" s="4">
        <v>-98276</v>
      </c>
      <c r="AQ2069" s="4">
        <v>0</v>
      </c>
      <c r="AR2069" s="4">
        <v>636724</v>
      </c>
      <c r="AS2069" s="1" t="s">
        <v>52</v>
      </c>
      <c r="AT2069" s="9">
        <f t="shared" si="948"/>
        <v>43404</v>
      </c>
      <c r="AU2069" s="9">
        <f t="shared" si="949"/>
        <v>43374</v>
      </c>
      <c r="AV2069" s="9">
        <v>44798</v>
      </c>
      <c r="AW2069" s="11">
        <f t="shared" si="950"/>
        <v>3.8191780821917809</v>
      </c>
      <c r="AX2069">
        <v>10</v>
      </c>
      <c r="AY2069" s="12">
        <v>0.05</v>
      </c>
      <c r="AZ2069">
        <f t="shared" si="951"/>
        <v>9.5000000000000001E-2</v>
      </c>
      <c r="BA2069" s="13">
        <f t="shared" si="952"/>
        <v>735000</v>
      </c>
      <c r="BB2069" s="17" t="s">
        <v>1853</v>
      </c>
      <c r="BC2069">
        <f>MATCH(BB2069,MONTHLY_INDEX!$A:$A,0)</f>
        <v>630</v>
      </c>
      <c r="BD2069">
        <f>MATCH(AU2069,MONTHLY_INDEX!$1:$1,0)</f>
        <v>82</v>
      </c>
      <c r="BE2069">
        <f>INDEX(MONTHLY_INDEX!$1:$1048576,Final!BC2069,Final!BD2069)</f>
        <v>115.8</v>
      </c>
      <c r="BF2069">
        <f>MATCH($BF$1,MONTHLY_INDEX!$1:$1,0)</f>
        <v>127</v>
      </c>
      <c r="BG2069">
        <f>INDEX(MONTHLY_INDEX!$1:$1048576,Final!BC2069,Final!BF2069)</f>
        <v>151.1</v>
      </c>
      <c r="BH2069" s="23">
        <f t="shared" si="960"/>
        <v>0.30483592400690845</v>
      </c>
      <c r="BI2069" s="14">
        <f t="shared" si="961"/>
        <v>959054.4041450778</v>
      </c>
      <c r="BJ2069" s="14">
        <f t="shared" si="962"/>
        <v>347965.9581943361</v>
      </c>
      <c r="BK2069" s="15">
        <f t="shared" si="953"/>
        <v>611088.44595074165</v>
      </c>
      <c r="BL2069" s="52">
        <v>0</v>
      </c>
      <c r="BM2069" s="15">
        <f t="shared" si="963"/>
        <v>611088.44595074165</v>
      </c>
    </row>
    <row r="2070" spans="1:65">
      <c r="A2070" s="8">
        <v>2068</v>
      </c>
      <c r="B2070" s="1" t="s">
        <v>44</v>
      </c>
      <c r="C2070" s="1">
        <v>1500</v>
      </c>
      <c r="D2070" s="1" t="s">
        <v>60</v>
      </c>
      <c r="E2070" s="1">
        <v>150000083</v>
      </c>
      <c r="F2070" s="1" t="s">
        <v>60</v>
      </c>
      <c r="G2070" s="1" t="s">
        <v>95</v>
      </c>
      <c r="H2070" s="1">
        <v>7</v>
      </c>
      <c r="I2070" s="1" t="s">
        <v>194</v>
      </c>
      <c r="J2070" s="1" t="s">
        <v>49</v>
      </c>
      <c r="K2070" s="1">
        <v>17406001</v>
      </c>
      <c r="L2070" s="1" t="s">
        <v>50</v>
      </c>
      <c r="M2070" s="1" t="s">
        <v>51</v>
      </c>
      <c r="N2070" s="1" t="s">
        <v>64</v>
      </c>
      <c r="O2070" s="1" t="s">
        <v>65</v>
      </c>
      <c r="P2070" s="1" t="s">
        <v>66</v>
      </c>
      <c r="Q2070" s="1" t="s">
        <v>67</v>
      </c>
      <c r="R2070" s="1" t="s">
        <v>87</v>
      </c>
      <c r="S2070" s="1" t="s">
        <v>88</v>
      </c>
      <c r="T2070" s="2">
        <v>43404</v>
      </c>
      <c r="U2070" s="2">
        <v>43404</v>
      </c>
      <c r="V2070" s="1" t="s">
        <v>52</v>
      </c>
      <c r="W2070" s="3">
        <v>1</v>
      </c>
      <c r="X2070" s="1" t="s">
        <v>53</v>
      </c>
      <c r="Y2070" s="4">
        <v>126000</v>
      </c>
      <c r="Z2070" s="4">
        <v>-15537</v>
      </c>
      <c r="AA2070" s="4">
        <v>0</v>
      </c>
      <c r="AB2070" s="4">
        <v>0</v>
      </c>
      <c r="AC2070" s="4">
        <v>0</v>
      </c>
      <c r="AD2070" s="4">
        <v>126000</v>
      </c>
      <c r="AE2070" s="5">
        <v>1614</v>
      </c>
      <c r="AF2070" s="1" t="s">
        <v>70</v>
      </c>
      <c r="AG2070" s="1" t="s">
        <v>71</v>
      </c>
      <c r="AH2070" s="1" t="s">
        <v>89</v>
      </c>
      <c r="AI2070" s="1" t="s">
        <v>57</v>
      </c>
      <c r="AJ2070" s="5">
        <v>10950</v>
      </c>
      <c r="AK2070" s="4">
        <v>-1310</v>
      </c>
      <c r="AL2070" s="4">
        <v>0</v>
      </c>
      <c r="AM2070" s="4">
        <v>0</v>
      </c>
      <c r="AN2070" s="4">
        <v>0</v>
      </c>
      <c r="AO2070" s="4">
        <v>-16847</v>
      </c>
      <c r="AP2070" s="4">
        <v>-16847</v>
      </c>
      <c r="AQ2070" s="4">
        <v>0</v>
      </c>
      <c r="AR2070" s="4">
        <v>109153</v>
      </c>
      <c r="AS2070" s="1" t="s">
        <v>52</v>
      </c>
      <c r="AT2070" s="9">
        <f t="shared" si="948"/>
        <v>43404</v>
      </c>
      <c r="AU2070" s="9">
        <f t="shared" si="949"/>
        <v>43374</v>
      </c>
      <c r="AV2070" s="9">
        <v>44798</v>
      </c>
      <c r="AW2070" s="11">
        <f t="shared" si="950"/>
        <v>3.8191780821917809</v>
      </c>
      <c r="AX2070">
        <v>25</v>
      </c>
      <c r="AY2070" s="12">
        <v>0.05</v>
      </c>
      <c r="AZ2070">
        <f t="shared" si="951"/>
        <v>3.7999999999999999E-2</v>
      </c>
      <c r="BA2070" s="13">
        <f t="shared" si="952"/>
        <v>126000</v>
      </c>
      <c r="BB2070" s="17" t="s">
        <v>2189</v>
      </c>
      <c r="BC2070">
        <f>MATCH(BB2070,MONTHLY_INDEX!$A:$A,0)</f>
        <v>798</v>
      </c>
      <c r="BD2070">
        <f>MATCH(AU2070,MONTHLY_INDEX!$1:$1,0)</f>
        <v>82</v>
      </c>
      <c r="BE2070">
        <f>INDEX(MONTHLY_INDEX!$1:$1048576,Final!BC2070,Final!BD2070)</f>
        <v>96</v>
      </c>
      <c r="BF2070">
        <f>MATCH($BF$1,MONTHLY_INDEX!$1:$1,0)</f>
        <v>127</v>
      </c>
      <c r="BG2070">
        <f>INDEX(MONTHLY_INDEX!$1:$1048576,Final!BC2070,Final!BF2070)</f>
        <v>95.3</v>
      </c>
      <c r="BH2070" s="23">
        <f t="shared" si="960"/>
        <v>-7.2916666666666963E-3</v>
      </c>
      <c r="BI2070" s="14">
        <f t="shared" si="961"/>
        <v>125081.25</v>
      </c>
      <c r="BJ2070" s="14">
        <f t="shared" si="962"/>
        <v>18152.887602739724</v>
      </c>
      <c r="BK2070" s="15">
        <f t="shared" si="953"/>
        <v>106928.36239726028</v>
      </c>
      <c r="BL2070" s="52">
        <v>0</v>
      </c>
      <c r="BM2070" s="15">
        <f t="shared" si="963"/>
        <v>106928.36239726028</v>
      </c>
    </row>
    <row r="2071" spans="1:65">
      <c r="A2071" s="8">
        <v>2069</v>
      </c>
      <c r="B2071" s="1" t="s">
        <v>44</v>
      </c>
      <c r="C2071" s="1">
        <v>1500</v>
      </c>
      <c r="D2071" s="1" t="s">
        <v>60</v>
      </c>
      <c r="E2071" s="1">
        <v>150000083</v>
      </c>
      <c r="F2071" s="1" t="s">
        <v>60</v>
      </c>
      <c r="G2071" s="1" t="s">
        <v>96</v>
      </c>
      <c r="H2071" s="1">
        <v>8</v>
      </c>
      <c r="I2071" s="1" t="s">
        <v>194</v>
      </c>
      <c r="J2071" s="1" t="s">
        <v>49</v>
      </c>
      <c r="K2071" s="1">
        <v>17406001</v>
      </c>
      <c r="L2071" s="1" t="s">
        <v>50</v>
      </c>
      <c r="M2071" s="1" t="s">
        <v>51</v>
      </c>
      <c r="N2071" s="1" t="s">
        <v>64</v>
      </c>
      <c r="O2071" s="1" t="s">
        <v>65</v>
      </c>
      <c r="P2071" s="1" t="s">
        <v>66</v>
      </c>
      <c r="Q2071" s="1" t="s">
        <v>67</v>
      </c>
      <c r="R2071" s="1" t="s">
        <v>87</v>
      </c>
      <c r="S2071" s="1" t="s">
        <v>88</v>
      </c>
      <c r="T2071" s="2">
        <v>43404</v>
      </c>
      <c r="U2071" s="2">
        <v>43404</v>
      </c>
      <c r="V2071" s="1" t="s">
        <v>52</v>
      </c>
      <c r="W2071" s="3">
        <v>1</v>
      </c>
      <c r="X2071" s="1" t="s">
        <v>53</v>
      </c>
      <c r="Y2071" s="4">
        <v>29327302</v>
      </c>
      <c r="Z2071" s="4">
        <v>-3616528</v>
      </c>
      <c r="AA2071" s="4">
        <v>0</v>
      </c>
      <c r="AB2071" s="4">
        <v>0</v>
      </c>
      <c r="AC2071" s="4">
        <v>0</v>
      </c>
      <c r="AD2071" s="4">
        <v>29327302</v>
      </c>
      <c r="AE2071" s="5">
        <v>1614</v>
      </c>
      <c r="AF2071" s="1" t="s">
        <v>70</v>
      </c>
      <c r="AG2071" s="1" t="s">
        <v>71</v>
      </c>
      <c r="AH2071" s="1" t="s">
        <v>89</v>
      </c>
      <c r="AI2071" s="1" t="s">
        <v>57</v>
      </c>
      <c r="AJ2071" s="5">
        <v>10950</v>
      </c>
      <c r="AK2071" s="4">
        <v>-304835</v>
      </c>
      <c r="AL2071" s="4">
        <v>0</v>
      </c>
      <c r="AM2071" s="4">
        <v>0</v>
      </c>
      <c r="AN2071" s="4">
        <v>0</v>
      </c>
      <c r="AO2071" s="4">
        <v>-3921363</v>
      </c>
      <c r="AP2071" s="4">
        <v>-3921363</v>
      </c>
      <c r="AQ2071" s="4">
        <v>0</v>
      </c>
      <c r="AR2071" s="4">
        <v>25405939</v>
      </c>
      <c r="AS2071" s="1" t="s">
        <v>52</v>
      </c>
      <c r="AT2071" s="9">
        <f t="shared" si="948"/>
        <v>43404</v>
      </c>
      <c r="AU2071" s="9">
        <f t="shared" si="949"/>
        <v>43374</v>
      </c>
      <c r="AV2071" s="9">
        <v>44798</v>
      </c>
      <c r="AW2071" s="11">
        <f t="shared" si="950"/>
        <v>3.8191780821917809</v>
      </c>
      <c r="AX2071">
        <v>25</v>
      </c>
      <c r="AY2071" s="12">
        <v>0.05</v>
      </c>
      <c r="AZ2071">
        <f t="shared" si="951"/>
        <v>3.7999999999999999E-2</v>
      </c>
      <c r="BA2071" s="13">
        <f t="shared" si="952"/>
        <v>29327302</v>
      </c>
      <c r="BB2071" s="17" t="s">
        <v>2189</v>
      </c>
      <c r="BC2071">
        <f>MATCH(BB2071,MONTHLY_INDEX!$A:$A,0)</f>
        <v>798</v>
      </c>
      <c r="BD2071">
        <f>MATCH(AU2071,MONTHLY_INDEX!$1:$1,0)</f>
        <v>82</v>
      </c>
      <c r="BE2071">
        <f>INDEX(MONTHLY_INDEX!$1:$1048576,Final!BC2071,Final!BD2071)</f>
        <v>96</v>
      </c>
      <c r="BF2071">
        <f>MATCH($BF$1,MONTHLY_INDEX!$1:$1,0)</f>
        <v>127</v>
      </c>
      <c r="BG2071">
        <f>INDEX(MONTHLY_INDEX!$1:$1048576,Final!BC2071,Final!BF2071)</f>
        <v>95.3</v>
      </c>
      <c r="BH2071" s="23">
        <f t="shared" si="960"/>
        <v>-7.2916666666666963E-3</v>
      </c>
      <c r="BI2071" s="14">
        <f t="shared" si="961"/>
        <v>29113457.089583334</v>
      </c>
      <c r="BJ2071" s="14">
        <f t="shared" si="962"/>
        <v>4225200.1341079678</v>
      </c>
      <c r="BK2071" s="15">
        <f t="shared" si="953"/>
        <v>24888256.955475368</v>
      </c>
      <c r="BL2071" s="52">
        <v>0</v>
      </c>
      <c r="BM2071" s="15">
        <f t="shared" si="963"/>
        <v>24888256.955475368</v>
      </c>
    </row>
    <row r="2072" spans="1:65">
      <c r="A2072" s="8">
        <v>2070</v>
      </c>
      <c r="B2072" s="1" t="s">
        <v>44</v>
      </c>
      <c r="C2072" s="1">
        <v>1500</v>
      </c>
      <c r="D2072" s="1" t="s">
        <v>60</v>
      </c>
      <c r="E2072" s="1">
        <v>150000083</v>
      </c>
      <c r="F2072" s="1" t="s">
        <v>60</v>
      </c>
      <c r="G2072" s="1" t="s">
        <v>97</v>
      </c>
      <c r="H2072" s="1">
        <v>9</v>
      </c>
      <c r="I2072" s="1" t="s">
        <v>194</v>
      </c>
      <c r="J2072" s="1" t="s">
        <v>49</v>
      </c>
      <c r="K2072" s="1">
        <v>17406001</v>
      </c>
      <c r="L2072" s="1" t="s">
        <v>50</v>
      </c>
      <c r="M2072" s="1" t="s">
        <v>51</v>
      </c>
      <c r="N2072" s="1" t="s">
        <v>64</v>
      </c>
      <c r="O2072" s="1" t="s">
        <v>65</v>
      </c>
      <c r="P2072" s="1" t="s">
        <v>66</v>
      </c>
      <c r="Q2072" s="1" t="s">
        <v>67</v>
      </c>
      <c r="R2072" s="1" t="s">
        <v>87</v>
      </c>
      <c r="S2072" s="1" t="s">
        <v>88</v>
      </c>
      <c r="T2072" s="2">
        <v>43404</v>
      </c>
      <c r="U2072" s="2">
        <v>43404</v>
      </c>
      <c r="V2072" s="1" t="s">
        <v>52</v>
      </c>
      <c r="W2072" s="3">
        <v>1</v>
      </c>
      <c r="X2072" s="1" t="s">
        <v>53</v>
      </c>
      <c r="Y2072" s="4">
        <v>1517250</v>
      </c>
      <c r="Z2072" s="4">
        <v>-187100</v>
      </c>
      <c r="AA2072" s="4">
        <v>0</v>
      </c>
      <c r="AB2072" s="4">
        <v>0</v>
      </c>
      <c r="AC2072" s="4">
        <v>0</v>
      </c>
      <c r="AD2072" s="4">
        <v>1517250</v>
      </c>
      <c r="AE2072" s="5">
        <v>1614</v>
      </c>
      <c r="AF2072" s="1" t="s">
        <v>70</v>
      </c>
      <c r="AG2072" s="1" t="s">
        <v>71</v>
      </c>
      <c r="AH2072" s="1" t="s">
        <v>89</v>
      </c>
      <c r="AI2072" s="1" t="s">
        <v>57</v>
      </c>
      <c r="AJ2072" s="5">
        <v>10950</v>
      </c>
      <c r="AK2072" s="4">
        <v>-15771</v>
      </c>
      <c r="AL2072" s="4">
        <v>0</v>
      </c>
      <c r="AM2072" s="4">
        <v>0</v>
      </c>
      <c r="AN2072" s="4">
        <v>0</v>
      </c>
      <c r="AO2072" s="4">
        <v>-202871</v>
      </c>
      <c r="AP2072" s="4">
        <v>-202871</v>
      </c>
      <c r="AQ2072" s="4">
        <v>0</v>
      </c>
      <c r="AR2072" s="4">
        <v>1314379</v>
      </c>
      <c r="AS2072" s="1" t="s">
        <v>52</v>
      </c>
      <c r="AT2072" s="9">
        <f t="shared" si="948"/>
        <v>43404</v>
      </c>
      <c r="AU2072" s="9">
        <f t="shared" si="949"/>
        <v>43374</v>
      </c>
      <c r="AV2072" s="9">
        <v>44798</v>
      </c>
      <c r="AW2072" s="11">
        <f t="shared" si="950"/>
        <v>3.8191780821917809</v>
      </c>
      <c r="AX2072">
        <v>15</v>
      </c>
      <c r="AY2072" s="12">
        <v>0.05</v>
      </c>
      <c r="AZ2072">
        <f t="shared" si="951"/>
        <v>6.3333333333333325E-2</v>
      </c>
      <c r="BA2072" s="13">
        <f t="shared" si="952"/>
        <v>1517250</v>
      </c>
      <c r="BB2072" s="17" t="s">
        <v>1941</v>
      </c>
      <c r="BC2072">
        <f>MATCH(BB2072,MONTHLY_INDEX!$A:$A,0)</f>
        <v>674</v>
      </c>
      <c r="BD2072">
        <f>MATCH(AU2072,MONTHLY_INDEX!$1:$1,0)</f>
        <v>82</v>
      </c>
      <c r="BE2072">
        <f>INDEX(MONTHLY_INDEX!$1:$1048576,Final!BC2072,Final!BD2072)</f>
        <v>105.9</v>
      </c>
      <c r="BF2072">
        <f>MATCH($BF$1,MONTHLY_INDEX!$1:$1,0)</f>
        <v>127</v>
      </c>
      <c r="BG2072">
        <f>INDEX(MONTHLY_INDEX!$1:$1048576,Final!BC2072,Final!BF2072)</f>
        <v>122.8</v>
      </c>
      <c r="BH2072" s="23">
        <f t="shared" si="960"/>
        <v>0.15958451369216234</v>
      </c>
      <c r="BI2072" s="14">
        <f t="shared" si="961"/>
        <v>1759379.6033994332</v>
      </c>
      <c r="BJ2072" s="14">
        <f t="shared" si="962"/>
        <v>425560.98790536425</v>
      </c>
      <c r="BK2072" s="15">
        <f t="shared" si="953"/>
        <v>1333818.6154940689</v>
      </c>
      <c r="BL2072" s="52">
        <v>0</v>
      </c>
      <c r="BM2072" s="15">
        <f t="shared" si="963"/>
        <v>1333818.6154940689</v>
      </c>
    </row>
    <row r="2073" spans="1:65">
      <c r="A2073" s="8">
        <v>2071</v>
      </c>
      <c r="B2073" s="1" t="s">
        <v>44</v>
      </c>
      <c r="C2073" s="1">
        <v>1500</v>
      </c>
      <c r="D2073" s="1" t="s">
        <v>60</v>
      </c>
      <c r="E2073" s="1">
        <v>150000083</v>
      </c>
      <c r="F2073" s="1" t="s">
        <v>60</v>
      </c>
      <c r="G2073" s="1" t="s">
        <v>98</v>
      </c>
      <c r="H2073" s="1">
        <v>10</v>
      </c>
      <c r="I2073" s="1" t="s">
        <v>194</v>
      </c>
      <c r="J2073" s="1" t="s">
        <v>49</v>
      </c>
      <c r="K2073" s="1">
        <v>17406001</v>
      </c>
      <c r="L2073" s="1" t="s">
        <v>50</v>
      </c>
      <c r="M2073" s="1" t="s">
        <v>51</v>
      </c>
      <c r="N2073" s="1" t="s">
        <v>64</v>
      </c>
      <c r="O2073" s="1" t="s">
        <v>65</v>
      </c>
      <c r="P2073" s="1" t="s">
        <v>66</v>
      </c>
      <c r="Q2073" s="1" t="s">
        <v>67</v>
      </c>
      <c r="R2073" s="1" t="s">
        <v>87</v>
      </c>
      <c r="S2073" s="1" t="s">
        <v>88</v>
      </c>
      <c r="T2073" s="2">
        <v>43404</v>
      </c>
      <c r="U2073" s="2">
        <v>43404</v>
      </c>
      <c r="V2073" s="1" t="s">
        <v>52</v>
      </c>
      <c r="W2073" s="3">
        <v>1</v>
      </c>
      <c r="X2073" s="1" t="s">
        <v>53</v>
      </c>
      <c r="Y2073" s="4">
        <v>312900</v>
      </c>
      <c r="Z2073" s="4">
        <v>-38584</v>
      </c>
      <c r="AA2073" s="4">
        <v>0</v>
      </c>
      <c r="AB2073" s="4">
        <v>0</v>
      </c>
      <c r="AC2073" s="4">
        <v>0</v>
      </c>
      <c r="AD2073" s="4">
        <v>312900</v>
      </c>
      <c r="AE2073" s="5">
        <v>1614</v>
      </c>
      <c r="AF2073" s="1" t="s">
        <v>70</v>
      </c>
      <c r="AG2073" s="1" t="s">
        <v>71</v>
      </c>
      <c r="AH2073" s="1" t="s">
        <v>89</v>
      </c>
      <c r="AI2073" s="1" t="s">
        <v>57</v>
      </c>
      <c r="AJ2073" s="5">
        <v>10950</v>
      </c>
      <c r="AK2073" s="4">
        <v>-3252</v>
      </c>
      <c r="AL2073" s="4">
        <v>0</v>
      </c>
      <c r="AM2073" s="4">
        <v>0</v>
      </c>
      <c r="AN2073" s="4">
        <v>0</v>
      </c>
      <c r="AO2073" s="4">
        <v>-41836</v>
      </c>
      <c r="AP2073" s="4">
        <v>-41836</v>
      </c>
      <c r="AQ2073" s="4">
        <v>0</v>
      </c>
      <c r="AR2073" s="4">
        <v>271064</v>
      </c>
      <c r="AS2073" s="1" t="s">
        <v>52</v>
      </c>
      <c r="AT2073" s="9">
        <f t="shared" si="948"/>
        <v>43404</v>
      </c>
      <c r="AU2073" s="9">
        <f t="shared" si="949"/>
        <v>43374</v>
      </c>
      <c r="AV2073" s="9">
        <v>44798</v>
      </c>
      <c r="AW2073" s="11">
        <f t="shared" si="950"/>
        <v>3.8191780821917809</v>
      </c>
      <c r="AX2073">
        <v>10</v>
      </c>
      <c r="AY2073" s="12">
        <v>0.05</v>
      </c>
      <c r="AZ2073">
        <f t="shared" si="951"/>
        <v>9.5000000000000001E-2</v>
      </c>
      <c r="BA2073" s="13">
        <f t="shared" si="952"/>
        <v>312900</v>
      </c>
      <c r="BB2073" s="17" t="s">
        <v>2189</v>
      </c>
      <c r="BC2073">
        <f>MATCH(BB2073,MONTHLY_INDEX!$A:$A,0)</f>
        <v>798</v>
      </c>
      <c r="BD2073">
        <f>MATCH(AU2073,MONTHLY_INDEX!$1:$1,0)</f>
        <v>82</v>
      </c>
      <c r="BE2073">
        <f>INDEX(MONTHLY_INDEX!$1:$1048576,Final!BC2073,Final!BD2073)</f>
        <v>96</v>
      </c>
      <c r="BF2073">
        <f>MATCH($BF$1,MONTHLY_INDEX!$1:$1,0)</f>
        <v>127</v>
      </c>
      <c r="BG2073">
        <f>INDEX(MONTHLY_INDEX!$1:$1048576,Final!BC2073,Final!BF2073)</f>
        <v>95.3</v>
      </c>
      <c r="BH2073" s="23">
        <f t="shared" si="960"/>
        <v>-7.2916666666666963E-3</v>
      </c>
      <c r="BI2073" s="14">
        <f t="shared" si="961"/>
        <v>310618.4375</v>
      </c>
      <c r="BJ2073" s="14">
        <f t="shared" si="962"/>
        <v>112699.17720034247</v>
      </c>
      <c r="BK2073" s="15">
        <f t="shared" si="953"/>
        <v>197919.26029965753</v>
      </c>
      <c r="BL2073" s="52">
        <v>0</v>
      </c>
      <c r="BM2073" s="15">
        <f t="shared" si="963"/>
        <v>197919.26029965753</v>
      </c>
    </row>
    <row r="2074" spans="1:65">
      <c r="A2074" s="8">
        <v>2072</v>
      </c>
      <c r="B2074" s="1" t="s">
        <v>44</v>
      </c>
      <c r="C2074" s="1">
        <v>1500</v>
      </c>
      <c r="D2074" s="1" t="s">
        <v>60</v>
      </c>
      <c r="E2074" s="1">
        <v>150000083</v>
      </c>
      <c r="F2074" s="1" t="s">
        <v>60</v>
      </c>
      <c r="G2074" s="1" t="s">
        <v>99</v>
      </c>
      <c r="H2074" s="1">
        <v>11</v>
      </c>
      <c r="I2074" s="1" t="s">
        <v>194</v>
      </c>
      <c r="J2074" s="1" t="s">
        <v>49</v>
      </c>
      <c r="K2074" s="1">
        <v>17406001</v>
      </c>
      <c r="L2074" s="1" t="s">
        <v>50</v>
      </c>
      <c r="M2074" s="1" t="s">
        <v>51</v>
      </c>
      <c r="N2074" s="1" t="s">
        <v>64</v>
      </c>
      <c r="O2074" s="1" t="s">
        <v>65</v>
      </c>
      <c r="P2074" s="1" t="s">
        <v>66</v>
      </c>
      <c r="Q2074" s="1" t="s">
        <v>67</v>
      </c>
      <c r="R2074" s="1" t="s">
        <v>87</v>
      </c>
      <c r="S2074" s="1" t="s">
        <v>88</v>
      </c>
      <c r="T2074" s="2">
        <v>43404</v>
      </c>
      <c r="U2074" s="2">
        <v>43404</v>
      </c>
      <c r="V2074" s="1" t="s">
        <v>52</v>
      </c>
      <c r="W2074" s="3">
        <v>1</v>
      </c>
      <c r="X2074" s="1" t="s">
        <v>53</v>
      </c>
      <c r="Y2074" s="4">
        <v>1174950</v>
      </c>
      <c r="Z2074" s="4">
        <v>-144889</v>
      </c>
      <c r="AA2074" s="4">
        <v>0</v>
      </c>
      <c r="AB2074" s="4">
        <v>0</v>
      </c>
      <c r="AC2074" s="4">
        <v>0</v>
      </c>
      <c r="AD2074" s="4">
        <v>1174950</v>
      </c>
      <c r="AE2074" s="5">
        <v>1614</v>
      </c>
      <c r="AF2074" s="1" t="s">
        <v>70</v>
      </c>
      <c r="AG2074" s="1" t="s">
        <v>71</v>
      </c>
      <c r="AH2074" s="1" t="s">
        <v>89</v>
      </c>
      <c r="AI2074" s="1" t="s">
        <v>57</v>
      </c>
      <c r="AJ2074" s="5">
        <v>10950</v>
      </c>
      <c r="AK2074" s="4">
        <v>-12213</v>
      </c>
      <c r="AL2074" s="4">
        <v>0</v>
      </c>
      <c r="AM2074" s="4">
        <v>0</v>
      </c>
      <c r="AN2074" s="4">
        <v>0</v>
      </c>
      <c r="AO2074" s="4">
        <v>-157102</v>
      </c>
      <c r="AP2074" s="4">
        <v>-157102</v>
      </c>
      <c r="AQ2074" s="4">
        <v>0</v>
      </c>
      <c r="AR2074" s="4">
        <v>1017848</v>
      </c>
      <c r="AS2074" s="1" t="s">
        <v>52</v>
      </c>
      <c r="AT2074" s="9">
        <f t="shared" si="948"/>
        <v>43404</v>
      </c>
      <c r="AU2074" s="9">
        <f t="shared" si="949"/>
        <v>43374</v>
      </c>
      <c r="AV2074" s="9">
        <v>44798</v>
      </c>
      <c r="AW2074" s="11">
        <f t="shared" si="950"/>
        <v>3.8191780821917809</v>
      </c>
      <c r="AX2074">
        <v>10</v>
      </c>
      <c r="AY2074" s="12">
        <v>0.05</v>
      </c>
      <c r="AZ2074">
        <f t="shared" si="951"/>
        <v>9.5000000000000001E-2</v>
      </c>
      <c r="BA2074" s="13">
        <f t="shared" si="952"/>
        <v>1174950</v>
      </c>
      <c r="BB2074" s="17" t="s">
        <v>2189</v>
      </c>
      <c r="BC2074">
        <f>MATCH(BB2074,MONTHLY_INDEX!$A:$A,0)</f>
        <v>798</v>
      </c>
      <c r="BD2074">
        <f>MATCH(AU2074,MONTHLY_INDEX!$1:$1,0)</f>
        <v>82</v>
      </c>
      <c r="BE2074">
        <f>INDEX(MONTHLY_INDEX!$1:$1048576,Final!BC2074,Final!BD2074)</f>
        <v>96</v>
      </c>
      <c r="BF2074">
        <f>MATCH($BF$1,MONTHLY_INDEX!$1:$1,0)</f>
        <v>127</v>
      </c>
      <c r="BG2074">
        <f>INDEX(MONTHLY_INDEX!$1:$1048576,Final!BC2074,Final!BF2074)</f>
        <v>95.3</v>
      </c>
      <c r="BH2074" s="23">
        <f t="shared" si="960"/>
        <v>-7.2916666666666963E-3</v>
      </c>
      <c r="BI2074" s="14">
        <f t="shared" si="961"/>
        <v>1166382.65625</v>
      </c>
      <c r="BJ2074" s="14">
        <f t="shared" si="962"/>
        <v>423189.19223886984</v>
      </c>
      <c r="BK2074" s="15">
        <f t="shared" si="953"/>
        <v>743193.46401113016</v>
      </c>
      <c r="BL2074" s="52">
        <v>0</v>
      </c>
      <c r="BM2074" s="15">
        <f t="shared" si="963"/>
        <v>743193.46401113016</v>
      </c>
    </row>
    <row r="2075" spans="1:65">
      <c r="A2075" s="8">
        <v>2073</v>
      </c>
      <c r="B2075" s="1" t="s">
        <v>44</v>
      </c>
      <c r="C2075" s="1">
        <v>1500</v>
      </c>
      <c r="D2075" s="1" t="s">
        <v>60</v>
      </c>
      <c r="E2075" s="1">
        <v>150000083</v>
      </c>
      <c r="F2075" s="1" t="s">
        <v>60</v>
      </c>
      <c r="G2075" s="1" t="s">
        <v>100</v>
      </c>
      <c r="H2075" s="1">
        <v>12</v>
      </c>
      <c r="I2075" s="1" t="s">
        <v>194</v>
      </c>
      <c r="J2075" s="1" t="s">
        <v>49</v>
      </c>
      <c r="K2075" s="1">
        <v>17406001</v>
      </c>
      <c r="L2075" s="1" t="s">
        <v>50</v>
      </c>
      <c r="M2075" s="1" t="s">
        <v>51</v>
      </c>
      <c r="N2075" s="1" t="s">
        <v>64</v>
      </c>
      <c r="O2075" s="1" t="s">
        <v>65</v>
      </c>
      <c r="P2075" s="1" t="s">
        <v>66</v>
      </c>
      <c r="Q2075" s="1" t="s">
        <v>67</v>
      </c>
      <c r="R2075" s="1" t="s">
        <v>87</v>
      </c>
      <c r="S2075" s="1" t="s">
        <v>88</v>
      </c>
      <c r="T2075" s="2">
        <v>43404</v>
      </c>
      <c r="U2075" s="2">
        <v>43404</v>
      </c>
      <c r="V2075" s="1" t="s">
        <v>52</v>
      </c>
      <c r="W2075" s="3">
        <v>1</v>
      </c>
      <c r="X2075" s="1" t="s">
        <v>53</v>
      </c>
      <c r="Y2075" s="4">
        <v>582750</v>
      </c>
      <c r="Z2075" s="4">
        <v>-71862</v>
      </c>
      <c r="AA2075" s="4">
        <v>0</v>
      </c>
      <c r="AB2075" s="4">
        <v>0</v>
      </c>
      <c r="AC2075" s="4">
        <v>0</v>
      </c>
      <c r="AD2075" s="4">
        <v>582750</v>
      </c>
      <c r="AE2075" s="5">
        <v>1614</v>
      </c>
      <c r="AF2075" s="1" t="s">
        <v>70</v>
      </c>
      <c r="AG2075" s="1" t="s">
        <v>71</v>
      </c>
      <c r="AH2075" s="1" t="s">
        <v>89</v>
      </c>
      <c r="AI2075" s="1" t="s">
        <v>57</v>
      </c>
      <c r="AJ2075" s="5">
        <v>10950</v>
      </c>
      <c r="AK2075" s="4">
        <v>-6057</v>
      </c>
      <c r="AL2075" s="4">
        <v>0</v>
      </c>
      <c r="AM2075" s="4">
        <v>0</v>
      </c>
      <c r="AN2075" s="4">
        <v>0</v>
      </c>
      <c r="AO2075" s="4">
        <v>-77919</v>
      </c>
      <c r="AP2075" s="4">
        <v>-77919</v>
      </c>
      <c r="AQ2075" s="4">
        <v>0</v>
      </c>
      <c r="AR2075" s="4">
        <v>504831</v>
      </c>
      <c r="AS2075" s="1" t="s">
        <v>52</v>
      </c>
      <c r="AT2075" s="9">
        <f t="shared" si="948"/>
        <v>43404</v>
      </c>
      <c r="AU2075" s="9">
        <f t="shared" si="949"/>
        <v>43374</v>
      </c>
      <c r="AV2075" s="9">
        <v>44798</v>
      </c>
      <c r="AW2075" s="11">
        <f t="shared" si="950"/>
        <v>3.8191780821917809</v>
      </c>
      <c r="AX2075">
        <v>10</v>
      </c>
      <c r="AY2075" s="12">
        <v>0.05</v>
      </c>
      <c r="AZ2075">
        <f t="shared" si="951"/>
        <v>9.5000000000000001E-2</v>
      </c>
      <c r="BA2075" s="13">
        <f t="shared" si="952"/>
        <v>582750</v>
      </c>
      <c r="BB2075" s="17" t="s">
        <v>1973</v>
      </c>
      <c r="BC2075">
        <f>MATCH(BB2075,MONTHLY_INDEX!$A:$A,0)</f>
        <v>690</v>
      </c>
      <c r="BD2075">
        <f>MATCH(AU2075,MONTHLY_INDEX!$1:$1,0)</f>
        <v>82</v>
      </c>
      <c r="BE2075">
        <f>INDEX(MONTHLY_INDEX!$1:$1048576,Final!BC2075,Final!BD2075)</f>
        <v>112.3</v>
      </c>
      <c r="BF2075">
        <f>MATCH($BF$1,MONTHLY_INDEX!$1:$1,0)</f>
        <v>127</v>
      </c>
      <c r="BG2075">
        <f>INDEX(MONTHLY_INDEX!$1:$1048576,Final!BC2075,Final!BF2075)</f>
        <v>145.69999999999999</v>
      </c>
      <c r="BH2075" s="23">
        <f t="shared" si="960"/>
        <v>0.29741763134461258</v>
      </c>
      <c r="BI2075" s="14">
        <f t="shared" si="961"/>
        <v>756070.12466607301</v>
      </c>
      <c r="BJ2075" s="14">
        <f t="shared" si="962"/>
        <v>274318.81262884394</v>
      </c>
      <c r="BK2075" s="15">
        <f t="shared" si="953"/>
        <v>481751.31203722907</v>
      </c>
      <c r="BL2075" s="52">
        <v>0</v>
      </c>
      <c r="BM2075" s="15">
        <f t="shared" si="963"/>
        <v>481751.31203722907</v>
      </c>
    </row>
    <row r="2076" spans="1:65">
      <c r="A2076" s="8">
        <v>2074</v>
      </c>
      <c r="B2076" s="1" t="s">
        <v>44</v>
      </c>
      <c r="C2076" s="1">
        <v>1500</v>
      </c>
      <c r="D2076" s="1" t="s">
        <v>60</v>
      </c>
      <c r="E2076" s="1">
        <v>150000083</v>
      </c>
      <c r="F2076" s="1" t="s">
        <v>60</v>
      </c>
      <c r="G2076" s="1" t="s">
        <v>101</v>
      </c>
      <c r="H2076" s="1">
        <v>13</v>
      </c>
      <c r="I2076" s="1" t="s">
        <v>194</v>
      </c>
      <c r="J2076" s="1" t="s">
        <v>49</v>
      </c>
      <c r="K2076" s="1">
        <v>17406001</v>
      </c>
      <c r="L2076" s="1" t="s">
        <v>50</v>
      </c>
      <c r="M2076" s="1" t="s">
        <v>51</v>
      </c>
      <c r="N2076" s="1" t="s">
        <v>64</v>
      </c>
      <c r="O2076" s="1" t="s">
        <v>65</v>
      </c>
      <c r="P2076" s="1" t="s">
        <v>66</v>
      </c>
      <c r="Q2076" s="1" t="s">
        <v>67</v>
      </c>
      <c r="R2076" s="1" t="s">
        <v>87</v>
      </c>
      <c r="S2076" s="1" t="s">
        <v>88</v>
      </c>
      <c r="T2076" s="2">
        <v>43404</v>
      </c>
      <c r="U2076" s="2">
        <v>43404</v>
      </c>
      <c r="V2076" s="1" t="s">
        <v>52</v>
      </c>
      <c r="W2076" s="3">
        <v>1</v>
      </c>
      <c r="X2076" s="1" t="s">
        <v>53</v>
      </c>
      <c r="Y2076" s="4">
        <v>9976171</v>
      </c>
      <c r="Z2076" s="4">
        <v>-1230221</v>
      </c>
      <c r="AA2076" s="4">
        <v>0</v>
      </c>
      <c r="AB2076" s="4">
        <v>0</v>
      </c>
      <c r="AC2076" s="4">
        <v>0</v>
      </c>
      <c r="AD2076" s="4">
        <v>9976171</v>
      </c>
      <c r="AE2076" s="5">
        <v>1614</v>
      </c>
      <c r="AF2076" s="1" t="s">
        <v>70</v>
      </c>
      <c r="AG2076" s="1" t="s">
        <v>71</v>
      </c>
      <c r="AH2076" s="1" t="s">
        <v>89</v>
      </c>
      <c r="AI2076" s="1" t="s">
        <v>57</v>
      </c>
      <c r="AJ2076" s="5">
        <v>10950</v>
      </c>
      <c r="AK2076" s="4">
        <v>-103695</v>
      </c>
      <c r="AL2076" s="4">
        <v>0</v>
      </c>
      <c r="AM2076" s="4">
        <v>0</v>
      </c>
      <c r="AN2076" s="4">
        <v>0</v>
      </c>
      <c r="AO2076" s="4">
        <v>-1333916</v>
      </c>
      <c r="AP2076" s="4">
        <v>-1333916</v>
      </c>
      <c r="AQ2076" s="4">
        <v>0</v>
      </c>
      <c r="AR2076" s="4">
        <v>8642255</v>
      </c>
      <c r="AS2076" s="1" t="s">
        <v>52</v>
      </c>
      <c r="AT2076" s="9">
        <f t="shared" si="948"/>
        <v>43404</v>
      </c>
      <c r="AU2076" s="9">
        <f t="shared" si="949"/>
        <v>43374</v>
      </c>
      <c r="AV2076" s="9">
        <v>44798</v>
      </c>
      <c r="AW2076" s="11">
        <f t="shared" si="950"/>
        <v>3.8191780821917809</v>
      </c>
      <c r="AX2076">
        <v>25</v>
      </c>
      <c r="AY2076" s="12">
        <v>0.05</v>
      </c>
      <c r="AZ2076">
        <f t="shared" si="951"/>
        <v>3.7999999999999999E-2</v>
      </c>
      <c r="BA2076" s="13">
        <f t="shared" si="952"/>
        <v>9976171</v>
      </c>
      <c r="BB2076" s="17" t="s">
        <v>2189</v>
      </c>
      <c r="BC2076">
        <f>MATCH(BB2076,MONTHLY_INDEX!$A:$A,0)</f>
        <v>798</v>
      </c>
      <c r="BD2076">
        <f>MATCH(AU2076,MONTHLY_INDEX!$1:$1,0)</f>
        <v>82</v>
      </c>
      <c r="BE2076">
        <f>INDEX(MONTHLY_INDEX!$1:$1048576,Final!BC2076,Final!BD2076)</f>
        <v>96</v>
      </c>
      <c r="BF2076">
        <f>MATCH($BF$1,MONTHLY_INDEX!$1:$1,0)</f>
        <v>127</v>
      </c>
      <c r="BG2076">
        <f>INDEX(MONTHLY_INDEX!$1:$1048576,Final!BC2076,Final!BF2076)</f>
        <v>95.3</v>
      </c>
      <c r="BH2076" s="23">
        <f t="shared" si="960"/>
        <v>-7.2916666666666963E-3</v>
      </c>
      <c r="BI2076" s="14">
        <f t="shared" si="961"/>
        <v>9903428.0864583328</v>
      </c>
      <c r="BJ2076" s="14">
        <f t="shared" si="962"/>
        <v>1437272.3084818379</v>
      </c>
      <c r="BK2076" s="15">
        <f t="shared" si="953"/>
        <v>8466155.7779764943</v>
      </c>
      <c r="BL2076" s="52">
        <v>0</v>
      </c>
      <c r="BM2076" s="15">
        <f t="shared" si="963"/>
        <v>8466155.7779764943</v>
      </c>
    </row>
    <row r="2077" spans="1:65">
      <c r="A2077" s="8">
        <v>2075</v>
      </c>
      <c r="B2077" s="1" t="s">
        <v>44</v>
      </c>
      <c r="C2077" s="1">
        <v>1500</v>
      </c>
      <c r="D2077" s="1" t="s">
        <v>60</v>
      </c>
      <c r="E2077" s="1">
        <v>150000083</v>
      </c>
      <c r="F2077" s="1" t="s">
        <v>60</v>
      </c>
      <c r="G2077" s="1" t="s">
        <v>102</v>
      </c>
      <c r="H2077" s="1">
        <v>14</v>
      </c>
      <c r="I2077" s="1" t="s">
        <v>194</v>
      </c>
      <c r="J2077" s="1" t="s">
        <v>49</v>
      </c>
      <c r="K2077" s="1">
        <v>17406001</v>
      </c>
      <c r="L2077" s="1" t="s">
        <v>50</v>
      </c>
      <c r="M2077" s="1" t="s">
        <v>51</v>
      </c>
      <c r="N2077" s="1" t="s">
        <v>64</v>
      </c>
      <c r="O2077" s="1" t="s">
        <v>65</v>
      </c>
      <c r="P2077" s="1" t="s">
        <v>66</v>
      </c>
      <c r="Q2077" s="1" t="s">
        <v>67</v>
      </c>
      <c r="R2077" s="1" t="s">
        <v>87</v>
      </c>
      <c r="S2077" s="1" t="s">
        <v>88</v>
      </c>
      <c r="T2077" s="2">
        <v>43404</v>
      </c>
      <c r="U2077" s="2">
        <v>43404</v>
      </c>
      <c r="V2077" s="1" t="s">
        <v>52</v>
      </c>
      <c r="W2077" s="3">
        <v>1</v>
      </c>
      <c r="X2077" s="1" t="s">
        <v>53</v>
      </c>
      <c r="Y2077" s="4">
        <v>21103901</v>
      </c>
      <c r="Z2077" s="4">
        <v>-2602449</v>
      </c>
      <c r="AA2077" s="4">
        <v>0</v>
      </c>
      <c r="AB2077" s="4">
        <v>0</v>
      </c>
      <c r="AC2077" s="4">
        <v>0</v>
      </c>
      <c r="AD2077" s="4">
        <v>21103901</v>
      </c>
      <c r="AE2077" s="5">
        <v>1614</v>
      </c>
      <c r="AF2077" s="1" t="s">
        <v>70</v>
      </c>
      <c r="AG2077" s="1" t="s">
        <v>71</v>
      </c>
      <c r="AH2077" s="1" t="s">
        <v>89</v>
      </c>
      <c r="AI2077" s="1" t="s">
        <v>57</v>
      </c>
      <c r="AJ2077" s="5">
        <v>10950</v>
      </c>
      <c r="AK2077" s="4">
        <v>-219359</v>
      </c>
      <c r="AL2077" s="4">
        <v>0</v>
      </c>
      <c r="AM2077" s="4">
        <v>0</v>
      </c>
      <c r="AN2077" s="4">
        <v>0</v>
      </c>
      <c r="AO2077" s="4">
        <v>-2821808</v>
      </c>
      <c r="AP2077" s="4">
        <v>-2821808</v>
      </c>
      <c r="AQ2077" s="4">
        <v>0</v>
      </c>
      <c r="AR2077" s="4">
        <v>18282093</v>
      </c>
      <c r="AS2077" s="1" t="s">
        <v>52</v>
      </c>
      <c r="AT2077" s="9">
        <f t="shared" si="948"/>
        <v>43404</v>
      </c>
      <c r="AU2077" s="9">
        <f t="shared" si="949"/>
        <v>43374</v>
      </c>
      <c r="AV2077" s="9">
        <v>44798</v>
      </c>
      <c r="AW2077" s="11">
        <f t="shared" si="950"/>
        <v>3.8191780821917809</v>
      </c>
      <c r="AX2077">
        <v>25</v>
      </c>
      <c r="AY2077" s="12">
        <v>0.05</v>
      </c>
      <c r="AZ2077">
        <f t="shared" si="951"/>
        <v>3.7999999999999999E-2</v>
      </c>
      <c r="BA2077" s="13">
        <f t="shared" si="952"/>
        <v>21103901</v>
      </c>
      <c r="BB2077" s="17" t="s">
        <v>2189</v>
      </c>
      <c r="BC2077">
        <f>MATCH(BB2077,MONTHLY_INDEX!$A:$A,0)</f>
        <v>798</v>
      </c>
      <c r="BD2077">
        <f>MATCH(AU2077,MONTHLY_INDEX!$1:$1,0)</f>
        <v>82</v>
      </c>
      <c r="BE2077">
        <f>INDEX(MONTHLY_INDEX!$1:$1048576,Final!BC2077,Final!BD2077)</f>
        <v>96</v>
      </c>
      <c r="BF2077">
        <f>MATCH($BF$1,MONTHLY_INDEX!$1:$1,0)</f>
        <v>127</v>
      </c>
      <c r="BG2077">
        <f>INDEX(MONTHLY_INDEX!$1:$1048576,Final!BC2077,Final!BF2077)</f>
        <v>95.3</v>
      </c>
      <c r="BH2077" s="23">
        <f t="shared" si="960"/>
        <v>-7.2916666666666963E-3</v>
      </c>
      <c r="BI2077" s="14">
        <f t="shared" si="961"/>
        <v>20950018.388541665</v>
      </c>
      <c r="BJ2077" s="14">
        <f t="shared" si="962"/>
        <v>3040450.3399392576</v>
      </c>
      <c r="BK2077" s="15">
        <f t="shared" si="953"/>
        <v>17909568.048602406</v>
      </c>
      <c r="BL2077" s="52">
        <v>0</v>
      </c>
      <c r="BM2077" s="15">
        <f t="shared" si="963"/>
        <v>17909568.048602406</v>
      </c>
    </row>
    <row r="2078" spans="1:65">
      <c r="A2078" s="8">
        <v>2076</v>
      </c>
      <c r="B2078" s="1" t="s">
        <v>44</v>
      </c>
      <c r="C2078" s="1">
        <v>1500</v>
      </c>
      <c r="D2078" s="1" t="s">
        <v>60</v>
      </c>
      <c r="E2078" s="1">
        <v>150000083</v>
      </c>
      <c r="F2078" s="1" t="s">
        <v>60</v>
      </c>
      <c r="G2078" s="1" t="s">
        <v>103</v>
      </c>
      <c r="H2078" s="1">
        <v>15</v>
      </c>
      <c r="I2078" s="1" t="s">
        <v>194</v>
      </c>
      <c r="J2078" s="1" t="s">
        <v>49</v>
      </c>
      <c r="K2078" s="1">
        <v>17406001</v>
      </c>
      <c r="L2078" s="1" t="s">
        <v>50</v>
      </c>
      <c r="M2078" s="1" t="s">
        <v>51</v>
      </c>
      <c r="N2078" s="1" t="s">
        <v>64</v>
      </c>
      <c r="O2078" s="1" t="s">
        <v>65</v>
      </c>
      <c r="P2078" s="1" t="s">
        <v>66</v>
      </c>
      <c r="Q2078" s="1" t="s">
        <v>67</v>
      </c>
      <c r="R2078" s="1" t="s">
        <v>87</v>
      </c>
      <c r="S2078" s="1" t="s">
        <v>88</v>
      </c>
      <c r="T2078" s="2">
        <v>43404</v>
      </c>
      <c r="U2078" s="2">
        <v>43404</v>
      </c>
      <c r="V2078" s="1" t="s">
        <v>52</v>
      </c>
      <c r="W2078" s="3">
        <v>1</v>
      </c>
      <c r="X2078" s="1" t="s">
        <v>53</v>
      </c>
      <c r="Y2078" s="4">
        <v>580650</v>
      </c>
      <c r="Z2078" s="4">
        <v>-71602</v>
      </c>
      <c r="AA2078" s="4">
        <v>0</v>
      </c>
      <c r="AB2078" s="4">
        <v>0</v>
      </c>
      <c r="AC2078" s="4">
        <v>0</v>
      </c>
      <c r="AD2078" s="4">
        <v>580650</v>
      </c>
      <c r="AE2078" s="5">
        <v>1614</v>
      </c>
      <c r="AF2078" s="1" t="s">
        <v>70</v>
      </c>
      <c r="AG2078" s="1" t="s">
        <v>71</v>
      </c>
      <c r="AH2078" s="1" t="s">
        <v>89</v>
      </c>
      <c r="AI2078" s="1" t="s">
        <v>57</v>
      </c>
      <c r="AJ2078" s="5">
        <v>10950</v>
      </c>
      <c r="AK2078" s="4">
        <v>-6035</v>
      </c>
      <c r="AL2078" s="4">
        <v>0</v>
      </c>
      <c r="AM2078" s="4">
        <v>0</v>
      </c>
      <c r="AN2078" s="4">
        <v>0</v>
      </c>
      <c r="AO2078" s="4">
        <v>-77637</v>
      </c>
      <c r="AP2078" s="4">
        <v>-77637</v>
      </c>
      <c r="AQ2078" s="4">
        <v>0</v>
      </c>
      <c r="AR2078" s="4">
        <v>503013</v>
      </c>
      <c r="AS2078" s="1" t="s">
        <v>52</v>
      </c>
      <c r="AT2078" s="9">
        <f t="shared" si="948"/>
        <v>43404</v>
      </c>
      <c r="AU2078" s="9">
        <f t="shared" si="949"/>
        <v>43374</v>
      </c>
      <c r="AV2078" s="9">
        <v>44798</v>
      </c>
      <c r="AW2078" s="11">
        <f t="shared" si="950"/>
        <v>3.8191780821917809</v>
      </c>
      <c r="AX2078">
        <v>10</v>
      </c>
      <c r="AY2078" s="12">
        <v>0.05</v>
      </c>
      <c r="AZ2078">
        <f t="shared" si="951"/>
        <v>9.5000000000000001E-2</v>
      </c>
      <c r="BA2078" s="13">
        <f t="shared" si="952"/>
        <v>580650</v>
      </c>
      <c r="BB2078" s="17" t="s">
        <v>1941</v>
      </c>
      <c r="BC2078">
        <f>MATCH(BB2078,MONTHLY_INDEX!$A:$A,0)</f>
        <v>674</v>
      </c>
      <c r="BD2078">
        <f>MATCH(AU2078,MONTHLY_INDEX!$1:$1,0)</f>
        <v>82</v>
      </c>
      <c r="BE2078">
        <f>INDEX(MONTHLY_INDEX!$1:$1048576,Final!BC2078,Final!BD2078)</f>
        <v>105.9</v>
      </c>
      <c r="BF2078">
        <f>MATCH($BF$1,MONTHLY_INDEX!$1:$1,0)</f>
        <v>127</v>
      </c>
      <c r="BG2078">
        <f>INDEX(MONTHLY_INDEX!$1:$1048576,Final!BC2078,Final!BF2078)</f>
        <v>122.8</v>
      </c>
      <c r="BH2078" s="23">
        <f t="shared" si="960"/>
        <v>0.15958451369216234</v>
      </c>
      <c r="BI2078" s="14">
        <f t="shared" si="961"/>
        <v>673312.74787535402</v>
      </c>
      <c r="BJ2078" s="14">
        <f t="shared" si="962"/>
        <v>244292.62246885791</v>
      </c>
      <c r="BK2078" s="15">
        <f t="shared" si="953"/>
        <v>429020.12540649611</v>
      </c>
      <c r="BL2078" s="52">
        <v>0</v>
      </c>
      <c r="BM2078" s="15">
        <f t="shared" si="963"/>
        <v>429020.12540649611</v>
      </c>
    </row>
    <row r="2079" spans="1:65">
      <c r="A2079" s="8">
        <v>2077</v>
      </c>
      <c r="B2079" s="1" t="s">
        <v>44</v>
      </c>
      <c r="C2079" s="1">
        <v>1500</v>
      </c>
      <c r="D2079" s="1" t="s">
        <v>60</v>
      </c>
      <c r="E2079" s="1">
        <v>150000083</v>
      </c>
      <c r="F2079" s="1" t="s">
        <v>60</v>
      </c>
      <c r="G2079" s="1" t="s">
        <v>104</v>
      </c>
      <c r="H2079" s="1">
        <v>16</v>
      </c>
      <c r="I2079" s="1" t="s">
        <v>194</v>
      </c>
      <c r="J2079" s="1" t="s">
        <v>49</v>
      </c>
      <c r="K2079" s="1">
        <v>17406001</v>
      </c>
      <c r="L2079" s="1" t="s">
        <v>50</v>
      </c>
      <c r="M2079" s="1" t="s">
        <v>51</v>
      </c>
      <c r="N2079" s="1" t="s">
        <v>64</v>
      </c>
      <c r="O2079" s="1" t="s">
        <v>65</v>
      </c>
      <c r="P2079" s="1" t="s">
        <v>66</v>
      </c>
      <c r="Q2079" s="1" t="s">
        <v>67</v>
      </c>
      <c r="R2079" s="1" t="s">
        <v>87</v>
      </c>
      <c r="S2079" s="1" t="s">
        <v>88</v>
      </c>
      <c r="T2079" s="2">
        <v>43404</v>
      </c>
      <c r="U2079" s="2">
        <v>43404</v>
      </c>
      <c r="V2079" s="1" t="s">
        <v>52</v>
      </c>
      <c r="W2079" s="3">
        <v>1</v>
      </c>
      <c r="X2079" s="1" t="s">
        <v>53</v>
      </c>
      <c r="Y2079" s="4">
        <v>175035</v>
      </c>
      <c r="Z2079" s="4">
        <v>-21583</v>
      </c>
      <c r="AA2079" s="4">
        <v>0</v>
      </c>
      <c r="AB2079" s="4">
        <v>0</v>
      </c>
      <c r="AC2079" s="4">
        <v>0</v>
      </c>
      <c r="AD2079" s="4">
        <v>175035</v>
      </c>
      <c r="AE2079" s="5">
        <v>1614</v>
      </c>
      <c r="AF2079" s="1" t="s">
        <v>70</v>
      </c>
      <c r="AG2079" s="1" t="s">
        <v>71</v>
      </c>
      <c r="AH2079" s="1" t="s">
        <v>89</v>
      </c>
      <c r="AI2079" s="1" t="s">
        <v>57</v>
      </c>
      <c r="AJ2079" s="5">
        <v>10950</v>
      </c>
      <c r="AK2079" s="4">
        <v>-1819</v>
      </c>
      <c r="AL2079" s="4">
        <v>0</v>
      </c>
      <c r="AM2079" s="4">
        <v>0</v>
      </c>
      <c r="AN2079" s="4">
        <v>0</v>
      </c>
      <c r="AO2079" s="4">
        <v>-23402</v>
      </c>
      <c r="AP2079" s="4">
        <v>-23402</v>
      </c>
      <c r="AQ2079" s="4">
        <v>0</v>
      </c>
      <c r="AR2079" s="4">
        <v>151633</v>
      </c>
      <c r="AS2079" s="1" t="s">
        <v>52</v>
      </c>
      <c r="AT2079" s="9">
        <f t="shared" si="948"/>
        <v>43404</v>
      </c>
      <c r="AU2079" s="9">
        <f t="shared" si="949"/>
        <v>43374</v>
      </c>
      <c r="AV2079" s="9">
        <v>44798</v>
      </c>
      <c r="AW2079" s="11">
        <f t="shared" si="950"/>
        <v>3.8191780821917809</v>
      </c>
      <c r="AX2079">
        <v>10</v>
      </c>
      <c r="AY2079" s="12">
        <v>0.05</v>
      </c>
      <c r="AZ2079">
        <f t="shared" si="951"/>
        <v>9.5000000000000001E-2</v>
      </c>
      <c r="BA2079" s="13">
        <f t="shared" si="952"/>
        <v>175035</v>
      </c>
      <c r="BB2079" s="17" t="s">
        <v>1877</v>
      </c>
      <c r="BC2079">
        <f>MATCH(BB2079,MONTHLY_INDEX!$A:$A,0)</f>
        <v>642</v>
      </c>
      <c r="BD2079">
        <f>MATCH(AU2079,MONTHLY_INDEX!$1:$1,0)</f>
        <v>82</v>
      </c>
      <c r="BE2079">
        <f>INDEX(MONTHLY_INDEX!$1:$1048576,Final!BC2079,Final!BD2079)</f>
        <v>79.099999999999994</v>
      </c>
      <c r="BF2079">
        <f>MATCH($BF$1,MONTHLY_INDEX!$1:$1,0)</f>
        <v>127</v>
      </c>
      <c r="BG2079">
        <f>INDEX(MONTHLY_INDEX!$1:$1048576,Final!BC2079,Final!BF2079)</f>
        <v>94</v>
      </c>
      <c r="BH2079" s="23">
        <f t="shared" si="960"/>
        <v>0.18836915297092297</v>
      </c>
      <c r="BI2079" s="14">
        <f t="shared" si="961"/>
        <v>208006.19469026552</v>
      </c>
      <c r="BJ2079" s="14">
        <f t="shared" si="962"/>
        <v>75469.206473511964</v>
      </c>
      <c r="BK2079" s="15">
        <f t="shared" si="953"/>
        <v>132536.98821675355</v>
      </c>
      <c r="BL2079" s="52">
        <v>0</v>
      </c>
      <c r="BM2079" s="15">
        <f t="shared" si="963"/>
        <v>132536.98821675355</v>
      </c>
    </row>
    <row r="2080" spans="1:65">
      <c r="A2080" s="8">
        <v>2078</v>
      </c>
      <c r="B2080" s="1" t="s">
        <v>44</v>
      </c>
      <c r="C2080" s="1">
        <v>1500</v>
      </c>
      <c r="D2080" s="1" t="s">
        <v>60</v>
      </c>
      <c r="E2080" s="1">
        <v>150000083</v>
      </c>
      <c r="F2080" s="1" t="s">
        <v>60</v>
      </c>
      <c r="G2080" s="1" t="s">
        <v>105</v>
      </c>
      <c r="H2080" s="1">
        <v>17</v>
      </c>
      <c r="I2080" s="1" t="s">
        <v>194</v>
      </c>
      <c r="J2080" s="1" t="s">
        <v>49</v>
      </c>
      <c r="K2080" s="1">
        <v>17406001</v>
      </c>
      <c r="L2080" s="1" t="s">
        <v>50</v>
      </c>
      <c r="M2080" s="1" t="s">
        <v>51</v>
      </c>
      <c r="N2080" s="1" t="s">
        <v>64</v>
      </c>
      <c r="O2080" s="1" t="s">
        <v>65</v>
      </c>
      <c r="P2080" s="1" t="s">
        <v>66</v>
      </c>
      <c r="Q2080" s="1" t="s">
        <v>67</v>
      </c>
      <c r="R2080" s="1" t="s">
        <v>87</v>
      </c>
      <c r="S2080" s="1" t="s">
        <v>88</v>
      </c>
      <c r="T2080" s="2">
        <v>43404</v>
      </c>
      <c r="U2080" s="2">
        <v>43404</v>
      </c>
      <c r="V2080" s="1" t="s">
        <v>52</v>
      </c>
      <c r="W2080" s="3">
        <v>1</v>
      </c>
      <c r="X2080" s="1" t="s">
        <v>53</v>
      </c>
      <c r="Y2080" s="4">
        <v>132796</v>
      </c>
      <c r="Z2080" s="4">
        <v>-16375</v>
      </c>
      <c r="AA2080" s="4">
        <v>0</v>
      </c>
      <c r="AB2080" s="4">
        <v>0</v>
      </c>
      <c r="AC2080" s="4">
        <v>0</v>
      </c>
      <c r="AD2080" s="4">
        <v>132796</v>
      </c>
      <c r="AE2080" s="5">
        <v>1614</v>
      </c>
      <c r="AF2080" s="1" t="s">
        <v>70</v>
      </c>
      <c r="AG2080" s="1" t="s">
        <v>71</v>
      </c>
      <c r="AH2080" s="1" t="s">
        <v>89</v>
      </c>
      <c r="AI2080" s="1" t="s">
        <v>57</v>
      </c>
      <c r="AJ2080" s="5">
        <v>10950</v>
      </c>
      <c r="AK2080" s="4">
        <v>-1380</v>
      </c>
      <c r="AL2080" s="4">
        <v>0</v>
      </c>
      <c r="AM2080" s="4">
        <v>0</v>
      </c>
      <c r="AN2080" s="4">
        <v>0</v>
      </c>
      <c r="AO2080" s="4">
        <v>-17755</v>
      </c>
      <c r="AP2080" s="4">
        <v>-17755</v>
      </c>
      <c r="AQ2080" s="4">
        <v>0</v>
      </c>
      <c r="AR2080" s="4">
        <v>115041</v>
      </c>
      <c r="AS2080" s="1" t="s">
        <v>52</v>
      </c>
      <c r="AT2080" s="9">
        <f t="shared" si="948"/>
        <v>43404</v>
      </c>
      <c r="AU2080" s="9">
        <f t="shared" si="949"/>
        <v>43374</v>
      </c>
      <c r="AV2080" s="9">
        <v>44798</v>
      </c>
      <c r="AW2080" s="11">
        <f t="shared" si="950"/>
        <v>3.8191780821917809</v>
      </c>
      <c r="AX2080">
        <v>10</v>
      </c>
      <c r="AY2080" s="12">
        <v>0.05</v>
      </c>
      <c r="AZ2080">
        <f t="shared" si="951"/>
        <v>9.5000000000000001E-2</v>
      </c>
      <c r="BA2080" s="13">
        <f t="shared" si="952"/>
        <v>132796</v>
      </c>
      <c r="BB2080" s="17" t="s">
        <v>2189</v>
      </c>
      <c r="BC2080">
        <f>MATCH(BB2080,MONTHLY_INDEX!$A:$A,0)</f>
        <v>798</v>
      </c>
      <c r="BD2080">
        <f>MATCH(AU2080,MONTHLY_INDEX!$1:$1,0)</f>
        <v>82</v>
      </c>
      <c r="BE2080">
        <f>INDEX(MONTHLY_INDEX!$1:$1048576,Final!BC2080,Final!BD2080)</f>
        <v>96</v>
      </c>
      <c r="BF2080">
        <f>MATCH($BF$1,MONTHLY_INDEX!$1:$1,0)</f>
        <v>127</v>
      </c>
      <c r="BG2080">
        <f>INDEX(MONTHLY_INDEX!$1:$1048576,Final!BC2080,Final!BF2080)</f>
        <v>95.3</v>
      </c>
      <c r="BH2080" s="23">
        <f t="shared" si="960"/>
        <v>-7.2916666666666963E-3</v>
      </c>
      <c r="BI2080" s="14">
        <f t="shared" si="961"/>
        <v>131827.69583333333</v>
      </c>
      <c r="BJ2080" s="14">
        <f t="shared" si="962"/>
        <v>47829.977422488584</v>
      </c>
      <c r="BK2080" s="15">
        <f t="shared" si="953"/>
        <v>83997.71841084474</v>
      </c>
      <c r="BL2080" s="52">
        <v>0</v>
      </c>
      <c r="BM2080" s="15">
        <f t="shared" si="963"/>
        <v>83997.71841084474</v>
      </c>
    </row>
    <row r="2081" spans="1:65">
      <c r="A2081" s="8">
        <v>2079</v>
      </c>
      <c r="B2081" s="1" t="s">
        <v>44</v>
      </c>
      <c r="C2081" s="1">
        <v>1500</v>
      </c>
      <c r="D2081" s="1" t="s">
        <v>60</v>
      </c>
      <c r="E2081" s="1">
        <v>150000083</v>
      </c>
      <c r="F2081" s="1" t="s">
        <v>60</v>
      </c>
      <c r="G2081" s="1" t="s">
        <v>106</v>
      </c>
      <c r="H2081" s="1">
        <v>18</v>
      </c>
      <c r="I2081" s="1" t="s">
        <v>194</v>
      </c>
      <c r="J2081" s="1" t="s">
        <v>49</v>
      </c>
      <c r="K2081" s="1">
        <v>17406001</v>
      </c>
      <c r="L2081" s="1" t="s">
        <v>50</v>
      </c>
      <c r="M2081" s="1" t="s">
        <v>51</v>
      </c>
      <c r="N2081" s="1" t="s">
        <v>64</v>
      </c>
      <c r="O2081" s="1" t="s">
        <v>65</v>
      </c>
      <c r="P2081" s="1" t="s">
        <v>66</v>
      </c>
      <c r="Q2081" s="1" t="s">
        <v>67</v>
      </c>
      <c r="R2081" s="1" t="s">
        <v>87</v>
      </c>
      <c r="S2081" s="1" t="s">
        <v>88</v>
      </c>
      <c r="T2081" s="2">
        <v>43404</v>
      </c>
      <c r="U2081" s="2">
        <v>43404</v>
      </c>
      <c r="V2081" s="1" t="s">
        <v>52</v>
      </c>
      <c r="W2081" s="3">
        <v>1</v>
      </c>
      <c r="X2081" s="1" t="s">
        <v>53</v>
      </c>
      <c r="Y2081" s="4">
        <v>469552</v>
      </c>
      <c r="Z2081" s="4">
        <v>-57903</v>
      </c>
      <c r="AA2081" s="4">
        <v>0</v>
      </c>
      <c r="AB2081" s="4">
        <v>0</v>
      </c>
      <c r="AC2081" s="4">
        <v>0</v>
      </c>
      <c r="AD2081" s="4">
        <v>469552</v>
      </c>
      <c r="AE2081" s="5">
        <v>1614</v>
      </c>
      <c r="AF2081" s="1" t="s">
        <v>70</v>
      </c>
      <c r="AG2081" s="1" t="s">
        <v>71</v>
      </c>
      <c r="AH2081" s="1" t="s">
        <v>89</v>
      </c>
      <c r="AI2081" s="1" t="s">
        <v>57</v>
      </c>
      <c r="AJ2081" s="5">
        <v>10950</v>
      </c>
      <c r="AK2081" s="4">
        <v>-4881</v>
      </c>
      <c r="AL2081" s="4">
        <v>0</v>
      </c>
      <c r="AM2081" s="4">
        <v>0</v>
      </c>
      <c r="AN2081" s="4">
        <v>0</v>
      </c>
      <c r="AO2081" s="4">
        <v>-62784</v>
      </c>
      <c r="AP2081" s="4">
        <v>-62784</v>
      </c>
      <c r="AQ2081" s="4">
        <v>0</v>
      </c>
      <c r="AR2081" s="4">
        <v>406768</v>
      </c>
      <c r="AS2081" s="1" t="s">
        <v>52</v>
      </c>
      <c r="AT2081" s="9">
        <f t="shared" si="948"/>
        <v>43404</v>
      </c>
      <c r="AU2081" s="9">
        <f t="shared" si="949"/>
        <v>43374</v>
      </c>
      <c r="AV2081" s="9">
        <v>44798</v>
      </c>
      <c r="AW2081" s="11">
        <f t="shared" si="950"/>
        <v>3.8191780821917809</v>
      </c>
      <c r="AX2081">
        <v>10</v>
      </c>
      <c r="AY2081" s="12">
        <v>0.05</v>
      </c>
      <c r="AZ2081">
        <f t="shared" si="951"/>
        <v>9.5000000000000001E-2</v>
      </c>
      <c r="BA2081" s="13">
        <f t="shared" si="952"/>
        <v>469552</v>
      </c>
      <c r="BB2081" s="17" t="s">
        <v>1871</v>
      </c>
      <c r="BC2081">
        <f>MATCH(BB2081,MONTHLY_INDEX!$A:$A,0)</f>
        <v>639</v>
      </c>
      <c r="BD2081">
        <f>MATCH(AU2081,MONTHLY_INDEX!$1:$1,0)</f>
        <v>82</v>
      </c>
      <c r="BE2081">
        <f>INDEX(MONTHLY_INDEX!$1:$1048576,Final!BC2081,Final!BD2081)</f>
        <v>113.1</v>
      </c>
      <c r="BF2081">
        <f>MATCH($BF$1,MONTHLY_INDEX!$1:$1,0)</f>
        <v>127</v>
      </c>
      <c r="BG2081">
        <f>INDEX(MONTHLY_INDEX!$1:$1048576,Final!BC2081,Final!BF2081)</f>
        <v>116.2</v>
      </c>
      <c r="BH2081" s="23">
        <f t="shared" si="960"/>
        <v>2.740937223695852E-2</v>
      </c>
      <c r="BI2081" s="14">
        <f t="shared" si="961"/>
        <v>482422.1255526084</v>
      </c>
      <c r="BJ2081" s="14">
        <f t="shared" si="962"/>
        <v>175033.32078611487</v>
      </c>
      <c r="BK2081" s="15">
        <f t="shared" si="953"/>
        <v>307388.8047664935</v>
      </c>
      <c r="BL2081" s="52">
        <v>0</v>
      </c>
      <c r="BM2081" s="15">
        <f t="shared" si="963"/>
        <v>307388.8047664935</v>
      </c>
    </row>
    <row r="2082" spans="1:65">
      <c r="A2082" s="8">
        <v>2080</v>
      </c>
      <c r="B2082" s="1" t="s">
        <v>44</v>
      </c>
      <c r="C2082" s="1">
        <v>1500</v>
      </c>
      <c r="D2082" s="1" t="s">
        <v>60</v>
      </c>
      <c r="E2082" s="1">
        <v>150000083</v>
      </c>
      <c r="F2082" s="1" t="s">
        <v>60</v>
      </c>
      <c r="G2082" s="1" t="s">
        <v>107</v>
      </c>
      <c r="H2082" s="1">
        <v>19</v>
      </c>
      <c r="I2082" s="1" t="s">
        <v>194</v>
      </c>
      <c r="J2082" s="1" t="s">
        <v>49</v>
      </c>
      <c r="K2082" s="1">
        <v>17406001</v>
      </c>
      <c r="L2082" s="1" t="s">
        <v>50</v>
      </c>
      <c r="M2082" s="1" t="s">
        <v>51</v>
      </c>
      <c r="N2082" s="1" t="s">
        <v>64</v>
      </c>
      <c r="O2082" s="1" t="s">
        <v>65</v>
      </c>
      <c r="P2082" s="1" t="s">
        <v>66</v>
      </c>
      <c r="Q2082" s="1" t="s">
        <v>67</v>
      </c>
      <c r="R2082" s="1" t="s">
        <v>87</v>
      </c>
      <c r="S2082" s="1" t="s">
        <v>88</v>
      </c>
      <c r="T2082" s="2">
        <v>43404</v>
      </c>
      <c r="U2082" s="2">
        <v>43404</v>
      </c>
      <c r="V2082" s="1" t="s">
        <v>52</v>
      </c>
      <c r="W2082" s="3">
        <v>1</v>
      </c>
      <c r="X2082" s="1" t="s">
        <v>53</v>
      </c>
      <c r="Y2082" s="4">
        <v>6861326</v>
      </c>
      <c r="Z2082" s="4">
        <v>-846111</v>
      </c>
      <c r="AA2082" s="4">
        <v>0</v>
      </c>
      <c r="AB2082" s="4">
        <v>0</v>
      </c>
      <c r="AC2082" s="4">
        <v>0</v>
      </c>
      <c r="AD2082" s="4">
        <v>6861326</v>
      </c>
      <c r="AE2082" s="5">
        <v>1614</v>
      </c>
      <c r="AF2082" s="1" t="s">
        <v>70</v>
      </c>
      <c r="AG2082" s="1" t="s">
        <v>71</v>
      </c>
      <c r="AH2082" s="1" t="s">
        <v>89</v>
      </c>
      <c r="AI2082" s="1" t="s">
        <v>57</v>
      </c>
      <c r="AJ2082" s="5">
        <v>10950</v>
      </c>
      <c r="AK2082" s="4">
        <v>-71318</v>
      </c>
      <c r="AL2082" s="4">
        <v>0</v>
      </c>
      <c r="AM2082" s="4">
        <v>0</v>
      </c>
      <c r="AN2082" s="4">
        <v>0</v>
      </c>
      <c r="AO2082" s="4">
        <v>-917429</v>
      </c>
      <c r="AP2082" s="4">
        <v>-917429</v>
      </c>
      <c r="AQ2082" s="4">
        <v>0</v>
      </c>
      <c r="AR2082" s="4">
        <v>5943897</v>
      </c>
      <c r="AS2082" s="1" t="s">
        <v>52</v>
      </c>
      <c r="AT2082" s="9">
        <f t="shared" si="948"/>
        <v>43404</v>
      </c>
      <c r="AU2082" s="9">
        <f t="shared" si="949"/>
        <v>43374</v>
      </c>
      <c r="AV2082" s="9">
        <v>44798</v>
      </c>
      <c r="AW2082" s="11">
        <f t="shared" si="950"/>
        <v>3.8191780821917809</v>
      </c>
      <c r="AX2082">
        <v>10</v>
      </c>
      <c r="AY2082" s="12">
        <v>0.05</v>
      </c>
      <c r="AZ2082">
        <f t="shared" si="951"/>
        <v>9.5000000000000001E-2</v>
      </c>
      <c r="BA2082" s="13">
        <f t="shared" si="952"/>
        <v>6861326</v>
      </c>
      <c r="BI2082" s="14">
        <f t="shared" ref="BI2082:BI2084" si="964">AR2082</f>
        <v>5943897</v>
      </c>
      <c r="BJ2082" s="14">
        <v>0</v>
      </c>
      <c r="BK2082" s="14">
        <f t="shared" ref="BK2082:BK2084" si="965">AR2082</f>
        <v>5943897</v>
      </c>
      <c r="BL2082" s="52">
        <v>0</v>
      </c>
      <c r="BM2082" s="15">
        <f t="shared" ref="BM2082:BM2084" si="966">AR2082</f>
        <v>5943897</v>
      </c>
    </row>
    <row r="2083" spans="1:65">
      <c r="A2083" s="8">
        <v>2081</v>
      </c>
      <c r="B2083" s="1" t="s">
        <v>44</v>
      </c>
      <c r="C2083" s="1">
        <v>1500</v>
      </c>
      <c r="D2083" s="1" t="s">
        <v>60</v>
      </c>
      <c r="E2083" s="1">
        <v>150000083</v>
      </c>
      <c r="F2083" s="1" t="s">
        <v>60</v>
      </c>
      <c r="G2083" s="1" t="s">
        <v>108</v>
      </c>
      <c r="H2083" s="1">
        <v>20</v>
      </c>
      <c r="I2083" s="1" t="s">
        <v>194</v>
      </c>
      <c r="J2083" s="1" t="s">
        <v>49</v>
      </c>
      <c r="K2083" s="1">
        <v>17406001</v>
      </c>
      <c r="L2083" s="1" t="s">
        <v>50</v>
      </c>
      <c r="M2083" s="1" t="s">
        <v>51</v>
      </c>
      <c r="N2083" s="1" t="s">
        <v>64</v>
      </c>
      <c r="O2083" s="1" t="s">
        <v>65</v>
      </c>
      <c r="P2083" s="1" t="s">
        <v>66</v>
      </c>
      <c r="Q2083" s="1" t="s">
        <v>67</v>
      </c>
      <c r="R2083" s="1" t="s">
        <v>87</v>
      </c>
      <c r="S2083" s="1" t="s">
        <v>88</v>
      </c>
      <c r="T2083" s="2">
        <v>43404</v>
      </c>
      <c r="U2083" s="2">
        <v>43404</v>
      </c>
      <c r="V2083" s="1" t="s">
        <v>52</v>
      </c>
      <c r="W2083" s="3">
        <v>1</v>
      </c>
      <c r="X2083" s="1" t="s">
        <v>53</v>
      </c>
      <c r="Y2083" s="4">
        <v>5552065</v>
      </c>
      <c r="Z2083" s="4">
        <v>-684659</v>
      </c>
      <c r="AA2083" s="4">
        <v>0</v>
      </c>
      <c r="AB2083" s="4">
        <v>0</v>
      </c>
      <c r="AC2083" s="4">
        <v>0</v>
      </c>
      <c r="AD2083" s="4">
        <v>5552065</v>
      </c>
      <c r="AE2083" s="5">
        <v>1614</v>
      </c>
      <c r="AF2083" s="1" t="s">
        <v>70</v>
      </c>
      <c r="AG2083" s="1" t="s">
        <v>71</v>
      </c>
      <c r="AH2083" s="1" t="s">
        <v>89</v>
      </c>
      <c r="AI2083" s="1" t="s">
        <v>57</v>
      </c>
      <c r="AJ2083" s="5">
        <v>10950</v>
      </c>
      <c r="AK2083" s="4">
        <v>-57710</v>
      </c>
      <c r="AL2083" s="4">
        <v>0</v>
      </c>
      <c r="AM2083" s="4">
        <v>0</v>
      </c>
      <c r="AN2083" s="4">
        <v>0</v>
      </c>
      <c r="AO2083" s="4">
        <v>-742369</v>
      </c>
      <c r="AP2083" s="4">
        <v>-742369</v>
      </c>
      <c r="AQ2083" s="4">
        <v>0</v>
      </c>
      <c r="AR2083" s="4">
        <v>4809696</v>
      </c>
      <c r="AS2083" s="1" t="s">
        <v>52</v>
      </c>
      <c r="AT2083" s="9">
        <f t="shared" si="948"/>
        <v>43404</v>
      </c>
      <c r="AU2083" s="9">
        <f t="shared" si="949"/>
        <v>43374</v>
      </c>
      <c r="AV2083" s="9">
        <v>44798</v>
      </c>
      <c r="AW2083" s="11">
        <f t="shared" si="950"/>
        <v>3.8191780821917809</v>
      </c>
      <c r="AX2083">
        <v>10</v>
      </c>
      <c r="AY2083" s="12">
        <v>0.05</v>
      </c>
      <c r="AZ2083">
        <f t="shared" si="951"/>
        <v>9.5000000000000001E-2</v>
      </c>
      <c r="BA2083" s="13">
        <f t="shared" si="952"/>
        <v>5552065</v>
      </c>
      <c r="BI2083" s="14">
        <f t="shared" si="964"/>
        <v>4809696</v>
      </c>
      <c r="BJ2083" s="14">
        <v>0</v>
      </c>
      <c r="BK2083" s="14">
        <f t="shared" si="965"/>
        <v>4809696</v>
      </c>
      <c r="BL2083" s="52">
        <v>0</v>
      </c>
      <c r="BM2083" s="15">
        <f t="shared" si="966"/>
        <v>4809696</v>
      </c>
    </row>
    <row r="2084" spans="1:65">
      <c r="A2084" s="8">
        <v>2082</v>
      </c>
      <c r="B2084" s="1" t="s">
        <v>44</v>
      </c>
      <c r="C2084" s="1">
        <v>1500</v>
      </c>
      <c r="D2084" s="1" t="s">
        <v>60</v>
      </c>
      <c r="E2084" s="1">
        <v>150000083</v>
      </c>
      <c r="F2084" s="1" t="s">
        <v>60</v>
      </c>
      <c r="G2084" s="1" t="s">
        <v>109</v>
      </c>
      <c r="H2084" s="1">
        <v>21</v>
      </c>
      <c r="I2084" s="1" t="s">
        <v>194</v>
      </c>
      <c r="J2084" s="1" t="s">
        <v>49</v>
      </c>
      <c r="K2084" s="1">
        <v>17406001</v>
      </c>
      <c r="L2084" s="1" t="s">
        <v>50</v>
      </c>
      <c r="M2084" s="1" t="s">
        <v>51</v>
      </c>
      <c r="N2084" s="1" t="s">
        <v>64</v>
      </c>
      <c r="O2084" s="1" t="s">
        <v>65</v>
      </c>
      <c r="P2084" s="1" t="s">
        <v>66</v>
      </c>
      <c r="Q2084" s="1" t="s">
        <v>67</v>
      </c>
      <c r="R2084" s="1" t="s">
        <v>87</v>
      </c>
      <c r="S2084" s="1" t="s">
        <v>88</v>
      </c>
      <c r="T2084" s="2">
        <v>43404</v>
      </c>
      <c r="U2084" s="2">
        <v>43404</v>
      </c>
      <c r="V2084" s="1" t="s">
        <v>52</v>
      </c>
      <c r="W2084" s="3">
        <v>1</v>
      </c>
      <c r="X2084" s="1" t="s">
        <v>53</v>
      </c>
      <c r="Y2084" s="4">
        <v>1950695</v>
      </c>
      <c r="Z2084" s="4">
        <v>-241362</v>
      </c>
      <c r="AA2084" s="4">
        <v>0</v>
      </c>
      <c r="AB2084" s="4">
        <v>0</v>
      </c>
      <c r="AC2084" s="4">
        <v>0</v>
      </c>
      <c r="AD2084" s="4">
        <v>1950695</v>
      </c>
      <c r="AE2084" s="5">
        <v>1614</v>
      </c>
      <c r="AF2084" s="1" t="s">
        <v>70</v>
      </c>
      <c r="AG2084" s="1" t="s">
        <v>71</v>
      </c>
      <c r="AH2084" s="1" t="s">
        <v>89</v>
      </c>
      <c r="AI2084" s="1" t="s">
        <v>57</v>
      </c>
      <c r="AJ2084" s="5">
        <v>10950</v>
      </c>
      <c r="AK2084" s="4">
        <v>-20266</v>
      </c>
      <c r="AL2084" s="4">
        <v>0</v>
      </c>
      <c r="AM2084" s="4">
        <v>0</v>
      </c>
      <c r="AN2084" s="4">
        <v>0</v>
      </c>
      <c r="AO2084" s="4">
        <v>-261628</v>
      </c>
      <c r="AP2084" s="4">
        <v>-261628</v>
      </c>
      <c r="AQ2084" s="4">
        <v>0</v>
      </c>
      <c r="AR2084" s="4">
        <v>1689067</v>
      </c>
      <c r="AS2084" s="1" t="s">
        <v>52</v>
      </c>
      <c r="AT2084" s="9">
        <f t="shared" si="948"/>
        <v>43404</v>
      </c>
      <c r="AU2084" s="9">
        <f t="shared" si="949"/>
        <v>43374</v>
      </c>
      <c r="AV2084" s="9">
        <v>44798</v>
      </c>
      <c r="AW2084" s="11">
        <f t="shared" si="950"/>
        <v>3.8191780821917809</v>
      </c>
      <c r="AX2084">
        <v>10</v>
      </c>
      <c r="AY2084" s="12">
        <v>0.05</v>
      </c>
      <c r="AZ2084">
        <f t="shared" si="951"/>
        <v>9.5000000000000001E-2</v>
      </c>
      <c r="BA2084" s="13">
        <f t="shared" si="952"/>
        <v>1950695</v>
      </c>
      <c r="BI2084" s="14">
        <f t="shared" si="964"/>
        <v>1689067</v>
      </c>
      <c r="BJ2084" s="14">
        <v>0</v>
      </c>
      <c r="BK2084" s="14">
        <f t="shared" si="965"/>
        <v>1689067</v>
      </c>
      <c r="BL2084" s="52">
        <v>0</v>
      </c>
      <c r="BM2084" s="15">
        <f t="shared" si="966"/>
        <v>1689067</v>
      </c>
    </row>
    <row r="2085" spans="1:65">
      <c r="A2085" s="8">
        <v>2083</v>
      </c>
      <c r="B2085" s="1" t="s">
        <v>44</v>
      </c>
      <c r="C2085" s="1">
        <v>1500</v>
      </c>
      <c r="D2085" s="1" t="s">
        <v>60</v>
      </c>
      <c r="E2085" s="1">
        <v>150000083</v>
      </c>
      <c r="F2085" s="1" t="s">
        <v>60</v>
      </c>
      <c r="G2085" s="1" t="s">
        <v>110</v>
      </c>
      <c r="H2085" s="1">
        <v>22</v>
      </c>
      <c r="I2085" s="1" t="s">
        <v>194</v>
      </c>
      <c r="J2085" s="1" t="s">
        <v>49</v>
      </c>
      <c r="K2085" s="1">
        <v>17406001</v>
      </c>
      <c r="L2085" s="1" t="s">
        <v>50</v>
      </c>
      <c r="M2085" s="1" t="s">
        <v>51</v>
      </c>
      <c r="N2085" s="1" t="s">
        <v>64</v>
      </c>
      <c r="O2085" s="1" t="s">
        <v>65</v>
      </c>
      <c r="P2085" s="1" t="s">
        <v>66</v>
      </c>
      <c r="Q2085" s="1" t="s">
        <v>67</v>
      </c>
      <c r="R2085" s="1" t="s">
        <v>87</v>
      </c>
      <c r="S2085" s="1" t="s">
        <v>88</v>
      </c>
      <c r="T2085" s="2">
        <v>43404</v>
      </c>
      <c r="U2085" s="2">
        <v>43404</v>
      </c>
      <c r="V2085" s="1" t="s">
        <v>52</v>
      </c>
      <c r="W2085" s="3">
        <v>1</v>
      </c>
      <c r="X2085" s="1" t="s">
        <v>53</v>
      </c>
      <c r="Y2085" s="4">
        <v>16789210</v>
      </c>
      <c r="Z2085" s="4">
        <v>-2070378</v>
      </c>
      <c r="AA2085" s="4">
        <v>0</v>
      </c>
      <c r="AB2085" s="4">
        <v>0</v>
      </c>
      <c r="AC2085" s="4">
        <v>0</v>
      </c>
      <c r="AD2085" s="4">
        <v>16789210</v>
      </c>
      <c r="AE2085" s="5">
        <v>1614</v>
      </c>
      <c r="AF2085" s="1" t="s">
        <v>70</v>
      </c>
      <c r="AG2085" s="1" t="s">
        <v>71</v>
      </c>
      <c r="AH2085" s="1" t="s">
        <v>89</v>
      </c>
      <c r="AI2085" s="1" t="s">
        <v>57</v>
      </c>
      <c r="AJ2085" s="5">
        <v>10950</v>
      </c>
      <c r="AK2085" s="4">
        <v>-174511</v>
      </c>
      <c r="AL2085" s="4">
        <v>0</v>
      </c>
      <c r="AM2085" s="4">
        <v>0</v>
      </c>
      <c r="AN2085" s="4">
        <v>0</v>
      </c>
      <c r="AO2085" s="4">
        <v>-2244889</v>
      </c>
      <c r="AP2085" s="4">
        <v>-2244889</v>
      </c>
      <c r="AQ2085" s="4">
        <v>0</v>
      </c>
      <c r="AR2085" s="4">
        <v>14544321</v>
      </c>
      <c r="AS2085" s="1" t="s">
        <v>52</v>
      </c>
      <c r="AT2085" s="9">
        <f t="shared" si="948"/>
        <v>43404</v>
      </c>
      <c r="AU2085" s="9">
        <f t="shared" si="949"/>
        <v>43374</v>
      </c>
      <c r="AV2085" s="9">
        <v>44798</v>
      </c>
      <c r="AW2085" s="11">
        <f t="shared" si="950"/>
        <v>3.8191780821917809</v>
      </c>
      <c r="AX2085">
        <v>25</v>
      </c>
      <c r="AY2085" s="12">
        <v>0.05</v>
      </c>
      <c r="AZ2085">
        <f t="shared" si="951"/>
        <v>3.7999999999999999E-2</v>
      </c>
      <c r="BA2085" s="13">
        <f t="shared" si="952"/>
        <v>16789210</v>
      </c>
      <c r="BB2085" s="17" t="s">
        <v>2189</v>
      </c>
      <c r="BC2085">
        <f>MATCH(BB2085,MONTHLY_INDEX!$A:$A,0)</f>
        <v>798</v>
      </c>
      <c r="BD2085">
        <f>MATCH(AU2085,MONTHLY_INDEX!$1:$1,0)</f>
        <v>82</v>
      </c>
      <c r="BE2085">
        <f>INDEX(MONTHLY_INDEX!$1:$1048576,Final!BC2085,Final!BD2085)</f>
        <v>96</v>
      </c>
      <c r="BF2085">
        <f>MATCH($BF$1,MONTHLY_INDEX!$1:$1,0)</f>
        <v>127</v>
      </c>
      <c r="BG2085">
        <f>INDEX(MONTHLY_INDEX!$1:$1048576,Final!BC2085,Final!BF2085)</f>
        <v>95.3</v>
      </c>
      <c r="BH2085" s="23">
        <f>(BG2085-BE2085)/BE2085</f>
        <v>-7.2916666666666963E-3</v>
      </c>
      <c r="BI2085" s="14">
        <f>(1+BH2085)*BA2085</f>
        <v>16666788.677083332</v>
      </c>
      <c r="BJ2085" s="14">
        <f>BI2085*AZ2085*AW2085</f>
        <v>2418830.4926094748</v>
      </c>
      <c r="BK2085" s="15">
        <f t="shared" si="953"/>
        <v>14247958.184473857</v>
      </c>
      <c r="BL2085" s="52">
        <v>0</v>
      </c>
      <c r="BM2085" s="15">
        <f>MAX((1-BL2085)*BK2085,BI2085*AY2085)</f>
        <v>14247958.184473857</v>
      </c>
    </row>
    <row r="2086" spans="1:65">
      <c r="A2086" s="8">
        <v>2084</v>
      </c>
      <c r="B2086" s="1" t="s">
        <v>44</v>
      </c>
      <c r="C2086" s="1">
        <v>1500</v>
      </c>
      <c r="D2086" s="1" t="s">
        <v>60</v>
      </c>
      <c r="E2086" s="1">
        <v>150000083</v>
      </c>
      <c r="F2086" s="1" t="s">
        <v>60</v>
      </c>
      <c r="G2086" s="1" t="s">
        <v>111</v>
      </c>
      <c r="H2086" s="1">
        <v>23</v>
      </c>
      <c r="I2086" s="1" t="s">
        <v>194</v>
      </c>
      <c r="J2086" s="1" t="s">
        <v>49</v>
      </c>
      <c r="K2086" s="1">
        <v>17406001</v>
      </c>
      <c r="L2086" s="1" t="s">
        <v>50</v>
      </c>
      <c r="M2086" s="1" t="s">
        <v>51</v>
      </c>
      <c r="N2086" s="1" t="s">
        <v>64</v>
      </c>
      <c r="O2086" s="1" t="s">
        <v>65</v>
      </c>
      <c r="P2086" s="1" t="s">
        <v>66</v>
      </c>
      <c r="Q2086" s="1" t="s">
        <v>67</v>
      </c>
      <c r="R2086" s="1" t="s">
        <v>87</v>
      </c>
      <c r="S2086" s="1" t="s">
        <v>88</v>
      </c>
      <c r="T2086" s="2">
        <v>43404</v>
      </c>
      <c r="U2086" s="2">
        <v>43404</v>
      </c>
      <c r="V2086" s="1" t="s">
        <v>52</v>
      </c>
      <c r="W2086" s="3">
        <v>1</v>
      </c>
      <c r="X2086" s="1" t="s">
        <v>53</v>
      </c>
      <c r="Y2086" s="4">
        <v>98582</v>
      </c>
      <c r="Z2086" s="4">
        <v>-12155</v>
      </c>
      <c r="AA2086" s="4">
        <v>0</v>
      </c>
      <c r="AB2086" s="4">
        <v>0</v>
      </c>
      <c r="AC2086" s="4">
        <v>0</v>
      </c>
      <c r="AD2086" s="4">
        <v>98582</v>
      </c>
      <c r="AE2086" s="5">
        <v>1614</v>
      </c>
      <c r="AF2086" s="1" t="s">
        <v>70</v>
      </c>
      <c r="AG2086" s="1" t="s">
        <v>71</v>
      </c>
      <c r="AH2086" s="1" t="s">
        <v>89</v>
      </c>
      <c r="AI2086" s="1" t="s">
        <v>57</v>
      </c>
      <c r="AJ2086" s="5">
        <v>10950</v>
      </c>
      <c r="AK2086" s="4">
        <v>-1025</v>
      </c>
      <c r="AL2086" s="4">
        <v>0</v>
      </c>
      <c r="AM2086" s="4">
        <v>0</v>
      </c>
      <c r="AN2086" s="4">
        <v>0</v>
      </c>
      <c r="AO2086" s="4">
        <v>-13180</v>
      </c>
      <c r="AP2086" s="4">
        <v>-13180</v>
      </c>
      <c r="AQ2086" s="4">
        <v>0</v>
      </c>
      <c r="AR2086" s="4">
        <v>85402</v>
      </c>
      <c r="AS2086" s="1" t="s">
        <v>52</v>
      </c>
      <c r="AT2086" s="9">
        <f t="shared" si="948"/>
        <v>43404</v>
      </c>
      <c r="AU2086" s="9">
        <f t="shared" si="949"/>
        <v>43374</v>
      </c>
      <c r="AV2086" s="9">
        <v>44798</v>
      </c>
      <c r="AW2086" s="11">
        <f t="shared" si="950"/>
        <v>3.8191780821917809</v>
      </c>
      <c r="AX2086">
        <v>10</v>
      </c>
      <c r="AY2086" s="12">
        <v>0.05</v>
      </c>
      <c r="AZ2086">
        <f t="shared" si="951"/>
        <v>9.5000000000000001E-2</v>
      </c>
      <c r="BA2086" s="13">
        <f t="shared" si="952"/>
        <v>98582</v>
      </c>
      <c r="BI2086" s="14">
        <f t="shared" ref="BI2086:BI2090" si="967">AR2086</f>
        <v>85402</v>
      </c>
      <c r="BJ2086" s="14">
        <v>0</v>
      </c>
      <c r="BK2086" s="14">
        <f t="shared" ref="BK2086:BK2090" si="968">AR2086</f>
        <v>85402</v>
      </c>
      <c r="BL2086" s="52">
        <v>0</v>
      </c>
      <c r="BM2086" s="15">
        <f t="shared" ref="BM2086:BM2090" si="969">AR2086</f>
        <v>85402</v>
      </c>
    </row>
    <row r="2087" spans="1:65">
      <c r="A2087" s="8">
        <v>2085</v>
      </c>
      <c r="B2087" s="1" t="s">
        <v>44</v>
      </c>
      <c r="C2087" s="1">
        <v>1500</v>
      </c>
      <c r="D2087" s="1" t="s">
        <v>60</v>
      </c>
      <c r="E2087" s="1">
        <v>150000083</v>
      </c>
      <c r="F2087" s="1" t="s">
        <v>112</v>
      </c>
      <c r="G2087" s="1" t="s">
        <v>113</v>
      </c>
      <c r="H2087" s="1">
        <v>24</v>
      </c>
      <c r="I2087" s="1" t="s">
        <v>194</v>
      </c>
      <c r="J2087" s="1" t="s">
        <v>49</v>
      </c>
      <c r="K2087" s="1">
        <v>17406001</v>
      </c>
      <c r="L2087" s="1" t="s">
        <v>50</v>
      </c>
      <c r="M2087" s="1" t="s">
        <v>51</v>
      </c>
      <c r="N2087" s="1" t="s">
        <v>64</v>
      </c>
      <c r="O2087" s="1" t="s">
        <v>65</v>
      </c>
      <c r="P2087" s="1" t="s">
        <v>66</v>
      </c>
      <c r="Q2087" s="1" t="s">
        <v>67</v>
      </c>
      <c r="R2087" s="1" t="s">
        <v>87</v>
      </c>
      <c r="S2087" s="1" t="s">
        <v>88</v>
      </c>
      <c r="T2087" s="2">
        <v>43404</v>
      </c>
      <c r="U2087" s="2">
        <v>43404</v>
      </c>
      <c r="V2087" s="1" t="s">
        <v>52</v>
      </c>
      <c r="W2087" s="3">
        <v>1</v>
      </c>
      <c r="X2087" s="1" t="s">
        <v>53</v>
      </c>
      <c r="Y2087" s="4">
        <v>995175</v>
      </c>
      <c r="Z2087" s="4">
        <v>-122721.09</v>
      </c>
      <c r="AA2087" s="4">
        <v>0</v>
      </c>
      <c r="AB2087" s="4">
        <v>0</v>
      </c>
      <c r="AC2087" s="4">
        <v>0</v>
      </c>
      <c r="AD2087" s="4">
        <v>995175</v>
      </c>
      <c r="AE2087" s="5">
        <v>1614</v>
      </c>
      <c r="AF2087" s="1" t="s">
        <v>70</v>
      </c>
      <c r="AG2087" s="1" t="s">
        <v>71</v>
      </c>
      <c r="AH2087" s="1" t="s">
        <v>89</v>
      </c>
      <c r="AI2087" s="1" t="s">
        <v>57</v>
      </c>
      <c r="AJ2087" s="5">
        <v>10950</v>
      </c>
      <c r="AK2087" s="4">
        <v>-10344</v>
      </c>
      <c r="AL2087" s="4">
        <v>0</v>
      </c>
      <c r="AM2087" s="4">
        <v>0</v>
      </c>
      <c r="AN2087" s="4">
        <v>0</v>
      </c>
      <c r="AO2087" s="4">
        <v>-133065.09</v>
      </c>
      <c r="AP2087" s="4">
        <v>-133065.09</v>
      </c>
      <c r="AQ2087" s="4">
        <v>0</v>
      </c>
      <c r="AR2087" s="4">
        <v>862109.91</v>
      </c>
      <c r="AS2087" s="1" t="s">
        <v>52</v>
      </c>
      <c r="AT2087" s="9">
        <f t="shared" si="948"/>
        <v>43404</v>
      </c>
      <c r="AU2087" s="9">
        <f t="shared" si="949"/>
        <v>43374</v>
      </c>
      <c r="AV2087" s="9">
        <v>44798</v>
      </c>
      <c r="AW2087" s="11">
        <f t="shared" si="950"/>
        <v>3.8191780821917809</v>
      </c>
      <c r="AX2087">
        <v>10</v>
      </c>
      <c r="AY2087" s="12">
        <v>0.05</v>
      </c>
      <c r="AZ2087">
        <f t="shared" si="951"/>
        <v>9.5000000000000001E-2</v>
      </c>
      <c r="BA2087" s="13">
        <f t="shared" si="952"/>
        <v>995175</v>
      </c>
      <c r="BB2087" s="16" t="s">
        <v>593</v>
      </c>
      <c r="BC2087" s="16" t="s">
        <v>593</v>
      </c>
      <c r="BD2087" s="16" t="s">
        <v>593</v>
      </c>
      <c r="BE2087" s="16" t="s">
        <v>593</v>
      </c>
      <c r="BF2087" s="16" t="s">
        <v>593</v>
      </c>
      <c r="BG2087" s="16" t="s">
        <v>593</v>
      </c>
      <c r="BH2087" s="16" t="s">
        <v>593</v>
      </c>
      <c r="BI2087" s="14">
        <f t="shared" si="967"/>
        <v>862109.91</v>
      </c>
      <c r="BJ2087" s="14">
        <v>0</v>
      </c>
      <c r="BK2087" s="14">
        <f t="shared" si="968"/>
        <v>862109.91</v>
      </c>
      <c r="BL2087" s="52">
        <v>0</v>
      </c>
      <c r="BM2087" s="15">
        <f t="shared" si="969"/>
        <v>862109.91</v>
      </c>
    </row>
    <row r="2088" spans="1:65">
      <c r="A2088" s="8">
        <v>2086</v>
      </c>
      <c r="B2088" s="1" t="s">
        <v>44</v>
      </c>
      <c r="C2088" s="1">
        <v>1500</v>
      </c>
      <c r="D2088" s="1" t="s">
        <v>60</v>
      </c>
      <c r="E2088" s="1">
        <v>150000083</v>
      </c>
      <c r="F2088" s="1" t="s">
        <v>112</v>
      </c>
      <c r="G2088" s="1" t="s">
        <v>114</v>
      </c>
      <c r="H2088" s="1">
        <v>25</v>
      </c>
      <c r="I2088" s="1" t="s">
        <v>194</v>
      </c>
      <c r="J2088" s="1" t="s">
        <v>49</v>
      </c>
      <c r="K2088" s="1">
        <v>17406001</v>
      </c>
      <c r="L2088" s="1" t="s">
        <v>50</v>
      </c>
      <c r="M2088" s="1" t="s">
        <v>51</v>
      </c>
      <c r="N2088" s="1" t="s">
        <v>64</v>
      </c>
      <c r="O2088" s="1" t="s">
        <v>65</v>
      </c>
      <c r="P2088" s="1" t="s">
        <v>66</v>
      </c>
      <c r="Q2088" s="1" t="s">
        <v>67</v>
      </c>
      <c r="R2088" s="1" t="s">
        <v>87</v>
      </c>
      <c r="S2088" s="1" t="s">
        <v>88</v>
      </c>
      <c r="T2088" s="2">
        <v>43404</v>
      </c>
      <c r="U2088" s="2">
        <v>43404</v>
      </c>
      <c r="V2088" s="1" t="s">
        <v>52</v>
      </c>
      <c r="W2088" s="3">
        <v>1</v>
      </c>
      <c r="X2088" s="1" t="s">
        <v>53</v>
      </c>
      <c r="Y2088" s="4">
        <v>2883401</v>
      </c>
      <c r="Z2088" s="4">
        <v>-355569.73</v>
      </c>
      <c r="AA2088" s="4">
        <v>0</v>
      </c>
      <c r="AB2088" s="4">
        <v>0</v>
      </c>
      <c r="AC2088" s="4">
        <v>0</v>
      </c>
      <c r="AD2088" s="4">
        <v>2883401</v>
      </c>
      <c r="AE2088" s="5">
        <v>1614</v>
      </c>
      <c r="AF2088" s="1" t="s">
        <v>70</v>
      </c>
      <c r="AG2088" s="1" t="s">
        <v>71</v>
      </c>
      <c r="AH2088" s="1" t="s">
        <v>89</v>
      </c>
      <c r="AI2088" s="1" t="s">
        <v>57</v>
      </c>
      <c r="AJ2088" s="5">
        <v>10950</v>
      </c>
      <c r="AK2088" s="4">
        <v>-29971</v>
      </c>
      <c r="AL2088" s="4">
        <v>0</v>
      </c>
      <c r="AM2088" s="4">
        <v>0</v>
      </c>
      <c r="AN2088" s="4">
        <v>0</v>
      </c>
      <c r="AO2088" s="4">
        <v>-385540.73</v>
      </c>
      <c r="AP2088" s="4">
        <v>-385540.73</v>
      </c>
      <c r="AQ2088" s="4">
        <v>0</v>
      </c>
      <c r="AR2088" s="4">
        <v>2497860.27</v>
      </c>
      <c r="AS2088" s="1" t="s">
        <v>52</v>
      </c>
      <c r="AT2088" s="9">
        <f t="shared" si="948"/>
        <v>43404</v>
      </c>
      <c r="AU2088" s="9">
        <f t="shared" si="949"/>
        <v>43374</v>
      </c>
      <c r="AV2088" s="9">
        <v>44798</v>
      </c>
      <c r="AW2088" s="11">
        <f t="shared" si="950"/>
        <v>3.8191780821917809</v>
      </c>
      <c r="AX2088">
        <v>10</v>
      </c>
      <c r="AY2088" s="12">
        <v>0.05</v>
      </c>
      <c r="AZ2088">
        <f t="shared" si="951"/>
        <v>9.5000000000000001E-2</v>
      </c>
      <c r="BA2088" s="13">
        <f t="shared" si="952"/>
        <v>2883401</v>
      </c>
      <c r="BB2088" s="16" t="s">
        <v>593</v>
      </c>
      <c r="BC2088" s="16" t="s">
        <v>593</v>
      </c>
      <c r="BD2088" s="16" t="s">
        <v>593</v>
      </c>
      <c r="BE2088" s="16" t="s">
        <v>593</v>
      </c>
      <c r="BF2088" s="16" t="s">
        <v>593</v>
      </c>
      <c r="BG2088" s="16" t="s">
        <v>593</v>
      </c>
      <c r="BH2088" s="16" t="s">
        <v>593</v>
      </c>
      <c r="BI2088" s="14">
        <f t="shared" si="967"/>
        <v>2497860.27</v>
      </c>
      <c r="BJ2088" s="14">
        <v>0</v>
      </c>
      <c r="BK2088" s="14">
        <f t="shared" si="968"/>
        <v>2497860.27</v>
      </c>
      <c r="BL2088" s="52">
        <v>0</v>
      </c>
      <c r="BM2088" s="15">
        <f t="shared" si="969"/>
        <v>2497860.27</v>
      </c>
    </row>
    <row r="2089" spans="1:65">
      <c r="A2089" s="8">
        <v>2087</v>
      </c>
      <c r="B2089" s="1" t="s">
        <v>44</v>
      </c>
      <c r="C2089" s="1">
        <v>1500</v>
      </c>
      <c r="D2089" s="1" t="s">
        <v>60</v>
      </c>
      <c r="E2089" s="1">
        <v>150000083</v>
      </c>
      <c r="F2089" s="1" t="s">
        <v>60</v>
      </c>
      <c r="G2089" s="1" t="s">
        <v>181</v>
      </c>
      <c r="H2089" s="1">
        <v>26</v>
      </c>
      <c r="I2089" s="1" t="s">
        <v>194</v>
      </c>
      <c r="J2089" s="1" t="s">
        <v>49</v>
      </c>
      <c r="K2089" s="1">
        <v>17406001</v>
      </c>
      <c r="L2089" s="1" t="s">
        <v>50</v>
      </c>
      <c r="M2089" s="1" t="s">
        <v>51</v>
      </c>
      <c r="N2089" s="1" t="s">
        <v>64</v>
      </c>
      <c r="O2089" s="1" t="s">
        <v>65</v>
      </c>
      <c r="P2089" s="1" t="s">
        <v>66</v>
      </c>
      <c r="Q2089" s="1" t="s">
        <v>67</v>
      </c>
      <c r="R2089" s="1" t="s">
        <v>87</v>
      </c>
      <c r="S2089" s="1" t="s">
        <v>88</v>
      </c>
      <c r="T2089" s="2">
        <v>43404</v>
      </c>
      <c r="U2089" s="2">
        <v>43404</v>
      </c>
      <c r="V2089" s="1" t="s">
        <v>52</v>
      </c>
      <c r="W2089" s="3">
        <v>1</v>
      </c>
      <c r="X2089" s="1" t="s">
        <v>53</v>
      </c>
      <c r="Y2089" s="4">
        <v>120000</v>
      </c>
      <c r="Z2089" s="4">
        <v>-14798</v>
      </c>
      <c r="AA2089" s="4">
        <v>0</v>
      </c>
      <c r="AB2089" s="4">
        <v>0</v>
      </c>
      <c r="AC2089" s="4">
        <v>0</v>
      </c>
      <c r="AD2089" s="4">
        <v>120000</v>
      </c>
      <c r="AE2089" s="5">
        <v>1614</v>
      </c>
      <c r="AF2089" s="1" t="s">
        <v>70</v>
      </c>
      <c r="AG2089" s="1" t="s">
        <v>71</v>
      </c>
      <c r="AH2089" s="1" t="s">
        <v>89</v>
      </c>
      <c r="AI2089" s="1" t="s">
        <v>57</v>
      </c>
      <c r="AJ2089" s="5">
        <v>10950</v>
      </c>
      <c r="AK2089" s="4">
        <v>-1247</v>
      </c>
      <c r="AL2089" s="4">
        <v>0</v>
      </c>
      <c r="AM2089" s="4">
        <v>0</v>
      </c>
      <c r="AN2089" s="4">
        <v>0</v>
      </c>
      <c r="AO2089" s="4">
        <v>-16045</v>
      </c>
      <c r="AP2089" s="4">
        <v>-16045</v>
      </c>
      <c r="AQ2089" s="4">
        <v>0</v>
      </c>
      <c r="AR2089" s="4">
        <v>103955</v>
      </c>
      <c r="AS2089" s="1" t="s">
        <v>52</v>
      </c>
      <c r="AT2089" s="9">
        <f t="shared" si="948"/>
        <v>43404</v>
      </c>
      <c r="AU2089" s="9">
        <f t="shared" si="949"/>
        <v>43374</v>
      </c>
      <c r="AV2089" s="9">
        <v>44798</v>
      </c>
      <c r="AW2089" s="11">
        <f t="shared" si="950"/>
        <v>3.8191780821917809</v>
      </c>
      <c r="AX2089">
        <v>10</v>
      </c>
      <c r="AY2089" s="12">
        <v>0.05</v>
      </c>
      <c r="AZ2089">
        <f t="shared" si="951"/>
        <v>9.5000000000000001E-2</v>
      </c>
      <c r="BA2089" s="13">
        <f t="shared" si="952"/>
        <v>120000</v>
      </c>
      <c r="BI2089" s="14">
        <f t="shared" si="967"/>
        <v>103955</v>
      </c>
      <c r="BJ2089" s="14">
        <v>0</v>
      </c>
      <c r="BK2089" s="14">
        <f t="shared" si="968"/>
        <v>103955</v>
      </c>
      <c r="BL2089" s="52">
        <v>0</v>
      </c>
      <c r="BM2089" s="15">
        <f t="shared" si="969"/>
        <v>103955</v>
      </c>
    </row>
    <row r="2090" spans="1:65">
      <c r="A2090" s="8">
        <v>2088</v>
      </c>
      <c r="B2090" s="1" t="s">
        <v>44</v>
      </c>
      <c r="C2090" s="1">
        <v>1500</v>
      </c>
      <c r="D2090" s="1" t="s">
        <v>60</v>
      </c>
      <c r="E2090" s="1">
        <v>150000083</v>
      </c>
      <c r="F2090" s="1" t="s">
        <v>112</v>
      </c>
      <c r="G2090" s="1" t="s">
        <v>116</v>
      </c>
      <c r="H2090" s="1">
        <v>27</v>
      </c>
      <c r="I2090" s="1" t="s">
        <v>194</v>
      </c>
      <c r="J2090" s="1" t="s">
        <v>49</v>
      </c>
      <c r="K2090" s="1">
        <v>17406001</v>
      </c>
      <c r="L2090" s="1" t="s">
        <v>50</v>
      </c>
      <c r="M2090" s="1" t="s">
        <v>51</v>
      </c>
      <c r="N2090" s="1" t="s">
        <v>64</v>
      </c>
      <c r="O2090" s="1" t="s">
        <v>65</v>
      </c>
      <c r="P2090" s="1" t="s">
        <v>66</v>
      </c>
      <c r="Q2090" s="1" t="s">
        <v>67</v>
      </c>
      <c r="R2090" s="1" t="s">
        <v>87</v>
      </c>
      <c r="S2090" s="1" t="s">
        <v>88</v>
      </c>
      <c r="T2090" s="2">
        <v>43404</v>
      </c>
      <c r="U2090" s="2">
        <v>43404</v>
      </c>
      <c r="V2090" s="1" t="s">
        <v>52</v>
      </c>
      <c r="W2090" s="3">
        <v>1</v>
      </c>
      <c r="X2090" s="1" t="s">
        <v>53</v>
      </c>
      <c r="Y2090" s="4">
        <v>4339035</v>
      </c>
      <c r="Z2090" s="4">
        <v>-535070.18000000005</v>
      </c>
      <c r="AA2090" s="4">
        <v>0</v>
      </c>
      <c r="AB2090" s="4">
        <v>0</v>
      </c>
      <c r="AC2090" s="4">
        <v>0</v>
      </c>
      <c r="AD2090" s="4">
        <v>4339035</v>
      </c>
      <c r="AE2090" s="5">
        <v>1614</v>
      </c>
      <c r="AF2090" s="1" t="s">
        <v>70</v>
      </c>
      <c r="AG2090" s="1" t="s">
        <v>71</v>
      </c>
      <c r="AH2090" s="1" t="s">
        <v>89</v>
      </c>
      <c r="AI2090" s="1" t="s">
        <v>57</v>
      </c>
      <c r="AJ2090" s="5">
        <v>10950</v>
      </c>
      <c r="AK2090" s="4">
        <v>-45101</v>
      </c>
      <c r="AL2090" s="4">
        <v>0</v>
      </c>
      <c r="AM2090" s="4">
        <v>0</v>
      </c>
      <c r="AN2090" s="4">
        <v>0</v>
      </c>
      <c r="AO2090" s="4">
        <v>-580171.18000000005</v>
      </c>
      <c r="AP2090" s="4">
        <v>-580171.18000000005</v>
      </c>
      <c r="AQ2090" s="4">
        <v>0</v>
      </c>
      <c r="AR2090" s="4">
        <v>3758863.82</v>
      </c>
      <c r="AS2090" s="1" t="s">
        <v>52</v>
      </c>
      <c r="AT2090" s="9">
        <f t="shared" si="948"/>
        <v>43404</v>
      </c>
      <c r="AU2090" s="9">
        <f t="shared" si="949"/>
        <v>43374</v>
      </c>
      <c r="AV2090" s="9">
        <v>44798</v>
      </c>
      <c r="AW2090" s="11">
        <f t="shared" si="950"/>
        <v>3.8191780821917809</v>
      </c>
      <c r="AX2090">
        <v>10</v>
      </c>
      <c r="AY2090" s="12">
        <v>0.05</v>
      </c>
      <c r="AZ2090">
        <f t="shared" si="951"/>
        <v>9.5000000000000001E-2</v>
      </c>
      <c r="BA2090" s="13">
        <f t="shared" si="952"/>
        <v>4339035</v>
      </c>
      <c r="BB2090" s="16" t="s">
        <v>593</v>
      </c>
      <c r="BC2090" s="16" t="s">
        <v>593</v>
      </c>
      <c r="BD2090" s="16" t="s">
        <v>593</v>
      </c>
      <c r="BE2090" s="16" t="s">
        <v>593</v>
      </c>
      <c r="BF2090" s="16" t="s">
        <v>593</v>
      </c>
      <c r="BG2090" s="16" t="s">
        <v>593</v>
      </c>
      <c r="BH2090" s="16" t="s">
        <v>593</v>
      </c>
      <c r="BI2090" s="14">
        <f t="shared" si="967"/>
        <v>3758863.82</v>
      </c>
      <c r="BJ2090" s="14">
        <v>0</v>
      </c>
      <c r="BK2090" s="14">
        <f t="shared" si="968"/>
        <v>3758863.82</v>
      </c>
      <c r="BL2090" s="52">
        <v>0</v>
      </c>
      <c r="BM2090" s="15">
        <f t="shared" si="969"/>
        <v>3758863.82</v>
      </c>
    </row>
    <row r="2091" spans="1:65">
      <c r="A2091" s="8">
        <v>2089</v>
      </c>
      <c r="B2091" s="1" t="s">
        <v>44</v>
      </c>
      <c r="C2091" s="1">
        <v>1500</v>
      </c>
      <c r="D2091" s="1" t="s">
        <v>60</v>
      </c>
      <c r="E2091" s="1">
        <v>150000084</v>
      </c>
      <c r="F2091" s="1" t="s">
        <v>60</v>
      </c>
      <c r="G2091" s="1" t="s">
        <v>86</v>
      </c>
      <c r="H2091" s="1">
        <v>1</v>
      </c>
      <c r="I2091" s="1" t="s">
        <v>195</v>
      </c>
      <c r="J2091" s="1" t="s">
        <v>49</v>
      </c>
      <c r="K2091" s="1">
        <v>17406001</v>
      </c>
      <c r="L2091" s="1" t="s">
        <v>50</v>
      </c>
      <c r="M2091" s="1" t="s">
        <v>51</v>
      </c>
      <c r="N2091" s="1" t="s">
        <v>64</v>
      </c>
      <c r="O2091" s="1" t="s">
        <v>65</v>
      </c>
      <c r="P2091" s="1" t="s">
        <v>66</v>
      </c>
      <c r="Q2091" s="1" t="s">
        <v>67</v>
      </c>
      <c r="R2091" s="1" t="s">
        <v>87</v>
      </c>
      <c r="S2091" s="1" t="s">
        <v>88</v>
      </c>
      <c r="T2091" s="2">
        <v>43404</v>
      </c>
      <c r="U2091" s="2">
        <v>43404</v>
      </c>
      <c r="V2091" s="1" t="s">
        <v>52</v>
      </c>
      <c r="W2091" s="3">
        <v>1</v>
      </c>
      <c r="X2091" s="1" t="s">
        <v>53</v>
      </c>
      <c r="Y2091" s="4">
        <v>892500</v>
      </c>
      <c r="Z2091" s="4">
        <v>-110059</v>
      </c>
      <c r="AA2091" s="4">
        <v>0</v>
      </c>
      <c r="AB2091" s="4">
        <v>0</v>
      </c>
      <c r="AC2091" s="4">
        <v>0</v>
      </c>
      <c r="AD2091" s="4">
        <v>892500</v>
      </c>
      <c r="AE2091" s="5">
        <v>1614</v>
      </c>
      <c r="AF2091" s="1" t="s">
        <v>70</v>
      </c>
      <c r="AG2091" s="1" t="s">
        <v>71</v>
      </c>
      <c r="AH2091" s="1" t="s">
        <v>89</v>
      </c>
      <c r="AI2091" s="1" t="s">
        <v>57</v>
      </c>
      <c r="AJ2091" s="5">
        <v>10950</v>
      </c>
      <c r="AK2091" s="4">
        <v>-9277</v>
      </c>
      <c r="AL2091" s="4">
        <v>0</v>
      </c>
      <c r="AM2091" s="4">
        <v>0</v>
      </c>
      <c r="AN2091" s="4">
        <v>0</v>
      </c>
      <c r="AO2091" s="4">
        <v>-119336</v>
      </c>
      <c r="AP2091" s="4">
        <v>-119336</v>
      </c>
      <c r="AQ2091" s="4">
        <v>0</v>
      </c>
      <c r="AR2091" s="4">
        <v>773164</v>
      </c>
      <c r="AS2091" s="1" t="s">
        <v>52</v>
      </c>
      <c r="AT2091" s="9">
        <f t="shared" si="948"/>
        <v>43404</v>
      </c>
      <c r="AU2091" s="9">
        <f t="shared" si="949"/>
        <v>43374</v>
      </c>
      <c r="AV2091" s="9">
        <v>44798</v>
      </c>
      <c r="AW2091" s="11">
        <f t="shared" si="950"/>
        <v>3.8191780821917809</v>
      </c>
      <c r="AX2091">
        <v>10</v>
      </c>
      <c r="AY2091" s="12">
        <v>0.05</v>
      </c>
      <c r="AZ2091">
        <f t="shared" si="951"/>
        <v>9.5000000000000001E-2</v>
      </c>
      <c r="BA2091" s="13">
        <f t="shared" si="952"/>
        <v>892500</v>
      </c>
      <c r="BB2091" s="17" t="s">
        <v>1853</v>
      </c>
      <c r="BC2091">
        <f>MATCH(BB2091,MONTHLY_INDEX!$A:$A,0)</f>
        <v>630</v>
      </c>
      <c r="BD2091">
        <f>MATCH(AU2091,MONTHLY_INDEX!$1:$1,0)</f>
        <v>82</v>
      </c>
      <c r="BE2091">
        <f>INDEX(MONTHLY_INDEX!$1:$1048576,Final!BC2091,Final!BD2091)</f>
        <v>115.8</v>
      </c>
      <c r="BF2091">
        <f>MATCH($BF$1,MONTHLY_INDEX!$1:$1,0)</f>
        <v>127</v>
      </c>
      <c r="BG2091">
        <f>INDEX(MONTHLY_INDEX!$1:$1048576,Final!BC2091,Final!BF2091)</f>
        <v>151.1</v>
      </c>
      <c r="BH2091" s="23">
        <f t="shared" ref="BH2091:BH2108" si="970">(BG2091-BE2091)/BE2091</f>
        <v>0.30483592400690845</v>
      </c>
      <c r="BI2091" s="14">
        <f t="shared" ref="BI2091:BI2108" si="971">(1+BH2091)*BA2091</f>
        <v>1164566.0621761659</v>
      </c>
      <c r="BJ2091" s="14">
        <f t="shared" ref="BJ2091:BJ2108" si="972">BI2091*AZ2091*AW2091</f>
        <v>422530.09209312231</v>
      </c>
      <c r="BK2091" s="15">
        <f t="shared" si="953"/>
        <v>742035.97008304356</v>
      </c>
      <c r="BL2091" s="52">
        <v>0</v>
      </c>
      <c r="BM2091" s="15">
        <f t="shared" ref="BM2091:BM2108" si="973">MAX((1-BL2091)*BK2091,BI2091*AY2091)</f>
        <v>742035.97008304356</v>
      </c>
    </row>
    <row r="2092" spans="1:65">
      <c r="A2092" s="8">
        <v>2090</v>
      </c>
      <c r="B2092" s="1" t="s">
        <v>44</v>
      </c>
      <c r="C2092" s="1">
        <v>1500</v>
      </c>
      <c r="D2092" s="1" t="s">
        <v>60</v>
      </c>
      <c r="E2092" s="1">
        <v>150000084</v>
      </c>
      <c r="F2092" s="1" t="s">
        <v>60</v>
      </c>
      <c r="G2092" s="1" t="s">
        <v>90</v>
      </c>
      <c r="H2092" s="1">
        <v>2</v>
      </c>
      <c r="I2092" s="1" t="s">
        <v>195</v>
      </c>
      <c r="J2092" s="1" t="s">
        <v>49</v>
      </c>
      <c r="K2092" s="1">
        <v>17406001</v>
      </c>
      <c r="L2092" s="1" t="s">
        <v>50</v>
      </c>
      <c r="M2092" s="1" t="s">
        <v>51</v>
      </c>
      <c r="N2092" s="1" t="s">
        <v>64</v>
      </c>
      <c r="O2092" s="1" t="s">
        <v>65</v>
      </c>
      <c r="P2092" s="1" t="s">
        <v>66</v>
      </c>
      <c r="Q2092" s="1" t="s">
        <v>67</v>
      </c>
      <c r="R2092" s="1" t="s">
        <v>87</v>
      </c>
      <c r="S2092" s="1" t="s">
        <v>88</v>
      </c>
      <c r="T2092" s="2">
        <v>43404</v>
      </c>
      <c r="U2092" s="2">
        <v>43404</v>
      </c>
      <c r="V2092" s="1" t="s">
        <v>52</v>
      </c>
      <c r="W2092" s="3">
        <v>1</v>
      </c>
      <c r="X2092" s="1" t="s">
        <v>53</v>
      </c>
      <c r="Y2092" s="4">
        <v>472500</v>
      </c>
      <c r="Z2092" s="4">
        <v>-58266</v>
      </c>
      <c r="AA2092" s="4">
        <v>0</v>
      </c>
      <c r="AB2092" s="4">
        <v>0</v>
      </c>
      <c r="AC2092" s="4">
        <v>0</v>
      </c>
      <c r="AD2092" s="4">
        <v>472500</v>
      </c>
      <c r="AE2092" s="5">
        <v>1614</v>
      </c>
      <c r="AF2092" s="1" t="s">
        <v>70</v>
      </c>
      <c r="AG2092" s="1" t="s">
        <v>71</v>
      </c>
      <c r="AH2092" s="1" t="s">
        <v>89</v>
      </c>
      <c r="AI2092" s="1" t="s">
        <v>57</v>
      </c>
      <c r="AJ2092" s="5">
        <v>10950</v>
      </c>
      <c r="AK2092" s="4">
        <v>-4911</v>
      </c>
      <c r="AL2092" s="4">
        <v>0</v>
      </c>
      <c r="AM2092" s="4">
        <v>0</v>
      </c>
      <c r="AN2092" s="4">
        <v>0</v>
      </c>
      <c r="AO2092" s="4">
        <v>-63177</v>
      </c>
      <c r="AP2092" s="4">
        <v>-63177</v>
      </c>
      <c r="AQ2092" s="4">
        <v>0</v>
      </c>
      <c r="AR2092" s="4">
        <v>409323</v>
      </c>
      <c r="AS2092" s="1" t="s">
        <v>52</v>
      </c>
      <c r="AT2092" s="9">
        <f t="shared" si="948"/>
        <v>43404</v>
      </c>
      <c r="AU2092" s="9">
        <f t="shared" si="949"/>
        <v>43374</v>
      </c>
      <c r="AV2092" s="9">
        <v>44798</v>
      </c>
      <c r="AW2092" s="11">
        <f t="shared" si="950"/>
        <v>3.8191780821917809</v>
      </c>
      <c r="AX2092">
        <v>10</v>
      </c>
      <c r="AY2092" s="12">
        <v>0.05</v>
      </c>
      <c r="AZ2092">
        <f t="shared" si="951"/>
        <v>9.5000000000000001E-2</v>
      </c>
      <c r="BA2092" s="13">
        <f t="shared" si="952"/>
        <v>472500</v>
      </c>
      <c r="BB2092" s="17" t="s">
        <v>2189</v>
      </c>
      <c r="BC2092">
        <f>MATCH(BB2092,MONTHLY_INDEX!$A:$A,0)</f>
        <v>798</v>
      </c>
      <c r="BD2092">
        <f>MATCH(AU2092,MONTHLY_INDEX!$1:$1,0)</f>
        <v>82</v>
      </c>
      <c r="BE2092">
        <f>INDEX(MONTHLY_INDEX!$1:$1048576,Final!BC2092,Final!BD2092)</f>
        <v>96</v>
      </c>
      <c r="BF2092">
        <f>MATCH($BF$1,MONTHLY_INDEX!$1:$1,0)</f>
        <v>127</v>
      </c>
      <c r="BG2092">
        <f>INDEX(MONTHLY_INDEX!$1:$1048576,Final!BC2092,Final!BF2092)</f>
        <v>95.3</v>
      </c>
      <c r="BH2092" s="23">
        <f t="shared" si="970"/>
        <v>-7.2916666666666963E-3</v>
      </c>
      <c r="BI2092" s="14">
        <f t="shared" si="971"/>
        <v>469054.6875</v>
      </c>
      <c r="BJ2092" s="14">
        <f t="shared" si="972"/>
        <v>170183.32127568492</v>
      </c>
      <c r="BK2092" s="15">
        <f t="shared" si="953"/>
        <v>298871.36622431508</v>
      </c>
      <c r="BL2092" s="52">
        <v>0</v>
      </c>
      <c r="BM2092" s="15">
        <f t="shared" si="973"/>
        <v>298871.36622431508</v>
      </c>
    </row>
    <row r="2093" spans="1:65">
      <c r="A2093" s="8">
        <v>2091</v>
      </c>
      <c r="B2093" s="1" t="s">
        <v>44</v>
      </c>
      <c r="C2093" s="1">
        <v>1500</v>
      </c>
      <c r="D2093" s="1" t="s">
        <v>60</v>
      </c>
      <c r="E2093" s="1">
        <v>150000084</v>
      </c>
      <c r="F2093" s="1" t="s">
        <v>60</v>
      </c>
      <c r="G2093" s="1" t="s">
        <v>91</v>
      </c>
      <c r="H2093" s="1">
        <v>3</v>
      </c>
      <c r="I2093" s="1" t="s">
        <v>195</v>
      </c>
      <c r="J2093" s="1" t="s">
        <v>49</v>
      </c>
      <c r="K2093" s="1">
        <v>17406001</v>
      </c>
      <c r="L2093" s="1" t="s">
        <v>50</v>
      </c>
      <c r="M2093" s="1" t="s">
        <v>51</v>
      </c>
      <c r="N2093" s="1" t="s">
        <v>64</v>
      </c>
      <c r="O2093" s="1" t="s">
        <v>65</v>
      </c>
      <c r="P2093" s="1" t="s">
        <v>66</v>
      </c>
      <c r="Q2093" s="1" t="s">
        <v>67</v>
      </c>
      <c r="R2093" s="1" t="s">
        <v>87</v>
      </c>
      <c r="S2093" s="1" t="s">
        <v>88</v>
      </c>
      <c r="T2093" s="2">
        <v>43404</v>
      </c>
      <c r="U2093" s="2">
        <v>43404</v>
      </c>
      <c r="V2093" s="1" t="s">
        <v>52</v>
      </c>
      <c r="W2093" s="3">
        <v>1</v>
      </c>
      <c r="X2093" s="1" t="s">
        <v>53</v>
      </c>
      <c r="Y2093" s="4">
        <v>637760</v>
      </c>
      <c r="Z2093" s="4">
        <v>-78645</v>
      </c>
      <c r="AA2093" s="4">
        <v>0</v>
      </c>
      <c r="AB2093" s="4">
        <v>0</v>
      </c>
      <c r="AC2093" s="4">
        <v>0</v>
      </c>
      <c r="AD2093" s="4">
        <v>637760</v>
      </c>
      <c r="AE2093" s="5">
        <v>1614</v>
      </c>
      <c r="AF2093" s="1" t="s">
        <v>70</v>
      </c>
      <c r="AG2093" s="1" t="s">
        <v>71</v>
      </c>
      <c r="AH2093" s="1" t="s">
        <v>89</v>
      </c>
      <c r="AI2093" s="1" t="s">
        <v>57</v>
      </c>
      <c r="AJ2093" s="5">
        <v>10950</v>
      </c>
      <c r="AK2093" s="4">
        <v>-6629</v>
      </c>
      <c r="AL2093" s="4">
        <v>0</v>
      </c>
      <c r="AM2093" s="4">
        <v>0</v>
      </c>
      <c r="AN2093" s="4">
        <v>0</v>
      </c>
      <c r="AO2093" s="4">
        <v>-85274</v>
      </c>
      <c r="AP2093" s="4">
        <v>-85274</v>
      </c>
      <c r="AQ2093" s="4">
        <v>0</v>
      </c>
      <c r="AR2093" s="4">
        <v>552486</v>
      </c>
      <c r="AS2093" s="1" t="s">
        <v>52</v>
      </c>
      <c r="AT2093" s="9">
        <f t="shared" si="948"/>
        <v>43404</v>
      </c>
      <c r="AU2093" s="9">
        <f t="shared" si="949"/>
        <v>43374</v>
      </c>
      <c r="AV2093" s="9">
        <v>44798</v>
      </c>
      <c r="AW2093" s="11">
        <f t="shared" si="950"/>
        <v>3.8191780821917809</v>
      </c>
      <c r="AX2093">
        <v>10</v>
      </c>
      <c r="AY2093" s="12">
        <v>0.05</v>
      </c>
      <c r="AZ2093">
        <f t="shared" si="951"/>
        <v>9.5000000000000001E-2</v>
      </c>
      <c r="BA2093" s="13">
        <f t="shared" si="952"/>
        <v>637760</v>
      </c>
      <c r="BB2093" s="17" t="s">
        <v>2189</v>
      </c>
      <c r="BC2093">
        <f>MATCH(BB2093,MONTHLY_INDEX!$A:$A,0)</f>
        <v>798</v>
      </c>
      <c r="BD2093">
        <f>MATCH(AU2093,MONTHLY_INDEX!$1:$1,0)</f>
        <v>82</v>
      </c>
      <c r="BE2093">
        <f>INDEX(MONTHLY_INDEX!$1:$1048576,Final!BC2093,Final!BD2093)</f>
        <v>96</v>
      </c>
      <c r="BF2093">
        <f>MATCH($BF$1,MONTHLY_INDEX!$1:$1,0)</f>
        <v>127</v>
      </c>
      <c r="BG2093">
        <f>INDEX(MONTHLY_INDEX!$1:$1048576,Final!BC2093,Final!BF2093)</f>
        <v>95.3</v>
      </c>
      <c r="BH2093" s="23">
        <f t="shared" si="970"/>
        <v>-7.2916666666666963E-3</v>
      </c>
      <c r="BI2093" s="14">
        <f t="shared" si="971"/>
        <v>633109.66666666663</v>
      </c>
      <c r="BJ2093" s="14">
        <f t="shared" si="972"/>
        <v>229706.06344292234</v>
      </c>
      <c r="BK2093" s="15">
        <f t="shared" si="953"/>
        <v>403403.60322374431</v>
      </c>
      <c r="BL2093" s="52">
        <v>0</v>
      </c>
      <c r="BM2093" s="15">
        <f t="shared" si="973"/>
        <v>403403.60322374431</v>
      </c>
    </row>
    <row r="2094" spans="1:65">
      <c r="A2094" s="8">
        <v>2092</v>
      </c>
      <c r="B2094" s="1" t="s">
        <v>44</v>
      </c>
      <c r="C2094" s="1">
        <v>1500</v>
      </c>
      <c r="D2094" s="1" t="s">
        <v>60</v>
      </c>
      <c r="E2094" s="1">
        <v>150000084</v>
      </c>
      <c r="F2094" s="1" t="s">
        <v>60</v>
      </c>
      <c r="G2094" s="1" t="s">
        <v>92</v>
      </c>
      <c r="H2094" s="1">
        <v>4</v>
      </c>
      <c r="I2094" s="1" t="s">
        <v>195</v>
      </c>
      <c r="J2094" s="1" t="s">
        <v>49</v>
      </c>
      <c r="K2094" s="1">
        <v>17406001</v>
      </c>
      <c r="L2094" s="1" t="s">
        <v>50</v>
      </c>
      <c r="M2094" s="1" t="s">
        <v>51</v>
      </c>
      <c r="N2094" s="1" t="s">
        <v>64</v>
      </c>
      <c r="O2094" s="1" t="s">
        <v>65</v>
      </c>
      <c r="P2094" s="1" t="s">
        <v>66</v>
      </c>
      <c r="Q2094" s="1" t="s">
        <v>67</v>
      </c>
      <c r="R2094" s="1" t="s">
        <v>87</v>
      </c>
      <c r="S2094" s="1" t="s">
        <v>88</v>
      </c>
      <c r="T2094" s="2">
        <v>43404</v>
      </c>
      <c r="U2094" s="2">
        <v>43404</v>
      </c>
      <c r="V2094" s="1" t="s">
        <v>52</v>
      </c>
      <c r="W2094" s="3">
        <v>1</v>
      </c>
      <c r="X2094" s="1" t="s">
        <v>53</v>
      </c>
      <c r="Y2094" s="4">
        <v>21044329</v>
      </c>
      <c r="Z2094" s="4">
        <v>-2595103</v>
      </c>
      <c r="AA2094" s="4">
        <v>0</v>
      </c>
      <c r="AB2094" s="4">
        <v>0</v>
      </c>
      <c r="AC2094" s="4">
        <v>0</v>
      </c>
      <c r="AD2094" s="4">
        <v>21044329</v>
      </c>
      <c r="AE2094" s="5">
        <v>1614</v>
      </c>
      <c r="AF2094" s="1" t="s">
        <v>70</v>
      </c>
      <c r="AG2094" s="1" t="s">
        <v>71</v>
      </c>
      <c r="AH2094" s="1" t="s">
        <v>89</v>
      </c>
      <c r="AI2094" s="1" t="s">
        <v>57</v>
      </c>
      <c r="AJ2094" s="5">
        <v>10950</v>
      </c>
      <c r="AK2094" s="4">
        <v>-218740</v>
      </c>
      <c r="AL2094" s="4">
        <v>0</v>
      </c>
      <c r="AM2094" s="4">
        <v>0</v>
      </c>
      <c r="AN2094" s="4">
        <v>0</v>
      </c>
      <c r="AO2094" s="4">
        <v>-2813843</v>
      </c>
      <c r="AP2094" s="4">
        <v>-2813843</v>
      </c>
      <c r="AQ2094" s="4">
        <v>0</v>
      </c>
      <c r="AR2094" s="4">
        <v>18230486</v>
      </c>
      <c r="AS2094" s="1" t="s">
        <v>52</v>
      </c>
      <c r="AT2094" s="9">
        <f t="shared" si="948"/>
        <v>43404</v>
      </c>
      <c r="AU2094" s="9">
        <f t="shared" si="949"/>
        <v>43374</v>
      </c>
      <c r="AV2094" s="9">
        <v>44798</v>
      </c>
      <c r="AW2094" s="11">
        <f t="shared" si="950"/>
        <v>3.8191780821917809</v>
      </c>
      <c r="AX2094">
        <v>25</v>
      </c>
      <c r="AY2094" s="12">
        <v>0.05</v>
      </c>
      <c r="AZ2094">
        <f t="shared" si="951"/>
        <v>3.7999999999999999E-2</v>
      </c>
      <c r="BA2094" s="13">
        <f t="shared" si="952"/>
        <v>21044329</v>
      </c>
      <c r="BB2094" s="17" t="s">
        <v>2189</v>
      </c>
      <c r="BC2094">
        <f>MATCH(BB2094,MONTHLY_INDEX!$A:$A,0)</f>
        <v>798</v>
      </c>
      <c r="BD2094">
        <f>MATCH(AU2094,MONTHLY_INDEX!$1:$1,0)</f>
        <v>82</v>
      </c>
      <c r="BE2094">
        <f>INDEX(MONTHLY_INDEX!$1:$1048576,Final!BC2094,Final!BD2094)</f>
        <v>96</v>
      </c>
      <c r="BF2094">
        <f>MATCH($BF$1,MONTHLY_INDEX!$1:$1,0)</f>
        <v>127</v>
      </c>
      <c r="BG2094">
        <f>INDEX(MONTHLY_INDEX!$1:$1048576,Final!BC2094,Final!BF2094)</f>
        <v>95.3</v>
      </c>
      <c r="BH2094" s="23">
        <f t="shared" si="970"/>
        <v>-7.2916666666666963E-3</v>
      </c>
      <c r="BI2094" s="14">
        <f t="shared" si="971"/>
        <v>20890880.767708331</v>
      </c>
      <c r="BJ2094" s="14">
        <f t="shared" si="972"/>
        <v>3031867.7699371115</v>
      </c>
      <c r="BK2094" s="15">
        <f t="shared" si="953"/>
        <v>17859012.997771218</v>
      </c>
      <c r="BL2094" s="52">
        <v>0</v>
      </c>
      <c r="BM2094" s="15">
        <f t="shared" si="973"/>
        <v>17859012.997771218</v>
      </c>
    </row>
    <row r="2095" spans="1:65">
      <c r="A2095" s="8">
        <v>2093</v>
      </c>
      <c r="B2095" s="1" t="s">
        <v>44</v>
      </c>
      <c r="C2095" s="1">
        <v>1500</v>
      </c>
      <c r="D2095" s="1" t="s">
        <v>60</v>
      </c>
      <c r="E2095" s="1">
        <v>150000084</v>
      </c>
      <c r="F2095" s="1" t="s">
        <v>60</v>
      </c>
      <c r="G2095" s="1" t="s">
        <v>93</v>
      </c>
      <c r="H2095" s="1">
        <v>5</v>
      </c>
      <c r="I2095" s="1" t="s">
        <v>195</v>
      </c>
      <c r="J2095" s="1" t="s">
        <v>49</v>
      </c>
      <c r="K2095" s="1">
        <v>17406001</v>
      </c>
      <c r="L2095" s="1" t="s">
        <v>50</v>
      </c>
      <c r="M2095" s="1" t="s">
        <v>51</v>
      </c>
      <c r="N2095" s="1" t="s">
        <v>64</v>
      </c>
      <c r="O2095" s="1" t="s">
        <v>65</v>
      </c>
      <c r="P2095" s="1" t="s">
        <v>66</v>
      </c>
      <c r="Q2095" s="1" t="s">
        <v>67</v>
      </c>
      <c r="R2095" s="1" t="s">
        <v>87</v>
      </c>
      <c r="S2095" s="1" t="s">
        <v>88</v>
      </c>
      <c r="T2095" s="2">
        <v>43404</v>
      </c>
      <c r="U2095" s="2">
        <v>43404</v>
      </c>
      <c r="V2095" s="1" t="s">
        <v>52</v>
      </c>
      <c r="W2095" s="3">
        <v>1</v>
      </c>
      <c r="X2095" s="1" t="s">
        <v>53</v>
      </c>
      <c r="Y2095" s="4">
        <v>969266</v>
      </c>
      <c r="Z2095" s="4">
        <v>-119526</v>
      </c>
      <c r="AA2095" s="4">
        <v>0</v>
      </c>
      <c r="AB2095" s="4">
        <v>0</v>
      </c>
      <c r="AC2095" s="4">
        <v>0</v>
      </c>
      <c r="AD2095" s="4">
        <v>969266</v>
      </c>
      <c r="AE2095" s="5">
        <v>1614</v>
      </c>
      <c r="AF2095" s="1" t="s">
        <v>70</v>
      </c>
      <c r="AG2095" s="1" t="s">
        <v>71</v>
      </c>
      <c r="AH2095" s="1" t="s">
        <v>89</v>
      </c>
      <c r="AI2095" s="1" t="s">
        <v>57</v>
      </c>
      <c r="AJ2095" s="5">
        <v>10950</v>
      </c>
      <c r="AK2095" s="4">
        <v>-10075</v>
      </c>
      <c r="AL2095" s="4">
        <v>0</v>
      </c>
      <c r="AM2095" s="4">
        <v>0</v>
      </c>
      <c r="AN2095" s="4">
        <v>0</v>
      </c>
      <c r="AO2095" s="4">
        <v>-129601</v>
      </c>
      <c r="AP2095" s="4">
        <v>-129601</v>
      </c>
      <c r="AQ2095" s="4">
        <v>0</v>
      </c>
      <c r="AR2095" s="4">
        <v>839665</v>
      </c>
      <c r="AS2095" s="1" t="s">
        <v>52</v>
      </c>
      <c r="AT2095" s="9">
        <f t="shared" si="948"/>
        <v>43404</v>
      </c>
      <c r="AU2095" s="9">
        <f t="shared" si="949"/>
        <v>43374</v>
      </c>
      <c r="AV2095" s="9">
        <v>44798</v>
      </c>
      <c r="AW2095" s="11">
        <f t="shared" si="950"/>
        <v>3.8191780821917809</v>
      </c>
      <c r="AX2095">
        <v>25</v>
      </c>
      <c r="AY2095" s="12">
        <v>0.05</v>
      </c>
      <c r="AZ2095">
        <f t="shared" si="951"/>
        <v>3.7999999999999999E-2</v>
      </c>
      <c r="BA2095" s="13">
        <f t="shared" si="952"/>
        <v>969266</v>
      </c>
      <c r="BB2095" s="17" t="s">
        <v>2083</v>
      </c>
      <c r="BC2095">
        <f>MATCH(BB2095,MONTHLY_INDEX!$A:$A,0)</f>
        <v>745</v>
      </c>
      <c r="BD2095">
        <f>MATCH(AU2095,MONTHLY_INDEX!$1:$1,0)</f>
        <v>82</v>
      </c>
      <c r="BE2095">
        <f>INDEX(MONTHLY_INDEX!$1:$1048576,Final!BC2095,Final!BD2095)</f>
        <v>107.7</v>
      </c>
      <c r="BF2095">
        <f>MATCH($BF$1,MONTHLY_INDEX!$1:$1,0)</f>
        <v>127</v>
      </c>
      <c r="BG2095">
        <f>INDEX(MONTHLY_INDEX!$1:$1048576,Final!BC2095,Final!BF2095)</f>
        <v>115.4</v>
      </c>
      <c r="BH2095" s="23">
        <f t="shared" si="970"/>
        <v>7.1494893221912742E-2</v>
      </c>
      <c r="BI2095" s="14">
        <f t="shared" si="971"/>
        <v>1038563.5691736306</v>
      </c>
      <c r="BJ2095" s="14">
        <f t="shared" si="972"/>
        <v>150725.4503733303</v>
      </c>
      <c r="BK2095" s="15">
        <f t="shared" si="953"/>
        <v>887838.11880030029</v>
      </c>
      <c r="BL2095" s="52">
        <v>0</v>
      </c>
      <c r="BM2095" s="15">
        <f t="shared" si="973"/>
        <v>887838.11880030029</v>
      </c>
    </row>
    <row r="2096" spans="1:65">
      <c r="A2096" s="8">
        <v>2094</v>
      </c>
      <c r="B2096" s="1" t="s">
        <v>44</v>
      </c>
      <c r="C2096" s="1">
        <v>1500</v>
      </c>
      <c r="D2096" s="1" t="s">
        <v>60</v>
      </c>
      <c r="E2096" s="1">
        <v>150000084</v>
      </c>
      <c r="F2096" s="1" t="s">
        <v>60</v>
      </c>
      <c r="G2096" s="1" t="s">
        <v>94</v>
      </c>
      <c r="H2096" s="1">
        <v>6</v>
      </c>
      <c r="I2096" s="1" t="s">
        <v>195</v>
      </c>
      <c r="J2096" s="1" t="s">
        <v>49</v>
      </c>
      <c r="K2096" s="1">
        <v>17406001</v>
      </c>
      <c r="L2096" s="1" t="s">
        <v>50</v>
      </c>
      <c r="M2096" s="1" t="s">
        <v>51</v>
      </c>
      <c r="N2096" s="1" t="s">
        <v>64</v>
      </c>
      <c r="O2096" s="1" t="s">
        <v>65</v>
      </c>
      <c r="P2096" s="1" t="s">
        <v>66</v>
      </c>
      <c r="Q2096" s="1" t="s">
        <v>67</v>
      </c>
      <c r="R2096" s="1" t="s">
        <v>87</v>
      </c>
      <c r="S2096" s="1" t="s">
        <v>88</v>
      </c>
      <c r="T2096" s="2">
        <v>43404</v>
      </c>
      <c r="U2096" s="2">
        <v>43404</v>
      </c>
      <c r="V2096" s="1" t="s">
        <v>52</v>
      </c>
      <c r="W2096" s="3">
        <v>1</v>
      </c>
      <c r="X2096" s="1" t="s">
        <v>53</v>
      </c>
      <c r="Y2096" s="4">
        <v>735000</v>
      </c>
      <c r="Z2096" s="4">
        <v>-90636</v>
      </c>
      <c r="AA2096" s="4">
        <v>0</v>
      </c>
      <c r="AB2096" s="4">
        <v>0</v>
      </c>
      <c r="AC2096" s="4">
        <v>0</v>
      </c>
      <c r="AD2096" s="4">
        <v>735000</v>
      </c>
      <c r="AE2096" s="5">
        <v>1614</v>
      </c>
      <c r="AF2096" s="1" t="s">
        <v>70</v>
      </c>
      <c r="AG2096" s="1" t="s">
        <v>71</v>
      </c>
      <c r="AH2096" s="1" t="s">
        <v>89</v>
      </c>
      <c r="AI2096" s="1" t="s">
        <v>57</v>
      </c>
      <c r="AJ2096" s="5">
        <v>10950</v>
      </c>
      <c r="AK2096" s="4">
        <v>-7640</v>
      </c>
      <c r="AL2096" s="4">
        <v>0</v>
      </c>
      <c r="AM2096" s="4">
        <v>0</v>
      </c>
      <c r="AN2096" s="4">
        <v>0</v>
      </c>
      <c r="AO2096" s="4">
        <v>-98276</v>
      </c>
      <c r="AP2096" s="4">
        <v>-98276</v>
      </c>
      <c r="AQ2096" s="4">
        <v>0</v>
      </c>
      <c r="AR2096" s="4">
        <v>636724</v>
      </c>
      <c r="AS2096" s="1" t="s">
        <v>52</v>
      </c>
      <c r="AT2096" s="9">
        <f t="shared" si="948"/>
        <v>43404</v>
      </c>
      <c r="AU2096" s="9">
        <f t="shared" si="949"/>
        <v>43374</v>
      </c>
      <c r="AV2096" s="9">
        <v>44798</v>
      </c>
      <c r="AW2096" s="11">
        <f t="shared" si="950"/>
        <v>3.8191780821917809</v>
      </c>
      <c r="AX2096">
        <v>10</v>
      </c>
      <c r="AY2096" s="12">
        <v>0.05</v>
      </c>
      <c r="AZ2096">
        <f t="shared" si="951"/>
        <v>9.5000000000000001E-2</v>
      </c>
      <c r="BA2096" s="13">
        <f t="shared" si="952"/>
        <v>735000</v>
      </c>
      <c r="BB2096" s="17" t="s">
        <v>1853</v>
      </c>
      <c r="BC2096">
        <f>MATCH(BB2096,MONTHLY_INDEX!$A:$A,0)</f>
        <v>630</v>
      </c>
      <c r="BD2096">
        <f>MATCH(AU2096,MONTHLY_INDEX!$1:$1,0)</f>
        <v>82</v>
      </c>
      <c r="BE2096">
        <f>INDEX(MONTHLY_INDEX!$1:$1048576,Final!BC2096,Final!BD2096)</f>
        <v>115.8</v>
      </c>
      <c r="BF2096">
        <f>MATCH($BF$1,MONTHLY_INDEX!$1:$1,0)</f>
        <v>127</v>
      </c>
      <c r="BG2096">
        <f>INDEX(MONTHLY_INDEX!$1:$1048576,Final!BC2096,Final!BF2096)</f>
        <v>151.1</v>
      </c>
      <c r="BH2096" s="23">
        <f t="shared" si="970"/>
        <v>0.30483592400690845</v>
      </c>
      <c r="BI2096" s="14">
        <f t="shared" si="971"/>
        <v>959054.4041450778</v>
      </c>
      <c r="BJ2096" s="14">
        <f t="shared" si="972"/>
        <v>347965.9581943361</v>
      </c>
      <c r="BK2096" s="15">
        <f t="shared" si="953"/>
        <v>611088.44595074165</v>
      </c>
      <c r="BL2096" s="52">
        <v>0</v>
      </c>
      <c r="BM2096" s="15">
        <f t="shared" si="973"/>
        <v>611088.44595074165</v>
      </c>
    </row>
    <row r="2097" spans="1:65">
      <c r="A2097" s="8">
        <v>2095</v>
      </c>
      <c r="B2097" s="1" t="s">
        <v>44</v>
      </c>
      <c r="C2097" s="1">
        <v>1500</v>
      </c>
      <c r="D2097" s="1" t="s">
        <v>60</v>
      </c>
      <c r="E2097" s="1">
        <v>150000084</v>
      </c>
      <c r="F2097" s="1" t="s">
        <v>60</v>
      </c>
      <c r="G2097" s="1" t="s">
        <v>95</v>
      </c>
      <c r="H2097" s="1">
        <v>7</v>
      </c>
      <c r="I2097" s="1" t="s">
        <v>195</v>
      </c>
      <c r="J2097" s="1" t="s">
        <v>49</v>
      </c>
      <c r="K2097" s="1">
        <v>17406001</v>
      </c>
      <c r="L2097" s="1" t="s">
        <v>50</v>
      </c>
      <c r="M2097" s="1" t="s">
        <v>51</v>
      </c>
      <c r="N2097" s="1" t="s">
        <v>64</v>
      </c>
      <c r="O2097" s="1" t="s">
        <v>65</v>
      </c>
      <c r="P2097" s="1" t="s">
        <v>66</v>
      </c>
      <c r="Q2097" s="1" t="s">
        <v>67</v>
      </c>
      <c r="R2097" s="1" t="s">
        <v>87</v>
      </c>
      <c r="S2097" s="1" t="s">
        <v>88</v>
      </c>
      <c r="T2097" s="2">
        <v>43404</v>
      </c>
      <c r="U2097" s="2">
        <v>43404</v>
      </c>
      <c r="V2097" s="1" t="s">
        <v>52</v>
      </c>
      <c r="W2097" s="3">
        <v>1</v>
      </c>
      <c r="X2097" s="1" t="s">
        <v>53</v>
      </c>
      <c r="Y2097" s="4">
        <v>126000</v>
      </c>
      <c r="Z2097" s="4">
        <v>-15537</v>
      </c>
      <c r="AA2097" s="4">
        <v>0</v>
      </c>
      <c r="AB2097" s="4">
        <v>0</v>
      </c>
      <c r="AC2097" s="4">
        <v>0</v>
      </c>
      <c r="AD2097" s="4">
        <v>126000</v>
      </c>
      <c r="AE2097" s="5">
        <v>1614</v>
      </c>
      <c r="AF2097" s="1" t="s">
        <v>70</v>
      </c>
      <c r="AG2097" s="1" t="s">
        <v>71</v>
      </c>
      <c r="AH2097" s="1" t="s">
        <v>89</v>
      </c>
      <c r="AI2097" s="1" t="s">
        <v>57</v>
      </c>
      <c r="AJ2097" s="5">
        <v>10950</v>
      </c>
      <c r="AK2097" s="4">
        <v>-1310</v>
      </c>
      <c r="AL2097" s="4">
        <v>0</v>
      </c>
      <c r="AM2097" s="4">
        <v>0</v>
      </c>
      <c r="AN2097" s="4">
        <v>0</v>
      </c>
      <c r="AO2097" s="4">
        <v>-16847</v>
      </c>
      <c r="AP2097" s="4">
        <v>-16847</v>
      </c>
      <c r="AQ2097" s="4">
        <v>0</v>
      </c>
      <c r="AR2097" s="4">
        <v>109153</v>
      </c>
      <c r="AS2097" s="1" t="s">
        <v>52</v>
      </c>
      <c r="AT2097" s="9">
        <f t="shared" si="948"/>
        <v>43404</v>
      </c>
      <c r="AU2097" s="9">
        <f t="shared" si="949"/>
        <v>43374</v>
      </c>
      <c r="AV2097" s="9">
        <v>44798</v>
      </c>
      <c r="AW2097" s="11">
        <f t="shared" si="950"/>
        <v>3.8191780821917809</v>
      </c>
      <c r="AX2097">
        <v>25</v>
      </c>
      <c r="AY2097" s="12">
        <v>0.05</v>
      </c>
      <c r="AZ2097">
        <f t="shared" si="951"/>
        <v>3.7999999999999999E-2</v>
      </c>
      <c r="BA2097" s="13">
        <f t="shared" si="952"/>
        <v>126000</v>
      </c>
      <c r="BB2097" s="17" t="s">
        <v>2189</v>
      </c>
      <c r="BC2097">
        <f>MATCH(BB2097,MONTHLY_INDEX!$A:$A,0)</f>
        <v>798</v>
      </c>
      <c r="BD2097">
        <f>MATCH(AU2097,MONTHLY_INDEX!$1:$1,0)</f>
        <v>82</v>
      </c>
      <c r="BE2097">
        <f>INDEX(MONTHLY_INDEX!$1:$1048576,Final!BC2097,Final!BD2097)</f>
        <v>96</v>
      </c>
      <c r="BF2097">
        <f>MATCH($BF$1,MONTHLY_INDEX!$1:$1,0)</f>
        <v>127</v>
      </c>
      <c r="BG2097">
        <f>INDEX(MONTHLY_INDEX!$1:$1048576,Final!BC2097,Final!BF2097)</f>
        <v>95.3</v>
      </c>
      <c r="BH2097" s="23">
        <f t="shared" si="970"/>
        <v>-7.2916666666666963E-3</v>
      </c>
      <c r="BI2097" s="14">
        <f t="shared" si="971"/>
        <v>125081.25</v>
      </c>
      <c r="BJ2097" s="14">
        <f t="shared" si="972"/>
        <v>18152.887602739724</v>
      </c>
      <c r="BK2097" s="15">
        <f t="shared" si="953"/>
        <v>106928.36239726028</v>
      </c>
      <c r="BL2097" s="52">
        <v>0</v>
      </c>
      <c r="BM2097" s="15">
        <f t="shared" si="973"/>
        <v>106928.36239726028</v>
      </c>
    </row>
    <row r="2098" spans="1:65">
      <c r="A2098" s="8">
        <v>2096</v>
      </c>
      <c r="B2098" s="1" t="s">
        <v>44</v>
      </c>
      <c r="C2098" s="1">
        <v>1500</v>
      </c>
      <c r="D2098" s="1" t="s">
        <v>60</v>
      </c>
      <c r="E2098" s="1">
        <v>150000084</v>
      </c>
      <c r="F2098" s="1" t="s">
        <v>60</v>
      </c>
      <c r="G2098" s="1" t="s">
        <v>96</v>
      </c>
      <c r="H2098" s="1">
        <v>8</v>
      </c>
      <c r="I2098" s="1" t="s">
        <v>195</v>
      </c>
      <c r="J2098" s="1" t="s">
        <v>49</v>
      </c>
      <c r="K2098" s="1">
        <v>17406001</v>
      </c>
      <c r="L2098" s="1" t="s">
        <v>50</v>
      </c>
      <c r="M2098" s="1" t="s">
        <v>51</v>
      </c>
      <c r="N2098" s="1" t="s">
        <v>64</v>
      </c>
      <c r="O2098" s="1" t="s">
        <v>65</v>
      </c>
      <c r="P2098" s="1" t="s">
        <v>66</v>
      </c>
      <c r="Q2098" s="1" t="s">
        <v>67</v>
      </c>
      <c r="R2098" s="1" t="s">
        <v>87</v>
      </c>
      <c r="S2098" s="1" t="s">
        <v>88</v>
      </c>
      <c r="T2098" s="2">
        <v>43404</v>
      </c>
      <c r="U2098" s="2">
        <v>43404</v>
      </c>
      <c r="V2098" s="1" t="s">
        <v>52</v>
      </c>
      <c r="W2098" s="3">
        <v>1</v>
      </c>
      <c r="X2098" s="1" t="s">
        <v>53</v>
      </c>
      <c r="Y2098" s="4">
        <v>29327302</v>
      </c>
      <c r="Z2098" s="4">
        <v>-3616528</v>
      </c>
      <c r="AA2098" s="4">
        <v>0</v>
      </c>
      <c r="AB2098" s="4">
        <v>0</v>
      </c>
      <c r="AC2098" s="4">
        <v>0</v>
      </c>
      <c r="AD2098" s="4">
        <v>29327302</v>
      </c>
      <c r="AE2098" s="5">
        <v>1614</v>
      </c>
      <c r="AF2098" s="1" t="s">
        <v>70</v>
      </c>
      <c r="AG2098" s="1" t="s">
        <v>71</v>
      </c>
      <c r="AH2098" s="1" t="s">
        <v>89</v>
      </c>
      <c r="AI2098" s="1" t="s">
        <v>57</v>
      </c>
      <c r="AJ2098" s="5">
        <v>10950</v>
      </c>
      <c r="AK2098" s="4">
        <v>-304835</v>
      </c>
      <c r="AL2098" s="4">
        <v>0</v>
      </c>
      <c r="AM2098" s="4">
        <v>0</v>
      </c>
      <c r="AN2098" s="4">
        <v>0</v>
      </c>
      <c r="AO2098" s="4">
        <v>-3921363</v>
      </c>
      <c r="AP2098" s="4">
        <v>-3921363</v>
      </c>
      <c r="AQ2098" s="4">
        <v>0</v>
      </c>
      <c r="AR2098" s="4">
        <v>25405939</v>
      </c>
      <c r="AS2098" s="1" t="s">
        <v>52</v>
      </c>
      <c r="AT2098" s="9">
        <f t="shared" si="948"/>
        <v>43404</v>
      </c>
      <c r="AU2098" s="9">
        <f t="shared" si="949"/>
        <v>43374</v>
      </c>
      <c r="AV2098" s="9">
        <v>44798</v>
      </c>
      <c r="AW2098" s="11">
        <f t="shared" si="950"/>
        <v>3.8191780821917809</v>
      </c>
      <c r="AX2098">
        <v>25</v>
      </c>
      <c r="AY2098" s="12">
        <v>0.05</v>
      </c>
      <c r="AZ2098">
        <f t="shared" si="951"/>
        <v>3.7999999999999999E-2</v>
      </c>
      <c r="BA2098" s="13">
        <f t="shared" si="952"/>
        <v>29327302</v>
      </c>
      <c r="BB2098" s="17" t="s">
        <v>2189</v>
      </c>
      <c r="BC2098">
        <f>MATCH(BB2098,MONTHLY_INDEX!$A:$A,0)</f>
        <v>798</v>
      </c>
      <c r="BD2098">
        <f>MATCH(AU2098,MONTHLY_INDEX!$1:$1,0)</f>
        <v>82</v>
      </c>
      <c r="BE2098">
        <f>INDEX(MONTHLY_INDEX!$1:$1048576,Final!BC2098,Final!BD2098)</f>
        <v>96</v>
      </c>
      <c r="BF2098">
        <f>MATCH($BF$1,MONTHLY_INDEX!$1:$1,0)</f>
        <v>127</v>
      </c>
      <c r="BG2098">
        <f>INDEX(MONTHLY_INDEX!$1:$1048576,Final!BC2098,Final!BF2098)</f>
        <v>95.3</v>
      </c>
      <c r="BH2098" s="23">
        <f t="shared" si="970"/>
        <v>-7.2916666666666963E-3</v>
      </c>
      <c r="BI2098" s="14">
        <f t="shared" si="971"/>
        <v>29113457.089583334</v>
      </c>
      <c r="BJ2098" s="14">
        <f t="shared" si="972"/>
        <v>4225200.1341079678</v>
      </c>
      <c r="BK2098" s="15">
        <f t="shared" si="953"/>
        <v>24888256.955475368</v>
      </c>
      <c r="BL2098" s="52">
        <v>0</v>
      </c>
      <c r="BM2098" s="15">
        <f t="shared" si="973"/>
        <v>24888256.955475368</v>
      </c>
    </row>
    <row r="2099" spans="1:65">
      <c r="A2099" s="8">
        <v>2097</v>
      </c>
      <c r="B2099" s="1" t="s">
        <v>44</v>
      </c>
      <c r="C2099" s="1">
        <v>1500</v>
      </c>
      <c r="D2099" s="1" t="s">
        <v>60</v>
      </c>
      <c r="E2099" s="1">
        <v>150000084</v>
      </c>
      <c r="F2099" s="1" t="s">
        <v>60</v>
      </c>
      <c r="G2099" s="1" t="s">
        <v>97</v>
      </c>
      <c r="H2099" s="1">
        <v>9</v>
      </c>
      <c r="I2099" s="1" t="s">
        <v>195</v>
      </c>
      <c r="J2099" s="1" t="s">
        <v>49</v>
      </c>
      <c r="K2099" s="1">
        <v>17406001</v>
      </c>
      <c r="L2099" s="1" t="s">
        <v>50</v>
      </c>
      <c r="M2099" s="1" t="s">
        <v>51</v>
      </c>
      <c r="N2099" s="1" t="s">
        <v>64</v>
      </c>
      <c r="O2099" s="1" t="s">
        <v>65</v>
      </c>
      <c r="P2099" s="1" t="s">
        <v>66</v>
      </c>
      <c r="Q2099" s="1" t="s">
        <v>67</v>
      </c>
      <c r="R2099" s="1" t="s">
        <v>87</v>
      </c>
      <c r="S2099" s="1" t="s">
        <v>88</v>
      </c>
      <c r="T2099" s="2">
        <v>43404</v>
      </c>
      <c r="U2099" s="2">
        <v>43404</v>
      </c>
      <c r="V2099" s="1" t="s">
        <v>52</v>
      </c>
      <c r="W2099" s="3">
        <v>1</v>
      </c>
      <c r="X2099" s="1" t="s">
        <v>53</v>
      </c>
      <c r="Y2099" s="4">
        <v>1517250</v>
      </c>
      <c r="Z2099" s="4">
        <v>-187100</v>
      </c>
      <c r="AA2099" s="4">
        <v>0</v>
      </c>
      <c r="AB2099" s="4">
        <v>0</v>
      </c>
      <c r="AC2099" s="4">
        <v>0</v>
      </c>
      <c r="AD2099" s="4">
        <v>1517250</v>
      </c>
      <c r="AE2099" s="5">
        <v>1614</v>
      </c>
      <c r="AF2099" s="1" t="s">
        <v>70</v>
      </c>
      <c r="AG2099" s="1" t="s">
        <v>71</v>
      </c>
      <c r="AH2099" s="1" t="s">
        <v>89</v>
      </c>
      <c r="AI2099" s="1" t="s">
        <v>57</v>
      </c>
      <c r="AJ2099" s="5">
        <v>10950</v>
      </c>
      <c r="AK2099" s="4">
        <v>-15771</v>
      </c>
      <c r="AL2099" s="4">
        <v>0</v>
      </c>
      <c r="AM2099" s="4">
        <v>0</v>
      </c>
      <c r="AN2099" s="4">
        <v>0</v>
      </c>
      <c r="AO2099" s="4">
        <v>-202871</v>
      </c>
      <c r="AP2099" s="4">
        <v>-202871</v>
      </c>
      <c r="AQ2099" s="4">
        <v>0</v>
      </c>
      <c r="AR2099" s="4">
        <v>1314379</v>
      </c>
      <c r="AS2099" s="1" t="s">
        <v>52</v>
      </c>
      <c r="AT2099" s="9">
        <f t="shared" si="948"/>
        <v>43404</v>
      </c>
      <c r="AU2099" s="9">
        <f t="shared" si="949"/>
        <v>43374</v>
      </c>
      <c r="AV2099" s="9">
        <v>44798</v>
      </c>
      <c r="AW2099" s="11">
        <f t="shared" si="950"/>
        <v>3.8191780821917809</v>
      </c>
      <c r="AX2099">
        <v>15</v>
      </c>
      <c r="AY2099" s="12">
        <v>0.05</v>
      </c>
      <c r="AZ2099">
        <f t="shared" si="951"/>
        <v>6.3333333333333325E-2</v>
      </c>
      <c r="BA2099" s="13">
        <f t="shared" si="952"/>
        <v>1517250</v>
      </c>
      <c r="BB2099" s="17" t="s">
        <v>1941</v>
      </c>
      <c r="BC2099">
        <f>MATCH(BB2099,MONTHLY_INDEX!$A:$A,0)</f>
        <v>674</v>
      </c>
      <c r="BD2099">
        <f>MATCH(AU2099,MONTHLY_INDEX!$1:$1,0)</f>
        <v>82</v>
      </c>
      <c r="BE2099">
        <f>INDEX(MONTHLY_INDEX!$1:$1048576,Final!BC2099,Final!BD2099)</f>
        <v>105.9</v>
      </c>
      <c r="BF2099">
        <f>MATCH($BF$1,MONTHLY_INDEX!$1:$1,0)</f>
        <v>127</v>
      </c>
      <c r="BG2099">
        <f>INDEX(MONTHLY_INDEX!$1:$1048576,Final!BC2099,Final!BF2099)</f>
        <v>122.8</v>
      </c>
      <c r="BH2099" s="23">
        <f t="shared" si="970"/>
        <v>0.15958451369216234</v>
      </c>
      <c r="BI2099" s="14">
        <f t="shared" si="971"/>
        <v>1759379.6033994332</v>
      </c>
      <c r="BJ2099" s="14">
        <f t="shared" si="972"/>
        <v>425560.98790536425</v>
      </c>
      <c r="BK2099" s="15">
        <f t="shared" si="953"/>
        <v>1333818.6154940689</v>
      </c>
      <c r="BL2099" s="52">
        <v>0</v>
      </c>
      <c r="BM2099" s="15">
        <f t="shared" si="973"/>
        <v>1333818.6154940689</v>
      </c>
    </row>
    <row r="2100" spans="1:65">
      <c r="A2100" s="8">
        <v>2098</v>
      </c>
      <c r="B2100" s="1" t="s">
        <v>44</v>
      </c>
      <c r="C2100" s="1">
        <v>1500</v>
      </c>
      <c r="D2100" s="1" t="s">
        <v>60</v>
      </c>
      <c r="E2100" s="1">
        <v>150000084</v>
      </c>
      <c r="F2100" s="1" t="s">
        <v>60</v>
      </c>
      <c r="G2100" s="1" t="s">
        <v>98</v>
      </c>
      <c r="H2100" s="1">
        <v>10</v>
      </c>
      <c r="I2100" s="1" t="s">
        <v>195</v>
      </c>
      <c r="J2100" s="1" t="s">
        <v>49</v>
      </c>
      <c r="K2100" s="1">
        <v>17406001</v>
      </c>
      <c r="L2100" s="1" t="s">
        <v>50</v>
      </c>
      <c r="M2100" s="1" t="s">
        <v>51</v>
      </c>
      <c r="N2100" s="1" t="s">
        <v>64</v>
      </c>
      <c r="O2100" s="1" t="s">
        <v>65</v>
      </c>
      <c r="P2100" s="1" t="s">
        <v>66</v>
      </c>
      <c r="Q2100" s="1" t="s">
        <v>67</v>
      </c>
      <c r="R2100" s="1" t="s">
        <v>87</v>
      </c>
      <c r="S2100" s="1" t="s">
        <v>88</v>
      </c>
      <c r="T2100" s="2">
        <v>43404</v>
      </c>
      <c r="U2100" s="2">
        <v>43404</v>
      </c>
      <c r="V2100" s="1" t="s">
        <v>52</v>
      </c>
      <c r="W2100" s="3">
        <v>1</v>
      </c>
      <c r="X2100" s="1" t="s">
        <v>53</v>
      </c>
      <c r="Y2100" s="4">
        <v>312900</v>
      </c>
      <c r="Z2100" s="4">
        <v>-38584</v>
      </c>
      <c r="AA2100" s="4">
        <v>0</v>
      </c>
      <c r="AB2100" s="4">
        <v>0</v>
      </c>
      <c r="AC2100" s="4">
        <v>0</v>
      </c>
      <c r="AD2100" s="4">
        <v>312900</v>
      </c>
      <c r="AE2100" s="5">
        <v>1614</v>
      </c>
      <c r="AF2100" s="1" t="s">
        <v>70</v>
      </c>
      <c r="AG2100" s="1" t="s">
        <v>71</v>
      </c>
      <c r="AH2100" s="1" t="s">
        <v>89</v>
      </c>
      <c r="AI2100" s="1" t="s">
        <v>57</v>
      </c>
      <c r="AJ2100" s="5">
        <v>10950</v>
      </c>
      <c r="AK2100" s="4">
        <v>-3252</v>
      </c>
      <c r="AL2100" s="4">
        <v>0</v>
      </c>
      <c r="AM2100" s="4">
        <v>0</v>
      </c>
      <c r="AN2100" s="4">
        <v>0</v>
      </c>
      <c r="AO2100" s="4">
        <v>-41836</v>
      </c>
      <c r="AP2100" s="4">
        <v>-41836</v>
      </c>
      <c r="AQ2100" s="4">
        <v>0</v>
      </c>
      <c r="AR2100" s="4">
        <v>271064</v>
      </c>
      <c r="AS2100" s="1" t="s">
        <v>52</v>
      </c>
      <c r="AT2100" s="9">
        <f t="shared" si="948"/>
        <v>43404</v>
      </c>
      <c r="AU2100" s="9">
        <f t="shared" si="949"/>
        <v>43374</v>
      </c>
      <c r="AV2100" s="9">
        <v>44798</v>
      </c>
      <c r="AW2100" s="11">
        <f t="shared" si="950"/>
        <v>3.8191780821917809</v>
      </c>
      <c r="AX2100">
        <v>10</v>
      </c>
      <c r="AY2100" s="12">
        <v>0.05</v>
      </c>
      <c r="AZ2100">
        <f t="shared" si="951"/>
        <v>9.5000000000000001E-2</v>
      </c>
      <c r="BA2100" s="13">
        <f t="shared" si="952"/>
        <v>312900</v>
      </c>
      <c r="BB2100" s="17" t="s">
        <v>2189</v>
      </c>
      <c r="BC2100">
        <f>MATCH(BB2100,MONTHLY_INDEX!$A:$A,0)</f>
        <v>798</v>
      </c>
      <c r="BD2100">
        <f>MATCH(AU2100,MONTHLY_INDEX!$1:$1,0)</f>
        <v>82</v>
      </c>
      <c r="BE2100">
        <f>INDEX(MONTHLY_INDEX!$1:$1048576,Final!BC2100,Final!BD2100)</f>
        <v>96</v>
      </c>
      <c r="BF2100">
        <f>MATCH($BF$1,MONTHLY_INDEX!$1:$1,0)</f>
        <v>127</v>
      </c>
      <c r="BG2100">
        <f>INDEX(MONTHLY_INDEX!$1:$1048576,Final!BC2100,Final!BF2100)</f>
        <v>95.3</v>
      </c>
      <c r="BH2100" s="23">
        <f t="shared" si="970"/>
        <v>-7.2916666666666963E-3</v>
      </c>
      <c r="BI2100" s="14">
        <f t="shared" si="971"/>
        <v>310618.4375</v>
      </c>
      <c r="BJ2100" s="14">
        <f t="shared" si="972"/>
        <v>112699.17720034247</v>
      </c>
      <c r="BK2100" s="15">
        <f t="shared" si="953"/>
        <v>197919.26029965753</v>
      </c>
      <c r="BL2100" s="52">
        <v>0</v>
      </c>
      <c r="BM2100" s="15">
        <f t="shared" si="973"/>
        <v>197919.26029965753</v>
      </c>
    </row>
    <row r="2101" spans="1:65">
      <c r="A2101" s="8">
        <v>2099</v>
      </c>
      <c r="B2101" s="1" t="s">
        <v>44</v>
      </c>
      <c r="C2101" s="1">
        <v>1500</v>
      </c>
      <c r="D2101" s="1" t="s">
        <v>60</v>
      </c>
      <c r="E2101" s="1">
        <v>150000084</v>
      </c>
      <c r="F2101" s="1" t="s">
        <v>60</v>
      </c>
      <c r="G2101" s="1" t="s">
        <v>99</v>
      </c>
      <c r="H2101" s="1">
        <v>11</v>
      </c>
      <c r="I2101" s="1" t="s">
        <v>195</v>
      </c>
      <c r="J2101" s="1" t="s">
        <v>49</v>
      </c>
      <c r="K2101" s="1">
        <v>17406001</v>
      </c>
      <c r="L2101" s="1" t="s">
        <v>50</v>
      </c>
      <c r="M2101" s="1" t="s">
        <v>51</v>
      </c>
      <c r="N2101" s="1" t="s">
        <v>64</v>
      </c>
      <c r="O2101" s="1" t="s">
        <v>65</v>
      </c>
      <c r="P2101" s="1" t="s">
        <v>66</v>
      </c>
      <c r="Q2101" s="1" t="s">
        <v>67</v>
      </c>
      <c r="R2101" s="1" t="s">
        <v>87</v>
      </c>
      <c r="S2101" s="1" t="s">
        <v>88</v>
      </c>
      <c r="T2101" s="2">
        <v>43404</v>
      </c>
      <c r="U2101" s="2">
        <v>43404</v>
      </c>
      <c r="V2101" s="1" t="s">
        <v>52</v>
      </c>
      <c r="W2101" s="3">
        <v>1</v>
      </c>
      <c r="X2101" s="1" t="s">
        <v>53</v>
      </c>
      <c r="Y2101" s="4">
        <v>1174950</v>
      </c>
      <c r="Z2101" s="4">
        <v>-144889</v>
      </c>
      <c r="AA2101" s="4">
        <v>0</v>
      </c>
      <c r="AB2101" s="4">
        <v>0</v>
      </c>
      <c r="AC2101" s="4">
        <v>0</v>
      </c>
      <c r="AD2101" s="4">
        <v>1174950</v>
      </c>
      <c r="AE2101" s="5">
        <v>1614</v>
      </c>
      <c r="AF2101" s="1" t="s">
        <v>70</v>
      </c>
      <c r="AG2101" s="1" t="s">
        <v>71</v>
      </c>
      <c r="AH2101" s="1" t="s">
        <v>89</v>
      </c>
      <c r="AI2101" s="1" t="s">
        <v>57</v>
      </c>
      <c r="AJ2101" s="5">
        <v>10950</v>
      </c>
      <c r="AK2101" s="4">
        <v>-12213</v>
      </c>
      <c r="AL2101" s="4">
        <v>0</v>
      </c>
      <c r="AM2101" s="4">
        <v>0</v>
      </c>
      <c r="AN2101" s="4">
        <v>0</v>
      </c>
      <c r="AO2101" s="4">
        <v>-157102</v>
      </c>
      <c r="AP2101" s="4">
        <v>-157102</v>
      </c>
      <c r="AQ2101" s="4">
        <v>0</v>
      </c>
      <c r="AR2101" s="4">
        <v>1017848</v>
      </c>
      <c r="AS2101" s="1" t="s">
        <v>52</v>
      </c>
      <c r="AT2101" s="9">
        <f t="shared" si="948"/>
        <v>43404</v>
      </c>
      <c r="AU2101" s="9">
        <f t="shared" si="949"/>
        <v>43374</v>
      </c>
      <c r="AV2101" s="9">
        <v>44798</v>
      </c>
      <c r="AW2101" s="11">
        <f t="shared" si="950"/>
        <v>3.8191780821917809</v>
      </c>
      <c r="AX2101">
        <v>10</v>
      </c>
      <c r="AY2101" s="12">
        <v>0.05</v>
      </c>
      <c r="AZ2101">
        <f t="shared" si="951"/>
        <v>9.5000000000000001E-2</v>
      </c>
      <c r="BA2101" s="13">
        <f t="shared" si="952"/>
        <v>1174950</v>
      </c>
      <c r="BB2101" s="17" t="s">
        <v>2189</v>
      </c>
      <c r="BC2101">
        <f>MATCH(BB2101,MONTHLY_INDEX!$A:$A,0)</f>
        <v>798</v>
      </c>
      <c r="BD2101">
        <f>MATCH(AU2101,MONTHLY_INDEX!$1:$1,0)</f>
        <v>82</v>
      </c>
      <c r="BE2101">
        <f>INDEX(MONTHLY_INDEX!$1:$1048576,Final!BC2101,Final!BD2101)</f>
        <v>96</v>
      </c>
      <c r="BF2101">
        <f>MATCH($BF$1,MONTHLY_INDEX!$1:$1,0)</f>
        <v>127</v>
      </c>
      <c r="BG2101">
        <f>INDEX(MONTHLY_INDEX!$1:$1048576,Final!BC2101,Final!BF2101)</f>
        <v>95.3</v>
      </c>
      <c r="BH2101" s="23">
        <f t="shared" si="970"/>
        <v>-7.2916666666666963E-3</v>
      </c>
      <c r="BI2101" s="14">
        <f t="shared" si="971"/>
        <v>1166382.65625</v>
      </c>
      <c r="BJ2101" s="14">
        <f t="shared" si="972"/>
        <v>423189.19223886984</v>
      </c>
      <c r="BK2101" s="15">
        <f t="shared" si="953"/>
        <v>743193.46401113016</v>
      </c>
      <c r="BL2101" s="52">
        <v>0</v>
      </c>
      <c r="BM2101" s="15">
        <f t="shared" si="973"/>
        <v>743193.46401113016</v>
      </c>
    </row>
    <row r="2102" spans="1:65">
      <c r="A2102" s="8">
        <v>2100</v>
      </c>
      <c r="B2102" s="1" t="s">
        <v>44</v>
      </c>
      <c r="C2102" s="1">
        <v>1500</v>
      </c>
      <c r="D2102" s="1" t="s">
        <v>60</v>
      </c>
      <c r="E2102" s="1">
        <v>150000084</v>
      </c>
      <c r="F2102" s="1" t="s">
        <v>60</v>
      </c>
      <c r="G2102" s="1" t="s">
        <v>100</v>
      </c>
      <c r="H2102" s="1">
        <v>12</v>
      </c>
      <c r="I2102" s="1" t="s">
        <v>195</v>
      </c>
      <c r="J2102" s="1" t="s">
        <v>49</v>
      </c>
      <c r="K2102" s="1">
        <v>17406001</v>
      </c>
      <c r="L2102" s="1" t="s">
        <v>50</v>
      </c>
      <c r="M2102" s="1" t="s">
        <v>51</v>
      </c>
      <c r="N2102" s="1" t="s">
        <v>64</v>
      </c>
      <c r="O2102" s="1" t="s">
        <v>65</v>
      </c>
      <c r="P2102" s="1" t="s">
        <v>66</v>
      </c>
      <c r="Q2102" s="1" t="s">
        <v>67</v>
      </c>
      <c r="R2102" s="1" t="s">
        <v>87</v>
      </c>
      <c r="S2102" s="1" t="s">
        <v>88</v>
      </c>
      <c r="T2102" s="2">
        <v>43404</v>
      </c>
      <c r="U2102" s="2">
        <v>43404</v>
      </c>
      <c r="V2102" s="1" t="s">
        <v>52</v>
      </c>
      <c r="W2102" s="3">
        <v>1</v>
      </c>
      <c r="X2102" s="1" t="s">
        <v>53</v>
      </c>
      <c r="Y2102" s="4">
        <v>582750</v>
      </c>
      <c r="Z2102" s="4">
        <v>-71862</v>
      </c>
      <c r="AA2102" s="4">
        <v>0</v>
      </c>
      <c r="AB2102" s="4">
        <v>0</v>
      </c>
      <c r="AC2102" s="4">
        <v>0</v>
      </c>
      <c r="AD2102" s="4">
        <v>582750</v>
      </c>
      <c r="AE2102" s="5">
        <v>1614</v>
      </c>
      <c r="AF2102" s="1" t="s">
        <v>70</v>
      </c>
      <c r="AG2102" s="1" t="s">
        <v>71</v>
      </c>
      <c r="AH2102" s="1" t="s">
        <v>89</v>
      </c>
      <c r="AI2102" s="1" t="s">
        <v>57</v>
      </c>
      <c r="AJ2102" s="5">
        <v>10950</v>
      </c>
      <c r="AK2102" s="4">
        <v>-6057</v>
      </c>
      <c r="AL2102" s="4">
        <v>0</v>
      </c>
      <c r="AM2102" s="4">
        <v>0</v>
      </c>
      <c r="AN2102" s="4">
        <v>0</v>
      </c>
      <c r="AO2102" s="4">
        <v>-77919</v>
      </c>
      <c r="AP2102" s="4">
        <v>-77919</v>
      </c>
      <c r="AQ2102" s="4">
        <v>0</v>
      </c>
      <c r="AR2102" s="4">
        <v>504831</v>
      </c>
      <c r="AS2102" s="1" t="s">
        <v>52</v>
      </c>
      <c r="AT2102" s="9">
        <f t="shared" si="948"/>
        <v>43404</v>
      </c>
      <c r="AU2102" s="9">
        <f t="shared" si="949"/>
        <v>43374</v>
      </c>
      <c r="AV2102" s="9">
        <v>44798</v>
      </c>
      <c r="AW2102" s="11">
        <f t="shared" si="950"/>
        <v>3.8191780821917809</v>
      </c>
      <c r="AX2102">
        <v>10</v>
      </c>
      <c r="AY2102" s="12">
        <v>0.05</v>
      </c>
      <c r="AZ2102">
        <f t="shared" si="951"/>
        <v>9.5000000000000001E-2</v>
      </c>
      <c r="BA2102" s="13">
        <f t="shared" si="952"/>
        <v>582750</v>
      </c>
      <c r="BB2102" s="17" t="s">
        <v>1973</v>
      </c>
      <c r="BC2102">
        <f>MATCH(BB2102,MONTHLY_INDEX!$A:$A,0)</f>
        <v>690</v>
      </c>
      <c r="BD2102">
        <f>MATCH(AU2102,MONTHLY_INDEX!$1:$1,0)</f>
        <v>82</v>
      </c>
      <c r="BE2102">
        <f>INDEX(MONTHLY_INDEX!$1:$1048576,Final!BC2102,Final!BD2102)</f>
        <v>112.3</v>
      </c>
      <c r="BF2102">
        <f>MATCH($BF$1,MONTHLY_INDEX!$1:$1,0)</f>
        <v>127</v>
      </c>
      <c r="BG2102">
        <f>INDEX(MONTHLY_INDEX!$1:$1048576,Final!BC2102,Final!BF2102)</f>
        <v>145.69999999999999</v>
      </c>
      <c r="BH2102" s="23">
        <f t="shared" si="970"/>
        <v>0.29741763134461258</v>
      </c>
      <c r="BI2102" s="14">
        <f t="shared" si="971"/>
        <v>756070.12466607301</v>
      </c>
      <c r="BJ2102" s="14">
        <f t="shared" si="972"/>
        <v>274318.81262884394</v>
      </c>
      <c r="BK2102" s="15">
        <f t="shared" si="953"/>
        <v>481751.31203722907</v>
      </c>
      <c r="BL2102" s="52">
        <v>0</v>
      </c>
      <c r="BM2102" s="15">
        <f t="shared" si="973"/>
        <v>481751.31203722907</v>
      </c>
    </row>
    <row r="2103" spans="1:65">
      <c r="A2103" s="8">
        <v>2101</v>
      </c>
      <c r="B2103" s="1" t="s">
        <v>44</v>
      </c>
      <c r="C2103" s="1">
        <v>1500</v>
      </c>
      <c r="D2103" s="1" t="s">
        <v>60</v>
      </c>
      <c r="E2103" s="1">
        <v>150000084</v>
      </c>
      <c r="F2103" s="1" t="s">
        <v>60</v>
      </c>
      <c r="G2103" s="1" t="s">
        <v>101</v>
      </c>
      <c r="H2103" s="1">
        <v>13</v>
      </c>
      <c r="I2103" s="1" t="s">
        <v>195</v>
      </c>
      <c r="J2103" s="1" t="s">
        <v>49</v>
      </c>
      <c r="K2103" s="1">
        <v>17406001</v>
      </c>
      <c r="L2103" s="1" t="s">
        <v>50</v>
      </c>
      <c r="M2103" s="1" t="s">
        <v>51</v>
      </c>
      <c r="N2103" s="1" t="s">
        <v>64</v>
      </c>
      <c r="O2103" s="1" t="s">
        <v>65</v>
      </c>
      <c r="P2103" s="1" t="s">
        <v>66</v>
      </c>
      <c r="Q2103" s="1" t="s">
        <v>67</v>
      </c>
      <c r="R2103" s="1" t="s">
        <v>87</v>
      </c>
      <c r="S2103" s="1" t="s">
        <v>88</v>
      </c>
      <c r="T2103" s="2">
        <v>43404</v>
      </c>
      <c r="U2103" s="2">
        <v>43404</v>
      </c>
      <c r="V2103" s="1" t="s">
        <v>52</v>
      </c>
      <c r="W2103" s="3">
        <v>1</v>
      </c>
      <c r="X2103" s="1" t="s">
        <v>53</v>
      </c>
      <c r="Y2103" s="4">
        <v>9976171</v>
      </c>
      <c r="Z2103" s="4">
        <v>-1230221</v>
      </c>
      <c r="AA2103" s="4">
        <v>0</v>
      </c>
      <c r="AB2103" s="4">
        <v>0</v>
      </c>
      <c r="AC2103" s="4">
        <v>0</v>
      </c>
      <c r="AD2103" s="4">
        <v>9976171</v>
      </c>
      <c r="AE2103" s="5">
        <v>1614</v>
      </c>
      <c r="AF2103" s="1" t="s">
        <v>70</v>
      </c>
      <c r="AG2103" s="1" t="s">
        <v>71</v>
      </c>
      <c r="AH2103" s="1" t="s">
        <v>89</v>
      </c>
      <c r="AI2103" s="1" t="s">
        <v>57</v>
      </c>
      <c r="AJ2103" s="5">
        <v>10950</v>
      </c>
      <c r="AK2103" s="4">
        <v>-103695</v>
      </c>
      <c r="AL2103" s="4">
        <v>0</v>
      </c>
      <c r="AM2103" s="4">
        <v>0</v>
      </c>
      <c r="AN2103" s="4">
        <v>0</v>
      </c>
      <c r="AO2103" s="4">
        <v>-1333916</v>
      </c>
      <c r="AP2103" s="4">
        <v>-1333916</v>
      </c>
      <c r="AQ2103" s="4">
        <v>0</v>
      </c>
      <c r="AR2103" s="4">
        <v>8642255</v>
      </c>
      <c r="AS2103" s="1" t="s">
        <v>52</v>
      </c>
      <c r="AT2103" s="9">
        <f t="shared" si="948"/>
        <v>43404</v>
      </c>
      <c r="AU2103" s="9">
        <f t="shared" si="949"/>
        <v>43374</v>
      </c>
      <c r="AV2103" s="9">
        <v>44798</v>
      </c>
      <c r="AW2103" s="11">
        <f t="shared" si="950"/>
        <v>3.8191780821917809</v>
      </c>
      <c r="AX2103">
        <v>25</v>
      </c>
      <c r="AY2103" s="12">
        <v>0.05</v>
      </c>
      <c r="AZ2103">
        <f t="shared" si="951"/>
        <v>3.7999999999999999E-2</v>
      </c>
      <c r="BA2103" s="13">
        <f t="shared" si="952"/>
        <v>9976171</v>
      </c>
      <c r="BB2103" s="17" t="s">
        <v>2189</v>
      </c>
      <c r="BC2103">
        <f>MATCH(BB2103,MONTHLY_INDEX!$A:$A,0)</f>
        <v>798</v>
      </c>
      <c r="BD2103">
        <f>MATCH(AU2103,MONTHLY_INDEX!$1:$1,0)</f>
        <v>82</v>
      </c>
      <c r="BE2103">
        <f>INDEX(MONTHLY_INDEX!$1:$1048576,Final!BC2103,Final!BD2103)</f>
        <v>96</v>
      </c>
      <c r="BF2103">
        <f>MATCH($BF$1,MONTHLY_INDEX!$1:$1,0)</f>
        <v>127</v>
      </c>
      <c r="BG2103">
        <f>INDEX(MONTHLY_INDEX!$1:$1048576,Final!BC2103,Final!BF2103)</f>
        <v>95.3</v>
      </c>
      <c r="BH2103" s="23">
        <f t="shared" si="970"/>
        <v>-7.2916666666666963E-3</v>
      </c>
      <c r="BI2103" s="14">
        <f t="shared" si="971"/>
        <v>9903428.0864583328</v>
      </c>
      <c r="BJ2103" s="14">
        <f t="shared" si="972"/>
        <v>1437272.3084818379</v>
      </c>
      <c r="BK2103" s="15">
        <f t="shared" si="953"/>
        <v>8466155.7779764943</v>
      </c>
      <c r="BL2103" s="52">
        <v>0</v>
      </c>
      <c r="BM2103" s="15">
        <f t="shared" si="973"/>
        <v>8466155.7779764943</v>
      </c>
    </row>
    <row r="2104" spans="1:65">
      <c r="A2104" s="8">
        <v>2102</v>
      </c>
      <c r="B2104" s="1" t="s">
        <v>44</v>
      </c>
      <c r="C2104" s="1">
        <v>1500</v>
      </c>
      <c r="D2104" s="1" t="s">
        <v>60</v>
      </c>
      <c r="E2104" s="1">
        <v>150000084</v>
      </c>
      <c r="F2104" s="1" t="s">
        <v>60</v>
      </c>
      <c r="G2104" s="1" t="s">
        <v>102</v>
      </c>
      <c r="H2104" s="1">
        <v>14</v>
      </c>
      <c r="I2104" s="1" t="s">
        <v>195</v>
      </c>
      <c r="J2104" s="1" t="s">
        <v>49</v>
      </c>
      <c r="K2104" s="1">
        <v>17406001</v>
      </c>
      <c r="L2104" s="1" t="s">
        <v>50</v>
      </c>
      <c r="M2104" s="1" t="s">
        <v>51</v>
      </c>
      <c r="N2104" s="1" t="s">
        <v>64</v>
      </c>
      <c r="O2104" s="1" t="s">
        <v>65</v>
      </c>
      <c r="P2104" s="1" t="s">
        <v>66</v>
      </c>
      <c r="Q2104" s="1" t="s">
        <v>67</v>
      </c>
      <c r="R2104" s="1" t="s">
        <v>87</v>
      </c>
      <c r="S2104" s="1" t="s">
        <v>88</v>
      </c>
      <c r="T2104" s="2">
        <v>43404</v>
      </c>
      <c r="U2104" s="2">
        <v>43404</v>
      </c>
      <c r="V2104" s="1" t="s">
        <v>52</v>
      </c>
      <c r="W2104" s="3">
        <v>1</v>
      </c>
      <c r="X2104" s="1" t="s">
        <v>53</v>
      </c>
      <c r="Y2104" s="4">
        <v>21103901</v>
      </c>
      <c r="Z2104" s="4">
        <v>-2602449</v>
      </c>
      <c r="AA2104" s="4">
        <v>0</v>
      </c>
      <c r="AB2104" s="4">
        <v>0</v>
      </c>
      <c r="AC2104" s="4">
        <v>0</v>
      </c>
      <c r="AD2104" s="4">
        <v>21103901</v>
      </c>
      <c r="AE2104" s="5">
        <v>1614</v>
      </c>
      <c r="AF2104" s="1" t="s">
        <v>70</v>
      </c>
      <c r="AG2104" s="1" t="s">
        <v>71</v>
      </c>
      <c r="AH2104" s="1" t="s">
        <v>89</v>
      </c>
      <c r="AI2104" s="1" t="s">
        <v>57</v>
      </c>
      <c r="AJ2104" s="5">
        <v>10950</v>
      </c>
      <c r="AK2104" s="4">
        <v>-219359</v>
      </c>
      <c r="AL2104" s="4">
        <v>0</v>
      </c>
      <c r="AM2104" s="4">
        <v>0</v>
      </c>
      <c r="AN2104" s="4">
        <v>0</v>
      </c>
      <c r="AO2104" s="4">
        <v>-2821808</v>
      </c>
      <c r="AP2104" s="4">
        <v>-2821808</v>
      </c>
      <c r="AQ2104" s="4">
        <v>0</v>
      </c>
      <c r="AR2104" s="4">
        <v>18282093</v>
      </c>
      <c r="AS2104" s="1" t="s">
        <v>52</v>
      </c>
      <c r="AT2104" s="9">
        <f t="shared" si="948"/>
        <v>43404</v>
      </c>
      <c r="AU2104" s="9">
        <f t="shared" si="949"/>
        <v>43374</v>
      </c>
      <c r="AV2104" s="9">
        <v>44798</v>
      </c>
      <c r="AW2104" s="11">
        <f t="shared" si="950"/>
        <v>3.8191780821917809</v>
      </c>
      <c r="AX2104">
        <v>25</v>
      </c>
      <c r="AY2104" s="12">
        <v>0.05</v>
      </c>
      <c r="AZ2104">
        <f t="shared" si="951"/>
        <v>3.7999999999999999E-2</v>
      </c>
      <c r="BA2104" s="13">
        <f t="shared" si="952"/>
        <v>21103901</v>
      </c>
      <c r="BB2104" s="17" t="s">
        <v>2189</v>
      </c>
      <c r="BC2104">
        <f>MATCH(BB2104,MONTHLY_INDEX!$A:$A,0)</f>
        <v>798</v>
      </c>
      <c r="BD2104">
        <f>MATCH(AU2104,MONTHLY_INDEX!$1:$1,0)</f>
        <v>82</v>
      </c>
      <c r="BE2104">
        <f>INDEX(MONTHLY_INDEX!$1:$1048576,Final!BC2104,Final!BD2104)</f>
        <v>96</v>
      </c>
      <c r="BF2104">
        <f>MATCH($BF$1,MONTHLY_INDEX!$1:$1,0)</f>
        <v>127</v>
      </c>
      <c r="BG2104">
        <f>INDEX(MONTHLY_INDEX!$1:$1048576,Final!BC2104,Final!BF2104)</f>
        <v>95.3</v>
      </c>
      <c r="BH2104" s="23">
        <f t="shared" si="970"/>
        <v>-7.2916666666666963E-3</v>
      </c>
      <c r="BI2104" s="14">
        <f t="shared" si="971"/>
        <v>20950018.388541665</v>
      </c>
      <c r="BJ2104" s="14">
        <f t="shared" si="972"/>
        <v>3040450.3399392576</v>
      </c>
      <c r="BK2104" s="15">
        <f t="shared" si="953"/>
        <v>17909568.048602406</v>
      </c>
      <c r="BL2104" s="52">
        <v>0</v>
      </c>
      <c r="BM2104" s="15">
        <f t="shared" si="973"/>
        <v>17909568.048602406</v>
      </c>
    </row>
    <row r="2105" spans="1:65">
      <c r="A2105" s="8">
        <v>2103</v>
      </c>
      <c r="B2105" s="1" t="s">
        <v>44</v>
      </c>
      <c r="C2105" s="1">
        <v>1500</v>
      </c>
      <c r="D2105" s="1" t="s">
        <v>60</v>
      </c>
      <c r="E2105" s="1">
        <v>150000084</v>
      </c>
      <c r="F2105" s="1" t="s">
        <v>60</v>
      </c>
      <c r="G2105" s="1" t="s">
        <v>103</v>
      </c>
      <c r="H2105" s="1">
        <v>15</v>
      </c>
      <c r="I2105" s="1" t="s">
        <v>195</v>
      </c>
      <c r="J2105" s="1" t="s">
        <v>49</v>
      </c>
      <c r="K2105" s="1">
        <v>17406001</v>
      </c>
      <c r="L2105" s="1" t="s">
        <v>50</v>
      </c>
      <c r="M2105" s="1" t="s">
        <v>51</v>
      </c>
      <c r="N2105" s="1" t="s">
        <v>64</v>
      </c>
      <c r="O2105" s="1" t="s">
        <v>65</v>
      </c>
      <c r="P2105" s="1" t="s">
        <v>66</v>
      </c>
      <c r="Q2105" s="1" t="s">
        <v>67</v>
      </c>
      <c r="R2105" s="1" t="s">
        <v>87</v>
      </c>
      <c r="S2105" s="1" t="s">
        <v>88</v>
      </c>
      <c r="T2105" s="2">
        <v>43404</v>
      </c>
      <c r="U2105" s="2">
        <v>43404</v>
      </c>
      <c r="V2105" s="1" t="s">
        <v>52</v>
      </c>
      <c r="W2105" s="3">
        <v>1</v>
      </c>
      <c r="X2105" s="1" t="s">
        <v>53</v>
      </c>
      <c r="Y2105" s="4">
        <v>580650</v>
      </c>
      <c r="Z2105" s="4">
        <v>-71602</v>
      </c>
      <c r="AA2105" s="4">
        <v>0</v>
      </c>
      <c r="AB2105" s="4">
        <v>0</v>
      </c>
      <c r="AC2105" s="4">
        <v>0</v>
      </c>
      <c r="AD2105" s="4">
        <v>580650</v>
      </c>
      <c r="AE2105" s="5">
        <v>1614</v>
      </c>
      <c r="AF2105" s="1" t="s">
        <v>70</v>
      </c>
      <c r="AG2105" s="1" t="s">
        <v>71</v>
      </c>
      <c r="AH2105" s="1" t="s">
        <v>89</v>
      </c>
      <c r="AI2105" s="1" t="s">
        <v>57</v>
      </c>
      <c r="AJ2105" s="5">
        <v>10950</v>
      </c>
      <c r="AK2105" s="4">
        <v>-6035</v>
      </c>
      <c r="AL2105" s="4">
        <v>0</v>
      </c>
      <c r="AM2105" s="4">
        <v>0</v>
      </c>
      <c r="AN2105" s="4">
        <v>0</v>
      </c>
      <c r="AO2105" s="4">
        <v>-77637</v>
      </c>
      <c r="AP2105" s="4">
        <v>-77637</v>
      </c>
      <c r="AQ2105" s="4">
        <v>0</v>
      </c>
      <c r="AR2105" s="4">
        <v>503013</v>
      </c>
      <c r="AS2105" s="1" t="s">
        <v>52</v>
      </c>
      <c r="AT2105" s="9">
        <f t="shared" si="948"/>
        <v>43404</v>
      </c>
      <c r="AU2105" s="9">
        <f t="shared" si="949"/>
        <v>43374</v>
      </c>
      <c r="AV2105" s="9">
        <v>44798</v>
      </c>
      <c r="AW2105" s="11">
        <f t="shared" si="950"/>
        <v>3.8191780821917809</v>
      </c>
      <c r="AX2105">
        <v>10</v>
      </c>
      <c r="AY2105" s="12">
        <v>0.05</v>
      </c>
      <c r="AZ2105">
        <f t="shared" si="951"/>
        <v>9.5000000000000001E-2</v>
      </c>
      <c r="BA2105" s="13">
        <f t="shared" si="952"/>
        <v>580650</v>
      </c>
      <c r="BB2105" s="17" t="s">
        <v>1941</v>
      </c>
      <c r="BC2105">
        <f>MATCH(BB2105,MONTHLY_INDEX!$A:$A,0)</f>
        <v>674</v>
      </c>
      <c r="BD2105">
        <f>MATCH(AU2105,MONTHLY_INDEX!$1:$1,0)</f>
        <v>82</v>
      </c>
      <c r="BE2105">
        <f>INDEX(MONTHLY_INDEX!$1:$1048576,Final!BC2105,Final!BD2105)</f>
        <v>105.9</v>
      </c>
      <c r="BF2105">
        <f>MATCH($BF$1,MONTHLY_INDEX!$1:$1,0)</f>
        <v>127</v>
      </c>
      <c r="BG2105">
        <f>INDEX(MONTHLY_INDEX!$1:$1048576,Final!BC2105,Final!BF2105)</f>
        <v>122.8</v>
      </c>
      <c r="BH2105" s="23">
        <f t="shared" si="970"/>
        <v>0.15958451369216234</v>
      </c>
      <c r="BI2105" s="14">
        <f t="shared" si="971"/>
        <v>673312.74787535402</v>
      </c>
      <c r="BJ2105" s="14">
        <f t="shared" si="972"/>
        <v>244292.62246885791</v>
      </c>
      <c r="BK2105" s="15">
        <f t="shared" si="953"/>
        <v>429020.12540649611</v>
      </c>
      <c r="BL2105" s="52">
        <v>0</v>
      </c>
      <c r="BM2105" s="15">
        <f t="shared" si="973"/>
        <v>429020.12540649611</v>
      </c>
    </row>
    <row r="2106" spans="1:65">
      <c r="A2106" s="8">
        <v>2104</v>
      </c>
      <c r="B2106" s="1" t="s">
        <v>44</v>
      </c>
      <c r="C2106" s="1">
        <v>1500</v>
      </c>
      <c r="D2106" s="1" t="s">
        <v>60</v>
      </c>
      <c r="E2106" s="1">
        <v>150000084</v>
      </c>
      <c r="F2106" s="1" t="s">
        <v>60</v>
      </c>
      <c r="G2106" s="1" t="s">
        <v>104</v>
      </c>
      <c r="H2106" s="1">
        <v>16</v>
      </c>
      <c r="I2106" s="1" t="s">
        <v>195</v>
      </c>
      <c r="J2106" s="1" t="s">
        <v>49</v>
      </c>
      <c r="K2106" s="1">
        <v>17406001</v>
      </c>
      <c r="L2106" s="1" t="s">
        <v>50</v>
      </c>
      <c r="M2106" s="1" t="s">
        <v>51</v>
      </c>
      <c r="N2106" s="1" t="s">
        <v>64</v>
      </c>
      <c r="O2106" s="1" t="s">
        <v>65</v>
      </c>
      <c r="P2106" s="1" t="s">
        <v>66</v>
      </c>
      <c r="Q2106" s="1" t="s">
        <v>67</v>
      </c>
      <c r="R2106" s="1" t="s">
        <v>87</v>
      </c>
      <c r="S2106" s="1" t="s">
        <v>88</v>
      </c>
      <c r="T2106" s="2">
        <v>43404</v>
      </c>
      <c r="U2106" s="2">
        <v>43404</v>
      </c>
      <c r="V2106" s="1" t="s">
        <v>52</v>
      </c>
      <c r="W2106" s="3">
        <v>1</v>
      </c>
      <c r="X2106" s="1" t="s">
        <v>53</v>
      </c>
      <c r="Y2106" s="4">
        <v>175035</v>
      </c>
      <c r="Z2106" s="4">
        <v>-21583</v>
      </c>
      <c r="AA2106" s="4">
        <v>0</v>
      </c>
      <c r="AB2106" s="4">
        <v>0</v>
      </c>
      <c r="AC2106" s="4">
        <v>0</v>
      </c>
      <c r="AD2106" s="4">
        <v>175035</v>
      </c>
      <c r="AE2106" s="5">
        <v>1614</v>
      </c>
      <c r="AF2106" s="1" t="s">
        <v>70</v>
      </c>
      <c r="AG2106" s="1" t="s">
        <v>71</v>
      </c>
      <c r="AH2106" s="1" t="s">
        <v>89</v>
      </c>
      <c r="AI2106" s="1" t="s">
        <v>57</v>
      </c>
      <c r="AJ2106" s="5">
        <v>10950</v>
      </c>
      <c r="AK2106" s="4">
        <v>-1819</v>
      </c>
      <c r="AL2106" s="4">
        <v>0</v>
      </c>
      <c r="AM2106" s="4">
        <v>0</v>
      </c>
      <c r="AN2106" s="4">
        <v>0</v>
      </c>
      <c r="AO2106" s="4">
        <v>-23402</v>
      </c>
      <c r="AP2106" s="4">
        <v>-23402</v>
      </c>
      <c r="AQ2106" s="4">
        <v>0</v>
      </c>
      <c r="AR2106" s="4">
        <v>151633</v>
      </c>
      <c r="AS2106" s="1" t="s">
        <v>52</v>
      </c>
      <c r="AT2106" s="9">
        <f t="shared" si="948"/>
        <v>43404</v>
      </c>
      <c r="AU2106" s="9">
        <f t="shared" si="949"/>
        <v>43374</v>
      </c>
      <c r="AV2106" s="9">
        <v>44798</v>
      </c>
      <c r="AW2106" s="11">
        <f t="shared" si="950"/>
        <v>3.8191780821917809</v>
      </c>
      <c r="AX2106">
        <v>10</v>
      </c>
      <c r="AY2106" s="12">
        <v>0.05</v>
      </c>
      <c r="AZ2106">
        <f t="shared" si="951"/>
        <v>9.5000000000000001E-2</v>
      </c>
      <c r="BA2106" s="13">
        <f t="shared" si="952"/>
        <v>175035</v>
      </c>
      <c r="BB2106" s="17" t="s">
        <v>1877</v>
      </c>
      <c r="BC2106">
        <f>MATCH(BB2106,MONTHLY_INDEX!$A:$A,0)</f>
        <v>642</v>
      </c>
      <c r="BD2106">
        <f>MATCH(AU2106,MONTHLY_INDEX!$1:$1,0)</f>
        <v>82</v>
      </c>
      <c r="BE2106">
        <f>INDEX(MONTHLY_INDEX!$1:$1048576,Final!BC2106,Final!BD2106)</f>
        <v>79.099999999999994</v>
      </c>
      <c r="BF2106">
        <f>MATCH($BF$1,MONTHLY_INDEX!$1:$1,0)</f>
        <v>127</v>
      </c>
      <c r="BG2106">
        <f>INDEX(MONTHLY_INDEX!$1:$1048576,Final!BC2106,Final!BF2106)</f>
        <v>94</v>
      </c>
      <c r="BH2106" s="23">
        <f t="shared" si="970"/>
        <v>0.18836915297092297</v>
      </c>
      <c r="BI2106" s="14">
        <f t="shared" si="971"/>
        <v>208006.19469026552</v>
      </c>
      <c r="BJ2106" s="14">
        <f t="shared" si="972"/>
        <v>75469.206473511964</v>
      </c>
      <c r="BK2106" s="15">
        <f t="shared" si="953"/>
        <v>132536.98821675355</v>
      </c>
      <c r="BL2106" s="52">
        <v>0</v>
      </c>
      <c r="BM2106" s="15">
        <f t="shared" si="973"/>
        <v>132536.98821675355</v>
      </c>
    </row>
    <row r="2107" spans="1:65">
      <c r="A2107" s="8">
        <v>2105</v>
      </c>
      <c r="B2107" s="1" t="s">
        <v>44</v>
      </c>
      <c r="C2107" s="1">
        <v>1500</v>
      </c>
      <c r="D2107" s="1" t="s">
        <v>60</v>
      </c>
      <c r="E2107" s="1">
        <v>150000084</v>
      </c>
      <c r="F2107" s="1" t="s">
        <v>60</v>
      </c>
      <c r="G2107" s="1" t="s">
        <v>105</v>
      </c>
      <c r="H2107" s="1">
        <v>17</v>
      </c>
      <c r="I2107" s="1" t="s">
        <v>195</v>
      </c>
      <c r="J2107" s="1" t="s">
        <v>49</v>
      </c>
      <c r="K2107" s="1">
        <v>17406001</v>
      </c>
      <c r="L2107" s="1" t="s">
        <v>50</v>
      </c>
      <c r="M2107" s="1" t="s">
        <v>51</v>
      </c>
      <c r="N2107" s="1" t="s">
        <v>64</v>
      </c>
      <c r="O2107" s="1" t="s">
        <v>65</v>
      </c>
      <c r="P2107" s="1" t="s">
        <v>66</v>
      </c>
      <c r="Q2107" s="1" t="s">
        <v>67</v>
      </c>
      <c r="R2107" s="1" t="s">
        <v>87</v>
      </c>
      <c r="S2107" s="1" t="s">
        <v>88</v>
      </c>
      <c r="T2107" s="2">
        <v>43404</v>
      </c>
      <c r="U2107" s="2">
        <v>43404</v>
      </c>
      <c r="V2107" s="1" t="s">
        <v>52</v>
      </c>
      <c r="W2107" s="3">
        <v>1</v>
      </c>
      <c r="X2107" s="1" t="s">
        <v>53</v>
      </c>
      <c r="Y2107" s="4">
        <v>132796</v>
      </c>
      <c r="Z2107" s="4">
        <v>-16375</v>
      </c>
      <c r="AA2107" s="4">
        <v>0</v>
      </c>
      <c r="AB2107" s="4">
        <v>0</v>
      </c>
      <c r="AC2107" s="4">
        <v>0</v>
      </c>
      <c r="AD2107" s="4">
        <v>132796</v>
      </c>
      <c r="AE2107" s="5">
        <v>1614</v>
      </c>
      <c r="AF2107" s="1" t="s">
        <v>70</v>
      </c>
      <c r="AG2107" s="1" t="s">
        <v>71</v>
      </c>
      <c r="AH2107" s="1" t="s">
        <v>89</v>
      </c>
      <c r="AI2107" s="1" t="s">
        <v>57</v>
      </c>
      <c r="AJ2107" s="5">
        <v>10950</v>
      </c>
      <c r="AK2107" s="4">
        <v>-1380</v>
      </c>
      <c r="AL2107" s="4">
        <v>0</v>
      </c>
      <c r="AM2107" s="4">
        <v>0</v>
      </c>
      <c r="AN2107" s="4">
        <v>0</v>
      </c>
      <c r="AO2107" s="4">
        <v>-17755</v>
      </c>
      <c r="AP2107" s="4">
        <v>-17755</v>
      </c>
      <c r="AQ2107" s="4">
        <v>0</v>
      </c>
      <c r="AR2107" s="4">
        <v>115041</v>
      </c>
      <c r="AS2107" s="1" t="s">
        <v>52</v>
      </c>
      <c r="AT2107" s="9">
        <f t="shared" si="948"/>
        <v>43404</v>
      </c>
      <c r="AU2107" s="9">
        <f t="shared" si="949"/>
        <v>43374</v>
      </c>
      <c r="AV2107" s="9">
        <v>44798</v>
      </c>
      <c r="AW2107" s="11">
        <f t="shared" si="950"/>
        <v>3.8191780821917809</v>
      </c>
      <c r="AX2107">
        <v>10</v>
      </c>
      <c r="AY2107" s="12">
        <v>0.05</v>
      </c>
      <c r="AZ2107">
        <f t="shared" si="951"/>
        <v>9.5000000000000001E-2</v>
      </c>
      <c r="BA2107" s="13">
        <f t="shared" si="952"/>
        <v>132796</v>
      </c>
      <c r="BB2107" s="17" t="s">
        <v>2189</v>
      </c>
      <c r="BC2107">
        <f>MATCH(BB2107,MONTHLY_INDEX!$A:$A,0)</f>
        <v>798</v>
      </c>
      <c r="BD2107">
        <f>MATCH(AU2107,MONTHLY_INDEX!$1:$1,0)</f>
        <v>82</v>
      </c>
      <c r="BE2107">
        <f>INDEX(MONTHLY_INDEX!$1:$1048576,Final!BC2107,Final!BD2107)</f>
        <v>96</v>
      </c>
      <c r="BF2107">
        <f>MATCH($BF$1,MONTHLY_INDEX!$1:$1,0)</f>
        <v>127</v>
      </c>
      <c r="BG2107">
        <f>INDEX(MONTHLY_INDEX!$1:$1048576,Final!BC2107,Final!BF2107)</f>
        <v>95.3</v>
      </c>
      <c r="BH2107" s="23">
        <f t="shared" si="970"/>
        <v>-7.2916666666666963E-3</v>
      </c>
      <c r="BI2107" s="14">
        <f t="shared" si="971"/>
        <v>131827.69583333333</v>
      </c>
      <c r="BJ2107" s="14">
        <f t="shared" si="972"/>
        <v>47829.977422488584</v>
      </c>
      <c r="BK2107" s="15">
        <f t="shared" si="953"/>
        <v>83997.71841084474</v>
      </c>
      <c r="BL2107" s="52">
        <v>0</v>
      </c>
      <c r="BM2107" s="15">
        <f t="shared" si="973"/>
        <v>83997.71841084474</v>
      </c>
    </row>
    <row r="2108" spans="1:65">
      <c r="A2108" s="8">
        <v>2106</v>
      </c>
      <c r="B2108" s="1" t="s">
        <v>44</v>
      </c>
      <c r="C2108" s="1">
        <v>1500</v>
      </c>
      <c r="D2108" s="1" t="s">
        <v>60</v>
      </c>
      <c r="E2108" s="1">
        <v>150000084</v>
      </c>
      <c r="F2108" s="1" t="s">
        <v>60</v>
      </c>
      <c r="G2108" s="1" t="s">
        <v>106</v>
      </c>
      <c r="H2108" s="1">
        <v>18</v>
      </c>
      <c r="I2108" s="1" t="s">
        <v>195</v>
      </c>
      <c r="J2108" s="1" t="s">
        <v>49</v>
      </c>
      <c r="K2108" s="1">
        <v>17406001</v>
      </c>
      <c r="L2108" s="1" t="s">
        <v>50</v>
      </c>
      <c r="M2108" s="1" t="s">
        <v>51</v>
      </c>
      <c r="N2108" s="1" t="s">
        <v>64</v>
      </c>
      <c r="O2108" s="1" t="s">
        <v>65</v>
      </c>
      <c r="P2108" s="1" t="s">
        <v>66</v>
      </c>
      <c r="Q2108" s="1" t="s">
        <v>67</v>
      </c>
      <c r="R2108" s="1" t="s">
        <v>87</v>
      </c>
      <c r="S2108" s="1" t="s">
        <v>88</v>
      </c>
      <c r="T2108" s="2">
        <v>43404</v>
      </c>
      <c r="U2108" s="2">
        <v>43404</v>
      </c>
      <c r="V2108" s="1" t="s">
        <v>52</v>
      </c>
      <c r="W2108" s="3">
        <v>1</v>
      </c>
      <c r="X2108" s="1" t="s">
        <v>53</v>
      </c>
      <c r="Y2108" s="4">
        <v>469552</v>
      </c>
      <c r="Z2108" s="4">
        <v>-57903</v>
      </c>
      <c r="AA2108" s="4">
        <v>0</v>
      </c>
      <c r="AB2108" s="4">
        <v>0</v>
      </c>
      <c r="AC2108" s="4">
        <v>0</v>
      </c>
      <c r="AD2108" s="4">
        <v>469552</v>
      </c>
      <c r="AE2108" s="5">
        <v>1614</v>
      </c>
      <c r="AF2108" s="1" t="s">
        <v>70</v>
      </c>
      <c r="AG2108" s="1" t="s">
        <v>71</v>
      </c>
      <c r="AH2108" s="1" t="s">
        <v>89</v>
      </c>
      <c r="AI2108" s="1" t="s">
        <v>57</v>
      </c>
      <c r="AJ2108" s="5">
        <v>10950</v>
      </c>
      <c r="AK2108" s="4">
        <v>-4881</v>
      </c>
      <c r="AL2108" s="4">
        <v>0</v>
      </c>
      <c r="AM2108" s="4">
        <v>0</v>
      </c>
      <c r="AN2108" s="4">
        <v>0</v>
      </c>
      <c r="AO2108" s="4">
        <v>-62784</v>
      </c>
      <c r="AP2108" s="4">
        <v>-62784</v>
      </c>
      <c r="AQ2108" s="4">
        <v>0</v>
      </c>
      <c r="AR2108" s="4">
        <v>406768</v>
      </c>
      <c r="AS2108" s="1" t="s">
        <v>52</v>
      </c>
      <c r="AT2108" s="9">
        <f t="shared" si="948"/>
        <v>43404</v>
      </c>
      <c r="AU2108" s="9">
        <f t="shared" si="949"/>
        <v>43374</v>
      </c>
      <c r="AV2108" s="9">
        <v>44798</v>
      </c>
      <c r="AW2108" s="11">
        <f t="shared" si="950"/>
        <v>3.8191780821917809</v>
      </c>
      <c r="AX2108">
        <v>10</v>
      </c>
      <c r="AY2108" s="12">
        <v>0.05</v>
      </c>
      <c r="AZ2108">
        <f t="shared" si="951"/>
        <v>9.5000000000000001E-2</v>
      </c>
      <c r="BA2108" s="13">
        <f t="shared" si="952"/>
        <v>469552</v>
      </c>
      <c r="BB2108" s="17" t="s">
        <v>1871</v>
      </c>
      <c r="BC2108">
        <f>MATCH(BB2108,MONTHLY_INDEX!$A:$A,0)</f>
        <v>639</v>
      </c>
      <c r="BD2108">
        <f>MATCH(AU2108,MONTHLY_INDEX!$1:$1,0)</f>
        <v>82</v>
      </c>
      <c r="BE2108">
        <f>INDEX(MONTHLY_INDEX!$1:$1048576,Final!BC2108,Final!BD2108)</f>
        <v>113.1</v>
      </c>
      <c r="BF2108">
        <f>MATCH($BF$1,MONTHLY_INDEX!$1:$1,0)</f>
        <v>127</v>
      </c>
      <c r="BG2108">
        <f>INDEX(MONTHLY_INDEX!$1:$1048576,Final!BC2108,Final!BF2108)</f>
        <v>116.2</v>
      </c>
      <c r="BH2108" s="23">
        <f t="shared" si="970"/>
        <v>2.740937223695852E-2</v>
      </c>
      <c r="BI2108" s="14">
        <f t="shared" si="971"/>
        <v>482422.1255526084</v>
      </c>
      <c r="BJ2108" s="14">
        <f t="shared" si="972"/>
        <v>175033.32078611487</v>
      </c>
      <c r="BK2108" s="15">
        <f t="shared" si="953"/>
        <v>307388.8047664935</v>
      </c>
      <c r="BL2108" s="52">
        <v>0</v>
      </c>
      <c r="BM2108" s="15">
        <f t="shared" si="973"/>
        <v>307388.8047664935</v>
      </c>
    </row>
    <row r="2109" spans="1:65">
      <c r="A2109" s="8">
        <v>2107</v>
      </c>
      <c r="B2109" s="1" t="s">
        <v>44</v>
      </c>
      <c r="C2109" s="1">
        <v>1500</v>
      </c>
      <c r="D2109" s="1" t="s">
        <v>60</v>
      </c>
      <c r="E2109" s="1">
        <v>150000084</v>
      </c>
      <c r="F2109" s="1" t="s">
        <v>60</v>
      </c>
      <c r="G2109" s="1" t="s">
        <v>107</v>
      </c>
      <c r="H2109" s="1">
        <v>19</v>
      </c>
      <c r="I2109" s="1" t="s">
        <v>195</v>
      </c>
      <c r="J2109" s="1" t="s">
        <v>49</v>
      </c>
      <c r="K2109" s="1">
        <v>17406001</v>
      </c>
      <c r="L2109" s="1" t="s">
        <v>50</v>
      </c>
      <c r="M2109" s="1" t="s">
        <v>51</v>
      </c>
      <c r="N2109" s="1" t="s">
        <v>64</v>
      </c>
      <c r="O2109" s="1" t="s">
        <v>65</v>
      </c>
      <c r="P2109" s="1" t="s">
        <v>66</v>
      </c>
      <c r="Q2109" s="1" t="s">
        <v>67</v>
      </c>
      <c r="R2109" s="1" t="s">
        <v>87</v>
      </c>
      <c r="S2109" s="1" t="s">
        <v>88</v>
      </c>
      <c r="T2109" s="2">
        <v>43404</v>
      </c>
      <c r="U2109" s="2">
        <v>43404</v>
      </c>
      <c r="V2109" s="1" t="s">
        <v>52</v>
      </c>
      <c r="W2109" s="3">
        <v>1</v>
      </c>
      <c r="X2109" s="1" t="s">
        <v>53</v>
      </c>
      <c r="Y2109" s="4">
        <v>6861326</v>
      </c>
      <c r="Z2109" s="4">
        <v>-846111</v>
      </c>
      <c r="AA2109" s="4">
        <v>0</v>
      </c>
      <c r="AB2109" s="4">
        <v>0</v>
      </c>
      <c r="AC2109" s="4">
        <v>0</v>
      </c>
      <c r="AD2109" s="4">
        <v>6861326</v>
      </c>
      <c r="AE2109" s="5">
        <v>1614</v>
      </c>
      <c r="AF2109" s="1" t="s">
        <v>70</v>
      </c>
      <c r="AG2109" s="1" t="s">
        <v>71</v>
      </c>
      <c r="AH2109" s="1" t="s">
        <v>89</v>
      </c>
      <c r="AI2109" s="1" t="s">
        <v>57</v>
      </c>
      <c r="AJ2109" s="5">
        <v>10950</v>
      </c>
      <c r="AK2109" s="4">
        <v>-71318</v>
      </c>
      <c r="AL2109" s="4">
        <v>0</v>
      </c>
      <c r="AM2109" s="4">
        <v>0</v>
      </c>
      <c r="AN2109" s="4">
        <v>0</v>
      </c>
      <c r="AO2109" s="4">
        <v>-917429</v>
      </c>
      <c r="AP2109" s="4">
        <v>-917429</v>
      </c>
      <c r="AQ2109" s="4">
        <v>0</v>
      </c>
      <c r="AR2109" s="4">
        <v>5943897</v>
      </c>
      <c r="AS2109" s="1" t="s">
        <v>52</v>
      </c>
      <c r="AT2109" s="9">
        <f t="shared" si="948"/>
        <v>43404</v>
      </c>
      <c r="AU2109" s="9">
        <f t="shared" si="949"/>
        <v>43374</v>
      </c>
      <c r="AV2109" s="9">
        <v>44798</v>
      </c>
      <c r="AW2109" s="11">
        <f t="shared" si="950"/>
        <v>3.8191780821917809</v>
      </c>
      <c r="AX2109">
        <v>10</v>
      </c>
      <c r="AY2109" s="12">
        <v>0.05</v>
      </c>
      <c r="AZ2109">
        <f t="shared" si="951"/>
        <v>9.5000000000000001E-2</v>
      </c>
      <c r="BA2109" s="13">
        <f t="shared" si="952"/>
        <v>6861326</v>
      </c>
      <c r="BI2109" s="14">
        <f t="shared" ref="BI2109:BI2111" si="974">AR2109</f>
        <v>5943897</v>
      </c>
      <c r="BJ2109" s="14">
        <v>0</v>
      </c>
      <c r="BK2109" s="14">
        <f t="shared" ref="BK2109:BK2111" si="975">AR2109</f>
        <v>5943897</v>
      </c>
      <c r="BL2109" s="52">
        <v>0</v>
      </c>
      <c r="BM2109" s="15">
        <f t="shared" ref="BM2109:BM2111" si="976">AR2109</f>
        <v>5943897</v>
      </c>
    </row>
    <row r="2110" spans="1:65">
      <c r="A2110" s="8">
        <v>2108</v>
      </c>
      <c r="B2110" s="1" t="s">
        <v>44</v>
      </c>
      <c r="C2110" s="1">
        <v>1500</v>
      </c>
      <c r="D2110" s="1" t="s">
        <v>60</v>
      </c>
      <c r="E2110" s="1">
        <v>150000084</v>
      </c>
      <c r="F2110" s="1" t="s">
        <v>60</v>
      </c>
      <c r="G2110" s="1" t="s">
        <v>108</v>
      </c>
      <c r="H2110" s="1">
        <v>20</v>
      </c>
      <c r="I2110" s="1" t="s">
        <v>195</v>
      </c>
      <c r="J2110" s="1" t="s">
        <v>49</v>
      </c>
      <c r="K2110" s="1">
        <v>17406001</v>
      </c>
      <c r="L2110" s="1" t="s">
        <v>50</v>
      </c>
      <c r="M2110" s="1" t="s">
        <v>51</v>
      </c>
      <c r="N2110" s="1" t="s">
        <v>64</v>
      </c>
      <c r="O2110" s="1" t="s">
        <v>65</v>
      </c>
      <c r="P2110" s="1" t="s">
        <v>66</v>
      </c>
      <c r="Q2110" s="1" t="s">
        <v>67</v>
      </c>
      <c r="R2110" s="1" t="s">
        <v>87</v>
      </c>
      <c r="S2110" s="1" t="s">
        <v>88</v>
      </c>
      <c r="T2110" s="2">
        <v>43404</v>
      </c>
      <c r="U2110" s="2">
        <v>43404</v>
      </c>
      <c r="V2110" s="1" t="s">
        <v>52</v>
      </c>
      <c r="W2110" s="3">
        <v>1</v>
      </c>
      <c r="X2110" s="1" t="s">
        <v>53</v>
      </c>
      <c r="Y2110" s="4">
        <v>5552065</v>
      </c>
      <c r="Z2110" s="4">
        <v>-684659</v>
      </c>
      <c r="AA2110" s="4">
        <v>0</v>
      </c>
      <c r="AB2110" s="4">
        <v>0</v>
      </c>
      <c r="AC2110" s="4">
        <v>0</v>
      </c>
      <c r="AD2110" s="4">
        <v>5552065</v>
      </c>
      <c r="AE2110" s="5">
        <v>1614</v>
      </c>
      <c r="AF2110" s="1" t="s">
        <v>70</v>
      </c>
      <c r="AG2110" s="1" t="s">
        <v>71</v>
      </c>
      <c r="AH2110" s="1" t="s">
        <v>89</v>
      </c>
      <c r="AI2110" s="1" t="s">
        <v>57</v>
      </c>
      <c r="AJ2110" s="5">
        <v>10950</v>
      </c>
      <c r="AK2110" s="4">
        <v>-57710</v>
      </c>
      <c r="AL2110" s="4">
        <v>0</v>
      </c>
      <c r="AM2110" s="4">
        <v>0</v>
      </c>
      <c r="AN2110" s="4">
        <v>0</v>
      </c>
      <c r="AO2110" s="4">
        <v>-742369</v>
      </c>
      <c r="AP2110" s="4">
        <v>-742369</v>
      </c>
      <c r="AQ2110" s="4">
        <v>0</v>
      </c>
      <c r="AR2110" s="4">
        <v>4809696</v>
      </c>
      <c r="AS2110" s="1" t="s">
        <v>52</v>
      </c>
      <c r="AT2110" s="9">
        <f t="shared" si="948"/>
        <v>43404</v>
      </c>
      <c r="AU2110" s="9">
        <f t="shared" si="949"/>
        <v>43374</v>
      </c>
      <c r="AV2110" s="9">
        <v>44798</v>
      </c>
      <c r="AW2110" s="11">
        <f t="shared" si="950"/>
        <v>3.8191780821917809</v>
      </c>
      <c r="AX2110">
        <v>10</v>
      </c>
      <c r="AY2110" s="12">
        <v>0.05</v>
      </c>
      <c r="AZ2110">
        <f t="shared" si="951"/>
        <v>9.5000000000000001E-2</v>
      </c>
      <c r="BA2110" s="13">
        <f t="shared" si="952"/>
        <v>5552065</v>
      </c>
      <c r="BI2110" s="14">
        <f t="shared" si="974"/>
        <v>4809696</v>
      </c>
      <c r="BJ2110" s="14">
        <v>0</v>
      </c>
      <c r="BK2110" s="14">
        <f t="shared" si="975"/>
        <v>4809696</v>
      </c>
      <c r="BL2110" s="52">
        <v>0</v>
      </c>
      <c r="BM2110" s="15">
        <f t="shared" si="976"/>
        <v>4809696</v>
      </c>
    </row>
    <row r="2111" spans="1:65">
      <c r="A2111" s="8">
        <v>2109</v>
      </c>
      <c r="B2111" s="1" t="s">
        <v>44</v>
      </c>
      <c r="C2111" s="1">
        <v>1500</v>
      </c>
      <c r="D2111" s="1" t="s">
        <v>60</v>
      </c>
      <c r="E2111" s="1">
        <v>150000084</v>
      </c>
      <c r="F2111" s="1" t="s">
        <v>60</v>
      </c>
      <c r="G2111" s="1" t="s">
        <v>109</v>
      </c>
      <c r="H2111" s="1">
        <v>21</v>
      </c>
      <c r="I2111" s="1" t="s">
        <v>195</v>
      </c>
      <c r="J2111" s="1" t="s">
        <v>49</v>
      </c>
      <c r="K2111" s="1">
        <v>17406001</v>
      </c>
      <c r="L2111" s="1" t="s">
        <v>50</v>
      </c>
      <c r="M2111" s="1" t="s">
        <v>51</v>
      </c>
      <c r="N2111" s="1" t="s">
        <v>64</v>
      </c>
      <c r="O2111" s="1" t="s">
        <v>65</v>
      </c>
      <c r="P2111" s="1" t="s">
        <v>66</v>
      </c>
      <c r="Q2111" s="1" t="s">
        <v>67</v>
      </c>
      <c r="R2111" s="1" t="s">
        <v>87</v>
      </c>
      <c r="S2111" s="1" t="s">
        <v>88</v>
      </c>
      <c r="T2111" s="2">
        <v>43404</v>
      </c>
      <c r="U2111" s="2">
        <v>43404</v>
      </c>
      <c r="V2111" s="1" t="s">
        <v>52</v>
      </c>
      <c r="W2111" s="3">
        <v>1</v>
      </c>
      <c r="X2111" s="1" t="s">
        <v>53</v>
      </c>
      <c r="Y2111" s="4">
        <v>1950695</v>
      </c>
      <c r="Z2111" s="4">
        <v>-241362</v>
      </c>
      <c r="AA2111" s="4">
        <v>0</v>
      </c>
      <c r="AB2111" s="4">
        <v>0</v>
      </c>
      <c r="AC2111" s="4">
        <v>0</v>
      </c>
      <c r="AD2111" s="4">
        <v>1950695</v>
      </c>
      <c r="AE2111" s="5">
        <v>1614</v>
      </c>
      <c r="AF2111" s="1" t="s">
        <v>70</v>
      </c>
      <c r="AG2111" s="1" t="s">
        <v>71</v>
      </c>
      <c r="AH2111" s="1" t="s">
        <v>89</v>
      </c>
      <c r="AI2111" s="1" t="s">
        <v>57</v>
      </c>
      <c r="AJ2111" s="5">
        <v>10950</v>
      </c>
      <c r="AK2111" s="4">
        <v>-20266</v>
      </c>
      <c r="AL2111" s="4">
        <v>0</v>
      </c>
      <c r="AM2111" s="4">
        <v>0</v>
      </c>
      <c r="AN2111" s="4">
        <v>0</v>
      </c>
      <c r="AO2111" s="4">
        <v>-261628</v>
      </c>
      <c r="AP2111" s="4">
        <v>-261628</v>
      </c>
      <c r="AQ2111" s="4">
        <v>0</v>
      </c>
      <c r="AR2111" s="4">
        <v>1689067</v>
      </c>
      <c r="AS2111" s="1" t="s">
        <v>52</v>
      </c>
      <c r="AT2111" s="9">
        <f t="shared" si="948"/>
        <v>43404</v>
      </c>
      <c r="AU2111" s="9">
        <f t="shared" si="949"/>
        <v>43374</v>
      </c>
      <c r="AV2111" s="9">
        <v>44798</v>
      </c>
      <c r="AW2111" s="11">
        <f t="shared" si="950"/>
        <v>3.8191780821917809</v>
      </c>
      <c r="AX2111">
        <v>10</v>
      </c>
      <c r="AY2111" s="12">
        <v>0.05</v>
      </c>
      <c r="AZ2111">
        <f t="shared" si="951"/>
        <v>9.5000000000000001E-2</v>
      </c>
      <c r="BA2111" s="13">
        <f t="shared" si="952"/>
        <v>1950695</v>
      </c>
      <c r="BI2111" s="14">
        <f t="shared" si="974"/>
        <v>1689067</v>
      </c>
      <c r="BJ2111" s="14">
        <v>0</v>
      </c>
      <c r="BK2111" s="14">
        <f t="shared" si="975"/>
        <v>1689067</v>
      </c>
      <c r="BL2111" s="52">
        <v>0</v>
      </c>
      <c r="BM2111" s="15">
        <f t="shared" si="976"/>
        <v>1689067</v>
      </c>
    </row>
    <row r="2112" spans="1:65">
      <c r="A2112" s="8">
        <v>2110</v>
      </c>
      <c r="B2112" s="1" t="s">
        <v>44</v>
      </c>
      <c r="C2112" s="1">
        <v>1500</v>
      </c>
      <c r="D2112" s="1" t="s">
        <v>60</v>
      </c>
      <c r="E2112" s="1">
        <v>150000084</v>
      </c>
      <c r="F2112" s="1" t="s">
        <v>60</v>
      </c>
      <c r="G2112" s="1" t="s">
        <v>110</v>
      </c>
      <c r="H2112" s="1">
        <v>22</v>
      </c>
      <c r="I2112" s="1" t="s">
        <v>195</v>
      </c>
      <c r="J2112" s="1" t="s">
        <v>49</v>
      </c>
      <c r="K2112" s="1">
        <v>17406001</v>
      </c>
      <c r="L2112" s="1" t="s">
        <v>50</v>
      </c>
      <c r="M2112" s="1" t="s">
        <v>51</v>
      </c>
      <c r="N2112" s="1" t="s">
        <v>64</v>
      </c>
      <c r="O2112" s="1" t="s">
        <v>65</v>
      </c>
      <c r="P2112" s="1" t="s">
        <v>66</v>
      </c>
      <c r="Q2112" s="1" t="s">
        <v>67</v>
      </c>
      <c r="R2112" s="1" t="s">
        <v>87</v>
      </c>
      <c r="S2112" s="1" t="s">
        <v>88</v>
      </c>
      <c r="T2112" s="2">
        <v>43404</v>
      </c>
      <c r="U2112" s="2">
        <v>43404</v>
      </c>
      <c r="V2112" s="1" t="s">
        <v>52</v>
      </c>
      <c r="W2112" s="3">
        <v>1</v>
      </c>
      <c r="X2112" s="1" t="s">
        <v>53</v>
      </c>
      <c r="Y2112" s="4">
        <v>16789210</v>
      </c>
      <c r="Z2112" s="4">
        <v>-2070378</v>
      </c>
      <c r="AA2112" s="4">
        <v>0</v>
      </c>
      <c r="AB2112" s="4">
        <v>0</v>
      </c>
      <c r="AC2112" s="4">
        <v>0</v>
      </c>
      <c r="AD2112" s="4">
        <v>16789210</v>
      </c>
      <c r="AE2112" s="5">
        <v>1614</v>
      </c>
      <c r="AF2112" s="1" t="s">
        <v>70</v>
      </c>
      <c r="AG2112" s="1" t="s">
        <v>71</v>
      </c>
      <c r="AH2112" s="1" t="s">
        <v>89</v>
      </c>
      <c r="AI2112" s="1" t="s">
        <v>57</v>
      </c>
      <c r="AJ2112" s="5">
        <v>10950</v>
      </c>
      <c r="AK2112" s="4">
        <v>-174511</v>
      </c>
      <c r="AL2112" s="4">
        <v>0</v>
      </c>
      <c r="AM2112" s="4">
        <v>0</v>
      </c>
      <c r="AN2112" s="4">
        <v>0</v>
      </c>
      <c r="AO2112" s="4">
        <v>-2244889</v>
      </c>
      <c r="AP2112" s="4">
        <v>-2244889</v>
      </c>
      <c r="AQ2112" s="4">
        <v>0</v>
      </c>
      <c r="AR2112" s="4">
        <v>14544321</v>
      </c>
      <c r="AS2112" s="1" t="s">
        <v>52</v>
      </c>
      <c r="AT2112" s="9">
        <f t="shared" si="948"/>
        <v>43404</v>
      </c>
      <c r="AU2112" s="9">
        <f t="shared" si="949"/>
        <v>43374</v>
      </c>
      <c r="AV2112" s="9">
        <v>44798</v>
      </c>
      <c r="AW2112" s="11">
        <f t="shared" si="950"/>
        <v>3.8191780821917809</v>
      </c>
      <c r="AX2112">
        <v>25</v>
      </c>
      <c r="AY2112" s="12">
        <v>0.05</v>
      </c>
      <c r="AZ2112">
        <f t="shared" si="951"/>
        <v>3.7999999999999999E-2</v>
      </c>
      <c r="BA2112" s="13">
        <f t="shared" si="952"/>
        <v>16789210</v>
      </c>
      <c r="BB2112" s="17" t="s">
        <v>2189</v>
      </c>
      <c r="BC2112">
        <f>MATCH(BB2112,MONTHLY_INDEX!$A:$A,0)</f>
        <v>798</v>
      </c>
      <c r="BD2112">
        <f>MATCH(AU2112,MONTHLY_INDEX!$1:$1,0)</f>
        <v>82</v>
      </c>
      <c r="BE2112">
        <f>INDEX(MONTHLY_INDEX!$1:$1048576,Final!BC2112,Final!BD2112)</f>
        <v>96</v>
      </c>
      <c r="BF2112">
        <f>MATCH($BF$1,MONTHLY_INDEX!$1:$1,0)</f>
        <v>127</v>
      </c>
      <c r="BG2112">
        <f>INDEX(MONTHLY_INDEX!$1:$1048576,Final!BC2112,Final!BF2112)</f>
        <v>95.3</v>
      </c>
      <c r="BH2112" s="23">
        <f>(BG2112-BE2112)/BE2112</f>
        <v>-7.2916666666666963E-3</v>
      </c>
      <c r="BI2112" s="14">
        <f>(1+BH2112)*BA2112</f>
        <v>16666788.677083332</v>
      </c>
      <c r="BJ2112" s="14">
        <f>BI2112*AZ2112*AW2112</f>
        <v>2418830.4926094748</v>
      </c>
      <c r="BK2112" s="15">
        <f t="shared" si="953"/>
        <v>14247958.184473857</v>
      </c>
      <c r="BL2112" s="52">
        <v>0</v>
      </c>
      <c r="BM2112" s="15">
        <f>MAX((1-BL2112)*BK2112,BI2112*AY2112)</f>
        <v>14247958.184473857</v>
      </c>
    </row>
    <row r="2113" spans="1:65">
      <c r="A2113" s="8">
        <v>2111</v>
      </c>
      <c r="B2113" s="1" t="s">
        <v>44</v>
      </c>
      <c r="C2113" s="1">
        <v>1500</v>
      </c>
      <c r="D2113" s="1" t="s">
        <v>60</v>
      </c>
      <c r="E2113" s="1">
        <v>150000084</v>
      </c>
      <c r="F2113" s="1" t="s">
        <v>60</v>
      </c>
      <c r="G2113" s="1" t="s">
        <v>111</v>
      </c>
      <c r="H2113" s="1">
        <v>23</v>
      </c>
      <c r="I2113" s="1" t="s">
        <v>195</v>
      </c>
      <c r="J2113" s="1" t="s">
        <v>49</v>
      </c>
      <c r="K2113" s="1">
        <v>17406001</v>
      </c>
      <c r="L2113" s="1" t="s">
        <v>50</v>
      </c>
      <c r="M2113" s="1" t="s">
        <v>51</v>
      </c>
      <c r="N2113" s="1" t="s">
        <v>64</v>
      </c>
      <c r="O2113" s="1" t="s">
        <v>65</v>
      </c>
      <c r="P2113" s="1" t="s">
        <v>66</v>
      </c>
      <c r="Q2113" s="1" t="s">
        <v>67</v>
      </c>
      <c r="R2113" s="1" t="s">
        <v>87</v>
      </c>
      <c r="S2113" s="1" t="s">
        <v>88</v>
      </c>
      <c r="T2113" s="2">
        <v>43404</v>
      </c>
      <c r="U2113" s="2">
        <v>43404</v>
      </c>
      <c r="V2113" s="1" t="s">
        <v>52</v>
      </c>
      <c r="W2113" s="3">
        <v>1</v>
      </c>
      <c r="X2113" s="1" t="s">
        <v>53</v>
      </c>
      <c r="Y2113" s="4">
        <v>98582</v>
      </c>
      <c r="Z2113" s="4">
        <v>-12155</v>
      </c>
      <c r="AA2113" s="4">
        <v>0</v>
      </c>
      <c r="AB2113" s="4">
        <v>0</v>
      </c>
      <c r="AC2113" s="4">
        <v>0</v>
      </c>
      <c r="AD2113" s="4">
        <v>98582</v>
      </c>
      <c r="AE2113" s="5">
        <v>1614</v>
      </c>
      <c r="AF2113" s="1" t="s">
        <v>70</v>
      </c>
      <c r="AG2113" s="1" t="s">
        <v>71</v>
      </c>
      <c r="AH2113" s="1" t="s">
        <v>89</v>
      </c>
      <c r="AI2113" s="1" t="s">
        <v>57</v>
      </c>
      <c r="AJ2113" s="5">
        <v>10950</v>
      </c>
      <c r="AK2113" s="4">
        <v>-1025</v>
      </c>
      <c r="AL2113" s="4">
        <v>0</v>
      </c>
      <c r="AM2113" s="4">
        <v>0</v>
      </c>
      <c r="AN2113" s="4">
        <v>0</v>
      </c>
      <c r="AO2113" s="4">
        <v>-13180</v>
      </c>
      <c r="AP2113" s="4">
        <v>-13180</v>
      </c>
      <c r="AQ2113" s="4">
        <v>0</v>
      </c>
      <c r="AR2113" s="4">
        <v>85402</v>
      </c>
      <c r="AS2113" s="1" t="s">
        <v>52</v>
      </c>
      <c r="AT2113" s="9">
        <f t="shared" si="948"/>
        <v>43404</v>
      </c>
      <c r="AU2113" s="9">
        <f t="shared" si="949"/>
        <v>43374</v>
      </c>
      <c r="AV2113" s="9">
        <v>44798</v>
      </c>
      <c r="AW2113" s="11">
        <f t="shared" si="950"/>
        <v>3.8191780821917809</v>
      </c>
      <c r="AX2113">
        <v>10</v>
      </c>
      <c r="AY2113" s="12">
        <v>0.05</v>
      </c>
      <c r="AZ2113">
        <f t="shared" si="951"/>
        <v>9.5000000000000001E-2</v>
      </c>
      <c r="BA2113" s="13">
        <f t="shared" si="952"/>
        <v>98582</v>
      </c>
      <c r="BI2113" s="14">
        <f t="shared" ref="BI2113:BI2117" si="977">AR2113</f>
        <v>85402</v>
      </c>
      <c r="BJ2113" s="14">
        <v>0</v>
      </c>
      <c r="BK2113" s="14">
        <f t="shared" ref="BK2113:BK2117" si="978">AR2113</f>
        <v>85402</v>
      </c>
      <c r="BL2113" s="52">
        <v>0</v>
      </c>
      <c r="BM2113" s="15">
        <f t="shared" ref="BM2113:BM2117" si="979">AR2113</f>
        <v>85402</v>
      </c>
    </row>
    <row r="2114" spans="1:65">
      <c r="A2114" s="8">
        <v>2112</v>
      </c>
      <c r="B2114" s="1" t="s">
        <v>44</v>
      </c>
      <c r="C2114" s="1">
        <v>1500</v>
      </c>
      <c r="D2114" s="1" t="s">
        <v>60</v>
      </c>
      <c r="E2114" s="1">
        <v>150000084</v>
      </c>
      <c r="F2114" s="1" t="s">
        <v>112</v>
      </c>
      <c r="G2114" s="1" t="s">
        <v>113</v>
      </c>
      <c r="H2114" s="1">
        <v>24</v>
      </c>
      <c r="I2114" s="1" t="s">
        <v>195</v>
      </c>
      <c r="J2114" s="1" t="s">
        <v>49</v>
      </c>
      <c r="K2114" s="1">
        <v>17406001</v>
      </c>
      <c r="L2114" s="1" t="s">
        <v>50</v>
      </c>
      <c r="M2114" s="1" t="s">
        <v>51</v>
      </c>
      <c r="N2114" s="1" t="s">
        <v>64</v>
      </c>
      <c r="O2114" s="1" t="s">
        <v>65</v>
      </c>
      <c r="P2114" s="1" t="s">
        <v>66</v>
      </c>
      <c r="Q2114" s="1" t="s">
        <v>67</v>
      </c>
      <c r="R2114" s="1" t="s">
        <v>87</v>
      </c>
      <c r="S2114" s="1" t="s">
        <v>88</v>
      </c>
      <c r="T2114" s="2">
        <v>43404</v>
      </c>
      <c r="U2114" s="2">
        <v>43404</v>
      </c>
      <c r="V2114" s="1" t="s">
        <v>52</v>
      </c>
      <c r="W2114" s="3">
        <v>1</v>
      </c>
      <c r="X2114" s="1" t="s">
        <v>53</v>
      </c>
      <c r="Y2114" s="4">
        <v>995175</v>
      </c>
      <c r="Z2114" s="4">
        <v>-122721.09</v>
      </c>
      <c r="AA2114" s="4">
        <v>0</v>
      </c>
      <c r="AB2114" s="4">
        <v>0</v>
      </c>
      <c r="AC2114" s="4">
        <v>0</v>
      </c>
      <c r="AD2114" s="4">
        <v>995175</v>
      </c>
      <c r="AE2114" s="5">
        <v>1614</v>
      </c>
      <c r="AF2114" s="1" t="s">
        <v>70</v>
      </c>
      <c r="AG2114" s="1" t="s">
        <v>71</v>
      </c>
      <c r="AH2114" s="1" t="s">
        <v>89</v>
      </c>
      <c r="AI2114" s="1" t="s">
        <v>57</v>
      </c>
      <c r="AJ2114" s="5">
        <v>10950</v>
      </c>
      <c r="AK2114" s="4">
        <v>-10344</v>
      </c>
      <c r="AL2114" s="4">
        <v>0</v>
      </c>
      <c r="AM2114" s="4">
        <v>0</v>
      </c>
      <c r="AN2114" s="4">
        <v>0</v>
      </c>
      <c r="AO2114" s="4">
        <v>-133065.09</v>
      </c>
      <c r="AP2114" s="4">
        <v>-133065.09</v>
      </c>
      <c r="AQ2114" s="4">
        <v>0</v>
      </c>
      <c r="AR2114" s="4">
        <v>862109.91</v>
      </c>
      <c r="AS2114" s="1" t="s">
        <v>52</v>
      </c>
      <c r="AT2114" s="9">
        <f t="shared" si="948"/>
        <v>43404</v>
      </c>
      <c r="AU2114" s="9">
        <f t="shared" si="949"/>
        <v>43374</v>
      </c>
      <c r="AV2114" s="9">
        <v>44798</v>
      </c>
      <c r="AW2114" s="11">
        <f t="shared" si="950"/>
        <v>3.8191780821917809</v>
      </c>
      <c r="AX2114">
        <v>10</v>
      </c>
      <c r="AY2114" s="12">
        <v>0.05</v>
      </c>
      <c r="AZ2114">
        <f t="shared" si="951"/>
        <v>9.5000000000000001E-2</v>
      </c>
      <c r="BA2114" s="13">
        <f t="shared" si="952"/>
        <v>995175</v>
      </c>
      <c r="BB2114" s="16" t="s">
        <v>593</v>
      </c>
      <c r="BC2114" s="16" t="s">
        <v>593</v>
      </c>
      <c r="BD2114" s="16" t="s">
        <v>593</v>
      </c>
      <c r="BE2114" s="16" t="s">
        <v>593</v>
      </c>
      <c r="BF2114" s="16" t="s">
        <v>593</v>
      </c>
      <c r="BG2114" s="16" t="s">
        <v>593</v>
      </c>
      <c r="BH2114" s="16" t="s">
        <v>593</v>
      </c>
      <c r="BI2114" s="14">
        <f t="shared" si="977"/>
        <v>862109.91</v>
      </c>
      <c r="BJ2114" s="14">
        <v>0</v>
      </c>
      <c r="BK2114" s="14">
        <f t="shared" si="978"/>
        <v>862109.91</v>
      </c>
      <c r="BL2114" s="52">
        <v>0</v>
      </c>
      <c r="BM2114" s="15">
        <f t="shared" si="979"/>
        <v>862109.91</v>
      </c>
    </row>
    <row r="2115" spans="1:65">
      <c r="A2115" s="8">
        <v>2113</v>
      </c>
      <c r="B2115" s="1" t="s">
        <v>44</v>
      </c>
      <c r="C2115" s="1">
        <v>1500</v>
      </c>
      <c r="D2115" s="1" t="s">
        <v>60</v>
      </c>
      <c r="E2115" s="1">
        <v>150000084</v>
      </c>
      <c r="F2115" s="1" t="s">
        <v>112</v>
      </c>
      <c r="G2115" s="1" t="s">
        <v>114</v>
      </c>
      <c r="H2115" s="1">
        <v>25</v>
      </c>
      <c r="I2115" s="1" t="s">
        <v>195</v>
      </c>
      <c r="J2115" s="1" t="s">
        <v>49</v>
      </c>
      <c r="K2115" s="1">
        <v>17406001</v>
      </c>
      <c r="L2115" s="1" t="s">
        <v>50</v>
      </c>
      <c r="M2115" s="1" t="s">
        <v>51</v>
      </c>
      <c r="N2115" s="1" t="s">
        <v>64</v>
      </c>
      <c r="O2115" s="1" t="s">
        <v>65</v>
      </c>
      <c r="P2115" s="1" t="s">
        <v>66</v>
      </c>
      <c r="Q2115" s="1" t="s">
        <v>67</v>
      </c>
      <c r="R2115" s="1" t="s">
        <v>87</v>
      </c>
      <c r="S2115" s="1" t="s">
        <v>88</v>
      </c>
      <c r="T2115" s="2">
        <v>43404</v>
      </c>
      <c r="U2115" s="2">
        <v>43404</v>
      </c>
      <c r="V2115" s="1" t="s">
        <v>52</v>
      </c>
      <c r="W2115" s="3">
        <v>1</v>
      </c>
      <c r="X2115" s="1" t="s">
        <v>53</v>
      </c>
      <c r="Y2115" s="4">
        <v>2883401</v>
      </c>
      <c r="Z2115" s="4">
        <v>-355569.73</v>
      </c>
      <c r="AA2115" s="4">
        <v>0</v>
      </c>
      <c r="AB2115" s="4">
        <v>0</v>
      </c>
      <c r="AC2115" s="4">
        <v>0</v>
      </c>
      <c r="AD2115" s="4">
        <v>2883401</v>
      </c>
      <c r="AE2115" s="5">
        <v>1614</v>
      </c>
      <c r="AF2115" s="1" t="s">
        <v>70</v>
      </c>
      <c r="AG2115" s="1" t="s">
        <v>71</v>
      </c>
      <c r="AH2115" s="1" t="s">
        <v>89</v>
      </c>
      <c r="AI2115" s="1" t="s">
        <v>57</v>
      </c>
      <c r="AJ2115" s="5">
        <v>10950</v>
      </c>
      <c r="AK2115" s="4">
        <v>-29971</v>
      </c>
      <c r="AL2115" s="4">
        <v>0</v>
      </c>
      <c r="AM2115" s="4">
        <v>0</v>
      </c>
      <c r="AN2115" s="4">
        <v>0</v>
      </c>
      <c r="AO2115" s="4">
        <v>-385540.73</v>
      </c>
      <c r="AP2115" s="4">
        <v>-385540.73</v>
      </c>
      <c r="AQ2115" s="4">
        <v>0</v>
      </c>
      <c r="AR2115" s="4">
        <v>2497860.27</v>
      </c>
      <c r="AS2115" s="1" t="s">
        <v>52</v>
      </c>
      <c r="AT2115" s="9">
        <f t="shared" si="948"/>
        <v>43404</v>
      </c>
      <c r="AU2115" s="9">
        <f t="shared" si="949"/>
        <v>43374</v>
      </c>
      <c r="AV2115" s="9">
        <v>44798</v>
      </c>
      <c r="AW2115" s="11">
        <f t="shared" si="950"/>
        <v>3.8191780821917809</v>
      </c>
      <c r="AX2115">
        <v>10</v>
      </c>
      <c r="AY2115" s="12">
        <v>0.05</v>
      </c>
      <c r="AZ2115">
        <f t="shared" si="951"/>
        <v>9.5000000000000001E-2</v>
      </c>
      <c r="BA2115" s="13">
        <f t="shared" si="952"/>
        <v>2883401</v>
      </c>
      <c r="BB2115" s="16" t="s">
        <v>593</v>
      </c>
      <c r="BC2115" s="16" t="s">
        <v>593</v>
      </c>
      <c r="BD2115" s="16" t="s">
        <v>593</v>
      </c>
      <c r="BE2115" s="16" t="s">
        <v>593</v>
      </c>
      <c r="BF2115" s="16" t="s">
        <v>593</v>
      </c>
      <c r="BG2115" s="16" t="s">
        <v>593</v>
      </c>
      <c r="BH2115" s="16" t="s">
        <v>593</v>
      </c>
      <c r="BI2115" s="14">
        <f t="shared" si="977"/>
        <v>2497860.27</v>
      </c>
      <c r="BJ2115" s="14">
        <v>0</v>
      </c>
      <c r="BK2115" s="14">
        <f t="shared" si="978"/>
        <v>2497860.27</v>
      </c>
      <c r="BL2115" s="52">
        <v>0</v>
      </c>
      <c r="BM2115" s="15">
        <f t="shared" si="979"/>
        <v>2497860.27</v>
      </c>
    </row>
    <row r="2116" spans="1:65">
      <c r="A2116" s="8">
        <v>2114</v>
      </c>
      <c r="B2116" s="1" t="s">
        <v>44</v>
      </c>
      <c r="C2116" s="1">
        <v>1500</v>
      </c>
      <c r="D2116" s="1" t="s">
        <v>60</v>
      </c>
      <c r="E2116" s="1">
        <v>150000084</v>
      </c>
      <c r="F2116" s="1" t="s">
        <v>60</v>
      </c>
      <c r="G2116" s="1" t="s">
        <v>181</v>
      </c>
      <c r="H2116" s="1">
        <v>26</v>
      </c>
      <c r="I2116" s="1" t="s">
        <v>195</v>
      </c>
      <c r="J2116" s="1" t="s">
        <v>49</v>
      </c>
      <c r="K2116" s="1">
        <v>17406001</v>
      </c>
      <c r="L2116" s="1" t="s">
        <v>50</v>
      </c>
      <c r="M2116" s="1" t="s">
        <v>51</v>
      </c>
      <c r="N2116" s="1" t="s">
        <v>64</v>
      </c>
      <c r="O2116" s="1" t="s">
        <v>65</v>
      </c>
      <c r="P2116" s="1" t="s">
        <v>66</v>
      </c>
      <c r="Q2116" s="1" t="s">
        <v>67</v>
      </c>
      <c r="R2116" s="1" t="s">
        <v>87</v>
      </c>
      <c r="S2116" s="1" t="s">
        <v>88</v>
      </c>
      <c r="T2116" s="2">
        <v>43404</v>
      </c>
      <c r="U2116" s="2">
        <v>43404</v>
      </c>
      <c r="V2116" s="1" t="s">
        <v>52</v>
      </c>
      <c r="W2116" s="3">
        <v>1</v>
      </c>
      <c r="X2116" s="1" t="s">
        <v>53</v>
      </c>
      <c r="Y2116" s="4">
        <v>120000</v>
      </c>
      <c r="Z2116" s="4">
        <v>-14798</v>
      </c>
      <c r="AA2116" s="4">
        <v>0</v>
      </c>
      <c r="AB2116" s="4">
        <v>0</v>
      </c>
      <c r="AC2116" s="4">
        <v>0</v>
      </c>
      <c r="AD2116" s="4">
        <v>120000</v>
      </c>
      <c r="AE2116" s="5">
        <v>1614</v>
      </c>
      <c r="AF2116" s="1" t="s">
        <v>70</v>
      </c>
      <c r="AG2116" s="1" t="s">
        <v>71</v>
      </c>
      <c r="AH2116" s="1" t="s">
        <v>89</v>
      </c>
      <c r="AI2116" s="1" t="s">
        <v>57</v>
      </c>
      <c r="AJ2116" s="5">
        <v>10950</v>
      </c>
      <c r="AK2116" s="4">
        <v>-1247</v>
      </c>
      <c r="AL2116" s="4">
        <v>0</v>
      </c>
      <c r="AM2116" s="4">
        <v>0</v>
      </c>
      <c r="AN2116" s="4">
        <v>0</v>
      </c>
      <c r="AO2116" s="4">
        <v>-16045</v>
      </c>
      <c r="AP2116" s="4">
        <v>-16045</v>
      </c>
      <c r="AQ2116" s="4">
        <v>0</v>
      </c>
      <c r="AR2116" s="4">
        <v>103955</v>
      </c>
      <c r="AS2116" s="1" t="s">
        <v>52</v>
      </c>
      <c r="AT2116" s="9">
        <f t="shared" ref="AT2116:AT2179" si="980">T2116</f>
        <v>43404</v>
      </c>
      <c r="AU2116" s="9">
        <f t="shared" ref="AU2116:AU2179" si="981">DATE(YEAR(AT2116),MONTH(AT2116),DAY(1))</f>
        <v>43374</v>
      </c>
      <c r="AV2116" s="9">
        <v>44798</v>
      </c>
      <c r="AW2116" s="11">
        <f t="shared" ref="AW2116:AW2179" si="982">(AV2116-AT2116)/365</f>
        <v>3.8191780821917809</v>
      </c>
      <c r="AX2116">
        <v>10</v>
      </c>
      <c r="AY2116" s="12">
        <v>0.05</v>
      </c>
      <c r="AZ2116">
        <f t="shared" ref="AZ2116:AZ2179" si="983">(1-AY2116)/AX2116</f>
        <v>9.5000000000000001E-2</v>
      </c>
      <c r="BA2116" s="13">
        <f t="shared" ref="BA2116:BA2179" si="984">Y2116</f>
        <v>120000</v>
      </c>
      <c r="BI2116" s="14">
        <f t="shared" si="977"/>
        <v>103955</v>
      </c>
      <c r="BJ2116" s="14">
        <v>0</v>
      </c>
      <c r="BK2116" s="14">
        <f t="shared" si="978"/>
        <v>103955</v>
      </c>
      <c r="BL2116" s="52">
        <v>0</v>
      </c>
      <c r="BM2116" s="15">
        <f t="shared" si="979"/>
        <v>103955</v>
      </c>
    </row>
    <row r="2117" spans="1:65">
      <c r="A2117" s="8">
        <v>2115</v>
      </c>
      <c r="B2117" s="1" t="s">
        <v>44</v>
      </c>
      <c r="C2117" s="1">
        <v>1500</v>
      </c>
      <c r="D2117" s="1" t="s">
        <v>60</v>
      </c>
      <c r="E2117" s="1">
        <v>150000084</v>
      </c>
      <c r="F2117" s="1" t="s">
        <v>112</v>
      </c>
      <c r="G2117" s="1" t="s">
        <v>116</v>
      </c>
      <c r="H2117" s="1">
        <v>27</v>
      </c>
      <c r="I2117" s="1" t="s">
        <v>195</v>
      </c>
      <c r="J2117" s="1" t="s">
        <v>49</v>
      </c>
      <c r="K2117" s="1">
        <v>17406001</v>
      </c>
      <c r="L2117" s="1" t="s">
        <v>50</v>
      </c>
      <c r="M2117" s="1" t="s">
        <v>51</v>
      </c>
      <c r="N2117" s="1" t="s">
        <v>64</v>
      </c>
      <c r="O2117" s="1" t="s">
        <v>65</v>
      </c>
      <c r="P2117" s="1" t="s">
        <v>66</v>
      </c>
      <c r="Q2117" s="1" t="s">
        <v>67</v>
      </c>
      <c r="R2117" s="1" t="s">
        <v>87</v>
      </c>
      <c r="S2117" s="1" t="s">
        <v>88</v>
      </c>
      <c r="T2117" s="2">
        <v>43404</v>
      </c>
      <c r="U2117" s="2">
        <v>43404</v>
      </c>
      <c r="V2117" s="1" t="s">
        <v>52</v>
      </c>
      <c r="W2117" s="3">
        <v>1</v>
      </c>
      <c r="X2117" s="1" t="s">
        <v>53</v>
      </c>
      <c r="Y2117" s="4">
        <v>4339035</v>
      </c>
      <c r="Z2117" s="4">
        <v>-535070.18000000005</v>
      </c>
      <c r="AA2117" s="4">
        <v>0</v>
      </c>
      <c r="AB2117" s="4">
        <v>0</v>
      </c>
      <c r="AC2117" s="4">
        <v>0</v>
      </c>
      <c r="AD2117" s="4">
        <v>4339035</v>
      </c>
      <c r="AE2117" s="5">
        <v>1614</v>
      </c>
      <c r="AF2117" s="1" t="s">
        <v>70</v>
      </c>
      <c r="AG2117" s="1" t="s">
        <v>71</v>
      </c>
      <c r="AH2117" s="1" t="s">
        <v>89</v>
      </c>
      <c r="AI2117" s="1" t="s">
        <v>57</v>
      </c>
      <c r="AJ2117" s="5">
        <v>10950</v>
      </c>
      <c r="AK2117" s="4">
        <v>-45101</v>
      </c>
      <c r="AL2117" s="4">
        <v>0</v>
      </c>
      <c r="AM2117" s="4">
        <v>0</v>
      </c>
      <c r="AN2117" s="4">
        <v>0</v>
      </c>
      <c r="AO2117" s="4">
        <v>-580171.18000000005</v>
      </c>
      <c r="AP2117" s="4">
        <v>-580171.18000000005</v>
      </c>
      <c r="AQ2117" s="4">
        <v>0</v>
      </c>
      <c r="AR2117" s="4">
        <v>3758863.82</v>
      </c>
      <c r="AS2117" s="1" t="s">
        <v>52</v>
      </c>
      <c r="AT2117" s="9">
        <f t="shared" si="980"/>
        <v>43404</v>
      </c>
      <c r="AU2117" s="9">
        <f t="shared" si="981"/>
        <v>43374</v>
      </c>
      <c r="AV2117" s="9">
        <v>44798</v>
      </c>
      <c r="AW2117" s="11">
        <f t="shared" si="982"/>
        <v>3.8191780821917809</v>
      </c>
      <c r="AX2117">
        <v>10</v>
      </c>
      <c r="AY2117" s="12">
        <v>0.05</v>
      </c>
      <c r="AZ2117">
        <f t="shared" si="983"/>
        <v>9.5000000000000001E-2</v>
      </c>
      <c r="BA2117" s="13">
        <f t="shared" si="984"/>
        <v>4339035</v>
      </c>
      <c r="BB2117" s="16" t="s">
        <v>593</v>
      </c>
      <c r="BC2117" s="16" t="s">
        <v>593</v>
      </c>
      <c r="BD2117" s="16" t="s">
        <v>593</v>
      </c>
      <c r="BE2117" s="16" t="s">
        <v>593</v>
      </c>
      <c r="BF2117" s="16" t="s">
        <v>593</v>
      </c>
      <c r="BG2117" s="16" t="s">
        <v>593</v>
      </c>
      <c r="BH2117" s="16" t="s">
        <v>593</v>
      </c>
      <c r="BI2117" s="14">
        <f t="shared" si="977"/>
        <v>3758863.82</v>
      </c>
      <c r="BJ2117" s="14">
        <v>0</v>
      </c>
      <c r="BK2117" s="14">
        <f t="shared" si="978"/>
        <v>3758863.82</v>
      </c>
      <c r="BL2117" s="52">
        <v>0</v>
      </c>
      <c r="BM2117" s="15">
        <f t="shared" si="979"/>
        <v>3758863.82</v>
      </c>
    </row>
    <row r="2118" spans="1:65">
      <c r="A2118" s="8">
        <v>2116</v>
      </c>
      <c r="B2118" s="1" t="s">
        <v>44</v>
      </c>
      <c r="C2118" s="1">
        <v>1500</v>
      </c>
      <c r="D2118" s="1" t="s">
        <v>60</v>
      </c>
      <c r="E2118" s="1">
        <v>150000085</v>
      </c>
      <c r="F2118" s="1" t="s">
        <v>60</v>
      </c>
      <c r="G2118" s="1" t="s">
        <v>86</v>
      </c>
      <c r="H2118" s="1">
        <v>1</v>
      </c>
      <c r="I2118" s="1" t="s">
        <v>196</v>
      </c>
      <c r="J2118" s="1" t="s">
        <v>49</v>
      </c>
      <c r="K2118" s="1">
        <v>17406001</v>
      </c>
      <c r="L2118" s="1" t="s">
        <v>50</v>
      </c>
      <c r="M2118" s="1" t="s">
        <v>51</v>
      </c>
      <c r="N2118" s="1" t="s">
        <v>64</v>
      </c>
      <c r="O2118" s="1" t="s">
        <v>65</v>
      </c>
      <c r="P2118" s="1" t="s">
        <v>66</v>
      </c>
      <c r="Q2118" s="1" t="s">
        <v>67</v>
      </c>
      <c r="R2118" s="1" t="s">
        <v>87</v>
      </c>
      <c r="S2118" s="1" t="s">
        <v>88</v>
      </c>
      <c r="T2118" s="2">
        <v>43404</v>
      </c>
      <c r="U2118" s="2">
        <v>43404</v>
      </c>
      <c r="V2118" s="1" t="s">
        <v>52</v>
      </c>
      <c r="W2118" s="3">
        <v>1</v>
      </c>
      <c r="X2118" s="1" t="s">
        <v>53</v>
      </c>
      <c r="Y2118" s="4">
        <v>892500</v>
      </c>
      <c r="Z2118" s="4">
        <v>-110059</v>
      </c>
      <c r="AA2118" s="4">
        <v>0</v>
      </c>
      <c r="AB2118" s="4">
        <v>0</v>
      </c>
      <c r="AC2118" s="4">
        <v>0</v>
      </c>
      <c r="AD2118" s="4">
        <v>892500</v>
      </c>
      <c r="AE2118" s="5">
        <v>1614</v>
      </c>
      <c r="AF2118" s="1" t="s">
        <v>70</v>
      </c>
      <c r="AG2118" s="1" t="s">
        <v>71</v>
      </c>
      <c r="AH2118" s="1" t="s">
        <v>89</v>
      </c>
      <c r="AI2118" s="1" t="s">
        <v>57</v>
      </c>
      <c r="AJ2118" s="5">
        <v>10950</v>
      </c>
      <c r="AK2118" s="4">
        <v>-9277</v>
      </c>
      <c r="AL2118" s="4">
        <v>0</v>
      </c>
      <c r="AM2118" s="4">
        <v>0</v>
      </c>
      <c r="AN2118" s="4">
        <v>0</v>
      </c>
      <c r="AO2118" s="4">
        <v>-119336</v>
      </c>
      <c r="AP2118" s="4">
        <v>-119336</v>
      </c>
      <c r="AQ2118" s="4">
        <v>0</v>
      </c>
      <c r="AR2118" s="4">
        <v>773164</v>
      </c>
      <c r="AS2118" s="1" t="s">
        <v>52</v>
      </c>
      <c r="AT2118" s="9">
        <f t="shared" si="980"/>
        <v>43404</v>
      </c>
      <c r="AU2118" s="9">
        <f t="shared" si="981"/>
        <v>43374</v>
      </c>
      <c r="AV2118" s="9">
        <v>44798</v>
      </c>
      <c r="AW2118" s="11">
        <f t="shared" si="982"/>
        <v>3.8191780821917809</v>
      </c>
      <c r="AX2118">
        <v>10</v>
      </c>
      <c r="AY2118" s="12">
        <v>0.05</v>
      </c>
      <c r="AZ2118">
        <f t="shared" si="983"/>
        <v>9.5000000000000001E-2</v>
      </c>
      <c r="BA2118" s="13">
        <f t="shared" si="984"/>
        <v>892500</v>
      </c>
      <c r="BB2118" s="17" t="s">
        <v>1853</v>
      </c>
      <c r="BC2118">
        <f>MATCH(BB2118,MONTHLY_INDEX!$A:$A,0)</f>
        <v>630</v>
      </c>
      <c r="BD2118">
        <f>MATCH(AU2118,MONTHLY_INDEX!$1:$1,0)</f>
        <v>82</v>
      </c>
      <c r="BE2118">
        <f>INDEX(MONTHLY_INDEX!$1:$1048576,Final!BC2118,Final!BD2118)</f>
        <v>115.8</v>
      </c>
      <c r="BF2118">
        <f>MATCH($BF$1,MONTHLY_INDEX!$1:$1,0)</f>
        <v>127</v>
      </c>
      <c r="BG2118">
        <f>INDEX(MONTHLY_INDEX!$1:$1048576,Final!BC2118,Final!BF2118)</f>
        <v>151.1</v>
      </c>
      <c r="BH2118" s="23">
        <f t="shared" ref="BH2118:BH2135" si="985">(BG2118-BE2118)/BE2118</f>
        <v>0.30483592400690845</v>
      </c>
      <c r="BI2118" s="14">
        <f t="shared" ref="BI2118:BI2135" si="986">(1+BH2118)*BA2118</f>
        <v>1164566.0621761659</v>
      </c>
      <c r="BJ2118" s="14">
        <f t="shared" ref="BJ2118:BJ2135" si="987">BI2118*AZ2118*AW2118</f>
        <v>422530.09209312231</v>
      </c>
      <c r="BK2118" s="15">
        <f t="shared" ref="BK2118:BK2179" si="988">MAX(BI2118-BJ2118,0)</f>
        <v>742035.97008304356</v>
      </c>
      <c r="BL2118" s="52">
        <v>0</v>
      </c>
      <c r="BM2118" s="15">
        <f t="shared" ref="BM2118:BM2135" si="989">MAX((1-BL2118)*BK2118,BI2118*AY2118)</f>
        <v>742035.97008304356</v>
      </c>
    </row>
    <row r="2119" spans="1:65">
      <c r="A2119" s="8">
        <v>2117</v>
      </c>
      <c r="B2119" s="1" t="s">
        <v>44</v>
      </c>
      <c r="C2119" s="1">
        <v>1500</v>
      </c>
      <c r="D2119" s="1" t="s">
        <v>60</v>
      </c>
      <c r="E2119" s="1">
        <v>150000085</v>
      </c>
      <c r="F2119" s="1" t="s">
        <v>60</v>
      </c>
      <c r="G2119" s="1" t="s">
        <v>90</v>
      </c>
      <c r="H2119" s="1">
        <v>2</v>
      </c>
      <c r="I2119" s="1" t="s">
        <v>196</v>
      </c>
      <c r="J2119" s="1" t="s">
        <v>49</v>
      </c>
      <c r="K2119" s="1">
        <v>17406001</v>
      </c>
      <c r="L2119" s="1" t="s">
        <v>50</v>
      </c>
      <c r="M2119" s="1" t="s">
        <v>51</v>
      </c>
      <c r="N2119" s="1" t="s">
        <v>64</v>
      </c>
      <c r="O2119" s="1" t="s">
        <v>65</v>
      </c>
      <c r="P2119" s="1" t="s">
        <v>66</v>
      </c>
      <c r="Q2119" s="1" t="s">
        <v>67</v>
      </c>
      <c r="R2119" s="1" t="s">
        <v>87</v>
      </c>
      <c r="S2119" s="1" t="s">
        <v>88</v>
      </c>
      <c r="T2119" s="2">
        <v>43404</v>
      </c>
      <c r="U2119" s="2">
        <v>43404</v>
      </c>
      <c r="V2119" s="1" t="s">
        <v>52</v>
      </c>
      <c r="W2119" s="3">
        <v>1</v>
      </c>
      <c r="X2119" s="1" t="s">
        <v>53</v>
      </c>
      <c r="Y2119" s="4">
        <v>472500</v>
      </c>
      <c r="Z2119" s="4">
        <v>-58266</v>
      </c>
      <c r="AA2119" s="4">
        <v>0</v>
      </c>
      <c r="AB2119" s="4">
        <v>0</v>
      </c>
      <c r="AC2119" s="4">
        <v>0</v>
      </c>
      <c r="AD2119" s="4">
        <v>472500</v>
      </c>
      <c r="AE2119" s="5">
        <v>1614</v>
      </c>
      <c r="AF2119" s="1" t="s">
        <v>70</v>
      </c>
      <c r="AG2119" s="1" t="s">
        <v>71</v>
      </c>
      <c r="AH2119" s="1" t="s">
        <v>89</v>
      </c>
      <c r="AI2119" s="1" t="s">
        <v>57</v>
      </c>
      <c r="AJ2119" s="5">
        <v>10950</v>
      </c>
      <c r="AK2119" s="4">
        <v>-4911</v>
      </c>
      <c r="AL2119" s="4">
        <v>0</v>
      </c>
      <c r="AM2119" s="4">
        <v>0</v>
      </c>
      <c r="AN2119" s="4">
        <v>0</v>
      </c>
      <c r="AO2119" s="4">
        <v>-63177</v>
      </c>
      <c r="AP2119" s="4">
        <v>-63177</v>
      </c>
      <c r="AQ2119" s="4">
        <v>0</v>
      </c>
      <c r="AR2119" s="4">
        <v>409323</v>
      </c>
      <c r="AS2119" s="1" t="s">
        <v>52</v>
      </c>
      <c r="AT2119" s="9">
        <f t="shared" si="980"/>
        <v>43404</v>
      </c>
      <c r="AU2119" s="9">
        <f t="shared" si="981"/>
        <v>43374</v>
      </c>
      <c r="AV2119" s="9">
        <v>44798</v>
      </c>
      <c r="AW2119" s="11">
        <f t="shared" si="982"/>
        <v>3.8191780821917809</v>
      </c>
      <c r="AX2119">
        <v>10</v>
      </c>
      <c r="AY2119" s="12">
        <v>0.05</v>
      </c>
      <c r="AZ2119">
        <f t="shared" si="983"/>
        <v>9.5000000000000001E-2</v>
      </c>
      <c r="BA2119" s="13">
        <f t="shared" si="984"/>
        <v>472500</v>
      </c>
      <c r="BB2119" s="17" t="s">
        <v>2189</v>
      </c>
      <c r="BC2119">
        <f>MATCH(BB2119,MONTHLY_INDEX!$A:$A,0)</f>
        <v>798</v>
      </c>
      <c r="BD2119">
        <f>MATCH(AU2119,MONTHLY_INDEX!$1:$1,0)</f>
        <v>82</v>
      </c>
      <c r="BE2119">
        <f>INDEX(MONTHLY_INDEX!$1:$1048576,Final!BC2119,Final!BD2119)</f>
        <v>96</v>
      </c>
      <c r="BF2119">
        <f>MATCH($BF$1,MONTHLY_INDEX!$1:$1,0)</f>
        <v>127</v>
      </c>
      <c r="BG2119">
        <f>INDEX(MONTHLY_INDEX!$1:$1048576,Final!BC2119,Final!BF2119)</f>
        <v>95.3</v>
      </c>
      <c r="BH2119" s="23">
        <f t="shared" si="985"/>
        <v>-7.2916666666666963E-3</v>
      </c>
      <c r="BI2119" s="14">
        <f t="shared" si="986"/>
        <v>469054.6875</v>
      </c>
      <c r="BJ2119" s="14">
        <f t="shared" si="987"/>
        <v>170183.32127568492</v>
      </c>
      <c r="BK2119" s="15">
        <f t="shared" si="988"/>
        <v>298871.36622431508</v>
      </c>
      <c r="BL2119" s="52">
        <v>0</v>
      </c>
      <c r="BM2119" s="15">
        <f t="shared" si="989"/>
        <v>298871.36622431508</v>
      </c>
    </row>
    <row r="2120" spans="1:65">
      <c r="A2120" s="8">
        <v>2118</v>
      </c>
      <c r="B2120" s="1" t="s">
        <v>44</v>
      </c>
      <c r="C2120" s="1">
        <v>1500</v>
      </c>
      <c r="D2120" s="1" t="s">
        <v>60</v>
      </c>
      <c r="E2120" s="1">
        <v>150000085</v>
      </c>
      <c r="F2120" s="1" t="s">
        <v>60</v>
      </c>
      <c r="G2120" s="1" t="s">
        <v>91</v>
      </c>
      <c r="H2120" s="1">
        <v>3</v>
      </c>
      <c r="I2120" s="1" t="s">
        <v>196</v>
      </c>
      <c r="J2120" s="1" t="s">
        <v>49</v>
      </c>
      <c r="K2120" s="1">
        <v>17406001</v>
      </c>
      <c r="L2120" s="1" t="s">
        <v>50</v>
      </c>
      <c r="M2120" s="1" t="s">
        <v>51</v>
      </c>
      <c r="N2120" s="1" t="s">
        <v>64</v>
      </c>
      <c r="O2120" s="1" t="s">
        <v>65</v>
      </c>
      <c r="P2120" s="1" t="s">
        <v>66</v>
      </c>
      <c r="Q2120" s="1" t="s">
        <v>67</v>
      </c>
      <c r="R2120" s="1" t="s">
        <v>87</v>
      </c>
      <c r="S2120" s="1" t="s">
        <v>88</v>
      </c>
      <c r="T2120" s="2">
        <v>43404</v>
      </c>
      <c r="U2120" s="2">
        <v>43404</v>
      </c>
      <c r="V2120" s="1" t="s">
        <v>52</v>
      </c>
      <c r="W2120" s="3">
        <v>1</v>
      </c>
      <c r="X2120" s="1" t="s">
        <v>53</v>
      </c>
      <c r="Y2120" s="4">
        <v>637760</v>
      </c>
      <c r="Z2120" s="4">
        <v>-78645</v>
      </c>
      <c r="AA2120" s="4">
        <v>0</v>
      </c>
      <c r="AB2120" s="4">
        <v>0</v>
      </c>
      <c r="AC2120" s="4">
        <v>0</v>
      </c>
      <c r="AD2120" s="4">
        <v>637760</v>
      </c>
      <c r="AE2120" s="5">
        <v>1614</v>
      </c>
      <c r="AF2120" s="1" t="s">
        <v>70</v>
      </c>
      <c r="AG2120" s="1" t="s">
        <v>71</v>
      </c>
      <c r="AH2120" s="1" t="s">
        <v>89</v>
      </c>
      <c r="AI2120" s="1" t="s">
        <v>57</v>
      </c>
      <c r="AJ2120" s="5">
        <v>10950</v>
      </c>
      <c r="AK2120" s="4">
        <v>-6629</v>
      </c>
      <c r="AL2120" s="4">
        <v>0</v>
      </c>
      <c r="AM2120" s="4">
        <v>0</v>
      </c>
      <c r="AN2120" s="4">
        <v>0</v>
      </c>
      <c r="AO2120" s="4">
        <v>-85274</v>
      </c>
      <c r="AP2120" s="4">
        <v>-85274</v>
      </c>
      <c r="AQ2120" s="4">
        <v>0</v>
      </c>
      <c r="AR2120" s="4">
        <v>552486</v>
      </c>
      <c r="AS2120" s="1" t="s">
        <v>52</v>
      </c>
      <c r="AT2120" s="9">
        <f t="shared" si="980"/>
        <v>43404</v>
      </c>
      <c r="AU2120" s="9">
        <f t="shared" si="981"/>
        <v>43374</v>
      </c>
      <c r="AV2120" s="9">
        <v>44798</v>
      </c>
      <c r="AW2120" s="11">
        <f t="shared" si="982"/>
        <v>3.8191780821917809</v>
      </c>
      <c r="AX2120">
        <v>10</v>
      </c>
      <c r="AY2120" s="12">
        <v>0.05</v>
      </c>
      <c r="AZ2120">
        <f t="shared" si="983"/>
        <v>9.5000000000000001E-2</v>
      </c>
      <c r="BA2120" s="13">
        <f t="shared" si="984"/>
        <v>637760</v>
      </c>
      <c r="BB2120" s="17" t="s">
        <v>2189</v>
      </c>
      <c r="BC2120">
        <f>MATCH(BB2120,MONTHLY_INDEX!$A:$A,0)</f>
        <v>798</v>
      </c>
      <c r="BD2120">
        <f>MATCH(AU2120,MONTHLY_INDEX!$1:$1,0)</f>
        <v>82</v>
      </c>
      <c r="BE2120">
        <f>INDEX(MONTHLY_INDEX!$1:$1048576,Final!BC2120,Final!BD2120)</f>
        <v>96</v>
      </c>
      <c r="BF2120">
        <f>MATCH($BF$1,MONTHLY_INDEX!$1:$1,0)</f>
        <v>127</v>
      </c>
      <c r="BG2120">
        <f>INDEX(MONTHLY_INDEX!$1:$1048576,Final!BC2120,Final!BF2120)</f>
        <v>95.3</v>
      </c>
      <c r="BH2120" s="23">
        <f t="shared" si="985"/>
        <v>-7.2916666666666963E-3</v>
      </c>
      <c r="BI2120" s="14">
        <f t="shared" si="986"/>
        <v>633109.66666666663</v>
      </c>
      <c r="BJ2120" s="14">
        <f t="shared" si="987"/>
        <v>229706.06344292234</v>
      </c>
      <c r="BK2120" s="15">
        <f t="shared" si="988"/>
        <v>403403.60322374431</v>
      </c>
      <c r="BL2120" s="52">
        <v>0</v>
      </c>
      <c r="BM2120" s="15">
        <f t="shared" si="989"/>
        <v>403403.60322374431</v>
      </c>
    </row>
    <row r="2121" spans="1:65">
      <c r="A2121" s="8">
        <v>2119</v>
      </c>
      <c r="B2121" s="1" t="s">
        <v>44</v>
      </c>
      <c r="C2121" s="1">
        <v>1500</v>
      </c>
      <c r="D2121" s="1" t="s">
        <v>60</v>
      </c>
      <c r="E2121" s="1">
        <v>150000085</v>
      </c>
      <c r="F2121" s="1" t="s">
        <v>60</v>
      </c>
      <c r="G2121" s="1" t="s">
        <v>92</v>
      </c>
      <c r="H2121" s="1">
        <v>4</v>
      </c>
      <c r="I2121" s="1" t="s">
        <v>196</v>
      </c>
      <c r="J2121" s="1" t="s">
        <v>49</v>
      </c>
      <c r="K2121" s="1">
        <v>17406001</v>
      </c>
      <c r="L2121" s="1" t="s">
        <v>50</v>
      </c>
      <c r="M2121" s="1" t="s">
        <v>51</v>
      </c>
      <c r="N2121" s="1" t="s">
        <v>64</v>
      </c>
      <c r="O2121" s="1" t="s">
        <v>65</v>
      </c>
      <c r="P2121" s="1" t="s">
        <v>66</v>
      </c>
      <c r="Q2121" s="1" t="s">
        <v>67</v>
      </c>
      <c r="R2121" s="1" t="s">
        <v>87</v>
      </c>
      <c r="S2121" s="1" t="s">
        <v>88</v>
      </c>
      <c r="T2121" s="2">
        <v>43404</v>
      </c>
      <c r="U2121" s="2">
        <v>43404</v>
      </c>
      <c r="V2121" s="1" t="s">
        <v>52</v>
      </c>
      <c r="W2121" s="3">
        <v>1</v>
      </c>
      <c r="X2121" s="1" t="s">
        <v>53</v>
      </c>
      <c r="Y2121" s="4">
        <v>21044329</v>
      </c>
      <c r="Z2121" s="4">
        <v>-2595103</v>
      </c>
      <c r="AA2121" s="4">
        <v>0</v>
      </c>
      <c r="AB2121" s="4">
        <v>0</v>
      </c>
      <c r="AC2121" s="4">
        <v>0</v>
      </c>
      <c r="AD2121" s="4">
        <v>21044329</v>
      </c>
      <c r="AE2121" s="5">
        <v>1614</v>
      </c>
      <c r="AF2121" s="1" t="s">
        <v>70</v>
      </c>
      <c r="AG2121" s="1" t="s">
        <v>71</v>
      </c>
      <c r="AH2121" s="1" t="s">
        <v>89</v>
      </c>
      <c r="AI2121" s="1" t="s">
        <v>57</v>
      </c>
      <c r="AJ2121" s="5">
        <v>10950</v>
      </c>
      <c r="AK2121" s="4">
        <v>-218740</v>
      </c>
      <c r="AL2121" s="4">
        <v>0</v>
      </c>
      <c r="AM2121" s="4">
        <v>0</v>
      </c>
      <c r="AN2121" s="4">
        <v>0</v>
      </c>
      <c r="AO2121" s="4">
        <v>-2813843</v>
      </c>
      <c r="AP2121" s="4">
        <v>-2813843</v>
      </c>
      <c r="AQ2121" s="4">
        <v>0</v>
      </c>
      <c r="AR2121" s="4">
        <v>18230486</v>
      </c>
      <c r="AS2121" s="1" t="s">
        <v>52</v>
      </c>
      <c r="AT2121" s="9">
        <f t="shared" si="980"/>
        <v>43404</v>
      </c>
      <c r="AU2121" s="9">
        <f t="shared" si="981"/>
        <v>43374</v>
      </c>
      <c r="AV2121" s="9">
        <v>44798</v>
      </c>
      <c r="AW2121" s="11">
        <f t="shared" si="982"/>
        <v>3.8191780821917809</v>
      </c>
      <c r="AX2121">
        <v>25</v>
      </c>
      <c r="AY2121" s="12">
        <v>0.05</v>
      </c>
      <c r="AZ2121">
        <f t="shared" si="983"/>
        <v>3.7999999999999999E-2</v>
      </c>
      <c r="BA2121" s="13">
        <f t="shared" si="984"/>
        <v>21044329</v>
      </c>
      <c r="BB2121" s="17" t="s">
        <v>2189</v>
      </c>
      <c r="BC2121">
        <f>MATCH(BB2121,MONTHLY_INDEX!$A:$A,0)</f>
        <v>798</v>
      </c>
      <c r="BD2121">
        <f>MATCH(AU2121,MONTHLY_INDEX!$1:$1,0)</f>
        <v>82</v>
      </c>
      <c r="BE2121">
        <f>INDEX(MONTHLY_INDEX!$1:$1048576,Final!BC2121,Final!BD2121)</f>
        <v>96</v>
      </c>
      <c r="BF2121">
        <f>MATCH($BF$1,MONTHLY_INDEX!$1:$1,0)</f>
        <v>127</v>
      </c>
      <c r="BG2121">
        <f>INDEX(MONTHLY_INDEX!$1:$1048576,Final!BC2121,Final!BF2121)</f>
        <v>95.3</v>
      </c>
      <c r="BH2121" s="23">
        <f t="shared" si="985"/>
        <v>-7.2916666666666963E-3</v>
      </c>
      <c r="BI2121" s="14">
        <f t="shared" si="986"/>
        <v>20890880.767708331</v>
      </c>
      <c r="BJ2121" s="14">
        <f t="shared" si="987"/>
        <v>3031867.7699371115</v>
      </c>
      <c r="BK2121" s="15">
        <f t="shared" si="988"/>
        <v>17859012.997771218</v>
      </c>
      <c r="BL2121" s="52">
        <v>0</v>
      </c>
      <c r="BM2121" s="15">
        <f t="shared" si="989"/>
        <v>17859012.997771218</v>
      </c>
    </row>
    <row r="2122" spans="1:65">
      <c r="A2122" s="8">
        <v>2120</v>
      </c>
      <c r="B2122" s="1" t="s">
        <v>44</v>
      </c>
      <c r="C2122" s="1">
        <v>1500</v>
      </c>
      <c r="D2122" s="1" t="s">
        <v>60</v>
      </c>
      <c r="E2122" s="1">
        <v>150000085</v>
      </c>
      <c r="F2122" s="1" t="s">
        <v>60</v>
      </c>
      <c r="G2122" s="1" t="s">
        <v>93</v>
      </c>
      <c r="H2122" s="1">
        <v>5</v>
      </c>
      <c r="I2122" s="1" t="s">
        <v>196</v>
      </c>
      <c r="J2122" s="1" t="s">
        <v>49</v>
      </c>
      <c r="K2122" s="1">
        <v>17406001</v>
      </c>
      <c r="L2122" s="1" t="s">
        <v>50</v>
      </c>
      <c r="M2122" s="1" t="s">
        <v>51</v>
      </c>
      <c r="N2122" s="1" t="s">
        <v>64</v>
      </c>
      <c r="O2122" s="1" t="s">
        <v>65</v>
      </c>
      <c r="P2122" s="1" t="s">
        <v>66</v>
      </c>
      <c r="Q2122" s="1" t="s">
        <v>67</v>
      </c>
      <c r="R2122" s="1" t="s">
        <v>87</v>
      </c>
      <c r="S2122" s="1" t="s">
        <v>88</v>
      </c>
      <c r="T2122" s="2">
        <v>43404</v>
      </c>
      <c r="U2122" s="2">
        <v>43404</v>
      </c>
      <c r="V2122" s="1" t="s">
        <v>52</v>
      </c>
      <c r="W2122" s="3">
        <v>1</v>
      </c>
      <c r="X2122" s="1" t="s">
        <v>53</v>
      </c>
      <c r="Y2122" s="4">
        <v>969266</v>
      </c>
      <c r="Z2122" s="4">
        <v>-119526</v>
      </c>
      <c r="AA2122" s="4">
        <v>0</v>
      </c>
      <c r="AB2122" s="4">
        <v>0</v>
      </c>
      <c r="AC2122" s="4">
        <v>0</v>
      </c>
      <c r="AD2122" s="4">
        <v>969266</v>
      </c>
      <c r="AE2122" s="5">
        <v>1614</v>
      </c>
      <c r="AF2122" s="1" t="s">
        <v>70</v>
      </c>
      <c r="AG2122" s="1" t="s">
        <v>71</v>
      </c>
      <c r="AH2122" s="1" t="s">
        <v>89</v>
      </c>
      <c r="AI2122" s="1" t="s">
        <v>57</v>
      </c>
      <c r="AJ2122" s="5">
        <v>10950</v>
      </c>
      <c r="AK2122" s="4">
        <v>-10075</v>
      </c>
      <c r="AL2122" s="4">
        <v>0</v>
      </c>
      <c r="AM2122" s="4">
        <v>0</v>
      </c>
      <c r="AN2122" s="4">
        <v>0</v>
      </c>
      <c r="AO2122" s="4">
        <v>-129601</v>
      </c>
      <c r="AP2122" s="4">
        <v>-129601</v>
      </c>
      <c r="AQ2122" s="4">
        <v>0</v>
      </c>
      <c r="AR2122" s="4">
        <v>839665</v>
      </c>
      <c r="AS2122" s="1" t="s">
        <v>52</v>
      </c>
      <c r="AT2122" s="9">
        <f t="shared" si="980"/>
        <v>43404</v>
      </c>
      <c r="AU2122" s="9">
        <f t="shared" si="981"/>
        <v>43374</v>
      </c>
      <c r="AV2122" s="9">
        <v>44798</v>
      </c>
      <c r="AW2122" s="11">
        <f t="shared" si="982"/>
        <v>3.8191780821917809</v>
      </c>
      <c r="AX2122">
        <v>25</v>
      </c>
      <c r="AY2122" s="12">
        <v>0.05</v>
      </c>
      <c r="AZ2122">
        <f t="shared" si="983"/>
        <v>3.7999999999999999E-2</v>
      </c>
      <c r="BA2122" s="13">
        <f t="shared" si="984"/>
        <v>969266</v>
      </c>
      <c r="BB2122" s="17" t="s">
        <v>2083</v>
      </c>
      <c r="BC2122">
        <f>MATCH(BB2122,MONTHLY_INDEX!$A:$A,0)</f>
        <v>745</v>
      </c>
      <c r="BD2122">
        <f>MATCH(AU2122,MONTHLY_INDEX!$1:$1,0)</f>
        <v>82</v>
      </c>
      <c r="BE2122">
        <f>INDEX(MONTHLY_INDEX!$1:$1048576,Final!BC2122,Final!BD2122)</f>
        <v>107.7</v>
      </c>
      <c r="BF2122">
        <f>MATCH($BF$1,MONTHLY_INDEX!$1:$1,0)</f>
        <v>127</v>
      </c>
      <c r="BG2122">
        <f>INDEX(MONTHLY_INDEX!$1:$1048576,Final!BC2122,Final!BF2122)</f>
        <v>115.4</v>
      </c>
      <c r="BH2122" s="23">
        <f t="shared" si="985"/>
        <v>7.1494893221912742E-2</v>
      </c>
      <c r="BI2122" s="14">
        <f t="shared" si="986"/>
        <v>1038563.5691736306</v>
      </c>
      <c r="BJ2122" s="14">
        <f t="shared" si="987"/>
        <v>150725.4503733303</v>
      </c>
      <c r="BK2122" s="15">
        <f t="shared" si="988"/>
        <v>887838.11880030029</v>
      </c>
      <c r="BL2122" s="52">
        <v>0</v>
      </c>
      <c r="BM2122" s="15">
        <f t="shared" si="989"/>
        <v>887838.11880030029</v>
      </c>
    </row>
    <row r="2123" spans="1:65">
      <c r="A2123" s="8">
        <v>2121</v>
      </c>
      <c r="B2123" s="1" t="s">
        <v>44</v>
      </c>
      <c r="C2123" s="1">
        <v>1500</v>
      </c>
      <c r="D2123" s="1" t="s">
        <v>60</v>
      </c>
      <c r="E2123" s="1">
        <v>150000085</v>
      </c>
      <c r="F2123" s="1" t="s">
        <v>60</v>
      </c>
      <c r="G2123" s="1" t="s">
        <v>94</v>
      </c>
      <c r="H2123" s="1">
        <v>6</v>
      </c>
      <c r="I2123" s="1" t="s">
        <v>196</v>
      </c>
      <c r="J2123" s="1" t="s">
        <v>49</v>
      </c>
      <c r="K2123" s="1">
        <v>17406001</v>
      </c>
      <c r="L2123" s="1" t="s">
        <v>50</v>
      </c>
      <c r="M2123" s="1" t="s">
        <v>51</v>
      </c>
      <c r="N2123" s="1" t="s">
        <v>64</v>
      </c>
      <c r="O2123" s="1" t="s">
        <v>65</v>
      </c>
      <c r="P2123" s="1" t="s">
        <v>66</v>
      </c>
      <c r="Q2123" s="1" t="s">
        <v>67</v>
      </c>
      <c r="R2123" s="1" t="s">
        <v>87</v>
      </c>
      <c r="S2123" s="1" t="s">
        <v>88</v>
      </c>
      <c r="T2123" s="2">
        <v>43404</v>
      </c>
      <c r="U2123" s="2">
        <v>43404</v>
      </c>
      <c r="V2123" s="1" t="s">
        <v>52</v>
      </c>
      <c r="W2123" s="3">
        <v>1</v>
      </c>
      <c r="X2123" s="1" t="s">
        <v>53</v>
      </c>
      <c r="Y2123" s="4">
        <v>735000</v>
      </c>
      <c r="Z2123" s="4">
        <v>-90636</v>
      </c>
      <c r="AA2123" s="4">
        <v>0</v>
      </c>
      <c r="AB2123" s="4">
        <v>0</v>
      </c>
      <c r="AC2123" s="4">
        <v>0</v>
      </c>
      <c r="AD2123" s="4">
        <v>735000</v>
      </c>
      <c r="AE2123" s="5">
        <v>1614</v>
      </c>
      <c r="AF2123" s="1" t="s">
        <v>70</v>
      </c>
      <c r="AG2123" s="1" t="s">
        <v>71</v>
      </c>
      <c r="AH2123" s="1" t="s">
        <v>89</v>
      </c>
      <c r="AI2123" s="1" t="s">
        <v>57</v>
      </c>
      <c r="AJ2123" s="5">
        <v>10950</v>
      </c>
      <c r="AK2123" s="4">
        <v>-7640</v>
      </c>
      <c r="AL2123" s="4">
        <v>0</v>
      </c>
      <c r="AM2123" s="4">
        <v>0</v>
      </c>
      <c r="AN2123" s="4">
        <v>0</v>
      </c>
      <c r="AO2123" s="4">
        <v>-98276</v>
      </c>
      <c r="AP2123" s="4">
        <v>-98276</v>
      </c>
      <c r="AQ2123" s="4">
        <v>0</v>
      </c>
      <c r="AR2123" s="4">
        <v>636724</v>
      </c>
      <c r="AS2123" s="1" t="s">
        <v>52</v>
      </c>
      <c r="AT2123" s="9">
        <f t="shared" si="980"/>
        <v>43404</v>
      </c>
      <c r="AU2123" s="9">
        <f t="shared" si="981"/>
        <v>43374</v>
      </c>
      <c r="AV2123" s="9">
        <v>44798</v>
      </c>
      <c r="AW2123" s="11">
        <f t="shared" si="982"/>
        <v>3.8191780821917809</v>
      </c>
      <c r="AX2123">
        <v>10</v>
      </c>
      <c r="AY2123" s="12">
        <v>0.05</v>
      </c>
      <c r="AZ2123">
        <f t="shared" si="983"/>
        <v>9.5000000000000001E-2</v>
      </c>
      <c r="BA2123" s="13">
        <f t="shared" si="984"/>
        <v>735000</v>
      </c>
      <c r="BB2123" s="17" t="s">
        <v>1853</v>
      </c>
      <c r="BC2123">
        <f>MATCH(BB2123,MONTHLY_INDEX!$A:$A,0)</f>
        <v>630</v>
      </c>
      <c r="BD2123">
        <f>MATCH(AU2123,MONTHLY_INDEX!$1:$1,0)</f>
        <v>82</v>
      </c>
      <c r="BE2123">
        <f>INDEX(MONTHLY_INDEX!$1:$1048576,Final!BC2123,Final!BD2123)</f>
        <v>115.8</v>
      </c>
      <c r="BF2123">
        <f>MATCH($BF$1,MONTHLY_INDEX!$1:$1,0)</f>
        <v>127</v>
      </c>
      <c r="BG2123">
        <f>INDEX(MONTHLY_INDEX!$1:$1048576,Final!BC2123,Final!BF2123)</f>
        <v>151.1</v>
      </c>
      <c r="BH2123" s="23">
        <f t="shared" si="985"/>
        <v>0.30483592400690845</v>
      </c>
      <c r="BI2123" s="14">
        <f t="shared" si="986"/>
        <v>959054.4041450778</v>
      </c>
      <c r="BJ2123" s="14">
        <f t="shared" si="987"/>
        <v>347965.9581943361</v>
      </c>
      <c r="BK2123" s="15">
        <f t="shared" si="988"/>
        <v>611088.44595074165</v>
      </c>
      <c r="BL2123" s="52">
        <v>0</v>
      </c>
      <c r="BM2123" s="15">
        <f t="shared" si="989"/>
        <v>611088.44595074165</v>
      </c>
    </row>
    <row r="2124" spans="1:65">
      <c r="A2124" s="8">
        <v>2122</v>
      </c>
      <c r="B2124" s="1" t="s">
        <v>44</v>
      </c>
      <c r="C2124" s="1">
        <v>1500</v>
      </c>
      <c r="D2124" s="1" t="s">
        <v>60</v>
      </c>
      <c r="E2124" s="1">
        <v>150000085</v>
      </c>
      <c r="F2124" s="1" t="s">
        <v>60</v>
      </c>
      <c r="G2124" s="1" t="s">
        <v>95</v>
      </c>
      <c r="H2124" s="1">
        <v>7</v>
      </c>
      <c r="I2124" s="1" t="s">
        <v>196</v>
      </c>
      <c r="J2124" s="1" t="s">
        <v>49</v>
      </c>
      <c r="K2124" s="1">
        <v>17406001</v>
      </c>
      <c r="L2124" s="1" t="s">
        <v>50</v>
      </c>
      <c r="M2124" s="1" t="s">
        <v>51</v>
      </c>
      <c r="N2124" s="1" t="s">
        <v>64</v>
      </c>
      <c r="O2124" s="1" t="s">
        <v>65</v>
      </c>
      <c r="P2124" s="1" t="s">
        <v>66</v>
      </c>
      <c r="Q2124" s="1" t="s">
        <v>67</v>
      </c>
      <c r="R2124" s="1" t="s">
        <v>87</v>
      </c>
      <c r="S2124" s="1" t="s">
        <v>88</v>
      </c>
      <c r="T2124" s="2">
        <v>43404</v>
      </c>
      <c r="U2124" s="2">
        <v>43404</v>
      </c>
      <c r="V2124" s="1" t="s">
        <v>52</v>
      </c>
      <c r="W2124" s="3">
        <v>1</v>
      </c>
      <c r="X2124" s="1" t="s">
        <v>53</v>
      </c>
      <c r="Y2124" s="4">
        <v>126000</v>
      </c>
      <c r="Z2124" s="4">
        <v>-15537</v>
      </c>
      <c r="AA2124" s="4">
        <v>0</v>
      </c>
      <c r="AB2124" s="4">
        <v>0</v>
      </c>
      <c r="AC2124" s="4">
        <v>0</v>
      </c>
      <c r="AD2124" s="4">
        <v>126000</v>
      </c>
      <c r="AE2124" s="5">
        <v>1614</v>
      </c>
      <c r="AF2124" s="1" t="s">
        <v>70</v>
      </c>
      <c r="AG2124" s="1" t="s">
        <v>71</v>
      </c>
      <c r="AH2124" s="1" t="s">
        <v>89</v>
      </c>
      <c r="AI2124" s="1" t="s">
        <v>57</v>
      </c>
      <c r="AJ2124" s="5">
        <v>10950</v>
      </c>
      <c r="AK2124" s="4">
        <v>-1310</v>
      </c>
      <c r="AL2124" s="4">
        <v>0</v>
      </c>
      <c r="AM2124" s="4">
        <v>0</v>
      </c>
      <c r="AN2124" s="4">
        <v>0</v>
      </c>
      <c r="AO2124" s="4">
        <v>-16847</v>
      </c>
      <c r="AP2124" s="4">
        <v>-16847</v>
      </c>
      <c r="AQ2124" s="4">
        <v>0</v>
      </c>
      <c r="AR2124" s="4">
        <v>109153</v>
      </c>
      <c r="AS2124" s="1" t="s">
        <v>52</v>
      </c>
      <c r="AT2124" s="9">
        <f t="shared" si="980"/>
        <v>43404</v>
      </c>
      <c r="AU2124" s="9">
        <f t="shared" si="981"/>
        <v>43374</v>
      </c>
      <c r="AV2124" s="9">
        <v>44798</v>
      </c>
      <c r="AW2124" s="11">
        <f t="shared" si="982"/>
        <v>3.8191780821917809</v>
      </c>
      <c r="AX2124">
        <v>25</v>
      </c>
      <c r="AY2124" s="12">
        <v>0.05</v>
      </c>
      <c r="AZ2124">
        <f t="shared" si="983"/>
        <v>3.7999999999999999E-2</v>
      </c>
      <c r="BA2124" s="13">
        <f t="shared" si="984"/>
        <v>126000</v>
      </c>
      <c r="BB2124" s="17" t="s">
        <v>2189</v>
      </c>
      <c r="BC2124">
        <f>MATCH(BB2124,MONTHLY_INDEX!$A:$A,0)</f>
        <v>798</v>
      </c>
      <c r="BD2124">
        <f>MATCH(AU2124,MONTHLY_INDEX!$1:$1,0)</f>
        <v>82</v>
      </c>
      <c r="BE2124">
        <f>INDEX(MONTHLY_INDEX!$1:$1048576,Final!BC2124,Final!BD2124)</f>
        <v>96</v>
      </c>
      <c r="BF2124">
        <f>MATCH($BF$1,MONTHLY_INDEX!$1:$1,0)</f>
        <v>127</v>
      </c>
      <c r="BG2124">
        <f>INDEX(MONTHLY_INDEX!$1:$1048576,Final!BC2124,Final!BF2124)</f>
        <v>95.3</v>
      </c>
      <c r="BH2124" s="23">
        <f t="shared" si="985"/>
        <v>-7.2916666666666963E-3</v>
      </c>
      <c r="BI2124" s="14">
        <f t="shared" si="986"/>
        <v>125081.25</v>
      </c>
      <c r="BJ2124" s="14">
        <f t="shared" si="987"/>
        <v>18152.887602739724</v>
      </c>
      <c r="BK2124" s="15">
        <f t="shared" si="988"/>
        <v>106928.36239726028</v>
      </c>
      <c r="BL2124" s="52">
        <v>0</v>
      </c>
      <c r="BM2124" s="15">
        <f t="shared" si="989"/>
        <v>106928.36239726028</v>
      </c>
    </row>
    <row r="2125" spans="1:65">
      <c r="A2125" s="8">
        <v>2123</v>
      </c>
      <c r="B2125" s="1" t="s">
        <v>44</v>
      </c>
      <c r="C2125" s="1">
        <v>1500</v>
      </c>
      <c r="D2125" s="1" t="s">
        <v>60</v>
      </c>
      <c r="E2125" s="1">
        <v>150000085</v>
      </c>
      <c r="F2125" s="1" t="s">
        <v>60</v>
      </c>
      <c r="G2125" s="1" t="s">
        <v>96</v>
      </c>
      <c r="H2125" s="1">
        <v>8</v>
      </c>
      <c r="I2125" s="1" t="s">
        <v>196</v>
      </c>
      <c r="J2125" s="1" t="s">
        <v>49</v>
      </c>
      <c r="K2125" s="1">
        <v>17406001</v>
      </c>
      <c r="L2125" s="1" t="s">
        <v>50</v>
      </c>
      <c r="M2125" s="1" t="s">
        <v>51</v>
      </c>
      <c r="N2125" s="1" t="s">
        <v>64</v>
      </c>
      <c r="O2125" s="1" t="s">
        <v>65</v>
      </c>
      <c r="P2125" s="1" t="s">
        <v>66</v>
      </c>
      <c r="Q2125" s="1" t="s">
        <v>67</v>
      </c>
      <c r="R2125" s="1" t="s">
        <v>87</v>
      </c>
      <c r="S2125" s="1" t="s">
        <v>88</v>
      </c>
      <c r="T2125" s="2">
        <v>43404</v>
      </c>
      <c r="U2125" s="2">
        <v>43404</v>
      </c>
      <c r="V2125" s="1" t="s">
        <v>52</v>
      </c>
      <c r="W2125" s="3">
        <v>1</v>
      </c>
      <c r="X2125" s="1" t="s">
        <v>53</v>
      </c>
      <c r="Y2125" s="4">
        <v>29327302</v>
      </c>
      <c r="Z2125" s="4">
        <v>-3616528</v>
      </c>
      <c r="AA2125" s="4">
        <v>0</v>
      </c>
      <c r="AB2125" s="4">
        <v>0</v>
      </c>
      <c r="AC2125" s="4">
        <v>0</v>
      </c>
      <c r="AD2125" s="4">
        <v>29327302</v>
      </c>
      <c r="AE2125" s="5">
        <v>1614</v>
      </c>
      <c r="AF2125" s="1" t="s">
        <v>70</v>
      </c>
      <c r="AG2125" s="1" t="s">
        <v>71</v>
      </c>
      <c r="AH2125" s="1" t="s">
        <v>89</v>
      </c>
      <c r="AI2125" s="1" t="s">
        <v>57</v>
      </c>
      <c r="AJ2125" s="5">
        <v>10950</v>
      </c>
      <c r="AK2125" s="4">
        <v>-304835</v>
      </c>
      <c r="AL2125" s="4">
        <v>0</v>
      </c>
      <c r="AM2125" s="4">
        <v>0</v>
      </c>
      <c r="AN2125" s="4">
        <v>0</v>
      </c>
      <c r="AO2125" s="4">
        <v>-3921363</v>
      </c>
      <c r="AP2125" s="4">
        <v>-3921363</v>
      </c>
      <c r="AQ2125" s="4">
        <v>0</v>
      </c>
      <c r="AR2125" s="4">
        <v>25405939</v>
      </c>
      <c r="AS2125" s="1" t="s">
        <v>52</v>
      </c>
      <c r="AT2125" s="9">
        <f t="shared" si="980"/>
        <v>43404</v>
      </c>
      <c r="AU2125" s="9">
        <f t="shared" si="981"/>
        <v>43374</v>
      </c>
      <c r="AV2125" s="9">
        <v>44798</v>
      </c>
      <c r="AW2125" s="11">
        <f t="shared" si="982"/>
        <v>3.8191780821917809</v>
      </c>
      <c r="AX2125">
        <v>25</v>
      </c>
      <c r="AY2125" s="12">
        <v>0.05</v>
      </c>
      <c r="AZ2125">
        <f t="shared" si="983"/>
        <v>3.7999999999999999E-2</v>
      </c>
      <c r="BA2125" s="13">
        <f t="shared" si="984"/>
        <v>29327302</v>
      </c>
      <c r="BB2125" s="17" t="s">
        <v>2189</v>
      </c>
      <c r="BC2125">
        <f>MATCH(BB2125,MONTHLY_INDEX!$A:$A,0)</f>
        <v>798</v>
      </c>
      <c r="BD2125">
        <f>MATCH(AU2125,MONTHLY_INDEX!$1:$1,0)</f>
        <v>82</v>
      </c>
      <c r="BE2125">
        <f>INDEX(MONTHLY_INDEX!$1:$1048576,Final!BC2125,Final!BD2125)</f>
        <v>96</v>
      </c>
      <c r="BF2125">
        <f>MATCH($BF$1,MONTHLY_INDEX!$1:$1,0)</f>
        <v>127</v>
      </c>
      <c r="BG2125">
        <f>INDEX(MONTHLY_INDEX!$1:$1048576,Final!BC2125,Final!BF2125)</f>
        <v>95.3</v>
      </c>
      <c r="BH2125" s="23">
        <f t="shared" si="985"/>
        <v>-7.2916666666666963E-3</v>
      </c>
      <c r="BI2125" s="14">
        <f t="shared" si="986"/>
        <v>29113457.089583334</v>
      </c>
      <c r="BJ2125" s="14">
        <f t="shared" si="987"/>
        <v>4225200.1341079678</v>
      </c>
      <c r="BK2125" s="15">
        <f t="shared" si="988"/>
        <v>24888256.955475368</v>
      </c>
      <c r="BL2125" s="52">
        <v>0</v>
      </c>
      <c r="BM2125" s="15">
        <f t="shared" si="989"/>
        <v>24888256.955475368</v>
      </c>
    </row>
    <row r="2126" spans="1:65">
      <c r="A2126" s="8">
        <v>2124</v>
      </c>
      <c r="B2126" s="1" t="s">
        <v>44</v>
      </c>
      <c r="C2126" s="1">
        <v>1500</v>
      </c>
      <c r="D2126" s="1" t="s">
        <v>60</v>
      </c>
      <c r="E2126" s="1">
        <v>150000085</v>
      </c>
      <c r="F2126" s="1" t="s">
        <v>60</v>
      </c>
      <c r="G2126" s="1" t="s">
        <v>97</v>
      </c>
      <c r="H2126" s="1">
        <v>9</v>
      </c>
      <c r="I2126" s="1" t="s">
        <v>196</v>
      </c>
      <c r="J2126" s="1" t="s">
        <v>49</v>
      </c>
      <c r="K2126" s="1">
        <v>17406001</v>
      </c>
      <c r="L2126" s="1" t="s">
        <v>50</v>
      </c>
      <c r="M2126" s="1" t="s">
        <v>51</v>
      </c>
      <c r="N2126" s="1" t="s">
        <v>64</v>
      </c>
      <c r="O2126" s="1" t="s">
        <v>65</v>
      </c>
      <c r="P2126" s="1" t="s">
        <v>66</v>
      </c>
      <c r="Q2126" s="1" t="s">
        <v>67</v>
      </c>
      <c r="R2126" s="1" t="s">
        <v>87</v>
      </c>
      <c r="S2126" s="1" t="s">
        <v>88</v>
      </c>
      <c r="T2126" s="2">
        <v>43404</v>
      </c>
      <c r="U2126" s="2">
        <v>43404</v>
      </c>
      <c r="V2126" s="1" t="s">
        <v>52</v>
      </c>
      <c r="W2126" s="3">
        <v>1</v>
      </c>
      <c r="X2126" s="1" t="s">
        <v>53</v>
      </c>
      <c r="Y2126" s="4">
        <v>1517250</v>
      </c>
      <c r="Z2126" s="4">
        <v>-187100</v>
      </c>
      <c r="AA2126" s="4">
        <v>0</v>
      </c>
      <c r="AB2126" s="4">
        <v>0</v>
      </c>
      <c r="AC2126" s="4">
        <v>0</v>
      </c>
      <c r="AD2126" s="4">
        <v>1517250</v>
      </c>
      <c r="AE2126" s="5">
        <v>1614</v>
      </c>
      <c r="AF2126" s="1" t="s">
        <v>70</v>
      </c>
      <c r="AG2126" s="1" t="s">
        <v>71</v>
      </c>
      <c r="AH2126" s="1" t="s">
        <v>89</v>
      </c>
      <c r="AI2126" s="1" t="s">
        <v>57</v>
      </c>
      <c r="AJ2126" s="5">
        <v>10950</v>
      </c>
      <c r="AK2126" s="4">
        <v>-15771</v>
      </c>
      <c r="AL2126" s="4">
        <v>0</v>
      </c>
      <c r="AM2126" s="4">
        <v>0</v>
      </c>
      <c r="AN2126" s="4">
        <v>0</v>
      </c>
      <c r="AO2126" s="4">
        <v>-202871</v>
      </c>
      <c r="AP2126" s="4">
        <v>-202871</v>
      </c>
      <c r="AQ2126" s="4">
        <v>0</v>
      </c>
      <c r="AR2126" s="4">
        <v>1314379</v>
      </c>
      <c r="AS2126" s="1" t="s">
        <v>52</v>
      </c>
      <c r="AT2126" s="9">
        <f t="shared" si="980"/>
        <v>43404</v>
      </c>
      <c r="AU2126" s="9">
        <f t="shared" si="981"/>
        <v>43374</v>
      </c>
      <c r="AV2126" s="9">
        <v>44798</v>
      </c>
      <c r="AW2126" s="11">
        <f t="shared" si="982"/>
        <v>3.8191780821917809</v>
      </c>
      <c r="AX2126">
        <v>15</v>
      </c>
      <c r="AY2126" s="12">
        <v>0.05</v>
      </c>
      <c r="AZ2126">
        <f t="shared" si="983"/>
        <v>6.3333333333333325E-2</v>
      </c>
      <c r="BA2126" s="13">
        <f t="shared" si="984"/>
        <v>1517250</v>
      </c>
      <c r="BB2126" s="17" t="s">
        <v>1941</v>
      </c>
      <c r="BC2126">
        <f>MATCH(BB2126,MONTHLY_INDEX!$A:$A,0)</f>
        <v>674</v>
      </c>
      <c r="BD2126">
        <f>MATCH(AU2126,MONTHLY_INDEX!$1:$1,0)</f>
        <v>82</v>
      </c>
      <c r="BE2126">
        <f>INDEX(MONTHLY_INDEX!$1:$1048576,Final!BC2126,Final!BD2126)</f>
        <v>105.9</v>
      </c>
      <c r="BF2126">
        <f>MATCH($BF$1,MONTHLY_INDEX!$1:$1,0)</f>
        <v>127</v>
      </c>
      <c r="BG2126">
        <f>INDEX(MONTHLY_INDEX!$1:$1048576,Final!BC2126,Final!BF2126)</f>
        <v>122.8</v>
      </c>
      <c r="BH2126" s="23">
        <f t="shared" si="985"/>
        <v>0.15958451369216234</v>
      </c>
      <c r="BI2126" s="14">
        <f t="shared" si="986"/>
        <v>1759379.6033994332</v>
      </c>
      <c r="BJ2126" s="14">
        <f t="shared" si="987"/>
        <v>425560.98790536425</v>
      </c>
      <c r="BK2126" s="15">
        <f t="shared" si="988"/>
        <v>1333818.6154940689</v>
      </c>
      <c r="BL2126" s="52">
        <v>0</v>
      </c>
      <c r="BM2126" s="15">
        <f t="shared" si="989"/>
        <v>1333818.6154940689</v>
      </c>
    </row>
    <row r="2127" spans="1:65">
      <c r="A2127" s="8">
        <v>2125</v>
      </c>
      <c r="B2127" s="1" t="s">
        <v>44</v>
      </c>
      <c r="C2127" s="1">
        <v>1500</v>
      </c>
      <c r="D2127" s="1" t="s">
        <v>60</v>
      </c>
      <c r="E2127" s="1">
        <v>150000085</v>
      </c>
      <c r="F2127" s="1" t="s">
        <v>60</v>
      </c>
      <c r="G2127" s="1" t="s">
        <v>98</v>
      </c>
      <c r="H2127" s="1">
        <v>10</v>
      </c>
      <c r="I2127" s="1" t="s">
        <v>196</v>
      </c>
      <c r="J2127" s="1" t="s">
        <v>49</v>
      </c>
      <c r="K2127" s="1">
        <v>17406001</v>
      </c>
      <c r="L2127" s="1" t="s">
        <v>50</v>
      </c>
      <c r="M2127" s="1" t="s">
        <v>51</v>
      </c>
      <c r="N2127" s="1" t="s">
        <v>64</v>
      </c>
      <c r="O2127" s="1" t="s">
        <v>65</v>
      </c>
      <c r="P2127" s="1" t="s">
        <v>66</v>
      </c>
      <c r="Q2127" s="1" t="s">
        <v>67</v>
      </c>
      <c r="R2127" s="1" t="s">
        <v>87</v>
      </c>
      <c r="S2127" s="1" t="s">
        <v>88</v>
      </c>
      <c r="T2127" s="2">
        <v>43404</v>
      </c>
      <c r="U2127" s="2">
        <v>43404</v>
      </c>
      <c r="V2127" s="1" t="s">
        <v>52</v>
      </c>
      <c r="W2127" s="3">
        <v>1</v>
      </c>
      <c r="X2127" s="1" t="s">
        <v>53</v>
      </c>
      <c r="Y2127" s="4">
        <v>312900</v>
      </c>
      <c r="Z2127" s="4">
        <v>-38584</v>
      </c>
      <c r="AA2127" s="4">
        <v>0</v>
      </c>
      <c r="AB2127" s="4">
        <v>0</v>
      </c>
      <c r="AC2127" s="4">
        <v>0</v>
      </c>
      <c r="AD2127" s="4">
        <v>312900</v>
      </c>
      <c r="AE2127" s="5">
        <v>1614</v>
      </c>
      <c r="AF2127" s="1" t="s">
        <v>70</v>
      </c>
      <c r="AG2127" s="1" t="s">
        <v>71</v>
      </c>
      <c r="AH2127" s="1" t="s">
        <v>89</v>
      </c>
      <c r="AI2127" s="1" t="s">
        <v>57</v>
      </c>
      <c r="AJ2127" s="5">
        <v>10950</v>
      </c>
      <c r="AK2127" s="4">
        <v>-3252</v>
      </c>
      <c r="AL2127" s="4">
        <v>0</v>
      </c>
      <c r="AM2127" s="4">
        <v>0</v>
      </c>
      <c r="AN2127" s="4">
        <v>0</v>
      </c>
      <c r="AO2127" s="4">
        <v>-41836</v>
      </c>
      <c r="AP2127" s="4">
        <v>-41836</v>
      </c>
      <c r="AQ2127" s="4">
        <v>0</v>
      </c>
      <c r="AR2127" s="4">
        <v>271064</v>
      </c>
      <c r="AS2127" s="1" t="s">
        <v>52</v>
      </c>
      <c r="AT2127" s="9">
        <f t="shared" si="980"/>
        <v>43404</v>
      </c>
      <c r="AU2127" s="9">
        <f t="shared" si="981"/>
        <v>43374</v>
      </c>
      <c r="AV2127" s="9">
        <v>44798</v>
      </c>
      <c r="AW2127" s="11">
        <f t="shared" si="982"/>
        <v>3.8191780821917809</v>
      </c>
      <c r="AX2127">
        <v>10</v>
      </c>
      <c r="AY2127" s="12">
        <v>0.05</v>
      </c>
      <c r="AZ2127">
        <f t="shared" si="983"/>
        <v>9.5000000000000001E-2</v>
      </c>
      <c r="BA2127" s="13">
        <f t="shared" si="984"/>
        <v>312900</v>
      </c>
      <c r="BB2127" s="17" t="s">
        <v>2189</v>
      </c>
      <c r="BC2127">
        <f>MATCH(BB2127,MONTHLY_INDEX!$A:$A,0)</f>
        <v>798</v>
      </c>
      <c r="BD2127">
        <f>MATCH(AU2127,MONTHLY_INDEX!$1:$1,0)</f>
        <v>82</v>
      </c>
      <c r="BE2127">
        <f>INDEX(MONTHLY_INDEX!$1:$1048576,Final!BC2127,Final!BD2127)</f>
        <v>96</v>
      </c>
      <c r="BF2127">
        <f>MATCH($BF$1,MONTHLY_INDEX!$1:$1,0)</f>
        <v>127</v>
      </c>
      <c r="BG2127">
        <f>INDEX(MONTHLY_INDEX!$1:$1048576,Final!BC2127,Final!BF2127)</f>
        <v>95.3</v>
      </c>
      <c r="BH2127" s="23">
        <f t="shared" si="985"/>
        <v>-7.2916666666666963E-3</v>
      </c>
      <c r="BI2127" s="14">
        <f t="shared" si="986"/>
        <v>310618.4375</v>
      </c>
      <c r="BJ2127" s="14">
        <f t="shared" si="987"/>
        <v>112699.17720034247</v>
      </c>
      <c r="BK2127" s="15">
        <f t="shared" si="988"/>
        <v>197919.26029965753</v>
      </c>
      <c r="BL2127" s="52">
        <v>0</v>
      </c>
      <c r="BM2127" s="15">
        <f t="shared" si="989"/>
        <v>197919.26029965753</v>
      </c>
    </row>
    <row r="2128" spans="1:65">
      <c r="A2128" s="8">
        <v>2126</v>
      </c>
      <c r="B2128" s="1" t="s">
        <v>44</v>
      </c>
      <c r="C2128" s="1">
        <v>1500</v>
      </c>
      <c r="D2128" s="1" t="s">
        <v>60</v>
      </c>
      <c r="E2128" s="1">
        <v>150000085</v>
      </c>
      <c r="F2128" s="1" t="s">
        <v>60</v>
      </c>
      <c r="G2128" s="1" t="s">
        <v>99</v>
      </c>
      <c r="H2128" s="1">
        <v>11</v>
      </c>
      <c r="I2128" s="1" t="s">
        <v>196</v>
      </c>
      <c r="J2128" s="1" t="s">
        <v>49</v>
      </c>
      <c r="K2128" s="1">
        <v>17406001</v>
      </c>
      <c r="L2128" s="1" t="s">
        <v>50</v>
      </c>
      <c r="M2128" s="1" t="s">
        <v>51</v>
      </c>
      <c r="N2128" s="1" t="s">
        <v>64</v>
      </c>
      <c r="O2128" s="1" t="s">
        <v>65</v>
      </c>
      <c r="P2128" s="1" t="s">
        <v>66</v>
      </c>
      <c r="Q2128" s="1" t="s">
        <v>67</v>
      </c>
      <c r="R2128" s="1" t="s">
        <v>87</v>
      </c>
      <c r="S2128" s="1" t="s">
        <v>88</v>
      </c>
      <c r="T2128" s="2">
        <v>43404</v>
      </c>
      <c r="U2128" s="2">
        <v>43404</v>
      </c>
      <c r="V2128" s="1" t="s">
        <v>52</v>
      </c>
      <c r="W2128" s="3">
        <v>1</v>
      </c>
      <c r="X2128" s="1" t="s">
        <v>53</v>
      </c>
      <c r="Y2128" s="4">
        <v>1174950</v>
      </c>
      <c r="Z2128" s="4">
        <v>-144889</v>
      </c>
      <c r="AA2128" s="4">
        <v>0</v>
      </c>
      <c r="AB2128" s="4">
        <v>0</v>
      </c>
      <c r="AC2128" s="4">
        <v>0</v>
      </c>
      <c r="AD2128" s="4">
        <v>1174950</v>
      </c>
      <c r="AE2128" s="5">
        <v>1614</v>
      </c>
      <c r="AF2128" s="1" t="s">
        <v>70</v>
      </c>
      <c r="AG2128" s="1" t="s">
        <v>71</v>
      </c>
      <c r="AH2128" s="1" t="s">
        <v>89</v>
      </c>
      <c r="AI2128" s="1" t="s">
        <v>57</v>
      </c>
      <c r="AJ2128" s="5">
        <v>10950</v>
      </c>
      <c r="AK2128" s="4">
        <v>-12213</v>
      </c>
      <c r="AL2128" s="4">
        <v>0</v>
      </c>
      <c r="AM2128" s="4">
        <v>0</v>
      </c>
      <c r="AN2128" s="4">
        <v>0</v>
      </c>
      <c r="AO2128" s="4">
        <v>-157102</v>
      </c>
      <c r="AP2128" s="4">
        <v>-157102</v>
      </c>
      <c r="AQ2128" s="4">
        <v>0</v>
      </c>
      <c r="AR2128" s="4">
        <v>1017848</v>
      </c>
      <c r="AS2128" s="1" t="s">
        <v>52</v>
      </c>
      <c r="AT2128" s="9">
        <f t="shared" si="980"/>
        <v>43404</v>
      </c>
      <c r="AU2128" s="9">
        <f t="shared" si="981"/>
        <v>43374</v>
      </c>
      <c r="AV2128" s="9">
        <v>44798</v>
      </c>
      <c r="AW2128" s="11">
        <f t="shared" si="982"/>
        <v>3.8191780821917809</v>
      </c>
      <c r="AX2128">
        <v>10</v>
      </c>
      <c r="AY2128" s="12">
        <v>0.05</v>
      </c>
      <c r="AZ2128">
        <f t="shared" si="983"/>
        <v>9.5000000000000001E-2</v>
      </c>
      <c r="BA2128" s="13">
        <f t="shared" si="984"/>
        <v>1174950</v>
      </c>
      <c r="BB2128" s="17" t="s">
        <v>2189</v>
      </c>
      <c r="BC2128">
        <f>MATCH(BB2128,MONTHLY_INDEX!$A:$A,0)</f>
        <v>798</v>
      </c>
      <c r="BD2128">
        <f>MATCH(AU2128,MONTHLY_INDEX!$1:$1,0)</f>
        <v>82</v>
      </c>
      <c r="BE2128">
        <f>INDEX(MONTHLY_INDEX!$1:$1048576,Final!BC2128,Final!BD2128)</f>
        <v>96</v>
      </c>
      <c r="BF2128">
        <f>MATCH($BF$1,MONTHLY_INDEX!$1:$1,0)</f>
        <v>127</v>
      </c>
      <c r="BG2128">
        <f>INDEX(MONTHLY_INDEX!$1:$1048576,Final!BC2128,Final!BF2128)</f>
        <v>95.3</v>
      </c>
      <c r="BH2128" s="23">
        <f t="shared" si="985"/>
        <v>-7.2916666666666963E-3</v>
      </c>
      <c r="BI2128" s="14">
        <f t="shared" si="986"/>
        <v>1166382.65625</v>
      </c>
      <c r="BJ2128" s="14">
        <f t="shared" si="987"/>
        <v>423189.19223886984</v>
      </c>
      <c r="BK2128" s="15">
        <f t="shared" si="988"/>
        <v>743193.46401113016</v>
      </c>
      <c r="BL2128" s="52">
        <v>0</v>
      </c>
      <c r="BM2128" s="15">
        <f t="shared" si="989"/>
        <v>743193.46401113016</v>
      </c>
    </row>
    <row r="2129" spans="1:65">
      <c r="A2129" s="8">
        <v>2127</v>
      </c>
      <c r="B2129" s="1" t="s">
        <v>44</v>
      </c>
      <c r="C2129" s="1">
        <v>1500</v>
      </c>
      <c r="D2129" s="1" t="s">
        <v>60</v>
      </c>
      <c r="E2129" s="1">
        <v>150000085</v>
      </c>
      <c r="F2129" s="1" t="s">
        <v>60</v>
      </c>
      <c r="G2129" s="1" t="s">
        <v>100</v>
      </c>
      <c r="H2129" s="1">
        <v>12</v>
      </c>
      <c r="I2129" s="1" t="s">
        <v>196</v>
      </c>
      <c r="J2129" s="1" t="s">
        <v>49</v>
      </c>
      <c r="K2129" s="1">
        <v>17406001</v>
      </c>
      <c r="L2129" s="1" t="s">
        <v>50</v>
      </c>
      <c r="M2129" s="1" t="s">
        <v>51</v>
      </c>
      <c r="N2129" s="1" t="s">
        <v>64</v>
      </c>
      <c r="O2129" s="1" t="s">
        <v>65</v>
      </c>
      <c r="P2129" s="1" t="s">
        <v>66</v>
      </c>
      <c r="Q2129" s="1" t="s">
        <v>67</v>
      </c>
      <c r="R2129" s="1" t="s">
        <v>87</v>
      </c>
      <c r="S2129" s="1" t="s">
        <v>88</v>
      </c>
      <c r="T2129" s="2">
        <v>43404</v>
      </c>
      <c r="U2129" s="2">
        <v>43404</v>
      </c>
      <c r="V2129" s="1" t="s">
        <v>52</v>
      </c>
      <c r="W2129" s="3">
        <v>1</v>
      </c>
      <c r="X2129" s="1" t="s">
        <v>53</v>
      </c>
      <c r="Y2129" s="4">
        <v>582750</v>
      </c>
      <c r="Z2129" s="4">
        <v>-71862</v>
      </c>
      <c r="AA2129" s="4">
        <v>0</v>
      </c>
      <c r="AB2129" s="4">
        <v>0</v>
      </c>
      <c r="AC2129" s="4">
        <v>0</v>
      </c>
      <c r="AD2129" s="4">
        <v>582750</v>
      </c>
      <c r="AE2129" s="5">
        <v>1614</v>
      </c>
      <c r="AF2129" s="1" t="s">
        <v>70</v>
      </c>
      <c r="AG2129" s="1" t="s">
        <v>71</v>
      </c>
      <c r="AH2129" s="1" t="s">
        <v>89</v>
      </c>
      <c r="AI2129" s="1" t="s">
        <v>57</v>
      </c>
      <c r="AJ2129" s="5">
        <v>10950</v>
      </c>
      <c r="AK2129" s="4">
        <v>-6057</v>
      </c>
      <c r="AL2129" s="4">
        <v>0</v>
      </c>
      <c r="AM2129" s="4">
        <v>0</v>
      </c>
      <c r="AN2129" s="4">
        <v>0</v>
      </c>
      <c r="AO2129" s="4">
        <v>-77919</v>
      </c>
      <c r="AP2129" s="4">
        <v>-77919</v>
      </c>
      <c r="AQ2129" s="4">
        <v>0</v>
      </c>
      <c r="AR2129" s="4">
        <v>504831</v>
      </c>
      <c r="AS2129" s="1" t="s">
        <v>52</v>
      </c>
      <c r="AT2129" s="9">
        <f t="shared" si="980"/>
        <v>43404</v>
      </c>
      <c r="AU2129" s="9">
        <f t="shared" si="981"/>
        <v>43374</v>
      </c>
      <c r="AV2129" s="9">
        <v>44798</v>
      </c>
      <c r="AW2129" s="11">
        <f t="shared" si="982"/>
        <v>3.8191780821917809</v>
      </c>
      <c r="AX2129">
        <v>10</v>
      </c>
      <c r="AY2129" s="12">
        <v>0.05</v>
      </c>
      <c r="AZ2129">
        <f t="shared" si="983"/>
        <v>9.5000000000000001E-2</v>
      </c>
      <c r="BA2129" s="13">
        <f t="shared" si="984"/>
        <v>582750</v>
      </c>
      <c r="BB2129" s="17" t="s">
        <v>1973</v>
      </c>
      <c r="BC2129">
        <f>MATCH(BB2129,MONTHLY_INDEX!$A:$A,0)</f>
        <v>690</v>
      </c>
      <c r="BD2129">
        <f>MATCH(AU2129,MONTHLY_INDEX!$1:$1,0)</f>
        <v>82</v>
      </c>
      <c r="BE2129">
        <f>INDEX(MONTHLY_INDEX!$1:$1048576,Final!BC2129,Final!BD2129)</f>
        <v>112.3</v>
      </c>
      <c r="BF2129">
        <f>MATCH($BF$1,MONTHLY_INDEX!$1:$1,0)</f>
        <v>127</v>
      </c>
      <c r="BG2129">
        <f>INDEX(MONTHLY_INDEX!$1:$1048576,Final!BC2129,Final!BF2129)</f>
        <v>145.69999999999999</v>
      </c>
      <c r="BH2129" s="23">
        <f t="shared" si="985"/>
        <v>0.29741763134461258</v>
      </c>
      <c r="BI2129" s="14">
        <f t="shared" si="986"/>
        <v>756070.12466607301</v>
      </c>
      <c r="BJ2129" s="14">
        <f t="shared" si="987"/>
        <v>274318.81262884394</v>
      </c>
      <c r="BK2129" s="15">
        <f t="shared" si="988"/>
        <v>481751.31203722907</v>
      </c>
      <c r="BL2129" s="52">
        <v>0</v>
      </c>
      <c r="BM2129" s="15">
        <f t="shared" si="989"/>
        <v>481751.31203722907</v>
      </c>
    </row>
    <row r="2130" spans="1:65">
      <c r="A2130" s="8">
        <v>2128</v>
      </c>
      <c r="B2130" s="1" t="s">
        <v>44</v>
      </c>
      <c r="C2130" s="1">
        <v>1500</v>
      </c>
      <c r="D2130" s="1" t="s">
        <v>60</v>
      </c>
      <c r="E2130" s="1">
        <v>150000085</v>
      </c>
      <c r="F2130" s="1" t="s">
        <v>60</v>
      </c>
      <c r="G2130" s="1" t="s">
        <v>101</v>
      </c>
      <c r="H2130" s="1">
        <v>13</v>
      </c>
      <c r="I2130" s="1" t="s">
        <v>196</v>
      </c>
      <c r="J2130" s="1" t="s">
        <v>49</v>
      </c>
      <c r="K2130" s="1">
        <v>17406001</v>
      </c>
      <c r="L2130" s="1" t="s">
        <v>50</v>
      </c>
      <c r="M2130" s="1" t="s">
        <v>51</v>
      </c>
      <c r="N2130" s="1" t="s">
        <v>64</v>
      </c>
      <c r="O2130" s="1" t="s">
        <v>65</v>
      </c>
      <c r="P2130" s="1" t="s">
        <v>66</v>
      </c>
      <c r="Q2130" s="1" t="s">
        <v>67</v>
      </c>
      <c r="R2130" s="1" t="s">
        <v>87</v>
      </c>
      <c r="S2130" s="1" t="s">
        <v>88</v>
      </c>
      <c r="T2130" s="2">
        <v>43404</v>
      </c>
      <c r="U2130" s="2">
        <v>43404</v>
      </c>
      <c r="V2130" s="1" t="s">
        <v>52</v>
      </c>
      <c r="W2130" s="3">
        <v>1</v>
      </c>
      <c r="X2130" s="1" t="s">
        <v>53</v>
      </c>
      <c r="Y2130" s="4">
        <v>9976171</v>
      </c>
      <c r="Z2130" s="4">
        <v>-1230221</v>
      </c>
      <c r="AA2130" s="4">
        <v>0</v>
      </c>
      <c r="AB2130" s="4">
        <v>0</v>
      </c>
      <c r="AC2130" s="4">
        <v>0</v>
      </c>
      <c r="AD2130" s="4">
        <v>9976171</v>
      </c>
      <c r="AE2130" s="5">
        <v>1614</v>
      </c>
      <c r="AF2130" s="1" t="s">
        <v>70</v>
      </c>
      <c r="AG2130" s="1" t="s">
        <v>71</v>
      </c>
      <c r="AH2130" s="1" t="s">
        <v>89</v>
      </c>
      <c r="AI2130" s="1" t="s">
        <v>57</v>
      </c>
      <c r="AJ2130" s="5">
        <v>10950</v>
      </c>
      <c r="AK2130" s="4">
        <v>-103695</v>
      </c>
      <c r="AL2130" s="4">
        <v>0</v>
      </c>
      <c r="AM2130" s="4">
        <v>0</v>
      </c>
      <c r="AN2130" s="4">
        <v>0</v>
      </c>
      <c r="AO2130" s="4">
        <v>-1333916</v>
      </c>
      <c r="AP2130" s="4">
        <v>-1333916</v>
      </c>
      <c r="AQ2130" s="4">
        <v>0</v>
      </c>
      <c r="AR2130" s="4">
        <v>8642255</v>
      </c>
      <c r="AS2130" s="1" t="s">
        <v>52</v>
      </c>
      <c r="AT2130" s="9">
        <f t="shared" si="980"/>
        <v>43404</v>
      </c>
      <c r="AU2130" s="9">
        <f t="shared" si="981"/>
        <v>43374</v>
      </c>
      <c r="AV2130" s="9">
        <v>44798</v>
      </c>
      <c r="AW2130" s="11">
        <f t="shared" si="982"/>
        <v>3.8191780821917809</v>
      </c>
      <c r="AX2130">
        <v>25</v>
      </c>
      <c r="AY2130" s="12">
        <v>0.05</v>
      </c>
      <c r="AZ2130">
        <f t="shared" si="983"/>
        <v>3.7999999999999999E-2</v>
      </c>
      <c r="BA2130" s="13">
        <f t="shared" si="984"/>
        <v>9976171</v>
      </c>
      <c r="BB2130" s="17" t="s">
        <v>2189</v>
      </c>
      <c r="BC2130">
        <f>MATCH(BB2130,MONTHLY_INDEX!$A:$A,0)</f>
        <v>798</v>
      </c>
      <c r="BD2130">
        <f>MATCH(AU2130,MONTHLY_INDEX!$1:$1,0)</f>
        <v>82</v>
      </c>
      <c r="BE2130">
        <f>INDEX(MONTHLY_INDEX!$1:$1048576,Final!BC2130,Final!BD2130)</f>
        <v>96</v>
      </c>
      <c r="BF2130">
        <f>MATCH($BF$1,MONTHLY_INDEX!$1:$1,0)</f>
        <v>127</v>
      </c>
      <c r="BG2130">
        <f>INDEX(MONTHLY_INDEX!$1:$1048576,Final!BC2130,Final!BF2130)</f>
        <v>95.3</v>
      </c>
      <c r="BH2130" s="23">
        <f t="shared" si="985"/>
        <v>-7.2916666666666963E-3</v>
      </c>
      <c r="BI2130" s="14">
        <f t="shared" si="986"/>
        <v>9903428.0864583328</v>
      </c>
      <c r="BJ2130" s="14">
        <f t="shared" si="987"/>
        <v>1437272.3084818379</v>
      </c>
      <c r="BK2130" s="15">
        <f t="shared" si="988"/>
        <v>8466155.7779764943</v>
      </c>
      <c r="BL2130" s="52">
        <v>0</v>
      </c>
      <c r="BM2130" s="15">
        <f t="shared" si="989"/>
        <v>8466155.7779764943</v>
      </c>
    </row>
    <row r="2131" spans="1:65">
      <c r="A2131" s="8">
        <v>2129</v>
      </c>
      <c r="B2131" s="1" t="s">
        <v>44</v>
      </c>
      <c r="C2131" s="1">
        <v>1500</v>
      </c>
      <c r="D2131" s="1" t="s">
        <v>60</v>
      </c>
      <c r="E2131" s="1">
        <v>150000085</v>
      </c>
      <c r="F2131" s="1" t="s">
        <v>60</v>
      </c>
      <c r="G2131" s="1" t="s">
        <v>102</v>
      </c>
      <c r="H2131" s="1">
        <v>14</v>
      </c>
      <c r="I2131" s="1" t="s">
        <v>196</v>
      </c>
      <c r="J2131" s="1" t="s">
        <v>49</v>
      </c>
      <c r="K2131" s="1">
        <v>17406001</v>
      </c>
      <c r="L2131" s="1" t="s">
        <v>50</v>
      </c>
      <c r="M2131" s="1" t="s">
        <v>51</v>
      </c>
      <c r="N2131" s="1" t="s">
        <v>64</v>
      </c>
      <c r="O2131" s="1" t="s">
        <v>65</v>
      </c>
      <c r="P2131" s="1" t="s">
        <v>66</v>
      </c>
      <c r="Q2131" s="1" t="s">
        <v>67</v>
      </c>
      <c r="R2131" s="1" t="s">
        <v>87</v>
      </c>
      <c r="S2131" s="1" t="s">
        <v>88</v>
      </c>
      <c r="T2131" s="2">
        <v>43404</v>
      </c>
      <c r="U2131" s="2">
        <v>43404</v>
      </c>
      <c r="V2131" s="1" t="s">
        <v>52</v>
      </c>
      <c r="W2131" s="3">
        <v>1</v>
      </c>
      <c r="X2131" s="1" t="s">
        <v>53</v>
      </c>
      <c r="Y2131" s="4">
        <v>21103901</v>
      </c>
      <c r="Z2131" s="4">
        <v>-2602449</v>
      </c>
      <c r="AA2131" s="4">
        <v>0</v>
      </c>
      <c r="AB2131" s="4">
        <v>0</v>
      </c>
      <c r="AC2131" s="4">
        <v>0</v>
      </c>
      <c r="AD2131" s="4">
        <v>21103901</v>
      </c>
      <c r="AE2131" s="5">
        <v>1614</v>
      </c>
      <c r="AF2131" s="1" t="s">
        <v>70</v>
      </c>
      <c r="AG2131" s="1" t="s">
        <v>71</v>
      </c>
      <c r="AH2131" s="1" t="s">
        <v>89</v>
      </c>
      <c r="AI2131" s="1" t="s">
        <v>57</v>
      </c>
      <c r="AJ2131" s="5">
        <v>10950</v>
      </c>
      <c r="AK2131" s="4">
        <v>-219359</v>
      </c>
      <c r="AL2131" s="4">
        <v>0</v>
      </c>
      <c r="AM2131" s="4">
        <v>0</v>
      </c>
      <c r="AN2131" s="4">
        <v>0</v>
      </c>
      <c r="AO2131" s="4">
        <v>-2821808</v>
      </c>
      <c r="AP2131" s="4">
        <v>-2821808</v>
      </c>
      <c r="AQ2131" s="4">
        <v>0</v>
      </c>
      <c r="AR2131" s="4">
        <v>18282093</v>
      </c>
      <c r="AS2131" s="1" t="s">
        <v>52</v>
      </c>
      <c r="AT2131" s="9">
        <f t="shared" si="980"/>
        <v>43404</v>
      </c>
      <c r="AU2131" s="9">
        <f t="shared" si="981"/>
        <v>43374</v>
      </c>
      <c r="AV2131" s="9">
        <v>44798</v>
      </c>
      <c r="AW2131" s="11">
        <f t="shared" si="982"/>
        <v>3.8191780821917809</v>
      </c>
      <c r="AX2131">
        <v>25</v>
      </c>
      <c r="AY2131" s="12">
        <v>0.05</v>
      </c>
      <c r="AZ2131">
        <f t="shared" si="983"/>
        <v>3.7999999999999999E-2</v>
      </c>
      <c r="BA2131" s="13">
        <f t="shared" si="984"/>
        <v>21103901</v>
      </c>
      <c r="BB2131" s="17" t="s">
        <v>2189</v>
      </c>
      <c r="BC2131">
        <f>MATCH(BB2131,MONTHLY_INDEX!$A:$A,0)</f>
        <v>798</v>
      </c>
      <c r="BD2131">
        <f>MATCH(AU2131,MONTHLY_INDEX!$1:$1,0)</f>
        <v>82</v>
      </c>
      <c r="BE2131">
        <f>INDEX(MONTHLY_INDEX!$1:$1048576,Final!BC2131,Final!BD2131)</f>
        <v>96</v>
      </c>
      <c r="BF2131">
        <f>MATCH($BF$1,MONTHLY_INDEX!$1:$1,0)</f>
        <v>127</v>
      </c>
      <c r="BG2131">
        <f>INDEX(MONTHLY_INDEX!$1:$1048576,Final!BC2131,Final!BF2131)</f>
        <v>95.3</v>
      </c>
      <c r="BH2131" s="23">
        <f t="shared" si="985"/>
        <v>-7.2916666666666963E-3</v>
      </c>
      <c r="BI2131" s="14">
        <f t="shared" si="986"/>
        <v>20950018.388541665</v>
      </c>
      <c r="BJ2131" s="14">
        <f t="shared" si="987"/>
        <v>3040450.3399392576</v>
      </c>
      <c r="BK2131" s="15">
        <f t="shared" si="988"/>
        <v>17909568.048602406</v>
      </c>
      <c r="BL2131" s="52">
        <v>0</v>
      </c>
      <c r="BM2131" s="15">
        <f t="shared" si="989"/>
        <v>17909568.048602406</v>
      </c>
    </row>
    <row r="2132" spans="1:65">
      <c r="A2132" s="8">
        <v>2130</v>
      </c>
      <c r="B2132" s="1" t="s">
        <v>44</v>
      </c>
      <c r="C2132" s="1">
        <v>1500</v>
      </c>
      <c r="D2132" s="1" t="s">
        <v>60</v>
      </c>
      <c r="E2132" s="1">
        <v>150000085</v>
      </c>
      <c r="F2132" s="1" t="s">
        <v>60</v>
      </c>
      <c r="G2132" s="1" t="s">
        <v>103</v>
      </c>
      <c r="H2132" s="1">
        <v>15</v>
      </c>
      <c r="I2132" s="1" t="s">
        <v>196</v>
      </c>
      <c r="J2132" s="1" t="s">
        <v>49</v>
      </c>
      <c r="K2132" s="1">
        <v>17406001</v>
      </c>
      <c r="L2132" s="1" t="s">
        <v>50</v>
      </c>
      <c r="M2132" s="1" t="s">
        <v>51</v>
      </c>
      <c r="N2132" s="1" t="s">
        <v>64</v>
      </c>
      <c r="O2132" s="1" t="s">
        <v>65</v>
      </c>
      <c r="P2132" s="1" t="s">
        <v>66</v>
      </c>
      <c r="Q2132" s="1" t="s">
        <v>67</v>
      </c>
      <c r="R2132" s="1" t="s">
        <v>87</v>
      </c>
      <c r="S2132" s="1" t="s">
        <v>88</v>
      </c>
      <c r="T2132" s="2">
        <v>43404</v>
      </c>
      <c r="U2132" s="2">
        <v>43404</v>
      </c>
      <c r="V2132" s="1" t="s">
        <v>52</v>
      </c>
      <c r="W2132" s="3">
        <v>1</v>
      </c>
      <c r="X2132" s="1" t="s">
        <v>53</v>
      </c>
      <c r="Y2132" s="4">
        <v>580650</v>
      </c>
      <c r="Z2132" s="4">
        <v>-71602</v>
      </c>
      <c r="AA2132" s="4">
        <v>0</v>
      </c>
      <c r="AB2132" s="4">
        <v>0</v>
      </c>
      <c r="AC2132" s="4">
        <v>0</v>
      </c>
      <c r="AD2132" s="4">
        <v>580650</v>
      </c>
      <c r="AE2132" s="5">
        <v>1614</v>
      </c>
      <c r="AF2132" s="1" t="s">
        <v>70</v>
      </c>
      <c r="AG2132" s="1" t="s">
        <v>71</v>
      </c>
      <c r="AH2132" s="1" t="s">
        <v>89</v>
      </c>
      <c r="AI2132" s="1" t="s">
        <v>57</v>
      </c>
      <c r="AJ2132" s="5">
        <v>10950</v>
      </c>
      <c r="AK2132" s="4">
        <v>-6035</v>
      </c>
      <c r="AL2132" s="4">
        <v>0</v>
      </c>
      <c r="AM2132" s="4">
        <v>0</v>
      </c>
      <c r="AN2132" s="4">
        <v>0</v>
      </c>
      <c r="AO2132" s="4">
        <v>-77637</v>
      </c>
      <c r="AP2132" s="4">
        <v>-77637</v>
      </c>
      <c r="AQ2132" s="4">
        <v>0</v>
      </c>
      <c r="AR2132" s="4">
        <v>503013</v>
      </c>
      <c r="AS2132" s="1" t="s">
        <v>52</v>
      </c>
      <c r="AT2132" s="9">
        <f t="shared" si="980"/>
        <v>43404</v>
      </c>
      <c r="AU2132" s="9">
        <f t="shared" si="981"/>
        <v>43374</v>
      </c>
      <c r="AV2132" s="9">
        <v>44798</v>
      </c>
      <c r="AW2132" s="11">
        <f t="shared" si="982"/>
        <v>3.8191780821917809</v>
      </c>
      <c r="AX2132">
        <v>10</v>
      </c>
      <c r="AY2132" s="12">
        <v>0.05</v>
      </c>
      <c r="AZ2132">
        <f t="shared" si="983"/>
        <v>9.5000000000000001E-2</v>
      </c>
      <c r="BA2132" s="13">
        <f t="shared" si="984"/>
        <v>580650</v>
      </c>
      <c r="BB2132" s="17" t="s">
        <v>1941</v>
      </c>
      <c r="BC2132">
        <f>MATCH(BB2132,MONTHLY_INDEX!$A:$A,0)</f>
        <v>674</v>
      </c>
      <c r="BD2132">
        <f>MATCH(AU2132,MONTHLY_INDEX!$1:$1,0)</f>
        <v>82</v>
      </c>
      <c r="BE2132">
        <f>INDEX(MONTHLY_INDEX!$1:$1048576,Final!BC2132,Final!BD2132)</f>
        <v>105.9</v>
      </c>
      <c r="BF2132">
        <f>MATCH($BF$1,MONTHLY_INDEX!$1:$1,0)</f>
        <v>127</v>
      </c>
      <c r="BG2132">
        <f>INDEX(MONTHLY_INDEX!$1:$1048576,Final!BC2132,Final!BF2132)</f>
        <v>122.8</v>
      </c>
      <c r="BH2132" s="23">
        <f t="shared" si="985"/>
        <v>0.15958451369216234</v>
      </c>
      <c r="BI2132" s="14">
        <f t="shared" si="986"/>
        <v>673312.74787535402</v>
      </c>
      <c r="BJ2132" s="14">
        <f t="shared" si="987"/>
        <v>244292.62246885791</v>
      </c>
      <c r="BK2132" s="15">
        <f t="shared" si="988"/>
        <v>429020.12540649611</v>
      </c>
      <c r="BL2132" s="52">
        <v>0</v>
      </c>
      <c r="BM2132" s="15">
        <f t="shared" si="989"/>
        <v>429020.12540649611</v>
      </c>
    </row>
    <row r="2133" spans="1:65">
      <c r="A2133" s="8">
        <v>2131</v>
      </c>
      <c r="B2133" s="1" t="s">
        <v>44</v>
      </c>
      <c r="C2133" s="1">
        <v>1500</v>
      </c>
      <c r="D2133" s="1" t="s">
        <v>60</v>
      </c>
      <c r="E2133" s="1">
        <v>150000085</v>
      </c>
      <c r="F2133" s="1" t="s">
        <v>60</v>
      </c>
      <c r="G2133" s="1" t="s">
        <v>104</v>
      </c>
      <c r="H2133" s="1">
        <v>16</v>
      </c>
      <c r="I2133" s="1" t="s">
        <v>196</v>
      </c>
      <c r="J2133" s="1" t="s">
        <v>49</v>
      </c>
      <c r="K2133" s="1">
        <v>17406001</v>
      </c>
      <c r="L2133" s="1" t="s">
        <v>50</v>
      </c>
      <c r="M2133" s="1" t="s">
        <v>51</v>
      </c>
      <c r="N2133" s="1" t="s">
        <v>64</v>
      </c>
      <c r="O2133" s="1" t="s">
        <v>65</v>
      </c>
      <c r="P2133" s="1" t="s">
        <v>66</v>
      </c>
      <c r="Q2133" s="1" t="s">
        <v>67</v>
      </c>
      <c r="R2133" s="1" t="s">
        <v>87</v>
      </c>
      <c r="S2133" s="1" t="s">
        <v>88</v>
      </c>
      <c r="T2133" s="2">
        <v>43404</v>
      </c>
      <c r="U2133" s="2">
        <v>43404</v>
      </c>
      <c r="V2133" s="1" t="s">
        <v>52</v>
      </c>
      <c r="W2133" s="3">
        <v>1</v>
      </c>
      <c r="X2133" s="1" t="s">
        <v>53</v>
      </c>
      <c r="Y2133" s="4">
        <v>175035</v>
      </c>
      <c r="Z2133" s="4">
        <v>-21583</v>
      </c>
      <c r="AA2133" s="4">
        <v>0</v>
      </c>
      <c r="AB2133" s="4">
        <v>0</v>
      </c>
      <c r="AC2133" s="4">
        <v>0</v>
      </c>
      <c r="AD2133" s="4">
        <v>175035</v>
      </c>
      <c r="AE2133" s="5">
        <v>1614</v>
      </c>
      <c r="AF2133" s="1" t="s">
        <v>70</v>
      </c>
      <c r="AG2133" s="1" t="s">
        <v>71</v>
      </c>
      <c r="AH2133" s="1" t="s">
        <v>89</v>
      </c>
      <c r="AI2133" s="1" t="s">
        <v>57</v>
      </c>
      <c r="AJ2133" s="5">
        <v>10950</v>
      </c>
      <c r="AK2133" s="4">
        <v>-1819</v>
      </c>
      <c r="AL2133" s="4">
        <v>0</v>
      </c>
      <c r="AM2133" s="4">
        <v>0</v>
      </c>
      <c r="AN2133" s="4">
        <v>0</v>
      </c>
      <c r="AO2133" s="4">
        <v>-23402</v>
      </c>
      <c r="AP2133" s="4">
        <v>-23402</v>
      </c>
      <c r="AQ2133" s="4">
        <v>0</v>
      </c>
      <c r="AR2133" s="4">
        <v>151633</v>
      </c>
      <c r="AS2133" s="1" t="s">
        <v>52</v>
      </c>
      <c r="AT2133" s="9">
        <f t="shared" si="980"/>
        <v>43404</v>
      </c>
      <c r="AU2133" s="9">
        <f t="shared" si="981"/>
        <v>43374</v>
      </c>
      <c r="AV2133" s="9">
        <v>44798</v>
      </c>
      <c r="AW2133" s="11">
        <f t="shared" si="982"/>
        <v>3.8191780821917809</v>
      </c>
      <c r="AX2133">
        <v>10</v>
      </c>
      <c r="AY2133" s="12">
        <v>0.05</v>
      </c>
      <c r="AZ2133">
        <f t="shared" si="983"/>
        <v>9.5000000000000001E-2</v>
      </c>
      <c r="BA2133" s="13">
        <f t="shared" si="984"/>
        <v>175035</v>
      </c>
      <c r="BB2133" s="17" t="s">
        <v>1877</v>
      </c>
      <c r="BC2133">
        <f>MATCH(BB2133,MONTHLY_INDEX!$A:$A,0)</f>
        <v>642</v>
      </c>
      <c r="BD2133">
        <f>MATCH(AU2133,MONTHLY_INDEX!$1:$1,0)</f>
        <v>82</v>
      </c>
      <c r="BE2133">
        <f>INDEX(MONTHLY_INDEX!$1:$1048576,Final!BC2133,Final!BD2133)</f>
        <v>79.099999999999994</v>
      </c>
      <c r="BF2133">
        <f>MATCH($BF$1,MONTHLY_INDEX!$1:$1,0)</f>
        <v>127</v>
      </c>
      <c r="BG2133">
        <f>INDEX(MONTHLY_INDEX!$1:$1048576,Final!BC2133,Final!BF2133)</f>
        <v>94</v>
      </c>
      <c r="BH2133" s="23">
        <f t="shared" si="985"/>
        <v>0.18836915297092297</v>
      </c>
      <c r="BI2133" s="14">
        <f t="shared" si="986"/>
        <v>208006.19469026552</v>
      </c>
      <c r="BJ2133" s="14">
        <f t="shared" si="987"/>
        <v>75469.206473511964</v>
      </c>
      <c r="BK2133" s="15">
        <f t="shared" si="988"/>
        <v>132536.98821675355</v>
      </c>
      <c r="BL2133" s="52">
        <v>0</v>
      </c>
      <c r="BM2133" s="15">
        <f t="shared" si="989"/>
        <v>132536.98821675355</v>
      </c>
    </row>
    <row r="2134" spans="1:65">
      <c r="A2134" s="8">
        <v>2132</v>
      </c>
      <c r="B2134" s="1" t="s">
        <v>44</v>
      </c>
      <c r="C2134" s="1">
        <v>1500</v>
      </c>
      <c r="D2134" s="1" t="s">
        <v>60</v>
      </c>
      <c r="E2134" s="1">
        <v>150000085</v>
      </c>
      <c r="F2134" s="1" t="s">
        <v>60</v>
      </c>
      <c r="G2134" s="1" t="s">
        <v>105</v>
      </c>
      <c r="H2134" s="1">
        <v>17</v>
      </c>
      <c r="I2134" s="1" t="s">
        <v>196</v>
      </c>
      <c r="J2134" s="1" t="s">
        <v>49</v>
      </c>
      <c r="K2134" s="1">
        <v>17406001</v>
      </c>
      <c r="L2134" s="1" t="s">
        <v>50</v>
      </c>
      <c r="M2134" s="1" t="s">
        <v>51</v>
      </c>
      <c r="N2134" s="1" t="s">
        <v>64</v>
      </c>
      <c r="O2134" s="1" t="s">
        <v>65</v>
      </c>
      <c r="P2134" s="1" t="s">
        <v>66</v>
      </c>
      <c r="Q2134" s="1" t="s">
        <v>67</v>
      </c>
      <c r="R2134" s="1" t="s">
        <v>87</v>
      </c>
      <c r="S2134" s="1" t="s">
        <v>88</v>
      </c>
      <c r="T2134" s="2">
        <v>43404</v>
      </c>
      <c r="U2134" s="2">
        <v>43404</v>
      </c>
      <c r="V2134" s="1" t="s">
        <v>52</v>
      </c>
      <c r="W2134" s="3">
        <v>1</v>
      </c>
      <c r="X2134" s="1" t="s">
        <v>53</v>
      </c>
      <c r="Y2134" s="4">
        <v>132796</v>
      </c>
      <c r="Z2134" s="4">
        <v>-16375</v>
      </c>
      <c r="AA2134" s="4">
        <v>0</v>
      </c>
      <c r="AB2134" s="4">
        <v>0</v>
      </c>
      <c r="AC2134" s="4">
        <v>0</v>
      </c>
      <c r="AD2134" s="4">
        <v>132796</v>
      </c>
      <c r="AE2134" s="5">
        <v>1614</v>
      </c>
      <c r="AF2134" s="1" t="s">
        <v>70</v>
      </c>
      <c r="AG2134" s="1" t="s">
        <v>71</v>
      </c>
      <c r="AH2134" s="1" t="s">
        <v>89</v>
      </c>
      <c r="AI2134" s="1" t="s">
        <v>57</v>
      </c>
      <c r="AJ2134" s="5">
        <v>10950</v>
      </c>
      <c r="AK2134" s="4">
        <v>-1380</v>
      </c>
      <c r="AL2134" s="4">
        <v>0</v>
      </c>
      <c r="AM2134" s="4">
        <v>0</v>
      </c>
      <c r="AN2134" s="4">
        <v>0</v>
      </c>
      <c r="AO2134" s="4">
        <v>-17755</v>
      </c>
      <c r="AP2134" s="4">
        <v>-17755</v>
      </c>
      <c r="AQ2134" s="4">
        <v>0</v>
      </c>
      <c r="AR2134" s="4">
        <v>115041</v>
      </c>
      <c r="AS2134" s="1" t="s">
        <v>52</v>
      </c>
      <c r="AT2134" s="9">
        <f t="shared" si="980"/>
        <v>43404</v>
      </c>
      <c r="AU2134" s="9">
        <f t="shared" si="981"/>
        <v>43374</v>
      </c>
      <c r="AV2134" s="9">
        <v>44798</v>
      </c>
      <c r="AW2134" s="11">
        <f t="shared" si="982"/>
        <v>3.8191780821917809</v>
      </c>
      <c r="AX2134">
        <v>10</v>
      </c>
      <c r="AY2134" s="12">
        <v>0.05</v>
      </c>
      <c r="AZ2134">
        <f t="shared" si="983"/>
        <v>9.5000000000000001E-2</v>
      </c>
      <c r="BA2134" s="13">
        <f t="shared" si="984"/>
        <v>132796</v>
      </c>
      <c r="BB2134" s="17" t="s">
        <v>2189</v>
      </c>
      <c r="BC2134">
        <f>MATCH(BB2134,MONTHLY_INDEX!$A:$A,0)</f>
        <v>798</v>
      </c>
      <c r="BD2134">
        <f>MATCH(AU2134,MONTHLY_INDEX!$1:$1,0)</f>
        <v>82</v>
      </c>
      <c r="BE2134">
        <f>INDEX(MONTHLY_INDEX!$1:$1048576,Final!BC2134,Final!BD2134)</f>
        <v>96</v>
      </c>
      <c r="BF2134">
        <f>MATCH($BF$1,MONTHLY_INDEX!$1:$1,0)</f>
        <v>127</v>
      </c>
      <c r="BG2134">
        <f>INDEX(MONTHLY_INDEX!$1:$1048576,Final!BC2134,Final!BF2134)</f>
        <v>95.3</v>
      </c>
      <c r="BH2134" s="23">
        <f t="shared" si="985"/>
        <v>-7.2916666666666963E-3</v>
      </c>
      <c r="BI2134" s="14">
        <f t="shared" si="986"/>
        <v>131827.69583333333</v>
      </c>
      <c r="BJ2134" s="14">
        <f t="shared" si="987"/>
        <v>47829.977422488584</v>
      </c>
      <c r="BK2134" s="15">
        <f t="shared" si="988"/>
        <v>83997.71841084474</v>
      </c>
      <c r="BL2134" s="52">
        <v>0</v>
      </c>
      <c r="BM2134" s="15">
        <f t="shared" si="989"/>
        <v>83997.71841084474</v>
      </c>
    </row>
    <row r="2135" spans="1:65">
      <c r="A2135" s="8">
        <v>2133</v>
      </c>
      <c r="B2135" s="1" t="s">
        <v>44</v>
      </c>
      <c r="C2135" s="1">
        <v>1500</v>
      </c>
      <c r="D2135" s="1" t="s">
        <v>60</v>
      </c>
      <c r="E2135" s="1">
        <v>150000085</v>
      </c>
      <c r="F2135" s="1" t="s">
        <v>60</v>
      </c>
      <c r="G2135" s="1" t="s">
        <v>106</v>
      </c>
      <c r="H2135" s="1">
        <v>18</v>
      </c>
      <c r="I2135" s="1" t="s">
        <v>196</v>
      </c>
      <c r="J2135" s="1" t="s">
        <v>49</v>
      </c>
      <c r="K2135" s="1">
        <v>17406001</v>
      </c>
      <c r="L2135" s="1" t="s">
        <v>50</v>
      </c>
      <c r="M2135" s="1" t="s">
        <v>51</v>
      </c>
      <c r="N2135" s="1" t="s">
        <v>64</v>
      </c>
      <c r="O2135" s="1" t="s">
        <v>65</v>
      </c>
      <c r="P2135" s="1" t="s">
        <v>66</v>
      </c>
      <c r="Q2135" s="1" t="s">
        <v>67</v>
      </c>
      <c r="R2135" s="1" t="s">
        <v>87</v>
      </c>
      <c r="S2135" s="1" t="s">
        <v>88</v>
      </c>
      <c r="T2135" s="2">
        <v>43404</v>
      </c>
      <c r="U2135" s="2">
        <v>43404</v>
      </c>
      <c r="V2135" s="1" t="s">
        <v>52</v>
      </c>
      <c r="W2135" s="3">
        <v>1</v>
      </c>
      <c r="X2135" s="1" t="s">
        <v>53</v>
      </c>
      <c r="Y2135" s="4">
        <v>469552</v>
      </c>
      <c r="Z2135" s="4">
        <v>-57903</v>
      </c>
      <c r="AA2135" s="4">
        <v>0</v>
      </c>
      <c r="AB2135" s="4">
        <v>0</v>
      </c>
      <c r="AC2135" s="4">
        <v>0</v>
      </c>
      <c r="AD2135" s="4">
        <v>469552</v>
      </c>
      <c r="AE2135" s="5">
        <v>1614</v>
      </c>
      <c r="AF2135" s="1" t="s">
        <v>70</v>
      </c>
      <c r="AG2135" s="1" t="s">
        <v>71</v>
      </c>
      <c r="AH2135" s="1" t="s">
        <v>89</v>
      </c>
      <c r="AI2135" s="1" t="s">
        <v>57</v>
      </c>
      <c r="AJ2135" s="5">
        <v>10950</v>
      </c>
      <c r="AK2135" s="4">
        <v>-4881</v>
      </c>
      <c r="AL2135" s="4">
        <v>0</v>
      </c>
      <c r="AM2135" s="4">
        <v>0</v>
      </c>
      <c r="AN2135" s="4">
        <v>0</v>
      </c>
      <c r="AO2135" s="4">
        <v>-62784</v>
      </c>
      <c r="AP2135" s="4">
        <v>-62784</v>
      </c>
      <c r="AQ2135" s="4">
        <v>0</v>
      </c>
      <c r="AR2135" s="4">
        <v>406768</v>
      </c>
      <c r="AS2135" s="1" t="s">
        <v>52</v>
      </c>
      <c r="AT2135" s="9">
        <f t="shared" si="980"/>
        <v>43404</v>
      </c>
      <c r="AU2135" s="9">
        <f t="shared" si="981"/>
        <v>43374</v>
      </c>
      <c r="AV2135" s="9">
        <v>44798</v>
      </c>
      <c r="AW2135" s="11">
        <f t="shared" si="982"/>
        <v>3.8191780821917809</v>
      </c>
      <c r="AX2135">
        <v>10</v>
      </c>
      <c r="AY2135" s="12">
        <v>0.05</v>
      </c>
      <c r="AZ2135">
        <f t="shared" si="983"/>
        <v>9.5000000000000001E-2</v>
      </c>
      <c r="BA2135" s="13">
        <f t="shared" si="984"/>
        <v>469552</v>
      </c>
      <c r="BB2135" s="17" t="s">
        <v>1871</v>
      </c>
      <c r="BC2135">
        <f>MATCH(BB2135,MONTHLY_INDEX!$A:$A,0)</f>
        <v>639</v>
      </c>
      <c r="BD2135">
        <f>MATCH(AU2135,MONTHLY_INDEX!$1:$1,0)</f>
        <v>82</v>
      </c>
      <c r="BE2135">
        <f>INDEX(MONTHLY_INDEX!$1:$1048576,Final!BC2135,Final!BD2135)</f>
        <v>113.1</v>
      </c>
      <c r="BF2135">
        <f>MATCH($BF$1,MONTHLY_INDEX!$1:$1,0)</f>
        <v>127</v>
      </c>
      <c r="BG2135">
        <f>INDEX(MONTHLY_INDEX!$1:$1048576,Final!BC2135,Final!BF2135)</f>
        <v>116.2</v>
      </c>
      <c r="BH2135" s="23">
        <f t="shared" si="985"/>
        <v>2.740937223695852E-2</v>
      </c>
      <c r="BI2135" s="14">
        <f t="shared" si="986"/>
        <v>482422.1255526084</v>
      </c>
      <c r="BJ2135" s="14">
        <f t="shared" si="987"/>
        <v>175033.32078611487</v>
      </c>
      <c r="BK2135" s="15">
        <f t="shared" si="988"/>
        <v>307388.8047664935</v>
      </c>
      <c r="BL2135" s="52">
        <v>0</v>
      </c>
      <c r="BM2135" s="15">
        <f t="shared" si="989"/>
        <v>307388.8047664935</v>
      </c>
    </row>
    <row r="2136" spans="1:65">
      <c r="A2136" s="8">
        <v>2134</v>
      </c>
      <c r="B2136" s="1" t="s">
        <v>44</v>
      </c>
      <c r="C2136" s="1">
        <v>1500</v>
      </c>
      <c r="D2136" s="1" t="s">
        <v>60</v>
      </c>
      <c r="E2136" s="1">
        <v>150000085</v>
      </c>
      <c r="F2136" s="1" t="s">
        <v>60</v>
      </c>
      <c r="G2136" s="1" t="s">
        <v>107</v>
      </c>
      <c r="H2136" s="1">
        <v>19</v>
      </c>
      <c r="I2136" s="1" t="s">
        <v>196</v>
      </c>
      <c r="J2136" s="1" t="s">
        <v>49</v>
      </c>
      <c r="K2136" s="1">
        <v>17406001</v>
      </c>
      <c r="L2136" s="1" t="s">
        <v>50</v>
      </c>
      <c r="M2136" s="1" t="s">
        <v>51</v>
      </c>
      <c r="N2136" s="1" t="s">
        <v>64</v>
      </c>
      <c r="O2136" s="1" t="s">
        <v>65</v>
      </c>
      <c r="P2136" s="1" t="s">
        <v>66</v>
      </c>
      <c r="Q2136" s="1" t="s">
        <v>67</v>
      </c>
      <c r="R2136" s="1" t="s">
        <v>87</v>
      </c>
      <c r="S2136" s="1" t="s">
        <v>88</v>
      </c>
      <c r="T2136" s="2">
        <v>43404</v>
      </c>
      <c r="U2136" s="2">
        <v>43404</v>
      </c>
      <c r="V2136" s="1" t="s">
        <v>52</v>
      </c>
      <c r="W2136" s="3">
        <v>1</v>
      </c>
      <c r="X2136" s="1" t="s">
        <v>53</v>
      </c>
      <c r="Y2136" s="4">
        <v>6861326</v>
      </c>
      <c r="Z2136" s="4">
        <v>-846111</v>
      </c>
      <c r="AA2136" s="4">
        <v>0</v>
      </c>
      <c r="AB2136" s="4">
        <v>0</v>
      </c>
      <c r="AC2136" s="4">
        <v>0</v>
      </c>
      <c r="AD2136" s="4">
        <v>6861326</v>
      </c>
      <c r="AE2136" s="5">
        <v>1614</v>
      </c>
      <c r="AF2136" s="1" t="s">
        <v>70</v>
      </c>
      <c r="AG2136" s="1" t="s">
        <v>71</v>
      </c>
      <c r="AH2136" s="1" t="s">
        <v>89</v>
      </c>
      <c r="AI2136" s="1" t="s">
        <v>57</v>
      </c>
      <c r="AJ2136" s="5">
        <v>10950</v>
      </c>
      <c r="AK2136" s="4">
        <v>-71318</v>
      </c>
      <c r="AL2136" s="4">
        <v>0</v>
      </c>
      <c r="AM2136" s="4">
        <v>0</v>
      </c>
      <c r="AN2136" s="4">
        <v>0</v>
      </c>
      <c r="AO2136" s="4">
        <v>-917429</v>
      </c>
      <c r="AP2136" s="4">
        <v>-917429</v>
      </c>
      <c r="AQ2136" s="4">
        <v>0</v>
      </c>
      <c r="AR2136" s="4">
        <v>5943897</v>
      </c>
      <c r="AS2136" s="1" t="s">
        <v>52</v>
      </c>
      <c r="AT2136" s="9">
        <f t="shared" si="980"/>
        <v>43404</v>
      </c>
      <c r="AU2136" s="9">
        <f t="shared" si="981"/>
        <v>43374</v>
      </c>
      <c r="AV2136" s="9">
        <v>44798</v>
      </c>
      <c r="AW2136" s="11">
        <f t="shared" si="982"/>
        <v>3.8191780821917809</v>
      </c>
      <c r="AX2136">
        <v>10</v>
      </c>
      <c r="AY2136" s="12">
        <v>0.05</v>
      </c>
      <c r="AZ2136">
        <f t="shared" si="983"/>
        <v>9.5000000000000001E-2</v>
      </c>
      <c r="BA2136" s="13">
        <f t="shared" si="984"/>
        <v>6861326</v>
      </c>
      <c r="BI2136" s="14">
        <f t="shared" ref="BI2136:BI2138" si="990">AR2136</f>
        <v>5943897</v>
      </c>
      <c r="BJ2136" s="14">
        <v>0</v>
      </c>
      <c r="BK2136" s="14">
        <f t="shared" ref="BK2136:BK2138" si="991">AR2136</f>
        <v>5943897</v>
      </c>
      <c r="BL2136" s="52">
        <v>0</v>
      </c>
      <c r="BM2136" s="15">
        <f t="shared" ref="BM2136:BM2138" si="992">AR2136</f>
        <v>5943897</v>
      </c>
    </row>
    <row r="2137" spans="1:65">
      <c r="A2137" s="8">
        <v>2135</v>
      </c>
      <c r="B2137" s="1" t="s">
        <v>44</v>
      </c>
      <c r="C2137" s="1">
        <v>1500</v>
      </c>
      <c r="D2137" s="1" t="s">
        <v>60</v>
      </c>
      <c r="E2137" s="1">
        <v>150000085</v>
      </c>
      <c r="F2137" s="1" t="s">
        <v>60</v>
      </c>
      <c r="G2137" s="1" t="s">
        <v>108</v>
      </c>
      <c r="H2137" s="1">
        <v>20</v>
      </c>
      <c r="I2137" s="1" t="s">
        <v>196</v>
      </c>
      <c r="J2137" s="1" t="s">
        <v>49</v>
      </c>
      <c r="K2137" s="1">
        <v>17406001</v>
      </c>
      <c r="L2137" s="1" t="s">
        <v>50</v>
      </c>
      <c r="M2137" s="1" t="s">
        <v>51</v>
      </c>
      <c r="N2137" s="1" t="s">
        <v>64</v>
      </c>
      <c r="O2137" s="1" t="s">
        <v>65</v>
      </c>
      <c r="P2137" s="1" t="s">
        <v>66</v>
      </c>
      <c r="Q2137" s="1" t="s">
        <v>67</v>
      </c>
      <c r="R2137" s="1" t="s">
        <v>87</v>
      </c>
      <c r="S2137" s="1" t="s">
        <v>88</v>
      </c>
      <c r="T2137" s="2">
        <v>43404</v>
      </c>
      <c r="U2137" s="2">
        <v>43404</v>
      </c>
      <c r="V2137" s="1" t="s">
        <v>52</v>
      </c>
      <c r="W2137" s="3">
        <v>1</v>
      </c>
      <c r="X2137" s="1" t="s">
        <v>53</v>
      </c>
      <c r="Y2137" s="4">
        <v>5552065</v>
      </c>
      <c r="Z2137" s="4">
        <v>-684659</v>
      </c>
      <c r="AA2137" s="4">
        <v>0</v>
      </c>
      <c r="AB2137" s="4">
        <v>0</v>
      </c>
      <c r="AC2137" s="4">
        <v>0</v>
      </c>
      <c r="AD2137" s="4">
        <v>5552065</v>
      </c>
      <c r="AE2137" s="5">
        <v>1614</v>
      </c>
      <c r="AF2137" s="1" t="s">
        <v>70</v>
      </c>
      <c r="AG2137" s="1" t="s">
        <v>71</v>
      </c>
      <c r="AH2137" s="1" t="s">
        <v>89</v>
      </c>
      <c r="AI2137" s="1" t="s">
        <v>57</v>
      </c>
      <c r="AJ2137" s="5">
        <v>10950</v>
      </c>
      <c r="AK2137" s="4">
        <v>-57710</v>
      </c>
      <c r="AL2137" s="4">
        <v>0</v>
      </c>
      <c r="AM2137" s="4">
        <v>0</v>
      </c>
      <c r="AN2137" s="4">
        <v>0</v>
      </c>
      <c r="AO2137" s="4">
        <v>-742369</v>
      </c>
      <c r="AP2137" s="4">
        <v>-742369</v>
      </c>
      <c r="AQ2137" s="4">
        <v>0</v>
      </c>
      <c r="AR2137" s="4">
        <v>4809696</v>
      </c>
      <c r="AS2137" s="1" t="s">
        <v>52</v>
      </c>
      <c r="AT2137" s="9">
        <f t="shared" si="980"/>
        <v>43404</v>
      </c>
      <c r="AU2137" s="9">
        <f t="shared" si="981"/>
        <v>43374</v>
      </c>
      <c r="AV2137" s="9">
        <v>44798</v>
      </c>
      <c r="AW2137" s="11">
        <f t="shared" si="982"/>
        <v>3.8191780821917809</v>
      </c>
      <c r="AX2137">
        <v>10</v>
      </c>
      <c r="AY2137" s="12">
        <v>0.05</v>
      </c>
      <c r="AZ2137">
        <f t="shared" si="983"/>
        <v>9.5000000000000001E-2</v>
      </c>
      <c r="BA2137" s="13">
        <f t="shared" si="984"/>
        <v>5552065</v>
      </c>
      <c r="BI2137" s="14">
        <f t="shared" si="990"/>
        <v>4809696</v>
      </c>
      <c r="BJ2137" s="14">
        <v>0</v>
      </c>
      <c r="BK2137" s="14">
        <f t="shared" si="991"/>
        <v>4809696</v>
      </c>
      <c r="BL2137" s="52">
        <v>0</v>
      </c>
      <c r="BM2137" s="15">
        <f t="shared" si="992"/>
        <v>4809696</v>
      </c>
    </row>
    <row r="2138" spans="1:65">
      <c r="A2138" s="8">
        <v>2136</v>
      </c>
      <c r="B2138" s="1" t="s">
        <v>44</v>
      </c>
      <c r="C2138" s="1">
        <v>1500</v>
      </c>
      <c r="D2138" s="1" t="s">
        <v>60</v>
      </c>
      <c r="E2138" s="1">
        <v>150000085</v>
      </c>
      <c r="F2138" s="1" t="s">
        <v>60</v>
      </c>
      <c r="G2138" s="1" t="s">
        <v>109</v>
      </c>
      <c r="H2138" s="1">
        <v>21</v>
      </c>
      <c r="I2138" s="1" t="s">
        <v>196</v>
      </c>
      <c r="J2138" s="1" t="s">
        <v>49</v>
      </c>
      <c r="K2138" s="1">
        <v>17406001</v>
      </c>
      <c r="L2138" s="1" t="s">
        <v>50</v>
      </c>
      <c r="M2138" s="1" t="s">
        <v>51</v>
      </c>
      <c r="N2138" s="1" t="s">
        <v>64</v>
      </c>
      <c r="O2138" s="1" t="s">
        <v>65</v>
      </c>
      <c r="P2138" s="1" t="s">
        <v>66</v>
      </c>
      <c r="Q2138" s="1" t="s">
        <v>67</v>
      </c>
      <c r="R2138" s="1" t="s">
        <v>87</v>
      </c>
      <c r="S2138" s="1" t="s">
        <v>88</v>
      </c>
      <c r="T2138" s="2">
        <v>43404</v>
      </c>
      <c r="U2138" s="2">
        <v>43404</v>
      </c>
      <c r="V2138" s="1" t="s">
        <v>52</v>
      </c>
      <c r="W2138" s="3">
        <v>1</v>
      </c>
      <c r="X2138" s="1" t="s">
        <v>53</v>
      </c>
      <c r="Y2138" s="4">
        <v>1950695</v>
      </c>
      <c r="Z2138" s="4">
        <v>-241362</v>
      </c>
      <c r="AA2138" s="4">
        <v>0</v>
      </c>
      <c r="AB2138" s="4">
        <v>0</v>
      </c>
      <c r="AC2138" s="4">
        <v>0</v>
      </c>
      <c r="AD2138" s="4">
        <v>1950695</v>
      </c>
      <c r="AE2138" s="5">
        <v>1614</v>
      </c>
      <c r="AF2138" s="1" t="s">
        <v>70</v>
      </c>
      <c r="AG2138" s="1" t="s">
        <v>71</v>
      </c>
      <c r="AH2138" s="1" t="s">
        <v>89</v>
      </c>
      <c r="AI2138" s="1" t="s">
        <v>57</v>
      </c>
      <c r="AJ2138" s="5">
        <v>10950</v>
      </c>
      <c r="AK2138" s="4">
        <v>-20266</v>
      </c>
      <c r="AL2138" s="4">
        <v>0</v>
      </c>
      <c r="AM2138" s="4">
        <v>0</v>
      </c>
      <c r="AN2138" s="4">
        <v>0</v>
      </c>
      <c r="AO2138" s="4">
        <v>-261628</v>
      </c>
      <c r="AP2138" s="4">
        <v>-261628</v>
      </c>
      <c r="AQ2138" s="4">
        <v>0</v>
      </c>
      <c r="AR2138" s="4">
        <v>1689067</v>
      </c>
      <c r="AS2138" s="1" t="s">
        <v>52</v>
      </c>
      <c r="AT2138" s="9">
        <f t="shared" si="980"/>
        <v>43404</v>
      </c>
      <c r="AU2138" s="9">
        <f t="shared" si="981"/>
        <v>43374</v>
      </c>
      <c r="AV2138" s="9">
        <v>44798</v>
      </c>
      <c r="AW2138" s="11">
        <f t="shared" si="982"/>
        <v>3.8191780821917809</v>
      </c>
      <c r="AX2138">
        <v>10</v>
      </c>
      <c r="AY2138" s="12">
        <v>0.05</v>
      </c>
      <c r="AZ2138">
        <f t="shared" si="983"/>
        <v>9.5000000000000001E-2</v>
      </c>
      <c r="BA2138" s="13">
        <f t="shared" si="984"/>
        <v>1950695</v>
      </c>
      <c r="BI2138" s="14">
        <f t="shared" si="990"/>
        <v>1689067</v>
      </c>
      <c r="BJ2138" s="14">
        <v>0</v>
      </c>
      <c r="BK2138" s="14">
        <f t="shared" si="991"/>
        <v>1689067</v>
      </c>
      <c r="BL2138" s="52">
        <v>0</v>
      </c>
      <c r="BM2138" s="15">
        <f t="shared" si="992"/>
        <v>1689067</v>
      </c>
    </row>
    <row r="2139" spans="1:65">
      <c r="A2139" s="8">
        <v>2137</v>
      </c>
      <c r="B2139" s="1" t="s">
        <v>44</v>
      </c>
      <c r="C2139" s="1">
        <v>1500</v>
      </c>
      <c r="D2139" s="1" t="s">
        <v>60</v>
      </c>
      <c r="E2139" s="1">
        <v>150000085</v>
      </c>
      <c r="F2139" s="1" t="s">
        <v>60</v>
      </c>
      <c r="G2139" s="1" t="s">
        <v>110</v>
      </c>
      <c r="H2139" s="1">
        <v>22</v>
      </c>
      <c r="I2139" s="1" t="s">
        <v>196</v>
      </c>
      <c r="J2139" s="1" t="s">
        <v>49</v>
      </c>
      <c r="K2139" s="1">
        <v>17406001</v>
      </c>
      <c r="L2139" s="1" t="s">
        <v>50</v>
      </c>
      <c r="M2139" s="1" t="s">
        <v>51</v>
      </c>
      <c r="N2139" s="1" t="s">
        <v>64</v>
      </c>
      <c r="O2139" s="1" t="s">
        <v>65</v>
      </c>
      <c r="P2139" s="1" t="s">
        <v>66</v>
      </c>
      <c r="Q2139" s="1" t="s">
        <v>67</v>
      </c>
      <c r="R2139" s="1" t="s">
        <v>87</v>
      </c>
      <c r="S2139" s="1" t="s">
        <v>88</v>
      </c>
      <c r="T2139" s="2">
        <v>43404</v>
      </c>
      <c r="U2139" s="2">
        <v>43404</v>
      </c>
      <c r="V2139" s="1" t="s">
        <v>52</v>
      </c>
      <c r="W2139" s="3">
        <v>1</v>
      </c>
      <c r="X2139" s="1" t="s">
        <v>53</v>
      </c>
      <c r="Y2139" s="4">
        <v>16789210</v>
      </c>
      <c r="Z2139" s="4">
        <v>-2070378</v>
      </c>
      <c r="AA2139" s="4">
        <v>0</v>
      </c>
      <c r="AB2139" s="4">
        <v>0</v>
      </c>
      <c r="AC2139" s="4">
        <v>0</v>
      </c>
      <c r="AD2139" s="4">
        <v>16789210</v>
      </c>
      <c r="AE2139" s="5">
        <v>1614</v>
      </c>
      <c r="AF2139" s="1" t="s">
        <v>70</v>
      </c>
      <c r="AG2139" s="1" t="s">
        <v>71</v>
      </c>
      <c r="AH2139" s="1" t="s">
        <v>89</v>
      </c>
      <c r="AI2139" s="1" t="s">
        <v>57</v>
      </c>
      <c r="AJ2139" s="5">
        <v>10950</v>
      </c>
      <c r="AK2139" s="4">
        <v>-174511</v>
      </c>
      <c r="AL2139" s="4">
        <v>0</v>
      </c>
      <c r="AM2139" s="4">
        <v>0</v>
      </c>
      <c r="AN2139" s="4">
        <v>0</v>
      </c>
      <c r="AO2139" s="4">
        <v>-2244889</v>
      </c>
      <c r="AP2139" s="4">
        <v>-2244889</v>
      </c>
      <c r="AQ2139" s="4">
        <v>0</v>
      </c>
      <c r="AR2139" s="4">
        <v>14544321</v>
      </c>
      <c r="AS2139" s="1" t="s">
        <v>52</v>
      </c>
      <c r="AT2139" s="9">
        <f t="shared" si="980"/>
        <v>43404</v>
      </c>
      <c r="AU2139" s="9">
        <f t="shared" si="981"/>
        <v>43374</v>
      </c>
      <c r="AV2139" s="9">
        <v>44798</v>
      </c>
      <c r="AW2139" s="11">
        <f t="shared" si="982"/>
        <v>3.8191780821917809</v>
      </c>
      <c r="AX2139">
        <v>25</v>
      </c>
      <c r="AY2139" s="12">
        <v>0.05</v>
      </c>
      <c r="AZ2139">
        <f t="shared" si="983"/>
        <v>3.7999999999999999E-2</v>
      </c>
      <c r="BA2139" s="13">
        <f t="shared" si="984"/>
        <v>16789210</v>
      </c>
      <c r="BB2139" s="17" t="s">
        <v>2189</v>
      </c>
      <c r="BC2139">
        <f>MATCH(BB2139,MONTHLY_INDEX!$A:$A,0)</f>
        <v>798</v>
      </c>
      <c r="BD2139">
        <f>MATCH(AU2139,MONTHLY_INDEX!$1:$1,0)</f>
        <v>82</v>
      </c>
      <c r="BE2139">
        <f>INDEX(MONTHLY_INDEX!$1:$1048576,Final!BC2139,Final!BD2139)</f>
        <v>96</v>
      </c>
      <c r="BF2139">
        <f>MATCH($BF$1,MONTHLY_INDEX!$1:$1,0)</f>
        <v>127</v>
      </c>
      <c r="BG2139">
        <f>INDEX(MONTHLY_INDEX!$1:$1048576,Final!BC2139,Final!BF2139)</f>
        <v>95.3</v>
      </c>
      <c r="BH2139" s="23">
        <f>(BG2139-BE2139)/BE2139</f>
        <v>-7.2916666666666963E-3</v>
      </c>
      <c r="BI2139" s="14">
        <f>(1+BH2139)*BA2139</f>
        <v>16666788.677083332</v>
      </c>
      <c r="BJ2139" s="14">
        <f>BI2139*AZ2139*AW2139</f>
        <v>2418830.4926094748</v>
      </c>
      <c r="BK2139" s="15">
        <f t="shared" si="988"/>
        <v>14247958.184473857</v>
      </c>
      <c r="BL2139" s="52">
        <v>0</v>
      </c>
      <c r="BM2139" s="15">
        <f>MAX((1-BL2139)*BK2139,BI2139*AY2139)</f>
        <v>14247958.184473857</v>
      </c>
    </row>
    <row r="2140" spans="1:65">
      <c r="A2140" s="8">
        <v>2138</v>
      </c>
      <c r="B2140" s="1" t="s">
        <v>44</v>
      </c>
      <c r="C2140" s="1">
        <v>1500</v>
      </c>
      <c r="D2140" s="1" t="s">
        <v>60</v>
      </c>
      <c r="E2140" s="1">
        <v>150000085</v>
      </c>
      <c r="F2140" s="1" t="s">
        <v>60</v>
      </c>
      <c r="G2140" s="1" t="s">
        <v>111</v>
      </c>
      <c r="H2140" s="1">
        <v>23</v>
      </c>
      <c r="I2140" s="1" t="s">
        <v>196</v>
      </c>
      <c r="J2140" s="1" t="s">
        <v>49</v>
      </c>
      <c r="K2140" s="1">
        <v>17406001</v>
      </c>
      <c r="L2140" s="1" t="s">
        <v>50</v>
      </c>
      <c r="M2140" s="1" t="s">
        <v>51</v>
      </c>
      <c r="N2140" s="1" t="s">
        <v>64</v>
      </c>
      <c r="O2140" s="1" t="s">
        <v>65</v>
      </c>
      <c r="P2140" s="1" t="s">
        <v>66</v>
      </c>
      <c r="Q2140" s="1" t="s">
        <v>67</v>
      </c>
      <c r="R2140" s="1" t="s">
        <v>87</v>
      </c>
      <c r="S2140" s="1" t="s">
        <v>88</v>
      </c>
      <c r="T2140" s="2">
        <v>43404</v>
      </c>
      <c r="U2140" s="2">
        <v>43404</v>
      </c>
      <c r="V2140" s="1" t="s">
        <v>52</v>
      </c>
      <c r="W2140" s="3">
        <v>1</v>
      </c>
      <c r="X2140" s="1" t="s">
        <v>53</v>
      </c>
      <c r="Y2140" s="4">
        <v>98582</v>
      </c>
      <c r="Z2140" s="4">
        <v>-12155</v>
      </c>
      <c r="AA2140" s="4">
        <v>0</v>
      </c>
      <c r="AB2140" s="4">
        <v>0</v>
      </c>
      <c r="AC2140" s="4">
        <v>0</v>
      </c>
      <c r="AD2140" s="4">
        <v>98582</v>
      </c>
      <c r="AE2140" s="5">
        <v>1614</v>
      </c>
      <c r="AF2140" s="1" t="s">
        <v>70</v>
      </c>
      <c r="AG2140" s="1" t="s">
        <v>71</v>
      </c>
      <c r="AH2140" s="1" t="s">
        <v>89</v>
      </c>
      <c r="AI2140" s="1" t="s">
        <v>57</v>
      </c>
      <c r="AJ2140" s="5">
        <v>10950</v>
      </c>
      <c r="AK2140" s="4">
        <v>-1025</v>
      </c>
      <c r="AL2140" s="4">
        <v>0</v>
      </c>
      <c r="AM2140" s="4">
        <v>0</v>
      </c>
      <c r="AN2140" s="4">
        <v>0</v>
      </c>
      <c r="AO2140" s="4">
        <v>-13180</v>
      </c>
      <c r="AP2140" s="4">
        <v>-13180</v>
      </c>
      <c r="AQ2140" s="4">
        <v>0</v>
      </c>
      <c r="AR2140" s="4">
        <v>85402</v>
      </c>
      <c r="AS2140" s="1" t="s">
        <v>52</v>
      </c>
      <c r="AT2140" s="9">
        <f t="shared" si="980"/>
        <v>43404</v>
      </c>
      <c r="AU2140" s="9">
        <f t="shared" si="981"/>
        <v>43374</v>
      </c>
      <c r="AV2140" s="9">
        <v>44798</v>
      </c>
      <c r="AW2140" s="11">
        <f t="shared" si="982"/>
        <v>3.8191780821917809</v>
      </c>
      <c r="AX2140">
        <v>10</v>
      </c>
      <c r="AY2140" s="12">
        <v>0.05</v>
      </c>
      <c r="AZ2140">
        <f t="shared" si="983"/>
        <v>9.5000000000000001E-2</v>
      </c>
      <c r="BA2140" s="13">
        <f t="shared" si="984"/>
        <v>98582</v>
      </c>
      <c r="BI2140" s="14">
        <f t="shared" ref="BI2140:BI2144" si="993">AR2140</f>
        <v>85402</v>
      </c>
      <c r="BJ2140" s="14">
        <v>0</v>
      </c>
      <c r="BK2140" s="14">
        <f t="shared" ref="BK2140:BK2144" si="994">AR2140</f>
        <v>85402</v>
      </c>
      <c r="BL2140" s="52">
        <v>0</v>
      </c>
      <c r="BM2140" s="15">
        <f t="shared" ref="BM2140:BM2144" si="995">AR2140</f>
        <v>85402</v>
      </c>
    </row>
    <row r="2141" spans="1:65">
      <c r="A2141" s="8">
        <v>2139</v>
      </c>
      <c r="B2141" s="1" t="s">
        <v>44</v>
      </c>
      <c r="C2141" s="1">
        <v>1500</v>
      </c>
      <c r="D2141" s="1" t="s">
        <v>60</v>
      </c>
      <c r="E2141" s="1">
        <v>150000085</v>
      </c>
      <c r="F2141" s="1" t="s">
        <v>112</v>
      </c>
      <c r="G2141" s="1" t="s">
        <v>113</v>
      </c>
      <c r="H2141" s="1">
        <v>24</v>
      </c>
      <c r="I2141" s="1" t="s">
        <v>196</v>
      </c>
      <c r="J2141" s="1" t="s">
        <v>49</v>
      </c>
      <c r="K2141" s="1">
        <v>17406001</v>
      </c>
      <c r="L2141" s="1" t="s">
        <v>50</v>
      </c>
      <c r="M2141" s="1" t="s">
        <v>51</v>
      </c>
      <c r="N2141" s="1" t="s">
        <v>64</v>
      </c>
      <c r="O2141" s="1" t="s">
        <v>65</v>
      </c>
      <c r="P2141" s="1" t="s">
        <v>66</v>
      </c>
      <c r="Q2141" s="1" t="s">
        <v>67</v>
      </c>
      <c r="R2141" s="1" t="s">
        <v>87</v>
      </c>
      <c r="S2141" s="1" t="s">
        <v>88</v>
      </c>
      <c r="T2141" s="2">
        <v>43404</v>
      </c>
      <c r="U2141" s="2">
        <v>43404</v>
      </c>
      <c r="V2141" s="1" t="s">
        <v>52</v>
      </c>
      <c r="W2141" s="3">
        <v>1</v>
      </c>
      <c r="X2141" s="1" t="s">
        <v>53</v>
      </c>
      <c r="Y2141" s="4">
        <v>995175</v>
      </c>
      <c r="Z2141" s="4">
        <v>-122721.09</v>
      </c>
      <c r="AA2141" s="4">
        <v>0</v>
      </c>
      <c r="AB2141" s="4">
        <v>0</v>
      </c>
      <c r="AC2141" s="4">
        <v>0</v>
      </c>
      <c r="AD2141" s="4">
        <v>995175</v>
      </c>
      <c r="AE2141" s="5">
        <v>1614</v>
      </c>
      <c r="AF2141" s="1" t="s">
        <v>70</v>
      </c>
      <c r="AG2141" s="1" t="s">
        <v>71</v>
      </c>
      <c r="AH2141" s="1" t="s">
        <v>89</v>
      </c>
      <c r="AI2141" s="1" t="s">
        <v>57</v>
      </c>
      <c r="AJ2141" s="5">
        <v>10950</v>
      </c>
      <c r="AK2141" s="4">
        <v>-10344</v>
      </c>
      <c r="AL2141" s="4">
        <v>0</v>
      </c>
      <c r="AM2141" s="4">
        <v>0</v>
      </c>
      <c r="AN2141" s="4">
        <v>0</v>
      </c>
      <c r="AO2141" s="4">
        <v>-133065.09</v>
      </c>
      <c r="AP2141" s="4">
        <v>-133065.09</v>
      </c>
      <c r="AQ2141" s="4">
        <v>0</v>
      </c>
      <c r="AR2141" s="4">
        <v>862109.91</v>
      </c>
      <c r="AS2141" s="1" t="s">
        <v>52</v>
      </c>
      <c r="AT2141" s="9">
        <f t="shared" si="980"/>
        <v>43404</v>
      </c>
      <c r="AU2141" s="9">
        <f t="shared" si="981"/>
        <v>43374</v>
      </c>
      <c r="AV2141" s="9">
        <v>44798</v>
      </c>
      <c r="AW2141" s="11">
        <f t="shared" si="982"/>
        <v>3.8191780821917809</v>
      </c>
      <c r="AX2141">
        <v>10</v>
      </c>
      <c r="AY2141" s="12">
        <v>0.05</v>
      </c>
      <c r="AZ2141">
        <f t="shared" si="983"/>
        <v>9.5000000000000001E-2</v>
      </c>
      <c r="BA2141" s="13">
        <f t="shared" si="984"/>
        <v>995175</v>
      </c>
      <c r="BB2141" s="16" t="s">
        <v>593</v>
      </c>
      <c r="BC2141" s="16" t="s">
        <v>593</v>
      </c>
      <c r="BD2141" s="16" t="s">
        <v>593</v>
      </c>
      <c r="BE2141" s="16" t="s">
        <v>593</v>
      </c>
      <c r="BF2141" s="16" t="s">
        <v>593</v>
      </c>
      <c r="BG2141" s="16" t="s">
        <v>593</v>
      </c>
      <c r="BH2141" s="16" t="s">
        <v>593</v>
      </c>
      <c r="BI2141" s="14">
        <f t="shared" si="993"/>
        <v>862109.91</v>
      </c>
      <c r="BJ2141" s="14">
        <v>0</v>
      </c>
      <c r="BK2141" s="14">
        <f t="shared" si="994"/>
        <v>862109.91</v>
      </c>
      <c r="BL2141" s="52">
        <v>0</v>
      </c>
      <c r="BM2141" s="15">
        <f t="shared" si="995"/>
        <v>862109.91</v>
      </c>
    </row>
    <row r="2142" spans="1:65">
      <c r="A2142" s="8">
        <v>2140</v>
      </c>
      <c r="B2142" s="1" t="s">
        <v>44</v>
      </c>
      <c r="C2142" s="1">
        <v>1500</v>
      </c>
      <c r="D2142" s="1" t="s">
        <v>60</v>
      </c>
      <c r="E2142" s="1">
        <v>150000085</v>
      </c>
      <c r="F2142" s="1" t="s">
        <v>112</v>
      </c>
      <c r="G2142" s="1" t="s">
        <v>114</v>
      </c>
      <c r="H2142" s="1">
        <v>25</v>
      </c>
      <c r="I2142" s="1" t="s">
        <v>196</v>
      </c>
      <c r="J2142" s="1" t="s">
        <v>49</v>
      </c>
      <c r="K2142" s="1">
        <v>17406001</v>
      </c>
      <c r="L2142" s="1" t="s">
        <v>50</v>
      </c>
      <c r="M2142" s="1" t="s">
        <v>51</v>
      </c>
      <c r="N2142" s="1" t="s">
        <v>64</v>
      </c>
      <c r="O2142" s="1" t="s">
        <v>65</v>
      </c>
      <c r="P2142" s="1" t="s">
        <v>66</v>
      </c>
      <c r="Q2142" s="1" t="s">
        <v>67</v>
      </c>
      <c r="R2142" s="1" t="s">
        <v>87</v>
      </c>
      <c r="S2142" s="1" t="s">
        <v>88</v>
      </c>
      <c r="T2142" s="2">
        <v>43404</v>
      </c>
      <c r="U2142" s="2">
        <v>43404</v>
      </c>
      <c r="V2142" s="1" t="s">
        <v>52</v>
      </c>
      <c r="W2142" s="3">
        <v>1</v>
      </c>
      <c r="X2142" s="1" t="s">
        <v>53</v>
      </c>
      <c r="Y2142" s="4">
        <v>2883401</v>
      </c>
      <c r="Z2142" s="4">
        <v>-355569.73</v>
      </c>
      <c r="AA2142" s="4">
        <v>0</v>
      </c>
      <c r="AB2142" s="4">
        <v>0</v>
      </c>
      <c r="AC2142" s="4">
        <v>0</v>
      </c>
      <c r="AD2142" s="4">
        <v>2883401</v>
      </c>
      <c r="AE2142" s="5">
        <v>1614</v>
      </c>
      <c r="AF2142" s="1" t="s">
        <v>70</v>
      </c>
      <c r="AG2142" s="1" t="s">
        <v>71</v>
      </c>
      <c r="AH2142" s="1" t="s">
        <v>89</v>
      </c>
      <c r="AI2142" s="1" t="s">
        <v>57</v>
      </c>
      <c r="AJ2142" s="5">
        <v>10950</v>
      </c>
      <c r="AK2142" s="4">
        <v>-29971</v>
      </c>
      <c r="AL2142" s="4">
        <v>0</v>
      </c>
      <c r="AM2142" s="4">
        <v>0</v>
      </c>
      <c r="AN2142" s="4">
        <v>0</v>
      </c>
      <c r="AO2142" s="4">
        <v>-385540.73</v>
      </c>
      <c r="AP2142" s="4">
        <v>-385540.73</v>
      </c>
      <c r="AQ2142" s="4">
        <v>0</v>
      </c>
      <c r="AR2142" s="4">
        <v>2497860.27</v>
      </c>
      <c r="AS2142" s="1" t="s">
        <v>52</v>
      </c>
      <c r="AT2142" s="9">
        <f t="shared" si="980"/>
        <v>43404</v>
      </c>
      <c r="AU2142" s="9">
        <f t="shared" si="981"/>
        <v>43374</v>
      </c>
      <c r="AV2142" s="9">
        <v>44798</v>
      </c>
      <c r="AW2142" s="11">
        <f t="shared" si="982"/>
        <v>3.8191780821917809</v>
      </c>
      <c r="AX2142">
        <v>10</v>
      </c>
      <c r="AY2142" s="12">
        <v>0.05</v>
      </c>
      <c r="AZ2142">
        <f t="shared" si="983"/>
        <v>9.5000000000000001E-2</v>
      </c>
      <c r="BA2142" s="13">
        <f t="shared" si="984"/>
        <v>2883401</v>
      </c>
      <c r="BB2142" s="16" t="s">
        <v>593</v>
      </c>
      <c r="BC2142" s="16" t="s">
        <v>593</v>
      </c>
      <c r="BD2142" s="16" t="s">
        <v>593</v>
      </c>
      <c r="BE2142" s="16" t="s">
        <v>593</v>
      </c>
      <c r="BF2142" s="16" t="s">
        <v>593</v>
      </c>
      <c r="BG2142" s="16" t="s">
        <v>593</v>
      </c>
      <c r="BH2142" s="16" t="s">
        <v>593</v>
      </c>
      <c r="BI2142" s="14">
        <f t="shared" si="993"/>
        <v>2497860.27</v>
      </c>
      <c r="BJ2142" s="14">
        <v>0</v>
      </c>
      <c r="BK2142" s="14">
        <f t="shared" si="994"/>
        <v>2497860.27</v>
      </c>
      <c r="BL2142" s="52">
        <v>0</v>
      </c>
      <c r="BM2142" s="15">
        <f t="shared" si="995"/>
        <v>2497860.27</v>
      </c>
    </row>
    <row r="2143" spans="1:65">
      <c r="A2143" s="8">
        <v>2141</v>
      </c>
      <c r="B2143" s="1" t="s">
        <v>44</v>
      </c>
      <c r="C2143" s="1">
        <v>1500</v>
      </c>
      <c r="D2143" s="1" t="s">
        <v>60</v>
      </c>
      <c r="E2143" s="1">
        <v>150000085</v>
      </c>
      <c r="F2143" s="1" t="s">
        <v>60</v>
      </c>
      <c r="G2143" s="1" t="s">
        <v>181</v>
      </c>
      <c r="H2143" s="1">
        <v>26</v>
      </c>
      <c r="I2143" s="1" t="s">
        <v>196</v>
      </c>
      <c r="J2143" s="1" t="s">
        <v>49</v>
      </c>
      <c r="K2143" s="1">
        <v>17406001</v>
      </c>
      <c r="L2143" s="1" t="s">
        <v>50</v>
      </c>
      <c r="M2143" s="1" t="s">
        <v>51</v>
      </c>
      <c r="N2143" s="1" t="s">
        <v>64</v>
      </c>
      <c r="O2143" s="1" t="s">
        <v>65</v>
      </c>
      <c r="P2143" s="1" t="s">
        <v>66</v>
      </c>
      <c r="Q2143" s="1" t="s">
        <v>67</v>
      </c>
      <c r="R2143" s="1" t="s">
        <v>87</v>
      </c>
      <c r="S2143" s="1" t="s">
        <v>88</v>
      </c>
      <c r="T2143" s="2">
        <v>43404</v>
      </c>
      <c r="U2143" s="2">
        <v>43404</v>
      </c>
      <c r="V2143" s="1" t="s">
        <v>52</v>
      </c>
      <c r="W2143" s="3">
        <v>1</v>
      </c>
      <c r="X2143" s="1" t="s">
        <v>53</v>
      </c>
      <c r="Y2143" s="4">
        <v>120000</v>
      </c>
      <c r="Z2143" s="4">
        <v>-14798</v>
      </c>
      <c r="AA2143" s="4">
        <v>0</v>
      </c>
      <c r="AB2143" s="4">
        <v>0</v>
      </c>
      <c r="AC2143" s="4">
        <v>0</v>
      </c>
      <c r="AD2143" s="4">
        <v>120000</v>
      </c>
      <c r="AE2143" s="5">
        <v>1614</v>
      </c>
      <c r="AF2143" s="1" t="s">
        <v>70</v>
      </c>
      <c r="AG2143" s="1" t="s">
        <v>71</v>
      </c>
      <c r="AH2143" s="1" t="s">
        <v>89</v>
      </c>
      <c r="AI2143" s="1" t="s">
        <v>57</v>
      </c>
      <c r="AJ2143" s="5">
        <v>10950</v>
      </c>
      <c r="AK2143" s="4">
        <v>-1247</v>
      </c>
      <c r="AL2143" s="4">
        <v>0</v>
      </c>
      <c r="AM2143" s="4">
        <v>0</v>
      </c>
      <c r="AN2143" s="4">
        <v>0</v>
      </c>
      <c r="AO2143" s="4">
        <v>-16045</v>
      </c>
      <c r="AP2143" s="4">
        <v>-16045</v>
      </c>
      <c r="AQ2143" s="4">
        <v>0</v>
      </c>
      <c r="AR2143" s="4">
        <v>103955</v>
      </c>
      <c r="AS2143" s="1" t="s">
        <v>52</v>
      </c>
      <c r="AT2143" s="9">
        <f t="shared" si="980"/>
        <v>43404</v>
      </c>
      <c r="AU2143" s="9">
        <f t="shared" si="981"/>
        <v>43374</v>
      </c>
      <c r="AV2143" s="9">
        <v>44798</v>
      </c>
      <c r="AW2143" s="11">
        <f t="shared" si="982"/>
        <v>3.8191780821917809</v>
      </c>
      <c r="AX2143">
        <v>10</v>
      </c>
      <c r="AY2143" s="12">
        <v>0.05</v>
      </c>
      <c r="AZ2143">
        <f t="shared" si="983"/>
        <v>9.5000000000000001E-2</v>
      </c>
      <c r="BA2143" s="13">
        <f t="shared" si="984"/>
        <v>120000</v>
      </c>
      <c r="BI2143" s="14">
        <f t="shared" si="993"/>
        <v>103955</v>
      </c>
      <c r="BJ2143" s="14">
        <v>0</v>
      </c>
      <c r="BK2143" s="14">
        <f t="shared" si="994"/>
        <v>103955</v>
      </c>
      <c r="BL2143" s="52">
        <v>0</v>
      </c>
      <c r="BM2143" s="15">
        <f t="shared" si="995"/>
        <v>103955</v>
      </c>
    </row>
    <row r="2144" spans="1:65">
      <c r="A2144" s="8">
        <v>2142</v>
      </c>
      <c r="B2144" s="1" t="s">
        <v>44</v>
      </c>
      <c r="C2144" s="1">
        <v>1500</v>
      </c>
      <c r="D2144" s="1" t="s">
        <v>60</v>
      </c>
      <c r="E2144" s="1">
        <v>150000085</v>
      </c>
      <c r="F2144" s="1" t="s">
        <v>112</v>
      </c>
      <c r="G2144" s="1" t="s">
        <v>116</v>
      </c>
      <c r="H2144" s="1">
        <v>27</v>
      </c>
      <c r="I2144" s="1" t="s">
        <v>196</v>
      </c>
      <c r="J2144" s="1" t="s">
        <v>49</v>
      </c>
      <c r="K2144" s="1">
        <v>17406001</v>
      </c>
      <c r="L2144" s="1" t="s">
        <v>50</v>
      </c>
      <c r="M2144" s="1" t="s">
        <v>51</v>
      </c>
      <c r="N2144" s="1" t="s">
        <v>64</v>
      </c>
      <c r="O2144" s="1" t="s">
        <v>65</v>
      </c>
      <c r="P2144" s="1" t="s">
        <v>66</v>
      </c>
      <c r="Q2144" s="1" t="s">
        <v>67</v>
      </c>
      <c r="R2144" s="1" t="s">
        <v>87</v>
      </c>
      <c r="S2144" s="1" t="s">
        <v>88</v>
      </c>
      <c r="T2144" s="2">
        <v>43404</v>
      </c>
      <c r="U2144" s="2">
        <v>43404</v>
      </c>
      <c r="V2144" s="1" t="s">
        <v>52</v>
      </c>
      <c r="W2144" s="3">
        <v>1</v>
      </c>
      <c r="X2144" s="1" t="s">
        <v>53</v>
      </c>
      <c r="Y2144" s="4">
        <v>4339035</v>
      </c>
      <c r="Z2144" s="4">
        <v>-535070.18000000005</v>
      </c>
      <c r="AA2144" s="4">
        <v>0</v>
      </c>
      <c r="AB2144" s="4">
        <v>0</v>
      </c>
      <c r="AC2144" s="4">
        <v>0</v>
      </c>
      <c r="AD2144" s="4">
        <v>4339035</v>
      </c>
      <c r="AE2144" s="5">
        <v>1614</v>
      </c>
      <c r="AF2144" s="1" t="s">
        <v>70</v>
      </c>
      <c r="AG2144" s="1" t="s">
        <v>71</v>
      </c>
      <c r="AH2144" s="1" t="s">
        <v>89</v>
      </c>
      <c r="AI2144" s="1" t="s">
        <v>57</v>
      </c>
      <c r="AJ2144" s="5">
        <v>10950</v>
      </c>
      <c r="AK2144" s="4">
        <v>-45101</v>
      </c>
      <c r="AL2144" s="4">
        <v>0</v>
      </c>
      <c r="AM2144" s="4">
        <v>0</v>
      </c>
      <c r="AN2144" s="4">
        <v>0</v>
      </c>
      <c r="AO2144" s="4">
        <v>-580171.18000000005</v>
      </c>
      <c r="AP2144" s="4">
        <v>-580171.18000000005</v>
      </c>
      <c r="AQ2144" s="4">
        <v>0</v>
      </c>
      <c r="AR2144" s="4">
        <v>3758863.82</v>
      </c>
      <c r="AS2144" s="1" t="s">
        <v>52</v>
      </c>
      <c r="AT2144" s="9">
        <f t="shared" si="980"/>
        <v>43404</v>
      </c>
      <c r="AU2144" s="9">
        <f t="shared" si="981"/>
        <v>43374</v>
      </c>
      <c r="AV2144" s="9">
        <v>44798</v>
      </c>
      <c r="AW2144" s="11">
        <f t="shared" si="982"/>
        <v>3.8191780821917809</v>
      </c>
      <c r="AX2144">
        <v>10</v>
      </c>
      <c r="AY2144" s="12">
        <v>0.05</v>
      </c>
      <c r="AZ2144">
        <f t="shared" si="983"/>
        <v>9.5000000000000001E-2</v>
      </c>
      <c r="BA2144" s="13">
        <f t="shared" si="984"/>
        <v>4339035</v>
      </c>
      <c r="BB2144" s="16" t="s">
        <v>593</v>
      </c>
      <c r="BC2144" s="16" t="s">
        <v>593</v>
      </c>
      <c r="BD2144" s="16" t="s">
        <v>593</v>
      </c>
      <c r="BE2144" s="16" t="s">
        <v>593</v>
      </c>
      <c r="BF2144" s="16" t="s">
        <v>593</v>
      </c>
      <c r="BG2144" s="16" t="s">
        <v>593</v>
      </c>
      <c r="BH2144" s="16" t="s">
        <v>593</v>
      </c>
      <c r="BI2144" s="14">
        <f t="shared" si="993"/>
        <v>3758863.82</v>
      </c>
      <c r="BJ2144" s="14">
        <v>0</v>
      </c>
      <c r="BK2144" s="14">
        <f t="shared" si="994"/>
        <v>3758863.82</v>
      </c>
      <c r="BL2144" s="52">
        <v>0</v>
      </c>
      <c r="BM2144" s="15">
        <f t="shared" si="995"/>
        <v>3758863.82</v>
      </c>
    </row>
    <row r="2145" spans="1:65">
      <c r="A2145" s="8">
        <v>2143</v>
      </c>
      <c r="B2145" s="1" t="s">
        <v>44</v>
      </c>
      <c r="C2145" s="1">
        <v>1500</v>
      </c>
      <c r="D2145" s="1" t="s">
        <v>60</v>
      </c>
      <c r="E2145" s="1">
        <v>150000086</v>
      </c>
      <c r="F2145" s="1" t="s">
        <v>60</v>
      </c>
      <c r="G2145" s="1" t="s">
        <v>86</v>
      </c>
      <c r="H2145" s="1">
        <v>1</v>
      </c>
      <c r="I2145" s="1" t="s">
        <v>197</v>
      </c>
      <c r="J2145" s="1" t="s">
        <v>49</v>
      </c>
      <c r="K2145" s="1">
        <v>17406001</v>
      </c>
      <c r="L2145" s="1" t="s">
        <v>50</v>
      </c>
      <c r="M2145" s="1" t="s">
        <v>51</v>
      </c>
      <c r="N2145" s="1" t="s">
        <v>64</v>
      </c>
      <c r="O2145" s="1" t="s">
        <v>65</v>
      </c>
      <c r="P2145" s="1" t="s">
        <v>66</v>
      </c>
      <c r="Q2145" s="1" t="s">
        <v>67</v>
      </c>
      <c r="R2145" s="1" t="s">
        <v>87</v>
      </c>
      <c r="S2145" s="1" t="s">
        <v>88</v>
      </c>
      <c r="T2145" s="2">
        <v>43404</v>
      </c>
      <c r="U2145" s="2">
        <v>43404</v>
      </c>
      <c r="V2145" s="1" t="s">
        <v>52</v>
      </c>
      <c r="W2145" s="3">
        <v>1</v>
      </c>
      <c r="X2145" s="1" t="s">
        <v>53</v>
      </c>
      <c r="Y2145" s="4">
        <v>892500</v>
      </c>
      <c r="Z2145" s="4">
        <v>-110059</v>
      </c>
      <c r="AA2145" s="4">
        <v>0</v>
      </c>
      <c r="AB2145" s="4">
        <v>0</v>
      </c>
      <c r="AC2145" s="4">
        <v>0</v>
      </c>
      <c r="AD2145" s="4">
        <v>892500</v>
      </c>
      <c r="AE2145" s="5">
        <v>1614</v>
      </c>
      <c r="AF2145" s="1" t="s">
        <v>70</v>
      </c>
      <c r="AG2145" s="1" t="s">
        <v>71</v>
      </c>
      <c r="AH2145" s="1" t="s">
        <v>89</v>
      </c>
      <c r="AI2145" s="1" t="s">
        <v>57</v>
      </c>
      <c r="AJ2145" s="5">
        <v>10950</v>
      </c>
      <c r="AK2145" s="4">
        <v>-9277</v>
      </c>
      <c r="AL2145" s="4">
        <v>0</v>
      </c>
      <c r="AM2145" s="4">
        <v>0</v>
      </c>
      <c r="AN2145" s="4">
        <v>0</v>
      </c>
      <c r="AO2145" s="4">
        <v>-119336</v>
      </c>
      <c r="AP2145" s="4">
        <v>-119336</v>
      </c>
      <c r="AQ2145" s="4">
        <v>0</v>
      </c>
      <c r="AR2145" s="4">
        <v>773164</v>
      </c>
      <c r="AS2145" s="1" t="s">
        <v>52</v>
      </c>
      <c r="AT2145" s="9">
        <f t="shared" si="980"/>
        <v>43404</v>
      </c>
      <c r="AU2145" s="9">
        <f t="shared" si="981"/>
        <v>43374</v>
      </c>
      <c r="AV2145" s="9">
        <v>44798</v>
      </c>
      <c r="AW2145" s="11">
        <f t="shared" si="982"/>
        <v>3.8191780821917809</v>
      </c>
      <c r="AX2145">
        <v>10</v>
      </c>
      <c r="AY2145" s="12">
        <v>0.05</v>
      </c>
      <c r="AZ2145">
        <f t="shared" si="983"/>
        <v>9.5000000000000001E-2</v>
      </c>
      <c r="BA2145" s="13">
        <f t="shared" si="984"/>
        <v>892500</v>
      </c>
      <c r="BB2145" s="17" t="s">
        <v>1853</v>
      </c>
      <c r="BC2145">
        <f>MATCH(BB2145,MONTHLY_INDEX!$A:$A,0)</f>
        <v>630</v>
      </c>
      <c r="BD2145">
        <f>MATCH(AU2145,MONTHLY_INDEX!$1:$1,0)</f>
        <v>82</v>
      </c>
      <c r="BE2145">
        <f>INDEX(MONTHLY_INDEX!$1:$1048576,Final!BC2145,Final!BD2145)</f>
        <v>115.8</v>
      </c>
      <c r="BF2145">
        <f>MATCH($BF$1,MONTHLY_INDEX!$1:$1,0)</f>
        <v>127</v>
      </c>
      <c r="BG2145">
        <f>INDEX(MONTHLY_INDEX!$1:$1048576,Final!BC2145,Final!BF2145)</f>
        <v>151.1</v>
      </c>
      <c r="BH2145" s="23">
        <f t="shared" ref="BH2145:BH2162" si="996">(BG2145-BE2145)/BE2145</f>
        <v>0.30483592400690845</v>
      </c>
      <c r="BI2145" s="14">
        <f t="shared" ref="BI2145:BI2162" si="997">(1+BH2145)*BA2145</f>
        <v>1164566.0621761659</v>
      </c>
      <c r="BJ2145" s="14">
        <f t="shared" ref="BJ2145:BJ2162" si="998">BI2145*AZ2145*AW2145</f>
        <v>422530.09209312231</v>
      </c>
      <c r="BK2145" s="15">
        <f t="shared" si="988"/>
        <v>742035.97008304356</v>
      </c>
      <c r="BL2145" s="52">
        <v>0</v>
      </c>
      <c r="BM2145" s="15">
        <f t="shared" ref="BM2145:BM2162" si="999">MAX((1-BL2145)*BK2145,BI2145*AY2145)</f>
        <v>742035.97008304356</v>
      </c>
    </row>
    <row r="2146" spans="1:65">
      <c r="A2146" s="8">
        <v>2144</v>
      </c>
      <c r="B2146" s="1" t="s">
        <v>44</v>
      </c>
      <c r="C2146" s="1">
        <v>1500</v>
      </c>
      <c r="D2146" s="1" t="s">
        <v>60</v>
      </c>
      <c r="E2146" s="1">
        <v>150000086</v>
      </c>
      <c r="F2146" s="1" t="s">
        <v>60</v>
      </c>
      <c r="G2146" s="1" t="s">
        <v>90</v>
      </c>
      <c r="H2146" s="1">
        <v>2</v>
      </c>
      <c r="I2146" s="1" t="s">
        <v>197</v>
      </c>
      <c r="J2146" s="1" t="s">
        <v>49</v>
      </c>
      <c r="K2146" s="1">
        <v>17406001</v>
      </c>
      <c r="L2146" s="1" t="s">
        <v>50</v>
      </c>
      <c r="M2146" s="1" t="s">
        <v>51</v>
      </c>
      <c r="N2146" s="1" t="s">
        <v>64</v>
      </c>
      <c r="O2146" s="1" t="s">
        <v>65</v>
      </c>
      <c r="P2146" s="1" t="s">
        <v>66</v>
      </c>
      <c r="Q2146" s="1" t="s">
        <v>67</v>
      </c>
      <c r="R2146" s="1" t="s">
        <v>87</v>
      </c>
      <c r="S2146" s="1" t="s">
        <v>88</v>
      </c>
      <c r="T2146" s="2">
        <v>43404</v>
      </c>
      <c r="U2146" s="2">
        <v>43404</v>
      </c>
      <c r="V2146" s="1" t="s">
        <v>52</v>
      </c>
      <c r="W2146" s="3">
        <v>1</v>
      </c>
      <c r="X2146" s="1" t="s">
        <v>53</v>
      </c>
      <c r="Y2146" s="4">
        <v>472500</v>
      </c>
      <c r="Z2146" s="4">
        <v>-58266</v>
      </c>
      <c r="AA2146" s="4">
        <v>0</v>
      </c>
      <c r="AB2146" s="4">
        <v>0</v>
      </c>
      <c r="AC2146" s="4">
        <v>0</v>
      </c>
      <c r="AD2146" s="4">
        <v>472500</v>
      </c>
      <c r="AE2146" s="5">
        <v>1614</v>
      </c>
      <c r="AF2146" s="1" t="s">
        <v>70</v>
      </c>
      <c r="AG2146" s="1" t="s">
        <v>71</v>
      </c>
      <c r="AH2146" s="1" t="s">
        <v>89</v>
      </c>
      <c r="AI2146" s="1" t="s">
        <v>57</v>
      </c>
      <c r="AJ2146" s="5">
        <v>10950</v>
      </c>
      <c r="AK2146" s="4">
        <v>-4911</v>
      </c>
      <c r="AL2146" s="4">
        <v>0</v>
      </c>
      <c r="AM2146" s="4">
        <v>0</v>
      </c>
      <c r="AN2146" s="4">
        <v>0</v>
      </c>
      <c r="AO2146" s="4">
        <v>-63177</v>
      </c>
      <c r="AP2146" s="4">
        <v>-63177</v>
      </c>
      <c r="AQ2146" s="4">
        <v>0</v>
      </c>
      <c r="AR2146" s="4">
        <v>409323</v>
      </c>
      <c r="AS2146" s="1" t="s">
        <v>52</v>
      </c>
      <c r="AT2146" s="9">
        <f t="shared" si="980"/>
        <v>43404</v>
      </c>
      <c r="AU2146" s="9">
        <f t="shared" si="981"/>
        <v>43374</v>
      </c>
      <c r="AV2146" s="9">
        <v>44798</v>
      </c>
      <c r="AW2146" s="11">
        <f t="shared" si="982"/>
        <v>3.8191780821917809</v>
      </c>
      <c r="AX2146">
        <v>10</v>
      </c>
      <c r="AY2146" s="12">
        <v>0.05</v>
      </c>
      <c r="AZ2146">
        <f t="shared" si="983"/>
        <v>9.5000000000000001E-2</v>
      </c>
      <c r="BA2146" s="13">
        <f t="shared" si="984"/>
        <v>472500</v>
      </c>
      <c r="BB2146" s="17" t="s">
        <v>2189</v>
      </c>
      <c r="BC2146">
        <f>MATCH(BB2146,MONTHLY_INDEX!$A:$A,0)</f>
        <v>798</v>
      </c>
      <c r="BD2146">
        <f>MATCH(AU2146,MONTHLY_INDEX!$1:$1,0)</f>
        <v>82</v>
      </c>
      <c r="BE2146">
        <f>INDEX(MONTHLY_INDEX!$1:$1048576,Final!BC2146,Final!BD2146)</f>
        <v>96</v>
      </c>
      <c r="BF2146">
        <f>MATCH($BF$1,MONTHLY_INDEX!$1:$1,0)</f>
        <v>127</v>
      </c>
      <c r="BG2146">
        <f>INDEX(MONTHLY_INDEX!$1:$1048576,Final!BC2146,Final!BF2146)</f>
        <v>95.3</v>
      </c>
      <c r="BH2146" s="23">
        <f t="shared" si="996"/>
        <v>-7.2916666666666963E-3</v>
      </c>
      <c r="BI2146" s="14">
        <f t="shared" si="997"/>
        <v>469054.6875</v>
      </c>
      <c r="BJ2146" s="14">
        <f t="shared" si="998"/>
        <v>170183.32127568492</v>
      </c>
      <c r="BK2146" s="15">
        <f t="shared" si="988"/>
        <v>298871.36622431508</v>
      </c>
      <c r="BL2146" s="52">
        <v>0</v>
      </c>
      <c r="BM2146" s="15">
        <f t="shared" si="999"/>
        <v>298871.36622431508</v>
      </c>
    </row>
    <row r="2147" spans="1:65">
      <c r="A2147" s="8">
        <v>2145</v>
      </c>
      <c r="B2147" s="1" t="s">
        <v>44</v>
      </c>
      <c r="C2147" s="1">
        <v>1500</v>
      </c>
      <c r="D2147" s="1" t="s">
        <v>60</v>
      </c>
      <c r="E2147" s="1">
        <v>150000086</v>
      </c>
      <c r="F2147" s="1" t="s">
        <v>60</v>
      </c>
      <c r="G2147" s="1" t="s">
        <v>91</v>
      </c>
      <c r="H2147" s="1">
        <v>3</v>
      </c>
      <c r="I2147" s="1" t="s">
        <v>197</v>
      </c>
      <c r="J2147" s="1" t="s">
        <v>49</v>
      </c>
      <c r="K2147" s="1">
        <v>17406001</v>
      </c>
      <c r="L2147" s="1" t="s">
        <v>50</v>
      </c>
      <c r="M2147" s="1" t="s">
        <v>51</v>
      </c>
      <c r="N2147" s="1" t="s">
        <v>64</v>
      </c>
      <c r="O2147" s="1" t="s">
        <v>65</v>
      </c>
      <c r="P2147" s="1" t="s">
        <v>66</v>
      </c>
      <c r="Q2147" s="1" t="s">
        <v>67</v>
      </c>
      <c r="R2147" s="1" t="s">
        <v>87</v>
      </c>
      <c r="S2147" s="1" t="s">
        <v>88</v>
      </c>
      <c r="T2147" s="2">
        <v>43404</v>
      </c>
      <c r="U2147" s="2">
        <v>43404</v>
      </c>
      <c r="V2147" s="1" t="s">
        <v>52</v>
      </c>
      <c r="W2147" s="3">
        <v>1</v>
      </c>
      <c r="X2147" s="1" t="s">
        <v>53</v>
      </c>
      <c r="Y2147" s="4">
        <v>637760</v>
      </c>
      <c r="Z2147" s="4">
        <v>-78645</v>
      </c>
      <c r="AA2147" s="4">
        <v>0</v>
      </c>
      <c r="AB2147" s="4">
        <v>0</v>
      </c>
      <c r="AC2147" s="4">
        <v>0</v>
      </c>
      <c r="AD2147" s="4">
        <v>637760</v>
      </c>
      <c r="AE2147" s="5">
        <v>1614</v>
      </c>
      <c r="AF2147" s="1" t="s">
        <v>70</v>
      </c>
      <c r="AG2147" s="1" t="s">
        <v>71</v>
      </c>
      <c r="AH2147" s="1" t="s">
        <v>89</v>
      </c>
      <c r="AI2147" s="1" t="s">
        <v>57</v>
      </c>
      <c r="AJ2147" s="5">
        <v>10950</v>
      </c>
      <c r="AK2147" s="4">
        <v>-6629</v>
      </c>
      <c r="AL2147" s="4">
        <v>0</v>
      </c>
      <c r="AM2147" s="4">
        <v>0</v>
      </c>
      <c r="AN2147" s="4">
        <v>0</v>
      </c>
      <c r="AO2147" s="4">
        <v>-85274</v>
      </c>
      <c r="AP2147" s="4">
        <v>-85274</v>
      </c>
      <c r="AQ2147" s="4">
        <v>0</v>
      </c>
      <c r="AR2147" s="4">
        <v>552486</v>
      </c>
      <c r="AS2147" s="1" t="s">
        <v>52</v>
      </c>
      <c r="AT2147" s="9">
        <f t="shared" si="980"/>
        <v>43404</v>
      </c>
      <c r="AU2147" s="9">
        <f t="shared" si="981"/>
        <v>43374</v>
      </c>
      <c r="AV2147" s="9">
        <v>44798</v>
      </c>
      <c r="AW2147" s="11">
        <f t="shared" si="982"/>
        <v>3.8191780821917809</v>
      </c>
      <c r="AX2147">
        <v>10</v>
      </c>
      <c r="AY2147" s="12">
        <v>0.05</v>
      </c>
      <c r="AZ2147">
        <f t="shared" si="983"/>
        <v>9.5000000000000001E-2</v>
      </c>
      <c r="BA2147" s="13">
        <f t="shared" si="984"/>
        <v>637760</v>
      </c>
      <c r="BB2147" s="17" t="s">
        <v>2189</v>
      </c>
      <c r="BC2147">
        <f>MATCH(BB2147,MONTHLY_INDEX!$A:$A,0)</f>
        <v>798</v>
      </c>
      <c r="BD2147">
        <f>MATCH(AU2147,MONTHLY_INDEX!$1:$1,0)</f>
        <v>82</v>
      </c>
      <c r="BE2147">
        <f>INDEX(MONTHLY_INDEX!$1:$1048576,Final!BC2147,Final!BD2147)</f>
        <v>96</v>
      </c>
      <c r="BF2147">
        <f>MATCH($BF$1,MONTHLY_INDEX!$1:$1,0)</f>
        <v>127</v>
      </c>
      <c r="BG2147">
        <f>INDEX(MONTHLY_INDEX!$1:$1048576,Final!BC2147,Final!BF2147)</f>
        <v>95.3</v>
      </c>
      <c r="BH2147" s="23">
        <f t="shared" si="996"/>
        <v>-7.2916666666666963E-3</v>
      </c>
      <c r="BI2147" s="14">
        <f t="shared" si="997"/>
        <v>633109.66666666663</v>
      </c>
      <c r="BJ2147" s="14">
        <f t="shared" si="998"/>
        <v>229706.06344292234</v>
      </c>
      <c r="BK2147" s="15">
        <f t="shared" si="988"/>
        <v>403403.60322374431</v>
      </c>
      <c r="BL2147" s="52">
        <v>0</v>
      </c>
      <c r="BM2147" s="15">
        <f t="shared" si="999"/>
        <v>403403.60322374431</v>
      </c>
    </row>
    <row r="2148" spans="1:65">
      <c r="A2148" s="8">
        <v>2146</v>
      </c>
      <c r="B2148" s="1" t="s">
        <v>44</v>
      </c>
      <c r="C2148" s="1">
        <v>1500</v>
      </c>
      <c r="D2148" s="1" t="s">
        <v>60</v>
      </c>
      <c r="E2148" s="1">
        <v>150000086</v>
      </c>
      <c r="F2148" s="1" t="s">
        <v>60</v>
      </c>
      <c r="G2148" s="1" t="s">
        <v>92</v>
      </c>
      <c r="H2148" s="1">
        <v>4</v>
      </c>
      <c r="I2148" s="1" t="s">
        <v>197</v>
      </c>
      <c r="J2148" s="1" t="s">
        <v>49</v>
      </c>
      <c r="K2148" s="1">
        <v>17406001</v>
      </c>
      <c r="L2148" s="1" t="s">
        <v>50</v>
      </c>
      <c r="M2148" s="1" t="s">
        <v>51</v>
      </c>
      <c r="N2148" s="1" t="s">
        <v>64</v>
      </c>
      <c r="O2148" s="1" t="s">
        <v>65</v>
      </c>
      <c r="P2148" s="1" t="s">
        <v>66</v>
      </c>
      <c r="Q2148" s="1" t="s">
        <v>67</v>
      </c>
      <c r="R2148" s="1" t="s">
        <v>87</v>
      </c>
      <c r="S2148" s="1" t="s">
        <v>88</v>
      </c>
      <c r="T2148" s="2">
        <v>43404</v>
      </c>
      <c r="U2148" s="2">
        <v>43404</v>
      </c>
      <c r="V2148" s="1" t="s">
        <v>52</v>
      </c>
      <c r="W2148" s="3">
        <v>1</v>
      </c>
      <c r="X2148" s="1" t="s">
        <v>53</v>
      </c>
      <c r="Y2148" s="4">
        <v>21044329</v>
      </c>
      <c r="Z2148" s="4">
        <v>-2595103</v>
      </c>
      <c r="AA2148" s="4">
        <v>0</v>
      </c>
      <c r="AB2148" s="4">
        <v>0</v>
      </c>
      <c r="AC2148" s="4">
        <v>0</v>
      </c>
      <c r="AD2148" s="4">
        <v>21044329</v>
      </c>
      <c r="AE2148" s="5">
        <v>1614</v>
      </c>
      <c r="AF2148" s="1" t="s">
        <v>70</v>
      </c>
      <c r="AG2148" s="1" t="s">
        <v>71</v>
      </c>
      <c r="AH2148" s="1" t="s">
        <v>89</v>
      </c>
      <c r="AI2148" s="1" t="s">
        <v>57</v>
      </c>
      <c r="AJ2148" s="5">
        <v>10950</v>
      </c>
      <c r="AK2148" s="4">
        <v>-218740</v>
      </c>
      <c r="AL2148" s="4">
        <v>0</v>
      </c>
      <c r="AM2148" s="4">
        <v>0</v>
      </c>
      <c r="AN2148" s="4">
        <v>0</v>
      </c>
      <c r="AO2148" s="4">
        <v>-2813843</v>
      </c>
      <c r="AP2148" s="4">
        <v>-2813843</v>
      </c>
      <c r="AQ2148" s="4">
        <v>0</v>
      </c>
      <c r="AR2148" s="4">
        <v>18230486</v>
      </c>
      <c r="AS2148" s="1" t="s">
        <v>52</v>
      </c>
      <c r="AT2148" s="9">
        <f t="shared" si="980"/>
        <v>43404</v>
      </c>
      <c r="AU2148" s="9">
        <f t="shared" si="981"/>
        <v>43374</v>
      </c>
      <c r="AV2148" s="9">
        <v>44798</v>
      </c>
      <c r="AW2148" s="11">
        <f t="shared" si="982"/>
        <v>3.8191780821917809</v>
      </c>
      <c r="AX2148">
        <v>25</v>
      </c>
      <c r="AY2148" s="12">
        <v>0.05</v>
      </c>
      <c r="AZ2148">
        <f t="shared" si="983"/>
        <v>3.7999999999999999E-2</v>
      </c>
      <c r="BA2148" s="13">
        <f t="shared" si="984"/>
        <v>21044329</v>
      </c>
      <c r="BB2148" s="17" t="s">
        <v>2189</v>
      </c>
      <c r="BC2148">
        <f>MATCH(BB2148,MONTHLY_INDEX!$A:$A,0)</f>
        <v>798</v>
      </c>
      <c r="BD2148">
        <f>MATCH(AU2148,MONTHLY_INDEX!$1:$1,0)</f>
        <v>82</v>
      </c>
      <c r="BE2148">
        <f>INDEX(MONTHLY_INDEX!$1:$1048576,Final!BC2148,Final!BD2148)</f>
        <v>96</v>
      </c>
      <c r="BF2148">
        <f>MATCH($BF$1,MONTHLY_INDEX!$1:$1,0)</f>
        <v>127</v>
      </c>
      <c r="BG2148">
        <f>INDEX(MONTHLY_INDEX!$1:$1048576,Final!BC2148,Final!BF2148)</f>
        <v>95.3</v>
      </c>
      <c r="BH2148" s="23">
        <f t="shared" si="996"/>
        <v>-7.2916666666666963E-3</v>
      </c>
      <c r="BI2148" s="14">
        <f t="shared" si="997"/>
        <v>20890880.767708331</v>
      </c>
      <c r="BJ2148" s="14">
        <f t="shared" si="998"/>
        <v>3031867.7699371115</v>
      </c>
      <c r="BK2148" s="15">
        <f t="shared" si="988"/>
        <v>17859012.997771218</v>
      </c>
      <c r="BL2148" s="52">
        <v>0</v>
      </c>
      <c r="BM2148" s="15">
        <f t="shared" si="999"/>
        <v>17859012.997771218</v>
      </c>
    </row>
    <row r="2149" spans="1:65">
      <c r="A2149" s="8">
        <v>2147</v>
      </c>
      <c r="B2149" s="1" t="s">
        <v>44</v>
      </c>
      <c r="C2149" s="1">
        <v>1500</v>
      </c>
      <c r="D2149" s="1" t="s">
        <v>60</v>
      </c>
      <c r="E2149" s="1">
        <v>150000086</v>
      </c>
      <c r="F2149" s="1" t="s">
        <v>60</v>
      </c>
      <c r="G2149" s="1" t="s">
        <v>93</v>
      </c>
      <c r="H2149" s="1">
        <v>5</v>
      </c>
      <c r="I2149" s="1" t="s">
        <v>197</v>
      </c>
      <c r="J2149" s="1" t="s">
        <v>49</v>
      </c>
      <c r="K2149" s="1">
        <v>17406001</v>
      </c>
      <c r="L2149" s="1" t="s">
        <v>50</v>
      </c>
      <c r="M2149" s="1" t="s">
        <v>51</v>
      </c>
      <c r="N2149" s="1" t="s">
        <v>64</v>
      </c>
      <c r="O2149" s="1" t="s">
        <v>65</v>
      </c>
      <c r="P2149" s="1" t="s">
        <v>66</v>
      </c>
      <c r="Q2149" s="1" t="s">
        <v>67</v>
      </c>
      <c r="R2149" s="1" t="s">
        <v>87</v>
      </c>
      <c r="S2149" s="1" t="s">
        <v>88</v>
      </c>
      <c r="T2149" s="2">
        <v>43404</v>
      </c>
      <c r="U2149" s="2">
        <v>43404</v>
      </c>
      <c r="V2149" s="1" t="s">
        <v>52</v>
      </c>
      <c r="W2149" s="3">
        <v>1</v>
      </c>
      <c r="X2149" s="1" t="s">
        <v>53</v>
      </c>
      <c r="Y2149" s="4">
        <v>969266</v>
      </c>
      <c r="Z2149" s="4">
        <v>-119526</v>
      </c>
      <c r="AA2149" s="4">
        <v>0</v>
      </c>
      <c r="AB2149" s="4">
        <v>0</v>
      </c>
      <c r="AC2149" s="4">
        <v>0</v>
      </c>
      <c r="AD2149" s="4">
        <v>969266</v>
      </c>
      <c r="AE2149" s="5">
        <v>1614</v>
      </c>
      <c r="AF2149" s="1" t="s">
        <v>70</v>
      </c>
      <c r="AG2149" s="1" t="s">
        <v>71</v>
      </c>
      <c r="AH2149" s="1" t="s">
        <v>89</v>
      </c>
      <c r="AI2149" s="1" t="s">
        <v>57</v>
      </c>
      <c r="AJ2149" s="5">
        <v>10950</v>
      </c>
      <c r="AK2149" s="4">
        <v>-10075</v>
      </c>
      <c r="AL2149" s="4">
        <v>0</v>
      </c>
      <c r="AM2149" s="4">
        <v>0</v>
      </c>
      <c r="AN2149" s="4">
        <v>0</v>
      </c>
      <c r="AO2149" s="4">
        <v>-129601</v>
      </c>
      <c r="AP2149" s="4">
        <v>-129601</v>
      </c>
      <c r="AQ2149" s="4">
        <v>0</v>
      </c>
      <c r="AR2149" s="4">
        <v>839665</v>
      </c>
      <c r="AS2149" s="1" t="s">
        <v>52</v>
      </c>
      <c r="AT2149" s="9">
        <f t="shared" si="980"/>
        <v>43404</v>
      </c>
      <c r="AU2149" s="9">
        <f t="shared" si="981"/>
        <v>43374</v>
      </c>
      <c r="AV2149" s="9">
        <v>44798</v>
      </c>
      <c r="AW2149" s="11">
        <f t="shared" si="982"/>
        <v>3.8191780821917809</v>
      </c>
      <c r="AX2149">
        <v>25</v>
      </c>
      <c r="AY2149" s="12">
        <v>0.05</v>
      </c>
      <c r="AZ2149">
        <f t="shared" si="983"/>
        <v>3.7999999999999999E-2</v>
      </c>
      <c r="BA2149" s="13">
        <f t="shared" si="984"/>
        <v>969266</v>
      </c>
      <c r="BB2149" s="17" t="s">
        <v>2083</v>
      </c>
      <c r="BC2149">
        <f>MATCH(BB2149,MONTHLY_INDEX!$A:$A,0)</f>
        <v>745</v>
      </c>
      <c r="BD2149">
        <f>MATCH(AU2149,MONTHLY_INDEX!$1:$1,0)</f>
        <v>82</v>
      </c>
      <c r="BE2149">
        <f>INDEX(MONTHLY_INDEX!$1:$1048576,Final!BC2149,Final!BD2149)</f>
        <v>107.7</v>
      </c>
      <c r="BF2149">
        <f>MATCH($BF$1,MONTHLY_INDEX!$1:$1,0)</f>
        <v>127</v>
      </c>
      <c r="BG2149">
        <f>INDEX(MONTHLY_INDEX!$1:$1048576,Final!BC2149,Final!BF2149)</f>
        <v>115.4</v>
      </c>
      <c r="BH2149" s="23">
        <f t="shared" si="996"/>
        <v>7.1494893221912742E-2</v>
      </c>
      <c r="BI2149" s="14">
        <f t="shared" si="997"/>
        <v>1038563.5691736306</v>
      </c>
      <c r="BJ2149" s="14">
        <f t="shared" si="998"/>
        <v>150725.4503733303</v>
      </c>
      <c r="BK2149" s="15">
        <f t="shared" si="988"/>
        <v>887838.11880030029</v>
      </c>
      <c r="BL2149" s="52">
        <v>0</v>
      </c>
      <c r="BM2149" s="15">
        <f t="shared" si="999"/>
        <v>887838.11880030029</v>
      </c>
    </row>
    <row r="2150" spans="1:65">
      <c r="A2150" s="8">
        <v>2148</v>
      </c>
      <c r="B2150" s="1" t="s">
        <v>44</v>
      </c>
      <c r="C2150" s="1">
        <v>1500</v>
      </c>
      <c r="D2150" s="1" t="s">
        <v>60</v>
      </c>
      <c r="E2150" s="1">
        <v>150000086</v>
      </c>
      <c r="F2150" s="1" t="s">
        <v>60</v>
      </c>
      <c r="G2150" s="1" t="s">
        <v>94</v>
      </c>
      <c r="H2150" s="1">
        <v>6</v>
      </c>
      <c r="I2150" s="1" t="s">
        <v>197</v>
      </c>
      <c r="J2150" s="1" t="s">
        <v>49</v>
      </c>
      <c r="K2150" s="1">
        <v>17406001</v>
      </c>
      <c r="L2150" s="1" t="s">
        <v>50</v>
      </c>
      <c r="M2150" s="1" t="s">
        <v>51</v>
      </c>
      <c r="N2150" s="1" t="s">
        <v>64</v>
      </c>
      <c r="O2150" s="1" t="s">
        <v>65</v>
      </c>
      <c r="P2150" s="1" t="s">
        <v>66</v>
      </c>
      <c r="Q2150" s="1" t="s">
        <v>67</v>
      </c>
      <c r="R2150" s="1" t="s">
        <v>87</v>
      </c>
      <c r="S2150" s="1" t="s">
        <v>88</v>
      </c>
      <c r="T2150" s="2">
        <v>43404</v>
      </c>
      <c r="U2150" s="2">
        <v>43404</v>
      </c>
      <c r="V2150" s="1" t="s">
        <v>52</v>
      </c>
      <c r="W2150" s="3">
        <v>1</v>
      </c>
      <c r="X2150" s="1" t="s">
        <v>53</v>
      </c>
      <c r="Y2150" s="4">
        <v>735000</v>
      </c>
      <c r="Z2150" s="4">
        <v>-90636</v>
      </c>
      <c r="AA2150" s="4">
        <v>0</v>
      </c>
      <c r="AB2150" s="4">
        <v>0</v>
      </c>
      <c r="AC2150" s="4">
        <v>0</v>
      </c>
      <c r="AD2150" s="4">
        <v>735000</v>
      </c>
      <c r="AE2150" s="5">
        <v>1614</v>
      </c>
      <c r="AF2150" s="1" t="s">
        <v>70</v>
      </c>
      <c r="AG2150" s="1" t="s">
        <v>71</v>
      </c>
      <c r="AH2150" s="1" t="s">
        <v>89</v>
      </c>
      <c r="AI2150" s="1" t="s">
        <v>57</v>
      </c>
      <c r="AJ2150" s="5">
        <v>10950</v>
      </c>
      <c r="AK2150" s="4">
        <v>-7640</v>
      </c>
      <c r="AL2150" s="4">
        <v>0</v>
      </c>
      <c r="AM2150" s="4">
        <v>0</v>
      </c>
      <c r="AN2150" s="4">
        <v>0</v>
      </c>
      <c r="AO2150" s="4">
        <v>-98276</v>
      </c>
      <c r="AP2150" s="4">
        <v>-98276</v>
      </c>
      <c r="AQ2150" s="4">
        <v>0</v>
      </c>
      <c r="AR2150" s="4">
        <v>636724</v>
      </c>
      <c r="AS2150" s="1" t="s">
        <v>52</v>
      </c>
      <c r="AT2150" s="9">
        <f t="shared" si="980"/>
        <v>43404</v>
      </c>
      <c r="AU2150" s="9">
        <f t="shared" si="981"/>
        <v>43374</v>
      </c>
      <c r="AV2150" s="9">
        <v>44798</v>
      </c>
      <c r="AW2150" s="11">
        <f t="shared" si="982"/>
        <v>3.8191780821917809</v>
      </c>
      <c r="AX2150">
        <v>10</v>
      </c>
      <c r="AY2150" s="12">
        <v>0.05</v>
      </c>
      <c r="AZ2150">
        <f t="shared" si="983"/>
        <v>9.5000000000000001E-2</v>
      </c>
      <c r="BA2150" s="13">
        <f t="shared" si="984"/>
        <v>735000</v>
      </c>
      <c r="BB2150" s="17" t="s">
        <v>1853</v>
      </c>
      <c r="BC2150">
        <f>MATCH(BB2150,MONTHLY_INDEX!$A:$A,0)</f>
        <v>630</v>
      </c>
      <c r="BD2150">
        <f>MATCH(AU2150,MONTHLY_INDEX!$1:$1,0)</f>
        <v>82</v>
      </c>
      <c r="BE2150">
        <f>INDEX(MONTHLY_INDEX!$1:$1048576,Final!BC2150,Final!BD2150)</f>
        <v>115.8</v>
      </c>
      <c r="BF2150">
        <f>MATCH($BF$1,MONTHLY_INDEX!$1:$1,0)</f>
        <v>127</v>
      </c>
      <c r="BG2150">
        <f>INDEX(MONTHLY_INDEX!$1:$1048576,Final!BC2150,Final!BF2150)</f>
        <v>151.1</v>
      </c>
      <c r="BH2150" s="23">
        <f t="shared" si="996"/>
        <v>0.30483592400690845</v>
      </c>
      <c r="BI2150" s="14">
        <f t="shared" si="997"/>
        <v>959054.4041450778</v>
      </c>
      <c r="BJ2150" s="14">
        <f t="shared" si="998"/>
        <v>347965.9581943361</v>
      </c>
      <c r="BK2150" s="15">
        <f t="shared" si="988"/>
        <v>611088.44595074165</v>
      </c>
      <c r="BL2150" s="52">
        <v>0</v>
      </c>
      <c r="BM2150" s="15">
        <f t="shared" si="999"/>
        <v>611088.44595074165</v>
      </c>
    </row>
    <row r="2151" spans="1:65">
      <c r="A2151" s="8">
        <v>2149</v>
      </c>
      <c r="B2151" s="1" t="s">
        <v>44</v>
      </c>
      <c r="C2151" s="1">
        <v>1500</v>
      </c>
      <c r="D2151" s="1" t="s">
        <v>60</v>
      </c>
      <c r="E2151" s="1">
        <v>150000086</v>
      </c>
      <c r="F2151" s="1" t="s">
        <v>60</v>
      </c>
      <c r="G2151" s="1" t="s">
        <v>95</v>
      </c>
      <c r="H2151" s="1">
        <v>7</v>
      </c>
      <c r="I2151" s="1" t="s">
        <v>197</v>
      </c>
      <c r="J2151" s="1" t="s">
        <v>49</v>
      </c>
      <c r="K2151" s="1">
        <v>17406001</v>
      </c>
      <c r="L2151" s="1" t="s">
        <v>50</v>
      </c>
      <c r="M2151" s="1" t="s">
        <v>51</v>
      </c>
      <c r="N2151" s="1" t="s">
        <v>64</v>
      </c>
      <c r="O2151" s="1" t="s">
        <v>65</v>
      </c>
      <c r="P2151" s="1" t="s">
        <v>66</v>
      </c>
      <c r="Q2151" s="1" t="s">
        <v>67</v>
      </c>
      <c r="R2151" s="1" t="s">
        <v>87</v>
      </c>
      <c r="S2151" s="1" t="s">
        <v>88</v>
      </c>
      <c r="T2151" s="2">
        <v>43404</v>
      </c>
      <c r="U2151" s="2">
        <v>43404</v>
      </c>
      <c r="V2151" s="1" t="s">
        <v>52</v>
      </c>
      <c r="W2151" s="3">
        <v>1</v>
      </c>
      <c r="X2151" s="1" t="s">
        <v>53</v>
      </c>
      <c r="Y2151" s="4">
        <v>126000</v>
      </c>
      <c r="Z2151" s="4">
        <v>-15537</v>
      </c>
      <c r="AA2151" s="4">
        <v>0</v>
      </c>
      <c r="AB2151" s="4">
        <v>0</v>
      </c>
      <c r="AC2151" s="4">
        <v>0</v>
      </c>
      <c r="AD2151" s="4">
        <v>126000</v>
      </c>
      <c r="AE2151" s="5">
        <v>1614</v>
      </c>
      <c r="AF2151" s="1" t="s">
        <v>70</v>
      </c>
      <c r="AG2151" s="1" t="s">
        <v>71</v>
      </c>
      <c r="AH2151" s="1" t="s">
        <v>89</v>
      </c>
      <c r="AI2151" s="1" t="s">
        <v>57</v>
      </c>
      <c r="AJ2151" s="5">
        <v>10950</v>
      </c>
      <c r="AK2151" s="4">
        <v>-1310</v>
      </c>
      <c r="AL2151" s="4">
        <v>0</v>
      </c>
      <c r="AM2151" s="4">
        <v>0</v>
      </c>
      <c r="AN2151" s="4">
        <v>0</v>
      </c>
      <c r="AO2151" s="4">
        <v>-16847</v>
      </c>
      <c r="AP2151" s="4">
        <v>-16847</v>
      </c>
      <c r="AQ2151" s="4">
        <v>0</v>
      </c>
      <c r="AR2151" s="4">
        <v>109153</v>
      </c>
      <c r="AS2151" s="1" t="s">
        <v>52</v>
      </c>
      <c r="AT2151" s="9">
        <f t="shared" si="980"/>
        <v>43404</v>
      </c>
      <c r="AU2151" s="9">
        <f t="shared" si="981"/>
        <v>43374</v>
      </c>
      <c r="AV2151" s="9">
        <v>44798</v>
      </c>
      <c r="AW2151" s="11">
        <f t="shared" si="982"/>
        <v>3.8191780821917809</v>
      </c>
      <c r="AX2151">
        <v>25</v>
      </c>
      <c r="AY2151" s="12">
        <v>0.05</v>
      </c>
      <c r="AZ2151">
        <f t="shared" si="983"/>
        <v>3.7999999999999999E-2</v>
      </c>
      <c r="BA2151" s="13">
        <f t="shared" si="984"/>
        <v>126000</v>
      </c>
      <c r="BB2151" s="17" t="s">
        <v>2189</v>
      </c>
      <c r="BC2151">
        <f>MATCH(BB2151,MONTHLY_INDEX!$A:$A,0)</f>
        <v>798</v>
      </c>
      <c r="BD2151">
        <f>MATCH(AU2151,MONTHLY_INDEX!$1:$1,0)</f>
        <v>82</v>
      </c>
      <c r="BE2151">
        <f>INDEX(MONTHLY_INDEX!$1:$1048576,Final!BC2151,Final!BD2151)</f>
        <v>96</v>
      </c>
      <c r="BF2151">
        <f>MATCH($BF$1,MONTHLY_INDEX!$1:$1,0)</f>
        <v>127</v>
      </c>
      <c r="BG2151">
        <f>INDEX(MONTHLY_INDEX!$1:$1048576,Final!BC2151,Final!BF2151)</f>
        <v>95.3</v>
      </c>
      <c r="BH2151" s="23">
        <f t="shared" si="996"/>
        <v>-7.2916666666666963E-3</v>
      </c>
      <c r="BI2151" s="14">
        <f t="shared" si="997"/>
        <v>125081.25</v>
      </c>
      <c r="BJ2151" s="14">
        <f t="shared" si="998"/>
        <v>18152.887602739724</v>
      </c>
      <c r="BK2151" s="15">
        <f t="shared" si="988"/>
        <v>106928.36239726028</v>
      </c>
      <c r="BL2151" s="52">
        <v>0</v>
      </c>
      <c r="BM2151" s="15">
        <f t="shared" si="999"/>
        <v>106928.36239726028</v>
      </c>
    </row>
    <row r="2152" spans="1:65">
      <c r="A2152" s="8">
        <v>2150</v>
      </c>
      <c r="B2152" s="1" t="s">
        <v>44</v>
      </c>
      <c r="C2152" s="1">
        <v>1500</v>
      </c>
      <c r="D2152" s="1" t="s">
        <v>60</v>
      </c>
      <c r="E2152" s="1">
        <v>150000086</v>
      </c>
      <c r="F2152" s="1" t="s">
        <v>60</v>
      </c>
      <c r="G2152" s="1" t="s">
        <v>96</v>
      </c>
      <c r="H2152" s="1">
        <v>8</v>
      </c>
      <c r="I2152" s="1" t="s">
        <v>197</v>
      </c>
      <c r="J2152" s="1" t="s">
        <v>49</v>
      </c>
      <c r="K2152" s="1">
        <v>17406001</v>
      </c>
      <c r="L2152" s="1" t="s">
        <v>50</v>
      </c>
      <c r="M2152" s="1" t="s">
        <v>51</v>
      </c>
      <c r="N2152" s="1" t="s">
        <v>64</v>
      </c>
      <c r="O2152" s="1" t="s">
        <v>65</v>
      </c>
      <c r="P2152" s="1" t="s">
        <v>66</v>
      </c>
      <c r="Q2152" s="1" t="s">
        <v>67</v>
      </c>
      <c r="R2152" s="1" t="s">
        <v>87</v>
      </c>
      <c r="S2152" s="1" t="s">
        <v>88</v>
      </c>
      <c r="T2152" s="2">
        <v>43404</v>
      </c>
      <c r="U2152" s="2">
        <v>43404</v>
      </c>
      <c r="V2152" s="1" t="s">
        <v>52</v>
      </c>
      <c r="W2152" s="3">
        <v>1</v>
      </c>
      <c r="X2152" s="1" t="s">
        <v>53</v>
      </c>
      <c r="Y2152" s="4">
        <v>29327302</v>
      </c>
      <c r="Z2152" s="4">
        <v>-3616528</v>
      </c>
      <c r="AA2152" s="4">
        <v>0</v>
      </c>
      <c r="AB2152" s="4">
        <v>0</v>
      </c>
      <c r="AC2152" s="4">
        <v>0</v>
      </c>
      <c r="AD2152" s="4">
        <v>29327302</v>
      </c>
      <c r="AE2152" s="5">
        <v>1614</v>
      </c>
      <c r="AF2152" s="1" t="s">
        <v>70</v>
      </c>
      <c r="AG2152" s="1" t="s">
        <v>71</v>
      </c>
      <c r="AH2152" s="1" t="s">
        <v>89</v>
      </c>
      <c r="AI2152" s="1" t="s">
        <v>57</v>
      </c>
      <c r="AJ2152" s="5">
        <v>10950</v>
      </c>
      <c r="AK2152" s="4">
        <v>-304835</v>
      </c>
      <c r="AL2152" s="4">
        <v>0</v>
      </c>
      <c r="AM2152" s="4">
        <v>0</v>
      </c>
      <c r="AN2152" s="4">
        <v>0</v>
      </c>
      <c r="AO2152" s="4">
        <v>-3921363</v>
      </c>
      <c r="AP2152" s="4">
        <v>-3921363</v>
      </c>
      <c r="AQ2152" s="4">
        <v>0</v>
      </c>
      <c r="AR2152" s="4">
        <v>25405939</v>
      </c>
      <c r="AS2152" s="1" t="s">
        <v>52</v>
      </c>
      <c r="AT2152" s="9">
        <f t="shared" si="980"/>
        <v>43404</v>
      </c>
      <c r="AU2152" s="9">
        <f t="shared" si="981"/>
        <v>43374</v>
      </c>
      <c r="AV2152" s="9">
        <v>44798</v>
      </c>
      <c r="AW2152" s="11">
        <f t="shared" si="982"/>
        <v>3.8191780821917809</v>
      </c>
      <c r="AX2152">
        <v>25</v>
      </c>
      <c r="AY2152" s="12">
        <v>0.05</v>
      </c>
      <c r="AZ2152">
        <f t="shared" si="983"/>
        <v>3.7999999999999999E-2</v>
      </c>
      <c r="BA2152" s="13">
        <f t="shared" si="984"/>
        <v>29327302</v>
      </c>
      <c r="BB2152" s="17" t="s">
        <v>2189</v>
      </c>
      <c r="BC2152">
        <f>MATCH(BB2152,MONTHLY_INDEX!$A:$A,0)</f>
        <v>798</v>
      </c>
      <c r="BD2152">
        <f>MATCH(AU2152,MONTHLY_INDEX!$1:$1,0)</f>
        <v>82</v>
      </c>
      <c r="BE2152">
        <f>INDEX(MONTHLY_INDEX!$1:$1048576,Final!BC2152,Final!BD2152)</f>
        <v>96</v>
      </c>
      <c r="BF2152">
        <f>MATCH($BF$1,MONTHLY_INDEX!$1:$1,0)</f>
        <v>127</v>
      </c>
      <c r="BG2152">
        <f>INDEX(MONTHLY_INDEX!$1:$1048576,Final!BC2152,Final!BF2152)</f>
        <v>95.3</v>
      </c>
      <c r="BH2152" s="23">
        <f t="shared" si="996"/>
        <v>-7.2916666666666963E-3</v>
      </c>
      <c r="BI2152" s="14">
        <f t="shared" si="997"/>
        <v>29113457.089583334</v>
      </c>
      <c r="BJ2152" s="14">
        <f t="shared" si="998"/>
        <v>4225200.1341079678</v>
      </c>
      <c r="BK2152" s="15">
        <f t="shared" si="988"/>
        <v>24888256.955475368</v>
      </c>
      <c r="BL2152" s="52">
        <v>0</v>
      </c>
      <c r="BM2152" s="15">
        <f t="shared" si="999"/>
        <v>24888256.955475368</v>
      </c>
    </row>
    <row r="2153" spans="1:65">
      <c r="A2153" s="8">
        <v>2151</v>
      </c>
      <c r="B2153" s="1" t="s">
        <v>44</v>
      </c>
      <c r="C2153" s="1">
        <v>1500</v>
      </c>
      <c r="D2153" s="1" t="s">
        <v>60</v>
      </c>
      <c r="E2153" s="1">
        <v>150000086</v>
      </c>
      <c r="F2153" s="1" t="s">
        <v>60</v>
      </c>
      <c r="G2153" s="1" t="s">
        <v>97</v>
      </c>
      <c r="H2153" s="1">
        <v>9</v>
      </c>
      <c r="I2153" s="1" t="s">
        <v>197</v>
      </c>
      <c r="J2153" s="1" t="s">
        <v>49</v>
      </c>
      <c r="K2153" s="1">
        <v>17406001</v>
      </c>
      <c r="L2153" s="1" t="s">
        <v>50</v>
      </c>
      <c r="M2153" s="1" t="s">
        <v>51</v>
      </c>
      <c r="N2153" s="1" t="s">
        <v>64</v>
      </c>
      <c r="O2153" s="1" t="s">
        <v>65</v>
      </c>
      <c r="P2153" s="1" t="s">
        <v>66</v>
      </c>
      <c r="Q2153" s="1" t="s">
        <v>67</v>
      </c>
      <c r="R2153" s="1" t="s">
        <v>87</v>
      </c>
      <c r="S2153" s="1" t="s">
        <v>88</v>
      </c>
      <c r="T2153" s="2">
        <v>43404</v>
      </c>
      <c r="U2153" s="2">
        <v>43404</v>
      </c>
      <c r="V2153" s="1" t="s">
        <v>52</v>
      </c>
      <c r="W2153" s="3">
        <v>1</v>
      </c>
      <c r="X2153" s="1" t="s">
        <v>53</v>
      </c>
      <c r="Y2153" s="4">
        <v>1517250</v>
      </c>
      <c r="Z2153" s="4">
        <v>-187100</v>
      </c>
      <c r="AA2153" s="4">
        <v>0</v>
      </c>
      <c r="AB2153" s="4">
        <v>0</v>
      </c>
      <c r="AC2153" s="4">
        <v>0</v>
      </c>
      <c r="AD2153" s="4">
        <v>1517250</v>
      </c>
      <c r="AE2153" s="5">
        <v>1614</v>
      </c>
      <c r="AF2153" s="1" t="s">
        <v>70</v>
      </c>
      <c r="AG2153" s="1" t="s">
        <v>71</v>
      </c>
      <c r="AH2153" s="1" t="s">
        <v>89</v>
      </c>
      <c r="AI2153" s="1" t="s">
        <v>57</v>
      </c>
      <c r="AJ2153" s="5">
        <v>10950</v>
      </c>
      <c r="AK2153" s="4">
        <v>-15771</v>
      </c>
      <c r="AL2153" s="4">
        <v>0</v>
      </c>
      <c r="AM2153" s="4">
        <v>0</v>
      </c>
      <c r="AN2153" s="4">
        <v>0</v>
      </c>
      <c r="AO2153" s="4">
        <v>-202871</v>
      </c>
      <c r="AP2153" s="4">
        <v>-202871</v>
      </c>
      <c r="AQ2153" s="4">
        <v>0</v>
      </c>
      <c r="AR2153" s="4">
        <v>1314379</v>
      </c>
      <c r="AS2153" s="1" t="s">
        <v>52</v>
      </c>
      <c r="AT2153" s="9">
        <f t="shared" si="980"/>
        <v>43404</v>
      </c>
      <c r="AU2153" s="9">
        <f t="shared" si="981"/>
        <v>43374</v>
      </c>
      <c r="AV2153" s="9">
        <v>44798</v>
      </c>
      <c r="AW2153" s="11">
        <f t="shared" si="982"/>
        <v>3.8191780821917809</v>
      </c>
      <c r="AX2153">
        <v>15</v>
      </c>
      <c r="AY2153" s="12">
        <v>0.05</v>
      </c>
      <c r="AZ2153">
        <f t="shared" si="983"/>
        <v>6.3333333333333325E-2</v>
      </c>
      <c r="BA2153" s="13">
        <f t="shared" si="984"/>
        <v>1517250</v>
      </c>
      <c r="BB2153" s="17" t="s">
        <v>1941</v>
      </c>
      <c r="BC2153">
        <f>MATCH(BB2153,MONTHLY_INDEX!$A:$A,0)</f>
        <v>674</v>
      </c>
      <c r="BD2153">
        <f>MATCH(AU2153,MONTHLY_INDEX!$1:$1,0)</f>
        <v>82</v>
      </c>
      <c r="BE2153">
        <f>INDEX(MONTHLY_INDEX!$1:$1048576,Final!BC2153,Final!BD2153)</f>
        <v>105.9</v>
      </c>
      <c r="BF2153">
        <f>MATCH($BF$1,MONTHLY_INDEX!$1:$1,0)</f>
        <v>127</v>
      </c>
      <c r="BG2153">
        <f>INDEX(MONTHLY_INDEX!$1:$1048576,Final!BC2153,Final!BF2153)</f>
        <v>122.8</v>
      </c>
      <c r="BH2153" s="23">
        <f t="shared" si="996"/>
        <v>0.15958451369216234</v>
      </c>
      <c r="BI2153" s="14">
        <f t="shared" si="997"/>
        <v>1759379.6033994332</v>
      </c>
      <c r="BJ2153" s="14">
        <f t="shared" si="998"/>
        <v>425560.98790536425</v>
      </c>
      <c r="BK2153" s="15">
        <f t="shared" si="988"/>
        <v>1333818.6154940689</v>
      </c>
      <c r="BL2153" s="52">
        <v>0</v>
      </c>
      <c r="BM2153" s="15">
        <f t="shared" si="999"/>
        <v>1333818.6154940689</v>
      </c>
    </row>
    <row r="2154" spans="1:65">
      <c r="A2154" s="8">
        <v>2152</v>
      </c>
      <c r="B2154" s="1" t="s">
        <v>44</v>
      </c>
      <c r="C2154" s="1">
        <v>1500</v>
      </c>
      <c r="D2154" s="1" t="s">
        <v>60</v>
      </c>
      <c r="E2154" s="1">
        <v>150000086</v>
      </c>
      <c r="F2154" s="1" t="s">
        <v>60</v>
      </c>
      <c r="G2154" s="1" t="s">
        <v>98</v>
      </c>
      <c r="H2154" s="1">
        <v>10</v>
      </c>
      <c r="I2154" s="1" t="s">
        <v>197</v>
      </c>
      <c r="J2154" s="1" t="s">
        <v>49</v>
      </c>
      <c r="K2154" s="1">
        <v>17406001</v>
      </c>
      <c r="L2154" s="1" t="s">
        <v>50</v>
      </c>
      <c r="M2154" s="1" t="s">
        <v>51</v>
      </c>
      <c r="N2154" s="1" t="s">
        <v>64</v>
      </c>
      <c r="O2154" s="1" t="s">
        <v>65</v>
      </c>
      <c r="P2154" s="1" t="s">
        <v>66</v>
      </c>
      <c r="Q2154" s="1" t="s">
        <v>67</v>
      </c>
      <c r="R2154" s="1" t="s">
        <v>87</v>
      </c>
      <c r="S2154" s="1" t="s">
        <v>88</v>
      </c>
      <c r="T2154" s="2">
        <v>43404</v>
      </c>
      <c r="U2154" s="2">
        <v>43404</v>
      </c>
      <c r="V2154" s="1" t="s">
        <v>52</v>
      </c>
      <c r="W2154" s="3">
        <v>1</v>
      </c>
      <c r="X2154" s="1" t="s">
        <v>53</v>
      </c>
      <c r="Y2154" s="4">
        <v>312900</v>
      </c>
      <c r="Z2154" s="4">
        <v>-38584</v>
      </c>
      <c r="AA2154" s="4">
        <v>0</v>
      </c>
      <c r="AB2154" s="4">
        <v>0</v>
      </c>
      <c r="AC2154" s="4">
        <v>0</v>
      </c>
      <c r="AD2154" s="4">
        <v>312900</v>
      </c>
      <c r="AE2154" s="5">
        <v>1614</v>
      </c>
      <c r="AF2154" s="1" t="s">
        <v>70</v>
      </c>
      <c r="AG2154" s="1" t="s">
        <v>71</v>
      </c>
      <c r="AH2154" s="1" t="s">
        <v>89</v>
      </c>
      <c r="AI2154" s="1" t="s">
        <v>57</v>
      </c>
      <c r="AJ2154" s="5">
        <v>10950</v>
      </c>
      <c r="AK2154" s="4">
        <v>-3252</v>
      </c>
      <c r="AL2154" s="4">
        <v>0</v>
      </c>
      <c r="AM2154" s="4">
        <v>0</v>
      </c>
      <c r="AN2154" s="4">
        <v>0</v>
      </c>
      <c r="AO2154" s="4">
        <v>-41836</v>
      </c>
      <c r="AP2154" s="4">
        <v>-41836</v>
      </c>
      <c r="AQ2154" s="4">
        <v>0</v>
      </c>
      <c r="AR2154" s="4">
        <v>271064</v>
      </c>
      <c r="AS2154" s="1" t="s">
        <v>52</v>
      </c>
      <c r="AT2154" s="9">
        <f t="shared" si="980"/>
        <v>43404</v>
      </c>
      <c r="AU2154" s="9">
        <f t="shared" si="981"/>
        <v>43374</v>
      </c>
      <c r="AV2154" s="9">
        <v>44798</v>
      </c>
      <c r="AW2154" s="11">
        <f t="shared" si="982"/>
        <v>3.8191780821917809</v>
      </c>
      <c r="AX2154">
        <v>10</v>
      </c>
      <c r="AY2154" s="12">
        <v>0.05</v>
      </c>
      <c r="AZ2154">
        <f t="shared" si="983"/>
        <v>9.5000000000000001E-2</v>
      </c>
      <c r="BA2154" s="13">
        <f t="shared" si="984"/>
        <v>312900</v>
      </c>
      <c r="BB2154" s="17" t="s">
        <v>2189</v>
      </c>
      <c r="BC2154">
        <f>MATCH(BB2154,MONTHLY_INDEX!$A:$A,0)</f>
        <v>798</v>
      </c>
      <c r="BD2154">
        <f>MATCH(AU2154,MONTHLY_INDEX!$1:$1,0)</f>
        <v>82</v>
      </c>
      <c r="BE2154">
        <f>INDEX(MONTHLY_INDEX!$1:$1048576,Final!BC2154,Final!BD2154)</f>
        <v>96</v>
      </c>
      <c r="BF2154">
        <f>MATCH($BF$1,MONTHLY_INDEX!$1:$1,0)</f>
        <v>127</v>
      </c>
      <c r="BG2154">
        <f>INDEX(MONTHLY_INDEX!$1:$1048576,Final!BC2154,Final!BF2154)</f>
        <v>95.3</v>
      </c>
      <c r="BH2154" s="23">
        <f t="shared" si="996"/>
        <v>-7.2916666666666963E-3</v>
      </c>
      <c r="BI2154" s="14">
        <f t="shared" si="997"/>
        <v>310618.4375</v>
      </c>
      <c r="BJ2154" s="14">
        <f t="shared" si="998"/>
        <v>112699.17720034247</v>
      </c>
      <c r="BK2154" s="15">
        <f t="shared" si="988"/>
        <v>197919.26029965753</v>
      </c>
      <c r="BL2154" s="52">
        <v>0</v>
      </c>
      <c r="BM2154" s="15">
        <f t="shared" si="999"/>
        <v>197919.26029965753</v>
      </c>
    </row>
    <row r="2155" spans="1:65">
      <c r="A2155" s="8">
        <v>2153</v>
      </c>
      <c r="B2155" s="1" t="s">
        <v>44</v>
      </c>
      <c r="C2155" s="1">
        <v>1500</v>
      </c>
      <c r="D2155" s="1" t="s">
        <v>60</v>
      </c>
      <c r="E2155" s="1">
        <v>150000086</v>
      </c>
      <c r="F2155" s="1" t="s">
        <v>60</v>
      </c>
      <c r="G2155" s="1" t="s">
        <v>99</v>
      </c>
      <c r="H2155" s="1">
        <v>11</v>
      </c>
      <c r="I2155" s="1" t="s">
        <v>197</v>
      </c>
      <c r="J2155" s="1" t="s">
        <v>49</v>
      </c>
      <c r="K2155" s="1">
        <v>17406001</v>
      </c>
      <c r="L2155" s="1" t="s">
        <v>50</v>
      </c>
      <c r="M2155" s="1" t="s">
        <v>51</v>
      </c>
      <c r="N2155" s="1" t="s">
        <v>64</v>
      </c>
      <c r="O2155" s="1" t="s">
        <v>65</v>
      </c>
      <c r="P2155" s="1" t="s">
        <v>66</v>
      </c>
      <c r="Q2155" s="1" t="s">
        <v>67</v>
      </c>
      <c r="R2155" s="1" t="s">
        <v>87</v>
      </c>
      <c r="S2155" s="1" t="s">
        <v>88</v>
      </c>
      <c r="T2155" s="2">
        <v>43404</v>
      </c>
      <c r="U2155" s="2">
        <v>43404</v>
      </c>
      <c r="V2155" s="1" t="s">
        <v>52</v>
      </c>
      <c r="W2155" s="3">
        <v>1</v>
      </c>
      <c r="X2155" s="1" t="s">
        <v>53</v>
      </c>
      <c r="Y2155" s="4">
        <v>1174950</v>
      </c>
      <c r="Z2155" s="4">
        <v>-144889</v>
      </c>
      <c r="AA2155" s="4">
        <v>0</v>
      </c>
      <c r="AB2155" s="4">
        <v>0</v>
      </c>
      <c r="AC2155" s="4">
        <v>0</v>
      </c>
      <c r="AD2155" s="4">
        <v>1174950</v>
      </c>
      <c r="AE2155" s="5">
        <v>1614</v>
      </c>
      <c r="AF2155" s="1" t="s">
        <v>70</v>
      </c>
      <c r="AG2155" s="1" t="s">
        <v>71</v>
      </c>
      <c r="AH2155" s="1" t="s">
        <v>89</v>
      </c>
      <c r="AI2155" s="1" t="s">
        <v>57</v>
      </c>
      <c r="AJ2155" s="5">
        <v>10950</v>
      </c>
      <c r="AK2155" s="4">
        <v>-12213</v>
      </c>
      <c r="AL2155" s="4">
        <v>0</v>
      </c>
      <c r="AM2155" s="4">
        <v>0</v>
      </c>
      <c r="AN2155" s="4">
        <v>0</v>
      </c>
      <c r="AO2155" s="4">
        <v>-157102</v>
      </c>
      <c r="AP2155" s="4">
        <v>-157102</v>
      </c>
      <c r="AQ2155" s="4">
        <v>0</v>
      </c>
      <c r="AR2155" s="4">
        <v>1017848</v>
      </c>
      <c r="AS2155" s="1" t="s">
        <v>52</v>
      </c>
      <c r="AT2155" s="9">
        <f t="shared" si="980"/>
        <v>43404</v>
      </c>
      <c r="AU2155" s="9">
        <f t="shared" si="981"/>
        <v>43374</v>
      </c>
      <c r="AV2155" s="9">
        <v>44798</v>
      </c>
      <c r="AW2155" s="11">
        <f t="shared" si="982"/>
        <v>3.8191780821917809</v>
      </c>
      <c r="AX2155">
        <v>10</v>
      </c>
      <c r="AY2155" s="12">
        <v>0.05</v>
      </c>
      <c r="AZ2155">
        <f t="shared" si="983"/>
        <v>9.5000000000000001E-2</v>
      </c>
      <c r="BA2155" s="13">
        <f t="shared" si="984"/>
        <v>1174950</v>
      </c>
      <c r="BB2155" s="17" t="s">
        <v>2189</v>
      </c>
      <c r="BC2155">
        <f>MATCH(BB2155,MONTHLY_INDEX!$A:$A,0)</f>
        <v>798</v>
      </c>
      <c r="BD2155">
        <f>MATCH(AU2155,MONTHLY_INDEX!$1:$1,0)</f>
        <v>82</v>
      </c>
      <c r="BE2155">
        <f>INDEX(MONTHLY_INDEX!$1:$1048576,Final!BC2155,Final!BD2155)</f>
        <v>96</v>
      </c>
      <c r="BF2155">
        <f>MATCH($BF$1,MONTHLY_INDEX!$1:$1,0)</f>
        <v>127</v>
      </c>
      <c r="BG2155">
        <f>INDEX(MONTHLY_INDEX!$1:$1048576,Final!BC2155,Final!BF2155)</f>
        <v>95.3</v>
      </c>
      <c r="BH2155" s="23">
        <f t="shared" si="996"/>
        <v>-7.2916666666666963E-3</v>
      </c>
      <c r="BI2155" s="14">
        <f t="shared" si="997"/>
        <v>1166382.65625</v>
      </c>
      <c r="BJ2155" s="14">
        <f t="shared" si="998"/>
        <v>423189.19223886984</v>
      </c>
      <c r="BK2155" s="15">
        <f t="shared" si="988"/>
        <v>743193.46401113016</v>
      </c>
      <c r="BL2155" s="52">
        <v>0</v>
      </c>
      <c r="BM2155" s="15">
        <f t="shared" si="999"/>
        <v>743193.46401113016</v>
      </c>
    </row>
    <row r="2156" spans="1:65">
      <c r="A2156" s="8">
        <v>2154</v>
      </c>
      <c r="B2156" s="1" t="s">
        <v>44</v>
      </c>
      <c r="C2156" s="1">
        <v>1500</v>
      </c>
      <c r="D2156" s="1" t="s">
        <v>60</v>
      </c>
      <c r="E2156" s="1">
        <v>150000086</v>
      </c>
      <c r="F2156" s="1" t="s">
        <v>60</v>
      </c>
      <c r="G2156" s="1" t="s">
        <v>100</v>
      </c>
      <c r="H2156" s="1">
        <v>12</v>
      </c>
      <c r="I2156" s="1" t="s">
        <v>197</v>
      </c>
      <c r="J2156" s="1" t="s">
        <v>49</v>
      </c>
      <c r="K2156" s="1">
        <v>17406001</v>
      </c>
      <c r="L2156" s="1" t="s">
        <v>50</v>
      </c>
      <c r="M2156" s="1" t="s">
        <v>51</v>
      </c>
      <c r="N2156" s="1" t="s">
        <v>64</v>
      </c>
      <c r="O2156" s="1" t="s">
        <v>65</v>
      </c>
      <c r="P2156" s="1" t="s">
        <v>66</v>
      </c>
      <c r="Q2156" s="1" t="s">
        <v>67</v>
      </c>
      <c r="R2156" s="1" t="s">
        <v>87</v>
      </c>
      <c r="S2156" s="1" t="s">
        <v>88</v>
      </c>
      <c r="T2156" s="2">
        <v>43404</v>
      </c>
      <c r="U2156" s="2">
        <v>43404</v>
      </c>
      <c r="V2156" s="1" t="s">
        <v>52</v>
      </c>
      <c r="W2156" s="3">
        <v>1</v>
      </c>
      <c r="X2156" s="1" t="s">
        <v>53</v>
      </c>
      <c r="Y2156" s="4">
        <v>582750</v>
      </c>
      <c r="Z2156" s="4">
        <v>-71862</v>
      </c>
      <c r="AA2156" s="4">
        <v>0</v>
      </c>
      <c r="AB2156" s="4">
        <v>0</v>
      </c>
      <c r="AC2156" s="4">
        <v>0</v>
      </c>
      <c r="AD2156" s="4">
        <v>582750</v>
      </c>
      <c r="AE2156" s="5">
        <v>1614</v>
      </c>
      <c r="AF2156" s="1" t="s">
        <v>70</v>
      </c>
      <c r="AG2156" s="1" t="s">
        <v>71</v>
      </c>
      <c r="AH2156" s="1" t="s">
        <v>89</v>
      </c>
      <c r="AI2156" s="1" t="s">
        <v>57</v>
      </c>
      <c r="AJ2156" s="5">
        <v>10950</v>
      </c>
      <c r="AK2156" s="4">
        <v>-6057</v>
      </c>
      <c r="AL2156" s="4">
        <v>0</v>
      </c>
      <c r="AM2156" s="4">
        <v>0</v>
      </c>
      <c r="AN2156" s="4">
        <v>0</v>
      </c>
      <c r="AO2156" s="4">
        <v>-77919</v>
      </c>
      <c r="AP2156" s="4">
        <v>-77919</v>
      </c>
      <c r="AQ2156" s="4">
        <v>0</v>
      </c>
      <c r="AR2156" s="4">
        <v>504831</v>
      </c>
      <c r="AS2156" s="1" t="s">
        <v>52</v>
      </c>
      <c r="AT2156" s="9">
        <f t="shared" si="980"/>
        <v>43404</v>
      </c>
      <c r="AU2156" s="9">
        <f t="shared" si="981"/>
        <v>43374</v>
      </c>
      <c r="AV2156" s="9">
        <v>44798</v>
      </c>
      <c r="AW2156" s="11">
        <f t="shared" si="982"/>
        <v>3.8191780821917809</v>
      </c>
      <c r="AX2156">
        <v>10</v>
      </c>
      <c r="AY2156" s="12">
        <v>0.05</v>
      </c>
      <c r="AZ2156">
        <f t="shared" si="983"/>
        <v>9.5000000000000001E-2</v>
      </c>
      <c r="BA2156" s="13">
        <f t="shared" si="984"/>
        <v>582750</v>
      </c>
      <c r="BB2156" s="17" t="s">
        <v>1973</v>
      </c>
      <c r="BC2156">
        <f>MATCH(BB2156,MONTHLY_INDEX!$A:$A,0)</f>
        <v>690</v>
      </c>
      <c r="BD2156">
        <f>MATCH(AU2156,MONTHLY_INDEX!$1:$1,0)</f>
        <v>82</v>
      </c>
      <c r="BE2156">
        <f>INDEX(MONTHLY_INDEX!$1:$1048576,Final!BC2156,Final!BD2156)</f>
        <v>112.3</v>
      </c>
      <c r="BF2156">
        <f>MATCH($BF$1,MONTHLY_INDEX!$1:$1,0)</f>
        <v>127</v>
      </c>
      <c r="BG2156">
        <f>INDEX(MONTHLY_INDEX!$1:$1048576,Final!BC2156,Final!BF2156)</f>
        <v>145.69999999999999</v>
      </c>
      <c r="BH2156" s="23">
        <f t="shared" si="996"/>
        <v>0.29741763134461258</v>
      </c>
      <c r="BI2156" s="14">
        <f t="shared" si="997"/>
        <v>756070.12466607301</v>
      </c>
      <c r="BJ2156" s="14">
        <f t="shared" si="998"/>
        <v>274318.81262884394</v>
      </c>
      <c r="BK2156" s="15">
        <f t="shared" si="988"/>
        <v>481751.31203722907</v>
      </c>
      <c r="BL2156" s="52">
        <v>0</v>
      </c>
      <c r="BM2156" s="15">
        <f t="shared" si="999"/>
        <v>481751.31203722907</v>
      </c>
    </row>
    <row r="2157" spans="1:65">
      <c r="A2157" s="8">
        <v>2155</v>
      </c>
      <c r="B2157" s="1" t="s">
        <v>44</v>
      </c>
      <c r="C2157" s="1">
        <v>1500</v>
      </c>
      <c r="D2157" s="1" t="s">
        <v>60</v>
      </c>
      <c r="E2157" s="1">
        <v>150000086</v>
      </c>
      <c r="F2157" s="1" t="s">
        <v>60</v>
      </c>
      <c r="G2157" s="1" t="s">
        <v>101</v>
      </c>
      <c r="H2157" s="1">
        <v>13</v>
      </c>
      <c r="I2157" s="1" t="s">
        <v>197</v>
      </c>
      <c r="J2157" s="1" t="s">
        <v>49</v>
      </c>
      <c r="K2157" s="1">
        <v>17406001</v>
      </c>
      <c r="L2157" s="1" t="s">
        <v>50</v>
      </c>
      <c r="M2157" s="1" t="s">
        <v>51</v>
      </c>
      <c r="N2157" s="1" t="s">
        <v>64</v>
      </c>
      <c r="O2157" s="1" t="s">
        <v>65</v>
      </c>
      <c r="P2157" s="1" t="s">
        <v>66</v>
      </c>
      <c r="Q2157" s="1" t="s">
        <v>67</v>
      </c>
      <c r="R2157" s="1" t="s">
        <v>87</v>
      </c>
      <c r="S2157" s="1" t="s">
        <v>88</v>
      </c>
      <c r="T2157" s="2">
        <v>43404</v>
      </c>
      <c r="U2157" s="2">
        <v>43404</v>
      </c>
      <c r="V2157" s="1" t="s">
        <v>52</v>
      </c>
      <c r="W2157" s="3">
        <v>1</v>
      </c>
      <c r="X2157" s="1" t="s">
        <v>53</v>
      </c>
      <c r="Y2157" s="4">
        <v>9976171</v>
      </c>
      <c r="Z2157" s="4">
        <v>-1230221</v>
      </c>
      <c r="AA2157" s="4">
        <v>0</v>
      </c>
      <c r="AB2157" s="4">
        <v>0</v>
      </c>
      <c r="AC2157" s="4">
        <v>0</v>
      </c>
      <c r="AD2157" s="4">
        <v>9976171</v>
      </c>
      <c r="AE2157" s="5">
        <v>1614</v>
      </c>
      <c r="AF2157" s="1" t="s">
        <v>70</v>
      </c>
      <c r="AG2157" s="1" t="s">
        <v>71</v>
      </c>
      <c r="AH2157" s="1" t="s">
        <v>89</v>
      </c>
      <c r="AI2157" s="1" t="s">
        <v>57</v>
      </c>
      <c r="AJ2157" s="5">
        <v>10950</v>
      </c>
      <c r="AK2157" s="4">
        <v>-103695</v>
      </c>
      <c r="AL2157" s="4">
        <v>0</v>
      </c>
      <c r="AM2157" s="4">
        <v>0</v>
      </c>
      <c r="AN2157" s="4">
        <v>0</v>
      </c>
      <c r="AO2157" s="4">
        <v>-1333916</v>
      </c>
      <c r="AP2157" s="4">
        <v>-1333916</v>
      </c>
      <c r="AQ2157" s="4">
        <v>0</v>
      </c>
      <c r="AR2157" s="4">
        <v>8642255</v>
      </c>
      <c r="AS2157" s="1" t="s">
        <v>52</v>
      </c>
      <c r="AT2157" s="9">
        <f t="shared" si="980"/>
        <v>43404</v>
      </c>
      <c r="AU2157" s="9">
        <f t="shared" si="981"/>
        <v>43374</v>
      </c>
      <c r="AV2157" s="9">
        <v>44798</v>
      </c>
      <c r="AW2157" s="11">
        <f t="shared" si="982"/>
        <v>3.8191780821917809</v>
      </c>
      <c r="AX2157">
        <v>25</v>
      </c>
      <c r="AY2157" s="12">
        <v>0.05</v>
      </c>
      <c r="AZ2157">
        <f t="shared" si="983"/>
        <v>3.7999999999999999E-2</v>
      </c>
      <c r="BA2157" s="13">
        <f t="shared" si="984"/>
        <v>9976171</v>
      </c>
      <c r="BB2157" s="17" t="s">
        <v>2189</v>
      </c>
      <c r="BC2157">
        <f>MATCH(BB2157,MONTHLY_INDEX!$A:$A,0)</f>
        <v>798</v>
      </c>
      <c r="BD2157">
        <f>MATCH(AU2157,MONTHLY_INDEX!$1:$1,0)</f>
        <v>82</v>
      </c>
      <c r="BE2157">
        <f>INDEX(MONTHLY_INDEX!$1:$1048576,Final!BC2157,Final!BD2157)</f>
        <v>96</v>
      </c>
      <c r="BF2157">
        <f>MATCH($BF$1,MONTHLY_INDEX!$1:$1,0)</f>
        <v>127</v>
      </c>
      <c r="BG2157">
        <f>INDEX(MONTHLY_INDEX!$1:$1048576,Final!BC2157,Final!BF2157)</f>
        <v>95.3</v>
      </c>
      <c r="BH2157" s="23">
        <f t="shared" si="996"/>
        <v>-7.2916666666666963E-3</v>
      </c>
      <c r="BI2157" s="14">
        <f t="shared" si="997"/>
        <v>9903428.0864583328</v>
      </c>
      <c r="BJ2157" s="14">
        <f t="shared" si="998"/>
        <v>1437272.3084818379</v>
      </c>
      <c r="BK2157" s="15">
        <f t="shared" si="988"/>
        <v>8466155.7779764943</v>
      </c>
      <c r="BL2157" s="52">
        <v>0</v>
      </c>
      <c r="BM2157" s="15">
        <f t="shared" si="999"/>
        <v>8466155.7779764943</v>
      </c>
    </row>
    <row r="2158" spans="1:65">
      <c r="A2158" s="8">
        <v>2156</v>
      </c>
      <c r="B2158" s="1" t="s">
        <v>44</v>
      </c>
      <c r="C2158" s="1">
        <v>1500</v>
      </c>
      <c r="D2158" s="1" t="s">
        <v>60</v>
      </c>
      <c r="E2158" s="1">
        <v>150000086</v>
      </c>
      <c r="F2158" s="1" t="s">
        <v>60</v>
      </c>
      <c r="G2158" s="1" t="s">
        <v>102</v>
      </c>
      <c r="H2158" s="1">
        <v>14</v>
      </c>
      <c r="I2158" s="1" t="s">
        <v>197</v>
      </c>
      <c r="J2158" s="1" t="s">
        <v>49</v>
      </c>
      <c r="K2158" s="1">
        <v>17406001</v>
      </c>
      <c r="L2158" s="1" t="s">
        <v>50</v>
      </c>
      <c r="M2158" s="1" t="s">
        <v>51</v>
      </c>
      <c r="N2158" s="1" t="s">
        <v>64</v>
      </c>
      <c r="O2158" s="1" t="s">
        <v>65</v>
      </c>
      <c r="P2158" s="1" t="s">
        <v>66</v>
      </c>
      <c r="Q2158" s="1" t="s">
        <v>67</v>
      </c>
      <c r="R2158" s="1" t="s">
        <v>87</v>
      </c>
      <c r="S2158" s="1" t="s">
        <v>88</v>
      </c>
      <c r="T2158" s="2">
        <v>43404</v>
      </c>
      <c r="U2158" s="2">
        <v>43404</v>
      </c>
      <c r="V2158" s="1" t="s">
        <v>52</v>
      </c>
      <c r="W2158" s="3">
        <v>1</v>
      </c>
      <c r="X2158" s="1" t="s">
        <v>53</v>
      </c>
      <c r="Y2158" s="4">
        <v>21103901</v>
      </c>
      <c r="Z2158" s="4">
        <v>-2602449</v>
      </c>
      <c r="AA2158" s="4">
        <v>0</v>
      </c>
      <c r="AB2158" s="4">
        <v>0</v>
      </c>
      <c r="AC2158" s="4">
        <v>0</v>
      </c>
      <c r="AD2158" s="4">
        <v>21103901</v>
      </c>
      <c r="AE2158" s="5">
        <v>1614</v>
      </c>
      <c r="AF2158" s="1" t="s">
        <v>70</v>
      </c>
      <c r="AG2158" s="1" t="s">
        <v>71</v>
      </c>
      <c r="AH2158" s="1" t="s">
        <v>89</v>
      </c>
      <c r="AI2158" s="1" t="s">
        <v>57</v>
      </c>
      <c r="AJ2158" s="5">
        <v>10950</v>
      </c>
      <c r="AK2158" s="4">
        <v>-219359</v>
      </c>
      <c r="AL2158" s="4">
        <v>0</v>
      </c>
      <c r="AM2158" s="4">
        <v>0</v>
      </c>
      <c r="AN2158" s="4">
        <v>0</v>
      </c>
      <c r="AO2158" s="4">
        <v>-2821808</v>
      </c>
      <c r="AP2158" s="4">
        <v>-2821808</v>
      </c>
      <c r="AQ2158" s="4">
        <v>0</v>
      </c>
      <c r="AR2158" s="4">
        <v>18282093</v>
      </c>
      <c r="AS2158" s="1" t="s">
        <v>52</v>
      </c>
      <c r="AT2158" s="9">
        <f t="shared" si="980"/>
        <v>43404</v>
      </c>
      <c r="AU2158" s="9">
        <f t="shared" si="981"/>
        <v>43374</v>
      </c>
      <c r="AV2158" s="9">
        <v>44798</v>
      </c>
      <c r="AW2158" s="11">
        <f t="shared" si="982"/>
        <v>3.8191780821917809</v>
      </c>
      <c r="AX2158">
        <v>25</v>
      </c>
      <c r="AY2158" s="12">
        <v>0.05</v>
      </c>
      <c r="AZ2158">
        <f t="shared" si="983"/>
        <v>3.7999999999999999E-2</v>
      </c>
      <c r="BA2158" s="13">
        <f t="shared" si="984"/>
        <v>21103901</v>
      </c>
      <c r="BB2158" s="17" t="s">
        <v>2189</v>
      </c>
      <c r="BC2158">
        <f>MATCH(BB2158,MONTHLY_INDEX!$A:$A,0)</f>
        <v>798</v>
      </c>
      <c r="BD2158">
        <f>MATCH(AU2158,MONTHLY_INDEX!$1:$1,0)</f>
        <v>82</v>
      </c>
      <c r="BE2158">
        <f>INDEX(MONTHLY_INDEX!$1:$1048576,Final!BC2158,Final!BD2158)</f>
        <v>96</v>
      </c>
      <c r="BF2158">
        <f>MATCH($BF$1,MONTHLY_INDEX!$1:$1,0)</f>
        <v>127</v>
      </c>
      <c r="BG2158">
        <f>INDEX(MONTHLY_INDEX!$1:$1048576,Final!BC2158,Final!BF2158)</f>
        <v>95.3</v>
      </c>
      <c r="BH2158" s="23">
        <f t="shared" si="996"/>
        <v>-7.2916666666666963E-3</v>
      </c>
      <c r="BI2158" s="14">
        <f t="shared" si="997"/>
        <v>20950018.388541665</v>
      </c>
      <c r="BJ2158" s="14">
        <f t="shared" si="998"/>
        <v>3040450.3399392576</v>
      </c>
      <c r="BK2158" s="15">
        <f t="shared" si="988"/>
        <v>17909568.048602406</v>
      </c>
      <c r="BL2158" s="52">
        <v>0</v>
      </c>
      <c r="BM2158" s="15">
        <f t="shared" si="999"/>
        <v>17909568.048602406</v>
      </c>
    </row>
    <row r="2159" spans="1:65">
      <c r="A2159" s="8">
        <v>2157</v>
      </c>
      <c r="B2159" s="1" t="s">
        <v>44</v>
      </c>
      <c r="C2159" s="1">
        <v>1500</v>
      </c>
      <c r="D2159" s="1" t="s">
        <v>60</v>
      </c>
      <c r="E2159" s="1">
        <v>150000086</v>
      </c>
      <c r="F2159" s="1" t="s">
        <v>60</v>
      </c>
      <c r="G2159" s="1" t="s">
        <v>103</v>
      </c>
      <c r="H2159" s="1">
        <v>15</v>
      </c>
      <c r="I2159" s="1" t="s">
        <v>197</v>
      </c>
      <c r="J2159" s="1" t="s">
        <v>49</v>
      </c>
      <c r="K2159" s="1">
        <v>17406001</v>
      </c>
      <c r="L2159" s="1" t="s">
        <v>50</v>
      </c>
      <c r="M2159" s="1" t="s">
        <v>51</v>
      </c>
      <c r="N2159" s="1" t="s">
        <v>64</v>
      </c>
      <c r="O2159" s="1" t="s">
        <v>65</v>
      </c>
      <c r="P2159" s="1" t="s">
        <v>66</v>
      </c>
      <c r="Q2159" s="1" t="s">
        <v>67</v>
      </c>
      <c r="R2159" s="1" t="s">
        <v>87</v>
      </c>
      <c r="S2159" s="1" t="s">
        <v>88</v>
      </c>
      <c r="T2159" s="2">
        <v>43404</v>
      </c>
      <c r="U2159" s="2">
        <v>43404</v>
      </c>
      <c r="V2159" s="1" t="s">
        <v>52</v>
      </c>
      <c r="W2159" s="3">
        <v>1</v>
      </c>
      <c r="X2159" s="1" t="s">
        <v>53</v>
      </c>
      <c r="Y2159" s="4">
        <v>580650</v>
      </c>
      <c r="Z2159" s="4">
        <v>-71602</v>
      </c>
      <c r="AA2159" s="4">
        <v>0</v>
      </c>
      <c r="AB2159" s="4">
        <v>0</v>
      </c>
      <c r="AC2159" s="4">
        <v>0</v>
      </c>
      <c r="AD2159" s="4">
        <v>580650</v>
      </c>
      <c r="AE2159" s="5">
        <v>1614</v>
      </c>
      <c r="AF2159" s="1" t="s">
        <v>70</v>
      </c>
      <c r="AG2159" s="1" t="s">
        <v>71</v>
      </c>
      <c r="AH2159" s="1" t="s">
        <v>89</v>
      </c>
      <c r="AI2159" s="1" t="s">
        <v>57</v>
      </c>
      <c r="AJ2159" s="5">
        <v>10950</v>
      </c>
      <c r="AK2159" s="4">
        <v>-6035</v>
      </c>
      <c r="AL2159" s="4">
        <v>0</v>
      </c>
      <c r="AM2159" s="4">
        <v>0</v>
      </c>
      <c r="AN2159" s="4">
        <v>0</v>
      </c>
      <c r="AO2159" s="4">
        <v>-77637</v>
      </c>
      <c r="AP2159" s="4">
        <v>-77637</v>
      </c>
      <c r="AQ2159" s="4">
        <v>0</v>
      </c>
      <c r="AR2159" s="4">
        <v>503013</v>
      </c>
      <c r="AS2159" s="1" t="s">
        <v>52</v>
      </c>
      <c r="AT2159" s="9">
        <f t="shared" si="980"/>
        <v>43404</v>
      </c>
      <c r="AU2159" s="9">
        <f t="shared" si="981"/>
        <v>43374</v>
      </c>
      <c r="AV2159" s="9">
        <v>44798</v>
      </c>
      <c r="AW2159" s="11">
        <f t="shared" si="982"/>
        <v>3.8191780821917809</v>
      </c>
      <c r="AX2159">
        <v>10</v>
      </c>
      <c r="AY2159" s="12">
        <v>0.05</v>
      </c>
      <c r="AZ2159">
        <f t="shared" si="983"/>
        <v>9.5000000000000001E-2</v>
      </c>
      <c r="BA2159" s="13">
        <f t="shared" si="984"/>
        <v>580650</v>
      </c>
      <c r="BB2159" s="17" t="s">
        <v>1941</v>
      </c>
      <c r="BC2159">
        <f>MATCH(BB2159,MONTHLY_INDEX!$A:$A,0)</f>
        <v>674</v>
      </c>
      <c r="BD2159">
        <f>MATCH(AU2159,MONTHLY_INDEX!$1:$1,0)</f>
        <v>82</v>
      </c>
      <c r="BE2159">
        <f>INDEX(MONTHLY_INDEX!$1:$1048576,Final!BC2159,Final!BD2159)</f>
        <v>105.9</v>
      </c>
      <c r="BF2159">
        <f>MATCH($BF$1,MONTHLY_INDEX!$1:$1,0)</f>
        <v>127</v>
      </c>
      <c r="BG2159">
        <f>INDEX(MONTHLY_INDEX!$1:$1048576,Final!BC2159,Final!BF2159)</f>
        <v>122.8</v>
      </c>
      <c r="BH2159" s="23">
        <f t="shared" si="996"/>
        <v>0.15958451369216234</v>
      </c>
      <c r="BI2159" s="14">
        <f t="shared" si="997"/>
        <v>673312.74787535402</v>
      </c>
      <c r="BJ2159" s="14">
        <f t="shared" si="998"/>
        <v>244292.62246885791</v>
      </c>
      <c r="BK2159" s="15">
        <f t="shared" si="988"/>
        <v>429020.12540649611</v>
      </c>
      <c r="BL2159" s="52">
        <v>0</v>
      </c>
      <c r="BM2159" s="15">
        <f t="shared" si="999"/>
        <v>429020.12540649611</v>
      </c>
    </row>
    <row r="2160" spans="1:65">
      <c r="A2160" s="8">
        <v>2158</v>
      </c>
      <c r="B2160" s="1" t="s">
        <v>44</v>
      </c>
      <c r="C2160" s="1">
        <v>1500</v>
      </c>
      <c r="D2160" s="1" t="s">
        <v>60</v>
      </c>
      <c r="E2160" s="1">
        <v>150000086</v>
      </c>
      <c r="F2160" s="1" t="s">
        <v>60</v>
      </c>
      <c r="G2160" s="1" t="s">
        <v>104</v>
      </c>
      <c r="H2160" s="1">
        <v>16</v>
      </c>
      <c r="I2160" s="1" t="s">
        <v>197</v>
      </c>
      <c r="J2160" s="1" t="s">
        <v>49</v>
      </c>
      <c r="K2160" s="1">
        <v>17406001</v>
      </c>
      <c r="L2160" s="1" t="s">
        <v>50</v>
      </c>
      <c r="M2160" s="1" t="s">
        <v>51</v>
      </c>
      <c r="N2160" s="1" t="s">
        <v>64</v>
      </c>
      <c r="O2160" s="1" t="s">
        <v>65</v>
      </c>
      <c r="P2160" s="1" t="s">
        <v>66</v>
      </c>
      <c r="Q2160" s="1" t="s">
        <v>67</v>
      </c>
      <c r="R2160" s="1" t="s">
        <v>87</v>
      </c>
      <c r="S2160" s="1" t="s">
        <v>88</v>
      </c>
      <c r="T2160" s="2">
        <v>43404</v>
      </c>
      <c r="U2160" s="2">
        <v>43404</v>
      </c>
      <c r="V2160" s="1" t="s">
        <v>52</v>
      </c>
      <c r="W2160" s="3">
        <v>1</v>
      </c>
      <c r="X2160" s="1" t="s">
        <v>53</v>
      </c>
      <c r="Y2160" s="4">
        <v>175035</v>
      </c>
      <c r="Z2160" s="4">
        <v>-21583</v>
      </c>
      <c r="AA2160" s="4">
        <v>0</v>
      </c>
      <c r="AB2160" s="4">
        <v>0</v>
      </c>
      <c r="AC2160" s="4">
        <v>0</v>
      </c>
      <c r="AD2160" s="4">
        <v>175035</v>
      </c>
      <c r="AE2160" s="5">
        <v>1614</v>
      </c>
      <c r="AF2160" s="1" t="s">
        <v>70</v>
      </c>
      <c r="AG2160" s="1" t="s">
        <v>71</v>
      </c>
      <c r="AH2160" s="1" t="s">
        <v>89</v>
      </c>
      <c r="AI2160" s="1" t="s">
        <v>57</v>
      </c>
      <c r="AJ2160" s="5">
        <v>10950</v>
      </c>
      <c r="AK2160" s="4">
        <v>-1819</v>
      </c>
      <c r="AL2160" s="4">
        <v>0</v>
      </c>
      <c r="AM2160" s="4">
        <v>0</v>
      </c>
      <c r="AN2160" s="4">
        <v>0</v>
      </c>
      <c r="AO2160" s="4">
        <v>-23402</v>
      </c>
      <c r="AP2160" s="4">
        <v>-23402</v>
      </c>
      <c r="AQ2160" s="4">
        <v>0</v>
      </c>
      <c r="AR2160" s="4">
        <v>151633</v>
      </c>
      <c r="AS2160" s="1" t="s">
        <v>52</v>
      </c>
      <c r="AT2160" s="9">
        <f t="shared" si="980"/>
        <v>43404</v>
      </c>
      <c r="AU2160" s="9">
        <f t="shared" si="981"/>
        <v>43374</v>
      </c>
      <c r="AV2160" s="9">
        <v>44798</v>
      </c>
      <c r="AW2160" s="11">
        <f t="shared" si="982"/>
        <v>3.8191780821917809</v>
      </c>
      <c r="AX2160">
        <v>10</v>
      </c>
      <c r="AY2160" s="12">
        <v>0.05</v>
      </c>
      <c r="AZ2160">
        <f t="shared" si="983"/>
        <v>9.5000000000000001E-2</v>
      </c>
      <c r="BA2160" s="13">
        <f t="shared" si="984"/>
        <v>175035</v>
      </c>
      <c r="BB2160" s="17" t="s">
        <v>1877</v>
      </c>
      <c r="BC2160">
        <f>MATCH(BB2160,MONTHLY_INDEX!$A:$A,0)</f>
        <v>642</v>
      </c>
      <c r="BD2160">
        <f>MATCH(AU2160,MONTHLY_INDEX!$1:$1,0)</f>
        <v>82</v>
      </c>
      <c r="BE2160">
        <f>INDEX(MONTHLY_INDEX!$1:$1048576,Final!BC2160,Final!BD2160)</f>
        <v>79.099999999999994</v>
      </c>
      <c r="BF2160">
        <f>MATCH($BF$1,MONTHLY_INDEX!$1:$1,0)</f>
        <v>127</v>
      </c>
      <c r="BG2160">
        <f>INDEX(MONTHLY_INDEX!$1:$1048576,Final!BC2160,Final!BF2160)</f>
        <v>94</v>
      </c>
      <c r="BH2160" s="23">
        <f t="shared" si="996"/>
        <v>0.18836915297092297</v>
      </c>
      <c r="BI2160" s="14">
        <f t="shared" si="997"/>
        <v>208006.19469026552</v>
      </c>
      <c r="BJ2160" s="14">
        <f t="shared" si="998"/>
        <v>75469.206473511964</v>
      </c>
      <c r="BK2160" s="15">
        <f t="shared" si="988"/>
        <v>132536.98821675355</v>
      </c>
      <c r="BL2160" s="52">
        <v>0</v>
      </c>
      <c r="BM2160" s="15">
        <f t="shared" si="999"/>
        <v>132536.98821675355</v>
      </c>
    </row>
    <row r="2161" spans="1:65">
      <c r="A2161" s="8">
        <v>2159</v>
      </c>
      <c r="B2161" s="1" t="s">
        <v>44</v>
      </c>
      <c r="C2161" s="1">
        <v>1500</v>
      </c>
      <c r="D2161" s="1" t="s">
        <v>60</v>
      </c>
      <c r="E2161" s="1">
        <v>150000086</v>
      </c>
      <c r="F2161" s="1" t="s">
        <v>60</v>
      </c>
      <c r="G2161" s="1" t="s">
        <v>105</v>
      </c>
      <c r="H2161" s="1">
        <v>17</v>
      </c>
      <c r="I2161" s="1" t="s">
        <v>197</v>
      </c>
      <c r="J2161" s="1" t="s">
        <v>49</v>
      </c>
      <c r="K2161" s="1">
        <v>17406001</v>
      </c>
      <c r="L2161" s="1" t="s">
        <v>50</v>
      </c>
      <c r="M2161" s="1" t="s">
        <v>51</v>
      </c>
      <c r="N2161" s="1" t="s">
        <v>64</v>
      </c>
      <c r="O2161" s="1" t="s">
        <v>65</v>
      </c>
      <c r="P2161" s="1" t="s">
        <v>66</v>
      </c>
      <c r="Q2161" s="1" t="s">
        <v>67</v>
      </c>
      <c r="R2161" s="1" t="s">
        <v>87</v>
      </c>
      <c r="S2161" s="1" t="s">
        <v>88</v>
      </c>
      <c r="T2161" s="2">
        <v>43404</v>
      </c>
      <c r="U2161" s="2">
        <v>43404</v>
      </c>
      <c r="V2161" s="1" t="s">
        <v>52</v>
      </c>
      <c r="W2161" s="3">
        <v>1</v>
      </c>
      <c r="X2161" s="1" t="s">
        <v>53</v>
      </c>
      <c r="Y2161" s="4">
        <v>132796</v>
      </c>
      <c r="Z2161" s="4">
        <v>-16375</v>
      </c>
      <c r="AA2161" s="4">
        <v>0</v>
      </c>
      <c r="AB2161" s="4">
        <v>0</v>
      </c>
      <c r="AC2161" s="4">
        <v>0</v>
      </c>
      <c r="AD2161" s="4">
        <v>132796</v>
      </c>
      <c r="AE2161" s="5">
        <v>1614</v>
      </c>
      <c r="AF2161" s="1" t="s">
        <v>70</v>
      </c>
      <c r="AG2161" s="1" t="s">
        <v>71</v>
      </c>
      <c r="AH2161" s="1" t="s">
        <v>89</v>
      </c>
      <c r="AI2161" s="1" t="s">
        <v>57</v>
      </c>
      <c r="AJ2161" s="5">
        <v>10950</v>
      </c>
      <c r="AK2161" s="4">
        <v>-1380</v>
      </c>
      <c r="AL2161" s="4">
        <v>0</v>
      </c>
      <c r="AM2161" s="4">
        <v>0</v>
      </c>
      <c r="AN2161" s="4">
        <v>0</v>
      </c>
      <c r="AO2161" s="4">
        <v>-17755</v>
      </c>
      <c r="AP2161" s="4">
        <v>-17755</v>
      </c>
      <c r="AQ2161" s="4">
        <v>0</v>
      </c>
      <c r="AR2161" s="4">
        <v>115041</v>
      </c>
      <c r="AS2161" s="1" t="s">
        <v>52</v>
      </c>
      <c r="AT2161" s="9">
        <f t="shared" si="980"/>
        <v>43404</v>
      </c>
      <c r="AU2161" s="9">
        <f t="shared" si="981"/>
        <v>43374</v>
      </c>
      <c r="AV2161" s="9">
        <v>44798</v>
      </c>
      <c r="AW2161" s="11">
        <f t="shared" si="982"/>
        <v>3.8191780821917809</v>
      </c>
      <c r="AX2161">
        <v>10</v>
      </c>
      <c r="AY2161" s="12">
        <v>0.05</v>
      </c>
      <c r="AZ2161">
        <f t="shared" si="983"/>
        <v>9.5000000000000001E-2</v>
      </c>
      <c r="BA2161" s="13">
        <f t="shared" si="984"/>
        <v>132796</v>
      </c>
      <c r="BB2161" s="17" t="s">
        <v>2189</v>
      </c>
      <c r="BC2161">
        <f>MATCH(BB2161,MONTHLY_INDEX!$A:$A,0)</f>
        <v>798</v>
      </c>
      <c r="BD2161">
        <f>MATCH(AU2161,MONTHLY_INDEX!$1:$1,0)</f>
        <v>82</v>
      </c>
      <c r="BE2161">
        <f>INDEX(MONTHLY_INDEX!$1:$1048576,Final!BC2161,Final!BD2161)</f>
        <v>96</v>
      </c>
      <c r="BF2161">
        <f>MATCH($BF$1,MONTHLY_INDEX!$1:$1,0)</f>
        <v>127</v>
      </c>
      <c r="BG2161">
        <f>INDEX(MONTHLY_INDEX!$1:$1048576,Final!BC2161,Final!BF2161)</f>
        <v>95.3</v>
      </c>
      <c r="BH2161" s="23">
        <f t="shared" si="996"/>
        <v>-7.2916666666666963E-3</v>
      </c>
      <c r="BI2161" s="14">
        <f t="shared" si="997"/>
        <v>131827.69583333333</v>
      </c>
      <c r="BJ2161" s="14">
        <f t="shared" si="998"/>
        <v>47829.977422488584</v>
      </c>
      <c r="BK2161" s="15">
        <f t="shared" si="988"/>
        <v>83997.71841084474</v>
      </c>
      <c r="BL2161" s="52">
        <v>0</v>
      </c>
      <c r="BM2161" s="15">
        <f t="shared" si="999"/>
        <v>83997.71841084474</v>
      </c>
    </row>
    <row r="2162" spans="1:65">
      <c r="A2162" s="8">
        <v>2160</v>
      </c>
      <c r="B2162" s="1" t="s">
        <v>44</v>
      </c>
      <c r="C2162" s="1">
        <v>1500</v>
      </c>
      <c r="D2162" s="1" t="s">
        <v>60</v>
      </c>
      <c r="E2162" s="1">
        <v>150000086</v>
      </c>
      <c r="F2162" s="1" t="s">
        <v>60</v>
      </c>
      <c r="G2162" s="1" t="s">
        <v>106</v>
      </c>
      <c r="H2162" s="1">
        <v>18</v>
      </c>
      <c r="I2162" s="1" t="s">
        <v>197</v>
      </c>
      <c r="J2162" s="1" t="s">
        <v>49</v>
      </c>
      <c r="K2162" s="1">
        <v>17406001</v>
      </c>
      <c r="L2162" s="1" t="s">
        <v>50</v>
      </c>
      <c r="M2162" s="1" t="s">
        <v>51</v>
      </c>
      <c r="N2162" s="1" t="s">
        <v>64</v>
      </c>
      <c r="O2162" s="1" t="s">
        <v>65</v>
      </c>
      <c r="P2162" s="1" t="s">
        <v>66</v>
      </c>
      <c r="Q2162" s="1" t="s">
        <v>67</v>
      </c>
      <c r="R2162" s="1" t="s">
        <v>87</v>
      </c>
      <c r="S2162" s="1" t="s">
        <v>88</v>
      </c>
      <c r="T2162" s="2">
        <v>43404</v>
      </c>
      <c r="U2162" s="2">
        <v>43404</v>
      </c>
      <c r="V2162" s="1" t="s">
        <v>52</v>
      </c>
      <c r="W2162" s="3">
        <v>1</v>
      </c>
      <c r="X2162" s="1" t="s">
        <v>53</v>
      </c>
      <c r="Y2162" s="4">
        <v>469552</v>
      </c>
      <c r="Z2162" s="4">
        <v>-57903</v>
      </c>
      <c r="AA2162" s="4">
        <v>0</v>
      </c>
      <c r="AB2162" s="4">
        <v>0</v>
      </c>
      <c r="AC2162" s="4">
        <v>0</v>
      </c>
      <c r="AD2162" s="4">
        <v>469552</v>
      </c>
      <c r="AE2162" s="5">
        <v>1614</v>
      </c>
      <c r="AF2162" s="1" t="s">
        <v>70</v>
      </c>
      <c r="AG2162" s="1" t="s">
        <v>71</v>
      </c>
      <c r="AH2162" s="1" t="s">
        <v>89</v>
      </c>
      <c r="AI2162" s="1" t="s">
        <v>57</v>
      </c>
      <c r="AJ2162" s="5">
        <v>10950</v>
      </c>
      <c r="AK2162" s="4">
        <v>-4881</v>
      </c>
      <c r="AL2162" s="4">
        <v>0</v>
      </c>
      <c r="AM2162" s="4">
        <v>0</v>
      </c>
      <c r="AN2162" s="4">
        <v>0</v>
      </c>
      <c r="AO2162" s="4">
        <v>-62784</v>
      </c>
      <c r="AP2162" s="4">
        <v>-62784</v>
      </c>
      <c r="AQ2162" s="4">
        <v>0</v>
      </c>
      <c r="AR2162" s="4">
        <v>406768</v>
      </c>
      <c r="AS2162" s="1" t="s">
        <v>52</v>
      </c>
      <c r="AT2162" s="9">
        <f t="shared" si="980"/>
        <v>43404</v>
      </c>
      <c r="AU2162" s="9">
        <f t="shared" si="981"/>
        <v>43374</v>
      </c>
      <c r="AV2162" s="9">
        <v>44798</v>
      </c>
      <c r="AW2162" s="11">
        <f t="shared" si="982"/>
        <v>3.8191780821917809</v>
      </c>
      <c r="AX2162">
        <v>10</v>
      </c>
      <c r="AY2162" s="12">
        <v>0.05</v>
      </c>
      <c r="AZ2162">
        <f t="shared" si="983"/>
        <v>9.5000000000000001E-2</v>
      </c>
      <c r="BA2162" s="13">
        <f t="shared" si="984"/>
        <v>469552</v>
      </c>
      <c r="BB2162" s="17" t="s">
        <v>1871</v>
      </c>
      <c r="BC2162">
        <f>MATCH(BB2162,MONTHLY_INDEX!$A:$A,0)</f>
        <v>639</v>
      </c>
      <c r="BD2162">
        <f>MATCH(AU2162,MONTHLY_INDEX!$1:$1,0)</f>
        <v>82</v>
      </c>
      <c r="BE2162">
        <f>INDEX(MONTHLY_INDEX!$1:$1048576,Final!BC2162,Final!BD2162)</f>
        <v>113.1</v>
      </c>
      <c r="BF2162">
        <f>MATCH($BF$1,MONTHLY_INDEX!$1:$1,0)</f>
        <v>127</v>
      </c>
      <c r="BG2162">
        <f>INDEX(MONTHLY_INDEX!$1:$1048576,Final!BC2162,Final!BF2162)</f>
        <v>116.2</v>
      </c>
      <c r="BH2162" s="23">
        <f t="shared" si="996"/>
        <v>2.740937223695852E-2</v>
      </c>
      <c r="BI2162" s="14">
        <f t="shared" si="997"/>
        <v>482422.1255526084</v>
      </c>
      <c r="BJ2162" s="14">
        <f t="shared" si="998"/>
        <v>175033.32078611487</v>
      </c>
      <c r="BK2162" s="15">
        <f t="shared" si="988"/>
        <v>307388.8047664935</v>
      </c>
      <c r="BL2162" s="52">
        <v>0</v>
      </c>
      <c r="BM2162" s="15">
        <f t="shared" si="999"/>
        <v>307388.8047664935</v>
      </c>
    </row>
    <row r="2163" spans="1:65">
      <c r="A2163" s="8">
        <v>2161</v>
      </c>
      <c r="B2163" s="1" t="s">
        <v>44</v>
      </c>
      <c r="C2163" s="1">
        <v>1500</v>
      </c>
      <c r="D2163" s="1" t="s">
        <v>60</v>
      </c>
      <c r="E2163" s="1">
        <v>150000086</v>
      </c>
      <c r="F2163" s="1" t="s">
        <v>60</v>
      </c>
      <c r="G2163" s="1" t="s">
        <v>107</v>
      </c>
      <c r="H2163" s="1">
        <v>19</v>
      </c>
      <c r="I2163" s="1" t="s">
        <v>197</v>
      </c>
      <c r="J2163" s="1" t="s">
        <v>49</v>
      </c>
      <c r="K2163" s="1">
        <v>17406001</v>
      </c>
      <c r="L2163" s="1" t="s">
        <v>50</v>
      </c>
      <c r="M2163" s="1" t="s">
        <v>51</v>
      </c>
      <c r="N2163" s="1" t="s">
        <v>64</v>
      </c>
      <c r="O2163" s="1" t="s">
        <v>65</v>
      </c>
      <c r="P2163" s="1" t="s">
        <v>66</v>
      </c>
      <c r="Q2163" s="1" t="s">
        <v>67</v>
      </c>
      <c r="R2163" s="1" t="s">
        <v>87</v>
      </c>
      <c r="S2163" s="1" t="s">
        <v>88</v>
      </c>
      <c r="T2163" s="2">
        <v>43404</v>
      </c>
      <c r="U2163" s="2">
        <v>43404</v>
      </c>
      <c r="V2163" s="1" t="s">
        <v>52</v>
      </c>
      <c r="W2163" s="3">
        <v>1</v>
      </c>
      <c r="X2163" s="1" t="s">
        <v>53</v>
      </c>
      <c r="Y2163" s="4">
        <v>6861326</v>
      </c>
      <c r="Z2163" s="4">
        <v>-846111</v>
      </c>
      <c r="AA2163" s="4">
        <v>0</v>
      </c>
      <c r="AB2163" s="4">
        <v>0</v>
      </c>
      <c r="AC2163" s="4">
        <v>0</v>
      </c>
      <c r="AD2163" s="4">
        <v>6861326</v>
      </c>
      <c r="AE2163" s="5">
        <v>1614</v>
      </c>
      <c r="AF2163" s="1" t="s">
        <v>70</v>
      </c>
      <c r="AG2163" s="1" t="s">
        <v>71</v>
      </c>
      <c r="AH2163" s="1" t="s">
        <v>89</v>
      </c>
      <c r="AI2163" s="1" t="s">
        <v>57</v>
      </c>
      <c r="AJ2163" s="5">
        <v>10950</v>
      </c>
      <c r="AK2163" s="4">
        <v>-71318</v>
      </c>
      <c r="AL2163" s="4">
        <v>0</v>
      </c>
      <c r="AM2163" s="4">
        <v>0</v>
      </c>
      <c r="AN2163" s="4">
        <v>0</v>
      </c>
      <c r="AO2163" s="4">
        <v>-917429</v>
      </c>
      <c r="AP2163" s="4">
        <v>-917429</v>
      </c>
      <c r="AQ2163" s="4">
        <v>0</v>
      </c>
      <c r="AR2163" s="4">
        <v>5943897</v>
      </c>
      <c r="AS2163" s="1" t="s">
        <v>52</v>
      </c>
      <c r="AT2163" s="9">
        <f t="shared" si="980"/>
        <v>43404</v>
      </c>
      <c r="AU2163" s="9">
        <f t="shared" si="981"/>
        <v>43374</v>
      </c>
      <c r="AV2163" s="9">
        <v>44798</v>
      </c>
      <c r="AW2163" s="11">
        <f t="shared" si="982"/>
        <v>3.8191780821917809</v>
      </c>
      <c r="AX2163">
        <v>10</v>
      </c>
      <c r="AY2163" s="12">
        <v>0.05</v>
      </c>
      <c r="AZ2163">
        <f t="shared" si="983"/>
        <v>9.5000000000000001E-2</v>
      </c>
      <c r="BA2163" s="13">
        <f t="shared" si="984"/>
        <v>6861326</v>
      </c>
      <c r="BI2163" s="14">
        <f t="shared" ref="BI2163:BI2165" si="1000">AR2163</f>
        <v>5943897</v>
      </c>
      <c r="BJ2163" s="14">
        <v>0</v>
      </c>
      <c r="BK2163" s="14">
        <f t="shared" ref="BK2163:BK2165" si="1001">AR2163</f>
        <v>5943897</v>
      </c>
      <c r="BL2163" s="52">
        <v>0</v>
      </c>
      <c r="BM2163" s="15">
        <f t="shared" ref="BM2163:BM2165" si="1002">AR2163</f>
        <v>5943897</v>
      </c>
    </row>
    <row r="2164" spans="1:65">
      <c r="A2164" s="8">
        <v>2162</v>
      </c>
      <c r="B2164" s="1" t="s">
        <v>44</v>
      </c>
      <c r="C2164" s="1">
        <v>1500</v>
      </c>
      <c r="D2164" s="1" t="s">
        <v>60</v>
      </c>
      <c r="E2164" s="1">
        <v>150000086</v>
      </c>
      <c r="F2164" s="1" t="s">
        <v>60</v>
      </c>
      <c r="G2164" s="1" t="s">
        <v>108</v>
      </c>
      <c r="H2164" s="1">
        <v>20</v>
      </c>
      <c r="I2164" s="1" t="s">
        <v>197</v>
      </c>
      <c r="J2164" s="1" t="s">
        <v>49</v>
      </c>
      <c r="K2164" s="1">
        <v>17406001</v>
      </c>
      <c r="L2164" s="1" t="s">
        <v>50</v>
      </c>
      <c r="M2164" s="1" t="s">
        <v>51</v>
      </c>
      <c r="N2164" s="1" t="s">
        <v>64</v>
      </c>
      <c r="O2164" s="1" t="s">
        <v>65</v>
      </c>
      <c r="P2164" s="1" t="s">
        <v>66</v>
      </c>
      <c r="Q2164" s="1" t="s">
        <v>67</v>
      </c>
      <c r="R2164" s="1" t="s">
        <v>87</v>
      </c>
      <c r="S2164" s="1" t="s">
        <v>88</v>
      </c>
      <c r="T2164" s="2">
        <v>43404</v>
      </c>
      <c r="U2164" s="2">
        <v>43404</v>
      </c>
      <c r="V2164" s="1" t="s">
        <v>52</v>
      </c>
      <c r="W2164" s="3">
        <v>1</v>
      </c>
      <c r="X2164" s="1" t="s">
        <v>53</v>
      </c>
      <c r="Y2164" s="4">
        <v>5552065</v>
      </c>
      <c r="Z2164" s="4">
        <v>-684659</v>
      </c>
      <c r="AA2164" s="4">
        <v>0</v>
      </c>
      <c r="AB2164" s="4">
        <v>0</v>
      </c>
      <c r="AC2164" s="4">
        <v>0</v>
      </c>
      <c r="AD2164" s="4">
        <v>5552065</v>
      </c>
      <c r="AE2164" s="5">
        <v>1614</v>
      </c>
      <c r="AF2164" s="1" t="s">
        <v>70</v>
      </c>
      <c r="AG2164" s="1" t="s">
        <v>71</v>
      </c>
      <c r="AH2164" s="1" t="s">
        <v>89</v>
      </c>
      <c r="AI2164" s="1" t="s">
        <v>57</v>
      </c>
      <c r="AJ2164" s="5">
        <v>10950</v>
      </c>
      <c r="AK2164" s="4">
        <v>-57710</v>
      </c>
      <c r="AL2164" s="4">
        <v>0</v>
      </c>
      <c r="AM2164" s="4">
        <v>0</v>
      </c>
      <c r="AN2164" s="4">
        <v>0</v>
      </c>
      <c r="AO2164" s="4">
        <v>-742369</v>
      </c>
      <c r="AP2164" s="4">
        <v>-742369</v>
      </c>
      <c r="AQ2164" s="4">
        <v>0</v>
      </c>
      <c r="AR2164" s="4">
        <v>4809696</v>
      </c>
      <c r="AS2164" s="1" t="s">
        <v>52</v>
      </c>
      <c r="AT2164" s="9">
        <f t="shared" si="980"/>
        <v>43404</v>
      </c>
      <c r="AU2164" s="9">
        <f t="shared" si="981"/>
        <v>43374</v>
      </c>
      <c r="AV2164" s="9">
        <v>44798</v>
      </c>
      <c r="AW2164" s="11">
        <f t="shared" si="982"/>
        <v>3.8191780821917809</v>
      </c>
      <c r="AX2164">
        <v>10</v>
      </c>
      <c r="AY2164" s="12">
        <v>0.05</v>
      </c>
      <c r="AZ2164">
        <f t="shared" si="983"/>
        <v>9.5000000000000001E-2</v>
      </c>
      <c r="BA2164" s="13">
        <f t="shared" si="984"/>
        <v>5552065</v>
      </c>
      <c r="BI2164" s="14">
        <f t="shared" si="1000"/>
        <v>4809696</v>
      </c>
      <c r="BJ2164" s="14">
        <v>0</v>
      </c>
      <c r="BK2164" s="14">
        <f t="shared" si="1001"/>
        <v>4809696</v>
      </c>
      <c r="BL2164" s="52">
        <v>0</v>
      </c>
      <c r="BM2164" s="15">
        <f t="shared" si="1002"/>
        <v>4809696</v>
      </c>
    </row>
    <row r="2165" spans="1:65">
      <c r="A2165" s="8">
        <v>2163</v>
      </c>
      <c r="B2165" s="1" t="s">
        <v>44</v>
      </c>
      <c r="C2165" s="1">
        <v>1500</v>
      </c>
      <c r="D2165" s="1" t="s">
        <v>60</v>
      </c>
      <c r="E2165" s="1">
        <v>150000086</v>
      </c>
      <c r="F2165" s="1" t="s">
        <v>60</v>
      </c>
      <c r="G2165" s="1" t="s">
        <v>109</v>
      </c>
      <c r="H2165" s="1">
        <v>21</v>
      </c>
      <c r="I2165" s="1" t="s">
        <v>197</v>
      </c>
      <c r="J2165" s="1" t="s">
        <v>49</v>
      </c>
      <c r="K2165" s="1">
        <v>17406001</v>
      </c>
      <c r="L2165" s="1" t="s">
        <v>50</v>
      </c>
      <c r="M2165" s="1" t="s">
        <v>51</v>
      </c>
      <c r="N2165" s="1" t="s">
        <v>64</v>
      </c>
      <c r="O2165" s="1" t="s">
        <v>65</v>
      </c>
      <c r="P2165" s="1" t="s">
        <v>66</v>
      </c>
      <c r="Q2165" s="1" t="s">
        <v>67</v>
      </c>
      <c r="R2165" s="1" t="s">
        <v>87</v>
      </c>
      <c r="S2165" s="1" t="s">
        <v>88</v>
      </c>
      <c r="T2165" s="2">
        <v>43404</v>
      </c>
      <c r="U2165" s="2">
        <v>43404</v>
      </c>
      <c r="V2165" s="1" t="s">
        <v>52</v>
      </c>
      <c r="W2165" s="3">
        <v>1</v>
      </c>
      <c r="X2165" s="1" t="s">
        <v>53</v>
      </c>
      <c r="Y2165" s="4">
        <v>1950695</v>
      </c>
      <c r="Z2165" s="4">
        <v>-241362</v>
      </c>
      <c r="AA2165" s="4">
        <v>0</v>
      </c>
      <c r="AB2165" s="4">
        <v>0</v>
      </c>
      <c r="AC2165" s="4">
        <v>0</v>
      </c>
      <c r="AD2165" s="4">
        <v>1950695</v>
      </c>
      <c r="AE2165" s="5">
        <v>1614</v>
      </c>
      <c r="AF2165" s="1" t="s">
        <v>70</v>
      </c>
      <c r="AG2165" s="1" t="s">
        <v>71</v>
      </c>
      <c r="AH2165" s="1" t="s">
        <v>89</v>
      </c>
      <c r="AI2165" s="1" t="s">
        <v>57</v>
      </c>
      <c r="AJ2165" s="5">
        <v>10950</v>
      </c>
      <c r="AK2165" s="4">
        <v>-20266</v>
      </c>
      <c r="AL2165" s="4">
        <v>0</v>
      </c>
      <c r="AM2165" s="4">
        <v>0</v>
      </c>
      <c r="AN2165" s="4">
        <v>0</v>
      </c>
      <c r="AO2165" s="4">
        <v>-261628</v>
      </c>
      <c r="AP2165" s="4">
        <v>-261628</v>
      </c>
      <c r="AQ2165" s="4">
        <v>0</v>
      </c>
      <c r="AR2165" s="4">
        <v>1689067</v>
      </c>
      <c r="AS2165" s="1" t="s">
        <v>52</v>
      </c>
      <c r="AT2165" s="9">
        <f t="shared" si="980"/>
        <v>43404</v>
      </c>
      <c r="AU2165" s="9">
        <f t="shared" si="981"/>
        <v>43374</v>
      </c>
      <c r="AV2165" s="9">
        <v>44798</v>
      </c>
      <c r="AW2165" s="11">
        <f t="shared" si="982"/>
        <v>3.8191780821917809</v>
      </c>
      <c r="AX2165">
        <v>10</v>
      </c>
      <c r="AY2165" s="12">
        <v>0.05</v>
      </c>
      <c r="AZ2165">
        <f t="shared" si="983"/>
        <v>9.5000000000000001E-2</v>
      </c>
      <c r="BA2165" s="13">
        <f t="shared" si="984"/>
        <v>1950695</v>
      </c>
      <c r="BI2165" s="14">
        <f t="shared" si="1000"/>
        <v>1689067</v>
      </c>
      <c r="BJ2165" s="14">
        <v>0</v>
      </c>
      <c r="BK2165" s="14">
        <f t="shared" si="1001"/>
        <v>1689067</v>
      </c>
      <c r="BL2165" s="52">
        <v>0</v>
      </c>
      <c r="BM2165" s="15">
        <f t="shared" si="1002"/>
        <v>1689067</v>
      </c>
    </row>
    <row r="2166" spans="1:65">
      <c r="A2166" s="8">
        <v>2164</v>
      </c>
      <c r="B2166" s="1" t="s">
        <v>44</v>
      </c>
      <c r="C2166" s="1">
        <v>1500</v>
      </c>
      <c r="D2166" s="1" t="s">
        <v>60</v>
      </c>
      <c r="E2166" s="1">
        <v>150000086</v>
      </c>
      <c r="F2166" s="1" t="s">
        <v>60</v>
      </c>
      <c r="G2166" s="1" t="s">
        <v>110</v>
      </c>
      <c r="H2166" s="1">
        <v>22</v>
      </c>
      <c r="I2166" s="1" t="s">
        <v>197</v>
      </c>
      <c r="J2166" s="1" t="s">
        <v>49</v>
      </c>
      <c r="K2166" s="1">
        <v>17406001</v>
      </c>
      <c r="L2166" s="1" t="s">
        <v>50</v>
      </c>
      <c r="M2166" s="1" t="s">
        <v>51</v>
      </c>
      <c r="N2166" s="1" t="s">
        <v>64</v>
      </c>
      <c r="O2166" s="1" t="s">
        <v>65</v>
      </c>
      <c r="P2166" s="1" t="s">
        <v>66</v>
      </c>
      <c r="Q2166" s="1" t="s">
        <v>67</v>
      </c>
      <c r="R2166" s="1" t="s">
        <v>87</v>
      </c>
      <c r="S2166" s="1" t="s">
        <v>88</v>
      </c>
      <c r="T2166" s="2">
        <v>43404</v>
      </c>
      <c r="U2166" s="2">
        <v>43404</v>
      </c>
      <c r="V2166" s="1" t="s">
        <v>52</v>
      </c>
      <c r="W2166" s="3">
        <v>1</v>
      </c>
      <c r="X2166" s="1" t="s">
        <v>53</v>
      </c>
      <c r="Y2166" s="4">
        <v>16789210</v>
      </c>
      <c r="Z2166" s="4">
        <v>-2070378</v>
      </c>
      <c r="AA2166" s="4">
        <v>0</v>
      </c>
      <c r="AB2166" s="4">
        <v>0</v>
      </c>
      <c r="AC2166" s="4">
        <v>0</v>
      </c>
      <c r="AD2166" s="4">
        <v>16789210</v>
      </c>
      <c r="AE2166" s="5">
        <v>1614</v>
      </c>
      <c r="AF2166" s="1" t="s">
        <v>70</v>
      </c>
      <c r="AG2166" s="1" t="s">
        <v>71</v>
      </c>
      <c r="AH2166" s="1" t="s">
        <v>89</v>
      </c>
      <c r="AI2166" s="1" t="s">
        <v>57</v>
      </c>
      <c r="AJ2166" s="5">
        <v>10950</v>
      </c>
      <c r="AK2166" s="4">
        <v>-174511</v>
      </c>
      <c r="AL2166" s="4">
        <v>0</v>
      </c>
      <c r="AM2166" s="4">
        <v>0</v>
      </c>
      <c r="AN2166" s="4">
        <v>0</v>
      </c>
      <c r="AO2166" s="4">
        <v>-2244889</v>
      </c>
      <c r="AP2166" s="4">
        <v>-2244889</v>
      </c>
      <c r="AQ2166" s="4">
        <v>0</v>
      </c>
      <c r="AR2166" s="4">
        <v>14544321</v>
      </c>
      <c r="AS2166" s="1" t="s">
        <v>52</v>
      </c>
      <c r="AT2166" s="9">
        <f t="shared" si="980"/>
        <v>43404</v>
      </c>
      <c r="AU2166" s="9">
        <f t="shared" si="981"/>
        <v>43374</v>
      </c>
      <c r="AV2166" s="9">
        <v>44798</v>
      </c>
      <c r="AW2166" s="11">
        <f t="shared" si="982"/>
        <v>3.8191780821917809</v>
      </c>
      <c r="AX2166">
        <v>25</v>
      </c>
      <c r="AY2166" s="12">
        <v>0.05</v>
      </c>
      <c r="AZ2166">
        <f t="shared" si="983"/>
        <v>3.7999999999999999E-2</v>
      </c>
      <c r="BA2166" s="13">
        <f t="shared" si="984"/>
        <v>16789210</v>
      </c>
      <c r="BB2166" s="17" t="s">
        <v>2189</v>
      </c>
      <c r="BC2166">
        <f>MATCH(BB2166,MONTHLY_INDEX!$A:$A,0)</f>
        <v>798</v>
      </c>
      <c r="BD2166">
        <f>MATCH(AU2166,MONTHLY_INDEX!$1:$1,0)</f>
        <v>82</v>
      </c>
      <c r="BE2166">
        <f>INDEX(MONTHLY_INDEX!$1:$1048576,Final!BC2166,Final!BD2166)</f>
        <v>96</v>
      </c>
      <c r="BF2166">
        <f>MATCH($BF$1,MONTHLY_INDEX!$1:$1,0)</f>
        <v>127</v>
      </c>
      <c r="BG2166">
        <f>INDEX(MONTHLY_INDEX!$1:$1048576,Final!BC2166,Final!BF2166)</f>
        <v>95.3</v>
      </c>
      <c r="BH2166" s="23">
        <f>(BG2166-BE2166)/BE2166</f>
        <v>-7.2916666666666963E-3</v>
      </c>
      <c r="BI2166" s="14">
        <f>(1+BH2166)*BA2166</f>
        <v>16666788.677083332</v>
      </c>
      <c r="BJ2166" s="14">
        <f>BI2166*AZ2166*AW2166</f>
        <v>2418830.4926094748</v>
      </c>
      <c r="BK2166" s="15">
        <f t="shared" si="988"/>
        <v>14247958.184473857</v>
      </c>
      <c r="BL2166" s="52">
        <v>0</v>
      </c>
      <c r="BM2166" s="15">
        <f>MAX((1-BL2166)*BK2166,BI2166*AY2166)</f>
        <v>14247958.184473857</v>
      </c>
    </row>
    <row r="2167" spans="1:65">
      <c r="A2167" s="8">
        <v>2165</v>
      </c>
      <c r="B2167" s="1" t="s">
        <v>44</v>
      </c>
      <c r="C2167" s="1">
        <v>1500</v>
      </c>
      <c r="D2167" s="1" t="s">
        <v>60</v>
      </c>
      <c r="E2167" s="1">
        <v>150000086</v>
      </c>
      <c r="F2167" s="1" t="s">
        <v>60</v>
      </c>
      <c r="G2167" s="1" t="s">
        <v>111</v>
      </c>
      <c r="H2167" s="1">
        <v>23</v>
      </c>
      <c r="I2167" s="1" t="s">
        <v>197</v>
      </c>
      <c r="J2167" s="1" t="s">
        <v>49</v>
      </c>
      <c r="K2167" s="1">
        <v>17406001</v>
      </c>
      <c r="L2167" s="1" t="s">
        <v>50</v>
      </c>
      <c r="M2167" s="1" t="s">
        <v>51</v>
      </c>
      <c r="N2167" s="1" t="s">
        <v>64</v>
      </c>
      <c r="O2167" s="1" t="s">
        <v>65</v>
      </c>
      <c r="P2167" s="1" t="s">
        <v>66</v>
      </c>
      <c r="Q2167" s="1" t="s">
        <v>67</v>
      </c>
      <c r="R2167" s="1" t="s">
        <v>87</v>
      </c>
      <c r="S2167" s="1" t="s">
        <v>88</v>
      </c>
      <c r="T2167" s="2">
        <v>43404</v>
      </c>
      <c r="U2167" s="2">
        <v>43404</v>
      </c>
      <c r="V2167" s="1" t="s">
        <v>52</v>
      </c>
      <c r="W2167" s="3">
        <v>1</v>
      </c>
      <c r="X2167" s="1" t="s">
        <v>53</v>
      </c>
      <c r="Y2167" s="4">
        <v>98582</v>
      </c>
      <c r="Z2167" s="4">
        <v>-12155</v>
      </c>
      <c r="AA2167" s="4">
        <v>0</v>
      </c>
      <c r="AB2167" s="4">
        <v>0</v>
      </c>
      <c r="AC2167" s="4">
        <v>0</v>
      </c>
      <c r="AD2167" s="4">
        <v>98582</v>
      </c>
      <c r="AE2167" s="5">
        <v>1614</v>
      </c>
      <c r="AF2167" s="1" t="s">
        <v>70</v>
      </c>
      <c r="AG2167" s="1" t="s">
        <v>71</v>
      </c>
      <c r="AH2167" s="1" t="s">
        <v>89</v>
      </c>
      <c r="AI2167" s="1" t="s">
        <v>57</v>
      </c>
      <c r="AJ2167" s="5">
        <v>10950</v>
      </c>
      <c r="AK2167" s="4">
        <v>-1025</v>
      </c>
      <c r="AL2167" s="4">
        <v>0</v>
      </c>
      <c r="AM2167" s="4">
        <v>0</v>
      </c>
      <c r="AN2167" s="4">
        <v>0</v>
      </c>
      <c r="AO2167" s="4">
        <v>-13180</v>
      </c>
      <c r="AP2167" s="4">
        <v>-13180</v>
      </c>
      <c r="AQ2167" s="4">
        <v>0</v>
      </c>
      <c r="AR2167" s="4">
        <v>85402</v>
      </c>
      <c r="AS2167" s="1" t="s">
        <v>52</v>
      </c>
      <c r="AT2167" s="9">
        <f t="shared" si="980"/>
        <v>43404</v>
      </c>
      <c r="AU2167" s="9">
        <f t="shared" si="981"/>
        <v>43374</v>
      </c>
      <c r="AV2167" s="9">
        <v>44798</v>
      </c>
      <c r="AW2167" s="11">
        <f t="shared" si="982"/>
        <v>3.8191780821917809</v>
      </c>
      <c r="AX2167">
        <v>10</v>
      </c>
      <c r="AY2167" s="12">
        <v>0.05</v>
      </c>
      <c r="AZ2167">
        <f t="shared" si="983"/>
        <v>9.5000000000000001E-2</v>
      </c>
      <c r="BA2167" s="13">
        <f t="shared" si="984"/>
        <v>98582</v>
      </c>
      <c r="BI2167" s="14">
        <f t="shared" ref="BI2167:BI2171" si="1003">AR2167</f>
        <v>85402</v>
      </c>
      <c r="BJ2167" s="14">
        <v>0</v>
      </c>
      <c r="BK2167" s="14">
        <f t="shared" ref="BK2167:BK2171" si="1004">AR2167</f>
        <v>85402</v>
      </c>
      <c r="BL2167" s="52">
        <v>0</v>
      </c>
      <c r="BM2167" s="15">
        <f t="shared" ref="BM2167:BM2171" si="1005">AR2167</f>
        <v>85402</v>
      </c>
    </row>
    <row r="2168" spans="1:65">
      <c r="A2168" s="8">
        <v>2166</v>
      </c>
      <c r="B2168" s="1" t="s">
        <v>44</v>
      </c>
      <c r="C2168" s="1">
        <v>1500</v>
      </c>
      <c r="D2168" s="1" t="s">
        <v>60</v>
      </c>
      <c r="E2168" s="1">
        <v>150000086</v>
      </c>
      <c r="F2168" s="1" t="s">
        <v>112</v>
      </c>
      <c r="G2168" s="1" t="s">
        <v>113</v>
      </c>
      <c r="H2168" s="1">
        <v>24</v>
      </c>
      <c r="I2168" s="1" t="s">
        <v>197</v>
      </c>
      <c r="J2168" s="1" t="s">
        <v>49</v>
      </c>
      <c r="K2168" s="1">
        <v>17406001</v>
      </c>
      <c r="L2168" s="1" t="s">
        <v>50</v>
      </c>
      <c r="M2168" s="1" t="s">
        <v>51</v>
      </c>
      <c r="N2168" s="1" t="s">
        <v>64</v>
      </c>
      <c r="O2168" s="1" t="s">
        <v>65</v>
      </c>
      <c r="P2168" s="1" t="s">
        <v>66</v>
      </c>
      <c r="Q2168" s="1" t="s">
        <v>67</v>
      </c>
      <c r="R2168" s="1" t="s">
        <v>87</v>
      </c>
      <c r="S2168" s="1" t="s">
        <v>88</v>
      </c>
      <c r="T2168" s="2">
        <v>43404</v>
      </c>
      <c r="U2168" s="2">
        <v>43404</v>
      </c>
      <c r="V2168" s="1" t="s">
        <v>52</v>
      </c>
      <c r="W2168" s="3">
        <v>1</v>
      </c>
      <c r="X2168" s="1" t="s">
        <v>53</v>
      </c>
      <c r="Y2168" s="4">
        <v>995176</v>
      </c>
      <c r="Z2168" s="4">
        <v>-122721.11</v>
      </c>
      <c r="AA2168" s="4">
        <v>0</v>
      </c>
      <c r="AB2168" s="4">
        <v>0</v>
      </c>
      <c r="AC2168" s="4">
        <v>0</v>
      </c>
      <c r="AD2168" s="4">
        <v>995176</v>
      </c>
      <c r="AE2168" s="5">
        <v>1614</v>
      </c>
      <c r="AF2168" s="1" t="s">
        <v>70</v>
      </c>
      <c r="AG2168" s="1" t="s">
        <v>71</v>
      </c>
      <c r="AH2168" s="1" t="s">
        <v>89</v>
      </c>
      <c r="AI2168" s="1" t="s">
        <v>57</v>
      </c>
      <c r="AJ2168" s="5">
        <v>10950</v>
      </c>
      <c r="AK2168" s="4">
        <v>-10344</v>
      </c>
      <c r="AL2168" s="4">
        <v>0</v>
      </c>
      <c r="AM2168" s="4">
        <v>0</v>
      </c>
      <c r="AN2168" s="4">
        <v>0</v>
      </c>
      <c r="AO2168" s="4">
        <v>-133065.10999999999</v>
      </c>
      <c r="AP2168" s="4">
        <v>-133065.10999999999</v>
      </c>
      <c r="AQ2168" s="4">
        <v>0</v>
      </c>
      <c r="AR2168" s="4">
        <v>862110.89</v>
      </c>
      <c r="AS2168" s="1" t="s">
        <v>52</v>
      </c>
      <c r="AT2168" s="9">
        <f t="shared" si="980"/>
        <v>43404</v>
      </c>
      <c r="AU2168" s="9">
        <f t="shared" si="981"/>
        <v>43374</v>
      </c>
      <c r="AV2168" s="9">
        <v>44798</v>
      </c>
      <c r="AW2168" s="11">
        <f t="shared" si="982"/>
        <v>3.8191780821917809</v>
      </c>
      <c r="AX2168">
        <v>10</v>
      </c>
      <c r="AY2168" s="12">
        <v>0.05</v>
      </c>
      <c r="AZ2168">
        <f t="shared" si="983"/>
        <v>9.5000000000000001E-2</v>
      </c>
      <c r="BA2168" s="13">
        <f t="shared" si="984"/>
        <v>995176</v>
      </c>
      <c r="BB2168" s="16" t="s">
        <v>593</v>
      </c>
      <c r="BC2168" s="16" t="s">
        <v>593</v>
      </c>
      <c r="BD2168" s="16" t="s">
        <v>593</v>
      </c>
      <c r="BE2168" s="16" t="s">
        <v>593</v>
      </c>
      <c r="BF2168" s="16" t="s">
        <v>593</v>
      </c>
      <c r="BG2168" s="16" t="s">
        <v>593</v>
      </c>
      <c r="BH2168" s="16" t="s">
        <v>593</v>
      </c>
      <c r="BI2168" s="14">
        <f t="shared" si="1003"/>
        <v>862110.89</v>
      </c>
      <c r="BJ2168" s="14">
        <v>0</v>
      </c>
      <c r="BK2168" s="14">
        <f t="shared" si="1004"/>
        <v>862110.89</v>
      </c>
      <c r="BL2168" s="52">
        <v>0</v>
      </c>
      <c r="BM2168" s="15">
        <f t="shared" si="1005"/>
        <v>862110.89</v>
      </c>
    </row>
    <row r="2169" spans="1:65">
      <c r="A2169" s="8">
        <v>2167</v>
      </c>
      <c r="B2169" s="1" t="s">
        <v>44</v>
      </c>
      <c r="C2169" s="1">
        <v>1500</v>
      </c>
      <c r="D2169" s="1" t="s">
        <v>60</v>
      </c>
      <c r="E2169" s="1">
        <v>150000086</v>
      </c>
      <c r="F2169" s="1" t="s">
        <v>112</v>
      </c>
      <c r="G2169" s="1" t="s">
        <v>114</v>
      </c>
      <c r="H2169" s="1">
        <v>25</v>
      </c>
      <c r="I2169" s="1" t="s">
        <v>197</v>
      </c>
      <c r="J2169" s="1" t="s">
        <v>49</v>
      </c>
      <c r="K2169" s="1">
        <v>17406001</v>
      </c>
      <c r="L2169" s="1" t="s">
        <v>50</v>
      </c>
      <c r="M2169" s="1" t="s">
        <v>51</v>
      </c>
      <c r="N2169" s="1" t="s">
        <v>64</v>
      </c>
      <c r="O2169" s="1" t="s">
        <v>65</v>
      </c>
      <c r="P2169" s="1" t="s">
        <v>66</v>
      </c>
      <c r="Q2169" s="1" t="s">
        <v>67</v>
      </c>
      <c r="R2169" s="1" t="s">
        <v>87</v>
      </c>
      <c r="S2169" s="1" t="s">
        <v>88</v>
      </c>
      <c r="T2169" s="2">
        <v>43404</v>
      </c>
      <c r="U2169" s="2">
        <v>43404</v>
      </c>
      <c r="V2169" s="1" t="s">
        <v>52</v>
      </c>
      <c r="W2169" s="3">
        <v>1</v>
      </c>
      <c r="X2169" s="1" t="s">
        <v>53</v>
      </c>
      <c r="Y2169" s="4">
        <v>2883400</v>
      </c>
      <c r="Z2169" s="4">
        <v>-355569.71</v>
      </c>
      <c r="AA2169" s="4">
        <v>0</v>
      </c>
      <c r="AB2169" s="4">
        <v>0</v>
      </c>
      <c r="AC2169" s="4">
        <v>0</v>
      </c>
      <c r="AD2169" s="4">
        <v>2883400</v>
      </c>
      <c r="AE2169" s="5">
        <v>1614</v>
      </c>
      <c r="AF2169" s="1" t="s">
        <v>70</v>
      </c>
      <c r="AG2169" s="1" t="s">
        <v>71</v>
      </c>
      <c r="AH2169" s="1" t="s">
        <v>89</v>
      </c>
      <c r="AI2169" s="1" t="s">
        <v>57</v>
      </c>
      <c r="AJ2169" s="5">
        <v>10950</v>
      </c>
      <c r="AK2169" s="4">
        <v>-29971</v>
      </c>
      <c r="AL2169" s="4">
        <v>0</v>
      </c>
      <c r="AM2169" s="4">
        <v>0</v>
      </c>
      <c r="AN2169" s="4">
        <v>0</v>
      </c>
      <c r="AO2169" s="4">
        <v>-385540.71</v>
      </c>
      <c r="AP2169" s="4">
        <v>-385540.71</v>
      </c>
      <c r="AQ2169" s="4">
        <v>0</v>
      </c>
      <c r="AR2169" s="4">
        <v>2497859.29</v>
      </c>
      <c r="AS2169" s="1" t="s">
        <v>52</v>
      </c>
      <c r="AT2169" s="9">
        <f t="shared" si="980"/>
        <v>43404</v>
      </c>
      <c r="AU2169" s="9">
        <f t="shared" si="981"/>
        <v>43374</v>
      </c>
      <c r="AV2169" s="9">
        <v>44798</v>
      </c>
      <c r="AW2169" s="11">
        <f t="shared" si="982"/>
        <v>3.8191780821917809</v>
      </c>
      <c r="AX2169">
        <v>10</v>
      </c>
      <c r="AY2169" s="12">
        <v>0.05</v>
      </c>
      <c r="AZ2169">
        <f t="shared" si="983"/>
        <v>9.5000000000000001E-2</v>
      </c>
      <c r="BA2169" s="13">
        <f t="shared" si="984"/>
        <v>2883400</v>
      </c>
      <c r="BB2169" s="16" t="s">
        <v>593</v>
      </c>
      <c r="BC2169" s="16" t="s">
        <v>593</v>
      </c>
      <c r="BD2169" s="16" t="s">
        <v>593</v>
      </c>
      <c r="BE2169" s="16" t="s">
        <v>593</v>
      </c>
      <c r="BF2169" s="16" t="s">
        <v>593</v>
      </c>
      <c r="BG2169" s="16" t="s">
        <v>593</v>
      </c>
      <c r="BH2169" s="16" t="s">
        <v>593</v>
      </c>
      <c r="BI2169" s="14">
        <f t="shared" si="1003"/>
        <v>2497859.29</v>
      </c>
      <c r="BJ2169" s="14">
        <v>0</v>
      </c>
      <c r="BK2169" s="14">
        <f t="shared" si="1004"/>
        <v>2497859.29</v>
      </c>
      <c r="BL2169" s="52">
        <v>0</v>
      </c>
      <c r="BM2169" s="15">
        <f t="shared" si="1005"/>
        <v>2497859.29</v>
      </c>
    </row>
    <row r="2170" spans="1:65">
      <c r="A2170" s="8">
        <v>2168</v>
      </c>
      <c r="B2170" s="1" t="s">
        <v>44</v>
      </c>
      <c r="C2170" s="1">
        <v>1500</v>
      </c>
      <c r="D2170" s="1" t="s">
        <v>60</v>
      </c>
      <c r="E2170" s="1">
        <v>150000086</v>
      </c>
      <c r="F2170" s="1" t="s">
        <v>60</v>
      </c>
      <c r="G2170" s="1" t="s">
        <v>181</v>
      </c>
      <c r="H2170" s="1">
        <v>26</v>
      </c>
      <c r="I2170" s="1" t="s">
        <v>197</v>
      </c>
      <c r="J2170" s="1" t="s">
        <v>49</v>
      </c>
      <c r="K2170" s="1">
        <v>17406001</v>
      </c>
      <c r="L2170" s="1" t="s">
        <v>50</v>
      </c>
      <c r="M2170" s="1" t="s">
        <v>51</v>
      </c>
      <c r="N2170" s="1" t="s">
        <v>64</v>
      </c>
      <c r="O2170" s="1" t="s">
        <v>65</v>
      </c>
      <c r="P2170" s="1" t="s">
        <v>66</v>
      </c>
      <c r="Q2170" s="1" t="s">
        <v>67</v>
      </c>
      <c r="R2170" s="1" t="s">
        <v>87</v>
      </c>
      <c r="S2170" s="1" t="s">
        <v>88</v>
      </c>
      <c r="T2170" s="2">
        <v>43404</v>
      </c>
      <c r="U2170" s="2">
        <v>43404</v>
      </c>
      <c r="V2170" s="1" t="s">
        <v>52</v>
      </c>
      <c r="W2170" s="3">
        <v>1</v>
      </c>
      <c r="X2170" s="1" t="s">
        <v>53</v>
      </c>
      <c r="Y2170" s="4">
        <v>120000</v>
      </c>
      <c r="Z2170" s="4">
        <v>-14798</v>
      </c>
      <c r="AA2170" s="4">
        <v>0</v>
      </c>
      <c r="AB2170" s="4">
        <v>0</v>
      </c>
      <c r="AC2170" s="4">
        <v>0</v>
      </c>
      <c r="AD2170" s="4">
        <v>120000</v>
      </c>
      <c r="AE2170" s="5">
        <v>1614</v>
      </c>
      <c r="AF2170" s="1" t="s">
        <v>70</v>
      </c>
      <c r="AG2170" s="1" t="s">
        <v>71</v>
      </c>
      <c r="AH2170" s="1" t="s">
        <v>89</v>
      </c>
      <c r="AI2170" s="1" t="s">
        <v>57</v>
      </c>
      <c r="AJ2170" s="5">
        <v>10950</v>
      </c>
      <c r="AK2170" s="4">
        <v>-1247</v>
      </c>
      <c r="AL2170" s="4">
        <v>0</v>
      </c>
      <c r="AM2170" s="4">
        <v>0</v>
      </c>
      <c r="AN2170" s="4">
        <v>0</v>
      </c>
      <c r="AO2170" s="4">
        <v>-16045</v>
      </c>
      <c r="AP2170" s="4">
        <v>-16045</v>
      </c>
      <c r="AQ2170" s="4">
        <v>0</v>
      </c>
      <c r="AR2170" s="4">
        <v>103955</v>
      </c>
      <c r="AS2170" s="1" t="s">
        <v>52</v>
      </c>
      <c r="AT2170" s="9">
        <f t="shared" si="980"/>
        <v>43404</v>
      </c>
      <c r="AU2170" s="9">
        <f t="shared" si="981"/>
        <v>43374</v>
      </c>
      <c r="AV2170" s="9">
        <v>44798</v>
      </c>
      <c r="AW2170" s="11">
        <f t="shared" si="982"/>
        <v>3.8191780821917809</v>
      </c>
      <c r="AX2170">
        <v>10</v>
      </c>
      <c r="AY2170" s="12">
        <v>0.05</v>
      </c>
      <c r="AZ2170">
        <f t="shared" si="983"/>
        <v>9.5000000000000001E-2</v>
      </c>
      <c r="BA2170" s="13">
        <f t="shared" si="984"/>
        <v>120000</v>
      </c>
      <c r="BI2170" s="14">
        <f t="shared" si="1003"/>
        <v>103955</v>
      </c>
      <c r="BJ2170" s="14">
        <v>0</v>
      </c>
      <c r="BK2170" s="14">
        <f t="shared" si="1004"/>
        <v>103955</v>
      </c>
      <c r="BL2170" s="52">
        <v>0</v>
      </c>
      <c r="BM2170" s="15">
        <f t="shared" si="1005"/>
        <v>103955</v>
      </c>
    </row>
    <row r="2171" spans="1:65">
      <c r="A2171" s="8">
        <v>2169</v>
      </c>
      <c r="B2171" s="1" t="s">
        <v>44</v>
      </c>
      <c r="C2171" s="1">
        <v>1500</v>
      </c>
      <c r="D2171" s="1" t="s">
        <v>60</v>
      </c>
      <c r="E2171" s="1">
        <v>150000086</v>
      </c>
      <c r="F2171" s="1" t="s">
        <v>112</v>
      </c>
      <c r="G2171" s="1" t="s">
        <v>116</v>
      </c>
      <c r="H2171" s="1">
        <v>27</v>
      </c>
      <c r="I2171" s="1" t="s">
        <v>197</v>
      </c>
      <c r="J2171" s="1" t="s">
        <v>49</v>
      </c>
      <c r="K2171" s="1">
        <v>17406001</v>
      </c>
      <c r="L2171" s="1" t="s">
        <v>50</v>
      </c>
      <c r="M2171" s="1" t="s">
        <v>51</v>
      </c>
      <c r="N2171" s="1" t="s">
        <v>64</v>
      </c>
      <c r="O2171" s="1" t="s">
        <v>65</v>
      </c>
      <c r="P2171" s="1" t="s">
        <v>66</v>
      </c>
      <c r="Q2171" s="1" t="s">
        <v>67</v>
      </c>
      <c r="R2171" s="1" t="s">
        <v>87</v>
      </c>
      <c r="S2171" s="1" t="s">
        <v>88</v>
      </c>
      <c r="T2171" s="2">
        <v>43404</v>
      </c>
      <c r="U2171" s="2">
        <v>43404</v>
      </c>
      <c r="V2171" s="1" t="s">
        <v>52</v>
      </c>
      <c r="W2171" s="3">
        <v>1</v>
      </c>
      <c r="X2171" s="1" t="s">
        <v>53</v>
      </c>
      <c r="Y2171" s="4">
        <v>4339035</v>
      </c>
      <c r="Z2171" s="4">
        <v>-535070.18000000005</v>
      </c>
      <c r="AA2171" s="4">
        <v>0</v>
      </c>
      <c r="AB2171" s="4">
        <v>0</v>
      </c>
      <c r="AC2171" s="4">
        <v>0</v>
      </c>
      <c r="AD2171" s="4">
        <v>4339035</v>
      </c>
      <c r="AE2171" s="5">
        <v>1614</v>
      </c>
      <c r="AF2171" s="1" t="s">
        <v>70</v>
      </c>
      <c r="AG2171" s="1" t="s">
        <v>71</v>
      </c>
      <c r="AH2171" s="1" t="s">
        <v>89</v>
      </c>
      <c r="AI2171" s="1" t="s">
        <v>57</v>
      </c>
      <c r="AJ2171" s="5">
        <v>10950</v>
      </c>
      <c r="AK2171" s="4">
        <v>-45101</v>
      </c>
      <c r="AL2171" s="4">
        <v>0</v>
      </c>
      <c r="AM2171" s="4">
        <v>0</v>
      </c>
      <c r="AN2171" s="4">
        <v>0</v>
      </c>
      <c r="AO2171" s="4">
        <v>-580171.18000000005</v>
      </c>
      <c r="AP2171" s="4">
        <v>-580171.18000000005</v>
      </c>
      <c r="AQ2171" s="4">
        <v>0</v>
      </c>
      <c r="AR2171" s="4">
        <v>3758863.82</v>
      </c>
      <c r="AS2171" s="1" t="s">
        <v>52</v>
      </c>
      <c r="AT2171" s="9">
        <f t="shared" si="980"/>
        <v>43404</v>
      </c>
      <c r="AU2171" s="9">
        <f t="shared" si="981"/>
        <v>43374</v>
      </c>
      <c r="AV2171" s="9">
        <v>44798</v>
      </c>
      <c r="AW2171" s="11">
        <f t="shared" si="982"/>
        <v>3.8191780821917809</v>
      </c>
      <c r="AX2171">
        <v>10</v>
      </c>
      <c r="AY2171" s="12">
        <v>0.05</v>
      </c>
      <c r="AZ2171">
        <f t="shared" si="983"/>
        <v>9.5000000000000001E-2</v>
      </c>
      <c r="BA2171" s="13">
        <f t="shared" si="984"/>
        <v>4339035</v>
      </c>
      <c r="BB2171" s="16" t="s">
        <v>593</v>
      </c>
      <c r="BC2171" s="16" t="s">
        <v>593</v>
      </c>
      <c r="BD2171" s="16" t="s">
        <v>593</v>
      </c>
      <c r="BE2171" s="16" t="s">
        <v>593</v>
      </c>
      <c r="BF2171" s="16" t="s">
        <v>593</v>
      </c>
      <c r="BG2171" s="16" t="s">
        <v>593</v>
      </c>
      <c r="BH2171" s="16" t="s">
        <v>593</v>
      </c>
      <c r="BI2171" s="14">
        <f t="shared" si="1003"/>
        <v>3758863.82</v>
      </c>
      <c r="BJ2171" s="14">
        <v>0</v>
      </c>
      <c r="BK2171" s="14">
        <f t="shared" si="1004"/>
        <v>3758863.82</v>
      </c>
      <c r="BL2171" s="52">
        <v>0</v>
      </c>
      <c r="BM2171" s="15">
        <f t="shared" si="1005"/>
        <v>3758863.82</v>
      </c>
    </row>
    <row r="2172" spans="1:65">
      <c r="A2172" s="8">
        <v>2170</v>
      </c>
      <c r="B2172" s="1" t="s">
        <v>44</v>
      </c>
      <c r="C2172" s="1">
        <v>1500</v>
      </c>
      <c r="D2172" s="1" t="s">
        <v>60</v>
      </c>
      <c r="E2172" s="1">
        <v>150000087</v>
      </c>
      <c r="F2172" s="1" t="s">
        <v>60</v>
      </c>
      <c r="G2172" s="1" t="s">
        <v>86</v>
      </c>
      <c r="H2172" s="1">
        <v>1</v>
      </c>
      <c r="I2172" s="1" t="s">
        <v>198</v>
      </c>
      <c r="J2172" s="1" t="s">
        <v>49</v>
      </c>
      <c r="K2172" s="1">
        <v>17406001</v>
      </c>
      <c r="L2172" s="1" t="s">
        <v>50</v>
      </c>
      <c r="M2172" s="1" t="s">
        <v>51</v>
      </c>
      <c r="N2172" s="1" t="s">
        <v>64</v>
      </c>
      <c r="O2172" s="1" t="s">
        <v>65</v>
      </c>
      <c r="P2172" s="1" t="s">
        <v>66</v>
      </c>
      <c r="Q2172" s="1" t="s">
        <v>67</v>
      </c>
      <c r="R2172" s="1" t="s">
        <v>87</v>
      </c>
      <c r="S2172" s="1" t="s">
        <v>88</v>
      </c>
      <c r="T2172" s="2">
        <v>43404</v>
      </c>
      <c r="U2172" s="2">
        <v>43404</v>
      </c>
      <c r="V2172" s="1" t="s">
        <v>52</v>
      </c>
      <c r="W2172" s="3">
        <v>1</v>
      </c>
      <c r="X2172" s="1" t="s">
        <v>53</v>
      </c>
      <c r="Y2172" s="4">
        <v>892500</v>
      </c>
      <c r="Z2172" s="4">
        <v>-110059</v>
      </c>
      <c r="AA2172" s="4">
        <v>0</v>
      </c>
      <c r="AB2172" s="4">
        <v>0</v>
      </c>
      <c r="AC2172" s="4">
        <v>0</v>
      </c>
      <c r="AD2172" s="4">
        <v>892500</v>
      </c>
      <c r="AE2172" s="5">
        <v>1614</v>
      </c>
      <c r="AF2172" s="1" t="s">
        <v>70</v>
      </c>
      <c r="AG2172" s="1" t="s">
        <v>71</v>
      </c>
      <c r="AH2172" s="1" t="s">
        <v>89</v>
      </c>
      <c r="AI2172" s="1" t="s">
        <v>57</v>
      </c>
      <c r="AJ2172" s="5">
        <v>10950</v>
      </c>
      <c r="AK2172" s="4">
        <v>-9277</v>
      </c>
      <c r="AL2172" s="4">
        <v>0</v>
      </c>
      <c r="AM2172" s="4">
        <v>0</v>
      </c>
      <c r="AN2172" s="4">
        <v>0</v>
      </c>
      <c r="AO2172" s="4">
        <v>-119336</v>
      </c>
      <c r="AP2172" s="4">
        <v>-119336</v>
      </c>
      <c r="AQ2172" s="4">
        <v>0</v>
      </c>
      <c r="AR2172" s="4">
        <v>773164</v>
      </c>
      <c r="AS2172" s="1" t="s">
        <v>52</v>
      </c>
      <c r="AT2172" s="9">
        <f t="shared" si="980"/>
        <v>43404</v>
      </c>
      <c r="AU2172" s="9">
        <f t="shared" si="981"/>
        <v>43374</v>
      </c>
      <c r="AV2172" s="9">
        <v>44798</v>
      </c>
      <c r="AW2172" s="11">
        <f t="shared" si="982"/>
        <v>3.8191780821917809</v>
      </c>
      <c r="AX2172">
        <v>10</v>
      </c>
      <c r="AY2172" s="12">
        <v>0.05</v>
      </c>
      <c r="AZ2172">
        <f t="shared" si="983"/>
        <v>9.5000000000000001E-2</v>
      </c>
      <c r="BA2172" s="13">
        <f t="shared" si="984"/>
        <v>892500</v>
      </c>
      <c r="BB2172" s="17" t="s">
        <v>1853</v>
      </c>
      <c r="BC2172">
        <f>MATCH(BB2172,MONTHLY_INDEX!$A:$A,0)</f>
        <v>630</v>
      </c>
      <c r="BD2172">
        <f>MATCH(AU2172,MONTHLY_INDEX!$1:$1,0)</f>
        <v>82</v>
      </c>
      <c r="BE2172">
        <f>INDEX(MONTHLY_INDEX!$1:$1048576,Final!BC2172,Final!BD2172)</f>
        <v>115.8</v>
      </c>
      <c r="BF2172">
        <f>MATCH($BF$1,MONTHLY_INDEX!$1:$1,0)</f>
        <v>127</v>
      </c>
      <c r="BG2172">
        <f>INDEX(MONTHLY_INDEX!$1:$1048576,Final!BC2172,Final!BF2172)</f>
        <v>151.1</v>
      </c>
      <c r="BH2172" s="23">
        <f t="shared" ref="BH2172:BH2189" si="1006">(BG2172-BE2172)/BE2172</f>
        <v>0.30483592400690845</v>
      </c>
      <c r="BI2172" s="14">
        <f t="shared" ref="BI2172:BI2189" si="1007">(1+BH2172)*BA2172</f>
        <v>1164566.0621761659</v>
      </c>
      <c r="BJ2172" s="14">
        <f t="shared" ref="BJ2172:BJ2189" si="1008">BI2172*AZ2172*AW2172</f>
        <v>422530.09209312231</v>
      </c>
      <c r="BK2172" s="15">
        <f t="shared" si="988"/>
        <v>742035.97008304356</v>
      </c>
      <c r="BL2172" s="52">
        <v>0</v>
      </c>
      <c r="BM2172" s="15">
        <f t="shared" ref="BM2172:BM2189" si="1009">MAX((1-BL2172)*BK2172,BI2172*AY2172)</f>
        <v>742035.97008304356</v>
      </c>
    </row>
    <row r="2173" spans="1:65">
      <c r="A2173" s="8">
        <v>2171</v>
      </c>
      <c r="B2173" s="1" t="s">
        <v>44</v>
      </c>
      <c r="C2173" s="1">
        <v>1500</v>
      </c>
      <c r="D2173" s="1" t="s">
        <v>60</v>
      </c>
      <c r="E2173" s="1">
        <v>150000087</v>
      </c>
      <c r="F2173" s="1" t="s">
        <v>60</v>
      </c>
      <c r="G2173" s="1" t="s">
        <v>90</v>
      </c>
      <c r="H2173" s="1">
        <v>2</v>
      </c>
      <c r="I2173" s="1" t="s">
        <v>198</v>
      </c>
      <c r="J2173" s="1" t="s">
        <v>49</v>
      </c>
      <c r="K2173" s="1">
        <v>17406001</v>
      </c>
      <c r="L2173" s="1" t="s">
        <v>50</v>
      </c>
      <c r="M2173" s="1" t="s">
        <v>51</v>
      </c>
      <c r="N2173" s="1" t="s">
        <v>64</v>
      </c>
      <c r="O2173" s="1" t="s">
        <v>65</v>
      </c>
      <c r="P2173" s="1" t="s">
        <v>66</v>
      </c>
      <c r="Q2173" s="1" t="s">
        <v>67</v>
      </c>
      <c r="R2173" s="1" t="s">
        <v>87</v>
      </c>
      <c r="S2173" s="1" t="s">
        <v>88</v>
      </c>
      <c r="T2173" s="2">
        <v>43404</v>
      </c>
      <c r="U2173" s="2">
        <v>43404</v>
      </c>
      <c r="V2173" s="1" t="s">
        <v>52</v>
      </c>
      <c r="W2173" s="3">
        <v>1</v>
      </c>
      <c r="X2173" s="1" t="s">
        <v>53</v>
      </c>
      <c r="Y2173" s="4">
        <v>472500</v>
      </c>
      <c r="Z2173" s="4">
        <v>-58266</v>
      </c>
      <c r="AA2173" s="4">
        <v>0</v>
      </c>
      <c r="AB2173" s="4">
        <v>0</v>
      </c>
      <c r="AC2173" s="4">
        <v>0</v>
      </c>
      <c r="AD2173" s="4">
        <v>472500</v>
      </c>
      <c r="AE2173" s="5">
        <v>1614</v>
      </c>
      <c r="AF2173" s="1" t="s">
        <v>70</v>
      </c>
      <c r="AG2173" s="1" t="s">
        <v>71</v>
      </c>
      <c r="AH2173" s="1" t="s">
        <v>89</v>
      </c>
      <c r="AI2173" s="1" t="s">
        <v>57</v>
      </c>
      <c r="AJ2173" s="5">
        <v>10950</v>
      </c>
      <c r="AK2173" s="4">
        <v>-4911</v>
      </c>
      <c r="AL2173" s="4">
        <v>0</v>
      </c>
      <c r="AM2173" s="4">
        <v>0</v>
      </c>
      <c r="AN2173" s="4">
        <v>0</v>
      </c>
      <c r="AO2173" s="4">
        <v>-63177</v>
      </c>
      <c r="AP2173" s="4">
        <v>-63177</v>
      </c>
      <c r="AQ2173" s="4">
        <v>0</v>
      </c>
      <c r="AR2173" s="4">
        <v>409323</v>
      </c>
      <c r="AS2173" s="1" t="s">
        <v>52</v>
      </c>
      <c r="AT2173" s="9">
        <f t="shared" si="980"/>
        <v>43404</v>
      </c>
      <c r="AU2173" s="9">
        <f t="shared" si="981"/>
        <v>43374</v>
      </c>
      <c r="AV2173" s="9">
        <v>44798</v>
      </c>
      <c r="AW2173" s="11">
        <f t="shared" si="982"/>
        <v>3.8191780821917809</v>
      </c>
      <c r="AX2173">
        <v>10</v>
      </c>
      <c r="AY2173" s="12">
        <v>0.05</v>
      </c>
      <c r="AZ2173">
        <f t="shared" si="983"/>
        <v>9.5000000000000001E-2</v>
      </c>
      <c r="BA2173" s="13">
        <f t="shared" si="984"/>
        <v>472500</v>
      </c>
      <c r="BB2173" s="17" t="s">
        <v>2189</v>
      </c>
      <c r="BC2173">
        <f>MATCH(BB2173,MONTHLY_INDEX!$A:$A,0)</f>
        <v>798</v>
      </c>
      <c r="BD2173">
        <f>MATCH(AU2173,MONTHLY_INDEX!$1:$1,0)</f>
        <v>82</v>
      </c>
      <c r="BE2173">
        <f>INDEX(MONTHLY_INDEX!$1:$1048576,Final!BC2173,Final!BD2173)</f>
        <v>96</v>
      </c>
      <c r="BF2173">
        <f>MATCH($BF$1,MONTHLY_INDEX!$1:$1,0)</f>
        <v>127</v>
      </c>
      <c r="BG2173">
        <f>INDEX(MONTHLY_INDEX!$1:$1048576,Final!BC2173,Final!BF2173)</f>
        <v>95.3</v>
      </c>
      <c r="BH2173" s="23">
        <f t="shared" si="1006"/>
        <v>-7.2916666666666963E-3</v>
      </c>
      <c r="BI2173" s="14">
        <f t="shared" si="1007"/>
        <v>469054.6875</v>
      </c>
      <c r="BJ2173" s="14">
        <f t="shared" si="1008"/>
        <v>170183.32127568492</v>
      </c>
      <c r="BK2173" s="15">
        <f t="shared" si="988"/>
        <v>298871.36622431508</v>
      </c>
      <c r="BL2173" s="52">
        <v>0</v>
      </c>
      <c r="BM2173" s="15">
        <f t="shared" si="1009"/>
        <v>298871.36622431508</v>
      </c>
    </row>
    <row r="2174" spans="1:65">
      <c r="A2174" s="8">
        <v>2172</v>
      </c>
      <c r="B2174" s="1" t="s">
        <v>44</v>
      </c>
      <c r="C2174" s="1">
        <v>1500</v>
      </c>
      <c r="D2174" s="1" t="s">
        <v>60</v>
      </c>
      <c r="E2174" s="1">
        <v>150000087</v>
      </c>
      <c r="F2174" s="1" t="s">
        <v>60</v>
      </c>
      <c r="G2174" s="1" t="s">
        <v>91</v>
      </c>
      <c r="H2174" s="1">
        <v>3</v>
      </c>
      <c r="I2174" s="1" t="s">
        <v>198</v>
      </c>
      <c r="J2174" s="1" t="s">
        <v>49</v>
      </c>
      <c r="K2174" s="1">
        <v>17406001</v>
      </c>
      <c r="L2174" s="1" t="s">
        <v>50</v>
      </c>
      <c r="M2174" s="1" t="s">
        <v>51</v>
      </c>
      <c r="N2174" s="1" t="s">
        <v>64</v>
      </c>
      <c r="O2174" s="1" t="s">
        <v>65</v>
      </c>
      <c r="P2174" s="1" t="s">
        <v>66</v>
      </c>
      <c r="Q2174" s="1" t="s">
        <v>67</v>
      </c>
      <c r="R2174" s="1" t="s">
        <v>87</v>
      </c>
      <c r="S2174" s="1" t="s">
        <v>88</v>
      </c>
      <c r="T2174" s="2">
        <v>43404</v>
      </c>
      <c r="U2174" s="2">
        <v>43404</v>
      </c>
      <c r="V2174" s="1" t="s">
        <v>52</v>
      </c>
      <c r="W2174" s="3">
        <v>1</v>
      </c>
      <c r="X2174" s="1" t="s">
        <v>53</v>
      </c>
      <c r="Y2174" s="4">
        <v>637760</v>
      </c>
      <c r="Z2174" s="4">
        <v>-78645</v>
      </c>
      <c r="AA2174" s="4">
        <v>0</v>
      </c>
      <c r="AB2174" s="4">
        <v>0</v>
      </c>
      <c r="AC2174" s="4">
        <v>0</v>
      </c>
      <c r="AD2174" s="4">
        <v>637760</v>
      </c>
      <c r="AE2174" s="5">
        <v>1614</v>
      </c>
      <c r="AF2174" s="1" t="s">
        <v>70</v>
      </c>
      <c r="AG2174" s="1" t="s">
        <v>71</v>
      </c>
      <c r="AH2174" s="1" t="s">
        <v>89</v>
      </c>
      <c r="AI2174" s="1" t="s">
        <v>57</v>
      </c>
      <c r="AJ2174" s="5">
        <v>10950</v>
      </c>
      <c r="AK2174" s="4">
        <v>-6629</v>
      </c>
      <c r="AL2174" s="4">
        <v>0</v>
      </c>
      <c r="AM2174" s="4">
        <v>0</v>
      </c>
      <c r="AN2174" s="4">
        <v>0</v>
      </c>
      <c r="AO2174" s="4">
        <v>-85274</v>
      </c>
      <c r="AP2174" s="4">
        <v>-85274</v>
      </c>
      <c r="AQ2174" s="4">
        <v>0</v>
      </c>
      <c r="AR2174" s="4">
        <v>552486</v>
      </c>
      <c r="AS2174" s="1" t="s">
        <v>52</v>
      </c>
      <c r="AT2174" s="9">
        <f t="shared" si="980"/>
        <v>43404</v>
      </c>
      <c r="AU2174" s="9">
        <f t="shared" si="981"/>
        <v>43374</v>
      </c>
      <c r="AV2174" s="9">
        <v>44798</v>
      </c>
      <c r="AW2174" s="11">
        <f t="shared" si="982"/>
        <v>3.8191780821917809</v>
      </c>
      <c r="AX2174">
        <v>10</v>
      </c>
      <c r="AY2174" s="12">
        <v>0.05</v>
      </c>
      <c r="AZ2174">
        <f t="shared" si="983"/>
        <v>9.5000000000000001E-2</v>
      </c>
      <c r="BA2174" s="13">
        <f t="shared" si="984"/>
        <v>637760</v>
      </c>
      <c r="BB2174" s="17" t="s">
        <v>2189</v>
      </c>
      <c r="BC2174">
        <f>MATCH(BB2174,MONTHLY_INDEX!$A:$A,0)</f>
        <v>798</v>
      </c>
      <c r="BD2174">
        <f>MATCH(AU2174,MONTHLY_INDEX!$1:$1,0)</f>
        <v>82</v>
      </c>
      <c r="BE2174">
        <f>INDEX(MONTHLY_INDEX!$1:$1048576,Final!BC2174,Final!BD2174)</f>
        <v>96</v>
      </c>
      <c r="BF2174">
        <f>MATCH($BF$1,MONTHLY_INDEX!$1:$1,0)</f>
        <v>127</v>
      </c>
      <c r="BG2174">
        <f>INDEX(MONTHLY_INDEX!$1:$1048576,Final!BC2174,Final!BF2174)</f>
        <v>95.3</v>
      </c>
      <c r="BH2174" s="23">
        <f t="shared" si="1006"/>
        <v>-7.2916666666666963E-3</v>
      </c>
      <c r="BI2174" s="14">
        <f t="shared" si="1007"/>
        <v>633109.66666666663</v>
      </c>
      <c r="BJ2174" s="14">
        <f t="shared" si="1008"/>
        <v>229706.06344292234</v>
      </c>
      <c r="BK2174" s="15">
        <f t="shared" si="988"/>
        <v>403403.60322374431</v>
      </c>
      <c r="BL2174" s="52">
        <v>0</v>
      </c>
      <c r="BM2174" s="15">
        <f t="shared" si="1009"/>
        <v>403403.60322374431</v>
      </c>
    </row>
    <row r="2175" spans="1:65">
      <c r="A2175" s="8">
        <v>2173</v>
      </c>
      <c r="B2175" s="1" t="s">
        <v>44</v>
      </c>
      <c r="C2175" s="1">
        <v>1500</v>
      </c>
      <c r="D2175" s="1" t="s">
        <v>60</v>
      </c>
      <c r="E2175" s="1">
        <v>150000087</v>
      </c>
      <c r="F2175" s="1" t="s">
        <v>60</v>
      </c>
      <c r="G2175" s="1" t="s">
        <v>92</v>
      </c>
      <c r="H2175" s="1">
        <v>4</v>
      </c>
      <c r="I2175" s="1" t="s">
        <v>198</v>
      </c>
      <c r="J2175" s="1" t="s">
        <v>49</v>
      </c>
      <c r="K2175" s="1">
        <v>17406001</v>
      </c>
      <c r="L2175" s="1" t="s">
        <v>50</v>
      </c>
      <c r="M2175" s="1" t="s">
        <v>51</v>
      </c>
      <c r="N2175" s="1" t="s">
        <v>64</v>
      </c>
      <c r="O2175" s="1" t="s">
        <v>65</v>
      </c>
      <c r="P2175" s="1" t="s">
        <v>66</v>
      </c>
      <c r="Q2175" s="1" t="s">
        <v>67</v>
      </c>
      <c r="R2175" s="1" t="s">
        <v>87</v>
      </c>
      <c r="S2175" s="1" t="s">
        <v>88</v>
      </c>
      <c r="T2175" s="2">
        <v>43404</v>
      </c>
      <c r="U2175" s="2">
        <v>43404</v>
      </c>
      <c r="V2175" s="1" t="s">
        <v>52</v>
      </c>
      <c r="W2175" s="3">
        <v>1</v>
      </c>
      <c r="X2175" s="1" t="s">
        <v>53</v>
      </c>
      <c r="Y2175" s="4">
        <v>21044329</v>
      </c>
      <c r="Z2175" s="4">
        <v>-2595103</v>
      </c>
      <c r="AA2175" s="4">
        <v>0</v>
      </c>
      <c r="AB2175" s="4">
        <v>0</v>
      </c>
      <c r="AC2175" s="4">
        <v>0</v>
      </c>
      <c r="AD2175" s="4">
        <v>21044329</v>
      </c>
      <c r="AE2175" s="5">
        <v>1614</v>
      </c>
      <c r="AF2175" s="1" t="s">
        <v>70</v>
      </c>
      <c r="AG2175" s="1" t="s">
        <v>71</v>
      </c>
      <c r="AH2175" s="1" t="s">
        <v>89</v>
      </c>
      <c r="AI2175" s="1" t="s">
        <v>57</v>
      </c>
      <c r="AJ2175" s="5">
        <v>10950</v>
      </c>
      <c r="AK2175" s="4">
        <v>-218740</v>
      </c>
      <c r="AL2175" s="4">
        <v>0</v>
      </c>
      <c r="AM2175" s="4">
        <v>0</v>
      </c>
      <c r="AN2175" s="4">
        <v>0</v>
      </c>
      <c r="AO2175" s="4">
        <v>-2813843</v>
      </c>
      <c r="AP2175" s="4">
        <v>-2813843</v>
      </c>
      <c r="AQ2175" s="4">
        <v>0</v>
      </c>
      <c r="AR2175" s="4">
        <v>18230486</v>
      </c>
      <c r="AS2175" s="1" t="s">
        <v>52</v>
      </c>
      <c r="AT2175" s="9">
        <f t="shared" si="980"/>
        <v>43404</v>
      </c>
      <c r="AU2175" s="9">
        <f t="shared" si="981"/>
        <v>43374</v>
      </c>
      <c r="AV2175" s="9">
        <v>44798</v>
      </c>
      <c r="AW2175" s="11">
        <f t="shared" si="982"/>
        <v>3.8191780821917809</v>
      </c>
      <c r="AX2175">
        <v>25</v>
      </c>
      <c r="AY2175" s="12">
        <v>0.05</v>
      </c>
      <c r="AZ2175">
        <f t="shared" si="983"/>
        <v>3.7999999999999999E-2</v>
      </c>
      <c r="BA2175" s="13">
        <f t="shared" si="984"/>
        <v>21044329</v>
      </c>
      <c r="BB2175" s="17" t="s">
        <v>2189</v>
      </c>
      <c r="BC2175">
        <f>MATCH(BB2175,MONTHLY_INDEX!$A:$A,0)</f>
        <v>798</v>
      </c>
      <c r="BD2175">
        <f>MATCH(AU2175,MONTHLY_INDEX!$1:$1,0)</f>
        <v>82</v>
      </c>
      <c r="BE2175">
        <f>INDEX(MONTHLY_INDEX!$1:$1048576,Final!BC2175,Final!BD2175)</f>
        <v>96</v>
      </c>
      <c r="BF2175">
        <f>MATCH($BF$1,MONTHLY_INDEX!$1:$1,0)</f>
        <v>127</v>
      </c>
      <c r="BG2175">
        <f>INDEX(MONTHLY_INDEX!$1:$1048576,Final!BC2175,Final!BF2175)</f>
        <v>95.3</v>
      </c>
      <c r="BH2175" s="23">
        <f t="shared" si="1006"/>
        <v>-7.2916666666666963E-3</v>
      </c>
      <c r="BI2175" s="14">
        <f t="shared" si="1007"/>
        <v>20890880.767708331</v>
      </c>
      <c r="BJ2175" s="14">
        <f t="shared" si="1008"/>
        <v>3031867.7699371115</v>
      </c>
      <c r="BK2175" s="15">
        <f t="shared" si="988"/>
        <v>17859012.997771218</v>
      </c>
      <c r="BL2175" s="52">
        <v>0</v>
      </c>
      <c r="BM2175" s="15">
        <f t="shared" si="1009"/>
        <v>17859012.997771218</v>
      </c>
    </row>
    <row r="2176" spans="1:65">
      <c r="A2176" s="8">
        <v>2174</v>
      </c>
      <c r="B2176" s="1" t="s">
        <v>44</v>
      </c>
      <c r="C2176" s="1">
        <v>1500</v>
      </c>
      <c r="D2176" s="1" t="s">
        <v>60</v>
      </c>
      <c r="E2176" s="1">
        <v>150000087</v>
      </c>
      <c r="F2176" s="1" t="s">
        <v>60</v>
      </c>
      <c r="G2176" s="1" t="s">
        <v>93</v>
      </c>
      <c r="H2176" s="1">
        <v>5</v>
      </c>
      <c r="I2176" s="1" t="s">
        <v>198</v>
      </c>
      <c r="J2176" s="1" t="s">
        <v>49</v>
      </c>
      <c r="K2176" s="1">
        <v>17406001</v>
      </c>
      <c r="L2176" s="1" t="s">
        <v>50</v>
      </c>
      <c r="M2176" s="1" t="s">
        <v>51</v>
      </c>
      <c r="N2176" s="1" t="s">
        <v>64</v>
      </c>
      <c r="O2176" s="1" t="s">
        <v>65</v>
      </c>
      <c r="P2176" s="1" t="s">
        <v>66</v>
      </c>
      <c r="Q2176" s="1" t="s">
        <v>67</v>
      </c>
      <c r="R2176" s="1" t="s">
        <v>87</v>
      </c>
      <c r="S2176" s="1" t="s">
        <v>88</v>
      </c>
      <c r="T2176" s="2">
        <v>43404</v>
      </c>
      <c r="U2176" s="2">
        <v>43404</v>
      </c>
      <c r="V2176" s="1" t="s">
        <v>52</v>
      </c>
      <c r="W2176" s="3">
        <v>1</v>
      </c>
      <c r="X2176" s="1" t="s">
        <v>53</v>
      </c>
      <c r="Y2176" s="4">
        <v>969266</v>
      </c>
      <c r="Z2176" s="4">
        <v>-119526</v>
      </c>
      <c r="AA2176" s="4">
        <v>0</v>
      </c>
      <c r="AB2176" s="4">
        <v>0</v>
      </c>
      <c r="AC2176" s="4">
        <v>0</v>
      </c>
      <c r="AD2176" s="4">
        <v>969266</v>
      </c>
      <c r="AE2176" s="5">
        <v>1614</v>
      </c>
      <c r="AF2176" s="1" t="s">
        <v>70</v>
      </c>
      <c r="AG2176" s="1" t="s">
        <v>71</v>
      </c>
      <c r="AH2176" s="1" t="s">
        <v>89</v>
      </c>
      <c r="AI2176" s="1" t="s">
        <v>57</v>
      </c>
      <c r="AJ2176" s="5">
        <v>10950</v>
      </c>
      <c r="AK2176" s="4">
        <v>-10075</v>
      </c>
      <c r="AL2176" s="4">
        <v>0</v>
      </c>
      <c r="AM2176" s="4">
        <v>0</v>
      </c>
      <c r="AN2176" s="4">
        <v>0</v>
      </c>
      <c r="AO2176" s="4">
        <v>-129601</v>
      </c>
      <c r="AP2176" s="4">
        <v>-129601</v>
      </c>
      <c r="AQ2176" s="4">
        <v>0</v>
      </c>
      <c r="AR2176" s="4">
        <v>839665</v>
      </c>
      <c r="AS2176" s="1" t="s">
        <v>52</v>
      </c>
      <c r="AT2176" s="9">
        <f t="shared" si="980"/>
        <v>43404</v>
      </c>
      <c r="AU2176" s="9">
        <f t="shared" si="981"/>
        <v>43374</v>
      </c>
      <c r="AV2176" s="9">
        <v>44798</v>
      </c>
      <c r="AW2176" s="11">
        <f t="shared" si="982"/>
        <v>3.8191780821917809</v>
      </c>
      <c r="AX2176">
        <v>25</v>
      </c>
      <c r="AY2176" s="12">
        <v>0.05</v>
      </c>
      <c r="AZ2176">
        <f t="shared" si="983"/>
        <v>3.7999999999999999E-2</v>
      </c>
      <c r="BA2176" s="13">
        <f t="shared" si="984"/>
        <v>969266</v>
      </c>
      <c r="BB2176" s="17" t="s">
        <v>2083</v>
      </c>
      <c r="BC2176">
        <f>MATCH(BB2176,MONTHLY_INDEX!$A:$A,0)</f>
        <v>745</v>
      </c>
      <c r="BD2176">
        <f>MATCH(AU2176,MONTHLY_INDEX!$1:$1,0)</f>
        <v>82</v>
      </c>
      <c r="BE2176">
        <f>INDEX(MONTHLY_INDEX!$1:$1048576,Final!BC2176,Final!BD2176)</f>
        <v>107.7</v>
      </c>
      <c r="BF2176">
        <f>MATCH($BF$1,MONTHLY_INDEX!$1:$1,0)</f>
        <v>127</v>
      </c>
      <c r="BG2176">
        <f>INDEX(MONTHLY_INDEX!$1:$1048576,Final!BC2176,Final!BF2176)</f>
        <v>115.4</v>
      </c>
      <c r="BH2176" s="23">
        <f t="shared" si="1006"/>
        <v>7.1494893221912742E-2</v>
      </c>
      <c r="BI2176" s="14">
        <f t="shared" si="1007"/>
        <v>1038563.5691736306</v>
      </c>
      <c r="BJ2176" s="14">
        <f t="shared" si="1008"/>
        <v>150725.4503733303</v>
      </c>
      <c r="BK2176" s="15">
        <f t="shared" si="988"/>
        <v>887838.11880030029</v>
      </c>
      <c r="BL2176" s="52">
        <v>0</v>
      </c>
      <c r="BM2176" s="15">
        <f t="shared" si="1009"/>
        <v>887838.11880030029</v>
      </c>
    </row>
    <row r="2177" spans="1:65">
      <c r="A2177" s="8">
        <v>2175</v>
      </c>
      <c r="B2177" s="1" t="s">
        <v>44</v>
      </c>
      <c r="C2177" s="1">
        <v>1500</v>
      </c>
      <c r="D2177" s="1" t="s">
        <v>60</v>
      </c>
      <c r="E2177" s="1">
        <v>150000087</v>
      </c>
      <c r="F2177" s="1" t="s">
        <v>60</v>
      </c>
      <c r="G2177" s="1" t="s">
        <v>94</v>
      </c>
      <c r="H2177" s="1">
        <v>6</v>
      </c>
      <c r="I2177" s="1" t="s">
        <v>198</v>
      </c>
      <c r="J2177" s="1" t="s">
        <v>49</v>
      </c>
      <c r="K2177" s="1">
        <v>17406001</v>
      </c>
      <c r="L2177" s="1" t="s">
        <v>50</v>
      </c>
      <c r="M2177" s="1" t="s">
        <v>51</v>
      </c>
      <c r="N2177" s="1" t="s">
        <v>64</v>
      </c>
      <c r="O2177" s="1" t="s">
        <v>65</v>
      </c>
      <c r="P2177" s="1" t="s">
        <v>66</v>
      </c>
      <c r="Q2177" s="1" t="s">
        <v>67</v>
      </c>
      <c r="R2177" s="1" t="s">
        <v>87</v>
      </c>
      <c r="S2177" s="1" t="s">
        <v>88</v>
      </c>
      <c r="T2177" s="2">
        <v>43404</v>
      </c>
      <c r="U2177" s="2">
        <v>43404</v>
      </c>
      <c r="V2177" s="1" t="s">
        <v>52</v>
      </c>
      <c r="W2177" s="3">
        <v>1</v>
      </c>
      <c r="X2177" s="1" t="s">
        <v>53</v>
      </c>
      <c r="Y2177" s="4">
        <v>735000</v>
      </c>
      <c r="Z2177" s="4">
        <v>-90636</v>
      </c>
      <c r="AA2177" s="4">
        <v>0</v>
      </c>
      <c r="AB2177" s="4">
        <v>0</v>
      </c>
      <c r="AC2177" s="4">
        <v>0</v>
      </c>
      <c r="AD2177" s="4">
        <v>735000</v>
      </c>
      <c r="AE2177" s="5">
        <v>1614</v>
      </c>
      <c r="AF2177" s="1" t="s">
        <v>70</v>
      </c>
      <c r="AG2177" s="1" t="s">
        <v>71</v>
      </c>
      <c r="AH2177" s="1" t="s">
        <v>89</v>
      </c>
      <c r="AI2177" s="1" t="s">
        <v>57</v>
      </c>
      <c r="AJ2177" s="5">
        <v>10950</v>
      </c>
      <c r="AK2177" s="4">
        <v>-7640</v>
      </c>
      <c r="AL2177" s="4">
        <v>0</v>
      </c>
      <c r="AM2177" s="4">
        <v>0</v>
      </c>
      <c r="AN2177" s="4">
        <v>0</v>
      </c>
      <c r="AO2177" s="4">
        <v>-98276</v>
      </c>
      <c r="AP2177" s="4">
        <v>-98276</v>
      </c>
      <c r="AQ2177" s="4">
        <v>0</v>
      </c>
      <c r="AR2177" s="4">
        <v>636724</v>
      </c>
      <c r="AS2177" s="1" t="s">
        <v>52</v>
      </c>
      <c r="AT2177" s="9">
        <f t="shared" si="980"/>
        <v>43404</v>
      </c>
      <c r="AU2177" s="9">
        <f t="shared" si="981"/>
        <v>43374</v>
      </c>
      <c r="AV2177" s="9">
        <v>44798</v>
      </c>
      <c r="AW2177" s="11">
        <f t="shared" si="982"/>
        <v>3.8191780821917809</v>
      </c>
      <c r="AX2177">
        <v>10</v>
      </c>
      <c r="AY2177" s="12">
        <v>0.05</v>
      </c>
      <c r="AZ2177">
        <f t="shared" si="983"/>
        <v>9.5000000000000001E-2</v>
      </c>
      <c r="BA2177" s="13">
        <f t="shared" si="984"/>
        <v>735000</v>
      </c>
      <c r="BB2177" s="17" t="s">
        <v>1853</v>
      </c>
      <c r="BC2177">
        <f>MATCH(BB2177,MONTHLY_INDEX!$A:$A,0)</f>
        <v>630</v>
      </c>
      <c r="BD2177">
        <f>MATCH(AU2177,MONTHLY_INDEX!$1:$1,0)</f>
        <v>82</v>
      </c>
      <c r="BE2177">
        <f>INDEX(MONTHLY_INDEX!$1:$1048576,Final!BC2177,Final!BD2177)</f>
        <v>115.8</v>
      </c>
      <c r="BF2177">
        <f>MATCH($BF$1,MONTHLY_INDEX!$1:$1,0)</f>
        <v>127</v>
      </c>
      <c r="BG2177">
        <f>INDEX(MONTHLY_INDEX!$1:$1048576,Final!BC2177,Final!BF2177)</f>
        <v>151.1</v>
      </c>
      <c r="BH2177" s="23">
        <f t="shared" si="1006"/>
        <v>0.30483592400690845</v>
      </c>
      <c r="BI2177" s="14">
        <f t="shared" si="1007"/>
        <v>959054.4041450778</v>
      </c>
      <c r="BJ2177" s="14">
        <f t="shared" si="1008"/>
        <v>347965.9581943361</v>
      </c>
      <c r="BK2177" s="15">
        <f t="shared" si="988"/>
        <v>611088.44595074165</v>
      </c>
      <c r="BL2177" s="52">
        <v>0</v>
      </c>
      <c r="BM2177" s="15">
        <f t="shared" si="1009"/>
        <v>611088.44595074165</v>
      </c>
    </row>
    <row r="2178" spans="1:65">
      <c r="A2178" s="8">
        <v>2176</v>
      </c>
      <c r="B2178" s="1" t="s">
        <v>44</v>
      </c>
      <c r="C2178" s="1">
        <v>1500</v>
      </c>
      <c r="D2178" s="1" t="s">
        <v>60</v>
      </c>
      <c r="E2178" s="1">
        <v>150000087</v>
      </c>
      <c r="F2178" s="1" t="s">
        <v>60</v>
      </c>
      <c r="G2178" s="1" t="s">
        <v>95</v>
      </c>
      <c r="H2178" s="1">
        <v>7</v>
      </c>
      <c r="I2178" s="1" t="s">
        <v>198</v>
      </c>
      <c r="J2178" s="1" t="s">
        <v>49</v>
      </c>
      <c r="K2178" s="1">
        <v>17406001</v>
      </c>
      <c r="L2178" s="1" t="s">
        <v>50</v>
      </c>
      <c r="M2178" s="1" t="s">
        <v>51</v>
      </c>
      <c r="N2178" s="1" t="s">
        <v>64</v>
      </c>
      <c r="O2178" s="1" t="s">
        <v>65</v>
      </c>
      <c r="P2178" s="1" t="s">
        <v>66</v>
      </c>
      <c r="Q2178" s="1" t="s">
        <v>67</v>
      </c>
      <c r="R2178" s="1" t="s">
        <v>87</v>
      </c>
      <c r="S2178" s="1" t="s">
        <v>88</v>
      </c>
      <c r="T2178" s="2">
        <v>43404</v>
      </c>
      <c r="U2178" s="2">
        <v>43404</v>
      </c>
      <c r="V2178" s="1" t="s">
        <v>52</v>
      </c>
      <c r="W2178" s="3">
        <v>1</v>
      </c>
      <c r="X2178" s="1" t="s">
        <v>53</v>
      </c>
      <c r="Y2178" s="4">
        <v>126000</v>
      </c>
      <c r="Z2178" s="4">
        <v>-15537</v>
      </c>
      <c r="AA2178" s="4">
        <v>0</v>
      </c>
      <c r="AB2178" s="4">
        <v>0</v>
      </c>
      <c r="AC2178" s="4">
        <v>0</v>
      </c>
      <c r="AD2178" s="4">
        <v>126000</v>
      </c>
      <c r="AE2178" s="5">
        <v>1614</v>
      </c>
      <c r="AF2178" s="1" t="s">
        <v>70</v>
      </c>
      <c r="AG2178" s="1" t="s">
        <v>71</v>
      </c>
      <c r="AH2178" s="1" t="s">
        <v>89</v>
      </c>
      <c r="AI2178" s="1" t="s">
        <v>57</v>
      </c>
      <c r="AJ2178" s="5">
        <v>10950</v>
      </c>
      <c r="AK2178" s="4">
        <v>-1310</v>
      </c>
      <c r="AL2178" s="4">
        <v>0</v>
      </c>
      <c r="AM2178" s="4">
        <v>0</v>
      </c>
      <c r="AN2178" s="4">
        <v>0</v>
      </c>
      <c r="AO2178" s="4">
        <v>-16847</v>
      </c>
      <c r="AP2178" s="4">
        <v>-16847</v>
      </c>
      <c r="AQ2178" s="4">
        <v>0</v>
      </c>
      <c r="AR2178" s="4">
        <v>109153</v>
      </c>
      <c r="AS2178" s="1" t="s">
        <v>52</v>
      </c>
      <c r="AT2178" s="9">
        <f t="shared" si="980"/>
        <v>43404</v>
      </c>
      <c r="AU2178" s="9">
        <f t="shared" si="981"/>
        <v>43374</v>
      </c>
      <c r="AV2178" s="9">
        <v>44798</v>
      </c>
      <c r="AW2178" s="11">
        <f t="shared" si="982"/>
        <v>3.8191780821917809</v>
      </c>
      <c r="AX2178">
        <v>25</v>
      </c>
      <c r="AY2178" s="12">
        <v>0.05</v>
      </c>
      <c r="AZ2178">
        <f t="shared" si="983"/>
        <v>3.7999999999999999E-2</v>
      </c>
      <c r="BA2178" s="13">
        <f t="shared" si="984"/>
        <v>126000</v>
      </c>
      <c r="BB2178" s="17" t="s">
        <v>2189</v>
      </c>
      <c r="BC2178">
        <f>MATCH(BB2178,MONTHLY_INDEX!$A:$A,0)</f>
        <v>798</v>
      </c>
      <c r="BD2178">
        <f>MATCH(AU2178,MONTHLY_INDEX!$1:$1,0)</f>
        <v>82</v>
      </c>
      <c r="BE2178">
        <f>INDEX(MONTHLY_INDEX!$1:$1048576,Final!BC2178,Final!BD2178)</f>
        <v>96</v>
      </c>
      <c r="BF2178">
        <f>MATCH($BF$1,MONTHLY_INDEX!$1:$1,0)</f>
        <v>127</v>
      </c>
      <c r="BG2178">
        <f>INDEX(MONTHLY_INDEX!$1:$1048576,Final!BC2178,Final!BF2178)</f>
        <v>95.3</v>
      </c>
      <c r="BH2178" s="23">
        <f t="shared" si="1006"/>
        <v>-7.2916666666666963E-3</v>
      </c>
      <c r="BI2178" s="14">
        <f t="shared" si="1007"/>
        <v>125081.25</v>
      </c>
      <c r="BJ2178" s="14">
        <f t="shared" si="1008"/>
        <v>18152.887602739724</v>
      </c>
      <c r="BK2178" s="15">
        <f t="shared" si="988"/>
        <v>106928.36239726028</v>
      </c>
      <c r="BL2178" s="52">
        <v>0</v>
      </c>
      <c r="BM2178" s="15">
        <f t="shared" si="1009"/>
        <v>106928.36239726028</v>
      </c>
    </row>
    <row r="2179" spans="1:65">
      <c r="A2179" s="8">
        <v>2177</v>
      </c>
      <c r="B2179" s="1" t="s">
        <v>44</v>
      </c>
      <c r="C2179" s="1">
        <v>1500</v>
      </c>
      <c r="D2179" s="1" t="s">
        <v>60</v>
      </c>
      <c r="E2179" s="1">
        <v>150000087</v>
      </c>
      <c r="F2179" s="1" t="s">
        <v>60</v>
      </c>
      <c r="G2179" s="1" t="s">
        <v>96</v>
      </c>
      <c r="H2179" s="1">
        <v>8</v>
      </c>
      <c r="I2179" s="1" t="s">
        <v>198</v>
      </c>
      <c r="J2179" s="1" t="s">
        <v>49</v>
      </c>
      <c r="K2179" s="1">
        <v>17406001</v>
      </c>
      <c r="L2179" s="1" t="s">
        <v>50</v>
      </c>
      <c r="M2179" s="1" t="s">
        <v>51</v>
      </c>
      <c r="N2179" s="1" t="s">
        <v>64</v>
      </c>
      <c r="O2179" s="1" t="s">
        <v>65</v>
      </c>
      <c r="P2179" s="1" t="s">
        <v>66</v>
      </c>
      <c r="Q2179" s="1" t="s">
        <v>67</v>
      </c>
      <c r="R2179" s="1" t="s">
        <v>87</v>
      </c>
      <c r="S2179" s="1" t="s">
        <v>88</v>
      </c>
      <c r="T2179" s="2">
        <v>43404</v>
      </c>
      <c r="U2179" s="2">
        <v>43404</v>
      </c>
      <c r="V2179" s="1" t="s">
        <v>52</v>
      </c>
      <c r="W2179" s="3">
        <v>1</v>
      </c>
      <c r="X2179" s="1" t="s">
        <v>53</v>
      </c>
      <c r="Y2179" s="4">
        <v>29327302</v>
      </c>
      <c r="Z2179" s="4">
        <v>-3616528</v>
      </c>
      <c r="AA2179" s="4">
        <v>0</v>
      </c>
      <c r="AB2179" s="4">
        <v>0</v>
      </c>
      <c r="AC2179" s="4">
        <v>0</v>
      </c>
      <c r="AD2179" s="4">
        <v>29327302</v>
      </c>
      <c r="AE2179" s="5">
        <v>1614</v>
      </c>
      <c r="AF2179" s="1" t="s">
        <v>70</v>
      </c>
      <c r="AG2179" s="1" t="s">
        <v>71</v>
      </c>
      <c r="AH2179" s="1" t="s">
        <v>89</v>
      </c>
      <c r="AI2179" s="1" t="s">
        <v>57</v>
      </c>
      <c r="AJ2179" s="5">
        <v>10950</v>
      </c>
      <c r="AK2179" s="4">
        <v>-304835</v>
      </c>
      <c r="AL2179" s="4">
        <v>0</v>
      </c>
      <c r="AM2179" s="4">
        <v>0</v>
      </c>
      <c r="AN2179" s="4">
        <v>0</v>
      </c>
      <c r="AO2179" s="4">
        <v>-3921363</v>
      </c>
      <c r="AP2179" s="4">
        <v>-3921363</v>
      </c>
      <c r="AQ2179" s="4">
        <v>0</v>
      </c>
      <c r="AR2179" s="4">
        <v>25405939</v>
      </c>
      <c r="AS2179" s="1" t="s">
        <v>52</v>
      </c>
      <c r="AT2179" s="9">
        <f t="shared" si="980"/>
        <v>43404</v>
      </c>
      <c r="AU2179" s="9">
        <f t="shared" si="981"/>
        <v>43374</v>
      </c>
      <c r="AV2179" s="9">
        <v>44798</v>
      </c>
      <c r="AW2179" s="11">
        <f t="shared" si="982"/>
        <v>3.8191780821917809</v>
      </c>
      <c r="AX2179">
        <v>25</v>
      </c>
      <c r="AY2179" s="12">
        <v>0.05</v>
      </c>
      <c r="AZ2179">
        <f t="shared" si="983"/>
        <v>3.7999999999999999E-2</v>
      </c>
      <c r="BA2179" s="13">
        <f t="shared" si="984"/>
        <v>29327302</v>
      </c>
      <c r="BB2179" s="17" t="s">
        <v>2189</v>
      </c>
      <c r="BC2179">
        <f>MATCH(BB2179,MONTHLY_INDEX!$A:$A,0)</f>
        <v>798</v>
      </c>
      <c r="BD2179">
        <f>MATCH(AU2179,MONTHLY_INDEX!$1:$1,0)</f>
        <v>82</v>
      </c>
      <c r="BE2179">
        <f>INDEX(MONTHLY_INDEX!$1:$1048576,Final!BC2179,Final!BD2179)</f>
        <v>96</v>
      </c>
      <c r="BF2179">
        <f>MATCH($BF$1,MONTHLY_INDEX!$1:$1,0)</f>
        <v>127</v>
      </c>
      <c r="BG2179">
        <f>INDEX(MONTHLY_INDEX!$1:$1048576,Final!BC2179,Final!BF2179)</f>
        <v>95.3</v>
      </c>
      <c r="BH2179" s="23">
        <f t="shared" si="1006"/>
        <v>-7.2916666666666963E-3</v>
      </c>
      <c r="BI2179" s="14">
        <f t="shared" si="1007"/>
        <v>29113457.089583334</v>
      </c>
      <c r="BJ2179" s="14">
        <f t="shared" si="1008"/>
        <v>4225200.1341079678</v>
      </c>
      <c r="BK2179" s="15">
        <f t="shared" si="988"/>
        <v>24888256.955475368</v>
      </c>
      <c r="BL2179" s="52">
        <v>0</v>
      </c>
      <c r="BM2179" s="15">
        <f t="shared" si="1009"/>
        <v>24888256.955475368</v>
      </c>
    </row>
    <row r="2180" spans="1:65">
      <c r="A2180" s="8">
        <v>2178</v>
      </c>
      <c r="B2180" s="1" t="s">
        <v>44</v>
      </c>
      <c r="C2180" s="1">
        <v>1500</v>
      </c>
      <c r="D2180" s="1" t="s">
        <v>60</v>
      </c>
      <c r="E2180" s="1">
        <v>150000087</v>
      </c>
      <c r="F2180" s="1" t="s">
        <v>60</v>
      </c>
      <c r="G2180" s="1" t="s">
        <v>97</v>
      </c>
      <c r="H2180" s="1">
        <v>9</v>
      </c>
      <c r="I2180" s="1" t="s">
        <v>198</v>
      </c>
      <c r="J2180" s="1" t="s">
        <v>49</v>
      </c>
      <c r="K2180" s="1">
        <v>17406001</v>
      </c>
      <c r="L2180" s="1" t="s">
        <v>50</v>
      </c>
      <c r="M2180" s="1" t="s">
        <v>51</v>
      </c>
      <c r="N2180" s="1" t="s">
        <v>64</v>
      </c>
      <c r="O2180" s="1" t="s">
        <v>65</v>
      </c>
      <c r="P2180" s="1" t="s">
        <v>66</v>
      </c>
      <c r="Q2180" s="1" t="s">
        <v>67</v>
      </c>
      <c r="R2180" s="1" t="s">
        <v>87</v>
      </c>
      <c r="S2180" s="1" t="s">
        <v>88</v>
      </c>
      <c r="T2180" s="2">
        <v>43404</v>
      </c>
      <c r="U2180" s="2">
        <v>43404</v>
      </c>
      <c r="V2180" s="1" t="s">
        <v>52</v>
      </c>
      <c r="W2180" s="3">
        <v>1</v>
      </c>
      <c r="X2180" s="1" t="s">
        <v>53</v>
      </c>
      <c r="Y2180" s="4">
        <v>1517250</v>
      </c>
      <c r="Z2180" s="4">
        <v>-187100</v>
      </c>
      <c r="AA2180" s="4">
        <v>0</v>
      </c>
      <c r="AB2180" s="4">
        <v>0</v>
      </c>
      <c r="AC2180" s="4">
        <v>0</v>
      </c>
      <c r="AD2180" s="4">
        <v>1517250</v>
      </c>
      <c r="AE2180" s="5">
        <v>1614</v>
      </c>
      <c r="AF2180" s="1" t="s">
        <v>70</v>
      </c>
      <c r="AG2180" s="1" t="s">
        <v>71</v>
      </c>
      <c r="AH2180" s="1" t="s">
        <v>89</v>
      </c>
      <c r="AI2180" s="1" t="s">
        <v>57</v>
      </c>
      <c r="AJ2180" s="5">
        <v>10950</v>
      </c>
      <c r="AK2180" s="4">
        <v>-15771</v>
      </c>
      <c r="AL2180" s="4">
        <v>0</v>
      </c>
      <c r="AM2180" s="4">
        <v>0</v>
      </c>
      <c r="AN2180" s="4">
        <v>0</v>
      </c>
      <c r="AO2180" s="4">
        <v>-202871</v>
      </c>
      <c r="AP2180" s="4">
        <v>-202871</v>
      </c>
      <c r="AQ2180" s="4">
        <v>0</v>
      </c>
      <c r="AR2180" s="4">
        <v>1314379</v>
      </c>
      <c r="AS2180" s="1" t="s">
        <v>52</v>
      </c>
      <c r="AT2180" s="9">
        <f t="shared" ref="AT2180:AT2243" si="1010">T2180</f>
        <v>43404</v>
      </c>
      <c r="AU2180" s="9">
        <f t="shared" ref="AU2180:AU2243" si="1011">DATE(YEAR(AT2180),MONTH(AT2180),DAY(1))</f>
        <v>43374</v>
      </c>
      <c r="AV2180" s="9">
        <v>44798</v>
      </c>
      <c r="AW2180" s="11">
        <f t="shared" ref="AW2180:AW2243" si="1012">(AV2180-AT2180)/365</f>
        <v>3.8191780821917809</v>
      </c>
      <c r="AX2180">
        <v>15</v>
      </c>
      <c r="AY2180" s="12">
        <v>0.05</v>
      </c>
      <c r="AZ2180">
        <f t="shared" ref="AZ2180:AZ2243" si="1013">(1-AY2180)/AX2180</f>
        <v>6.3333333333333325E-2</v>
      </c>
      <c r="BA2180" s="13">
        <f t="shared" ref="BA2180:BA2243" si="1014">Y2180</f>
        <v>1517250</v>
      </c>
      <c r="BB2180" s="17" t="s">
        <v>1941</v>
      </c>
      <c r="BC2180">
        <f>MATCH(BB2180,MONTHLY_INDEX!$A:$A,0)</f>
        <v>674</v>
      </c>
      <c r="BD2180">
        <f>MATCH(AU2180,MONTHLY_INDEX!$1:$1,0)</f>
        <v>82</v>
      </c>
      <c r="BE2180">
        <f>INDEX(MONTHLY_INDEX!$1:$1048576,Final!BC2180,Final!BD2180)</f>
        <v>105.9</v>
      </c>
      <c r="BF2180">
        <f>MATCH($BF$1,MONTHLY_INDEX!$1:$1,0)</f>
        <v>127</v>
      </c>
      <c r="BG2180">
        <f>INDEX(MONTHLY_INDEX!$1:$1048576,Final!BC2180,Final!BF2180)</f>
        <v>122.8</v>
      </c>
      <c r="BH2180" s="23">
        <f t="shared" si="1006"/>
        <v>0.15958451369216234</v>
      </c>
      <c r="BI2180" s="14">
        <f t="shared" si="1007"/>
        <v>1759379.6033994332</v>
      </c>
      <c r="BJ2180" s="14">
        <f t="shared" si="1008"/>
        <v>425560.98790536425</v>
      </c>
      <c r="BK2180" s="15">
        <f t="shared" ref="BK2180:BK2243" si="1015">MAX(BI2180-BJ2180,0)</f>
        <v>1333818.6154940689</v>
      </c>
      <c r="BL2180" s="52">
        <v>0</v>
      </c>
      <c r="BM2180" s="15">
        <f t="shared" si="1009"/>
        <v>1333818.6154940689</v>
      </c>
    </row>
    <row r="2181" spans="1:65">
      <c r="A2181" s="8">
        <v>2179</v>
      </c>
      <c r="B2181" s="1" t="s">
        <v>44</v>
      </c>
      <c r="C2181" s="1">
        <v>1500</v>
      </c>
      <c r="D2181" s="1" t="s">
        <v>60</v>
      </c>
      <c r="E2181" s="1">
        <v>150000087</v>
      </c>
      <c r="F2181" s="1" t="s">
        <v>60</v>
      </c>
      <c r="G2181" s="1" t="s">
        <v>98</v>
      </c>
      <c r="H2181" s="1">
        <v>10</v>
      </c>
      <c r="I2181" s="1" t="s">
        <v>198</v>
      </c>
      <c r="J2181" s="1" t="s">
        <v>49</v>
      </c>
      <c r="K2181" s="1">
        <v>17406001</v>
      </c>
      <c r="L2181" s="1" t="s">
        <v>50</v>
      </c>
      <c r="M2181" s="1" t="s">
        <v>51</v>
      </c>
      <c r="N2181" s="1" t="s">
        <v>64</v>
      </c>
      <c r="O2181" s="1" t="s">
        <v>65</v>
      </c>
      <c r="P2181" s="1" t="s">
        <v>66</v>
      </c>
      <c r="Q2181" s="1" t="s">
        <v>67</v>
      </c>
      <c r="R2181" s="1" t="s">
        <v>87</v>
      </c>
      <c r="S2181" s="1" t="s">
        <v>88</v>
      </c>
      <c r="T2181" s="2">
        <v>43404</v>
      </c>
      <c r="U2181" s="2">
        <v>43404</v>
      </c>
      <c r="V2181" s="1" t="s">
        <v>52</v>
      </c>
      <c r="W2181" s="3">
        <v>1</v>
      </c>
      <c r="X2181" s="1" t="s">
        <v>53</v>
      </c>
      <c r="Y2181" s="4">
        <v>312900</v>
      </c>
      <c r="Z2181" s="4">
        <v>-38584</v>
      </c>
      <c r="AA2181" s="4">
        <v>0</v>
      </c>
      <c r="AB2181" s="4">
        <v>0</v>
      </c>
      <c r="AC2181" s="4">
        <v>0</v>
      </c>
      <c r="AD2181" s="4">
        <v>312900</v>
      </c>
      <c r="AE2181" s="5">
        <v>1614</v>
      </c>
      <c r="AF2181" s="1" t="s">
        <v>70</v>
      </c>
      <c r="AG2181" s="1" t="s">
        <v>71</v>
      </c>
      <c r="AH2181" s="1" t="s">
        <v>89</v>
      </c>
      <c r="AI2181" s="1" t="s">
        <v>57</v>
      </c>
      <c r="AJ2181" s="5">
        <v>10950</v>
      </c>
      <c r="AK2181" s="4">
        <v>-3252</v>
      </c>
      <c r="AL2181" s="4">
        <v>0</v>
      </c>
      <c r="AM2181" s="4">
        <v>0</v>
      </c>
      <c r="AN2181" s="4">
        <v>0</v>
      </c>
      <c r="AO2181" s="4">
        <v>-41836</v>
      </c>
      <c r="AP2181" s="4">
        <v>-41836</v>
      </c>
      <c r="AQ2181" s="4">
        <v>0</v>
      </c>
      <c r="AR2181" s="4">
        <v>271064</v>
      </c>
      <c r="AS2181" s="1" t="s">
        <v>52</v>
      </c>
      <c r="AT2181" s="9">
        <f t="shared" si="1010"/>
        <v>43404</v>
      </c>
      <c r="AU2181" s="9">
        <f t="shared" si="1011"/>
        <v>43374</v>
      </c>
      <c r="AV2181" s="9">
        <v>44798</v>
      </c>
      <c r="AW2181" s="11">
        <f t="shared" si="1012"/>
        <v>3.8191780821917809</v>
      </c>
      <c r="AX2181">
        <v>10</v>
      </c>
      <c r="AY2181" s="12">
        <v>0.05</v>
      </c>
      <c r="AZ2181">
        <f t="shared" si="1013"/>
        <v>9.5000000000000001E-2</v>
      </c>
      <c r="BA2181" s="13">
        <f t="shared" si="1014"/>
        <v>312900</v>
      </c>
      <c r="BB2181" s="17" t="s">
        <v>2189</v>
      </c>
      <c r="BC2181">
        <f>MATCH(BB2181,MONTHLY_INDEX!$A:$A,0)</f>
        <v>798</v>
      </c>
      <c r="BD2181">
        <f>MATCH(AU2181,MONTHLY_INDEX!$1:$1,0)</f>
        <v>82</v>
      </c>
      <c r="BE2181">
        <f>INDEX(MONTHLY_INDEX!$1:$1048576,Final!BC2181,Final!BD2181)</f>
        <v>96</v>
      </c>
      <c r="BF2181">
        <f>MATCH($BF$1,MONTHLY_INDEX!$1:$1,0)</f>
        <v>127</v>
      </c>
      <c r="BG2181">
        <f>INDEX(MONTHLY_INDEX!$1:$1048576,Final!BC2181,Final!BF2181)</f>
        <v>95.3</v>
      </c>
      <c r="BH2181" s="23">
        <f t="shared" si="1006"/>
        <v>-7.2916666666666963E-3</v>
      </c>
      <c r="BI2181" s="14">
        <f t="shared" si="1007"/>
        <v>310618.4375</v>
      </c>
      <c r="BJ2181" s="14">
        <f t="shared" si="1008"/>
        <v>112699.17720034247</v>
      </c>
      <c r="BK2181" s="15">
        <f t="shared" si="1015"/>
        <v>197919.26029965753</v>
      </c>
      <c r="BL2181" s="52">
        <v>0</v>
      </c>
      <c r="BM2181" s="15">
        <f t="shared" si="1009"/>
        <v>197919.26029965753</v>
      </c>
    </row>
    <row r="2182" spans="1:65">
      <c r="A2182" s="8">
        <v>2180</v>
      </c>
      <c r="B2182" s="1" t="s">
        <v>44</v>
      </c>
      <c r="C2182" s="1">
        <v>1500</v>
      </c>
      <c r="D2182" s="1" t="s">
        <v>60</v>
      </c>
      <c r="E2182" s="1">
        <v>150000087</v>
      </c>
      <c r="F2182" s="1" t="s">
        <v>60</v>
      </c>
      <c r="G2182" s="1" t="s">
        <v>99</v>
      </c>
      <c r="H2182" s="1">
        <v>11</v>
      </c>
      <c r="I2182" s="1" t="s">
        <v>198</v>
      </c>
      <c r="J2182" s="1" t="s">
        <v>49</v>
      </c>
      <c r="K2182" s="1">
        <v>17406001</v>
      </c>
      <c r="L2182" s="1" t="s">
        <v>50</v>
      </c>
      <c r="M2182" s="1" t="s">
        <v>51</v>
      </c>
      <c r="N2182" s="1" t="s">
        <v>64</v>
      </c>
      <c r="O2182" s="1" t="s">
        <v>65</v>
      </c>
      <c r="P2182" s="1" t="s">
        <v>66</v>
      </c>
      <c r="Q2182" s="1" t="s">
        <v>67</v>
      </c>
      <c r="R2182" s="1" t="s">
        <v>87</v>
      </c>
      <c r="S2182" s="1" t="s">
        <v>88</v>
      </c>
      <c r="T2182" s="2">
        <v>43404</v>
      </c>
      <c r="U2182" s="2">
        <v>43404</v>
      </c>
      <c r="V2182" s="1" t="s">
        <v>52</v>
      </c>
      <c r="W2182" s="3">
        <v>1</v>
      </c>
      <c r="X2182" s="1" t="s">
        <v>53</v>
      </c>
      <c r="Y2182" s="4">
        <v>1174950</v>
      </c>
      <c r="Z2182" s="4">
        <v>-144889</v>
      </c>
      <c r="AA2182" s="4">
        <v>0</v>
      </c>
      <c r="AB2182" s="4">
        <v>0</v>
      </c>
      <c r="AC2182" s="4">
        <v>0</v>
      </c>
      <c r="AD2182" s="4">
        <v>1174950</v>
      </c>
      <c r="AE2182" s="5">
        <v>1614</v>
      </c>
      <c r="AF2182" s="1" t="s">
        <v>70</v>
      </c>
      <c r="AG2182" s="1" t="s">
        <v>71</v>
      </c>
      <c r="AH2182" s="1" t="s">
        <v>89</v>
      </c>
      <c r="AI2182" s="1" t="s">
        <v>57</v>
      </c>
      <c r="AJ2182" s="5">
        <v>10950</v>
      </c>
      <c r="AK2182" s="4">
        <v>-12213</v>
      </c>
      <c r="AL2182" s="4">
        <v>0</v>
      </c>
      <c r="AM2182" s="4">
        <v>0</v>
      </c>
      <c r="AN2182" s="4">
        <v>0</v>
      </c>
      <c r="AO2182" s="4">
        <v>-157102</v>
      </c>
      <c r="AP2182" s="4">
        <v>-157102</v>
      </c>
      <c r="AQ2182" s="4">
        <v>0</v>
      </c>
      <c r="AR2182" s="4">
        <v>1017848</v>
      </c>
      <c r="AS2182" s="1" t="s">
        <v>52</v>
      </c>
      <c r="AT2182" s="9">
        <f t="shared" si="1010"/>
        <v>43404</v>
      </c>
      <c r="AU2182" s="9">
        <f t="shared" si="1011"/>
        <v>43374</v>
      </c>
      <c r="AV2182" s="9">
        <v>44798</v>
      </c>
      <c r="AW2182" s="11">
        <f t="shared" si="1012"/>
        <v>3.8191780821917809</v>
      </c>
      <c r="AX2182">
        <v>10</v>
      </c>
      <c r="AY2182" s="12">
        <v>0.05</v>
      </c>
      <c r="AZ2182">
        <f t="shared" si="1013"/>
        <v>9.5000000000000001E-2</v>
      </c>
      <c r="BA2182" s="13">
        <f t="shared" si="1014"/>
        <v>1174950</v>
      </c>
      <c r="BB2182" s="17" t="s">
        <v>2189</v>
      </c>
      <c r="BC2182">
        <f>MATCH(BB2182,MONTHLY_INDEX!$A:$A,0)</f>
        <v>798</v>
      </c>
      <c r="BD2182">
        <f>MATCH(AU2182,MONTHLY_INDEX!$1:$1,0)</f>
        <v>82</v>
      </c>
      <c r="BE2182">
        <f>INDEX(MONTHLY_INDEX!$1:$1048576,Final!BC2182,Final!BD2182)</f>
        <v>96</v>
      </c>
      <c r="BF2182">
        <f>MATCH($BF$1,MONTHLY_INDEX!$1:$1,0)</f>
        <v>127</v>
      </c>
      <c r="BG2182">
        <f>INDEX(MONTHLY_INDEX!$1:$1048576,Final!BC2182,Final!BF2182)</f>
        <v>95.3</v>
      </c>
      <c r="BH2182" s="23">
        <f t="shared" si="1006"/>
        <v>-7.2916666666666963E-3</v>
      </c>
      <c r="BI2182" s="14">
        <f t="shared" si="1007"/>
        <v>1166382.65625</v>
      </c>
      <c r="BJ2182" s="14">
        <f t="shared" si="1008"/>
        <v>423189.19223886984</v>
      </c>
      <c r="BK2182" s="15">
        <f t="shared" si="1015"/>
        <v>743193.46401113016</v>
      </c>
      <c r="BL2182" s="52">
        <v>0</v>
      </c>
      <c r="BM2182" s="15">
        <f t="shared" si="1009"/>
        <v>743193.46401113016</v>
      </c>
    </row>
    <row r="2183" spans="1:65">
      <c r="A2183" s="8">
        <v>2181</v>
      </c>
      <c r="B2183" s="1" t="s">
        <v>44</v>
      </c>
      <c r="C2183" s="1">
        <v>1500</v>
      </c>
      <c r="D2183" s="1" t="s">
        <v>60</v>
      </c>
      <c r="E2183" s="1">
        <v>150000087</v>
      </c>
      <c r="F2183" s="1" t="s">
        <v>60</v>
      </c>
      <c r="G2183" s="1" t="s">
        <v>100</v>
      </c>
      <c r="H2183" s="1">
        <v>12</v>
      </c>
      <c r="I2183" s="1" t="s">
        <v>198</v>
      </c>
      <c r="J2183" s="1" t="s">
        <v>49</v>
      </c>
      <c r="K2183" s="1">
        <v>17406001</v>
      </c>
      <c r="L2183" s="1" t="s">
        <v>50</v>
      </c>
      <c r="M2183" s="1" t="s">
        <v>51</v>
      </c>
      <c r="N2183" s="1" t="s">
        <v>64</v>
      </c>
      <c r="O2183" s="1" t="s">
        <v>65</v>
      </c>
      <c r="P2183" s="1" t="s">
        <v>66</v>
      </c>
      <c r="Q2183" s="1" t="s">
        <v>67</v>
      </c>
      <c r="R2183" s="1" t="s">
        <v>87</v>
      </c>
      <c r="S2183" s="1" t="s">
        <v>88</v>
      </c>
      <c r="T2183" s="2">
        <v>43404</v>
      </c>
      <c r="U2183" s="2">
        <v>43404</v>
      </c>
      <c r="V2183" s="1" t="s">
        <v>52</v>
      </c>
      <c r="W2183" s="3">
        <v>1</v>
      </c>
      <c r="X2183" s="1" t="s">
        <v>53</v>
      </c>
      <c r="Y2183" s="4">
        <v>582750</v>
      </c>
      <c r="Z2183" s="4">
        <v>-71862</v>
      </c>
      <c r="AA2183" s="4">
        <v>0</v>
      </c>
      <c r="AB2183" s="4">
        <v>0</v>
      </c>
      <c r="AC2183" s="4">
        <v>0</v>
      </c>
      <c r="AD2183" s="4">
        <v>582750</v>
      </c>
      <c r="AE2183" s="5">
        <v>1614</v>
      </c>
      <c r="AF2183" s="1" t="s">
        <v>70</v>
      </c>
      <c r="AG2183" s="1" t="s">
        <v>71</v>
      </c>
      <c r="AH2183" s="1" t="s">
        <v>89</v>
      </c>
      <c r="AI2183" s="1" t="s">
        <v>57</v>
      </c>
      <c r="AJ2183" s="5">
        <v>10950</v>
      </c>
      <c r="AK2183" s="4">
        <v>-6057</v>
      </c>
      <c r="AL2183" s="4">
        <v>0</v>
      </c>
      <c r="AM2183" s="4">
        <v>0</v>
      </c>
      <c r="AN2183" s="4">
        <v>0</v>
      </c>
      <c r="AO2183" s="4">
        <v>-77919</v>
      </c>
      <c r="AP2183" s="4">
        <v>-77919</v>
      </c>
      <c r="AQ2183" s="4">
        <v>0</v>
      </c>
      <c r="AR2183" s="4">
        <v>504831</v>
      </c>
      <c r="AS2183" s="1" t="s">
        <v>52</v>
      </c>
      <c r="AT2183" s="9">
        <f t="shared" si="1010"/>
        <v>43404</v>
      </c>
      <c r="AU2183" s="9">
        <f t="shared" si="1011"/>
        <v>43374</v>
      </c>
      <c r="AV2183" s="9">
        <v>44798</v>
      </c>
      <c r="AW2183" s="11">
        <f t="shared" si="1012"/>
        <v>3.8191780821917809</v>
      </c>
      <c r="AX2183">
        <v>10</v>
      </c>
      <c r="AY2183" s="12">
        <v>0.05</v>
      </c>
      <c r="AZ2183">
        <f t="shared" si="1013"/>
        <v>9.5000000000000001E-2</v>
      </c>
      <c r="BA2183" s="13">
        <f t="shared" si="1014"/>
        <v>582750</v>
      </c>
      <c r="BB2183" s="17" t="s">
        <v>1973</v>
      </c>
      <c r="BC2183">
        <f>MATCH(BB2183,MONTHLY_INDEX!$A:$A,0)</f>
        <v>690</v>
      </c>
      <c r="BD2183">
        <f>MATCH(AU2183,MONTHLY_INDEX!$1:$1,0)</f>
        <v>82</v>
      </c>
      <c r="BE2183">
        <f>INDEX(MONTHLY_INDEX!$1:$1048576,Final!BC2183,Final!BD2183)</f>
        <v>112.3</v>
      </c>
      <c r="BF2183">
        <f>MATCH($BF$1,MONTHLY_INDEX!$1:$1,0)</f>
        <v>127</v>
      </c>
      <c r="BG2183">
        <f>INDEX(MONTHLY_INDEX!$1:$1048576,Final!BC2183,Final!BF2183)</f>
        <v>145.69999999999999</v>
      </c>
      <c r="BH2183" s="23">
        <f t="shared" si="1006"/>
        <v>0.29741763134461258</v>
      </c>
      <c r="BI2183" s="14">
        <f t="shared" si="1007"/>
        <v>756070.12466607301</v>
      </c>
      <c r="BJ2183" s="14">
        <f t="shared" si="1008"/>
        <v>274318.81262884394</v>
      </c>
      <c r="BK2183" s="15">
        <f t="shared" si="1015"/>
        <v>481751.31203722907</v>
      </c>
      <c r="BL2183" s="52">
        <v>0</v>
      </c>
      <c r="BM2183" s="15">
        <f t="shared" si="1009"/>
        <v>481751.31203722907</v>
      </c>
    </row>
    <row r="2184" spans="1:65">
      <c r="A2184" s="8">
        <v>2182</v>
      </c>
      <c r="B2184" s="1" t="s">
        <v>44</v>
      </c>
      <c r="C2184" s="1">
        <v>1500</v>
      </c>
      <c r="D2184" s="1" t="s">
        <v>60</v>
      </c>
      <c r="E2184" s="1">
        <v>150000087</v>
      </c>
      <c r="F2184" s="1" t="s">
        <v>60</v>
      </c>
      <c r="G2184" s="1" t="s">
        <v>101</v>
      </c>
      <c r="H2184" s="1">
        <v>13</v>
      </c>
      <c r="I2184" s="1" t="s">
        <v>198</v>
      </c>
      <c r="J2184" s="1" t="s">
        <v>49</v>
      </c>
      <c r="K2184" s="1">
        <v>17406001</v>
      </c>
      <c r="L2184" s="1" t="s">
        <v>50</v>
      </c>
      <c r="M2184" s="1" t="s">
        <v>51</v>
      </c>
      <c r="N2184" s="1" t="s">
        <v>64</v>
      </c>
      <c r="O2184" s="1" t="s">
        <v>65</v>
      </c>
      <c r="P2184" s="1" t="s">
        <v>66</v>
      </c>
      <c r="Q2184" s="1" t="s">
        <v>67</v>
      </c>
      <c r="R2184" s="1" t="s">
        <v>87</v>
      </c>
      <c r="S2184" s="1" t="s">
        <v>88</v>
      </c>
      <c r="T2184" s="2">
        <v>43404</v>
      </c>
      <c r="U2184" s="2">
        <v>43404</v>
      </c>
      <c r="V2184" s="1" t="s">
        <v>52</v>
      </c>
      <c r="W2184" s="3">
        <v>1</v>
      </c>
      <c r="X2184" s="1" t="s">
        <v>53</v>
      </c>
      <c r="Y2184" s="4">
        <v>9976171</v>
      </c>
      <c r="Z2184" s="4">
        <v>-1230221</v>
      </c>
      <c r="AA2184" s="4">
        <v>0</v>
      </c>
      <c r="AB2184" s="4">
        <v>0</v>
      </c>
      <c r="AC2184" s="4">
        <v>0</v>
      </c>
      <c r="AD2184" s="4">
        <v>9976171</v>
      </c>
      <c r="AE2184" s="5">
        <v>1614</v>
      </c>
      <c r="AF2184" s="1" t="s">
        <v>70</v>
      </c>
      <c r="AG2184" s="1" t="s">
        <v>71</v>
      </c>
      <c r="AH2184" s="1" t="s">
        <v>89</v>
      </c>
      <c r="AI2184" s="1" t="s">
        <v>57</v>
      </c>
      <c r="AJ2184" s="5">
        <v>10950</v>
      </c>
      <c r="AK2184" s="4">
        <v>-103695</v>
      </c>
      <c r="AL2184" s="4">
        <v>0</v>
      </c>
      <c r="AM2184" s="4">
        <v>0</v>
      </c>
      <c r="AN2184" s="4">
        <v>0</v>
      </c>
      <c r="AO2184" s="4">
        <v>-1333916</v>
      </c>
      <c r="AP2184" s="4">
        <v>-1333916</v>
      </c>
      <c r="AQ2184" s="4">
        <v>0</v>
      </c>
      <c r="AR2184" s="4">
        <v>8642255</v>
      </c>
      <c r="AS2184" s="1" t="s">
        <v>52</v>
      </c>
      <c r="AT2184" s="9">
        <f t="shared" si="1010"/>
        <v>43404</v>
      </c>
      <c r="AU2184" s="9">
        <f t="shared" si="1011"/>
        <v>43374</v>
      </c>
      <c r="AV2184" s="9">
        <v>44798</v>
      </c>
      <c r="AW2184" s="11">
        <f t="shared" si="1012"/>
        <v>3.8191780821917809</v>
      </c>
      <c r="AX2184">
        <v>25</v>
      </c>
      <c r="AY2184" s="12">
        <v>0.05</v>
      </c>
      <c r="AZ2184">
        <f t="shared" si="1013"/>
        <v>3.7999999999999999E-2</v>
      </c>
      <c r="BA2184" s="13">
        <f t="shared" si="1014"/>
        <v>9976171</v>
      </c>
      <c r="BB2184" s="17" t="s">
        <v>2189</v>
      </c>
      <c r="BC2184">
        <f>MATCH(BB2184,MONTHLY_INDEX!$A:$A,0)</f>
        <v>798</v>
      </c>
      <c r="BD2184">
        <f>MATCH(AU2184,MONTHLY_INDEX!$1:$1,0)</f>
        <v>82</v>
      </c>
      <c r="BE2184">
        <f>INDEX(MONTHLY_INDEX!$1:$1048576,Final!BC2184,Final!BD2184)</f>
        <v>96</v>
      </c>
      <c r="BF2184">
        <f>MATCH($BF$1,MONTHLY_INDEX!$1:$1,0)</f>
        <v>127</v>
      </c>
      <c r="BG2184">
        <f>INDEX(MONTHLY_INDEX!$1:$1048576,Final!BC2184,Final!BF2184)</f>
        <v>95.3</v>
      </c>
      <c r="BH2184" s="23">
        <f t="shared" si="1006"/>
        <v>-7.2916666666666963E-3</v>
      </c>
      <c r="BI2184" s="14">
        <f t="shared" si="1007"/>
        <v>9903428.0864583328</v>
      </c>
      <c r="BJ2184" s="14">
        <f t="shared" si="1008"/>
        <v>1437272.3084818379</v>
      </c>
      <c r="BK2184" s="15">
        <f t="shared" si="1015"/>
        <v>8466155.7779764943</v>
      </c>
      <c r="BL2184" s="52">
        <v>0</v>
      </c>
      <c r="BM2184" s="15">
        <f t="shared" si="1009"/>
        <v>8466155.7779764943</v>
      </c>
    </row>
    <row r="2185" spans="1:65">
      <c r="A2185" s="8">
        <v>2183</v>
      </c>
      <c r="B2185" s="1" t="s">
        <v>44</v>
      </c>
      <c r="C2185" s="1">
        <v>1500</v>
      </c>
      <c r="D2185" s="1" t="s">
        <v>60</v>
      </c>
      <c r="E2185" s="1">
        <v>150000087</v>
      </c>
      <c r="F2185" s="1" t="s">
        <v>60</v>
      </c>
      <c r="G2185" s="1" t="s">
        <v>102</v>
      </c>
      <c r="H2185" s="1">
        <v>14</v>
      </c>
      <c r="I2185" s="1" t="s">
        <v>198</v>
      </c>
      <c r="J2185" s="1" t="s">
        <v>49</v>
      </c>
      <c r="K2185" s="1">
        <v>17406001</v>
      </c>
      <c r="L2185" s="1" t="s">
        <v>50</v>
      </c>
      <c r="M2185" s="1" t="s">
        <v>51</v>
      </c>
      <c r="N2185" s="1" t="s">
        <v>64</v>
      </c>
      <c r="O2185" s="1" t="s">
        <v>65</v>
      </c>
      <c r="P2185" s="1" t="s">
        <v>66</v>
      </c>
      <c r="Q2185" s="1" t="s">
        <v>67</v>
      </c>
      <c r="R2185" s="1" t="s">
        <v>87</v>
      </c>
      <c r="S2185" s="1" t="s">
        <v>88</v>
      </c>
      <c r="T2185" s="2">
        <v>43404</v>
      </c>
      <c r="U2185" s="2">
        <v>43404</v>
      </c>
      <c r="V2185" s="1" t="s">
        <v>52</v>
      </c>
      <c r="W2185" s="3">
        <v>1</v>
      </c>
      <c r="X2185" s="1" t="s">
        <v>53</v>
      </c>
      <c r="Y2185" s="4">
        <v>21103901</v>
      </c>
      <c r="Z2185" s="4">
        <v>-2602449</v>
      </c>
      <c r="AA2185" s="4">
        <v>0</v>
      </c>
      <c r="AB2185" s="4">
        <v>0</v>
      </c>
      <c r="AC2185" s="4">
        <v>0</v>
      </c>
      <c r="AD2185" s="4">
        <v>21103901</v>
      </c>
      <c r="AE2185" s="5">
        <v>1614</v>
      </c>
      <c r="AF2185" s="1" t="s">
        <v>70</v>
      </c>
      <c r="AG2185" s="1" t="s">
        <v>71</v>
      </c>
      <c r="AH2185" s="1" t="s">
        <v>89</v>
      </c>
      <c r="AI2185" s="1" t="s">
        <v>57</v>
      </c>
      <c r="AJ2185" s="5">
        <v>10950</v>
      </c>
      <c r="AK2185" s="4">
        <v>-219359</v>
      </c>
      <c r="AL2185" s="4">
        <v>0</v>
      </c>
      <c r="AM2185" s="4">
        <v>0</v>
      </c>
      <c r="AN2185" s="4">
        <v>0</v>
      </c>
      <c r="AO2185" s="4">
        <v>-2821808</v>
      </c>
      <c r="AP2185" s="4">
        <v>-2821808</v>
      </c>
      <c r="AQ2185" s="4">
        <v>0</v>
      </c>
      <c r="AR2185" s="4">
        <v>18282093</v>
      </c>
      <c r="AS2185" s="1" t="s">
        <v>52</v>
      </c>
      <c r="AT2185" s="9">
        <f t="shared" si="1010"/>
        <v>43404</v>
      </c>
      <c r="AU2185" s="9">
        <f t="shared" si="1011"/>
        <v>43374</v>
      </c>
      <c r="AV2185" s="9">
        <v>44798</v>
      </c>
      <c r="AW2185" s="11">
        <f t="shared" si="1012"/>
        <v>3.8191780821917809</v>
      </c>
      <c r="AX2185">
        <v>25</v>
      </c>
      <c r="AY2185" s="12">
        <v>0.05</v>
      </c>
      <c r="AZ2185">
        <f t="shared" si="1013"/>
        <v>3.7999999999999999E-2</v>
      </c>
      <c r="BA2185" s="13">
        <f t="shared" si="1014"/>
        <v>21103901</v>
      </c>
      <c r="BB2185" s="17" t="s">
        <v>2189</v>
      </c>
      <c r="BC2185">
        <f>MATCH(BB2185,MONTHLY_INDEX!$A:$A,0)</f>
        <v>798</v>
      </c>
      <c r="BD2185">
        <f>MATCH(AU2185,MONTHLY_INDEX!$1:$1,0)</f>
        <v>82</v>
      </c>
      <c r="BE2185">
        <f>INDEX(MONTHLY_INDEX!$1:$1048576,Final!BC2185,Final!BD2185)</f>
        <v>96</v>
      </c>
      <c r="BF2185">
        <f>MATCH($BF$1,MONTHLY_INDEX!$1:$1,0)</f>
        <v>127</v>
      </c>
      <c r="BG2185">
        <f>INDEX(MONTHLY_INDEX!$1:$1048576,Final!BC2185,Final!BF2185)</f>
        <v>95.3</v>
      </c>
      <c r="BH2185" s="23">
        <f t="shared" si="1006"/>
        <v>-7.2916666666666963E-3</v>
      </c>
      <c r="BI2185" s="14">
        <f t="shared" si="1007"/>
        <v>20950018.388541665</v>
      </c>
      <c r="BJ2185" s="14">
        <f t="shared" si="1008"/>
        <v>3040450.3399392576</v>
      </c>
      <c r="BK2185" s="15">
        <f t="shared" si="1015"/>
        <v>17909568.048602406</v>
      </c>
      <c r="BL2185" s="52">
        <v>0</v>
      </c>
      <c r="BM2185" s="15">
        <f t="shared" si="1009"/>
        <v>17909568.048602406</v>
      </c>
    </row>
    <row r="2186" spans="1:65">
      <c r="A2186" s="8">
        <v>2184</v>
      </c>
      <c r="B2186" s="1" t="s">
        <v>44</v>
      </c>
      <c r="C2186" s="1">
        <v>1500</v>
      </c>
      <c r="D2186" s="1" t="s">
        <v>60</v>
      </c>
      <c r="E2186" s="1">
        <v>150000087</v>
      </c>
      <c r="F2186" s="1" t="s">
        <v>60</v>
      </c>
      <c r="G2186" s="1" t="s">
        <v>103</v>
      </c>
      <c r="H2186" s="1">
        <v>15</v>
      </c>
      <c r="I2186" s="1" t="s">
        <v>198</v>
      </c>
      <c r="J2186" s="1" t="s">
        <v>49</v>
      </c>
      <c r="K2186" s="1">
        <v>17406001</v>
      </c>
      <c r="L2186" s="1" t="s">
        <v>50</v>
      </c>
      <c r="M2186" s="1" t="s">
        <v>51</v>
      </c>
      <c r="N2186" s="1" t="s">
        <v>64</v>
      </c>
      <c r="O2186" s="1" t="s">
        <v>65</v>
      </c>
      <c r="P2186" s="1" t="s">
        <v>66</v>
      </c>
      <c r="Q2186" s="1" t="s">
        <v>67</v>
      </c>
      <c r="R2186" s="1" t="s">
        <v>87</v>
      </c>
      <c r="S2186" s="1" t="s">
        <v>88</v>
      </c>
      <c r="T2186" s="2">
        <v>43404</v>
      </c>
      <c r="U2186" s="2">
        <v>43404</v>
      </c>
      <c r="V2186" s="1" t="s">
        <v>52</v>
      </c>
      <c r="W2186" s="3">
        <v>1</v>
      </c>
      <c r="X2186" s="1" t="s">
        <v>53</v>
      </c>
      <c r="Y2186" s="4">
        <v>580650</v>
      </c>
      <c r="Z2186" s="4">
        <v>-71602</v>
      </c>
      <c r="AA2186" s="4">
        <v>0</v>
      </c>
      <c r="AB2186" s="4">
        <v>0</v>
      </c>
      <c r="AC2186" s="4">
        <v>0</v>
      </c>
      <c r="AD2186" s="4">
        <v>580650</v>
      </c>
      <c r="AE2186" s="5">
        <v>1614</v>
      </c>
      <c r="AF2186" s="1" t="s">
        <v>70</v>
      </c>
      <c r="AG2186" s="1" t="s">
        <v>71</v>
      </c>
      <c r="AH2186" s="1" t="s">
        <v>89</v>
      </c>
      <c r="AI2186" s="1" t="s">
        <v>57</v>
      </c>
      <c r="AJ2186" s="5">
        <v>10950</v>
      </c>
      <c r="AK2186" s="4">
        <v>-6035</v>
      </c>
      <c r="AL2186" s="4">
        <v>0</v>
      </c>
      <c r="AM2186" s="4">
        <v>0</v>
      </c>
      <c r="AN2186" s="4">
        <v>0</v>
      </c>
      <c r="AO2186" s="4">
        <v>-77637</v>
      </c>
      <c r="AP2186" s="4">
        <v>-77637</v>
      </c>
      <c r="AQ2186" s="4">
        <v>0</v>
      </c>
      <c r="AR2186" s="4">
        <v>503013</v>
      </c>
      <c r="AS2186" s="1" t="s">
        <v>52</v>
      </c>
      <c r="AT2186" s="9">
        <f t="shared" si="1010"/>
        <v>43404</v>
      </c>
      <c r="AU2186" s="9">
        <f t="shared" si="1011"/>
        <v>43374</v>
      </c>
      <c r="AV2186" s="9">
        <v>44798</v>
      </c>
      <c r="AW2186" s="11">
        <f t="shared" si="1012"/>
        <v>3.8191780821917809</v>
      </c>
      <c r="AX2186">
        <v>10</v>
      </c>
      <c r="AY2186" s="12">
        <v>0.05</v>
      </c>
      <c r="AZ2186">
        <f t="shared" si="1013"/>
        <v>9.5000000000000001E-2</v>
      </c>
      <c r="BA2186" s="13">
        <f t="shared" si="1014"/>
        <v>580650</v>
      </c>
      <c r="BB2186" s="17" t="s">
        <v>1941</v>
      </c>
      <c r="BC2186">
        <f>MATCH(BB2186,MONTHLY_INDEX!$A:$A,0)</f>
        <v>674</v>
      </c>
      <c r="BD2186">
        <f>MATCH(AU2186,MONTHLY_INDEX!$1:$1,0)</f>
        <v>82</v>
      </c>
      <c r="BE2186">
        <f>INDEX(MONTHLY_INDEX!$1:$1048576,Final!BC2186,Final!BD2186)</f>
        <v>105.9</v>
      </c>
      <c r="BF2186">
        <f>MATCH($BF$1,MONTHLY_INDEX!$1:$1,0)</f>
        <v>127</v>
      </c>
      <c r="BG2186">
        <f>INDEX(MONTHLY_INDEX!$1:$1048576,Final!BC2186,Final!BF2186)</f>
        <v>122.8</v>
      </c>
      <c r="BH2186" s="23">
        <f t="shared" si="1006"/>
        <v>0.15958451369216234</v>
      </c>
      <c r="BI2186" s="14">
        <f t="shared" si="1007"/>
        <v>673312.74787535402</v>
      </c>
      <c r="BJ2186" s="14">
        <f t="shared" si="1008"/>
        <v>244292.62246885791</v>
      </c>
      <c r="BK2186" s="15">
        <f t="shared" si="1015"/>
        <v>429020.12540649611</v>
      </c>
      <c r="BL2186" s="52">
        <v>0</v>
      </c>
      <c r="BM2186" s="15">
        <f t="shared" si="1009"/>
        <v>429020.12540649611</v>
      </c>
    </row>
    <row r="2187" spans="1:65">
      <c r="A2187" s="8">
        <v>2185</v>
      </c>
      <c r="B2187" s="1" t="s">
        <v>44</v>
      </c>
      <c r="C2187" s="1">
        <v>1500</v>
      </c>
      <c r="D2187" s="1" t="s">
        <v>60</v>
      </c>
      <c r="E2187" s="1">
        <v>150000087</v>
      </c>
      <c r="F2187" s="1" t="s">
        <v>60</v>
      </c>
      <c r="G2187" s="1" t="s">
        <v>104</v>
      </c>
      <c r="H2187" s="1">
        <v>16</v>
      </c>
      <c r="I2187" s="1" t="s">
        <v>198</v>
      </c>
      <c r="J2187" s="1" t="s">
        <v>49</v>
      </c>
      <c r="K2187" s="1">
        <v>17406001</v>
      </c>
      <c r="L2187" s="1" t="s">
        <v>50</v>
      </c>
      <c r="M2187" s="1" t="s">
        <v>51</v>
      </c>
      <c r="N2187" s="1" t="s">
        <v>64</v>
      </c>
      <c r="O2187" s="1" t="s">
        <v>65</v>
      </c>
      <c r="P2187" s="1" t="s">
        <v>66</v>
      </c>
      <c r="Q2187" s="1" t="s">
        <v>67</v>
      </c>
      <c r="R2187" s="1" t="s">
        <v>87</v>
      </c>
      <c r="S2187" s="1" t="s">
        <v>88</v>
      </c>
      <c r="T2187" s="2">
        <v>43404</v>
      </c>
      <c r="U2187" s="2">
        <v>43404</v>
      </c>
      <c r="V2187" s="1" t="s">
        <v>52</v>
      </c>
      <c r="W2187" s="3">
        <v>1</v>
      </c>
      <c r="X2187" s="1" t="s">
        <v>53</v>
      </c>
      <c r="Y2187" s="4">
        <v>175035</v>
      </c>
      <c r="Z2187" s="4">
        <v>-21583</v>
      </c>
      <c r="AA2187" s="4">
        <v>0</v>
      </c>
      <c r="AB2187" s="4">
        <v>0</v>
      </c>
      <c r="AC2187" s="4">
        <v>0</v>
      </c>
      <c r="AD2187" s="4">
        <v>175035</v>
      </c>
      <c r="AE2187" s="5">
        <v>1614</v>
      </c>
      <c r="AF2187" s="1" t="s">
        <v>70</v>
      </c>
      <c r="AG2187" s="1" t="s">
        <v>71</v>
      </c>
      <c r="AH2187" s="1" t="s">
        <v>89</v>
      </c>
      <c r="AI2187" s="1" t="s">
        <v>57</v>
      </c>
      <c r="AJ2187" s="5">
        <v>10950</v>
      </c>
      <c r="AK2187" s="4">
        <v>-1819</v>
      </c>
      <c r="AL2187" s="4">
        <v>0</v>
      </c>
      <c r="AM2187" s="4">
        <v>0</v>
      </c>
      <c r="AN2187" s="4">
        <v>0</v>
      </c>
      <c r="AO2187" s="4">
        <v>-23402</v>
      </c>
      <c r="AP2187" s="4">
        <v>-23402</v>
      </c>
      <c r="AQ2187" s="4">
        <v>0</v>
      </c>
      <c r="AR2187" s="4">
        <v>151633</v>
      </c>
      <c r="AS2187" s="1" t="s">
        <v>52</v>
      </c>
      <c r="AT2187" s="9">
        <f t="shared" si="1010"/>
        <v>43404</v>
      </c>
      <c r="AU2187" s="9">
        <f t="shared" si="1011"/>
        <v>43374</v>
      </c>
      <c r="AV2187" s="9">
        <v>44798</v>
      </c>
      <c r="AW2187" s="11">
        <f t="shared" si="1012"/>
        <v>3.8191780821917809</v>
      </c>
      <c r="AX2187">
        <v>10</v>
      </c>
      <c r="AY2187" s="12">
        <v>0.05</v>
      </c>
      <c r="AZ2187">
        <f t="shared" si="1013"/>
        <v>9.5000000000000001E-2</v>
      </c>
      <c r="BA2187" s="13">
        <f t="shared" si="1014"/>
        <v>175035</v>
      </c>
      <c r="BB2187" s="17" t="s">
        <v>1877</v>
      </c>
      <c r="BC2187">
        <f>MATCH(BB2187,MONTHLY_INDEX!$A:$A,0)</f>
        <v>642</v>
      </c>
      <c r="BD2187">
        <f>MATCH(AU2187,MONTHLY_INDEX!$1:$1,0)</f>
        <v>82</v>
      </c>
      <c r="BE2187">
        <f>INDEX(MONTHLY_INDEX!$1:$1048576,Final!BC2187,Final!BD2187)</f>
        <v>79.099999999999994</v>
      </c>
      <c r="BF2187">
        <f>MATCH($BF$1,MONTHLY_INDEX!$1:$1,0)</f>
        <v>127</v>
      </c>
      <c r="BG2187">
        <f>INDEX(MONTHLY_INDEX!$1:$1048576,Final!BC2187,Final!BF2187)</f>
        <v>94</v>
      </c>
      <c r="BH2187" s="23">
        <f t="shared" si="1006"/>
        <v>0.18836915297092297</v>
      </c>
      <c r="BI2187" s="14">
        <f t="shared" si="1007"/>
        <v>208006.19469026552</v>
      </c>
      <c r="BJ2187" s="14">
        <f t="shared" si="1008"/>
        <v>75469.206473511964</v>
      </c>
      <c r="BK2187" s="15">
        <f t="shared" si="1015"/>
        <v>132536.98821675355</v>
      </c>
      <c r="BL2187" s="52">
        <v>0</v>
      </c>
      <c r="BM2187" s="15">
        <f t="shared" si="1009"/>
        <v>132536.98821675355</v>
      </c>
    </row>
    <row r="2188" spans="1:65">
      <c r="A2188" s="8">
        <v>2186</v>
      </c>
      <c r="B2188" s="1" t="s">
        <v>44</v>
      </c>
      <c r="C2188" s="1">
        <v>1500</v>
      </c>
      <c r="D2188" s="1" t="s">
        <v>60</v>
      </c>
      <c r="E2188" s="1">
        <v>150000087</v>
      </c>
      <c r="F2188" s="1" t="s">
        <v>60</v>
      </c>
      <c r="G2188" s="1" t="s">
        <v>105</v>
      </c>
      <c r="H2188" s="1">
        <v>17</v>
      </c>
      <c r="I2188" s="1" t="s">
        <v>198</v>
      </c>
      <c r="J2188" s="1" t="s">
        <v>49</v>
      </c>
      <c r="K2188" s="1">
        <v>17406001</v>
      </c>
      <c r="L2188" s="1" t="s">
        <v>50</v>
      </c>
      <c r="M2188" s="1" t="s">
        <v>51</v>
      </c>
      <c r="N2188" s="1" t="s">
        <v>64</v>
      </c>
      <c r="O2188" s="1" t="s">
        <v>65</v>
      </c>
      <c r="P2188" s="1" t="s">
        <v>66</v>
      </c>
      <c r="Q2188" s="1" t="s">
        <v>67</v>
      </c>
      <c r="R2188" s="1" t="s">
        <v>87</v>
      </c>
      <c r="S2188" s="1" t="s">
        <v>88</v>
      </c>
      <c r="T2188" s="2">
        <v>43404</v>
      </c>
      <c r="U2188" s="2">
        <v>43404</v>
      </c>
      <c r="V2188" s="1" t="s">
        <v>52</v>
      </c>
      <c r="W2188" s="3">
        <v>1</v>
      </c>
      <c r="X2188" s="1" t="s">
        <v>53</v>
      </c>
      <c r="Y2188" s="4">
        <v>132796</v>
      </c>
      <c r="Z2188" s="4">
        <v>-16375</v>
      </c>
      <c r="AA2188" s="4">
        <v>0</v>
      </c>
      <c r="AB2188" s="4">
        <v>0</v>
      </c>
      <c r="AC2188" s="4">
        <v>0</v>
      </c>
      <c r="AD2188" s="4">
        <v>132796</v>
      </c>
      <c r="AE2188" s="5">
        <v>1614</v>
      </c>
      <c r="AF2188" s="1" t="s">
        <v>70</v>
      </c>
      <c r="AG2188" s="1" t="s">
        <v>71</v>
      </c>
      <c r="AH2188" s="1" t="s">
        <v>89</v>
      </c>
      <c r="AI2188" s="1" t="s">
        <v>57</v>
      </c>
      <c r="AJ2188" s="5">
        <v>10950</v>
      </c>
      <c r="AK2188" s="4">
        <v>-1380</v>
      </c>
      <c r="AL2188" s="4">
        <v>0</v>
      </c>
      <c r="AM2188" s="4">
        <v>0</v>
      </c>
      <c r="AN2188" s="4">
        <v>0</v>
      </c>
      <c r="AO2188" s="4">
        <v>-17755</v>
      </c>
      <c r="AP2188" s="4">
        <v>-17755</v>
      </c>
      <c r="AQ2188" s="4">
        <v>0</v>
      </c>
      <c r="AR2188" s="4">
        <v>115041</v>
      </c>
      <c r="AS2188" s="1" t="s">
        <v>52</v>
      </c>
      <c r="AT2188" s="9">
        <f t="shared" si="1010"/>
        <v>43404</v>
      </c>
      <c r="AU2188" s="9">
        <f t="shared" si="1011"/>
        <v>43374</v>
      </c>
      <c r="AV2188" s="9">
        <v>44798</v>
      </c>
      <c r="AW2188" s="11">
        <f t="shared" si="1012"/>
        <v>3.8191780821917809</v>
      </c>
      <c r="AX2188">
        <v>10</v>
      </c>
      <c r="AY2188" s="12">
        <v>0.05</v>
      </c>
      <c r="AZ2188">
        <f t="shared" si="1013"/>
        <v>9.5000000000000001E-2</v>
      </c>
      <c r="BA2188" s="13">
        <f t="shared" si="1014"/>
        <v>132796</v>
      </c>
      <c r="BB2188" s="17" t="s">
        <v>2189</v>
      </c>
      <c r="BC2188">
        <f>MATCH(BB2188,MONTHLY_INDEX!$A:$A,0)</f>
        <v>798</v>
      </c>
      <c r="BD2188">
        <f>MATCH(AU2188,MONTHLY_INDEX!$1:$1,0)</f>
        <v>82</v>
      </c>
      <c r="BE2188">
        <f>INDEX(MONTHLY_INDEX!$1:$1048576,Final!BC2188,Final!BD2188)</f>
        <v>96</v>
      </c>
      <c r="BF2188">
        <f>MATCH($BF$1,MONTHLY_INDEX!$1:$1,0)</f>
        <v>127</v>
      </c>
      <c r="BG2188">
        <f>INDEX(MONTHLY_INDEX!$1:$1048576,Final!BC2188,Final!BF2188)</f>
        <v>95.3</v>
      </c>
      <c r="BH2188" s="23">
        <f t="shared" si="1006"/>
        <v>-7.2916666666666963E-3</v>
      </c>
      <c r="BI2188" s="14">
        <f t="shared" si="1007"/>
        <v>131827.69583333333</v>
      </c>
      <c r="BJ2188" s="14">
        <f t="shared" si="1008"/>
        <v>47829.977422488584</v>
      </c>
      <c r="BK2188" s="15">
        <f t="shared" si="1015"/>
        <v>83997.71841084474</v>
      </c>
      <c r="BL2188" s="52">
        <v>0</v>
      </c>
      <c r="BM2188" s="15">
        <f t="shared" si="1009"/>
        <v>83997.71841084474</v>
      </c>
    </row>
    <row r="2189" spans="1:65">
      <c r="A2189" s="8">
        <v>2187</v>
      </c>
      <c r="B2189" s="1" t="s">
        <v>44</v>
      </c>
      <c r="C2189" s="1">
        <v>1500</v>
      </c>
      <c r="D2189" s="1" t="s">
        <v>60</v>
      </c>
      <c r="E2189" s="1">
        <v>150000087</v>
      </c>
      <c r="F2189" s="1" t="s">
        <v>60</v>
      </c>
      <c r="G2189" s="1" t="s">
        <v>106</v>
      </c>
      <c r="H2189" s="1">
        <v>18</v>
      </c>
      <c r="I2189" s="1" t="s">
        <v>198</v>
      </c>
      <c r="J2189" s="1" t="s">
        <v>49</v>
      </c>
      <c r="K2189" s="1">
        <v>17406001</v>
      </c>
      <c r="L2189" s="1" t="s">
        <v>50</v>
      </c>
      <c r="M2189" s="1" t="s">
        <v>51</v>
      </c>
      <c r="N2189" s="1" t="s">
        <v>64</v>
      </c>
      <c r="O2189" s="1" t="s">
        <v>65</v>
      </c>
      <c r="P2189" s="1" t="s">
        <v>66</v>
      </c>
      <c r="Q2189" s="1" t="s">
        <v>67</v>
      </c>
      <c r="R2189" s="1" t="s">
        <v>87</v>
      </c>
      <c r="S2189" s="1" t="s">
        <v>88</v>
      </c>
      <c r="T2189" s="2">
        <v>43404</v>
      </c>
      <c r="U2189" s="2">
        <v>43404</v>
      </c>
      <c r="V2189" s="1" t="s">
        <v>52</v>
      </c>
      <c r="W2189" s="3">
        <v>1</v>
      </c>
      <c r="X2189" s="1" t="s">
        <v>53</v>
      </c>
      <c r="Y2189" s="4">
        <v>469552</v>
      </c>
      <c r="Z2189" s="4">
        <v>-57903</v>
      </c>
      <c r="AA2189" s="4">
        <v>0</v>
      </c>
      <c r="AB2189" s="4">
        <v>0</v>
      </c>
      <c r="AC2189" s="4">
        <v>0</v>
      </c>
      <c r="AD2189" s="4">
        <v>469552</v>
      </c>
      <c r="AE2189" s="5">
        <v>1614</v>
      </c>
      <c r="AF2189" s="1" t="s">
        <v>70</v>
      </c>
      <c r="AG2189" s="1" t="s">
        <v>71</v>
      </c>
      <c r="AH2189" s="1" t="s">
        <v>89</v>
      </c>
      <c r="AI2189" s="1" t="s">
        <v>57</v>
      </c>
      <c r="AJ2189" s="5">
        <v>10950</v>
      </c>
      <c r="AK2189" s="4">
        <v>-4881</v>
      </c>
      <c r="AL2189" s="4">
        <v>0</v>
      </c>
      <c r="AM2189" s="4">
        <v>0</v>
      </c>
      <c r="AN2189" s="4">
        <v>0</v>
      </c>
      <c r="AO2189" s="4">
        <v>-62784</v>
      </c>
      <c r="AP2189" s="4">
        <v>-62784</v>
      </c>
      <c r="AQ2189" s="4">
        <v>0</v>
      </c>
      <c r="AR2189" s="4">
        <v>406768</v>
      </c>
      <c r="AS2189" s="1" t="s">
        <v>52</v>
      </c>
      <c r="AT2189" s="9">
        <f t="shared" si="1010"/>
        <v>43404</v>
      </c>
      <c r="AU2189" s="9">
        <f t="shared" si="1011"/>
        <v>43374</v>
      </c>
      <c r="AV2189" s="9">
        <v>44798</v>
      </c>
      <c r="AW2189" s="11">
        <f t="shared" si="1012"/>
        <v>3.8191780821917809</v>
      </c>
      <c r="AX2189">
        <v>10</v>
      </c>
      <c r="AY2189" s="12">
        <v>0.05</v>
      </c>
      <c r="AZ2189">
        <f t="shared" si="1013"/>
        <v>9.5000000000000001E-2</v>
      </c>
      <c r="BA2189" s="13">
        <f t="shared" si="1014"/>
        <v>469552</v>
      </c>
      <c r="BB2189" s="17" t="s">
        <v>1871</v>
      </c>
      <c r="BC2189">
        <f>MATCH(BB2189,MONTHLY_INDEX!$A:$A,0)</f>
        <v>639</v>
      </c>
      <c r="BD2189">
        <f>MATCH(AU2189,MONTHLY_INDEX!$1:$1,0)</f>
        <v>82</v>
      </c>
      <c r="BE2189">
        <f>INDEX(MONTHLY_INDEX!$1:$1048576,Final!BC2189,Final!BD2189)</f>
        <v>113.1</v>
      </c>
      <c r="BF2189">
        <f>MATCH($BF$1,MONTHLY_INDEX!$1:$1,0)</f>
        <v>127</v>
      </c>
      <c r="BG2189">
        <f>INDEX(MONTHLY_INDEX!$1:$1048576,Final!BC2189,Final!BF2189)</f>
        <v>116.2</v>
      </c>
      <c r="BH2189" s="23">
        <f t="shared" si="1006"/>
        <v>2.740937223695852E-2</v>
      </c>
      <c r="BI2189" s="14">
        <f t="shared" si="1007"/>
        <v>482422.1255526084</v>
      </c>
      <c r="BJ2189" s="14">
        <f t="shared" si="1008"/>
        <v>175033.32078611487</v>
      </c>
      <c r="BK2189" s="15">
        <f t="shared" si="1015"/>
        <v>307388.8047664935</v>
      </c>
      <c r="BL2189" s="52">
        <v>0</v>
      </c>
      <c r="BM2189" s="15">
        <f t="shared" si="1009"/>
        <v>307388.8047664935</v>
      </c>
    </row>
    <row r="2190" spans="1:65">
      <c r="A2190" s="8">
        <v>2188</v>
      </c>
      <c r="B2190" s="1" t="s">
        <v>44</v>
      </c>
      <c r="C2190" s="1">
        <v>1500</v>
      </c>
      <c r="D2190" s="1" t="s">
        <v>60</v>
      </c>
      <c r="E2190" s="1">
        <v>150000087</v>
      </c>
      <c r="F2190" s="1" t="s">
        <v>60</v>
      </c>
      <c r="G2190" s="1" t="s">
        <v>107</v>
      </c>
      <c r="H2190" s="1">
        <v>19</v>
      </c>
      <c r="I2190" s="1" t="s">
        <v>198</v>
      </c>
      <c r="J2190" s="1" t="s">
        <v>49</v>
      </c>
      <c r="K2190" s="1">
        <v>17406001</v>
      </c>
      <c r="L2190" s="1" t="s">
        <v>50</v>
      </c>
      <c r="M2190" s="1" t="s">
        <v>51</v>
      </c>
      <c r="N2190" s="1" t="s">
        <v>64</v>
      </c>
      <c r="O2190" s="1" t="s">
        <v>65</v>
      </c>
      <c r="P2190" s="1" t="s">
        <v>66</v>
      </c>
      <c r="Q2190" s="1" t="s">
        <v>67</v>
      </c>
      <c r="R2190" s="1" t="s">
        <v>87</v>
      </c>
      <c r="S2190" s="1" t="s">
        <v>88</v>
      </c>
      <c r="T2190" s="2">
        <v>43404</v>
      </c>
      <c r="U2190" s="2">
        <v>43404</v>
      </c>
      <c r="V2190" s="1" t="s">
        <v>52</v>
      </c>
      <c r="W2190" s="3">
        <v>1</v>
      </c>
      <c r="X2190" s="1" t="s">
        <v>53</v>
      </c>
      <c r="Y2190" s="4">
        <v>6861326</v>
      </c>
      <c r="Z2190" s="4">
        <v>-846111</v>
      </c>
      <c r="AA2190" s="4">
        <v>0</v>
      </c>
      <c r="AB2190" s="4">
        <v>0</v>
      </c>
      <c r="AC2190" s="4">
        <v>0</v>
      </c>
      <c r="AD2190" s="4">
        <v>6861326</v>
      </c>
      <c r="AE2190" s="5">
        <v>1614</v>
      </c>
      <c r="AF2190" s="1" t="s">
        <v>70</v>
      </c>
      <c r="AG2190" s="1" t="s">
        <v>71</v>
      </c>
      <c r="AH2190" s="1" t="s">
        <v>89</v>
      </c>
      <c r="AI2190" s="1" t="s">
        <v>57</v>
      </c>
      <c r="AJ2190" s="5">
        <v>10950</v>
      </c>
      <c r="AK2190" s="4">
        <v>-71318</v>
      </c>
      <c r="AL2190" s="4">
        <v>0</v>
      </c>
      <c r="AM2190" s="4">
        <v>0</v>
      </c>
      <c r="AN2190" s="4">
        <v>0</v>
      </c>
      <c r="AO2190" s="4">
        <v>-917429</v>
      </c>
      <c r="AP2190" s="4">
        <v>-917429</v>
      </c>
      <c r="AQ2190" s="4">
        <v>0</v>
      </c>
      <c r="AR2190" s="4">
        <v>5943897</v>
      </c>
      <c r="AS2190" s="1" t="s">
        <v>52</v>
      </c>
      <c r="AT2190" s="9">
        <f t="shared" si="1010"/>
        <v>43404</v>
      </c>
      <c r="AU2190" s="9">
        <f t="shared" si="1011"/>
        <v>43374</v>
      </c>
      <c r="AV2190" s="9">
        <v>44798</v>
      </c>
      <c r="AW2190" s="11">
        <f t="shared" si="1012"/>
        <v>3.8191780821917809</v>
      </c>
      <c r="AX2190">
        <v>10</v>
      </c>
      <c r="AY2190" s="12">
        <v>0.05</v>
      </c>
      <c r="AZ2190">
        <f t="shared" si="1013"/>
        <v>9.5000000000000001E-2</v>
      </c>
      <c r="BA2190" s="13">
        <f t="shared" si="1014"/>
        <v>6861326</v>
      </c>
      <c r="BI2190" s="14">
        <f t="shared" ref="BI2190:BI2192" si="1016">AR2190</f>
        <v>5943897</v>
      </c>
      <c r="BJ2190" s="14">
        <v>0</v>
      </c>
      <c r="BK2190" s="14">
        <f t="shared" ref="BK2190:BK2192" si="1017">AR2190</f>
        <v>5943897</v>
      </c>
      <c r="BL2190" s="52">
        <v>0</v>
      </c>
      <c r="BM2190" s="15">
        <f t="shared" ref="BM2190:BM2192" si="1018">AR2190</f>
        <v>5943897</v>
      </c>
    </row>
    <row r="2191" spans="1:65">
      <c r="A2191" s="8">
        <v>2189</v>
      </c>
      <c r="B2191" s="1" t="s">
        <v>44</v>
      </c>
      <c r="C2191" s="1">
        <v>1500</v>
      </c>
      <c r="D2191" s="1" t="s">
        <v>60</v>
      </c>
      <c r="E2191" s="1">
        <v>150000087</v>
      </c>
      <c r="F2191" s="1" t="s">
        <v>60</v>
      </c>
      <c r="G2191" s="1" t="s">
        <v>108</v>
      </c>
      <c r="H2191" s="1">
        <v>20</v>
      </c>
      <c r="I2191" s="1" t="s">
        <v>198</v>
      </c>
      <c r="J2191" s="1" t="s">
        <v>49</v>
      </c>
      <c r="K2191" s="1">
        <v>17406001</v>
      </c>
      <c r="L2191" s="1" t="s">
        <v>50</v>
      </c>
      <c r="M2191" s="1" t="s">
        <v>51</v>
      </c>
      <c r="N2191" s="1" t="s">
        <v>64</v>
      </c>
      <c r="O2191" s="1" t="s">
        <v>65</v>
      </c>
      <c r="P2191" s="1" t="s">
        <v>66</v>
      </c>
      <c r="Q2191" s="1" t="s">
        <v>67</v>
      </c>
      <c r="R2191" s="1" t="s">
        <v>87</v>
      </c>
      <c r="S2191" s="1" t="s">
        <v>88</v>
      </c>
      <c r="T2191" s="2">
        <v>43404</v>
      </c>
      <c r="U2191" s="2">
        <v>43404</v>
      </c>
      <c r="V2191" s="1" t="s">
        <v>52</v>
      </c>
      <c r="W2191" s="3">
        <v>1</v>
      </c>
      <c r="X2191" s="1" t="s">
        <v>53</v>
      </c>
      <c r="Y2191" s="4">
        <v>5552065</v>
      </c>
      <c r="Z2191" s="4">
        <v>-684659</v>
      </c>
      <c r="AA2191" s="4">
        <v>0</v>
      </c>
      <c r="AB2191" s="4">
        <v>0</v>
      </c>
      <c r="AC2191" s="4">
        <v>0</v>
      </c>
      <c r="AD2191" s="4">
        <v>5552065</v>
      </c>
      <c r="AE2191" s="5">
        <v>1614</v>
      </c>
      <c r="AF2191" s="1" t="s">
        <v>70</v>
      </c>
      <c r="AG2191" s="1" t="s">
        <v>71</v>
      </c>
      <c r="AH2191" s="1" t="s">
        <v>89</v>
      </c>
      <c r="AI2191" s="1" t="s">
        <v>57</v>
      </c>
      <c r="AJ2191" s="5">
        <v>10950</v>
      </c>
      <c r="AK2191" s="4">
        <v>-57710</v>
      </c>
      <c r="AL2191" s="4">
        <v>0</v>
      </c>
      <c r="AM2191" s="4">
        <v>0</v>
      </c>
      <c r="AN2191" s="4">
        <v>0</v>
      </c>
      <c r="AO2191" s="4">
        <v>-742369</v>
      </c>
      <c r="AP2191" s="4">
        <v>-742369</v>
      </c>
      <c r="AQ2191" s="4">
        <v>0</v>
      </c>
      <c r="AR2191" s="4">
        <v>4809696</v>
      </c>
      <c r="AS2191" s="1" t="s">
        <v>52</v>
      </c>
      <c r="AT2191" s="9">
        <f t="shared" si="1010"/>
        <v>43404</v>
      </c>
      <c r="AU2191" s="9">
        <f t="shared" si="1011"/>
        <v>43374</v>
      </c>
      <c r="AV2191" s="9">
        <v>44798</v>
      </c>
      <c r="AW2191" s="11">
        <f t="shared" si="1012"/>
        <v>3.8191780821917809</v>
      </c>
      <c r="AX2191">
        <v>10</v>
      </c>
      <c r="AY2191" s="12">
        <v>0.05</v>
      </c>
      <c r="AZ2191">
        <f t="shared" si="1013"/>
        <v>9.5000000000000001E-2</v>
      </c>
      <c r="BA2191" s="13">
        <f t="shared" si="1014"/>
        <v>5552065</v>
      </c>
      <c r="BI2191" s="14">
        <f t="shared" si="1016"/>
        <v>4809696</v>
      </c>
      <c r="BJ2191" s="14">
        <v>0</v>
      </c>
      <c r="BK2191" s="14">
        <f t="shared" si="1017"/>
        <v>4809696</v>
      </c>
      <c r="BL2191" s="52">
        <v>0</v>
      </c>
      <c r="BM2191" s="15">
        <f t="shared" si="1018"/>
        <v>4809696</v>
      </c>
    </row>
    <row r="2192" spans="1:65">
      <c r="A2192" s="8">
        <v>2190</v>
      </c>
      <c r="B2192" s="1" t="s">
        <v>44</v>
      </c>
      <c r="C2192" s="1">
        <v>1500</v>
      </c>
      <c r="D2192" s="1" t="s">
        <v>60</v>
      </c>
      <c r="E2192" s="1">
        <v>150000087</v>
      </c>
      <c r="F2192" s="1" t="s">
        <v>60</v>
      </c>
      <c r="G2192" s="1" t="s">
        <v>109</v>
      </c>
      <c r="H2192" s="1">
        <v>21</v>
      </c>
      <c r="I2192" s="1" t="s">
        <v>198</v>
      </c>
      <c r="J2192" s="1" t="s">
        <v>49</v>
      </c>
      <c r="K2192" s="1">
        <v>17406001</v>
      </c>
      <c r="L2192" s="1" t="s">
        <v>50</v>
      </c>
      <c r="M2192" s="1" t="s">
        <v>51</v>
      </c>
      <c r="N2192" s="1" t="s">
        <v>64</v>
      </c>
      <c r="O2192" s="1" t="s">
        <v>65</v>
      </c>
      <c r="P2192" s="1" t="s">
        <v>66</v>
      </c>
      <c r="Q2192" s="1" t="s">
        <v>67</v>
      </c>
      <c r="R2192" s="1" t="s">
        <v>87</v>
      </c>
      <c r="S2192" s="1" t="s">
        <v>88</v>
      </c>
      <c r="T2192" s="2">
        <v>43404</v>
      </c>
      <c r="U2192" s="2">
        <v>43404</v>
      </c>
      <c r="V2192" s="1" t="s">
        <v>52</v>
      </c>
      <c r="W2192" s="3">
        <v>1</v>
      </c>
      <c r="X2192" s="1" t="s">
        <v>53</v>
      </c>
      <c r="Y2192" s="4">
        <v>1950695</v>
      </c>
      <c r="Z2192" s="4">
        <v>-241362</v>
      </c>
      <c r="AA2192" s="4">
        <v>0</v>
      </c>
      <c r="AB2192" s="4">
        <v>0</v>
      </c>
      <c r="AC2192" s="4">
        <v>0</v>
      </c>
      <c r="AD2192" s="4">
        <v>1950695</v>
      </c>
      <c r="AE2192" s="5">
        <v>1614</v>
      </c>
      <c r="AF2192" s="1" t="s">
        <v>70</v>
      </c>
      <c r="AG2192" s="1" t="s">
        <v>71</v>
      </c>
      <c r="AH2192" s="1" t="s">
        <v>89</v>
      </c>
      <c r="AI2192" s="1" t="s">
        <v>57</v>
      </c>
      <c r="AJ2192" s="5">
        <v>10950</v>
      </c>
      <c r="AK2192" s="4">
        <v>-20266</v>
      </c>
      <c r="AL2192" s="4">
        <v>0</v>
      </c>
      <c r="AM2192" s="4">
        <v>0</v>
      </c>
      <c r="AN2192" s="4">
        <v>0</v>
      </c>
      <c r="AO2192" s="4">
        <v>-261628</v>
      </c>
      <c r="AP2192" s="4">
        <v>-261628</v>
      </c>
      <c r="AQ2192" s="4">
        <v>0</v>
      </c>
      <c r="AR2192" s="4">
        <v>1689067</v>
      </c>
      <c r="AS2192" s="1" t="s">
        <v>52</v>
      </c>
      <c r="AT2192" s="9">
        <f t="shared" si="1010"/>
        <v>43404</v>
      </c>
      <c r="AU2192" s="9">
        <f t="shared" si="1011"/>
        <v>43374</v>
      </c>
      <c r="AV2192" s="9">
        <v>44798</v>
      </c>
      <c r="AW2192" s="11">
        <f t="shared" si="1012"/>
        <v>3.8191780821917809</v>
      </c>
      <c r="AX2192">
        <v>10</v>
      </c>
      <c r="AY2192" s="12">
        <v>0.05</v>
      </c>
      <c r="AZ2192">
        <f t="shared" si="1013"/>
        <v>9.5000000000000001E-2</v>
      </c>
      <c r="BA2192" s="13">
        <f t="shared" si="1014"/>
        <v>1950695</v>
      </c>
      <c r="BI2192" s="14">
        <f t="shared" si="1016"/>
        <v>1689067</v>
      </c>
      <c r="BJ2192" s="14">
        <v>0</v>
      </c>
      <c r="BK2192" s="14">
        <f t="shared" si="1017"/>
        <v>1689067</v>
      </c>
      <c r="BL2192" s="52">
        <v>0</v>
      </c>
      <c r="BM2192" s="15">
        <f t="shared" si="1018"/>
        <v>1689067</v>
      </c>
    </row>
    <row r="2193" spans="1:65">
      <c r="A2193" s="8">
        <v>2191</v>
      </c>
      <c r="B2193" s="1" t="s">
        <v>44</v>
      </c>
      <c r="C2193" s="1">
        <v>1500</v>
      </c>
      <c r="D2193" s="1" t="s">
        <v>60</v>
      </c>
      <c r="E2193" s="1">
        <v>150000087</v>
      </c>
      <c r="F2193" s="1" t="s">
        <v>60</v>
      </c>
      <c r="G2193" s="1" t="s">
        <v>110</v>
      </c>
      <c r="H2193" s="1">
        <v>22</v>
      </c>
      <c r="I2193" s="1" t="s">
        <v>198</v>
      </c>
      <c r="J2193" s="1" t="s">
        <v>49</v>
      </c>
      <c r="K2193" s="1">
        <v>17406001</v>
      </c>
      <c r="L2193" s="1" t="s">
        <v>50</v>
      </c>
      <c r="M2193" s="1" t="s">
        <v>51</v>
      </c>
      <c r="N2193" s="1" t="s">
        <v>64</v>
      </c>
      <c r="O2193" s="1" t="s">
        <v>65</v>
      </c>
      <c r="P2193" s="1" t="s">
        <v>66</v>
      </c>
      <c r="Q2193" s="1" t="s">
        <v>67</v>
      </c>
      <c r="R2193" s="1" t="s">
        <v>87</v>
      </c>
      <c r="S2193" s="1" t="s">
        <v>88</v>
      </c>
      <c r="T2193" s="2">
        <v>43404</v>
      </c>
      <c r="U2193" s="2">
        <v>43404</v>
      </c>
      <c r="V2193" s="1" t="s">
        <v>52</v>
      </c>
      <c r="W2193" s="3">
        <v>1</v>
      </c>
      <c r="X2193" s="1" t="s">
        <v>53</v>
      </c>
      <c r="Y2193" s="4">
        <v>16789210</v>
      </c>
      <c r="Z2193" s="4">
        <v>-2070378</v>
      </c>
      <c r="AA2193" s="4">
        <v>0</v>
      </c>
      <c r="AB2193" s="4">
        <v>0</v>
      </c>
      <c r="AC2193" s="4">
        <v>0</v>
      </c>
      <c r="AD2193" s="4">
        <v>16789210</v>
      </c>
      <c r="AE2193" s="5">
        <v>1614</v>
      </c>
      <c r="AF2193" s="1" t="s">
        <v>70</v>
      </c>
      <c r="AG2193" s="1" t="s">
        <v>71</v>
      </c>
      <c r="AH2193" s="1" t="s">
        <v>89</v>
      </c>
      <c r="AI2193" s="1" t="s">
        <v>57</v>
      </c>
      <c r="AJ2193" s="5">
        <v>10950</v>
      </c>
      <c r="AK2193" s="4">
        <v>-174511</v>
      </c>
      <c r="AL2193" s="4">
        <v>0</v>
      </c>
      <c r="AM2193" s="4">
        <v>0</v>
      </c>
      <c r="AN2193" s="4">
        <v>0</v>
      </c>
      <c r="AO2193" s="4">
        <v>-2244889</v>
      </c>
      <c r="AP2193" s="4">
        <v>-2244889</v>
      </c>
      <c r="AQ2193" s="4">
        <v>0</v>
      </c>
      <c r="AR2193" s="4">
        <v>14544321</v>
      </c>
      <c r="AS2193" s="1" t="s">
        <v>52</v>
      </c>
      <c r="AT2193" s="9">
        <f t="shared" si="1010"/>
        <v>43404</v>
      </c>
      <c r="AU2193" s="9">
        <f t="shared" si="1011"/>
        <v>43374</v>
      </c>
      <c r="AV2193" s="9">
        <v>44798</v>
      </c>
      <c r="AW2193" s="11">
        <f t="shared" si="1012"/>
        <v>3.8191780821917809</v>
      </c>
      <c r="AX2193">
        <v>25</v>
      </c>
      <c r="AY2193" s="12">
        <v>0.05</v>
      </c>
      <c r="AZ2193">
        <f t="shared" si="1013"/>
        <v>3.7999999999999999E-2</v>
      </c>
      <c r="BA2193" s="13">
        <f t="shared" si="1014"/>
        <v>16789210</v>
      </c>
      <c r="BB2193" s="17" t="s">
        <v>2189</v>
      </c>
      <c r="BC2193">
        <f>MATCH(BB2193,MONTHLY_INDEX!$A:$A,0)</f>
        <v>798</v>
      </c>
      <c r="BD2193">
        <f>MATCH(AU2193,MONTHLY_INDEX!$1:$1,0)</f>
        <v>82</v>
      </c>
      <c r="BE2193">
        <f>INDEX(MONTHLY_INDEX!$1:$1048576,Final!BC2193,Final!BD2193)</f>
        <v>96</v>
      </c>
      <c r="BF2193">
        <f>MATCH($BF$1,MONTHLY_INDEX!$1:$1,0)</f>
        <v>127</v>
      </c>
      <c r="BG2193">
        <f>INDEX(MONTHLY_INDEX!$1:$1048576,Final!BC2193,Final!BF2193)</f>
        <v>95.3</v>
      </c>
      <c r="BH2193" s="23">
        <f>(BG2193-BE2193)/BE2193</f>
        <v>-7.2916666666666963E-3</v>
      </c>
      <c r="BI2193" s="14">
        <f>(1+BH2193)*BA2193</f>
        <v>16666788.677083332</v>
      </c>
      <c r="BJ2193" s="14">
        <f>BI2193*AZ2193*AW2193</f>
        <v>2418830.4926094748</v>
      </c>
      <c r="BK2193" s="15">
        <f t="shared" si="1015"/>
        <v>14247958.184473857</v>
      </c>
      <c r="BL2193" s="52">
        <v>0</v>
      </c>
      <c r="BM2193" s="15">
        <f>MAX((1-BL2193)*BK2193,BI2193*AY2193)</f>
        <v>14247958.184473857</v>
      </c>
    </row>
    <row r="2194" spans="1:65">
      <c r="A2194" s="8">
        <v>2192</v>
      </c>
      <c r="B2194" s="1" t="s">
        <v>44</v>
      </c>
      <c r="C2194" s="1">
        <v>1500</v>
      </c>
      <c r="D2194" s="1" t="s">
        <v>60</v>
      </c>
      <c r="E2194" s="1">
        <v>150000087</v>
      </c>
      <c r="F2194" s="1" t="s">
        <v>60</v>
      </c>
      <c r="G2194" s="1" t="s">
        <v>111</v>
      </c>
      <c r="H2194" s="1">
        <v>23</v>
      </c>
      <c r="I2194" s="1" t="s">
        <v>198</v>
      </c>
      <c r="J2194" s="1" t="s">
        <v>49</v>
      </c>
      <c r="K2194" s="1">
        <v>17406001</v>
      </c>
      <c r="L2194" s="1" t="s">
        <v>50</v>
      </c>
      <c r="M2194" s="1" t="s">
        <v>51</v>
      </c>
      <c r="N2194" s="1" t="s">
        <v>64</v>
      </c>
      <c r="O2194" s="1" t="s">
        <v>65</v>
      </c>
      <c r="P2194" s="1" t="s">
        <v>66</v>
      </c>
      <c r="Q2194" s="1" t="s">
        <v>67</v>
      </c>
      <c r="R2194" s="1" t="s">
        <v>87</v>
      </c>
      <c r="S2194" s="1" t="s">
        <v>88</v>
      </c>
      <c r="T2194" s="2">
        <v>43404</v>
      </c>
      <c r="U2194" s="2">
        <v>43404</v>
      </c>
      <c r="V2194" s="1" t="s">
        <v>52</v>
      </c>
      <c r="W2194" s="3">
        <v>1</v>
      </c>
      <c r="X2194" s="1" t="s">
        <v>53</v>
      </c>
      <c r="Y2194" s="4">
        <v>98582</v>
      </c>
      <c r="Z2194" s="4">
        <v>-12155</v>
      </c>
      <c r="AA2194" s="4">
        <v>0</v>
      </c>
      <c r="AB2194" s="4">
        <v>0</v>
      </c>
      <c r="AC2194" s="4">
        <v>0</v>
      </c>
      <c r="AD2194" s="4">
        <v>98582</v>
      </c>
      <c r="AE2194" s="5">
        <v>1614</v>
      </c>
      <c r="AF2194" s="1" t="s">
        <v>70</v>
      </c>
      <c r="AG2194" s="1" t="s">
        <v>71</v>
      </c>
      <c r="AH2194" s="1" t="s">
        <v>89</v>
      </c>
      <c r="AI2194" s="1" t="s">
        <v>57</v>
      </c>
      <c r="AJ2194" s="5">
        <v>10950</v>
      </c>
      <c r="AK2194" s="4">
        <v>-1025</v>
      </c>
      <c r="AL2194" s="4">
        <v>0</v>
      </c>
      <c r="AM2194" s="4">
        <v>0</v>
      </c>
      <c r="AN2194" s="4">
        <v>0</v>
      </c>
      <c r="AO2194" s="4">
        <v>-13180</v>
      </c>
      <c r="AP2194" s="4">
        <v>-13180</v>
      </c>
      <c r="AQ2194" s="4">
        <v>0</v>
      </c>
      <c r="AR2194" s="4">
        <v>85402</v>
      </c>
      <c r="AS2194" s="1" t="s">
        <v>52</v>
      </c>
      <c r="AT2194" s="9">
        <f t="shared" si="1010"/>
        <v>43404</v>
      </c>
      <c r="AU2194" s="9">
        <f t="shared" si="1011"/>
        <v>43374</v>
      </c>
      <c r="AV2194" s="9">
        <v>44798</v>
      </c>
      <c r="AW2194" s="11">
        <f t="shared" si="1012"/>
        <v>3.8191780821917809</v>
      </c>
      <c r="AX2194">
        <v>10</v>
      </c>
      <c r="AY2194" s="12">
        <v>0.05</v>
      </c>
      <c r="AZ2194">
        <f t="shared" si="1013"/>
        <v>9.5000000000000001E-2</v>
      </c>
      <c r="BA2194" s="13">
        <f t="shared" si="1014"/>
        <v>98582</v>
      </c>
      <c r="BI2194" s="14">
        <f t="shared" ref="BI2194:BI2198" si="1019">AR2194</f>
        <v>85402</v>
      </c>
      <c r="BJ2194" s="14">
        <v>0</v>
      </c>
      <c r="BK2194" s="14">
        <f t="shared" ref="BK2194:BK2198" si="1020">AR2194</f>
        <v>85402</v>
      </c>
      <c r="BL2194" s="52">
        <v>0</v>
      </c>
      <c r="BM2194" s="15">
        <f t="shared" ref="BM2194:BM2198" si="1021">AR2194</f>
        <v>85402</v>
      </c>
    </row>
    <row r="2195" spans="1:65">
      <c r="A2195" s="8">
        <v>2193</v>
      </c>
      <c r="B2195" s="1" t="s">
        <v>44</v>
      </c>
      <c r="C2195" s="1">
        <v>1500</v>
      </c>
      <c r="D2195" s="1" t="s">
        <v>60</v>
      </c>
      <c r="E2195" s="1">
        <v>150000087</v>
      </c>
      <c r="F2195" s="1" t="s">
        <v>112</v>
      </c>
      <c r="G2195" s="1" t="s">
        <v>113</v>
      </c>
      <c r="H2195" s="1">
        <v>24</v>
      </c>
      <c r="I2195" s="1" t="s">
        <v>198</v>
      </c>
      <c r="J2195" s="1" t="s">
        <v>49</v>
      </c>
      <c r="K2195" s="1">
        <v>17406001</v>
      </c>
      <c r="L2195" s="1" t="s">
        <v>50</v>
      </c>
      <c r="M2195" s="1" t="s">
        <v>51</v>
      </c>
      <c r="N2195" s="1" t="s">
        <v>64</v>
      </c>
      <c r="O2195" s="1" t="s">
        <v>65</v>
      </c>
      <c r="P2195" s="1" t="s">
        <v>66</v>
      </c>
      <c r="Q2195" s="1" t="s">
        <v>67</v>
      </c>
      <c r="R2195" s="1" t="s">
        <v>87</v>
      </c>
      <c r="S2195" s="1" t="s">
        <v>88</v>
      </c>
      <c r="T2195" s="2">
        <v>43404</v>
      </c>
      <c r="U2195" s="2">
        <v>43404</v>
      </c>
      <c r="V2195" s="1" t="s">
        <v>52</v>
      </c>
      <c r="W2195" s="3">
        <v>1</v>
      </c>
      <c r="X2195" s="1" t="s">
        <v>53</v>
      </c>
      <c r="Y2195" s="4">
        <v>995176</v>
      </c>
      <c r="Z2195" s="4">
        <v>-122721.11</v>
      </c>
      <c r="AA2195" s="4">
        <v>0</v>
      </c>
      <c r="AB2195" s="4">
        <v>0</v>
      </c>
      <c r="AC2195" s="4">
        <v>0</v>
      </c>
      <c r="AD2195" s="4">
        <v>995176</v>
      </c>
      <c r="AE2195" s="5">
        <v>1614</v>
      </c>
      <c r="AF2195" s="1" t="s">
        <v>70</v>
      </c>
      <c r="AG2195" s="1" t="s">
        <v>71</v>
      </c>
      <c r="AH2195" s="1" t="s">
        <v>89</v>
      </c>
      <c r="AI2195" s="1" t="s">
        <v>57</v>
      </c>
      <c r="AJ2195" s="5">
        <v>10950</v>
      </c>
      <c r="AK2195" s="4">
        <v>-10344</v>
      </c>
      <c r="AL2195" s="4">
        <v>0</v>
      </c>
      <c r="AM2195" s="4">
        <v>0</v>
      </c>
      <c r="AN2195" s="4">
        <v>0</v>
      </c>
      <c r="AO2195" s="4">
        <v>-133065.10999999999</v>
      </c>
      <c r="AP2195" s="4">
        <v>-133065.10999999999</v>
      </c>
      <c r="AQ2195" s="4">
        <v>0</v>
      </c>
      <c r="AR2195" s="4">
        <v>862110.89</v>
      </c>
      <c r="AS2195" s="1" t="s">
        <v>52</v>
      </c>
      <c r="AT2195" s="9">
        <f t="shared" si="1010"/>
        <v>43404</v>
      </c>
      <c r="AU2195" s="9">
        <f t="shared" si="1011"/>
        <v>43374</v>
      </c>
      <c r="AV2195" s="9">
        <v>44798</v>
      </c>
      <c r="AW2195" s="11">
        <f t="shared" si="1012"/>
        <v>3.8191780821917809</v>
      </c>
      <c r="AX2195">
        <v>10</v>
      </c>
      <c r="AY2195" s="12">
        <v>0.05</v>
      </c>
      <c r="AZ2195">
        <f t="shared" si="1013"/>
        <v>9.5000000000000001E-2</v>
      </c>
      <c r="BA2195" s="13">
        <f t="shared" si="1014"/>
        <v>995176</v>
      </c>
      <c r="BB2195" s="16" t="s">
        <v>593</v>
      </c>
      <c r="BC2195" s="16" t="s">
        <v>593</v>
      </c>
      <c r="BD2195" s="16" t="s">
        <v>593</v>
      </c>
      <c r="BE2195" s="16" t="s">
        <v>593</v>
      </c>
      <c r="BF2195" s="16" t="s">
        <v>593</v>
      </c>
      <c r="BG2195" s="16" t="s">
        <v>593</v>
      </c>
      <c r="BH2195" s="16" t="s">
        <v>593</v>
      </c>
      <c r="BI2195" s="14">
        <f t="shared" si="1019"/>
        <v>862110.89</v>
      </c>
      <c r="BJ2195" s="14">
        <v>0</v>
      </c>
      <c r="BK2195" s="14">
        <f t="shared" si="1020"/>
        <v>862110.89</v>
      </c>
      <c r="BL2195" s="52">
        <v>0</v>
      </c>
      <c r="BM2195" s="15">
        <f t="shared" si="1021"/>
        <v>862110.89</v>
      </c>
    </row>
    <row r="2196" spans="1:65">
      <c r="A2196" s="8">
        <v>2194</v>
      </c>
      <c r="B2196" s="1" t="s">
        <v>44</v>
      </c>
      <c r="C2196" s="1">
        <v>1500</v>
      </c>
      <c r="D2196" s="1" t="s">
        <v>60</v>
      </c>
      <c r="E2196" s="1">
        <v>150000087</v>
      </c>
      <c r="F2196" s="1" t="s">
        <v>112</v>
      </c>
      <c r="G2196" s="1" t="s">
        <v>114</v>
      </c>
      <c r="H2196" s="1">
        <v>25</v>
      </c>
      <c r="I2196" s="1" t="s">
        <v>198</v>
      </c>
      <c r="J2196" s="1" t="s">
        <v>49</v>
      </c>
      <c r="K2196" s="1">
        <v>17406001</v>
      </c>
      <c r="L2196" s="1" t="s">
        <v>50</v>
      </c>
      <c r="M2196" s="1" t="s">
        <v>51</v>
      </c>
      <c r="N2196" s="1" t="s">
        <v>64</v>
      </c>
      <c r="O2196" s="1" t="s">
        <v>65</v>
      </c>
      <c r="P2196" s="1" t="s">
        <v>66</v>
      </c>
      <c r="Q2196" s="1" t="s">
        <v>67</v>
      </c>
      <c r="R2196" s="1" t="s">
        <v>87</v>
      </c>
      <c r="S2196" s="1" t="s">
        <v>88</v>
      </c>
      <c r="T2196" s="2">
        <v>43404</v>
      </c>
      <c r="U2196" s="2">
        <v>43404</v>
      </c>
      <c r="V2196" s="1" t="s">
        <v>52</v>
      </c>
      <c r="W2196" s="3">
        <v>1</v>
      </c>
      <c r="X2196" s="1" t="s">
        <v>53</v>
      </c>
      <c r="Y2196" s="4">
        <v>2883400</v>
      </c>
      <c r="Z2196" s="4">
        <v>-355569.71</v>
      </c>
      <c r="AA2196" s="4">
        <v>0</v>
      </c>
      <c r="AB2196" s="4">
        <v>0</v>
      </c>
      <c r="AC2196" s="4">
        <v>0</v>
      </c>
      <c r="AD2196" s="4">
        <v>2883400</v>
      </c>
      <c r="AE2196" s="5">
        <v>1614</v>
      </c>
      <c r="AF2196" s="1" t="s">
        <v>70</v>
      </c>
      <c r="AG2196" s="1" t="s">
        <v>71</v>
      </c>
      <c r="AH2196" s="1" t="s">
        <v>89</v>
      </c>
      <c r="AI2196" s="1" t="s">
        <v>57</v>
      </c>
      <c r="AJ2196" s="5">
        <v>10950</v>
      </c>
      <c r="AK2196" s="4">
        <v>-29971</v>
      </c>
      <c r="AL2196" s="4">
        <v>0</v>
      </c>
      <c r="AM2196" s="4">
        <v>0</v>
      </c>
      <c r="AN2196" s="4">
        <v>0</v>
      </c>
      <c r="AO2196" s="4">
        <v>-385540.71</v>
      </c>
      <c r="AP2196" s="4">
        <v>-385540.71</v>
      </c>
      <c r="AQ2196" s="4">
        <v>0</v>
      </c>
      <c r="AR2196" s="4">
        <v>2497859.29</v>
      </c>
      <c r="AS2196" s="1" t="s">
        <v>52</v>
      </c>
      <c r="AT2196" s="9">
        <f t="shared" si="1010"/>
        <v>43404</v>
      </c>
      <c r="AU2196" s="9">
        <f t="shared" si="1011"/>
        <v>43374</v>
      </c>
      <c r="AV2196" s="9">
        <v>44798</v>
      </c>
      <c r="AW2196" s="11">
        <f t="shared" si="1012"/>
        <v>3.8191780821917809</v>
      </c>
      <c r="AX2196">
        <v>10</v>
      </c>
      <c r="AY2196" s="12">
        <v>0.05</v>
      </c>
      <c r="AZ2196">
        <f t="shared" si="1013"/>
        <v>9.5000000000000001E-2</v>
      </c>
      <c r="BA2196" s="13">
        <f t="shared" si="1014"/>
        <v>2883400</v>
      </c>
      <c r="BB2196" s="16" t="s">
        <v>593</v>
      </c>
      <c r="BC2196" s="16" t="s">
        <v>593</v>
      </c>
      <c r="BD2196" s="16" t="s">
        <v>593</v>
      </c>
      <c r="BE2196" s="16" t="s">
        <v>593</v>
      </c>
      <c r="BF2196" s="16" t="s">
        <v>593</v>
      </c>
      <c r="BG2196" s="16" t="s">
        <v>593</v>
      </c>
      <c r="BH2196" s="16" t="s">
        <v>593</v>
      </c>
      <c r="BI2196" s="14">
        <f t="shared" si="1019"/>
        <v>2497859.29</v>
      </c>
      <c r="BJ2196" s="14">
        <v>0</v>
      </c>
      <c r="BK2196" s="14">
        <f t="shared" si="1020"/>
        <v>2497859.29</v>
      </c>
      <c r="BL2196" s="52">
        <v>0</v>
      </c>
      <c r="BM2196" s="15">
        <f t="shared" si="1021"/>
        <v>2497859.29</v>
      </c>
    </row>
    <row r="2197" spans="1:65">
      <c r="A2197" s="8">
        <v>2195</v>
      </c>
      <c r="B2197" s="1" t="s">
        <v>44</v>
      </c>
      <c r="C2197" s="1">
        <v>1500</v>
      </c>
      <c r="D2197" s="1" t="s">
        <v>60</v>
      </c>
      <c r="E2197" s="1">
        <v>150000087</v>
      </c>
      <c r="F2197" s="1" t="s">
        <v>60</v>
      </c>
      <c r="G2197" s="1" t="s">
        <v>181</v>
      </c>
      <c r="H2197" s="1">
        <v>26</v>
      </c>
      <c r="I2197" s="1" t="s">
        <v>198</v>
      </c>
      <c r="J2197" s="1" t="s">
        <v>49</v>
      </c>
      <c r="K2197" s="1">
        <v>17406001</v>
      </c>
      <c r="L2197" s="1" t="s">
        <v>50</v>
      </c>
      <c r="M2197" s="1" t="s">
        <v>51</v>
      </c>
      <c r="N2197" s="1" t="s">
        <v>64</v>
      </c>
      <c r="O2197" s="1" t="s">
        <v>65</v>
      </c>
      <c r="P2197" s="1" t="s">
        <v>66</v>
      </c>
      <c r="Q2197" s="1" t="s">
        <v>67</v>
      </c>
      <c r="R2197" s="1" t="s">
        <v>87</v>
      </c>
      <c r="S2197" s="1" t="s">
        <v>88</v>
      </c>
      <c r="T2197" s="2">
        <v>43404</v>
      </c>
      <c r="U2197" s="2">
        <v>43404</v>
      </c>
      <c r="V2197" s="1" t="s">
        <v>52</v>
      </c>
      <c r="W2197" s="3">
        <v>1</v>
      </c>
      <c r="X2197" s="1" t="s">
        <v>53</v>
      </c>
      <c r="Y2197" s="4">
        <v>120000</v>
      </c>
      <c r="Z2197" s="4">
        <v>-14798</v>
      </c>
      <c r="AA2197" s="4">
        <v>0</v>
      </c>
      <c r="AB2197" s="4">
        <v>0</v>
      </c>
      <c r="AC2197" s="4">
        <v>0</v>
      </c>
      <c r="AD2197" s="4">
        <v>120000</v>
      </c>
      <c r="AE2197" s="5">
        <v>1614</v>
      </c>
      <c r="AF2197" s="1" t="s">
        <v>70</v>
      </c>
      <c r="AG2197" s="1" t="s">
        <v>71</v>
      </c>
      <c r="AH2197" s="1" t="s">
        <v>89</v>
      </c>
      <c r="AI2197" s="1" t="s">
        <v>57</v>
      </c>
      <c r="AJ2197" s="5">
        <v>10950</v>
      </c>
      <c r="AK2197" s="4">
        <v>-1247</v>
      </c>
      <c r="AL2197" s="4">
        <v>0</v>
      </c>
      <c r="AM2197" s="4">
        <v>0</v>
      </c>
      <c r="AN2197" s="4">
        <v>0</v>
      </c>
      <c r="AO2197" s="4">
        <v>-16045</v>
      </c>
      <c r="AP2197" s="4">
        <v>-16045</v>
      </c>
      <c r="AQ2197" s="4">
        <v>0</v>
      </c>
      <c r="AR2197" s="4">
        <v>103955</v>
      </c>
      <c r="AS2197" s="1" t="s">
        <v>52</v>
      </c>
      <c r="AT2197" s="9">
        <f t="shared" si="1010"/>
        <v>43404</v>
      </c>
      <c r="AU2197" s="9">
        <f t="shared" si="1011"/>
        <v>43374</v>
      </c>
      <c r="AV2197" s="9">
        <v>44798</v>
      </c>
      <c r="AW2197" s="11">
        <f t="shared" si="1012"/>
        <v>3.8191780821917809</v>
      </c>
      <c r="AX2197">
        <v>10</v>
      </c>
      <c r="AY2197" s="12">
        <v>0.05</v>
      </c>
      <c r="AZ2197">
        <f t="shared" si="1013"/>
        <v>9.5000000000000001E-2</v>
      </c>
      <c r="BA2197" s="13">
        <f t="shared" si="1014"/>
        <v>120000</v>
      </c>
      <c r="BI2197" s="14">
        <f t="shared" si="1019"/>
        <v>103955</v>
      </c>
      <c r="BJ2197" s="14">
        <v>0</v>
      </c>
      <c r="BK2197" s="14">
        <f t="shared" si="1020"/>
        <v>103955</v>
      </c>
      <c r="BL2197" s="52">
        <v>0</v>
      </c>
      <c r="BM2197" s="15">
        <f t="shared" si="1021"/>
        <v>103955</v>
      </c>
    </row>
    <row r="2198" spans="1:65">
      <c r="A2198" s="8">
        <v>2196</v>
      </c>
      <c r="B2198" s="1" t="s">
        <v>44</v>
      </c>
      <c r="C2198" s="1">
        <v>1500</v>
      </c>
      <c r="D2198" s="1" t="s">
        <v>60</v>
      </c>
      <c r="E2198" s="1">
        <v>150000087</v>
      </c>
      <c r="F2198" s="1" t="s">
        <v>112</v>
      </c>
      <c r="G2198" s="1" t="s">
        <v>116</v>
      </c>
      <c r="H2198" s="1">
        <v>27</v>
      </c>
      <c r="I2198" s="1" t="s">
        <v>198</v>
      </c>
      <c r="J2198" s="1" t="s">
        <v>49</v>
      </c>
      <c r="K2198" s="1">
        <v>17406001</v>
      </c>
      <c r="L2198" s="1" t="s">
        <v>50</v>
      </c>
      <c r="M2198" s="1" t="s">
        <v>51</v>
      </c>
      <c r="N2198" s="1" t="s">
        <v>64</v>
      </c>
      <c r="O2198" s="1" t="s">
        <v>65</v>
      </c>
      <c r="P2198" s="1" t="s">
        <v>66</v>
      </c>
      <c r="Q2198" s="1" t="s">
        <v>67</v>
      </c>
      <c r="R2198" s="1" t="s">
        <v>87</v>
      </c>
      <c r="S2198" s="1" t="s">
        <v>88</v>
      </c>
      <c r="T2198" s="2">
        <v>43404</v>
      </c>
      <c r="U2198" s="2">
        <v>43404</v>
      </c>
      <c r="V2198" s="1" t="s">
        <v>52</v>
      </c>
      <c r="W2198" s="3">
        <v>1</v>
      </c>
      <c r="X2198" s="1" t="s">
        <v>53</v>
      </c>
      <c r="Y2198" s="4">
        <v>4339035</v>
      </c>
      <c r="Z2198" s="4">
        <v>-535070.18000000005</v>
      </c>
      <c r="AA2198" s="4">
        <v>0</v>
      </c>
      <c r="AB2198" s="4">
        <v>0</v>
      </c>
      <c r="AC2198" s="4">
        <v>0</v>
      </c>
      <c r="AD2198" s="4">
        <v>4339035</v>
      </c>
      <c r="AE2198" s="5">
        <v>1614</v>
      </c>
      <c r="AF2198" s="1" t="s">
        <v>70</v>
      </c>
      <c r="AG2198" s="1" t="s">
        <v>71</v>
      </c>
      <c r="AH2198" s="1" t="s">
        <v>89</v>
      </c>
      <c r="AI2198" s="1" t="s">
        <v>57</v>
      </c>
      <c r="AJ2198" s="5">
        <v>10950</v>
      </c>
      <c r="AK2198" s="4">
        <v>-45101</v>
      </c>
      <c r="AL2198" s="4">
        <v>0</v>
      </c>
      <c r="AM2198" s="4">
        <v>0</v>
      </c>
      <c r="AN2198" s="4">
        <v>0</v>
      </c>
      <c r="AO2198" s="4">
        <v>-580171.18000000005</v>
      </c>
      <c r="AP2198" s="4">
        <v>-580171.18000000005</v>
      </c>
      <c r="AQ2198" s="4">
        <v>0</v>
      </c>
      <c r="AR2198" s="4">
        <v>3758863.82</v>
      </c>
      <c r="AS2198" s="1" t="s">
        <v>52</v>
      </c>
      <c r="AT2198" s="9">
        <f t="shared" si="1010"/>
        <v>43404</v>
      </c>
      <c r="AU2198" s="9">
        <f t="shared" si="1011"/>
        <v>43374</v>
      </c>
      <c r="AV2198" s="9">
        <v>44798</v>
      </c>
      <c r="AW2198" s="11">
        <f t="shared" si="1012"/>
        <v>3.8191780821917809</v>
      </c>
      <c r="AX2198">
        <v>10</v>
      </c>
      <c r="AY2198" s="12">
        <v>0.05</v>
      </c>
      <c r="AZ2198">
        <f t="shared" si="1013"/>
        <v>9.5000000000000001E-2</v>
      </c>
      <c r="BA2198" s="13">
        <f t="shared" si="1014"/>
        <v>4339035</v>
      </c>
      <c r="BB2198" s="16" t="s">
        <v>593</v>
      </c>
      <c r="BC2198" s="16" t="s">
        <v>593</v>
      </c>
      <c r="BD2198" s="16" t="s">
        <v>593</v>
      </c>
      <c r="BE2198" s="16" t="s">
        <v>593</v>
      </c>
      <c r="BF2198" s="16" t="s">
        <v>593</v>
      </c>
      <c r="BG2198" s="16" t="s">
        <v>593</v>
      </c>
      <c r="BH2198" s="16" t="s">
        <v>593</v>
      </c>
      <c r="BI2198" s="14">
        <f t="shared" si="1019"/>
        <v>3758863.82</v>
      </c>
      <c r="BJ2198" s="14">
        <v>0</v>
      </c>
      <c r="BK2198" s="14">
        <f t="shared" si="1020"/>
        <v>3758863.82</v>
      </c>
      <c r="BL2198" s="52">
        <v>0</v>
      </c>
      <c r="BM2198" s="15">
        <f t="shared" si="1021"/>
        <v>3758863.82</v>
      </c>
    </row>
    <row r="2199" spans="1:65">
      <c r="A2199" s="8">
        <v>2197</v>
      </c>
      <c r="B2199" s="1" t="s">
        <v>44</v>
      </c>
      <c r="C2199" s="1">
        <v>1500</v>
      </c>
      <c r="D2199" s="1" t="s">
        <v>60</v>
      </c>
      <c r="E2199" s="1">
        <v>150000088</v>
      </c>
      <c r="F2199" s="1" t="s">
        <v>60</v>
      </c>
      <c r="G2199" s="1" t="s">
        <v>86</v>
      </c>
      <c r="H2199" s="1">
        <v>1</v>
      </c>
      <c r="I2199" s="1" t="s">
        <v>199</v>
      </c>
      <c r="J2199" s="1" t="s">
        <v>49</v>
      </c>
      <c r="K2199" s="1">
        <v>17406001</v>
      </c>
      <c r="L2199" s="1" t="s">
        <v>50</v>
      </c>
      <c r="M2199" s="1" t="s">
        <v>51</v>
      </c>
      <c r="N2199" s="1" t="s">
        <v>64</v>
      </c>
      <c r="O2199" s="1" t="s">
        <v>65</v>
      </c>
      <c r="P2199" s="1" t="s">
        <v>66</v>
      </c>
      <c r="Q2199" s="1" t="s">
        <v>67</v>
      </c>
      <c r="R2199" s="1" t="s">
        <v>87</v>
      </c>
      <c r="S2199" s="1" t="s">
        <v>88</v>
      </c>
      <c r="T2199" s="2">
        <v>43404</v>
      </c>
      <c r="U2199" s="2">
        <v>43404</v>
      </c>
      <c r="V2199" s="1" t="s">
        <v>52</v>
      </c>
      <c r="W2199" s="3">
        <v>1</v>
      </c>
      <c r="X2199" s="1" t="s">
        <v>53</v>
      </c>
      <c r="Y2199" s="4">
        <v>892500</v>
      </c>
      <c r="Z2199" s="4">
        <v>-110059</v>
      </c>
      <c r="AA2199" s="4">
        <v>0</v>
      </c>
      <c r="AB2199" s="4">
        <v>0</v>
      </c>
      <c r="AC2199" s="4">
        <v>0</v>
      </c>
      <c r="AD2199" s="4">
        <v>892500</v>
      </c>
      <c r="AE2199" s="5">
        <v>1614</v>
      </c>
      <c r="AF2199" s="1" t="s">
        <v>70</v>
      </c>
      <c r="AG2199" s="1" t="s">
        <v>71</v>
      </c>
      <c r="AH2199" s="1" t="s">
        <v>89</v>
      </c>
      <c r="AI2199" s="1" t="s">
        <v>57</v>
      </c>
      <c r="AJ2199" s="5">
        <v>10950</v>
      </c>
      <c r="AK2199" s="4">
        <v>-9277</v>
      </c>
      <c r="AL2199" s="4">
        <v>0</v>
      </c>
      <c r="AM2199" s="4">
        <v>0</v>
      </c>
      <c r="AN2199" s="4">
        <v>0</v>
      </c>
      <c r="AO2199" s="4">
        <v>-119336</v>
      </c>
      <c r="AP2199" s="4">
        <v>-119336</v>
      </c>
      <c r="AQ2199" s="4">
        <v>0</v>
      </c>
      <c r="AR2199" s="4">
        <v>773164</v>
      </c>
      <c r="AS2199" s="1" t="s">
        <v>52</v>
      </c>
      <c r="AT2199" s="9">
        <f t="shared" si="1010"/>
        <v>43404</v>
      </c>
      <c r="AU2199" s="9">
        <f t="shared" si="1011"/>
        <v>43374</v>
      </c>
      <c r="AV2199" s="9">
        <v>44798</v>
      </c>
      <c r="AW2199" s="11">
        <f t="shared" si="1012"/>
        <v>3.8191780821917809</v>
      </c>
      <c r="AX2199">
        <v>10</v>
      </c>
      <c r="AY2199" s="12">
        <v>0.05</v>
      </c>
      <c r="AZ2199">
        <f t="shared" si="1013"/>
        <v>9.5000000000000001E-2</v>
      </c>
      <c r="BA2199" s="13">
        <f t="shared" si="1014"/>
        <v>892500</v>
      </c>
      <c r="BB2199" s="17" t="s">
        <v>1853</v>
      </c>
      <c r="BC2199">
        <f>MATCH(BB2199,MONTHLY_INDEX!$A:$A,0)</f>
        <v>630</v>
      </c>
      <c r="BD2199">
        <f>MATCH(AU2199,MONTHLY_INDEX!$1:$1,0)</f>
        <v>82</v>
      </c>
      <c r="BE2199">
        <f>INDEX(MONTHLY_INDEX!$1:$1048576,Final!BC2199,Final!BD2199)</f>
        <v>115.8</v>
      </c>
      <c r="BF2199">
        <f>MATCH($BF$1,MONTHLY_INDEX!$1:$1,0)</f>
        <v>127</v>
      </c>
      <c r="BG2199">
        <f>INDEX(MONTHLY_INDEX!$1:$1048576,Final!BC2199,Final!BF2199)</f>
        <v>151.1</v>
      </c>
      <c r="BH2199" s="23">
        <f t="shared" ref="BH2199:BH2216" si="1022">(BG2199-BE2199)/BE2199</f>
        <v>0.30483592400690845</v>
      </c>
      <c r="BI2199" s="14">
        <f t="shared" ref="BI2199:BI2216" si="1023">(1+BH2199)*BA2199</f>
        <v>1164566.0621761659</v>
      </c>
      <c r="BJ2199" s="14">
        <f t="shared" ref="BJ2199:BJ2216" si="1024">BI2199*AZ2199*AW2199</f>
        <v>422530.09209312231</v>
      </c>
      <c r="BK2199" s="15">
        <f t="shared" si="1015"/>
        <v>742035.97008304356</v>
      </c>
      <c r="BL2199" s="52">
        <v>0</v>
      </c>
      <c r="BM2199" s="15">
        <f t="shared" ref="BM2199:BM2216" si="1025">MAX((1-BL2199)*BK2199,BI2199*AY2199)</f>
        <v>742035.97008304356</v>
      </c>
    </row>
    <row r="2200" spans="1:65">
      <c r="A2200" s="8">
        <v>2198</v>
      </c>
      <c r="B2200" s="1" t="s">
        <v>44</v>
      </c>
      <c r="C2200" s="1">
        <v>1500</v>
      </c>
      <c r="D2200" s="1" t="s">
        <v>60</v>
      </c>
      <c r="E2200" s="1">
        <v>150000088</v>
      </c>
      <c r="F2200" s="1" t="s">
        <v>60</v>
      </c>
      <c r="G2200" s="1" t="s">
        <v>90</v>
      </c>
      <c r="H2200" s="1">
        <v>2</v>
      </c>
      <c r="I2200" s="1" t="s">
        <v>199</v>
      </c>
      <c r="J2200" s="1" t="s">
        <v>49</v>
      </c>
      <c r="K2200" s="1">
        <v>17406001</v>
      </c>
      <c r="L2200" s="1" t="s">
        <v>50</v>
      </c>
      <c r="M2200" s="1" t="s">
        <v>51</v>
      </c>
      <c r="N2200" s="1" t="s">
        <v>64</v>
      </c>
      <c r="O2200" s="1" t="s">
        <v>65</v>
      </c>
      <c r="P2200" s="1" t="s">
        <v>66</v>
      </c>
      <c r="Q2200" s="1" t="s">
        <v>67</v>
      </c>
      <c r="R2200" s="1" t="s">
        <v>87</v>
      </c>
      <c r="S2200" s="1" t="s">
        <v>88</v>
      </c>
      <c r="T2200" s="2">
        <v>43404</v>
      </c>
      <c r="U2200" s="2">
        <v>43404</v>
      </c>
      <c r="V2200" s="1" t="s">
        <v>52</v>
      </c>
      <c r="W2200" s="3">
        <v>1</v>
      </c>
      <c r="X2200" s="1" t="s">
        <v>53</v>
      </c>
      <c r="Y2200" s="4">
        <v>472500</v>
      </c>
      <c r="Z2200" s="4">
        <v>-58266</v>
      </c>
      <c r="AA2200" s="4">
        <v>0</v>
      </c>
      <c r="AB2200" s="4">
        <v>0</v>
      </c>
      <c r="AC2200" s="4">
        <v>0</v>
      </c>
      <c r="AD2200" s="4">
        <v>472500</v>
      </c>
      <c r="AE2200" s="5">
        <v>1614</v>
      </c>
      <c r="AF2200" s="1" t="s">
        <v>70</v>
      </c>
      <c r="AG2200" s="1" t="s">
        <v>71</v>
      </c>
      <c r="AH2200" s="1" t="s">
        <v>89</v>
      </c>
      <c r="AI2200" s="1" t="s">
        <v>57</v>
      </c>
      <c r="AJ2200" s="5">
        <v>10950</v>
      </c>
      <c r="AK2200" s="4">
        <v>-4911</v>
      </c>
      <c r="AL2200" s="4">
        <v>0</v>
      </c>
      <c r="AM2200" s="4">
        <v>0</v>
      </c>
      <c r="AN2200" s="4">
        <v>0</v>
      </c>
      <c r="AO2200" s="4">
        <v>-63177</v>
      </c>
      <c r="AP2200" s="4">
        <v>-63177</v>
      </c>
      <c r="AQ2200" s="4">
        <v>0</v>
      </c>
      <c r="AR2200" s="4">
        <v>409323</v>
      </c>
      <c r="AS2200" s="1" t="s">
        <v>52</v>
      </c>
      <c r="AT2200" s="9">
        <f t="shared" si="1010"/>
        <v>43404</v>
      </c>
      <c r="AU2200" s="9">
        <f t="shared" si="1011"/>
        <v>43374</v>
      </c>
      <c r="AV2200" s="9">
        <v>44798</v>
      </c>
      <c r="AW2200" s="11">
        <f t="shared" si="1012"/>
        <v>3.8191780821917809</v>
      </c>
      <c r="AX2200">
        <v>10</v>
      </c>
      <c r="AY2200" s="12">
        <v>0.05</v>
      </c>
      <c r="AZ2200">
        <f t="shared" si="1013"/>
        <v>9.5000000000000001E-2</v>
      </c>
      <c r="BA2200" s="13">
        <f t="shared" si="1014"/>
        <v>472500</v>
      </c>
      <c r="BB2200" s="17" t="s">
        <v>2189</v>
      </c>
      <c r="BC2200">
        <f>MATCH(BB2200,MONTHLY_INDEX!$A:$A,0)</f>
        <v>798</v>
      </c>
      <c r="BD2200">
        <f>MATCH(AU2200,MONTHLY_INDEX!$1:$1,0)</f>
        <v>82</v>
      </c>
      <c r="BE2200">
        <f>INDEX(MONTHLY_INDEX!$1:$1048576,Final!BC2200,Final!BD2200)</f>
        <v>96</v>
      </c>
      <c r="BF2200">
        <f>MATCH($BF$1,MONTHLY_INDEX!$1:$1,0)</f>
        <v>127</v>
      </c>
      <c r="BG2200">
        <f>INDEX(MONTHLY_INDEX!$1:$1048576,Final!BC2200,Final!BF2200)</f>
        <v>95.3</v>
      </c>
      <c r="BH2200" s="23">
        <f t="shared" si="1022"/>
        <v>-7.2916666666666963E-3</v>
      </c>
      <c r="BI2200" s="14">
        <f t="shared" si="1023"/>
        <v>469054.6875</v>
      </c>
      <c r="BJ2200" s="14">
        <f t="shared" si="1024"/>
        <v>170183.32127568492</v>
      </c>
      <c r="BK2200" s="15">
        <f t="shared" si="1015"/>
        <v>298871.36622431508</v>
      </c>
      <c r="BL2200" s="52">
        <v>0</v>
      </c>
      <c r="BM2200" s="15">
        <f t="shared" si="1025"/>
        <v>298871.36622431508</v>
      </c>
    </row>
    <row r="2201" spans="1:65">
      <c r="A2201" s="8">
        <v>2199</v>
      </c>
      <c r="B2201" s="1" t="s">
        <v>44</v>
      </c>
      <c r="C2201" s="1">
        <v>1500</v>
      </c>
      <c r="D2201" s="1" t="s">
        <v>60</v>
      </c>
      <c r="E2201" s="1">
        <v>150000088</v>
      </c>
      <c r="F2201" s="1" t="s">
        <v>60</v>
      </c>
      <c r="G2201" s="1" t="s">
        <v>91</v>
      </c>
      <c r="H2201" s="1">
        <v>3</v>
      </c>
      <c r="I2201" s="1" t="s">
        <v>199</v>
      </c>
      <c r="J2201" s="1" t="s">
        <v>49</v>
      </c>
      <c r="K2201" s="1">
        <v>17406001</v>
      </c>
      <c r="L2201" s="1" t="s">
        <v>50</v>
      </c>
      <c r="M2201" s="1" t="s">
        <v>51</v>
      </c>
      <c r="N2201" s="1" t="s">
        <v>64</v>
      </c>
      <c r="O2201" s="1" t="s">
        <v>65</v>
      </c>
      <c r="P2201" s="1" t="s">
        <v>66</v>
      </c>
      <c r="Q2201" s="1" t="s">
        <v>67</v>
      </c>
      <c r="R2201" s="1" t="s">
        <v>87</v>
      </c>
      <c r="S2201" s="1" t="s">
        <v>88</v>
      </c>
      <c r="T2201" s="2">
        <v>43404</v>
      </c>
      <c r="U2201" s="2">
        <v>43404</v>
      </c>
      <c r="V2201" s="1" t="s">
        <v>52</v>
      </c>
      <c r="W2201" s="3">
        <v>1</v>
      </c>
      <c r="X2201" s="1" t="s">
        <v>53</v>
      </c>
      <c r="Y2201" s="4">
        <v>637760</v>
      </c>
      <c r="Z2201" s="4">
        <v>-78645</v>
      </c>
      <c r="AA2201" s="4">
        <v>0</v>
      </c>
      <c r="AB2201" s="4">
        <v>0</v>
      </c>
      <c r="AC2201" s="4">
        <v>0</v>
      </c>
      <c r="AD2201" s="4">
        <v>637760</v>
      </c>
      <c r="AE2201" s="5">
        <v>1614</v>
      </c>
      <c r="AF2201" s="1" t="s">
        <v>70</v>
      </c>
      <c r="AG2201" s="1" t="s">
        <v>71</v>
      </c>
      <c r="AH2201" s="1" t="s">
        <v>89</v>
      </c>
      <c r="AI2201" s="1" t="s">
        <v>57</v>
      </c>
      <c r="AJ2201" s="5">
        <v>10950</v>
      </c>
      <c r="AK2201" s="4">
        <v>-6629</v>
      </c>
      <c r="AL2201" s="4">
        <v>0</v>
      </c>
      <c r="AM2201" s="4">
        <v>0</v>
      </c>
      <c r="AN2201" s="4">
        <v>0</v>
      </c>
      <c r="AO2201" s="4">
        <v>-85274</v>
      </c>
      <c r="AP2201" s="4">
        <v>-85274</v>
      </c>
      <c r="AQ2201" s="4">
        <v>0</v>
      </c>
      <c r="AR2201" s="4">
        <v>552486</v>
      </c>
      <c r="AS2201" s="1" t="s">
        <v>52</v>
      </c>
      <c r="AT2201" s="9">
        <f t="shared" si="1010"/>
        <v>43404</v>
      </c>
      <c r="AU2201" s="9">
        <f t="shared" si="1011"/>
        <v>43374</v>
      </c>
      <c r="AV2201" s="9">
        <v>44798</v>
      </c>
      <c r="AW2201" s="11">
        <f t="shared" si="1012"/>
        <v>3.8191780821917809</v>
      </c>
      <c r="AX2201">
        <v>10</v>
      </c>
      <c r="AY2201" s="12">
        <v>0.05</v>
      </c>
      <c r="AZ2201">
        <f t="shared" si="1013"/>
        <v>9.5000000000000001E-2</v>
      </c>
      <c r="BA2201" s="13">
        <f t="shared" si="1014"/>
        <v>637760</v>
      </c>
      <c r="BB2201" s="17" t="s">
        <v>2189</v>
      </c>
      <c r="BC2201">
        <f>MATCH(BB2201,MONTHLY_INDEX!$A:$A,0)</f>
        <v>798</v>
      </c>
      <c r="BD2201">
        <f>MATCH(AU2201,MONTHLY_INDEX!$1:$1,0)</f>
        <v>82</v>
      </c>
      <c r="BE2201">
        <f>INDEX(MONTHLY_INDEX!$1:$1048576,Final!BC2201,Final!BD2201)</f>
        <v>96</v>
      </c>
      <c r="BF2201">
        <f>MATCH($BF$1,MONTHLY_INDEX!$1:$1,0)</f>
        <v>127</v>
      </c>
      <c r="BG2201">
        <f>INDEX(MONTHLY_INDEX!$1:$1048576,Final!BC2201,Final!BF2201)</f>
        <v>95.3</v>
      </c>
      <c r="BH2201" s="23">
        <f t="shared" si="1022"/>
        <v>-7.2916666666666963E-3</v>
      </c>
      <c r="BI2201" s="14">
        <f t="shared" si="1023"/>
        <v>633109.66666666663</v>
      </c>
      <c r="BJ2201" s="14">
        <f t="shared" si="1024"/>
        <v>229706.06344292234</v>
      </c>
      <c r="BK2201" s="15">
        <f t="shared" si="1015"/>
        <v>403403.60322374431</v>
      </c>
      <c r="BL2201" s="52">
        <v>0</v>
      </c>
      <c r="BM2201" s="15">
        <f t="shared" si="1025"/>
        <v>403403.60322374431</v>
      </c>
    </row>
    <row r="2202" spans="1:65">
      <c r="A2202" s="8">
        <v>2200</v>
      </c>
      <c r="B2202" s="1" t="s">
        <v>44</v>
      </c>
      <c r="C2202" s="1">
        <v>1500</v>
      </c>
      <c r="D2202" s="1" t="s">
        <v>60</v>
      </c>
      <c r="E2202" s="1">
        <v>150000088</v>
      </c>
      <c r="F2202" s="1" t="s">
        <v>60</v>
      </c>
      <c r="G2202" s="1" t="s">
        <v>92</v>
      </c>
      <c r="H2202" s="1">
        <v>4</v>
      </c>
      <c r="I2202" s="1" t="s">
        <v>199</v>
      </c>
      <c r="J2202" s="1" t="s">
        <v>49</v>
      </c>
      <c r="K2202" s="1">
        <v>17406001</v>
      </c>
      <c r="L2202" s="1" t="s">
        <v>50</v>
      </c>
      <c r="M2202" s="1" t="s">
        <v>51</v>
      </c>
      <c r="N2202" s="1" t="s">
        <v>64</v>
      </c>
      <c r="O2202" s="1" t="s">
        <v>65</v>
      </c>
      <c r="P2202" s="1" t="s">
        <v>66</v>
      </c>
      <c r="Q2202" s="1" t="s">
        <v>67</v>
      </c>
      <c r="R2202" s="1" t="s">
        <v>87</v>
      </c>
      <c r="S2202" s="1" t="s">
        <v>88</v>
      </c>
      <c r="T2202" s="2">
        <v>43404</v>
      </c>
      <c r="U2202" s="2">
        <v>43404</v>
      </c>
      <c r="V2202" s="1" t="s">
        <v>52</v>
      </c>
      <c r="W2202" s="3">
        <v>1</v>
      </c>
      <c r="X2202" s="1" t="s">
        <v>53</v>
      </c>
      <c r="Y2202" s="4">
        <v>21044329</v>
      </c>
      <c r="Z2202" s="4">
        <v>-2595103</v>
      </c>
      <c r="AA2202" s="4">
        <v>0</v>
      </c>
      <c r="AB2202" s="4">
        <v>0</v>
      </c>
      <c r="AC2202" s="4">
        <v>0</v>
      </c>
      <c r="AD2202" s="4">
        <v>21044329</v>
      </c>
      <c r="AE2202" s="5">
        <v>1614</v>
      </c>
      <c r="AF2202" s="1" t="s">
        <v>70</v>
      </c>
      <c r="AG2202" s="1" t="s">
        <v>71</v>
      </c>
      <c r="AH2202" s="1" t="s">
        <v>89</v>
      </c>
      <c r="AI2202" s="1" t="s">
        <v>57</v>
      </c>
      <c r="AJ2202" s="5">
        <v>10950</v>
      </c>
      <c r="AK2202" s="4">
        <v>-218740</v>
      </c>
      <c r="AL2202" s="4">
        <v>0</v>
      </c>
      <c r="AM2202" s="4">
        <v>0</v>
      </c>
      <c r="AN2202" s="4">
        <v>0</v>
      </c>
      <c r="AO2202" s="4">
        <v>-2813843</v>
      </c>
      <c r="AP2202" s="4">
        <v>-2813843</v>
      </c>
      <c r="AQ2202" s="4">
        <v>0</v>
      </c>
      <c r="AR2202" s="4">
        <v>18230486</v>
      </c>
      <c r="AS2202" s="1" t="s">
        <v>52</v>
      </c>
      <c r="AT2202" s="9">
        <f t="shared" si="1010"/>
        <v>43404</v>
      </c>
      <c r="AU2202" s="9">
        <f t="shared" si="1011"/>
        <v>43374</v>
      </c>
      <c r="AV2202" s="9">
        <v>44798</v>
      </c>
      <c r="AW2202" s="11">
        <f t="shared" si="1012"/>
        <v>3.8191780821917809</v>
      </c>
      <c r="AX2202">
        <v>25</v>
      </c>
      <c r="AY2202" s="12">
        <v>0.05</v>
      </c>
      <c r="AZ2202">
        <f t="shared" si="1013"/>
        <v>3.7999999999999999E-2</v>
      </c>
      <c r="BA2202" s="13">
        <f t="shared" si="1014"/>
        <v>21044329</v>
      </c>
      <c r="BB2202" s="17" t="s">
        <v>2189</v>
      </c>
      <c r="BC2202">
        <f>MATCH(BB2202,MONTHLY_INDEX!$A:$A,0)</f>
        <v>798</v>
      </c>
      <c r="BD2202">
        <f>MATCH(AU2202,MONTHLY_INDEX!$1:$1,0)</f>
        <v>82</v>
      </c>
      <c r="BE2202">
        <f>INDEX(MONTHLY_INDEX!$1:$1048576,Final!BC2202,Final!BD2202)</f>
        <v>96</v>
      </c>
      <c r="BF2202">
        <f>MATCH($BF$1,MONTHLY_INDEX!$1:$1,0)</f>
        <v>127</v>
      </c>
      <c r="BG2202">
        <f>INDEX(MONTHLY_INDEX!$1:$1048576,Final!BC2202,Final!BF2202)</f>
        <v>95.3</v>
      </c>
      <c r="BH2202" s="23">
        <f t="shared" si="1022"/>
        <v>-7.2916666666666963E-3</v>
      </c>
      <c r="BI2202" s="14">
        <f t="shared" si="1023"/>
        <v>20890880.767708331</v>
      </c>
      <c r="BJ2202" s="14">
        <f t="shared" si="1024"/>
        <v>3031867.7699371115</v>
      </c>
      <c r="BK2202" s="15">
        <f t="shared" si="1015"/>
        <v>17859012.997771218</v>
      </c>
      <c r="BL2202" s="52">
        <v>0</v>
      </c>
      <c r="BM2202" s="15">
        <f t="shared" si="1025"/>
        <v>17859012.997771218</v>
      </c>
    </row>
    <row r="2203" spans="1:65">
      <c r="A2203" s="8">
        <v>2201</v>
      </c>
      <c r="B2203" s="1" t="s">
        <v>44</v>
      </c>
      <c r="C2203" s="1">
        <v>1500</v>
      </c>
      <c r="D2203" s="1" t="s">
        <v>60</v>
      </c>
      <c r="E2203" s="1">
        <v>150000088</v>
      </c>
      <c r="F2203" s="1" t="s">
        <v>60</v>
      </c>
      <c r="G2203" s="1" t="s">
        <v>93</v>
      </c>
      <c r="H2203" s="1">
        <v>5</v>
      </c>
      <c r="I2203" s="1" t="s">
        <v>199</v>
      </c>
      <c r="J2203" s="1" t="s">
        <v>49</v>
      </c>
      <c r="K2203" s="1">
        <v>17406001</v>
      </c>
      <c r="L2203" s="1" t="s">
        <v>50</v>
      </c>
      <c r="M2203" s="1" t="s">
        <v>51</v>
      </c>
      <c r="N2203" s="1" t="s">
        <v>64</v>
      </c>
      <c r="O2203" s="1" t="s">
        <v>65</v>
      </c>
      <c r="P2203" s="1" t="s">
        <v>66</v>
      </c>
      <c r="Q2203" s="1" t="s">
        <v>67</v>
      </c>
      <c r="R2203" s="1" t="s">
        <v>87</v>
      </c>
      <c r="S2203" s="1" t="s">
        <v>88</v>
      </c>
      <c r="T2203" s="2">
        <v>43404</v>
      </c>
      <c r="U2203" s="2">
        <v>43404</v>
      </c>
      <c r="V2203" s="1" t="s">
        <v>52</v>
      </c>
      <c r="W2203" s="3">
        <v>1</v>
      </c>
      <c r="X2203" s="1" t="s">
        <v>53</v>
      </c>
      <c r="Y2203" s="4">
        <v>969266</v>
      </c>
      <c r="Z2203" s="4">
        <v>-119526</v>
      </c>
      <c r="AA2203" s="4">
        <v>0</v>
      </c>
      <c r="AB2203" s="4">
        <v>0</v>
      </c>
      <c r="AC2203" s="4">
        <v>0</v>
      </c>
      <c r="AD2203" s="4">
        <v>969266</v>
      </c>
      <c r="AE2203" s="5">
        <v>1614</v>
      </c>
      <c r="AF2203" s="1" t="s">
        <v>70</v>
      </c>
      <c r="AG2203" s="1" t="s">
        <v>71</v>
      </c>
      <c r="AH2203" s="1" t="s">
        <v>89</v>
      </c>
      <c r="AI2203" s="1" t="s">
        <v>57</v>
      </c>
      <c r="AJ2203" s="5">
        <v>10950</v>
      </c>
      <c r="AK2203" s="4">
        <v>-10075</v>
      </c>
      <c r="AL2203" s="4">
        <v>0</v>
      </c>
      <c r="AM2203" s="4">
        <v>0</v>
      </c>
      <c r="AN2203" s="4">
        <v>0</v>
      </c>
      <c r="AO2203" s="4">
        <v>-129601</v>
      </c>
      <c r="AP2203" s="4">
        <v>-129601</v>
      </c>
      <c r="AQ2203" s="4">
        <v>0</v>
      </c>
      <c r="AR2203" s="4">
        <v>839665</v>
      </c>
      <c r="AS2203" s="1" t="s">
        <v>52</v>
      </c>
      <c r="AT2203" s="9">
        <f t="shared" si="1010"/>
        <v>43404</v>
      </c>
      <c r="AU2203" s="9">
        <f t="shared" si="1011"/>
        <v>43374</v>
      </c>
      <c r="AV2203" s="9">
        <v>44798</v>
      </c>
      <c r="AW2203" s="11">
        <f t="shared" si="1012"/>
        <v>3.8191780821917809</v>
      </c>
      <c r="AX2203">
        <v>25</v>
      </c>
      <c r="AY2203" s="12">
        <v>0.05</v>
      </c>
      <c r="AZ2203">
        <f t="shared" si="1013"/>
        <v>3.7999999999999999E-2</v>
      </c>
      <c r="BA2203" s="13">
        <f t="shared" si="1014"/>
        <v>969266</v>
      </c>
      <c r="BB2203" s="17" t="s">
        <v>2083</v>
      </c>
      <c r="BC2203">
        <f>MATCH(BB2203,MONTHLY_INDEX!$A:$A,0)</f>
        <v>745</v>
      </c>
      <c r="BD2203">
        <f>MATCH(AU2203,MONTHLY_INDEX!$1:$1,0)</f>
        <v>82</v>
      </c>
      <c r="BE2203">
        <f>INDEX(MONTHLY_INDEX!$1:$1048576,Final!BC2203,Final!BD2203)</f>
        <v>107.7</v>
      </c>
      <c r="BF2203">
        <f>MATCH($BF$1,MONTHLY_INDEX!$1:$1,0)</f>
        <v>127</v>
      </c>
      <c r="BG2203">
        <f>INDEX(MONTHLY_INDEX!$1:$1048576,Final!BC2203,Final!BF2203)</f>
        <v>115.4</v>
      </c>
      <c r="BH2203" s="23">
        <f t="shared" si="1022"/>
        <v>7.1494893221912742E-2</v>
      </c>
      <c r="BI2203" s="14">
        <f t="shared" si="1023"/>
        <v>1038563.5691736306</v>
      </c>
      <c r="BJ2203" s="14">
        <f t="shared" si="1024"/>
        <v>150725.4503733303</v>
      </c>
      <c r="BK2203" s="15">
        <f t="shared" si="1015"/>
        <v>887838.11880030029</v>
      </c>
      <c r="BL2203" s="52">
        <v>0</v>
      </c>
      <c r="BM2203" s="15">
        <f t="shared" si="1025"/>
        <v>887838.11880030029</v>
      </c>
    </row>
    <row r="2204" spans="1:65">
      <c r="A2204" s="8">
        <v>2202</v>
      </c>
      <c r="B2204" s="1" t="s">
        <v>44</v>
      </c>
      <c r="C2204" s="1">
        <v>1500</v>
      </c>
      <c r="D2204" s="1" t="s">
        <v>60</v>
      </c>
      <c r="E2204" s="1">
        <v>150000088</v>
      </c>
      <c r="F2204" s="1" t="s">
        <v>60</v>
      </c>
      <c r="G2204" s="1" t="s">
        <v>94</v>
      </c>
      <c r="H2204" s="1">
        <v>6</v>
      </c>
      <c r="I2204" s="1" t="s">
        <v>199</v>
      </c>
      <c r="J2204" s="1" t="s">
        <v>49</v>
      </c>
      <c r="K2204" s="1">
        <v>17406001</v>
      </c>
      <c r="L2204" s="1" t="s">
        <v>50</v>
      </c>
      <c r="M2204" s="1" t="s">
        <v>51</v>
      </c>
      <c r="N2204" s="1" t="s">
        <v>64</v>
      </c>
      <c r="O2204" s="1" t="s">
        <v>65</v>
      </c>
      <c r="P2204" s="1" t="s">
        <v>66</v>
      </c>
      <c r="Q2204" s="1" t="s">
        <v>67</v>
      </c>
      <c r="R2204" s="1" t="s">
        <v>87</v>
      </c>
      <c r="S2204" s="1" t="s">
        <v>88</v>
      </c>
      <c r="T2204" s="2">
        <v>43404</v>
      </c>
      <c r="U2204" s="2">
        <v>43404</v>
      </c>
      <c r="V2204" s="1" t="s">
        <v>52</v>
      </c>
      <c r="W2204" s="3">
        <v>1</v>
      </c>
      <c r="X2204" s="1" t="s">
        <v>53</v>
      </c>
      <c r="Y2204" s="4">
        <v>735000</v>
      </c>
      <c r="Z2204" s="4">
        <v>-90636</v>
      </c>
      <c r="AA2204" s="4">
        <v>0</v>
      </c>
      <c r="AB2204" s="4">
        <v>0</v>
      </c>
      <c r="AC2204" s="4">
        <v>0</v>
      </c>
      <c r="AD2204" s="4">
        <v>735000</v>
      </c>
      <c r="AE2204" s="5">
        <v>1614</v>
      </c>
      <c r="AF2204" s="1" t="s">
        <v>70</v>
      </c>
      <c r="AG2204" s="1" t="s">
        <v>71</v>
      </c>
      <c r="AH2204" s="1" t="s">
        <v>89</v>
      </c>
      <c r="AI2204" s="1" t="s">
        <v>57</v>
      </c>
      <c r="AJ2204" s="5">
        <v>10950</v>
      </c>
      <c r="AK2204" s="4">
        <v>-7640</v>
      </c>
      <c r="AL2204" s="4">
        <v>0</v>
      </c>
      <c r="AM2204" s="4">
        <v>0</v>
      </c>
      <c r="AN2204" s="4">
        <v>0</v>
      </c>
      <c r="AO2204" s="4">
        <v>-98276</v>
      </c>
      <c r="AP2204" s="4">
        <v>-98276</v>
      </c>
      <c r="AQ2204" s="4">
        <v>0</v>
      </c>
      <c r="AR2204" s="4">
        <v>636724</v>
      </c>
      <c r="AS2204" s="1" t="s">
        <v>52</v>
      </c>
      <c r="AT2204" s="9">
        <f t="shared" si="1010"/>
        <v>43404</v>
      </c>
      <c r="AU2204" s="9">
        <f t="shared" si="1011"/>
        <v>43374</v>
      </c>
      <c r="AV2204" s="9">
        <v>44798</v>
      </c>
      <c r="AW2204" s="11">
        <f t="shared" si="1012"/>
        <v>3.8191780821917809</v>
      </c>
      <c r="AX2204">
        <v>10</v>
      </c>
      <c r="AY2204" s="12">
        <v>0.05</v>
      </c>
      <c r="AZ2204">
        <f t="shared" si="1013"/>
        <v>9.5000000000000001E-2</v>
      </c>
      <c r="BA2204" s="13">
        <f t="shared" si="1014"/>
        <v>735000</v>
      </c>
      <c r="BB2204" s="17" t="s">
        <v>1853</v>
      </c>
      <c r="BC2204">
        <f>MATCH(BB2204,MONTHLY_INDEX!$A:$A,0)</f>
        <v>630</v>
      </c>
      <c r="BD2204">
        <f>MATCH(AU2204,MONTHLY_INDEX!$1:$1,0)</f>
        <v>82</v>
      </c>
      <c r="BE2204">
        <f>INDEX(MONTHLY_INDEX!$1:$1048576,Final!BC2204,Final!BD2204)</f>
        <v>115.8</v>
      </c>
      <c r="BF2204">
        <f>MATCH($BF$1,MONTHLY_INDEX!$1:$1,0)</f>
        <v>127</v>
      </c>
      <c r="BG2204">
        <f>INDEX(MONTHLY_INDEX!$1:$1048576,Final!BC2204,Final!BF2204)</f>
        <v>151.1</v>
      </c>
      <c r="BH2204" s="23">
        <f t="shared" si="1022"/>
        <v>0.30483592400690845</v>
      </c>
      <c r="BI2204" s="14">
        <f t="shared" si="1023"/>
        <v>959054.4041450778</v>
      </c>
      <c r="BJ2204" s="14">
        <f t="shared" si="1024"/>
        <v>347965.9581943361</v>
      </c>
      <c r="BK2204" s="15">
        <f t="shared" si="1015"/>
        <v>611088.44595074165</v>
      </c>
      <c r="BL2204" s="52">
        <v>0</v>
      </c>
      <c r="BM2204" s="15">
        <f t="shared" si="1025"/>
        <v>611088.44595074165</v>
      </c>
    </row>
    <row r="2205" spans="1:65">
      <c r="A2205" s="8">
        <v>2203</v>
      </c>
      <c r="B2205" s="1" t="s">
        <v>44</v>
      </c>
      <c r="C2205" s="1">
        <v>1500</v>
      </c>
      <c r="D2205" s="1" t="s">
        <v>60</v>
      </c>
      <c r="E2205" s="1">
        <v>150000088</v>
      </c>
      <c r="F2205" s="1" t="s">
        <v>60</v>
      </c>
      <c r="G2205" s="1" t="s">
        <v>95</v>
      </c>
      <c r="H2205" s="1">
        <v>7</v>
      </c>
      <c r="I2205" s="1" t="s">
        <v>199</v>
      </c>
      <c r="J2205" s="1" t="s">
        <v>49</v>
      </c>
      <c r="K2205" s="1">
        <v>17406001</v>
      </c>
      <c r="L2205" s="1" t="s">
        <v>50</v>
      </c>
      <c r="M2205" s="1" t="s">
        <v>51</v>
      </c>
      <c r="N2205" s="1" t="s">
        <v>64</v>
      </c>
      <c r="O2205" s="1" t="s">
        <v>65</v>
      </c>
      <c r="P2205" s="1" t="s">
        <v>66</v>
      </c>
      <c r="Q2205" s="1" t="s">
        <v>67</v>
      </c>
      <c r="R2205" s="1" t="s">
        <v>87</v>
      </c>
      <c r="S2205" s="1" t="s">
        <v>88</v>
      </c>
      <c r="T2205" s="2">
        <v>43404</v>
      </c>
      <c r="U2205" s="2">
        <v>43404</v>
      </c>
      <c r="V2205" s="1" t="s">
        <v>52</v>
      </c>
      <c r="W2205" s="3">
        <v>1</v>
      </c>
      <c r="X2205" s="1" t="s">
        <v>53</v>
      </c>
      <c r="Y2205" s="4">
        <v>126000</v>
      </c>
      <c r="Z2205" s="4">
        <v>-15537</v>
      </c>
      <c r="AA2205" s="4">
        <v>0</v>
      </c>
      <c r="AB2205" s="4">
        <v>0</v>
      </c>
      <c r="AC2205" s="4">
        <v>0</v>
      </c>
      <c r="AD2205" s="4">
        <v>126000</v>
      </c>
      <c r="AE2205" s="5">
        <v>1614</v>
      </c>
      <c r="AF2205" s="1" t="s">
        <v>70</v>
      </c>
      <c r="AG2205" s="1" t="s">
        <v>71</v>
      </c>
      <c r="AH2205" s="1" t="s">
        <v>89</v>
      </c>
      <c r="AI2205" s="1" t="s">
        <v>57</v>
      </c>
      <c r="AJ2205" s="5">
        <v>10950</v>
      </c>
      <c r="AK2205" s="4">
        <v>-1310</v>
      </c>
      <c r="AL2205" s="4">
        <v>0</v>
      </c>
      <c r="AM2205" s="4">
        <v>0</v>
      </c>
      <c r="AN2205" s="4">
        <v>0</v>
      </c>
      <c r="AO2205" s="4">
        <v>-16847</v>
      </c>
      <c r="AP2205" s="4">
        <v>-16847</v>
      </c>
      <c r="AQ2205" s="4">
        <v>0</v>
      </c>
      <c r="AR2205" s="4">
        <v>109153</v>
      </c>
      <c r="AS2205" s="1" t="s">
        <v>52</v>
      </c>
      <c r="AT2205" s="9">
        <f t="shared" si="1010"/>
        <v>43404</v>
      </c>
      <c r="AU2205" s="9">
        <f t="shared" si="1011"/>
        <v>43374</v>
      </c>
      <c r="AV2205" s="9">
        <v>44798</v>
      </c>
      <c r="AW2205" s="11">
        <f t="shared" si="1012"/>
        <v>3.8191780821917809</v>
      </c>
      <c r="AX2205">
        <v>25</v>
      </c>
      <c r="AY2205" s="12">
        <v>0.05</v>
      </c>
      <c r="AZ2205">
        <f t="shared" si="1013"/>
        <v>3.7999999999999999E-2</v>
      </c>
      <c r="BA2205" s="13">
        <f t="shared" si="1014"/>
        <v>126000</v>
      </c>
      <c r="BB2205" s="17" t="s">
        <v>2189</v>
      </c>
      <c r="BC2205">
        <f>MATCH(BB2205,MONTHLY_INDEX!$A:$A,0)</f>
        <v>798</v>
      </c>
      <c r="BD2205">
        <f>MATCH(AU2205,MONTHLY_INDEX!$1:$1,0)</f>
        <v>82</v>
      </c>
      <c r="BE2205">
        <f>INDEX(MONTHLY_INDEX!$1:$1048576,Final!BC2205,Final!BD2205)</f>
        <v>96</v>
      </c>
      <c r="BF2205">
        <f>MATCH($BF$1,MONTHLY_INDEX!$1:$1,0)</f>
        <v>127</v>
      </c>
      <c r="BG2205">
        <f>INDEX(MONTHLY_INDEX!$1:$1048576,Final!BC2205,Final!BF2205)</f>
        <v>95.3</v>
      </c>
      <c r="BH2205" s="23">
        <f t="shared" si="1022"/>
        <v>-7.2916666666666963E-3</v>
      </c>
      <c r="BI2205" s="14">
        <f t="shared" si="1023"/>
        <v>125081.25</v>
      </c>
      <c r="BJ2205" s="14">
        <f t="shared" si="1024"/>
        <v>18152.887602739724</v>
      </c>
      <c r="BK2205" s="15">
        <f t="shared" si="1015"/>
        <v>106928.36239726028</v>
      </c>
      <c r="BL2205" s="52">
        <v>0</v>
      </c>
      <c r="BM2205" s="15">
        <f t="shared" si="1025"/>
        <v>106928.36239726028</v>
      </c>
    </row>
    <row r="2206" spans="1:65">
      <c r="A2206" s="8">
        <v>2204</v>
      </c>
      <c r="B2206" s="1" t="s">
        <v>44</v>
      </c>
      <c r="C2206" s="1">
        <v>1500</v>
      </c>
      <c r="D2206" s="1" t="s">
        <v>60</v>
      </c>
      <c r="E2206" s="1">
        <v>150000088</v>
      </c>
      <c r="F2206" s="1" t="s">
        <v>60</v>
      </c>
      <c r="G2206" s="1" t="s">
        <v>96</v>
      </c>
      <c r="H2206" s="1">
        <v>8</v>
      </c>
      <c r="I2206" s="1" t="s">
        <v>199</v>
      </c>
      <c r="J2206" s="1" t="s">
        <v>49</v>
      </c>
      <c r="K2206" s="1">
        <v>17406001</v>
      </c>
      <c r="L2206" s="1" t="s">
        <v>50</v>
      </c>
      <c r="M2206" s="1" t="s">
        <v>51</v>
      </c>
      <c r="N2206" s="1" t="s">
        <v>64</v>
      </c>
      <c r="O2206" s="1" t="s">
        <v>65</v>
      </c>
      <c r="P2206" s="1" t="s">
        <v>66</v>
      </c>
      <c r="Q2206" s="1" t="s">
        <v>67</v>
      </c>
      <c r="R2206" s="1" t="s">
        <v>87</v>
      </c>
      <c r="S2206" s="1" t="s">
        <v>88</v>
      </c>
      <c r="T2206" s="2">
        <v>43404</v>
      </c>
      <c r="U2206" s="2">
        <v>43404</v>
      </c>
      <c r="V2206" s="1" t="s">
        <v>52</v>
      </c>
      <c r="W2206" s="3">
        <v>1</v>
      </c>
      <c r="X2206" s="1" t="s">
        <v>53</v>
      </c>
      <c r="Y2206" s="4">
        <v>29327302</v>
      </c>
      <c r="Z2206" s="4">
        <v>-3616528</v>
      </c>
      <c r="AA2206" s="4">
        <v>0</v>
      </c>
      <c r="AB2206" s="4">
        <v>0</v>
      </c>
      <c r="AC2206" s="4">
        <v>0</v>
      </c>
      <c r="AD2206" s="4">
        <v>29327302</v>
      </c>
      <c r="AE2206" s="5">
        <v>1614</v>
      </c>
      <c r="AF2206" s="1" t="s">
        <v>70</v>
      </c>
      <c r="AG2206" s="1" t="s">
        <v>71</v>
      </c>
      <c r="AH2206" s="1" t="s">
        <v>89</v>
      </c>
      <c r="AI2206" s="1" t="s">
        <v>57</v>
      </c>
      <c r="AJ2206" s="5">
        <v>10950</v>
      </c>
      <c r="AK2206" s="4">
        <v>-304835</v>
      </c>
      <c r="AL2206" s="4">
        <v>0</v>
      </c>
      <c r="AM2206" s="4">
        <v>0</v>
      </c>
      <c r="AN2206" s="4">
        <v>0</v>
      </c>
      <c r="AO2206" s="4">
        <v>-3921363</v>
      </c>
      <c r="AP2206" s="4">
        <v>-3921363</v>
      </c>
      <c r="AQ2206" s="4">
        <v>0</v>
      </c>
      <c r="AR2206" s="4">
        <v>25405939</v>
      </c>
      <c r="AS2206" s="1" t="s">
        <v>52</v>
      </c>
      <c r="AT2206" s="9">
        <f t="shared" si="1010"/>
        <v>43404</v>
      </c>
      <c r="AU2206" s="9">
        <f t="shared" si="1011"/>
        <v>43374</v>
      </c>
      <c r="AV2206" s="9">
        <v>44798</v>
      </c>
      <c r="AW2206" s="11">
        <f t="shared" si="1012"/>
        <v>3.8191780821917809</v>
      </c>
      <c r="AX2206">
        <v>25</v>
      </c>
      <c r="AY2206" s="12">
        <v>0.05</v>
      </c>
      <c r="AZ2206">
        <f t="shared" si="1013"/>
        <v>3.7999999999999999E-2</v>
      </c>
      <c r="BA2206" s="13">
        <f t="shared" si="1014"/>
        <v>29327302</v>
      </c>
      <c r="BB2206" s="17" t="s">
        <v>2189</v>
      </c>
      <c r="BC2206">
        <f>MATCH(BB2206,MONTHLY_INDEX!$A:$A,0)</f>
        <v>798</v>
      </c>
      <c r="BD2206">
        <f>MATCH(AU2206,MONTHLY_INDEX!$1:$1,0)</f>
        <v>82</v>
      </c>
      <c r="BE2206">
        <f>INDEX(MONTHLY_INDEX!$1:$1048576,Final!BC2206,Final!BD2206)</f>
        <v>96</v>
      </c>
      <c r="BF2206">
        <f>MATCH($BF$1,MONTHLY_INDEX!$1:$1,0)</f>
        <v>127</v>
      </c>
      <c r="BG2206">
        <f>INDEX(MONTHLY_INDEX!$1:$1048576,Final!BC2206,Final!BF2206)</f>
        <v>95.3</v>
      </c>
      <c r="BH2206" s="23">
        <f t="shared" si="1022"/>
        <v>-7.2916666666666963E-3</v>
      </c>
      <c r="BI2206" s="14">
        <f t="shared" si="1023"/>
        <v>29113457.089583334</v>
      </c>
      <c r="BJ2206" s="14">
        <f t="shared" si="1024"/>
        <v>4225200.1341079678</v>
      </c>
      <c r="BK2206" s="15">
        <f t="shared" si="1015"/>
        <v>24888256.955475368</v>
      </c>
      <c r="BL2206" s="52">
        <v>0</v>
      </c>
      <c r="BM2206" s="15">
        <f t="shared" si="1025"/>
        <v>24888256.955475368</v>
      </c>
    </row>
    <row r="2207" spans="1:65">
      <c r="A2207" s="8">
        <v>2205</v>
      </c>
      <c r="B2207" s="1" t="s">
        <v>44</v>
      </c>
      <c r="C2207" s="1">
        <v>1500</v>
      </c>
      <c r="D2207" s="1" t="s">
        <v>60</v>
      </c>
      <c r="E2207" s="1">
        <v>150000088</v>
      </c>
      <c r="F2207" s="1" t="s">
        <v>60</v>
      </c>
      <c r="G2207" s="1" t="s">
        <v>97</v>
      </c>
      <c r="H2207" s="1">
        <v>9</v>
      </c>
      <c r="I2207" s="1" t="s">
        <v>199</v>
      </c>
      <c r="J2207" s="1" t="s">
        <v>49</v>
      </c>
      <c r="K2207" s="1">
        <v>17406001</v>
      </c>
      <c r="L2207" s="1" t="s">
        <v>50</v>
      </c>
      <c r="M2207" s="1" t="s">
        <v>51</v>
      </c>
      <c r="N2207" s="1" t="s">
        <v>64</v>
      </c>
      <c r="O2207" s="1" t="s">
        <v>65</v>
      </c>
      <c r="P2207" s="1" t="s">
        <v>66</v>
      </c>
      <c r="Q2207" s="1" t="s">
        <v>67</v>
      </c>
      <c r="R2207" s="1" t="s">
        <v>87</v>
      </c>
      <c r="S2207" s="1" t="s">
        <v>88</v>
      </c>
      <c r="T2207" s="2">
        <v>43404</v>
      </c>
      <c r="U2207" s="2">
        <v>43404</v>
      </c>
      <c r="V2207" s="1" t="s">
        <v>52</v>
      </c>
      <c r="W2207" s="3">
        <v>1</v>
      </c>
      <c r="X2207" s="1" t="s">
        <v>53</v>
      </c>
      <c r="Y2207" s="4">
        <v>1517250</v>
      </c>
      <c r="Z2207" s="4">
        <v>-187100</v>
      </c>
      <c r="AA2207" s="4">
        <v>0</v>
      </c>
      <c r="AB2207" s="4">
        <v>0</v>
      </c>
      <c r="AC2207" s="4">
        <v>0</v>
      </c>
      <c r="AD2207" s="4">
        <v>1517250</v>
      </c>
      <c r="AE2207" s="5">
        <v>1614</v>
      </c>
      <c r="AF2207" s="1" t="s">
        <v>70</v>
      </c>
      <c r="AG2207" s="1" t="s">
        <v>71</v>
      </c>
      <c r="AH2207" s="1" t="s">
        <v>89</v>
      </c>
      <c r="AI2207" s="1" t="s">
        <v>57</v>
      </c>
      <c r="AJ2207" s="5">
        <v>10950</v>
      </c>
      <c r="AK2207" s="4">
        <v>-15771</v>
      </c>
      <c r="AL2207" s="4">
        <v>0</v>
      </c>
      <c r="AM2207" s="4">
        <v>0</v>
      </c>
      <c r="AN2207" s="4">
        <v>0</v>
      </c>
      <c r="AO2207" s="4">
        <v>-202871</v>
      </c>
      <c r="AP2207" s="4">
        <v>-202871</v>
      </c>
      <c r="AQ2207" s="4">
        <v>0</v>
      </c>
      <c r="AR2207" s="4">
        <v>1314379</v>
      </c>
      <c r="AS2207" s="1" t="s">
        <v>52</v>
      </c>
      <c r="AT2207" s="9">
        <f t="shared" si="1010"/>
        <v>43404</v>
      </c>
      <c r="AU2207" s="9">
        <f t="shared" si="1011"/>
        <v>43374</v>
      </c>
      <c r="AV2207" s="9">
        <v>44798</v>
      </c>
      <c r="AW2207" s="11">
        <f t="shared" si="1012"/>
        <v>3.8191780821917809</v>
      </c>
      <c r="AX2207">
        <v>15</v>
      </c>
      <c r="AY2207" s="12">
        <v>0.05</v>
      </c>
      <c r="AZ2207">
        <f t="shared" si="1013"/>
        <v>6.3333333333333325E-2</v>
      </c>
      <c r="BA2207" s="13">
        <f t="shared" si="1014"/>
        <v>1517250</v>
      </c>
      <c r="BB2207" s="17" t="s">
        <v>1941</v>
      </c>
      <c r="BC2207">
        <f>MATCH(BB2207,MONTHLY_INDEX!$A:$A,0)</f>
        <v>674</v>
      </c>
      <c r="BD2207">
        <f>MATCH(AU2207,MONTHLY_INDEX!$1:$1,0)</f>
        <v>82</v>
      </c>
      <c r="BE2207">
        <f>INDEX(MONTHLY_INDEX!$1:$1048576,Final!BC2207,Final!BD2207)</f>
        <v>105.9</v>
      </c>
      <c r="BF2207">
        <f>MATCH($BF$1,MONTHLY_INDEX!$1:$1,0)</f>
        <v>127</v>
      </c>
      <c r="BG2207">
        <f>INDEX(MONTHLY_INDEX!$1:$1048576,Final!BC2207,Final!BF2207)</f>
        <v>122.8</v>
      </c>
      <c r="BH2207" s="23">
        <f t="shared" si="1022"/>
        <v>0.15958451369216234</v>
      </c>
      <c r="BI2207" s="14">
        <f t="shared" si="1023"/>
        <v>1759379.6033994332</v>
      </c>
      <c r="BJ2207" s="14">
        <f t="shared" si="1024"/>
        <v>425560.98790536425</v>
      </c>
      <c r="BK2207" s="15">
        <f t="shared" si="1015"/>
        <v>1333818.6154940689</v>
      </c>
      <c r="BL2207" s="52">
        <v>0</v>
      </c>
      <c r="BM2207" s="15">
        <f t="shared" si="1025"/>
        <v>1333818.6154940689</v>
      </c>
    </row>
    <row r="2208" spans="1:65">
      <c r="A2208" s="8">
        <v>2206</v>
      </c>
      <c r="B2208" s="1" t="s">
        <v>44</v>
      </c>
      <c r="C2208" s="1">
        <v>1500</v>
      </c>
      <c r="D2208" s="1" t="s">
        <v>60</v>
      </c>
      <c r="E2208" s="1">
        <v>150000088</v>
      </c>
      <c r="F2208" s="1" t="s">
        <v>60</v>
      </c>
      <c r="G2208" s="1" t="s">
        <v>98</v>
      </c>
      <c r="H2208" s="1">
        <v>10</v>
      </c>
      <c r="I2208" s="1" t="s">
        <v>199</v>
      </c>
      <c r="J2208" s="1" t="s">
        <v>49</v>
      </c>
      <c r="K2208" s="1">
        <v>17406001</v>
      </c>
      <c r="L2208" s="1" t="s">
        <v>50</v>
      </c>
      <c r="M2208" s="1" t="s">
        <v>51</v>
      </c>
      <c r="N2208" s="1" t="s">
        <v>64</v>
      </c>
      <c r="O2208" s="1" t="s">
        <v>65</v>
      </c>
      <c r="P2208" s="1" t="s">
        <v>66</v>
      </c>
      <c r="Q2208" s="1" t="s">
        <v>67</v>
      </c>
      <c r="R2208" s="1" t="s">
        <v>87</v>
      </c>
      <c r="S2208" s="1" t="s">
        <v>88</v>
      </c>
      <c r="T2208" s="2">
        <v>43404</v>
      </c>
      <c r="U2208" s="2">
        <v>43404</v>
      </c>
      <c r="V2208" s="1" t="s">
        <v>52</v>
      </c>
      <c r="W2208" s="3">
        <v>1</v>
      </c>
      <c r="X2208" s="1" t="s">
        <v>53</v>
      </c>
      <c r="Y2208" s="4">
        <v>312900</v>
      </c>
      <c r="Z2208" s="4">
        <v>-38584</v>
      </c>
      <c r="AA2208" s="4">
        <v>0</v>
      </c>
      <c r="AB2208" s="4">
        <v>0</v>
      </c>
      <c r="AC2208" s="4">
        <v>0</v>
      </c>
      <c r="AD2208" s="4">
        <v>312900</v>
      </c>
      <c r="AE2208" s="5">
        <v>1614</v>
      </c>
      <c r="AF2208" s="1" t="s">
        <v>70</v>
      </c>
      <c r="AG2208" s="1" t="s">
        <v>71</v>
      </c>
      <c r="AH2208" s="1" t="s">
        <v>89</v>
      </c>
      <c r="AI2208" s="1" t="s">
        <v>57</v>
      </c>
      <c r="AJ2208" s="5">
        <v>10950</v>
      </c>
      <c r="AK2208" s="4">
        <v>-3252</v>
      </c>
      <c r="AL2208" s="4">
        <v>0</v>
      </c>
      <c r="AM2208" s="4">
        <v>0</v>
      </c>
      <c r="AN2208" s="4">
        <v>0</v>
      </c>
      <c r="AO2208" s="4">
        <v>-41836</v>
      </c>
      <c r="AP2208" s="4">
        <v>-41836</v>
      </c>
      <c r="AQ2208" s="4">
        <v>0</v>
      </c>
      <c r="AR2208" s="4">
        <v>271064</v>
      </c>
      <c r="AS2208" s="1" t="s">
        <v>52</v>
      </c>
      <c r="AT2208" s="9">
        <f t="shared" si="1010"/>
        <v>43404</v>
      </c>
      <c r="AU2208" s="9">
        <f t="shared" si="1011"/>
        <v>43374</v>
      </c>
      <c r="AV2208" s="9">
        <v>44798</v>
      </c>
      <c r="AW2208" s="11">
        <f t="shared" si="1012"/>
        <v>3.8191780821917809</v>
      </c>
      <c r="AX2208">
        <v>10</v>
      </c>
      <c r="AY2208" s="12">
        <v>0.05</v>
      </c>
      <c r="AZ2208">
        <f t="shared" si="1013"/>
        <v>9.5000000000000001E-2</v>
      </c>
      <c r="BA2208" s="13">
        <f t="shared" si="1014"/>
        <v>312900</v>
      </c>
      <c r="BB2208" s="17" t="s">
        <v>2189</v>
      </c>
      <c r="BC2208">
        <f>MATCH(BB2208,MONTHLY_INDEX!$A:$A,0)</f>
        <v>798</v>
      </c>
      <c r="BD2208">
        <f>MATCH(AU2208,MONTHLY_INDEX!$1:$1,0)</f>
        <v>82</v>
      </c>
      <c r="BE2208">
        <f>INDEX(MONTHLY_INDEX!$1:$1048576,Final!BC2208,Final!BD2208)</f>
        <v>96</v>
      </c>
      <c r="BF2208">
        <f>MATCH($BF$1,MONTHLY_INDEX!$1:$1,0)</f>
        <v>127</v>
      </c>
      <c r="BG2208">
        <f>INDEX(MONTHLY_INDEX!$1:$1048576,Final!BC2208,Final!BF2208)</f>
        <v>95.3</v>
      </c>
      <c r="BH2208" s="23">
        <f t="shared" si="1022"/>
        <v>-7.2916666666666963E-3</v>
      </c>
      <c r="BI2208" s="14">
        <f t="shared" si="1023"/>
        <v>310618.4375</v>
      </c>
      <c r="BJ2208" s="14">
        <f t="shared" si="1024"/>
        <v>112699.17720034247</v>
      </c>
      <c r="BK2208" s="15">
        <f t="shared" si="1015"/>
        <v>197919.26029965753</v>
      </c>
      <c r="BL2208" s="52">
        <v>0</v>
      </c>
      <c r="BM2208" s="15">
        <f t="shared" si="1025"/>
        <v>197919.26029965753</v>
      </c>
    </row>
    <row r="2209" spans="1:65">
      <c r="A2209" s="8">
        <v>2207</v>
      </c>
      <c r="B2209" s="1" t="s">
        <v>44</v>
      </c>
      <c r="C2209" s="1">
        <v>1500</v>
      </c>
      <c r="D2209" s="1" t="s">
        <v>60</v>
      </c>
      <c r="E2209" s="1">
        <v>150000088</v>
      </c>
      <c r="F2209" s="1" t="s">
        <v>60</v>
      </c>
      <c r="G2209" s="1" t="s">
        <v>99</v>
      </c>
      <c r="H2209" s="1">
        <v>11</v>
      </c>
      <c r="I2209" s="1" t="s">
        <v>199</v>
      </c>
      <c r="J2209" s="1" t="s">
        <v>49</v>
      </c>
      <c r="K2209" s="1">
        <v>17406001</v>
      </c>
      <c r="L2209" s="1" t="s">
        <v>50</v>
      </c>
      <c r="M2209" s="1" t="s">
        <v>51</v>
      </c>
      <c r="N2209" s="1" t="s">
        <v>64</v>
      </c>
      <c r="O2209" s="1" t="s">
        <v>65</v>
      </c>
      <c r="P2209" s="1" t="s">
        <v>66</v>
      </c>
      <c r="Q2209" s="1" t="s">
        <v>67</v>
      </c>
      <c r="R2209" s="1" t="s">
        <v>87</v>
      </c>
      <c r="S2209" s="1" t="s">
        <v>88</v>
      </c>
      <c r="T2209" s="2">
        <v>43404</v>
      </c>
      <c r="U2209" s="2">
        <v>43404</v>
      </c>
      <c r="V2209" s="1" t="s">
        <v>52</v>
      </c>
      <c r="W2209" s="3">
        <v>1</v>
      </c>
      <c r="X2209" s="1" t="s">
        <v>53</v>
      </c>
      <c r="Y2209" s="4">
        <v>1174950</v>
      </c>
      <c r="Z2209" s="4">
        <v>-144889</v>
      </c>
      <c r="AA2209" s="4">
        <v>0</v>
      </c>
      <c r="AB2209" s="4">
        <v>0</v>
      </c>
      <c r="AC2209" s="4">
        <v>0</v>
      </c>
      <c r="AD2209" s="4">
        <v>1174950</v>
      </c>
      <c r="AE2209" s="5">
        <v>1614</v>
      </c>
      <c r="AF2209" s="1" t="s">
        <v>70</v>
      </c>
      <c r="AG2209" s="1" t="s">
        <v>71</v>
      </c>
      <c r="AH2209" s="1" t="s">
        <v>89</v>
      </c>
      <c r="AI2209" s="1" t="s">
        <v>57</v>
      </c>
      <c r="AJ2209" s="5">
        <v>10950</v>
      </c>
      <c r="AK2209" s="4">
        <v>-12213</v>
      </c>
      <c r="AL2209" s="4">
        <v>0</v>
      </c>
      <c r="AM2209" s="4">
        <v>0</v>
      </c>
      <c r="AN2209" s="4">
        <v>0</v>
      </c>
      <c r="AO2209" s="4">
        <v>-157102</v>
      </c>
      <c r="AP2209" s="4">
        <v>-157102</v>
      </c>
      <c r="AQ2209" s="4">
        <v>0</v>
      </c>
      <c r="AR2209" s="4">
        <v>1017848</v>
      </c>
      <c r="AS2209" s="1" t="s">
        <v>52</v>
      </c>
      <c r="AT2209" s="9">
        <f t="shared" si="1010"/>
        <v>43404</v>
      </c>
      <c r="AU2209" s="9">
        <f t="shared" si="1011"/>
        <v>43374</v>
      </c>
      <c r="AV2209" s="9">
        <v>44798</v>
      </c>
      <c r="AW2209" s="11">
        <f t="shared" si="1012"/>
        <v>3.8191780821917809</v>
      </c>
      <c r="AX2209">
        <v>10</v>
      </c>
      <c r="AY2209" s="12">
        <v>0.05</v>
      </c>
      <c r="AZ2209">
        <f t="shared" si="1013"/>
        <v>9.5000000000000001E-2</v>
      </c>
      <c r="BA2209" s="13">
        <f t="shared" si="1014"/>
        <v>1174950</v>
      </c>
      <c r="BB2209" s="17" t="s">
        <v>2189</v>
      </c>
      <c r="BC2209">
        <f>MATCH(BB2209,MONTHLY_INDEX!$A:$A,0)</f>
        <v>798</v>
      </c>
      <c r="BD2209">
        <f>MATCH(AU2209,MONTHLY_INDEX!$1:$1,0)</f>
        <v>82</v>
      </c>
      <c r="BE2209">
        <f>INDEX(MONTHLY_INDEX!$1:$1048576,Final!BC2209,Final!BD2209)</f>
        <v>96</v>
      </c>
      <c r="BF2209">
        <f>MATCH($BF$1,MONTHLY_INDEX!$1:$1,0)</f>
        <v>127</v>
      </c>
      <c r="BG2209">
        <f>INDEX(MONTHLY_INDEX!$1:$1048576,Final!BC2209,Final!BF2209)</f>
        <v>95.3</v>
      </c>
      <c r="BH2209" s="23">
        <f t="shared" si="1022"/>
        <v>-7.2916666666666963E-3</v>
      </c>
      <c r="BI2209" s="14">
        <f t="shared" si="1023"/>
        <v>1166382.65625</v>
      </c>
      <c r="BJ2209" s="14">
        <f t="shared" si="1024"/>
        <v>423189.19223886984</v>
      </c>
      <c r="BK2209" s="15">
        <f t="shared" si="1015"/>
        <v>743193.46401113016</v>
      </c>
      <c r="BL2209" s="52">
        <v>0</v>
      </c>
      <c r="BM2209" s="15">
        <f t="shared" si="1025"/>
        <v>743193.46401113016</v>
      </c>
    </row>
    <row r="2210" spans="1:65">
      <c r="A2210" s="8">
        <v>2208</v>
      </c>
      <c r="B2210" s="1" t="s">
        <v>44</v>
      </c>
      <c r="C2210" s="1">
        <v>1500</v>
      </c>
      <c r="D2210" s="1" t="s">
        <v>60</v>
      </c>
      <c r="E2210" s="1">
        <v>150000088</v>
      </c>
      <c r="F2210" s="1" t="s">
        <v>60</v>
      </c>
      <c r="G2210" s="1" t="s">
        <v>100</v>
      </c>
      <c r="H2210" s="1">
        <v>12</v>
      </c>
      <c r="I2210" s="1" t="s">
        <v>199</v>
      </c>
      <c r="J2210" s="1" t="s">
        <v>49</v>
      </c>
      <c r="K2210" s="1">
        <v>17406001</v>
      </c>
      <c r="L2210" s="1" t="s">
        <v>50</v>
      </c>
      <c r="M2210" s="1" t="s">
        <v>51</v>
      </c>
      <c r="N2210" s="1" t="s">
        <v>64</v>
      </c>
      <c r="O2210" s="1" t="s">
        <v>65</v>
      </c>
      <c r="P2210" s="1" t="s">
        <v>66</v>
      </c>
      <c r="Q2210" s="1" t="s">
        <v>67</v>
      </c>
      <c r="R2210" s="1" t="s">
        <v>87</v>
      </c>
      <c r="S2210" s="1" t="s">
        <v>88</v>
      </c>
      <c r="T2210" s="2">
        <v>43404</v>
      </c>
      <c r="U2210" s="2">
        <v>43404</v>
      </c>
      <c r="V2210" s="1" t="s">
        <v>52</v>
      </c>
      <c r="W2210" s="3">
        <v>1</v>
      </c>
      <c r="X2210" s="1" t="s">
        <v>53</v>
      </c>
      <c r="Y2210" s="4">
        <v>582750</v>
      </c>
      <c r="Z2210" s="4">
        <v>-71862</v>
      </c>
      <c r="AA2210" s="4">
        <v>0</v>
      </c>
      <c r="AB2210" s="4">
        <v>0</v>
      </c>
      <c r="AC2210" s="4">
        <v>0</v>
      </c>
      <c r="AD2210" s="4">
        <v>582750</v>
      </c>
      <c r="AE2210" s="5">
        <v>1614</v>
      </c>
      <c r="AF2210" s="1" t="s">
        <v>70</v>
      </c>
      <c r="AG2210" s="1" t="s">
        <v>71</v>
      </c>
      <c r="AH2210" s="1" t="s">
        <v>89</v>
      </c>
      <c r="AI2210" s="1" t="s">
        <v>57</v>
      </c>
      <c r="AJ2210" s="5">
        <v>10950</v>
      </c>
      <c r="AK2210" s="4">
        <v>-6057</v>
      </c>
      <c r="AL2210" s="4">
        <v>0</v>
      </c>
      <c r="AM2210" s="4">
        <v>0</v>
      </c>
      <c r="AN2210" s="4">
        <v>0</v>
      </c>
      <c r="AO2210" s="4">
        <v>-77919</v>
      </c>
      <c r="AP2210" s="4">
        <v>-77919</v>
      </c>
      <c r="AQ2210" s="4">
        <v>0</v>
      </c>
      <c r="AR2210" s="4">
        <v>504831</v>
      </c>
      <c r="AS2210" s="1" t="s">
        <v>52</v>
      </c>
      <c r="AT2210" s="9">
        <f t="shared" si="1010"/>
        <v>43404</v>
      </c>
      <c r="AU2210" s="9">
        <f t="shared" si="1011"/>
        <v>43374</v>
      </c>
      <c r="AV2210" s="9">
        <v>44798</v>
      </c>
      <c r="AW2210" s="11">
        <f t="shared" si="1012"/>
        <v>3.8191780821917809</v>
      </c>
      <c r="AX2210">
        <v>10</v>
      </c>
      <c r="AY2210" s="12">
        <v>0.05</v>
      </c>
      <c r="AZ2210">
        <f t="shared" si="1013"/>
        <v>9.5000000000000001E-2</v>
      </c>
      <c r="BA2210" s="13">
        <f t="shared" si="1014"/>
        <v>582750</v>
      </c>
      <c r="BB2210" s="17" t="s">
        <v>1973</v>
      </c>
      <c r="BC2210">
        <f>MATCH(BB2210,MONTHLY_INDEX!$A:$A,0)</f>
        <v>690</v>
      </c>
      <c r="BD2210">
        <f>MATCH(AU2210,MONTHLY_INDEX!$1:$1,0)</f>
        <v>82</v>
      </c>
      <c r="BE2210">
        <f>INDEX(MONTHLY_INDEX!$1:$1048576,Final!BC2210,Final!BD2210)</f>
        <v>112.3</v>
      </c>
      <c r="BF2210">
        <f>MATCH($BF$1,MONTHLY_INDEX!$1:$1,0)</f>
        <v>127</v>
      </c>
      <c r="BG2210">
        <f>INDEX(MONTHLY_INDEX!$1:$1048576,Final!BC2210,Final!BF2210)</f>
        <v>145.69999999999999</v>
      </c>
      <c r="BH2210" s="23">
        <f t="shared" si="1022"/>
        <v>0.29741763134461258</v>
      </c>
      <c r="BI2210" s="14">
        <f t="shared" si="1023"/>
        <v>756070.12466607301</v>
      </c>
      <c r="BJ2210" s="14">
        <f t="shared" si="1024"/>
        <v>274318.81262884394</v>
      </c>
      <c r="BK2210" s="15">
        <f t="shared" si="1015"/>
        <v>481751.31203722907</v>
      </c>
      <c r="BL2210" s="52">
        <v>0</v>
      </c>
      <c r="BM2210" s="15">
        <f t="shared" si="1025"/>
        <v>481751.31203722907</v>
      </c>
    </row>
    <row r="2211" spans="1:65">
      <c r="A2211" s="8">
        <v>2209</v>
      </c>
      <c r="B2211" s="1" t="s">
        <v>44</v>
      </c>
      <c r="C2211" s="1">
        <v>1500</v>
      </c>
      <c r="D2211" s="1" t="s">
        <v>60</v>
      </c>
      <c r="E2211" s="1">
        <v>150000088</v>
      </c>
      <c r="F2211" s="1" t="s">
        <v>60</v>
      </c>
      <c r="G2211" s="1" t="s">
        <v>101</v>
      </c>
      <c r="H2211" s="1">
        <v>13</v>
      </c>
      <c r="I2211" s="1" t="s">
        <v>199</v>
      </c>
      <c r="J2211" s="1" t="s">
        <v>49</v>
      </c>
      <c r="K2211" s="1">
        <v>17406001</v>
      </c>
      <c r="L2211" s="1" t="s">
        <v>50</v>
      </c>
      <c r="M2211" s="1" t="s">
        <v>51</v>
      </c>
      <c r="N2211" s="1" t="s">
        <v>64</v>
      </c>
      <c r="O2211" s="1" t="s">
        <v>65</v>
      </c>
      <c r="P2211" s="1" t="s">
        <v>66</v>
      </c>
      <c r="Q2211" s="1" t="s">
        <v>67</v>
      </c>
      <c r="R2211" s="1" t="s">
        <v>87</v>
      </c>
      <c r="S2211" s="1" t="s">
        <v>88</v>
      </c>
      <c r="T2211" s="2">
        <v>43404</v>
      </c>
      <c r="U2211" s="2">
        <v>43404</v>
      </c>
      <c r="V2211" s="1" t="s">
        <v>52</v>
      </c>
      <c r="W2211" s="3">
        <v>1</v>
      </c>
      <c r="X2211" s="1" t="s">
        <v>53</v>
      </c>
      <c r="Y2211" s="4">
        <v>9976171</v>
      </c>
      <c r="Z2211" s="4">
        <v>-1230221</v>
      </c>
      <c r="AA2211" s="4">
        <v>0</v>
      </c>
      <c r="AB2211" s="4">
        <v>0</v>
      </c>
      <c r="AC2211" s="4">
        <v>0</v>
      </c>
      <c r="AD2211" s="4">
        <v>9976171</v>
      </c>
      <c r="AE2211" s="5">
        <v>1614</v>
      </c>
      <c r="AF2211" s="1" t="s">
        <v>70</v>
      </c>
      <c r="AG2211" s="1" t="s">
        <v>71</v>
      </c>
      <c r="AH2211" s="1" t="s">
        <v>89</v>
      </c>
      <c r="AI2211" s="1" t="s">
        <v>57</v>
      </c>
      <c r="AJ2211" s="5">
        <v>10950</v>
      </c>
      <c r="AK2211" s="4">
        <v>-103695</v>
      </c>
      <c r="AL2211" s="4">
        <v>0</v>
      </c>
      <c r="AM2211" s="4">
        <v>0</v>
      </c>
      <c r="AN2211" s="4">
        <v>0</v>
      </c>
      <c r="AO2211" s="4">
        <v>-1333916</v>
      </c>
      <c r="AP2211" s="4">
        <v>-1333916</v>
      </c>
      <c r="AQ2211" s="4">
        <v>0</v>
      </c>
      <c r="AR2211" s="4">
        <v>8642255</v>
      </c>
      <c r="AS2211" s="1" t="s">
        <v>52</v>
      </c>
      <c r="AT2211" s="9">
        <f t="shared" si="1010"/>
        <v>43404</v>
      </c>
      <c r="AU2211" s="9">
        <f t="shared" si="1011"/>
        <v>43374</v>
      </c>
      <c r="AV2211" s="9">
        <v>44798</v>
      </c>
      <c r="AW2211" s="11">
        <f t="shared" si="1012"/>
        <v>3.8191780821917809</v>
      </c>
      <c r="AX2211">
        <v>25</v>
      </c>
      <c r="AY2211" s="12">
        <v>0.05</v>
      </c>
      <c r="AZ2211">
        <f t="shared" si="1013"/>
        <v>3.7999999999999999E-2</v>
      </c>
      <c r="BA2211" s="13">
        <f t="shared" si="1014"/>
        <v>9976171</v>
      </c>
      <c r="BB2211" s="17" t="s">
        <v>2189</v>
      </c>
      <c r="BC2211">
        <f>MATCH(BB2211,MONTHLY_INDEX!$A:$A,0)</f>
        <v>798</v>
      </c>
      <c r="BD2211">
        <f>MATCH(AU2211,MONTHLY_INDEX!$1:$1,0)</f>
        <v>82</v>
      </c>
      <c r="BE2211">
        <f>INDEX(MONTHLY_INDEX!$1:$1048576,Final!BC2211,Final!BD2211)</f>
        <v>96</v>
      </c>
      <c r="BF2211">
        <f>MATCH($BF$1,MONTHLY_INDEX!$1:$1,0)</f>
        <v>127</v>
      </c>
      <c r="BG2211">
        <f>INDEX(MONTHLY_INDEX!$1:$1048576,Final!BC2211,Final!BF2211)</f>
        <v>95.3</v>
      </c>
      <c r="BH2211" s="23">
        <f t="shared" si="1022"/>
        <v>-7.2916666666666963E-3</v>
      </c>
      <c r="BI2211" s="14">
        <f t="shared" si="1023"/>
        <v>9903428.0864583328</v>
      </c>
      <c r="BJ2211" s="14">
        <f t="shared" si="1024"/>
        <v>1437272.3084818379</v>
      </c>
      <c r="BK2211" s="15">
        <f t="shared" si="1015"/>
        <v>8466155.7779764943</v>
      </c>
      <c r="BL2211" s="52">
        <v>0</v>
      </c>
      <c r="BM2211" s="15">
        <f t="shared" si="1025"/>
        <v>8466155.7779764943</v>
      </c>
    </row>
    <row r="2212" spans="1:65">
      <c r="A2212" s="8">
        <v>2210</v>
      </c>
      <c r="B2212" s="1" t="s">
        <v>44</v>
      </c>
      <c r="C2212" s="1">
        <v>1500</v>
      </c>
      <c r="D2212" s="1" t="s">
        <v>60</v>
      </c>
      <c r="E2212" s="1">
        <v>150000088</v>
      </c>
      <c r="F2212" s="1" t="s">
        <v>60</v>
      </c>
      <c r="G2212" s="1" t="s">
        <v>102</v>
      </c>
      <c r="H2212" s="1">
        <v>14</v>
      </c>
      <c r="I2212" s="1" t="s">
        <v>199</v>
      </c>
      <c r="J2212" s="1" t="s">
        <v>49</v>
      </c>
      <c r="K2212" s="1">
        <v>17406001</v>
      </c>
      <c r="L2212" s="1" t="s">
        <v>50</v>
      </c>
      <c r="M2212" s="1" t="s">
        <v>51</v>
      </c>
      <c r="N2212" s="1" t="s">
        <v>64</v>
      </c>
      <c r="O2212" s="1" t="s">
        <v>65</v>
      </c>
      <c r="P2212" s="1" t="s">
        <v>66</v>
      </c>
      <c r="Q2212" s="1" t="s">
        <v>67</v>
      </c>
      <c r="R2212" s="1" t="s">
        <v>87</v>
      </c>
      <c r="S2212" s="1" t="s">
        <v>88</v>
      </c>
      <c r="T2212" s="2">
        <v>43404</v>
      </c>
      <c r="U2212" s="2">
        <v>43404</v>
      </c>
      <c r="V2212" s="1" t="s">
        <v>52</v>
      </c>
      <c r="W2212" s="3">
        <v>1</v>
      </c>
      <c r="X2212" s="1" t="s">
        <v>53</v>
      </c>
      <c r="Y2212" s="4">
        <v>21103901</v>
      </c>
      <c r="Z2212" s="4">
        <v>-2602449</v>
      </c>
      <c r="AA2212" s="4">
        <v>0</v>
      </c>
      <c r="AB2212" s="4">
        <v>0</v>
      </c>
      <c r="AC2212" s="4">
        <v>0</v>
      </c>
      <c r="AD2212" s="4">
        <v>21103901</v>
      </c>
      <c r="AE2212" s="5">
        <v>1614</v>
      </c>
      <c r="AF2212" s="1" t="s">
        <v>70</v>
      </c>
      <c r="AG2212" s="1" t="s">
        <v>71</v>
      </c>
      <c r="AH2212" s="1" t="s">
        <v>89</v>
      </c>
      <c r="AI2212" s="1" t="s">
        <v>57</v>
      </c>
      <c r="AJ2212" s="5">
        <v>10950</v>
      </c>
      <c r="AK2212" s="4">
        <v>-219359</v>
      </c>
      <c r="AL2212" s="4">
        <v>0</v>
      </c>
      <c r="AM2212" s="4">
        <v>0</v>
      </c>
      <c r="AN2212" s="4">
        <v>0</v>
      </c>
      <c r="AO2212" s="4">
        <v>-2821808</v>
      </c>
      <c r="AP2212" s="4">
        <v>-2821808</v>
      </c>
      <c r="AQ2212" s="4">
        <v>0</v>
      </c>
      <c r="AR2212" s="4">
        <v>18282093</v>
      </c>
      <c r="AS2212" s="1" t="s">
        <v>52</v>
      </c>
      <c r="AT2212" s="9">
        <f t="shared" si="1010"/>
        <v>43404</v>
      </c>
      <c r="AU2212" s="9">
        <f t="shared" si="1011"/>
        <v>43374</v>
      </c>
      <c r="AV2212" s="9">
        <v>44798</v>
      </c>
      <c r="AW2212" s="11">
        <f t="shared" si="1012"/>
        <v>3.8191780821917809</v>
      </c>
      <c r="AX2212">
        <v>25</v>
      </c>
      <c r="AY2212" s="12">
        <v>0.05</v>
      </c>
      <c r="AZ2212">
        <f t="shared" si="1013"/>
        <v>3.7999999999999999E-2</v>
      </c>
      <c r="BA2212" s="13">
        <f t="shared" si="1014"/>
        <v>21103901</v>
      </c>
      <c r="BB2212" s="17" t="s">
        <v>2189</v>
      </c>
      <c r="BC2212">
        <f>MATCH(BB2212,MONTHLY_INDEX!$A:$A,0)</f>
        <v>798</v>
      </c>
      <c r="BD2212">
        <f>MATCH(AU2212,MONTHLY_INDEX!$1:$1,0)</f>
        <v>82</v>
      </c>
      <c r="BE2212">
        <f>INDEX(MONTHLY_INDEX!$1:$1048576,Final!BC2212,Final!BD2212)</f>
        <v>96</v>
      </c>
      <c r="BF2212">
        <f>MATCH($BF$1,MONTHLY_INDEX!$1:$1,0)</f>
        <v>127</v>
      </c>
      <c r="BG2212">
        <f>INDEX(MONTHLY_INDEX!$1:$1048576,Final!BC2212,Final!BF2212)</f>
        <v>95.3</v>
      </c>
      <c r="BH2212" s="23">
        <f t="shared" si="1022"/>
        <v>-7.2916666666666963E-3</v>
      </c>
      <c r="BI2212" s="14">
        <f t="shared" si="1023"/>
        <v>20950018.388541665</v>
      </c>
      <c r="BJ2212" s="14">
        <f t="shared" si="1024"/>
        <v>3040450.3399392576</v>
      </c>
      <c r="BK2212" s="15">
        <f t="shared" si="1015"/>
        <v>17909568.048602406</v>
      </c>
      <c r="BL2212" s="52">
        <v>0</v>
      </c>
      <c r="BM2212" s="15">
        <f t="shared" si="1025"/>
        <v>17909568.048602406</v>
      </c>
    </row>
    <row r="2213" spans="1:65">
      <c r="A2213" s="8">
        <v>2211</v>
      </c>
      <c r="B2213" s="1" t="s">
        <v>44</v>
      </c>
      <c r="C2213" s="1">
        <v>1500</v>
      </c>
      <c r="D2213" s="1" t="s">
        <v>60</v>
      </c>
      <c r="E2213" s="1">
        <v>150000088</v>
      </c>
      <c r="F2213" s="1" t="s">
        <v>60</v>
      </c>
      <c r="G2213" s="1" t="s">
        <v>103</v>
      </c>
      <c r="H2213" s="1">
        <v>15</v>
      </c>
      <c r="I2213" s="1" t="s">
        <v>199</v>
      </c>
      <c r="J2213" s="1" t="s">
        <v>49</v>
      </c>
      <c r="K2213" s="1">
        <v>17406001</v>
      </c>
      <c r="L2213" s="1" t="s">
        <v>50</v>
      </c>
      <c r="M2213" s="1" t="s">
        <v>51</v>
      </c>
      <c r="N2213" s="1" t="s">
        <v>64</v>
      </c>
      <c r="O2213" s="1" t="s">
        <v>65</v>
      </c>
      <c r="P2213" s="1" t="s">
        <v>66</v>
      </c>
      <c r="Q2213" s="1" t="s">
        <v>67</v>
      </c>
      <c r="R2213" s="1" t="s">
        <v>87</v>
      </c>
      <c r="S2213" s="1" t="s">
        <v>88</v>
      </c>
      <c r="T2213" s="2">
        <v>43404</v>
      </c>
      <c r="U2213" s="2">
        <v>43404</v>
      </c>
      <c r="V2213" s="1" t="s">
        <v>52</v>
      </c>
      <c r="W2213" s="3">
        <v>1</v>
      </c>
      <c r="X2213" s="1" t="s">
        <v>53</v>
      </c>
      <c r="Y2213" s="4">
        <v>580650</v>
      </c>
      <c r="Z2213" s="4">
        <v>-71602</v>
      </c>
      <c r="AA2213" s="4">
        <v>0</v>
      </c>
      <c r="AB2213" s="4">
        <v>0</v>
      </c>
      <c r="AC2213" s="4">
        <v>0</v>
      </c>
      <c r="AD2213" s="4">
        <v>580650</v>
      </c>
      <c r="AE2213" s="5">
        <v>1614</v>
      </c>
      <c r="AF2213" s="1" t="s">
        <v>70</v>
      </c>
      <c r="AG2213" s="1" t="s">
        <v>71</v>
      </c>
      <c r="AH2213" s="1" t="s">
        <v>89</v>
      </c>
      <c r="AI2213" s="1" t="s">
        <v>57</v>
      </c>
      <c r="AJ2213" s="5">
        <v>10950</v>
      </c>
      <c r="AK2213" s="4">
        <v>-6035</v>
      </c>
      <c r="AL2213" s="4">
        <v>0</v>
      </c>
      <c r="AM2213" s="4">
        <v>0</v>
      </c>
      <c r="AN2213" s="4">
        <v>0</v>
      </c>
      <c r="AO2213" s="4">
        <v>-77637</v>
      </c>
      <c r="AP2213" s="4">
        <v>-77637</v>
      </c>
      <c r="AQ2213" s="4">
        <v>0</v>
      </c>
      <c r="AR2213" s="4">
        <v>503013</v>
      </c>
      <c r="AS2213" s="1" t="s">
        <v>52</v>
      </c>
      <c r="AT2213" s="9">
        <f t="shared" si="1010"/>
        <v>43404</v>
      </c>
      <c r="AU2213" s="9">
        <f t="shared" si="1011"/>
        <v>43374</v>
      </c>
      <c r="AV2213" s="9">
        <v>44798</v>
      </c>
      <c r="AW2213" s="11">
        <f t="shared" si="1012"/>
        <v>3.8191780821917809</v>
      </c>
      <c r="AX2213">
        <v>10</v>
      </c>
      <c r="AY2213" s="12">
        <v>0.05</v>
      </c>
      <c r="AZ2213">
        <f t="shared" si="1013"/>
        <v>9.5000000000000001E-2</v>
      </c>
      <c r="BA2213" s="13">
        <f t="shared" si="1014"/>
        <v>580650</v>
      </c>
      <c r="BB2213" s="17" t="s">
        <v>1941</v>
      </c>
      <c r="BC2213">
        <f>MATCH(BB2213,MONTHLY_INDEX!$A:$A,0)</f>
        <v>674</v>
      </c>
      <c r="BD2213">
        <f>MATCH(AU2213,MONTHLY_INDEX!$1:$1,0)</f>
        <v>82</v>
      </c>
      <c r="BE2213">
        <f>INDEX(MONTHLY_INDEX!$1:$1048576,Final!BC2213,Final!BD2213)</f>
        <v>105.9</v>
      </c>
      <c r="BF2213">
        <f>MATCH($BF$1,MONTHLY_INDEX!$1:$1,0)</f>
        <v>127</v>
      </c>
      <c r="BG2213">
        <f>INDEX(MONTHLY_INDEX!$1:$1048576,Final!BC2213,Final!BF2213)</f>
        <v>122.8</v>
      </c>
      <c r="BH2213" s="23">
        <f t="shared" si="1022"/>
        <v>0.15958451369216234</v>
      </c>
      <c r="BI2213" s="14">
        <f t="shared" si="1023"/>
        <v>673312.74787535402</v>
      </c>
      <c r="BJ2213" s="14">
        <f t="shared" si="1024"/>
        <v>244292.62246885791</v>
      </c>
      <c r="BK2213" s="15">
        <f t="shared" si="1015"/>
        <v>429020.12540649611</v>
      </c>
      <c r="BL2213" s="52">
        <v>0</v>
      </c>
      <c r="BM2213" s="15">
        <f t="shared" si="1025"/>
        <v>429020.12540649611</v>
      </c>
    </row>
    <row r="2214" spans="1:65">
      <c r="A2214" s="8">
        <v>2212</v>
      </c>
      <c r="B2214" s="1" t="s">
        <v>44</v>
      </c>
      <c r="C2214" s="1">
        <v>1500</v>
      </c>
      <c r="D2214" s="1" t="s">
        <v>60</v>
      </c>
      <c r="E2214" s="1">
        <v>150000088</v>
      </c>
      <c r="F2214" s="1" t="s">
        <v>60</v>
      </c>
      <c r="G2214" s="1" t="s">
        <v>104</v>
      </c>
      <c r="H2214" s="1">
        <v>16</v>
      </c>
      <c r="I2214" s="1" t="s">
        <v>199</v>
      </c>
      <c r="J2214" s="1" t="s">
        <v>49</v>
      </c>
      <c r="K2214" s="1">
        <v>17406001</v>
      </c>
      <c r="L2214" s="1" t="s">
        <v>50</v>
      </c>
      <c r="M2214" s="1" t="s">
        <v>51</v>
      </c>
      <c r="N2214" s="1" t="s">
        <v>64</v>
      </c>
      <c r="O2214" s="1" t="s">
        <v>65</v>
      </c>
      <c r="P2214" s="1" t="s">
        <v>66</v>
      </c>
      <c r="Q2214" s="1" t="s">
        <v>67</v>
      </c>
      <c r="R2214" s="1" t="s">
        <v>87</v>
      </c>
      <c r="S2214" s="1" t="s">
        <v>88</v>
      </c>
      <c r="T2214" s="2">
        <v>43404</v>
      </c>
      <c r="U2214" s="2">
        <v>43404</v>
      </c>
      <c r="V2214" s="1" t="s">
        <v>52</v>
      </c>
      <c r="W2214" s="3">
        <v>1</v>
      </c>
      <c r="X2214" s="1" t="s">
        <v>53</v>
      </c>
      <c r="Y2214" s="4">
        <v>175035</v>
      </c>
      <c r="Z2214" s="4">
        <v>-21583</v>
      </c>
      <c r="AA2214" s="4">
        <v>0</v>
      </c>
      <c r="AB2214" s="4">
        <v>0</v>
      </c>
      <c r="AC2214" s="4">
        <v>0</v>
      </c>
      <c r="AD2214" s="4">
        <v>175035</v>
      </c>
      <c r="AE2214" s="5">
        <v>1614</v>
      </c>
      <c r="AF2214" s="1" t="s">
        <v>70</v>
      </c>
      <c r="AG2214" s="1" t="s">
        <v>71</v>
      </c>
      <c r="AH2214" s="1" t="s">
        <v>89</v>
      </c>
      <c r="AI2214" s="1" t="s">
        <v>57</v>
      </c>
      <c r="AJ2214" s="5">
        <v>10950</v>
      </c>
      <c r="AK2214" s="4">
        <v>-1819</v>
      </c>
      <c r="AL2214" s="4">
        <v>0</v>
      </c>
      <c r="AM2214" s="4">
        <v>0</v>
      </c>
      <c r="AN2214" s="4">
        <v>0</v>
      </c>
      <c r="AO2214" s="4">
        <v>-23402</v>
      </c>
      <c r="AP2214" s="4">
        <v>-23402</v>
      </c>
      <c r="AQ2214" s="4">
        <v>0</v>
      </c>
      <c r="AR2214" s="4">
        <v>151633</v>
      </c>
      <c r="AS2214" s="1" t="s">
        <v>52</v>
      </c>
      <c r="AT2214" s="9">
        <f t="shared" si="1010"/>
        <v>43404</v>
      </c>
      <c r="AU2214" s="9">
        <f t="shared" si="1011"/>
        <v>43374</v>
      </c>
      <c r="AV2214" s="9">
        <v>44798</v>
      </c>
      <c r="AW2214" s="11">
        <f t="shared" si="1012"/>
        <v>3.8191780821917809</v>
      </c>
      <c r="AX2214">
        <v>10</v>
      </c>
      <c r="AY2214" s="12">
        <v>0.05</v>
      </c>
      <c r="AZ2214">
        <f t="shared" si="1013"/>
        <v>9.5000000000000001E-2</v>
      </c>
      <c r="BA2214" s="13">
        <f t="shared" si="1014"/>
        <v>175035</v>
      </c>
      <c r="BB2214" s="17" t="s">
        <v>1877</v>
      </c>
      <c r="BC2214">
        <f>MATCH(BB2214,MONTHLY_INDEX!$A:$A,0)</f>
        <v>642</v>
      </c>
      <c r="BD2214">
        <f>MATCH(AU2214,MONTHLY_INDEX!$1:$1,0)</f>
        <v>82</v>
      </c>
      <c r="BE2214">
        <f>INDEX(MONTHLY_INDEX!$1:$1048576,Final!BC2214,Final!BD2214)</f>
        <v>79.099999999999994</v>
      </c>
      <c r="BF2214">
        <f>MATCH($BF$1,MONTHLY_INDEX!$1:$1,0)</f>
        <v>127</v>
      </c>
      <c r="BG2214">
        <f>INDEX(MONTHLY_INDEX!$1:$1048576,Final!BC2214,Final!BF2214)</f>
        <v>94</v>
      </c>
      <c r="BH2214" s="23">
        <f t="shared" si="1022"/>
        <v>0.18836915297092297</v>
      </c>
      <c r="BI2214" s="14">
        <f t="shared" si="1023"/>
        <v>208006.19469026552</v>
      </c>
      <c r="BJ2214" s="14">
        <f t="shared" si="1024"/>
        <v>75469.206473511964</v>
      </c>
      <c r="BK2214" s="15">
        <f t="shared" si="1015"/>
        <v>132536.98821675355</v>
      </c>
      <c r="BL2214" s="52">
        <v>0</v>
      </c>
      <c r="BM2214" s="15">
        <f t="shared" si="1025"/>
        <v>132536.98821675355</v>
      </c>
    </row>
    <row r="2215" spans="1:65">
      <c r="A2215" s="8">
        <v>2213</v>
      </c>
      <c r="B2215" s="1" t="s">
        <v>44</v>
      </c>
      <c r="C2215" s="1">
        <v>1500</v>
      </c>
      <c r="D2215" s="1" t="s">
        <v>60</v>
      </c>
      <c r="E2215" s="1">
        <v>150000088</v>
      </c>
      <c r="F2215" s="1" t="s">
        <v>60</v>
      </c>
      <c r="G2215" s="1" t="s">
        <v>105</v>
      </c>
      <c r="H2215" s="1">
        <v>17</v>
      </c>
      <c r="I2215" s="1" t="s">
        <v>199</v>
      </c>
      <c r="J2215" s="1" t="s">
        <v>49</v>
      </c>
      <c r="K2215" s="1">
        <v>17406001</v>
      </c>
      <c r="L2215" s="1" t="s">
        <v>50</v>
      </c>
      <c r="M2215" s="1" t="s">
        <v>51</v>
      </c>
      <c r="N2215" s="1" t="s">
        <v>64</v>
      </c>
      <c r="O2215" s="1" t="s">
        <v>65</v>
      </c>
      <c r="P2215" s="1" t="s">
        <v>66</v>
      </c>
      <c r="Q2215" s="1" t="s">
        <v>67</v>
      </c>
      <c r="R2215" s="1" t="s">
        <v>87</v>
      </c>
      <c r="S2215" s="1" t="s">
        <v>88</v>
      </c>
      <c r="T2215" s="2">
        <v>43404</v>
      </c>
      <c r="U2215" s="2">
        <v>43404</v>
      </c>
      <c r="V2215" s="1" t="s">
        <v>52</v>
      </c>
      <c r="W2215" s="3">
        <v>1</v>
      </c>
      <c r="X2215" s="1" t="s">
        <v>53</v>
      </c>
      <c r="Y2215" s="4">
        <v>132796</v>
      </c>
      <c r="Z2215" s="4">
        <v>-16375</v>
      </c>
      <c r="AA2215" s="4">
        <v>0</v>
      </c>
      <c r="AB2215" s="4">
        <v>0</v>
      </c>
      <c r="AC2215" s="4">
        <v>0</v>
      </c>
      <c r="AD2215" s="4">
        <v>132796</v>
      </c>
      <c r="AE2215" s="5">
        <v>1614</v>
      </c>
      <c r="AF2215" s="1" t="s">
        <v>70</v>
      </c>
      <c r="AG2215" s="1" t="s">
        <v>71</v>
      </c>
      <c r="AH2215" s="1" t="s">
        <v>89</v>
      </c>
      <c r="AI2215" s="1" t="s">
        <v>57</v>
      </c>
      <c r="AJ2215" s="5">
        <v>10950</v>
      </c>
      <c r="AK2215" s="4">
        <v>-1380</v>
      </c>
      <c r="AL2215" s="4">
        <v>0</v>
      </c>
      <c r="AM2215" s="4">
        <v>0</v>
      </c>
      <c r="AN2215" s="4">
        <v>0</v>
      </c>
      <c r="AO2215" s="4">
        <v>-17755</v>
      </c>
      <c r="AP2215" s="4">
        <v>-17755</v>
      </c>
      <c r="AQ2215" s="4">
        <v>0</v>
      </c>
      <c r="AR2215" s="4">
        <v>115041</v>
      </c>
      <c r="AS2215" s="1" t="s">
        <v>52</v>
      </c>
      <c r="AT2215" s="9">
        <f t="shared" si="1010"/>
        <v>43404</v>
      </c>
      <c r="AU2215" s="9">
        <f t="shared" si="1011"/>
        <v>43374</v>
      </c>
      <c r="AV2215" s="9">
        <v>44798</v>
      </c>
      <c r="AW2215" s="11">
        <f t="shared" si="1012"/>
        <v>3.8191780821917809</v>
      </c>
      <c r="AX2215">
        <v>10</v>
      </c>
      <c r="AY2215" s="12">
        <v>0.05</v>
      </c>
      <c r="AZ2215">
        <f t="shared" si="1013"/>
        <v>9.5000000000000001E-2</v>
      </c>
      <c r="BA2215" s="13">
        <f t="shared" si="1014"/>
        <v>132796</v>
      </c>
      <c r="BB2215" s="17" t="s">
        <v>2189</v>
      </c>
      <c r="BC2215">
        <f>MATCH(BB2215,MONTHLY_INDEX!$A:$A,0)</f>
        <v>798</v>
      </c>
      <c r="BD2215">
        <f>MATCH(AU2215,MONTHLY_INDEX!$1:$1,0)</f>
        <v>82</v>
      </c>
      <c r="BE2215">
        <f>INDEX(MONTHLY_INDEX!$1:$1048576,Final!BC2215,Final!BD2215)</f>
        <v>96</v>
      </c>
      <c r="BF2215">
        <f>MATCH($BF$1,MONTHLY_INDEX!$1:$1,0)</f>
        <v>127</v>
      </c>
      <c r="BG2215">
        <f>INDEX(MONTHLY_INDEX!$1:$1048576,Final!BC2215,Final!BF2215)</f>
        <v>95.3</v>
      </c>
      <c r="BH2215" s="23">
        <f t="shared" si="1022"/>
        <v>-7.2916666666666963E-3</v>
      </c>
      <c r="BI2215" s="14">
        <f t="shared" si="1023"/>
        <v>131827.69583333333</v>
      </c>
      <c r="BJ2215" s="14">
        <f t="shared" si="1024"/>
        <v>47829.977422488584</v>
      </c>
      <c r="BK2215" s="15">
        <f t="shared" si="1015"/>
        <v>83997.71841084474</v>
      </c>
      <c r="BL2215" s="52">
        <v>0</v>
      </c>
      <c r="BM2215" s="15">
        <f t="shared" si="1025"/>
        <v>83997.71841084474</v>
      </c>
    </row>
    <row r="2216" spans="1:65">
      <c r="A2216" s="8">
        <v>2214</v>
      </c>
      <c r="B2216" s="1" t="s">
        <v>44</v>
      </c>
      <c r="C2216" s="1">
        <v>1500</v>
      </c>
      <c r="D2216" s="1" t="s">
        <v>60</v>
      </c>
      <c r="E2216" s="1">
        <v>150000088</v>
      </c>
      <c r="F2216" s="1" t="s">
        <v>60</v>
      </c>
      <c r="G2216" s="1" t="s">
        <v>106</v>
      </c>
      <c r="H2216" s="1">
        <v>18</v>
      </c>
      <c r="I2216" s="1" t="s">
        <v>199</v>
      </c>
      <c r="J2216" s="1" t="s">
        <v>49</v>
      </c>
      <c r="K2216" s="1">
        <v>17406001</v>
      </c>
      <c r="L2216" s="1" t="s">
        <v>50</v>
      </c>
      <c r="M2216" s="1" t="s">
        <v>51</v>
      </c>
      <c r="N2216" s="1" t="s">
        <v>64</v>
      </c>
      <c r="O2216" s="1" t="s">
        <v>65</v>
      </c>
      <c r="P2216" s="1" t="s">
        <v>66</v>
      </c>
      <c r="Q2216" s="1" t="s">
        <v>67</v>
      </c>
      <c r="R2216" s="1" t="s">
        <v>87</v>
      </c>
      <c r="S2216" s="1" t="s">
        <v>88</v>
      </c>
      <c r="T2216" s="2">
        <v>43404</v>
      </c>
      <c r="U2216" s="2">
        <v>43404</v>
      </c>
      <c r="V2216" s="1" t="s">
        <v>52</v>
      </c>
      <c r="W2216" s="3">
        <v>1</v>
      </c>
      <c r="X2216" s="1" t="s">
        <v>53</v>
      </c>
      <c r="Y2216" s="4">
        <v>469552</v>
      </c>
      <c r="Z2216" s="4">
        <v>-57903</v>
      </c>
      <c r="AA2216" s="4">
        <v>0</v>
      </c>
      <c r="AB2216" s="4">
        <v>0</v>
      </c>
      <c r="AC2216" s="4">
        <v>0</v>
      </c>
      <c r="AD2216" s="4">
        <v>469552</v>
      </c>
      <c r="AE2216" s="5">
        <v>1614</v>
      </c>
      <c r="AF2216" s="1" t="s">
        <v>70</v>
      </c>
      <c r="AG2216" s="1" t="s">
        <v>71</v>
      </c>
      <c r="AH2216" s="1" t="s">
        <v>89</v>
      </c>
      <c r="AI2216" s="1" t="s">
        <v>57</v>
      </c>
      <c r="AJ2216" s="5">
        <v>10950</v>
      </c>
      <c r="AK2216" s="4">
        <v>-4881</v>
      </c>
      <c r="AL2216" s="4">
        <v>0</v>
      </c>
      <c r="AM2216" s="4">
        <v>0</v>
      </c>
      <c r="AN2216" s="4">
        <v>0</v>
      </c>
      <c r="AO2216" s="4">
        <v>-62784</v>
      </c>
      <c r="AP2216" s="4">
        <v>-62784</v>
      </c>
      <c r="AQ2216" s="4">
        <v>0</v>
      </c>
      <c r="AR2216" s="4">
        <v>406768</v>
      </c>
      <c r="AS2216" s="1" t="s">
        <v>52</v>
      </c>
      <c r="AT2216" s="9">
        <f t="shared" si="1010"/>
        <v>43404</v>
      </c>
      <c r="AU2216" s="9">
        <f t="shared" si="1011"/>
        <v>43374</v>
      </c>
      <c r="AV2216" s="9">
        <v>44798</v>
      </c>
      <c r="AW2216" s="11">
        <f t="shared" si="1012"/>
        <v>3.8191780821917809</v>
      </c>
      <c r="AX2216">
        <v>10</v>
      </c>
      <c r="AY2216" s="12">
        <v>0.05</v>
      </c>
      <c r="AZ2216">
        <f t="shared" si="1013"/>
        <v>9.5000000000000001E-2</v>
      </c>
      <c r="BA2216" s="13">
        <f t="shared" si="1014"/>
        <v>469552</v>
      </c>
      <c r="BB2216" s="17" t="s">
        <v>1871</v>
      </c>
      <c r="BC2216">
        <f>MATCH(BB2216,MONTHLY_INDEX!$A:$A,0)</f>
        <v>639</v>
      </c>
      <c r="BD2216">
        <f>MATCH(AU2216,MONTHLY_INDEX!$1:$1,0)</f>
        <v>82</v>
      </c>
      <c r="BE2216">
        <f>INDEX(MONTHLY_INDEX!$1:$1048576,Final!BC2216,Final!BD2216)</f>
        <v>113.1</v>
      </c>
      <c r="BF2216">
        <f>MATCH($BF$1,MONTHLY_INDEX!$1:$1,0)</f>
        <v>127</v>
      </c>
      <c r="BG2216">
        <f>INDEX(MONTHLY_INDEX!$1:$1048576,Final!BC2216,Final!BF2216)</f>
        <v>116.2</v>
      </c>
      <c r="BH2216" s="23">
        <f t="shared" si="1022"/>
        <v>2.740937223695852E-2</v>
      </c>
      <c r="BI2216" s="14">
        <f t="shared" si="1023"/>
        <v>482422.1255526084</v>
      </c>
      <c r="BJ2216" s="14">
        <f t="shared" si="1024"/>
        <v>175033.32078611487</v>
      </c>
      <c r="BK2216" s="15">
        <f t="shared" si="1015"/>
        <v>307388.8047664935</v>
      </c>
      <c r="BL2216" s="52">
        <v>0</v>
      </c>
      <c r="BM2216" s="15">
        <f t="shared" si="1025"/>
        <v>307388.8047664935</v>
      </c>
    </row>
    <row r="2217" spans="1:65">
      <c r="A2217" s="8">
        <v>2215</v>
      </c>
      <c r="B2217" s="1" t="s">
        <v>44</v>
      </c>
      <c r="C2217" s="1">
        <v>1500</v>
      </c>
      <c r="D2217" s="1" t="s">
        <v>60</v>
      </c>
      <c r="E2217" s="1">
        <v>150000088</v>
      </c>
      <c r="F2217" s="1" t="s">
        <v>60</v>
      </c>
      <c r="G2217" s="1" t="s">
        <v>107</v>
      </c>
      <c r="H2217" s="1">
        <v>19</v>
      </c>
      <c r="I2217" s="1" t="s">
        <v>199</v>
      </c>
      <c r="J2217" s="1" t="s">
        <v>49</v>
      </c>
      <c r="K2217" s="1">
        <v>17406001</v>
      </c>
      <c r="L2217" s="1" t="s">
        <v>50</v>
      </c>
      <c r="M2217" s="1" t="s">
        <v>51</v>
      </c>
      <c r="N2217" s="1" t="s">
        <v>64</v>
      </c>
      <c r="O2217" s="1" t="s">
        <v>65</v>
      </c>
      <c r="P2217" s="1" t="s">
        <v>66</v>
      </c>
      <c r="Q2217" s="1" t="s">
        <v>67</v>
      </c>
      <c r="R2217" s="1" t="s">
        <v>87</v>
      </c>
      <c r="S2217" s="1" t="s">
        <v>88</v>
      </c>
      <c r="T2217" s="2">
        <v>43404</v>
      </c>
      <c r="U2217" s="2">
        <v>43404</v>
      </c>
      <c r="V2217" s="1" t="s">
        <v>52</v>
      </c>
      <c r="W2217" s="3">
        <v>1</v>
      </c>
      <c r="X2217" s="1" t="s">
        <v>53</v>
      </c>
      <c r="Y2217" s="4">
        <v>6861326</v>
      </c>
      <c r="Z2217" s="4">
        <v>-846111</v>
      </c>
      <c r="AA2217" s="4">
        <v>0</v>
      </c>
      <c r="AB2217" s="4">
        <v>0</v>
      </c>
      <c r="AC2217" s="4">
        <v>0</v>
      </c>
      <c r="AD2217" s="4">
        <v>6861326</v>
      </c>
      <c r="AE2217" s="5">
        <v>1614</v>
      </c>
      <c r="AF2217" s="1" t="s">
        <v>70</v>
      </c>
      <c r="AG2217" s="1" t="s">
        <v>71</v>
      </c>
      <c r="AH2217" s="1" t="s">
        <v>89</v>
      </c>
      <c r="AI2217" s="1" t="s">
        <v>57</v>
      </c>
      <c r="AJ2217" s="5">
        <v>10950</v>
      </c>
      <c r="AK2217" s="4">
        <v>-71318</v>
      </c>
      <c r="AL2217" s="4">
        <v>0</v>
      </c>
      <c r="AM2217" s="4">
        <v>0</v>
      </c>
      <c r="AN2217" s="4">
        <v>0</v>
      </c>
      <c r="AO2217" s="4">
        <v>-917429</v>
      </c>
      <c r="AP2217" s="4">
        <v>-917429</v>
      </c>
      <c r="AQ2217" s="4">
        <v>0</v>
      </c>
      <c r="AR2217" s="4">
        <v>5943897</v>
      </c>
      <c r="AS2217" s="1" t="s">
        <v>52</v>
      </c>
      <c r="AT2217" s="9">
        <f t="shared" si="1010"/>
        <v>43404</v>
      </c>
      <c r="AU2217" s="9">
        <f t="shared" si="1011"/>
        <v>43374</v>
      </c>
      <c r="AV2217" s="9">
        <v>44798</v>
      </c>
      <c r="AW2217" s="11">
        <f t="shared" si="1012"/>
        <v>3.8191780821917809</v>
      </c>
      <c r="AX2217">
        <v>10</v>
      </c>
      <c r="AY2217" s="12">
        <v>0.05</v>
      </c>
      <c r="AZ2217">
        <f t="shared" si="1013"/>
        <v>9.5000000000000001E-2</v>
      </c>
      <c r="BA2217" s="13">
        <f t="shared" si="1014"/>
        <v>6861326</v>
      </c>
      <c r="BI2217" s="14">
        <f t="shared" ref="BI2217:BI2219" si="1026">AR2217</f>
        <v>5943897</v>
      </c>
      <c r="BJ2217" s="14">
        <v>0</v>
      </c>
      <c r="BK2217" s="14">
        <f t="shared" ref="BK2217:BK2219" si="1027">AR2217</f>
        <v>5943897</v>
      </c>
      <c r="BL2217" s="52">
        <v>0</v>
      </c>
      <c r="BM2217" s="15">
        <f t="shared" ref="BM2217:BM2219" si="1028">AR2217</f>
        <v>5943897</v>
      </c>
    </row>
    <row r="2218" spans="1:65">
      <c r="A2218" s="8">
        <v>2216</v>
      </c>
      <c r="B2218" s="1" t="s">
        <v>44</v>
      </c>
      <c r="C2218" s="1">
        <v>1500</v>
      </c>
      <c r="D2218" s="1" t="s">
        <v>60</v>
      </c>
      <c r="E2218" s="1">
        <v>150000088</v>
      </c>
      <c r="F2218" s="1" t="s">
        <v>60</v>
      </c>
      <c r="G2218" s="1" t="s">
        <v>108</v>
      </c>
      <c r="H2218" s="1">
        <v>20</v>
      </c>
      <c r="I2218" s="1" t="s">
        <v>199</v>
      </c>
      <c r="J2218" s="1" t="s">
        <v>49</v>
      </c>
      <c r="K2218" s="1">
        <v>17406001</v>
      </c>
      <c r="L2218" s="1" t="s">
        <v>50</v>
      </c>
      <c r="M2218" s="1" t="s">
        <v>51</v>
      </c>
      <c r="N2218" s="1" t="s">
        <v>64</v>
      </c>
      <c r="O2218" s="1" t="s">
        <v>65</v>
      </c>
      <c r="P2218" s="1" t="s">
        <v>66</v>
      </c>
      <c r="Q2218" s="1" t="s">
        <v>67</v>
      </c>
      <c r="R2218" s="1" t="s">
        <v>87</v>
      </c>
      <c r="S2218" s="1" t="s">
        <v>88</v>
      </c>
      <c r="T2218" s="2">
        <v>43404</v>
      </c>
      <c r="U2218" s="2">
        <v>43404</v>
      </c>
      <c r="V2218" s="1" t="s">
        <v>52</v>
      </c>
      <c r="W2218" s="3">
        <v>1</v>
      </c>
      <c r="X2218" s="1" t="s">
        <v>53</v>
      </c>
      <c r="Y2218" s="4">
        <v>5552065</v>
      </c>
      <c r="Z2218" s="4">
        <v>-684659</v>
      </c>
      <c r="AA2218" s="4">
        <v>0</v>
      </c>
      <c r="AB2218" s="4">
        <v>0</v>
      </c>
      <c r="AC2218" s="4">
        <v>0</v>
      </c>
      <c r="AD2218" s="4">
        <v>5552065</v>
      </c>
      <c r="AE2218" s="5">
        <v>1614</v>
      </c>
      <c r="AF2218" s="1" t="s">
        <v>70</v>
      </c>
      <c r="AG2218" s="1" t="s">
        <v>71</v>
      </c>
      <c r="AH2218" s="1" t="s">
        <v>89</v>
      </c>
      <c r="AI2218" s="1" t="s">
        <v>57</v>
      </c>
      <c r="AJ2218" s="5">
        <v>10950</v>
      </c>
      <c r="AK2218" s="4">
        <v>-57710</v>
      </c>
      <c r="AL2218" s="4">
        <v>0</v>
      </c>
      <c r="AM2218" s="4">
        <v>0</v>
      </c>
      <c r="AN2218" s="4">
        <v>0</v>
      </c>
      <c r="AO2218" s="4">
        <v>-742369</v>
      </c>
      <c r="AP2218" s="4">
        <v>-742369</v>
      </c>
      <c r="AQ2218" s="4">
        <v>0</v>
      </c>
      <c r="AR2218" s="4">
        <v>4809696</v>
      </c>
      <c r="AS2218" s="1" t="s">
        <v>52</v>
      </c>
      <c r="AT2218" s="9">
        <f t="shared" si="1010"/>
        <v>43404</v>
      </c>
      <c r="AU2218" s="9">
        <f t="shared" si="1011"/>
        <v>43374</v>
      </c>
      <c r="AV2218" s="9">
        <v>44798</v>
      </c>
      <c r="AW2218" s="11">
        <f t="shared" si="1012"/>
        <v>3.8191780821917809</v>
      </c>
      <c r="AX2218">
        <v>10</v>
      </c>
      <c r="AY2218" s="12">
        <v>0.05</v>
      </c>
      <c r="AZ2218">
        <f t="shared" si="1013"/>
        <v>9.5000000000000001E-2</v>
      </c>
      <c r="BA2218" s="13">
        <f t="shared" si="1014"/>
        <v>5552065</v>
      </c>
      <c r="BI2218" s="14">
        <f t="shared" si="1026"/>
        <v>4809696</v>
      </c>
      <c r="BJ2218" s="14">
        <v>0</v>
      </c>
      <c r="BK2218" s="14">
        <f t="shared" si="1027"/>
        <v>4809696</v>
      </c>
      <c r="BL2218" s="52">
        <v>0</v>
      </c>
      <c r="BM2218" s="15">
        <f t="shared" si="1028"/>
        <v>4809696</v>
      </c>
    </row>
    <row r="2219" spans="1:65">
      <c r="A2219" s="8">
        <v>2217</v>
      </c>
      <c r="B2219" s="1" t="s">
        <v>44</v>
      </c>
      <c r="C2219" s="1">
        <v>1500</v>
      </c>
      <c r="D2219" s="1" t="s">
        <v>60</v>
      </c>
      <c r="E2219" s="1">
        <v>150000088</v>
      </c>
      <c r="F2219" s="1" t="s">
        <v>60</v>
      </c>
      <c r="G2219" s="1" t="s">
        <v>109</v>
      </c>
      <c r="H2219" s="1">
        <v>21</v>
      </c>
      <c r="I2219" s="1" t="s">
        <v>199</v>
      </c>
      <c r="J2219" s="1" t="s">
        <v>49</v>
      </c>
      <c r="K2219" s="1">
        <v>17406001</v>
      </c>
      <c r="L2219" s="1" t="s">
        <v>50</v>
      </c>
      <c r="M2219" s="1" t="s">
        <v>51</v>
      </c>
      <c r="N2219" s="1" t="s">
        <v>64</v>
      </c>
      <c r="O2219" s="1" t="s">
        <v>65</v>
      </c>
      <c r="P2219" s="1" t="s">
        <v>66</v>
      </c>
      <c r="Q2219" s="1" t="s">
        <v>67</v>
      </c>
      <c r="R2219" s="1" t="s">
        <v>87</v>
      </c>
      <c r="S2219" s="1" t="s">
        <v>88</v>
      </c>
      <c r="T2219" s="2">
        <v>43404</v>
      </c>
      <c r="U2219" s="2">
        <v>43404</v>
      </c>
      <c r="V2219" s="1" t="s">
        <v>52</v>
      </c>
      <c r="W2219" s="3">
        <v>1</v>
      </c>
      <c r="X2219" s="1" t="s">
        <v>53</v>
      </c>
      <c r="Y2219" s="4">
        <v>1950695</v>
      </c>
      <c r="Z2219" s="4">
        <v>-241362</v>
      </c>
      <c r="AA2219" s="4">
        <v>0</v>
      </c>
      <c r="AB2219" s="4">
        <v>0</v>
      </c>
      <c r="AC2219" s="4">
        <v>0</v>
      </c>
      <c r="AD2219" s="4">
        <v>1950695</v>
      </c>
      <c r="AE2219" s="5">
        <v>1614</v>
      </c>
      <c r="AF2219" s="1" t="s">
        <v>70</v>
      </c>
      <c r="AG2219" s="1" t="s">
        <v>71</v>
      </c>
      <c r="AH2219" s="1" t="s">
        <v>89</v>
      </c>
      <c r="AI2219" s="1" t="s">
        <v>57</v>
      </c>
      <c r="AJ2219" s="5">
        <v>10950</v>
      </c>
      <c r="AK2219" s="4">
        <v>-20266</v>
      </c>
      <c r="AL2219" s="4">
        <v>0</v>
      </c>
      <c r="AM2219" s="4">
        <v>0</v>
      </c>
      <c r="AN2219" s="4">
        <v>0</v>
      </c>
      <c r="AO2219" s="4">
        <v>-261628</v>
      </c>
      <c r="AP2219" s="4">
        <v>-261628</v>
      </c>
      <c r="AQ2219" s="4">
        <v>0</v>
      </c>
      <c r="AR2219" s="4">
        <v>1689067</v>
      </c>
      <c r="AS2219" s="1" t="s">
        <v>52</v>
      </c>
      <c r="AT2219" s="9">
        <f t="shared" si="1010"/>
        <v>43404</v>
      </c>
      <c r="AU2219" s="9">
        <f t="shared" si="1011"/>
        <v>43374</v>
      </c>
      <c r="AV2219" s="9">
        <v>44798</v>
      </c>
      <c r="AW2219" s="11">
        <f t="shared" si="1012"/>
        <v>3.8191780821917809</v>
      </c>
      <c r="AX2219">
        <v>10</v>
      </c>
      <c r="AY2219" s="12">
        <v>0.05</v>
      </c>
      <c r="AZ2219">
        <f t="shared" si="1013"/>
        <v>9.5000000000000001E-2</v>
      </c>
      <c r="BA2219" s="13">
        <f t="shared" si="1014"/>
        <v>1950695</v>
      </c>
      <c r="BI2219" s="14">
        <f t="shared" si="1026"/>
        <v>1689067</v>
      </c>
      <c r="BJ2219" s="14">
        <v>0</v>
      </c>
      <c r="BK2219" s="14">
        <f t="shared" si="1027"/>
        <v>1689067</v>
      </c>
      <c r="BL2219" s="52">
        <v>0</v>
      </c>
      <c r="BM2219" s="15">
        <f t="shared" si="1028"/>
        <v>1689067</v>
      </c>
    </row>
    <row r="2220" spans="1:65">
      <c r="A2220" s="8">
        <v>2218</v>
      </c>
      <c r="B2220" s="1" t="s">
        <v>44</v>
      </c>
      <c r="C2220" s="1">
        <v>1500</v>
      </c>
      <c r="D2220" s="1" t="s">
        <v>60</v>
      </c>
      <c r="E2220" s="1">
        <v>150000088</v>
      </c>
      <c r="F2220" s="1" t="s">
        <v>60</v>
      </c>
      <c r="G2220" s="1" t="s">
        <v>110</v>
      </c>
      <c r="H2220" s="1">
        <v>22</v>
      </c>
      <c r="I2220" s="1" t="s">
        <v>199</v>
      </c>
      <c r="J2220" s="1" t="s">
        <v>49</v>
      </c>
      <c r="K2220" s="1">
        <v>17406001</v>
      </c>
      <c r="L2220" s="1" t="s">
        <v>50</v>
      </c>
      <c r="M2220" s="1" t="s">
        <v>51</v>
      </c>
      <c r="N2220" s="1" t="s">
        <v>64</v>
      </c>
      <c r="O2220" s="1" t="s">
        <v>65</v>
      </c>
      <c r="P2220" s="1" t="s">
        <v>66</v>
      </c>
      <c r="Q2220" s="1" t="s">
        <v>67</v>
      </c>
      <c r="R2220" s="1" t="s">
        <v>87</v>
      </c>
      <c r="S2220" s="1" t="s">
        <v>88</v>
      </c>
      <c r="T2220" s="2">
        <v>43404</v>
      </c>
      <c r="U2220" s="2">
        <v>43404</v>
      </c>
      <c r="V2220" s="1" t="s">
        <v>52</v>
      </c>
      <c r="W2220" s="3">
        <v>1</v>
      </c>
      <c r="X2220" s="1" t="s">
        <v>53</v>
      </c>
      <c r="Y2220" s="4">
        <v>16789210</v>
      </c>
      <c r="Z2220" s="4">
        <v>-2070378</v>
      </c>
      <c r="AA2220" s="4">
        <v>0</v>
      </c>
      <c r="AB2220" s="4">
        <v>0</v>
      </c>
      <c r="AC2220" s="4">
        <v>0</v>
      </c>
      <c r="AD2220" s="4">
        <v>16789210</v>
      </c>
      <c r="AE2220" s="5">
        <v>1614</v>
      </c>
      <c r="AF2220" s="1" t="s">
        <v>70</v>
      </c>
      <c r="AG2220" s="1" t="s">
        <v>71</v>
      </c>
      <c r="AH2220" s="1" t="s">
        <v>89</v>
      </c>
      <c r="AI2220" s="1" t="s">
        <v>57</v>
      </c>
      <c r="AJ2220" s="5">
        <v>10950</v>
      </c>
      <c r="AK2220" s="4">
        <v>-174511</v>
      </c>
      <c r="AL2220" s="4">
        <v>0</v>
      </c>
      <c r="AM2220" s="4">
        <v>0</v>
      </c>
      <c r="AN2220" s="4">
        <v>0</v>
      </c>
      <c r="AO2220" s="4">
        <v>-2244889</v>
      </c>
      <c r="AP2220" s="4">
        <v>-2244889</v>
      </c>
      <c r="AQ2220" s="4">
        <v>0</v>
      </c>
      <c r="AR2220" s="4">
        <v>14544321</v>
      </c>
      <c r="AS2220" s="1" t="s">
        <v>52</v>
      </c>
      <c r="AT2220" s="9">
        <f t="shared" si="1010"/>
        <v>43404</v>
      </c>
      <c r="AU2220" s="9">
        <f t="shared" si="1011"/>
        <v>43374</v>
      </c>
      <c r="AV2220" s="9">
        <v>44798</v>
      </c>
      <c r="AW2220" s="11">
        <f t="shared" si="1012"/>
        <v>3.8191780821917809</v>
      </c>
      <c r="AX2220">
        <v>25</v>
      </c>
      <c r="AY2220" s="12">
        <v>0.05</v>
      </c>
      <c r="AZ2220">
        <f t="shared" si="1013"/>
        <v>3.7999999999999999E-2</v>
      </c>
      <c r="BA2220" s="13">
        <f t="shared" si="1014"/>
        <v>16789210</v>
      </c>
      <c r="BB2220" s="17" t="s">
        <v>2189</v>
      </c>
      <c r="BC2220">
        <f>MATCH(BB2220,MONTHLY_INDEX!$A:$A,0)</f>
        <v>798</v>
      </c>
      <c r="BD2220">
        <f>MATCH(AU2220,MONTHLY_INDEX!$1:$1,0)</f>
        <v>82</v>
      </c>
      <c r="BE2220">
        <f>INDEX(MONTHLY_INDEX!$1:$1048576,Final!BC2220,Final!BD2220)</f>
        <v>96</v>
      </c>
      <c r="BF2220">
        <f>MATCH($BF$1,MONTHLY_INDEX!$1:$1,0)</f>
        <v>127</v>
      </c>
      <c r="BG2220">
        <f>INDEX(MONTHLY_INDEX!$1:$1048576,Final!BC2220,Final!BF2220)</f>
        <v>95.3</v>
      </c>
      <c r="BH2220" s="23">
        <f>(BG2220-BE2220)/BE2220</f>
        <v>-7.2916666666666963E-3</v>
      </c>
      <c r="BI2220" s="14">
        <f>(1+BH2220)*BA2220</f>
        <v>16666788.677083332</v>
      </c>
      <c r="BJ2220" s="14">
        <f>BI2220*AZ2220*AW2220</f>
        <v>2418830.4926094748</v>
      </c>
      <c r="BK2220" s="15">
        <f t="shared" si="1015"/>
        <v>14247958.184473857</v>
      </c>
      <c r="BL2220" s="52">
        <v>0</v>
      </c>
      <c r="BM2220" s="15">
        <f>MAX((1-BL2220)*BK2220,BI2220*AY2220)</f>
        <v>14247958.184473857</v>
      </c>
    </row>
    <row r="2221" spans="1:65">
      <c r="A2221" s="8">
        <v>2219</v>
      </c>
      <c r="B2221" s="1" t="s">
        <v>44</v>
      </c>
      <c r="C2221" s="1">
        <v>1500</v>
      </c>
      <c r="D2221" s="1" t="s">
        <v>60</v>
      </c>
      <c r="E2221" s="1">
        <v>150000088</v>
      </c>
      <c r="F2221" s="1" t="s">
        <v>60</v>
      </c>
      <c r="G2221" s="1" t="s">
        <v>111</v>
      </c>
      <c r="H2221" s="1">
        <v>23</v>
      </c>
      <c r="I2221" s="1" t="s">
        <v>199</v>
      </c>
      <c r="J2221" s="1" t="s">
        <v>49</v>
      </c>
      <c r="K2221" s="1">
        <v>17406001</v>
      </c>
      <c r="L2221" s="1" t="s">
        <v>50</v>
      </c>
      <c r="M2221" s="1" t="s">
        <v>51</v>
      </c>
      <c r="N2221" s="1" t="s">
        <v>64</v>
      </c>
      <c r="O2221" s="1" t="s">
        <v>65</v>
      </c>
      <c r="P2221" s="1" t="s">
        <v>66</v>
      </c>
      <c r="Q2221" s="1" t="s">
        <v>67</v>
      </c>
      <c r="R2221" s="1" t="s">
        <v>87</v>
      </c>
      <c r="S2221" s="1" t="s">
        <v>88</v>
      </c>
      <c r="T2221" s="2">
        <v>43404</v>
      </c>
      <c r="U2221" s="2">
        <v>43404</v>
      </c>
      <c r="V2221" s="1" t="s">
        <v>52</v>
      </c>
      <c r="W2221" s="3">
        <v>1</v>
      </c>
      <c r="X2221" s="1" t="s">
        <v>53</v>
      </c>
      <c r="Y2221" s="4">
        <v>98582</v>
      </c>
      <c r="Z2221" s="4">
        <v>-12155</v>
      </c>
      <c r="AA2221" s="4">
        <v>0</v>
      </c>
      <c r="AB2221" s="4">
        <v>0</v>
      </c>
      <c r="AC2221" s="4">
        <v>0</v>
      </c>
      <c r="AD2221" s="4">
        <v>98582</v>
      </c>
      <c r="AE2221" s="5">
        <v>1614</v>
      </c>
      <c r="AF2221" s="1" t="s">
        <v>70</v>
      </c>
      <c r="AG2221" s="1" t="s">
        <v>71</v>
      </c>
      <c r="AH2221" s="1" t="s">
        <v>89</v>
      </c>
      <c r="AI2221" s="1" t="s">
        <v>57</v>
      </c>
      <c r="AJ2221" s="5">
        <v>10950</v>
      </c>
      <c r="AK2221" s="4">
        <v>-1025</v>
      </c>
      <c r="AL2221" s="4">
        <v>0</v>
      </c>
      <c r="AM2221" s="4">
        <v>0</v>
      </c>
      <c r="AN2221" s="4">
        <v>0</v>
      </c>
      <c r="AO2221" s="4">
        <v>-13180</v>
      </c>
      <c r="AP2221" s="4">
        <v>-13180</v>
      </c>
      <c r="AQ2221" s="4">
        <v>0</v>
      </c>
      <c r="AR2221" s="4">
        <v>85402</v>
      </c>
      <c r="AS2221" s="1" t="s">
        <v>52</v>
      </c>
      <c r="AT2221" s="9">
        <f t="shared" si="1010"/>
        <v>43404</v>
      </c>
      <c r="AU2221" s="9">
        <f t="shared" si="1011"/>
        <v>43374</v>
      </c>
      <c r="AV2221" s="9">
        <v>44798</v>
      </c>
      <c r="AW2221" s="11">
        <f t="shared" si="1012"/>
        <v>3.8191780821917809</v>
      </c>
      <c r="AX2221">
        <v>10</v>
      </c>
      <c r="AY2221" s="12">
        <v>0.05</v>
      </c>
      <c r="AZ2221">
        <f t="shared" si="1013"/>
        <v>9.5000000000000001E-2</v>
      </c>
      <c r="BA2221" s="13">
        <f t="shared" si="1014"/>
        <v>98582</v>
      </c>
      <c r="BI2221" s="14">
        <f t="shared" ref="BI2221:BI2225" si="1029">AR2221</f>
        <v>85402</v>
      </c>
      <c r="BJ2221" s="14">
        <v>0</v>
      </c>
      <c r="BK2221" s="14">
        <f t="shared" ref="BK2221:BK2225" si="1030">AR2221</f>
        <v>85402</v>
      </c>
      <c r="BL2221" s="52">
        <v>0</v>
      </c>
      <c r="BM2221" s="15">
        <f t="shared" ref="BM2221:BM2225" si="1031">AR2221</f>
        <v>85402</v>
      </c>
    </row>
    <row r="2222" spans="1:65">
      <c r="A2222" s="8">
        <v>2220</v>
      </c>
      <c r="B2222" s="1" t="s">
        <v>44</v>
      </c>
      <c r="C2222" s="1">
        <v>1500</v>
      </c>
      <c r="D2222" s="1" t="s">
        <v>60</v>
      </c>
      <c r="E2222" s="1">
        <v>150000088</v>
      </c>
      <c r="F2222" s="1" t="s">
        <v>112</v>
      </c>
      <c r="G2222" s="1" t="s">
        <v>113</v>
      </c>
      <c r="H2222" s="1">
        <v>24</v>
      </c>
      <c r="I2222" s="1" t="s">
        <v>199</v>
      </c>
      <c r="J2222" s="1" t="s">
        <v>49</v>
      </c>
      <c r="K2222" s="1">
        <v>17406001</v>
      </c>
      <c r="L2222" s="1" t="s">
        <v>50</v>
      </c>
      <c r="M2222" s="1" t="s">
        <v>51</v>
      </c>
      <c r="N2222" s="1" t="s">
        <v>64</v>
      </c>
      <c r="O2222" s="1" t="s">
        <v>65</v>
      </c>
      <c r="P2222" s="1" t="s">
        <v>66</v>
      </c>
      <c r="Q2222" s="1" t="s">
        <v>67</v>
      </c>
      <c r="R2222" s="1" t="s">
        <v>87</v>
      </c>
      <c r="S2222" s="1" t="s">
        <v>88</v>
      </c>
      <c r="T2222" s="2">
        <v>43404</v>
      </c>
      <c r="U2222" s="2">
        <v>43404</v>
      </c>
      <c r="V2222" s="1" t="s">
        <v>52</v>
      </c>
      <c r="W2222" s="3">
        <v>1</v>
      </c>
      <c r="X2222" s="1" t="s">
        <v>53</v>
      </c>
      <c r="Y2222" s="4">
        <v>995176</v>
      </c>
      <c r="Z2222" s="4">
        <v>-122721.11</v>
      </c>
      <c r="AA2222" s="4">
        <v>0</v>
      </c>
      <c r="AB2222" s="4">
        <v>0</v>
      </c>
      <c r="AC2222" s="4">
        <v>0</v>
      </c>
      <c r="AD2222" s="4">
        <v>995176</v>
      </c>
      <c r="AE2222" s="5">
        <v>1614</v>
      </c>
      <c r="AF2222" s="1" t="s">
        <v>70</v>
      </c>
      <c r="AG2222" s="1" t="s">
        <v>71</v>
      </c>
      <c r="AH2222" s="1" t="s">
        <v>89</v>
      </c>
      <c r="AI2222" s="1" t="s">
        <v>57</v>
      </c>
      <c r="AJ2222" s="5">
        <v>10950</v>
      </c>
      <c r="AK2222" s="4">
        <v>-10344</v>
      </c>
      <c r="AL2222" s="4">
        <v>0</v>
      </c>
      <c r="AM2222" s="4">
        <v>0</v>
      </c>
      <c r="AN2222" s="4">
        <v>0</v>
      </c>
      <c r="AO2222" s="4">
        <v>-133065.10999999999</v>
      </c>
      <c r="AP2222" s="4">
        <v>-133065.10999999999</v>
      </c>
      <c r="AQ2222" s="4">
        <v>0</v>
      </c>
      <c r="AR2222" s="4">
        <v>862110.89</v>
      </c>
      <c r="AS2222" s="1" t="s">
        <v>52</v>
      </c>
      <c r="AT2222" s="9">
        <f t="shared" si="1010"/>
        <v>43404</v>
      </c>
      <c r="AU2222" s="9">
        <f t="shared" si="1011"/>
        <v>43374</v>
      </c>
      <c r="AV2222" s="9">
        <v>44798</v>
      </c>
      <c r="AW2222" s="11">
        <f t="shared" si="1012"/>
        <v>3.8191780821917809</v>
      </c>
      <c r="AX2222">
        <v>10</v>
      </c>
      <c r="AY2222" s="12">
        <v>0.05</v>
      </c>
      <c r="AZ2222">
        <f t="shared" si="1013"/>
        <v>9.5000000000000001E-2</v>
      </c>
      <c r="BA2222" s="13">
        <f t="shared" si="1014"/>
        <v>995176</v>
      </c>
      <c r="BB2222" s="16" t="s">
        <v>593</v>
      </c>
      <c r="BC2222" s="16" t="s">
        <v>593</v>
      </c>
      <c r="BD2222" s="16" t="s">
        <v>593</v>
      </c>
      <c r="BE2222" s="16" t="s">
        <v>593</v>
      </c>
      <c r="BF2222" s="16" t="s">
        <v>593</v>
      </c>
      <c r="BG2222" s="16" t="s">
        <v>593</v>
      </c>
      <c r="BH2222" s="16" t="s">
        <v>593</v>
      </c>
      <c r="BI2222" s="14">
        <f t="shared" si="1029"/>
        <v>862110.89</v>
      </c>
      <c r="BJ2222" s="14">
        <v>0</v>
      </c>
      <c r="BK2222" s="14">
        <f t="shared" si="1030"/>
        <v>862110.89</v>
      </c>
      <c r="BL2222" s="52">
        <v>0</v>
      </c>
      <c r="BM2222" s="15">
        <f t="shared" si="1031"/>
        <v>862110.89</v>
      </c>
    </row>
    <row r="2223" spans="1:65">
      <c r="A2223" s="8">
        <v>2221</v>
      </c>
      <c r="B2223" s="1" t="s">
        <v>44</v>
      </c>
      <c r="C2223" s="1">
        <v>1500</v>
      </c>
      <c r="D2223" s="1" t="s">
        <v>60</v>
      </c>
      <c r="E2223" s="1">
        <v>150000088</v>
      </c>
      <c r="F2223" s="1" t="s">
        <v>112</v>
      </c>
      <c r="G2223" s="1" t="s">
        <v>114</v>
      </c>
      <c r="H2223" s="1">
        <v>25</v>
      </c>
      <c r="I2223" s="1" t="s">
        <v>199</v>
      </c>
      <c r="J2223" s="1" t="s">
        <v>49</v>
      </c>
      <c r="K2223" s="1">
        <v>17406001</v>
      </c>
      <c r="L2223" s="1" t="s">
        <v>50</v>
      </c>
      <c r="M2223" s="1" t="s">
        <v>51</v>
      </c>
      <c r="N2223" s="1" t="s">
        <v>64</v>
      </c>
      <c r="O2223" s="1" t="s">
        <v>65</v>
      </c>
      <c r="P2223" s="1" t="s">
        <v>66</v>
      </c>
      <c r="Q2223" s="1" t="s">
        <v>67</v>
      </c>
      <c r="R2223" s="1" t="s">
        <v>87</v>
      </c>
      <c r="S2223" s="1" t="s">
        <v>88</v>
      </c>
      <c r="T2223" s="2">
        <v>43404</v>
      </c>
      <c r="U2223" s="2">
        <v>43404</v>
      </c>
      <c r="V2223" s="1" t="s">
        <v>52</v>
      </c>
      <c r="W2223" s="3">
        <v>1</v>
      </c>
      <c r="X2223" s="1" t="s">
        <v>53</v>
      </c>
      <c r="Y2223" s="4">
        <v>2883400</v>
      </c>
      <c r="Z2223" s="4">
        <v>-355569.71</v>
      </c>
      <c r="AA2223" s="4">
        <v>0</v>
      </c>
      <c r="AB2223" s="4">
        <v>0</v>
      </c>
      <c r="AC2223" s="4">
        <v>0</v>
      </c>
      <c r="AD2223" s="4">
        <v>2883400</v>
      </c>
      <c r="AE2223" s="5">
        <v>1614</v>
      </c>
      <c r="AF2223" s="1" t="s">
        <v>70</v>
      </c>
      <c r="AG2223" s="1" t="s">
        <v>71</v>
      </c>
      <c r="AH2223" s="1" t="s">
        <v>89</v>
      </c>
      <c r="AI2223" s="1" t="s">
        <v>57</v>
      </c>
      <c r="AJ2223" s="5">
        <v>10950</v>
      </c>
      <c r="AK2223" s="4">
        <v>-29971</v>
      </c>
      <c r="AL2223" s="4">
        <v>0</v>
      </c>
      <c r="AM2223" s="4">
        <v>0</v>
      </c>
      <c r="AN2223" s="4">
        <v>0</v>
      </c>
      <c r="AO2223" s="4">
        <v>-385540.71</v>
      </c>
      <c r="AP2223" s="4">
        <v>-385540.71</v>
      </c>
      <c r="AQ2223" s="4">
        <v>0</v>
      </c>
      <c r="AR2223" s="4">
        <v>2497859.29</v>
      </c>
      <c r="AS2223" s="1" t="s">
        <v>52</v>
      </c>
      <c r="AT2223" s="9">
        <f t="shared" si="1010"/>
        <v>43404</v>
      </c>
      <c r="AU2223" s="9">
        <f t="shared" si="1011"/>
        <v>43374</v>
      </c>
      <c r="AV2223" s="9">
        <v>44798</v>
      </c>
      <c r="AW2223" s="11">
        <f t="shared" si="1012"/>
        <v>3.8191780821917809</v>
      </c>
      <c r="AX2223">
        <v>10</v>
      </c>
      <c r="AY2223" s="12">
        <v>0.05</v>
      </c>
      <c r="AZ2223">
        <f t="shared" si="1013"/>
        <v>9.5000000000000001E-2</v>
      </c>
      <c r="BA2223" s="13">
        <f t="shared" si="1014"/>
        <v>2883400</v>
      </c>
      <c r="BB2223" s="16" t="s">
        <v>593</v>
      </c>
      <c r="BC2223" s="16" t="s">
        <v>593</v>
      </c>
      <c r="BD2223" s="16" t="s">
        <v>593</v>
      </c>
      <c r="BE2223" s="16" t="s">
        <v>593</v>
      </c>
      <c r="BF2223" s="16" t="s">
        <v>593</v>
      </c>
      <c r="BG2223" s="16" t="s">
        <v>593</v>
      </c>
      <c r="BH2223" s="16" t="s">
        <v>593</v>
      </c>
      <c r="BI2223" s="14">
        <f t="shared" si="1029"/>
        <v>2497859.29</v>
      </c>
      <c r="BJ2223" s="14">
        <v>0</v>
      </c>
      <c r="BK2223" s="14">
        <f t="shared" si="1030"/>
        <v>2497859.29</v>
      </c>
      <c r="BL2223" s="52">
        <v>0</v>
      </c>
      <c r="BM2223" s="15">
        <f t="shared" si="1031"/>
        <v>2497859.29</v>
      </c>
    </row>
    <row r="2224" spans="1:65">
      <c r="A2224" s="8">
        <v>2222</v>
      </c>
      <c r="B2224" s="1" t="s">
        <v>44</v>
      </c>
      <c r="C2224" s="1">
        <v>1500</v>
      </c>
      <c r="D2224" s="1" t="s">
        <v>60</v>
      </c>
      <c r="E2224" s="1">
        <v>150000088</v>
      </c>
      <c r="F2224" s="1" t="s">
        <v>60</v>
      </c>
      <c r="G2224" s="1" t="s">
        <v>181</v>
      </c>
      <c r="H2224" s="1">
        <v>26</v>
      </c>
      <c r="I2224" s="1" t="s">
        <v>199</v>
      </c>
      <c r="J2224" s="1" t="s">
        <v>49</v>
      </c>
      <c r="K2224" s="1">
        <v>17406001</v>
      </c>
      <c r="L2224" s="1" t="s">
        <v>50</v>
      </c>
      <c r="M2224" s="1" t="s">
        <v>51</v>
      </c>
      <c r="N2224" s="1" t="s">
        <v>64</v>
      </c>
      <c r="O2224" s="1" t="s">
        <v>65</v>
      </c>
      <c r="P2224" s="1" t="s">
        <v>66</v>
      </c>
      <c r="Q2224" s="1" t="s">
        <v>67</v>
      </c>
      <c r="R2224" s="1" t="s">
        <v>87</v>
      </c>
      <c r="S2224" s="1" t="s">
        <v>88</v>
      </c>
      <c r="T2224" s="2">
        <v>43404</v>
      </c>
      <c r="U2224" s="2">
        <v>43404</v>
      </c>
      <c r="V2224" s="1" t="s">
        <v>52</v>
      </c>
      <c r="W2224" s="3">
        <v>1</v>
      </c>
      <c r="X2224" s="1" t="s">
        <v>53</v>
      </c>
      <c r="Y2224" s="4">
        <v>120000</v>
      </c>
      <c r="Z2224" s="4">
        <v>-14798</v>
      </c>
      <c r="AA2224" s="4">
        <v>0</v>
      </c>
      <c r="AB2224" s="4">
        <v>0</v>
      </c>
      <c r="AC2224" s="4">
        <v>0</v>
      </c>
      <c r="AD2224" s="4">
        <v>120000</v>
      </c>
      <c r="AE2224" s="5">
        <v>1614</v>
      </c>
      <c r="AF2224" s="1" t="s">
        <v>70</v>
      </c>
      <c r="AG2224" s="1" t="s">
        <v>71</v>
      </c>
      <c r="AH2224" s="1" t="s">
        <v>89</v>
      </c>
      <c r="AI2224" s="1" t="s">
        <v>57</v>
      </c>
      <c r="AJ2224" s="5">
        <v>10950</v>
      </c>
      <c r="AK2224" s="4">
        <v>-1247</v>
      </c>
      <c r="AL2224" s="4">
        <v>0</v>
      </c>
      <c r="AM2224" s="4">
        <v>0</v>
      </c>
      <c r="AN2224" s="4">
        <v>0</v>
      </c>
      <c r="AO2224" s="4">
        <v>-16045</v>
      </c>
      <c r="AP2224" s="4">
        <v>-16045</v>
      </c>
      <c r="AQ2224" s="4">
        <v>0</v>
      </c>
      <c r="AR2224" s="4">
        <v>103955</v>
      </c>
      <c r="AS2224" s="1" t="s">
        <v>52</v>
      </c>
      <c r="AT2224" s="9">
        <f t="shared" si="1010"/>
        <v>43404</v>
      </c>
      <c r="AU2224" s="9">
        <f t="shared" si="1011"/>
        <v>43374</v>
      </c>
      <c r="AV2224" s="9">
        <v>44798</v>
      </c>
      <c r="AW2224" s="11">
        <f t="shared" si="1012"/>
        <v>3.8191780821917809</v>
      </c>
      <c r="AX2224">
        <v>10</v>
      </c>
      <c r="AY2224" s="12">
        <v>0.05</v>
      </c>
      <c r="AZ2224">
        <f t="shared" si="1013"/>
        <v>9.5000000000000001E-2</v>
      </c>
      <c r="BA2224" s="13">
        <f t="shared" si="1014"/>
        <v>120000</v>
      </c>
      <c r="BI2224" s="14">
        <f t="shared" si="1029"/>
        <v>103955</v>
      </c>
      <c r="BJ2224" s="14">
        <v>0</v>
      </c>
      <c r="BK2224" s="14">
        <f t="shared" si="1030"/>
        <v>103955</v>
      </c>
      <c r="BL2224" s="52">
        <v>0</v>
      </c>
      <c r="BM2224" s="15">
        <f t="shared" si="1031"/>
        <v>103955</v>
      </c>
    </row>
    <row r="2225" spans="1:65">
      <c r="A2225" s="8">
        <v>2223</v>
      </c>
      <c r="B2225" s="1" t="s">
        <v>44</v>
      </c>
      <c r="C2225" s="1">
        <v>1500</v>
      </c>
      <c r="D2225" s="1" t="s">
        <v>60</v>
      </c>
      <c r="E2225" s="1">
        <v>150000088</v>
      </c>
      <c r="F2225" s="1" t="s">
        <v>112</v>
      </c>
      <c r="G2225" s="1" t="s">
        <v>116</v>
      </c>
      <c r="H2225" s="1">
        <v>27</v>
      </c>
      <c r="I2225" s="1" t="s">
        <v>199</v>
      </c>
      <c r="J2225" s="1" t="s">
        <v>49</v>
      </c>
      <c r="K2225" s="1">
        <v>17406001</v>
      </c>
      <c r="L2225" s="1" t="s">
        <v>50</v>
      </c>
      <c r="M2225" s="1" t="s">
        <v>51</v>
      </c>
      <c r="N2225" s="1" t="s">
        <v>64</v>
      </c>
      <c r="O2225" s="1" t="s">
        <v>65</v>
      </c>
      <c r="P2225" s="1" t="s">
        <v>66</v>
      </c>
      <c r="Q2225" s="1" t="s">
        <v>67</v>
      </c>
      <c r="R2225" s="1" t="s">
        <v>87</v>
      </c>
      <c r="S2225" s="1" t="s">
        <v>88</v>
      </c>
      <c r="T2225" s="2">
        <v>43404</v>
      </c>
      <c r="U2225" s="2">
        <v>43404</v>
      </c>
      <c r="V2225" s="1" t="s">
        <v>52</v>
      </c>
      <c r="W2225" s="3">
        <v>1</v>
      </c>
      <c r="X2225" s="1" t="s">
        <v>53</v>
      </c>
      <c r="Y2225" s="4">
        <v>4339035</v>
      </c>
      <c r="Z2225" s="4">
        <v>-535070.18000000005</v>
      </c>
      <c r="AA2225" s="4">
        <v>0</v>
      </c>
      <c r="AB2225" s="4">
        <v>0</v>
      </c>
      <c r="AC2225" s="4">
        <v>0</v>
      </c>
      <c r="AD2225" s="4">
        <v>4339035</v>
      </c>
      <c r="AE2225" s="5">
        <v>1614</v>
      </c>
      <c r="AF2225" s="1" t="s">
        <v>70</v>
      </c>
      <c r="AG2225" s="1" t="s">
        <v>71</v>
      </c>
      <c r="AH2225" s="1" t="s">
        <v>89</v>
      </c>
      <c r="AI2225" s="1" t="s">
        <v>57</v>
      </c>
      <c r="AJ2225" s="5">
        <v>10950</v>
      </c>
      <c r="AK2225" s="4">
        <v>-45101</v>
      </c>
      <c r="AL2225" s="4">
        <v>0</v>
      </c>
      <c r="AM2225" s="4">
        <v>0</v>
      </c>
      <c r="AN2225" s="4">
        <v>0</v>
      </c>
      <c r="AO2225" s="4">
        <v>-580171.18000000005</v>
      </c>
      <c r="AP2225" s="4">
        <v>-580171.18000000005</v>
      </c>
      <c r="AQ2225" s="4">
        <v>0</v>
      </c>
      <c r="AR2225" s="4">
        <v>3758863.82</v>
      </c>
      <c r="AS2225" s="1" t="s">
        <v>52</v>
      </c>
      <c r="AT2225" s="9">
        <f t="shared" si="1010"/>
        <v>43404</v>
      </c>
      <c r="AU2225" s="9">
        <f t="shared" si="1011"/>
        <v>43374</v>
      </c>
      <c r="AV2225" s="9">
        <v>44798</v>
      </c>
      <c r="AW2225" s="11">
        <f t="shared" si="1012"/>
        <v>3.8191780821917809</v>
      </c>
      <c r="AX2225">
        <v>10</v>
      </c>
      <c r="AY2225" s="12">
        <v>0.05</v>
      </c>
      <c r="AZ2225">
        <f t="shared" si="1013"/>
        <v>9.5000000000000001E-2</v>
      </c>
      <c r="BA2225" s="13">
        <f t="shared" si="1014"/>
        <v>4339035</v>
      </c>
      <c r="BB2225" s="16" t="s">
        <v>593</v>
      </c>
      <c r="BC2225" s="16" t="s">
        <v>593</v>
      </c>
      <c r="BD2225" s="16" t="s">
        <v>593</v>
      </c>
      <c r="BE2225" s="16" t="s">
        <v>593</v>
      </c>
      <c r="BF2225" s="16" t="s">
        <v>593</v>
      </c>
      <c r="BG2225" s="16" t="s">
        <v>593</v>
      </c>
      <c r="BH2225" s="16" t="s">
        <v>593</v>
      </c>
      <c r="BI2225" s="14">
        <f t="shared" si="1029"/>
        <v>3758863.82</v>
      </c>
      <c r="BJ2225" s="14">
        <v>0</v>
      </c>
      <c r="BK2225" s="14">
        <f t="shared" si="1030"/>
        <v>3758863.82</v>
      </c>
      <c r="BL2225" s="52">
        <v>0</v>
      </c>
      <c r="BM2225" s="15">
        <f t="shared" si="1031"/>
        <v>3758863.82</v>
      </c>
    </row>
    <row r="2226" spans="1:65">
      <c r="A2226" s="8">
        <v>2224</v>
      </c>
      <c r="B2226" s="1" t="s">
        <v>44</v>
      </c>
      <c r="C2226" s="1">
        <v>1500</v>
      </c>
      <c r="D2226" s="1" t="s">
        <v>60</v>
      </c>
      <c r="E2226" s="1">
        <v>150000089</v>
      </c>
      <c r="F2226" s="1" t="s">
        <v>60</v>
      </c>
      <c r="G2226" s="1" t="s">
        <v>86</v>
      </c>
      <c r="H2226" s="1">
        <v>1</v>
      </c>
      <c r="I2226" s="1" t="s">
        <v>200</v>
      </c>
      <c r="J2226" s="1" t="s">
        <v>49</v>
      </c>
      <c r="K2226" s="1">
        <v>17406001</v>
      </c>
      <c r="L2226" s="1" t="s">
        <v>50</v>
      </c>
      <c r="M2226" s="1" t="s">
        <v>51</v>
      </c>
      <c r="N2226" s="1" t="s">
        <v>64</v>
      </c>
      <c r="O2226" s="1" t="s">
        <v>65</v>
      </c>
      <c r="P2226" s="1" t="s">
        <v>66</v>
      </c>
      <c r="Q2226" s="1" t="s">
        <v>67</v>
      </c>
      <c r="R2226" s="1" t="s">
        <v>87</v>
      </c>
      <c r="S2226" s="1" t="s">
        <v>88</v>
      </c>
      <c r="T2226" s="2">
        <v>43404</v>
      </c>
      <c r="U2226" s="2">
        <v>43404</v>
      </c>
      <c r="V2226" s="1" t="s">
        <v>52</v>
      </c>
      <c r="W2226" s="3">
        <v>1</v>
      </c>
      <c r="X2226" s="1" t="s">
        <v>53</v>
      </c>
      <c r="Y2226" s="4">
        <v>892500</v>
      </c>
      <c r="Z2226" s="4">
        <v>-110059</v>
      </c>
      <c r="AA2226" s="4">
        <v>0</v>
      </c>
      <c r="AB2226" s="4">
        <v>0</v>
      </c>
      <c r="AC2226" s="4">
        <v>0</v>
      </c>
      <c r="AD2226" s="4">
        <v>892500</v>
      </c>
      <c r="AE2226" s="5">
        <v>1614</v>
      </c>
      <c r="AF2226" s="1" t="s">
        <v>70</v>
      </c>
      <c r="AG2226" s="1" t="s">
        <v>71</v>
      </c>
      <c r="AH2226" s="1" t="s">
        <v>89</v>
      </c>
      <c r="AI2226" s="1" t="s">
        <v>57</v>
      </c>
      <c r="AJ2226" s="5">
        <v>10950</v>
      </c>
      <c r="AK2226" s="4">
        <v>-9277</v>
      </c>
      <c r="AL2226" s="4">
        <v>0</v>
      </c>
      <c r="AM2226" s="4">
        <v>0</v>
      </c>
      <c r="AN2226" s="4">
        <v>0</v>
      </c>
      <c r="AO2226" s="4">
        <v>-119336</v>
      </c>
      <c r="AP2226" s="4">
        <v>-119336</v>
      </c>
      <c r="AQ2226" s="4">
        <v>0</v>
      </c>
      <c r="AR2226" s="4">
        <v>773164</v>
      </c>
      <c r="AS2226" s="1" t="s">
        <v>52</v>
      </c>
      <c r="AT2226" s="9">
        <f t="shared" si="1010"/>
        <v>43404</v>
      </c>
      <c r="AU2226" s="9">
        <f t="shared" si="1011"/>
        <v>43374</v>
      </c>
      <c r="AV2226" s="9">
        <v>44798</v>
      </c>
      <c r="AW2226" s="11">
        <f t="shared" si="1012"/>
        <v>3.8191780821917809</v>
      </c>
      <c r="AX2226">
        <v>10</v>
      </c>
      <c r="AY2226" s="12">
        <v>0.05</v>
      </c>
      <c r="AZ2226">
        <f t="shared" si="1013"/>
        <v>9.5000000000000001E-2</v>
      </c>
      <c r="BA2226" s="13">
        <f t="shared" si="1014"/>
        <v>892500</v>
      </c>
      <c r="BB2226" s="17" t="s">
        <v>1853</v>
      </c>
      <c r="BC2226">
        <f>MATCH(BB2226,MONTHLY_INDEX!$A:$A,0)</f>
        <v>630</v>
      </c>
      <c r="BD2226">
        <f>MATCH(AU2226,MONTHLY_INDEX!$1:$1,0)</f>
        <v>82</v>
      </c>
      <c r="BE2226">
        <f>INDEX(MONTHLY_INDEX!$1:$1048576,Final!BC2226,Final!BD2226)</f>
        <v>115.8</v>
      </c>
      <c r="BF2226">
        <f>MATCH($BF$1,MONTHLY_INDEX!$1:$1,0)</f>
        <v>127</v>
      </c>
      <c r="BG2226">
        <f>INDEX(MONTHLY_INDEX!$1:$1048576,Final!BC2226,Final!BF2226)</f>
        <v>151.1</v>
      </c>
      <c r="BH2226" s="23">
        <f t="shared" ref="BH2226:BH2243" si="1032">(BG2226-BE2226)/BE2226</f>
        <v>0.30483592400690845</v>
      </c>
      <c r="BI2226" s="14">
        <f t="shared" ref="BI2226:BI2243" si="1033">(1+BH2226)*BA2226</f>
        <v>1164566.0621761659</v>
      </c>
      <c r="BJ2226" s="14">
        <f t="shared" ref="BJ2226:BJ2243" si="1034">BI2226*AZ2226*AW2226</f>
        <v>422530.09209312231</v>
      </c>
      <c r="BK2226" s="15">
        <f t="shared" si="1015"/>
        <v>742035.97008304356</v>
      </c>
      <c r="BL2226" s="52">
        <v>0</v>
      </c>
      <c r="BM2226" s="15">
        <f t="shared" ref="BM2226:BM2243" si="1035">MAX((1-BL2226)*BK2226,BI2226*AY2226)</f>
        <v>742035.97008304356</v>
      </c>
    </row>
    <row r="2227" spans="1:65">
      <c r="A2227" s="8">
        <v>2225</v>
      </c>
      <c r="B2227" s="1" t="s">
        <v>44</v>
      </c>
      <c r="C2227" s="1">
        <v>1500</v>
      </c>
      <c r="D2227" s="1" t="s">
        <v>60</v>
      </c>
      <c r="E2227" s="1">
        <v>150000089</v>
      </c>
      <c r="F2227" s="1" t="s">
        <v>60</v>
      </c>
      <c r="G2227" s="1" t="s">
        <v>90</v>
      </c>
      <c r="H2227" s="1">
        <v>2</v>
      </c>
      <c r="I2227" s="1" t="s">
        <v>200</v>
      </c>
      <c r="J2227" s="1" t="s">
        <v>49</v>
      </c>
      <c r="K2227" s="1">
        <v>17406001</v>
      </c>
      <c r="L2227" s="1" t="s">
        <v>50</v>
      </c>
      <c r="M2227" s="1" t="s">
        <v>51</v>
      </c>
      <c r="N2227" s="1" t="s">
        <v>64</v>
      </c>
      <c r="O2227" s="1" t="s">
        <v>65</v>
      </c>
      <c r="P2227" s="1" t="s">
        <v>66</v>
      </c>
      <c r="Q2227" s="1" t="s">
        <v>67</v>
      </c>
      <c r="R2227" s="1" t="s">
        <v>87</v>
      </c>
      <c r="S2227" s="1" t="s">
        <v>88</v>
      </c>
      <c r="T2227" s="2">
        <v>43404</v>
      </c>
      <c r="U2227" s="2">
        <v>43404</v>
      </c>
      <c r="V2227" s="1" t="s">
        <v>52</v>
      </c>
      <c r="W2227" s="3">
        <v>1</v>
      </c>
      <c r="X2227" s="1" t="s">
        <v>53</v>
      </c>
      <c r="Y2227" s="4">
        <v>472500</v>
      </c>
      <c r="Z2227" s="4">
        <v>-58266</v>
      </c>
      <c r="AA2227" s="4">
        <v>0</v>
      </c>
      <c r="AB2227" s="4">
        <v>0</v>
      </c>
      <c r="AC2227" s="4">
        <v>0</v>
      </c>
      <c r="AD2227" s="4">
        <v>472500</v>
      </c>
      <c r="AE2227" s="5">
        <v>1614</v>
      </c>
      <c r="AF2227" s="1" t="s">
        <v>70</v>
      </c>
      <c r="AG2227" s="1" t="s">
        <v>71</v>
      </c>
      <c r="AH2227" s="1" t="s">
        <v>89</v>
      </c>
      <c r="AI2227" s="1" t="s">
        <v>57</v>
      </c>
      <c r="AJ2227" s="5">
        <v>10950</v>
      </c>
      <c r="AK2227" s="4">
        <v>-4911</v>
      </c>
      <c r="AL2227" s="4">
        <v>0</v>
      </c>
      <c r="AM2227" s="4">
        <v>0</v>
      </c>
      <c r="AN2227" s="4">
        <v>0</v>
      </c>
      <c r="AO2227" s="4">
        <v>-63177</v>
      </c>
      <c r="AP2227" s="4">
        <v>-63177</v>
      </c>
      <c r="AQ2227" s="4">
        <v>0</v>
      </c>
      <c r="AR2227" s="4">
        <v>409323</v>
      </c>
      <c r="AS2227" s="1" t="s">
        <v>52</v>
      </c>
      <c r="AT2227" s="9">
        <f t="shared" si="1010"/>
        <v>43404</v>
      </c>
      <c r="AU2227" s="9">
        <f t="shared" si="1011"/>
        <v>43374</v>
      </c>
      <c r="AV2227" s="9">
        <v>44798</v>
      </c>
      <c r="AW2227" s="11">
        <f t="shared" si="1012"/>
        <v>3.8191780821917809</v>
      </c>
      <c r="AX2227">
        <v>10</v>
      </c>
      <c r="AY2227" s="12">
        <v>0.05</v>
      </c>
      <c r="AZ2227">
        <f t="shared" si="1013"/>
        <v>9.5000000000000001E-2</v>
      </c>
      <c r="BA2227" s="13">
        <f t="shared" si="1014"/>
        <v>472500</v>
      </c>
      <c r="BB2227" s="17" t="s">
        <v>2189</v>
      </c>
      <c r="BC2227">
        <f>MATCH(BB2227,MONTHLY_INDEX!$A:$A,0)</f>
        <v>798</v>
      </c>
      <c r="BD2227">
        <f>MATCH(AU2227,MONTHLY_INDEX!$1:$1,0)</f>
        <v>82</v>
      </c>
      <c r="BE2227">
        <f>INDEX(MONTHLY_INDEX!$1:$1048576,Final!BC2227,Final!BD2227)</f>
        <v>96</v>
      </c>
      <c r="BF2227">
        <f>MATCH($BF$1,MONTHLY_INDEX!$1:$1,0)</f>
        <v>127</v>
      </c>
      <c r="BG2227">
        <f>INDEX(MONTHLY_INDEX!$1:$1048576,Final!BC2227,Final!BF2227)</f>
        <v>95.3</v>
      </c>
      <c r="BH2227" s="23">
        <f t="shared" si="1032"/>
        <v>-7.2916666666666963E-3</v>
      </c>
      <c r="BI2227" s="14">
        <f t="shared" si="1033"/>
        <v>469054.6875</v>
      </c>
      <c r="BJ2227" s="14">
        <f t="shared" si="1034"/>
        <v>170183.32127568492</v>
      </c>
      <c r="BK2227" s="15">
        <f t="shared" si="1015"/>
        <v>298871.36622431508</v>
      </c>
      <c r="BL2227" s="52">
        <v>0</v>
      </c>
      <c r="BM2227" s="15">
        <f t="shared" si="1035"/>
        <v>298871.36622431508</v>
      </c>
    </row>
    <row r="2228" spans="1:65">
      <c r="A2228" s="8">
        <v>2226</v>
      </c>
      <c r="B2228" s="1" t="s">
        <v>44</v>
      </c>
      <c r="C2228" s="1">
        <v>1500</v>
      </c>
      <c r="D2228" s="1" t="s">
        <v>60</v>
      </c>
      <c r="E2228" s="1">
        <v>150000089</v>
      </c>
      <c r="F2228" s="1" t="s">
        <v>60</v>
      </c>
      <c r="G2228" s="1" t="s">
        <v>91</v>
      </c>
      <c r="H2228" s="1">
        <v>3</v>
      </c>
      <c r="I2228" s="1" t="s">
        <v>200</v>
      </c>
      <c r="J2228" s="1" t="s">
        <v>49</v>
      </c>
      <c r="K2228" s="1">
        <v>17406001</v>
      </c>
      <c r="L2228" s="1" t="s">
        <v>50</v>
      </c>
      <c r="M2228" s="1" t="s">
        <v>51</v>
      </c>
      <c r="N2228" s="1" t="s">
        <v>64</v>
      </c>
      <c r="O2228" s="1" t="s">
        <v>65</v>
      </c>
      <c r="P2228" s="1" t="s">
        <v>66</v>
      </c>
      <c r="Q2228" s="1" t="s">
        <v>67</v>
      </c>
      <c r="R2228" s="1" t="s">
        <v>87</v>
      </c>
      <c r="S2228" s="1" t="s">
        <v>88</v>
      </c>
      <c r="T2228" s="2">
        <v>43404</v>
      </c>
      <c r="U2228" s="2">
        <v>43404</v>
      </c>
      <c r="V2228" s="1" t="s">
        <v>52</v>
      </c>
      <c r="W2228" s="3">
        <v>1</v>
      </c>
      <c r="X2228" s="1" t="s">
        <v>53</v>
      </c>
      <c r="Y2228" s="4">
        <v>637760</v>
      </c>
      <c r="Z2228" s="4">
        <v>-78645</v>
      </c>
      <c r="AA2228" s="4">
        <v>0</v>
      </c>
      <c r="AB2228" s="4">
        <v>0</v>
      </c>
      <c r="AC2228" s="4">
        <v>0</v>
      </c>
      <c r="AD2228" s="4">
        <v>637760</v>
      </c>
      <c r="AE2228" s="5">
        <v>1614</v>
      </c>
      <c r="AF2228" s="1" t="s">
        <v>70</v>
      </c>
      <c r="AG2228" s="1" t="s">
        <v>71</v>
      </c>
      <c r="AH2228" s="1" t="s">
        <v>89</v>
      </c>
      <c r="AI2228" s="1" t="s">
        <v>57</v>
      </c>
      <c r="AJ2228" s="5">
        <v>10950</v>
      </c>
      <c r="AK2228" s="4">
        <v>-6629</v>
      </c>
      <c r="AL2228" s="4">
        <v>0</v>
      </c>
      <c r="AM2228" s="4">
        <v>0</v>
      </c>
      <c r="AN2228" s="4">
        <v>0</v>
      </c>
      <c r="AO2228" s="4">
        <v>-85274</v>
      </c>
      <c r="AP2228" s="4">
        <v>-85274</v>
      </c>
      <c r="AQ2228" s="4">
        <v>0</v>
      </c>
      <c r="AR2228" s="4">
        <v>552486</v>
      </c>
      <c r="AS2228" s="1" t="s">
        <v>52</v>
      </c>
      <c r="AT2228" s="9">
        <f t="shared" si="1010"/>
        <v>43404</v>
      </c>
      <c r="AU2228" s="9">
        <f t="shared" si="1011"/>
        <v>43374</v>
      </c>
      <c r="AV2228" s="9">
        <v>44798</v>
      </c>
      <c r="AW2228" s="11">
        <f t="shared" si="1012"/>
        <v>3.8191780821917809</v>
      </c>
      <c r="AX2228">
        <v>10</v>
      </c>
      <c r="AY2228" s="12">
        <v>0.05</v>
      </c>
      <c r="AZ2228">
        <f t="shared" si="1013"/>
        <v>9.5000000000000001E-2</v>
      </c>
      <c r="BA2228" s="13">
        <f t="shared" si="1014"/>
        <v>637760</v>
      </c>
      <c r="BB2228" s="17" t="s">
        <v>2189</v>
      </c>
      <c r="BC2228">
        <f>MATCH(BB2228,MONTHLY_INDEX!$A:$A,0)</f>
        <v>798</v>
      </c>
      <c r="BD2228">
        <f>MATCH(AU2228,MONTHLY_INDEX!$1:$1,0)</f>
        <v>82</v>
      </c>
      <c r="BE2228">
        <f>INDEX(MONTHLY_INDEX!$1:$1048576,Final!BC2228,Final!BD2228)</f>
        <v>96</v>
      </c>
      <c r="BF2228">
        <f>MATCH($BF$1,MONTHLY_INDEX!$1:$1,0)</f>
        <v>127</v>
      </c>
      <c r="BG2228">
        <f>INDEX(MONTHLY_INDEX!$1:$1048576,Final!BC2228,Final!BF2228)</f>
        <v>95.3</v>
      </c>
      <c r="BH2228" s="23">
        <f t="shared" si="1032"/>
        <v>-7.2916666666666963E-3</v>
      </c>
      <c r="BI2228" s="14">
        <f t="shared" si="1033"/>
        <v>633109.66666666663</v>
      </c>
      <c r="BJ2228" s="14">
        <f t="shared" si="1034"/>
        <v>229706.06344292234</v>
      </c>
      <c r="BK2228" s="15">
        <f t="shared" si="1015"/>
        <v>403403.60322374431</v>
      </c>
      <c r="BL2228" s="52">
        <v>0</v>
      </c>
      <c r="BM2228" s="15">
        <f t="shared" si="1035"/>
        <v>403403.60322374431</v>
      </c>
    </row>
    <row r="2229" spans="1:65">
      <c r="A2229" s="8">
        <v>2227</v>
      </c>
      <c r="B2229" s="1" t="s">
        <v>44</v>
      </c>
      <c r="C2229" s="1">
        <v>1500</v>
      </c>
      <c r="D2229" s="1" t="s">
        <v>60</v>
      </c>
      <c r="E2229" s="1">
        <v>150000089</v>
      </c>
      <c r="F2229" s="1" t="s">
        <v>60</v>
      </c>
      <c r="G2229" s="1" t="s">
        <v>92</v>
      </c>
      <c r="H2229" s="1">
        <v>4</v>
      </c>
      <c r="I2229" s="1" t="s">
        <v>200</v>
      </c>
      <c r="J2229" s="1" t="s">
        <v>49</v>
      </c>
      <c r="K2229" s="1">
        <v>17406001</v>
      </c>
      <c r="L2229" s="1" t="s">
        <v>50</v>
      </c>
      <c r="M2229" s="1" t="s">
        <v>51</v>
      </c>
      <c r="N2229" s="1" t="s">
        <v>64</v>
      </c>
      <c r="O2229" s="1" t="s">
        <v>65</v>
      </c>
      <c r="P2229" s="1" t="s">
        <v>66</v>
      </c>
      <c r="Q2229" s="1" t="s">
        <v>67</v>
      </c>
      <c r="R2229" s="1" t="s">
        <v>87</v>
      </c>
      <c r="S2229" s="1" t="s">
        <v>88</v>
      </c>
      <c r="T2229" s="2">
        <v>43404</v>
      </c>
      <c r="U2229" s="2">
        <v>43404</v>
      </c>
      <c r="V2229" s="1" t="s">
        <v>52</v>
      </c>
      <c r="W2229" s="3">
        <v>1</v>
      </c>
      <c r="X2229" s="1" t="s">
        <v>53</v>
      </c>
      <c r="Y2229" s="4">
        <v>21044329</v>
      </c>
      <c r="Z2229" s="4">
        <v>-2595103</v>
      </c>
      <c r="AA2229" s="4">
        <v>0</v>
      </c>
      <c r="AB2229" s="4">
        <v>0</v>
      </c>
      <c r="AC2229" s="4">
        <v>0</v>
      </c>
      <c r="AD2229" s="4">
        <v>21044329</v>
      </c>
      <c r="AE2229" s="5">
        <v>1614</v>
      </c>
      <c r="AF2229" s="1" t="s">
        <v>70</v>
      </c>
      <c r="AG2229" s="1" t="s">
        <v>71</v>
      </c>
      <c r="AH2229" s="1" t="s">
        <v>89</v>
      </c>
      <c r="AI2229" s="1" t="s">
        <v>57</v>
      </c>
      <c r="AJ2229" s="5">
        <v>10950</v>
      </c>
      <c r="AK2229" s="4">
        <v>-218740</v>
      </c>
      <c r="AL2229" s="4">
        <v>0</v>
      </c>
      <c r="AM2229" s="4">
        <v>0</v>
      </c>
      <c r="AN2229" s="4">
        <v>0</v>
      </c>
      <c r="AO2229" s="4">
        <v>-2813843</v>
      </c>
      <c r="AP2229" s="4">
        <v>-2813843</v>
      </c>
      <c r="AQ2229" s="4">
        <v>0</v>
      </c>
      <c r="AR2229" s="4">
        <v>18230486</v>
      </c>
      <c r="AS2229" s="1" t="s">
        <v>52</v>
      </c>
      <c r="AT2229" s="9">
        <f t="shared" si="1010"/>
        <v>43404</v>
      </c>
      <c r="AU2229" s="9">
        <f t="shared" si="1011"/>
        <v>43374</v>
      </c>
      <c r="AV2229" s="9">
        <v>44798</v>
      </c>
      <c r="AW2229" s="11">
        <f t="shared" si="1012"/>
        <v>3.8191780821917809</v>
      </c>
      <c r="AX2229">
        <v>25</v>
      </c>
      <c r="AY2229" s="12">
        <v>0.05</v>
      </c>
      <c r="AZ2229">
        <f t="shared" si="1013"/>
        <v>3.7999999999999999E-2</v>
      </c>
      <c r="BA2229" s="13">
        <f t="shared" si="1014"/>
        <v>21044329</v>
      </c>
      <c r="BB2229" s="17" t="s">
        <v>2189</v>
      </c>
      <c r="BC2229">
        <f>MATCH(BB2229,MONTHLY_INDEX!$A:$A,0)</f>
        <v>798</v>
      </c>
      <c r="BD2229">
        <f>MATCH(AU2229,MONTHLY_INDEX!$1:$1,0)</f>
        <v>82</v>
      </c>
      <c r="BE2229">
        <f>INDEX(MONTHLY_INDEX!$1:$1048576,Final!BC2229,Final!BD2229)</f>
        <v>96</v>
      </c>
      <c r="BF2229">
        <f>MATCH($BF$1,MONTHLY_INDEX!$1:$1,0)</f>
        <v>127</v>
      </c>
      <c r="BG2229">
        <f>INDEX(MONTHLY_INDEX!$1:$1048576,Final!BC2229,Final!BF2229)</f>
        <v>95.3</v>
      </c>
      <c r="BH2229" s="23">
        <f t="shared" si="1032"/>
        <v>-7.2916666666666963E-3</v>
      </c>
      <c r="BI2229" s="14">
        <f t="shared" si="1033"/>
        <v>20890880.767708331</v>
      </c>
      <c r="BJ2229" s="14">
        <f t="shared" si="1034"/>
        <v>3031867.7699371115</v>
      </c>
      <c r="BK2229" s="15">
        <f t="shared" si="1015"/>
        <v>17859012.997771218</v>
      </c>
      <c r="BL2229" s="52">
        <v>0</v>
      </c>
      <c r="BM2229" s="15">
        <f t="shared" si="1035"/>
        <v>17859012.997771218</v>
      </c>
    </row>
    <row r="2230" spans="1:65">
      <c r="A2230" s="8">
        <v>2228</v>
      </c>
      <c r="B2230" s="1" t="s">
        <v>44</v>
      </c>
      <c r="C2230" s="1">
        <v>1500</v>
      </c>
      <c r="D2230" s="1" t="s">
        <v>60</v>
      </c>
      <c r="E2230" s="1">
        <v>150000089</v>
      </c>
      <c r="F2230" s="1" t="s">
        <v>60</v>
      </c>
      <c r="G2230" s="1" t="s">
        <v>93</v>
      </c>
      <c r="H2230" s="1">
        <v>5</v>
      </c>
      <c r="I2230" s="1" t="s">
        <v>200</v>
      </c>
      <c r="J2230" s="1" t="s">
        <v>49</v>
      </c>
      <c r="K2230" s="1">
        <v>17406001</v>
      </c>
      <c r="L2230" s="1" t="s">
        <v>50</v>
      </c>
      <c r="M2230" s="1" t="s">
        <v>51</v>
      </c>
      <c r="N2230" s="1" t="s">
        <v>64</v>
      </c>
      <c r="O2230" s="1" t="s">
        <v>65</v>
      </c>
      <c r="P2230" s="1" t="s">
        <v>66</v>
      </c>
      <c r="Q2230" s="1" t="s">
        <v>67</v>
      </c>
      <c r="R2230" s="1" t="s">
        <v>87</v>
      </c>
      <c r="S2230" s="1" t="s">
        <v>88</v>
      </c>
      <c r="T2230" s="2">
        <v>43404</v>
      </c>
      <c r="U2230" s="2">
        <v>43404</v>
      </c>
      <c r="V2230" s="1" t="s">
        <v>52</v>
      </c>
      <c r="W2230" s="3">
        <v>1</v>
      </c>
      <c r="X2230" s="1" t="s">
        <v>53</v>
      </c>
      <c r="Y2230" s="4">
        <v>969266</v>
      </c>
      <c r="Z2230" s="4">
        <v>-119526</v>
      </c>
      <c r="AA2230" s="4">
        <v>0</v>
      </c>
      <c r="AB2230" s="4">
        <v>0</v>
      </c>
      <c r="AC2230" s="4">
        <v>0</v>
      </c>
      <c r="AD2230" s="4">
        <v>969266</v>
      </c>
      <c r="AE2230" s="5">
        <v>1614</v>
      </c>
      <c r="AF2230" s="1" t="s">
        <v>70</v>
      </c>
      <c r="AG2230" s="1" t="s">
        <v>71</v>
      </c>
      <c r="AH2230" s="1" t="s">
        <v>89</v>
      </c>
      <c r="AI2230" s="1" t="s">
        <v>57</v>
      </c>
      <c r="AJ2230" s="5">
        <v>10950</v>
      </c>
      <c r="AK2230" s="4">
        <v>-10075</v>
      </c>
      <c r="AL2230" s="4">
        <v>0</v>
      </c>
      <c r="AM2230" s="4">
        <v>0</v>
      </c>
      <c r="AN2230" s="4">
        <v>0</v>
      </c>
      <c r="AO2230" s="4">
        <v>-129601</v>
      </c>
      <c r="AP2230" s="4">
        <v>-129601</v>
      </c>
      <c r="AQ2230" s="4">
        <v>0</v>
      </c>
      <c r="AR2230" s="4">
        <v>839665</v>
      </c>
      <c r="AS2230" s="1" t="s">
        <v>52</v>
      </c>
      <c r="AT2230" s="9">
        <f t="shared" si="1010"/>
        <v>43404</v>
      </c>
      <c r="AU2230" s="9">
        <f t="shared" si="1011"/>
        <v>43374</v>
      </c>
      <c r="AV2230" s="9">
        <v>44798</v>
      </c>
      <c r="AW2230" s="11">
        <f t="shared" si="1012"/>
        <v>3.8191780821917809</v>
      </c>
      <c r="AX2230">
        <v>25</v>
      </c>
      <c r="AY2230" s="12">
        <v>0.05</v>
      </c>
      <c r="AZ2230">
        <f t="shared" si="1013"/>
        <v>3.7999999999999999E-2</v>
      </c>
      <c r="BA2230" s="13">
        <f t="shared" si="1014"/>
        <v>969266</v>
      </c>
      <c r="BB2230" s="17" t="s">
        <v>2083</v>
      </c>
      <c r="BC2230">
        <f>MATCH(BB2230,MONTHLY_INDEX!$A:$A,0)</f>
        <v>745</v>
      </c>
      <c r="BD2230">
        <f>MATCH(AU2230,MONTHLY_INDEX!$1:$1,0)</f>
        <v>82</v>
      </c>
      <c r="BE2230">
        <f>INDEX(MONTHLY_INDEX!$1:$1048576,Final!BC2230,Final!BD2230)</f>
        <v>107.7</v>
      </c>
      <c r="BF2230">
        <f>MATCH($BF$1,MONTHLY_INDEX!$1:$1,0)</f>
        <v>127</v>
      </c>
      <c r="BG2230">
        <f>INDEX(MONTHLY_INDEX!$1:$1048576,Final!BC2230,Final!BF2230)</f>
        <v>115.4</v>
      </c>
      <c r="BH2230" s="23">
        <f t="shared" si="1032"/>
        <v>7.1494893221912742E-2</v>
      </c>
      <c r="BI2230" s="14">
        <f t="shared" si="1033"/>
        <v>1038563.5691736306</v>
      </c>
      <c r="BJ2230" s="14">
        <f t="shared" si="1034"/>
        <v>150725.4503733303</v>
      </c>
      <c r="BK2230" s="15">
        <f t="shared" si="1015"/>
        <v>887838.11880030029</v>
      </c>
      <c r="BL2230" s="52">
        <v>0</v>
      </c>
      <c r="BM2230" s="15">
        <f t="shared" si="1035"/>
        <v>887838.11880030029</v>
      </c>
    </row>
    <row r="2231" spans="1:65">
      <c r="A2231" s="8">
        <v>2229</v>
      </c>
      <c r="B2231" s="1" t="s">
        <v>44</v>
      </c>
      <c r="C2231" s="1">
        <v>1500</v>
      </c>
      <c r="D2231" s="1" t="s">
        <v>60</v>
      </c>
      <c r="E2231" s="1">
        <v>150000089</v>
      </c>
      <c r="F2231" s="1" t="s">
        <v>60</v>
      </c>
      <c r="G2231" s="1" t="s">
        <v>94</v>
      </c>
      <c r="H2231" s="1">
        <v>6</v>
      </c>
      <c r="I2231" s="1" t="s">
        <v>200</v>
      </c>
      <c r="J2231" s="1" t="s">
        <v>49</v>
      </c>
      <c r="K2231" s="1">
        <v>17406001</v>
      </c>
      <c r="L2231" s="1" t="s">
        <v>50</v>
      </c>
      <c r="M2231" s="1" t="s">
        <v>51</v>
      </c>
      <c r="N2231" s="1" t="s">
        <v>64</v>
      </c>
      <c r="O2231" s="1" t="s">
        <v>65</v>
      </c>
      <c r="P2231" s="1" t="s">
        <v>66</v>
      </c>
      <c r="Q2231" s="1" t="s">
        <v>67</v>
      </c>
      <c r="R2231" s="1" t="s">
        <v>87</v>
      </c>
      <c r="S2231" s="1" t="s">
        <v>88</v>
      </c>
      <c r="T2231" s="2">
        <v>43404</v>
      </c>
      <c r="U2231" s="2">
        <v>43404</v>
      </c>
      <c r="V2231" s="1" t="s">
        <v>52</v>
      </c>
      <c r="W2231" s="3">
        <v>1</v>
      </c>
      <c r="X2231" s="1" t="s">
        <v>53</v>
      </c>
      <c r="Y2231" s="4">
        <v>735000</v>
      </c>
      <c r="Z2231" s="4">
        <v>-90636</v>
      </c>
      <c r="AA2231" s="4">
        <v>0</v>
      </c>
      <c r="AB2231" s="4">
        <v>0</v>
      </c>
      <c r="AC2231" s="4">
        <v>0</v>
      </c>
      <c r="AD2231" s="4">
        <v>735000</v>
      </c>
      <c r="AE2231" s="5">
        <v>1614</v>
      </c>
      <c r="AF2231" s="1" t="s">
        <v>70</v>
      </c>
      <c r="AG2231" s="1" t="s">
        <v>71</v>
      </c>
      <c r="AH2231" s="1" t="s">
        <v>89</v>
      </c>
      <c r="AI2231" s="1" t="s">
        <v>57</v>
      </c>
      <c r="AJ2231" s="5">
        <v>10950</v>
      </c>
      <c r="AK2231" s="4">
        <v>-7640</v>
      </c>
      <c r="AL2231" s="4">
        <v>0</v>
      </c>
      <c r="AM2231" s="4">
        <v>0</v>
      </c>
      <c r="AN2231" s="4">
        <v>0</v>
      </c>
      <c r="AO2231" s="4">
        <v>-98276</v>
      </c>
      <c r="AP2231" s="4">
        <v>-98276</v>
      </c>
      <c r="AQ2231" s="4">
        <v>0</v>
      </c>
      <c r="AR2231" s="4">
        <v>636724</v>
      </c>
      <c r="AS2231" s="1" t="s">
        <v>52</v>
      </c>
      <c r="AT2231" s="9">
        <f t="shared" si="1010"/>
        <v>43404</v>
      </c>
      <c r="AU2231" s="9">
        <f t="shared" si="1011"/>
        <v>43374</v>
      </c>
      <c r="AV2231" s="9">
        <v>44798</v>
      </c>
      <c r="AW2231" s="11">
        <f t="shared" si="1012"/>
        <v>3.8191780821917809</v>
      </c>
      <c r="AX2231">
        <v>10</v>
      </c>
      <c r="AY2231" s="12">
        <v>0.05</v>
      </c>
      <c r="AZ2231">
        <f t="shared" si="1013"/>
        <v>9.5000000000000001E-2</v>
      </c>
      <c r="BA2231" s="13">
        <f t="shared" si="1014"/>
        <v>735000</v>
      </c>
      <c r="BB2231" s="17" t="s">
        <v>1853</v>
      </c>
      <c r="BC2231">
        <f>MATCH(BB2231,MONTHLY_INDEX!$A:$A,0)</f>
        <v>630</v>
      </c>
      <c r="BD2231">
        <f>MATCH(AU2231,MONTHLY_INDEX!$1:$1,0)</f>
        <v>82</v>
      </c>
      <c r="BE2231">
        <f>INDEX(MONTHLY_INDEX!$1:$1048576,Final!BC2231,Final!BD2231)</f>
        <v>115.8</v>
      </c>
      <c r="BF2231">
        <f>MATCH($BF$1,MONTHLY_INDEX!$1:$1,0)</f>
        <v>127</v>
      </c>
      <c r="BG2231">
        <f>INDEX(MONTHLY_INDEX!$1:$1048576,Final!BC2231,Final!BF2231)</f>
        <v>151.1</v>
      </c>
      <c r="BH2231" s="23">
        <f t="shared" si="1032"/>
        <v>0.30483592400690845</v>
      </c>
      <c r="BI2231" s="14">
        <f t="shared" si="1033"/>
        <v>959054.4041450778</v>
      </c>
      <c r="BJ2231" s="14">
        <f t="shared" si="1034"/>
        <v>347965.9581943361</v>
      </c>
      <c r="BK2231" s="15">
        <f t="shared" si="1015"/>
        <v>611088.44595074165</v>
      </c>
      <c r="BL2231" s="52">
        <v>0</v>
      </c>
      <c r="BM2231" s="15">
        <f t="shared" si="1035"/>
        <v>611088.44595074165</v>
      </c>
    </row>
    <row r="2232" spans="1:65">
      <c r="A2232" s="8">
        <v>2230</v>
      </c>
      <c r="B2232" s="1" t="s">
        <v>44</v>
      </c>
      <c r="C2232" s="1">
        <v>1500</v>
      </c>
      <c r="D2232" s="1" t="s">
        <v>60</v>
      </c>
      <c r="E2232" s="1">
        <v>150000089</v>
      </c>
      <c r="F2232" s="1" t="s">
        <v>60</v>
      </c>
      <c r="G2232" s="1" t="s">
        <v>95</v>
      </c>
      <c r="H2232" s="1">
        <v>7</v>
      </c>
      <c r="I2232" s="1" t="s">
        <v>200</v>
      </c>
      <c r="J2232" s="1" t="s">
        <v>49</v>
      </c>
      <c r="K2232" s="1">
        <v>17406001</v>
      </c>
      <c r="L2232" s="1" t="s">
        <v>50</v>
      </c>
      <c r="M2232" s="1" t="s">
        <v>51</v>
      </c>
      <c r="N2232" s="1" t="s">
        <v>64</v>
      </c>
      <c r="O2232" s="1" t="s">
        <v>65</v>
      </c>
      <c r="P2232" s="1" t="s">
        <v>66</v>
      </c>
      <c r="Q2232" s="1" t="s">
        <v>67</v>
      </c>
      <c r="R2232" s="1" t="s">
        <v>87</v>
      </c>
      <c r="S2232" s="1" t="s">
        <v>88</v>
      </c>
      <c r="T2232" s="2">
        <v>43404</v>
      </c>
      <c r="U2232" s="2">
        <v>43404</v>
      </c>
      <c r="V2232" s="1" t="s">
        <v>52</v>
      </c>
      <c r="W2232" s="3">
        <v>1</v>
      </c>
      <c r="X2232" s="1" t="s">
        <v>53</v>
      </c>
      <c r="Y2232" s="4">
        <v>126000</v>
      </c>
      <c r="Z2232" s="4">
        <v>-15537</v>
      </c>
      <c r="AA2232" s="4">
        <v>0</v>
      </c>
      <c r="AB2232" s="4">
        <v>0</v>
      </c>
      <c r="AC2232" s="4">
        <v>0</v>
      </c>
      <c r="AD2232" s="4">
        <v>126000</v>
      </c>
      <c r="AE2232" s="5">
        <v>1614</v>
      </c>
      <c r="AF2232" s="1" t="s">
        <v>70</v>
      </c>
      <c r="AG2232" s="1" t="s">
        <v>71</v>
      </c>
      <c r="AH2232" s="1" t="s">
        <v>89</v>
      </c>
      <c r="AI2232" s="1" t="s">
        <v>57</v>
      </c>
      <c r="AJ2232" s="5">
        <v>10950</v>
      </c>
      <c r="AK2232" s="4">
        <v>-1310</v>
      </c>
      <c r="AL2232" s="4">
        <v>0</v>
      </c>
      <c r="AM2232" s="4">
        <v>0</v>
      </c>
      <c r="AN2232" s="4">
        <v>0</v>
      </c>
      <c r="AO2232" s="4">
        <v>-16847</v>
      </c>
      <c r="AP2232" s="4">
        <v>-16847</v>
      </c>
      <c r="AQ2232" s="4">
        <v>0</v>
      </c>
      <c r="AR2232" s="4">
        <v>109153</v>
      </c>
      <c r="AS2232" s="1" t="s">
        <v>52</v>
      </c>
      <c r="AT2232" s="9">
        <f t="shared" si="1010"/>
        <v>43404</v>
      </c>
      <c r="AU2232" s="9">
        <f t="shared" si="1011"/>
        <v>43374</v>
      </c>
      <c r="AV2232" s="9">
        <v>44798</v>
      </c>
      <c r="AW2232" s="11">
        <f t="shared" si="1012"/>
        <v>3.8191780821917809</v>
      </c>
      <c r="AX2232">
        <v>25</v>
      </c>
      <c r="AY2232" s="12">
        <v>0.05</v>
      </c>
      <c r="AZ2232">
        <f t="shared" si="1013"/>
        <v>3.7999999999999999E-2</v>
      </c>
      <c r="BA2232" s="13">
        <f t="shared" si="1014"/>
        <v>126000</v>
      </c>
      <c r="BB2232" s="17" t="s">
        <v>2189</v>
      </c>
      <c r="BC2232">
        <f>MATCH(BB2232,MONTHLY_INDEX!$A:$A,0)</f>
        <v>798</v>
      </c>
      <c r="BD2232">
        <f>MATCH(AU2232,MONTHLY_INDEX!$1:$1,0)</f>
        <v>82</v>
      </c>
      <c r="BE2232">
        <f>INDEX(MONTHLY_INDEX!$1:$1048576,Final!BC2232,Final!BD2232)</f>
        <v>96</v>
      </c>
      <c r="BF2232">
        <f>MATCH($BF$1,MONTHLY_INDEX!$1:$1,0)</f>
        <v>127</v>
      </c>
      <c r="BG2232">
        <f>INDEX(MONTHLY_INDEX!$1:$1048576,Final!BC2232,Final!BF2232)</f>
        <v>95.3</v>
      </c>
      <c r="BH2232" s="23">
        <f t="shared" si="1032"/>
        <v>-7.2916666666666963E-3</v>
      </c>
      <c r="BI2232" s="14">
        <f t="shared" si="1033"/>
        <v>125081.25</v>
      </c>
      <c r="BJ2232" s="14">
        <f t="shared" si="1034"/>
        <v>18152.887602739724</v>
      </c>
      <c r="BK2232" s="15">
        <f t="shared" si="1015"/>
        <v>106928.36239726028</v>
      </c>
      <c r="BL2232" s="52">
        <v>0</v>
      </c>
      <c r="BM2232" s="15">
        <f t="shared" si="1035"/>
        <v>106928.36239726028</v>
      </c>
    </row>
    <row r="2233" spans="1:65">
      <c r="A2233" s="8">
        <v>2231</v>
      </c>
      <c r="B2233" s="1" t="s">
        <v>44</v>
      </c>
      <c r="C2233" s="1">
        <v>1500</v>
      </c>
      <c r="D2233" s="1" t="s">
        <v>60</v>
      </c>
      <c r="E2233" s="1">
        <v>150000089</v>
      </c>
      <c r="F2233" s="1" t="s">
        <v>60</v>
      </c>
      <c r="G2233" s="1" t="s">
        <v>96</v>
      </c>
      <c r="H2233" s="1">
        <v>8</v>
      </c>
      <c r="I2233" s="1" t="s">
        <v>200</v>
      </c>
      <c r="J2233" s="1" t="s">
        <v>49</v>
      </c>
      <c r="K2233" s="1">
        <v>17406001</v>
      </c>
      <c r="L2233" s="1" t="s">
        <v>50</v>
      </c>
      <c r="M2233" s="1" t="s">
        <v>51</v>
      </c>
      <c r="N2233" s="1" t="s">
        <v>64</v>
      </c>
      <c r="O2233" s="1" t="s">
        <v>65</v>
      </c>
      <c r="P2233" s="1" t="s">
        <v>66</v>
      </c>
      <c r="Q2233" s="1" t="s">
        <v>67</v>
      </c>
      <c r="R2233" s="1" t="s">
        <v>87</v>
      </c>
      <c r="S2233" s="1" t="s">
        <v>88</v>
      </c>
      <c r="T2233" s="2">
        <v>43404</v>
      </c>
      <c r="U2233" s="2">
        <v>43404</v>
      </c>
      <c r="V2233" s="1" t="s">
        <v>52</v>
      </c>
      <c r="W2233" s="3">
        <v>1</v>
      </c>
      <c r="X2233" s="1" t="s">
        <v>53</v>
      </c>
      <c r="Y2233" s="4">
        <v>29327302</v>
      </c>
      <c r="Z2233" s="4">
        <v>-3616528</v>
      </c>
      <c r="AA2233" s="4">
        <v>0</v>
      </c>
      <c r="AB2233" s="4">
        <v>0</v>
      </c>
      <c r="AC2233" s="4">
        <v>0</v>
      </c>
      <c r="AD2233" s="4">
        <v>29327302</v>
      </c>
      <c r="AE2233" s="5">
        <v>1614</v>
      </c>
      <c r="AF2233" s="1" t="s">
        <v>70</v>
      </c>
      <c r="AG2233" s="1" t="s">
        <v>71</v>
      </c>
      <c r="AH2233" s="1" t="s">
        <v>89</v>
      </c>
      <c r="AI2233" s="1" t="s">
        <v>57</v>
      </c>
      <c r="AJ2233" s="5">
        <v>10950</v>
      </c>
      <c r="AK2233" s="4">
        <v>-304835</v>
      </c>
      <c r="AL2233" s="4">
        <v>0</v>
      </c>
      <c r="AM2233" s="4">
        <v>0</v>
      </c>
      <c r="AN2233" s="4">
        <v>0</v>
      </c>
      <c r="AO2233" s="4">
        <v>-3921363</v>
      </c>
      <c r="AP2233" s="4">
        <v>-3921363</v>
      </c>
      <c r="AQ2233" s="4">
        <v>0</v>
      </c>
      <c r="AR2233" s="4">
        <v>25405939</v>
      </c>
      <c r="AS2233" s="1" t="s">
        <v>52</v>
      </c>
      <c r="AT2233" s="9">
        <f t="shared" si="1010"/>
        <v>43404</v>
      </c>
      <c r="AU2233" s="9">
        <f t="shared" si="1011"/>
        <v>43374</v>
      </c>
      <c r="AV2233" s="9">
        <v>44798</v>
      </c>
      <c r="AW2233" s="11">
        <f t="shared" si="1012"/>
        <v>3.8191780821917809</v>
      </c>
      <c r="AX2233">
        <v>25</v>
      </c>
      <c r="AY2233" s="12">
        <v>0.05</v>
      </c>
      <c r="AZ2233">
        <f t="shared" si="1013"/>
        <v>3.7999999999999999E-2</v>
      </c>
      <c r="BA2233" s="13">
        <f t="shared" si="1014"/>
        <v>29327302</v>
      </c>
      <c r="BB2233" s="17" t="s">
        <v>2189</v>
      </c>
      <c r="BC2233">
        <f>MATCH(BB2233,MONTHLY_INDEX!$A:$A,0)</f>
        <v>798</v>
      </c>
      <c r="BD2233">
        <f>MATCH(AU2233,MONTHLY_INDEX!$1:$1,0)</f>
        <v>82</v>
      </c>
      <c r="BE2233">
        <f>INDEX(MONTHLY_INDEX!$1:$1048576,Final!BC2233,Final!BD2233)</f>
        <v>96</v>
      </c>
      <c r="BF2233">
        <f>MATCH($BF$1,MONTHLY_INDEX!$1:$1,0)</f>
        <v>127</v>
      </c>
      <c r="BG2233">
        <f>INDEX(MONTHLY_INDEX!$1:$1048576,Final!BC2233,Final!BF2233)</f>
        <v>95.3</v>
      </c>
      <c r="BH2233" s="23">
        <f t="shared" si="1032"/>
        <v>-7.2916666666666963E-3</v>
      </c>
      <c r="BI2233" s="14">
        <f t="shared" si="1033"/>
        <v>29113457.089583334</v>
      </c>
      <c r="BJ2233" s="14">
        <f t="shared" si="1034"/>
        <v>4225200.1341079678</v>
      </c>
      <c r="BK2233" s="15">
        <f t="shared" si="1015"/>
        <v>24888256.955475368</v>
      </c>
      <c r="BL2233" s="52">
        <v>0</v>
      </c>
      <c r="BM2233" s="15">
        <f t="shared" si="1035"/>
        <v>24888256.955475368</v>
      </c>
    </row>
    <row r="2234" spans="1:65">
      <c r="A2234" s="8">
        <v>2232</v>
      </c>
      <c r="B2234" s="1" t="s">
        <v>44</v>
      </c>
      <c r="C2234" s="1">
        <v>1500</v>
      </c>
      <c r="D2234" s="1" t="s">
        <v>60</v>
      </c>
      <c r="E2234" s="1">
        <v>150000089</v>
      </c>
      <c r="F2234" s="1" t="s">
        <v>60</v>
      </c>
      <c r="G2234" s="1" t="s">
        <v>97</v>
      </c>
      <c r="H2234" s="1">
        <v>9</v>
      </c>
      <c r="I2234" s="1" t="s">
        <v>200</v>
      </c>
      <c r="J2234" s="1" t="s">
        <v>49</v>
      </c>
      <c r="K2234" s="1">
        <v>17406001</v>
      </c>
      <c r="L2234" s="1" t="s">
        <v>50</v>
      </c>
      <c r="M2234" s="1" t="s">
        <v>51</v>
      </c>
      <c r="N2234" s="1" t="s">
        <v>64</v>
      </c>
      <c r="O2234" s="1" t="s">
        <v>65</v>
      </c>
      <c r="P2234" s="1" t="s">
        <v>66</v>
      </c>
      <c r="Q2234" s="1" t="s">
        <v>67</v>
      </c>
      <c r="R2234" s="1" t="s">
        <v>87</v>
      </c>
      <c r="S2234" s="1" t="s">
        <v>88</v>
      </c>
      <c r="T2234" s="2">
        <v>43404</v>
      </c>
      <c r="U2234" s="2">
        <v>43404</v>
      </c>
      <c r="V2234" s="1" t="s">
        <v>52</v>
      </c>
      <c r="W2234" s="3">
        <v>1</v>
      </c>
      <c r="X2234" s="1" t="s">
        <v>53</v>
      </c>
      <c r="Y2234" s="4">
        <v>1517250</v>
      </c>
      <c r="Z2234" s="4">
        <v>-187100</v>
      </c>
      <c r="AA2234" s="4">
        <v>0</v>
      </c>
      <c r="AB2234" s="4">
        <v>0</v>
      </c>
      <c r="AC2234" s="4">
        <v>0</v>
      </c>
      <c r="AD2234" s="4">
        <v>1517250</v>
      </c>
      <c r="AE2234" s="5">
        <v>1614</v>
      </c>
      <c r="AF2234" s="1" t="s">
        <v>70</v>
      </c>
      <c r="AG2234" s="1" t="s">
        <v>71</v>
      </c>
      <c r="AH2234" s="1" t="s">
        <v>89</v>
      </c>
      <c r="AI2234" s="1" t="s">
        <v>57</v>
      </c>
      <c r="AJ2234" s="5">
        <v>10950</v>
      </c>
      <c r="AK2234" s="4">
        <v>-15771</v>
      </c>
      <c r="AL2234" s="4">
        <v>0</v>
      </c>
      <c r="AM2234" s="4">
        <v>0</v>
      </c>
      <c r="AN2234" s="4">
        <v>0</v>
      </c>
      <c r="AO2234" s="4">
        <v>-202871</v>
      </c>
      <c r="AP2234" s="4">
        <v>-202871</v>
      </c>
      <c r="AQ2234" s="4">
        <v>0</v>
      </c>
      <c r="AR2234" s="4">
        <v>1314379</v>
      </c>
      <c r="AS2234" s="1" t="s">
        <v>52</v>
      </c>
      <c r="AT2234" s="9">
        <f t="shared" si="1010"/>
        <v>43404</v>
      </c>
      <c r="AU2234" s="9">
        <f t="shared" si="1011"/>
        <v>43374</v>
      </c>
      <c r="AV2234" s="9">
        <v>44798</v>
      </c>
      <c r="AW2234" s="11">
        <f t="shared" si="1012"/>
        <v>3.8191780821917809</v>
      </c>
      <c r="AX2234">
        <v>15</v>
      </c>
      <c r="AY2234" s="12">
        <v>0.05</v>
      </c>
      <c r="AZ2234">
        <f t="shared" si="1013"/>
        <v>6.3333333333333325E-2</v>
      </c>
      <c r="BA2234" s="13">
        <f t="shared" si="1014"/>
        <v>1517250</v>
      </c>
      <c r="BB2234" s="17" t="s">
        <v>1941</v>
      </c>
      <c r="BC2234">
        <f>MATCH(BB2234,MONTHLY_INDEX!$A:$A,0)</f>
        <v>674</v>
      </c>
      <c r="BD2234">
        <f>MATCH(AU2234,MONTHLY_INDEX!$1:$1,0)</f>
        <v>82</v>
      </c>
      <c r="BE2234">
        <f>INDEX(MONTHLY_INDEX!$1:$1048576,Final!BC2234,Final!BD2234)</f>
        <v>105.9</v>
      </c>
      <c r="BF2234">
        <f>MATCH($BF$1,MONTHLY_INDEX!$1:$1,0)</f>
        <v>127</v>
      </c>
      <c r="BG2234">
        <f>INDEX(MONTHLY_INDEX!$1:$1048576,Final!BC2234,Final!BF2234)</f>
        <v>122.8</v>
      </c>
      <c r="BH2234" s="23">
        <f t="shared" si="1032"/>
        <v>0.15958451369216234</v>
      </c>
      <c r="BI2234" s="14">
        <f t="shared" si="1033"/>
        <v>1759379.6033994332</v>
      </c>
      <c r="BJ2234" s="14">
        <f t="shared" si="1034"/>
        <v>425560.98790536425</v>
      </c>
      <c r="BK2234" s="15">
        <f t="shared" si="1015"/>
        <v>1333818.6154940689</v>
      </c>
      <c r="BL2234" s="52">
        <v>0</v>
      </c>
      <c r="BM2234" s="15">
        <f t="shared" si="1035"/>
        <v>1333818.6154940689</v>
      </c>
    </row>
    <row r="2235" spans="1:65">
      <c r="A2235" s="8">
        <v>2233</v>
      </c>
      <c r="B2235" s="1" t="s">
        <v>44</v>
      </c>
      <c r="C2235" s="1">
        <v>1500</v>
      </c>
      <c r="D2235" s="1" t="s">
        <v>60</v>
      </c>
      <c r="E2235" s="1">
        <v>150000089</v>
      </c>
      <c r="F2235" s="1" t="s">
        <v>60</v>
      </c>
      <c r="G2235" s="1" t="s">
        <v>98</v>
      </c>
      <c r="H2235" s="1">
        <v>10</v>
      </c>
      <c r="I2235" s="1" t="s">
        <v>200</v>
      </c>
      <c r="J2235" s="1" t="s">
        <v>49</v>
      </c>
      <c r="K2235" s="1">
        <v>17406001</v>
      </c>
      <c r="L2235" s="1" t="s">
        <v>50</v>
      </c>
      <c r="M2235" s="1" t="s">
        <v>51</v>
      </c>
      <c r="N2235" s="1" t="s">
        <v>64</v>
      </c>
      <c r="O2235" s="1" t="s">
        <v>65</v>
      </c>
      <c r="P2235" s="1" t="s">
        <v>66</v>
      </c>
      <c r="Q2235" s="1" t="s">
        <v>67</v>
      </c>
      <c r="R2235" s="1" t="s">
        <v>87</v>
      </c>
      <c r="S2235" s="1" t="s">
        <v>88</v>
      </c>
      <c r="T2235" s="2">
        <v>43404</v>
      </c>
      <c r="U2235" s="2">
        <v>43404</v>
      </c>
      <c r="V2235" s="1" t="s">
        <v>52</v>
      </c>
      <c r="W2235" s="3">
        <v>1</v>
      </c>
      <c r="X2235" s="1" t="s">
        <v>53</v>
      </c>
      <c r="Y2235" s="4">
        <v>312900</v>
      </c>
      <c r="Z2235" s="4">
        <v>-38584</v>
      </c>
      <c r="AA2235" s="4">
        <v>0</v>
      </c>
      <c r="AB2235" s="4">
        <v>0</v>
      </c>
      <c r="AC2235" s="4">
        <v>0</v>
      </c>
      <c r="AD2235" s="4">
        <v>312900</v>
      </c>
      <c r="AE2235" s="5">
        <v>1614</v>
      </c>
      <c r="AF2235" s="1" t="s">
        <v>70</v>
      </c>
      <c r="AG2235" s="1" t="s">
        <v>71</v>
      </c>
      <c r="AH2235" s="1" t="s">
        <v>89</v>
      </c>
      <c r="AI2235" s="1" t="s">
        <v>57</v>
      </c>
      <c r="AJ2235" s="5">
        <v>10950</v>
      </c>
      <c r="AK2235" s="4">
        <v>-3252</v>
      </c>
      <c r="AL2235" s="4">
        <v>0</v>
      </c>
      <c r="AM2235" s="4">
        <v>0</v>
      </c>
      <c r="AN2235" s="4">
        <v>0</v>
      </c>
      <c r="AO2235" s="4">
        <v>-41836</v>
      </c>
      <c r="AP2235" s="4">
        <v>-41836</v>
      </c>
      <c r="AQ2235" s="4">
        <v>0</v>
      </c>
      <c r="AR2235" s="4">
        <v>271064</v>
      </c>
      <c r="AS2235" s="1" t="s">
        <v>52</v>
      </c>
      <c r="AT2235" s="9">
        <f t="shared" si="1010"/>
        <v>43404</v>
      </c>
      <c r="AU2235" s="9">
        <f t="shared" si="1011"/>
        <v>43374</v>
      </c>
      <c r="AV2235" s="9">
        <v>44798</v>
      </c>
      <c r="AW2235" s="11">
        <f t="shared" si="1012"/>
        <v>3.8191780821917809</v>
      </c>
      <c r="AX2235">
        <v>10</v>
      </c>
      <c r="AY2235" s="12">
        <v>0.05</v>
      </c>
      <c r="AZ2235">
        <f t="shared" si="1013"/>
        <v>9.5000000000000001E-2</v>
      </c>
      <c r="BA2235" s="13">
        <f t="shared" si="1014"/>
        <v>312900</v>
      </c>
      <c r="BB2235" s="17" t="s">
        <v>2189</v>
      </c>
      <c r="BC2235">
        <f>MATCH(BB2235,MONTHLY_INDEX!$A:$A,0)</f>
        <v>798</v>
      </c>
      <c r="BD2235">
        <f>MATCH(AU2235,MONTHLY_INDEX!$1:$1,0)</f>
        <v>82</v>
      </c>
      <c r="BE2235">
        <f>INDEX(MONTHLY_INDEX!$1:$1048576,Final!BC2235,Final!BD2235)</f>
        <v>96</v>
      </c>
      <c r="BF2235">
        <f>MATCH($BF$1,MONTHLY_INDEX!$1:$1,0)</f>
        <v>127</v>
      </c>
      <c r="BG2235">
        <f>INDEX(MONTHLY_INDEX!$1:$1048576,Final!BC2235,Final!BF2235)</f>
        <v>95.3</v>
      </c>
      <c r="BH2235" s="23">
        <f t="shared" si="1032"/>
        <v>-7.2916666666666963E-3</v>
      </c>
      <c r="BI2235" s="14">
        <f t="shared" si="1033"/>
        <v>310618.4375</v>
      </c>
      <c r="BJ2235" s="14">
        <f t="shared" si="1034"/>
        <v>112699.17720034247</v>
      </c>
      <c r="BK2235" s="15">
        <f t="shared" si="1015"/>
        <v>197919.26029965753</v>
      </c>
      <c r="BL2235" s="52">
        <v>0</v>
      </c>
      <c r="BM2235" s="15">
        <f t="shared" si="1035"/>
        <v>197919.26029965753</v>
      </c>
    </row>
    <row r="2236" spans="1:65">
      <c r="A2236" s="8">
        <v>2234</v>
      </c>
      <c r="B2236" s="1" t="s">
        <v>44</v>
      </c>
      <c r="C2236" s="1">
        <v>1500</v>
      </c>
      <c r="D2236" s="1" t="s">
        <v>60</v>
      </c>
      <c r="E2236" s="1">
        <v>150000089</v>
      </c>
      <c r="F2236" s="1" t="s">
        <v>60</v>
      </c>
      <c r="G2236" s="1" t="s">
        <v>99</v>
      </c>
      <c r="H2236" s="1">
        <v>11</v>
      </c>
      <c r="I2236" s="1" t="s">
        <v>200</v>
      </c>
      <c r="J2236" s="1" t="s">
        <v>49</v>
      </c>
      <c r="K2236" s="1">
        <v>17406001</v>
      </c>
      <c r="L2236" s="1" t="s">
        <v>50</v>
      </c>
      <c r="M2236" s="1" t="s">
        <v>51</v>
      </c>
      <c r="N2236" s="1" t="s">
        <v>64</v>
      </c>
      <c r="O2236" s="1" t="s">
        <v>65</v>
      </c>
      <c r="P2236" s="1" t="s">
        <v>66</v>
      </c>
      <c r="Q2236" s="1" t="s">
        <v>67</v>
      </c>
      <c r="R2236" s="1" t="s">
        <v>87</v>
      </c>
      <c r="S2236" s="1" t="s">
        <v>88</v>
      </c>
      <c r="T2236" s="2">
        <v>43404</v>
      </c>
      <c r="U2236" s="2">
        <v>43404</v>
      </c>
      <c r="V2236" s="1" t="s">
        <v>52</v>
      </c>
      <c r="W2236" s="3">
        <v>1</v>
      </c>
      <c r="X2236" s="1" t="s">
        <v>53</v>
      </c>
      <c r="Y2236" s="4">
        <v>1174950</v>
      </c>
      <c r="Z2236" s="4">
        <v>-144889</v>
      </c>
      <c r="AA2236" s="4">
        <v>0</v>
      </c>
      <c r="AB2236" s="4">
        <v>0</v>
      </c>
      <c r="AC2236" s="4">
        <v>0</v>
      </c>
      <c r="AD2236" s="4">
        <v>1174950</v>
      </c>
      <c r="AE2236" s="5">
        <v>1614</v>
      </c>
      <c r="AF2236" s="1" t="s">
        <v>70</v>
      </c>
      <c r="AG2236" s="1" t="s">
        <v>71</v>
      </c>
      <c r="AH2236" s="1" t="s">
        <v>89</v>
      </c>
      <c r="AI2236" s="1" t="s">
        <v>57</v>
      </c>
      <c r="AJ2236" s="5">
        <v>10950</v>
      </c>
      <c r="AK2236" s="4">
        <v>-12213</v>
      </c>
      <c r="AL2236" s="4">
        <v>0</v>
      </c>
      <c r="AM2236" s="4">
        <v>0</v>
      </c>
      <c r="AN2236" s="4">
        <v>0</v>
      </c>
      <c r="AO2236" s="4">
        <v>-157102</v>
      </c>
      <c r="AP2236" s="4">
        <v>-157102</v>
      </c>
      <c r="AQ2236" s="4">
        <v>0</v>
      </c>
      <c r="AR2236" s="4">
        <v>1017848</v>
      </c>
      <c r="AS2236" s="1" t="s">
        <v>52</v>
      </c>
      <c r="AT2236" s="9">
        <f t="shared" si="1010"/>
        <v>43404</v>
      </c>
      <c r="AU2236" s="9">
        <f t="shared" si="1011"/>
        <v>43374</v>
      </c>
      <c r="AV2236" s="9">
        <v>44798</v>
      </c>
      <c r="AW2236" s="11">
        <f t="shared" si="1012"/>
        <v>3.8191780821917809</v>
      </c>
      <c r="AX2236">
        <v>10</v>
      </c>
      <c r="AY2236" s="12">
        <v>0.05</v>
      </c>
      <c r="AZ2236">
        <f t="shared" si="1013"/>
        <v>9.5000000000000001E-2</v>
      </c>
      <c r="BA2236" s="13">
        <f t="shared" si="1014"/>
        <v>1174950</v>
      </c>
      <c r="BB2236" s="17" t="s">
        <v>2189</v>
      </c>
      <c r="BC2236">
        <f>MATCH(BB2236,MONTHLY_INDEX!$A:$A,0)</f>
        <v>798</v>
      </c>
      <c r="BD2236">
        <f>MATCH(AU2236,MONTHLY_INDEX!$1:$1,0)</f>
        <v>82</v>
      </c>
      <c r="BE2236">
        <f>INDEX(MONTHLY_INDEX!$1:$1048576,Final!BC2236,Final!BD2236)</f>
        <v>96</v>
      </c>
      <c r="BF2236">
        <f>MATCH($BF$1,MONTHLY_INDEX!$1:$1,0)</f>
        <v>127</v>
      </c>
      <c r="BG2236">
        <f>INDEX(MONTHLY_INDEX!$1:$1048576,Final!BC2236,Final!BF2236)</f>
        <v>95.3</v>
      </c>
      <c r="BH2236" s="23">
        <f t="shared" si="1032"/>
        <v>-7.2916666666666963E-3</v>
      </c>
      <c r="BI2236" s="14">
        <f t="shared" si="1033"/>
        <v>1166382.65625</v>
      </c>
      <c r="BJ2236" s="14">
        <f t="shared" si="1034"/>
        <v>423189.19223886984</v>
      </c>
      <c r="BK2236" s="15">
        <f t="shared" si="1015"/>
        <v>743193.46401113016</v>
      </c>
      <c r="BL2236" s="52">
        <v>0</v>
      </c>
      <c r="BM2236" s="15">
        <f t="shared" si="1035"/>
        <v>743193.46401113016</v>
      </c>
    </row>
    <row r="2237" spans="1:65">
      <c r="A2237" s="8">
        <v>2235</v>
      </c>
      <c r="B2237" s="1" t="s">
        <v>44</v>
      </c>
      <c r="C2237" s="1">
        <v>1500</v>
      </c>
      <c r="D2237" s="1" t="s">
        <v>60</v>
      </c>
      <c r="E2237" s="1">
        <v>150000089</v>
      </c>
      <c r="F2237" s="1" t="s">
        <v>60</v>
      </c>
      <c r="G2237" s="1" t="s">
        <v>100</v>
      </c>
      <c r="H2237" s="1">
        <v>12</v>
      </c>
      <c r="I2237" s="1" t="s">
        <v>200</v>
      </c>
      <c r="J2237" s="1" t="s">
        <v>49</v>
      </c>
      <c r="K2237" s="1">
        <v>17406001</v>
      </c>
      <c r="L2237" s="1" t="s">
        <v>50</v>
      </c>
      <c r="M2237" s="1" t="s">
        <v>51</v>
      </c>
      <c r="N2237" s="1" t="s">
        <v>64</v>
      </c>
      <c r="O2237" s="1" t="s">
        <v>65</v>
      </c>
      <c r="P2237" s="1" t="s">
        <v>66</v>
      </c>
      <c r="Q2237" s="1" t="s">
        <v>67</v>
      </c>
      <c r="R2237" s="1" t="s">
        <v>87</v>
      </c>
      <c r="S2237" s="1" t="s">
        <v>88</v>
      </c>
      <c r="T2237" s="2">
        <v>43404</v>
      </c>
      <c r="U2237" s="2">
        <v>43404</v>
      </c>
      <c r="V2237" s="1" t="s">
        <v>52</v>
      </c>
      <c r="W2237" s="3">
        <v>1</v>
      </c>
      <c r="X2237" s="1" t="s">
        <v>53</v>
      </c>
      <c r="Y2237" s="4">
        <v>582750</v>
      </c>
      <c r="Z2237" s="4">
        <v>-71862</v>
      </c>
      <c r="AA2237" s="4">
        <v>0</v>
      </c>
      <c r="AB2237" s="4">
        <v>0</v>
      </c>
      <c r="AC2237" s="4">
        <v>0</v>
      </c>
      <c r="AD2237" s="4">
        <v>582750</v>
      </c>
      <c r="AE2237" s="5">
        <v>1614</v>
      </c>
      <c r="AF2237" s="1" t="s">
        <v>70</v>
      </c>
      <c r="AG2237" s="1" t="s">
        <v>71</v>
      </c>
      <c r="AH2237" s="1" t="s">
        <v>89</v>
      </c>
      <c r="AI2237" s="1" t="s">
        <v>57</v>
      </c>
      <c r="AJ2237" s="5">
        <v>10950</v>
      </c>
      <c r="AK2237" s="4">
        <v>-6057</v>
      </c>
      <c r="AL2237" s="4">
        <v>0</v>
      </c>
      <c r="AM2237" s="4">
        <v>0</v>
      </c>
      <c r="AN2237" s="4">
        <v>0</v>
      </c>
      <c r="AO2237" s="4">
        <v>-77919</v>
      </c>
      <c r="AP2237" s="4">
        <v>-77919</v>
      </c>
      <c r="AQ2237" s="4">
        <v>0</v>
      </c>
      <c r="AR2237" s="4">
        <v>504831</v>
      </c>
      <c r="AS2237" s="1" t="s">
        <v>52</v>
      </c>
      <c r="AT2237" s="9">
        <f t="shared" si="1010"/>
        <v>43404</v>
      </c>
      <c r="AU2237" s="9">
        <f t="shared" si="1011"/>
        <v>43374</v>
      </c>
      <c r="AV2237" s="9">
        <v>44798</v>
      </c>
      <c r="AW2237" s="11">
        <f t="shared" si="1012"/>
        <v>3.8191780821917809</v>
      </c>
      <c r="AX2237">
        <v>10</v>
      </c>
      <c r="AY2237" s="12">
        <v>0.05</v>
      </c>
      <c r="AZ2237">
        <f t="shared" si="1013"/>
        <v>9.5000000000000001E-2</v>
      </c>
      <c r="BA2237" s="13">
        <f t="shared" si="1014"/>
        <v>582750</v>
      </c>
      <c r="BB2237" s="17" t="s">
        <v>1973</v>
      </c>
      <c r="BC2237">
        <f>MATCH(BB2237,MONTHLY_INDEX!$A:$A,0)</f>
        <v>690</v>
      </c>
      <c r="BD2237">
        <f>MATCH(AU2237,MONTHLY_INDEX!$1:$1,0)</f>
        <v>82</v>
      </c>
      <c r="BE2237">
        <f>INDEX(MONTHLY_INDEX!$1:$1048576,Final!BC2237,Final!BD2237)</f>
        <v>112.3</v>
      </c>
      <c r="BF2237">
        <f>MATCH($BF$1,MONTHLY_INDEX!$1:$1,0)</f>
        <v>127</v>
      </c>
      <c r="BG2237">
        <f>INDEX(MONTHLY_INDEX!$1:$1048576,Final!BC2237,Final!BF2237)</f>
        <v>145.69999999999999</v>
      </c>
      <c r="BH2237" s="23">
        <f t="shared" si="1032"/>
        <v>0.29741763134461258</v>
      </c>
      <c r="BI2237" s="14">
        <f t="shared" si="1033"/>
        <v>756070.12466607301</v>
      </c>
      <c r="BJ2237" s="14">
        <f t="shared" si="1034"/>
        <v>274318.81262884394</v>
      </c>
      <c r="BK2237" s="15">
        <f t="shared" si="1015"/>
        <v>481751.31203722907</v>
      </c>
      <c r="BL2237" s="52">
        <v>0</v>
      </c>
      <c r="BM2237" s="15">
        <f t="shared" si="1035"/>
        <v>481751.31203722907</v>
      </c>
    </row>
    <row r="2238" spans="1:65">
      <c r="A2238" s="8">
        <v>2236</v>
      </c>
      <c r="B2238" s="1" t="s">
        <v>44</v>
      </c>
      <c r="C2238" s="1">
        <v>1500</v>
      </c>
      <c r="D2238" s="1" t="s">
        <v>60</v>
      </c>
      <c r="E2238" s="1">
        <v>150000089</v>
      </c>
      <c r="F2238" s="1" t="s">
        <v>60</v>
      </c>
      <c r="G2238" s="1" t="s">
        <v>101</v>
      </c>
      <c r="H2238" s="1">
        <v>13</v>
      </c>
      <c r="I2238" s="1" t="s">
        <v>200</v>
      </c>
      <c r="J2238" s="1" t="s">
        <v>49</v>
      </c>
      <c r="K2238" s="1">
        <v>17406001</v>
      </c>
      <c r="L2238" s="1" t="s">
        <v>50</v>
      </c>
      <c r="M2238" s="1" t="s">
        <v>51</v>
      </c>
      <c r="N2238" s="1" t="s">
        <v>64</v>
      </c>
      <c r="O2238" s="1" t="s">
        <v>65</v>
      </c>
      <c r="P2238" s="1" t="s">
        <v>66</v>
      </c>
      <c r="Q2238" s="1" t="s">
        <v>67</v>
      </c>
      <c r="R2238" s="1" t="s">
        <v>87</v>
      </c>
      <c r="S2238" s="1" t="s">
        <v>88</v>
      </c>
      <c r="T2238" s="2">
        <v>43404</v>
      </c>
      <c r="U2238" s="2">
        <v>43404</v>
      </c>
      <c r="V2238" s="1" t="s">
        <v>52</v>
      </c>
      <c r="W2238" s="3">
        <v>1</v>
      </c>
      <c r="X2238" s="1" t="s">
        <v>53</v>
      </c>
      <c r="Y2238" s="4">
        <v>9976171</v>
      </c>
      <c r="Z2238" s="4">
        <v>-1230221</v>
      </c>
      <c r="AA2238" s="4">
        <v>0</v>
      </c>
      <c r="AB2238" s="4">
        <v>0</v>
      </c>
      <c r="AC2238" s="4">
        <v>0</v>
      </c>
      <c r="AD2238" s="4">
        <v>9976171</v>
      </c>
      <c r="AE2238" s="5">
        <v>1614</v>
      </c>
      <c r="AF2238" s="1" t="s">
        <v>70</v>
      </c>
      <c r="AG2238" s="1" t="s">
        <v>71</v>
      </c>
      <c r="AH2238" s="1" t="s">
        <v>89</v>
      </c>
      <c r="AI2238" s="1" t="s">
        <v>57</v>
      </c>
      <c r="AJ2238" s="5">
        <v>10950</v>
      </c>
      <c r="AK2238" s="4">
        <v>-103695</v>
      </c>
      <c r="AL2238" s="4">
        <v>0</v>
      </c>
      <c r="AM2238" s="4">
        <v>0</v>
      </c>
      <c r="AN2238" s="4">
        <v>0</v>
      </c>
      <c r="AO2238" s="4">
        <v>-1333916</v>
      </c>
      <c r="AP2238" s="4">
        <v>-1333916</v>
      </c>
      <c r="AQ2238" s="4">
        <v>0</v>
      </c>
      <c r="AR2238" s="4">
        <v>8642255</v>
      </c>
      <c r="AS2238" s="1" t="s">
        <v>52</v>
      </c>
      <c r="AT2238" s="9">
        <f t="shared" si="1010"/>
        <v>43404</v>
      </c>
      <c r="AU2238" s="9">
        <f t="shared" si="1011"/>
        <v>43374</v>
      </c>
      <c r="AV2238" s="9">
        <v>44798</v>
      </c>
      <c r="AW2238" s="11">
        <f t="shared" si="1012"/>
        <v>3.8191780821917809</v>
      </c>
      <c r="AX2238">
        <v>25</v>
      </c>
      <c r="AY2238" s="12">
        <v>0.05</v>
      </c>
      <c r="AZ2238">
        <f t="shared" si="1013"/>
        <v>3.7999999999999999E-2</v>
      </c>
      <c r="BA2238" s="13">
        <f t="shared" si="1014"/>
        <v>9976171</v>
      </c>
      <c r="BB2238" s="17" t="s">
        <v>2189</v>
      </c>
      <c r="BC2238">
        <f>MATCH(BB2238,MONTHLY_INDEX!$A:$A,0)</f>
        <v>798</v>
      </c>
      <c r="BD2238">
        <f>MATCH(AU2238,MONTHLY_INDEX!$1:$1,0)</f>
        <v>82</v>
      </c>
      <c r="BE2238">
        <f>INDEX(MONTHLY_INDEX!$1:$1048576,Final!BC2238,Final!BD2238)</f>
        <v>96</v>
      </c>
      <c r="BF2238">
        <f>MATCH($BF$1,MONTHLY_INDEX!$1:$1,0)</f>
        <v>127</v>
      </c>
      <c r="BG2238">
        <f>INDEX(MONTHLY_INDEX!$1:$1048576,Final!BC2238,Final!BF2238)</f>
        <v>95.3</v>
      </c>
      <c r="BH2238" s="23">
        <f t="shared" si="1032"/>
        <v>-7.2916666666666963E-3</v>
      </c>
      <c r="BI2238" s="14">
        <f t="shared" si="1033"/>
        <v>9903428.0864583328</v>
      </c>
      <c r="BJ2238" s="14">
        <f t="shared" si="1034"/>
        <v>1437272.3084818379</v>
      </c>
      <c r="BK2238" s="15">
        <f t="shared" si="1015"/>
        <v>8466155.7779764943</v>
      </c>
      <c r="BL2238" s="52">
        <v>0</v>
      </c>
      <c r="BM2238" s="15">
        <f t="shared" si="1035"/>
        <v>8466155.7779764943</v>
      </c>
    </row>
    <row r="2239" spans="1:65">
      <c r="A2239" s="8">
        <v>2237</v>
      </c>
      <c r="B2239" s="1" t="s">
        <v>44</v>
      </c>
      <c r="C2239" s="1">
        <v>1500</v>
      </c>
      <c r="D2239" s="1" t="s">
        <v>60</v>
      </c>
      <c r="E2239" s="1">
        <v>150000089</v>
      </c>
      <c r="F2239" s="1" t="s">
        <v>60</v>
      </c>
      <c r="G2239" s="1" t="s">
        <v>102</v>
      </c>
      <c r="H2239" s="1">
        <v>14</v>
      </c>
      <c r="I2239" s="1" t="s">
        <v>200</v>
      </c>
      <c r="J2239" s="1" t="s">
        <v>49</v>
      </c>
      <c r="K2239" s="1">
        <v>17406001</v>
      </c>
      <c r="L2239" s="1" t="s">
        <v>50</v>
      </c>
      <c r="M2239" s="1" t="s">
        <v>51</v>
      </c>
      <c r="N2239" s="1" t="s">
        <v>64</v>
      </c>
      <c r="O2239" s="1" t="s">
        <v>65</v>
      </c>
      <c r="P2239" s="1" t="s">
        <v>66</v>
      </c>
      <c r="Q2239" s="1" t="s">
        <v>67</v>
      </c>
      <c r="R2239" s="1" t="s">
        <v>87</v>
      </c>
      <c r="S2239" s="1" t="s">
        <v>88</v>
      </c>
      <c r="T2239" s="2">
        <v>43404</v>
      </c>
      <c r="U2239" s="2">
        <v>43404</v>
      </c>
      <c r="V2239" s="1" t="s">
        <v>52</v>
      </c>
      <c r="W2239" s="3">
        <v>1</v>
      </c>
      <c r="X2239" s="1" t="s">
        <v>53</v>
      </c>
      <c r="Y2239" s="4">
        <v>21103901</v>
      </c>
      <c r="Z2239" s="4">
        <v>-2602449</v>
      </c>
      <c r="AA2239" s="4">
        <v>0</v>
      </c>
      <c r="AB2239" s="4">
        <v>0</v>
      </c>
      <c r="AC2239" s="4">
        <v>0</v>
      </c>
      <c r="AD2239" s="4">
        <v>21103901</v>
      </c>
      <c r="AE2239" s="5">
        <v>1614</v>
      </c>
      <c r="AF2239" s="1" t="s">
        <v>70</v>
      </c>
      <c r="AG2239" s="1" t="s">
        <v>71</v>
      </c>
      <c r="AH2239" s="1" t="s">
        <v>89</v>
      </c>
      <c r="AI2239" s="1" t="s">
        <v>57</v>
      </c>
      <c r="AJ2239" s="5">
        <v>10950</v>
      </c>
      <c r="AK2239" s="4">
        <v>-219359</v>
      </c>
      <c r="AL2239" s="4">
        <v>0</v>
      </c>
      <c r="AM2239" s="4">
        <v>0</v>
      </c>
      <c r="AN2239" s="4">
        <v>0</v>
      </c>
      <c r="AO2239" s="4">
        <v>-2821808</v>
      </c>
      <c r="AP2239" s="4">
        <v>-2821808</v>
      </c>
      <c r="AQ2239" s="4">
        <v>0</v>
      </c>
      <c r="AR2239" s="4">
        <v>18282093</v>
      </c>
      <c r="AS2239" s="1" t="s">
        <v>52</v>
      </c>
      <c r="AT2239" s="9">
        <f t="shared" si="1010"/>
        <v>43404</v>
      </c>
      <c r="AU2239" s="9">
        <f t="shared" si="1011"/>
        <v>43374</v>
      </c>
      <c r="AV2239" s="9">
        <v>44798</v>
      </c>
      <c r="AW2239" s="11">
        <f t="shared" si="1012"/>
        <v>3.8191780821917809</v>
      </c>
      <c r="AX2239">
        <v>25</v>
      </c>
      <c r="AY2239" s="12">
        <v>0.05</v>
      </c>
      <c r="AZ2239">
        <f t="shared" si="1013"/>
        <v>3.7999999999999999E-2</v>
      </c>
      <c r="BA2239" s="13">
        <f t="shared" si="1014"/>
        <v>21103901</v>
      </c>
      <c r="BB2239" s="17" t="s">
        <v>2189</v>
      </c>
      <c r="BC2239">
        <f>MATCH(BB2239,MONTHLY_INDEX!$A:$A,0)</f>
        <v>798</v>
      </c>
      <c r="BD2239">
        <f>MATCH(AU2239,MONTHLY_INDEX!$1:$1,0)</f>
        <v>82</v>
      </c>
      <c r="BE2239">
        <f>INDEX(MONTHLY_INDEX!$1:$1048576,Final!BC2239,Final!BD2239)</f>
        <v>96</v>
      </c>
      <c r="BF2239">
        <f>MATCH($BF$1,MONTHLY_INDEX!$1:$1,0)</f>
        <v>127</v>
      </c>
      <c r="BG2239">
        <f>INDEX(MONTHLY_INDEX!$1:$1048576,Final!BC2239,Final!BF2239)</f>
        <v>95.3</v>
      </c>
      <c r="BH2239" s="23">
        <f t="shared" si="1032"/>
        <v>-7.2916666666666963E-3</v>
      </c>
      <c r="BI2239" s="14">
        <f t="shared" si="1033"/>
        <v>20950018.388541665</v>
      </c>
      <c r="BJ2239" s="14">
        <f t="shared" si="1034"/>
        <v>3040450.3399392576</v>
      </c>
      <c r="BK2239" s="15">
        <f t="shared" si="1015"/>
        <v>17909568.048602406</v>
      </c>
      <c r="BL2239" s="52">
        <v>0</v>
      </c>
      <c r="BM2239" s="15">
        <f t="shared" si="1035"/>
        <v>17909568.048602406</v>
      </c>
    </row>
    <row r="2240" spans="1:65">
      <c r="A2240" s="8">
        <v>2238</v>
      </c>
      <c r="B2240" s="1" t="s">
        <v>44</v>
      </c>
      <c r="C2240" s="1">
        <v>1500</v>
      </c>
      <c r="D2240" s="1" t="s">
        <v>60</v>
      </c>
      <c r="E2240" s="1">
        <v>150000089</v>
      </c>
      <c r="F2240" s="1" t="s">
        <v>60</v>
      </c>
      <c r="G2240" s="1" t="s">
        <v>103</v>
      </c>
      <c r="H2240" s="1">
        <v>15</v>
      </c>
      <c r="I2240" s="1" t="s">
        <v>200</v>
      </c>
      <c r="J2240" s="1" t="s">
        <v>49</v>
      </c>
      <c r="K2240" s="1">
        <v>17406001</v>
      </c>
      <c r="L2240" s="1" t="s">
        <v>50</v>
      </c>
      <c r="M2240" s="1" t="s">
        <v>51</v>
      </c>
      <c r="N2240" s="1" t="s">
        <v>64</v>
      </c>
      <c r="O2240" s="1" t="s">
        <v>65</v>
      </c>
      <c r="P2240" s="1" t="s">
        <v>66</v>
      </c>
      <c r="Q2240" s="1" t="s">
        <v>67</v>
      </c>
      <c r="R2240" s="1" t="s">
        <v>87</v>
      </c>
      <c r="S2240" s="1" t="s">
        <v>88</v>
      </c>
      <c r="T2240" s="2">
        <v>43404</v>
      </c>
      <c r="U2240" s="2">
        <v>43404</v>
      </c>
      <c r="V2240" s="1" t="s">
        <v>52</v>
      </c>
      <c r="W2240" s="3">
        <v>1</v>
      </c>
      <c r="X2240" s="1" t="s">
        <v>53</v>
      </c>
      <c r="Y2240" s="4">
        <v>580650</v>
      </c>
      <c r="Z2240" s="4">
        <v>-71602</v>
      </c>
      <c r="AA2240" s="4">
        <v>0</v>
      </c>
      <c r="AB2240" s="4">
        <v>0</v>
      </c>
      <c r="AC2240" s="4">
        <v>0</v>
      </c>
      <c r="AD2240" s="4">
        <v>580650</v>
      </c>
      <c r="AE2240" s="5">
        <v>1614</v>
      </c>
      <c r="AF2240" s="1" t="s">
        <v>70</v>
      </c>
      <c r="AG2240" s="1" t="s">
        <v>71</v>
      </c>
      <c r="AH2240" s="1" t="s">
        <v>89</v>
      </c>
      <c r="AI2240" s="1" t="s">
        <v>57</v>
      </c>
      <c r="AJ2240" s="5">
        <v>10950</v>
      </c>
      <c r="AK2240" s="4">
        <v>-6035</v>
      </c>
      <c r="AL2240" s="4">
        <v>0</v>
      </c>
      <c r="AM2240" s="4">
        <v>0</v>
      </c>
      <c r="AN2240" s="4">
        <v>0</v>
      </c>
      <c r="AO2240" s="4">
        <v>-77637</v>
      </c>
      <c r="AP2240" s="4">
        <v>-77637</v>
      </c>
      <c r="AQ2240" s="4">
        <v>0</v>
      </c>
      <c r="AR2240" s="4">
        <v>503013</v>
      </c>
      <c r="AS2240" s="1" t="s">
        <v>52</v>
      </c>
      <c r="AT2240" s="9">
        <f t="shared" si="1010"/>
        <v>43404</v>
      </c>
      <c r="AU2240" s="9">
        <f t="shared" si="1011"/>
        <v>43374</v>
      </c>
      <c r="AV2240" s="9">
        <v>44798</v>
      </c>
      <c r="AW2240" s="11">
        <f t="shared" si="1012"/>
        <v>3.8191780821917809</v>
      </c>
      <c r="AX2240">
        <v>10</v>
      </c>
      <c r="AY2240" s="12">
        <v>0.05</v>
      </c>
      <c r="AZ2240">
        <f t="shared" si="1013"/>
        <v>9.5000000000000001E-2</v>
      </c>
      <c r="BA2240" s="13">
        <f t="shared" si="1014"/>
        <v>580650</v>
      </c>
      <c r="BB2240" s="17" t="s">
        <v>1941</v>
      </c>
      <c r="BC2240">
        <f>MATCH(BB2240,MONTHLY_INDEX!$A:$A,0)</f>
        <v>674</v>
      </c>
      <c r="BD2240">
        <f>MATCH(AU2240,MONTHLY_INDEX!$1:$1,0)</f>
        <v>82</v>
      </c>
      <c r="BE2240">
        <f>INDEX(MONTHLY_INDEX!$1:$1048576,Final!BC2240,Final!BD2240)</f>
        <v>105.9</v>
      </c>
      <c r="BF2240">
        <f>MATCH($BF$1,MONTHLY_INDEX!$1:$1,0)</f>
        <v>127</v>
      </c>
      <c r="BG2240">
        <f>INDEX(MONTHLY_INDEX!$1:$1048576,Final!BC2240,Final!BF2240)</f>
        <v>122.8</v>
      </c>
      <c r="BH2240" s="23">
        <f t="shared" si="1032"/>
        <v>0.15958451369216234</v>
      </c>
      <c r="BI2240" s="14">
        <f t="shared" si="1033"/>
        <v>673312.74787535402</v>
      </c>
      <c r="BJ2240" s="14">
        <f t="shared" si="1034"/>
        <v>244292.62246885791</v>
      </c>
      <c r="BK2240" s="15">
        <f t="shared" si="1015"/>
        <v>429020.12540649611</v>
      </c>
      <c r="BL2240" s="52">
        <v>0</v>
      </c>
      <c r="BM2240" s="15">
        <f t="shared" si="1035"/>
        <v>429020.12540649611</v>
      </c>
    </row>
    <row r="2241" spans="1:65">
      <c r="A2241" s="8">
        <v>2239</v>
      </c>
      <c r="B2241" s="1" t="s">
        <v>44</v>
      </c>
      <c r="C2241" s="1">
        <v>1500</v>
      </c>
      <c r="D2241" s="1" t="s">
        <v>60</v>
      </c>
      <c r="E2241" s="1">
        <v>150000089</v>
      </c>
      <c r="F2241" s="1" t="s">
        <v>60</v>
      </c>
      <c r="G2241" s="1" t="s">
        <v>104</v>
      </c>
      <c r="H2241" s="1">
        <v>16</v>
      </c>
      <c r="I2241" s="1" t="s">
        <v>200</v>
      </c>
      <c r="J2241" s="1" t="s">
        <v>49</v>
      </c>
      <c r="K2241" s="1">
        <v>17406001</v>
      </c>
      <c r="L2241" s="1" t="s">
        <v>50</v>
      </c>
      <c r="M2241" s="1" t="s">
        <v>51</v>
      </c>
      <c r="N2241" s="1" t="s">
        <v>64</v>
      </c>
      <c r="O2241" s="1" t="s">
        <v>65</v>
      </c>
      <c r="P2241" s="1" t="s">
        <v>66</v>
      </c>
      <c r="Q2241" s="1" t="s">
        <v>67</v>
      </c>
      <c r="R2241" s="1" t="s">
        <v>87</v>
      </c>
      <c r="S2241" s="1" t="s">
        <v>88</v>
      </c>
      <c r="T2241" s="2">
        <v>43404</v>
      </c>
      <c r="U2241" s="2">
        <v>43404</v>
      </c>
      <c r="V2241" s="1" t="s">
        <v>52</v>
      </c>
      <c r="W2241" s="3">
        <v>1</v>
      </c>
      <c r="X2241" s="1" t="s">
        <v>53</v>
      </c>
      <c r="Y2241" s="4">
        <v>175035</v>
      </c>
      <c r="Z2241" s="4">
        <v>-21583</v>
      </c>
      <c r="AA2241" s="4">
        <v>0</v>
      </c>
      <c r="AB2241" s="4">
        <v>0</v>
      </c>
      <c r="AC2241" s="4">
        <v>0</v>
      </c>
      <c r="AD2241" s="4">
        <v>175035</v>
      </c>
      <c r="AE2241" s="5">
        <v>1614</v>
      </c>
      <c r="AF2241" s="1" t="s">
        <v>70</v>
      </c>
      <c r="AG2241" s="1" t="s">
        <v>71</v>
      </c>
      <c r="AH2241" s="1" t="s">
        <v>89</v>
      </c>
      <c r="AI2241" s="1" t="s">
        <v>57</v>
      </c>
      <c r="AJ2241" s="5">
        <v>10950</v>
      </c>
      <c r="AK2241" s="4">
        <v>-1819</v>
      </c>
      <c r="AL2241" s="4">
        <v>0</v>
      </c>
      <c r="AM2241" s="4">
        <v>0</v>
      </c>
      <c r="AN2241" s="4">
        <v>0</v>
      </c>
      <c r="AO2241" s="4">
        <v>-23402</v>
      </c>
      <c r="AP2241" s="4">
        <v>-23402</v>
      </c>
      <c r="AQ2241" s="4">
        <v>0</v>
      </c>
      <c r="AR2241" s="4">
        <v>151633</v>
      </c>
      <c r="AS2241" s="1" t="s">
        <v>52</v>
      </c>
      <c r="AT2241" s="9">
        <f t="shared" si="1010"/>
        <v>43404</v>
      </c>
      <c r="AU2241" s="9">
        <f t="shared" si="1011"/>
        <v>43374</v>
      </c>
      <c r="AV2241" s="9">
        <v>44798</v>
      </c>
      <c r="AW2241" s="11">
        <f t="shared" si="1012"/>
        <v>3.8191780821917809</v>
      </c>
      <c r="AX2241">
        <v>10</v>
      </c>
      <c r="AY2241" s="12">
        <v>0.05</v>
      </c>
      <c r="AZ2241">
        <f t="shared" si="1013"/>
        <v>9.5000000000000001E-2</v>
      </c>
      <c r="BA2241" s="13">
        <f t="shared" si="1014"/>
        <v>175035</v>
      </c>
      <c r="BB2241" s="17" t="s">
        <v>1877</v>
      </c>
      <c r="BC2241">
        <f>MATCH(BB2241,MONTHLY_INDEX!$A:$A,0)</f>
        <v>642</v>
      </c>
      <c r="BD2241">
        <f>MATCH(AU2241,MONTHLY_INDEX!$1:$1,0)</f>
        <v>82</v>
      </c>
      <c r="BE2241">
        <f>INDEX(MONTHLY_INDEX!$1:$1048576,Final!BC2241,Final!BD2241)</f>
        <v>79.099999999999994</v>
      </c>
      <c r="BF2241">
        <f>MATCH($BF$1,MONTHLY_INDEX!$1:$1,0)</f>
        <v>127</v>
      </c>
      <c r="BG2241">
        <f>INDEX(MONTHLY_INDEX!$1:$1048576,Final!BC2241,Final!BF2241)</f>
        <v>94</v>
      </c>
      <c r="BH2241" s="23">
        <f t="shared" si="1032"/>
        <v>0.18836915297092297</v>
      </c>
      <c r="BI2241" s="14">
        <f t="shared" si="1033"/>
        <v>208006.19469026552</v>
      </c>
      <c r="BJ2241" s="14">
        <f t="shared" si="1034"/>
        <v>75469.206473511964</v>
      </c>
      <c r="BK2241" s="15">
        <f t="shared" si="1015"/>
        <v>132536.98821675355</v>
      </c>
      <c r="BL2241" s="52">
        <v>0</v>
      </c>
      <c r="BM2241" s="15">
        <f t="shared" si="1035"/>
        <v>132536.98821675355</v>
      </c>
    </row>
    <row r="2242" spans="1:65">
      <c r="A2242" s="8">
        <v>2240</v>
      </c>
      <c r="B2242" s="1" t="s">
        <v>44</v>
      </c>
      <c r="C2242" s="1">
        <v>1500</v>
      </c>
      <c r="D2242" s="1" t="s">
        <v>60</v>
      </c>
      <c r="E2242" s="1">
        <v>150000089</v>
      </c>
      <c r="F2242" s="1" t="s">
        <v>60</v>
      </c>
      <c r="G2242" s="1" t="s">
        <v>105</v>
      </c>
      <c r="H2242" s="1">
        <v>17</v>
      </c>
      <c r="I2242" s="1" t="s">
        <v>200</v>
      </c>
      <c r="J2242" s="1" t="s">
        <v>49</v>
      </c>
      <c r="K2242" s="1">
        <v>17406001</v>
      </c>
      <c r="L2242" s="1" t="s">
        <v>50</v>
      </c>
      <c r="M2242" s="1" t="s">
        <v>51</v>
      </c>
      <c r="N2242" s="1" t="s">
        <v>64</v>
      </c>
      <c r="O2242" s="1" t="s">
        <v>65</v>
      </c>
      <c r="P2242" s="1" t="s">
        <v>66</v>
      </c>
      <c r="Q2242" s="1" t="s">
        <v>67</v>
      </c>
      <c r="R2242" s="1" t="s">
        <v>87</v>
      </c>
      <c r="S2242" s="1" t="s">
        <v>88</v>
      </c>
      <c r="T2242" s="2">
        <v>43404</v>
      </c>
      <c r="U2242" s="2">
        <v>43404</v>
      </c>
      <c r="V2242" s="1" t="s">
        <v>52</v>
      </c>
      <c r="W2242" s="3">
        <v>1</v>
      </c>
      <c r="X2242" s="1" t="s">
        <v>53</v>
      </c>
      <c r="Y2242" s="4">
        <v>132796</v>
      </c>
      <c r="Z2242" s="4">
        <v>-16375</v>
      </c>
      <c r="AA2242" s="4">
        <v>0</v>
      </c>
      <c r="AB2242" s="4">
        <v>0</v>
      </c>
      <c r="AC2242" s="4">
        <v>0</v>
      </c>
      <c r="AD2242" s="4">
        <v>132796</v>
      </c>
      <c r="AE2242" s="5">
        <v>1614</v>
      </c>
      <c r="AF2242" s="1" t="s">
        <v>70</v>
      </c>
      <c r="AG2242" s="1" t="s">
        <v>71</v>
      </c>
      <c r="AH2242" s="1" t="s">
        <v>89</v>
      </c>
      <c r="AI2242" s="1" t="s">
        <v>57</v>
      </c>
      <c r="AJ2242" s="5">
        <v>10950</v>
      </c>
      <c r="AK2242" s="4">
        <v>-1380</v>
      </c>
      <c r="AL2242" s="4">
        <v>0</v>
      </c>
      <c r="AM2242" s="4">
        <v>0</v>
      </c>
      <c r="AN2242" s="4">
        <v>0</v>
      </c>
      <c r="AO2242" s="4">
        <v>-17755</v>
      </c>
      <c r="AP2242" s="4">
        <v>-17755</v>
      </c>
      <c r="AQ2242" s="4">
        <v>0</v>
      </c>
      <c r="AR2242" s="4">
        <v>115041</v>
      </c>
      <c r="AS2242" s="1" t="s">
        <v>52</v>
      </c>
      <c r="AT2242" s="9">
        <f t="shared" si="1010"/>
        <v>43404</v>
      </c>
      <c r="AU2242" s="9">
        <f t="shared" si="1011"/>
        <v>43374</v>
      </c>
      <c r="AV2242" s="9">
        <v>44798</v>
      </c>
      <c r="AW2242" s="11">
        <f t="shared" si="1012"/>
        <v>3.8191780821917809</v>
      </c>
      <c r="AX2242">
        <v>10</v>
      </c>
      <c r="AY2242" s="12">
        <v>0.05</v>
      </c>
      <c r="AZ2242">
        <f t="shared" si="1013"/>
        <v>9.5000000000000001E-2</v>
      </c>
      <c r="BA2242" s="13">
        <f t="shared" si="1014"/>
        <v>132796</v>
      </c>
      <c r="BB2242" s="17" t="s">
        <v>2189</v>
      </c>
      <c r="BC2242">
        <f>MATCH(BB2242,MONTHLY_INDEX!$A:$A,0)</f>
        <v>798</v>
      </c>
      <c r="BD2242">
        <f>MATCH(AU2242,MONTHLY_INDEX!$1:$1,0)</f>
        <v>82</v>
      </c>
      <c r="BE2242">
        <f>INDEX(MONTHLY_INDEX!$1:$1048576,Final!BC2242,Final!BD2242)</f>
        <v>96</v>
      </c>
      <c r="BF2242">
        <f>MATCH($BF$1,MONTHLY_INDEX!$1:$1,0)</f>
        <v>127</v>
      </c>
      <c r="BG2242">
        <f>INDEX(MONTHLY_INDEX!$1:$1048576,Final!BC2242,Final!BF2242)</f>
        <v>95.3</v>
      </c>
      <c r="BH2242" s="23">
        <f t="shared" si="1032"/>
        <v>-7.2916666666666963E-3</v>
      </c>
      <c r="BI2242" s="14">
        <f t="shared" si="1033"/>
        <v>131827.69583333333</v>
      </c>
      <c r="BJ2242" s="14">
        <f t="shared" si="1034"/>
        <v>47829.977422488584</v>
      </c>
      <c r="BK2242" s="15">
        <f t="shared" si="1015"/>
        <v>83997.71841084474</v>
      </c>
      <c r="BL2242" s="52">
        <v>0</v>
      </c>
      <c r="BM2242" s="15">
        <f t="shared" si="1035"/>
        <v>83997.71841084474</v>
      </c>
    </row>
    <row r="2243" spans="1:65">
      <c r="A2243" s="8">
        <v>2241</v>
      </c>
      <c r="B2243" s="1" t="s">
        <v>44</v>
      </c>
      <c r="C2243" s="1">
        <v>1500</v>
      </c>
      <c r="D2243" s="1" t="s">
        <v>60</v>
      </c>
      <c r="E2243" s="1">
        <v>150000089</v>
      </c>
      <c r="F2243" s="1" t="s">
        <v>60</v>
      </c>
      <c r="G2243" s="1" t="s">
        <v>106</v>
      </c>
      <c r="H2243" s="1">
        <v>18</v>
      </c>
      <c r="I2243" s="1" t="s">
        <v>200</v>
      </c>
      <c r="J2243" s="1" t="s">
        <v>49</v>
      </c>
      <c r="K2243" s="1">
        <v>17406001</v>
      </c>
      <c r="L2243" s="1" t="s">
        <v>50</v>
      </c>
      <c r="M2243" s="1" t="s">
        <v>51</v>
      </c>
      <c r="N2243" s="1" t="s">
        <v>64</v>
      </c>
      <c r="O2243" s="1" t="s">
        <v>65</v>
      </c>
      <c r="P2243" s="1" t="s">
        <v>66</v>
      </c>
      <c r="Q2243" s="1" t="s">
        <v>67</v>
      </c>
      <c r="R2243" s="1" t="s">
        <v>87</v>
      </c>
      <c r="S2243" s="1" t="s">
        <v>88</v>
      </c>
      <c r="T2243" s="2">
        <v>43404</v>
      </c>
      <c r="U2243" s="2">
        <v>43404</v>
      </c>
      <c r="V2243" s="1" t="s">
        <v>52</v>
      </c>
      <c r="W2243" s="3">
        <v>1</v>
      </c>
      <c r="X2243" s="1" t="s">
        <v>53</v>
      </c>
      <c r="Y2243" s="4">
        <v>469552</v>
      </c>
      <c r="Z2243" s="4">
        <v>-57903</v>
      </c>
      <c r="AA2243" s="4">
        <v>0</v>
      </c>
      <c r="AB2243" s="4">
        <v>0</v>
      </c>
      <c r="AC2243" s="4">
        <v>0</v>
      </c>
      <c r="AD2243" s="4">
        <v>469552</v>
      </c>
      <c r="AE2243" s="5">
        <v>1614</v>
      </c>
      <c r="AF2243" s="1" t="s">
        <v>70</v>
      </c>
      <c r="AG2243" s="1" t="s">
        <v>71</v>
      </c>
      <c r="AH2243" s="1" t="s">
        <v>89</v>
      </c>
      <c r="AI2243" s="1" t="s">
        <v>57</v>
      </c>
      <c r="AJ2243" s="5">
        <v>10950</v>
      </c>
      <c r="AK2243" s="4">
        <v>-4881</v>
      </c>
      <c r="AL2243" s="4">
        <v>0</v>
      </c>
      <c r="AM2243" s="4">
        <v>0</v>
      </c>
      <c r="AN2243" s="4">
        <v>0</v>
      </c>
      <c r="AO2243" s="4">
        <v>-62784</v>
      </c>
      <c r="AP2243" s="4">
        <v>-62784</v>
      </c>
      <c r="AQ2243" s="4">
        <v>0</v>
      </c>
      <c r="AR2243" s="4">
        <v>406768</v>
      </c>
      <c r="AS2243" s="1" t="s">
        <v>52</v>
      </c>
      <c r="AT2243" s="9">
        <f t="shared" si="1010"/>
        <v>43404</v>
      </c>
      <c r="AU2243" s="9">
        <f t="shared" si="1011"/>
        <v>43374</v>
      </c>
      <c r="AV2243" s="9">
        <v>44798</v>
      </c>
      <c r="AW2243" s="11">
        <f t="shared" si="1012"/>
        <v>3.8191780821917809</v>
      </c>
      <c r="AX2243">
        <v>10</v>
      </c>
      <c r="AY2243" s="12">
        <v>0.05</v>
      </c>
      <c r="AZ2243">
        <f t="shared" si="1013"/>
        <v>9.5000000000000001E-2</v>
      </c>
      <c r="BA2243" s="13">
        <f t="shared" si="1014"/>
        <v>469552</v>
      </c>
      <c r="BB2243" s="17" t="s">
        <v>1871</v>
      </c>
      <c r="BC2243">
        <f>MATCH(BB2243,MONTHLY_INDEX!$A:$A,0)</f>
        <v>639</v>
      </c>
      <c r="BD2243">
        <f>MATCH(AU2243,MONTHLY_INDEX!$1:$1,0)</f>
        <v>82</v>
      </c>
      <c r="BE2243">
        <f>INDEX(MONTHLY_INDEX!$1:$1048576,Final!BC2243,Final!BD2243)</f>
        <v>113.1</v>
      </c>
      <c r="BF2243">
        <f>MATCH($BF$1,MONTHLY_INDEX!$1:$1,0)</f>
        <v>127</v>
      </c>
      <c r="BG2243">
        <f>INDEX(MONTHLY_INDEX!$1:$1048576,Final!BC2243,Final!BF2243)</f>
        <v>116.2</v>
      </c>
      <c r="BH2243" s="23">
        <f t="shared" si="1032"/>
        <v>2.740937223695852E-2</v>
      </c>
      <c r="BI2243" s="14">
        <f t="shared" si="1033"/>
        <v>482422.1255526084</v>
      </c>
      <c r="BJ2243" s="14">
        <f t="shared" si="1034"/>
        <v>175033.32078611487</v>
      </c>
      <c r="BK2243" s="15">
        <f t="shared" si="1015"/>
        <v>307388.8047664935</v>
      </c>
      <c r="BL2243" s="52">
        <v>0</v>
      </c>
      <c r="BM2243" s="15">
        <f t="shared" si="1035"/>
        <v>307388.8047664935</v>
      </c>
    </row>
    <row r="2244" spans="1:65">
      <c r="A2244" s="8">
        <v>2242</v>
      </c>
      <c r="B2244" s="1" t="s">
        <v>44</v>
      </c>
      <c r="C2244" s="1">
        <v>1500</v>
      </c>
      <c r="D2244" s="1" t="s">
        <v>60</v>
      </c>
      <c r="E2244" s="1">
        <v>150000089</v>
      </c>
      <c r="F2244" s="1" t="s">
        <v>60</v>
      </c>
      <c r="G2244" s="1" t="s">
        <v>107</v>
      </c>
      <c r="H2244" s="1">
        <v>19</v>
      </c>
      <c r="I2244" s="1" t="s">
        <v>200</v>
      </c>
      <c r="J2244" s="1" t="s">
        <v>49</v>
      </c>
      <c r="K2244" s="1">
        <v>17406001</v>
      </c>
      <c r="L2244" s="1" t="s">
        <v>50</v>
      </c>
      <c r="M2244" s="1" t="s">
        <v>51</v>
      </c>
      <c r="N2244" s="1" t="s">
        <v>64</v>
      </c>
      <c r="O2244" s="1" t="s">
        <v>65</v>
      </c>
      <c r="P2244" s="1" t="s">
        <v>66</v>
      </c>
      <c r="Q2244" s="1" t="s">
        <v>67</v>
      </c>
      <c r="R2244" s="1" t="s">
        <v>87</v>
      </c>
      <c r="S2244" s="1" t="s">
        <v>88</v>
      </c>
      <c r="T2244" s="2">
        <v>43404</v>
      </c>
      <c r="U2244" s="2">
        <v>43404</v>
      </c>
      <c r="V2244" s="1" t="s">
        <v>52</v>
      </c>
      <c r="W2244" s="3">
        <v>1</v>
      </c>
      <c r="X2244" s="1" t="s">
        <v>53</v>
      </c>
      <c r="Y2244" s="4">
        <v>6861326</v>
      </c>
      <c r="Z2244" s="4">
        <v>-846111</v>
      </c>
      <c r="AA2244" s="4">
        <v>0</v>
      </c>
      <c r="AB2244" s="4">
        <v>0</v>
      </c>
      <c r="AC2244" s="4">
        <v>0</v>
      </c>
      <c r="AD2244" s="4">
        <v>6861326</v>
      </c>
      <c r="AE2244" s="5">
        <v>1614</v>
      </c>
      <c r="AF2244" s="1" t="s">
        <v>70</v>
      </c>
      <c r="AG2244" s="1" t="s">
        <v>71</v>
      </c>
      <c r="AH2244" s="1" t="s">
        <v>89</v>
      </c>
      <c r="AI2244" s="1" t="s">
        <v>57</v>
      </c>
      <c r="AJ2244" s="5">
        <v>10950</v>
      </c>
      <c r="AK2244" s="4">
        <v>-71318</v>
      </c>
      <c r="AL2244" s="4">
        <v>0</v>
      </c>
      <c r="AM2244" s="4">
        <v>0</v>
      </c>
      <c r="AN2244" s="4">
        <v>0</v>
      </c>
      <c r="AO2244" s="4">
        <v>-917429</v>
      </c>
      <c r="AP2244" s="4">
        <v>-917429</v>
      </c>
      <c r="AQ2244" s="4">
        <v>0</v>
      </c>
      <c r="AR2244" s="4">
        <v>5943897</v>
      </c>
      <c r="AS2244" s="1" t="s">
        <v>52</v>
      </c>
      <c r="AT2244" s="9">
        <f t="shared" ref="AT2244:AT2307" si="1036">T2244</f>
        <v>43404</v>
      </c>
      <c r="AU2244" s="9">
        <f t="shared" ref="AU2244:AU2307" si="1037">DATE(YEAR(AT2244),MONTH(AT2244),DAY(1))</f>
        <v>43374</v>
      </c>
      <c r="AV2244" s="9">
        <v>44798</v>
      </c>
      <c r="AW2244" s="11">
        <f t="shared" ref="AW2244:AW2307" si="1038">(AV2244-AT2244)/365</f>
        <v>3.8191780821917809</v>
      </c>
      <c r="AX2244">
        <v>10</v>
      </c>
      <c r="AY2244" s="12">
        <v>0.05</v>
      </c>
      <c r="AZ2244">
        <f t="shared" ref="AZ2244:AZ2307" si="1039">(1-AY2244)/AX2244</f>
        <v>9.5000000000000001E-2</v>
      </c>
      <c r="BA2244" s="13">
        <f t="shared" ref="BA2244:BA2307" si="1040">Y2244</f>
        <v>6861326</v>
      </c>
      <c r="BI2244" s="14">
        <f t="shared" ref="BI2244:BI2246" si="1041">AR2244</f>
        <v>5943897</v>
      </c>
      <c r="BJ2244" s="14">
        <v>0</v>
      </c>
      <c r="BK2244" s="14">
        <f t="shared" ref="BK2244:BK2246" si="1042">AR2244</f>
        <v>5943897</v>
      </c>
      <c r="BL2244" s="52">
        <v>0</v>
      </c>
      <c r="BM2244" s="15">
        <f t="shared" ref="BM2244:BM2246" si="1043">AR2244</f>
        <v>5943897</v>
      </c>
    </row>
    <row r="2245" spans="1:65">
      <c r="A2245" s="8">
        <v>2243</v>
      </c>
      <c r="B2245" s="1" t="s">
        <v>44</v>
      </c>
      <c r="C2245" s="1">
        <v>1500</v>
      </c>
      <c r="D2245" s="1" t="s">
        <v>60</v>
      </c>
      <c r="E2245" s="1">
        <v>150000089</v>
      </c>
      <c r="F2245" s="1" t="s">
        <v>60</v>
      </c>
      <c r="G2245" s="1" t="s">
        <v>108</v>
      </c>
      <c r="H2245" s="1">
        <v>20</v>
      </c>
      <c r="I2245" s="1" t="s">
        <v>200</v>
      </c>
      <c r="J2245" s="1" t="s">
        <v>49</v>
      </c>
      <c r="K2245" s="1">
        <v>17406001</v>
      </c>
      <c r="L2245" s="1" t="s">
        <v>50</v>
      </c>
      <c r="M2245" s="1" t="s">
        <v>51</v>
      </c>
      <c r="N2245" s="1" t="s">
        <v>64</v>
      </c>
      <c r="O2245" s="1" t="s">
        <v>65</v>
      </c>
      <c r="P2245" s="1" t="s">
        <v>66</v>
      </c>
      <c r="Q2245" s="1" t="s">
        <v>67</v>
      </c>
      <c r="R2245" s="1" t="s">
        <v>87</v>
      </c>
      <c r="S2245" s="1" t="s">
        <v>88</v>
      </c>
      <c r="T2245" s="2">
        <v>43404</v>
      </c>
      <c r="U2245" s="2">
        <v>43404</v>
      </c>
      <c r="V2245" s="1" t="s">
        <v>52</v>
      </c>
      <c r="W2245" s="3">
        <v>1</v>
      </c>
      <c r="X2245" s="1" t="s">
        <v>53</v>
      </c>
      <c r="Y2245" s="4">
        <v>5552065</v>
      </c>
      <c r="Z2245" s="4">
        <v>-684659</v>
      </c>
      <c r="AA2245" s="4">
        <v>0</v>
      </c>
      <c r="AB2245" s="4">
        <v>0</v>
      </c>
      <c r="AC2245" s="4">
        <v>0</v>
      </c>
      <c r="AD2245" s="4">
        <v>5552065</v>
      </c>
      <c r="AE2245" s="5">
        <v>1614</v>
      </c>
      <c r="AF2245" s="1" t="s">
        <v>70</v>
      </c>
      <c r="AG2245" s="1" t="s">
        <v>71</v>
      </c>
      <c r="AH2245" s="1" t="s">
        <v>89</v>
      </c>
      <c r="AI2245" s="1" t="s">
        <v>57</v>
      </c>
      <c r="AJ2245" s="5">
        <v>10950</v>
      </c>
      <c r="AK2245" s="4">
        <v>-57710</v>
      </c>
      <c r="AL2245" s="4">
        <v>0</v>
      </c>
      <c r="AM2245" s="4">
        <v>0</v>
      </c>
      <c r="AN2245" s="4">
        <v>0</v>
      </c>
      <c r="AO2245" s="4">
        <v>-742369</v>
      </c>
      <c r="AP2245" s="4">
        <v>-742369</v>
      </c>
      <c r="AQ2245" s="4">
        <v>0</v>
      </c>
      <c r="AR2245" s="4">
        <v>4809696</v>
      </c>
      <c r="AS2245" s="1" t="s">
        <v>52</v>
      </c>
      <c r="AT2245" s="9">
        <f t="shared" si="1036"/>
        <v>43404</v>
      </c>
      <c r="AU2245" s="9">
        <f t="shared" si="1037"/>
        <v>43374</v>
      </c>
      <c r="AV2245" s="9">
        <v>44798</v>
      </c>
      <c r="AW2245" s="11">
        <f t="shared" si="1038"/>
        <v>3.8191780821917809</v>
      </c>
      <c r="AX2245">
        <v>10</v>
      </c>
      <c r="AY2245" s="12">
        <v>0.05</v>
      </c>
      <c r="AZ2245">
        <f t="shared" si="1039"/>
        <v>9.5000000000000001E-2</v>
      </c>
      <c r="BA2245" s="13">
        <f t="shared" si="1040"/>
        <v>5552065</v>
      </c>
      <c r="BI2245" s="14">
        <f t="shared" si="1041"/>
        <v>4809696</v>
      </c>
      <c r="BJ2245" s="14">
        <v>0</v>
      </c>
      <c r="BK2245" s="14">
        <f t="shared" si="1042"/>
        <v>4809696</v>
      </c>
      <c r="BL2245" s="52">
        <v>0</v>
      </c>
      <c r="BM2245" s="15">
        <f t="shared" si="1043"/>
        <v>4809696</v>
      </c>
    </row>
    <row r="2246" spans="1:65">
      <c r="A2246" s="8">
        <v>2244</v>
      </c>
      <c r="B2246" s="1" t="s">
        <v>44</v>
      </c>
      <c r="C2246" s="1">
        <v>1500</v>
      </c>
      <c r="D2246" s="1" t="s">
        <v>60</v>
      </c>
      <c r="E2246" s="1">
        <v>150000089</v>
      </c>
      <c r="F2246" s="1" t="s">
        <v>60</v>
      </c>
      <c r="G2246" s="1" t="s">
        <v>109</v>
      </c>
      <c r="H2246" s="1">
        <v>21</v>
      </c>
      <c r="I2246" s="1" t="s">
        <v>200</v>
      </c>
      <c r="J2246" s="1" t="s">
        <v>49</v>
      </c>
      <c r="K2246" s="1">
        <v>17406001</v>
      </c>
      <c r="L2246" s="1" t="s">
        <v>50</v>
      </c>
      <c r="M2246" s="1" t="s">
        <v>51</v>
      </c>
      <c r="N2246" s="1" t="s">
        <v>64</v>
      </c>
      <c r="O2246" s="1" t="s">
        <v>65</v>
      </c>
      <c r="P2246" s="1" t="s">
        <v>66</v>
      </c>
      <c r="Q2246" s="1" t="s">
        <v>67</v>
      </c>
      <c r="R2246" s="1" t="s">
        <v>87</v>
      </c>
      <c r="S2246" s="1" t="s">
        <v>88</v>
      </c>
      <c r="T2246" s="2">
        <v>43404</v>
      </c>
      <c r="U2246" s="2">
        <v>43404</v>
      </c>
      <c r="V2246" s="1" t="s">
        <v>52</v>
      </c>
      <c r="W2246" s="3">
        <v>1</v>
      </c>
      <c r="X2246" s="1" t="s">
        <v>53</v>
      </c>
      <c r="Y2246" s="4">
        <v>1950695</v>
      </c>
      <c r="Z2246" s="4">
        <v>-241362</v>
      </c>
      <c r="AA2246" s="4">
        <v>0</v>
      </c>
      <c r="AB2246" s="4">
        <v>0</v>
      </c>
      <c r="AC2246" s="4">
        <v>0</v>
      </c>
      <c r="AD2246" s="4">
        <v>1950695</v>
      </c>
      <c r="AE2246" s="5">
        <v>1614</v>
      </c>
      <c r="AF2246" s="1" t="s">
        <v>70</v>
      </c>
      <c r="AG2246" s="1" t="s">
        <v>71</v>
      </c>
      <c r="AH2246" s="1" t="s">
        <v>89</v>
      </c>
      <c r="AI2246" s="1" t="s">
        <v>57</v>
      </c>
      <c r="AJ2246" s="5">
        <v>10950</v>
      </c>
      <c r="AK2246" s="4">
        <v>-20266</v>
      </c>
      <c r="AL2246" s="4">
        <v>0</v>
      </c>
      <c r="AM2246" s="4">
        <v>0</v>
      </c>
      <c r="AN2246" s="4">
        <v>0</v>
      </c>
      <c r="AO2246" s="4">
        <v>-261628</v>
      </c>
      <c r="AP2246" s="4">
        <v>-261628</v>
      </c>
      <c r="AQ2246" s="4">
        <v>0</v>
      </c>
      <c r="AR2246" s="4">
        <v>1689067</v>
      </c>
      <c r="AS2246" s="1" t="s">
        <v>52</v>
      </c>
      <c r="AT2246" s="9">
        <f t="shared" si="1036"/>
        <v>43404</v>
      </c>
      <c r="AU2246" s="9">
        <f t="shared" si="1037"/>
        <v>43374</v>
      </c>
      <c r="AV2246" s="9">
        <v>44798</v>
      </c>
      <c r="AW2246" s="11">
        <f t="shared" si="1038"/>
        <v>3.8191780821917809</v>
      </c>
      <c r="AX2246">
        <v>10</v>
      </c>
      <c r="AY2246" s="12">
        <v>0.05</v>
      </c>
      <c r="AZ2246">
        <f t="shared" si="1039"/>
        <v>9.5000000000000001E-2</v>
      </c>
      <c r="BA2246" s="13">
        <f t="shared" si="1040"/>
        <v>1950695</v>
      </c>
      <c r="BI2246" s="14">
        <f t="shared" si="1041"/>
        <v>1689067</v>
      </c>
      <c r="BJ2246" s="14">
        <v>0</v>
      </c>
      <c r="BK2246" s="14">
        <f t="shared" si="1042"/>
        <v>1689067</v>
      </c>
      <c r="BL2246" s="52">
        <v>0</v>
      </c>
      <c r="BM2246" s="15">
        <f t="shared" si="1043"/>
        <v>1689067</v>
      </c>
    </row>
    <row r="2247" spans="1:65">
      <c r="A2247" s="8">
        <v>2245</v>
      </c>
      <c r="B2247" s="1" t="s">
        <v>44</v>
      </c>
      <c r="C2247" s="1">
        <v>1500</v>
      </c>
      <c r="D2247" s="1" t="s">
        <v>60</v>
      </c>
      <c r="E2247" s="1">
        <v>150000089</v>
      </c>
      <c r="F2247" s="1" t="s">
        <v>60</v>
      </c>
      <c r="G2247" s="1" t="s">
        <v>110</v>
      </c>
      <c r="H2247" s="1">
        <v>22</v>
      </c>
      <c r="I2247" s="1" t="s">
        <v>200</v>
      </c>
      <c r="J2247" s="1" t="s">
        <v>49</v>
      </c>
      <c r="K2247" s="1">
        <v>17406001</v>
      </c>
      <c r="L2247" s="1" t="s">
        <v>50</v>
      </c>
      <c r="M2247" s="1" t="s">
        <v>51</v>
      </c>
      <c r="N2247" s="1" t="s">
        <v>64</v>
      </c>
      <c r="O2247" s="1" t="s">
        <v>65</v>
      </c>
      <c r="P2247" s="1" t="s">
        <v>66</v>
      </c>
      <c r="Q2247" s="1" t="s">
        <v>67</v>
      </c>
      <c r="R2247" s="1" t="s">
        <v>87</v>
      </c>
      <c r="S2247" s="1" t="s">
        <v>88</v>
      </c>
      <c r="T2247" s="2">
        <v>43404</v>
      </c>
      <c r="U2247" s="2">
        <v>43404</v>
      </c>
      <c r="V2247" s="1" t="s">
        <v>52</v>
      </c>
      <c r="W2247" s="3">
        <v>1</v>
      </c>
      <c r="X2247" s="1" t="s">
        <v>53</v>
      </c>
      <c r="Y2247" s="4">
        <v>16789210</v>
      </c>
      <c r="Z2247" s="4">
        <v>-2070378</v>
      </c>
      <c r="AA2247" s="4">
        <v>0</v>
      </c>
      <c r="AB2247" s="4">
        <v>0</v>
      </c>
      <c r="AC2247" s="4">
        <v>0</v>
      </c>
      <c r="AD2247" s="4">
        <v>16789210</v>
      </c>
      <c r="AE2247" s="5">
        <v>1614</v>
      </c>
      <c r="AF2247" s="1" t="s">
        <v>70</v>
      </c>
      <c r="AG2247" s="1" t="s">
        <v>71</v>
      </c>
      <c r="AH2247" s="1" t="s">
        <v>89</v>
      </c>
      <c r="AI2247" s="1" t="s">
        <v>57</v>
      </c>
      <c r="AJ2247" s="5">
        <v>10950</v>
      </c>
      <c r="AK2247" s="4">
        <v>-174511</v>
      </c>
      <c r="AL2247" s="4">
        <v>0</v>
      </c>
      <c r="AM2247" s="4">
        <v>0</v>
      </c>
      <c r="AN2247" s="4">
        <v>0</v>
      </c>
      <c r="AO2247" s="4">
        <v>-2244889</v>
      </c>
      <c r="AP2247" s="4">
        <v>-2244889</v>
      </c>
      <c r="AQ2247" s="4">
        <v>0</v>
      </c>
      <c r="AR2247" s="4">
        <v>14544321</v>
      </c>
      <c r="AS2247" s="1" t="s">
        <v>52</v>
      </c>
      <c r="AT2247" s="9">
        <f t="shared" si="1036"/>
        <v>43404</v>
      </c>
      <c r="AU2247" s="9">
        <f t="shared" si="1037"/>
        <v>43374</v>
      </c>
      <c r="AV2247" s="9">
        <v>44798</v>
      </c>
      <c r="AW2247" s="11">
        <f t="shared" si="1038"/>
        <v>3.8191780821917809</v>
      </c>
      <c r="AX2247">
        <v>25</v>
      </c>
      <c r="AY2247" s="12">
        <v>0.05</v>
      </c>
      <c r="AZ2247">
        <f t="shared" si="1039"/>
        <v>3.7999999999999999E-2</v>
      </c>
      <c r="BA2247" s="13">
        <f t="shared" si="1040"/>
        <v>16789210</v>
      </c>
      <c r="BB2247" s="17" t="s">
        <v>2189</v>
      </c>
      <c r="BC2247">
        <f>MATCH(BB2247,MONTHLY_INDEX!$A:$A,0)</f>
        <v>798</v>
      </c>
      <c r="BD2247">
        <f>MATCH(AU2247,MONTHLY_INDEX!$1:$1,0)</f>
        <v>82</v>
      </c>
      <c r="BE2247">
        <f>INDEX(MONTHLY_INDEX!$1:$1048576,Final!BC2247,Final!BD2247)</f>
        <v>96</v>
      </c>
      <c r="BF2247">
        <f>MATCH($BF$1,MONTHLY_INDEX!$1:$1,0)</f>
        <v>127</v>
      </c>
      <c r="BG2247">
        <f>INDEX(MONTHLY_INDEX!$1:$1048576,Final!BC2247,Final!BF2247)</f>
        <v>95.3</v>
      </c>
      <c r="BH2247" s="23">
        <f>(BG2247-BE2247)/BE2247</f>
        <v>-7.2916666666666963E-3</v>
      </c>
      <c r="BI2247" s="14">
        <f>(1+BH2247)*BA2247</f>
        <v>16666788.677083332</v>
      </c>
      <c r="BJ2247" s="14">
        <f>BI2247*AZ2247*AW2247</f>
        <v>2418830.4926094748</v>
      </c>
      <c r="BK2247" s="15">
        <f t="shared" ref="BK2247:BK2307" si="1044">MAX(BI2247-BJ2247,0)</f>
        <v>14247958.184473857</v>
      </c>
      <c r="BL2247" s="52">
        <v>0</v>
      </c>
      <c r="BM2247" s="15">
        <f>MAX((1-BL2247)*BK2247,BI2247*AY2247)</f>
        <v>14247958.184473857</v>
      </c>
    </row>
    <row r="2248" spans="1:65">
      <c r="A2248" s="8">
        <v>2246</v>
      </c>
      <c r="B2248" s="1" t="s">
        <v>44</v>
      </c>
      <c r="C2248" s="1">
        <v>1500</v>
      </c>
      <c r="D2248" s="1" t="s">
        <v>60</v>
      </c>
      <c r="E2248" s="1">
        <v>150000089</v>
      </c>
      <c r="F2248" s="1" t="s">
        <v>60</v>
      </c>
      <c r="G2248" s="1" t="s">
        <v>111</v>
      </c>
      <c r="H2248" s="1">
        <v>23</v>
      </c>
      <c r="I2248" s="1" t="s">
        <v>200</v>
      </c>
      <c r="J2248" s="1" t="s">
        <v>49</v>
      </c>
      <c r="K2248" s="1">
        <v>17406001</v>
      </c>
      <c r="L2248" s="1" t="s">
        <v>50</v>
      </c>
      <c r="M2248" s="1" t="s">
        <v>51</v>
      </c>
      <c r="N2248" s="1" t="s">
        <v>64</v>
      </c>
      <c r="O2248" s="1" t="s">
        <v>65</v>
      </c>
      <c r="P2248" s="1" t="s">
        <v>66</v>
      </c>
      <c r="Q2248" s="1" t="s">
        <v>67</v>
      </c>
      <c r="R2248" s="1" t="s">
        <v>87</v>
      </c>
      <c r="S2248" s="1" t="s">
        <v>88</v>
      </c>
      <c r="T2248" s="2">
        <v>43404</v>
      </c>
      <c r="U2248" s="2">
        <v>43404</v>
      </c>
      <c r="V2248" s="1" t="s">
        <v>52</v>
      </c>
      <c r="W2248" s="3">
        <v>1</v>
      </c>
      <c r="X2248" s="1" t="s">
        <v>53</v>
      </c>
      <c r="Y2248" s="4">
        <v>98582</v>
      </c>
      <c r="Z2248" s="4">
        <v>-12155</v>
      </c>
      <c r="AA2248" s="4">
        <v>0</v>
      </c>
      <c r="AB2248" s="4">
        <v>0</v>
      </c>
      <c r="AC2248" s="4">
        <v>0</v>
      </c>
      <c r="AD2248" s="4">
        <v>98582</v>
      </c>
      <c r="AE2248" s="5">
        <v>1614</v>
      </c>
      <c r="AF2248" s="1" t="s">
        <v>70</v>
      </c>
      <c r="AG2248" s="1" t="s">
        <v>71</v>
      </c>
      <c r="AH2248" s="1" t="s">
        <v>89</v>
      </c>
      <c r="AI2248" s="1" t="s">
        <v>57</v>
      </c>
      <c r="AJ2248" s="5">
        <v>10950</v>
      </c>
      <c r="AK2248" s="4">
        <v>-1025</v>
      </c>
      <c r="AL2248" s="4">
        <v>0</v>
      </c>
      <c r="AM2248" s="4">
        <v>0</v>
      </c>
      <c r="AN2248" s="4">
        <v>0</v>
      </c>
      <c r="AO2248" s="4">
        <v>-13180</v>
      </c>
      <c r="AP2248" s="4">
        <v>-13180</v>
      </c>
      <c r="AQ2248" s="4">
        <v>0</v>
      </c>
      <c r="AR2248" s="4">
        <v>85402</v>
      </c>
      <c r="AS2248" s="1" t="s">
        <v>52</v>
      </c>
      <c r="AT2248" s="9">
        <f t="shared" si="1036"/>
        <v>43404</v>
      </c>
      <c r="AU2248" s="9">
        <f t="shared" si="1037"/>
        <v>43374</v>
      </c>
      <c r="AV2248" s="9">
        <v>44798</v>
      </c>
      <c r="AW2248" s="11">
        <f t="shared" si="1038"/>
        <v>3.8191780821917809</v>
      </c>
      <c r="AX2248">
        <v>10</v>
      </c>
      <c r="AY2248" s="12">
        <v>0.05</v>
      </c>
      <c r="AZ2248">
        <f t="shared" si="1039"/>
        <v>9.5000000000000001E-2</v>
      </c>
      <c r="BA2248" s="13">
        <f t="shared" si="1040"/>
        <v>98582</v>
      </c>
      <c r="BI2248" s="14">
        <f t="shared" ref="BI2248:BI2252" si="1045">AR2248</f>
        <v>85402</v>
      </c>
      <c r="BJ2248" s="14">
        <v>0</v>
      </c>
      <c r="BK2248" s="14">
        <f t="shared" ref="BK2248:BK2252" si="1046">AR2248</f>
        <v>85402</v>
      </c>
      <c r="BL2248" s="52">
        <v>0</v>
      </c>
      <c r="BM2248" s="15">
        <f t="shared" ref="BM2248:BM2252" si="1047">AR2248</f>
        <v>85402</v>
      </c>
    </row>
    <row r="2249" spans="1:65">
      <c r="A2249" s="8">
        <v>2247</v>
      </c>
      <c r="B2249" s="1" t="s">
        <v>44</v>
      </c>
      <c r="C2249" s="1">
        <v>1500</v>
      </c>
      <c r="D2249" s="1" t="s">
        <v>60</v>
      </c>
      <c r="E2249" s="1">
        <v>150000089</v>
      </c>
      <c r="F2249" s="1" t="s">
        <v>112</v>
      </c>
      <c r="G2249" s="1" t="s">
        <v>113</v>
      </c>
      <c r="H2249" s="1">
        <v>24</v>
      </c>
      <c r="I2249" s="1" t="s">
        <v>200</v>
      </c>
      <c r="J2249" s="1" t="s">
        <v>49</v>
      </c>
      <c r="K2249" s="1">
        <v>17406001</v>
      </c>
      <c r="L2249" s="1" t="s">
        <v>50</v>
      </c>
      <c r="M2249" s="1" t="s">
        <v>51</v>
      </c>
      <c r="N2249" s="1" t="s">
        <v>64</v>
      </c>
      <c r="O2249" s="1" t="s">
        <v>65</v>
      </c>
      <c r="P2249" s="1" t="s">
        <v>66</v>
      </c>
      <c r="Q2249" s="1" t="s">
        <v>67</v>
      </c>
      <c r="R2249" s="1" t="s">
        <v>87</v>
      </c>
      <c r="S2249" s="1" t="s">
        <v>88</v>
      </c>
      <c r="T2249" s="2">
        <v>43404</v>
      </c>
      <c r="U2249" s="2">
        <v>43404</v>
      </c>
      <c r="V2249" s="1" t="s">
        <v>52</v>
      </c>
      <c r="W2249" s="3">
        <v>1</v>
      </c>
      <c r="X2249" s="1" t="s">
        <v>53</v>
      </c>
      <c r="Y2249" s="4">
        <v>995176</v>
      </c>
      <c r="Z2249" s="4">
        <v>-122721.11</v>
      </c>
      <c r="AA2249" s="4">
        <v>0</v>
      </c>
      <c r="AB2249" s="4">
        <v>0</v>
      </c>
      <c r="AC2249" s="4">
        <v>0</v>
      </c>
      <c r="AD2249" s="4">
        <v>995176</v>
      </c>
      <c r="AE2249" s="5">
        <v>1614</v>
      </c>
      <c r="AF2249" s="1" t="s">
        <v>70</v>
      </c>
      <c r="AG2249" s="1" t="s">
        <v>71</v>
      </c>
      <c r="AH2249" s="1" t="s">
        <v>89</v>
      </c>
      <c r="AI2249" s="1" t="s">
        <v>57</v>
      </c>
      <c r="AJ2249" s="5">
        <v>10950</v>
      </c>
      <c r="AK2249" s="4">
        <v>-10344</v>
      </c>
      <c r="AL2249" s="4">
        <v>0</v>
      </c>
      <c r="AM2249" s="4">
        <v>0</v>
      </c>
      <c r="AN2249" s="4">
        <v>0</v>
      </c>
      <c r="AO2249" s="4">
        <v>-133065.10999999999</v>
      </c>
      <c r="AP2249" s="4">
        <v>-133065.10999999999</v>
      </c>
      <c r="AQ2249" s="4">
        <v>0</v>
      </c>
      <c r="AR2249" s="4">
        <v>862110.89</v>
      </c>
      <c r="AS2249" s="1" t="s">
        <v>52</v>
      </c>
      <c r="AT2249" s="9">
        <f t="shared" si="1036"/>
        <v>43404</v>
      </c>
      <c r="AU2249" s="9">
        <f t="shared" si="1037"/>
        <v>43374</v>
      </c>
      <c r="AV2249" s="9">
        <v>44798</v>
      </c>
      <c r="AW2249" s="11">
        <f t="shared" si="1038"/>
        <v>3.8191780821917809</v>
      </c>
      <c r="AX2249">
        <v>10</v>
      </c>
      <c r="AY2249" s="12">
        <v>0.05</v>
      </c>
      <c r="AZ2249">
        <f t="shared" si="1039"/>
        <v>9.5000000000000001E-2</v>
      </c>
      <c r="BA2249" s="13">
        <f t="shared" si="1040"/>
        <v>995176</v>
      </c>
      <c r="BB2249" s="16" t="s">
        <v>593</v>
      </c>
      <c r="BC2249" s="16" t="s">
        <v>593</v>
      </c>
      <c r="BD2249" s="16" t="s">
        <v>593</v>
      </c>
      <c r="BE2249" s="16" t="s">
        <v>593</v>
      </c>
      <c r="BF2249" s="16" t="s">
        <v>593</v>
      </c>
      <c r="BG2249" s="16" t="s">
        <v>593</v>
      </c>
      <c r="BH2249" s="16" t="s">
        <v>593</v>
      </c>
      <c r="BI2249" s="14">
        <f t="shared" si="1045"/>
        <v>862110.89</v>
      </c>
      <c r="BJ2249" s="14">
        <v>0</v>
      </c>
      <c r="BK2249" s="14">
        <f t="shared" si="1046"/>
        <v>862110.89</v>
      </c>
      <c r="BL2249" s="52">
        <v>0</v>
      </c>
      <c r="BM2249" s="15">
        <f t="shared" si="1047"/>
        <v>862110.89</v>
      </c>
    </row>
    <row r="2250" spans="1:65">
      <c r="A2250" s="8">
        <v>2248</v>
      </c>
      <c r="B2250" s="1" t="s">
        <v>44</v>
      </c>
      <c r="C2250" s="1">
        <v>1500</v>
      </c>
      <c r="D2250" s="1" t="s">
        <v>60</v>
      </c>
      <c r="E2250" s="1">
        <v>150000089</v>
      </c>
      <c r="F2250" s="1" t="s">
        <v>112</v>
      </c>
      <c r="G2250" s="1" t="s">
        <v>114</v>
      </c>
      <c r="H2250" s="1">
        <v>25</v>
      </c>
      <c r="I2250" s="1" t="s">
        <v>200</v>
      </c>
      <c r="J2250" s="1" t="s">
        <v>49</v>
      </c>
      <c r="K2250" s="1">
        <v>17406001</v>
      </c>
      <c r="L2250" s="1" t="s">
        <v>50</v>
      </c>
      <c r="M2250" s="1" t="s">
        <v>51</v>
      </c>
      <c r="N2250" s="1" t="s">
        <v>64</v>
      </c>
      <c r="O2250" s="1" t="s">
        <v>65</v>
      </c>
      <c r="P2250" s="1" t="s">
        <v>66</v>
      </c>
      <c r="Q2250" s="1" t="s">
        <v>67</v>
      </c>
      <c r="R2250" s="1" t="s">
        <v>87</v>
      </c>
      <c r="S2250" s="1" t="s">
        <v>88</v>
      </c>
      <c r="T2250" s="2">
        <v>43404</v>
      </c>
      <c r="U2250" s="2">
        <v>43404</v>
      </c>
      <c r="V2250" s="1" t="s">
        <v>52</v>
      </c>
      <c r="W2250" s="3">
        <v>1</v>
      </c>
      <c r="X2250" s="1" t="s">
        <v>53</v>
      </c>
      <c r="Y2250" s="4">
        <v>2883400</v>
      </c>
      <c r="Z2250" s="4">
        <v>-355569.71</v>
      </c>
      <c r="AA2250" s="4">
        <v>0</v>
      </c>
      <c r="AB2250" s="4">
        <v>0</v>
      </c>
      <c r="AC2250" s="4">
        <v>0</v>
      </c>
      <c r="AD2250" s="4">
        <v>2883400</v>
      </c>
      <c r="AE2250" s="5">
        <v>1614</v>
      </c>
      <c r="AF2250" s="1" t="s">
        <v>70</v>
      </c>
      <c r="AG2250" s="1" t="s">
        <v>71</v>
      </c>
      <c r="AH2250" s="1" t="s">
        <v>89</v>
      </c>
      <c r="AI2250" s="1" t="s">
        <v>57</v>
      </c>
      <c r="AJ2250" s="5">
        <v>10950</v>
      </c>
      <c r="AK2250" s="4">
        <v>-29971</v>
      </c>
      <c r="AL2250" s="4">
        <v>0</v>
      </c>
      <c r="AM2250" s="4">
        <v>0</v>
      </c>
      <c r="AN2250" s="4">
        <v>0</v>
      </c>
      <c r="AO2250" s="4">
        <v>-385540.71</v>
      </c>
      <c r="AP2250" s="4">
        <v>-385540.71</v>
      </c>
      <c r="AQ2250" s="4">
        <v>0</v>
      </c>
      <c r="AR2250" s="4">
        <v>2497859.29</v>
      </c>
      <c r="AS2250" s="1" t="s">
        <v>52</v>
      </c>
      <c r="AT2250" s="9">
        <f t="shared" si="1036"/>
        <v>43404</v>
      </c>
      <c r="AU2250" s="9">
        <f t="shared" si="1037"/>
        <v>43374</v>
      </c>
      <c r="AV2250" s="9">
        <v>44798</v>
      </c>
      <c r="AW2250" s="11">
        <f t="shared" si="1038"/>
        <v>3.8191780821917809</v>
      </c>
      <c r="AX2250">
        <v>10</v>
      </c>
      <c r="AY2250" s="12">
        <v>0.05</v>
      </c>
      <c r="AZ2250">
        <f t="shared" si="1039"/>
        <v>9.5000000000000001E-2</v>
      </c>
      <c r="BA2250" s="13">
        <f t="shared" si="1040"/>
        <v>2883400</v>
      </c>
      <c r="BB2250" s="16" t="s">
        <v>593</v>
      </c>
      <c r="BC2250" s="16" t="s">
        <v>593</v>
      </c>
      <c r="BD2250" s="16" t="s">
        <v>593</v>
      </c>
      <c r="BE2250" s="16" t="s">
        <v>593</v>
      </c>
      <c r="BF2250" s="16" t="s">
        <v>593</v>
      </c>
      <c r="BG2250" s="16" t="s">
        <v>593</v>
      </c>
      <c r="BH2250" s="16" t="s">
        <v>593</v>
      </c>
      <c r="BI2250" s="14">
        <f t="shared" si="1045"/>
        <v>2497859.29</v>
      </c>
      <c r="BJ2250" s="14">
        <v>0</v>
      </c>
      <c r="BK2250" s="14">
        <f t="shared" si="1046"/>
        <v>2497859.29</v>
      </c>
      <c r="BL2250" s="52">
        <v>0</v>
      </c>
      <c r="BM2250" s="15">
        <f t="shared" si="1047"/>
        <v>2497859.29</v>
      </c>
    </row>
    <row r="2251" spans="1:65">
      <c r="A2251" s="8">
        <v>2249</v>
      </c>
      <c r="B2251" s="1" t="s">
        <v>44</v>
      </c>
      <c r="C2251" s="1">
        <v>1500</v>
      </c>
      <c r="D2251" s="1" t="s">
        <v>60</v>
      </c>
      <c r="E2251" s="1">
        <v>150000089</v>
      </c>
      <c r="F2251" s="1" t="s">
        <v>60</v>
      </c>
      <c r="G2251" s="1" t="s">
        <v>181</v>
      </c>
      <c r="H2251" s="1">
        <v>26</v>
      </c>
      <c r="I2251" s="1" t="s">
        <v>200</v>
      </c>
      <c r="J2251" s="1" t="s">
        <v>49</v>
      </c>
      <c r="K2251" s="1">
        <v>17406001</v>
      </c>
      <c r="L2251" s="1" t="s">
        <v>50</v>
      </c>
      <c r="M2251" s="1" t="s">
        <v>51</v>
      </c>
      <c r="N2251" s="1" t="s">
        <v>64</v>
      </c>
      <c r="O2251" s="1" t="s">
        <v>65</v>
      </c>
      <c r="P2251" s="1" t="s">
        <v>66</v>
      </c>
      <c r="Q2251" s="1" t="s">
        <v>67</v>
      </c>
      <c r="R2251" s="1" t="s">
        <v>87</v>
      </c>
      <c r="S2251" s="1" t="s">
        <v>88</v>
      </c>
      <c r="T2251" s="2">
        <v>43404</v>
      </c>
      <c r="U2251" s="2">
        <v>43404</v>
      </c>
      <c r="V2251" s="1" t="s">
        <v>52</v>
      </c>
      <c r="W2251" s="3">
        <v>1</v>
      </c>
      <c r="X2251" s="1" t="s">
        <v>53</v>
      </c>
      <c r="Y2251" s="4">
        <v>120000</v>
      </c>
      <c r="Z2251" s="4">
        <v>-14798</v>
      </c>
      <c r="AA2251" s="4">
        <v>0</v>
      </c>
      <c r="AB2251" s="4">
        <v>0</v>
      </c>
      <c r="AC2251" s="4">
        <v>0</v>
      </c>
      <c r="AD2251" s="4">
        <v>120000</v>
      </c>
      <c r="AE2251" s="5">
        <v>1614</v>
      </c>
      <c r="AF2251" s="1" t="s">
        <v>70</v>
      </c>
      <c r="AG2251" s="1" t="s">
        <v>71</v>
      </c>
      <c r="AH2251" s="1" t="s">
        <v>89</v>
      </c>
      <c r="AI2251" s="1" t="s">
        <v>57</v>
      </c>
      <c r="AJ2251" s="5">
        <v>10950</v>
      </c>
      <c r="AK2251" s="4">
        <v>-1247</v>
      </c>
      <c r="AL2251" s="4">
        <v>0</v>
      </c>
      <c r="AM2251" s="4">
        <v>0</v>
      </c>
      <c r="AN2251" s="4">
        <v>0</v>
      </c>
      <c r="AO2251" s="4">
        <v>-16045</v>
      </c>
      <c r="AP2251" s="4">
        <v>-16045</v>
      </c>
      <c r="AQ2251" s="4">
        <v>0</v>
      </c>
      <c r="AR2251" s="4">
        <v>103955</v>
      </c>
      <c r="AS2251" s="1" t="s">
        <v>52</v>
      </c>
      <c r="AT2251" s="9">
        <f t="shared" si="1036"/>
        <v>43404</v>
      </c>
      <c r="AU2251" s="9">
        <f t="shared" si="1037"/>
        <v>43374</v>
      </c>
      <c r="AV2251" s="9">
        <v>44798</v>
      </c>
      <c r="AW2251" s="11">
        <f t="shared" si="1038"/>
        <v>3.8191780821917809</v>
      </c>
      <c r="AX2251">
        <v>10</v>
      </c>
      <c r="AY2251" s="12">
        <v>0.05</v>
      </c>
      <c r="AZ2251">
        <f t="shared" si="1039"/>
        <v>9.5000000000000001E-2</v>
      </c>
      <c r="BA2251" s="13">
        <f t="shared" si="1040"/>
        <v>120000</v>
      </c>
      <c r="BI2251" s="14">
        <f t="shared" si="1045"/>
        <v>103955</v>
      </c>
      <c r="BJ2251" s="14">
        <v>0</v>
      </c>
      <c r="BK2251" s="14">
        <f t="shared" si="1046"/>
        <v>103955</v>
      </c>
      <c r="BL2251" s="52">
        <v>0</v>
      </c>
      <c r="BM2251" s="15">
        <f t="shared" si="1047"/>
        <v>103955</v>
      </c>
    </row>
    <row r="2252" spans="1:65">
      <c r="A2252" s="8">
        <v>2250</v>
      </c>
      <c r="B2252" s="1" t="s">
        <v>44</v>
      </c>
      <c r="C2252" s="1">
        <v>1500</v>
      </c>
      <c r="D2252" s="1" t="s">
        <v>60</v>
      </c>
      <c r="E2252" s="1">
        <v>150000089</v>
      </c>
      <c r="F2252" s="1" t="s">
        <v>112</v>
      </c>
      <c r="G2252" s="1" t="s">
        <v>116</v>
      </c>
      <c r="H2252" s="1">
        <v>27</v>
      </c>
      <c r="I2252" s="1" t="s">
        <v>200</v>
      </c>
      <c r="J2252" s="1" t="s">
        <v>49</v>
      </c>
      <c r="K2252" s="1">
        <v>17406001</v>
      </c>
      <c r="L2252" s="1" t="s">
        <v>50</v>
      </c>
      <c r="M2252" s="1" t="s">
        <v>51</v>
      </c>
      <c r="N2252" s="1" t="s">
        <v>64</v>
      </c>
      <c r="O2252" s="1" t="s">
        <v>65</v>
      </c>
      <c r="P2252" s="1" t="s">
        <v>66</v>
      </c>
      <c r="Q2252" s="1" t="s">
        <v>67</v>
      </c>
      <c r="R2252" s="1" t="s">
        <v>87</v>
      </c>
      <c r="S2252" s="1" t="s">
        <v>88</v>
      </c>
      <c r="T2252" s="2">
        <v>43404</v>
      </c>
      <c r="U2252" s="2">
        <v>43404</v>
      </c>
      <c r="V2252" s="1" t="s">
        <v>52</v>
      </c>
      <c r="W2252" s="3">
        <v>1</v>
      </c>
      <c r="X2252" s="1" t="s">
        <v>53</v>
      </c>
      <c r="Y2252" s="4">
        <v>4339035</v>
      </c>
      <c r="Z2252" s="4">
        <v>-535070.18000000005</v>
      </c>
      <c r="AA2252" s="4">
        <v>0</v>
      </c>
      <c r="AB2252" s="4">
        <v>0</v>
      </c>
      <c r="AC2252" s="4">
        <v>0</v>
      </c>
      <c r="AD2252" s="4">
        <v>4339035</v>
      </c>
      <c r="AE2252" s="5">
        <v>1614</v>
      </c>
      <c r="AF2252" s="1" t="s">
        <v>70</v>
      </c>
      <c r="AG2252" s="1" t="s">
        <v>71</v>
      </c>
      <c r="AH2252" s="1" t="s">
        <v>89</v>
      </c>
      <c r="AI2252" s="1" t="s">
        <v>57</v>
      </c>
      <c r="AJ2252" s="5">
        <v>10950</v>
      </c>
      <c r="AK2252" s="4">
        <v>-45101</v>
      </c>
      <c r="AL2252" s="4">
        <v>0</v>
      </c>
      <c r="AM2252" s="4">
        <v>0</v>
      </c>
      <c r="AN2252" s="4">
        <v>0</v>
      </c>
      <c r="AO2252" s="4">
        <v>-580171.18000000005</v>
      </c>
      <c r="AP2252" s="4">
        <v>-580171.18000000005</v>
      </c>
      <c r="AQ2252" s="4">
        <v>0</v>
      </c>
      <c r="AR2252" s="4">
        <v>3758863.82</v>
      </c>
      <c r="AS2252" s="1" t="s">
        <v>52</v>
      </c>
      <c r="AT2252" s="9">
        <f t="shared" si="1036"/>
        <v>43404</v>
      </c>
      <c r="AU2252" s="9">
        <f t="shared" si="1037"/>
        <v>43374</v>
      </c>
      <c r="AV2252" s="9">
        <v>44798</v>
      </c>
      <c r="AW2252" s="11">
        <f t="shared" si="1038"/>
        <v>3.8191780821917809</v>
      </c>
      <c r="AX2252">
        <v>10</v>
      </c>
      <c r="AY2252" s="12">
        <v>0.05</v>
      </c>
      <c r="AZ2252">
        <f t="shared" si="1039"/>
        <v>9.5000000000000001E-2</v>
      </c>
      <c r="BA2252" s="13">
        <f t="shared" si="1040"/>
        <v>4339035</v>
      </c>
      <c r="BB2252" s="16" t="s">
        <v>593</v>
      </c>
      <c r="BC2252" s="16" t="s">
        <v>593</v>
      </c>
      <c r="BD2252" s="16" t="s">
        <v>593</v>
      </c>
      <c r="BE2252" s="16" t="s">
        <v>593</v>
      </c>
      <c r="BF2252" s="16" t="s">
        <v>593</v>
      </c>
      <c r="BG2252" s="16" t="s">
        <v>593</v>
      </c>
      <c r="BH2252" s="16" t="s">
        <v>593</v>
      </c>
      <c r="BI2252" s="14">
        <f t="shared" si="1045"/>
        <v>3758863.82</v>
      </c>
      <c r="BJ2252" s="14">
        <v>0</v>
      </c>
      <c r="BK2252" s="14">
        <f t="shared" si="1046"/>
        <v>3758863.82</v>
      </c>
      <c r="BL2252" s="52">
        <v>0</v>
      </c>
      <c r="BM2252" s="15">
        <f t="shared" si="1047"/>
        <v>3758863.82</v>
      </c>
    </row>
    <row r="2253" spans="1:65">
      <c r="A2253" s="8">
        <v>2251</v>
      </c>
      <c r="B2253" s="1" t="s">
        <v>44</v>
      </c>
      <c r="C2253" s="1">
        <v>1500</v>
      </c>
      <c r="D2253" s="1" t="s">
        <v>60</v>
      </c>
      <c r="E2253" s="1">
        <v>150000090</v>
      </c>
      <c r="F2253" s="1" t="s">
        <v>60</v>
      </c>
      <c r="G2253" s="1" t="s">
        <v>86</v>
      </c>
      <c r="H2253" s="1">
        <v>1</v>
      </c>
      <c r="I2253" s="1" t="s">
        <v>201</v>
      </c>
      <c r="J2253" s="1" t="s">
        <v>49</v>
      </c>
      <c r="K2253" s="1">
        <v>17406001</v>
      </c>
      <c r="L2253" s="1" t="s">
        <v>50</v>
      </c>
      <c r="M2253" s="1" t="s">
        <v>51</v>
      </c>
      <c r="N2253" s="1" t="s">
        <v>64</v>
      </c>
      <c r="O2253" s="1" t="s">
        <v>65</v>
      </c>
      <c r="P2253" s="1" t="s">
        <v>66</v>
      </c>
      <c r="Q2253" s="1" t="s">
        <v>67</v>
      </c>
      <c r="R2253" s="1" t="s">
        <v>87</v>
      </c>
      <c r="S2253" s="1" t="s">
        <v>88</v>
      </c>
      <c r="T2253" s="2">
        <v>43404</v>
      </c>
      <c r="U2253" s="2">
        <v>43404</v>
      </c>
      <c r="V2253" s="1" t="s">
        <v>52</v>
      </c>
      <c r="W2253" s="3">
        <v>1</v>
      </c>
      <c r="X2253" s="1" t="s">
        <v>53</v>
      </c>
      <c r="Y2253" s="4">
        <v>892500</v>
      </c>
      <c r="Z2253" s="4">
        <v>-110059</v>
      </c>
      <c r="AA2253" s="4">
        <v>0</v>
      </c>
      <c r="AB2253" s="4">
        <v>0</v>
      </c>
      <c r="AC2253" s="4">
        <v>0</v>
      </c>
      <c r="AD2253" s="4">
        <v>892500</v>
      </c>
      <c r="AE2253" s="5">
        <v>1614</v>
      </c>
      <c r="AF2253" s="1" t="s">
        <v>70</v>
      </c>
      <c r="AG2253" s="1" t="s">
        <v>71</v>
      </c>
      <c r="AH2253" s="1" t="s">
        <v>89</v>
      </c>
      <c r="AI2253" s="1" t="s">
        <v>57</v>
      </c>
      <c r="AJ2253" s="5">
        <v>10950</v>
      </c>
      <c r="AK2253" s="4">
        <v>-9277</v>
      </c>
      <c r="AL2253" s="4">
        <v>0</v>
      </c>
      <c r="AM2253" s="4">
        <v>0</v>
      </c>
      <c r="AN2253" s="4">
        <v>0</v>
      </c>
      <c r="AO2253" s="4">
        <v>-119336</v>
      </c>
      <c r="AP2253" s="4">
        <v>-119336</v>
      </c>
      <c r="AQ2253" s="4">
        <v>0</v>
      </c>
      <c r="AR2253" s="4">
        <v>773164</v>
      </c>
      <c r="AS2253" s="1" t="s">
        <v>52</v>
      </c>
      <c r="AT2253" s="9">
        <f t="shared" si="1036"/>
        <v>43404</v>
      </c>
      <c r="AU2253" s="9">
        <f t="shared" si="1037"/>
        <v>43374</v>
      </c>
      <c r="AV2253" s="9">
        <v>44798</v>
      </c>
      <c r="AW2253" s="11">
        <f t="shared" si="1038"/>
        <v>3.8191780821917809</v>
      </c>
      <c r="AX2253">
        <v>10</v>
      </c>
      <c r="AY2253" s="12">
        <v>0.05</v>
      </c>
      <c r="AZ2253">
        <f t="shared" si="1039"/>
        <v>9.5000000000000001E-2</v>
      </c>
      <c r="BA2253" s="13">
        <f t="shared" si="1040"/>
        <v>892500</v>
      </c>
      <c r="BB2253" s="17" t="s">
        <v>1853</v>
      </c>
      <c r="BC2253">
        <f>MATCH(BB2253,MONTHLY_INDEX!$A:$A,0)</f>
        <v>630</v>
      </c>
      <c r="BD2253">
        <f>MATCH(AU2253,MONTHLY_INDEX!$1:$1,0)</f>
        <v>82</v>
      </c>
      <c r="BE2253">
        <f>INDEX(MONTHLY_INDEX!$1:$1048576,Final!BC2253,Final!BD2253)</f>
        <v>115.8</v>
      </c>
      <c r="BF2253">
        <f>MATCH($BF$1,MONTHLY_INDEX!$1:$1,0)</f>
        <v>127</v>
      </c>
      <c r="BG2253">
        <f>INDEX(MONTHLY_INDEX!$1:$1048576,Final!BC2253,Final!BF2253)</f>
        <v>151.1</v>
      </c>
      <c r="BH2253" s="23">
        <f t="shared" ref="BH2253:BH2270" si="1048">(BG2253-BE2253)/BE2253</f>
        <v>0.30483592400690845</v>
      </c>
      <c r="BI2253" s="14">
        <f t="shared" ref="BI2253:BI2270" si="1049">(1+BH2253)*BA2253</f>
        <v>1164566.0621761659</v>
      </c>
      <c r="BJ2253" s="14">
        <f t="shared" ref="BJ2253:BJ2270" si="1050">BI2253*AZ2253*AW2253</f>
        <v>422530.09209312231</v>
      </c>
      <c r="BK2253" s="15">
        <f t="shared" si="1044"/>
        <v>742035.97008304356</v>
      </c>
      <c r="BL2253" s="52">
        <v>0</v>
      </c>
      <c r="BM2253" s="15">
        <f t="shared" ref="BM2253:BM2270" si="1051">MAX((1-BL2253)*BK2253,BI2253*AY2253)</f>
        <v>742035.97008304356</v>
      </c>
    </row>
    <row r="2254" spans="1:65">
      <c r="A2254" s="8">
        <v>2252</v>
      </c>
      <c r="B2254" s="1" t="s">
        <v>44</v>
      </c>
      <c r="C2254" s="1">
        <v>1500</v>
      </c>
      <c r="D2254" s="1" t="s">
        <v>60</v>
      </c>
      <c r="E2254" s="1">
        <v>150000090</v>
      </c>
      <c r="F2254" s="1" t="s">
        <v>60</v>
      </c>
      <c r="G2254" s="1" t="s">
        <v>90</v>
      </c>
      <c r="H2254" s="1">
        <v>2</v>
      </c>
      <c r="I2254" s="1" t="s">
        <v>201</v>
      </c>
      <c r="J2254" s="1" t="s">
        <v>49</v>
      </c>
      <c r="K2254" s="1">
        <v>17406001</v>
      </c>
      <c r="L2254" s="1" t="s">
        <v>50</v>
      </c>
      <c r="M2254" s="1" t="s">
        <v>51</v>
      </c>
      <c r="N2254" s="1" t="s">
        <v>64</v>
      </c>
      <c r="O2254" s="1" t="s">
        <v>65</v>
      </c>
      <c r="P2254" s="1" t="s">
        <v>66</v>
      </c>
      <c r="Q2254" s="1" t="s">
        <v>67</v>
      </c>
      <c r="R2254" s="1" t="s">
        <v>87</v>
      </c>
      <c r="S2254" s="1" t="s">
        <v>88</v>
      </c>
      <c r="T2254" s="2">
        <v>43404</v>
      </c>
      <c r="U2254" s="2">
        <v>43404</v>
      </c>
      <c r="V2254" s="1" t="s">
        <v>52</v>
      </c>
      <c r="W2254" s="3">
        <v>1</v>
      </c>
      <c r="X2254" s="1" t="s">
        <v>53</v>
      </c>
      <c r="Y2254" s="4">
        <v>472500</v>
      </c>
      <c r="Z2254" s="4">
        <v>-58266</v>
      </c>
      <c r="AA2254" s="4">
        <v>0</v>
      </c>
      <c r="AB2254" s="4">
        <v>0</v>
      </c>
      <c r="AC2254" s="4">
        <v>0</v>
      </c>
      <c r="AD2254" s="4">
        <v>472500</v>
      </c>
      <c r="AE2254" s="5">
        <v>1614</v>
      </c>
      <c r="AF2254" s="1" t="s">
        <v>70</v>
      </c>
      <c r="AG2254" s="1" t="s">
        <v>71</v>
      </c>
      <c r="AH2254" s="1" t="s">
        <v>89</v>
      </c>
      <c r="AI2254" s="1" t="s">
        <v>57</v>
      </c>
      <c r="AJ2254" s="5">
        <v>10950</v>
      </c>
      <c r="AK2254" s="4">
        <v>-4911</v>
      </c>
      <c r="AL2254" s="4">
        <v>0</v>
      </c>
      <c r="AM2254" s="4">
        <v>0</v>
      </c>
      <c r="AN2254" s="4">
        <v>0</v>
      </c>
      <c r="AO2254" s="4">
        <v>-63177</v>
      </c>
      <c r="AP2254" s="4">
        <v>-63177</v>
      </c>
      <c r="AQ2254" s="4">
        <v>0</v>
      </c>
      <c r="AR2254" s="4">
        <v>409323</v>
      </c>
      <c r="AS2254" s="1" t="s">
        <v>52</v>
      </c>
      <c r="AT2254" s="9">
        <f t="shared" si="1036"/>
        <v>43404</v>
      </c>
      <c r="AU2254" s="9">
        <f t="shared" si="1037"/>
        <v>43374</v>
      </c>
      <c r="AV2254" s="9">
        <v>44798</v>
      </c>
      <c r="AW2254" s="11">
        <f t="shared" si="1038"/>
        <v>3.8191780821917809</v>
      </c>
      <c r="AX2254">
        <v>10</v>
      </c>
      <c r="AY2254" s="12">
        <v>0.05</v>
      </c>
      <c r="AZ2254">
        <f t="shared" si="1039"/>
        <v>9.5000000000000001E-2</v>
      </c>
      <c r="BA2254" s="13">
        <f t="shared" si="1040"/>
        <v>472500</v>
      </c>
      <c r="BB2254" s="17" t="s">
        <v>2189</v>
      </c>
      <c r="BC2254">
        <f>MATCH(BB2254,MONTHLY_INDEX!$A:$A,0)</f>
        <v>798</v>
      </c>
      <c r="BD2254">
        <f>MATCH(AU2254,MONTHLY_INDEX!$1:$1,0)</f>
        <v>82</v>
      </c>
      <c r="BE2254">
        <f>INDEX(MONTHLY_INDEX!$1:$1048576,Final!BC2254,Final!BD2254)</f>
        <v>96</v>
      </c>
      <c r="BF2254">
        <f>MATCH($BF$1,MONTHLY_INDEX!$1:$1,0)</f>
        <v>127</v>
      </c>
      <c r="BG2254">
        <f>INDEX(MONTHLY_INDEX!$1:$1048576,Final!BC2254,Final!BF2254)</f>
        <v>95.3</v>
      </c>
      <c r="BH2254" s="23">
        <f t="shared" si="1048"/>
        <v>-7.2916666666666963E-3</v>
      </c>
      <c r="BI2254" s="14">
        <f t="shared" si="1049"/>
        <v>469054.6875</v>
      </c>
      <c r="BJ2254" s="14">
        <f t="shared" si="1050"/>
        <v>170183.32127568492</v>
      </c>
      <c r="BK2254" s="15">
        <f t="shared" si="1044"/>
        <v>298871.36622431508</v>
      </c>
      <c r="BL2254" s="52">
        <v>0</v>
      </c>
      <c r="BM2254" s="15">
        <f t="shared" si="1051"/>
        <v>298871.36622431508</v>
      </c>
    </row>
    <row r="2255" spans="1:65">
      <c r="A2255" s="8">
        <v>2253</v>
      </c>
      <c r="B2255" s="1" t="s">
        <v>44</v>
      </c>
      <c r="C2255" s="1">
        <v>1500</v>
      </c>
      <c r="D2255" s="1" t="s">
        <v>60</v>
      </c>
      <c r="E2255" s="1">
        <v>150000090</v>
      </c>
      <c r="F2255" s="1" t="s">
        <v>60</v>
      </c>
      <c r="G2255" s="1" t="s">
        <v>91</v>
      </c>
      <c r="H2255" s="1">
        <v>3</v>
      </c>
      <c r="I2255" s="1" t="s">
        <v>201</v>
      </c>
      <c r="J2255" s="1" t="s">
        <v>49</v>
      </c>
      <c r="K2255" s="1">
        <v>17406001</v>
      </c>
      <c r="L2255" s="1" t="s">
        <v>50</v>
      </c>
      <c r="M2255" s="1" t="s">
        <v>51</v>
      </c>
      <c r="N2255" s="1" t="s">
        <v>64</v>
      </c>
      <c r="O2255" s="1" t="s">
        <v>65</v>
      </c>
      <c r="P2255" s="1" t="s">
        <v>66</v>
      </c>
      <c r="Q2255" s="1" t="s">
        <v>67</v>
      </c>
      <c r="R2255" s="1" t="s">
        <v>87</v>
      </c>
      <c r="S2255" s="1" t="s">
        <v>88</v>
      </c>
      <c r="T2255" s="2">
        <v>43404</v>
      </c>
      <c r="U2255" s="2">
        <v>43404</v>
      </c>
      <c r="V2255" s="1" t="s">
        <v>52</v>
      </c>
      <c r="W2255" s="3">
        <v>1</v>
      </c>
      <c r="X2255" s="1" t="s">
        <v>53</v>
      </c>
      <c r="Y2255" s="4">
        <v>637760</v>
      </c>
      <c r="Z2255" s="4">
        <v>-78645</v>
      </c>
      <c r="AA2255" s="4">
        <v>0</v>
      </c>
      <c r="AB2255" s="4">
        <v>0</v>
      </c>
      <c r="AC2255" s="4">
        <v>0</v>
      </c>
      <c r="AD2255" s="4">
        <v>637760</v>
      </c>
      <c r="AE2255" s="5">
        <v>1614</v>
      </c>
      <c r="AF2255" s="1" t="s">
        <v>70</v>
      </c>
      <c r="AG2255" s="1" t="s">
        <v>71</v>
      </c>
      <c r="AH2255" s="1" t="s">
        <v>89</v>
      </c>
      <c r="AI2255" s="1" t="s">
        <v>57</v>
      </c>
      <c r="AJ2255" s="5">
        <v>10950</v>
      </c>
      <c r="AK2255" s="4">
        <v>-6629</v>
      </c>
      <c r="AL2255" s="4">
        <v>0</v>
      </c>
      <c r="AM2255" s="4">
        <v>0</v>
      </c>
      <c r="AN2255" s="4">
        <v>0</v>
      </c>
      <c r="AO2255" s="4">
        <v>-85274</v>
      </c>
      <c r="AP2255" s="4">
        <v>-85274</v>
      </c>
      <c r="AQ2255" s="4">
        <v>0</v>
      </c>
      <c r="AR2255" s="4">
        <v>552486</v>
      </c>
      <c r="AS2255" s="1" t="s">
        <v>52</v>
      </c>
      <c r="AT2255" s="9">
        <f t="shared" si="1036"/>
        <v>43404</v>
      </c>
      <c r="AU2255" s="9">
        <f t="shared" si="1037"/>
        <v>43374</v>
      </c>
      <c r="AV2255" s="9">
        <v>44798</v>
      </c>
      <c r="AW2255" s="11">
        <f t="shared" si="1038"/>
        <v>3.8191780821917809</v>
      </c>
      <c r="AX2255">
        <v>10</v>
      </c>
      <c r="AY2255" s="12">
        <v>0.05</v>
      </c>
      <c r="AZ2255">
        <f t="shared" si="1039"/>
        <v>9.5000000000000001E-2</v>
      </c>
      <c r="BA2255" s="13">
        <f t="shared" si="1040"/>
        <v>637760</v>
      </c>
      <c r="BB2255" s="17" t="s">
        <v>2189</v>
      </c>
      <c r="BC2255">
        <f>MATCH(BB2255,MONTHLY_INDEX!$A:$A,0)</f>
        <v>798</v>
      </c>
      <c r="BD2255">
        <f>MATCH(AU2255,MONTHLY_INDEX!$1:$1,0)</f>
        <v>82</v>
      </c>
      <c r="BE2255">
        <f>INDEX(MONTHLY_INDEX!$1:$1048576,Final!BC2255,Final!BD2255)</f>
        <v>96</v>
      </c>
      <c r="BF2255">
        <f>MATCH($BF$1,MONTHLY_INDEX!$1:$1,0)</f>
        <v>127</v>
      </c>
      <c r="BG2255">
        <f>INDEX(MONTHLY_INDEX!$1:$1048576,Final!BC2255,Final!BF2255)</f>
        <v>95.3</v>
      </c>
      <c r="BH2255" s="23">
        <f t="shared" si="1048"/>
        <v>-7.2916666666666963E-3</v>
      </c>
      <c r="BI2255" s="14">
        <f t="shared" si="1049"/>
        <v>633109.66666666663</v>
      </c>
      <c r="BJ2255" s="14">
        <f t="shared" si="1050"/>
        <v>229706.06344292234</v>
      </c>
      <c r="BK2255" s="15">
        <f t="shared" si="1044"/>
        <v>403403.60322374431</v>
      </c>
      <c r="BL2255" s="52">
        <v>0</v>
      </c>
      <c r="BM2255" s="15">
        <f t="shared" si="1051"/>
        <v>403403.60322374431</v>
      </c>
    </row>
    <row r="2256" spans="1:65">
      <c r="A2256" s="8">
        <v>2254</v>
      </c>
      <c r="B2256" s="1" t="s">
        <v>44</v>
      </c>
      <c r="C2256" s="1">
        <v>1500</v>
      </c>
      <c r="D2256" s="1" t="s">
        <v>60</v>
      </c>
      <c r="E2256" s="1">
        <v>150000090</v>
      </c>
      <c r="F2256" s="1" t="s">
        <v>60</v>
      </c>
      <c r="G2256" s="1" t="s">
        <v>92</v>
      </c>
      <c r="H2256" s="1">
        <v>4</v>
      </c>
      <c r="I2256" s="1" t="s">
        <v>201</v>
      </c>
      <c r="J2256" s="1" t="s">
        <v>49</v>
      </c>
      <c r="K2256" s="1">
        <v>17406001</v>
      </c>
      <c r="L2256" s="1" t="s">
        <v>50</v>
      </c>
      <c r="M2256" s="1" t="s">
        <v>51</v>
      </c>
      <c r="N2256" s="1" t="s">
        <v>64</v>
      </c>
      <c r="O2256" s="1" t="s">
        <v>65</v>
      </c>
      <c r="P2256" s="1" t="s">
        <v>66</v>
      </c>
      <c r="Q2256" s="1" t="s">
        <v>67</v>
      </c>
      <c r="R2256" s="1" t="s">
        <v>87</v>
      </c>
      <c r="S2256" s="1" t="s">
        <v>88</v>
      </c>
      <c r="T2256" s="2">
        <v>43404</v>
      </c>
      <c r="U2256" s="2">
        <v>43404</v>
      </c>
      <c r="V2256" s="1" t="s">
        <v>52</v>
      </c>
      <c r="W2256" s="3">
        <v>1</v>
      </c>
      <c r="X2256" s="1" t="s">
        <v>53</v>
      </c>
      <c r="Y2256" s="4">
        <v>21044329</v>
      </c>
      <c r="Z2256" s="4">
        <v>-2595103</v>
      </c>
      <c r="AA2256" s="4">
        <v>0</v>
      </c>
      <c r="AB2256" s="4">
        <v>0</v>
      </c>
      <c r="AC2256" s="4">
        <v>0</v>
      </c>
      <c r="AD2256" s="4">
        <v>21044329</v>
      </c>
      <c r="AE2256" s="5">
        <v>1614</v>
      </c>
      <c r="AF2256" s="1" t="s">
        <v>70</v>
      </c>
      <c r="AG2256" s="1" t="s">
        <v>71</v>
      </c>
      <c r="AH2256" s="1" t="s">
        <v>89</v>
      </c>
      <c r="AI2256" s="1" t="s">
        <v>57</v>
      </c>
      <c r="AJ2256" s="5">
        <v>10950</v>
      </c>
      <c r="AK2256" s="4">
        <v>-218740</v>
      </c>
      <c r="AL2256" s="4">
        <v>0</v>
      </c>
      <c r="AM2256" s="4">
        <v>0</v>
      </c>
      <c r="AN2256" s="4">
        <v>0</v>
      </c>
      <c r="AO2256" s="4">
        <v>-2813843</v>
      </c>
      <c r="AP2256" s="4">
        <v>-2813843</v>
      </c>
      <c r="AQ2256" s="4">
        <v>0</v>
      </c>
      <c r="AR2256" s="4">
        <v>18230486</v>
      </c>
      <c r="AS2256" s="1" t="s">
        <v>52</v>
      </c>
      <c r="AT2256" s="9">
        <f t="shared" si="1036"/>
        <v>43404</v>
      </c>
      <c r="AU2256" s="9">
        <f t="shared" si="1037"/>
        <v>43374</v>
      </c>
      <c r="AV2256" s="9">
        <v>44798</v>
      </c>
      <c r="AW2256" s="11">
        <f t="shared" si="1038"/>
        <v>3.8191780821917809</v>
      </c>
      <c r="AX2256">
        <v>25</v>
      </c>
      <c r="AY2256" s="12">
        <v>0.05</v>
      </c>
      <c r="AZ2256">
        <f t="shared" si="1039"/>
        <v>3.7999999999999999E-2</v>
      </c>
      <c r="BA2256" s="13">
        <f t="shared" si="1040"/>
        <v>21044329</v>
      </c>
      <c r="BB2256" s="17" t="s">
        <v>2189</v>
      </c>
      <c r="BC2256">
        <f>MATCH(BB2256,MONTHLY_INDEX!$A:$A,0)</f>
        <v>798</v>
      </c>
      <c r="BD2256">
        <f>MATCH(AU2256,MONTHLY_INDEX!$1:$1,0)</f>
        <v>82</v>
      </c>
      <c r="BE2256">
        <f>INDEX(MONTHLY_INDEX!$1:$1048576,Final!BC2256,Final!BD2256)</f>
        <v>96</v>
      </c>
      <c r="BF2256">
        <f>MATCH($BF$1,MONTHLY_INDEX!$1:$1,0)</f>
        <v>127</v>
      </c>
      <c r="BG2256">
        <f>INDEX(MONTHLY_INDEX!$1:$1048576,Final!BC2256,Final!BF2256)</f>
        <v>95.3</v>
      </c>
      <c r="BH2256" s="23">
        <f t="shared" si="1048"/>
        <v>-7.2916666666666963E-3</v>
      </c>
      <c r="BI2256" s="14">
        <f t="shared" si="1049"/>
        <v>20890880.767708331</v>
      </c>
      <c r="BJ2256" s="14">
        <f t="shared" si="1050"/>
        <v>3031867.7699371115</v>
      </c>
      <c r="BK2256" s="15">
        <f t="shared" si="1044"/>
        <v>17859012.997771218</v>
      </c>
      <c r="BL2256" s="52">
        <v>0</v>
      </c>
      <c r="BM2256" s="15">
        <f t="shared" si="1051"/>
        <v>17859012.997771218</v>
      </c>
    </row>
    <row r="2257" spans="1:65">
      <c r="A2257" s="8">
        <v>2255</v>
      </c>
      <c r="B2257" s="1" t="s">
        <v>44</v>
      </c>
      <c r="C2257" s="1">
        <v>1500</v>
      </c>
      <c r="D2257" s="1" t="s">
        <v>60</v>
      </c>
      <c r="E2257" s="1">
        <v>150000090</v>
      </c>
      <c r="F2257" s="1" t="s">
        <v>60</v>
      </c>
      <c r="G2257" s="1" t="s">
        <v>93</v>
      </c>
      <c r="H2257" s="1">
        <v>5</v>
      </c>
      <c r="I2257" s="1" t="s">
        <v>201</v>
      </c>
      <c r="J2257" s="1" t="s">
        <v>49</v>
      </c>
      <c r="K2257" s="1">
        <v>17406001</v>
      </c>
      <c r="L2257" s="1" t="s">
        <v>50</v>
      </c>
      <c r="M2257" s="1" t="s">
        <v>51</v>
      </c>
      <c r="N2257" s="1" t="s">
        <v>64</v>
      </c>
      <c r="O2257" s="1" t="s">
        <v>65</v>
      </c>
      <c r="P2257" s="1" t="s">
        <v>66</v>
      </c>
      <c r="Q2257" s="1" t="s">
        <v>67</v>
      </c>
      <c r="R2257" s="1" t="s">
        <v>87</v>
      </c>
      <c r="S2257" s="1" t="s">
        <v>88</v>
      </c>
      <c r="T2257" s="2">
        <v>43404</v>
      </c>
      <c r="U2257" s="2">
        <v>43404</v>
      </c>
      <c r="V2257" s="1" t="s">
        <v>52</v>
      </c>
      <c r="W2257" s="3">
        <v>1</v>
      </c>
      <c r="X2257" s="1" t="s">
        <v>53</v>
      </c>
      <c r="Y2257" s="4">
        <v>969266</v>
      </c>
      <c r="Z2257" s="4">
        <v>-119526</v>
      </c>
      <c r="AA2257" s="4">
        <v>0</v>
      </c>
      <c r="AB2257" s="4">
        <v>0</v>
      </c>
      <c r="AC2257" s="4">
        <v>0</v>
      </c>
      <c r="AD2257" s="4">
        <v>969266</v>
      </c>
      <c r="AE2257" s="5">
        <v>1614</v>
      </c>
      <c r="AF2257" s="1" t="s">
        <v>70</v>
      </c>
      <c r="AG2257" s="1" t="s">
        <v>71</v>
      </c>
      <c r="AH2257" s="1" t="s">
        <v>89</v>
      </c>
      <c r="AI2257" s="1" t="s">
        <v>57</v>
      </c>
      <c r="AJ2257" s="5">
        <v>10950</v>
      </c>
      <c r="AK2257" s="4">
        <v>-10075</v>
      </c>
      <c r="AL2257" s="4">
        <v>0</v>
      </c>
      <c r="AM2257" s="4">
        <v>0</v>
      </c>
      <c r="AN2257" s="4">
        <v>0</v>
      </c>
      <c r="AO2257" s="4">
        <v>-129601</v>
      </c>
      <c r="AP2257" s="4">
        <v>-129601</v>
      </c>
      <c r="AQ2257" s="4">
        <v>0</v>
      </c>
      <c r="AR2257" s="4">
        <v>839665</v>
      </c>
      <c r="AS2257" s="1" t="s">
        <v>52</v>
      </c>
      <c r="AT2257" s="9">
        <f t="shared" si="1036"/>
        <v>43404</v>
      </c>
      <c r="AU2257" s="9">
        <f t="shared" si="1037"/>
        <v>43374</v>
      </c>
      <c r="AV2257" s="9">
        <v>44798</v>
      </c>
      <c r="AW2257" s="11">
        <f t="shared" si="1038"/>
        <v>3.8191780821917809</v>
      </c>
      <c r="AX2257">
        <v>25</v>
      </c>
      <c r="AY2257" s="12">
        <v>0.05</v>
      </c>
      <c r="AZ2257">
        <f t="shared" si="1039"/>
        <v>3.7999999999999999E-2</v>
      </c>
      <c r="BA2257" s="13">
        <f t="shared" si="1040"/>
        <v>969266</v>
      </c>
      <c r="BB2257" s="17" t="s">
        <v>2083</v>
      </c>
      <c r="BC2257">
        <f>MATCH(BB2257,MONTHLY_INDEX!$A:$A,0)</f>
        <v>745</v>
      </c>
      <c r="BD2257">
        <f>MATCH(AU2257,MONTHLY_INDEX!$1:$1,0)</f>
        <v>82</v>
      </c>
      <c r="BE2257">
        <f>INDEX(MONTHLY_INDEX!$1:$1048576,Final!BC2257,Final!BD2257)</f>
        <v>107.7</v>
      </c>
      <c r="BF2257">
        <f>MATCH($BF$1,MONTHLY_INDEX!$1:$1,0)</f>
        <v>127</v>
      </c>
      <c r="BG2257">
        <f>INDEX(MONTHLY_INDEX!$1:$1048576,Final!BC2257,Final!BF2257)</f>
        <v>115.4</v>
      </c>
      <c r="BH2257" s="23">
        <f t="shared" si="1048"/>
        <v>7.1494893221912742E-2</v>
      </c>
      <c r="BI2257" s="14">
        <f t="shared" si="1049"/>
        <v>1038563.5691736306</v>
      </c>
      <c r="BJ2257" s="14">
        <f t="shared" si="1050"/>
        <v>150725.4503733303</v>
      </c>
      <c r="BK2257" s="15">
        <f t="shared" si="1044"/>
        <v>887838.11880030029</v>
      </c>
      <c r="BL2257" s="52">
        <v>0</v>
      </c>
      <c r="BM2257" s="15">
        <f t="shared" si="1051"/>
        <v>887838.11880030029</v>
      </c>
    </row>
    <row r="2258" spans="1:65">
      <c r="A2258" s="8">
        <v>2256</v>
      </c>
      <c r="B2258" s="1" t="s">
        <v>44</v>
      </c>
      <c r="C2258" s="1">
        <v>1500</v>
      </c>
      <c r="D2258" s="1" t="s">
        <v>60</v>
      </c>
      <c r="E2258" s="1">
        <v>150000090</v>
      </c>
      <c r="F2258" s="1" t="s">
        <v>60</v>
      </c>
      <c r="G2258" s="1" t="s">
        <v>94</v>
      </c>
      <c r="H2258" s="1">
        <v>6</v>
      </c>
      <c r="I2258" s="1" t="s">
        <v>201</v>
      </c>
      <c r="J2258" s="1" t="s">
        <v>49</v>
      </c>
      <c r="K2258" s="1">
        <v>17406001</v>
      </c>
      <c r="L2258" s="1" t="s">
        <v>50</v>
      </c>
      <c r="M2258" s="1" t="s">
        <v>51</v>
      </c>
      <c r="N2258" s="1" t="s">
        <v>64</v>
      </c>
      <c r="O2258" s="1" t="s">
        <v>65</v>
      </c>
      <c r="P2258" s="1" t="s">
        <v>66</v>
      </c>
      <c r="Q2258" s="1" t="s">
        <v>67</v>
      </c>
      <c r="R2258" s="1" t="s">
        <v>87</v>
      </c>
      <c r="S2258" s="1" t="s">
        <v>88</v>
      </c>
      <c r="T2258" s="2">
        <v>43404</v>
      </c>
      <c r="U2258" s="2">
        <v>43404</v>
      </c>
      <c r="V2258" s="1" t="s">
        <v>52</v>
      </c>
      <c r="W2258" s="3">
        <v>1</v>
      </c>
      <c r="X2258" s="1" t="s">
        <v>53</v>
      </c>
      <c r="Y2258" s="4">
        <v>735000</v>
      </c>
      <c r="Z2258" s="4">
        <v>-90636</v>
      </c>
      <c r="AA2258" s="4">
        <v>0</v>
      </c>
      <c r="AB2258" s="4">
        <v>0</v>
      </c>
      <c r="AC2258" s="4">
        <v>0</v>
      </c>
      <c r="AD2258" s="4">
        <v>735000</v>
      </c>
      <c r="AE2258" s="5">
        <v>1614</v>
      </c>
      <c r="AF2258" s="1" t="s">
        <v>70</v>
      </c>
      <c r="AG2258" s="1" t="s">
        <v>71</v>
      </c>
      <c r="AH2258" s="1" t="s">
        <v>89</v>
      </c>
      <c r="AI2258" s="1" t="s">
        <v>57</v>
      </c>
      <c r="AJ2258" s="5">
        <v>10950</v>
      </c>
      <c r="AK2258" s="4">
        <v>-7640</v>
      </c>
      <c r="AL2258" s="4">
        <v>0</v>
      </c>
      <c r="AM2258" s="4">
        <v>0</v>
      </c>
      <c r="AN2258" s="4">
        <v>0</v>
      </c>
      <c r="AO2258" s="4">
        <v>-98276</v>
      </c>
      <c r="AP2258" s="4">
        <v>-98276</v>
      </c>
      <c r="AQ2258" s="4">
        <v>0</v>
      </c>
      <c r="AR2258" s="4">
        <v>636724</v>
      </c>
      <c r="AS2258" s="1" t="s">
        <v>52</v>
      </c>
      <c r="AT2258" s="9">
        <f t="shared" si="1036"/>
        <v>43404</v>
      </c>
      <c r="AU2258" s="9">
        <f t="shared" si="1037"/>
        <v>43374</v>
      </c>
      <c r="AV2258" s="9">
        <v>44798</v>
      </c>
      <c r="AW2258" s="11">
        <f t="shared" si="1038"/>
        <v>3.8191780821917809</v>
      </c>
      <c r="AX2258">
        <v>10</v>
      </c>
      <c r="AY2258" s="12">
        <v>0.05</v>
      </c>
      <c r="AZ2258">
        <f t="shared" si="1039"/>
        <v>9.5000000000000001E-2</v>
      </c>
      <c r="BA2258" s="13">
        <f t="shared" si="1040"/>
        <v>735000</v>
      </c>
      <c r="BB2258" s="17" t="s">
        <v>1853</v>
      </c>
      <c r="BC2258">
        <f>MATCH(BB2258,MONTHLY_INDEX!$A:$A,0)</f>
        <v>630</v>
      </c>
      <c r="BD2258">
        <f>MATCH(AU2258,MONTHLY_INDEX!$1:$1,0)</f>
        <v>82</v>
      </c>
      <c r="BE2258">
        <f>INDEX(MONTHLY_INDEX!$1:$1048576,Final!BC2258,Final!BD2258)</f>
        <v>115.8</v>
      </c>
      <c r="BF2258">
        <f>MATCH($BF$1,MONTHLY_INDEX!$1:$1,0)</f>
        <v>127</v>
      </c>
      <c r="BG2258">
        <f>INDEX(MONTHLY_INDEX!$1:$1048576,Final!BC2258,Final!BF2258)</f>
        <v>151.1</v>
      </c>
      <c r="BH2258" s="23">
        <f t="shared" si="1048"/>
        <v>0.30483592400690845</v>
      </c>
      <c r="BI2258" s="14">
        <f t="shared" si="1049"/>
        <v>959054.4041450778</v>
      </c>
      <c r="BJ2258" s="14">
        <f t="shared" si="1050"/>
        <v>347965.9581943361</v>
      </c>
      <c r="BK2258" s="15">
        <f t="shared" si="1044"/>
        <v>611088.44595074165</v>
      </c>
      <c r="BL2258" s="52">
        <v>0</v>
      </c>
      <c r="BM2258" s="15">
        <f t="shared" si="1051"/>
        <v>611088.44595074165</v>
      </c>
    </row>
    <row r="2259" spans="1:65">
      <c r="A2259" s="8">
        <v>2257</v>
      </c>
      <c r="B2259" s="1" t="s">
        <v>44</v>
      </c>
      <c r="C2259" s="1">
        <v>1500</v>
      </c>
      <c r="D2259" s="1" t="s">
        <v>60</v>
      </c>
      <c r="E2259" s="1">
        <v>150000090</v>
      </c>
      <c r="F2259" s="1" t="s">
        <v>60</v>
      </c>
      <c r="G2259" s="1" t="s">
        <v>95</v>
      </c>
      <c r="H2259" s="1">
        <v>7</v>
      </c>
      <c r="I2259" s="1" t="s">
        <v>201</v>
      </c>
      <c r="J2259" s="1" t="s">
        <v>49</v>
      </c>
      <c r="K2259" s="1">
        <v>17406001</v>
      </c>
      <c r="L2259" s="1" t="s">
        <v>50</v>
      </c>
      <c r="M2259" s="1" t="s">
        <v>51</v>
      </c>
      <c r="N2259" s="1" t="s">
        <v>64</v>
      </c>
      <c r="O2259" s="1" t="s">
        <v>65</v>
      </c>
      <c r="P2259" s="1" t="s">
        <v>66</v>
      </c>
      <c r="Q2259" s="1" t="s">
        <v>67</v>
      </c>
      <c r="R2259" s="1" t="s">
        <v>87</v>
      </c>
      <c r="S2259" s="1" t="s">
        <v>88</v>
      </c>
      <c r="T2259" s="2">
        <v>43404</v>
      </c>
      <c r="U2259" s="2">
        <v>43404</v>
      </c>
      <c r="V2259" s="1" t="s">
        <v>52</v>
      </c>
      <c r="W2259" s="3">
        <v>1</v>
      </c>
      <c r="X2259" s="1" t="s">
        <v>53</v>
      </c>
      <c r="Y2259" s="4">
        <v>126000</v>
      </c>
      <c r="Z2259" s="4">
        <v>-15537</v>
      </c>
      <c r="AA2259" s="4">
        <v>0</v>
      </c>
      <c r="AB2259" s="4">
        <v>0</v>
      </c>
      <c r="AC2259" s="4">
        <v>0</v>
      </c>
      <c r="AD2259" s="4">
        <v>126000</v>
      </c>
      <c r="AE2259" s="5">
        <v>1614</v>
      </c>
      <c r="AF2259" s="1" t="s">
        <v>70</v>
      </c>
      <c r="AG2259" s="1" t="s">
        <v>71</v>
      </c>
      <c r="AH2259" s="1" t="s">
        <v>89</v>
      </c>
      <c r="AI2259" s="1" t="s">
        <v>57</v>
      </c>
      <c r="AJ2259" s="5">
        <v>10950</v>
      </c>
      <c r="AK2259" s="4">
        <v>-1310</v>
      </c>
      <c r="AL2259" s="4">
        <v>0</v>
      </c>
      <c r="AM2259" s="4">
        <v>0</v>
      </c>
      <c r="AN2259" s="4">
        <v>0</v>
      </c>
      <c r="AO2259" s="4">
        <v>-16847</v>
      </c>
      <c r="AP2259" s="4">
        <v>-16847</v>
      </c>
      <c r="AQ2259" s="4">
        <v>0</v>
      </c>
      <c r="AR2259" s="4">
        <v>109153</v>
      </c>
      <c r="AS2259" s="1" t="s">
        <v>52</v>
      </c>
      <c r="AT2259" s="9">
        <f t="shared" si="1036"/>
        <v>43404</v>
      </c>
      <c r="AU2259" s="9">
        <f t="shared" si="1037"/>
        <v>43374</v>
      </c>
      <c r="AV2259" s="9">
        <v>44798</v>
      </c>
      <c r="AW2259" s="11">
        <f t="shared" si="1038"/>
        <v>3.8191780821917809</v>
      </c>
      <c r="AX2259">
        <v>25</v>
      </c>
      <c r="AY2259" s="12">
        <v>0.05</v>
      </c>
      <c r="AZ2259">
        <f t="shared" si="1039"/>
        <v>3.7999999999999999E-2</v>
      </c>
      <c r="BA2259" s="13">
        <f t="shared" si="1040"/>
        <v>126000</v>
      </c>
      <c r="BB2259" s="17" t="s">
        <v>2189</v>
      </c>
      <c r="BC2259">
        <f>MATCH(BB2259,MONTHLY_INDEX!$A:$A,0)</f>
        <v>798</v>
      </c>
      <c r="BD2259">
        <f>MATCH(AU2259,MONTHLY_INDEX!$1:$1,0)</f>
        <v>82</v>
      </c>
      <c r="BE2259">
        <f>INDEX(MONTHLY_INDEX!$1:$1048576,Final!BC2259,Final!BD2259)</f>
        <v>96</v>
      </c>
      <c r="BF2259">
        <f>MATCH($BF$1,MONTHLY_INDEX!$1:$1,0)</f>
        <v>127</v>
      </c>
      <c r="BG2259">
        <f>INDEX(MONTHLY_INDEX!$1:$1048576,Final!BC2259,Final!BF2259)</f>
        <v>95.3</v>
      </c>
      <c r="BH2259" s="23">
        <f t="shared" si="1048"/>
        <v>-7.2916666666666963E-3</v>
      </c>
      <c r="BI2259" s="14">
        <f t="shared" si="1049"/>
        <v>125081.25</v>
      </c>
      <c r="BJ2259" s="14">
        <f t="shared" si="1050"/>
        <v>18152.887602739724</v>
      </c>
      <c r="BK2259" s="15">
        <f t="shared" si="1044"/>
        <v>106928.36239726028</v>
      </c>
      <c r="BL2259" s="52">
        <v>0</v>
      </c>
      <c r="BM2259" s="15">
        <f t="shared" si="1051"/>
        <v>106928.36239726028</v>
      </c>
    </row>
    <row r="2260" spans="1:65">
      <c r="A2260" s="8">
        <v>2258</v>
      </c>
      <c r="B2260" s="1" t="s">
        <v>44</v>
      </c>
      <c r="C2260" s="1">
        <v>1500</v>
      </c>
      <c r="D2260" s="1" t="s">
        <v>60</v>
      </c>
      <c r="E2260" s="1">
        <v>150000090</v>
      </c>
      <c r="F2260" s="1" t="s">
        <v>60</v>
      </c>
      <c r="G2260" s="1" t="s">
        <v>96</v>
      </c>
      <c r="H2260" s="1">
        <v>8</v>
      </c>
      <c r="I2260" s="1" t="s">
        <v>201</v>
      </c>
      <c r="J2260" s="1" t="s">
        <v>49</v>
      </c>
      <c r="K2260" s="1">
        <v>17406001</v>
      </c>
      <c r="L2260" s="1" t="s">
        <v>50</v>
      </c>
      <c r="M2260" s="1" t="s">
        <v>51</v>
      </c>
      <c r="N2260" s="1" t="s">
        <v>64</v>
      </c>
      <c r="O2260" s="1" t="s">
        <v>65</v>
      </c>
      <c r="P2260" s="1" t="s">
        <v>66</v>
      </c>
      <c r="Q2260" s="1" t="s">
        <v>67</v>
      </c>
      <c r="R2260" s="1" t="s">
        <v>87</v>
      </c>
      <c r="S2260" s="1" t="s">
        <v>88</v>
      </c>
      <c r="T2260" s="2">
        <v>43404</v>
      </c>
      <c r="U2260" s="2">
        <v>43404</v>
      </c>
      <c r="V2260" s="1" t="s">
        <v>52</v>
      </c>
      <c r="W2260" s="3">
        <v>1</v>
      </c>
      <c r="X2260" s="1" t="s">
        <v>53</v>
      </c>
      <c r="Y2260" s="4">
        <v>29327302</v>
      </c>
      <c r="Z2260" s="4">
        <v>-3616528</v>
      </c>
      <c r="AA2260" s="4">
        <v>0</v>
      </c>
      <c r="AB2260" s="4">
        <v>0</v>
      </c>
      <c r="AC2260" s="4">
        <v>0</v>
      </c>
      <c r="AD2260" s="4">
        <v>29327302</v>
      </c>
      <c r="AE2260" s="5">
        <v>1614</v>
      </c>
      <c r="AF2260" s="1" t="s">
        <v>70</v>
      </c>
      <c r="AG2260" s="1" t="s">
        <v>71</v>
      </c>
      <c r="AH2260" s="1" t="s">
        <v>89</v>
      </c>
      <c r="AI2260" s="1" t="s">
        <v>57</v>
      </c>
      <c r="AJ2260" s="5">
        <v>10950</v>
      </c>
      <c r="AK2260" s="4">
        <v>-304835</v>
      </c>
      <c r="AL2260" s="4">
        <v>0</v>
      </c>
      <c r="AM2260" s="4">
        <v>0</v>
      </c>
      <c r="AN2260" s="4">
        <v>0</v>
      </c>
      <c r="AO2260" s="4">
        <v>-3921363</v>
      </c>
      <c r="AP2260" s="4">
        <v>-3921363</v>
      </c>
      <c r="AQ2260" s="4">
        <v>0</v>
      </c>
      <c r="AR2260" s="4">
        <v>25405939</v>
      </c>
      <c r="AS2260" s="1" t="s">
        <v>52</v>
      </c>
      <c r="AT2260" s="9">
        <f t="shared" si="1036"/>
        <v>43404</v>
      </c>
      <c r="AU2260" s="9">
        <f t="shared" si="1037"/>
        <v>43374</v>
      </c>
      <c r="AV2260" s="9">
        <v>44798</v>
      </c>
      <c r="AW2260" s="11">
        <f t="shared" si="1038"/>
        <v>3.8191780821917809</v>
      </c>
      <c r="AX2260">
        <v>25</v>
      </c>
      <c r="AY2260" s="12">
        <v>0.05</v>
      </c>
      <c r="AZ2260">
        <f t="shared" si="1039"/>
        <v>3.7999999999999999E-2</v>
      </c>
      <c r="BA2260" s="13">
        <f t="shared" si="1040"/>
        <v>29327302</v>
      </c>
      <c r="BB2260" s="17" t="s">
        <v>2189</v>
      </c>
      <c r="BC2260">
        <f>MATCH(BB2260,MONTHLY_INDEX!$A:$A,0)</f>
        <v>798</v>
      </c>
      <c r="BD2260">
        <f>MATCH(AU2260,MONTHLY_INDEX!$1:$1,0)</f>
        <v>82</v>
      </c>
      <c r="BE2260">
        <f>INDEX(MONTHLY_INDEX!$1:$1048576,Final!BC2260,Final!BD2260)</f>
        <v>96</v>
      </c>
      <c r="BF2260">
        <f>MATCH($BF$1,MONTHLY_INDEX!$1:$1,0)</f>
        <v>127</v>
      </c>
      <c r="BG2260">
        <f>INDEX(MONTHLY_INDEX!$1:$1048576,Final!BC2260,Final!BF2260)</f>
        <v>95.3</v>
      </c>
      <c r="BH2260" s="23">
        <f t="shared" si="1048"/>
        <v>-7.2916666666666963E-3</v>
      </c>
      <c r="BI2260" s="14">
        <f t="shared" si="1049"/>
        <v>29113457.089583334</v>
      </c>
      <c r="BJ2260" s="14">
        <f t="shared" si="1050"/>
        <v>4225200.1341079678</v>
      </c>
      <c r="BK2260" s="15">
        <f t="shared" si="1044"/>
        <v>24888256.955475368</v>
      </c>
      <c r="BL2260" s="52">
        <v>0</v>
      </c>
      <c r="BM2260" s="15">
        <f t="shared" si="1051"/>
        <v>24888256.955475368</v>
      </c>
    </row>
    <row r="2261" spans="1:65">
      <c r="A2261" s="8">
        <v>2259</v>
      </c>
      <c r="B2261" s="1" t="s">
        <v>44</v>
      </c>
      <c r="C2261" s="1">
        <v>1500</v>
      </c>
      <c r="D2261" s="1" t="s">
        <v>60</v>
      </c>
      <c r="E2261" s="1">
        <v>150000090</v>
      </c>
      <c r="F2261" s="1" t="s">
        <v>60</v>
      </c>
      <c r="G2261" s="1" t="s">
        <v>97</v>
      </c>
      <c r="H2261" s="1">
        <v>9</v>
      </c>
      <c r="I2261" s="1" t="s">
        <v>201</v>
      </c>
      <c r="J2261" s="1" t="s">
        <v>49</v>
      </c>
      <c r="K2261" s="1">
        <v>17406001</v>
      </c>
      <c r="L2261" s="1" t="s">
        <v>50</v>
      </c>
      <c r="M2261" s="1" t="s">
        <v>51</v>
      </c>
      <c r="N2261" s="1" t="s">
        <v>64</v>
      </c>
      <c r="O2261" s="1" t="s">
        <v>65</v>
      </c>
      <c r="P2261" s="1" t="s">
        <v>66</v>
      </c>
      <c r="Q2261" s="1" t="s">
        <v>67</v>
      </c>
      <c r="R2261" s="1" t="s">
        <v>87</v>
      </c>
      <c r="S2261" s="1" t="s">
        <v>88</v>
      </c>
      <c r="T2261" s="2">
        <v>43404</v>
      </c>
      <c r="U2261" s="2">
        <v>43404</v>
      </c>
      <c r="V2261" s="1" t="s">
        <v>52</v>
      </c>
      <c r="W2261" s="3">
        <v>1</v>
      </c>
      <c r="X2261" s="1" t="s">
        <v>53</v>
      </c>
      <c r="Y2261" s="4">
        <v>1517250</v>
      </c>
      <c r="Z2261" s="4">
        <v>-187100</v>
      </c>
      <c r="AA2261" s="4">
        <v>0</v>
      </c>
      <c r="AB2261" s="4">
        <v>0</v>
      </c>
      <c r="AC2261" s="4">
        <v>0</v>
      </c>
      <c r="AD2261" s="4">
        <v>1517250</v>
      </c>
      <c r="AE2261" s="5">
        <v>1614</v>
      </c>
      <c r="AF2261" s="1" t="s">
        <v>70</v>
      </c>
      <c r="AG2261" s="1" t="s">
        <v>71</v>
      </c>
      <c r="AH2261" s="1" t="s">
        <v>89</v>
      </c>
      <c r="AI2261" s="1" t="s">
        <v>57</v>
      </c>
      <c r="AJ2261" s="5">
        <v>10950</v>
      </c>
      <c r="AK2261" s="4">
        <v>-15771</v>
      </c>
      <c r="AL2261" s="4">
        <v>0</v>
      </c>
      <c r="AM2261" s="4">
        <v>0</v>
      </c>
      <c r="AN2261" s="4">
        <v>0</v>
      </c>
      <c r="AO2261" s="4">
        <v>-202871</v>
      </c>
      <c r="AP2261" s="4">
        <v>-202871</v>
      </c>
      <c r="AQ2261" s="4">
        <v>0</v>
      </c>
      <c r="AR2261" s="4">
        <v>1314379</v>
      </c>
      <c r="AS2261" s="1" t="s">
        <v>52</v>
      </c>
      <c r="AT2261" s="9">
        <f t="shared" si="1036"/>
        <v>43404</v>
      </c>
      <c r="AU2261" s="9">
        <f t="shared" si="1037"/>
        <v>43374</v>
      </c>
      <c r="AV2261" s="9">
        <v>44798</v>
      </c>
      <c r="AW2261" s="11">
        <f t="shared" si="1038"/>
        <v>3.8191780821917809</v>
      </c>
      <c r="AX2261">
        <v>15</v>
      </c>
      <c r="AY2261" s="12">
        <v>0.05</v>
      </c>
      <c r="AZ2261">
        <f t="shared" si="1039"/>
        <v>6.3333333333333325E-2</v>
      </c>
      <c r="BA2261" s="13">
        <f t="shared" si="1040"/>
        <v>1517250</v>
      </c>
      <c r="BB2261" s="17" t="s">
        <v>1941</v>
      </c>
      <c r="BC2261">
        <f>MATCH(BB2261,MONTHLY_INDEX!$A:$A,0)</f>
        <v>674</v>
      </c>
      <c r="BD2261">
        <f>MATCH(AU2261,MONTHLY_INDEX!$1:$1,0)</f>
        <v>82</v>
      </c>
      <c r="BE2261">
        <f>INDEX(MONTHLY_INDEX!$1:$1048576,Final!BC2261,Final!BD2261)</f>
        <v>105.9</v>
      </c>
      <c r="BF2261">
        <f>MATCH($BF$1,MONTHLY_INDEX!$1:$1,0)</f>
        <v>127</v>
      </c>
      <c r="BG2261">
        <f>INDEX(MONTHLY_INDEX!$1:$1048576,Final!BC2261,Final!BF2261)</f>
        <v>122.8</v>
      </c>
      <c r="BH2261" s="23">
        <f t="shared" si="1048"/>
        <v>0.15958451369216234</v>
      </c>
      <c r="BI2261" s="14">
        <f t="shared" si="1049"/>
        <v>1759379.6033994332</v>
      </c>
      <c r="BJ2261" s="14">
        <f t="shared" si="1050"/>
        <v>425560.98790536425</v>
      </c>
      <c r="BK2261" s="15">
        <f t="shared" si="1044"/>
        <v>1333818.6154940689</v>
      </c>
      <c r="BL2261" s="52">
        <v>0</v>
      </c>
      <c r="BM2261" s="15">
        <f t="shared" si="1051"/>
        <v>1333818.6154940689</v>
      </c>
    </row>
    <row r="2262" spans="1:65">
      <c r="A2262" s="8">
        <v>2260</v>
      </c>
      <c r="B2262" s="1" t="s">
        <v>44</v>
      </c>
      <c r="C2262" s="1">
        <v>1500</v>
      </c>
      <c r="D2262" s="1" t="s">
        <v>60</v>
      </c>
      <c r="E2262" s="1">
        <v>150000090</v>
      </c>
      <c r="F2262" s="1" t="s">
        <v>60</v>
      </c>
      <c r="G2262" s="1" t="s">
        <v>98</v>
      </c>
      <c r="H2262" s="1">
        <v>10</v>
      </c>
      <c r="I2262" s="1" t="s">
        <v>201</v>
      </c>
      <c r="J2262" s="1" t="s">
        <v>49</v>
      </c>
      <c r="K2262" s="1">
        <v>17406001</v>
      </c>
      <c r="L2262" s="1" t="s">
        <v>50</v>
      </c>
      <c r="M2262" s="1" t="s">
        <v>51</v>
      </c>
      <c r="N2262" s="1" t="s">
        <v>64</v>
      </c>
      <c r="O2262" s="1" t="s">
        <v>65</v>
      </c>
      <c r="P2262" s="1" t="s">
        <v>66</v>
      </c>
      <c r="Q2262" s="1" t="s">
        <v>67</v>
      </c>
      <c r="R2262" s="1" t="s">
        <v>87</v>
      </c>
      <c r="S2262" s="1" t="s">
        <v>88</v>
      </c>
      <c r="T2262" s="2">
        <v>43404</v>
      </c>
      <c r="U2262" s="2">
        <v>43404</v>
      </c>
      <c r="V2262" s="1" t="s">
        <v>52</v>
      </c>
      <c r="W2262" s="3">
        <v>1</v>
      </c>
      <c r="X2262" s="1" t="s">
        <v>53</v>
      </c>
      <c r="Y2262" s="4">
        <v>312900</v>
      </c>
      <c r="Z2262" s="4">
        <v>-38584</v>
      </c>
      <c r="AA2262" s="4">
        <v>0</v>
      </c>
      <c r="AB2262" s="4">
        <v>0</v>
      </c>
      <c r="AC2262" s="4">
        <v>0</v>
      </c>
      <c r="AD2262" s="4">
        <v>312900</v>
      </c>
      <c r="AE2262" s="5">
        <v>1614</v>
      </c>
      <c r="AF2262" s="1" t="s">
        <v>70</v>
      </c>
      <c r="AG2262" s="1" t="s">
        <v>71</v>
      </c>
      <c r="AH2262" s="1" t="s">
        <v>89</v>
      </c>
      <c r="AI2262" s="1" t="s">
        <v>57</v>
      </c>
      <c r="AJ2262" s="5">
        <v>10950</v>
      </c>
      <c r="AK2262" s="4">
        <v>-3252</v>
      </c>
      <c r="AL2262" s="4">
        <v>0</v>
      </c>
      <c r="AM2262" s="4">
        <v>0</v>
      </c>
      <c r="AN2262" s="4">
        <v>0</v>
      </c>
      <c r="AO2262" s="4">
        <v>-41836</v>
      </c>
      <c r="AP2262" s="4">
        <v>-41836</v>
      </c>
      <c r="AQ2262" s="4">
        <v>0</v>
      </c>
      <c r="AR2262" s="4">
        <v>271064</v>
      </c>
      <c r="AS2262" s="1" t="s">
        <v>52</v>
      </c>
      <c r="AT2262" s="9">
        <f t="shared" si="1036"/>
        <v>43404</v>
      </c>
      <c r="AU2262" s="9">
        <f t="shared" si="1037"/>
        <v>43374</v>
      </c>
      <c r="AV2262" s="9">
        <v>44798</v>
      </c>
      <c r="AW2262" s="11">
        <f t="shared" si="1038"/>
        <v>3.8191780821917809</v>
      </c>
      <c r="AX2262">
        <v>10</v>
      </c>
      <c r="AY2262" s="12">
        <v>0.05</v>
      </c>
      <c r="AZ2262">
        <f t="shared" si="1039"/>
        <v>9.5000000000000001E-2</v>
      </c>
      <c r="BA2262" s="13">
        <f t="shared" si="1040"/>
        <v>312900</v>
      </c>
      <c r="BB2262" s="17" t="s">
        <v>2189</v>
      </c>
      <c r="BC2262">
        <f>MATCH(BB2262,MONTHLY_INDEX!$A:$A,0)</f>
        <v>798</v>
      </c>
      <c r="BD2262">
        <f>MATCH(AU2262,MONTHLY_INDEX!$1:$1,0)</f>
        <v>82</v>
      </c>
      <c r="BE2262">
        <f>INDEX(MONTHLY_INDEX!$1:$1048576,Final!BC2262,Final!BD2262)</f>
        <v>96</v>
      </c>
      <c r="BF2262">
        <f>MATCH($BF$1,MONTHLY_INDEX!$1:$1,0)</f>
        <v>127</v>
      </c>
      <c r="BG2262">
        <f>INDEX(MONTHLY_INDEX!$1:$1048576,Final!BC2262,Final!BF2262)</f>
        <v>95.3</v>
      </c>
      <c r="BH2262" s="23">
        <f t="shared" si="1048"/>
        <v>-7.2916666666666963E-3</v>
      </c>
      <c r="BI2262" s="14">
        <f t="shared" si="1049"/>
        <v>310618.4375</v>
      </c>
      <c r="BJ2262" s="14">
        <f t="shared" si="1050"/>
        <v>112699.17720034247</v>
      </c>
      <c r="BK2262" s="15">
        <f t="shared" si="1044"/>
        <v>197919.26029965753</v>
      </c>
      <c r="BL2262" s="52">
        <v>0</v>
      </c>
      <c r="BM2262" s="15">
        <f t="shared" si="1051"/>
        <v>197919.26029965753</v>
      </c>
    </row>
    <row r="2263" spans="1:65">
      <c r="A2263" s="8">
        <v>2261</v>
      </c>
      <c r="B2263" s="1" t="s">
        <v>44</v>
      </c>
      <c r="C2263" s="1">
        <v>1500</v>
      </c>
      <c r="D2263" s="1" t="s">
        <v>60</v>
      </c>
      <c r="E2263" s="1">
        <v>150000090</v>
      </c>
      <c r="F2263" s="1" t="s">
        <v>60</v>
      </c>
      <c r="G2263" s="1" t="s">
        <v>99</v>
      </c>
      <c r="H2263" s="1">
        <v>11</v>
      </c>
      <c r="I2263" s="1" t="s">
        <v>201</v>
      </c>
      <c r="J2263" s="1" t="s">
        <v>49</v>
      </c>
      <c r="K2263" s="1">
        <v>17406001</v>
      </c>
      <c r="L2263" s="1" t="s">
        <v>50</v>
      </c>
      <c r="M2263" s="1" t="s">
        <v>51</v>
      </c>
      <c r="N2263" s="1" t="s">
        <v>64</v>
      </c>
      <c r="O2263" s="1" t="s">
        <v>65</v>
      </c>
      <c r="P2263" s="1" t="s">
        <v>66</v>
      </c>
      <c r="Q2263" s="1" t="s">
        <v>67</v>
      </c>
      <c r="R2263" s="1" t="s">
        <v>87</v>
      </c>
      <c r="S2263" s="1" t="s">
        <v>88</v>
      </c>
      <c r="T2263" s="2">
        <v>43404</v>
      </c>
      <c r="U2263" s="2">
        <v>43404</v>
      </c>
      <c r="V2263" s="1" t="s">
        <v>52</v>
      </c>
      <c r="W2263" s="3">
        <v>1</v>
      </c>
      <c r="X2263" s="1" t="s">
        <v>53</v>
      </c>
      <c r="Y2263" s="4">
        <v>1174950</v>
      </c>
      <c r="Z2263" s="4">
        <v>-144889</v>
      </c>
      <c r="AA2263" s="4">
        <v>0</v>
      </c>
      <c r="AB2263" s="4">
        <v>0</v>
      </c>
      <c r="AC2263" s="4">
        <v>0</v>
      </c>
      <c r="AD2263" s="4">
        <v>1174950</v>
      </c>
      <c r="AE2263" s="5">
        <v>1614</v>
      </c>
      <c r="AF2263" s="1" t="s">
        <v>70</v>
      </c>
      <c r="AG2263" s="1" t="s">
        <v>71</v>
      </c>
      <c r="AH2263" s="1" t="s">
        <v>89</v>
      </c>
      <c r="AI2263" s="1" t="s">
        <v>57</v>
      </c>
      <c r="AJ2263" s="5">
        <v>10950</v>
      </c>
      <c r="AK2263" s="4">
        <v>-12213</v>
      </c>
      <c r="AL2263" s="4">
        <v>0</v>
      </c>
      <c r="AM2263" s="4">
        <v>0</v>
      </c>
      <c r="AN2263" s="4">
        <v>0</v>
      </c>
      <c r="AO2263" s="4">
        <v>-157102</v>
      </c>
      <c r="AP2263" s="4">
        <v>-157102</v>
      </c>
      <c r="AQ2263" s="4">
        <v>0</v>
      </c>
      <c r="AR2263" s="4">
        <v>1017848</v>
      </c>
      <c r="AS2263" s="1" t="s">
        <v>52</v>
      </c>
      <c r="AT2263" s="9">
        <f t="shared" si="1036"/>
        <v>43404</v>
      </c>
      <c r="AU2263" s="9">
        <f t="shared" si="1037"/>
        <v>43374</v>
      </c>
      <c r="AV2263" s="9">
        <v>44798</v>
      </c>
      <c r="AW2263" s="11">
        <f t="shared" si="1038"/>
        <v>3.8191780821917809</v>
      </c>
      <c r="AX2263">
        <v>10</v>
      </c>
      <c r="AY2263" s="12">
        <v>0.05</v>
      </c>
      <c r="AZ2263">
        <f t="shared" si="1039"/>
        <v>9.5000000000000001E-2</v>
      </c>
      <c r="BA2263" s="13">
        <f t="shared" si="1040"/>
        <v>1174950</v>
      </c>
      <c r="BB2263" s="17" t="s">
        <v>2189</v>
      </c>
      <c r="BC2263">
        <f>MATCH(BB2263,MONTHLY_INDEX!$A:$A,0)</f>
        <v>798</v>
      </c>
      <c r="BD2263">
        <f>MATCH(AU2263,MONTHLY_INDEX!$1:$1,0)</f>
        <v>82</v>
      </c>
      <c r="BE2263">
        <f>INDEX(MONTHLY_INDEX!$1:$1048576,Final!BC2263,Final!BD2263)</f>
        <v>96</v>
      </c>
      <c r="BF2263">
        <f>MATCH($BF$1,MONTHLY_INDEX!$1:$1,0)</f>
        <v>127</v>
      </c>
      <c r="BG2263">
        <f>INDEX(MONTHLY_INDEX!$1:$1048576,Final!BC2263,Final!BF2263)</f>
        <v>95.3</v>
      </c>
      <c r="BH2263" s="23">
        <f t="shared" si="1048"/>
        <v>-7.2916666666666963E-3</v>
      </c>
      <c r="BI2263" s="14">
        <f t="shared" si="1049"/>
        <v>1166382.65625</v>
      </c>
      <c r="BJ2263" s="14">
        <f t="shared" si="1050"/>
        <v>423189.19223886984</v>
      </c>
      <c r="BK2263" s="15">
        <f t="shared" si="1044"/>
        <v>743193.46401113016</v>
      </c>
      <c r="BL2263" s="52">
        <v>0</v>
      </c>
      <c r="BM2263" s="15">
        <f t="shared" si="1051"/>
        <v>743193.46401113016</v>
      </c>
    </row>
    <row r="2264" spans="1:65">
      <c r="A2264" s="8">
        <v>2262</v>
      </c>
      <c r="B2264" s="1" t="s">
        <v>44</v>
      </c>
      <c r="C2264" s="1">
        <v>1500</v>
      </c>
      <c r="D2264" s="1" t="s">
        <v>60</v>
      </c>
      <c r="E2264" s="1">
        <v>150000090</v>
      </c>
      <c r="F2264" s="1" t="s">
        <v>60</v>
      </c>
      <c r="G2264" s="1" t="s">
        <v>100</v>
      </c>
      <c r="H2264" s="1">
        <v>12</v>
      </c>
      <c r="I2264" s="1" t="s">
        <v>201</v>
      </c>
      <c r="J2264" s="1" t="s">
        <v>49</v>
      </c>
      <c r="K2264" s="1">
        <v>17406001</v>
      </c>
      <c r="L2264" s="1" t="s">
        <v>50</v>
      </c>
      <c r="M2264" s="1" t="s">
        <v>51</v>
      </c>
      <c r="N2264" s="1" t="s">
        <v>64</v>
      </c>
      <c r="O2264" s="1" t="s">
        <v>65</v>
      </c>
      <c r="P2264" s="1" t="s">
        <v>66</v>
      </c>
      <c r="Q2264" s="1" t="s">
        <v>67</v>
      </c>
      <c r="R2264" s="1" t="s">
        <v>87</v>
      </c>
      <c r="S2264" s="1" t="s">
        <v>88</v>
      </c>
      <c r="T2264" s="2">
        <v>43404</v>
      </c>
      <c r="U2264" s="2">
        <v>43404</v>
      </c>
      <c r="V2264" s="1" t="s">
        <v>52</v>
      </c>
      <c r="W2264" s="3">
        <v>1</v>
      </c>
      <c r="X2264" s="1" t="s">
        <v>53</v>
      </c>
      <c r="Y2264" s="4">
        <v>582750</v>
      </c>
      <c r="Z2264" s="4">
        <v>-71862</v>
      </c>
      <c r="AA2264" s="4">
        <v>0</v>
      </c>
      <c r="AB2264" s="4">
        <v>0</v>
      </c>
      <c r="AC2264" s="4">
        <v>0</v>
      </c>
      <c r="AD2264" s="4">
        <v>582750</v>
      </c>
      <c r="AE2264" s="5">
        <v>1614</v>
      </c>
      <c r="AF2264" s="1" t="s">
        <v>70</v>
      </c>
      <c r="AG2264" s="1" t="s">
        <v>71</v>
      </c>
      <c r="AH2264" s="1" t="s">
        <v>89</v>
      </c>
      <c r="AI2264" s="1" t="s">
        <v>57</v>
      </c>
      <c r="AJ2264" s="5">
        <v>10950</v>
      </c>
      <c r="AK2264" s="4">
        <v>-6057</v>
      </c>
      <c r="AL2264" s="4">
        <v>0</v>
      </c>
      <c r="AM2264" s="4">
        <v>0</v>
      </c>
      <c r="AN2264" s="4">
        <v>0</v>
      </c>
      <c r="AO2264" s="4">
        <v>-77919</v>
      </c>
      <c r="AP2264" s="4">
        <v>-77919</v>
      </c>
      <c r="AQ2264" s="4">
        <v>0</v>
      </c>
      <c r="AR2264" s="4">
        <v>504831</v>
      </c>
      <c r="AS2264" s="1" t="s">
        <v>52</v>
      </c>
      <c r="AT2264" s="9">
        <f t="shared" si="1036"/>
        <v>43404</v>
      </c>
      <c r="AU2264" s="9">
        <f t="shared" si="1037"/>
        <v>43374</v>
      </c>
      <c r="AV2264" s="9">
        <v>44798</v>
      </c>
      <c r="AW2264" s="11">
        <f t="shared" si="1038"/>
        <v>3.8191780821917809</v>
      </c>
      <c r="AX2264">
        <v>10</v>
      </c>
      <c r="AY2264" s="12">
        <v>0.05</v>
      </c>
      <c r="AZ2264">
        <f t="shared" si="1039"/>
        <v>9.5000000000000001E-2</v>
      </c>
      <c r="BA2264" s="13">
        <f t="shared" si="1040"/>
        <v>582750</v>
      </c>
      <c r="BB2264" s="17" t="s">
        <v>1973</v>
      </c>
      <c r="BC2264">
        <f>MATCH(BB2264,MONTHLY_INDEX!$A:$A,0)</f>
        <v>690</v>
      </c>
      <c r="BD2264">
        <f>MATCH(AU2264,MONTHLY_INDEX!$1:$1,0)</f>
        <v>82</v>
      </c>
      <c r="BE2264">
        <f>INDEX(MONTHLY_INDEX!$1:$1048576,Final!BC2264,Final!BD2264)</f>
        <v>112.3</v>
      </c>
      <c r="BF2264">
        <f>MATCH($BF$1,MONTHLY_INDEX!$1:$1,0)</f>
        <v>127</v>
      </c>
      <c r="BG2264">
        <f>INDEX(MONTHLY_INDEX!$1:$1048576,Final!BC2264,Final!BF2264)</f>
        <v>145.69999999999999</v>
      </c>
      <c r="BH2264" s="23">
        <f t="shared" si="1048"/>
        <v>0.29741763134461258</v>
      </c>
      <c r="BI2264" s="14">
        <f t="shared" si="1049"/>
        <v>756070.12466607301</v>
      </c>
      <c r="BJ2264" s="14">
        <f t="shared" si="1050"/>
        <v>274318.81262884394</v>
      </c>
      <c r="BK2264" s="15">
        <f t="shared" si="1044"/>
        <v>481751.31203722907</v>
      </c>
      <c r="BL2264" s="52">
        <v>0</v>
      </c>
      <c r="BM2264" s="15">
        <f t="shared" si="1051"/>
        <v>481751.31203722907</v>
      </c>
    </row>
    <row r="2265" spans="1:65">
      <c r="A2265" s="8">
        <v>2263</v>
      </c>
      <c r="B2265" s="1" t="s">
        <v>44</v>
      </c>
      <c r="C2265" s="1">
        <v>1500</v>
      </c>
      <c r="D2265" s="1" t="s">
        <v>60</v>
      </c>
      <c r="E2265" s="1">
        <v>150000090</v>
      </c>
      <c r="F2265" s="1" t="s">
        <v>60</v>
      </c>
      <c r="G2265" s="1" t="s">
        <v>101</v>
      </c>
      <c r="H2265" s="1">
        <v>13</v>
      </c>
      <c r="I2265" s="1" t="s">
        <v>201</v>
      </c>
      <c r="J2265" s="1" t="s">
        <v>49</v>
      </c>
      <c r="K2265" s="1">
        <v>17406001</v>
      </c>
      <c r="L2265" s="1" t="s">
        <v>50</v>
      </c>
      <c r="M2265" s="1" t="s">
        <v>51</v>
      </c>
      <c r="N2265" s="1" t="s">
        <v>64</v>
      </c>
      <c r="O2265" s="1" t="s">
        <v>65</v>
      </c>
      <c r="P2265" s="1" t="s">
        <v>66</v>
      </c>
      <c r="Q2265" s="1" t="s">
        <v>67</v>
      </c>
      <c r="R2265" s="1" t="s">
        <v>87</v>
      </c>
      <c r="S2265" s="1" t="s">
        <v>88</v>
      </c>
      <c r="T2265" s="2">
        <v>43404</v>
      </c>
      <c r="U2265" s="2">
        <v>43404</v>
      </c>
      <c r="V2265" s="1" t="s">
        <v>52</v>
      </c>
      <c r="W2265" s="3">
        <v>1</v>
      </c>
      <c r="X2265" s="1" t="s">
        <v>53</v>
      </c>
      <c r="Y2265" s="4">
        <v>9976171</v>
      </c>
      <c r="Z2265" s="4">
        <v>-1230221</v>
      </c>
      <c r="AA2265" s="4">
        <v>0</v>
      </c>
      <c r="AB2265" s="4">
        <v>0</v>
      </c>
      <c r="AC2265" s="4">
        <v>0</v>
      </c>
      <c r="AD2265" s="4">
        <v>9976171</v>
      </c>
      <c r="AE2265" s="5">
        <v>1614</v>
      </c>
      <c r="AF2265" s="1" t="s">
        <v>70</v>
      </c>
      <c r="AG2265" s="1" t="s">
        <v>71</v>
      </c>
      <c r="AH2265" s="1" t="s">
        <v>89</v>
      </c>
      <c r="AI2265" s="1" t="s">
        <v>57</v>
      </c>
      <c r="AJ2265" s="5">
        <v>10950</v>
      </c>
      <c r="AK2265" s="4">
        <v>-103695</v>
      </c>
      <c r="AL2265" s="4">
        <v>0</v>
      </c>
      <c r="AM2265" s="4">
        <v>0</v>
      </c>
      <c r="AN2265" s="4">
        <v>0</v>
      </c>
      <c r="AO2265" s="4">
        <v>-1333916</v>
      </c>
      <c r="AP2265" s="4">
        <v>-1333916</v>
      </c>
      <c r="AQ2265" s="4">
        <v>0</v>
      </c>
      <c r="AR2265" s="4">
        <v>8642255</v>
      </c>
      <c r="AS2265" s="1" t="s">
        <v>52</v>
      </c>
      <c r="AT2265" s="9">
        <f t="shared" si="1036"/>
        <v>43404</v>
      </c>
      <c r="AU2265" s="9">
        <f t="shared" si="1037"/>
        <v>43374</v>
      </c>
      <c r="AV2265" s="9">
        <v>44798</v>
      </c>
      <c r="AW2265" s="11">
        <f t="shared" si="1038"/>
        <v>3.8191780821917809</v>
      </c>
      <c r="AX2265">
        <v>25</v>
      </c>
      <c r="AY2265" s="12">
        <v>0.05</v>
      </c>
      <c r="AZ2265">
        <f t="shared" si="1039"/>
        <v>3.7999999999999999E-2</v>
      </c>
      <c r="BA2265" s="13">
        <f t="shared" si="1040"/>
        <v>9976171</v>
      </c>
      <c r="BB2265" s="17" t="s">
        <v>2189</v>
      </c>
      <c r="BC2265">
        <f>MATCH(BB2265,MONTHLY_INDEX!$A:$A,0)</f>
        <v>798</v>
      </c>
      <c r="BD2265">
        <f>MATCH(AU2265,MONTHLY_INDEX!$1:$1,0)</f>
        <v>82</v>
      </c>
      <c r="BE2265">
        <f>INDEX(MONTHLY_INDEX!$1:$1048576,Final!BC2265,Final!BD2265)</f>
        <v>96</v>
      </c>
      <c r="BF2265">
        <f>MATCH($BF$1,MONTHLY_INDEX!$1:$1,0)</f>
        <v>127</v>
      </c>
      <c r="BG2265">
        <f>INDEX(MONTHLY_INDEX!$1:$1048576,Final!BC2265,Final!BF2265)</f>
        <v>95.3</v>
      </c>
      <c r="BH2265" s="23">
        <f t="shared" si="1048"/>
        <v>-7.2916666666666963E-3</v>
      </c>
      <c r="BI2265" s="14">
        <f t="shared" si="1049"/>
        <v>9903428.0864583328</v>
      </c>
      <c r="BJ2265" s="14">
        <f t="shared" si="1050"/>
        <v>1437272.3084818379</v>
      </c>
      <c r="BK2265" s="15">
        <f t="shared" si="1044"/>
        <v>8466155.7779764943</v>
      </c>
      <c r="BL2265" s="52">
        <v>0</v>
      </c>
      <c r="BM2265" s="15">
        <f t="shared" si="1051"/>
        <v>8466155.7779764943</v>
      </c>
    </row>
    <row r="2266" spans="1:65">
      <c r="A2266" s="8">
        <v>2264</v>
      </c>
      <c r="B2266" s="1" t="s">
        <v>44</v>
      </c>
      <c r="C2266" s="1">
        <v>1500</v>
      </c>
      <c r="D2266" s="1" t="s">
        <v>60</v>
      </c>
      <c r="E2266" s="1">
        <v>150000090</v>
      </c>
      <c r="F2266" s="1" t="s">
        <v>60</v>
      </c>
      <c r="G2266" s="1" t="s">
        <v>102</v>
      </c>
      <c r="H2266" s="1">
        <v>14</v>
      </c>
      <c r="I2266" s="1" t="s">
        <v>201</v>
      </c>
      <c r="J2266" s="1" t="s">
        <v>49</v>
      </c>
      <c r="K2266" s="1">
        <v>17406001</v>
      </c>
      <c r="L2266" s="1" t="s">
        <v>50</v>
      </c>
      <c r="M2266" s="1" t="s">
        <v>51</v>
      </c>
      <c r="N2266" s="1" t="s">
        <v>64</v>
      </c>
      <c r="O2266" s="1" t="s">
        <v>65</v>
      </c>
      <c r="P2266" s="1" t="s">
        <v>66</v>
      </c>
      <c r="Q2266" s="1" t="s">
        <v>67</v>
      </c>
      <c r="R2266" s="1" t="s">
        <v>87</v>
      </c>
      <c r="S2266" s="1" t="s">
        <v>88</v>
      </c>
      <c r="T2266" s="2">
        <v>43404</v>
      </c>
      <c r="U2266" s="2">
        <v>43404</v>
      </c>
      <c r="V2266" s="1" t="s">
        <v>52</v>
      </c>
      <c r="W2266" s="3">
        <v>1</v>
      </c>
      <c r="X2266" s="1" t="s">
        <v>53</v>
      </c>
      <c r="Y2266" s="4">
        <v>21103901</v>
      </c>
      <c r="Z2266" s="4">
        <v>-2602449</v>
      </c>
      <c r="AA2266" s="4">
        <v>0</v>
      </c>
      <c r="AB2266" s="4">
        <v>0</v>
      </c>
      <c r="AC2266" s="4">
        <v>0</v>
      </c>
      <c r="AD2266" s="4">
        <v>21103901</v>
      </c>
      <c r="AE2266" s="5">
        <v>1614</v>
      </c>
      <c r="AF2266" s="1" t="s">
        <v>70</v>
      </c>
      <c r="AG2266" s="1" t="s">
        <v>71</v>
      </c>
      <c r="AH2266" s="1" t="s">
        <v>89</v>
      </c>
      <c r="AI2266" s="1" t="s">
        <v>57</v>
      </c>
      <c r="AJ2266" s="5">
        <v>10950</v>
      </c>
      <c r="AK2266" s="4">
        <v>-219359</v>
      </c>
      <c r="AL2266" s="4">
        <v>0</v>
      </c>
      <c r="AM2266" s="4">
        <v>0</v>
      </c>
      <c r="AN2266" s="4">
        <v>0</v>
      </c>
      <c r="AO2266" s="4">
        <v>-2821808</v>
      </c>
      <c r="AP2266" s="4">
        <v>-2821808</v>
      </c>
      <c r="AQ2266" s="4">
        <v>0</v>
      </c>
      <c r="AR2266" s="4">
        <v>18282093</v>
      </c>
      <c r="AS2266" s="1" t="s">
        <v>52</v>
      </c>
      <c r="AT2266" s="9">
        <f t="shared" si="1036"/>
        <v>43404</v>
      </c>
      <c r="AU2266" s="9">
        <f t="shared" si="1037"/>
        <v>43374</v>
      </c>
      <c r="AV2266" s="9">
        <v>44798</v>
      </c>
      <c r="AW2266" s="11">
        <f t="shared" si="1038"/>
        <v>3.8191780821917809</v>
      </c>
      <c r="AX2266">
        <v>25</v>
      </c>
      <c r="AY2266" s="12">
        <v>0.05</v>
      </c>
      <c r="AZ2266">
        <f t="shared" si="1039"/>
        <v>3.7999999999999999E-2</v>
      </c>
      <c r="BA2266" s="13">
        <f t="shared" si="1040"/>
        <v>21103901</v>
      </c>
      <c r="BB2266" s="17" t="s">
        <v>2189</v>
      </c>
      <c r="BC2266">
        <f>MATCH(BB2266,MONTHLY_INDEX!$A:$A,0)</f>
        <v>798</v>
      </c>
      <c r="BD2266">
        <f>MATCH(AU2266,MONTHLY_INDEX!$1:$1,0)</f>
        <v>82</v>
      </c>
      <c r="BE2266">
        <f>INDEX(MONTHLY_INDEX!$1:$1048576,Final!BC2266,Final!BD2266)</f>
        <v>96</v>
      </c>
      <c r="BF2266">
        <f>MATCH($BF$1,MONTHLY_INDEX!$1:$1,0)</f>
        <v>127</v>
      </c>
      <c r="BG2266">
        <f>INDEX(MONTHLY_INDEX!$1:$1048576,Final!BC2266,Final!BF2266)</f>
        <v>95.3</v>
      </c>
      <c r="BH2266" s="23">
        <f t="shared" si="1048"/>
        <v>-7.2916666666666963E-3</v>
      </c>
      <c r="BI2266" s="14">
        <f t="shared" si="1049"/>
        <v>20950018.388541665</v>
      </c>
      <c r="BJ2266" s="14">
        <f t="shared" si="1050"/>
        <v>3040450.3399392576</v>
      </c>
      <c r="BK2266" s="15">
        <f t="shared" si="1044"/>
        <v>17909568.048602406</v>
      </c>
      <c r="BL2266" s="52">
        <v>0</v>
      </c>
      <c r="BM2266" s="15">
        <f t="shared" si="1051"/>
        <v>17909568.048602406</v>
      </c>
    </row>
    <row r="2267" spans="1:65">
      <c r="A2267" s="8">
        <v>2265</v>
      </c>
      <c r="B2267" s="1" t="s">
        <v>44</v>
      </c>
      <c r="C2267" s="1">
        <v>1500</v>
      </c>
      <c r="D2267" s="1" t="s">
        <v>60</v>
      </c>
      <c r="E2267" s="1">
        <v>150000090</v>
      </c>
      <c r="F2267" s="1" t="s">
        <v>60</v>
      </c>
      <c r="G2267" s="1" t="s">
        <v>103</v>
      </c>
      <c r="H2267" s="1">
        <v>15</v>
      </c>
      <c r="I2267" s="1" t="s">
        <v>201</v>
      </c>
      <c r="J2267" s="1" t="s">
        <v>49</v>
      </c>
      <c r="K2267" s="1">
        <v>17406001</v>
      </c>
      <c r="L2267" s="1" t="s">
        <v>50</v>
      </c>
      <c r="M2267" s="1" t="s">
        <v>51</v>
      </c>
      <c r="N2267" s="1" t="s">
        <v>64</v>
      </c>
      <c r="O2267" s="1" t="s">
        <v>65</v>
      </c>
      <c r="P2267" s="1" t="s">
        <v>66</v>
      </c>
      <c r="Q2267" s="1" t="s">
        <v>67</v>
      </c>
      <c r="R2267" s="1" t="s">
        <v>87</v>
      </c>
      <c r="S2267" s="1" t="s">
        <v>88</v>
      </c>
      <c r="T2267" s="2">
        <v>43404</v>
      </c>
      <c r="U2267" s="2">
        <v>43404</v>
      </c>
      <c r="V2267" s="1" t="s">
        <v>52</v>
      </c>
      <c r="W2267" s="3">
        <v>1</v>
      </c>
      <c r="X2267" s="1" t="s">
        <v>53</v>
      </c>
      <c r="Y2267" s="4">
        <v>580650</v>
      </c>
      <c r="Z2267" s="4">
        <v>-71602</v>
      </c>
      <c r="AA2267" s="4">
        <v>0</v>
      </c>
      <c r="AB2267" s="4">
        <v>0</v>
      </c>
      <c r="AC2267" s="4">
        <v>0</v>
      </c>
      <c r="AD2267" s="4">
        <v>580650</v>
      </c>
      <c r="AE2267" s="5">
        <v>1614</v>
      </c>
      <c r="AF2267" s="1" t="s">
        <v>70</v>
      </c>
      <c r="AG2267" s="1" t="s">
        <v>71</v>
      </c>
      <c r="AH2267" s="1" t="s">
        <v>89</v>
      </c>
      <c r="AI2267" s="1" t="s">
        <v>57</v>
      </c>
      <c r="AJ2267" s="5">
        <v>10950</v>
      </c>
      <c r="AK2267" s="4">
        <v>-6035</v>
      </c>
      <c r="AL2267" s="4">
        <v>0</v>
      </c>
      <c r="AM2267" s="4">
        <v>0</v>
      </c>
      <c r="AN2267" s="4">
        <v>0</v>
      </c>
      <c r="AO2267" s="4">
        <v>-77637</v>
      </c>
      <c r="AP2267" s="4">
        <v>-77637</v>
      </c>
      <c r="AQ2267" s="4">
        <v>0</v>
      </c>
      <c r="AR2267" s="4">
        <v>503013</v>
      </c>
      <c r="AS2267" s="1" t="s">
        <v>52</v>
      </c>
      <c r="AT2267" s="9">
        <f t="shared" si="1036"/>
        <v>43404</v>
      </c>
      <c r="AU2267" s="9">
        <f t="shared" si="1037"/>
        <v>43374</v>
      </c>
      <c r="AV2267" s="9">
        <v>44798</v>
      </c>
      <c r="AW2267" s="11">
        <f t="shared" si="1038"/>
        <v>3.8191780821917809</v>
      </c>
      <c r="AX2267">
        <v>10</v>
      </c>
      <c r="AY2267" s="12">
        <v>0.05</v>
      </c>
      <c r="AZ2267">
        <f t="shared" si="1039"/>
        <v>9.5000000000000001E-2</v>
      </c>
      <c r="BA2267" s="13">
        <f t="shared" si="1040"/>
        <v>580650</v>
      </c>
      <c r="BB2267" s="17" t="s">
        <v>1941</v>
      </c>
      <c r="BC2267">
        <f>MATCH(BB2267,MONTHLY_INDEX!$A:$A,0)</f>
        <v>674</v>
      </c>
      <c r="BD2267">
        <f>MATCH(AU2267,MONTHLY_INDEX!$1:$1,0)</f>
        <v>82</v>
      </c>
      <c r="BE2267">
        <f>INDEX(MONTHLY_INDEX!$1:$1048576,Final!BC2267,Final!BD2267)</f>
        <v>105.9</v>
      </c>
      <c r="BF2267">
        <f>MATCH($BF$1,MONTHLY_INDEX!$1:$1,0)</f>
        <v>127</v>
      </c>
      <c r="BG2267">
        <f>INDEX(MONTHLY_INDEX!$1:$1048576,Final!BC2267,Final!BF2267)</f>
        <v>122.8</v>
      </c>
      <c r="BH2267" s="23">
        <f t="shared" si="1048"/>
        <v>0.15958451369216234</v>
      </c>
      <c r="BI2267" s="14">
        <f t="shared" si="1049"/>
        <v>673312.74787535402</v>
      </c>
      <c r="BJ2267" s="14">
        <f t="shared" si="1050"/>
        <v>244292.62246885791</v>
      </c>
      <c r="BK2267" s="15">
        <f t="shared" si="1044"/>
        <v>429020.12540649611</v>
      </c>
      <c r="BL2267" s="52">
        <v>0</v>
      </c>
      <c r="BM2267" s="15">
        <f t="shared" si="1051"/>
        <v>429020.12540649611</v>
      </c>
    </row>
    <row r="2268" spans="1:65">
      <c r="A2268" s="8">
        <v>2266</v>
      </c>
      <c r="B2268" s="1" t="s">
        <v>44</v>
      </c>
      <c r="C2268" s="1">
        <v>1500</v>
      </c>
      <c r="D2268" s="1" t="s">
        <v>60</v>
      </c>
      <c r="E2268" s="1">
        <v>150000090</v>
      </c>
      <c r="F2268" s="1" t="s">
        <v>60</v>
      </c>
      <c r="G2268" s="1" t="s">
        <v>104</v>
      </c>
      <c r="H2268" s="1">
        <v>16</v>
      </c>
      <c r="I2268" s="1" t="s">
        <v>201</v>
      </c>
      <c r="J2268" s="1" t="s">
        <v>49</v>
      </c>
      <c r="K2268" s="1">
        <v>17406001</v>
      </c>
      <c r="L2268" s="1" t="s">
        <v>50</v>
      </c>
      <c r="M2268" s="1" t="s">
        <v>51</v>
      </c>
      <c r="N2268" s="1" t="s">
        <v>64</v>
      </c>
      <c r="O2268" s="1" t="s">
        <v>65</v>
      </c>
      <c r="P2268" s="1" t="s">
        <v>66</v>
      </c>
      <c r="Q2268" s="1" t="s">
        <v>67</v>
      </c>
      <c r="R2268" s="1" t="s">
        <v>87</v>
      </c>
      <c r="S2268" s="1" t="s">
        <v>88</v>
      </c>
      <c r="T2268" s="2">
        <v>43404</v>
      </c>
      <c r="U2268" s="2">
        <v>43404</v>
      </c>
      <c r="V2268" s="1" t="s">
        <v>52</v>
      </c>
      <c r="W2268" s="3">
        <v>1</v>
      </c>
      <c r="X2268" s="1" t="s">
        <v>53</v>
      </c>
      <c r="Y2268" s="4">
        <v>175035</v>
      </c>
      <c r="Z2268" s="4">
        <v>-21583</v>
      </c>
      <c r="AA2268" s="4">
        <v>0</v>
      </c>
      <c r="AB2268" s="4">
        <v>0</v>
      </c>
      <c r="AC2268" s="4">
        <v>0</v>
      </c>
      <c r="AD2268" s="4">
        <v>175035</v>
      </c>
      <c r="AE2268" s="5">
        <v>1614</v>
      </c>
      <c r="AF2268" s="1" t="s">
        <v>70</v>
      </c>
      <c r="AG2268" s="1" t="s">
        <v>71</v>
      </c>
      <c r="AH2268" s="1" t="s">
        <v>89</v>
      </c>
      <c r="AI2268" s="1" t="s">
        <v>57</v>
      </c>
      <c r="AJ2268" s="5">
        <v>10950</v>
      </c>
      <c r="AK2268" s="4">
        <v>-1819</v>
      </c>
      <c r="AL2268" s="4">
        <v>0</v>
      </c>
      <c r="AM2268" s="4">
        <v>0</v>
      </c>
      <c r="AN2268" s="4">
        <v>0</v>
      </c>
      <c r="AO2268" s="4">
        <v>-23402</v>
      </c>
      <c r="AP2268" s="4">
        <v>-23402</v>
      </c>
      <c r="AQ2268" s="4">
        <v>0</v>
      </c>
      <c r="AR2268" s="4">
        <v>151633</v>
      </c>
      <c r="AS2268" s="1" t="s">
        <v>52</v>
      </c>
      <c r="AT2268" s="9">
        <f t="shared" si="1036"/>
        <v>43404</v>
      </c>
      <c r="AU2268" s="9">
        <f t="shared" si="1037"/>
        <v>43374</v>
      </c>
      <c r="AV2268" s="9">
        <v>44798</v>
      </c>
      <c r="AW2268" s="11">
        <f t="shared" si="1038"/>
        <v>3.8191780821917809</v>
      </c>
      <c r="AX2268">
        <v>10</v>
      </c>
      <c r="AY2268" s="12">
        <v>0.05</v>
      </c>
      <c r="AZ2268">
        <f t="shared" si="1039"/>
        <v>9.5000000000000001E-2</v>
      </c>
      <c r="BA2268" s="13">
        <f t="shared" si="1040"/>
        <v>175035</v>
      </c>
      <c r="BB2268" s="17" t="s">
        <v>1877</v>
      </c>
      <c r="BC2268">
        <f>MATCH(BB2268,MONTHLY_INDEX!$A:$A,0)</f>
        <v>642</v>
      </c>
      <c r="BD2268">
        <f>MATCH(AU2268,MONTHLY_INDEX!$1:$1,0)</f>
        <v>82</v>
      </c>
      <c r="BE2268">
        <f>INDEX(MONTHLY_INDEX!$1:$1048576,Final!BC2268,Final!BD2268)</f>
        <v>79.099999999999994</v>
      </c>
      <c r="BF2268">
        <f>MATCH($BF$1,MONTHLY_INDEX!$1:$1,0)</f>
        <v>127</v>
      </c>
      <c r="BG2268">
        <f>INDEX(MONTHLY_INDEX!$1:$1048576,Final!BC2268,Final!BF2268)</f>
        <v>94</v>
      </c>
      <c r="BH2268" s="23">
        <f t="shared" si="1048"/>
        <v>0.18836915297092297</v>
      </c>
      <c r="BI2268" s="14">
        <f t="shared" si="1049"/>
        <v>208006.19469026552</v>
      </c>
      <c r="BJ2268" s="14">
        <f t="shared" si="1050"/>
        <v>75469.206473511964</v>
      </c>
      <c r="BK2268" s="15">
        <f t="shared" si="1044"/>
        <v>132536.98821675355</v>
      </c>
      <c r="BL2268" s="52">
        <v>0</v>
      </c>
      <c r="BM2268" s="15">
        <f t="shared" si="1051"/>
        <v>132536.98821675355</v>
      </c>
    </row>
    <row r="2269" spans="1:65">
      <c r="A2269" s="8">
        <v>2267</v>
      </c>
      <c r="B2269" s="1" t="s">
        <v>44</v>
      </c>
      <c r="C2269" s="1">
        <v>1500</v>
      </c>
      <c r="D2269" s="1" t="s">
        <v>60</v>
      </c>
      <c r="E2269" s="1">
        <v>150000090</v>
      </c>
      <c r="F2269" s="1" t="s">
        <v>60</v>
      </c>
      <c r="G2269" s="1" t="s">
        <v>105</v>
      </c>
      <c r="H2269" s="1">
        <v>17</v>
      </c>
      <c r="I2269" s="1" t="s">
        <v>201</v>
      </c>
      <c r="J2269" s="1" t="s">
        <v>49</v>
      </c>
      <c r="K2269" s="1">
        <v>17406001</v>
      </c>
      <c r="L2269" s="1" t="s">
        <v>50</v>
      </c>
      <c r="M2269" s="1" t="s">
        <v>51</v>
      </c>
      <c r="N2269" s="1" t="s">
        <v>64</v>
      </c>
      <c r="O2269" s="1" t="s">
        <v>65</v>
      </c>
      <c r="P2269" s="1" t="s">
        <v>66</v>
      </c>
      <c r="Q2269" s="1" t="s">
        <v>67</v>
      </c>
      <c r="R2269" s="1" t="s">
        <v>87</v>
      </c>
      <c r="S2269" s="1" t="s">
        <v>88</v>
      </c>
      <c r="T2269" s="2">
        <v>43404</v>
      </c>
      <c r="U2269" s="2">
        <v>43404</v>
      </c>
      <c r="V2269" s="1" t="s">
        <v>52</v>
      </c>
      <c r="W2269" s="3">
        <v>1</v>
      </c>
      <c r="X2269" s="1" t="s">
        <v>53</v>
      </c>
      <c r="Y2269" s="4">
        <v>132796</v>
      </c>
      <c r="Z2269" s="4">
        <v>-16375</v>
      </c>
      <c r="AA2269" s="4">
        <v>0</v>
      </c>
      <c r="AB2269" s="4">
        <v>0</v>
      </c>
      <c r="AC2269" s="4">
        <v>0</v>
      </c>
      <c r="AD2269" s="4">
        <v>132796</v>
      </c>
      <c r="AE2269" s="5">
        <v>1614</v>
      </c>
      <c r="AF2269" s="1" t="s">
        <v>70</v>
      </c>
      <c r="AG2269" s="1" t="s">
        <v>71</v>
      </c>
      <c r="AH2269" s="1" t="s">
        <v>89</v>
      </c>
      <c r="AI2269" s="1" t="s">
        <v>57</v>
      </c>
      <c r="AJ2269" s="5">
        <v>10950</v>
      </c>
      <c r="AK2269" s="4">
        <v>-1380</v>
      </c>
      <c r="AL2269" s="4">
        <v>0</v>
      </c>
      <c r="AM2269" s="4">
        <v>0</v>
      </c>
      <c r="AN2269" s="4">
        <v>0</v>
      </c>
      <c r="AO2269" s="4">
        <v>-17755</v>
      </c>
      <c r="AP2269" s="4">
        <v>-17755</v>
      </c>
      <c r="AQ2269" s="4">
        <v>0</v>
      </c>
      <c r="AR2269" s="4">
        <v>115041</v>
      </c>
      <c r="AS2269" s="1" t="s">
        <v>52</v>
      </c>
      <c r="AT2269" s="9">
        <f t="shared" si="1036"/>
        <v>43404</v>
      </c>
      <c r="AU2269" s="9">
        <f t="shared" si="1037"/>
        <v>43374</v>
      </c>
      <c r="AV2269" s="9">
        <v>44798</v>
      </c>
      <c r="AW2269" s="11">
        <f t="shared" si="1038"/>
        <v>3.8191780821917809</v>
      </c>
      <c r="AX2269">
        <v>10</v>
      </c>
      <c r="AY2269" s="12">
        <v>0.05</v>
      </c>
      <c r="AZ2269">
        <f t="shared" si="1039"/>
        <v>9.5000000000000001E-2</v>
      </c>
      <c r="BA2269" s="13">
        <f t="shared" si="1040"/>
        <v>132796</v>
      </c>
      <c r="BB2269" s="17" t="s">
        <v>2189</v>
      </c>
      <c r="BC2269">
        <f>MATCH(BB2269,MONTHLY_INDEX!$A:$A,0)</f>
        <v>798</v>
      </c>
      <c r="BD2269">
        <f>MATCH(AU2269,MONTHLY_INDEX!$1:$1,0)</f>
        <v>82</v>
      </c>
      <c r="BE2269">
        <f>INDEX(MONTHLY_INDEX!$1:$1048576,Final!BC2269,Final!BD2269)</f>
        <v>96</v>
      </c>
      <c r="BF2269">
        <f>MATCH($BF$1,MONTHLY_INDEX!$1:$1,0)</f>
        <v>127</v>
      </c>
      <c r="BG2269">
        <f>INDEX(MONTHLY_INDEX!$1:$1048576,Final!BC2269,Final!BF2269)</f>
        <v>95.3</v>
      </c>
      <c r="BH2269" s="23">
        <f t="shared" si="1048"/>
        <v>-7.2916666666666963E-3</v>
      </c>
      <c r="BI2269" s="14">
        <f t="shared" si="1049"/>
        <v>131827.69583333333</v>
      </c>
      <c r="BJ2269" s="14">
        <f t="shared" si="1050"/>
        <v>47829.977422488584</v>
      </c>
      <c r="BK2269" s="15">
        <f t="shared" si="1044"/>
        <v>83997.71841084474</v>
      </c>
      <c r="BL2269" s="52">
        <v>0</v>
      </c>
      <c r="BM2269" s="15">
        <f t="shared" si="1051"/>
        <v>83997.71841084474</v>
      </c>
    </row>
    <row r="2270" spans="1:65">
      <c r="A2270" s="8">
        <v>2268</v>
      </c>
      <c r="B2270" s="1" t="s">
        <v>44</v>
      </c>
      <c r="C2270" s="1">
        <v>1500</v>
      </c>
      <c r="D2270" s="1" t="s">
        <v>60</v>
      </c>
      <c r="E2270" s="1">
        <v>150000090</v>
      </c>
      <c r="F2270" s="1" t="s">
        <v>60</v>
      </c>
      <c r="G2270" s="1" t="s">
        <v>106</v>
      </c>
      <c r="H2270" s="1">
        <v>18</v>
      </c>
      <c r="I2270" s="1" t="s">
        <v>201</v>
      </c>
      <c r="J2270" s="1" t="s">
        <v>49</v>
      </c>
      <c r="K2270" s="1">
        <v>17406001</v>
      </c>
      <c r="L2270" s="1" t="s">
        <v>50</v>
      </c>
      <c r="M2270" s="1" t="s">
        <v>51</v>
      </c>
      <c r="N2270" s="1" t="s">
        <v>64</v>
      </c>
      <c r="O2270" s="1" t="s">
        <v>65</v>
      </c>
      <c r="P2270" s="1" t="s">
        <v>66</v>
      </c>
      <c r="Q2270" s="1" t="s">
        <v>67</v>
      </c>
      <c r="R2270" s="1" t="s">
        <v>87</v>
      </c>
      <c r="S2270" s="1" t="s">
        <v>88</v>
      </c>
      <c r="T2270" s="2">
        <v>43404</v>
      </c>
      <c r="U2270" s="2">
        <v>43404</v>
      </c>
      <c r="V2270" s="1" t="s">
        <v>52</v>
      </c>
      <c r="W2270" s="3">
        <v>1</v>
      </c>
      <c r="X2270" s="1" t="s">
        <v>53</v>
      </c>
      <c r="Y2270" s="4">
        <v>469552</v>
      </c>
      <c r="Z2270" s="4">
        <v>-57903</v>
      </c>
      <c r="AA2270" s="4">
        <v>0</v>
      </c>
      <c r="AB2270" s="4">
        <v>0</v>
      </c>
      <c r="AC2270" s="4">
        <v>0</v>
      </c>
      <c r="AD2270" s="4">
        <v>469552</v>
      </c>
      <c r="AE2270" s="5">
        <v>1614</v>
      </c>
      <c r="AF2270" s="1" t="s">
        <v>70</v>
      </c>
      <c r="AG2270" s="1" t="s">
        <v>71</v>
      </c>
      <c r="AH2270" s="1" t="s">
        <v>89</v>
      </c>
      <c r="AI2270" s="1" t="s">
        <v>57</v>
      </c>
      <c r="AJ2270" s="5">
        <v>10950</v>
      </c>
      <c r="AK2270" s="4">
        <v>-4881</v>
      </c>
      <c r="AL2270" s="4">
        <v>0</v>
      </c>
      <c r="AM2270" s="4">
        <v>0</v>
      </c>
      <c r="AN2270" s="4">
        <v>0</v>
      </c>
      <c r="AO2270" s="4">
        <v>-62784</v>
      </c>
      <c r="AP2270" s="4">
        <v>-62784</v>
      </c>
      <c r="AQ2270" s="4">
        <v>0</v>
      </c>
      <c r="AR2270" s="4">
        <v>406768</v>
      </c>
      <c r="AS2270" s="1" t="s">
        <v>52</v>
      </c>
      <c r="AT2270" s="9">
        <f t="shared" si="1036"/>
        <v>43404</v>
      </c>
      <c r="AU2270" s="9">
        <f t="shared" si="1037"/>
        <v>43374</v>
      </c>
      <c r="AV2270" s="9">
        <v>44798</v>
      </c>
      <c r="AW2270" s="11">
        <f t="shared" si="1038"/>
        <v>3.8191780821917809</v>
      </c>
      <c r="AX2270">
        <v>10</v>
      </c>
      <c r="AY2270" s="12">
        <v>0.05</v>
      </c>
      <c r="AZ2270">
        <f t="shared" si="1039"/>
        <v>9.5000000000000001E-2</v>
      </c>
      <c r="BA2270" s="13">
        <f t="shared" si="1040"/>
        <v>469552</v>
      </c>
      <c r="BB2270" s="17" t="s">
        <v>1871</v>
      </c>
      <c r="BC2270">
        <f>MATCH(BB2270,MONTHLY_INDEX!$A:$A,0)</f>
        <v>639</v>
      </c>
      <c r="BD2270">
        <f>MATCH(AU2270,MONTHLY_INDEX!$1:$1,0)</f>
        <v>82</v>
      </c>
      <c r="BE2270">
        <f>INDEX(MONTHLY_INDEX!$1:$1048576,Final!BC2270,Final!BD2270)</f>
        <v>113.1</v>
      </c>
      <c r="BF2270">
        <f>MATCH($BF$1,MONTHLY_INDEX!$1:$1,0)</f>
        <v>127</v>
      </c>
      <c r="BG2270">
        <f>INDEX(MONTHLY_INDEX!$1:$1048576,Final!BC2270,Final!BF2270)</f>
        <v>116.2</v>
      </c>
      <c r="BH2270" s="23">
        <f t="shared" si="1048"/>
        <v>2.740937223695852E-2</v>
      </c>
      <c r="BI2270" s="14">
        <f t="shared" si="1049"/>
        <v>482422.1255526084</v>
      </c>
      <c r="BJ2270" s="14">
        <f t="shared" si="1050"/>
        <v>175033.32078611487</v>
      </c>
      <c r="BK2270" s="15">
        <f t="shared" si="1044"/>
        <v>307388.8047664935</v>
      </c>
      <c r="BL2270" s="52">
        <v>0</v>
      </c>
      <c r="BM2270" s="15">
        <f t="shared" si="1051"/>
        <v>307388.8047664935</v>
      </c>
    </row>
    <row r="2271" spans="1:65">
      <c r="A2271" s="8">
        <v>2269</v>
      </c>
      <c r="B2271" s="1" t="s">
        <v>44</v>
      </c>
      <c r="C2271" s="1">
        <v>1500</v>
      </c>
      <c r="D2271" s="1" t="s">
        <v>60</v>
      </c>
      <c r="E2271" s="1">
        <v>150000090</v>
      </c>
      <c r="F2271" s="1" t="s">
        <v>60</v>
      </c>
      <c r="G2271" s="1" t="s">
        <v>107</v>
      </c>
      <c r="H2271" s="1">
        <v>19</v>
      </c>
      <c r="I2271" s="1" t="s">
        <v>201</v>
      </c>
      <c r="J2271" s="1" t="s">
        <v>49</v>
      </c>
      <c r="K2271" s="1">
        <v>17406001</v>
      </c>
      <c r="L2271" s="1" t="s">
        <v>50</v>
      </c>
      <c r="M2271" s="1" t="s">
        <v>51</v>
      </c>
      <c r="N2271" s="1" t="s">
        <v>64</v>
      </c>
      <c r="O2271" s="1" t="s">
        <v>65</v>
      </c>
      <c r="P2271" s="1" t="s">
        <v>66</v>
      </c>
      <c r="Q2271" s="1" t="s">
        <v>67</v>
      </c>
      <c r="R2271" s="1" t="s">
        <v>87</v>
      </c>
      <c r="S2271" s="1" t="s">
        <v>88</v>
      </c>
      <c r="T2271" s="2">
        <v>43404</v>
      </c>
      <c r="U2271" s="2">
        <v>43404</v>
      </c>
      <c r="V2271" s="1" t="s">
        <v>52</v>
      </c>
      <c r="W2271" s="3">
        <v>1</v>
      </c>
      <c r="X2271" s="1" t="s">
        <v>53</v>
      </c>
      <c r="Y2271" s="4">
        <v>6861326</v>
      </c>
      <c r="Z2271" s="4">
        <v>-846111</v>
      </c>
      <c r="AA2271" s="4">
        <v>0</v>
      </c>
      <c r="AB2271" s="4">
        <v>0</v>
      </c>
      <c r="AC2271" s="4">
        <v>0</v>
      </c>
      <c r="AD2271" s="4">
        <v>6861326</v>
      </c>
      <c r="AE2271" s="5">
        <v>1614</v>
      </c>
      <c r="AF2271" s="1" t="s">
        <v>70</v>
      </c>
      <c r="AG2271" s="1" t="s">
        <v>71</v>
      </c>
      <c r="AH2271" s="1" t="s">
        <v>89</v>
      </c>
      <c r="AI2271" s="1" t="s">
        <v>57</v>
      </c>
      <c r="AJ2271" s="5">
        <v>10950</v>
      </c>
      <c r="AK2271" s="4">
        <v>-71318</v>
      </c>
      <c r="AL2271" s="4">
        <v>0</v>
      </c>
      <c r="AM2271" s="4">
        <v>0</v>
      </c>
      <c r="AN2271" s="4">
        <v>0</v>
      </c>
      <c r="AO2271" s="4">
        <v>-917429</v>
      </c>
      <c r="AP2271" s="4">
        <v>-917429</v>
      </c>
      <c r="AQ2271" s="4">
        <v>0</v>
      </c>
      <c r="AR2271" s="4">
        <v>5943897</v>
      </c>
      <c r="AS2271" s="1" t="s">
        <v>52</v>
      </c>
      <c r="AT2271" s="9">
        <f t="shared" si="1036"/>
        <v>43404</v>
      </c>
      <c r="AU2271" s="9">
        <f t="shared" si="1037"/>
        <v>43374</v>
      </c>
      <c r="AV2271" s="9">
        <v>44798</v>
      </c>
      <c r="AW2271" s="11">
        <f t="shared" si="1038"/>
        <v>3.8191780821917809</v>
      </c>
      <c r="AX2271">
        <v>10</v>
      </c>
      <c r="AY2271" s="12">
        <v>0.05</v>
      </c>
      <c r="AZ2271">
        <f t="shared" si="1039"/>
        <v>9.5000000000000001E-2</v>
      </c>
      <c r="BA2271" s="13">
        <f t="shared" si="1040"/>
        <v>6861326</v>
      </c>
      <c r="BI2271" s="14">
        <f t="shared" ref="BI2271:BI2273" si="1052">AR2271</f>
        <v>5943897</v>
      </c>
      <c r="BJ2271" s="14">
        <v>0</v>
      </c>
      <c r="BK2271" s="14">
        <f t="shared" ref="BK2271:BK2273" si="1053">AR2271</f>
        <v>5943897</v>
      </c>
      <c r="BL2271" s="52">
        <v>0</v>
      </c>
      <c r="BM2271" s="15">
        <f t="shared" ref="BM2271:BM2273" si="1054">AR2271</f>
        <v>5943897</v>
      </c>
    </row>
    <row r="2272" spans="1:65">
      <c r="A2272" s="8">
        <v>2270</v>
      </c>
      <c r="B2272" s="1" t="s">
        <v>44</v>
      </c>
      <c r="C2272" s="1">
        <v>1500</v>
      </c>
      <c r="D2272" s="1" t="s">
        <v>60</v>
      </c>
      <c r="E2272" s="1">
        <v>150000090</v>
      </c>
      <c r="F2272" s="1" t="s">
        <v>60</v>
      </c>
      <c r="G2272" s="1" t="s">
        <v>108</v>
      </c>
      <c r="H2272" s="1">
        <v>20</v>
      </c>
      <c r="I2272" s="1" t="s">
        <v>201</v>
      </c>
      <c r="J2272" s="1" t="s">
        <v>49</v>
      </c>
      <c r="K2272" s="1">
        <v>17406001</v>
      </c>
      <c r="L2272" s="1" t="s">
        <v>50</v>
      </c>
      <c r="M2272" s="1" t="s">
        <v>51</v>
      </c>
      <c r="N2272" s="1" t="s">
        <v>64</v>
      </c>
      <c r="O2272" s="1" t="s">
        <v>65</v>
      </c>
      <c r="P2272" s="1" t="s">
        <v>66</v>
      </c>
      <c r="Q2272" s="1" t="s">
        <v>67</v>
      </c>
      <c r="R2272" s="1" t="s">
        <v>87</v>
      </c>
      <c r="S2272" s="1" t="s">
        <v>88</v>
      </c>
      <c r="T2272" s="2">
        <v>43404</v>
      </c>
      <c r="U2272" s="2">
        <v>43404</v>
      </c>
      <c r="V2272" s="1" t="s">
        <v>52</v>
      </c>
      <c r="W2272" s="3">
        <v>1</v>
      </c>
      <c r="X2272" s="1" t="s">
        <v>53</v>
      </c>
      <c r="Y2272" s="4">
        <v>5552065</v>
      </c>
      <c r="Z2272" s="4">
        <v>-684659</v>
      </c>
      <c r="AA2272" s="4">
        <v>0</v>
      </c>
      <c r="AB2272" s="4">
        <v>0</v>
      </c>
      <c r="AC2272" s="4">
        <v>0</v>
      </c>
      <c r="AD2272" s="4">
        <v>5552065</v>
      </c>
      <c r="AE2272" s="5">
        <v>1614</v>
      </c>
      <c r="AF2272" s="1" t="s">
        <v>70</v>
      </c>
      <c r="AG2272" s="1" t="s">
        <v>71</v>
      </c>
      <c r="AH2272" s="1" t="s">
        <v>89</v>
      </c>
      <c r="AI2272" s="1" t="s">
        <v>57</v>
      </c>
      <c r="AJ2272" s="5">
        <v>10950</v>
      </c>
      <c r="AK2272" s="4">
        <v>-57710</v>
      </c>
      <c r="AL2272" s="4">
        <v>0</v>
      </c>
      <c r="AM2272" s="4">
        <v>0</v>
      </c>
      <c r="AN2272" s="4">
        <v>0</v>
      </c>
      <c r="AO2272" s="4">
        <v>-742369</v>
      </c>
      <c r="AP2272" s="4">
        <v>-742369</v>
      </c>
      <c r="AQ2272" s="4">
        <v>0</v>
      </c>
      <c r="AR2272" s="4">
        <v>4809696</v>
      </c>
      <c r="AS2272" s="1" t="s">
        <v>52</v>
      </c>
      <c r="AT2272" s="9">
        <f t="shared" si="1036"/>
        <v>43404</v>
      </c>
      <c r="AU2272" s="9">
        <f t="shared" si="1037"/>
        <v>43374</v>
      </c>
      <c r="AV2272" s="9">
        <v>44798</v>
      </c>
      <c r="AW2272" s="11">
        <f t="shared" si="1038"/>
        <v>3.8191780821917809</v>
      </c>
      <c r="AX2272">
        <v>10</v>
      </c>
      <c r="AY2272" s="12">
        <v>0.05</v>
      </c>
      <c r="AZ2272">
        <f t="shared" si="1039"/>
        <v>9.5000000000000001E-2</v>
      </c>
      <c r="BA2272" s="13">
        <f t="shared" si="1040"/>
        <v>5552065</v>
      </c>
      <c r="BI2272" s="14">
        <f t="shared" si="1052"/>
        <v>4809696</v>
      </c>
      <c r="BJ2272" s="14">
        <v>0</v>
      </c>
      <c r="BK2272" s="14">
        <f t="shared" si="1053"/>
        <v>4809696</v>
      </c>
      <c r="BL2272" s="52">
        <v>0</v>
      </c>
      <c r="BM2272" s="15">
        <f t="shared" si="1054"/>
        <v>4809696</v>
      </c>
    </row>
    <row r="2273" spans="1:65">
      <c r="A2273" s="8">
        <v>2271</v>
      </c>
      <c r="B2273" s="1" t="s">
        <v>44</v>
      </c>
      <c r="C2273" s="1">
        <v>1500</v>
      </c>
      <c r="D2273" s="1" t="s">
        <v>60</v>
      </c>
      <c r="E2273" s="1">
        <v>150000090</v>
      </c>
      <c r="F2273" s="1" t="s">
        <v>60</v>
      </c>
      <c r="G2273" s="1" t="s">
        <v>109</v>
      </c>
      <c r="H2273" s="1">
        <v>21</v>
      </c>
      <c r="I2273" s="1" t="s">
        <v>201</v>
      </c>
      <c r="J2273" s="1" t="s">
        <v>49</v>
      </c>
      <c r="K2273" s="1">
        <v>17406001</v>
      </c>
      <c r="L2273" s="1" t="s">
        <v>50</v>
      </c>
      <c r="M2273" s="1" t="s">
        <v>51</v>
      </c>
      <c r="N2273" s="1" t="s">
        <v>64</v>
      </c>
      <c r="O2273" s="1" t="s">
        <v>65</v>
      </c>
      <c r="P2273" s="1" t="s">
        <v>66</v>
      </c>
      <c r="Q2273" s="1" t="s">
        <v>67</v>
      </c>
      <c r="R2273" s="1" t="s">
        <v>87</v>
      </c>
      <c r="S2273" s="1" t="s">
        <v>88</v>
      </c>
      <c r="T2273" s="2">
        <v>43404</v>
      </c>
      <c r="U2273" s="2">
        <v>43404</v>
      </c>
      <c r="V2273" s="1" t="s">
        <v>52</v>
      </c>
      <c r="W2273" s="3">
        <v>1</v>
      </c>
      <c r="X2273" s="1" t="s">
        <v>53</v>
      </c>
      <c r="Y2273" s="4">
        <v>1950695</v>
      </c>
      <c r="Z2273" s="4">
        <v>-241362</v>
      </c>
      <c r="AA2273" s="4">
        <v>0</v>
      </c>
      <c r="AB2273" s="4">
        <v>0</v>
      </c>
      <c r="AC2273" s="4">
        <v>0</v>
      </c>
      <c r="AD2273" s="4">
        <v>1950695</v>
      </c>
      <c r="AE2273" s="5">
        <v>1614</v>
      </c>
      <c r="AF2273" s="1" t="s">
        <v>70</v>
      </c>
      <c r="AG2273" s="1" t="s">
        <v>71</v>
      </c>
      <c r="AH2273" s="1" t="s">
        <v>89</v>
      </c>
      <c r="AI2273" s="1" t="s">
        <v>57</v>
      </c>
      <c r="AJ2273" s="5">
        <v>10950</v>
      </c>
      <c r="AK2273" s="4">
        <v>-20266</v>
      </c>
      <c r="AL2273" s="4">
        <v>0</v>
      </c>
      <c r="AM2273" s="4">
        <v>0</v>
      </c>
      <c r="AN2273" s="4">
        <v>0</v>
      </c>
      <c r="AO2273" s="4">
        <v>-261628</v>
      </c>
      <c r="AP2273" s="4">
        <v>-261628</v>
      </c>
      <c r="AQ2273" s="4">
        <v>0</v>
      </c>
      <c r="AR2273" s="4">
        <v>1689067</v>
      </c>
      <c r="AS2273" s="1" t="s">
        <v>52</v>
      </c>
      <c r="AT2273" s="9">
        <f t="shared" si="1036"/>
        <v>43404</v>
      </c>
      <c r="AU2273" s="9">
        <f t="shared" si="1037"/>
        <v>43374</v>
      </c>
      <c r="AV2273" s="9">
        <v>44798</v>
      </c>
      <c r="AW2273" s="11">
        <f t="shared" si="1038"/>
        <v>3.8191780821917809</v>
      </c>
      <c r="AX2273">
        <v>10</v>
      </c>
      <c r="AY2273" s="12">
        <v>0.05</v>
      </c>
      <c r="AZ2273">
        <f t="shared" si="1039"/>
        <v>9.5000000000000001E-2</v>
      </c>
      <c r="BA2273" s="13">
        <f t="shared" si="1040"/>
        <v>1950695</v>
      </c>
      <c r="BI2273" s="14">
        <f t="shared" si="1052"/>
        <v>1689067</v>
      </c>
      <c r="BJ2273" s="14">
        <v>0</v>
      </c>
      <c r="BK2273" s="14">
        <f t="shared" si="1053"/>
        <v>1689067</v>
      </c>
      <c r="BL2273" s="52">
        <v>0</v>
      </c>
      <c r="BM2273" s="15">
        <f t="shared" si="1054"/>
        <v>1689067</v>
      </c>
    </row>
    <row r="2274" spans="1:65">
      <c r="A2274" s="8">
        <v>2272</v>
      </c>
      <c r="B2274" s="1" t="s">
        <v>44</v>
      </c>
      <c r="C2274" s="1">
        <v>1500</v>
      </c>
      <c r="D2274" s="1" t="s">
        <v>60</v>
      </c>
      <c r="E2274" s="1">
        <v>150000090</v>
      </c>
      <c r="F2274" s="1" t="s">
        <v>60</v>
      </c>
      <c r="G2274" s="1" t="s">
        <v>110</v>
      </c>
      <c r="H2274" s="1">
        <v>22</v>
      </c>
      <c r="I2274" s="1" t="s">
        <v>201</v>
      </c>
      <c r="J2274" s="1" t="s">
        <v>49</v>
      </c>
      <c r="K2274" s="1">
        <v>17406001</v>
      </c>
      <c r="L2274" s="1" t="s">
        <v>50</v>
      </c>
      <c r="M2274" s="1" t="s">
        <v>51</v>
      </c>
      <c r="N2274" s="1" t="s">
        <v>64</v>
      </c>
      <c r="O2274" s="1" t="s">
        <v>65</v>
      </c>
      <c r="P2274" s="1" t="s">
        <v>66</v>
      </c>
      <c r="Q2274" s="1" t="s">
        <v>67</v>
      </c>
      <c r="R2274" s="1" t="s">
        <v>87</v>
      </c>
      <c r="S2274" s="1" t="s">
        <v>88</v>
      </c>
      <c r="T2274" s="2">
        <v>43404</v>
      </c>
      <c r="U2274" s="2">
        <v>43404</v>
      </c>
      <c r="V2274" s="1" t="s">
        <v>52</v>
      </c>
      <c r="W2274" s="3">
        <v>1</v>
      </c>
      <c r="X2274" s="1" t="s">
        <v>53</v>
      </c>
      <c r="Y2274" s="4">
        <v>16789210</v>
      </c>
      <c r="Z2274" s="4">
        <v>-2070378</v>
      </c>
      <c r="AA2274" s="4">
        <v>0</v>
      </c>
      <c r="AB2274" s="4">
        <v>0</v>
      </c>
      <c r="AC2274" s="4">
        <v>0</v>
      </c>
      <c r="AD2274" s="4">
        <v>16789210</v>
      </c>
      <c r="AE2274" s="5">
        <v>1614</v>
      </c>
      <c r="AF2274" s="1" t="s">
        <v>70</v>
      </c>
      <c r="AG2274" s="1" t="s">
        <v>71</v>
      </c>
      <c r="AH2274" s="1" t="s">
        <v>89</v>
      </c>
      <c r="AI2274" s="1" t="s">
        <v>57</v>
      </c>
      <c r="AJ2274" s="5">
        <v>10950</v>
      </c>
      <c r="AK2274" s="4">
        <v>-174511</v>
      </c>
      <c r="AL2274" s="4">
        <v>0</v>
      </c>
      <c r="AM2274" s="4">
        <v>0</v>
      </c>
      <c r="AN2274" s="4">
        <v>0</v>
      </c>
      <c r="AO2274" s="4">
        <v>-2244889</v>
      </c>
      <c r="AP2274" s="4">
        <v>-2244889</v>
      </c>
      <c r="AQ2274" s="4">
        <v>0</v>
      </c>
      <c r="AR2274" s="4">
        <v>14544321</v>
      </c>
      <c r="AS2274" s="1" t="s">
        <v>52</v>
      </c>
      <c r="AT2274" s="9">
        <f t="shared" si="1036"/>
        <v>43404</v>
      </c>
      <c r="AU2274" s="9">
        <f t="shared" si="1037"/>
        <v>43374</v>
      </c>
      <c r="AV2274" s="9">
        <v>44798</v>
      </c>
      <c r="AW2274" s="11">
        <f t="shared" si="1038"/>
        <v>3.8191780821917809</v>
      </c>
      <c r="AX2274">
        <v>25</v>
      </c>
      <c r="AY2274" s="12">
        <v>0.05</v>
      </c>
      <c r="AZ2274">
        <f t="shared" si="1039"/>
        <v>3.7999999999999999E-2</v>
      </c>
      <c r="BA2274" s="13">
        <f t="shared" si="1040"/>
        <v>16789210</v>
      </c>
      <c r="BB2274" s="17" t="s">
        <v>2189</v>
      </c>
      <c r="BC2274">
        <f>MATCH(BB2274,MONTHLY_INDEX!$A:$A,0)</f>
        <v>798</v>
      </c>
      <c r="BD2274">
        <f>MATCH(AU2274,MONTHLY_INDEX!$1:$1,0)</f>
        <v>82</v>
      </c>
      <c r="BE2274">
        <f>INDEX(MONTHLY_INDEX!$1:$1048576,Final!BC2274,Final!BD2274)</f>
        <v>96</v>
      </c>
      <c r="BF2274">
        <f>MATCH($BF$1,MONTHLY_INDEX!$1:$1,0)</f>
        <v>127</v>
      </c>
      <c r="BG2274">
        <f>INDEX(MONTHLY_INDEX!$1:$1048576,Final!BC2274,Final!BF2274)</f>
        <v>95.3</v>
      </c>
      <c r="BH2274" s="23">
        <f>(BG2274-BE2274)/BE2274</f>
        <v>-7.2916666666666963E-3</v>
      </c>
      <c r="BI2274" s="14">
        <f>(1+BH2274)*BA2274</f>
        <v>16666788.677083332</v>
      </c>
      <c r="BJ2274" s="14">
        <f>BI2274*AZ2274*AW2274</f>
        <v>2418830.4926094748</v>
      </c>
      <c r="BK2274" s="15">
        <f t="shared" si="1044"/>
        <v>14247958.184473857</v>
      </c>
      <c r="BL2274" s="52">
        <v>0</v>
      </c>
      <c r="BM2274" s="15">
        <f>MAX((1-BL2274)*BK2274,BI2274*AY2274)</f>
        <v>14247958.184473857</v>
      </c>
    </row>
    <row r="2275" spans="1:65">
      <c r="A2275" s="8">
        <v>2273</v>
      </c>
      <c r="B2275" s="1" t="s">
        <v>44</v>
      </c>
      <c r="C2275" s="1">
        <v>1500</v>
      </c>
      <c r="D2275" s="1" t="s">
        <v>60</v>
      </c>
      <c r="E2275" s="1">
        <v>150000090</v>
      </c>
      <c r="F2275" s="1" t="s">
        <v>60</v>
      </c>
      <c r="G2275" s="1" t="s">
        <v>111</v>
      </c>
      <c r="H2275" s="1">
        <v>23</v>
      </c>
      <c r="I2275" s="1" t="s">
        <v>201</v>
      </c>
      <c r="J2275" s="1" t="s">
        <v>49</v>
      </c>
      <c r="K2275" s="1">
        <v>17406001</v>
      </c>
      <c r="L2275" s="1" t="s">
        <v>50</v>
      </c>
      <c r="M2275" s="1" t="s">
        <v>51</v>
      </c>
      <c r="N2275" s="1" t="s">
        <v>64</v>
      </c>
      <c r="O2275" s="1" t="s">
        <v>65</v>
      </c>
      <c r="P2275" s="1" t="s">
        <v>66</v>
      </c>
      <c r="Q2275" s="1" t="s">
        <v>67</v>
      </c>
      <c r="R2275" s="1" t="s">
        <v>87</v>
      </c>
      <c r="S2275" s="1" t="s">
        <v>88</v>
      </c>
      <c r="T2275" s="2">
        <v>43404</v>
      </c>
      <c r="U2275" s="2">
        <v>43404</v>
      </c>
      <c r="V2275" s="1" t="s">
        <v>52</v>
      </c>
      <c r="W2275" s="3">
        <v>1</v>
      </c>
      <c r="X2275" s="1" t="s">
        <v>53</v>
      </c>
      <c r="Y2275" s="4">
        <v>98582</v>
      </c>
      <c r="Z2275" s="4">
        <v>-12155</v>
      </c>
      <c r="AA2275" s="4">
        <v>0</v>
      </c>
      <c r="AB2275" s="4">
        <v>0</v>
      </c>
      <c r="AC2275" s="4">
        <v>0</v>
      </c>
      <c r="AD2275" s="4">
        <v>98582</v>
      </c>
      <c r="AE2275" s="5">
        <v>1614</v>
      </c>
      <c r="AF2275" s="1" t="s">
        <v>70</v>
      </c>
      <c r="AG2275" s="1" t="s">
        <v>71</v>
      </c>
      <c r="AH2275" s="1" t="s">
        <v>89</v>
      </c>
      <c r="AI2275" s="1" t="s">
        <v>57</v>
      </c>
      <c r="AJ2275" s="5">
        <v>10950</v>
      </c>
      <c r="AK2275" s="4">
        <v>-1025</v>
      </c>
      <c r="AL2275" s="4">
        <v>0</v>
      </c>
      <c r="AM2275" s="4">
        <v>0</v>
      </c>
      <c r="AN2275" s="4">
        <v>0</v>
      </c>
      <c r="AO2275" s="4">
        <v>-13180</v>
      </c>
      <c r="AP2275" s="4">
        <v>-13180</v>
      </c>
      <c r="AQ2275" s="4">
        <v>0</v>
      </c>
      <c r="AR2275" s="4">
        <v>85402</v>
      </c>
      <c r="AS2275" s="1" t="s">
        <v>52</v>
      </c>
      <c r="AT2275" s="9">
        <f t="shared" si="1036"/>
        <v>43404</v>
      </c>
      <c r="AU2275" s="9">
        <f t="shared" si="1037"/>
        <v>43374</v>
      </c>
      <c r="AV2275" s="9">
        <v>44798</v>
      </c>
      <c r="AW2275" s="11">
        <f t="shared" si="1038"/>
        <v>3.8191780821917809</v>
      </c>
      <c r="AX2275">
        <v>10</v>
      </c>
      <c r="AY2275" s="12">
        <v>0.05</v>
      </c>
      <c r="AZ2275">
        <f t="shared" si="1039"/>
        <v>9.5000000000000001E-2</v>
      </c>
      <c r="BA2275" s="13">
        <f t="shared" si="1040"/>
        <v>98582</v>
      </c>
      <c r="BI2275" s="14">
        <f t="shared" ref="BI2275:BI2279" si="1055">AR2275</f>
        <v>85402</v>
      </c>
      <c r="BJ2275" s="14">
        <v>0</v>
      </c>
      <c r="BK2275" s="14">
        <f t="shared" ref="BK2275:BK2279" si="1056">AR2275</f>
        <v>85402</v>
      </c>
      <c r="BL2275" s="52">
        <v>0</v>
      </c>
      <c r="BM2275" s="15">
        <f t="shared" ref="BM2275:BM2279" si="1057">AR2275</f>
        <v>85402</v>
      </c>
    </row>
    <row r="2276" spans="1:65">
      <c r="A2276" s="8">
        <v>2274</v>
      </c>
      <c r="B2276" s="1" t="s">
        <v>44</v>
      </c>
      <c r="C2276" s="1">
        <v>1500</v>
      </c>
      <c r="D2276" s="1" t="s">
        <v>60</v>
      </c>
      <c r="E2276" s="1">
        <v>150000090</v>
      </c>
      <c r="F2276" s="1" t="s">
        <v>112</v>
      </c>
      <c r="G2276" s="1" t="s">
        <v>113</v>
      </c>
      <c r="H2276" s="1">
        <v>24</v>
      </c>
      <c r="I2276" s="1" t="s">
        <v>201</v>
      </c>
      <c r="J2276" s="1" t="s">
        <v>49</v>
      </c>
      <c r="K2276" s="1">
        <v>17406001</v>
      </c>
      <c r="L2276" s="1" t="s">
        <v>50</v>
      </c>
      <c r="M2276" s="1" t="s">
        <v>51</v>
      </c>
      <c r="N2276" s="1" t="s">
        <v>64</v>
      </c>
      <c r="O2276" s="1" t="s">
        <v>65</v>
      </c>
      <c r="P2276" s="1" t="s">
        <v>66</v>
      </c>
      <c r="Q2276" s="1" t="s">
        <v>67</v>
      </c>
      <c r="R2276" s="1" t="s">
        <v>87</v>
      </c>
      <c r="S2276" s="1" t="s">
        <v>88</v>
      </c>
      <c r="T2276" s="2">
        <v>43404</v>
      </c>
      <c r="U2276" s="2">
        <v>43404</v>
      </c>
      <c r="V2276" s="1" t="s">
        <v>52</v>
      </c>
      <c r="W2276" s="3">
        <v>1</v>
      </c>
      <c r="X2276" s="1" t="s">
        <v>53</v>
      </c>
      <c r="Y2276" s="4">
        <v>995176</v>
      </c>
      <c r="Z2276" s="4">
        <v>-122721.11</v>
      </c>
      <c r="AA2276" s="4">
        <v>0</v>
      </c>
      <c r="AB2276" s="4">
        <v>0</v>
      </c>
      <c r="AC2276" s="4">
        <v>0</v>
      </c>
      <c r="AD2276" s="4">
        <v>995176</v>
      </c>
      <c r="AE2276" s="5">
        <v>1614</v>
      </c>
      <c r="AF2276" s="1" t="s">
        <v>70</v>
      </c>
      <c r="AG2276" s="1" t="s">
        <v>71</v>
      </c>
      <c r="AH2276" s="1" t="s">
        <v>89</v>
      </c>
      <c r="AI2276" s="1" t="s">
        <v>57</v>
      </c>
      <c r="AJ2276" s="5">
        <v>10950</v>
      </c>
      <c r="AK2276" s="4">
        <v>-10344</v>
      </c>
      <c r="AL2276" s="4">
        <v>0</v>
      </c>
      <c r="AM2276" s="4">
        <v>0</v>
      </c>
      <c r="AN2276" s="4">
        <v>0</v>
      </c>
      <c r="AO2276" s="4">
        <v>-133065.10999999999</v>
      </c>
      <c r="AP2276" s="4">
        <v>-133065.10999999999</v>
      </c>
      <c r="AQ2276" s="4">
        <v>0</v>
      </c>
      <c r="AR2276" s="4">
        <v>862110.89</v>
      </c>
      <c r="AS2276" s="1" t="s">
        <v>52</v>
      </c>
      <c r="AT2276" s="9">
        <f t="shared" si="1036"/>
        <v>43404</v>
      </c>
      <c r="AU2276" s="9">
        <f t="shared" si="1037"/>
        <v>43374</v>
      </c>
      <c r="AV2276" s="9">
        <v>44798</v>
      </c>
      <c r="AW2276" s="11">
        <f t="shared" si="1038"/>
        <v>3.8191780821917809</v>
      </c>
      <c r="AX2276">
        <v>10</v>
      </c>
      <c r="AY2276" s="12">
        <v>0.05</v>
      </c>
      <c r="AZ2276">
        <f t="shared" si="1039"/>
        <v>9.5000000000000001E-2</v>
      </c>
      <c r="BA2276" s="13">
        <f t="shared" si="1040"/>
        <v>995176</v>
      </c>
      <c r="BB2276" s="16" t="s">
        <v>593</v>
      </c>
      <c r="BC2276" s="16" t="s">
        <v>593</v>
      </c>
      <c r="BD2276" s="16" t="s">
        <v>593</v>
      </c>
      <c r="BE2276" s="16" t="s">
        <v>593</v>
      </c>
      <c r="BF2276" s="16" t="s">
        <v>593</v>
      </c>
      <c r="BG2276" s="16" t="s">
        <v>593</v>
      </c>
      <c r="BH2276" s="16" t="s">
        <v>593</v>
      </c>
      <c r="BI2276" s="14">
        <f t="shared" si="1055"/>
        <v>862110.89</v>
      </c>
      <c r="BJ2276" s="14">
        <v>0</v>
      </c>
      <c r="BK2276" s="14">
        <f t="shared" si="1056"/>
        <v>862110.89</v>
      </c>
      <c r="BL2276" s="52">
        <v>0</v>
      </c>
      <c r="BM2276" s="15">
        <f t="shared" si="1057"/>
        <v>862110.89</v>
      </c>
    </row>
    <row r="2277" spans="1:65">
      <c r="A2277" s="8">
        <v>2275</v>
      </c>
      <c r="B2277" s="1" t="s">
        <v>44</v>
      </c>
      <c r="C2277" s="1">
        <v>1500</v>
      </c>
      <c r="D2277" s="1" t="s">
        <v>60</v>
      </c>
      <c r="E2277" s="1">
        <v>150000090</v>
      </c>
      <c r="F2277" s="1" t="s">
        <v>112</v>
      </c>
      <c r="G2277" s="1" t="s">
        <v>114</v>
      </c>
      <c r="H2277" s="1">
        <v>25</v>
      </c>
      <c r="I2277" s="1" t="s">
        <v>201</v>
      </c>
      <c r="J2277" s="1" t="s">
        <v>49</v>
      </c>
      <c r="K2277" s="1">
        <v>17406001</v>
      </c>
      <c r="L2277" s="1" t="s">
        <v>50</v>
      </c>
      <c r="M2277" s="1" t="s">
        <v>51</v>
      </c>
      <c r="N2277" s="1" t="s">
        <v>64</v>
      </c>
      <c r="O2277" s="1" t="s">
        <v>65</v>
      </c>
      <c r="P2277" s="1" t="s">
        <v>66</v>
      </c>
      <c r="Q2277" s="1" t="s">
        <v>67</v>
      </c>
      <c r="R2277" s="1" t="s">
        <v>87</v>
      </c>
      <c r="S2277" s="1" t="s">
        <v>88</v>
      </c>
      <c r="T2277" s="2">
        <v>43404</v>
      </c>
      <c r="U2277" s="2">
        <v>43404</v>
      </c>
      <c r="V2277" s="1" t="s">
        <v>52</v>
      </c>
      <c r="W2277" s="3">
        <v>1</v>
      </c>
      <c r="X2277" s="1" t="s">
        <v>53</v>
      </c>
      <c r="Y2277" s="4">
        <v>2883400</v>
      </c>
      <c r="Z2277" s="4">
        <v>-355569.71</v>
      </c>
      <c r="AA2277" s="4">
        <v>0</v>
      </c>
      <c r="AB2277" s="4">
        <v>0</v>
      </c>
      <c r="AC2277" s="4">
        <v>0</v>
      </c>
      <c r="AD2277" s="4">
        <v>2883400</v>
      </c>
      <c r="AE2277" s="5">
        <v>1614</v>
      </c>
      <c r="AF2277" s="1" t="s">
        <v>70</v>
      </c>
      <c r="AG2277" s="1" t="s">
        <v>71</v>
      </c>
      <c r="AH2277" s="1" t="s">
        <v>89</v>
      </c>
      <c r="AI2277" s="1" t="s">
        <v>57</v>
      </c>
      <c r="AJ2277" s="5">
        <v>10950</v>
      </c>
      <c r="AK2277" s="4">
        <v>-29971</v>
      </c>
      <c r="AL2277" s="4">
        <v>0</v>
      </c>
      <c r="AM2277" s="4">
        <v>0</v>
      </c>
      <c r="AN2277" s="4">
        <v>0</v>
      </c>
      <c r="AO2277" s="4">
        <v>-385540.71</v>
      </c>
      <c r="AP2277" s="4">
        <v>-385540.71</v>
      </c>
      <c r="AQ2277" s="4">
        <v>0</v>
      </c>
      <c r="AR2277" s="4">
        <v>2497859.29</v>
      </c>
      <c r="AS2277" s="1" t="s">
        <v>52</v>
      </c>
      <c r="AT2277" s="9">
        <f t="shared" si="1036"/>
        <v>43404</v>
      </c>
      <c r="AU2277" s="9">
        <f t="shared" si="1037"/>
        <v>43374</v>
      </c>
      <c r="AV2277" s="9">
        <v>44798</v>
      </c>
      <c r="AW2277" s="11">
        <f t="shared" si="1038"/>
        <v>3.8191780821917809</v>
      </c>
      <c r="AX2277">
        <v>10</v>
      </c>
      <c r="AY2277" s="12">
        <v>0.05</v>
      </c>
      <c r="AZ2277">
        <f t="shared" si="1039"/>
        <v>9.5000000000000001E-2</v>
      </c>
      <c r="BA2277" s="13">
        <f t="shared" si="1040"/>
        <v>2883400</v>
      </c>
      <c r="BB2277" s="16" t="s">
        <v>593</v>
      </c>
      <c r="BC2277" s="16" t="s">
        <v>593</v>
      </c>
      <c r="BD2277" s="16" t="s">
        <v>593</v>
      </c>
      <c r="BE2277" s="16" t="s">
        <v>593</v>
      </c>
      <c r="BF2277" s="16" t="s">
        <v>593</v>
      </c>
      <c r="BG2277" s="16" t="s">
        <v>593</v>
      </c>
      <c r="BH2277" s="16" t="s">
        <v>593</v>
      </c>
      <c r="BI2277" s="14">
        <f t="shared" si="1055"/>
        <v>2497859.29</v>
      </c>
      <c r="BJ2277" s="14">
        <v>0</v>
      </c>
      <c r="BK2277" s="14">
        <f t="shared" si="1056"/>
        <v>2497859.29</v>
      </c>
      <c r="BL2277" s="52">
        <v>0</v>
      </c>
      <c r="BM2277" s="15">
        <f t="shared" si="1057"/>
        <v>2497859.29</v>
      </c>
    </row>
    <row r="2278" spans="1:65">
      <c r="A2278" s="8">
        <v>2276</v>
      </c>
      <c r="B2278" s="1" t="s">
        <v>44</v>
      </c>
      <c r="C2278" s="1">
        <v>1500</v>
      </c>
      <c r="D2278" s="1" t="s">
        <v>60</v>
      </c>
      <c r="E2278" s="1">
        <v>150000090</v>
      </c>
      <c r="F2278" s="1" t="s">
        <v>60</v>
      </c>
      <c r="G2278" s="1" t="s">
        <v>181</v>
      </c>
      <c r="H2278" s="1">
        <v>26</v>
      </c>
      <c r="I2278" s="1" t="s">
        <v>201</v>
      </c>
      <c r="J2278" s="1" t="s">
        <v>49</v>
      </c>
      <c r="K2278" s="1">
        <v>17406001</v>
      </c>
      <c r="L2278" s="1" t="s">
        <v>50</v>
      </c>
      <c r="M2278" s="1" t="s">
        <v>51</v>
      </c>
      <c r="N2278" s="1" t="s">
        <v>64</v>
      </c>
      <c r="O2278" s="1" t="s">
        <v>65</v>
      </c>
      <c r="P2278" s="1" t="s">
        <v>66</v>
      </c>
      <c r="Q2278" s="1" t="s">
        <v>67</v>
      </c>
      <c r="R2278" s="1" t="s">
        <v>87</v>
      </c>
      <c r="S2278" s="1" t="s">
        <v>88</v>
      </c>
      <c r="T2278" s="2">
        <v>43404</v>
      </c>
      <c r="U2278" s="2">
        <v>43404</v>
      </c>
      <c r="V2278" s="1" t="s">
        <v>52</v>
      </c>
      <c r="W2278" s="3">
        <v>1</v>
      </c>
      <c r="X2278" s="1" t="s">
        <v>53</v>
      </c>
      <c r="Y2278" s="4">
        <v>120000</v>
      </c>
      <c r="Z2278" s="4">
        <v>-14798</v>
      </c>
      <c r="AA2278" s="4">
        <v>0</v>
      </c>
      <c r="AB2278" s="4">
        <v>0</v>
      </c>
      <c r="AC2278" s="4">
        <v>0</v>
      </c>
      <c r="AD2278" s="4">
        <v>120000</v>
      </c>
      <c r="AE2278" s="5">
        <v>1614</v>
      </c>
      <c r="AF2278" s="1" t="s">
        <v>70</v>
      </c>
      <c r="AG2278" s="1" t="s">
        <v>71</v>
      </c>
      <c r="AH2278" s="1" t="s">
        <v>89</v>
      </c>
      <c r="AI2278" s="1" t="s">
        <v>57</v>
      </c>
      <c r="AJ2278" s="5">
        <v>10950</v>
      </c>
      <c r="AK2278" s="4">
        <v>-1247</v>
      </c>
      <c r="AL2278" s="4">
        <v>0</v>
      </c>
      <c r="AM2278" s="4">
        <v>0</v>
      </c>
      <c r="AN2278" s="4">
        <v>0</v>
      </c>
      <c r="AO2278" s="4">
        <v>-16045</v>
      </c>
      <c r="AP2278" s="4">
        <v>-16045</v>
      </c>
      <c r="AQ2278" s="4">
        <v>0</v>
      </c>
      <c r="AR2278" s="4">
        <v>103955</v>
      </c>
      <c r="AS2278" s="1" t="s">
        <v>52</v>
      </c>
      <c r="AT2278" s="9">
        <f t="shared" si="1036"/>
        <v>43404</v>
      </c>
      <c r="AU2278" s="9">
        <f t="shared" si="1037"/>
        <v>43374</v>
      </c>
      <c r="AV2278" s="9">
        <v>44798</v>
      </c>
      <c r="AW2278" s="11">
        <f t="shared" si="1038"/>
        <v>3.8191780821917809</v>
      </c>
      <c r="AX2278">
        <v>10</v>
      </c>
      <c r="AY2278" s="12">
        <v>0.05</v>
      </c>
      <c r="AZ2278">
        <f t="shared" si="1039"/>
        <v>9.5000000000000001E-2</v>
      </c>
      <c r="BA2278" s="13">
        <f t="shared" si="1040"/>
        <v>120000</v>
      </c>
      <c r="BI2278" s="14">
        <f t="shared" si="1055"/>
        <v>103955</v>
      </c>
      <c r="BJ2278" s="14">
        <v>0</v>
      </c>
      <c r="BK2278" s="14">
        <f t="shared" si="1056"/>
        <v>103955</v>
      </c>
      <c r="BL2278" s="52">
        <v>0</v>
      </c>
      <c r="BM2278" s="15">
        <f t="shared" si="1057"/>
        <v>103955</v>
      </c>
    </row>
    <row r="2279" spans="1:65">
      <c r="A2279" s="8">
        <v>2277</v>
      </c>
      <c r="B2279" s="1" t="s">
        <v>44</v>
      </c>
      <c r="C2279" s="1">
        <v>1500</v>
      </c>
      <c r="D2279" s="1" t="s">
        <v>60</v>
      </c>
      <c r="E2279" s="1">
        <v>150000090</v>
      </c>
      <c r="F2279" s="1" t="s">
        <v>112</v>
      </c>
      <c r="G2279" s="1" t="s">
        <v>116</v>
      </c>
      <c r="H2279" s="1">
        <v>27</v>
      </c>
      <c r="I2279" s="1" t="s">
        <v>201</v>
      </c>
      <c r="J2279" s="1" t="s">
        <v>49</v>
      </c>
      <c r="K2279" s="1">
        <v>17406001</v>
      </c>
      <c r="L2279" s="1" t="s">
        <v>50</v>
      </c>
      <c r="M2279" s="1" t="s">
        <v>51</v>
      </c>
      <c r="N2279" s="1" t="s">
        <v>64</v>
      </c>
      <c r="O2279" s="1" t="s">
        <v>65</v>
      </c>
      <c r="P2279" s="1" t="s">
        <v>66</v>
      </c>
      <c r="Q2279" s="1" t="s">
        <v>67</v>
      </c>
      <c r="R2279" s="1" t="s">
        <v>87</v>
      </c>
      <c r="S2279" s="1" t="s">
        <v>88</v>
      </c>
      <c r="T2279" s="2">
        <v>43404</v>
      </c>
      <c r="U2279" s="2">
        <v>43404</v>
      </c>
      <c r="V2279" s="1" t="s">
        <v>52</v>
      </c>
      <c r="W2279" s="3">
        <v>1</v>
      </c>
      <c r="X2279" s="1" t="s">
        <v>53</v>
      </c>
      <c r="Y2279" s="4">
        <v>4339035</v>
      </c>
      <c r="Z2279" s="4">
        <v>-535070.18000000005</v>
      </c>
      <c r="AA2279" s="4">
        <v>0</v>
      </c>
      <c r="AB2279" s="4">
        <v>0</v>
      </c>
      <c r="AC2279" s="4">
        <v>0</v>
      </c>
      <c r="AD2279" s="4">
        <v>4339035</v>
      </c>
      <c r="AE2279" s="5">
        <v>1614</v>
      </c>
      <c r="AF2279" s="1" t="s">
        <v>70</v>
      </c>
      <c r="AG2279" s="1" t="s">
        <v>71</v>
      </c>
      <c r="AH2279" s="1" t="s">
        <v>89</v>
      </c>
      <c r="AI2279" s="1" t="s">
        <v>57</v>
      </c>
      <c r="AJ2279" s="5">
        <v>10950</v>
      </c>
      <c r="AK2279" s="4">
        <v>-45101</v>
      </c>
      <c r="AL2279" s="4">
        <v>0</v>
      </c>
      <c r="AM2279" s="4">
        <v>0</v>
      </c>
      <c r="AN2279" s="4">
        <v>0</v>
      </c>
      <c r="AO2279" s="4">
        <v>-580171.18000000005</v>
      </c>
      <c r="AP2279" s="4">
        <v>-580171.18000000005</v>
      </c>
      <c r="AQ2279" s="4">
        <v>0</v>
      </c>
      <c r="AR2279" s="4">
        <v>3758863.82</v>
      </c>
      <c r="AS2279" s="1" t="s">
        <v>52</v>
      </c>
      <c r="AT2279" s="9">
        <f t="shared" si="1036"/>
        <v>43404</v>
      </c>
      <c r="AU2279" s="9">
        <f t="shared" si="1037"/>
        <v>43374</v>
      </c>
      <c r="AV2279" s="9">
        <v>44798</v>
      </c>
      <c r="AW2279" s="11">
        <f t="shared" si="1038"/>
        <v>3.8191780821917809</v>
      </c>
      <c r="AX2279">
        <v>10</v>
      </c>
      <c r="AY2279" s="12">
        <v>0.05</v>
      </c>
      <c r="AZ2279">
        <f t="shared" si="1039"/>
        <v>9.5000000000000001E-2</v>
      </c>
      <c r="BA2279" s="13">
        <f t="shared" si="1040"/>
        <v>4339035</v>
      </c>
      <c r="BB2279" s="16" t="s">
        <v>593</v>
      </c>
      <c r="BC2279" s="16" t="s">
        <v>593</v>
      </c>
      <c r="BD2279" s="16" t="s">
        <v>593</v>
      </c>
      <c r="BE2279" s="16" t="s">
        <v>593</v>
      </c>
      <c r="BF2279" s="16" t="s">
        <v>593</v>
      </c>
      <c r="BG2279" s="16" t="s">
        <v>593</v>
      </c>
      <c r="BH2279" s="16" t="s">
        <v>593</v>
      </c>
      <c r="BI2279" s="14">
        <f t="shared" si="1055"/>
        <v>3758863.82</v>
      </c>
      <c r="BJ2279" s="14">
        <v>0</v>
      </c>
      <c r="BK2279" s="14">
        <f t="shared" si="1056"/>
        <v>3758863.82</v>
      </c>
      <c r="BL2279" s="52">
        <v>0</v>
      </c>
      <c r="BM2279" s="15">
        <f t="shared" si="1057"/>
        <v>3758863.82</v>
      </c>
    </row>
    <row r="2280" spans="1:65">
      <c r="A2280" s="8">
        <v>2278</v>
      </c>
      <c r="B2280" s="1" t="s">
        <v>44</v>
      </c>
      <c r="C2280" s="1">
        <v>1500</v>
      </c>
      <c r="D2280" s="1" t="s">
        <v>60</v>
      </c>
      <c r="E2280" s="1">
        <v>150000091</v>
      </c>
      <c r="F2280" s="1" t="s">
        <v>60</v>
      </c>
      <c r="G2280" s="1" t="s">
        <v>86</v>
      </c>
      <c r="H2280" s="1">
        <v>1</v>
      </c>
      <c r="I2280" s="1" t="s">
        <v>202</v>
      </c>
      <c r="J2280" s="1" t="s">
        <v>49</v>
      </c>
      <c r="K2280" s="1">
        <v>17406001</v>
      </c>
      <c r="L2280" s="1" t="s">
        <v>50</v>
      </c>
      <c r="M2280" s="1" t="s">
        <v>51</v>
      </c>
      <c r="N2280" s="1" t="s">
        <v>64</v>
      </c>
      <c r="O2280" s="1" t="s">
        <v>65</v>
      </c>
      <c r="P2280" s="1" t="s">
        <v>66</v>
      </c>
      <c r="Q2280" s="1" t="s">
        <v>67</v>
      </c>
      <c r="R2280" s="1" t="s">
        <v>87</v>
      </c>
      <c r="S2280" s="1" t="s">
        <v>88</v>
      </c>
      <c r="T2280" s="2">
        <v>43404</v>
      </c>
      <c r="U2280" s="2">
        <v>43404</v>
      </c>
      <c r="V2280" s="1" t="s">
        <v>52</v>
      </c>
      <c r="W2280" s="3">
        <v>1</v>
      </c>
      <c r="X2280" s="1" t="s">
        <v>53</v>
      </c>
      <c r="Y2280" s="4">
        <v>892500</v>
      </c>
      <c r="Z2280" s="4">
        <v>-110059</v>
      </c>
      <c r="AA2280" s="4">
        <v>0</v>
      </c>
      <c r="AB2280" s="4">
        <v>0</v>
      </c>
      <c r="AC2280" s="4">
        <v>0</v>
      </c>
      <c r="AD2280" s="4">
        <v>892500</v>
      </c>
      <c r="AE2280" s="5">
        <v>1614</v>
      </c>
      <c r="AF2280" s="1" t="s">
        <v>70</v>
      </c>
      <c r="AG2280" s="1" t="s">
        <v>71</v>
      </c>
      <c r="AH2280" s="1" t="s">
        <v>89</v>
      </c>
      <c r="AI2280" s="1" t="s">
        <v>57</v>
      </c>
      <c r="AJ2280" s="5">
        <v>10950</v>
      </c>
      <c r="AK2280" s="4">
        <v>-9277</v>
      </c>
      <c r="AL2280" s="4">
        <v>0</v>
      </c>
      <c r="AM2280" s="4">
        <v>0</v>
      </c>
      <c r="AN2280" s="4">
        <v>0</v>
      </c>
      <c r="AO2280" s="4">
        <v>-119336</v>
      </c>
      <c r="AP2280" s="4">
        <v>-119336</v>
      </c>
      <c r="AQ2280" s="4">
        <v>0</v>
      </c>
      <c r="AR2280" s="4">
        <v>773164</v>
      </c>
      <c r="AS2280" s="1" t="s">
        <v>52</v>
      </c>
      <c r="AT2280" s="9">
        <f t="shared" si="1036"/>
        <v>43404</v>
      </c>
      <c r="AU2280" s="9">
        <f t="shared" si="1037"/>
        <v>43374</v>
      </c>
      <c r="AV2280" s="9">
        <v>44798</v>
      </c>
      <c r="AW2280" s="11">
        <f t="shared" si="1038"/>
        <v>3.8191780821917809</v>
      </c>
      <c r="AX2280">
        <v>10</v>
      </c>
      <c r="AY2280" s="12">
        <v>0.05</v>
      </c>
      <c r="AZ2280">
        <f t="shared" si="1039"/>
        <v>9.5000000000000001E-2</v>
      </c>
      <c r="BA2280" s="13">
        <f t="shared" si="1040"/>
        <v>892500</v>
      </c>
      <c r="BB2280" s="17" t="s">
        <v>1853</v>
      </c>
      <c r="BC2280">
        <f>MATCH(BB2280,MONTHLY_INDEX!$A:$A,0)</f>
        <v>630</v>
      </c>
      <c r="BD2280">
        <f>MATCH(AU2280,MONTHLY_INDEX!$1:$1,0)</f>
        <v>82</v>
      </c>
      <c r="BE2280">
        <f>INDEX(MONTHLY_INDEX!$1:$1048576,Final!BC2280,Final!BD2280)</f>
        <v>115.8</v>
      </c>
      <c r="BF2280">
        <f>MATCH($BF$1,MONTHLY_INDEX!$1:$1,0)</f>
        <v>127</v>
      </c>
      <c r="BG2280">
        <f>INDEX(MONTHLY_INDEX!$1:$1048576,Final!BC2280,Final!BF2280)</f>
        <v>151.1</v>
      </c>
      <c r="BH2280" s="23">
        <f t="shared" ref="BH2280:BH2297" si="1058">(BG2280-BE2280)/BE2280</f>
        <v>0.30483592400690845</v>
      </c>
      <c r="BI2280" s="14">
        <f t="shared" ref="BI2280:BI2297" si="1059">(1+BH2280)*BA2280</f>
        <v>1164566.0621761659</v>
      </c>
      <c r="BJ2280" s="14">
        <f t="shared" ref="BJ2280:BJ2297" si="1060">BI2280*AZ2280*AW2280</f>
        <v>422530.09209312231</v>
      </c>
      <c r="BK2280" s="15">
        <f t="shared" si="1044"/>
        <v>742035.97008304356</v>
      </c>
      <c r="BL2280" s="52">
        <v>0</v>
      </c>
      <c r="BM2280" s="15">
        <f t="shared" ref="BM2280:BM2297" si="1061">MAX((1-BL2280)*BK2280,BI2280*AY2280)</f>
        <v>742035.97008304356</v>
      </c>
    </row>
    <row r="2281" spans="1:65">
      <c r="A2281" s="8">
        <v>2279</v>
      </c>
      <c r="B2281" s="1" t="s">
        <v>44</v>
      </c>
      <c r="C2281" s="1">
        <v>1500</v>
      </c>
      <c r="D2281" s="1" t="s">
        <v>60</v>
      </c>
      <c r="E2281" s="1">
        <v>150000091</v>
      </c>
      <c r="F2281" s="1" t="s">
        <v>60</v>
      </c>
      <c r="G2281" s="1" t="s">
        <v>90</v>
      </c>
      <c r="H2281" s="1">
        <v>2</v>
      </c>
      <c r="I2281" s="1" t="s">
        <v>202</v>
      </c>
      <c r="J2281" s="1" t="s">
        <v>49</v>
      </c>
      <c r="K2281" s="1">
        <v>17406001</v>
      </c>
      <c r="L2281" s="1" t="s">
        <v>50</v>
      </c>
      <c r="M2281" s="1" t="s">
        <v>51</v>
      </c>
      <c r="N2281" s="1" t="s">
        <v>64</v>
      </c>
      <c r="O2281" s="1" t="s">
        <v>65</v>
      </c>
      <c r="P2281" s="1" t="s">
        <v>66</v>
      </c>
      <c r="Q2281" s="1" t="s">
        <v>67</v>
      </c>
      <c r="R2281" s="1" t="s">
        <v>87</v>
      </c>
      <c r="S2281" s="1" t="s">
        <v>88</v>
      </c>
      <c r="T2281" s="2">
        <v>43404</v>
      </c>
      <c r="U2281" s="2">
        <v>43404</v>
      </c>
      <c r="V2281" s="1" t="s">
        <v>52</v>
      </c>
      <c r="W2281" s="3">
        <v>1</v>
      </c>
      <c r="X2281" s="1" t="s">
        <v>53</v>
      </c>
      <c r="Y2281" s="4">
        <v>472500</v>
      </c>
      <c r="Z2281" s="4">
        <v>-58266</v>
      </c>
      <c r="AA2281" s="4">
        <v>0</v>
      </c>
      <c r="AB2281" s="4">
        <v>0</v>
      </c>
      <c r="AC2281" s="4">
        <v>0</v>
      </c>
      <c r="AD2281" s="4">
        <v>472500</v>
      </c>
      <c r="AE2281" s="5">
        <v>1614</v>
      </c>
      <c r="AF2281" s="1" t="s">
        <v>70</v>
      </c>
      <c r="AG2281" s="1" t="s">
        <v>71</v>
      </c>
      <c r="AH2281" s="1" t="s">
        <v>89</v>
      </c>
      <c r="AI2281" s="1" t="s">
        <v>57</v>
      </c>
      <c r="AJ2281" s="5">
        <v>10950</v>
      </c>
      <c r="AK2281" s="4">
        <v>-4911</v>
      </c>
      <c r="AL2281" s="4">
        <v>0</v>
      </c>
      <c r="AM2281" s="4">
        <v>0</v>
      </c>
      <c r="AN2281" s="4">
        <v>0</v>
      </c>
      <c r="AO2281" s="4">
        <v>-63177</v>
      </c>
      <c r="AP2281" s="4">
        <v>-63177</v>
      </c>
      <c r="AQ2281" s="4">
        <v>0</v>
      </c>
      <c r="AR2281" s="4">
        <v>409323</v>
      </c>
      <c r="AS2281" s="1" t="s">
        <v>52</v>
      </c>
      <c r="AT2281" s="9">
        <f t="shared" si="1036"/>
        <v>43404</v>
      </c>
      <c r="AU2281" s="9">
        <f t="shared" si="1037"/>
        <v>43374</v>
      </c>
      <c r="AV2281" s="9">
        <v>44798</v>
      </c>
      <c r="AW2281" s="11">
        <f t="shared" si="1038"/>
        <v>3.8191780821917809</v>
      </c>
      <c r="AX2281">
        <v>10</v>
      </c>
      <c r="AY2281" s="12">
        <v>0.05</v>
      </c>
      <c r="AZ2281">
        <f t="shared" si="1039"/>
        <v>9.5000000000000001E-2</v>
      </c>
      <c r="BA2281" s="13">
        <f t="shared" si="1040"/>
        <v>472500</v>
      </c>
      <c r="BB2281" s="17" t="s">
        <v>2189</v>
      </c>
      <c r="BC2281">
        <f>MATCH(BB2281,MONTHLY_INDEX!$A:$A,0)</f>
        <v>798</v>
      </c>
      <c r="BD2281">
        <f>MATCH(AU2281,MONTHLY_INDEX!$1:$1,0)</f>
        <v>82</v>
      </c>
      <c r="BE2281">
        <f>INDEX(MONTHLY_INDEX!$1:$1048576,Final!BC2281,Final!BD2281)</f>
        <v>96</v>
      </c>
      <c r="BF2281">
        <f>MATCH($BF$1,MONTHLY_INDEX!$1:$1,0)</f>
        <v>127</v>
      </c>
      <c r="BG2281">
        <f>INDEX(MONTHLY_INDEX!$1:$1048576,Final!BC2281,Final!BF2281)</f>
        <v>95.3</v>
      </c>
      <c r="BH2281" s="23">
        <f t="shared" si="1058"/>
        <v>-7.2916666666666963E-3</v>
      </c>
      <c r="BI2281" s="14">
        <f t="shared" si="1059"/>
        <v>469054.6875</v>
      </c>
      <c r="BJ2281" s="14">
        <f t="shared" si="1060"/>
        <v>170183.32127568492</v>
      </c>
      <c r="BK2281" s="15">
        <f t="shared" si="1044"/>
        <v>298871.36622431508</v>
      </c>
      <c r="BL2281" s="52">
        <v>0</v>
      </c>
      <c r="BM2281" s="15">
        <f t="shared" si="1061"/>
        <v>298871.36622431508</v>
      </c>
    </row>
    <row r="2282" spans="1:65">
      <c r="A2282" s="8">
        <v>2280</v>
      </c>
      <c r="B2282" s="1" t="s">
        <v>44</v>
      </c>
      <c r="C2282" s="1">
        <v>1500</v>
      </c>
      <c r="D2282" s="1" t="s">
        <v>60</v>
      </c>
      <c r="E2282" s="1">
        <v>150000091</v>
      </c>
      <c r="F2282" s="1" t="s">
        <v>60</v>
      </c>
      <c r="G2282" s="1" t="s">
        <v>91</v>
      </c>
      <c r="H2282" s="1">
        <v>3</v>
      </c>
      <c r="I2282" s="1" t="s">
        <v>202</v>
      </c>
      <c r="J2282" s="1" t="s">
        <v>49</v>
      </c>
      <c r="K2282" s="1">
        <v>17406001</v>
      </c>
      <c r="L2282" s="1" t="s">
        <v>50</v>
      </c>
      <c r="M2282" s="1" t="s">
        <v>51</v>
      </c>
      <c r="N2282" s="1" t="s">
        <v>64</v>
      </c>
      <c r="O2282" s="1" t="s">
        <v>65</v>
      </c>
      <c r="P2282" s="1" t="s">
        <v>66</v>
      </c>
      <c r="Q2282" s="1" t="s">
        <v>67</v>
      </c>
      <c r="R2282" s="1" t="s">
        <v>87</v>
      </c>
      <c r="S2282" s="1" t="s">
        <v>88</v>
      </c>
      <c r="T2282" s="2">
        <v>43404</v>
      </c>
      <c r="U2282" s="2">
        <v>43404</v>
      </c>
      <c r="V2282" s="1" t="s">
        <v>52</v>
      </c>
      <c r="W2282" s="3">
        <v>1</v>
      </c>
      <c r="X2282" s="1" t="s">
        <v>53</v>
      </c>
      <c r="Y2282" s="4">
        <v>637760</v>
      </c>
      <c r="Z2282" s="4">
        <v>-78645</v>
      </c>
      <c r="AA2282" s="4">
        <v>0</v>
      </c>
      <c r="AB2282" s="4">
        <v>0</v>
      </c>
      <c r="AC2282" s="4">
        <v>0</v>
      </c>
      <c r="AD2282" s="4">
        <v>637760</v>
      </c>
      <c r="AE2282" s="5">
        <v>1614</v>
      </c>
      <c r="AF2282" s="1" t="s">
        <v>70</v>
      </c>
      <c r="AG2282" s="1" t="s">
        <v>71</v>
      </c>
      <c r="AH2282" s="1" t="s">
        <v>89</v>
      </c>
      <c r="AI2282" s="1" t="s">
        <v>57</v>
      </c>
      <c r="AJ2282" s="5">
        <v>10950</v>
      </c>
      <c r="AK2282" s="4">
        <v>-6629</v>
      </c>
      <c r="AL2282" s="4">
        <v>0</v>
      </c>
      <c r="AM2282" s="4">
        <v>0</v>
      </c>
      <c r="AN2282" s="4">
        <v>0</v>
      </c>
      <c r="AO2282" s="4">
        <v>-85274</v>
      </c>
      <c r="AP2282" s="4">
        <v>-85274</v>
      </c>
      <c r="AQ2282" s="4">
        <v>0</v>
      </c>
      <c r="AR2282" s="4">
        <v>552486</v>
      </c>
      <c r="AS2282" s="1" t="s">
        <v>52</v>
      </c>
      <c r="AT2282" s="9">
        <f t="shared" si="1036"/>
        <v>43404</v>
      </c>
      <c r="AU2282" s="9">
        <f t="shared" si="1037"/>
        <v>43374</v>
      </c>
      <c r="AV2282" s="9">
        <v>44798</v>
      </c>
      <c r="AW2282" s="11">
        <f t="shared" si="1038"/>
        <v>3.8191780821917809</v>
      </c>
      <c r="AX2282">
        <v>10</v>
      </c>
      <c r="AY2282" s="12">
        <v>0.05</v>
      </c>
      <c r="AZ2282">
        <f t="shared" si="1039"/>
        <v>9.5000000000000001E-2</v>
      </c>
      <c r="BA2282" s="13">
        <f t="shared" si="1040"/>
        <v>637760</v>
      </c>
      <c r="BB2282" s="17" t="s">
        <v>2189</v>
      </c>
      <c r="BC2282">
        <f>MATCH(BB2282,MONTHLY_INDEX!$A:$A,0)</f>
        <v>798</v>
      </c>
      <c r="BD2282">
        <f>MATCH(AU2282,MONTHLY_INDEX!$1:$1,0)</f>
        <v>82</v>
      </c>
      <c r="BE2282">
        <f>INDEX(MONTHLY_INDEX!$1:$1048576,Final!BC2282,Final!BD2282)</f>
        <v>96</v>
      </c>
      <c r="BF2282">
        <f>MATCH($BF$1,MONTHLY_INDEX!$1:$1,0)</f>
        <v>127</v>
      </c>
      <c r="BG2282">
        <f>INDEX(MONTHLY_INDEX!$1:$1048576,Final!BC2282,Final!BF2282)</f>
        <v>95.3</v>
      </c>
      <c r="BH2282" s="23">
        <f t="shared" si="1058"/>
        <v>-7.2916666666666963E-3</v>
      </c>
      <c r="BI2282" s="14">
        <f t="shared" si="1059"/>
        <v>633109.66666666663</v>
      </c>
      <c r="BJ2282" s="14">
        <f t="shared" si="1060"/>
        <v>229706.06344292234</v>
      </c>
      <c r="BK2282" s="15">
        <f t="shared" si="1044"/>
        <v>403403.60322374431</v>
      </c>
      <c r="BL2282" s="52">
        <v>0</v>
      </c>
      <c r="BM2282" s="15">
        <f t="shared" si="1061"/>
        <v>403403.60322374431</v>
      </c>
    </row>
    <row r="2283" spans="1:65">
      <c r="A2283" s="8">
        <v>2281</v>
      </c>
      <c r="B2283" s="1" t="s">
        <v>44</v>
      </c>
      <c r="C2283" s="1">
        <v>1500</v>
      </c>
      <c r="D2283" s="1" t="s">
        <v>60</v>
      </c>
      <c r="E2283" s="1">
        <v>150000091</v>
      </c>
      <c r="F2283" s="1" t="s">
        <v>60</v>
      </c>
      <c r="G2283" s="1" t="s">
        <v>92</v>
      </c>
      <c r="H2283" s="1">
        <v>4</v>
      </c>
      <c r="I2283" s="1" t="s">
        <v>202</v>
      </c>
      <c r="J2283" s="1" t="s">
        <v>49</v>
      </c>
      <c r="K2283" s="1">
        <v>17406001</v>
      </c>
      <c r="L2283" s="1" t="s">
        <v>50</v>
      </c>
      <c r="M2283" s="1" t="s">
        <v>51</v>
      </c>
      <c r="N2283" s="1" t="s">
        <v>64</v>
      </c>
      <c r="O2283" s="1" t="s">
        <v>65</v>
      </c>
      <c r="P2283" s="1" t="s">
        <v>66</v>
      </c>
      <c r="Q2283" s="1" t="s">
        <v>67</v>
      </c>
      <c r="R2283" s="1" t="s">
        <v>87</v>
      </c>
      <c r="S2283" s="1" t="s">
        <v>88</v>
      </c>
      <c r="T2283" s="2">
        <v>43404</v>
      </c>
      <c r="U2283" s="2">
        <v>43404</v>
      </c>
      <c r="V2283" s="1" t="s">
        <v>52</v>
      </c>
      <c r="W2283" s="3">
        <v>1</v>
      </c>
      <c r="X2283" s="1" t="s">
        <v>53</v>
      </c>
      <c r="Y2283" s="4">
        <v>21044329</v>
      </c>
      <c r="Z2283" s="4">
        <v>-2595103</v>
      </c>
      <c r="AA2283" s="4">
        <v>0</v>
      </c>
      <c r="AB2283" s="4">
        <v>0</v>
      </c>
      <c r="AC2283" s="4">
        <v>0</v>
      </c>
      <c r="AD2283" s="4">
        <v>21044329</v>
      </c>
      <c r="AE2283" s="5">
        <v>1614</v>
      </c>
      <c r="AF2283" s="1" t="s">
        <v>70</v>
      </c>
      <c r="AG2283" s="1" t="s">
        <v>71</v>
      </c>
      <c r="AH2283" s="1" t="s">
        <v>89</v>
      </c>
      <c r="AI2283" s="1" t="s">
        <v>57</v>
      </c>
      <c r="AJ2283" s="5">
        <v>10950</v>
      </c>
      <c r="AK2283" s="4">
        <v>-218740</v>
      </c>
      <c r="AL2283" s="4">
        <v>0</v>
      </c>
      <c r="AM2283" s="4">
        <v>0</v>
      </c>
      <c r="AN2283" s="4">
        <v>0</v>
      </c>
      <c r="AO2283" s="4">
        <v>-2813843</v>
      </c>
      <c r="AP2283" s="4">
        <v>-2813843</v>
      </c>
      <c r="AQ2283" s="4">
        <v>0</v>
      </c>
      <c r="AR2283" s="4">
        <v>18230486</v>
      </c>
      <c r="AS2283" s="1" t="s">
        <v>52</v>
      </c>
      <c r="AT2283" s="9">
        <f t="shared" si="1036"/>
        <v>43404</v>
      </c>
      <c r="AU2283" s="9">
        <f t="shared" si="1037"/>
        <v>43374</v>
      </c>
      <c r="AV2283" s="9">
        <v>44798</v>
      </c>
      <c r="AW2283" s="11">
        <f t="shared" si="1038"/>
        <v>3.8191780821917809</v>
      </c>
      <c r="AX2283">
        <v>25</v>
      </c>
      <c r="AY2283" s="12">
        <v>0.05</v>
      </c>
      <c r="AZ2283">
        <f t="shared" si="1039"/>
        <v>3.7999999999999999E-2</v>
      </c>
      <c r="BA2283" s="13">
        <f t="shared" si="1040"/>
        <v>21044329</v>
      </c>
      <c r="BB2283" s="17" t="s">
        <v>2189</v>
      </c>
      <c r="BC2283">
        <f>MATCH(BB2283,MONTHLY_INDEX!$A:$A,0)</f>
        <v>798</v>
      </c>
      <c r="BD2283">
        <f>MATCH(AU2283,MONTHLY_INDEX!$1:$1,0)</f>
        <v>82</v>
      </c>
      <c r="BE2283">
        <f>INDEX(MONTHLY_INDEX!$1:$1048576,Final!BC2283,Final!BD2283)</f>
        <v>96</v>
      </c>
      <c r="BF2283">
        <f>MATCH($BF$1,MONTHLY_INDEX!$1:$1,0)</f>
        <v>127</v>
      </c>
      <c r="BG2283">
        <f>INDEX(MONTHLY_INDEX!$1:$1048576,Final!BC2283,Final!BF2283)</f>
        <v>95.3</v>
      </c>
      <c r="BH2283" s="23">
        <f t="shared" si="1058"/>
        <v>-7.2916666666666963E-3</v>
      </c>
      <c r="BI2283" s="14">
        <f t="shared" si="1059"/>
        <v>20890880.767708331</v>
      </c>
      <c r="BJ2283" s="14">
        <f t="shared" si="1060"/>
        <v>3031867.7699371115</v>
      </c>
      <c r="BK2283" s="15">
        <f t="shared" si="1044"/>
        <v>17859012.997771218</v>
      </c>
      <c r="BL2283" s="52">
        <v>0</v>
      </c>
      <c r="BM2283" s="15">
        <f t="shared" si="1061"/>
        <v>17859012.997771218</v>
      </c>
    </row>
    <row r="2284" spans="1:65">
      <c r="A2284" s="8">
        <v>2282</v>
      </c>
      <c r="B2284" s="1" t="s">
        <v>44</v>
      </c>
      <c r="C2284" s="1">
        <v>1500</v>
      </c>
      <c r="D2284" s="1" t="s">
        <v>60</v>
      </c>
      <c r="E2284" s="1">
        <v>150000091</v>
      </c>
      <c r="F2284" s="1" t="s">
        <v>60</v>
      </c>
      <c r="G2284" s="1" t="s">
        <v>93</v>
      </c>
      <c r="H2284" s="1">
        <v>5</v>
      </c>
      <c r="I2284" s="1" t="s">
        <v>202</v>
      </c>
      <c r="J2284" s="1" t="s">
        <v>49</v>
      </c>
      <c r="K2284" s="1">
        <v>17406001</v>
      </c>
      <c r="L2284" s="1" t="s">
        <v>50</v>
      </c>
      <c r="M2284" s="1" t="s">
        <v>51</v>
      </c>
      <c r="N2284" s="1" t="s">
        <v>64</v>
      </c>
      <c r="O2284" s="1" t="s">
        <v>65</v>
      </c>
      <c r="P2284" s="1" t="s">
        <v>66</v>
      </c>
      <c r="Q2284" s="1" t="s">
        <v>67</v>
      </c>
      <c r="R2284" s="1" t="s">
        <v>87</v>
      </c>
      <c r="S2284" s="1" t="s">
        <v>88</v>
      </c>
      <c r="T2284" s="2">
        <v>43404</v>
      </c>
      <c r="U2284" s="2">
        <v>43404</v>
      </c>
      <c r="V2284" s="1" t="s">
        <v>52</v>
      </c>
      <c r="W2284" s="3">
        <v>1</v>
      </c>
      <c r="X2284" s="1" t="s">
        <v>53</v>
      </c>
      <c r="Y2284" s="4">
        <v>969266</v>
      </c>
      <c r="Z2284" s="4">
        <v>-119526</v>
      </c>
      <c r="AA2284" s="4">
        <v>0</v>
      </c>
      <c r="AB2284" s="4">
        <v>0</v>
      </c>
      <c r="AC2284" s="4">
        <v>0</v>
      </c>
      <c r="AD2284" s="4">
        <v>969266</v>
      </c>
      <c r="AE2284" s="5">
        <v>1614</v>
      </c>
      <c r="AF2284" s="1" t="s">
        <v>70</v>
      </c>
      <c r="AG2284" s="1" t="s">
        <v>71</v>
      </c>
      <c r="AH2284" s="1" t="s">
        <v>89</v>
      </c>
      <c r="AI2284" s="1" t="s">
        <v>57</v>
      </c>
      <c r="AJ2284" s="5">
        <v>10950</v>
      </c>
      <c r="AK2284" s="4">
        <v>-10075</v>
      </c>
      <c r="AL2284" s="4">
        <v>0</v>
      </c>
      <c r="AM2284" s="4">
        <v>0</v>
      </c>
      <c r="AN2284" s="4">
        <v>0</v>
      </c>
      <c r="AO2284" s="4">
        <v>-129601</v>
      </c>
      <c r="AP2284" s="4">
        <v>-129601</v>
      </c>
      <c r="AQ2284" s="4">
        <v>0</v>
      </c>
      <c r="AR2284" s="4">
        <v>839665</v>
      </c>
      <c r="AS2284" s="1" t="s">
        <v>52</v>
      </c>
      <c r="AT2284" s="9">
        <f t="shared" si="1036"/>
        <v>43404</v>
      </c>
      <c r="AU2284" s="9">
        <f t="shared" si="1037"/>
        <v>43374</v>
      </c>
      <c r="AV2284" s="9">
        <v>44798</v>
      </c>
      <c r="AW2284" s="11">
        <f t="shared" si="1038"/>
        <v>3.8191780821917809</v>
      </c>
      <c r="AX2284">
        <v>25</v>
      </c>
      <c r="AY2284" s="12">
        <v>0.05</v>
      </c>
      <c r="AZ2284">
        <f t="shared" si="1039"/>
        <v>3.7999999999999999E-2</v>
      </c>
      <c r="BA2284" s="13">
        <f t="shared" si="1040"/>
        <v>969266</v>
      </c>
      <c r="BB2284" s="17" t="s">
        <v>2083</v>
      </c>
      <c r="BC2284">
        <f>MATCH(BB2284,MONTHLY_INDEX!$A:$A,0)</f>
        <v>745</v>
      </c>
      <c r="BD2284">
        <f>MATCH(AU2284,MONTHLY_INDEX!$1:$1,0)</f>
        <v>82</v>
      </c>
      <c r="BE2284">
        <f>INDEX(MONTHLY_INDEX!$1:$1048576,Final!BC2284,Final!BD2284)</f>
        <v>107.7</v>
      </c>
      <c r="BF2284">
        <f>MATCH($BF$1,MONTHLY_INDEX!$1:$1,0)</f>
        <v>127</v>
      </c>
      <c r="BG2284">
        <f>INDEX(MONTHLY_INDEX!$1:$1048576,Final!BC2284,Final!BF2284)</f>
        <v>115.4</v>
      </c>
      <c r="BH2284" s="23">
        <f t="shared" si="1058"/>
        <v>7.1494893221912742E-2</v>
      </c>
      <c r="BI2284" s="14">
        <f t="shared" si="1059"/>
        <v>1038563.5691736306</v>
      </c>
      <c r="BJ2284" s="14">
        <f t="shared" si="1060"/>
        <v>150725.4503733303</v>
      </c>
      <c r="BK2284" s="15">
        <f t="shared" si="1044"/>
        <v>887838.11880030029</v>
      </c>
      <c r="BL2284" s="52">
        <v>0</v>
      </c>
      <c r="BM2284" s="15">
        <f t="shared" si="1061"/>
        <v>887838.11880030029</v>
      </c>
    </row>
    <row r="2285" spans="1:65">
      <c r="A2285" s="8">
        <v>2283</v>
      </c>
      <c r="B2285" s="1" t="s">
        <v>44</v>
      </c>
      <c r="C2285" s="1">
        <v>1500</v>
      </c>
      <c r="D2285" s="1" t="s">
        <v>60</v>
      </c>
      <c r="E2285" s="1">
        <v>150000091</v>
      </c>
      <c r="F2285" s="1" t="s">
        <v>60</v>
      </c>
      <c r="G2285" s="1" t="s">
        <v>94</v>
      </c>
      <c r="H2285" s="1">
        <v>6</v>
      </c>
      <c r="I2285" s="1" t="s">
        <v>202</v>
      </c>
      <c r="J2285" s="1" t="s">
        <v>49</v>
      </c>
      <c r="K2285" s="1">
        <v>17406001</v>
      </c>
      <c r="L2285" s="1" t="s">
        <v>50</v>
      </c>
      <c r="M2285" s="1" t="s">
        <v>51</v>
      </c>
      <c r="N2285" s="1" t="s">
        <v>64</v>
      </c>
      <c r="O2285" s="1" t="s">
        <v>65</v>
      </c>
      <c r="P2285" s="1" t="s">
        <v>66</v>
      </c>
      <c r="Q2285" s="1" t="s">
        <v>67</v>
      </c>
      <c r="R2285" s="1" t="s">
        <v>87</v>
      </c>
      <c r="S2285" s="1" t="s">
        <v>88</v>
      </c>
      <c r="T2285" s="2">
        <v>43404</v>
      </c>
      <c r="U2285" s="2">
        <v>43404</v>
      </c>
      <c r="V2285" s="1" t="s">
        <v>52</v>
      </c>
      <c r="W2285" s="3">
        <v>1</v>
      </c>
      <c r="X2285" s="1" t="s">
        <v>53</v>
      </c>
      <c r="Y2285" s="4">
        <v>735000</v>
      </c>
      <c r="Z2285" s="4">
        <v>-90636</v>
      </c>
      <c r="AA2285" s="4">
        <v>0</v>
      </c>
      <c r="AB2285" s="4">
        <v>0</v>
      </c>
      <c r="AC2285" s="4">
        <v>0</v>
      </c>
      <c r="AD2285" s="4">
        <v>735000</v>
      </c>
      <c r="AE2285" s="5">
        <v>1614</v>
      </c>
      <c r="AF2285" s="1" t="s">
        <v>70</v>
      </c>
      <c r="AG2285" s="1" t="s">
        <v>71</v>
      </c>
      <c r="AH2285" s="1" t="s">
        <v>89</v>
      </c>
      <c r="AI2285" s="1" t="s">
        <v>57</v>
      </c>
      <c r="AJ2285" s="5">
        <v>10950</v>
      </c>
      <c r="AK2285" s="4">
        <v>-7640</v>
      </c>
      <c r="AL2285" s="4">
        <v>0</v>
      </c>
      <c r="AM2285" s="4">
        <v>0</v>
      </c>
      <c r="AN2285" s="4">
        <v>0</v>
      </c>
      <c r="AO2285" s="4">
        <v>-98276</v>
      </c>
      <c r="AP2285" s="4">
        <v>-98276</v>
      </c>
      <c r="AQ2285" s="4">
        <v>0</v>
      </c>
      <c r="AR2285" s="4">
        <v>636724</v>
      </c>
      <c r="AS2285" s="1" t="s">
        <v>52</v>
      </c>
      <c r="AT2285" s="9">
        <f t="shared" si="1036"/>
        <v>43404</v>
      </c>
      <c r="AU2285" s="9">
        <f t="shared" si="1037"/>
        <v>43374</v>
      </c>
      <c r="AV2285" s="9">
        <v>44798</v>
      </c>
      <c r="AW2285" s="11">
        <f t="shared" si="1038"/>
        <v>3.8191780821917809</v>
      </c>
      <c r="AX2285">
        <v>10</v>
      </c>
      <c r="AY2285" s="12">
        <v>0.05</v>
      </c>
      <c r="AZ2285">
        <f t="shared" si="1039"/>
        <v>9.5000000000000001E-2</v>
      </c>
      <c r="BA2285" s="13">
        <f t="shared" si="1040"/>
        <v>735000</v>
      </c>
      <c r="BB2285" s="17" t="s">
        <v>1853</v>
      </c>
      <c r="BC2285">
        <f>MATCH(BB2285,MONTHLY_INDEX!$A:$A,0)</f>
        <v>630</v>
      </c>
      <c r="BD2285">
        <f>MATCH(AU2285,MONTHLY_INDEX!$1:$1,0)</f>
        <v>82</v>
      </c>
      <c r="BE2285">
        <f>INDEX(MONTHLY_INDEX!$1:$1048576,Final!BC2285,Final!BD2285)</f>
        <v>115.8</v>
      </c>
      <c r="BF2285">
        <f>MATCH($BF$1,MONTHLY_INDEX!$1:$1,0)</f>
        <v>127</v>
      </c>
      <c r="BG2285">
        <f>INDEX(MONTHLY_INDEX!$1:$1048576,Final!BC2285,Final!BF2285)</f>
        <v>151.1</v>
      </c>
      <c r="BH2285" s="23">
        <f t="shared" si="1058"/>
        <v>0.30483592400690845</v>
      </c>
      <c r="BI2285" s="14">
        <f t="shared" si="1059"/>
        <v>959054.4041450778</v>
      </c>
      <c r="BJ2285" s="14">
        <f t="shared" si="1060"/>
        <v>347965.9581943361</v>
      </c>
      <c r="BK2285" s="15">
        <f t="shared" si="1044"/>
        <v>611088.44595074165</v>
      </c>
      <c r="BL2285" s="52">
        <v>0</v>
      </c>
      <c r="BM2285" s="15">
        <f t="shared" si="1061"/>
        <v>611088.44595074165</v>
      </c>
    </row>
    <row r="2286" spans="1:65">
      <c r="A2286" s="8">
        <v>2284</v>
      </c>
      <c r="B2286" s="1" t="s">
        <v>44</v>
      </c>
      <c r="C2286" s="1">
        <v>1500</v>
      </c>
      <c r="D2286" s="1" t="s">
        <v>60</v>
      </c>
      <c r="E2286" s="1">
        <v>150000091</v>
      </c>
      <c r="F2286" s="1" t="s">
        <v>60</v>
      </c>
      <c r="G2286" s="1" t="s">
        <v>95</v>
      </c>
      <c r="H2286" s="1">
        <v>7</v>
      </c>
      <c r="I2286" s="1" t="s">
        <v>202</v>
      </c>
      <c r="J2286" s="1" t="s">
        <v>49</v>
      </c>
      <c r="K2286" s="1">
        <v>17406001</v>
      </c>
      <c r="L2286" s="1" t="s">
        <v>50</v>
      </c>
      <c r="M2286" s="1" t="s">
        <v>51</v>
      </c>
      <c r="N2286" s="1" t="s">
        <v>64</v>
      </c>
      <c r="O2286" s="1" t="s">
        <v>65</v>
      </c>
      <c r="P2286" s="1" t="s">
        <v>66</v>
      </c>
      <c r="Q2286" s="1" t="s">
        <v>67</v>
      </c>
      <c r="R2286" s="1" t="s">
        <v>87</v>
      </c>
      <c r="S2286" s="1" t="s">
        <v>88</v>
      </c>
      <c r="T2286" s="2">
        <v>43404</v>
      </c>
      <c r="U2286" s="2">
        <v>43404</v>
      </c>
      <c r="V2286" s="1" t="s">
        <v>52</v>
      </c>
      <c r="W2286" s="3">
        <v>1</v>
      </c>
      <c r="X2286" s="1" t="s">
        <v>53</v>
      </c>
      <c r="Y2286" s="4">
        <v>126000</v>
      </c>
      <c r="Z2286" s="4">
        <v>-15537</v>
      </c>
      <c r="AA2286" s="4">
        <v>0</v>
      </c>
      <c r="AB2286" s="4">
        <v>0</v>
      </c>
      <c r="AC2286" s="4">
        <v>0</v>
      </c>
      <c r="AD2286" s="4">
        <v>126000</v>
      </c>
      <c r="AE2286" s="5">
        <v>1614</v>
      </c>
      <c r="AF2286" s="1" t="s">
        <v>70</v>
      </c>
      <c r="AG2286" s="1" t="s">
        <v>71</v>
      </c>
      <c r="AH2286" s="1" t="s">
        <v>89</v>
      </c>
      <c r="AI2286" s="1" t="s">
        <v>57</v>
      </c>
      <c r="AJ2286" s="5">
        <v>10950</v>
      </c>
      <c r="AK2286" s="4">
        <v>-1310</v>
      </c>
      <c r="AL2286" s="4">
        <v>0</v>
      </c>
      <c r="AM2286" s="4">
        <v>0</v>
      </c>
      <c r="AN2286" s="4">
        <v>0</v>
      </c>
      <c r="AO2286" s="4">
        <v>-16847</v>
      </c>
      <c r="AP2286" s="4">
        <v>-16847</v>
      </c>
      <c r="AQ2286" s="4">
        <v>0</v>
      </c>
      <c r="AR2286" s="4">
        <v>109153</v>
      </c>
      <c r="AS2286" s="1" t="s">
        <v>52</v>
      </c>
      <c r="AT2286" s="9">
        <f t="shared" si="1036"/>
        <v>43404</v>
      </c>
      <c r="AU2286" s="9">
        <f t="shared" si="1037"/>
        <v>43374</v>
      </c>
      <c r="AV2286" s="9">
        <v>44798</v>
      </c>
      <c r="AW2286" s="11">
        <f t="shared" si="1038"/>
        <v>3.8191780821917809</v>
      </c>
      <c r="AX2286">
        <v>25</v>
      </c>
      <c r="AY2286" s="12">
        <v>0.05</v>
      </c>
      <c r="AZ2286">
        <f t="shared" si="1039"/>
        <v>3.7999999999999999E-2</v>
      </c>
      <c r="BA2286" s="13">
        <f t="shared" si="1040"/>
        <v>126000</v>
      </c>
      <c r="BB2286" s="17" t="s">
        <v>2189</v>
      </c>
      <c r="BC2286">
        <f>MATCH(BB2286,MONTHLY_INDEX!$A:$A,0)</f>
        <v>798</v>
      </c>
      <c r="BD2286">
        <f>MATCH(AU2286,MONTHLY_INDEX!$1:$1,0)</f>
        <v>82</v>
      </c>
      <c r="BE2286">
        <f>INDEX(MONTHLY_INDEX!$1:$1048576,Final!BC2286,Final!BD2286)</f>
        <v>96</v>
      </c>
      <c r="BF2286">
        <f>MATCH($BF$1,MONTHLY_INDEX!$1:$1,0)</f>
        <v>127</v>
      </c>
      <c r="BG2286">
        <f>INDEX(MONTHLY_INDEX!$1:$1048576,Final!BC2286,Final!BF2286)</f>
        <v>95.3</v>
      </c>
      <c r="BH2286" s="23">
        <f t="shared" si="1058"/>
        <v>-7.2916666666666963E-3</v>
      </c>
      <c r="BI2286" s="14">
        <f t="shared" si="1059"/>
        <v>125081.25</v>
      </c>
      <c r="BJ2286" s="14">
        <f t="shared" si="1060"/>
        <v>18152.887602739724</v>
      </c>
      <c r="BK2286" s="15">
        <f t="shared" si="1044"/>
        <v>106928.36239726028</v>
      </c>
      <c r="BL2286" s="52">
        <v>0</v>
      </c>
      <c r="BM2286" s="15">
        <f t="shared" si="1061"/>
        <v>106928.36239726028</v>
      </c>
    </row>
    <row r="2287" spans="1:65">
      <c r="A2287" s="8">
        <v>2285</v>
      </c>
      <c r="B2287" s="1" t="s">
        <v>44</v>
      </c>
      <c r="C2287" s="1">
        <v>1500</v>
      </c>
      <c r="D2287" s="1" t="s">
        <v>60</v>
      </c>
      <c r="E2287" s="1">
        <v>150000091</v>
      </c>
      <c r="F2287" s="1" t="s">
        <v>60</v>
      </c>
      <c r="G2287" s="1" t="s">
        <v>96</v>
      </c>
      <c r="H2287" s="1">
        <v>8</v>
      </c>
      <c r="I2287" s="1" t="s">
        <v>202</v>
      </c>
      <c r="J2287" s="1" t="s">
        <v>49</v>
      </c>
      <c r="K2287" s="1">
        <v>17406001</v>
      </c>
      <c r="L2287" s="1" t="s">
        <v>50</v>
      </c>
      <c r="M2287" s="1" t="s">
        <v>51</v>
      </c>
      <c r="N2287" s="1" t="s">
        <v>64</v>
      </c>
      <c r="O2287" s="1" t="s">
        <v>65</v>
      </c>
      <c r="P2287" s="1" t="s">
        <v>66</v>
      </c>
      <c r="Q2287" s="1" t="s">
        <v>67</v>
      </c>
      <c r="R2287" s="1" t="s">
        <v>87</v>
      </c>
      <c r="S2287" s="1" t="s">
        <v>88</v>
      </c>
      <c r="T2287" s="2">
        <v>43404</v>
      </c>
      <c r="U2287" s="2">
        <v>43404</v>
      </c>
      <c r="V2287" s="1" t="s">
        <v>52</v>
      </c>
      <c r="W2287" s="3">
        <v>1</v>
      </c>
      <c r="X2287" s="1" t="s">
        <v>53</v>
      </c>
      <c r="Y2287" s="4">
        <v>29327302</v>
      </c>
      <c r="Z2287" s="4">
        <v>-3616528</v>
      </c>
      <c r="AA2287" s="4">
        <v>0</v>
      </c>
      <c r="AB2287" s="4">
        <v>0</v>
      </c>
      <c r="AC2287" s="4">
        <v>0</v>
      </c>
      <c r="AD2287" s="4">
        <v>29327302</v>
      </c>
      <c r="AE2287" s="5">
        <v>1614</v>
      </c>
      <c r="AF2287" s="1" t="s">
        <v>70</v>
      </c>
      <c r="AG2287" s="1" t="s">
        <v>71</v>
      </c>
      <c r="AH2287" s="1" t="s">
        <v>89</v>
      </c>
      <c r="AI2287" s="1" t="s">
        <v>57</v>
      </c>
      <c r="AJ2287" s="5">
        <v>10950</v>
      </c>
      <c r="AK2287" s="4">
        <v>-304835</v>
      </c>
      <c r="AL2287" s="4">
        <v>0</v>
      </c>
      <c r="AM2287" s="4">
        <v>0</v>
      </c>
      <c r="AN2287" s="4">
        <v>0</v>
      </c>
      <c r="AO2287" s="4">
        <v>-3921363</v>
      </c>
      <c r="AP2287" s="4">
        <v>-3921363</v>
      </c>
      <c r="AQ2287" s="4">
        <v>0</v>
      </c>
      <c r="AR2287" s="4">
        <v>25405939</v>
      </c>
      <c r="AS2287" s="1" t="s">
        <v>52</v>
      </c>
      <c r="AT2287" s="9">
        <f t="shared" si="1036"/>
        <v>43404</v>
      </c>
      <c r="AU2287" s="9">
        <f t="shared" si="1037"/>
        <v>43374</v>
      </c>
      <c r="AV2287" s="9">
        <v>44798</v>
      </c>
      <c r="AW2287" s="11">
        <f t="shared" si="1038"/>
        <v>3.8191780821917809</v>
      </c>
      <c r="AX2287">
        <v>25</v>
      </c>
      <c r="AY2287" s="12">
        <v>0.05</v>
      </c>
      <c r="AZ2287">
        <f t="shared" si="1039"/>
        <v>3.7999999999999999E-2</v>
      </c>
      <c r="BA2287" s="13">
        <f t="shared" si="1040"/>
        <v>29327302</v>
      </c>
      <c r="BB2287" s="17" t="s">
        <v>2189</v>
      </c>
      <c r="BC2287">
        <f>MATCH(BB2287,MONTHLY_INDEX!$A:$A,0)</f>
        <v>798</v>
      </c>
      <c r="BD2287">
        <f>MATCH(AU2287,MONTHLY_INDEX!$1:$1,0)</f>
        <v>82</v>
      </c>
      <c r="BE2287">
        <f>INDEX(MONTHLY_INDEX!$1:$1048576,Final!BC2287,Final!BD2287)</f>
        <v>96</v>
      </c>
      <c r="BF2287">
        <f>MATCH($BF$1,MONTHLY_INDEX!$1:$1,0)</f>
        <v>127</v>
      </c>
      <c r="BG2287">
        <f>INDEX(MONTHLY_INDEX!$1:$1048576,Final!BC2287,Final!BF2287)</f>
        <v>95.3</v>
      </c>
      <c r="BH2287" s="23">
        <f t="shared" si="1058"/>
        <v>-7.2916666666666963E-3</v>
      </c>
      <c r="BI2287" s="14">
        <f t="shared" si="1059"/>
        <v>29113457.089583334</v>
      </c>
      <c r="BJ2287" s="14">
        <f t="shared" si="1060"/>
        <v>4225200.1341079678</v>
      </c>
      <c r="BK2287" s="15">
        <f t="shared" si="1044"/>
        <v>24888256.955475368</v>
      </c>
      <c r="BL2287" s="52">
        <v>0</v>
      </c>
      <c r="BM2287" s="15">
        <f t="shared" si="1061"/>
        <v>24888256.955475368</v>
      </c>
    </row>
    <row r="2288" spans="1:65">
      <c r="A2288" s="8">
        <v>2286</v>
      </c>
      <c r="B2288" s="1" t="s">
        <v>44</v>
      </c>
      <c r="C2288" s="1">
        <v>1500</v>
      </c>
      <c r="D2288" s="1" t="s">
        <v>60</v>
      </c>
      <c r="E2288" s="1">
        <v>150000091</v>
      </c>
      <c r="F2288" s="1" t="s">
        <v>60</v>
      </c>
      <c r="G2288" s="1" t="s">
        <v>97</v>
      </c>
      <c r="H2288" s="1">
        <v>9</v>
      </c>
      <c r="I2288" s="1" t="s">
        <v>202</v>
      </c>
      <c r="J2288" s="1" t="s">
        <v>49</v>
      </c>
      <c r="K2288" s="1">
        <v>17406001</v>
      </c>
      <c r="L2288" s="1" t="s">
        <v>50</v>
      </c>
      <c r="M2288" s="1" t="s">
        <v>51</v>
      </c>
      <c r="N2288" s="1" t="s">
        <v>64</v>
      </c>
      <c r="O2288" s="1" t="s">
        <v>65</v>
      </c>
      <c r="P2288" s="1" t="s">
        <v>66</v>
      </c>
      <c r="Q2288" s="1" t="s">
        <v>67</v>
      </c>
      <c r="R2288" s="1" t="s">
        <v>87</v>
      </c>
      <c r="S2288" s="1" t="s">
        <v>88</v>
      </c>
      <c r="T2288" s="2">
        <v>43404</v>
      </c>
      <c r="U2288" s="2">
        <v>43404</v>
      </c>
      <c r="V2288" s="1" t="s">
        <v>52</v>
      </c>
      <c r="W2288" s="3">
        <v>1</v>
      </c>
      <c r="X2288" s="1" t="s">
        <v>53</v>
      </c>
      <c r="Y2288" s="4">
        <v>1517250</v>
      </c>
      <c r="Z2288" s="4">
        <v>-187100</v>
      </c>
      <c r="AA2288" s="4">
        <v>0</v>
      </c>
      <c r="AB2288" s="4">
        <v>0</v>
      </c>
      <c r="AC2288" s="4">
        <v>0</v>
      </c>
      <c r="AD2288" s="4">
        <v>1517250</v>
      </c>
      <c r="AE2288" s="5">
        <v>1614</v>
      </c>
      <c r="AF2288" s="1" t="s">
        <v>70</v>
      </c>
      <c r="AG2288" s="1" t="s">
        <v>71</v>
      </c>
      <c r="AH2288" s="1" t="s">
        <v>89</v>
      </c>
      <c r="AI2288" s="1" t="s">
        <v>57</v>
      </c>
      <c r="AJ2288" s="5">
        <v>10950</v>
      </c>
      <c r="AK2288" s="4">
        <v>-15771</v>
      </c>
      <c r="AL2288" s="4">
        <v>0</v>
      </c>
      <c r="AM2288" s="4">
        <v>0</v>
      </c>
      <c r="AN2288" s="4">
        <v>0</v>
      </c>
      <c r="AO2288" s="4">
        <v>-202871</v>
      </c>
      <c r="AP2288" s="4">
        <v>-202871</v>
      </c>
      <c r="AQ2288" s="4">
        <v>0</v>
      </c>
      <c r="AR2288" s="4">
        <v>1314379</v>
      </c>
      <c r="AS2288" s="1" t="s">
        <v>52</v>
      </c>
      <c r="AT2288" s="9">
        <f t="shared" si="1036"/>
        <v>43404</v>
      </c>
      <c r="AU2288" s="9">
        <f t="shared" si="1037"/>
        <v>43374</v>
      </c>
      <c r="AV2288" s="9">
        <v>44798</v>
      </c>
      <c r="AW2288" s="11">
        <f t="shared" si="1038"/>
        <v>3.8191780821917809</v>
      </c>
      <c r="AX2288">
        <v>15</v>
      </c>
      <c r="AY2288" s="12">
        <v>0.05</v>
      </c>
      <c r="AZ2288">
        <f t="shared" si="1039"/>
        <v>6.3333333333333325E-2</v>
      </c>
      <c r="BA2288" s="13">
        <f t="shared" si="1040"/>
        <v>1517250</v>
      </c>
      <c r="BB2288" s="17" t="s">
        <v>1941</v>
      </c>
      <c r="BC2288">
        <f>MATCH(BB2288,MONTHLY_INDEX!$A:$A,0)</f>
        <v>674</v>
      </c>
      <c r="BD2288">
        <f>MATCH(AU2288,MONTHLY_INDEX!$1:$1,0)</f>
        <v>82</v>
      </c>
      <c r="BE2288">
        <f>INDEX(MONTHLY_INDEX!$1:$1048576,Final!BC2288,Final!BD2288)</f>
        <v>105.9</v>
      </c>
      <c r="BF2288">
        <f>MATCH($BF$1,MONTHLY_INDEX!$1:$1,0)</f>
        <v>127</v>
      </c>
      <c r="BG2288">
        <f>INDEX(MONTHLY_INDEX!$1:$1048576,Final!BC2288,Final!BF2288)</f>
        <v>122.8</v>
      </c>
      <c r="BH2288" s="23">
        <f t="shared" si="1058"/>
        <v>0.15958451369216234</v>
      </c>
      <c r="BI2288" s="14">
        <f t="shared" si="1059"/>
        <v>1759379.6033994332</v>
      </c>
      <c r="BJ2288" s="14">
        <f t="shared" si="1060"/>
        <v>425560.98790536425</v>
      </c>
      <c r="BK2288" s="15">
        <f t="shared" si="1044"/>
        <v>1333818.6154940689</v>
      </c>
      <c r="BL2288" s="52">
        <v>0</v>
      </c>
      <c r="BM2288" s="15">
        <f t="shared" si="1061"/>
        <v>1333818.6154940689</v>
      </c>
    </row>
    <row r="2289" spans="1:65">
      <c r="A2289" s="8">
        <v>2287</v>
      </c>
      <c r="B2289" s="1" t="s">
        <v>44</v>
      </c>
      <c r="C2289" s="1">
        <v>1500</v>
      </c>
      <c r="D2289" s="1" t="s">
        <v>60</v>
      </c>
      <c r="E2289" s="1">
        <v>150000091</v>
      </c>
      <c r="F2289" s="1" t="s">
        <v>60</v>
      </c>
      <c r="G2289" s="1" t="s">
        <v>98</v>
      </c>
      <c r="H2289" s="1">
        <v>10</v>
      </c>
      <c r="I2289" s="1" t="s">
        <v>202</v>
      </c>
      <c r="J2289" s="1" t="s">
        <v>49</v>
      </c>
      <c r="K2289" s="1">
        <v>17406001</v>
      </c>
      <c r="L2289" s="1" t="s">
        <v>50</v>
      </c>
      <c r="M2289" s="1" t="s">
        <v>51</v>
      </c>
      <c r="N2289" s="1" t="s">
        <v>64</v>
      </c>
      <c r="O2289" s="1" t="s">
        <v>65</v>
      </c>
      <c r="P2289" s="1" t="s">
        <v>66</v>
      </c>
      <c r="Q2289" s="1" t="s">
        <v>67</v>
      </c>
      <c r="R2289" s="1" t="s">
        <v>87</v>
      </c>
      <c r="S2289" s="1" t="s">
        <v>88</v>
      </c>
      <c r="T2289" s="2">
        <v>43404</v>
      </c>
      <c r="U2289" s="2">
        <v>43404</v>
      </c>
      <c r="V2289" s="1" t="s">
        <v>52</v>
      </c>
      <c r="W2289" s="3">
        <v>1</v>
      </c>
      <c r="X2289" s="1" t="s">
        <v>53</v>
      </c>
      <c r="Y2289" s="4">
        <v>312900</v>
      </c>
      <c r="Z2289" s="4">
        <v>-38584</v>
      </c>
      <c r="AA2289" s="4">
        <v>0</v>
      </c>
      <c r="AB2289" s="4">
        <v>0</v>
      </c>
      <c r="AC2289" s="4">
        <v>0</v>
      </c>
      <c r="AD2289" s="4">
        <v>312900</v>
      </c>
      <c r="AE2289" s="5">
        <v>1614</v>
      </c>
      <c r="AF2289" s="1" t="s">
        <v>70</v>
      </c>
      <c r="AG2289" s="1" t="s">
        <v>71</v>
      </c>
      <c r="AH2289" s="1" t="s">
        <v>89</v>
      </c>
      <c r="AI2289" s="1" t="s">
        <v>57</v>
      </c>
      <c r="AJ2289" s="5">
        <v>10950</v>
      </c>
      <c r="AK2289" s="4">
        <v>-3252</v>
      </c>
      <c r="AL2289" s="4">
        <v>0</v>
      </c>
      <c r="AM2289" s="4">
        <v>0</v>
      </c>
      <c r="AN2289" s="4">
        <v>0</v>
      </c>
      <c r="AO2289" s="4">
        <v>-41836</v>
      </c>
      <c r="AP2289" s="4">
        <v>-41836</v>
      </c>
      <c r="AQ2289" s="4">
        <v>0</v>
      </c>
      <c r="AR2289" s="4">
        <v>271064</v>
      </c>
      <c r="AS2289" s="1" t="s">
        <v>52</v>
      </c>
      <c r="AT2289" s="9">
        <f t="shared" si="1036"/>
        <v>43404</v>
      </c>
      <c r="AU2289" s="9">
        <f t="shared" si="1037"/>
        <v>43374</v>
      </c>
      <c r="AV2289" s="9">
        <v>44798</v>
      </c>
      <c r="AW2289" s="11">
        <f t="shared" si="1038"/>
        <v>3.8191780821917809</v>
      </c>
      <c r="AX2289">
        <v>10</v>
      </c>
      <c r="AY2289" s="12">
        <v>0.05</v>
      </c>
      <c r="AZ2289">
        <f t="shared" si="1039"/>
        <v>9.5000000000000001E-2</v>
      </c>
      <c r="BA2289" s="13">
        <f t="shared" si="1040"/>
        <v>312900</v>
      </c>
      <c r="BB2289" s="17" t="s">
        <v>2189</v>
      </c>
      <c r="BC2289">
        <f>MATCH(BB2289,MONTHLY_INDEX!$A:$A,0)</f>
        <v>798</v>
      </c>
      <c r="BD2289">
        <f>MATCH(AU2289,MONTHLY_INDEX!$1:$1,0)</f>
        <v>82</v>
      </c>
      <c r="BE2289">
        <f>INDEX(MONTHLY_INDEX!$1:$1048576,Final!BC2289,Final!BD2289)</f>
        <v>96</v>
      </c>
      <c r="BF2289">
        <f>MATCH($BF$1,MONTHLY_INDEX!$1:$1,0)</f>
        <v>127</v>
      </c>
      <c r="BG2289">
        <f>INDEX(MONTHLY_INDEX!$1:$1048576,Final!BC2289,Final!BF2289)</f>
        <v>95.3</v>
      </c>
      <c r="BH2289" s="23">
        <f t="shared" si="1058"/>
        <v>-7.2916666666666963E-3</v>
      </c>
      <c r="BI2289" s="14">
        <f t="shared" si="1059"/>
        <v>310618.4375</v>
      </c>
      <c r="BJ2289" s="14">
        <f t="shared" si="1060"/>
        <v>112699.17720034247</v>
      </c>
      <c r="BK2289" s="15">
        <f t="shared" si="1044"/>
        <v>197919.26029965753</v>
      </c>
      <c r="BL2289" s="52">
        <v>0</v>
      </c>
      <c r="BM2289" s="15">
        <f t="shared" si="1061"/>
        <v>197919.26029965753</v>
      </c>
    </row>
    <row r="2290" spans="1:65">
      <c r="A2290" s="8">
        <v>2288</v>
      </c>
      <c r="B2290" s="1" t="s">
        <v>44</v>
      </c>
      <c r="C2290" s="1">
        <v>1500</v>
      </c>
      <c r="D2290" s="1" t="s">
        <v>60</v>
      </c>
      <c r="E2290" s="1">
        <v>150000091</v>
      </c>
      <c r="F2290" s="1" t="s">
        <v>60</v>
      </c>
      <c r="G2290" s="1" t="s">
        <v>99</v>
      </c>
      <c r="H2290" s="1">
        <v>11</v>
      </c>
      <c r="I2290" s="1" t="s">
        <v>202</v>
      </c>
      <c r="J2290" s="1" t="s">
        <v>49</v>
      </c>
      <c r="K2290" s="1">
        <v>17406001</v>
      </c>
      <c r="L2290" s="1" t="s">
        <v>50</v>
      </c>
      <c r="M2290" s="1" t="s">
        <v>51</v>
      </c>
      <c r="N2290" s="1" t="s">
        <v>64</v>
      </c>
      <c r="O2290" s="1" t="s">
        <v>65</v>
      </c>
      <c r="P2290" s="1" t="s">
        <v>66</v>
      </c>
      <c r="Q2290" s="1" t="s">
        <v>67</v>
      </c>
      <c r="R2290" s="1" t="s">
        <v>87</v>
      </c>
      <c r="S2290" s="1" t="s">
        <v>88</v>
      </c>
      <c r="T2290" s="2">
        <v>43404</v>
      </c>
      <c r="U2290" s="2">
        <v>43404</v>
      </c>
      <c r="V2290" s="1" t="s">
        <v>52</v>
      </c>
      <c r="W2290" s="3">
        <v>1</v>
      </c>
      <c r="X2290" s="1" t="s">
        <v>53</v>
      </c>
      <c r="Y2290" s="4">
        <v>1174950</v>
      </c>
      <c r="Z2290" s="4">
        <v>-144889</v>
      </c>
      <c r="AA2290" s="4">
        <v>0</v>
      </c>
      <c r="AB2290" s="4">
        <v>0</v>
      </c>
      <c r="AC2290" s="4">
        <v>0</v>
      </c>
      <c r="AD2290" s="4">
        <v>1174950</v>
      </c>
      <c r="AE2290" s="5">
        <v>1614</v>
      </c>
      <c r="AF2290" s="1" t="s">
        <v>70</v>
      </c>
      <c r="AG2290" s="1" t="s">
        <v>71</v>
      </c>
      <c r="AH2290" s="1" t="s">
        <v>89</v>
      </c>
      <c r="AI2290" s="1" t="s">
        <v>57</v>
      </c>
      <c r="AJ2290" s="5">
        <v>10950</v>
      </c>
      <c r="AK2290" s="4">
        <v>-12213</v>
      </c>
      <c r="AL2290" s="4">
        <v>0</v>
      </c>
      <c r="AM2290" s="4">
        <v>0</v>
      </c>
      <c r="AN2290" s="4">
        <v>0</v>
      </c>
      <c r="AO2290" s="4">
        <v>-157102</v>
      </c>
      <c r="AP2290" s="4">
        <v>-157102</v>
      </c>
      <c r="AQ2290" s="4">
        <v>0</v>
      </c>
      <c r="AR2290" s="4">
        <v>1017848</v>
      </c>
      <c r="AS2290" s="1" t="s">
        <v>52</v>
      </c>
      <c r="AT2290" s="9">
        <f t="shared" si="1036"/>
        <v>43404</v>
      </c>
      <c r="AU2290" s="9">
        <f t="shared" si="1037"/>
        <v>43374</v>
      </c>
      <c r="AV2290" s="9">
        <v>44798</v>
      </c>
      <c r="AW2290" s="11">
        <f t="shared" si="1038"/>
        <v>3.8191780821917809</v>
      </c>
      <c r="AX2290">
        <v>10</v>
      </c>
      <c r="AY2290" s="12">
        <v>0.05</v>
      </c>
      <c r="AZ2290">
        <f t="shared" si="1039"/>
        <v>9.5000000000000001E-2</v>
      </c>
      <c r="BA2290" s="13">
        <f t="shared" si="1040"/>
        <v>1174950</v>
      </c>
      <c r="BB2290" s="17" t="s">
        <v>2189</v>
      </c>
      <c r="BC2290">
        <f>MATCH(BB2290,MONTHLY_INDEX!$A:$A,0)</f>
        <v>798</v>
      </c>
      <c r="BD2290">
        <f>MATCH(AU2290,MONTHLY_INDEX!$1:$1,0)</f>
        <v>82</v>
      </c>
      <c r="BE2290">
        <f>INDEX(MONTHLY_INDEX!$1:$1048576,Final!BC2290,Final!BD2290)</f>
        <v>96</v>
      </c>
      <c r="BF2290">
        <f>MATCH($BF$1,MONTHLY_INDEX!$1:$1,0)</f>
        <v>127</v>
      </c>
      <c r="BG2290">
        <f>INDEX(MONTHLY_INDEX!$1:$1048576,Final!BC2290,Final!BF2290)</f>
        <v>95.3</v>
      </c>
      <c r="BH2290" s="23">
        <f t="shared" si="1058"/>
        <v>-7.2916666666666963E-3</v>
      </c>
      <c r="BI2290" s="14">
        <f t="shared" si="1059"/>
        <v>1166382.65625</v>
      </c>
      <c r="BJ2290" s="14">
        <f t="shared" si="1060"/>
        <v>423189.19223886984</v>
      </c>
      <c r="BK2290" s="15">
        <f t="shared" si="1044"/>
        <v>743193.46401113016</v>
      </c>
      <c r="BL2290" s="52">
        <v>0</v>
      </c>
      <c r="BM2290" s="15">
        <f t="shared" si="1061"/>
        <v>743193.46401113016</v>
      </c>
    </row>
    <row r="2291" spans="1:65">
      <c r="A2291" s="8">
        <v>2289</v>
      </c>
      <c r="B2291" s="1" t="s">
        <v>44</v>
      </c>
      <c r="C2291" s="1">
        <v>1500</v>
      </c>
      <c r="D2291" s="1" t="s">
        <v>60</v>
      </c>
      <c r="E2291" s="1">
        <v>150000091</v>
      </c>
      <c r="F2291" s="1" t="s">
        <v>60</v>
      </c>
      <c r="G2291" s="1" t="s">
        <v>100</v>
      </c>
      <c r="H2291" s="1">
        <v>12</v>
      </c>
      <c r="I2291" s="1" t="s">
        <v>202</v>
      </c>
      <c r="J2291" s="1" t="s">
        <v>49</v>
      </c>
      <c r="K2291" s="1">
        <v>17406001</v>
      </c>
      <c r="L2291" s="1" t="s">
        <v>50</v>
      </c>
      <c r="M2291" s="1" t="s">
        <v>51</v>
      </c>
      <c r="N2291" s="1" t="s">
        <v>64</v>
      </c>
      <c r="O2291" s="1" t="s">
        <v>65</v>
      </c>
      <c r="P2291" s="1" t="s">
        <v>66</v>
      </c>
      <c r="Q2291" s="1" t="s">
        <v>67</v>
      </c>
      <c r="R2291" s="1" t="s">
        <v>87</v>
      </c>
      <c r="S2291" s="1" t="s">
        <v>88</v>
      </c>
      <c r="T2291" s="2">
        <v>43404</v>
      </c>
      <c r="U2291" s="2">
        <v>43404</v>
      </c>
      <c r="V2291" s="1" t="s">
        <v>52</v>
      </c>
      <c r="W2291" s="3">
        <v>1</v>
      </c>
      <c r="X2291" s="1" t="s">
        <v>53</v>
      </c>
      <c r="Y2291" s="4">
        <v>582750</v>
      </c>
      <c r="Z2291" s="4">
        <v>-71862</v>
      </c>
      <c r="AA2291" s="4">
        <v>0</v>
      </c>
      <c r="AB2291" s="4">
        <v>0</v>
      </c>
      <c r="AC2291" s="4">
        <v>0</v>
      </c>
      <c r="AD2291" s="4">
        <v>582750</v>
      </c>
      <c r="AE2291" s="5">
        <v>1614</v>
      </c>
      <c r="AF2291" s="1" t="s">
        <v>70</v>
      </c>
      <c r="AG2291" s="1" t="s">
        <v>71</v>
      </c>
      <c r="AH2291" s="1" t="s">
        <v>89</v>
      </c>
      <c r="AI2291" s="1" t="s">
        <v>57</v>
      </c>
      <c r="AJ2291" s="5">
        <v>10950</v>
      </c>
      <c r="AK2291" s="4">
        <v>-6057</v>
      </c>
      <c r="AL2291" s="4">
        <v>0</v>
      </c>
      <c r="AM2291" s="4">
        <v>0</v>
      </c>
      <c r="AN2291" s="4">
        <v>0</v>
      </c>
      <c r="AO2291" s="4">
        <v>-77919</v>
      </c>
      <c r="AP2291" s="4">
        <v>-77919</v>
      </c>
      <c r="AQ2291" s="4">
        <v>0</v>
      </c>
      <c r="AR2291" s="4">
        <v>504831</v>
      </c>
      <c r="AS2291" s="1" t="s">
        <v>52</v>
      </c>
      <c r="AT2291" s="9">
        <f t="shared" si="1036"/>
        <v>43404</v>
      </c>
      <c r="AU2291" s="9">
        <f t="shared" si="1037"/>
        <v>43374</v>
      </c>
      <c r="AV2291" s="9">
        <v>44798</v>
      </c>
      <c r="AW2291" s="11">
        <f t="shared" si="1038"/>
        <v>3.8191780821917809</v>
      </c>
      <c r="AX2291">
        <v>10</v>
      </c>
      <c r="AY2291" s="12">
        <v>0.05</v>
      </c>
      <c r="AZ2291">
        <f t="shared" si="1039"/>
        <v>9.5000000000000001E-2</v>
      </c>
      <c r="BA2291" s="13">
        <f t="shared" si="1040"/>
        <v>582750</v>
      </c>
      <c r="BB2291" s="17" t="s">
        <v>1973</v>
      </c>
      <c r="BC2291">
        <f>MATCH(BB2291,MONTHLY_INDEX!$A:$A,0)</f>
        <v>690</v>
      </c>
      <c r="BD2291">
        <f>MATCH(AU2291,MONTHLY_INDEX!$1:$1,0)</f>
        <v>82</v>
      </c>
      <c r="BE2291">
        <f>INDEX(MONTHLY_INDEX!$1:$1048576,Final!BC2291,Final!BD2291)</f>
        <v>112.3</v>
      </c>
      <c r="BF2291">
        <f>MATCH($BF$1,MONTHLY_INDEX!$1:$1,0)</f>
        <v>127</v>
      </c>
      <c r="BG2291">
        <f>INDEX(MONTHLY_INDEX!$1:$1048576,Final!BC2291,Final!BF2291)</f>
        <v>145.69999999999999</v>
      </c>
      <c r="BH2291" s="23">
        <f t="shared" si="1058"/>
        <v>0.29741763134461258</v>
      </c>
      <c r="BI2291" s="14">
        <f t="shared" si="1059"/>
        <v>756070.12466607301</v>
      </c>
      <c r="BJ2291" s="14">
        <f t="shared" si="1060"/>
        <v>274318.81262884394</v>
      </c>
      <c r="BK2291" s="15">
        <f t="shared" si="1044"/>
        <v>481751.31203722907</v>
      </c>
      <c r="BL2291" s="52">
        <v>0</v>
      </c>
      <c r="BM2291" s="15">
        <f t="shared" si="1061"/>
        <v>481751.31203722907</v>
      </c>
    </row>
    <row r="2292" spans="1:65">
      <c r="A2292" s="8">
        <v>2290</v>
      </c>
      <c r="B2292" s="1" t="s">
        <v>44</v>
      </c>
      <c r="C2292" s="1">
        <v>1500</v>
      </c>
      <c r="D2292" s="1" t="s">
        <v>60</v>
      </c>
      <c r="E2292" s="1">
        <v>150000091</v>
      </c>
      <c r="F2292" s="1" t="s">
        <v>60</v>
      </c>
      <c r="G2292" s="1" t="s">
        <v>101</v>
      </c>
      <c r="H2292" s="1">
        <v>13</v>
      </c>
      <c r="I2292" s="1" t="s">
        <v>202</v>
      </c>
      <c r="J2292" s="1" t="s">
        <v>49</v>
      </c>
      <c r="K2292" s="1">
        <v>17406001</v>
      </c>
      <c r="L2292" s="1" t="s">
        <v>50</v>
      </c>
      <c r="M2292" s="1" t="s">
        <v>51</v>
      </c>
      <c r="N2292" s="1" t="s">
        <v>64</v>
      </c>
      <c r="O2292" s="1" t="s">
        <v>65</v>
      </c>
      <c r="P2292" s="1" t="s">
        <v>66</v>
      </c>
      <c r="Q2292" s="1" t="s">
        <v>67</v>
      </c>
      <c r="R2292" s="1" t="s">
        <v>87</v>
      </c>
      <c r="S2292" s="1" t="s">
        <v>88</v>
      </c>
      <c r="T2292" s="2">
        <v>43404</v>
      </c>
      <c r="U2292" s="2">
        <v>43404</v>
      </c>
      <c r="V2292" s="1" t="s">
        <v>52</v>
      </c>
      <c r="W2292" s="3">
        <v>1</v>
      </c>
      <c r="X2292" s="1" t="s">
        <v>53</v>
      </c>
      <c r="Y2292" s="4">
        <v>9976171</v>
      </c>
      <c r="Z2292" s="4">
        <v>-1230221</v>
      </c>
      <c r="AA2292" s="4">
        <v>0</v>
      </c>
      <c r="AB2292" s="4">
        <v>0</v>
      </c>
      <c r="AC2292" s="4">
        <v>0</v>
      </c>
      <c r="AD2292" s="4">
        <v>9976171</v>
      </c>
      <c r="AE2292" s="5">
        <v>1614</v>
      </c>
      <c r="AF2292" s="1" t="s">
        <v>70</v>
      </c>
      <c r="AG2292" s="1" t="s">
        <v>71</v>
      </c>
      <c r="AH2292" s="1" t="s">
        <v>89</v>
      </c>
      <c r="AI2292" s="1" t="s">
        <v>57</v>
      </c>
      <c r="AJ2292" s="5">
        <v>10950</v>
      </c>
      <c r="AK2292" s="4">
        <v>-103695</v>
      </c>
      <c r="AL2292" s="4">
        <v>0</v>
      </c>
      <c r="AM2292" s="4">
        <v>0</v>
      </c>
      <c r="AN2292" s="4">
        <v>0</v>
      </c>
      <c r="AO2292" s="4">
        <v>-1333916</v>
      </c>
      <c r="AP2292" s="4">
        <v>-1333916</v>
      </c>
      <c r="AQ2292" s="4">
        <v>0</v>
      </c>
      <c r="AR2292" s="4">
        <v>8642255</v>
      </c>
      <c r="AS2292" s="1" t="s">
        <v>52</v>
      </c>
      <c r="AT2292" s="9">
        <f t="shared" si="1036"/>
        <v>43404</v>
      </c>
      <c r="AU2292" s="9">
        <f t="shared" si="1037"/>
        <v>43374</v>
      </c>
      <c r="AV2292" s="9">
        <v>44798</v>
      </c>
      <c r="AW2292" s="11">
        <f t="shared" si="1038"/>
        <v>3.8191780821917809</v>
      </c>
      <c r="AX2292">
        <v>25</v>
      </c>
      <c r="AY2292" s="12">
        <v>0.05</v>
      </c>
      <c r="AZ2292">
        <f t="shared" si="1039"/>
        <v>3.7999999999999999E-2</v>
      </c>
      <c r="BA2292" s="13">
        <f t="shared" si="1040"/>
        <v>9976171</v>
      </c>
      <c r="BB2292" s="17" t="s">
        <v>2189</v>
      </c>
      <c r="BC2292">
        <f>MATCH(BB2292,MONTHLY_INDEX!$A:$A,0)</f>
        <v>798</v>
      </c>
      <c r="BD2292">
        <f>MATCH(AU2292,MONTHLY_INDEX!$1:$1,0)</f>
        <v>82</v>
      </c>
      <c r="BE2292">
        <f>INDEX(MONTHLY_INDEX!$1:$1048576,Final!BC2292,Final!BD2292)</f>
        <v>96</v>
      </c>
      <c r="BF2292">
        <f>MATCH($BF$1,MONTHLY_INDEX!$1:$1,0)</f>
        <v>127</v>
      </c>
      <c r="BG2292">
        <f>INDEX(MONTHLY_INDEX!$1:$1048576,Final!BC2292,Final!BF2292)</f>
        <v>95.3</v>
      </c>
      <c r="BH2292" s="23">
        <f t="shared" si="1058"/>
        <v>-7.2916666666666963E-3</v>
      </c>
      <c r="BI2292" s="14">
        <f t="shared" si="1059"/>
        <v>9903428.0864583328</v>
      </c>
      <c r="BJ2292" s="14">
        <f t="shared" si="1060"/>
        <v>1437272.3084818379</v>
      </c>
      <c r="BK2292" s="15">
        <f t="shared" si="1044"/>
        <v>8466155.7779764943</v>
      </c>
      <c r="BL2292" s="52">
        <v>0</v>
      </c>
      <c r="BM2292" s="15">
        <f t="shared" si="1061"/>
        <v>8466155.7779764943</v>
      </c>
    </row>
    <row r="2293" spans="1:65">
      <c r="A2293" s="8">
        <v>2291</v>
      </c>
      <c r="B2293" s="1" t="s">
        <v>44</v>
      </c>
      <c r="C2293" s="1">
        <v>1500</v>
      </c>
      <c r="D2293" s="1" t="s">
        <v>60</v>
      </c>
      <c r="E2293" s="1">
        <v>150000091</v>
      </c>
      <c r="F2293" s="1" t="s">
        <v>60</v>
      </c>
      <c r="G2293" s="1" t="s">
        <v>102</v>
      </c>
      <c r="H2293" s="1">
        <v>14</v>
      </c>
      <c r="I2293" s="1" t="s">
        <v>202</v>
      </c>
      <c r="J2293" s="1" t="s">
        <v>49</v>
      </c>
      <c r="K2293" s="1">
        <v>17406001</v>
      </c>
      <c r="L2293" s="1" t="s">
        <v>50</v>
      </c>
      <c r="M2293" s="1" t="s">
        <v>51</v>
      </c>
      <c r="N2293" s="1" t="s">
        <v>64</v>
      </c>
      <c r="O2293" s="1" t="s">
        <v>65</v>
      </c>
      <c r="P2293" s="1" t="s">
        <v>66</v>
      </c>
      <c r="Q2293" s="1" t="s">
        <v>67</v>
      </c>
      <c r="R2293" s="1" t="s">
        <v>87</v>
      </c>
      <c r="S2293" s="1" t="s">
        <v>88</v>
      </c>
      <c r="T2293" s="2">
        <v>43404</v>
      </c>
      <c r="U2293" s="2">
        <v>43404</v>
      </c>
      <c r="V2293" s="1" t="s">
        <v>52</v>
      </c>
      <c r="W2293" s="3">
        <v>1</v>
      </c>
      <c r="X2293" s="1" t="s">
        <v>53</v>
      </c>
      <c r="Y2293" s="4">
        <v>21103901</v>
      </c>
      <c r="Z2293" s="4">
        <v>-2602449</v>
      </c>
      <c r="AA2293" s="4">
        <v>0</v>
      </c>
      <c r="AB2293" s="4">
        <v>0</v>
      </c>
      <c r="AC2293" s="4">
        <v>0</v>
      </c>
      <c r="AD2293" s="4">
        <v>21103901</v>
      </c>
      <c r="AE2293" s="5">
        <v>1614</v>
      </c>
      <c r="AF2293" s="1" t="s">
        <v>70</v>
      </c>
      <c r="AG2293" s="1" t="s">
        <v>71</v>
      </c>
      <c r="AH2293" s="1" t="s">
        <v>89</v>
      </c>
      <c r="AI2293" s="1" t="s">
        <v>57</v>
      </c>
      <c r="AJ2293" s="5">
        <v>10950</v>
      </c>
      <c r="AK2293" s="4">
        <v>-219359</v>
      </c>
      <c r="AL2293" s="4">
        <v>0</v>
      </c>
      <c r="AM2293" s="4">
        <v>0</v>
      </c>
      <c r="AN2293" s="4">
        <v>0</v>
      </c>
      <c r="AO2293" s="4">
        <v>-2821808</v>
      </c>
      <c r="AP2293" s="4">
        <v>-2821808</v>
      </c>
      <c r="AQ2293" s="4">
        <v>0</v>
      </c>
      <c r="AR2293" s="4">
        <v>18282093</v>
      </c>
      <c r="AS2293" s="1" t="s">
        <v>52</v>
      </c>
      <c r="AT2293" s="9">
        <f t="shared" si="1036"/>
        <v>43404</v>
      </c>
      <c r="AU2293" s="9">
        <f t="shared" si="1037"/>
        <v>43374</v>
      </c>
      <c r="AV2293" s="9">
        <v>44798</v>
      </c>
      <c r="AW2293" s="11">
        <f t="shared" si="1038"/>
        <v>3.8191780821917809</v>
      </c>
      <c r="AX2293">
        <v>25</v>
      </c>
      <c r="AY2293" s="12">
        <v>0.05</v>
      </c>
      <c r="AZ2293">
        <f t="shared" si="1039"/>
        <v>3.7999999999999999E-2</v>
      </c>
      <c r="BA2293" s="13">
        <f t="shared" si="1040"/>
        <v>21103901</v>
      </c>
      <c r="BB2293" s="17" t="s">
        <v>2189</v>
      </c>
      <c r="BC2293">
        <f>MATCH(BB2293,MONTHLY_INDEX!$A:$A,0)</f>
        <v>798</v>
      </c>
      <c r="BD2293">
        <f>MATCH(AU2293,MONTHLY_INDEX!$1:$1,0)</f>
        <v>82</v>
      </c>
      <c r="BE2293">
        <f>INDEX(MONTHLY_INDEX!$1:$1048576,Final!BC2293,Final!BD2293)</f>
        <v>96</v>
      </c>
      <c r="BF2293">
        <f>MATCH($BF$1,MONTHLY_INDEX!$1:$1,0)</f>
        <v>127</v>
      </c>
      <c r="BG2293">
        <f>INDEX(MONTHLY_INDEX!$1:$1048576,Final!BC2293,Final!BF2293)</f>
        <v>95.3</v>
      </c>
      <c r="BH2293" s="23">
        <f t="shared" si="1058"/>
        <v>-7.2916666666666963E-3</v>
      </c>
      <c r="BI2293" s="14">
        <f t="shared" si="1059"/>
        <v>20950018.388541665</v>
      </c>
      <c r="BJ2293" s="14">
        <f t="shared" si="1060"/>
        <v>3040450.3399392576</v>
      </c>
      <c r="BK2293" s="15">
        <f t="shared" si="1044"/>
        <v>17909568.048602406</v>
      </c>
      <c r="BL2293" s="52">
        <v>0</v>
      </c>
      <c r="BM2293" s="15">
        <f t="shared" si="1061"/>
        <v>17909568.048602406</v>
      </c>
    </row>
    <row r="2294" spans="1:65">
      <c r="A2294" s="8">
        <v>2292</v>
      </c>
      <c r="B2294" s="1" t="s">
        <v>44</v>
      </c>
      <c r="C2294" s="1">
        <v>1500</v>
      </c>
      <c r="D2294" s="1" t="s">
        <v>60</v>
      </c>
      <c r="E2294" s="1">
        <v>150000091</v>
      </c>
      <c r="F2294" s="1" t="s">
        <v>60</v>
      </c>
      <c r="G2294" s="1" t="s">
        <v>103</v>
      </c>
      <c r="H2294" s="1">
        <v>15</v>
      </c>
      <c r="I2294" s="1" t="s">
        <v>202</v>
      </c>
      <c r="J2294" s="1" t="s">
        <v>49</v>
      </c>
      <c r="K2294" s="1">
        <v>17406001</v>
      </c>
      <c r="L2294" s="1" t="s">
        <v>50</v>
      </c>
      <c r="M2294" s="1" t="s">
        <v>51</v>
      </c>
      <c r="N2294" s="1" t="s">
        <v>64</v>
      </c>
      <c r="O2294" s="1" t="s">
        <v>65</v>
      </c>
      <c r="P2294" s="1" t="s">
        <v>66</v>
      </c>
      <c r="Q2294" s="1" t="s">
        <v>67</v>
      </c>
      <c r="R2294" s="1" t="s">
        <v>87</v>
      </c>
      <c r="S2294" s="1" t="s">
        <v>88</v>
      </c>
      <c r="T2294" s="2">
        <v>43404</v>
      </c>
      <c r="U2294" s="2">
        <v>43404</v>
      </c>
      <c r="V2294" s="1" t="s">
        <v>52</v>
      </c>
      <c r="W2294" s="3">
        <v>1</v>
      </c>
      <c r="X2294" s="1" t="s">
        <v>53</v>
      </c>
      <c r="Y2294" s="4">
        <v>580650</v>
      </c>
      <c r="Z2294" s="4">
        <v>-71602</v>
      </c>
      <c r="AA2294" s="4">
        <v>0</v>
      </c>
      <c r="AB2294" s="4">
        <v>0</v>
      </c>
      <c r="AC2294" s="4">
        <v>0</v>
      </c>
      <c r="AD2294" s="4">
        <v>580650</v>
      </c>
      <c r="AE2294" s="5">
        <v>1614</v>
      </c>
      <c r="AF2294" s="1" t="s">
        <v>70</v>
      </c>
      <c r="AG2294" s="1" t="s">
        <v>71</v>
      </c>
      <c r="AH2294" s="1" t="s">
        <v>89</v>
      </c>
      <c r="AI2294" s="1" t="s">
        <v>57</v>
      </c>
      <c r="AJ2294" s="5">
        <v>10950</v>
      </c>
      <c r="AK2294" s="4">
        <v>-6035</v>
      </c>
      <c r="AL2294" s="4">
        <v>0</v>
      </c>
      <c r="AM2294" s="4">
        <v>0</v>
      </c>
      <c r="AN2294" s="4">
        <v>0</v>
      </c>
      <c r="AO2294" s="4">
        <v>-77637</v>
      </c>
      <c r="AP2294" s="4">
        <v>-77637</v>
      </c>
      <c r="AQ2294" s="4">
        <v>0</v>
      </c>
      <c r="AR2294" s="4">
        <v>503013</v>
      </c>
      <c r="AS2294" s="1" t="s">
        <v>52</v>
      </c>
      <c r="AT2294" s="9">
        <f t="shared" si="1036"/>
        <v>43404</v>
      </c>
      <c r="AU2294" s="9">
        <f t="shared" si="1037"/>
        <v>43374</v>
      </c>
      <c r="AV2294" s="9">
        <v>44798</v>
      </c>
      <c r="AW2294" s="11">
        <f t="shared" si="1038"/>
        <v>3.8191780821917809</v>
      </c>
      <c r="AX2294">
        <v>10</v>
      </c>
      <c r="AY2294" s="12">
        <v>0.05</v>
      </c>
      <c r="AZ2294">
        <f t="shared" si="1039"/>
        <v>9.5000000000000001E-2</v>
      </c>
      <c r="BA2294" s="13">
        <f t="shared" si="1040"/>
        <v>580650</v>
      </c>
      <c r="BB2294" s="17" t="s">
        <v>1941</v>
      </c>
      <c r="BC2294">
        <f>MATCH(BB2294,MONTHLY_INDEX!$A:$A,0)</f>
        <v>674</v>
      </c>
      <c r="BD2294">
        <f>MATCH(AU2294,MONTHLY_INDEX!$1:$1,0)</f>
        <v>82</v>
      </c>
      <c r="BE2294">
        <f>INDEX(MONTHLY_INDEX!$1:$1048576,Final!BC2294,Final!BD2294)</f>
        <v>105.9</v>
      </c>
      <c r="BF2294">
        <f>MATCH($BF$1,MONTHLY_INDEX!$1:$1,0)</f>
        <v>127</v>
      </c>
      <c r="BG2294">
        <f>INDEX(MONTHLY_INDEX!$1:$1048576,Final!BC2294,Final!BF2294)</f>
        <v>122.8</v>
      </c>
      <c r="BH2294" s="23">
        <f t="shared" si="1058"/>
        <v>0.15958451369216234</v>
      </c>
      <c r="BI2294" s="14">
        <f t="shared" si="1059"/>
        <v>673312.74787535402</v>
      </c>
      <c r="BJ2294" s="14">
        <f t="shared" si="1060"/>
        <v>244292.62246885791</v>
      </c>
      <c r="BK2294" s="15">
        <f t="shared" si="1044"/>
        <v>429020.12540649611</v>
      </c>
      <c r="BL2294" s="52">
        <v>0</v>
      </c>
      <c r="BM2294" s="15">
        <f t="shared" si="1061"/>
        <v>429020.12540649611</v>
      </c>
    </row>
    <row r="2295" spans="1:65">
      <c r="A2295" s="8">
        <v>2293</v>
      </c>
      <c r="B2295" s="1" t="s">
        <v>44</v>
      </c>
      <c r="C2295" s="1">
        <v>1500</v>
      </c>
      <c r="D2295" s="1" t="s">
        <v>60</v>
      </c>
      <c r="E2295" s="1">
        <v>150000091</v>
      </c>
      <c r="F2295" s="1" t="s">
        <v>60</v>
      </c>
      <c r="G2295" s="1" t="s">
        <v>104</v>
      </c>
      <c r="H2295" s="1">
        <v>16</v>
      </c>
      <c r="I2295" s="1" t="s">
        <v>202</v>
      </c>
      <c r="J2295" s="1" t="s">
        <v>49</v>
      </c>
      <c r="K2295" s="1">
        <v>17406001</v>
      </c>
      <c r="L2295" s="1" t="s">
        <v>50</v>
      </c>
      <c r="M2295" s="1" t="s">
        <v>51</v>
      </c>
      <c r="N2295" s="1" t="s">
        <v>64</v>
      </c>
      <c r="O2295" s="1" t="s">
        <v>65</v>
      </c>
      <c r="P2295" s="1" t="s">
        <v>66</v>
      </c>
      <c r="Q2295" s="1" t="s">
        <v>67</v>
      </c>
      <c r="R2295" s="1" t="s">
        <v>87</v>
      </c>
      <c r="S2295" s="1" t="s">
        <v>88</v>
      </c>
      <c r="T2295" s="2">
        <v>43404</v>
      </c>
      <c r="U2295" s="2">
        <v>43404</v>
      </c>
      <c r="V2295" s="1" t="s">
        <v>52</v>
      </c>
      <c r="W2295" s="3">
        <v>1</v>
      </c>
      <c r="X2295" s="1" t="s">
        <v>53</v>
      </c>
      <c r="Y2295" s="4">
        <v>175035</v>
      </c>
      <c r="Z2295" s="4">
        <v>-21583</v>
      </c>
      <c r="AA2295" s="4">
        <v>0</v>
      </c>
      <c r="AB2295" s="4">
        <v>0</v>
      </c>
      <c r="AC2295" s="4">
        <v>0</v>
      </c>
      <c r="AD2295" s="4">
        <v>175035</v>
      </c>
      <c r="AE2295" s="5">
        <v>1614</v>
      </c>
      <c r="AF2295" s="1" t="s">
        <v>70</v>
      </c>
      <c r="AG2295" s="1" t="s">
        <v>71</v>
      </c>
      <c r="AH2295" s="1" t="s">
        <v>89</v>
      </c>
      <c r="AI2295" s="1" t="s">
        <v>57</v>
      </c>
      <c r="AJ2295" s="5">
        <v>10950</v>
      </c>
      <c r="AK2295" s="4">
        <v>-1819</v>
      </c>
      <c r="AL2295" s="4">
        <v>0</v>
      </c>
      <c r="AM2295" s="4">
        <v>0</v>
      </c>
      <c r="AN2295" s="4">
        <v>0</v>
      </c>
      <c r="AO2295" s="4">
        <v>-23402</v>
      </c>
      <c r="AP2295" s="4">
        <v>-23402</v>
      </c>
      <c r="AQ2295" s="4">
        <v>0</v>
      </c>
      <c r="AR2295" s="4">
        <v>151633</v>
      </c>
      <c r="AS2295" s="1" t="s">
        <v>52</v>
      </c>
      <c r="AT2295" s="9">
        <f t="shared" si="1036"/>
        <v>43404</v>
      </c>
      <c r="AU2295" s="9">
        <f t="shared" si="1037"/>
        <v>43374</v>
      </c>
      <c r="AV2295" s="9">
        <v>44798</v>
      </c>
      <c r="AW2295" s="11">
        <f t="shared" si="1038"/>
        <v>3.8191780821917809</v>
      </c>
      <c r="AX2295">
        <v>10</v>
      </c>
      <c r="AY2295" s="12">
        <v>0.05</v>
      </c>
      <c r="AZ2295">
        <f t="shared" si="1039"/>
        <v>9.5000000000000001E-2</v>
      </c>
      <c r="BA2295" s="13">
        <f t="shared" si="1040"/>
        <v>175035</v>
      </c>
      <c r="BB2295" s="17" t="s">
        <v>1877</v>
      </c>
      <c r="BC2295">
        <f>MATCH(BB2295,MONTHLY_INDEX!$A:$A,0)</f>
        <v>642</v>
      </c>
      <c r="BD2295">
        <f>MATCH(AU2295,MONTHLY_INDEX!$1:$1,0)</f>
        <v>82</v>
      </c>
      <c r="BE2295">
        <f>INDEX(MONTHLY_INDEX!$1:$1048576,Final!BC2295,Final!BD2295)</f>
        <v>79.099999999999994</v>
      </c>
      <c r="BF2295">
        <f>MATCH($BF$1,MONTHLY_INDEX!$1:$1,0)</f>
        <v>127</v>
      </c>
      <c r="BG2295">
        <f>INDEX(MONTHLY_INDEX!$1:$1048576,Final!BC2295,Final!BF2295)</f>
        <v>94</v>
      </c>
      <c r="BH2295" s="23">
        <f t="shared" si="1058"/>
        <v>0.18836915297092297</v>
      </c>
      <c r="BI2295" s="14">
        <f t="shared" si="1059"/>
        <v>208006.19469026552</v>
      </c>
      <c r="BJ2295" s="14">
        <f t="shared" si="1060"/>
        <v>75469.206473511964</v>
      </c>
      <c r="BK2295" s="15">
        <f t="shared" si="1044"/>
        <v>132536.98821675355</v>
      </c>
      <c r="BL2295" s="52">
        <v>0</v>
      </c>
      <c r="BM2295" s="15">
        <f t="shared" si="1061"/>
        <v>132536.98821675355</v>
      </c>
    </row>
    <row r="2296" spans="1:65">
      <c r="A2296" s="8">
        <v>2294</v>
      </c>
      <c r="B2296" s="1" t="s">
        <v>44</v>
      </c>
      <c r="C2296" s="1">
        <v>1500</v>
      </c>
      <c r="D2296" s="1" t="s">
        <v>60</v>
      </c>
      <c r="E2296" s="1">
        <v>150000091</v>
      </c>
      <c r="F2296" s="1" t="s">
        <v>60</v>
      </c>
      <c r="G2296" s="1" t="s">
        <v>105</v>
      </c>
      <c r="H2296" s="1">
        <v>17</v>
      </c>
      <c r="I2296" s="1" t="s">
        <v>202</v>
      </c>
      <c r="J2296" s="1" t="s">
        <v>49</v>
      </c>
      <c r="K2296" s="1">
        <v>17406001</v>
      </c>
      <c r="L2296" s="1" t="s">
        <v>50</v>
      </c>
      <c r="M2296" s="1" t="s">
        <v>51</v>
      </c>
      <c r="N2296" s="1" t="s">
        <v>64</v>
      </c>
      <c r="O2296" s="1" t="s">
        <v>65</v>
      </c>
      <c r="P2296" s="1" t="s">
        <v>66</v>
      </c>
      <c r="Q2296" s="1" t="s">
        <v>67</v>
      </c>
      <c r="R2296" s="1" t="s">
        <v>87</v>
      </c>
      <c r="S2296" s="1" t="s">
        <v>88</v>
      </c>
      <c r="T2296" s="2">
        <v>43404</v>
      </c>
      <c r="U2296" s="2">
        <v>43404</v>
      </c>
      <c r="V2296" s="1" t="s">
        <v>52</v>
      </c>
      <c r="W2296" s="3">
        <v>1</v>
      </c>
      <c r="X2296" s="1" t="s">
        <v>53</v>
      </c>
      <c r="Y2296" s="4">
        <v>132796</v>
      </c>
      <c r="Z2296" s="4">
        <v>-16375</v>
      </c>
      <c r="AA2296" s="4">
        <v>0</v>
      </c>
      <c r="AB2296" s="4">
        <v>0</v>
      </c>
      <c r="AC2296" s="4">
        <v>0</v>
      </c>
      <c r="AD2296" s="4">
        <v>132796</v>
      </c>
      <c r="AE2296" s="5">
        <v>1614</v>
      </c>
      <c r="AF2296" s="1" t="s">
        <v>70</v>
      </c>
      <c r="AG2296" s="1" t="s">
        <v>71</v>
      </c>
      <c r="AH2296" s="1" t="s">
        <v>89</v>
      </c>
      <c r="AI2296" s="1" t="s">
        <v>57</v>
      </c>
      <c r="AJ2296" s="5">
        <v>10950</v>
      </c>
      <c r="AK2296" s="4">
        <v>-1380</v>
      </c>
      <c r="AL2296" s="4">
        <v>0</v>
      </c>
      <c r="AM2296" s="4">
        <v>0</v>
      </c>
      <c r="AN2296" s="4">
        <v>0</v>
      </c>
      <c r="AO2296" s="4">
        <v>-17755</v>
      </c>
      <c r="AP2296" s="4">
        <v>-17755</v>
      </c>
      <c r="AQ2296" s="4">
        <v>0</v>
      </c>
      <c r="AR2296" s="4">
        <v>115041</v>
      </c>
      <c r="AS2296" s="1" t="s">
        <v>52</v>
      </c>
      <c r="AT2296" s="9">
        <f t="shared" si="1036"/>
        <v>43404</v>
      </c>
      <c r="AU2296" s="9">
        <f t="shared" si="1037"/>
        <v>43374</v>
      </c>
      <c r="AV2296" s="9">
        <v>44798</v>
      </c>
      <c r="AW2296" s="11">
        <f t="shared" si="1038"/>
        <v>3.8191780821917809</v>
      </c>
      <c r="AX2296">
        <v>10</v>
      </c>
      <c r="AY2296" s="12">
        <v>0.05</v>
      </c>
      <c r="AZ2296">
        <f t="shared" si="1039"/>
        <v>9.5000000000000001E-2</v>
      </c>
      <c r="BA2296" s="13">
        <f t="shared" si="1040"/>
        <v>132796</v>
      </c>
      <c r="BB2296" s="17" t="s">
        <v>2189</v>
      </c>
      <c r="BC2296">
        <f>MATCH(BB2296,MONTHLY_INDEX!$A:$A,0)</f>
        <v>798</v>
      </c>
      <c r="BD2296">
        <f>MATCH(AU2296,MONTHLY_INDEX!$1:$1,0)</f>
        <v>82</v>
      </c>
      <c r="BE2296">
        <f>INDEX(MONTHLY_INDEX!$1:$1048576,Final!BC2296,Final!BD2296)</f>
        <v>96</v>
      </c>
      <c r="BF2296">
        <f>MATCH($BF$1,MONTHLY_INDEX!$1:$1,0)</f>
        <v>127</v>
      </c>
      <c r="BG2296">
        <f>INDEX(MONTHLY_INDEX!$1:$1048576,Final!BC2296,Final!BF2296)</f>
        <v>95.3</v>
      </c>
      <c r="BH2296" s="23">
        <f t="shared" si="1058"/>
        <v>-7.2916666666666963E-3</v>
      </c>
      <c r="BI2296" s="14">
        <f t="shared" si="1059"/>
        <v>131827.69583333333</v>
      </c>
      <c r="BJ2296" s="14">
        <f t="shared" si="1060"/>
        <v>47829.977422488584</v>
      </c>
      <c r="BK2296" s="15">
        <f t="shared" si="1044"/>
        <v>83997.71841084474</v>
      </c>
      <c r="BL2296" s="52">
        <v>0</v>
      </c>
      <c r="BM2296" s="15">
        <f t="shared" si="1061"/>
        <v>83997.71841084474</v>
      </c>
    </row>
    <row r="2297" spans="1:65">
      <c r="A2297" s="8">
        <v>2295</v>
      </c>
      <c r="B2297" s="1" t="s">
        <v>44</v>
      </c>
      <c r="C2297" s="1">
        <v>1500</v>
      </c>
      <c r="D2297" s="1" t="s">
        <v>60</v>
      </c>
      <c r="E2297" s="1">
        <v>150000091</v>
      </c>
      <c r="F2297" s="1" t="s">
        <v>60</v>
      </c>
      <c r="G2297" s="1" t="s">
        <v>106</v>
      </c>
      <c r="H2297" s="1">
        <v>18</v>
      </c>
      <c r="I2297" s="1" t="s">
        <v>202</v>
      </c>
      <c r="J2297" s="1" t="s">
        <v>49</v>
      </c>
      <c r="K2297" s="1">
        <v>17406001</v>
      </c>
      <c r="L2297" s="1" t="s">
        <v>50</v>
      </c>
      <c r="M2297" s="1" t="s">
        <v>51</v>
      </c>
      <c r="N2297" s="1" t="s">
        <v>64</v>
      </c>
      <c r="O2297" s="1" t="s">
        <v>65</v>
      </c>
      <c r="P2297" s="1" t="s">
        <v>66</v>
      </c>
      <c r="Q2297" s="1" t="s">
        <v>67</v>
      </c>
      <c r="R2297" s="1" t="s">
        <v>87</v>
      </c>
      <c r="S2297" s="1" t="s">
        <v>88</v>
      </c>
      <c r="T2297" s="2">
        <v>43404</v>
      </c>
      <c r="U2297" s="2">
        <v>43404</v>
      </c>
      <c r="V2297" s="1" t="s">
        <v>52</v>
      </c>
      <c r="W2297" s="3">
        <v>1</v>
      </c>
      <c r="X2297" s="1" t="s">
        <v>53</v>
      </c>
      <c r="Y2297" s="4">
        <v>469552</v>
      </c>
      <c r="Z2297" s="4">
        <v>-57903</v>
      </c>
      <c r="AA2297" s="4">
        <v>0</v>
      </c>
      <c r="AB2297" s="4">
        <v>0</v>
      </c>
      <c r="AC2297" s="4">
        <v>0</v>
      </c>
      <c r="AD2297" s="4">
        <v>469552</v>
      </c>
      <c r="AE2297" s="5">
        <v>1614</v>
      </c>
      <c r="AF2297" s="1" t="s">
        <v>70</v>
      </c>
      <c r="AG2297" s="1" t="s">
        <v>71</v>
      </c>
      <c r="AH2297" s="1" t="s">
        <v>89</v>
      </c>
      <c r="AI2297" s="1" t="s">
        <v>57</v>
      </c>
      <c r="AJ2297" s="5">
        <v>10950</v>
      </c>
      <c r="AK2297" s="4">
        <v>-4881</v>
      </c>
      <c r="AL2297" s="4">
        <v>0</v>
      </c>
      <c r="AM2297" s="4">
        <v>0</v>
      </c>
      <c r="AN2297" s="4">
        <v>0</v>
      </c>
      <c r="AO2297" s="4">
        <v>-62784</v>
      </c>
      <c r="AP2297" s="4">
        <v>-62784</v>
      </c>
      <c r="AQ2297" s="4">
        <v>0</v>
      </c>
      <c r="AR2297" s="4">
        <v>406768</v>
      </c>
      <c r="AS2297" s="1" t="s">
        <v>52</v>
      </c>
      <c r="AT2297" s="9">
        <f t="shared" si="1036"/>
        <v>43404</v>
      </c>
      <c r="AU2297" s="9">
        <f t="shared" si="1037"/>
        <v>43374</v>
      </c>
      <c r="AV2297" s="9">
        <v>44798</v>
      </c>
      <c r="AW2297" s="11">
        <f t="shared" si="1038"/>
        <v>3.8191780821917809</v>
      </c>
      <c r="AX2297">
        <v>10</v>
      </c>
      <c r="AY2297" s="12">
        <v>0.05</v>
      </c>
      <c r="AZ2297">
        <f t="shared" si="1039"/>
        <v>9.5000000000000001E-2</v>
      </c>
      <c r="BA2297" s="13">
        <f t="shared" si="1040"/>
        <v>469552</v>
      </c>
      <c r="BB2297" s="17" t="s">
        <v>1871</v>
      </c>
      <c r="BC2297">
        <f>MATCH(BB2297,MONTHLY_INDEX!$A:$A,0)</f>
        <v>639</v>
      </c>
      <c r="BD2297">
        <f>MATCH(AU2297,MONTHLY_INDEX!$1:$1,0)</f>
        <v>82</v>
      </c>
      <c r="BE2297">
        <f>INDEX(MONTHLY_INDEX!$1:$1048576,Final!BC2297,Final!BD2297)</f>
        <v>113.1</v>
      </c>
      <c r="BF2297">
        <f>MATCH($BF$1,MONTHLY_INDEX!$1:$1,0)</f>
        <v>127</v>
      </c>
      <c r="BG2297">
        <f>INDEX(MONTHLY_INDEX!$1:$1048576,Final!BC2297,Final!BF2297)</f>
        <v>116.2</v>
      </c>
      <c r="BH2297" s="23">
        <f t="shared" si="1058"/>
        <v>2.740937223695852E-2</v>
      </c>
      <c r="BI2297" s="14">
        <f t="shared" si="1059"/>
        <v>482422.1255526084</v>
      </c>
      <c r="BJ2297" s="14">
        <f t="shared" si="1060"/>
        <v>175033.32078611487</v>
      </c>
      <c r="BK2297" s="15">
        <f t="shared" si="1044"/>
        <v>307388.8047664935</v>
      </c>
      <c r="BL2297" s="52">
        <v>0</v>
      </c>
      <c r="BM2297" s="15">
        <f t="shared" si="1061"/>
        <v>307388.8047664935</v>
      </c>
    </row>
    <row r="2298" spans="1:65">
      <c r="A2298" s="8">
        <v>2296</v>
      </c>
      <c r="B2298" s="1" t="s">
        <v>44</v>
      </c>
      <c r="C2298" s="1">
        <v>1500</v>
      </c>
      <c r="D2298" s="1" t="s">
        <v>60</v>
      </c>
      <c r="E2298" s="1">
        <v>150000091</v>
      </c>
      <c r="F2298" s="1" t="s">
        <v>60</v>
      </c>
      <c r="G2298" s="1" t="s">
        <v>107</v>
      </c>
      <c r="H2298" s="1">
        <v>19</v>
      </c>
      <c r="I2298" s="1" t="s">
        <v>202</v>
      </c>
      <c r="J2298" s="1" t="s">
        <v>49</v>
      </c>
      <c r="K2298" s="1">
        <v>17406001</v>
      </c>
      <c r="L2298" s="1" t="s">
        <v>50</v>
      </c>
      <c r="M2298" s="1" t="s">
        <v>51</v>
      </c>
      <c r="N2298" s="1" t="s">
        <v>64</v>
      </c>
      <c r="O2298" s="1" t="s">
        <v>65</v>
      </c>
      <c r="P2298" s="1" t="s">
        <v>66</v>
      </c>
      <c r="Q2298" s="1" t="s">
        <v>67</v>
      </c>
      <c r="R2298" s="1" t="s">
        <v>87</v>
      </c>
      <c r="S2298" s="1" t="s">
        <v>88</v>
      </c>
      <c r="T2298" s="2">
        <v>43404</v>
      </c>
      <c r="U2298" s="2">
        <v>43404</v>
      </c>
      <c r="V2298" s="1" t="s">
        <v>52</v>
      </c>
      <c r="W2298" s="3">
        <v>1</v>
      </c>
      <c r="X2298" s="1" t="s">
        <v>53</v>
      </c>
      <c r="Y2298" s="4">
        <v>6861326</v>
      </c>
      <c r="Z2298" s="4">
        <v>-846111</v>
      </c>
      <c r="AA2298" s="4">
        <v>0</v>
      </c>
      <c r="AB2298" s="4">
        <v>0</v>
      </c>
      <c r="AC2298" s="4">
        <v>0</v>
      </c>
      <c r="AD2298" s="4">
        <v>6861326</v>
      </c>
      <c r="AE2298" s="5">
        <v>1614</v>
      </c>
      <c r="AF2298" s="1" t="s">
        <v>70</v>
      </c>
      <c r="AG2298" s="1" t="s">
        <v>71</v>
      </c>
      <c r="AH2298" s="1" t="s">
        <v>89</v>
      </c>
      <c r="AI2298" s="1" t="s">
        <v>57</v>
      </c>
      <c r="AJ2298" s="5">
        <v>10950</v>
      </c>
      <c r="AK2298" s="4">
        <v>-71318</v>
      </c>
      <c r="AL2298" s="4">
        <v>0</v>
      </c>
      <c r="AM2298" s="4">
        <v>0</v>
      </c>
      <c r="AN2298" s="4">
        <v>0</v>
      </c>
      <c r="AO2298" s="4">
        <v>-917429</v>
      </c>
      <c r="AP2298" s="4">
        <v>-917429</v>
      </c>
      <c r="AQ2298" s="4">
        <v>0</v>
      </c>
      <c r="AR2298" s="4">
        <v>5943897</v>
      </c>
      <c r="AS2298" s="1" t="s">
        <v>52</v>
      </c>
      <c r="AT2298" s="9">
        <f t="shared" si="1036"/>
        <v>43404</v>
      </c>
      <c r="AU2298" s="9">
        <f t="shared" si="1037"/>
        <v>43374</v>
      </c>
      <c r="AV2298" s="9">
        <v>44798</v>
      </c>
      <c r="AW2298" s="11">
        <f t="shared" si="1038"/>
        <v>3.8191780821917809</v>
      </c>
      <c r="AX2298">
        <v>10</v>
      </c>
      <c r="AY2298" s="12">
        <v>0.05</v>
      </c>
      <c r="AZ2298">
        <f t="shared" si="1039"/>
        <v>9.5000000000000001E-2</v>
      </c>
      <c r="BA2298" s="13">
        <f t="shared" si="1040"/>
        <v>6861326</v>
      </c>
      <c r="BI2298" s="14">
        <f t="shared" ref="BI2298:BI2300" si="1062">AR2298</f>
        <v>5943897</v>
      </c>
      <c r="BJ2298" s="14">
        <v>0</v>
      </c>
      <c r="BK2298" s="14">
        <f t="shared" ref="BK2298:BK2300" si="1063">AR2298</f>
        <v>5943897</v>
      </c>
      <c r="BL2298" s="52">
        <v>0</v>
      </c>
      <c r="BM2298" s="15">
        <f t="shared" ref="BM2298:BM2300" si="1064">AR2298</f>
        <v>5943897</v>
      </c>
    </row>
    <row r="2299" spans="1:65">
      <c r="A2299" s="8">
        <v>2297</v>
      </c>
      <c r="B2299" s="1" t="s">
        <v>44</v>
      </c>
      <c r="C2299" s="1">
        <v>1500</v>
      </c>
      <c r="D2299" s="1" t="s">
        <v>60</v>
      </c>
      <c r="E2299" s="1">
        <v>150000091</v>
      </c>
      <c r="F2299" s="1" t="s">
        <v>60</v>
      </c>
      <c r="G2299" s="1" t="s">
        <v>108</v>
      </c>
      <c r="H2299" s="1">
        <v>20</v>
      </c>
      <c r="I2299" s="1" t="s">
        <v>202</v>
      </c>
      <c r="J2299" s="1" t="s">
        <v>49</v>
      </c>
      <c r="K2299" s="1">
        <v>17406001</v>
      </c>
      <c r="L2299" s="1" t="s">
        <v>50</v>
      </c>
      <c r="M2299" s="1" t="s">
        <v>51</v>
      </c>
      <c r="N2299" s="1" t="s">
        <v>64</v>
      </c>
      <c r="O2299" s="1" t="s">
        <v>65</v>
      </c>
      <c r="P2299" s="1" t="s">
        <v>66</v>
      </c>
      <c r="Q2299" s="1" t="s">
        <v>67</v>
      </c>
      <c r="R2299" s="1" t="s">
        <v>87</v>
      </c>
      <c r="S2299" s="1" t="s">
        <v>88</v>
      </c>
      <c r="T2299" s="2">
        <v>43404</v>
      </c>
      <c r="U2299" s="2">
        <v>43404</v>
      </c>
      <c r="V2299" s="1" t="s">
        <v>52</v>
      </c>
      <c r="W2299" s="3">
        <v>1</v>
      </c>
      <c r="X2299" s="1" t="s">
        <v>53</v>
      </c>
      <c r="Y2299" s="4">
        <v>5552065</v>
      </c>
      <c r="Z2299" s="4">
        <v>-684659</v>
      </c>
      <c r="AA2299" s="4">
        <v>0</v>
      </c>
      <c r="AB2299" s="4">
        <v>0</v>
      </c>
      <c r="AC2299" s="4">
        <v>0</v>
      </c>
      <c r="AD2299" s="4">
        <v>5552065</v>
      </c>
      <c r="AE2299" s="5">
        <v>1614</v>
      </c>
      <c r="AF2299" s="1" t="s">
        <v>70</v>
      </c>
      <c r="AG2299" s="1" t="s">
        <v>71</v>
      </c>
      <c r="AH2299" s="1" t="s">
        <v>89</v>
      </c>
      <c r="AI2299" s="1" t="s">
        <v>57</v>
      </c>
      <c r="AJ2299" s="5">
        <v>10950</v>
      </c>
      <c r="AK2299" s="4">
        <v>-57710</v>
      </c>
      <c r="AL2299" s="4">
        <v>0</v>
      </c>
      <c r="AM2299" s="4">
        <v>0</v>
      </c>
      <c r="AN2299" s="4">
        <v>0</v>
      </c>
      <c r="AO2299" s="4">
        <v>-742369</v>
      </c>
      <c r="AP2299" s="4">
        <v>-742369</v>
      </c>
      <c r="AQ2299" s="4">
        <v>0</v>
      </c>
      <c r="AR2299" s="4">
        <v>4809696</v>
      </c>
      <c r="AS2299" s="1" t="s">
        <v>52</v>
      </c>
      <c r="AT2299" s="9">
        <f t="shared" si="1036"/>
        <v>43404</v>
      </c>
      <c r="AU2299" s="9">
        <f t="shared" si="1037"/>
        <v>43374</v>
      </c>
      <c r="AV2299" s="9">
        <v>44798</v>
      </c>
      <c r="AW2299" s="11">
        <f t="shared" si="1038"/>
        <v>3.8191780821917809</v>
      </c>
      <c r="AX2299">
        <v>10</v>
      </c>
      <c r="AY2299" s="12">
        <v>0.05</v>
      </c>
      <c r="AZ2299">
        <f t="shared" si="1039"/>
        <v>9.5000000000000001E-2</v>
      </c>
      <c r="BA2299" s="13">
        <f t="shared" si="1040"/>
        <v>5552065</v>
      </c>
      <c r="BI2299" s="14">
        <f t="shared" si="1062"/>
        <v>4809696</v>
      </c>
      <c r="BJ2299" s="14">
        <v>0</v>
      </c>
      <c r="BK2299" s="14">
        <f t="shared" si="1063"/>
        <v>4809696</v>
      </c>
      <c r="BL2299" s="52">
        <v>0</v>
      </c>
      <c r="BM2299" s="15">
        <f t="shared" si="1064"/>
        <v>4809696</v>
      </c>
    </row>
    <row r="2300" spans="1:65">
      <c r="A2300" s="8">
        <v>2298</v>
      </c>
      <c r="B2300" s="1" t="s">
        <v>44</v>
      </c>
      <c r="C2300" s="1">
        <v>1500</v>
      </c>
      <c r="D2300" s="1" t="s">
        <v>60</v>
      </c>
      <c r="E2300" s="1">
        <v>150000091</v>
      </c>
      <c r="F2300" s="1" t="s">
        <v>60</v>
      </c>
      <c r="G2300" s="1" t="s">
        <v>109</v>
      </c>
      <c r="H2300" s="1">
        <v>21</v>
      </c>
      <c r="I2300" s="1" t="s">
        <v>202</v>
      </c>
      <c r="J2300" s="1" t="s">
        <v>49</v>
      </c>
      <c r="K2300" s="1">
        <v>17406001</v>
      </c>
      <c r="L2300" s="1" t="s">
        <v>50</v>
      </c>
      <c r="M2300" s="1" t="s">
        <v>51</v>
      </c>
      <c r="N2300" s="1" t="s">
        <v>64</v>
      </c>
      <c r="O2300" s="1" t="s">
        <v>65</v>
      </c>
      <c r="P2300" s="1" t="s">
        <v>66</v>
      </c>
      <c r="Q2300" s="1" t="s">
        <v>67</v>
      </c>
      <c r="R2300" s="1" t="s">
        <v>87</v>
      </c>
      <c r="S2300" s="1" t="s">
        <v>88</v>
      </c>
      <c r="T2300" s="2">
        <v>43404</v>
      </c>
      <c r="U2300" s="2">
        <v>43404</v>
      </c>
      <c r="V2300" s="1" t="s">
        <v>52</v>
      </c>
      <c r="W2300" s="3">
        <v>1</v>
      </c>
      <c r="X2300" s="1" t="s">
        <v>53</v>
      </c>
      <c r="Y2300" s="4">
        <v>1950695</v>
      </c>
      <c r="Z2300" s="4">
        <v>-241362</v>
      </c>
      <c r="AA2300" s="4">
        <v>0</v>
      </c>
      <c r="AB2300" s="4">
        <v>0</v>
      </c>
      <c r="AC2300" s="4">
        <v>0</v>
      </c>
      <c r="AD2300" s="4">
        <v>1950695</v>
      </c>
      <c r="AE2300" s="5">
        <v>1614</v>
      </c>
      <c r="AF2300" s="1" t="s">
        <v>70</v>
      </c>
      <c r="AG2300" s="1" t="s">
        <v>71</v>
      </c>
      <c r="AH2300" s="1" t="s">
        <v>89</v>
      </c>
      <c r="AI2300" s="1" t="s">
        <v>57</v>
      </c>
      <c r="AJ2300" s="5">
        <v>10950</v>
      </c>
      <c r="AK2300" s="4">
        <v>-20266</v>
      </c>
      <c r="AL2300" s="4">
        <v>0</v>
      </c>
      <c r="AM2300" s="4">
        <v>0</v>
      </c>
      <c r="AN2300" s="4">
        <v>0</v>
      </c>
      <c r="AO2300" s="4">
        <v>-261628</v>
      </c>
      <c r="AP2300" s="4">
        <v>-261628</v>
      </c>
      <c r="AQ2300" s="4">
        <v>0</v>
      </c>
      <c r="AR2300" s="4">
        <v>1689067</v>
      </c>
      <c r="AS2300" s="1" t="s">
        <v>52</v>
      </c>
      <c r="AT2300" s="9">
        <f t="shared" si="1036"/>
        <v>43404</v>
      </c>
      <c r="AU2300" s="9">
        <f t="shared" si="1037"/>
        <v>43374</v>
      </c>
      <c r="AV2300" s="9">
        <v>44798</v>
      </c>
      <c r="AW2300" s="11">
        <f t="shared" si="1038"/>
        <v>3.8191780821917809</v>
      </c>
      <c r="AX2300">
        <v>10</v>
      </c>
      <c r="AY2300" s="12">
        <v>0.05</v>
      </c>
      <c r="AZ2300">
        <f t="shared" si="1039"/>
        <v>9.5000000000000001E-2</v>
      </c>
      <c r="BA2300" s="13">
        <f t="shared" si="1040"/>
        <v>1950695</v>
      </c>
      <c r="BI2300" s="14">
        <f t="shared" si="1062"/>
        <v>1689067</v>
      </c>
      <c r="BJ2300" s="14">
        <v>0</v>
      </c>
      <c r="BK2300" s="14">
        <f t="shared" si="1063"/>
        <v>1689067</v>
      </c>
      <c r="BL2300" s="52">
        <v>0</v>
      </c>
      <c r="BM2300" s="15">
        <f t="shared" si="1064"/>
        <v>1689067</v>
      </c>
    </row>
    <row r="2301" spans="1:65">
      <c r="A2301" s="8">
        <v>2299</v>
      </c>
      <c r="B2301" s="1" t="s">
        <v>44</v>
      </c>
      <c r="C2301" s="1">
        <v>1500</v>
      </c>
      <c r="D2301" s="1" t="s">
        <v>60</v>
      </c>
      <c r="E2301" s="1">
        <v>150000091</v>
      </c>
      <c r="F2301" s="1" t="s">
        <v>60</v>
      </c>
      <c r="G2301" s="1" t="s">
        <v>110</v>
      </c>
      <c r="H2301" s="1">
        <v>22</v>
      </c>
      <c r="I2301" s="1" t="s">
        <v>202</v>
      </c>
      <c r="J2301" s="1" t="s">
        <v>49</v>
      </c>
      <c r="K2301" s="1">
        <v>17406001</v>
      </c>
      <c r="L2301" s="1" t="s">
        <v>50</v>
      </c>
      <c r="M2301" s="1" t="s">
        <v>51</v>
      </c>
      <c r="N2301" s="1" t="s">
        <v>64</v>
      </c>
      <c r="O2301" s="1" t="s">
        <v>65</v>
      </c>
      <c r="P2301" s="1" t="s">
        <v>66</v>
      </c>
      <c r="Q2301" s="1" t="s">
        <v>67</v>
      </c>
      <c r="R2301" s="1" t="s">
        <v>87</v>
      </c>
      <c r="S2301" s="1" t="s">
        <v>88</v>
      </c>
      <c r="T2301" s="2">
        <v>43404</v>
      </c>
      <c r="U2301" s="2">
        <v>43404</v>
      </c>
      <c r="V2301" s="1" t="s">
        <v>52</v>
      </c>
      <c r="W2301" s="3">
        <v>1</v>
      </c>
      <c r="X2301" s="1" t="s">
        <v>53</v>
      </c>
      <c r="Y2301" s="4">
        <v>16789210</v>
      </c>
      <c r="Z2301" s="4">
        <v>-2070378</v>
      </c>
      <c r="AA2301" s="4">
        <v>0</v>
      </c>
      <c r="AB2301" s="4">
        <v>0</v>
      </c>
      <c r="AC2301" s="4">
        <v>0</v>
      </c>
      <c r="AD2301" s="4">
        <v>16789210</v>
      </c>
      <c r="AE2301" s="5">
        <v>1614</v>
      </c>
      <c r="AF2301" s="1" t="s">
        <v>70</v>
      </c>
      <c r="AG2301" s="1" t="s">
        <v>71</v>
      </c>
      <c r="AH2301" s="1" t="s">
        <v>89</v>
      </c>
      <c r="AI2301" s="1" t="s">
        <v>57</v>
      </c>
      <c r="AJ2301" s="5">
        <v>10950</v>
      </c>
      <c r="AK2301" s="4">
        <v>-174511</v>
      </c>
      <c r="AL2301" s="4">
        <v>0</v>
      </c>
      <c r="AM2301" s="4">
        <v>0</v>
      </c>
      <c r="AN2301" s="4">
        <v>0</v>
      </c>
      <c r="AO2301" s="4">
        <v>-2244889</v>
      </c>
      <c r="AP2301" s="4">
        <v>-2244889</v>
      </c>
      <c r="AQ2301" s="4">
        <v>0</v>
      </c>
      <c r="AR2301" s="4">
        <v>14544321</v>
      </c>
      <c r="AS2301" s="1" t="s">
        <v>52</v>
      </c>
      <c r="AT2301" s="9">
        <f t="shared" si="1036"/>
        <v>43404</v>
      </c>
      <c r="AU2301" s="9">
        <f t="shared" si="1037"/>
        <v>43374</v>
      </c>
      <c r="AV2301" s="9">
        <v>44798</v>
      </c>
      <c r="AW2301" s="11">
        <f t="shared" si="1038"/>
        <v>3.8191780821917809</v>
      </c>
      <c r="AX2301">
        <v>25</v>
      </c>
      <c r="AY2301" s="12">
        <v>0.05</v>
      </c>
      <c r="AZ2301">
        <f t="shared" si="1039"/>
        <v>3.7999999999999999E-2</v>
      </c>
      <c r="BA2301" s="13">
        <f t="shared" si="1040"/>
        <v>16789210</v>
      </c>
      <c r="BB2301" s="17" t="s">
        <v>2189</v>
      </c>
      <c r="BC2301">
        <f>MATCH(BB2301,MONTHLY_INDEX!$A:$A,0)</f>
        <v>798</v>
      </c>
      <c r="BD2301">
        <f>MATCH(AU2301,MONTHLY_INDEX!$1:$1,0)</f>
        <v>82</v>
      </c>
      <c r="BE2301">
        <f>INDEX(MONTHLY_INDEX!$1:$1048576,Final!BC2301,Final!BD2301)</f>
        <v>96</v>
      </c>
      <c r="BF2301">
        <f>MATCH($BF$1,MONTHLY_INDEX!$1:$1,0)</f>
        <v>127</v>
      </c>
      <c r="BG2301">
        <f>INDEX(MONTHLY_INDEX!$1:$1048576,Final!BC2301,Final!BF2301)</f>
        <v>95.3</v>
      </c>
      <c r="BH2301" s="23">
        <f>(BG2301-BE2301)/BE2301</f>
        <v>-7.2916666666666963E-3</v>
      </c>
      <c r="BI2301" s="14">
        <f>(1+BH2301)*BA2301</f>
        <v>16666788.677083332</v>
      </c>
      <c r="BJ2301" s="14">
        <f>BI2301*AZ2301*AW2301</f>
        <v>2418830.4926094748</v>
      </c>
      <c r="BK2301" s="15">
        <f t="shared" si="1044"/>
        <v>14247958.184473857</v>
      </c>
      <c r="BL2301" s="52">
        <v>0</v>
      </c>
      <c r="BM2301" s="15">
        <f>MAX((1-BL2301)*BK2301,BI2301*AY2301)</f>
        <v>14247958.184473857</v>
      </c>
    </row>
    <row r="2302" spans="1:65">
      <c r="A2302" s="8">
        <v>2300</v>
      </c>
      <c r="B2302" s="1" t="s">
        <v>44</v>
      </c>
      <c r="C2302" s="1">
        <v>1500</v>
      </c>
      <c r="D2302" s="1" t="s">
        <v>60</v>
      </c>
      <c r="E2302" s="1">
        <v>150000091</v>
      </c>
      <c r="F2302" s="1" t="s">
        <v>60</v>
      </c>
      <c r="G2302" s="1" t="s">
        <v>111</v>
      </c>
      <c r="H2302" s="1">
        <v>23</v>
      </c>
      <c r="I2302" s="1" t="s">
        <v>202</v>
      </c>
      <c r="J2302" s="1" t="s">
        <v>49</v>
      </c>
      <c r="K2302" s="1">
        <v>17406001</v>
      </c>
      <c r="L2302" s="1" t="s">
        <v>50</v>
      </c>
      <c r="M2302" s="1" t="s">
        <v>51</v>
      </c>
      <c r="N2302" s="1" t="s">
        <v>64</v>
      </c>
      <c r="O2302" s="1" t="s">
        <v>65</v>
      </c>
      <c r="P2302" s="1" t="s">
        <v>66</v>
      </c>
      <c r="Q2302" s="1" t="s">
        <v>67</v>
      </c>
      <c r="R2302" s="1" t="s">
        <v>87</v>
      </c>
      <c r="S2302" s="1" t="s">
        <v>88</v>
      </c>
      <c r="T2302" s="2">
        <v>43404</v>
      </c>
      <c r="U2302" s="2">
        <v>43404</v>
      </c>
      <c r="V2302" s="1" t="s">
        <v>52</v>
      </c>
      <c r="W2302" s="3">
        <v>1</v>
      </c>
      <c r="X2302" s="1" t="s">
        <v>53</v>
      </c>
      <c r="Y2302" s="4">
        <v>98582</v>
      </c>
      <c r="Z2302" s="4">
        <v>-12155</v>
      </c>
      <c r="AA2302" s="4">
        <v>0</v>
      </c>
      <c r="AB2302" s="4">
        <v>0</v>
      </c>
      <c r="AC2302" s="4">
        <v>0</v>
      </c>
      <c r="AD2302" s="4">
        <v>98582</v>
      </c>
      <c r="AE2302" s="5">
        <v>1614</v>
      </c>
      <c r="AF2302" s="1" t="s">
        <v>70</v>
      </c>
      <c r="AG2302" s="1" t="s">
        <v>71</v>
      </c>
      <c r="AH2302" s="1" t="s">
        <v>89</v>
      </c>
      <c r="AI2302" s="1" t="s">
        <v>57</v>
      </c>
      <c r="AJ2302" s="5">
        <v>10950</v>
      </c>
      <c r="AK2302" s="4">
        <v>-1025</v>
      </c>
      <c r="AL2302" s="4">
        <v>0</v>
      </c>
      <c r="AM2302" s="4">
        <v>0</v>
      </c>
      <c r="AN2302" s="4">
        <v>0</v>
      </c>
      <c r="AO2302" s="4">
        <v>-13180</v>
      </c>
      <c r="AP2302" s="4">
        <v>-13180</v>
      </c>
      <c r="AQ2302" s="4">
        <v>0</v>
      </c>
      <c r="AR2302" s="4">
        <v>85402</v>
      </c>
      <c r="AS2302" s="1" t="s">
        <v>52</v>
      </c>
      <c r="AT2302" s="9">
        <f t="shared" si="1036"/>
        <v>43404</v>
      </c>
      <c r="AU2302" s="9">
        <f t="shared" si="1037"/>
        <v>43374</v>
      </c>
      <c r="AV2302" s="9">
        <v>44798</v>
      </c>
      <c r="AW2302" s="11">
        <f t="shared" si="1038"/>
        <v>3.8191780821917809</v>
      </c>
      <c r="AX2302">
        <v>10</v>
      </c>
      <c r="AY2302" s="12">
        <v>0.05</v>
      </c>
      <c r="AZ2302">
        <f t="shared" si="1039"/>
        <v>9.5000000000000001E-2</v>
      </c>
      <c r="BA2302" s="13">
        <f t="shared" si="1040"/>
        <v>98582</v>
      </c>
      <c r="BI2302" s="14">
        <f t="shared" ref="BI2302:BI2306" si="1065">AR2302</f>
        <v>85402</v>
      </c>
      <c r="BJ2302" s="14">
        <v>0</v>
      </c>
      <c r="BK2302" s="14">
        <f t="shared" ref="BK2302:BK2306" si="1066">AR2302</f>
        <v>85402</v>
      </c>
      <c r="BL2302" s="52">
        <v>0</v>
      </c>
      <c r="BM2302" s="15">
        <f t="shared" ref="BM2302:BM2306" si="1067">AR2302</f>
        <v>85402</v>
      </c>
    </row>
    <row r="2303" spans="1:65">
      <c r="A2303" s="8">
        <v>2301</v>
      </c>
      <c r="B2303" s="1" t="s">
        <v>44</v>
      </c>
      <c r="C2303" s="1">
        <v>1500</v>
      </c>
      <c r="D2303" s="1" t="s">
        <v>60</v>
      </c>
      <c r="E2303" s="1">
        <v>150000091</v>
      </c>
      <c r="F2303" s="1" t="s">
        <v>112</v>
      </c>
      <c r="G2303" s="1" t="s">
        <v>113</v>
      </c>
      <c r="H2303" s="1">
        <v>24</v>
      </c>
      <c r="I2303" s="1" t="s">
        <v>202</v>
      </c>
      <c r="J2303" s="1" t="s">
        <v>49</v>
      </c>
      <c r="K2303" s="1">
        <v>17406001</v>
      </c>
      <c r="L2303" s="1" t="s">
        <v>50</v>
      </c>
      <c r="M2303" s="1" t="s">
        <v>51</v>
      </c>
      <c r="N2303" s="1" t="s">
        <v>64</v>
      </c>
      <c r="O2303" s="1" t="s">
        <v>65</v>
      </c>
      <c r="P2303" s="1" t="s">
        <v>66</v>
      </c>
      <c r="Q2303" s="1" t="s">
        <v>67</v>
      </c>
      <c r="R2303" s="1" t="s">
        <v>87</v>
      </c>
      <c r="S2303" s="1" t="s">
        <v>88</v>
      </c>
      <c r="T2303" s="2">
        <v>43404</v>
      </c>
      <c r="U2303" s="2">
        <v>43404</v>
      </c>
      <c r="V2303" s="1" t="s">
        <v>52</v>
      </c>
      <c r="W2303" s="3">
        <v>1</v>
      </c>
      <c r="X2303" s="1" t="s">
        <v>53</v>
      </c>
      <c r="Y2303" s="4">
        <v>995176</v>
      </c>
      <c r="Z2303" s="4">
        <v>-122721.11</v>
      </c>
      <c r="AA2303" s="4">
        <v>0</v>
      </c>
      <c r="AB2303" s="4">
        <v>0</v>
      </c>
      <c r="AC2303" s="4">
        <v>0</v>
      </c>
      <c r="AD2303" s="4">
        <v>995176</v>
      </c>
      <c r="AE2303" s="5">
        <v>1614</v>
      </c>
      <c r="AF2303" s="1" t="s">
        <v>70</v>
      </c>
      <c r="AG2303" s="1" t="s">
        <v>71</v>
      </c>
      <c r="AH2303" s="1" t="s">
        <v>89</v>
      </c>
      <c r="AI2303" s="1" t="s">
        <v>57</v>
      </c>
      <c r="AJ2303" s="5">
        <v>10950</v>
      </c>
      <c r="AK2303" s="4">
        <v>-10344</v>
      </c>
      <c r="AL2303" s="4">
        <v>0</v>
      </c>
      <c r="AM2303" s="4">
        <v>0</v>
      </c>
      <c r="AN2303" s="4">
        <v>0</v>
      </c>
      <c r="AO2303" s="4">
        <v>-133065.10999999999</v>
      </c>
      <c r="AP2303" s="4">
        <v>-133065.10999999999</v>
      </c>
      <c r="AQ2303" s="4">
        <v>0</v>
      </c>
      <c r="AR2303" s="4">
        <v>862110.89</v>
      </c>
      <c r="AS2303" s="1" t="s">
        <v>52</v>
      </c>
      <c r="AT2303" s="9">
        <f t="shared" si="1036"/>
        <v>43404</v>
      </c>
      <c r="AU2303" s="9">
        <f t="shared" si="1037"/>
        <v>43374</v>
      </c>
      <c r="AV2303" s="9">
        <v>44798</v>
      </c>
      <c r="AW2303" s="11">
        <f t="shared" si="1038"/>
        <v>3.8191780821917809</v>
      </c>
      <c r="AX2303">
        <v>10</v>
      </c>
      <c r="AY2303" s="12">
        <v>0.05</v>
      </c>
      <c r="AZ2303">
        <f t="shared" si="1039"/>
        <v>9.5000000000000001E-2</v>
      </c>
      <c r="BA2303" s="13">
        <f t="shared" si="1040"/>
        <v>995176</v>
      </c>
      <c r="BB2303" s="16" t="s">
        <v>593</v>
      </c>
      <c r="BC2303" s="16" t="s">
        <v>593</v>
      </c>
      <c r="BD2303" s="16" t="s">
        <v>593</v>
      </c>
      <c r="BE2303" s="16" t="s">
        <v>593</v>
      </c>
      <c r="BF2303" s="16" t="s">
        <v>593</v>
      </c>
      <c r="BG2303" s="16" t="s">
        <v>593</v>
      </c>
      <c r="BH2303" s="16" t="s">
        <v>593</v>
      </c>
      <c r="BI2303" s="14">
        <f t="shared" si="1065"/>
        <v>862110.89</v>
      </c>
      <c r="BJ2303" s="14">
        <v>0</v>
      </c>
      <c r="BK2303" s="14">
        <f t="shared" si="1066"/>
        <v>862110.89</v>
      </c>
      <c r="BL2303" s="52">
        <v>0</v>
      </c>
      <c r="BM2303" s="15">
        <f t="shared" si="1067"/>
        <v>862110.89</v>
      </c>
    </row>
    <row r="2304" spans="1:65">
      <c r="A2304" s="8">
        <v>2302</v>
      </c>
      <c r="B2304" s="1" t="s">
        <v>44</v>
      </c>
      <c r="C2304" s="1">
        <v>1500</v>
      </c>
      <c r="D2304" s="1" t="s">
        <v>60</v>
      </c>
      <c r="E2304" s="1">
        <v>150000091</v>
      </c>
      <c r="F2304" s="1" t="s">
        <v>112</v>
      </c>
      <c r="G2304" s="1" t="s">
        <v>114</v>
      </c>
      <c r="H2304" s="1">
        <v>25</v>
      </c>
      <c r="I2304" s="1" t="s">
        <v>202</v>
      </c>
      <c r="J2304" s="1" t="s">
        <v>49</v>
      </c>
      <c r="K2304" s="1">
        <v>17406001</v>
      </c>
      <c r="L2304" s="1" t="s">
        <v>50</v>
      </c>
      <c r="M2304" s="1" t="s">
        <v>51</v>
      </c>
      <c r="N2304" s="1" t="s">
        <v>64</v>
      </c>
      <c r="O2304" s="1" t="s">
        <v>65</v>
      </c>
      <c r="P2304" s="1" t="s">
        <v>66</v>
      </c>
      <c r="Q2304" s="1" t="s">
        <v>67</v>
      </c>
      <c r="R2304" s="1" t="s">
        <v>87</v>
      </c>
      <c r="S2304" s="1" t="s">
        <v>88</v>
      </c>
      <c r="T2304" s="2">
        <v>43404</v>
      </c>
      <c r="U2304" s="2">
        <v>43404</v>
      </c>
      <c r="V2304" s="1" t="s">
        <v>52</v>
      </c>
      <c r="W2304" s="3">
        <v>1</v>
      </c>
      <c r="X2304" s="1" t="s">
        <v>53</v>
      </c>
      <c r="Y2304" s="4">
        <v>2883400</v>
      </c>
      <c r="Z2304" s="4">
        <v>-355569.71</v>
      </c>
      <c r="AA2304" s="4">
        <v>0</v>
      </c>
      <c r="AB2304" s="4">
        <v>0</v>
      </c>
      <c r="AC2304" s="4">
        <v>0</v>
      </c>
      <c r="AD2304" s="4">
        <v>2883400</v>
      </c>
      <c r="AE2304" s="5">
        <v>1614</v>
      </c>
      <c r="AF2304" s="1" t="s">
        <v>70</v>
      </c>
      <c r="AG2304" s="1" t="s">
        <v>71</v>
      </c>
      <c r="AH2304" s="1" t="s">
        <v>89</v>
      </c>
      <c r="AI2304" s="1" t="s">
        <v>57</v>
      </c>
      <c r="AJ2304" s="5">
        <v>10950</v>
      </c>
      <c r="AK2304" s="4">
        <v>-29971</v>
      </c>
      <c r="AL2304" s="4">
        <v>0</v>
      </c>
      <c r="AM2304" s="4">
        <v>0</v>
      </c>
      <c r="AN2304" s="4">
        <v>0</v>
      </c>
      <c r="AO2304" s="4">
        <v>-385540.71</v>
      </c>
      <c r="AP2304" s="4">
        <v>-385540.71</v>
      </c>
      <c r="AQ2304" s="4">
        <v>0</v>
      </c>
      <c r="AR2304" s="4">
        <v>2497859.29</v>
      </c>
      <c r="AS2304" s="1" t="s">
        <v>52</v>
      </c>
      <c r="AT2304" s="9">
        <f t="shared" si="1036"/>
        <v>43404</v>
      </c>
      <c r="AU2304" s="9">
        <f t="shared" si="1037"/>
        <v>43374</v>
      </c>
      <c r="AV2304" s="9">
        <v>44798</v>
      </c>
      <c r="AW2304" s="11">
        <f t="shared" si="1038"/>
        <v>3.8191780821917809</v>
      </c>
      <c r="AX2304">
        <v>10</v>
      </c>
      <c r="AY2304" s="12">
        <v>0.05</v>
      </c>
      <c r="AZ2304">
        <f t="shared" si="1039"/>
        <v>9.5000000000000001E-2</v>
      </c>
      <c r="BA2304" s="13">
        <f t="shared" si="1040"/>
        <v>2883400</v>
      </c>
      <c r="BB2304" s="16" t="s">
        <v>593</v>
      </c>
      <c r="BC2304" s="16" t="s">
        <v>593</v>
      </c>
      <c r="BD2304" s="16" t="s">
        <v>593</v>
      </c>
      <c r="BE2304" s="16" t="s">
        <v>593</v>
      </c>
      <c r="BF2304" s="16" t="s">
        <v>593</v>
      </c>
      <c r="BG2304" s="16" t="s">
        <v>593</v>
      </c>
      <c r="BH2304" s="16" t="s">
        <v>593</v>
      </c>
      <c r="BI2304" s="14">
        <f t="shared" si="1065"/>
        <v>2497859.29</v>
      </c>
      <c r="BJ2304" s="14">
        <v>0</v>
      </c>
      <c r="BK2304" s="14">
        <f t="shared" si="1066"/>
        <v>2497859.29</v>
      </c>
      <c r="BL2304" s="52">
        <v>0</v>
      </c>
      <c r="BM2304" s="15">
        <f t="shared" si="1067"/>
        <v>2497859.29</v>
      </c>
    </row>
    <row r="2305" spans="1:65">
      <c r="A2305" s="8">
        <v>2303</v>
      </c>
      <c r="B2305" s="1" t="s">
        <v>44</v>
      </c>
      <c r="C2305" s="1">
        <v>1500</v>
      </c>
      <c r="D2305" s="1" t="s">
        <v>60</v>
      </c>
      <c r="E2305" s="1">
        <v>150000091</v>
      </c>
      <c r="F2305" s="1" t="s">
        <v>60</v>
      </c>
      <c r="G2305" s="1" t="s">
        <v>181</v>
      </c>
      <c r="H2305" s="1">
        <v>26</v>
      </c>
      <c r="I2305" s="1" t="s">
        <v>202</v>
      </c>
      <c r="J2305" s="1" t="s">
        <v>49</v>
      </c>
      <c r="K2305" s="1">
        <v>17406001</v>
      </c>
      <c r="L2305" s="1" t="s">
        <v>50</v>
      </c>
      <c r="M2305" s="1" t="s">
        <v>51</v>
      </c>
      <c r="N2305" s="1" t="s">
        <v>64</v>
      </c>
      <c r="O2305" s="1" t="s">
        <v>65</v>
      </c>
      <c r="P2305" s="1" t="s">
        <v>66</v>
      </c>
      <c r="Q2305" s="1" t="s">
        <v>67</v>
      </c>
      <c r="R2305" s="1" t="s">
        <v>87</v>
      </c>
      <c r="S2305" s="1" t="s">
        <v>88</v>
      </c>
      <c r="T2305" s="2">
        <v>43404</v>
      </c>
      <c r="U2305" s="2">
        <v>43404</v>
      </c>
      <c r="V2305" s="1" t="s">
        <v>52</v>
      </c>
      <c r="W2305" s="3">
        <v>1</v>
      </c>
      <c r="X2305" s="1" t="s">
        <v>53</v>
      </c>
      <c r="Y2305" s="4">
        <v>120000</v>
      </c>
      <c r="Z2305" s="4">
        <v>-14798</v>
      </c>
      <c r="AA2305" s="4">
        <v>0</v>
      </c>
      <c r="AB2305" s="4">
        <v>0</v>
      </c>
      <c r="AC2305" s="4">
        <v>0</v>
      </c>
      <c r="AD2305" s="4">
        <v>120000</v>
      </c>
      <c r="AE2305" s="5">
        <v>1614</v>
      </c>
      <c r="AF2305" s="1" t="s">
        <v>70</v>
      </c>
      <c r="AG2305" s="1" t="s">
        <v>71</v>
      </c>
      <c r="AH2305" s="1" t="s">
        <v>89</v>
      </c>
      <c r="AI2305" s="1" t="s">
        <v>57</v>
      </c>
      <c r="AJ2305" s="5">
        <v>10950</v>
      </c>
      <c r="AK2305" s="4">
        <v>-1247</v>
      </c>
      <c r="AL2305" s="4">
        <v>0</v>
      </c>
      <c r="AM2305" s="4">
        <v>0</v>
      </c>
      <c r="AN2305" s="4">
        <v>0</v>
      </c>
      <c r="AO2305" s="4">
        <v>-16045</v>
      </c>
      <c r="AP2305" s="4">
        <v>-16045</v>
      </c>
      <c r="AQ2305" s="4">
        <v>0</v>
      </c>
      <c r="AR2305" s="4">
        <v>103955</v>
      </c>
      <c r="AS2305" s="1" t="s">
        <v>52</v>
      </c>
      <c r="AT2305" s="9">
        <f t="shared" si="1036"/>
        <v>43404</v>
      </c>
      <c r="AU2305" s="9">
        <f t="shared" si="1037"/>
        <v>43374</v>
      </c>
      <c r="AV2305" s="9">
        <v>44798</v>
      </c>
      <c r="AW2305" s="11">
        <f t="shared" si="1038"/>
        <v>3.8191780821917809</v>
      </c>
      <c r="AX2305">
        <v>10</v>
      </c>
      <c r="AY2305" s="12">
        <v>0.05</v>
      </c>
      <c r="AZ2305">
        <f t="shared" si="1039"/>
        <v>9.5000000000000001E-2</v>
      </c>
      <c r="BA2305" s="13">
        <f t="shared" si="1040"/>
        <v>120000</v>
      </c>
      <c r="BI2305" s="14">
        <f t="shared" si="1065"/>
        <v>103955</v>
      </c>
      <c r="BJ2305" s="14">
        <v>0</v>
      </c>
      <c r="BK2305" s="14">
        <f t="shared" si="1066"/>
        <v>103955</v>
      </c>
      <c r="BL2305" s="52">
        <v>0</v>
      </c>
      <c r="BM2305" s="15">
        <f t="shared" si="1067"/>
        <v>103955</v>
      </c>
    </row>
    <row r="2306" spans="1:65">
      <c r="A2306" s="8">
        <v>2304</v>
      </c>
      <c r="B2306" s="1" t="s">
        <v>44</v>
      </c>
      <c r="C2306" s="1">
        <v>1500</v>
      </c>
      <c r="D2306" s="1" t="s">
        <v>60</v>
      </c>
      <c r="E2306" s="1">
        <v>150000091</v>
      </c>
      <c r="F2306" s="1" t="s">
        <v>112</v>
      </c>
      <c r="G2306" s="1" t="s">
        <v>116</v>
      </c>
      <c r="H2306" s="1">
        <v>27</v>
      </c>
      <c r="I2306" s="1" t="s">
        <v>202</v>
      </c>
      <c r="J2306" s="1" t="s">
        <v>49</v>
      </c>
      <c r="K2306" s="1">
        <v>17406001</v>
      </c>
      <c r="L2306" s="1" t="s">
        <v>50</v>
      </c>
      <c r="M2306" s="1" t="s">
        <v>51</v>
      </c>
      <c r="N2306" s="1" t="s">
        <v>64</v>
      </c>
      <c r="O2306" s="1" t="s">
        <v>65</v>
      </c>
      <c r="P2306" s="1" t="s">
        <v>66</v>
      </c>
      <c r="Q2306" s="1" t="s">
        <v>67</v>
      </c>
      <c r="R2306" s="1" t="s">
        <v>87</v>
      </c>
      <c r="S2306" s="1" t="s">
        <v>88</v>
      </c>
      <c r="T2306" s="2">
        <v>43404</v>
      </c>
      <c r="U2306" s="2">
        <v>43404</v>
      </c>
      <c r="V2306" s="1" t="s">
        <v>52</v>
      </c>
      <c r="W2306" s="3">
        <v>1</v>
      </c>
      <c r="X2306" s="1" t="s">
        <v>53</v>
      </c>
      <c r="Y2306" s="4">
        <v>4339035</v>
      </c>
      <c r="Z2306" s="4">
        <v>-535070.18000000005</v>
      </c>
      <c r="AA2306" s="4">
        <v>0</v>
      </c>
      <c r="AB2306" s="4">
        <v>0</v>
      </c>
      <c r="AC2306" s="4">
        <v>0</v>
      </c>
      <c r="AD2306" s="4">
        <v>4339035</v>
      </c>
      <c r="AE2306" s="5">
        <v>1614</v>
      </c>
      <c r="AF2306" s="1" t="s">
        <v>70</v>
      </c>
      <c r="AG2306" s="1" t="s">
        <v>71</v>
      </c>
      <c r="AH2306" s="1" t="s">
        <v>89</v>
      </c>
      <c r="AI2306" s="1" t="s">
        <v>57</v>
      </c>
      <c r="AJ2306" s="5">
        <v>10950</v>
      </c>
      <c r="AK2306" s="4">
        <v>-45101</v>
      </c>
      <c r="AL2306" s="4">
        <v>0</v>
      </c>
      <c r="AM2306" s="4">
        <v>0</v>
      </c>
      <c r="AN2306" s="4">
        <v>0</v>
      </c>
      <c r="AO2306" s="4">
        <v>-580171.18000000005</v>
      </c>
      <c r="AP2306" s="4">
        <v>-580171.18000000005</v>
      </c>
      <c r="AQ2306" s="4">
        <v>0</v>
      </c>
      <c r="AR2306" s="4">
        <v>3758863.82</v>
      </c>
      <c r="AS2306" s="1" t="s">
        <v>52</v>
      </c>
      <c r="AT2306" s="9">
        <f t="shared" si="1036"/>
        <v>43404</v>
      </c>
      <c r="AU2306" s="9">
        <f t="shared" si="1037"/>
        <v>43374</v>
      </c>
      <c r="AV2306" s="9">
        <v>44798</v>
      </c>
      <c r="AW2306" s="11">
        <f t="shared" si="1038"/>
        <v>3.8191780821917809</v>
      </c>
      <c r="AX2306">
        <v>10</v>
      </c>
      <c r="AY2306" s="12">
        <v>0.05</v>
      </c>
      <c r="AZ2306">
        <f t="shared" si="1039"/>
        <v>9.5000000000000001E-2</v>
      </c>
      <c r="BA2306" s="13">
        <f t="shared" si="1040"/>
        <v>4339035</v>
      </c>
      <c r="BB2306" s="16" t="s">
        <v>593</v>
      </c>
      <c r="BC2306" s="16" t="s">
        <v>593</v>
      </c>
      <c r="BD2306" s="16" t="s">
        <v>593</v>
      </c>
      <c r="BE2306" s="16" t="s">
        <v>593</v>
      </c>
      <c r="BF2306" s="16" t="s">
        <v>593</v>
      </c>
      <c r="BG2306" s="16" t="s">
        <v>593</v>
      </c>
      <c r="BH2306" s="16" t="s">
        <v>593</v>
      </c>
      <c r="BI2306" s="14">
        <f t="shared" si="1065"/>
        <v>3758863.82</v>
      </c>
      <c r="BJ2306" s="14">
        <v>0</v>
      </c>
      <c r="BK2306" s="14">
        <f t="shared" si="1066"/>
        <v>3758863.82</v>
      </c>
      <c r="BL2306" s="52">
        <v>0</v>
      </c>
      <c r="BM2306" s="15">
        <f t="shared" si="1067"/>
        <v>3758863.82</v>
      </c>
    </row>
    <row r="2307" spans="1:65">
      <c r="A2307" s="8">
        <v>2305</v>
      </c>
      <c r="B2307" s="1" t="s">
        <v>44</v>
      </c>
      <c r="C2307" s="1">
        <v>1500</v>
      </c>
      <c r="D2307" s="1" t="s">
        <v>60</v>
      </c>
      <c r="E2307" s="1">
        <v>150000092</v>
      </c>
      <c r="F2307" s="1" t="s">
        <v>60</v>
      </c>
      <c r="G2307" s="1" t="s">
        <v>86</v>
      </c>
      <c r="H2307" s="1">
        <v>1</v>
      </c>
      <c r="I2307" s="1" t="s">
        <v>203</v>
      </c>
      <c r="J2307" s="1" t="s">
        <v>49</v>
      </c>
      <c r="K2307" s="1">
        <v>17406001</v>
      </c>
      <c r="L2307" s="1" t="s">
        <v>50</v>
      </c>
      <c r="M2307" s="1" t="s">
        <v>51</v>
      </c>
      <c r="N2307" s="1" t="s">
        <v>64</v>
      </c>
      <c r="O2307" s="1" t="s">
        <v>65</v>
      </c>
      <c r="P2307" s="1" t="s">
        <v>66</v>
      </c>
      <c r="Q2307" s="1" t="s">
        <v>67</v>
      </c>
      <c r="R2307" s="1" t="s">
        <v>87</v>
      </c>
      <c r="S2307" s="1" t="s">
        <v>88</v>
      </c>
      <c r="T2307" s="2">
        <v>43404</v>
      </c>
      <c r="U2307" s="2">
        <v>43404</v>
      </c>
      <c r="V2307" s="1" t="s">
        <v>52</v>
      </c>
      <c r="W2307" s="3">
        <v>1</v>
      </c>
      <c r="X2307" s="1" t="s">
        <v>53</v>
      </c>
      <c r="Y2307" s="4">
        <v>892500</v>
      </c>
      <c r="Z2307" s="4">
        <v>-110059</v>
      </c>
      <c r="AA2307" s="4">
        <v>0</v>
      </c>
      <c r="AB2307" s="4">
        <v>0</v>
      </c>
      <c r="AC2307" s="4">
        <v>0</v>
      </c>
      <c r="AD2307" s="4">
        <v>892500</v>
      </c>
      <c r="AE2307" s="5">
        <v>1614</v>
      </c>
      <c r="AF2307" s="1" t="s">
        <v>70</v>
      </c>
      <c r="AG2307" s="1" t="s">
        <v>71</v>
      </c>
      <c r="AH2307" s="1" t="s">
        <v>89</v>
      </c>
      <c r="AI2307" s="1" t="s">
        <v>57</v>
      </c>
      <c r="AJ2307" s="5">
        <v>10950</v>
      </c>
      <c r="AK2307" s="4">
        <v>-9277</v>
      </c>
      <c r="AL2307" s="4">
        <v>0</v>
      </c>
      <c r="AM2307" s="4">
        <v>0</v>
      </c>
      <c r="AN2307" s="4">
        <v>0</v>
      </c>
      <c r="AO2307" s="4">
        <v>-119336</v>
      </c>
      <c r="AP2307" s="4">
        <v>-119336</v>
      </c>
      <c r="AQ2307" s="4">
        <v>0</v>
      </c>
      <c r="AR2307" s="4">
        <v>773164</v>
      </c>
      <c r="AS2307" s="1" t="s">
        <v>52</v>
      </c>
      <c r="AT2307" s="9">
        <f t="shared" si="1036"/>
        <v>43404</v>
      </c>
      <c r="AU2307" s="9">
        <f t="shared" si="1037"/>
        <v>43374</v>
      </c>
      <c r="AV2307" s="9">
        <v>44798</v>
      </c>
      <c r="AW2307" s="11">
        <f t="shared" si="1038"/>
        <v>3.8191780821917809</v>
      </c>
      <c r="AX2307">
        <v>10</v>
      </c>
      <c r="AY2307" s="12">
        <v>0.05</v>
      </c>
      <c r="AZ2307">
        <f t="shared" si="1039"/>
        <v>9.5000000000000001E-2</v>
      </c>
      <c r="BA2307" s="13">
        <f t="shared" si="1040"/>
        <v>892500</v>
      </c>
      <c r="BB2307" s="17" t="s">
        <v>1853</v>
      </c>
      <c r="BC2307">
        <f>MATCH(BB2307,MONTHLY_INDEX!$A:$A,0)</f>
        <v>630</v>
      </c>
      <c r="BD2307">
        <f>MATCH(AU2307,MONTHLY_INDEX!$1:$1,0)</f>
        <v>82</v>
      </c>
      <c r="BE2307">
        <f>INDEX(MONTHLY_INDEX!$1:$1048576,Final!BC2307,Final!BD2307)</f>
        <v>115.8</v>
      </c>
      <c r="BF2307">
        <f>MATCH($BF$1,MONTHLY_INDEX!$1:$1,0)</f>
        <v>127</v>
      </c>
      <c r="BG2307">
        <f>INDEX(MONTHLY_INDEX!$1:$1048576,Final!BC2307,Final!BF2307)</f>
        <v>151.1</v>
      </c>
      <c r="BH2307" s="23">
        <f t="shared" ref="BH2307:BH2324" si="1068">(BG2307-BE2307)/BE2307</f>
        <v>0.30483592400690845</v>
      </c>
      <c r="BI2307" s="14">
        <f t="shared" ref="BI2307:BI2324" si="1069">(1+BH2307)*BA2307</f>
        <v>1164566.0621761659</v>
      </c>
      <c r="BJ2307" s="14">
        <f t="shared" ref="BJ2307:BJ2324" si="1070">BI2307*AZ2307*AW2307</f>
        <v>422530.09209312231</v>
      </c>
      <c r="BK2307" s="15">
        <f t="shared" si="1044"/>
        <v>742035.97008304356</v>
      </c>
      <c r="BL2307" s="52">
        <v>0</v>
      </c>
      <c r="BM2307" s="15">
        <f t="shared" ref="BM2307:BM2324" si="1071">MAX((1-BL2307)*BK2307,BI2307*AY2307)</f>
        <v>742035.97008304356</v>
      </c>
    </row>
    <row r="2308" spans="1:65">
      <c r="A2308" s="8">
        <v>2306</v>
      </c>
      <c r="B2308" s="1" t="s">
        <v>44</v>
      </c>
      <c r="C2308" s="1">
        <v>1500</v>
      </c>
      <c r="D2308" s="1" t="s">
        <v>60</v>
      </c>
      <c r="E2308" s="1">
        <v>150000092</v>
      </c>
      <c r="F2308" s="1" t="s">
        <v>60</v>
      </c>
      <c r="G2308" s="1" t="s">
        <v>90</v>
      </c>
      <c r="H2308" s="1">
        <v>2</v>
      </c>
      <c r="I2308" s="1" t="s">
        <v>203</v>
      </c>
      <c r="J2308" s="1" t="s">
        <v>49</v>
      </c>
      <c r="K2308" s="1">
        <v>17406001</v>
      </c>
      <c r="L2308" s="1" t="s">
        <v>50</v>
      </c>
      <c r="M2308" s="1" t="s">
        <v>51</v>
      </c>
      <c r="N2308" s="1" t="s">
        <v>64</v>
      </c>
      <c r="O2308" s="1" t="s">
        <v>65</v>
      </c>
      <c r="P2308" s="1" t="s">
        <v>66</v>
      </c>
      <c r="Q2308" s="1" t="s">
        <v>67</v>
      </c>
      <c r="R2308" s="1" t="s">
        <v>87</v>
      </c>
      <c r="S2308" s="1" t="s">
        <v>88</v>
      </c>
      <c r="T2308" s="2">
        <v>43404</v>
      </c>
      <c r="U2308" s="2">
        <v>43404</v>
      </c>
      <c r="V2308" s="1" t="s">
        <v>52</v>
      </c>
      <c r="W2308" s="3">
        <v>1</v>
      </c>
      <c r="X2308" s="1" t="s">
        <v>53</v>
      </c>
      <c r="Y2308" s="4">
        <v>472500</v>
      </c>
      <c r="Z2308" s="4">
        <v>-58266</v>
      </c>
      <c r="AA2308" s="4">
        <v>0</v>
      </c>
      <c r="AB2308" s="4">
        <v>0</v>
      </c>
      <c r="AC2308" s="4">
        <v>0</v>
      </c>
      <c r="AD2308" s="4">
        <v>472500</v>
      </c>
      <c r="AE2308" s="5">
        <v>1614</v>
      </c>
      <c r="AF2308" s="1" t="s">
        <v>70</v>
      </c>
      <c r="AG2308" s="1" t="s">
        <v>71</v>
      </c>
      <c r="AH2308" s="1" t="s">
        <v>89</v>
      </c>
      <c r="AI2308" s="1" t="s">
        <v>57</v>
      </c>
      <c r="AJ2308" s="5">
        <v>10950</v>
      </c>
      <c r="AK2308" s="4">
        <v>-4911</v>
      </c>
      <c r="AL2308" s="4">
        <v>0</v>
      </c>
      <c r="AM2308" s="4">
        <v>0</v>
      </c>
      <c r="AN2308" s="4">
        <v>0</v>
      </c>
      <c r="AO2308" s="4">
        <v>-63177</v>
      </c>
      <c r="AP2308" s="4">
        <v>-63177</v>
      </c>
      <c r="AQ2308" s="4">
        <v>0</v>
      </c>
      <c r="AR2308" s="4">
        <v>409323</v>
      </c>
      <c r="AS2308" s="1" t="s">
        <v>52</v>
      </c>
      <c r="AT2308" s="9">
        <f t="shared" ref="AT2308:AT2371" si="1072">T2308</f>
        <v>43404</v>
      </c>
      <c r="AU2308" s="9">
        <f t="shared" ref="AU2308:AU2371" si="1073">DATE(YEAR(AT2308),MONTH(AT2308),DAY(1))</f>
        <v>43374</v>
      </c>
      <c r="AV2308" s="9">
        <v>44798</v>
      </c>
      <c r="AW2308" s="11">
        <f t="shared" ref="AW2308:AW2371" si="1074">(AV2308-AT2308)/365</f>
        <v>3.8191780821917809</v>
      </c>
      <c r="AX2308">
        <v>10</v>
      </c>
      <c r="AY2308" s="12">
        <v>0.05</v>
      </c>
      <c r="AZ2308">
        <f t="shared" ref="AZ2308:AZ2371" si="1075">(1-AY2308)/AX2308</f>
        <v>9.5000000000000001E-2</v>
      </c>
      <c r="BA2308" s="13">
        <f t="shared" ref="BA2308:BA2371" si="1076">Y2308</f>
        <v>472500</v>
      </c>
      <c r="BB2308" s="17" t="s">
        <v>2189</v>
      </c>
      <c r="BC2308">
        <f>MATCH(BB2308,MONTHLY_INDEX!$A:$A,0)</f>
        <v>798</v>
      </c>
      <c r="BD2308">
        <f>MATCH(AU2308,MONTHLY_INDEX!$1:$1,0)</f>
        <v>82</v>
      </c>
      <c r="BE2308">
        <f>INDEX(MONTHLY_INDEX!$1:$1048576,Final!BC2308,Final!BD2308)</f>
        <v>96</v>
      </c>
      <c r="BF2308">
        <f>MATCH($BF$1,MONTHLY_INDEX!$1:$1,0)</f>
        <v>127</v>
      </c>
      <c r="BG2308">
        <f>INDEX(MONTHLY_INDEX!$1:$1048576,Final!BC2308,Final!BF2308)</f>
        <v>95.3</v>
      </c>
      <c r="BH2308" s="23">
        <f t="shared" si="1068"/>
        <v>-7.2916666666666963E-3</v>
      </c>
      <c r="BI2308" s="14">
        <f t="shared" si="1069"/>
        <v>469054.6875</v>
      </c>
      <c r="BJ2308" s="14">
        <f t="shared" si="1070"/>
        <v>170183.32127568492</v>
      </c>
      <c r="BK2308" s="15">
        <f t="shared" ref="BK2308:BK2371" si="1077">MAX(BI2308-BJ2308,0)</f>
        <v>298871.36622431508</v>
      </c>
      <c r="BL2308" s="52">
        <v>0</v>
      </c>
      <c r="BM2308" s="15">
        <f t="shared" si="1071"/>
        <v>298871.36622431508</v>
      </c>
    </row>
    <row r="2309" spans="1:65">
      <c r="A2309" s="8">
        <v>2307</v>
      </c>
      <c r="B2309" s="1" t="s">
        <v>44</v>
      </c>
      <c r="C2309" s="1">
        <v>1500</v>
      </c>
      <c r="D2309" s="1" t="s">
        <v>60</v>
      </c>
      <c r="E2309" s="1">
        <v>150000092</v>
      </c>
      <c r="F2309" s="1" t="s">
        <v>60</v>
      </c>
      <c r="G2309" s="1" t="s">
        <v>91</v>
      </c>
      <c r="H2309" s="1">
        <v>3</v>
      </c>
      <c r="I2309" s="1" t="s">
        <v>203</v>
      </c>
      <c r="J2309" s="1" t="s">
        <v>49</v>
      </c>
      <c r="K2309" s="1">
        <v>17406001</v>
      </c>
      <c r="L2309" s="1" t="s">
        <v>50</v>
      </c>
      <c r="M2309" s="1" t="s">
        <v>51</v>
      </c>
      <c r="N2309" s="1" t="s">
        <v>64</v>
      </c>
      <c r="O2309" s="1" t="s">
        <v>65</v>
      </c>
      <c r="P2309" s="1" t="s">
        <v>66</v>
      </c>
      <c r="Q2309" s="1" t="s">
        <v>67</v>
      </c>
      <c r="R2309" s="1" t="s">
        <v>87</v>
      </c>
      <c r="S2309" s="1" t="s">
        <v>88</v>
      </c>
      <c r="T2309" s="2">
        <v>43404</v>
      </c>
      <c r="U2309" s="2">
        <v>43404</v>
      </c>
      <c r="V2309" s="1" t="s">
        <v>52</v>
      </c>
      <c r="W2309" s="3">
        <v>1</v>
      </c>
      <c r="X2309" s="1" t="s">
        <v>53</v>
      </c>
      <c r="Y2309" s="4">
        <v>637760</v>
      </c>
      <c r="Z2309" s="4">
        <v>-78645</v>
      </c>
      <c r="AA2309" s="4">
        <v>0</v>
      </c>
      <c r="AB2309" s="4">
        <v>0</v>
      </c>
      <c r="AC2309" s="4">
        <v>0</v>
      </c>
      <c r="AD2309" s="4">
        <v>637760</v>
      </c>
      <c r="AE2309" s="5">
        <v>1614</v>
      </c>
      <c r="AF2309" s="1" t="s">
        <v>70</v>
      </c>
      <c r="AG2309" s="1" t="s">
        <v>71</v>
      </c>
      <c r="AH2309" s="1" t="s">
        <v>89</v>
      </c>
      <c r="AI2309" s="1" t="s">
        <v>57</v>
      </c>
      <c r="AJ2309" s="5">
        <v>10950</v>
      </c>
      <c r="AK2309" s="4">
        <v>-6629</v>
      </c>
      <c r="AL2309" s="4">
        <v>0</v>
      </c>
      <c r="AM2309" s="4">
        <v>0</v>
      </c>
      <c r="AN2309" s="4">
        <v>0</v>
      </c>
      <c r="AO2309" s="4">
        <v>-85274</v>
      </c>
      <c r="AP2309" s="4">
        <v>-85274</v>
      </c>
      <c r="AQ2309" s="4">
        <v>0</v>
      </c>
      <c r="AR2309" s="4">
        <v>552486</v>
      </c>
      <c r="AS2309" s="1" t="s">
        <v>52</v>
      </c>
      <c r="AT2309" s="9">
        <f t="shared" si="1072"/>
        <v>43404</v>
      </c>
      <c r="AU2309" s="9">
        <f t="shared" si="1073"/>
        <v>43374</v>
      </c>
      <c r="AV2309" s="9">
        <v>44798</v>
      </c>
      <c r="AW2309" s="11">
        <f t="shared" si="1074"/>
        <v>3.8191780821917809</v>
      </c>
      <c r="AX2309">
        <v>10</v>
      </c>
      <c r="AY2309" s="12">
        <v>0.05</v>
      </c>
      <c r="AZ2309">
        <f t="shared" si="1075"/>
        <v>9.5000000000000001E-2</v>
      </c>
      <c r="BA2309" s="13">
        <f t="shared" si="1076"/>
        <v>637760</v>
      </c>
      <c r="BB2309" s="17" t="s">
        <v>2189</v>
      </c>
      <c r="BC2309">
        <f>MATCH(BB2309,MONTHLY_INDEX!$A:$A,0)</f>
        <v>798</v>
      </c>
      <c r="BD2309">
        <f>MATCH(AU2309,MONTHLY_INDEX!$1:$1,0)</f>
        <v>82</v>
      </c>
      <c r="BE2309">
        <f>INDEX(MONTHLY_INDEX!$1:$1048576,Final!BC2309,Final!BD2309)</f>
        <v>96</v>
      </c>
      <c r="BF2309">
        <f>MATCH($BF$1,MONTHLY_INDEX!$1:$1,0)</f>
        <v>127</v>
      </c>
      <c r="BG2309">
        <f>INDEX(MONTHLY_INDEX!$1:$1048576,Final!BC2309,Final!BF2309)</f>
        <v>95.3</v>
      </c>
      <c r="BH2309" s="23">
        <f t="shared" si="1068"/>
        <v>-7.2916666666666963E-3</v>
      </c>
      <c r="BI2309" s="14">
        <f t="shared" si="1069"/>
        <v>633109.66666666663</v>
      </c>
      <c r="BJ2309" s="14">
        <f t="shared" si="1070"/>
        <v>229706.06344292234</v>
      </c>
      <c r="BK2309" s="15">
        <f t="shared" si="1077"/>
        <v>403403.60322374431</v>
      </c>
      <c r="BL2309" s="52">
        <v>0</v>
      </c>
      <c r="BM2309" s="15">
        <f t="shared" si="1071"/>
        <v>403403.60322374431</v>
      </c>
    </row>
    <row r="2310" spans="1:65">
      <c r="A2310" s="8">
        <v>2308</v>
      </c>
      <c r="B2310" s="1" t="s">
        <v>44</v>
      </c>
      <c r="C2310" s="1">
        <v>1500</v>
      </c>
      <c r="D2310" s="1" t="s">
        <v>60</v>
      </c>
      <c r="E2310" s="1">
        <v>150000092</v>
      </c>
      <c r="F2310" s="1" t="s">
        <v>60</v>
      </c>
      <c r="G2310" s="1" t="s">
        <v>92</v>
      </c>
      <c r="H2310" s="1">
        <v>4</v>
      </c>
      <c r="I2310" s="1" t="s">
        <v>203</v>
      </c>
      <c r="J2310" s="1" t="s">
        <v>49</v>
      </c>
      <c r="K2310" s="1">
        <v>17406001</v>
      </c>
      <c r="L2310" s="1" t="s">
        <v>50</v>
      </c>
      <c r="M2310" s="1" t="s">
        <v>51</v>
      </c>
      <c r="N2310" s="1" t="s">
        <v>64</v>
      </c>
      <c r="O2310" s="1" t="s">
        <v>65</v>
      </c>
      <c r="P2310" s="1" t="s">
        <v>66</v>
      </c>
      <c r="Q2310" s="1" t="s">
        <v>67</v>
      </c>
      <c r="R2310" s="1" t="s">
        <v>87</v>
      </c>
      <c r="S2310" s="1" t="s">
        <v>88</v>
      </c>
      <c r="T2310" s="2">
        <v>43404</v>
      </c>
      <c r="U2310" s="2">
        <v>43404</v>
      </c>
      <c r="V2310" s="1" t="s">
        <v>52</v>
      </c>
      <c r="W2310" s="3">
        <v>1</v>
      </c>
      <c r="X2310" s="1" t="s">
        <v>53</v>
      </c>
      <c r="Y2310" s="4">
        <v>21044329</v>
      </c>
      <c r="Z2310" s="4">
        <v>-2595103</v>
      </c>
      <c r="AA2310" s="4">
        <v>0</v>
      </c>
      <c r="AB2310" s="4">
        <v>0</v>
      </c>
      <c r="AC2310" s="4">
        <v>0</v>
      </c>
      <c r="AD2310" s="4">
        <v>21044329</v>
      </c>
      <c r="AE2310" s="5">
        <v>1614</v>
      </c>
      <c r="AF2310" s="1" t="s">
        <v>70</v>
      </c>
      <c r="AG2310" s="1" t="s">
        <v>71</v>
      </c>
      <c r="AH2310" s="1" t="s">
        <v>89</v>
      </c>
      <c r="AI2310" s="1" t="s">
        <v>57</v>
      </c>
      <c r="AJ2310" s="5">
        <v>10950</v>
      </c>
      <c r="AK2310" s="4">
        <v>-218740</v>
      </c>
      <c r="AL2310" s="4">
        <v>0</v>
      </c>
      <c r="AM2310" s="4">
        <v>0</v>
      </c>
      <c r="AN2310" s="4">
        <v>0</v>
      </c>
      <c r="AO2310" s="4">
        <v>-2813843</v>
      </c>
      <c r="AP2310" s="4">
        <v>-2813843</v>
      </c>
      <c r="AQ2310" s="4">
        <v>0</v>
      </c>
      <c r="AR2310" s="4">
        <v>18230486</v>
      </c>
      <c r="AS2310" s="1" t="s">
        <v>52</v>
      </c>
      <c r="AT2310" s="9">
        <f t="shared" si="1072"/>
        <v>43404</v>
      </c>
      <c r="AU2310" s="9">
        <f t="shared" si="1073"/>
        <v>43374</v>
      </c>
      <c r="AV2310" s="9">
        <v>44798</v>
      </c>
      <c r="AW2310" s="11">
        <f t="shared" si="1074"/>
        <v>3.8191780821917809</v>
      </c>
      <c r="AX2310">
        <v>25</v>
      </c>
      <c r="AY2310" s="12">
        <v>0.05</v>
      </c>
      <c r="AZ2310">
        <f t="shared" si="1075"/>
        <v>3.7999999999999999E-2</v>
      </c>
      <c r="BA2310" s="13">
        <f t="shared" si="1076"/>
        <v>21044329</v>
      </c>
      <c r="BB2310" s="17" t="s">
        <v>2189</v>
      </c>
      <c r="BC2310">
        <f>MATCH(BB2310,MONTHLY_INDEX!$A:$A,0)</f>
        <v>798</v>
      </c>
      <c r="BD2310">
        <f>MATCH(AU2310,MONTHLY_INDEX!$1:$1,0)</f>
        <v>82</v>
      </c>
      <c r="BE2310">
        <f>INDEX(MONTHLY_INDEX!$1:$1048576,Final!BC2310,Final!BD2310)</f>
        <v>96</v>
      </c>
      <c r="BF2310">
        <f>MATCH($BF$1,MONTHLY_INDEX!$1:$1,0)</f>
        <v>127</v>
      </c>
      <c r="BG2310">
        <f>INDEX(MONTHLY_INDEX!$1:$1048576,Final!BC2310,Final!BF2310)</f>
        <v>95.3</v>
      </c>
      <c r="BH2310" s="23">
        <f t="shared" si="1068"/>
        <v>-7.2916666666666963E-3</v>
      </c>
      <c r="BI2310" s="14">
        <f t="shared" si="1069"/>
        <v>20890880.767708331</v>
      </c>
      <c r="BJ2310" s="14">
        <f t="shared" si="1070"/>
        <v>3031867.7699371115</v>
      </c>
      <c r="BK2310" s="15">
        <f t="shared" si="1077"/>
        <v>17859012.997771218</v>
      </c>
      <c r="BL2310" s="52">
        <v>0</v>
      </c>
      <c r="BM2310" s="15">
        <f t="shared" si="1071"/>
        <v>17859012.997771218</v>
      </c>
    </row>
    <row r="2311" spans="1:65">
      <c r="A2311" s="8">
        <v>2309</v>
      </c>
      <c r="B2311" s="1" t="s">
        <v>44</v>
      </c>
      <c r="C2311" s="1">
        <v>1500</v>
      </c>
      <c r="D2311" s="1" t="s">
        <v>60</v>
      </c>
      <c r="E2311" s="1">
        <v>150000092</v>
      </c>
      <c r="F2311" s="1" t="s">
        <v>60</v>
      </c>
      <c r="G2311" s="1" t="s">
        <v>93</v>
      </c>
      <c r="H2311" s="1">
        <v>5</v>
      </c>
      <c r="I2311" s="1" t="s">
        <v>203</v>
      </c>
      <c r="J2311" s="1" t="s">
        <v>49</v>
      </c>
      <c r="K2311" s="1">
        <v>17406001</v>
      </c>
      <c r="L2311" s="1" t="s">
        <v>50</v>
      </c>
      <c r="M2311" s="1" t="s">
        <v>51</v>
      </c>
      <c r="N2311" s="1" t="s">
        <v>64</v>
      </c>
      <c r="O2311" s="1" t="s">
        <v>65</v>
      </c>
      <c r="P2311" s="1" t="s">
        <v>66</v>
      </c>
      <c r="Q2311" s="1" t="s">
        <v>67</v>
      </c>
      <c r="R2311" s="1" t="s">
        <v>87</v>
      </c>
      <c r="S2311" s="1" t="s">
        <v>88</v>
      </c>
      <c r="T2311" s="2">
        <v>43404</v>
      </c>
      <c r="U2311" s="2">
        <v>43404</v>
      </c>
      <c r="V2311" s="1" t="s">
        <v>52</v>
      </c>
      <c r="W2311" s="3">
        <v>1</v>
      </c>
      <c r="X2311" s="1" t="s">
        <v>53</v>
      </c>
      <c r="Y2311" s="4">
        <v>969266</v>
      </c>
      <c r="Z2311" s="4">
        <v>-119526</v>
      </c>
      <c r="AA2311" s="4">
        <v>0</v>
      </c>
      <c r="AB2311" s="4">
        <v>0</v>
      </c>
      <c r="AC2311" s="4">
        <v>0</v>
      </c>
      <c r="AD2311" s="4">
        <v>969266</v>
      </c>
      <c r="AE2311" s="5">
        <v>1614</v>
      </c>
      <c r="AF2311" s="1" t="s">
        <v>70</v>
      </c>
      <c r="AG2311" s="1" t="s">
        <v>71</v>
      </c>
      <c r="AH2311" s="1" t="s">
        <v>89</v>
      </c>
      <c r="AI2311" s="1" t="s">
        <v>57</v>
      </c>
      <c r="AJ2311" s="5">
        <v>10950</v>
      </c>
      <c r="AK2311" s="4">
        <v>-10075</v>
      </c>
      <c r="AL2311" s="4">
        <v>0</v>
      </c>
      <c r="AM2311" s="4">
        <v>0</v>
      </c>
      <c r="AN2311" s="4">
        <v>0</v>
      </c>
      <c r="AO2311" s="4">
        <v>-129601</v>
      </c>
      <c r="AP2311" s="4">
        <v>-129601</v>
      </c>
      <c r="AQ2311" s="4">
        <v>0</v>
      </c>
      <c r="AR2311" s="4">
        <v>839665</v>
      </c>
      <c r="AS2311" s="1" t="s">
        <v>52</v>
      </c>
      <c r="AT2311" s="9">
        <f t="shared" si="1072"/>
        <v>43404</v>
      </c>
      <c r="AU2311" s="9">
        <f t="shared" si="1073"/>
        <v>43374</v>
      </c>
      <c r="AV2311" s="9">
        <v>44798</v>
      </c>
      <c r="AW2311" s="11">
        <f t="shared" si="1074"/>
        <v>3.8191780821917809</v>
      </c>
      <c r="AX2311">
        <v>25</v>
      </c>
      <c r="AY2311" s="12">
        <v>0.05</v>
      </c>
      <c r="AZ2311">
        <f t="shared" si="1075"/>
        <v>3.7999999999999999E-2</v>
      </c>
      <c r="BA2311" s="13">
        <f t="shared" si="1076"/>
        <v>969266</v>
      </c>
      <c r="BB2311" s="17" t="s">
        <v>2083</v>
      </c>
      <c r="BC2311">
        <f>MATCH(BB2311,MONTHLY_INDEX!$A:$A,0)</f>
        <v>745</v>
      </c>
      <c r="BD2311">
        <f>MATCH(AU2311,MONTHLY_INDEX!$1:$1,0)</f>
        <v>82</v>
      </c>
      <c r="BE2311">
        <f>INDEX(MONTHLY_INDEX!$1:$1048576,Final!BC2311,Final!BD2311)</f>
        <v>107.7</v>
      </c>
      <c r="BF2311">
        <f>MATCH($BF$1,MONTHLY_INDEX!$1:$1,0)</f>
        <v>127</v>
      </c>
      <c r="BG2311">
        <f>INDEX(MONTHLY_INDEX!$1:$1048576,Final!BC2311,Final!BF2311)</f>
        <v>115.4</v>
      </c>
      <c r="BH2311" s="23">
        <f t="shared" si="1068"/>
        <v>7.1494893221912742E-2</v>
      </c>
      <c r="BI2311" s="14">
        <f t="shared" si="1069"/>
        <v>1038563.5691736306</v>
      </c>
      <c r="BJ2311" s="14">
        <f t="shared" si="1070"/>
        <v>150725.4503733303</v>
      </c>
      <c r="BK2311" s="15">
        <f t="shared" si="1077"/>
        <v>887838.11880030029</v>
      </c>
      <c r="BL2311" s="52">
        <v>0</v>
      </c>
      <c r="BM2311" s="15">
        <f t="shared" si="1071"/>
        <v>887838.11880030029</v>
      </c>
    </row>
    <row r="2312" spans="1:65">
      <c r="A2312" s="8">
        <v>2310</v>
      </c>
      <c r="B2312" s="1" t="s">
        <v>44</v>
      </c>
      <c r="C2312" s="1">
        <v>1500</v>
      </c>
      <c r="D2312" s="1" t="s">
        <v>60</v>
      </c>
      <c r="E2312" s="1">
        <v>150000092</v>
      </c>
      <c r="F2312" s="1" t="s">
        <v>60</v>
      </c>
      <c r="G2312" s="1" t="s">
        <v>94</v>
      </c>
      <c r="H2312" s="1">
        <v>6</v>
      </c>
      <c r="I2312" s="1" t="s">
        <v>203</v>
      </c>
      <c r="J2312" s="1" t="s">
        <v>49</v>
      </c>
      <c r="K2312" s="1">
        <v>17406001</v>
      </c>
      <c r="L2312" s="1" t="s">
        <v>50</v>
      </c>
      <c r="M2312" s="1" t="s">
        <v>51</v>
      </c>
      <c r="N2312" s="1" t="s">
        <v>64</v>
      </c>
      <c r="O2312" s="1" t="s">
        <v>65</v>
      </c>
      <c r="P2312" s="1" t="s">
        <v>66</v>
      </c>
      <c r="Q2312" s="1" t="s">
        <v>67</v>
      </c>
      <c r="R2312" s="1" t="s">
        <v>87</v>
      </c>
      <c r="S2312" s="1" t="s">
        <v>88</v>
      </c>
      <c r="T2312" s="2">
        <v>43404</v>
      </c>
      <c r="U2312" s="2">
        <v>43404</v>
      </c>
      <c r="V2312" s="1" t="s">
        <v>52</v>
      </c>
      <c r="W2312" s="3">
        <v>1</v>
      </c>
      <c r="X2312" s="1" t="s">
        <v>53</v>
      </c>
      <c r="Y2312" s="4">
        <v>735000</v>
      </c>
      <c r="Z2312" s="4">
        <v>-90636</v>
      </c>
      <c r="AA2312" s="4">
        <v>0</v>
      </c>
      <c r="AB2312" s="4">
        <v>0</v>
      </c>
      <c r="AC2312" s="4">
        <v>0</v>
      </c>
      <c r="AD2312" s="4">
        <v>735000</v>
      </c>
      <c r="AE2312" s="5">
        <v>1614</v>
      </c>
      <c r="AF2312" s="1" t="s">
        <v>70</v>
      </c>
      <c r="AG2312" s="1" t="s">
        <v>71</v>
      </c>
      <c r="AH2312" s="1" t="s">
        <v>89</v>
      </c>
      <c r="AI2312" s="1" t="s">
        <v>57</v>
      </c>
      <c r="AJ2312" s="5">
        <v>10950</v>
      </c>
      <c r="AK2312" s="4">
        <v>-7640</v>
      </c>
      <c r="AL2312" s="4">
        <v>0</v>
      </c>
      <c r="AM2312" s="4">
        <v>0</v>
      </c>
      <c r="AN2312" s="4">
        <v>0</v>
      </c>
      <c r="AO2312" s="4">
        <v>-98276</v>
      </c>
      <c r="AP2312" s="4">
        <v>-98276</v>
      </c>
      <c r="AQ2312" s="4">
        <v>0</v>
      </c>
      <c r="AR2312" s="4">
        <v>636724</v>
      </c>
      <c r="AS2312" s="1" t="s">
        <v>52</v>
      </c>
      <c r="AT2312" s="9">
        <f t="shared" si="1072"/>
        <v>43404</v>
      </c>
      <c r="AU2312" s="9">
        <f t="shared" si="1073"/>
        <v>43374</v>
      </c>
      <c r="AV2312" s="9">
        <v>44798</v>
      </c>
      <c r="AW2312" s="11">
        <f t="shared" si="1074"/>
        <v>3.8191780821917809</v>
      </c>
      <c r="AX2312">
        <v>10</v>
      </c>
      <c r="AY2312" s="12">
        <v>0.05</v>
      </c>
      <c r="AZ2312">
        <f t="shared" si="1075"/>
        <v>9.5000000000000001E-2</v>
      </c>
      <c r="BA2312" s="13">
        <f t="shared" si="1076"/>
        <v>735000</v>
      </c>
      <c r="BB2312" s="17" t="s">
        <v>1853</v>
      </c>
      <c r="BC2312">
        <f>MATCH(BB2312,MONTHLY_INDEX!$A:$A,0)</f>
        <v>630</v>
      </c>
      <c r="BD2312">
        <f>MATCH(AU2312,MONTHLY_INDEX!$1:$1,0)</f>
        <v>82</v>
      </c>
      <c r="BE2312">
        <f>INDEX(MONTHLY_INDEX!$1:$1048576,Final!BC2312,Final!BD2312)</f>
        <v>115.8</v>
      </c>
      <c r="BF2312">
        <f>MATCH($BF$1,MONTHLY_INDEX!$1:$1,0)</f>
        <v>127</v>
      </c>
      <c r="BG2312">
        <f>INDEX(MONTHLY_INDEX!$1:$1048576,Final!BC2312,Final!BF2312)</f>
        <v>151.1</v>
      </c>
      <c r="BH2312" s="23">
        <f t="shared" si="1068"/>
        <v>0.30483592400690845</v>
      </c>
      <c r="BI2312" s="14">
        <f t="shared" si="1069"/>
        <v>959054.4041450778</v>
      </c>
      <c r="BJ2312" s="14">
        <f t="shared" si="1070"/>
        <v>347965.9581943361</v>
      </c>
      <c r="BK2312" s="15">
        <f t="shared" si="1077"/>
        <v>611088.44595074165</v>
      </c>
      <c r="BL2312" s="52">
        <v>0</v>
      </c>
      <c r="BM2312" s="15">
        <f t="shared" si="1071"/>
        <v>611088.44595074165</v>
      </c>
    </row>
    <row r="2313" spans="1:65">
      <c r="A2313" s="8">
        <v>2311</v>
      </c>
      <c r="B2313" s="1" t="s">
        <v>44</v>
      </c>
      <c r="C2313" s="1">
        <v>1500</v>
      </c>
      <c r="D2313" s="1" t="s">
        <v>60</v>
      </c>
      <c r="E2313" s="1">
        <v>150000092</v>
      </c>
      <c r="F2313" s="1" t="s">
        <v>60</v>
      </c>
      <c r="G2313" s="1" t="s">
        <v>95</v>
      </c>
      <c r="H2313" s="1">
        <v>7</v>
      </c>
      <c r="I2313" s="1" t="s">
        <v>203</v>
      </c>
      <c r="J2313" s="1" t="s">
        <v>49</v>
      </c>
      <c r="K2313" s="1">
        <v>17406001</v>
      </c>
      <c r="L2313" s="1" t="s">
        <v>50</v>
      </c>
      <c r="M2313" s="1" t="s">
        <v>51</v>
      </c>
      <c r="N2313" s="1" t="s">
        <v>64</v>
      </c>
      <c r="O2313" s="1" t="s">
        <v>65</v>
      </c>
      <c r="P2313" s="1" t="s">
        <v>66</v>
      </c>
      <c r="Q2313" s="1" t="s">
        <v>67</v>
      </c>
      <c r="R2313" s="1" t="s">
        <v>87</v>
      </c>
      <c r="S2313" s="1" t="s">
        <v>88</v>
      </c>
      <c r="T2313" s="2">
        <v>43404</v>
      </c>
      <c r="U2313" s="2">
        <v>43404</v>
      </c>
      <c r="V2313" s="1" t="s">
        <v>52</v>
      </c>
      <c r="W2313" s="3">
        <v>1</v>
      </c>
      <c r="X2313" s="1" t="s">
        <v>53</v>
      </c>
      <c r="Y2313" s="4">
        <v>126000</v>
      </c>
      <c r="Z2313" s="4">
        <v>-15537</v>
      </c>
      <c r="AA2313" s="4">
        <v>0</v>
      </c>
      <c r="AB2313" s="4">
        <v>0</v>
      </c>
      <c r="AC2313" s="4">
        <v>0</v>
      </c>
      <c r="AD2313" s="4">
        <v>126000</v>
      </c>
      <c r="AE2313" s="5">
        <v>1614</v>
      </c>
      <c r="AF2313" s="1" t="s">
        <v>70</v>
      </c>
      <c r="AG2313" s="1" t="s">
        <v>71</v>
      </c>
      <c r="AH2313" s="1" t="s">
        <v>89</v>
      </c>
      <c r="AI2313" s="1" t="s">
        <v>57</v>
      </c>
      <c r="AJ2313" s="5">
        <v>10950</v>
      </c>
      <c r="AK2313" s="4">
        <v>-1310</v>
      </c>
      <c r="AL2313" s="4">
        <v>0</v>
      </c>
      <c r="AM2313" s="4">
        <v>0</v>
      </c>
      <c r="AN2313" s="4">
        <v>0</v>
      </c>
      <c r="AO2313" s="4">
        <v>-16847</v>
      </c>
      <c r="AP2313" s="4">
        <v>-16847</v>
      </c>
      <c r="AQ2313" s="4">
        <v>0</v>
      </c>
      <c r="AR2313" s="4">
        <v>109153</v>
      </c>
      <c r="AS2313" s="1" t="s">
        <v>52</v>
      </c>
      <c r="AT2313" s="9">
        <f t="shared" si="1072"/>
        <v>43404</v>
      </c>
      <c r="AU2313" s="9">
        <f t="shared" si="1073"/>
        <v>43374</v>
      </c>
      <c r="AV2313" s="9">
        <v>44798</v>
      </c>
      <c r="AW2313" s="11">
        <f t="shared" si="1074"/>
        <v>3.8191780821917809</v>
      </c>
      <c r="AX2313">
        <v>25</v>
      </c>
      <c r="AY2313" s="12">
        <v>0.05</v>
      </c>
      <c r="AZ2313">
        <f t="shared" si="1075"/>
        <v>3.7999999999999999E-2</v>
      </c>
      <c r="BA2313" s="13">
        <f t="shared" si="1076"/>
        <v>126000</v>
      </c>
      <c r="BB2313" s="17" t="s">
        <v>2189</v>
      </c>
      <c r="BC2313">
        <f>MATCH(BB2313,MONTHLY_INDEX!$A:$A,0)</f>
        <v>798</v>
      </c>
      <c r="BD2313">
        <f>MATCH(AU2313,MONTHLY_INDEX!$1:$1,0)</f>
        <v>82</v>
      </c>
      <c r="BE2313">
        <f>INDEX(MONTHLY_INDEX!$1:$1048576,Final!BC2313,Final!BD2313)</f>
        <v>96</v>
      </c>
      <c r="BF2313">
        <f>MATCH($BF$1,MONTHLY_INDEX!$1:$1,0)</f>
        <v>127</v>
      </c>
      <c r="BG2313">
        <f>INDEX(MONTHLY_INDEX!$1:$1048576,Final!BC2313,Final!BF2313)</f>
        <v>95.3</v>
      </c>
      <c r="BH2313" s="23">
        <f t="shared" si="1068"/>
        <v>-7.2916666666666963E-3</v>
      </c>
      <c r="BI2313" s="14">
        <f t="shared" si="1069"/>
        <v>125081.25</v>
      </c>
      <c r="BJ2313" s="14">
        <f t="shared" si="1070"/>
        <v>18152.887602739724</v>
      </c>
      <c r="BK2313" s="15">
        <f t="shared" si="1077"/>
        <v>106928.36239726028</v>
      </c>
      <c r="BL2313" s="52">
        <v>0</v>
      </c>
      <c r="BM2313" s="15">
        <f t="shared" si="1071"/>
        <v>106928.36239726028</v>
      </c>
    </row>
    <row r="2314" spans="1:65">
      <c r="A2314" s="8">
        <v>2312</v>
      </c>
      <c r="B2314" s="1" t="s">
        <v>44</v>
      </c>
      <c r="C2314" s="1">
        <v>1500</v>
      </c>
      <c r="D2314" s="1" t="s">
        <v>60</v>
      </c>
      <c r="E2314" s="1">
        <v>150000092</v>
      </c>
      <c r="F2314" s="1" t="s">
        <v>60</v>
      </c>
      <c r="G2314" s="1" t="s">
        <v>96</v>
      </c>
      <c r="H2314" s="1">
        <v>8</v>
      </c>
      <c r="I2314" s="1" t="s">
        <v>203</v>
      </c>
      <c r="J2314" s="1" t="s">
        <v>49</v>
      </c>
      <c r="K2314" s="1">
        <v>17406001</v>
      </c>
      <c r="L2314" s="1" t="s">
        <v>50</v>
      </c>
      <c r="M2314" s="1" t="s">
        <v>51</v>
      </c>
      <c r="N2314" s="1" t="s">
        <v>64</v>
      </c>
      <c r="O2314" s="1" t="s">
        <v>65</v>
      </c>
      <c r="P2314" s="1" t="s">
        <v>66</v>
      </c>
      <c r="Q2314" s="1" t="s">
        <v>67</v>
      </c>
      <c r="R2314" s="1" t="s">
        <v>87</v>
      </c>
      <c r="S2314" s="1" t="s">
        <v>88</v>
      </c>
      <c r="T2314" s="2">
        <v>43404</v>
      </c>
      <c r="U2314" s="2">
        <v>43404</v>
      </c>
      <c r="V2314" s="1" t="s">
        <v>52</v>
      </c>
      <c r="W2314" s="3">
        <v>1</v>
      </c>
      <c r="X2314" s="1" t="s">
        <v>53</v>
      </c>
      <c r="Y2314" s="4">
        <v>29327302</v>
      </c>
      <c r="Z2314" s="4">
        <v>-3616528</v>
      </c>
      <c r="AA2314" s="4">
        <v>0</v>
      </c>
      <c r="AB2314" s="4">
        <v>0</v>
      </c>
      <c r="AC2314" s="4">
        <v>0</v>
      </c>
      <c r="AD2314" s="4">
        <v>29327302</v>
      </c>
      <c r="AE2314" s="5">
        <v>1614</v>
      </c>
      <c r="AF2314" s="1" t="s">
        <v>70</v>
      </c>
      <c r="AG2314" s="1" t="s">
        <v>71</v>
      </c>
      <c r="AH2314" s="1" t="s">
        <v>89</v>
      </c>
      <c r="AI2314" s="1" t="s">
        <v>57</v>
      </c>
      <c r="AJ2314" s="5">
        <v>10950</v>
      </c>
      <c r="AK2314" s="4">
        <v>-304835</v>
      </c>
      <c r="AL2314" s="4">
        <v>0</v>
      </c>
      <c r="AM2314" s="4">
        <v>0</v>
      </c>
      <c r="AN2314" s="4">
        <v>0</v>
      </c>
      <c r="AO2314" s="4">
        <v>-3921363</v>
      </c>
      <c r="AP2314" s="4">
        <v>-3921363</v>
      </c>
      <c r="AQ2314" s="4">
        <v>0</v>
      </c>
      <c r="AR2314" s="4">
        <v>25405939</v>
      </c>
      <c r="AS2314" s="1" t="s">
        <v>52</v>
      </c>
      <c r="AT2314" s="9">
        <f t="shared" si="1072"/>
        <v>43404</v>
      </c>
      <c r="AU2314" s="9">
        <f t="shared" si="1073"/>
        <v>43374</v>
      </c>
      <c r="AV2314" s="9">
        <v>44798</v>
      </c>
      <c r="AW2314" s="11">
        <f t="shared" si="1074"/>
        <v>3.8191780821917809</v>
      </c>
      <c r="AX2314">
        <v>25</v>
      </c>
      <c r="AY2314" s="12">
        <v>0.05</v>
      </c>
      <c r="AZ2314">
        <f t="shared" si="1075"/>
        <v>3.7999999999999999E-2</v>
      </c>
      <c r="BA2314" s="13">
        <f t="shared" si="1076"/>
        <v>29327302</v>
      </c>
      <c r="BB2314" s="17" t="s">
        <v>2189</v>
      </c>
      <c r="BC2314">
        <f>MATCH(BB2314,MONTHLY_INDEX!$A:$A,0)</f>
        <v>798</v>
      </c>
      <c r="BD2314">
        <f>MATCH(AU2314,MONTHLY_INDEX!$1:$1,0)</f>
        <v>82</v>
      </c>
      <c r="BE2314">
        <f>INDEX(MONTHLY_INDEX!$1:$1048576,Final!BC2314,Final!BD2314)</f>
        <v>96</v>
      </c>
      <c r="BF2314">
        <f>MATCH($BF$1,MONTHLY_INDEX!$1:$1,0)</f>
        <v>127</v>
      </c>
      <c r="BG2314">
        <f>INDEX(MONTHLY_INDEX!$1:$1048576,Final!BC2314,Final!BF2314)</f>
        <v>95.3</v>
      </c>
      <c r="BH2314" s="23">
        <f t="shared" si="1068"/>
        <v>-7.2916666666666963E-3</v>
      </c>
      <c r="BI2314" s="14">
        <f t="shared" si="1069"/>
        <v>29113457.089583334</v>
      </c>
      <c r="BJ2314" s="14">
        <f t="shared" si="1070"/>
        <v>4225200.1341079678</v>
      </c>
      <c r="BK2314" s="15">
        <f t="shared" si="1077"/>
        <v>24888256.955475368</v>
      </c>
      <c r="BL2314" s="52">
        <v>0</v>
      </c>
      <c r="BM2314" s="15">
        <f t="shared" si="1071"/>
        <v>24888256.955475368</v>
      </c>
    </row>
    <row r="2315" spans="1:65">
      <c r="A2315" s="8">
        <v>2313</v>
      </c>
      <c r="B2315" s="1" t="s">
        <v>44</v>
      </c>
      <c r="C2315" s="1">
        <v>1500</v>
      </c>
      <c r="D2315" s="1" t="s">
        <v>60</v>
      </c>
      <c r="E2315" s="1">
        <v>150000092</v>
      </c>
      <c r="F2315" s="1" t="s">
        <v>60</v>
      </c>
      <c r="G2315" s="1" t="s">
        <v>97</v>
      </c>
      <c r="H2315" s="1">
        <v>9</v>
      </c>
      <c r="I2315" s="1" t="s">
        <v>203</v>
      </c>
      <c r="J2315" s="1" t="s">
        <v>49</v>
      </c>
      <c r="K2315" s="1">
        <v>17406001</v>
      </c>
      <c r="L2315" s="1" t="s">
        <v>50</v>
      </c>
      <c r="M2315" s="1" t="s">
        <v>51</v>
      </c>
      <c r="N2315" s="1" t="s">
        <v>64</v>
      </c>
      <c r="O2315" s="1" t="s">
        <v>65</v>
      </c>
      <c r="P2315" s="1" t="s">
        <v>66</v>
      </c>
      <c r="Q2315" s="1" t="s">
        <v>67</v>
      </c>
      <c r="R2315" s="1" t="s">
        <v>87</v>
      </c>
      <c r="S2315" s="1" t="s">
        <v>88</v>
      </c>
      <c r="T2315" s="2">
        <v>43404</v>
      </c>
      <c r="U2315" s="2">
        <v>43404</v>
      </c>
      <c r="V2315" s="1" t="s">
        <v>52</v>
      </c>
      <c r="W2315" s="3">
        <v>1</v>
      </c>
      <c r="X2315" s="1" t="s">
        <v>53</v>
      </c>
      <c r="Y2315" s="4">
        <v>1517250</v>
      </c>
      <c r="Z2315" s="4">
        <v>-187100</v>
      </c>
      <c r="AA2315" s="4">
        <v>0</v>
      </c>
      <c r="AB2315" s="4">
        <v>0</v>
      </c>
      <c r="AC2315" s="4">
        <v>0</v>
      </c>
      <c r="AD2315" s="4">
        <v>1517250</v>
      </c>
      <c r="AE2315" s="5">
        <v>1614</v>
      </c>
      <c r="AF2315" s="1" t="s">
        <v>70</v>
      </c>
      <c r="AG2315" s="1" t="s">
        <v>71</v>
      </c>
      <c r="AH2315" s="1" t="s">
        <v>89</v>
      </c>
      <c r="AI2315" s="1" t="s">
        <v>57</v>
      </c>
      <c r="AJ2315" s="5">
        <v>10950</v>
      </c>
      <c r="AK2315" s="4">
        <v>-15771</v>
      </c>
      <c r="AL2315" s="4">
        <v>0</v>
      </c>
      <c r="AM2315" s="4">
        <v>0</v>
      </c>
      <c r="AN2315" s="4">
        <v>0</v>
      </c>
      <c r="AO2315" s="4">
        <v>-202871</v>
      </c>
      <c r="AP2315" s="4">
        <v>-202871</v>
      </c>
      <c r="AQ2315" s="4">
        <v>0</v>
      </c>
      <c r="AR2315" s="4">
        <v>1314379</v>
      </c>
      <c r="AS2315" s="1" t="s">
        <v>52</v>
      </c>
      <c r="AT2315" s="9">
        <f t="shared" si="1072"/>
        <v>43404</v>
      </c>
      <c r="AU2315" s="9">
        <f t="shared" si="1073"/>
        <v>43374</v>
      </c>
      <c r="AV2315" s="9">
        <v>44798</v>
      </c>
      <c r="AW2315" s="11">
        <f t="shared" si="1074"/>
        <v>3.8191780821917809</v>
      </c>
      <c r="AX2315">
        <v>15</v>
      </c>
      <c r="AY2315" s="12">
        <v>0.05</v>
      </c>
      <c r="AZ2315">
        <f t="shared" si="1075"/>
        <v>6.3333333333333325E-2</v>
      </c>
      <c r="BA2315" s="13">
        <f t="shared" si="1076"/>
        <v>1517250</v>
      </c>
      <c r="BB2315" s="17" t="s">
        <v>1941</v>
      </c>
      <c r="BC2315">
        <f>MATCH(BB2315,MONTHLY_INDEX!$A:$A,0)</f>
        <v>674</v>
      </c>
      <c r="BD2315">
        <f>MATCH(AU2315,MONTHLY_INDEX!$1:$1,0)</f>
        <v>82</v>
      </c>
      <c r="BE2315">
        <f>INDEX(MONTHLY_INDEX!$1:$1048576,Final!BC2315,Final!BD2315)</f>
        <v>105.9</v>
      </c>
      <c r="BF2315">
        <f>MATCH($BF$1,MONTHLY_INDEX!$1:$1,0)</f>
        <v>127</v>
      </c>
      <c r="BG2315">
        <f>INDEX(MONTHLY_INDEX!$1:$1048576,Final!BC2315,Final!BF2315)</f>
        <v>122.8</v>
      </c>
      <c r="BH2315" s="23">
        <f t="shared" si="1068"/>
        <v>0.15958451369216234</v>
      </c>
      <c r="BI2315" s="14">
        <f t="shared" si="1069"/>
        <v>1759379.6033994332</v>
      </c>
      <c r="BJ2315" s="14">
        <f t="shared" si="1070"/>
        <v>425560.98790536425</v>
      </c>
      <c r="BK2315" s="15">
        <f t="shared" si="1077"/>
        <v>1333818.6154940689</v>
      </c>
      <c r="BL2315" s="52">
        <v>0</v>
      </c>
      <c r="BM2315" s="15">
        <f t="shared" si="1071"/>
        <v>1333818.6154940689</v>
      </c>
    </row>
    <row r="2316" spans="1:65">
      <c r="A2316" s="8">
        <v>2314</v>
      </c>
      <c r="B2316" s="1" t="s">
        <v>44</v>
      </c>
      <c r="C2316" s="1">
        <v>1500</v>
      </c>
      <c r="D2316" s="1" t="s">
        <v>60</v>
      </c>
      <c r="E2316" s="1">
        <v>150000092</v>
      </c>
      <c r="F2316" s="1" t="s">
        <v>60</v>
      </c>
      <c r="G2316" s="1" t="s">
        <v>98</v>
      </c>
      <c r="H2316" s="1">
        <v>10</v>
      </c>
      <c r="I2316" s="1" t="s">
        <v>203</v>
      </c>
      <c r="J2316" s="1" t="s">
        <v>49</v>
      </c>
      <c r="K2316" s="1">
        <v>17406001</v>
      </c>
      <c r="L2316" s="1" t="s">
        <v>50</v>
      </c>
      <c r="M2316" s="1" t="s">
        <v>51</v>
      </c>
      <c r="N2316" s="1" t="s">
        <v>64</v>
      </c>
      <c r="O2316" s="1" t="s">
        <v>65</v>
      </c>
      <c r="P2316" s="1" t="s">
        <v>66</v>
      </c>
      <c r="Q2316" s="1" t="s">
        <v>67</v>
      </c>
      <c r="R2316" s="1" t="s">
        <v>87</v>
      </c>
      <c r="S2316" s="1" t="s">
        <v>88</v>
      </c>
      <c r="T2316" s="2">
        <v>43404</v>
      </c>
      <c r="U2316" s="2">
        <v>43404</v>
      </c>
      <c r="V2316" s="1" t="s">
        <v>52</v>
      </c>
      <c r="W2316" s="3">
        <v>1</v>
      </c>
      <c r="X2316" s="1" t="s">
        <v>53</v>
      </c>
      <c r="Y2316" s="4">
        <v>312900</v>
      </c>
      <c r="Z2316" s="4">
        <v>-38584</v>
      </c>
      <c r="AA2316" s="4">
        <v>0</v>
      </c>
      <c r="AB2316" s="4">
        <v>0</v>
      </c>
      <c r="AC2316" s="4">
        <v>0</v>
      </c>
      <c r="AD2316" s="4">
        <v>312900</v>
      </c>
      <c r="AE2316" s="5">
        <v>1614</v>
      </c>
      <c r="AF2316" s="1" t="s">
        <v>70</v>
      </c>
      <c r="AG2316" s="1" t="s">
        <v>71</v>
      </c>
      <c r="AH2316" s="1" t="s">
        <v>89</v>
      </c>
      <c r="AI2316" s="1" t="s">
        <v>57</v>
      </c>
      <c r="AJ2316" s="5">
        <v>10950</v>
      </c>
      <c r="AK2316" s="4">
        <v>-3252</v>
      </c>
      <c r="AL2316" s="4">
        <v>0</v>
      </c>
      <c r="AM2316" s="4">
        <v>0</v>
      </c>
      <c r="AN2316" s="4">
        <v>0</v>
      </c>
      <c r="AO2316" s="4">
        <v>-41836</v>
      </c>
      <c r="AP2316" s="4">
        <v>-41836</v>
      </c>
      <c r="AQ2316" s="4">
        <v>0</v>
      </c>
      <c r="AR2316" s="4">
        <v>271064</v>
      </c>
      <c r="AS2316" s="1" t="s">
        <v>52</v>
      </c>
      <c r="AT2316" s="9">
        <f t="shared" si="1072"/>
        <v>43404</v>
      </c>
      <c r="AU2316" s="9">
        <f t="shared" si="1073"/>
        <v>43374</v>
      </c>
      <c r="AV2316" s="9">
        <v>44798</v>
      </c>
      <c r="AW2316" s="11">
        <f t="shared" si="1074"/>
        <v>3.8191780821917809</v>
      </c>
      <c r="AX2316">
        <v>10</v>
      </c>
      <c r="AY2316" s="12">
        <v>0.05</v>
      </c>
      <c r="AZ2316">
        <f t="shared" si="1075"/>
        <v>9.5000000000000001E-2</v>
      </c>
      <c r="BA2316" s="13">
        <f t="shared" si="1076"/>
        <v>312900</v>
      </c>
      <c r="BB2316" s="17" t="s">
        <v>2189</v>
      </c>
      <c r="BC2316">
        <f>MATCH(BB2316,MONTHLY_INDEX!$A:$A,0)</f>
        <v>798</v>
      </c>
      <c r="BD2316">
        <f>MATCH(AU2316,MONTHLY_INDEX!$1:$1,0)</f>
        <v>82</v>
      </c>
      <c r="BE2316">
        <f>INDEX(MONTHLY_INDEX!$1:$1048576,Final!BC2316,Final!BD2316)</f>
        <v>96</v>
      </c>
      <c r="BF2316">
        <f>MATCH($BF$1,MONTHLY_INDEX!$1:$1,0)</f>
        <v>127</v>
      </c>
      <c r="BG2316">
        <f>INDEX(MONTHLY_INDEX!$1:$1048576,Final!BC2316,Final!BF2316)</f>
        <v>95.3</v>
      </c>
      <c r="BH2316" s="23">
        <f t="shared" si="1068"/>
        <v>-7.2916666666666963E-3</v>
      </c>
      <c r="BI2316" s="14">
        <f t="shared" si="1069"/>
        <v>310618.4375</v>
      </c>
      <c r="BJ2316" s="14">
        <f t="shared" si="1070"/>
        <v>112699.17720034247</v>
      </c>
      <c r="BK2316" s="15">
        <f t="shared" si="1077"/>
        <v>197919.26029965753</v>
      </c>
      <c r="BL2316" s="52">
        <v>0</v>
      </c>
      <c r="BM2316" s="15">
        <f t="shared" si="1071"/>
        <v>197919.26029965753</v>
      </c>
    </row>
    <row r="2317" spans="1:65">
      <c r="A2317" s="8">
        <v>2315</v>
      </c>
      <c r="B2317" s="1" t="s">
        <v>44</v>
      </c>
      <c r="C2317" s="1">
        <v>1500</v>
      </c>
      <c r="D2317" s="1" t="s">
        <v>60</v>
      </c>
      <c r="E2317" s="1">
        <v>150000092</v>
      </c>
      <c r="F2317" s="1" t="s">
        <v>60</v>
      </c>
      <c r="G2317" s="1" t="s">
        <v>99</v>
      </c>
      <c r="H2317" s="1">
        <v>11</v>
      </c>
      <c r="I2317" s="1" t="s">
        <v>203</v>
      </c>
      <c r="J2317" s="1" t="s">
        <v>49</v>
      </c>
      <c r="K2317" s="1">
        <v>17406001</v>
      </c>
      <c r="L2317" s="1" t="s">
        <v>50</v>
      </c>
      <c r="M2317" s="1" t="s">
        <v>51</v>
      </c>
      <c r="N2317" s="1" t="s">
        <v>64</v>
      </c>
      <c r="O2317" s="1" t="s">
        <v>65</v>
      </c>
      <c r="P2317" s="1" t="s">
        <v>66</v>
      </c>
      <c r="Q2317" s="1" t="s">
        <v>67</v>
      </c>
      <c r="R2317" s="1" t="s">
        <v>87</v>
      </c>
      <c r="S2317" s="1" t="s">
        <v>88</v>
      </c>
      <c r="T2317" s="2">
        <v>43404</v>
      </c>
      <c r="U2317" s="2">
        <v>43404</v>
      </c>
      <c r="V2317" s="1" t="s">
        <v>52</v>
      </c>
      <c r="W2317" s="3">
        <v>1</v>
      </c>
      <c r="X2317" s="1" t="s">
        <v>53</v>
      </c>
      <c r="Y2317" s="4">
        <v>1174950</v>
      </c>
      <c r="Z2317" s="4">
        <v>-144889</v>
      </c>
      <c r="AA2317" s="4">
        <v>0</v>
      </c>
      <c r="AB2317" s="4">
        <v>0</v>
      </c>
      <c r="AC2317" s="4">
        <v>0</v>
      </c>
      <c r="AD2317" s="4">
        <v>1174950</v>
      </c>
      <c r="AE2317" s="5">
        <v>1614</v>
      </c>
      <c r="AF2317" s="1" t="s">
        <v>70</v>
      </c>
      <c r="AG2317" s="1" t="s">
        <v>71</v>
      </c>
      <c r="AH2317" s="1" t="s">
        <v>89</v>
      </c>
      <c r="AI2317" s="1" t="s">
        <v>57</v>
      </c>
      <c r="AJ2317" s="5">
        <v>10950</v>
      </c>
      <c r="AK2317" s="4">
        <v>-12213</v>
      </c>
      <c r="AL2317" s="4">
        <v>0</v>
      </c>
      <c r="AM2317" s="4">
        <v>0</v>
      </c>
      <c r="AN2317" s="4">
        <v>0</v>
      </c>
      <c r="AO2317" s="4">
        <v>-157102</v>
      </c>
      <c r="AP2317" s="4">
        <v>-157102</v>
      </c>
      <c r="AQ2317" s="4">
        <v>0</v>
      </c>
      <c r="AR2317" s="4">
        <v>1017848</v>
      </c>
      <c r="AS2317" s="1" t="s">
        <v>52</v>
      </c>
      <c r="AT2317" s="9">
        <f t="shared" si="1072"/>
        <v>43404</v>
      </c>
      <c r="AU2317" s="9">
        <f t="shared" si="1073"/>
        <v>43374</v>
      </c>
      <c r="AV2317" s="9">
        <v>44798</v>
      </c>
      <c r="AW2317" s="11">
        <f t="shared" si="1074"/>
        <v>3.8191780821917809</v>
      </c>
      <c r="AX2317">
        <v>10</v>
      </c>
      <c r="AY2317" s="12">
        <v>0.05</v>
      </c>
      <c r="AZ2317">
        <f t="shared" si="1075"/>
        <v>9.5000000000000001E-2</v>
      </c>
      <c r="BA2317" s="13">
        <f t="shared" si="1076"/>
        <v>1174950</v>
      </c>
      <c r="BB2317" s="17" t="s">
        <v>2189</v>
      </c>
      <c r="BC2317">
        <f>MATCH(BB2317,MONTHLY_INDEX!$A:$A,0)</f>
        <v>798</v>
      </c>
      <c r="BD2317">
        <f>MATCH(AU2317,MONTHLY_INDEX!$1:$1,0)</f>
        <v>82</v>
      </c>
      <c r="BE2317">
        <f>INDEX(MONTHLY_INDEX!$1:$1048576,Final!BC2317,Final!BD2317)</f>
        <v>96</v>
      </c>
      <c r="BF2317">
        <f>MATCH($BF$1,MONTHLY_INDEX!$1:$1,0)</f>
        <v>127</v>
      </c>
      <c r="BG2317">
        <f>INDEX(MONTHLY_INDEX!$1:$1048576,Final!BC2317,Final!BF2317)</f>
        <v>95.3</v>
      </c>
      <c r="BH2317" s="23">
        <f t="shared" si="1068"/>
        <v>-7.2916666666666963E-3</v>
      </c>
      <c r="BI2317" s="14">
        <f t="shared" si="1069"/>
        <v>1166382.65625</v>
      </c>
      <c r="BJ2317" s="14">
        <f t="shared" si="1070"/>
        <v>423189.19223886984</v>
      </c>
      <c r="BK2317" s="15">
        <f t="shared" si="1077"/>
        <v>743193.46401113016</v>
      </c>
      <c r="BL2317" s="52">
        <v>0</v>
      </c>
      <c r="BM2317" s="15">
        <f t="shared" si="1071"/>
        <v>743193.46401113016</v>
      </c>
    </row>
    <row r="2318" spans="1:65">
      <c r="A2318" s="8">
        <v>2316</v>
      </c>
      <c r="B2318" s="1" t="s">
        <v>44</v>
      </c>
      <c r="C2318" s="1">
        <v>1500</v>
      </c>
      <c r="D2318" s="1" t="s">
        <v>60</v>
      </c>
      <c r="E2318" s="1">
        <v>150000092</v>
      </c>
      <c r="F2318" s="1" t="s">
        <v>60</v>
      </c>
      <c r="G2318" s="1" t="s">
        <v>100</v>
      </c>
      <c r="H2318" s="1">
        <v>12</v>
      </c>
      <c r="I2318" s="1" t="s">
        <v>203</v>
      </c>
      <c r="J2318" s="1" t="s">
        <v>49</v>
      </c>
      <c r="K2318" s="1">
        <v>17406001</v>
      </c>
      <c r="L2318" s="1" t="s">
        <v>50</v>
      </c>
      <c r="M2318" s="1" t="s">
        <v>51</v>
      </c>
      <c r="N2318" s="1" t="s">
        <v>64</v>
      </c>
      <c r="O2318" s="1" t="s">
        <v>65</v>
      </c>
      <c r="P2318" s="1" t="s">
        <v>66</v>
      </c>
      <c r="Q2318" s="1" t="s">
        <v>67</v>
      </c>
      <c r="R2318" s="1" t="s">
        <v>87</v>
      </c>
      <c r="S2318" s="1" t="s">
        <v>88</v>
      </c>
      <c r="T2318" s="2">
        <v>43404</v>
      </c>
      <c r="U2318" s="2">
        <v>43404</v>
      </c>
      <c r="V2318" s="1" t="s">
        <v>52</v>
      </c>
      <c r="W2318" s="3">
        <v>1</v>
      </c>
      <c r="X2318" s="1" t="s">
        <v>53</v>
      </c>
      <c r="Y2318" s="4">
        <v>582750</v>
      </c>
      <c r="Z2318" s="4">
        <v>-71862</v>
      </c>
      <c r="AA2318" s="4">
        <v>0</v>
      </c>
      <c r="AB2318" s="4">
        <v>0</v>
      </c>
      <c r="AC2318" s="4">
        <v>0</v>
      </c>
      <c r="AD2318" s="4">
        <v>582750</v>
      </c>
      <c r="AE2318" s="5">
        <v>1614</v>
      </c>
      <c r="AF2318" s="1" t="s">
        <v>70</v>
      </c>
      <c r="AG2318" s="1" t="s">
        <v>71</v>
      </c>
      <c r="AH2318" s="1" t="s">
        <v>89</v>
      </c>
      <c r="AI2318" s="1" t="s">
        <v>57</v>
      </c>
      <c r="AJ2318" s="5">
        <v>10950</v>
      </c>
      <c r="AK2318" s="4">
        <v>-6057</v>
      </c>
      <c r="AL2318" s="4">
        <v>0</v>
      </c>
      <c r="AM2318" s="4">
        <v>0</v>
      </c>
      <c r="AN2318" s="4">
        <v>0</v>
      </c>
      <c r="AO2318" s="4">
        <v>-77919</v>
      </c>
      <c r="AP2318" s="4">
        <v>-77919</v>
      </c>
      <c r="AQ2318" s="4">
        <v>0</v>
      </c>
      <c r="AR2318" s="4">
        <v>504831</v>
      </c>
      <c r="AS2318" s="1" t="s">
        <v>52</v>
      </c>
      <c r="AT2318" s="9">
        <f t="shared" si="1072"/>
        <v>43404</v>
      </c>
      <c r="AU2318" s="9">
        <f t="shared" si="1073"/>
        <v>43374</v>
      </c>
      <c r="AV2318" s="9">
        <v>44798</v>
      </c>
      <c r="AW2318" s="11">
        <f t="shared" si="1074"/>
        <v>3.8191780821917809</v>
      </c>
      <c r="AX2318">
        <v>10</v>
      </c>
      <c r="AY2318" s="12">
        <v>0.05</v>
      </c>
      <c r="AZ2318">
        <f t="shared" si="1075"/>
        <v>9.5000000000000001E-2</v>
      </c>
      <c r="BA2318" s="13">
        <f t="shared" si="1076"/>
        <v>582750</v>
      </c>
      <c r="BB2318" s="17" t="s">
        <v>1973</v>
      </c>
      <c r="BC2318">
        <f>MATCH(BB2318,MONTHLY_INDEX!$A:$A,0)</f>
        <v>690</v>
      </c>
      <c r="BD2318">
        <f>MATCH(AU2318,MONTHLY_INDEX!$1:$1,0)</f>
        <v>82</v>
      </c>
      <c r="BE2318">
        <f>INDEX(MONTHLY_INDEX!$1:$1048576,Final!BC2318,Final!BD2318)</f>
        <v>112.3</v>
      </c>
      <c r="BF2318">
        <f>MATCH($BF$1,MONTHLY_INDEX!$1:$1,0)</f>
        <v>127</v>
      </c>
      <c r="BG2318">
        <f>INDEX(MONTHLY_INDEX!$1:$1048576,Final!BC2318,Final!BF2318)</f>
        <v>145.69999999999999</v>
      </c>
      <c r="BH2318" s="23">
        <f t="shared" si="1068"/>
        <v>0.29741763134461258</v>
      </c>
      <c r="BI2318" s="14">
        <f t="shared" si="1069"/>
        <v>756070.12466607301</v>
      </c>
      <c r="BJ2318" s="14">
        <f t="shared" si="1070"/>
        <v>274318.81262884394</v>
      </c>
      <c r="BK2318" s="15">
        <f t="shared" si="1077"/>
        <v>481751.31203722907</v>
      </c>
      <c r="BL2318" s="52">
        <v>0</v>
      </c>
      <c r="BM2318" s="15">
        <f t="shared" si="1071"/>
        <v>481751.31203722907</v>
      </c>
    </row>
    <row r="2319" spans="1:65">
      <c r="A2319" s="8">
        <v>2317</v>
      </c>
      <c r="B2319" s="1" t="s">
        <v>44</v>
      </c>
      <c r="C2319" s="1">
        <v>1500</v>
      </c>
      <c r="D2319" s="1" t="s">
        <v>60</v>
      </c>
      <c r="E2319" s="1">
        <v>150000092</v>
      </c>
      <c r="F2319" s="1" t="s">
        <v>60</v>
      </c>
      <c r="G2319" s="1" t="s">
        <v>101</v>
      </c>
      <c r="H2319" s="1">
        <v>13</v>
      </c>
      <c r="I2319" s="1" t="s">
        <v>203</v>
      </c>
      <c r="J2319" s="1" t="s">
        <v>49</v>
      </c>
      <c r="K2319" s="1">
        <v>17406001</v>
      </c>
      <c r="L2319" s="1" t="s">
        <v>50</v>
      </c>
      <c r="M2319" s="1" t="s">
        <v>51</v>
      </c>
      <c r="N2319" s="1" t="s">
        <v>64</v>
      </c>
      <c r="O2319" s="1" t="s">
        <v>65</v>
      </c>
      <c r="P2319" s="1" t="s">
        <v>66</v>
      </c>
      <c r="Q2319" s="1" t="s">
        <v>67</v>
      </c>
      <c r="R2319" s="1" t="s">
        <v>87</v>
      </c>
      <c r="S2319" s="1" t="s">
        <v>88</v>
      </c>
      <c r="T2319" s="2">
        <v>43404</v>
      </c>
      <c r="U2319" s="2">
        <v>43404</v>
      </c>
      <c r="V2319" s="1" t="s">
        <v>52</v>
      </c>
      <c r="W2319" s="3">
        <v>1</v>
      </c>
      <c r="X2319" s="1" t="s">
        <v>53</v>
      </c>
      <c r="Y2319" s="4">
        <v>9976171</v>
      </c>
      <c r="Z2319" s="4">
        <v>-1230221</v>
      </c>
      <c r="AA2319" s="4">
        <v>0</v>
      </c>
      <c r="AB2319" s="4">
        <v>0</v>
      </c>
      <c r="AC2319" s="4">
        <v>0</v>
      </c>
      <c r="AD2319" s="4">
        <v>9976171</v>
      </c>
      <c r="AE2319" s="5">
        <v>1614</v>
      </c>
      <c r="AF2319" s="1" t="s">
        <v>70</v>
      </c>
      <c r="AG2319" s="1" t="s">
        <v>71</v>
      </c>
      <c r="AH2319" s="1" t="s">
        <v>89</v>
      </c>
      <c r="AI2319" s="1" t="s">
        <v>57</v>
      </c>
      <c r="AJ2319" s="5">
        <v>10950</v>
      </c>
      <c r="AK2319" s="4">
        <v>-103695</v>
      </c>
      <c r="AL2319" s="4">
        <v>0</v>
      </c>
      <c r="AM2319" s="4">
        <v>0</v>
      </c>
      <c r="AN2319" s="4">
        <v>0</v>
      </c>
      <c r="AO2319" s="4">
        <v>-1333916</v>
      </c>
      <c r="AP2319" s="4">
        <v>-1333916</v>
      </c>
      <c r="AQ2319" s="4">
        <v>0</v>
      </c>
      <c r="AR2319" s="4">
        <v>8642255</v>
      </c>
      <c r="AS2319" s="1" t="s">
        <v>52</v>
      </c>
      <c r="AT2319" s="9">
        <f t="shared" si="1072"/>
        <v>43404</v>
      </c>
      <c r="AU2319" s="9">
        <f t="shared" si="1073"/>
        <v>43374</v>
      </c>
      <c r="AV2319" s="9">
        <v>44798</v>
      </c>
      <c r="AW2319" s="11">
        <f t="shared" si="1074"/>
        <v>3.8191780821917809</v>
      </c>
      <c r="AX2319">
        <v>25</v>
      </c>
      <c r="AY2319" s="12">
        <v>0.05</v>
      </c>
      <c r="AZ2319">
        <f t="shared" si="1075"/>
        <v>3.7999999999999999E-2</v>
      </c>
      <c r="BA2319" s="13">
        <f t="shared" si="1076"/>
        <v>9976171</v>
      </c>
      <c r="BB2319" s="17" t="s">
        <v>2189</v>
      </c>
      <c r="BC2319">
        <f>MATCH(BB2319,MONTHLY_INDEX!$A:$A,0)</f>
        <v>798</v>
      </c>
      <c r="BD2319">
        <f>MATCH(AU2319,MONTHLY_INDEX!$1:$1,0)</f>
        <v>82</v>
      </c>
      <c r="BE2319">
        <f>INDEX(MONTHLY_INDEX!$1:$1048576,Final!BC2319,Final!BD2319)</f>
        <v>96</v>
      </c>
      <c r="BF2319">
        <f>MATCH($BF$1,MONTHLY_INDEX!$1:$1,0)</f>
        <v>127</v>
      </c>
      <c r="BG2319">
        <f>INDEX(MONTHLY_INDEX!$1:$1048576,Final!BC2319,Final!BF2319)</f>
        <v>95.3</v>
      </c>
      <c r="BH2319" s="23">
        <f t="shared" si="1068"/>
        <v>-7.2916666666666963E-3</v>
      </c>
      <c r="BI2319" s="14">
        <f t="shared" si="1069"/>
        <v>9903428.0864583328</v>
      </c>
      <c r="BJ2319" s="14">
        <f t="shared" si="1070"/>
        <v>1437272.3084818379</v>
      </c>
      <c r="BK2319" s="15">
        <f t="shared" si="1077"/>
        <v>8466155.7779764943</v>
      </c>
      <c r="BL2319" s="52">
        <v>0</v>
      </c>
      <c r="BM2319" s="15">
        <f t="shared" si="1071"/>
        <v>8466155.7779764943</v>
      </c>
    </row>
    <row r="2320" spans="1:65">
      <c r="A2320" s="8">
        <v>2318</v>
      </c>
      <c r="B2320" s="1" t="s">
        <v>44</v>
      </c>
      <c r="C2320" s="1">
        <v>1500</v>
      </c>
      <c r="D2320" s="1" t="s">
        <v>60</v>
      </c>
      <c r="E2320" s="1">
        <v>150000092</v>
      </c>
      <c r="F2320" s="1" t="s">
        <v>60</v>
      </c>
      <c r="G2320" s="1" t="s">
        <v>102</v>
      </c>
      <c r="H2320" s="1">
        <v>14</v>
      </c>
      <c r="I2320" s="1" t="s">
        <v>203</v>
      </c>
      <c r="J2320" s="1" t="s">
        <v>49</v>
      </c>
      <c r="K2320" s="1">
        <v>17406001</v>
      </c>
      <c r="L2320" s="1" t="s">
        <v>50</v>
      </c>
      <c r="M2320" s="1" t="s">
        <v>51</v>
      </c>
      <c r="N2320" s="1" t="s">
        <v>64</v>
      </c>
      <c r="O2320" s="1" t="s">
        <v>65</v>
      </c>
      <c r="P2320" s="1" t="s">
        <v>66</v>
      </c>
      <c r="Q2320" s="1" t="s">
        <v>67</v>
      </c>
      <c r="R2320" s="1" t="s">
        <v>87</v>
      </c>
      <c r="S2320" s="1" t="s">
        <v>88</v>
      </c>
      <c r="T2320" s="2">
        <v>43404</v>
      </c>
      <c r="U2320" s="2">
        <v>43404</v>
      </c>
      <c r="V2320" s="1" t="s">
        <v>52</v>
      </c>
      <c r="W2320" s="3">
        <v>1</v>
      </c>
      <c r="X2320" s="1" t="s">
        <v>53</v>
      </c>
      <c r="Y2320" s="4">
        <v>21103901</v>
      </c>
      <c r="Z2320" s="4">
        <v>-2602449</v>
      </c>
      <c r="AA2320" s="4">
        <v>0</v>
      </c>
      <c r="AB2320" s="4">
        <v>0</v>
      </c>
      <c r="AC2320" s="4">
        <v>0</v>
      </c>
      <c r="AD2320" s="4">
        <v>21103901</v>
      </c>
      <c r="AE2320" s="5">
        <v>1614</v>
      </c>
      <c r="AF2320" s="1" t="s">
        <v>70</v>
      </c>
      <c r="AG2320" s="1" t="s">
        <v>71</v>
      </c>
      <c r="AH2320" s="1" t="s">
        <v>89</v>
      </c>
      <c r="AI2320" s="1" t="s">
        <v>57</v>
      </c>
      <c r="AJ2320" s="5">
        <v>10950</v>
      </c>
      <c r="AK2320" s="4">
        <v>-219359</v>
      </c>
      <c r="AL2320" s="4">
        <v>0</v>
      </c>
      <c r="AM2320" s="4">
        <v>0</v>
      </c>
      <c r="AN2320" s="4">
        <v>0</v>
      </c>
      <c r="AO2320" s="4">
        <v>-2821808</v>
      </c>
      <c r="AP2320" s="4">
        <v>-2821808</v>
      </c>
      <c r="AQ2320" s="4">
        <v>0</v>
      </c>
      <c r="AR2320" s="4">
        <v>18282093</v>
      </c>
      <c r="AS2320" s="1" t="s">
        <v>52</v>
      </c>
      <c r="AT2320" s="9">
        <f t="shared" si="1072"/>
        <v>43404</v>
      </c>
      <c r="AU2320" s="9">
        <f t="shared" si="1073"/>
        <v>43374</v>
      </c>
      <c r="AV2320" s="9">
        <v>44798</v>
      </c>
      <c r="AW2320" s="11">
        <f t="shared" si="1074"/>
        <v>3.8191780821917809</v>
      </c>
      <c r="AX2320">
        <v>25</v>
      </c>
      <c r="AY2320" s="12">
        <v>0.05</v>
      </c>
      <c r="AZ2320">
        <f t="shared" si="1075"/>
        <v>3.7999999999999999E-2</v>
      </c>
      <c r="BA2320" s="13">
        <f t="shared" si="1076"/>
        <v>21103901</v>
      </c>
      <c r="BB2320" s="17" t="s">
        <v>2189</v>
      </c>
      <c r="BC2320">
        <f>MATCH(BB2320,MONTHLY_INDEX!$A:$A,0)</f>
        <v>798</v>
      </c>
      <c r="BD2320">
        <f>MATCH(AU2320,MONTHLY_INDEX!$1:$1,0)</f>
        <v>82</v>
      </c>
      <c r="BE2320">
        <f>INDEX(MONTHLY_INDEX!$1:$1048576,Final!BC2320,Final!BD2320)</f>
        <v>96</v>
      </c>
      <c r="BF2320">
        <f>MATCH($BF$1,MONTHLY_INDEX!$1:$1,0)</f>
        <v>127</v>
      </c>
      <c r="BG2320">
        <f>INDEX(MONTHLY_INDEX!$1:$1048576,Final!BC2320,Final!BF2320)</f>
        <v>95.3</v>
      </c>
      <c r="BH2320" s="23">
        <f t="shared" si="1068"/>
        <v>-7.2916666666666963E-3</v>
      </c>
      <c r="BI2320" s="14">
        <f t="shared" si="1069"/>
        <v>20950018.388541665</v>
      </c>
      <c r="BJ2320" s="14">
        <f t="shared" si="1070"/>
        <v>3040450.3399392576</v>
      </c>
      <c r="BK2320" s="15">
        <f t="shared" si="1077"/>
        <v>17909568.048602406</v>
      </c>
      <c r="BL2320" s="52">
        <v>0</v>
      </c>
      <c r="BM2320" s="15">
        <f t="shared" si="1071"/>
        <v>17909568.048602406</v>
      </c>
    </row>
    <row r="2321" spans="1:65">
      <c r="A2321" s="8">
        <v>2319</v>
      </c>
      <c r="B2321" s="1" t="s">
        <v>44</v>
      </c>
      <c r="C2321" s="1">
        <v>1500</v>
      </c>
      <c r="D2321" s="1" t="s">
        <v>60</v>
      </c>
      <c r="E2321" s="1">
        <v>150000092</v>
      </c>
      <c r="F2321" s="1" t="s">
        <v>60</v>
      </c>
      <c r="G2321" s="1" t="s">
        <v>103</v>
      </c>
      <c r="H2321" s="1">
        <v>15</v>
      </c>
      <c r="I2321" s="1" t="s">
        <v>203</v>
      </c>
      <c r="J2321" s="1" t="s">
        <v>49</v>
      </c>
      <c r="K2321" s="1">
        <v>17406001</v>
      </c>
      <c r="L2321" s="1" t="s">
        <v>50</v>
      </c>
      <c r="M2321" s="1" t="s">
        <v>51</v>
      </c>
      <c r="N2321" s="1" t="s">
        <v>64</v>
      </c>
      <c r="O2321" s="1" t="s">
        <v>65</v>
      </c>
      <c r="P2321" s="1" t="s">
        <v>66</v>
      </c>
      <c r="Q2321" s="1" t="s">
        <v>67</v>
      </c>
      <c r="R2321" s="1" t="s">
        <v>87</v>
      </c>
      <c r="S2321" s="1" t="s">
        <v>88</v>
      </c>
      <c r="T2321" s="2">
        <v>43404</v>
      </c>
      <c r="U2321" s="2">
        <v>43404</v>
      </c>
      <c r="V2321" s="1" t="s">
        <v>52</v>
      </c>
      <c r="W2321" s="3">
        <v>1</v>
      </c>
      <c r="X2321" s="1" t="s">
        <v>53</v>
      </c>
      <c r="Y2321" s="4">
        <v>580650</v>
      </c>
      <c r="Z2321" s="4">
        <v>-71602</v>
      </c>
      <c r="AA2321" s="4">
        <v>0</v>
      </c>
      <c r="AB2321" s="4">
        <v>0</v>
      </c>
      <c r="AC2321" s="4">
        <v>0</v>
      </c>
      <c r="AD2321" s="4">
        <v>580650</v>
      </c>
      <c r="AE2321" s="5">
        <v>1614</v>
      </c>
      <c r="AF2321" s="1" t="s">
        <v>70</v>
      </c>
      <c r="AG2321" s="1" t="s">
        <v>71</v>
      </c>
      <c r="AH2321" s="1" t="s">
        <v>89</v>
      </c>
      <c r="AI2321" s="1" t="s">
        <v>57</v>
      </c>
      <c r="AJ2321" s="5">
        <v>10950</v>
      </c>
      <c r="AK2321" s="4">
        <v>-6035</v>
      </c>
      <c r="AL2321" s="4">
        <v>0</v>
      </c>
      <c r="AM2321" s="4">
        <v>0</v>
      </c>
      <c r="AN2321" s="4">
        <v>0</v>
      </c>
      <c r="AO2321" s="4">
        <v>-77637</v>
      </c>
      <c r="AP2321" s="4">
        <v>-77637</v>
      </c>
      <c r="AQ2321" s="4">
        <v>0</v>
      </c>
      <c r="AR2321" s="4">
        <v>503013</v>
      </c>
      <c r="AS2321" s="1" t="s">
        <v>52</v>
      </c>
      <c r="AT2321" s="9">
        <f t="shared" si="1072"/>
        <v>43404</v>
      </c>
      <c r="AU2321" s="9">
        <f t="shared" si="1073"/>
        <v>43374</v>
      </c>
      <c r="AV2321" s="9">
        <v>44798</v>
      </c>
      <c r="AW2321" s="11">
        <f t="shared" si="1074"/>
        <v>3.8191780821917809</v>
      </c>
      <c r="AX2321">
        <v>10</v>
      </c>
      <c r="AY2321" s="12">
        <v>0.05</v>
      </c>
      <c r="AZ2321">
        <f t="shared" si="1075"/>
        <v>9.5000000000000001E-2</v>
      </c>
      <c r="BA2321" s="13">
        <f t="shared" si="1076"/>
        <v>580650</v>
      </c>
      <c r="BB2321" s="17" t="s">
        <v>1941</v>
      </c>
      <c r="BC2321">
        <f>MATCH(BB2321,MONTHLY_INDEX!$A:$A,0)</f>
        <v>674</v>
      </c>
      <c r="BD2321">
        <f>MATCH(AU2321,MONTHLY_INDEX!$1:$1,0)</f>
        <v>82</v>
      </c>
      <c r="BE2321">
        <f>INDEX(MONTHLY_INDEX!$1:$1048576,Final!BC2321,Final!BD2321)</f>
        <v>105.9</v>
      </c>
      <c r="BF2321">
        <f>MATCH($BF$1,MONTHLY_INDEX!$1:$1,0)</f>
        <v>127</v>
      </c>
      <c r="BG2321">
        <f>INDEX(MONTHLY_INDEX!$1:$1048576,Final!BC2321,Final!BF2321)</f>
        <v>122.8</v>
      </c>
      <c r="BH2321" s="23">
        <f t="shared" si="1068"/>
        <v>0.15958451369216234</v>
      </c>
      <c r="BI2321" s="14">
        <f t="shared" si="1069"/>
        <v>673312.74787535402</v>
      </c>
      <c r="BJ2321" s="14">
        <f t="shared" si="1070"/>
        <v>244292.62246885791</v>
      </c>
      <c r="BK2321" s="15">
        <f t="shared" si="1077"/>
        <v>429020.12540649611</v>
      </c>
      <c r="BL2321" s="52">
        <v>0</v>
      </c>
      <c r="BM2321" s="15">
        <f t="shared" si="1071"/>
        <v>429020.12540649611</v>
      </c>
    </row>
    <row r="2322" spans="1:65">
      <c r="A2322" s="8">
        <v>2320</v>
      </c>
      <c r="B2322" s="1" t="s">
        <v>44</v>
      </c>
      <c r="C2322" s="1">
        <v>1500</v>
      </c>
      <c r="D2322" s="1" t="s">
        <v>60</v>
      </c>
      <c r="E2322" s="1">
        <v>150000092</v>
      </c>
      <c r="F2322" s="1" t="s">
        <v>60</v>
      </c>
      <c r="G2322" s="1" t="s">
        <v>104</v>
      </c>
      <c r="H2322" s="1">
        <v>16</v>
      </c>
      <c r="I2322" s="1" t="s">
        <v>203</v>
      </c>
      <c r="J2322" s="1" t="s">
        <v>49</v>
      </c>
      <c r="K2322" s="1">
        <v>17406001</v>
      </c>
      <c r="L2322" s="1" t="s">
        <v>50</v>
      </c>
      <c r="M2322" s="1" t="s">
        <v>51</v>
      </c>
      <c r="N2322" s="1" t="s">
        <v>64</v>
      </c>
      <c r="O2322" s="1" t="s">
        <v>65</v>
      </c>
      <c r="P2322" s="1" t="s">
        <v>66</v>
      </c>
      <c r="Q2322" s="1" t="s">
        <v>67</v>
      </c>
      <c r="R2322" s="1" t="s">
        <v>87</v>
      </c>
      <c r="S2322" s="1" t="s">
        <v>88</v>
      </c>
      <c r="T2322" s="2">
        <v>43404</v>
      </c>
      <c r="U2322" s="2">
        <v>43404</v>
      </c>
      <c r="V2322" s="1" t="s">
        <v>52</v>
      </c>
      <c r="W2322" s="3">
        <v>1</v>
      </c>
      <c r="X2322" s="1" t="s">
        <v>53</v>
      </c>
      <c r="Y2322" s="4">
        <v>175035</v>
      </c>
      <c r="Z2322" s="4">
        <v>-21583</v>
      </c>
      <c r="AA2322" s="4">
        <v>0</v>
      </c>
      <c r="AB2322" s="4">
        <v>0</v>
      </c>
      <c r="AC2322" s="4">
        <v>0</v>
      </c>
      <c r="AD2322" s="4">
        <v>175035</v>
      </c>
      <c r="AE2322" s="5">
        <v>1614</v>
      </c>
      <c r="AF2322" s="1" t="s">
        <v>70</v>
      </c>
      <c r="AG2322" s="1" t="s">
        <v>71</v>
      </c>
      <c r="AH2322" s="1" t="s">
        <v>89</v>
      </c>
      <c r="AI2322" s="1" t="s">
        <v>57</v>
      </c>
      <c r="AJ2322" s="5">
        <v>10950</v>
      </c>
      <c r="AK2322" s="4">
        <v>-1819</v>
      </c>
      <c r="AL2322" s="4">
        <v>0</v>
      </c>
      <c r="AM2322" s="4">
        <v>0</v>
      </c>
      <c r="AN2322" s="4">
        <v>0</v>
      </c>
      <c r="AO2322" s="4">
        <v>-23402</v>
      </c>
      <c r="AP2322" s="4">
        <v>-23402</v>
      </c>
      <c r="AQ2322" s="4">
        <v>0</v>
      </c>
      <c r="AR2322" s="4">
        <v>151633</v>
      </c>
      <c r="AS2322" s="1" t="s">
        <v>52</v>
      </c>
      <c r="AT2322" s="9">
        <f t="shared" si="1072"/>
        <v>43404</v>
      </c>
      <c r="AU2322" s="9">
        <f t="shared" si="1073"/>
        <v>43374</v>
      </c>
      <c r="AV2322" s="9">
        <v>44798</v>
      </c>
      <c r="AW2322" s="11">
        <f t="shared" si="1074"/>
        <v>3.8191780821917809</v>
      </c>
      <c r="AX2322">
        <v>10</v>
      </c>
      <c r="AY2322" s="12">
        <v>0.05</v>
      </c>
      <c r="AZ2322">
        <f t="shared" si="1075"/>
        <v>9.5000000000000001E-2</v>
      </c>
      <c r="BA2322" s="13">
        <f t="shared" si="1076"/>
        <v>175035</v>
      </c>
      <c r="BB2322" s="17" t="s">
        <v>1877</v>
      </c>
      <c r="BC2322">
        <f>MATCH(BB2322,MONTHLY_INDEX!$A:$A,0)</f>
        <v>642</v>
      </c>
      <c r="BD2322">
        <f>MATCH(AU2322,MONTHLY_INDEX!$1:$1,0)</f>
        <v>82</v>
      </c>
      <c r="BE2322">
        <f>INDEX(MONTHLY_INDEX!$1:$1048576,Final!BC2322,Final!BD2322)</f>
        <v>79.099999999999994</v>
      </c>
      <c r="BF2322">
        <f>MATCH($BF$1,MONTHLY_INDEX!$1:$1,0)</f>
        <v>127</v>
      </c>
      <c r="BG2322">
        <f>INDEX(MONTHLY_INDEX!$1:$1048576,Final!BC2322,Final!BF2322)</f>
        <v>94</v>
      </c>
      <c r="BH2322" s="23">
        <f t="shared" si="1068"/>
        <v>0.18836915297092297</v>
      </c>
      <c r="BI2322" s="14">
        <f t="shared" si="1069"/>
        <v>208006.19469026552</v>
      </c>
      <c r="BJ2322" s="14">
        <f t="shared" si="1070"/>
        <v>75469.206473511964</v>
      </c>
      <c r="BK2322" s="15">
        <f t="shared" si="1077"/>
        <v>132536.98821675355</v>
      </c>
      <c r="BL2322" s="52">
        <v>0</v>
      </c>
      <c r="BM2322" s="15">
        <f t="shared" si="1071"/>
        <v>132536.98821675355</v>
      </c>
    </row>
    <row r="2323" spans="1:65">
      <c r="A2323" s="8">
        <v>2321</v>
      </c>
      <c r="B2323" s="1" t="s">
        <v>44</v>
      </c>
      <c r="C2323" s="1">
        <v>1500</v>
      </c>
      <c r="D2323" s="1" t="s">
        <v>60</v>
      </c>
      <c r="E2323" s="1">
        <v>150000092</v>
      </c>
      <c r="F2323" s="1" t="s">
        <v>60</v>
      </c>
      <c r="G2323" s="1" t="s">
        <v>105</v>
      </c>
      <c r="H2323" s="1">
        <v>17</v>
      </c>
      <c r="I2323" s="1" t="s">
        <v>203</v>
      </c>
      <c r="J2323" s="1" t="s">
        <v>49</v>
      </c>
      <c r="K2323" s="1">
        <v>17406001</v>
      </c>
      <c r="L2323" s="1" t="s">
        <v>50</v>
      </c>
      <c r="M2323" s="1" t="s">
        <v>51</v>
      </c>
      <c r="N2323" s="1" t="s">
        <v>64</v>
      </c>
      <c r="O2323" s="1" t="s">
        <v>65</v>
      </c>
      <c r="P2323" s="1" t="s">
        <v>66</v>
      </c>
      <c r="Q2323" s="1" t="s">
        <v>67</v>
      </c>
      <c r="R2323" s="1" t="s">
        <v>87</v>
      </c>
      <c r="S2323" s="1" t="s">
        <v>88</v>
      </c>
      <c r="T2323" s="2">
        <v>43404</v>
      </c>
      <c r="U2323" s="2">
        <v>43404</v>
      </c>
      <c r="V2323" s="1" t="s">
        <v>52</v>
      </c>
      <c r="W2323" s="3">
        <v>1</v>
      </c>
      <c r="X2323" s="1" t="s">
        <v>53</v>
      </c>
      <c r="Y2323" s="4">
        <v>132796</v>
      </c>
      <c r="Z2323" s="4">
        <v>-16375</v>
      </c>
      <c r="AA2323" s="4">
        <v>0</v>
      </c>
      <c r="AB2323" s="4">
        <v>0</v>
      </c>
      <c r="AC2323" s="4">
        <v>0</v>
      </c>
      <c r="AD2323" s="4">
        <v>132796</v>
      </c>
      <c r="AE2323" s="5">
        <v>1614</v>
      </c>
      <c r="AF2323" s="1" t="s">
        <v>70</v>
      </c>
      <c r="AG2323" s="1" t="s">
        <v>71</v>
      </c>
      <c r="AH2323" s="1" t="s">
        <v>89</v>
      </c>
      <c r="AI2323" s="1" t="s">
        <v>57</v>
      </c>
      <c r="AJ2323" s="5">
        <v>10950</v>
      </c>
      <c r="AK2323" s="4">
        <v>-1380</v>
      </c>
      <c r="AL2323" s="4">
        <v>0</v>
      </c>
      <c r="AM2323" s="4">
        <v>0</v>
      </c>
      <c r="AN2323" s="4">
        <v>0</v>
      </c>
      <c r="AO2323" s="4">
        <v>-17755</v>
      </c>
      <c r="AP2323" s="4">
        <v>-17755</v>
      </c>
      <c r="AQ2323" s="4">
        <v>0</v>
      </c>
      <c r="AR2323" s="4">
        <v>115041</v>
      </c>
      <c r="AS2323" s="1" t="s">
        <v>52</v>
      </c>
      <c r="AT2323" s="9">
        <f t="shared" si="1072"/>
        <v>43404</v>
      </c>
      <c r="AU2323" s="9">
        <f t="shared" si="1073"/>
        <v>43374</v>
      </c>
      <c r="AV2323" s="9">
        <v>44798</v>
      </c>
      <c r="AW2323" s="11">
        <f t="shared" si="1074"/>
        <v>3.8191780821917809</v>
      </c>
      <c r="AX2323">
        <v>10</v>
      </c>
      <c r="AY2323" s="12">
        <v>0.05</v>
      </c>
      <c r="AZ2323">
        <f t="shared" si="1075"/>
        <v>9.5000000000000001E-2</v>
      </c>
      <c r="BA2323" s="13">
        <f t="shared" si="1076"/>
        <v>132796</v>
      </c>
      <c r="BB2323" s="17" t="s">
        <v>2189</v>
      </c>
      <c r="BC2323">
        <f>MATCH(BB2323,MONTHLY_INDEX!$A:$A,0)</f>
        <v>798</v>
      </c>
      <c r="BD2323">
        <f>MATCH(AU2323,MONTHLY_INDEX!$1:$1,0)</f>
        <v>82</v>
      </c>
      <c r="BE2323">
        <f>INDEX(MONTHLY_INDEX!$1:$1048576,Final!BC2323,Final!BD2323)</f>
        <v>96</v>
      </c>
      <c r="BF2323">
        <f>MATCH($BF$1,MONTHLY_INDEX!$1:$1,0)</f>
        <v>127</v>
      </c>
      <c r="BG2323">
        <f>INDEX(MONTHLY_INDEX!$1:$1048576,Final!BC2323,Final!BF2323)</f>
        <v>95.3</v>
      </c>
      <c r="BH2323" s="23">
        <f t="shared" si="1068"/>
        <v>-7.2916666666666963E-3</v>
      </c>
      <c r="BI2323" s="14">
        <f t="shared" si="1069"/>
        <v>131827.69583333333</v>
      </c>
      <c r="BJ2323" s="14">
        <f t="shared" si="1070"/>
        <v>47829.977422488584</v>
      </c>
      <c r="BK2323" s="15">
        <f t="shared" si="1077"/>
        <v>83997.71841084474</v>
      </c>
      <c r="BL2323" s="52">
        <v>0</v>
      </c>
      <c r="BM2323" s="15">
        <f t="shared" si="1071"/>
        <v>83997.71841084474</v>
      </c>
    </row>
    <row r="2324" spans="1:65">
      <c r="A2324" s="8">
        <v>2322</v>
      </c>
      <c r="B2324" s="1" t="s">
        <v>44</v>
      </c>
      <c r="C2324" s="1">
        <v>1500</v>
      </c>
      <c r="D2324" s="1" t="s">
        <v>60</v>
      </c>
      <c r="E2324" s="1">
        <v>150000092</v>
      </c>
      <c r="F2324" s="1" t="s">
        <v>60</v>
      </c>
      <c r="G2324" s="1" t="s">
        <v>106</v>
      </c>
      <c r="H2324" s="1">
        <v>18</v>
      </c>
      <c r="I2324" s="1" t="s">
        <v>203</v>
      </c>
      <c r="J2324" s="1" t="s">
        <v>49</v>
      </c>
      <c r="K2324" s="1">
        <v>17406001</v>
      </c>
      <c r="L2324" s="1" t="s">
        <v>50</v>
      </c>
      <c r="M2324" s="1" t="s">
        <v>51</v>
      </c>
      <c r="N2324" s="1" t="s">
        <v>64</v>
      </c>
      <c r="O2324" s="1" t="s">
        <v>65</v>
      </c>
      <c r="P2324" s="1" t="s">
        <v>66</v>
      </c>
      <c r="Q2324" s="1" t="s">
        <v>67</v>
      </c>
      <c r="R2324" s="1" t="s">
        <v>87</v>
      </c>
      <c r="S2324" s="1" t="s">
        <v>88</v>
      </c>
      <c r="T2324" s="2">
        <v>43404</v>
      </c>
      <c r="U2324" s="2">
        <v>43404</v>
      </c>
      <c r="V2324" s="1" t="s">
        <v>52</v>
      </c>
      <c r="W2324" s="3">
        <v>1</v>
      </c>
      <c r="X2324" s="1" t="s">
        <v>53</v>
      </c>
      <c r="Y2324" s="4">
        <v>469552</v>
      </c>
      <c r="Z2324" s="4">
        <v>-57903</v>
      </c>
      <c r="AA2324" s="4">
        <v>0</v>
      </c>
      <c r="AB2324" s="4">
        <v>0</v>
      </c>
      <c r="AC2324" s="4">
        <v>0</v>
      </c>
      <c r="AD2324" s="4">
        <v>469552</v>
      </c>
      <c r="AE2324" s="5">
        <v>1614</v>
      </c>
      <c r="AF2324" s="1" t="s">
        <v>70</v>
      </c>
      <c r="AG2324" s="1" t="s">
        <v>71</v>
      </c>
      <c r="AH2324" s="1" t="s">
        <v>89</v>
      </c>
      <c r="AI2324" s="1" t="s">
        <v>57</v>
      </c>
      <c r="AJ2324" s="5">
        <v>10950</v>
      </c>
      <c r="AK2324" s="4">
        <v>-4881</v>
      </c>
      <c r="AL2324" s="4">
        <v>0</v>
      </c>
      <c r="AM2324" s="4">
        <v>0</v>
      </c>
      <c r="AN2324" s="4">
        <v>0</v>
      </c>
      <c r="AO2324" s="4">
        <v>-62784</v>
      </c>
      <c r="AP2324" s="4">
        <v>-62784</v>
      </c>
      <c r="AQ2324" s="4">
        <v>0</v>
      </c>
      <c r="AR2324" s="4">
        <v>406768</v>
      </c>
      <c r="AS2324" s="1" t="s">
        <v>52</v>
      </c>
      <c r="AT2324" s="9">
        <f t="shared" si="1072"/>
        <v>43404</v>
      </c>
      <c r="AU2324" s="9">
        <f t="shared" si="1073"/>
        <v>43374</v>
      </c>
      <c r="AV2324" s="9">
        <v>44798</v>
      </c>
      <c r="AW2324" s="11">
        <f t="shared" si="1074"/>
        <v>3.8191780821917809</v>
      </c>
      <c r="AX2324">
        <v>10</v>
      </c>
      <c r="AY2324" s="12">
        <v>0.05</v>
      </c>
      <c r="AZ2324">
        <f t="shared" si="1075"/>
        <v>9.5000000000000001E-2</v>
      </c>
      <c r="BA2324" s="13">
        <f t="shared" si="1076"/>
        <v>469552</v>
      </c>
      <c r="BB2324" s="17" t="s">
        <v>1871</v>
      </c>
      <c r="BC2324">
        <f>MATCH(BB2324,MONTHLY_INDEX!$A:$A,0)</f>
        <v>639</v>
      </c>
      <c r="BD2324">
        <f>MATCH(AU2324,MONTHLY_INDEX!$1:$1,0)</f>
        <v>82</v>
      </c>
      <c r="BE2324">
        <f>INDEX(MONTHLY_INDEX!$1:$1048576,Final!BC2324,Final!BD2324)</f>
        <v>113.1</v>
      </c>
      <c r="BF2324">
        <f>MATCH($BF$1,MONTHLY_INDEX!$1:$1,0)</f>
        <v>127</v>
      </c>
      <c r="BG2324">
        <f>INDEX(MONTHLY_INDEX!$1:$1048576,Final!BC2324,Final!BF2324)</f>
        <v>116.2</v>
      </c>
      <c r="BH2324" s="23">
        <f t="shared" si="1068"/>
        <v>2.740937223695852E-2</v>
      </c>
      <c r="BI2324" s="14">
        <f t="shared" si="1069"/>
        <v>482422.1255526084</v>
      </c>
      <c r="BJ2324" s="14">
        <f t="shared" si="1070"/>
        <v>175033.32078611487</v>
      </c>
      <c r="BK2324" s="15">
        <f t="shared" si="1077"/>
        <v>307388.8047664935</v>
      </c>
      <c r="BL2324" s="52">
        <v>0</v>
      </c>
      <c r="BM2324" s="15">
        <f t="shared" si="1071"/>
        <v>307388.8047664935</v>
      </c>
    </row>
    <row r="2325" spans="1:65">
      <c r="A2325" s="8">
        <v>2323</v>
      </c>
      <c r="B2325" s="1" t="s">
        <v>44</v>
      </c>
      <c r="C2325" s="1">
        <v>1500</v>
      </c>
      <c r="D2325" s="1" t="s">
        <v>60</v>
      </c>
      <c r="E2325" s="1">
        <v>150000092</v>
      </c>
      <c r="F2325" s="1" t="s">
        <v>60</v>
      </c>
      <c r="G2325" s="1" t="s">
        <v>107</v>
      </c>
      <c r="H2325" s="1">
        <v>19</v>
      </c>
      <c r="I2325" s="1" t="s">
        <v>203</v>
      </c>
      <c r="J2325" s="1" t="s">
        <v>49</v>
      </c>
      <c r="K2325" s="1">
        <v>17406001</v>
      </c>
      <c r="L2325" s="1" t="s">
        <v>50</v>
      </c>
      <c r="M2325" s="1" t="s">
        <v>51</v>
      </c>
      <c r="N2325" s="1" t="s">
        <v>64</v>
      </c>
      <c r="O2325" s="1" t="s">
        <v>65</v>
      </c>
      <c r="P2325" s="1" t="s">
        <v>66</v>
      </c>
      <c r="Q2325" s="1" t="s">
        <v>67</v>
      </c>
      <c r="R2325" s="1" t="s">
        <v>87</v>
      </c>
      <c r="S2325" s="1" t="s">
        <v>88</v>
      </c>
      <c r="T2325" s="2">
        <v>43404</v>
      </c>
      <c r="U2325" s="2">
        <v>43404</v>
      </c>
      <c r="V2325" s="1" t="s">
        <v>52</v>
      </c>
      <c r="W2325" s="3">
        <v>1</v>
      </c>
      <c r="X2325" s="1" t="s">
        <v>53</v>
      </c>
      <c r="Y2325" s="4">
        <v>6861326</v>
      </c>
      <c r="Z2325" s="4">
        <v>-846111</v>
      </c>
      <c r="AA2325" s="4">
        <v>0</v>
      </c>
      <c r="AB2325" s="4">
        <v>0</v>
      </c>
      <c r="AC2325" s="4">
        <v>0</v>
      </c>
      <c r="AD2325" s="4">
        <v>6861326</v>
      </c>
      <c r="AE2325" s="5">
        <v>1614</v>
      </c>
      <c r="AF2325" s="1" t="s">
        <v>70</v>
      </c>
      <c r="AG2325" s="1" t="s">
        <v>71</v>
      </c>
      <c r="AH2325" s="1" t="s">
        <v>89</v>
      </c>
      <c r="AI2325" s="1" t="s">
        <v>57</v>
      </c>
      <c r="AJ2325" s="5">
        <v>10950</v>
      </c>
      <c r="AK2325" s="4">
        <v>-71318</v>
      </c>
      <c r="AL2325" s="4">
        <v>0</v>
      </c>
      <c r="AM2325" s="4">
        <v>0</v>
      </c>
      <c r="AN2325" s="4">
        <v>0</v>
      </c>
      <c r="AO2325" s="4">
        <v>-917429</v>
      </c>
      <c r="AP2325" s="4">
        <v>-917429</v>
      </c>
      <c r="AQ2325" s="4">
        <v>0</v>
      </c>
      <c r="AR2325" s="4">
        <v>5943897</v>
      </c>
      <c r="AS2325" s="1" t="s">
        <v>52</v>
      </c>
      <c r="AT2325" s="9">
        <f t="shared" si="1072"/>
        <v>43404</v>
      </c>
      <c r="AU2325" s="9">
        <f t="shared" si="1073"/>
        <v>43374</v>
      </c>
      <c r="AV2325" s="9">
        <v>44798</v>
      </c>
      <c r="AW2325" s="11">
        <f t="shared" si="1074"/>
        <v>3.8191780821917809</v>
      </c>
      <c r="AX2325">
        <v>10</v>
      </c>
      <c r="AY2325" s="12">
        <v>0.05</v>
      </c>
      <c r="AZ2325">
        <f t="shared" si="1075"/>
        <v>9.5000000000000001E-2</v>
      </c>
      <c r="BA2325" s="13">
        <f t="shared" si="1076"/>
        <v>6861326</v>
      </c>
      <c r="BI2325" s="14">
        <f t="shared" ref="BI2325:BI2327" si="1078">AR2325</f>
        <v>5943897</v>
      </c>
      <c r="BJ2325" s="14">
        <v>0</v>
      </c>
      <c r="BK2325" s="14">
        <f t="shared" ref="BK2325:BK2327" si="1079">AR2325</f>
        <v>5943897</v>
      </c>
      <c r="BL2325" s="52">
        <v>0</v>
      </c>
      <c r="BM2325" s="15">
        <f t="shared" ref="BM2325:BM2327" si="1080">AR2325</f>
        <v>5943897</v>
      </c>
    </row>
    <row r="2326" spans="1:65">
      <c r="A2326" s="8">
        <v>2324</v>
      </c>
      <c r="B2326" s="1" t="s">
        <v>44</v>
      </c>
      <c r="C2326" s="1">
        <v>1500</v>
      </c>
      <c r="D2326" s="1" t="s">
        <v>60</v>
      </c>
      <c r="E2326" s="1">
        <v>150000092</v>
      </c>
      <c r="F2326" s="1" t="s">
        <v>60</v>
      </c>
      <c r="G2326" s="1" t="s">
        <v>108</v>
      </c>
      <c r="H2326" s="1">
        <v>20</v>
      </c>
      <c r="I2326" s="1" t="s">
        <v>203</v>
      </c>
      <c r="J2326" s="1" t="s">
        <v>49</v>
      </c>
      <c r="K2326" s="1">
        <v>17406001</v>
      </c>
      <c r="L2326" s="1" t="s">
        <v>50</v>
      </c>
      <c r="M2326" s="1" t="s">
        <v>51</v>
      </c>
      <c r="N2326" s="1" t="s">
        <v>64</v>
      </c>
      <c r="O2326" s="1" t="s">
        <v>65</v>
      </c>
      <c r="P2326" s="1" t="s">
        <v>66</v>
      </c>
      <c r="Q2326" s="1" t="s">
        <v>67</v>
      </c>
      <c r="R2326" s="1" t="s">
        <v>87</v>
      </c>
      <c r="S2326" s="1" t="s">
        <v>88</v>
      </c>
      <c r="T2326" s="2">
        <v>43404</v>
      </c>
      <c r="U2326" s="2">
        <v>43404</v>
      </c>
      <c r="V2326" s="1" t="s">
        <v>52</v>
      </c>
      <c r="W2326" s="3">
        <v>1</v>
      </c>
      <c r="X2326" s="1" t="s">
        <v>53</v>
      </c>
      <c r="Y2326" s="4">
        <v>5552065</v>
      </c>
      <c r="Z2326" s="4">
        <v>-684659</v>
      </c>
      <c r="AA2326" s="4">
        <v>0</v>
      </c>
      <c r="AB2326" s="4">
        <v>0</v>
      </c>
      <c r="AC2326" s="4">
        <v>0</v>
      </c>
      <c r="AD2326" s="4">
        <v>5552065</v>
      </c>
      <c r="AE2326" s="5">
        <v>1614</v>
      </c>
      <c r="AF2326" s="1" t="s">
        <v>70</v>
      </c>
      <c r="AG2326" s="1" t="s">
        <v>71</v>
      </c>
      <c r="AH2326" s="1" t="s">
        <v>89</v>
      </c>
      <c r="AI2326" s="1" t="s">
        <v>57</v>
      </c>
      <c r="AJ2326" s="5">
        <v>10950</v>
      </c>
      <c r="AK2326" s="4">
        <v>-57710</v>
      </c>
      <c r="AL2326" s="4">
        <v>0</v>
      </c>
      <c r="AM2326" s="4">
        <v>0</v>
      </c>
      <c r="AN2326" s="4">
        <v>0</v>
      </c>
      <c r="AO2326" s="4">
        <v>-742369</v>
      </c>
      <c r="AP2326" s="4">
        <v>-742369</v>
      </c>
      <c r="AQ2326" s="4">
        <v>0</v>
      </c>
      <c r="AR2326" s="4">
        <v>4809696</v>
      </c>
      <c r="AS2326" s="1" t="s">
        <v>52</v>
      </c>
      <c r="AT2326" s="9">
        <f t="shared" si="1072"/>
        <v>43404</v>
      </c>
      <c r="AU2326" s="9">
        <f t="shared" si="1073"/>
        <v>43374</v>
      </c>
      <c r="AV2326" s="9">
        <v>44798</v>
      </c>
      <c r="AW2326" s="11">
        <f t="shared" si="1074"/>
        <v>3.8191780821917809</v>
      </c>
      <c r="AX2326">
        <v>10</v>
      </c>
      <c r="AY2326" s="12">
        <v>0.05</v>
      </c>
      <c r="AZ2326">
        <f t="shared" si="1075"/>
        <v>9.5000000000000001E-2</v>
      </c>
      <c r="BA2326" s="13">
        <f t="shared" si="1076"/>
        <v>5552065</v>
      </c>
      <c r="BI2326" s="14">
        <f t="shared" si="1078"/>
        <v>4809696</v>
      </c>
      <c r="BJ2326" s="14">
        <v>0</v>
      </c>
      <c r="BK2326" s="14">
        <f t="shared" si="1079"/>
        <v>4809696</v>
      </c>
      <c r="BL2326" s="52">
        <v>0</v>
      </c>
      <c r="BM2326" s="15">
        <f t="shared" si="1080"/>
        <v>4809696</v>
      </c>
    </row>
    <row r="2327" spans="1:65">
      <c r="A2327" s="8">
        <v>2325</v>
      </c>
      <c r="B2327" s="1" t="s">
        <v>44</v>
      </c>
      <c r="C2327" s="1">
        <v>1500</v>
      </c>
      <c r="D2327" s="1" t="s">
        <v>60</v>
      </c>
      <c r="E2327" s="1">
        <v>150000092</v>
      </c>
      <c r="F2327" s="1" t="s">
        <v>60</v>
      </c>
      <c r="G2327" s="1" t="s">
        <v>109</v>
      </c>
      <c r="H2327" s="1">
        <v>21</v>
      </c>
      <c r="I2327" s="1" t="s">
        <v>203</v>
      </c>
      <c r="J2327" s="1" t="s">
        <v>49</v>
      </c>
      <c r="K2327" s="1">
        <v>17406001</v>
      </c>
      <c r="L2327" s="1" t="s">
        <v>50</v>
      </c>
      <c r="M2327" s="1" t="s">
        <v>51</v>
      </c>
      <c r="N2327" s="1" t="s">
        <v>64</v>
      </c>
      <c r="O2327" s="1" t="s">
        <v>65</v>
      </c>
      <c r="P2327" s="1" t="s">
        <v>66</v>
      </c>
      <c r="Q2327" s="1" t="s">
        <v>67</v>
      </c>
      <c r="R2327" s="1" t="s">
        <v>87</v>
      </c>
      <c r="S2327" s="1" t="s">
        <v>88</v>
      </c>
      <c r="T2327" s="2">
        <v>43404</v>
      </c>
      <c r="U2327" s="2">
        <v>43404</v>
      </c>
      <c r="V2327" s="1" t="s">
        <v>52</v>
      </c>
      <c r="W2327" s="3">
        <v>1</v>
      </c>
      <c r="X2327" s="1" t="s">
        <v>53</v>
      </c>
      <c r="Y2327" s="4">
        <v>1950695</v>
      </c>
      <c r="Z2327" s="4">
        <v>-241362</v>
      </c>
      <c r="AA2327" s="4">
        <v>0</v>
      </c>
      <c r="AB2327" s="4">
        <v>0</v>
      </c>
      <c r="AC2327" s="4">
        <v>0</v>
      </c>
      <c r="AD2327" s="4">
        <v>1950695</v>
      </c>
      <c r="AE2327" s="5">
        <v>1614</v>
      </c>
      <c r="AF2327" s="1" t="s">
        <v>70</v>
      </c>
      <c r="AG2327" s="1" t="s">
        <v>71</v>
      </c>
      <c r="AH2327" s="1" t="s">
        <v>89</v>
      </c>
      <c r="AI2327" s="1" t="s">
        <v>57</v>
      </c>
      <c r="AJ2327" s="5">
        <v>10950</v>
      </c>
      <c r="AK2327" s="4">
        <v>-20266</v>
      </c>
      <c r="AL2327" s="4">
        <v>0</v>
      </c>
      <c r="AM2327" s="4">
        <v>0</v>
      </c>
      <c r="AN2327" s="4">
        <v>0</v>
      </c>
      <c r="AO2327" s="4">
        <v>-261628</v>
      </c>
      <c r="AP2327" s="4">
        <v>-261628</v>
      </c>
      <c r="AQ2327" s="4">
        <v>0</v>
      </c>
      <c r="AR2327" s="4">
        <v>1689067</v>
      </c>
      <c r="AS2327" s="1" t="s">
        <v>52</v>
      </c>
      <c r="AT2327" s="9">
        <f t="shared" si="1072"/>
        <v>43404</v>
      </c>
      <c r="AU2327" s="9">
        <f t="shared" si="1073"/>
        <v>43374</v>
      </c>
      <c r="AV2327" s="9">
        <v>44798</v>
      </c>
      <c r="AW2327" s="11">
        <f t="shared" si="1074"/>
        <v>3.8191780821917809</v>
      </c>
      <c r="AX2327">
        <v>10</v>
      </c>
      <c r="AY2327" s="12">
        <v>0.05</v>
      </c>
      <c r="AZ2327">
        <f t="shared" si="1075"/>
        <v>9.5000000000000001E-2</v>
      </c>
      <c r="BA2327" s="13">
        <f t="shared" si="1076"/>
        <v>1950695</v>
      </c>
      <c r="BI2327" s="14">
        <f t="shared" si="1078"/>
        <v>1689067</v>
      </c>
      <c r="BJ2327" s="14">
        <v>0</v>
      </c>
      <c r="BK2327" s="14">
        <f t="shared" si="1079"/>
        <v>1689067</v>
      </c>
      <c r="BL2327" s="52">
        <v>0</v>
      </c>
      <c r="BM2327" s="15">
        <f t="shared" si="1080"/>
        <v>1689067</v>
      </c>
    </row>
    <row r="2328" spans="1:65">
      <c r="A2328" s="8">
        <v>2326</v>
      </c>
      <c r="B2328" s="1" t="s">
        <v>44</v>
      </c>
      <c r="C2328" s="1">
        <v>1500</v>
      </c>
      <c r="D2328" s="1" t="s">
        <v>60</v>
      </c>
      <c r="E2328" s="1">
        <v>150000092</v>
      </c>
      <c r="F2328" s="1" t="s">
        <v>60</v>
      </c>
      <c r="G2328" s="1" t="s">
        <v>110</v>
      </c>
      <c r="H2328" s="1">
        <v>22</v>
      </c>
      <c r="I2328" s="1" t="s">
        <v>203</v>
      </c>
      <c r="J2328" s="1" t="s">
        <v>49</v>
      </c>
      <c r="K2328" s="1">
        <v>17406001</v>
      </c>
      <c r="L2328" s="1" t="s">
        <v>50</v>
      </c>
      <c r="M2328" s="1" t="s">
        <v>51</v>
      </c>
      <c r="N2328" s="1" t="s">
        <v>64</v>
      </c>
      <c r="O2328" s="1" t="s">
        <v>65</v>
      </c>
      <c r="P2328" s="1" t="s">
        <v>66</v>
      </c>
      <c r="Q2328" s="1" t="s">
        <v>67</v>
      </c>
      <c r="R2328" s="1" t="s">
        <v>87</v>
      </c>
      <c r="S2328" s="1" t="s">
        <v>88</v>
      </c>
      <c r="T2328" s="2">
        <v>43404</v>
      </c>
      <c r="U2328" s="2">
        <v>43404</v>
      </c>
      <c r="V2328" s="1" t="s">
        <v>52</v>
      </c>
      <c r="W2328" s="3">
        <v>1</v>
      </c>
      <c r="X2328" s="1" t="s">
        <v>53</v>
      </c>
      <c r="Y2328" s="4">
        <v>16789210</v>
      </c>
      <c r="Z2328" s="4">
        <v>-2070378</v>
      </c>
      <c r="AA2328" s="4">
        <v>0</v>
      </c>
      <c r="AB2328" s="4">
        <v>0</v>
      </c>
      <c r="AC2328" s="4">
        <v>0</v>
      </c>
      <c r="AD2328" s="4">
        <v>16789210</v>
      </c>
      <c r="AE2328" s="5">
        <v>1614</v>
      </c>
      <c r="AF2328" s="1" t="s">
        <v>70</v>
      </c>
      <c r="AG2328" s="1" t="s">
        <v>71</v>
      </c>
      <c r="AH2328" s="1" t="s">
        <v>89</v>
      </c>
      <c r="AI2328" s="1" t="s">
        <v>57</v>
      </c>
      <c r="AJ2328" s="5">
        <v>10950</v>
      </c>
      <c r="AK2328" s="4">
        <v>-174511</v>
      </c>
      <c r="AL2328" s="4">
        <v>0</v>
      </c>
      <c r="AM2328" s="4">
        <v>0</v>
      </c>
      <c r="AN2328" s="4">
        <v>0</v>
      </c>
      <c r="AO2328" s="4">
        <v>-2244889</v>
      </c>
      <c r="AP2328" s="4">
        <v>-2244889</v>
      </c>
      <c r="AQ2328" s="4">
        <v>0</v>
      </c>
      <c r="AR2328" s="4">
        <v>14544321</v>
      </c>
      <c r="AS2328" s="1" t="s">
        <v>52</v>
      </c>
      <c r="AT2328" s="9">
        <f t="shared" si="1072"/>
        <v>43404</v>
      </c>
      <c r="AU2328" s="9">
        <f t="shared" si="1073"/>
        <v>43374</v>
      </c>
      <c r="AV2328" s="9">
        <v>44798</v>
      </c>
      <c r="AW2328" s="11">
        <f t="shared" si="1074"/>
        <v>3.8191780821917809</v>
      </c>
      <c r="AX2328">
        <v>25</v>
      </c>
      <c r="AY2328" s="12">
        <v>0.05</v>
      </c>
      <c r="AZ2328">
        <f t="shared" si="1075"/>
        <v>3.7999999999999999E-2</v>
      </c>
      <c r="BA2328" s="13">
        <f t="shared" si="1076"/>
        <v>16789210</v>
      </c>
      <c r="BB2328" s="17" t="s">
        <v>2189</v>
      </c>
      <c r="BC2328">
        <f>MATCH(BB2328,MONTHLY_INDEX!$A:$A,0)</f>
        <v>798</v>
      </c>
      <c r="BD2328">
        <f>MATCH(AU2328,MONTHLY_INDEX!$1:$1,0)</f>
        <v>82</v>
      </c>
      <c r="BE2328">
        <f>INDEX(MONTHLY_INDEX!$1:$1048576,Final!BC2328,Final!BD2328)</f>
        <v>96</v>
      </c>
      <c r="BF2328">
        <f>MATCH($BF$1,MONTHLY_INDEX!$1:$1,0)</f>
        <v>127</v>
      </c>
      <c r="BG2328">
        <f>INDEX(MONTHLY_INDEX!$1:$1048576,Final!BC2328,Final!BF2328)</f>
        <v>95.3</v>
      </c>
      <c r="BH2328" s="23">
        <f>(BG2328-BE2328)/BE2328</f>
        <v>-7.2916666666666963E-3</v>
      </c>
      <c r="BI2328" s="14">
        <f>(1+BH2328)*BA2328</f>
        <v>16666788.677083332</v>
      </c>
      <c r="BJ2328" s="14">
        <f>BI2328*AZ2328*AW2328</f>
        <v>2418830.4926094748</v>
      </c>
      <c r="BK2328" s="15">
        <f t="shared" si="1077"/>
        <v>14247958.184473857</v>
      </c>
      <c r="BL2328" s="52">
        <v>0</v>
      </c>
      <c r="BM2328" s="15">
        <f>MAX((1-BL2328)*BK2328,BI2328*AY2328)</f>
        <v>14247958.184473857</v>
      </c>
    </row>
    <row r="2329" spans="1:65">
      <c r="A2329" s="8">
        <v>2327</v>
      </c>
      <c r="B2329" s="1" t="s">
        <v>44</v>
      </c>
      <c r="C2329" s="1">
        <v>1500</v>
      </c>
      <c r="D2329" s="1" t="s">
        <v>60</v>
      </c>
      <c r="E2329" s="1">
        <v>150000092</v>
      </c>
      <c r="F2329" s="1" t="s">
        <v>60</v>
      </c>
      <c r="G2329" s="1" t="s">
        <v>111</v>
      </c>
      <c r="H2329" s="1">
        <v>23</v>
      </c>
      <c r="I2329" s="1" t="s">
        <v>203</v>
      </c>
      <c r="J2329" s="1" t="s">
        <v>49</v>
      </c>
      <c r="K2329" s="1">
        <v>17406001</v>
      </c>
      <c r="L2329" s="1" t="s">
        <v>50</v>
      </c>
      <c r="M2329" s="1" t="s">
        <v>51</v>
      </c>
      <c r="N2329" s="1" t="s">
        <v>64</v>
      </c>
      <c r="O2329" s="1" t="s">
        <v>65</v>
      </c>
      <c r="P2329" s="1" t="s">
        <v>66</v>
      </c>
      <c r="Q2329" s="1" t="s">
        <v>67</v>
      </c>
      <c r="R2329" s="1" t="s">
        <v>87</v>
      </c>
      <c r="S2329" s="1" t="s">
        <v>88</v>
      </c>
      <c r="T2329" s="2">
        <v>43404</v>
      </c>
      <c r="U2329" s="2">
        <v>43404</v>
      </c>
      <c r="V2329" s="1" t="s">
        <v>52</v>
      </c>
      <c r="W2329" s="3">
        <v>1</v>
      </c>
      <c r="X2329" s="1" t="s">
        <v>53</v>
      </c>
      <c r="Y2329" s="4">
        <v>98582</v>
      </c>
      <c r="Z2329" s="4">
        <v>-12155</v>
      </c>
      <c r="AA2329" s="4">
        <v>0</v>
      </c>
      <c r="AB2329" s="4">
        <v>0</v>
      </c>
      <c r="AC2329" s="4">
        <v>0</v>
      </c>
      <c r="AD2329" s="4">
        <v>98582</v>
      </c>
      <c r="AE2329" s="5">
        <v>1614</v>
      </c>
      <c r="AF2329" s="1" t="s">
        <v>70</v>
      </c>
      <c r="AG2329" s="1" t="s">
        <v>71</v>
      </c>
      <c r="AH2329" s="1" t="s">
        <v>89</v>
      </c>
      <c r="AI2329" s="1" t="s">
        <v>57</v>
      </c>
      <c r="AJ2329" s="5">
        <v>10950</v>
      </c>
      <c r="AK2329" s="4">
        <v>-1025</v>
      </c>
      <c r="AL2329" s="4">
        <v>0</v>
      </c>
      <c r="AM2329" s="4">
        <v>0</v>
      </c>
      <c r="AN2329" s="4">
        <v>0</v>
      </c>
      <c r="AO2329" s="4">
        <v>-13180</v>
      </c>
      <c r="AP2329" s="4">
        <v>-13180</v>
      </c>
      <c r="AQ2329" s="4">
        <v>0</v>
      </c>
      <c r="AR2329" s="4">
        <v>85402</v>
      </c>
      <c r="AS2329" s="1" t="s">
        <v>52</v>
      </c>
      <c r="AT2329" s="9">
        <f t="shared" si="1072"/>
        <v>43404</v>
      </c>
      <c r="AU2329" s="9">
        <f t="shared" si="1073"/>
        <v>43374</v>
      </c>
      <c r="AV2329" s="9">
        <v>44798</v>
      </c>
      <c r="AW2329" s="11">
        <f t="shared" si="1074"/>
        <v>3.8191780821917809</v>
      </c>
      <c r="AX2329">
        <v>10</v>
      </c>
      <c r="AY2329" s="12">
        <v>0.05</v>
      </c>
      <c r="AZ2329">
        <f t="shared" si="1075"/>
        <v>9.5000000000000001E-2</v>
      </c>
      <c r="BA2329" s="13">
        <f t="shared" si="1076"/>
        <v>98582</v>
      </c>
      <c r="BI2329" s="14">
        <f t="shared" ref="BI2329:BI2333" si="1081">AR2329</f>
        <v>85402</v>
      </c>
      <c r="BJ2329" s="14">
        <v>0</v>
      </c>
      <c r="BK2329" s="14">
        <f t="shared" ref="BK2329:BK2333" si="1082">AR2329</f>
        <v>85402</v>
      </c>
      <c r="BL2329" s="52">
        <v>0</v>
      </c>
      <c r="BM2329" s="15">
        <f t="shared" ref="BM2329:BM2333" si="1083">AR2329</f>
        <v>85402</v>
      </c>
    </row>
    <row r="2330" spans="1:65">
      <c r="A2330" s="8">
        <v>2328</v>
      </c>
      <c r="B2330" s="1" t="s">
        <v>44</v>
      </c>
      <c r="C2330" s="1">
        <v>1500</v>
      </c>
      <c r="D2330" s="1" t="s">
        <v>60</v>
      </c>
      <c r="E2330" s="1">
        <v>150000092</v>
      </c>
      <c r="F2330" s="1" t="s">
        <v>112</v>
      </c>
      <c r="G2330" s="1" t="s">
        <v>113</v>
      </c>
      <c r="H2330" s="1">
        <v>24</v>
      </c>
      <c r="I2330" s="1" t="s">
        <v>203</v>
      </c>
      <c r="J2330" s="1" t="s">
        <v>49</v>
      </c>
      <c r="K2330" s="1">
        <v>17406001</v>
      </c>
      <c r="L2330" s="1" t="s">
        <v>50</v>
      </c>
      <c r="M2330" s="1" t="s">
        <v>51</v>
      </c>
      <c r="N2330" s="1" t="s">
        <v>64</v>
      </c>
      <c r="O2330" s="1" t="s">
        <v>65</v>
      </c>
      <c r="P2330" s="1" t="s">
        <v>66</v>
      </c>
      <c r="Q2330" s="1" t="s">
        <v>67</v>
      </c>
      <c r="R2330" s="1" t="s">
        <v>87</v>
      </c>
      <c r="S2330" s="1" t="s">
        <v>88</v>
      </c>
      <c r="T2330" s="2">
        <v>43404</v>
      </c>
      <c r="U2330" s="2">
        <v>43404</v>
      </c>
      <c r="V2330" s="1" t="s">
        <v>52</v>
      </c>
      <c r="W2330" s="3">
        <v>1</v>
      </c>
      <c r="X2330" s="1" t="s">
        <v>53</v>
      </c>
      <c r="Y2330" s="4">
        <v>995176</v>
      </c>
      <c r="Z2330" s="4">
        <v>-122721.11</v>
      </c>
      <c r="AA2330" s="4">
        <v>0</v>
      </c>
      <c r="AB2330" s="4">
        <v>0</v>
      </c>
      <c r="AC2330" s="4">
        <v>0</v>
      </c>
      <c r="AD2330" s="4">
        <v>995176</v>
      </c>
      <c r="AE2330" s="5">
        <v>1614</v>
      </c>
      <c r="AF2330" s="1" t="s">
        <v>70</v>
      </c>
      <c r="AG2330" s="1" t="s">
        <v>71</v>
      </c>
      <c r="AH2330" s="1" t="s">
        <v>89</v>
      </c>
      <c r="AI2330" s="1" t="s">
        <v>57</v>
      </c>
      <c r="AJ2330" s="5">
        <v>10950</v>
      </c>
      <c r="AK2330" s="4">
        <v>-10344</v>
      </c>
      <c r="AL2330" s="4">
        <v>0</v>
      </c>
      <c r="AM2330" s="4">
        <v>0</v>
      </c>
      <c r="AN2330" s="4">
        <v>0</v>
      </c>
      <c r="AO2330" s="4">
        <v>-133065.10999999999</v>
      </c>
      <c r="AP2330" s="4">
        <v>-133065.10999999999</v>
      </c>
      <c r="AQ2330" s="4">
        <v>0</v>
      </c>
      <c r="AR2330" s="4">
        <v>862110.89</v>
      </c>
      <c r="AS2330" s="1" t="s">
        <v>52</v>
      </c>
      <c r="AT2330" s="9">
        <f t="shared" si="1072"/>
        <v>43404</v>
      </c>
      <c r="AU2330" s="9">
        <f t="shared" si="1073"/>
        <v>43374</v>
      </c>
      <c r="AV2330" s="9">
        <v>44798</v>
      </c>
      <c r="AW2330" s="11">
        <f t="shared" si="1074"/>
        <v>3.8191780821917809</v>
      </c>
      <c r="AX2330">
        <v>10</v>
      </c>
      <c r="AY2330" s="12">
        <v>0.05</v>
      </c>
      <c r="AZ2330">
        <f t="shared" si="1075"/>
        <v>9.5000000000000001E-2</v>
      </c>
      <c r="BA2330" s="13">
        <f t="shared" si="1076"/>
        <v>995176</v>
      </c>
      <c r="BB2330" s="16" t="s">
        <v>593</v>
      </c>
      <c r="BC2330" s="16" t="s">
        <v>593</v>
      </c>
      <c r="BD2330" s="16" t="s">
        <v>593</v>
      </c>
      <c r="BE2330" s="16" t="s">
        <v>593</v>
      </c>
      <c r="BF2330" s="16" t="s">
        <v>593</v>
      </c>
      <c r="BG2330" s="16" t="s">
        <v>593</v>
      </c>
      <c r="BH2330" s="16" t="s">
        <v>593</v>
      </c>
      <c r="BI2330" s="14">
        <f t="shared" si="1081"/>
        <v>862110.89</v>
      </c>
      <c r="BJ2330" s="14">
        <v>0</v>
      </c>
      <c r="BK2330" s="14">
        <f t="shared" si="1082"/>
        <v>862110.89</v>
      </c>
      <c r="BL2330" s="52">
        <v>0</v>
      </c>
      <c r="BM2330" s="15">
        <f t="shared" si="1083"/>
        <v>862110.89</v>
      </c>
    </row>
    <row r="2331" spans="1:65">
      <c r="A2331" s="8">
        <v>2329</v>
      </c>
      <c r="B2331" s="1" t="s">
        <v>44</v>
      </c>
      <c r="C2331" s="1">
        <v>1500</v>
      </c>
      <c r="D2331" s="1" t="s">
        <v>60</v>
      </c>
      <c r="E2331" s="1">
        <v>150000092</v>
      </c>
      <c r="F2331" s="1" t="s">
        <v>112</v>
      </c>
      <c r="G2331" s="1" t="s">
        <v>114</v>
      </c>
      <c r="H2331" s="1">
        <v>25</v>
      </c>
      <c r="I2331" s="1" t="s">
        <v>203</v>
      </c>
      <c r="J2331" s="1" t="s">
        <v>49</v>
      </c>
      <c r="K2331" s="1">
        <v>17406001</v>
      </c>
      <c r="L2331" s="1" t="s">
        <v>50</v>
      </c>
      <c r="M2331" s="1" t="s">
        <v>51</v>
      </c>
      <c r="N2331" s="1" t="s">
        <v>64</v>
      </c>
      <c r="O2331" s="1" t="s">
        <v>65</v>
      </c>
      <c r="P2331" s="1" t="s">
        <v>66</v>
      </c>
      <c r="Q2331" s="1" t="s">
        <v>67</v>
      </c>
      <c r="R2331" s="1" t="s">
        <v>87</v>
      </c>
      <c r="S2331" s="1" t="s">
        <v>88</v>
      </c>
      <c r="T2331" s="2">
        <v>43404</v>
      </c>
      <c r="U2331" s="2">
        <v>43404</v>
      </c>
      <c r="V2331" s="1" t="s">
        <v>52</v>
      </c>
      <c r="W2331" s="3">
        <v>1</v>
      </c>
      <c r="X2331" s="1" t="s">
        <v>53</v>
      </c>
      <c r="Y2331" s="4">
        <v>2883400</v>
      </c>
      <c r="Z2331" s="4">
        <v>-355569.71</v>
      </c>
      <c r="AA2331" s="4">
        <v>0</v>
      </c>
      <c r="AB2331" s="4">
        <v>0</v>
      </c>
      <c r="AC2331" s="4">
        <v>0</v>
      </c>
      <c r="AD2331" s="4">
        <v>2883400</v>
      </c>
      <c r="AE2331" s="5">
        <v>1614</v>
      </c>
      <c r="AF2331" s="1" t="s">
        <v>70</v>
      </c>
      <c r="AG2331" s="1" t="s">
        <v>71</v>
      </c>
      <c r="AH2331" s="1" t="s">
        <v>89</v>
      </c>
      <c r="AI2331" s="1" t="s">
        <v>57</v>
      </c>
      <c r="AJ2331" s="5">
        <v>10950</v>
      </c>
      <c r="AK2331" s="4">
        <v>-29971</v>
      </c>
      <c r="AL2331" s="4">
        <v>0</v>
      </c>
      <c r="AM2331" s="4">
        <v>0</v>
      </c>
      <c r="AN2331" s="4">
        <v>0</v>
      </c>
      <c r="AO2331" s="4">
        <v>-385540.71</v>
      </c>
      <c r="AP2331" s="4">
        <v>-385540.71</v>
      </c>
      <c r="AQ2331" s="4">
        <v>0</v>
      </c>
      <c r="AR2331" s="4">
        <v>2497859.29</v>
      </c>
      <c r="AS2331" s="1" t="s">
        <v>52</v>
      </c>
      <c r="AT2331" s="9">
        <f t="shared" si="1072"/>
        <v>43404</v>
      </c>
      <c r="AU2331" s="9">
        <f t="shared" si="1073"/>
        <v>43374</v>
      </c>
      <c r="AV2331" s="9">
        <v>44798</v>
      </c>
      <c r="AW2331" s="11">
        <f t="shared" si="1074"/>
        <v>3.8191780821917809</v>
      </c>
      <c r="AX2331">
        <v>10</v>
      </c>
      <c r="AY2331" s="12">
        <v>0.05</v>
      </c>
      <c r="AZ2331">
        <f t="shared" si="1075"/>
        <v>9.5000000000000001E-2</v>
      </c>
      <c r="BA2331" s="13">
        <f t="shared" si="1076"/>
        <v>2883400</v>
      </c>
      <c r="BB2331" s="16" t="s">
        <v>593</v>
      </c>
      <c r="BC2331" s="16" t="s">
        <v>593</v>
      </c>
      <c r="BD2331" s="16" t="s">
        <v>593</v>
      </c>
      <c r="BE2331" s="16" t="s">
        <v>593</v>
      </c>
      <c r="BF2331" s="16" t="s">
        <v>593</v>
      </c>
      <c r="BG2331" s="16" t="s">
        <v>593</v>
      </c>
      <c r="BH2331" s="16" t="s">
        <v>593</v>
      </c>
      <c r="BI2331" s="14">
        <f t="shared" si="1081"/>
        <v>2497859.29</v>
      </c>
      <c r="BJ2331" s="14">
        <v>0</v>
      </c>
      <c r="BK2331" s="14">
        <f t="shared" si="1082"/>
        <v>2497859.29</v>
      </c>
      <c r="BL2331" s="52">
        <v>0</v>
      </c>
      <c r="BM2331" s="15">
        <f t="shared" si="1083"/>
        <v>2497859.29</v>
      </c>
    </row>
    <row r="2332" spans="1:65">
      <c r="A2332" s="8">
        <v>2330</v>
      </c>
      <c r="B2332" s="1" t="s">
        <v>44</v>
      </c>
      <c r="C2332" s="1">
        <v>1500</v>
      </c>
      <c r="D2332" s="1" t="s">
        <v>60</v>
      </c>
      <c r="E2332" s="1">
        <v>150000092</v>
      </c>
      <c r="F2332" s="1" t="s">
        <v>60</v>
      </c>
      <c r="G2332" s="1" t="s">
        <v>181</v>
      </c>
      <c r="H2332" s="1">
        <v>26</v>
      </c>
      <c r="I2332" s="1" t="s">
        <v>203</v>
      </c>
      <c r="J2332" s="1" t="s">
        <v>49</v>
      </c>
      <c r="K2332" s="1">
        <v>17406001</v>
      </c>
      <c r="L2332" s="1" t="s">
        <v>50</v>
      </c>
      <c r="M2332" s="1" t="s">
        <v>51</v>
      </c>
      <c r="N2332" s="1" t="s">
        <v>64</v>
      </c>
      <c r="O2332" s="1" t="s">
        <v>65</v>
      </c>
      <c r="P2332" s="1" t="s">
        <v>66</v>
      </c>
      <c r="Q2332" s="1" t="s">
        <v>67</v>
      </c>
      <c r="R2332" s="1" t="s">
        <v>87</v>
      </c>
      <c r="S2332" s="1" t="s">
        <v>88</v>
      </c>
      <c r="T2332" s="2">
        <v>43404</v>
      </c>
      <c r="U2332" s="2">
        <v>43404</v>
      </c>
      <c r="V2332" s="1" t="s">
        <v>52</v>
      </c>
      <c r="W2332" s="3">
        <v>1</v>
      </c>
      <c r="X2332" s="1" t="s">
        <v>53</v>
      </c>
      <c r="Y2332" s="4">
        <v>120000</v>
      </c>
      <c r="Z2332" s="4">
        <v>-14798</v>
      </c>
      <c r="AA2332" s="4">
        <v>0</v>
      </c>
      <c r="AB2332" s="4">
        <v>0</v>
      </c>
      <c r="AC2332" s="4">
        <v>0</v>
      </c>
      <c r="AD2332" s="4">
        <v>120000</v>
      </c>
      <c r="AE2332" s="5">
        <v>1614</v>
      </c>
      <c r="AF2332" s="1" t="s">
        <v>70</v>
      </c>
      <c r="AG2332" s="1" t="s">
        <v>71</v>
      </c>
      <c r="AH2332" s="1" t="s">
        <v>89</v>
      </c>
      <c r="AI2332" s="1" t="s">
        <v>57</v>
      </c>
      <c r="AJ2332" s="5">
        <v>10950</v>
      </c>
      <c r="AK2332" s="4">
        <v>-1247</v>
      </c>
      <c r="AL2332" s="4">
        <v>0</v>
      </c>
      <c r="AM2332" s="4">
        <v>0</v>
      </c>
      <c r="AN2332" s="4">
        <v>0</v>
      </c>
      <c r="AO2332" s="4">
        <v>-16045</v>
      </c>
      <c r="AP2332" s="4">
        <v>-16045</v>
      </c>
      <c r="AQ2332" s="4">
        <v>0</v>
      </c>
      <c r="AR2332" s="4">
        <v>103955</v>
      </c>
      <c r="AS2332" s="1" t="s">
        <v>52</v>
      </c>
      <c r="AT2332" s="9">
        <f t="shared" si="1072"/>
        <v>43404</v>
      </c>
      <c r="AU2332" s="9">
        <f t="shared" si="1073"/>
        <v>43374</v>
      </c>
      <c r="AV2332" s="9">
        <v>44798</v>
      </c>
      <c r="AW2332" s="11">
        <f t="shared" si="1074"/>
        <v>3.8191780821917809</v>
      </c>
      <c r="AX2332">
        <v>10</v>
      </c>
      <c r="AY2332" s="12">
        <v>0.05</v>
      </c>
      <c r="AZ2332">
        <f t="shared" si="1075"/>
        <v>9.5000000000000001E-2</v>
      </c>
      <c r="BA2332" s="13">
        <f t="shared" si="1076"/>
        <v>120000</v>
      </c>
      <c r="BI2332" s="14">
        <f t="shared" si="1081"/>
        <v>103955</v>
      </c>
      <c r="BJ2332" s="14">
        <v>0</v>
      </c>
      <c r="BK2332" s="14">
        <f t="shared" si="1082"/>
        <v>103955</v>
      </c>
      <c r="BL2332" s="52">
        <v>0</v>
      </c>
      <c r="BM2332" s="15">
        <f t="shared" si="1083"/>
        <v>103955</v>
      </c>
    </row>
    <row r="2333" spans="1:65">
      <c r="A2333" s="8">
        <v>2331</v>
      </c>
      <c r="B2333" s="1" t="s">
        <v>44</v>
      </c>
      <c r="C2333" s="1">
        <v>1500</v>
      </c>
      <c r="D2333" s="1" t="s">
        <v>60</v>
      </c>
      <c r="E2333" s="1">
        <v>150000092</v>
      </c>
      <c r="F2333" s="1" t="s">
        <v>112</v>
      </c>
      <c r="G2333" s="1" t="s">
        <v>116</v>
      </c>
      <c r="H2333" s="1">
        <v>27</v>
      </c>
      <c r="I2333" s="1" t="s">
        <v>203</v>
      </c>
      <c r="J2333" s="1" t="s">
        <v>49</v>
      </c>
      <c r="K2333" s="1">
        <v>17406001</v>
      </c>
      <c r="L2333" s="1" t="s">
        <v>50</v>
      </c>
      <c r="M2333" s="1" t="s">
        <v>51</v>
      </c>
      <c r="N2333" s="1" t="s">
        <v>64</v>
      </c>
      <c r="O2333" s="1" t="s">
        <v>65</v>
      </c>
      <c r="P2333" s="1" t="s">
        <v>66</v>
      </c>
      <c r="Q2333" s="1" t="s">
        <v>67</v>
      </c>
      <c r="R2333" s="1" t="s">
        <v>87</v>
      </c>
      <c r="S2333" s="1" t="s">
        <v>88</v>
      </c>
      <c r="T2333" s="2">
        <v>43404</v>
      </c>
      <c r="U2333" s="2">
        <v>43404</v>
      </c>
      <c r="V2333" s="1" t="s">
        <v>52</v>
      </c>
      <c r="W2333" s="3">
        <v>1</v>
      </c>
      <c r="X2333" s="1" t="s">
        <v>53</v>
      </c>
      <c r="Y2333" s="4">
        <v>4339035</v>
      </c>
      <c r="Z2333" s="4">
        <v>-535070.18000000005</v>
      </c>
      <c r="AA2333" s="4">
        <v>0</v>
      </c>
      <c r="AB2333" s="4">
        <v>0</v>
      </c>
      <c r="AC2333" s="4">
        <v>0</v>
      </c>
      <c r="AD2333" s="4">
        <v>4339035</v>
      </c>
      <c r="AE2333" s="5">
        <v>1614</v>
      </c>
      <c r="AF2333" s="1" t="s">
        <v>70</v>
      </c>
      <c r="AG2333" s="1" t="s">
        <v>71</v>
      </c>
      <c r="AH2333" s="1" t="s">
        <v>89</v>
      </c>
      <c r="AI2333" s="1" t="s">
        <v>57</v>
      </c>
      <c r="AJ2333" s="5">
        <v>10950</v>
      </c>
      <c r="AK2333" s="4">
        <v>-45101</v>
      </c>
      <c r="AL2333" s="4">
        <v>0</v>
      </c>
      <c r="AM2333" s="4">
        <v>0</v>
      </c>
      <c r="AN2333" s="4">
        <v>0</v>
      </c>
      <c r="AO2333" s="4">
        <v>-580171.18000000005</v>
      </c>
      <c r="AP2333" s="4">
        <v>-580171.18000000005</v>
      </c>
      <c r="AQ2333" s="4">
        <v>0</v>
      </c>
      <c r="AR2333" s="4">
        <v>3758863.82</v>
      </c>
      <c r="AS2333" s="1" t="s">
        <v>52</v>
      </c>
      <c r="AT2333" s="9">
        <f t="shared" si="1072"/>
        <v>43404</v>
      </c>
      <c r="AU2333" s="9">
        <f t="shared" si="1073"/>
        <v>43374</v>
      </c>
      <c r="AV2333" s="9">
        <v>44798</v>
      </c>
      <c r="AW2333" s="11">
        <f t="shared" si="1074"/>
        <v>3.8191780821917809</v>
      </c>
      <c r="AX2333">
        <v>10</v>
      </c>
      <c r="AY2333" s="12">
        <v>0.05</v>
      </c>
      <c r="AZ2333">
        <f t="shared" si="1075"/>
        <v>9.5000000000000001E-2</v>
      </c>
      <c r="BA2333" s="13">
        <f t="shared" si="1076"/>
        <v>4339035</v>
      </c>
      <c r="BB2333" s="16" t="s">
        <v>593</v>
      </c>
      <c r="BC2333" s="16" t="s">
        <v>593</v>
      </c>
      <c r="BD2333" s="16" t="s">
        <v>593</v>
      </c>
      <c r="BE2333" s="16" t="s">
        <v>593</v>
      </c>
      <c r="BF2333" s="16" t="s">
        <v>593</v>
      </c>
      <c r="BG2333" s="16" t="s">
        <v>593</v>
      </c>
      <c r="BH2333" s="16" t="s">
        <v>593</v>
      </c>
      <c r="BI2333" s="14">
        <f t="shared" si="1081"/>
        <v>3758863.82</v>
      </c>
      <c r="BJ2333" s="14">
        <v>0</v>
      </c>
      <c r="BK2333" s="14">
        <f t="shared" si="1082"/>
        <v>3758863.82</v>
      </c>
      <c r="BL2333" s="52">
        <v>0</v>
      </c>
      <c r="BM2333" s="15">
        <f t="shared" si="1083"/>
        <v>3758863.82</v>
      </c>
    </row>
    <row r="2334" spans="1:65">
      <c r="A2334" s="8">
        <v>2332</v>
      </c>
      <c r="B2334" s="1" t="s">
        <v>44</v>
      </c>
      <c r="C2334" s="1">
        <v>1500</v>
      </c>
      <c r="D2334" s="1" t="s">
        <v>60</v>
      </c>
      <c r="E2334" s="1">
        <v>150000093</v>
      </c>
      <c r="F2334" s="1" t="s">
        <v>60</v>
      </c>
      <c r="G2334" s="1" t="s">
        <v>86</v>
      </c>
      <c r="H2334" s="1">
        <v>1</v>
      </c>
      <c r="I2334" s="1" t="s">
        <v>204</v>
      </c>
      <c r="J2334" s="1" t="s">
        <v>49</v>
      </c>
      <c r="K2334" s="1">
        <v>17406001</v>
      </c>
      <c r="L2334" s="1" t="s">
        <v>50</v>
      </c>
      <c r="M2334" s="1" t="s">
        <v>51</v>
      </c>
      <c r="N2334" s="1" t="s">
        <v>64</v>
      </c>
      <c r="O2334" s="1" t="s">
        <v>65</v>
      </c>
      <c r="P2334" s="1" t="s">
        <v>66</v>
      </c>
      <c r="Q2334" s="1" t="s">
        <v>67</v>
      </c>
      <c r="R2334" s="1" t="s">
        <v>87</v>
      </c>
      <c r="S2334" s="1" t="s">
        <v>88</v>
      </c>
      <c r="T2334" s="2">
        <v>43404</v>
      </c>
      <c r="U2334" s="2">
        <v>43404</v>
      </c>
      <c r="V2334" s="1" t="s">
        <v>52</v>
      </c>
      <c r="W2334" s="3">
        <v>1</v>
      </c>
      <c r="X2334" s="1" t="s">
        <v>53</v>
      </c>
      <c r="Y2334" s="4">
        <v>892500</v>
      </c>
      <c r="Z2334" s="4">
        <v>-110059</v>
      </c>
      <c r="AA2334" s="4">
        <v>0</v>
      </c>
      <c r="AB2334" s="4">
        <v>0</v>
      </c>
      <c r="AC2334" s="4">
        <v>0</v>
      </c>
      <c r="AD2334" s="4">
        <v>892500</v>
      </c>
      <c r="AE2334" s="5">
        <v>1614</v>
      </c>
      <c r="AF2334" s="1" t="s">
        <v>70</v>
      </c>
      <c r="AG2334" s="1" t="s">
        <v>71</v>
      </c>
      <c r="AH2334" s="1" t="s">
        <v>89</v>
      </c>
      <c r="AI2334" s="1" t="s">
        <v>57</v>
      </c>
      <c r="AJ2334" s="5">
        <v>10950</v>
      </c>
      <c r="AK2334" s="4">
        <v>-9277</v>
      </c>
      <c r="AL2334" s="4">
        <v>0</v>
      </c>
      <c r="AM2334" s="4">
        <v>0</v>
      </c>
      <c r="AN2334" s="4">
        <v>0</v>
      </c>
      <c r="AO2334" s="4">
        <v>-119336</v>
      </c>
      <c r="AP2334" s="4">
        <v>-119336</v>
      </c>
      <c r="AQ2334" s="4">
        <v>0</v>
      </c>
      <c r="AR2334" s="4">
        <v>773164</v>
      </c>
      <c r="AS2334" s="1" t="s">
        <v>52</v>
      </c>
      <c r="AT2334" s="9">
        <f t="shared" si="1072"/>
        <v>43404</v>
      </c>
      <c r="AU2334" s="9">
        <f t="shared" si="1073"/>
        <v>43374</v>
      </c>
      <c r="AV2334" s="9">
        <v>44798</v>
      </c>
      <c r="AW2334" s="11">
        <f t="shared" si="1074"/>
        <v>3.8191780821917809</v>
      </c>
      <c r="AX2334">
        <v>10</v>
      </c>
      <c r="AY2334" s="12">
        <v>0.05</v>
      </c>
      <c r="AZ2334">
        <f t="shared" si="1075"/>
        <v>9.5000000000000001E-2</v>
      </c>
      <c r="BA2334" s="13">
        <f t="shared" si="1076"/>
        <v>892500</v>
      </c>
      <c r="BB2334" s="17" t="s">
        <v>1853</v>
      </c>
      <c r="BC2334">
        <f>MATCH(BB2334,MONTHLY_INDEX!$A:$A,0)</f>
        <v>630</v>
      </c>
      <c r="BD2334">
        <f>MATCH(AU2334,MONTHLY_INDEX!$1:$1,0)</f>
        <v>82</v>
      </c>
      <c r="BE2334">
        <f>INDEX(MONTHLY_INDEX!$1:$1048576,Final!BC2334,Final!BD2334)</f>
        <v>115.8</v>
      </c>
      <c r="BF2334">
        <f>MATCH($BF$1,MONTHLY_INDEX!$1:$1,0)</f>
        <v>127</v>
      </c>
      <c r="BG2334">
        <f>INDEX(MONTHLY_INDEX!$1:$1048576,Final!BC2334,Final!BF2334)</f>
        <v>151.1</v>
      </c>
      <c r="BH2334" s="23">
        <f t="shared" ref="BH2334:BH2351" si="1084">(BG2334-BE2334)/BE2334</f>
        <v>0.30483592400690845</v>
      </c>
      <c r="BI2334" s="14">
        <f t="shared" ref="BI2334:BI2351" si="1085">(1+BH2334)*BA2334</f>
        <v>1164566.0621761659</v>
      </c>
      <c r="BJ2334" s="14">
        <f t="shared" ref="BJ2334:BJ2351" si="1086">BI2334*AZ2334*AW2334</f>
        <v>422530.09209312231</v>
      </c>
      <c r="BK2334" s="15">
        <f t="shared" si="1077"/>
        <v>742035.97008304356</v>
      </c>
      <c r="BL2334" s="52">
        <v>0</v>
      </c>
      <c r="BM2334" s="15">
        <f t="shared" ref="BM2334:BM2351" si="1087">MAX((1-BL2334)*BK2334,BI2334*AY2334)</f>
        <v>742035.97008304356</v>
      </c>
    </row>
    <row r="2335" spans="1:65">
      <c r="A2335" s="8">
        <v>2333</v>
      </c>
      <c r="B2335" s="1" t="s">
        <v>44</v>
      </c>
      <c r="C2335" s="1">
        <v>1500</v>
      </c>
      <c r="D2335" s="1" t="s">
        <v>60</v>
      </c>
      <c r="E2335" s="1">
        <v>150000093</v>
      </c>
      <c r="F2335" s="1" t="s">
        <v>60</v>
      </c>
      <c r="G2335" s="1" t="s">
        <v>90</v>
      </c>
      <c r="H2335" s="1">
        <v>2</v>
      </c>
      <c r="I2335" s="1" t="s">
        <v>204</v>
      </c>
      <c r="J2335" s="1" t="s">
        <v>49</v>
      </c>
      <c r="K2335" s="1">
        <v>17406001</v>
      </c>
      <c r="L2335" s="1" t="s">
        <v>50</v>
      </c>
      <c r="M2335" s="1" t="s">
        <v>51</v>
      </c>
      <c r="N2335" s="1" t="s">
        <v>64</v>
      </c>
      <c r="O2335" s="1" t="s">
        <v>65</v>
      </c>
      <c r="P2335" s="1" t="s">
        <v>66</v>
      </c>
      <c r="Q2335" s="1" t="s">
        <v>67</v>
      </c>
      <c r="R2335" s="1" t="s">
        <v>87</v>
      </c>
      <c r="S2335" s="1" t="s">
        <v>88</v>
      </c>
      <c r="T2335" s="2">
        <v>43404</v>
      </c>
      <c r="U2335" s="2">
        <v>43404</v>
      </c>
      <c r="V2335" s="1" t="s">
        <v>52</v>
      </c>
      <c r="W2335" s="3">
        <v>1</v>
      </c>
      <c r="X2335" s="1" t="s">
        <v>53</v>
      </c>
      <c r="Y2335" s="4">
        <v>472500</v>
      </c>
      <c r="Z2335" s="4">
        <v>-58266</v>
      </c>
      <c r="AA2335" s="4">
        <v>0</v>
      </c>
      <c r="AB2335" s="4">
        <v>0</v>
      </c>
      <c r="AC2335" s="4">
        <v>0</v>
      </c>
      <c r="AD2335" s="4">
        <v>472500</v>
      </c>
      <c r="AE2335" s="5">
        <v>1614</v>
      </c>
      <c r="AF2335" s="1" t="s">
        <v>70</v>
      </c>
      <c r="AG2335" s="1" t="s">
        <v>71</v>
      </c>
      <c r="AH2335" s="1" t="s">
        <v>89</v>
      </c>
      <c r="AI2335" s="1" t="s">
        <v>57</v>
      </c>
      <c r="AJ2335" s="5">
        <v>10950</v>
      </c>
      <c r="AK2335" s="4">
        <v>-4911</v>
      </c>
      <c r="AL2335" s="4">
        <v>0</v>
      </c>
      <c r="AM2335" s="4">
        <v>0</v>
      </c>
      <c r="AN2335" s="4">
        <v>0</v>
      </c>
      <c r="AO2335" s="4">
        <v>-63177</v>
      </c>
      <c r="AP2335" s="4">
        <v>-63177</v>
      </c>
      <c r="AQ2335" s="4">
        <v>0</v>
      </c>
      <c r="AR2335" s="4">
        <v>409323</v>
      </c>
      <c r="AS2335" s="1" t="s">
        <v>52</v>
      </c>
      <c r="AT2335" s="9">
        <f t="shared" si="1072"/>
        <v>43404</v>
      </c>
      <c r="AU2335" s="9">
        <f t="shared" si="1073"/>
        <v>43374</v>
      </c>
      <c r="AV2335" s="9">
        <v>44798</v>
      </c>
      <c r="AW2335" s="11">
        <f t="shared" si="1074"/>
        <v>3.8191780821917809</v>
      </c>
      <c r="AX2335">
        <v>10</v>
      </c>
      <c r="AY2335" s="12">
        <v>0.05</v>
      </c>
      <c r="AZ2335">
        <f t="shared" si="1075"/>
        <v>9.5000000000000001E-2</v>
      </c>
      <c r="BA2335" s="13">
        <f t="shared" si="1076"/>
        <v>472500</v>
      </c>
      <c r="BB2335" s="17" t="s">
        <v>2189</v>
      </c>
      <c r="BC2335">
        <f>MATCH(BB2335,MONTHLY_INDEX!$A:$A,0)</f>
        <v>798</v>
      </c>
      <c r="BD2335">
        <f>MATCH(AU2335,MONTHLY_INDEX!$1:$1,0)</f>
        <v>82</v>
      </c>
      <c r="BE2335">
        <f>INDEX(MONTHLY_INDEX!$1:$1048576,Final!BC2335,Final!BD2335)</f>
        <v>96</v>
      </c>
      <c r="BF2335">
        <f>MATCH($BF$1,MONTHLY_INDEX!$1:$1,0)</f>
        <v>127</v>
      </c>
      <c r="BG2335">
        <f>INDEX(MONTHLY_INDEX!$1:$1048576,Final!BC2335,Final!BF2335)</f>
        <v>95.3</v>
      </c>
      <c r="BH2335" s="23">
        <f t="shared" si="1084"/>
        <v>-7.2916666666666963E-3</v>
      </c>
      <c r="BI2335" s="14">
        <f t="shared" si="1085"/>
        <v>469054.6875</v>
      </c>
      <c r="BJ2335" s="14">
        <f t="shared" si="1086"/>
        <v>170183.32127568492</v>
      </c>
      <c r="BK2335" s="15">
        <f t="shared" si="1077"/>
        <v>298871.36622431508</v>
      </c>
      <c r="BL2335" s="52">
        <v>0</v>
      </c>
      <c r="BM2335" s="15">
        <f t="shared" si="1087"/>
        <v>298871.36622431508</v>
      </c>
    </row>
    <row r="2336" spans="1:65">
      <c r="A2336" s="8">
        <v>2334</v>
      </c>
      <c r="B2336" s="1" t="s">
        <v>44</v>
      </c>
      <c r="C2336" s="1">
        <v>1500</v>
      </c>
      <c r="D2336" s="1" t="s">
        <v>60</v>
      </c>
      <c r="E2336" s="1">
        <v>150000093</v>
      </c>
      <c r="F2336" s="1" t="s">
        <v>60</v>
      </c>
      <c r="G2336" s="1" t="s">
        <v>91</v>
      </c>
      <c r="H2336" s="1">
        <v>3</v>
      </c>
      <c r="I2336" s="1" t="s">
        <v>204</v>
      </c>
      <c r="J2336" s="1" t="s">
        <v>49</v>
      </c>
      <c r="K2336" s="1">
        <v>17406001</v>
      </c>
      <c r="L2336" s="1" t="s">
        <v>50</v>
      </c>
      <c r="M2336" s="1" t="s">
        <v>51</v>
      </c>
      <c r="N2336" s="1" t="s">
        <v>64</v>
      </c>
      <c r="O2336" s="1" t="s">
        <v>65</v>
      </c>
      <c r="P2336" s="1" t="s">
        <v>66</v>
      </c>
      <c r="Q2336" s="1" t="s">
        <v>67</v>
      </c>
      <c r="R2336" s="1" t="s">
        <v>87</v>
      </c>
      <c r="S2336" s="1" t="s">
        <v>88</v>
      </c>
      <c r="T2336" s="2">
        <v>43404</v>
      </c>
      <c r="U2336" s="2">
        <v>43404</v>
      </c>
      <c r="V2336" s="1" t="s">
        <v>52</v>
      </c>
      <c r="W2336" s="3">
        <v>1</v>
      </c>
      <c r="X2336" s="1" t="s">
        <v>53</v>
      </c>
      <c r="Y2336" s="4">
        <v>637760</v>
      </c>
      <c r="Z2336" s="4">
        <v>-78645</v>
      </c>
      <c r="AA2336" s="4">
        <v>0</v>
      </c>
      <c r="AB2336" s="4">
        <v>0</v>
      </c>
      <c r="AC2336" s="4">
        <v>0</v>
      </c>
      <c r="AD2336" s="4">
        <v>637760</v>
      </c>
      <c r="AE2336" s="5">
        <v>1614</v>
      </c>
      <c r="AF2336" s="1" t="s">
        <v>70</v>
      </c>
      <c r="AG2336" s="1" t="s">
        <v>71</v>
      </c>
      <c r="AH2336" s="1" t="s">
        <v>89</v>
      </c>
      <c r="AI2336" s="1" t="s">
        <v>57</v>
      </c>
      <c r="AJ2336" s="5">
        <v>10950</v>
      </c>
      <c r="AK2336" s="4">
        <v>-6629</v>
      </c>
      <c r="AL2336" s="4">
        <v>0</v>
      </c>
      <c r="AM2336" s="4">
        <v>0</v>
      </c>
      <c r="AN2336" s="4">
        <v>0</v>
      </c>
      <c r="AO2336" s="4">
        <v>-85274</v>
      </c>
      <c r="AP2336" s="4">
        <v>-85274</v>
      </c>
      <c r="AQ2336" s="4">
        <v>0</v>
      </c>
      <c r="AR2336" s="4">
        <v>552486</v>
      </c>
      <c r="AS2336" s="1" t="s">
        <v>52</v>
      </c>
      <c r="AT2336" s="9">
        <f t="shared" si="1072"/>
        <v>43404</v>
      </c>
      <c r="AU2336" s="9">
        <f t="shared" si="1073"/>
        <v>43374</v>
      </c>
      <c r="AV2336" s="9">
        <v>44798</v>
      </c>
      <c r="AW2336" s="11">
        <f t="shared" si="1074"/>
        <v>3.8191780821917809</v>
      </c>
      <c r="AX2336">
        <v>10</v>
      </c>
      <c r="AY2336" s="12">
        <v>0.05</v>
      </c>
      <c r="AZ2336">
        <f t="shared" si="1075"/>
        <v>9.5000000000000001E-2</v>
      </c>
      <c r="BA2336" s="13">
        <f t="shared" si="1076"/>
        <v>637760</v>
      </c>
      <c r="BB2336" s="17" t="s">
        <v>2189</v>
      </c>
      <c r="BC2336">
        <f>MATCH(BB2336,MONTHLY_INDEX!$A:$A,0)</f>
        <v>798</v>
      </c>
      <c r="BD2336">
        <f>MATCH(AU2336,MONTHLY_INDEX!$1:$1,0)</f>
        <v>82</v>
      </c>
      <c r="BE2336">
        <f>INDEX(MONTHLY_INDEX!$1:$1048576,Final!BC2336,Final!BD2336)</f>
        <v>96</v>
      </c>
      <c r="BF2336">
        <f>MATCH($BF$1,MONTHLY_INDEX!$1:$1,0)</f>
        <v>127</v>
      </c>
      <c r="BG2336">
        <f>INDEX(MONTHLY_INDEX!$1:$1048576,Final!BC2336,Final!BF2336)</f>
        <v>95.3</v>
      </c>
      <c r="BH2336" s="23">
        <f t="shared" si="1084"/>
        <v>-7.2916666666666963E-3</v>
      </c>
      <c r="BI2336" s="14">
        <f t="shared" si="1085"/>
        <v>633109.66666666663</v>
      </c>
      <c r="BJ2336" s="14">
        <f t="shared" si="1086"/>
        <v>229706.06344292234</v>
      </c>
      <c r="BK2336" s="15">
        <f t="shared" si="1077"/>
        <v>403403.60322374431</v>
      </c>
      <c r="BL2336" s="52">
        <v>0</v>
      </c>
      <c r="BM2336" s="15">
        <f t="shared" si="1087"/>
        <v>403403.60322374431</v>
      </c>
    </row>
    <row r="2337" spans="1:65">
      <c r="A2337" s="8">
        <v>2335</v>
      </c>
      <c r="B2337" s="1" t="s">
        <v>44</v>
      </c>
      <c r="C2337" s="1">
        <v>1500</v>
      </c>
      <c r="D2337" s="1" t="s">
        <v>60</v>
      </c>
      <c r="E2337" s="1">
        <v>150000093</v>
      </c>
      <c r="F2337" s="1" t="s">
        <v>60</v>
      </c>
      <c r="G2337" s="1" t="s">
        <v>92</v>
      </c>
      <c r="H2337" s="1">
        <v>4</v>
      </c>
      <c r="I2337" s="1" t="s">
        <v>204</v>
      </c>
      <c r="J2337" s="1" t="s">
        <v>49</v>
      </c>
      <c r="K2337" s="1">
        <v>17406001</v>
      </c>
      <c r="L2337" s="1" t="s">
        <v>50</v>
      </c>
      <c r="M2337" s="1" t="s">
        <v>51</v>
      </c>
      <c r="N2337" s="1" t="s">
        <v>64</v>
      </c>
      <c r="O2337" s="1" t="s">
        <v>65</v>
      </c>
      <c r="P2337" s="1" t="s">
        <v>66</v>
      </c>
      <c r="Q2337" s="1" t="s">
        <v>67</v>
      </c>
      <c r="R2337" s="1" t="s">
        <v>87</v>
      </c>
      <c r="S2337" s="1" t="s">
        <v>88</v>
      </c>
      <c r="T2337" s="2">
        <v>43404</v>
      </c>
      <c r="U2337" s="2">
        <v>43404</v>
      </c>
      <c r="V2337" s="1" t="s">
        <v>52</v>
      </c>
      <c r="W2337" s="3">
        <v>1</v>
      </c>
      <c r="X2337" s="1" t="s">
        <v>53</v>
      </c>
      <c r="Y2337" s="4">
        <v>21044329</v>
      </c>
      <c r="Z2337" s="4">
        <v>-2595103</v>
      </c>
      <c r="AA2337" s="4">
        <v>0</v>
      </c>
      <c r="AB2337" s="4">
        <v>0</v>
      </c>
      <c r="AC2337" s="4">
        <v>0</v>
      </c>
      <c r="AD2337" s="4">
        <v>21044329</v>
      </c>
      <c r="AE2337" s="5">
        <v>1614</v>
      </c>
      <c r="AF2337" s="1" t="s">
        <v>70</v>
      </c>
      <c r="AG2337" s="1" t="s">
        <v>71</v>
      </c>
      <c r="AH2337" s="1" t="s">
        <v>89</v>
      </c>
      <c r="AI2337" s="1" t="s">
        <v>57</v>
      </c>
      <c r="AJ2337" s="5">
        <v>10950</v>
      </c>
      <c r="AK2337" s="4">
        <v>-218740</v>
      </c>
      <c r="AL2337" s="4">
        <v>0</v>
      </c>
      <c r="AM2337" s="4">
        <v>0</v>
      </c>
      <c r="AN2337" s="4">
        <v>0</v>
      </c>
      <c r="AO2337" s="4">
        <v>-2813843</v>
      </c>
      <c r="AP2337" s="4">
        <v>-2813843</v>
      </c>
      <c r="AQ2337" s="4">
        <v>0</v>
      </c>
      <c r="AR2337" s="4">
        <v>18230486</v>
      </c>
      <c r="AS2337" s="1" t="s">
        <v>52</v>
      </c>
      <c r="AT2337" s="9">
        <f t="shared" si="1072"/>
        <v>43404</v>
      </c>
      <c r="AU2337" s="9">
        <f t="shared" si="1073"/>
        <v>43374</v>
      </c>
      <c r="AV2337" s="9">
        <v>44798</v>
      </c>
      <c r="AW2337" s="11">
        <f t="shared" si="1074"/>
        <v>3.8191780821917809</v>
      </c>
      <c r="AX2337">
        <v>25</v>
      </c>
      <c r="AY2337" s="12">
        <v>0.05</v>
      </c>
      <c r="AZ2337">
        <f t="shared" si="1075"/>
        <v>3.7999999999999999E-2</v>
      </c>
      <c r="BA2337" s="13">
        <f t="shared" si="1076"/>
        <v>21044329</v>
      </c>
      <c r="BB2337" s="17" t="s">
        <v>2189</v>
      </c>
      <c r="BC2337">
        <f>MATCH(BB2337,MONTHLY_INDEX!$A:$A,0)</f>
        <v>798</v>
      </c>
      <c r="BD2337">
        <f>MATCH(AU2337,MONTHLY_INDEX!$1:$1,0)</f>
        <v>82</v>
      </c>
      <c r="BE2337">
        <f>INDEX(MONTHLY_INDEX!$1:$1048576,Final!BC2337,Final!BD2337)</f>
        <v>96</v>
      </c>
      <c r="BF2337">
        <f>MATCH($BF$1,MONTHLY_INDEX!$1:$1,0)</f>
        <v>127</v>
      </c>
      <c r="BG2337">
        <f>INDEX(MONTHLY_INDEX!$1:$1048576,Final!BC2337,Final!BF2337)</f>
        <v>95.3</v>
      </c>
      <c r="BH2337" s="23">
        <f t="shared" si="1084"/>
        <v>-7.2916666666666963E-3</v>
      </c>
      <c r="BI2337" s="14">
        <f t="shared" si="1085"/>
        <v>20890880.767708331</v>
      </c>
      <c r="BJ2337" s="14">
        <f t="shared" si="1086"/>
        <v>3031867.7699371115</v>
      </c>
      <c r="BK2337" s="15">
        <f t="shared" si="1077"/>
        <v>17859012.997771218</v>
      </c>
      <c r="BL2337" s="52">
        <v>0</v>
      </c>
      <c r="BM2337" s="15">
        <f t="shared" si="1087"/>
        <v>17859012.997771218</v>
      </c>
    </row>
    <row r="2338" spans="1:65">
      <c r="A2338" s="8">
        <v>2336</v>
      </c>
      <c r="B2338" s="1" t="s">
        <v>44</v>
      </c>
      <c r="C2338" s="1">
        <v>1500</v>
      </c>
      <c r="D2338" s="1" t="s">
        <v>60</v>
      </c>
      <c r="E2338" s="1">
        <v>150000093</v>
      </c>
      <c r="F2338" s="1" t="s">
        <v>60</v>
      </c>
      <c r="G2338" s="1" t="s">
        <v>93</v>
      </c>
      <c r="H2338" s="1">
        <v>5</v>
      </c>
      <c r="I2338" s="1" t="s">
        <v>204</v>
      </c>
      <c r="J2338" s="1" t="s">
        <v>49</v>
      </c>
      <c r="K2338" s="1">
        <v>17406001</v>
      </c>
      <c r="L2338" s="1" t="s">
        <v>50</v>
      </c>
      <c r="M2338" s="1" t="s">
        <v>51</v>
      </c>
      <c r="N2338" s="1" t="s">
        <v>64</v>
      </c>
      <c r="O2338" s="1" t="s">
        <v>65</v>
      </c>
      <c r="P2338" s="1" t="s">
        <v>66</v>
      </c>
      <c r="Q2338" s="1" t="s">
        <v>67</v>
      </c>
      <c r="R2338" s="1" t="s">
        <v>87</v>
      </c>
      <c r="S2338" s="1" t="s">
        <v>88</v>
      </c>
      <c r="T2338" s="2">
        <v>43404</v>
      </c>
      <c r="U2338" s="2">
        <v>43404</v>
      </c>
      <c r="V2338" s="1" t="s">
        <v>52</v>
      </c>
      <c r="W2338" s="3">
        <v>1</v>
      </c>
      <c r="X2338" s="1" t="s">
        <v>53</v>
      </c>
      <c r="Y2338" s="4">
        <v>969266</v>
      </c>
      <c r="Z2338" s="4">
        <v>-119526</v>
      </c>
      <c r="AA2338" s="4">
        <v>0</v>
      </c>
      <c r="AB2338" s="4">
        <v>0</v>
      </c>
      <c r="AC2338" s="4">
        <v>0</v>
      </c>
      <c r="AD2338" s="4">
        <v>969266</v>
      </c>
      <c r="AE2338" s="5">
        <v>1614</v>
      </c>
      <c r="AF2338" s="1" t="s">
        <v>70</v>
      </c>
      <c r="AG2338" s="1" t="s">
        <v>71</v>
      </c>
      <c r="AH2338" s="1" t="s">
        <v>89</v>
      </c>
      <c r="AI2338" s="1" t="s">
        <v>57</v>
      </c>
      <c r="AJ2338" s="5">
        <v>10950</v>
      </c>
      <c r="AK2338" s="4">
        <v>-10075</v>
      </c>
      <c r="AL2338" s="4">
        <v>0</v>
      </c>
      <c r="AM2338" s="4">
        <v>0</v>
      </c>
      <c r="AN2338" s="4">
        <v>0</v>
      </c>
      <c r="AO2338" s="4">
        <v>-129601</v>
      </c>
      <c r="AP2338" s="4">
        <v>-129601</v>
      </c>
      <c r="AQ2338" s="4">
        <v>0</v>
      </c>
      <c r="AR2338" s="4">
        <v>839665</v>
      </c>
      <c r="AS2338" s="1" t="s">
        <v>52</v>
      </c>
      <c r="AT2338" s="9">
        <f t="shared" si="1072"/>
        <v>43404</v>
      </c>
      <c r="AU2338" s="9">
        <f t="shared" si="1073"/>
        <v>43374</v>
      </c>
      <c r="AV2338" s="9">
        <v>44798</v>
      </c>
      <c r="AW2338" s="11">
        <f t="shared" si="1074"/>
        <v>3.8191780821917809</v>
      </c>
      <c r="AX2338">
        <v>25</v>
      </c>
      <c r="AY2338" s="12">
        <v>0.05</v>
      </c>
      <c r="AZ2338">
        <f t="shared" si="1075"/>
        <v>3.7999999999999999E-2</v>
      </c>
      <c r="BA2338" s="13">
        <f t="shared" si="1076"/>
        <v>969266</v>
      </c>
      <c r="BB2338" s="17" t="s">
        <v>2083</v>
      </c>
      <c r="BC2338">
        <f>MATCH(BB2338,MONTHLY_INDEX!$A:$A,0)</f>
        <v>745</v>
      </c>
      <c r="BD2338">
        <f>MATCH(AU2338,MONTHLY_INDEX!$1:$1,0)</f>
        <v>82</v>
      </c>
      <c r="BE2338">
        <f>INDEX(MONTHLY_INDEX!$1:$1048576,Final!BC2338,Final!BD2338)</f>
        <v>107.7</v>
      </c>
      <c r="BF2338">
        <f>MATCH($BF$1,MONTHLY_INDEX!$1:$1,0)</f>
        <v>127</v>
      </c>
      <c r="BG2338">
        <f>INDEX(MONTHLY_INDEX!$1:$1048576,Final!BC2338,Final!BF2338)</f>
        <v>115.4</v>
      </c>
      <c r="BH2338" s="23">
        <f t="shared" si="1084"/>
        <v>7.1494893221912742E-2</v>
      </c>
      <c r="BI2338" s="14">
        <f t="shared" si="1085"/>
        <v>1038563.5691736306</v>
      </c>
      <c r="BJ2338" s="14">
        <f t="shared" si="1086"/>
        <v>150725.4503733303</v>
      </c>
      <c r="BK2338" s="15">
        <f t="shared" si="1077"/>
        <v>887838.11880030029</v>
      </c>
      <c r="BL2338" s="52">
        <v>0</v>
      </c>
      <c r="BM2338" s="15">
        <f t="shared" si="1087"/>
        <v>887838.11880030029</v>
      </c>
    </row>
    <row r="2339" spans="1:65">
      <c r="A2339" s="8">
        <v>2337</v>
      </c>
      <c r="B2339" s="1" t="s">
        <v>44</v>
      </c>
      <c r="C2339" s="1">
        <v>1500</v>
      </c>
      <c r="D2339" s="1" t="s">
        <v>60</v>
      </c>
      <c r="E2339" s="1">
        <v>150000093</v>
      </c>
      <c r="F2339" s="1" t="s">
        <v>60</v>
      </c>
      <c r="G2339" s="1" t="s">
        <v>94</v>
      </c>
      <c r="H2339" s="1">
        <v>6</v>
      </c>
      <c r="I2339" s="1" t="s">
        <v>204</v>
      </c>
      <c r="J2339" s="1" t="s">
        <v>49</v>
      </c>
      <c r="K2339" s="1">
        <v>17406001</v>
      </c>
      <c r="L2339" s="1" t="s">
        <v>50</v>
      </c>
      <c r="M2339" s="1" t="s">
        <v>51</v>
      </c>
      <c r="N2339" s="1" t="s">
        <v>64</v>
      </c>
      <c r="O2339" s="1" t="s">
        <v>65</v>
      </c>
      <c r="P2339" s="1" t="s">
        <v>66</v>
      </c>
      <c r="Q2339" s="1" t="s">
        <v>67</v>
      </c>
      <c r="R2339" s="1" t="s">
        <v>87</v>
      </c>
      <c r="S2339" s="1" t="s">
        <v>88</v>
      </c>
      <c r="T2339" s="2">
        <v>43404</v>
      </c>
      <c r="U2339" s="2">
        <v>43404</v>
      </c>
      <c r="V2339" s="1" t="s">
        <v>52</v>
      </c>
      <c r="W2339" s="3">
        <v>1</v>
      </c>
      <c r="X2339" s="1" t="s">
        <v>53</v>
      </c>
      <c r="Y2339" s="4">
        <v>735000</v>
      </c>
      <c r="Z2339" s="4">
        <v>-90636</v>
      </c>
      <c r="AA2339" s="4">
        <v>0</v>
      </c>
      <c r="AB2339" s="4">
        <v>0</v>
      </c>
      <c r="AC2339" s="4">
        <v>0</v>
      </c>
      <c r="AD2339" s="4">
        <v>735000</v>
      </c>
      <c r="AE2339" s="5">
        <v>1614</v>
      </c>
      <c r="AF2339" s="1" t="s">
        <v>70</v>
      </c>
      <c r="AG2339" s="1" t="s">
        <v>71</v>
      </c>
      <c r="AH2339" s="1" t="s">
        <v>89</v>
      </c>
      <c r="AI2339" s="1" t="s">
        <v>57</v>
      </c>
      <c r="AJ2339" s="5">
        <v>10950</v>
      </c>
      <c r="AK2339" s="4">
        <v>-7640</v>
      </c>
      <c r="AL2339" s="4">
        <v>0</v>
      </c>
      <c r="AM2339" s="4">
        <v>0</v>
      </c>
      <c r="AN2339" s="4">
        <v>0</v>
      </c>
      <c r="AO2339" s="4">
        <v>-98276</v>
      </c>
      <c r="AP2339" s="4">
        <v>-98276</v>
      </c>
      <c r="AQ2339" s="4">
        <v>0</v>
      </c>
      <c r="AR2339" s="4">
        <v>636724</v>
      </c>
      <c r="AS2339" s="1" t="s">
        <v>52</v>
      </c>
      <c r="AT2339" s="9">
        <f t="shared" si="1072"/>
        <v>43404</v>
      </c>
      <c r="AU2339" s="9">
        <f t="shared" si="1073"/>
        <v>43374</v>
      </c>
      <c r="AV2339" s="9">
        <v>44798</v>
      </c>
      <c r="AW2339" s="11">
        <f t="shared" si="1074"/>
        <v>3.8191780821917809</v>
      </c>
      <c r="AX2339">
        <v>10</v>
      </c>
      <c r="AY2339" s="12">
        <v>0.05</v>
      </c>
      <c r="AZ2339">
        <f t="shared" si="1075"/>
        <v>9.5000000000000001E-2</v>
      </c>
      <c r="BA2339" s="13">
        <f t="shared" si="1076"/>
        <v>735000</v>
      </c>
      <c r="BB2339" s="17" t="s">
        <v>1853</v>
      </c>
      <c r="BC2339">
        <f>MATCH(BB2339,MONTHLY_INDEX!$A:$A,0)</f>
        <v>630</v>
      </c>
      <c r="BD2339">
        <f>MATCH(AU2339,MONTHLY_INDEX!$1:$1,0)</f>
        <v>82</v>
      </c>
      <c r="BE2339">
        <f>INDEX(MONTHLY_INDEX!$1:$1048576,Final!BC2339,Final!BD2339)</f>
        <v>115.8</v>
      </c>
      <c r="BF2339">
        <f>MATCH($BF$1,MONTHLY_INDEX!$1:$1,0)</f>
        <v>127</v>
      </c>
      <c r="BG2339">
        <f>INDEX(MONTHLY_INDEX!$1:$1048576,Final!BC2339,Final!BF2339)</f>
        <v>151.1</v>
      </c>
      <c r="BH2339" s="23">
        <f t="shared" si="1084"/>
        <v>0.30483592400690845</v>
      </c>
      <c r="BI2339" s="14">
        <f t="shared" si="1085"/>
        <v>959054.4041450778</v>
      </c>
      <c r="BJ2339" s="14">
        <f t="shared" si="1086"/>
        <v>347965.9581943361</v>
      </c>
      <c r="BK2339" s="15">
        <f t="shared" si="1077"/>
        <v>611088.44595074165</v>
      </c>
      <c r="BL2339" s="52">
        <v>0</v>
      </c>
      <c r="BM2339" s="15">
        <f t="shared" si="1087"/>
        <v>611088.44595074165</v>
      </c>
    </row>
    <row r="2340" spans="1:65">
      <c r="A2340" s="8">
        <v>2338</v>
      </c>
      <c r="B2340" s="1" t="s">
        <v>44</v>
      </c>
      <c r="C2340" s="1">
        <v>1500</v>
      </c>
      <c r="D2340" s="1" t="s">
        <v>60</v>
      </c>
      <c r="E2340" s="1">
        <v>150000093</v>
      </c>
      <c r="F2340" s="1" t="s">
        <v>60</v>
      </c>
      <c r="G2340" s="1" t="s">
        <v>95</v>
      </c>
      <c r="H2340" s="1">
        <v>7</v>
      </c>
      <c r="I2340" s="1" t="s">
        <v>204</v>
      </c>
      <c r="J2340" s="1" t="s">
        <v>49</v>
      </c>
      <c r="K2340" s="1">
        <v>17406001</v>
      </c>
      <c r="L2340" s="1" t="s">
        <v>50</v>
      </c>
      <c r="M2340" s="1" t="s">
        <v>51</v>
      </c>
      <c r="N2340" s="1" t="s">
        <v>64</v>
      </c>
      <c r="O2340" s="1" t="s">
        <v>65</v>
      </c>
      <c r="P2340" s="1" t="s">
        <v>66</v>
      </c>
      <c r="Q2340" s="1" t="s">
        <v>67</v>
      </c>
      <c r="R2340" s="1" t="s">
        <v>87</v>
      </c>
      <c r="S2340" s="1" t="s">
        <v>88</v>
      </c>
      <c r="T2340" s="2">
        <v>43404</v>
      </c>
      <c r="U2340" s="2">
        <v>43404</v>
      </c>
      <c r="V2340" s="1" t="s">
        <v>52</v>
      </c>
      <c r="W2340" s="3">
        <v>1</v>
      </c>
      <c r="X2340" s="1" t="s">
        <v>53</v>
      </c>
      <c r="Y2340" s="4">
        <v>126000</v>
      </c>
      <c r="Z2340" s="4">
        <v>-15537</v>
      </c>
      <c r="AA2340" s="4">
        <v>0</v>
      </c>
      <c r="AB2340" s="4">
        <v>0</v>
      </c>
      <c r="AC2340" s="4">
        <v>0</v>
      </c>
      <c r="AD2340" s="4">
        <v>126000</v>
      </c>
      <c r="AE2340" s="5">
        <v>1614</v>
      </c>
      <c r="AF2340" s="1" t="s">
        <v>70</v>
      </c>
      <c r="AG2340" s="1" t="s">
        <v>71</v>
      </c>
      <c r="AH2340" s="1" t="s">
        <v>89</v>
      </c>
      <c r="AI2340" s="1" t="s">
        <v>57</v>
      </c>
      <c r="AJ2340" s="5">
        <v>10950</v>
      </c>
      <c r="AK2340" s="4">
        <v>-1310</v>
      </c>
      <c r="AL2340" s="4">
        <v>0</v>
      </c>
      <c r="AM2340" s="4">
        <v>0</v>
      </c>
      <c r="AN2340" s="4">
        <v>0</v>
      </c>
      <c r="AO2340" s="4">
        <v>-16847</v>
      </c>
      <c r="AP2340" s="4">
        <v>-16847</v>
      </c>
      <c r="AQ2340" s="4">
        <v>0</v>
      </c>
      <c r="AR2340" s="4">
        <v>109153</v>
      </c>
      <c r="AS2340" s="1" t="s">
        <v>52</v>
      </c>
      <c r="AT2340" s="9">
        <f t="shared" si="1072"/>
        <v>43404</v>
      </c>
      <c r="AU2340" s="9">
        <f t="shared" si="1073"/>
        <v>43374</v>
      </c>
      <c r="AV2340" s="9">
        <v>44798</v>
      </c>
      <c r="AW2340" s="11">
        <f t="shared" si="1074"/>
        <v>3.8191780821917809</v>
      </c>
      <c r="AX2340">
        <v>25</v>
      </c>
      <c r="AY2340" s="12">
        <v>0.05</v>
      </c>
      <c r="AZ2340">
        <f t="shared" si="1075"/>
        <v>3.7999999999999999E-2</v>
      </c>
      <c r="BA2340" s="13">
        <f t="shared" si="1076"/>
        <v>126000</v>
      </c>
      <c r="BB2340" s="17" t="s">
        <v>2189</v>
      </c>
      <c r="BC2340">
        <f>MATCH(BB2340,MONTHLY_INDEX!$A:$A,0)</f>
        <v>798</v>
      </c>
      <c r="BD2340">
        <f>MATCH(AU2340,MONTHLY_INDEX!$1:$1,0)</f>
        <v>82</v>
      </c>
      <c r="BE2340">
        <f>INDEX(MONTHLY_INDEX!$1:$1048576,Final!BC2340,Final!BD2340)</f>
        <v>96</v>
      </c>
      <c r="BF2340">
        <f>MATCH($BF$1,MONTHLY_INDEX!$1:$1,0)</f>
        <v>127</v>
      </c>
      <c r="BG2340">
        <f>INDEX(MONTHLY_INDEX!$1:$1048576,Final!BC2340,Final!BF2340)</f>
        <v>95.3</v>
      </c>
      <c r="BH2340" s="23">
        <f t="shared" si="1084"/>
        <v>-7.2916666666666963E-3</v>
      </c>
      <c r="BI2340" s="14">
        <f t="shared" si="1085"/>
        <v>125081.25</v>
      </c>
      <c r="BJ2340" s="14">
        <f t="shared" si="1086"/>
        <v>18152.887602739724</v>
      </c>
      <c r="BK2340" s="15">
        <f t="shared" si="1077"/>
        <v>106928.36239726028</v>
      </c>
      <c r="BL2340" s="52">
        <v>0</v>
      </c>
      <c r="BM2340" s="15">
        <f t="shared" si="1087"/>
        <v>106928.36239726028</v>
      </c>
    </row>
    <row r="2341" spans="1:65">
      <c r="A2341" s="8">
        <v>2339</v>
      </c>
      <c r="B2341" s="1" t="s">
        <v>44</v>
      </c>
      <c r="C2341" s="1">
        <v>1500</v>
      </c>
      <c r="D2341" s="1" t="s">
        <v>60</v>
      </c>
      <c r="E2341" s="1">
        <v>150000093</v>
      </c>
      <c r="F2341" s="1" t="s">
        <v>60</v>
      </c>
      <c r="G2341" s="1" t="s">
        <v>96</v>
      </c>
      <c r="H2341" s="1">
        <v>8</v>
      </c>
      <c r="I2341" s="1" t="s">
        <v>204</v>
      </c>
      <c r="J2341" s="1" t="s">
        <v>49</v>
      </c>
      <c r="K2341" s="1">
        <v>17406001</v>
      </c>
      <c r="L2341" s="1" t="s">
        <v>50</v>
      </c>
      <c r="M2341" s="1" t="s">
        <v>51</v>
      </c>
      <c r="N2341" s="1" t="s">
        <v>64</v>
      </c>
      <c r="O2341" s="1" t="s">
        <v>65</v>
      </c>
      <c r="P2341" s="1" t="s">
        <v>66</v>
      </c>
      <c r="Q2341" s="1" t="s">
        <v>67</v>
      </c>
      <c r="R2341" s="1" t="s">
        <v>87</v>
      </c>
      <c r="S2341" s="1" t="s">
        <v>88</v>
      </c>
      <c r="T2341" s="2">
        <v>43404</v>
      </c>
      <c r="U2341" s="2">
        <v>43404</v>
      </c>
      <c r="V2341" s="1" t="s">
        <v>52</v>
      </c>
      <c r="W2341" s="3">
        <v>1</v>
      </c>
      <c r="X2341" s="1" t="s">
        <v>53</v>
      </c>
      <c r="Y2341" s="4">
        <v>29327302</v>
      </c>
      <c r="Z2341" s="4">
        <v>-3616528</v>
      </c>
      <c r="AA2341" s="4">
        <v>0</v>
      </c>
      <c r="AB2341" s="4">
        <v>0</v>
      </c>
      <c r="AC2341" s="4">
        <v>0</v>
      </c>
      <c r="AD2341" s="4">
        <v>29327302</v>
      </c>
      <c r="AE2341" s="5">
        <v>1614</v>
      </c>
      <c r="AF2341" s="1" t="s">
        <v>70</v>
      </c>
      <c r="AG2341" s="1" t="s">
        <v>71</v>
      </c>
      <c r="AH2341" s="1" t="s">
        <v>89</v>
      </c>
      <c r="AI2341" s="1" t="s">
        <v>57</v>
      </c>
      <c r="AJ2341" s="5">
        <v>10950</v>
      </c>
      <c r="AK2341" s="4">
        <v>-304835</v>
      </c>
      <c r="AL2341" s="4">
        <v>0</v>
      </c>
      <c r="AM2341" s="4">
        <v>0</v>
      </c>
      <c r="AN2341" s="4">
        <v>0</v>
      </c>
      <c r="AO2341" s="4">
        <v>-3921363</v>
      </c>
      <c r="AP2341" s="4">
        <v>-3921363</v>
      </c>
      <c r="AQ2341" s="4">
        <v>0</v>
      </c>
      <c r="AR2341" s="4">
        <v>25405939</v>
      </c>
      <c r="AS2341" s="1" t="s">
        <v>52</v>
      </c>
      <c r="AT2341" s="9">
        <f t="shared" si="1072"/>
        <v>43404</v>
      </c>
      <c r="AU2341" s="9">
        <f t="shared" si="1073"/>
        <v>43374</v>
      </c>
      <c r="AV2341" s="9">
        <v>44798</v>
      </c>
      <c r="AW2341" s="11">
        <f t="shared" si="1074"/>
        <v>3.8191780821917809</v>
      </c>
      <c r="AX2341">
        <v>25</v>
      </c>
      <c r="AY2341" s="12">
        <v>0.05</v>
      </c>
      <c r="AZ2341">
        <f t="shared" si="1075"/>
        <v>3.7999999999999999E-2</v>
      </c>
      <c r="BA2341" s="13">
        <f t="shared" si="1076"/>
        <v>29327302</v>
      </c>
      <c r="BB2341" s="17" t="s">
        <v>2189</v>
      </c>
      <c r="BC2341">
        <f>MATCH(BB2341,MONTHLY_INDEX!$A:$A,0)</f>
        <v>798</v>
      </c>
      <c r="BD2341">
        <f>MATCH(AU2341,MONTHLY_INDEX!$1:$1,0)</f>
        <v>82</v>
      </c>
      <c r="BE2341">
        <f>INDEX(MONTHLY_INDEX!$1:$1048576,Final!BC2341,Final!BD2341)</f>
        <v>96</v>
      </c>
      <c r="BF2341">
        <f>MATCH($BF$1,MONTHLY_INDEX!$1:$1,0)</f>
        <v>127</v>
      </c>
      <c r="BG2341">
        <f>INDEX(MONTHLY_INDEX!$1:$1048576,Final!BC2341,Final!BF2341)</f>
        <v>95.3</v>
      </c>
      <c r="BH2341" s="23">
        <f t="shared" si="1084"/>
        <v>-7.2916666666666963E-3</v>
      </c>
      <c r="BI2341" s="14">
        <f t="shared" si="1085"/>
        <v>29113457.089583334</v>
      </c>
      <c r="BJ2341" s="14">
        <f t="shared" si="1086"/>
        <v>4225200.1341079678</v>
      </c>
      <c r="BK2341" s="15">
        <f t="shared" si="1077"/>
        <v>24888256.955475368</v>
      </c>
      <c r="BL2341" s="52">
        <v>0</v>
      </c>
      <c r="BM2341" s="15">
        <f t="shared" si="1087"/>
        <v>24888256.955475368</v>
      </c>
    </row>
    <row r="2342" spans="1:65">
      <c r="A2342" s="8">
        <v>2340</v>
      </c>
      <c r="B2342" s="1" t="s">
        <v>44</v>
      </c>
      <c r="C2342" s="1">
        <v>1500</v>
      </c>
      <c r="D2342" s="1" t="s">
        <v>60</v>
      </c>
      <c r="E2342" s="1">
        <v>150000093</v>
      </c>
      <c r="F2342" s="1" t="s">
        <v>60</v>
      </c>
      <c r="G2342" s="1" t="s">
        <v>97</v>
      </c>
      <c r="H2342" s="1">
        <v>9</v>
      </c>
      <c r="I2342" s="1" t="s">
        <v>204</v>
      </c>
      <c r="J2342" s="1" t="s">
        <v>49</v>
      </c>
      <c r="K2342" s="1">
        <v>17406001</v>
      </c>
      <c r="L2342" s="1" t="s">
        <v>50</v>
      </c>
      <c r="M2342" s="1" t="s">
        <v>51</v>
      </c>
      <c r="N2342" s="1" t="s">
        <v>64</v>
      </c>
      <c r="O2342" s="1" t="s">
        <v>65</v>
      </c>
      <c r="P2342" s="1" t="s">
        <v>66</v>
      </c>
      <c r="Q2342" s="1" t="s">
        <v>67</v>
      </c>
      <c r="R2342" s="1" t="s">
        <v>87</v>
      </c>
      <c r="S2342" s="1" t="s">
        <v>88</v>
      </c>
      <c r="T2342" s="2">
        <v>43404</v>
      </c>
      <c r="U2342" s="2">
        <v>43404</v>
      </c>
      <c r="V2342" s="1" t="s">
        <v>52</v>
      </c>
      <c r="W2342" s="3">
        <v>1</v>
      </c>
      <c r="X2342" s="1" t="s">
        <v>53</v>
      </c>
      <c r="Y2342" s="4">
        <v>1517250</v>
      </c>
      <c r="Z2342" s="4">
        <v>-187100</v>
      </c>
      <c r="AA2342" s="4">
        <v>0</v>
      </c>
      <c r="AB2342" s="4">
        <v>0</v>
      </c>
      <c r="AC2342" s="4">
        <v>0</v>
      </c>
      <c r="AD2342" s="4">
        <v>1517250</v>
      </c>
      <c r="AE2342" s="5">
        <v>1614</v>
      </c>
      <c r="AF2342" s="1" t="s">
        <v>70</v>
      </c>
      <c r="AG2342" s="1" t="s">
        <v>71</v>
      </c>
      <c r="AH2342" s="1" t="s">
        <v>89</v>
      </c>
      <c r="AI2342" s="1" t="s">
        <v>57</v>
      </c>
      <c r="AJ2342" s="5">
        <v>10950</v>
      </c>
      <c r="AK2342" s="4">
        <v>-15771</v>
      </c>
      <c r="AL2342" s="4">
        <v>0</v>
      </c>
      <c r="AM2342" s="4">
        <v>0</v>
      </c>
      <c r="AN2342" s="4">
        <v>0</v>
      </c>
      <c r="AO2342" s="4">
        <v>-202871</v>
      </c>
      <c r="AP2342" s="4">
        <v>-202871</v>
      </c>
      <c r="AQ2342" s="4">
        <v>0</v>
      </c>
      <c r="AR2342" s="4">
        <v>1314379</v>
      </c>
      <c r="AS2342" s="1" t="s">
        <v>52</v>
      </c>
      <c r="AT2342" s="9">
        <f t="shared" si="1072"/>
        <v>43404</v>
      </c>
      <c r="AU2342" s="9">
        <f t="shared" si="1073"/>
        <v>43374</v>
      </c>
      <c r="AV2342" s="9">
        <v>44798</v>
      </c>
      <c r="AW2342" s="11">
        <f t="shared" si="1074"/>
        <v>3.8191780821917809</v>
      </c>
      <c r="AX2342">
        <v>15</v>
      </c>
      <c r="AY2342" s="12">
        <v>0.05</v>
      </c>
      <c r="AZ2342">
        <f t="shared" si="1075"/>
        <v>6.3333333333333325E-2</v>
      </c>
      <c r="BA2342" s="13">
        <f t="shared" si="1076"/>
        <v>1517250</v>
      </c>
      <c r="BB2342" s="17" t="s">
        <v>1941</v>
      </c>
      <c r="BC2342">
        <f>MATCH(BB2342,MONTHLY_INDEX!$A:$A,0)</f>
        <v>674</v>
      </c>
      <c r="BD2342">
        <f>MATCH(AU2342,MONTHLY_INDEX!$1:$1,0)</f>
        <v>82</v>
      </c>
      <c r="BE2342">
        <f>INDEX(MONTHLY_INDEX!$1:$1048576,Final!BC2342,Final!BD2342)</f>
        <v>105.9</v>
      </c>
      <c r="BF2342">
        <f>MATCH($BF$1,MONTHLY_INDEX!$1:$1,0)</f>
        <v>127</v>
      </c>
      <c r="BG2342">
        <f>INDEX(MONTHLY_INDEX!$1:$1048576,Final!BC2342,Final!BF2342)</f>
        <v>122.8</v>
      </c>
      <c r="BH2342" s="23">
        <f t="shared" si="1084"/>
        <v>0.15958451369216234</v>
      </c>
      <c r="BI2342" s="14">
        <f t="shared" si="1085"/>
        <v>1759379.6033994332</v>
      </c>
      <c r="BJ2342" s="14">
        <f t="shared" si="1086"/>
        <v>425560.98790536425</v>
      </c>
      <c r="BK2342" s="15">
        <f t="shared" si="1077"/>
        <v>1333818.6154940689</v>
      </c>
      <c r="BL2342" s="52">
        <v>0</v>
      </c>
      <c r="BM2342" s="15">
        <f t="shared" si="1087"/>
        <v>1333818.6154940689</v>
      </c>
    </row>
    <row r="2343" spans="1:65">
      <c r="A2343" s="8">
        <v>2341</v>
      </c>
      <c r="B2343" s="1" t="s">
        <v>44</v>
      </c>
      <c r="C2343" s="1">
        <v>1500</v>
      </c>
      <c r="D2343" s="1" t="s">
        <v>60</v>
      </c>
      <c r="E2343" s="1">
        <v>150000093</v>
      </c>
      <c r="F2343" s="1" t="s">
        <v>60</v>
      </c>
      <c r="G2343" s="1" t="s">
        <v>98</v>
      </c>
      <c r="H2343" s="1">
        <v>10</v>
      </c>
      <c r="I2343" s="1" t="s">
        <v>204</v>
      </c>
      <c r="J2343" s="1" t="s">
        <v>49</v>
      </c>
      <c r="K2343" s="1">
        <v>17406001</v>
      </c>
      <c r="L2343" s="1" t="s">
        <v>50</v>
      </c>
      <c r="M2343" s="1" t="s">
        <v>51</v>
      </c>
      <c r="N2343" s="1" t="s">
        <v>64</v>
      </c>
      <c r="O2343" s="1" t="s">
        <v>65</v>
      </c>
      <c r="P2343" s="1" t="s">
        <v>66</v>
      </c>
      <c r="Q2343" s="1" t="s">
        <v>67</v>
      </c>
      <c r="R2343" s="1" t="s">
        <v>87</v>
      </c>
      <c r="S2343" s="1" t="s">
        <v>88</v>
      </c>
      <c r="T2343" s="2">
        <v>43404</v>
      </c>
      <c r="U2343" s="2">
        <v>43404</v>
      </c>
      <c r="V2343" s="1" t="s">
        <v>52</v>
      </c>
      <c r="W2343" s="3">
        <v>1</v>
      </c>
      <c r="X2343" s="1" t="s">
        <v>53</v>
      </c>
      <c r="Y2343" s="4">
        <v>312900</v>
      </c>
      <c r="Z2343" s="4">
        <v>-38584</v>
      </c>
      <c r="AA2343" s="4">
        <v>0</v>
      </c>
      <c r="AB2343" s="4">
        <v>0</v>
      </c>
      <c r="AC2343" s="4">
        <v>0</v>
      </c>
      <c r="AD2343" s="4">
        <v>312900</v>
      </c>
      <c r="AE2343" s="5">
        <v>1614</v>
      </c>
      <c r="AF2343" s="1" t="s">
        <v>70</v>
      </c>
      <c r="AG2343" s="1" t="s">
        <v>71</v>
      </c>
      <c r="AH2343" s="1" t="s">
        <v>89</v>
      </c>
      <c r="AI2343" s="1" t="s">
        <v>57</v>
      </c>
      <c r="AJ2343" s="5">
        <v>10950</v>
      </c>
      <c r="AK2343" s="4">
        <v>-3252</v>
      </c>
      <c r="AL2343" s="4">
        <v>0</v>
      </c>
      <c r="AM2343" s="4">
        <v>0</v>
      </c>
      <c r="AN2343" s="4">
        <v>0</v>
      </c>
      <c r="AO2343" s="4">
        <v>-41836</v>
      </c>
      <c r="AP2343" s="4">
        <v>-41836</v>
      </c>
      <c r="AQ2343" s="4">
        <v>0</v>
      </c>
      <c r="AR2343" s="4">
        <v>271064</v>
      </c>
      <c r="AS2343" s="1" t="s">
        <v>52</v>
      </c>
      <c r="AT2343" s="9">
        <f t="shared" si="1072"/>
        <v>43404</v>
      </c>
      <c r="AU2343" s="9">
        <f t="shared" si="1073"/>
        <v>43374</v>
      </c>
      <c r="AV2343" s="9">
        <v>44798</v>
      </c>
      <c r="AW2343" s="11">
        <f t="shared" si="1074"/>
        <v>3.8191780821917809</v>
      </c>
      <c r="AX2343">
        <v>10</v>
      </c>
      <c r="AY2343" s="12">
        <v>0.05</v>
      </c>
      <c r="AZ2343">
        <f t="shared" si="1075"/>
        <v>9.5000000000000001E-2</v>
      </c>
      <c r="BA2343" s="13">
        <f t="shared" si="1076"/>
        <v>312900</v>
      </c>
      <c r="BB2343" s="17" t="s">
        <v>2189</v>
      </c>
      <c r="BC2343">
        <f>MATCH(BB2343,MONTHLY_INDEX!$A:$A,0)</f>
        <v>798</v>
      </c>
      <c r="BD2343">
        <f>MATCH(AU2343,MONTHLY_INDEX!$1:$1,0)</f>
        <v>82</v>
      </c>
      <c r="BE2343">
        <f>INDEX(MONTHLY_INDEX!$1:$1048576,Final!BC2343,Final!BD2343)</f>
        <v>96</v>
      </c>
      <c r="BF2343">
        <f>MATCH($BF$1,MONTHLY_INDEX!$1:$1,0)</f>
        <v>127</v>
      </c>
      <c r="BG2343">
        <f>INDEX(MONTHLY_INDEX!$1:$1048576,Final!BC2343,Final!BF2343)</f>
        <v>95.3</v>
      </c>
      <c r="BH2343" s="23">
        <f t="shared" si="1084"/>
        <v>-7.2916666666666963E-3</v>
      </c>
      <c r="BI2343" s="14">
        <f t="shared" si="1085"/>
        <v>310618.4375</v>
      </c>
      <c r="BJ2343" s="14">
        <f t="shared" si="1086"/>
        <v>112699.17720034247</v>
      </c>
      <c r="BK2343" s="15">
        <f t="shared" si="1077"/>
        <v>197919.26029965753</v>
      </c>
      <c r="BL2343" s="52">
        <v>0</v>
      </c>
      <c r="BM2343" s="15">
        <f t="shared" si="1087"/>
        <v>197919.26029965753</v>
      </c>
    </row>
    <row r="2344" spans="1:65">
      <c r="A2344" s="8">
        <v>2342</v>
      </c>
      <c r="B2344" s="1" t="s">
        <v>44</v>
      </c>
      <c r="C2344" s="1">
        <v>1500</v>
      </c>
      <c r="D2344" s="1" t="s">
        <v>60</v>
      </c>
      <c r="E2344" s="1">
        <v>150000093</v>
      </c>
      <c r="F2344" s="1" t="s">
        <v>60</v>
      </c>
      <c r="G2344" s="1" t="s">
        <v>99</v>
      </c>
      <c r="H2344" s="1">
        <v>11</v>
      </c>
      <c r="I2344" s="1" t="s">
        <v>204</v>
      </c>
      <c r="J2344" s="1" t="s">
        <v>49</v>
      </c>
      <c r="K2344" s="1">
        <v>17406001</v>
      </c>
      <c r="L2344" s="1" t="s">
        <v>50</v>
      </c>
      <c r="M2344" s="1" t="s">
        <v>51</v>
      </c>
      <c r="N2344" s="1" t="s">
        <v>64</v>
      </c>
      <c r="O2344" s="1" t="s">
        <v>65</v>
      </c>
      <c r="P2344" s="1" t="s">
        <v>66</v>
      </c>
      <c r="Q2344" s="1" t="s">
        <v>67</v>
      </c>
      <c r="R2344" s="1" t="s">
        <v>87</v>
      </c>
      <c r="S2344" s="1" t="s">
        <v>88</v>
      </c>
      <c r="T2344" s="2">
        <v>43404</v>
      </c>
      <c r="U2344" s="2">
        <v>43404</v>
      </c>
      <c r="V2344" s="1" t="s">
        <v>52</v>
      </c>
      <c r="W2344" s="3">
        <v>1</v>
      </c>
      <c r="X2344" s="1" t="s">
        <v>53</v>
      </c>
      <c r="Y2344" s="4">
        <v>1174950</v>
      </c>
      <c r="Z2344" s="4">
        <v>-144889</v>
      </c>
      <c r="AA2344" s="4">
        <v>0</v>
      </c>
      <c r="AB2344" s="4">
        <v>0</v>
      </c>
      <c r="AC2344" s="4">
        <v>0</v>
      </c>
      <c r="AD2344" s="4">
        <v>1174950</v>
      </c>
      <c r="AE2344" s="5">
        <v>1614</v>
      </c>
      <c r="AF2344" s="1" t="s">
        <v>70</v>
      </c>
      <c r="AG2344" s="1" t="s">
        <v>71</v>
      </c>
      <c r="AH2344" s="1" t="s">
        <v>89</v>
      </c>
      <c r="AI2344" s="1" t="s">
        <v>57</v>
      </c>
      <c r="AJ2344" s="5">
        <v>10950</v>
      </c>
      <c r="AK2344" s="4">
        <v>-12213</v>
      </c>
      <c r="AL2344" s="4">
        <v>0</v>
      </c>
      <c r="AM2344" s="4">
        <v>0</v>
      </c>
      <c r="AN2344" s="4">
        <v>0</v>
      </c>
      <c r="AO2344" s="4">
        <v>-157102</v>
      </c>
      <c r="AP2344" s="4">
        <v>-157102</v>
      </c>
      <c r="AQ2344" s="4">
        <v>0</v>
      </c>
      <c r="AR2344" s="4">
        <v>1017848</v>
      </c>
      <c r="AS2344" s="1" t="s">
        <v>52</v>
      </c>
      <c r="AT2344" s="9">
        <f t="shared" si="1072"/>
        <v>43404</v>
      </c>
      <c r="AU2344" s="9">
        <f t="shared" si="1073"/>
        <v>43374</v>
      </c>
      <c r="AV2344" s="9">
        <v>44798</v>
      </c>
      <c r="AW2344" s="11">
        <f t="shared" si="1074"/>
        <v>3.8191780821917809</v>
      </c>
      <c r="AX2344">
        <v>10</v>
      </c>
      <c r="AY2344" s="12">
        <v>0.05</v>
      </c>
      <c r="AZ2344">
        <f t="shared" si="1075"/>
        <v>9.5000000000000001E-2</v>
      </c>
      <c r="BA2344" s="13">
        <f t="shared" si="1076"/>
        <v>1174950</v>
      </c>
      <c r="BB2344" s="17" t="s">
        <v>2189</v>
      </c>
      <c r="BC2344">
        <f>MATCH(BB2344,MONTHLY_INDEX!$A:$A,0)</f>
        <v>798</v>
      </c>
      <c r="BD2344">
        <f>MATCH(AU2344,MONTHLY_INDEX!$1:$1,0)</f>
        <v>82</v>
      </c>
      <c r="BE2344">
        <f>INDEX(MONTHLY_INDEX!$1:$1048576,Final!BC2344,Final!BD2344)</f>
        <v>96</v>
      </c>
      <c r="BF2344">
        <f>MATCH($BF$1,MONTHLY_INDEX!$1:$1,0)</f>
        <v>127</v>
      </c>
      <c r="BG2344">
        <f>INDEX(MONTHLY_INDEX!$1:$1048576,Final!BC2344,Final!BF2344)</f>
        <v>95.3</v>
      </c>
      <c r="BH2344" s="23">
        <f t="shared" si="1084"/>
        <v>-7.2916666666666963E-3</v>
      </c>
      <c r="BI2344" s="14">
        <f t="shared" si="1085"/>
        <v>1166382.65625</v>
      </c>
      <c r="BJ2344" s="14">
        <f t="shared" si="1086"/>
        <v>423189.19223886984</v>
      </c>
      <c r="BK2344" s="15">
        <f t="shared" si="1077"/>
        <v>743193.46401113016</v>
      </c>
      <c r="BL2344" s="52">
        <v>0</v>
      </c>
      <c r="BM2344" s="15">
        <f t="shared" si="1087"/>
        <v>743193.46401113016</v>
      </c>
    </row>
    <row r="2345" spans="1:65">
      <c r="A2345" s="8">
        <v>2343</v>
      </c>
      <c r="B2345" s="1" t="s">
        <v>44</v>
      </c>
      <c r="C2345" s="1">
        <v>1500</v>
      </c>
      <c r="D2345" s="1" t="s">
        <v>60</v>
      </c>
      <c r="E2345" s="1">
        <v>150000093</v>
      </c>
      <c r="F2345" s="1" t="s">
        <v>60</v>
      </c>
      <c r="G2345" s="1" t="s">
        <v>100</v>
      </c>
      <c r="H2345" s="1">
        <v>12</v>
      </c>
      <c r="I2345" s="1" t="s">
        <v>204</v>
      </c>
      <c r="J2345" s="1" t="s">
        <v>49</v>
      </c>
      <c r="K2345" s="1">
        <v>17406001</v>
      </c>
      <c r="L2345" s="1" t="s">
        <v>50</v>
      </c>
      <c r="M2345" s="1" t="s">
        <v>51</v>
      </c>
      <c r="N2345" s="1" t="s">
        <v>64</v>
      </c>
      <c r="O2345" s="1" t="s">
        <v>65</v>
      </c>
      <c r="P2345" s="1" t="s">
        <v>66</v>
      </c>
      <c r="Q2345" s="1" t="s">
        <v>67</v>
      </c>
      <c r="R2345" s="1" t="s">
        <v>87</v>
      </c>
      <c r="S2345" s="1" t="s">
        <v>88</v>
      </c>
      <c r="T2345" s="2">
        <v>43404</v>
      </c>
      <c r="U2345" s="2">
        <v>43404</v>
      </c>
      <c r="V2345" s="1" t="s">
        <v>52</v>
      </c>
      <c r="W2345" s="3">
        <v>1</v>
      </c>
      <c r="X2345" s="1" t="s">
        <v>53</v>
      </c>
      <c r="Y2345" s="4">
        <v>582750</v>
      </c>
      <c r="Z2345" s="4">
        <v>-71862</v>
      </c>
      <c r="AA2345" s="4">
        <v>0</v>
      </c>
      <c r="AB2345" s="4">
        <v>0</v>
      </c>
      <c r="AC2345" s="4">
        <v>0</v>
      </c>
      <c r="AD2345" s="4">
        <v>582750</v>
      </c>
      <c r="AE2345" s="5">
        <v>1614</v>
      </c>
      <c r="AF2345" s="1" t="s">
        <v>70</v>
      </c>
      <c r="AG2345" s="1" t="s">
        <v>71</v>
      </c>
      <c r="AH2345" s="1" t="s">
        <v>89</v>
      </c>
      <c r="AI2345" s="1" t="s">
        <v>57</v>
      </c>
      <c r="AJ2345" s="5">
        <v>10950</v>
      </c>
      <c r="AK2345" s="4">
        <v>-6057</v>
      </c>
      <c r="AL2345" s="4">
        <v>0</v>
      </c>
      <c r="AM2345" s="4">
        <v>0</v>
      </c>
      <c r="AN2345" s="4">
        <v>0</v>
      </c>
      <c r="AO2345" s="4">
        <v>-77919</v>
      </c>
      <c r="AP2345" s="4">
        <v>-77919</v>
      </c>
      <c r="AQ2345" s="4">
        <v>0</v>
      </c>
      <c r="AR2345" s="4">
        <v>504831</v>
      </c>
      <c r="AS2345" s="1" t="s">
        <v>52</v>
      </c>
      <c r="AT2345" s="9">
        <f t="shared" si="1072"/>
        <v>43404</v>
      </c>
      <c r="AU2345" s="9">
        <f t="shared" si="1073"/>
        <v>43374</v>
      </c>
      <c r="AV2345" s="9">
        <v>44798</v>
      </c>
      <c r="AW2345" s="11">
        <f t="shared" si="1074"/>
        <v>3.8191780821917809</v>
      </c>
      <c r="AX2345">
        <v>10</v>
      </c>
      <c r="AY2345" s="12">
        <v>0.05</v>
      </c>
      <c r="AZ2345">
        <f t="shared" si="1075"/>
        <v>9.5000000000000001E-2</v>
      </c>
      <c r="BA2345" s="13">
        <f t="shared" si="1076"/>
        <v>582750</v>
      </c>
      <c r="BB2345" s="17" t="s">
        <v>1973</v>
      </c>
      <c r="BC2345">
        <f>MATCH(BB2345,MONTHLY_INDEX!$A:$A,0)</f>
        <v>690</v>
      </c>
      <c r="BD2345">
        <f>MATCH(AU2345,MONTHLY_INDEX!$1:$1,0)</f>
        <v>82</v>
      </c>
      <c r="BE2345">
        <f>INDEX(MONTHLY_INDEX!$1:$1048576,Final!BC2345,Final!BD2345)</f>
        <v>112.3</v>
      </c>
      <c r="BF2345">
        <f>MATCH($BF$1,MONTHLY_INDEX!$1:$1,0)</f>
        <v>127</v>
      </c>
      <c r="BG2345">
        <f>INDEX(MONTHLY_INDEX!$1:$1048576,Final!BC2345,Final!BF2345)</f>
        <v>145.69999999999999</v>
      </c>
      <c r="BH2345" s="23">
        <f t="shared" si="1084"/>
        <v>0.29741763134461258</v>
      </c>
      <c r="BI2345" s="14">
        <f t="shared" si="1085"/>
        <v>756070.12466607301</v>
      </c>
      <c r="BJ2345" s="14">
        <f t="shared" si="1086"/>
        <v>274318.81262884394</v>
      </c>
      <c r="BK2345" s="15">
        <f t="shared" si="1077"/>
        <v>481751.31203722907</v>
      </c>
      <c r="BL2345" s="52">
        <v>0</v>
      </c>
      <c r="BM2345" s="15">
        <f t="shared" si="1087"/>
        <v>481751.31203722907</v>
      </c>
    </row>
    <row r="2346" spans="1:65">
      <c r="A2346" s="8">
        <v>2344</v>
      </c>
      <c r="B2346" s="1" t="s">
        <v>44</v>
      </c>
      <c r="C2346" s="1">
        <v>1500</v>
      </c>
      <c r="D2346" s="1" t="s">
        <v>60</v>
      </c>
      <c r="E2346" s="1">
        <v>150000093</v>
      </c>
      <c r="F2346" s="1" t="s">
        <v>60</v>
      </c>
      <c r="G2346" s="1" t="s">
        <v>101</v>
      </c>
      <c r="H2346" s="1">
        <v>13</v>
      </c>
      <c r="I2346" s="1" t="s">
        <v>204</v>
      </c>
      <c r="J2346" s="1" t="s">
        <v>49</v>
      </c>
      <c r="K2346" s="1">
        <v>17406001</v>
      </c>
      <c r="L2346" s="1" t="s">
        <v>50</v>
      </c>
      <c r="M2346" s="1" t="s">
        <v>51</v>
      </c>
      <c r="N2346" s="1" t="s">
        <v>64</v>
      </c>
      <c r="O2346" s="1" t="s">
        <v>65</v>
      </c>
      <c r="P2346" s="1" t="s">
        <v>66</v>
      </c>
      <c r="Q2346" s="1" t="s">
        <v>67</v>
      </c>
      <c r="R2346" s="1" t="s">
        <v>87</v>
      </c>
      <c r="S2346" s="1" t="s">
        <v>88</v>
      </c>
      <c r="T2346" s="2">
        <v>43404</v>
      </c>
      <c r="U2346" s="2">
        <v>43404</v>
      </c>
      <c r="V2346" s="1" t="s">
        <v>52</v>
      </c>
      <c r="W2346" s="3">
        <v>1</v>
      </c>
      <c r="X2346" s="1" t="s">
        <v>53</v>
      </c>
      <c r="Y2346" s="4">
        <v>9976171</v>
      </c>
      <c r="Z2346" s="4">
        <v>-1230221</v>
      </c>
      <c r="AA2346" s="4">
        <v>0</v>
      </c>
      <c r="AB2346" s="4">
        <v>0</v>
      </c>
      <c r="AC2346" s="4">
        <v>0</v>
      </c>
      <c r="AD2346" s="4">
        <v>9976171</v>
      </c>
      <c r="AE2346" s="5">
        <v>1614</v>
      </c>
      <c r="AF2346" s="1" t="s">
        <v>70</v>
      </c>
      <c r="AG2346" s="1" t="s">
        <v>71</v>
      </c>
      <c r="AH2346" s="1" t="s">
        <v>89</v>
      </c>
      <c r="AI2346" s="1" t="s">
        <v>57</v>
      </c>
      <c r="AJ2346" s="5">
        <v>10950</v>
      </c>
      <c r="AK2346" s="4">
        <v>-103695</v>
      </c>
      <c r="AL2346" s="4">
        <v>0</v>
      </c>
      <c r="AM2346" s="4">
        <v>0</v>
      </c>
      <c r="AN2346" s="4">
        <v>0</v>
      </c>
      <c r="AO2346" s="4">
        <v>-1333916</v>
      </c>
      <c r="AP2346" s="4">
        <v>-1333916</v>
      </c>
      <c r="AQ2346" s="4">
        <v>0</v>
      </c>
      <c r="AR2346" s="4">
        <v>8642255</v>
      </c>
      <c r="AS2346" s="1" t="s">
        <v>52</v>
      </c>
      <c r="AT2346" s="9">
        <f t="shared" si="1072"/>
        <v>43404</v>
      </c>
      <c r="AU2346" s="9">
        <f t="shared" si="1073"/>
        <v>43374</v>
      </c>
      <c r="AV2346" s="9">
        <v>44798</v>
      </c>
      <c r="AW2346" s="11">
        <f t="shared" si="1074"/>
        <v>3.8191780821917809</v>
      </c>
      <c r="AX2346">
        <v>25</v>
      </c>
      <c r="AY2346" s="12">
        <v>0.05</v>
      </c>
      <c r="AZ2346">
        <f t="shared" si="1075"/>
        <v>3.7999999999999999E-2</v>
      </c>
      <c r="BA2346" s="13">
        <f t="shared" si="1076"/>
        <v>9976171</v>
      </c>
      <c r="BB2346" s="17" t="s">
        <v>2189</v>
      </c>
      <c r="BC2346">
        <f>MATCH(BB2346,MONTHLY_INDEX!$A:$A,0)</f>
        <v>798</v>
      </c>
      <c r="BD2346">
        <f>MATCH(AU2346,MONTHLY_INDEX!$1:$1,0)</f>
        <v>82</v>
      </c>
      <c r="BE2346">
        <f>INDEX(MONTHLY_INDEX!$1:$1048576,Final!BC2346,Final!BD2346)</f>
        <v>96</v>
      </c>
      <c r="BF2346">
        <f>MATCH($BF$1,MONTHLY_INDEX!$1:$1,0)</f>
        <v>127</v>
      </c>
      <c r="BG2346">
        <f>INDEX(MONTHLY_INDEX!$1:$1048576,Final!BC2346,Final!BF2346)</f>
        <v>95.3</v>
      </c>
      <c r="BH2346" s="23">
        <f t="shared" si="1084"/>
        <v>-7.2916666666666963E-3</v>
      </c>
      <c r="BI2346" s="14">
        <f t="shared" si="1085"/>
        <v>9903428.0864583328</v>
      </c>
      <c r="BJ2346" s="14">
        <f t="shared" si="1086"/>
        <v>1437272.3084818379</v>
      </c>
      <c r="BK2346" s="15">
        <f t="shared" si="1077"/>
        <v>8466155.7779764943</v>
      </c>
      <c r="BL2346" s="52">
        <v>0</v>
      </c>
      <c r="BM2346" s="15">
        <f t="shared" si="1087"/>
        <v>8466155.7779764943</v>
      </c>
    </row>
    <row r="2347" spans="1:65">
      <c r="A2347" s="8">
        <v>2345</v>
      </c>
      <c r="B2347" s="1" t="s">
        <v>44</v>
      </c>
      <c r="C2347" s="1">
        <v>1500</v>
      </c>
      <c r="D2347" s="1" t="s">
        <v>60</v>
      </c>
      <c r="E2347" s="1">
        <v>150000093</v>
      </c>
      <c r="F2347" s="1" t="s">
        <v>60</v>
      </c>
      <c r="G2347" s="1" t="s">
        <v>102</v>
      </c>
      <c r="H2347" s="1">
        <v>14</v>
      </c>
      <c r="I2347" s="1" t="s">
        <v>204</v>
      </c>
      <c r="J2347" s="1" t="s">
        <v>49</v>
      </c>
      <c r="K2347" s="1">
        <v>17406001</v>
      </c>
      <c r="L2347" s="1" t="s">
        <v>50</v>
      </c>
      <c r="M2347" s="1" t="s">
        <v>51</v>
      </c>
      <c r="N2347" s="1" t="s">
        <v>64</v>
      </c>
      <c r="O2347" s="1" t="s">
        <v>65</v>
      </c>
      <c r="P2347" s="1" t="s">
        <v>66</v>
      </c>
      <c r="Q2347" s="1" t="s">
        <v>67</v>
      </c>
      <c r="R2347" s="1" t="s">
        <v>87</v>
      </c>
      <c r="S2347" s="1" t="s">
        <v>88</v>
      </c>
      <c r="T2347" s="2">
        <v>43404</v>
      </c>
      <c r="U2347" s="2">
        <v>43404</v>
      </c>
      <c r="V2347" s="1" t="s">
        <v>52</v>
      </c>
      <c r="W2347" s="3">
        <v>1</v>
      </c>
      <c r="X2347" s="1" t="s">
        <v>53</v>
      </c>
      <c r="Y2347" s="4">
        <v>21103901</v>
      </c>
      <c r="Z2347" s="4">
        <v>-2602449</v>
      </c>
      <c r="AA2347" s="4">
        <v>0</v>
      </c>
      <c r="AB2347" s="4">
        <v>0</v>
      </c>
      <c r="AC2347" s="4">
        <v>0</v>
      </c>
      <c r="AD2347" s="4">
        <v>21103901</v>
      </c>
      <c r="AE2347" s="5">
        <v>1614</v>
      </c>
      <c r="AF2347" s="1" t="s">
        <v>70</v>
      </c>
      <c r="AG2347" s="1" t="s">
        <v>71</v>
      </c>
      <c r="AH2347" s="1" t="s">
        <v>89</v>
      </c>
      <c r="AI2347" s="1" t="s">
        <v>57</v>
      </c>
      <c r="AJ2347" s="5">
        <v>10950</v>
      </c>
      <c r="AK2347" s="4">
        <v>-219359</v>
      </c>
      <c r="AL2347" s="4">
        <v>0</v>
      </c>
      <c r="AM2347" s="4">
        <v>0</v>
      </c>
      <c r="AN2347" s="4">
        <v>0</v>
      </c>
      <c r="AO2347" s="4">
        <v>-2821808</v>
      </c>
      <c r="AP2347" s="4">
        <v>-2821808</v>
      </c>
      <c r="AQ2347" s="4">
        <v>0</v>
      </c>
      <c r="AR2347" s="4">
        <v>18282093</v>
      </c>
      <c r="AS2347" s="1" t="s">
        <v>52</v>
      </c>
      <c r="AT2347" s="9">
        <f t="shared" si="1072"/>
        <v>43404</v>
      </c>
      <c r="AU2347" s="9">
        <f t="shared" si="1073"/>
        <v>43374</v>
      </c>
      <c r="AV2347" s="9">
        <v>44798</v>
      </c>
      <c r="AW2347" s="11">
        <f t="shared" si="1074"/>
        <v>3.8191780821917809</v>
      </c>
      <c r="AX2347">
        <v>25</v>
      </c>
      <c r="AY2347" s="12">
        <v>0.05</v>
      </c>
      <c r="AZ2347">
        <f t="shared" si="1075"/>
        <v>3.7999999999999999E-2</v>
      </c>
      <c r="BA2347" s="13">
        <f t="shared" si="1076"/>
        <v>21103901</v>
      </c>
      <c r="BB2347" s="17" t="s">
        <v>2189</v>
      </c>
      <c r="BC2347">
        <f>MATCH(BB2347,MONTHLY_INDEX!$A:$A,0)</f>
        <v>798</v>
      </c>
      <c r="BD2347">
        <f>MATCH(AU2347,MONTHLY_INDEX!$1:$1,0)</f>
        <v>82</v>
      </c>
      <c r="BE2347">
        <f>INDEX(MONTHLY_INDEX!$1:$1048576,Final!BC2347,Final!BD2347)</f>
        <v>96</v>
      </c>
      <c r="BF2347">
        <f>MATCH($BF$1,MONTHLY_INDEX!$1:$1,0)</f>
        <v>127</v>
      </c>
      <c r="BG2347">
        <f>INDEX(MONTHLY_INDEX!$1:$1048576,Final!BC2347,Final!BF2347)</f>
        <v>95.3</v>
      </c>
      <c r="BH2347" s="23">
        <f t="shared" si="1084"/>
        <v>-7.2916666666666963E-3</v>
      </c>
      <c r="BI2347" s="14">
        <f t="shared" si="1085"/>
        <v>20950018.388541665</v>
      </c>
      <c r="BJ2347" s="14">
        <f t="shared" si="1086"/>
        <v>3040450.3399392576</v>
      </c>
      <c r="BK2347" s="15">
        <f t="shared" si="1077"/>
        <v>17909568.048602406</v>
      </c>
      <c r="BL2347" s="52">
        <v>0</v>
      </c>
      <c r="BM2347" s="15">
        <f t="shared" si="1087"/>
        <v>17909568.048602406</v>
      </c>
    </row>
    <row r="2348" spans="1:65">
      <c r="A2348" s="8">
        <v>2346</v>
      </c>
      <c r="B2348" s="1" t="s">
        <v>44</v>
      </c>
      <c r="C2348" s="1">
        <v>1500</v>
      </c>
      <c r="D2348" s="1" t="s">
        <v>60</v>
      </c>
      <c r="E2348" s="1">
        <v>150000093</v>
      </c>
      <c r="F2348" s="1" t="s">
        <v>60</v>
      </c>
      <c r="G2348" s="1" t="s">
        <v>103</v>
      </c>
      <c r="H2348" s="1">
        <v>15</v>
      </c>
      <c r="I2348" s="1" t="s">
        <v>204</v>
      </c>
      <c r="J2348" s="1" t="s">
        <v>49</v>
      </c>
      <c r="K2348" s="1">
        <v>17406001</v>
      </c>
      <c r="L2348" s="1" t="s">
        <v>50</v>
      </c>
      <c r="M2348" s="1" t="s">
        <v>51</v>
      </c>
      <c r="N2348" s="1" t="s">
        <v>64</v>
      </c>
      <c r="O2348" s="1" t="s">
        <v>65</v>
      </c>
      <c r="P2348" s="1" t="s">
        <v>66</v>
      </c>
      <c r="Q2348" s="1" t="s">
        <v>67</v>
      </c>
      <c r="R2348" s="1" t="s">
        <v>87</v>
      </c>
      <c r="S2348" s="1" t="s">
        <v>88</v>
      </c>
      <c r="T2348" s="2">
        <v>43404</v>
      </c>
      <c r="U2348" s="2">
        <v>43404</v>
      </c>
      <c r="V2348" s="1" t="s">
        <v>52</v>
      </c>
      <c r="W2348" s="3">
        <v>1</v>
      </c>
      <c r="X2348" s="1" t="s">
        <v>53</v>
      </c>
      <c r="Y2348" s="4">
        <v>580650</v>
      </c>
      <c r="Z2348" s="4">
        <v>-71602</v>
      </c>
      <c r="AA2348" s="4">
        <v>0</v>
      </c>
      <c r="AB2348" s="4">
        <v>0</v>
      </c>
      <c r="AC2348" s="4">
        <v>0</v>
      </c>
      <c r="AD2348" s="4">
        <v>580650</v>
      </c>
      <c r="AE2348" s="5">
        <v>1614</v>
      </c>
      <c r="AF2348" s="1" t="s">
        <v>70</v>
      </c>
      <c r="AG2348" s="1" t="s">
        <v>71</v>
      </c>
      <c r="AH2348" s="1" t="s">
        <v>89</v>
      </c>
      <c r="AI2348" s="1" t="s">
        <v>57</v>
      </c>
      <c r="AJ2348" s="5">
        <v>10950</v>
      </c>
      <c r="AK2348" s="4">
        <v>-6035</v>
      </c>
      <c r="AL2348" s="4">
        <v>0</v>
      </c>
      <c r="AM2348" s="4">
        <v>0</v>
      </c>
      <c r="AN2348" s="4">
        <v>0</v>
      </c>
      <c r="AO2348" s="4">
        <v>-77637</v>
      </c>
      <c r="AP2348" s="4">
        <v>-77637</v>
      </c>
      <c r="AQ2348" s="4">
        <v>0</v>
      </c>
      <c r="AR2348" s="4">
        <v>503013</v>
      </c>
      <c r="AS2348" s="1" t="s">
        <v>52</v>
      </c>
      <c r="AT2348" s="9">
        <f t="shared" si="1072"/>
        <v>43404</v>
      </c>
      <c r="AU2348" s="9">
        <f t="shared" si="1073"/>
        <v>43374</v>
      </c>
      <c r="AV2348" s="9">
        <v>44798</v>
      </c>
      <c r="AW2348" s="11">
        <f t="shared" si="1074"/>
        <v>3.8191780821917809</v>
      </c>
      <c r="AX2348">
        <v>10</v>
      </c>
      <c r="AY2348" s="12">
        <v>0.05</v>
      </c>
      <c r="AZ2348">
        <f t="shared" si="1075"/>
        <v>9.5000000000000001E-2</v>
      </c>
      <c r="BA2348" s="13">
        <f t="shared" si="1076"/>
        <v>580650</v>
      </c>
      <c r="BB2348" s="17" t="s">
        <v>1941</v>
      </c>
      <c r="BC2348">
        <f>MATCH(BB2348,MONTHLY_INDEX!$A:$A,0)</f>
        <v>674</v>
      </c>
      <c r="BD2348">
        <f>MATCH(AU2348,MONTHLY_INDEX!$1:$1,0)</f>
        <v>82</v>
      </c>
      <c r="BE2348">
        <f>INDEX(MONTHLY_INDEX!$1:$1048576,Final!BC2348,Final!BD2348)</f>
        <v>105.9</v>
      </c>
      <c r="BF2348">
        <f>MATCH($BF$1,MONTHLY_INDEX!$1:$1,0)</f>
        <v>127</v>
      </c>
      <c r="BG2348">
        <f>INDEX(MONTHLY_INDEX!$1:$1048576,Final!BC2348,Final!BF2348)</f>
        <v>122.8</v>
      </c>
      <c r="BH2348" s="23">
        <f t="shared" si="1084"/>
        <v>0.15958451369216234</v>
      </c>
      <c r="BI2348" s="14">
        <f t="shared" si="1085"/>
        <v>673312.74787535402</v>
      </c>
      <c r="BJ2348" s="14">
        <f t="shared" si="1086"/>
        <v>244292.62246885791</v>
      </c>
      <c r="BK2348" s="15">
        <f t="shared" si="1077"/>
        <v>429020.12540649611</v>
      </c>
      <c r="BL2348" s="52">
        <v>0</v>
      </c>
      <c r="BM2348" s="15">
        <f t="shared" si="1087"/>
        <v>429020.12540649611</v>
      </c>
    </row>
    <row r="2349" spans="1:65">
      <c r="A2349" s="8">
        <v>2347</v>
      </c>
      <c r="B2349" s="1" t="s">
        <v>44</v>
      </c>
      <c r="C2349" s="1">
        <v>1500</v>
      </c>
      <c r="D2349" s="1" t="s">
        <v>60</v>
      </c>
      <c r="E2349" s="1">
        <v>150000093</v>
      </c>
      <c r="F2349" s="1" t="s">
        <v>60</v>
      </c>
      <c r="G2349" s="1" t="s">
        <v>104</v>
      </c>
      <c r="H2349" s="1">
        <v>16</v>
      </c>
      <c r="I2349" s="1" t="s">
        <v>204</v>
      </c>
      <c r="J2349" s="1" t="s">
        <v>49</v>
      </c>
      <c r="K2349" s="1">
        <v>17406001</v>
      </c>
      <c r="L2349" s="1" t="s">
        <v>50</v>
      </c>
      <c r="M2349" s="1" t="s">
        <v>51</v>
      </c>
      <c r="N2349" s="1" t="s">
        <v>64</v>
      </c>
      <c r="O2349" s="1" t="s">
        <v>65</v>
      </c>
      <c r="P2349" s="1" t="s">
        <v>66</v>
      </c>
      <c r="Q2349" s="1" t="s">
        <v>67</v>
      </c>
      <c r="R2349" s="1" t="s">
        <v>87</v>
      </c>
      <c r="S2349" s="1" t="s">
        <v>88</v>
      </c>
      <c r="T2349" s="2">
        <v>43404</v>
      </c>
      <c r="U2349" s="2">
        <v>43404</v>
      </c>
      <c r="V2349" s="1" t="s">
        <v>52</v>
      </c>
      <c r="W2349" s="3">
        <v>1</v>
      </c>
      <c r="X2349" s="1" t="s">
        <v>53</v>
      </c>
      <c r="Y2349" s="4">
        <v>175035</v>
      </c>
      <c r="Z2349" s="4">
        <v>-21583</v>
      </c>
      <c r="AA2349" s="4">
        <v>0</v>
      </c>
      <c r="AB2349" s="4">
        <v>0</v>
      </c>
      <c r="AC2349" s="4">
        <v>0</v>
      </c>
      <c r="AD2349" s="4">
        <v>175035</v>
      </c>
      <c r="AE2349" s="5">
        <v>1614</v>
      </c>
      <c r="AF2349" s="1" t="s">
        <v>70</v>
      </c>
      <c r="AG2349" s="1" t="s">
        <v>71</v>
      </c>
      <c r="AH2349" s="1" t="s">
        <v>89</v>
      </c>
      <c r="AI2349" s="1" t="s">
        <v>57</v>
      </c>
      <c r="AJ2349" s="5">
        <v>10950</v>
      </c>
      <c r="AK2349" s="4">
        <v>-1819</v>
      </c>
      <c r="AL2349" s="4">
        <v>0</v>
      </c>
      <c r="AM2349" s="4">
        <v>0</v>
      </c>
      <c r="AN2349" s="4">
        <v>0</v>
      </c>
      <c r="AO2349" s="4">
        <v>-23402</v>
      </c>
      <c r="AP2349" s="4">
        <v>-23402</v>
      </c>
      <c r="AQ2349" s="4">
        <v>0</v>
      </c>
      <c r="AR2349" s="4">
        <v>151633</v>
      </c>
      <c r="AS2349" s="1" t="s">
        <v>52</v>
      </c>
      <c r="AT2349" s="9">
        <f t="shared" si="1072"/>
        <v>43404</v>
      </c>
      <c r="AU2349" s="9">
        <f t="shared" si="1073"/>
        <v>43374</v>
      </c>
      <c r="AV2349" s="9">
        <v>44798</v>
      </c>
      <c r="AW2349" s="11">
        <f t="shared" si="1074"/>
        <v>3.8191780821917809</v>
      </c>
      <c r="AX2349">
        <v>10</v>
      </c>
      <c r="AY2349" s="12">
        <v>0.05</v>
      </c>
      <c r="AZ2349">
        <f t="shared" si="1075"/>
        <v>9.5000000000000001E-2</v>
      </c>
      <c r="BA2349" s="13">
        <f t="shared" si="1076"/>
        <v>175035</v>
      </c>
      <c r="BB2349" s="17" t="s">
        <v>1877</v>
      </c>
      <c r="BC2349">
        <f>MATCH(BB2349,MONTHLY_INDEX!$A:$A,0)</f>
        <v>642</v>
      </c>
      <c r="BD2349">
        <f>MATCH(AU2349,MONTHLY_INDEX!$1:$1,0)</f>
        <v>82</v>
      </c>
      <c r="BE2349">
        <f>INDEX(MONTHLY_INDEX!$1:$1048576,Final!BC2349,Final!BD2349)</f>
        <v>79.099999999999994</v>
      </c>
      <c r="BF2349">
        <f>MATCH($BF$1,MONTHLY_INDEX!$1:$1,0)</f>
        <v>127</v>
      </c>
      <c r="BG2349">
        <f>INDEX(MONTHLY_INDEX!$1:$1048576,Final!BC2349,Final!BF2349)</f>
        <v>94</v>
      </c>
      <c r="BH2349" s="23">
        <f t="shared" si="1084"/>
        <v>0.18836915297092297</v>
      </c>
      <c r="BI2349" s="14">
        <f t="shared" si="1085"/>
        <v>208006.19469026552</v>
      </c>
      <c r="BJ2349" s="14">
        <f t="shared" si="1086"/>
        <v>75469.206473511964</v>
      </c>
      <c r="BK2349" s="15">
        <f t="shared" si="1077"/>
        <v>132536.98821675355</v>
      </c>
      <c r="BL2349" s="52">
        <v>0</v>
      </c>
      <c r="BM2349" s="15">
        <f t="shared" si="1087"/>
        <v>132536.98821675355</v>
      </c>
    </row>
    <row r="2350" spans="1:65">
      <c r="A2350" s="8">
        <v>2348</v>
      </c>
      <c r="B2350" s="1" t="s">
        <v>44</v>
      </c>
      <c r="C2350" s="1">
        <v>1500</v>
      </c>
      <c r="D2350" s="1" t="s">
        <v>60</v>
      </c>
      <c r="E2350" s="1">
        <v>150000093</v>
      </c>
      <c r="F2350" s="1" t="s">
        <v>60</v>
      </c>
      <c r="G2350" s="1" t="s">
        <v>105</v>
      </c>
      <c r="H2350" s="1">
        <v>17</v>
      </c>
      <c r="I2350" s="1" t="s">
        <v>204</v>
      </c>
      <c r="J2350" s="1" t="s">
        <v>49</v>
      </c>
      <c r="K2350" s="1">
        <v>17406001</v>
      </c>
      <c r="L2350" s="1" t="s">
        <v>50</v>
      </c>
      <c r="M2350" s="1" t="s">
        <v>51</v>
      </c>
      <c r="N2350" s="1" t="s">
        <v>64</v>
      </c>
      <c r="O2350" s="1" t="s">
        <v>65</v>
      </c>
      <c r="P2350" s="1" t="s">
        <v>66</v>
      </c>
      <c r="Q2350" s="1" t="s">
        <v>67</v>
      </c>
      <c r="R2350" s="1" t="s">
        <v>87</v>
      </c>
      <c r="S2350" s="1" t="s">
        <v>88</v>
      </c>
      <c r="T2350" s="2">
        <v>43404</v>
      </c>
      <c r="U2350" s="2">
        <v>43404</v>
      </c>
      <c r="V2350" s="1" t="s">
        <v>52</v>
      </c>
      <c r="W2350" s="3">
        <v>1</v>
      </c>
      <c r="X2350" s="1" t="s">
        <v>53</v>
      </c>
      <c r="Y2350" s="4">
        <v>132796</v>
      </c>
      <c r="Z2350" s="4">
        <v>-16375</v>
      </c>
      <c r="AA2350" s="4">
        <v>0</v>
      </c>
      <c r="AB2350" s="4">
        <v>0</v>
      </c>
      <c r="AC2350" s="4">
        <v>0</v>
      </c>
      <c r="AD2350" s="4">
        <v>132796</v>
      </c>
      <c r="AE2350" s="5">
        <v>1614</v>
      </c>
      <c r="AF2350" s="1" t="s">
        <v>70</v>
      </c>
      <c r="AG2350" s="1" t="s">
        <v>71</v>
      </c>
      <c r="AH2350" s="1" t="s">
        <v>89</v>
      </c>
      <c r="AI2350" s="1" t="s">
        <v>57</v>
      </c>
      <c r="AJ2350" s="5">
        <v>10950</v>
      </c>
      <c r="AK2350" s="4">
        <v>-1380</v>
      </c>
      <c r="AL2350" s="4">
        <v>0</v>
      </c>
      <c r="AM2350" s="4">
        <v>0</v>
      </c>
      <c r="AN2350" s="4">
        <v>0</v>
      </c>
      <c r="AO2350" s="4">
        <v>-17755</v>
      </c>
      <c r="AP2350" s="4">
        <v>-17755</v>
      </c>
      <c r="AQ2350" s="4">
        <v>0</v>
      </c>
      <c r="AR2350" s="4">
        <v>115041</v>
      </c>
      <c r="AS2350" s="1" t="s">
        <v>52</v>
      </c>
      <c r="AT2350" s="9">
        <f t="shared" si="1072"/>
        <v>43404</v>
      </c>
      <c r="AU2350" s="9">
        <f t="shared" si="1073"/>
        <v>43374</v>
      </c>
      <c r="AV2350" s="9">
        <v>44798</v>
      </c>
      <c r="AW2350" s="11">
        <f t="shared" si="1074"/>
        <v>3.8191780821917809</v>
      </c>
      <c r="AX2350">
        <v>10</v>
      </c>
      <c r="AY2350" s="12">
        <v>0.05</v>
      </c>
      <c r="AZ2350">
        <f t="shared" si="1075"/>
        <v>9.5000000000000001E-2</v>
      </c>
      <c r="BA2350" s="13">
        <f t="shared" si="1076"/>
        <v>132796</v>
      </c>
      <c r="BB2350" s="17" t="s">
        <v>2189</v>
      </c>
      <c r="BC2350">
        <f>MATCH(BB2350,MONTHLY_INDEX!$A:$A,0)</f>
        <v>798</v>
      </c>
      <c r="BD2350">
        <f>MATCH(AU2350,MONTHLY_INDEX!$1:$1,0)</f>
        <v>82</v>
      </c>
      <c r="BE2350">
        <f>INDEX(MONTHLY_INDEX!$1:$1048576,Final!BC2350,Final!BD2350)</f>
        <v>96</v>
      </c>
      <c r="BF2350">
        <f>MATCH($BF$1,MONTHLY_INDEX!$1:$1,0)</f>
        <v>127</v>
      </c>
      <c r="BG2350">
        <f>INDEX(MONTHLY_INDEX!$1:$1048576,Final!BC2350,Final!BF2350)</f>
        <v>95.3</v>
      </c>
      <c r="BH2350" s="23">
        <f t="shared" si="1084"/>
        <v>-7.2916666666666963E-3</v>
      </c>
      <c r="BI2350" s="14">
        <f t="shared" si="1085"/>
        <v>131827.69583333333</v>
      </c>
      <c r="BJ2350" s="14">
        <f t="shared" si="1086"/>
        <v>47829.977422488584</v>
      </c>
      <c r="BK2350" s="15">
        <f t="shared" si="1077"/>
        <v>83997.71841084474</v>
      </c>
      <c r="BL2350" s="52">
        <v>0</v>
      </c>
      <c r="BM2350" s="15">
        <f t="shared" si="1087"/>
        <v>83997.71841084474</v>
      </c>
    </row>
    <row r="2351" spans="1:65">
      <c r="A2351" s="8">
        <v>2349</v>
      </c>
      <c r="B2351" s="1" t="s">
        <v>44</v>
      </c>
      <c r="C2351" s="1">
        <v>1500</v>
      </c>
      <c r="D2351" s="1" t="s">
        <v>60</v>
      </c>
      <c r="E2351" s="1">
        <v>150000093</v>
      </c>
      <c r="F2351" s="1" t="s">
        <v>60</v>
      </c>
      <c r="G2351" s="1" t="s">
        <v>106</v>
      </c>
      <c r="H2351" s="1">
        <v>18</v>
      </c>
      <c r="I2351" s="1" t="s">
        <v>204</v>
      </c>
      <c r="J2351" s="1" t="s">
        <v>49</v>
      </c>
      <c r="K2351" s="1">
        <v>17406001</v>
      </c>
      <c r="L2351" s="1" t="s">
        <v>50</v>
      </c>
      <c r="M2351" s="1" t="s">
        <v>51</v>
      </c>
      <c r="N2351" s="1" t="s">
        <v>64</v>
      </c>
      <c r="O2351" s="1" t="s">
        <v>65</v>
      </c>
      <c r="P2351" s="1" t="s">
        <v>66</v>
      </c>
      <c r="Q2351" s="1" t="s">
        <v>67</v>
      </c>
      <c r="R2351" s="1" t="s">
        <v>87</v>
      </c>
      <c r="S2351" s="1" t="s">
        <v>88</v>
      </c>
      <c r="T2351" s="2">
        <v>43404</v>
      </c>
      <c r="U2351" s="2">
        <v>43404</v>
      </c>
      <c r="V2351" s="1" t="s">
        <v>52</v>
      </c>
      <c r="W2351" s="3">
        <v>1</v>
      </c>
      <c r="X2351" s="1" t="s">
        <v>53</v>
      </c>
      <c r="Y2351" s="4">
        <v>469552</v>
      </c>
      <c r="Z2351" s="4">
        <v>-57903</v>
      </c>
      <c r="AA2351" s="4">
        <v>0</v>
      </c>
      <c r="AB2351" s="4">
        <v>0</v>
      </c>
      <c r="AC2351" s="4">
        <v>0</v>
      </c>
      <c r="AD2351" s="4">
        <v>469552</v>
      </c>
      <c r="AE2351" s="5">
        <v>1614</v>
      </c>
      <c r="AF2351" s="1" t="s">
        <v>70</v>
      </c>
      <c r="AG2351" s="1" t="s">
        <v>71</v>
      </c>
      <c r="AH2351" s="1" t="s">
        <v>89</v>
      </c>
      <c r="AI2351" s="1" t="s">
        <v>57</v>
      </c>
      <c r="AJ2351" s="5">
        <v>10950</v>
      </c>
      <c r="AK2351" s="4">
        <v>-4881</v>
      </c>
      <c r="AL2351" s="4">
        <v>0</v>
      </c>
      <c r="AM2351" s="4">
        <v>0</v>
      </c>
      <c r="AN2351" s="4">
        <v>0</v>
      </c>
      <c r="AO2351" s="4">
        <v>-62784</v>
      </c>
      <c r="AP2351" s="4">
        <v>-62784</v>
      </c>
      <c r="AQ2351" s="4">
        <v>0</v>
      </c>
      <c r="AR2351" s="4">
        <v>406768</v>
      </c>
      <c r="AS2351" s="1" t="s">
        <v>52</v>
      </c>
      <c r="AT2351" s="9">
        <f t="shared" si="1072"/>
        <v>43404</v>
      </c>
      <c r="AU2351" s="9">
        <f t="shared" si="1073"/>
        <v>43374</v>
      </c>
      <c r="AV2351" s="9">
        <v>44798</v>
      </c>
      <c r="AW2351" s="11">
        <f t="shared" si="1074"/>
        <v>3.8191780821917809</v>
      </c>
      <c r="AX2351">
        <v>10</v>
      </c>
      <c r="AY2351" s="12">
        <v>0.05</v>
      </c>
      <c r="AZ2351">
        <f t="shared" si="1075"/>
        <v>9.5000000000000001E-2</v>
      </c>
      <c r="BA2351" s="13">
        <f t="shared" si="1076"/>
        <v>469552</v>
      </c>
      <c r="BB2351" s="17" t="s">
        <v>1871</v>
      </c>
      <c r="BC2351">
        <f>MATCH(BB2351,MONTHLY_INDEX!$A:$A,0)</f>
        <v>639</v>
      </c>
      <c r="BD2351">
        <f>MATCH(AU2351,MONTHLY_INDEX!$1:$1,0)</f>
        <v>82</v>
      </c>
      <c r="BE2351">
        <f>INDEX(MONTHLY_INDEX!$1:$1048576,Final!BC2351,Final!BD2351)</f>
        <v>113.1</v>
      </c>
      <c r="BF2351">
        <f>MATCH($BF$1,MONTHLY_INDEX!$1:$1,0)</f>
        <v>127</v>
      </c>
      <c r="BG2351">
        <f>INDEX(MONTHLY_INDEX!$1:$1048576,Final!BC2351,Final!BF2351)</f>
        <v>116.2</v>
      </c>
      <c r="BH2351" s="23">
        <f t="shared" si="1084"/>
        <v>2.740937223695852E-2</v>
      </c>
      <c r="BI2351" s="14">
        <f t="shared" si="1085"/>
        <v>482422.1255526084</v>
      </c>
      <c r="BJ2351" s="14">
        <f t="shared" si="1086"/>
        <v>175033.32078611487</v>
      </c>
      <c r="BK2351" s="15">
        <f t="shared" si="1077"/>
        <v>307388.8047664935</v>
      </c>
      <c r="BL2351" s="52">
        <v>0</v>
      </c>
      <c r="BM2351" s="15">
        <f t="shared" si="1087"/>
        <v>307388.8047664935</v>
      </c>
    </row>
    <row r="2352" spans="1:65">
      <c r="A2352" s="8">
        <v>2350</v>
      </c>
      <c r="B2352" s="1" t="s">
        <v>44</v>
      </c>
      <c r="C2352" s="1">
        <v>1500</v>
      </c>
      <c r="D2352" s="1" t="s">
        <v>60</v>
      </c>
      <c r="E2352" s="1">
        <v>150000093</v>
      </c>
      <c r="F2352" s="1" t="s">
        <v>60</v>
      </c>
      <c r="G2352" s="1" t="s">
        <v>107</v>
      </c>
      <c r="H2352" s="1">
        <v>19</v>
      </c>
      <c r="I2352" s="1" t="s">
        <v>204</v>
      </c>
      <c r="J2352" s="1" t="s">
        <v>49</v>
      </c>
      <c r="K2352" s="1">
        <v>17406001</v>
      </c>
      <c r="L2352" s="1" t="s">
        <v>50</v>
      </c>
      <c r="M2352" s="1" t="s">
        <v>51</v>
      </c>
      <c r="N2352" s="1" t="s">
        <v>64</v>
      </c>
      <c r="O2352" s="1" t="s">
        <v>65</v>
      </c>
      <c r="P2352" s="1" t="s">
        <v>66</v>
      </c>
      <c r="Q2352" s="1" t="s">
        <v>67</v>
      </c>
      <c r="R2352" s="1" t="s">
        <v>87</v>
      </c>
      <c r="S2352" s="1" t="s">
        <v>88</v>
      </c>
      <c r="T2352" s="2">
        <v>43404</v>
      </c>
      <c r="U2352" s="2">
        <v>43404</v>
      </c>
      <c r="V2352" s="1" t="s">
        <v>52</v>
      </c>
      <c r="W2352" s="3">
        <v>1</v>
      </c>
      <c r="X2352" s="1" t="s">
        <v>53</v>
      </c>
      <c r="Y2352" s="4">
        <v>6861326</v>
      </c>
      <c r="Z2352" s="4">
        <v>-846111</v>
      </c>
      <c r="AA2352" s="4">
        <v>0</v>
      </c>
      <c r="AB2352" s="4">
        <v>0</v>
      </c>
      <c r="AC2352" s="4">
        <v>0</v>
      </c>
      <c r="AD2352" s="4">
        <v>6861326</v>
      </c>
      <c r="AE2352" s="5">
        <v>1614</v>
      </c>
      <c r="AF2352" s="1" t="s">
        <v>70</v>
      </c>
      <c r="AG2352" s="1" t="s">
        <v>71</v>
      </c>
      <c r="AH2352" s="1" t="s">
        <v>89</v>
      </c>
      <c r="AI2352" s="1" t="s">
        <v>57</v>
      </c>
      <c r="AJ2352" s="5">
        <v>10950</v>
      </c>
      <c r="AK2352" s="4">
        <v>-71318</v>
      </c>
      <c r="AL2352" s="4">
        <v>0</v>
      </c>
      <c r="AM2352" s="4">
        <v>0</v>
      </c>
      <c r="AN2352" s="4">
        <v>0</v>
      </c>
      <c r="AO2352" s="4">
        <v>-917429</v>
      </c>
      <c r="AP2352" s="4">
        <v>-917429</v>
      </c>
      <c r="AQ2352" s="4">
        <v>0</v>
      </c>
      <c r="AR2352" s="4">
        <v>5943897</v>
      </c>
      <c r="AS2352" s="1" t="s">
        <v>52</v>
      </c>
      <c r="AT2352" s="9">
        <f t="shared" si="1072"/>
        <v>43404</v>
      </c>
      <c r="AU2352" s="9">
        <f t="shared" si="1073"/>
        <v>43374</v>
      </c>
      <c r="AV2352" s="9">
        <v>44798</v>
      </c>
      <c r="AW2352" s="11">
        <f t="shared" si="1074"/>
        <v>3.8191780821917809</v>
      </c>
      <c r="AX2352">
        <v>10</v>
      </c>
      <c r="AY2352" s="12">
        <v>0.05</v>
      </c>
      <c r="AZ2352">
        <f t="shared" si="1075"/>
        <v>9.5000000000000001E-2</v>
      </c>
      <c r="BA2352" s="13">
        <f t="shared" si="1076"/>
        <v>6861326</v>
      </c>
      <c r="BI2352" s="14">
        <f t="shared" ref="BI2352:BI2354" si="1088">AR2352</f>
        <v>5943897</v>
      </c>
      <c r="BJ2352" s="14">
        <v>0</v>
      </c>
      <c r="BK2352" s="14">
        <f t="shared" ref="BK2352:BK2354" si="1089">AR2352</f>
        <v>5943897</v>
      </c>
      <c r="BL2352" s="52">
        <v>0</v>
      </c>
      <c r="BM2352" s="15">
        <f t="shared" ref="BM2352:BM2354" si="1090">AR2352</f>
        <v>5943897</v>
      </c>
    </row>
    <row r="2353" spans="1:65">
      <c r="A2353" s="8">
        <v>2351</v>
      </c>
      <c r="B2353" s="1" t="s">
        <v>44</v>
      </c>
      <c r="C2353" s="1">
        <v>1500</v>
      </c>
      <c r="D2353" s="1" t="s">
        <v>60</v>
      </c>
      <c r="E2353" s="1">
        <v>150000093</v>
      </c>
      <c r="F2353" s="1" t="s">
        <v>60</v>
      </c>
      <c r="G2353" s="1" t="s">
        <v>108</v>
      </c>
      <c r="H2353" s="1">
        <v>20</v>
      </c>
      <c r="I2353" s="1" t="s">
        <v>204</v>
      </c>
      <c r="J2353" s="1" t="s">
        <v>49</v>
      </c>
      <c r="K2353" s="1">
        <v>17406001</v>
      </c>
      <c r="L2353" s="1" t="s">
        <v>50</v>
      </c>
      <c r="M2353" s="1" t="s">
        <v>51</v>
      </c>
      <c r="N2353" s="1" t="s">
        <v>64</v>
      </c>
      <c r="O2353" s="1" t="s">
        <v>65</v>
      </c>
      <c r="P2353" s="1" t="s">
        <v>66</v>
      </c>
      <c r="Q2353" s="1" t="s">
        <v>67</v>
      </c>
      <c r="R2353" s="1" t="s">
        <v>87</v>
      </c>
      <c r="S2353" s="1" t="s">
        <v>88</v>
      </c>
      <c r="T2353" s="2">
        <v>43404</v>
      </c>
      <c r="U2353" s="2">
        <v>43404</v>
      </c>
      <c r="V2353" s="1" t="s">
        <v>52</v>
      </c>
      <c r="W2353" s="3">
        <v>1</v>
      </c>
      <c r="X2353" s="1" t="s">
        <v>53</v>
      </c>
      <c r="Y2353" s="4">
        <v>5552065</v>
      </c>
      <c r="Z2353" s="4">
        <v>-684659</v>
      </c>
      <c r="AA2353" s="4">
        <v>0</v>
      </c>
      <c r="AB2353" s="4">
        <v>0</v>
      </c>
      <c r="AC2353" s="4">
        <v>0</v>
      </c>
      <c r="AD2353" s="4">
        <v>5552065</v>
      </c>
      <c r="AE2353" s="5">
        <v>1614</v>
      </c>
      <c r="AF2353" s="1" t="s">
        <v>70</v>
      </c>
      <c r="AG2353" s="1" t="s">
        <v>71</v>
      </c>
      <c r="AH2353" s="1" t="s">
        <v>89</v>
      </c>
      <c r="AI2353" s="1" t="s">
        <v>57</v>
      </c>
      <c r="AJ2353" s="5">
        <v>10950</v>
      </c>
      <c r="AK2353" s="4">
        <v>-57710</v>
      </c>
      <c r="AL2353" s="4">
        <v>0</v>
      </c>
      <c r="AM2353" s="4">
        <v>0</v>
      </c>
      <c r="AN2353" s="4">
        <v>0</v>
      </c>
      <c r="AO2353" s="4">
        <v>-742369</v>
      </c>
      <c r="AP2353" s="4">
        <v>-742369</v>
      </c>
      <c r="AQ2353" s="4">
        <v>0</v>
      </c>
      <c r="AR2353" s="4">
        <v>4809696</v>
      </c>
      <c r="AS2353" s="1" t="s">
        <v>52</v>
      </c>
      <c r="AT2353" s="9">
        <f t="shared" si="1072"/>
        <v>43404</v>
      </c>
      <c r="AU2353" s="9">
        <f t="shared" si="1073"/>
        <v>43374</v>
      </c>
      <c r="AV2353" s="9">
        <v>44798</v>
      </c>
      <c r="AW2353" s="11">
        <f t="shared" si="1074"/>
        <v>3.8191780821917809</v>
      </c>
      <c r="AX2353">
        <v>10</v>
      </c>
      <c r="AY2353" s="12">
        <v>0.05</v>
      </c>
      <c r="AZ2353">
        <f t="shared" si="1075"/>
        <v>9.5000000000000001E-2</v>
      </c>
      <c r="BA2353" s="13">
        <f t="shared" si="1076"/>
        <v>5552065</v>
      </c>
      <c r="BI2353" s="14">
        <f t="shared" si="1088"/>
        <v>4809696</v>
      </c>
      <c r="BJ2353" s="14">
        <v>0</v>
      </c>
      <c r="BK2353" s="14">
        <f t="shared" si="1089"/>
        <v>4809696</v>
      </c>
      <c r="BL2353" s="52">
        <v>0</v>
      </c>
      <c r="BM2353" s="15">
        <f t="shared" si="1090"/>
        <v>4809696</v>
      </c>
    </row>
    <row r="2354" spans="1:65">
      <c r="A2354" s="8">
        <v>2352</v>
      </c>
      <c r="B2354" s="1" t="s">
        <v>44</v>
      </c>
      <c r="C2354" s="1">
        <v>1500</v>
      </c>
      <c r="D2354" s="1" t="s">
        <v>60</v>
      </c>
      <c r="E2354" s="1">
        <v>150000093</v>
      </c>
      <c r="F2354" s="1" t="s">
        <v>60</v>
      </c>
      <c r="G2354" s="1" t="s">
        <v>109</v>
      </c>
      <c r="H2354" s="1">
        <v>21</v>
      </c>
      <c r="I2354" s="1" t="s">
        <v>204</v>
      </c>
      <c r="J2354" s="1" t="s">
        <v>49</v>
      </c>
      <c r="K2354" s="1">
        <v>17406001</v>
      </c>
      <c r="L2354" s="1" t="s">
        <v>50</v>
      </c>
      <c r="M2354" s="1" t="s">
        <v>51</v>
      </c>
      <c r="N2354" s="1" t="s">
        <v>64</v>
      </c>
      <c r="O2354" s="1" t="s">
        <v>65</v>
      </c>
      <c r="P2354" s="1" t="s">
        <v>66</v>
      </c>
      <c r="Q2354" s="1" t="s">
        <v>67</v>
      </c>
      <c r="R2354" s="1" t="s">
        <v>87</v>
      </c>
      <c r="S2354" s="1" t="s">
        <v>88</v>
      </c>
      <c r="T2354" s="2">
        <v>43404</v>
      </c>
      <c r="U2354" s="2">
        <v>43404</v>
      </c>
      <c r="V2354" s="1" t="s">
        <v>52</v>
      </c>
      <c r="W2354" s="3">
        <v>1</v>
      </c>
      <c r="X2354" s="1" t="s">
        <v>53</v>
      </c>
      <c r="Y2354" s="4">
        <v>1950695</v>
      </c>
      <c r="Z2354" s="4">
        <v>-241362</v>
      </c>
      <c r="AA2354" s="4">
        <v>0</v>
      </c>
      <c r="AB2354" s="4">
        <v>0</v>
      </c>
      <c r="AC2354" s="4">
        <v>0</v>
      </c>
      <c r="AD2354" s="4">
        <v>1950695</v>
      </c>
      <c r="AE2354" s="5">
        <v>1614</v>
      </c>
      <c r="AF2354" s="1" t="s">
        <v>70</v>
      </c>
      <c r="AG2354" s="1" t="s">
        <v>71</v>
      </c>
      <c r="AH2354" s="1" t="s">
        <v>89</v>
      </c>
      <c r="AI2354" s="1" t="s">
        <v>57</v>
      </c>
      <c r="AJ2354" s="5">
        <v>10950</v>
      </c>
      <c r="AK2354" s="4">
        <v>-20266</v>
      </c>
      <c r="AL2354" s="4">
        <v>0</v>
      </c>
      <c r="AM2354" s="4">
        <v>0</v>
      </c>
      <c r="AN2354" s="4">
        <v>0</v>
      </c>
      <c r="AO2354" s="4">
        <v>-261628</v>
      </c>
      <c r="AP2354" s="4">
        <v>-261628</v>
      </c>
      <c r="AQ2354" s="4">
        <v>0</v>
      </c>
      <c r="AR2354" s="4">
        <v>1689067</v>
      </c>
      <c r="AS2354" s="1" t="s">
        <v>52</v>
      </c>
      <c r="AT2354" s="9">
        <f t="shared" si="1072"/>
        <v>43404</v>
      </c>
      <c r="AU2354" s="9">
        <f t="shared" si="1073"/>
        <v>43374</v>
      </c>
      <c r="AV2354" s="9">
        <v>44798</v>
      </c>
      <c r="AW2354" s="11">
        <f t="shared" si="1074"/>
        <v>3.8191780821917809</v>
      </c>
      <c r="AX2354">
        <v>10</v>
      </c>
      <c r="AY2354" s="12">
        <v>0.05</v>
      </c>
      <c r="AZ2354">
        <f t="shared" si="1075"/>
        <v>9.5000000000000001E-2</v>
      </c>
      <c r="BA2354" s="13">
        <f t="shared" si="1076"/>
        <v>1950695</v>
      </c>
      <c r="BI2354" s="14">
        <f t="shared" si="1088"/>
        <v>1689067</v>
      </c>
      <c r="BJ2354" s="14">
        <v>0</v>
      </c>
      <c r="BK2354" s="14">
        <f t="shared" si="1089"/>
        <v>1689067</v>
      </c>
      <c r="BL2354" s="52">
        <v>0</v>
      </c>
      <c r="BM2354" s="15">
        <f t="shared" si="1090"/>
        <v>1689067</v>
      </c>
    </row>
    <row r="2355" spans="1:65">
      <c r="A2355" s="8">
        <v>2353</v>
      </c>
      <c r="B2355" s="1" t="s">
        <v>44</v>
      </c>
      <c r="C2355" s="1">
        <v>1500</v>
      </c>
      <c r="D2355" s="1" t="s">
        <v>60</v>
      </c>
      <c r="E2355" s="1">
        <v>150000093</v>
      </c>
      <c r="F2355" s="1" t="s">
        <v>60</v>
      </c>
      <c r="G2355" s="1" t="s">
        <v>110</v>
      </c>
      <c r="H2355" s="1">
        <v>22</v>
      </c>
      <c r="I2355" s="1" t="s">
        <v>204</v>
      </c>
      <c r="J2355" s="1" t="s">
        <v>49</v>
      </c>
      <c r="K2355" s="1">
        <v>17406001</v>
      </c>
      <c r="L2355" s="1" t="s">
        <v>50</v>
      </c>
      <c r="M2355" s="1" t="s">
        <v>51</v>
      </c>
      <c r="N2355" s="1" t="s">
        <v>64</v>
      </c>
      <c r="O2355" s="1" t="s">
        <v>65</v>
      </c>
      <c r="P2355" s="1" t="s">
        <v>66</v>
      </c>
      <c r="Q2355" s="1" t="s">
        <v>67</v>
      </c>
      <c r="R2355" s="1" t="s">
        <v>87</v>
      </c>
      <c r="S2355" s="1" t="s">
        <v>88</v>
      </c>
      <c r="T2355" s="2">
        <v>43404</v>
      </c>
      <c r="U2355" s="2">
        <v>43404</v>
      </c>
      <c r="V2355" s="1" t="s">
        <v>52</v>
      </c>
      <c r="W2355" s="3">
        <v>1</v>
      </c>
      <c r="X2355" s="1" t="s">
        <v>53</v>
      </c>
      <c r="Y2355" s="4">
        <v>16789210</v>
      </c>
      <c r="Z2355" s="4">
        <v>-2070378</v>
      </c>
      <c r="AA2355" s="4">
        <v>0</v>
      </c>
      <c r="AB2355" s="4">
        <v>0</v>
      </c>
      <c r="AC2355" s="4">
        <v>0</v>
      </c>
      <c r="AD2355" s="4">
        <v>16789210</v>
      </c>
      <c r="AE2355" s="5">
        <v>1614</v>
      </c>
      <c r="AF2355" s="1" t="s">
        <v>70</v>
      </c>
      <c r="AG2355" s="1" t="s">
        <v>71</v>
      </c>
      <c r="AH2355" s="1" t="s">
        <v>89</v>
      </c>
      <c r="AI2355" s="1" t="s">
        <v>57</v>
      </c>
      <c r="AJ2355" s="5">
        <v>10950</v>
      </c>
      <c r="AK2355" s="4">
        <v>-174511</v>
      </c>
      <c r="AL2355" s="4">
        <v>0</v>
      </c>
      <c r="AM2355" s="4">
        <v>0</v>
      </c>
      <c r="AN2355" s="4">
        <v>0</v>
      </c>
      <c r="AO2355" s="4">
        <v>-2244889</v>
      </c>
      <c r="AP2355" s="4">
        <v>-2244889</v>
      </c>
      <c r="AQ2355" s="4">
        <v>0</v>
      </c>
      <c r="AR2355" s="4">
        <v>14544321</v>
      </c>
      <c r="AS2355" s="1" t="s">
        <v>52</v>
      </c>
      <c r="AT2355" s="9">
        <f t="shared" si="1072"/>
        <v>43404</v>
      </c>
      <c r="AU2355" s="9">
        <f t="shared" si="1073"/>
        <v>43374</v>
      </c>
      <c r="AV2355" s="9">
        <v>44798</v>
      </c>
      <c r="AW2355" s="11">
        <f t="shared" si="1074"/>
        <v>3.8191780821917809</v>
      </c>
      <c r="AX2355">
        <v>25</v>
      </c>
      <c r="AY2355" s="12">
        <v>0.05</v>
      </c>
      <c r="AZ2355">
        <f t="shared" si="1075"/>
        <v>3.7999999999999999E-2</v>
      </c>
      <c r="BA2355" s="13">
        <f t="shared" si="1076"/>
        <v>16789210</v>
      </c>
      <c r="BB2355" s="17" t="s">
        <v>2189</v>
      </c>
      <c r="BC2355">
        <f>MATCH(BB2355,MONTHLY_INDEX!$A:$A,0)</f>
        <v>798</v>
      </c>
      <c r="BD2355">
        <f>MATCH(AU2355,MONTHLY_INDEX!$1:$1,0)</f>
        <v>82</v>
      </c>
      <c r="BE2355">
        <f>INDEX(MONTHLY_INDEX!$1:$1048576,Final!BC2355,Final!BD2355)</f>
        <v>96</v>
      </c>
      <c r="BF2355">
        <f>MATCH($BF$1,MONTHLY_INDEX!$1:$1,0)</f>
        <v>127</v>
      </c>
      <c r="BG2355">
        <f>INDEX(MONTHLY_INDEX!$1:$1048576,Final!BC2355,Final!BF2355)</f>
        <v>95.3</v>
      </c>
      <c r="BH2355" s="23">
        <f>(BG2355-BE2355)/BE2355</f>
        <v>-7.2916666666666963E-3</v>
      </c>
      <c r="BI2355" s="14">
        <f>(1+BH2355)*BA2355</f>
        <v>16666788.677083332</v>
      </c>
      <c r="BJ2355" s="14">
        <f>BI2355*AZ2355*AW2355</f>
        <v>2418830.4926094748</v>
      </c>
      <c r="BK2355" s="15">
        <f t="shared" si="1077"/>
        <v>14247958.184473857</v>
      </c>
      <c r="BL2355" s="52">
        <v>0</v>
      </c>
      <c r="BM2355" s="15">
        <f>MAX((1-BL2355)*BK2355,BI2355*AY2355)</f>
        <v>14247958.184473857</v>
      </c>
    </row>
    <row r="2356" spans="1:65">
      <c r="A2356" s="8">
        <v>2354</v>
      </c>
      <c r="B2356" s="1" t="s">
        <v>44</v>
      </c>
      <c r="C2356" s="1">
        <v>1500</v>
      </c>
      <c r="D2356" s="1" t="s">
        <v>60</v>
      </c>
      <c r="E2356" s="1">
        <v>150000093</v>
      </c>
      <c r="F2356" s="1" t="s">
        <v>60</v>
      </c>
      <c r="G2356" s="1" t="s">
        <v>111</v>
      </c>
      <c r="H2356" s="1">
        <v>23</v>
      </c>
      <c r="I2356" s="1" t="s">
        <v>204</v>
      </c>
      <c r="J2356" s="1" t="s">
        <v>49</v>
      </c>
      <c r="K2356" s="1">
        <v>17406001</v>
      </c>
      <c r="L2356" s="1" t="s">
        <v>50</v>
      </c>
      <c r="M2356" s="1" t="s">
        <v>51</v>
      </c>
      <c r="N2356" s="1" t="s">
        <v>64</v>
      </c>
      <c r="O2356" s="1" t="s">
        <v>65</v>
      </c>
      <c r="P2356" s="1" t="s">
        <v>66</v>
      </c>
      <c r="Q2356" s="1" t="s">
        <v>67</v>
      </c>
      <c r="R2356" s="1" t="s">
        <v>87</v>
      </c>
      <c r="S2356" s="1" t="s">
        <v>88</v>
      </c>
      <c r="T2356" s="2">
        <v>43404</v>
      </c>
      <c r="U2356" s="2">
        <v>43404</v>
      </c>
      <c r="V2356" s="1" t="s">
        <v>52</v>
      </c>
      <c r="W2356" s="3">
        <v>1</v>
      </c>
      <c r="X2356" s="1" t="s">
        <v>53</v>
      </c>
      <c r="Y2356" s="4">
        <v>98582</v>
      </c>
      <c r="Z2356" s="4">
        <v>-12155</v>
      </c>
      <c r="AA2356" s="4">
        <v>0</v>
      </c>
      <c r="AB2356" s="4">
        <v>0</v>
      </c>
      <c r="AC2356" s="4">
        <v>0</v>
      </c>
      <c r="AD2356" s="4">
        <v>98582</v>
      </c>
      <c r="AE2356" s="5">
        <v>1614</v>
      </c>
      <c r="AF2356" s="1" t="s">
        <v>70</v>
      </c>
      <c r="AG2356" s="1" t="s">
        <v>71</v>
      </c>
      <c r="AH2356" s="1" t="s">
        <v>89</v>
      </c>
      <c r="AI2356" s="1" t="s">
        <v>57</v>
      </c>
      <c r="AJ2356" s="5">
        <v>10950</v>
      </c>
      <c r="AK2356" s="4">
        <v>-1025</v>
      </c>
      <c r="AL2356" s="4">
        <v>0</v>
      </c>
      <c r="AM2356" s="4">
        <v>0</v>
      </c>
      <c r="AN2356" s="4">
        <v>0</v>
      </c>
      <c r="AO2356" s="4">
        <v>-13180</v>
      </c>
      <c r="AP2356" s="4">
        <v>-13180</v>
      </c>
      <c r="AQ2356" s="4">
        <v>0</v>
      </c>
      <c r="AR2356" s="4">
        <v>85402</v>
      </c>
      <c r="AS2356" s="1" t="s">
        <v>52</v>
      </c>
      <c r="AT2356" s="9">
        <f t="shared" si="1072"/>
        <v>43404</v>
      </c>
      <c r="AU2356" s="9">
        <f t="shared" si="1073"/>
        <v>43374</v>
      </c>
      <c r="AV2356" s="9">
        <v>44798</v>
      </c>
      <c r="AW2356" s="11">
        <f t="shared" si="1074"/>
        <v>3.8191780821917809</v>
      </c>
      <c r="AX2356">
        <v>10</v>
      </c>
      <c r="AY2356" s="12">
        <v>0.05</v>
      </c>
      <c r="AZ2356">
        <f t="shared" si="1075"/>
        <v>9.5000000000000001E-2</v>
      </c>
      <c r="BA2356" s="13">
        <f t="shared" si="1076"/>
        <v>98582</v>
      </c>
      <c r="BI2356" s="14">
        <f t="shared" ref="BI2356:BI2360" si="1091">AR2356</f>
        <v>85402</v>
      </c>
      <c r="BJ2356" s="14">
        <v>0</v>
      </c>
      <c r="BK2356" s="14">
        <f t="shared" ref="BK2356:BK2360" si="1092">AR2356</f>
        <v>85402</v>
      </c>
      <c r="BL2356" s="52">
        <v>0</v>
      </c>
      <c r="BM2356" s="15">
        <f t="shared" ref="BM2356:BM2360" si="1093">AR2356</f>
        <v>85402</v>
      </c>
    </row>
    <row r="2357" spans="1:65">
      <c r="A2357" s="8">
        <v>2355</v>
      </c>
      <c r="B2357" s="1" t="s">
        <v>44</v>
      </c>
      <c r="C2357" s="1">
        <v>1500</v>
      </c>
      <c r="D2357" s="1" t="s">
        <v>60</v>
      </c>
      <c r="E2357" s="1">
        <v>150000093</v>
      </c>
      <c r="F2357" s="1" t="s">
        <v>112</v>
      </c>
      <c r="G2357" s="1" t="s">
        <v>113</v>
      </c>
      <c r="H2357" s="1">
        <v>24</v>
      </c>
      <c r="I2357" s="1" t="s">
        <v>204</v>
      </c>
      <c r="J2357" s="1" t="s">
        <v>49</v>
      </c>
      <c r="K2357" s="1">
        <v>17406001</v>
      </c>
      <c r="L2357" s="1" t="s">
        <v>50</v>
      </c>
      <c r="M2357" s="1" t="s">
        <v>51</v>
      </c>
      <c r="N2357" s="1" t="s">
        <v>64</v>
      </c>
      <c r="O2357" s="1" t="s">
        <v>65</v>
      </c>
      <c r="P2357" s="1" t="s">
        <v>66</v>
      </c>
      <c r="Q2357" s="1" t="s">
        <v>67</v>
      </c>
      <c r="R2357" s="1" t="s">
        <v>87</v>
      </c>
      <c r="S2357" s="1" t="s">
        <v>88</v>
      </c>
      <c r="T2357" s="2">
        <v>43404</v>
      </c>
      <c r="U2357" s="2">
        <v>43404</v>
      </c>
      <c r="V2357" s="1" t="s">
        <v>52</v>
      </c>
      <c r="W2357" s="3">
        <v>1</v>
      </c>
      <c r="X2357" s="1" t="s">
        <v>53</v>
      </c>
      <c r="Y2357" s="4">
        <v>995176</v>
      </c>
      <c r="Z2357" s="4">
        <v>-122721.11</v>
      </c>
      <c r="AA2357" s="4">
        <v>0</v>
      </c>
      <c r="AB2357" s="4">
        <v>0</v>
      </c>
      <c r="AC2357" s="4">
        <v>0</v>
      </c>
      <c r="AD2357" s="4">
        <v>995176</v>
      </c>
      <c r="AE2357" s="5">
        <v>1614</v>
      </c>
      <c r="AF2357" s="1" t="s">
        <v>70</v>
      </c>
      <c r="AG2357" s="1" t="s">
        <v>71</v>
      </c>
      <c r="AH2357" s="1" t="s">
        <v>89</v>
      </c>
      <c r="AI2357" s="1" t="s">
        <v>57</v>
      </c>
      <c r="AJ2357" s="5">
        <v>10950</v>
      </c>
      <c r="AK2357" s="4">
        <v>-10344</v>
      </c>
      <c r="AL2357" s="4">
        <v>0</v>
      </c>
      <c r="AM2357" s="4">
        <v>0</v>
      </c>
      <c r="AN2357" s="4">
        <v>0</v>
      </c>
      <c r="AO2357" s="4">
        <v>-133065.10999999999</v>
      </c>
      <c r="AP2357" s="4">
        <v>-133065.10999999999</v>
      </c>
      <c r="AQ2357" s="4">
        <v>0</v>
      </c>
      <c r="AR2357" s="4">
        <v>862110.89</v>
      </c>
      <c r="AS2357" s="1" t="s">
        <v>52</v>
      </c>
      <c r="AT2357" s="9">
        <f t="shared" si="1072"/>
        <v>43404</v>
      </c>
      <c r="AU2357" s="9">
        <f t="shared" si="1073"/>
        <v>43374</v>
      </c>
      <c r="AV2357" s="9">
        <v>44798</v>
      </c>
      <c r="AW2357" s="11">
        <f t="shared" si="1074"/>
        <v>3.8191780821917809</v>
      </c>
      <c r="AX2357">
        <v>10</v>
      </c>
      <c r="AY2357" s="12">
        <v>0.05</v>
      </c>
      <c r="AZ2357">
        <f t="shared" si="1075"/>
        <v>9.5000000000000001E-2</v>
      </c>
      <c r="BA2357" s="13">
        <f t="shared" si="1076"/>
        <v>995176</v>
      </c>
      <c r="BB2357" s="16" t="s">
        <v>593</v>
      </c>
      <c r="BC2357" s="16" t="s">
        <v>593</v>
      </c>
      <c r="BD2357" s="16" t="s">
        <v>593</v>
      </c>
      <c r="BE2357" s="16" t="s">
        <v>593</v>
      </c>
      <c r="BF2357" s="16" t="s">
        <v>593</v>
      </c>
      <c r="BG2357" s="16" t="s">
        <v>593</v>
      </c>
      <c r="BH2357" s="16" t="s">
        <v>593</v>
      </c>
      <c r="BI2357" s="14">
        <f t="shared" si="1091"/>
        <v>862110.89</v>
      </c>
      <c r="BJ2357" s="14">
        <v>0</v>
      </c>
      <c r="BK2357" s="14">
        <f t="shared" si="1092"/>
        <v>862110.89</v>
      </c>
      <c r="BL2357" s="52">
        <v>0</v>
      </c>
      <c r="BM2357" s="15">
        <f t="shared" si="1093"/>
        <v>862110.89</v>
      </c>
    </row>
    <row r="2358" spans="1:65">
      <c r="A2358" s="8">
        <v>2356</v>
      </c>
      <c r="B2358" s="1" t="s">
        <v>44</v>
      </c>
      <c r="C2358" s="1">
        <v>1500</v>
      </c>
      <c r="D2358" s="1" t="s">
        <v>60</v>
      </c>
      <c r="E2358" s="1">
        <v>150000093</v>
      </c>
      <c r="F2358" s="1" t="s">
        <v>112</v>
      </c>
      <c r="G2358" s="1" t="s">
        <v>114</v>
      </c>
      <c r="H2358" s="1">
        <v>25</v>
      </c>
      <c r="I2358" s="1" t="s">
        <v>204</v>
      </c>
      <c r="J2358" s="1" t="s">
        <v>49</v>
      </c>
      <c r="K2358" s="1">
        <v>17406001</v>
      </c>
      <c r="L2358" s="1" t="s">
        <v>50</v>
      </c>
      <c r="M2358" s="1" t="s">
        <v>51</v>
      </c>
      <c r="N2358" s="1" t="s">
        <v>64</v>
      </c>
      <c r="O2358" s="1" t="s">
        <v>65</v>
      </c>
      <c r="P2358" s="1" t="s">
        <v>66</v>
      </c>
      <c r="Q2358" s="1" t="s">
        <v>67</v>
      </c>
      <c r="R2358" s="1" t="s">
        <v>87</v>
      </c>
      <c r="S2358" s="1" t="s">
        <v>88</v>
      </c>
      <c r="T2358" s="2">
        <v>43404</v>
      </c>
      <c r="U2358" s="2">
        <v>43404</v>
      </c>
      <c r="V2358" s="1" t="s">
        <v>52</v>
      </c>
      <c r="W2358" s="3">
        <v>1</v>
      </c>
      <c r="X2358" s="1" t="s">
        <v>53</v>
      </c>
      <c r="Y2358" s="4">
        <v>2883400</v>
      </c>
      <c r="Z2358" s="4">
        <v>-355569.71</v>
      </c>
      <c r="AA2358" s="4">
        <v>0</v>
      </c>
      <c r="AB2358" s="4">
        <v>0</v>
      </c>
      <c r="AC2358" s="4">
        <v>0</v>
      </c>
      <c r="AD2358" s="4">
        <v>2883400</v>
      </c>
      <c r="AE2358" s="5">
        <v>1614</v>
      </c>
      <c r="AF2358" s="1" t="s">
        <v>70</v>
      </c>
      <c r="AG2358" s="1" t="s">
        <v>71</v>
      </c>
      <c r="AH2358" s="1" t="s">
        <v>89</v>
      </c>
      <c r="AI2358" s="1" t="s">
        <v>57</v>
      </c>
      <c r="AJ2358" s="5">
        <v>10950</v>
      </c>
      <c r="AK2358" s="4">
        <v>-29971</v>
      </c>
      <c r="AL2358" s="4">
        <v>0</v>
      </c>
      <c r="AM2358" s="4">
        <v>0</v>
      </c>
      <c r="AN2358" s="4">
        <v>0</v>
      </c>
      <c r="AO2358" s="4">
        <v>-385540.71</v>
      </c>
      <c r="AP2358" s="4">
        <v>-385540.71</v>
      </c>
      <c r="AQ2358" s="4">
        <v>0</v>
      </c>
      <c r="AR2358" s="4">
        <v>2497859.29</v>
      </c>
      <c r="AS2358" s="1" t="s">
        <v>52</v>
      </c>
      <c r="AT2358" s="9">
        <f t="shared" si="1072"/>
        <v>43404</v>
      </c>
      <c r="AU2358" s="9">
        <f t="shared" si="1073"/>
        <v>43374</v>
      </c>
      <c r="AV2358" s="9">
        <v>44798</v>
      </c>
      <c r="AW2358" s="11">
        <f t="shared" si="1074"/>
        <v>3.8191780821917809</v>
      </c>
      <c r="AX2358">
        <v>10</v>
      </c>
      <c r="AY2358" s="12">
        <v>0.05</v>
      </c>
      <c r="AZ2358">
        <f t="shared" si="1075"/>
        <v>9.5000000000000001E-2</v>
      </c>
      <c r="BA2358" s="13">
        <f t="shared" si="1076"/>
        <v>2883400</v>
      </c>
      <c r="BB2358" s="16" t="s">
        <v>593</v>
      </c>
      <c r="BC2358" s="16" t="s">
        <v>593</v>
      </c>
      <c r="BD2358" s="16" t="s">
        <v>593</v>
      </c>
      <c r="BE2358" s="16" t="s">
        <v>593</v>
      </c>
      <c r="BF2358" s="16" t="s">
        <v>593</v>
      </c>
      <c r="BG2358" s="16" t="s">
        <v>593</v>
      </c>
      <c r="BH2358" s="16" t="s">
        <v>593</v>
      </c>
      <c r="BI2358" s="14">
        <f t="shared" si="1091"/>
        <v>2497859.29</v>
      </c>
      <c r="BJ2358" s="14">
        <v>0</v>
      </c>
      <c r="BK2358" s="14">
        <f t="shared" si="1092"/>
        <v>2497859.29</v>
      </c>
      <c r="BL2358" s="52">
        <v>0</v>
      </c>
      <c r="BM2358" s="15">
        <f t="shared" si="1093"/>
        <v>2497859.29</v>
      </c>
    </row>
    <row r="2359" spans="1:65">
      <c r="A2359" s="8">
        <v>2357</v>
      </c>
      <c r="B2359" s="1" t="s">
        <v>44</v>
      </c>
      <c r="C2359" s="1">
        <v>1500</v>
      </c>
      <c r="D2359" s="1" t="s">
        <v>60</v>
      </c>
      <c r="E2359" s="1">
        <v>150000093</v>
      </c>
      <c r="F2359" s="1" t="s">
        <v>60</v>
      </c>
      <c r="G2359" s="1" t="s">
        <v>181</v>
      </c>
      <c r="H2359" s="1">
        <v>26</v>
      </c>
      <c r="I2359" s="1" t="s">
        <v>204</v>
      </c>
      <c r="J2359" s="1" t="s">
        <v>49</v>
      </c>
      <c r="K2359" s="1">
        <v>17406001</v>
      </c>
      <c r="L2359" s="1" t="s">
        <v>50</v>
      </c>
      <c r="M2359" s="1" t="s">
        <v>51</v>
      </c>
      <c r="N2359" s="1" t="s">
        <v>64</v>
      </c>
      <c r="O2359" s="1" t="s">
        <v>65</v>
      </c>
      <c r="P2359" s="1" t="s">
        <v>66</v>
      </c>
      <c r="Q2359" s="1" t="s">
        <v>67</v>
      </c>
      <c r="R2359" s="1" t="s">
        <v>87</v>
      </c>
      <c r="S2359" s="1" t="s">
        <v>88</v>
      </c>
      <c r="T2359" s="2">
        <v>43404</v>
      </c>
      <c r="U2359" s="2">
        <v>43404</v>
      </c>
      <c r="V2359" s="1" t="s">
        <v>52</v>
      </c>
      <c r="W2359" s="3">
        <v>1</v>
      </c>
      <c r="X2359" s="1" t="s">
        <v>53</v>
      </c>
      <c r="Y2359" s="4">
        <v>120000</v>
      </c>
      <c r="Z2359" s="4">
        <v>-14798</v>
      </c>
      <c r="AA2359" s="4">
        <v>0</v>
      </c>
      <c r="AB2359" s="4">
        <v>0</v>
      </c>
      <c r="AC2359" s="4">
        <v>0</v>
      </c>
      <c r="AD2359" s="4">
        <v>120000</v>
      </c>
      <c r="AE2359" s="5">
        <v>1614</v>
      </c>
      <c r="AF2359" s="1" t="s">
        <v>70</v>
      </c>
      <c r="AG2359" s="1" t="s">
        <v>71</v>
      </c>
      <c r="AH2359" s="1" t="s">
        <v>89</v>
      </c>
      <c r="AI2359" s="1" t="s">
        <v>57</v>
      </c>
      <c r="AJ2359" s="5">
        <v>10950</v>
      </c>
      <c r="AK2359" s="4">
        <v>-1247</v>
      </c>
      <c r="AL2359" s="4">
        <v>0</v>
      </c>
      <c r="AM2359" s="4">
        <v>0</v>
      </c>
      <c r="AN2359" s="4">
        <v>0</v>
      </c>
      <c r="AO2359" s="4">
        <v>-16045</v>
      </c>
      <c r="AP2359" s="4">
        <v>-16045</v>
      </c>
      <c r="AQ2359" s="4">
        <v>0</v>
      </c>
      <c r="AR2359" s="4">
        <v>103955</v>
      </c>
      <c r="AS2359" s="1" t="s">
        <v>52</v>
      </c>
      <c r="AT2359" s="9">
        <f t="shared" si="1072"/>
        <v>43404</v>
      </c>
      <c r="AU2359" s="9">
        <f t="shared" si="1073"/>
        <v>43374</v>
      </c>
      <c r="AV2359" s="9">
        <v>44798</v>
      </c>
      <c r="AW2359" s="11">
        <f t="shared" si="1074"/>
        <v>3.8191780821917809</v>
      </c>
      <c r="AX2359">
        <v>10</v>
      </c>
      <c r="AY2359" s="12">
        <v>0.05</v>
      </c>
      <c r="AZ2359">
        <f t="shared" si="1075"/>
        <v>9.5000000000000001E-2</v>
      </c>
      <c r="BA2359" s="13">
        <f t="shared" si="1076"/>
        <v>120000</v>
      </c>
      <c r="BI2359" s="14">
        <f t="shared" si="1091"/>
        <v>103955</v>
      </c>
      <c r="BJ2359" s="14">
        <v>0</v>
      </c>
      <c r="BK2359" s="14">
        <f t="shared" si="1092"/>
        <v>103955</v>
      </c>
      <c r="BL2359" s="52">
        <v>0</v>
      </c>
      <c r="BM2359" s="15">
        <f t="shared" si="1093"/>
        <v>103955</v>
      </c>
    </row>
    <row r="2360" spans="1:65">
      <c r="A2360" s="8">
        <v>2358</v>
      </c>
      <c r="B2360" s="1" t="s">
        <v>44</v>
      </c>
      <c r="C2360" s="1">
        <v>1500</v>
      </c>
      <c r="D2360" s="1" t="s">
        <v>60</v>
      </c>
      <c r="E2360" s="1">
        <v>150000093</v>
      </c>
      <c r="F2360" s="1" t="s">
        <v>112</v>
      </c>
      <c r="G2360" s="1" t="s">
        <v>116</v>
      </c>
      <c r="H2360" s="1">
        <v>27</v>
      </c>
      <c r="I2360" s="1" t="s">
        <v>204</v>
      </c>
      <c r="J2360" s="1" t="s">
        <v>49</v>
      </c>
      <c r="K2360" s="1">
        <v>17406001</v>
      </c>
      <c r="L2360" s="1" t="s">
        <v>50</v>
      </c>
      <c r="M2360" s="1" t="s">
        <v>51</v>
      </c>
      <c r="N2360" s="1" t="s">
        <v>64</v>
      </c>
      <c r="O2360" s="1" t="s">
        <v>65</v>
      </c>
      <c r="P2360" s="1" t="s">
        <v>66</v>
      </c>
      <c r="Q2360" s="1" t="s">
        <v>67</v>
      </c>
      <c r="R2360" s="1" t="s">
        <v>87</v>
      </c>
      <c r="S2360" s="1" t="s">
        <v>88</v>
      </c>
      <c r="T2360" s="2">
        <v>43404</v>
      </c>
      <c r="U2360" s="2">
        <v>43404</v>
      </c>
      <c r="V2360" s="1" t="s">
        <v>52</v>
      </c>
      <c r="W2360" s="3">
        <v>1</v>
      </c>
      <c r="X2360" s="1" t="s">
        <v>53</v>
      </c>
      <c r="Y2360" s="4">
        <v>4339035</v>
      </c>
      <c r="Z2360" s="4">
        <v>-535070.18000000005</v>
      </c>
      <c r="AA2360" s="4">
        <v>0</v>
      </c>
      <c r="AB2360" s="4">
        <v>0</v>
      </c>
      <c r="AC2360" s="4">
        <v>0</v>
      </c>
      <c r="AD2360" s="4">
        <v>4339035</v>
      </c>
      <c r="AE2360" s="5">
        <v>1614</v>
      </c>
      <c r="AF2360" s="1" t="s">
        <v>70</v>
      </c>
      <c r="AG2360" s="1" t="s">
        <v>71</v>
      </c>
      <c r="AH2360" s="1" t="s">
        <v>89</v>
      </c>
      <c r="AI2360" s="1" t="s">
        <v>57</v>
      </c>
      <c r="AJ2360" s="5">
        <v>10950</v>
      </c>
      <c r="AK2360" s="4">
        <v>-45101</v>
      </c>
      <c r="AL2360" s="4">
        <v>0</v>
      </c>
      <c r="AM2360" s="4">
        <v>0</v>
      </c>
      <c r="AN2360" s="4">
        <v>0</v>
      </c>
      <c r="AO2360" s="4">
        <v>-580171.18000000005</v>
      </c>
      <c r="AP2360" s="4">
        <v>-580171.18000000005</v>
      </c>
      <c r="AQ2360" s="4">
        <v>0</v>
      </c>
      <c r="AR2360" s="4">
        <v>3758863.82</v>
      </c>
      <c r="AS2360" s="1" t="s">
        <v>52</v>
      </c>
      <c r="AT2360" s="9">
        <f t="shared" si="1072"/>
        <v>43404</v>
      </c>
      <c r="AU2360" s="9">
        <f t="shared" si="1073"/>
        <v>43374</v>
      </c>
      <c r="AV2360" s="9">
        <v>44798</v>
      </c>
      <c r="AW2360" s="11">
        <f t="shared" si="1074"/>
        <v>3.8191780821917809</v>
      </c>
      <c r="AX2360">
        <v>10</v>
      </c>
      <c r="AY2360" s="12">
        <v>0.05</v>
      </c>
      <c r="AZ2360">
        <f t="shared" si="1075"/>
        <v>9.5000000000000001E-2</v>
      </c>
      <c r="BA2360" s="13">
        <f t="shared" si="1076"/>
        <v>4339035</v>
      </c>
      <c r="BB2360" s="16" t="s">
        <v>593</v>
      </c>
      <c r="BC2360" s="16" t="s">
        <v>593</v>
      </c>
      <c r="BD2360" s="16" t="s">
        <v>593</v>
      </c>
      <c r="BE2360" s="16" t="s">
        <v>593</v>
      </c>
      <c r="BF2360" s="16" t="s">
        <v>593</v>
      </c>
      <c r="BG2360" s="16" t="s">
        <v>593</v>
      </c>
      <c r="BH2360" s="16" t="s">
        <v>593</v>
      </c>
      <c r="BI2360" s="14">
        <f t="shared" si="1091"/>
        <v>3758863.82</v>
      </c>
      <c r="BJ2360" s="14">
        <v>0</v>
      </c>
      <c r="BK2360" s="14">
        <f t="shared" si="1092"/>
        <v>3758863.82</v>
      </c>
      <c r="BL2360" s="52">
        <v>0</v>
      </c>
      <c r="BM2360" s="15">
        <f t="shared" si="1093"/>
        <v>3758863.82</v>
      </c>
    </row>
    <row r="2361" spans="1:65">
      <c r="A2361" s="8">
        <v>2359</v>
      </c>
      <c r="B2361" s="1" t="s">
        <v>44</v>
      </c>
      <c r="C2361" s="1">
        <v>1500</v>
      </c>
      <c r="D2361" s="1" t="s">
        <v>60</v>
      </c>
      <c r="E2361" s="1">
        <v>150000094</v>
      </c>
      <c r="F2361" s="1" t="s">
        <v>60</v>
      </c>
      <c r="G2361" s="1" t="s">
        <v>86</v>
      </c>
      <c r="H2361" s="1">
        <v>1</v>
      </c>
      <c r="I2361" s="1" t="s">
        <v>205</v>
      </c>
      <c r="J2361" s="1" t="s">
        <v>49</v>
      </c>
      <c r="K2361" s="1">
        <v>17406001</v>
      </c>
      <c r="L2361" s="1" t="s">
        <v>50</v>
      </c>
      <c r="M2361" s="1" t="s">
        <v>51</v>
      </c>
      <c r="N2361" s="1" t="s">
        <v>64</v>
      </c>
      <c r="O2361" s="1" t="s">
        <v>65</v>
      </c>
      <c r="P2361" s="1" t="s">
        <v>66</v>
      </c>
      <c r="Q2361" s="1" t="s">
        <v>67</v>
      </c>
      <c r="R2361" s="1" t="s">
        <v>87</v>
      </c>
      <c r="S2361" s="1" t="s">
        <v>88</v>
      </c>
      <c r="T2361" s="2">
        <v>43404</v>
      </c>
      <c r="U2361" s="2">
        <v>43404</v>
      </c>
      <c r="V2361" s="1" t="s">
        <v>52</v>
      </c>
      <c r="W2361" s="3">
        <v>1</v>
      </c>
      <c r="X2361" s="1" t="s">
        <v>53</v>
      </c>
      <c r="Y2361" s="4">
        <v>892500</v>
      </c>
      <c r="Z2361" s="4">
        <v>-110059</v>
      </c>
      <c r="AA2361" s="4">
        <v>0</v>
      </c>
      <c r="AB2361" s="4">
        <v>0</v>
      </c>
      <c r="AC2361" s="4">
        <v>0</v>
      </c>
      <c r="AD2361" s="4">
        <v>892500</v>
      </c>
      <c r="AE2361" s="5">
        <v>1614</v>
      </c>
      <c r="AF2361" s="1" t="s">
        <v>70</v>
      </c>
      <c r="AG2361" s="1" t="s">
        <v>71</v>
      </c>
      <c r="AH2361" s="1" t="s">
        <v>89</v>
      </c>
      <c r="AI2361" s="1" t="s">
        <v>57</v>
      </c>
      <c r="AJ2361" s="5">
        <v>10950</v>
      </c>
      <c r="AK2361" s="4">
        <v>-9277</v>
      </c>
      <c r="AL2361" s="4">
        <v>0</v>
      </c>
      <c r="AM2361" s="4">
        <v>0</v>
      </c>
      <c r="AN2361" s="4">
        <v>0</v>
      </c>
      <c r="AO2361" s="4">
        <v>-119336</v>
      </c>
      <c r="AP2361" s="4">
        <v>-119336</v>
      </c>
      <c r="AQ2361" s="4">
        <v>0</v>
      </c>
      <c r="AR2361" s="4">
        <v>773164</v>
      </c>
      <c r="AS2361" s="1" t="s">
        <v>52</v>
      </c>
      <c r="AT2361" s="9">
        <f t="shared" si="1072"/>
        <v>43404</v>
      </c>
      <c r="AU2361" s="9">
        <f t="shared" si="1073"/>
        <v>43374</v>
      </c>
      <c r="AV2361" s="9">
        <v>44798</v>
      </c>
      <c r="AW2361" s="11">
        <f t="shared" si="1074"/>
        <v>3.8191780821917809</v>
      </c>
      <c r="AX2361">
        <v>10</v>
      </c>
      <c r="AY2361" s="12">
        <v>0.05</v>
      </c>
      <c r="AZ2361">
        <f t="shared" si="1075"/>
        <v>9.5000000000000001E-2</v>
      </c>
      <c r="BA2361" s="13">
        <f t="shared" si="1076"/>
        <v>892500</v>
      </c>
      <c r="BB2361" s="17" t="s">
        <v>1853</v>
      </c>
      <c r="BC2361">
        <f>MATCH(BB2361,MONTHLY_INDEX!$A:$A,0)</f>
        <v>630</v>
      </c>
      <c r="BD2361">
        <f>MATCH(AU2361,MONTHLY_INDEX!$1:$1,0)</f>
        <v>82</v>
      </c>
      <c r="BE2361">
        <f>INDEX(MONTHLY_INDEX!$1:$1048576,Final!BC2361,Final!BD2361)</f>
        <v>115.8</v>
      </c>
      <c r="BF2361">
        <f>MATCH($BF$1,MONTHLY_INDEX!$1:$1,0)</f>
        <v>127</v>
      </c>
      <c r="BG2361">
        <f>INDEX(MONTHLY_INDEX!$1:$1048576,Final!BC2361,Final!BF2361)</f>
        <v>151.1</v>
      </c>
      <c r="BH2361" s="23">
        <f t="shared" ref="BH2361:BH2378" si="1094">(BG2361-BE2361)/BE2361</f>
        <v>0.30483592400690845</v>
      </c>
      <c r="BI2361" s="14">
        <f t="shared" ref="BI2361:BI2378" si="1095">(1+BH2361)*BA2361</f>
        <v>1164566.0621761659</v>
      </c>
      <c r="BJ2361" s="14">
        <f t="shared" ref="BJ2361:BJ2378" si="1096">BI2361*AZ2361*AW2361</f>
        <v>422530.09209312231</v>
      </c>
      <c r="BK2361" s="15">
        <f t="shared" si="1077"/>
        <v>742035.97008304356</v>
      </c>
      <c r="BL2361" s="52">
        <v>0</v>
      </c>
      <c r="BM2361" s="15">
        <f t="shared" ref="BM2361:BM2378" si="1097">MAX((1-BL2361)*BK2361,BI2361*AY2361)</f>
        <v>742035.97008304356</v>
      </c>
    </row>
    <row r="2362" spans="1:65">
      <c r="A2362" s="8">
        <v>2360</v>
      </c>
      <c r="B2362" s="1" t="s">
        <v>44</v>
      </c>
      <c r="C2362" s="1">
        <v>1500</v>
      </c>
      <c r="D2362" s="1" t="s">
        <v>60</v>
      </c>
      <c r="E2362" s="1">
        <v>150000094</v>
      </c>
      <c r="F2362" s="1" t="s">
        <v>60</v>
      </c>
      <c r="G2362" s="1" t="s">
        <v>90</v>
      </c>
      <c r="H2362" s="1">
        <v>2</v>
      </c>
      <c r="I2362" s="1" t="s">
        <v>205</v>
      </c>
      <c r="J2362" s="1" t="s">
        <v>49</v>
      </c>
      <c r="K2362" s="1">
        <v>17406001</v>
      </c>
      <c r="L2362" s="1" t="s">
        <v>50</v>
      </c>
      <c r="M2362" s="1" t="s">
        <v>51</v>
      </c>
      <c r="N2362" s="1" t="s">
        <v>64</v>
      </c>
      <c r="O2362" s="1" t="s">
        <v>65</v>
      </c>
      <c r="P2362" s="1" t="s">
        <v>66</v>
      </c>
      <c r="Q2362" s="1" t="s">
        <v>67</v>
      </c>
      <c r="R2362" s="1" t="s">
        <v>87</v>
      </c>
      <c r="S2362" s="1" t="s">
        <v>88</v>
      </c>
      <c r="T2362" s="2">
        <v>43404</v>
      </c>
      <c r="U2362" s="2">
        <v>43404</v>
      </c>
      <c r="V2362" s="1" t="s">
        <v>52</v>
      </c>
      <c r="W2362" s="3">
        <v>1</v>
      </c>
      <c r="X2362" s="1" t="s">
        <v>53</v>
      </c>
      <c r="Y2362" s="4">
        <v>472500</v>
      </c>
      <c r="Z2362" s="4">
        <v>-58266</v>
      </c>
      <c r="AA2362" s="4">
        <v>0</v>
      </c>
      <c r="AB2362" s="4">
        <v>0</v>
      </c>
      <c r="AC2362" s="4">
        <v>0</v>
      </c>
      <c r="AD2362" s="4">
        <v>472500</v>
      </c>
      <c r="AE2362" s="5">
        <v>1614</v>
      </c>
      <c r="AF2362" s="1" t="s">
        <v>70</v>
      </c>
      <c r="AG2362" s="1" t="s">
        <v>71</v>
      </c>
      <c r="AH2362" s="1" t="s">
        <v>89</v>
      </c>
      <c r="AI2362" s="1" t="s">
        <v>57</v>
      </c>
      <c r="AJ2362" s="5">
        <v>10950</v>
      </c>
      <c r="AK2362" s="4">
        <v>-4911</v>
      </c>
      <c r="AL2362" s="4">
        <v>0</v>
      </c>
      <c r="AM2362" s="4">
        <v>0</v>
      </c>
      <c r="AN2362" s="4">
        <v>0</v>
      </c>
      <c r="AO2362" s="4">
        <v>-63177</v>
      </c>
      <c r="AP2362" s="4">
        <v>-63177</v>
      </c>
      <c r="AQ2362" s="4">
        <v>0</v>
      </c>
      <c r="AR2362" s="4">
        <v>409323</v>
      </c>
      <c r="AS2362" s="1" t="s">
        <v>52</v>
      </c>
      <c r="AT2362" s="9">
        <f t="shared" si="1072"/>
        <v>43404</v>
      </c>
      <c r="AU2362" s="9">
        <f t="shared" si="1073"/>
        <v>43374</v>
      </c>
      <c r="AV2362" s="9">
        <v>44798</v>
      </c>
      <c r="AW2362" s="11">
        <f t="shared" si="1074"/>
        <v>3.8191780821917809</v>
      </c>
      <c r="AX2362">
        <v>10</v>
      </c>
      <c r="AY2362" s="12">
        <v>0.05</v>
      </c>
      <c r="AZ2362">
        <f t="shared" si="1075"/>
        <v>9.5000000000000001E-2</v>
      </c>
      <c r="BA2362" s="13">
        <f t="shared" si="1076"/>
        <v>472500</v>
      </c>
      <c r="BB2362" s="17" t="s">
        <v>2189</v>
      </c>
      <c r="BC2362">
        <f>MATCH(BB2362,MONTHLY_INDEX!$A:$A,0)</f>
        <v>798</v>
      </c>
      <c r="BD2362">
        <f>MATCH(AU2362,MONTHLY_INDEX!$1:$1,0)</f>
        <v>82</v>
      </c>
      <c r="BE2362">
        <f>INDEX(MONTHLY_INDEX!$1:$1048576,Final!BC2362,Final!BD2362)</f>
        <v>96</v>
      </c>
      <c r="BF2362">
        <f>MATCH($BF$1,MONTHLY_INDEX!$1:$1,0)</f>
        <v>127</v>
      </c>
      <c r="BG2362">
        <f>INDEX(MONTHLY_INDEX!$1:$1048576,Final!BC2362,Final!BF2362)</f>
        <v>95.3</v>
      </c>
      <c r="BH2362" s="23">
        <f t="shared" si="1094"/>
        <v>-7.2916666666666963E-3</v>
      </c>
      <c r="BI2362" s="14">
        <f t="shared" si="1095"/>
        <v>469054.6875</v>
      </c>
      <c r="BJ2362" s="14">
        <f t="shared" si="1096"/>
        <v>170183.32127568492</v>
      </c>
      <c r="BK2362" s="15">
        <f t="shared" si="1077"/>
        <v>298871.36622431508</v>
      </c>
      <c r="BL2362" s="52">
        <v>0</v>
      </c>
      <c r="BM2362" s="15">
        <f t="shared" si="1097"/>
        <v>298871.36622431508</v>
      </c>
    </row>
    <row r="2363" spans="1:65">
      <c r="A2363" s="8">
        <v>2361</v>
      </c>
      <c r="B2363" s="1" t="s">
        <v>44</v>
      </c>
      <c r="C2363" s="1">
        <v>1500</v>
      </c>
      <c r="D2363" s="1" t="s">
        <v>60</v>
      </c>
      <c r="E2363" s="1">
        <v>150000094</v>
      </c>
      <c r="F2363" s="1" t="s">
        <v>60</v>
      </c>
      <c r="G2363" s="1" t="s">
        <v>91</v>
      </c>
      <c r="H2363" s="1">
        <v>3</v>
      </c>
      <c r="I2363" s="1" t="s">
        <v>205</v>
      </c>
      <c r="J2363" s="1" t="s">
        <v>49</v>
      </c>
      <c r="K2363" s="1">
        <v>17406001</v>
      </c>
      <c r="L2363" s="1" t="s">
        <v>50</v>
      </c>
      <c r="M2363" s="1" t="s">
        <v>51</v>
      </c>
      <c r="N2363" s="1" t="s">
        <v>64</v>
      </c>
      <c r="O2363" s="1" t="s">
        <v>65</v>
      </c>
      <c r="P2363" s="1" t="s">
        <v>66</v>
      </c>
      <c r="Q2363" s="1" t="s">
        <v>67</v>
      </c>
      <c r="R2363" s="1" t="s">
        <v>87</v>
      </c>
      <c r="S2363" s="1" t="s">
        <v>88</v>
      </c>
      <c r="T2363" s="2">
        <v>43404</v>
      </c>
      <c r="U2363" s="2">
        <v>43404</v>
      </c>
      <c r="V2363" s="1" t="s">
        <v>52</v>
      </c>
      <c r="W2363" s="3">
        <v>1</v>
      </c>
      <c r="X2363" s="1" t="s">
        <v>53</v>
      </c>
      <c r="Y2363" s="4">
        <v>637760</v>
      </c>
      <c r="Z2363" s="4">
        <v>-78645</v>
      </c>
      <c r="AA2363" s="4">
        <v>0</v>
      </c>
      <c r="AB2363" s="4">
        <v>0</v>
      </c>
      <c r="AC2363" s="4">
        <v>0</v>
      </c>
      <c r="AD2363" s="4">
        <v>637760</v>
      </c>
      <c r="AE2363" s="5">
        <v>1614</v>
      </c>
      <c r="AF2363" s="1" t="s">
        <v>70</v>
      </c>
      <c r="AG2363" s="1" t="s">
        <v>71</v>
      </c>
      <c r="AH2363" s="1" t="s">
        <v>89</v>
      </c>
      <c r="AI2363" s="1" t="s">
        <v>57</v>
      </c>
      <c r="AJ2363" s="5">
        <v>10950</v>
      </c>
      <c r="AK2363" s="4">
        <v>-6629</v>
      </c>
      <c r="AL2363" s="4">
        <v>0</v>
      </c>
      <c r="AM2363" s="4">
        <v>0</v>
      </c>
      <c r="AN2363" s="4">
        <v>0</v>
      </c>
      <c r="AO2363" s="4">
        <v>-85274</v>
      </c>
      <c r="AP2363" s="4">
        <v>-85274</v>
      </c>
      <c r="AQ2363" s="4">
        <v>0</v>
      </c>
      <c r="AR2363" s="4">
        <v>552486</v>
      </c>
      <c r="AS2363" s="1" t="s">
        <v>52</v>
      </c>
      <c r="AT2363" s="9">
        <f t="shared" si="1072"/>
        <v>43404</v>
      </c>
      <c r="AU2363" s="9">
        <f t="shared" si="1073"/>
        <v>43374</v>
      </c>
      <c r="AV2363" s="9">
        <v>44798</v>
      </c>
      <c r="AW2363" s="11">
        <f t="shared" si="1074"/>
        <v>3.8191780821917809</v>
      </c>
      <c r="AX2363">
        <v>10</v>
      </c>
      <c r="AY2363" s="12">
        <v>0.05</v>
      </c>
      <c r="AZ2363">
        <f t="shared" si="1075"/>
        <v>9.5000000000000001E-2</v>
      </c>
      <c r="BA2363" s="13">
        <f t="shared" si="1076"/>
        <v>637760</v>
      </c>
      <c r="BB2363" s="17" t="s">
        <v>2189</v>
      </c>
      <c r="BC2363">
        <f>MATCH(BB2363,MONTHLY_INDEX!$A:$A,0)</f>
        <v>798</v>
      </c>
      <c r="BD2363">
        <f>MATCH(AU2363,MONTHLY_INDEX!$1:$1,0)</f>
        <v>82</v>
      </c>
      <c r="BE2363">
        <f>INDEX(MONTHLY_INDEX!$1:$1048576,Final!BC2363,Final!BD2363)</f>
        <v>96</v>
      </c>
      <c r="BF2363">
        <f>MATCH($BF$1,MONTHLY_INDEX!$1:$1,0)</f>
        <v>127</v>
      </c>
      <c r="BG2363">
        <f>INDEX(MONTHLY_INDEX!$1:$1048576,Final!BC2363,Final!BF2363)</f>
        <v>95.3</v>
      </c>
      <c r="BH2363" s="23">
        <f t="shared" si="1094"/>
        <v>-7.2916666666666963E-3</v>
      </c>
      <c r="BI2363" s="14">
        <f t="shared" si="1095"/>
        <v>633109.66666666663</v>
      </c>
      <c r="BJ2363" s="14">
        <f t="shared" si="1096"/>
        <v>229706.06344292234</v>
      </c>
      <c r="BK2363" s="15">
        <f t="shared" si="1077"/>
        <v>403403.60322374431</v>
      </c>
      <c r="BL2363" s="52">
        <v>0</v>
      </c>
      <c r="BM2363" s="15">
        <f t="shared" si="1097"/>
        <v>403403.60322374431</v>
      </c>
    </row>
    <row r="2364" spans="1:65">
      <c r="A2364" s="8">
        <v>2362</v>
      </c>
      <c r="B2364" s="1" t="s">
        <v>44</v>
      </c>
      <c r="C2364" s="1">
        <v>1500</v>
      </c>
      <c r="D2364" s="1" t="s">
        <v>60</v>
      </c>
      <c r="E2364" s="1">
        <v>150000094</v>
      </c>
      <c r="F2364" s="1" t="s">
        <v>60</v>
      </c>
      <c r="G2364" s="1" t="s">
        <v>92</v>
      </c>
      <c r="H2364" s="1">
        <v>4</v>
      </c>
      <c r="I2364" s="1" t="s">
        <v>205</v>
      </c>
      <c r="J2364" s="1" t="s">
        <v>49</v>
      </c>
      <c r="K2364" s="1">
        <v>17406001</v>
      </c>
      <c r="L2364" s="1" t="s">
        <v>50</v>
      </c>
      <c r="M2364" s="1" t="s">
        <v>51</v>
      </c>
      <c r="N2364" s="1" t="s">
        <v>64</v>
      </c>
      <c r="O2364" s="1" t="s">
        <v>65</v>
      </c>
      <c r="P2364" s="1" t="s">
        <v>66</v>
      </c>
      <c r="Q2364" s="1" t="s">
        <v>67</v>
      </c>
      <c r="R2364" s="1" t="s">
        <v>87</v>
      </c>
      <c r="S2364" s="1" t="s">
        <v>88</v>
      </c>
      <c r="T2364" s="2">
        <v>43404</v>
      </c>
      <c r="U2364" s="2">
        <v>43404</v>
      </c>
      <c r="V2364" s="1" t="s">
        <v>52</v>
      </c>
      <c r="W2364" s="3">
        <v>1</v>
      </c>
      <c r="X2364" s="1" t="s">
        <v>53</v>
      </c>
      <c r="Y2364" s="4">
        <v>21044329</v>
      </c>
      <c r="Z2364" s="4">
        <v>-2595103</v>
      </c>
      <c r="AA2364" s="4">
        <v>0</v>
      </c>
      <c r="AB2364" s="4">
        <v>0</v>
      </c>
      <c r="AC2364" s="4">
        <v>0</v>
      </c>
      <c r="AD2364" s="4">
        <v>21044329</v>
      </c>
      <c r="AE2364" s="5">
        <v>1614</v>
      </c>
      <c r="AF2364" s="1" t="s">
        <v>70</v>
      </c>
      <c r="AG2364" s="1" t="s">
        <v>71</v>
      </c>
      <c r="AH2364" s="1" t="s">
        <v>89</v>
      </c>
      <c r="AI2364" s="1" t="s">
        <v>57</v>
      </c>
      <c r="AJ2364" s="5">
        <v>10950</v>
      </c>
      <c r="AK2364" s="4">
        <v>-218740</v>
      </c>
      <c r="AL2364" s="4">
        <v>0</v>
      </c>
      <c r="AM2364" s="4">
        <v>0</v>
      </c>
      <c r="AN2364" s="4">
        <v>0</v>
      </c>
      <c r="AO2364" s="4">
        <v>-2813843</v>
      </c>
      <c r="AP2364" s="4">
        <v>-2813843</v>
      </c>
      <c r="AQ2364" s="4">
        <v>0</v>
      </c>
      <c r="AR2364" s="4">
        <v>18230486</v>
      </c>
      <c r="AS2364" s="1" t="s">
        <v>52</v>
      </c>
      <c r="AT2364" s="9">
        <f t="shared" si="1072"/>
        <v>43404</v>
      </c>
      <c r="AU2364" s="9">
        <f t="shared" si="1073"/>
        <v>43374</v>
      </c>
      <c r="AV2364" s="9">
        <v>44798</v>
      </c>
      <c r="AW2364" s="11">
        <f t="shared" si="1074"/>
        <v>3.8191780821917809</v>
      </c>
      <c r="AX2364">
        <v>25</v>
      </c>
      <c r="AY2364" s="12">
        <v>0.05</v>
      </c>
      <c r="AZ2364">
        <f t="shared" si="1075"/>
        <v>3.7999999999999999E-2</v>
      </c>
      <c r="BA2364" s="13">
        <f t="shared" si="1076"/>
        <v>21044329</v>
      </c>
      <c r="BB2364" s="17" t="s">
        <v>2189</v>
      </c>
      <c r="BC2364">
        <f>MATCH(BB2364,MONTHLY_INDEX!$A:$A,0)</f>
        <v>798</v>
      </c>
      <c r="BD2364">
        <f>MATCH(AU2364,MONTHLY_INDEX!$1:$1,0)</f>
        <v>82</v>
      </c>
      <c r="BE2364">
        <f>INDEX(MONTHLY_INDEX!$1:$1048576,Final!BC2364,Final!BD2364)</f>
        <v>96</v>
      </c>
      <c r="BF2364">
        <f>MATCH($BF$1,MONTHLY_INDEX!$1:$1,0)</f>
        <v>127</v>
      </c>
      <c r="BG2364">
        <f>INDEX(MONTHLY_INDEX!$1:$1048576,Final!BC2364,Final!BF2364)</f>
        <v>95.3</v>
      </c>
      <c r="BH2364" s="23">
        <f t="shared" si="1094"/>
        <v>-7.2916666666666963E-3</v>
      </c>
      <c r="BI2364" s="14">
        <f t="shared" si="1095"/>
        <v>20890880.767708331</v>
      </c>
      <c r="BJ2364" s="14">
        <f t="shared" si="1096"/>
        <v>3031867.7699371115</v>
      </c>
      <c r="BK2364" s="15">
        <f t="shared" si="1077"/>
        <v>17859012.997771218</v>
      </c>
      <c r="BL2364" s="52">
        <v>0</v>
      </c>
      <c r="BM2364" s="15">
        <f t="shared" si="1097"/>
        <v>17859012.997771218</v>
      </c>
    </row>
    <row r="2365" spans="1:65">
      <c r="A2365" s="8">
        <v>2363</v>
      </c>
      <c r="B2365" s="1" t="s">
        <v>44</v>
      </c>
      <c r="C2365" s="1">
        <v>1500</v>
      </c>
      <c r="D2365" s="1" t="s">
        <v>60</v>
      </c>
      <c r="E2365" s="1">
        <v>150000094</v>
      </c>
      <c r="F2365" s="1" t="s">
        <v>60</v>
      </c>
      <c r="G2365" s="1" t="s">
        <v>93</v>
      </c>
      <c r="H2365" s="1">
        <v>5</v>
      </c>
      <c r="I2365" s="1" t="s">
        <v>205</v>
      </c>
      <c r="J2365" s="1" t="s">
        <v>49</v>
      </c>
      <c r="K2365" s="1">
        <v>17406001</v>
      </c>
      <c r="L2365" s="1" t="s">
        <v>50</v>
      </c>
      <c r="M2365" s="1" t="s">
        <v>51</v>
      </c>
      <c r="N2365" s="1" t="s">
        <v>64</v>
      </c>
      <c r="O2365" s="1" t="s">
        <v>65</v>
      </c>
      <c r="P2365" s="1" t="s">
        <v>66</v>
      </c>
      <c r="Q2365" s="1" t="s">
        <v>67</v>
      </c>
      <c r="R2365" s="1" t="s">
        <v>87</v>
      </c>
      <c r="S2365" s="1" t="s">
        <v>88</v>
      </c>
      <c r="T2365" s="2">
        <v>43404</v>
      </c>
      <c r="U2365" s="2">
        <v>43404</v>
      </c>
      <c r="V2365" s="1" t="s">
        <v>52</v>
      </c>
      <c r="W2365" s="3">
        <v>1</v>
      </c>
      <c r="X2365" s="1" t="s">
        <v>53</v>
      </c>
      <c r="Y2365" s="4">
        <v>969266</v>
      </c>
      <c r="Z2365" s="4">
        <v>-119526</v>
      </c>
      <c r="AA2365" s="4">
        <v>0</v>
      </c>
      <c r="AB2365" s="4">
        <v>0</v>
      </c>
      <c r="AC2365" s="4">
        <v>0</v>
      </c>
      <c r="AD2365" s="4">
        <v>969266</v>
      </c>
      <c r="AE2365" s="5">
        <v>1614</v>
      </c>
      <c r="AF2365" s="1" t="s">
        <v>70</v>
      </c>
      <c r="AG2365" s="1" t="s">
        <v>71</v>
      </c>
      <c r="AH2365" s="1" t="s">
        <v>89</v>
      </c>
      <c r="AI2365" s="1" t="s">
        <v>57</v>
      </c>
      <c r="AJ2365" s="5">
        <v>10950</v>
      </c>
      <c r="AK2365" s="4">
        <v>-10075</v>
      </c>
      <c r="AL2365" s="4">
        <v>0</v>
      </c>
      <c r="AM2365" s="4">
        <v>0</v>
      </c>
      <c r="AN2365" s="4">
        <v>0</v>
      </c>
      <c r="AO2365" s="4">
        <v>-129601</v>
      </c>
      <c r="AP2365" s="4">
        <v>-129601</v>
      </c>
      <c r="AQ2365" s="4">
        <v>0</v>
      </c>
      <c r="AR2365" s="4">
        <v>839665</v>
      </c>
      <c r="AS2365" s="1" t="s">
        <v>52</v>
      </c>
      <c r="AT2365" s="9">
        <f t="shared" si="1072"/>
        <v>43404</v>
      </c>
      <c r="AU2365" s="9">
        <f t="shared" si="1073"/>
        <v>43374</v>
      </c>
      <c r="AV2365" s="9">
        <v>44798</v>
      </c>
      <c r="AW2365" s="11">
        <f t="shared" si="1074"/>
        <v>3.8191780821917809</v>
      </c>
      <c r="AX2365">
        <v>25</v>
      </c>
      <c r="AY2365" s="12">
        <v>0.05</v>
      </c>
      <c r="AZ2365">
        <f t="shared" si="1075"/>
        <v>3.7999999999999999E-2</v>
      </c>
      <c r="BA2365" s="13">
        <f t="shared" si="1076"/>
        <v>969266</v>
      </c>
      <c r="BB2365" s="17" t="s">
        <v>2083</v>
      </c>
      <c r="BC2365">
        <f>MATCH(BB2365,MONTHLY_INDEX!$A:$A,0)</f>
        <v>745</v>
      </c>
      <c r="BD2365">
        <f>MATCH(AU2365,MONTHLY_INDEX!$1:$1,0)</f>
        <v>82</v>
      </c>
      <c r="BE2365">
        <f>INDEX(MONTHLY_INDEX!$1:$1048576,Final!BC2365,Final!BD2365)</f>
        <v>107.7</v>
      </c>
      <c r="BF2365">
        <f>MATCH($BF$1,MONTHLY_INDEX!$1:$1,0)</f>
        <v>127</v>
      </c>
      <c r="BG2365">
        <f>INDEX(MONTHLY_INDEX!$1:$1048576,Final!BC2365,Final!BF2365)</f>
        <v>115.4</v>
      </c>
      <c r="BH2365" s="23">
        <f t="shared" si="1094"/>
        <v>7.1494893221912742E-2</v>
      </c>
      <c r="BI2365" s="14">
        <f t="shared" si="1095"/>
        <v>1038563.5691736306</v>
      </c>
      <c r="BJ2365" s="14">
        <f t="shared" si="1096"/>
        <v>150725.4503733303</v>
      </c>
      <c r="BK2365" s="15">
        <f t="shared" si="1077"/>
        <v>887838.11880030029</v>
      </c>
      <c r="BL2365" s="52">
        <v>0</v>
      </c>
      <c r="BM2365" s="15">
        <f t="shared" si="1097"/>
        <v>887838.11880030029</v>
      </c>
    </row>
    <row r="2366" spans="1:65">
      <c r="A2366" s="8">
        <v>2364</v>
      </c>
      <c r="B2366" s="1" t="s">
        <v>44</v>
      </c>
      <c r="C2366" s="1">
        <v>1500</v>
      </c>
      <c r="D2366" s="1" t="s">
        <v>60</v>
      </c>
      <c r="E2366" s="1">
        <v>150000094</v>
      </c>
      <c r="F2366" s="1" t="s">
        <v>60</v>
      </c>
      <c r="G2366" s="1" t="s">
        <v>94</v>
      </c>
      <c r="H2366" s="1">
        <v>6</v>
      </c>
      <c r="I2366" s="1" t="s">
        <v>205</v>
      </c>
      <c r="J2366" s="1" t="s">
        <v>49</v>
      </c>
      <c r="K2366" s="1">
        <v>17406001</v>
      </c>
      <c r="L2366" s="1" t="s">
        <v>50</v>
      </c>
      <c r="M2366" s="1" t="s">
        <v>51</v>
      </c>
      <c r="N2366" s="1" t="s">
        <v>64</v>
      </c>
      <c r="O2366" s="1" t="s">
        <v>65</v>
      </c>
      <c r="P2366" s="1" t="s">
        <v>66</v>
      </c>
      <c r="Q2366" s="1" t="s">
        <v>67</v>
      </c>
      <c r="R2366" s="1" t="s">
        <v>87</v>
      </c>
      <c r="S2366" s="1" t="s">
        <v>88</v>
      </c>
      <c r="T2366" s="2">
        <v>43404</v>
      </c>
      <c r="U2366" s="2">
        <v>43404</v>
      </c>
      <c r="V2366" s="1" t="s">
        <v>52</v>
      </c>
      <c r="W2366" s="3">
        <v>1</v>
      </c>
      <c r="X2366" s="1" t="s">
        <v>53</v>
      </c>
      <c r="Y2366" s="4">
        <v>735000</v>
      </c>
      <c r="Z2366" s="4">
        <v>-90636</v>
      </c>
      <c r="AA2366" s="4">
        <v>0</v>
      </c>
      <c r="AB2366" s="4">
        <v>0</v>
      </c>
      <c r="AC2366" s="4">
        <v>0</v>
      </c>
      <c r="AD2366" s="4">
        <v>735000</v>
      </c>
      <c r="AE2366" s="5">
        <v>1614</v>
      </c>
      <c r="AF2366" s="1" t="s">
        <v>70</v>
      </c>
      <c r="AG2366" s="1" t="s">
        <v>71</v>
      </c>
      <c r="AH2366" s="1" t="s">
        <v>89</v>
      </c>
      <c r="AI2366" s="1" t="s">
        <v>57</v>
      </c>
      <c r="AJ2366" s="5">
        <v>10950</v>
      </c>
      <c r="AK2366" s="4">
        <v>-7640</v>
      </c>
      <c r="AL2366" s="4">
        <v>0</v>
      </c>
      <c r="AM2366" s="4">
        <v>0</v>
      </c>
      <c r="AN2366" s="4">
        <v>0</v>
      </c>
      <c r="AO2366" s="4">
        <v>-98276</v>
      </c>
      <c r="AP2366" s="4">
        <v>-98276</v>
      </c>
      <c r="AQ2366" s="4">
        <v>0</v>
      </c>
      <c r="AR2366" s="4">
        <v>636724</v>
      </c>
      <c r="AS2366" s="1" t="s">
        <v>52</v>
      </c>
      <c r="AT2366" s="9">
        <f t="shared" si="1072"/>
        <v>43404</v>
      </c>
      <c r="AU2366" s="9">
        <f t="shared" si="1073"/>
        <v>43374</v>
      </c>
      <c r="AV2366" s="9">
        <v>44798</v>
      </c>
      <c r="AW2366" s="11">
        <f t="shared" si="1074"/>
        <v>3.8191780821917809</v>
      </c>
      <c r="AX2366">
        <v>10</v>
      </c>
      <c r="AY2366" s="12">
        <v>0.05</v>
      </c>
      <c r="AZ2366">
        <f t="shared" si="1075"/>
        <v>9.5000000000000001E-2</v>
      </c>
      <c r="BA2366" s="13">
        <f t="shared" si="1076"/>
        <v>735000</v>
      </c>
      <c r="BB2366" s="17" t="s">
        <v>1853</v>
      </c>
      <c r="BC2366">
        <f>MATCH(BB2366,MONTHLY_INDEX!$A:$A,0)</f>
        <v>630</v>
      </c>
      <c r="BD2366">
        <f>MATCH(AU2366,MONTHLY_INDEX!$1:$1,0)</f>
        <v>82</v>
      </c>
      <c r="BE2366">
        <f>INDEX(MONTHLY_INDEX!$1:$1048576,Final!BC2366,Final!BD2366)</f>
        <v>115.8</v>
      </c>
      <c r="BF2366">
        <f>MATCH($BF$1,MONTHLY_INDEX!$1:$1,0)</f>
        <v>127</v>
      </c>
      <c r="BG2366">
        <f>INDEX(MONTHLY_INDEX!$1:$1048576,Final!BC2366,Final!BF2366)</f>
        <v>151.1</v>
      </c>
      <c r="BH2366" s="23">
        <f t="shared" si="1094"/>
        <v>0.30483592400690845</v>
      </c>
      <c r="BI2366" s="14">
        <f t="shared" si="1095"/>
        <v>959054.4041450778</v>
      </c>
      <c r="BJ2366" s="14">
        <f t="shared" si="1096"/>
        <v>347965.9581943361</v>
      </c>
      <c r="BK2366" s="15">
        <f t="shared" si="1077"/>
        <v>611088.44595074165</v>
      </c>
      <c r="BL2366" s="52">
        <v>0</v>
      </c>
      <c r="BM2366" s="15">
        <f t="shared" si="1097"/>
        <v>611088.44595074165</v>
      </c>
    </row>
    <row r="2367" spans="1:65">
      <c r="A2367" s="8">
        <v>2365</v>
      </c>
      <c r="B2367" s="1" t="s">
        <v>44</v>
      </c>
      <c r="C2367" s="1">
        <v>1500</v>
      </c>
      <c r="D2367" s="1" t="s">
        <v>60</v>
      </c>
      <c r="E2367" s="1">
        <v>150000094</v>
      </c>
      <c r="F2367" s="1" t="s">
        <v>60</v>
      </c>
      <c r="G2367" s="1" t="s">
        <v>95</v>
      </c>
      <c r="H2367" s="1">
        <v>7</v>
      </c>
      <c r="I2367" s="1" t="s">
        <v>205</v>
      </c>
      <c r="J2367" s="1" t="s">
        <v>49</v>
      </c>
      <c r="K2367" s="1">
        <v>17406001</v>
      </c>
      <c r="L2367" s="1" t="s">
        <v>50</v>
      </c>
      <c r="M2367" s="1" t="s">
        <v>51</v>
      </c>
      <c r="N2367" s="1" t="s">
        <v>64</v>
      </c>
      <c r="O2367" s="1" t="s">
        <v>65</v>
      </c>
      <c r="P2367" s="1" t="s">
        <v>66</v>
      </c>
      <c r="Q2367" s="1" t="s">
        <v>67</v>
      </c>
      <c r="R2367" s="1" t="s">
        <v>87</v>
      </c>
      <c r="S2367" s="1" t="s">
        <v>88</v>
      </c>
      <c r="T2367" s="2">
        <v>43404</v>
      </c>
      <c r="U2367" s="2">
        <v>43404</v>
      </c>
      <c r="V2367" s="1" t="s">
        <v>52</v>
      </c>
      <c r="W2367" s="3">
        <v>1</v>
      </c>
      <c r="X2367" s="1" t="s">
        <v>53</v>
      </c>
      <c r="Y2367" s="4">
        <v>126000</v>
      </c>
      <c r="Z2367" s="4">
        <v>-15537</v>
      </c>
      <c r="AA2367" s="4">
        <v>0</v>
      </c>
      <c r="AB2367" s="4">
        <v>0</v>
      </c>
      <c r="AC2367" s="4">
        <v>0</v>
      </c>
      <c r="AD2367" s="4">
        <v>126000</v>
      </c>
      <c r="AE2367" s="5">
        <v>1614</v>
      </c>
      <c r="AF2367" s="1" t="s">
        <v>70</v>
      </c>
      <c r="AG2367" s="1" t="s">
        <v>71</v>
      </c>
      <c r="AH2367" s="1" t="s">
        <v>89</v>
      </c>
      <c r="AI2367" s="1" t="s">
        <v>57</v>
      </c>
      <c r="AJ2367" s="5">
        <v>10950</v>
      </c>
      <c r="AK2367" s="4">
        <v>-1310</v>
      </c>
      <c r="AL2367" s="4">
        <v>0</v>
      </c>
      <c r="AM2367" s="4">
        <v>0</v>
      </c>
      <c r="AN2367" s="4">
        <v>0</v>
      </c>
      <c r="AO2367" s="4">
        <v>-16847</v>
      </c>
      <c r="AP2367" s="4">
        <v>-16847</v>
      </c>
      <c r="AQ2367" s="4">
        <v>0</v>
      </c>
      <c r="AR2367" s="4">
        <v>109153</v>
      </c>
      <c r="AS2367" s="1" t="s">
        <v>52</v>
      </c>
      <c r="AT2367" s="9">
        <f t="shared" si="1072"/>
        <v>43404</v>
      </c>
      <c r="AU2367" s="9">
        <f t="shared" si="1073"/>
        <v>43374</v>
      </c>
      <c r="AV2367" s="9">
        <v>44798</v>
      </c>
      <c r="AW2367" s="11">
        <f t="shared" si="1074"/>
        <v>3.8191780821917809</v>
      </c>
      <c r="AX2367">
        <v>25</v>
      </c>
      <c r="AY2367" s="12">
        <v>0.05</v>
      </c>
      <c r="AZ2367">
        <f t="shared" si="1075"/>
        <v>3.7999999999999999E-2</v>
      </c>
      <c r="BA2367" s="13">
        <f t="shared" si="1076"/>
        <v>126000</v>
      </c>
      <c r="BB2367" s="17" t="s">
        <v>2189</v>
      </c>
      <c r="BC2367">
        <f>MATCH(BB2367,MONTHLY_INDEX!$A:$A,0)</f>
        <v>798</v>
      </c>
      <c r="BD2367">
        <f>MATCH(AU2367,MONTHLY_INDEX!$1:$1,0)</f>
        <v>82</v>
      </c>
      <c r="BE2367">
        <f>INDEX(MONTHLY_INDEX!$1:$1048576,Final!BC2367,Final!BD2367)</f>
        <v>96</v>
      </c>
      <c r="BF2367">
        <f>MATCH($BF$1,MONTHLY_INDEX!$1:$1,0)</f>
        <v>127</v>
      </c>
      <c r="BG2367">
        <f>INDEX(MONTHLY_INDEX!$1:$1048576,Final!BC2367,Final!BF2367)</f>
        <v>95.3</v>
      </c>
      <c r="BH2367" s="23">
        <f t="shared" si="1094"/>
        <v>-7.2916666666666963E-3</v>
      </c>
      <c r="BI2367" s="14">
        <f t="shared" si="1095"/>
        <v>125081.25</v>
      </c>
      <c r="BJ2367" s="14">
        <f t="shared" si="1096"/>
        <v>18152.887602739724</v>
      </c>
      <c r="BK2367" s="15">
        <f t="shared" si="1077"/>
        <v>106928.36239726028</v>
      </c>
      <c r="BL2367" s="52">
        <v>0</v>
      </c>
      <c r="BM2367" s="15">
        <f t="shared" si="1097"/>
        <v>106928.36239726028</v>
      </c>
    </row>
    <row r="2368" spans="1:65">
      <c r="A2368" s="8">
        <v>2366</v>
      </c>
      <c r="B2368" s="1" t="s">
        <v>44</v>
      </c>
      <c r="C2368" s="1">
        <v>1500</v>
      </c>
      <c r="D2368" s="1" t="s">
        <v>60</v>
      </c>
      <c r="E2368" s="1">
        <v>150000094</v>
      </c>
      <c r="F2368" s="1" t="s">
        <v>60</v>
      </c>
      <c r="G2368" s="1" t="s">
        <v>96</v>
      </c>
      <c r="H2368" s="1">
        <v>8</v>
      </c>
      <c r="I2368" s="1" t="s">
        <v>205</v>
      </c>
      <c r="J2368" s="1" t="s">
        <v>49</v>
      </c>
      <c r="K2368" s="1">
        <v>17406001</v>
      </c>
      <c r="L2368" s="1" t="s">
        <v>50</v>
      </c>
      <c r="M2368" s="1" t="s">
        <v>51</v>
      </c>
      <c r="N2368" s="1" t="s">
        <v>64</v>
      </c>
      <c r="O2368" s="1" t="s">
        <v>65</v>
      </c>
      <c r="P2368" s="1" t="s">
        <v>66</v>
      </c>
      <c r="Q2368" s="1" t="s">
        <v>67</v>
      </c>
      <c r="R2368" s="1" t="s">
        <v>87</v>
      </c>
      <c r="S2368" s="1" t="s">
        <v>88</v>
      </c>
      <c r="T2368" s="2">
        <v>43404</v>
      </c>
      <c r="U2368" s="2">
        <v>43404</v>
      </c>
      <c r="V2368" s="1" t="s">
        <v>52</v>
      </c>
      <c r="W2368" s="3">
        <v>1</v>
      </c>
      <c r="X2368" s="1" t="s">
        <v>53</v>
      </c>
      <c r="Y2368" s="4">
        <v>29327302</v>
      </c>
      <c r="Z2368" s="4">
        <v>-3616528</v>
      </c>
      <c r="AA2368" s="4">
        <v>0</v>
      </c>
      <c r="AB2368" s="4">
        <v>0</v>
      </c>
      <c r="AC2368" s="4">
        <v>0</v>
      </c>
      <c r="AD2368" s="4">
        <v>29327302</v>
      </c>
      <c r="AE2368" s="5">
        <v>1614</v>
      </c>
      <c r="AF2368" s="1" t="s">
        <v>70</v>
      </c>
      <c r="AG2368" s="1" t="s">
        <v>71</v>
      </c>
      <c r="AH2368" s="1" t="s">
        <v>89</v>
      </c>
      <c r="AI2368" s="1" t="s">
        <v>57</v>
      </c>
      <c r="AJ2368" s="5">
        <v>10950</v>
      </c>
      <c r="AK2368" s="4">
        <v>-304835</v>
      </c>
      <c r="AL2368" s="4">
        <v>0</v>
      </c>
      <c r="AM2368" s="4">
        <v>0</v>
      </c>
      <c r="AN2368" s="4">
        <v>0</v>
      </c>
      <c r="AO2368" s="4">
        <v>-3921363</v>
      </c>
      <c r="AP2368" s="4">
        <v>-3921363</v>
      </c>
      <c r="AQ2368" s="4">
        <v>0</v>
      </c>
      <c r="AR2368" s="4">
        <v>25405939</v>
      </c>
      <c r="AS2368" s="1" t="s">
        <v>52</v>
      </c>
      <c r="AT2368" s="9">
        <f t="shared" si="1072"/>
        <v>43404</v>
      </c>
      <c r="AU2368" s="9">
        <f t="shared" si="1073"/>
        <v>43374</v>
      </c>
      <c r="AV2368" s="9">
        <v>44798</v>
      </c>
      <c r="AW2368" s="11">
        <f t="shared" si="1074"/>
        <v>3.8191780821917809</v>
      </c>
      <c r="AX2368">
        <v>25</v>
      </c>
      <c r="AY2368" s="12">
        <v>0.05</v>
      </c>
      <c r="AZ2368">
        <f t="shared" si="1075"/>
        <v>3.7999999999999999E-2</v>
      </c>
      <c r="BA2368" s="13">
        <f t="shared" si="1076"/>
        <v>29327302</v>
      </c>
      <c r="BB2368" s="17" t="s">
        <v>2189</v>
      </c>
      <c r="BC2368">
        <f>MATCH(BB2368,MONTHLY_INDEX!$A:$A,0)</f>
        <v>798</v>
      </c>
      <c r="BD2368">
        <f>MATCH(AU2368,MONTHLY_INDEX!$1:$1,0)</f>
        <v>82</v>
      </c>
      <c r="BE2368">
        <f>INDEX(MONTHLY_INDEX!$1:$1048576,Final!BC2368,Final!BD2368)</f>
        <v>96</v>
      </c>
      <c r="BF2368">
        <f>MATCH($BF$1,MONTHLY_INDEX!$1:$1,0)</f>
        <v>127</v>
      </c>
      <c r="BG2368">
        <f>INDEX(MONTHLY_INDEX!$1:$1048576,Final!BC2368,Final!BF2368)</f>
        <v>95.3</v>
      </c>
      <c r="BH2368" s="23">
        <f t="shared" si="1094"/>
        <v>-7.2916666666666963E-3</v>
      </c>
      <c r="BI2368" s="14">
        <f t="shared" si="1095"/>
        <v>29113457.089583334</v>
      </c>
      <c r="BJ2368" s="14">
        <f t="shared" si="1096"/>
        <v>4225200.1341079678</v>
      </c>
      <c r="BK2368" s="15">
        <f t="shared" si="1077"/>
        <v>24888256.955475368</v>
      </c>
      <c r="BL2368" s="52">
        <v>0</v>
      </c>
      <c r="BM2368" s="15">
        <f t="shared" si="1097"/>
        <v>24888256.955475368</v>
      </c>
    </row>
    <row r="2369" spans="1:65">
      <c r="A2369" s="8">
        <v>2367</v>
      </c>
      <c r="B2369" s="1" t="s">
        <v>44</v>
      </c>
      <c r="C2369" s="1">
        <v>1500</v>
      </c>
      <c r="D2369" s="1" t="s">
        <v>60</v>
      </c>
      <c r="E2369" s="1">
        <v>150000094</v>
      </c>
      <c r="F2369" s="1" t="s">
        <v>60</v>
      </c>
      <c r="G2369" s="1" t="s">
        <v>97</v>
      </c>
      <c r="H2369" s="1">
        <v>9</v>
      </c>
      <c r="I2369" s="1" t="s">
        <v>205</v>
      </c>
      <c r="J2369" s="1" t="s">
        <v>49</v>
      </c>
      <c r="K2369" s="1">
        <v>17406001</v>
      </c>
      <c r="L2369" s="1" t="s">
        <v>50</v>
      </c>
      <c r="M2369" s="1" t="s">
        <v>51</v>
      </c>
      <c r="N2369" s="1" t="s">
        <v>64</v>
      </c>
      <c r="O2369" s="1" t="s">
        <v>65</v>
      </c>
      <c r="P2369" s="1" t="s">
        <v>66</v>
      </c>
      <c r="Q2369" s="1" t="s">
        <v>67</v>
      </c>
      <c r="R2369" s="1" t="s">
        <v>87</v>
      </c>
      <c r="S2369" s="1" t="s">
        <v>88</v>
      </c>
      <c r="T2369" s="2">
        <v>43404</v>
      </c>
      <c r="U2369" s="2">
        <v>43404</v>
      </c>
      <c r="V2369" s="1" t="s">
        <v>52</v>
      </c>
      <c r="W2369" s="3">
        <v>1</v>
      </c>
      <c r="X2369" s="1" t="s">
        <v>53</v>
      </c>
      <c r="Y2369" s="4">
        <v>1517250</v>
      </c>
      <c r="Z2369" s="4">
        <v>-187100</v>
      </c>
      <c r="AA2369" s="4">
        <v>0</v>
      </c>
      <c r="AB2369" s="4">
        <v>0</v>
      </c>
      <c r="AC2369" s="4">
        <v>0</v>
      </c>
      <c r="AD2369" s="4">
        <v>1517250</v>
      </c>
      <c r="AE2369" s="5">
        <v>1614</v>
      </c>
      <c r="AF2369" s="1" t="s">
        <v>70</v>
      </c>
      <c r="AG2369" s="1" t="s">
        <v>71</v>
      </c>
      <c r="AH2369" s="1" t="s">
        <v>89</v>
      </c>
      <c r="AI2369" s="1" t="s">
        <v>57</v>
      </c>
      <c r="AJ2369" s="5">
        <v>10950</v>
      </c>
      <c r="AK2369" s="4">
        <v>-15771</v>
      </c>
      <c r="AL2369" s="4">
        <v>0</v>
      </c>
      <c r="AM2369" s="4">
        <v>0</v>
      </c>
      <c r="AN2369" s="4">
        <v>0</v>
      </c>
      <c r="AO2369" s="4">
        <v>-202871</v>
      </c>
      <c r="AP2369" s="4">
        <v>-202871</v>
      </c>
      <c r="AQ2369" s="4">
        <v>0</v>
      </c>
      <c r="AR2369" s="4">
        <v>1314379</v>
      </c>
      <c r="AS2369" s="1" t="s">
        <v>52</v>
      </c>
      <c r="AT2369" s="9">
        <f t="shared" si="1072"/>
        <v>43404</v>
      </c>
      <c r="AU2369" s="9">
        <f t="shared" si="1073"/>
        <v>43374</v>
      </c>
      <c r="AV2369" s="9">
        <v>44798</v>
      </c>
      <c r="AW2369" s="11">
        <f t="shared" si="1074"/>
        <v>3.8191780821917809</v>
      </c>
      <c r="AX2369">
        <v>15</v>
      </c>
      <c r="AY2369" s="12">
        <v>0.05</v>
      </c>
      <c r="AZ2369">
        <f t="shared" si="1075"/>
        <v>6.3333333333333325E-2</v>
      </c>
      <c r="BA2369" s="13">
        <f t="shared" si="1076"/>
        <v>1517250</v>
      </c>
      <c r="BB2369" s="17" t="s">
        <v>1941</v>
      </c>
      <c r="BC2369">
        <f>MATCH(BB2369,MONTHLY_INDEX!$A:$A,0)</f>
        <v>674</v>
      </c>
      <c r="BD2369">
        <f>MATCH(AU2369,MONTHLY_INDEX!$1:$1,0)</f>
        <v>82</v>
      </c>
      <c r="BE2369">
        <f>INDEX(MONTHLY_INDEX!$1:$1048576,Final!BC2369,Final!BD2369)</f>
        <v>105.9</v>
      </c>
      <c r="BF2369">
        <f>MATCH($BF$1,MONTHLY_INDEX!$1:$1,0)</f>
        <v>127</v>
      </c>
      <c r="BG2369">
        <f>INDEX(MONTHLY_INDEX!$1:$1048576,Final!BC2369,Final!BF2369)</f>
        <v>122.8</v>
      </c>
      <c r="BH2369" s="23">
        <f t="shared" si="1094"/>
        <v>0.15958451369216234</v>
      </c>
      <c r="BI2369" s="14">
        <f t="shared" si="1095"/>
        <v>1759379.6033994332</v>
      </c>
      <c r="BJ2369" s="14">
        <f t="shared" si="1096"/>
        <v>425560.98790536425</v>
      </c>
      <c r="BK2369" s="15">
        <f t="shared" si="1077"/>
        <v>1333818.6154940689</v>
      </c>
      <c r="BL2369" s="52">
        <v>0</v>
      </c>
      <c r="BM2369" s="15">
        <f t="shared" si="1097"/>
        <v>1333818.6154940689</v>
      </c>
    </row>
    <row r="2370" spans="1:65">
      <c r="A2370" s="8">
        <v>2368</v>
      </c>
      <c r="B2370" s="1" t="s">
        <v>44</v>
      </c>
      <c r="C2370" s="1">
        <v>1500</v>
      </c>
      <c r="D2370" s="1" t="s">
        <v>60</v>
      </c>
      <c r="E2370" s="1">
        <v>150000094</v>
      </c>
      <c r="F2370" s="1" t="s">
        <v>60</v>
      </c>
      <c r="G2370" s="1" t="s">
        <v>98</v>
      </c>
      <c r="H2370" s="1">
        <v>10</v>
      </c>
      <c r="I2370" s="1" t="s">
        <v>205</v>
      </c>
      <c r="J2370" s="1" t="s">
        <v>49</v>
      </c>
      <c r="K2370" s="1">
        <v>17406001</v>
      </c>
      <c r="L2370" s="1" t="s">
        <v>50</v>
      </c>
      <c r="M2370" s="1" t="s">
        <v>51</v>
      </c>
      <c r="N2370" s="1" t="s">
        <v>64</v>
      </c>
      <c r="O2370" s="1" t="s">
        <v>65</v>
      </c>
      <c r="P2370" s="1" t="s">
        <v>66</v>
      </c>
      <c r="Q2370" s="1" t="s">
        <v>67</v>
      </c>
      <c r="R2370" s="1" t="s">
        <v>87</v>
      </c>
      <c r="S2370" s="1" t="s">
        <v>88</v>
      </c>
      <c r="T2370" s="2">
        <v>43404</v>
      </c>
      <c r="U2370" s="2">
        <v>43404</v>
      </c>
      <c r="V2370" s="1" t="s">
        <v>52</v>
      </c>
      <c r="W2370" s="3">
        <v>1</v>
      </c>
      <c r="X2370" s="1" t="s">
        <v>53</v>
      </c>
      <c r="Y2370" s="4">
        <v>312900</v>
      </c>
      <c r="Z2370" s="4">
        <v>-38584</v>
      </c>
      <c r="AA2370" s="4">
        <v>0</v>
      </c>
      <c r="AB2370" s="4">
        <v>0</v>
      </c>
      <c r="AC2370" s="4">
        <v>0</v>
      </c>
      <c r="AD2370" s="4">
        <v>312900</v>
      </c>
      <c r="AE2370" s="5">
        <v>1614</v>
      </c>
      <c r="AF2370" s="1" t="s">
        <v>70</v>
      </c>
      <c r="AG2370" s="1" t="s">
        <v>71</v>
      </c>
      <c r="AH2370" s="1" t="s">
        <v>89</v>
      </c>
      <c r="AI2370" s="1" t="s">
        <v>57</v>
      </c>
      <c r="AJ2370" s="5">
        <v>10950</v>
      </c>
      <c r="AK2370" s="4">
        <v>-3252</v>
      </c>
      <c r="AL2370" s="4">
        <v>0</v>
      </c>
      <c r="AM2370" s="4">
        <v>0</v>
      </c>
      <c r="AN2370" s="4">
        <v>0</v>
      </c>
      <c r="AO2370" s="4">
        <v>-41836</v>
      </c>
      <c r="AP2370" s="4">
        <v>-41836</v>
      </c>
      <c r="AQ2370" s="4">
        <v>0</v>
      </c>
      <c r="AR2370" s="4">
        <v>271064</v>
      </c>
      <c r="AS2370" s="1" t="s">
        <v>52</v>
      </c>
      <c r="AT2370" s="9">
        <f t="shared" si="1072"/>
        <v>43404</v>
      </c>
      <c r="AU2370" s="9">
        <f t="shared" si="1073"/>
        <v>43374</v>
      </c>
      <c r="AV2370" s="9">
        <v>44798</v>
      </c>
      <c r="AW2370" s="11">
        <f t="shared" si="1074"/>
        <v>3.8191780821917809</v>
      </c>
      <c r="AX2370">
        <v>10</v>
      </c>
      <c r="AY2370" s="12">
        <v>0.05</v>
      </c>
      <c r="AZ2370">
        <f t="shared" si="1075"/>
        <v>9.5000000000000001E-2</v>
      </c>
      <c r="BA2370" s="13">
        <f t="shared" si="1076"/>
        <v>312900</v>
      </c>
      <c r="BB2370" s="17" t="s">
        <v>2189</v>
      </c>
      <c r="BC2370">
        <f>MATCH(BB2370,MONTHLY_INDEX!$A:$A,0)</f>
        <v>798</v>
      </c>
      <c r="BD2370">
        <f>MATCH(AU2370,MONTHLY_INDEX!$1:$1,0)</f>
        <v>82</v>
      </c>
      <c r="BE2370">
        <f>INDEX(MONTHLY_INDEX!$1:$1048576,Final!BC2370,Final!BD2370)</f>
        <v>96</v>
      </c>
      <c r="BF2370">
        <f>MATCH($BF$1,MONTHLY_INDEX!$1:$1,0)</f>
        <v>127</v>
      </c>
      <c r="BG2370">
        <f>INDEX(MONTHLY_INDEX!$1:$1048576,Final!BC2370,Final!BF2370)</f>
        <v>95.3</v>
      </c>
      <c r="BH2370" s="23">
        <f t="shared" si="1094"/>
        <v>-7.2916666666666963E-3</v>
      </c>
      <c r="BI2370" s="14">
        <f t="shared" si="1095"/>
        <v>310618.4375</v>
      </c>
      <c r="BJ2370" s="14">
        <f t="shared" si="1096"/>
        <v>112699.17720034247</v>
      </c>
      <c r="BK2370" s="15">
        <f t="shared" si="1077"/>
        <v>197919.26029965753</v>
      </c>
      <c r="BL2370" s="52">
        <v>0</v>
      </c>
      <c r="BM2370" s="15">
        <f t="shared" si="1097"/>
        <v>197919.26029965753</v>
      </c>
    </row>
    <row r="2371" spans="1:65">
      <c r="A2371" s="8">
        <v>2369</v>
      </c>
      <c r="B2371" s="1" t="s">
        <v>44</v>
      </c>
      <c r="C2371" s="1">
        <v>1500</v>
      </c>
      <c r="D2371" s="1" t="s">
        <v>60</v>
      </c>
      <c r="E2371" s="1">
        <v>150000094</v>
      </c>
      <c r="F2371" s="1" t="s">
        <v>60</v>
      </c>
      <c r="G2371" s="1" t="s">
        <v>99</v>
      </c>
      <c r="H2371" s="1">
        <v>11</v>
      </c>
      <c r="I2371" s="1" t="s">
        <v>205</v>
      </c>
      <c r="J2371" s="1" t="s">
        <v>49</v>
      </c>
      <c r="K2371" s="1">
        <v>17406001</v>
      </c>
      <c r="L2371" s="1" t="s">
        <v>50</v>
      </c>
      <c r="M2371" s="1" t="s">
        <v>51</v>
      </c>
      <c r="N2371" s="1" t="s">
        <v>64</v>
      </c>
      <c r="O2371" s="1" t="s">
        <v>65</v>
      </c>
      <c r="P2371" s="1" t="s">
        <v>66</v>
      </c>
      <c r="Q2371" s="1" t="s">
        <v>67</v>
      </c>
      <c r="R2371" s="1" t="s">
        <v>87</v>
      </c>
      <c r="S2371" s="1" t="s">
        <v>88</v>
      </c>
      <c r="T2371" s="2">
        <v>43404</v>
      </c>
      <c r="U2371" s="2">
        <v>43404</v>
      </c>
      <c r="V2371" s="1" t="s">
        <v>52</v>
      </c>
      <c r="W2371" s="3">
        <v>1</v>
      </c>
      <c r="X2371" s="1" t="s">
        <v>53</v>
      </c>
      <c r="Y2371" s="4">
        <v>1174950</v>
      </c>
      <c r="Z2371" s="4">
        <v>-144889</v>
      </c>
      <c r="AA2371" s="4">
        <v>0</v>
      </c>
      <c r="AB2371" s="4">
        <v>0</v>
      </c>
      <c r="AC2371" s="4">
        <v>0</v>
      </c>
      <c r="AD2371" s="4">
        <v>1174950</v>
      </c>
      <c r="AE2371" s="5">
        <v>1614</v>
      </c>
      <c r="AF2371" s="1" t="s">
        <v>70</v>
      </c>
      <c r="AG2371" s="1" t="s">
        <v>71</v>
      </c>
      <c r="AH2371" s="1" t="s">
        <v>89</v>
      </c>
      <c r="AI2371" s="1" t="s">
        <v>57</v>
      </c>
      <c r="AJ2371" s="5">
        <v>10950</v>
      </c>
      <c r="AK2371" s="4">
        <v>-12213</v>
      </c>
      <c r="AL2371" s="4">
        <v>0</v>
      </c>
      <c r="AM2371" s="4">
        <v>0</v>
      </c>
      <c r="AN2371" s="4">
        <v>0</v>
      </c>
      <c r="AO2371" s="4">
        <v>-157102</v>
      </c>
      <c r="AP2371" s="4">
        <v>-157102</v>
      </c>
      <c r="AQ2371" s="4">
        <v>0</v>
      </c>
      <c r="AR2371" s="4">
        <v>1017848</v>
      </c>
      <c r="AS2371" s="1" t="s">
        <v>52</v>
      </c>
      <c r="AT2371" s="9">
        <f t="shared" si="1072"/>
        <v>43404</v>
      </c>
      <c r="AU2371" s="9">
        <f t="shared" si="1073"/>
        <v>43374</v>
      </c>
      <c r="AV2371" s="9">
        <v>44798</v>
      </c>
      <c r="AW2371" s="11">
        <f t="shared" si="1074"/>
        <v>3.8191780821917809</v>
      </c>
      <c r="AX2371">
        <v>10</v>
      </c>
      <c r="AY2371" s="12">
        <v>0.05</v>
      </c>
      <c r="AZ2371">
        <f t="shared" si="1075"/>
        <v>9.5000000000000001E-2</v>
      </c>
      <c r="BA2371" s="13">
        <f t="shared" si="1076"/>
        <v>1174950</v>
      </c>
      <c r="BB2371" s="17" t="s">
        <v>2189</v>
      </c>
      <c r="BC2371">
        <f>MATCH(BB2371,MONTHLY_INDEX!$A:$A,0)</f>
        <v>798</v>
      </c>
      <c r="BD2371">
        <f>MATCH(AU2371,MONTHLY_INDEX!$1:$1,0)</f>
        <v>82</v>
      </c>
      <c r="BE2371">
        <f>INDEX(MONTHLY_INDEX!$1:$1048576,Final!BC2371,Final!BD2371)</f>
        <v>96</v>
      </c>
      <c r="BF2371">
        <f>MATCH($BF$1,MONTHLY_INDEX!$1:$1,0)</f>
        <v>127</v>
      </c>
      <c r="BG2371">
        <f>INDEX(MONTHLY_INDEX!$1:$1048576,Final!BC2371,Final!BF2371)</f>
        <v>95.3</v>
      </c>
      <c r="BH2371" s="23">
        <f t="shared" si="1094"/>
        <v>-7.2916666666666963E-3</v>
      </c>
      <c r="BI2371" s="14">
        <f t="shared" si="1095"/>
        <v>1166382.65625</v>
      </c>
      <c r="BJ2371" s="14">
        <f t="shared" si="1096"/>
        <v>423189.19223886984</v>
      </c>
      <c r="BK2371" s="15">
        <f t="shared" si="1077"/>
        <v>743193.46401113016</v>
      </c>
      <c r="BL2371" s="52">
        <v>0</v>
      </c>
      <c r="BM2371" s="15">
        <f t="shared" si="1097"/>
        <v>743193.46401113016</v>
      </c>
    </row>
    <row r="2372" spans="1:65">
      <c r="A2372" s="8">
        <v>2370</v>
      </c>
      <c r="B2372" s="1" t="s">
        <v>44</v>
      </c>
      <c r="C2372" s="1">
        <v>1500</v>
      </c>
      <c r="D2372" s="1" t="s">
        <v>60</v>
      </c>
      <c r="E2372" s="1">
        <v>150000094</v>
      </c>
      <c r="F2372" s="1" t="s">
        <v>60</v>
      </c>
      <c r="G2372" s="1" t="s">
        <v>100</v>
      </c>
      <c r="H2372" s="1">
        <v>12</v>
      </c>
      <c r="I2372" s="1" t="s">
        <v>205</v>
      </c>
      <c r="J2372" s="1" t="s">
        <v>49</v>
      </c>
      <c r="K2372" s="1">
        <v>17406001</v>
      </c>
      <c r="L2372" s="1" t="s">
        <v>50</v>
      </c>
      <c r="M2372" s="1" t="s">
        <v>51</v>
      </c>
      <c r="N2372" s="1" t="s">
        <v>64</v>
      </c>
      <c r="O2372" s="1" t="s">
        <v>65</v>
      </c>
      <c r="P2372" s="1" t="s">
        <v>66</v>
      </c>
      <c r="Q2372" s="1" t="s">
        <v>67</v>
      </c>
      <c r="R2372" s="1" t="s">
        <v>87</v>
      </c>
      <c r="S2372" s="1" t="s">
        <v>88</v>
      </c>
      <c r="T2372" s="2">
        <v>43404</v>
      </c>
      <c r="U2372" s="2">
        <v>43404</v>
      </c>
      <c r="V2372" s="1" t="s">
        <v>52</v>
      </c>
      <c r="W2372" s="3">
        <v>1</v>
      </c>
      <c r="X2372" s="1" t="s">
        <v>53</v>
      </c>
      <c r="Y2372" s="4">
        <v>582750</v>
      </c>
      <c r="Z2372" s="4">
        <v>-71862</v>
      </c>
      <c r="AA2372" s="4">
        <v>0</v>
      </c>
      <c r="AB2372" s="4">
        <v>0</v>
      </c>
      <c r="AC2372" s="4">
        <v>0</v>
      </c>
      <c r="AD2372" s="4">
        <v>582750</v>
      </c>
      <c r="AE2372" s="5">
        <v>1614</v>
      </c>
      <c r="AF2372" s="1" t="s">
        <v>70</v>
      </c>
      <c r="AG2372" s="1" t="s">
        <v>71</v>
      </c>
      <c r="AH2372" s="1" t="s">
        <v>89</v>
      </c>
      <c r="AI2372" s="1" t="s">
        <v>57</v>
      </c>
      <c r="AJ2372" s="5">
        <v>10950</v>
      </c>
      <c r="AK2372" s="4">
        <v>-6057</v>
      </c>
      <c r="AL2372" s="4">
        <v>0</v>
      </c>
      <c r="AM2372" s="4">
        <v>0</v>
      </c>
      <c r="AN2372" s="4">
        <v>0</v>
      </c>
      <c r="AO2372" s="4">
        <v>-77919</v>
      </c>
      <c r="AP2372" s="4">
        <v>-77919</v>
      </c>
      <c r="AQ2372" s="4">
        <v>0</v>
      </c>
      <c r="AR2372" s="4">
        <v>504831</v>
      </c>
      <c r="AS2372" s="1" t="s">
        <v>52</v>
      </c>
      <c r="AT2372" s="9">
        <f t="shared" ref="AT2372:AT2435" si="1098">T2372</f>
        <v>43404</v>
      </c>
      <c r="AU2372" s="9">
        <f t="shared" ref="AU2372:AU2435" si="1099">DATE(YEAR(AT2372),MONTH(AT2372),DAY(1))</f>
        <v>43374</v>
      </c>
      <c r="AV2372" s="9">
        <v>44798</v>
      </c>
      <c r="AW2372" s="11">
        <f t="shared" ref="AW2372:AW2435" si="1100">(AV2372-AT2372)/365</f>
        <v>3.8191780821917809</v>
      </c>
      <c r="AX2372">
        <v>10</v>
      </c>
      <c r="AY2372" s="12">
        <v>0.05</v>
      </c>
      <c r="AZ2372">
        <f t="shared" ref="AZ2372:AZ2435" si="1101">(1-AY2372)/AX2372</f>
        <v>9.5000000000000001E-2</v>
      </c>
      <c r="BA2372" s="13">
        <f t="shared" ref="BA2372:BA2435" si="1102">Y2372</f>
        <v>582750</v>
      </c>
      <c r="BB2372" s="17" t="s">
        <v>1973</v>
      </c>
      <c r="BC2372">
        <f>MATCH(BB2372,MONTHLY_INDEX!$A:$A,0)</f>
        <v>690</v>
      </c>
      <c r="BD2372">
        <f>MATCH(AU2372,MONTHLY_INDEX!$1:$1,0)</f>
        <v>82</v>
      </c>
      <c r="BE2372">
        <f>INDEX(MONTHLY_INDEX!$1:$1048576,Final!BC2372,Final!BD2372)</f>
        <v>112.3</v>
      </c>
      <c r="BF2372">
        <f>MATCH($BF$1,MONTHLY_INDEX!$1:$1,0)</f>
        <v>127</v>
      </c>
      <c r="BG2372">
        <f>INDEX(MONTHLY_INDEX!$1:$1048576,Final!BC2372,Final!BF2372)</f>
        <v>145.69999999999999</v>
      </c>
      <c r="BH2372" s="23">
        <f t="shared" si="1094"/>
        <v>0.29741763134461258</v>
      </c>
      <c r="BI2372" s="14">
        <f t="shared" si="1095"/>
        <v>756070.12466607301</v>
      </c>
      <c r="BJ2372" s="14">
        <f t="shared" si="1096"/>
        <v>274318.81262884394</v>
      </c>
      <c r="BK2372" s="15">
        <f t="shared" ref="BK2372:BK2432" si="1103">MAX(BI2372-BJ2372,0)</f>
        <v>481751.31203722907</v>
      </c>
      <c r="BL2372" s="52">
        <v>0</v>
      </c>
      <c r="BM2372" s="15">
        <f t="shared" si="1097"/>
        <v>481751.31203722907</v>
      </c>
    </row>
    <row r="2373" spans="1:65">
      <c r="A2373" s="8">
        <v>2371</v>
      </c>
      <c r="B2373" s="1" t="s">
        <v>44</v>
      </c>
      <c r="C2373" s="1">
        <v>1500</v>
      </c>
      <c r="D2373" s="1" t="s">
        <v>60</v>
      </c>
      <c r="E2373" s="1">
        <v>150000094</v>
      </c>
      <c r="F2373" s="1" t="s">
        <v>60</v>
      </c>
      <c r="G2373" s="1" t="s">
        <v>101</v>
      </c>
      <c r="H2373" s="1">
        <v>13</v>
      </c>
      <c r="I2373" s="1" t="s">
        <v>205</v>
      </c>
      <c r="J2373" s="1" t="s">
        <v>49</v>
      </c>
      <c r="K2373" s="1">
        <v>17406001</v>
      </c>
      <c r="L2373" s="1" t="s">
        <v>50</v>
      </c>
      <c r="M2373" s="1" t="s">
        <v>51</v>
      </c>
      <c r="N2373" s="1" t="s">
        <v>64</v>
      </c>
      <c r="O2373" s="1" t="s">
        <v>65</v>
      </c>
      <c r="P2373" s="1" t="s">
        <v>66</v>
      </c>
      <c r="Q2373" s="1" t="s">
        <v>67</v>
      </c>
      <c r="R2373" s="1" t="s">
        <v>87</v>
      </c>
      <c r="S2373" s="1" t="s">
        <v>88</v>
      </c>
      <c r="T2373" s="2">
        <v>43404</v>
      </c>
      <c r="U2373" s="2">
        <v>43404</v>
      </c>
      <c r="V2373" s="1" t="s">
        <v>52</v>
      </c>
      <c r="W2373" s="3">
        <v>1</v>
      </c>
      <c r="X2373" s="1" t="s">
        <v>53</v>
      </c>
      <c r="Y2373" s="4">
        <v>9976171</v>
      </c>
      <c r="Z2373" s="4">
        <v>-1230221</v>
      </c>
      <c r="AA2373" s="4">
        <v>0</v>
      </c>
      <c r="AB2373" s="4">
        <v>0</v>
      </c>
      <c r="AC2373" s="4">
        <v>0</v>
      </c>
      <c r="AD2373" s="4">
        <v>9976171</v>
      </c>
      <c r="AE2373" s="5">
        <v>1614</v>
      </c>
      <c r="AF2373" s="1" t="s">
        <v>70</v>
      </c>
      <c r="AG2373" s="1" t="s">
        <v>71</v>
      </c>
      <c r="AH2373" s="1" t="s">
        <v>89</v>
      </c>
      <c r="AI2373" s="1" t="s">
        <v>57</v>
      </c>
      <c r="AJ2373" s="5">
        <v>10950</v>
      </c>
      <c r="AK2373" s="4">
        <v>-103695</v>
      </c>
      <c r="AL2373" s="4">
        <v>0</v>
      </c>
      <c r="AM2373" s="4">
        <v>0</v>
      </c>
      <c r="AN2373" s="4">
        <v>0</v>
      </c>
      <c r="AO2373" s="4">
        <v>-1333916</v>
      </c>
      <c r="AP2373" s="4">
        <v>-1333916</v>
      </c>
      <c r="AQ2373" s="4">
        <v>0</v>
      </c>
      <c r="AR2373" s="4">
        <v>8642255</v>
      </c>
      <c r="AS2373" s="1" t="s">
        <v>52</v>
      </c>
      <c r="AT2373" s="9">
        <f t="shared" si="1098"/>
        <v>43404</v>
      </c>
      <c r="AU2373" s="9">
        <f t="shared" si="1099"/>
        <v>43374</v>
      </c>
      <c r="AV2373" s="9">
        <v>44798</v>
      </c>
      <c r="AW2373" s="11">
        <f t="shared" si="1100"/>
        <v>3.8191780821917809</v>
      </c>
      <c r="AX2373">
        <v>25</v>
      </c>
      <c r="AY2373" s="12">
        <v>0.05</v>
      </c>
      <c r="AZ2373">
        <f t="shared" si="1101"/>
        <v>3.7999999999999999E-2</v>
      </c>
      <c r="BA2373" s="13">
        <f t="shared" si="1102"/>
        <v>9976171</v>
      </c>
      <c r="BB2373" s="17" t="s">
        <v>2189</v>
      </c>
      <c r="BC2373">
        <f>MATCH(BB2373,MONTHLY_INDEX!$A:$A,0)</f>
        <v>798</v>
      </c>
      <c r="BD2373">
        <f>MATCH(AU2373,MONTHLY_INDEX!$1:$1,0)</f>
        <v>82</v>
      </c>
      <c r="BE2373">
        <f>INDEX(MONTHLY_INDEX!$1:$1048576,Final!BC2373,Final!BD2373)</f>
        <v>96</v>
      </c>
      <c r="BF2373">
        <f>MATCH($BF$1,MONTHLY_INDEX!$1:$1,0)</f>
        <v>127</v>
      </c>
      <c r="BG2373">
        <f>INDEX(MONTHLY_INDEX!$1:$1048576,Final!BC2373,Final!BF2373)</f>
        <v>95.3</v>
      </c>
      <c r="BH2373" s="23">
        <f t="shared" si="1094"/>
        <v>-7.2916666666666963E-3</v>
      </c>
      <c r="BI2373" s="14">
        <f t="shared" si="1095"/>
        <v>9903428.0864583328</v>
      </c>
      <c r="BJ2373" s="14">
        <f t="shared" si="1096"/>
        <v>1437272.3084818379</v>
      </c>
      <c r="BK2373" s="15">
        <f t="shared" si="1103"/>
        <v>8466155.7779764943</v>
      </c>
      <c r="BL2373" s="52">
        <v>0</v>
      </c>
      <c r="BM2373" s="15">
        <f t="shared" si="1097"/>
        <v>8466155.7779764943</v>
      </c>
    </row>
    <row r="2374" spans="1:65">
      <c r="A2374" s="8">
        <v>2372</v>
      </c>
      <c r="B2374" s="1" t="s">
        <v>44</v>
      </c>
      <c r="C2374" s="1">
        <v>1500</v>
      </c>
      <c r="D2374" s="1" t="s">
        <v>60</v>
      </c>
      <c r="E2374" s="1">
        <v>150000094</v>
      </c>
      <c r="F2374" s="1" t="s">
        <v>60</v>
      </c>
      <c r="G2374" s="1" t="s">
        <v>102</v>
      </c>
      <c r="H2374" s="1">
        <v>14</v>
      </c>
      <c r="I2374" s="1" t="s">
        <v>205</v>
      </c>
      <c r="J2374" s="1" t="s">
        <v>49</v>
      </c>
      <c r="K2374" s="1">
        <v>17406001</v>
      </c>
      <c r="L2374" s="1" t="s">
        <v>50</v>
      </c>
      <c r="M2374" s="1" t="s">
        <v>51</v>
      </c>
      <c r="N2374" s="1" t="s">
        <v>64</v>
      </c>
      <c r="O2374" s="1" t="s">
        <v>65</v>
      </c>
      <c r="P2374" s="1" t="s">
        <v>66</v>
      </c>
      <c r="Q2374" s="1" t="s">
        <v>67</v>
      </c>
      <c r="R2374" s="1" t="s">
        <v>87</v>
      </c>
      <c r="S2374" s="1" t="s">
        <v>88</v>
      </c>
      <c r="T2374" s="2">
        <v>43404</v>
      </c>
      <c r="U2374" s="2">
        <v>43404</v>
      </c>
      <c r="V2374" s="1" t="s">
        <v>52</v>
      </c>
      <c r="W2374" s="3">
        <v>1</v>
      </c>
      <c r="X2374" s="1" t="s">
        <v>53</v>
      </c>
      <c r="Y2374" s="4">
        <v>21103901</v>
      </c>
      <c r="Z2374" s="4">
        <v>-2602449</v>
      </c>
      <c r="AA2374" s="4">
        <v>0</v>
      </c>
      <c r="AB2374" s="4">
        <v>0</v>
      </c>
      <c r="AC2374" s="4">
        <v>0</v>
      </c>
      <c r="AD2374" s="4">
        <v>21103901</v>
      </c>
      <c r="AE2374" s="5">
        <v>1614</v>
      </c>
      <c r="AF2374" s="1" t="s">
        <v>70</v>
      </c>
      <c r="AG2374" s="1" t="s">
        <v>71</v>
      </c>
      <c r="AH2374" s="1" t="s">
        <v>89</v>
      </c>
      <c r="AI2374" s="1" t="s">
        <v>57</v>
      </c>
      <c r="AJ2374" s="5">
        <v>10950</v>
      </c>
      <c r="AK2374" s="4">
        <v>-219359</v>
      </c>
      <c r="AL2374" s="4">
        <v>0</v>
      </c>
      <c r="AM2374" s="4">
        <v>0</v>
      </c>
      <c r="AN2374" s="4">
        <v>0</v>
      </c>
      <c r="AO2374" s="4">
        <v>-2821808</v>
      </c>
      <c r="AP2374" s="4">
        <v>-2821808</v>
      </c>
      <c r="AQ2374" s="4">
        <v>0</v>
      </c>
      <c r="AR2374" s="4">
        <v>18282093</v>
      </c>
      <c r="AS2374" s="1" t="s">
        <v>52</v>
      </c>
      <c r="AT2374" s="9">
        <f t="shared" si="1098"/>
        <v>43404</v>
      </c>
      <c r="AU2374" s="9">
        <f t="shared" si="1099"/>
        <v>43374</v>
      </c>
      <c r="AV2374" s="9">
        <v>44798</v>
      </c>
      <c r="AW2374" s="11">
        <f t="shared" si="1100"/>
        <v>3.8191780821917809</v>
      </c>
      <c r="AX2374">
        <v>25</v>
      </c>
      <c r="AY2374" s="12">
        <v>0.05</v>
      </c>
      <c r="AZ2374">
        <f t="shared" si="1101"/>
        <v>3.7999999999999999E-2</v>
      </c>
      <c r="BA2374" s="13">
        <f t="shared" si="1102"/>
        <v>21103901</v>
      </c>
      <c r="BB2374" s="17" t="s">
        <v>2189</v>
      </c>
      <c r="BC2374">
        <f>MATCH(BB2374,MONTHLY_INDEX!$A:$A,0)</f>
        <v>798</v>
      </c>
      <c r="BD2374">
        <f>MATCH(AU2374,MONTHLY_INDEX!$1:$1,0)</f>
        <v>82</v>
      </c>
      <c r="BE2374">
        <f>INDEX(MONTHLY_INDEX!$1:$1048576,Final!BC2374,Final!BD2374)</f>
        <v>96</v>
      </c>
      <c r="BF2374">
        <f>MATCH($BF$1,MONTHLY_INDEX!$1:$1,0)</f>
        <v>127</v>
      </c>
      <c r="BG2374">
        <f>INDEX(MONTHLY_INDEX!$1:$1048576,Final!BC2374,Final!BF2374)</f>
        <v>95.3</v>
      </c>
      <c r="BH2374" s="23">
        <f t="shared" si="1094"/>
        <v>-7.2916666666666963E-3</v>
      </c>
      <c r="BI2374" s="14">
        <f t="shared" si="1095"/>
        <v>20950018.388541665</v>
      </c>
      <c r="BJ2374" s="14">
        <f t="shared" si="1096"/>
        <v>3040450.3399392576</v>
      </c>
      <c r="BK2374" s="15">
        <f t="shared" si="1103"/>
        <v>17909568.048602406</v>
      </c>
      <c r="BL2374" s="52">
        <v>0</v>
      </c>
      <c r="BM2374" s="15">
        <f t="shared" si="1097"/>
        <v>17909568.048602406</v>
      </c>
    </row>
    <row r="2375" spans="1:65">
      <c r="A2375" s="8">
        <v>2373</v>
      </c>
      <c r="B2375" s="1" t="s">
        <v>44</v>
      </c>
      <c r="C2375" s="1">
        <v>1500</v>
      </c>
      <c r="D2375" s="1" t="s">
        <v>60</v>
      </c>
      <c r="E2375" s="1">
        <v>150000094</v>
      </c>
      <c r="F2375" s="1" t="s">
        <v>60</v>
      </c>
      <c r="G2375" s="1" t="s">
        <v>103</v>
      </c>
      <c r="H2375" s="1">
        <v>15</v>
      </c>
      <c r="I2375" s="1" t="s">
        <v>205</v>
      </c>
      <c r="J2375" s="1" t="s">
        <v>49</v>
      </c>
      <c r="K2375" s="1">
        <v>17406001</v>
      </c>
      <c r="L2375" s="1" t="s">
        <v>50</v>
      </c>
      <c r="M2375" s="1" t="s">
        <v>51</v>
      </c>
      <c r="N2375" s="1" t="s">
        <v>64</v>
      </c>
      <c r="O2375" s="1" t="s">
        <v>65</v>
      </c>
      <c r="P2375" s="1" t="s">
        <v>66</v>
      </c>
      <c r="Q2375" s="1" t="s">
        <v>67</v>
      </c>
      <c r="R2375" s="1" t="s">
        <v>87</v>
      </c>
      <c r="S2375" s="1" t="s">
        <v>88</v>
      </c>
      <c r="T2375" s="2">
        <v>43404</v>
      </c>
      <c r="U2375" s="2">
        <v>43404</v>
      </c>
      <c r="V2375" s="1" t="s">
        <v>52</v>
      </c>
      <c r="W2375" s="3">
        <v>1</v>
      </c>
      <c r="X2375" s="1" t="s">
        <v>53</v>
      </c>
      <c r="Y2375" s="4">
        <v>580650</v>
      </c>
      <c r="Z2375" s="4">
        <v>-71602</v>
      </c>
      <c r="AA2375" s="4">
        <v>0</v>
      </c>
      <c r="AB2375" s="4">
        <v>0</v>
      </c>
      <c r="AC2375" s="4">
        <v>0</v>
      </c>
      <c r="AD2375" s="4">
        <v>580650</v>
      </c>
      <c r="AE2375" s="5">
        <v>1614</v>
      </c>
      <c r="AF2375" s="1" t="s">
        <v>70</v>
      </c>
      <c r="AG2375" s="1" t="s">
        <v>71</v>
      </c>
      <c r="AH2375" s="1" t="s">
        <v>89</v>
      </c>
      <c r="AI2375" s="1" t="s">
        <v>57</v>
      </c>
      <c r="AJ2375" s="5">
        <v>10950</v>
      </c>
      <c r="AK2375" s="4">
        <v>-6035</v>
      </c>
      <c r="AL2375" s="4">
        <v>0</v>
      </c>
      <c r="AM2375" s="4">
        <v>0</v>
      </c>
      <c r="AN2375" s="4">
        <v>0</v>
      </c>
      <c r="AO2375" s="4">
        <v>-77637</v>
      </c>
      <c r="AP2375" s="4">
        <v>-77637</v>
      </c>
      <c r="AQ2375" s="4">
        <v>0</v>
      </c>
      <c r="AR2375" s="4">
        <v>503013</v>
      </c>
      <c r="AS2375" s="1" t="s">
        <v>52</v>
      </c>
      <c r="AT2375" s="9">
        <f t="shared" si="1098"/>
        <v>43404</v>
      </c>
      <c r="AU2375" s="9">
        <f t="shared" si="1099"/>
        <v>43374</v>
      </c>
      <c r="AV2375" s="9">
        <v>44798</v>
      </c>
      <c r="AW2375" s="11">
        <f t="shared" si="1100"/>
        <v>3.8191780821917809</v>
      </c>
      <c r="AX2375">
        <v>10</v>
      </c>
      <c r="AY2375" s="12">
        <v>0.05</v>
      </c>
      <c r="AZ2375">
        <f t="shared" si="1101"/>
        <v>9.5000000000000001E-2</v>
      </c>
      <c r="BA2375" s="13">
        <f t="shared" si="1102"/>
        <v>580650</v>
      </c>
      <c r="BB2375" s="17" t="s">
        <v>1941</v>
      </c>
      <c r="BC2375">
        <f>MATCH(BB2375,MONTHLY_INDEX!$A:$A,0)</f>
        <v>674</v>
      </c>
      <c r="BD2375">
        <f>MATCH(AU2375,MONTHLY_INDEX!$1:$1,0)</f>
        <v>82</v>
      </c>
      <c r="BE2375">
        <f>INDEX(MONTHLY_INDEX!$1:$1048576,Final!BC2375,Final!BD2375)</f>
        <v>105.9</v>
      </c>
      <c r="BF2375">
        <f>MATCH($BF$1,MONTHLY_INDEX!$1:$1,0)</f>
        <v>127</v>
      </c>
      <c r="BG2375">
        <f>INDEX(MONTHLY_INDEX!$1:$1048576,Final!BC2375,Final!BF2375)</f>
        <v>122.8</v>
      </c>
      <c r="BH2375" s="23">
        <f t="shared" si="1094"/>
        <v>0.15958451369216234</v>
      </c>
      <c r="BI2375" s="14">
        <f t="shared" si="1095"/>
        <v>673312.74787535402</v>
      </c>
      <c r="BJ2375" s="14">
        <f t="shared" si="1096"/>
        <v>244292.62246885791</v>
      </c>
      <c r="BK2375" s="15">
        <f t="shared" si="1103"/>
        <v>429020.12540649611</v>
      </c>
      <c r="BL2375" s="52">
        <v>0</v>
      </c>
      <c r="BM2375" s="15">
        <f t="shared" si="1097"/>
        <v>429020.12540649611</v>
      </c>
    </row>
    <row r="2376" spans="1:65">
      <c r="A2376" s="8">
        <v>2374</v>
      </c>
      <c r="B2376" s="1" t="s">
        <v>44</v>
      </c>
      <c r="C2376" s="1">
        <v>1500</v>
      </c>
      <c r="D2376" s="1" t="s">
        <v>60</v>
      </c>
      <c r="E2376" s="1">
        <v>150000094</v>
      </c>
      <c r="F2376" s="1" t="s">
        <v>60</v>
      </c>
      <c r="G2376" s="1" t="s">
        <v>104</v>
      </c>
      <c r="H2376" s="1">
        <v>16</v>
      </c>
      <c r="I2376" s="1" t="s">
        <v>205</v>
      </c>
      <c r="J2376" s="1" t="s">
        <v>49</v>
      </c>
      <c r="K2376" s="1">
        <v>17406001</v>
      </c>
      <c r="L2376" s="1" t="s">
        <v>50</v>
      </c>
      <c r="M2376" s="1" t="s">
        <v>51</v>
      </c>
      <c r="N2376" s="1" t="s">
        <v>64</v>
      </c>
      <c r="O2376" s="1" t="s">
        <v>65</v>
      </c>
      <c r="P2376" s="1" t="s">
        <v>66</v>
      </c>
      <c r="Q2376" s="1" t="s">
        <v>67</v>
      </c>
      <c r="R2376" s="1" t="s">
        <v>87</v>
      </c>
      <c r="S2376" s="1" t="s">
        <v>88</v>
      </c>
      <c r="T2376" s="2">
        <v>43404</v>
      </c>
      <c r="U2376" s="2">
        <v>43404</v>
      </c>
      <c r="V2376" s="1" t="s">
        <v>52</v>
      </c>
      <c r="W2376" s="3">
        <v>1</v>
      </c>
      <c r="X2376" s="1" t="s">
        <v>53</v>
      </c>
      <c r="Y2376" s="4">
        <v>175035</v>
      </c>
      <c r="Z2376" s="4">
        <v>-21583</v>
      </c>
      <c r="AA2376" s="4">
        <v>0</v>
      </c>
      <c r="AB2376" s="4">
        <v>0</v>
      </c>
      <c r="AC2376" s="4">
        <v>0</v>
      </c>
      <c r="AD2376" s="4">
        <v>175035</v>
      </c>
      <c r="AE2376" s="5">
        <v>1614</v>
      </c>
      <c r="AF2376" s="1" t="s">
        <v>70</v>
      </c>
      <c r="AG2376" s="1" t="s">
        <v>71</v>
      </c>
      <c r="AH2376" s="1" t="s">
        <v>89</v>
      </c>
      <c r="AI2376" s="1" t="s">
        <v>57</v>
      </c>
      <c r="AJ2376" s="5">
        <v>10950</v>
      </c>
      <c r="AK2376" s="4">
        <v>-1819</v>
      </c>
      <c r="AL2376" s="4">
        <v>0</v>
      </c>
      <c r="AM2376" s="4">
        <v>0</v>
      </c>
      <c r="AN2376" s="4">
        <v>0</v>
      </c>
      <c r="AO2376" s="4">
        <v>-23402</v>
      </c>
      <c r="AP2376" s="4">
        <v>-23402</v>
      </c>
      <c r="AQ2376" s="4">
        <v>0</v>
      </c>
      <c r="AR2376" s="4">
        <v>151633</v>
      </c>
      <c r="AS2376" s="1" t="s">
        <v>52</v>
      </c>
      <c r="AT2376" s="9">
        <f t="shared" si="1098"/>
        <v>43404</v>
      </c>
      <c r="AU2376" s="9">
        <f t="shared" si="1099"/>
        <v>43374</v>
      </c>
      <c r="AV2376" s="9">
        <v>44798</v>
      </c>
      <c r="AW2376" s="11">
        <f t="shared" si="1100"/>
        <v>3.8191780821917809</v>
      </c>
      <c r="AX2376">
        <v>10</v>
      </c>
      <c r="AY2376" s="12">
        <v>0.05</v>
      </c>
      <c r="AZ2376">
        <f t="shared" si="1101"/>
        <v>9.5000000000000001E-2</v>
      </c>
      <c r="BA2376" s="13">
        <f t="shared" si="1102"/>
        <v>175035</v>
      </c>
      <c r="BB2376" s="17" t="s">
        <v>1877</v>
      </c>
      <c r="BC2376">
        <f>MATCH(BB2376,MONTHLY_INDEX!$A:$A,0)</f>
        <v>642</v>
      </c>
      <c r="BD2376">
        <f>MATCH(AU2376,MONTHLY_INDEX!$1:$1,0)</f>
        <v>82</v>
      </c>
      <c r="BE2376">
        <f>INDEX(MONTHLY_INDEX!$1:$1048576,Final!BC2376,Final!BD2376)</f>
        <v>79.099999999999994</v>
      </c>
      <c r="BF2376">
        <f>MATCH($BF$1,MONTHLY_INDEX!$1:$1,0)</f>
        <v>127</v>
      </c>
      <c r="BG2376">
        <f>INDEX(MONTHLY_INDEX!$1:$1048576,Final!BC2376,Final!BF2376)</f>
        <v>94</v>
      </c>
      <c r="BH2376" s="23">
        <f t="shared" si="1094"/>
        <v>0.18836915297092297</v>
      </c>
      <c r="BI2376" s="14">
        <f t="shared" si="1095"/>
        <v>208006.19469026552</v>
      </c>
      <c r="BJ2376" s="14">
        <f t="shared" si="1096"/>
        <v>75469.206473511964</v>
      </c>
      <c r="BK2376" s="15">
        <f t="shared" si="1103"/>
        <v>132536.98821675355</v>
      </c>
      <c r="BL2376" s="52">
        <v>0</v>
      </c>
      <c r="BM2376" s="15">
        <f t="shared" si="1097"/>
        <v>132536.98821675355</v>
      </c>
    </row>
    <row r="2377" spans="1:65">
      <c r="A2377" s="8">
        <v>2375</v>
      </c>
      <c r="B2377" s="1" t="s">
        <v>44</v>
      </c>
      <c r="C2377" s="1">
        <v>1500</v>
      </c>
      <c r="D2377" s="1" t="s">
        <v>60</v>
      </c>
      <c r="E2377" s="1">
        <v>150000094</v>
      </c>
      <c r="F2377" s="1" t="s">
        <v>60</v>
      </c>
      <c r="G2377" s="1" t="s">
        <v>105</v>
      </c>
      <c r="H2377" s="1">
        <v>17</v>
      </c>
      <c r="I2377" s="1" t="s">
        <v>205</v>
      </c>
      <c r="J2377" s="1" t="s">
        <v>49</v>
      </c>
      <c r="K2377" s="1">
        <v>17406001</v>
      </c>
      <c r="L2377" s="1" t="s">
        <v>50</v>
      </c>
      <c r="M2377" s="1" t="s">
        <v>51</v>
      </c>
      <c r="N2377" s="1" t="s">
        <v>64</v>
      </c>
      <c r="O2377" s="1" t="s">
        <v>65</v>
      </c>
      <c r="P2377" s="1" t="s">
        <v>66</v>
      </c>
      <c r="Q2377" s="1" t="s">
        <v>67</v>
      </c>
      <c r="R2377" s="1" t="s">
        <v>87</v>
      </c>
      <c r="S2377" s="1" t="s">
        <v>88</v>
      </c>
      <c r="T2377" s="2">
        <v>43404</v>
      </c>
      <c r="U2377" s="2">
        <v>43404</v>
      </c>
      <c r="V2377" s="1" t="s">
        <v>52</v>
      </c>
      <c r="W2377" s="3">
        <v>1</v>
      </c>
      <c r="X2377" s="1" t="s">
        <v>53</v>
      </c>
      <c r="Y2377" s="4">
        <v>132796</v>
      </c>
      <c r="Z2377" s="4">
        <v>-16375</v>
      </c>
      <c r="AA2377" s="4">
        <v>0</v>
      </c>
      <c r="AB2377" s="4">
        <v>0</v>
      </c>
      <c r="AC2377" s="4">
        <v>0</v>
      </c>
      <c r="AD2377" s="4">
        <v>132796</v>
      </c>
      <c r="AE2377" s="5">
        <v>1614</v>
      </c>
      <c r="AF2377" s="1" t="s">
        <v>70</v>
      </c>
      <c r="AG2377" s="1" t="s">
        <v>71</v>
      </c>
      <c r="AH2377" s="1" t="s">
        <v>89</v>
      </c>
      <c r="AI2377" s="1" t="s">
        <v>57</v>
      </c>
      <c r="AJ2377" s="5">
        <v>10950</v>
      </c>
      <c r="AK2377" s="4">
        <v>-1380</v>
      </c>
      <c r="AL2377" s="4">
        <v>0</v>
      </c>
      <c r="AM2377" s="4">
        <v>0</v>
      </c>
      <c r="AN2377" s="4">
        <v>0</v>
      </c>
      <c r="AO2377" s="4">
        <v>-17755</v>
      </c>
      <c r="AP2377" s="4">
        <v>-17755</v>
      </c>
      <c r="AQ2377" s="4">
        <v>0</v>
      </c>
      <c r="AR2377" s="4">
        <v>115041</v>
      </c>
      <c r="AS2377" s="1" t="s">
        <v>52</v>
      </c>
      <c r="AT2377" s="9">
        <f t="shared" si="1098"/>
        <v>43404</v>
      </c>
      <c r="AU2377" s="9">
        <f t="shared" si="1099"/>
        <v>43374</v>
      </c>
      <c r="AV2377" s="9">
        <v>44798</v>
      </c>
      <c r="AW2377" s="11">
        <f t="shared" si="1100"/>
        <v>3.8191780821917809</v>
      </c>
      <c r="AX2377">
        <v>10</v>
      </c>
      <c r="AY2377" s="12">
        <v>0.05</v>
      </c>
      <c r="AZ2377">
        <f t="shared" si="1101"/>
        <v>9.5000000000000001E-2</v>
      </c>
      <c r="BA2377" s="13">
        <f t="shared" si="1102"/>
        <v>132796</v>
      </c>
      <c r="BB2377" s="17" t="s">
        <v>2189</v>
      </c>
      <c r="BC2377">
        <f>MATCH(BB2377,MONTHLY_INDEX!$A:$A,0)</f>
        <v>798</v>
      </c>
      <c r="BD2377">
        <f>MATCH(AU2377,MONTHLY_INDEX!$1:$1,0)</f>
        <v>82</v>
      </c>
      <c r="BE2377">
        <f>INDEX(MONTHLY_INDEX!$1:$1048576,Final!BC2377,Final!BD2377)</f>
        <v>96</v>
      </c>
      <c r="BF2377">
        <f>MATCH($BF$1,MONTHLY_INDEX!$1:$1,0)</f>
        <v>127</v>
      </c>
      <c r="BG2377">
        <f>INDEX(MONTHLY_INDEX!$1:$1048576,Final!BC2377,Final!BF2377)</f>
        <v>95.3</v>
      </c>
      <c r="BH2377" s="23">
        <f t="shared" si="1094"/>
        <v>-7.2916666666666963E-3</v>
      </c>
      <c r="BI2377" s="14">
        <f t="shared" si="1095"/>
        <v>131827.69583333333</v>
      </c>
      <c r="BJ2377" s="14">
        <f t="shared" si="1096"/>
        <v>47829.977422488584</v>
      </c>
      <c r="BK2377" s="15">
        <f t="shared" si="1103"/>
        <v>83997.71841084474</v>
      </c>
      <c r="BL2377" s="52">
        <v>0</v>
      </c>
      <c r="BM2377" s="15">
        <f t="shared" si="1097"/>
        <v>83997.71841084474</v>
      </c>
    </row>
    <row r="2378" spans="1:65">
      <c r="A2378" s="8">
        <v>2376</v>
      </c>
      <c r="B2378" s="1" t="s">
        <v>44</v>
      </c>
      <c r="C2378" s="1">
        <v>1500</v>
      </c>
      <c r="D2378" s="1" t="s">
        <v>60</v>
      </c>
      <c r="E2378" s="1">
        <v>150000094</v>
      </c>
      <c r="F2378" s="1" t="s">
        <v>60</v>
      </c>
      <c r="G2378" s="1" t="s">
        <v>106</v>
      </c>
      <c r="H2378" s="1">
        <v>18</v>
      </c>
      <c r="I2378" s="1" t="s">
        <v>205</v>
      </c>
      <c r="J2378" s="1" t="s">
        <v>49</v>
      </c>
      <c r="K2378" s="1">
        <v>17406001</v>
      </c>
      <c r="L2378" s="1" t="s">
        <v>50</v>
      </c>
      <c r="M2378" s="1" t="s">
        <v>51</v>
      </c>
      <c r="N2378" s="1" t="s">
        <v>64</v>
      </c>
      <c r="O2378" s="1" t="s">
        <v>65</v>
      </c>
      <c r="P2378" s="1" t="s">
        <v>66</v>
      </c>
      <c r="Q2378" s="1" t="s">
        <v>67</v>
      </c>
      <c r="R2378" s="1" t="s">
        <v>87</v>
      </c>
      <c r="S2378" s="1" t="s">
        <v>88</v>
      </c>
      <c r="T2378" s="2">
        <v>43404</v>
      </c>
      <c r="U2378" s="2">
        <v>43404</v>
      </c>
      <c r="V2378" s="1" t="s">
        <v>52</v>
      </c>
      <c r="W2378" s="3">
        <v>1</v>
      </c>
      <c r="X2378" s="1" t="s">
        <v>53</v>
      </c>
      <c r="Y2378" s="4">
        <v>469552</v>
      </c>
      <c r="Z2378" s="4">
        <v>-57903</v>
      </c>
      <c r="AA2378" s="4">
        <v>0</v>
      </c>
      <c r="AB2378" s="4">
        <v>0</v>
      </c>
      <c r="AC2378" s="4">
        <v>0</v>
      </c>
      <c r="AD2378" s="4">
        <v>469552</v>
      </c>
      <c r="AE2378" s="5">
        <v>1614</v>
      </c>
      <c r="AF2378" s="1" t="s">
        <v>70</v>
      </c>
      <c r="AG2378" s="1" t="s">
        <v>71</v>
      </c>
      <c r="AH2378" s="1" t="s">
        <v>89</v>
      </c>
      <c r="AI2378" s="1" t="s">
        <v>57</v>
      </c>
      <c r="AJ2378" s="5">
        <v>10950</v>
      </c>
      <c r="AK2378" s="4">
        <v>-4881</v>
      </c>
      <c r="AL2378" s="4">
        <v>0</v>
      </c>
      <c r="AM2378" s="4">
        <v>0</v>
      </c>
      <c r="AN2378" s="4">
        <v>0</v>
      </c>
      <c r="AO2378" s="4">
        <v>-62784</v>
      </c>
      <c r="AP2378" s="4">
        <v>-62784</v>
      </c>
      <c r="AQ2378" s="4">
        <v>0</v>
      </c>
      <c r="AR2378" s="4">
        <v>406768</v>
      </c>
      <c r="AS2378" s="1" t="s">
        <v>52</v>
      </c>
      <c r="AT2378" s="9">
        <f t="shared" si="1098"/>
        <v>43404</v>
      </c>
      <c r="AU2378" s="9">
        <f t="shared" si="1099"/>
        <v>43374</v>
      </c>
      <c r="AV2378" s="9">
        <v>44798</v>
      </c>
      <c r="AW2378" s="11">
        <f t="shared" si="1100"/>
        <v>3.8191780821917809</v>
      </c>
      <c r="AX2378">
        <v>10</v>
      </c>
      <c r="AY2378" s="12">
        <v>0.05</v>
      </c>
      <c r="AZ2378">
        <f t="shared" si="1101"/>
        <v>9.5000000000000001E-2</v>
      </c>
      <c r="BA2378" s="13">
        <f t="shared" si="1102"/>
        <v>469552</v>
      </c>
      <c r="BB2378" s="17" t="s">
        <v>1871</v>
      </c>
      <c r="BC2378">
        <f>MATCH(BB2378,MONTHLY_INDEX!$A:$A,0)</f>
        <v>639</v>
      </c>
      <c r="BD2378">
        <f>MATCH(AU2378,MONTHLY_INDEX!$1:$1,0)</f>
        <v>82</v>
      </c>
      <c r="BE2378">
        <f>INDEX(MONTHLY_INDEX!$1:$1048576,Final!BC2378,Final!BD2378)</f>
        <v>113.1</v>
      </c>
      <c r="BF2378">
        <f>MATCH($BF$1,MONTHLY_INDEX!$1:$1,0)</f>
        <v>127</v>
      </c>
      <c r="BG2378">
        <f>INDEX(MONTHLY_INDEX!$1:$1048576,Final!BC2378,Final!BF2378)</f>
        <v>116.2</v>
      </c>
      <c r="BH2378" s="23">
        <f t="shared" si="1094"/>
        <v>2.740937223695852E-2</v>
      </c>
      <c r="BI2378" s="14">
        <f t="shared" si="1095"/>
        <v>482422.1255526084</v>
      </c>
      <c r="BJ2378" s="14">
        <f t="shared" si="1096"/>
        <v>175033.32078611487</v>
      </c>
      <c r="BK2378" s="15">
        <f t="shared" si="1103"/>
        <v>307388.8047664935</v>
      </c>
      <c r="BL2378" s="52">
        <v>0</v>
      </c>
      <c r="BM2378" s="15">
        <f t="shared" si="1097"/>
        <v>307388.8047664935</v>
      </c>
    </row>
    <row r="2379" spans="1:65">
      <c r="A2379" s="8">
        <v>2377</v>
      </c>
      <c r="B2379" s="1" t="s">
        <v>44</v>
      </c>
      <c r="C2379" s="1">
        <v>1500</v>
      </c>
      <c r="D2379" s="1" t="s">
        <v>60</v>
      </c>
      <c r="E2379" s="1">
        <v>150000094</v>
      </c>
      <c r="F2379" s="1" t="s">
        <v>60</v>
      </c>
      <c r="G2379" s="1" t="s">
        <v>107</v>
      </c>
      <c r="H2379" s="1">
        <v>19</v>
      </c>
      <c r="I2379" s="1" t="s">
        <v>205</v>
      </c>
      <c r="J2379" s="1" t="s">
        <v>49</v>
      </c>
      <c r="K2379" s="1">
        <v>17406001</v>
      </c>
      <c r="L2379" s="1" t="s">
        <v>50</v>
      </c>
      <c r="M2379" s="1" t="s">
        <v>51</v>
      </c>
      <c r="N2379" s="1" t="s">
        <v>64</v>
      </c>
      <c r="O2379" s="1" t="s">
        <v>65</v>
      </c>
      <c r="P2379" s="1" t="s">
        <v>66</v>
      </c>
      <c r="Q2379" s="1" t="s">
        <v>67</v>
      </c>
      <c r="R2379" s="1" t="s">
        <v>87</v>
      </c>
      <c r="S2379" s="1" t="s">
        <v>88</v>
      </c>
      <c r="T2379" s="2">
        <v>43404</v>
      </c>
      <c r="U2379" s="2">
        <v>43404</v>
      </c>
      <c r="V2379" s="1" t="s">
        <v>52</v>
      </c>
      <c r="W2379" s="3">
        <v>1</v>
      </c>
      <c r="X2379" s="1" t="s">
        <v>53</v>
      </c>
      <c r="Y2379" s="4">
        <v>6861326</v>
      </c>
      <c r="Z2379" s="4">
        <v>-846111</v>
      </c>
      <c r="AA2379" s="4">
        <v>0</v>
      </c>
      <c r="AB2379" s="4">
        <v>0</v>
      </c>
      <c r="AC2379" s="4">
        <v>0</v>
      </c>
      <c r="AD2379" s="4">
        <v>6861326</v>
      </c>
      <c r="AE2379" s="5">
        <v>1614</v>
      </c>
      <c r="AF2379" s="1" t="s">
        <v>70</v>
      </c>
      <c r="AG2379" s="1" t="s">
        <v>71</v>
      </c>
      <c r="AH2379" s="1" t="s">
        <v>89</v>
      </c>
      <c r="AI2379" s="1" t="s">
        <v>57</v>
      </c>
      <c r="AJ2379" s="5">
        <v>10950</v>
      </c>
      <c r="AK2379" s="4">
        <v>-71318</v>
      </c>
      <c r="AL2379" s="4">
        <v>0</v>
      </c>
      <c r="AM2379" s="4">
        <v>0</v>
      </c>
      <c r="AN2379" s="4">
        <v>0</v>
      </c>
      <c r="AO2379" s="4">
        <v>-917429</v>
      </c>
      <c r="AP2379" s="4">
        <v>-917429</v>
      </c>
      <c r="AQ2379" s="4">
        <v>0</v>
      </c>
      <c r="AR2379" s="4">
        <v>5943897</v>
      </c>
      <c r="AS2379" s="1" t="s">
        <v>52</v>
      </c>
      <c r="AT2379" s="9">
        <f t="shared" si="1098"/>
        <v>43404</v>
      </c>
      <c r="AU2379" s="9">
        <f t="shared" si="1099"/>
        <v>43374</v>
      </c>
      <c r="AV2379" s="9">
        <v>44798</v>
      </c>
      <c r="AW2379" s="11">
        <f t="shared" si="1100"/>
        <v>3.8191780821917809</v>
      </c>
      <c r="AX2379">
        <v>10</v>
      </c>
      <c r="AY2379" s="12">
        <v>0.05</v>
      </c>
      <c r="AZ2379">
        <f t="shared" si="1101"/>
        <v>9.5000000000000001E-2</v>
      </c>
      <c r="BA2379" s="13">
        <f t="shared" si="1102"/>
        <v>6861326</v>
      </c>
      <c r="BI2379" s="14">
        <f t="shared" ref="BI2379:BI2381" si="1104">AR2379</f>
        <v>5943897</v>
      </c>
      <c r="BJ2379" s="14">
        <v>0</v>
      </c>
      <c r="BK2379" s="14">
        <f t="shared" ref="BK2379:BK2381" si="1105">AR2379</f>
        <v>5943897</v>
      </c>
      <c r="BL2379" s="52">
        <v>0</v>
      </c>
      <c r="BM2379" s="15">
        <f t="shared" ref="BM2379:BM2381" si="1106">AR2379</f>
        <v>5943897</v>
      </c>
    </row>
    <row r="2380" spans="1:65">
      <c r="A2380" s="8">
        <v>2378</v>
      </c>
      <c r="B2380" s="1" t="s">
        <v>44</v>
      </c>
      <c r="C2380" s="1">
        <v>1500</v>
      </c>
      <c r="D2380" s="1" t="s">
        <v>60</v>
      </c>
      <c r="E2380" s="1">
        <v>150000094</v>
      </c>
      <c r="F2380" s="1" t="s">
        <v>60</v>
      </c>
      <c r="G2380" s="1" t="s">
        <v>108</v>
      </c>
      <c r="H2380" s="1">
        <v>20</v>
      </c>
      <c r="I2380" s="1" t="s">
        <v>205</v>
      </c>
      <c r="J2380" s="1" t="s">
        <v>49</v>
      </c>
      <c r="K2380" s="1">
        <v>17406001</v>
      </c>
      <c r="L2380" s="1" t="s">
        <v>50</v>
      </c>
      <c r="M2380" s="1" t="s">
        <v>51</v>
      </c>
      <c r="N2380" s="1" t="s">
        <v>64</v>
      </c>
      <c r="O2380" s="1" t="s">
        <v>65</v>
      </c>
      <c r="P2380" s="1" t="s">
        <v>66</v>
      </c>
      <c r="Q2380" s="1" t="s">
        <v>67</v>
      </c>
      <c r="R2380" s="1" t="s">
        <v>87</v>
      </c>
      <c r="S2380" s="1" t="s">
        <v>88</v>
      </c>
      <c r="T2380" s="2">
        <v>43404</v>
      </c>
      <c r="U2380" s="2">
        <v>43404</v>
      </c>
      <c r="V2380" s="1" t="s">
        <v>52</v>
      </c>
      <c r="W2380" s="3">
        <v>1</v>
      </c>
      <c r="X2380" s="1" t="s">
        <v>53</v>
      </c>
      <c r="Y2380" s="4">
        <v>5552065</v>
      </c>
      <c r="Z2380" s="4">
        <v>-684659</v>
      </c>
      <c r="AA2380" s="4">
        <v>0</v>
      </c>
      <c r="AB2380" s="4">
        <v>0</v>
      </c>
      <c r="AC2380" s="4">
        <v>0</v>
      </c>
      <c r="AD2380" s="4">
        <v>5552065</v>
      </c>
      <c r="AE2380" s="5">
        <v>1614</v>
      </c>
      <c r="AF2380" s="1" t="s">
        <v>70</v>
      </c>
      <c r="AG2380" s="1" t="s">
        <v>71</v>
      </c>
      <c r="AH2380" s="1" t="s">
        <v>89</v>
      </c>
      <c r="AI2380" s="1" t="s">
        <v>57</v>
      </c>
      <c r="AJ2380" s="5">
        <v>10950</v>
      </c>
      <c r="AK2380" s="4">
        <v>-57710</v>
      </c>
      <c r="AL2380" s="4">
        <v>0</v>
      </c>
      <c r="AM2380" s="4">
        <v>0</v>
      </c>
      <c r="AN2380" s="4">
        <v>0</v>
      </c>
      <c r="AO2380" s="4">
        <v>-742369</v>
      </c>
      <c r="AP2380" s="4">
        <v>-742369</v>
      </c>
      <c r="AQ2380" s="4">
        <v>0</v>
      </c>
      <c r="AR2380" s="4">
        <v>4809696</v>
      </c>
      <c r="AS2380" s="1" t="s">
        <v>52</v>
      </c>
      <c r="AT2380" s="9">
        <f t="shared" si="1098"/>
        <v>43404</v>
      </c>
      <c r="AU2380" s="9">
        <f t="shared" si="1099"/>
        <v>43374</v>
      </c>
      <c r="AV2380" s="9">
        <v>44798</v>
      </c>
      <c r="AW2380" s="11">
        <f t="shared" si="1100"/>
        <v>3.8191780821917809</v>
      </c>
      <c r="AX2380">
        <v>10</v>
      </c>
      <c r="AY2380" s="12">
        <v>0.05</v>
      </c>
      <c r="AZ2380">
        <f t="shared" si="1101"/>
        <v>9.5000000000000001E-2</v>
      </c>
      <c r="BA2380" s="13">
        <f t="shared" si="1102"/>
        <v>5552065</v>
      </c>
      <c r="BI2380" s="14">
        <f t="shared" si="1104"/>
        <v>4809696</v>
      </c>
      <c r="BJ2380" s="14">
        <v>0</v>
      </c>
      <c r="BK2380" s="14">
        <f t="shared" si="1105"/>
        <v>4809696</v>
      </c>
      <c r="BL2380" s="52">
        <v>0</v>
      </c>
      <c r="BM2380" s="15">
        <f t="shared" si="1106"/>
        <v>4809696</v>
      </c>
    </row>
    <row r="2381" spans="1:65">
      <c r="A2381" s="8">
        <v>2379</v>
      </c>
      <c r="B2381" s="1" t="s">
        <v>44</v>
      </c>
      <c r="C2381" s="1">
        <v>1500</v>
      </c>
      <c r="D2381" s="1" t="s">
        <v>60</v>
      </c>
      <c r="E2381" s="1">
        <v>150000094</v>
      </c>
      <c r="F2381" s="1" t="s">
        <v>60</v>
      </c>
      <c r="G2381" s="1" t="s">
        <v>109</v>
      </c>
      <c r="H2381" s="1">
        <v>21</v>
      </c>
      <c r="I2381" s="1" t="s">
        <v>205</v>
      </c>
      <c r="J2381" s="1" t="s">
        <v>49</v>
      </c>
      <c r="K2381" s="1">
        <v>17406001</v>
      </c>
      <c r="L2381" s="1" t="s">
        <v>50</v>
      </c>
      <c r="M2381" s="1" t="s">
        <v>51</v>
      </c>
      <c r="N2381" s="1" t="s">
        <v>64</v>
      </c>
      <c r="O2381" s="1" t="s">
        <v>65</v>
      </c>
      <c r="P2381" s="1" t="s">
        <v>66</v>
      </c>
      <c r="Q2381" s="1" t="s">
        <v>67</v>
      </c>
      <c r="R2381" s="1" t="s">
        <v>87</v>
      </c>
      <c r="S2381" s="1" t="s">
        <v>88</v>
      </c>
      <c r="T2381" s="2">
        <v>43404</v>
      </c>
      <c r="U2381" s="2">
        <v>43404</v>
      </c>
      <c r="V2381" s="1" t="s">
        <v>52</v>
      </c>
      <c r="W2381" s="3">
        <v>1</v>
      </c>
      <c r="X2381" s="1" t="s">
        <v>53</v>
      </c>
      <c r="Y2381" s="4">
        <v>1950695</v>
      </c>
      <c r="Z2381" s="4">
        <v>-241362</v>
      </c>
      <c r="AA2381" s="4">
        <v>0</v>
      </c>
      <c r="AB2381" s="4">
        <v>0</v>
      </c>
      <c r="AC2381" s="4">
        <v>0</v>
      </c>
      <c r="AD2381" s="4">
        <v>1950695</v>
      </c>
      <c r="AE2381" s="5">
        <v>1614</v>
      </c>
      <c r="AF2381" s="1" t="s">
        <v>70</v>
      </c>
      <c r="AG2381" s="1" t="s">
        <v>71</v>
      </c>
      <c r="AH2381" s="1" t="s">
        <v>89</v>
      </c>
      <c r="AI2381" s="1" t="s">
        <v>57</v>
      </c>
      <c r="AJ2381" s="5">
        <v>10950</v>
      </c>
      <c r="AK2381" s="4">
        <v>-20266</v>
      </c>
      <c r="AL2381" s="4">
        <v>0</v>
      </c>
      <c r="AM2381" s="4">
        <v>0</v>
      </c>
      <c r="AN2381" s="4">
        <v>0</v>
      </c>
      <c r="AO2381" s="4">
        <v>-261628</v>
      </c>
      <c r="AP2381" s="4">
        <v>-261628</v>
      </c>
      <c r="AQ2381" s="4">
        <v>0</v>
      </c>
      <c r="AR2381" s="4">
        <v>1689067</v>
      </c>
      <c r="AS2381" s="1" t="s">
        <v>52</v>
      </c>
      <c r="AT2381" s="9">
        <f t="shared" si="1098"/>
        <v>43404</v>
      </c>
      <c r="AU2381" s="9">
        <f t="shared" si="1099"/>
        <v>43374</v>
      </c>
      <c r="AV2381" s="9">
        <v>44798</v>
      </c>
      <c r="AW2381" s="11">
        <f t="shared" si="1100"/>
        <v>3.8191780821917809</v>
      </c>
      <c r="AX2381">
        <v>10</v>
      </c>
      <c r="AY2381" s="12">
        <v>0.05</v>
      </c>
      <c r="AZ2381">
        <f t="shared" si="1101"/>
        <v>9.5000000000000001E-2</v>
      </c>
      <c r="BA2381" s="13">
        <f t="shared" si="1102"/>
        <v>1950695</v>
      </c>
      <c r="BI2381" s="14">
        <f t="shared" si="1104"/>
        <v>1689067</v>
      </c>
      <c r="BJ2381" s="14">
        <v>0</v>
      </c>
      <c r="BK2381" s="14">
        <f t="shared" si="1105"/>
        <v>1689067</v>
      </c>
      <c r="BL2381" s="52">
        <v>0</v>
      </c>
      <c r="BM2381" s="15">
        <f t="shared" si="1106"/>
        <v>1689067</v>
      </c>
    </row>
    <row r="2382" spans="1:65">
      <c r="A2382" s="8">
        <v>2380</v>
      </c>
      <c r="B2382" s="1" t="s">
        <v>44</v>
      </c>
      <c r="C2382" s="1">
        <v>1500</v>
      </c>
      <c r="D2382" s="1" t="s">
        <v>60</v>
      </c>
      <c r="E2382" s="1">
        <v>150000094</v>
      </c>
      <c r="F2382" s="1" t="s">
        <v>60</v>
      </c>
      <c r="G2382" s="1" t="s">
        <v>110</v>
      </c>
      <c r="H2382" s="1">
        <v>22</v>
      </c>
      <c r="I2382" s="1" t="s">
        <v>205</v>
      </c>
      <c r="J2382" s="1" t="s">
        <v>49</v>
      </c>
      <c r="K2382" s="1">
        <v>17406001</v>
      </c>
      <c r="L2382" s="1" t="s">
        <v>50</v>
      </c>
      <c r="M2382" s="1" t="s">
        <v>51</v>
      </c>
      <c r="N2382" s="1" t="s">
        <v>64</v>
      </c>
      <c r="O2382" s="1" t="s">
        <v>65</v>
      </c>
      <c r="P2382" s="1" t="s">
        <v>66</v>
      </c>
      <c r="Q2382" s="1" t="s">
        <v>67</v>
      </c>
      <c r="R2382" s="1" t="s">
        <v>87</v>
      </c>
      <c r="S2382" s="1" t="s">
        <v>88</v>
      </c>
      <c r="T2382" s="2">
        <v>43404</v>
      </c>
      <c r="U2382" s="2">
        <v>43404</v>
      </c>
      <c r="V2382" s="1" t="s">
        <v>52</v>
      </c>
      <c r="W2382" s="3">
        <v>1</v>
      </c>
      <c r="X2382" s="1" t="s">
        <v>53</v>
      </c>
      <c r="Y2382" s="4">
        <v>16789210</v>
      </c>
      <c r="Z2382" s="4">
        <v>-2070378</v>
      </c>
      <c r="AA2382" s="4">
        <v>0</v>
      </c>
      <c r="AB2382" s="4">
        <v>0</v>
      </c>
      <c r="AC2382" s="4">
        <v>0</v>
      </c>
      <c r="AD2382" s="4">
        <v>16789210</v>
      </c>
      <c r="AE2382" s="5">
        <v>1614</v>
      </c>
      <c r="AF2382" s="1" t="s">
        <v>70</v>
      </c>
      <c r="AG2382" s="1" t="s">
        <v>71</v>
      </c>
      <c r="AH2382" s="1" t="s">
        <v>89</v>
      </c>
      <c r="AI2382" s="1" t="s">
        <v>57</v>
      </c>
      <c r="AJ2382" s="5">
        <v>10950</v>
      </c>
      <c r="AK2382" s="4">
        <v>-174511</v>
      </c>
      <c r="AL2382" s="4">
        <v>0</v>
      </c>
      <c r="AM2382" s="4">
        <v>0</v>
      </c>
      <c r="AN2382" s="4">
        <v>0</v>
      </c>
      <c r="AO2382" s="4">
        <v>-2244889</v>
      </c>
      <c r="AP2382" s="4">
        <v>-2244889</v>
      </c>
      <c r="AQ2382" s="4">
        <v>0</v>
      </c>
      <c r="AR2382" s="4">
        <v>14544321</v>
      </c>
      <c r="AS2382" s="1" t="s">
        <v>52</v>
      </c>
      <c r="AT2382" s="9">
        <f t="shared" si="1098"/>
        <v>43404</v>
      </c>
      <c r="AU2382" s="9">
        <f t="shared" si="1099"/>
        <v>43374</v>
      </c>
      <c r="AV2382" s="9">
        <v>44798</v>
      </c>
      <c r="AW2382" s="11">
        <f t="shared" si="1100"/>
        <v>3.8191780821917809</v>
      </c>
      <c r="AX2382">
        <v>25</v>
      </c>
      <c r="AY2382" s="12">
        <v>0.05</v>
      </c>
      <c r="AZ2382">
        <f t="shared" si="1101"/>
        <v>3.7999999999999999E-2</v>
      </c>
      <c r="BA2382" s="13">
        <f t="shared" si="1102"/>
        <v>16789210</v>
      </c>
      <c r="BB2382" s="17" t="s">
        <v>2189</v>
      </c>
      <c r="BC2382">
        <f>MATCH(BB2382,MONTHLY_INDEX!$A:$A,0)</f>
        <v>798</v>
      </c>
      <c r="BD2382">
        <f>MATCH(AU2382,MONTHLY_INDEX!$1:$1,0)</f>
        <v>82</v>
      </c>
      <c r="BE2382">
        <f>INDEX(MONTHLY_INDEX!$1:$1048576,Final!BC2382,Final!BD2382)</f>
        <v>96</v>
      </c>
      <c r="BF2382">
        <f>MATCH($BF$1,MONTHLY_INDEX!$1:$1,0)</f>
        <v>127</v>
      </c>
      <c r="BG2382">
        <f>INDEX(MONTHLY_INDEX!$1:$1048576,Final!BC2382,Final!BF2382)</f>
        <v>95.3</v>
      </c>
      <c r="BH2382" s="23">
        <f>(BG2382-BE2382)/BE2382</f>
        <v>-7.2916666666666963E-3</v>
      </c>
      <c r="BI2382" s="14">
        <f>(1+BH2382)*BA2382</f>
        <v>16666788.677083332</v>
      </c>
      <c r="BJ2382" s="14">
        <f>BI2382*AZ2382*AW2382</f>
        <v>2418830.4926094748</v>
      </c>
      <c r="BK2382" s="15">
        <f t="shared" si="1103"/>
        <v>14247958.184473857</v>
      </c>
      <c r="BL2382" s="52">
        <v>0</v>
      </c>
      <c r="BM2382" s="15">
        <f>MAX((1-BL2382)*BK2382,BI2382*AY2382)</f>
        <v>14247958.184473857</v>
      </c>
    </row>
    <row r="2383" spans="1:65">
      <c r="A2383" s="8">
        <v>2381</v>
      </c>
      <c r="B2383" s="1" t="s">
        <v>44</v>
      </c>
      <c r="C2383" s="1">
        <v>1500</v>
      </c>
      <c r="D2383" s="1" t="s">
        <v>60</v>
      </c>
      <c r="E2383" s="1">
        <v>150000094</v>
      </c>
      <c r="F2383" s="1" t="s">
        <v>60</v>
      </c>
      <c r="G2383" s="1" t="s">
        <v>111</v>
      </c>
      <c r="H2383" s="1">
        <v>23</v>
      </c>
      <c r="I2383" s="1" t="s">
        <v>205</v>
      </c>
      <c r="J2383" s="1" t="s">
        <v>49</v>
      </c>
      <c r="K2383" s="1">
        <v>17406001</v>
      </c>
      <c r="L2383" s="1" t="s">
        <v>50</v>
      </c>
      <c r="M2383" s="1" t="s">
        <v>51</v>
      </c>
      <c r="N2383" s="1" t="s">
        <v>64</v>
      </c>
      <c r="O2383" s="1" t="s">
        <v>65</v>
      </c>
      <c r="P2383" s="1" t="s">
        <v>66</v>
      </c>
      <c r="Q2383" s="1" t="s">
        <v>67</v>
      </c>
      <c r="R2383" s="1" t="s">
        <v>87</v>
      </c>
      <c r="S2383" s="1" t="s">
        <v>88</v>
      </c>
      <c r="T2383" s="2">
        <v>43404</v>
      </c>
      <c r="U2383" s="2">
        <v>43404</v>
      </c>
      <c r="V2383" s="1" t="s">
        <v>52</v>
      </c>
      <c r="W2383" s="3">
        <v>1</v>
      </c>
      <c r="X2383" s="1" t="s">
        <v>53</v>
      </c>
      <c r="Y2383" s="4">
        <v>98582</v>
      </c>
      <c r="Z2383" s="4">
        <v>-12155</v>
      </c>
      <c r="AA2383" s="4">
        <v>0</v>
      </c>
      <c r="AB2383" s="4">
        <v>0</v>
      </c>
      <c r="AC2383" s="4">
        <v>0</v>
      </c>
      <c r="AD2383" s="4">
        <v>98582</v>
      </c>
      <c r="AE2383" s="5">
        <v>1614</v>
      </c>
      <c r="AF2383" s="1" t="s">
        <v>70</v>
      </c>
      <c r="AG2383" s="1" t="s">
        <v>71</v>
      </c>
      <c r="AH2383" s="1" t="s">
        <v>89</v>
      </c>
      <c r="AI2383" s="1" t="s">
        <v>57</v>
      </c>
      <c r="AJ2383" s="5">
        <v>10950</v>
      </c>
      <c r="AK2383" s="4">
        <v>-1025</v>
      </c>
      <c r="AL2383" s="4">
        <v>0</v>
      </c>
      <c r="AM2383" s="4">
        <v>0</v>
      </c>
      <c r="AN2383" s="4">
        <v>0</v>
      </c>
      <c r="AO2383" s="4">
        <v>-13180</v>
      </c>
      <c r="AP2383" s="4">
        <v>-13180</v>
      </c>
      <c r="AQ2383" s="4">
        <v>0</v>
      </c>
      <c r="AR2383" s="4">
        <v>85402</v>
      </c>
      <c r="AS2383" s="1" t="s">
        <v>52</v>
      </c>
      <c r="AT2383" s="9">
        <f t="shared" si="1098"/>
        <v>43404</v>
      </c>
      <c r="AU2383" s="9">
        <f t="shared" si="1099"/>
        <v>43374</v>
      </c>
      <c r="AV2383" s="9">
        <v>44798</v>
      </c>
      <c r="AW2383" s="11">
        <f t="shared" si="1100"/>
        <v>3.8191780821917809</v>
      </c>
      <c r="AX2383">
        <v>10</v>
      </c>
      <c r="AY2383" s="12">
        <v>0.05</v>
      </c>
      <c r="AZ2383">
        <f t="shared" si="1101"/>
        <v>9.5000000000000001E-2</v>
      </c>
      <c r="BA2383" s="13">
        <f t="shared" si="1102"/>
        <v>98582</v>
      </c>
      <c r="BI2383" s="14">
        <f t="shared" ref="BI2383:BI2387" si="1107">AR2383</f>
        <v>85402</v>
      </c>
      <c r="BJ2383" s="14">
        <v>0</v>
      </c>
      <c r="BK2383" s="14">
        <f t="shared" ref="BK2383:BK2387" si="1108">AR2383</f>
        <v>85402</v>
      </c>
      <c r="BL2383" s="52">
        <v>0</v>
      </c>
      <c r="BM2383" s="15">
        <f t="shared" ref="BM2383:BM2387" si="1109">AR2383</f>
        <v>85402</v>
      </c>
    </row>
    <row r="2384" spans="1:65">
      <c r="A2384" s="8">
        <v>2382</v>
      </c>
      <c r="B2384" s="1" t="s">
        <v>44</v>
      </c>
      <c r="C2384" s="1">
        <v>1500</v>
      </c>
      <c r="D2384" s="1" t="s">
        <v>60</v>
      </c>
      <c r="E2384" s="1">
        <v>150000094</v>
      </c>
      <c r="F2384" s="1" t="s">
        <v>112</v>
      </c>
      <c r="G2384" s="1" t="s">
        <v>113</v>
      </c>
      <c r="H2384" s="1">
        <v>24</v>
      </c>
      <c r="I2384" s="1" t="s">
        <v>205</v>
      </c>
      <c r="J2384" s="1" t="s">
        <v>49</v>
      </c>
      <c r="K2384" s="1">
        <v>17406001</v>
      </c>
      <c r="L2384" s="1" t="s">
        <v>50</v>
      </c>
      <c r="M2384" s="1" t="s">
        <v>51</v>
      </c>
      <c r="N2384" s="1" t="s">
        <v>64</v>
      </c>
      <c r="O2384" s="1" t="s">
        <v>65</v>
      </c>
      <c r="P2384" s="1" t="s">
        <v>66</v>
      </c>
      <c r="Q2384" s="1" t="s">
        <v>67</v>
      </c>
      <c r="R2384" s="1" t="s">
        <v>87</v>
      </c>
      <c r="S2384" s="1" t="s">
        <v>88</v>
      </c>
      <c r="T2384" s="2">
        <v>43404</v>
      </c>
      <c r="U2384" s="2">
        <v>43404</v>
      </c>
      <c r="V2384" s="1" t="s">
        <v>52</v>
      </c>
      <c r="W2384" s="3">
        <v>1</v>
      </c>
      <c r="X2384" s="1" t="s">
        <v>53</v>
      </c>
      <c r="Y2384" s="4">
        <v>995176</v>
      </c>
      <c r="Z2384" s="4">
        <v>-122721.11</v>
      </c>
      <c r="AA2384" s="4">
        <v>0</v>
      </c>
      <c r="AB2384" s="4">
        <v>0</v>
      </c>
      <c r="AC2384" s="4">
        <v>0</v>
      </c>
      <c r="AD2384" s="4">
        <v>995176</v>
      </c>
      <c r="AE2384" s="5">
        <v>1614</v>
      </c>
      <c r="AF2384" s="1" t="s">
        <v>70</v>
      </c>
      <c r="AG2384" s="1" t="s">
        <v>71</v>
      </c>
      <c r="AH2384" s="1" t="s">
        <v>89</v>
      </c>
      <c r="AI2384" s="1" t="s">
        <v>57</v>
      </c>
      <c r="AJ2384" s="5">
        <v>10950</v>
      </c>
      <c r="AK2384" s="4">
        <v>-10344</v>
      </c>
      <c r="AL2384" s="4">
        <v>0</v>
      </c>
      <c r="AM2384" s="4">
        <v>0</v>
      </c>
      <c r="AN2384" s="4">
        <v>0</v>
      </c>
      <c r="AO2384" s="4">
        <v>-133065.10999999999</v>
      </c>
      <c r="AP2384" s="4">
        <v>-133065.10999999999</v>
      </c>
      <c r="AQ2384" s="4">
        <v>0</v>
      </c>
      <c r="AR2384" s="4">
        <v>862110.89</v>
      </c>
      <c r="AS2384" s="1" t="s">
        <v>52</v>
      </c>
      <c r="AT2384" s="9">
        <f t="shared" si="1098"/>
        <v>43404</v>
      </c>
      <c r="AU2384" s="9">
        <f t="shared" si="1099"/>
        <v>43374</v>
      </c>
      <c r="AV2384" s="9">
        <v>44798</v>
      </c>
      <c r="AW2384" s="11">
        <f t="shared" si="1100"/>
        <v>3.8191780821917809</v>
      </c>
      <c r="AX2384">
        <v>10</v>
      </c>
      <c r="AY2384" s="12">
        <v>0.05</v>
      </c>
      <c r="AZ2384">
        <f t="shared" si="1101"/>
        <v>9.5000000000000001E-2</v>
      </c>
      <c r="BA2384" s="13">
        <f t="shared" si="1102"/>
        <v>995176</v>
      </c>
      <c r="BB2384" s="16" t="s">
        <v>593</v>
      </c>
      <c r="BC2384" s="16" t="s">
        <v>593</v>
      </c>
      <c r="BD2384" s="16" t="s">
        <v>593</v>
      </c>
      <c r="BE2384" s="16" t="s">
        <v>593</v>
      </c>
      <c r="BF2384" s="16" t="s">
        <v>593</v>
      </c>
      <c r="BG2384" s="16" t="s">
        <v>593</v>
      </c>
      <c r="BH2384" s="16" t="s">
        <v>593</v>
      </c>
      <c r="BI2384" s="14">
        <f t="shared" si="1107"/>
        <v>862110.89</v>
      </c>
      <c r="BJ2384" s="14">
        <v>0</v>
      </c>
      <c r="BK2384" s="14">
        <f t="shared" si="1108"/>
        <v>862110.89</v>
      </c>
      <c r="BL2384" s="52">
        <v>0</v>
      </c>
      <c r="BM2384" s="15">
        <f t="shared" si="1109"/>
        <v>862110.89</v>
      </c>
    </row>
    <row r="2385" spans="1:65">
      <c r="A2385" s="8">
        <v>2383</v>
      </c>
      <c r="B2385" s="1" t="s">
        <v>44</v>
      </c>
      <c r="C2385" s="1">
        <v>1500</v>
      </c>
      <c r="D2385" s="1" t="s">
        <v>60</v>
      </c>
      <c r="E2385" s="1">
        <v>150000094</v>
      </c>
      <c r="F2385" s="1" t="s">
        <v>112</v>
      </c>
      <c r="G2385" s="1" t="s">
        <v>114</v>
      </c>
      <c r="H2385" s="1">
        <v>25</v>
      </c>
      <c r="I2385" s="1" t="s">
        <v>205</v>
      </c>
      <c r="J2385" s="1" t="s">
        <v>49</v>
      </c>
      <c r="K2385" s="1">
        <v>17406001</v>
      </c>
      <c r="L2385" s="1" t="s">
        <v>50</v>
      </c>
      <c r="M2385" s="1" t="s">
        <v>51</v>
      </c>
      <c r="N2385" s="1" t="s">
        <v>64</v>
      </c>
      <c r="O2385" s="1" t="s">
        <v>65</v>
      </c>
      <c r="P2385" s="1" t="s">
        <v>66</v>
      </c>
      <c r="Q2385" s="1" t="s">
        <v>67</v>
      </c>
      <c r="R2385" s="1" t="s">
        <v>87</v>
      </c>
      <c r="S2385" s="1" t="s">
        <v>88</v>
      </c>
      <c r="T2385" s="2">
        <v>43404</v>
      </c>
      <c r="U2385" s="2">
        <v>43404</v>
      </c>
      <c r="V2385" s="1" t="s">
        <v>52</v>
      </c>
      <c r="W2385" s="3">
        <v>1</v>
      </c>
      <c r="X2385" s="1" t="s">
        <v>53</v>
      </c>
      <c r="Y2385" s="4">
        <v>2883400</v>
      </c>
      <c r="Z2385" s="4">
        <v>-355569.71</v>
      </c>
      <c r="AA2385" s="4">
        <v>0</v>
      </c>
      <c r="AB2385" s="4">
        <v>0</v>
      </c>
      <c r="AC2385" s="4">
        <v>0</v>
      </c>
      <c r="AD2385" s="4">
        <v>2883400</v>
      </c>
      <c r="AE2385" s="5">
        <v>1614</v>
      </c>
      <c r="AF2385" s="1" t="s">
        <v>70</v>
      </c>
      <c r="AG2385" s="1" t="s">
        <v>71</v>
      </c>
      <c r="AH2385" s="1" t="s">
        <v>89</v>
      </c>
      <c r="AI2385" s="1" t="s">
        <v>57</v>
      </c>
      <c r="AJ2385" s="5">
        <v>10950</v>
      </c>
      <c r="AK2385" s="4">
        <v>-29971</v>
      </c>
      <c r="AL2385" s="4">
        <v>0</v>
      </c>
      <c r="AM2385" s="4">
        <v>0</v>
      </c>
      <c r="AN2385" s="4">
        <v>0</v>
      </c>
      <c r="AO2385" s="4">
        <v>-385540.71</v>
      </c>
      <c r="AP2385" s="4">
        <v>-385540.71</v>
      </c>
      <c r="AQ2385" s="4">
        <v>0</v>
      </c>
      <c r="AR2385" s="4">
        <v>2497859.29</v>
      </c>
      <c r="AS2385" s="1" t="s">
        <v>52</v>
      </c>
      <c r="AT2385" s="9">
        <f t="shared" si="1098"/>
        <v>43404</v>
      </c>
      <c r="AU2385" s="9">
        <f t="shared" si="1099"/>
        <v>43374</v>
      </c>
      <c r="AV2385" s="9">
        <v>44798</v>
      </c>
      <c r="AW2385" s="11">
        <f t="shared" si="1100"/>
        <v>3.8191780821917809</v>
      </c>
      <c r="AX2385">
        <v>10</v>
      </c>
      <c r="AY2385" s="12">
        <v>0.05</v>
      </c>
      <c r="AZ2385">
        <f t="shared" si="1101"/>
        <v>9.5000000000000001E-2</v>
      </c>
      <c r="BA2385" s="13">
        <f t="shared" si="1102"/>
        <v>2883400</v>
      </c>
      <c r="BB2385" s="16" t="s">
        <v>593</v>
      </c>
      <c r="BC2385" s="16" t="s">
        <v>593</v>
      </c>
      <c r="BD2385" s="16" t="s">
        <v>593</v>
      </c>
      <c r="BE2385" s="16" t="s">
        <v>593</v>
      </c>
      <c r="BF2385" s="16" t="s">
        <v>593</v>
      </c>
      <c r="BG2385" s="16" t="s">
        <v>593</v>
      </c>
      <c r="BH2385" s="16" t="s">
        <v>593</v>
      </c>
      <c r="BI2385" s="14">
        <f t="shared" si="1107"/>
        <v>2497859.29</v>
      </c>
      <c r="BJ2385" s="14">
        <v>0</v>
      </c>
      <c r="BK2385" s="14">
        <f t="shared" si="1108"/>
        <v>2497859.29</v>
      </c>
      <c r="BL2385" s="52">
        <v>0</v>
      </c>
      <c r="BM2385" s="15">
        <f t="shared" si="1109"/>
        <v>2497859.29</v>
      </c>
    </row>
    <row r="2386" spans="1:65">
      <c r="A2386" s="8">
        <v>2384</v>
      </c>
      <c r="B2386" s="1" t="s">
        <v>44</v>
      </c>
      <c r="C2386" s="1">
        <v>1500</v>
      </c>
      <c r="D2386" s="1" t="s">
        <v>60</v>
      </c>
      <c r="E2386" s="1">
        <v>150000094</v>
      </c>
      <c r="F2386" s="1" t="s">
        <v>60</v>
      </c>
      <c r="G2386" s="1" t="s">
        <v>181</v>
      </c>
      <c r="H2386" s="1">
        <v>26</v>
      </c>
      <c r="I2386" s="1" t="s">
        <v>205</v>
      </c>
      <c r="J2386" s="1" t="s">
        <v>49</v>
      </c>
      <c r="K2386" s="1">
        <v>17406001</v>
      </c>
      <c r="L2386" s="1" t="s">
        <v>50</v>
      </c>
      <c r="M2386" s="1" t="s">
        <v>51</v>
      </c>
      <c r="N2386" s="1" t="s">
        <v>64</v>
      </c>
      <c r="O2386" s="1" t="s">
        <v>65</v>
      </c>
      <c r="P2386" s="1" t="s">
        <v>66</v>
      </c>
      <c r="Q2386" s="1" t="s">
        <v>67</v>
      </c>
      <c r="R2386" s="1" t="s">
        <v>87</v>
      </c>
      <c r="S2386" s="1" t="s">
        <v>88</v>
      </c>
      <c r="T2386" s="2">
        <v>43404</v>
      </c>
      <c r="U2386" s="2">
        <v>43404</v>
      </c>
      <c r="V2386" s="1" t="s">
        <v>52</v>
      </c>
      <c r="W2386" s="3">
        <v>1</v>
      </c>
      <c r="X2386" s="1" t="s">
        <v>53</v>
      </c>
      <c r="Y2386" s="4">
        <v>120000</v>
      </c>
      <c r="Z2386" s="4">
        <v>-14798</v>
      </c>
      <c r="AA2386" s="4">
        <v>0</v>
      </c>
      <c r="AB2386" s="4">
        <v>0</v>
      </c>
      <c r="AC2386" s="4">
        <v>0</v>
      </c>
      <c r="AD2386" s="4">
        <v>120000</v>
      </c>
      <c r="AE2386" s="5">
        <v>1614</v>
      </c>
      <c r="AF2386" s="1" t="s">
        <v>70</v>
      </c>
      <c r="AG2386" s="1" t="s">
        <v>71</v>
      </c>
      <c r="AH2386" s="1" t="s">
        <v>89</v>
      </c>
      <c r="AI2386" s="1" t="s">
        <v>57</v>
      </c>
      <c r="AJ2386" s="5">
        <v>10950</v>
      </c>
      <c r="AK2386" s="4">
        <v>-1247</v>
      </c>
      <c r="AL2386" s="4">
        <v>0</v>
      </c>
      <c r="AM2386" s="4">
        <v>0</v>
      </c>
      <c r="AN2386" s="4">
        <v>0</v>
      </c>
      <c r="AO2386" s="4">
        <v>-16045</v>
      </c>
      <c r="AP2386" s="4">
        <v>-16045</v>
      </c>
      <c r="AQ2386" s="4">
        <v>0</v>
      </c>
      <c r="AR2386" s="4">
        <v>103955</v>
      </c>
      <c r="AS2386" s="1" t="s">
        <v>52</v>
      </c>
      <c r="AT2386" s="9">
        <f t="shared" si="1098"/>
        <v>43404</v>
      </c>
      <c r="AU2386" s="9">
        <f t="shared" si="1099"/>
        <v>43374</v>
      </c>
      <c r="AV2386" s="9">
        <v>44798</v>
      </c>
      <c r="AW2386" s="11">
        <f t="shared" si="1100"/>
        <v>3.8191780821917809</v>
      </c>
      <c r="AX2386">
        <v>10</v>
      </c>
      <c r="AY2386" s="12">
        <v>0.05</v>
      </c>
      <c r="AZ2386">
        <f t="shared" si="1101"/>
        <v>9.5000000000000001E-2</v>
      </c>
      <c r="BA2386" s="13">
        <f t="shared" si="1102"/>
        <v>120000</v>
      </c>
      <c r="BI2386" s="14">
        <f t="shared" si="1107"/>
        <v>103955</v>
      </c>
      <c r="BJ2386" s="14">
        <v>0</v>
      </c>
      <c r="BK2386" s="14">
        <f t="shared" si="1108"/>
        <v>103955</v>
      </c>
      <c r="BL2386" s="52">
        <v>0</v>
      </c>
      <c r="BM2386" s="15">
        <f t="shared" si="1109"/>
        <v>103955</v>
      </c>
    </row>
    <row r="2387" spans="1:65">
      <c r="A2387" s="8">
        <v>2385</v>
      </c>
      <c r="B2387" s="1" t="s">
        <v>44</v>
      </c>
      <c r="C2387" s="1">
        <v>1500</v>
      </c>
      <c r="D2387" s="1" t="s">
        <v>60</v>
      </c>
      <c r="E2387" s="1">
        <v>150000094</v>
      </c>
      <c r="F2387" s="1" t="s">
        <v>112</v>
      </c>
      <c r="G2387" s="1" t="s">
        <v>116</v>
      </c>
      <c r="H2387" s="1">
        <v>27</v>
      </c>
      <c r="I2387" s="1" t="s">
        <v>205</v>
      </c>
      <c r="J2387" s="1" t="s">
        <v>49</v>
      </c>
      <c r="K2387" s="1">
        <v>17406001</v>
      </c>
      <c r="L2387" s="1" t="s">
        <v>50</v>
      </c>
      <c r="M2387" s="1" t="s">
        <v>51</v>
      </c>
      <c r="N2387" s="1" t="s">
        <v>64</v>
      </c>
      <c r="O2387" s="1" t="s">
        <v>65</v>
      </c>
      <c r="P2387" s="1" t="s">
        <v>66</v>
      </c>
      <c r="Q2387" s="1" t="s">
        <v>67</v>
      </c>
      <c r="R2387" s="1" t="s">
        <v>87</v>
      </c>
      <c r="S2387" s="1" t="s">
        <v>88</v>
      </c>
      <c r="T2387" s="2">
        <v>43404</v>
      </c>
      <c r="U2387" s="2">
        <v>43404</v>
      </c>
      <c r="V2387" s="1" t="s">
        <v>52</v>
      </c>
      <c r="W2387" s="3">
        <v>1</v>
      </c>
      <c r="X2387" s="1" t="s">
        <v>53</v>
      </c>
      <c r="Y2387" s="4">
        <v>4339035</v>
      </c>
      <c r="Z2387" s="4">
        <v>-535070.18000000005</v>
      </c>
      <c r="AA2387" s="4">
        <v>0</v>
      </c>
      <c r="AB2387" s="4">
        <v>0</v>
      </c>
      <c r="AC2387" s="4">
        <v>0</v>
      </c>
      <c r="AD2387" s="4">
        <v>4339035</v>
      </c>
      <c r="AE2387" s="5">
        <v>1614</v>
      </c>
      <c r="AF2387" s="1" t="s">
        <v>70</v>
      </c>
      <c r="AG2387" s="1" t="s">
        <v>71</v>
      </c>
      <c r="AH2387" s="1" t="s">
        <v>89</v>
      </c>
      <c r="AI2387" s="1" t="s">
        <v>57</v>
      </c>
      <c r="AJ2387" s="5">
        <v>10950</v>
      </c>
      <c r="AK2387" s="4">
        <v>-45101</v>
      </c>
      <c r="AL2387" s="4">
        <v>0</v>
      </c>
      <c r="AM2387" s="4">
        <v>0</v>
      </c>
      <c r="AN2387" s="4">
        <v>0</v>
      </c>
      <c r="AO2387" s="4">
        <v>-580171.18000000005</v>
      </c>
      <c r="AP2387" s="4">
        <v>-580171.18000000005</v>
      </c>
      <c r="AQ2387" s="4">
        <v>0</v>
      </c>
      <c r="AR2387" s="4">
        <v>3758863.82</v>
      </c>
      <c r="AS2387" s="1" t="s">
        <v>52</v>
      </c>
      <c r="AT2387" s="9">
        <f t="shared" si="1098"/>
        <v>43404</v>
      </c>
      <c r="AU2387" s="9">
        <f t="shared" si="1099"/>
        <v>43374</v>
      </c>
      <c r="AV2387" s="9">
        <v>44798</v>
      </c>
      <c r="AW2387" s="11">
        <f t="shared" si="1100"/>
        <v>3.8191780821917809</v>
      </c>
      <c r="AX2387">
        <v>10</v>
      </c>
      <c r="AY2387" s="12">
        <v>0.05</v>
      </c>
      <c r="AZ2387">
        <f t="shared" si="1101"/>
        <v>9.5000000000000001E-2</v>
      </c>
      <c r="BA2387" s="13">
        <f t="shared" si="1102"/>
        <v>4339035</v>
      </c>
      <c r="BB2387" s="16" t="s">
        <v>593</v>
      </c>
      <c r="BC2387" s="16" t="s">
        <v>593</v>
      </c>
      <c r="BD2387" s="16" t="s">
        <v>593</v>
      </c>
      <c r="BE2387" s="16" t="s">
        <v>593</v>
      </c>
      <c r="BF2387" s="16" t="s">
        <v>593</v>
      </c>
      <c r="BG2387" s="16" t="s">
        <v>593</v>
      </c>
      <c r="BH2387" s="16" t="s">
        <v>593</v>
      </c>
      <c r="BI2387" s="14">
        <f t="shared" si="1107"/>
        <v>3758863.82</v>
      </c>
      <c r="BJ2387" s="14">
        <v>0</v>
      </c>
      <c r="BK2387" s="14">
        <f t="shared" si="1108"/>
        <v>3758863.82</v>
      </c>
      <c r="BL2387" s="52">
        <v>0</v>
      </c>
      <c r="BM2387" s="15">
        <f t="shared" si="1109"/>
        <v>3758863.82</v>
      </c>
    </row>
    <row r="2388" spans="1:65">
      <c r="A2388" s="8">
        <v>2386</v>
      </c>
      <c r="B2388" s="1" t="s">
        <v>44</v>
      </c>
      <c r="C2388" s="1">
        <v>1500</v>
      </c>
      <c r="D2388" s="1" t="s">
        <v>60</v>
      </c>
      <c r="E2388" s="1">
        <v>150000095</v>
      </c>
      <c r="F2388" s="1" t="s">
        <v>60</v>
      </c>
      <c r="G2388" s="1" t="s">
        <v>86</v>
      </c>
      <c r="H2388" s="1">
        <v>1</v>
      </c>
      <c r="I2388" s="1" t="s">
        <v>206</v>
      </c>
      <c r="J2388" s="1" t="s">
        <v>49</v>
      </c>
      <c r="K2388" s="1">
        <v>17406001</v>
      </c>
      <c r="L2388" s="1" t="s">
        <v>50</v>
      </c>
      <c r="M2388" s="1" t="s">
        <v>51</v>
      </c>
      <c r="N2388" s="1" t="s">
        <v>64</v>
      </c>
      <c r="O2388" s="1" t="s">
        <v>65</v>
      </c>
      <c r="P2388" s="1" t="s">
        <v>66</v>
      </c>
      <c r="Q2388" s="1" t="s">
        <v>67</v>
      </c>
      <c r="R2388" s="1" t="s">
        <v>87</v>
      </c>
      <c r="S2388" s="1" t="s">
        <v>88</v>
      </c>
      <c r="T2388" s="2">
        <v>43463</v>
      </c>
      <c r="U2388" s="2">
        <v>43463</v>
      </c>
      <c r="V2388" s="1" t="s">
        <v>52</v>
      </c>
      <c r="W2388" s="3">
        <v>1</v>
      </c>
      <c r="X2388" s="1" t="s">
        <v>53</v>
      </c>
      <c r="Y2388" s="4">
        <v>892500</v>
      </c>
      <c r="Z2388" s="4">
        <v>-104356</v>
      </c>
      <c r="AA2388" s="4">
        <v>0</v>
      </c>
      <c r="AB2388" s="4">
        <v>0</v>
      </c>
      <c r="AC2388" s="4">
        <v>0</v>
      </c>
      <c r="AD2388" s="4">
        <v>892500</v>
      </c>
      <c r="AE2388" s="5">
        <v>1555</v>
      </c>
      <c r="AF2388" s="1" t="s">
        <v>70</v>
      </c>
      <c r="AG2388" s="1" t="s">
        <v>71</v>
      </c>
      <c r="AH2388" s="1" t="s">
        <v>89</v>
      </c>
      <c r="AI2388" s="1" t="s">
        <v>57</v>
      </c>
      <c r="AJ2388" s="5">
        <v>10950</v>
      </c>
      <c r="AK2388" s="4">
        <v>-9292</v>
      </c>
      <c r="AL2388" s="4">
        <v>0</v>
      </c>
      <c r="AM2388" s="4">
        <v>0</v>
      </c>
      <c r="AN2388" s="4">
        <v>0</v>
      </c>
      <c r="AO2388" s="4">
        <v>-113648</v>
      </c>
      <c r="AP2388" s="4">
        <v>-113648</v>
      </c>
      <c r="AQ2388" s="4">
        <v>0</v>
      </c>
      <c r="AR2388" s="4">
        <v>778852</v>
      </c>
      <c r="AS2388" s="1" t="s">
        <v>52</v>
      </c>
      <c r="AT2388" s="9">
        <f t="shared" si="1098"/>
        <v>43463</v>
      </c>
      <c r="AU2388" s="9">
        <f t="shared" si="1099"/>
        <v>43435</v>
      </c>
      <c r="AV2388" s="9">
        <v>44798</v>
      </c>
      <c r="AW2388" s="11">
        <f t="shared" si="1100"/>
        <v>3.6575342465753424</v>
      </c>
      <c r="AX2388">
        <v>10</v>
      </c>
      <c r="AY2388" s="12">
        <v>0.05</v>
      </c>
      <c r="AZ2388">
        <f t="shared" si="1101"/>
        <v>9.5000000000000001E-2</v>
      </c>
      <c r="BA2388" s="13">
        <f t="shared" si="1102"/>
        <v>892500</v>
      </c>
      <c r="BB2388" s="17" t="s">
        <v>1853</v>
      </c>
      <c r="BC2388">
        <f>MATCH(BB2388,MONTHLY_INDEX!$A:$A,0)</f>
        <v>630</v>
      </c>
      <c r="BD2388">
        <f>MATCH(AU2388,MONTHLY_INDEX!$1:$1,0)</f>
        <v>84</v>
      </c>
      <c r="BE2388">
        <f>INDEX(MONTHLY_INDEX!$1:$1048576,Final!BC2388,Final!BD2388)</f>
        <v>114.9</v>
      </c>
      <c r="BF2388">
        <f>MATCH($BF$1,MONTHLY_INDEX!$1:$1,0)</f>
        <v>127</v>
      </c>
      <c r="BG2388">
        <f>INDEX(MONTHLY_INDEX!$1:$1048576,Final!BC2388,Final!BF2388)</f>
        <v>151.1</v>
      </c>
      <c r="BH2388" s="23">
        <f t="shared" ref="BH2388:BH2405" si="1110">(BG2388-BE2388)/BE2388</f>
        <v>0.31505657093124445</v>
      </c>
      <c r="BI2388" s="14">
        <f t="shared" ref="BI2388:BI2405" si="1111">(1+BH2388)*BA2388</f>
        <v>1173687.9895561356</v>
      </c>
      <c r="BJ2388" s="14">
        <f t="shared" ref="BJ2388:BJ2405" si="1112">BI2388*AZ2388*AW2388</f>
        <v>407816.38157659426</v>
      </c>
      <c r="BK2388" s="15">
        <f t="shared" si="1103"/>
        <v>765871.60797954141</v>
      </c>
      <c r="BL2388" s="52">
        <v>0</v>
      </c>
      <c r="BM2388" s="15">
        <f t="shared" ref="BM2388:BM2405" si="1113">MAX((1-BL2388)*BK2388,BI2388*AY2388)</f>
        <v>765871.60797954141</v>
      </c>
    </row>
    <row r="2389" spans="1:65">
      <c r="A2389" s="8">
        <v>2387</v>
      </c>
      <c r="B2389" s="1" t="s">
        <v>44</v>
      </c>
      <c r="C2389" s="1">
        <v>1500</v>
      </c>
      <c r="D2389" s="1" t="s">
        <v>60</v>
      </c>
      <c r="E2389" s="1">
        <v>150000095</v>
      </c>
      <c r="F2389" s="1" t="s">
        <v>60</v>
      </c>
      <c r="G2389" s="1" t="s">
        <v>90</v>
      </c>
      <c r="H2389" s="1">
        <v>2</v>
      </c>
      <c r="I2389" s="1" t="s">
        <v>206</v>
      </c>
      <c r="J2389" s="1" t="s">
        <v>49</v>
      </c>
      <c r="K2389" s="1">
        <v>17406001</v>
      </c>
      <c r="L2389" s="1" t="s">
        <v>50</v>
      </c>
      <c r="M2389" s="1" t="s">
        <v>51</v>
      </c>
      <c r="N2389" s="1" t="s">
        <v>64</v>
      </c>
      <c r="O2389" s="1" t="s">
        <v>65</v>
      </c>
      <c r="P2389" s="1" t="s">
        <v>66</v>
      </c>
      <c r="Q2389" s="1" t="s">
        <v>67</v>
      </c>
      <c r="R2389" s="1" t="s">
        <v>87</v>
      </c>
      <c r="S2389" s="1" t="s">
        <v>88</v>
      </c>
      <c r="T2389" s="2">
        <v>43463</v>
      </c>
      <c r="U2389" s="2">
        <v>43463</v>
      </c>
      <c r="V2389" s="1" t="s">
        <v>52</v>
      </c>
      <c r="W2389" s="3">
        <v>1</v>
      </c>
      <c r="X2389" s="1" t="s">
        <v>53</v>
      </c>
      <c r="Y2389" s="4">
        <v>472500</v>
      </c>
      <c r="Z2389" s="4">
        <v>-55247</v>
      </c>
      <c r="AA2389" s="4">
        <v>0</v>
      </c>
      <c r="AB2389" s="4">
        <v>0</v>
      </c>
      <c r="AC2389" s="4">
        <v>0</v>
      </c>
      <c r="AD2389" s="4">
        <v>472500</v>
      </c>
      <c r="AE2389" s="5">
        <v>1555</v>
      </c>
      <c r="AF2389" s="1" t="s">
        <v>70</v>
      </c>
      <c r="AG2389" s="1" t="s">
        <v>71</v>
      </c>
      <c r="AH2389" s="1" t="s">
        <v>89</v>
      </c>
      <c r="AI2389" s="1" t="s">
        <v>57</v>
      </c>
      <c r="AJ2389" s="5">
        <v>10950</v>
      </c>
      <c r="AK2389" s="4">
        <v>-4919</v>
      </c>
      <c r="AL2389" s="4">
        <v>0</v>
      </c>
      <c r="AM2389" s="4">
        <v>0</v>
      </c>
      <c r="AN2389" s="4">
        <v>0</v>
      </c>
      <c r="AO2389" s="4">
        <v>-60166</v>
      </c>
      <c r="AP2389" s="4">
        <v>-60166</v>
      </c>
      <c r="AQ2389" s="4">
        <v>0</v>
      </c>
      <c r="AR2389" s="4">
        <v>412334</v>
      </c>
      <c r="AS2389" s="1" t="s">
        <v>52</v>
      </c>
      <c r="AT2389" s="9">
        <f t="shared" si="1098"/>
        <v>43463</v>
      </c>
      <c r="AU2389" s="9">
        <f t="shared" si="1099"/>
        <v>43435</v>
      </c>
      <c r="AV2389" s="9">
        <v>44798</v>
      </c>
      <c r="AW2389" s="11">
        <f t="shared" si="1100"/>
        <v>3.6575342465753424</v>
      </c>
      <c r="AX2389">
        <v>10</v>
      </c>
      <c r="AY2389" s="12">
        <v>0.05</v>
      </c>
      <c r="AZ2389">
        <f t="shared" si="1101"/>
        <v>9.5000000000000001E-2</v>
      </c>
      <c r="BA2389" s="13">
        <f t="shared" si="1102"/>
        <v>472500</v>
      </c>
      <c r="BB2389" s="17" t="s">
        <v>2189</v>
      </c>
      <c r="BC2389">
        <f>MATCH(BB2389,MONTHLY_INDEX!$A:$A,0)</f>
        <v>798</v>
      </c>
      <c r="BD2389">
        <f>MATCH(AU2389,MONTHLY_INDEX!$1:$1,0)</f>
        <v>84</v>
      </c>
      <c r="BE2389">
        <f>INDEX(MONTHLY_INDEX!$1:$1048576,Final!BC2389,Final!BD2389)</f>
        <v>96</v>
      </c>
      <c r="BF2389">
        <f>MATCH($BF$1,MONTHLY_INDEX!$1:$1,0)</f>
        <v>127</v>
      </c>
      <c r="BG2389">
        <f>INDEX(MONTHLY_INDEX!$1:$1048576,Final!BC2389,Final!BF2389)</f>
        <v>95.3</v>
      </c>
      <c r="BH2389" s="23">
        <f t="shared" si="1110"/>
        <v>-7.2916666666666963E-3</v>
      </c>
      <c r="BI2389" s="14">
        <f t="shared" si="1111"/>
        <v>469054.6875</v>
      </c>
      <c r="BJ2389" s="14">
        <f t="shared" si="1112"/>
        <v>162980.4403895548</v>
      </c>
      <c r="BK2389" s="15">
        <f t="shared" si="1103"/>
        <v>306074.24711044517</v>
      </c>
      <c r="BL2389" s="52">
        <v>0</v>
      </c>
      <c r="BM2389" s="15">
        <f t="shared" si="1113"/>
        <v>306074.24711044517</v>
      </c>
    </row>
    <row r="2390" spans="1:65">
      <c r="A2390" s="8">
        <v>2388</v>
      </c>
      <c r="B2390" s="1" t="s">
        <v>44</v>
      </c>
      <c r="C2390" s="1">
        <v>1500</v>
      </c>
      <c r="D2390" s="1" t="s">
        <v>60</v>
      </c>
      <c r="E2390" s="1">
        <v>150000095</v>
      </c>
      <c r="F2390" s="1" t="s">
        <v>60</v>
      </c>
      <c r="G2390" s="1" t="s">
        <v>91</v>
      </c>
      <c r="H2390" s="1">
        <v>3</v>
      </c>
      <c r="I2390" s="1" t="s">
        <v>206</v>
      </c>
      <c r="J2390" s="1" t="s">
        <v>49</v>
      </c>
      <c r="K2390" s="1">
        <v>17406001</v>
      </c>
      <c r="L2390" s="1" t="s">
        <v>50</v>
      </c>
      <c r="M2390" s="1" t="s">
        <v>51</v>
      </c>
      <c r="N2390" s="1" t="s">
        <v>64</v>
      </c>
      <c r="O2390" s="1" t="s">
        <v>65</v>
      </c>
      <c r="P2390" s="1" t="s">
        <v>66</v>
      </c>
      <c r="Q2390" s="1" t="s">
        <v>67</v>
      </c>
      <c r="R2390" s="1" t="s">
        <v>87</v>
      </c>
      <c r="S2390" s="1" t="s">
        <v>88</v>
      </c>
      <c r="T2390" s="2">
        <v>43463</v>
      </c>
      <c r="U2390" s="2">
        <v>43463</v>
      </c>
      <c r="V2390" s="1" t="s">
        <v>52</v>
      </c>
      <c r="W2390" s="3">
        <v>1</v>
      </c>
      <c r="X2390" s="1" t="s">
        <v>53</v>
      </c>
      <c r="Y2390" s="4">
        <v>637760</v>
      </c>
      <c r="Z2390" s="4">
        <v>-74569</v>
      </c>
      <c r="AA2390" s="4">
        <v>0</v>
      </c>
      <c r="AB2390" s="4">
        <v>0</v>
      </c>
      <c r="AC2390" s="4">
        <v>0</v>
      </c>
      <c r="AD2390" s="4">
        <v>637760</v>
      </c>
      <c r="AE2390" s="5">
        <v>1555</v>
      </c>
      <c r="AF2390" s="1" t="s">
        <v>70</v>
      </c>
      <c r="AG2390" s="1" t="s">
        <v>71</v>
      </c>
      <c r="AH2390" s="1" t="s">
        <v>89</v>
      </c>
      <c r="AI2390" s="1" t="s">
        <v>57</v>
      </c>
      <c r="AJ2390" s="5">
        <v>10950</v>
      </c>
      <c r="AK2390" s="4">
        <v>-6640</v>
      </c>
      <c r="AL2390" s="4">
        <v>0</v>
      </c>
      <c r="AM2390" s="4">
        <v>0</v>
      </c>
      <c r="AN2390" s="4">
        <v>0</v>
      </c>
      <c r="AO2390" s="4">
        <v>-81209</v>
      </c>
      <c r="AP2390" s="4">
        <v>-81209</v>
      </c>
      <c r="AQ2390" s="4">
        <v>0</v>
      </c>
      <c r="AR2390" s="4">
        <v>556551</v>
      </c>
      <c r="AS2390" s="1" t="s">
        <v>52</v>
      </c>
      <c r="AT2390" s="9">
        <f t="shared" si="1098"/>
        <v>43463</v>
      </c>
      <c r="AU2390" s="9">
        <f t="shared" si="1099"/>
        <v>43435</v>
      </c>
      <c r="AV2390" s="9">
        <v>44798</v>
      </c>
      <c r="AW2390" s="11">
        <f t="shared" si="1100"/>
        <v>3.6575342465753424</v>
      </c>
      <c r="AX2390">
        <v>10</v>
      </c>
      <c r="AY2390" s="12">
        <v>0.05</v>
      </c>
      <c r="AZ2390">
        <f t="shared" si="1101"/>
        <v>9.5000000000000001E-2</v>
      </c>
      <c r="BA2390" s="13">
        <f t="shared" si="1102"/>
        <v>637760</v>
      </c>
      <c r="BB2390" s="17" t="s">
        <v>2189</v>
      </c>
      <c r="BC2390">
        <f>MATCH(BB2390,MONTHLY_INDEX!$A:$A,0)</f>
        <v>798</v>
      </c>
      <c r="BD2390">
        <f>MATCH(AU2390,MONTHLY_INDEX!$1:$1,0)</f>
        <v>84</v>
      </c>
      <c r="BE2390">
        <f>INDEX(MONTHLY_INDEX!$1:$1048576,Final!BC2390,Final!BD2390)</f>
        <v>96</v>
      </c>
      <c r="BF2390">
        <f>MATCH($BF$1,MONTHLY_INDEX!$1:$1,0)</f>
        <v>127</v>
      </c>
      <c r="BG2390">
        <f>INDEX(MONTHLY_INDEX!$1:$1048576,Final!BC2390,Final!BF2390)</f>
        <v>95.3</v>
      </c>
      <c r="BH2390" s="23">
        <f t="shared" si="1110"/>
        <v>-7.2916666666666963E-3</v>
      </c>
      <c r="BI2390" s="14">
        <f t="shared" si="1111"/>
        <v>633109.66666666663</v>
      </c>
      <c r="BJ2390" s="14">
        <f t="shared" si="1112"/>
        <v>219983.92732876711</v>
      </c>
      <c r="BK2390" s="15">
        <f t="shared" si="1103"/>
        <v>413125.73933789949</v>
      </c>
      <c r="BL2390" s="52">
        <v>0</v>
      </c>
      <c r="BM2390" s="15">
        <f t="shared" si="1113"/>
        <v>413125.73933789949</v>
      </c>
    </row>
    <row r="2391" spans="1:65">
      <c r="A2391" s="8">
        <v>2389</v>
      </c>
      <c r="B2391" s="1" t="s">
        <v>44</v>
      </c>
      <c r="C2391" s="1">
        <v>1500</v>
      </c>
      <c r="D2391" s="1" t="s">
        <v>60</v>
      </c>
      <c r="E2391" s="1">
        <v>150000095</v>
      </c>
      <c r="F2391" s="1" t="s">
        <v>60</v>
      </c>
      <c r="G2391" s="1" t="s">
        <v>92</v>
      </c>
      <c r="H2391" s="1">
        <v>4</v>
      </c>
      <c r="I2391" s="1" t="s">
        <v>206</v>
      </c>
      <c r="J2391" s="1" t="s">
        <v>49</v>
      </c>
      <c r="K2391" s="1">
        <v>17406001</v>
      </c>
      <c r="L2391" s="1" t="s">
        <v>50</v>
      </c>
      <c r="M2391" s="1" t="s">
        <v>51</v>
      </c>
      <c r="N2391" s="1" t="s">
        <v>64</v>
      </c>
      <c r="O2391" s="1" t="s">
        <v>65</v>
      </c>
      <c r="P2391" s="1" t="s">
        <v>66</v>
      </c>
      <c r="Q2391" s="1" t="s">
        <v>67</v>
      </c>
      <c r="R2391" s="1" t="s">
        <v>87</v>
      </c>
      <c r="S2391" s="1" t="s">
        <v>88</v>
      </c>
      <c r="T2391" s="2">
        <v>43463</v>
      </c>
      <c r="U2391" s="2">
        <v>43463</v>
      </c>
      <c r="V2391" s="1" t="s">
        <v>52</v>
      </c>
      <c r="W2391" s="3">
        <v>1</v>
      </c>
      <c r="X2391" s="1" t="s">
        <v>53</v>
      </c>
      <c r="Y2391" s="4">
        <v>21044329</v>
      </c>
      <c r="Z2391" s="4">
        <v>-2460643</v>
      </c>
      <c r="AA2391" s="4">
        <v>0</v>
      </c>
      <c r="AB2391" s="4">
        <v>0</v>
      </c>
      <c r="AC2391" s="4">
        <v>0</v>
      </c>
      <c r="AD2391" s="4">
        <v>21044329</v>
      </c>
      <c r="AE2391" s="5">
        <v>1555</v>
      </c>
      <c r="AF2391" s="1" t="s">
        <v>70</v>
      </c>
      <c r="AG2391" s="1" t="s">
        <v>71</v>
      </c>
      <c r="AH2391" s="1" t="s">
        <v>89</v>
      </c>
      <c r="AI2391" s="1" t="s">
        <v>57</v>
      </c>
      <c r="AJ2391" s="5">
        <v>10950</v>
      </c>
      <c r="AK2391" s="4">
        <v>-219098</v>
      </c>
      <c r="AL2391" s="4">
        <v>0</v>
      </c>
      <c r="AM2391" s="4">
        <v>0</v>
      </c>
      <c r="AN2391" s="4">
        <v>0</v>
      </c>
      <c r="AO2391" s="4">
        <v>-2679741</v>
      </c>
      <c r="AP2391" s="4">
        <v>-2679741</v>
      </c>
      <c r="AQ2391" s="4">
        <v>0</v>
      </c>
      <c r="AR2391" s="4">
        <v>18364588</v>
      </c>
      <c r="AS2391" s="1" t="s">
        <v>52</v>
      </c>
      <c r="AT2391" s="9">
        <f t="shared" si="1098"/>
        <v>43463</v>
      </c>
      <c r="AU2391" s="9">
        <f t="shared" si="1099"/>
        <v>43435</v>
      </c>
      <c r="AV2391" s="9">
        <v>44798</v>
      </c>
      <c r="AW2391" s="11">
        <f t="shared" si="1100"/>
        <v>3.6575342465753424</v>
      </c>
      <c r="AX2391">
        <v>25</v>
      </c>
      <c r="AY2391" s="12">
        <v>0.05</v>
      </c>
      <c r="AZ2391">
        <f t="shared" si="1101"/>
        <v>3.7999999999999999E-2</v>
      </c>
      <c r="BA2391" s="13">
        <f t="shared" si="1102"/>
        <v>21044329</v>
      </c>
      <c r="BB2391" s="17" t="s">
        <v>2189</v>
      </c>
      <c r="BC2391">
        <f>MATCH(BB2391,MONTHLY_INDEX!$A:$A,0)</f>
        <v>798</v>
      </c>
      <c r="BD2391">
        <f>MATCH(AU2391,MONTHLY_INDEX!$1:$1,0)</f>
        <v>84</v>
      </c>
      <c r="BE2391">
        <f>INDEX(MONTHLY_INDEX!$1:$1048576,Final!BC2391,Final!BD2391)</f>
        <v>96</v>
      </c>
      <c r="BF2391">
        <f>MATCH($BF$1,MONTHLY_INDEX!$1:$1,0)</f>
        <v>127</v>
      </c>
      <c r="BG2391">
        <f>INDEX(MONTHLY_INDEX!$1:$1048576,Final!BC2391,Final!BF2391)</f>
        <v>95.3</v>
      </c>
      <c r="BH2391" s="23">
        <f t="shared" si="1110"/>
        <v>-7.2916666666666963E-3</v>
      </c>
      <c r="BI2391" s="14">
        <f t="shared" si="1111"/>
        <v>20890880.767708331</v>
      </c>
      <c r="BJ2391" s="14">
        <f t="shared" si="1112"/>
        <v>2903546.2502625855</v>
      </c>
      <c r="BK2391" s="15">
        <f t="shared" si="1103"/>
        <v>17987334.517445747</v>
      </c>
      <c r="BL2391" s="52">
        <v>0</v>
      </c>
      <c r="BM2391" s="15">
        <f t="shared" si="1113"/>
        <v>17987334.517445747</v>
      </c>
    </row>
    <row r="2392" spans="1:65">
      <c r="A2392" s="8">
        <v>2390</v>
      </c>
      <c r="B2392" s="1" t="s">
        <v>44</v>
      </c>
      <c r="C2392" s="1">
        <v>1500</v>
      </c>
      <c r="D2392" s="1" t="s">
        <v>60</v>
      </c>
      <c r="E2392" s="1">
        <v>150000095</v>
      </c>
      <c r="F2392" s="1" t="s">
        <v>60</v>
      </c>
      <c r="G2392" s="1" t="s">
        <v>93</v>
      </c>
      <c r="H2392" s="1">
        <v>5</v>
      </c>
      <c r="I2392" s="1" t="s">
        <v>206</v>
      </c>
      <c r="J2392" s="1" t="s">
        <v>49</v>
      </c>
      <c r="K2392" s="1">
        <v>17406001</v>
      </c>
      <c r="L2392" s="1" t="s">
        <v>50</v>
      </c>
      <c r="M2392" s="1" t="s">
        <v>51</v>
      </c>
      <c r="N2392" s="1" t="s">
        <v>64</v>
      </c>
      <c r="O2392" s="1" t="s">
        <v>65</v>
      </c>
      <c r="P2392" s="1" t="s">
        <v>66</v>
      </c>
      <c r="Q2392" s="1" t="s">
        <v>67</v>
      </c>
      <c r="R2392" s="1" t="s">
        <v>87</v>
      </c>
      <c r="S2392" s="1" t="s">
        <v>88</v>
      </c>
      <c r="T2392" s="2">
        <v>43463</v>
      </c>
      <c r="U2392" s="2">
        <v>43463</v>
      </c>
      <c r="V2392" s="1" t="s">
        <v>52</v>
      </c>
      <c r="W2392" s="3">
        <v>1</v>
      </c>
      <c r="X2392" s="1" t="s">
        <v>53</v>
      </c>
      <c r="Y2392" s="4">
        <v>969266</v>
      </c>
      <c r="Z2392" s="4">
        <v>-113333</v>
      </c>
      <c r="AA2392" s="4">
        <v>0</v>
      </c>
      <c r="AB2392" s="4">
        <v>0</v>
      </c>
      <c r="AC2392" s="4">
        <v>0</v>
      </c>
      <c r="AD2392" s="4">
        <v>969266</v>
      </c>
      <c r="AE2392" s="5">
        <v>1555</v>
      </c>
      <c r="AF2392" s="1" t="s">
        <v>70</v>
      </c>
      <c r="AG2392" s="1" t="s">
        <v>71</v>
      </c>
      <c r="AH2392" s="1" t="s">
        <v>89</v>
      </c>
      <c r="AI2392" s="1" t="s">
        <v>57</v>
      </c>
      <c r="AJ2392" s="5">
        <v>10950</v>
      </c>
      <c r="AK2392" s="4">
        <v>-10091</v>
      </c>
      <c r="AL2392" s="4">
        <v>0</v>
      </c>
      <c r="AM2392" s="4">
        <v>0</v>
      </c>
      <c r="AN2392" s="4">
        <v>0</v>
      </c>
      <c r="AO2392" s="4">
        <v>-123424</v>
      </c>
      <c r="AP2392" s="4">
        <v>-123424</v>
      </c>
      <c r="AQ2392" s="4">
        <v>0</v>
      </c>
      <c r="AR2392" s="4">
        <v>845842</v>
      </c>
      <c r="AS2392" s="1" t="s">
        <v>52</v>
      </c>
      <c r="AT2392" s="9">
        <f t="shared" si="1098"/>
        <v>43463</v>
      </c>
      <c r="AU2392" s="9">
        <f t="shared" si="1099"/>
        <v>43435</v>
      </c>
      <c r="AV2392" s="9">
        <v>44798</v>
      </c>
      <c r="AW2392" s="11">
        <f t="shared" si="1100"/>
        <v>3.6575342465753424</v>
      </c>
      <c r="AX2392">
        <v>25</v>
      </c>
      <c r="AY2392" s="12">
        <v>0.05</v>
      </c>
      <c r="AZ2392">
        <f t="shared" si="1101"/>
        <v>3.7999999999999999E-2</v>
      </c>
      <c r="BA2392" s="13">
        <f t="shared" si="1102"/>
        <v>969266</v>
      </c>
      <c r="BB2392" s="17" t="s">
        <v>2083</v>
      </c>
      <c r="BC2392">
        <f>MATCH(BB2392,MONTHLY_INDEX!$A:$A,0)</f>
        <v>745</v>
      </c>
      <c r="BD2392">
        <f>MATCH(AU2392,MONTHLY_INDEX!$1:$1,0)</f>
        <v>84</v>
      </c>
      <c r="BE2392">
        <f>INDEX(MONTHLY_INDEX!$1:$1048576,Final!BC2392,Final!BD2392)</f>
        <v>108.4</v>
      </c>
      <c r="BF2392">
        <f>MATCH($BF$1,MONTHLY_INDEX!$1:$1,0)</f>
        <v>127</v>
      </c>
      <c r="BG2392">
        <f>INDEX(MONTHLY_INDEX!$1:$1048576,Final!BC2392,Final!BF2392)</f>
        <v>115.4</v>
      </c>
      <c r="BH2392" s="23">
        <f t="shared" si="1110"/>
        <v>6.4575645756457564E-2</v>
      </c>
      <c r="BI2392" s="14">
        <f t="shared" si="1111"/>
        <v>1031856.9778597784</v>
      </c>
      <c r="BJ2392" s="14">
        <f t="shared" si="1112"/>
        <v>143413.98489541525</v>
      </c>
      <c r="BK2392" s="15">
        <f t="shared" si="1103"/>
        <v>888442.99296436319</v>
      </c>
      <c r="BL2392" s="52">
        <v>0</v>
      </c>
      <c r="BM2392" s="15">
        <f t="shared" si="1113"/>
        <v>888442.99296436319</v>
      </c>
    </row>
    <row r="2393" spans="1:65">
      <c r="A2393" s="8">
        <v>2391</v>
      </c>
      <c r="B2393" s="1" t="s">
        <v>44</v>
      </c>
      <c r="C2393" s="1">
        <v>1500</v>
      </c>
      <c r="D2393" s="1" t="s">
        <v>60</v>
      </c>
      <c r="E2393" s="1">
        <v>150000095</v>
      </c>
      <c r="F2393" s="1" t="s">
        <v>60</v>
      </c>
      <c r="G2393" s="1" t="s">
        <v>94</v>
      </c>
      <c r="H2393" s="1">
        <v>6</v>
      </c>
      <c r="I2393" s="1" t="s">
        <v>206</v>
      </c>
      <c r="J2393" s="1" t="s">
        <v>49</v>
      </c>
      <c r="K2393" s="1">
        <v>17406001</v>
      </c>
      <c r="L2393" s="1" t="s">
        <v>50</v>
      </c>
      <c r="M2393" s="1" t="s">
        <v>51</v>
      </c>
      <c r="N2393" s="1" t="s">
        <v>64</v>
      </c>
      <c r="O2393" s="1" t="s">
        <v>65</v>
      </c>
      <c r="P2393" s="1" t="s">
        <v>66</v>
      </c>
      <c r="Q2393" s="1" t="s">
        <v>67</v>
      </c>
      <c r="R2393" s="1" t="s">
        <v>87</v>
      </c>
      <c r="S2393" s="1" t="s">
        <v>88</v>
      </c>
      <c r="T2393" s="2">
        <v>43463</v>
      </c>
      <c r="U2393" s="2">
        <v>43463</v>
      </c>
      <c r="V2393" s="1" t="s">
        <v>52</v>
      </c>
      <c r="W2393" s="3">
        <v>1</v>
      </c>
      <c r="X2393" s="1" t="s">
        <v>53</v>
      </c>
      <c r="Y2393" s="4">
        <v>735000</v>
      </c>
      <c r="Z2393" s="4">
        <v>-85940</v>
      </c>
      <c r="AA2393" s="4">
        <v>0</v>
      </c>
      <c r="AB2393" s="4">
        <v>0</v>
      </c>
      <c r="AC2393" s="4">
        <v>0</v>
      </c>
      <c r="AD2393" s="4">
        <v>735000</v>
      </c>
      <c r="AE2393" s="5">
        <v>1555</v>
      </c>
      <c r="AF2393" s="1" t="s">
        <v>70</v>
      </c>
      <c r="AG2393" s="1" t="s">
        <v>71</v>
      </c>
      <c r="AH2393" s="1" t="s">
        <v>89</v>
      </c>
      <c r="AI2393" s="1" t="s">
        <v>57</v>
      </c>
      <c r="AJ2393" s="5">
        <v>10950</v>
      </c>
      <c r="AK2393" s="4">
        <v>-7652</v>
      </c>
      <c r="AL2393" s="4">
        <v>0</v>
      </c>
      <c r="AM2393" s="4">
        <v>0</v>
      </c>
      <c r="AN2393" s="4">
        <v>0</v>
      </c>
      <c r="AO2393" s="4">
        <v>-93592</v>
      </c>
      <c r="AP2393" s="4">
        <v>-93592</v>
      </c>
      <c r="AQ2393" s="4">
        <v>0</v>
      </c>
      <c r="AR2393" s="4">
        <v>641408</v>
      </c>
      <c r="AS2393" s="1" t="s">
        <v>52</v>
      </c>
      <c r="AT2393" s="9">
        <f t="shared" si="1098"/>
        <v>43463</v>
      </c>
      <c r="AU2393" s="9">
        <f t="shared" si="1099"/>
        <v>43435</v>
      </c>
      <c r="AV2393" s="9">
        <v>44798</v>
      </c>
      <c r="AW2393" s="11">
        <f t="shared" si="1100"/>
        <v>3.6575342465753424</v>
      </c>
      <c r="AX2393">
        <v>10</v>
      </c>
      <c r="AY2393" s="12">
        <v>0.05</v>
      </c>
      <c r="AZ2393">
        <f t="shared" si="1101"/>
        <v>9.5000000000000001E-2</v>
      </c>
      <c r="BA2393" s="13">
        <f t="shared" si="1102"/>
        <v>735000</v>
      </c>
      <c r="BB2393" s="17" t="s">
        <v>1853</v>
      </c>
      <c r="BC2393">
        <f>MATCH(BB2393,MONTHLY_INDEX!$A:$A,0)</f>
        <v>630</v>
      </c>
      <c r="BD2393">
        <f>MATCH(AU2393,MONTHLY_INDEX!$1:$1,0)</f>
        <v>84</v>
      </c>
      <c r="BE2393">
        <f>INDEX(MONTHLY_INDEX!$1:$1048576,Final!BC2393,Final!BD2393)</f>
        <v>114.9</v>
      </c>
      <c r="BF2393">
        <f>MATCH($BF$1,MONTHLY_INDEX!$1:$1,0)</f>
        <v>127</v>
      </c>
      <c r="BG2393">
        <f>INDEX(MONTHLY_INDEX!$1:$1048576,Final!BC2393,Final!BF2393)</f>
        <v>151.1</v>
      </c>
      <c r="BH2393" s="23">
        <f t="shared" si="1110"/>
        <v>0.31505657093124445</v>
      </c>
      <c r="BI2393" s="14">
        <f t="shared" si="1111"/>
        <v>966566.5796344647</v>
      </c>
      <c r="BJ2393" s="14">
        <f t="shared" si="1112"/>
        <v>335848.78482778347</v>
      </c>
      <c r="BK2393" s="15">
        <f t="shared" si="1103"/>
        <v>630717.79480668122</v>
      </c>
      <c r="BL2393" s="52">
        <v>0</v>
      </c>
      <c r="BM2393" s="15">
        <f t="shared" si="1113"/>
        <v>630717.79480668122</v>
      </c>
    </row>
    <row r="2394" spans="1:65">
      <c r="A2394" s="8">
        <v>2392</v>
      </c>
      <c r="B2394" s="1" t="s">
        <v>44</v>
      </c>
      <c r="C2394" s="1">
        <v>1500</v>
      </c>
      <c r="D2394" s="1" t="s">
        <v>60</v>
      </c>
      <c r="E2394" s="1">
        <v>150000095</v>
      </c>
      <c r="F2394" s="1" t="s">
        <v>60</v>
      </c>
      <c r="G2394" s="1" t="s">
        <v>95</v>
      </c>
      <c r="H2394" s="1">
        <v>7</v>
      </c>
      <c r="I2394" s="1" t="s">
        <v>206</v>
      </c>
      <c r="J2394" s="1" t="s">
        <v>49</v>
      </c>
      <c r="K2394" s="1">
        <v>17406001</v>
      </c>
      <c r="L2394" s="1" t="s">
        <v>50</v>
      </c>
      <c r="M2394" s="1" t="s">
        <v>51</v>
      </c>
      <c r="N2394" s="1" t="s">
        <v>64</v>
      </c>
      <c r="O2394" s="1" t="s">
        <v>65</v>
      </c>
      <c r="P2394" s="1" t="s">
        <v>66</v>
      </c>
      <c r="Q2394" s="1" t="s">
        <v>67</v>
      </c>
      <c r="R2394" s="1" t="s">
        <v>87</v>
      </c>
      <c r="S2394" s="1" t="s">
        <v>88</v>
      </c>
      <c r="T2394" s="2">
        <v>43463</v>
      </c>
      <c r="U2394" s="2">
        <v>43463</v>
      </c>
      <c r="V2394" s="1" t="s">
        <v>52</v>
      </c>
      <c r="W2394" s="3">
        <v>1</v>
      </c>
      <c r="X2394" s="1" t="s">
        <v>53</v>
      </c>
      <c r="Y2394" s="4">
        <v>126000</v>
      </c>
      <c r="Z2394" s="4">
        <v>-14732</v>
      </c>
      <c r="AA2394" s="4">
        <v>0</v>
      </c>
      <c r="AB2394" s="4">
        <v>0</v>
      </c>
      <c r="AC2394" s="4">
        <v>0</v>
      </c>
      <c r="AD2394" s="4">
        <v>126000</v>
      </c>
      <c r="AE2394" s="5">
        <v>1555</v>
      </c>
      <c r="AF2394" s="1" t="s">
        <v>70</v>
      </c>
      <c r="AG2394" s="1" t="s">
        <v>71</v>
      </c>
      <c r="AH2394" s="1" t="s">
        <v>89</v>
      </c>
      <c r="AI2394" s="1" t="s">
        <v>57</v>
      </c>
      <c r="AJ2394" s="5">
        <v>10950</v>
      </c>
      <c r="AK2394" s="4">
        <v>-1312</v>
      </c>
      <c r="AL2394" s="4">
        <v>0</v>
      </c>
      <c r="AM2394" s="4">
        <v>0</v>
      </c>
      <c r="AN2394" s="4">
        <v>0</v>
      </c>
      <c r="AO2394" s="4">
        <v>-16044</v>
      </c>
      <c r="AP2394" s="4">
        <v>-16044</v>
      </c>
      <c r="AQ2394" s="4">
        <v>0</v>
      </c>
      <c r="AR2394" s="4">
        <v>109956</v>
      </c>
      <c r="AS2394" s="1" t="s">
        <v>52</v>
      </c>
      <c r="AT2394" s="9">
        <f t="shared" si="1098"/>
        <v>43463</v>
      </c>
      <c r="AU2394" s="9">
        <f t="shared" si="1099"/>
        <v>43435</v>
      </c>
      <c r="AV2394" s="9">
        <v>44798</v>
      </c>
      <c r="AW2394" s="11">
        <f t="shared" si="1100"/>
        <v>3.6575342465753424</v>
      </c>
      <c r="AX2394">
        <v>25</v>
      </c>
      <c r="AY2394" s="12">
        <v>0.05</v>
      </c>
      <c r="AZ2394">
        <f t="shared" si="1101"/>
        <v>3.7999999999999999E-2</v>
      </c>
      <c r="BA2394" s="13">
        <f t="shared" si="1102"/>
        <v>126000</v>
      </c>
      <c r="BB2394" s="17" t="s">
        <v>2189</v>
      </c>
      <c r="BC2394">
        <f>MATCH(BB2394,MONTHLY_INDEX!$A:$A,0)</f>
        <v>798</v>
      </c>
      <c r="BD2394">
        <f>MATCH(AU2394,MONTHLY_INDEX!$1:$1,0)</f>
        <v>84</v>
      </c>
      <c r="BE2394">
        <f>INDEX(MONTHLY_INDEX!$1:$1048576,Final!BC2394,Final!BD2394)</f>
        <v>96</v>
      </c>
      <c r="BF2394">
        <f>MATCH($BF$1,MONTHLY_INDEX!$1:$1,0)</f>
        <v>127</v>
      </c>
      <c r="BG2394">
        <f>INDEX(MONTHLY_INDEX!$1:$1048576,Final!BC2394,Final!BF2394)</f>
        <v>95.3</v>
      </c>
      <c r="BH2394" s="23">
        <f t="shared" si="1110"/>
        <v>-7.2916666666666963E-3</v>
      </c>
      <c r="BI2394" s="14">
        <f t="shared" si="1111"/>
        <v>125081.25</v>
      </c>
      <c r="BJ2394" s="14">
        <f t="shared" si="1112"/>
        <v>17384.580308219178</v>
      </c>
      <c r="BK2394" s="15">
        <f t="shared" si="1103"/>
        <v>107696.66969178081</v>
      </c>
      <c r="BL2394" s="52">
        <v>0</v>
      </c>
      <c r="BM2394" s="15">
        <f t="shared" si="1113"/>
        <v>107696.66969178081</v>
      </c>
    </row>
    <row r="2395" spans="1:65">
      <c r="A2395" s="8">
        <v>2393</v>
      </c>
      <c r="B2395" s="1" t="s">
        <v>44</v>
      </c>
      <c r="C2395" s="1">
        <v>1500</v>
      </c>
      <c r="D2395" s="1" t="s">
        <v>60</v>
      </c>
      <c r="E2395" s="1">
        <v>150000095</v>
      </c>
      <c r="F2395" s="1" t="s">
        <v>60</v>
      </c>
      <c r="G2395" s="1" t="s">
        <v>96</v>
      </c>
      <c r="H2395" s="1">
        <v>8</v>
      </c>
      <c r="I2395" s="1" t="s">
        <v>206</v>
      </c>
      <c r="J2395" s="1" t="s">
        <v>49</v>
      </c>
      <c r="K2395" s="1">
        <v>17406001</v>
      </c>
      <c r="L2395" s="1" t="s">
        <v>50</v>
      </c>
      <c r="M2395" s="1" t="s">
        <v>51</v>
      </c>
      <c r="N2395" s="1" t="s">
        <v>64</v>
      </c>
      <c r="O2395" s="1" t="s">
        <v>65</v>
      </c>
      <c r="P2395" s="1" t="s">
        <v>66</v>
      </c>
      <c r="Q2395" s="1" t="s">
        <v>67</v>
      </c>
      <c r="R2395" s="1" t="s">
        <v>87</v>
      </c>
      <c r="S2395" s="1" t="s">
        <v>88</v>
      </c>
      <c r="T2395" s="2">
        <v>43463</v>
      </c>
      <c r="U2395" s="2">
        <v>43463</v>
      </c>
      <c r="V2395" s="1" t="s">
        <v>52</v>
      </c>
      <c r="W2395" s="3">
        <v>1</v>
      </c>
      <c r="X2395" s="1" t="s">
        <v>53</v>
      </c>
      <c r="Y2395" s="4">
        <v>29327302</v>
      </c>
      <c r="Z2395" s="4">
        <v>-3429143</v>
      </c>
      <c r="AA2395" s="4">
        <v>0</v>
      </c>
      <c r="AB2395" s="4">
        <v>0</v>
      </c>
      <c r="AC2395" s="4">
        <v>0</v>
      </c>
      <c r="AD2395" s="4">
        <v>29327302</v>
      </c>
      <c r="AE2395" s="5">
        <v>1555</v>
      </c>
      <c r="AF2395" s="1" t="s">
        <v>70</v>
      </c>
      <c r="AG2395" s="1" t="s">
        <v>71</v>
      </c>
      <c r="AH2395" s="1" t="s">
        <v>89</v>
      </c>
      <c r="AI2395" s="1" t="s">
        <v>57</v>
      </c>
      <c r="AJ2395" s="5">
        <v>10950</v>
      </c>
      <c r="AK2395" s="4">
        <v>-305335</v>
      </c>
      <c r="AL2395" s="4">
        <v>0</v>
      </c>
      <c r="AM2395" s="4">
        <v>0</v>
      </c>
      <c r="AN2395" s="4">
        <v>0</v>
      </c>
      <c r="AO2395" s="4">
        <v>-3734478</v>
      </c>
      <c r="AP2395" s="4">
        <v>-3734478</v>
      </c>
      <c r="AQ2395" s="4">
        <v>0</v>
      </c>
      <c r="AR2395" s="4">
        <v>25592824</v>
      </c>
      <c r="AS2395" s="1" t="s">
        <v>52</v>
      </c>
      <c r="AT2395" s="9">
        <f t="shared" si="1098"/>
        <v>43463</v>
      </c>
      <c r="AU2395" s="9">
        <f t="shared" si="1099"/>
        <v>43435</v>
      </c>
      <c r="AV2395" s="9">
        <v>44798</v>
      </c>
      <c r="AW2395" s="11">
        <f t="shared" si="1100"/>
        <v>3.6575342465753424</v>
      </c>
      <c r="AX2395">
        <v>25</v>
      </c>
      <c r="AY2395" s="12">
        <v>0.05</v>
      </c>
      <c r="AZ2395">
        <f t="shared" si="1101"/>
        <v>3.7999999999999999E-2</v>
      </c>
      <c r="BA2395" s="13">
        <f t="shared" si="1102"/>
        <v>29327302</v>
      </c>
      <c r="BB2395" s="17" t="s">
        <v>2189</v>
      </c>
      <c r="BC2395">
        <f>MATCH(BB2395,MONTHLY_INDEX!$A:$A,0)</f>
        <v>798</v>
      </c>
      <c r="BD2395">
        <f>MATCH(AU2395,MONTHLY_INDEX!$1:$1,0)</f>
        <v>84</v>
      </c>
      <c r="BE2395">
        <f>INDEX(MONTHLY_INDEX!$1:$1048576,Final!BC2395,Final!BD2395)</f>
        <v>96</v>
      </c>
      <c r="BF2395">
        <f>MATCH($BF$1,MONTHLY_INDEX!$1:$1,0)</f>
        <v>127</v>
      </c>
      <c r="BG2395">
        <f>INDEX(MONTHLY_INDEX!$1:$1048576,Final!BC2395,Final!BF2395)</f>
        <v>95.3</v>
      </c>
      <c r="BH2395" s="23">
        <f t="shared" si="1110"/>
        <v>-7.2916666666666963E-3</v>
      </c>
      <c r="BI2395" s="14">
        <f t="shared" si="1111"/>
        <v>29113457.089583334</v>
      </c>
      <c r="BJ2395" s="14">
        <f t="shared" si="1112"/>
        <v>4046371.7209714041</v>
      </c>
      <c r="BK2395" s="15">
        <f t="shared" si="1103"/>
        <v>25067085.368611928</v>
      </c>
      <c r="BL2395" s="52">
        <v>0</v>
      </c>
      <c r="BM2395" s="15">
        <f t="shared" si="1113"/>
        <v>25067085.368611928</v>
      </c>
    </row>
    <row r="2396" spans="1:65">
      <c r="A2396" s="8">
        <v>2394</v>
      </c>
      <c r="B2396" s="1" t="s">
        <v>44</v>
      </c>
      <c r="C2396" s="1">
        <v>1500</v>
      </c>
      <c r="D2396" s="1" t="s">
        <v>60</v>
      </c>
      <c r="E2396" s="1">
        <v>150000095</v>
      </c>
      <c r="F2396" s="1" t="s">
        <v>60</v>
      </c>
      <c r="G2396" s="1" t="s">
        <v>97</v>
      </c>
      <c r="H2396" s="1">
        <v>9</v>
      </c>
      <c r="I2396" s="1" t="s">
        <v>206</v>
      </c>
      <c r="J2396" s="1" t="s">
        <v>49</v>
      </c>
      <c r="K2396" s="1">
        <v>17406001</v>
      </c>
      <c r="L2396" s="1" t="s">
        <v>50</v>
      </c>
      <c r="M2396" s="1" t="s">
        <v>51</v>
      </c>
      <c r="N2396" s="1" t="s">
        <v>64</v>
      </c>
      <c r="O2396" s="1" t="s">
        <v>65</v>
      </c>
      <c r="P2396" s="1" t="s">
        <v>66</v>
      </c>
      <c r="Q2396" s="1" t="s">
        <v>67</v>
      </c>
      <c r="R2396" s="1" t="s">
        <v>87</v>
      </c>
      <c r="S2396" s="1" t="s">
        <v>88</v>
      </c>
      <c r="T2396" s="2">
        <v>43463</v>
      </c>
      <c r="U2396" s="2">
        <v>43463</v>
      </c>
      <c r="V2396" s="1" t="s">
        <v>52</v>
      </c>
      <c r="W2396" s="3">
        <v>1</v>
      </c>
      <c r="X2396" s="1" t="s">
        <v>53</v>
      </c>
      <c r="Y2396" s="4">
        <v>1517250</v>
      </c>
      <c r="Z2396" s="4">
        <v>-177405</v>
      </c>
      <c r="AA2396" s="4">
        <v>0</v>
      </c>
      <c r="AB2396" s="4">
        <v>0</v>
      </c>
      <c r="AC2396" s="4">
        <v>0</v>
      </c>
      <c r="AD2396" s="4">
        <v>1517250</v>
      </c>
      <c r="AE2396" s="5">
        <v>1555</v>
      </c>
      <c r="AF2396" s="1" t="s">
        <v>70</v>
      </c>
      <c r="AG2396" s="1" t="s">
        <v>71</v>
      </c>
      <c r="AH2396" s="1" t="s">
        <v>89</v>
      </c>
      <c r="AI2396" s="1" t="s">
        <v>57</v>
      </c>
      <c r="AJ2396" s="5">
        <v>10950</v>
      </c>
      <c r="AK2396" s="4">
        <v>-15797</v>
      </c>
      <c r="AL2396" s="4">
        <v>0</v>
      </c>
      <c r="AM2396" s="4">
        <v>0</v>
      </c>
      <c r="AN2396" s="4">
        <v>0</v>
      </c>
      <c r="AO2396" s="4">
        <v>-193202</v>
      </c>
      <c r="AP2396" s="4">
        <v>-193202</v>
      </c>
      <c r="AQ2396" s="4">
        <v>0</v>
      </c>
      <c r="AR2396" s="4">
        <v>1324048</v>
      </c>
      <c r="AS2396" s="1" t="s">
        <v>52</v>
      </c>
      <c r="AT2396" s="9">
        <f t="shared" si="1098"/>
        <v>43463</v>
      </c>
      <c r="AU2396" s="9">
        <f t="shared" si="1099"/>
        <v>43435</v>
      </c>
      <c r="AV2396" s="9">
        <v>44798</v>
      </c>
      <c r="AW2396" s="11">
        <f t="shared" si="1100"/>
        <v>3.6575342465753424</v>
      </c>
      <c r="AX2396">
        <v>15</v>
      </c>
      <c r="AY2396" s="12">
        <v>0.05</v>
      </c>
      <c r="AZ2396">
        <f t="shared" si="1101"/>
        <v>6.3333333333333325E-2</v>
      </c>
      <c r="BA2396" s="13">
        <f t="shared" si="1102"/>
        <v>1517250</v>
      </c>
      <c r="BB2396" s="17" t="s">
        <v>1941</v>
      </c>
      <c r="BC2396">
        <f>MATCH(BB2396,MONTHLY_INDEX!$A:$A,0)</f>
        <v>674</v>
      </c>
      <c r="BD2396">
        <f>MATCH(AU2396,MONTHLY_INDEX!$1:$1,0)</f>
        <v>84</v>
      </c>
      <c r="BE2396">
        <f>INDEX(MONTHLY_INDEX!$1:$1048576,Final!BC2396,Final!BD2396)</f>
        <v>106.1</v>
      </c>
      <c r="BF2396">
        <f>MATCH($BF$1,MONTHLY_INDEX!$1:$1,0)</f>
        <v>127</v>
      </c>
      <c r="BG2396">
        <f>INDEX(MONTHLY_INDEX!$1:$1048576,Final!BC2396,Final!BF2396)</f>
        <v>122.8</v>
      </c>
      <c r="BH2396" s="23">
        <f t="shared" si="1110"/>
        <v>0.15739868049010372</v>
      </c>
      <c r="BI2396" s="14">
        <f t="shared" si="1111"/>
        <v>1756063.1479736099</v>
      </c>
      <c r="BJ2396" s="14">
        <f t="shared" si="1112"/>
        <v>406781.20318128407</v>
      </c>
      <c r="BK2396" s="15">
        <f t="shared" si="1103"/>
        <v>1349281.9447923258</v>
      </c>
      <c r="BL2396" s="52">
        <v>0</v>
      </c>
      <c r="BM2396" s="15">
        <f t="shared" si="1113"/>
        <v>1349281.9447923258</v>
      </c>
    </row>
    <row r="2397" spans="1:65">
      <c r="A2397" s="8">
        <v>2395</v>
      </c>
      <c r="B2397" s="1" t="s">
        <v>44</v>
      </c>
      <c r="C2397" s="1">
        <v>1500</v>
      </c>
      <c r="D2397" s="1" t="s">
        <v>60</v>
      </c>
      <c r="E2397" s="1">
        <v>150000095</v>
      </c>
      <c r="F2397" s="1" t="s">
        <v>60</v>
      </c>
      <c r="G2397" s="1" t="s">
        <v>98</v>
      </c>
      <c r="H2397" s="1">
        <v>10</v>
      </c>
      <c r="I2397" s="1" t="s">
        <v>206</v>
      </c>
      <c r="J2397" s="1" t="s">
        <v>49</v>
      </c>
      <c r="K2397" s="1">
        <v>17406001</v>
      </c>
      <c r="L2397" s="1" t="s">
        <v>50</v>
      </c>
      <c r="M2397" s="1" t="s">
        <v>51</v>
      </c>
      <c r="N2397" s="1" t="s">
        <v>64</v>
      </c>
      <c r="O2397" s="1" t="s">
        <v>65</v>
      </c>
      <c r="P2397" s="1" t="s">
        <v>66</v>
      </c>
      <c r="Q2397" s="1" t="s">
        <v>67</v>
      </c>
      <c r="R2397" s="1" t="s">
        <v>87</v>
      </c>
      <c r="S2397" s="1" t="s">
        <v>88</v>
      </c>
      <c r="T2397" s="2">
        <v>43463</v>
      </c>
      <c r="U2397" s="2">
        <v>43463</v>
      </c>
      <c r="V2397" s="1" t="s">
        <v>52</v>
      </c>
      <c r="W2397" s="3">
        <v>1</v>
      </c>
      <c r="X2397" s="1" t="s">
        <v>53</v>
      </c>
      <c r="Y2397" s="4">
        <v>312900</v>
      </c>
      <c r="Z2397" s="4">
        <v>-36585</v>
      </c>
      <c r="AA2397" s="4">
        <v>0</v>
      </c>
      <c r="AB2397" s="4">
        <v>0</v>
      </c>
      <c r="AC2397" s="4">
        <v>0</v>
      </c>
      <c r="AD2397" s="4">
        <v>312900</v>
      </c>
      <c r="AE2397" s="5">
        <v>1555</v>
      </c>
      <c r="AF2397" s="1" t="s">
        <v>70</v>
      </c>
      <c r="AG2397" s="1" t="s">
        <v>71</v>
      </c>
      <c r="AH2397" s="1" t="s">
        <v>89</v>
      </c>
      <c r="AI2397" s="1" t="s">
        <v>57</v>
      </c>
      <c r="AJ2397" s="5">
        <v>10950</v>
      </c>
      <c r="AK2397" s="4">
        <v>-3258</v>
      </c>
      <c r="AL2397" s="4">
        <v>0</v>
      </c>
      <c r="AM2397" s="4">
        <v>0</v>
      </c>
      <c r="AN2397" s="4">
        <v>0</v>
      </c>
      <c r="AO2397" s="4">
        <v>-39843</v>
      </c>
      <c r="AP2397" s="4">
        <v>-39843</v>
      </c>
      <c r="AQ2397" s="4">
        <v>0</v>
      </c>
      <c r="AR2397" s="4">
        <v>273057</v>
      </c>
      <c r="AS2397" s="1" t="s">
        <v>52</v>
      </c>
      <c r="AT2397" s="9">
        <f t="shared" si="1098"/>
        <v>43463</v>
      </c>
      <c r="AU2397" s="9">
        <f t="shared" si="1099"/>
        <v>43435</v>
      </c>
      <c r="AV2397" s="9">
        <v>44798</v>
      </c>
      <c r="AW2397" s="11">
        <f t="shared" si="1100"/>
        <v>3.6575342465753424</v>
      </c>
      <c r="AX2397">
        <v>10</v>
      </c>
      <c r="AY2397" s="12">
        <v>0.05</v>
      </c>
      <c r="AZ2397">
        <f t="shared" si="1101"/>
        <v>9.5000000000000001E-2</v>
      </c>
      <c r="BA2397" s="13">
        <f t="shared" si="1102"/>
        <v>312900</v>
      </c>
      <c r="BB2397" s="17" t="s">
        <v>2189</v>
      </c>
      <c r="BC2397">
        <f>MATCH(BB2397,MONTHLY_INDEX!$A:$A,0)</f>
        <v>798</v>
      </c>
      <c r="BD2397">
        <f>MATCH(AU2397,MONTHLY_INDEX!$1:$1,0)</f>
        <v>84</v>
      </c>
      <c r="BE2397">
        <f>INDEX(MONTHLY_INDEX!$1:$1048576,Final!BC2397,Final!BD2397)</f>
        <v>96</v>
      </c>
      <c r="BF2397">
        <f>MATCH($BF$1,MONTHLY_INDEX!$1:$1,0)</f>
        <v>127</v>
      </c>
      <c r="BG2397">
        <f>INDEX(MONTHLY_INDEX!$1:$1048576,Final!BC2397,Final!BF2397)</f>
        <v>95.3</v>
      </c>
      <c r="BH2397" s="23">
        <f t="shared" si="1110"/>
        <v>-7.2916666666666963E-3</v>
      </c>
      <c r="BI2397" s="14">
        <f t="shared" si="1111"/>
        <v>310618.4375</v>
      </c>
      <c r="BJ2397" s="14">
        <f t="shared" si="1112"/>
        <v>107929.26941352741</v>
      </c>
      <c r="BK2397" s="15">
        <f t="shared" si="1103"/>
        <v>202689.16808647261</v>
      </c>
      <c r="BL2397" s="52">
        <v>0</v>
      </c>
      <c r="BM2397" s="15">
        <f t="shared" si="1113"/>
        <v>202689.16808647261</v>
      </c>
    </row>
    <row r="2398" spans="1:65">
      <c r="A2398" s="8">
        <v>2396</v>
      </c>
      <c r="B2398" s="1" t="s">
        <v>44</v>
      </c>
      <c r="C2398" s="1">
        <v>1500</v>
      </c>
      <c r="D2398" s="1" t="s">
        <v>60</v>
      </c>
      <c r="E2398" s="1">
        <v>150000095</v>
      </c>
      <c r="F2398" s="1" t="s">
        <v>60</v>
      </c>
      <c r="G2398" s="1" t="s">
        <v>99</v>
      </c>
      <c r="H2398" s="1">
        <v>11</v>
      </c>
      <c r="I2398" s="1" t="s">
        <v>206</v>
      </c>
      <c r="J2398" s="1" t="s">
        <v>49</v>
      </c>
      <c r="K2398" s="1">
        <v>17406001</v>
      </c>
      <c r="L2398" s="1" t="s">
        <v>50</v>
      </c>
      <c r="M2398" s="1" t="s">
        <v>51</v>
      </c>
      <c r="N2398" s="1" t="s">
        <v>64</v>
      </c>
      <c r="O2398" s="1" t="s">
        <v>65</v>
      </c>
      <c r="P2398" s="1" t="s">
        <v>66</v>
      </c>
      <c r="Q2398" s="1" t="s">
        <v>67</v>
      </c>
      <c r="R2398" s="1" t="s">
        <v>87</v>
      </c>
      <c r="S2398" s="1" t="s">
        <v>88</v>
      </c>
      <c r="T2398" s="2">
        <v>43463</v>
      </c>
      <c r="U2398" s="2">
        <v>43463</v>
      </c>
      <c r="V2398" s="1" t="s">
        <v>52</v>
      </c>
      <c r="W2398" s="3">
        <v>1</v>
      </c>
      <c r="X2398" s="1" t="s">
        <v>53</v>
      </c>
      <c r="Y2398" s="4">
        <v>1174950</v>
      </c>
      <c r="Z2398" s="4">
        <v>-137382</v>
      </c>
      <c r="AA2398" s="4">
        <v>0</v>
      </c>
      <c r="AB2398" s="4">
        <v>0</v>
      </c>
      <c r="AC2398" s="4">
        <v>0</v>
      </c>
      <c r="AD2398" s="4">
        <v>1174950</v>
      </c>
      <c r="AE2398" s="5">
        <v>1555</v>
      </c>
      <c r="AF2398" s="1" t="s">
        <v>70</v>
      </c>
      <c r="AG2398" s="1" t="s">
        <v>71</v>
      </c>
      <c r="AH2398" s="1" t="s">
        <v>89</v>
      </c>
      <c r="AI2398" s="1" t="s">
        <v>57</v>
      </c>
      <c r="AJ2398" s="5">
        <v>10950</v>
      </c>
      <c r="AK2398" s="4">
        <v>-12233</v>
      </c>
      <c r="AL2398" s="4">
        <v>0</v>
      </c>
      <c r="AM2398" s="4">
        <v>0</v>
      </c>
      <c r="AN2398" s="4">
        <v>0</v>
      </c>
      <c r="AO2398" s="4">
        <v>-149615</v>
      </c>
      <c r="AP2398" s="4">
        <v>-149615</v>
      </c>
      <c r="AQ2398" s="4">
        <v>0</v>
      </c>
      <c r="AR2398" s="4">
        <v>1025335</v>
      </c>
      <c r="AS2398" s="1" t="s">
        <v>52</v>
      </c>
      <c r="AT2398" s="9">
        <f t="shared" si="1098"/>
        <v>43463</v>
      </c>
      <c r="AU2398" s="9">
        <f t="shared" si="1099"/>
        <v>43435</v>
      </c>
      <c r="AV2398" s="9">
        <v>44798</v>
      </c>
      <c r="AW2398" s="11">
        <f t="shared" si="1100"/>
        <v>3.6575342465753424</v>
      </c>
      <c r="AX2398">
        <v>10</v>
      </c>
      <c r="AY2398" s="12">
        <v>0.05</v>
      </c>
      <c r="AZ2398">
        <f t="shared" si="1101"/>
        <v>9.5000000000000001E-2</v>
      </c>
      <c r="BA2398" s="13">
        <f t="shared" si="1102"/>
        <v>1174950</v>
      </c>
      <c r="BB2398" s="17" t="s">
        <v>2189</v>
      </c>
      <c r="BC2398">
        <f>MATCH(BB2398,MONTHLY_INDEX!$A:$A,0)</f>
        <v>798</v>
      </c>
      <c r="BD2398">
        <f>MATCH(AU2398,MONTHLY_INDEX!$1:$1,0)</f>
        <v>84</v>
      </c>
      <c r="BE2398">
        <f>INDEX(MONTHLY_INDEX!$1:$1048576,Final!BC2398,Final!BD2398)</f>
        <v>96</v>
      </c>
      <c r="BF2398">
        <f>MATCH($BF$1,MONTHLY_INDEX!$1:$1,0)</f>
        <v>127</v>
      </c>
      <c r="BG2398">
        <f>INDEX(MONTHLY_INDEX!$1:$1048576,Final!BC2398,Final!BF2398)</f>
        <v>95.3</v>
      </c>
      <c r="BH2398" s="23">
        <f t="shared" si="1110"/>
        <v>-7.2916666666666963E-3</v>
      </c>
      <c r="BI2398" s="14">
        <f t="shared" si="1111"/>
        <v>1166382.65625</v>
      </c>
      <c r="BJ2398" s="14">
        <f t="shared" si="1112"/>
        <v>405278.02843535959</v>
      </c>
      <c r="BK2398" s="15">
        <f t="shared" si="1103"/>
        <v>761104.62781464041</v>
      </c>
      <c r="BL2398" s="52">
        <v>0</v>
      </c>
      <c r="BM2398" s="15">
        <f t="shared" si="1113"/>
        <v>761104.62781464041</v>
      </c>
    </row>
    <row r="2399" spans="1:65">
      <c r="A2399" s="8">
        <v>2397</v>
      </c>
      <c r="B2399" s="1" t="s">
        <v>44</v>
      </c>
      <c r="C2399" s="1">
        <v>1500</v>
      </c>
      <c r="D2399" s="1" t="s">
        <v>60</v>
      </c>
      <c r="E2399" s="1">
        <v>150000095</v>
      </c>
      <c r="F2399" s="1" t="s">
        <v>60</v>
      </c>
      <c r="G2399" s="1" t="s">
        <v>100</v>
      </c>
      <c r="H2399" s="1">
        <v>12</v>
      </c>
      <c r="I2399" s="1" t="s">
        <v>206</v>
      </c>
      <c r="J2399" s="1" t="s">
        <v>49</v>
      </c>
      <c r="K2399" s="1">
        <v>17406001</v>
      </c>
      <c r="L2399" s="1" t="s">
        <v>50</v>
      </c>
      <c r="M2399" s="1" t="s">
        <v>51</v>
      </c>
      <c r="N2399" s="1" t="s">
        <v>64</v>
      </c>
      <c r="O2399" s="1" t="s">
        <v>65</v>
      </c>
      <c r="P2399" s="1" t="s">
        <v>66</v>
      </c>
      <c r="Q2399" s="1" t="s">
        <v>67</v>
      </c>
      <c r="R2399" s="1" t="s">
        <v>87</v>
      </c>
      <c r="S2399" s="1" t="s">
        <v>88</v>
      </c>
      <c r="T2399" s="2">
        <v>43463</v>
      </c>
      <c r="U2399" s="2">
        <v>43463</v>
      </c>
      <c r="V2399" s="1" t="s">
        <v>52</v>
      </c>
      <c r="W2399" s="3">
        <v>1</v>
      </c>
      <c r="X2399" s="1" t="s">
        <v>53</v>
      </c>
      <c r="Y2399" s="4">
        <v>582750</v>
      </c>
      <c r="Z2399" s="4">
        <v>-68138</v>
      </c>
      <c r="AA2399" s="4">
        <v>0</v>
      </c>
      <c r="AB2399" s="4">
        <v>0</v>
      </c>
      <c r="AC2399" s="4">
        <v>0</v>
      </c>
      <c r="AD2399" s="4">
        <v>582750</v>
      </c>
      <c r="AE2399" s="5">
        <v>1555</v>
      </c>
      <c r="AF2399" s="1" t="s">
        <v>70</v>
      </c>
      <c r="AG2399" s="1" t="s">
        <v>71</v>
      </c>
      <c r="AH2399" s="1" t="s">
        <v>89</v>
      </c>
      <c r="AI2399" s="1" t="s">
        <v>57</v>
      </c>
      <c r="AJ2399" s="5">
        <v>10950</v>
      </c>
      <c r="AK2399" s="4">
        <v>-6067</v>
      </c>
      <c r="AL2399" s="4">
        <v>0</v>
      </c>
      <c r="AM2399" s="4">
        <v>0</v>
      </c>
      <c r="AN2399" s="4">
        <v>0</v>
      </c>
      <c r="AO2399" s="4">
        <v>-74205</v>
      </c>
      <c r="AP2399" s="4">
        <v>-74205</v>
      </c>
      <c r="AQ2399" s="4">
        <v>0</v>
      </c>
      <c r="AR2399" s="4">
        <v>508545</v>
      </c>
      <c r="AS2399" s="1" t="s">
        <v>52</v>
      </c>
      <c r="AT2399" s="9">
        <f t="shared" si="1098"/>
        <v>43463</v>
      </c>
      <c r="AU2399" s="9">
        <f t="shared" si="1099"/>
        <v>43435</v>
      </c>
      <c r="AV2399" s="9">
        <v>44798</v>
      </c>
      <c r="AW2399" s="11">
        <f t="shared" si="1100"/>
        <v>3.6575342465753424</v>
      </c>
      <c r="AX2399">
        <v>10</v>
      </c>
      <c r="AY2399" s="12">
        <v>0.05</v>
      </c>
      <c r="AZ2399">
        <f t="shared" si="1101"/>
        <v>9.5000000000000001E-2</v>
      </c>
      <c r="BA2399" s="13">
        <f t="shared" si="1102"/>
        <v>582750</v>
      </c>
      <c r="BB2399" s="17" t="s">
        <v>1973</v>
      </c>
      <c r="BC2399">
        <f>MATCH(BB2399,MONTHLY_INDEX!$A:$A,0)</f>
        <v>690</v>
      </c>
      <c r="BD2399">
        <f>MATCH(AU2399,MONTHLY_INDEX!$1:$1,0)</f>
        <v>84</v>
      </c>
      <c r="BE2399">
        <f>INDEX(MONTHLY_INDEX!$1:$1048576,Final!BC2399,Final!BD2399)</f>
        <v>111.5</v>
      </c>
      <c r="BF2399">
        <f>MATCH($BF$1,MONTHLY_INDEX!$1:$1,0)</f>
        <v>127</v>
      </c>
      <c r="BG2399">
        <f>INDEX(MONTHLY_INDEX!$1:$1048576,Final!BC2399,Final!BF2399)</f>
        <v>145.69999999999999</v>
      </c>
      <c r="BH2399" s="23">
        <f t="shared" si="1110"/>
        <v>0.30672645739910304</v>
      </c>
      <c r="BI2399" s="14">
        <f t="shared" si="1111"/>
        <v>761494.84304932738</v>
      </c>
      <c r="BJ2399" s="14">
        <f t="shared" si="1112"/>
        <v>264593.37936912588</v>
      </c>
      <c r="BK2399" s="15">
        <f t="shared" si="1103"/>
        <v>496901.4636802015</v>
      </c>
      <c r="BL2399" s="52">
        <v>0</v>
      </c>
      <c r="BM2399" s="15">
        <f t="shared" si="1113"/>
        <v>496901.4636802015</v>
      </c>
    </row>
    <row r="2400" spans="1:65">
      <c r="A2400" s="8">
        <v>2398</v>
      </c>
      <c r="B2400" s="1" t="s">
        <v>44</v>
      </c>
      <c r="C2400" s="1">
        <v>1500</v>
      </c>
      <c r="D2400" s="1" t="s">
        <v>60</v>
      </c>
      <c r="E2400" s="1">
        <v>150000095</v>
      </c>
      <c r="F2400" s="1" t="s">
        <v>60</v>
      </c>
      <c r="G2400" s="1" t="s">
        <v>101</v>
      </c>
      <c r="H2400" s="1">
        <v>13</v>
      </c>
      <c r="I2400" s="1" t="s">
        <v>206</v>
      </c>
      <c r="J2400" s="1" t="s">
        <v>49</v>
      </c>
      <c r="K2400" s="1">
        <v>17406001</v>
      </c>
      <c r="L2400" s="1" t="s">
        <v>50</v>
      </c>
      <c r="M2400" s="1" t="s">
        <v>51</v>
      </c>
      <c r="N2400" s="1" t="s">
        <v>64</v>
      </c>
      <c r="O2400" s="1" t="s">
        <v>65</v>
      </c>
      <c r="P2400" s="1" t="s">
        <v>66</v>
      </c>
      <c r="Q2400" s="1" t="s">
        <v>67</v>
      </c>
      <c r="R2400" s="1" t="s">
        <v>87</v>
      </c>
      <c r="S2400" s="1" t="s">
        <v>88</v>
      </c>
      <c r="T2400" s="2">
        <v>43463</v>
      </c>
      <c r="U2400" s="2">
        <v>43463</v>
      </c>
      <c r="V2400" s="1" t="s">
        <v>52</v>
      </c>
      <c r="W2400" s="3">
        <v>1</v>
      </c>
      <c r="X2400" s="1" t="s">
        <v>53</v>
      </c>
      <c r="Y2400" s="4">
        <v>9976171</v>
      </c>
      <c r="Z2400" s="4">
        <v>-1166479</v>
      </c>
      <c r="AA2400" s="4">
        <v>0</v>
      </c>
      <c r="AB2400" s="4">
        <v>0</v>
      </c>
      <c r="AC2400" s="4">
        <v>0</v>
      </c>
      <c r="AD2400" s="4">
        <v>9976171</v>
      </c>
      <c r="AE2400" s="5">
        <v>1555</v>
      </c>
      <c r="AF2400" s="1" t="s">
        <v>70</v>
      </c>
      <c r="AG2400" s="1" t="s">
        <v>71</v>
      </c>
      <c r="AH2400" s="1" t="s">
        <v>89</v>
      </c>
      <c r="AI2400" s="1" t="s">
        <v>57</v>
      </c>
      <c r="AJ2400" s="5">
        <v>10950</v>
      </c>
      <c r="AK2400" s="4">
        <v>-103865</v>
      </c>
      <c r="AL2400" s="4">
        <v>0</v>
      </c>
      <c r="AM2400" s="4">
        <v>0</v>
      </c>
      <c r="AN2400" s="4">
        <v>0</v>
      </c>
      <c r="AO2400" s="4">
        <v>-1270344</v>
      </c>
      <c r="AP2400" s="4">
        <v>-1270344</v>
      </c>
      <c r="AQ2400" s="4">
        <v>0</v>
      </c>
      <c r="AR2400" s="4">
        <v>8705827</v>
      </c>
      <c r="AS2400" s="1" t="s">
        <v>52</v>
      </c>
      <c r="AT2400" s="9">
        <f t="shared" si="1098"/>
        <v>43463</v>
      </c>
      <c r="AU2400" s="9">
        <f t="shared" si="1099"/>
        <v>43435</v>
      </c>
      <c r="AV2400" s="9">
        <v>44798</v>
      </c>
      <c r="AW2400" s="11">
        <f t="shared" si="1100"/>
        <v>3.6575342465753424</v>
      </c>
      <c r="AX2400">
        <v>25</v>
      </c>
      <c r="AY2400" s="12">
        <v>0.05</v>
      </c>
      <c r="AZ2400">
        <f t="shared" si="1101"/>
        <v>3.7999999999999999E-2</v>
      </c>
      <c r="BA2400" s="13">
        <f t="shared" si="1102"/>
        <v>9976171</v>
      </c>
      <c r="BB2400" s="17" t="s">
        <v>2189</v>
      </c>
      <c r="BC2400">
        <f>MATCH(BB2400,MONTHLY_INDEX!$A:$A,0)</f>
        <v>798</v>
      </c>
      <c r="BD2400">
        <f>MATCH(AU2400,MONTHLY_INDEX!$1:$1,0)</f>
        <v>84</v>
      </c>
      <c r="BE2400">
        <f>INDEX(MONTHLY_INDEX!$1:$1048576,Final!BC2400,Final!BD2400)</f>
        <v>96</v>
      </c>
      <c r="BF2400">
        <f>MATCH($BF$1,MONTHLY_INDEX!$1:$1,0)</f>
        <v>127</v>
      </c>
      <c r="BG2400">
        <f>INDEX(MONTHLY_INDEX!$1:$1048576,Final!BC2400,Final!BF2400)</f>
        <v>95.3</v>
      </c>
      <c r="BH2400" s="23">
        <f t="shared" si="1110"/>
        <v>-7.2916666666666963E-3</v>
      </c>
      <c r="BI2400" s="14">
        <f t="shared" si="1111"/>
        <v>9903428.0864583328</v>
      </c>
      <c r="BJ2400" s="14">
        <f t="shared" si="1112"/>
        <v>1376440.8406192637</v>
      </c>
      <c r="BK2400" s="15">
        <f t="shared" si="1103"/>
        <v>8526987.2458390687</v>
      </c>
      <c r="BL2400" s="52">
        <v>0</v>
      </c>
      <c r="BM2400" s="15">
        <f t="shared" si="1113"/>
        <v>8526987.2458390687</v>
      </c>
    </row>
    <row r="2401" spans="1:65">
      <c r="A2401" s="8">
        <v>2399</v>
      </c>
      <c r="B2401" s="1" t="s">
        <v>44</v>
      </c>
      <c r="C2401" s="1">
        <v>1500</v>
      </c>
      <c r="D2401" s="1" t="s">
        <v>60</v>
      </c>
      <c r="E2401" s="1">
        <v>150000095</v>
      </c>
      <c r="F2401" s="1" t="s">
        <v>60</v>
      </c>
      <c r="G2401" s="1" t="s">
        <v>102</v>
      </c>
      <c r="H2401" s="1">
        <v>14</v>
      </c>
      <c r="I2401" s="1" t="s">
        <v>206</v>
      </c>
      <c r="J2401" s="1" t="s">
        <v>49</v>
      </c>
      <c r="K2401" s="1">
        <v>17406001</v>
      </c>
      <c r="L2401" s="1" t="s">
        <v>50</v>
      </c>
      <c r="M2401" s="1" t="s">
        <v>51</v>
      </c>
      <c r="N2401" s="1" t="s">
        <v>64</v>
      </c>
      <c r="O2401" s="1" t="s">
        <v>65</v>
      </c>
      <c r="P2401" s="1" t="s">
        <v>66</v>
      </c>
      <c r="Q2401" s="1" t="s">
        <v>67</v>
      </c>
      <c r="R2401" s="1" t="s">
        <v>87</v>
      </c>
      <c r="S2401" s="1" t="s">
        <v>88</v>
      </c>
      <c r="T2401" s="2">
        <v>43463</v>
      </c>
      <c r="U2401" s="2">
        <v>43463</v>
      </c>
      <c r="V2401" s="1" t="s">
        <v>52</v>
      </c>
      <c r="W2401" s="3">
        <v>1</v>
      </c>
      <c r="X2401" s="1" t="s">
        <v>53</v>
      </c>
      <c r="Y2401" s="4">
        <v>21103901</v>
      </c>
      <c r="Z2401" s="4">
        <v>-2467607</v>
      </c>
      <c r="AA2401" s="4">
        <v>0</v>
      </c>
      <c r="AB2401" s="4">
        <v>0</v>
      </c>
      <c r="AC2401" s="4">
        <v>0</v>
      </c>
      <c r="AD2401" s="4">
        <v>21103901</v>
      </c>
      <c r="AE2401" s="5">
        <v>1555</v>
      </c>
      <c r="AF2401" s="1" t="s">
        <v>70</v>
      </c>
      <c r="AG2401" s="1" t="s">
        <v>71</v>
      </c>
      <c r="AH2401" s="1" t="s">
        <v>89</v>
      </c>
      <c r="AI2401" s="1" t="s">
        <v>57</v>
      </c>
      <c r="AJ2401" s="5">
        <v>10950</v>
      </c>
      <c r="AK2401" s="4">
        <v>-219719</v>
      </c>
      <c r="AL2401" s="4">
        <v>0</v>
      </c>
      <c r="AM2401" s="4">
        <v>0</v>
      </c>
      <c r="AN2401" s="4">
        <v>0</v>
      </c>
      <c r="AO2401" s="4">
        <v>-2687326</v>
      </c>
      <c r="AP2401" s="4">
        <v>-2687326</v>
      </c>
      <c r="AQ2401" s="4">
        <v>0</v>
      </c>
      <c r="AR2401" s="4">
        <v>18416575</v>
      </c>
      <c r="AS2401" s="1" t="s">
        <v>52</v>
      </c>
      <c r="AT2401" s="9">
        <f t="shared" si="1098"/>
        <v>43463</v>
      </c>
      <c r="AU2401" s="9">
        <f t="shared" si="1099"/>
        <v>43435</v>
      </c>
      <c r="AV2401" s="9">
        <v>44798</v>
      </c>
      <c r="AW2401" s="11">
        <f t="shared" si="1100"/>
        <v>3.6575342465753424</v>
      </c>
      <c r="AX2401">
        <v>25</v>
      </c>
      <c r="AY2401" s="12">
        <v>0.05</v>
      </c>
      <c r="AZ2401">
        <f t="shared" si="1101"/>
        <v>3.7999999999999999E-2</v>
      </c>
      <c r="BA2401" s="13">
        <f t="shared" si="1102"/>
        <v>21103901</v>
      </c>
      <c r="BB2401" s="17" t="s">
        <v>2189</v>
      </c>
      <c r="BC2401">
        <f>MATCH(BB2401,MONTHLY_INDEX!$A:$A,0)</f>
        <v>798</v>
      </c>
      <c r="BD2401">
        <f>MATCH(AU2401,MONTHLY_INDEX!$1:$1,0)</f>
        <v>84</v>
      </c>
      <c r="BE2401">
        <f>INDEX(MONTHLY_INDEX!$1:$1048576,Final!BC2401,Final!BD2401)</f>
        <v>96</v>
      </c>
      <c r="BF2401">
        <f>MATCH($BF$1,MONTHLY_INDEX!$1:$1,0)</f>
        <v>127</v>
      </c>
      <c r="BG2401">
        <f>INDEX(MONTHLY_INDEX!$1:$1048576,Final!BC2401,Final!BF2401)</f>
        <v>95.3</v>
      </c>
      <c r="BH2401" s="23">
        <f t="shared" si="1110"/>
        <v>-7.2916666666666963E-3</v>
      </c>
      <c r="BI2401" s="14">
        <f t="shared" si="1111"/>
        <v>20950018.388541665</v>
      </c>
      <c r="BJ2401" s="14">
        <f t="shared" si="1112"/>
        <v>2911765.5694540236</v>
      </c>
      <c r="BK2401" s="15">
        <f t="shared" si="1103"/>
        <v>18038252.819087639</v>
      </c>
      <c r="BL2401" s="52">
        <v>0</v>
      </c>
      <c r="BM2401" s="15">
        <f t="shared" si="1113"/>
        <v>18038252.819087639</v>
      </c>
    </row>
    <row r="2402" spans="1:65">
      <c r="A2402" s="8">
        <v>2400</v>
      </c>
      <c r="B2402" s="1" t="s">
        <v>44</v>
      </c>
      <c r="C2402" s="1">
        <v>1500</v>
      </c>
      <c r="D2402" s="1" t="s">
        <v>60</v>
      </c>
      <c r="E2402" s="1">
        <v>150000095</v>
      </c>
      <c r="F2402" s="1" t="s">
        <v>60</v>
      </c>
      <c r="G2402" s="1" t="s">
        <v>103</v>
      </c>
      <c r="H2402" s="1">
        <v>15</v>
      </c>
      <c r="I2402" s="1" t="s">
        <v>206</v>
      </c>
      <c r="J2402" s="1" t="s">
        <v>49</v>
      </c>
      <c r="K2402" s="1">
        <v>17406001</v>
      </c>
      <c r="L2402" s="1" t="s">
        <v>50</v>
      </c>
      <c r="M2402" s="1" t="s">
        <v>51</v>
      </c>
      <c r="N2402" s="1" t="s">
        <v>64</v>
      </c>
      <c r="O2402" s="1" t="s">
        <v>65</v>
      </c>
      <c r="P2402" s="1" t="s">
        <v>66</v>
      </c>
      <c r="Q2402" s="1" t="s">
        <v>67</v>
      </c>
      <c r="R2402" s="1" t="s">
        <v>87</v>
      </c>
      <c r="S2402" s="1" t="s">
        <v>88</v>
      </c>
      <c r="T2402" s="2">
        <v>43463</v>
      </c>
      <c r="U2402" s="2">
        <v>43463</v>
      </c>
      <c r="V2402" s="1" t="s">
        <v>52</v>
      </c>
      <c r="W2402" s="3">
        <v>1</v>
      </c>
      <c r="X2402" s="1" t="s">
        <v>53</v>
      </c>
      <c r="Y2402" s="4">
        <v>580650</v>
      </c>
      <c r="Z2402" s="4">
        <v>-67893</v>
      </c>
      <c r="AA2402" s="4">
        <v>0</v>
      </c>
      <c r="AB2402" s="4">
        <v>0</v>
      </c>
      <c r="AC2402" s="4">
        <v>0</v>
      </c>
      <c r="AD2402" s="4">
        <v>580650</v>
      </c>
      <c r="AE2402" s="5">
        <v>1555</v>
      </c>
      <c r="AF2402" s="1" t="s">
        <v>70</v>
      </c>
      <c r="AG2402" s="1" t="s">
        <v>71</v>
      </c>
      <c r="AH2402" s="1" t="s">
        <v>89</v>
      </c>
      <c r="AI2402" s="1" t="s">
        <v>57</v>
      </c>
      <c r="AJ2402" s="5">
        <v>10950</v>
      </c>
      <c r="AK2402" s="4">
        <v>-6045</v>
      </c>
      <c r="AL2402" s="4">
        <v>0</v>
      </c>
      <c r="AM2402" s="4">
        <v>0</v>
      </c>
      <c r="AN2402" s="4">
        <v>0</v>
      </c>
      <c r="AO2402" s="4">
        <v>-73938</v>
      </c>
      <c r="AP2402" s="4">
        <v>-73938</v>
      </c>
      <c r="AQ2402" s="4">
        <v>0</v>
      </c>
      <c r="AR2402" s="4">
        <v>506712</v>
      </c>
      <c r="AS2402" s="1" t="s">
        <v>52</v>
      </c>
      <c r="AT2402" s="9">
        <f t="shared" si="1098"/>
        <v>43463</v>
      </c>
      <c r="AU2402" s="9">
        <f t="shared" si="1099"/>
        <v>43435</v>
      </c>
      <c r="AV2402" s="9">
        <v>44798</v>
      </c>
      <c r="AW2402" s="11">
        <f t="shared" si="1100"/>
        <v>3.6575342465753424</v>
      </c>
      <c r="AX2402">
        <v>10</v>
      </c>
      <c r="AY2402" s="12">
        <v>0.05</v>
      </c>
      <c r="AZ2402">
        <f t="shared" si="1101"/>
        <v>9.5000000000000001E-2</v>
      </c>
      <c r="BA2402" s="13">
        <f t="shared" si="1102"/>
        <v>580650</v>
      </c>
      <c r="BB2402" s="17" t="s">
        <v>1941</v>
      </c>
      <c r="BC2402">
        <f>MATCH(BB2402,MONTHLY_INDEX!$A:$A,0)</f>
        <v>674</v>
      </c>
      <c r="BD2402">
        <f>MATCH(AU2402,MONTHLY_INDEX!$1:$1,0)</f>
        <v>84</v>
      </c>
      <c r="BE2402">
        <f>INDEX(MONTHLY_INDEX!$1:$1048576,Final!BC2402,Final!BD2402)</f>
        <v>106.1</v>
      </c>
      <c r="BF2402">
        <f>MATCH($BF$1,MONTHLY_INDEX!$1:$1,0)</f>
        <v>127</v>
      </c>
      <c r="BG2402">
        <f>INDEX(MONTHLY_INDEX!$1:$1048576,Final!BC2402,Final!BF2402)</f>
        <v>122.8</v>
      </c>
      <c r="BH2402" s="23">
        <f t="shared" si="1110"/>
        <v>0.15739868049010372</v>
      </c>
      <c r="BI2402" s="14">
        <f t="shared" si="1111"/>
        <v>672043.54382657877</v>
      </c>
      <c r="BJ2402" s="14">
        <f t="shared" si="1112"/>
        <v>233512.11628987905</v>
      </c>
      <c r="BK2402" s="15">
        <f t="shared" si="1103"/>
        <v>438531.42753669969</v>
      </c>
      <c r="BL2402" s="52">
        <v>0</v>
      </c>
      <c r="BM2402" s="15">
        <f t="shared" si="1113"/>
        <v>438531.42753669969</v>
      </c>
    </row>
    <row r="2403" spans="1:65">
      <c r="A2403" s="8">
        <v>2401</v>
      </c>
      <c r="B2403" s="1" t="s">
        <v>44</v>
      </c>
      <c r="C2403" s="1">
        <v>1500</v>
      </c>
      <c r="D2403" s="1" t="s">
        <v>60</v>
      </c>
      <c r="E2403" s="1">
        <v>150000095</v>
      </c>
      <c r="F2403" s="1" t="s">
        <v>60</v>
      </c>
      <c r="G2403" s="1" t="s">
        <v>104</v>
      </c>
      <c r="H2403" s="1">
        <v>16</v>
      </c>
      <c r="I2403" s="1" t="s">
        <v>206</v>
      </c>
      <c r="J2403" s="1" t="s">
        <v>49</v>
      </c>
      <c r="K2403" s="1">
        <v>17406001</v>
      </c>
      <c r="L2403" s="1" t="s">
        <v>50</v>
      </c>
      <c r="M2403" s="1" t="s">
        <v>51</v>
      </c>
      <c r="N2403" s="1" t="s">
        <v>64</v>
      </c>
      <c r="O2403" s="1" t="s">
        <v>65</v>
      </c>
      <c r="P2403" s="1" t="s">
        <v>66</v>
      </c>
      <c r="Q2403" s="1" t="s">
        <v>67</v>
      </c>
      <c r="R2403" s="1" t="s">
        <v>87</v>
      </c>
      <c r="S2403" s="1" t="s">
        <v>88</v>
      </c>
      <c r="T2403" s="2">
        <v>43463</v>
      </c>
      <c r="U2403" s="2">
        <v>43463</v>
      </c>
      <c r="V2403" s="1" t="s">
        <v>52</v>
      </c>
      <c r="W2403" s="3">
        <v>1</v>
      </c>
      <c r="X2403" s="1" t="s">
        <v>53</v>
      </c>
      <c r="Y2403" s="4">
        <v>175035</v>
      </c>
      <c r="Z2403" s="4">
        <v>-20465</v>
      </c>
      <c r="AA2403" s="4">
        <v>0</v>
      </c>
      <c r="AB2403" s="4">
        <v>0</v>
      </c>
      <c r="AC2403" s="4">
        <v>0</v>
      </c>
      <c r="AD2403" s="4">
        <v>175035</v>
      </c>
      <c r="AE2403" s="5">
        <v>1555</v>
      </c>
      <c r="AF2403" s="1" t="s">
        <v>70</v>
      </c>
      <c r="AG2403" s="1" t="s">
        <v>71</v>
      </c>
      <c r="AH2403" s="1" t="s">
        <v>89</v>
      </c>
      <c r="AI2403" s="1" t="s">
        <v>57</v>
      </c>
      <c r="AJ2403" s="5">
        <v>10950</v>
      </c>
      <c r="AK2403" s="4">
        <v>-1822</v>
      </c>
      <c r="AL2403" s="4">
        <v>0</v>
      </c>
      <c r="AM2403" s="4">
        <v>0</v>
      </c>
      <c r="AN2403" s="4">
        <v>0</v>
      </c>
      <c r="AO2403" s="4">
        <v>-22287</v>
      </c>
      <c r="AP2403" s="4">
        <v>-22287</v>
      </c>
      <c r="AQ2403" s="4">
        <v>0</v>
      </c>
      <c r="AR2403" s="4">
        <v>152748</v>
      </c>
      <c r="AS2403" s="1" t="s">
        <v>52</v>
      </c>
      <c r="AT2403" s="9">
        <f t="shared" si="1098"/>
        <v>43463</v>
      </c>
      <c r="AU2403" s="9">
        <f t="shared" si="1099"/>
        <v>43435</v>
      </c>
      <c r="AV2403" s="9">
        <v>44798</v>
      </c>
      <c r="AW2403" s="11">
        <f t="shared" si="1100"/>
        <v>3.6575342465753424</v>
      </c>
      <c r="AX2403">
        <v>10</v>
      </c>
      <c r="AY2403" s="12">
        <v>0.05</v>
      </c>
      <c r="AZ2403">
        <f t="shared" si="1101"/>
        <v>9.5000000000000001E-2</v>
      </c>
      <c r="BA2403" s="13">
        <f t="shared" si="1102"/>
        <v>175035</v>
      </c>
      <c r="BB2403" s="17" t="s">
        <v>1877</v>
      </c>
      <c r="BC2403">
        <f>MATCH(BB2403,MONTHLY_INDEX!$A:$A,0)</f>
        <v>642</v>
      </c>
      <c r="BD2403">
        <f>MATCH(AU2403,MONTHLY_INDEX!$1:$1,0)</f>
        <v>84</v>
      </c>
      <c r="BE2403">
        <f>INDEX(MONTHLY_INDEX!$1:$1048576,Final!BC2403,Final!BD2403)</f>
        <v>79.3</v>
      </c>
      <c r="BF2403">
        <f>MATCH($BF$1,MONTHLY_INDEX!$1:$1,0)</f>
        <v>127</v>
      </c>
      <c r="BG2403">
        <f>INDEX(MONTHLY_INDEX!$1:$1048576,Final!BC2403,Final!BF2403)</f>
        <v>94</v>
      </c>
      <c r="BH2403" s="23">
        <f t="shared" si="1110"/>
        <v>0.18537200504413623</v>
      </c>
      <c r="BI2403" s="14">
        <f t="shared" si="1111"/>
        <v>207481.5889029004</v>
      </c>
      <c r="BJ2403" s="14">
        <f t="shared" si="1112"/>
        <v>72092.746609891343</v>
      </c>
      <c r="BK2403" s="15">
        <f t="shared" si="1103"/>
        <v>135388.84229300905</v>
      </c>
      <c r="BL2403" s="52">
        <v>0</v>
      </c>
      <c r="BM2403" s="15">
        <f t="shared" si="1113"/>
        <v>135388.84229300905</v>
      </c>
    </row>
    <row r="2404" spans="1:65">
      <c r="A2404" s="8">
        <v>2402</v>
      </c>
      <c r="B2404" s="1" t="s">
        <v>44</v>
      </c>
      <c r="C2404" s="1">
        <v>1500</v>
      </c>
      <c r="D2404" s="1" t="s">
        <v>60</v>
      </c>
      <c r="E2404" s="1">
        <v>150000095</v>
      </c>
      <c r="F2404" s="1" t="s">
        <v>60</v>
      </c>
      <c r="G2404" s="1" t="s">
        <v>105</v>
      </c>
      <c r="H2404" s="1">
        <v>17</v>
      </c>
      <c r="I2404" s="1" t="s">
        <v>206</v>
      </c>
      <c r="J2404" s="1" t="s">
        <v>49</v>
      </c>
      <c r="K2404" s="1">
        <v>17406001</v>
      </c>
      <c r="L2404" s="1" t="s">
        <v>50</v>
      </c>
      <c r="M2404" s="1" t="s">
        <v>51</v>
      </c>
      <c r="N2404" s="1" t="s">
        <v>64</v>
      </c>
      <c r="O2404" s="1" t="s">
        <v>65</v>
      </c>
      <c r="P2404" s="1" t="s">
        <v>66</v>
      </c>
      <c r="Q2404" s="1" t="s">
        <v>67</v>
      </c>
      <c r="R2404" s="1" t="s">
        <v>87</v>
      </c>
      <c r="S2404" s="1" t="s">
        <v>88</v>
      </c>
      <c r="T2404" s="2">
        <v>43463</v>
      </c>
      <c r="U2404" s="2">
        <v>43463</v>
      </c>
      <c r="V2404" s="1" t="s">
        <v>52</v>
      </c>
      <c r="W2404" s="3">
        <v>1</v>
      </c>
      <c r="X2404" s="1" t="s">
        <v>53</v>
      </c>
      <c r="Y2404" s="4">
        <v>132796</v>
      </c>
      <c r="Z2404" s="4">
        <v>-15525</v>
      </c>
      <c r="AA2404" s="4">
        <v>0</v>
      </c>
      <c r="AB2404" s="4">
        <v>0</v>
      </c>
      <c r="AC2404" s="4">
        <v>0</v>
      </c>
      <c r="AD2404" s="4">
        <v>132796</v>
      </c>
      <c r="AE2404" s="5">
        <v>1555</v>
      </c>
      <c r="AF2404" s="1" t="s">
        <v>70</v>
      </c>
      <c r="AG2404" s="1" t="s">
        <v>71</v>
      </c>
      <c r="AH2404" s="1" t="s">
        <v>89</v>
      </c>
      <c r="AI2404" s="1" t="s">
        <v>57</v>
      </c>
      <c r="AJ2404" s="5">
        <v>10950</v>
      </c>
      <c r="AK2404" s="4">
        <v>-1383</v>
      </c>
      <c r="AL2404" s="4">
        <v>0</v>
      </c>
      <c r="AM2404" s="4">
        <v>0</v>
      </c>
      <c r="AN2404" s="4">
        <v>0</v>
      </c>
      <c r="AO2404" s="4">
        <v>-16908</v>
      </c>
      <c r="AP2404" s="4">
        <v>-16908</v>
      </c>
      <c r="AQ2404" s="4">
        <v>0</v>
      </c>
      <c r="AR2404" s="4">
        <v>115888</v>
      </c>
      <c r="AS2404" s="1" t="s">
        <v>52</v>
      </c>
      <c r="AT2404" s="9">
        <f t="shared" si="1098"/>
        <v>43463</v>
      </c>
      <c r="AU2404" s="9">
        <f t="shared" si="1099"/>
        <v>43435</v>
      </c>
      <c r="AV2404" s="9">
        <v>44798</v>
      </c>
      <c r="AW2404" s="11">
        <f t="shared" si="1100"/>
        <v>3.6575342465753424</v>
      </c>
      <c r="AX2404">
        <v>10</v>
      </c>
      <c r="AY2404" s="12">
        <v>0.05</v>
      </c>
      <c r="AZ2404">
        <f t="shared" si="1101"/>
        <v>9.5000000000000001E-2</v>
      </c>
      <c r="BA2404" s="13">
        <f t="shared" si="1102"/>
        <v>132796</v>
      </c>
      <c r="BB2404" s="17" t="s">
        <v>2189</v>
      </c>
      <c r="BC2404">
        <f>MATCH(BB2404,MONTHLY_INDEX!$A:$A,0)</f>
        <v>798</v>
      </c>
      <c r="BD2404">
        <f>MATCH(AU2404,MONTHLY_INDEX!$1:$1,0)</f>
        <v>84</v>
      </c>
      <c r="BE2404">
        <f>INDEX(MONTHLY_INDEX!$1:$1048576,Final!BC2404,Final!BD2404)</f>
        <v>96</v>
      </c>
      <c r="BF2404">
        <f>MATCH($BF$1,MONTHLY_INDEX!$1:$1,0)</f>
        <v>127</v>
      </c>
      <c r="BG2404">
        <f>INDEX(MONTHLY_INDEX!$1:$1048576,Final!BC2404,Final!BF2404)</f>
        <v>95.3</v>
      </c>
      <c r="BH2404" s="23">
        <f t="shared" si="1110"/>
        <v>-7.2916666666666963E-3</v>
      </c>
      <c r="BI2404" s="14">
        <f t="shared" si="1111"/>
        <v>131827.69583333333</v>
      </c>
      <c r="BJ2404" s="14">
        <f t="shared" si="1112"/>
        <v>45805.609654965752</v>
      </c>
      <c r="BK2404" s="15">
        <f t="shared" si="1103"/>
        <v>86022.086178367579</v>
      </c>
      <c r="BL2404" s="52">
        <v>0</v>
      </c>
      <c r="BM2404" s="15">
        <f t="shared" si="1113"/>
        <v>86022.086178367579</v>
      </c>
    </row>
    <row r="2405" spans="1:65">
      <c r="A2405" s="8">
        <v>2403</v>
      </c>
      <c r="B2405" s="1" t="s">
        <v>44</v>
      </c>
      <c r="C2405" s="1">
        <v>1500</v>
      </c>
      <c r="D2405" s="1" t="s">
        <v>60</v>
      </c>
      <c r="E2405" s="1">
        <v>150000095</v>
      </c>
      <c r="F2405" s="1" t="s">
        <v>60</v>
      </c>
      <c r="G2405" s="1" t="s">
        <v>106</v>
      </c>
      <c r="H2405" s="1">
        <v>18</v>
      </c>
      <c r="I2405" s="1" t="s">
        <v>206</v>
      </c>
      <c r="J2405" s="1" t="s">
        <v>49</v>
      </c>
      <c r="K2405" s="1">
        <v>17406001</v>
      </c>
      <c r="L2405" s="1" t="s">
        <v>50</v>
      </c>
      <c r="M2405" s="1" t="s">
        <v>51</v>
      </c>
      <c r="N2405" s="1" t="s">
        <v>64</v>
      </c>
      <c r="O2405" s="1" t="s">
        <v>65</v>
      </c>
      <c r="P2405" s="1" t="s">
        <v>66</v>
      </c>
      <c r="Q2405" s="1" t="s">
        <v>67</v>
      </c>
      <c r="R2405" s="1" t="s">
        <v>87</v>
      </c>
      <c r="S2405" s="1" t="s">
        <v>88</v>
      </c>
      <c r="T2405" s="2">
        <v>43463</v>
      </c>
      <c r="U2405" s="2">
        <v>43463</v>
      </c>
      <c r="V2405" s="1" t="s">
        <v>52</v>
      </c>
      <c r="W2405" s="3">
        <v>1</v>
      </c>
      <c r="X2405" s="1" t="s">
        <v>53</v>
      </c>
      <c r="Y2405" s="4">
        <v>469552</v>
      </c>
      <c r="Z2405" s="4">
        <v>-54903</v>
      </c>
      <c r="AA2405" s="4">
        <v>0</v>
      </c>
      <c r="AB2405" s="4">
        <v>0</v>
      </c>
      <c r="AC2405" s="4">
        <v>0</v>
      </c>
      <c r="AD2405" s="4">
        <v>469552</v>
      </c>
      <c r="AE2405" s="5">
        <v>1555</v>
      </c>
      <c r="AF2405" s="1" t="s">
        <v>70</v>
      </c>
      <c r="AG2405" s="1" t="s">
        <v>71</v>
      </c>
      <c r="AH2405" s="1" t="s">
        <v>89</v>
      </c>
      <c r="AI2405" s="1" t="s">
        <v>57</v>
      </c>
      <c r="AJ2405" s="5">
        <v>10950</v>
      </c>
      <c r="AK2405" s="4">
        <v>-4889</v>
      </c>
      <c r="AL2405" s="4">
        <v>0</v>
      </c>
      <c r="AM2405" s="4">
        <v>0</v>
      </c>
      <c r="AN2405" s="4">
        <v>0</v>
      </c>
      <c r="AO2405" s="4">
        <v>-59792</v>
      </c>
      <c r="AP2405" s="4">
        <v>-59792</v>
      </c>
      <c r="AQ2405" s="4">
        <v>0</v>
      </c>
      <c r="AR2405" s="4">
        <v>409760</v>
      </c>
      <c r="AS2405" s="1" t="s">
        <v>52</v>
      </c>
      <c r="AT2405" s="9">
        <f t="shared" si="1098"/>
        <v>43463</v>
      </c>
      <c r="AU2405" s="9">
        <f t="shared" si="1099"/>
        <v>43435</v>
      </c>
      <c r="AV2405" s="9">
        <v>44798</v>
      </c>
      <c r="AW2405" s="11">
        <f t="shared" si="1100"/>
        <v>3.6575342465753424</v>
      </c>
      <c r="AX2405">
        <v>10</v>
      </c>
      <c r="AY2405" s="12">
        <v>0.05</v>
      </c>
      <c r="AZ2405">
        <f t="shared" si="1101"/>
        <v>9.5000000000000001E-2</v>
      </c>
      <c r="BA2405" s="13">
        <f t="shared" si="1102"/>
        <v>469552</v>
      </c>
      <c r="BB2405" s="17" t="s">
        <v>1871</v>
      </c>
      <c r="BC2405">
        <f>MATCH(BB2405,MONTHLY_INDEX!$A:$A,0)</f>
        <v>639</v>
      </c>
      <c r="BD2405">
        <f>MATCH(AU2405,MONTHLY_INDEX!$1:$1,0)</f>
        <v>84</v>
      </c>
      <c r="BE2405">
        <f>INDEX(MONTHLY_INDEX!$1:$1048576,Final!BC2405,Final!BD2405)</f>
        <v>111.6</v>
      </c>
      <c r="BF2405">
        <f>MATCH($BF$1,MONTHLY_INDEX!$1:$1,0)</f>
        <v>127</v>
      </c>
      <c r="BG2405">
        <f>INDEX(MONTHLY_INDEX!$1:$1048576,Final!BC2405,Final!BF2405)</f>
        <v>116.2</v>
      </c>
      <c r="BH2405" s="23">
        <f t="shared" si="1110"/>
        <v>4.1218637992831618E-2</v>
      </c>
      <c r="BI2405" s="14">
        <f t="shared" si="1111"/>
        <v>488906.29390681011</v>
      </c>
      <c r="BJ2405" s="14">
        <f t="shared" si="1112"/>
        <v>169878.19376638683</v>
      </c>
      <c r="BK2405" s="15">
        <f t="shared" si="1103"/>
        <v>319028.10014042328</v>
      </c>
      <c r="BL2405" s="52">
        <v>0</v>
      </c>
      <c r="BM2405" s="15">
        <f t="shared" si="1113"/>
        <v>319028.10014042328</v>
      </c>
    </row>
    <row r="2406" spans="1:65">
      <c r="A2406" s="8">
        <v>2404</v>
      </c>
      <c r="B2406" s="1" t="s">
        <v>44</v>
      </c>
      <c r="C2406" s="1">
        <v>1500</v>
      </c>
      <c r="D2406" s="1" t="s">
        <v>60</v>
      </c>
      <c r="E2406" s="1">
        <v>150000095</v>
      </c>
      <c r="F2406" s="1" t="s">
        <v>60</v>
      </c>
      <c r="G2406" s="1" t="s">
        <v>107</v>
      </c>
      <c r="H2406" s="1">
        <v>19</v>
      </c>
      <c r="I2406" s="1" t="s">
        <v>206</v>
      </c>
      <c r="J2406" s="1" t="s">
        <v>49</v>
      </c>
      <c r="K2406" s="1">
        <v>17406001</v>
      </c>
      <c r="L2406" s="1" t="s">
        <v>50</v>
      </c>
      <c r="M2406" s="1" t="s">
        <v>51</v>
      </c>
      <c r="N2406" s="1" t="s">
        <v>64</v>
      </c>
      <c r="O2406" s="1" t="s">
        <v>65</v>
      </c>
      <c r="P2406" s="1" t="s">
        <v>66</v>
      </c>
      <c r="Q2406" s="1" t="s">
        <v>67</v>
      </c>
      <c r="R2406" s="1" t="s">
        <v>87</v>
      </c>
      <c r="S2406" s="1" t="s">
        <v>88</v>
      </c>
      <c r="T2406" s="2">
        <v>43463</v>
      </c>
      <c r="U2406" s="2">
        <v>43463</v>
      </c>
      <c r="V2406" s="1" t="s">
        <v>52</v>
      </c>
      <c r="W2406" s="3">
        <v>1</v>
      </c>
      <c r="X2406" s="1" t="s">
        <v>53</v>
      </c>
      <c r="Y2406" s="4">
        <v>6861326</v>
      </c>
      <c r="Z2406" s="4">
        <v>-802271</v>
      </c>
      <c r="AA2406" s="4">
        <v>0</v>
      </c>
      <c r="AB2406" s="4">
        <v>0</v>
      </c>
      <c r="AC2406" s="4">
        <v>0</v>
      </c>
      <c r="AD2406" s="4">
        <v>6861326</v>
      </c>
      <c r="AE2406" s="5">
        <v>1555</v>
      </c>
      <c r="AF2406" s="1" t="s">
        <v>70</v>
      </c>
      <c r="AG2406" s="1" t="s">
        <v>71</v>
      </c>
      <c r="AH2406" s="1" t="s">
        <v>89</v>
      </c>
      <c r="AI2406" s="1" t="s">
        <v>57</v>
      </c>
      <c r="AJ2406" s="5">
        <v>10950</v>
      </c>
      <c r="AK2406" s="4">
        <v>-71435</v>
      </c>
      <c r="AL2406" s="4">
        <v>0</v>
      </c>
      <c r="AM2406" s="4">
        <v>0</v>
      </c>
      <c r="AN2406" s="4">
        <v>0</v>
      </c>
      <c r="AO2406" s="4">
        <v>-873706</v>
      </c>
      <c r="AP2406" s="4">
        <v>-873706</v>
      </c>
      <c r="AQ2406" s="4">
        <v>0</v>
      </c>
      <c r="AR2406" s="4">
        <v>5987620</v>
      </c>
      <c r="AS2406" s="1" t="s">
        <v>52</v>
      </c>
      <c r="AT2406" s="9">
        <f t="shared" si="1098"/>
        <v>43463</v>
      </c>
      <c r="AU2406" s="9">
        <f t="shared" si="1099"/>
        <v>43435</v>
      </c>
      <c r="AV2406" s="9">
        <v>44798</v>
      </c>
      <c r="AW2406" s="11">
        <f t="shared" si="1100"/>
        <v>3.6575342465753424</v>
      </c>
      <c r="AX2406">
        <v>10</v>
      </c>
      <c r="AY2406" s="12">
        <v>0.05</v>
      </c>
      <c r="AZ2406">
        <f t="shared" si="1101"/>
        <v>9.5000000000000001E-2</v>
      </c>
      <c r="BA2406" s="13">
        <f t="shared" si="1102"/>
        <v>6861326</v>
      </c>
      <c r="BI2406" s="14">
        <f t="shared" ref="BI2406:BI2408" si="1114">AR2406</f>
        <v>5987620</v>
      </c>
      <c r="BJ2406" s="14">
        <v>0</v>
      </c>
      <c r="BK2406" s="14">
        <f t="shared" ref="BK2406:BK2408" si="1115">AR2406</f>
        <v>5987620</v>
      </c>
      <c r="BL2406" s="52">
        <v>0</v>
      </c>
      <c r="BM2406" s="15">
        <f t="shared" ref="BM2406:BM2408" si="1116">AR2406</f>
        <v>5987620</v>
      </c>
    </row>
    <row r="2407" spans="1:65">
      <c r="A2407" s="8">
        <v>2405</v>
      </c>
      <c r="B2407" s="1" t="s">
        <v>44</v>
      </c>
      <c r="C2407" s="1">
        <v>1500</v>
      </c>
      <c r="D2407" s="1" t="s">
        <v>60</v>
      </c>
      <c r="E2407" s="1">
        <v>150000095</v>
      </c>
      <c r="F2407" s="1" t="s">
        <v>60</v>
      </c>
      <c r="G2407" s="1" t="s">
        <v>108</v>
      </c>
      <c r="H2407" s="1">
        <v>20</v>
      </c>
      <c r="I2407" s="1" t="s">
        <v>206</v>
      </c>
      <c r="J2407" s="1" t="s">
        <v>49</v>
      </c>
      <c r="K2407" s="1">
        <v>17406001</v>
      </c>
      <c r="L2407" s="1" t="s">
        <v>50</v>
      </c>
      <c r="M2407" s="1" t="s">
        <v>51</v>
      </c>
      <c r="N2407" s="1" t="s">
        <v>64</v>
      </c>
      <c r="O2407" s="1" t="s">
        <v>65</v>
      </c>
      <c r="P2407" s="1" t="s">
        <v>66</v>
      </c>
      <c r="Q2407" s="1" t="s">
        <v>67</v>
      </c>
      <c r="R2407" s="1" t="s">
        <v>87</v>
      </c>
      <c r="S2407" s="1" t="s">
        <v>88</v>
      </c>
      <c r="T2407" s="2">
        <v>43463</v>
      </c>
      <c r="U2407" s="2">
        <v>43463</v>
      </c>
      <c r="V2407" s="1" t="s">
        <v>52</v>
      </c>
      <c r="W2407" s="3">
        <v>1</v>
      </c>
      <c r="X2407" s="1" t="s">
        <v>53</v>
      </c>
      <c r="Y2407" s="4">
        <v>5552065</v>
      </c>
      <c r="Z2407" s="4">
        <v>-649185</v>
      </c>
      <c r="AA2407" s="4">
        <v>0</v>
      </c>
      <c r="AB2407" s="4">
        <v>0</v>
      </c>
      <c r="AC2407" s="4">
        <v>0</v>
      </c>
      <c r="AD2407" s="4">
        <v>5552065</v>
      </c>
      <c r="AE2407" s="5">
        <v>1555</v>
      </c>
      <c r="AF2407" s="1" t="s">
        <v>70</v>
      </c>
      <c r="AG2407" s="1" t="s">
        <v>71</v>
      </c>
      <c r="AH2407" s="1" t="s">
        <v>89</v>
      </c>
      <c r="AI2407" s="1" t="s">
        <v>57</v>
      </c>
      <c r="AJ2407" s="5">
        <v>10950</v>
      </c>
      <c r="AK2407" s="4">
        <v>-57804</v>
      </c>
      <c r="AL2407" s="4">
        <v>0</v>
      </c>
      <c r="AM2407" s="4">
        <v>0</v>
      </c>
      <c r="AN2407" s="4">
        <v>0</v>
      </c>
      <c r="AO2407" s="4">
        <v>-706989</v>
      </c>
      <c r="AP2407" s="4">
        <v>-706989</v>
      </c>
      <c r="AQ2407" s="4">
        <v>0</v>
      </c>
      <c r="AR2407" s="4">
        <v>4845076</v>
      </c>
      <c r="AS2407" s="1" t="s">
        <v>52</v>
      </c>
      <c r="AT2407" s="9">
        <f t="shared" si="1098"/>
        <v>43463</v>
      </c>
      <c r="AU2407" s="9">
        <f t="shared" si="1099"/>
        <v>43435</v>
      </c>
      <c r="AV2407" s="9">
        <v>44798</v>
      </c>
      <c r="AW2407" s="11">
        <f t="shared" si="1100"/>
        <v>3.6575342465753424</v>
      </c>
      <c r="AX2407">
        <v>10</v>
      </c>
      <c r="AY2407" s="12">
        <v>0.05</v>
      </c>
      <c r="AZ2407">
        <f t="shared" si="1101"/>
        <v>9.5000000000000001E-2</v>
      </c>
      <c r="BA2407" s="13">
        <f t="shared" si="1102"/>
        <v>5552065</v>
      </c>
      <c r="BI2407" s="14">
        <f t="shared" si="1114"/>
        <v>4845076</v>
      </c>
      <c r="BJ2407" s="14">
        <v>0</v>
      </c>
      <c r="BK2407" s="14">
        <f t="shared" si="1115"/>
        <v>4845076</v>
      </c>
      <c r="BL2407" s="52">
        <v>0</v>
      </c>
      <c r="BM2407" s="15">
        <f t="shared" si="1116"/>
        <v>4845076</v>
      </c>
    </row>
    <row r="2408" spans="1:65">
      <c r="A2408" s="8">
        <v>2406</v>
      </c>
      <c r="B2408" s="1" t="s">
        <v>44</v>
      </c>
      <c r="C2408" s="1">
        <v>1500</v>
      </c>
      <c r="D2408" s="1" t="s">
        <v>60</v>
      </c>
      <c r="E2408" s="1">
        <v>150000095</v>
      </c>
      <c r="F2408" s="1" t="s">
        <v>60</v>
      </c>
      <c r="G2408" s="1" t="s">
        <v>109</v>
      </c>
      <c r="H2408" s="1">
        <v>21</v>
      </c>
      <c r="I2408" s="1" t="s">
        <v>206</v>
      </c>
      <c r="J2408" s="1" t="s">
        <v>49</v>
      </c>
      <c r="K2408" s="1">
        <v>17406001</v>
      </c>
      <c r="L2408" s="1" t="s">
        <v>50</v>
      </c>
      <c r="M2408" s="1" t="s">
        <v>51</v>
      </c>
      <c r="N2408" s="1" t="s">
        <v>64</v>
      </c>
      <c r="O2408" s="1" t="s">
        <v>65</v>
      </c>
      <c r="P2408" s="1" t="s">
        <v>66</v>
      </c>
      <c r="Q2408" s="1" t="s">
        <v>67</v>
      </c>
      <c r="R2408" s="1" t="s">
        <v>87</v>
      </c>
      <c r="S2408" s="1" t="s">
        <v>88</v>
      </c>
      <c r="T2408" s="2">
        <v>43463</v>
      </c>
      <c r="U2408" s="2">
        <v>43463</v>
      </c>
      <c r="V2408" s="1" t="s">
        <v>52</v>
      </c>
      <c r="W2408" s="3">
        <v>1</v>
      </c>
      <c r="X2408" s="1" t="s">
        <v>53</v>
      </c>
      <c r="Y2408" s="4">
        <v>1950695</v>
      </c>
      <c r="Z2408" s="4">
        <v>-228806</v>
      </c>
      <c r="AA2408" s="4">
        <v>0</v>
      </c>
      <c r="AB2408" s="4">
        <v>0</v>
      </c>
      <c r="AC2408" s="4">
        <v>0</v>
      </c>
      <c r="AD2408" s="4">
        <v>1950695</v>
      </c>
      <c r="AE2408" s="5">
        <v>1555</v>
      </c>
      <c r="AF2408" s="1" t="s">
        <v>70</v>
      </c>
      <c r="AG2408" s="1" t="s">
        <v>71</v>
      </c>
      <c r="AH2408" s="1" t="s">
        <v>89</v>
      </c>
      <c r="AI2408" s="1" t="s">
        <v>57</v>
      </c>
      <c r="AJ2408" s="5">
        <v>10950</v>
      </c>
      <c r="AK2408" s="4">
        <v>-20300</v>
      </c>
      <c r="AL2408" s="4">
        <v>0</v>
      </c>
      <c r="AM2408" s="4">
        <v>0</v>
      </c>
      <c r="AN2408" s="4">
        <v>0</v>
      </c>
      <c r="AO2408" s="4">
        <v>-249106</v>
      </c>
      <c r="AP2408" s="4">
        <v>-249106</v>
      </c>
      <c r="AQ2408" s="4">
        <v>0</v>
      </c>
      <c r="AR2408" s="4">
        <v>1701589</v>
      </c>
      <c r="AS2408" s="1" t="s">
        <v>52</v>
      </c>
      <c r="AT2408" s="9">
        <f t="shared" si="1098"/>
        <v>43463</v>
      </c>
      <c r="AU2408" s="9">
        <f t="shared" si="1099"/>
        <v>43435</v>
      </c>
      <c r="AV2408" s="9">
        <v>44798</v>
      </c>
      <c r="AW2408" s="11">
        <f t="shared" si="1100"/>
        <v>3.6575342465753424</v>
      </c>
      <c r="AX2408">
        <v>10</v>
      </c>
      <c r="AY2408" s="12">
        <v>0.05</v>
      </c>
      <c r="AZ2408">
        <f t="shared" si="1101"/>
        <v>9.5000000000000001E-2</v>
      </c>
      <c r="BA2408" s="13">
        <f t="shared" si="1102"/>
        <v>1950695</v>
      </c>
      <c r="BI2408" s="14">
        <f t="shared" si="1114"/>
        <v>1701589</v>
      </c>
      <c r="BJ2408" s="14">
        <v>0</v>
      </c>
      <c r="BK2408" s="14">
        <f t="shared" si="1115"/>
        <v>1701589</v>
      </c>
      <c r="BL2408" s="52">
        <v>0</v>
      </c>
      <c r="BM2408" s="15">
        <f t="shared" si="1116"/>
        <v>1701589</v>
      </c>
    </row>
    <row r="2409" spans="1:65">
      <c r="A2409" s="8">
        <v>2407</v>
      </c>
      <c r="B2409" s="1" t="s">
        <v>44</v>
      </c>
      <c r="C2409" s="1">
        <v>1500</v>
      </c>
      <c r="D2409" s="1" t="s">
        <v>60</v>
      </c>
      <c r="E2409" s="1">
        <v>150000095</v>
      </c>
      <c r="F2409" s="1" t="s">
        <v>60</v>
      </c>
      <c r="G2409" s="1" t="s">
        <v>110</v>
      </c>
      <c r="H2409" s="1">
        <v>22</v>
      </c>
      <c r="I2409" s="1" t="s">
        <v>206</v>
      </c>
      <c r="J2409" s="1" t="s">
        <v>49</v>
      </c>
      <c r="K2409" s="1">
        <v>17406001</v>
      </c>
      <c r="L2409" s="1" t="s">
        <v>50</v>
      </c>
      <c r="M2409" s="1" t="s">
        <v>51</v>
      </c>
      <c r="N2409" s="1" t="s">
        <v>64</v>
      </c>
      <c r="O2409" s="1" t="s">
        <v>65</v>
      </c>
      <c r="P2409" s="1" t="s">
        <v>66</v>
      </c>
      <c r="Q2409" s="1" t="s">
        <v>67</v>
      </c>
      <c r="R2409" s="1" t="s">
        <v>87</v>
      </c>
      <c r="S2409" s="1" t="s">
        <v>88</v>
      </c>
      <c r="T2409" s="2">
        <v>43463</v>
      </c>
      <c r="U2409" s="2">
        <v>43463</v>
      </c>
      <c r="V2409" s="1" t="s">
        <v>52</v>
      </c>
      <c r="W2409" s="3">
        <v>1</v>
      </c>
      <c r="X2409" s="1" t="s">
        <v>53</v>
      </c>
      <c r="Y2409" s="4">
        <v>16789210</v>
      </c>
      <c r="Z2409" s="4">
        <v>-1963105</v>
      </c>
      <c r="AA2409" s="4">
        <v>0</v>
      </c>
      <c r="AB2409" s="4">
        <v>0</v>
      </c>
      <c r="AC2409" s="4">
        <v>0</v>
      </c>
      <c r="AD2409" s="4">
        <v>16789210</v>
      </c>
      <c r="AE2409" s="5">
        <v>1555</v>
      </c>
      <c r="AF2409" s="1" t="s">
        <v>70</v>
      </c>
      <c r="AG2409" s="1" t="s">
        <v>71</v>
      </c>
      <c r="AH2409" s="1" t="s">
        <v>89</v>
      </c>
      <c r="AI2409" s="1" t="s">
        <v>57</v>
      </c>
      <c r="AJ2409" s="5">
        <v>10950</v>
      </c>
      <c r="AK2409" s="4">
        <v>-174797</v>
      </c>
      <c r="AL2409" s="4">
        <v>0</v>
      </c>
      <c r="AM2409" s="4">
        <v>0</v>
      </c>
      <c r="AN2409" s="4">
        <v>0</v>
      </c>
      <c r="AO2409" s="4">
        <v>-2137902</v>
      </c>
      <c r="AP2409" s="4">
        <v>-2137902</v>
      </c>
      <c r="AQ2409" s="4">
        <v>0</v>
      </c>
      <c r="AR2409" s="4">
        <v>14651308</v>
      </c>
      <c r="AS2409" s="1" t="s">
        <v>52</v>
      </c>
      <c r="AT2409" s="9">
        <f t="shared" si="1098"/>
        <v>43463</v>
      </c>
      <c r="AU2409" s="9">
        <f t="shared" si="1099"/>
        <v>43435</v>
      </c>
      <c r="AV2409" s="9">
        <v>44798</v>
      </c>
      <c r="AW2409" s="11">
        <f t="shared" si="1100"/>
        <v>3.6575342465753424</v>
      </c>
      <c r="AX2409">
        <v>25</v>
      </c>
      <c r="AY2409" s="12">
        <v>0.05</v>
      </c>
      <c r="AZ2409">
        <f t="shared" si="1101"/>
        <v>3.7999999999999999E-2</v>
      </c>
      <c r="BA2409" s="13">
        <f t="shared" si="1102"/>
        <v>16789210</v>
      </c>
      <c r="BB2409" s="17" t="s">
        <v>2189</v>
      </c>
      <c r="BC2409">
        <f>MATCH(BB2409,MONTHLY_INDEX!$A:$A,0)</f>
        <v>798</v>
      </c>
      <c r="BD2409">
        <f>MATCH(AU2409,MONTHLY_INDEX!$1:$1,0)</f>
        <v>84</v>
      </c>
      <c r="BE2409">
        <f>INDEX(MONTHLY_INDEX!$1:$1048576,Final!BC2409,Final!BD2409)</f>
        <v>96</v>
      </c>
      <c r="BF2409">
        <f>MATCH($BF$1,MONTHLY_INDEX!$1:$1,0)</f>
        <v>127</v>
      </c>
      <c r="BG2409">
        <f>INDEX(MONTHLY_INDEX!$1:$1048576,Final!BC2409,Final!BF2409)</f>
        <v>95.3</v>
      </c>
      <c r="BH2409" s="23">
        <f>(BG2409-BE2409)/BE2409</f>
        <v>-7.2916666666666963E-3</v>
      </c>
      <c r="BI2409" s="14">
        <f>(1+BH2409)*BA2409</f>
        <v>16666788.677083332</v>
      </c>
      <c r="BJ2409" s="14">
        <f>BI2409*AZ2409*AW2409</f>
        <v>2316455.3139409246</v>
      </c>
      <c r="BK2409" s="15">
        <f t="shared" si="1103"/>
        <v>14350333.363142408</v>
      </c>
      <c r="BL2409" s="52">
        <v>0</v>
      </c>
      <c r="BM2409" s="15">
        <f>MAX((1-BL2409)*BK2409,BI2409*AY2409)</f>
        <v>14350333.363142408</v>
      </c>
    </row>
    <row r="2410" spans="1:65">
      <c r="A2410" s="8">
        <v>2408</v>
      </c>
      <c r="B2410" s="1" t="s">
        <v>44</v>
      </c>
      <c r="C2410" s="1">
        <v>1500</v>
      </c>
      <c r="D2410" s="1" t="s">
        <v>60</v>
      </c>
      <c r="E2410" s="1">
        <v>150000095</v>
      </c>
      <c r="F2410" s="1" t="s">
        <v>60</v>
      </c>
      <c r="G2410" s="1" t="s">
        <v>111</v>
      </c>
      <c r="H2410" s="1">
        <v>23</v>
      </c>
      <c r="I2410" s="1" t="s">
        <v>206</v>
      </c>
      <c r="J2410" s="1" t="s">
        <v>49</v>
      </c>
      <c r="K2410" s="1">
        <v>17406001</v>
      </c>
      <c r="L2410" s="1" t="s">
        <v>50</v>
      </c>
      <c r="M2410" s="1" t="s">
        <v>51</v>
      </c>
      <c r="N2410" s="1" t="s">
        <v>64</v>
      </c>
      <c r="O2410" s="1" t="s">
        <v>65</v>
      </c>
      <c r="P2410" s="1" t="s">
        <v>66</v>
      </c>
      <c r="Q2410" s="1" t="s">
        <v>67</v>
      </c>
      <c r="R2410" s="1" t="s">
        <v>87</v>
      </c>
      <c r="S2410" s="1" t="s">
        <v>88</v>
      </c>
      <c r="T2410" s="2">
        <v>43463</v>
      </c>
      <c r="U2410" s="2">
        <v>43463</v>
      </c>
      <c r="V2410" s="1" t="s">
        <v>52</v>
      </c>
      <c r="W2410" s="3">
        <v>1</v>
      </c>
      <c r="X2410" s="1" t="s">
        <v>53</v>
      </c>
      <c r="Y2410" s="4">
        <v>187647</v>
      </c>
      <c r="Z2410" s="4">
        <v>-21939</v>
      </c>
      <c r="AA2410" s="4">
        <v>0</v>
      </c>
      <c r="AB2410" s="4">
        <v>0</v>
      </c>
      <c r="AC2410" s="4">
        <v>0</v>
      </c>
      <c r="AD2410" s="4">
        <v>187647</v>
      </c>
      <c r="AE2410" s="5">
        <v>1555</v>
      </c>
      <c r="AF2410" s="1" t="s">
        <v>70</v>
      </c>
      <c r="AG2410" s="1" t="s">
        <v>71</v>
      </c>
      <c r="AH2410" s="1" t="s">
        <v>89</v>
      </c>
      <c r="AI2410" s="1" t="s">
        <v>57</v>
      </c>
      <c r="AJ2410" s="5">
        <v>10950</v>
      </c>
      <c r="AK2410" s="4">
        <v>-1954</v>
      </c>
      <c r="AL2410" s="4">
        <v>0</v>
      </c>
      <c r="AM2410" s="4">
        <v>0</v>
      </c>
      <c r="AN2410" s="4">
        <v>0</v>
      </c>
      <c r="AO2410" s="4">
        <v>-23893</v>
      </c>
      <c r="AP2410" s="4">
        <v>-23893</v>
      </c>
      <c r="AQ2410" s="4">
        <v>0</v>
      </c>
      <c r="AR2410" s="4">
        <v>163754</v>
      </c>
      <c r="AS2410" s="1" t="s">
        <v>52</v>
      </c>
      <c r="AT2410" s="9">
        <f t="shared" si="1098"/>
        <v>43463</v>
      </c>
      <c r="AU2410" s="9">
        <f t="shared" si="1099"/>
        <v>43435</v>
      </c>
      <c r="AV2410" s="9">
        <v>44798</v>
      </c>
      <c r="AW2410" s="11">
        <f t="shared" si="1100"/>
        <v>3.6575342465753424</v>
      </c>
      <c r="AX2410">
        <v>10</v>
      </c>
      <c r="AY2410" s="12">
        <v>0.05</v>
      </c>
      <c r="AZ2410">
        <f t="shared" si="1101"/>
        <v>9.5000000000000001E-2</v>
      </c>
      <c r="BA2410" s="13">
        <f t="shared" si="1102"/>
        <v>187647</v>
      </c>
      <c r="BI2410" s="14">
        <f t="shared" ref="BI2410:BI2414" si="1117">AR2410</f>
        <v>163754</v>
      </c>
      <c r="BJ2410" s="14">
        <v>0</v>
      </c>
      <c r="BK2410" s="14">
        <f t="shared" ref="BK2410:BK2414" si="1118">AR2410</f>
        <v>163754</v>
      </c>
      <c r="BL2410" s="52">
        <v>0</v>
      </c>
      <c r="BM2410" s="15">
        <f t="shared" ref="BM2410:BM2414" si="1119">AR2410</f>
        <v>163754</v>
      </c>
    </row>
    <row r="2411" spans="1:65">
      <c r="A2411" s="8">
        <v>2409</v>
      </c>
      <c r="B2411" s="1" t="s">
        <v>44</v>
      </c>
      <c r="C2411" s="1">
        <v>1500</v>
      </c>
      <c r="D2411" s="1" t="s">
        <v>60</v>
      </c>
      <c r="E2411" s="1">
        <v>150000095</v>
      </c>
      <c r="F2411" s="1" t="s">
        <v>112</v>
      </c>
      <c r="G2411" s="1" t="s">
        <v>113</v>
      </c>
      <c r="H2411" s="1">
        <v>24</v>
      </c>
      <c r="I2411" s="1" t="s">
        <v>206</v>
      </c>
      <c r="J2411" s="1" t="s">
        <v>49</v>
      </c>
      <c r="K2411" s="1">
        <v>17406001</v>
      </c>
      <c r="L2411" s="1" t="s">
        <v>50</v>
      </c>
      <c r="M2411" s="1" t="s">
        <v>51</v>
      </c>
      <c r="N2411" s="1" t="s">
        <v>64</v>
      </c>
      <c r="O2411" s="1" t="s">
        <v>65</v>
      </c>
      <c r="P2411" s="1" t="s">
        <v>66</v>
      </c>
      <c r="Q2411" s="1" t="s">
        <v>67</v>
      </c>
      <c r="R2411" s="1" t="s">
        <v>87</v>
      </c>
      <c r="S2411" s="1" t="s">
        <v>88</v>
      </c>
      <c r="T2411" s="2">
        <v>43463</v>
      </c>
      <c r="U2411" s="2">
        <v>43463</v>
      </c>
      <c r="V2411" s="1" t="s">
        <v>52</v>
      </c>
      <c r="W2411" s="3">
        <v>1</v>
      </c>
      <c r="X2411" s="1" t="s">
        <v>53</v>
      </c>
      <c r="Y2411" s="4">
        <v>1018616</v>
      </c>
      <c r="Z2411" s="4">
        <v>-119102.54</v>
      </c>
      <c r="AA2411" s="4">
        <v>0</v>
      </c>
      <c r="AB2411" s="4">
        <v>0</v>
      </c>
      <c r="AC2411" s="4">
        <v>0</v>
      </c>
      <c r="AD2411" s="4">
        <v>1018616</v>
      </c>
      <c r="AE2411" s="5">
        <v>1555</v>
      </c>
      <c r="AF2411" s="1" t="s">
        <v>70</v>
      </c>
      <c r="AG2411" s="1" t="s">
        <v>71</v>
      </c>
      <c r="AH2411" s="1" t="s">
        <v>89</v>
      </c>
      <c r="AI2411" s="1" t="s">
        <v>57</v>
      </c>
      <c r="AJ2411" s="5">
        <v>10950</v>
      </c>
      <c r="AK2411" s="4">
        <v>-10605</v>
      </c>
      <c r="AL2411" s="4">
        <v>0</v>
      </c>
      <c r="AM2411" s="4">
        <v>0</v>
      </c>
      <c r="AN2411" s="4">
        <v>0</v>
      </c>
      <c r="AO2411" s="4">
        <v>-129707.54</v>
      </c>
      <c r="AP2411" s="4">
        <v>-129707.54</v>
      </c>
      <c r="AQ2411" s="4">
        <v>0</v>
      </c>
      <c r="AR2411" s="4">
        <v>888908.46</v>
      </c>
      <c r="AS2411" s="1" t="s">
        <v>52</v>
      </c>
      <c r="AT2411" s="9">
        <f t="shared" si="1098"/>
        <v>43463</v>
      </c>
      <c r="AU2411" s="9">
        <f t="shared" si="1099"/>
        <v>43435</v>
      </c>
      <c r="AV2411" s="9">
        <v>44798</v>
      </c>
      <c r="AW2411" s="11">
        <f t="shared" si="1100"/>
        <v>3.6575342465753424</v>
      </c>
      <c r="AX2411">
        <v>10</v>
      </c>
      <c r="AY2411" s="12">
        <v>0.05</v>
      </c>
      <c r="AZ2411">
        <f t="shared" si="1101"/>
        <v>9.5000000000000001E-2</v>
      </c>
      <c r="BA2411" s="13">
        <f t="shared" si="1102"/>
        <v>1018616</v>
      </c>
      <c r="BB2411" s="16" t="s">
        <v>593</v>
      </c>
      <c r="BC2411" s="16" t="s">
        <v>593</v>
      </c>
      <c r="BD2411" s="16" t="s">
        <v>593</v>
      </c>
      <c r="BE2411" s="16" t="s">
        <v>593</v>
      </c>
      <c r="BF2411" s="16" t="s">
        <v>593</v>
      </c>
      <c r="BG2411" s="16" t="s">
        <v>593</v>
      </c>
      <c r="BH2411" s="16" t="s">
        <v>593</v>
      </c>
      <c r="BI2411" s="14">
        <f t="shared" si="1117"/>
        <v>888908.46</v>
      </c>
      <c r="BJ2411" s="14">
        <v>0</v>
      </c>
      <c r="BK2411" s="14">
        <f t="shared" si="1118"/>
        <v>888908.46</v>
      </c>
      <c r="BL2411" s="52">
        <v>0</v>
      </c>
      <c r="BM2411" s="15">
        <f t="shared" si="1119"/>
        <v>888908.46</v>
      </c>
    </row>
    <row r="2412" spans="1:65">
      <c r="A2412" s="8">
        <v>2410</v>
      </c>
      <c r="B2412" s="1" t="s">
        <v>44</v>
      </c>
      <c r="C2412" s="1">
        <v>1500</v>
      </c>
      <c r="D2412" s="1" t="s">
        <v>60</v>
      </c>
      <c r="E2412" s="1">
        <v>150000095</v>
      </c>
      <c r="F2412" s="1" t="s">
        <v>112</v>
      </c>
      <c r="G2412" s="1" t="s">
        <v>114</v>
      </c>
      <c r="H2412" s="1">
        <v>25</v>
      </c>
      <c r="I2412" s="1" t="s">
        <v>206</v>
      </c>
      <c r="J2412" s="1" t="s">
        <v>49</v>
      </c>
      <c r="K2412" s="1">
        <v>17406001</v>
      </c>
      <c r="L2412" s="1" t="s">
        <v>50</v>
      </c>
      <c r="M2412" s="1" t="s">
        <v>51</v>
      </c>
      <c r="N2412" s="1" t="s">
        <v>64</v>
      </c>
      <c r="O2412" s="1" t="s">
        <v>65</v>
      </c>
      <c r="P2412" s="1" t="s">
        <v>66</v>
      </c>
      <c r="Q2412" s="1" t="s">
        <v>67</v>
      </c>
      <c r="R2412" s="1" t="s">
        <v>87</v>
      </c>
      <c r="S2412" s="1" t="s">
        <v>88</v>
      </c>
      <c r="T2412" s="2">
        <v>43463</v>
      </c>
      <c r="U2412" s="2">
        <v>43463</v>
      </c>
      <c r="V2412" s="1" t="s">
        <v>52</v>
      </c>
      <c r="W2412" s="3">
        <v>1</v>
      </c>
      <c r="X2412" s="1" t="s">
        <v>53</v>
      </c>
      <c r="Y2412" s="4">
        <v>3860149</v>
      </c>
      <c r="Z2412" s="4">
        <v>-451352.95</v>
      </c>
      <c r="AA2412" s="4">
        <v>0</v>
      </c>
      <c r="AB2412" s="4">
        <v>0</v>
      </c>
      <c r="AC2412" s="4">
        <v>0</v>
      </c>
      <c r="AD2412" s="4">
        <v>3860149</v>
      </c>
      <c r="AE2412" s="5">
        <v>1555</v>
      </c>
      <c r="AF2412" s="1" t="s">
        <v>70</v>
      </c>
      <c r="AG2412" s="1" t="s">
        <v>71</v>
      </c>
      <c r="AH2412" s="1" t="s">
        <v>89</v>
      </c>
      <c r="AI2412" s="1" t="s">
        <v>57</v>
      </c>
      <c r="AJ2412" s="5">
        <v>10950</v>
      </c>
      <c r="AK2412" s="4">
        <v>-40189</v>
      </c>
      <c r="AL2412" s="4">
        <v>0</v>
      </c>
      <c r="AM2412" s="4">
        <v>0</v>
      </c>
      <c r="AN2412" s="4">
        <v>0</v>
      </c>
      <c r="AO2412" s="4">
        <v>-491541.95</v>
      </c>
      <c r="AP2412" s="4">
        <v>-491541.95</v>
      </c>
      <c r="AQ2412" s="4">
        <v>0</v>
      </c>
      <c r="AR2412" s="4">
        <v>3368607.05</v>
      </c>
      <c r="AS2412" s="1" t="s">
        <v>52</v>
      </c>
      <c r="AT2412" s="9">
        <f t="shared" si="1098"/>
        <v>43463</v>
      </c>
      <c r="AU2412" s="9">
        <f t="shared" si="1099"/>
        <v>43435</v>
      </c>
      <c r="AV2412" s="9">
        <v>44798</v>
      </c>
      <c r="AW2412" s="11">
        <f t="shared" si="1100"/>
        <v>3.6575342465753424</v>
      </c>
      <c r="AX2412">
        <v>10</v>
      </c>
      <c r="AY2412" s="12">
        <v>0.05</v>
      </c>
      <c r="AZ2412">
        <f t="shared" si="1101"/>
        <v>9.5000000000000001E-2</v>
      </c>
      <c r="BA2412" s="13">
        <f t="shared" si="1102"/>
        <v>3860149</v>
      </c>
      <c r="BB2412" s="16" t="s">
        <v>593</v>
      </c>
      <c r="BC2412" s="16" t="s">
        <v>593</v>
      </c>
      <c r="BD2412" s="16" t="s">
        <v>593</v>
      </c>
      <c r="BE2412" s="16" t="s">
        <v>593</v>
      </c>
      <c r="BF2412" s="16" t="s">
        <v>593</v>
      </c>
      <c r="BG2412" s="16" t="s">
        <v>593</v>
      </c>
      <c r="BH2412" s="16" t="s">
        <v>593</v>
      </c>
      <c r="BI2412" s="14">
        <f t="shared" si="1117"/>
        <v>3368607.05</v>
      </c>
      <c r="BJ2412" s="14">
        <v>0</v>
      </c>
      <c r="BK2412" s="14">
        <f t="shared" si="1118"/>
        <v>3368607.05</v>
      </c>
      <c r="BL2412" s="52">
        <v>0</v>
      </c>
      <c r="BM2412" s="15">
        <f t="shared" si="1119"/>
        <v>3368607.05</v>
      </c>
    </row>
    <row r="2413" spans="1:65">
      <c r="A2413" s="8">
        <v>2411</v>
      </c>
      <c r="B2413" s="1" t="s">
        <v>44</v>
      </c>
      <c r="C2413" s="1">
        <v>1500</v>
      </c>
      <c r="D2413" s="1" t="s">
        <v>60</v>
      </c>
      <c r="E2413" s="1">
        <v>150000095</v>
      </c>
      <c r="F2413" s="1" t="s">
        <v>60</v>
      </c>
      <c r="G2413" s="1" t="s">
        <v>115</v>
      </c>
      <c r="H2413" s="1">
        <v>26</v>
      </c>
      <c r="I2413" s="1" t="s">
        <v>206</v>
      </c>
      <c r="J2413" s="1" t="s">
        <v>49</v>
      </c>
      <c r="K2413" s="1">
        <v>17406001</v>
      </c>
      <c r="L2413" s="1" t="s">
        <v>50</v>
      </c>
      <c r="M2413" s="1" t="s">
        <v>51</v>
      </c>
      <c r="N2413" s="1" t="s">
        <v>64</v>
      </c>
      <c r="O2413" s="1" t="s">
        <v>65</v>
      </c>
      <c r="P2413" s="1" t="s">
        <v>66</v>
      </c>
      <c r="Q2413" s="1" t="s">
        <v>67</v>
      </c>
      <c r="R2413" s="1" t="s">
        <v>87</v>
      </c>
      <c r="S2413" s="1" t="s">
        <v>88</v>
      </c>
      <c r="T2413" s="2">
        <v>43463</v>
      </c>
      <c r="U2413" s="2">
        <v>43463</v>
      </c>
      <c r="V2413" s="1" t="s">
        <v>52</v>
      </c>
      <c r="W2413" s="3">
        <v>1</v>
      </c>
      <c r="X2413" s="1" t="s">
        <v>53</v>
      </c>
      <c r="Y2413" s="4">
        <v>120000</v>
      </c>
      <c r="Z2413" s="4">
        <v>-14031</v>
      </c>
      <c r="AA2413" s="4">
        <v>0</v>
      </c>
      <c r="AB2413" s="4">
        <v>0</v>
      </c>
      <c r="AC2413" s="4">
        <v>0</v>
      </c>
      <c r="AD2413" s="4">
        <v>120000</v>
      </c>
      <c r="AE2413" s="5">
        <v>1555</v>
      </c>
      <c r="AF2413" s="1" t="s">
        <v>70</v>
      </c>
      <c r="AG2413" s="1" t="s">
        <v>71</v>
      </c>
      <c r="AH2413" s="1" t="s">
        <v>89</v>
      </c>
      <c r="AI2413" s="1" t="s">
        <v>57</v>
      </c>
      <c r="AJ2413" s="5">
        <v>10950</v>
      </c>
      <c r="AK2413" s="4">
        <v>-1249</v>
      </c>
      <c r="AL2413" s="4">
        <v>0</v>
      </c>
      <c r="AM2413" s="4">
        <v>0</v>
      </c>
      <c r="AN2413" s="4">
        <v>0</v>
      </c>
      <c r="AO2413" s="4">
        <v>-15280</v>
      </c>
      <c r="AP2413" s="4">
        <v>-15280</v>
      </c>
      <c r="AQ2413" s="4">
        <v>0</v>
      </c>
      <c r="AR2413" s="4">
        <v>104720</v>
      </c>
      <c r="AS2413" s="1" t="s">
        <v>52</v>
      </c>
      <c r="AT2413" s="9">
        <f t="shared" si="1098"/>
        <v>43463</v>
      </c>
      <c r="AU2413" s="9">
        <f t="shared" si="1099"/>
        <v>43435</v>
      </c>
      <c r="AV2413" s="9">
        <v>44798</v>
      </c>
      <c r="AW2413" s="11">
        <f t="shared" si="1100"/>
        <v>3.6575342465753424</v>
      </c>
      <c r="AX2413">
        <v>10</v>
      </c>
      <c r="AY2413" s="12">
        <v>0.05</v>
      </c>
      <c r="AZ2413">
        <f t="shared" si="1101"/>
        <v>9.5000000000000001E-2</v>
      </c>
      <c r="BA2413" s="13">
        <f t="shared" si="1102"/>
        <v>120000</v>
      </c>
      <c r="BI2413" s="14">
        <f t="shared" si="1117"/>
        <v>104720</v>
      </c>
      <c r="BJ2413" s="14">
        <v>0</v>
      </c>
      <c r="BK2413" s="14">
        <f t="shared" si="1118"/>
        <v>104720</v>
      </c>
      <c r="BL2413" s="52">
        <v>0</v>
      </c>
      <c r="BM2413" s="15">
        <f t="shared" si="1119"/>
        <v>104720</v>
      </c>
    </row>
    <row r="2414" spans="1:65">
      <c r="A2414" s="8">
        <v>2412</v>
      </c>
      <c r="B2414" s="1" t="s">
        <v>44</v>
      </c>
      <c r="C2414" s="1">
        <v>1500</v>
      </c>
      <c r="D2414" s="1" t="s">
        <v>60</v>
      </c>
      <c r="E2414" s="1">
        <v>150000095</v>
      </c>
      <c r="F2414" s="1" t="s">
        <v>112</v>
      </c>
      <c r="G2414" s="1" t="s">
        <v>116</v>
      </c>
      <c r="H2414" s="1">
        <v>27</v>
      </c>
      <c r="I2414" s="1" t="s">
        <v>206</v>
      </c>
      <c r="J2414" s="1" t="s">
        <v>49</v>
      </c>
      <c r="K2414" s="1">
        <v>17406001</v>
      </c>
      <c r="L2414" s="1" t="s">
        <v>50</v>
      </c>
      <c r="M2414" s="1" t="s">
        <v>51</v>
      </c>
      <c r="N2414" s="1" t="s">
        <v>64</v>
      </c>
      <c r="O2414" s="1" t="s">
        <v>65</v>
      </c>
      <c r="P2414" s="1" t="s">
        <v>66</v>
      </c>
      <c r="Q2414" s="1" t="s">
        <v>67</v>
      </c>
      <c r="R2414" s="1" t="s">
        <v>87</v>
      </c>
      <c r="S2414" s="1" t="s">
        <v>88</v>
      </c>
      <c r="T2414" s="2">
        <v>43463</v>
      </c>
      <c r="U2414" s="2">
        <v>43463</v>
      </c>
      <c r="V2414" s="1" t="s">
        <v>52</v>
      </c>
      <c r="W2414" s="3">
        <v>1</v>
      </c>
      <c r="X2414" s="1" t="s">
        <v>53</v>
      </c>
      <c r="Y2414" s="4">
        <v>4339035</v>
      </c>
      <c r="Z2414" s="4">
        <v>-507347.51</v>
      </c>
      <c r="AA2414" s="4">
        <v>0</v>
      </c>
      <c r="AB2414" s="4">
        <v>0</v>
      </c>
      <c r="AC2414" s="4">
        <v>0</v>
      </c>
      <c r="AD2414" s="4">
        <v>4339035</v>
      </c>
      <c r="AE2414" s="5">
        <v>1555</v>
      </c>
      <c r="AF2414" s="1" t="s">
        <v>70</v>
      </c>
      <c r="AG2414" s="1" t="s">
        <v>71</v>
      </c>
      <c r="AH2414" s="1" t="s">
        <v>89</v>
      </c>
      <c r="AI2414" s="1" t="s">
        <v>57</v>
      </c>
      <c r="AJ2414" s="5">
        <v>10950</v>
      </c>
      <c r="AK2414" s="4">
        <v>-45175</v>
      </c>
      <c r="AL2414" s="4">
        <v>0</v>
      </c>
      <c r="AM2414" s="4">
        <v>0</v>
      </c>
      <c r="AN2414" s="4">
        <v>0</v>
      </c>
      <c r="AO2414" s="4">
        <v>-552522.51</v>
      </c>
      <c r="AP2414" s="4">
        <v>-552522.51</v>
      </c>
      <c r="AQ2414" s="4">
        <v>0</v>
      </c>
      <c r="AR2414" s="4">
        <v>3786512.49</v>
      </c>
      <c r="AS2414" s="1" t="s">
        <v>52</v>
      </c>
      <c r="AT2414" s="9">
        <f t="shared" si="1098"/>
        <v>43463</v>
      </c>
      <c r="AU2414" s="9">
        <f t="shared" si="1099"/>
        <v>43435</v>
      </c>
      <c r="AV2414" s="9">
        <v>44798</v>
      </c>
      <c r="AW2414" s="11">
        <f t="shared" si="1100"/>
        <v>3.6575342465753424</v>
      </c>
      <c r="AX2414">
        <v>10</v>
      </c>
      <c r="AY2414" s="12">
        <v>0.05</v>
      </c>
      <c r="AZ2414">
        <f t="shared" si="1101"/>
        <v>9.5000000000000001E-2</v>
      </c>
      <c r="BA2414" s="13">
        <f t="shared" si="1102"/>
        <v>4339035</v>
      </c>
      <c r="BB2414" s="16" t="s">
        <v>593</v>
      </c>
      <c r="BC2414" s="16" t="s">
        <v>593</v>
      </c>
      <c r="BD2414" s="16" t="s">
        <v>593</v>
      </c>
      <c r="BE2414" s="16" t="s">
        <v>593</v>
      </c>
      <c r="BF2414" s="16" t="s">
        <v>593</v>
      </c>
      <c r="BG2414" s="16" t="s">
        <v>593</v>
      </c>
      <c r="BH2414" s="16" t="s">
        <v>593</v>
      </c>
      <c r="BI2414" s="14">
        <f t="shared" si="1117"/>
        <v>3786512.49</v>
      </c>
      <c r="BJ2414" s="14">
        <v>0</v>
      </c>
      <c r="BK2414" s="14">
        <f t="shared" si="1118"/>
        <v>3786512.49</v>
      </c>
      <c r="BL2414" s="52">
        <v>0</v>
      </c>
      <c r="BM2414" s="15">
        <f t="shared" si="1119"/>
        <v>3786512.49</v>
      </c>
    </row>
    <row r="2415" spans="1:65">
      <c r="A2415" s="8">
        <v>2413</v>
      </c>
      <c r="B2415" s="1" t="s">
        <v>44</v>
      </c>
      <c r="C2415" s="1">
        <v>1500</v>
      </c>
      <c r="D2415" s="1" t="s">
        <v>60</v>
      </c>
      <c r="E2415" s="1">
        <v>150000096</v>
      </c>
      <c r="F2415" s="1" t="s">
        <v>60</v>
      </c>
      <c r="G2415" s="1" t="s">
        <v>86</v>
      </c>
      <c r="H2415" s="1">
        <v>1</v>
      </c>
      <c r="I2415" s="1" t="s">
        <v>207</v>
      </c>
      <c r="J2415" s="1" t="s">
        <v>49</v>
      </c>
      <c r="K2415" s="1">
        <v>17406001</v>
      </c>
      <c r="L2415" s="1" t="s">
        <v>50</v>
      </c>
      <c r="M2415" s="1" t="s">
        <v>51</v>
      </c>
      <c r="N2415" s="1" t="s">
        <v>64</v>
      </c>
      <c r="O2415" s="1" t="s">
        <v>65</v>
      </c>
      <c r="P2415" s="1" t="s">
        <v>66</v>
      </c>
      <c r="Q2415" s="1" t="s">
        <v>67</v>
      </c>
      <c r="R2415" s="1" t="s">
        <v>87</v>
      </c>
      <c r="S2415" s="1" t="s">
        <v>88</v>
      </c>
      <c r="T2415" s="2">
        <v>43463</v>
      </c>
      <c r="U2415" s="2">
        <v>43463</v>
      </c>
      <c r="V2415" s="1" t="s">
        <v>52</v>
      </c>
      <c r="W2415" s="3">
        <v>1</v>
      </c>
      <c r="X2415" s="1" t="s">
        <v>53</v>
      </c>
      <c r="Y2415" s="4">
        <v>892500</v>
      </c>
      <c r="Z2415" s="4">
        <v>-104356</v>
      </c>
      <c r="AA2415" s="4">
        <v>0</v>
      </c>
      <c r="AB2415" s="4">
        <v>0</v>
      </c>
      <c r="AC2415" s="4">
        <v>0</v>
      </c>
      <c r="AD2415" s="4">
        <v>892500</v>
      </c>
      <c r="AE2415" s="5">
        <v>1555</v>
      </c>
      <c r="AF2415" s="1" t="s">
        <v>70</v>
      </c>
      <c r="AG2415" s="1" t="s">
        <v>71</v>
      </c>
      <c r="AH2415" s="1" t="s">
        <v>89</v>
      </c>
      <c r="AI2415" s="1" t="s">
        <v>57</v>
      </c>
      <c r="AJ2415" s="5">
        <v>10950</v>
      </c>
      <c r="AK2415" s="4">
        <v>-9292</v>
      </c>
      <c r="AL2415" s="4">
        <v>0</v>
      </c>
      <c r="AM2415" s="4">
        <v>0</v>
      </c>
      <c r="AN2415" s="4">
        <v>0</v>
      </c>
      <c r="AO2415" s="4">
        <v>-113648</v>
      </c>
      <c r="AP2415" s="4">
        <v>-113648</v>
      </c>
      <c r="AQ2415" s="4">
        <v>0</v>
      </c>
      <c r="AR2415" s="4">
        <v>778852</v>
      </c>
      <c r="AS2415" s="1" t="s">
        <v>52</v>
      </c>
      <c r="AT2415" s="9">
        <f t="shared" si="1098"/>
        <v>43463</v>
      </c>
      <c r="AU2415" s="9">
        <f t="shared" si="1099"/>
        <v>43435</v>
      </c>
      <c r="AV2415" s="9">
        <v>44798</v>
      </c>
      <c r="AW2415" s="11">
        <f t="shared" si="1100"/>
        <v>3.6575342465753424</v>
      </c>
      <c r="AX2415">
        <v>10</v>
      </c>
      <c r="AY2415" s="12">
        <v>0.05</v>
      </c>
      <c r="AZ2415">
        <f t="shared" si="1101"/>
        <v>9.5000000000000001E-2</v>
      </c>
      <c r="BA2415" s="13">
        <f t="shared" si="1102"/>
        <v>892500</v>
      </c>
      <c r="BB2415" s="17" t="s">
        <v>1853</v>
      </c>
      <c r="BC2415">
        <f>MATCH(BB2415,MONTHLY_INDEX!$A:$A,0)</f>
        <v>630</v>
      </c>
      <c r="BD2415">
        <f>MATCH(AU2415,MONTHLY_INDEX!$1:$1,0)</f>
        <v>84</v>
      </c>
      <c r="BE2415">
        <f>INDEX(MONTHLY_INDEX!$1:$1048576,Final!BC2415,Final!BD2415)</f>
        <v>114.9</v>
      </c>
      <c r="BF2415">
        <f>MATCH($BF$1,MONTHLY_INDEX!$1:$1,0)</f>
        <v>127</v>
      </c>
      <c r="BG2415">
        <f>INDEX(MONTHLY_INDEX!$1:$1048576,Final!BC2415,Final!BF2415)</f>
        <v>151.1</v>
      </c>
      <c r="BH2415" s="23">
        <f t="shared" ref="BH2415:BH2432" si="1120">(BG2415-BE2415)/BE2415</f>
        <v>0.31505657093124445</v>
      </c>
      <c r="BI2415" s="14">
        <f t="shared" ref="BI2415:BI2432" si="1121">(1+BH2415)*BA2415</f>
        <v>1173687.9895561356</v>
      </c>
      <c r="BJ2415" s="14">
        <f t="shared" ref="BJ2415:BJ2432" si="1122">BI2415*AZ2415*AW2415</f>
        <v>407816.38157659426</v>
      </c>
      <c r="BK2415" s="15">
        <f t="shared" si="1103"/>
        <v>765871.60797954141</v>
      </c>
      <c r="BL2415" s="52">
        <v>0</v>
      </c>
      <c r="BM2415" s="15">
        <f t="shared" ref="BM2415:BM2432" si="1123">MAX((1-BL2415)*BK2415,BI2415*AY2415)</f>
        <v>765871.60797954141</v>
      </c>
    </row>
    <row r="2416" spans="1:65">
      <c r="A2416" s="8">
        <v>2414</v>
      </c>
      <c r="B2416" s="1" t="s">
        <v>44</v>
      </c>
      <c r="C2416" s="1">
        <v>1500</v>
      </c>
      <c r="D2416" s="1" t="s">
        <v>60</v>
      </c>
      <c r="E2416" s="1">
        <v>150000096</v>
      </c>
      <c r="F2416" s="1" t="s">
        <v>60</v>
      </c>
      <c r="G2416" s="1" t="s">
        <v>90</v>
      </c>
      <c r="H2416" s="1">
        <v>2</v>
      </c>
      <c r="I2416" s="1" t="s">
        <v>207</v>
      </c>
      <c r="J2416" s="1" t="s">
        <v>49</v>
      </c>
      <c r="K2416" s="1">
        <v>17406001</v>
      </c>
      <c r="L2416" s="1" t="s">
        <v>50</v>
      </c>
      <c r="M2416" s="1" t="s">
        <v>51</v>
      </c>
      <c r="N2416" s="1" t="s">
        <v>64</v>
      </c>
      <c r="O2416" s="1" t="s">
        <v>65</v>
      </c>
      <c r="P2416" s="1" t="s">
        <v>66</v>
      </c>
      <c r="Q2416" s="1" t="s">
        <v>67</v>
      </c>
      <c r="R2416" s="1" t="s">
        <v>87</v>
      </c>
      <c r="S2416" s="1" t="s">
        <v>88</v>
      </c>
      <c r="T2416" s="2">
        <v>43463</v>
      </c>
      <c r="U2416" s="2">
        <v>43463</v>
      </c>
      <c r="V2416" s="1" t="s">
        <v>52</v>
      </c>
      <c r="W2416" s="3">
        <v>1</v>
      </c>
      <c r="X2416" s="1" t="s">
        <v>53</v>
      </c>
      <c r="Y2416" s="4">
        <v>472500</v>
      </c>
      <c r="Z2416" s="4">
        <v>-55247</v>
      </c>
      <c r="AA2416" s="4">
        <v>0</v>
      </c>
      <c r="AB2416" s="4">
        <v>0</v>
      </c>
      <c r="AC2416" s="4">
        <v>0</v>
      </c>
      <c r="AD2416" s="4">
        <v>472500</v>
      </c>
      <c r="AE2416" s="5">
        <v>1555</v>
      </c>
      <c r="AF2416" s="1" t="s">
        <v>70</v>
      </c>
      <c r="AG2416" s="1" t="s">
        <v>71</v>
      </c>
      <c r="AH2416" s="1" t="s">
        <v>89</v>
      </c>
      <c r="AI2416" s="1" t="s">
        <v>57</v>
      </c>
      <c r="AJ2416" s="5">
        <v>10950</v>
      </c>
      <c r="AK2416" s="4">
        <v>-4919</v>
      </c>
      <c r="AL2416" s="4">
        <v>0</v>
      </c>
      <c r="AM2416" s="4">
        <v>0</v>
      </c>
      <c r="AN2416" s="4">
        <v>0</v>
      </c>
      <c r="AO2416" s="4">
        <v>-60166</v>
      </c>
      <c r="AP2416" s="4">
        <v>-60166</v>
      </c>
      <c r="AQ2416" s="4">
        <v>0</v>
      </c>
      <c r="AR2416" s="4">
        <v>412334</v>
      </c>
      <c r="AS2416" s="1" t="s">
        <v>52</v>
      </c>
      <c r="AT2416" s="9">
        <f t="shared" si="1098"/>
        <v>43463</v>
      </c>
      <c r="AU2416" s="9">
        <f t="shared" si="1099"/>
        <v>43435</v>
      </c>
      <c r="AV2416" s="9">
        <v>44798</v>
      </c>
      <c r="AW2416" s="11">
        <f t="shared" si="1100"/>
        <v>3.6575342465753424</v>
      </c>
      <c r="AX2416">
        <v>10</v>
      </c>
      <c r="AY2416" s="12">
        <v>0.05</v>
      </c>
      <c r="AZ2416">
        <f t="shared" si="1101"/>
        <v>9.5000000000000001E-2</v>
      </c>
      <c r="BA2416" s="13">
        <f t="shared" si="1102"/>
        <v>472500</v>
      </c>
      <c r="BB2416" s="17" t="s">
        <v>2189</v>
      </c>
      <c r="BC2416">
        <f>MATCH(BB2416,MONTHLY_INDEX!$A:$A,0)</f>
        <v>798</v>
      </c>
      <c r="BD2416">
        <f>MATCH(AU2416,MONTHLY_INDEX!$1:$1,0)</f>
        <v>84</v>
      </c>
      <c r="BE2416">
        <f>INDEX(MONTHLY_INDEX!$1:$1048576,Final!BC2416,Final!BD2416)</f>
        <v>96</v>
      </c>
      <c r="BF2416">
        <f>MATCH($BF$1,MONTHLY_INDEX!$1:$1,0)</f>
        <v>127</v>
      </c>
      <c r="BG2416">
        <f>INDEX(MONTHLY_INDEX!$1:$1048576,Final!BC2416,Final!BF2416)</f>
        <v>95.3</v>
      </c>
      <c r="BH2416" s="23">
        <f t="shared" si="1120"/>
        <v>-7.2916666666666963E-3</v>
      </c>
      <c r="BI2416" s="14">
        <f t="shared" si="1121"/>
        <v>469054.6875</v>
      </c>
      <c r="BJ2416" s="14">
        <f t="shared" si="1122"/>
        <v>162980.4403895548</v>
      </c>
      <c r="BK2416" s="15">
        <f t="shared" si="1103"/>
        <v>306074.24711044517</v>
      </c>
      <c r="BL2416" s="52">
        <v>0</v>
      </c>
      <c r="BM2416" s="15">
        <f t="shared" si="1123"/>
        <v>306074.24711044517</v>
      </c>
    </row>
    <row r="2417" spans="1:65">
      <c r="A2417" s="8">
        <v>2415</v>
      </c>
      <c r="B2417" s="1" t="s">
        <v>44</v>
      </c>
      <c r="C2417" s="1">
        <v>1500</v>
      </c>
      <c r="D2417" s="1" t="s">
        <v>60</v>
      </c>
      <c r="E2417" s="1">
        <v>150000096</v>
      </c>
      <c r="F2417" s="1" t="s">
        <v>60</v>
      </c>
      <c r="G2417" s="1" t="s">
        <v>91</v>
      </c>
      <c r="H2417" s="1">
        <v>3</v>
      </c>
      <c r="I2417" s="1" t="s">
        <v>207</v>
      </c>
      <c r="J2417" s="1" t="s">
        <v>49</v>
      </c>
      <c r="K2417" s="1">
        <v>17406001</v>
      </c>
      <c r="L2417" s="1" t="s">
        <v>50</v>
      </c>
      <c r="M2417" s="1" t="s">
        <v>51</v>
      </c>
      <c r="N2417" s="1" t="s">
        <v>64</v>
      </c>
      <c r="O2417" s="1" t="s">
        <v>65</v>
      </c>
      <c r="P2417" s="1" t="s">
        <v>66</v>
      </c>
      <c r="Q2417" s="1" t="s">
        <v>67</v>
      </c>
      <c r="R2417" s="1" t="s">
        <v>87</v>
      </c>
      <c r="S2417" s="1" t="s">
        <v>88</v>
      </c>
      <c r="T2417" s="2">
        <v>43463</v>
      </c>
      <c r="U2417" s="2">
        <v>43463</v>
      </c>
      <c r="V2417" s="1" t="s">
        <v>52</v>
      </c>
      <c r="W2417" s="3">
        <v>1</v>
      </c>
      <c r="X2417" s="1" t="s">
        <v>53</v>
      </c>
      <c r="Y2417" s="4">
        <v>637760</v>
      </c>
      <c r="Z2417" s="4">
        <v>-74569</v>
      </c>
      <c r="AA2417" s="4">
        <v>0</v>
      </c>
      <c r="AB2417" s="4">
        <v>0</v>
      </c>
      <c r="AC2417" s="4">
        <v>0</v>
      </c>
      <c r="AD2417" s="4">
        <v>637760</v>
      </c>
      <c r="AE2417" s="5">
        <v>1555</v>
      </c>
      <c r="AF2417" s="1" t="s">
        <v>70</v>
      </c>
      <c r="AG2417" s="1" t="s">
        <v>71</v>
      </c>
      <c r="AH2417" s="1" t="s">
        <v>89</v>
      </c>
      <c r="AI2417" s="1" t="s">
        <v>57</v>
      </c>
      <c r="AJ2417" s="5">
        <v>10950</v>
      </c>
      <c r="AK2417" s="4">
        <v>-6640</v>
      </c>
      <c r="AL2417" s="4">
        <v>0</v>
      </c>
      <c r="AM2417" s="4">
        <v>0</v>
      </c>
      <c r="AN2417" s="4">
        <v>0</v>
      </c>
      <c r="AO2417" s="4">
        <v>-81209</v>
      </c>
      <c r="AP2417" s="4">
        <v>-81209</v>
      </c>
      <c r="AQ2417" s="4">
        <v>0</v>
      </c>
      <c r="AR2417" s="4">
        <v>556551</v>
      </c>
      <c r="AS2417" s="1" t="s">
        <v>52</v>
      </c>
      <c r="AT2417" s="9">
        <f t="shared" si="1098"/>
        <v>43463</v>
      </c>
      <c r="AU2417" s="9">
        <f t="shared" si="1099"/>
        <v>43435</v>
      </c>
      <c r="AV2417" s="9">
        <v>44798</v>
      </c>
      <c r="AW2417" s="11">
        <f t="shared" si="1100"/>
        <v>3.6575342465753424</v>
      </c>
      <c r="AX2417">
        <v>10</v>
      </c>
      <c r="AY2417" s="12">
        <v>0.05</v>
      </c>
      <c r="AZ2417">
        <f t="shared" si="1101"/>
        <v>9.5000000000000001E-2</v>
      </c>
      <c r="BA2417" s="13">
        <f t="shared" si="1102"/>
        <v>637760</v>
      </c>
      <c r="BB2417" s="17" t="s">
        <v>2189</v>
      </c>
      <c r="BC2417">
        <f>MATCH(BB2417,MONTHLY_INDEX!$A:$A,0)</f>
        <v>798</v>
      </c>
      <c r="BD2417">
        <f>MATCH(AU2417,MONTHLY_INDEX!$1:$1,0)</f>
        <v>84</v>
      </c>
      <c r="BE2417">
        <f>INDEX(MONTHLY_INDEX!$1:$1048576,Final!BC2417,Final!BD2417)</f>
        <v>96</v>
      </c>
      <c r="BF2417">
        <f>MATCH($BF$1,MONTHLY_INDEX!$1:$1,0)</f>
        <v>127</v>
      </c>
      <c r="BG2417">
        <f>INDEX(MONTHLY_INDEX!$1:$1048576,Final!BC2417,Final!BF2417)</f>
        <v>95.3</v>
      </c>
      <c r="BH2417" s="23">
        <f t="shared" si="1120"/>
        <v>-7.2916666666666963E-3</v>
      </c>
      <c r="BI2417" s="14">
        <f t="shared" si="1121"/>
        <v>633109.66666666663</v>
      </c>
      <c r="BJ2417" s="14">
        <f t="shared" si="1122"/>
        <v>219983.92732876711</v>
      </c>
      <c r="BK2417" s="15">
        <f t="shared" si="1103"/>
        <v>413125.73933789949</v>
      </c>
      <c r="BL2417" s="52">
        <v>0</v>
      </c>
      <c r="BM2417" s="15">
        <f t="shared" si="1123"/>
        <v>413125.73933789949</v>
      </c>
    </row>
    <row r="2418" spans="1:65">
      <c r="A2418" s="8">
        <v>2416</v>
      </c>
      <c r="B2418" s="1" t="s">
        <v>44</v>
      </c>
      <c r="C2418" s="1">
        <v>1500</v>
      </c>
      <c r="D2418" s="1" t="s">
        <v>60</v>
      </c>
      <c r="E2418" s="1">
        <v>150000096</v>
      </c>
      <c r="F2418" s="1" t="s">
        <v>60</v>
      </c>
      <c r="G2418" s="1" t="s">
        <v>92</v>
      </c>
      <c r="H2418" s="1">
        <v>4</v>
      </c>
      <c r="I2418" s="1" t="s">
        <v>207</v>
      </c>
      <c r="J2418" s="1" t="s">
        <v>49</v>
      </c>
      <c r="K2418" s="1">
        <v>17406001</v>
      </c>
      <c r="L2418" s="1" t="s">
        <v>50</v>
      </c>
      <c r="M2418" s="1" t="s">
        <v>51</v>
      </c>
      <c r="N2418" s="1" t="s">
        <v>64</v>
      </c>
      <c r="O2418" s="1" t="s">
        <v>65</v>
      </c>
      <c r="P2418" s="1" t="s">
        <v>66</v>
      </c>
      <c r="Q2418" s="1" t="s">
        <v>67</v>
      </c>
      <c r="R2418" s="1" t="s">
        <v>87</v>
      </c>
      <c r="S2418" s="1" t="s">
        <v>88</v>
      </c>
      <c r="T2418" s="2">
        <v>43463</v>
      </c>
      <c r="U2418" s="2">
        <v>43463</v>
      </c>
      <c r="V2418" s="1" t="s">
        <v>52</v>
      </c>
      <c r="W2418" s="3">
        <v>1</v>
      </c>
      <c r="X2418" s="1" t="s">
        <v>53</v>
      </c>
      <c r="Y2418" s="4">
        <v>21044329</v>
      </c>
      <c r="Z2418" s="4">
        <v>-2460643</v>
      </c>
      <c r="AA2418" s="4">
        <v>0</v>
      </c>
      <c r="AB2418" s="4">
        <v>0</v>
      </c>
      <c r="AC2418" s="4">
        <v>0</v>
      </c>
      <c r="AD2418" s="4">
        <v>21044329</v>
      </c>
      <c r="AE2418" s="5">
        <v>1555</v>
      </c>
      <c r="AF2418" s="1" t="s">
        <v>70</v>
      </c>
      <c r="AG2418" s="1" t="s">
        <v>71</v>
      </c>
      <c r="AH2418" s="1" t="s">
        <v>89</v>
      </c>
      <c r="AI2418" s="1" t="s">
        <v>57</v>
      </c>
      <c r="AJ2418" s="5">
        <v>10950</v>
      </c>
      <c r="AK2418" s="4">
        <v>-219098</v>
      </c>
      <c r="AL2418" s="4">
        <v>0</v>
      </c>
      <c r="AM2418" s="4">
        <v>0</v>
      </c>
      <c r="AN2418" s="4">
        <v>0</v>
      </c>
      <c r="AO2418" s="4">
        <v>-2679741</v>
      </c>
      <c r="AP2418" s="4">
        <v>-2679741</v>
      </c>
      <c r="AQ2418" s="4">
        <v>0</v>
      </c>
      <c r="AR2418" s="4">
        <v>18364588</v>
      </c>
      <c r="AS2418" s="1" t="s">
        <v>52</v>
      </c>
      <c r="AT2418" s="9">
        <f t="shared" si="1098"/>
        <v>43463</v>
      </c>
      <c r="AU2418" s="9">
        <f t="shared" si="1099"/>
        <v>43435</v>
      </c>
      <c r="AV2418" s="9">
        <v>44798</v>
      </c>
      <c r="AW2418" s="11">
        <f t="shared" si="1100"/>
        <v>3.6575342465753424</v>
      </c>
      <c r="AX2418">
        <v>25</v>
      </c>
      <c r="AY2418" s="12">
        <v>0.05</v>
      </c>
      <c r="AZ2418">
        <f t="shared" si="1101"/>
        <v>3.7999999999999999E-2</v>
      </c>
      <c r="BA2418" s="13">
        <f t="shared" si="1102"/>
        <v>21044329</v>
      </c>
      <c r="BB2418" s="17" t="s">
        <v>2189</v>
      </c>
      <c r="BC2418">
        <f>MATCH(BB2418,MONTHLY_INDEX!$A:$A,0)</f>
        <v>798</v>
      </c>
      <c r="BD2418">
        <f>MATCH(AU2418,MONTHLY_INDEX!$1:$1,0)</f>
        <v>84</v>
      </c>
      <c r="BE2418">
        <f>INDEX(MONTHLY_INDEX!$1:$1048576,Final!BC2418,Final!BD2418)</f>
        <v>96</v>
      </c>
      <c r="BF2418">
        <f>MATCH($BF$1,MONTHLY_INDEX!$1:$1,0)</f>
        <v>127</v>
      </c>
      <c r="BG2418">
        <f>INDEX(MONTHLY_INDEX!$1:$1048576,Final!BC2418,Final!BF2418)</f>
        <v>95.3</v>
      </c>
      <c r="BH2418" s="23">
        <f t="shared" si="1120"/>
        <v>-7.2916666666666963E-3</v>
      </c>
      <c r="BI2418" s="14">
        <f t="shared" si="1121"/>
        <v>20890880.767708331</v>
      </c>
      <c r="BJ2418" s="14">
        <f t="shared" si="1122"/>
        <v>2903546.2502625855</v>
      </c>
      <c r="BK2418" s="15">
        <f t="shared" si="1103"/>
        <v>17987334.517445747</v>
      </c>
      <c r="BL2418" s="52">
        <v>0</v>
      </c>
      <c r="BM2418" s="15">
        <f t="shared" si="1123"/>
        <v>17987334.517445747</v>
      </c>
    </row>
    <row r="2419" spans="1:65">
      <c r="A2419" s="8">
        <v>2417</v>
      </c>
      <c r="B2419" s="1" t="s">
        <v>44</v>
      </c>
      <c r="C2419" s="1">
        <v>1500</v>
      </c>
      <c r="D2419" s="1" t="s">
        <v>60</v>
      </c>
      <c r="E2419" s="1">
        <v>150000096</v>
      </c>
      <c r="F2419" s="1" t="s">
        <v>60</v>
      </c>
      <c r="G2419" s="1" t="s">
        <v>93</v>
      </c>
      <c r="H2419" s="1">
        <v>5</v>
      </c>
      <c r="I2419" s="1" t="s">
        <v>207</v>
      </c>
      <c r="J2419" s="1" t="s">
        <v>49</v>
      </c>
      <c r="K2419" s="1">
        <v>17406001</v>
      </c>
      <c r="L2419" s="1" t="s">
        <v>50</v>
      </c>
      <c r="M2419" s="1" t="s">
        <v>51</v>
      </c>
      <c r="N2419" s="1" t="s">
        <v>64</v>
      </c>
      <c r="O2419" s="1" t="s">
        <v>65</v>
      </c>
      <c r="P2419" s="1" t="s">
        <v>66</v>
      </c>
      <c r="Q2419" s="1" t="s">
        <v>67</v>
      </c>
      <c r="R2419" s="1" t="s">
        <v>87</v>
      </c>
      <c r="S2419" s="1" t="s">
        <v>88</v>
      </c>
      <c r="T2419" s="2">
        <v>43463</v>
      </c>
      <c r="U2419" s="2">
        <v>43463</v>
      </c>
      <c r="V2419" s="1" t="s">
        <v>52</v>
      </c>
      <c r="W2419" s="3">
        <v>1</v>
      </c>
      <c r="X2419" s="1" t="s">
        <v>53</v>
      </c>
      <c r="Y2419" s="4">
        <v>969266</v>
      </c>
      <c r="Z2419" s="4">
        <v>-113333</v>
      </c>
      <c r="AA2419" s="4">
        <v>0</v>
      </c>
      <c r="AB2419" s="4">
        <v>0</v>
      </c>
      <c r="AC2419" s="4">
        <v>0</v>
      </c>
      <c r="AD2419" s="4">
        <v>969266</v>
      </c>
      <c r="AE2419" s="5">
        <v>1555</v>
      </c>
      <c r="AF2419" s="1" t="s">
        <v>70</v>
      </c>
      <c r="AG2419" s="1" t="s">
        <v>71</v>
      </c>
      <c r="AH2419" s="1" t="s">
        <v>89</v>
      </c>
      <c r="AI2419" s="1" t="s">
        <v>57</v>
      </c>
      <c r="AJ2419" s="5">
        <v>10950</v>
      </c>
      <c r="AK2419" s="4">
        <v>-10091</v>
      </c>
      <c r="AL2419" s="4">
        <v>0</v>
      </c>
      <c r="AM2419" s="4">
        <v>0</v>
      </c>
      <c r="AN2419" s="4">
        <v>0</v>
      </c>
      <c r="AO2419" s="4">
        <v>-123424</v>
      </c>
      <c r="AP2419" s="4">
        <v>-123424</v>
      </c>
      <c r="AQ2419" s="4">
        <v>0</v>
      </c>
      <c r="AR2419" s="4">
        <v>845842</v>
      </c>
      <c r="AS2419" s="1" t="s">
        <v>52</v>
      </c>
      <c r="AT2419" s="9">
        <f t="shared" si="1098"/>
        <v>43463</v>
      </c>
      <c r="AU2419" s="9">
        <f t="shared" si="1099"/>
        <v>43435</v>
      </c>
      <c r="AV2419" s="9">
        <v>44798</v>
      </c>
      <c r="AW2419" s="11">
        <f t="shared" si="1100"/>
        <v>3.6575342465753424</v>
      </c>
      <c r="AX2419">
        <v>25</v>
      </c>
      <c r="AY2419" s="12">
        <v>0.05</v>
      </c>
      <c r="AZ2419">
        <f t="shared" si="1101"/>
        <v>3.7999999999999999E-2</v>
      </c>
      <c r="BA2419" s="13">
        <f t="shared" si="1102"/>
        <v>969266</v>
      </c>
      <c r="BB2419" s="17" t="s">
        <v>2083</v>
      </c>
      <c r="BC2419">
        <f>MATCH(BB2419,MONTHLY_INDEX!$A:$A,0)</f>
        <v>745</v>
      </c>
      <c r="BD2419">
        <f>MATCH(AU2419,MONTHLY_INDEX!$1:$1,0)</f>
        <v>84</v>
      </c>
      <c r="BE2419">
        <f>INDEX(MONTHLY_INDEX!$1:$1048576,Final!BC2419,Final!BD2419)</f>
        <v>108.4</v>
      </c>
      <c r="BF2419">
        <f>MATCH($BF$1,MONTHLY_INDEX!$1:$1,0)</f>
        <v>127</v>
      </c>
      <c r="BG2419">
        <f>INDEX(MONTHLY_INDEX!$1:$1048576,Final!BC2419,Final!BF2419)</f>
        <v>115.4</v>
      </c>
      <c r="BH2419" s="23">
        <f t="shared" si="1120"/>
        <v>6.4575645756457564E-2</v>
      </c>
      <c r="BI2419" s="14">
        <f t="shared" si="1121"/>
        <v>1031856.9778597784</v>
      </c>
      <c r="BJ2419" s="14">
        <f t="shared" si="1122"/>
        <v>143413.98489541525</v>
      </c>
      <c r="BK2419" s="15">
        <f t="shared" si="1103"/>
        <v>888442.99296436319</v>
      </c>
      <c r="BL2419" s="52">
        <v>0</v>
      </c>
      <c r="BM2419" s="15">
        <f t="shared" si="1123"/>
        <v>888442.99296436319</v>
      </c>
    </row>
    <row r="2420" spans="1:65">
      <c r="A2420" s="8">
        <v>2418</v>
      </c>
      <c r="B2420" s="1" t="s">
        <v>44</v>
      </c>
      <c r="C2420" s="1">
        <v>1500</v>
      </c>
      <c r="D2420" s="1" t="s">
        <v>60</v>
      </c>
      <c r="E2420" s="1">
        <v>150000096</v>
      </c>
      <c r="F2420" s="1" t="s">
        <v>60</v>
      </c>
      <c r="G2420" s="1" t="s">
        <v>94</v>
      </c>
      <c r="H2420" s="1">
        <v>6</v>
      </c>
      <c r="I2420" s="1" t="s">
        <v>207</v>
      </c>
      <c r="J2420" s="1" t="s">
        <v>49</v>
      </c>
      <c r="K2420" s="1">
        <v>17406001</v>
      </c>
      <c r="L2420" s="1" t="s">
        <v>50</v>
      </c>
      <c r="M2420" s="1" t="s">
        <v>51</v>
      </c>
      <c r="N2420" s="1" t="s">
        <v>64</v>
      </c>
      <c r="O2420" s="1" t="s">
        <v>65</v>
      </c>
      <c r="P2420" s="1" t="s">
        <v>66</v>
      </c>
      <c r="Q2420" s="1" t="s">
        <v>67</v>
      </c>
      <c r="R2420" s="1" t="s">
        <v>87</v>
      </c>
      <c r="S2420" s="1" t="s">
        <v>88</v>
      </c>
      <c r="T2420" s="2">
        <v>43463</v>
      </c>
      <c r="U2420" s="2">
        <v>43463</v>
      </c>
      <c r="V2420" s="1" t="s">
        <v>52</v>
      </c>
      <c r="W2420" s="3">
        <v>1</v>
      </c>
      <c r="X2420" s="1" t="s">
        <v>53</v>
      </c>
      <c r="Y2420" s="4">
        <v>735000</v>
      </c>
      <c r="Z2420" s="4">
        <v>-85940</v>
      </c>
      <c r="AA2420" s="4">
        <v>0</v>
      </c>
      <c r="AB2420" s="4">
        <v>0</v>
      </c>
      <c r="AC2420" s="4">
        <v>0</v>
      </c>
      <c r="AD2420" s="4">
        <v>735000</v>
      </c>
      <c r="AE2420" s="5">
        <v>1555</v>
      </c>
      <c r="AF2420" s="1" t="s">
        <v>70</v>
      </c>
      <c r="AG2420" s="1" t="s">
        <v>71</v>
      </c>
      <c r="AH2420" s="1" t="s">
        <v>89</v>
      </c>
      <c r="AI2420" s="1" t="s">
        <v>57</v>
      </c>
      <c r="AJ2420" s="5">
        <v>10950</v>
      </c>
      <c r="AK2420" s="4">
        <v>-7652</v>
      </c>
      <c r="AL2420" s="4">
        <v>0</v>
      </c>
      <c r="AM2420" s="4">
        <v>0</v>
      </c>
      <c r="AN2420" s="4">
        <v>0</v>
      </c>
      <c r="AO2420" s="4">
        <v>-93592</v>
      </c>
      <c r="AP2420" s="4">
        <v>-93592</v>
      </c>
      <c r="AQ2420" s="4">
        <v>0</v>
      </c>
      <c r="AR2420" s="4">
        <v>641408</v>
      </c>
      <c r="AS2420" s="1" t="s">
        <v>52</v>
      </c>
      <c r="AT2420" s="9">
        <f t="shared" si="1098"/>
        <v>43463</v>
      </c>
      <c r="AU2420" s="9">
        <f t="shared" si="1099"/>
        <v>43435</v>
      </c>
      <c r="AV2420" s="9">
        <v>44798</v>
      </c>
      <c r="AW2420" s="11">
        <f t="shared" si="1100"/>
        <v>3.6575342465753424</v>
      </c>
      <c r="AX2420">
        <v>10</v>
      </c>
      <c r="AY2420" s="12">
        <v>0.05</v>
      </c>
      <c r="AZ2420">
        <f t="shared" si="1101"/>
        <v>9.5000000000000001E-2</v>
      </c>
      <c r="BA2420" s="13">
        <f t="shared" si="1102"/>
        <v>735000</v>
      </c>
      <c r="BB2420" s="17" t="s">
        <v>1853</v>
      </c>
      <c r="BC2420">
        <f>MATCH(BB2420,MONTHLY_INDEX!$A:$A,0)</f>
        <v>630</v>
      </c>
      <c r="BD2420">
        <f>MATCH(AU2420,MONTHLY_INDEX!$1:$1,0)</f>
        <v>84</v>
      </c>
      <c r="BE2420">
        <f>INDEX(MONTHLY_INDEX!$1:$1048576,Final!BC2420,Final!BD2420)</f>
        <v>114.9</v>
      </c>
      <c r="BF2420">
        <f>MATCH($BF$1,MONTHLY_INDEX!$1:$1,0)</f>
        <v>127</v>
      </c>
      <c r="BG2420">
        <f>INDEX(MONTHLY_INDEX!$1:$1048576,Final!BC2420,Final!BF2420)</f>
        <v>151.1</v>
      </c>
      <c r="BH2420" s="23">
        <f t="shared" si="1120"/>
        <v>0.31505657093124445</v>
      </c>
      <c r="BI2420" s="14">
        <f t="shared" si="1121"/>
        <v>966566.5796344647</v>
      </c>
      <c r="BJ2420" s="14">
        <f t="shared" si="1122"/>
        <v>335848.78482778347</v>
      </c>
      <c r="BK2420" s="15">
        <f t="shared" si="1103"/>
        <v>630717.79480668122</v>
      </c>
      <c r="BL2420" s="52">
        <v>0</v>
      </c>
      <c r="BM2420" s="15">
        <f t="shared" si="1123"/>
        <v>630717.79480668122</v>
      </c>
    </row>
    <row r="2421" spans="1:65">
      <c r="A2421" s="8">
        <v>2419</v>
      </c>
      <c r="B2421" s="1" t="s">
        <v>44</v>
      </c>
      <c r="C2421" s="1">
        <v>1500</v>
      </c>
      <c r="D2421" s="1" t="s">
        <v>60</v>
      </c>
      <c r="E2421" s="1">
        <v>150000096</v>
      </c>
      <c r="F2421" s="1" t="s">
        <v>60</v>
      </c>
      <c r="G2421" s="1" t="s">
        <v>95</v>
      </c>
      <c r="H2421" s="1">
        <v>7</v>
      </c>
      <c r="I2421" s="1" t="s">
        <v>207</v>
      </c>
      <c r="J2421" s="1" t="s">
        <v>49</v>
      </c>
      <c r="K2421" s="1">
        <v>17406001</v>
      </c>
      <c r="L2421" s="1" t="s">
        <v>50</v>
      </c>
      <c r="M2421" s="1" t="s">
        <v>51</v>
      </c>
      <c r="N2421" s="1" t="s">
        <v>64</v>
      </c>
      <c r="O2421" s="1" t="s">
        <v>65</v>
      </c>
      <c r="P2421" s="1" t="s">
        <v>66</v>
      </c>
      <c r="Q2421" s="1" t="s">
        <v>67</v>
      </c>
      <c r="R2421" s="1" t="s">
        <v>87</v>
      </c>
      <c r="S2421" s="1" t="s">
        <v>88</v>
      </c>
      <c r="T2421" s="2">
        <v>43463</v>
      </c>
      <c r="U2421" s="2">
        <v>43463</v>
      </c>
      <c r="V2421" s="1" t="s">
        <v>52</v>
      </c>
      <c r="W2421" s="3">
        <v>1</v>
      </c>
      <c r="X2421" s="1" t="s">
        <v>53</v>
      </c>
      <c r="Y2421" s="4">
        <v>126000</v>
      </c>
      <c r="Z2421" s="4">
        <v>-14732</v>
      </c>
      <c r="AA2421" s="4">
        <v>0</v>
      </c>
      <c r="AB2421" s="4">
        <v>0</v>
      </c>
      <c r="AC2421" s="4">
        <v>0</v>
      </c>
      <c r="AD2421" s="4">
        <v>126000</v>
      </c>
      <c r="AE2421" s="5">
        <v>1555</v>
      </c>
      <c r="AF2421" s="1" t="s">
        <v>70</v>
      </c>
      <c r="AG2421" s="1" t="s">
        <v>71</v>
      </c>
      <c r="AH2421" s="1" t="s">
        <v>89</v>
      </c>
      <c r="AI2421" s="1" t="s">
        <v>57</v>
      </c>
      <c r="AJ2421" s="5">
        <v>10950</v>
      </c>
      <c r="AK2421" s="4">
        <v>-1312</v>
      </c>
      <c r="AL2421" s="4">
        <v>0</v>
      </c>
      <c r="AM2421" s="4">
        <v>0</v>
      </c>
      <c r="AN2421" s="4">
        <v>0</v>
      </c>
      <c r="AO2421" s="4">
        <v>-16044</v>
      </c>
      <c r="AP2421" s="4">
        <v>-16044</v>
      </c>
      <c r="AQ2421" s="4">
        <v>0</v>
      </c>
      <c r="AR2421" s="4">
        <v>109956</v>
      </c>
      <c r="AS2421" s="1" t="s">
        <v>52</v>
      </c>
      <c r="AT2421" s="9">
        <f t="shared" si="1098"/>
        <v>43463</v>
      </c>
      <c r="AU2421" s="9">
        <f t="shared" si="1099"/>
        <v>43435</v>
      </c>
      <c r="AV2421" s="9">
        <v>44798</v>
      </c>
      <c r="AW2421" s="11">
        <f t="shared" si="1100"/>
        <v>3.6575342465753424</v>
      </c>
      <c r="AX2421">
        <v>25</v>
      </c>
      <c r="AY2421" s="12">
        <v>0.05</v>
      </c>
      <c r="AZ2421">
        <f t="shared" si="1101"/>
        <v>3.7999999999999999E-2</v>
      </c>
      <c r="BA2421" s="13">
        <f t="shared" si="1102"/>
        <v>126000</v>
      </c>
      <c r="BB2421" s="17" t="s">
        <v>2189</v>
      </c>
      <c r="BC2421">
        <f>MATCH(BB2421,MONTHLY_INDEX!$A:$A,0)</f>
        <v>798</v>
      </c>
      <c r="BD2421">
        <f>MATCH(AU2421,MONTHLY_INDEX!$1:$1,0)</f>
        <v>84</v>
      </c>
      <c r="BE2421">
        <f>INDEX(MONTHLY_INDEX!$1:$1048576,Final!BC2421,Final!BD2421)</f>
        <v>96</v>
      </c>
      <c r="BF2421">
        <f>MATCH($BF$1,MONTHLY_INDEX!$1:$1,0)</f>
        <v>127</v>
      </c>
      <c r="BG2421">
        <f>INDEX(MONTHLY_INDEX!$1:$1048576,Final!BC2421,Final!BF2421)</f>
        <v>95.3</v>
      </c>
      <c r="BH2421" s="23">
        <f t="shared" si="1120"/>
        <v>-7.2916666666666963E-3</v>
      </c>
      <c r="BI2421" s="14">
        <f t="shared" si="1121"/>
        <v>125081.25</v>
      </c>
      <c r="BJ2421" s="14">
        <f t="shared" si="1122"/>
        <v>17384.580308219178</v>
      </c>
      <c r="BK2421" s="15">
        <f t="shared" si="1103"/>
        <v>107696.66969178081</v>
      </c>
      <c r="BL2421" s="52">
        <v>0</v>
      </c>
      <c r="BM2421" s="15">
        <f t="shared" si="1123"/>
        <v>107696.66969178081</v>
      </c>
    </row>
    <row r="2422" spans="1:65">
      <c r="A2422" s="8">
        <v>2420</v>
      </c>
      <c r="B2422" s="1" t="s">
        <v>44</v>
      </c>
      <c r="C2422" s="1">
        <v>1500</v>
      </c>
      <c r="D2422" s="1" t="s">
        <v>60</v>
      </c>
      <c r="E2422" s="1">
        <v>150000096</v>
      </c>
      <c r="F2422" s="1" t="s">
        <v>60</v>
      </c>
      <c r="G2422" s="1" t="s">
        <v>96</v>
      </c>
      <c r="H2422" s="1">
        <v>8</v>
      </c>
      <c r="I2422" s="1" t="s">
        <v>207</v>
      </c>
      <c r="J2422" s="1" t="s">
        <v>49</v>
      </c>
      <c r="K2422" s="1">
        <v>17406001</v>
      </c>
      <c r="L2422" s="1" t="s">
        <v>50</v>
      </c>
      <c r="M2422" s="1" t="s">
        <v>51</v>
      </c>
      <c r="N2422" s="1" t="s">
        <v>64</v>
      </c>
      <c r="O2422" s="1" t="s">
        <v>65</v>
      </c>
      <c r="P2422" s="1" t="s">
        <v>66</v>
      </c>
      <c r="Q2422" s="1" t="s">
        <v>67</v>
      </c>
      <c r="R2422" s="1" t="s">
        <v>87</v>
      </c>
      <c r="S2422" s="1" t="s">
        <v>88</v>
      </c>
      <c r="T2422" s="2">
        <v>43463</v>
      </c>
      <c r="U2422" s="2">
        <v>43463</v>
      </c>
      <c r="V2422" s="1" t="s">
        <v>52</v>
      </c>
      <c r="W2422" s="3">
        <v>1</v>
      </c>
      <c r="X2422" s="1" t="s">
        <v>53</v>
      </c>
      <c r="Y2422" s="4">
        <v>29327302</v>
      </c>
      <c r="Z2422" s="4">
        <v>-3429143</v>
      </c>
      <c r="AA2422" s="4">
        <v>0</v>
      </c>
      <c r="AB2422" s="4">
        <v>0</v>
      </c>
      <c r="AC2422" s="4">
        <v>0</v>
      </c>
      <c r="AD2422" s="4">
        <v>29327302</v>
      </c>
      <c r="AE2422" s="5">
        <v>1555</v>
      </c>
      <c r="AF2422" s="1" t="s">
        <v>70</v>
      </c>
      <c r="AG2422" s="1" t="s">
        <v>71</v>
      </c>
      <c r="AH2422" s="1" t="s">
        <v>89</v>
      </c>
      <c r="AI2422" s="1" t="s">
        <v>57</v>
      </c>
      <c r="AJ2422" s="5">
        <v>10950</v>
      </c>
      <c r="AK2422" s="4">
        <v>-305335</v>
      </c>
      <c r="AL2422" s="4">
        <v>0</v>
      </c>
      <c r="AM2422" s="4">
        <v>0</v>
      </c>
      <c r="AN2422" s="4">
        <v>0</v>
      </c>
      <c r="AO2422" s="4">
        <v>-3734478</v>
      </c>
      <c r="AP2422" s="4">
        <v>-3734478</v>
      </c>
      <c r="AQ2422" s="4">
        <v>0</v>
      </c>
      <c r="AR2422" s="4">
        <v>25592824</v>
      </c>
      <c r="AS2422" s="1" t="s">
        <v>52</v>
      </c>
      <c r="AT2422" s="9">
        <f t="shared" si="1098"/>
        <v>43463</v>
      </c>
      <c r="AU2422" s="9">
        <f t="shared" si="1099"/>
        <v>43435</v>
      </c>
      <c r="AV2422" s="9">
        <v>44798</v>
      </c>
      <c r="AW2422" s="11">
        <f t="shared" si="1100"/>
        <v>3.6575342465753424</v>
      </c>
      <c r="AX2422">
        <v>25</v>
      </c>
      <c r="AY2422" s="12">
        <v>0.05</v>
      </c>
      <c r="AZ2422">
        <f t="shared" si="1101"/>
        <v>3.7999999999999999E-2</v>
      </c>
      <c r="BA2422" s="13">
        <f t="shared" si="1102"/>
        <v>29327302</v>
      </c>
      <c r="BB2422" s="17" t="s">
        <v>2189</v>
      </c>
      <c r="BC2422">
        <f>MATCH(BB2422,MONTHLY_INDEX!$A:$A,0)</f>
        <v>798</v>
      </c>
      <c r="BD2422">
        <f>MATCH(AU2422,MONTHLY_INDEX!$1:$1,0)</f>
        <v>84</v>
      </c>
      <c r="BE2422">
        <f>INDEX(MONTHLY_INDEX!$1:$1048576,Final!BC2422,Final!BD2422)</f>
        <v>96</v>
      </c>
      <c r="BF2422">
        <f>MATCH($BF$1,MONTHLY_INDEX!$1:$1,0)</f>
        <v>127</v>
      </c>
      <c r="BG2422">
        <f>INDEX(MONTHLY_INDEX!$1:$1048576,Final!BC2422,Final!BF2422)</f>
        <v>95.3</v>
      </c>
      <c r="BH2422" s="23">
        <f t="shared" si="1120"/>
        <v>-7.2916666666666963E-3</v>
      </c>
      <c r="BI2422" s="14">
        <f t="shared" si="1121"/>
        <v>29113457.089583334</v>
      </c>
      <c r="BJ2422" s="14">
        <f t="shared" si="1122"/>
        <v>4046371.7209714041</v>
      </c>
      <c r="BK2422" s="15">
        <f t="shared" si="1103"/>
        <v>25067085.368611928</v>
      </c>
      <c r="BL2422" s="52">
        <v>0</v>
      </c>
      <c r="BM2422" s="15">
        <f t="shared" si="1123"/>
        <v>25067085.368611928</v>
      </c>
    </row>
    <row r="2423" spans="1:65">
      <c r="A2423" s="8">
        <v>2421</v>
      </c>
      <c r="B2423" s="1" t="s">
        <v>44</v>
      </c>
      <c r="C2423" s="1">
        <v>1500</v>
      </c>
      <c r="D2423" s="1" t="s">
        <v>60</v>
      </c>
      <c r="E2423" s="1">
        <v>150000096</v>
      </c>
      <c r="F2423" s="1" t="s">
        <v>60</v>
      </c>
      <c r="G2423" s="1" t="s">
        <v>97</v>
      </c>
      <c r="H2423" s="1">
        <v>9</v>
      </c>
      <c r="I2423" s="1" t="s">
        <v>207</v>
      </c>
      <c r="J2423" s="1" t="s">
        <v>49</v>
      </c>
      <c r="K2423" s="1">
        <v>17406001</v>
      </c>
      <c r="L2423" s="1" t="s">
        <v>50</v>
      </c>
      <c r="M2423" s="1" t="s">
        <v>51</v>
      </c>
      <c r="N2423" s="1" t="s">
        <v>64</v>
      </c>
      <c r="O2423" s="1" t="s">
        <v>65</v>
      </c>
      <c r="P2423" s="1" t="s">
        <v>66</v>
      </c>
      <c r="Q2423" s="1" t="s">
        <v>67</v>
      </c>
      <c r="R2423" s="1" t="s">
        <v>87</v>
      </c>
      <c r="S2423" s="1" t="s">
        <v>88</v>
      </c>
      <c r="T2423" s="2">
        <v>43463</v>
      </c>
      <c r="U2423" s="2">
        <v>43463</v>
      </c>
      <c r="V2423" s="1" t="s">
        <v>52</v>
      </c>
      <c r="W2423" s="3">
        <v>1</v>
      </c>
      <c r="X2423" s="1" t="s">
        <v>53</v>
      </c>
      <c r="Y2423" s="4">
        <v>1517250</v>
      </c>
      <c r="Z2423" s="4">
        <v>-177405</v>
      </c>
      <c r="AA2423" s="4">
        <v>0</v>
      </c>
      <c r="AB2423" s="4">
        <v>0</v>
      </c>
      <c r="AC2423" s="4">
        <v>0</v>
      </c>
      <c r="AD2423" s="4">
        <v>1517250</v>
      </c>
      <c r="AE2423" s="5">
        <v>1555</v>
      </c>
      <c r="AF2423" s="1" t="s">
        <v>70</v>
      </c>
      <c r="AG2423" s="1" t="s">
        <v>71</v>
      </c>
      <c r="AH2423" s="1" t="s">
        <v>89</v>
      </c>
      <c r="AI2423" s="1" t="s">
        <v>57</v>
      </c>
      <c r="AJ2423" s="5">
        <v>10950</v>
      </c>
      <c r="AK2423" s="4">
        <v>-15797</v>
      </c>
      <c r="AL2423" s="4">
        <v>0</v>
      </c>
      <c r="AM2423" s="4">
        <v>0</v>
      </c>
      <c r="AN2423" s="4">
        <v>0</v>
      </c>
      <c r="AO2423" s="4">
        <v>-193202</v>
      </c>
      <c r="AP2423" s="4">
        <v>-193202</v>
      </c>
      <c r="AQ2423" s="4">
        <v>0</v>
      </c>
      <c r="AR2423" s="4">
        <v>1324048</v>
      </c>
      <c r="AS2423" s="1" t="s">
        <v>52</v>
      </c>
      <c r="AT2423" s="9">
        <f t="shared" si="1098"/>
        <v>43463</v>
      </c>
      <c r="AU2423" s="9">
        <f t="shared" si="1099"/>
        <v>43435</v>
      </c>
      <c r="AV2423" s="9">
        <v>44798</v>
      </c>
      <c r="AW2423" s="11">
        <f t="shared" si="1100"/>
        <v>3.6575342465753424</v>
      </c>
      <c r="AX2423">
        <v>15</v>
      </c>
      <c r="AY2423" s="12">
        <v>0.05</v>
      </c>
      <c r="AZ2423">
        <f t="shared" si="1101"/>
        <v>6.3333333333333325E-2</v>
      </c>
      <c r="BA2423" s="13">
        <f t="shared" si="1102"/>
        <v>1517250</v>
      </c>
      <c r="BB2423" s="17" t="s">
        <v>1941</v>
      </c>
      <c r="BC2423">
        <f>MATCH(BB2423,MONTHLY_INDEX!$A:$A,0)</f>
        <v>674</v>
      </c>
      <c r="BD2423">
        <f>MATCH(AU2423,MONTHLY_INDEX!$1:$1,0)</f>
        <v>84</v>
      </c>
      <c r="BE2423">
        <f>INDEX(MONTHLY_INDEX!$1:$1048576,Final!BC2423,Final!BD2423)</f>
        <v>106.1</v>
      </c>
      <c r="BF2423">
        <f>MATCH($BF$1,MONTHLY_INDEX!$1:$1,0)</f>
        <v>127</v>
      </c>
      <c r="BG2423">
        <f>INDEX(MONTHLY_INDEX!$1:$1048576,Final!BC2423,Final!BF2423)</f>
        <v>122.8</v>
      </c>
      <c r="BH2423" s="23">
        <f t="shared" si="1120"/>
        <v>0.15739868049010372</v>
      </c>
      <c r="BI2423" s="14">
        <f t="shared" si="1121"/>
        <v>1756063.1479736099</v>
      </c>
      <c r="BJ2423" s="14">
        <f t="shared" si="1122"/>
        <v>406781.20318128407</v>
      </c>
      <c r="BK2423" s="15">
        <f t="shared" si="1103"/>
        <v>1349281.9447923258</v>
      </c>
      <c r="BL2423" s="52">
        <v>0</v>
      </c>
      <c r="BM2423" s="15">
        <f t="shared" si="1123"/>
        <v>1349281.9447923258</v>
      </c>
    </row>
    <row r="2424" spans="1:65">
      <c r="A2424" s="8">
        <v>2422</v>
      </c>
      <c r="B2424" s="1" t="s">
        <v>44</v>
      </c>
      <c r="C2424" s="1">
        <v>1500</v>
      </c>
      <c r="D2424" s="1" t="s">
        <v>60</v>
      </c>
      <c r="E2424" s="1">
        <v>150000096</v>
      </c>
      <c r="F2424" s="1" t="s">
        <v>60</v>
      </c>
      <c r="G2424" s="1" t="s">
        <v>98</v>
      </c>
      <c r="H2424" s="1">
        <v>10</v>
      </c>
      <c r="I2424" s="1" t="s">
        <v>207</v>
      </c>
      <c r="J2424" s="1" t="s">
        <v>49</v>
      </c>
      <c r="K2424" s="1">
        <v>17406001</v>
      </c>
      <c r="L2424" s="1" t="s">
        <v>50</v>
      </c>
      <c r="M2424" s="1" t="s">
        <v>51</v>
      </c>
      <c r="N2424" s="1" t="s">
        <v>64</v>
      </c>
      <c r="O2424" s="1" t="s">
        <v>65</v>
      </c>
      <c r="P2424" s="1" t="s">
        <v>66</v>
      </c>
      <c r="Q2424" s="1" t="s">
        <v>67</v>
      </c>
      <c r="R2424" s="1" t="s">
        <v>87</v>
      </c>
      <c r="S2424" s="1" t="s">
        <v>88</v>
      </c>
      <c r="T2424" s="2">
        <v>43463</v>
      </c>
      <c r="U2424" s="2">
        <v>43463</v>
      </c>
      <c r="V2424" s="1" t="s">
        <v>52</v>
      </c>
      <c r="W2424" s="3">
        <v>1</v>
      </c>
      <c r="X2424" s="1" t="s">
        <v>53</v>
      </c>
      <c r="Y2424" s="4">
        <v>312900</v>
      </c>
      <c r="Z2424" s="4">
        <v>-36585</v>
      </c>
      <c r="AA2424" s="4">
        <v>0</v>
      </c>
      <c r="AB2424" s="4">
        <v>0</v>
      </c>
      <c r="AC2424" s="4">
        <v>0</v>
      </c>
      <c r="AD2424" s="4">
        <v>312900</v>
      </c>
      <c r="AE2424" s="5">
        <v>1555</v>
      </c>
      <c r="AF2424" s="1" t="s">
        <v>70</v>
      </c>
      <c r="AG2424" s="1" t="s">
        <v>71</v>
      </c>
      <c r="AH2424" s="1" t="s">
        <v>89</v>
      </c>
      <c r="AI2424" s="1" t="s">
        <v>57</v>
      </c>
      <c r="AJ2424" s="5">
        <v>10950</v>
      </c>
      <c r="AK2424" s="4">
        <v>-3258</v>
      </c>
      <c r="AL2424" s="4">
        <v>0</v>
      </c>
      <c r="AM2424" s="4">
        <v>0</v>
      </c>
      <c r="AN2424" s="4">
        <v>0</v>
      </c>
      <c r="AO2424" s="4">
        <v>-39843</v>
      </c>
      <c r="AP2424" s="4">
        <v>-39843</v>
      </c>
      <c r="AQ2424" s="4">
        <v>0</v>
      </c>
      <c r="AR2424" s="4">
        <v>273057</v>
      </c>
      <c r="AS2424" s="1" t="s">
        <v>52</v>
      </c>
      <c r="AT2424" s="9">
        <f t="shared" si="1098"/>
        <v>43463</v>
      </c>
      <c r="AU2424" s="9">
        <f t="shared" si="1099"/>
        <v>43435</v>
      </c>
      <c r="AV2424" s="9">
        <v>44798</v>
      </c>
      <c r="AW2424" s="11">
        <f t="shared" si="1100"/>
        <v>3.6575342465753424</v>
      </c>
      <c r="AX2424">
        <v>10</v>
      </c>
      <c r="AY2424" s="12">
        <v>0.05</v>
      </c>
      <c r="AZ2424">
        <f t="shared" si="1101"/>
        <v>9.5000000000000001E-2</v>
      </c>
      <c r="BA2424" s="13">
        <f t="shared" si="1102"/>
        <v>312900</v>
      </c>
      <c r="BB2424" s="17" t="s">
        <v>2189</v>
      </c>
      <c r="BC2424">
        <f>MATCH(BB2424,MONTHLY_INDEX!$A:$A,0)</f>
        <v>798</v>
      </c>
      <c r="BD2424">
        <f>MATCH(AU2424,MONTHLY_INDEX!$1:$1,0)</f>
        <v>84</v>
      </c>
      <c r="BE2424">
        <f>INDEX(MONTHLY_INDEX!$1:$1048576,Final!BC2424,Final!BD2424)</f>
        <v>96</v>
      </c>
      <c r="BF2424">
        <f>MATCH($BF$1,MONTHLY_INDEX!$1:$1,0)</f>
        <v>127</v>
      </c>
      <c r="BG2424">
        <f>INDEX(MONTHLY_INDEX!$1:$1048576,Final!BC2424,Final!BF2424)</f>
        <v>95.3</v>
      </c>
      <c r="BH2424" s="23">
        <f t="shared" si="1120"/>
        <v>-7.2916666666666963E-3</v>
      </c>
      <c r="BI2424" s="14">
        <f t="shared" si="1121"/>
        <v>310618.4375</v>
      </c>
      <c r="BJ2424" s="14">
        <f t="shared" si="1122"/>
        <v>107929.26941352741</v>
      </c>
      <c r="BK2424" s="15">
        <f t="shared" si="1103"/>
        <v>202689.16808647261</v>
      </c>
      <c r="BL2424" s="52">
        <v>0</v>
      </c>
      <c r="BM2424" s="15">
        <f t="shared" si="1123"/>
        <v>202689.16808647261</v>
      </c>
    </row>
    <row r="2425" spans="1:65">
      <c r="A2425" s="8">
        <v>2423</v>
      </c>
      <c r="B2425" s="1" t="s">
        <v>44</v>
      </c>
      <c r="C2425" s="1">
        <v>1500</v>
      </c>
      <c r="D2425" s="1" t="s">
        <v>60</v>
      </c>
      <c r="E2425" s="1">
        <v>150000096</v>
      </c>
      <c r="F2425" s="1" t="s">
        <v>60</v>
      </c>
      <c r="G2425" s="1" t="s">
        <v>99</v>
      </c>
      <c r="H2425" s="1">
        <v>11</v>
      </c>
      <c r="I2425" s="1" t="s">
        <v>207</v>
      </c>
      <c r="J2425" s="1" t="s">
        <v>49</v>
      </c>
      <c r="K2425" s="1">
        <v>17406001</v>
      </c>
      <c r="L2425" s="1" t="s">
        <v>50</v>
      </c>
      <c r="M2425" s="1" t="s">
        <v>51</v>
      </c>
      <c r="N2425" s="1" t="s">
        <v>64</v>
      </c>
      <c r="O2425" s="1" t="s">
        <v>65</v>
      </c>
      <c r="P2425" s="1" t="s">
        <v>66</v>
      </c>
      <c r="Q2425" s="1" t="s">
        <v>67</v>
      </c>
      <c r="R2425" s="1" t="s">
        <v>87</v>
      </c>
      <c r="S2425" s="1" t="s">
        <v>88</v>
      </c>
      <c r="T2425" s="2">
        <v>43463</v>
      </c>
      <c r="U2425" s="2">
        <v>43463</v>
      </c>
      <c r="V2425" s="1" t="s">
        <v>52</v>
      </c>
      <c r="W2425" s="3">
        <v>1</v>
      </c>
      <c r="X2425" s="1" t="s">
        <v>53</v>
      </c>
      <c r="Y2425" s="4">
        <v>1174950</v>
      </c>
      <c r="Z2425" s="4">
        <v>-137382</v>
      </c>
      <c r="AA2425" s="4">
        <v>0</v>
      </c>
      <c r="AB2425" s="4">
        <v>0</v>
      </c>
      <c r="AC2425" s="4">
        <v>0</v>
      </c>
      <c r="AD2425" s="4">
        <v>1174950</v>
      </c>
      <c r="AE2425" s="5">
        <v>1555</v>
      </c>
      <c r="AF2425" s="1" t="s">
        <v>70</v>
      </c>
      <c r="AG2425" s="1" t="s">
        <v>71</v>
      </c>
      <c r="AH2425" s="1" t="s">
        <v>89</v>
      </c>
      <c r="AI2425" s="1" t="s">
        <v>57</v>
      </c>
      <c r="AJ2425" s="5">
        <v>10950</v>
      </c>
      <c r="AK2425" s="4">
        <v>-12233</v>
      </c>
      <c r="AL2425" s="4">
        <v>0</v>
      </c>
      <c r="AM2425" s="4">
        <v>0</v>
      </c>
      <c r="AN2425" s="4">
        <v>0</v>
      </c>
      <c r="AO2425" s="4">
        <v>-149615</v>
      </c>
      <c r="AP2425" s="4">
        <v>-149615</v>
      </c>
      <c r="AQ2425" s="4">
        <v>0</v>
      </c>
      <c r="AR2425" s="4">
        <v>1025335</v>
      </c>
      <c r="AS2425" s="1" t="s">
        <v>52</v>
      </c>
      <c r="AT2425" s="9">
        <f t="shared" si="1098"/>
        <v>43463</v>
      </c>
      <c r="AU2425" s="9">
        <f t="shared" si="1099"/>
        <v>43435</v>
      </c>
      <c r="AV2425" s="9">
        <v>44798</v>
      </c>
      <c r="AW2425" s="11">
        <f t="shared" si="1100"/>
        <v>3.6575342465753424</v>
      </c>
      <c r="AX2425">
        <v>10</v>
      </c>
      <c r="AY2425" s="12">
        <v>0.05</v>
      </c>
      <c r="AZ2425">
        <f t="shared" si="1101"/>
        <v>9.5000000000000001E-2</v>
      </c>
      <c r="BA2425" s="13">
        <f t="shared" si="1102"/>
        <v>1174950</v>
      </c>
      <c r="BB2425" s="17" t="s">
        <v>2189</v>
      </c>
      <c r="BC2425">
        <f>MATCH(BB2425,MONTHLY_INDEX!$A:$A,0)</f>
        <v>798</v>
      </c>
      <c r="BD2425">
        <f>MATCH(AU2425,MONTHLY_INDEX!$1:$1,0)</f>
        <v>84</v>
      </c>
      <c r="BE2425">
        <f>INDEX(MONTHLY_INDEX!$1:$1048576,Final!BC2425,Final!BD2425)</f>
        <v>96</v>
      </c>
      <c r="BF2425">
        <f>MATCH($BF$1,MONTHLY_INDEX!$1:$1,0)</f>
        <v>127</v>
      </c>
      <c r="BG2425">
        <f>INDEX(MONTHLY_INDEX!$1:$1048576,Final!BC2425,Final!BF2425)</f>
        <v>95.3</v>
      </c>
      <c r="BH2425" s="23">
        <f t="shared" si="1120"/>
        <v>-7.2916666666666963E-3</v>
      </c>
      <c r="BI2425" s="14">
        <f t="shared" si="1121"/>
        <v>1166382.65625</v>
      </c>
      <c r="BJ2425" s="14">
        <f t="shared" si="1122"/>
        <v>405278.02843535959</v>
      </c>
      <c r="BK2425" s="15">
        <f t="shared" si="1103"/>
        <v>761104.62781464041</v>
      </c>
      <c r="BL2425" s="52">
        <v>0</v>
      </c>
      <c r="BM2425" s="15">
        <f t="shared" si="1123"/>
        <v>761104.62781464041</v>
      </c>
    </row>
    <row r="2426" spans="1:65">
      <c r="A2426" s="8">
        <v>2424</v>
      </c>
      <c r="B2426" s="1" t="s">
        <v>44</v>
      </c>
      <c r="C2426" s="1">
        <v>1500</v>
      </c>
      <c r="D2426" s="1" t="s">
        <v>60</v>
      </c>
      <c r="E2426" s="1">
        <v>150000096</v>
      </c>
      <c r="F2426" s="1" t="s">
        <v>60</v>
      </c>
      <c r="G2426" s="1" t="s">
        <v>100</v>
      </c>
      <c r="H2426" s="1">
        <v>12</v>
      </c>
      <c r="I2426" s="1" t="s">
        <v>207</v>
      </c>
      <c r="J2426" s="1" t="s">
        <v>49</v>
      </c>
      <c r="K2426" s="1">
        <v>17406001</v>
      </c>
      <c r="L2426" s="1" t="s">
        <v>50</v>
      </c>
      <c r="M2426" s="1" t="s">
        <v>51</v>
      </c>
      <c r="N2426" s="1" t="s">
        <v>64</v>
      </c>
      <c r="O2426" s="1" t="s">
        <v>65</v>
      </c>
      <c r="P2426" s="1" t="s">
        <v>66</v>
      </c>
      <c r="Q2426" s="1" t="s">
        <v>67</v>
      </c>
      <c r="R2426" s="1" t="s">
        <v>87</v>
      </c>
      <c r="S2426" s="1" t="s">
        <v>88</v>
      </c>
      <c r="T2426" s="2">
        <v>43463</v>
      </c>
      <c r="U2426" s="2">
        <v>43463</v>
      </c>
      <c r="V2426" s="1" t="s">
        <v>52</v>
      </c>
      <c r="W2426" s="3">
        <v>1</v>
      </c>
      <c r="X2426" s="1" t="s">
        <v>53</v>
      </c>
      <c r="Y2426" s="4">
        <v>582750</v>
      </c>
      <c r="Z2426" s="4">
        <v>-68138</v>
      </c>
      <c r="AA2426" s="4">
        <v>0</v>
      </c>
      <c r="AB2426" s="4">
        <v>0</v>
      </c>
      <c r="AC2426" s="4">
        <v>0</v>
      </c>
      <c r="AD2426" s="4">
        <v>582750</v>
      </c>
      <c r="AE2426" s="5">
        <v>1555</v>
      </c>
      <c r="AF2426" s="1" t="s">
        <v>70</v>
      </c>
      <c r="AG2426" s="1" t="s">
        <v>71</v>
      </c>
      <c r="AH2426" s="1" t="s">
        <v>89</v>
      </c>
      <c r="AI2426" s="1" t="s">
        <v>57</v>
      </c>
      <c r="AJ2426" s="5">
        <v>10950</v>
      </c>
      <c r="AK2426" s="4">
        <v>-6067</v>
      </c>
      <c r="AL2426" s="4">
        <v>0</v>
      </c>
      <c r="AM2426" s="4">
        <v>0</v>
      </c>
      <c r="AN2426" s="4">
        <v>0</v>
      </c>
      <c r="AO2426" s="4">
        <v>-74205</v>
      </c>
      <c r="AP2426" s="4">
        <v>-74205</v>
      </c>
      <c r="AQ2426" s="4">
        <v>0</v>
      </c>
      <c r="AR2426" s="4">
        <v>508545</v>
      </c>
      <c r="AS2426" s="1" t="s">
        <v>52</v>
      </c>
      <c r="AT2426" s="9">
        <f t="shared" si="1098"/>
        <v>43463</v>
      </c>
      <c r="AU2426" s="9">
        <f t="shared" si="1099"/>
        <v>43435</v>
      </c>
      <c r="AV2426" s="9">
        <v>44798</v>
      </c>
      <c r="AW2426" s="11">
        <f t="shared" si="1100"/>
        <v>3.6575342465753424</v>
      </c>
      <c r="AX2426">
        <v>10</v>
      </c>
      <c r="AY2426" s="12">
        <v>0.05</v>
      </c>
      <c r="AZ2426">
        <f t="shared" si="1101"/>
        <v>9.5000000000000001E-2</v>
      </c>
      <c r="BA2426" s="13">
        <f t="shared" si="1102"/>
        <v>582750</v>
      </c>
      <c r="BB2426" s="17" t="s">
        <v>1973</v>
      </c>
      <c r="BC2426">
        <f>MATCH(BB2426,MONTHLY_INDEX!$A:$A,0)</f>
        <v>690</v>
      </c>
      <c r="BD2426">
        <f>MATCH(AU2426,MONTHLY_INDEX!$1:$1,0)</f>
        <v>84</v>
      </c>
      <c r="BE2426">
        <f>INDEX(MONTHLY_INDEX!$1:$1048576,Final!BC2426,Final!BD2426)</f>
        <v>111.5</v>
      </c>
      <c r="BF2426">
        <f>MATCH($BF$1,MONTHLY_INDEX!$1:$1,0)</f>
        <v>127</v>
      </c>
      <c r="BG2426">
        <f>INDEX(MONTHLY_INDEX!$1:$1048576,Final!BC2426,Final!BF2426)</f>
        <v>145.69999999999999</v>
      </c>
      <c r="BH2426" s="23">
        <f t="shared" si="1120"/>
        <v>0.30672645739910304</v>
      </c>
      <c r="BI2426" s="14">
        <f t="shared" si="1121"/>
        <v>761494.84304932738</v>
      </c>
      <c r="BJ2426" s="14">
        <f t="shared" si="1122"/>
        <v>264593.37936912588</v>
      </c>
      <c r="BK2426" s="15">
        <f t="shared" si="1103"/>
        <v>496901.4636802015</v>
      </c>
      <c r="BL2426" s="52">
        <v>0</v>
      </c>
      <c r="BM2426" s="15">
        <f t="shared" si="1123"/>
        <v>496901.4636802015</v>
      </c>
    </row>
    <row r="2427" spans="1:65">
      <c r="A2427" s="8">
        <v>2425</v>
      </c>
      <c r="B2427" s="1" t="s">
        <v>44</v>
      </c>
      <c r="C2427" s="1">
        <v>1500</v>
      </c>
      <c r="D2427" s="1" t="s">
        <v>60</v>
      </c>
      <c r="E2427" s="1">
        <v>150000096</v>
      </c>
      <c r="F2427" s="1" t="s">
        <v>60</v>
      </c>
      <c r="G2427" s="1" t="s">
        <v>101</v>
      </c>
      <c r="H2427" s="1">
        <v>13</v>
      </c>
      <c r="I2427" s="1" t="s">
        <v>207</v>
      </c>
      <c r="J2427" s="1" t="s">
        <v>49</v>
      </c>
      <c r="K2427" s="1">
        <v>17406001</v>
      </c>
      <c r="L2427" s="1" t="s">
        <v>50</v>
      </c>
      <c r="M2427" s="1" t="s">
        <v>51</v>
      </c>
      <c r="N2427" s="1" t="s">
        <v>64</v>
      </c>
      <c r="O2427" s="1" t="s">
        <v>65</v>
      </c>
      <c r="P2427" s="1" t="s">
        <v>66</v>
      </c>
      <c r="Q2427" s="1" t="s">
        <v>67</v>
      </c>
      <c r="R2427" s="1" t="s">
        <v>87</v>
      </c>
      <c r="S2427" s="1" t="s">
        <v>88</v>
      </c>
      <c r="T2427" s="2">
        <v>43463</v>
      </c>
      <c r="U2427" s="2">
        <v>43463</v>
      </c>
      <c r="V2427" s="1" t="s">
        <v>52</v>
      </c>
      <c r="W2427" s="3">
        <v>1</v>
      </c>
      <c r="X2427" s="1" t="s">
        <v>53</v>
      </c>
      <c r="Y2427" s="4">
        <v>9976171</v>
      </c>
      <c r="Z2427" s="4">
        <v>-1166479</v>
      </c>
      <c r="AA2427" s="4">
        <v>0</v>
      </c>
      <c r="AB2427" s="4">
        <v>0</v>
      </c>
      <c r="AC2427" s="4">
        <v>0</v>
      </c>
      <c r="AD2427" s="4">
        <v>9976171</v>
      </c>
      <c r="AE2427" s="5">
        <v>1555</v>
      </c>
      <c r="AF2427" s="1" t="s">
        <v>70</v>
      </c>
      <c r="AG2427" s="1" t="s">
        <v>71</v>
      </c>
      <c r="AH2427" s="1" t="s">
        <v>89</v>
      </c>
      <c r="AI2427" s="1" t="s">
        <v>57</v>
      </c>
      <c r="AJ2427" s="5">
        <v>10950</v>
      </c>
      <c r="AK2427" s="4">
        <v>-103865</v>
      </c>
      <c r="AL2427" s="4">
        <v>0</v>
      </c>
      <c r="AM2427" s="4">
        <v>0</v>
      </c>
      <c r="AN2427" s="4">
        <v>0</v>
      </c>
      <c r="AO2427" s="4">
        <v>-1270344</v>
      </c>
      <c r="AP2427" s="4">
        <v>-1270344</v>
      </c>
      <c r="AQ2427" s="4">
        <v>0</v>
      </c>
      <c r="AR2427" s="4">
        <v>8705827</v>
      </c>
      <c r="AS2427" s="1" t="s">
        <v>52</v>
      </c>
      <c r="AT2427" s="9">
        <f t="shared" si="1098"/>
        <v>43463</v>
      </c>
      <c r="AU2427" s="9">
        <f t="shared" si="1099"/>
        <v>43435</v>
      </c>
      <c r="AV2427" s="9">
        <v>44798</v>
      </c>
      <c r="AW2427" s="11">
        <f t="shared" si="1100"/>
        <v>3.6575342465753424</v>
      </c>
      <c r="AX2427">
        <v>25</v>
      </c>
      <c r="AY2427" s="12">
        <v>0.05</v>
      </c>
      <c r="AZ2427">
        <f t="shared" si="1101"/>
        <v>3.7999999999999999E-2</v>
      </c>
      <c r="BA2427" s="13">
        <f t="shared" si="1102"/>
        <v>9976171</v>
      </c>
      <c r="BB2427" s="17" t="s">
        <v>2189</v>
      </c>
      <c r="BC2427">
        <f>MATCH(BB2427,MONTHLY_INDEX!$A:$A,0)</f>
        <v>798</v>
      </c>
      <c r="BD2427">
        <f>MATCH(AU2427,MONTHLY_INDEX!$1:$1,0)</f>
        <v>84</v>
      </c>
      <c r="BE2427">
        <f>INDEX(MONTHLY_INDEX!$1:$1048576,Final!BC2427,Final!BD2427)</f>
        <v>96</v>
      </c>
      <c r="BF2427">
        <f>MATCH($BF$1,MONTHLY_INDEX!$1:$1,0)</f>
        <v>127</v>
      </c>
      <c r="BG2427">
        <f>INDEX(MONTHLY_INDEX!$1:$1048576,Final!BC2427,Final!BF2427)</f>
        <v>95.3</v>
      </c>
      <c r="BH2427" s="23">
        <f t="shared" si="1120"/>
        <v>-7.2916666666666963E-3</v>
      </c>
      <c r="BI2427" s="14">
        <f t="shared" si="1121"/>
        <v>9903428.0864583328</v>
      </c>
      <c r="BJ2427" s="14">
        <f t="shared" si="1122"/>
        <v>1376440.8406192637</v>
      </c>
      <c r="BK2427" s="15">
        <f t="shared" si="1103"/>
        <v>8526987.2458390687</v>
      </c>
      <c r="BL2427" s="52">
        <v>0</v>
      </c>
      <c r="BM2427" s="15">
        <f t="shared" si="1123"/>
        <v>8526987.2458390687</v>
      </c>
    </row>
    <row r="2428" spans="1:65">
      <c r="A2428" s="8">
        <v>2426</v>
      </c>
      <c r="B2428" s="1" t="s">
        <v>44</v>
      </c>
      <c r="C2428" s="1">
        <v>1500</v>
      </c>
      <c r="D2428" s="1" t="s">
        <v>60</v>
      </c>
      <c r="E2428" s="1">
        <v>150000096</v>
      </c>
      <c r="F2428" s="1" t="s">
        <v>60</v>
      </c>
      <c r="G2428" s="1" t="s">
        <v>102</v>
      </c>
      <c r="H2428" s="1">
        <v>14</v>
      </c>
      <c r="I2428" s="1" t="s">
        <v>207</v>
      </c>
      <c r="J2428" s="1" t="s">
        <v>49</v>
      </c>
      <c r="K2428" s="1">
        <v>17406001</v>
      </c>
      <c r="L2428" s="1" t="s">
        <v>50</v>
      </c>
      <c r="M2428" s="1" t="s">
        <v>51</v>
      </c>
      <c r="N2428" s="1" t="s">
        <v>64</v>
      </c>
      <c r="O2428" s="1" t="s">
        <v>65</v>
      </c>
      <c r="P2428" s="1" t="s">
        <v>66</v>
      </c>
      <c r="Q2428" s="1" t="s">
        <v>67</v>
      </c>
      <c r="R2428" s="1" t="s">
        <v>87</v>
      </c>
      <c r="S2428" s="1" t="s">
        <v>88</v>
      </c>
      <c r="T2428" s="2">
        <v>43463</v>
      </c>
      <c r="U2428" s="2">
        <v>43463</v>
      </c>
      <c r="V2428" s="1" t="s">
        <v>52</v>
      </c>
      <c r="W2428" s="3">
        <v>1</v>
      </c>
      <c r="X2428" s="1" t="s">
        <v>53</v>
      </c>
      <c r="Y2428" s="4">
        <v>21103901</v>
      </c>
      <c r="Z2428" s="4">
        <v>-2467607</v>
      </c>
      <c r="AA2428" s="4">
        <v>0</v>
      </c>
      <c r="AB2428" s="4">
        <v>0</v>
      </c>
      <c r="AC2428" s="4">
        <v>0</v>
      </c>
      <c r="AD2428" s="4">
        <v>21103901</v>
      </c>
      <c r="AE2428" s="5">
        <v>1555</v>
      </c>
      <c r="AF2428" s="1" t="s">
        <v>70</v>
      </c>
      <c r="AG2428" s="1" t="s">
        <v>71</v>
      </c>
      <c r="AH2428" s="1" t="s">
        <v>89</v>
      </c>
      <c r="AI2428" s="1" t="s">
        <v>57</v>
      </c>
      <c r="AJ2428" s="5">
        <v>10950</v>
      </c>
      <c r="AK2428" s="4">
        <v>-219719</v>
      </c>
      <c r="AL2428" s="4">
        <v>0</v>
      </c>
      <c r="AM2428" s="4">
        <v>0</v>
      </c>
      <c r="AN2428" s="4">
        <v>0</v>
      </c>
      <c r="AO2428" s="4">
        <v>-2687326</v>
      </c>
      <c r="AP2428" s="4">
        <v>-2687326</v>
      </c>
      <c r="AQ2428" s="4">
        <v>0</v>
      </c>
      <c r="AR2428" s="4">
        <v>18416575</v>
      </c>
      <c r="AS2428" s="1" t="s">
        <v>52</v>
      </c>
      <c r="AT2428" s="9">
        <f t="shared" si="1098"/>
        <v>43463</v>
      </c>
      <c r="AU2428" s="9">
        <f t="shared" si="1099"/>
        <v>43435</v>
      </c>
      <c r="AV2428" s="9">
        <v>44798</v>
      </c>
      <c r="AW2428" s="11">
        <f t="shared" si="1100"/>
        <v>3.6575342465753424</v>
      </c>
      <c r="AX2428">
        <v>25</v>
      </c>
      <c r="AY2428" s="12">
        <v>0.05</v>
      </c>
      <c r="AZ2428">
        <f t="shared" si="1101"/>
        <v>3.7999999999999999E-2</v>
      </c>
      <c r="BA2428" s="13">
        <f t="shared" si="1102"/>
        <v>21103901</v>
      </c>
      <c r="BB2428" s="17" t="s">
        <v>2189</v>
      </c>
      <c r="BC2428">
        <f>MATCH(BB2428,MONTHLY_INDEX!$A:$A,0)</f>
        <v>798</v>
      </c>
      <c r="BD2428">
        <f>MATCH(AU2428,MONTHLY_INDEX!$1:$1,0)</f>
        <v>84</v>
      </c>
      <c r="BE2428">
        <f>INDEX(MONTHLY_INDEX!$1:$1048576,Final!BC2428,Final!BD2428)</f>
        <v>96</v>
      </c>
      <c r="BF2428">
        <f>MATCH($BF$1,MONTHLY_INDEX!$1:$1,0)</f>
        <v>127</v>
      </c>
      <c r="BG2428">
        <f>INDEX(MONTHLY_INDEX!$1:$1048576,Final!BC2428,Final!BF2428)</f>
        <v>95.3</v>
      </c>
      <c r="BH2428" s="23">
        <f t="shared" si="1120"/>
        <v>-7.2916666666666963E-3</v>
      </c>
      <c r="BI2428" s="14">
        <f t="shared" si="1121"/>
        <v>20950018.388541665</v>
      </c>
      <c r="BJ2428" s="14">
        <f t="shared" si="1122"/>
        <v>2911765.5694540236</v>
      </c>
      <c r="BK2428" s="15">
        <f t="shared" si="1103"/>
        <v>18038252.819087639</v>
      </c>
      <c r="BL2428" s="52">
        <v>0</v>
      </c>
      <c r="BM2428" s="15">
        <f t="shared" si="1123"/>
        <v>18038252.819087639</v>
      </c>
    </row>
    <row r="2429" spans="1:65">
      <c r="A2429" s="8">
        <v>2427</v>
      </c>
      <c r="B2429" s="1" t="s">
        <v>44</v>
      </c>
      <c r="C2429" s="1">
        <v>1500</v>
      </c>
      <c r="D2429" s="1" t="s">
        <v>60</v>
      </c>
      <c r="E2429" s="1">
        <v>150000096</v>
      </c>
      <c r="F2429" s="1" t="s">
        <v>60</v>
      </c>
      <c r="G2429" s="1" t="s">
        <v>103</v>
      </c>
      <c r="H2429" s="1">
        <v>15</v>
      </c>
      <c r="I2429" s="1" t="s">
        <v>207</v>
      </c>
      <c r="J2429" s="1" t="s">
        <v>49</v>
      </c>
      <c r="K2429" s="1">
        <v>17406001</v>
      </c>
      <c r="L2429" s="1" t="s">
        <v>50</v>
      </c>
      <c r="M2429" s="1" t="s">
        <v>51</v>
      </c>
      <c r="N2429" s="1" t="s">
        <v>64</v>
      </c>
      <c r="O2429" s="1" t="s">
        <v>65</v>
      </c>
      <c r="P2429" s="1" t="s">
        <v>66</v>
      </c>
      <c r="Q2429" s="1" t="s">
        <v>67</v>
      </c>
      <c r="R2429" s="1" t="s">
        <v>87</v>
      </c>
      <c r="S2429" s="1" t="s">
        <v>88</v>
      </c>
      <c r="T2429" s="2">
        <v>43463</v>
      </c>
      <c r="U2429" s="2">
        <v>43463</v>
      </c>
      <c r="V2429" s="1" t="s">
        <v>52</v>
      </c>
      <c r="W2429" s="3">
        <v>1</v>
      </c>
      <c r="X2429" s="1" t="s">
        <v>53</v>
      </c>
      <c r="Y2429" s="4">
        <v>580650</v>
      </c>
      <c r="Z2429" s="4">
        <v>-67893</v>
      </c>
      <c r="AA2429" s="4">
        <v>0</v>
      </c>
      <c r="AB2429" s="4">
        <v>0</v>
      </c>
      <c r="AC2429" s="4">
        <v>0</v>
      </c>
      <c r="AD2429" s="4">
        <v>580650</v>
      </c>
      <c r="AE2429" s="5">
        <v>1555</v>
      </c>
      <c r="AF2429" s="1" t="s">
        <v>70</v>
      </c>
      <c r="AG2429" s="1" t="s">
        <v>71</v>
      </c>
      <c r="AH2429" s="1" t="s">
        <v>89</v>
      </c>
      <c r="AI2429" s="1" t="s">
        <v>57</v>
      </c>
      <c r="AJ2429" s="5">
        <v>10950</v>
      </c>
      <c r="AK2429" s="4">
        <v>-6045</v>
      </c>
      <c r="AL2429" s="4">
        <v>0</v>
      </c>
      <c r="AM2429" s="4">
        <v>0</v>
      </c>
      <c r="AN2429" s="4">
        <v>0</v>
      </c>
      <c r="AO2429" s="4">
        <v>-73938</v>
      </c>
      <c r="AP2429" s="4">
        <v>-73938</v>
      </c>
      <c r="AQ2429" s="4">
        <v>0</v>
      </c>
      <c r="AR2429" s="4">
        <v>506712</v>
      </c>
      <c r="AS2429" s="1" t="s">
        <v>52</v>
      </c>
      <c r="AT2429" s="9">
        <f t="shared" si="1098"/>
        <v>43463</v>
      </c>
      <c r="AU2429" s="9">
        <f t="shared" si="1099"/>
        <v>43435</v>
      </c>
      <c r="AV2429" s="9">
        <v>44798</v>
      </c>
      <c r="AW2429" s="11">
        <f t="shared" si="1100"/>
        <v>3.6575342465753424</v>
      </c>
      <c r="AX2429">
        <v>10</v>
      </c>
      <c r="AY2429" s="12">
        <v>0.05</v>
      </c>
      <c r="AZ2429">
        <f t="shared" si="1101"/>
        <v>9.5000000000000001E-2</v>
      </c>
      <c r="BA2429" s="13">
        <f t="shared" si="1102"/>
        <v>580650</v>
      </c>
      <c r="BB2429" s="17" t="s">
        <v>1941</v>
      </c>
      <c r="BC2429">
        <f>MATCH(BB2429,MONTHLY_INDEX!$A:$A,0)</f>
        <v>674</v>
      </c>
      <c r="BD2429">
        <f>MATCH(AU2429,MONTHLY_INDEX!$1:$1,0)</f>
        <v>84</v>
      </c>
      <c r="BE2429">
        <f>INDEX(MONTHLY_INDEX!$1:$1048576,Final!BC2429,Final!BD2429)</f>
        <v>106.1</v>
      </c>
      <c r="BF2429">
        <f>MATCH($BF$1,MONTHLY_INDEX!$1:$1,0)</f>
        <v>127</v>
      </c>
      <c r="BG2429">
        <f>INDEX(MONTHLY_INDEX!$1:$1048576,Final!BC2429,Final!BF2429)</f>
        <v>122.8</v>
      </c>
      <c r="BH2429" s="23">
        <f t="shared" si="1120"/>
        <v>0.15739868049010372</v>
      </c>
      <c r="BI2429" s="14">
        <f t="shared" si="1121"/>
        <v>672043.54382657877</v>
      </c>
      <c r="BJ2429" s="14">
        <f t="shared" si="1122"/>
        <v>233512.11628987905</v>
      </c>
      <c r="BK2429" s="15">
        <f t="shared" si="1103"/>
        <v>438531.42753669969</v>
      </c>
      <c r="BL2429" s="52">
        <v>0</v>
      </c>
      <c r="BM2429" s="15">
        <f t="shared" si="1123"/>
        <v>438531.42753669969</v>
      </c>
    </row>
    <row r="2430" spans="1:65">
      <c r="A2430" s="8">
        <v>2428</v>
      </c>
      <c r="B2430" s="1" t="s">
        <v>44</v>
      </c>
      <c r="C2430" s="1">
        <v>1500</v>
      </c>
      <c r="D2430" s="1" t="s">
        <v>60</v>
      </c>
      <c r="E2430" s="1">
        <v>150000096</v>
      </c>
      <c r="F2430" s="1" t="s">
        <v>60</v>
      </c>
      <c r="G2430" s="1" t="s">
        <v>104</v>
      </c>
      <c r="H2430" s="1">
        <v>16</v>
      </c>
      <c r="I2430" s="1" t="s">
        <v>207</v>
      </c>
      <c r="J2430" s="1" t="s">
        <v>49</v>
      </c>
      <c r="K2430" s="1">
        <v>17406001</v>
      </c>
      <c r="L2430" s="1" t="s">
        <v>50</v>
      </c>
      <c r="M2430" s="1" t="s">
        <v>51</v>
      </c>
      <c r="N2430" s="1" t="s">
        <v>64</v>
      </c>
      <c r="O2430" s="1" t="s">
        <v>65</v>
      </c>
      <c r="P2430" s="1" t="s">
        <v>66</v>
      </c>
      <c r="Q2430" s="1" t="s">
        <v>67</v>
      </c>
      <c r="R2430" s="1" t="s">
        <v>87</v>
      </c>
      <c r="S2430" s="1" t="s">
        <v>88</v>
      </c>
      <c r="T2430" s="2">
        <v>43463</v>
      </c>
      <c r="U2430" s="2">
        <v>43463</v>
      </c>
      <c r="V2430" s="1" t="s">
        <v>52</v>
      </c>
      <c r="W2430" s="3">
        <v>1</v>
      </c>
      <c r="X2430" s="1" t="s">
        <v>53</v>
      </c>
      <c r="Y2430" s="4">
        <v>175035</v>
      </c>
      <c r="Z2430" s="4">
        <v>-20465</v>
      </c>
      <c r="AA2430" s="4">
        <v>0</v>
      </c>
      <c r="AB2430" s="4">
        <v>0</v>
      </c>
      <c r="AC2430" s="4">
        <v>0</v>
      </c>
      <c r="AD2430" s="4">
        <v>175035</v>
      </c>
      <c r="AE2430" s="5">
        <v>1555</v>
      </c>
      <c r="AF2430" s="1" t="s">
        <v>70</v>
      </c>
      <c r="AG2430" s="1" t="s">
        <v>71</v>
      </c>
      <c r="AH2430" s="1" t="s">
        <v>89</v>
      </c>
      <c r="AI2430" s="1" t="s">
        <v>57</v>
      </c>
      <c r="AJ2430" s="5">
        <v>10950</v>
      </c>
      <c r="AK2430" s="4">
        <v>-1822</v>
      </c>
      <c r="AL2430" s="4">
        <v>0</v>
      </c>
      <c r="AM2430" s="4">
        <v>0</v>
      </c>
      <c r="AN2430" s="4">
        <v>0</v>
      </c>
      <c r="AO2430" s="4">
        <v>-22287</v>
      </c>
      <c r="AP2430" s="4">
        <v>-22287</v>
      </c>
      <c r="AQ2430" s="4">
        <v>0</v>
      </c>
      <c r="AR2430" s="4">
        <v>152748</v>
      </c>
      <c r="AS2430" s="1" t="s">
        <v>52</v>
      </c>
      <c r="AT2430" s="9">
        <f t="shared" si="1098"/>
        <v>43463</v>
      </c>
      <c r="AU2430" s="9">
        <f t="shared" si="1099"/>
        <v>43435</v>
      </c>
      <c r="AV2430" s="9">
        <v>44798</v>
      </c>
      <c r="AW2430" s="11">
        <f t="shared" si="1100"/>
        <v>3.6575342465753424</v>
      </c>
      <c r="AX2430">
        <v>10</v>
      </c>
      <c r="AY2430" s="12">
        <v>0.05</v>
      </c>
      <c r="AZ2430">
        <f t="shared" si="1101"/>
        <v>9.5000000000000001E-2</v>
      </c>
      <c r="BA2430" s="13">
        <f t="shared" si="1102"/>
        <v>175035</v>
      </c>
      <c r="BB2430" s="17" t="s">
        <v>1877</v>
      </c>
      <c r="BC2430">
        <f>MATCH(BB2430,MONTHLY_INDEX!$A:$A,0)</f>
        <v>642</v>
      </c>
      <c r="BD2430">
        <f>MATCH(AU2430,MONTHLY_INDEX!$1:$1,0)</f>
        <v>84</v>
      </c>
      <c r="BE2430">
        <f>INDEX(MONTHLY_INDEX!$1:$1048576,Final!BC2430,Final!BD2430)</f>
        <v>79.3</v>
      </c>
      <c r="BF2430">
        <f>MATCH($BF$1,MONTHLY_INDEX!$1:$1,0)</f>
        <v>127</v>
      </c>
      <c r="BG2430">
        <f>INDEX(MONTHLY_INDEX!$1:$1048576,Final!BC2430,Final!BF2430)</f>
        <v>94</v>
      </c>
      <c r="BH2430" s="23">
        <f t="shared" si="1120"/>
        <v>0.18537200504413623</v>
      </c>
      <c r="BI2430" s="14">
        <f t="shared" si="1121"/>
        <v>207481.5889029004</v>
      </c>
      <c r="BJ2430" s="14">
        <f t="shared" si="1122"/>
        <v>72092.746609891343</v>
      </c>
      <c r="BK2430" s="15">
        <f t="shared" si="1103"/>
        <v>135388.84229300905</v>
      </c>
      <c r="BL2430" s="52">
        <v>0</v>
      </c>
      <c r="BM2430" s="15">
        <f t="shared" si="1123"/>
        <v>135388.84229300905</v>
      </c>
    </row>
    <row r="2431" spans="1:65">
      <c r="A2431" s="8">
        <v>2429</v>
      </c>
      <c r="B2431" s="1" t="s">
        <v>44</v>
      </c>
      <c r="C2431" s="1">
        <v>1500</v>
      </c>
      <c r="D2431" s="1" t="s">
        <v>60</v>
      </c>
      <c r="E2431" s="1">
        <v>150000096</v>
      </c>
      <c r="F2431" s="1" t="s">
        <v>60</v>
      </c>
      <c r="G2431" s="1" t="s">
        <v>105</v>
      </c>
      <c r="H2431" s="1">
        <v>17</v>
      </c>
      <c r="I2431" s="1" t="s">
        <v>207</v>
      </c>
      <c r="J2431" s="1" t="s">
        <v>49</v>
      </c>
      <c r="K2431" s="1">
        <v>17406001</v>
      </c>
      <c r="L2431" s="1" t="s">
        <v>50</v>
      </c>
      <c r="M2431" s="1" t="s">
        <v>51</v>
      </c>
      <c r="N2431" s="1" t="s">
        <v>64</v>
      </c>
      <c r="O2431" s="1" t="s">
        <v>65</v>
      </c>
      <c r="P2431" s="1" t="s">
        <v>66</v>
      </c>
      <c r="Q2431" s="1" t="s">
        <v>67</v>
      </c>
      <c r="R2431" s="1" t="s">
        <v>87</v>
      </c>
      <c r="S2431" s="1" t="s">
        <v>88</v>
      </c>
      <c r="T2431" s="2">
        <v>43463</v>
      </c>
      <c r="U2431" s="2">
        <v>43463</v>
      </c>
      <c r="V2431" s="1" t="s">
        <v>52</v>
      </c>
      <c r="W2431" s="3">
        <v>1</v>
      </c>
      <c r="X2431" s="1" t="s">
        <v>53</v>
      </c>
      <c r="Y2431" s="4">
        <v>132796</v>
      </c>
      <c r="Z2431" s="4">
        <v>-15525</v>
      </c>
      <c r="AA2431" s="4">
        <v>0</v>
      </c>
      <c r="AB2431" s="4">
        <v>0</v>
      </c>
      <c r="AC2431" s="4">
        <v>0</v>
      </c>
      <c r="AD2431" s="4">
        <v>132796</v>
      </c>
      <c r="AE2431" s="5">
        <v>1555</v>
      </c>
      <c r="AF2431" s="1" t="s">
        <v>70</v>
      </c>
      <c r="AG2431" s="1" t="s">
        <v>71</v>
      </c>
      <c r="AH2431" s="1" t="s">
        <v>89</v>
      </c>
      <c r="AI2431" s="1" t="s">
        <v>57</v>
      </c>
      <c r="AJ2431" s="5">
        <v>10950</v>
      </c>
      <c r="AK2431" s="4">
        <v>-1383</v>
      </c>
      <c r="AL2431" s="4">
        <v>0</v>
      </c>
      <c r="AM2431" s="4">
        <v>0</v>
      </c>
      <c r="AN2431" s="4">
        <v>0</v>
      </c>
      <c r="AO2431" s="4">
        <v>-16908</v>
      </c>
      <c r="AP2431" s="4">
        <v>-16908</v>
      </c>
      <c r="AQ2431" s="4">
        <v>0</v>
      </c>
      <c r="AR2431" s="4">
        <v>115888</v>
      </c>
      <c r="AS2431" s="1" t="s">
        <v>52</v>
      </c>
      <c r="AT2431" s="9">
        <f t="shared" si="1098"/>
        <v>43463</v>
      </c>
      <c r="AU2431" s="9">
        <f t="shared" si="1099"/>
        <v>43435</v>
      </c>
      <c r="AV2431" s="9">
        <v>44798</v>
      </c>
      <c r="AW2431" s="11">
        <f t="shared" si="1100"/>
        <v>3.6575342465753424</v>
      </c>
      <c r="AX2431">
        <v>10</v>
      </c>
      <c r="AY2431" s="12">
        <v>0.05</v>
      </c>
      <c r="AZ2431">
        <f t="shared" si="1101"/>
        <v>9.5000000000000001E-2</v>
      </c>
      <c r="BA2431" s="13">
        <f t="shared" si="1102"/>
        <v>132796</v>
      </c>
      <c r="BB2431" s="17" t="s">
        <v>2189</v>
      </c>
      <c r="BC2431">
        <f>MATCH(BB2431,MONTHLY_INDEX!$A:$A,0)</f>
        <v>798</v>
      </c>
      <c r="BD2431">
        <f>MATCH(AU2431,MONTHLY_INDEX!$1:$1,0)</f>
        <v>84</v>
      </c>
      <c r="BE2431">
        <f>INDEX(MONTHLY_INDEX!$1:$1048576,Final!BC2431,Final!BD2431)</f>
        <v>96</v>
      </c>
      <c r="BF2431">
        <f>MATCH($BF$1,MONTHLY_INDEX!$1:$1,0)</f>
        <v>127</v>
      </c>
      <c r="BG2431">
        <f>INDEX(MONTHLY_INDEX!$1:$1048576,Final!BC2431,Final!BF2431)</f>
        <v>95.3</v>
      </c>
      <c r="BH2431" s="23">
        <f t="shared" si="1120"/>
        <v>-7.2916666666666963E-3</v>
      </c>
      <c r="BI2431" s="14">
        <f t="shared" si="1121"/>
        <v>131827.69583333333</v>
      </c>
      <c r="BJ2431" s="14">
        <f t="shared" si="1122"/>
        <v>45805.609654965752</v>
      </c>
      <c r="BK2431" s="15">
        <f t="shared" si="1103"/>
        <v>86022.086178367579</v>
      </c>
      <c r="BL2431" s="52">
        <v>0</v>
      </c>
      <c r="BM2431" s="15">
        <f t="shared" si="1123"/>
        <v>86022.086178367579</v>
      </c>
    </row>
    <row r="2432" spans="1:65">
      <c r="A2432" s="8">
        <v>2430</v>
      </c>
      <c r="B2432" s="1" t="s">
        <v>44</v>
      </c>
      <c r="C2432" s="1">
        <v>1500</v>
      </c>
      <c r="D2432" s="1" t="s">
        <v>60</v>
      </c>
      <c r="E2432" s="1">
        <v>150000096</v>
      </c>
      <c r="F2432" s="1" t="s">
        <v>60</v>
      </c>
      <c r="G2432" s="1" t="s">
        <v>106</v>
      </c>
      <c r="H2432" s="1">
        <v>18</v>
      </c>
      <c r="I2432" s="1" t="s">
        <v>207</v>
      </c>
      <c r="J2432" s="1" t="s">
        <v>49</v>
      </c>
      <c r="K2432" s="1">
        <v>17406001</v>
      </c>
      <c r="L2432" s="1" t="s">
        <v>50</v>
      </c>
      <c r="M2432" s="1" t="s">
        <v>51</v>
      </c>
      <c r="N2432" s="1" t="s">
        <v>64</v>
      </c>
      <c r="O2432" s="1" t="s">
        <v>65</v>
      </c>
      <c r="P2432" s="1" t="s">
        <v>66</v>
      </c>
      <c r="Q2432" s="1" t="s">
        <v>67</v>
      </c>
      <c r="R2432" s="1" t="s">
        <v>87</v>
      </c>
      <c r="S2432" s="1" t="s">
        <v>88</v>
      </c>
      <c r="T2432" s="2">
        <v>43463</v>
      </c>
      <c r="U2432" s="2">
        <v>43463</v>
      </c>
      <c r="V2432" s="1" t="s">
        <v>52</v>
      </c>
      <c r="W2432" s="3">
        <v>1</v>
      </c>
      <c r="X2432" s="1" t="s">
        <v>53</v>
      </c>
      <c r="Y2432" s="4">
        <v>469552</v>
      </c>
      <c r="Z2432" s="4">
        <v>-54903</v>
      </c>
      <c r="AA2432" s="4">
        <v>0</v>
      </c>
      <c r="AB2432" s="4">
        <v>0</v>
      </c>
      <c r="AC2432" s="4">
        <v>0</v>
      </c>
      <c r="AD2432" s="4">
        <v>469552</v>
      </c>
      <c r="AE2432" s="5">
        <v>1555</v>
      </c>
      <c r="AF2432" s="1" t="s">
        <v>70</v>
      </c>
      <c r="AG2432" s="1" t="s">
        <v>71</v>
      </c>
      <c r="AH2432" s="1" t="s">
        <v>89</v>
      </c>
      <c r="AI2432" s="1" t="s">
        <v>57</v>
      </c>
      <c r="AJ2432" s="5">
        <v>10950</v>
      </c>
      <c r="AK2432" s="4">
        <v>-4889</v>
      </c>
      <c r="AL2432" s="4">
        <v>0</v>
      </c>
      <c r="AM2432" s="4">
        <v>0</v>
      </c>
      <c r="AN2432" s="4">
        <v>0</v>
      </c>
      <c r="AO2432" s="4">
        <v>-59792</v>
      </c>
      <c r="AP2432" s="4">
        <v>-59792</v>
      </c>
      <c r="AQ2432" s="4">
        <v>0</v>
      </c>
      <c r="AR2432" s="4">
        <v>409760</v>
      </c>
      <c r="AS2432" s="1" t="s">
        <v>52</v>
      </c>
      <c r="AT2432" s="9">
        <f t="shared" si="1098"/>
        <v>43463</v>
      </c>
      <c r="AU2432" s="9">
        <f t="shared" si="1099"/>
        <v>43435</v>
      </c>
      <c r="AV2432" s="9">
        <v>44798</v>
      </c>
      <c r="AW2432" s="11">
        <f t="shared" si="1100"/>
        <v>3.6575342465753424</v>
      </c>
      <c r="AX2432">
        <v>10</v>
      </c>
      <c r="AY2432" s="12">
        <v>0.05</v>
      </c>
      <c r="AZ2432">
        <f t="shared" si="1101"/>
        <v>9.5000000000000001E-2</v>
      </c>
      <c r="BA2432" s="13">
        <f t="shared" si="1102"/>
        <v>469552</v>
      </c>
      <c r="BB2432" s="17" t="s">
        <v>1871</v>
      </c>
      <c r="BC2432">
        <f>MATCH(BB2432,MONTHLY_INDEX!$A:$A,0)</f>
        <v>639</v>
      </c>
      <c r="BD2432">
        <f>MATCH(AU2432,MONTHLY_INDEX!$1:$1,0)</f>
        <v>84</v>
      </c>
      <c r="BE2432">
        <f>INDEX(MONTHLY_INDEX!$1:$1048576,Final!BC2432,Final!BD2432)</f>
        <v>111.6</v>
      </c>
      <c r="BF2432">
        <f>MATCH($BF$1,MONTHLY_INDEX!$1:$1,0)</f>
        <v>127</v>
      </c>
      <c r="BG2432">
        <f>INDEX(MONTHLY_INDEX!$1:$1048576,Final!BC2432,Final!BF2432)</f>
        <v>116.2</v>
      </c>
      <c r="BH2432" s="23">
        <f t="shared" si="1120"/>
        <v>4.1218637992831618E-2</v>
      </c>
      <c r="BI2432" s="14">
        <f t="shared" si="1121"/>
        <v>488906.29390681011</v>
      </c>
      <c r="BJ2432" s="14">
        <f t="shared" si="1122"/>
        <v>169878.19376638683</v>
      </c>
      <c r="BK2432" s="15">
        <f t="shared" si="1103"/>
        <v>319028.10014042328</v>
      </c>
      <c r="BL2432" s="52">
        <v>0</v>
      </c>
      <c r="BM2432" s="15">
        <f t="shared" si="1123"/>
        <v>319028.10014042328</v>
      </c>
    </row>
    <row r="2433" spans="1:65">
      <c r="A2433" s="8">
        <v>2431</v>
      </c>
      <c r="B2433" s="1" t="s">
        <v>44</v>
      </c>
      <c r="C2433" s="1">
        <v>1500</v>
      </c>
      <c r="D2433" s="1" t="s">
        <v>60</v>
      </c>
      <c r="E2433" s="1">
        <v>150000096</v>
      </c>
      <c r="F2433" s="1" t="s">
        <v>60</v>
      </c>
      <c r="G2433" s="1" t="s">
        <v>107</v>
      </c>
      <c r="H2433" s="1">
        <v>19</v>
      </c>
      <c r="I2433" s="1" t="s">
        <v>207</v>
      </c>
      <c r="J2433" s="1" t="s">
        <v>49</v>
      </c>
      <c r="K2433" s="1">
        <v>17406001</v>
      </c>
      <c r="L2433" s="1" t="s">
        <v>50</v>
      </c>
      <c r="M2433" s="1" t="s">
        <v>51</v>
      </c>
      <c r="N2433" s="1" t="s">
        <v>64</v>
      </c>
      <c r="O2433" s="1" t="s">
        <v>65</v>
      </c>
      <c r="P2433" s="1" t="s">
        <v>66</v>
      </c>
      <c r="Q2433" s="1" t="s">
        <v>67</v>
      </c>
      <c r="R2433" s="1" t="s">
        <v>87</v>
      </c>
      <c r="S2433" s="1" t="s">
        <v>88</v>
      </c>
      <c r="T2433" s="2">
        <v>43463</v>
      </c>
      <c r="U2433" s="2">
        <v>43463</v>
      </c>
      <c r="V2433" s="1" t="s">
        <v>52</v>
      </c>
      <c r="W2433" s="3">
        <v>1</v>
      </c>
      <c r="X2433" s="1" t="s">
        <v>53</v>
      </c>
      <c r="Y2433" s="4">
        <v>6861326</v>
      </c>
      <c r="Z2433" s="4">
        <v>-802271</v>
      </c>
      <c r="AA2433" s="4">
        <v>0</v>
      </c>
      <c r="AB2433" s="4">
        <v>0</v>
      </c>
      <c r="AC2433" s="4">
        <v>0</v>
      </c>
      <c r="AD2433" s="4">
        <v>6861326</v>
      </c>
      <c r="AE2433" s="5">
        <v>1555</v>
      </c>
      <c r="AF2433" s="1" t="s">
        <v>70</v>
      </c>
      <c r="AG2433" s="1" t="s">
        <v>71</v>
      </c>
      <c r="AH2433" s="1" t="s">
        <v>89</v>
      </c>
      <c r="AI2433" s="1" t="s">
        <v>57</v>
      </c>
      <c r="AJ2433" s="5">
        <v>10950</v>
      </c>
      <c r="AK2433" s="4">
        <v>-71435</v>
      </c>
      <c r="AL2433" s="4">
        <v>0</v>
      </c>
      <c r="AM2433" s="4">
        <v>0</v>
      </c>
      <c r="AN2433" s="4">
        <v>0</v>
      </c>
      <c r="AO2433" s="4">
        <v>-873706</v>
      </c>
      <c r="AP2433" s="4">
        <v>-873706</v>
      </c>
      <c r="AQ2433" s="4">
        <v>0</v>
      </c>
      <c r="AR2433" s="4">
        <v>5987620</v>
      </c>
      <c r="AS2433" s="1" t="s">
        <v>52</v>
      </c>
      <c r="AT2433" s="9">
        <f t="shared" si="1098"/>
        <v>43463</v>
      </c>
      <c r="AU2433" s="9">
        <f t="shared" si="1099"/>
        <v>43435</v>
      </c>
      <c r="AV2433" s="9">
        <v>44798</v>
      </c>
      <c r="AW2433" s="11">
        <f t="shared" si="1100"/>
        <v>3.6575342465753424</v>
      </c>
      <c r="AX2433">
        <v>10</v>
      </c>
      <c r="AY2433" s="12">
        <v>0.05</v>
      </c>
      <c r="AZ2433">
        <f t="shared" si="1101"/>
        <v>9.5000000000000001E-2</v>
      </c>
      <c r="BA2433" s="13">
        <f t="shared" si="1102"/>
        <v>6861326</v>
      </c>
      <c r="BI2433" s="14">
        <f t="shared" ref="BI2433:BI2435" si="1124">AR2433</f>
        <v>5987620</v>
      </c>
      <c r="BJ2433" s="14">
        <v>0</v>
      </c>
      <c r="BK2433" s="14">
        <f t="shared" ref="BK2433:BK2435" si="1125">AR2433</f>
        <v>5987620</v>
      </c>
      <c r="BL2433" s="52">
        <v>0</v>
      </c>
      <c r="BM2433" s="15">
        <f t="shared" ref="BM2433:BM2435" si="1126">AR2433</f>
        <v>5987620</v>
      </c>
    </row>
    <row r="2434" spans="1:65">
      <c r="A2434" s="8">
        <v>2432</v>
      </c>
      <c r="B2434" s="1" t="s">
        <v>44</v>
      </c>
      <c r="C2434" s="1">
        <v>1500</v>
      </c>
      <c r="D2434" s="1" t="s">
        <v>60</v>
      </c>
      <c r="E2434" s="1">
        <v>150000096</v>
      </c>
      <c r="F2434" s="1" t="s">
        <v>60</v>
      </c>
      <c r="G2434" s="1" t="s">
        <v>108</v>
      </c>
      <c r="H2434" s="1">
        <v>20</v>
      </c>
      <c r="I2434" s="1" t="s">
        <v>207</v>
      </c>
      <c r="J2434" s="1" t="s">
        <v>49</v>
      </c>
      <c r="K2434" s="1">
        <v>17406001</v>
      </c>
      <c r="L2434" s="1" t="s">
        <v>50</v>
      </c>
      <c r="M2434" s="1" t="s">
        <v>51</v>
      </c>
      <c r="N2434" s="1" t="s">
        <v>64</v>
      </c>
      <c r="O2434" s="1" t="s">
        <v>65</v>
      </c>
      <c r="P2434" s="1" t="s">
        <v>66</v>
      </c>
      <c r="Q2434" s="1" t="s">
        <v>67</v>
      </c>
      <c r="R2434" s="1" t="s">
        <v>87</v>
      </c>
      <c r="S2434" s="1" t="s">
        <v>88</v>
      </c>
      <c r="T2434" s="2">
        <v>43463</v>
      </c>
      <c r="U2434" s="2">
        <v>43463</v>
      </c>
      <c r="V2434" s="1" t="s">
        <v>52</v>
      </c>
      <c r="W2434" s="3">
        <v>1</v>
      </c>
      <c r="X2434" s="1" t="s">
        <v>53</v>
      </c>
      <c r="Y2434" s="4">
        <v>5552065</v>
      </c>
      <c r="Z2434" s="4">
        <v>-649185</v>
      </c>
      <c r="AA2434" s="4">
        <v>0</v>
      </c>
      <c r="AB2434" s="4">
        <v>0</v>
      </c>
      <c r="AC2434" s="4">
        <v>0</v>
      </c>
      <c r="AD2434" s="4">
        <v>5552065</v>
      </c>
      <c r="AE2434" s="5">
        <v>1555</v>
      </c>
      <c r="AF2434" s="1" t="s">
        <v>70</v>
      </c>
      <c r="AG2434" s="1" t="s">
        <v>71</v>
      </c>
      <c r="AH2434" s="1" t="s">
        <v>89</v>
      </c>
      <c r="AI2434" s="1" t="s">
        <v>57</v>
      </c>
      <c r="AJ2434" s="5">
        <v>10950</v>
      </c>
      <c r="AK2434" s="4">
        <v>-57804</v>
      </c>
      <c r="AL2434" s="4">
        <v>0</v>
      </c>
      <c r="AM2434" s="4">
        <v>0</v>
      </c>
      <c r="AN2434" s="4">
        <v>0</v>
      </c>
      <c r="AO2434" s="4">
        <v>-706989</v>
      </c>
      <c r="AP2434" s="4">
        <v>-706989</v>
      </c>
      <c r="AQ2434" s="4">
        <v>0</v>
      </c>
      <c r="AR2434" s="4">
        <v>4845076</v>
      </c>
      <c r="AS2434" s="1" t="s">
        <v>52</v>
      </c>
      <c r="AT2434" s="9">
        <f t="shared" si="1098"/>
        <v>43463</v>
      </c>
      <c r="AU2434" s="9">
        <f t="shared" si="1099"/>
        <v>43435</v>
      </c>
      <c r="AV2434" s="9">
        <v>44798</v>
      </c>
      <c r="AW2434" s="11">
        <f t="shared" si="1100"/>
        <v>3.6575342465753424</v>
      </c>
      <c r="AX2434">
        <v>10</v>
      </c>
      <c r="AY2434" s="12">
        <v>0.05</v>
      </c>
      <c r="AZ2434">
        <f t="shared" si="1101"/>
        <v>9.5000000000000001E-2</v>
      </c>
      <c r="BA2434" s="13">
        <f t="shared" si="1102"/>
        <v>5552065</v>
      </c>
      <c r="BI2434" s="14">
        <f t="shared" si="1124"/>
        <v>4845076</v>
      </c>
      <c r="BJ2434" s="14">
        <v>0</v>
      </c>
      <c r="BK2434" s="14">
        <f t="shared" si="1125"/>
        <v>4845076</v>
      </c>
      <c r="BL2434" s="52">
        <v>0</v>
      </c>
      <c r="BM2434" s="15">
        <f t="shared" si="1126"/>
        <v>4845076</v>
      </c>
    </row>
    <row r="2435" spans="1:65">
      <c r="A2435" s="8">
        <v>2433</v>
      </c>
      <c r="B2435" s="1" t="s">
        <v>44</v>
      </c>
      <c r="C2435" s="1">
        <v>1500</v>
      </c>
      <c r="D2435" s="1" t="s">
        <v>60</v>
      </c>
      <c r="E2435" s="1">
        <v>150000096</v>
      </c>
      <c r="F2435" s="1" t="s">
        <v>60</v>
      </c>
      <c r="G2435" s="1" t="s">
        <v>109</v>
      </c>
      <c r="H2435" s="1">
        <v>21</v>
      </c>
      <c r="I2435" s="1" t="s">
        <v>207</v>
      </c>
      <c r="J2435" s="1" t="s">
        <v>49</v>
      </c>
      <c r="K2435" s="1">
        <v>17406001</v>
      </c>
      <c r="L2435" s="1" t="s">
        <v>50</v>
      </c>
      <c r="M2435" s="1" t="s">
        <v>51</v>
      </c>
      <c r="N2435" s="1" t="s">
        <v>64</v>
      </c>
      <c r="O2435" s="1" t="s">
        <v>65</v>
      </c>
      <c r="P2435" s="1" t="s">
        <v>66</v>
      </c>
      <c r="Q2435" s="1" t="s">
        <v>67</v>
      </c>
      <c r="R2435" s="1" t="s">
        <v>87</v>
      </c>
      <c r="S2435" s="1" t="s">
        <v>88</v>
      </c>
      <c r="T2435" s="2">
        <v>43463</v>
      </c>
      <c r="U2435" s="2">
        <v>43463</v>
      </c>
      <c r="V2435" s="1" t="s">
        <v>52</v>
      </c>
      <c r="W2435" s="3">
        <v>1</v>
      </c>
      <c r="X2435" s="1" t="s">
        <v>53</v>
      </c>
      <c r="Y2435" s="4">
        <v>1950695</v>
      </c>
      <c r="Z2435" s="4">
        <v>-228806</v>
      </c>
      <c r="AA2435" s="4">
        <v>0</v>
      </c>
      <c r="AB2435" s="4">
        <v>0</v>
      </c>
      <c r="AC2435" s="4">
        <v>0</v>
      </c>
      <c r="AD2435" s="4">
        <v>1950695</v>
      </c>
      <c r="AE2435" s="5">
        <v>1555</v>
      </c>
      <c r="AF2435" s="1" t="s">
        <v>70</v>
      </c>
      <c r="AG2435" s="1" t="s">
        <v>71</v>
      </c>
      <c r="AH2435" s="1" t="s">
        <v>89</v>
      </c>
      <c r="AI2435" s="1" t="s">
        <v>57</v>
      </c>
      <c r="AJ2435" s="5">
        <v>10950</v>
      </c>
      <c r="AK2435" s="4">
        <v>-20300</v>
      </c>
      <c r="AL2435" s="4">
        <v>0</v>
      </c>
      <c r="AM2435" s="4">
        <v>0</v>
      </c>
      <c r="AN2435" s="4">
        <v>0</v>
      </c>
      <c r="AO2435" s="4">
        <v>-249106</v>
      </c>
      <c r="AP2435" s="4">
        <v>-249106</v>
      </c>
      <c r="AQ2435" s="4">
        <v>0</v>
      </c>
      <c r="AR2435" s="4">
        <v>1701589</v>
      </c>
      <c r="AS2435" s="1" t="s">
        <v>52</v>
      </c>
      <c r="AT2435" s="9">
        <f t="shared" si="1098"/>
        <v>43463</v>
      </c>
      <c r="AU2435" s="9">
        <f t="shared" si="1099"/>
        <v>43435</v>
      </c>
      <c r="AV2435" s="9">
        <v>44798</v>
      </c>
      <c r="AW2435" s="11">
        <f t="shared" si="1100"/>
        <v>3.6575342465753424</v>
      </c>
      <c r="AX2435">
        <v>10</v>
      </c>
      <c r="AY2435" s="12">
        <v>0.05</v>
      </c>
      <c r="AZ2435">
        <f t="shared" si="1101"/>
        <v>9.5000000000000001E-2</v>
      </c>
      <c r="BA2435" s="13">
        <f t="shared" si="1102"/>
        <v>1950695</v>
      </c>
      <c r="BI2435" s="14">
        <f t="shared" si="1124"/>
        <v>1701589</v>
      </c>
      <c r="BJ2435" s="14">
        <v>0</v>
      </c>
      <c r="BK2435" s="14">
        <f t="shared" si="1125"/>
        <v>1701589</v>
      </c>
      <c r="BL2435" s="52">
        <v>0</v>
      </c>
      <c r="BM2435" s="15">
        <f t="shared" si="1126"/>
        <v>1701589</v>
      </c>
    </row>
    <row r="2436" spans="1:65">
      <c r="A2436" s="8">
        <v>2434</v>
      </c>
      <c r="B2436" s="1" t="s">
        <v>44</v>
      </c>
      <c r="C2436" s="1">
        <v>1500</v>
      </c>
      <c r="D2436" s="1" t="s">
        <v>60</v>
      </c>
      <c r="E2436" s="1">
        <v>150000096</v>
      </c>
      <c r="F2436" s="1" t="s">
        <v>60</v>
      </c>
      <c r="G2436" s="1" t="s">
        <v>110</v>
      </c>
      <c r="H2436" s="1">
        <v>22</v>
      </c>
      <c r="I2436" s="1" t="s">
        <v>207</v>
      </c>
      <c r="J2436" s="1" t="s">
        <v>49</v>
      </c>
      <c r="K2436" s="1">
        <v>17406001</v>
      </c>
      <c r="L2436" s="1" t="s">
        <v>50</v>
      </c>
      <c r="M2436" s="1" t="s">
        <v>51</v>
      </c>
      <c r="N2436" s="1" t="s">
        <v>64</v>
      </c>
      <c r="O2436" s="1" t="s">
        <v>65</v>
      </c>
      <c r="P2436" s="1" t="s">
        <v>66</v>
      </c>
      <c r="Q2436" s="1" t="s">
        <v>67</v>
      </c>
      <c r="R2436" s="1" t="s">
        <v>87</v>
      </c>
      <c r="S2436" s="1" t="s">
        <v>88</v>
      </c>
      <c r="T2436" s="2">
        <v>43463</v>
      </c>
      <c r="U2436" s="2">
        <v>43463</v>
      </c>
      <c r="V2436" s="1" t="s">
        <v>52</v>
      </c>
      <c r="W2436" s="3">
        <v>1</v>
      </c>
      <c r="X2436" s="1" t="s">
        <v>53</v>
      </c>
      <c r="Y2436" s="4">
        <v>16789210</v>
      </c>
      <c r="Z2436" s="4">
        <v>-1963105</v>
      </c>
      <c r="AA2436" s="4">
        <v>0</v>
      </c>
      <c r="AB2436" s="4">
        <v>0</v>
      </c>
      <c r="AC2436" s="4">
        <v>0</v>
      </c>
      <c r="AD2436" s="4">
        <v>16789210</v>
      </c>
      <c r="AE2436" s="5">
        <v>1555</v>
      </c>
      <c r="AF2436" s="1" t="s">
        <v>70</v>
      </c>
      <c r="AG2436" s="1" t="s">
        <v>71</v>
      </c>
      <c r="AH2436" s="1" t="s">
        <v>89</v>
      </c>
      <c r="AI2436" s="1" t="s">
        <v>57</v>
      </c>
      <c r="AJ2436" s="5">
        <v>10950</v>
      </c>
      <c r="AK2436" s="4">
        <v>-174797</v>
      </c>
      <c r="AL2436" s="4">
        <v>0</v>
      </c>
      <c r="AM2436" s="4">
        <v>0</v>
      </c>
      <c r="AN2436" s="4">
        <v>0</v>
      </c>
      <c r="AO2436" s="4">
        <v>-2137902</v>
      </c>
      <c r="AP2436" s="4">
        <v>-2137902</v>
      </c>
      <c r="AQ2436" s="4">
        <v>0</v>
      </c>
      <c r="AR2436" s="4">
        <v>14651308</v>
      </c>
      <c r="AS2436" s="1" t="s">
        <v>52</v>
      </c>
      <c r="AT2436" s="9">
        <f t="shared" ref="AT2436:AT2499" si="1127">T2436</f>
        <v>43463</v>
      </c>
      <c r="AU2436" s="9">
        <f t="shared" ref="AU2436:AU2499" si="1128">DATE(YEAR(AT2436),MONTH(AT2436),DAY(1))</f>
        <v>43435</v>
      </c>
      <c r="AV2436" s="9">
        <v>44798</v>
      </c>
      <c r="AW2436" s="11">
        <f t="shared" ref="AW2436:AW2499" si="1129">(AV2436-AT2436)/365</f>
        <v>3.6575342465753424</v>
      </c>
      <c r="AX2436">
        <v>25</v>
      </c>
      <c r="AY2436" s="12">
        <v>0.05</v>
      </c>
      <c r="AZ2436">
        <f t="shared" ref="AZ2436:AZ2499" si="1130">(1-AY2436)/AX2436</f>
        <v>3.7999999999999999E-2</v>
      </c>
      <c r="BA2436" s="13">
        <f t="shared" ref="BA2436:BA2499" si="1131">Y2436</f>
        <v>16789210</v>
      </c>
      <c r="BB2436" s="17" t="s">
        <v>2189</v>
      </c>
      <c r="BC2436">
        <f>MATCH(BB2436,MONTHLY_INDEX!$A:$A,0)</f>
        <v>798</v>
      </c>
      <c r="BD2436">
        <f>MATCH(AU2436,MONTHLY_INDEX!$1:$1,0)</f>
        <v>84</v>
      </c>
      <c r="BE2436">
        <f>INDEX(MONTHLY_INDEX!$1:$1048576,Final!BC2436,Final!BD2436)</f>
        <v>96</v>
      </c>
      <c r="BF2436">
        <f>MATCH($BF$1,MONTHLY_INDEX!$1:$1,0)</f>
        <v>127</v>
      </c>
      <c r="BG2436">
        <f>INDEX(MONTHLY_INDEX!$1:$1048576,Final!BC2436,Final!BF2436)</f>
        <v>95.3</v>
      </c>
      <c r="BH2436" s="23">
        <f>(BG2436-BE2436)/BE2436</f>
        <v>-7.2916666666666963E-3</v>
      </c>
      <c r="BI2436" s="14">
        <f>(1+BH2436)*BA2436</f>
        <v>16666788.677083332</v>
      </c>
      <c r="BJ2436" s="14">
        <f>BI2436*AZ2436*AW2436</f>
        <v>2316455.3139409246</v>
      </c>
      <c r="BK2436" s="15">
        <f t="shared" ref="BK2436:BK2499" si="1132">MAX(BI2436-BJ2436,0)</f>
        <v>14350333.363142408</v>
      </c>
      <c r="BL2436" s="52">
        <v>0</v>
      </c>
      <c r="BM2436" s="15">
        <f>MAX((1-BL2436)*BK2436,BI2436*AY2436)</f>
        <v>14350333.363142408</v>
      </c>
    </row>
    <row r="2437" spans="1:65">
      <c r="A2437" s="8">
        <v>2435</v>
      </c>
      <c r="B2437" s="1" t="s">
        <v>44</v>
      </c>
      <c r="C2437" s="1">
        <v>1500</v>
      </c>
      <c r="D2437" s="1" t="s">
        <v>60</v>
      </c>
      <c r="E2437" s="1">
        <v>150000096</v>
      </c>
      <c r="F2437" s="1" t="s">
        <v>60</v>
      </c>
      <c r="G2437" s="1" t="s">
        <v>111</v>
      </c>
      <c r="H2437" s="1">
        <v>23</v>
      </c>
      <c r="I2437" s="1" t="s">
        <v>207</v>
      </c>
      <c r="J2437" s="1" t="s">
        <v>49</v>
      </c>
      <c r="K2437" s="1">
        <v>17406001</v>
      </c>
      <c r="L2437" s="1" t="s">
        <v>50</v>
      </c>
      <c r="M2437" s="1" t="s">
        <v>51</v>
      </c>
      <c r="N2437" s="1" t="s">
        <v>64</v>
      </c>
      <c r="O2437" s="1" t="s">
        <v>65</v>
      </c>
      <c r="P2437" s="1" t="s">
        <v>66</v>
      </c>
      <c r="Q2437" s="1" t="s">
        <v>67</v>
      </c>
      <c r="R2437" s="1" t="s">
        <v>87</v>
      </c>
      <c r="S2437" s="1" t="s">
        <v>88</v>
      </c>
      <c r="T2437" s="2">
        <v>43463</v>
      </c>
      <c r="U2437" s="2">
        <v>43463</v>
      </c>
      <c r="V2437" s="1" t="s">
        <v>52</v>
      </c>
      <c r="W2437" s="3">
        <v>1</v>
      </c>
      <c r="X2437" s="1" t="s">
        <v>53</v>
      </c>
      <c r="Y2437" s="4">
        <v>187647</v>
      </c>
      <c r="Z2437" s="4">
        <v>-21939</v>
      </c>
      <c r="AA2437" s="4">
        <v>0</v>
      </c>
      <c r="AB2437" s="4">
        <v>0</v>
      </c>
      <c r="AC2437" s="4">
        <v>0</v>
      </c>
      <c r="AD2437" s="4">
        <v>187647</v>
      </c>
      <c r="AE2437" s="5">
        <v>1555</v>
      </c>
      <c r="AF2437" s="1" t="s">
        <v>70</v>
      </c>
      <c r="AG2437" s="1" t="s">
        <v>71</v>
      </c>
      <c r="AH2437" s="1" t="s">
        <v>89</v>
      </c>
      <c r="AI2437" s="1" t="s">
        <v>57</v>
      </c>
      <c r="AJ2437" s="5">
        <v>10950</v>
      </c>
      <c r="AK2437" s="4">
        <v>-1954</v>
      </c>
      <c r="AL2437" s="4">
        <v>0</v>
      </c>
      <c r="AM2437" s="4">
        <v>0</v>
      </c>
      <c r="AN2437" s="4">
        <v>0</v>
      </c>
      <c r="AO2437" s="4">
        <v>-23893</v>
      </c>
      <c r="AP2437" s="4">
        <v>-23893</v>
      </c>
      <c r="AQ2437" s="4">
        <v>0</v>
      </c>
      <c r="AR2437" s="4">
        <v>163754</v>
      </c>
      <c r="AS2437" s="1" t="s">
        <v>52</v>
      </c>
      <c r="AT2437" s="9">
        <f t="shared" si="1127"/>
        <v>43463</v>
      </c>
      <c r="AU2437" s="9">
        <f t="shared" si="1128"/>
        <v>43435</v>
      </c>
      <c r="AV2437" s="9">
        <v>44798</v>
      </c>
      <c r="AW2437" s="11">
        <f t="shared" si="1129"/>
        <v>3.6575342465753424</v>
      </c>
      <c r="AX2437">
        <v>10</v>
      </c>
      <c r="AY2437" s="12">
        <v>0.05</v>
      </c>
      <c r="AZ2437">
        <f t="shared" si="1130"/>
        <v>9.5000000000000001E-2</v>
      </c>
      <c r="BA2437" s="13">
        <f t="shared" si="1131"/>
        <v>187647</v>
      </c>
      <c r="BI2437" s="14">
        <f t="shared" ref="BI2437:BI2441" si="1133">AR2437</f>
        <v>163754</v>
      </c>
      <c r="BJ2437" s="14">
        <v>0</v>
      </c>
      <c r="BK2437" s="14">
        <f t="shared" ref="BK2437:BK2441" si="1134">AR2437</f>
        <v>163754</v>
      </c>
      <c r="BL2437" s="52">
        <v>0</v>
      </c>
      <c r="BM2437" s="15">
        <f t="shared" ref="BM2437:BM2441" si="1135">AR2437</f>
        <v>163754</v>
      </c>
    </row>
    <row r="2438" spans="1:65">
      <c r="A2438" s="8">
        <v>2436</v>
      </c>
      <c r="B2438" s="1" t="s">
        <v>44</v>
      </c>
      <c r="C2438" s="1">
        <v>1500</v>
      </c>
      <c r="D2438" s="1" t="s">
        <v>60</v>
      </c>
      <c r="E2438" s="1">
        <v>150000096</v>
      </c>
      <c r="F2438" s="1" t="s">
        <v>112</v>
      </c>
      <c r="G2438" s="1" t="s">
        <v>113</v>
      </c>
      <c r="H2438" s="1">
        <v>24</v>
      </c>
      <c r="I2438" s="1" t="s">
        <v>207</v>
      </c>
      <c r="J2438" s="1" t="s">
        <v>49</v>
      </c>
      <c r="K2438" s="1">
        <v>17406001</v>
      </c>
      <c r="L2438" s="1" t="s">
        <v>50</v>
      </c>
      <c r="M2438" s="1" t="s">
        <v>51</v>
      </c>
      <c r="N2438" s="1" t="s">
        <v>64</v>
      </c>
      <c r="O2438" s="1" t="s">
        <v>65</v>
      </c>
      <c r="P2438" s="1" t="s">
        <v>66</v>
      </c>
      <c r="Q2438" s="1" t="s">
        <v>67</v>
      </c>
      <c r="R2438" s="1" t="s">
        <v>87</v>
      </c>
      <c r="S2438" s="1" t="s">
        <v>88</v>
      </c>
      <c r="T2438" s="2">
        <v>43463</v>
      </c>
      <c r="U2438" s="2">
        <v>43463</v>
      </c>
      <c r="V2438" s="1" t="s">
        <v>52</v>
      </c>
      <c r="W2438" s="3">
        <v>1</v>
      </c>
      <c r="X2438" s="1" t="s">
        <v>53</v>
      </c>
      <c r="Y2438" s="4">
        <v>1018616</v>
      </c>
      <c r="Z2438" s="4">
        <v>-119102.54</v>
      </c>
      <c r="AA2438" s="4">
        <v>0</v>
      </c>
      <c r="AB2438" s="4">
        <v>0</v>
      </c>
      <c r="AC2438" s="4">
        <v>0</v>
      </c>
      <c r="AD2438" s="4">
        <v>1018616</v>
      </c>
      <c r="AE2438" s="5">
        <v>1555</v>
      </c>
      <c r="AF2438" s="1" t="s">
        <v>70</v>
      </c>
      <c r="AG2438" s="1" t="s">
        <v>71</v>
      </c>
      <c r="AH2438" s="1" t="s">
        <v>89</v>
      </c>
      <c r="AI2438" s="1" t="s">
        <v>57</v>
      </c>
      <c r="AJ2438" s="5">
        <v>10950</v>
      </c>
      <c r="AK2438" s="4">
        <v>-10605</v>
      </c>
      <c r="AL2438" s="4">
        <v>0</v>
      </c>
      <c r="AM2438" s="4">
        <v>0</v>
      </c>
      <c r="AN2438" s="4">
        <v>0</v>
      </c>
      <c r="AO2438" s="4">
        <v>-129707.54</v>
      </c>
      <c r="AP2438" s="4">
        <v>-129707.54</v>
      </c>
      <c r="AQ2438" s="4">
        <v>0</v>
      </c>
      <c r="AR2438" s="4">
        <v>888908.46</v>
      </c>
      <c r="AS2438" s="1" t="s">
        <v>52</v>
      </c>
      <c r="AT2438" s="9">
        <f t="shared" si="1127"/>
        <v>43463</v>
      </c>
      <c r="AU2438" s="9">
        <f t="shared" si="1128"/>
        <v>43435</v>
      </c>
      <c r="AV2438" s="9">
        <v>44798</v>
      </c>
      <c r="AW2438" s="11">
        <f t="shared" si="1129"/>
        <v>3.6575342465753424</v>
      </c>
      <c r="AX2438">
        <v>10</v>
      </c>
      <c r="AY2438" s="12">
        <v>0.05</v>
      </c>
      <c r="AZ2438">
        <f t="shared" si="1130"/>
        <v>9.5000000000000001E-2</v>
      </c>
      <c r="BA2438" s="13">
        <f t="shared" si="1131"/>
        <v>1018616</v>
      </c>
      <c r="BB2438" s="16" t="s">
        <v>593</v>
      </c>
      <c r="BC2438" s="16" t="s">
        <v>593</v>
      </c>
      <c r="BD2438" s="16" t="s">
        <v>593</v>
      </c>
      <c r="BE2438" s="16" t="s">
        <v>593</v>
      </c>
      <c r="BF2438" s="16" t="s">
        <v>593</v>
      </c>
      <c r="BG2438" s="16" t="s">
        <v>593</v>
      </c>
      <c r="BH2438" s="16" t="s">
        <v>593</v>
      </c>
      <c r="BI2438" s="14">
        <f t="shared" si="1133"/>
        <v>888908.46</v>
      </c>
      <c r="BJ2438" s="14">
        <v>0</v>
      </c>
      <c r="BK2438" s="14">
        <f t="shared" si="1134"/>
        <v>888908.46</v>
      </c>
      <c r="BL2438" s="52">
        <v>0</v>
      </c>
      <c r="BM2438" s="15">
        <f t="shared" si="1135"/>
        <v>888908.46</v>
      </c>
    </row>
    <row r="2439" spans="1:65">
      <c r="A2439" s="8">
        <v>2437</v>
      </c>
      <c r="B2439" s="1" t="s">
        <v>44</v>
      </c>
      <c r="C2439" s="1">
        <v>1500</v>
      </c>
      <c r="D2439" s="1" t="s">
        <v>60</v>
      </c>
      <c r="E2439" s="1">
        <v>150000096</v>
      </c>
      <c r="F2439" s="1" t="s">
        <v>112</v>
      </c>
      <c r="G2439" s="1" t="s">
        <v>114</v>
      </c>
      <c r="H2439" s="1">
        <v>25</v>
      </c>
      <c r="I2439" s="1" t="s">
        <v>207</v>
      </c>
      <c r="J2439" s="1" t="s">
        <v>49</v>
      </c>
      <c r="K2439" s="1">
        <v>17406001</v>
      </c>
      <c r="L2439" s="1" t="s">
        <v>50</v>
      </c>
      <c r="M2439" s="1" t="s">
        <v>51</v>
      </c>
      <c r="N2439" s="1" t="s">
        <v>64</v>
      </c>
      <c r="O2439" s="1" t="s">
        <v>65</v>
      </c>
      <c r="P2439" s="1" t="s">
        <v>66</v>
      </c>
      <c r="Q2439" s="1" t="s">
        <v>67</v>
      </c>
      <c r="R2439" s="1" t="s">
        <v>87</v>
      </c>
      <c r="S2439" s="1" t="s">
        <v>88</v>
      </c>
      <c r="T2439" s="2">
        <v>43463</v>
      </c>
      <c r="U2439" s="2">
        <v>43463</v>
      </c>
      <c r="V2439" s="1" t="s">
        <v>52</v>
      </c>
      <c r="W2439" s="3">
        <v>1</v>
      </c>
      <c r="X2439" s="1" t="s">
        <v>53</v>
      </c>
      <c r="Y2439" s="4">
        <v>3860149</v>
      </c>
      <c r="Z2439" s="4">
        <v>-451352.95</v>
      </c>
      <c r="AA2439" s="4">
        <v>0</v>
      </c>
      <c r="AB2439" s="4">
        <v>0</v>
      </c>
      <c r="AC2439" s="4">
        <v>0</v>
      </c>
      <c r="AD2439" s="4">
        <v>3860149</v>
      </c>
      <c r="AE2439" s="5">
        <v>1555</v>
      </c>
      <c r="AF2439" s="1" t="s">
        <v>70</v>
      </c>
      <c r="AG2439" s="1" t="s">
        <v>71</v>
      </c>
      <c r="AH2439" s="1" t="s">
        <v>89</v>
      </c>
      <c r="AI2439" s="1" t="s">
        <v>57</v>
      </c>
      <c r="AJ2439" s="5">
        <v>10950</v>
      </c>
      <c r="AK2439" s="4">
        <v>-40189</v>
      </c>
      <c r="AL2439" s="4">
        <v>0</v>
      </c>
      <c r="AM2439" s="4">
        <v>0</v>
      </c>
      <c r="AN2439" s="4">
        <v>0</v>
      </c>
      <c r="AO2439" s="4">
        <v>-491541.95</v>
      </c>
      <c r="AP2439" s="4">
        <v>-491541.95</v>
      </c>
      <c r="AQ2439" s="4">
        <v>0</v>
      </c>
      <c r="AR2439" s="4">
        <v>3368607.05</v>
      </c>
      <c r="AS2439" s="1" t="s">
        <v>52</v>
      </c>
      <c r="AT2439" s="9">
        <f t="shared" si="1127"/>
        <v>43463</v>
      </c>
      <c r="AU2439" s="9">
        <f t="shared" si="1128"/>
        <v>43435</v>
      </c>
      <c r="AV2439" s="9">
        <v>44798</v>
      </c>
      <c r="AW2439" s="11">
        <f t="shared" si="1129"/>
        <v>3.6575342465753424</v>
      </c>
      <c r="AX2439">
        <v>10</v>
      </c>
      <c r="AY2439" s="12">
        <v>0.05</v>
      </c>
      <c r="AZ2439">
        <f t="shared" si="1130"/>
        <v>9.5000000000000001E-2</v>
      </c>
      <c r="BA2439" s="13">
        <f t="shared" si="1131"/>
        <v>3860149</v>
      </c>
      <c r="BB2439" s="16" t="s">
        <v>593</v>
      </c>
      <c r="BC2439" s="16" t="s">
        <v>593</v>
      </c>
      <c r="BD2439" s="16" t="s">
        <v>593</v>
      </c>
      <c r="BE2439" s="16" t="s">
        <v>593</v>
      </c>
      <c r="BF2439" s="16" t="s">
        <v>593</v>
      </c>
      <c r="BG2439" s="16" t="s">
        <v>593</v>
      </c>
      <c r="BH2439" s="16" t="s">
        <v>593</v>
      </c>
      <c r="BI2439" s="14">
        <f t="shared" si="1133"/>
        <v>3368607.05</v>
      </c>
      <c r="BJ2439" s="14">
        <v>0</v>
      </c>
      <c r="BK2439" s="14">
        <f t="shared" si="1134"/>
        <v>3368607.05</v>
      </c>
      <c r="BL2439" s="52">
        <v>0</v>
      </c>
      <c r="BM2439" s="15">
        <f t="shared" si="1135"/>
        <v>3368607.05</v>
      </c>
    </row>
    <row r="2440" spans="1:65">
      <c r="A2440" s="8">
        <v>2438</v>
      </c>
      <c r="B2440" s="1" t="s">
        <v>44</v>
      </c>
      <c r="C2440" s="1">
        <v>1500</v>
      </c>
      <c r="D2440" s="1" t="s">
        <v>60</v>
      </c>
      <c r="E2440" s="1">
        <v>150000096</v>
      </c>
      <c r="F2440" s="1" t="s">
        <v>60</v>
      </c>
      <c r="G2440" s="1" t="s">
        <v>115</v>
      </c>
      <c r="H2440" s="1">
        <v>26</v>
      </c>
      <c r="I2440" s="1" t="s">
        <v>207</v>
      </c>
      <c r="J2440" s="1" t="s">
        <v>49</v>
      </c>
      <c r="K2440" s="1">
        <v>17406001</v>
      </c>
      <c r="L2440" s="1" t="s">
        <v>50</v>
      </c>
      <c r="M2440" s="1" t="s">
        <v>51</v>
      </c>
      <c r="N2440" s="1" t="s">
        <v>64</v>
      </c>
      <c r="O2440" s="1" t="s">
        <v>65</v>
      </c>
      <c r="P2440" s="1" t="s">
        <v>66</v>
      </c>
      <c r="Q2440" s="1" t="s">
        <v>67</v>
      </c>
      <c r="R2440" s="1" t="s">
        <v>87</v>
      </c>
      <c r="S2440" s="1" t="s">
        <v>88</v>
      </c>
      <c r="T2440" s="2">
        <v>43463</v>
      </c>
      <c r="U2440" s="2">
        <v>43463</v>
      </c>
      <c r="V2440" s="1" t="s">
        <v>52</v>
      </c>
      <c r="W2440" s="3">
        <v>1</v>
      </c>
      <c r="X2440" s="1" t="s">
        <v>53</v>
      </c>
      <c r="Y2440" s="4">
        <v>120000</v>
      </c>
      <c r="Z2440" s="4">
        <v>-14031</v>
      </c>
      <c r="AA2440" s="4">
        <v>0</v>
      </c>
      <c r="AB2440" s="4">
        <v>0</v>
      </c>
      <c r="AC2440" s="4">
        <v>0</v>
      </c>
      <c r="AD2440" s="4">
        <v>120000</v>
      </c>
      <c r="AE2440" s="5">
        <v>1555</v>
      </c>
      <c r="AF2440" s="1" t="s">
        <v>70</v>
      </c>
      <c r="AG2440" s="1" t="s">
        <v>71</v>
      </c>
      <c r="AH2440" s="1" t="s">
        <v>89</v>
      </c>
      <c r="AI2440" s="1" t="s">
        <v>57</v>
      </c>
      <c r="AJ2440" s="5">
        <v>10950</v>
      </c>
      <c r="AK2440" s="4">
        <v>-1249</v>
      </c>
      <c r="AL2440" s="4">
        <v>0</v>
      </c>
      <c r="AM2440" s="4">
        <v>0</v>
      </c>
      <c r="AN2440" s="4">
        <v>0</v>
      </c>
      <c r="AO2440" s="4">
        <v>-15280</v>
      </c>
      <c r="AP2440" s="4">
        <v>-15280</v>
      </c>
      <c r="AQ2440" s="4">
        <v>0</v>
      </c>
      <c r="AR2440" s="4">
        <v>104720</v>
      </c>
      <c r="AS2440" s="1" t="s">
        <v>52</v>
      </c>
      <c r="AT2440" s="9">
        <f t="shared" si="1127"/>
        <v>43463</v>
      </c>
      <c r="AU2440" s="9">
        <f t="shared" si="1128"/>
        <v>43435</v>
      </c>
      <c r="AV2440" s="9">
        <v>44798</v>
      </c>
      <c r="AW2440" s="11">
        <f t="shared" si="1129"/>
        <v>3.6575342465753424</v>
      </c>
      <c r="AX2440">
        <v>10</v>
      </c>
      <c r="AY2440" s="12">
        <v>0.05</v>
      </c>
      <c r="AZ2440">
        <f t="shared" si="1130"/>
        <v>9.5000000000000001E-2</v>
      </c>
      <c r="BA2440" s="13">
        <f t="shared" si="1131"/>
        <v>120000</v>
      </c>
      <c r="BI2440" s="14">
        <f t="shared" si="1133"/>
        <v>104720</v>
      </c>
      <c r="BJ2440" s="14">
        <v>0</v>
      </c>
      <c r="BK2440" s="14">
        <f t="shared" si="1134"/>
        <v>104720</v>
      </c>
      <c r="BL2440" s="52">
        <v>0</v>
      </c>
      <c r="BM2440" s="15">
        <f t="shared" si="1135"/>
        <v>104720</v>
      </c>
    </row>
    <row r="2441" spans="1:65">
      <c r="A2441" s="8">
        <v>2439</v>
      </c>
      <c r="B2441" s="1" t="s">
        <v>44</v>
      </c>
      <c r="C2441" s="1">
        <v>1500</v>
      </c>
      <c r="D2441" s="1" t="s">
        <v>60</v>
      </c>
      <c r="E2441" s="1">
        <v>150000096</v>
      </c>
      <c r="F2441" s="1" t="s">
        <v>112</v>
      </c>
      <c r="G2441" s="1" t="s">
        <v>116</v>
      </c>
      <c r="H2441" s="1">
        <v>27</v>
      </c>
      <c r="I2441" s="1" t="s">
        <v>207</v>
      </c>
      <c r="J2441" s="1" t="s">
        <v>49</v>
      </c>
      <c r="K2441" s="1">
        <v>17406001</v>
      </c>
      <c r="L2441" s="1" t="s">
        <v>50</v>
      </c>
      <c r="M2441" s="1" t="s">
        <v>51</v>
      </c>
      <c r="N2441" s="1" t="s">
        <v>64</v>
      </c>
      <c r="O2441" s="1" t="s">
        <v>65</v>
      </c>
      <c r="P2441" s="1" t="s">
        <v>66</v>
      </c>
      <c r="Q2441" s="1" t="s">
        <v>67</v>
      </c>
      <c r="R2441" s="1" t="s">
        <v>87</v>
      </c>
      <c r="S2441" s="1" t="s">
        <v>88</v>
      </c>
      <c r="T2441" s="2">
        <v>43463</v>
      </c>
      <c r="U2441" s="2">
        <v>43463</v>
      </c>
      <c r="V2441" s="1" t="s">
        <v>52</v>
      </c>
      <c r="W2441" s="3">
        <v>1</v>
      </c>
      <c r="X2441" s="1" t="s">
        <v>53</v>
      </c>
      <c r="Y2441" s="4">
        <v>4339035</v>
      </c>
      <c r="Z2441" s="4">
        <v>-507347.51</v>
      </c>
      <c r="AA2441" s="4">
        <v>0</v>
      </c>
      <c r="AB2441" s="4">
        <v>0</v>
      </c>
      <c r="AC2441" s="4">
        <v>0</v>
      </c>
      <c r="AD2441" s="4">
        <v>4339035</v>
      </c>
      <c r="AE2441" s="5">
        <v>1555</v>
      </c>
      <c r="AF2441" s="1" t="s">
        <v>70</v>
      </c>
      <c r="AG2441" s="1" t="s">
        <v>71</v>
      </c>
      <c r="AH2441" s="1" t="s">
        <v>89</v>
      </c>
      <c r="AI2441" s="1" t="s">
        <v>57</v>
      </c>
      <c r="AJ2441" s="5">
        <v>10950</v>
      </c>
      <c r="AK2441" s="4">
        <v>-45175</v>
      </c>
      <c r="AL2441" s="4">
        <v>0</v>
      </c>
      <c r="AM2441" s="4">
        <v>0</v>
      </c>
      <c r="AN2441" s="4">
        <v>0</v>
      </c>
      <c r="AO2441" s="4">
        <v>-552522.51</v>
      </c>
      <c r="AP2441" s="4">
        <v>-552522.51</v>
      </c>
      <c r="AQ2441" s="4">
        <v>0</v>
      </c>
      <c r="AR2441" s="4">
        <v>3786512.49</v>
      </c>
      <c r="AS2441" s="1" t="s">
        <v>52</v>
      </c>
      <c r="AT2441" s="9">
        <f t="shared" si="1127"/>
        <v>43463</v>
      </c>
      <c r="AU2441" s="9">
        <f t="shared" si="1128"/>
        <v>43435</v>
      </c>
      <c r="AV2441" s="9">
        <v>44798</v>
      </c>
      <c r="AW2441" s="11">
        <f t="shared" si="1129"/>
        <v>3.6575342465753424</v>
      </c>
      <c r="AX2441">
        <v>10</v>
      </c>
      <c r="AY2441" s="12">
        <v>0.05</v>
      </c>
      <c r="AZ2441">
        <f t="shared" si="1130"/>
        <v>9.5000000000000001E-2</v>
      </c>
      <c r="BA2441" s="13">
        <f t="shared" si="1131"/>
        <v>4339035</v>
      </c>
      <c r="BB2441" s="16" t="s">
        <v>593</v>
      </c>
      <c r="BC2441" s="16" t="s">
        <v>593</v>
      </c>
      <c r="BD2441" s="16" t="s">
        <v>593</v>
      </c>
      <c r="BE2441" s="16" t="s">
        <v>593</v>
      </c>
      <c r="BF2441" s="16" t="s">
        <v>593</v>
      </c>
      <c r="BG2441" s="16" t="s">
        <v>593</v>
      </c>
      <c r="BH2441" s="16" t="s">
        <v>593</v>
      </c>
      <c r="BI2441" s="14">
        <f t="shared" si="1133"/>
        <v>3786512.49</v>
      </c>
      <c r="BJ2441" s="14">
        <v>0</v>
      </c>
      <c r="BK2441" s="14">
        <f t="shared" si="1134"/>
        <v>3786512.49</v>
      </c>
      <c r="BL2441" s="52">
        <v>0</v>
      </c>
      <c r="BM2441" s="15">
        <f t="shared" si="1135"/>
        <v>3786512.49</v>
      </c>
    </row>
    <row r="2442" spans="1:65">
      <c r="A2442" s="8">
        <v>2440</v>
      </c>
      <c r="B2442" s="1" t="s">
        <v>44</v>
      </c>
      <c r="C2442" s="1">
        <v>1500</v>
      </c>
      <c r="D2442" s="1" t="s">
        <v>60</v>
      </c>
      <c r="E2442" s="1">
        <v>150000097</v>
      </c>
      <c r="F2442" s="1" t="s">
        <v>60</v>
      </c>
      <c r="G2442" s="1" t="s">
        <v>86</v>
      </c>
      <c r="H2442" s="1">
        <v>1</v>
      </c>
      <c r="I2442" s="1" t="s">
        <v>208</v>
      </c>
      <c r="J2442" s="1" t="s">
        <v>49</v>
      </c>
      <c r="K2442" s="1">
        <v>17406001</v>
      </c>
      <c r="L2442" s="1" t="s">
        <v>50</v>
      </c>
      <c r="M2442" s="1" t="s">
        <v>51</v>
      </c>
      <c r="N2442" s="1" t="s">
        <v>64</v>
      </c>
      <c r="O2442" s="1" t="s">
        <v>65</v>
      </c>
      <c r="P2442" s="1" t="s">
        <v>66</v>
      </c>
      <c r="Q2442" s="1" t="s">
        <v>67</v>
      </c>
      <c r="R2442" s="1" t="s">
        <v>87</v>
      </c>
      <c r="S2442" s="1" t="s">
        <v>88</v>
      </c>
      <c r="T2442" s="2">
        <v>43463</v>
      </c>
      <c r="U2442" s="2">
        <v>43463</v>
      </c>
      <c r="V2442" s="1" t="s">
        <v>52</v>
      </c>
      <c r="W2442" s="3">
        <v>1</v>
      </c>
      <c r="X2442" s="1" t="s">
        <v>53</v>
      </c>
      <c r="Y2442" s="4">
        <v>892500</v>
      </c>
      <c r="Z2442" s="4">
        <v>-104356</v>
      </c>
      <c r="AA2442" s="4">
        <v>0</v>
      </c>
      <c r="AB2442" s="4">
        <v>0</v>
      </c>
      <c r="AC2442" s="4">
        <v>0</v>
      </c>
      <c r="AD2442" s="4">
        <v>892500</v>
      </c>
      <c r="AE2442" s="5">
        <v>1555</v>
      </c>
      <c r="AF2442" s="1" t="s">
        <v>70</v>
      </c>
      <c r="AG2442" s="1" t="s">
        <v>71</v>
      </c>
      <c r="AH2442" s="1" t="s">
        <v>89</v>
      </c>
      <c r="AI2442" s="1" t="s">
        <v>57</v>
      </c>
      <c r="AJ2442" s="5">
        <v>10950</v>
      </c>
      <c r="AK2442" s="4">
        <v>-9292</v>
      </c>
      <c r="AL2442" s="4">
        <v>0</v>
      </c>
      <c r="AM2442" s="4">
        <v>0</v>
      </c>
      <c r="AN2442" s="4">
        <v>0</v>
      </c>
      <c r="AO2442" s="4">
        <v>-113648</v>
      </c>
      <c r="AP2442" s="4">
        <v>-113648</v>
      </c>
      <c r="AQ2442" s="4">
        <v>0</v>
      </c>
      <c r="AR2442" s="4">
        <v>778852</v>
      </c>
      <c r="AS2442" s="1" t="s">
        <v>52</v>
      </c>
      <c r="AT2442" s="9">
        <f t="shared" si="1127"/>
        <v>43463</v>
      </c>
      <c r="AU2442" s="9">
        <f t="shared" si="1128"/>
        <v>43435</v>
      </c>
      <c r="AV2442" s="9">
        <v>44798</v>
      </c>
      <c r="AW2442" s="11">
        <f t="shared" si="1129"/>
        <v>3.6575342465753424</v>
      </c>
      <c r="AX2442">
        <v>10</v>
      </c>
      <c r="AY2442" s="12">
        <v>0.05</v>
      </c>
      <c r="AZ2442">
        <f t="shared" si="1130"/>
        <v>9.5000000000000001E-2</v>
      </c>
      <c r="BA2442" s="13">
        <f t="shared" si="1131"/>
        <v>892500</v>
      </c>
      <c r="BB2442" s="17" t="s">
        <v>1853</v>
      </c>
      <c r="BC2442">
        <f>MATCH(BB2442,MONTHLY_INDEX!$A:$A,0)</f>
        <v>630</v>
      </c>
      <c r="BD2442">
        <f>MATCH(AU2442,MONTHLY_INDEX!$1:$1,0)</f>
        <v>84</v>
      </c>
      <c r="BE2442">
        <f>INDEX(MONTHLY_INDEX!$1:$1048576,Final!BC2442,Final!BD2442)</f>
        <v>114.9</v>
      </c>
      <c r="BF2442">
        <f>MATCH($BF$1,MONTHLY_INDEX!$1:$1,0)</f>
        <v>127</v>
      </c>
      <c r="BG2442">
        <f>INDEX(MONTHLY_INDEX!$1:$1048576,Final!BC2442,Final!BF2442)</f>
        <v>151.1</v>
      </c>
      <c r="BH2442" s="23">
        <f t="shared" ref="BH2442:BH2459" si="1136">(BG2442-BE2442)/BE2442</f>
        <v>0.31505657093124445</v>
      </c>
      <c r="BI2442" s="14">
        <f t="shared" ref="BI2442:BI2459" si="1137">(1+BH2442)*BA2442</f>
        <v>1173687.9895561356</v>
      </c>
      <c r="BJ2442" s="14">
        <f t="shared" ref="BJ2442:BJ2459" si="1138">BI2442*AZ2442*AW2442</f>
        <v>407816.38157659426</v>
      </c>
      <c r="BK2442" s="15">
        <f t="shared" si="1132"/>
        <v>765871.60797954141</v>
      </c>
      <c r="BL2442" s="52">
        <v>0</v>
      </c>
      <c r="BM2442" s="15">
        <f t="shared" ref="BM2442:BM2459" si="1139">MAX((1-BL2442)*BK2442,BI2442*AY2442)</f>
        <v>765871.60797954141</v>
      </c>
    </row>
    <row r="2443" spans="1:65">
      <c r="A2443" s="8">
        <v>2441</v>
      </c>
      <c r="B2443" s="1" t="s">
        <v>44</v>
      </c>
      <c r="C2443" s="1">
        <v>1500</v>
      </c>
      <c r="D2443" s="1" t="s">
        <v>60</v>
      </c>
      <c r="E2443" s="1">
        <v>150000097</v>
      </c>
      <c r="F2443" s="1" t="s">
        <v>60</v>
      </c>
      <c r="G2443" s="1" t="s">
        <v>90</v>
      </c>
      <c r="H2443" s="1">
        <v>2</v>
      </c>
      <c r="I2443" s="1" t="s">
        <v>208</v>
      </c>
      <c r="J2443" s="1" t="s">
        <v>49</v>
      </c>
      <c r="K2443" s="1">
        <v>17406001</v>
      </c>
      <c r="L2443" s="1" t="s">
        <v>50</v>
      </c>
      <c r="M2443" s="1" t="s">
        <v>51</v>
      </c>
      <c r="N2443" s="1" t="s">
        <v>64</v>
      </c>
      <c r="O2443" s="1" t="s">
        <v>65</v>
      </c>
      <c r="P2443" s="1" t="s">
        <v>66</v>
      </c>
      <c r="Q2443" s="1" t="s">
        <v>67</v>
      </c>
      <c r="R2443" s="1" t="s">
        <v>87</v>
      </c>
      <c r="S2443" s="1" t="s">
        <v>88</v>
      </c>
      <c r="T2443" s="2">
        <v>43463</v>
      </c>
      <c r="U2443" s="2">
        <v>43463</v>
      </c>
      <c r="V2443" s="1" t="s">
        <v>52</v>
      </c>
      <c r="W2443" s="3">
        <v>1</v>
      </c>
      <c r="X2443" s="1" t="s">
        <v>53</v>
      </c>
      <c r="Y2443" s="4">
        <v>472500</v>
      </c>
      <c r="Z2443" s="4">
        <v>-55247</v>
      </c>
      <c r="AA2443" s="4">
        <v>0</v>
      </c>
      <c r="AB2443" s="4">
        <v>0</v>
      </c>
      <c r="AC2443" s="4">
        <v>0</v>
      </c>
      <c r="AD2443" s="4">
        <v>472500</v>
      </c>
      <c r="AE2443" s="5">
        <v>1555</v>
      </c>
      <c r="AF2443" s="1" t="s">
        <v>70</v>
      </c>
      <c r="AG2443" s="1" t="s">
        <v>71</v>
      </c>
      <c r="AH2443" s="1" t="s">
        <v>89</v>
      </c>
      <c r="AI2443" s="1" t="s">
        <v>57</v>
      </c>
      <c r="AJ2443" s="5">
        <v>10950</v>
      </c>
      <c r="AK2443" s="4">
        <v>-4919</v>
      </c>
      <c r="AL2443" s="4">
        <v>0</v>
      </c>
      <c r="AM2443" s="4">
        <v>0</v>
      </c>
      <c r="AN2443" s="4">
        <v>0</v>
      </c>
      <c r="AO2443" s="4">
        <v>-60166</v>
      </c>
      <c r="AP2443" s="4">
        <v>-60166</v>
      </c>
      <c r="AQ2443" s="4">
        <v>0</v>
      </c>
      <c r="AR2443" s="4">
        <v>412334</v>
      </c>
      <c r="AS2443" s="1" t="s">
        <v>52</v>
      </c>
      <c r="AT2443" s="9">
        <f t="shared" si="1127"/>
        <v>43463</v>
      </c>
      <c r="AU2443" s="9">
        <f t="shared" si="1128"/>
        <v>43435</v>
      </c>
      <c r="AV2443" s="9">
        <v>44798</v>
      </c>
      <c r="AW2443" s="11">
        <f t="shared" si="1129"/>
        <v>3.6575342465753424</v>
      </c>
      <c r="AX2443">
        <v>10</v>
      </c>
      <c r="AY2443" s="12">
        <v>0.05</v>
      </c>
      <c r="AZ2443">
        <f t="shared" si="1130"/>
        <v>9.5000000000000001E-2</v>
      </c>
      <c r="BA2443" s="13">
        <f t="shared" si="1131"/>
        <v>472500</v>
      </c>
      <c r="BB2443" s="17" t="s">
        <v>2189</v>
      </c>
      <c r="BC2443">
        <f>MATCH(BB2443,MONTHLY_INDEX!$A:$A,0)</f>
        <v>798</v>
      </c>
      <c r="BD2443">
        <f>MATCH(AU2443,MONTHLY_INDEX!$1:$1,0)</f>
        <v>84</v>
      </c>
      <c r="BE2443">
        <f>INDEX(MONTHLY_INDEX!$1:$1048576,Final!BC2443,Final!BD2443)</f>
        <v>96</v>
      </c>
      <c r="BF2443">
        <f>MATCH($BF$1,MONTHLY_INDEX!$1:$1,0)</f>
        <v>127</v>
      </c>
      <c r="BG2443">
        <f>INDEX(MONTHLY_INDEX!$1:$1048576,Final!BC2443,Final!BF2443)</f>
        <v>95.3</v>
      </c>
      <c r="BH2443" s="23">
        <f t="shared" si="1136"/>
        <v>-7.2916666666666963E-3</v>
      </c>
      <c r="BI2443" s="14">
        <f t="shared" si="1137"/>
        <v>469054.6875</v>
      </c>
      <c r="BJ2443" s="14">
        <f t="shared" si="1138"/>
        <v>162980.4403895548</v>
      </c>
      <c r="BK2443" s="15">
        <f t="shared" si="1132"/>
        <v>306074.24711044517</v>
      </c>
      <c r="BL2443" s="52">
        <v>0</v>
      </c>
      <c r="BM2443" s="15">
        <f t="shared" si="1139"/>
        <v>306074.24711044517</v>
      </c>
    </row>
    <row r="2444" spans="1:65">
      <c r="A2444" s="8">
        <v>2442</v>
      </c>
      <c r="B2444" s="1" t="s">
        <v>44</v>
      </c>
      <c r="C2444" s="1">
        <v>1500</v>
      </c>
      <c r="D2444" s="1" t="s">
        <v>60</v>
      </c>
      <c r="E2444" s="1">
        <v>150000097</v>
      </c>
      <c r="F2444" s="1" t="s">
        <v>60</v>
      </c>
      <c r="G2444" s="1" t="s">
        <v>91</v>
      </c>
      <c r="H2444" s="1">
        <v>3</v>
      </c>
      <c r="I2444" s="1" t="s">
        <v>208</v>
      </c>
      <c r="J2444" s="1" t="s">
        <v>49</v>
      </c>
      <c r="K2444" s="1">
        <v>17406001</v>
      </c>
      <c r="L2444" s="1" t="s">
        <v>50</v>
      </c>
      <c r="M2444" s="1" t="s">
        <v>51</v>
      </c>
      <c r="N2444" s="1" t="s">
        <v>64</v>
      </c>
      <c r="O2444" s="1" t="s">
        <v>65</v>
      </c>
      <c r="P2444" s="1" t="s">
        <v>66</v>
      </c>
      <c r="Q2444" s="1" t="s">
        <v>67</v>
      </c>
      <c r="R2444" s="1" t="s">
        <v>87</v>
      </c>
      <c r="S2444" s="1" t="s">
        <v>88</v>
      </c>
      <c r="T2444" s="2">
        <v>43463</v>
      </c>
      <c r="U2444" s="2">
        <v>43463</v>
      </c>
      <c r="V2444" s="1" t="s">
        <v>52</v>
      </c>
      <c r="W2444" s="3">
        <v>1</v>
      </c>
      <c r="X2444" s="1" t="s">
        <v>53</v>
      </c>
      <c r="Y2444" s="4">
        <v>637760</v>
      </c>
      <c r="Z2444" s="4">
        <v>-74569</v>
      </c>
      <c r="AA2444" s="4">
        <v>0</v>
      </c>
      <c r="AB2444" s="4">
        <v>0</v>
      </c>
      <c r="AC2444" s="4">
        <v>0</v>
      </c>
      <c r="AD2444" s="4">
        <v>637760</v>
      </c>
      <c r="AE2444" s="5">
        <v>1555</v>
      </c>
      <c r="AF2444" s="1" t="s">
        <v>70</v>
      </c>
      <c r="AG2444" s="1" t="s">
        <v>71</v>
      </c>
      <c r="AH2444" s="1" t="s">
        <v>89</v>
      </c>
      <c r="AI2444" s="1" t="s">
        <v>57</v>
      </c>
      <c r="AJ2444" s="5">
        <v>10950</v>
      </c>
      <c r="AK2444" s="4">
        <v>-6640</v>
      </c>
      <c r="AL2444" s="4">
        <v>0</v>
      </c>
      <c r="AM2444" s="4">
        <v>0</v>
      </c>
      <c r="AN2444" s="4">
        <v>0</v>
      </c>
      <c r="AO2444" s="4">
        <v>-81209</v>
      </c>
      <c r="AP2444" s="4">
        <v>-81209</v>
      </c>
      <c r="AQ2444" s="4">
        <v>0</v>
      </c>
      <c r="AR2444" s="4">
        <v>556551</v>
      </c>
      <c r="AS2444" s="1" t="s">
        <v>52</v>
      </c>
      <c r="AT2444" s="9">
        <f t="shared" si="1127"/>
        <v>43463</v>
      </c>
      <c r="AU2444" s="9">
        <f t="shared" si="1128"/>
        <v>43435</v>
      </c>
      <c r="AV2444" s="9">
        <v>44798</v>
      </c>
      <c r="AW2444" s="11">
        <f t="shared" si="1129"/>
        <v>3.6575342465753424</v>
      </c>
      <c r="AX2444">
        <v>10</v>
      </c>
      <c r="AY2444" s="12">
        <v>0.05</v>
      </c>
      <c r="AZ2444">
        <f t="shared" si="1130"/>
        <v>9.5000000000000001E-2</v>
      </c>
      <c r="BA2444" s="13">
        <f t="shared" si="1131"/>
        <v>637760</v>
      </c>
      <c r="BB2444" s="17" t="s">
        <v>2189</v>
      </c>
      <c r="BC2444">
        <f>MATCH(BB2444,MONTHLY_INDEX!$A:$A,0)</f>
        <v>798</v>
      </c>
      <c r="BD2444">
        <f>MATCH(AU2444,MONTHLY_INDEX!$1:$1,0)</f>
        <v>84</v>
      </c>
      <c r="BE2444">
        <f>INDEX(MONTHLY_INDEX!$1:$1048576,Final!BC2444,Final!BD2444)</f>
        <v>96</v>
      </c>
      <c r="BF2444">
        <f>MATCH($BF$1,MONTHLY_INDEX!$1:$1,0)</f>
        <v>127</v>
      </c>
      <c r="BG2444">
        <f>INDEX(MONTHLY_INDEX!$1:$1048576,Final!BC2444,Final!BF2444)</f>
        <v>95.3</v>
      </c>
      <c r="BH2444" s="23">
        <f t="shared" si="1136"/>
        <v>-7.2916666666666963E-3</v>
      </c>
      <c r="BI2444" s="14">
        <f t="shared" si="1137"/>
        <v>633109.66666666663</v>
      </c>
      <c r="BJ2444" s="14">
        <f t="shared" si="1138"/>
        <v>219983.92732876711</v>
      </c>
      <c r="BK2444" s="15">
        <f t="shared" si="1132"/>
        <v>413125.73933789949</v>
      </c>
      <c r="BL2444" s="52">
        <v>0</v>
      </c>
      <c r="BM2444" s="15">
        <f t="shared" si="1139"/>
        <v>413125.73933789949</v>
      </c>
    </row>
    <row r="2445" spans="1:65">
      <c r="A2445" s="8">
        <v>2443</v>
      </c>
      <c r="B2445" s="1" t="s">
        <v>44</v>
      </c>
      <c r="C2445" s="1">
        <v>1500</v>
      </c>
      <c r="D2445" s="1" t="s">
        <v>60</v>
      </c>
      <c r="E2445" s="1">
        <v>150000097</v>
      </c>
      <c r="F2445" s="1" t="s">
        <v>60</v>
      </c>
      <c r="G2445" s="1" t="s">
        <v>92</v>
      </c>
      <c r="H2445" s="1">
        <v>4</v>
      </c>
      <c r="I2445" s="1" t="s">
        <v>208</v>
      </c>
      <c r="J2445" s="1" t="s">
        <v>49</v>
      </c>
      <c r="K2445" s="1">
        <v>17406001</v>
      </c>
      <c r="L2445" s="1" t="s">
        <v>50</v>
      </c>
      <c r="M2445" s="1" t="s">
        <v>51</v>
      </c>
      <c r="N2445" s="1" t="s">
        <v>64</v>
      </c>
      <c r="O2445" s="1" t="s">
        <v>65</v>
      </c>
      <c r="P2445" s="1" t="s">
        <v>66</v>
      </c>
      <c r="Q2445" s="1" t="s">
        <v>67</v>
      </c>
      <c r="R2445" s="1" t="s">
        <v>87</v>
      </c>
      <c r="S2445" s="1" t="s">
        <v>88</v>
      </c>
      <c r="T2445" s="2">
        <v>43463</v>
      </c>
      <c r="U2445" s="2">
        <v>43463</v>
      </c>
      <c r="V2445" s="1" t="s">
        <v>52</v>
      </c>
      <c r="W2445" s="3">
        <v>1</v>
      </c>
      <c r="X2445" s="1" t="s">
        <v>53</v>
      </c>
      <c r="Y2445" s="4">
        <v>21044329</v>
      </c>
      <c r="Z2445" s="4">
        <v>-2460643</v>
      </c>
      <c r="AA2445" s="4">
        <v>0</v>
      </c>
      <c r="AB2445" s="4">
        <v>0</v>
      </c>
      <c r="AC2445" s="4">
        <v>0</v>
      </c>
      <c r="AD2445" s="4">
        <v>21044329</v>
      </c>
      <c r="AE2445" s="5">
        <v>1555</v>
      </c>
      <c r="AF2445" s="1" t="s">
        <v>70</v>
      </c>
      <c r="AG2445" s="1" t="s">
        <v>71</v>
      </c>
      <c r="AH2445" s="1" t="s">
        <v>89</v>
      </c>
      <c r="AI2445" s="1" t="s">
        <v>57</v>
      </c>
      <c r="AJ2445" s="5">
        <v>10950</v>
      </c>
      <c r="AK2445" s="4">
        <v>-219098</v>
      </c>
      <c r="AL2445" s="4">
        <v>0</v>
      </c>
      <c r="AM2445" s="4">
        <v>0</v>
      </c>
      <c r="AN2445" s="4">
        <v>0</v>
      </c>
      <c r="AO2445" s="4">
        <v>-2679741</v>
      </c>
      <c r="AP2445" s="4">
        <v>-2679741</v>
      </c>
      <c r="AQ2445" s="4">
        <v>0</v>
      </c>
      <c r="AR2445" s="4">
        <v>18364588</v>
      </c>
      <c r="AS2445" s="1" t="s">
        <v>52</v>
      </c>
      <c r="AT2445" s="9">
        <f t="shared" si="1127"/>
        <v>43463</v>
      </c>
      <c r="AU2445" s="9">
        <f t="shared" si="1128"/>
        <v>43435</v>
      </c>
      <c r="AV2445" s="9">
        <v>44798</v>
      </c>
      <c r="AW2445" s="11">
        <f t="shared" si="1129"/>
        <v>3.6575342465753424</v>
      </c>
      <c r="AX2445">
        <v>25</v>
      </c>
      <c r="AY2445" s="12">
        <v>0.05</v>
      </c>
      <c r="AZ2445">
        <f t="shared" si="1130"/>
        <v>3.7999999999999999E-2</v>
      </c>
      <c r="BA2445" s="13">
        <f t="shared" si="1131"/>
        <v>21044329</v>
      </c>
      <c r="BB2445" s="17" t="s">
        <v>2189</v>
      </c>
      <c r="BC2445">
        <f>MATCH(BB2445,MONTHLY_INDEX!$A:$A,0)</f>
        <v>798</v>
      </c>
      <c r="BD2445">
        <f>MATCH(AU2445,MONTHLY_INDEX!$1:$1,0)</f>
        <v>84</v>
      </c>
      <c r="BE2445">
        <f>INDEX(MONTHLY_INDEX!$1:$1048576,Final!BC2445,Final!BD2445)</f>
        <v>96</v>
      </c>
      <c r="BF2445">
        <f>MATCH($BF$1,MONTHLY_INDEX!$1:$1,0)</f>
        <v>127</v>
      </c>
      <c r="BG2445">
        <f>INDEX(MONTHLY_INDEX!$1:$1048576,Final!BC2445,Final!BF2445)</f>
        <v>95.3</v>
      </c>
      <c r="BH2445" s="23">
        <f t="shared" si="1136"/>
        <v>-7.2916666666666963E-3</v>
      </c>
      <c r="BI2445" s="14">
        <f t="shared" si="1137"/>
        <v>20890880.767708331</v>
      </c>
      <c r="BJ2445" s="14">
        <f t="shared" si="1138"/>
        <v>2903546.2502625855</v>
      </c>
      <c r="BK2445" s="15">
        <f t="shared" si="1132"/>
        <v>17987334.517445747</v>
      </c>
      <c r="BL2445" s="52">
        <v>0</v>
      </c>
      <c r="BM2445" s="15">
        <f t="shared" si="1139"/>
        <v>17987334.517445747</v>
      </c>
    </row>
    <row r="2446" spans="1:65">
      <c r="A2446" s="8">
        <v>2444</v>
      </c>
      <c r="B2446" s="1" t="s">
        <v>44</v>
      </c>
      <c r="C2446" s="1">
        <v>1500</v>
      </c>
      <c r="D2446" s="1" t="s">
        <v>60</v>
      </c>
      <c r="E2446" s="1">
        <v>150000097</v>
      </c>
      <c r="F2446" s="1" t="s">
        <v>60</v>
      </c>
      <c r="G2446" s="1" t="s">
        <v>93</v>
      </c>
      <c r="H2446" s="1">
        <v>5</v>
      </c>
      <c r="I2446" s="1" t="s">
        <v>208</v>
      </c>
      <c r="J2446" s="1" t="s">
        <v>49</v>
      </c>
      <c r="K2446" s="1">
        <v>17406001</v>
      </c>
      <c r="L2446" s="1" t="s">
        <v>50</v>
      </c>
      <c r="M2446" s="1" t="s">
        <v>51</v>
      </c>
      <c r="N2446" s="1" t="s">
        <v>64</v>
      </c>
      <c r="O2446" s="1" t="s">
        <v>65</v>
      </c>
      <c r="P2446" s="1" t="s">
        <v>66</v>
      </c>
      <c r="Q2446" s="1" t="s">
        <v>67</v>
      </c>
      <c r="R2446" s="1" t="s">
        <v>87</v>
      </c>
      <c r="S2446" s="1" t="s">
        <v>88</v>
      </c>
      <c r="T2446" s="2">
        <v>43463</v>
      </c>
      <c r="U2446" s="2">
        <v>43463</v>
      </c>
      <c r="V2446" s="1" t="s">
        <v>52</v>
      </c>
      <c r="W2446" s="3">
        <v>1</v>
      </c>
      <c r="X2446" s="1" t="s">
        <v>53</v>
      </c>
      <c r="Y2446" s="4">
        <v>969266</v>
      </c>
      <c r="Z2446" s="4">
        <v>-113333</v>
      </c>
      <c r="AA2446" s="4">
        <v>0</v>
      </c>
      <c r="AB2446" s="4">
        <v>0</v>
      </c>
      <c r="AC2446" s="4">
        <v>0</v>
      </c>
      <c r="AD2446" s="4">
        <v>969266</v>
      </c>
      <c r="AE2446" s="5">
        <v>1555</v>
      </c>
      <c r="AF2446" s="1" t="s">
        <v>70</v>
      </c>
      <c r="AG2446" s="1" t="s">
        <v>71</v>
      </c>
      <c r="AH2446" s="1" t="s">
        <v>89</v>
      </c>
      <c r="AI2446" s="1" t="s">
        <v>57</v>
      </c>
      <c r="AJ2446" s="5">
        <v>10950</v>
      </c>
      <c r="AK2446" s="4">
        <v>-10091</v>
      </c>
      <c r="AL2446" s="4">
        <v>0</v>
      </c>
      <c r="AM2446" s="4">
        <v>0</v>
      </c>
      <c r="AN2446" s="4">
        <v>0</v>
      </c>
      <c r="AO2446" s="4">
        <v>-123424</v>
      </c>
      <c r="AP2446" s="4">
        <v>-123424</v>
      </c>
      <c r="AQ2446" s="4">
        <v>0</v>
      </c>
      <c r="AR2446" s="4">
        <v>845842</v>
      </c>
      <c r="AS2446" s="1" t="s">
        <v>52</v>
      </c>
      <c r="AT2446" s="9">
        <f t="shared" si="1127"/>
        <v>43463</v>
      </c>
      <c r="AU2446" s="9">
        <f t="shared" si="1128"/>
        <v>43435</v>
      </c>
      <c r="AV2446" s="9">
        <v>44798</v>
      </c>
      <c r="AW2446" s="11">
        <f t="shared" si="1129"/>
        <v>3.6575342465753424</v>
      </c>
      <c r="AX2446">
        <v>25</v>
      </c>
      <c r="AY2446" s="12">
        <v>0.05</v>
      </c>
      <c r="AZ2446">
        <f t="shared" si="1130"/>
        <v>3.7999999999999999E-2</v>
      </c>
      <c r="BA2446" s="13">
        <f t="shared" si="1131"/>
        <v>969266</v>
      </c>
      <c r="BB2446" s="17" t="s">
        <v>2083</v>
      </c>
      <c r="BC2446">
        <f>MATCH(BB2446,MONTHLY_INDEX!$A:$A,0)</f>
        <v>745</v>
      </c>
      <c r="BD2446">
        <f>MATCH(AU2446,MONTHLY_INDEX!$1:$1,0)</f>
        <v>84</v>
      </c>
      <c r="BE2446">
        <f>INDEX(MONTHLY_INDEX!$1:$1048576,Final!BC2446,Final!BD2446)</f>
        <v>108.4</v>
      </c>
      <c r="BF2446">
        <f>MATCH($BF$1,MONTHLY_INDEX!$1:$1,0)</f>
        <v>127</v>
      </c>
      <c r="BG2446">
        <f>INDEX(MONTHLY_INDEX!$1:$1048576,Final!BC2446,Final!BF2446)</f>
        <v>115.4</v>
      </c>
      <c r="BH2446" s="23">
        <f t="shared" si="1136"/>
        <v>6.4575645756457564E-2</v>
      </c>
      <c r="BI2446" s="14">
        <f t="shared" si="1137"/>
        <v>1031856.9778597784</v>
      </c>
      <c r="BJ2446" s="14">
        <f t="shared" si="1138"/>
        <v>143413.98489541525</v>
      </c>
      <c r="BK2446" s="15">
        <f t="shared" si="1132"/>
        <v>888442.99296436319</v>
      </c>
      <c r="BL2446" s="52">
        <v>0</v>
      </c>
      <c r="BM2446" s="15">
        <f t="shared" si="1139"/>
        <v>888442.99296436319</v>
      </c>
    </row>
    <row r="2447" spans="1:65">
      <c r="A2447" s="8">
        <v>2445</v>
      </c>
      <c r="B2447" s="1" t="s">
        <v>44</v>
      </c>
      <c r="C2447" s="1">
        <v>1500</v>
      </c>
      <c r="D2447" s="1" t="s">
        <v>60</v>
      </c>
      <c r="E2447" s="1">
        <v>150000097</v>
      </c>
      <c r="F2447" s="1" t="s">
        <v>60</v>
      </c>
      <c r="G2447" s="1" t="s">
        <v>94</v>
      </c>
      <c r="H2447" s="1">
        <v>6</v>
      </c>
      <c r="I2447" s="1" t="s">
        <v>208</v>
      </c>
      <c r="J2447" s="1" t="s">
        <v>49</v>
      </c>
      <c r="K2447" s="1">
        <v>17406001</v>
      </c>
      <c r="L2447" s="1" t="s">
        <v>50</v>
      </c>
      <c r="M2447" s="1" t="s">
        <v>51</v>
      </c>
      <c r="N2447" s="1" t="s">
        <v>64</v>
      </c>
      <c r="O2447" s="1" t="s">
        <v>65</v>
      </c>
      <c r="P2447" s="1" t="s">
        <v>66</v>
      </c>
      <c r="Q2447" s="1" t="s">
        <v>67</v>
      </c>
      <c r="R2447" s="1" t="s">
        <v>87</v>
      </c>
      <c r="S2447" s="1" t="s">
        <v>88</v>
      </c>
      <c r="T2447" s="2">
        <v>43463</v>
      </c>
      <c r="U2447" s="2">
        <v>43463</v>
      </c>
      <c r="V2447" s="1" t="s">
        <v>52</v>
      </c>
      <c r="W2447" s="3">
        <v>1</v>
      </c>
      <c r="X2447" s="1" t="s">
        <v>53</v>
      </c>
      <c r="Y2447" s="4">
        <v>735000</v>
      </c>
      <c r="Z2447" s="4">
        <v>-85940</v>
      </c>
      <c r="AA2447" s="4">
        <v>0</v>
      </c>
      <c r="AB2447" s="4">
        <v>0</v>
      </c>
      <c r="AC2447" s="4">
        <v>0</v>
      </c>
      <c r="AD2447" s="4">
        <v>735000</v>
      </c>
      <c r="AE2447" s="5">
        <v>1555</v>
      </c>
      <c r="AF2447" s="1" t="s">
        <v>70</v>
      </c>
      <c r="AG2447" s="1" t="s">
        <v>71</v>
      </c>
      <c r="AH2447" s="1" t="s">
        <v>89</v>
      </c>
      <c r="AI2447" s="1" t="s">
        <v>57</v>
      </c>
      <c r="AJ2447" s="5">
        <v>10950</v>
      </c>
      <c r="AK2447" s="4">
        <v>-7652</v>
      </c>
      <c r="AL2447" s="4">
        <v>0</v>
      </c>
      <c r="AM2447" s="4">
        <v>0</v>
      </c>
      <c r="AN2447" s="4">
        <v>0</v>
      </c>
      <c r="AO2447" s="4">
        <v>-93592</v>
      </c>
      <c r="AP2447" s="4">
        <v>-93592</v>
      </c>
      <c r="AQ2447" s="4">
        <v>0</v>
      </c>
      <c r="AR2447" s="4">
        <v>641408</v>
      </c>
      <c r="AS2447" s="1" t="s">
        <v>52</v>
      </c>
      <c r="AT2447" s="9">
        <f t="shared" si="1127"/>
        <v>43463</v>
      </c>
      <c r="AU2447" s="9">
        <f t="shared" si="1128"/>
        <v>43435</v>
      </c>
      <c r="AV2447" s="9">
        <v>44798</v>
      </c>
      <c r="AW2447" s="11">
        <f t="shared" si="1129"/>
        <v>3.6575342465753424</v>
      </c>
      <c r="AX2447">
        <v>10</v>
      </c>
      <c r="AY2447" s="12">
        <v>0.05</v>
      </c>
      <c r="AZ2447">
        <f t="shared" si="1130"/>
        <v>9.5000000000000001E-2</v>
      </c>
      <c r="BA2447" s="13">
        <f t="shared" si="1131"/>
        <v>735000</v>
      </c>
      <c r="BB2447" s="17" t="s">
        <v>1853</v>
      </c>
      <c r="BC2447">
        <f>MATCH(BB2447,MONTHLY_INDEX!$A:$A,0)</f>
        <v>630</v>
      </c>
      <c r="BD2447">
        <f>MATCH(AU2447,MONTHLY_INDEX!$1:$1,0)</f>
        <v>84</v>
      </c>
      <c r="BE2447">
        <f>INDEX(MONTHLY_INDEX!$1:$1048576,Final!BC2447,Final!BD2447)</f>
        <v>114.9</v>
      </c>
      <c r="BF2447">
        <f>MATCH($BF$1,MONTHLY_INDEX!$1:$1,0)</f>
        <v>127</v>
      </c>
      <c r="BG2447">
        <f>INDEX(MONTHLY_INDEX!$1:$1048576,Final!BC2447,Final!BF2447)</f>
        <v>151.1</v>
      </c>
      <c r="BH2447" s="23">
        <f t="shared" si="1136"/>
        <v>0.31505657093124445</v>
      </c>
      <c r="BI2447" s="14">
        <f t="shared" si="1137"/>
        <v>966566.5796344647</v>
      </c>
      <c r="BJ2447" s="14">
        <f t="shared" si="1138"/>
        <v>335848.78482778347</v>
      </c>
      <c r="BK2447" s="15">
        <f t="shared" si="1132"/>
        <v>630717.79480668122</v>
      </c>
      <c r="BL2447" s="52">
        <v>0</v>
      </c>
      <c r="BM2447" s="15">
        <f t="shared" si="1139"/>
        <v>630717.79480668122</v>
      </c>
    </row>
    <row r="2448" spans="1:65">
      <c r="A2448" s="8">
        <v>2446</v>
      </c>
      <c r="B2448" s="1" t="s">
        <v>44</v>
      </c>
      <c r="C2448" s="1">
        <v>1500</v>
      </c>
      <c r="D2448" s="1" t="s">
        <v>60</v>
      </c>
      <c r="E2448" s="1">
        <v>150000097</v>
      </c>
      <c r="F2448" s="1" t="s">
        <v>60</v>
      </c>
      <c r="G2448" s="1" t="s">
        <v>95</v>
      </c>
      <c r="H2448" s="1">
        <v>7</v>
      </c>
      <c r="I2448" s="1" t="s">
        <v>208</v>
      </c>
      <c r="J2448" s="1" t="s">
        <v>49</v>
      </c>
      <c r="K2448" s="1">
        <v>17406001</v>
      </c>
      <c r="L2448" s="1" t="s">
        <v>50</v>
      </c>
      <c r="M2448" s="1" t="s">
        <v>51</v>
      </c>
      <c r="N2448" s="1" t="s">
        <v>64</v>
      </c>
      <c r="O2448" s="1" t="s">
        <v>65</v>
      </c>
      <c r="P2448" s="1" t="s">
        <v>66</v>
      </c>
      <c r="Q2448" s="1" t="s">
        <v>67</v>
      </c>
      <c r="R2448" s="1" t="s">
        <v>87</v>
      </c>
      <c r="S2448" s="1" t="s">
        <v>88</v>
      </c>
      <c r="T2448" s="2">
        <v>43463</v>
      </c>
      <c r="U2448" s="2">
        <v>43463</v>
      </c>
      <c r="V2448" s="1" t="s">
        <v>52</v>
      </c>
      <c r="W2448" s="3">
        <v>1</v>
      </c>
      <c r="X2448" s="1" t="s">
        <v>53</v>
      </c>
      <c r="Y2448" s="4">
        <v>126000</v>
      </c>
      <c r="Z2448" s="4">
        <v>-14732</v>
      </c>
      <c r="AA2448" s="4">
        <v>0</v>
      </c>
      <c r="AB2448" s="4">
        <v>0</v>
      </c>
      <c r="AC2448" s="4">
        <v>0</v>
      </c>
      <c r="AD2448" s="4">
        <v>126000</v>
      </c>
      <c r="AE2448" s="5">
        <v>1555</v>
      </c>
      <c r="AF2448" s="1" t="s">
        <v>70</v>
      </c>
      <c r="AG2448" s="1" t="s">
        <v>71</v>
      </c>
      <c r="AH2448" s="1" t="s">
        <v>89</v>
      </c>
      <c r="AI2448" s="1" t="s">
        <v>57</v>
      </c>
      <c r="AJ2448" s="5">
        <v>10950</v>
      </c>
      <c r="AK2448" s="4">
        <v>-1312</v>
      </c>
      <c r="AL2448" s="4">
        <v>0</v>
      </c>
      <c r="AM2448" s="4">
        <v>0</v>
      </c>
      <c r="AN2448" s="4">
        <v>0</v>
      </c>
      <c r="AO2448" s="4">
        <v>-16044</v>
      </c>
      <c r="AP2448" s="4">
        <v>-16044</v>
      </c>
      <c r="AQ2448" s="4">
        <v>0</v>
      </c>
      <c r="AR2448" s="4">
        <v>109956</v>
      </c>
      <c r="AS2448" s="1" t="s">
        <v>52</v>
      </c>
      <c r="AT2448" s="9">
        <f t="shared" si="1127"/>
        <v>43463</v>
      </c>
      <c r="AU2448" s="9">
        <f t="shared" si="1128"/>
        <v>43435</v>
      </c>
      <c r="AV2448" s="9">
        <v>44798</v>
      </c>
      <c r="AW2448" s="11">
        <f t="shared" si="1129"/>
        <v>3.6575342465753424</v>
      </c>
      <c r="AX2448">
        <v>25</v>
      </c>
      <c r="AY2448" s="12">
        <v>0.05</v>
      </c>
      <c r="AZ2448">
        <f t="shared" si="1130"/>
        <v>3.7999999999999999E-2</v>
      </c>
      <c r="BA2448" s="13">
        <f t="shared" si="1131"/>
        <v>126000</v>
      </c>
      <c r="BB2448" s="17" t="s">
        <v>2189</v>
      </c>
      <c r="BC2448">
        <f>MATCH(BB2448,MONTHLY_INDEX!$A:$A,0)</f>
        <v>798</v>
      </c>
      <c r="BD2448">
        <f>MATCH(AU2448,MONTHLY_INDEX!$1:$1,0)</f>
        <v>84</v>
      </c>
      <c r="BE2448">
        <f>INDEX(MONTHLY_INDEX!$1:$1048576,Final!BC2448,Final!BD2448)</f>
        <v>96</v>
      </c>
      <c r="BF2448">
        <f>MATCH($BF$1,MONTHLY_INDEX!$1:$1,0)</f>
        <v>127</v>
      </c>
      <c r="BG2448">
        <f>INDEX(MONTHLY_INDEX!$1:$1048576,Final!BC2448,Final!BF2448)</f>
        <v>95.3</v>
      </c>
      <c r="BH2448" s="23">
        <f t="shared" si="1136"/>
        <v>-7.2916666666666963E-3</v>
      </c>
      <c r="BI2448" s="14">
        <f t="shared" si="1137"/>
        <v>125081.25</v>
      </c>
      <c r="BJ2448" s="14">
        <f t="shared" si="1138"/>
        <v>17384.580308219178</v>
      </c>
      <c r="BK2448" s="15">
        <f t="shared" si="1132"/>
        <v>107696.66969178081</v>
      </c>
      <c r="BL2448" s="52">
        <v>0</v>
      </c>
      <c r="BM2448" s="15">
        <f t="shared" si="1139"/>
        <v>107696.66969178081</v>
      </c>
    </row>
    <row r="2449" spans="1:65">
      <c r="A2449" s="8">
        <v>2447</v>
      </c>
      <c r="B2449" s="1" t="s">
        <v>44</v>
      </c>
      <c r="C2449" s="1">
        <v>1500</v>
      </c>
      <c r="D2449" s="1" t="s">
        <v>60</v>
      </c>
      <c r="E2449" s="1">
        <v>150000097</v>
      </c>
      <c r="F2449" s="1" t="s">
        <v>60</v>
      </c>
      <c r="G2449" s="1" t="s">
        <v>96</v>
      </c>
      <c r="H2449" s="1">
        <v>8</v>
      </c>
      <c r="I2449" s="1" t="s">
        <v>208</v>
      </c>
      <c r="J2449" s="1" t="s">
        <v>49</v>
      </c>
      <c r="K2449" s="1">
        <v>17406001</v>
      </c>
      <c r="L2449" s="1" t="s">
        <v>50</v>
      </c>
      <c r="M2449" s="1" t="s">
        <v>51</v>
      </c>
      <c r="N2449" s="1" t="s">
        <v>64</v>
      </c>
      <c r="O2449" s="1" t="s">
        <v>65</v>
      </c>
      <c r="P2449" s="1" t="s">
        <v>66</v>
      </c>
      <c r="Q2449" s="1" t="s">
        <v>67</v>
      </c>
      <c r="R2449" s="1" t="s">
        <v>87</v>
      </c>
      <c r="S2449" s="1" t="s">
        <v>88</v>
      </c>
      <c r="T2449" s="2">
        <v>43463</v>
      </c>
      <c r="U2449" s="2">
        <v>43463</v>
      </c>
      <c r="V2449" s="1" t="s">
        <v>52</v>
      </c>
      <c r="W2449" s="3">
        <v>1</v>
      </c>
      <c r="X2449" s="1" t="s">
        <v>53</v>
      </c>
      <c r="Y2449" s="4">
        <v>29327302</v>
      </c>
      <c r="Z2449" s="4">
        <v>-3429143</v>
      </c>
      <c r="AA2449" s="4">
        <v>0</v>
      </c>
      <c r="AB2449" s="4">
        <v>0</v>
      </c>
      <c r="AC2449" s="4">
        <v>0</v>
      </c>
      <c r="AD2449" s="4">
        <v>29327302</v>
      </c>
      <c r="AE2449" s="5">
        <v>1555</v>
      </c>
      <c r="AF2449" s="1" t="s">
        <v>70</v>
      </c>
      <c r="AG2449" s="1" t="s">
        <v>71</v>
      </c>
      <c r="AH2449" s="1" t="s">
        <v>89</v>
      </c>
      <c r="AI2449" s="1" t="s">
        <v>57</v>
      </c>
      <c r="AJ2449" s="5">
        <v>10950</v>
      </c>
      <c r="AK2449" s="4">
        <v>-305335</v>
      </c>
      <c r="AL2449" s="4">
        <v>0</v>
      </c>
      <c r="AM2449" s="4">
        <v>0</v>
      </c>
      <c r="AN2449" s="4">
        <v>0</v>
      </c>
      <c r="AO2449" s="4">
        <v>-3734478</v>
      </c>
      <c r="AP2449" s="4">
        <v>-3734478</v>
      </c>
      <c r="AQ2449" s="4">
        <v>0</v>
      </c>
      <c r="AR2449" s="4">
        <v>25592824</v>
      </c>
      <c r="AS2449" s="1" t="s">
        <v>52</v>
      </c>
      <c r="AT2449" s="9">
        <f t="shared" si="1127"/>
        <v>43463</v>
      </c>
      <c r="AU2449" s="9">
        <f t="shared" si="1128"/>
        <v>43435</v>
      </c>
      <c r="AV2449" s="9">
        <v>44798</v>
      </c>
      <c r="AW2449" s="11">
        <f t="shared" si="1129"/>
        <v>3.6575342465753424</v>
      </c>
      <c r="AX2449">
        <v>25</v>
      </c>
      <c r="AY2449" s="12">
        <v>0.05</v>
      </c>
      <c r="AZ2449">
        <f t="shared" si="1130"/>
        <v>3.7999999999999999E-2</v>
      </c>
      <c r="BA2449" s="13">
        <f t="shared" si="1131"/>
        <v>29327302</v>
      </c>
      <c r="BB2449" s="17" t="s">
        <v>2189</v>
      </c>
      <c r="BC2449">
        <f>MATCH(BB2449,MONTHLY_INDEX!$A:$A,0)</f>
        <v>798</v>
      </c>
      <c r="BD2449">
        <f>MATCH(AU2449,MONTHLY_INDEX!$1:$1,0)</f>
        <v>84</v>
      </c>
      <c r="BE2449">
        <f>INDEX(MONTHLY_INDEX!$1:$1048576,Final!BC2449,Final!BD2449)</f>
        <v>96</v>
      </c>
      <c r="BF2449">
        <f>MATCH($BF$1,MONTHLY_INDEX!$1:$1,0)</f>
        <v>127</v>
      </c>
      <c r="BG2449">
        <f>INDEX(MONTHLY_INDEX!$1:$1048576,Final!BC2449,Final!BF2449)</f>
        <v>95.3</v>
      </c>
      <c r="BH2449" s="23">
        <f t="shared" si="1136"/>
        <v>-7.2916666666666963E-3</v>
      </c>
      <c r="BI2449" s="14">
        <f t="shared" si="1137"/>
        <v>29113457.089583334</v>
      </c>
      <c r="BJ2449" s="14">
        <f t="shared" si="1138"/>
        <v>4046371.7209714041</v>
      </c>
      <c r="BK2449" s="15">
        <f t="shared" si="1132"/>
        <v>25067085.368611928</v>
      </c>
      <c r="BL2449" s="52">
        <v>0</v>
      </c>
      <c r="BM2449" s="15">
        <f t="shared" si="1139"/>
        <v>25067085.368611928</v>
      </c>
    </row>
    <row r="2450" spans="1:65">
      <c r="A2450" s="8">
        <v>2448</v>
      </c>
      <c r="B2450" s="1" t="s">
        <v>44</v>
      </c>
      <c r="C2450" s="1">
        <v>1500</v>
      </c>
      <c r="D2450" s="1" t="s">
        <v>60</v>
      </c>
      <c r="E2450" s="1">
        <v>150000097</v>
      </c>
      <c r="F2450" s="1" t="s">
        <v>60</v>
      </c>
      <c r="G2450" s="1" t="s">
        <v>97</v>
      </c>
      <c r="H2450" s="1">
        <v>9</v>
      </c>
      <c r="I2450" s="1" t="s">
        <v>208</v>
      </c>
      <c r="J2450" s="1" t="s">
        <v>49</v>
      </c>
      <c r="K2450" s="1">
        <v>17406001</v>
      </c>
      <c r="L2450" s="1" t="s">
        <v>50</v>
      </c>
      <c r="M2450" s="1" t="s">
        <v>51</v>
      </c>
      <c r="N2450" s="1" t="s">
        <v>64</v>
      </c>
      <c r="O2450" s="1" t="s">
        <v>65</v>
      </c>
      <c r="P2450" s="1" t="s">
        <v>66</v>
      </c>
      <c r="Q2450" s="1" t="s">
        <v>67</v>
      </c>
      <c r="R2450" s="1" t="s">
        <v>87</v>
      </c>
      <c r="S2450" s="1" t="s">
        <v>88</v>
      </c>
      <c r="T2450" s="2">
        <v>43463</v>
      </c>
      <c r="U2450" s="2">
        <v>43463</v>
      </c>
      <c r="V2450" s="1" t="s">
        <v>52</v>
      </c>
      <c r="W2450" s="3">
        <v>1</v>
      </c>
      <c r="X2450" s="1" t="s">
        <v>53</v>
      </c>
      <c r="Y2450" s="4">
        <v>1517250</v>
      </c>
      <c r="Z2450" s="4">
        <v>-177405</v>
      </c>
      <c r="AA2450" s="4">
        <v>0</v>
      </c>
      <c r="AB2450" s="4">
        <v>0</v>
      </c>
      <c r="AC2450" s="4">
        <v>0</v>
      </c>
      <c r="AD2450" s="4">
        <v>1517250</v>
      </c>
      <c r="AE2450" s="5">
        <v>1555</v>
      </c>
      <c r="AF2450" s="1" t="s">
        <v>70</v>
      </c>
      <c r="AG2450" s="1" t="s">
        <v>71</v>
      </c>
      <c r="AH2450" s="1" t="s">
        <v>89</v>
      </c>
      <c r="AI2450" s="1" t="s">
        <v>57</v>
      </c>
      <c r="AJ2450" s="5">
        <v>10950</v>
      </c>
      <c r="AK2450" s="4">
        <v>-15797</v>
      </c>
      <c r="AL2450" s="4">
        <v>0</v>
      </c>
      <c r="AM2450" s="4">
        <v>0</v>
      </c>
      <c r="AN2450" s="4">
        <v>0</v>
      </c>
      <c r="AO2450" s="4">
        <v>-193202</v>
      </c>
      <c r="AP2450" s="4">
        <v>-193202</v>
      </c>
      <c r="AQ2450" s="4">
        <v>0</v>
      </c>
      <c r="AR2450" s="4">
        <v>1324048</v>
      </c>
      <c r="AS2450" s="1" t="s">
        <v>52</v>
      </c>
      <c r="AT2450" s="9">
        <f t="shared" si="1127"/>
        <v>43463</v>
      </c>
      <c r="AU2450" s="9">
        <f t="shared" si="1128"/>
        <v>43435</v>
      </c>
      <c r="AV2450" s="9">
        <v>44798</v>
      </c>
      <c r="AW2450" s="11">
        <f t="shared" si="1129"/>
        <v>3.6575342465753424</v>
      </c>
      <c r="AX2450">
        <v>15</v>
      </c>
      <c r="AY2450" s="12">
        <v>0.05</v>
      </c>
      <c r="AZ2450">
        <f t="shared" si="1130"/>
        <v>6.3333333333333325E-2</v>
      </c>
      <c r="BA2450" s="13">
        <f t="shared" si="1131"/>
        <v>1517250</v>
      </c>
      <c r="BB2450" s="17" t="s">
        <v>1941</v>
      </c>
      <c r="BC2450">
        <f>MATCH(BB2450,MONTHLY_INDEX!$A:$A,0)</f>
        <v>674</v>
      </c>
      <c r="BD2450">
        <f>MATCH(AU2450,MONTHLY_INDEX!$1:$1,0)</f>
        <v>84</v>
      </c>
      <c r="BE2450">
        <f>INDEX(MONTHLY_INDEX!$1:$1048576,Final!BC2450,Final!BD2450)</f>
        <v>106.1</v>
      </c>
      <c r="BF2450">
        <f>MATCH($BF$1,MONTHLY_INDEX!$1:$1,0)</f>
        <v>127</v>
      </c>
      <c r="BG2450">
        <f>INDEX(MONTHLY_INDEX!$1:$1048576,Final!BC2450,Final!BF2450)</f>
        <v>122.8</v>
      </c>
      <c r="BH2450" s="23">
        <f t="shared" si="1136"/>
        <v>0.15739868049010372</v>
      </c>
      <c r="BI2450" s="14">
        <f t="shared" si="1137"/>
        <v>1756063.1479736099</v>
      </c>
      <c r="BJ2450" s="14">
        <f t="shared" si="1138"/>
        <v>406781.20318128407</v>
      </c>
      <c r="BK2450" s="15">
        <f t="shared" si="1132"/>
        <v>1349281.9447923258</v>
      </c>
      <c r="BL2450" s="52">
        <v>0</v>
      </c>
      <c r="BM2450" s="15">
        <f t="shared" si="1139"/>
        <v>1349281.9447923258</v>
      </c>
    </row>
    <row r="2451" spans="1:65">
      <c r="A2451" s="8">
        <v>2449</v>
      </c>
      <c r="B2451" s="1" t="s">
        <v>44</v>
      </c>
      <c r="C2451" s="1">
        <v>1500</v>
      </c>
      <c r="D2451" s="1" t="s">
        <v>60</v>
      </c>
      <c r="E2451" s="1">
        <v>150000097</v>
      </c>
      <c r="F2451" s="1" t="s">
        <v>60</v>
      </c>
      <c r="G2451" s="1" t="s">
        <v>98</v>
      </c>
      <c r="H2451" s="1">
        <v>10</v>
      </c>
      <c r="I2451" s="1" t="s">
        <v>208</v>
      </c>
      <c r="J2451" s="1" t="s">
        <v>49</v>
      </c>
      <c r="K2451" s="1">
        <v>17406001</v>
      </c>
      <c r="L2451" s="1" t="s">
        <v>50</v>
      </c>
      <c r="M2451" s="1" t="s">
        <v>51</v>
      </c>
      <c r="N2451" s="1" t="s">
        <v>64</v>
      </c>
      <c r="O2451" s="1" t="s">
        <v>65</v>
      </c>
      <c r="P2451" s="1" t="s">
        <v>66</v>
      </c>
      <c r="Q2451" s="1" t="s">
        <v>67</v>
      </c>
      <c r="R2451" s="1" t="s">
        <v>87</v>
      </c>
      <c r="S2451" s="1" t="s">
        <v>88</v>
      </c>
      <c r="T2451" s="2">
        <v>43463</v>
      </c>
      <c r="U2451" s="2">
        <v>43463</v>
      </c>
      <c r="V2451" s="1" t="s">
        <v>52</v>
      </c>
      <c r="W2451" s="3">
        <v>1</v>
      </c>
      <c r="X2451" s="1" t="s">
        <v>53</v>
      </c>
      <c r="Y2451" s="4">
        <v>312900</v>
      </c>
      <c r="Z2451" s="4">
        <v>-36585</v>
      </c>
      <c r="AA2451" s="4">
        <v>0</v>
      </c>
      <c r="AB2451" s="4">
        <v>0</v>
      </c>
      <c r="AC2451" s="4">
        <v>0</v>
      </c>
      <c r="AD2451" s="4">
        <v>312900</v>
      </c>
      <c r="AE2451" s="5">
        <v>1555</v>
      </c>
      <c r="AF2451" s="1" t="s">
        <v>70</v>
      </c>
      <c r="AG2451" s="1" t="s">
        <v>71</v>
      </c>
      <c r="AH2451" s="1" t="s">
        <v>89</v>
      </c>
      <c r="AI2451" s="1" t="s">
        <v>57</v>
      </c>
      <c r="AJ2451" s="5">
        <v>10950</v>
      </c>
      <c r="AK2451" s="4">
        <v>-3258</v>
      </c>
      <c r="AL2451" s="4">
        <v>0</v>
      </c>
      <c r="AM2451" s="4">
        <v>0</v>
      </c>
      <c r="AN2451" s="4">
        <v>0</v>
      </c>
      <c r="AO2451" s="4">
        <v>-39843</v>
      </c>
      <c r="AP2451" s="4">
        <v>-39843</v>
      </c>
      <c r="AQ2451" s="4">
        <v>0</v>
      </c>
      <c r="AR2451" s="4">
        <v>273057</v>
      </c>
      <c r="AS2451" s="1" t="s">
        <v>52</v>
      </c>
      <c r="AT2451" s="9">
        <f t="shared" si="1127"/>
        <v>43463</v>
      </c>
      <c r="AU2451" s="9">
        <f t="shared" si="1128"/>
        <v>43435</v>
      </c>
      <c r="AV2451" s="9">
        <v>44798</v>
      </c>
      <c r="AW2451" s="11">
        <f t="shared" si="1129"/>
        <v>3.6575342465753424</v>
      </c>
      <c r="AX2451">
        <v>10</v>
      </c>
      <c r="AY2451" s="12">
        <v>0.05</v>
      </c>
      <c r="AZ2451">
        <f t="shared" si="1130"/>
        <v>9.5000000000000001E-2</v>
      </c>
      <c r="BA2451" s="13">
        <f t="shared" si="1131"/>
        <v>312900</v>
      </c>
      <c r="BB2451" s="17" t="s">
        <v>2189</v>
      </c>
      <c r="BC2451">
        <f>MATCH(BB2451,MONTHLY_INDEX!$A:$A,0)</f>
        <v>798</v>
      </c>
      <c r="BD2451">
        <f>MATCH(AU2451,MONTHLY_INDEX!$1:$1,0)</f>
        <v>84</v>
      </c>
      <c r="BE2451">
        <f>INDEX(MONTHLY_INDEX!$1:$1048576,Final!BC2451,Final!BD2451)</f>
        <v>96</v>
      </c>
      <c r="BF2451">
        <f>MATCH($BF$1,MONTHLY_INDEX!$1:$1,0)</f>
        <v>127</v>
      </c>
      <c r="BG2451">
        <f>INDEX(MONTHLY_INDEX!$1:$1048576,Final!BC2451,Final!BF2451)</f>
        <v>95.3</v>
      </c>
      <c r="BH2451" s="23">
        <f t="shared" si="1136"/>
        <v>-7.2916666666666963E-3</v>
      </c>
      <c r="BI2451" s="14">
        <f t="shared" si="1137"/>
        <v>310618.4375</v>
      </c>
      <c r="BJ2451" s="14">
        <f t="shared" si="1138"/>
        <v>107929.26941352741</v>
      </c>
      <c r="BK2451" s="15">
        <f t="shared" si="1132"/>
        <v>202689.16808647261</v>
      </c>
      <c r="BL2451" s="52">
        <v>0</v>
      </c>
      <c r="BM2451" s="15">
        <f t="shared" si="1139"/>
        <v>202689.16808647261</v>
      </c>
    </row>
    <row r="2452" spans="1:65">
      <c r="A2452" s="8">
        <v>2450</v>
      </c>
      <c r="B2452" s="1" t="s">
        <v>44</v>
      </c>
      <c r="C2452" s="1">
        <v>1500</v>
      </c>
      <c r="D2452" s="1" t="s">
        <v>60</v>
      </c>
      <c r="E2452" s="1">
        <v>150000097</v>
      </c>
      <c r="F2452" s="1" t="s">
        <v>60</v>
      </c>
      <c r="G2452" s="1" t="s">
        <v>99</v>
      </c>
      <c r="H2452" s="1">
        <v>11</v>
      </c>
      <c r="I2452" s="1" t="s">
        <v>208</v>
      </c>
      <c r="J2452" s="1" t="s">
        <v>49</v>
      </c>
      <c r="K2452" s="1">
        <v>17406001</v>
      </c>
      <c r="L2452" s="1" t="s">
        <v>50</v>
      </c>
      <c r="M2452" s="1" t="s">
        <v>51</v>
      </c>
      <c r="N2452" s="1" t="s">
        <v>64</v>
      </c>
      <c r="O2452" s="1" t="s">
        <v>65</v>
      </c>
      <c r="P2452" s="1" t="s">
        <v>66</v>
      </c>
      <c r="Q2452" s="1" t="s">
        <v>67</v>
      </c>
      <c r="R2452" s="1" t="s">
        <v>87</v>
      </c>
      <c r="S2452" s="1" t="s">
        <v>88</v>
      </c>
      <c r="T2452" s="2">
        <v>43463</v>
      </c>
      <c r="U2452" s="2">
        <v>43463</v>
      </c>
      <c r="V2452" s="1" t="s">
        <v>52</v>
      </c>
      <c r="W2452" s="3">
        <v>1</v>
      </c>
      <c r="X2452" s="1" t="s">
        <v>53</v>
      </c>
      <c r="Y2452" s="4">
        <v>1174950</v>
      </c>
      <c r="Z2452" s="4">
        <v>-137382</v>
      </c>
      <c r="AA2452" s="4">
        <v>0</v>
      </c>
      <c r="AB2452" s="4">
        <v>0</v>
      </c>
      <c r="AC2452" s="4">
        <v>0</v>
      </c>
      <c r="AD2452" s="4">
        <v>1174950</v>
      </c>
      <c r="AE2452" s="5">
        <v>1555</v>
      </c>
      <c r="AF2452" s="1" t="s">
        <v>70</v>
      </c>
      <c r="AG2452" s="1" t="s">
        <v>71</v>
      </c>
      <c r="AH2452" s="1" t="s">
        <v>89</v>
      </c>
      <c r="AI2452" s="1" t="s">
        <v>57</v>
      </c>
      <c r="AJ2452" s="5">
        <v>10950</v>
      </c>
      <c r="AK2452" s="4">
        <v>-12233</v>
      </c>
      <c r="AL2452" s="4">
        <v>0</v>
      </c>
      <c r="AM2452" s="4">
        <v>0</v>
      </c>
      <c r="AN2452" s="4">
        <v>0</v>
      </c>
      <c r="AO2452" s="4">
        <v>-149615</v>
      </c>
      <c r="AP2452" s="4">
        <v>-149615</v>
      </c>
      <c r="AQ2452" s="4">
        <v>0</v>
      </c>
      <c r="AR2452" s="4">
        <v>1025335</v>
      </c>
      <c r="AS2452" s="1" t="s">
        <v>52</v>
      </c>
      <c r="AT2452" s="9">
        <f t="shared" si="1127"/>
        <v>43463</v>
      </c>
      <c r="AU2452" s="9">
        <f t="shared" si="1128"/>
        <v>43435</v>
      </c>
      <c r="AV2452" s="9">
        <v>44798</v>
      </c>
      <c r="AW2452" s="11">
        <f t="shared" si="1129"/>
        <v>3.6575342465753424</v>
      </c>
      <c r="AX2452">
        <v>10</v>
      </c>
      <c r="AY2452" s="12">
        <v>0.05</v>
      </c>
      <c r="AZ2452">
        <f t="shared" si="1130"/>
        <v>9.5000000000000001E-2</v>
      </c>
      <c r="BA2452" s="13">
        <f t="shared" si="1131"/>
        <v>1174950</v>
      </c>
      <c r="BB2452" s="17" t="s">
        <v>2189</v>
      </c>
      <c r="BC2452">
        <f>MATCH(BB2452,MONTHLY_INDEX!$A:$A,0)</f>
        <v>798</v>
      </c>
      <c r="BD2452">
        <f>MATCH(AU2452,MONTHLY_INDEX!$1:$1,0)</f>
        <v>84</v>
      </c>
      <c r="BE2452">
        <f>INDEX(MONTHLY_INDEX!$1:$1048576,Final!BC2452,Final!BD2452)</f>
        <v>96</v>
      </c>
      <c r="BF2452">
        <f>MATCH($BF$1,MONTHLY_INDEX!$1:$1,0)</f>
        <v>127</v>
      </c>
      <c r="BG2452">
        <f>INDEX(MONTHLY_INDEX!$1:$1048576,Final!BC2452,Final!BF2452)</f>
        <v>95.3</v>
      </c>
      <c r="BH2452" s="23">
        <f t="shared" si="1136"/>
        <v>-7.2916666666666963E-3</v>
      </c>
      <c r="BI2452" s="14">
        <f t="shared" si="1137"/>
        <v>1166382.65625</v>
      </c>
      <c r="BJ2452" s="14">
        <f t="shared" si="1138"/>
        <v>405278.02843535959</v>
      </c>
      <c r="BK2452" s="15">
        <f t="shared" si="1132"/>
        <v>761104.62781464041</v>
      </c>
      <c r="BL2452" s="52">
        <v>0</v>
      </c>
      <c r="BM2452" s="15">
        <f t="shared" si="1139"/>
        <v>761104.62781464041</v>
      </c>
    </row>
    <row r="2453" spans="1:65">
      <c r="A2453" s="8">
        <v>2451</v>
      </c>
      <c r="B2453" s="1" t="s">
        <v>44</v>
      </c>
      <c r="C2453" s="1">
        <v>1500</v>
      </c>
      <c r="D2453" s="1" t="s">
        <v>60</v>
      </c>
      <c r="E2453" s="1">
        <v>150000097</v>
      </c>
      <c r="F2453" s="1" t="s">
        <v>60</v>
      </c>
      <c r="G2453" s="1" t="s">
        <v>100</v>
      </c>
      <c r="H2453" s="1">
        <v>12</v>
      </c>
      <c r="I2453" s="1" t="s">
        <v>208</v>
      </c>
      <c r="J2453" s="1" t="s">
        <v>49</v>
      </c>
      <c r="K2453" s="1">
        <v>17406001</v>
      </c>
      <c r="L2453" s="1" t="s">
        <v>50</v>
      </c>
      <c r="M2453" s="1" t="s">
        <v>51</v>
      </c>
      <c r="N2453" s="1" t="s">
        <v>64</v>
      </c>
      <c r="O2453" s="1" t="s">
        <v>65</v>
      </c>
      <c r="P2453" s="1" t="s">
        <v>66</v>
      </c>
      <c r="Q2453" s="1" t="s">
        <v>67</v>
      </c>
      <c r="R2453" s="1" t="s">
        <v>87</v>
      </c>
      <c r="S2453" s="1" t="s">
        <v>88</v>
      </c>
      <c r="T2453" s="2">
        <v>43463</v>
      </c>
      <c r="U2453" s="2">
        <v>43463</v>
      </c>
      <c r="V2453" s="1" t="s">
        <v>52</v>
      </c>
      <c r="W2453" s="3">
        <v>1</v>
      </c>
      <c r="X2453" s="1" t="s">
        <v>53</v>
      </c>
      <c r="Y2453" s="4">
        <v>582750</v>
      </c>
      <c r="Z2453" s="4">
        <v>-68138</v>
      </c>
      <c r="AA2453" s="4">
        <v>0</v>
      </c>
      <c r="AB2453" s="4">
        <v>0</v>
      </c>
      <c r="AC2453" s="4">
        <v>0</v>
      </c>
      <c r="AD2453" s="4">
        <v>582750</v>
      </c>
      <c r="AE2453" s="5">
        <v>1555</v>
      </c>
      <c r="AF2453" s="1" t="s">
        <v>70</v>
      </c>
      <c r="AG2453" s="1" t="s">
        <v>71</v>
      </c>
      <c r="AH2453" s="1" t="s">
        <v>89</v>
      </c>
      <c r="AI2453" s="1" t="s">
        <v>57</v>
      </c>
      <c r="AJ2453" s="5">
        <v>10950</v>
      </c>
      <c r="AK2453" s="4">
        <v>-6067</v>
      </c>
      <c r="AL2453" s="4">
        <v>0</v>
      </c>
      <c r="AM2453" s="4">
        <v>0</v>
      </c>
      <c r="AN2453" s="4">
        <v>0</v>
      </c>
      <c r="AO2453" s="4">
        <v>-74205</v>
      </c>
      <c r="AP2453" s="4">
        <v>-74205</v>
      </c>
      <c r="AQ2453" s="4">
        <v>0</v>
      </c>
      <c r="AR2453" s="4">
        <v>508545</v>
      </c>
      <c r="AS2453" s="1" t="s">
        <v>52</v>
      </c>
      <c r="AT2453" s="9">
        <f t="shared" si="1127"/>
        <v>43463</v>
      </c>
      <c r="AU2453" s="9">
        <f t="shared" si="1128"/>
        <v>43435</v>
      </c>
      <c r="AV2453" s="9">
        <v>44798</v>
      </c>
      <c r="AW2453" s="11">
        <f t="shared" si="1129"/>
        <v>3.6575342465753424</v>
      </c>
      <c r="AX2453">
        <v>10</v>
      </c>
      <c r="AY2453" s="12">
        <v>0.05</v>
      </c>
      <c r="AZ2453">
        <f t="shared" si="1130"/>
        <v>9.5000000000000001E-2</v>
      </c>
      <c r="BA2453" s="13">
        <f t="shared" si="1131"/>
        <v>582750</v>
      </c>
      <c r="BB2453" s="17" t="s">
        <v>1973</v>
      </c>
      <c r="BC2453">
        <f>MATCH(BB2453,MONTHLY_INDEX!$A:$A,0)</f>
        <v>690</v>
      </c>
      <c r="BD2453">
        <f>MATCH(AU2453,MONTHLY_INDEX!$1:$1,0)</f>
        <v>84</v>
      </c>
      <c r="BE2453">
        <f>INDEX(MONTHLY_INDEX!$1:$1048576,Final!BC2453,Final!BD2453)</f>
        <v>111.5</v>
      </c>
      <c r="BF2453">
        <f>MATCH($BF$1,MONTHLY_INDEX!$1:$1,0)</f>
        <v>127</v>
      </c>
      <c r="BG2453">
        <f>INDEX(MONTHLY_INDEX!$1:$1048576,Final!BC2453,Final!BF2453)</f>
        <v>145.69999999999999</v>
      </c>
      <c r="BH2453" s="23">
        <f t="shared" si="1136"/>
        <v>0.30672645739910304</v>
      </c>
      <c r="BI2453" s="14">
        <f t="shared" si="1137"/>
        <v>761494.84304932738</v>
      </c>
      <c r="BJ2453" s="14">
        <f t="shared" si="1138"/>
        <v>264593.37936912588</v>
      </c>
      <c r="BK2453" s="15">
        <f t="shared" si="1132"/>
        <v>496901.4636802015</v>
      </c>
      <c r="BL2453" s="52">
        <v>0</v>
      </c>
      <c r="BM2453" s="15">
        <f t="shared" si="1139"/>
        <v>496901.4636802015</v>
      </c>
    </row>
    <row r="2454" spans="1:65">
      <c r="A2454" s="8">
        <v>2452</v>
      </c>
      <c r="B2454" s="1" t="s">
        <v>44</v>
      </c>
      <c r="C2454" s="1">
        <v>1500</v>
      </c>
      <c r="D2454" s="1" t="s">
        <v>60</v>
      </c>
      <c r="E2454" s="1">
        <v>150000097</v>
      </c>
      <c r="F2454" s="1" t="s">
        <v>60</v>
      </c>
      <c r="G2454" s="1" t="s">
        <v>101</v>
      </c>
      <c r="H2454" s="1">
        <v>13</v>
      </c>
      <c r="I2454" s="1" t="s">
        <v>208</v>
      </c>
      <c r="J2454" s="1" t="s">
        <v>49</v>
      </c>
      <c r="K2454" s="1">
        <v>17406001</v>
      </c>
      <c r="L2454" s="1" t="s">
        <v>50</v>
      </c>
      <c r="M2454" s="1" t="s">
        <v>51</v>
      </c>
      <c r="N2454" s="1" t="s">
        <v>64</v>
      </c>
      <c r="O2454" s="1" t="s">
        <v>65</v>
      </c>
      <c r="P2454" s="1" t="s">
        <v>66</v>
      </c>
      <c r="Q2454" s="1" t="s">
        <v>67</v>
      </c>
      <c r="R2454" s="1" t="s">
        <v>87</v>
      </c>
      <c r="S2454" s="1" t="s">
        <v>88</v>
      </c>
      <c r="T2454" s="2">
        <v>43463</v>
      </c>
      <c r="U2454" s="2">
        <v>43463</v>
      </c>
      <c r="V2454" s="1" t="s">
        <v>52</v>
      </c>
      <c r="W2454" s="3">
        <v>1</v>
      </c>
      <c r="X2454" s="1" t="s">
        <v>53</v>
      </c>
      <c r="Y2454" s="4">
        <v>9976171</v>
      </c>
      <c r="Z2454" s="4">
        <v>-1166479</v>
      </c>
      <c r="AA2454" s="4">
        <v>0</v>
      </c>
      <c r="AB2454" s="4">
        <v>0</v>
      </c>
      <c r="AC2454" s="4">
        <v>0</v>
      </c>
      <c r="AD2454" s="4">
        <v>9976171</v>
      </c>
      <c r="AE2454" s="5">
        <v>1555</v>
      </c>
      <c r="AF2454" s="1" t="s">
        <v>70</v>
      </c>
      <c r="AG2454" s="1" t="s">
        <v>71</v>
      </c>
      <c r="AH2454" s="1" t="s">
        <v>89</v>
      </c>
      <c r="AI2454" s="1" t="s">
        <v>57</v>
      </c>
      <c r="AJ2454" s="5">
        <v>10950</v>
      </c>
      <c r="AK2454" s="4">
        <v>-103865</v>
      </c>
      <c r="AL2454" s="4">
        <v>0</v>
      </c>
      <c r="AM2454" s="4">
        <v>0</v>
      </c>
      <c r="AN2454" s="4">
        <v>0</v>
      </c>
      <c r="AO2454" s="4">
        <v>-1270344</v>
      </c>
      <c r="AP2454" s="4">
        <v>-1270344</v>
      </c>
      <c r="AQ2454" s="4">
        <v>0</v>
      </c>
      <c r="AR2454" s="4">
        <v>8705827</v>
      </c>
      <c r="AS2454" s="1" t="s">
        <v>52</v>
      </c>
      <c r="AT2454" s="9">
        <f t="shared" si="1127"/>
        <v>43463</v>
      </c>
      <c r="AU2454" s="9">
        <f t="shared" si="1128"/>
        <v>43435</v>
      </c>
      <c r="AV2454" s="9">
        <v>44798</v>
      </c>
      <c r="AW2454" s="11">
        <f t="shared" si="1129"/>
        <v>3.6575342465753424</v>
      </c>
      <c r="AX2454">
        <v>25</v>
      </c>
      <c r="AY2454" s="12">
        <v>0.05</v>
      </c>
      <c r="AZ2454">
        <f t="shared" si="1130"/>
        <v>3.7999999999999999E-2</v>
      </c>
      <c r="BA2454" s="13">
        <f t="shared" si="1131"/>
        <v>9976171</v>
      </c>
      <c r="BB2454" s="17" t="s">
        <v>2189</v>
      </c>
      <c r="BC2454">
        <f>MATCH(BB2454,MONTHLY_INDEX!$A:$A,0)</f>
        <v>798</v>
      </c>
      <c r="BD2454">
        <f>MATCH(AU2454,MONTHLY_INDEX!$1:$1,0)</f>
        <v>84</v>
      </c>
      <c r="BE2454">
        <f>INDEX(MONTHLY_INDEX!$1:$1048576,Final!BC2454,Final!BD2454)</f>
        <v>96</v>
      </c>
      <c r="BF2454">
        <f>MATCH($BF$1,MONTHLY_INDEX!$1:$1,0)</f>
        <v>127</v>
      </c>
      <c r="BG2454">
        <f>INDEX(MONTHLY_INDEX!$1:$1048576,Final!BC2454,Final!BF2454)</f>
        <v>95.3</v>
      </c>
      <c r="BH2454" s="23">
        <f t="shared" si="1136"/>
        <v>-7.2916666666666963E-3</v>
      </c>
      <c r="BI2454" s="14">
        <f t="shared" si="1137"/>
        <v>9903428.0864583328</v>
      </c>
      <c r="BJ2454" s="14">
        <f t="shared" si="1138"/>
        <v>1376440.8406192637</v>
      </c>
      <c r="BK2454" s="15">
        <f t="shared" si="1132"/>
        <v>8526987.2458390687</v>
      </c>
      <c r="BL2454" s="52">
        <v>0</v>
      </c>
      <c r="BM2454" s="15">
        <f t="shared" si="1139"/>
        <v>8526987.2458390687</v>
      </c>
    </row>
    <row r="2455" spans="1:65">
      <c r="A2455" s="8">
        <v>2453</v>
      </c>
      <c r="B2455" s="1" t="s">
        <v>44</v>
      </c>
      <c r="C2455" s="1">
        <v>1500</v>
      </c>
      <c r="D2455" s="1" t="s">
        <v>60</v>
      </c>
      <c r="E2455" s="1">
        <v>150000097</v>
      </c>
      <c r="F2455" s="1" t="s">
        <v>60</v>
      </c>
      <c r="G2455" s="1" t="s">
        <v>102</v>
      </c>
      <c r="H2455" s="1">
        <v>14</v>
      </c>
      <c r="I2455" s="1" t="s">
        <v>208</v>
      </c>
      <c r="J2455" s="1" t="s">
        <v>49</v>
      </c>
      <c r="K2455" s="1">
        <v>17406001</v>
      </c>
      <c r="L2455" s="1" t="s">
        <v>50</v>
      </c>
      <c r="M2455" s="1" t="s">
        <v>51</v>
      </c>
      <c r="N2455" s="1" t="s">
        <v>64</v>
      </c>
      <c r="O2455" s="1" t="s">
        <v>65</v>
      </c>
      <c r="P2455" s="1" t="s">
        <v>66</v>
      </c>
      <c r="Q2455" s="1" t="s">
        <v>67</v>
      </c>
      <c r="R2455" s="1" t="s">
        <v>87</v>
      </c>
      <c r="S2455" s="1" t="s">
        <v>88</v>
      </c>
      <c r="T2455" s="2">
        <v>43463</v>
      </c>
      <c r="U2455" s="2">
        <v>43463</v>
      </c>
      <c r="V2455" s="1" t="s">
        <v>52</v>
      </c>
      <c r="W2455" s="3">
        <v>1</v>
      </c>
      <c r="X2455" s="1" t="s">
        <v>53</v>
      </c>
      <c r="Y2455" s="4">
        <v>21103901</v>
      </c>
      <c r="Z2455" s="4">
        <v>-2467607</v>
      </c>
      <c r="AA2455" s="4">
        <v>0</v>
      </c>
      <c r="AB2455" s="4">
        <v>0</v>
      </c>
      <c r="AC2455" s="4">
        <v>0</v>
      </c>
      <c r="AD2455" s="4">
        <v>21103901</v>
      </c>
      <c r="AE2455" s="5">
        <v>1555</v>
      </c>
      <c r="AF2455" s="1" t="s">
        <v>70</v>
      </c>
      <c r="AG2455" s="1" t="s">
        <v>71</v>
      </c>
      <c r="AH2455" s="1" t="s">
        <v>89</v>
      </c>
      <c r="AI2455" s="1" t="s">
        <v>57</v>
      </c>
      <c r="AJ2455" s="5">
        <v>10950</v>
      </c>
      <c r="AK2455" s="4">
        <v>-219719</v>
      </c>
      <c r="AL2455" s="4">
        <v>0</v>
      </c>
      <c r="AM2455" s="4">
        <v>0</v>
      </c>
      <c r="AN2455" s="4">
        <v>0</v>
      </c>
      <c r="AO2455" s="4">
        <v>-2687326</v>
      </c>
      <c r="AP2455" s="4">
        <v>-2687326</v>
      </c>
      <c r="AQ2455" s="4">
        <v>0</v>
      </c>
      <c r="AR2455" s="4">
        <v>18416575</v>
      </c>
      <c r="AS2455" s="1" t="s">
        <v>52</v>
      </c>
      <c r="AT2455" s="9">
        <f t="shared" si="1127"/>
        <v>43463</v>
      </c>
      <c r="AU2455" s="9">
        <f t="shared" si="1128"/>
        <v>43435</v>
      </c>
      <c r="AV2455" s="9">
        <v>44798</v>
      </c>
      <c r="AW2455" s="11">
        <f t="shared" si="1129"/>
        <v>3.6575342465753424</v>
      </c>
      <c r="AX2455">
        <v>25</v>
      </c>
      <c r="AY2455" s="12">
        <v>0.05</v>
      </c>
      <c r="AZ2455">
        <f t="shared" si="1130"/>
        <v>3.7999999999999999E-2</v>
      </c>
      <c r="BA2455" s="13">
        <f t="shared" si="1131"/>
        <v>21103901</v>
      </c>
      <c r="BB2455" s="17" t="s">
        <v>2189</v>
      </c>
      <c r="BC2455">
        <f>MATCH(BB2455,MONTHLY_INDEX!$A:$A,0)</f>
        <v>798</v>
      </c>
      <c r="BD2455">
        <f>MATCH(AU2455,MONTHLY_INDEX!$1:$1,0)</f>
        <v>84</v>
      </c>
      <c r="BE2455">
        <f>INDEX(MONTHLY_INDEX!$1:$1048576,Final!BC2455,Final!BD2455)</f>
        <v>96</v>
      </c>
      <c r="BF2455">
        <f>MATCH($BF$1,MONTHLY_INDEX!$1:$1,0)</f>
        <v>127</v>
      </c>
      <c r="BG2455">
        <f>INDEX(MONTHLY_INDEX!$1:$1048576,Final!BC2455,Final!BF2455)</f>
        <v>95.3</v>
      </c>
      <c r="BH2455" s="23">
        <f t="shared" si="1136"/>
        <v>-7.2916666666666963E-3</v>
      </c>
      <c r="BI2455" s="14">
        <f t="shared" si="1137"/>
        <v>20950018.388541665</v>
      </c>
      <c r="BJ2455" s="14">
        <f t="shared" si="1138"/>
        <v>2911765.5694540236</v>
      </c>
      <c r="BK2455" s="15">
        <f t="shared" si="1132"/>
        <v>18038252.819087639</v>
      </c>
      <c r="BL2455" s="52">
        <v>0</v>
      </c>
      <c r="BM2455" s="15">
        <f t="shared" si="1139"/>
        <v>18038252.819087639</v>
      </c>
    </row>
    <row r="2456" spans="1:65">
      <c r="A2456" s="8">
        <v>2454</v>
      </c>
      <c r="B2456" s="1" t="s">
        <v>44</v>
      </c>
      <c r="C2456" s="1">
        <v>1500</v>
      </c>
      <c r="D2456" s="1" t="s">
        <v>60</v>
      </c>
      <c r="E2456" s="1">
        <v>150000097</v>
      </c>
      <c r="F2456" s="1" t="s">
        <v>60</v>
      </c>
      <c r="G2456" s="1" t="s">
        <v>103</v>
      </c>
      <c r="H2456" s="1">
        <v>15</v>
      </c>
      <c r="I2456" s="1" t="s">
        <v>208</v>
      </c>
      <c r="J2456" s="1" t="s">
        <v>49</v>
      </c>
      <c r="K2456" s="1">
        <v>17406001</v>
      </c>
      <c r="L2456" s="1" t="s">
        <v>50</v>
      </c>
      <c r="M2456" s="1" t="s">
        <v>51</v>
      </c>
      <c r="N2456" s="1" t="s">
        <v>64</v>
      </c>
      <c r="O2456" s="1" t="s">
        <v>65</v>
      </c>
      <c r="P2456" s="1" t="s">
        <v>66</v>
      </c>
      <c r="Q2456" s="1" t="s">
        <v>67</v>
      </c>
      <c r="R2456" s="1" t="s">
        <v>87</v>
      </c>
      <c r="S2456" s="1" t="s">
        <v>88</v>
      </c>
      <c r="T2456" s="2">
        <v>43463</v>
      </c>
      <c r="U2456" s="2">
        <v>43463</v>
      </c>
      <c r="V2456" s="1" t="s">
        <v>52</v>
      </c>
      <c r="W2456" s="3">
        <v>1</v>
      </c>
      <c r="X2456" s="1" t="s">
        <v>53</v>
      </c>
      <c r="Y2456" s="4">
        <v>580650</v>
      </c>
      <c r="Z2456" s="4">
        <v>-67893</v>
      </c>
      <c r="AA2456" s="4">
        <v>0</v>
      </c>
      <c r="AB2456" s="4">
        <v>0</v>
      </c>
      <c r="AC2456" s="4">
        <v>0</v>
      </c>
      <c r="AD2456" s="4">
        <v>580650</v>
      </c>
      <c r="AE2456" s="5">
        <v>1555</v>
      </c>
      <c r="AF2456" s="1" t="s">
        <v>70</v>
      </c>
      <c r="AG2456" s="1" t="s">
        <v>71</v>
      </c>
      <c r="AH2456" s="1" t="s">
        <v>89</v>
      </c>
      <c r="AI2456" s="1" t="s">
        <v>57</v>
      </c>
      <c r="AJ2456" s="5">
        <v>10950</v>
      </c>
      <c r="AK2456" s="4">
        <v>-6045</v>
      </c>
      <c r="AL2456" s="4">
        <v>0</v>
      </c>
      <c r="AM2456" s="4">
        <v>0</v>
      </c>
      <c r="AN2456" s="4">
        <v>0</v>
      </c>
      <c r="AO2456" s="4">
        <v>-73938</v>
      </c>
      <c r="AP2456" s="4">
        <v>-73938</v>
      </c>
      <c r="AQ2456" s="4">
        <v>0</v>
      </c>
      <c r="AR2456" s="4">
        <v>506712</v>
      </c>
      <c r="AS2456" s="1" t="s">
        <v>52</v>
      </c>
      <c r="AT2456" s="9">
        <f t="shared" si="1127"/>
        <v>43463</v>
      </c>
      <c r="AU2456" s="9">
        <f t="shared" si="1128"/>
        <v>43435</v>
      </c>
      <c r="AV2456" s="9">
        <v>44798</v>
      </c>
      <c r="AW2456" s="11">
        <f t="shared" si="1129"/>
        <v>3.6575342465753424</v>
      </c>
      <c r="AX2456">
        <v>10</v>
      </c>
      <c r="AY2456" s="12">
        <v>0.05</v>
      </c>
      <c r="AZ2456">
        <f t="shared" si="1130"/>
        <v>9.5000000000000001E-2</v>
      </c>
      <c r="BA2456" s="13">
        <f t="shared" si="1131"/>
        <v>580650</v>
      </c>
      <c r="BB2456" s="17" t="s">
        <v>1941</v>
      </c>
      <c r="BC2456">
        <f>MATCH(BB2456,MONTHLY_INDEX!$A:$A,0)</f>
        <v>674</v>
      </c>
      <c r="BD2456">
        <f>MATCH(AU2456,MONTHLY_INDEX!$1:$1,0)</f>
        <v>84</v>
      </c>
      <c r="BE2456">
        <f>INDEX(MONTHLY_INDEX!$1:$1048576,Final!BC2456,Final!BD2456)</f>
        <v>106.1</v>
      </c>
      <c r="BF2456">
        <f>MATCH($BF$1,MONTHLY_INDEX!$1:$1,0)</f>
        <v>127</v>
      </c>
      <c r="BG2456">
        <f>INDEX(MONTHLY_INDEX!$1:$1048576,Final!BC2456,Final!BF2456)</f>
        <v>122.8</v>
      </c>
      <c r="BH2456" s="23">
        <f t="shared" si="1136"/>
        <v>0.15739868049010372</v>
      </c>
      <c r="BI2456" s="14">
        <f t="shared" si="1137"/>
        <v>672043.54382657877</v>
      </c>
      <c r="BJ2456" s="14">
        <f t="shared" si="1138"/>
        <v>233512.11628987905</v>
      </c>
      <c r="BK2456" s="15">
        <f t="shared" si="1132"/>
        <v>438531.42753669969</v>
      </c>
      <c r="BL2456" s="52">
        <v>0</v>
      </c>
      <c r="BM2456" s="15">
        <f t="shared" si="1139"/>
        <v>438531.42753669969</v>
      </c>
    </row>
    <row r="2457" spans="1:65">
      <c r="A2457" s="8">
        <v>2455</v>
      </c>
      <c r="B2457" s="1" t="s">
        <v>44</v>
      </c>
      <c r="C2457" s="1">
        <v>1500</v>
      </c>
      <c r="D2457" s="1" t="s">
        <v>60</v>
      </c>
      <c r="E2457" s="1">
        <v>150000097</v>
      </c>
      <c r="F2457" s="1" t="s">
        <v>60</v>
      </c>
      <c r="G2457" s="1" t="s">
        <v>104</v>
      </c>
      <c r="H2457" s="1">
        <v>16</v>
      </c>
      <c r="I2457" s="1" t="s">
        <v>208</v>
      </c>
      <c r="J2457" s="1" t="s">
        <v>49</v>
      </c>
      <c r="K2457" s="1">
        <v>17406001</v>
      </c>
      <c r="L2457" s="1" t="s">
        <v>50</v>
      </c>
      <c r="M2457" s="1" t="s">
        <v>51</v>
      </c>
      <c r="N2457" s="1" t="s">
        <v>64</v>
      </c>
      <c r="O2457" s="1" t="s">
        <v>65</v>
      </c>
      <c r="P2457" s="1" t="s">
        <v>66</v>
      </c>
      <c r="Q2457" s="1" t="s">
        <v>67</v>
      </c>
      <c r="R2457" s="1" t="s">
        <v>87</v>
      </c>
      <c r="S2457" s="1" t="s">
        <v>88</v>
      </c>
      <c r="T2457" s="2">
        <v>43463</v>
      </c>
      <c r="U2457" s="2">
        <v>43463</v>
      </c>
      <c r="V2457" s="1" t="s">
        <v>52</v>
      </c>
      <c r="W2457" s="3">
        <v>1</v>
      </c>
      <c r="X2457" s="1" t="s">
        <v>53</v>
      </c>
      <c r="Y2457" s="4">
        <v>175035</v>
      </c>
      <c r="Z2457" s="4">
        <v>-20465</v>
      </c>
      <c r="AA2457" s="4">
        <v>0</v>
      </c>
      <c r="AB2457" s="4">
        <v>0</v>
      </c>
      <c r="AC2457" s="4">
        <v>0</v>
      </c>
      <c r="AD2457" s="4">
        <v>175035</v>
      </c>
      <c r="AE2457" s="5">
        <v>1555</v>
      </c>
      <c r="AF2457" s="1" t="s">
        <v>70</v>
      </c>
      <c r="AG2457" s="1" t="s">
        <v>71</v>
      </c>
      <c r="AH2457" s="1" t="s">
        <v>89</v>
      </c>
      <c r="AI2457" s="1" t="s">
        <v>57</v>
      </c>
      <c r="AJ2457" s="5">
        <v>10950</v>
      </c>
      <c r="AK2457" s="4">
        <v>-1822</v>
      </c>
      <c r="AL2457" s="4">
        <v>0</v>
      </c>
      <c r="AM2457" s="4">
        <v>0</v>
      </c>
      <c r="AN2457" s="4">
        <v>0</v>
      </c>
      <c r="AO2457" s="4">
        <v>-22287</v>
      </c>
      <c r="AP2457" s="4">
        <v>-22287</v>
      </c>
      <c r="AQ2457" s="4">
        <v>0</v>
      </c>
      <c r="AR2457" s="4">
        <v>152748</v>
      </c>
      <c r="AS2457" s="1" t="s">
        <v>52</v>
      </c>
      <c r="AT2457" s="9">
        <f t="shared" si="1127"/>
        <v>43463</v>
      </c>
      <c r="AU2457" s="9">
        <f t="shared" si="1128"/>
        <v>43435</v>
      </c>
      <c r="AV2457" s="9">
        <v>44798</v>
      </c>
      <c r="AW2457" s="11">
        <f t="shared" si="1129"/>
        <v>3.6575342465753424</v>
      </c>
      <c r="AX2457">
        <v>10</v>
      </c>
      <c r="AY2457" s="12">
        <v>0.05</v>
      </c>
      <c r="AZ2457">
        <f t="shared" si="1130"/>
        <v>9.5000000000000001E-2</v>
      </c>
      <c r="BA2457" s="13">
        <f t="shared" si="1131"/>
        <v>175035</v>
      </c>
      <c r="BB2457" s="17" t="s">
        <v>1877</v>
      </c>
      <c r="BC2457">
        <f>MATCH(BB2457,MONTHLY_INDEX!$A:$A,0)</f>
        <v>642</v>
      </c>
      <c r="BD2457">
        <f>MATCH(AU2457,MONTHLY_INDEX!$1:$1,0)</f>
        <v>84</v>
      </c>
      <c r="BE2457">
        <f>INDEX(MONTHLY_INDEX!$1:$1048576,Final!BC2457,Final!BD2457)</f>
        <v>79.3</v>
      </c>
      <c r="BF2457">
        <f>MATCH($BF$1,MONTHLY_INDEX!$1:$1,0)</f>
        <v>127</v>
      </c>
      <c r="BG2457">
        <f>INDEX(MONTHLY_INDEX!$1:$1048576,Final!BC2457,Final!BF2457)</f>
        <v>94</v>
      </c>
      <c r="BH2457" s="23">
        <f t="shared" si="1136"/>
        <v>0.18537200504413623</v>
      </c>
      <c r="BI2457" s="14">
        <f t="shared" si="1137"/>
        <v>207481.5889029004</v>
      </c>
      <c r="BJ2457" s="14">
        <f t="shared" si="1138"/>
        <v>72092.746609891343</v>
      </c>
      <c r="BK2457" s="15">
        <f t="shared" si="1132"/>
        <v>135388.84229300905</v>
      </c>
      <c r="BL2457" s="52">
        <v>0</v>
      </c>
      <c r="BM2457" s="15">
        <f t="shared" si="1139"/>
        <v>135388.84229300905</v>
      </c>
    </row>
    <row r="2458" spans="1:65">
      <c r="A2458" s="8">
        <v>2456</v>
      </c>
      <c r="B2458" s="1" t="s">
        <v>44</v>
      </c>
      <c r="C2458" s="1">
        <v>1500</v>
      </c>
      <c r="D2458" s="1" t="s">
        <v>60</v>
      </c>
      <c r="E2458" s="1">
        <v>150000097</v>
      </c>
      <c r="F2458" s="1" t="s">
        <v>60</v>
      </c>
      <c r="G2458" s="1" t="s">
        <v>105</v>
      </c>
      <c r="H2458" s="1">
        <v>17</v>
      </c>
      <c r="I2458" s="1" t="s">
        <v>208</v>
      </c>
      <c r="J2458" s="1" t="s">
        <v>49</v>
      </c>
      <c r="K2458" s="1">
        <v>17406001</v>
      </c>
      <c r="L2458" s="1" t="s">
        <v>50</v>
      </c>
      <c r="M2458" s="1" t="s">
        <v>51</v>
      </c>
      <c r="N2458" s="1" t="s">
        <v>64</v>
      </c>
      <c r="O2458" s="1" t="s">
        <v>65</v>
      </c>
      <c r="P2458" s="1" t="s">
        <v>66</v>
      </c>
      <c r="Q2458" s="1" t="s">
        <v>67</v>
      </c>
      <c r="R2458" s="1" t="s">
        <v>87</v>
      </c>
      <c r="S2458" s="1" t="s">
        <v>88</v>
      </c>
      <c r="T2458" s="2">
        <v>43463</v>
      </c>
      <c r="U2458" s="2">
        <v>43463</v>
      </c>
      <c r="V2458" s="1" t="s">
        <v>52</v>
      </c>
      <c r="W2458" s="3">
        <v>1</v>
      </c>
      <c r="X2458" s="1" t="s">
        <v>53</v>
      </c>
      <c r="Y2458" s="4">
        <v>132796</v>
      </c>
      <c r="Z2458" s="4">
        <v>-15525</v>
      </c>
      <c r="AA2458" s="4">
        <v>0</v>
      </c>
      <c r="AB2458" s="4">
        <v>0</v>
      </c>
      <c r="AC2458" s="4">
        <v>0</v>
      </c>
      <c r="AD2458" s="4">
        <v>132796</v>
      </c>
      <c r="AE2458" s="5">
        <v>1555</v>
      </c>
      <c r="AF2458" s="1" t="s">
        <v>70</v>
      </c>
      <c r="AG2458" s="1" t="s">
        <v>71</v>
      </c>
      <c r="AH2458" s="1" t="s">
        <v>89</v>
      </c>
      <c r="AI2458" s="1" t="s">
        <v>57</v>
      </c>
      <c r="AJ2458" s="5">
        <v>10950</v>
      </c>
      <c r="AK2458" s="4">
        <v>-1383</v>
      </c>
      <c r="AL2458" s="4">
        <v>0</v>
      </c>
      <c r="AM2458" s="4">
        <v>0</v>
      </c>
      <c r="AN2458" s="4">
        <v>0</v>
      </c>
      <c r="AO2458" s="4">
        <v>-16908</v>
      </c>
      <c r="AP2458" s="4">
        <v>-16908</v>
      </c>
      <c r="AQ2458" s="4">
        <v>0</v>
      </c>
      <c r="AR2458" s="4">
        <v>115888</v>
      </c>
      <c r="AS2458" s="1" t="s">
        <v>52</v>
      </c>
      <c r="AT2458" s="9">
        <f t="shared" si="1127"/>
        <v>43463</v>
      </c>
      <c r="AU2458" s="9">
        <f t="shared" si="1128"/>
        <v>43435</v>
      </c>
      <c r="AV2458" s="9">
        <v>44798</v>
      </c>
      <c r="AW2458" s="11">
        <f t="shared" si="1129"/>
        <v>3.6575342465753424</v>
      </c>
      <c r="AX2458">
        <v>10</v>
      </c>
      <c r="AY2458" s="12">
        <v>0.05</v>
      </c>
      <c r="AZ2458">
        <f t="shared" si="1130"/>
        <v>9.5000000000000001E-2</v>
      </c>
      <c r="BA2458" s="13">
        <f t="shared" si="1131"/>
        <v>132796</v>
      </c>
      <c r="BB2458" s="17" t="s">
        <v>2189</v>
      </c>
      <c r="BC2458">
        <f>MATCH(BB2458,MONTHLY_INDEX!$A:$A,0)</f>
        <v>798</v>
      </c>
      <c r="BD2458">
        <f>MATCH(AU2458,MONTHLY_INDEX!$1:$1,0)</f>
        <v>84</v>
      </c>
      <c r="BE2458">
        <f>INDEX(MONTHLY_INDEX!$1:$1048576,Final!BC2458,Final!BD2458)</f>
        <v>96</v>
      </c>
      <c r="BF2458">
        <f>MATCH($BF$1,MONTHLY_INDEX!$1:$1,0)</f>
        <v>127</v>
      </c>
      <c r="BG2458">
        <f>INDEX(MONTHLY_INDEX!$1:$1048576,Final!BC2458,Final!BF2458)</f>
        <v>95.3</v>
      </c>
      <c r="BH2458" s="23">
        <f t="shared" si="1136"/>
        <v>-7.2916666666666963E-3</v>
      </c>
      <c r="BI2458" s="14">
        <f t="shared" si="1137"/>
        <v>131827.69583333333</v>
      </c>
      <c r="BJ2458" s="14">
        <f t="shared" si="1138"/>
        <v>45805.609654965752</v>
      </c>
      <c r="BK2458" s="15">
        <f t="shared" si="1132"/>
        <v>86022.086178367579</v>
      </c>
      <c r="BL2458" s="52">
        <v>0</v>
      </c>
      <c r="BM2458" s="15">
        <f t="shared" si="1139"/>
        <v>86022.086178367579</v>
      </c>
    </row>
    <row r="2459" spans="1:65">
      <c r="A2459" s="8">
        <v>2457</v>
      </c>
      <c r="B2459" s="1" t="s">
        <v>44</v>
      </c>
      <c r="C2459" s="1">
        <v>1500</v>
      </c>
      <c r="D2459" s="1" t="s">
        <v>60</v>
      </c>
      <c r="E2459" s="1">
        <v>150000097</v>
      </c>
      <c r="F2459" s="1" t="s">
        <v>60</v>
      </c>
      <c r="G2459" s="1" t="s">
        <v>106</v>
      </c>
      <c r="H2459" s="1">
        <v>18</v>
      </c>
      <c r="I2459" s="1" t="s">
        <v>208</v>
      </c>
      <c r="J2459" s="1" t="s">
        <v>49</v>
      </c>
      <c r="K2459" s="1">
        <v>17406001</v>
      </c>
      <c r="L2459" s="1" t="s">
        <v>50</v>
      </c>
      <c r="M2459" s="1" t="s">
        <v>51</v>
      </c>
      <c r="N2459" s="1" t="s">
        <v>64</v>
      </c>
      <c r="O2459" s="1" t="s">
        <v>65</v>
      </c>
      <c r="P2459" s="1" t="s">
        <v>66</v>
      </c>
      <c r="Q2459" s="1" t="s">
        <v>67</v>
      </c>
      <c r="R2459" s="1" t="s">
        <v>87</v>
      </c>
      <c r="S2459" s="1" t="s">
        <v>88</v>
      </c>
      <c r="T2459" s="2">
        <v>43463</v>
      </c>
      <c r="U2459" s="2">
        <v>43463</v>
      </c>
      <c r="V2459" s="1" t="s">
        <v>52</v>
      </c>
      <c r="W2459" s="3">
        <v>1</v>
      </c>
      <c r="X2459" s="1" t="s">
        <v>53</v>
      </c>
      <c r="Y2459" s="4">
        <v>469552</v>
      </c>
      <c r="Z2459" s="4">
        <v>-54903</v>
      </c>
      <c r="AA2459" s="4">
        <v>0</v>
      </c>
      <c r="AB2459" s="4">
        <v>0</v>
      </c>
      <c r="AC2459" s="4">
        <v>0</v>
      </c>
      <c r="AD2459" s="4">
        <v>469552</v>
      </c>
      <c r="AE2459" s="5">
        <v>1555</v>
      </c>
      <c r="AF2459" s="1" t="s">
        <v>70</v>
      </c>
      <c r="AG2459" s="1" t="s">
        <v>71</v>
      </c>
      <c r="AH2459" s="1" t="s">
        <v>89</v>
      </c>
      <c r="AI2459" s="1" t="s">
        <v>57</v>
      </c>
      <c r="AJ2459" s="5">
        <v>10950</v>
      </c>
      <c r="AK2459" s="4">
        <v>-4889</v>
      </c>
      <c r="AL2459" s="4">
        <v>0</v>
      </c>
      <c r="AM2459" s="4">
        <v>0</v>
      </c>
      <c r="AN2459" s="4">
        <v>0</v>
      </c>
      <c r="AO2459" s="4">
        <v>-59792</v>
      </c>
      <c r="AP2459" s="4">
        <v>-59792</v>
      </c>
      <c r="AQ2459" s="4">
        <v>0</v>
      </c>
      <c r="AR2459" s="4">
        <v>409760</v>
      </c>
      <c r="AS2459" s="1" t="s">
        <v>52</v>
      </c>
      <c r="AT2459" s="9">
        <f t="shared" si="1127"/>
        <v>43463</v>
      </c>
      <c r="AU2459" s="9">
        <f t="shared" si="1128"/>
        <v>43435</v>
      </c>
      <c r="AV2459" s="9">
        <v>44798</v>
      </c>
      <c r="AW2459" s="11">
        <f t="shared" si="1129"/>
        <v>3.6575342465753424</v>
      </c>
      <c r="AX2459">
        <v>10</v>
      </c>
      <c r="AY2459" s="12">
        <v>0.05</v>
      </c>
      <c r="AZ2459">
        <f t="shared" si="1130"/>
        <v>9.5000000000000001E-2</v>
      </c>
      <c r="BA2459" s="13">
        <f t="shared" si="1131"/>
        <v>469552</v>
      </c>
      <c r="BB2459" s="17" t="s">
        <v>1871</v>
      </c>
      <c r="BC2459">
        <f>MATCH(BB2459,MONTHLY_INDEX!$A:$A,0)</f>
        <v>639</v>
      </c>
      <c r="BD2459">
        <f>MATCH(AU2459,MONTHLY_INDEX!$1:$1,0)</f>
        <v>84</v>
      </c>
      <c r="BE2459">
        <f>INDEX(MONTHLY_INDEX!$1:$1048576,Final!BC2459,Final!BD2459)</f>
        <v>111.6</v>
      </c>
      <c r="BF2459">
        <f>MATCH($BF$1,MONTHLY_INDEX!$1:$1,0)</f>
        <v>127</v>
      </c>
      <c r="BG2459">
        <f>INDEX(MONTHLY_INDEX!$1:$1048576,Final!BC2459,Final!BF2459)</f>
        <v>116.2</v>
      </c>
      <c r="BH2459" s="23">
        <f t="shared" si="1136"/>
        <v>4.1218637992831618E-2</v>
      </c>
      <c r="BI2459" s="14">
        <f t="shared" si="1137"/>
        <v>488906.29390681011</v>
      </c>
      <c r="BJ2459" s="14">
        <f t="shared" si="1138"/>
        <v>169878.19376638683</v>
      </c>
      <c r="BK2459" s="15">
        <f t="shared" si="1132"/>
        <v>319028.10014042328</v>
      </c>
      <c r="BL2459" s="52">
        <v>0</v>
      </c>
      <c r="BM2459" s="15">
        <f t="shared" si="1139"/>
        <v>319028.10014042328</v>
      </c>
    </row>
    <row r="2460" spans="1:65">
      <c r="A2460" s="8">
        <v>2458</v>
      </c>
      <c r="B2460" s="1" t="s">
        <v>44</v>
      </c>
      <c r="C2460" s="1">
        <v>1500</v>
      </c>
      <c r="D2460" s="1" t="s">
        <v>60</v>
      </c>
      <c r="E2460" s="1">
        <v>150000097</v>
      </c>
      <c r="F2460" s="1" t="s">
        <v>60</v>
      </c>
      <c r="G2460" s="1" t="s">
        <v>107</v>
      </c>
      <c r="H2460" s="1">
        <v>19</v>
      </c>
      <c r="I2460" s="1" t="s">
        <v>208</v>
      </c>
      <c r="J2460" s="1" t="s">
        <v>49</v>
      </c>
      <c r="K2460" s="1">
        <v>17406001</v>
      </c>
      <c r="L2460" s="1" t="s">
        <v>50</v>
      </c>
      <c r="M2460" s="1" t="s">
        <v>51</v>
      </c>
      <c r="N2460" s="1" t="s">
        <v>64</v>
      </c>
      <c r="O2460" s="1" t="s">
        <v>65</v>
      </c>
      <c r="P2460" s="1" t="s">
        <v>66</v>
      </c>
      <c r="Q2460" s="1" t="s">
        <v>67</v>
      </c>
      <c r="R2460" s="1" t="s">
        <v>87</v>
      </c>
      <c r="S2460" s="1" t="s">
        <v>88</v>
      </c>
      <c r="T2460" s="2">
        <v>43463</v>
      </c>
      <c r="U2460" s="2">
        <v>43463</v>
      </c>
      <c r="V2460" s="1" t="s">
        <v>52</v>
      </c>
      <c r="W2460" s="3">
        <v>1</v>
      </c>
      <c r="X2460" s="1" t="s">
        <v>53</v>
      </c>
      <c r="Y2460" s="4">
        <v>6861326</v>
      </c>
      <c r="Z2460" s="4">
        <v>-802271</v>
      </c>
      <c r="AA2460" s="4">
        <v>0</v>
      </c>
      <c r="AB2460" s="4">
        <v>0</v>
      </c>
      <c r="AC2460" s="4">
        <v>0</v>
      </c>
      <c r="AD2460" s="4">
        <v>6861326</v>
      </c>
      <c r="AE2460" s="5">
        <v>1555</v>
      </c>
      <c r="AF2460" s="1" t="s">
        <v>70</v>
      </c>
      <c r="AG2460" s="1" t="s">
        <v>71</v>
      </c>
      <c r="AH2460" s="1" t="s">
        <v>89</v>
      </c>
      <c r="AI2460" s="1" t="s">
        <v>57</v>
      </c>
      <c r="AJ2460" s="5">
        <v>10950</v>
      </c>
      <c r="AK2460" s="4">
        <v>-71435</v>
      </c>
      <c r="AL2460" s="4">
        <v>0</v>
      </c>
      <c r="AM2460" s="4">
        <v>0</v>
      </c>
      <c r="AN2460" s="4">
        <v>0</v>
      </c>
      <c r="AO2460" s="4">
        <v>-873706</v>
      </c>
      <c r="AP2460" s="4">
        <v>-873706</v>
      </c>
      <c r="AQ2460" s="4">
        <v>0</v>
      </c>
      <c r="AR2460" s="4">
        <v>5987620</v>
      </c>
      <c r="AS2460" s="1" t="s">
        <v>52</v>
      </c>
      <c r="AT2460" s="9">
        <f t="shared" si="1127"/>
        <v>43463</v>
      </c>
      <c r="AU2460" s="9">
        <f t="shared" si="1128"/>
        <v>43435</v>
      </c>
      <c r="AV2460" s="9">
        <v>44798</v>
      </c>
      <c r="AW2460" s="11">
        <f t="shared" si="1129"/>
        <v>3.6575342465753424</v>
      </c>
      <c r="AX2460">
        <v>10</v>
      </c>
      <c r="AY2460" s="12">
        <v>0.05</v>
      </c>
      <c r="AZ2460">
        <f t="shared" si="1130"/>
        <v>9.5000000000000001E-2</v>
      </c>
      <c r="BA2460" s="13">
        <f t="shared" si="1131"/>
        <v>6861326</v>
      </c>
      <c r="BI2460" s="14">
        <f t="shared" ref="BI2460:BI2462" si="1140">AR2460</f>
        <v>5987620</v>
      </c>
      <c r="BJ2460" s="14">
        <v>0</v>
      </c>
      <c r="BK2460" s="14">
        <f t="shared" ref="BK2460:BK2462" si="1141">AR2460</f>
        <v>5987620</v>
      </c>
      <c r="BL2460" s="52">
        <v>0</v>
      </c>
      <c r="BM2460" s="15">
        <f t="shared" ref="BM2460:BM2462" si="1142">AR2460</f>
        <v>5987620</v>
      </c>
    </row>
    <row r="2461" spans="1:65">
      <c r="A2461" s="8">
        <v>2459</v>
      </c>
      <c r="B2461" s="1" t="s">
        <v>44</v>
      </c>
      <c r="C2461" s="1">
        <v>1500</v>
      </c>
      <c r="D2461" s="1" t="s">
        <v>60</v>
      </c>
      <c r="E2461" s="1">
        <v>150000097</v>
      </c>
      <c r="F2461" s="1" t="s">
        <v>60</v>
      </c>
      <c r="G2461" s="1" t="s">
        <v>108</v>
      </c>
      <c r="H2461" s="1">
        <v>20</v>
      </c>
      <c r="I2461" s="1" t="s">
        <v>208</v>
      </c>
      <c r="J2461" s="1" t="s">
        <v>49</v>
      </c>
      <c r="K2461" s="1">
        <v>17406001</v>
      </c>
      <c r="L2461" s="1" t="s">
        <v>50</v>
      </c>
      <c r="M2461" s="1" t="s">
        <v>51</v>
      </c>
      <c r="N2461" s="1" t="s">
        <v>64</v>
      </c>
      <c r="O2461" s="1" t="s">
        <v>65</v>
      </c>
      <c r="P2461" s="1" t="s">
        <v>66</v>
      </c>
      <c r="Q2461" s="1" t="s">
        <v>67</v>
      </c>
      <c r="R2461" s="1" t="s">
        <v>87</v>
      </c>
      <c r="S2461" s="1" t="s">
        <v>88</v>
      </c>
      <c r="T2461" s="2">
        <v>43463</v>
      </c>
      <c r="U2461" s="2">
        <v>43463</v>
      </c>
      <c r="V2461" s="1" t="s">
        <v>52</v>
      </c>
      <c r="W2461" s="3">
        <v>1</v>
      </c>
      <c r="X2461" s="1" t="s">
        <v>53</v>
      </c>
      <c r="Y2461" s="4">
        <v>5552065</v>
      </c>
      <c r="Z2461" s="4">
        <v>-649185</v>
      </c>
      <c r="AA2461" s="4">
        <v>0</v>
      </c>
      <c r="AB2461" s="4">
        <v>0</v>
      </c>
      <c r="AC2461" s="4">
        <v>0</v>
      </c>
      <c r="AD2461" s="4">
        <v>5552065</v>
      </c>
      <c r="AE2461" s="5">
        <v>1555</v>
      </c>
      <c r="AF2461" s="1" t="s">
        <v>70</v>
      </c>
      <c r="AG2461" s="1" t="s">
        <v>71</v>
      </c>
      <c r="AH2461" s="1" t="s">
        <v>89</v>
      </c>
      <c r="AI2461" s="1" t="s">
        <v>57</v>
      </c>
      <c r="AJ2461" s="5">
        <v>10950</v>
      </c>
      <c r="AK2461" s="4">
        <v>-57804</v>
      </c>
      <c r="AL2461" s="4">
        <v>0</v>
      </c>
      <c r="AM2461" s="4">
        <v>0</v>
      </c>
      <c r="AN2461" s="4">
        <v>0</v>
      </c>
      <c r="AO2461" s="4">
        <v>-706989</v>
      </c>
      <c r="AP2461" s="4">
        <v>-706989</v>
      </c>
      <c r="AQ2461" s="4">
        <v>0</v>
      </c>
      <c r="AR2461" s="4">
        <v>4845076</v>
      </c>
      <c r="AS2461" s="1" t="s">
        <v>52</v>
      </c>
      <c r="AT2461" s="9">
        <f t="shared" si="1127"/>
        <v>43463</v>
      </c>
      <c r="AU2461" s="9">
        <f t="shared" si="1128"/>
        <v>43435</v>
      </c>
      <c r="AV2461" s="9">
        <v>44798</v>
      </c>
      <c r="AW2461" s="11">
        <f t="shared" si="1129"/>
        <v>3.6575342465753424</v>
      </c>
      <c r="AX2461">
        <v>10</v>
      </c>
      <c r="AY2461" s="12">
        <v>0.05</v>
      </c>
      <c r="AZ2461">
        <f t="shared" si="1130"/>
        <v>9.5000000000000001E-2</v>
      </c>
      <c r="BA2461" s="13">
        <f t="shared" si="1131"/>
        <v>5552065</v>
      </c>
      <c r="BI2461" s="14">
        <f t="shared" si="1140"/>
        <v>4845076</v>
      </c>
      <c r="BJ2461" s="14">
        <v>0</v>
      </c>
      <c r="BK2461" s="14">
        <f t="shared" si="1141"/>
        <v>4845076</v>
      </c>
      <c r="BL2461" s="52">
        <v>0</v>
      </c>
      <c r="BM2461" s="15">
        <f t="shared" si="1142"/>
        <v>4845076</v>
      </c>
    </row>
    <row r="2462" spans="1:65">
      <c r="A2462" s="8">
        <v>2460</v>
      </c>
      <c r="B2462" s="1" t="s">
        <v>44</v>
      </c>
      <c r="C2462" s="1">
        <v>1500</v>
      </c>
      <c r="D2462" s="1" t="s">
        <v>60</v>
      </c>
      <c r="E2462" s="1">
        <v>150000097</v>
      </c>
      <c r="F2462" s="1" t="s">
        <v>60</v>
      </c>
      <c r="G2462" s="1" t="s">
        <v>109</v>
      </c>
      <c r="H2462" s="1">
        <v>21</v>
      </c>
      <c r="I2462" s="1" t="s">
        <v>208</v>
      </c>
      <c r="J2462" s="1" t="s">
        <v>49</v>
      </c>
      <c r="K2462" s="1">
        <v>17406001</v>
      </c>
      <c r="L2462" s="1" t="s">
        <v>50</v>
      </c>
      <c r="M2462" s="1" t="s">
        <v>51</v>
      </c>
      <c r="N2462" s="1" t="s">
        <v>64</v>
      </c>
      <c r="O2462" s="1" t="s">
        <v>65</v>
      </c>
      <c r="P2462" s="1" t="s">
        <v>66</v>
      </c>
      <c r="Q2462" s="1" t="s">
        <v>67</v>
      </c>
      <c r="R2462" s="1" t="s">
        <v>87</v>
      </c>
      <c r="S2462" s="1" t="s">
        <v>88</v>
      </c>
      <c r="T2462" s="2">
        <v>43463</v>
      </c>
      <c r="U2462" s="2">
        <v>43463</v>
      </c>
      <c r="V2462" s="1" t="s">
        <v>52</v>
      </c>
      <c r="W2462" s="3">
        <v>1</v>
      </c>
      <c r="X2462" s="1" t="s">
        <v>53</v>
      </c>
      <c r="Y2462" s="4">
        <v>1950695</v>
      </c>
      <c r="Z2462" s="4">
        <v>-228806</v>
      </c>
      <c r="AA2462" s="4">
        <v>0</v>
      </c>
      <c r="AB2462" s="4">
        <v>0</v>
      </c>
      <c r="AC2462" s="4">
        <v>0</v>
      </c>
      <c r="AD2462" s="4">
        <v>1950695</v>
      </c>
      <c r="AE2462" s="5">
        <v>1555</v>
      </c>
      <c r="AF2462" s="1" t="s">
        <v>70</v>
      </c>
      <c r="AG2462" s="1" t="s">
        <v>71</v>
      </c>
      <c r="AH2462" s="1" t="s">
        <v>89</v>
      </c>
      <c r="AI2462" s="1" t="s">
        <v>57</v>
      </c>
      <c r="AJ2462" s="5">
        <v>10950</v>
      </c>
      <c r="AK2462" s="4">
        <v>-20300</v>
      </c>
      <c r="AL2462" s="4">
        <v>0</v>
      </c>
      <c r="AM2462" s="4">
        <v>0</v>
      </c>
      <c r="AN2462" s="4">
        <v>0</v>
      </c>
      <c r="AO2462" s="4">
        <v>-249106</v>
      </c>
      <c r="AP2462" s="4">
        <v>-249106</v>
      </c>
      <c r="AQ2462" s="4">
        <v>0</v>
      </c>
      <c r="AR2462" s="4">
        <v>1701589</v>
      </c>
      <c r="AS2462" s="1" t="s">
        <v>52</v>
      </c>
      <c r="AT2462" s="9">
        <f t="shared" si="1127"/>
        <v>43463</v>
      </c>
      <c r="AU2462" s="9">
        <f t="shared" si="1128"/>
        <v>43435</v>
      </c>
      <c r="AV2462" s="9">
        <v>44798</v>
      </c>
      <c r="AW2462" s="11">
        <f t="shared" si="1129"/>
        <v>3.6575342465753424</v>
      </c>
      <c r="AX2462">
        <v>10</v>
      </c>
      <c r="AY2462" s="12">
        <v>0.05</v>
      </c>
      <c r="AZ2462">
        <f t="shared" si="1130"/>
        <v>9.5000000000000001E-2</v>
      </c>
      <c r="BA2462" s="13">
        <f t="shared" si="1131"/>
        <v>1950695</v>
      </c>
      <c r="BI2462" s="14">
        <f t="shared" si="1140"/>
        <v>1701589</v>
      </c>
      <c r="BJ2462" s="14">
        <v>0</v>
      </c>
      <c r="BK2462" s="14">
        <f t="shared" si="1141"/>
        <v>1701589</v>
      </c>
      <c r="BL2462" s="52">
        <v>0</v>
      </c>
      <c r="BM2462" s="15">
        <f t="shared" si="1142"/>
        <v>1701589</v>
      </c>
    </row>
    <row r="2463" spans="1:65">
      <c r="A2463" s="8">
        <v>2461</v>
      </c>
      <c r="B2463" s="1" t="s">
        <v>44</v>
      </c>
      <c r="C2463" s="1">
        <v>1500</v>
      </c>
      <c r="D2463" s="1" t="s">
        <v>60</v>
      </c>
      <c r="E2463" s="1">
        <v>150000097</v>
      </c>
      <c r="F2463" s="1" t="s">
        <v>60</v>
      </c>
      <c r="G2463" s="1" t="s">
        <v>110</v>
      </c>
      <c r="H2463" s="1">
        <v>22</v>
      </c>
      <c r="I2463" s="1" t="s">
        <v>208</v>
      </c>
      <c r="J2463" s="1" t="s">
        <v>49</v>
      </c>
      <c r="K2463" s="1">
        <v>17406001</v>
      </c>
      <c r="L2463" s="1" t="s">
        <v>50</v>
      </c>
      <c r="M2463" s="1" t="s">
        <v>51</v>
      </c>
      <c r="N2463" s="1" t="s">
        <v>64</v>
      </c>
      <c r="O2463" s="1" t="s">
        <v>65</v>
      </c>
      <c r="P2463" s="1" t="s">
        <v>66</v>
      </c>
      <c r="Q2463" s="1" t="s">
        <v>67</v>
      </c>
      <c r="R2463" s="1" t="s">
        <v>87</v>
      </c>
      <c r="S2463" s="1" t="s">
        <v>88</v>
      </c>
      <c r="T2463" s="2">
        <v>43463</v>
      </c>
      <c r="U2463" s="2">
        <v>43463</v>
      </c>
      <c r="V2463" s="1" t="s">
        <v>52</v>
      </c>
      <c r="W2463" s="3">
        <v>1</v>
      </c>
      <c r="X2463" s="1" t="s">
        <v>53</v>
      </c>
      <c r="Y2463" s="4">
        <v>16789210</v>
      </c>
      <c r="Z2463" s="4">
        <v>-1963105</v>
      </c>
      <c r="AA2463" s="4">
        <v>0</v>
      </c>
      <c r="AB2463" s="4">
        <v>0</v>
      </c>
      <c r="AC2463" s="4">
        <v>0</v>
      </c>
      <c r="AD2463" s="4">
        <v>16789210</v>
      </c>
      <c r="AE2463" s="5">
        <v>1555</v>
      </c>
      <c r="AF2463" s="1" t="s">
        <v>70</v>
      </c>
      <c r="AG2463" s="1" t="s">
        <v>71</v>
      </c>
      <c r="AH2463" s="1" t="s">
        <v>89</v>
      </c>
      <c r="AI2463" s="1" t="s">
        <v>57</v>
      </c>
      <c r="AJ2463" s="5">
        <v>10950</v>
      </c>
      <c r="AK2463" s="4">
        <v>-174797</v>
      </c>
      <c r="AL2463" s="4">
        <v>0</v>
      </c>
      <c r="AM2463" s="4">
        <v>0</v>
      </c>
      <c r="AN2463" s="4">
        <v>0</v>
      </c>
      <c r="AO2463" s="4">
        <v>-2137902</v>
      </c>
      <c r="AP2463" s="4">
        <v>-2137902</v>
      </c>
      <c r="AQ2463" s="4">
        <v>0</v>
      </c>
      <c r="AR2463" s="4">
        <v>14651308</v>
      </c>
      <c r="AS2463" s="1" t="s">
        <v>52</v>
      </c>
      <c r="AT2463" s="9">
        <f t="shared" si="1127"/>
        <v>43463</v>
      </c>
      <c r="AU2463" s="9">
        <f t="shared" si="1128"/>
        <v>43435</v>
      </c>
      <c r="AV2463" s="9">
        <v>44798</v>
      </c>
      <c r="AW2463" s="11">
        <f t="shared" si="1129"/>
        <v>3.6575342465753424</v>
      </c>
      <c r="AX2463">
        <v>25</v>
      </c>
      <c r="AY2463" s="12">
        <v>0.05</v>
      </c>
      <c r="AZ2463">
        <f t="shared" si="1130"/>
        <v>3.7999999999999999E-2</v>
      </c>
      <c r="BA2463" s="13">
        <f t="shared" si="1131"/>
        <v>16789210</v>
      </c>
      <c r="BB2463" s="17" t="s">
        <v>2189</v>
      </c>
      <c r="BC2463">
        <f>MATCH(BB2463,MONTHLY_INDEX!$A:$A,0)</f>
        <v>798</v>
      </c>
      <c r="BD2463">
        <f>MATCH(AU2463,MONTHLY_INDEX!$1:$1,0)</f>
        <v>84</v>
      </c>
      <c r="BE2463">
        <f>INDEX(MONTHLY_INDEX!$1:$1048576,Final!BC2463,Final!BD2463)</f>
        <v>96</v>
      </c>
      <c r="BF2463">
        <f>MATCH($BF$1,MONTHLY_INDEX!$1:$1,0)</f>
        <v>127</v>
      </c>
      <c r="BG2463">
        <f>INDEX(MONTHLY_INDEX!$1:$1048576,Final!BC2463,Final!BF2463)</f>
        <v>95.3</v>
      </c>
      <c r="BH2463" s="23">
        <f>(BG2463-BE2463)/BE2463</f>
        <v>-7.2916666666666963E-3</v>
      </c>
      <c r="BI2463" s="14">
        <f>(1+BH2463)*BA2463</f>
        <v>16666788.677083332</v>
      </c>
      <c r="BJ2463" s="14">
        <f>BI2463*AZ2463*AW2463</f>
        <v>2316455.3139409246</v>
      </c>
      <c r="BK2463" s="15">
        <f t="shared" si="1132"/>
        <v>14350333.363142408</v>
      </c>
      <c r="BL2463" s="52">
        <v>0</v>
      </c>
      <c r="BM2463" s="15">
        <f>MAX((1-BL2463)*BK2463,BI2463*AY2463)</f>
        <v>14350333.363142408</v>
      </c>
    </row>
    <row r="2464" spans="1:65">
      <c r="A2464" s="8">
        <v>2462</v>
      </c>
      <c r="B2464" s="1" t="s">
        <v>44</v>
      </c>
      <c r="C2464" s="1">
        <v>1500</v>
      </c>
      <c r="D2464" s="1" t="s">
        <v>60</v>
      </c>
      <c r="E2464" s="1">
        <v>150000097</v>
      </c>
      <c r="F2464" s="1" t="s">
        <v>60</v>
      </c>
      <c r="G2464" s="1" t="s">
        <v>111</v>
      </c>
      <c r="H2464" s="1">
        <v>23</v>
      </c>
      <c r="I2464" s="1" t="s">
        <v>208</v>
      </c>
      <c r="J2464" s="1" t="s">
        <v>49</v>
      </c>
      <c r="K2464" s="1">
        <v>17406001</v>
      </c>
      <c r="L2464" s="1" t="s">
        <v>50</v>
      </c>
      <c r="M2464" s="1" t="s">
        <v>51</v>
      </c>
      <c r="N2464" s="1" t="s">
        <v>64</v>
      </c>
      <c r="O2464" s="1" t="s">
        <v>65</v>
      </c>
      <c r="P2464" s="1" t="s">
        <v>66</v>
      </c>
      <c r="Q2464" s="1" t="s">
        <v>67</v>
      </c>
      <c r="R2464" s="1" t="s">
        <v>87</v>
      </c>
      <c r="S2464" s="1" t="s">
        <v>88</v>
      </c>
      <c r="T2464" s="2">
        <v>43463</v>
      </c>
      <c r="U2464" s="2">
        <v>43463</v>
      </c>
      <c r="V2464" s="1" t="s">
        <v>52</v>
      </c>
      <c r="W2464" s="3">
        <v>1</v>
      </c>
      <c r="X2464" s="1" t="s">
        <v>53</v>
      </c>
      <c r="Y2464" s="4">
        <v>187647</v>
      </c>
      <c r="Z2464" s="4">
        <v>-21939</v>
      </c>
      <c r="AA2464" s="4">
        <v>0</v>
      </c>
      <c r="AB2464" s="4">
        <v>0</v>
      </c>
      <c r="AC2464" s="4">
        <v>0</v>
      </c>
      <c r="AD2464" s="4">
        <v>187647</v>
      </c>
      <c r="AE2464" s="5">
        <v>1555</v>
      </c>
      <c r="AF2464" s="1" t="s">
        <v>70</v>
      </c>
      <c r="AG2464" s="1" t="s">
        <v>71</v>
      </c>
      <c r="AH2464" s="1" t="s">
        <v>89</v>
      </c>
      <c r="AI2464" s="1" t="s">
        <v>57</v>
      </c>
      <c r="AJ2464" s="5">
        <v>10950</v>
      </c>
      <c r="AK2464" s="4">
        <v>-1954</v>
      </c>
      <c r="AL2464" s="4">
        <v>0</v>
      </c>
      <c r="AM2464" s="4">
        <v>0</v>
      </c>
      <c r="AN2464" s="4">
        <v>0</v>
      </c>
      <c r="AO2464" s="4">
        <v>-23893</v>
      </c>
      <c r="AP2464" s="4">
        <v>-23893</v>
      </c>
      <c r="AQ2464" s="4">
        <v>0</v>
      </c>
      <c r="AR2464" s="4">
        <v>163754</v>
      </c>
      <c r="AS2464" s="1" t="s">
        <v>52</v>
      </c>
      <c r="AT2464" s="9">
        <f t="shared" si="1127"/>
        <v>43463</v>
      </c>
      <c r="AU2464" s="9">
        <f t="shared" si="1128"/>
        <v>43435</v>
      </c>
      <c r="AV2464" s="9">
        <v>44798</v>
      </c>
      <c r="AW2464" s="11">
        <f t="shared" si="1129"/>
        <v>3.6575342465753424</v>
      </c>
      <c r="AX2464">
        <v>10</v>
      </c>
      <c r="AY2464" s="12">
        <v>0.05</v>
      </c>
      <c r="AZ2464">
        <f t="shared" si="1130"/>
        <v>9.5000000000000001E-2</v>
      </c>
      <c r="BA2464" s="13">
        <f t="shared" si="1131"/>
        <v>187647</v>
      </c>
      <c r="BI2464" s="14">
        <f t="shared" ref="BI2464:BI2468" si="1143">AR2464</f>
        <v>163754</v>
      </c>
      <c r="BJ2464" s="14">
        <v>0</v>
      </c>
      <c r="BK2464" s="14">
        <f t="shared" ref="BK2464:BK2468" si="1144">AR2464</f>
        <v>163754</v>
      </c>
      <c r="BL2464" s="52">
        <v>0</v>
      </c>
      <c r="BM2464" s="15">
        <f t="shared" ref="BM2464:BM2468" si="1145">AR2464</f>
        <v>163754</v>
      </c>
    </row>
    <row r="2465" spans="1:65">
      <c r="A2465" s="8">
        <v>2463</v>
      </c>
      <c r="B2465" s="1" t="s">
        <v>44</v>
      </c>
      <c r="C2465" s="1">
        <v>1500</v>
      </c>
      <c r="D2465" s="1" t="s">
        <v>60</v>
      </c>
      <c r="E2465" s="1">
        <v>150000097</v>
      </c>
      <c r="F2465" s="1" t="s">
        <v>112</v>
      </c>
      <c r="G2465" s="1" t="s">
        <v>113</v>
      </c>
      <c r="H2465" s="1">
        <v>24</v>
      </c>
      <c r="I2465" s="1" t="s">
        <v>208</v>
      </c>
      <c r="J2465" s="1" t="s">
        <v>49</v>
      </c>
      <c r="K2465" s="1">
        <v>17406001</v>
      </c>
      <c r="L2465" s="1" t="s">
        <v>50</v>
      </c>
      <c r="M2465" s="1" t="s">
        <v>51</v>
      </c>
      <c r="N2465" s="1" t="s">
        <v>64</v>
      </c>
      <c r="O2465" s="1" t="s">
        <v>65</v>
      </c>
      <c r="P2465" s="1" t="s">
        <v>66</v>
      </c>
      <c r="Q2465" s="1" t="s">
        <v>67</v>
      </c>
      <c r="R2465" s="1" t="s">
        <v>87</v>
      </c>
      <c r="S2465" s="1" t="s">
        <v>88</v>
      </c>
      <c r="T2465" s="2">
        <v>43463</v>
      </c>
      <c r="U2465" s="2">
        <v>43463</v>
      </c>
      <c r="V2465" s="1" t="s">
        <v>52</v>
      </c>
      <c r="W2465" s="3">
        <v>1</v>
      </c>
      <c r="X2465" s="1" t="s">
        <v>53</v>
      </c>
      <c r="Y2465" s="4">
        <v>1018616</v>
      </c>
      <c r="Z2465" s="4">
        <v>-119102.54</v>
      </c>
      <c r="AA2465" s="4">
        <v>0</v>
      </c>
      <c r="AB2465" s="4">
        <v>0</v>
      </c>
      <c r="AC2465" s="4">
        <v>0</v>
      </c>
      <c r="AD2465" s="4">
        <v>1018616</v>
      </c>
      <c r="AE2465" s="5">
        <v>1555</v>
      </c>
      <c r="AF2465" s="1" t="s">
        <v>70</v>
      </c>
      <c r="AG2465" s="1" t="s">
        <v>71</v>
      </c>
      <c r="AH2465" s="1" t="s">
        <v>89</v>
      </c>
      <c r="AI2465" s="1" t="s">
        <v>57</v>
      </c>
      <c r="AJ2465" s="5">
        <v>10950</v>
      </c>
      <c r="AK2465" s="4">
        <v>-10605</v>
      </c>
      <c r="AL2465" s="4">
        <v>0</v>
      </c>
      <c r="AM2465" s="4">
        <v>0</v>
      </c>
      <c r="AN2465" s="4">
        <v>0</v>
      </c>
      <c r="AO2465" s="4">
        <v>-129707.54</v>
      </c>
      <c r="AP2465" s="4">
        <v>-129707.54</v>
      </c>
      <c r="AQ2465" s="4">
        <v>0</v>
      </c>
      <c r="AR2465" s="4">
        <v>888908.46</v>
      </c>
      <c r="AS2465" s="1" t="s">
        <v>52</v>
      </c>
      <c r="AT2465" s="9">
        <f t="shared" si="1127"/>
        <v>43463</v>
      </c>
      <c r="AU2465" s="9">
        <f t="shared" si="1128"/>
        <v>43435</v>
      </c>
      <c r="AV2465" s="9">
        <v>44798</v>
      </c>
      <c r="AW2465" s="11">
        <f t="shared" si="1129"/>
        <v>3.6575342465753424</v>
      </c>
      <c r="AX2465">
        <v>10</v>
      </c>
      <c r="AY2465" s="12">
        <v>0.05</v>
      </c>
      <c r="AZ2465">
        <f t="shared" si="1130"/>
        <v>9.5000000000000001E-2</v>
      </c>
      <c r="BA2465" s="13">
        <f t="shared" si="1131"/>
        <v>1018616</v>
      </c>
      <c r="BB2465" s="16" t="s">
        <v>593</v>
      </c>
      <c r="BC2465" s="16" t="s">
        <v>593</v>
      </c>
      <c r="BD2465" s="16" t="s">
        <v>593</v>
      </c>
      <c r="BE2465" s="16" t="s">
        <v>593</v>
      </c>
      <c r="BF2465" s="16" t="s">
        <v>593</v>
      </c>
      <c r="BG2465" s="16" t="s">
        <v>593</v>
      </c>
      <c r="BH2465" s="16" t="s">
        <v>593</v>
      </c>
      <c r="BI2465" s="14">
        <f t="shared" si="1143"/>
        <v>888908.46</v>
      </c>
      <c r="BJ2465" s="14">
        <v>0</v>
      </c>
      <c r="BK2465" s="14">
        <f t="shared" si="1144"/>
        <v>888908.46</v>
      </c>
      <c r="BL2465" s="52">
        <v>0</v>
      </c>
      <c r="BM2465" s="15">
        <f t="shared" si="1145"/>
        <v>888908.46</v>
      </c>
    </row>
    <row r="2466" spans="1:65">
      <c r="A2466" s="8">
        <v>2464</v>
      </c>
      <c r="B2466" s="1" t="s">
        <v>44</v>
      </c>
      <c r="C2466" s="1">
        <v>1500</v>
      </c>
      <c r="D2466" s="1" t="s">
        <v>60</v>
      </c>
      <c r="E2466" s="1">
        <v>150000097</v>
      </c>
      <c r="F2466" s="1" t="s">
        <v>112</v>
      </c>
      <c r="G2466" s="1" t="s">
        <v>114</v>
      </c>
      <c r="H2466" s="1">
        <v>25</v>
      </c>
      <c r="I2466" s="1" t="s">
        <v>208</v>
      </c>
      <c r="J2466" s="1" t="s">
        <v>49</v>
      </c>
      <c r="K2466" s="1">
        <v>17406001</v>
      </c>
      <c r="L2466" s="1" t="s">
        <v>50</v>
      </c>
      <c r="M2466" s="1" t="s">
        <v>51</v>
      </c>
      <c r="N2466" s="1" t="s">
        <v>64</v>
      </c>
      <c r="O2466" s="1" t="s">
        <v>65</v>
      </c>
      <c r="P2466" s="1" t="s">
        <v>66</v>
      </c>
      <c r="Q2466" s="1" t="s">
        <v>67</v>
      </c>
      <c r="R2466" s="1" t="s">
        <v>87</v>
      </c>
      <c r="S2466" s="1" t="s">
        <v>88</v>
      </c>
      <c r="T2466" s="2">
        <v>43463</v>
      </c>
      <c r="U2466" s="2">
        <v>43463</v>
      </c>
      <c r="V2466" s="1" t="s">
        <v>52</v>
      </c>
      <c r="W2466" s="3">
        <v>1</v>
      </c>
      <c r="X2466" s="1" t="s">
        <v>53</v>
      </c>
      <c r="Y2466" s="4">
        <v>3860149</v>
      </c>
      <c r="Z2466" s="4">
        <v>-451352.95</v>
      </c>
      <c r="AA2466" s="4">
        <v>0</v>
      </c>
      <c r="AB2466" s="4">
        <v>0</v>
      </c>
      <c r="AC2466" s="4">
        <v>0</v>
      </c>
      <c r="AD2466" s="4">
        <v>3860149</v>
      </c>
      <c r="AE2466" s="5">
        <v>1555</v>
      </c>
      <c r="AF2466" s="1" t="s">
        <v>70</v>
      </c>
      <c r="AG2466" s="1" t="s">
        <v>71</v>
      </c>
      <c r="AH2466" s="1" t="s">
        <v>89</v>
      </c>
      <c r="AI2466" s="1" t="s">
        <v>57</v>
      </c>
      <c r="AJ2466" s="5">
        <v>10950</v>
      </c>
      <c r="AK2466" s="4">
        <v>-40189</v>
      </c>
      <c r="AL2466" s="4">
        <v>0</v>
      </c>
      <c r="AM2466" s="4">
        <v>0</v>
      </c>
      <c r="AN2466" s="4">
        <v>0</v>
      </c>
      <c r="AO2466" s="4">
        <v>-491541.95</v>
      </c>
      <c r="AP2466" s="4">
        <v>-491541.95</v>
      </c>
      <c r="AQ2466" s="4">
        <v>0</v>
      </c>
      <c r="AR2466" s="4">
        <v>3368607.05</v>
      </c>
      <c r="AS2466" s="1" t="s">
        <v>52</v>
      </c>
      <c r="AT2466" s="9">
        <f t="shared" si="1127"/>
        <v>43463</v>
      </c>
      <c r="AU2466" s="9">
        <f t="shared" si="1128"/>
        <v>43435</v>
      </c>
      <c r="AV2466" s="9">
        <v>44798</v>
      </c>
      <c r="AW2466" s="11">
        <f t="shared" si="1129"/>
        <v>3.6575342465753424</v>
      </c>
      <c r="AX2466">
        <v>10</v>
      </c>
      <c r="AY2466" s="12">
        <v>0.05</v>
      </c>
      <c r="AZ2466">
        <f t="shared" si="1130"/>
        <v>9.5000000000000001E-2</v>
      </c>
      <c r="BA2466" s="13">
        <f t="shared" si="1131"/>
        <v>3860149</v>
      </c>
      <c r="BB2466" s="16" t="s">
        <v>593</v>
      </c>
      <c r="BC2466" s="16" t="s">
        <v>593</v>
      </c>
      <c r="BD2466" s="16" t="s">
        <v>593</v>
      </c>
      <c r="BE2466" s="16" t="s">
        <v>593</v>
      </c>
      <c r="BF2466" s="16" t="s">
        <v>593</v>
      </c>
      <c r="BG2466" s="16" t="s">
        <v>593</v>
      </c>
      <c r="BH2466" s="16" t="s">
        <v>593</v>
      </c>
      <c r="BI2466" s="14">
        <f t="shared" si="1143"/>
        <v>3368607.05</v>
      </c>
      <c r="BJ2466" s="14">
        <v>0</v>
      </c>
      <c r="BK2466" s="14">
        <f t="shared" si="1144"/>
        <v>3368607.05</v>
      </c>
      <c r="BL2466" s="52">
        <v>0</v>
      </c>
      <c r="BM2466" s="15">
        <f t="shared" si="1145"/>
        <v>3368607.05</v>
      </c>
    </row>
    <row r="2467" spans="1:65">
      <c r="A2467" s="8">
        <v>2465</v>
      </c>
      <c r="B2467" s="1" t="s">
        <v>44</v>
      </c>
      <c r="C2467" s="1">
        <v>1500</v>
      </c>
      <c r="D2467" s="1" t="s">
        <v>60</v>
      </c>
      <c r="E2467" s="1">
        <v>150000097</v>
      </c>
      <c r="F2467" s="1" t="s">
        <v>60</v>
      </c>
      <c r="G2467" s="1" t="s">
        <v>115</v>
      </c>
      <c r="H2467" s="1">
        <v>26</v>
      </c>
      <c r="I2467" s="1" t="s">
        <v>208</v>
      </c>
      <c r="J2467" s="1" t="s">
        <v>49</v>
      </c>
      <c r="K2467" s="1">
        <v>17406001</v>
      </c>
      <c r="L2467" s="1" t="s">
        <v>50</v>
      </c>
      <c r="M2467" s="1" t="s">
        <v>51</v>
      </c>
      <c r="N2467" s="1" t="s">
        <v>64</v>
      </c>
      <c r="O2467" s="1" t="s">
        <v>65</v>
      </c>
      <c r="P2467" s="1" t="s">
        <v>66</v>
      </c>
      <c r="Q2467" s="1" t="s">
        <v>67</v>
      </c>
      <c r="R2467" s="1" t="s">
        <v>87</v>
      </c>
      <c r="S2467" s="1" t="s">
        <v>88</v>
      </c>
      <c r="T2467" s="2">
        <v>43463</v>
      </c>
      <c r="U2467" s="2">
        <v>43463</v>
      </c>
      <c r="V2467" s="1" t="s">
        <v>52</v>
      </c>
      <c r="W2467" s="3">
        <v>1</v>
      </c>
      <c r="X2467" s="1" t="s">
        <v>53</v>
      </c>
      <c r="Y2467" s="4">
        <v>120000</v>
      </c>
      <c r="Z2467" s="4">
        <v>-14031</v>
      </c>
      <c r="AA2467" s="4">
        <v>0</v>
      </c>
      <c r="AB2467" s="4">
        <v>0</v>
      </c>
      <c r="AC2467" s="4">
        <v>0</v>
      </c>
      <c r="AD2467" s="4">
        <v>120000</v>
      </c>
      <c r="AE2467" s="5">
        <v>1555</v>
      </c>
      <c r="AF2467" s="1" t="s">
        <v>70</v>
      </c>
      <c r="AG2467" s="1" t="s">
        <v>71</v>
      </c>
      <c r="AH2467" s="1" t="s">
        <v>89</v>
      </c>
      <c r="AI2467" s="1" t="s">
        <v>57</v>
      </c>
      <c r="AJ2467" s="5">
        <v>10950</v>
      </c>
      <c r="AK2467" s="4">
        <v>-1249</v>
      </c>
      <c r="AL2467" s="4">
        <v>0</v>
      </c>
      <c r="AM2467" s="4">
        <v>0</v>
      </c>
      <c r="AN2467" s="4">
        <v>0</v>
      </c>
      <c r="AO2467" s="4">
        <v>-15280</v>
      </c>
      <c r="AP2467" s="4">
        <v>-15280</v>
      </c>
      <c r="AQ2467" s="4">
        <v>0</v>
      </c>
      <c r="AR2467" s="4">
        <v>104720</v>
      </c>
      <c r="AS2467" s="1" t="s">
        <v>52</v>
      </c>
      <c r="AT2467" s="9">
        <f t="shared" si="1127"/>
        <v>43463</v>
      </c>
      <c r="AU2467" s="9">
        <f t="shared" si="1128"/>
        <v>43435</v>
      </c>
      <c r="AV2467" s="9">
        <v>44798</v>
      </c>
      <c r="AW2467" s="11">
        <f t="shared" si="1129"/>
        <v>3.6575342465753424</v>
      </c>
      <c r="AX2467">
        <v>10</v>
      </c>
      <c r="AY2467" s="12">
        <v>0.05</v>
      </c>
      <c r="AZ2467">
        <f t="shared" si="1130"/>
        <v>9.5000000000000001E-2</v>
      </c>
      <c r="BA2467" s="13">
        <f t="shared" si="1131"/>
        <v>120000</v>
      </c>
      <c r="BI2467" s="14">
        <f t="shared" si="1143"/>
        <v>104720</v>
      </c>
      <c r="BJ2467" s="14">
        <v>0</v>
      </c>
      <c r="BK2467" s="14">
        <f t="shared" si="1144"/>
        <v>104720</v>
      </c>
      <c r="BL2467" s="52">
        <v>0</v>
      </c>
      <c r="BM2467" s="15">
        <f t="shared" si="1145"/>
        <v>104720</v>
      </c>
    </row>
    <row r="2468" spans="1:65">
      <c r="A2468" s="8">
        <v>2466</v>
      </c>
      <c r="B2468" s="1" t="s">
        <v>44</v>
      </c>
      <c r="C2468" s="1">
        <v>1500</v>
      </c>
      <c r="D2468" s="1" t="s">
        <v>60</v>
      </c>
      <c r="E2468" s="1">
        <v>150000097</v>
      </c>
      <c r="F2468" s="1" t="s">
        <v>112</v>
      </c>
      <c r="G2468" s="1" t="s">
        <v>116</v>
      </c>
      <c r="H2468" s="1">
        <v>27</v>
      </c>
      <c r="I2468" s="1" t="s">
        <v>208</v>
      </c>
      <c r="J2468" s="1" t="s">
        <v>49</v>
      </c>
      <c r="K2468" s="1">
        <v>17406001</v>
      </c>
      <c r="L2468" s="1" t="s">
        <v>50</v>
      </c>
      <c r="M2468" s="1" t="s">
        <v>51</v>
      </c>
      <c r="N2468" s="1" t="s">
        <v>64</v>
      </c>
      <c r="O2468" s="1" t="s">
        <v>65</v>
      </c>
      <c r="P2468" s="1" t="s">
        <v>66</v>
      </c>
      <c r="Q2468" s="1" t="s">
        <v>67</v>
      </c>
      <c r="R2468" s="1" t="s">
        <v>87</v>
      </c>
      <c r="S2468" s="1" t="s">
        <v>88</v>
      </c>
      <c r="T2468" s="2">
        <v>43463</v>
      </c>
      <c r="U2468" s="2">
        <v>43463</v>
      </c>
      <c r="V2468" s="1" t="s">
        <v>52</v>
      </c>
      <c r="W2468" s="3">
        <v>1</v>
      </c>
      <c r="X2468" s="1" t="s">
        <v>53</v>
      </c>
      <c r="Y2468" s="4">
        <v>4339035</v>
      </c>
      <c r="Z2468" s="4">
        <v>-507347.51</v>
      </c>
      <c r="AA2468" s="4">
        <v>0</v>
      </c>
      <c r="AB2468" s="4">
        <v>0</v>
      </c>
      <c r="AC2468" s="4">
        <v>0</v>
      </c>
      <c r="AD2468" s="4">
        <v>4339035</v>
      </c>
      <c r="AE2468" s="5">
        <v>1555</v>
      </c>
      <c r="AF2468" s="1" t="s">
        <v>70</v>
      </c>
      <c r="AG2468" s="1" t="s">
        <v>71</v>
      </c>
      <c r="AH2468" s="1" t="s">
        <v>89</v>
      </c>
      <c r="AI2468" s="1" t="s">
        <v>57</v>
      </c>
      <c r="AJ2468" s="5">
        <v>10950</v>
      </c>
      <c r="AK2468" s="4">
        <v>-45175</v>
      </c>
      <c r="AL2468" s="4">
        <v>0</v>
      </c>
      <c r="AM2468" s="4">
        <v>0</v>
      </c>
      <c r="AN2468" s="4">
        <v>0</v>
      </c>
      <c r="AO2468" s="4">
        <v>-552522.51</v>
      </c>
      <c r="AP2468" s="4">
        <v>-552522.51</v>
      </c>
      <c r="AQ2468" s="4">
        <v>0</v>
      </c>
      <c r="AR2468" s="4">
        <v>3786512.49</v>
      </c>
      <c r="AS2468" s="1" t="s">
        <v>52</v>
      </c>
      <c r="AT2468" s="9">
        <f t="shared" si="1127"/>
        <v>43463</v>
      </c>
      <c r="AU2468" s="9">
        <f t="shared" si="1128"/>
        <v>43435</v>
      </c>
      <c r="AV2468" s="9">
        <v>44798</v>
      </c>
      <c r="AW2468" s="11">
        <f t="shared" si="1129"/>
        <v>3.6575342465753424</v>
      </c>
      <c r="AX2468">
        <v>10</v>
      </c>
      <c r="AY2468" s="12">
        <v>0.05</v>
      </c>
      <c r="AZ2468">
        <f t="shared" si="1130"/>
        <v>9.5000000000000001E-2</v>
      </c>
      <c r="BA2468" s="13">
        <f t="shared" si="1131"/>
        <v>4339035</v>
      </c>
      <c r="BB2468" s="16" t="s">
        <v>593</v>
      </c>
      <c r="BC2468" s="16" t="s">
        <v>593</v>
      </c>
      <c r="BD2468" s="16" t="s">
        <v>593</v>
      </c>
      <c r="BE2468" s="16" t="s">
        <v>593</v>
      </c>
      <c r="BF2468" s="16" t="s">
        <v>593</v>
      </c>
      <c r="BG2468" s="16" t="s">
        <v>593</v>
      </c>
      <c r="BH2468" s="16" t="s">
        <v>593</v>
      </c>
      <c r="BI2468" s="14">
        <f t="shared" si="1143"/>
        <v>3786512.49</v>
      </c>
      <c r="BJ2468" s="14">
        <v>0</v>
      </c>
      <c r="BK2468" s="14">
        <f t="shared" si="1144"/>
        <v>3786512.49</v>
      </c>
      <c r="BL2468" s="52">
        <v>0</v>
      </c>
      <c r="BM2468" s="15">
        <f t="shared" si="1145"/>
        <v>3786512.49</v>
      </c>
    </row>
    <row r="2469" spans="1:65">
      <c r="A2469" s="8">
        <v>2467</v>
      </c>
      <c r="B2469" s="1" t="s">
        <v>44</v>
      </c>
      <c r="C2469" s="1">
        <v>1500</v>
      </c>
      <c r="D2469" s="1" t="s">
        <v>60</v>
      </c>
      <c r="E2469" s="1">
        <v>150000098</v>
      </c>
      <c r="F2469" s="1" t="s">
        <v>60</v>
      </c>
      <c r="G2469" s="1" t="s">
        <v>86</v>
      </c>
      <c r="H2469" s="1">
        <v>1</v>
      </c>
      <c r="I2469" s="1" t="s">
        <v>209</v>
      </c>
      <c r="J2469" s="1" t="s">
        <v>49</v>
      </c>
      <c r="K2469" s="1">
        <v>17406001</v>
      </c>
      <c r="L2469" s="1" t="s">
        <v>50</v>
      </c>
      <c r="M2469" s="1" t="s">
        <v>51</v>
      </c>
      <c r="N2469" s="1" t="s">
        <v>64</v>
      </c>
      <c r="O2469" s="1" t="s">
        <v>65</v>
      </c>
      <c r="P2469" s="1" t="s">
        <v>66</v>
      </c>
      <c r="Q2469" s="1" t="s">
        <v>67</v>
      </c>
      <c r="R2469" s="1" t="s">
        <v>87</v>
      </c>
      <c r="S2469" s="1" t="s">
        <v>88</v>
      </c>
      <c r="T2469" s="2">
        <v>43463</v>
      </c>
      <c r="U2469" s="2">
        <v>43463</v>
      </c>
      <c r="V2469" s="1" t="s">
        <v>52</v>
      </c>
      <c r="W2469" s="3">
        <v>1</v>
      </c>
      <c r="X2469" s="1" t="s">
        <v>53</v>
      </c>
      <c r="Y2469" s="4">
        <v>892500</v>
      </c>
      <c r="Z2469" s="4">
        <v>-104356</v>
      </c>
      <c r="AA2469" s="4">
        <v>0</v>
      </c>
      <c r="AB2469" s="4">
        <v>0</v>
      </c>
      <c r="AC2469" s="4">
        <v>0</v>
      </c>
      <c r="AD2469" s="4">
        <v>892500</v>
      </c>
      <c r="AE2469" s="5">
        <v>1555</v>
      </c>
      <c r="AF2469" s="1" t="s">
        <v>70</v>
      </c>
      <c r="AG2469" s="1" t="s">
        <v>71</v>
      </c>
      <c r="AH2469" s="1" t="s">
        <v>89</v>
      </c>
      <c r="AI2469" s="1" t="s">
        <v>57</v>
      </c>
      <c r="AJ2469" s="5">
        <v>10950</v>
      </c>
      <c r="AK2469" s="4">
        <v>-9292</v>
      </c>
      <c r="AL2469" s="4">
        <v>0</v>
      </c>
      <c r="AM2469" s="4">
        <v>0</v>
      </c>
      <c r="AN2469" s="4">
        <v>0</v>
      </c>
      <c r="AO2469" s="4">
        <v>-113648</v>
      </c>
      <c r="AP2469" s="4">
        <v>-113648</v>
      </c>
      <c r="AQ2469" s="4">
        <v>0</v>
      </c>
      <c r="AR2469" s="4">
        <v>778852</v>
      </c>
      <c r="AS2469" s="1" t="s">
        <v>52</v>
      </c>
      <c r="AT2469" s="9">
        <f t="shared" si="1127"/>
        <v>43463</v>
      </c>
      <c r="AU2469" s="9">
        <f t="shared" si="1128"/>
        <v>43435</v>
      </c>
      <c r="AV2469" s="9">
        <v>44798</v>
      </c>
      <c r="AW2469" s="11">
        <f t="shared" si="1129"/>
        <v>3.6575342465753424</v>
      </c>
      <c r="AX2469">
        <v>10</v>
      </c>
      <c r="AY2469" s="12">
        <v>0.05</v>
      </c>
      <c r="AZ2469">
        <f t="shared" si="1130"/>
        <v>9.5000000000000001E-2</v>
      </c>
      <c r="BA2469" s="13">
        <f t="shared" si="1131"/>
        <v>892500</v>
      </c>
      <c r="BB2469" s="17" t="s">
        <v>1853</v>
      </c>
      <c r="BC2469">
        <f>MATCH(BB2469,MONTHLY_INDEX!$A:$A,0)</f>
        <v>630</v>
      </c>
      <c r="BD2469">
        <f>MATCH(AU2469,MONTHLY_INDEX!$1:$1,0)</f>
        <v>84</v>
      </c>
      <c r="BE2469">
        <f>INDEX(MONTHLY_INDEX!$1:$1048576,Final!BC2469,Final!BD2469)</f>
        <v>114.9</v>
      </c>
      <c r="BF2469">
        <f>MATCH($BF$1,MONTHLY_INDEX!$1:$1,0)</f>
        <v>127</v>
      </c>
      <c r="BG2469">
        <f>INDEX(MONTHLY_INDEX!$1:$1048576,Final!BC2469,Final!BF2469)</f>
        <v>151.1</v>
      </c>
      <c r="BH2469" s="23">
        <f t="shared" ref="BH2469:BH2486" si="1146">(BG2469-BE2469)/BE2469</f>
        <v>0.31505657093124445</v>
      </c>
      <c r="BI2469" s="14">
        <f t="shared" ref="BI2469:BI2486" si="1147">(1+BH2469)*BA2469</f>
        <v>1173687.9895561356</v>
      </c>
      <c r="BJ2469" s="14">
        <f t="shared" ref="BJ2469:BJ2486" si="1148">BI2469*AZ2469*AW2469</f>
        <v>407816.38157659426</v>
      </c>
      <c r="BK2469" s="15">
        <f t="shared" si="1132"/>
        <v>765871.60797954141</v>
      </c>
      <c r="BL2469" s="52">
        <v>0</v>
      </c>
      <c r="BM2469" s="15">
        <f t="shared" ref="BM2469:BM2486" si="1149">MAX((1-BL2469)*BK2469,BI2469*AY2469)</f>
        <v>765871.60797954141</v>
      </c>
    </row>
    <row r="2470" spans="1:65">
      <c r="A2470" s="8">
        <v>2468</v>
      </c>
      <c r="B2470" s="1" t="s">
        <v>44</v>
      </c>
      <c r="C2470" s="1">
        <v>1500</v>
      </c>
      <c r="D2470" s="1" t="s">
        <v>60</v>
      </c>
      <c r="E2470" s="1">
        <v>150000098</v>
      </c>
      <c r="F2470" s="1" t="s">
        <v>60</v>
      </c>
      <c r="G2470" s="1" t="s">
        <v>90</v>
      </c>
      <c r="H2470" s="1">
        <v>2</v>
      </c>
      <c r="I2470" s="1" t="s">
        <v>209</v>
      </c>
      <c r="J2470" s="1" t="s">
        <v>49</v>
      </c>
      <c r="K2470" s="1">
        <v>17406001</v>
      </c>
      <c r="L2470" s="1" t="s">
        <v>50</v>
      </c>
      <c r="M2470" s="1" t="s">
        <v>51</v>
      </c>
      <c r="N2470" s="1" t="s">
        <v>64</v>
      </c>
      <c r="O2470" s="1" t="s">
        <v>65</v>
      </c>
      <c r="P2470" s="1" t="s">
        <v>66</v>
      </c>
      <c r="Q2470" s="1" t="s">
        <v>67</v>
      </c>
      <c r="R2470" s="1" t="s">
        <v>87</v>
      </c>
      <c r="S2470" s="1" t="s">
        <v>88</v>
      </c>
      <c r="T2470" s="2">
        <v>43463</v>
      </c>
      <c r="U2470" s="2">
        <v>43463</v>
      </c>
      <c r="V2470" s="1" t="s">
        <v>52</v>
      </c>
      <c r="W2470" s="3">
        <v>1</v>
      </c>
      <c r="X2470" s="1" t="s">
        <v>53</v>
      </c>
      <c r="Y2470" s="4">
        <v>472500</v>
      </c>
      <c r="Z2470" s="4">
        <v>-55247</v>
      </c>
      <c r="AA2470" s="4">
        <v>0</v>
      </c>
      <c r="AB2470" s="4">
        <v>0</v>
      </c>
      <c r="AC2470" s="4">
        <v>0</v>
      </c>
      <c r="AD2470" s="4">
        <v>472500</v>
      </c>
      <c r="AE2470" s="5">
        <v>1555</v>
      </c>
      <c r="AF2470" s="1" t="s">
        <v>70</v>
      </c>
      <c r="AG2470" s="1" t="s">
        <v>71</v>
      </c>
      <c r="AH2470" s="1" t="s">
        <v>89</v>
      </c>
      <c r="AI2470" s="1" t="s">
        <v>57</v>
      </c>
      <c r="AJ2470" s="5">
        <v>10950</v>
      </c>
      <c r="AK2470" s="4">
        <v>-4919</v>
      </c>
      <c r="AL2470" s="4">
        <v>0</v>
      </c>
      <c r="AM2470" s="4">
        <v>0</v>
      </c>
      <c r="AN2470" s="4">
        <v>0</v>
      </c>
      <c r="AO2470" s="4">
        <v>-60166</v>
      </c>
      <c r="AP2470" s="4">
        <v>-60166</v>
      </c>
      <c r="AQ2470" s="4">
        <v>0</v>
      </c>
      <c r="AR2470" s="4">
        <v>412334</v>
      </c>
      <c r="AS2470" s="1" t="s">
        <v>52</v>
      </c>
      <c r="AT2470" s="9">
        <f t="shared" si="1127"/>
        <v>43463</v>
      </c>
      <c r="AU2470" s="9">
        <f t="shared" si="1128"/>
        <v>43435</v>
      </c>
      <c r="AV2470" s="9">
        <v>44798</v>
      </c>
      <c r="AW2470" s="11">
        <f t="shared" si="1129"/>
        <v>3.6575342465753424</v>
      </c>
      <c r="AX2470">
        <v>10</v>
      </c>
      <c r="AY2470" s="12">
        <v>0.05</v>
      </c>
      <c r="AZ2470">
        <f t="shared" si="1130"/>
        <v>9.5000000000000001E-2</v>
      </c>
      <c r="BA2470" s="13">
        <f t="shared" si="1131"/>
        <v>472500</v>
      </c>
      <c r="BB2470" s="17" t="s">
        <v>2189</v>
      </c>
      <c r="BC2470">
        <f>MATCH(BB2470,MONTHLY_INDEX!$A:$A,0)</f>
        <v>798</v>
      </c>
      <c r="BD2470">
        <f>MATCH(AU2470,MONTHLY_INDEX!$1:$1,0)</f>
        <v>84</v>
      </c>
      <c r="BE2470">
        <f>INDEX(MONTHLY_INDEX!$1:$1048576,Final!BC2470,Final!BD2470)</f>
        <v>96</v>
      </c>
      <c r="BF2470">
        <f>MATCH($BF$1,MONTHLY_INDEX!$1:$1,0)</f>
        <v>127</v>
      </c>
      <c r="BG2470">
        <f>INDEX(MONTHLY_INDEX!$1:$1048576,Final!BC2470,Final!BF2470)</f>
        <v>95.3</v>
      </c>
      <c r="BH2470" s="23">
        <f t="shared" si="1146"/>
        <v>-7.2916666666666963E-3</v>
      </c>
      <c r="BI2470" s="14">
        <f t="shared" si="1147"/>
        <v>469054.6875</v>
      </c>
      <c r="BJ2470" s="14">
        <f t="shared" si="1148"/>
        <v>162980.4403895548</v>
      </c>
      <c r="BK2470" s="15">
        <f t="shared" si="1132"/>
        <v>306074.24711044517</v>
      </c>
      <c r="BL2470" s="52">
        <v>0</v>
      </c>
      <c r="BM2470" s="15">
        <f t="shared" si="1149"/>
        <v>306074.24711044517</v>
      </c>
    </row>
    <row r="2471" spans="1:65">
      <c r="A2471" s="8">
        <v>2469</v>
      </c>
      <c r="B2471" s="1" t="s">
        <v>44</v>
      </c>
      <c r="C2471" s="1">
        <v>1500</v>
      </c>
      <c r="D2471" s="1" t="s">
        <v>60</v>
      </c>
      <c r="E2471" s="1">
        <v>150000098</v>
      </c>
      <c r="F2471" s="1" t="s">
        <v>60</v>
      </c>
      <c r="G2471" s="1" t="s">
        <v>91</v>
      </c>
      <c r="H2471" s="1">
        <v>3</v>
      </c>
      <c r="I2471" s="1" t="s">
        <v>209</v>
      </c>
      <c r="J2471" s="1" t="s">
        <v>49</v>
      </c>
      <c r="K2471" s="1">
        <v>17406001</v>
      </c>
      <c r="L2471" s="1" t="s">
        <v>50</v>
      </c>
      <c r="M2471" s="1" t="s">
        <v>51</v>
      </c>
      <c r="N2471" s="1" t="s">
        <v>64</v>
      </c>
      <c r="O2471" s="1" t="s">
        <v>65</v>
      </c>
      <c r="P2471" s="1" t="s">
        <v>66</v>
      </c>
      <c r="Q2471" s="1" t="s">
        <v>67</v>
      </c>
      <c r="R2471" s="1" t="s">
        <v>87</v>
      </c>
      <c r="S2471" s="1" t="s">
        <v>88</v>
      </c>
      <c r="T2471" s="2">
        <v>43463</v>
      </c>
      <c r="U2471" s="2">
        <v>43463</v>
      </c>
      <c r="V2471" s="1" t="s">
        <v>52</v>
      </c>
      <c r="W2471" s="3">
        <v>1</v>
      </c>
      <c r="X2471" s="1" t="s">
        <v>53</v>
      </c>
      <c r="Y2471" s="4">
        <v>637760</v>
      </c>
      <c r="Z2471" s="4">
        <v>-74569</v>
      </c>
      <c r="AA2471" s="4">
        <v>0</v>
      </c>
      <c r="AB2471" s="4">
        <v>0</v>
      </c>
      <c r="AC2471" s="4">
        <v>0</v>
      </c>
      <c r="AD2471" s="4">
        <v>637760</v>
      </c>
      <c r="AE2471" s="5">
        <v>1555</v>
      </c>
      <c r="AF2471" s="1" t="s">
        <v>70</v>
      </c>
      <c r="AG2471" s="1" t="s">
        <v>71</v>
      </c>
      <c r="AH2471" s="1" t="s">
        <v>89</v>
      </c>
      <c r="AI2471" s="1" t="s">
        <v>57</v>
      </c>
      <c r="AJ2471" s="5">
        <v>10950</v>
      </c>
      <c r="AK2471" s="4">
        <v>-6640</v>
      </c>
      <c r="AL2471" s="4">
        <v>0</v>
      </c>
      <c r="AM2471" s="4">
        <v>0</v>
      </c>
      <c r="AN2471" s="4">
        <v>0</v>
      </c>
      <c r="AO2471" s="4">
        <v>-81209</v>
      </c>
      <c r="AP2471" s="4">
        <v>-81209</v>
      </c>
      <c r="AQ2471" s="4">
        <v>0</v>
      </c>
      <c r="AR2471" s="4">
        <v>556551</v>
      </c>
      <c r="AS2471" s="1" t="s">
        <v>52</v>
      </c>
      <c r="AT2471" s="9">
        <f t="shared" si="1127"/>
        <v>43463</v>
      </c>
      <c r="AU2471" s="9">
        <f t="shared" si="1128"/>
        <v>43435</v>
      </c>
      <c r="AV2471" s="9">
        <v>44798</v>
      </c>
      <c r="AW2471" s="11">
        <f t="shared" si="1129"/>
        <v>3.6575342465753424</v>
      </c>
      <c r="AX2471">
        <v>10</v>
      </c>
      <c r="AY2471" s="12">
        <v>0.05</v>
      </c>
      <c r="AZ2471">
        <f t="shared" si="1130"/>
        <v>9.5000000000000001E-2</v>
      </c>
      <c r="BA2471" s="13">
        <f t="shared" si="1131"/>
        <v>637760</v>
      </c>
      <c r="BB2471" s="17" t="s">
        <v>2189</v>
      </c>
      <c r="BC2471">
        <f>MATCH(BB2471,MONTHLY_INDEX!$A:$A,0)</f>
        <v>798</v>
      </c>
      <c r="BD2471">
        <f>MATCH(AU2471,MONTHLY_INDEX!$1:$1,0)</f>
        <v>84</v>
      </c>
      <c r="BE2471">
        <f>INDEX(MONTHLY_INDEX!$1:$1048576,Final!BC2471,Final!BD2471)</f>
        <v>96</v>
      </c>
      <c r="BF2471">
        <f>MATCH($BF$1,MONTHLY_INDEX!$1:$1,0)</f>
        <v>127</v>
      </c>
      <c r="BG2471">
        <f>INDEX(MONTHLY_INDEX!$1:$1048576,Final!BC2471,Final!BF2471)</f>
        <v>95.3</v>
      </c>
      <c r="BH2471" s="23">
        <f t="shared" si="1146"/>
        <v>-7.2916666666666963E-3</v>
      </c>
      <c r="BI2471" s="14">
        <f t="shared" si="1147"/>
        <v>633109.66666666663</v>
      </c>
      <c r="BJ2471" s="14">
        <f t="shared" si="1148"/>
        <v>219983.92732876711</v>
      </c>
      <c r="BK2471" s="15">
        <f t="shared" si="1132"/>
        <v>413125.73933789949</v>
      </c>
      <c r="BL2471" s="52">
        <v>0</v>
      </c>
      <c r="BM2471" s="15">
        <f t="shared" si="1149"/>
        <v>413125.73933789949</v>
      </c>
    </row>
    <row r="2472" spans="1:65">
      <c r="A2472" s="8">
        <v>2470</v>
      </c>
      <c r="B2472" s="1" t="s">
        <v>44</v>
      </c>
      <c r="C2472" s="1">
        <v>1500</v>
      </c>
      <c r="D2472" s="1" t="s">
        <v>60</v>
      </c>
      <c r="E2472" s="1">
        <v>150000098</v>
      </c>
      <c r="F2472" s="1" t="s">
        <v>60</v>
      </c>
      <c r="G2472" s="1" t="s">
        <v>92</v>
      </c>
      <c r="H2472" s="1">
        <v>4</v>
      </c>
      <c r="I2472" s="1" t="s">
        <v>209</v>
      </c>
      <c r="J2472" s="1" t="s">
        <v>49</v>
      </c>
      <c r="K2472" s="1">
        <v>17406001</v>
      </c>
      <c r="L2472" s="1" t="s">
        <v>50</v>
      </c>
      <c r="M2472" s="1" t="s">
        <v>51</v>
      </c>
      <c r="N2472" s="1" t="s">
        <v>64</v>
      </c>
      <c r="O2472" s="1" t="s">
        <v>65</v>
      </c>
      <c r="P2472" s="1" t="s">
        <v>66</v>
      </c>
      <c r="Q2472" s="1" t="s">
        <v>67</v>
      </c>
      <c r="R2472" s="1" t="s">
        <v>87</v>
      </c>
      <c r="S2472" s="1" t="s">
        <v>88</v>
      </c>
      <c r="T2472" s="2">
        <v>43463</v>
      </c>
      <c r="U2472" s="2">
        <v>43463</v>
      </c>
      <c r="V2472" s="1" t="s">
        <v>52</v>
      </c>
      <c r="W2472" s="3">
        <v>1</v>
      </c>
      <c r="X2472" s="1" t="s">
        <v>53</v>
      </c>
      <c r="Y2472" s="4">
        <v>21044329</v>
      </c>
      <c r="Z2472" s="4">
        <v>-2460643</v>
      </c>
      <c r="AA2472" s="4">
        <v>0</v>
      </c>
      <c r="AB2472" s="4">
        <v>0</v>
      </c>
      <c r="AC2472" s="4">
        <v>0</v>
      </c>
      <c r="AD2472" s="4">
        <v>21044329</v>
      </c>
      <c r="AE2472" s="5">
        <v>1555</v>
      </c>
      <c r="AF2472" s="1" t="s">
        <v>70</v>
      </c>
      <c r="AG2472" s="1" t="s">
        <v>71</v>
      </c>
      <c r="AH2472" s="1" t="s">
        <v>89</v>
      </c>
      <c r="AI2472" s="1" t="s">
        <v>57</v>
      </c>
      <c r="AJ2472" s="5">
        <v>10950</v>
      </c>
      <c r="AK2472" s="4">
        <v>-219098</v>
      </c>
      <c r="AL2472" s="4">
        <v>0</v>
      </c>
      <c r="AM2472" s="4">
        <v>0</v>
      </c>
      <c r="AN2472" s="4">
        <v>0</v>
      </c>
      <c r="AO2472" s="4">
        <v>-2679741</v>
      </c>
      <c r="AP2472" s="4">
        <v>-2679741</v>
      </c>
      <c r="AQ2472" s="4">
        <v>0</v>
      </c>
      <c r="AR2472" s="4">
        <v>18364588</v>
      </c>
      <c r="AS2472" s="1" t="s">
        <v>52</v>
      </c>
      <c r="AT2472" s="9">
        <f t="shared" si="1127"/>
        <v>43463</v>
      </c>
      <c r="AU2472" s="9">
        <f t="shared" si="1128"/>
        <v>43435</v>
      </c>
      <c r="AV2472" s="9">
        <v>44798</v>
      </c>
      <c r="AW2472" s="11">
        <f t="shared" si="1129"/>
        <v>3.6575342465753424</v>
      </c>
      <c r="AX2472">
        <v>25</v>
      </c>
      <c r="AY2472" s="12">
        <v>0.05</v>
      </c>
      <c r="AZ2472">
        <f t="shared" si="1130"/>
        <v>3.7999999999999999E-2</v>
      </c>
      <c r="BA2472" s="13">
        <f t="shared" si="1131"/>
        <v>21044329</v>
      </c>
      <c r="BB2472" s="17" t="s">
        <v>2189</v>
      </c>
      <c r="BC2472">
        <f>MATCH(BB2472,MONTHLY_INDEX!$A:$A,0)</f>
        <v>798</v>
      </c>
      <c r="BD2472">
        <f>MATCH(AU2472,MONTHLY_INDEX!$1:$1,0)</f>
        <v>84</v>
      </c>
      <c r="BE2472">
        <f>INDEX(MONTHLY_INDEX!$1:$1048576,Final!BC2472,Final!BD2472)</f>
        <v>96</v>
      </c>
      <c r="BF2472">
        <f>MATCH($BF$1,MONTHLY_INDEX!$1:$1,0)</f>
        <v>127</v>
      </c>
      <c r="BG2472">
        <f>INDEX(MONTHLY_INDEX!$1:$1048576,Final!BC2472,Final!BF2472)</f>
        <v>95.3</v>
      </c>
      <c r="BH2472" s="23">
        <f t="shared" si="1146"/>
        <v>-7.2916666666666963E-3</v>
      </c>
      <c r="BI2472" s="14">
        <f t="shared" si="1147"/>
        <v>20890880.767708331</v>
      </c>
      <c r="BJ2472" s="14">
        <f t="shared" si="1148"/>
        <v>2903546.2502625855</v>
      </c>
      <c r="BK2472" s="15">
        <f t="shared" si="1132"/>
        <v>17987334.517445747</v>
      </c>
      <c r="BL2472" s="52">
        <v>0</v>
      </c>
      <c r="BM2472" s="15">
        <f t="shared" si="1149"/>
        <v>17987334.517445747</v>
      </c>
    </row>
    <row r="2473" spans="1:65">
      <c r="A2473" s="8">
        <v>2471</v>
      </c>
      <c r="B2473" s="1" t="s">
        <v>44</v>
      </c>
      <c r="C2473" s="1">
        <v>1500</v>
      </c>
      <c r="D2473" s="1" t="s">
        <v>60</v>
      </c>
      <c r="E2473" s="1">
        <v>150000098</v>
      </c>
      <c r="F2473" s="1" t="s">
        <v>60</v>
      </c>
      <c r="G2473" s="1" t="s">
        <v>93</v>
      </c>
      <c r="H2473" s="1">
        <v>5</v>
      </c>
      <c r="I2473" s="1" t="s">
        <v>209</v>
      </c>
      <c r="J2473" s="1" t="s">
        <v>49</v>
      </c>
      <c r="K2473" s="1">
        <v>17406001</v>
      </c>
      <c r="L2473" s="1" t="s">
        <v>50</v>
      </c>
      <c r="M2473" s="1" t="s">
        <v>51</v>
      </c>
      <c r="N2473" s="1" t="s">
        <v>64</v>
      </c>
      <c r="O2473" s="1" t="s">
        <v>65</v>
      </c>
      <c r="P2473" s="1" t="s">
        <v>66</v>
      </c>
      <c r="Q2473" s="1" t="s">
        <v>67</v>
      </c>
      <c r="R2473" s="1" t="s">
        <v>87</v>
      </c>
      <c r="S2473" s="1" t="s">
        <v>88</v>
      </c>
      <c r="T2473" s="2">
        <v>43463</v>
      </c>
      <c r="U2473" s="2">
        <v>43463</v>
      </c>
      <c r="V2473" s="1" t="s">
        <v>52</v>
      </c>
      <c r="W2473" s="3">
        <v>1</v>
      </c>
      <c r="X2473" s="1" t="s">
        <v>53</v>
      </c>
      <c r="Y2473" s="4">
        <v>969266</v>
      </c>
      <c r="Z2473" s="4">
        <v>-113333</v>
      </c>
      <c r="AA2473" s="4">
        <v>0</v>
      </c>
      <c r="AB2473" s="4">
        <v>0</v>
      </c>
      <c r="AC2473" s="4">
        <v>0</v>
      </c>
      <c r="AD2473" s="4">
        <v>969266</v>
      </c>
      <c r="AE2473" s="5">
        <v>1555</v>
      </c>
      <c r="AF2473" s="1" t="s">
        <v>70</v>
      </c>
      <c r="AG2473" s="1" t="s">
        <v>71</v>
      </c>
      <c r="AH2473" s="1" t="s">
        <v>89</v>
      </c>
      <c r="AI2473" s="1" t="s">
        <v>57</v>
      </c>
      <c r="AJ2473" s="5">
        <v>10950</v>
      </c>
      <c r="AK2473" s="4">
        <v>-10091</v>
      </c>
      <c r="AL2473" s="4">
        <v>0</v>
      </c>
      <c r="AM2473" s="4">
        <v>0</v>
      </c>
      <c r="AN2473" s="4">
        <v>0</v>
      </c>
      <c r="AO2473" s="4">
        <v>-123424</v>
      </c>
      <c r="AP2473" s="4">
        <v>-123424</v>
      </c>
      <c r="AQ2473" s="4">
        <v>0</v>
      </c>
      <c r="AR2473" s="4">
        <v>845842</v>
      </c>
      <c r="AS2473" s="1" t="s">
        <v>52</v>
      </c>
      <c r="AT2473" s="9">
        <f t="shared" si="1127"/>
        <v>43463</v>
      </c>
      <c r="AU2473" s="9">
        <f t="shared" si="1128"/>
        <v>43435</v>
      </c>
      <c r="AV2473" s="9">
        <v>44798</v>
      </c>
      <c r="AW2473" s="11">
        <f t="shared" si="1129"/>
        <v>3.6575342465753424</v>
      </c>
      <c r="AX2473">
        <v>25</v>
      </c>
      <c r="AY2473" s="12">
        <v>0.05</v>
      </c>
      <c r="AZ2473">
        <f t="shared" si="1130"/>
        <v>3.7999999999999999E-2</v>
      </c>
      <c r="BA2473" s="13">
        <f t="shared" si="1131"/>
        <v>969266</v>
      </c>
      <c r="BB2473" s="17" t="s">
        <v>2083</v>
      </c>
      <c r="BC2473">
        <f>MATCH(BB2473,MONTHLY_INDEX!$A:$A,0)</f>
        <v>745</v>
      </c>
      <c r="BD2473">
        <f>MATCH(AU2473,MONTHLY_INDEX!$1:$1,0)</f>
        <v>84</v>
      </c>
      <c r="BE2473">
        <f>INDEX(MONTHLY_INDEX!$1:$1048576,Final!BC2473,Final!BD2473)</f>
        <v>108.4</v>
      </c>
      <c r="BF2473">
        <f>MATCH($BF$1,MONTHLY_INDEX!$1:$1,0)</f>
        <v>127</v>
      </c>
      <c r="BG2473">
        <f>INDEX(MONTHLY_INDEX!$1:$1048576,Final!BC2473,Final!BF2473)</f>
        <v>115.4</v>
      </c>
      <c r="BH2473" s="23">
        <f t="shared" si="1146"/>
        <v>6.4575645756457564E-2</v>
      </c>
      <c r="BI2473" s="14">
        <f t="shared" si="1147"/>
        <v>1031856.9778597784</v>
      </c>
      <c r="BJ2473" s="14">
        <f t="shared" si="1148"/>
        <v>143413.98489541525</v>
      </c>
      <c r="BK2473" s="15">
        <f t="shared" si="1132"/>
        <v>888442.99296436319</v>
      </c>
      <c r="BL2473" s="52">
        <v>0</v>
      </c>
      <c r="BM2473" s="15">
        <f t="shared" si="1149"/>
        <v>888442.99296436319</v>
      </c>
    </row>
    <row r="2474" spans="1:65">
      <c r="A2474" s="8">
        <v>2472</v>
      </c>
      <c r="B2474" s="1" t="s">
        <v>44</v>
      </c>
      <c r="C2474" s="1">
        <v>1500</v>
      </c>
      <c r="D2474" s="1" t="s">
        <v>60</v>
      </c>
      <c r="E2474" s="1">
        <v>150000098</v>
      </c>
      <c r="F2474" s="1" t="s">
        <v>60</v>
      </c>
      <c r="G2474" s="1" t="s">
        <v>94</v>
      </c>
      <c r="H2474" s="1">
        <v>6</v>
      </c>
      <c r="I2474" s="1" t="s">
        <v>209</v>
      </c>
      <c r="J2474" s="1" t="s">
        <v>49</v>
      </c>
      <c r="K2474" s="1">
        <v>17406001</v>
      </c>
      <c r="L2474" s="1" t="s">
        <v>50</v>
      </c>
      <c r="M2474" s="1" t="s">
        <v>51</v>
      </c>
      <c r="N2474" s="1" t="s">
        <v>64</v>
      </c>
      <c r="O2474" s="1" t="s">
        <v>65</v>
      </c>
      <c r="P2474" s="1" t="s">
        <v>66</v>
      </c>
      <c r="Q2474" s="1" t="s">
        <v>67</v>
      </c>
      <c r="R2474" s="1" t="s">
        <v>87</v>
      </c>
      <c r="S2474" s="1" t="s">
        <v>88</v>
      </c>
      <c r="T2474" s="2">
        <v>43463</v>
      </c>
      <c r="U2474" s="2">
        <v>43463</v>
      </c>
      <c r="V2474" s="1" t="s">
        <v>52</v>
      </c>
      <c r="W2474" s="3">
        <v>1</v>
      </c>
      <c r="X2474" s="1" t="s">
        <v>53</v>
      </c>
      <c r="Y2474" s="4">
        <v>735000</v>
      </c>
      <c r="Z2474" s="4">
        <v>-85940</v>
      </c>
      <c r="AA2474" s="4">
        <v>0</v>
      </c>
      <c r="AB2474" s="4">
        <v>0</v>
      </c>
      <c r="AC2474" s="4">
        <v>0</v>
      </c>
      <c r="AD2474" s="4">
        <v>735000</v>
      </c>
      <c r="AE2474" s="5">
        <v>1555</v>
      </c>
      <c r="AF2474" s="1" t="s">
        <v>70</v>
      </c>
      <c r="AG2474" s="1" t="s">
        <v>71</v>
      </c>
      <c r="AH2474" s="1" t="s">
        <v>89</v>
      </c>
      <c r="AI2474" s="1" t="s">
        <v>57</v>
      </c>
      <c r="AJ2474" s="5">
        <v>10950</v>
      </c>
      <c r="AK2474" s="4">
        <v>-7652</v>
      </c>
      <c r="AL2474" s="4">
        <v>0</v>
      </c>
      <c r="AM2474" s="4">
        <v>0</v>
      </c>
      <c r="AN2474" s="4">
        <v>0</v>
      </c>
      <c r="AO2474" s="4">
        <v>-93592</v>
      </c>
      <c r="AP2474" s="4">
        <v>-93592</v>
      </c>
      <c r="AQ2474" s="4">
        <v>0</v>
      </c>
      <c r="AR2474" s="4">
        <v>641408</v>
      </c>
      <c r="AS2474" s="1" t="s">
        <v>52</v>
      </c>
      <c r="AT2474" s="9">
        <f t="shared" si="1127"/>
        <v>43463</v>
      </c>
      <c r="AU2474" s="9">
        <f t="shared" si="1128"/>
        <v>43435</v>
      </c>
      <c r="AV2474" s="9">
        <v>44798</v>
      </c>
      <c r="AW2474" s="11">
        <f t="shared" si="1129"/>
        <v>3.6575342465753424</v>
      </c>
      <c r="AX2474">
        <v>10</v>
      </c>
      <c r="AY2474" s="12">
        <v>0.05</v>
      </c>
      <c r="AZ2474">
        <f t="shared" si="1130"/>
        <v>9.5000000000000001E-2</v>
      </c>
      <c r="BA2474" s="13">
        <f t="shared" si="1131"/>
        <v>735000</v>
      </c>
      <c r="BB2474" s="17" t="s">
        <v>1853</v>
      </c>
      <c r="BC2474">
        <f>MATCH(BB2474,MONTHLY_INDEX!$A:$A,0)</f>
        <v>630</v>
      </c>
      <c r="BD2474">
        <f>MATCH(AU2474,MONTHLY_INDEX!$1:$1,0)</f>
        <v>84</v>
      </c>
      <c r="BE2474">
        <f>INDEX(MONTHLY_INDEX!$1:$1048576,Final!BC2474,Final!BD2474)</f>
        <v>114.9</v>
      </c>
      <c r="BF2474">
        <f>MATCH($BF$1,MONTHLY_INDEX!$1:$1,0)</f>
        <v>127</v>
      </c>
      <c r="BG2474">
        <f>INDEX(MONTHLY_INDEX!$1:$1048576,Final!BC2474,Final!BF2474)</f>
        <v>151.1</v>
      </c>
      <c r="BH2474" s="23">
        <f t="shared" si="1146"/>
        <v>0.31505657093124445</v>
      </c>
      <c r="BI2474" s="14">
        <f t="shared" si="1147"/>
        <v>966566.5796344647</v>
      </c>
      <c r="BJ2474" s="14">
        <f t="shared" si="1148"/>
        <v>335848.78482778347</v>
      </c>
      <c r="BK2474" s="15">
        <f t="shared" si="1132"/>
        <v>630717.79480668122</v>
      </c>
      <c r="BL2474" s="52">
        <v>0</v>
      </c>
      <c r="BM2474" s="15">
        <f t="shared" si="1149"/>
        <v>630717.79480668122</v>
      </c>
    </row>
    <row r="2475" spans="1:65">
      <c r="A2475" s="8">
        <v>2473</v>
      </c>
      <c r="B2475" s="1" t="s">
        <v>44</v>
      </c>
      <c r="C2475" s="1">
        <v>1500</v>
      </c>
      <c r="D2475" s="1" t="s">
        <v>60</v>
      </c>
      <c r="E2475" s="1">
        <v>150000098</v>
      </c>
      <c r="F2475" s="1" t="s">
        <v>60</v>
      </c>
      <c r="G2475" s="1" t="s">
        <v>95</v>
      </c>
      <c r="H2475" s="1">
        <v>7</v>
      </c>
      <c r="I2475" s="1" t="s">
        <v>209</v>
      </c>
      <c r="J2475" s="1" t="s">
        <v>49</v>
      </c>
      <c r="K2475" s="1">
        <v>17406001</v>
      </c>
      <c r="L2475" s="1" t="s">
        <v>50</v>
      </c>
      <c r="M2475" s="1" t="s">
        <v>51</v>
      </c>
      <c r="N2475" s="1" t="s">
        <v>64</v>
      </c>
      <c r="O2475" s="1" t="s">
        <v>65</v>
      </c>
      <c r="P2475" s="1" t="s">
        <v>66</v>
      </c>
      <c r="Q2475" s="1" t="s">
        <v>67</v>
      </c>
      <c r="R2475" s="1" t="s">
        <v>87</v>
      </c>
      <c r="S2475" s="1" t="s">
        <v>88</v>
      </c>
      <c r="T2475" s="2">
        <v>43463</v>
      </c>
      <c r="U2475" s="2">
        <v>43463</v>
      </c>
      <c r="V2475" s="1" t="s">
        <v>52</v>
      </c>
      <c r="W2475" s="3">
        <v>1</v>
      </c>
      <c r="X2475" s="1" t="s">
        <v>53</v>
      </c>
      <c r="Y2475" s="4">
        <v>126000</v>
      </c>
      <c r="Z2475" s="4">
        <v>-14732</v>
      </c>
      <c r="AA2475" s="4">
        <v>0</v>
      </c>
      <c r="AB2475" s="4">
        <v>0</v>
      </c>
      <c r="AC2475" s="4">
        <v>0</v>
      </c>
      <c r="AD2475" s="4">
        <v>126000</v>
      </c>
      <c r="AE2475" s="5">
        <v>1555</v>
      </c>
      <c r="AF2475" s="1" t="s">
        <v>70</v>
      </c>
      <c r="AG2475" s="1" t="s">
        <v>71</v>
      </c>
      <c r="AH2475" s="1" t="s">
        <v>89</v>
      </c>
      <c r="AI2475" s="1" t="s">
        <v>57</v>
      </c>
      <c r="AJ2475" s="5">
        <v>10950</v>
      </c>
      <c r="AK2475" s="4">
        <v>-1312</v>
      </c>
      <c r="AL2475" s="4">
        <v>0</v>
      </c>
      <c r="AM2475" s="4">
        <v>0</v>
      </c>
      <c r="AN2475" s="4">
        <v>0</v>
      </c>
      <c r="AO2475" s="4">
        <v>-16044</v>
      </c>
      <c r="AP2475" s="4">
        <v>-16044</v>
      </c>
      <c r="AQ2475" s="4">
        <v>0</v>
      </c>
      <c r="AR2475" s="4">
        <v>109956</v>
      </c>
      <c r="AS2475" s="1" t="s">
        <v>52</v>
      </c>
      <c r="AT2475" s="9">
        <f t="shared" si="1127"/>
        <v>43463</v>
      </c>
      <c r="AU2475" s="9">
        <f t="shared" si="1128"/>
        <v>43435</v>
      </c>
      <c r="AV2475" s="9">
        <v>44798</v>
      </c>
      <c r="AW2475" s="11">
        <f t="shared" si="1129"/>
        <v>3.6575342465753424</v>
      </c>
      <c r="AX2475">
        <v>25</v>
      </c>
      <c r="AY2475" s="12">
        <v>0.05</v>
      </c>
      <c r="AZ2475">
        <f t="shared" si="1130"/>
        <v>3.7999999999999999E-2</v>
      </c>
      <c r="BA2475" s="13">
        <f t="shared" si="1131"/>
        <v>126000</v>
      </c>
      <c r="BB2475" s="17" t="s">
        <v>2189</v>
      </c>
      <c r="BC2475">
        <f>MATCH(BB2475,MONTHLY_INDEX!$A:$A,0)</f>
        <v>798</v>
      </c>
      <c r="BD2475">
        <f>MATCH(AU2475,MONTHLY_INDEX!$1:$1,0)</f>
        <v>84</v>
      </c>
      <c r="BE2475">
        <f>INDEX(MONTHLY_INDEX!$1:$1048576,Final!BC2475,Final!BD2475)</f>
        <v>96</v>
      </c>
      <c r="BF2475">
        <f>MATCH($BF$1,MONTHLY_INDEX!$1:$1,0)</f>
        <v>127</v>
      </c>
      <c r="BG2475">
        <f>INDEX(MONTHLY_INDEX!$1:$1048576,Final!BC2475,Final!BF2475)</f>
        <v>95.3</v>
      </c>
      <c r="BH2475" s="23">
        <f t="shared" si="1146"/>
        <v>-7.2916666666666963E-3</v>
      </c>
      <c r="BI2475" s="14">
        <f t="shared" si="1147"/>
        <v>125081.25</v>
      </c>
      <c r="BJ2475" s="14">
        <f t="shared" si="1148"/>
        <v>17384.580308219178</v>
      </c>
      <c r="BK2475" s="15">
        <f t="shared" si="1132"/>
        <v>107696.66969178081</v>
      </c>
      <c r="BL2475" s="52">
        <v>0</v>
      </c>
      <c r="BM2475" s="15">
        <f t="shared" si="1149"/>
        <v>107696.66969178081</v>
      </c>
    </row>
    <row r="2476" spans="1:65">
      <c r="A2476" s="8">
        <v>2474</v>
      </c>
      <c r="B2476" s="1" t="s">
        <v>44</v>
      </c>
      <c r="C2476" s="1">
        <v>1500</v>
      </c>
      <c r="D2476" s="1" t="s">
        <v>60</v>
      </c>
      <c r="E2476" s="1">
        <v>150000098</v>
      </c>
      <c r="F2476" s="1" t="s">
        <v>60</v>
      </c>
      <c r="G2476" s="1" t="s">
        <v>96</v>
      </c>
      <c r="H2476" s="1">
        <v>8</v>
      </c>
      <c r="I2476" s="1" t="s">
        <v>209</v>
      </c>
      <c r="J2476" s="1" t="s">
        <v>49</v>
      </c>
      <c r="K2476" s="1">
        <v>17406001</v>
      </c>
      <c r="L2476" s="1" t="s">
        <v>50</v>
      </c>
      <c r="M2476" s="1" t="s">
        <v>51</v>
      </c>
      <c r="N2476" s="1" t="s">
        <v>64</v>
      </c>
      <c r="O2476" s="1" t="s">
        <v>65</v>
      </c>
      <c r="P2476" s="1" t="s">
        <v>66</v>
      </c>
      <c r="Q2476" s="1" t="s">
        <v>67</v>
      </c>
      <c r="R2476" s="1" t="s">
        <v>87</v>
      </c>
      <c r="S2476" s="1" t="s">
        <v>88</v>
      </c>
      <c r="T2476" s="2">
        <v>43463</v>
      </c>
      <c r="U2476" s="2">
        <v>43463</v>
      </c>
      <c r="V2476" s="1" t="s">
        <v>52</v>
      </c>
      <c r="W2476" s="3">
        <v>1</v>
      </c>
      <c r="X2476" s="1" t="s">
        <v>53</v>
      </c>
      <c r="Y2476" s="4">
        <v>29327302</v>
      </c>
      <c r="Z2476" s="4">
        <v>-3429143</v>
      </c>
      <c r="AA2476" s="4">
        <v>0</v>
      </c>
      <c r="AB2476" s="4">
        <v>0</v>
      </c>
      <c r="AC2476" s="4">
        <v>0</v>
      </c>
      <c r="AD2476" s="4">
        <v>29327302</v>
      </c>
      <c r="AE2476" s="5">
        <v>1555</v>
      </c>
      <c r="AF2476" s="1" t="s">
        <v>70</v>
      </c>
      <c r="AG2476" s="1" t="s">
        <v>71</v>
      </c>
      <c r="AH2476" s="1" t="s">
        <v>89</v>
      </c>
      <c r="AI2476" s="1" t="s">
        <v>57</v>
      </c>
      <c r="AJ2476" s="5">
        <v>10950</v>
      </c>
      <c r="AK2476" s="4">
        <v>-305335</v>
      </c>
      <c r="AL2476" s="4">
        <v>0</v>
      </c>
      <c r="AM2476" s="4">
        <v>0</v>
      </c>
      <c r="AN2476" s="4">
        <v>0</v>
      </c>
      <c r="AO2476" s="4">
        <v>-3734478</v>
      </c>
      <c r="AP2476" s="4">
        <v>-3734478</v>
      </c>
      <c r="AQ2476" s="4">
        <v>0</v>
      </c>
      <c r="AR2476" s="4">
        <v>25592824</v>
      </c>
      <c r="AS2476" s="1" t="s">
        <v>52</v>
      </c>
      <c r="AT2476" s="9">
        <f t="shared" si="1127"/>
        <v>43463</v>
      </c>
      <c r="AU2476" s="9">
        <f t="shared" si="1128"/>
        <v>43435</v>
      </c>
      <c r="AV2476" s="9">
        <v>44798</v>
      </c>
      <c r="AW2476" s="11">
        <f t="shared" si="1129"/>
        <v>3.6575342465753424</v>
      </c>
      <c r="AX2476">
        <v>25</v>
      </c>
      <c r="AY2476" s="12">
        <v>0.05</v>
      </c>
      <c r="AZ2476">
        <f t="shared" si="1130"/>
        <v>3.7999999999999999E-2</v>
      </c>
      <c r="BA2476" s="13">
        <f t="shared" si="1131"/>
        <v>29327302</v>
      </c>
      <c r="BB2476" s="17" t="s">
        <v>2189</v>
      </c>
      <c r="BC2476">
        <f>MATCH(BB2476,MONTHLY_INDEX!$A:$A,0)</f>
        <v>798</v>
      </c>
      <c r="BD2476">
        <f>MATCH(AU2476,MONTHLY_INDEX!$1:$1,0)</f>
        <v>84</v>
      </c>
      <c r="BE2476">
        <f>INDEX(MONTHLY_INDEX!$1:$1048576,Final!BC2476,Final!BD2476)</f>
        <v>96</v>
      </c>
      <c r="BF2476">
        <f>MATCH($BF$1,MONTHLY_INDEX!$1:$1,0)</f>
        <v>127</v>
      </c>
      <c r="BG2476">
        <f>INDEX(MONTHLY_INDEX!$1:$1048576,Final!BC2476,Final!BF2476)</f>
        <v>95.3</v>
      </c>
      <c r="BH2476" s="23">
        <f t="shared" si="1146"/>
        <v>-7.2916666666666963E-3</v>
      </c>
      <c r="BI2476" s="14">
        <f t="shared" si="1147"/>
        <v>29113457.089583334</v>
      </c>
      <c r="BJ2476" s="14">
        <f t="shared" si="1148"/>
        <v>4046371.7209714041</v>
      </c>
      <c r="BK2476" s="15">
        <f t="shared" si="1132"/>
        <v>25067085.368611928</v>
      </c>
      <c r="BL2476" s="52">
        <v>0</v>
      </c>
      <c r="BM2476" s="15">
        <f t="shared" si="1149"/>
        <v>25067085.368611928</v>
      </c>
    </row>
    <row r="2477" spans="1:65">
      <c r="A2477" s="8">
        <v>2475</v>
      </c>
      <c r="B2477" s="1" t="s">
        <v>44</v>
      </c>
      <c r="C2477" s="1">
        <v>1500</v>
      </c>
      <c r="D2477" s="1" t="s">
        <v>60</v>
      </c>
      <c r="E2477" s="1">
        <v>150000098</v>
      </c>
      <c r="F2477" s="1" t="s">
        <v>60</v>
      </c>
      <c r="G2477" s="1" t="s">
        <v>97</v>
      </c>
      <c r="H2477" s="1">
        <v>9</v>
      </c>
      <c r="I2477" s="1" t="s">
        <v>209</v>
      </c>
      <c r="J2477" s="1" t="s">
        <v>49</v>
      </c>
      <c r="K2477" s="1">
        <v>17406001</v>
      </c>
      <c r="L2477" s="1" t="s">
        <v>50</v>
      </c>
      <c r="M2477" s="1" t="s">
        <v>51</v>
      </c>
      <c r="N2477" s="1" t="s">
        <v>64</v>
      </c>
      <c r="O2477" s="1" t="s">
        <v>65</v>
      </c>
      <c r="P2477" s="1" t="s">
        <v>66</v>
      </c>
      <c r="Q2477" s="1" t="s">
        <v>67</v>
      </c>
      <c r="R2477" s="1" t="s">
        <v>87</v>
      </c>
      <c r="S2477" s="1" t="s">
        <v>88</v>
      </c>
      <c r="T2477" s="2">
        <v>43463</v>
      </c>
      <c r="U2477" s="2">
        <v>43463</v>
      </c>
      <c r="V2477" s="1" t="s">
        <v>52</v>
      </c>
      <c r="W2477" s="3">
        <v>1</v>
      </c>
      <c r="X2477" s="1" t="s">
        <v>53</v>
      </c>
      <c r="Y2477" s="4">
        <v>1517250</v>
      </c>
      <c r="Z2477" s="4">
        <v>-177405</v>
      </c>
      <c r="AA2477" s="4">
        <v>0</v>
      </c>
      <c r="AB2477" s="4">
        <v>0</v>
      </c>
      <c r="AC2477" s="4">
        <v>0</v>
      </c>
      <c r="AD2477" s="4">
        <v>1517250</v>
      </c>
      <c r="AE2477" s="5">
        <v>1555</v>
      </c>
      <c r="AF2477" s="1" t="s">
        <v>70</v>
      </c>
      <c r="AG2477" s="1" t="s">
        <v>71</v>
      </c>
      <c r="AH2477" s="1" t="s">
        <v>89</v>
      </c>
      <c r="AI2477" s="1" t="s">
        <v>57</v>
      </c>
      <c r="AJ2477" s="5">
        <v>10950</v>
      </c>
      <c r="AK2477" s="4">
        <v>-15797</v>
      </c>
      <c r="AL2477" s="4">
        <v>0</v>
      </c>
      <c r="AM2477" s="4">
        <v>0</v>
      </c>
      <c r="AN2477" s="4">
        <v>0</v>
      </c>
      <c r="AO2477" s="4">
        <v>-193202</v>
      </c>
      <c r="AP2477" s="4">
        <v>-193202</v>
      </c>
      <c r="AQ2477" s="4">
        <v>0</v>
      </c>
      <c r="AR2477" s="4">
        <v>1324048</v>
      </c>
      <c r="AS2477" s="1" t="s">
        <v>52</v>
      </c>
      <c r="AT2477" s="9">
        <f t="shared" si="1127"/>
        <v>43463</v>
      </c>
      <c r="AU2477" s="9">
        <f t="shared" si="1128"/>
        <v>43435</v>
      </c>
      <c r="AV2477" s="9">
        <v>44798</v>
      </c>
      <c r="AW2477" s="11">
        <f t="shared" si="1129"/>
        <v>3.6575342465753424</v>
      </c>
      <c r="AX2477">
        <v>15</v>
      </c>
      <c r="AY2477" s="12">
        <v>0.05</v>
      </c>
      <c r="AZ2477">
        <f t="shared" si="1130"/>
        <v>6.3333333333333325E-2</v>
      </c>
      <c r="BA2477" s="13">
        <f t="shared" si="1131"/>
        <v>1517250</v>
      </c>
      <c r="BB2477" s="17" t="s">
        <v>1941</v>
      </c>
      <c r="BC2477">
        <f>MATCH(BB2477,MONTHLY_INDEX!$A:$A,0)</f>
        <v>674</v>
      </c>
      <c r="BD2477">
        <f>MATCH(AU2477,MONTHLY_INDEX!$1:$1,0)</f>
        <v>84</v>
      </c>
      <c r="BE2477">
        <f>INDEX(MONTHLY_INDEX!$1:$1048576,Final!BC2477,Final!BD2477)</f>
        <v>106.1</v>
      </c>
      <c r="BF2477">
        <f>MATCH($BF$1,MONTHLY_INDEX!$1:$1,0)</f>
        <v>127</v>
      </c>
      <c r="BG2477">
        <f>INDEX(MONTHLY_INDEX!$1:$1048576,Final!BC2477,Final!BF2477)</f>
        <v>122.8</v>
      </c>
      <c r="BH2477" s="23">
        <f t="shared" si="1146"/>
        <v>0.15739868049010372</v>
      </c>
      <c r="BI2477" s="14">
        <f t="shared" si="1147"/>
        <v>1756063.1479736099</v>
      </c>
      <c r="BJ2477" s="14">
        <f t="shared" si="1148"/>
        <v>406781.20318128407</v>
      </c>
      <c r="BK2477" s="15">
        <f t="shared" si="1132"/>
        <v>1349281.9447923258</v>
      </c>
      <c r="BL2477" s="52">
        <v>0</v>
      </c>
      <c r="BM2477" s="15">
        <f t="shared" si="1149"/>
        <v>1349281.9447923258</v>
      </c>
    </row>
    <row r="2478" spans="1:65">
      <c r="A2478" s="8">
        <v>2476</v>
      </c>
      <c r="B2478" s="1" t="s">
        <v>44</v>
      </c>
      <c r="C2478" s="1">
        <v>1500</v>
      </c>
      <c r="D2478" s="1" t="s">
        <v>60</v>
      </c>
      <c r="E2478" s="1">
        <v>150000098</v>
      </c>
      <c r="F2478" s="1" t="s">
        <v>60</v>
      </c>
      <c r="G2478" s="1" t="s">
        <v>98</v>
      </c>
      <c r="H2478" s="1">
        <v>10</v>
      </c>
      <c r="I2478" s="1" t="s">
        <v>209</v>
      </c>
      <c r="J2478" s="1" t="s">
        <v>49</v>
      </c>
      <c r="K2478" s="1">
        <v>17406001</v>
      </c>
      <c r="L2478" s="1" t="s">
        <v>50</v>
      </c>
      <c r="M2478" s="1" t="s">
        <v>51</v>
      </c>
      <c r="N2478" s="1" t="s">
        <v>64</v>
      </c>
      <c r="O2478" s="1" t="s">
        <v>65</v>
      </c>
      <c r="P2478" s="1" t="s">
        <v>66</v>
      </c>
      <c r="Q2478" s="1" t="s">
        <v>67</v>
      </c>
      <c r="R2478" s="1" t="s">
        <v>87</v>
      </c>
      <c r="S2478" s="1" t="s">
        <v>88</v>
      </c>
      <c r="T2478" s="2">
        <v>43463</v>
      </c>
      <c r="U2478" s="2">
        <v>43463</v>
      </c>
      <c r="V2478" s="1" t="s">
        <v>52</v>
      </c>
      <c r="W2478" s="3">
        <v>1</v>
      </c>
      <c r="X2478" s="1" t="s">
        <v>53</v>
      </c>
      <c r="Y2478" s="4">
        <v>312900</v>
      </c>
      <c r="Z2478" s="4">
        <v>-36585</v>
      </c>
      <c r="AA2478" s="4">
        <v>0</v>
      </c>
      <c r="AB2478" s="4">
        <v>0</v>
      </c>
      <c r="AC2478" s="4">
        <v>0</v>
      </c>
      <c r="AD2478" s="4">
        <v>312900</v>
      </c>
      <c r="AE2478" s="5">
        <v>1555</v>
      </c>
      <c r="AF2478" s="1" t="s">
        <v>70</v>
      </c>
      <c r="AG2478" s="1" t="s">
        <v>71</v>
      </c>
      <c r="AH2478" s="1" t="s">
        <v>89</v>
      </c>
      <c r="AI2478" s="1" t="s">
        <v>57</v>
      </c>
      <c r="AJ2478" s="5">
        <v>10950</v>
      </c>
      <c r="AK2478" s="4">
        <v>-3258</v>
      </c>
      <c r="AL2478" s="4">
        <v>0</v>
      </c>
      <c r="AM2478" s="4">
        <v>0</v>
      </c>
      <c r="AN2478" s="4">
        <v>0</v>
      </c>
      <c r="AO2478" s="4">
        <v>-39843</v>
      </c>
      <c r="AP2478" s="4">
        <v>-39843</v>
      </c>
      <c r="AQ2478" s="4">
        <v>0</v>
      </c>
      <c r="AR2478" s="4">
        <v>273057</v>
      </c>
      <c r="AS2478" s="1" t="s">
        <v>52</v>
      </c>
      <c r="AT2478" s="9">
        <f t="shared" si="1127"/>
        <v>43463</v>
      </c>
      <c r="AU2478" s="9">
        <f t="shared" si="1128"/>
        <v>43435</v>
      </c>
      <c r="AV2478" s="9">
        <v>44798</v>
      </c>
      <c r="AW2478" s="11">
        <f t="shared" si="1129"/>
        <v>3.6575342465753424</v>
      </c>
      <c r="AX2478">
        <v>10</v>
      </c>
      <c r="AY2478" s="12">
        <v>0.05</v>
      </c>
      <c r="AZ2478">
        <f t="shared" si="1130"/>
        <v>9.5000000000000001E-2</v>
      </c>
      <c r="BA2478" s="13">
        <f t="shared" si="1131"/>
        <v>312900</v>
      </c>
      <c r="BB2478" s="17" t="s">
        <v>2189</v>
      </c>
      <c r="BC2478">
        <f>MATCH(BB2478,MONTHLY_INDEX!$A:$A,0)</f>
        <v>798</v>
      </c>
      <c r="BD2478">
        <f>MATCH(AU2478,MONTHLY_INDEX!$1:$1,0)</f>
        <v>84</v>
      </c>
      <c r="BE2478">
        <f>INDEX(MONTHLY_INDEX!$1:$1048576,Final!BC2478,Final!BD2478)</f>
        <v>96</v>
      </c>
      <c r="BF2478">
        <f>MATCH($BF$1,MONTHLY_INDEX!$1:$1,0)</f>
        <v>127</v>
      </c>
      <c r="BG2478">
        <f>INDEX(MONTHLY_INDEX!$1:$1048576,Final!BC2478,Final!BF2478)</f>
        <v>95.3</v>
      </c>
      <c r="BH2478" s="23">
        <f t="shared" si="1146"/>
        <v>-7.2916666666666963E-3</v>
      </c>
      <c r="BI2478" s="14">
        <f t="shared" si="1147"/>
        <v>310618.4375</v>
      </c>
      <c r="BJ2478" s="14">
        <f t="shared" si="1148"/>
        <v>107929.26941352741</v>
      </c>
      <c r="BK2478" s="15">
        <f t="shared" si="1132"/>
        <v>202689.16808647261</v>
      </c>
      <c r="BL2478" s="52">
        <v>0</v>
      </c>
      <c r="BM2478" s="15">
        <f t="shared" si="1149"/>
        <v>202689.16808647261</v>
      </c>
    </row>
    <row r="2479" spans="1:65">
      <c r="A2479" s="8">
        <v>2477</v>
      </c>
      <c r="B2479" s="1" t="s">
        <v>44</v>
      </c>
      <c r="C2479" s="1">
        <v>1500</v>
      </c>
      <c r="D2479" s="1" t="s">
        <v>60</v>
      </c>
      <c r="E2479" s="1">
        <v>150000098</v>
      </c>
      <c r="F2479" s="1" t="s">
        <v>60</v>
      </c>
      <c r="G2479" s="1" t="s">
        <v>99</v>
      </c>
      <c r="H2479" s="1">
        <v>11</v>
      </c>
      <c r="I2479" s="1" t="s">
        <v>209</v>
      </c>
      <c r="J2479" s="1" t="s">
        <v>49</v>
      </c>
      <c r="K2479" s="1">
        <v>17406001</v>
      </c>
      <c r="L2479" s="1" t="s">
        <v>50</v>
      </c>
      <c r="M2479" s="1" t="s">
        <v>51</v>
      </c>
      <c r="N2479" s="1" t="s">
        <v>64</v>
      </c>
      <c r="O2479" s="1" t="s">
        <v>65</v>
      </c>
      <c r="P2479" s="1" t="s">
        <v>66</v>
      </c>
      <c r="Q2479" s="1" t="s">
        <v>67</v>
      </c>
      <c r="R2479" s="1" t="s">
        <v>87</v>
      </c>
      <c r="S2479" s="1" t="s">
        <v>88</v>
      </c>
      <c r="T2479" s="2">
        <v>43463</v>
      </c>
      <c r="U2479" s="2">
        <v>43463</v>
      </c>
      <c r="V2479" s="1" t="s">
        <v>52</v>
      </c>
      <c r="W2479" s="3">
        <v>1</v>
      </c>
      <c r="X2479" s="1" t="s">
        <v>53</v>
      </c>
      <c r="Y2479" s="4">
        <v>1174950</v>
      </c>
      <c r="Z2479" s="4">
        <v>-137382</v>
      </c>
      <c r="AA2479" s="4">
        <v>0</v>
      </c>
      <c r="AB2479" s="4">
        <v>0</v>
      </c>
      <c r="AC2479" s="4">
        <v>0</v>
      </c>
      <c r="AD2479" s="4">
        <v>1174950</v>
      </c>
      <c r="AE2479" s="5">
        <v>1555</v>
      </c>
      <c r="AF2479" s="1" t="s">
        <v>70</v>
      </c>
      <c r="AG2479" s="1" t="s">
        <v>71</v>
      </c>
      <c r="AH2479" s="1" t="s">
        <v>89</v>
      </c>
      <c r="AI2479" s="1" t="s">
        <v>57</v>
      </c>
      <c r="AJ2479" s="5">
        <v>10950</v>
      </c>
      <c r="AK2479" s="4">
        <v>-12233</v>
      </c>
      <c r="AL2479" s="4">
        <v>0</v>
      </c>
      <c r="AM2479" s="4">
        <v>0</v>
      </c>
      <c r="AN2479" s="4">
        <v>0</v>
      </c>
      <c r="AO2479" s="4">
        <v>-149615</v>
      </c>
      <c r="AP2479" s="4">
        <v>-149615</v>
      </c>
      <c r="AQ2479" s="4">
        <v>0</v>
      </c>
      <c r="AR2479" s="4">
        <v>1025335</v>
      </c>
      <c r="AS2479" s="1" t="s">
        <v>52</v>
      </c>
      <c r="AT2479" s="9">
        <f t="shared" si="1127"/>
        <v>43463</v>
      </c>
      <c r="AU2479" s="9">
        <f t="shared" si="1128"/>
        <v>43435</v>
      </c>
      <c r="AV2479" s="9">
        <v>44798</v>
      </c>
      <c r="AW2479" s="11">
        <f t="shared" si="1129"/>
        <v>3.6575342465753424</v>
      </c>
      <c r="AX2479">
        <v>10</v>
      </c>
      <c r="AY2479" s="12">
        <v>0.05</v>
      </c>
      <c r="AZ2479">
        <f t="shared" si="1130"/>
        <v>9.5000000000000001E-2</v>
      </c>
      <c r="BA2479" s="13">
        <f t="shared" si="1131"/>
        <v>1174950</v>
      </c>
      <c r="BB2479" s="17" t="s">
        <v>2189</v>
      </c>
      <c r="BC2479">
        <f>MATCH(BB2479,MONTHLY_INDEX!$A:$A,0)</f>
        <v>798</v>
      </c>
      <c r="BD2479">
        <f>MATCH(AU2479,MONTHLY_INDEX!$1:$1,0)</f>
        <v>84</v>
      </c>
      <c r="BE2479">
        <f>INDEX(MONTHLY_INDEX!$1:$1048576,Final!BC2479,Final!BD2479)</f>
        <v>96</v>
      </c>
      <c r="BF2479">
        <f>MATCH($BF$1,MONTHLY_INDEX!$1:$1,0)</f>
        <v>127</v>
      </c>
      <c r="BG2479">
        <f>INDEX(MONTHLY_INDEX!$1:$1048576,Final!BC2479,Final!BF2479)</f>
        <v>95.3</v>
      </c>
      <c r="BH2479" s="23">
        <f t="shared" si="1146"/>
        <v>-7.2916666666666963E-3</v>
      </c>
      <c r="BI2479" s="14">
        <f t="shared" si="1147"/>
        <v>1166382.65625</v>
      </c>
      <c r="BJ2479" s="14">
        <f t="shared" si="1148"/>
        <v>405278.02843535959</v>
      </c>
      <c r="BK2479" s="15">
        <f t="shared" si="1132"/>
        <v>761104.62781464041</v>
      </c>
      <c r="BL2479" s="52">
        <v>0</v>
      </c>
      <c r="BM2479" s="15">
        <f t="shared" si="1149"/>
        <v>761104.62781464041</v>
      </c>
    </row>
    <row r="2480" spans="1:65">
      <c r="A2480" s="8">
        <v>2478</v>
      </c>
      <c r="B2480" s="1" t="s">
        <v>44</v>
      </c>
      <c r="C2480" s="1">
        <v>1500</v>
      </c>
      <c r="D2480" s="1" t="s">
        <v>60</v>
      </c>
      <c r="E2480" s="1">
        <v>150000098</v>
      </c>
      <c r="F2480" s="1" t="s">
        <v>60</v>
      </c>
      <c r="G2480" s="1" t="s">
        <v>100</v>
      </c>
      <c r="H2480" s="1">
        <v>12</v>
      </c>
      <c r="I2480" s="1" t="s">
        <v>209</v>
      </c>
      <c r="J2480" s="1" t="s">
        <v>49</v>
      </c>
      <c r="K2480" s="1">
        <v>17406001</v>
      </c>
      <c r="L2480" s="1" t="s">
        <v>50</v>
      </c>
      <c r="M2480" s="1" t="s">
        <v>51</v>
      </c>
      <c r="N2480" s="1" t="s">
        <v>64</v>
      </c>
      <c r="O2480" s="1" t="s">
        <v>65</v>
      </c>
      <c r="P2480" s="1" t="s">
        <v>66</v>
      </c>
      <c r="Q2480" s="1" t="s">
        <v>67</v>
      </c>
      <c r="R2480" s="1" t="s">
        <v>87</v>
      </c>
      <c r="S2480" s="1" t="s">
        <v>88</v>
      </c>
      <c r="T2480" s="2">
        <v>43463</v>
      </c>
      <c r="U2480" s="2">
        <v>43463</v>
      </c>
      <c r="V2480" s="1" t="s">
        <v>52</v>
      </c>
      <c r="W2480" s="3">
        <v>1</v>
      </c>
      <c r="X2480" s="1" t="s">
        <v>53</v>
      </c>
      <c r="Y2480" s="4">
        <v>582750</v>
      </c>
      <c r="Z2480" s="4">
        <v>-68138</v>
      </c>
      <c r="AA2480" s="4">
        <v>0</v>
      </c>
      <c r="AB2480" s="4">
        <v>0</v>
      </c>
      <c r="AC2480" s="4">
        <v>0</v>
      </c>
      <c r="AD2480" s="4">
        <v>582750</v>
      </c>
      <c r="AE2480" s="5">
        <v>1555</v>
      </c>
      <c r="AF2480" s="1" t="s">
        <v>70</v>
      </c>
      <c r="AG2480" s="1" t="s">
        <v>71</v>
      </c>
      <c r="AH2480" s="1" t="s">
        <v>89</v>
      </c>
      <c r="AI2480" s="1" t="s">
        <v>57</v>
      </c>
      <c r="AJ2480" s="5">
        <v>10950</v>
      </c>
      <c r="AK2480" s="4">
        <v>-6067</v>
      </c>
      <c r="AL2480" s="4">
        <v>0</v>
      </c>
      <c r="AM2480" s="4">
        <v>0</v>
      </c>
      <c r="AN2480" s="4">
        <v>0</v>
      </c>
      <c r="AO2480" s="4">
        <v>-74205</v>
      </c>
      <c r="AP2480" s="4">
        <v>-74205</v>
      </c>
      <c r="AQ2480" s="4">
        <v>0</v>
      </c>
      <c r="AR2480" s="4">
        <v>508545</v>
      </c>
      <c r="AS2480" s="1" t="s">
        <v>52</v>
      </c>
      <c r="AT2480" s="9">
        <f t="shared" si="1127"/>
        <v>43463</v>
      </c>
      <c r="AU2480" s="9">
        <f t="shared" si="1128"/>
        <v>43435</v>
      </c>
      <c r="AV2480" s="9">
        <v>44798</v>
      </c>
      <c r="AW2480" s="11">
        <f t="shared" si="1129"/>
        <v>3.6575342465753424</v>
      </c>
      <c r="AX2480">
        <v>10</v>
      </c>
      <c r="AY2480" s="12">
        <v>0.05</v>
      </c>
      <c r="AZ2480">
        <f t="shared" si="1130"/>
        <v>9.5000000000000001E-2</v>
      </c>
      <c r="BA2480" s="13">
        <f t="shared" si="1131"/>
        <v>582750</v>
      </c>
      <c r="BB2480" s="17" t="s">
        <v>1973</v>
      </c>
      <c r="BC2480">
        <f>MATCH(BB2480,MONTHLY_INDEX!$A:$A,0)</f>
        <v>690</v>
      </c>
      <c r="BD2480">
        <f>MATCH(AU2480,MONTHLY_INDEX!$1:$1,0)</f>
        <v>84</v>
      </c>
      <c r="BE2480">
        <f>INDEX(MONTHLY_INDEX!$1:$1048576,Final!BC2480,Final!BD2480)</f>
        <v>111.5</v>
      </c>
      <c r="BF2480">
        <f>MATCH($BF$1,MONTHLY_INDEX!$1:$1,0)</f>
        <v>127</v>
      </c>
      <c r="BG2480">
        <f>INDEX(MONTHLY_INDEX!$1:$1048576,Final!BC2480,Final!BF2480)</f>
        <v>145.69999999999999</v>
      </c>
      <c r="BH2480" s="23">
        <f t="shared" si="1146"/>
        <v>0.30672645739910304</v>
      </c>
      <c r="BI2480" s="14">
        <f t="shared" si="1147"/>
        <v>761494.84304932738</v>
      </c>
      <c r="BJ2480" s="14">
        <f t="shared" si="1148"/>
        <v>264593.37936912588</v>
      </c>
      <c r="BK2480" s="15">
        <f t="shared" si="1132"/>
        <v>496901.4636802015</v>
      </c>
      <c r="BL2480" s="52">
        <v>0</v>
      </c>
      <c r="BM2480" s="15">
        <f t="shared" si="1149"/>
        <v>496901.4636802015</v>
      </c>
    </row>
    <row r="2481" spans="1:65">
      <c r="A2481" s="8">
        <v>2479</v>
      </c>
      <c r="B2481" s="1" t="s">
        <v>44</v>
      </c>
      <c r="C2481" s="1">
        <v>1500</v>
      </c>
      <c r="D2481" s="1" t="s">
        <v>60</v>
      </c>
      <c r="E2481" s="1">
        <v>150000098</v>
      </c>
      <c r="F2481" s="1" t="s">
        <v>60</v>
      </c>
      <c r="G2481" s="1" t="s">
        <v>101</v>
      </c>
      <c r="H2481" s="1">
        <v>13</v>
      </c>
      <c r="I2481" s="1" t="s">
        <v>209</v>
      </c>
      <c r="J2481" s="1" t="s">
        <v>49</v>
      </c>
      <c r="K2481" s="1">
        <v>17406001</v>
      </c>
      <c r="L2481" s="1" t="s">
        <v>50</v>
      </c>
      <c r="M2481" s="1" t="s">
        <v>51</v>
      </c>
      <c r="N2481" s="1" t="s">
        <v>64</v>
      </c>
      <c r="O2481" s="1" t="s">
        <v>65</v>
      </c>
      <c r="P2481" s="1" t="s">
        <v>66</v>
      </c>
      <c r="Q2481" s="1" t="s">
        <v>67</v>
      </c>
      <c r="R2481" s="1" t="s">
        <v>87</v>
      </c>
      <c r="S2481" s="1" t="s">
        <v>88</v>
      </c>
      <c r="T2481" s="2">
        <v>43463</v>
      </c>
      <c r="U2481" s="2">
        <v>43463</v>
      </c>
      <c r="V2481" s="1" t="s">
        <v>52</v>
      </c>
      <c r="W2481" s="3">
        <v>1</v>
      </c>
      <c r="X2481" s="1" t="s">
        <v>53</v>
      </c>
      <c r="Y2481" s="4">
        <v>9976171</v>
      </c>
      <c r="Z2481" s="4">
        <v>-1166479</v>
      </c>
      <c r="AA2481" s="4">
        <v>0</v>
      </c>
      <c r="AB2481" s="4">
        <v>0</v>
      </c>
      <c r="AC2481" s="4">
        <v>0</v>
      </c>
      <c r="AD2481" s="4">
        <v>9976171</v>
      </c>
      <c r="AE2481" s="5">
        <v>1555</v>
      </c>
      <c r="AF2481" s="1" t="s">
        <v>70</v>
      </c>
      <c r="AG2481" s="1" t="s">
        <v>71</v>
      </c>
      <c r="AH2481" s="1" t="s">
        <v>89</v>
      </c>
      <c r="AI2481" s="1" t="s">
        <v>57</v>
      </c>
      <c r="AJ2481" s="5">
        <v>10950</v>
      </c>
      <c r="AK2481" s="4">
        <v>-103865</v>
      </c>
      <c r="AL2481" s="4">
        <v>0</v>
      </c>
      <c r="AM2481" s="4">
        <v>0</v>
      </c>
      <c r="AN2481" s="4">
        <v>0</v>
      </c>
      <c r="AO2481" s="4">
        <v>-1270344</v>
      </c>
      <c r="AP2481" s="4">
        <v>-1270344</v>
      </c>
      <c r="AQ2481" s="4">
        <v>0</v>
      </c>
      <c r="AR2481" s="4">
        <v>8705827</v>
      </c>
      <c r="AS2481" s="1" t="s">
        <v>52</v>
      </c>
      <c r="AT2481" s="9">
        <f t="shared" si="1127"/>
        <v>43463</v>
      </c>
      <c r="AU2481" s="9">
        <f t="shared" si="1128"/>
        <v>43435</v>
      </c>
      <c r="AV2481" s="9">
        <v>44798</v>
      </c>
      <c r="AW2481" s="11">
        <f t="shared" si="1129"/>
        <v>3.6575342465753424</v>
      </c>
      <c r="AX2481">
        <v>25</v>
      </c>
      <c r="AY2481" s="12">
        <v>0.05</v>
      </c>
      <c r="AZ2481">
        <f t="shared" si="1130"/>
        <v>3.7999999999999999E-2</v>
      </c>
      <c r="BA2481" s="13">
        <f t="shared" si="1131"/>
        <v>9976171</v>
      </c>
      <c r="BB2481" s="17" t="s">
        <v>2189</v>
      </c>
      <c r="BC2481">
        <f>MATCH(BB2481,MONTHLY_INDEX!$A:$A,0)</f>
        <v>798</v>
      </c>
      <c r="BD2481">
        <f>MATCH(AU2481,MONTHLY_INDEX!$1:$1,0)</f>
        <v>84</v>
      </c>
      <c r="BE2481">
        <f>INDEX(MONTHLY_INDEX!$1:$1048576,Final!BC2481,Final!BD2481)</f>
        <v>96</v>
      </c>
      <c r="BF2481">
        <f>MATCH($BF$1,MONTHLY_INDEX!$1:$1,0)</f>
        <v>127</v>
      </c>
      <c r="BG2481">
        <f>INDEX(MONTHLY_INDEX!$1:$1048576,Final!BC2481,Final!BF2481)</f>
        <v>95.3</v>
      </c>
      <c r="BH2481" s="23">
        <f t="shared" si="1146"/>
        <v>-7.2916666666666963E-3</v>
      </c>
      <c r="BI2481" s="14">
        <f t="shared" si="1147"/>
        <v>9903428.0864583328</v>
      </c>
      <c r="BJ2481" s="14">
        <f t="shared" si="1148"/>
        <v>1376440.8406192637</v>
      </c>
      <c r="BK2481" s="15">
        <f t="shared" si="1132"/>
        <v>8526987.2458390687</v>
      </c>
      <c r="BL2481" s="52">
        <v>0</v>
      </c>
      <c r="BM2481" s="15">
        <f t="shared" si="1149"/>
        <v>8526987.2458390687</v>
      </c>
    </row>
    <row r="2482" spans="1:65">
      <c r="A2482" s="8">
        <v>2480</v>
      </c>
      <c r="B2482" s="1" t="s">
        <v>44</v>
      </c>
      <c r="C2482" s="1">
        <v>1500</v>
      </c>
      <c r="D2482" s="1" t="s">
        <v>60</v>
      </c>
      <c r="E2482" s="1">
        <v>150000098</v>
      </c>
      <c r="F2482" s="1" t="s">
        <v>60</v>
      </c>
      <c r="G2482" s="1" t="s">
        <v>102</v>
      </c>
      <c r="H2482" s="1">
        <v>14</v>
      </c>
      <c r="I2482" s="1" t="s">
        <v>209</v>
      </c>
      <c r="J2482" s="1" t="s">
        <v>49</v>
      </c>
      <c r="K2482" s="1">
        <v>17406001</v>
      </c>
      <c r="L2482" s="1" t="s">
        <v>50</v>
      </c>
      <c r="M2482" s="1" t="s">
        <v>51</v>
      </c>
      <c r="N2482" s="1" t="s">
        <v>64</v>
      </c>
      <c r="O2482" s="1" t="s">
        <v>65</v>
      </c>
      <c r="P2482" s="1" t="s">
        <v>66</v>
      </c>
      <c r="Q2482" s="1" t="s">
        <v>67</v>
      </c>
      <c r="R2482" s="1" t="s">
        <v>87</v>
      </c>
      <c r="S2482" s="1" t="s">
        <v>88</v>
      </c>
      <c r="T2482" s="2">
        <v>43463</v>
      </c>
      <c r="U2482" s="2">
        <v>43463</v>
      </c>
      <c r="V2482" s="1" t="s">
        <v>52</v>
      </c>
      <c r="W2482" s="3">
        <v>1</v>
      </c>
      <c r="X2482" s="1" t="s">
        <v>53</v>
      </c>
      <c r="Y2482" s="4">
        <v>21103901</v>
      </c>
      <c r="Z2482" s="4">
        <v>-2467607</v>
      </c>
      <c r="AA2482" s="4">
        <v>0</v>
      </c>
      <c r="AB2482" s="4">
        <v>0</v>
      </c>
      <c r="AC2482" s="4">
        <v>0</v>
      </c>
      <c r="AD2482" s="4">
        <v>21103901</v>
      </c>
      <c r="AE2482" s="5">
        <v>1555</v>
      </c>
      <c r="AF2482" s="1" t="s">
        <v>70</v>
      </c>
      <c r="AG2482" s="1" t="s">
        <v>71</v>
      </c>
      <c r="AH2482" s="1" t="s">
        <v>89</v>
      </c>
      <c r="AI2482" s="1" t="s">
        <v>57</v>
      </c>
      <c r="AJ2482" s="5">
        <v>10950</v>
      </c>
      <c r="AK2482" s="4">
        <v>-219719</v>
      </c>
      <c r="AL2482" s="4">
        <v>0</v>
      </c>
      <c r="AM2482" s="4">
        <v>0</v>
      </c>
      <c r="AN2482" s="4">
        <v>0</v>
      </c>
      <c r="AO2482" s="4">
        <v>-2687326</v>
      </c>
      <c r="AP2482" s="4">
        <v>-2687326</v>
      </c>
      <c r="AQ2482" s="4">
        <v>0</v>
      </c>
      <c r="AR2482" s="4">
        <v>18416575</v>
      </c>
      <c r="AS2482" s="1" t="s">
        <v>52</v>
      </c>
      <c r="AT2482" s="9">
        <f t="shared" si="1127"/>
        <v>43463</v>
      </c>
      <c r="AU2482" s="9">
        <f t="shared" si="1128"/>
        <v>43435</v>
      </c>
      <c r="AV2482" s="9">
        <v>44798</v>
      </c>
      <c r="AW2482" s="11">
        <f t="shared" si="1129"/>
        <v>3.6575342465753424</v>
      </c>
      <c r="AX2482">
        <v>25</v>
      </c>
      <c r="AY2482" s="12">
        <v>0.05</v>
      </c>
      <c r="AZ2482">
        <f t="shared" si="1130"/>
        <v>3.7999999999999999E-2</v>
      </c>
      <c r="BA2482" s="13">
        <f t="shared" si="1131"/>
        <v>21103901</v>
      </c>
      <c r="BB2482" s="17" t="s">
        <v>2189</v>
      </c>
      <c r="BC2482">
        <f>MATCH(BB2482,MONTHLY_INDEX!$A:$A,0)</f>
        <v>798</v>
      </c>
      <c r="BD2482">
        <f>MATCH(AU2482,MONTHLY_INDEX!$1:$1,0)</f>
        <v>84</v>
      </c>
      <c r="BE2482">
        <f>INDEX(MONTHLY_INDEX!$1:$1048576,Final!BC2482,Final!BD2482)</f>
        <v>96</v>
      </c>
      <c r="BF2482">
        <f>MATCH($BF$1,MONTHLY_INDEX!$1:$1,0)</f>
        <v>127</v>
      </c>
      <c r="BG2482">
        <f>INDEX(MONTHLY_INDEX!$1:$1048576,Final!BC2482,Final!BF2482)</f>
        <v>95.3</v>
      </c>
      <c r="BH2482" s="23">
        <f t="shared" si="1146"/>
        <v>-7.2916666666666963E-3</v>
      </c>
      <c r="BI2482" s="14">
        <f t="shared" si="1147"/>
        <v>20950018.388541665</v>
      </c>
      <c r="BJ2482" s="14">
        <f t="shared" si="1148"/>
        <v>2911765.5694540236</v>
      </c>
      <c r="BK2482" s="15">
        <f t="shared" si="1132"/>
        <v>18038252.819087639</v>
      </c>
      <c r="BL2482" s="52">
        <v>0</v>
      </c>
      <c r="BM2482" s="15">
        <f t="shared" si="1149"/>
        <v>18038252.819087639</v>
      </c>
    </row>
    <row r="2483" spans="1:65">
      <c r="A2483" s="8">
        <v>2481</v>
      </c>
      <c r="B2483" s="1" t="s">
        <v>44</v>
      </c>
      <c r="C2483" s="1">
        <v>1500</v>
      </c>
      <c r="D2483" s="1" t="s">
        <v>60</v>
      </c>
      <c r="E2483" s="1">
        <v>150000098</v>
      </c>
      <c r="F2483" s="1" t="s">
        <v>60</v>
      </c>
      <c r="G2483" s="1" t="s">
        <v>103</v>
      </c>
      <c r="H2483" s="1">
        <v>15</v>
      </c>
      <c r="I2483" s="1" t="s">
        <v>209</v>
      </c>
      <c r="J2483" s="1" t="s">
        <v>49</v>
      </c>
      <c r="K2483" s="1">
        <v>17406001</v>
      </c>
      <c r="L2483" s="1" t="s">
        <v>50</v>
      </c>
      <c r="M2483" s="1" t="s">
        <v>51</v>
      </c>
      <c r="N2483" s="1" t="s">
        <v>64</v>
      </c>
      <c r="O2483" s="1" t="s">
        <v>65</v>
      </c>
      <c r="P2483" s="1" t="s">
        <v>66</v>
      </c>
      <c r="Q2483" s="1" t="s">
        <v>67</v>
      </c>
      <c r="R2483" s="1" t="s">
        <v>87</v>
      </c>
      <c r="S2483" s="1" t="s">
        <v>88</v>
      </c>
      <c r="T2483" s="2">
        <v>43463</v>
      </c>
      <c r="U2483" s="2">
        <v>43463</v>
      </c>
      <c r="V2483" s="1" t="s">
        <v>52</v>
      </c>
      <c r="W2483" s="3">
        <v>1</v>
      </c>
      <c r="X2483" s="1" t="s">
        <v>53</v>
      </c>
      <c r="Y2483" s="4">
        <v>580650</v>
      </c>
      <c r="Z2483" s="4">
        <v>-67893</v>
      </c>
      <c r="AA2483" s="4">
        <v>0</v>
      </c>
      <c r="AB2483" s="4">
        <v>0</v>
      </c>
      <c r="AC2483" s="4">
        <v>0</v>
      </c>
      <c r="AD2483" s="4">
        <v>580650</v>
      </c>
      <c r="AE2483" s="5">
        <v>1555</v>
      </c>
      <c r="AF2483" s="1" t="s">
        <v>70</v>
      </c>
      <c r="AG2483" s="1" t="s">
        <v>71</v>
      </c>
      <c r="AH2483" s="1" t="s">
        <v>89</v>
      </c>
      <c r="AI2483" s="1" t="s">
        <v>57</v>
      </c>
      <c r="AJ2483" s="5">
        <v>10950</v>
      </c>
      <c r="AK2483" s="4">
        <v>-6045</v>
      </c>
      <c r="AL2483" s="4">
        <v>0</v>
      </c>
      <c r="AM2483" s="4">
        <v>0</v>
      </c>
      <c r="AN2483" s="4">
        <v>0</v>
      </c>
      <c r="AO2483" s="4">
        <v>-73938</v>
      </c>
      <c r="AP2483" s="4">
        <v>-73938</v>
      </c>
      <c r="AQ2483" s="4">
        <v>0</v>
      </c>
      <c r="AR2483" s="4">
        <v>506712</v>
      </c>
      <c r="AS2483" s="1" t="s">
        <v>52</v>
      </c>
      <c r="AT2483" s="9">
        <f t="shared" si="1127"/>
        <v>43463</v>
      </c>
      <c r="AU2483" s="9">
        <f t="shared" si="1128"/>
        <v>43435</v>
      </c>
      <c r="AV2483" s="9">
        <v>44798</v>
      </c>
      <c r="AW2483" s="11">
        <f t="shared" si="1129"/>
        <v>3.6575342465753424</v>
      </c>
      <c r="AX2483">
        <v>10</v>
      </c>
      <c r="AY2483" s="12">
        <v>0.05</v>
      </c>
      <c r="AZ2483">
        <f t="shared" si="1130"/>
        <v>9.5000000000000001E-2</v>
      </c>
      <c r="BA2483" s="13">
        <f t="shared" si="1131"/>
        <v>580650</v>
      </c>
      <c r="BB2483" s="17" t="s">
        <v>1941</v>
      </c>
      <c r="BC2483">
        <f>MATCH(BB2483,MONTHLY_INDEX!$A:$A,0)</f>
        <v>674</v>
      </c>
      <c r="BD2483">
        <f>MATCH(AU2483,MONTHLY_INDEX!$1:$1,0)</f>
        <v>84</v>
      </c>
      <c r="BE2483">
        <f>INDEX(MONTHLY_INDEX!$1:$1048576,Final!BC2483,Final!BD2483)</f>
        <v>106.1</v>
      </c>
      <c r="BF2483">
        <f>MATCH($BF$1,MONTHLY_INDEX!$1:$1,0)</f>
        <v>127</v>
      </c>
      <c r="BG2483">
        <f>INDEX(MONTHLY_INDEX!$1:$1048576,Final!BC2483,Final!BF2483)</f>
        <v>122.8</v>
      </c>
      <c r="BH2483" s="23">
        <f t="shared" si="1146"/>
        <v>0.15739868049010372</v>
      </c>
      <c r="BI2483" s="14">
        <f t="shared" si="1147"/>
        <v>672043.54382657877</v>
      </c>
      <c r="BJ2483" s="14">
        <f t="shared" si="1148"/>
        <v>233512.11628987905</v>
      </c>
      <c r="BK2483" s="15">
        <f t="shared" si="1132"/>
        <v>438531.42753669969</v>
      </c>
      <c r="BL2483" s="52">
        <v>0</v>
      </c>
      <c r="BM2483" s="15">
        <f t="shared" si="1149"/>
        <v>438531.42753669969</v>
      </c>
    </row>
    <row r="2484" spans="1:65">
      <c r="A2484" s="8">
        <v>2482</v>
      </c>
      <c r="B2484" s="1" t="s">
        <v>44</v>
      </c>
      <c r="C2484" s="1">
        <v>1500</v>
      </c>
      <c r="D2484" s="1" t="s">
        <v>60</v>
      </c>
      <c r="E2484" s="1">
        <v>150000098</v>
      </c>
      <c r="F2484" s="1" t="s">
        <v>60</v>
      </c>
      <c r="G2484" s="1" t="s">
        <v>104</v>
      </c>
      <c r="H2484" s="1">
        <v>16</v>
      </c>
      <c r="I2484" s="1" t="s">
        <v>209</v>
      </c>
      <c r="J2484" s="1" t="s">
        <v>49</v>
      </c>
      <c r="K2484" s="1">
        <v>17406001</v>
      </c>
      <c r="L2484" s="1" t="s">
        <v>50</v>
      </c>
      <c r="M2484" s="1" t="s">
        <v>51</v>
      </c>
      <c r="N2484" s="1" t="s">
        <v>64</v>
      </c>
      <c r="O2484" s="1" t="s">
        <v>65</v>
      </c>
      <c r="P2484" s="1" t="s">
        <v>66</v>
      </c>
      <c r="Q2484" s="1" t="s">
        <v>67</v>
      </c>
      <c r="R2484" s="1" t="s">
        <v>87</v>
      </c>
      <c r="S2484" s="1" t="s">
        <v>88</v>
      </c>
      <c r="T2484" s="2">
        <v>43463</v>
      </c>
      <c r="U2484" s="2">
        <v>43463</v>
      </c>
      <c r="V2484" s="1" t="s">
        <v>52</v>
      </c>
      <c r="W2484" s="3">
        <v>1</v>
      </c>
      <c r="X2484" s="1" t="s">
        <v>53</v>
      </c>
      <c r="Y2484" s="4">
        <v>175035</v>
      </c>
      <c r="Z2484" s="4">
        <v>-20465</v>
      </c>
      <c r="AA2484" s="4">
        <v>0</v>
      </c>
      <c r="AB2484" s="4">
        <v>0</v>
      </c>
      <c r="AC2484" s="4">
        <v>0</v>
      </c>
      <c r="AD2484" s="4">
        <v>175035</v>
      </c>
      <c r="AE2484" s="5">
        <v>1555</v>
      </c>
      <c r="AF2484" s="1" t="s">
        <v>70</v>
      </c>
      <c r="AG2484" s="1" t="s">
        <v>71</v>
      </c>
      <c r="AH2484" s="1" t="s">
        <v>89</v>
      </c>
      <c r="AI2484" s="1" t="s">
        <v>57</v>
      </c>
      <c r="AJ2484" s="5">
        <v>10950</v>
      </c>
      <c r="AK2484" s="4">
        <v>-1822</v>
      </c>
      <c r="AL2484" s="4">
        <v>0</v>
      </c>
      <c r="AM2484" s="4">
        <v>0</v>
      </c>
      <c r="AN2484" s="4">
        <v>0</v>
      </c>
      <c r="AO2484" s="4">
        <v>-22287</v>
      </c>
      <c r="AP2484" s="4">
        <v>-22287</v>
      </c>
      <c r="AQ2484" s="4">
        <v>0</v>
      </c>
      <c r="AR2484" s="4">
        <v>152748</v>
      </c>
      <c r="AS2484" s="1" t="s">
        <v>52</v>
      </c>
      <c r="AT2484" s="9">
        <f t="shared" si="1127"/>
        <v>43463</v>
      </c>
      <c r="AU2484" s="9">
        <f t="shared" si="1128"/>
        <v>43435</v>
      </c>
      <c r="AV2484" s="9">
        <v>44798</v>
      </c>
      <c r="AW2484" s="11">
        <f t="shared" si="1129"/>
        <v>3.6575342465753424</v>
      </c>
      <c r="AX2484">
        <v>10</v>
      </c>
      <c r="AY2484" s="12">
        <v>0.05</v>
      </c>
      <c r="AZ2484">
        <f t="shared" si="1130"/>
        <v>9.5000000000000001E-2</v>
      </c>
      <c r="BA2484" s="13">
        <f t="shared" si="1131"/>
        <v>175035</v>
      </c>
      <c r="BB2484" s="17" t="s">
        <v>1877</v>
      </c>
      <c r="BC2484">
        <f>MATCH(BB2484,MONTHLY_INDEX!$A:$A,0)</f>
        <v>642</v>
      </c>
      <c r="BD2484">
        <f>MATCH(AU2484,MONTHLY_INDEX!$1:$1,0)</f>
        <v>84</v>
      </c>
      <c r="BE2484">
        <f>INDEX(MONTHLY_INDEX!$1:$1048576,Final!BC2484,Final!BD2484)</f>
        <v>79.3</v>
      </c>
      <c r="BF2484">
        <f>MATCH($BF$1,MONTHLY_INDEX!$1:$1,0)</f>
        <v>127</v>
      </c>
      <c r="BG2484">
        <f>INDEX(MONTHLY_INDEX!$1:$1048576,Final!BC2484,Final!BF2484)</f>
        <v>94</v>
      </c>
      <c r="BH2484" s="23">
        <f t="shared" si="1146"/>
        <v>0.18537200504413623</v>
      </c>
      <c r="BI2484" s="14">
        <f t="shared" si="1147"/>
        <v>207481.5889029004</v>
      </c>
      <c r="BJ2484" s="14">
        <f t="shared" si="1148"/>
        <v>72092.746609891343</v>
      </c>
      <c r="BK2484" s="15">
        <f t="shared" si="1132"/>
        <v>135388.84229300905</v>
      </c>
      <c r="BL2484" s="52">
        <v>0</v>
      </c>
      <c r="BM2484" s="15">
        <f t="shared" si="1149"/>
        <v>135388.84229300905</v>
      </c>
    </row>
    <row r="2485" spans="1:65">
      <c r="A2485" s="8">
        <v>2483</v>
      </c>
      <c r="B2485" s="1" t="s">
        <v>44</v>
      </c>
      <c r="C2485" s="1">
        <v>1500</v>
      </c>
      <c r="D2485" s="1" t="s">
        <v>60</v>
      </c>
      <c r="E2485" s="1">
        <v>150000098</v>
      </c>
      <c r="F2485" s="1" t="s">
        <v>60</v>
      </c>
      <c r="G2485" s="1" t="s">
        <v>105</v>
      </c>
      <c r="H2485" s="1">
        <v>17</v>
      </c>
      <c r="I2485" s="1" t="s">
        <v>209</v>
      </c>
      <c r="J2485" s="1" t="s">
        <v>49</v>
      </c>
      <c r="K2485" s="1">
        <v>17406001</v>
      </c>
      <c r="L2485" s="1" t="s">
        <v>50</v>
      </c>
      <c r="M2485" s="1" t="s">
        <v>51</v>
      </c>
      <c r="N2485" s="1" t="s">
        <v>64</v>
      </c>
      <c r="O2485" s="1" t="s">
        <v>65</v>
      </c>
      <c r="P2485" s="1" t="s">
        <v>66</v>
      </c>
      <c r="Q2485" s="1" t="s">
        <v>67</v>
      </c>
      <c r="R2485" s="1" t="s">
        <v>87</v>
      </c>
      <c r="S2485" s="1" t="s">
        <v>88</v>
      </c>
      <c r="T2485" s="2">
        <v>43463</v>
      </c>
      <c r="U2485" s="2">
        <v>43463</v>
      </c>
      <c r="V2485" s="1" t="s">
        <v>52</v>
      </c>
      <c r="W2485" s="3">
        <v>1</v>
      </c>
      <c r="X2485" s="1" t="s">
        <v>53</v>
      </c>
      <c r="Y2485" s="4">
        <v>132796</v>
      </c>
      <c r="Z2485" s="4">
        <v>-15525</v>
      </c>
      <c r="AA2485" s="4">
        <v>0</v>
      </c>
      <c r="AB2485" s="4">
        <v>0</v>
      </c>
      <c r="AC2485" s="4">
        <v>0</v>
      </c>
      <c r="AD2485" s="4">
        <v>132796</v>
      </c>
      <c r="AE2485" s="5">
        <v>1555</v>
      </c>
      <c r="AF2485" s="1" t="s">
        <v>70</v>
      </c>
      <c r="AG2485" s="1" t="s">
        <v>71</v>
      </c>
      <c r="AH2485" s="1" t="s">
        <v>89</v>
      </c>
      <c r="AI2485" s="1" t="s">
        <v>57</v>
      </c>
      <c r="AJ2485" s="5">
        <v>10950</v>
      </c>
      <c r="AK2485" s="4">
        <v>-1383</v>
      </c>
      <c r="AL2485" s="4">
        <v>0</v>
      </c>
      <c r="AM2485" s="4">
        <v>0</v>
      </c>
      <c r="AN2485" s="4">
        <v>0</v>
      </c>
      <c r="AO2485" s="4">
        <v>-16908</v>
      </c>
      <c r="AP2485" s="4">
        <v>-16908</v>
      </c>
      <c r="AQ2485" s="4">
        <v>0</v>
      </c>
      <c r="AR2485" s="4">
        <v>115888</v>
      </c>
      <c r="AS2485" s="1" t="s">
        <v>52</v>
      </c>
      <c r="AT2485" s="9">
        <f t="shared" si="1127"/>
        <v>43463</v>
      </c>
      <c r="AU2485" s="9">
        <f t="shared" si="1128"/>
        <v>43435</v>
      </c>
      <c r="AV2485" s="9">
        <v>44798</v>
      </c>
      <c r="AW2485" s="11">
        <f t="shared" si="1129"/>
        <v>3.6575342465753424</v>
      </c>
      <c r="AX2485">
        <v>10</v>
      </c>
      <c r="AY2485" s="12">
        <v>0.05</v>
      </c>
      <c r="AZ2485">
        <f t="shared" si="1130"/>
        <v>9.5000000000000001E-2</v>
      </c>
      <c r="BA2485" s="13">
        <f t="shared" si="1131"/>
        <v>132796</v>
      </c>
      <c r="BB2485" s="17" t="s">
        <v>2189</v>
      </c>
      <c r="BC2485">
        <f>MATCH(BB2485,MONTHLY_INDEX!$A:$A,0)</f>
        <v>798</v>
      </c>
      <c r="BD2485">
        <f>MATCH(AU2485,MONTHLY_INDEX!$1:$1,0)</f>
        <v>84</v>
      </c>
      <c r="BE2485">
        <f>INDEX(MONTHLY_INDEX!$1:$1048576,Final!BC2485,Final!BD2485)</f>
        <v>96</v>
      </c>
      <c r="BF2485">
        <f>MATCH($BF$1,MONTHLY_INDEX!$1:$1,0)</f>
        <v>127</v>
      </c>
      <c r="BG2485">
        <f>INDEX(MONTHLY_INDEX!$1:$1048576,Final!BC2485,Final!BF2485)</f>
        <v>95.3</v>
      </c>
      <c r="BH2485" s="23">
        <f t="shared" si="1146"/>
        <v>-7.2916666666666963E-3</v>
      </c>
      <c r="BI2485" s="14">
        <f t="shared" si="1147"/>
        <v>131827.69583333333</v>
      </c>
      <c r="BJ2485" s="14">
        <f t="shared" si="1148"/>
        <v>45805.609654965752</v>
      </c>
      <c r="BK2485" s="15">
        <f t="shared" si="1132"/>
        <v>86022.086178367579</v>
      </c>
      <c r="BL2485" s="52">
        <v>0</v>
      </c>
      <c r="BM2485" s="15">
        <f t="shared" si="1149"/>
        <v>86022.086178367579</v>
      </c>
    </row>
    <row r="2486" spans="1:65">
      <c r="A2486" s="8">
        <v>2484</v>
      </c>
      <c r="B2486" s="1" t="s">
        <v>44</v>
      </c>
      <c r="C2486" s="1">
        <v>1500</v>
      </c>
      <c r="D2486" s="1" t="s">
        <v>60</v>
      </c>
      <c r="E2486" s="1">
        <v>150000098</v>
      </c>
      <c r="F2486" s="1" t="s">
        <v>60</v>
      </c>
      <c r="G2486" s="1" t="s">
        <v>106</v>
      </c>
      <c r="H2486" s="1">
        <v>18</v>
      </c>
      <c r="I2486" s="1" t="s">
        <v>209</v>
      </c>
      <c r="J2486" s="1" t="s">
        <v>49</v>
      </c>
      <c r="K2486" s="1">
        <v>17406001</v>
      </c>
      <c r="L2486" s="1" t="s">
        <v>50</v>
      </c>
      <c r="M2486" s="1" t="s">
        <v>51</v>
      </c>
      <c r="N2486" s="1" t="s">
        <v>64</v>
      </c>
      <c r="O2486" s="1" t="s">
        <v>65</v>
      </c>
      <c r="P2486" s="1" t="s">
        <v>66</v>
      </c>
      <c r="Q2486" s="1" t="s">
        <v>67</v>
      </c>
      <c r="R2486" s="1" t="s">
        <v>87</v>
      </c>
      <c r="S2486" s="1" t="s">
        <v>88</v>
      </c>
      <c r="T2486" s="2">
        <v>43463</v>
      </c>
      <c r="U2486" s="2">
        <v>43463</v>
      </c>
      <c r="V2486" s="1" t="s">
        <v>52</v>
      </c>
      <c r="W2486" s="3">
        <v>1</v>
      </c>
      <c r="X2486" s="1" t="s">
        <v>53</v>
      </c>
      <c r="Y2486" s="4">
        <v>469552</v>
      </c>
      <c r="Z2486" s="4">
        <v>-54903</v>
      </c>
      <c r="AA2486" s="4">
        <v>0</v>
      </c>
      <c r="AB2486" s="4">
        <v>0</v>
      </c>
      <c r="AC2486" s="4">
        <v>0</v>
      </c>
      <c r="AD2486" s="4">
        <v>469552</v>
      </c>
      <c r="AE2486" s="5">
        <v>1555</v>
      </c>
      <c r="AF2486" s="1" t="s">
        <v>70</v>
      </c>
      <c r="AG2486" s="1" t="s">
        <v>71</v>
      </c>
      <c r="AH2486" s="1" t="s">
        <v>89</v>
      </c>
      <c r="AI2486" s="1" t="s">
        <v>57</v>
      </c>
      <c r="AJ2486" s="5">
        <v>10950</v>
      </c>
      <c r="AK2486" s="4">
        <v>-4889</v>
      </c>
      <c r="AL2486" s="4">
        <v>0</v>
      </c>
      <c r="AM2486" s="4">
        <v>0</v>
      </c>
      <c r="AN2486" s="4">
        <v>0</v>
      </c>
      <c r="AO2486" s="4">
        <v>-59792</v>
      </c>
      <c r="AP2486" s="4">
        <v>-59792</v>
      </c>
      <c r="AQ2486" s="4">
        <v>0</v>
      </c>
      <c r="AR2486" s="4">
        <v>409760</v>
      </c>
      <c r="AS2486" s="1" t="s">
        <v>52</v>
      </c>
      <c r="AT2486" s="9">
        <f t="shared" si="1127"/>
        <v>43463</v>
      </c>
      <c r="AU2486" s="9">
        <f t="shared" si="1128"/>
        <v>43435</v>
      </c>
      <c r="AV2486" s="9">
        <v>44798</v>
      </c>
      <c r="AW2486" s="11">
        <f t="shared" si="1129"/>
        <v>3.6575342465753424</v>
      </c>
      <c r="AX2486">
        <v>10</v>
      </c>
      <c r="AY2486" s="12">
        <v>0.05</v>
      </c>
      <c r="AZ2486">
        <f t="shared" si="1130"/>
        <v>9.5000000000000001E-2</v>
      </c>
      <c r="BA2486" s="13">
        <f t="shared" si="1131"/>
        <v>469552</v>
      </c>
      <c r="BB2486" s="17" t="s">
        <v>1871</v>
      </c>
      <c r="BC2486">
        <f>MATCH(BB2486,MONTHLY_INDEX!$A:$A,0)</f>
        <v>639</v>
      </c>
      <c r="BD2486">
        <f>MATCH(AU2486,MONTHLY_INDEX!$1:$1,0)</f>
        <v>84</v>
      </c>
      <c r="BE2486">
        <f>INDEX(MONTHLY_INDEX!$1:$1048576,Final!BC2486,Final!BD2486)</f>
        <v>111.6</v>
      </c>
      <c r="BF2486">
        <f>MATCH($BF$1,MONTHLY_INDEX!$1:$1,0)</f>
        <v>127</v>
      </c>
      <c r="BG2486">
        <f>INDEX(MONTHLY_INDEX!$1:$1048576,Final!BC2486,Final!BF2486)</f>
        <v>116.2</v>
      </c>
      <c r="BH2486" s="23">
        <f t="shared" si="1146"/>
        <v>4.1218637992831618E-2</v>
      </c>
      <c r="BI2486" s="14">
        <f t="shared" si="1147"/>
        <v>488906.29390681011</v>
      </c>
      <c r="BJ2486" s="14">
        <f t="shared" si="1148"/>
        <v>169878.19376638683</v>
      </c>
      <c r="BK2486" s="15">
        <f t="shared" si="1132"/>
        <v>319028.10014042328</v>
      </c>
      <c r="BL2486" s="52">
        <v>0</v>
      </c>
      <c r="BM2486" s="15">
        <f t="shared" si="1149"/>
        <v>319028.10014042328</v>
      </c>
    </row>
    <row r="2487" spans="1:65">
      <c r="A2487" s="8">
        <v>2485</v>
      </c>
      <c r="B2487" s="1" t="s">
        <v>44</v>
      </c>
      <c r="C2487" s="1">
        <v>1500</v>
      </c>
      <c r="D2487" s="1" t="s">
        <v>60</v>
      </c>
      <c r="E2487" s="1">
        <v>150000098</v>
      </c>
      <c r="F2487" s="1" t="s">
        <v>60</v>
      </c>
      <c r="G2487" s="1" t="s">
        <v>107</v>
      </c>
      <c r="H2487" s="1">
        <v>19</v>
      </c>
      <c r="I2487" s="1" t="s">
        <v>209</v>
      </c>
      <c r="J2487" s="1" t="s">
        <v>49</v>
      </c>
      <c r="K2487" s="1">
        <v>17406001</v>
      </c>
      <c r="L2487" s="1" t="s">
        <v>50</v>
      </c>
      <c r="M2487" s="1" t="s">
        <v>51</v>
      </c>
      <c r="N2487" s="1" t="s">
        <v>64</v>
      </c>
      <c r="O2487" s="1" t="s">
        <v>65</v>
      </c>
      <c r="P2487" s="1" t="s">
        <v>66</v>
      </c>
      <c r="Q2487" s="1" t="s">
        <v>67</v>
      </c>
      <c r="R2487" s="1" t="s">
        <v>87</v>
      </c>
      <c r="S2487" s="1" t="s">
        <v>88</v>
      </c>
      <c r="T2487" s="2">
        <v>43463</v>
      </c>
      <c r="U2487" s="2">
        <v>43463</v>
      </c>
      <c r="V2487" s="1" t="s">
        <v>52</v>
      </c>
      <c r="W2487" s="3">
        <v>1</v>
      </c>
      <c r="X2487" s="1" t="s">
        <v>53</v>
      </c>
      <c r="Y2487" s="4">
        <v>6861326</v>
      </c>
      <c r="Z2487" s="4">
        <v>-802271</v>
      </c>
      <c r="AA2487" s="4">
        <v>0</v>
      </c>
      <c r="AB2487" s="4">
        <v>0</v>
      </c>
      <c r="AC2487" s="4">
        <v>0</v>
      </c>
      <c r="AD2487" s="4">
        <v>6861326</v>
      </c>
      <c r="AE2487" s="5">
        <v>1555</v>
      </c>
      <c r="AF2487" s="1" t="s">
        <v>70</v>
      </c>
      <c r="AG2487" s="1" t="s">
        <v>71</v>
      </c>
      <c r="AH2487" s="1" t="s">
        <v>89</v>
      </c>
      <c r="AI2487" s="1" t="s">
        <v>57</v>
      </c>
      <c r="AJ2487" s="5">
        <v>10950</v>
      </c>
      <c r="AK2487" s="4">
        <v>-71435</v>
      </c>
      <c r="AL2487" s="4">
        <v>0</v>
      </c>
      <c r="AM2487" s="4">
        <v>0</v>
      </c>
      <c r="AN2487" s="4">
        <v>0</v>
      </c>
      <c r="AO2487" s="4">
        <v>-873706</v>
      </c>
      <c r="AP2487" s="4">
        <v>-873706</v>
      </c>
      <c r="AQ2487" s="4">
        <v>0</v>
      </c>
      <c r="AR2487" s="4">
        <v>5987620</v>
      </c>
      <c r="AS2487" s="1" t="s">
        <v>52</v>
      </c>
      <c r="AT2487" s="9">
        <f t="shared" si="1127"/>
        <v>43463</v>
      </c>
      <c r="AU2487" s="9">
        <f t="shared" si="1128"/>
        <v>43435</v>
      </c>
      <c r="AV2487" s="9">
        <v>44798</v>
      </c>
      <c r="AW2487" s="11">
        <f t="shared" si="1129"/>
        <v>3.6575342465753424</v>
      </c>
      <c r="AX2487">
        <v>10</v>
      </c>
      <c r="AY2487" s="12">
        <v>0.05</v>
      </c>
      <c r="AZ2487">
        <f t="shared" si="1130"/>
        <v>9.5000000000000001E-2</v>
      </c>
      <c r="BA2487" s="13">
        <f t="shared" si="1131"/>
        <v>6861326</v>
      </c>
      <c r="BI2487" s="14">
        <f t="shared" ref="BI2487:BI2489" si="1150">AR2487</f>
        <v>5987620</v>
      </c>
      <c r="BJ2487" s="14">
        <v>0</v>
      </c>
      <c r="BK2487" s="14">
        <f t="shared" ref="BK2487:BK2489" si="1151">AR2487</f>
        <v>5987620</v>
      </c>
      <c r="BL2487" s="52">
        <v>0</v>
      </c>
      <c r="BM2487" s="15">
        <f t="shared" ref="BM2487:BM2489" si="1152">AR2487</f>
        <v>5987620</v>
      </c>
    </row>
    <row r="2488" spans="1:65">
      <c r="A2488" s="8">
        <v>2486</v>
      </c>
      <c r="B2488" s="1" t="s">
        <v>44</v>
      </c>
      <c r="C2488" s="1">
        <v>1500</v>
      </c>
      <c r="D2488" s="1" t="s">
        <v>60</v>
      </c>
      <c r="E2488" s="1">
        <v>150000098</v>
      </c>
      <c r="F2488" s="1" t="s">
        <v>60</v>
      </c>
      <c r="G2488" s="1" t="s">
        <v>108</v>
      </c>
      <c r="H2488" s="1">
        <v>20</v>
      </c>
      <c r="I2488" s="1" t="s">
        <v>209</v>
      </c>
      <c r="J2488" s="1" t="s">
        <v>49</v>
      </c>
      <c r="K2488" s="1">
        <v>17406001</v>
      </c>
      <c r="L2488" s="1" t="s">
        <v>50</v>
      </c>
      <c r="M2488" s="1" t="s">
        <v>51</v>
      </c>
      <c r="N2488" s="1" t="s">
        <v>64</v>
      </c>
      <c r="O2488" s="1" t="s">
        <v>65</v>
      </c>
      <c r="P2488" s="1" t="s">
        <v>66</v>
      </c>
      <c r="Q2488" s="1" t="s">
        <v>67</v>
      </c>
      <c r="R2488" s="1" t="s">
        <v>87</v>
      </c>
      <c r="S2488" s="1" t="s">
        <v>88</v>
      </c>
      <c r="T2488" s="2">
        <v>43463</v>
      </c>
      <c r="U2488" s="2">
        <v>43463</v>
      </c>
      <c r="V2488" s="1" t="s">
        <v>52</v>
      </c>
      <c r="W2488" s="3">
        <v>1</v>
      </c>
      <c r="X2488" s="1" t="s">
        <v>53</v>
      </c>
      <c r="Y2488" s="4">
        <v>5552065</v>
      </c>
      <c r="Z2488" s="4">
        <v>-649185</v>
      </c>
      <c r="AA2488" s="4">
        <v>0</v>
      </c>
      <c r="AB2488" s="4">
        <v>0</v>
      </c>
      <c r="AC2488" s="4">
        <v>0</v>
      </c>
      <c r="AD2488" s="4">
        <v>5552065</v>
      </c>
      <c r="AE2488" s="5">
        <v>1555</v>
      </c>
      <c r="AF2488" s="1" t="s">
        <v>70</v>
      </c>
      <c r="AG2488" s="1" t="s">
        <v>71</v>
      </c>
      <c r="AH2488" s="1" t="s">
        <v>89</v>
      </c>
      <c r="AI2488" s="1" t="s">
        <v>57</v>
      </c>
      <c r="AJ2488" s="5">
        <v>10950</v>
      </c>
      <c r="AK2488" s="4">
        <v>-57804</v>
      </c>
      <c r="AL2488" s="4">
        <v>0</v>
      </c>
      <c r="AM2488" s="4">
        <v>0</v>
      </c>
      <c r="AN2488" s="4">
        <v>0</v>
      </c>
      <c r="AO2488" s="4">
        <v>-706989</v>
      </c>
      <c r="AP2488" s="4">
        <v>-706989</v>
      </c>
      <c r="AQ2488" s="4">
        <v>0</v>
      </c>
      <c r="AR2488" s="4">
        <v>4845076</v>
      </c>
      <c r="AS2488" s="1" t="s">
        <v>52</v>
      </c>
      <c r="AT2488" s="9">
        <f t="shared" si="1127"/>
        <v>43463</v>
      </c>
      <c r="AU2488" s="9">
        <f t="shared" si="1128"/>
        <v>43435</v>
      </c>
      <c r="AV2488" s="9">
        <v>44798</v>
      </c>
      <c r="AW2488" s="11">
        <f t="shared" si="1129"/>
        <v>3.6575342465753424</v>
      </c>
      <c r="AX2488">
        <v>10</v>
      </c>
      <c r="AY2488" s="12">
        <v>0.05</v>
      </c>
      <c r="AZ2488">
        <f t="shared" si="1130"/>
        <v>9.5000000000000001E-2</v>
      </c>
      <c r="BA2488" s="13">
        <f t="shared" si="1131"/>
        <v>5552065</v>
      </c>
      <c r="BI2488" s="14">
        <f t="shared" si="1150"/>
        <v>4845076</v>
      </c>
      <c r="BJ2488" s="14">
        <v>0</v>
      </c>
      <c r="BK2488" s="14">
        <f t="shared" si="1151"/>
        <v>4845076</v>
      </c>
      <c r="BL2488" s="52">
        <v>0</v>
      </c>
      <c r="BM2488" s="15">
        <f t="shared" si="1152"/>
        <v>4845076</v>
      </c>
    </row>
    <row r="2489" spans="1:65">
      <c r="A2489" s="8">
        <v>2487</v>
      </c>
      <c r="B2489" s="1" t="s">
        <v>44</v>
      </c>
      <c r="C2489" s="1">
        <v>1500</v>
      </c>
      <c r="D2489" s="1" t="s">
        <v>60</v>
      </c>
      <c r="E2489" s="1">
        <v>150000098</v>
      </c>
      <c r="F2489" s="1" t="s">
        <v>60</v>
      </c>
      <c r="G2489" s="1" t="s">
        <v>109</v>
      </c>
      <c r="H2489" s="1">
        <v>21</v>
      </c>
      <c r="I2489" s="1" t="s">
        <v>209</v>
      </c>
      <c r="J2489" s="1" t="s">
        <v>49</v>
      </c>
      <c r="K2489" s="1">
        <v>17406001</v>
      </c>
      <c r="L2489" s="1" t="s">
        <v>50</v>
      </c>
      <c r="M2489" s="1" t="s">
        <v>51</v>
      </c>
      <c r="N2489" s="1" t="s">
        <v>64</v>
      </c>
      <c r="O2489" s="1" t="s">
        <v>65</v>
      </c>
      <c r="P2489" s="1" t="s">
        <v>66</v>
      </c>
      <c r="Q2489" s="1" t="s">
        <v>67</v>
      </c>
      <c r="R2489" s="1" t="s">
        <v>87</v>
      </c>
      <c r="S2489" s="1" t="s">
        <v>88</v>
      </c>
      <c r="T2489" s="2">
        <v>43463</v>
      </c>
      <c r="U2489" s="2">
        <v>43463</v>
      </c>
      <c r="V2489" s="1" t="s">
        <v>52</v>
      </c>
      <c r="W2489" s="3">
        <v>1</v>
      </c>
      <c r="X2489" s="1" t="s">
        <v>53</v>
      </c>
      <c r="Y2489" s="4">
        <v>1950695</v>
      </c>
      <c r="Z2489" s="4">
        <v>-228806</v>
      </c>
      <c r="AA2489" s="4">
        <v>0</v>
      </c>
      <c r="AB2489" s="4">
        <v>0</v>
      </c>
      <c r="AC2489" s="4">
        <v>0</v>
      </c>
      <c r="AD2489" s="4">
        <v>1950695</v>
      </c>
      <c r="AE2489" s="5">
        <v>1555</v>
      </c>
      <c r="AF2489" s="1" t="s">
        <v>70</v>
      </c>
      <c r="AG2489" s="1" t="s">
        <v>71</v>
      </c>
      <c r="AH2489" s="1" t="s">
        <v>89</v>
      </c>
      <c r="AI2489" s="1" t="s">
        <v>57</v>
      </c>
      <c r="AJ2489" s="5">
        <v>10950</v>
      </c>
      <c r="AK2489" s="4">
        <v>-20300</v>
      </c>
      <c r="AL2489" s="4">
        <v>0</v>
      </c>
      <c r="AM2489" s="4">
        <v>0</v>
      </c>
      <c r="AN2489" s="4">
        <v>0</v>
      </c>
      <c r="AO2489" s="4">
        <v>-249106</v>
      </c>
      <c r="AP2489" s="4">
        <v>-249106</v>
      </c>
      <c r="AQ2489" s="4">
        <v>0</v>
      </c>
      <c r="AR2489" s="4">
        <v>1701589</v>
      </c>
      <c r="AS2489" s="1" t="s">
        <v>52</v>
      </c>
      <c r="AT2489" s="9">
        <f t="shared" si="1127"/>
        <v>43463</v>
      </c>
      <c r="AU2489" s="9">
        <f t="shared" si="1128"/>
        <v>43435</v>
      </c>
      <c r="AV2489" s="9">
        <v>44798</v>
      </c>
      <c r="AW2489" s="11">
        <f t="shared" si="1129"/>
        <v>3.6575342465753424</v>
      </c>
      <c r="AX2489">
        <v>10</v>
      </c>
      <c r="AY2489" s="12">
        <v>0.05</v>
      </c>
      <c r="AZ2489">
        <f t="shared" si="1130"/>
        <v>9.5000000000000001E-2</v>
      </c>
      <c r="BA2489" s="13">
        <f t="shared" si="1131"/>
        <v>1950695</v>
      </c>
      <c r="BI2489" s="14">
        <f t="shared" si="1150"/>
        <v>1701589</v>
      </c>
      <c r="BJ2489" s="14">
        <v>0</v>
      </c>
      <c r="BK2489" s="14">
        <f t="shared" si="1151"/>
        <v>1701589</v>
      </c>
      <c r="BL2489" s="52">
        <v>0</v>
      </c>
      <c r="BM2489" s="15">
        <f t="shared" si="1152"/>
        <v>1701589</v>
      </c>
    </row>
    <row r="2490" spans="1:65">
      <c r="A2490" s="8">
        <v>2488</v>
      </c>
      <c r="B2490" s="1" t="s">
        <v>44</v>
      </c>
      <c r="C2490" s="1">
        <v>1500</v>
      </c>
      <c r="D2490" s="1" t="s">
        <v>60</v>
      </c>
      <c r="E2490" s="1">
        <v>150000098</v>
      </c>
      <c r="F2490" s="1" t="s">
        <v>60</v>
      </c>
      <c r="G2490" s="1" t="s">
        <v>110</v>
      </c>
      <c r="H2490" s="1">
        <v>22</v>
      </c>
      <c r="I2490" s="1" t="s">
        <v>209</v>
      </c>
      <c r="J2490" s="1" t="s">
        <v>49</v>
      </c>
      <c r="K2490" s="1">
        <v>17406001</v>
      </c>
      <c r="L2490" s="1" t="s">
        <v>50</v>
      </c>
      <c r="M2490" s="1" t="s">
        <v>51</v>
      </c>
      <c r="N2490" s="1" t="s">
        <v>64</v>
      </c>
      <c r="O2490" s="1" t="s">
        <v>65</v>
      </c>
      <c r="P2490" s="1" t="s">
        <v>66</v>
      </c>
      <c r="Q2490" s="1" t="s">
        <v>67</v>
      </c>
      <c r="R2490" s="1" t="s">
        <v>87</v>
      </c>
      <c r="S2490" s="1" t="s">
        <v>88</v>
      </c>
      <c r="T2490" s="2">
        <v>43463</v>
      </c>
      <c r="U2490" s="2">
        <v>43463</v>
      </c>
      <c r="V2490" s="1" t="s">
        <v>52</v>
      </c>
      <c r="W2490" s="3">
        <v>1</v>
      </c>
      <c r="X2490" s="1" t="s">
        <v>53</v>
      </c>
      <c r="Y2490" s="4">
        <v>16789210</v>
      </c>
      <c r="Z2490" s="4">
        <v>-1963105</v>
      </c>
      <c r="AA2490" s="4">
        <v>0</v>
      </c>
      <c r="AB2490" s="4">
        <v>0</v>
      </c>
      <c r="AC2490" s="4">
        <v>0</v>
      </c>
      <c r="AD2490" s="4">
        <v>16789210</v>
      </c>
      <c r="AE2490" s="5">
        <v>1555</v>
      </c>
      <c r="AF2490" s="1" t="s">
        <v>70</v>
      </c>
      <c r="AG2490" s="1" t="s">
        <v>71</v>
      </c>
      <c r="AH2490" s="1" t="s">
        <v>89</v>
      </c>
      <c r="AI2490" s="1" t="s">
        <v>57</v>
      </c>
      <c r="AJ2490" s="5">
        <v>10950</v>
      </c>
      <c r="AK2490" s="4">
        <v>-174797</v>
      </c>
      <c r="AL2490" s="4">
        <v>0</v>
      </c>
      <c r="AM2490" s="4">
        <v>0</v>
      </c>
      <c r="AN2490" s="4">
        <v>0</v>
      </c>
      <c r="AO2490" s="4">
        <v>-2137902</v>
      </c>
      <c r="AP2490" s="4">
        <v>-2137902</v>
      </c>
      <c r="AQ2490" s="4">
        <v>0</v>
      </c>
      <c r="AR2490" s="4">
        <v>14651308</v>
      </c>
      <c r="AS2490" s="1" t="s">
        <v>52</v>
      </c>
      <c r="AT2490" s="9">
        <f t="shared" si="1127"/>
        <v>43463</v>
      </c>
      <c r="AU2490" s="9">
        <f t="shared" si="1128"/>
        <v>43435</v>
      </c>
      <c r="AV2490" s="9">
        <v>44798</v>
      </c>
      <c r="AW2490" s="11">
        <f t="shared" si="1129"/>
        <v>3.6575342465753424</v>
      </c>
      <c r="AX2490">
        <v>25</v>
      </c>
      <c r="AY2490" s="12">
        <v>0.05</v>
      </c>
      <c r="AZ2490">
        <f t="shared" si="1130"/>
        <v>3.7999999999999999E-2</v>
      </c>
      <c r="BA2490" s="13">
        <f t="shared" si="1131"/>
        <v>16789210</v>
      </c>
      <c r="BB2490" s="17" t="s">
        <v>2189</v>
      </c>
      <c r="BC2490">
        <f>MATCH(BB2490,MONTHLY_INDEX!$A:$A,0)</f>
        <v>798</v>
      </c>
      <c r="BD2490">
        <f>MATCH(AU2490,MONTHLY_INDEX!$1:$1,0)</f>
        <v>84</v>
      </c>
      <c r="BE2490">
        <f>INDEX(MONTHLY_INDEX!$1:$1048576,Final!BC2490,Final!BD2490)</f>
        <v>96</v>
      </c>
      <c r="BF2490">
        <f>MATCH($BF$1,MONTHLY_INDEX!$1:$1,0)</f>
        <v>127</v>
      </c>
      <c r="BG2490">
        <f>INDEX(MONTHLY_INDEX!$1:$1048576,Final!BC2490,Final!BF2490)</f>
        <v>95.3</v>
      </c>
      <c r="BH2490" s="23">
        <f>(BG2490-BE2490)/BE2490</f>
        <v>-7.2916666666666963E-3</v>
      </c>
      <c r="BI2490" s="14">
        <f>(1+BH2490)*BA2490</f>
        <v>16666788.677083332</v>
      </c>
      <c r="BJ2490" s="14">
        <f>BI2490*AZ2490*AW2490</f>
        <v>2316455.3139409246</v>
      </c>
      <c r="BK2490" s="15">
        <f t="shared" si="1132"/>
        <v>14350333.363142408</v>
      </c>
      <c r="BL2490" s="52">
        <v>0</v>
      </c>
      <c r="BM2490" s="15">
        <f>MAX((1-BL2490)*BK2490,BI2490*AY2490)</f>
        <v>14350333.363142408</v>
      </c>
    </row>
    <row r="2491" spans="1:65">
      <c r="A2491" s="8">
        <v>2489</v>
      </c>
      <c r="B2491" s="1" t="s">
        <v>44</v>
      </c>
      <c r="C2491" s="1">
        <v>1500</v>
      </c>
      <c r="D2491" s="1" t="s">
        <v>60</v>
      </c>
      <c r="E2491" s="1">
        <v>150000098</v>
      </c>
      <c r="F2491" s="1" t="s">
        <v>60</v>
      </c>
      <c r="G2491" s="1" t="s">
        <v>111</v>
      </c>
      <c r="H2491" s="1">
        <v>23</v>
      </c>
      <c r="I2491" s="1" t="s">
        <v>209</v>
      </c>
      <c r="J2491" s="1" t="s">
        <v>49</v>
      </c>
      <c r="K2491" s="1">
        <v>17406001</v>
      </c>
      <c r="L2491" s="1" t="s">
        <v>50</v>
      </c>
      <c r="M2491" s="1" t="s">
        <v>51</v>
      </c>
      <c r="N2491" s="1" t="s">
        <v>64</v>
      </c>
      <c r="O2491" s="1" t="s">
        <v>65</v>
      </c>
      <c r="P2491" s="1" t="s">
        <v>66</v>
      </c>
      <c r="Q2491" s="1" t="s">
        <v>67</v>
      </c>
      <c r="R2491" s="1" t="s">
        <v>87</v>
      </c>
      <c r="S2491" s="1" t="s">
        <v>88</v>
      </c>
      <c r="T2491" s="2">
        <v>43463</v>
      </c>
      <c r="U2491" s="2">
        <v>43463</v>
      </c>
      <c r="V2491" s="1" t="s">
        <v>52</v>
      </c>
      <c r="W2491" s="3">
        <v>1</v>
      </c>
      <c r="X2491" s="1" t="s">
        <v>53</v>
      </c>
      <c r="Y2491" s="4">
        <v>187647</v>
      </c>
      <c r="Z2491" s="4">
        <v>-21939</v>
      </c>
      <c r="AA2491" s="4">
        <v>0</v>
      </c>
      <c r="AB2491" s="4">
        <v>0</v>
      </c>
      <c r="AC2491" s="4">
        <v>0</v>
      </c>
      <c r="AD2491" s="4">
        <v>187647</v>
      </c>
      <c r="AE2491" s="5">
        <v>1555</v>
      </c>
      <c r="AF2491" s="1" t="s">
        <v>70</v>
      </c>
      <c r="AG2491" s="1" t="s">
        <v>71</v>
      </c>
      <c r="AH2491" s="1" t="s">
        <v>89</v>
      </c>
      <c r="AI2491" s="1" t="s">
        <v>57</v>
      </c>
      <c r="AJ2491" s="5">
        <v>10950</v>
      </c>
      <c r="AK2491" s="4">
        <v>-1954</v>
      </c>
      <c r="AL2491" s="4">
        <v>0</v>
      </c>
      <c r="AM2491" s="4">
        <v>0</v>
      </c>
      <c r="AN2491" s="4">
        <v>0</v>
      </c>
      <c r="AO2491" s="4">
        <v>-23893</v>
      </c>
      <c r="AP2491" s="4">
        <v>-23893</v>
      </c>
      <c r="AQ2491" s="4">
        <v>0</v>
      </c>
      <c r="AR2491" s="4">
        <v>163754</v>
      </c>
      <c r="AS2491" s="1" t="s">
        <v>52</v>
      </c>
      <c r="AT2491" s="9">
        <f t="shared" si="1127"/>
        <v>43463</v>
      </c>
      <c r="AU2491" s="9">
        <f t="shared" si="1128"/>
        <v>43435</v>
      </c>
      <c r="AV2491" s="9">
        <v>44798</v>
      </c>
      <c r="AW2491" s="11">
        <f t="shared" si="1129"/>
        <v>3.6575342465753424</v>
      </c>
      <c r="AX2491">
        <v>10</v>
      </c>
      <c r="AY2491" s="12">
        <v>0.05</v>
      </c>
      <c r="AZ2491">
        <f t="shared" si="1130"/>
        <v>9.5000000000000001E-2</v>
      </c>
      <c r="BA2491" s="13">
        <f t="shared" si="1131"/>
        <v>187647</v>
      </c>
      <c r="BI2491" s="14">
        <f t="shared" ref="BI2491:BI2495" si="1153">AR2491</f>
        <v>163754</v>
      </c>
      <c r="BJ2491" s="14">
        <v>0</v>
      </c>
      <c r="BK2491" s="14">
        <f t="shared" ref="BK2491:BK2495" si="1154">AR2491</f>
        <v>163754</v>
      </c>
      <c r="BL2491" s="52">
        <v>0</v>
      </c>
      <c r="BM2491" s="15">
        <f t="shared" ref="BM2491:BM2495" si="1155">AR2491</f>
        <v>163754</v>
      </c>
    </row>
    <row r="2492" spans="1:65">
      <c r="A2492" s="8">
        <v>2490</v>
      </c>
      <c r="B2492" s="1" t="s">
        <v>44</v>
      </c>
      <c r="C2492" s="1">
        <v>1500</v>
      </c>
      <c r="D2492" s="1" t="s">
        <v>60</v>
      </c>
      <c r="E2492" s="1">
        <v>150000098</v>
      </c>
      <c r="F2492" s="1" t="s">
        <v>112</v>
      </c>
      <c r="G2492" s="1" t="s">
        <v>113</v>
      </c>
      <c r="H2492" s="1">
        <v>24</v>
      </c>
      <c r="I2492" s="1" t="s">
        <v>209</v>
      </c>
      <c r="J2492" s="1" t="s">
        <v>49</v>
      </c>
      <c r="K2492" s="1">
        <v>17406001</v>
      </c>
      <c r="L2492" s="1" t="s">
        <v>50</v>
      </c>
      <c r="M2492" s="1" t="s">
        <v>51</v>
      </c>
      <c r="N2492" s="1" t="s">
        <v>64</v>
      </c>
      <c r="O2492" s="1" t="s">
        <v>65</v>
      </c>
      <c r="P2492" s="1" t="s">
        <v>66</v>
      </c>
      <c r="Q2492" s="1" t="s">
        <v>67</v>
      </c>
      <c r="R2492" s="1" t="s">
        <v>87</v>
      </c>
      <c r="S2492" s="1" t="s">
        <v>88</v>
      </c>
      <c r="T2492" s="2">
        <v>43463</v>
      </c>
      <c r="U2492" s="2">
        <v>43463</v>
      </c>
      <c r="V2492" s="1" t="s">
        <v>52</v>
      </c>
      <c r="W2492" s="3">
        <v>1</v>
      </c>
      <c r="X2492" s="1" t="s">
        <v>53</v>
      </c>
      <c r="Y2492" s="4">
        <v>1018616</v>
      </c>
      <c r="Z2492" s="4">
        <v>-119102.54</v>
      </c>
      <c r="AA2492" s="4">
        <v>0</v>
      </c>
      <c r="AB2492" s="4">
        <v>0</v>
      </c>
      <c r="AC2492" s="4">
        <v>0</v>
      </c>
      <c r="AD2492" s="4">
        <v>1018616</v>
      </c>
      <c r="AE2492" s="5">
        <v>1555</v>
      </c>
      <c r="AF2492" s="1" t="s">
        <v>70</v>
      </c>
      <c r="AG2492" s="1" t="s">
        <v>71</v>
      </c>
      <c r="AH2492" s="1" t="s">
        <v>89</v>
      </c>
      <c r="AI2492" s="1" t="s">
        <v>57</v>
      </c>
      <c r="AJ2492" s="5">
        <v>10950</v>
      </c>
      <c r="AK2492" s="4">
        <v>-10605</v>
      </c>
      <c r="AL2492" s="4">
        <v>0</v>
      </c>
      <c r="AM2492" s="4">
        <v>0</v>
      </c>
      <c r="AN2492" s="4">
        <v>0</v>
      </c>
      <c r="AO2492" s="4">
        <v>-129707.54</v>
      </c>
      <c r="AP2492" s="4">
        <v>-129707.54</v>
      </c>
      <c r="AQ2492" s="4">
        <v>0</v>
      </c>
      <c r="AR2492" s="4">
        <v>888908.46</v>
      </c>
      <c r="AS2492" s="1" t="s">
        <v>52</v>
      </c>
      <c r="AT2492" s="9">
        <f t="shared" si="1127"/>
        <v>43463</v>
      </c>
      <c r="AU2492" s="9">
        <f t="shared" si="1128"/>
        <v>43435</v>
      </c>
      <c r="AV2492" s="9">
        <v>44798</v>
      </c>
      <c r="AW2492" s="11">
        <f t="shared" si="1129"/>
        <v>3.6575342465753424</v>
      </c>
      <c r="AX2492">
        <v>10</v>
      </c>
      <c r="AY2492" s="12">
        <v>0.05</v>
      </c>
      <c r="AZ2492">
        <f t="shared" si="1130"/>
        <v>9.5000000000000001E-2</v>
      </c>
      <c r="BA2492" s="13">
        <f t="shared" si="1131"/>
        <v>1018616</v>
      </c>
      <c r="BB2492" s="16" t="s">
        <v>593</v>
      </c>
      <c r="BC2492" s="16" t="s">
        <v>593</v>
      </c>
      <c r="BD2492" s="16" t="s">
        <v>593</v>
      </c>
      <c r="BE2492" s="16" t="s">
        <v>593</v>
      </c>
      <c r="BF2492" s="16" t="s">
        <v>593</v>
      </c>
      <c r="BG2492" s="16" t="s">
        <v>593</v>
      </c>
      <c r="BH2492" s="16" t="s">
        <v>593</v>
      </c>
      <c r="BI2492" s="14">
        <f t="shared" si="1153"/>
        <v>888908.46</v>
      </c>
      <c r="BJ2492" s="14">
        <v>0</v>
      </c>
      <c r="BK2492" s="14">
        <f t="shared" si="1154"/>
        <v>888908.46</v>
      </c>
      <c r="BL2492" s="52">
        <v>0</v>
      </c>
      <c r="BM2492" s="15">
        <f t="shared" si="1155"/>
        <v>888908.46</v>
      </c>
    </row>
    <row r="2493" spans="1:65">
      <c r="A2493" s="8">
        <v>2491</v>
      </c>
      <c r="B2493" s="1" t="s">
        <v>44</v>
      </c>
      <c r="C2493" s="1">
        <v>1500</v>
      </c>
      <c r="D2493" s="1" t="s">
        <v>60</v>
      </c>
      <c r="E2493" s="1">
        <v>150000098</v>
      </c>
      <c r="F2493" s="1" t="s">
        <v>112</v>
      </c>
      <c r="G2493" s="1" t="s">
        <v>114</v>
      </c>
      <c r="H2493" s="1">
        <v>25</v>
      </c>
      <c r="I2493" s="1" t="s">
        <v>209</v>
      </c>
      <c r="J2493" s="1" t="s">
        <v>49</v>
      </c>
      <c r="K2493" s="1">
        <v>17406001</v>
      </c>
      <c r="L2493" s="1" t="s">
        <v>50</v>
      </c>
      <c r="M2493" s="1" t="s">
        <v>51</v>
      </c>
      <c r="N2493" s="1" t="s">
        <v>64</v>
      </c>
      <c r="O2493" s="1" t="s">
        <v>65</v>
      </c>
      <c r="P2493" s="1" t="s">
        <v>66</v>
      </c>
      <c r="Q2493" s="1" t="s">
        <v>67</v>
      </c>
      <c r="R2493" s="1" t="s">
        <v>87</v>
      </c>
      <c r="S2493" s="1" t="s">
        <v>88</v>
      </c>
      <c r="T2493" s="2">
        <v>43463</v>
      </c>
      <c r="U2493" s="2">
        <v>43463</v>
      </c>
      <c r="V2493" s="1" t="s">
        <v>52</v>
      </c>
      <c r="W2493" s="3">
        <v>1</v>
      </c>
      <c r="X2493" s="1" t="s">
        <v>53</v>
      </c>
      <c r="Y2493" s="4">
        <v>3860149</v>
      </c>
      <c r="Z2493" s="4">
        <v>-451352.95</v>
      </c>
      <c r="AA2493" s="4">
        <v>0</v>
      </c>
      <c r="AB2493" s="4">
        <v>0</v>
      </c>
      <c r="AC2493" s="4">
        <v>0</v>
      </c>
      <c r="AD2493" s="4">
        <v>3860149</v>
      </c>
      <c r="AE2493" s="5">
        <v>1555</v>
      </c>
      <c r="AF2493" s="1" t="s">
        <v>70</v>
      </c>
      <c r="AG2493" s="1" t="s">
        <v>71</v>
      </c>
      <c r="AH2493" s="1" t="s">
        <v>89</v>
      </c>
      <c r="AI2493" s="1" t="s">
        <v>57</v>
      </c>
      <c r="AJ2493" s="5">
        <v>10950</v>
      </c>
      <c r="AK2493" s="4">
        <v>-40189</v>
      </c>
      <c r="AL2493" s="4">
        <v>0</v>
      </c>
      <c r="AM2493" s="4">
        <v>0</v>
      </c>
      <c r="AN2493" s="4">
        <v>0</v>
      </c>
      <c r="AO2493" s="4">
        <v>-491541.95</v>
      </c>
      <c r="AP2493" s="4">
        <v>-491541.95</v>
      </c>
      <c r="AQ2493" s="4">
        <v>0</v>
      </c>
      <c r="AR2493" s="4">
        <v>3368607.05</v>
      </c>
      <c r="AS2493" s="1" t="s">
        <v>52</v>
      </c>
      <c r="AT2493" s="9">
        <f t="shared" si="1127"/>
        <v>43463</v>
      </c>
      <c r="AU2493" s="9">
        <f t="shared" si="1128"/>
        <v>43435</v>
      </c>
      <c r="AV2493" s="9">
        <v>44798</v>
      </c>
      <c r="AW2493" s="11">
        <f t="shared" si="1129"/>
        <v>3.6575342465753424</v>
      </c>
      <c r="AX2493">
        <v>10</v>
      </c>
      <c r="AY2493" s="12">
        <v>0.05</v>
      </c>
      <c r="AZ2493">
        <f t="shared" si="1130"/>
        <v>9.5000000000000001E-2</v>
      </c>
      <c r="BA2493" s="13">
        <f t="shared" si="1131"/>
        <v>3860149</v>
      </c>
      <c r="BB2493" s="16" t="s">
        <v>593</v>
      </c>
      <c r="BC2493" s="16" t="s">
        <v>593</v>
      </c>
      <c r="BD2493" s="16" t="s">
        <v>593</v>
      </c>
      <c r="BE2493" s="16" t="s">
        <v>593</v>
      </c>
      <c r="BF2493" s="16" t="s">
        <v>593</v>
      </c>
      <c r="BG2493" s="16" t="s">
        <v>593</v>
      </c>
      <c r="BH2493" s="16" t="s">
        <v>593</v>
      </c>
      <c r="BI2493" s="14">
        <f t="shared" si="1153"/>
        <v>3368607.05</v>
      </c>
      <c r="BJ2493" s="14">
        <v>0</v>
      </c>
      <c r="BK2493" s="14">
        <f t="shared" si="1154"/>
        <v>3368607.05</v>
      </c>
      <c r="BL2493" s="52">
        <v>0</v>
      </c>
      <c r="BM2493" s="15">
        <f t="shared" si="1155"/>
        <v>3368607.05</v>
      </c>
    </row>
    <row r="2494" spans="1:65">
      <c r="A2494" s="8">
        <v>2492</v>
      </c>
      <c r="B2494" s="1" t="s">
        <v>44</v>
      </c>
      <c r="C2494" s="1">
        <v>1500</v>
      </c>
      <c r="D2494" s="1" t="s">
        <v>60</v>
      </c>
      <c r="E2494" s="1">
        <v>150000098</v>
      </c>
      <c r="F2494" s="1" t="s">
        <v>60</v>
      </c>
      <c r="G2494" s="1" t="s">
        <v>115</v>
      </c>
      <c r="H2494" s="1">
        <v>26</v>
      </c>
      <c r="I2494" s="1" t="s">
        <v>209</v>
      </c>
      <c r="J2494" s="1" t="s">
        <v>49</v>
      </c>
      <c r="K2494" s="1">
        <v>17406001</v>
      </c>
      <c r="L2494" s="1" t="s">
        <v>50</v>
      </c>
      <c r="M2494" s="1" t="s">
        <v>51</v>
      </c>
      <c r="N2494" s="1" t="s">
        <v>64</v>
      </c>
      <c r="O2494" s="1" t="s">
        <v>65</v>
      </c>
      <c r="P2494" s="1" t="s">
        <v>66</v>
      </c>
      <c r="Q2494" s="1" t="s">
        <v>67</v>
      </c>
      <c r="R2494" s="1" t="s">
        <v>87</v>
      </c>
      <c r="S2494" s="1" t="s">
        <v>88</v>
      </c>
      <c r="T2494" s="2">
        <v>43463</v>
      </c>
      <c r="U2494" s="2">
        <v>43463</v>
      </c>
      <c r="V2494" s="1" t="s">
        <v>52</v>
      </c>
      <c r="W2494" s="3">
        <v>1</v>
      </c>
      <c r="X2494" s="1" t="s">
        <v>53</v>
      </c>
      <c r="Y2494" s="4">
        <v>120000</v>
      </c>
      <c r="Z2494" s="4">
        <v>-14031</v>
      </c>
      <c r="AA2494" s="4">
        <v>0</v>
      </c>
      <c r="AB2494" s="4">
        <v>0</v>
      </c>
      <c r="AC2494" s="4">
        <v>0</v>
      </c>
      <c r="AD2494" s="4">
        <v>120000</v>
      </c>
      <c r="AE2494" s="5">
        <v>1555</v>
      </c>
      <c r="AF2494" s="1" t="s">
        <v>70</v>
      </c>
      <c r="AG2494" s="1" t="s">
        <v>71</v>
      </c>
      <c r="AH2494" s="1" t="s">
        <v>89</v>
      </c>
      <c r="AI2494" s="1" t="s">
        <v>57</v>
      </c>
      <c r="AJ2494" s="5">
        <v>10950</v>
      </c>
      <c r="AK2494" s="4">
        <v>-1249</v>
      </c>
      <c r="AL2494" s="4">
        <v>0</v>
      </c>
      <c r="AM2494" s="4">
        <v>0</v>
      </c>
      <c r="AN2494" s="4">
        <v>0</v>
      </c>
      <c r="AO2494" s="4">
        <v>-15280</v>
      </c>
      <c r="AP2494" s="4">
        <v>-15280</v>
      </c>
      <c r="AQ2494" s="4">
        <v>0</v>
      </c>
      <c r="AR2494" s="4">
        <v>104720</v>
      </c>
      <c r="AS2494" s="1" t="s">
        <v>52</v>
      </c>
      <c r="AT2494" s="9">
        <f t="shared" si="1127"/>
        <v>43463</v>
      </c>
      <c r="AU2494" s="9">
        <f t="shared" si="1128"/>
        <v>43435</v>
      </c>
      <c r="AV2494" s="9">
        <v>44798</v>
      </c>
      <c r="AW2494" s="11">
        <f t="shared" si="1129"/>
        <v>3.6575342465753424</v>
      </c>
      <c r="AX2494">
        <v>10</v>
      </c>
      <c r="AY2494" s="12">
        <v>0.05</v>
      </c>
      <c r="AZ2494">
        <f t="shared" si="1130"/>
        <v>9.5000000000000001E-2</v>
      </c>
      <c r="BA2494" s="13">
        <f t="shared" si="1131"/>
        <v>120000</v>
      </c>
      <c r="BI2494" s="14">
        <f t="shared" si="1153"/>
        <v>104720</v>
      </c>
      <c r="BJ2494" s="14">
        <v>0</v>
      </c>
      <c r="BK2494" s="14">
        <f t="shared" si="1154"/>
        <v>104720</v>
      </c>
      <c r="BL2494" s="52">
        <v>0</v>
      </c>
      <c r="BM2494" s="15">
        <f t="shared" si="1155"/>
        <v>104720</v>
      </c>
    </row>
    <row r="2495" spans="1:65">
      <c r="A2495" s="8">
        <v>2493</v>
      </c>
      <c r="B2495" s="1" t="s">
        <v>44</v>
      </c>
      <c r="C2495" s="1">
        <v>1500</v>
      </c>
      <c r="D2495" s="1" t="s">
        <v>60</v>
      </c>
      <c r="E2495" s="1">
        <v>150000098</v>
      </c>
      <c r="F2495" s="1" t="s">
        <v>112</v>
      </c>
      <c r="G2495" s="1" t="s">
        <v>116</v>
      </c>
      <c r="H2495" s="1">
        <v>27</v>
      </c>
      <c r="I2495" s="1" t="s">
        <v>209</v>
      </c>
      <c r="J2495" s="1" t="s">
        <v>49</v>
      </c>
      <c r="K2495" s="1">
        <v>17406001</v>
      </c>
      <c r="L2495" s="1" t="s">
        <v>50</v>
      </c>
      <c r="M2495" s="1" t="s">
        <v>51</v>
      </c>
      <c r="N2495" s="1" t="s">
        <v>64</v>
      </c>
      <c r="O2495" s="1" t="s">
        <v>65</v>
      </c>
      <c r="P2495" s="1" t="s">
        <v>66</v>
      </c>
      <c r="Q2495" s="1" t="s">
        <v>67</v>
      </c>
      <c r="R2495" s="1" t="s">
        <v>87</v>
      </c>
      <c r="S2495" s="1" t="s">
        <v>88</v>
      </c>
      <c r="T2495" s="2">
        <v>43463</v>
      </c>
      <c r="U2495" s="2">
        <v>43463</v>
      </c>
      <c r="V2495" s="1" t="s">
        <v>52</v>
      </c>
      <c r="W2495" s="3">
        <v>1</v>
      </c>
      <c r="X2495" s="1" t="s">
        <v>53</v>
      </c>
      <c r="Y2495" s="4">
        <v>4339035</v>
      </c>
      <c r="Z2495" s="4">
        <v>-507347.51</v>
      </c>
      <c r="AA2495" s="4">
        <v>0</v>
      </c>
      <c r="AB2495" s="4">
        <v>0</v>
      </c>
      <c r="AC2495" s="4">
        <v>0</v>
      </c>
      <c r="AD2495" s="4">
        <v>4339035</v>
      </c>
      <c r="AE2495" s="5">
        <v>1555</v>
      </c>
      <c r="AF2495" s="1" t="s">
        <v>70</v>
      </c>
      <c r="AG2495" s="1" t="s">
        <v>71</v>
      </c>
      <c r="AH2495" s="1" t="s">
        <v>89</v>
      </c>
      <c r="AI2495" s="1" t="s">
        <v>57</v>
      </c>
      <c r="AJ2495" s="5">
        <v>10950</v>
      </c>
      <c r="AK2495" s="4">
        <v>-45175</v>
      </c>
      <c r="AL2495" s="4">
        <v>0</v>
      </c>
      <c r="AM2495" s="4">
        <v>0</v>
      </c>
      <c r="AN2495" s="4">
        <v>0</v>
      </c>
      <c r="AO2495" s="4">
        <v>-552522.51</v>
      </c>
      <c r="AP2495" s="4">
        <v>-552522.51</v>
      </c>
      <c r="AQ2495" s="4">
        <v>0</v>
      </c>
      <c r="AR2495" s="4">
        <v>3786512.49</v>
      </c>
      <c r="AS2495" s="1" t="s">
        <v>52</v>
      </c>
      <c r="AT2495" s="9">
        <f t="shared" si="1127"/>
        <v>43463</v>
      </c>
      <c r="AU2495" s="9">
        <f t="shared" si="1128"/>
        <v>43435</v>
      </c>
      <c r="AV2495" s="9">
        <v>44798</v>
      </c>
      <c r="AW2495" s="11">
        <f t="shared" si="1129"/>
        <v>3.6575342465753424</v>
      </c>
      <c r="AX2495">
        <v>10</v>
      </c>
      <c r="AY2495" s="12">
        <v>0.05</v>
      </c>
      <c r="AZ2495">
        <f t="shared" si="1130"/>
        <v>9.5000000000000001E-2</v>
      </c>
      <c r="BA2495" s="13">
        <f t="shared" si="1131"/>
        <v>4339035</v>
      </c>
      <c r="BB2495" s="16" t="s">
        <v>593</v>
      </c>
      <c r="BC2495" s="16" t="s">
        <v>593</v>
      </c>
      <c r="BD2495" s="16" t="s">
        <v>593</v>
      </c>
      <c r="BE2495" s="16" t="s">
        <v>593</v>
      </c>
      <c r="BF2495" s="16" t="s">
        <v>593</v>
      </c>
      <c r="BG2495" s="16" t="s">
        <v>593</v>
      </c>
      <c r="BH2495" s="16" t="s">
        <v>593</v>
      </c>
      <c r="BI2495" s="14">
        <f t="shared" si="1153"/>
        <v>3786512.49</v>
      </c>
      <c r="BJ2495" s="14">
        <v>0</v>
      </c>
      <c r="BK2495" s="14">
        <f t="shared" si="1154"/>
        <v>3786512.49</v>
      </c>
      <c r="BL2495" s="52">
        <v>0</v>
      </c>
      <c r="BM2495" s="15">
        <f t="shared" si="1155"/>
        <v>3786512.49</v>
      </c>
    </row>
    <row r="2496" spans="1:65">
      <c r="A2496" s="8">
        <v>2494</v>
      </c>
      <c r="B2496" s="1" t="s">
        <v>44</v>
      </c>
      <c r="C2496" s="1">
        <v>1500</v>
      </c>
      <c r="D2496" s="1" t="s">
        <v>60</v>
      </c>
      <c r="E2496" s="1">
        <v>150000099</v>
      </c>
      <c r="F2496" s="1" t="s">
        <v>60</v>
      </c>
      <c r="G2496" s="1" t="s">
        <v>86</v>
      </c>
      <c r="H2496" s="1">
        <v>1</v>
      </c>
      <c r="I2496" s="1" t="s">
        <v>210</v>
      </c>
      <c r="J2496" s="1" t="s">
        <v>49</v>
      </c>
      <c r="K2496" s="1">
        <v>17406001</v>
      </c>
      <c r="L2496" s="1" t="s">
        <v>50</v>
      </c>
      <c r="M2496" s="1" t="s">
        <v>51</v>
      </c>
      <c r="N2496" s="1" t="s">
        <v>64</v>
      </c>
      <c r="O2496" s="1" t="s">
        <v>65</v>
      </c>
      <c r="P2496" s="1" t="s">
        <v>66</v>
      </c>
      <c r="Q2496" s="1" t="s">
        <v>67</v>
      </c>
      <c r="R2496" s="1" t="s">
        <v>87</v>
      </c>
      <c r="S2496" s="1" t="s">
        <v>88</v>
      </c>
      <c r="T2496" s="2">
        <v>43463</v>
      </c>
      <c r="U2496" s="2">
        <v>43463</v>
      </c>
      <c r="V2496" s="1" t="s">
        <v>52</v>
      </c>
      <c r="W2496" s="3">
        <v>1</v>
      </c>
      <c r="X2496" s="1" t="s">
        <v>53</v>
      </c>
      <c r="Y2496" s="4">
        <v>892500</v>
      </c>
      <c r="Z2496" s="4">
        <v>-104356</v>
      </c>
      <c r="AA2496" s="4">
        <v>0</v>
      </c>
      <c r="AB2496" s="4">
        <v>0</v>
      </c>
      <c r="AC2496" s="4">
        <v>0</v>
      </c>
      <c r="AD2496" s="4">
        <v>892500</v>
      </c>
      <c r="AE2496" s="5">
        <v>1555</v>
      </c>
      <c r="AF2496" s="1" t="s">
        <v>70</v>
      </c>
      <c r="AG2496" s="1" t="s">
        <v>71</v>
      </c>
      <c r="AH2496" s="1" t="s">
        <v>89</v>
      </c>
      <c r="AI2496" s="1" t="s">
        <v>57</v>
      </c>
      <c r="AJ2496" s="5">
        <v>10950</v>
      </c>
      <c r="AK2496" s="4">
        <v>-9292</v>
      </c>
      <c r="AL2496" s="4">
        <v>0</v>
      </c>
      <c r="AM2496" s="4">
        <v>0</v>
      </c>
      <c r="AN2496" s="4">
        <v>0</v>
      </c>
      <c r="AO2496" s="4">
        <v>-113648</v>
      </c>
      <c r="AP2496" s="4">
        <v>-113648</v>
      </c>
      <c r="AQ2496" s="4">
        <v>0</v>
      </c>
      <c r="AR2496" s="4">
        <v>778852</v>
      </c>
      <c r="AS2496" s="1" t="s">
        <v>52</v>
      </c>
      <c r="AT2496" s="9">
        <f t="shared" si="1127"/>
        <v>43463</v>
      </c>
      <c r="AU2496" s="9">
        <f t="shared" si="1128"/>
        <v>43435</v>
      </c>
      <c r="AV2496" s="9">
        <v>44798</v>
      </c>
      <c r="AW2496" s="11">
        <f t="shared" si="1129"/>
        <v>3.6575342465753424</v>
      </c>
      <c r="AX2496">
        <v>10</v>
      </c>
      <c r="AY2496" s="12">
        <v>0.05</v>
      </c>
      <c r="AZ2496">
        <f t="shared" si="1130"/>
        <v>9.5000000000000001E-2</v>
      </c>
      <c r="BA2496" s="13">
        <f t="shared" si="1131"/>
        <v>892500</v>
      </c>
      <c r="BB2496" s="17" t="s">
        <v>1853</v>
      </c>
      <c r="BC2496">
        <f>MATCH(BB2496,MONTHLY_INDEX!$A:$A,0)</f>
        <v>630</v>
      </c>
      <c r="BD2496">
        <f>MATCH(AU2496,MONTHLY_INDEX!$1:$1,0)</f>
        <v>84</v>
      </c>
      <c r="BE2496">
        <f>INDEX(MONTHLY_INDEX!$1:$1048576,Final!BC2496,Final!BD2496)</f>
        <v>114.9</v>
      </c>
      <c r="BF2496">
        <f>MATCH($BF$1,MONTHLY_INDEX!$1:$1,0)</f>
        <v>127</v>
      </c>
      <c r="BG2496">
        <f>INDEX(MONTHLY_INDEX!$1:$1048576,Final!BC2496,Final!BF2496)</f>
        <v>151.1</v>
      </c>
      <c r="BH2496" s="23">
        <f t="shared" ref="BH2496:BH2513" si="1156">(BG2496-BE2496)/BE2496</f>
        <v>0.31505657093124445</v>
      </c>
      <c r="BI2496" s="14">
        <f t="shared" ref="BI2496:BI2513" si="1157">(1+BH2496)*BA2496</f>
        <v>1173687.9895561356</v>
      </c>
      <c r="BJ2496" s="14">
        <f t="shared" ref="BJ2496:BJ2513" si="1158">BI2496*AZ2496*AW2496</f>
        <v>407816.38157659426</v>
      </c>
      <c r="BK2496" s="15">
        <f t="shared" si="1132"/>
        <v>765871.60797954141</v>
      </c>
      <c r="BL2496" s="52">
        <v>0</v>
      </c>
      <c r="BM2496" s="15">
        <f t="shared" ref="BM2496:BM2513" si="1159">MAX((1-BL2496)*BK2496,BI2496*AY2496)</f>
        <v>765871.60797954141</v>
      </c>
    </row>
    <row r="2497" spans="1:65">
      <c r="A2497" s="8">
        <v>2495</v>
      </c>
      <c r="B2497" s="1" t="s">
        <v>44</v>
      </c>
      <c r="C2497" s="1">
        <v>1500</v>
      </c>
      <c r="D2497" s="1" t="s">
        <v>60</v>
      </c>
      <c r="E2497" s="1">
        <v>150000099</v>
      </c>
      <c r="F2497" s="1" t="s">
        <v>60</v>
      </c>
      <c r="G2497" s="1" t="s">
        <v>90</v>
      </c>
      <c r="H2497" s="1">
        <v>2</v>
      </c>
      <c r="I2497" s="1" t="s">
        <v>210</v>
      </c>
      <c r="J2497" s="1" t="s">
        <v>49</v>
      </c>
      <c r="K2497" s="1">
        <v>17406001</v>
      </c>
      <c r="L2497" s="1" t="s">
        <v>50</v>
      </c>
      <c r="M2497" s="1" t="s">
        <v>51</v>
      </c>
      <c r="N2497" s="1" t="s">
        <v>64</v>
      </c>
      <c r="O2497" s="1" t="s">
        <v>65</v>
      </c>
      <c r="P2497" s="1" t="s">
        <v>66</v>
      </c>
      <c r="Q2497" s="1" t="s">
        <v>67</v>
      </c>
      <c r="R2497" s="1" t="s">
        <v>87</v>
      </c>
      <c r="S2497" s="1" t="s">
        <v>88</v>
      </c>
      <c r="T2497" s="2">
        <v>43463</v>
      </c>
      <c r="U2497" s="2">
        <v>43463</v>
      </c>
      <c r="V2497" s="1" t="s">
        <v>52</v>
      </c>
      <c r="W2497" s="3">
        <v>1</v>
      </c>
      <c r="X2497" s="1" t="s">
        <v>53</v>
      </c>
      <c r="Y2497" s="4">
        <v>472500</v>
      </c>
      <c r="Z2497" s="4">
        <v>-55247</v>
      </c>
      <c r="AA2497" s="4">
        <v>0</v>
      </c>
      <c r="AB2497" s="4">
        <v>0</v>
      </c>
      <c r="AC2497" s="4">
        <v>0</v>
      </c>
      <c r="AD2497" s="4">
        <v>472500</v>
      </c>
      <c r="AE2497" s="5">
        <v>1555</v>
      </c>
      <c r="AF2497" s="1" t="s">
        <v>70</v>
      </c>
      <c r="AG2497" s="1" t="s">
        <v>71</v>
      </c>
      <c r="AH2497" s="1" t="s">
        <v>89</v>
      </c>
      <c r="AI2497" s="1" t="s">
        <v>57</v>
      </c>
      <c r="AJ2497" s="5">
        <v>10950</v>
      </c>
      <c r="AK2497" s="4">
        <v>-4919</v>
      </c>
      <c r="AL2497" s="4">
        <v>0</v>
      </c>
      <c r="AM2497" s="4">
        <v>0</v>
      </c>
      <c r="AN2497" s="4">
        <v>0</v>
      </c>
      <c r="AO2497" s="4">
        <v>-60166</v>
      </c>
      <c r="AP2497" s="4">
        <v>-60166</v>
      </c>
      <c r="AQ2497" s="4">
        <v>0</v>
      </c>
      <c r="AR2497" s="4">
        <v>412334</v>
      </c>
      <c r="AS2497" s="1" t="s">
        <v>52</v>
      </c>
      <c r="AT2497" s="9">
        <f t="shared" si="1127"/>
        <v>43463</v>
      </c>
      <c r="AU2497" s="9">
        <f t="shared" si="1128"/>
        <v>43435</v>
      </c>
      <c r="AV2497" s="9">
        <v>44798</v>
      </c>
      <c r="AW2497" s="11">
        <f t="shared" si="1129"/>
        <v>3.6575342465753424</v>
      </c>
      <c r="AX2497">
        <v>10</v>
      </c>
      <c r="AY2497" s="12">
        <v>0.05</v>
      </c>
      <c r="AZ2497">
        <f t="shared" si="1130"/>
        <v>9.5000000000000001E-2</v>
      </c>
      <c r="BA2497" s="13">
        <f t="shared" si="1131"/>
        <v>472500</v>
      </c>
      <c r="BB2497" s="17" t="s">
        <v>2189</v>
      </c>
      <c r="BC2497">
        <f>MATCH(BB2497,MONTHLY_INDEX!$A:$A,0)</f>
        <v>798</v>
      </c>
      <c r="BD2497">
        <f>MATCH(AU2497,MONTHLY_INDEX!$1:$1,0)</f>
        <v>84</v>
      </c>
      <c r="BE2497">
        <f>INDEX(MONTHLY_INDEX!$1:$1048576,Final!BC2497,Final!BD2497)</f>
        <v>96</v>
      </c>
      <c r="BF2497">
        <f>MATCH($BF$1,MONTHLY_INDEX!$1:$1,0)</f>
        <v>127</v>
      </c>
      <c r="BG2497">
        <f>INDEX(MONTHLY_INDEX!$1:$1048576,Final!BC2497,Final!BF2497)</f>
        <v>95.3</v>
      </c>
      <c r="BH2497" s="23">
        <f t="shared" si="1156"/>
        <v>-7.2916666666666963E-3</v>
      </c>
      <c r="BI2497" s="14">
        <f t="shared" si="1157"/>
        <v>469054.6875</v>
      </c>
      <c r="BJ2497" s="14">
        <f t="shared" si="1158"/>
        <v>162980.4403895548</v>
      </c>
      <c r="BK2497" s="15">
        <f t="shared" si="1132"/>
        <v>306074.24711044517</v>
      </c>
      <c r="BL2497" s="52">
        <v>0</v>
      </c>
      <c r="BM2497" s="15">
        <f t="shared" si="1159"/>
        <v>306074.24711044517</v>
      </c>
    </row>
    <row r="2498" spans="1:65">
      <c r="A2498" s="8">
        <v>2496</v>
      </c>
      <c r="B2498" s="1" t="s">
        <v>44</v>
      </c>
      <c r="C2498" s="1">
        <v>1500</v>
      </c>
      <c r="D2498" s="1" t="s">
        <v>60</v>
      </c>
      <c r="E2498" s="1">
        <v>150000099</v>
      </c>
      <c r="F2498" s="1" t="s">
        <v>60</v>
      </c>
      <c r="G2498" s="1" t="s">
        <v>91</v>
      </c>
      <c r="H2498" s="1">
        <v>3</v>
      </c>
      <c r="I2498" s="1" t="s">
        <v>210</v>
      </c>
      <c r="J2498" s="1" t="s">
        <v>49</v>
      </c>
      <c r="K2498" s="1">
        <v>17406001</v>
      </c>
      <c r="L2498" s="1" t="s">
        <v>50</v>
      </c>
      <c r="M2498" s="1" t="s">
        <v>51</v>
      </c>
      <c r="N2498" s="1" t="s">
        <v>64</v>
      </c>
      <c r="O2498" s="1" t="s">
        <v>65</v>
      </c>
      <c r="P2498" s="1" t="s">
        <v>66</v>
      </c>
      <c r="Q2498" s="1" t="s">
        <v>67</v>
      </c>
      <c r="R2498" s="1" t="s">
        <v>87</v>
      </c>
      <c r="S2498" s="1" t="s">
        <v>88</v>
      </c>
      <c r="T2498" s="2">
        <v>43463</v>
      </c>
      <c r="U2498" s="2">
        <v>43463</v>
      </c>
      <c r="V2498" s="1" t="s">
        <v>52</v>
      </c>
      <c r="W2498" s="3">
        <v>1</v>
      </c>
      <c r="X2498" s="1" t="s">
        <v>53</v>
      </c>
      <c r="Y2498" s="4">
        <v>637760</v>
      </c>
      <c r="Z2498" s="4">
        <v>-74569</v>
      </c>
      <c r="AA2498" s="4">
        <v>0</v>
      </c>
      <c r="AB2498" s="4">
        <v>0</v>
      </c>
      <c r="AC2498" s="4">
        <v>0</v>
      </c>
      <c r="AD2498" s="4">
        <v>637760</v>
      </c>
      <c r="AE2498" s="5">
        <v>1555</v>
      </c>
      <c r="AF2498" s="1" t="s">
        <v>70</v>
      </c>
      <c r="AG2498" s="1" t="s">
        <v>71</v>
      </c>
      <c r="AH2498" s="1" t="s">
        <v>89</v>
      </c>
      <c r="AI2498" s="1" t="s">
        <v>57</v>
      </c>
      <c r="AJ2498" s="5">
        <v>10950</v>
      </c>
      <c r="AK2498" s="4">
        <v>-6640</v>
      </c>
      <c r="AL2498" s="4">
        <v>0</v>
      </c>
      <c r="AM2498" s="4">
        <v>0</v>
      </c>
      <c r="AN2498" s="4">
        <v>0</v>
      </c>
      <c r="AO2498" s="4">
        <v>-81209</v>
      </c>
      <c r="AP2498" s="4">
        <v>-81209</v>
      </c>
      <c r="AQ2498" s="4">
        <v>0</v>
      </c>
      <c r="AR2498" s="4">
        <v>556551</v>
      </c>
      <c r="AS2498" s="1" t="s">
        <v>52</v>
      </c>
      <c r="AT2498" s="9">
        <f t="shared" si="1127"/>
        <v>43463</v>
      </c>
      <c r="AU2498" s="9">
        <f t="shared" si="1128"/>
        <v>43435</v>
      </c>
      <c r="AV2498" s="9">
        <v>44798</v>
      </c>
      <c r="AW2498" s="11">
        <f t="shared" si="1129"/>
        <v>3.6575342465753424</v>
      </c>
      <c r="AX2498">
        <v>10</v>
      </c>
      <c r="AY2498" s="12">
        <v>0.05</v>
      </c>
      <c r="AZ2498">
        <f t="shared" si="1130"/>
        <v>9.5000000000000001E-2</v>
      </c>
      <c r="BA2498" s="13">
        <f t="shared" si="1131"/>
        <v>637760</v>
      </c>
      <c r="BB2498" s="17" t="s">
        <v>2189</v>
      </c>
      <c r="BC2498">
        <f>MATCH(BB2498,MONTHLY_INDEX!$A:$A,0)</f>
        <v>798</v>
      </c>
      <c r="BD2498">
        <f>MATCH(AU2498,MONTHLY_INDEX!$1:$1,0)</f>
        <v>84</v>
      </c>
      <c r="BE2498">
        <f>INDEX(MONTHLY_INDEX!$1:$1048576,Final!BC2498,Final!BD2498)</f>
        <v>96</v>
      </c>
      <c r="BF2498">
        <f>MATCH($BF$1,MONTHLY_INDEX!$1:$1,0)</f>
        <v>127</v>
      </c>
      <c r="BG2498">
        <f>INDEX(MONTHLY_INDEX!$1:$1048576,Final!BC2498,Final!BF2498)</f>
        <v>95.3</v>
      </c>
      <c r="BH2498" s="23">
        <f t="shared" si="1156"/>
        <v>-7.2916666666666963E-3</v>
      </c>
      <c r="BI2498" s="14">
        <f t="shared" si="1157"/>
        <v>633109.66666666663</v>
      </c>
      <c r="BJ2498" s="14">
        <f t="shared" si="1158"/>
        <v>219983.92732876711</v>
      </c>
      <c r="BK2498" s="15">
        <f t="shared" si="1132"/>
        <v>413125.73933789949</v>
      </c>
      <c r="BL2498" s="52">
        <v>0</v>
      </c>
      <c r="BM2498" s="15">
        <f t="shared" si="1159"/>
        <v>413125.73933789949</v>
      </c>
    </row>
    <row r="2499" spans="1:65">
      <c r="A2499" s="8">
        <v>2497</v>
      </c>
      <c r="B2499" s="1" t="s">
        <v>44</v>
      </c>
      <c r="C2499" s="1">
        <v>1500</v>
      </c>
      <c r="D2499" s="1" t="s">
        <v>60</v>
      </c>
      <c r="E2499" s="1">
        <v>150000099</v>
      </c>
      <c r="F2499" s="1" t="s">
        <v>60</v>
      </c>
      <c r="G2499" s="1" t="s">
        <v>92</v>
      </c>
      <c r="H2499" s="1">
        <v>4</v>
      </c>
      <c r="I2499" s="1" t="s">
        <v>210</v>
      </c>
      <c r="J2499" s="1" t="s">
        <v>49</v>
      </c>
      <c r="K2499" s="1">
        <v>17406001</v>
      </c>
      <c r="L2499" s="1" t="s">
        <v>50</v>
      </c>
      <c r="M2499" s="1" t="s">
        <v>51</v>
      </c>
      <c r="N2499" s="1" t="s">
        <v>64</v>
      </c>
      <c r="O2499" s="1" t="s">
        <v>65</v>
      </c>
      <c r="P2499" s="1" t="s">
        <v>66</v>
      </c>
      <c r="Q2499" s="1" t="s">
        <v>67</v>
      </c>
      <c r="R2499" s="1" t="s">
        <v>87</v>
      </c>
      <c r="S2499" s="1" t="s">
        <v>88</v>
      </c>
      <c r="T2499" s="2">
        <v>43463</v>
      </c>
      <c r="U2499" s="2">
        <v>43463</v>
      </c>
      <c r="V2499" s="1" t="s">
        <v>52</v>
      </c>
      <c r="W2499" s="3">
        <v>1</v>
      </c>
      <c r="X2499" s="1" t="s">
        <v>53</v>
      </c>
      <c r="Y2499" s="4">
        <v>21044329</v>
      </c>
      <c r="Z2499" s="4">
        <v>-2460643</v>
      </c>
      <c r="AA2499" s="4">
        <v>0</v>
      </c>
      <c r="AB2499" s="4">
        <v>0</v>
      </c>
      <c r="AC2499" s="4">
        <v>0</v>
      </c>
      <c r="AD2499" s="4">
        <v>21044329</v>
      </c>
      <c r="AE2499" s="5">
        <v>1555</v>
      </c>
      <c r="AF2499" s="1" t="s">
        <v>70</v>
      </c>
      <c r="AG2499" s="1" t="s">
        <v>71</v>
      </c>
      <c r="AH2499" s="1" t="s">
        <v>89</v>
      </c>
      <c r="AI2499" s="1" t="s">
        <v>57</v>
      </c>
      <c r="AJ2499" s="5">
        <v>10950</v>
      </c>
      <c r="AK2499" s="4">
        <v>-219098</v>
      </c>
      <c r="AL2499" s="4">
        <v>0</v>
      </c>
      <c r="AM2499" s="4">
        <v>0</v>
      </c>
      <c r="AN2499" s="4">
        <v>0</v>
      </c>
      <c r="AO2499" s="4">
        <v>-2679741</v>
      </c>
      <c r="AP2499" s="4">
        <v>-2679741</v>
      </c>
      <c r="AQ2499" s="4">
        <v>0</v>
      </c>
      <c r="AR2499" s="4">
        <v>18364588</v>
      </c>
      <c r="AS2499" s="1" t="s">
        <v>52</v>
      </c>
      <c r="AT2499" s="9">
        <f t="shared" si="1127"/>
        <v>43463</v>
      </c>
      <c r="AU2499" s="9">
        <f t="shared" si="1128"/>
        <v>43435</v>
      </c>
      <c r="AV2499" s="9">
        <v>44798</v>
      </c>
      <c r="AW2499" s="11">
        <f t="shared" si="1129"/>
        <v>3.6575342465753424</v>
      </c>
      <c r="AX2499">
        <v>25</v>
      </c>
      <c r="AY2499" s="12">
        <v>0.05</v>
      </c>
      <c r="AZ2499">
        <f t="shared" si="1130"/>
        <v>3.7999999999999999E-2</v>
      </c>
      <c r="BA2499" s="13">
        <f t="shared" si="1131"/>
        <v>21044329</v>
      </c>
      <c r="BB2499" s="17" t="s">
        <v>2189</v>
      </c>
      <c r="BC2499">
        <f>MATCH(BB2499,MONTHLY_INDEX!$A:$A,0)</f>
        <v>798</v>
      </c>
      <c r="BD2499">
        <f>MATCH(AU2499,MONTHLY_INDEX!$1:$1,0)</f>
        <v>84</v>
      </c>
      <c r="BE2499">
        <f>INDEX(MONTHLY_INDEX!$1:$1048576,Final!BC2499,Final!BD2499)</f>
        <v>96</v>
      </c>
      <c r="BF2499">
        <f>MATCH($BF$1,MONTHLY_INDEX!$1:$1,0)</f>
        <v>127</v>
      </c>
      <c r="BG2499">
        <f>INDEX(MONTHLY_INDEX!$1:$1048576,Final!BC2499,Final!BF2499)</f>
        <v>95.3</v>
      </c>
      <c r="BH2499" s="23">
        <f t="shared" si="1156"/>
        <v>-7.2916666666666963E-3</v>
      </c>
      <c r="BI2499" s="14">
        <f t="shared" si="1157"/>
        <v>20890880.767708331</v>
      </c>
      <c r="BJ2499" s="14">
        <f t="shared" si="1158"/>
        <v>2903546.2502625855</v>
      </c>
      <c r="BK2499" s="15">
        <f t="shared" si="1132"/>
        <v>17987334.517445747</v>
      </c>
      <c r="BL2499" s="52">
        <v>0</v>
      </c>
      <c r="BM2499" s="15">
        <f t="shared" si="1159"/>
        <v>17987334.517445747</v>
      </c>
    </row>
    <row r="2500" spans="1:65">
      <c r="A2500" s="8">
        <v>2498</v>
      </c>
      <c r="B2500" s="1" t="s">
        <v>44</v>
      </c>
      <c r="C2500" s="1">
        <v>1500</v>
      </c>
      <c r="D2500" s="1" t="s">
        <v>60</v>
      </c>
      <c r="E2500" s="1">
        <v>150000099</v>
      </c>
      <c r="F2500" s="1" t="s">
        <v>60</v>
      </c>
      <c r="G2500" s="1" t="s">
        <v>93</v>
      </c>
      <c r="H2500" s="1">
        <v>5</v>
      </c>
      <c r="I2500" s="1" t="s">
        <v>210</v>
      </c>
      <c r="J2500" s="1" t="s">
        <v>49</v>
      </c>
      <c r="K2500" s="1">
        <v>17406001</v>
      </c>
      <c r="L2500" s="1" t="s">
        <v>50</v>
      </c>
      <c r="M2500" s="1" t="s">
        <v>51</v>
      </c>
      <c r="N2500" s="1" t="s">
        <v>64</v>
      </c>
      <c r="O2500" s="1" t="s">
        <v>65</v>
      </c>
      <c r="P2500" s="1" t="s">
        <v>66</v>
      </c>
      <c r="Q2500" s="1" t="s">
        <v>67</v>
      </c>
      <c r="R2500" s="1" t="s">
        <v>87</v>
      </c>
      <c r="S2500" s="1" t="s">
        <v>88</v>
      </c>
      <c r="T2500" s="2">
        <v>43463</v>
      </c>
      <c r="U2500" s="2">
        <v>43463</v>
      </c>
      <c r="V2500" s="1" t="s">
        <v>52</v>
      </c>
      <c r="W2500" s="3">
        <v>1</v>
      </c>
      <c r="X2500" s="1" t="s">
        <v>53</v>
      </c>
      <c r="Y2500" s="4">
        <v>969266</v>
      </c>
      <c r="Z2500" s="4">
        <v>-113333</v>
      </c>
      <c r="AA2500" s="4">
        <v>0</v>
      </c>
      <c r="AB2500" s="4">
        <v>0</v>
      </c>
      <c r="AC2500" s="4">
        <v>0</v>
      </c>
      <c r="AD2500" s="4">
        <v>969266</v>
      </c>
      <c r="AE2500" s="5">
        <v>1555</v>
      </c>
      <c r="AF2500" s="1" t="s">
        <v>70</v>
      </c>
      <c r="AG2500" s="1" t="s">
        <v>71</v>
      </c>
      <c r="AH2500" s="1" t="s">
        <v>89</v>
      </c>
      <c r="AI2500" s="1" t="s">
        <v>57</v>
      </c>
      <c r="AJ2500" s="5">
        <v>10950</v>
      </c>
      <c r="AK2500" s="4">
        <v>-10091</v>
      </c>
      <c r="AL2500" s="4">
        <v>0</v>
      </c>
      <c r="AM2500" s="4">
        <v>0</v>
      </c>
      <c r="AN2500" s="4">
        <v>0</v>
      </c>
      <c r="AO2500" s="4">
        <v>-123424</v>
      </c>
      <c r="AP2500" s="4">
        <v>-123424</v>
      </c>
      <c r="AQ2500" s="4">
        <v>0</v>
      </c>
      <c r="AR2500" s="4">
        <v>845842</v>
      </c>
      <c r="AS2500" s="1" t="s">
        <v>52</v>
      </c>
      <c r="AT2500" s="9">
        <f t="shared" ref="AT2500:AT2563" si="1160">T2500</f>
        <v>43463</v>
      </c>
      <c r="AU2500" s="9">
        <f t="shared" ref="AU2500:AU2563" si="1161">DATE(YEAR(AT2500),MONTH(AT2500),DAY(1))</f>
        <v>43435</v>
      </c>
      <c r="AV2500" s="9">
        <v>44798</v>
      </c>
      <c r="AW2500" s="11">
        <f t="shared" ref="AW2500:AW2563" si="1162">(AV2500-AT2500)/365</f>
        <v>3.6575342465753424</v>
      </c>
      <c r="AX2500">
        <v>25</v>
      </c>
      <c r="AY2500" s="12">
        <v>0.05</v>
      </c>
      <c r="AZ2500">
        <f t="shared" ref="AZ2500:AZ2563" si="1163">(1-AY2500)/AX2500</f>
        <v>3.7999999999999999E-2</v>
      </c>
      <c r="BA2500" s="13">
        <f t="shared" ref="BA2500:BA2563" si="1164">Y2500</f>
        <v>969266</v>
      </c>
      <c r="BB2500" s="17" t="s">
        <v>2083</v>
      </c>
      <c r="BC2500">
        <f>MATCH(BB2500,MONTHLY_INDEX!$A:$A,0)</f>
        <v>745</v>
      </c>
      <c r="BD2500">
        <f>MATCH(AU2500,MONTHLY_INDEX!$1:$1,0)</f>
        <v>84</v>
      </c>
      <c r="BE2500">
        <f>INDEX(MONTHLY_INDEX!$1:$1048576,Final!BC2500,Final!BD2500)</f>
        <v>108.4</v>
      </c>
      <c r="BF2500">
        <f>MATCH($BF$1,MONTHLY_INDEX!$1:$1,0)</f>
        <v>127</v>
      </c>
      <c r="BG2500">
        <f>INDEX(MONTHLY_INDEX!$1:$1048576,Final!BC2500,Final!BF2500)</f>
        <v>115.4</v>
      </c>
      <c r="BH2500" s="23">
        <f t="shared" si="1156"/>
        <v>6.4575645756457564E-2</v>
      </c>
      <c r="BI2500" s="14">
        <f t="shared" si="1157"/>
        <v>1031856.9778597784</v>
      </c>
      <c r="BJ2500" s="14">
        <f t="shared" si="1158"/>
        <v>143413.98489541525</v>
      </c>
      <c r="BK2500" s="15">
        <f t="shared" ref="BK2500:BK2563" si="1165">MAX(BI2500-BJ2500,0)</f>
        <v>888442.99296436319</v>
      </c>
      <c r="BL2500" s="52">
        <v>0</v>
      </c>
      <c r="BM2500" s="15">
        <f t="shared" si="1159"/>
        <v>888442.99296436319</v>
      </c>
    </row>
    <row r="2501" spans="1:65">
      <c r="A2501" s="8">
        <v>2499</v>
      </c>
      <c r="B2501" s="1" t="s">
        <v>44</v>
      </c>
      <c r="C2501" s="1">
        <v>1500</v>
      </c>
      <c r="D2501" s="1" t="s">
        <v>60</v>
      </c>
      <c r="E2501" s="1">
        <v>150000099</v>
      </c>
      <c r="F2501" s="1" t="s">
        <v>60</v>
      </c>
      <c r="G2501" s="1" t="s">
        <v>94</v>
      </c>
      <c r="H2501" s="1">
        <v>6</v>
      </c>
      <c r="I2501" s="1" t="s">
        <v>210</v>
      </c>
      <c r="J2501" s="1" t="s">
        <v>49</v>
      </c>
      <c r="K2501" s="1">
        <v>17406001</v>
      </c>
      <c r="L2501" s="1" t="s">
        <v>50</v>
      </c>
      <c r="M2501" s="1" t="s">
        <v>51</v>
      </c>
      <c r="N2501" s="1" t="s">
        <v>64</v>
      </c>
      <c r="O2501" s="1" t="s">
        <v>65</v>
      </c>
      <c r="P2501" s="1" t="s">
        <v>66</v>
      </c>
      <c r="Q2501" s="1" t="s">
        <v>67</v>
      </c>
      <c r="R2501" s="1" t="s">
        <v>87</v>
      </c>
      <c r="S2501" s="1" t="s">
        <v>88</v>
      </c>
      <c r="T2501" s="2">
        <v>43463</v>
      </c>
      <c r="U2501" s="2">
        <v>43463</v>
      </c>
      <c r="V2501" s="1" t="s">
        <v>52</v>
      </c>
      <c r="W2501" s="3">
        <v>1</v>
      </c>
      <c r="X2501" s="1" t="s">
        <v>53</v>
      </c>
      <c r="Y2501" s="4">
        <v>735000</v>
      </c>
      <c r="Z2501" s="4">
        <v>-85940</v>
      </c>
      <c r="AA2501" s="4">
        <v>0</v>
      </c>
      <c r="AB2501" s="4">
        <v>0</v>
      </c>
      <c r="AC2501" s="4">
        <v>0</v>
      </c>
      <c r="AD2501" s="4">
        <v>735000</v>
      </c>
      <c r="AE2501" s="5">
        <v>1555</v>
      </c>
      <c r="AF2501" s="1" t="s">
        <v>70</v>
      </c>
      <c r="AG2501" s="1" t="s">
        <v>71</v>
      </c>
      <c r="AH2501" s="1" t="s">
        <v>89</v>
      </c>
      <c r="AI2501" s="1" t="s">
        <v>57</v>
      </c>
      <c r="AJ2501" s="5">
        <v>10950</v>
      </c>
      <c r="AK2501" s="4">
        <v>-7652</v>
      </c>
      <c r="AL2501" s="4">
        <v>0</v>
      </c>
      <c r="AM2501" s="4">
        <v>0</v>
      </c>
      <c r="AN2501" s="4">
        <v>0</v>
      </c>
      <c r="AO2501" s="4">
        <v>-93592</v>
      </c>
      <c r="AP2501" s="4">
        <v>-93592</v>
      </c>
      <c r="AQ2501" s="4">
        <v>0</v>
      </c>
      <c r="AR2501" s="4">
        <v>641408</v>
      </c>
      <c r="AS2501" s="1" t="s">
        <v>52</v>
      </c>
      <c r="AT2501" s="9">
        <f t="shared" si="1160"/>
        <v>43463</v>
      </c>
      <c r="AU2501" s="9">
        <f t="shared" si="1161"/>
        <v>43435</v>
      </c>
      <c r="AV2501" s="9">
        <v>44798</v>
      </c>
      <c r="AW2501" s="11">
        <f t="shared" si="1162"/>
        <v>3.6575342465753424</v>
      </c>
      <c r="AX2501">
        <v>10</v>
      </c>
      <c r="AY2501" s="12">
        <v>0.05</v>
      </c>
      <c r="AZ2501">
        <f t="shared" si="1163"/>
        <v>9.5000000000000001E-2</v>
      </c>
      <c r="BA2501" s="13">
        <f t="shared" si="1164"/>
        <v>735000</v>
      </c>
      <c r="BB2501" s="17" t="s">
        <v>1853</v>
      </c>
      <c r="BC2501">
        <f>MATCH(BB2501,MONTHLY_INDEX!$A:$A,0)</f>
        <v>630</v>
      </c>
      <c r="BD2501">
        <f>MATCH(AU2501,MONTHLY_INDEX!$1:$1,0)</f>
        <v>84</v>
      </c>
      <c r="BE2501">
        <f>INDEX(MONTHLY_INDEX!$1:$1048576,Final!BC2501,Final!BD2501)</f>
        <v>114.9</v>
      </c>
      <c r="BF2501">
        <f>MATCH($BF$1,MONTHLY_INDEX!$1:$1,0)</f>
        <v>127</v>
      </c>
      <c r="BG2501">
        <f>INDEX(MONTHLY_INDEX!$1:$1048576,Final!BC2501,Final!BF2501)</f>
        <v>151.1</v>
      </c>
      <c r="BH2501" s="23">
        <f t="shared" si="1156"/>
        <v>0.31505657093124445</v>
      </c>
      <c r="BI2501" s="14">
        <f t="shared" si="1157"/>
        <v>966566.5796344647</v>
      </c>
      <c r="BJ2501" s="14">
        <f t="shared" si="1158"/>
        <v>335848.78482778347</v>
      </c>
      <c r="BK2501" s="15">
        <f t="shared" si="1165"/>
        <v>630717.79480668122</v>
      </c>
      <c r="BL2501" s="52">
        <v>0</v>
      </c>
      <c r="BM2501" s="15">
        <f t="shared" si="1159"/>
        <v>630717.79480668122</v>
      </c>
    </row>
    <row r="2502" spans="1:65">
      <c r="A2502" s="8">
        <v>2500</v>
      </c>
      <c r="B2502" s="1" t="s">
        <v>44</v>
      </c>
      <c r="C2502" s="1">
        <v>1500</v>
      </c>
      <c r="D2502" s="1" t="s">
        <v>60</v>
      </c>
      <c r="E2502" s="1">
        <v>150000099</v>
      </c>
      <c r="F2502" s="1" t="s">
        <v>60</v>
      </c>
      <c r="G2502" s="1" t="s">
        <v>95</v>
      </c>
      <c r="H2502" s="1">
        <v>7</v>
      </c>
      <c r="I2502" s="1" t="s">
        <v>210</v>
      </c>
      <c r="J2502" s="1" t="s">
        <v>49</v>
      </c>
      <c r="K2502" s="1">
        <v>17406001</v>
      </c>
      <c r="L2502" s="1" t="s">
        <v>50</v>
      </c>
      <c r="M2502" s="1" t="s">
        <v>51</v>
      </c>
      <c r="N2502" s="1" t="s">
        <v>64</v>
      </c>
      <c r="O2502" s="1" t="s">
        <v>65</v>
      </c>
      <c r="P2502" s="1" t="s">
        <v>66</v>
      </c>
      <c r="Q2502" s="1" t="s">
        <v>67</v>
      </c>
      <c r="R2502" s="1" t="s">
        <v>87</v>
      </c>
      <c r="S2502" s="1" t="s">
        <v>88</v>
      </c>
      <c r="T2502" s="2">
        <v>43463</v>
      </c>
      <c r="U2502" s="2">
        <v>43463</v>
      </c>
      <c r="V2502" s="1" t="s">
        <v>52</v>
      </c>
      <c r="W2502" s="3">
        <v>1</v>
      </c>
      <c r="X2502" s="1" t="s">
        <v>53</v>
      </c>
      <c r="Y2502" s="4">
        <v>126000</v>
      </c>
      <c r="Z2502" s="4">
        <v>-14732</v>
      </c>
      <c r="AA2502" s="4">
        <v>0</v>
      </c>
      <c r="AB2502" s="4">
        <v>0</v>
      </c>
      <c r="AC2502" s="4">
        <v>0</v>
      </c>
      <c r="AD2502" s="4">
        <v>126000</v>
      </c>
      <c r="AE2502" s="5">
        <v>1555</v>
      </c>
      <c r="AF2502" s="1" t="s">
        <v>70</v>
      </c>
      <c r="AG2502" s="1" t="s">
        <v>71</v>
      </c>
      <c r="AH2502" s="1" t="s">
        <v>89</v>
      </c>
      <c r="AI2502" s="1" t="s">
        <v>57</v>
      </c>
      <c r="AJ2502" s="5">
        <v>10950</v>
      </c>
      <c r="AK2502" s="4">
        <v>-1312</v>
      </c>
      <c r="AL2502" s="4">
        <v>0</v>
      </c>
      <c r="AM2502" s="4">
        <v>0</v>
      </c>
      <c r="AN2502" s="4">
        <v>0</v>
      </c>
      <c r="AO2502" s="4">
        <v>-16044</v>
      </c>
      <c r="AP2502" s="4">
        <v>-16044</v>
      </c>
      <c r="AQ2502" s="4">
        <v>0</v>
      </c>
      <c r="AR2502" s="4">
        <v>109956</v>
      </c>
      <c r="AS2502" s="1" t="s">
        <v>52</v>
      </c>
      <c r="AT2502" s="9">
        <f t="shared" si="1160"/>
        <v>43463</v>
      </c>
      <c r="AU2502" s="9">
        <f t="shared" si="1161"/>
        <v>43435</v>
      </c>
      <c r="AV2502" s="9">
        <v>44798</v>
      </c>
      <c r="AW2502" s="11">
        <f t="shared" si="1162"/>
        <v>3.6575342465753424</v>
      </c>
      <c r="AX2502">
        <v>25</v>
      </c>
      <c r="AY2502" s="12">
        <v>0.05</v>
      </c>
      <c r="AZ2502">
        <f t="shared" si="1163"/>
        <v>3.7999999999999999E-2</v>
      </c>
      <c r="BA2502" s="13">
        <f t="shared" si="1164"/>
        <v>126000</v>
      </c>
      <c r="BB2502" s="17" t="s">
        <v>2189</v>
      </c>
      <c r="BC2502">
        <f>MATCH(BB2502,MONTHLY_INDEX!$A:$A,0)</f>
        <v>798</v>
      </c>
      <c r="BD2502">
        <f>MATCH(AU2502,MONTHLY_INDEX!$1:$1,0)</f>
        <v>84</v>
      </c>
      <c r="BE2502">
        <f>INDEX(MONTHLY_INDEX!$1:$1048576,Final!BC2502,Final!BD2502)</f>
        <v>96</v>
      </c>
      <c r="BF2502">
        <f>MATCH($BF$1,MONTHLY_INDEX!$1:$1,0)</f>
        <v>127</v>
      </c>
      <c r="BG2502">
        <f>INDEX(MONTHLY_INDEX!$1:$1048576,Final!BC2502,Final!BF2502)</f>
        <v>95.3</v>
      </c>
      <c r="BH2502" s="23">
        <f t="shared" si="1156"/>
        <v>-7.2916666666666963E-3</v>
      </c>
      <c r="BI2502" s="14">
        <f t="shared" si="1157"/>
        <v>125081.25</v>
      </c>
      <c r="BJ2502" s="14">
        <f t="shared" si="1158"/>
        <v>17384.580308219178</v>
      </c>
      <c r="BK2502" s="15">
        <f t="shared" si="1165"/>
        <v>107696.66969178081</v>
      </c>
      <c r="BL2502" s="52">
        <v>0</v>
      </c>
      <c r="BM2502" s="15">
        <f t="shared" si="1159"/>
        <v>107696.66969178081</v>
      </c>
    </row>
    <row r="2503" spans="1:65">
      <c r="A2503" s="8">
        <v>2501</v>
      </c>
      <c r="B2503" s="1" t="s">
        <v>44</v>
      </c>
      <c r="C2503" s="1">
        <v>1500</v>
      </c>
      <c r="D2503" s="1" t="s">
        <v>60</v>
      </c>
      <c r="E2503" s="1">
        <v>150000099</v>
      </c>
      <c r="F2503" s="1" t="s">
        <v>60</v>
      </c>
      <c r="G2503" s="1" t="s">
        <v>96</v>
      </c>
      <c r="H2503" s="1">
        <v>8</v>
      </c>
      <c r="I2503" s="1" t="s">
        <v>210</v>
      </c>
      <c r="J2503" s="1" t="s">
        <v>49</v>
      </c>
      <c r="K2503" s="1">
        <v>17406001</v>
      </c>
      <c r="L2503" s="1" t="s">
        <v>50</v>
      </c>
      <c r="M2503" s="1" t="s">
        <v>51</v>
      </c>
      <c r="N2503" s="1" t="s">
        <v>64</v>
      </c>
      <c r="O2503" s="1" t="s">
        <v>65</v>
      </c>
      <c r="P2503" s="1" t="s">
        <v>66</v>
      </c>
      <c r="Q2503" s="1" t="s">
        <v>67</v>
      </c>
      <c r="R2503" s="1" t="s">
        <v>87</v>
      </c>
      <c r="S2503" s="1" t="s">
        <v>88</v>
      </c>
      <c r="T2503" s="2">
        <v>43463</v>
      </c>
      <c r="U2503" s="2">
        <v>43463</v>
      </c>
      <c r="V2503" s="1" t="s">
        <v>52</v>
      </c>
      <c r="W2503" s="3">
        <v>1</v>
      </c>
      <c r="X2503" s="1" t="s">
        <v>53</v>
      </c>
      <c r="Y2503" s="4">
        <v>29327302</v>
      </c>
      <c r="Z2503" s="4">
        <v>-3429143</v>
      </c>
      <c r="AA2503" s="4">
        <v>0</v>
      </c>
      <c r="AB2503" s="4">
        <v>0</v>
      </c>
      <c r="AC2503" s="4">
        <v>0</v>
      </c>
      <c r="AD2503" s="4">
        <v>29327302</v>
      </c>
      <c r="AE2503" s="5">
        <v>1555</v>
      </c>
      <c r="AF2503" s="1" t="s">
        <v>70</v>
      </c>
      <c r="AG2503" s="1" t="s">
        <v>71</v>
      </c>
      <c r="AH2503" s="1" t="s">
        <v>89</v>
      </c>
      <c r="AI2503" s="1" t="s">
        <v>57</v>
      </c>
      <c r="AJ2503" s="5">
        <v>10950</v>
      </c>
      <c r="AK2503" s="4">
        <v>-305335</v>
      </c>
      <c r="AL2503" s="4">
        <v>0</v>
      </c>
      <c r="AM2503" s="4">
        <v>0</v>
      </c>
      <c r="AN2503" s="4">
        <v>0</v>
      </c>
      <c r="AO2503" s="4">
        <v>-3734478</v>
      </c>
      <c r="AP2503" s="4">
        <v>-3734478</v>
      </c>
      <c r="AQ2503" s="4">
        <v>0</v>
      </c>
      <c r="AR2503" s="4">
        <v>25592824</v>
      </c>
      <c r="AS2503" s="1" t="s">
        <v>52</v>
      </c>
      <c r="AT2503" s="9">
        <f t="shared" si="1160"/>
        <v>43463</v>
      </c>
      <c r="AU2503" s="9">
        <f t="shared" si="1161"/>
        <v>43435</v>
      </c>
      <c r="AV2503" s="9">
        <v>44798</v>
      </c>
      <c r="AW2503" s="11">
        <f t="shared" si="1162"/>
        <v>3.6575342465753424</v>
      </c>
      <c r="AX2503">
        <v>25</v>
      </c>
      <c r="AY2503" s="12">
        <v>0.05</v>
      </c>
      <c r="AZ2503">
        <f t="shared" si="1163"/>
        <v>3.7999999999999999E-2</v>
      </c>
      <c r="BA2503" s="13">
        <f t="shared" si="1164"/>
        <v>29327302</v>
      </c>
      <c r="BB2503" s="17" t="s">
        <v>2189</v>
      </c>
      <c r="BC2503">
        <f>MATCH(BB2503,MONTHLY_INDEX!$A:$A,0)</f>
        <v>798</v>
      </c>
      <c r="BD2503">
        <f>MATCH(AU2503,MONTHLY_INDEX!$1:$1,0)</f>
        <v>84</v>
      </c>
      <c r="BE2503">
        <f>INDEX(MONTHLY_INDEX!$1:$1048576,Final!BC2503,Final!BD2503)</f>
        <v>96</v>
      </c>
      <c r="BF2503">
        <f>MATCH($BF$1,MONTHLY_INDEX!$1:$1,0)</f>
        <v>127</v>
      </c>
      <c r="BG2503">
        <f>INDEX(MONTHLY_INDEX!$1:$1048576,Final!BC2503,Final!BF2503)</f>
        <v>95.3</v>
      </c>
      <c r="BH2503" s="23">
        <f t="shared" si="1156"/>
        <v>-7.2916666666666963E-3</v>
      </c>
      <c r="BI2503" s="14">
        <f t="shared" si="1157"/>
        <v>29113457.089583334</v>
      </c>
      <c r="BJ2503" s="14">
        <f t="shared" si="1158"/>
        <v>4046371.7209714041</v>
      </c>
      <c r="BK2503" s="15">
        <f t="shared" si="1165"/>
        <v>25067085.368611928</v>
      </c>
      <c r="BL2503" s="52">
        <v>0</v>
      </c>
      <c r="BM2503" s="15">
        <f t="shared" si="1159"/>
        <v>25067085.368611928</v>
      </c>
    </row>
    <row r="2504" spans="1:65">
      <c r="A2504" s="8">
        <v>2502</v>
      </c>
      <c r="B2504" s="1" t="s">
        <v>44</v>
      </c>
      <c r="C2504" s="1">
        <v>1500</v>
      </c>
      <c r="D2504" s="1" t="s">
        <v>60</v>
      </c>
      <c r="E2504" s="1">
        <v>150000099</v>
      </c>
      <c r="F2504" s="1" t="s">
        <v>60</v>
      </c>
      <c r="G2504" s="1" t="s">
        <v>97</v>
      </c>
      <c r="H2504" s="1">
        <v>9</v>
      </c>
      <c r="I2504" s="1" t="s">
        <v>210</v>
      </c>
      <c r="J2504" s="1" t="s">
        <v>49</v>
      </c>
      <c r="K2504" s="1">
        <v>17406001</v>
      </c>
      <c r="L2504" s="1" t="s">
        <v>50</v>
      </c>
      <c r="M2504" s="1" t="s">
        <v>51</v>
      </c>
      <c r="N2504" s="1" t="s">
        <v>64</v>
      </c>
      <c r="O2504" s="1" t="s">
        <v>65</v>
      </c>
      <c r="P2504" s="1" t="s">
        <v>66</v>
      </c>
      <c r="Q2504" s="1" t="s">
        <v>67</v>
      </c>
      <c r="R2504" s="1" t="s">
        <v>87</v>
      </c>
      <c r="S2504" s="1" t="s">
        <v>88</v>
      </c>
      <c r="T2504" s="2">
        <v>43463</v>
      </c>
      <c r="U2504" s="2">
        <v>43463</v>
      </c>
      <c r="V2504" s="1" t="s">
        <v>52</v>
      </c>
      <c r="W2504" s="3">
        <v>1</v>
      </c>
      <c r="X2504" s="1" t="s">
        <v>53</v>
      </c>
      <c r="Y2504" s="4">
        <v>1517250</v>
      </c>
      <c r="Z2504" s="4">
        <v>-177405</v>
      </c>
      <c r="AA2504" s="4">
        <v>0</v>
      </c>
      <c r="AB2504" s="4">
        <v>0</v>
      </c>
      <c r="AC2504" s="4">
        <v>0</v>
      </c>
      <c r="AD2504" s="4">
        <v>1517250</v>
      </c>
      <c r="AE2504" s="5">
        <v>1555</v>
      </c>
      <c r="AF2504" s="1" t="s">
        <v>70</v>
      </c>
      <c r="AG2504" s="1" t="s">
        <v>71</v>
      </c>
      <c r="AH2504" s="1" t="s">
        <v>89</v>
      </c>
      <c r="AI2504" s="1" t="s">
        <v>57</v>
      </c>
      <c r="AJ2504" s="5">
        <v>10950</v>
      </c>
      <c r="AK2504" s="4">
        <v>-15797</v>
      </c>
      <c r="AL2504" s="4">
        <v>0</v>
      </c>
      <c r="AM2504" s="4">
        <v>0</v>
      </c>
      <c r="AN2504" s="4">
        <v>0</v>
      </c>
      <c r="AO2504" s="4">
        <v>-193202</v>
      </c>
      <c r="AP2504" s="4">
        <v>-193202</v>
      </c>
      <c r="AQ2504" s="4">
        <v>0</v>
      </c>
      <c r="AR2504" s="4">
        <v>1324048</v>
      </c>
      <c r="AS2504" s="1" t="s">
        <v>52</v>
      </c>
      <c r="AT2504" s="9">
        <f t="shared" si="1160"/>
        <v>43463</v>
      </c>
      <c r="AU2504" s="9">
        <f t="shared" si="1161"/>
        <v>43435</v>
      </c>
      <c r="AV2504" s="9">
        <v>44798</v>
      </c>
      <c r="AW2504" s="11">
        <f t="shared" si="1162"/>
        <v>3.6575342465753424</v>
      </c>
      <c r="AX2504">
        <v>15</v>
      </c>
      <c r="AY2504" s="12">
        <v>0.05</v>
      </c>
      <c r="AZ2504">
        <f t="shared" si="1163"/>
        <v>6.3333333333333325E-2</v>
      </c>
      <c r="BA2504" s="13">
        <f t="shared" si="1164"/>
        <v>1517250</v>
      </c>
      <c r="BB2504" s="17" t="s">
        <v>1941</v>
      </c>
      <c r="BC2504">
        <f>MATCH(BB2504,MONTHLY_INDEX!$A:$A,0)</f>
        <v>674</v>
      </c>
      <c r="BD2504">
        <f>MATCH(AU2504,MONTHLY_INDEX!$1:$1,0)</f>
        <v>84</v>
      </c>
      <c r="BE2504">
        <f>INDEX(MONTHLY_INDEX!$1:$1048576,Final!BC2504,Final!BD2504)</f>
        <v>106.1</v>
      </c>
      <c r="BF2504">
        <f>MATCH($BF$1,MONTHLY_INDEX!$1:$1,0)</f>
        <v>127</v>
      </c>
      <c r="BG2504">
        <f>INDEX(MONTHLY_INDEX!$1:$1048576,Final!BC2504,Final!BF2504)</f>
        <v>122.8</v>
      </c>
      <c r="BH2504" s="23">
        <f t="shared" si="1156"/>
        <v>0.15739868049010372</v>
      </c>
      <c r="BI2504" s="14">
        <f t="shared" si="1157"/>
        <v>1756063.1479736099</v>
      </c>
      <c r="BJ2504" s="14">
        <f t="shared" si="1158"/>
        <v>406781.20318128407</v>
      </c>
      <c r="BK2504" s="15">
        <f t="shared" si="1165"/>
        <v>1349281.9447923258</v>
      </c>
      <c r="BL2504" s="52">
        <v>0</v>
      </c>
      <c r="BM2504" s="15">
        <f t="shared" si="1159"/>
        <v>1349281.9447923258</v>
      </c>
    </row>
    <row r="2505" spans="1:65">
      <c r="A2505" s="8">
        <v>2503</v>
      </c>
      <c r="B2505" s="1" t="s">
        <v>44</v>
      </c>
      <c r="C2505" s="1">
        <v>1500</v>
      </c>
      <c r="D2505" s="1" t="s">
        <v>60</v>
      </c>
      <c r="E2505" s="1">
        <v>150000099</v>
      </c>
      <c r="F2505" s="1" t="s">
        <v>60</v>
      </c>
      <c r="G2505" s="1" t="s">
        <v>98</v>
      </c>
      <c r="H2505" s="1">
        <v>10</v>
      </c>
      <c r="I2505" s="1" t="s">
        <v>210</v>
      </c>
      <c r="J2505" s="1" t="s">
        <v>49</v>
      </c>
      <c r="K2505" s="1">
        <v>17406001</v>
      </c>
      <c r="L2505" s="1" t="s">
        <v>50</v>
      </c>
      <c r="M2505" s="1" t="s">
        <v>51</v>
      </c>
      <c r="N2505" s="1" t="s">
        <v>64</v>
      </c>
      <c r="O2505" s="1" t="s">
        <v>65</v>
      </c>
      <c r="P2505" s="1" t="s">
        <v>66</v>
      </c>
      <c r="Q2505" s="1" t="s">
        <v>67</v>
      </c>
      <c r="R2505" s="1" t="s">
        <v>87</v>
      </c>
      <c r="S2505" s="1" t="s">
        <v>88</v>
      </c>
      <c r="T2505" s="2">
        <v>43463</v>
      </c>
      <c r="U2505" s="2">
        <v>43463</v>
      </c>
      <c r="V2505" s="1" t="s">
        <v>52</v>
      </c>
      <c r="W2505" s="3">
        <v>1</v>
      </c>
      <c r="X2505" s="1" t="s">
        <v>53</v>
      </c>
      <c r="Y2505" s="4">
        <v>312900</v>
      </c>
      <c r="Z2505" s="4">
        <v>-36585</v>
      </c>
      <c r="AA2505" s="4">
        <v>0</v>
      </c>
      <c r="AB2505" s="4">
        <v>0</v>
      </c>
      <c r="AC2505" s="4">
        <v>0</v>
      </c>
      <c r="AD2505" s="4">
        <v>312900</v>
      </c>
      <c r="AE2505" s="5">
        <v>1555</v>
      </c>
      <c r="AF2505" s="1" t="s">
        <v>70</v>
      </c>
      <c r="AG2505" s="1" t="s">
        <v>71</v>
      </c>
      <c r="AH2505" s="1" t="s">
        <v>89</v>
      </c>
      <c r="AI2505" s="1" t="s">
        <v>57</v>
      </c>
      <c r="AJ2505" s="5">
        <v>10950</v>
      </c>
      <c r="AK2505" s="4">
        <v>-3258</v>
      </c>
      <c r="AL2505" s="4">
        <v>0</v>
      </c>
      <c r="AM2505" s="4">
        <v>0</v>
      </c>
      <c r="AN2505" s="4">
        <v>0</v>
      </c>
      <c r="AO2505" s="4">
        <v>-39843</v>
      </c>
      <c r="AP2505" s="4">
        <v>-39843</v>
      </c>
      <c r="AQ2505" s="4">
        <v>0</v>
      </c>
      <c r="AR2505" s="4">
        <v>273057</v>
      </c>
      <c r="AS2505" s="1" t="s">
        <v>52</v>
      </c>
      <c r="AT2505" s="9">
        <f t="shared" si="1160"/>
        <v>43463</v>
      </c>
      <c r="AU2505" s="9">
        <f t="shared" si="1161"/>
        <v>43435</v>
      </c>
      <c r="AV2505" s="9">
        <v>44798</v>
      </c>
      <c r="AW2505" s="11">
        <f t="shared" si="1162"/>
        <v>3.6575342465753424</v>
      </c>
      <c r="AX2505">
        <v>10</v>
      </c>
      <c r="AY2505" s="12">
        <v>0.05</v>
      </c>
      <c r="AZ2505">
        <f t="shared" si="1163"/>
        <v>9.5000000000000001E-2</v>
      </c>
      <c r="BA2505" s="13">
        <f t="shared" si="1164"/>
        <v>312900</v>
      </c>
      <c r="BB2505" s="17" t="s">
        <v>2189</v>
      </c>
      <c r="BC2505">
        <f>MATCH(BB2505,MONTHLY_INDEX!$A:$A,0)</f>
        <v>798</v>
      </c>
      <c r="BD2505">
        <f>MATCH(AU2505,MONTHLY_INDEX!$1:$1,0)</f>
        <v>84</v>
      </c>
      <c r="BE2505">
        <f>INDEX(MONTHLY_INDEX!$1:$1048576,Final!BC2505,Final!BD2505)</f>
        <v>96</v>
      </c>
      <c r="BF2505">
        <f>MATCH($BF$1,MONTHLY_INDEX!$1:$1,0)</f>
        <v>127</v>
      </c>
      <c r="BG2505">
        <f>INDEX(MONTHLY_INDEX!$1:$1048576,Final!BC2505,Final!BF2505)</f>
        <v>95.3</v>
      </c>
      <c r="BH2505" s="23">
        <f t="shared" si="1156"/>
        <v>-7.2916666666666963E-3</v>
      </c>
      <c r="BI2505" s="14">
        <f t="shared" si="1157"/>
        <v>310618.4375</v>
      </c>
      <c r="BJ2505" s="14">
        <f t="shared" si="1158"/>
        <v>107929.26941352741</v>
      </c>
      <c r="BK2505" s="15">
        <f t="shared" si="1165"/>
        <v>202689.16808647261</v>
      </c>
      <c r="BL2505" s="52">
        <v>0</v>
      </c>
      <c r="BM2505" s="15">
        <f t="shared" si="1159"/>
        <v>202689.16808647261</v>
      </c>
    </row>
    <row r="2506" spans="1:65">
      <c r="A2506" s="8">
        <v>2504</v>
      </c>
      <c r="B2506" s="1" t="s">
        <v>44</v>
      </c>
      <c r="C2506" s="1">
        <v>1500</v>
      </c>
      <c r="D2506" s="1" t="s">
        <v>60</v>
      </c>
      <c r="E2506" s="1">
        <v>150000099</v>
      </c>
      <c r="F2506" s="1" t="s">
        <v>60</v>
      </c>
      <c r="G2506" s="1" t="s">
        <v>99</v>
      </c>
      <c r="H2506" s="1">
        <v>11</v>
      </c>
      <c r="I2506" s="1" t="s">
        <v>210</v>
      </c>
      <c r="J2506" s="1" t="s">
        <v>49</v>
      </c>
      <c r="K2506" s="1">
        <v>17406001</v>
      </c>
      <c r="L2506" s="1" t="s">
        <v>50</v>
      </c>
      <c r="M2506" s="1" t="s">
        <v>51</v>
      </c>
      <c r="N2506" s="1" t="s">
        <v>64</v>
      </c>
      <c r="O2506" s="1" t="s">
        <v>65</v>
      </c>
      <c r="P2506" s="1" t="s">
        <v>66</v>
      </c>
      <c r="Q2506" s="1" t="s">
        <v>67</v>
      </c>
      <c r="R2506" s="1" t="s">
        <v>87</v>
      </c>
      <c r="S2506" s="1" t="s">
        <v>88</v>
      </c>
      <c r="T2506" s="2">
        <v>43463</v>
      </c>
      <c r="U2506" s="2">
        <v>43463</v>
      </c>
      <c r="V2506" s="1" t="s">
        <v>52</v>
      </c>
      <c r="W2506" s="3">
        <v>1</v>
      </c>
      <c r="X2506" s="1" t="s">
        <v>53</v>
      </c>
      <c r="Y2506" s="4">
        <v>1174950</v>
      </c>
      <c r="Z2506" s="4">
        <v>-137382</v>
      </c>
      <c r="AA2506" s="4">
        <v>0</v>
      </c>
      <c r="AB2506" s="4">
        <v>0</v>
      </c>
      <c r="AC2506" s="4">
        <v>0</v>
      </c>
      <c r="AD2506" s="4">
        <v>1174950</v>
      </c>
      <c r="AE2506" s="5">
        <v>1555</v>
      </c>
      <c r="AF2506" s="1" t="s">
        <v>70</v>
      </c>
      <c r="AG2506" s="1" t="s">
        <v>71</v>
      </c>
      <c r="AH2506" s="1" t="s">
        <v>89</v>
      </c>
      <c r="AI2506" s="1" t="s">
        <v>57</v>
      </c>
      <c r="AJ2506" s="5">
        <v>10950</v>
      </c>
      <c r="AK2506" s="4">
        <v>-12233</v>
      </c>
      <c r="AL2506" s="4">
        <v>0</v>
      </c>
      <c r="AM2506" s="4">
        <v>0</v>
      </c>
      <c r="AN2506" s="4">
        <v>0</v>
      </c>
      <c r="AO2506" s="4">
        <v>-149615</v>
      </c>
      <c r="AP2506" s="4">
        <v>-149615</v>
      </c>
      <c r="AQ2506" s="4">
        <v>0</v>
      </c>
      <c r="AR2506" s="4">
        <v>1025335</v>
      </c>
      <c r="AS2506" s="1" t="s">
        <v>52</v>
      </c>
      <c r="AT2506" s="9">
        <f t="shared" si="1160"/>
        <v>43463</v>
      </c>
      <c r="AU2506" s="9">
        <f t="shared" si="1161"/>
        <v>43435</v>
      </c>
      <c r="AV2506" s="9">
        <v>44798</v>
      </c>
      <c r="AW2506" s="11">
        <f t="shared" si="1162"/>
        <v>3.6575342465753424</v>
      </c>
      <c r="AX2506">
        <v>10</v>
      </c>
      <c r="AY2506" s="12">
        <v>0.05</v>
      </c>
      <c r="AZ2506">
        <f t="shared" si="1163"/>
        <v>9.5000000000000001E-2</v>
      </c>
      <c r="BA2506" s="13">
        <f t="shared" si="1164"/>
        <v>1174950</v>
      </c>
      <c r="BB2506" s="17" t="s">
        <v>2189</v>
      </c>
      <c r="BC2506">
        <f>MATCH(BB2506,MONTHLY_INDEX!$A:$A,0)</f>
        <v>798</v>
      </c>
      <c r="BD2506">
        <f>MATCH(AU2506,MONTHLY_INDEX!$1:$1,0)</f>
        <v>84</v>
      </c>
      <c r="BE2506">
        <f>INDEX(MONTHLY_INDEX!$1:$1048576,Final!BC2506,Final!BD2506)</f>
        <v>96</v>
      </c>
      <c r="BF2506">
        <f>MATCH($BF$1,MONTHLY_INDEX!$1:$1,0)</f>
        <v>127</v>
      </c>
      <c r="BG2506">
        <f>INDEX(MONTHLY_INDEX!$1:$1048576,Final!BC2506,Final!BF2506)</f>
        <v>95.3</v>
      </c>
      <c r="BH2506" s="23">
        <f t="shared" si="1156"/>
        <v>-7.2916666666666963E-3</v>
      </c>
      <c r="BI2506" s="14">
        <f t="shared" si="1157"/>
        <v>1166382.65625</v>
      </c>
      <c r="BJ2506" s="14">
        <f t="shared" si="1158"/>
        <v>405278.02843535959</v>
      </c>
      <c r="BK2506" s="15">
        <f t="shared" si="1165"/>
        <v>761104.62781464041</v>
      </c>
      <c r="BL2506" s="52">
        <v>0</v>
      </c>
      <c r="BM2506" s="15">
        <f t="shared" si="1159"/>
        <v>761104.62781464041</v>
      </c>
    </row>
    <row r="2507" spans="1:65">
      <c r="A2507" s="8">
        <v>2505</v>
      </c>
      <c r="B2507" s="1" t="s">
        <v>44</v>
      </c>
      <c r="C2507" s="1">
        <v>1500</v>
      </c>
      <c r="D2507" s="1" t="s">
        <v>60</v>
      </c>
      <c r="E2507" s="1">
        <v>150000099</v>
      </c>
      <c r="F2507" s="1" t="s">
        <v>60</v>
      </c>
      <c r="G2507" s="1" t="s">
        <v>100</v>
      </c>
      <c r="H2507" s="1">
        <v>12</v>
      </c>
      <c r="I2507" s="1" t="s">
        <v>210</v>
      </c>
      <c r="J2507" s="1" t="s">
        <v>49</v>
      </c>
      <c r="K2507" s="1">
        <v>17406001</v>
      </c>
      <c r="L2507" s="1" t="s">
        <v>50</v>
      </c>
      <c r="M2507" s="1" t="s">
        <v>51</v>
      </c>
      <c r="N2507" s="1" t="s">
        <v>64</v>
      </c>
      <c r="O2507" s="1" t="s">
        <v>65</v>
      </c>
      <c r="P2507" s="1" t="s">
        <v>66</v>
      </c>
      <c r="Q2507" s="1" t="s">
        <v>67</v>
      </c>
      <c r="R2507" s="1" t="s">
        <v>87</v>
      </c>
      <c r="S2507" s="1" t="s">
        <v>88</v>
      </c>
      <c r="T2507" s="2">
        <v>43463</v>
      </c>
      <c r="U2507" s="2">
        <v>43463</v>
      </c>
      <c r="V2507" s="1" t="s">
        <v>52</v>
      </c>
      <c r="W2507" s="3">
        <v>1</v>
      </c>
      <c r="X2507" s="1" t="s">
        <v>53</v>
      </c>
      <c r="Y2507" s="4">
        <v>582750</v>
      </c>
      <c r="Z2507" s="4">
        <v>-68138</v>
      </c>
      <c r="AA2507" s="4">
        <v>0</v>
      </c>
      <c r="AB2507" s="4">
        <v>0</v>
      </c>
      <c r="AC2507" s="4">
        <v>0</v>
      </c>
      <c r="AD2507" s="4">
        <v>582750</v>
      </c>
      <c r="AE2507" s="5">
        <v>1555</v>
      </c>
      <c r="AF2507" s="1" t="s">
        <v>70</v>
      </c>
      <c r="AG2507" s="1" t="s">
        <v>71</v>
      </c>
      <c r="AH2507" s="1" t="s">
        <v>89</v>
      </c>
      <c r="AI2507" s="1" t="s">
        <v>57</v>
      </c>
      <c r="AJ2507" s="5">
        <v>10950</v>
      </c>
      <c r="AK2507" s="4">
        <v>-6067</v>
      </c>
      <c r="AL2507" s="4">
        <v>0</v>
      </c>
      <c r="AM2507" s="4">
        <v>0</v>
      </c>
      <c r="AN2507" s="4">
        <v>0</v>
      </c>
      <c r="AO2507" s="4">
        <v>-74205</v>
      </c>
      <c r="AP2507" s="4">
        <v>-74205</v>
      </c>
      <c r="AQ2507" s="4">
        <v>0</v>
      </c>
      <c r="AR2507" s="4">
        <v>508545</v>
      </c>
      <c r="AS2507" s="1" t="s">
        <v>52</v>
      </c>
      <c r="AT2507" s="9">
        <f t="shared" si="1160"/>
        <v>43463</v>
      </c>
      <c r="AU2507" s="9">
        <f t="shared" si="1161"/>
        <v>43435</v>
      </c>
      <c r="AV2507" s="9">
        <v>44798</v>
      </c>
      <c r="AW2507" s="11">
        <f t="shared" si="1162"/>
        <v>3.6575342465753424</v>
      </c>
      <c r="AX2507">
        <v>10</v>
      </c>
      <c r="AY2507" s="12">
        <v>0.05</v>
      </c>
      <c r="AZ2507">
        <f t="shared" si="1163"/>
        <v>9.5000000000000001E-2</v>
      </c>
      <c r="BA2507" s="13">
        <f t="shared" si="1164"/>
        <v>582750</v>
      </c>
      <c r="BB2507" s="17" t="s">
        <v>1973</v>
      </c>
      <c r="BC2507">
        <f>MATCH(BB2507,MONTHLY_INDEX!$A:$A,0)</f>
        <v>690</v>
      </c>
      <c r="BD2507">
        <f>MATCH(AU2507,MONTHLY_INDEX!$1:$1,0)</f>
        <v>84</v>
      </c>
      <c r="BE2507">
        <f>INDEX(MONTHLY_INDEX!$1:$1048576,Final!BC2507,Final!BD2507)</f>
        <v>111.5</v>
      </c>
      <c r="BF2507">
        <f>MATCH($BF$1,MONTHLY_INDEX!$1:$1,0)</f>
        <v>127</v>
      </c>
      <c r="BG2507">
        <f>INDEX(MONTHLY_INDEX!$1:$1048576,Final!BC2507,Final!BF2507)</f>
        <v>145.69999999999999</v>
      </c>
      <c r="BH2507" s="23">
        <f t="shared" si="1156"/>
        <v>0.30672645739910304</v>
      </c>
      <c r="BI2507" s="14">
        <f t="shared" si="1157"/>
        <v>761494.84304932738</v>
      </c>
      <c r="BJ2507" s="14">
        <f t="shared" si="1158"/>
        <v>264593.37936912588</v>
      </c>
      <c r="BK2507" s="15">
        <f t="shared" si="1165"/>
        <v>496901.4636802015</v>
      </c>
      <c r="BL2507" s="52">
        <v>0</v>
      </c>
      <c r="BM2507" s="15">
        <f t="shared" si="1159"/>
        <v>496901.4636802015</v>
      </c>
    </row>
    <row r="2508" spans="1:65">
      <c r="A2508" s="8">
        <v>2506</v>
      </c>
      <c r="B2508" s="1" t="s">
        <v>44</v>
      </c>
      <c r="C2508" s="1">
        <v>1500</v>
      </c>
      <c r="D2508" s="1" t="s">
        <v>60</v>
      </c>
      <c r="E2508" s="1">
        <v>150000099</v>
      </c>
      <c r="F2508" s="1" t="s">
        <v>60</v>
      </c>
      <c r="G2508" s="1" t="s">
        <v>101</v>
      </c>
      <c r="H2508" s="1">
        <v>13</v>
      </c>
      <c r="I2508" s="1" t="s">
        <v>210</v>
      </c>
      <c r="J2508" s="1" t="s">
        <v>49</v>
      </c>
      <c r="K2508" s="1">
        <v>17406001</v>
      </c>
      <c r="L2508" s="1" t="s">
        <v>50</v>
      </c>
      <c r="M2508" s="1" t="s">
        <v>51</v>
      </c>
      <c r="N2508" s="1" t="s">
        <v>64</v>
      </c>
      <c r="O2508" s="1" t="s">
        <v>65</v>
      </c>
      <c r="P2508" s="1" t="s">
        <v>66</v>
      </c>
      <c r="Q2508" s="1" t="s">
        <v>67</v>
      </c>
      <c r="R2508" s="1" t="s">
        <v>87</v>
      </c>
      <c r="S2508" s="1" t="s">
        <v>88</v>
      </c>
      <c r="T2508" s="2">
        <v>43463</v>
      </c>
      <c r="U2508" s="2">
        <v>43463</v>
      </c>
      <c r="V2508" s="1" t="s">
        <v>52</v>
      </c>
      <c r="W2508" s="3">
        <v>1</v>
      </c>
      <c r="X2508" s="1" t="s">
        <v>53</v>
      </c>
      <c r="Y2508" s="4">
        <v>9976171</v>
      </c>
      <c r="Z2508" s="4">
        <v>-1166479</v>
      </c>
      <c r="AA2508" s="4">
        <v>0</v>
      </c>
      <c r="AB2508" s="4">
        <v>0</v>
      </c>
      <c r="AC2508" s="4">
        <v>0</v>
      </c>
      <c r="AD2508" s="4">
        <v>9976171</v>
      </c>
      <c r="AE2508" s="5">
        <v>1555</v>
      </c>
      <c r="AF2508" s="1" t="s">
        <v>70</v>
      </c>
      <c r="AG2508" s="1" t="s">
        <v>71</v>
      </c>
      <c r="AH2508" s="1" t="s">
        <v>89</v>
      </c>
      <c r="AI2508" s="1" t="s">
        <v>57</v>
      </c>
      <c r="AJ2508" s="5">
        <v>10950</v>
      </c>
      <c r="AK2508" s="4">
        <v>-103865</v>
      </c>
      <c r="AL2508" s="4">
        <v>0</v>
      </c>
      <c r="AM2508" s="4">
        <v>0</v>
      </c>
      <c r="AN2508" s="4">
        <v>0</v>
      </c>
      <c r="AO2508" s="4">
        <v>-1270344</v>
      </c>
      <c r="AP2508" s="4">
        <v>-1270344</v>
      </c>
      <c r="AQ2508" s="4">
        <v>0</v>
      </c>
      <c r="AR2508" s="4">
        <v>8705827</v>
      </c>
      <c r="AS2508" s="1" t="s">
        <v>52</v>
      </c>
      <c r="AT2508" s="9">
        <f t="shared" si="1160"/>
        <v>43463</v>
      </c>
      <c r="AU2508" s="9">
        <f t="shared" si="1161"/>
        <v>43435</v>
      </c>
      <c r="AV2508" s="9">
        <v>44798</v>
      </c>
      <c r="AW2508" s="11">
        <f t="shared" si="1162"/>
        <v>3.6575342465753424</v>
      </c>
      <c r="AX2508">
        <v>25</v>
      </c>
      <c r="AY2508" s="12">
        <v>0.05</v>
      </c>
      <c r="AZ2508">
        <f t="shared" si="1163"/>
        <v>3.7999999999999999E-2</v>
      </c>
      <c r="BA2508" s="13">
        <f t="shared" si="1164"/>
        <v>9976171</v>
      </c>
      <c r="BB2508" s="17" t="s">
        <v>2189</v>
      </c>
      <c r="BC2508">
        <f>MATCH(BB2508,MONTHLY_INDEX!$A:$A,0)</f>
        <v>798</v>
      </c>
      <c r="BD2508">
        <f>MATCH(AU2508,MONTHLY_INDEX!$1:$1,0)</f>
        <v>84</v>
      </c>
      <c r="BE2508">
        <f>INDEX(MONTHLY_INDEX!$1:$1048576,Final!BC2508,Final!BD2508)</f>
        <v>96</v>
      </c>
      <c r="BF2508">
        <f>MATCH($BF$1,MONTHLY_INDEX!$1:$1,0)</f>
        <v>127</v>
      </c>
      <c r="BG2508">
        <f>INDEX(MONTHLY_INDEX!$1:$1048576,Final!BC2508,Final!BF2508)</f>
        <v>95.3</v>
      </c>
      <c r="BH2508" s="23">
        <f t="shared" si="1156"/>
        <v>-7.2916666666666963E-3</v>
      </c>
      <c r="BI2508" s="14">
        <f t="shared" si="1157"/>
        <v>9903428.0864583328</v>
      </c>
      <c r="BJ2508" s="14">
        <f t="shared" si="1158"/>
        <v>1376440.8406192637</v>
      </c>
      <c r="BK2508" s="15">
        <f t="shared" si="1165"/>
        <v>8526987.2458390687</v>
      </c>
      <c r="BL2508" s="52">
        <v>0</v>
      </c>
      <c r="BM2508" s="15">
        <f t="shared" si="1159"/>
        <v>8526987.2458390687</v>
      </c>
    </row>
    <row r="2509" spans="1:65">
      <c r="A2509" s="8">
        <v>2507</v>
      </c>
      <c r="B2509" s="1" t="s">
        <v>44</v>
      </c>
      <c r="C2509" s="1">
        <v>1500</v>
      </c>
      <c r="D2509" s="1" t="s">
        <v>60</v>
      </c>
      <c r="E2509" s="1">
        <v>150000099</v>
      </c>
      <c r="F2509" s="1" t="s">
        <v>60</v>
      </c>
      <c r="G2509" s="1" t="s">
        <v>102</v>
      </c>
      <c r="H2509" s="1">
        <v>14</v>
      </c>
      <c r="I2509" s="1" t="s">
        <v>210</v>
      </c>
      <c r="J2509" s="1" t="s">
        <v>49</v>
      </c>
      <c r="K2509" s="1">
        <v>17406001</v>
      </c>
      <c r="L2509" s="1" t="s">
        <v>50</v>
      </c>
      <c r="M2509" s="1" t="s">
        <v>51</v>
      </c>
      <c r="N2509" s="1" t="s">
        <v>64</v>
      </c>
      <c r="O2509" s="1" t="s">
        <v>65</v>
      </c>
      <c r="P2509" s="1" t="s">
        <v>66</v>
      </c>
      <c r="Q2509" s="1" t="s">
        <v>67</v>
      </c>
      <c r="R2509" s="1" t="s">
        <v>87</v>
      </c>
      <c r="S2509" s="1" t="s">
        <v>88</v>
      </c>
      <c r="T2509" s="2">
        <v>43463</v>
      </c>
      <c r="U2509" s="2">
        <v>43463</v>
      </c>
      <c r="V2509" s="1" t="s">
        <v>52</v>
      </c>
      <c r="W2509" s="3">
        <v>1</v>
      </c>
      <c r="X2509" s="1" t="s">
        <v>53</v>
      </c>
      <c r="Y2509" s="4">
        <v>21103901</v>
      </c>
      <c r="Z2509" s="4">
        <v>-2467607</v>
      </c>
      <c r="AA2509" s="4">
        <v>0</v>
      </c>
      <c r="AB2509" s="4">
        <v>0</v>
      </c>
      <c r="AC2509" s="4">
        <v>0</v>
      </c>
      <c r="AD2509" s="4">
        <v>21103901</v>
      </c>
      <c r="AE2509" s="5">
        <v>1555</v>
      </c>
      <c r="AF2509" s="1" t="s">
        <v>70</v>
      </c>
      <c r="AG2509" s="1" t="s">
        <v>71</v>
      </c>
      <c r="AH2509" s="1" t="s">
        <v>89</v>
      </c>
      <c r="AI2509" s="1" t="s">
        <v>57</v>
      </c>
      <c r="AJ2509" s="5">
        <v>10950</v>
      </c>
      <c r="AK2509" s="4">
        <v>-219719</v>
      </c>
      <c r="AL2509" s="4">
        <v>0</v>
      </c>
      <c r="AM2509" s="4">
        <v>0</v>
      </c>
      <c r="AN2509" s="4">
        <v>0</v>
      </c>
      <c r="AO2509" s="4">
        <v>-2687326</v>
      </c>
      <c r="AP2509" s="4">
        <v>-2687326</v>
      </c>
      <c r="AQ2509" s="4">
        <v>0</v>
      </c>
      <c r="AR2509" s="4">
        <v>18416575</v>
      </c>
      <c r="AS2509" s="1" t="s">
        <v>52</v>
      </c>
      <c r="AT2509" s="9">
        <f t="shared" si="1160"/>
        <v>43463</v>
      </c>
      <c r="AU2509" s="9">
        <f t="shared" si="1161"/>
        <v>43435</v>
      </c>
      <c r="AV2509" s="9">
        <v>44798</v>
      </c>
      <c r="AW2509" s="11">
        <f t="shared" si="1162"/>
        <v>3.6575342465753424</v>
      </c>
      <c r="AX2509">
        <v>25</v>
      </c>
      <c r="AY2509" s="12">
        <v>0.05</v>
      </c>
      <c r="AZ2509">
        <f t="shared" si="1163"/>
        <v>3.7999999999999999E-2</v>
      </c>
      <c r="BA2509" s="13">
        <f t="shared" si="1164"/>
        <v>21103901</v>
      </c>
      <c r="BB2509" s="17" t="s">
        <v>2189</v>
      </c>
      <c r="BC2509">
        <f>MATCH(BB2509,MONTHLY_INDEX!$A:$A,0)</f>
        <v>798</v>
      </c>
      <c r="BD2509">
        <f>MATCH(AU2509,MONTHLY_INDEX!$1:$1,0)</f>
        <v>84</v>
      </c>
      <c r="BE2509">
        <f>INDEX(MONTHLY_INDEX!$1:$1048576,Final!BC2509,Final!BD2509)</f>
        <v>96</v>
      </c>
      <c r="BF2509">
        <f>MATCH($BF$1,MONTHLY_INDEX!$1:$1,0)</f>
        <v>127</v>
      </c>
      <c r="BG2509">
        <f>INDEX(MONTHLY_INDEX!$1:$1048576,Final!BC2509,Final!BF2509)</f>
        <v>95.3</v>
      </c>
      <c r="BH2509" s="23">
        <f t="shared" si="1156"/>
        <v>-7.2916666666666963E-3</v>
      </c>
      <c r="BI2509" s="14">
        <f t="shared" si="1157"/>
        <v>20950018.388541665</v>
      </c>
      <c r="BJ2509" s="14">
        <f t="shared" si="1158"/>
        <v>2911765.5694540236</v>
      </c>
      <c r="BK2509" s="15">
        <f t="shared" si="1165"/>
        <v>18038252.819087639</v>
      </c>
      <c r="BL2509" s="52">
        <v>0</v>
      </c>
      <c r="BM2509" s="15">
        <f t="shared" si="1159"/>
        <v>18038252.819087639</v>
      </c>
    </row>
    <row r="2510" spans="1:65">
      <c r="A2510" s="8">
        <v>2508</v>
      </c>
      <c r="B2510" s="1" t="s">
        <v>44</v>
      </c>
      <c r="C2510" s="1">
        <v>1500</v>
      </c>
      <c r="D2510" s="1" t="s">
        <v>60</v>
      </c>
      <c r="E2510" s="1">
        <v>150000099</v>
      </c>
      <c r="F2510" s="1" t="s">
        <v>60</v>
      </c>
      <c r="G2510" s="1" t="s">
        <v>103</v>
      </c>
      <c r="H2510" s="1">
        <v>15</v>
      </c>
      <c r="I2510" s="1" t="s">
        <v>210</v>
      </c>
      <c r="J2510" s="1" t="s">
        <v>49</v>
      </c>
      <c r="K2510" s="1">
        <v>17406001</v>
      </c>
      <c r="L2510" s="1" t="s">
        <v>50</v>
      </c>
      <c r="M2510" s="1" t="s">
        <v>51</v>
      </c>
      <c r="N2510" s="1" t="s">
        <v>64</v>
      </c>
      <c r="O2510" s="1" t="s">
        <v>65</v>
      </c>
      <c r="P2510" s="1" t="s">
        <v>66</v>
      </c>
      <c r="Q2510" s="1" t="s">
        <v>67</v>
      </c>
      <c r="R2510" s="1" t="s">
        <v>87</v>
      </c>
      <c r="S2510" s="1" t="s">
        <v>88</v>
      </c>
      <c r="T2510" s="2">
        <v>43463</v>
      </c>
      <c r="U2510" s="2">
        <v>43463</v>
      </c>
      <c r="V2510" s="1" t="s">
        <v>52</v>
      </c>
      <c r="W2510" s="3">
        <v>1</v>
      </c>
      <c r="X2510" s="1" t="s">
        <v>53</v>
      </c>
      <c r="Y2510" s="4">
        <v>580650</v>
      </c>
      <c r="Z2510" s="4">
        <v>-67893</v>
      </c>
      <c r="AA2510" s="4">
        <v>0</v>
      </c>
      <c r="AB2510" s="4">
        <v>0</v>
      </c>
      <c r="AC2510" s="4">
        <v>0</v>
      </c>
      <c r="AD2510" s="4">
        <v>580650</v>
      </c>
      <c r="AE2510" s="5">
        <v>1555</v>
      </c>
      <c r="AF2510" s="1" t="s">
        <v>70</v>
      </c>
      <c r="AG2510" s="1" t="s">
        <v>71</v>
      </c>
      <c r="AH2510" s="1" t="s">
        <v>89</v>
      </c>
      <c r="AI2510" s="1" t="s">
        <v>57</v>
      </c>
      <c r="AJ2510" s="5">
        <v>10950</v>
      </c>
      <c r="AK2510" s="4">
        <v>-6045</v>
      </c>
      <c r="AL2510" s="4">
        <v>0</v>
      </c>
      <c r="AM2510" s="4">
        <v>0</v>
      </c>
      <c r="AN2510" s="4">
        <v>0</v>
      </c>
      <c r="AO2510" s="4">
        <v>-73938</v>
      </c>
      <c r="AP2510" s="4">
        <v>-73938</v>
      </c>
      <c r="AQ2510" s="4">
        <v>0</v>
      </c>
      <c r="AR2510" s="4">
        <v>506712</v>
      </c>
      <c r="AS2510" s="1" t="s">
        <v>52</v>
      </c>
      <c r="AT2510" s="9">
        <f t="shared" si="1160"/>
        <v>43463</v>
      </c>
      <c r="AU2510" s="9">
        <f t="shared" si="1161"/>
        <v>43435</v>
      </c>
      <c r="AV2510" s="9">
        <v>44798</v>
      </c>
      <c r="AW2510" s="11">
        <f t="shared" si="1162"/>
        <v>3.6575342465753424</v>
      </c>
      <c r="AX2510">
        <v>10</v>
      </c>
      <c r="AY2510" s="12">
        <v>0.05</v>
      </c>
      <c r="AZ2510">
        <f t="shared" si="1163"/>
        <v>9.5000000000000001E-2</v>
      </c>
      <c r="BA2510" s="13">
        <f t="shared" si="1164"/>
        <v>580650</v>
      </c>
      <c r="BB2510" s="17" t="s">
        <v>1941</v>
      </c>
      <c r="BC2510">
        <f>MATCH(BB2510,MONTHLY_INDEX!$A:$A,0)</f>
        <v>674</v>
      </c>
      <c r="BD2510">
        <f>MATCH(AU2510,MONTHLY_INDEX!$1:$1,0)</f>
        <v>84</v>
      </c>
      <c r="BE2510">
        <f>INDEX(MONTHLY_INDEX!$1:$1048576,Final!BC2510,Final!BD2510)</f>
        <v>106.1</v>
      </c>
      <c r="BF2510">
        <f>MATCH($BF$1,MONTHLY_INDEX!$1:$1,0)</f>
        <v>127</v>
      </c>
      <c r="BG2510">
        <f>INDEX(MONTHLY_INDEX!$1:$1048576,Final!BC2510,Final!BF2510)</f>
        <v>122.8</v>
      </c>
      <c r="BH2510" s="23">
        <f t="shared" si="1156"/>
        <v>0.15739868049010372</v>
      </c>
      <c r="BI2510" s="14">
        <f t="shared" si="1157"/>
        <v>672043.54382657877</v>
      </c>
      <c r="BJ2510" s="14">
        <f t="shared" si="1158"/>
        <v>233512.11628987905</v>
      </c>
      <c r="BK2510" s="15">
        <f t="shared" si="1165"/>
        <v>438531.42753669969</v>
      </c>
      <c r="BL2510" s="52">
        <v>0</v>
      </c>
      <c r="BM2510" s="15">
        <f t="shared" si="1159"/>
        <v>438531.42753669969</v>
      </c>
    </row>
    <row r="2511" spans="1:65">
      <c r="A2511" s="8">
        <v>2509</v>
      </c>
      <c r="B2511" s="1" t="s">
        <v>44</v>
      </c>
      <c r="C2511" s="1">
        <v>1500</v>
      </c>
      <c r="D2511" s="1" t="s">
        <v>60</v>
      </c>
      <c r="E2511" s="1">
        <v>150000099</v>
      </c>
      <c r="F2511" s="1" t="s">
        <v>60</v>
      </c>
      <c r="G2511" s="1" t="s">
        <v>104</v>
      </c>
      <c r="H2511" s="1">
        <v>16</v>
      </c>
      <c r="I2511" s="1" t="s">
        <v>210</v>
      </c>
      <c r="J2511" s="1" t="s">
        <v>49</v>
      </c>
      <c r="K2511" s="1">
        <v>17406001</v>
      </c>
      <c r="L2511" s="1" t="s">
        <v>50</v>
      </c>
      <c r="M2511" s="1" t="s">
        <v>51</v>
      </c>
      <c r="N2511" s="1" t="s">
        <v>64</v>
      </c>
      <c r="O2511" s="1" t="s">
        <v>65</v>
      </c>
      <c r="P2511" s="1" t="s">
        <v>66</v>
      </c>
      <c r="Q2511" s="1" t="s">
        <v>67</v>
      </c>
      <c r="R2511" s="1" t="s">
        <v>87</v>
      </c>
      <c r="S2511" s="1" t="s">
        <v>88</v>
      </c>
      <c r="T2511" s="2">
        <v>43463</v>
      </c>
      <c r="U2511" s="2">
        <v>43463</v>
      </c>
      <c r="V2511" s="1" t="s">
        <v>52</v>
      </c>
      <c r="W2511" s="3">
        <v>1</v>
      </c>
      <c r="X2511" s="1" t="s">
        <v>53</v>
      </c>
      <c r="Y2511" s="4">
        <v>175035</v>
      </c>
      <c r="Z2511" s="4">
        <v>-20465</v>
      </c>
      <c r="AA2511" s="4">
        <v>0</v>
      </c>
      <c r="AB2511" s="4">
        <v>0</v>
      </c>
      <c r="AC2511" s="4">
        <v>0</v>
      </c>
      <c r="AD2511" s="4">
        <v>175035</v>
      </c>
      <c r="AE2511" s="5">
        <v>1555</v>
      </c>
      <c r="AF2511" s="1" t="s">
        <v>70</v>
      </c>
      <c r="AG2511" s="1" t="s">
        <v>71</v>
      </c>
      <c r="AH2511" s="1" t="s">
        <v>89</v>
      </c>
      <c r="AI2511" s="1" t="s">
        <v>57</v>
      </c>
      <c r="AJ2511" s="5">
        <v>10950</v>
      </c>
      <c r="AK2511" s="4">
        <v>-1822</v>
      </c>
      <c r="AL2511" s="4">
        <v>0</v>
      </c>
      <c r="AM2511" s="4">
        <v>0</v>
      </c>
      <c r="AN2511" s="4">
        <v>0</v>
      </c>
      <c r="AO2511" s="4">
        <v>-22287</v>
      </c>
      <c r="AP2511" s="4">
        <v>-22287</v>
      </c>
      <c r="AQ2511" s="4">
        <v>0</v>
      </c>
      <c r="AR2511" s="4">
        <v>152748</v>
      </c>
      <c r="AS2511" s="1" t="s">
        <v>52</v>
      </c>
      <c r="AT2511" s="9">
        <f t="shared" si="1160"/>
        <v>43463</v>
      </c>
      <c r="AU2511" s="9">
        <f t="shared" si="1161"/>
        <v>43435</v>
      </c>
      <c r="AV2511" s="9">
        <v>44798</v>
      </c>
      <c r="AW2511" s="11">
        <f t="shared" si="1162"/>
        <v>3.6575342465753424</v>
      </c>
      <c r="AX2511">
        <v>10</v>
      </c>
      <c r="AY2511" s="12">
        <v>0.05</v>
      </c>
      <c r="AZ2511">
        <f t="shared" si="1163"/>
        <v>9.5000000000000001E-2</v>
      </c>
      <c r="BA2511" s="13">
        <f t="shared" si="1164"/>
        <v>175035</v>
      </c>
      <c r="BB2511" s="17" t="s">
        <v>1877</v>
      </c>
      <c r="BC2511">
        <f>MATCH(BB2511,MONTHLY_INDEX!$A:$A,0)</f>
        <v>642</v>
      </c>
      <c r="BD2511">
        <f>MATCH(AU2511,MONTHLY_INDEX!$1:$1,0)</f>
        <v>84</v>
      </c>
      <c r="BE2511">
        <f>INDEX(MONTHLY_INDEX!$1:$1048576,Final!BC2511,Final!BD2511)</f>
        <v>79.3</v>
      </c>
      <c r="BF2511">
        <f>MATCH($BF$1,MONTHLY_INDEX!$1:$1,0)</f>
        <v>127</v>
      </c>
      <c r="BG2511">
        <f>INDEX(MONTHLY_INDEX!$1:$1048576,Final!BC2511,Final!BF2511)</f>
        <v>94</v>
      </c>
      <c r="BH2511" s="23">
        <f t="shared" si="1156"/>
        <v>0.18537200504413623</v>
      </c>
      <c r="BI2511" s="14">
        <f t="shared" si="1157"/>
        <v>207481.5889029004</v>
      </c>
      <c r="BJ2511" s="14">
        <f t="shared" si="1158"/>
        <v>72092.746609891343</v>
      </c>
      <c r="BK2511" s="15">
        <f t="shared" si="1165"/>
        <v>135388.84229300905</v>
      </c>
      <c r="BL2511" s="52">
        <v>0</v>
      </c>
      <c r="BM2511" s="15">
        <f t="shared" si="1159"/>
        <v>135388.84229300905</v>
      </c>
    </row>
    <row r="2512" spans="1:65">
      <c r="A2512" s="8">
        <v>2510</v>
      </c>
      <c r="B2512" s="1" t="s">
        <v>44</v>
      </c>
      <c r="C2512" s="1">
        <v>1500</v>
      </c>
      <c r="D2512" s="1" t="s">
        <v>60</v>
      </c>
      <c r="E2512" s="1">
        <v>150000099</v>
      </c>
      <c r="F2512" s="1" t="s">
        <v>60</v>
      </c>
      <c r="G2512" s="1" t="s">
        <v>105</v>
      </c>
      <c r="H2512" s="1">
        <v>17</v>
      </c>
      <c r="I2512" s="1" t="s">
        <v>210</v>
      </c>
      <c r="J2512" s="1" t="s">
        <v>49</v>
      </c>
      <c r="K2512" s="1">
        <v>17406001</v>
      </c>
      <c r="L2512" s="1" t="s">
        <v>50</v>
      </c>
      <c r="M2512" s="1" t="s">
        <v>51</v>
      </c>
      <c r="N2512" s="1" t="s">
        <v>64</v>
      </c>
      <c r="O2512" s="1" t="s">
        <v>65</v>
      </c>
      <c r="P2512" s="1" t="s">
        <v>66</v>
      </c>
      <c r="Q2512" s="1" t="s">
        <v>67</v>
      </c>
      <c r="R2512" s="1" t="s">
        <v>87</v>
      </c>
      <c r="S2512" s="1" t="s">
        <v>88</v>
      </c>
      <c r="T2512" s="2">
        <v>43463</v>
      </c>
      <c r="U2512" s="2">
        <v>43463</v>
      </c>
      <c r="V2512" s="1" t="s">
        <v>52</v>
      </c>
      <c r="W2512" s="3">
        <v>1</v>
      </c>
      <c r="X2512" s="1" t="s">
        <v>53</v>
      </c>
      <c r="Y2512" s="4">
        <v>132796</v>
      </c>
      <c r="Z2512" s="4">
        <v>-15525</v>
      </c>
      <c r="AA2512" s="4">
        <v>0</v>
      </c>
      <c r="AB2512" s="4">
        <v>0</v>
      </c>
      <c r="AC2512" s="4">
        <v>0</v>
      </c>
      <c r="AD2512" s="4">
        <v>132796</v>
      </c>
      <c r="AE2512" s="5">
        <v>1555</v>
      </c>
      <c r="AF2512" s="1" t="s">
        <v>70</v>
      </c>
      <c r="AG2512" s="1" t="s">
        <v>71</v>
      </c>
      <c r="AH2512" s="1" t="s">
        <v>89</v>
      </c>
      <c r="AI2512" s="1" t="s">
        <v>57</v>
      </c>
      <c r="AJ2512" s="5">
        <v>10950</v>
      </c>
      <c r="AK2512" s="4">
        <v>-1383</v>
      </c>
      <c r="AL2512" s="4">
        <v>0</v>
      </c>
      <c r="AM2512" s="4">
        <v>0</v>
      </c>
      <c r="AN2512" s="4">
        <v>0</v>
      </c>
      <c r="AO2512" s="4">
        <v>-16908</v>
      </c>
      <c r="AP2512" s="4">
        <v>-16908</v>
      </c>
      <c r="AQ2512" s="4">
        <v>0</v>
      </c>
      <c r="AR2512" s="4">
        <v>115888</v>
      </c>
      <c r="AS2512" s="1" t="s">
        <v>52</v>
      </c>
      <c r="AT2512" s="9">
        <f t="shared" si="1160"/>
        <v>43463</v>
      </c>
      <c r="AU2512" s="9">
        <f t="shared" si="1161"/>
        <v>43435</v>
      </c>
      <c r="AV2512" s="9">
        <v>44798</v>
      </c>
      <c r="AW2512" s="11">
        <f t="shared" si="1162"/>
        <v>3.6575342465753424</v>
      </c>
      <c r="AX2512">
        <v>10</v>
      </c>
      <c r="AY2512" s="12">
        <v>0.05</v>
      </c>
      <c r="AZ2512">
        <f t="shared" si="1163"/>
        <v>9.5000000000000001E-2</v>
      </c>
      <c r="BA2512" s="13">
        <f t="shared" si="1164"/>
        <v>132796</v>
      </c>
      <c r="BB2512" s="17" t="s">
        <v>2189</v>
      </c>
      <c r="BC2512">
        <f>MATCH(BB2512,MONTHLY_INDEX!$A:$A,0)</f>
        <v>798</v>
      </c>
      <c r="BD2512">
        <f>MATCH(AU2512,MONTHLY_INDEX!$1:$1,0)</f>
        <v>84</v>
      </c>
      <c r="BE2512">
        <f>INDEX(MONTHLY_INDEX!$1:$1048576,Final!BC2512,Final!BD2512)</f>
        <v>96</v>
      </c>
      <c r="BF2512">
        <f>MATCH($BF$1,MONTHLY_INDEX!$1:$1,0)</f>
        <v>127</v>
      </c>
      <c r="BG2512">
        <f>INDEX(MONTHLY_INDEX!$1:$1048576,Final!BC2512,Final!BF2512)</f>
        <v>95.3</v>
      </c>
      <c r="BH2512" s="23">
        <f t="shared" si="1156"/>
        <v>-7.2916666666666963E-3</v>
      </c>
      <c r="BI2512" s="14">
        <f t="shared" si="1157"/>
        <v>131827.69583333333</v>
      </c>
      <c r="BJ2512" s="14">
        <f t="shared" si="1158"/>
        <v>45805.609654965752</v>
      </c>
      <c r="BK2512" s="15">
        <f t="shared" si="1165"/>
        <v>86022.086178367579</v>
      </c>
      <c r="BL2512" s="52">
        <v>0</v>
      </c>
      <c r="BM2512" s="15">
        <f t="shared" si="1159"/>
        <v>86022.086178367579</v>
      </c>
    </row>
    <row r="2513" spans="1:65">
      <c r="A2513" s="8">
        <v>2511</v>
      </c>
      <c r="B2513" s="1" t="s">
        <v>44</v>
      </c>
      <c r="C2513" s="1">
        <v>1500</v>
      </c>
      <c r="D2513" s="1" t="s">
        <v>60</v>
      </c>
      <c r="E2513" s="1">
        <v>150000099</v>
      </c>
      <c r="F2513" s="1" t="s">
        <v>60</v>
      </c>
      <c r="G2513" s="1" t="s">
        <v>106</v>
      </c>
      <c r="H2513" s="1">
        <v>18</v>
      </c>
      <c r="I2513" s="1" t="s">
        <v>210</v>
      </c>
      <c r="J2513" s="1" t="s">
        <v>49</v>
      </c>
      <c r="K2513" s="1">
        <v>17406001</v>
      </c>
      <c r="L2513" s="1" t="s">
        <v>50</v>
      </c>
      <c r="M2513" s="1" t="s">
        <v>51</v>
      </c>
      <c r="N2513" s="1" t="s">
        <v>64</v>
      </c>
      <c r="O2513" s="1" t="s">
        <v>65</v>
      </c>
      <c r="P2513" s="1" t="s">
        <v>66</v>
      </c>
      <c r="Q2513" s="1" t="s">
        <v>67</v>
      </c>
      <c r="R2513" s="1" t="s">
        <v>87</v>
      </c>
      <c r="S2513" s="1" t="s">
        <v>88</v>
      </c>
      <c r="T2513" s="2">
        <v>43463</v>
      </c>
      <c r="U2513" s="2">
        <v>43463</v>
      </c>
      <c r="V2513" s="1" t="s">
        <v>52</v>
      </c>
      <c r="W2513" s="3">
        <v>1</v>
      </c>
      <c r="X2513" s="1" t="s">
        <v>53</v>
      </c>
      <c r="Y2513" s="4">
        <v>469552</v>
      </c>
      <c r="Z2513" s="4">
        <v>-54903</v>
      </c>
      <c r="AA2513" s="4">
        <v>0</v>
      </c>
      <c r="AB2513" s="4">
        <v>0</v>
      </c>
      <c r="AC2513" s="4">
        <v>0</v>
      </c>
      <c r="AD2513" s="4">
        <v>469552</v>
      </c>
      <c r="AE2513" s="5">
        <v>1555</v>
      </c>
      <c r="AF2513" s="1" t="s">
        <v>70</v>
      </c>
      <c r="AG2513" s="1" t="s">
        <v>71</v>
      </c>
      <c r="AH2513" s="1" t="s">
        <v>89</v>
      </c>
      <c r="AI2513" s="1" t="s">
        <v>57</v>
      </c>
      <c r="AJ2513" s="5">
        <v>10950</v>
      </c>
      <c r="AK2513" s="4">
        <v>-4889</v>
      </c>
      <c r="AL2513" s="4">
        <v>0</v>
      </c>
      <c r="AM2513" s="4">
        <v>0</v>
      </c>
      <c r="AN2513" s="4">
        <v>0</v>
      </c>
      <c r="AO2513" s="4">
        <v>-59792</v>
      </c>
      <c r="AP2513" s="4">
        <v>-59792</v>
      </c>
      <c r="AQ2513" s="4">
        <v>0</v>
      </c>
      <c r="AR2513" s="4">
        <v>409760</v>
      </c>
      <c r="AS2513" s="1" t="s">
        <v>52</v>
      </c>
      <c r="AT2513" s="9">
        <f t="shared" si="1160"/>
        <v>43463</v>
      </c>
      <c r="AU2513" s="9">
        <f t="shared" si="1161"/>
        <v>43435</v>
      </c>
      <c r="AV2513" s="9">
        <v>44798</v>
      </c>
      <c r="AW2513" s="11">
        <f t="shared" si="1162"/>
        <v>3.6575342465753424</v>
      </c>
      <c r="AX2513">
        <v>10</v>
      </c>
      <c r="AY2513" s="12">
        <v>0.05</v>
      </c>
      <c r="AZ2513">
        <f t="shared" si="1163"/>
        <v>9.5000000000000001E-2</v>
      </c>
      <c r="BA2513" s="13">
        <f t="shared" si="1164"/>
        <v>469552</v>
      </c>
      <c r="BB2513" s="17" t="s">
        <v>1871</v>
      </c>
      <c r="BC2513">
        <f>MATCH(BB2513,MONTHLY_INDEX!$A:$A,0)</f>
        <v>639</v>
      </c>
      <c r="BD2513">
        <f>MATCH(AU2513,MONTHLY_INDEX!$1:$1,0)</f>
        <v>84</v>
      </c>
      <c r="BE2513">
        <f>INDEX(MONTHLY_INDEX!$1:$1048576,Final!BC2513,Final!BD2513)</f>
        <v>111.6</v>
      </c>
      <c r="BF2513">
        <f>MATCH($BF$1,MONTHLY_INDEX!$1:$1,0)</f>
        <v>127</v>
      </c>
      <c r="BG2513">
        <f>INDEX(MONTHLY_INDEX!$1:$1048576,Final!BC2513,Final!BF2513)</f>
        <v>116.2</v>
      </c>
      <c r="BH2513" s="23">
        <f t="shared" si="1156"/>
        <v>4.1218637992831618E-2</v>
      </c>
      <c r="BI2513" s="14">
        <f t="shared" si="1157"/>
        <v>488906.29390681011</v>
      </c>
      <c r="BJ2513" s="14">
        <f t="shared" si="1158"/>
        <v>169878.19376638683</v>
      </c>
      <c r="BK2513" s="15">
        <f t="shared" si="1165"/>
        <v>319028.10014042328</v>
      </c>
      <c r="BL2513" s="52">
        <v>0</v>
      </c>
      <c r="BM2513" s="15">
        <f t="shared" si="1159"/>
        <v>319028.10014042328</v>
      </c>
    </row>
    <row r="2514" spans="1:65">
      <c r="A2514" s="8">
        <v>2512</v>
      </c>
      <c r="B2514" s="1" t="s">
        <v>44</v>
      </c>
      <c r="C2514" s="1">
        <v>1500</v>
      </c>
      <c r="D2514" s="1" t="s">
        <v>60</v>
      </c>
      <c r="E2514" s="1">
        <v>150000099</v>
      </c>
      <c r="F2514" s="1" t="s">
        <v>60</v>
      </c>
      <c r="G2514" s="1" t="s">
        <v>107</v>
      </c>
      <c r="H2514" s="1">
        <v>19</v>
      </c>
      <c r="I2514" s="1" t="s">
        <v>210</v>
      </c>
      <c r="J2514" s="1" t="s">
        <v>49</v>
      </c>
      <c r="K2514" s="1">
        <v>17406001</v>
      </c>
      <c r="L2514" s="1" t="s">
        <v>50</v>
      </c>
      <c r="M2514" s="1" t="s">
        <v>51</v>
      </c>
      <c r="N2514" s="1" t="s">
        <v>64</v>
      </c>
      <c r="O2514" s="1" t="s">
        <v>65</v>
      </c>
      <c r="P2514" s="1" t="s">
        <v>66</v>
      </c>
      <c r="Q2514" s="1" t="s">
        <v>67</v>
      </c>
      <c r="R2514" s="1" t="s">
        <v>87</v>
      </c>
      <c r="S2514" s="1" t="s">
        <v>88</v>
      </c>
      <c r="T2514" s="2">
        <v>43463</v>
      </c>
      <c r="U2514" s="2">
        <v>43463</v>
      </c>
      <c r="V2514" s="1" t="s">
        <v>52</v>
      </c>
      <c r="W2514" s="3">
        <v>1</v>
      </c>
      <c r="X2514" s="1" t="s">
        <v>53</v>
      </c>
      <c r="Y2514" s="4">
        <v>6861326</v>
      </c>
      <c r="Z2514" s="4">
        <v>-802271</v>
      </c>
      <c r="AA2514" s="4">
        <v>0</v>
      </c>
      <c r="AB2514" s="4">
        <v>0</v>
      </c>
      <c r="AC2514" s="4">
        <v>0</v>
      </c>
      <c r="AD2514" s="4">
        <v>6861326</v>
      </c>
      <c r="AE2514" s="5">
        <v>1555</v>
      </c>
      <c r="AF2514" s="1" t="s">
        <v>70</v>
      </c>
      <c r="AG2514" s="1" t="s">
        <v>71</v>
      </c>
      <c r="AH2514" s="1" t="s">
        <v>89</v>
      </c>
      <c r="AI2514" s="1" t="s">
        <v>57</v>
      </c>
      <c r="AJ2514" s="5">
        <v>10950</v>
      </c>
      <c r="AK2514" s="4">
        <v>-71435</v>
      </c>
      <c r="AL2514" s="4">
        <v>0</v>
      </c>
      <c r="AM2514" s="4">
        <v>0</v>
      </c>
      <c r="AN2514" s="4">
        <v>0</v>
      </c>
      <c r="AO2514" s="4">
        <v>-873706</v>
      </c>
      <c r="AP2514" s="4">
        <v>-873706</v>
      </c>
      <c r="AQ2514" s="4">
        <v>0</v>
      </c>
      <c r="AR2514" s="4">
        <v>5987620</v>
      </c>
      <c r="AS2514" s="1" t="s">
        <v>52</v>
      </c>
      <c r="AT2514" s="9">
        <f t="shared" si="1160"/>
        <v>43463</v>
      </c>
      <c r="AU2514" s="9">
        <f t="shared" si="1161"/>
        <v>43435</v>
      </c>
      <c r="AV2514" s="9">
        <v>44798</v>
      </c>
      <c r="AW2514" s="11">
        <f t="shared" si="1162"/>
        <v>3.6575342465753424</v>
      </c>
      <c r="AX2514">
        <v>10</v>
      </c>
      <c r="AY2514" s="12">
        <v>0.05</v>
      </c>
      <c r="AZ2514">
        <f t="shared" si="1163"/>
        <v>9.5000000000000001E-2</v>
      </c>
      <c r="BA2514" s="13">
        <f t="shared" si="1164"/>
        <v>6861326</v>
      </c>
      <c r="BI2514" s="14">
        <f t="shared" ref="BI2514:BI2516" si="1166">AR2514</f>
        <v>5987620</v>
      </c>
      <c r="BJ2514" s="14">
        <v>0</v>
      </c>
      <c r="BK2514" s="14">
        <f t="shared" ref="BK2514:BK2516" si="1167">AR2514</f>
        <v>5987620</v>
      </c>
      <c r="BL2514" s="52">
        <v>0</v>
      </c>
      <c r="BM2514" s="15">
        <f t="shared" ref="BM2514:BM2516" si="1168">AR2514</f>
        <v>5987620</v>
      </c>
    </row>
    <row r="2515" spans="1:65">
      <c r="A2515" s="8">
        <v>2513</v>
      </c>
      <c r="B2515" s="1" t="s">
        <v>44</v>
      </c>
      <c r="C2515" s="1">
        <v>1500</v>
      </c>
      <c r="D2515" s="1" t="s">
        <v>60</v>
      </c>
      <c r="E2515" s="1">
        <v>150000099</v>
      </c>
      <c r="F2515" s="1" t="s">
        <v>60</v>
      </c>
      <c r="G2515" s="1" t="s">
        <v>108</v>
      </c>
      <c r="H2515" s="1">
        <v>20</v>
      </c>
      <c r="I2515" s="1" t="s">
        <v>210</v>
      </c>
      <c r="J2515" s="1" t="s">
        <v>49</v>
      </c>
      <c r="K2515" s="1">
        <v>17406001</v>
      </c>
      <c r="L2515" s="1" t="s">
        <v>50</v>
      </c>
      <c r="M2515" s="1" t="s">
        <v>51</v>
      </c>
      <c r="N2515" s="1" t="s">
        <v>64</v>
      </c>
      <c r="O2515" s="1" t="s">
        <v>65</v>
      </c>
      <c r="P2515" s="1" t="s">
        <v>66</v>
      </c>
      <c r="Q2515" s="1" t="s">
        <v>67</v>
      </c>
      <c r="R2515" s="1" t="s">
        <v>87</v>
      </c>
      <c r="S2515" s="1" t="s">
        <v>88</v>
      </c>
      <c r="T2515" s="2">
        <v>43463</v>
      </c>
      <c r="U2515" s="2">
        <v>43463</v>
      </c>
      <c r="V2515" s="1" t="s">
        <v>52</v>
      </c>
      <c r="W2515" s="3">
        <v>1</v>
      </c>
      <c r="X2515" s="1" t="s">
        <v>53</v>
      </c>
      <c r="Y2515" s="4">
        <v>5552065</v>
      </c>
      <c r="Z2515" s="4">
        <v>-649185</v>
      </c>
      <c r="AA2515" s="4">
        <v>0</v>
      </c>
      <c r="AB2515" s="4">
        <v>0</v>
      </c>
      <c r="AC2515" s="4">
        <v>0</v>
      </c>
      <c r="AD2515" s="4">
        <v>5552065</v>
      </c>
      <c r="AE2515" s="5">
        <v>1555</v>
      </c>
      <c r="AF2515" s="1" t="s">
        <v>70</v>
      </c>
      <c r="AG2515" s="1" t="s">
        <v>71</v>
      </c>
      <c r="AH2515" s="1" t="s">
        <v>89</v>
      </c>
      <c r="AI2515" s="1" t="s">
        <v>57</v>
      </c>
      <c r="AJ2515" s="5">
        <v>10950</v>
      </c>
      <c r="AK2515" s="4">
        <v>-57804</v>
      </c>
      <c r="AL2515" s="4">
        <v>0</v>
      </c>
      <c r="AM2515" s="4">
        <v>0</v>
      </c>
      <c r="AN2515" s="4">
        <v>0</v>
      </c>
      <c r="AO2515" s="4">
        <v>-706989</v>
      </c>
      <c r="AP2515" s="4">
        <v>-706989</v>
      </c>
      <c r="AQ2515" s="4">
        <v>0</v>
      </c>
      <c r="AR2515" s="4">
        <v>4845076</v>
      </c>
      <c r="AS2515" s="1" t="s">
        <v>52</v>
      </c>
      <c r="AT2515" s="9">
        <f t="shared" si="1160"/>
        <v>43463</v>
      </c>
      <c r="AU2515" s="9">
        <f t="shared" si="1161"/>
        <v>43435</v>
      </c>
      <c r="AV2515" s="9">
        <v>44798</v>
      </c>
      <c r="AW2515" s="11">
        <f t="shared" si="1162"/>
        <v>3.6575342465753424</v>
      </c>
      <c r="AX2515">
        <v>10</v>
      </c>
      <c r="AY2515" s="12">
        <v>0.05</v>
      </c>
      <c r="AZ2515">
        <f t="shared" si="1163"/>
        <v>9.5000000000000001E-2</v>
      </c>
      <c r="BA2515" s="13">
        <f t="shared" si="1164"/>
        <v>5552065</v>
      </c>
      <c r="BI2515" s="14">
        <f t="shared" si="1166"/>
        <v>4845076</v>
      </c>
      <c r="BJ2515" s="14">
        <v>0</v>
      </c>
      <c r="BK2515" s="14">
        <f t="shared" si="1167"/>
        <v>4845076</v>
      </c>
      <c r="BL2515" s="52">
        <v>0</v>
      </c>
      <c r="BM2515" s="15">
        <f t="shared" si="1168"/>
        <v>4845076</v>
      </c>
    </row>
    <row r="2516" spans="1:65">
      <c r="A2516" s="8">
        <v>2514</v>
      </c>
      <c r="B2516" s="1" t="s">
        <v>44</v>
      </c>
      <c r="C2516" s="1">
        <v>1500</v>
      </c>
      <c r="D2516" s="1" t="s">
        <v>60</v>
      </c>
      <c r="E2516" s="1">
        <v>150000099</v>
      </c>
      <c r="F2516" s="1" t="s">
        <v>60</v>
      </c>
      <c r="G2516" s="1" t="s">
        <v>109</v>
      </c>
      <c r="H2516" s="1">
        <v>21</v>
      </c>
      <c r="I2516" s="1" t="s">
        <v>210</v>
      </c>
      <c r="J2516" s="1" t="s">
        <v>49</v>
      </c>
      <c r="K2516" s="1">
        <v>17406001</v>
      </c>
      <c r="L2516" s="1" t="s">
        <v>50</v>
      </c>
      <c r="M2516" s="1" t="s">
        <v>51</v>
      </c>
      <c r="N2516" s="1" t="s">
        <v>64</v>
      </c>
      <c r="O2516" s="1" t="s">
        <v>65</v>
      </c>
      <c r="P2516" s="1" t="s">
        <v>66</v>
      </c>
      <c r="Q2516" s="1" t="s">
        <v>67</v>
      </c>
      <c r="R2516" s="1" t="s">
        <v>87</v>
      </c>
      <c r="S2516" s="1" t="s">
        <v>88</v>
      </c>
      <c r="T2516" s="2">
        <v>43463</v>
      </c>
      <c r="U2516" s="2">
        <v>43463</v>
      </c>
      <c r="V2516" s="1" t="s">
        <v>52</v>
      </c>
      <c r="W2516" s="3">
        <v>1</v>
      </c>
      <c r="X2516" s="1" t="s">
        <v>53</v>
      </c>
      <c r="Y2516" s="4">
        <v>1950695</v>
      </c>
      <c r="Z2516" s="4">
        <v>-228806</v>
      </c>
      <c r="AA2516" s="4">
        <v>0</v>
      </c>
      <c r="AB2516" s="4">
        <v>0</v>
      </c>
      <c r="AC2516" s="4">
        <v>0</v>
      </c>
      <c r="AD2516" s="4">
        <v>1950695</v>
      </c>
      <c r="AE2516" s="5">
        <v>1555</v>
      </c>
      <c r="AF2516" s="1" t="s">
        <v>70</v>
      </c>
      <c r="AG2516" s="1" t="s">
        <v>71</v>
      </c>
      <c r="AH2516" s="1" t="s">
        <v>89</v>
      </c>
      <c r="AI2516" s="1" t="s">
        <v>57</v>
      </c>
      <c r="AJ2516" s="5">
        <v>10950</v>
      </c>
      <c r="AK2516" s="4">
        <v>-20300</v>
      </c>
      <c r="AL2516" s="4">
        <v>0</v>
      </c>
      <c r="AM2516" s="4">
        <v>0</v>
      </c>
      <c r="AN2516" s="4">
        <v>0</v>
      </c>
      <c r="AO2516" s="4">
        <v>-249106</v>
      </c>
      <c r="AP2516" s="4">
        <v>-249106</v>
      </c>
      <c r="AQ2516" s="4">
        <v>0</v>
      </c>
      <c r="AR2516" s="4">
        <v>1701589</v>
      </c>
      <c r="AS2516" s="1" t="s">
        <v>52</v>
      </c>
      <c r="AT2516" s="9">
        <f t="shared" si="1160"/>
        <v>43463</v>
      </c>
      <c r="AU2516" s="9">
        <f t="shared" si="1161"/>
        <v>43435</v>
      </c>
      <c r="AV2516" s="9">
        <v>44798</v>
      </c>
      <c r="AW2516" s="11">
        <f t="shared" si="1162"/>
        <v>3.6575342465753424</v>
      </c>
      <c r="AX2516">
        <v>10</v>
      </c>
      <c r="AY2516" s="12">
        <v>0.05</v>
      </c>
      <c r="AZ2516">
        <f t="shared" si="1163"/>
        <v>9.5000000000000001E-2</v>
      </c>
      <c r="BA2516" s="13">
        <f t="shared" si="1164"/>
        <v>1950695</v>
      </c>
      <c r="BI2516" s="14">
        <f t="shared" si="1166"/>
        <v>1701589</v>
      </c>
      <c r="BJ2516" s="14">
        <v>0</v>
      </c>
      <c r="BK2516" s="14">
        <f t="shared" si="1167"/>
        <v>1701589</v>
      </c>
      <c r="BL2516" s="52">
        <v>0</v>
      </c>
      <c r="BM2516" s="15">
        <f t="shared" si="1168"/>
        <v>1701589</v>
      </c>
    </row>
    <row r="2517" spans="1:65">
      <c r="A2517" s="8">
        <v>2515</v>
      </c>
      <c r="B2517" s="1" t="s">
        <v>44</v>
      </c>
      <c r="C2517" s="1">
        <v>1500</v>
      </c>
      <c r="D2517" s="1" t="s">
        <v>60</v>
      </c>
      <c r="E2517" s="1">
        <v>150000099</v>
      </c>
      <c r="F2517" s="1" t="s">
        <v>60</v>
      </c>
      <c r="G2517" s="1" t="s">
        <v>110</v>
      </c>
      <c r="H2517" s="1">
        <v>22</v>
      </c>
      <c r="I2517" s="1" t="s">
        <v>210</v>
      </c>
      <c r="J2517" s="1" t="s">
        <v>49</v>
      </c>
      <c r="K2517" s="1">
        <v>17406001</v>
      </c>
      <c r="L2517" s="1" t="s">
        <v>50</v>
      </c>
      <c r="M2517" s="1" t="s">
        <v>51</v>
      </c>
      <c r="N2517" s="1" t="s">
        <v>64</v>
      </c>
      <c r="O2517" s="1" t="s">
        <v>65</v>
      </c>
      <c r="P2517" s="1" t="s">
        <v>66</v>
      </c>
      <c r="Q2517" s="1" t="s">
        <v>67</v>
      </c>
      <c r="R2517" s="1" t="s">
        <v>87</v>
      </c>
      <c r="S2517" s="1" t="s">
        <v>88</v>
      </c>
      <c r="T2517" s="2">
        <v>43463</v>
      </c>
      <c r="U2517" s="2">
        <v>43463</v>
      </c>
      <c r="V2517" s="1" t="s">
        <v>52</v>
      </c>
      <c r="W2517" s="3">
        <v>1</v>
      </c>
      <c r="X2517" s="1" t="s">
        <v>53</v>
      </c>
      <c r="Y2517" s="4">
        <v>16789210</v>
      </c>
      <c r="Z2517" s="4">
        <v>-1963105</v>
      </c>
      <c r="AA2517" s="4">
        <v>0</v>
      </c>
      <c r="AB2517" s="4">
        <v>0</v>
      </c>
      <c r="AC2517" s="4">
        <v>0</v>
      </c>
      <c r="AD2517" s="4">
        <v>16789210</v>
      </c>
      <c r="AE2517" s="5">
        <v>1555</v>
      </c>
      <c r="AF2517" s="1" t="s">
        <v>70</v>
      </c>
      <c r="AG2517" s="1" t="s">
        <v>71</v>
      </c>
      <c r="AH2517" s="1" t="s">
        <v>89</v>
      </c>
      <c r="AI2517" s="1" t="s">
        <v>57</v>
      </c>
      <c r="AJ2517" s="5">
        <v>10950</v>
      </c>
      <c r="AK2517" s="4">
        <v>-174797</v>
      </c>
      <c r="AL2517" s="4">
        <v>0</v>
      </c>
      <c r="AM2517" s="4">
        <v>0</v>
      </c>
      <c r="AN2517" s="4">
        <v>0</v>
      </c>
      <c r="AO2517" s="4">
        <v>-2137902</v>
      </c>
      <c r="AP2517" s="4">
        <v>-2137902</v>
      </c>
      <c r="AQ2517" s="4">
        <v>0</v>
      </c>
      <c r="AR2517" s="4">
        <v>14651308</v>
      </c>
      <c r="AS2517" s="1" t="s">
        <v>52</v>
      </c>
      <c r="AT2517" s="9">
        <f t="shared" si="1160"/>
        <v>43463</v>
      </c>
      <c r="AU2517" s="9">
        <f t="shared" si="1161"/>
        <v>43435</v>
      </c>
      <c r="AV2517" s="9">
        <v>44798</v>
      </c>
      <c r="AW2517" s="11">
        <f t="shared" si="1162"/>
        <v>3.6575342465753424</v>
      </c>
      <c r="AX2517">
        <v>25</v>
      </c>
      <c r="AY2517" s="12">
        <v>0.05</v>
      </c>
      <c r="AZ2517">
        <f t="shared" si="1163"/>
        <v>3.7999999999999999E-2</v>
      </c>
      <c r="BA2517" s="13">
        <f t="shared" si="1164"/>
        <v>16789210</v>
      </c>
      <c r="BB2517" s="17" t="s">
        <v>2189</v>
      </c>
      <c r="BC2517">
        <f>MATCH(BB2517,MONTHLY_INDEX!$A:$A,0)</f>
        <v>798</v>
      </c>
      <c r="BD2517">
        <f>MATCH(AU2517,MONTHLY_INDEX!$1:$1,0)</f>
        <v>84</v>
      </c>
      <c r="BE2517">
        <f>INDEX(MONTHLY_INDEX!$1:$1048576,Final!BC2517,Final!BD2517)</f>
        <v>96</v>
      </c>
      <c r="BF2517">
        <f>MATCH($BF$1,MONTHLY_INDEX!$1:$1,0)</f>
        <v>127</v>
      </c>
      <c r="BG2517">
        <f>INDEX(MONTHLY_INDEX!$1:$1048576,Final!BC2517,Final!BF2517)</f>
        <v>95.3</v>
      </c>
      <c r="BH2517" s="23">
        <f>(BG2517-BE2517)/BE2517</f>
        <v>-7.2916666666666963E-3</v>
      </c>
      <c r="BI2517" s="14">
        <f>(1+BH2517)*BA2517</f>
        <v>16666788.677083332</v>
      </c>
      <c r="BJ2517" s="14">
        <f>BI2517*AZ2517*AW2517</f>
        <v>2316455.3139409246</v>
      </c>
      <c r="BK2517" s="15">
        <f t="shared" si="1165"/>
        <v>14350333.363142408</v>
      </c>
      <c r="BL2517" s="52">
        <v>0</v>
      </c>
      <c r="BM2517" s="15">
        <f>MAX((1-BL2517)*BK2517,BI2517*AY2517)</f>
        <v>14350333.363142408</v>
      </c>
    </row>
    <row r="2518" spans="1:65">
      <c r="A2518" s="8">
        <v>2516</v>
      </c>
      <c r="B2518" s="1" t="s">
        <v>44</v>
      </c>
      <c r="C2518" s="1">
        <v>1500</v>
      </c>
      <c r="D2518" s="1" t="s">
        <v>60</v>
      </c>
      <c r="E2518" s="1">
        <v>150000099</v>
      </c>
      <c r="F2518" s="1" t="s">
        <v>60</v>
      </c>
      <c r="G2518" s="1" t="s">
        <v>111</v>
      </c>
      <c r="H2518" s="1">
        <v>23</v>
      </c>
      <c r="I2518" s="1" t="s">
        <v>210</v>
      </c>
      <c r="J2518" s="1" t="s">
        <v>49</v>
      </c>
      <c r="K2518" s="1">
        <v>17406001</v>
      </c>
      <c r="L2518" s="1" t="s">
        <v>50</v>
      </c>
      <c r="M2518" s="1" t="s">
        <v>51</v>
      </c>
      <c r="N2518" s="1" t="s">
        <v>64</v>
      </c>
      <c r="O2518" s="1" t="s">
        <v>65</v>
      </c>
      <c r="P2518" s="1" t="s">
        <v>66</v>
      </c>
      <c r="Q2518" s="1" t="s">
        <v>67</v>
      </c>
      <c r="R2518" s="1" t="s">
        <v>87</v>
      </c>
      <c r="S2518" s="1" t="s">
        <v>88</v>
      </c>
      <c r="T2518" s="2">
        <v>43463</v>
      </c>
      <c r="U2518" s="2">
        <v>43463</v>
      </c>
      <c r="V2518" s="1" t="s">
        <v>52</v>
      </c>
      <c r="W2518" s="3">
        <v>1</v>
      </c>
      <c r="X2518" s="1" t="s">
        <v>53</v>
      </c>
      <c r="Y2518" s="4">
        <v>187647</v>
      </c>
      <c r="Z2518" s="4">
        <v>-21939</v>
      </c>
      <c r="AA2518" s="4">
        <v>0</v>
      </c>
      <c r="AB2518" s="4">
        <v>0</v>
      </c>
      <c r="AC2518" s="4">
        <v>0</v>
      </c>
      <c r="AD2518" s="4">
        <v>187647</v>
      </c>
      <c r="AE2518" s="5">
        <v>1555</v>
      </c>
      <c r="AF2518" s="1" t="s">
        <v>70</v>
      </c>
      <c r="AG2518" s="1" t="s">
        <v>71</v>
      </c>
      <c r="AH2518" s="1" t="s">
        <v>89</v>
      </c>
      <c r="AI2518" s="1" t="s">
        <v>57</v>
      </c>
      <c r="AJ2518" s="5">
        <v>10950</v>
      </c>
      <c r="AK2518" s="4">
        <v>-1954</v>
      </c>
      <c r="AL2518" s="4">
        <v>0</v>
      </c>
      <c r="AM2518" s="4">
        <v>0</v>
      </c>
      <c r="AN2518" s="4">
        <v>0</v>
      </c>
      <c r="AO2518" s="4">
        <v>-23893</v>
      </c>
      <c r="AP2518" s="4">
        <v>-23893</v>
      </c>
      <c r="AQ2518" s="4">
        <v>0</v>
      </c>
      <c r="AR2518" s="4">
        <v>163754</v>
      </c>
      <c r="AS2518" s="1" t="s">
        <v>52</v>
      </c>
      <c r="AT2518" s="9">
        <f t="shared" si="1160"/>
        <v>43463</v>
      </c>
      <c r="AU2518" s="9">
        <f t="shared" si="1161"/>
        <v>43435</v>
      </c>
      <c r="AV2518" s="9">
        <v>44798</v>
      </c>
      <c r="AW2518" s="11">
        <f t="shared" si="1162"/>
        <v>3.6575342465753424</v>
      </c>
      <c r="AX2518">
        <v>10</v>
      </c>
      <c r="AY2518" s="12">
        <v>0.05</v>
      </c>
      <c r="AZ2518">
        <f t="shared" si="1163"/>
        <v>9.5000000000000001E-2</v>
      </c>
      <c r="BA2518" s="13">
        <f t="shared" si="1164"/>
        <v>187647</v>
      </c>
      <c r="BI2518" s="14">
        <f t="shared" ref="BI2518:BI2522" si="1169">AR2518</f>
        <v>163754</v>
      </c>
      <c r="BJ2518" s="14">
        <v>0</v>
      </c>
      <c r="BK2518" s="14">
        <f t="shared" ref="BK2518:BK2522" si="1170">AR2518</f>
        <v>163754</v>
      </c>
      <c r="BL2518" s="52">
        <v>0</v>
      </c>
      <c r="BM2518" s="15">
        <f t="shared" ref="BM2518:BM2522" si="1171">AR2518</f>
        <v>163754</v>
      </c>
    </row>
    <row r="2519" spans="1:65">
      <c r="A2519" s="8">
        <v>2517</v>
      </c>
      <c r="B2519" s="1" t="s">
        <v>44</v>
      </c>
      <c r="C2519" s="1">
        <v>1500</v>
      </c>
      <c r="D2519" s="1" t="s">
        <v>60</v>
      </c>
      <c r="E2519" s="1">
        <v>150000099</v>
      </c>
      <c r="F2519" s="1" t="s">
        <v>112</v>
      </c>
      <c r="G2519" s="1" t="s">
        <v>113</v>
      </c>
      <c r="H2519" s="1">
        <v>24</v>
      </c>
      <c r="I2519" s="1" t="s">
        <v>210</v>
      </c>
      <c r="J2519" s="1" t="s">
        <v>49</v>
      </c>
      <c r="K2519" s="1">
        <v>17406001</v>
      </c>
      <c r="L2519" s="1" t="s">
        <v>50</v>
      </c>
      <c r="M2519" s="1" t="s">
        <v>51</v>
      </c>
      <c r="N2519" s="1" t="s">
        <v>64</v>
      </c>
      <c r="O2519" s="1" t="s">
        <v>65</v>
      </c>
      <c r="P2519" s="1" t="s">
        <v>66</v>
      </c>
      <c r="Q2519" s="1" t="s">
        <v>67</v>
      </c>
      <c r="R2519" s="1" t="s">
        <v>87</v>
      </c>
      <c r="S2519" s="1" t="s">
        <v>88</v>
      </c>
      <c r="T2519" s="2">
        <v>43463</v>
      </c>
      <c r="U2519" s="2">
        <v>43463</v>
      </c>
      <c r="V2519" s="1" t="s">
        <v>52</v>
      </c>
      <c r="W2519" s="3">
        <v>1</v>
      </c>
      <c r="X2519" s="1" t="s">
        <v>53</v>
      </c>
      <c r="Y2519" s="4">
        <v>1018616</v>
      </c>
      <c r="Z2519" s="4">
        <v>-119102.54</v>
      </c>
      <c r="AA2519" s="4">
        <v>0</v>
      </c>
      <c r="AB2519" s="4">
        <v>0</v>
      </c>
      <c r="AC2519" s="4">
        <v>0</v>
      </c>
      <c r="AD2519" s="4">
        <v>1018616</v>
      </c>
      <c r="AE2519" s="5">
        <v>1555</v>
      </c>
      <c r="AF2519" s="1" t="s">
        <v>70</v>
      </c>
      <c r="AG2519" s="1" t="s">
        <v>71</v>
      </c>
      <c r="AH2519" s="1" t="s">
        <v>89</v>
      </c>
      <c r="AI2519" s="1" t="s">
        <v>57</v>
      </c>
      <c r="AJ2519" s="5">
        <v>10950</v>
      </c>
      <c r="AK2519" s="4">
        <v>-10605</v>
      </c>
      <c r="AL2519" s="4">
        <v>0</v>
      </c>
      <c r="AM2519" s="4">
        <v>0</v>
      </c>
      <c r="AN2519" s="4">
        <v>0</v>
      </c>
      <c r="AO2519" s="4">
        <v>-129707.54</v>
      </c>
      <c r="AP2519" s="4">
        <v>-129707.54</v>
      </c>
      <c r="AQ2519" s="4">
        <v>0</v>
      </c>
      <c r="AR2519" s="4">
        <v>888908.46</v>
      </c>
      <c r="AS2519" s="1" t="s">
        <v>52</v>
      </c>
      <c r="AT2519" s="9">
        <f t="shared" si="1160"/>
        <v>43463</v>
      </c>
      <c r="AU2519" s="9">
        <f t="shared" si="1161"/>
        <v>43435</v>
      </c>
      <c r="AV2519" s="9">
        <v>44798</v>
      </c>
      <c r="AW2519" s="11">
        <f t="shared" si="1162"/>
        <v>3.6575342465753424</v>
      </c>
      <c r="AX2519">
        <v>10</v>
      </c>
      <c r="AY2519" s="12">
        <v>0.05</v>
      </c>
      <c r="AZ2519">
        <f t="shared" si="1163"/>
        <v>9.5000000000000001E-2</v>
      </c>
      <c r="BA2519" s="13">
        <f t="shared" si="1164"/>
        <v>1018616</v>
      </c>
      <c r="BB2519" s="16" t="s">
        <v>593</v>
      </c>
      <c r="BC2519" s="16" t="s">
        <v>593</v>
      </c>
      <c r="BD2519" s="16" t="s">
        <v>593</v>
      </c>
      <c r="BE2519" s="16" t="s">
        <v>593</v>
      </c>
      <c r="BF2519" s="16" t="s">
        <v>593</v>
      </c>
      <c r="BG2519" s="16" t="s">
        <v>593</v>
      </c>
      <c r="BH2519" s="16" t="s">
        <v>593</v>
      </c>
      <c r="BI2519" s="14">
        <f t="shared" si="1169"/>
        <v>888908.46</v>
      </c>
      <c r="BJ2519" s="14">
        <v>0</v>
      </c>
      <c r="BK2519" s="14">
        <f t="shared" si="1170"/>
        <v>888908.46</v>
      </c>
      <c r="BL2519" s="52">
        <v>0</v>
      </c>
      <c r="BM2519" s="15">
        <f t="shared" si="1171"/>
        <v>888908.46</v>
      </c>
    </row>
    <row r="2520" spans="1:65">
      <c r="A2520" s="8">
        <v>2518</v>
      </c>
      <c r="B2520" s="1" t="s">
        <v>44</v>
      </c>
      <c r="C2520" s="1">
        <v>1500</v>
      </c>
      <c r="D2520" s="1" t="s">
        <v>60</v>
      </c>
      <c r="E2520" s="1">
        <v>150000099</v>
      </c>
      <c r="F2520" s="1" t="s">
        <v>112</v>
      </c>
      <c r="G2520" s="1" t="s">
        <v>114</v>
      </c>
      <c r="H2520" s="1">
        <v>25</v>
      </c>
      <c r="I2520" s="1" t="s">
        <v>210</v>
      </c>
      <c r="J2520" s="1" t="s">
        <v>49</v>
      </c>
      <c r="K2520" s="1">
        <v>17406001</v>
      </c>
      <c r="L2520" s="1" t="s">
        <v>50</v>
      </c>
      <c r="M2520" s="1" t="s">
        <v>51</v>
      </c>
      <c r="N2520" s="1" t="s">
        <v>64</v>
      </c>
      <c r="O2520" s="1" t="s">
        <v>65</v>
      </c>
      <c r="P2520" s="1" t="s">
        <v>66</v>
      </c>
      <c r="Q2520" s="1" t="s">
        <v>67</v>
      </c>
      <c r="R2520" s="1" t="s">
        <v>87</v>
      </c>
      <c r="S2520" s="1" t="s">
        <v>88</v>
      </c>
      <c r="T2520" s="2">
        <v>43463</v>
      </c>
      <c r="U2520" s="2">
        <v>43463</v>
      </c>
      <c r="V2520" s="1" t="s">
        <v>52</v>
      </c>
      <c r="W2520" s="3">
        <v>1</v>
      </c>
      <c r="X2520" s="1" t="s">
        <v>53</v>
      </c>
      <c r="Y2520" s="4">
        <v>3860149</v>
      </c>
      <c r="Z2520" s="4">
        <v>-451352.95</v>
      </c>
      <c r="AA2520" s="4">
        <v>0</v>
      </c>
      <c r="AB2520" s="4">
        <v>0</v>
      </c>
      <c r="AC2520" s="4">
        <v>0</v>
      </c>
      <c r="AD2520" s="4">
        <v>3860149</v>
      </c>
      <c r="AE2520" s="5">
        <v>1555</v>
      </c>
      <c r="AF2520" s="1" t="s">
        <v>70</v>
      </c>
      <c r="AG2520" s="1" t="s">
        <v>71</v>
      </c>
      <c r="AH2520" s="1" t="s">
        <v>89</v>
      </c>
      <c r="AI2520" s="1" t="s">
        <v>57</v>
      </c>
      <c r="AJ2520" s="5">
        <v>10950</v>
      </c>
      <c r="AK2520" s="4">
        <v>-40189</v>
      </c>
      <c r="AL2520" s="4">
        <v>0</v>
      </c>
      <c r="AM2520" s="4">
        <v>0</v>
      </c>
      <c r="AN2520" s="4">
        <v>0</v>
      </c>
      <c r="AO2520" s="4">
        <v>-491541.95</v>
      </c>
      <c r="AP2520" s="4">
        <v>-491541.95</v>
      </c>
      <c r="AQ2520" s="4">
        <v>0</v>
      </c>
      <c r="AR2520" s="4">
        <v>3368607.05</v>
      </c>
      <c r="AS2520" s="1" t="s">
        <v>52</v>
      </c>
      <c r="AT2520" s="9">
        <f t="shared" si="1160"/>
        <v>43463</v>
      </c>
      <c r="AU2520" s="9">
        <f t="shared" si="1161"/>
        <v>43435</v>
      </c>
      <c r="AV2520" s="9">
        <v>44798</v>
      </c>
      <c r="AW2520" s="11">
        <f t="shared" si="1162"/>
        <v>3.6575342465753424</v>
      </c>
      <c r="AX2520">
        <v>10</v>
      </c>
      <c r="AY2520" s="12">
        <v>0.05</v>
      </c>
      <c r="AZ2520">
        <f t="shared" si="1163"/>
        <v>9.5000000000000001E-2</v>
      </c>
      <c r="BA2520" s="13">
        <f t="shared" si="1164"/>
        <v>3860149</v>
      </c>
      <c r="BB2520" s="16" t="s">
        <v>593</v>
      </c>
      <c r="BC2520" s="16" t="s">
        <v>593</v>
      </c>
      <c r="BD2520" s="16" t="s">
        <v>593</v>
      </c>
      <c r="BE2520" s="16" t="s">
        <v>593</v>
      </c>
      <c r="BF2520" s="16" t="s">
        <v>593</v>
      </c>
      <c r="BG2520" s="16" t="s">
        <v>593</v>
      </c>
      <c r="BH2520" s="16" t="s">
        <v>593</v>
      </c>
      <c r="BI2520" s="14">
        <f t="shared" si="1169"/>
        <v>3368607.05</v>
      </c>
      <c r="BJ2520" s="14">
        <v>0</v>
      </c>
      <c r="BK2520" s="14">
        <f t="shared" si="1170"/>
        <v>3368607.05</v>
      </c>
      <c r="BL2520" s="52">
        <v>0</v>
      </c>
      <c r="BM2520" s="15">
        <f t="shared" si="1171"/>
        <v>3368607.05</v>
      </c>
    </row>
    <row r="2521" spans="1:65">
      <c r="A2521" s="8">
        <v>2519</v>
      </c>
      <c r="B2521" s="1" t="s">
        <v>44</v>
      </c>
      <c r="C2521" s="1">
        <v>1500</v>
      </c>
      <c r="D2521" s="1" t="s">
        <v>60</v>
      </c>
      <c r="E2521" s="1">
        <v>150000099</v>
      </c>
      <c r="F2521" s="1" t="s">
        <v>60</v>
      </c>
      <c r="G2521" s="1" t="s">
        <v>115</v>
      </c>
      <c r="H2521" s="1">
        <v>26</v>
      </c>
      <c r="I2521" s="1" t="s">
        <v>210</v>
      </c>
      <c r="J2521" s="1" t="s">
        <v>49</v>
      </c>
      <c r="K2521" s="1">
        <v>17406001</v>
      </c>
      <c r="L2521" s="1" t="s">
        <v>50</v>
      </c>
      <c r="M2521" s="1" t="s">
        <v>51</v>
      </c>
      <c r="N2521" s="1" t="s">
        <v>64</v>
      </c>
      <c r="O2521" s="1" t="s">
        <v>65</v>
      </c>
      <c r="P2521" s="1" t="s">
        <v>66</v>
      </c>
      <c r="Q2521" s="1" t="s">
        <v>67</v>
      </c>
      <c r="R2521" s="1" t="s">
        <v>87</v>
      </c>
      <c r="S2521" s="1" t="s">
        <v>88</v>
      </c>
      <c r="T2521" s="2">
        <v>43463</v>
      </c>
      <c r="U2521" s="2">
        <v>43463</v>
      </c>
      <c r="V2521" s="1" t="s">
        <v>52</v>
      </c>
      <c r="W2521" s="3">
        <v>1</v>
      </c>
      <c r="X2521" s="1" t="s">
        <v>53</v>
      </c>
      <c r="Y2521" s="4">
        <v>120000</v>
      </c>
      <c r="Z2521" s="4">
        <v>-14031</v>
      </c>
      <c r="AA2521" s="4">
        <v>0</v>
      </c>
      <c r="AB2521" s="4">
        <v>0</v>
      </c>
      <c r="AC2521" s="4">
        <v>0</v>
      </c>
      <c r="AD2521" s="4">
        <v>120000</v>
      </c>
      <c r="AE2521" s="5">
        <v>1555</v>
      </c>
      <c r="AF2521" s="1" t="s">
        <v>70</v>
      </c>
      <c r="AG2521" s="1" t="s">
        <v>71</v>
      </c>
      <c r="AH2521" s="1" t="s">
        <v>89</v>
      </c>
      <c r="AI2521" s="1" t="s">
        <v>57</v>
      </c>
      <c r="AJ2521" s="5">
        <v>10950</v>
      </c>
      <c r="AK2521" s="4">
        <v>-1249</v>
      </c>
      <c r="AL2521" s="4">
        <v>0</v>
      </c>
      <c r="AM2521" s="4">
        <v>0</v>
      </c>
      <c r="AN2521" s="4">
        <v>0</v>
      </c>
      <c r="AO2521" s="4">
        <v>-15280</v>
      </c>
      <c r="AP2521" s="4">
        <v>-15280</v>
      </c>
      <c r="AQ2521" s="4">
        <v>0</v>
      </c>
      <c r="AR2521" s="4">
        <v>104720</v>
      </c>
      <c r="AS2521" s="1" t="s">
        <v>52</v>
      </c>
      <c r="AT2521" s="9">
        <f t="shared" si="1160"/>
        <v>43463</v>
      </c>
      <c r="AU2521" s="9">
        <f t="shared" si="1161"/>
        <v>43435</v>
      </c>
      <c r="AV2521" s="9">
        <v>44798</v>
      </c>
      <c r="AW2521" s="11">
        <f t="shared" si="1162"/>
        <v>3.6575342465753424</v>
      </c>
      <c r="AX2521">
        <v>10</v>
      </c>
      <c r="AY2521" s="12">
        <v>0.05</v>
      </c>
      <c r="AZ2521">
        <f t="shared" si="1163"/>
        <v>9.5000000000000001E-2</v>
      </c>
      <c r="BA2521" s="13">
        <f t="shared" si="1164"/>
        <v>120000</v>
      </c>
      <c r="BI2521" s="14">
        <f t="shared" si="1169"/>
        <v>104720</v>
      </c>
      <c r="BJ2521" s="14">
        <v>0</v>
      </c>
      <c r="BK2521" s="14">
        <f t="shared" si="1170"/>
        <v>104720</v>
      </c>
      <c r="BL2521" s="52">
        <v>0</v>
      </c>
      <c r="BM2521" s="15">
        <f t="shared" si="1171"/>
        <v>104720</v>
      </c>
    </row>
    <row r="2522" spans="1:65">
      <c r="A2522" s="8">
        <v>2520</v>
      </c>
      <c r="B2522" s="1" t="s">
        <v>44</v>
      </c>
      <c r="C2522" s="1">
        <v>1500</v>
      </c>
      <c r="D2522" s="1" t="s">
        <v>60</v>
      </c>
      <c r="E2522" s="1">
        <v>150000099</v>
      </c>
      <c r="F2522" s="1" t="s">
        <v>112</v>
      </c>
      <c r="G2522" s="1" t="s">
        <v>116</v>
      </c>
      <c r="H2522" s="1">
        <v>27</v>
      </c>
      <c r="I2522" s="1" t="s">
        <v>210</v>
      </c>
      <c r="J2522" s="1" t="s">
        <v>49</v>
      </c>
      <c r="K2522" s="1">
        <v>17406001</v>
      </c>
      <c r="L2522" s="1" t="s">
        <v>50</v>
      </c>
      <c r="M2522" s="1" t="s">
        <v>51</v>
      </c>
      <c r="N2522" s="1" t="s">
        <v>64</v>
      </c>
      <c r="O2522" s="1" t="s">
        <v>65</v>
      </c>
      <c r="P2522" s="1" t="s">
        <v>66</v>
      </c>
      <c r="Q2522" s="1" t="s">
        <v>67</v>
      </c>
      <c r="R2522" s="1" t="s">
        <v>87</v>
      </c>
      <c r="S2522" s="1" t="s">
        <v>88</v>
      </c>
      <c r="T2522" s="2">
        <v>43463</v>
      </c>
      <c r="U2522" s="2">
        <v>43463</v>
      </c>
      <c r="V2522" s="1" t="s">
        <v>52</v>
      </c>
      <c r="W2522" s="3">
        <v>1</v>
      </c>
      <c r="X2522" s="1" t="s">
        <v>53</v>
      </c>
      <c r="Y2522" s="4">
        <v>4339035</v>
      </c>
      <c r="Z2522" s="4">
        <v>-507347.51</v>
      </c>
      <c r="AA2522" s="4">
        <v>0</v>
      </c>
      <c r="AB2522" s="4">
        <v>0</v>
      </c>
      <c r="AC2522" s="4">
        <v>0</v>
      </c>
      <c r="AD2522" s="4">
        <v>4339035</v>
      </c>
      <c r="AE2522" s="5">
        <v>1555</v>
      </c>
      <c r="AF2522" s="1" t="s">
        <v>70</v>
      </c>
      <c r="AG2522" s="1" t="s">
        <v>71</v>
      </c>
      <c r="AH2522" s="1" t="s">
        <v>89</v>
      </c>
      <c r="AI2522" s="1" t="s">
        <v>57</v>
      </c>
      <c r="AJ2522" s="5">
        <v>10950</v>
      </c>
      <c r="AK2522" s="4">
        <v>-45175</v>
      </c>
      <c r="AL2522" s="4">
        <v>0</v>
      </c>
      <c r="AM2522" s="4">
        <v>0</v>
      </c>
      <c r="AN2522" s="4">
        <v>0</v>
      </c>
      <c r="AO2522" s="4">
        <v>-552522.51</v>
      </c>
      <c r="AP2522" s="4">
        <v>-552522.51</v>
      </c>
      <c r="AQ2522" s="4">
        <v>0</v>
      </c>
      <c r="AR2522" s="4">
        <v>3786512.49</v>
      </c>
      <c r="AS2522" s="1" t="s">
        <v>52</v>
      </c>
      <c r="AT2522" s="9">
        <f t="shared" si="1160"/>
        <v>43463</v>
      </c>
      <c r="AU2522" s="9">
        <f t="shared" si="1161"/>
        <v>43435</v>
      </c>
      <c r="AV2522" s="9">
        <v>44798</v>
      </c>
      <c r="AW2522" s="11">
        <f t="shared" si="1162"/>
        <v>3.6575342465753424</v>
      </c>
      <c r="AX2522">
        <v>10</v>
      </c>
      <c r="AY2522" s="12">
        <v>0.05</v>
      </c>
      <c r="AZ2522">
        <f t="shared" si="1163"/>
        <v>9.5000000000000001E-2</v>
      </c>
      <c r="BA2522" s="13">
        <f t="shared" si="1164"/>
        <v>4339035</v>
      </c>
      <c r="BB2522" s="16" t="s">
        <v>593</v>
      </c>
      <c r="BC2522" s="16" t="s">
        <v>593</v>
      </c>
      <c r="BD2522" s="16" t="s">
        <v>593</v>
      </c>
      <c r="BE2522" s="16" t="s">
        <v>593</v>
      </c>
      <c r="BF2522" s="16" t="s">
        <v>593</v>
      </c>
      <c r="BG2522" s="16" t="s">
        <v>593</v>
      </c>
      <c r="BH2522" s="16" t="s">
        <v>593</v>
      </c>
      <c r="BI2522" s="14">
        <f t="shared" si="1169"/>
        <v>3786512.49</v>
      </c>
      <c r="BJ2522" s="14">
        <v>0</v>
      </c>
      <c r="BK2522" s="14">
        <f t="shared" si="1170"/>
        <v>3786512.49</v>
      </c>
      <c r="BL2522" s="52">
        <v>0</v>
      </c>
      <c r="BM2522" s="15">
        <f t="shared" si="1171"/>
        <v>3786512.49</v>
      </c>
    </row>
    <row r="2523" spans="1:65">
      <c r="A2523" s="8">
        <v>2521</v>
      </c>
      <c r="B2523" s="1" t="s">
        <v>44</v>
      </c>
      <c r="C2523" s="1">
        <v>1500</v>
      </c>
      <c r="D2523" s="1" t="s">
        <v>60</v>
      </c>
      <c r="E2523" s="1">
        <v>150000100</v>
      </c>
      <c r="F2523" s="1" t="s">
        <v>60</v>
      </c>
      <c r="G2523" s="1" t="s">
        <v>86</v>
      </c>
      <c r="H2523" s="1">
        <v>1</v>
      </c>
      <c r="I2523" s="1" t="s">
        <v>211</v>
      </c>
      <c r="J2523" s="1" t="s">
        <v>49</v>
      </c>
      <c r="K2523" s="1">
        <v>17406001</v>
      </c>
      <c r="L2523" s="1" t="s">
        <v>50</v>
      </c>
      <c r="M2523" s="1" t="s">
        <v>51</v>
      </c>
      <c r="N2523" s="1" t="s">
        <v>64</v>
      </c>
      <c r="O2523" s="1" t="s">
        <v>65</v>
      </c>
      <c r="P2523" s="1" t="s">
        <v>66</v>
      </c>
      <c r="Q2523" s="1" t="s">
        <v>67</v>
      </c>
      <c r="R2523" s="1" t="s">
        <v>87</v>
      </c>
      <c r="S2523" s="1" t="s">
        <v>88</v>
      </c>
      <c r="T2523" s="2">
        <v>43463</v>
      </c>
      <c r="U2523" s="2">
        <v>43463</v>
      </c>
      <c r="V2523" s="1" t="s">
        <v>52</v>
      </c>
      <c r="W2523" s="3">
        <v>1</v>
      </c>
      <c r="X2523" s="1" t="s">
        <v>53</v>
      </c>
      <c r="Y2523" s="4">
        <v>892500</v>
      </c>
      <c r="Z2523" s="4">
        <v>-104356</v>
      </c>
      <c r="AA2523" s="4">
        <v>0</v>
      </c>
      <c r="AB2523" s="4">
        <v>0</v>
      </c>
      <c r="AC2523" s="4">
        <v>0</v>
      </c>
      <c r="AD2523" s="4">
        <v>892500</v>
      </c>
      <c r="AE2523" s="5">
        <v>1555</v>
      </c>
      <c r="AF2523" s="1" t="s">
        <v>70</v>
      </c>
      <c r="AG2523" s="1" t="s">
        <v>71</v>
      </c>
      <c r="AH2523" s="1" t="s">
        <v>89</v>
      </c>
      <c r="AI2523" s="1" t="s">
        <v>57</v>
      </c>
      <c r="AJ2523" s="5">
        <v>10950</v>
      </c>
      <c r="AK2523" s="4">
        <v>-9292</v>
      </c>
      <c r="AL2523" s="4">
        <v>0</v>
      </c>
      <c r="AM2523" s="4">
        <v>0</v>
      </c>
      <c r="AN2523" s="4">
        <v>0</v>
      </c>
      <c r="AO2523" s="4">
        <v>-113648</v>
      </c>
      <c r="AP2523" s="4">
        <v>-113648</v>
      </c>
      <c r="AQ2523" s="4">
        <v>0</v>
      </c>
      <c r="AR2523" s="4">
        <v>778852</v>
      </c>
      <c r="AS2523" s="1" t="s">
        <v>52</v>
      </c>
      <c r="AT2523" s="9">
        <f t="shared" si="1160"/>
        <v>43463</v>
      </c>
      <c r="AU2523" s="9">
        <f t="shared" si="1161"/>
        <v>43435</v>
      </c>
      <c r="AV2523" s="9">
        <v>44798</v>
      </c>
      <c r="AW2523" s="11">
        <f t="shared" si="1162"/>
        <v>3.6575342465753424</v>
      </c>
      <c r="AX2523">
        <v>10</v>
      </c>
      <c r="AY2523" s="12">
        <v>0.05</v>
      </c>
      <c r="AZ2523">
        <f t="shared" si="1163"/>
        <v>9.5000000000000001E-2</v>
      </c>
      <c r="BA2523" s="13">
        <f t="shared" si="1164"/>
        <v>892500</v>
      </c>
      <c r="BB2523" s="17" t="s">
        <v>1853</v>
      </c>
      <c r="BC2523">
        <f>MATCH(BB2523,MONTHLY_INDEX!$A:$A,0)</f>
        <v>630</v>
      </c>
      <c r="BD2523">
        <f>MATCH(AU2523,MONTHLY_INDEX!$1:$1,0)</f>
        <v>84</v>
      </c>
      <c r="BE2523">
        <f>INDEX(MONTHLY_INDEX!$1:$1048576,Final!BC2523,Final!BD2523)</f>
        <v>114.9</v>
      </c>
      <c r="BF2523">
        <f>MATCH($BF$1,MONTHLY_INDEX!$1:$1,0)</f>
        <v>127</v>
      </c>
      <c r="BG2523">
        <f>INDEX(MONTHLY_INDEX!$1:$1048576,Final!BC2523,Final!BF2523)</f>
        <v>151.1</v>
      </c>
      <c r="BH2523" s="23">
        <f t="shared" ref="BH2523:BH2540" si="1172">(BG2523-BE2523)/BE2523</f>
        <v>0.31505657093124445</v>
      </c>
      <c r="BI2523" s="14">
        <f t="shared" ref="BI2523:BI2540" si="1173">(1+BH2523)*BA2523</f>
        <v>1173687.9895561356</v>
      </c>
      <c r="BJ2523" s="14">
        <f t="shared" ref="BJ2523:BJ2540" si="1174">BI2523*AZ2523*AW2523</f>
        <v>407816.38157659426</v>
      </c>
      <c r="BK2523" s="15">
        <f t="shared" si="1165"/>
        <v>765871.60797954141</v>
      </c>
      <c r="BL2523" s="52">
        <v>0</v>
      </c>
      <c r="BM2523" s="15">
        <f t="shared" ref="BM2523:BM2540" si="1175">MAX((1-BL2523)*BK2523,BI2523*AY2523)</f>
        <v>765871.60797954141</v>
      </c>
    </row>
    <row r="2524" spans="1:65">
      <c r="A2524" s="8">
        <v>2522</v>
      </c>
      <c r="B2524" s="1" t="s">
        <v>44</v>
      </c>
      <c r="C2524" s="1">
        <v>1500</v>
      </c>
      <c r="D2524" s="1" t="s">
        <v>60</v>
      </c>
      <c r="E2524" s="1">
        <v>150000100</v>
      </c>
      <c r="F2524" s="1" t="s">
        <v>60</v>
      </c>
      <c r="G2524" s="1" t="s">
        <v>90</v>
      </c>
      <c r="H2524" s="1">
        <v>2</v>
      </c>
      <c r="I2524" s="1" t="s">
        <v>211</v>
      </c>
      <c r="J2524" s="1" t="s">
        <v>49</v>
      </c>
      <c r="K2524" s="1">
        <v>17406001</v>
      </c>
      <c r="L2524" s="1" t="s">
        <v>50</v>
      </c>
      <c r="M2524" s="1" t="s">
        <v>51</v>
      </c>
      <c r="N2524" s="1" t="s">
        <v>64</v>
      </c>
      <c r="O2524" s="1" t="s">
        <v>65</v>
      </c>
      <c r="P2524" s="1" t="s">
        <v>66</v>
      </c>
      <c r="Q2524" s="1" t="s">
        <v>67</v>
      </c>
      <c r="R2524" s="1" t="s">
        <v>87</v>
      </c>
      <c r="S2524" s="1" t="s">
        <v>88</v>
      </c>
      <c r="T2524" s="2">
        <v>43463</v>
      </c>
      <c r="U2524" s="2">
        <v>43463</v>
      </c>
      <c r="V2524" s="1" t="s">
        <v>52</v>
      </c>
      <c r="W2524" s="3">
        <v>1</v>
      </c>
      <c r="X2524" s="1" t="s">
        <v>53</v>
      </c>
      <c r="Y2524" s="4">
        <v>472500</v>
      </c>
      <c r="Z2524" s="4">
        <v>-55247</v>
      </c>
      <c r="AA2524" s="4">
        <v>0</v>
      </c>
      <c r="AB2524" s="4">
        <v>0</v>
      </c>
      <c r="AC2524" s="4">
        <v>0</v>
      </c>
      <c r="AD2524" s="4">
        <v>472500</v>
      </c>
      <c r="AE2524" s="5">
        <v>1555</v>
      </c>
      <c r="AF2524" s="1" t="s">
        <v>70</v>
      </c>
      <c r="AG2524" s="1" t="s">
        <v>71</v>
      </c>
      <c r="AH2524" s="1" t="s">
        <v>89</v>
      </c>
      <c r="AI2524" s="1" t="s">
        <v>57</v>
      </c>
      <c r="AJ2524" s="5">
        <v>10950</v>
      </c>
      <c r="AK2524" s="4">
        <v>-4919</v>
      </c>
      <c r="AL2524" s="4">
        <v>0</v>
      </c>
      <c r="AM2524" s="4">
        <v>0</v>
      </c>
      <c r="AN2524" s="4">
        <v>0</v>
      </c>
      <c r="AO2524" s="4">
        <v>-60166</v>
      </c>
      <c r="AP2524" s="4">
        <v>-60166</v>
      </c>
      <c r="AQ2524" s="4">
        <v>0</v>
      </c>
      <c r="AR2524" s="4">
        <v>412334</v>
      </c>
      <c r="AS2524" s="1" t="s">
        <v>52</v>
      </c>
      <c r="AT2524" s="9">
        <f t="shared" si="1160"/>
        <v>43463</v>
      </c>
      <c r="AU2524" s="9">
        <f t="shared" si="1161"/>
        <v>43435</v>
      </c>
      <c r="AV2524" s="9">
        <v>44798</v>
      </c>
      <c r="AW2524" s="11">
        <f t="shared" si="1162"/>
        <v>3.6575342465753424</v>
      </c>
      <c r="AX2524">
        <v>10</v>
      </c>
      <c r="AY2524" s="12">
        <v>0.05</v>
      </c>
      <c r="AZ2524">
        <f t="shared" si="1163"/>
        <v>9.5000000000000001E-2</v>
      </c>
      <c r="BA2524" s="13">
        <f t="shared" si="1164"/>
        <v>472500</v>
      </c>
      <c r="BB2524" s="17" t="s">
        <v>2189</v>
      </c>
      <c r="BC2524">
        <f>MATCH(BB2524,MONTHLY_INDEX!$A:$A,0)</f>
        <v>798</v>
      </c>
      <c r="BD2524">
        <f>MATCH(AU2524,MONTHLY_INDEX!$1:$1,0)</f>
        <v>84</v>
      </c>
      <c r="BE2524">
        <f>INDEX(MONTHLY_INDEX!$1:$1048576,Final!BC2524,Final!BD2524)</f>
        <v>96</v>
      </c>
      <c r="BF2524">
        <f>MATCH($BF$1,MONTHLY_INDEX!$1:$1,0)</f>
        <v>127</v>
      </c>
      <c r="BG2524">
        <f>INDEX(MONTHLY_INDEX!$1:$1048576,Final!BC2524,Final!BF2524)</f>
        <v>95.3</v>
      </c>
      <c r="BH2524" s="23">
        <f t="shared" si="1172"/>
        <v>-7.2916666666666963E-3</v>
      </c>
      <c r="BI2524" s="14">
        <f t="shared" si="1173"/>
        <v>469054.6875</v>
      </c>
      <c r="BJ2524" s="14">
        <f t="shared" si="1174"/>
        <v>162980.4403895548</v>
      </c>
      <c r="BK2524" s="15">
        <f t="shared" si="1165"/>
        <v>306074.24711044517</v>
      </c>
      <c r="BL2524" s="52">
        <v>0</v>
      </c>
      <c r="BM2524" s="15">
        <f t="shared" si="1175"/>
        <v>306074.24711044517</v>
      </c>
    </row>
    <row r="2525" spans="1:65">
      <c r="A2525" s="8">
        <v>2523</v>
      </c>
      <c r="B2525" s="1" t="s">
        <v>44</v>
      </c>
      <c r="C2525" s="1">
        <v>1500</v>
      </c>
      <c r="D2525" s="1" t="s">
        <v>60</v>
      </c>
      <c r="E2525" s="1">
        <v>150000100</v>
      </c>
      <c r="F2525" s="1" t="s">
        <v>60</v>
      </c>
      <c r="G2525" s="1" t="s">
        <v>91</v>
      </c>
      <c r="H2525" s="1">
        <v>3</v>
      </c>
      <c r="I2525" s="1" t="s">
        <v>211</v>
      </c>
      <c r="J2525" s="1" t="s">
        <v>49</v>
      </c>
      <c r="K2525" s="1">
        <v>17406001</v>
      </c>
      <c r="L2525" s="1" t="s">
        <v>50</v>
      </c>
      <c r="M2525" s="1" t="s">
        <v>51</v>
      </c>
      <c r="N2525" s="1" t="s">
        <v>64</v>
      </c>
      <c r="O2525" s="1" t="s">
        <v>65</v>
      </c>
      <c r="P2525" s="1" t="s">
        <v>66</v>
      </c>
      <c r="Q2525" s="1" t="s">
        <v>67</v>
      </c>
      <c r="R2525" s="1" t="s">
        <v>87</v>
      </c>
      <c r="S2525" s="1" t="s">
        <v>88</v>
      </c>
      <c r="T2525" s="2">
        <v>43463</v>
      </c>
      <c r="U2525" s="2">
        <v>43463</v>
      </c>
      <c r="V2525" s="1" t="s">
        <v>52</v>
      </c>
      <c r="W2525" s="3">
        <v>1</v>
      </c>
      <c r="X2525" s="1" t="s">
        <v>53</v>
      </c>
      <c r="Y2525" s="4">
        <v>637760</v>
      </c>
      <c r="Z2525" s="4">
        <v>-74569</v>
      </c>
      <c r="AA2525" s="4">
        <v>0</v>
      </c>
      <c r="AB2525" s="4">
        <v>0</v>
      </c>
      <c r="AC2525" s="4">
        <v>0</v>
      </c>
      <c r="AD2525" s="4">
        <v>637760</v>
      </c>
      <c r="AE2525" s="5">
        <v>1555</v>
      </c>
      <c r="AF2525" s="1" t="s">
        <v>70</v>
      </c>
      <c r="AG2525" s="1" t="s">
        <v>71</v>
      </c>
      <c r="AH2525" s="1" t="s">
        <v>89</v>
      </c>
      <c r="AI2525" s="1" t="s">
        <v>57</v>
      </c>
      <c r="AJ2525" s="5">
        <v>10950</v>
      </c>
      <c r="AK2525" s="4">
        <v>-6640</v>
      </c>
      <c r="AL2525" s="4">
        <v>0</v>
      </c>
      <c r="AM2525" s="4">
        <v>0</v>
      </c>
      <c r="AN2525" s="4">
        <v>0</v>
      </c>
      <c r="AO2525" s="4">
        <v>-81209</v>
      </c>
      <c r="AP2525" s="4">
        <v>-81209</v>
      </c>
      <c r="AQ2525" s="4">
        <v>0</v>
      </c>
      <c r="AR2525" s="4">
        <v>556551</v>
      </c>
      <c r="AS2525" s="1" t="s">
        <v>52</v>
      </c>
      <c r="AT2525" s="9">
        <f t="shared" si="1160"/>
        <v>43463</v>
      </c>
      <c r="AU2525" s="9">
        <f t="shared" si="1161"/>
        <v>43435</v>
      </c>
      <c r="AV2525" s="9">
        <v>44798</v>
      </c>
      <c r="AW2525" s="11">
        <f t="shared" si="1162"/>
        <v>3.6575342465753424</v>
      </c>
      <c r="AX2525">
        <v>10</v>
      </c>
      <c r="AY2525" s="12">
        <v>0.05</v>
      </c>
      <c r="AZ2525">
        <f t="shared" si="1163"/>
        <v>9.5000000000000001E-2</v>
      </c>
      <c r="BA2525" s="13">
        <f t="shared" si="1164"/>
        <v>637760</v>
      </c>
      <c r="BB2525" s="17" t="s">
        <v>2189</v>
      </c>
      <c r="BC2525">
        <f>MATCH(BB2525,MONTHLY_INDEX!$A:$A,0)</f>
        <v>798</v>
      </c>
      <c r="BD2525">
        <f>MATCH(AU2525,MONTHLY_INDEX!$1:$1,0)</f>
        <v>84</v>
      </c>
      <c r="BE2525">
        <f>INDEX(MONTHLY_INDEX!$1:$1048576,Final!BC2525,Final!BD2525)</f>
        <v>96</v>
      </c>
      <c r="BF2525">
        <f>MATCH($BF$1,MONTHLY_INDEX!$1:$1,0)</f>
        <v>127</v>
      </c>
      <c r="BG2525">
        <f>INDEX(MONTHLY_INDEX!$1:$1048576,Final!BC2525,Final!BF2525)</f>
        <v>95.3</v>
      </c>
      <c r="BH2525" s="23">
        <f t="shared" si="1172"/>
        <v>-7.2916666666666963E-3</v>
      </c>
      <c r="BI2525" s="14">
        <f t="shared" si="1173"/>
        <v>633109.66666666663</v>
      </c>
      <c r="BJ2525" s="14">
        <f t="shared" si="1174"/>
        <v>219983.92732876711</v>
      </c>
      <c r="BK2525" s="15">
        <f t="shared" si="1165"/>
        <v>413125.73933789949</v>
      </c>
      <c r="BL2525" s="52">
        <v>0</v>
      </c>
      <c r="BM2525" s="15">
        <f t="shared" si="1175"/>
        <v>413125.73933789949</v>
      </c>
    </row>
    <row r="2526" spans="1:65">
      <c r="A2526" s="8">
        <v>2524</v>
      </c>
      <c r="B2526" s="1" t="s">
        <v>44</v>
      </c>
      <c r="C2526" s="1">
        <v>1500</v>
      </c>
      <c r="D2526" s="1" t="s">
        <v>60</v>
      </c>
      <c r="E2526" s="1">
        <v>150000100</v>
      </c>
      <c r="F2526" s="1" t="s">
        <v>60</v>
      </c>
      <c r="G2526" s="1" t="s">
        <v>92</v>
      </c>
      <c r="H2526" s="1">
        <v>4</v>
      </c>
      <c r="I2526" s="1" t="s">
        <v>211</v>
      </c>
      <c r="J2526" s="1" t="s">
        <v>49</v>
      </c>
      <c r="K2526" s="1">
        <v>17406001</v>
      </c>
      <c r="L2526" s="1" t="s">
        <v>50</v>
      </c>
      <c r="M2526" s="1" t="s">
        <v>51</v>
      </c>
      <c r="N2526" s="1" t="s">
        <v>64</v>
      </c>
      <c r="O2526" s="1" t="s">
        <v>65</v>
      </c>
      <c r="P2526" s="1" t="s">
        <v>66</v>
      </c>
      <c r="Q2526" s="1" t="s">
        <v>67</v>
      </c>
      <c r="R2526" s="1" t="s">
        <v>87</v>
      </c>
      <c r="S2526" s="1" t="s">
        <v>88</v>
      </c>
      <c r="T2526" s="2">
        <v>43463</v>
      </c>
      <c r="U2526" s="2">
        <v>43463</v>
      </c>
      <c r="V2526" s="1" t="s">
        <v>52</v>
      </c>
      <c r="W2526" s="3">
        <v>1</v>
      </c>
      <c r="X2526" s="1" t="s">
        <v>53</v>
      </c>
      <c r="Y2526" s="4">
        <v>21044329</v>
      </c>
      <c r="Z2526" s="4">
        <v>-2460643</v>
      </c>
      <c r="AA2526" s="4">
        <v>0</v>
      </c>
      <c r="AB2526" s="4">
        <v>0</v>
      </c>
      <c r="AC2526" s="4">
        <v>0</v>
      </c>
      <c r="AD2526" s="4">
        <v>21044329</v>
      </c>
      <c r="AE2526" s="5">
        <v>1555</v>
      </c>
      <c r="AF2526" s="1" t="s">
        <v>70</v>
      </c>
      <c r="AG2526" s="1" t="s">
        <v>71</v>
      </c>
      <c r="AH2526" s="1" t="s">
        <v>89</v>
      </c>
      <c r="AI2526" s="1" t="s">
        <v>57</v>
      </c>
      <c r="AJ2526" s="5">
        <v>10950</v>
      </c>
      <c r="AK2526" s="4">
        <v>-219098</v>
      </c>
      <c r="AL2526" s="4">
        <v>0</v>
      </c>
      <c r="AM2526" s="4">
        <v>0</v>
      </c>
      <c r="AN2526" s="4">
        <v>0</v>
      </c>
      <c r="AO2526" s="4">
        <v>-2679741</v>
      </c>
      <c r="AP2526" s="4">
        <v>-2679741</v>
      </c>
      <c r="AQ2526" s="4">
        <v>0</v>
      </c>
      <c r="AR2526" s="4">
        <v>18364588</v>
      </c>
      <c r="AS2526" s="1" t="s">
        <v>52</v>
      </c>
      <c r="AT2526" s="9">
        <f t="shared" si="1160"/>
        <v>43463</v>
      </c>
      <c r="AU2526" s="9">
        <f t="shared" si="1161"/>
        <v>43435</v>
      </c>
      <c r="AV2526" s="9">
        <v>44798</v>
      </c>
      <c r="AW2526" s="11">
        <f t="shared" si="1162"/>
        <v>3.6575342465753424</v>
      </c>
      <c r="AX2526">
        <v>25</v>
      </c>
      <c r="AY2526" s="12">
        <v>0.05</v>
      </c>
      <c r="AZ2526">
        <f t="shared" si="1163"/>
        <v>3.7999999999999999E-2</v>
      </c>
      <c r="BA2526" s="13">
        <f t="shared" si="1164"/>
        <v>21044329</v>
      </c>
      <c r="BB2526" s="17" t="s">
        <v>2189</v>
      </c>
      <c r="BC2526">
        <f>MATCH(BB2526,MONTHLY_INDEX!$A:$A,0)</f>
        <v>798</v>
      </c>
      <c r="BD2526">
        <f>MATCH(AU2526,MONTHLY_INDEX!$1:$1,0)</f>
        <v>84</v>
      </c>
      <c r="BE2526">
        <f>INDEX(MONTHLY_INDEX!$1:$1048576,Final!BC2526,Final!BD2526)</f>
        <v>96</v>
      </c>
      <c r="BF2526">
        <f>MATCH($BF$1,MONTHLY_INDEX!$1:$1,0)</f>
        <v>127</v>
      </c>
      <c r="BG2526">
        <f>INDEX(MONTHLY_INDEX!$1:$1048576,Final!BC2526,Final!BF2526)</f>
        <v>95.3</v>
      </c>
      <c r="BH2526" s="23">
        <f t="shared" si="1172"/>
        <v>-7.2916666666666963E-3</v>
      </c>
      <c r="BI2526" s="14">
        <f t="shared" si="1173"/>
        <v>20890880.767708331</v>
      </c>
      <c r="BJ2526" s="14">
        <f t="shared" si="1174"/>
        <v>2903546.2502625855</v>
      </c>
      <c r="BK2526" s="15">
        <f t="shared" si="1165"/>
        <v>17987334.517445747</v>
      </c>
      <c r="BL2526" s="52">
        <v>0</v>
      </c>
      <c r="BM2526" s="15">
        <f t="shared" si="1175"/>
        <v>17987334.517445747</v>
      </c>
    </row>
    <row r="2527" spans="1:65">
      <c r="A2527" s="8">
        <v>2525</v>
      </c>
      <c r="B2527" s="1" t="s">
        <v>44</v>
      </c>
      <c r="C2527" s="1">
        <v>1500</v>
      </c>
      <c r="D2527" s="1" t="s">
        <v>60</v>
      </c>
      <c r="E2527" s="1">
        <v>150000100</v>
      </c>
      <c r="F2527" s="1" t="s">
        <v>60</v>
      </c>
      <c r="G2527" s="1" t="s">
        <v>93</v>
      </c>
      <c r="H2527" s="1">
        <v>5</v>
      </c>
      <c r="I2527" s="1" t="s">
        <v>211</v>
      </c>
      <c r="J2527" s="1" t="s">
        <v>49</v>
      </c>
      <c r="K2527" s="1">
        <v>17406001</v>
      </c>
      <c r="L2527" s="1" t="s">
        <v>50</v>
      </c>
      <c r="M2527" s="1" t="s">
        <v>51</v>
      </c>
      <c r="N2527" s="1" t="s">
        <v>64</v>
      </c>
      <c r="O2527" s="1" t="s">
        <v>65</v>
      </c>
      <c r="P2527" s="1" t="s">
        <v>66</v>
      </c>
      <c r="Q2527" s="1" t="s">
        <v>67</v>
      </c>
      <c r="R2527" s="1" t="s">
        <v>87</v>
      </c>
      <c r="S2527" s="1" t="s">
        <v>88</v>
      </c>
      <c r="T2527" s="2">
        <v>43463</v>
      </c>
      <c r="U2527" s="2">
        <v>43463</v>
      </c>
      <c r="V2527" s="1" t="s">
        <v>52</v>
      </c>
      <c r="W2527" s="3">
        <v>1</v>
      </c>
      <c r="X2527" s="1" t="s">
        <v>53</v>
      </c>
      <c r="Y2527" s="4">
        <v>969266</v>
      </c>
      <c r="Z2527" s="4">
        <v>-113333</v>
      </c>
      <c r="AA2527" s="4">
        <v>0</v>
      </c>
      <c r="AB2527" s="4">
        <v>0</v>
      </c>
      <c r="AC2527" s="4">
        <v>0</v>
      </c>
      <c r="AD2527" s="4">
        <v>969266</v>
      </c>
      <c r="AE2527" s="5">
        <v>1555</v>
      </c>
      <c r="AF2527" s="1" t="s">
        <v>70</v>
      </c>
      <c r="AG2527" s="1" t="s">
        <v>71</v>
      </c>
      <c r="AH2527" s="1" t="s">
        <v>89</v>
      </c>
      <c r="AI2527" s="1" t="s">
        <v>57</v>
      </c>
      <c r="AJ2527" s="5">
        <v>10950</v>
      </c>
      <c r="AK2527" s="4">
        <v>-10091</v>
      </c>
      <c r="AL2527" s="4">
        <v>0</v>
      </c>
      <c r="AM2527" s="4">
        <v>0</v>
      </c>
      <c r="AN2527" s="4">
        <v>0</v>
      </c>
      <c r="AO2527" s="4">
        <v>-123424</v>
      </c>
      <c r="AP2527" s="4">
        <v>-123424</v>
      </c>
      <c r="AQ2527" s="4">
        <v>0</v>
      </c>
      <c r="AR2527" s="4">
        <v>845842</v>
      </c>
      <c r="AS2527" s="1" t="s">
        <v>52</v>
      </c>
      <c r="AT2527" s="9">
        <f t="shared" si="1160"/>
        <v>43463</v>
      </c>
      <c r="AU2527" s="9">
        <f t="shared" si="1161"/>
        <v>43435</v>
      </c>
      <c r="AV2527" s="9">
        <v>44798</v>
      </c>
      <c r="AW2527" s="11">
        <f t="shared" si="1162"/>
        <v>3.6575342465753424</v>
      </c>
      <c r="AX2527">
        <v>25</v>
      </c>
      <c r="AY2527" s="12">
        <v>0.05</v>
      </c>
      <c r="AZ2527">
        <f t="shared" si="1163"/>
        <v>3.7999999999999999E-2</v>
      </c>
      <c r="BA2527" s="13">
        <f t="shared" si="1164"/>
        <v>969266</v>
      </c>
      <c r="BB2527" s="17" t="s">
        <v>2083</v>
      </c>
      <c r="BC2527">
        <f>MATCH(BB2527,MONTHLY_INDEX!$A:$A,0)</f>
        <v>745</v>
      </c>
      <c r="BD2527">
        <f>MATCH(AU2527,MONTHLY_INDEX!$1:$1,0)</f>
        <v>84</v>
      </c>
      <c r="BE2527">
        <f>INDEX(MONTHLY_INDEX!$1:$1048576,Final!BC2527,Final!BD2527)</f>
        <v>108.4</v>
      </c>
      <c r="BF2527">
        <f>MATCH($BF$1,MONTHLY_INDEX!$1:$1,0)</f>
        <v>127</v>
      </c>
      <c r="BG2527">
        <f>INDEX(MONTHLY_INDEX!$1:$1048576,Final!BC2527,Final!BF2527)</f>
        <v>115.4</v>
      </c>
      <c r="BH2527" s="23">
        <f t="shared" si="1172"/>
        <v>6.4575645756457564E-2</v>
      </c>
      <c r="BI2527" s="14">
        <f t="shared" si="1173"/>
        <v>1031856.9778597784</v>
      </c>
      <c r="BJ2527" s="14">
        <f t="shared" si="1174"/>
        <v>143413.98489541525</v>
      </c>
      <c r="BK2527" s="15">
        <f t="shared" si="1165"/>
        <v>888442.99296436319</v>
      </c>
      <c r="BL2527" s="52">
        <v>0</v>
      </c>
      <c r="BM2527" s="15">
        <f t="shared" si="1175"/>
        <v>888442.99296436319</v>
      </c>
    </row>
    <row r="2528" spans="1:65">
      <c r="A2528" s="8">
        <v>2526</v>
      </c>
      <c r="B2528" s="1" t="s">
        <v>44</v>
      </c>
      <c r="C2528" s="1">
        <v>1500</v>
      </c>
      <c r="D2528" s="1" t="s">
        <v>60</v>
      </c>
      <c r="E2528" s="1">
        <v>150000100</v>
      </c>
      <c r="F2528" s="1" t="s">
        <v>60</v>
      </c>
      <c r="G2528" s="1" t="s">
        <v>94</v>
      </c>
      <c r="H2528" s="1">
        <v>6</v>
      </c>
      <c r="I2528" s="1" t="s">
        <v>211</v>
      </c>
      <c r="J2528" s="1" t="s">
        <v>49</v>
      </c>
      <c r="K2528" s="1">
        <v>17406001</v>
      </c>
      <c r="L2528" s="1" t="s">
        <v>50</v>
      </c>
      <c r="M2528" s="1" t="s">
        <v>51</v>
      </c>
      <c r="N2528" s="1" t="s">
        <v>64</v>
      </c>
      <c r="O2528" s="1" t="s">
        <v>65</v>
      </c>
      <c r="P2528" s="1" t="s">
        <v>66</v>
      </c>
      <c r="Q2528" s="1" t="s">
        <v>67</v>
      </c>
      <c r="R2528" s="1" t="s">
        <v>87</v>
      </c>
      <c r="S2528" s="1" t="s">
        <v>88</v>
      </c>
      <c r="T2528" s="2">
        <v>43463</v>
      </c>
      <c r="U2528" s="2">
        <v>43463</v>
      </c>
      <c r="V2528" s="1" t="s">
        <v>52</v>
      </c>
      <c r="W2528" s="3">
        <v>1</v>
      </c>
      <c r="X2528" s="1" t="s">
        <v>53</v>
      </c>
      <c r="Y2528" s="4">
        <v>735000</v>
      </c>
      <c r="Z2528" s="4">
        <v>-85940</v>
      </c>
      <c r="AA2528" s="4">
        <v>0</v>
      </c>
      <c r="AB2528" s="4">
        <v>0</v>
      </c>
      <c r="AC2528" s="4">
        <v>0</v>
      </c>
      <c r="AD2528" s="4">
        <v>735000</v>
      </c>
      <c r="AE2528" s="5">
        <v>1555</v>
      </c>
      <c r="AF2528" s="1" t="s">
        <v>70</v>
      </c>
      <c r="AG2528" s="1" t="s">
        <v>71</v>
      </c>
      <c r="AH2528" s="1" t="s">
        <v>89</v>
      </c>
      <c r="AI2528" s="1" t="s">
        <v>57</v>
      </c>
      <c r="AJ2528" s="5">
        <v>10950</v>
      </c>
      <c r="AK2528" s="4">
        <v>-7652</v>
      </c>
      <c r="AL2528" s="4">
        <v>0</v>
      </c>
      <c r="AM2528" s="4">
        <v>0</v>
      </c>
      <c r="AN2528" s="4">
        <v>0</v>
      </c>
      <c r="AO2528" s="4">
        <v>-93592</v>
      </c>
      <c r="AP2528" s="4">
        <v>-93592</v>
      </c>
      <c r="AQ2528" s="4">
        <v>0</v>
      </c>
      <c r="AR2528" s="4">
        <v>641408</v>
      </c>
      <c r="AS2528" s="1" t="s">
        <v>52</v>
      </c>
      <c r="AT2528" s="9">
        <f t="shared" si="1160"/>
        <v>43463</v>
      </c>
      <c r="AU2528" s="9">
        <f t="shared" si="1161"/>
        <v>43435</v>
      </c>
      <c r="AV2528" s="9">
        <v>44798</v>
      </c>
      <c r="AW2528" s="11">
        <f t="shared" si="1162"/>
        <v>3.6575342465753424</v>
      </c>
      <c r="AX2528">
        <v>10</v>
      </c>
      <c r="AY2528" s="12">
        <v>0.05</v>
      </c>
      <c r="AZ2528">
        <f t="shared" si="1163"/>
        <v>9.5000000000000001E-2</v>
      </c>
      <c r="BA2528" s="13">
        <f t="shared" si="1164"/>
        <v>735000</v>
      </c>
      <c r="BB2528" s="17" t="s">
        <v>1853</v>
      </c>
      <c r="BC2528">
        <f>MATCH(BB2528,MONTHLY_INDEX!$A:$A,0)</f>
        <v>630</v>
      </c>
      <c r="BD2528">
        <f>MATCH(AU2528,MONTHLY_INDEX!$1:$1,0)</f>
        <v>84</v>
      </c>
      <c r="BE2528">
        <f>INDEX(MONTHLY_INDEX!$1:$1048576,Final!BC2528,Final!BD2528)</f>
        <v>114.9</v>
      </c>
      <c r="BF2528">
        <f>MATCH($BF$1,MONTHLY_INDEX!$1:$1,0)</f>
        <v>127</v>
      </c>
      <c r="BG2528">
        <f>INDEX(MONTHLY_INDEX!$1:$1048576,Final!BC2528,Final!BF2528)</f>
        <v>151.1</v>
      </c>
      <c r="BH2528" s="23">
        <f t="shared" si="1172"/>
        <v>0.31505657093124445</v>
      </c>
      <c r="BI2528" s="14">
        <f t="shared" si="1173"/>
        <v>966566.5796344647</v>
      </c>
      <c r="BJ2528" s="14">
        <f t="shared" si="1174"/>
        <v>335848.78482778347</v>
      </c>
      <c r="BK2528" s="15">
        <f t="shared" si="1165"/>
        <v>630717.79480668122</v>
      </c>
      <c r="BL2528" s="52">
        <v>0</v>
      </c>
      <c r="BM2528" s="15">
        <f t="shared" si="1175"/>
        <v>630717.79480668122</v>
      </c>
    </row>
    <row r="2529" spans="1:65">
      <c r="A2529" s="8">
        <v>2527</v>
      </c>
      <c r="B2529" s="1" t="s">
        <v>44</v>
      </c>
      <c r="C2529" s="1">
        <v>1500</v>
      </c>
      <c r="D2529" s="1" t="s">
        <v>60</v>
      </c>
      <c r="E2529" s="1">
        <v>150000100</v>
      </c>
      <c r="F2529" s="1" t="s">
        <v>60</v>
      </c>
      <c r="G2529" s="1" t="s">
        <v>95</v>
      </c>
      <c r="H2529" s="1">
        <v>7</v>
      </c>
      <c r="I2529" s="1" t="s">
        <v>211</v>
      </c>
      <c r="J2529" s="1" t="s">
        <v>49</v>
      </c>
      <c r="K2529" s="1">
        <v>17406001</v>
      </c>
      <c r="L2529" s="1" t="s">
        <v>50</v>
      </c>
      <c r="M2529" s="1" t="s">
        <v>51</v>
      </c>
      <c r="N2529" s="1" t="s">
        <v>64</v>
      </c>
      <c r="O2529" s="1" t="s">
        <v>65</v>
      </c>
      <c r="P2529" s="1" t="s">
        <v>66</v>
      </c>
      <c r="Q2529" s="1" t="s">
        <v>67</v>
      </c>
      <c r="R2529" s="1" t="s">
        <v>87</v>
      </c>
      <c r="S2529" s="1" t="s">
        <v>88</v>
      </c>
      <c r="T2529" s="2">
        <v>43463</v>
      </c>
      <c r="U2529" s="2">
        <v>43463</v>
      </c>
      <c r="V2529" s="1" t="s">
        <v>52</v>
      </c>
      <c r="W2529" s="3">
        <v>1</v>
      </c>
      <c r="X2529" s="1" t="s">
        <v>53</v>
      </c>
      <c r="Y2529" s="4">
        <v>126000</v>
      </c>
      <c r="Z2529" s="4">
        <v>-14732</v>
      </c>
      <c r="AA2529" s="4">
        <v>0</v>
      </c>
      <c r="AB2529" s="4">
        <v>0</v>
      </c>
      <c r="AC2529" s="4">
        <v>0</v>
      </c>
      <c r="AD2529" s="4">
        <v>126000</v>
      </c>
      <c r="AE2529" s="5">
        <v>1555</v>
      </c>
      <c r="AF2529" s="1" t="s">
        <v>70</v>
      </c>
      <c r="AG2529" s="1" t="s">
        <v>71</v>
      </c>
      <c r="AH2529" s="1" t="s">
        <v>89</v>
      </c>
      <c r="AI2529" s="1" t="s">
        <v>57</v>
      </c>
      <c r="AJ2529" s="5">
        <v>10950</v>
      </c>
      <c r="AK2529" s="4">
        <v>-1312</v>
      </c>
      <c r="AL2529" s="4">
        <v>0</v>
      </c>
      <c r="AM2529" s="4">
        <v>0</v>
      </c>
      <c r="AN2529" s="4">
        <v>0</v>
      </c>
      <c r="AO2529" s="4">
        <v>-16044</v>
      </c>
      <c r="AP2529" s="4">
        <v>-16044</v>
      </c>
      <c r="AQ2529" s="4">
        <v>0</v>
      </c>
      <c r="AR2529" s="4">
        <v>109956</v>
      </c>
      <c r="AS2529" s="1" t="s">
        <v>52</v>
      </c>
      <c r="AT2529" s="9">
        <f t="shared" si="1160"/>
        <v>43463</v>
      </c>
      <c r="AU2529" s="9">
        <f t="shared" si="1161"/>
        <v>43435</v>
      </c>
      <c r="AV2529" s="9">
        <v>44798</v>
      </c>
      <c r="AW2529" s="11">
        <f t="shared" si="1162"/>
        <v>3.6575342465753424</v>
      </c>
      <c r="AX2529">
        <v>25</v>
      </c>
      <c r="AY2529" s="12">
        <v>0.05</v>
      </c>
      <c r="AZ2529">
        <f t="shared" si="1163"/>
        <v>3.7999999999999999E-2</v>
      </c>
      <c r="BA2529" s="13">
        <f t="shared" si="1164"/>
        <v>126000</v>
      </c>
      <c r="BB2529" s="17" t="s">
        <v>2189</v>
      </c>
      <c r="BC2529">
        <f>MATCH(BB2529,MONTHLY_INDEX!$A:$A,0)</f>
        <v>798</v>
      </c>
      <c r="BD2529">
        <f>MATCH(AU2529,MONTHLY_INDEX!$1:$1,0)</f>
        <v>84</v>
      </c>
      <c r="BE2529">
        <f>INDEX(MONTHLY_INDEX!$1:$1048576,Final!BC2529,Final!BD2529)</f>
        <v>96</v>
      </c>
      <c r="BF2529">
        <f>MATCH($BF$1,MONTHLY_INDEX!$1:$1,0)</f>
        <v>127</v>
      </c>
      <c r="BG2529">
        <f>INDEX(MONTHLY_INDEX!$1:$1048576,Final!BC2529,Final!BF2529)</f>
        <v>95.3</v>
      </c>
      <c r="BH2529" s="23">
        <f t="shared" si="1172"/>
        <v>-7.2916666666666963E-3</v>
      </c>
      <c r="BI2529" s="14">
        <f t="shared" si="1173"/>
        <v>125081.25</v>
      </c>
      <c r="BJ2529" s="14">
        <f t="shared" si="1174"/>
        <v>17384.580308219178</v>
      </c>
      <c r="BK2529" s="15">
        <f t="shared" si="1165"/>
        <v>107696.66969178081</v>
      </c>
      <c r="BL2529" s="52">
        <v>0</v>
      </c>
      <c r="BM2529" s="15">
        <f t="shared" si="1175"/>
        <v>107696.66969178081</v>
      </c>
    </row>
    <row r="2530" spans="1:65">
      <c r="A2530" s="8">
        <v>2528</v>
      </c>
      <c r="B2530" s="1" t="s">
        <v>44</v>
      </c>
      <c r="C2530" s="1">
        <v>1500</v>
      </c>
      <c r="D2530" s="1" t="s">
        <v>60</v>
      </c>
      <c r="E2530" s="1">
        <v>150000100</v>
      </c>
      <c r="F2530" s="1" t="s">
        <v>60</v>
      </c>
      <c r="G2530" s="1" t="s">
        <v>96</v>
      </c>
      <c r="H2530" s="1">
        <v>8</v>
      </c>
      <c r="I2530" s="1" t="s">
        <v>211</v>
      </c>
      <c r="J2530" s="1" t="s">
        <v>49</v>
      </c>
      <c r="K2530" s="1">
        <v>17406001</v>
      </c>
      <c r="L2530" s="1" t="s">
        <v>50</v>
      </c>
      <c r="M2530" s="1" t="s">
        <v>51</v>
      </c>
      <c r="N2530" s="1" t="s">
        <v>64</v>
      </c>
      <c r="O2530" s="1" t="s">
        <v>65</v>
      </c>
      <c r="P2530" s="1" t="s">
        <v>66</v>
      </c>
      <c r="Q2530" s="1" t="s">
        <v>67</v>
      </c>
      <c r="R2530" s="1" t="s">
        <v>87</v>
      </c>
      <c r="S2530" s="1" t="s">
        <v>88</v>
      </c>
      <c r="T2530" s="2">
        <v>43463</v>
      </c>
      <c r="U2530" s="2">
        <v>43463</v>
      </c>
      <c r="V2530" s="1" t="s">
        <v>52</v>
      </c>
      <c r="W2530" s="3">
        <v>1</v>
      </c>
      <c r="X2530" s="1" t="s">
        <v>53</v>
      </c>
      <c r="Y2530" s="4">
        <v>29327302</v>
      </c>
      <c r="Z2530" s="4">
        <v>-3429143</v>
      </c>
      <c r="AA2530" s="4">
        <v>0</v>
      </c>
      <c r="AB2530" s="4">
        <v>0</v>
      </c>
      <c r="AC2530" s="4">
        <v>0</v>
      </c>
      <c r="AD2530" s="4">
        <v>29327302</v>
      </c>
      <c r="AE2530" s="5">
        <v>1555</v>
      </c>
      <c r="AF2530" s="1" t="s">
        <v>70</v>
      </c>
      <c r="AG2530" s="1" t="s">
        <v>71</v>
      </c>
      <c r="AH2530" s="1" t="s">
        <v>89</v>
      </c>
      <c r="AI2530" s="1" t="s">
        <v>57</v>
      </c>
      <c r="AJ2530" s="5">
        <v>10950</v>
      </c>
      <c r="AK2530" s="4">
        <v>-305335</v>
      </c>
      <c r="AL2530" s="4">
        <v>0</v>
      </c>
      <c r="AM2530" s="4">
        <v>0</v>
      </c>
      <c r="AN2530" s="4">
        <v>0</v>
      </c>
      <c r="AO2530" s="4">
        <v>-3734478</v>
      </c>
      <c r="AP2530" s="4">
        <v>-3734478</v>
      </c>
      <c r="AQ2530" s="4">
        <v>0</v>
      </c>
      <c r="AR2530" s="4">
        <v>25592824</v>
      </c>
      <c r="AS2530" s="1" t="s">
        <v>52</v>
      </c>
      <c r="AT2530" s="9">
        <f t="shared" si="1160"/>
        <v>43463</v>
      </c>
      <c r="AU2530" s="9">
        <f t="shared" si="1161"/>
        <v>43435</v>
      </c>
      <c r="AV2530" s="9">
        <v>44798</v>
      </c>
      <c r="AW2530" s="11">
        <f t="shared" si="1162"/>
        <v>3.6575342465753424</v>
      </c>
      <c r="AX2530">
        <v>25</v>
      </c>
      <c r="AY2530" s="12">
        <v>0.05</v>
      </c>
      <c r="AZ2530">
        <f t="shared" si="1163"/>
        <v>3.7999999999999999E-2</v>
      </c>
      <c r="BA2530" s="13">
        <f t="shared" si="1164"/>
        <v>29327302</v>
      </c>
      <c r="BB2530" s="17" t="s">
        <v>2189</v>
      </c>
      <c r="BC2530">
        <f>MATCH(BB2530,MONTHLY_INDEX!$A:$A,0)</f>
        <v>798</v>
      </c>
      <c r="BD2530">
        <f>MATCH(AU2530,MONTHLY_INDEX!$1:$1,0)</f>
        <v>84</v>
      </c>
      <c r="BE2530">
        <f>INDEX(MONTHLY_INDEX!$1:$1048576,Final!BC2530,Final!BD2530)</f>
        <v>96</v>
      </c>
      <c r="BF2530">
        <f>MATCH($BF$1,MONTHLY_INDEX!$1:$1,0)</f>
        <v>127</v>
      </c>
      <c r="BG2530">
        <f>INDEX(MONTHLY_INDEX!$1:$1048576,Final!BC2530,Final!BF2530)</f>
        <v>95.3</v>
      </c>
      <c r="BH2530" s="23">
        <f t="shared" si="1172"/>
        <v>-7.2916666666666963E-3</v>
      </c>
      <c r="BI2530" s="14">
        <f t="shared" si="1173"/>
        <v>29113457.089583334</v>
      </c>
      <c r="BJ2530" s="14">
        <f t="shared" si="1174"/>
        <v>4046371.7209714041</v>
      </c>
      <c r="BK2530" s="15">
        <f t="shared" si="1165"/>
        <v>25067085.368611928</v>
      </c>
      <c r="BL2530" s="52">
        <v>0</v>
      </c>
      <c r="BM2530" s="15">
        <f t="shared" si="1175"/>
        <v>25067085.368611928</v>
      </c>
    </row>
    <row r="2531" spans="1:65">
      <c r="A2531" s="8">
        <v>2529</v>
      </c>
      <c r="B2531" s="1" t="s">
        <v>44</v>
      </c>
      <c r="C2531" s="1">
        <v>1500</v>
      </c>
      <c r="D2531" s="1" t="s">
        <v>60</v>
      </c>
      <c r="E2531" s="1">
        <v>150000100</v>
      </c>
      <c r="F2531" s="1" t="s">
        <v>60</v>
      </c>
      <c r="G2531" s="1" t="s">
        <v>97</v>
      </c>
      <c r="H2531" s="1">
        <v>9</v>
      </c>
      <c r="I2531" s="1" t="s">
        <v>211</v>
      </c>
      <c r="J2531" s="1" t="s">
        <v>49</v>
      </c>
      <c r="K2531" s="1">
        <v>17406001</v>
      </c>
      <c r="L2531" s="1" t="s">
        <v>50</v>
      </c>
      <c r="M2531" s="1" t="s">
        <v>51</v>
      </c>
      <c r="N2531" s="1" t="s">
        <v>64</v>
      </c>
      <c r="O2531" s="1" t="s">
        <v>65</v>
      </c>
      <c r="P2531" s="1" t="s">
        <v>66</v>
      </c>
      <c r="Q2531" s="1" t="s">
        <v>67</v>
      </c>
      <c r="R2531" s="1" t="s">
        <v>87</v>
      </c>
      <c r="S2531" s="1" t="s">
        <v>88</v>
      </c>
      <c r="T2531" s="2">
        <v>43463</v>
      </c>
      <c r="U2531" s="2">
        <v>43463</v>
      </c>
      <c r="V2531" s="1" t="s">
        <v>52</v>
      </c>
      <c r="W2531" s="3">
        <v>1</v>
      </c>
      <c r="X2531" s="1" t="s">
        <v>53</v>
      </c>
      <c r="Y2531" s="4">
        <v>1517250</v>
      </c>
      <c r="Z2531" s="4">
        <v>-177405</v>
      </c>
      <c r="AA2531" s="4">
        <v>0</v>
      </c>
      <c r="AB2531" s="4">
        <v>0</v>
      </c>
      <c r="AC2531" s="4">
        <v>0</v>
      </c>
      <c r="AD2531" s="4">
        <v>1517250</v>
      </c>
      <c r="AE2531" s="5">
        <v>1555</v>
      </c>
      <c r="AF2531" s="1" t="s">
        <v>70</v>
      </c>
      <c r="AG2531" s="1" t="s">
        <v>71</v>
      </c>
      <c r="AH2531" s="1" t="s">
        <v>89</v>
      </c>
      <c r="AI2531" s="1" t="s">
        <v>57</v>
      </c>
      <c r="AJ2531" s="5">
        <v>10950</v>
      </c>
      <c r="AK2531" s="4">
        <v>-15797</v>
      </c>
      <c r="AL2531" s="4">
        <v>0</v>
      </c>
      <c r="AM2531" s="4">
        <v>0</v>
      </c>
      <c r="AN2531" s="4">
        <v>0</v>
      </c>
      <c r="AO2531" s="4">
        <v>-193202</v>
      </c>
      <c r="AP2531" s="4">
        <v>-193202</v>
      </c>
      <c r="AQ2531" s="4">
        <v>0</v>
      </c>
      <c r="AR2531" s="4">
        <v>1324048</v>
      </c>
      <c r="AS2531" s="1" t="s">
        <v>52</v>
      </c>
      <c r="AT2531" s="9">
        <f t="shared" si="1160"/>
        <v>43463</v>
      </c>
      <c r="AU2531" s="9">
        <f t="shared" si="1161"/>
        <v>43435</v>
      </c>
      <c r="AV2531" s="9">
        <v>44798</v>
      </c>
      <c r="AW2531" s="11">
        <f t="shared" si="1162"/>
        <v>3.6575342465753424</v>
      </c>
      <c r="AX2531">
        <v>15</v>
      </c>
      <c r="AY2531" s="12">
        <v>0.05</v>
      </c>
      <c r="AZ2531">
        <f t="shared" si="1163"/>
        <v>6.3333333333333325E-2</v>
      </c>
      <c r="BA2531" s="13">
        <f t="shared" si="1164"/>
        <v>1517250</v>
      </c>
      <c r="BB2531" s="17" t="s">
        <v>1941</v>
      </c>
      <c r="BC2531">
        <f>MATCH(BB2531,MONTHLY_INDEX!$A:$A,0)</f>
        <v>674</v>
      </c>
      <c r="BD2531">
        <f>MATCH(AU2531,MONTHLY_INDEX!$1:$1,0)</f>
        <v>84</v>
      </c>
      <c r="BE2531">
        <f>INDEX(MONTHLY_INDEX!$1:$1048576,Final!BC2531,Final!BD2531)</f>
        <v>106.1</v>
      </c>
      <c r="BF2531">
        <f>MATCH($BF$1,MONTHLY_INDEX!$1:$1,0)</f>
        <v>127</v>
      </c>
      <c r="BG2531">
        <f>INDEX(MONTHLY_INDEX!$1:$1048576,Final!BC2531,Final!BF2531)</f>
        <v>122.8</v>
      </c>
      <c r="BH2531" s="23">
        <f t="shared" si="1172"/>
        <v>0.15739868049010372</v>
      </c>
      <c r="BI2531" s="14">
        <f t="shared" si="1173"/>
        <v>1756063.1479736099</v>
      </c>
      <c r="BJ2531" s="14">
        <f t="shared" si="1174"/>
        <v>406781.20318128407</v>
      </c>
      <c r="BK2531" s="15">
        <f t="shared" si="1165"/>
        <v>1349281.9447923258</v>
      </c>
      <c r="BL2531" s="52">
        <v>0</v>
      </c>
      <c r="BM2531" s="15">
        <f t="shared" si="1175"/>
        <v>1349281.9447923258</v>
      </c>
    </row>
    <row r="2532" spans="1:65">
      <c r="A2532" s="8">
        <v>2530</v>
      </c>
      <c r="B2532" s="1" t="s">
        <v>44</v>
      </c>
      <c r="C2532" s="1">
        <v>1500</v>
      </c>
      <c r="D2532" s="1" t="s">
        <v>60</v>
      </c>
      <c r="E2532" s="1">
        <v>150000100</v>
      </c>
      <c r="F2532" s="1" t="s">
        <v>60</v>
      </c>
      <c r="G2532" s="1" t="s">
        <v>98</v>
      </c>
      <c r="H2532" s="1">
        <v>10</v>
      </c>
      <c r="I2532" s="1" t="s">
        <v>211</v>
      </c>
      <c r="J2532" s="1" t="s">
        <v>49</v>
      </c>
      <c r="K2532" s="1">
        <v>17406001</v>
      </c>
      <c r="L2532" s="1" t="s">
        <v>50</v>
      </c>
      <c r="M2532" s="1" t="s">
        <v>51</v>
      </c>
      <c r="N2532" s="1" t="s">
        <v>64</v>
      </c>
      <c r="O2532" s="1" t="s">
        <v>65</v>
      </c>
      <c r="P2532" s="1" t="s">
        <v>66</v>
      </c>
      <c r="Q2532" s="1" t="s">
        <v>67</v>
      </c>
      <c r="R2532" s="1" t="s">
        <v>87</v>
      </c>
      <c r="S2532" s="1" t="s">
        <v>88</v>
      </c>
      <c r="T2532" s="2">
        <v>43463</v>
      </c>
      <c r="U2532" s="2">
        <v>43463</v>
      </c>
      <c r="V2532" s="1" t="s">
        <v>52</v>
      </c>
      <c r="W2532" s="3">
        <v>1</v>
      </c>
      <c r="X2532" s="1" t="s">
        <v>53</v>
      </c>
      <c r="Y2532" s="4">
        <v>312900</v>
      </c>
      <c r="Z2532" s="4">
        <v>-36585</v>
      </c>
      <c r="AA2532" s="4">
        <v>0</v>
      </c>
      <c r="AB2532" s="4">
        <v>0</v>
      </c>
      <c r="AC2532" s="4">
        <v>0</v>
      </c>
      <c r="AD2532" s="4">
        <v>312900</v>
      </c>
      <c r="AE2532" s="5">
        <v>1555</v>
      </c>
      <c r="AF2532" s="1" t="s">
        <v>70</v>
      </c>
      <c r="AG2532" s="1" t="s">
        <v>71</v>
      </c>
      <c r="AH2532" s="1" t="s">
        <v>89</v>
      </c>
      <c r="AI2532" s="1" t="s">
        <v>57</v>
      </c>
      <c r="AJ2532" s="5">
        <v>10950</v>
      </c>
      <c r="AK2532" s="4">
        <v>-3258</v>
      </c>
      <c r="AL2532" s="4">
        <v>0</v>
      </c>
      <c r="AM2532" s="4">
        <v>0</v>
      </c>
      <c r="AN2532" s="4">
        <v>0</v>
      </c>
      <c r="AO2532" s="4">
        <v>-39843</v>
      </c>
      <c r="AP2532" s="4">
        <v>-39843</v>
      </c>
      <c r="AQ2532" s="4">
        <v>0</v>
      </c>
      <c r="AR2532" s="4">
        <v>273057</v>
      </c>
      <c r="AS2532" s="1" t="s">
        <v>52</v>
      </c>
      <c r="AT2532" s="9">
        <f t="shared" si="1160"/>
        <v>43463</v>
      </c>
      <c r="AU2532" s="9">
        <f t="shared" si="1161"/>
        <v>43435</v>
      </c>
      <c r="AV2532" s="9">
        <v>44798</v>
      </c>
      <c r="AW2532" s="11">
        <f t="shared" si="1162"/>
        <v>3.6575342465753424</v>
      </c>
      <c r="AX2532">
        <v>10</v>
      </c>
      <c r="AY2532" s="12">
        <v>0.05</v>
      </c>
      <c r="AZ2532">
        <f t="shared" si="1163"/>
        <v>9.5000000000000001E-2</v>
      </c>
      <c r="BA2532" s="13">
        <f t="shared" si="1164"/>
        <v>312900</v>
      </c>
      <c r="BB2532" s="17" t="s">
        <v>2189</v>
      </c>
      <c r="BC2532">
        <f>MATCH(BB2532,MONTHLY_INDEX!$A:$A,0)</f>
        <v>798</v>
      </c>
      <c r="BD2532">
        <f>MATCH(AU2532,MONTHLY_INDEX!$1:$1,0)</f>
        <v>84</v>
      </c>
      <c r="BE2532">
        <f>INDEX(MONTHLY_INDEX!$1:$1048576,Final!BC2532,Final!BD2532)</f>
        <v>96</v>
      </c>
      <c r="BF2532">
        <f>MATCH($BF$1,MONTHLY_INDEX!$1:$1,0)</f>
        <v>127</v>
      </c>
      <c r="BG2532">
        <f>INDEX(MONTHLY_INDEX!$1:$1048576,Final!BC2532,Final!BF2532)</f>
        <v>95.3</v>
      </c>
      <c r="BH2532" s="23">
        <f t="shared" si="1172"/>
        <v>-7.2916666666666963E-3</v>
      </c>
      <c r="BI2532" s="14">
        <f t="shared" si="1173"/>
        <v>310618.4375</v>
      </c>
      <c r="BJ2532" s="14">
        <f t="shared" si="1174"/>
        <v>107929.26941352741</v>
      </c>
      <c r="BK2532" s="15">
        <f t="shared" si="1165"/>
        <v>202689.16808647261</v>
      </c>
      <c r="BL2532" s="52">
        <v>0</v>
      </c>
      <c r="BM2532" s="15">
        <f t="shared" si="1175"/>
        <v>202689.16808647261</v>
      </c>
    </row>
    <row r="2533" spans="1:65">
      <c r="A2533" s="8">
        <v>2531</v>
      </c>
      <c r="B2533" s="1" t="s">
        <v>44</v>
      </c>
      <c r="C2533" s="1">
        <v>1500</v>
      </c>
      <c r="D2533" s="1" t="s">
        <v>60</v>
      </c>
      <c r="E2533" s="1">
        <v>150000100</v>
      </c>
      <c r="F2533" s="1" t="s">
        <v>60</v>
      </c>
      <c r="G2533" s="1" t="s">
        <v>99</v>
      </c>
      <c r="H2533" s="1">
        <v>11</v>
      </c>
      <c r="I2533" s="1" t="s">
        <v>211</v>
      </c>
      <c r="J2533" s="1" t="s">
        <v>49</v>
      </c>
      <c r="K2533" s="1">
        <v>17406001</v>
      </c>
      <c r="L2533" s="1" t="s">
        <v>50</v>
      </c>
      <c r="M2533" s="1" t="s">
        <v>51</v>
      </c>
      <c r="N2533" s="1" t="s">
        <v>64</v>
      </c>
      <c r="O2533" s="1" t="s">
        <v>65</v>
      </c>
      <c r="P2533" s="1" t="s">
        <v>66</v>
      </c>
      <c r="Q2533" s="1" t="s">
        <v>67</v>
      </c>
      <c r="R2533" s="1" t="s">
        <v>87</v>
      </c>
      <c r="S2533" s="1" t="s">
        <v>88</v>
      </c>
      <c r="T2533" s="2">
        <v>43463</v>
      </c>
      <c r="U2533" s="2">
        <v>43463</v>
      </c>
      <c r="V2533" s="1" t="s">
        <v>52</v>
      </c>
      <c r="W2533" s="3">
        <v>1</v>
      </c>
      <c r="X2533" s="1" t="s">
        <v>53</v>
      </c>
      <c r="Y2533" s="4">
        <v>1174950</v>
      </c>
      <c r="Z2533" s="4">
        <v>-137382</v>
      </c>
      <c r="AA2533" s="4">
        <v>0</v>
      </c>
      <c r="AB2533" s="4">
        <v>0</v>
      </c>
      <c r="AC2533" s="4">
        <v>0</v>
      </c>
      <c r="AD2533" s="4">
        <v>1174950</v>
      </c>
      <c r="AE2533" s="5">
        <v>1555</v>
      </c>
      <c r="AF2533" s="1" t="s">
        <v>70</v>
      </c>
      <c r="AG2533" s="1" t="s">
        <v>71</v>
      </c>
      <c r="AH2533" s="1" t="s">
        <v>89</v>
      </c>
      <c r="AI2533" s="1" t="s">
        <v>57</v>
      </c>
      <c r="AJ2533" s="5">
        <v>10950</v>
      </c>
      <c r="AK2533" s="4">
        <v>-12233</v>
      </c>
      <c r="AL2533" s="4">
        <v>0</v>
      </c>
      <c r="AM2533" s="4">
        <v>0</v>
      </c>
      <c r="AN2533" s="4">
        <v>0</v>
      </c>
      <c r="AO2533" s="4">
        <v>-149615</v>
      </c>
      <c r="AP2533" s="4">
        <v>-149615</v>
      </c>
      <c r="AQ2533" s="4">
        <v>0</v>
      </c>
      <c r="AR2533" s="4">
        <v>1025335</v>
      </c>
      <c r="AS2533" s="1" t="s">
        <v>52</v>
      </c>
      <c r="AT2533" s="9">
        <f t="shared" si="1160"/>
        <v>43463</v>
      </c>
      <c r="AU2533" s="9">
        <f t="shared" si="1161"/>
        <v>43435</v>
      </c>
      <c r="AV2533" s="9">
        <v>44798</v>
      </c>
      <c r="AW2533" s="11">
        <f t="shared" si="1162"/>
        <v>3.6575342465753424</v>
      </c>
      <c r="AX2533">
        <v>10</v>
      </c>
      <c r="AY2533" s="12">
        <v>0.05</v>
      </c>
      <c r="AZ2533">
        <f t="shared" si="1163"/>
        <v>9.5000000000000001E-2</v>
      </c>
      <c r="BA2533" s="13">
        <f t="shared" si="1164"/>
        <v>1174950</v>
      </c>
      <c r="BB2533" s="17" t="s">
        <v>2189</v>
      </c>
      <c r="BC2533">
        <f>MATCH(BB2533,MONTHLY_INDEX!$A:$A,0)</f>
        <v>798</v>
      </c>
      <c r="BD2533">
        <f>MATCH(AU2533,MONTHLY_INDEX!$1:$1,0)</f>
        <v>84</v>
      </c>
      <c r="BE2533">
        <f>INDEX(MONTHLY_INDEX!$1:$1048576,Final!BC2533,Final!BD2533)</f>
        <v>96</v>
      </c>
      <c r="BF2533">
        <f>MATCH($BF$1,MONTHLY_INDEX!$1:$1,0)</f>
        <v>127</v>
      </c>
      <c r="BG2533">
        <f>INDEX(MONTHLY_INDEX!$1:$1048576,Final!BC2533,Final!BF2533)</f>
        <v>95.3</v>
      </c>
      <c r="BH2533" s="23">
        <f t="shared" si="1172"/>
        <v>-7.2916666666666963E-3</v>
      </c>
      <c r="BI2533" s="14">
        <f t="shared" si="1173"/>
        <v>1166382.65625</v>
      </c>
      <c r="BJ2533" s="14">
        <f t="shared" si="1174"/>
        <v>405278.02843535959</v>
      </c>
      <c r="BK2533" s="15">
        <f t="shared" si="1165"/>
        <v>761104.62781464041</v>
      </c>
      <c r="BL2533" s="52">
        <v>0</v>
      </c>
      <c r="BM2533" s="15">
        <f t="shared" si="1175"/>
        <v>761104.62781464041</v>
      </c>
    </row>
    <row r="2534" spans="1:65">
      <c r="A2534" s="8">
        <v>2532</v>
      </c>
      <c r="B2534" s="1" t="s">
        <v>44</v>
      </c>
      <c r="C2534" s="1">
        <v>1500</v>
      </c>
      <c r="D2534" s="1" t="s">
        <v>60</v>
      </c>
      <c r="E2534" s="1">
        <v>150000100</v>
      </c>
      <c r="F2534" s="1" t="s">
        <v>60</v>
      </c>
      <c r="G2534" s="1" t="s">
        <v>100</v>
      </c>
      <c r="H2534" s="1">
        <v>12</v>
      </c>
      <c r="I2534" s="1" t="s">
        <v>211</v>
      </c>
      <c r="J2534" s="1" t="s">
        <v>49</v>
      </c>
      <c r="K2534" s="1">
        <v>17406001</v>
      </c>
      <c r="L2534" s="1" t="s">
        <v>50</v>
      </c>
      <c r="M2534" s="1" t="s">
        <v>51</v>
      </c>
      <c r="N2534" s="1" t="s">
        <v>64</v>
      </c>
      <c r="O2534" s="1" t="s">
        <v>65</v>
      </c>
      <c r="P2534" s="1" t="s">
        <v>66</v>
      </c>
      <c r="Q2534" s="1" t="s">
        <v>67</v>
      </c>
      <c r="R2534" s="1" t="s">
        <v>87</v>
      </c>
      <c r="S2534" s="1" t="s">
        <v>88</v>
      </c>
      <c r="T2534" s="2">
        <v>43463</v>
      </c>
      <c r="U2534" s="2">
        <v>43463</v>
      </c>
      <c r="V2534" s="1" t="s">
        <v>52</v>
      </c>
      <c r="W2534" s="3">
        <v>1</v>
      </c>
      <c r="X2534" s="1" t="s">
        <v>53</v>
      </c>
      <c r="Y2534" s="4">
        <v>582750</v>
      </c>
      <c r="Z2534" s="4">
        <v>-68138</v>
      </c>
      <c r="AA2534" s="4">
        <v>0</v>
      </c>
      <c r="AB2534" s="4">
        <v>0</v>
      </c>
      <c r="AC2534" s="4">
        <v>0</v>
      </c>
      <c r="AD2534" s="4">
        <v>582750</v>
      </c>
      <c r="AE2534" s="5">
        <v>1555</v>
      </c>
      <c r="AF2534" s="1" t="s">
        <v>70</v>
      </c>
      <c r="AG2534" s="1" t="s">
        <v>71</v>
      </c>
      <c r="AH2534" s="1" t="s">
        <v>89</v>
      </c>
      <c r="AI2534" s="1" t="s">
        <v>57</v>
      </c>
      <c r="AJ2534" s="5">
        <v>10950</v>
      </c>
      <c r="AK2534" s="4">
        <v>-6067</v>
      </c>
      <c r="AL2534" s="4">
        <v>0</v>
      </c>
      <c r="AM2534" s="4">
        <v>0</v>
      </c>
      <c r="AN2534" s="4">
        <v>0</v>
      </c>
      <c r="AO2534" s="4">
        <v>-74205</v>
      </c>
      <c r="AP2534" s="4">
        <v>-74205</v>
      </c>
      <c r="AQ2534" s="4">
        <v>0</v>
      </c>
      <c r="AR2534" s="4">
        <v>508545</v>
      </c>
      <c r="AS2534" s="1" t="s">
        <v>52</v>
      </c>
      <c r="AT2534" s="9">
        <f t="shared" si="1160"/>
        <v>43463</v>
      </c>
      <c r="AU2534" s="9">
        <f t="shared" si="1161"/>
        <v>43435</v>
      </c>
      <c r="AV2534" s="9">
        <v>44798</v>
      </c>
      <c r="AW2534" s="11">
        <f t="shared" si="1162"/>
        <v>3.6575342465753424</v>
      </c>
      <c r="AX2534">
        <v>10</v>
      </c>
      <c r="AY2534" s="12">
        <v>0.05</v>
      </c>
      <c r="AZ2534">
        <f t="shared" si="1163"/>
        <v>9.5000000000000001E-2</v>
      </c>
      <c r="BA2534" s="13">
        <f t="shared" si="1164"/>
        <v>582750</v>
      </c>
      <c r="BB2534" s="17" t="s">
        <v>1973</v>
      </c>
      <c r="BC2534">
        <f>MATCH(BB2534,MONTHLY_INDEX!$A:$A,0)</f>
        <v>690</v>
      </c>
      <c r="BD2534">
        <f>MATCH(AU2534,MONTHLY_INDEX!$1:$1,0)</f>
        <v>84</v>
      </c>
      <c r="BE2534">
        <f>INDEX(MONTHLY_INDEX!$1:$1048576,Final!BC2534,Final!BD2534)</f>
        <v>111.5</v>
      </c>
      <c r="BF2534">
        <f>MATCH($BF$1,MONTHLY_INDEX!$1:$1,0)</f>
        <v>127</v>
      </c>
      <c r="BG2534">
        <f>INDEX(MONTHLY_INDEX!$1:$1048576,Final!BC2534,Final!BF2534)</f>
        <v>145.69999999999999</v>
      </c>
      <c r="BH2534" s="23">
        <f t="shared" si="1172"/>
        <v>0.30672645739910304</v>
      </c>
      <c r="BI2534" s="14">
        <f t="shared" si="1173"/>
        <v>761494.84304932738</v>
      </c>
      <c r="BJ2534" s="14">
        <f t="shared" si="1174"/>
        <v>264593.37936912588</v>
      </c>
      <c r="BK2534" s="15">
        <f t="shared" si="1165"/>
        <v>496901.4636802015</v>
      </c>
      <c r="BL2534" s="52">
        <v>0</v>
      </c>
      <c r="BM2534" s="15">
        <f t="shared" si="1175"/>
        <v>496901.4636802015</v>
      </c>
    </row>
    <row r="2535" spans="1:65">
      <c r="A2535" s="8">
        <v>2533</v>
      </c>
      <c r="B2535" s="1" t="s">
        <v>44</v>
      </c>
      <c r="C2535" s="1">
        <v>1500</v>
      </c>
      <c r="D2535" s="1" t="s">
        <v>60</v>
      </c>
      <c r="E2535" s="1">
        <v>150000100</v>
      </c>
      <c r="F2535" s="1" t="s">
        <v>60</v>
      </c>
      <c r="G2535" s="1" t="s">
        <v>101</v>
      </c>
      <c r="H2535" s="1">
        <v>13</v>
      </c>
      <c r="I2535" s="1" t="s">
        <v>211</v>
      </c>
      <c r="J2535" s="1" t="s">
        <v>49</v>
      </c>
      <c r="K2535" s="1">
        <v>17406001</v>
      </c>
      <c r="L2535" s="1" t="s">
        <v>50</v>
      </c>
      <c r="M2535" s="1" t="s">
        <v>51</v>
      </c>
      <c r="N2535" s="1" t="s">
        <v>64</v>
      </c>
      <c r="O2535" s="1" t="s">
        <v>65</v>
      </c>
      <c r="P2535" s="1" t="s">
        <v>66</v>
      </c>
      <c r="Q2535" s="1" t="s">
        <v>67</v>
      </c>
      <c r="R2535" s="1" t="s">
        <v>87</v>
      </c>
      <c r="S2535" s="1" t="s">
        <v>88</v>
      </c>
      <c r="T2535" s="2">
        <v>43463</v>
      </c>
      <c r="U2535" s="2">
        <v>43463</v>
      </c>
      <c r="V2535" s="1" t="s">
        <v>52</v>
      </c>
      <c r="W2535" s="3">
        <v>1</v>
      </c>
      <c r="X2535" s="1" t="s">
        <v>53</v>
      </c>
      <c r="Y2535" s="4">
        <v>9976171</v>
      </c>
      <c r="Z2535" s="4">
        <v>-1166479</v>
      </c>
      <c r="AA2535" s="4">
        <v>0</v>
      </c>
      <c r="AB2535" s="4">
        <v>0</v>
      </c>
      <c r="AC2535" s="4">
        <v>0</v>
      </c>
      <c r="AD2535" s="4">
        <v>9976171</v>
      </c>
      <c r="AE2535" s="5">
        <v>1555</v>
      </c>
      <c r="AF2535" s="1" t="s">
        <v>70</v>
      </c>
      <c r="AG2535" s="1" t="s">
        <v>71</v>
      </c>
      <c r="AH2535" s="1" t="s">
        <v>89</v>
      </c>
      <c r="AI2535" s="1" t="s">
        <v>57</v>
      </c>
      <c r="AJ2535" s="5">
        <v>10950</v>
      </c>
      <c r="AK2535" s="4">
        <v>-103865</v>
      </c>
      <c r="AL2535" s="4">
        <v>0</v>
      </c>
      <c r="AM2535" s="4">
        <v>0</v>
      </c>
      <c r="AN2535" s="4">
        <v>0</v>
      </c>
      <c r="AO2535" s="4">
        <v>-1270344</v>
      </c>
      <c r="AP2535" s="4">
        <v>-1270344</v>
      </c>
      <c r="AQ2535" s="4">
        <v>0</v>
      </c>
      <c r="AR2535" s="4">
        <v>8705827</v>
      </c>
      <c r="AS2535" s="1" t="s">
        <v>52</v>
      </c>
      <c r="AT2535" s="9">
        <f t="shared" si="1160"/>
        <v>43463</v>
      </c>
      <c r="AU2535" s="9">
        <f t="shared" si="1161"/>
        <v>43435</v>
      </c>
      <c r="AV2535" s="9">
        <v>44798</v>
      </c>
      <c r="AW2535" s="11">
        <f t="shared" si="1162"/>
        <v>3.6575342465753424</v>
      </c>
      <c r="AX2535">
        <v>25</v>
      </c>
      <c r="AY2535" s="12">
        <v>0.05</v>
      </c>
      <c r="AZ2535">
        <f t="shared" si="1163"/>
        <v>3.7999999999999999E-2</v>
      </c>
      <c r="BA2535" s="13">
        <f t="shared" si="1164"/>
        <v>9976171</v>
      </c>
      <c r="BB2535" s="17" t="s">
        <v>2189</v>
      </c>
      <c r="BC2535">
        <f>MATCH(BB2535,MONTHLY_INDEX!$A:$A,0)</f>
        <v>798</v>
      </c>
      <c r="BD2535">
        <f>MATCH(AU2535,MONTHLY_INDEX!$1:$1,0)</f>
        <v>84</v>
      </c>
      <c r="BE2535">
        <f>INDEX(MONTHLY_INDEX!$1:$1048576,Final!BC2535,Final!BD2535)</f>
        <v>96</v>
      </c>
      <c r="BF2535">
        <f>MATCH($BF$1,MONTHLY_INDEX!$1:$1,0)</f>
        <v>127</v>
      </c>
      <c r="BG2535">
        <f>INDEX(MONTHLY_INDEX!$1:$1048576,Final!BC2535,Final!BF2535)</f>
        <v>95.3</v>
      </c>
      <c r="BH2535" s="23">
        <f t="shared" si="1172"/>
        <v>-7.2916666666666963E-3</v>
      </c>
      <c r="BI2535" s="14">
        <f t="shared" si="1173"/>
        <v>9903428.0864583328</v>
      </c>
      <c r="BJ2535" s="14">
        <f t="shared" si="1174"/>
        <v>1376440.8406192637</v>
      </c>
      <c r="BK2535" s="15">
        <f t="shared" si="1165"/>
        <v>8526987.2458390687</v>
      </c>
      <c r="BL2535" s="52">
        <v>0</v>
      </c>
      <c r="BM2535" s="15">
        <f t="shared" si="1175"/>
        <v>8526987.2458390687</v>
      </c>
    </row>
    <row r="2536" spans="1:65">
      <c r="A2536" s="8">
        <v>2534</v>
      </c>
      <c r="B2536" s="1" t="s">
        <v>44</v>
      </c>
      <c r="C2536" s="1">
        <v>1500</v>
      </c>
      <c r="D2536" s="1" t="s">
        <v>60</v>
      </c>
      <c r="E2536" s="1">
        <v>150000100</v>
      </c>
      <c r="F2536" s="1" t="s">
        <v>60</v>
      </c>
      <c r="G2536" s="1" t="s">
        <v>102</v>
      </c>
      <c r="H2536" s="1">
        <v>14</v>
      </c>
      <c r="I2536" s="1" t="s">
        <v>211</v>
      </c>
      <c r="J2536" s="1" t="s">
        <v>49</v>
      </c>
      <c r="K2536" s="1">
        <v>17406001</v>
      </c>
      <c r="L2536" s="1" t="s">
        <v>50</v>
      </c>
      <c r="M2536" s="1" t="s">
        <v>51</v>
      </c>
      <c r="N2536" s="1" t="s">
        <v>64</v>
      </c>
      <c r="O2536" s="1" t="s">
        <v>65</v>
      </c>
      <c r="P2536" s="1" t="s">
        <v>66</v>
      </c>
      <c r="Q2536" s="1" t="s">
        <v>67</v>
      </c>
      <c r="R2536" s="1" t="s">
        <v>87</v>
      </c>
      <c r="S2536" s="1" t="s">
        <v>88</v>
      </c>
      <c r="T2536" s="2">
        <v>43463</v>
      </c>
      <c r="U2536" s="2">
        <v>43463</v>
      </c>
      <c r="V2536" s="1" t="s">
        <v>52</v>
      </c>
      <c r="W2536" s="3">
        <v>1</v>
      </c>
      <c r="X2536" s="1" t="s">
        <v>53</v>
      </c>
      <c r="Y2536" s="4">
        <v>21103901</v>
      </c>
      <c r="Z2536" s="4">
        <v>-2467607</v>
      </c>
      <c r="AA2536" s="4">
        <v>0</v>
      </c>
      <c r="AB2536" s="4">
        <v>0</v>
      </c>
      <c r="AC2536" s="4">
        <v>0</v>
      </c>
      <c r="AD2536" s="4">
        <v>21103901</v>
      </c>
      <c r="AE2536" s="5">
        <v>1555</v>
      </c>
      <c r="AF2536" s="1" t="s">
        <v>70</v>
      </c>
      <c r="AG2536" s="1" t="s">
        <v>71</v>
      </c>
      <c r="AH2536" s="1" t="s">
        <v>89</v>
      </c>
      <c r="AI2536" s="1" t="s">
        <v>57</v>
      </c>
      <c r="AJ2536" s="5">
        <v>10950</v>
      </c>
      <c r="AK2536" s="4">
        <v>-219719</v>
      </c>
      <c r="AL2536" s="4">
        <v>0</v>
      </c>
      <c r="AM2536" s="4">
        <v>0</v>
      </c>
      <c r="AN2536" s="4">
        <v>0</v>
      </c>
      <c r="AO2536" s="4">
        <v>-2687326</v>
      </c>
      <c r="AP2536" s="4">
        <v>-2687326</v>
      </c>
      <c r="AQ2536" s="4">
        <v>0</v>
      </c>
      <c r="AR2536" s="4">
        <v>18416575</v>
      </c>
      <c r="AS2536" s="1" t="s">
        <v>52</v>
      </c>
      <c r="AT2536" s="9">
        <f t="shared" si="1160"/>
        <v>43463</v>
      </c>
      <c r="AU2536" s="9">
        <f t="shared" si="1161"/>
        <v>43435</v>
      </c>
      <c r="AV2536" s="9">
        <v>44798</v>
      </c>
      <c r="AW2536" s="11">
        <f t="shared" si="1162"/>
        <v>3.6575342465753424</v>
      </c>
      <c r="AX2536">
        <v>25</v>
      </c>
      <c r="AY2536" s="12">
        <v>0.05</v>
      </c>
      <c r="AZ2536">
        <f t="shared" si="1163"/>
        <v>3.7999999999999999E-2</v>
      </c>
      <c r="BA2536" s="13">
        <f t="shared" si="1164"/>
        <v>21103901</v>
      </c>
      <c r="BB2536" s="17" t="s">
        <v>2189</v>
      </c>
      <c r="BC2536">
        <f>MATCH(BB2536,MONTHLY_INDEX!$A:$A,0)</f>
        <v>798</v>
      </c>
      <c r="BD2536">
        <f>MATCH(AU2536,MONTHLY_INDEX!$1:$1,0)</f>
        <v>84</v>
      </c>
      <c r="BE2536">
        <f>INDEX(MONTHLY_INDEX!$1:$1048576,Final!BC2536,Final!BD2536)</f>
        <v>96</v>
      </c>
      <c r="BF2536">
        <f>MATCH($BF$1,MONTHLY_INDEX!$1:$1,0)</f>
        <v>127</v>
      </c>
      <c r="BG2536">
        <f>INDEX(MONTHLY_INDEX!$1:$1048576,Final!BC2536,Final!BF2536)</f>
        <v>95.3</v>
      </c>
      <c r="BH2536" s="23">
        <f t="shared" si="1172"/>
        <v>-7.2916666666666963E-3</v>
      </c>
      <c r="BI2536" s="14">
        <f t="shared" si="1173"/>
        <v>20950018.388541665</v>
      </c>
      <c r="BJ2536" s="14">
        <f t="shared" si="1174"/>
        <v>2911765.5694540236</v>
      </c>
      <c r="BK2536" s="15">
        <f t="shared" si="1165"/>
        <v>18038252.819087639</v>
      </c>
      <c r="BL2536" s="52">
        <v>0</v>
      </c>
      <c r="BM2536" s="15">
        <f t="shared" si="1175"/>
        <v>18038252.819087639</v>
      </c>
    </row>
    <row r="2537" spans="1:65">
      <c r="A2537" s="8">
        <v>2535</v>
      </c>
      <c r="B2537" s="1" t="s">
        <v>44</v>
      </c>
      <c r="C2537" s="1">
        <v>1500</v>
      </c>
      <c r="D2537" s="1" t="s">
        <v>60</v>
      </c>
      <c r="E2537" s="1">
        <v>150000100</v>
      </c>
      <c r="F2537" s="1" t="s">
        <v>60</v>
      </c>
      <c r="G2537" s="1" t="s">
        <v>103</v>
      </c>
      <c r="H2537" s="1">
        <v>15</v>
      </c>
      <c r="I2537" s="1" t="s">
        <v>211</v>
      </c>
      <c r="J2537" s="1" t="s">
        <v>49</v>
      </c>
      <c r="K2537" s="1">
        <v>17406001</v>
      </c>
      <c r="L2537" s="1" t="s">
        <v>50</v>
      </c>
      <c r="M2537" s="1" t="s">
        <v>51</v>
      </c>
      <c r="N2537" s="1" t="s">
        <v>64</v>
      </c>
      <c r="O2537" s="1" t="s">
        <v>65</v>
      </c>
      <c r="P2537" s="1" t="s">
        <v>66</v>
      </c>
      <c r="Q2537" s="1" t="s">
        <v>67</v>
      </c>
      <c r="R2537" s="1" t="s">
        <v>87</v>
      </c>
      <c r="S2537" s="1" t="s">
        <v>88</v>
      </c>
      <c r="T2537" s="2">
        <v>43463</v>
      </c>
      <c r="U2537" s="2">
        <v>43463</v>
      </c>
      <c r="V2537" s="1" t="s">
        <v>52</v>
      </c>
      <c r="W2537" s="3">
        <v>1</v>
      </c>
      <c r="X2537" s="1" t="s">
        <v>53</v>
      </c>
      <c r="Y2537" s="4">
        <v>580650</v>
      </c>
      <c r="Z2537" s="4">
        <v>-67893</v>
      </c>
      <c r="AA2537" s="4">
        <v>0</v>
      </c>
      <c r="AB2537" s="4">
        <v>0</v>
      </c>
      <c r="AC2537" s="4">
        <v>0</v>
      </c>
      <c r="AD2537" s="4">
        <v>580650</v>
      </c>
      <c r="AE2537" s="5">
        <v>1555</v>
      </c>
      <c r="AF2537" s="1" t="s">
        <v>70</v>
      </c>
      <c r="AG2537" s="1" t="s">
        <v>71</v>
      </c>
      <c r="AH2537" s="1" t="s">
        <v>89</v>
      </c>
      <c r="AI2537" s="1" t="s">
        <v>57</v>
      </c>
      <c r="AJ2537" s="5">
        <v>10950</v>
      </c>
      <c r="AK2537" s="4">
        <v>-6045</v>
      </c>
      <c r="AL2537" s="4">
        <v>0</v>
      </c>
      <c r="AM2537" s="4">
        <v>0</v>
      </c>
      <c r="AN2537" s="4">
        <v>0</v>
      </c>
      <c r="AO2537" s="4">
        <v>-73938</v>
      </c>
      <c r="AP2537" s="4">
        <v>-73938</v>
      </c>
      <c r="AQ2537" s="4">
        <v>0</v>
      </c>
      <c r="AR2537" s="4">
        <v>506712</v>
      </c>
      <c r="AS2537" s="1" t="s">
        <v>52</v>
      </c>
      <c r="AT2537" s="9">
        <f t="shared" si="1160"/>
        <v>43463</v>
      </c>
      <c r="AU2537" s="9">
        <f t="shared" si="1161"/>
        <v>43435</v>
      </c>
      <c r="AV2537" s="9">
        <v>44798</v>
      </c>
      <c r="AW2537" s="11">
        <f t="shared" si="1162"/>
        <v>3.6575342465753424</v>
      </c>
      <c r="AX2537">
        <v>10</v>
      </c>
      <c r="AY2537" s="12">
        <v>0.05</v>
      </c>
      <c r="AZ2537">
        <f t="shared" si="1163"/>
        <v>9.5000000000000001E-2</v>
      </c>
      <c r="BA2537" s="13">
        <f t="shared" si="1164"/>
        <v>580650</v>
      </c>
      <c r="BB2537" s="17" t="s">
        <v>1941</v>
      </c>
      <c r="BC2537">
        <f>MATCH(BB2537,MONTHLY_INDEX!$A:$A,0)</f>
        <v>674</v>
      </c>
      <c r="BD2537">
        <f>MATCH(AU2537,MONTHLY_INDEX!$1:$1,0)</f>
        <v>84</v>
      </c>
      <c r="BE2537">
        <f>INDEX(MONTHLY_INDEX!$1:$1048576,Final!BC2537,Final!BD2537)</f>
        <v>106.1</v>
      </c>
      <c r="BF2537">
        <f>MATCH($BF$1,MONTHLY_INDEX!$1:$1,0)</f>
        <v>127</v>
      </c>
      <c r="BG2537">
        <f>INDEX(MONTHLY_INDEX!$1:$1048576,Final!BC2537,Final!BF2537)</f>
        <v>122.8</v>
      </c>
      <c r="BH2537" s="23">
        <f t="shared" si="1172"/>
        <v>0.15739868049010372</v>
      </c>
      <c r="BI2537" s="14">
        <f t="shared" si="1173"/>
        <v>672043.54382657877</v>
      </c>
      <c r="BJ2537" s="14">
        <f t="shared" si="1174"/>
        <v>233512.11628987905</v>
      </c>
      <c r="BK2537" s="15">
        <f t="shared" si="1165"/>
        <v>438531.42753669969</v>
      </c>
      <c r="BL2537" s="52">
        <v>0</v>
      </c>
      <c r="BM2537" s="15">
        <f t="shared" si="1175"/>
        <v>438531.42753669969</v>
      </c>
    </row>
    <row r="2538" spans="1:65">
      <c r="A2538" s="8">
        <v>2536</v>
      </c>
      <c r="B2538" s="1" t="s">
        <v>44</v>
      </c>
      <c r="C2538" s="1">
        <v>1500</v>
      </c>
      <c r="D2538" s="1" t="s">
        <v>60</v>
      </c>
      <c r="E2538" s="1">
        <v>150000100</v>
      </c>
      <c r="F2538" s="1" t="s">
        <v>60</v>
      </c>
      <c r="G2538" s="1" t="s">
        <v>104</v>
      </c>
      <c r="H2538" s="1">
        <v>16</v>
      </c>
      <c r="I2538" s="1" t="s">
        <v>211</v>
      </c>
      <c r="J2538" s="1" t="s">
        <v>49</v>
      </c>
      <c r="K2538" s="1">
        <v>17406001</v>
      </c>
      <c r="L2538" s="1" t="s">
        <v>50</v>
      </c>
      <c r="M2538" s="1" t="s">
        <v>51</v>
      </c>
      <c r="N2538" s="1" t="s">
        <v>64</v>
      </c>
      <c r="O2538" s="1" t="s">
        <v>65</v>
      </c>
      <c r="P2538" s="1" t="s">
        <v>66</v>
      </c>
      <c r="Q2538" s="1" t="s">
        <v>67</v>
      </c>
      <c r="R2538" s="1" t="s">
        <v>87</v>
      </c>
      <c r="S2538" s="1" t="s">
        <v>88</v>
      </c>
      <c r="T2538" s="2">
        <v>43463</v>
      </c>
      <c r="U2538" s="2">
        <v>43463</v>
      </c>
      <c r="V2538" s="1" t="s">
        <v>52</v>
      </c>
      <c r="W2538" s="3">
        <v>1</v>
      </c>
      <c r="X2538" s="1" t="s">
        <v>53</v>
      </c>
      <c r="Y2538" s="4">
        <v>175035</v>
      </c>
      <c r="Z2538" s="4">
        <v>-20465</v>
      </c>
      <c r="AA2538" s="4">
        <v>0</v>
      </c>
      <c r="AB2538" s="4">
        <v>0</v>
      </c>
      <c r="AC2538" s="4">
        <v>0</v>
      </c>
      <c r="AD2538" s="4">
        <v>175035</v>
      </c>
      <c r="AE2538" s="5">
        <v>1555</v>
      </c>
      <c r="AF2538" s="1" t="s">
        <v>70</v>
      </c>
      <c r="AG2538" s="1" t="s">
        <v>71</v>
      </c>
      <c r="AH2538" s="1" t="s">
        <v>89</v>
      </c>
      <c r="AI2538" s="1" t="s">
        <v>57</v>
      </c>
      <c r="AJ2538" s="5">
        <v>10950</v>
      </c>
      <c r="AK2538" s="4">
        <v>-1822</v>
      </c>
      <c r="AL2538" s="4">
        <v>0</v>
      </c>
      <c r="AM2538" s="4">
        <v>0</v>
      </c>
      <c r="AN2538" s="4">
        <v>0</v>
      </c>
      <c r="AO2538" s="4">
        <v>-22287</v>
      </c>
      <c r="AP2538" s="4">
        <v>-22287</v>
      </c>
      <c r="AQ2538" s="4">
        <v>0</v>
      </c>
      <c r="AR2538" s="4">
        <v>152748</v>
      </c>
      <c r="AS2538" s="1" t="s">
        <v>52</v>
      </c>
      <c r="AT2538" s="9">
        <f t="shared" si="1160"/>
        <v>43463</v>
      </c>
      <c r="AU2538" s="9">
        <f t="shared" si="1161"/>
        <v>43435</v>
      </c>
      <c r="AV2538" s="9">
        <v>44798</v>
      </c>
      <c r="AW2538" s="11">
        <f t="shared" si="1162"/>
        <v>3.6575342465753424</v>
      </c>
      <c r="AX2538">
        <v>10</v>
      </c>
      <c r="AY2538" s="12">
        <v>0.05</v>
      </c>
      <c r="AZ2538">
        <f t="shared" si="1163"/>
        <v>9.5000000000000001E-2</v>
      </c>
      <c r="BA2538" s="13">
        <f t="shared" si="1164"/>
        <v>175035</v>
      </c>
      <c r="BB2538" s="17" t="s">
        <v>1877</v>
      </c>
      <c r="BC2538">
        <f>MATCH(BB2538,MONTHLY_INDEX!$A:$A,0)</f>
        <v>642</v>
      </c>
      <c r="BD2538">
        <f>MATCH(AU2538,MONTHLY_INDEX!$1:$1,0)</f>
        <v>84</v>
      </c>
      <c r="BE2538">
        <f>INDEX(MONTHLY_INDEX!$1:$1048576,Final!BC2538,Final!BD2538)</f>
        <v>79.3</v>
      </c>
      <c r="BF2538">
        <f>MATCH($BF$1,MONTHLY_INDEX!$1:$1,0)</f>
        <v>127</v>
      </c>
      <c r="BG2538">
        <f>INDEX(MONTHLY_INDEX!$1:$1048576,Final!BC2538,Final!BF2538)</f>
        <v>94</v>
      </c>
      <c r="BH2538" s="23">
        <f t="shared" si="1172"/>
        <v>0.18537200504413623</v>
      </c>
      <c r="BI2538" s="14">
        <f t="shared" si="1173"/>
        <v>207481.5889029004</v>
      </c>
      <c r="BJ2538" s="14">
        <f t="shared" si="1174"/>
        <v>72092.746609891343</v>
      </c>
      <c r="BK2538" s="15">
        <f t="shared" si="1165"/>
        <v>135388.84229300905</v>
      </c>
      <c r="BL2538" s="52">
        <v>0</v>
      </c>
      <c r="BM2538" s="15">
        <f t="shared" si="1175"/>
        <v>135388.84229300905</v>
      </c>
    </row>
    <row r="2539" spans="1:65">
      <c r="A2539" s="8">
        <v>2537</v>
      </c>
      <c r="B2539" s="1" t="s">
        <v>44</v>
      </c>
      <c r="C2539" s="1">
        <v>1500</v>
      </c>
      <c r="D2539" s="1" t="s">
        <v>60</v>
      </c>
      <c r="E2539" s="1">
        <v>150000100</v>
      </c>
      <c r="F2539" s="1" t="s">
        <v>60</v>
      </c>
      <c r="G2539" s="1" t="s">
        <v>105</v>
      </c>
      <c r="H2539" s="1">
        <v>17</v>
      </c>
      <c r="I2539" s="1" t="s">
        <v>211</v>
      </c>
      <c r="J2539" s="1" t="s">
        <v>49</v>
      </c>
      <c r="K2539" s="1">
        <v>17406001</v>
      </c>
      <c r="L2539" s="1" t="s">
        <v>50</v>
      </c>
      <c r="M2539" s="1" t="s">
        <v>51</v>
      </c>
      <c r="N2539" s="1" t="s">
        <v>64</v>
      </c>
      <c r="O2539" s="1" t="s">
        <v>65</v>
      </c>
      <c r="P2539" s="1" t="s">
        <v>66</v>
      </c>
      <c r="Q2539" s="1" t="s">
        <v>67</v>
      </c>
      <c r="R2539" s="1" t="s">
        <v>87</v>
      </c>
      <c r="S2539" s="1" t="s">
        <v>88</v>
      </c>
      <c r="T2539" s="2">
        <v>43463</v>
      </c>
      <c r="U2539" s="2">
        <v>43463</v>
      </c>
      <c r="V2539" s="1" t="s">
        <v>52</v>
      </c>
      <c r="W2539" s="3">
        <v>1</v>
      </c>
      <c r="X2539" s="1" t="s">
        <v>53</v>
      </c>
      <c r="Y2539" s="4">
        <v>132796</v>
      </c>
      <c r="Z2539" s="4">
        <v>-15525</v>
      </c>
      <c r="AA2539" s="4">
        <v>0</v>
      </c>
      <c r="AB2539" s="4">
        <v>0</v>
      </c>
      <c r="AC2539" s="4">
        <v>0</v>
      </c>
      <c r="AD2539" s="4">
        <v>132796</v>
      </c>
      <c r="AE2539" s="5">
        <v>1555</v>
      </c>
      <c r="AF2539" s="1" t="s">
        <v>70</v>
      </c>
      <c r="AG2539" s="1" t="s">
        <v>71</v>
      </c>
      <c r="AH2539" s="1" t="s">
        <v>89</v>
      </c>
      <c r="AI2539" s="1" t="s">
        <v>57</v>
      </c>
      <c r="AJ2539" s="5">
        <v>10950</v>
      </c>
      <c r="AK2539" s="4">
        <v>-1383</v>
      </c>
      <c r="AL2539" s="4">
        <v>0</v>
      </c>
      <c r="AM2539" s="4">
        <v>0</v>
      </c>
      <c r="AN2539" s="4">
        <v>0</v>
      </c>
      <c r="AO2539" s="4">
        <v>-16908</v>
      </c>
      <c r="AP2539" s="4">
        <v>-16908</v>
      </c>
      <c r="AQ2539" s="4">
        <v>0</v>
      </c>
      <c r="AR2539" s="4">
        <v>115888</v>
      </c>
      <c r="AS2539" s="1" t="s">
        <v>52</v>
      </c>
      <c r="AT2539" s="9">
        <f t="shared" si="1160"/>
        <v>43463</v>
      </c>
      <c r="AU2539" s="9">
        <f t="shared" si="1161"/>
        <v>43435</v>
      </c>
      <c r="AV2539" s="9">
        <v>44798</v>
      </c>
      <c r="AW2539" s="11">
        <f t="shared" si="1162"/>
        <v>3.6575342465753424</v>
      </c>
      <c r="AX2539">
        <v>10</v>
      </c>
      <c r="AY2539" s="12">
        <v>0.05</v>
      </c>
      <c r="AZ2539">
        <f t="shared" si="1163"/>
        <v>9.5000000000000001E-2</v>
      </c>
      <c r="BA2539" s="13">
        <f t="shared" si="1164"/>
        <v>132796</v>
      </c>
      <c r="BB2539" s="17" t="s">
        <v>2189</v>
      </c>
      <c r="BC2539">
        <f>MATCH(BB2539,MONTHLY_INDEX!$A:$A,0)</f>
        <v>798</v>
      </c>
      <c r="BD2539">
        <f>MATCH(AU2539,MONTHLY_INDEX!$1:$1,0)</f>
        <v>84</v>
      </c>
      <c r="BE2539">
        <f>INDEX(MONTHLY_INDEX!$1:$1048576,Final!BC2539,Final!BD2539)</f>
        <v>96</v>
      </c>
      <c r="BF2539">
        <f>MATCH($BF$1,MONTHLY_INDEX!$1:$1,0)</f>
        <v>127</v>
      </c>
      <c r="BG2539">
        <f>INDEX(MONTHLY_INDEX!$1:$1048576,Final!BC2539,Final!BF2539)</f>
        <v>95.3</v>
      </c>
      <c r="BH2539" s="23">
        <f t="shared" si="1172"/>
        <v>-7.2916666666666963E-3</v>
      </c>
      <c r="BI2539" s="14">
        <f t="shared" si="1173"/>
        <v>131827.69583333333</v>
      </c>
      <c r="BJ2539" s="14">
        <f t="shared" si="1174"/>
        <v>45805.609654965752</v>
      </c>
      <c r="BK2539" s="15">
        <f t="shared" si="1165"/>
        <v>86022.086178367579</v>
      </c>
      <c r="BL2539" s="52">
        <v>0</v>
      </c>
      <c r="BM2539" s="15">
        <f t="shared" si="1175"/>
        <v>86022.086178367579</v>
      </c>
    </row>
    <row r="2540" spans="1:65">
      <c r="A2540" s="8">
        <v>2538</v>
      </c>
      <c r="B2540" s="1" t="s">
        <v>44</v>
      </c>
      <c r="C2540" s="1">
        <v>1500</v>
      </c>
      <c r="D2540" s="1" t="s">
        <v>60</v>
      </c>
      <c r="E2540" s="1">
        <v>150000100</v>
      </c>
      <c r="F2540" s="1" t="s">
        <v>60</v>
      </c>
      <c r="G2540" s="1" t="s">
        <v>106</v>
      </c>
      <c r="H2540" s="1">
        <v>18</v>
      </c>
      <c r="I2540" s="1" t="s">
        <v>211</v>
      </c>
      <c r="J2540" s="1" t="s">
        <v>49</v>
      </c>
      <c r="K2540" s="1">
        <v>17406001</v>
      </c>
      <c r="L2540" s="1" t="s">
        <v>50</v>
      </c>
      <c r="M2540" s="1" t="s">
        <v>51</v>
      </c>
      <c r="N2540" s="1" t="s">
        <v>64</v>
      </c>
      <c r="O2540" s="1" t="s">
        <v>65</v>
      </c>
      <c r="P2540" s="1" t="s">
        <v>66</v>
      </c>
      <c r="Q2540" s="1" t="s">
        <v>67</v>
      </c>
      <c r="R2540" s="1" t="s">
        <v>87</v>
      </c>
      <c r="S2540" s="1" t="s">
        <v>88</v>
      </c>
      <c r="T2540" s="2">
        <v>43463</v>
      </c>
      <c r="U2540" s="2">
        <v>43463</v>
      </c>
      <c r="V2540" s="1" t="s">
        <v>52</v>
      </c>
      <c r="W2540" s="3">
        <v>1</v>
      </c>
      <c r="X2540" s="1" t="s">
        <v>53</v>
      </c>
      <c r="Y2540" s="4">
        <v>469552</v>
      </c>
      <c r="Z2540" s="4">
        <v>-54903</v>
      </c>
      <c r="AA2540" s="4">
        <v>0</v>
      </c>
      <c r="AB2540" s="4">
        <v>0</v>
      </c>
      <c r="AC2540" s="4">
        <v>0</v>
      </c>
      <c r="AD2540" s="4">
        <v>469552</v>
      </c>
      <c r="AE2540" s="5">
        <v>1555</v>
      </c>
      <c r="AF2540" s="1" t="s">
        <v>70</v>
      </c>
      <c r="AG2540" s="1" t="s">
        <v>71</v>
      </c>
      <c r="AH2540" s="1" t="s">
        <v>89</v>
      </c>
      <c r="AI2540" s="1" t="s">
        <v>57</v>
      </c>
      <c r="AJ2540" s="5">
        <v>10950</v>
      </c>
      <c r="AK2540" s="4">
        <v>-4889</v>
      </c>
      <c r="AL2540" s="4">
        <v>0</v>
      </c>
      <c r="AM2540" s="4">
        <v>0</v>
      </c>
      <c r="AN2540" s="4">
        <v>0</v>
      </c>
      <c r="AO2540" s="4">
        <v>-59792</v>
      </c>
      <c r="AP2540" s="4">
        <v>-59792</v>
      </c>
      <c r="AQ2540" s="4">
        <v>0</v>
      </c>
      <c r="AR2540" s="4">
        <v>409760</v>
      </c>
      <c r="AS2540" s="1" t="s">
        <v>52</v>
      </c>
      <c r="AT2540" s="9">
        <f t="shared" si="1160"/>
        <v>43463</v>
      </c>
      <c r="AU2540" s="9">
        <f t="shared" si="1161"/>
        <v>43435</v>
      </c>
      <c r="AV2540" s="9">
        <v>44798</v>
      </c>
      <c r="AW2540" s="11">
        <f t="shared" si="1162"/>
        <v>3.6575342465753424</v>
      </c>
      <c r="AX2540">
        <v>10</v>
      </c>
      <c r="AY2540" s="12">
        <v>0.05</v>
      </c>
      <c r="AZ2540">
        <f t="shared" si="1163"/>
        <v>9.5000000000000001E-2</v>
      </c>
      <c r="BA2540" s="13">
        <f t="shared" si="1164"/>
        <v>469552</v>
      </c>
      <c r="BB2540" s="17" t="s">
        <v>1871</v>
      </c>
      <c r="BC2540">
        <f>MATCH(BB2540,MONTHLY_INDEX!$A:$A,0)</f>
        <v>639</v>
      </c>
      <c r="BD2540">
        <f>MATCH(AU2540,MONTHLY_INDEX!$1:$1,0)</f>
        <v>84</v>
      </c>
      <c r="BE2540">
        <f>INDEX(MONTHLY_INDEX!$1:$1048576,Final!BC2540,Final!BD2540)</f>
        <v>111.6</v>
      </c>
      <c r="BF2540">
        <f>MATCH($BF$1,MONTHLY_INDEX!$1:$1,0)</f>
        <v>127</v>
      </c>
      <c r="BG2540">
        <f>INDEX(MONTHLY_INDEX!$1:$1048576,Final!BC2540,Final!BF2540)</f>
        <v>116.2</v>
      </c>
      <c r="BH2540" s="23">
        <f t="shared" si="1172"/>
        <v>4.1218637992831618E-2</v>
      </c>
      <c r="BI2540" s="14">
        <f t="shared" si="1173"/>
        <v>488906.29390681011</v>
      </c>
      <c r="BJ2540" s="14">
        <f t="shared" si="1174"/>
        <v>169878.19376638683</v>
      </c>
      <c r="BK2540" s="15">
        <f t="shared" si="1165"/>
        <v>319028.10014042328</v>
      </c>
      <c r="BL2540" s="52">
        <v>0</v>
      </c>
      <c r="BM2540" s="15">
        <f t="shared" si="1175"/>
        <v>319028.10014042328</v>
      </c>
    </row>
    <row r="2541" spans="1:65">
      <c r="A2541" s="8">
        <v>2539</v>
      </c>
      <c r="B2541" s="1" t="s">
        <v>44</v>
      </c>
      <c r="C2541" s="1">
        <v>1500</v>
      </c>
      <c r="D2541" s="1" t="s">
        <v>60</v>
      </c>
      <c r="E2541" s="1">
        <v>150000100</v>
      </c>
      <c r="F2541" s="1" t="s">
        <v>60</v>
      </c>
      <c r="G2541" s="1" t="s">
        <v>107</v>
      </c>
      <c r="H2541" s="1">
        <v>19</v>
      </c>
      <c r="I2541" s="1" t="s">
        <v>211</v>
      </c>
      <c r="J2541" s="1" t="s">
        <v>49</v>
      </c>
      <c r="K2541" s="1">
        <v>17406001</v>
      </c>
      <c r="L2541" s="1" t="s">
        <v>50</v>
      </c>
      <c r="M2541" s="1" t="s">
        <v>51</v>
      </c>
      <c r="N2541" s="1" t="s">
        <v>64</v>
      </c>
      <c r="O2541" s="1" t="s">
        <v>65</v>
      </c>
      <c r="P2541" s="1" t="s">
        <v>66</v>
      </c>
      <c r="Q2541" s="1" t="s">
        <v>67</v>
      </c>
      <c r="R2541" s="1" t="s">
        <v>87</v>
      </c>
      <c r="S2541" s="1" t="s">
        <v>88</v>
      </c>
      <c r="T2541" s="2">
        <v>43463</v>
      </c>
      <c r="U2541" s="2">
        <v>43463</v>
      </c>
      <c r="V2541" s="1" t="s">
        <v>52</v>
      </c>
      <c r="W2541" s="3">
        <v>1</v>
      </c>
      <c r="X2541" s="1" t="s">
        <v>53</v>
      </c>
      <c r="Y2541" s="4">
        <v>6861326</v>
      </c>
      <c r="Z2541" s="4">
        <v>-802271</v>
      </c>
      <c r="AA2541" s="4">
        <v>0</v>
      </c>
      <c r="AB2541" s="4">
        <v>0</v>
      </c>
      <c r="AC2541" s="4">
        <v>0</v>
      </c>
      <c r="AD2541" s="4">
        <v>6861326</v>
      </c>
      <c r="AE2541" s="5">
        <v>1555</v>
      </c>
      <c r="AF2541" s="1" t="s">
        <v>70</v>
      </c>
      <c r="AG2541" s="1" t="s">
        <v>71</v>
      </c>
      <c r="AH2541" s="1" t="s">
        <v>89</v>
      </c>
      <c r="AI2541" s="1" t="s">
        <v>57</v>
      </c>
      <c r="AJ2541" s="5">
        <v>10950</v>
      </c>
      <c r="AK2541" s="4">
        <v>-71435</v>
      </c>
      <c r="AL2541" s="4">
        <v>0</v>
      </c>
      <c r="AM2541" s="4">
        <v>0</v>
      </c>
      <c r="AN2541" s="4">
        <v>0</v>
      </c>
      <c r="AO2541" s="4">
        <v>-873706</v>
      </c>
      <c r="AP2541" s="4">
        <v>-873706</v>
      </c>
      <c r="AQ2541" s="4">
        <v>0</v>
      </c>
      <c r="AR2541" s="4">
        <v>5987620</v>
      </c>
      <c r="AS2541" s="1" t="s">
        <v>52</v>
      </c>
      <c r="AT2541" s="9">
        <f t="shared" si="1160"/>
        <v>43463</v>
      </c>
      <c r="AU2541" s="9">
        <f t="shared" si="1161"/>
        <v>43435</v>
      </c>
      <c r="AV2541" s="9">
        <v>44798</v>
      </c>
      <c r="AW2541" s="11">
        <f t="shared" si="1162"/>
        <v>3.6575342465753424</v>
      </c>
      <c r="AX2541">
        <v>10</v>
      </c>
      <c r="AY2541" s="12">
        <v>0.05</v>
      </c>
      <c r="AZ2541">
        <f t="shared" si="1163"/>
        <v>9.5000000000000001E-2</v>
      </c>
      <c r="BA2541" s="13">
        <f t="shared" si="1164"/>
        <v>6861326</v>
      </c>
      <c r="BI2541" s="14">
        <f t="shared" ref="BI2541:BI2543" si="1176">AR2541</f>
        <v>5987620</v>
      </c>
      <c r="BJ2541" s="14">
        <v>0</v>
      </c>
      <c r="BK2541" s="14">
        <f t="shared" ref="BK2541:BK2543" si="1177">AR2541</f>
        <v>5987620</v>
      </c>
      <c r="BL2541" s="52">
        <v>0</v>
      </c>
      <c r="BM2541" s="15">
        <f t="shared" ref="BM2541:BM2543" si="1178">AR2541</f>
        <v>5987620</v>
      </c>
    </row>
    <row r="2542" spans="1:65">
      <c r="A2542" s="8">
        <v>2540</v>
      </c>
      <c r="B2542" s="1" t="s">
        <v>44</v>
      </c>
      <c r="C2542" s="1">
        <v>1500</v>
      </c>
      <c r="D2542" s="1" t="s">
        <v>60</v>
      </c>
      <c r="E2542" s="1">
        <v>150000100</v>
      </c>
      <c r="F2542" s="1" t="s">
        <v>60</v>
      </c>
      <c r="G2542" s="1" t="s">
        <v>108</v>
      </c>
      <c r="H2542" s="1">
        <v>20</v>
      </c>
      <c r="I2542" s="1" t="s">
        <v>211</v>
      </c>
      <c r="J2542" s="1" t="s">
        <v>49</v>
      </c>
      <c r="K2542" s="1">
        <v>17406001</v>
      </c>
      <c r="L2542" s="1" t="s">
        <v>50</v>
      </c>
      <c r="M2542" s="1" t="s">
        <v>51</v>
      </c>
      <c r="N2542" s="1" t="s">
        <v>64</v>
      </c>
      <c r="O2542" s="1" t="s">
        <v>65</v>
      </c>
      <c r="P2542" s="1" t="s">
        <v>66</v>
      </c>
      <c r="Q2542" s="1" t="s">
        <v>67</v>
      </c>
      <c r="R2542" s="1" t="s">
        <v>87</v>
      </c>
      <c r="S2542" s="1" t="s">
        <v>88</v>
      </c>
      <c r="T2542" s="2">
        <v>43463</v>
      </c>
      <c r="U2542" s="2">
        <v>43463</v>
      </c>
      <c r="V2542" s="1" t="s">
        <v>52</v>
      </c>
      <c r="W2542" s="3">
        <v>1</v>
      </c>
      <c r="X2542" s="1" t="s">
        <v>53</v>
      </c>
      <c r="Y2542" s="4">
        <v>5552065</v>
      </c>
      <c r="Z2542" s="4">
        <v>-649185</v>
      </c>
      <c r="AA2542" s="4">
        <v>0</v>
      </c>
      <c r="AB2542" s="4">
        <v>0</v>
      </c>
      <c r="AC2542" s="4">
        <v>0</v>
      </c>
      <c r="AD2542" s="4">
        <v>5552065</v>
      </c>
      <c r="AE2542" s="5">
        <v>1555</v>
      </c>
      <c r="AF2542" s="1" t="s">
        <v>70</v>
      </c>
      <c r="AG2542" s="1" t="s">
        <v>71</v>
      </c>
      <c r="AH2542" s="1" t="s">
        <v>89</v>
      </c>
      <c r="AI2542" s="1" t="s">
        <v>57</v>
      </c>
      <c r="AJ2542" s="5">
        <v>10950</v>
      </c>
      <c r="AK2542" s="4">
        <v>-57804</v>
      </c>
      <c r="AL2542" s="4">
        <v>0</v>
      </c>
      <c r="AM2542" s="4">
        <v>0</v>
      </c>
      <c r="AN2542" s="4">
        <v>0</v>
      </c>
      <c r="AO2542" s="4">
        <v>-706989</v>
      </c>
      <c r="AP2542" s="4">
        <v>-706989</v>
      </c>
      <c r="AQ2542" s="4">
        <v>0</v>
      </c>
      <c r="AR2542" s="4">
        <v>4845076</v>
      </c>
      <c r="AS2542" s="1" t="s">
        <v>52</v>
      </c>
      <c r="AT2542" s="9">
        <f t="shared" si="1160"/>
        <v>43463</v>
      </c>
      <c r="AU2542" s="9">
        <f t="shared" si="1161"/>
        <v>43435</v>
      </c>
      <c r="AV2542" s="9">
        <v>44798</v>
      </c>
      <c r="AW2542" s="11">
        <f t="shared" si="1162"/>
        <v>3.6575342465753424</v>
      </c>
      <c r="AX2542">
        <v>10</v>
      </c>
      <c r="AY2542" s="12">
        <v>0.05</v>
      </c>
      <c r="AZ2542">
        <f t="shared" si="1163"/>
        <v>9.5000000000000001E-2</v>
      </c>
      <c r="BA2542" s="13">
        <f t="shared" si="1164"/>
        <v>5552065</v>
      </c>
      <c r="BI2542" s="14">
        <f t="shared" si="1176"/>
        <v>4845076</v>
      </c>
      <c r="BJ2542" s="14">
        <v>0</v>
      </c>
      <c r="BK2542" s="14">
        <f t="shared" si="1177"/>
        <v>4845076</v>
      </c>
      <c r="BL2542" s="52">
        <v>0</v>
      </c>
      <c r="BM2542" s="15">
        <f t="shared" si="1178"/>
        <v>4845076</v>
      </c>
    </row>
    <row r="2543" spans="1:65">
      <c r="A2543" s="8">
        <v>2541</v>
      </c>
      <c r="B2543" s="1" t="s">
        <v>44</v>
      </c>
      <c r="C2543" s="1">
        <v>1500</v>
      </c>
      <c r="D2543" s="1" t="s">
        <v>60</v>
      </c>
      <c r="E2543" s="1">
        <v>150000100</v>
      </c>
      <c r="F2543" s="1" t="s">
        <v>60</v>
      </c>
      <c r="G2543" s="1" t="s">
        <v>109</v>
      </c>
      <c r="H2543" s="1">
        <v>21</v>
      </c>
      <c r="I2543" s="1" t="s">
        <v>211</v>
      </c>
      <c r="J2543" s="1" t="s">
        <v>49</v>
      </c>
      <c r="K2543" s="1">
        <v>17406001</v>
      </c>
      <c r="L2543" s="1" t="s">
        <v>50</v>
      </c>
      <c r="M2543" s="1" t="s">
        <v>51</v>
      </c>
      <c r="N2543" s="1" t="s">
        <v>64</v>
      </c>
      <c r="O2543" s="1" t="s">
        <v>65</v>
      </c>
      <c r="P2543" s="1" t="s">
        <v>66</v>
      </c>
      <c r="Q2543" s="1" t="s">
        <v>67</v>
      </c>
      <c r="R2543" s="1" t="s">
        <v>87</v>
      </c>
      <c r="S2543" s="1" t="s">
        <v>88</v>
      </c>
      <c r="T2543" s="2">
        <v>43463</v>
      </c>
      <c r="U2543" s="2">
        <v>43463</v>
      </c>
      <c r="V2543" s="1" t="s">
        <v>52</v>
      </c>
      <c r="W2543" s="3">
        <v>1</v>
      </c>
      <c r="X2543" s="1" t="s">
        <v>53</v>
      </c>
      <c r="Y2543" s="4">
        <v>1950695</v>
      </c>
      <c r="Z2543" s="4">
        <v>-228806</v>
      </c>
      <c r="AA2543" s="4">
        <v>0</v>
      </c>
      <c r="AB2543" s="4">
        <v>0</v>
      </c>
      <c r="AC2543" s="4">
        <v>0</v>
      </c>
      <c r="AD2543" s="4">
        <v>1950695</v>
      </c>
      <c r="AE2543" s="5">
        <v>1555</v>
      </c>
      <c r="AF2543" s="1" t="s">
        <v>70</v>
      </c>
      <c r="AG2543" s="1" t="s">
        <v>71</v>
      </c>
      <c r="AH2543" s="1" t="s">
        <v>89</v>
      </c>
      <c r="AI2543" s="1" t="s">
        <v>57</v>
      </c>
      <c r="AJ2543" s="5">
        <v>10950</v>
      </c>
      <c r="AK2543" s="4">
        <v>-20300</v>
      </c>
      <c r="AL2543" s="4">
        <v>0</v>
      </c>
      <c r="AM2543" s="4">
        <v>0</v>
      </c>
      <c r="AN2543" s="4">
        <v>0</v>
      </c>
      <c r="AO2543" s="4">
        <v>-249106</v>
      </c>
      <c r="AP2543" s="4">
        <v>-249106</v>
      </c>
      <c r="AQ2543" s="4">
        <v>0</v>
      </c>
      <c r="AR2543" s="4">
        <v>1701589</v>
      </c>
      <c r="AS2543" s="1" t="s">
        <v>52</v>
      </c>
      <c r="AT2543" s="9">
        <f t="shared" si="1160"/>
        <v>43463</v>
      </c>
      <c r="AU2543" s="9">
        <f t="shared" si="1161"/>
        <v>43435</v>
      </c>
      <c r="AV2543" s="9">
        <v>44798</v>
      </c>
      <c r="AW2543" s="11">
        <f t="shared" si="1162"/>
        <v>3.6575342465753424</v>
      </c>
      <c r="AX2543">
        <v>10</v>
      </c>
      <c r="AY2543" s="12">
        <v>0.05</v>
      </c>
      <c r="AZ2543">
        <f t="shared" si="1163"/>
        <v>9.5000000000000001E-2</v>
      </c>
      <c r="BA2543" s="13">
        <f t="shared" si="1164"/>
        <v>1950695</v>
      </c>
      <c r="BI2543" s="14">
        <f t="shared" si="1176"/>
        <v>1701589</v>
      </c>
      <c r="BJ2543" s="14">
        <v>0</v>
      </c>
      <c r="BK2543" s="14">
        <f t="shared" si="1177"/>
        <v>1701589</v>
      </c>
      <c r="BL2543" s="52">
        <v>0</v>
      </c>
      <c r="BM2543" s="15">
        <f t="shared" si="1178"/>
        <v>1701589</v>
      </c>
    </row>
    <row r="2544" spans="1:65">
      <c r="A2544" s="8">
        <v>2542</v>
      </c>
      <c r="B2544" s="1" t="s">
        <v>44</v>
      </c>
      <c r="C2544" s="1">
        <v>1500</v>
      </c>
      <c r="D2544" s="1" t="s">
        <v>60</v>
      </c>
      <c r="E2544" s="1">
        <v>150000100</v>
      </c>
      <c r="F2544" s="1" t="s">
        <v>60</v>
      </c>
      <c r="G2544" s="1" t="s">
        <v>110</v>
      </c>
      <c r="H2544" s="1">
        <v>22</v>
      </c>
      <c r="I2544" s="1" t="s">
        <v>211</v>
      </c>
      <c r="J2544" s="1" t="s">
        <v>49</v>
      </c>
      <c r="K2544" s="1">
        <v>17406001</v>
      </c>
      <c r="L2544" s="1" t="s">
        <v>50</v>
      </c>
      <c r="M2544" s="1" t="s">
        <v>51</v>
      </c>
      <c r="N2544" s="1" t="s">
        <v>64</v>
      </c>
      <c r="O2544" s="1" t="s">
        <v>65</v>
      </c>
      <c r="P2544" s="1" t="s">
        <v>66</v>
      </c>
      <c r="Q2544" s="1" t="s">
        <v>67</v>
      </c>
      <c r="R2544" s="1" t="s">
        <v>87</v>
      </c>
      <c r="S2544" s="1" t="s">
        <v>88</v>
      </c>
      <c r="T2544" s="2">
        <v>43463</v>
      </c>
      <c r="U2544" s="2">
        <v>43463</v>
      </c>
      <c r="V2544" s="1" t="s">
        <v>52</v>
      </c>
      <c r="W2544" s="3">
        <v>1</v>
      </c>
      <c r="X2544" s="1" t="s">
        <v>53</v>
      </c>
      <c r="Y2544" s="4">
        <v>16789210</v>
      </c>
      <c r="Z2544" s="4">
        <v>-1963105</v>
      </c>
      <c r="AA2544" s="4">
        <v>0</v>
      </c>
      <c r="AB2544" s="4">
        <v>0</v>
      </c>
      <c r="AC2544" s="4">
        <v>0</v>
      </c>
      <c r="AD2544" s="4">
        <v>16789210</v>
      </c>
      <c r="AE2544" s="5">
        <v>1555</v>
      </c>
      <c r="AF2544" s="1" t="s">
        <v>70</v>
      </c>
      <c r="AG2544" s="1" t="s">
        <v>71</v>
      </c>
      <c r="AH2544" s="1" t="s">
        <v>89</v>
      </c>
      <c r="AI2544" s="1" t="s">
        <v>57</v>
      </c>
      <c r="AJ2544" s="5">
        <v>10950</v>
      </c>
      <c r="AK2544" s="4">
        <v>-174797</v>
      </c>
      <c r="AL2544" s="4">
        <v>0</v>
      </c>
      <c r="AM2544" s="4">
        <v>0</v>
      </c>
      <c r="AN2544" s="4">
        <v>0</v>
      </c>
      <c r="AO2544" s="4">
        <v>-2137902</v>
      </c>
      <c r="AP2544" s="4">
        <v>-2137902</v>
      </c>
      <c r="AQ2544" s="4">
        <v>0</v>
      </c>
      <c r="AR2544" s="4">
        <v>14651308</v>
      </c>
      <c r="AS2544" s="1" t="s">
        <v>52</v>
      </c>
      <c r="AT2544" s="9">
        <f t="shared" si="1160"/>
        <v>43463</v>
      </c>
      <c r="AU2544" s="9">
        <f t="shared" si="1161"/>
        <v>43435</v>
      </c>
      <c r="AV2544" s="9">
        <v>44798</v>
      </c>
      <c r="AW2544" s="11">
        <f t="shared" si="1162"/>
        <v>3.6575342465753424</v>
      </c>
      <c r="AX2544">
        <v>25</v>
      </c>
      <c r="AY2544" s="12">
        <v>0.05</v>
      </c>
      <c r="AZ2544">
        <f t="shared" si="1163"/>
        <v>3.7999999999999999E-2</v>
      </c>
      <c r="BA2544" s="13">
        <f t="shared" si="1164"/>
        <v>16789210</v>
      </c>
      <c r="BB2544" s="17" t="s">
        <v>2189</v>
      </c>
      <c r="BC2544">
        <f>MATCH(BB2544,MONTHLY_INDEX!$A:$A,0)</f>
        <v>798</v>
      </c>
      <c r="BD2544">
        <f>MATCH(AU2544,MONTHLY_INDEX!$1:$1,0)</f>
        <v>84</v>
      </c>
      <c r="BE2544">
        <f>INDEX(MONTHLY_INDEX!$1:$1048576,Final!BC2544,Final!BD2544)</f>
        <v>96</v>
      </c>
      <c r="BF2544">
        <f>MATCH($BF$1,MONTHLY_INDEX!$1:$1,0)</f>
        <v>127</v>
      </c>
      <c r="BG2544">
        <f>INDEX(MONTHLY_INDEX!$1:$1048576,Final!BC2544,Final!BF2544)</f>
        <v>95.3</v>
      </c>
      <c r="BH2544" s="23">
        <f>(BG2544-BE2544)/BE2544</f>
        <v>-7.2916666666666963E-3</v>
      </c>
      <c r="BI2544" s="14">
        <f>(1+BH2544)*BA2544</f>
        <v>16666788.677083332</v>
      </c>
      <c r="BJ2544" s="14">
        <f>BI2544*AZ2544*AW2544</f>
        <v>2316455.3139409246</v>
      </c>
      <c r="BK2544" s="15">
        <f t="shared" si="1165"/>
        <v>14350333.363142408</v>
      </c>
      <c r="BL2544" s="52">
        <v>0</v>
      </c>
      <c r="BM2544" s="15">
        <f>MAX((1-BL2544)*BK2544,BI2544*AY2544)</f>
        <v>14350333.363142408</v>
      </c>
    </row>
    <row r="2545" spans="1:65">
      <c r="A2545" s="8">
        <v>2543</v>
      </c>
      <c r="B2545" s="1" t="s">
        <v>44</v>
      </c>
      <c r="C2545" s="1">
        <v>1500</v>
      </c>
      <c r="D2545" s="1" t="s">
        <v>60</v>
      </c>
      <c r="E2545" s="1">
        <v>150000100</v>
      </c>
      <c r="F2545" s="1" t="s">
        <v>60</v>
      </c>
      <c r="G2545" s="1" t="s">
        <v>111</v>
      </c>
      <c r="H2545" s="1">
        <v>23</v>
      </c>
      <c r="I2545" s="1" t="s">
        <v>211</v>
      </c>
      <c r="J2545" s="1" t="s">
        <v>49</v>
      </c>
      <c r="K2545" s="1">
        <v>17406001</v>
      </c>
      <c r="L2545" s="1" t="s">
        <v>50</v>
      </c>
      <c r="M2545" s="1" t="s">
        <v>51</v>
      </c>
      <c r="N2545" s="1" t="s">
        <v>64</v>
      </c>
      <c r="O2545" s="1" t="s">
        <v>65</v>
      </c>
      <c r="P2545" s="1" t="s">
        <v>66</v>
      </c>
      <c r="Q2545" s="1" t="s">
        <v>67</v>
      </c>
      <c r="R2545" s="1" t="s">
        <v>87</v>
      </c>
      <c r="S2545" s="1" t="s">
        <v>88</v>
      </c>
      <c r="T2545" s="2">
        <v>43463</v>
      </c>
      <c r="U2545" s="2">
        <v>43463</v>
      </c>
      <c r="V2545" s="1" t="s">
        <v>52</v>
      </c>
      <c r="W2545" s="3">
        <v>1</v>
      </c>
      <c r="X2545" s="1" t="s">
        <v>53</v>
      </c>
      <c r="Y2545" s="4">
        <v>187647</v>
      </c>
      <c r="Z2545" s="4">
        <v>-21939</v>
      </c>
      <c r="AA2545" s="4">
        <v>0</v>
      </c>
      <c r="AB2545" s="4">
        <v>0</v>
      </c>
      <c r="AC2545" s="4">
        <v>0</v>
      </c>
      <c r="AD2545" s="4">
        <v>187647</v>
      </c>
      <c r="AE2545" s="5">
        <v>1555</v>
      </c>
      <c r="AF2545" s="1" t="s">
        <v>70</v>
      </c>
      <c r="AG2545" s="1" t="s">
        <v>71</v>
      </c>
      <c r="AH2545" s="1" t="s">
        <v>89</v>
      </c>
      <c r="AI2545" s="1" t="s">
        <v>57</v>
      </c>
      <c r="AJ2545" s="5">
        <v>10950</v>
      </c>
      <c r="AK2545" s="4">
        <v>-1954</v>
      </c>
      <c r="AL2545" s="4">
        <v>0</v>
      </c>
      <c r="AM2545" s="4">
        <v>0</v>
      </c>
      <c r="AN2545" s="4">
        <v>0</v>
      </c>
      <c r="AO2545" s="4">
        <v>-23893</v>
      </c>
      <c r="AP2545" s="4">
        <v>-23893</v>
      </c>
      <c r="AQ2545" s="4">
        <v>0</v>
      </c>
      <c r="AR2545" s="4">
        <v>163754</v>
      </c>
      <c r="AS2545" s="1" t="s">
        <v>52</v>
      </c>
      <c r="AT2545" s="9">
        <f t="shared" si="1160"/>
        <v>43463</v>
      </c>
      <c r="AU2545" s="9">
        <f t="shared" si="1161"/>
        <v>43435</v>
      </c>
      <c r="AV2545" s="9">
        <v>44798</v>
      </c>
      <c r="AW2545" s="11">
        <f t="shared" si="1162"/>
        <v>3.6575342465753424</v>
      </c>
      <c r="AX2545">
        <v>10</v>
      </c>
      <c r="AY2545" s="12">
        <v>0.05</v>
      </c>
      <c r="AZ2545">
        <f t="shared" si="1163"/>
        <v>9.5000000000000001E-2</v>
      </c>
      <c r="BA2545" s="13">
        <f t="shared" si="1164"/>
        <v>187647</v>
      </c>
      <c r="BI2545" s="14">
        <f t="shared" ref="BI2545:BI2549" si="1179">AR2545</f>
        <v>163754</v>
      </c>
      <c r="BJ2545" s="14">
        <v>0</v>
      </c>
      <c r="BK2545" s="14">
        <f t="shared" ref="BK2545:BK2549" si="1180">AR2545</f>
        <v>163754</v>
      </c>
      <c r="BL2545" s="52">
        <v>0</v>
      </c>
      <c r="BM2545" s="15">
        <f t="shared" ref="BM2545:BM2549" si="1181">AR2545</f>
        <v>163754</v>
      </c>
    </row>
    <row r="2546" spans="1:65">
      <c r="A2546" s="8">
        <v>2544</v>
      </c>
      <c r="B2546" s="1" t="s">
        <v>44</v>
      </c>
      <c r="C2546" s="1">
        <v>1500</v>
      </c>
      <c r="D2546" s="1" t="s">
        <v>60</v>
      </c>
      <c r="E2546" s="1">
        <v>150000100</v>
      </c>
      <c r="F2546" s="1" t="s">
        <v>112</v>
      </c>
      <c r="G2546" s="1" t="s">
        <v>113</v>
      </c>
      <c r="H2546" s="1">
        <v>24</v>
      </c>
      <c r="I2546" s="1" t="s">
        <v>211</v>
      </c>
      <c r="J2546" s="1" t="s">
        <v>49</v>
      </c>
      <c r="K2546" s="1">
        <v>17406001</v>
      </c>
      <c r="L2546" s="1" t="s">
        <v>50</v>
      </c>
      <c r="M2546" s="1" t="s">
        <v>51</v>
      </c>
      <c r="N2546" s="1" t="s">
        <v>64</v>
      </c>
      <c r="O2546" s="1" t="s">
        <v>65</v>
      </c>
      <c r="P2546" s="1" t="s">
        <v>66</v>
      </c>
      <c r="Q2546" s="1" t="s">
        <v>67</v>
      </c>
      <c r="R2546" s="1" t="s">
        <v>87</v>
      </c>
      <c r="S2546" s="1" t="s">
        <v>88</v>
      </c>
      <c r="T2546" s="2">
        <v>43463</v>
      </c>
      <c r="U2546" s="2">
        <v>43463</v>
      </c>
      <c r="V2546" s="1" t="s">
        <v>52</v>
      </c>
      <c r="W2546" s="3">
        <v>1</v>
      </c>
      <c r="X2546" s="1" t="s">
        <v>53</v>
      </c>
      <c r="Y2546" s="4">
        <v>1018616</v>
      </c>
      <c r="Z2546" s="4">
        <v>-119102.54</v>
      </c>
      <c r="AA2546" s="4">
        <v>0</v>
      </c>
      <c r="AB2546" s="4">
        <v>0</v>
      </c>
      <c r="AC2546" s="4">
        <v>0</v>
      </c>
      <c r="AD2546" s="4">
        <v>1018616</v>
      </c>
      <c r="AE2546" s="5">
        <v>1555</v>
      </c>
      <c r="AF2546" s="1" t="s">
        <v>70</v>
      </c>
      <c r="AG2546" s="1" t="s">
        <v>71</v>
      </c>
      <c r="AH2546" s="1" t="s">
        <v>89</v>
      </c>
      <c r="AI2546" s="1" t="s">
        <v>57</v>
      </c>
      <c r="AJ2546" s="5">
        <v>10950</v>
      </c>
      <c r="AK2546" s="4">
        <v>-10605</v>
      </c>
      <c r="AL2546" s="4">
        <v>0</v>
      </c>
      <c r="AM2546" s="4">
        <v>0</v>
      </c>
      <c r="AN2546" s="4">
        <v>0</v>
      </c>
      <c r="AO2546" s="4">
        <v>-129707.54</v>
      </c>
      <c r="AP2546" s="4">
        <v>-129707.54</v>
      </c>
      <c r="AQ2546" s="4">
        <v>0</v>
      </c>
      <c r="AR2546" s="4">
        <v>888908.46</v>
      </c>
      <c r="AS2546" s="1" t="s">
        <v>52</v>
      </c>
      <c r="AT2546" s="9">
        <f t="shared" si="1160"/>
        <v>43463</v>
      </c>
      <c r="AU2546" s="9">
        <f t="shared" si="1161"/>
        <v>43435</v>
      </c>
      <c r="AV2546" s="9">
        <v>44798</v>
      </c>
      <c r="AW2546" s="11">
        <f t="shared" si="1162"/>
        <v>3.6575342465753424</v>
      </c>
      <c r="AX2546">
        <v>10</v>
      </c>
      <c r="AY2546" s="12">
        <v>0.05</v>
      </c>
      <c r="AZ2546">
        <f t="shared" si="1163"/>
        <v>9.5000000000000001E-2</v>
      </c>
      <c r="BA2546" s="13">
        <f t="shared" si="1164"/>
        <v>1018616</v>
      </c>
      <c r="BB2546" s="16" t="s">
        <v>593</v>
      </c>
      <c r="BC2546" s="16" t="s">
        <v>593</v>
      </c>
      <c r="BD2546" s="16" t="s">
        <v>593</v>
      </c>
      <c r="BE2546" s="16" t="s">
        <v>593</v>
      </c>
      <c r="BF2546" s="16" t="s">
        <v>593</v>
      </c>
      <c r="BG2546" s="16" t="s">
        <v>593</v>
      </c>
      <c r="BH2546" s="16" t="s">
        <v>593</v>
      </c>
      <c r="BI2546" s="14">
        <f t="shared" si="1179"/>
        <v>888908.46</v>
      </c>
      <c r="BJ2546" s="14">
        <v>0</v>
      </c>
      <c r="BK2546" s="14">
        <f t="shared" si="1180"/>
        <v>888908.46</v>
      </c>
      <c r="BL2546" s="52">
        <v>0</v>
      </c>
      <c r="BM2546" s="15">
        <f t="shared" si="1181"/>
        <v>888908.46</v>
      </c>
    </row>
    <row r="2547" spans="1:65">
      <c r="A2547" s="8">
        <v>2545</v>
      </c>
      <c r="B2547" s="1" t="s">
        <v>44</v>
      </c>
      <c r="C2547" s="1">
        <v>1500</v>
      </c>
      <c r="D2547" s="1" t="s">
        <v>60</v>
      </c>
      <c r="E2547" s="1">
        <v>150000100</v>
      </c>
      <c r="F2547" s="1" t="s">
        <v>112</v>
      </c>
      <c r="G2547" s="1" t="s">
        <v>114</v>
      </c>
      <c r="H2547" s="1">
        <v>25</v>
      </c>
      <c r="I2547" s="1" t="s">
        <v>211</v>
      </c>
      <c r="J2547" s="1" t="s">
        <v>49</v>
      </c>
      <c r="K2547" s="1">
        <v>17406001</v>
      </c>
      <c r="L2547" s="1" t="s">
        <v>50</v>
      </c>
      <c r="M2547" s="1" t="s">
        <v>51</v>
      </c>
      <c r="N2547" s="1" t="s">
        <v>64</v>
      </c>
      <c r="O2547" s="1" t="s">
        <v>65</v>
      </c>
      <c r="P2547" s="1" t="s">
        <v>66</v>
      </c>
      <c r="Q2547" s="1" t="s">
        <v>67</v>
      </c>
      <c r="R2547" s="1" t="s">
        <v>87</v>
      </c>
      <c r="S2547" s="1" t="s">
        <v>88</v>
      </c>
      <c r="T2547" s="2">
        <v>43463</v>
      </c>
      <c r="U2547" s="2">
        <v>43463</v>
      </c>
      <c r="V2547" s="1" t="s">
        <v>52</v>
      </c>
      <c r="W2547" s="3">
        <v>1</v>
      </c>
      <c r="X2547" s="1" t="s">
        <v>53</v>
      </c>
      <c r="Y2547" s="4">
        <v>3860149</v>
      </c>
      <c r="Z2547" s="4">
        <v>-451352.95</v>
      </c>
      <c r="AA2547" s="4">
        <v>0</v>
      </c>
      <c r="AB2547" s="4">
        <v>0</v>
      </c>
      <c r="AC2547" s="4">
        <v>0</v>
      </c>
      <c r="AD2547" s="4">
        <v>3860149</v>
      </c>
      <c r="AE2547" s="5">
        <v>1555</v>
      </c>
      <c r="AF2547" s="1" t="s">
        <v>70</v>
      </c>
      <c r="AG2547" s="1" t="s">
        <v>71</v>
      </c>
      <c r="AH2547" s="1" t="s">
        <v>89</v>
      </c>
      <c r="AI2547" s="1" t="s">
        <v>57</v>
      </c>
      <c r="AJ2547" s="5">
        <v>10950</v>
      </c>
      <c r="AK2547" s="4">
        <v>-40189</v>
      </c>
      <c r="AL2547" s="4">
        <v>0</v>
      </c>
      <c r="AM2547" s="4">
        <v>0</v>
      </c>
      <c r="AN2547" s="4">
        <v>0</v>
      </c>
      <c r="AO2547" s="4">
        <v>-491541.95</v>
      </c>
      <c r="AP2547" s="4">
        <v>-491541.95</v>
      </c>
      <c r="AQ2547" s="4">
        <v>0</v>
      </c>
      <c r="AR2547" s="4">
        <v>3368607.05</v>
      </c>
      <c r="AS2547" s="1" t="s">
        <v>52</v>
      </c>
      <c r="AT2547" s="9">
        <f t="shared" si="1160"/>
        <v>43463</v>
      </c>
      <c r="AU2547" s="9">
        <f t="shared" si="1161"/>
        <v>43435</v>
      </c>
      <c r="AV2547" s="9">
        <v>44798</v>
      </c>
      <c r="AW2547" s="11">
        <f t="shared" si="1162"/>
        <v>3.6575342465753424</v>
      </c>
      <c r="AX2547">
        <v>10</v>
      </c>
      <c r="AY2547" s="12">
        <v>0.05</v>
      </c>
      <c r="AZ2547">
        <f t="shared" si="1163"/>
        <v>9.5000000000000001E-2</v>
      </c>
      <c r="BA2547" s="13">
        <f t="shared" si="1164"/>
        <v>3860149</v>
      </c>
      <c r="BB2547" s="16" t="s">
        <v>593</v>
      </c>
      <c r="BC2547" s="16" t="s">
        <v>593</v>
      </c>
      <c r="BD2547" s="16" t="s">
        <v>593</v>
      </c>
      <c r="BE2547" s="16" t="s">
        <v>593</v>
      </c>
      <c r="BF2547" s="16" t="s">
        <v>593</v>
      </c>
      <c r="BG2547" s="16" t="s">
        <v>593</v>
      </c>
      <c r="BH2547" s="16" t="s">
        <v>593</v>
      </c>
      <c r="BI2547" s="14">
        <f t="shared" si="1179"/>
        <v>3368607.05</v>
      </c>
      <c r="BJ2547" s="14">
        <v>0</v>
      </c>
      <c r="BK2547" s="14">
        <f t="shared" si="1180"/>
        <v>3368607.05</v>
      </c>
      <c r="BL2547" s="52">
        <v>0</v>
      </c>
      <c r="BM2547" s="15">
        <f t="shared" si="1181"/>
        <v>3368607.05</v>
      </c>
    </row>
    <row r="2548" spans="1:65">
      <c r="A2548" s="8">
        <v>2546</v>
      </c>
      <c r="B2548" s="1" t="s">
        <v>44</v>
      </c>
      <c r="C2548" s="1">
        <v>1500</v>
      </c>
      <c r="D2548" s="1" t="s">
        <v>60</v>
      </c>
      <c r="E2548" s="1">
        <v>150000100</v>
      </c>
      <c r="F2548" s="1" t="s">
        <v>60</v>
      </c>
      <c r="G2548" s="1" t="s">
        <v>115</v>
      </c>
      <c r="H2548" s="1">
        <v>26</v>
      </c>
      <c r="I2548" s="1" t="s">
        <v>211</v>
      </c>
      <c r="J2548" s="1" t="s">
        <v>49</v>
      </c>
      <c r="K2548" s="1">
        <v>17406001</v>
      </c>
      <c r="L2548" s="1" t="s">
        <v>50</v>
      </c>
      <c r="M2548" s="1" t="s">
        <v>51</v>
      </c>
      <c r="N2548" s="1" t="s">
        <v>64</v>
      </c>
      <c r="O2548" s="1" t="s">
        <v>65</v>
      </c>
      <c r="P2548" s="1" t="s">
        <v>66</v>
      </c>
      <c r="Q2548" s="1" t="s">
        <v>67</v>
      </c>
      <c r="R2548" s="1" t="s">
        <v>87</v>
      </c>
      <c r="S2548" s="1" t="s">
        <v>88</v>
      </c>
      <c r="T2548" s="2">
        <v>43463</v>
      </c>
      <c r="U2548" s="2">
        <v>43463</v>
      </c>
      <c r="V2548" s="1" t="s">
        <v>52</v>
      </c>
      <c r="W2548" s="3">
        <v>1</v>
      </c>
      <c r="X2548" s="1" t="s">
        <v>53</v>
      </c>
      <c r="Y2548" s="4">
        <v>120000</v>
      </c>
      <c r="Z2548" s="4">
        <v>-14031</v>
      </c>
      <c r="AA2548" s="4">
        <v>0</v>
      </c>
      <c r="AB2548" s="4">
        <v>0</v>
      </c>
      <c r="AC2548" s="4">
        <v>0</v>
      </c>
      <c r="AD2548" s="4">
        <v>120000</v>
      </c>
      <c r="AE2548" s="5">
        <v>1555</v>
      </c>
      <c r="AF2548" s="1" t="s">
        <v>70</v>
      </c>
      <c r="AG2548" s="1" t="s">
        <v>71</v>
      </c>
      <c r="AH2548" s="1" t="s">
        <v>89</v>
      </c>
      <c r="AI2548" s="1" t="s">
        <v>57</v>
      </c>
      <c r="AJ2548" s="5">
        <v>10950</v>
      </c>
      <c r="AK2548" s="4">
        <v>-1249</v>
      </c>
      <c r="AL2548" s="4">
        <v>0</v>
      </c>
      <c r="AM2548" s="4">
        <v>0</v>
      </c>
      <c r="AN2548" s="4">
        <v>0</v>
      </c>
      <c r="AO2548" s="4">
        <v>-15280</v>
      </c>
      <c r="AP2548" s="4">
        <v>-15280</v>
      </c>
      <c r="AQ2548" s="4">
        <v>0</v>
      </c>
      <c r="AR2548" s="4">
        <v>104720</v>
      </c>
      <c r="AS2548" s="1" t="s">
        <v>52</v>
      </c>
      <c r="AT2548" s="9">
        <f t="shared" si="1160"/>
        <v>43463</v>
      </c>
      <c r="AU2548" s="9">
        <f t="shared" si="1161"/>
        <v>43435</v>
      </c>
      <c r="AV2548" s="9">
        <v>44798</v>
      </c>
      <c r="AW2548" s="11">
        <f t="shared" si="1162"/>
        <v>3.6575342465753424</v>
      </c>
      <c r="AX2548">
        <v>10</v>
      </c>
      <c r="AY2548" s="12">
        <v>0.05</v>
      </c>
      <c r="AZ2548">
        <f t="shared" si="1163"/>
        <v>9.5000000000000001E-2</v>
      </c>
      <c r="BA2548" s="13">
        <f t="shared" si="1164"/>
        <v>120000</v>
      </c>
      <c r="BI2548" s="14">
        <f t="shared" si="1179"/>
        <v>104720</v>
      </c>
      <c r="BJ2548" s="14">
        <v>0</v>
      </c>
      <c r="BK2548" s="14">
        <f t="shared" si="1180"/>
        <v>104720</v>
      </c>
      <c r="BL2548" s="52">
        <v>0</v>
      </c>
      <c r="BM2548" s="15">
        <f t="shared" si="1181"/>
        <v>104720</v>
      </c>
    </row>
    <row r="2549" spans="1:65">
      <c r="A2549" s="8">
        <v>2547</v>
      </c>
      <c r="B2549" s="1" t="s">
        <v>44</v>
      </c>
      <c r="C2549" s="1">
        <v>1500</v>
      </c>
      <c r="D2549" s="1" t="s">
        <v>60</v>
      </c>
      <c r="E2549" s="1">
        <v>150000100</v>
      </c>
      <c r="F2549" s="1" t="s">
        <v>112</v>
      </c>
      <c r="G2549" s="1" t="s">
        <v>116</v>
      </c>
      <c r="H2549" s="1">
        <v>27</v>
      </c>
      <c r="I2549" s="1" t="s">
        <v>211</v>
      </c>
      <c r="J2549" s="1" t="s">
        <v>49</v>
      </c>
      <c r="K2549" s="1">
        <v>17406001</v>
      </c>
      <c r="L2549" s="1" t="s">
        <v>50</v>
      </c>
      <c r="M2549" s="1" t="s">
        <v>51</v>
      </c>
      <c r="N2549" s="1" t="s">
        <v>64</v>
      </c>
      <c r="O2549" s="1" t="s">
        <v>65</v>
      </c>
      <c r="P2549" s="1" t="s">
        <v>66</v>
      </c>
      <c r="Q2549" s="1" t="s">
        <v>67</v>
      </c>
      <c r="R2549" s="1" t="s">
        <v>87</v>
      </c>
      <c r="S2549" s="1" t="s">
        <v>88</v>
      </c>
      <c r="T2549" s="2">
        <v>43463</v>
      </c>
      <c r="U2549" s="2">
        <v>43463</v>
      </c>
      <c r="V2549" s="1" t="s">
        <v>52</v>
      </c>
      <c r="W2549" s="3">
        <v>1</v>
      </c>
      <c r="X2549" s="1" t="s">
        <v>53</v>
      </c>
      <c r="Y2549" s="4">
        <v>4339035</v>
      </c>
      <c r="Z2549" s="4">
        <v>-507347.51</v>
      </c>
      <c r="AA2549" s="4">
        <v>0</v>
      </c>
      <c r="AB2549" s="4">
        <v>0</v>
      </c>
      <c r="AC2549" s="4">
        <v>0</v>
      </c>
      <c r="AD2549" s="4">
        <v>4339035</v>
      </c>
      <c r="AE2549" s="5">
        <v>1555</v>
      </c>
      <c r="AF2549" s="1" t="s">
        <v>70</v>
      </c>
      <c r="AG2549" s="1" t="s">
        <v>71</v>
      </c>
      <c r="AH2549" s="1" t="s">
        <v>89</v>
      </c>
      <c r="AI2549" s="1" t="s">
        <v>57</v>
      </c>
      <c r="AJ2549" s="5">
        <v>10950</v>
      </c>
      <c r="AK2549" s="4">
        <v>-45175</v>
      </c>
      <c r="AL2549" s="4">
        <v>0</v>
      </c>
      <c r="AM2549" s="4">
        <v>0</v>
      </c>
      <c r="AN2549" s="4">
        <v>0</v>
      </c>
      <c r="AO2549" s="4">
        <v>-552522.51</v>
      </c>
      <c r="AP2549" s="4">
        <v>-552522.51</v>
      </c>
      <c r="AQ2549" s="4">
        <v>0</v>
      </c>
      <c r="AR2549" s="4">
        <v>3786512.49</v>
      </c>
      <c r="AS2549" s="1" t="s">
        <v>52</v>
      </c>
      <c r="AT2549" s="9">
        <f t="shared" si="1160"/>
        <v>43463</v>
      </c>
      <c r="AU2549" s="9">
        <f t="shared" si="1161"/>
        <v>43435</v>
      </c>
      <c r="AV2549" s="9">
        <v>44798</v>
      </c>
      <c r="AW2549" s="11">
        <f t="shared" si="1162"/>
        <v>3.6575342465753424</v>
      </c>
      <c r="AX2549">
        <v>10</v>
      </c>
      <c r="AY2549" s="12">
        <v>0.05</v>
      </c>
      <c r="AZ2549">
        <f t="shared" si="1163"/>
        <v>9.5000000000000001E-2</v>
      </c>
      <c r="BA2549" s="13">
        <f t="shared" si="1164"/>
        <v>4339035</v>
      </c>
      <c r="BB2549" s="16" t="s">
        <v>593</v>
      </c>
      <c r="BC2549" s="16" t="s">
        <v>593</v>
      </c>
      <c r="BD2549" s="16" t="s">
        <v>593</v>
      </c>
      <c r="BE2549" s="16" t="s">
        <v>593</v>
      </c>
      <c r="BF2549" s="16" t="s">
        <v>593</v>
      </c>
      <c r="BG2549" s="16" t="s">
        <v>593</v>
      </c>
      <c r="BH2549" s="16" t="s">
        <v>593</v>
      </c>
      <c r="BI2549" s="14">
        <f t="shared" si="1179"/>
        <v>3786512.49</v>
      </c>
      <c r="BJ2549" s="14">
        <v>0</v>
      </c>
      <c r="BK2549" s="14">
        <f t="shared" si="1180"/>
        <v>3786512.49</v>
      </c>
      <c r="BL2549" s="52">
        <v>0</v>
      </c>
      <c r="BM2549" s="15">
        <f t="shared" si="1181"/>
        <v>3786512.49</v>
      </c>
    </row>
    <row r="2550" spans="1:65">
      <c r="A2550" s="8">
        <v>2548</v>
      </c>
      <c r="B2550" s="1" t="s">
        <v>44</v>
      </c>
      <c r="C2550" s="1">
        <v>1500</v>
      </c>
      <c r="D2550" s="1" t="s">
        <v>60</v>
      </c>
      <c r="E2550" s="1">
        <v>150000101</v>
      </c>
      <c r="F2550" s="1" t="s">
        <v>60</v>
      </c>
      <c r="G2550" s="1" t="s">
        <v>86</v>
      </c>
      <c r="H2550" s="1">
        <v>1</v>
      </c>
      <c r="I2550" s="1" t="s">
        <v>212</v>
      </c>
      <c r="J2550" s="1" t="s">
        <v>49</v>
      </c>
      <c r="K2550" s="1">
        <v>17406001</v>
      </c>
      <c r="L2550" s="1" t="s">
        <v>50</v>
      </c>
      <c r="M2550" s="1" t="s">
        <v>51</v>
      </c>
      <c r="N2550" s="1" t="s">
        <v>64</v>
      </c>
      <c r="O2550" s="1" t="s">
        <v>65</v>
      </c>
      <c r="P2550" s="1" t="s">
        <v>66</v>
      </c>
      <c r="Q2550" s="1" t="s">
        <v>67</v>
      </c>
      <c r="R2550" s="1" t="s">
        <v>87</v>
      </c>
      <c r="S2550" s="1" t="s">
        <v>88</v>
      </c>
      <c r="T2550" s="2">
        <v>43463</v>
      </c>
      <c r="U2550" s="2">
        <v>43463</v>
      </c>
      <c r="V2550" s="1" t="s">
        <v>52</v>
      </c>
      <c r="W2550" s="3">
        <v>1</v>
      </c>
      <c r="X2550" s="1" t="s">
        <v>53</v>
      </c>
      <c r="Y2550" s="4">
        <v>892500</v>
      </c>
      <c r="Z2550" s="4">
        <v>-104356</v>
      </c>
      <c r="AA2550" s="4">
        <v>0</v>
      </c>
      <c r="AB2550" s="4">
        <v>0</v>
      </c>
      <c r="AC2550" s="4">
        <v>0</v>
      </c>
      <c r="AD2550" s="4">
        <v>892500</v>
      </c>
      <c r="AE2550" s="5">
        <v>1555</v>
      </c>
      <c r="AF2550" s="1" t="s">
        <v>70</v>
      </c>
      <c r="AG2550" s="1" t="s">
        <v>71</v>
      </c>
      <c r="AH2550" s="1" t="s">
        <v>89</v>
      </c>
      <c r="AI2550" s="1" t="s">
        <v>57</v>
      </c>
      <c r="AJ2550" s="5">
        <v>10950</v>
      </c>
      <c r="AK2550" s="4">
        <v>-9292</v>
      </c>
      <c r="AL2550" s="4">
        <v>0</v>
      </c>
      <c r="AM2550" s="4">
        <v>0</v>
      </c>
      <c r="AN2550" s="4">
        <v>0</v>
      </c>
      <c r="AO2550" s="4">
        <v>-113648</v>
      </c>
      <c r="AP2550" s="4">
        <v>-113648</v>
      </c>
      <c r="AQ2550" s="4">
        <v>0</v>
      </c>
      <c r="AR2550" s="4">
        <v>778852</v>
      </c>
      <c r="AS2550" s="1" t="s">
        <v>52</v>
      </c>
      <c r="AT2550" s="9">
        <f t="shared" si="1160"/>
        <v>43463</v>
      </c>
      <c r="AU2550" s="9">
        <f t="shared" si="1161"/>
        <v>43435</v>
      </c>
      <c r="AV2550" s="9">
        <v>44798</v>
      </c>
      <c r="AW2550" s="11">
        <f t="shared" si="1162"/>
        <v>3.6575342465753424</v>
      </c>
      <c r="AX2550">
        <v>10</v>
      </c>
      <c r="AY2550" s="12">
        <v>0.05</v>
      </c>
      <c r="AZ2550">
        <f t="shared" si="1163"/>
        <v>9.5000000000000001E-2</v>
      </c>
      <c r="BA2550" s="13">
        <f t="shared" si="1164"/>
        <v>892500</v>
      </c>
      <c r="BB2550" s="17" t="s">
        <v>1853</v>
      </c>
      <c r="BC2550">
        <f>MATCH(BB2550,MONTHLY_INDEX!$A:$A,0)</f>
        <v>630</v>
      </c>
      <c r="BD2550">
        <f>MATCH(AU2550,MONTHLY_INDEX!$1:$1,0)</f>
        <v>84</v>
      </c>
      <c r="BE2550">
        <f>INDEX(MONTHLY_INDEX!$1:$1048576,Final!BC2550,Final!BD2550)</f>
        <v>114.9</v>
      </c>
      <c r="BF2550">
        <f>MATCH($BF$1,MONTHLY_INDEX!$1:$1,0)</f>
        <v>127</v>
      </c>
      <c r="BG2550">
        <f>INDEX(MONTHLY_INDEX!$1:$1048576,Final!BC2550,Final!BF2550)</f>
        <v>151.1</v>
      </c>
      <c r="BH2550" s="23">
        <f t="shared" ref="BH2550:BH2567" si="1182">(BG2550-BE2550)/BE2550</f>
        <v>0.31505657093124445</v>
      </c>
      <c r="BI2550" s="14">
        <f t="shared" ref="BI2550:BI2567" si="1183">(1+BH2550)*BA2550</f>
        <v>1173687.9895561356</v>
      </c>
      <c r="BJ2550" s="14">
        <f t="shared" ref="BJ2550:BJ2567" si="1184">BI2550*AZ2550*AW2550</f>
        <v>407816.38157659426</v>
      </c>
      <c r="BK2550" s="15">
        <f t="shared" si="1165"/>
        <v>765871.60797954141</v>
      </c>
      <c r="BL2550" s="52">
        <v>0</v>
      </c>
      <c r="BM2550" s="15">
        <f t="shared" ref="BM2550:BM2567" si="1185">MAX((1-BL2550)*BK2550,BI2550*AY2550)</f>
        <v>765871.60797954141</v>
      </c>
    </row>
    <row r="2551" spans="1:65">
      <c r="A2551" s="8">
        <v>2549</v>
      </c>
      <c r="B2551" s="1" t="s">
        <v>44</v>
      </c>
      <c r="C2551" s="1">
        <v>1500</v>
      </c>
      <c r="D2551" s="1" t="s">
        <v>60</v>
      </c>
      <c r="E2551" s="1">
        <v>150000101</v>
      </c>
      <c r="F2551" s="1" t="s">
        <v>60</v>
      </c>
      <c r="G2551" s="1" t="s">
        <v>90</v>
      </c>
      <c r="H2551" s="1">
        <v>2</v>
      </c>
      <c r="I2551" s="1" t="s">
        <v>212</v>
      </c>
      <c r="J2551" s="1" t="s">
        <v>49</v>
      </c>
      <c r="K2551" s="1">
        <v>17406001</v>
      </c>
      <c r="L2551" s="1" t="s">
        <v>50</v>
      </c>
      <c r="M2551" s="1" t="s">
        <v>51</v>
      </c>
      <c r="N2551" s="1" t="s">
        <v>64</v>
      </c>
      <c r="O2551" s="1" t="s">
        <v>65</v>
      </c>
      <c r="P2551" s="1" t="s">
        <v>66</v>
      </c>
      <c r="Q2551" s="1" t="s">
        <v>67</v>
      </c>
      <c r="R2551" s="1" t="s">
        <v>87</v>
      </c>
      <c r="S2551" s="1" t="s">
        <v>88</v>
      </c>
      <c r="T2551" s="2">
        <v>43463</v>
      </c>
      <c r="U2551" s="2">
        <v>43463</v>
      </c>
      <c r="V2551" s="1" t="s">
        <v>52</v>
      </c>
      <c r="W2551" s="3">
        <v>1</v>
      </c>
      <c r="X2551" s="1" t="s">
        <v>53</v>
      </c>
      <c r="Y2551" s="4">
        <v>472500</v>
      </c>
      <c r="Z2551" s="4">
        <v>-55247</v>
      </c>
      <c r="AA2551" s="4">
        <v>0</v>
      </c>
      <c r="AB2551" s="4">
        <v>0</v>
      </c>
      <c r="AC2551" s="4">
        <v>0</v>
      </c>
      <c r="AD2551" s="4">
        <v>472500</v>
      </c>
      <c r="AE2551" s="5">
        <v>1555</v>
      </c>
      <c r="AF2551" s="1" t="s">
        <v>70</v>
      </c>
      <c r="AG2551" s="1" t="s">
        <v>71</v>
      </c>
      <c r="AH2551" s="1" t="s">
        <v>89</v>
      </c>
      <c r="AI2551" s="1" t="s">
        <v>57</v>
      </c>
      <c r="AJ2551" s="5">
        <v>10950</v>
      </c>
      <c r="AK2551" s="4">
        <v>-4919</v>
      </c>
      <c r="AL2551" s="4">
        <v>0</v>
      </c>
      <c r="AM2551" s="4">
        <v>0</v>
      </c>
      <c r="AN2551" s="4">
        <v>0</v>
      </c>
      <c r="AO2551" s="4">
        <v>-60166</v>
      </c>
      <c r="AP2551" s="4">
        <v>-60166</v>
      </c>
      <c r="AQ2551" s="4">
        <v>0</v>
      </c>
      <c r="AR2551" s="4">
        <v>412334</v>
      </c>
      <c r="AS2551" s="1" t="s">
        <v>52</v>
      </c>
      <c r="AT2551" s="9">
        <f t="shared" si="1160"/>
        <v>43463</v>
      </c>
      <c r="AU2551" s="9">
        <f t="shared" si="1161"/>
        <v>43435</v>
      </c>
      <c r="AV2551" s="9">
        <v>44798</v>
      </c>
      <c r="AW2551" s="11">
        <f t="shared" si="1162"/>
        <v>3.6575342465753424</v>
      </c>
      <c r="AX2551">
        <v>10</v>
      </c>
      <c r="AY2551" s="12">
        <v>0.05</v>
      </c>
      <c r="AZ2551">
        <f t="shared" si="1163"/>
        <v>9.5000000000000001E-2</v>
      </c>
      <c r="BA2551" s="13">
        <f t="shared" si="1164"/>
        <v>472500</v>
      </c>
      <c r="BB2551" s="17" t="s">
        <v>2189</v>
      </c>
      <c r="BC2551">
        <f>MATCH(BB2551,MONTHLY_INDEX!$A:$A,0)</f>
        <v>798</v>
      </c>
      <c r="BD2551">
        <f>MATCH(AU2551,MONTHLY_INDEX!$1:$1,0)</f>
        <v>84</v>
      </c>
      <c r="BE2551">
        <f>INDEX(MONTHLY_INDEX!$1:$1048576,Final!BC2551,Final!BD2551)</f>
        <v>96</v>
      </c>
      <c r="BF2551">
        <f>MATCH($BF$1,MONTHLY_INDEX!$1:$1,0)</f>
        <v>127</v>
      </c>
      <c r="BG2551">
        <f>INDEX(MONTHLY_INDEX!$1:$1048576,Final!BC2551,Final!BF2551)</f>
        <v>95.3</v>
      </c>
      <c r="BH2551" s="23">
        <f t="shared" si="1182"/>
        <v>-7.2916666666666963E-3</v>
      </c>
      <c r="BI2551" s="14">
        <f t="shared" si="1183"/>
        <v>469054.6875</v>
      </c>
      <c r="BJ2551" s="14">
        <f t="shared" si="1184"/>
        <v>162980.4403895548</v>
      </c>
      <c r="BK2551" s="15">
        <f t="shared" si="1165"/>
        <v>306074.24711044517</v>
      </c>
      <c r="BL2551" s="52">
        <v>0</v>
      </c>
      <c r="BM2551" s="15">
        <f t="shared" si="1185"/>
        <v>306074.24711044517</v>
      </c>
    </row>
    <row r="2552" spans="1:65">
      <c r="A2552" s="8">
        <v>2550</v>
      </c>
      <c r="B2552" s="1" t="s">
        <v>44</v>
      </c>
      <c r="C2552" s="1">
        <v>1500</v>
      </c>
      <c r="D2552" s="1" t="s">
        <v>60</v>
      </c>
      <c r="E2552" s="1">
        <v>150000101</v>
      </c>
      <c r="F2552" s="1" t="s">
        <v>60</v>
      </c>
      <c r="G2552" s="1" t="s">
        <v>91</v>
      </c>
      <c r="H2552" s="1">
        <v>3</v>
      </c>
      <c r="I2552" s="1" t="s">
        <v>212</v>
      </c>
      <c r="J2552" s="1" t="s">
        <v>49</v>
      </c>
      <c r="K2552" s="1">
        <v>17406001</v>
      </c>
      <c r="L2552" s="1" t="s">
        <v>50</v>
      </c>
      <c r="M2552" s="1" t="s">
        <v>51</v>
      </c>
      <c r="N2552" s="1" t="s">
        <v>64</v>
      </c>
      <c r="O2552" s="1" t="s">
        <v>65</v>
      </c>
      <c r="P2552" s="1" t="s">
        <v>66</v>
      </c>
      <c r="Q2552" s="1" t="s">
        <v>67</v>
      </c>
      <c r="R2552" s="1" t="s">
        <v>87</v>
      </c>
      <c r="S2552" s="1" t="s">
        <v>88</v>
      </c>
      <c r="T2552" s="2">
        <v>43463</v>
      </c>
      <c r="U2552" s="2">
        <v>43463</v>
      </c>
      <c r="V2552" s="1" t="s">
        <v>52</v>
      </c>
      <c r="W2552" s="3">
        <v>1</v>
      </c>
      <c r="X2552" s="1" t="s">
        <v>53</v>
      </c>
      <c r="Y2552" s="4">
        <v>637760</v>
      </c>
      <c r="Z2552" s="4">
        <v>-74569</v>
      </c>
      <c r="AA2552" s="4">
        <v>0</v>
      </c>
      <c r="AB2552" s="4">
        <v>0</v>
      </c>
      <c r="AC2552" s="4">
        <v>0</v>
      </c>
      <c r="AD2552" s="4">
        <v>637760</v>
      </c>
      <c r="AE2552" s="5">
        <v>1555</v>
      </c>
      <c r="AF2552" s="1" t="s">
        <v>70</v>
      </c>
      <c r="AG2552" s="1" t="s">
        <v>71</v>
      </c>
      <c r="AH2552" s="1" t="s">
        <v>89</v>
      </c>
      <c r="AI2552" s="1" t="s">
        <v>57</v>
      </c>
      <c r="AJ2552" s="5">
        <v>10950</v>
      </c>
      <c r="AK2552" s="4">
        <v>-6640</v>
      </c>
      <c r="AL2552" s="4">
        <v>0</v>
      </c>
      <c r="AM2552" s="4">
        <v>0</v>
      </c>
      <c r="AN2552" s="4">
        <v>0</v>
      </c>
      <c r="AO2552" s="4">
        <v>-81209</v>
      </c>
      <c r="AP2552" s="4">
        <v>-81209</v>
      </c>
      <c r="AQ2552" s="4">
        <v>0</v>
      </c>
      <c r="AR2552" s="4">
        <v>556551</v>
      </c>
      <c r="AS2552" s="1" t="s">
        <v>52</v>
      </c>
      <c r="AT2552" s="9">
        <f t="shared" si="1160"/>
        <v>43463</v>
      </c>
      <c r="AU2552" s="9">
        <f t="shared" si="1161"/>
        <v>43435</v>
      </c>
      <c r="AV2552" s="9">
        <v>44798</v>
      </c>
      <c r="AW2552" s="11">
        <f t="shared" si="1162"/>
        <v>3.6575342465753424</v>
      </c>
      <c r="AX2552">
        <v>10</v>
      </c>
      <c r="AY2552" s="12">
        <v>0.05</v>
      </c>
      <c r="AZ2552">
        <f t="shared" si="1163"/>
        <v>9.5000000000000001E-2</v>
      </c>
      <c r="BA2552" s="13">
        <f t="shared" si="1164"/>
        <v>637760</v>
      </c>
      <c r="BB2552" s="17" t="s">
        <v>2189</v>
      </c>
      <c r="BC2552">
        <f>MATCH(BB2552,MONTHLY_INDEX!$A:$A,0)</f>
        <v>798</v>
      </c>
      <c r="BD2552">
        <f>MATCH(AU2552,MONTHLY_INDEX!$1:$1,0)</f>
        <v>84</v>
      </c>
      <c r="BE2552">
        <f>INDEX(MONTHLY_INDEX!$1:$1048576,Final!BC2552,Final!BD2552)</f>
        <v>96</v>
      </c>
      <c r="BF2552">
        <f>MATCH($BF$1,MONTHLY_INDEX!$1:$1,0)</f>
        <v>127</v>
      </c>
      <c r="BG2552">
        <f>INDEX(MONTHLY_INDEX!$1:$1048576,Final!BC2552,Final!BF2552)</f>
        <v>95.3</v>
      </c>
      <c r="BH2552" s="23">
        <f t="shared" si="1182"/>
        <v>-7.2916666666666963E-3</v>
      </c>
      <c r="BI2552" s="14">
        <f t="shared" si="1183"/>
        <v>633109.66666666663</v>
      </c>
      <c r="BJ2552" s="14">
        <f t="shared" si="1184"/>
        <v>219983.92732876711</v>
      </c>
      <c r="BK2552" s="15">
        <f t="shared" si="1165"/>
        <v>413125.73933789949</v>
      </c>
      <c r="BL2552" s="52">
        <v>0</v>
      </c>
      <c r="BM2552" s="15">
        <f t="shared" si="1185"/>
        <v>413125.73933789949</v>
      </c>
    </row>
    <row r="2553" spans="1:65">
      <c r="A2553" s="8">
        <v>2551</v>
      </c>
      <c r="B2553" s="1" t="s">
        <v>44</v>
      </c>
      <c r="C2553" s="1">
        <v>1500</v>
      </c>
      <c r="D2553" s="1" t="s">
        <v>60</v>
      </c>
      <c r="E2553" s="1">
        <v>150000101</v>
      </c>
      <c r="F2553" s="1" t="s">
        <v>60</v>
      </c>
      <c r="G2553" s="1" t="s">
        <v>92</v>
      </c>
      <c r="H2553" s="1">
        <v>4</v>
      </c>
      <c r="I2553" s="1" t="s">
        <v>212</v>
      </c>
      <c r="J2553" s="1" t="s">
        <v>49</v>
      </c>
      <c r="K2553" s="1">
        <v>17406001</v>
      </c>
      <c r="L2553" s="1" t="s">
        <v>50</v>
      </c>
      <c r="M2553" s="1" t="s">
        <v>51</v>
      </c>
      <c r="N2553" s="1" t="s">
        <v>64</v>
      </c>
      <c r="O2553" s="1" t="s">
        <v>65</v>
      </c>
      <c r="P2553" s="1" t="s">
        <v>66</v>
      </c>
      <c r="Q2553" s="1" t="s">
        <v>67</v>
      </c>
      <c r="R2553" s="1" t="s">
        <v>87</v>
      </c>
      <c r="S2553" s="1" t="s">
        <v>88</v>
      </c>
      <c r="T2553" s="2">
        <v>43463</v>
      </c>
      <c r="U2553" s="2">
        <v>43463</v>
      </c>
      <c r="V2553" s="1" t="s">
        <v>52</v>
      </c>
      <c r="W2553" s="3">
        <v>1</v>
      </c>
      <c r="X2553" s="1" t="s">
        <v>53</v>
      </c>
      <c r="Y2553" s="4">
        <v>21044329</v>
      </c>
      <c r="Z2553" s="4">
        <v>-2460643</v>
      </c>
      <c r="AA2553" s="4">
        <v>0</v>
      </c>
      <c r="AB2553" s="4">
        <v>0</v>
      </c>
      <c r="AC2553" s="4">
        <v>0</v>
      </c>
      <c r="AD2553" s="4">
        <v>21044329</v>
      </c>
      <c r="AE2553" s="5">
        <v>1555</v>
      </c>
      <c r="AF2553" s="1" t="s">
        <v>70</v>
      </c>
      <c r="AG2553" s="1" t="s">
        <v>71</v>
      </c>
      <c r="AH2553" s="1" t="s">
        <v>89</v>
      </c>
      <c r="AI2553" s="1" t="s">
        <v>57</v>
      </c>
      <c r="AJ2553" s="5">
        <v>10950</v>
      </c>
      <c r="AK2553" s="4">
        <v>-219098</v>
      </c>
      <c r="AL2553" s="4">
        <v>0</v>
      </c>
      <c r="AM2553" s="4">
        <v>0</v>
      </c>
      <c r="AN2553" s="4">
        <v>0</v>
      </c>
      <c r="AO2553" s="4">
        <v>-2679741</v>
      </c>
      <c r="AP2553" s="4">
        <v>-2679741</v>
      </c>
      <c r="AQ2553" s="4">
        <v>0</v>
      </c>
      <c r="AR2553" s="4">
        <v>18364588</v>
      </c>
      <c r="AS2553" s="1" t="s">
        <v>52</v>
      </c>
      <c r="AT2553" s="9">
        <f t="shared" si="1160"/>
        <v>43463</v>
      </c>
      <c r="AU2553" s="9">
        <f t="shared" si="1161"/>
        <v>43435</v>
      </c>
      <c r="AV2553" s="9">
        <v>44798</v>
      </c>
      <c r="AW2553" s="11">
        <f t="shared" si="1162"/>
        <v>3.6575342465753424</v>
      </c>
      <c r="AX2553">
        <v>25</v>
      </c>
      <c r="AY2553" s="12">
        <v>0.05</v>
      </c>
      <c r="AZ2553">
        <f t="shared" si="1163"/>
        <v>3.7999999999999999E-2</v>
      </c>
      <c r="BA2553" s="13">
        <f t="shared" si="1164"/>
        <v>21044329</v>
      </c>
      <c r="BB2553" s="17" t="s">
        <v>2189</v>
      </c>
      <c r="BC2553">
        <f>MATCH(BB2553,MONTHLY_INDEX!$A:$A,0)</f>
        <v>798</v>
      </c>
      <c r="BD2553">
        <f>MATCH(AU2553,MONTHLY_INDEX!$1:$1,0)</f>
        <v>84</v>
      </c>
      <c r="BE2553">
        <f>INDEX(MONTHLY_INDEX!$1:$1048576,Final!BC2553,Final!BD2553)</f>
        <v>96</v>
      </c>
      <c r="BF2553">
        <f>MATCH($BF$1,MONTHLY_INDEX!$1:$1,0)</f>
        <v>127</v>
      </c>
      <c r="BG2553">
        <f>INDEX(MONTHLY_INDEX!$1:$1048576,Final!BC2553,Final!BF2553)</f>
        <v>95.3</v>
      </c>
      <c r="BH2553" s="23">
        <f t="shared" si="1182"/>
        <v>-7.2916666666666963E-3</v>
      </c>
      <c r="BI2553" s="14">
        <f t="shared" si="1183"/>
        <v>20890880.767708331</v>
      </c>
      <c r="BJ2553" s="14">
        <f t="shared" si="1184"/>
        <v>2903546.2502625855</v>
      </c>
      <c r="BK2553" s="15">
        <f t="shared" si="1165"/>
        <v>17987334.517445747</v>
      </c>
      <c r="BL2553" s="52">
        <v>0</v>
      </c>
      <c r="BM2553" s="15">
        <f t="shared" si="1185"/>
        <v>17987334.517445747</v>
      </c>
    </row>
    <row r="2554" spans="1:65">
      <c r="A2554" s="8">
        <v>2552</v>
      </c>
      <c r="B2554" s="1" t="s">
        <v>44</v>
      </c>
      <c r="C2554" s="1">
        <v>1500</v>
      </c>
      <c r="D2554" s="1" t="s">
        <v>60</v>
      </c>
      <c r="E2554" s="1">
        <v>150000101</v>
      </c>
      <c r="F2554" s="1" t="s">
        <v>60</v>
      </c>
      <c r="G2554" s="1" t="s">
        <v>93</v>
      </c>
      <c r="H2554" s="1">
        <v>5</v>
      </c>
      <c r="I2554" s="1" t="s">
        <v>212</v>
      </c>
      <c r="J2554" s="1" t="s">
        <v>49</v>
      </c>
      <c r="K2554" s="1">
        <v>17406001</v>
      </c>
      <c r="L2554" s="1" t="s">
        <v>50</v>
      </c>
      <c r="M2554" s="1" t="s">
        <v>51</v>
      </c>
      <c r="N2554" s="1" t="s">
        <v>64</v>
      </c>
      <c r="O2554" s="1" t="s">
        <v>65</v>
      </c>
      <c r="P2554" s="1" t="s">
        <v>66</v>
      </c>
      <c r="Q2554" s="1" t="s">
        <v>67</v>
      </c>
      <c r="R2554" s="1" t="s">
        <v>87</v>
      </c>
      <c r="S2554" s="1" t="s">
        <v>88</v>
      </c>
      <c r="T2554" s="2">
        <v>43463</v>
      </c>
      <c r="U2554" s="2">
        <v>43463</v>
      </c>
      <c r="V2554" s="1" t="s">
        <v>52</v>
      </c>
      <c r="W2554" s="3">
        <v>1</v>
      </c>
      <c r="X2554" s="1" t="s">
        <v>53</v>
      </c>
      <c r="Y2554" s="4">
        <v>969266</v>
      </c>
      <c r="Z2554" s="4">
        <v>-113333</v>
      </c>
      <c r="AA2554" s="4">
        <v>0</v>
      </c>
      <c r="AB2554" s="4">
        <v>0</v>
      </c>
      <c r="AC2554" s="4">
        <v>0</v>
      </c>
      <c r="AD2554" s="4">
        <v>969266</v>
      </c>
      <c r="AE2554" s="5">
        <v>1555</v>
      </c>
      <c r="AF2554" s="1" t="s">
        <v>70</v>
      </c>
      <c r="AG2554" s="1" t="s">
        <v>71</v>
      </c>
      <c r="AH2554" s="1" t="s">
        <v>89</v>
      </c>
      <c r="AI2554" s="1" t="s">
        <v>57</v>
      </c>
      <c r="AJ2554" s="5">
        <v>10950</v>
      </c>
      <c r="AK2554" s="4">
        <v>-10091</v>
      </c>
      <c r="AL2554" s="4">
        <v>0</v>
      </c>
      <c r="AM2554" s="4">
        <v>0</v>
      </c>
      <c r="AN2554" s="4">
        <v>0</v>
      </c>
      <c r="AO2554" s="4">
        <v>-123424</v>
      </c>
      <c r="AP2554" s="4">
        <v>-123424</v>
      </c>
      <c r="AQ2554" s="4">
        <v>0</v>
      </c>
      <c r="AR2554" s="4">
        <v>845842</v>
      </c>
      <c r="AS2554" s="1" t="s">
        <v>52</v>
      </c>
      <c r="AT2554" s="9">
        <f t="shared" si="1160"/>
        <v>43463</v>
      </c>
      <c r="AU2554" s="9">
        <f t="shared" si="1161"/>
        <v>43435</v>
      </c>
      <c r="AV2554" s="9">
        <v>44798</v>
      </c>
      <c r="AW2554" s="11">
        <f t="shared" si="1162"/>
        <v>3.6575342465753424</v>
      </c>
      <c r="AX2554">
        <v>25</v>
      </c>
      <c r="AY2554" s="12">
        <v>0.05</v>
      </c>
      <c r="AZ2554">
        <f t="shared" si="1163"/>
        <v>3.7999999999999999E-2</v>
      </c>
      <c r="BA2554" s="13">
        <f t="shared" si="1164"/>
        <v>969266</v>
      </c>
      <c r="BB2554" s="17" t="s">
        <v>2083</v>
      </c>
      <c r="BC2554">
        <f>MATCH(BB2554,MONTHLY_INDEX!$A:$A,0)</f>
        <v>745</v>
      </c>
      <c r="BD2554">
        <f>MATCH(AU2554,MONTHLY_INDEX!$1:$1,0)</f>
        <v>84</v>
      </c>
      <c r="BE2554">
        <f>INDEX(MONTHLY_INDEX!$1:$1048576,Final!BC2554,Final!BD2554)</f>
        <v>108.4</v>
      </c>
      <c r="BF2554">
        <f>MATCH($BF$1,MONTHLY_INDEX!$1:$1,0)</f>
        <v>127</v>
      </c>
      <c r="BG2554">
        <f>INDEX(MONTHLY_INDEX!$1:$1048576,Final!BC2554,Final!BF2554)</f>
        <v>115.4</v>
      </c>
      <c r="BH2554" s="23">
        <f t="shared" si="1182"/>
        <v>6.4575645756457564E-2</v>
      </c>
      <c r="BI2554" s="14">
        <f t="shared" si="1183"/>
        <v>1031856.9778597784</v>
      </c>
      <c r="BJ2554" s="14">
        <f t="shared" si="1184"/>
        <v>143413.98489541525</v>
      </c>
      <c r="BK2554" s="15">
        <f t="shared" si="1165"/>
        <v>888442.99296436319</v>
      </c>
      <c r="BL2554" s="52">
        <v>0</v>
      </c>
      <c r="BM2554" s="15">
        <f t="shared" si="1185"/>
        <v>888442.99296436319</v>
      </c>
    </row>
    <row r="2555" spans="1:65">
      <c r="A2555" s="8">
        <v>2553</v>
      </c>
      <c r="B2555" s="1" t="s">
        <v>44</v>
      </c>
      <c r="C2555" s="1">
        <v>1500</v>
      </c>
      <c r="D2555" s="1" t="s">
        <v>60</v>
      </c>
      <c r="E2555" s="1">
        <v>150000101</v>
      </c>
      <c r="F2555" s="1" t="s">
        <v>60</v>
      </c>
      <c r="G2555" s="1" t="s">
        <v>94</v>
      </c>
      <c r="H2555" s="1">
        <v>6</v>
      </c>
      <c r="I2555" s="1" t="s">
        <v>212</v>
      </c>
      <c r="J2555" s="1" t="s">
        <v>49</v>
      </c>
      <c r="K2555" s="1">
        <v>17406001</v>
      </c>
      <c r="L2555" s="1" t="s">
        <v>50</v>
      </c>
      <c r="M2555" s="1" t="s">
        <v>51</v>
      </c>
      <c r="N2555" s="1" t="s">
        <v>64</v>
      </c>
      <c r="O2555" s="1" t="s">
        <v>65</v>
      </c>
      <c r="P2555" s="1" t="s">
        <v>66</v>
      </c>
      <c r="Q2555" s="1" t="s">
        <v>67</v>
      </c>
      <c r="R2555" s="1" t="s">
        <v>87</v>
      </c>
      <c r="S2555" s="1" t="s">
        <v>88</v>
      </c>
      <c r="T2555" s="2">
        <v>43463</v>
      </c>
      <c r="U2555" s="2">
        <v>43463</v>
      </c>
      <c r="V2555" s="1" t="s">
        <v>52</v>
      </c>
      <c r="W2555" s="3">
        <v>1</v>
      </c>
      <c r="X2555" s="1" t="s">
        <v>53</v>
      </c>
      <c r="Y2555" s="4">
        <v>735000</v>
      </c>
      <c r="Z2555" s="4">
        <v>-85940</v>
      </c>
      <c r="AA2555" s="4">
        <v>0</v>
      </c>
      <c r="AB2555" s="4">
        <v>0</v>
      </c>
      <c r="AC2555" s="4">
        <v>0</v>
      </c>
      <c r="AD2555" s="4">
        <v>735000</v>
      </c>
      <c r="AE2555" s="5">
        <v>1555</v>
      </c>
      <c r="AF2555" s="1" t="s">
        <v>70</v>
      </c>
      <c r="AG2555" s="1" t="s">
        <v>71</v>
      </c>
      <c r="AH2555" s="1" t="s">
        <v>89</v>
      </c>
      <c r="AI2555" s="1" t="s">
        <v>57</v>
      </c>
      <c r="AJ2555" s="5">
        <v>10950</v>
      </c>
      <c r="AK2555" s="4">
        <v>-7652</v>
      </c>
      <c r="AL2555" s="4">
        <v>0</v>
      </c>
      <c r="AM2555" s="4">
        <v>0</v>
      </c>
      <c r="AN2555" s="4">
        <v>0</v>
      </c>
      <c r="AO2555" s="4">
        <v>-93592</v>
      </c>
      <c r="AP2555" s="4">
        <v>-93592</v>
      </c>
      <c r="AQ2555" s="4">
        <v>0</v>
      </c>
      <c r="AR2555" s="4">
        <v>641408</v>
      </c>
      <c r="AS2555" s="1" t="s">
        <v>52</v>
      </c>
      <c r="AT2555" s="9">
        <f t="shared" si="1160"/>
        <v>43463</v>
      </c>
      <c r="AU2555" s="9">
        <f t="shared" si="1161"/>
        <v>43435</v>
      </c>
      <c r="AV2555" s="9">
        <v>44798</v>
      </c>
      <c r="AW2555" s="11">
        <f t="shared" si="1162"/>
        <v>3.6575342465753424</v>
      </c>
      <c r="AX2555">
        <v>10</v>
      </c>
      <c r="AY2555" s="12">
        <v>0.05</v>
      </c>
      <c r="AZ2555">
        <f t="shared" si="1163"/>
        <v>9.5000000000000001E-2</v>
      </c>
      <c r="BA2555" s="13">
        <f t="shared" si="1164"/>
        <v>735000</v>
      </c>
      <c r="BB2555" s="17" t="s">
        <v>1853</v>
      </c>
      <c r="BC2555">
        <f>MATCH(BB2555,MONTHLY_INDEX!$A:$A,0)</f>
        <v>630</v>
      </c>
      <c r="BD2555">
        <f>MATCH(AU2555,MONTHLY_INDEX!$1:$1,0)</f>
        <v>84</v>
      </c>
      <c r="BE2555">
        <f>INDEX(MONTHLY_INDEX!$1:$1048576,Final!BC2555,Final!BD2555)</f>
        <v>114.9</v>
      </c>
      <c r="BF2555">
        <f>MATCH($BF$1,MONTHLY_INDEX!$1:$1,0)</f>
        <v>127</v>
      </c>
      <c r="BG2555">
        <f>INDEX(MONTHLY_INDEX!$1:$1048576,Final!BC2555,Final!BF2555)</f>
        <v>151.1</v>
      </c>
      <c r="BH2555" s="23">
        <f t="shared" si="1182"/>
        <v>0.31505657093124445</v>
      </c>
      <c r="BI2555" s="14">
        <f t="shared" si="1183"/>
        <v>966566.5796344647</v>
      </c>
      <c r="BJ2555" s="14">
        <f t="shared" si="1184"/>
        <v>335848.78482778347</v>
      </c>
      <c r="BK2555" s="15">
        <f t="shared" si="1165"/>
        <v>630717.79480668122</v>
      </c>
      <c r="BL2555" s="52">
        <v>0</v>
      </c>
      <c r="BM2555" s="15">
        <f t="shared" si="1185"/>
        <v>630717.79480668122</v>
      </c>
    </row>
    <row r="2556" spans="1:65">
      <c r="A2556" s="8">
        <v>2554</v>
      </c>
      <c r="B2556" s="1" t="s">
        <v>44</v>
      </c>
      <c r="C2556" s="1">
        <v>1500</v>
      </c>
      <c r="D2556" s="1" t="s">
        <v>60</v>
      </c>
      <c r="E2556" s="1">
        <v>150000101</v>
      </c>
      <c r="F2556" s="1" t="s">
        <v>60</v>
      </c>
      <c r="G2556" s="1" t="s">
        <v>95</v>
      </c>
      <c r="H2556" s="1">
        <v>7</v>
      </c>
      <c r="I2556" s="1" t="s">
        <v>212</v>
      </c>
      <c r="J2556" s="1" t="s">
        <v>49</v>
      </c>
      <c r="K2556" s="1">
        <v>17406001</v>
      </c>
      <c r="L2556" s="1" t="s">
        <v>50</v>
      </c>
      <c r="M2556" s="1" t="s">
        <v>51</v>
      </c>
      <c r="N2556" s="1" t="s">
        <v>64</v>
      </c>
      <c r="O2556" s="1" t="s">
        <v>65</v>
      </c>
      <c r="P2556" s="1" t="s">
        <v>66</v>
      </c>
      <c r="Q2556" s="1" t="s">
        <v>67</v>
      </c>
      <c r="R2556" s="1" t="s">
        <v>87</v>
      </c>
      <c r="S2556" s="1" t="s">
        <v>88</v>
      </c>
      <c r="T2556" s="2">
        <v>43463</v>
      </c>
      <c r="U2556" s="2">
        <v>43463</v>
      </c>
      <c r="V2556" s="1" t="s">
        <v>52</v>
      </c>
      <c r="W2556" s="3">
        <v>1</v>
      </c>
      <c r="X2556" s="1" t="s">
        <v>53</v>
      </c>
      <c r="Y2556" s="4">
        <v>126000</v>
      </c>
      <c r="Z2556" s="4">
        <v>-14732</v>
      </c>
      <c r="AA2556" s="4">
        <v>0</v>
      </c>
      <c r="AB2556" s="4">
        <v>0</v>
      </c>
      <c r="AC2556" s="4">
        <v>0</v>
      </c>
      <c r="AD2556" s="4">
        <v>126000</v>
      </c>
      <c r="AE2556" s="5">
        <v>1555</v>
      </c>
      <c r="AF2556" s="1" t="s">
        <v>70</v>
      </c>
      <c r="AG2556" s="1" t="s">
        <v>71</v>
      </c>
      <c r="AH2556" s="1" t="s">
        <v>89</v>
      </c>
      <c r="AI2556" s="1" t="s">
        <v>57</v>
      </c>
      <c r="AJ2556" s="5">
        <v>10950</v>
      </c>
      <c r="AK2556" s="4">
        <v>-1312</v>
      </c>
      <c r="AL2556" s="4">
        <v>0</v>
      </c>
      <c r="AM2556" s="4">
        <v>0</v>
      </c>
      <c r="AN2556" s="4">
        <v>0</v>
      </c>
      <c r="AO2556" s="4">
        <v>-16044</v>
      </c>
      <c r="AP2556" s="4">
        <v>-16044</v>
      </c>
      <c r="AQ2556" s="4">
        <v>0</v>
      </c>
      <c r="AR2556" s="4">
        <v>109956</v>
      </c>
      <c r="AS2556" s="1" t="s">
        <v>52</v>
      </c>
      <c r="AT2556" s="9">
        <f t="shared" si="1160"/>
        <v>43463</v>
      </c>
      <c r="AU2556" s="9">
        <f t="shared" si="1161"/>
        <v>43435</v>
      </c>
      <c r="AV2556" s="9">
        <v>44798</v>
      </c>
      <c r="AW2556" s="11">
        <f t="shared" si="1162"/>
        <v>3.6575342465753424</v>
      </c>
      <c r="AX2556">
        <v>25</v>
      </c>
      <c r="AY2556" s="12">
        <v>0.05</v>
      </c>
      <c r="AZ2556">
        <f t="shared" si="1163"/>
        <v>3.7999999999999999E-2</v>
      </c>
      <c r="BA2556" s="13">
        <f t="shared" si="1164"/>
        <v>126000</v>
      </c>
      <c r="BB2556" s="17" t="s">
        <v>2189</v>
      </c>
      <c r="BC2556">
        <f>MATCH(BB2556,MONTHLY_INDEX!$A:$A,0)</f>
        <v>798</v>
      </c>
      <c r="BD2556">
        <f>MATCH(AU2556,MONTHLY_INDEX!$1:$1,0)</f>
        <v>84</v>
      </c>
      <c r="BE2556">
        <f>INDEX(MONTHLY_INDEX!$1:$1048576,Final!BC2556,Final!BD2556)</f>
        <v>96</v>
      </c>
      <c r="BF2556">
        <f>MATCH($BF$1,MONTHLY_INDEX!$1:$1,0)</f>
        <v>127</v>
      </c>
      <c r="BG2556">
        <f>INDEX(MONTHLY_INDEX!$1:$1048576,Final!BC2556,Final!BF2556)</f>
        <v>95.3</v>
      </c>
      <c r="BH2556" s="23">
        <f t="shared" si="1182"/>
        <v>-7.2916666666666963E-3</v>
      </c>
      <c r="BI2556" s="14">
        <f t="shared" si="1183"/>
        <v>125081.25</v>
      </c>
      <c r="BJ2556" s="14">
        <f t="shared" si="1184"/>
        <v>17384.580308219178</v>
      </c>
      <c r="BK2556" s="15">
        <f t="shared" si="1165"/>
        <v>107696.66969178081</v>
      </c>
      <c r="BL2556" s="52">
        <v>0</v>
      </c>
      <c r="BM2556" s="15">
        <f t="shared" si="1185"/>
        <v>107696.66969178081</v>
      </c>
    </row>
    <row r="2557" spans="1:65">
      <c r="A2557" s="8">
        <v>2555</v>
      </c>
      <c r="B2557" s="1" t="s">
        <v>44</v>
      </c>
      <c r="C2557" s="1">
        <v>1500</v>
      </c>
      <c r="D2557" s="1" t="s">
        <v>60</v>
      </c>
      <c r="E2557" s="1">
        <v>150000101</v>
      </c>
      <c r="F2557" s="1" t="s">
        <v>60</v>
      </c>
      <c r="G2557" s="1" t="s">
        <v>96</v>
      </c>
      <c r="H2557" s="1">
        <v>8</v>
      </c>
      <c r="I2557" s="1" t="s">
        <v>212</v>
      </c>
      <c r="J2557" s="1" t="s">
        <v>49</v>
      </c>
      <c r="K2557" s="1">
        <v>17406001</v>
      </c>
      <c r="L2557" s="1" t="s">
        <v>50</v>
      </c>
      <c r="M2557" s="1" t="s">
        <v>51</v>
      </c>
      <c r="N2557" s="1" t="s">
        <v>64</v>
      </c>
      <c r="O2557" s="1" t="s">
        <v>65</v>
      </c>
      <c r="P2557" s="1" t="s">
        <v>66</v>
      </c>
      <c r="Q2557" s="1" t="s">
        <v>67</v>
      </c>
      <c r="R2557" s="1" t="s">
        <v>87</v>
      </c>
      <c r="S2557" s="1" t="s">
        <v>88</v>
      </c>
      <c r="T2557" s="2">
        <v>43463</v>
      </c>
      <c r="U2557" s="2">
        <v>43463</v>
      </c>
      <c r="V2557" s="1" t="s">
        <v>52</v>
      </c>
      <c r="W2557" s="3">
        <v>1</v>
      </c>
      <c r="X2557" s="1" t="s">
        <v>53</v>
      </c>
      <c r="Y2557" s="4">
        <v>29327302</v>
      </c>
      <c r="Z2557" s="4">
        <v>-3429143</v>
      </c>
      <c r="AA2557" s="4">
        <v>0</v>
      </c>
      <c r="AB2557" s="4">
        <v>0</v>
      </c>
      <c r="AC2557" s="4">
        <v>0</v>
      </c>
      <c r="AD2557" s="4">
        <v>29327302</v>
      </c>
      <c r="AE2557" s="5">
        <v>1555</v>
      </c>
      <c r="AF2557" s="1" t="s">
        <v>70</v>
      </c>
      <c r="AG2557" s="1" t="s">
        <v>71</v>
      </c>
      <c r="AH2557" s="1" t="s">
        <v>89</v>
      </c>
      <c r="AI2557" s="1" t="s">
        <v>57</v>
      </c>
      <c r="AJ2557" s="5">
        <v>10950</v>
      </c>
      <c r="AK2557" s="4">
        <v>-305335</v>
      </c>
      <c r="AL2557" s="4">
        <v>0</v>
      </c>
      <c r="AM2557" s="4">
        <v>0</v>
      </c>
      <c r="AN2557" s="4">
        <v>0</v>
      </c>
      <c r="AO2557" s="4">
        <v>-3734478</v>
      </c>
      <c r="AP2557" s="4">
        <v>-3734478</v>
      </c>
      <c r="AQ2557" s="4">
        <v>0</v>
      </c>
      <c r="AR2557" s="4">
        <v>25592824</v>
      </c>
      <c r="AS2557" s="1" t="s">
        <v>52</v>
      </c>
      <c r="AT2557" s="9">
        <f t="shared" si="1160"/>
        <v>43463</v>
      </c>
      <c r="AU2557" s="9">
        <f t="shared" si="1161"/>
        <v>43435</v>
      </c>
      <c r="AV2557" s="9">
        <v>44798</v>
      </c>
      <c r="AW2557" s="11">
        <f t="shared" si="1162"/>
        <v>3.6575342465753424</v>
      </c>
      <c r="AX2557">
        <v>25</v>
      </c>
      <c r="AY2557" s="12">
        <v>0.05</v>
      </c>
      <c r="AZ2557">
        <f t="shared" si="1163"/>
        <v>3.7999999999999999E-2</v>
      </c>
      <c r="BA2557" s="13">
        <f t="shared" si="1164"/>
        <v>29327302</v>
      </c>
      <c r="BB2557" s="17" t="s">
        <v>2189</v>
      </c>
      <c r="BC2557">
        <f>MATCH(BB2557,MONTHLY_INDEX!$A:$A,0)</f>
        <v>798</v>
      </c>
      <c r="BD2557">
        <f>MATCH(AU2557,MONTHLY_INDEX!$1:$1,0)</f>
        <v>84</v>
      </c>
      <c r="BE2557">
        <f>INDEX(MONTHLY_INDEX!$1:$1048576,Final!BC2557,Final!BD2557)</f>
        <v>96</v>
      </c>
      <c r="BF2557">
        <f>MATCH($BF$1,MONTHLY_INDEX!$1:$1,0)</f>
        <v>127</v>
      </c>
      <c r="BG2557">
        <f>INDEX(MONTHLY_INDEX!$1:$1048576,Final!BC2557,Final!BF2557)</f>
        <v>95.3</v>
      </c>
      <c r="BH2557" s="23">
        <f t="shared" si="1182"/>
        <v>-7.2916666666666963E-3</v>
      </c>
      <c r="BI2557" s="14">
        <f t="shared" si="1183"/>
        <v>29113457.089583334</v>
      </c>
      <c r="BJ2557" s="14">
        <f t="shared" si="1184"/>
        <v>4046371.7209714041</v>
      </c>
      <c r="BK2557" s="15">
        <f t="shared" si="1165"/>
        <v>25067085.368611928</v>
      </c>
      <c r="BL2557" s="52">
        <v>0</v>
      </c>
      <c r="BM2557" s="15">
        <f t="shared" si="1185"/>
        <v>25067085.368611928</v>
      </c>
    </row>
    <row r="2558" spans="1:65">
      <c r="A2558" s="8">
        <v>2556</v>
      </c>
      <c r="B2558" s="1" t="s">
        <v>44</v>
      </c>
      <c r="C2558" s="1">
        <v>1500</v>
      </c>
      <c r="D2558" s="1" t="s">
        <v>60</v>
      </c>
      <c r="E2558" s="1">
        <v>150000101</v>
      </c>
      <c r="F2558" s="1" t="s">
        <v>60</v>
      </c>
      <c r="G2558" s="1" t="s">
        <v>97</v>
      </c>
      <c r="H2558" s="1">
        <v>9</v>
      </c>
      <c r="I2558" s="1" t="s">
        <v>212</v>
      </c>
      <c r="J2558" s="1" t="s">
        <v>49</v>
      </c>
      <c r="K2558" s="1">
        <v>17406001</v>
      </c>
      <c r="L2558" s="1" t="s">
        <v>50</v>
      </c>
      <c r="M2558" s="1" t="s">
        <v>51</v>
      </c>
      <c r="N2558" s="1" t="s">
        <v>64</v>
      </c>
      <c r="O2558" s="1" t="s">
        <v>65</v>
      </c>
      <c r="P2558" s="1" t="s">
        <v>66</v>
      </c>
      <c r="Q2558" s="1" t="s">
        <v>67</v>
      </c>
      <c r="R2558" s="1" t="s">
        <v>87</v>
      </c>
      <c r="S2558" s="1" t="s">
        <v>88</v>
      </c>
      <c r="T2558" s="2">
        <v>43463</v>
      </c>
      <c r="U2558" s="2">
        <v>43463</v>
      </c>
      <c r="V2558" s="1" t="s">
        <v>52</v>
      </c>
      <c r="W2558" s="3">
        <v>1</v>
      </c>
      <c r="X2558" s="1" t="s">
        <v>53</v>
      </c>
      <c r="Y2558" s="4">
        <v>1517250</v>
      </c>
      <c r="Z2558" s="4">
        <v>-177405</v>
      </c>
      <c r="AA2558" s="4">
        <v>0</v>
      </c>
      <c r="AB2558" s="4">
        <v>0</v>
      </c>
      <c r="AC2558" s="4">
        <v>0</v>
      </c>
      <c r="AD2558" s="4">
        <v>1517250</v>
      </c>
      <c r="AE2558" s="5">
        <v>1555</v>
      </c>
      <c r="AF2558" s="1" t="s">
        <v>70</v>
      </c>
      <c r="AG2558" s="1" t="s">
        <v>71</v>
      </c>
      <c r="AH2558" s="1" t="s">
        <v>89</v>
      </c>
      <c r="AI2558" s="1" t="s">
        <v>57</v>
      </c>
      <c r="AJ2558" s="5">
        <v>10950</v>
      </c>
      <c r="AK2558" s="4">
        <v>-15797</v>
      </c>
      <c r="AL2558" s="4">
        <v>0</v>
      </c>
      <c r="AM2558" s="4">
        <v>0</v>
      </c>
      <c r="AN2558" s="4">
        <v>0</v>
      </c>
      <c r="AO2558" s="4">
        <v>-193202</v>
      </c>
      <c r="AP2558" s="4">
        <v>-193202</v>
      </c>
      <c r="AQ2558" s="4">
        <v>0</v>
      </c>
      <c r="AR2558" s="4">
        <v>1324048</v>
      </c>
      <c r="AS2558" s="1" t="s">
        <v>52</v>
      </c>
      <c r="AT2558" s="9">
        <f t="shared" si="1160"/>
        <v>43463</v>
      </c>
      <c r="AU2558" s="9">
        <f t="shared" si="1161"/>
        <v>43435</v>
      </c>
      <c r="AV2558" s="9">
        <v>44798</v>
      </c>
      <c r="AW2558" s="11">
        <f t="shared" si="1162"/>
        <v>3.6575342465753424</v>
      </c>
      <c r="AX2558">
        <v>15</v>
      </c>
      <c r="AY2558" s="12">
        <v>0.05</v>
      </c>
      <c r="AZ2558">
        <f t="shared" si="1163"/>
        <v>6.3333333333333325E-2</v>
      </c>
      <c r="BA2558" s="13">
        <f t="shared" si="1164"/>
        <v>1517250</v>
      </c>
      <c r="BB2558" s="17" t="s">
        <v>1941</v>
      </c>
      <c r="BC2558">
        <f>MATCH(BB2558,MONTHLY_INDEX!$A:$A,0)</f>
        <v>674</v>
      </c>
      <c r="BD2558">
        <f>MATCH(AU2558,MONTHLY_INDEX!$1:$1,0)</f>
        <v>84</v>
      </c>
      <c r="BE2558">
        <f>INDEX(MONTHLY_INDEX!$1:$1048576,Final!BC2558,Final!BD2558)</f>
        <v>106.1</v>
      </c>
      <c r="BF2558">
        <f>MATCH($BF$1,MONTHLY_INDEX!$1:$1,0)</f>
        <v>127</v>
      </c>
      <c r="BG2558">
        <f>INDEX(MONTHLY_INDEX!$1:$1048576,Final!BC2558,Final!BF2558)</f>
        <v>122.8</v>
      </c>
      <c r="BH2558" s="23">
        <f t="shared" si="1182"/>
        <v>0.15739868049010372</v>
      </c>
      <c r="BI2558" s="14">
        <f t="shared" si="1183"/>
        <v>1756063.1479736099</v>
      </c>
      <c r="BJ2558" s="14">
        <f t="shared" si="1184"/>
        <v>406781.20318128407</v>
      </c>
      <c r="BK2558" s="15">
        <f t="shared" si="1165"/>
        <v>1349281.9447923258</v>
      </c>
      <c r="BL2558" s="52">
        <v>0</v>
      </c>
      <c r="BM2558" s="15">
        <f t="shared" si="1185"/>
        <v>1349281.9447923258</v>
      </c>
    </row>
    <row r="2559" spans="1:65">
      <c r="A2559" s="8">
        <v>2557</v>
      </c>
      <c r="B2559" s="1" t="s">
        <v>44</v>
      </c>
      <c r="C2559" s="1">
        <v>1500</v>
      </c>
      <c r="D2559" s="1" t="s">
        <v>60</v>
      </c>
      <c r="E2559" s="1">
        <v>150000101</v>
      </c>
      <c r="F2559" s="1" t="s">
        <v>60</v>
      </c>
      <c r="G2559" s="1" t="s">
        <v>98</v>
      </c>
      <c r="H2559" s="1">
        <v>10</v>
      </c>
      <c r="I2559" s="1" t="s">
        <v>212</v>
      </c>
      <c r="J2559" s="1" t="s">
        <v>49</v>
      </c>
      <c r="K2559" s="1">
        <v>17406001</v>
      </c>
      <c r="L2559" s="1" t="s">
        <v>50</v>
      </c>
      <c r="M2559" s="1" t="s">
        <v>51</v>
      </c>
      <c r="N2559" s="1" t="s">
        <v>64</v>
      </c>
      <c r="O2559" s="1" t="s">
        <v>65</v>
      </c>
      <c r="P2559" s="1" t="s">
        <v>66</v>
      </c>
      <c r="Q2559" s="1" t="s">
        <v>67</v>
      </c>
      <c r="R2559" s="1" t="s">
        <v>87</v>
      </c>
      <c r="S2559" s="1" t="s">
        <v>88</v>
      </c>
      <c r="T2559" s="2">
        <v>43463</v>
      </c>
      <c r="U2559" s="2">
        <v>43463</v>
      </c>
      <c r="V2559" s="1" t="s">
        <v>52</v>
      </c>
      <c r="W2559" s="3">
        <v>1</v>
      </c>
      <c r="X2559" s="1" t="s">
        <v>53</v>
      </c>
      <c r="Y2559" s="4">
        <v>312900</v>
      </c>
      <c r="Z2559" s="4">
        <v>-36585</v>
      </c>
      <c r="AA2559" s="4">
        <v>0</v>
      </c>
      <c r="AB2559" s="4">
        <v>0</v>
      </c>
      <c r="AC2559" s="4">
        <v>0</v>
      </c>
      <c r="AD2559" s="4">
        <v>312900</v>
      </c>
      <c r="AE2559" s="5">
        <v>1555</v>
      </c>
      <c r="AF2559" s="1" t="s">
        <v>70</v>
      </c>
      <c r="AG2559" s="1" t="s">
        <v>71</v>
      </c>
      <c r="AH2559" s="1" t="s">
        <v>89</v>
      </c>
      <c r="AI2559" s="1" t="s">
        <v>57</v>
      </c>
      <c r="AJ2559" s="5">
        <v>10950</v>
      </c>
      <c r="AK2559" s="4">
        <v>-3258</v>
      </c>
      <c r="AL2559" s="4">
        <v>0</v>
      </c>
      <c r="AM2559" s="4">
        <v>0</v>
      </c>
      <c r="AN2559" s="4">
        <v>0</v>
      </c>
      <c r="AO2559" s="4">
        <v>-39843</v>
      </c>
      <c r="AP2559" s="4">
        <v>-39843</v>
      </c>
      <c r="AQ2559" s="4">
        <v>0</v>
      </c>
      <c r="AR2559" s="4">
        <v>273057</v>
      </c>
      <c r="AS2559" s="1" t="s">
        <v>52</v>
      </c>
      <c r="AT2559" s="9">
        <f t="shared" si="1160"/>
        <v>43463</v>
      </c>
      <c r="AU2559" s="9">
        <f t="shared" si="1161"/>
        <v>43435</v>
      </c>
      <c r="AV2559" s="9">
        <v>44798</v>
      </c>
      <c r="AW2559" s="11">
        <f t="shared" si="1162"/>
        <v>3.6575342465753424</v>
      </c>
      <c r="AX2559">
        <v>10</v>
      </c>
      <c r="AY2559" s="12">
        <v>0.05</v>
      </c>
      <c r="AZ2559">
        <f t="shared" si="1163"/>
        <v>9.5000000000000001E-2</v>
      </c>
      <c r="BA2559" s="13">
        <f t="shared" si="1164"/>
        <v>312900</v>
      </c>
      <c r="BB2559" s="17" t="s">
        <v>2189</v>
      </c>
      <c r="BC2559">
        <f>MATCH(BB2559,MONTHLY_INDEX!$A:$A,0)</f>
        <v>798</v>
      </c>
      <c r="BD2559">
        <f>MATCH(AU2559,MONTHLY_INDEX!$1:$1,0)</f>
        <v>84</v>
      </c>
      <c r="BE2559">
        <f>INDEX(MONTHLY_INDEX!$1:$1048576,Final!BC2559,Final!BD2559)</f>
        <v>96</v>
      </c>
      <c r="BF2559">
        <f>MATCH($BF$1,MONTHLY_INDEX!$1:$1,0)</f>
        <v>127</v>
      </c>
      <c r="BG2559">
        <f>INDEX(MONTHLY_INDEX!$1:$1048576,Final!BC2559,Final!BF2559)</f>
        <v>95.3</v>
      </c>
      <c r="BH2559" s="23">
        <f t="shared" si="1182"/>
        <v>-7.2916666666666963E-3</v>
      </c>
      <c r="BI2559" s="14">
        <f t="shared" si="1183"/>
        <v>310618.4375</v>
      </c>
      <c r="BJ2559" s="14">
        <f t="shared" si="1184"/>
        <v>107929.26941352741</v>
      </c>
      <c r="BK2559" s="15">
        <f t="shared" si="1165"/>
        <v>202689.16808647261</v>
      </c>
      <c r="BL2559" s="52">
        <v>0</v>
      </c>
      <c r="BM2559" s="15">
        <f t="shared" si="1185"/>
        <v>202689.16808647261</v>
      </c>
    </row>
    <row r="2560" spans="1:65">
      <c r="A2560" s="8">
        <v>2558</v>
      </c>
      <c r="B2560" s="1" t="s">
        <v>44</v>
      </c>
      <c r="C2560" s="1">
        <v>1500</v>
      </c>
      <c r="D2560" s="1" t="s">
        <v>60</v>
      </c>
      <c r="E2560" s="1">
        <v>150000101</v>
      </c>
      <c r="F2560" s="1" t="s">
        <v>60</v>
      </c>
      <c r="G2560" s="1" t="s">
        <v>99</v>
      </c>
      <c r="H2560" s="1">
        <v>11</v>
      </c>
      <c r="I2560" s="1" t="s">
        <v>212</v>
      </c>
      <c r="J2560" s="1" t="s">
        <v>49</v>
      </c>
      <c r="K2560" s="1">
        <v>17406001</v>
      </c>
      <c r="L2560" s="1" t="s">
        <v>50</v>
      </c>
      <c r="M2560" s="1" t="s">
        <v>51</v>
      </c>
      <c r="N2560" s="1" t="s">
        <v>64</v>
      </c>
      <c r="O2560" s="1" t="s">
        <v>65</v>
      </c>
      <c r="P2560" s="1" t="s">
        <v>66</v>
      </c>
      <c r="Q2560" s="1" t="s">
        <v>67</v>
      </c>
      <c r="R2560" s="1" t="s">
        <v>87</v>
      </c>
      <c r="S2560" s="1" t="s">
        <v>88</v>
      </c>
      <c r="T2560" s="2">
        <v>43463</v>
      </c>
      <c r="U2560" s="2">
        <v>43463</v>
      </c>
      <c r="V2560" s="1" t="s">
        <v>52</v>
      </c>
      <c r="W2560" s="3">
        <v>1</v>
      </c>
      <c r="X2560" s="1" t="s">
        <v>53</v>
      </c>
      <c r="Y2560" s="4">
        <v>1174950</v>
      </c>
      <c r="Z2560" s="4">
        <v>-137382</v>
      </c>
      <c r="AA2560" s="4">
        <v>0</v>
      </c>
      <c r="AB2560" s="4">
        <v>0</v>
      </c>
      <c r="AC2560" s="4">
        <v>0</v>
      </c>
      <c r="AD2560" s="4">
        <v>1174950</v>
      </c>
      <c r="AE2560" s="5">
        <v>1555</v>
      </c>
      <c r="AF2560" s="1" t="s">
        <v>70</v>
      </c>
      <c r="AG2560" s="1" t="s">
        <v>71</v>
      </c>
      <c r="AH2560" s="1" t="s">
        <v>89</v>
      </c>
      <c r="AI2560" s="1" t="s">
        <v>57</v>
      </c>
      <c r="AJ2560" s="5">
        <v>10950</v>
      </c>
      <c r="AK2560" s="4">
        <v>-12233</v>
      </c>
      <c r="AL2560" s="4">
        <v>0</v>
      </c>
      <c r="AM2560" s="4">
        <v>0</v>
      </c>
      <c r="AN2560" s="4">
        <v>0</v>
      </c>
      <c r="AO2560" s="4">
        <v>-149615</v>
      </c>
      <c r="AP2560" s="4">
        <v>-149615</v>
      </c>
      <c r="AQ2560" s="4">
        <v>0</v>
      </c>
      <c r="AR2560" s="4">
        <v>1025335</v>
      </c>
      <c r="AS2560" s="1" t="s">
        <v>52</v>
      </c>
      <c r="AT2560" s="9">
        <f t="shared" si="1160"/>
        <v>43463</v>
      </c>
      <c r="AU2560" s="9">
        <f t="shared" si="1161"/>
        <v>43435</v>
      </c>
      <c r="AV2560" s="9">
        <v>44798</v>
      </c>
      <c r="AW2560" s="11">
        <f t="shared" si="1162"/>
        <v>3.6575342465753424</v>
      </c>
      <c r="AX2560">
        <v>10</v>
      </c>
      <c r="AY2560" s="12">
        <v>0.05</v>
      </c>
      <c r="AZ2560">
        <f t="shared" si="1163"/>
        <v>9.5000000000000001E-2</v>
      </c>
      <c r="BA2560" s="13">
        <f t="shared" si="1164"/>
        <v>1174950</v>
      </c>
      <c r="BB2560" s="17" t="s">
        <v>2189</v>
      </c>
      <c r="BC2560">
        <f>MATCH(BB2560,MONTHLY_INDEX!$A:$A,0)</f>
        <v>798</v>
      </c>
      <c r="BD2560">
        <f>MATCH(AU2560,MONTHLY_INDEX!$1:$1,0)</f>
        <v>84</v>
      </c>
      <c r="BE2560">
        <f>INDEX(MONTHLY_INDEX!$1:$1048576,Final!BC2560,Final!BD2560)</f>
        <v>96</v>
      </c>
      <c r="BF2560">
        <f>MATCH($BF$1,MONTHLY_INDEX!$1:$1,0)</f>
        <v>127</v>
      </c>
      <c r="BG2560">
        <f>INDEX(MONTHLY_INDEX!$1:$1048576,Final!BC2560,Final!BF2560)</f>
        <v>95.3</v>
      </c>
      <c r="BH2560" s="23">
        <f t="shared" si="1182"/>
        <v>-7.2916666666666963E-3</v>
      </c>
      <c r="BI2560" s="14">
        <f t="shared" si="1183"/>
        <v>1166382.65625</v>
      </c>
      <c r="BJ2560" s="14">
        <f t="shared" si="1184"/>
        <v>405278.02843535959</v>
      </c>
      <c r="BK2560" s="15">
        <f t="shared" si="1165"/>
        <v>761104.62781464041</v>
      </c>
      <c r="BL2560" s="52">
        <v>0</v>
      </c>
      <c r="BM2560" s="15">
        <f t="shared" si="1185"/>
        <v>761104.62781464041</v>
      </c>
    </row>
    <row r="2561" spans="1:65">
      <c r="A2561" s="8">
        <v>2559</v>
      </c>
      <c r="B2561" s="1" t="s">
        <v>44</v>
      </c>
      <c r="C2561" s="1">
        <v>1500</v>
      </c>
      <c r="D2561" s="1" t="s">
        <v>60</v>
      </c>
      <c r="E2561" s="1">
        <v>150000101</v>
      </c>
      <c r="F2561" s="1" t="s">
        <v>60</v>
      </c>
      <c r="G2561" s="1" t="s">
        <v>100</v>
      </c>
      <c r="H2561" s="1">
        <v>12</v>
      </c>
      <c r="I2561" s="1" t="s">
        <v>212</v>
      </c>
      <c r="J2561" s="1" t="s">
        <v>49</v>
      </c>
      <c r="K2561" s="1">
        <v>17406001</v>
      </c>
      <c r="L2561" s="1" t="s">
        <v>50</v>
      </c>
      <c r="M2561" s="1" t="s">
        <v>51</v>
      </c>
      <c r="N2561" s="1" t="s">
        <v>64</v>
      </c>
      <c r="O2561" s="1" t="s">
        <v>65</v>
      </c>
      <c r="P2561" s="1" t="s">
        <v>66</v>
      </c>
      <c r="Q2561" s="1" t="s">
        <v>67</v>
      </c>
      <c r="R2561" s="1" t="s">
        <v>87</v>
      </c>
      <c r="S2561" s="1" t="s">
        <v>88</v>
      </c>
      <c r="T2561" s="2">
        <v>43463</v>
      </c>
      <c r="U2561" s="2">
        <v>43463</v>
      </c>
      <c r="V2561" s="1" t="s">
        <v>52</v>
      </c>
      <c r="W2561" s="3">
        <v>1</v>
      </c>
      <c r="X2561" s="1" t="s">
        <v>53</v>
      </c>
      <c r="Y2561" s="4">
        <v>582750</v>
      </c>
      <c r="Z2561" s="4">
        <v>-68138</v>
      </c>
      <c r="AA2561" s="4">
        <v>0</v>
      </c>
      <c r="AB2561" s="4">
        <v>0</v>
      </c>
      <c r="AC2561" s="4">
        <v>0</v>
      </c>
      <c r="AD2561" s="4">
        <v>582750</v>
      </c>
      <c r="AE2561" s="5">
        <v>1555</v>
      </c>
      <c r="AF2561" s="1" t="s">
        <v>70</v>
      </c>
      <c r="AG2561" s="1" t="s">
        <v>71</v>
      </c>
      <c r="AH2561" s="1" t="s">
        <v>89</v>
      </c>
      <c r="AI2561" s="1" t="s">
        <v>57</v>
      </c>
      <c r="AJ2561" s="5">
        <v>10950</v>
      </c>
      <c r="AK2561" s="4">
        <v>-6067</v>
      </c>
      <c r="AL2561" s="4">
        <v>0</v>
      </c>
      <c r="AM2561" s="4">
        <v>0</v>
      </c>
      <c r="AN2561" s="4">
        <v>0</v>
      </c>
      <c r="AO2561" s="4">
        <v>-74205</v>
      </c>
      <c r="AP2561" s="4">
        <v>-74205</v>
      </c>
      <c r="AQ2561" s="4">
        <v>0</v>
      </c>
      <c r="AR2561" s="4">
        <v>508545</v>
      </c>
      <c r="AS2561" s="1" t="s">
        <v>52</v>
      </c>
      <c r="AT2561" s="9">
        <f t="shared" si="1160"/>
        <v>43463</v>
      </c>
      <c r="AU2561" s="9">
        <f t="shared" si="1161"/>
        <v>43435</v>
      </c>
      <c r="AV2561" s="9">
        <v>44798</v>
      </c>
      <c r="AW2561" s="11">
        <f t="shared" si="1162"/>
        <v>3.6575342465753424</v>
      </c>
      <c r="AX2561">
        <v>10</v>
      </c>
      <c r="AY2561" s="12">
        <v>0.05</v>
      </c>
      <c r="AZ2561">
        <f t="shared" si="1163"/>
        <v>9.5000000000000001E-2</v>
      </c>
      <c r="BA2561" s="13">
        <f t="shared" si="1164"/>
        <v>582750</v>
      </c>
      <c r="BB2561" s="17" t="s">
        <v>1973</v>
      </c>
      <c r="BC2561">
        <f>MATCH(BB2561,MONTHLY_INDEX!$A:$A,0)</f>
        <v>690</v>
      </c>
      <c r="BD2561">
        <f>MATCH(AU2561,MONTHLY_INDEX!$1:$1,0)</f>
        <v>84</v>
      </c>
      <c r="BE2561">
        <f>INDEX(MONTHLY_INDEX!$1:$1048576,Final!BC2561,Final!BD2561)</f>
        <v>111.5</v>
      </c>
      <c r="BF2561">
        <f>MATCH($BF$1,MONTHLY_INDEX!$1:$1,0)</f>
        <v>127</v>
      </c>
      <c r="BG2561">
        <f>INDEX(MONTHLY_INDEX!$1:$1048576,Final!BC2561,Final!BF2561)</f>
        <v>145.69999999999999</v>
      </c>
      <c r="BH2561" s="23">
        <f t="shared" si="1182"/>
        <v>0.30672645739910304</v>
      </c>
      <c r="BI2561" s="14">
        <f t="shared" si="1183"/>
        <v>761494.84304932738</v>
      </c>
      <c r="BJ2561" s="14">
        <f t="shared" si="1184"/>
        <v>264593.37936912588</v>
      </c>
      <c r="BK2561" s="15">
        <f t="shared" si="1165"/>
        <v>496901.4636802015</v>
      </c>
      <c r="BL2561" s="52">
        <v>0</v>
      </c>
      <c r="BM2561" s="15">
        <f t="shared" si="1185"/>
        <v>496901.4636802015</v>
      </c>
    </row>
    <row r="2562" spans="1:65">
      <c r="A2562" s="8">
        <v>2560</v>
      </c>
      <c r="B2562" s="1" t="s">
        <v>44</v>
      </c>
      <c r="C2562" s="1">
        <v>1500</v>
      </c>
      <c r="D2562" s="1" t="s">
        <v>60</v>
      </c>
      <c r="E2562" s="1">
        <v>150000101</v>
      </c>
      <c r="F2562" s="1" t="s">
        <v>60</v>
      </c>
      <c r="G2562" s="1" t="s">
        <v>101</v>
      </c>
      <c r="H2562" s="1">
        <v>13</v>
      </c>
      <c r="I2562" s="1" t="s">
        <v>212</v>
      </c>
      <c r="J2562" s="1" t="s">
        <v>49</v>
      </c>
      <c r="K2562" s="1">
        <v>17406001</v>
      </c>
      <c r="L2562" s="1" t="s">
        <v>50</v>
      </c>
      <c r="M2562" s="1" t="s">
        <v>51</v>
      </c>
      <c r="N2562" s="1" t="s">
        <v>64</v>
      </c>
      <c r="O2562" s="1" t="s">
        <v>65</v>
      </c>
      <c r="P2562" s="1" t="s">
        <v>66</v>
      </c>
      <c r="Q2562" s="1" t="s">
        <v>67</v>
      </c>
      <c r="R2562" s="1" t="s">
        <v>87</v>
      </c>
      <c r="S2562" s="1" t="s">
        <v>88</v>
      </c>
      <c r="T2562" s="2">
        <v>43463</v>
      </c>
      <c r="U2562" s="2">
        <v>43463</v>
      </c>
      <c r="V2562" s="1" t="s">
        <v>52</v>
      </c>
      <c r="W2562" s="3">
        <v>1</v>
      </c>
      <c r="X2562" s="1" t="s">
        <v>53</v>
      </c>
      <c r="Y2562" s="4">
        <v>9976171</v>
      </c>
      <c r="Z2562" s="4">
        <v>-1166479</v>
      </c>
      <c r="AA2562" s="4">
        <v>0</v>
      </c>
      <c r="AB2562" s="4">
        <v>0</v>
      </c>
      <c r="AC2562" s="4">
        <v>0</v>
      </c>
      <c r="AD2562" s="4">
        <v>9976171</v>
      </c>
      <c r="AE2562" s="5">
        <v>1555</v>
      </c>
      <c r="AF2562" s="1" t="s">
        <v>70</v>
      </c>
      <c r="AG2562" s="1" t="s">
        <v>71</v>
      </c>
      <c r="AH2562" s="1" t="s">
        <v>89</v>
      </c>
      <c r="AI2562" s="1" t="s">
        <v>57</v>
      </c>
      <c r="AJ2562" s="5">
        <v>10950</v>
      </c>
      <c r="AK2562" s="4">
        <v>-103865</v>
      </c>
      <c r="AL2562" s="4">
        <v>0</v>
      </c>
      <c r="AM2562" s="4">
        <v>0</v>
      </c>
      <c r="AN2562" s="4">
        <v>0</v>
      </c>
      <c r="AO2562" s="4">
        <v>-1270344</v>
      </c>
      <c r="AP2562" s="4">
        <v>-1270344</v>
      </c>
      <c r="AQ2562" s="4">
        <v>0</v>
      </c>
      <c r="AR2562" s="4">
        <v>8705827</v>
      </c>
      <c r="AS2562" s="1" t="s">
        <v>52</v>
      </c>
      <c r="AT2562" s="9">
        <f t="shared" si="1160"/>
        <v>43463</v>
      </c>
      <c r="AU2562" s="9">
        <f t="shared" si="1161"/>
        <v>43435</v>
      </c>
      <c r="AV2562" s="9">
        <v>44798</v>
      </c>
      <c r="AW2562" s="11">
        <f t="shared" si="1162"/>
        <v>3.6575342465753424</v>
      </c>
      <c r="AX2562">
        <v>25</v>
      </c>
      <c r="AY2562" s="12">
        <v>0.05</v>
      </c>
      <c r="AZ2562">
        <f t="shared" si="1163"/>
        <v>3.7999999999999999E-2</v>
      </c>
      <c r="BA2562" s="13">
        <f t="shared" si="1164"/>
        <v>9976171</v>
      </c>
      <c r="BB2562" s="17" t="s">
        <v>2189</v>
      </c>
      <c r="BC2562">
        <f>MATCH(BB2562,MONTHLY_INDEX!$A:$A,0)</f>
        <v>798</v>
      </c>
      <c r="BD2562">
        <f>MATCH(AU2562,MONTHLY_INDEX!$1:$1,0)</f>
        <v>84</v>
      </c>
      <c r="BE2562">
        <f>INDEX(MONTHLY_INDEX!$1:$1048576,Final!BC2562,Final!BD2562)</f>
        <v>96</v>
      </c>
      <c r="BF2562">
        <f>MATCH($BF$1,MONTHLY_INDEX!$1:$1,0)</f>
        <v>127</v>
      </c>
      <c r="BG2562">
        <f>INDEX(MONTHLY_INDEX!$1:$1048576,Final!BC2562,Final!BF2562)</f>
        <v>95.3</v>
      </c>
      <c r="BH2562" s="23">
        <f t="shared" si="1182"/>
        <v>-7.2916666666666963E-3</v>
      </c>
      <c r="BI2562" s="14">
        <f t="shared" si="1183"/>
        <v>9903428.0864583328</v>
      </c>
      <c r="BJ2562" s="14">
        <f t="shared" si="1184"/>
        <v>1376440.8406192637</v>
      </c>
      <c r="BK2562" s="15">
        <f t="shared" si="1165"/>
        <v>8526987.2458390687</v>
      </c>
      <c r="BL2562" s="52">
        <v>0</v>
      </c>
      <c r="BM2562" s="15">
        <f t="shared" si="1185"/>
        <v>8526987.2458390687</v>
      </c>
    </row>
    <row r="2563" spans="1:65">
      <c r="A2563" s="8">
        <v>2561</v>
      </c>
      <c r="B2563" s="1" t="s">
        <v>44</v>
      </c>
      <c r="C2563" s="1">
        <v>1500</v>
      </c>
      <c r="D2563" s="1" t="s">
        <v>60</v>
      </c>
      <c r="E2563" s="1">
        <v>150000101</v>
      </c>
      <c r="F2563" s="1" t="s">
        <v>60</v>
      </c>
      <c r="G2563" s="1" t="s">
        <v>102</v>
      </c>
      <c r="H2563" s="1">
        <v>14</v>
      </c>
      <c r="I2563" s="1" t="s">
        <v>212</v>
      </c>
      <c r="J2563" s="1" t="s">
        <v>49</v>
      </c>
      <c r="K2563" s="1">
        <v>17406001</v>
      </c>
      <c r="L2563" s="1" t="s">
        <v>50</v>
      </c>
      <c r="M2563" s="1" t="s">
        <v>51</v>
      </c>
      <c r="N2563" s="1" t="s">
        <v>64</v>
      </c>
      <c r="O2563" s="1" t="s">
        <v>65</v>
      </c>
      <c r="P2563" s="1" t="s">
        <v>66</v>
      </c>
      <c r="Q2563" s="1" t="s">
        <v>67</v>
      </c>
      <c r="R2563" s="1" t="s">
        <v>87</v>
      </c>
      <c r="S2563" s="1" t="s">
        <v>88</v>
      </c>
      <c r="T2563" s="2">
        <v>43463</v>
      </c>
      <c r="U2563" s="2">
        <v>43463</v>
      </c>
      <c r="V2563" s="1" t="s">
        <v>52</v>
      </c>
      <c r="W2563" s="3">
        <v>1</v>
      </c>
      <c r="X2563" s="1" t="s">
        <v>53</v>
      </c>
      <c r="Y2563" s="4">
        <v>21103901</v>
      </c>
      <c r="Z2563" s="4">
        <v>-2467607</v>
      </c>
      <c r="AA2563" s="4">
        <v>0</v>
      </c>
      <c r="AB2563" s="4">
        <v>0</v>
      </c>
      <c r="AC2563" s="4">
        <v>0</v>
      </c>
      <c r="AD2563" s="4">
        <v>21103901</v>
      </c>
      <c r="AE2563" s="5">
        <v>1555</v>
      </c>
      <c r="AF2563" s="1" t="s">
        <v>70</v>
      </c>
      <c r="AG2563" s="1" t="s">
        <v>71</v>
      </c>
      <c r="AH2563" s="1" t="s">
        <v>89</v>
      </c>
      <c r="AI2563" s="1" t="s">
        <v>57</v>
      </c>
      <c r="AJ2563" s="5">
        <v>10950</v>
      </c>
      <c r="AK2563" s="4">
        <v>-219719</v>
      </c>
      <c r="AL2563" s="4">
        <v>0</v>
      </c>
      <c r="AM2563" s="4">
        <v>0</v>
      </c>
      <c r="AN2563" s="4">
        <v>0</v>
      </c>
      <c r="AO2563" s="4">
        <v>-2687326</v>
      </c>
      <c r="AP2563" s="4">
        <v>-2687326</v>
      </c>
      <c r="AQ2563" s="4">
        <v>0</v>
      </c>
      <c r="AR2563" s="4">
        <v>18416575</v>
      </c>
      <c r="AS2563" s="1" t="s">
        <v>52</v>
      </c>
      <c r="AT2563" s="9">
        <f t="shared" si="1160"/>
        <v>43463</v>
      </c>
      <c r="AU2563" s="9">
        <f t="shared" si="1161"/>
        <v>43435</v>
      </c>
      <c r="AV2563" s="9">
        <v>44798</v>
      </c>
      <c r="AW2563" s="11">
        <f t="shared" si="1162"/>
        <v>3.6575342465753424</v>
      </c>
      <c r="AX2563">
        <v>25</v>
      </c>
      <c r="AY2563" s="12">
        <v>0.05</v>
      </c>
      <c r="AZ2563">
        <f t="shared" si="1163"/>
        <v>3.7999999999999999E-2</v>
      </c>
      <c r="BA2563" s="13">
        <f t="shared" si="1164"/>
        <v>21103901</v>
      </c>
      <c r="BB2563" s="17" t="s">
        <v>2189</v>
      </c>
      <c r="BC2563">
        <f>MATCH(BB2563,MONTHLY_INDEX!$A:$A,0)</f>
        <v>798</v>
      </c>
      <c r="BD2563">
        <f>MATCH(AU2563,MONTHLY_INDEX!$1:$1,0)</f>
        <v>84</v>
      </c>
      <c r="BE2563">
        <f>INDEX(MONTHLY_INDEX!$1:$1048576,Final!BC2563,Final!BD2563)</f>
        <v>96</v>
      </c>
      <c r="BF2563">
        <f>MATCH($BF$1,MONTHLY_INDEX!$1:$1,0)</f>
        <v>127</v>
      </c>
      <c r="BG2563">
        <f>INDEX(MONTHLY_INDEX!$1:$1048576,Final!BC2563,Final!BF2563)</f>
        <v>95.3</v>
      </c>
      <c r="BH2563" s="23">
        <f t="shared" si="1182"/>
        <v>-7.2916666666666963E-3</v>
      </c>
      <c r="BI2563" s="14">
        <f t="shared" si="1183"/>
        <v>20950018.388541665</v>
      </c>
      <c r="BJ2563" s="14">
        <f t="shared" si="1184"/>
        <v>2911765.5694540236</v>
      </c>
      <c r="BK2563" s="15">
        <f t="shared" si="1165"/>
        <v>18038252.819087639</v>
      </c>
      <c r="BL2563" s="52">
        <v>0</v>
      </c>
      <c r="BM2563" s="15">
        <f t="shared" si="1185"/>
        <v>18038252.819087639</v>
      </c>
    </row>
    <row r="2564" spans="1:65">
      <c r="A2564" s="8">
        <v>2562</v>
      </c>
      <c r="B2564" s="1" t="s">
        <v>44</v>
      </c>
      <c r="C2564" s="1">
        <v>1500</v>
      </c>
      <c r="D2564" s="1" t="s">
        <v>60</v>
      </c>
      <c r="E2564" s="1">
        <v>150000101</v>
      </c>
      <c r="F2564" s="1" t="s">
        <v>60</v>
      </c>
      <c r="G2564" s="1" t="s">
        <v>103</v>
      </c>
      <c r="H2564" s="1">
        <v>15</v>
      </c>
      <c r="I2564" s="1" t="s">
        <v>212</v>
      </c>
      <c r="J2564" s="1" t="s">
        <v>49</v>
      </c>
      <c r="K2564" s="1">
        <v>17406001</v>
      </c>
      <c r="L2564" s="1" t="s">
        <v>50</v>
      </c>
      <c r="M2564" s="1" t="s">
        <v>51</v>
      </c>
      <c r="N2564" s="1" t="s">
        <v>64</v>
      </c>
      <c r="O2564" s="1" t="s">
        <v>65</v>
      </c>
      <c r="P2564" s="1" t="s">
        <v>66</v>
      </c>
      <c r="Q2564" s="1" t="s">
        <v>67</v>
      </c>
      <c r="R2564" s="1" t="s">
        <v>87</v>
      </c>
      <c r="S2564" s="1" t="s">
        <v>88</v>
      </c>
      <c r="T2564" s="2">
        <v>43463</v>
      </c>
      <c r="U2564" s="2">
        <v>43463</v>
      </c>
      <c r="V2564" s="1" t="s">
        <v>52</v>
      </c>
      <c r="W2564" s="3">
        <v>1</v>
      </c>
      <c r="X2564" s="1" t="s">
        <v>53</v>
      </c>
      <c r="Y2564" s="4">
        <v>580650</v>
      </c>
      <c r="Z2564" s="4">
        <v>-67893</v>
      </c>
      <c r="AA2564" s="4">
        <v>0</v>
      </c>
      <c r="AB2564" s="4">
        <v>0</v>
      </c>
      <c r="AC2564" s="4">
        <v>0</v>
      </c>
      <c r="AD2564" s="4">
        <v>580650</v>
      </c>
      <c r="AE2564" s="5">
        <v>1555</v>
      </c>
      <c r="AF2564" s="1" t="s">
        <v>70</v>
      </c>
      <c r="AG2564" s="1" t="s">
        <v>71</v>
      </c>
      <c r="AH2564" s="1" t="s">
        <v>89</v>
      </c>
      <c r="AI2564" s="1" t="s">
        <v>57</v>
      </c>
      <c r="AJ2564" s="5">
        <v>10950</v>
      </c>
      <c r="AK2564" s="4">
        <v>-6045</v>
      </c>
      <c r="AL2564" s="4">
        <v>0</v>
      </c>
      <c r="AM2564" s="4">
        <v>0</v>
      </c>
      <c r="AN2564" s="4">
        <v>0</v>
      </c>
      <c r="AO2564" s="4">
        <v>-73938</v>
      </c>
      <c r="AP2564" s="4">
        <v>-73938</v>
      </c>
      <c r="AQ2564" s="4">
        <v>0</v>
      </c>
      <c r="AR2564" s="4">
        <v>506712</v>
      </c>
      <c r="AS2564" s="1" t="s">
        <v>52</v>
      </c>
      <c r="AT2564" s="9">
        <f t="shared" ref="AT2564:AT2627" si="1186">T2564</f>
        <v>43463</v>
      </c>
      <c r="AU2564" s="9">
        <f t="shared" ref="AU2564:AU2627" si="1187">DATE(YEAR(AT2564),MONTH(AT2564),DAY(1))</f>
        <v>43435</v>
      </c>
      <c r="AV2564" s="9">
        <v>44798</v>
      </c>
      <c r="AW2564" s="11">
        <f t="shared" ref="AW2564:AW2627" si="1188">(AV2564-AT2564)/365</f>
        <v>3.6575342465753424</v>
      </c>
      <c r="AX2564">
        <v>10</v>
      </c>
      <c r="AY2564" s="12">
        <v>0.05</v>
      </c>
      <c r="AZ2564">
        <f t="shared" ref="AZ2564:AZ2627" si="1189">(1-AY2564)/AX2564</f>
        <v>9.5000000000000001E-2</v>
      </c>
      <c r="BA2564" s="13">
        <f t="shared" ref="BA2564:BA2627" si="1190">Y2564</f>
        <v>580650</v>
      </c>
      <c r="BB2564" s="17" t="s">
        <v>1941</v>
      </c>
      <c r="BC2564">
        <f>MATCH(BB2564,MONTHLY_INDEX!$A:$A,0)</f>
        <v>674</v>
      </c>
      <c r="BD2564">
        <f>MATCH(AU2564,MONTHLY_INDEX!$1:$1,0)</f>
        <v>84</v>
      </c>
      <c r="BE2564">
        <f>INDEX(MONTHLY_INDEX!$1:$1048576,Final!BC2564,Final!BD2564)</f>
        <v>106.1</v>
      </c>
      <c r="BF2564">
        <f>MATCH($BF$1,MONTHLY_INDEX!$1:$1,0)</f>
        <v>127</v>
      </c>
      <c r="BG2564">
        <f>INDEX(MONTHLY_INDEX!$1:$1048576,Final!BC2564,Final!BF2564)</f>
        <v>122.8</v>
      </c>
      <c r="BH2564" s="23">
        <f t="shared" si="1182"/>
        <v>0.15739868049010372</v>
      </c>
      <c r="BI2564" s="14">
        <f t="shared" si="1183"/>
        <v>672043.54382657877</v>
      </c>
      <c r="BJ2564" s="14">
        <f t="shared" si="1184"/>
        <v>233512.11628987905</v>
      </c>
      <c r="BK2564" s="15">
        <f t="shared" ref="BK2564:BK2625" si="1191">MAX(BI2564-BJ2564,0)</f>
        <v>438531.42753669969</v>
      </c>
      <c r="BL2564" s="52">
        <v>0</v>
      </c>
      <c r="BM2564" s="15">
        <f t="shared" si="1185"/>
        <v>438531.42753669969</v>
      </c>
    </row>
    <row r="2565" spans="1:65">
      <c r="A2565" s="8">
        <v>2563</v>
      </c>
      <c r="B2565" s="1" t="s">
        <v>44</v>
      </c>
      <c r="C2565" s="1">
        <v>1500</v>
      </c>
      <c r="D2565" s="1" t="s">
        <v>60</v>
      </c>
      <c r="E2565" s="1">
        <v>150000101</v>
      </c>
      <c r="F2565" s="1" t="s">
        <v>60</v>
      </c>
      <c r="G2565" s="1" t="s">
        <v>104</v>
      </c>
      <c r="H2565" s="1">
        <v>16</v>
      </c>
      <c r="I2565" s="1" t="s">
        <v>212</v>
      </c>
      <c r="J2565" s="1" t="s">
        <v>49</v>
      </c>
      <c r="K2565" s="1">
        <v>17406001</v>
      </c>
      <c r="L2565" s="1" t="s">
        <v>50</v>
      </c>
      <c r="M2565" s="1" t="s">
        <v>51</v>
      </c>
      <c r="N2565" s="1" t="s">
        <v>64</v>
      </c>
      <c r="O2565" s="1" t="s">
        <v>65</v>
      </c>
      <c r="P2565" s="1" t="s">
        <v>66</v>
      </c>
      <c r="Q2565" s="1" t="s">
        <v>67</v>
      </c>
      <c r="R2565" s="1" t="s">
        <v>87</v>
      </c>
      <c r="S2565" s="1" t="s">
        <v>88</v>
      </c>
      <c r="T2565" s="2">
        <v>43463</v>
      </c>
      <c r="U2565" s="2">
        <v>43463</v>
      </c>
      <c r="V2565" s="1" t="s">
        <v>52</v>
      </c>
      <c r="W2565" s="3">
        <v>1</v>
      </c>
      <c r="X2565" s="1" t="s">
        <v>53</v>
      </c>
      <c r="Y2565" s="4">
        <v>175035</v>
      </c>
      <c r="Z2565" s="4">
        <v>-20465</v>
      </c>
      <c r="AA2565" s="4">
        <v>0</v>
      </c>
      <c r="AB2565" s="4">
        <v>0</v>
      </c>
      <c r="AC2565" s="4">
        <v>0</v>
      </c>
      <c r="AD2565" s="4">
        <v>175035</v>
      </c>
      <c r="AE2565" s="5">
        <v>1555</v>
      </c>
      <c r="AF2565" s="1" t="s">
        <v>70</v>
      </c>
      <c r="AG2565" s="1" t="s">
        <v>71</v>
      </c>
      <c r="AH2565" s="1" t="s">
        <v>89</v>
      </c>
      <c r="AI2565" s="1" t="s">
        <v>57</v>
      </c>
      <c r="AJ2565" s="5">
        <v>10950</v>
      </c>
      <c r="AK2565" s="4">
        <v>-1822</v>
      </c>
      <c r="AL2565" s="4">
        <v>0</v>
      </c>
      <c r="AM2565" s="4">
        <v>0</v>
      </c>
      <c r="AN2565" s="4">
        <v>0</v>
      </c>
      <c r="AO2565" s="4">
        <v>-22287</v>
      </c>
      <c r="AP2565" s="4">
        <v>-22287</v>
      </c>
      <c r="AQ2565" s="4">
        <v>0</v>
      </c>
      <c r="AR2565" s="4">
        <v>152748</v>
      </c>
      <c r="AS2565" s="1" t="s">
        <v>52</v>
      </c>
      <c r="AT2565" s="9">
        <f t="shared" si="1186"/>
        <v>43463</v>
      </c>
      <c r="AU2565" s="9">
        <f t="shared" si="1187"/>
        <v>43435</v>
      </c>
      <c r="AV2565" s="9">
        <v>44798</v>
      </c>
      <c r="AW2565" s="11">
        <f t="shared" si="1188"/>
        <v>3.6575342465753424</v>
      </c>
      <c r="AX2565">
        <v>10</v>
      </c>
      <c r="AY2565" s="12">
        <v>0.05</v>
      </c>
      <c r="AZ2565">
        <f t="shared" si="1189"/>
        <v>9.5000000000000001E-2</v>
      </c>
      <c r="BA2565" s="13">
        <f t="shared" si="1190"/>
        <v>175035</v>
      </c>
      <c r="BB2565" s="17" t="s">
        <v>1877</v>
      </c>
      <c r="BC2565">
        <f>MATCH(BB2565,MONTHLY_INDEX!$A:$A,0)</f>
        <v>642</v>
      </c>
      <c r="BD2565">
        <f>MATCH(AU2565,MONTHLY_INDEX!$1:$1,0)</f>
        <v>84</v>
      </c>
      <c r="BE2565">
        <f>INDEX(MONTHLY_INDEX!$1:$1048576,Final!BC2565,Final!BD2565)</f>
        <v>79.3</v>
      </c>
      <c r="BF2565">
        <f>MATCH($BF$1,MONTHLY_INDEX!$1:$1,0)</f>
        <v>127</v>
      </c>
      <c r="BG2565">
        <f>INDEX(MONTHLY_INDEX!$1:$1048576,Final!BC2565,Final!BF2565)</f>
        <v>94</v>
      </c>
      <c r="BH2565" s="23">
        <f t="shared" si="1182"/>
        <v>0.18537200504413623</v>
      </c>
      <c r="BI2565" s="14">
        <f t="shared" si="1183"/>
        <v>207481.5889029004</v>
      </c>
      <c r="BJ2565" s="14">
        <f t="shared" si="1184"/>
        <v>72092.746609891343</v>
      </c>
      <c r="BK2565" s="15">
        <f t="shared" si="1191"/>
        <v>135388.84229300905</v>
      </c>
      <c r="BL2565" s="52">
        <v>0</v>
      </c>
      <c r="BM2565" s="15">
        <f t="shared" si="1185"/>
        <v>135388.84229300905</v>
      </c>
    </row>
    <row r="2566" spans="1:65">
      <c r="A2566" s="8">
        <v>2564</v>
      </c>
      <c r="B2566" s="1" t="s">
        <v>44</v>
      </c>
      <c r="C2566" s="1">
        <v>1500</v>
      </c>
      <c r="D2566" s="1" t="s">
        <v>60</v>
      </c>
      <c r="E2566" s="1">
        <v>150000101</v>
      </c>
      <c r="F2566" s="1" t="s">
        <v>60</v>
      </c>
      <c r="G2566" s="1" t="s">
        <v>105</v>
      </c>
      <c r="H2566" s="1">
        <v>17</v>
      </c>
      <c r="I2566" s="1" t="s">
        <v>212</v>
      </c>
      <c r="J2566" s="1" t="s">
        <v>49</v>
      </c>
      <c r="K2566" s="1">
        <v>17406001</v>
      </c>
      <c r="L2566" s="1" t="s">
        <v>50</v>
      </c>
      <c r="M2566" s="1" t="s">
        <v>51</v>
      </c>
      <c r="N2566" s="1" t="s">
        <v>64</v>
      </c>
      <c r="O2566" s="1" t="s">
        <v>65</v>
      </c>
      <c r="P2566" s="1" t="s">
        <v>66</v>
      </c>
      <c r="Q2566" s="1" t="s">
        <v>67</v>
      </c>
      <c r="R2566" s="1" t="s">
        <v>87</v>
      </c>
      <c r="S2566" s="1" t="s">
        <v>88</v>
      </c>
      <c r="T2566" s="2">
        <v>43463</v>
      </c>
      <c r="U2566" s="2">
        <v>43463</v>
      </c>
      <c r="V2566" s="1" t="s">
        <v>52</v>
      </c>
      <c r="W2566" s="3">
        <v>1</v>
      </c>
      <c r="X2566" s="1" t="s">
        <v>53</v>
      </c>
      <c r="Y2566" s="4">
        <v>132796</v>
      </c>
      <c r="Z2566" s="4">
        <v>-15525</v>
      </c>
      <c r="AA2566" s="4">
        <v>0</v>
      </c>
      <c r="AB2566" s="4">
        <v>0</v>
      </c>
      <c r="AC2566" s="4">
        <v>0</v>
      </c>
      <c r="AD2566" s="4">
        <v>132796</v>
      </c>
      <c r="AE2566" s="5">
        <v>1555</v>
      </c>
      <c r="AF2566" s="1" t="s">
        <v>70</v>
      </c>
      <c r="AG2566" s="1" t="s">
        <v>71</v>
      </c>
      <c r="AH2566" s="1" t="s">
        <v>89</v>
      </c>
      <c r="AI2566" s="1" t="s">
        <v>57</v>
      </c>
      <c r="AJ2566" s="5">
        <v>10950</v>
      </c>
      <c r="AK2566" s="4">
        <v>-1383</v>
      </c>
      <c r="AL2566" s="4">
        <v>0</v>
      </c>
      <c r="AM2566" s="4">
        <v>0</v>
      </c>
      <c r="AN2566" s="4">
        <v>0</v>
      </c>
      <c r="AO2566" s="4">
        <v>-16908</v>
      </c>
      <c r="AP2566" s="4">
        <v>-16908</v>
      </c>
      <c r="AQ2566" s="4">
        <v>0</v>
      </c>
      <c r="AR2566" s="4">
        <v>115888</v>
      </c>
      <c r="AS2566" s="1" t="s">
        <v>52</v>
      </c>
      <c r="AT2566" s="9">
        <f t="shared" si="1186"/>
        <v>43463</v>
      </c>
      <c r="AU2566" s="9">
        <f t="shared" si="1187"/>
        <v>43435</v>
      </c>
      <c r="AV2566" s="9">
        <v>44798</v>
      </c>
      <c r="AW2566" s="11">
        <f t="shared" si="1188"/>
        <v>3.6575342465753424</v>
      </c>
      <c r="AX2566">
        <v>10</v>
      </c>
      <c r="AY2566" s="12">
        <v>0.05</v>
      </c>
      <c r="AZ2566">
        <f t="shared" si="1189"/>
        <v>9.5000000000000001E-2</v>
      </c>
      <c r="BA2566" s="13">
        <f t="shared" si="1190"/>
        <v>132796</v>
      </c>
      <c r="BB2566" s="17" t="s">
        <v>2189</v>
      </c>
      <c r="BC2566">
        <f>MATCH(BB2566,MONTHLY_INDEX!$A:$A,0)</f>
        <v>798</v>
      </c>
      <c r="BD2566">
        <f>MATCH(AU2566,MONTHLY_INDEX!$1:$1,0)</f>
        <v>84</v>
      </c>
      <c r="BE2566">
        <f>INDEX(MONTHLY_INDEX!$1:$1048576,Final!BC2566,Final!BD2566)</f>
        <v>96</v>
      </c>
      <c r="BF2566">
        <f>MATCH($BF$1,MONTHLY_INDEX!$1:$1,0)</f>
        <v>127</v>
      </c>
      <c r="BG2566">
        <f>INDEX(MONTHLY_INDEX!$1:$1048576,Final!BC2566,Final!BF2566)</f>
        <v>95.3</v>
      </c>
      <c r="BH2566" s="23">
        <f t="shared" si="1182"/>
        <v>-7.2916666666666963E-3</v>
      </c>
      <c r="BI2566" s="14">
        <f t="shared" si="1183"/>
        <v>131827.69583333333</v>
      </c>
      <c r="BJ2566" s="14">
        <f t="shared" si="1184"/>
        <v>45805.609654965752</v>
      </c>
      <c r="BK2566" s="15">
        <f t="shared" si="1191"/>
        <v>86022.086178367579</v>
      </c>
      <c r="BL2566" s="52">
        <v>0</v>
      </c>
      <c r="BM2566" s="15">
        <f t="shared" si="1185"/>
        <v>86022.086178367579</v>
      </c>
    </row>
    <row r="2567" spans="1:65">
      <c r="A2567" s="8">
        <v>2565</v>
      </c>
      <c r="B2567" s="1" t="s">
        <v>44</v>
      </c>
      <c r="C2567" s="1">
        <v>1500</v>
      </c>
      <c r="D2567" s="1" t="s">
        <v>60</v>
      </c>
      <c r="E2567" s="1">
        <v>150000101</v>
      </c>
      <c r="F2567" s="1" t="s">
        <v>60</v>
      </c>
      <c r="G2567" s="1" t="s">
        <v>106</v>
      </c>
      <c r="H2567" s="1">
        <v>18</v>
      </c>
      <c r="I2567" s="1" t="s">
        <v>212</v>
      </c>
      <c r="J2567" s="1" t="s">
        <v>49</v>
      </c>
      <c r="K2567" s="1">
        <v>17406001</v>
      </c>
      <c r="L2567" s="1" t="s">
        <v>50</v>
      </c>
      <c r="M2567" s="1" t="s">
        <v>51</v>
      </c>
      <c r="N2567" s="1" t="s">
        <v>64</v>
      </c>
      <c r="O2567" s="1" t="s">
        <v>65</v>
      </c>
      <c r="P2567" s="1" t="s">
        <v>66</v>
      </c>
      <c r="Q2567" s="1" t="s">
        <v>67</v>
      </c>
      <c r="R2567" s="1" t="s">
        <v>87</v>
      </c>
      <c r="S2567" s="1" t="s">
        <v>88</v>
      </c>
      <c r="T2567" s="2">
        <v>43463</v>
      </c>
      <c r="U2567" s="2">
        <v>43463</v>
      </c>
      <c r="V2567" s="1" t="s">
        <v>52</v>
      </c>
      <c r="W2567" s="3">
        <v>1</v>
      </c>
      <c r="X2567" s="1" t="s">
        <v>53</v>
      </c>
      <c r="Y2567" s="4">
        <v>469552</v>
      </c>
      <c r="Z2567" s="4">
        <v>-54903</v>
      </c>
      <c r="AA2567" s="4">
        <v>0</v>
      </c>
      <c r="AB2567" s="4">
        <v>0</v>
      </c>
      <c r="AC2567" s="4">
        <v>0</v>
      </c>
      <c r="AD2567" s="4">
        <v>469552</v>
      </c>
      <c r="AE2567" s="5">
        <v>1555</v>
      </c>
      <c r="AF2567" s="1" t="s">
        <v>70</v>
      </c>
      <c r="AG2567" s="1" t="s">
        <v>71</v>
      </c>
      <c r="AH2567" s="1" t="s">
        <v>89</v>
      </c>
      <c r="AI2567" s="1" t="s">
        <v>57</v>
      </c>
      <c r="AJ2567" s="5">
        <v>10950</v>
      </c>
      <c r="AK2567" s="4">
        <v>-4889</v>
      </c>
      <c r="AL2567" s="4">
        <v>0</v>
      </c>
      <c r="AM2567" s="4">
        <v>0</v>
      </c>
      <c r="AN2567" s="4">
        <v>0</v>
      </c>
      <c r="AO2567" s="4">
        <v>-59792</v>
      </c>
      <c r="AP2567" s="4">
        <v>-59792</v>
      </c>
      <c r="AQ2567" s="4">
        <v>0</v>
      </c>
      <c r="AR2567" s="4">
        <v>409760</v>
      </c>
      <c r="AS2567" s="1" t="s">
        <v>52</v>
      </c>
      <c r="AT2567" s="9">
        <f t="shared" si="1186"/>
        <v>43463</v>
      </c>
      <c r="AU2567" s="9">
        <f t="shared" si="1187"/>
        <v>43435</v>
      </c>
      <c r="AV2567" s="9">
        <v>44798</v>
      </c>
      <c r="AW2567" s="11">
        <f t="shared" si="1188"/>
        <v>3.6575342465753424</v>
      </c>
      <c r="AX2567">
        <v>10</v>
      </c>
      <c r="AY2567" s="12">
        <v>0.05</v>
      </c>
      <c r="AZ2567">
        <f t="shared" si="1189"/>
        <v>9.5000000000000001E-2</v>
      </c>
      <c r="BA2567" s="13">
        <f t="shared" si="1190"/>
        <v>469552</v>
      </c>
      <c r="BB2567" s="17" t="s">
        <v>1871</v>
      </c>
      <c r="BC2567">
        <f>MATCH(BB2567,MONTHLY_INDEX!$A:$A,0)</f>
        <v>639</v>
      </c>
      <c r="BD2567">
        <f>MATCH(AU2567,MONTHLY_INDEX!$1:$1,0)</f>
        <v>84</v>
      </c>
      <c r="BE2567">
        <f>INDEX(MONTHLY_INDEX!$1:$1048576,Final!BC2567,Final!BD2567)</f>
        <v>111.6</v>
      </c>
      <c r="BF2567">
        <f>MATCH($BF$1,MONTHLY_INDEX!$1:$1,0)</f>
        <v>127</v>
      </c>
      <c r="BG2567">
        <f>INDEX(MONTHLY_INDEX!$1:$1048576,Final!BC2567,Final!BF2567)</f>
        <v>116.2</v>
      </c>
      <c r="BH2567" s="23">
        <f t="shared" si="1182"/>
        <v>4.1218637992831618E-2</v>
      </c>
      <c r="BI2567" s="14">
        <f t="shared" si="1183"/>
        <v>488906.29390681011</v>
      </c>
      <c r="BJ2567" s="14">
        <f t="shared" si="1184"/>
        <v>169878.19376638683</v>
      </c>
      <c r="BK2567" s="15">
        <f t="shared" si="1191"/>
        <v>319028.10014042328</v>
      </c>
      <c r="BL2567" s="52">
        <v>0</v>
      </c>
      <c r="BM2567" s="15">
        <f t="shared" si="1185"/>
        <v>319028.10014042328</v>
      </c>
    </row>
    <row r="2568" spans="1:65">
      <c r="A2568" s="8">
        <v>2566</v>
      </c>
      <c r="B2568" s="1" t="s">
        <v>44</v>
      </c>
      <c r="C2568" s="1">
        <v>1500</v>
      </c>
      <c r="D2568" s="1" t="s">
        <v>60</v>
      </c>
      <c r="E2568" s="1">
        <v>150000101</v>
      </c>
      <c r="F2568" s="1" t="s">
        <v>60</v>
      </c>
      <c r="G2568" s="1" t="s">
        <v>107</v>
      </c>
      <c r="H2568" s="1">
        <v>19</v>
      </c>
      <c r="I2568" s="1" t="s">
        <v>212</v>
      </c>
      <c r="J2568" s="1" t="s">
        <v>49</v>
      </c>
      <c r="K2568" s="1">
        <v>17406001</v>
      </c>
      <c r="L2568" s="1" t="s">
        <v>50</v>
      </c>
      <c r="M2568" s="1" t="s">
        <v>51</v>
      </c>
      <c r="N2568" s="1" t="s">
        <v>64</v>
      </c>
      <c r="O2568" s="1" t="s">
        <v>65</v>
      </c>
      <c r="P2568" s="1" t="s">
        <v>66</v>
      </c>
      <c r="Q2568" s="1" t="s">
        <v>67</v>
      </c>
      <c r="R2568" s="1" t="s">
        <v>87</v>
      </c>
      <c r="S2568" s="1" t="s">
        <v>88</v>
      </c>
      <c r="T2568" s="2">
        <v>43463</v>
      </c>
      <c r="U2568" s="2">
        <v>43463</v>
      </c>
      <c r="V2568" s="1" t="s">
        <v>52</v>
      </c>
      <c r="W2568" s="3">
        <v>1</v>
      </c>
      <c r="X2568" s="1" t="s">
        <v>53</v>
      </c>
      <c r="Y2568" s="4">
        <v>6861326</v>
      </c>
      <c r="Z2568" s="4">
        <v>-802271</v>
      </c>
      <c r="AA2568" s="4">
        <v>0</v>
      </c>
      <c r="AB2568" s="4">
        <v>0</v>
      </c>
      <c r="AC2568" s="4">
        <v>0</v>
      </c>
      <c r="AD2568" s="4">
        <v>6861326</v>
      </c>
      <c r="AE2568" s="5">
        <v>1555</v>
      </c>
      <c r="AF2568" s="1" t="s">
        <v>70</v>
      </c>
      <c r="AG2568" s="1" t="s">
        <v>71</v>
      </c>
      <c r="AH2568" s="1" t="s">
        <v>89</v>
      </c>
      <c r="AI2568" s="1" t="s">
        <v>57</v>
      </c>
      <c r="AJ2568" s="5">
        <v>10950</v>
      </c>
      <c r="AK2568" s="4">
        <v>-71435</v>
      </c>
      <c r="AL2568" s="4">
        <v>0</v>
      </c>
      <c r="AM2568" s="4">
        <v>0</v>
      </c>
      <c r="AN2568" s="4">
        <v>0</v>
      </c>
      <c r="AO2568" s="4">
        <v>-873706</v>
      </c>
      <c r="AP2568" s="4">
        <v>-873706</v>
      </c>
      <c r="AQ2568" s="4">
        <v>0</v>
      </c>
      <c r="AR2568" s="4">
        <v>5987620</v>
      </c>
      <c r="AS2568" s="1" t="s">
        <v>52</v>
      </c>
      <c r="AT2568" s="9">
        <f t="shared" si="1186"/>
        <v>43463</v>
      </c>
      <c r="AU2568" s="9">
        <f t="shared" si="1187"/>
        <v>43435</v>
      </c>
      <c r="AV2568" s="9">
        <v>44798</v>
      </c>
      <c r="AW2568" s="11">
        <f t="shared" si="1188"/>
        <v>3.6575342465753424</v>
      </c>
      <c r="AX2568">
        <v>10</v>
      </c>
      <c r="AY2568" s="12">
        <v>0.05</v>
      </c>
      <c r="AZ2568">
        <f t="shared" si="1189"/>
        <v>9.5000000000000001E-2</v>
      </c>
      <c r="BA2568" s="13">
        <f t="shared" si="1190"/>
        <v>6861326</v>
      </c>
      <c r="BI2568" s="14">
        <f t="shared" ref="BI2568:BI2570" si="1192">AR2568</f>
        <v>5987620</v>
      </c>
      <c r="BJ2568" s="14">
        <v>0</v>
      </c>
      <c r="BK2568" s="14">
        <f t="shared" ref="BK2568:BK2570" si="1193">AR2568</f>
        <v>5987620</v>
      </c>
      <c r="BL2568" s="52">
        <v>0</v>
      </c>
      <c r="BM2568" s="15">
        <f t="shared" ref="BM2568:BM2570" si="1194">AR2568</f>
        <v>5987620</v>
      </c>
    </row>
    <row r="2569" spans="1:65">
      <c r="A2569" s="8">
        <v>2567</v>
      </c>
      <c r="B2569" s="1" t="s">
        <v>44</v>
      </c>
      <c r="C2569" s="1">
        <v>1500</v>
      </c>
      <c r="D2569" s="1" t="s">
        <v>60</v>
      </c>
      <c r="E2569" s="1">
        <v>150000101</v>
      </c>
      <c r="F2569" s="1" t="s">
        <v>60</v>
      </c>
      <c r="G2569" s="1" t="s">
        <v>108</v>
      </c>
      <c r="H2569" s="1">
        <v>20</v>
      </c>
      <c r="I2569" s="1" t="s">
        <v>212</v>
      </c>
      <c r="J2569" s="1" t="s">
        <v>49</v>
      </c>
      <c r="K2569" s="1">
        <v>17406001</v>
      </c>
      <c r="L2569" s="1" t="s">
        <v>50</v>
      </c>
      <c r="M2569" s="1" t="s">
        <v>51</v>
      </c>
      <c r="N2569" s="1" t="s">
        <v>64</v>
      </c>
      <c r="O2569" s="1" t="s">
        <v>65</v>
      </c>
      <c r="P2569" s="1" t="s">
        <v>66</v>
      </c>
      <c r="Q2569" s="1" t="s">
        <v>67</v>
      </c>
      <c r="R2569" s="1" t="s">
        <v>87</v>
      </c>
      <c r="S2569" s="1" t="s">
        <v>88</v>
      </c>
      <c r="T2569" s="2">
        <v>43463</v>
      </c>
      <c r="U2569" s="2">
        <v>43463</v>
      </c>
      <c r="V2569" s="1" t="s">
        <v>52</v>
      </c>
      <c r="W2569" s="3">
        <v>1</v>
      </c>
      <c r="X2569" s="1" t="s">
        <v>53</v>
      </c>
      <c r="Y2569" s="4">
        <v>5552065</v>
      </c>
      <c r="Z2569" s="4">
        <v>-649185</v>
      </c>
      <c r="AA2569" s="4">
        <v>0</v>
      </c>
      <c r="AB2569" s="4">
        <v>0</v>
      </c>
      <c r="AC2569" s="4">
        <v>0</v>
      </c>
      <c r="AD2569" s="4">
        <v>5552065</v>
      </c>
      <c r="AE2569" s="5">
        <v>1555</v>
      </c>
      <c r="AF2569" s="1" t="s">
        <v>70</v>
      </c>
      <c r="AG2569" s="1" t="s">
        <v>71</v>
      </c>
      <c r="AH2569" s="1" t="s">
        <v>89</v>
      </c>
      <c r="AI2569" s="1" t="s">
        <v>57</v>
      </c>
      <c r="AJ2569" s="5">
        <v>10950</v>
      </c>
      <c r="AK2569" s="4">
        <v>-57804</v>
      </c>
      <c r="AL2569" s="4">
        <v>0</v>
      </c>
      <c r="AM2569" s="4">
        <v>0</v>
      </c>
      <c r="AN2569" s="4">
        <v>0</v>
      </c>
      <c r="AO2569" s="4">
        <v>-706989</v>
      </c>
      <c r="AP2569" s="4">
        <v>-706989</v>
      </c>
      <c r="AQ2569" s="4">
        <v>0</v>
      </c>
      <c r="AR2569" s="4">
        <v>4845076</v>
      </c>
      <c r="AS2569" s="1" t="s">
        <v>52</v>
      </c>
      <c r="AT2569" s="9">
        <f t="shared" si="1186"/>
        <v>43463</v>
      </c>
      <c r="AU2569" s="9">
        <f t="shared" si="1187"/>
        <v>43435</v>
      </c>
      <c r="AV2569" s="9">
        <v>44798</v>
      </c>
      <c r="AW2569" s="11">
        <f t="shared" si="1188"/>
        <v>3.6575342465753424</v>
      </c>
      <c r="AX2569">
        <v>10</v>
      </c>
      <c r="AY2569" s="12">
        <v>0.05</v>
      </c>
      <c r="AZ2569">
        <f t="shared" si="1189"/>
        <v>9.5000000000000001E-2</v>
      </c>
      <c r="BA2569" s="13">
        <f t="shared" si="1190"/>
        <v>5552065</v>
      </c>
      <c r="BI2569" s="14">
        <f t="shared" si="1192"/>
        <v>4845076</v>
      </c>
      <c r="BJ2569" s="14">
        <v>0</v>
      </c>
      <c r="BK2569" s="14">
        <f t="shared" si="1193"/>
        <v>4845076</v>
      </c>
      <c r="BL2569" s="52">
        <v>0</v>
      </c>
      <c r="BM2569" s="15">
        <f t="shared" si="1194"/>
        <v>4845076</v>
      </c>
    </row>
    <row r="2570" spans="1:65">
      <c r="A2570" s="8">
        <v>2568</v>
      </c>
      <c r="B2570" s="1" t="s">
        <v>44</v>
      </c>
      <c r="C2570" s="1">
        <v>1500</v>
      </c>
      <c r="D2570" s="1" t="s">
        <v>60</v>
      </c>
      <c r="E2570" s="1">
        <v>150000101</v>
      </c>
      <c r="F2570" s="1" t="s">
        <v>60</v>
      </c>
      <c r="G2570" s="1" t="s">
        <v>109</v>
      </c>
      <c r="H2570" s="1">
        <v>21</v>
      </c>
      <c r="I2570" s="1" t="s">
        <v>212</v>
      </c>
      <c r="J2570" s="1" t="s">
        <v>49</v>
      </c>
      <c r="K2570" s="1">
        <v>17406001</v>
      </c>
      <c r="L2570" s="1" t="s">
        <v>50</v>
      </c>
      <c r="M2570" s="1" t="s">
        <v>51</v>
      </c>
      <c r="N2570" s="1" t="s">
        <v>64</v>
      </c>
      <c r="O2570" s="1" t="s">
        <v>65</v>
      </c>
      <c r="P2570" s="1" t="s">
        <v>66</v>
      </c>
      <c r="Q2570" s="1" t="s">
        <v>67</v>
      </c>
      <c r="R2570" s="1" t="s">
        <v>87</v>
      </c>
      <c r="S2570" s="1" t="s">
        <v>88</v>
      </c>
      <c r="T2570" s="2">
        <v>43463</v>
      </c>
      <c r="U2570" s="2">
        <v>43463</v>
      </c>
      <c r="V2570" s="1" t="s">
        <v>52</v>
      </c>
      <c r="W2570" s="3">
        <v>1</v>
      </c>
      <c r="X2570" s="1" t="s">
        <v>53</v>
      </c>
      <c r="Y2570" s="4">
        <v>1950695</v>
      </c>
      <c r="Z2570" s="4">
        <v>-228806</v>
      </c>
      <c r="AA2570" s="4">
        <v>0</v>
      </c>
      <c r="AB2570" s="4">
        <v>0</v>
      </c>
      <c r="AC2570" s="4">
        <v>0</v>
      </c>
      <c r="AD2570" s="4">
        <v>1950695</v>
      </c>
      <c r="AE2570" s="5">
        <v>1555</v>
      </c>
      <c r="AF2570" s="1" t="s">
        <v>70</v>
      </c>
      <c r="AG2570" s="1" t="s">
        <v>71</v>
      </c>
      <c r="AH2570" s="1" t="s">
        <v>89</v>
      </c>
      <c r="AI2570" s="1" t="s">
        <v>57</v>
      </c>
      <c r="AJ2570" s="5">
        <v>10950</v>
      </c>
      <c r="AK2570" s="4">
        <v>-20300</v>
      </c>
      <c r="AL2570" s="4">
        <v>0</v>
      </c>
      <c r="AM2570" s="4">
        <v>0</v>
      </c>
      <c r="AN2570" s="4">
        <v>0</v>
      </c>
      <c r="AO2570" s="4">
        <v>-249106</v>
      </c>
      <c r="AP2570" s="4">
        <v>-249106</v>
      </c>
      <c r="AQ2570" s="4">
        <v>0</v>
      </c>
      <c r="AR2570" s="4">
        <v>1701589</v>
      </c>
      <c r="AS2570" s="1" t="s">
        <v>52</v>
      </c>
      <c r="AT2570" s="9">
        <f t="shared" si="1186"/>
        <v>43463</v>
      </c>
      <c r="AU2570" s="9">
        <f t="shared" si="1187"/>
        <v>43435</v>
      </c>
      <c r="AV2570" s="9">
        <v>44798</v>
      </c>
      <c r="AW2570" s="11">
        <f t="shared" si="1188"/>
        <v>3.6575342465753424</v>
      </c>
      <c r="AX2570">
        <v>10</v>
      </c>
      <c r="AY2570" s="12">
        <v>0.05</v>
      </c>
      <c r="AZ2570">
        <f t="shared" si="1189"/>
        <v>9.5000000000000001E-2</v>
      </c>
      <c r="BA2570" s="13">
        <f t="shared" si="1190"/>
        <v>1950695</v>
      </c>
      <c r="BI2570" s="14">
        <f t="shared" si="1192"/>
        <v>1701589</v>
      </c>
      <c r="BJ2570" s="14">
        <v>0</v>
      </c>
      <c r="BK2570" s="14">
        <f t="shared" si="1193"/>
        <v>1701589</v>
      </c>
      <c r="BL2570" s="52">
        <v>0</v>
      </c>
      <c r="BM2570" s="15">
        <f t="shared" si="1194"/>
        <v>1701589</v>
      </c>
    </row>
    <row r="2571" spans="1:65">
      <c r="A2571" s="8">
        <v>2569</v>
      </c>
      <c r="B2571" s="1" t="s">
        <v>44</v>
      </c>
      <c r="C2571" s="1">
        <v>1500</v>
      </c>
      <c r="D2571" s="1" t="s">
        <v>60</v>
      </c>
      <c r="E2571" s="1">
        <v>150000101</v>
      </c>
      <c r="F2571" s="1" t="s">
        <v>60</v>
      </c>
      <c r="G2571" s="1" t="s">
        <v>110</v>
      </c>
      <c r="H2571" s="1">
        <v>22</v>
      </c>
      <c r="I2571" s="1" t="s">
        <v>212</v>
      </c>
      <c r="J2571" s="1" t="s">
        <v>49</v>
      </c>
      <c r="K2571" s="1">
        <v>17406001</v>
      </c>
      <c r="L2571" s="1" t="s">
        <v>50</v>
      </c>
      <c r="M2571" s="1" t="s">
        <v>51</v>
      </c>
      <c r="N2571" s="1" t="s">
        <v>64</v>
      </c>
      <c r="O2571" s="1" t="s">
        <v>65</v>
      </c>
      <c r="P2571" s="1" t="s">
        <v>66</v>
      </c>
      <c r="Q2571" s="1" t="s">
        <v>67</v>
      </c>
      <c r="R2571" s="1" t="s">
        <v>87</v>
      </c>
      <c r="S2571" s="1" t="s">
        <v>88</v>
      </c>
      <c r="T2571" s="2">
        <v>43463</v>
      </c>
      <c r="U2571" s="2">
        <v>43463</v>
      </c>
      <c r="V2571" s="1" t="s">
        <v>52</v>
      </c>
      <c r="W2571" s="3">
        <v>1</v>
      </c>
      <c r="X2571" s="1" t="s">
        <v>53</v>
      </c>
      <c r="Y2571" s="4">
        <v>16789210</v>
      </c>
      <c r="Z2571" s="4">
        <v>-1963105</v>
      </c>
      <c r="AA2571" s="4">
        <v>0</v>
      </c>
      <c r="AB2571" s="4">
        <v>0</v>
      </c>
      <c r="AC2571" s="4">
        <v>0</v>
      </c>
      <c r="AD2571" s="4">
        <v>16789210</v>
      </c>
      <c r="AE2571" s="5">
        <v>1555</v>
      </c>
      <c r="AF2571" s="1" t="s">
        <v>70</v>
      </c>
      <c r="AG2571" s="1" t="s">
        <v>71</v>
      </c>
      <c r="AH2571" s="1" t="s">
        <v>89</v>
      </c>
      <c r="AI2571" s="1" t="s">
        <v>57</v>
      </c>
      <c r="AJ2571" s="5">
        <v>10950</v>
      </c>
      <c r="AK2571" s="4">
        <v>-174797</v>
      </c>
      <c r="AL2571" s="4">
        <v>0</v>
      </c>
      <c r="AM2571" s="4">
        <v>0</v>
      </c>
      <c r="AN2571" s="4">
        <v>0</v>
      </c>
      <c r="AO2571" s="4">
        <v>-2137902</v>
      </c>
      <c r="AP2571" s="4">
        <v>-2137902</v>
      </c>
      <c r="AQ2571" s="4">
        <v>0</v>
      </c>
      <c r="AR2571" s="4">
        <v>14651308</v>
      </c>
      <c r="AS2571" s="1" t="s">
        <v>52</v>
      </c>
      <c r="AT2571" s="9">
        <f t="shared" si="1186"/>
        <v>43463</v>
      </c>
      <c r="AU2571" s="9">
        <f t="shared" si="1187"/>
        <v>43435</v>
      </c>
      <c r="AV2571" s="9">
        <v>44798</v>
      </c>
      <c r="AW2571" s="11">
        <f t="shared" si="1188"/>
        <v>3.6575342465753424</v>
      </c>
      <c r="AX2571">
        <v>25</v>
      </c>
      <c r="AY2571" s="12">
        <v>0.05</v>
      </c>
      <c r="AZ2571">
        <f t="shared" si="1189"/>
        <v>3.7999999999999999E-2</v>
      </c>
      <c r="BA2571" s="13">
        <f t="shared" si="1190"/>
        <v>16789210</v>
      </c>
      <c r="BB2571" s="17" t="s">
        <v>2189</v>
      </c>
      <c r="BC2571">
        <f>MATCH(BB2571,MONTHLY_INDEX!$A:$A,0)</f>
        <v>798</v>
      </c>
      <c r="BD2571">
        <f>MATCH(AU2571,MONTHLY_INDEX!$1:$1,0)</f>
        <v>84</v>
      </c>
      <c r="BE2571">
        <f>INDEX(MONTHLY_INDEX!$1:$1048576,Final!BC2571,Final!BD2571)</f>
        <v>96</v>
      </c>
      <c r="BF2571">
        <f>MATCH($BF$1,MONTHLY_INDEX!$1:$1,0)</f>
        <v>127</v>
      </c>
      <c r="BG2571">
        <f>INDEX(MONTHLY_INDEX!$1:$1048576,Final!BC2571,Final!BF2571)</f>
        <v>95.3</v>
      </c>
      <c r="BH2571" s="23">
        <f>(BG2571-BE2571)/BE2571</f>
        <v>-7.2916666666666963E-3</v>
      </c>
      <c r="BI2571" s="14">
        <f>(1+BH2571)*BA2571</f>
        <v>16666788.677083332</v>
      </c>
      <c r="BJ2571" s="14">
        <f>BI2571*AZ2571*AW2571</f>
        <v>2316455.3139409246</v>
      </c>
      <c r="BK2571" s="15">
        <f t="shared" si="1191"/>
        <v>14350333.363142408</v>
      </c>
      <c r="BL2571" s="52">
        <v>0</v>
      </c>
      <c r="BM2571" s="15">
        <f>MAX((1-BL2571)*BK2571,BI2571*AY2571)</f>
        <v>14350333.363142408</v>
      </c>
    </row>
    <row r="2572" spans="1:65">
      <c r="A2572" s="8">
        <v>2570</v>
      </c>
      <c r="B2572" s="1" t="s">
        <v>44</v>
      </c>
      <c r="C2572" s="1">
        <v>1500</v>
      </c>
      <c r="D2572" s="1" t="s">
        <v>60</v>
      </c>
      <c r="E2572" s="1">
        <v>150000101</v>
      </c>
      <c r="F2572" s="1" t="s">
        <v>60</v>
      </c>
      <c r="G2572" s="1" t="s">
        <v>111</v>
      </c>
      <c r="H2572" s="1">
        <v>23</v>
      </c>
      <c r="I2572" s="1" t="s">
        <v>212</v>
      </c>
      <c r="J2572" s="1" t="s">
        <v>49</v>
      </c>
      <c r="K2572" s="1">
        <v>17406001</v>
      </c>
      <c r="L2572" s="1" t="s">
        <v>50</v>
      </c>
      <c r="M2572" s="1" t="s">
        <v>51</v>
      </c>
      <c r="N2572" s="1" t="s">
        <v>64</v>
      </c>
      <c r="O2572" s="1" t="s">
        <v>65</v>
      </c>
      <c r="P2572" s="1" t="s">
        <v>66</v>
      </c>
      <c r="Q2572" s="1" t="s">
        <v>67</v>
      </c>
      <c r="R2572" s="1" t="s">
        <v>87</v>
      </c>
      <c r="S2572" s="1" t="s">
        <v>88</v>
      </c>
      <c r="T2572" s="2">
        <v>43463</v>
      </c>
      <c r="U2572" s="2">
        <v>43463</v>
      </c>
      <c r="V2572" s="1" t="s">
        <v>52</v>
      </c>
      <c r="W2572" s="3">
        <v>1</v>
      </c>
      <c r="X2572" s="1" t="s">
        <v>53</v>
      </c>
      <c r="Y2572" s="4">
        <v>187647</v>
      </c>
      <c r="Z2572" s="4">
        <v>-21939</v>
      </c>
      <c r="AA2572" s="4">
        <v>0</v>
      </c>
      <c r="AB2572" s="4">
        <v>0</v>
      </c>
      <c r="AC2572" s="4">
        <v>0</v>
      </c>
      <c r="AD2572" s="4">
        <v>187647</v>
      </c>
      <c r="AE2572" s="5">
        <v>1555</v>
      </c>
      <c r="AF2572" s="1" t="s">
        <v>70</v>
      </c>
      <c r="AG2572" s="1" t="s">
        <v>71</v>
      </c>
      <c r="AH2572" s="1" t="s">
        <v>89</v>
      </c>
      <c r="AI2572" s="1" t="s">
        <v>57</v>
      </c>
      <c r="AJ2572" s="5">
        <v>10950</v>
      </c>
      <c r="AK2572" s="4">
        <v>-1954</v>
      </c>
      <c r="AL2572" s="4">
        <v>0</v>
      </c>
      <c r="AM2572" s="4">
        <v>0</v>
      </c>
      <c r="AN2572" s="4">
        <v>0</v>
      </c>
      <c r="AO2572" s="4">
        <v>-23893</v>
      </c>
      <c r="AP2572" s="4">
        <v>-23893</v>
      </c>
      <c r="AQ2572" s="4">
        <v>0</v>
      </c>
      <c r="AR2572" s="4">
        <v>163754</v>
      </c>
      <c r="AS2572" s="1" t="s">
        <v>52</v>
      </c>
      <c r="AT2572" s="9">
        <f t="shared" si="1186"/>
        <v>43463</v>
      </c>
      <c r="AU2572" s="9">
        <f t="shared" si="1187"/>
        <v>43435</v>
      </c>
      <c r="AV2572" s="9">
        <v>44798</v>
      </c>
      <c r="AW2572" s="11">
        <f t="shared" si="1188"/>
        <v>3.6575342465753424</v>
      </c>
      <c r="AX2572">
        <v>10</v>
      </c>
      <c r="AY2572" s="12">
        <v>0.05</v>
      </c>
      <c r="AZ2572">
        <f t="shared" si="1189"/>
        <v>9.5000000000000001E-2</v>
      </c>
      <c r="BA2572" s="13">
        <f t="shared" si="1190"/>
        <v>187647</v>
      </c>
      <c r="BI2572" s="14">
        <f t="shared" ref="BI2572:BI2576" si="1195">AR2572</f>
        <v>163754</v>
      </c>
      <c r="BJ2572" s="14">
        <v>0</v>
      </c>
      <c r="BK2572" s="14">
        <f t="shared" ref="BK2572:BK2576" si="1196">AR2572</f>
        <v>163754</v>
      </c>
      <c r="BL2572" s="52">
        <v>0</v>
      </c>
      <c r="BM2572" s="15">
        <f t="shared" ref="BM2572:BM2576" si="1197">AR2572</f>
        <v>163754</v>
      </c>
    </row>
    <row r="2573" spans="1:65">
      <c r="A2573" s="8">
        <v>2571</v>
      </c>
      <c r="B2573" s="1" t="s">
        <v>44</v>
      </c>
      <c r="C2573" s="1">
        <v>1500</v>
      </c>
      <c r="D2573" s="1" t="s">
        <v>60</v>
      </c>
      <c r="E2573" s="1">
        <v>150000101</v>
      </c>
      <c r="F2573" s="1" t="s">
        <v>112</v>
      </c>
      <c r="G2573" s="1" t="s">
        <v>113</v>
      </c>
      <c r="H2573" s="1">
        <v>24</v>
      </c>
      <c r="I2573" s="1" t="s">
        <v>212</v>
      </c>
      <c r="J2573" s="1" t="s">
        <v>49</v>
      </c>
      <c r="K2573" s="1">
        <v>17406001</v>
      </c>
      <c r="L2573" s="1" t="s">
        <v>50</v>
      </c>
      <c r="M2573" s="1" t="s">
        <v>51</v>
      </c>
      <c r="N2573" s="1" t="s">
        <v>64</v>
      </c>
      <c r="O2573" s="1" t="s">
        <v>65</v>
      </c>
      <c r="P2573" s="1" t="s">
        <v>66</v>
      </c>
      <c r="Q2573" s="1" t="s">
        <v>67</v>
      </c>
      <c r="R2573" s="1" t="s">
        <v>87</v>
      </c>
      <c r="S2573" s="1" t="s">
        <v>88</v>
      </c>
      <c r="T2573" s="2">
        <v>43463</v>
      </c>
      <c r="U2573" s="2">
        <v>43463</v>
      </c>
      <c r="V2573" s="1" t="s">
        <v>52</v>
      </c>
      <c r="W2573" s="3">
        <v>1</v>
      </c>
      <c r="X2573" s="1" t="s">
        <v>53</v>
      </c>
      <c r="Y2573" s="4">
        <v>1018616</v>
      </c>
      <c r="Z2573" s="4">
        <v>-119102.54</v>
      </c>
      <c r="AA2573" s="4">
        <v>0</v>
      </c>
      <c r="AB2573" s="4">
        <v>0</v>
      </c>
      <c r="AC2573" s="4">
        <v>0</v>
      </c>
      <c r="AD2573" s="4">
        <v>1018616</v>
      </c>
      <c r="AE2573" s="5">
        <v>1555</v>
      </c>
      <c r="AF2573" s="1" t="s">
        <v>70</v>
      </c>
      <c r="AG2573" s="1" t="s">
        <v>71</v>
      </c>
      <c r="AH2573" s="1" t="s">
        <v>89</v>
      </c>
      <c r="AI2573" s="1" t="s">
        <v>57</v>
      </c>
      <c r="AJ2573" s="5">
        <v>10950</v>
      </c>
      <c r="AK2573" s="4">
        <v>-10605</v>
      </c>
      <c r="AL2573" s="4">
        <v>0</v>
      </c>
      <c r="AM2573" s="4">
        <v>0</v>
      </c>
      <c r="AN2573" s="4">
        <v>0</v>
      </c>
      <c r="AO2573" s="4">
        <v>-129707.54</v>
      </c>
      <c r="AP2573" s="4">
        <v>-129707.54</v>
      </c>
      <c r="AQ2573" s="4">
        <v>0</v>
      </c>
      <c r="AR2573" s="4">
        <v>888908.46</v>
      </c>
      <c r="AS2573" s="1" t="s">
        <v>52</v>
      </c>
      <c r="AT2573" s="9">
        <f t="shared" si="1186"/>
        <v>43463</v>
      </c>
      <c r="AU2573" s="9">
        <f t="shared" si="1187"/>
        <v>43435</v>
      </c>
      <c r="AV2573" s="9">
        <v>44798</v>
      </c>
      <c r="AW2573" s="11">
        <f t="shared" si="1188"/>
        <v>3.6575342465753424</v>
      </c>
      <c r="AX2573">
        <v>10</v>
      </c>
      <c r="AY2573" s="12">
        <v>0.05</v>
      </c>
      <c r="AZ2573">
        <f t="shared" si="1189"/>
        <v>9.5000000000000001E-2</v>
      </c>
      <c r="BA2573" s="13">
        <f t="shared" si="1190"/>
        <v>1018616</v>
      </c>
      <c r="BB2573" s="16" t="s">
        <v>593</v>
      </c>
      <c r="BC2573" s="16" t="s">
        <v>593</v>
      </c>
      <c r="BD2573" s="16" t="s">
        <v>593</v>
      </c>
      <c r="BE2573" s="16" t="s">
        <v>593</v>
      </c>
      <c r="BF2573" s="16" t="s">
        <v>593</v>
      </c>
      <c r="BG2573" s="16" t="s">
        <v>593</v>
      </c>
      <c r="BH2573" s="16" t="s">
        <v>593</v>
      </c>
      <c r="BI2573" s="14">
        <f t="shared" si="1195"/>
        <v>888908.46</v>
      </c>
      <c r="BJ2573" s="14">
        <v>0</v>
      </c>
      <c r="BK2573" s="14">
        <f t="shared" si="1196"/>
        <v>888908.46</v>
      </c>
      <c r="BL2573" s="52">
        <v>0</v>
      </c>
      <c r="BM2573" s="15">
        <f t="shared" si="1197"/>
        <v>888908.46</v>
      </c>
    </row>
    <row r="2574" spans="1:65">
      <c r="A2574" s="8">
        <v>2572</v>
      </c>
      <c r="B2574" s="1" t="s">
        <v>44</v>
      </c>
      <c r="C2574" s="1">
        <v>1500</v>
      </c>
      <c r="D2574" s="1" t="s">
        <v>60</v>
      </c>
      <c r="E2574" s="1">
        <v>150000101</v>
      </c>
      <c r="F2574" s="1" t="s">
        <v>112</v>
      </c>
      <c r="G2574" s="1" t="s">
        <v>114</v>
      </c>
      <c r="H2574" s="1">
        <v>25</v>
      </c>
      <c r="I2574" s="1" t="s">
        <v>212</v>
      </c>
      <c r="J2574" s="1" t="s">
        <v>49</v>
      </c>
      <c r="K2574" s="1">
        <v>17406001</v>
      </c>
      <c r="L2574" s="1" t="s">
        <v>50</v>
      </c>
      <c r="M2574" s="1" t="s">
        <v>51</v>
      </c>
      <c r="N2574" s="1" t="s">
        <v>64</v>
      </c>
      <c r="O2574" s="1" t="s">
        <v>65</v>
      </c>
      <c r="P2574" s="1" t="s">
        <v>66</v>
      </c>
      <c r="Q2574" s="1" t="s">
        <v>67</v>
      </c>
      <c r="R2574" s="1" t="s">
        <v>87</v>
      </c>
      <c r="S2574" s="1" t="s">
        <v>88</v>
      </c>
      <c r="T2574" s="2">
        <v>43463</v>
      </c>
      <c r="U2574" s="2">
        <v>43463</v>
      </c>
      <c r="V2574" s="1" t="s">
        <v>52</v>
      </c>
      <c r="W2574" s="3">
        <v>1</v>
      </c>
      <c r="X2574" s="1" t="s">
        <v>53</v>
      </c>
      <c r="Y2574" s="4">
        <v>3860149</v>
      </c>
      <c r="Z2574" s="4">
        <v>-451352.95</v>
      </c>
      <c r="AA2574" s="4">
        <v>0</v>
      </c>
      <c r="AB2574" s="4">
        <v>0</v>
      </c>
      <c r="AC2574" s="4">
        <v>0</v>
      </c>
      <c r="AD2574" s="4">
        <v>3860149</v>
      </c>
      <c r="AE2574" s="5">
        <v>1555</v>
      </c>
      <c r="AF2574" s="1" t="s">
        <v>70</v>
      </c>
      <c r="AG2574" s="1" t="s">
        <v>71</v>
      </c>
      <c r="AH2574" s="1" t="s">
        <v>89</v>
      </c>
      <c r="AI2574" s="1" t="s">
        <v>57</v>
      </c>
      <c r="AJ2574" s="5">
        <v>10950</v>
      </c>
      <c r="AK2574" s="4">
        <v>-40189</v>
      </c>
      <c r="AL2574" s="4">
        <v>0</v>
      </c>
      <c r="AM2574" s="4">
        <v>0</v>
      </c>
      <c r="AN2574" s="4">
        <v>0</v>
      </c>
      <c r="AO2574" s="4">
        <v>-491541.95</v>
      </c>
      <c r="AP2574" s="4">
        <v>-491541.95</v>
      </c>
      <c r="AQ2574" s="4">
        <v>0</v>
      </c>
      <c r="AR2574" s="4">
        <v>3368607.05</v>
      </c>
      <c r="AS2574" s="1" t="s">
        <v>52</v>
      </c>
      <c r="AT2574" s="9">
        <f t="shared" si="1186"/>
        <v>43463</v>
      </c>
      <c r="AU2574" s="9">
        <f t="shared" si="1187"/>
        <v>43435</v>
      </c>
      <c r="AV2574" s="9">
        <v>44798</v>
      </c>
      <c r="AW2574" s="11">
        <f t="shared" si="1188"/>
        <v>3.6575342465753424</v>
      </c>
      <c r="AX2574">
        <v>10</v>
      </c>
      <c r="AY2574" s="12">
        <v>0.05</v>
      </c>
      <c r="AZ2574">
        <f t="shared" si="1189"/>
        <v>9.5000000000000001E-2</v>
      </c>
      <c r="BA2574" s="13">
        <f t="shared" si="1190"/>
        <v>3860149</v>
      </c>
      <c r="BB2574" s="16" t="s">
        <v>593</v>
      </c>
      <c r="BC2574" s="16" t="s">
        <v>593</v>
      </c>
      <c r="BD2574" s="16" t="s">
        <v>593</v>
      </c>
      <c r="BE2574" s="16" t="s">
        <v>593</v>
      </c>
      <c r="BF2574" s="16" t="s">
        <v>593</v>
      </c>
      <c r="BG2574" s="16" t="s">
        <v>593</v>
      </c>
      <c r="BH2574" s="16" t="s">
        <v>593</v>
      </c>
      <c r="BI2574" s="14">
        <f t="shared" si="1195"/>
        <v>3368607.05</v>
      </c>
      <c r="BJ2574" s="14">
        <v>0</v>
      </c>
      <c r="BK2574" s="14">
        <f t="shared" si="1196"/>
        <v>3368607.05</v>
      </c>
      <c r="BL2574" s="52">
        <v>0</v>
      </c>
      <c r="BM2574" s="15">
        <f t="shared" si="1197"/>
        <v>3368607.05</v>
      </c>
    </row>
    <row r="2575" spans="1:65">
      <c r="A2575" s="8">
        <v>2573</v>
      </c>
      <c r="B2575" s="1" t="s">
        <v>44</v>
      </c>
      <c r="C2575" s="1">
        <v>1500</v>
      </c>
      <c r="D2575" s="1" t="s">
        <v>60</v>
      </c>
      <c r="E2575" s="1">
        <v>150000101</v>
      </c>
      <c r="F2575" s="1" t="s">
        <v>60</v>
      </c>
      <c r="G2575" s="1" t="s">
        <v>115</v>
      </c>
      <c r="H2575" s="1">
        <v>26</v>
      </c>
      <c r="I2575" s="1" t="s">
        <v>212</v>
      </c>
      <c r="J2575" s="1" t="s">
        <v>49</v>
      </c>
      <c r="K2575" s="1">
        <v>17406001</v>
      </c>
      <c r="L2575" s="1" t="s">
        <v>50</v>
      </c>
      <c r="M2575" s="1" t="s">
        <v>51</v>
      </c>
      <c r="N2575" s="1" t="s">
        <v>64</v>
      </c>
      <c r="O2575" s="1" t="s">
        <v>65</v>
      </c>
      <c r="P2575" s="1" t="s">
        <v>66</v>
      </c>
      <c r="Q2575" s="1" t="s">
        <v>67</v>
      </c>
      <c r="R2575" s="1" t="s">
        <v>87</v>
      </c>
      <c r="S2575" s="1" t="s">
        <v>88</v>
      </c>
      <c r="T2575" s="2">
        <v>43463</v>
      </c>
      <c r="U2575" s="2">
        <v>43463</v>
      </c>
      <c r="V2575" s="1" t="s">
        <v>52</v>
      </c>
      <c r="W2575" s="3">
        <v>1</v>
      </c>
      <c r="X2575" s="1" t="s">
        <v>53</v>
      </c>
      <c r="Y2575" s="4">
        <v>120000</v>
      </c>
      <c r="Z2575" s="4">
        <v>-14031</v>
      </c>
      <c r="AA2575" s="4">
        <v>0</v>
      </c>
      <c r="AB2575" s="4">
        <v>0</v>
      </c>
      <c r="AC2575" s="4">
        <v>0</v>
      </c>
      <c r="AD2575" s="4">
        <v>120000</v>
      </c>
      <c r="AE2575" s="5">
        <v>1555</v>
      </c>
      <c r="AF2575" s="1" t="s">
        <v>70</v>
      </c>
      <c r="AG2575" s="1" t="s">
        <v>71</v>
      </c>
      <c r="AH2575" s="1" t="s">
        <v>89</v>
      </c>
      <c r="AI2575" s="1" t="s">
        <v>57</v>
      </c>
      <c r="AJ2575" s="5">
        <v>10950</v>
      </c>
      <c r="AK2575" s="4">
        <v>-1249</v>
      </c>
      <c r="AL2575" s="4">
        <v>0</v>
      </c>
      <c r="AM2575" s="4">
        <v>0</v>
      </c>
      <c r="AN2575" s="4">
        <v>0</v>
      </c>
      <c r="AO2575" s="4">
        <v>-15280</v>
      </c>
      <c r="AP2575" s="4">
        <v>-15280</v>
      </c>
      <c r="AQ2575" s="4">
        <v>0</v>
      </c>
      <c r="AR2575" s="4">
        <v>104720</v>
      </c>
      <c r="AS2575" s="1" t="s">
        <v>52</v>
      </c>
      <c r="AT2575" s="9">
        <f t="shared" si="1186"/>
        <v>43463</v>
      </c>
      <c r="AU2575" s="9">
        <f t="shared" si="1187"/>
        <v>43435</v>
      </c>
      <c r="AV2575" s="9">
        <v>44798</v>
      </c>
      <c r="AW2575" s="11">
        <f t="shared" si="1188"/>
        <v>3.6575342465753424</v>
      </c>
      <c r="AX2575">
        <v>10</v>
      </c>
      <c r="AY2575" s="12">
        <v>0.05</v>
      </c>
      <c r="AZ2575">
        <f t="shared" si="1189"/>
        <v>9.5000000000000001E-2</v>
      </c>
      <c r="BA2575" s="13">
        <f t="shared" si="1190"/>
        <v>120000</v>
      </c>
      <c r="BI2575" s="14">
        <f t="shared" si="1195"/>
        <v>104720</v>
      </c>
      <c r="BJ2575" s="14">
        <v>0</v>
      </c>
      <c r="BK2575" s="14">
        <f t="shared" si="1196"/>
        <v>104720</v>
      </c>
      <c r="BL2575" s="52">
        <v>0</v>
      </c>
      <c r="BM2575" s="15">
        <f t="shared" si="1197"/>
        <v>104720</v>
      </c>
    </row>
    <row r="2576" spans="1:65">
      <c r="A2576" s="8">
        <v>2574</v>
      </c>
      <c r="B2576" s="1" t="s">
        <v>44</v>
      </c>
      <c r="C2576" s="1">
        <v>1500</v>
      </c>
      <c r="D2576" s="1" t="s">
        <v>60</v>
      </c>
      <c r="E2576" s="1">
        <v>150000101</v>
      </c>
      <c r="F2576" s="1" t="s">
        <v>112</v>
      </c>
      <c r="G2576" s="1" t="s">
        <v>116</v>
      </c>
      <c r="H2576" s="1">
        <v>27</v>
      </c>
      <c r="I2576" s="1" t="s">
        <v>212</v>
      </c>
      <c r="J2576" s="1" t="s">
        <v>49</v>
      </c>
      <c r="K2576" s="1">
        <v>17406001</v>
      </c>
      <c r="L2576" s="1" t="s">
        <v>50</v>
      </c>
      <c r="M2576" s="1" t="s">
        <v>51</v>
      </c>
      <c r="N2576" s="1" t="s">
        <v>64</v>
      </c>
      <c r="O2576" s="1" t="s">
        <v>65</v>
      </c>
      <c r="P2576" s="1" t="s">
        <v>66</v>
      </c>
      <c r="Q2576" s="1" t="s">
        <v>67</v>
      </c>
      <c r="R2576" s="1" t="s">
        <v>87</v>
      </c>
      <c r="S2576" s="1" t="s">
        <v>88</v>
      </c>
      <c r="T2576" s="2">
        <v>43463</v>
      </c>
      <c r="U2576" s="2">
        <v>43463</v>
      </c>
      <c r="V2576" s="1" t="s">
        <v>52</v>
      </c>
      <c r="W2576" s="3">
        <v>1</v>
      </c>
      <c r="X2576" s="1" t="s">
        <v>53</v>
      </c>
      <c r="Y2576" s="4">
        <v>4339035</v>
      </c>
      <c r="Z2576" s="4">
        <v>-507347.51</v>
      </c>
      <c r="AA2576" s="4">
        <v>0</v>
      </c>
      <c r="AB2576" s="4">
        <v>0</v>
      </c>
      <c r="AC2576" s="4">
        <v>0</v>
      </c>
      <c r="AD2576" s="4">
        <v>4339035</v>
      </c>
      <c r="AE2576" s="5">
        <v>1555</v>
      </c>
      <c r="AF2576" s="1" t="s">
        <v>70</v>
      </c>
      <c r="AG2576" s="1" t="s">
        <v>71</v>
      </c>
      <c r="AH2576" s="1" t="s">
        <v>89</v>
      </c>
      <c r="AI2576" s="1" t="s">
        <v>57</v>
      </c>
      <c r="AJ2576" s="5">
        <v>10950</v>
      </c>
      <c r="AK2576" s="4">
        <v>-45175</v>
      </c>
      <c r="AL2576" s="4">
        <v>0</v>
      </c>
      <c r="AM2576" s="4">
        <v>0</v>
      </c>
      <c r="AN2576" s="4">
        <v>0</v>
      </c>
      <c r="AO2576" s="4">
        <v>-552522.51</v>
      </c>
      <c r="AP2576" s="4">
        <v>-552522.51</v>
      </c>
      <c r="AQ2576" s="4">
        <v>0</v>
      </c>
      <c r="AR2576" s="4">
        <v>3786512.49</v>
      </c>
      <c r="AS2576" s="1" t="s">
        <v>52</v>
      </c>
      <c r="AT2576" s="9">
        <f t="shared" si="1186"/>
        <v>43463</v>
      </c>
      <c r="AU2576" s="9">
        <f t="shared" si="1187"/>
        <v>43435</v>
      </c>
      <c r="AV2576" s="9">
        <v>44798</v>
      </c>
      <c r="AW2576" s="11">
        <f t="shared" si="1188"/>
        <v>3.6575342465753424</v>
      </c>
      <c r="AX2576">
        <v>10</v>
      </c>
      <c r="AY2576" s="12">
        <v>0.05</v>
      </c>
      <c r="AZ2576">
        <f t="shared" si="1189"/>
        <v>9.5000000000000001E-2</v>
      </c>
      <c r="BA2576" s="13">
        <f t="shared" si="1190"/>
        <v>4339035</v>
      </c>
      <c r="BB2576" s="16" t="s">
        <v>593</v>
      </c>
      <c r="BC2576" s="16" t="s">
        <v>593</v>
      </c>
      <c r="BD2576" s="16" t="s">
        <v>593</v>
      </c>
      <c r="BE2576" s="16" t="s">
        <v>593</v>
      </c>
      <c r="BF2576" s="16" t="s">
        <v>593</v>
      </c>
      <c r="BG2576" s="16" t="s">
        <v>593</v>
      </c>
      <c r="BH2576" s="16" t="s">
        <v>593</v>
      </c>
      <c r="BI2576" s="14">
        <f t="shared" si="1195"/>
        <v>3786512.49</v>
      </c>
      <c r="BJ2576" s="14">
        <v>0</v>
      </c>
      <c r="BK2576" s="14">
        <f t="shared" si="1196"/>
        <v>3786512.49</v>
      </c>
      <c r="BL2576" s="52">
        <v>0</v>
      </c>
      <c r="BM2576" s="15">
        <f t="shared" si="1197"/>
        <v>3786512.49</v>
      </c>
    </row>
    <row r="2577" spans="1:65">
      <c r="A2577" s="8">
        <v>2575</v>
      </c>
      <c r="B2577" s="1" t="s">
        <v>44</v>
      </c>
      <c r="C2577" s="1">
        <v>1500</v>
      </c>
      <c r="D2577" s="1" t="s">
        <v>60</v>
      </c>
      <c r="E2577" s="1">
        <v>150000102</v>
      </c>
      <c r="F2577" s="1" t="s">
        <v>60</v>
      </c>
      <c r="G2577" s="1" t="s">
        <v>86</v>
      </c>
      <c r="H2577" s="1">
        <v>1</v>
      </c>
      <c r="I2577" s="1" t="s">
        <v>213</v>
      </c>
      <c r="J2577" s="1" t="s">
        <v>49</v>
      </c>
      <c r="K2577" s="1">
        <v>17406001</v>
      </c>
      <c r="L2577" s="1" t="s">
        <v>50</v>
      </c>
      <c r="M2577" s="1" t="s">
        <v>51</v>
      </c>
      <c r="N2577" s="1" t="s">
        <v>64</v>
      </c>
      <c r="O2577" s="1" t="s">
        <v>65</v>
      </c>
      <c r="P2577" s="1" t="s">
        <v>66</v>
      </c>
      <c r="Q2577" s="1" t="s">
        <v>67</v>
      </c>
      <c r="R2577" s="1" t="s">
        <v>87</v>
      </c>
      <c r="S2577" s="1" t="s">
        <v>88</v>
      </c>
      <c r="T2577" s="2">
        <v>43463</v>
      </c>
      <c r="U2577" s="2">
        <v>43463</v>
      </c>
      <c r="V2577" s="1" t="s">
        <v>52</v>
      </c>
      <c r="W2577" s="3">
        <v>1</v>
      </c>
      <c r="X2577" s="1" t="s">
        <v>53</v>
      </c>
      <c r="Y2577" s="4">
        <v>892500</v>
      </c>
      <c r="Z2577" s="4">
        <v>-104356</v>
      </c>
      <c r="AA2577" s="4">
        <v>0</v>
      </c>
      <c r="AB2577" s="4">
        <v>0</v>
      </c>
      <c r="AC2577" s="4">
        <v>0</v>
      </c>
      <c r="AD2577" s="4">
        <v>892500</v>
      </c>
      <c r="AE2577" s="5">
        <v>1555</v>
      </c>
      <c r="AF2577" s="1" t="s">
        <v>70</v>
      </c>
      <c r="AG2577" s="1" t="s">
        <v>71</v>
      </c>
      <c r="AH2577" s="1" t="s">
        <v>89</v>
      </c>
      <c r="AI2577" s="1" t="s">
        <v>57</v>
      </c>
      <c r="AJ2577" s="5">
        <v>10950</v>
      </c>
      <c r="AK2577" s="4">
        <v>-9292</v>
      </c>
      <c r="AL2577" s="4">
        <v>0</v>
      </c>
      <c r="AM2577" s="4">
        <v>0</v>
      </c>
      <c r="AN2577" s="4">
        <v>0</v>
      </c>
      <c r="AO2577" s="4">
        <v>-113648</v>
      </c>
      <c r="AP2577" s="4">
        <v>-113648</v>
      </c>
      <c r="AQ2577" s="4">
        <v>0</v>
      </c>
      <c r="AR2577" s="4">
        <v>778852</v>
      </c>
      <c r="AS2577" s="1" t="s">
        <v>52</v>
      </c>
      <c r="AT2577" s="9">
        <f t="shared" si="1186"/>
        <v>43463</v>
      </c>
      <c r="AU2577" s="9">
        <f t="shared" si="1187"/>
        <v>43435</v>
      </c>
      <c r="AV2577" s="9">
        <v>44798</v>
      </c>
      <c r="AW2577" s="11">
        <f t="shared" si="1188"/>
        <v>3.6575342465753424</v>
      </c>
      <c r="AX2577">
        <v>10</v>
      </c>
      <c r="AY2577" s="12">
        <v>0.05</v>
      </c>
      <c r="AZ2577">
        <f t="shared" si="1189"/>
        <v>9.5000000000000001E-2</v>
      </c>
      <c r="BA2577" s="13">
        <f t="shared" si="1190"/>
        <v>892500</v>
      </c>
      <c r="BB2577" s="17" t="s">
        <v>1853</v>
      </c>
      <c r="BC2577">
        <f>MATCH(BB2577,MONTHLY_INDEX!$A:$A,0)</f>
        <v>630</v>
      </c>
      <c r="BD2577">
        <f>MATCH(AU2577,MONTHLY_INDEX!$1:$1,0)</f>
        <v>84</v>
      </c>
      <c r="BE2577">
        <f>INDEX(MONTHLY_INDEX!$1:$1048576,Final!BC2577,Final!BD2577)</f>
        <v>114.9</v>
      </c>
      <c r="BF2577">
        <f>MATCH($BF$1,MONTHLY_INDEX!$1:$1,0)</f>
        <v>127</v>
      </c>
      <c r="BG2577">
        <f>INDEX(MONTHLY_INDEX!$1:$1048576,Final!BC2577,Final!BF2577)</f>
        <v>151.1</v>
      </c>
      <c r="BH2577" s="23">
        <f t="shared" ref="BH2577:BH2594" si="1198">(BG2577-BE2577)/BE2577</f>
        <v>0.31505657093124445</v>
      </c>
      <c r="BI2577" s="14">
        <f t="shared" ref="BI2577:BI2594" si="1199">(1+BH2577)*BA2577</f>
        <v>1173687.9895561356</v>
      </c>
      <c r="BJ2577" s="14">
        <f t="shared" ref="BJ2577:BJ2594" si="1200">BI2577*AZ2577*AW2577</f>
        <v>407816.38157659426</v>
      </c>
      <c r="BK2577" s="15">
        <f t="shared" si="1191"/>
        <v>765871.60797954141</v>
      </c>
      <c r="BL2577" s="52">
        <v>0</v>
      </c>
      <c r="BM2577" s="15">
        <f t="shared" ref="BM2577:BM2594" si="1201">MAX((1-BL2577)*BK2577,BI2577*AY2577)</f>
        <v>765871.60797954141</v>
      </c>
    </row>
    <row r="2578" spans="1:65">
      <c r="A2578" s="8">
        <v>2576</v>
      </c>
      <c r="B2578" s="1" t="s">
        <v>44</v>
      </c>
      <c r="C2578" s="1">
        <v>1500</v>
      </c>
      <c r="D2578" s="1" t="s">
        <v>60</v>
      </c>
      <c r="E2578" s="1">
        <v>150000102</v>
      </c>
      <c r="F2578" s="1" t="s">
        <v>60</v>
      </c>
      <c r="G2578" s="1" t="s">
        <v>90</v>
      </c>
      <c r="H2578" s="1">
        <v>2</v>
      </c>
      <c r="I2578" s="1" t="s">
        <v>213</v>
      </c>
      <c r="J2578" s="1" t="s">
        <v>49</v>
      </c>
      <c r="K2578" s="1">
        <v>17406001</v>
      </c>
      <c r="L2578" s="1" t="s">
        <v>50</v>
      </c>
      <c r="M2578" s="1" t="s">
        <v>51</v>
      </c>
      <c r="N2578" s="1" t="s">
        <v>64</v>
      </c>
      <c r="O2578" s="1" t="s">
        <v>65</v>
      </c>
      <c r="P2578" s="1" t="s">
        <v>66</v>
      </c>
      <c r="Q2578" s="1" t="s">
        <v>67</v>
      </c>
      <c r="R2578" s="1" t="s">
        <v>87</v>
      </c>
      <c r="S2578" s="1" t="s">
        <v>88</v>
      </c>
      <c r="T2578" s="2">
        <v>43463</v>
      </c>
      <c r="U2578" s="2">
        <v>43463</v>
      </c>
      <c r="V2578" s="1" t="s">
        <v>52</v>
      </c>
      <c r="W2578" s="3">
        <v>1</v>
      </c>
      <c r="X2578" s="1" t="s">
        <v>53</v>
      </c>
      <c r="Y2578" s="4">
        <v>472500</v>
      </c>
      <c r="Z2578" s="4">
        <v>-55247</v>
      </c>
      <c r="AA2578" s="4">
        <v>0</v>
      </c>
      <c r="AB2578" s="4">
        <v>0</v>
      </c>
      <c r="AC2578" s="4">
        <v>0</v>
      </c>
      <c r="AD2578" s="4">
        <v>472500</v>
      </c>
      <c r="AE2578" s="5">
        <v>1555</v>
      </c>
      <c r="AF2578" s="1" t="s">
        <v>70</v>
      </c>
      <c r="AG2578" s="1" t="s">
        <v>71</v>
      </c>
      <c r="AH2578" s="1" t="s">
        <v>89</v>
      </c>
      <c r="AI2578" s="1" t="s">
        <v>57</v>
      </c>
      <c r="AJ2578" s="5">
        <v>10950</v>
      </c>
      <c r="AK2578" s="4">
        <v>-4919</v>
      </c>
      <c r="AL2578" s="4">
        <v>0</v>
      </c>
      <c r="AM2578" s="4">
        <v>0</v>
      </c>
      <c r="AN2578" s="4">
        <v>0</v>
      </c>
      <c r="AO2578" s="4">
        <v>-60166</v>
      </c>
      <c r="AP2578" s="4">
        <v>-60166</v>
      </c>
      <c r="AQ2578" s="4">
        <v>0</v>
      </c>
      <c r="AR2578" s="4">
        <v>412334</v>
      </c>
      <c r="AS2578" s="1" t="s">
        <v>52</v>
      </c>
      <c r="AT2578" s="9">
        <f t="shared" si="1186"/>
        <v>43463</v>
      </c>
      <c r="AU2578" s="9">
        <f t="shared" si="1187"/>
        <v>43435</v>
      </c>
      <c r="AV2578" s="9">
        <v>44798</v>
      </c>
      <c r="AW2578" s="11">
        <f t="shared" si="1188"/>
        <v>3.6575342465753424</v>
      </c>
      <c r="AX2578">
        <v>10</v>
      </c>
      <c r="AY2578" s="12">
        <v>0.05</v>
      </c>
      <c r="AZ2578">
        <f t="shared" si="1189"/>
        <v>9.5000000000000001E-2</v>
      </c>
      <c r="BA2578" s="13">
        <f t="shared" si="1190"/>
        <v>472500</v>
      </c>
      <c r="BB2578" s="17" t="s">
        <v>2189</v>
      </c>
      <c r="BC2578">
        <f>MATCH(BB2578,MONTHLY_INDEX!$A:$A,0)</f>
        <v>798</v>
      </c>
      <c r="BD2578">
        <f>MATCH(AU2578,MONTHLY_INDEX!$1:$1,0)</f>
        <v>84</v>
      </c>
      <c r="BE2578">
        <f>INDEX(MONTHLY_INDEX!$1:$1048576,Final!BC2578,Final!BD2578)</f>
        <v>96</v>
      </c>
      <c r="BF2578">
        <f>MATCH($BF$1,MONTHLY_INDEX!$1:$1,0)</f>
        <v>127</v>
      </c>
      <c r="BG2578">
        <f>INDEX(MONTHLY_INDEX!$1:$1048576,Final!BC2578,Final!BF2578)</f>
        <v>95.3</v>
      </c>
      <c r="BH2578" s="23">
        <f t="shared" si="1198"/>
        <v>-7.2916666666666963E-3</v>
      </c>
      <c r="BI2578" s="14">
        <f t="shared" si="1199"/>
        <v>469054.6875</v>
      </c>
      <c r="BJ2578" s="14">
        <f t="shared" si="1200"/>
        <v>162980.4403895548</v>
      </c>
      <c r="BK2578" s="15">
        <f t="shared" si="1191"/>
        <v>306074.24711044517</v>
      </c>
      <c r="BL2578" s="52">
        <v>0</v>
      </c>
      <c r="BM2578" s="15">
        <f t="shared" si="1201"/>
        <v>306074.24711044517</v>
      </c>
    </row>
    <row r="2579" spans="1:65">
      <c r="A2579" s="8">
        <v>2577</v>
      </c>
      <c r="B2579" s="1" t="s">
        <v>44</v>
      </c>
      <c r="C2579" s="1">
        <v>1500</v>
      </c>
      <c r="D2579" s="1" t="s">
        <v>60</v>
      </c>
      <c r="E2579" s="1">
        <v>150000102</v>
      </c>
      <c r="F2579" s="1" t="s">
        <v>60</v>
      </c>
      <c r="G2579" s="1" t="s">
        <v>91</v>
      </c>
      <c r="H2579" s="1">
        <v>3</v>
      </c>
      <c r="I2579" s="1" t="s">
        <v>213</v>
      </c>
      <c r="J2579" s="1" t="s">
        <v>49</v>
      </c>
      <c r="K2579" s="1">
        <v>17406001</v>
      </c>
      <c r="L2579" s="1" t="s">
        <v>50</v>
      </c>
      <c r="M2579" s="1" t="s">
        <v>51</v>
      </c>
      <c r="N2579" s="1" t="s">
        <v>64</v>
      </c>
      <c r="O2579" s="1" t="s">
        <v>65</v>
      </c>
      <c r="P2579" s="1" t="s">
        <v>66</v>
      </c>
      <c r="Q2579" s="1" t="s">
        <v>67</v>
      </c>
      <c r="R2579" s="1" t="s">
        <v>87</v>
      </c>
      <c r="S2579" s="1" t="s">
        <v>88</v>
      </c>
      <c r="T2579" s="2">
        <v>43463</v>
      </c>
      <c r="U2579" s="2">
        <v>43463</v>
      </c>
      <c r="V2579" s="1" t="s">
        <v>52</v>
      </c>
      <c r="W2579" s="3">
        <v>1</v>
      </c>
      <c r="X2579" s="1" t="s">
        <v>53</v>
      </c>
      <c r="Y2579" s="4">
        <v>637760</v>
      </c>
      <c r="Z2579" s="4">
        <v>-74569</v>
      </c>
      <c r="AA2579" s="4">
        <v>0</v>
      </c>
      <c r="AB2579" s="4">
        <v>0</v>
      </c>
      <c r="AC2579" s="4">
        <v>0</v>
      </c>
      <c r="AD2579" s="4">
        <v>637760</v>
      </c>
      <c r="AE2579" s="5">
        <v>1555</v>
      </c>
      <c r="AF2579" s="1" t="s">
        <v>70</v>
      </c>
      <c r="AG2579" s="1" t="s">
        <v>71</v>
      </c>
      <c r="AH2579" s="1" t="s">
        <v>89</v>
      </c>
      <c r="AI2579" s="1" t="s">
        <v>57</v>
      </c>
      <c r="AJ2579" s="5">
        <v>10950</v>
      </c>
      <c r="AK2579" s="4">
        <v>-6640</v>
      </c>
      <c r="AL2579" s="4">
        <v>0</v>
      </c>
      <c r="AM2579" s="4">
        <v>0</v>
      </c>
      <c r="AN2579" s="4">
        <v>0</v>
      </c>
      <c r="AO2579" s="4">
        <v>-81209</v>
      </c>
      <c r="AP2579" s="4">
        <v>-81209</v>
      </c>
      <c r="AQ2579" s="4">
        <v>0</v>
      </c>
      <c r="AR2579" s="4">
        <v>556551</v>
      </c>
      <c r="AS2579" s="1" t="s">
        <v>52</v>
      </c>
      <c r="AT2579" s="9">
        <f t="shared" si="1186"/>
        <v>43463</v>
      </c>
      <c r="AU2579" s="9">
        <f t="shared" si="1187"/>
        <v>43435</v>
      </c>
      <c r="AV2579" s="9">
        <v>44798</v>
      </c>
      <c r="AW2579" s="11">
        <f t="shared" si="1188"/>
        <v>3.6575342465753424</v>
      </c>
      <c r="AX2579">
        <v>10</v>
      </c>
      <c r="AY2579" s="12">
        <v>0.05</v>
      </c>
      <c r="AZ2579">
        <f t="shared" si="1189"/>
        <v>9.5000000000000001E-2</v>
      </c>
      <c r="BA2579" s="13">
        <f t="shared" si="1190"/>
        <v>637760</v>
      </c>
      <c r="BB2579" s="17" t="s">
        <v>2189</v>
      </c>
      <c r="BC2579">
        <f>MATCH(BB2579,MONTHLY_INDEX!$A:$A,0)</f>
        <v>798</v>
      </c>
      <c r="BD2579">
        <f>MATCH(AU2579,MONTHLY_INDEX!$1:$1,0)</f>
        <v>84</v>
      </c>
      <c r="BE2579">
        <f>INDEX(MONTHLY_INDEX!$1:$1048576,Final!BC2579,Final!BD2579)</f>
        <v>96</v>
      </c>
      <c r="BF2579">
        <f>MATCH($BF$1,MONTHLY_INDEX!$1:$1,0)</f>
        <v>127</v>
      </c>
      <c r="BG2579">
        <f>INDEX(MONTHLY_INDEX!$1:$1048576,Final!BC2579,Final!BF2579)</f>
        <v>95.3</v>
      </c>
      <c r="BH2579" s="23">
        <f t="shared" si="1198"/>
        <v>-7.2916666666666963E-3</v>
      </c>
      <c r="BI2579" s="14">
        <f t="shared" si="1199"/>
        <v>633109.66666666663</v>
      </c>
      <c r="BJ2579" s="14">
        <f t="shared" si="1200"/>
        <v>219983.92732876711</v>
      </c>
      <c r="BK2579" s="15">
        <f t="shared" si="1191"/>
        <v>413125.73933789949</v>
      </c>
      <c r="BL2579" s="52">
        <v>0</v>
      </c>
      <c r="BM2579" s="15">
        <f t="shared" si="1201"/>
        <v>413125.73933789949</v>
      </c>
    </row>
    <row r="2580" spans="1:65">
      <c r="A2580" s="8">
        <v>2578</v>
      </c>
      <c r="B2580" s="1" t="s">
        <v>44</v>
      </c>
      <c r="C2580" s="1">
        <v>1500</v>
      </c>
      <c r="D2580" s="1" t="s">
        <v>60</v>
      </c>
      <c r="E2580" s="1">
        <v>150000102</v>
      </c>
      <c r="F2580" s="1" t="s">
        <v>60</v>
      </c>
      <c r="G2580" s="1" t="s">
        <v>92</v>
      </c>
      <c r="H2580" s="1">
        <v>4</v>
      </c>
      <c r="I2580" s="1" t="s">
        <v>213</v>
      </c>
      <c r="J2580" s="1" t="s">
        <v>49</v>
      </c>
      <c r="K2580" s="1">
        <v>17406001</v>
      </c>
      <c r="L2580" s="1" t="s">
        <v>50</v>
      </c>
      <c r="M2580" s="1" t="s">
        <v>51</v>
      </c>
      <c r="N2580" s="1" t="s">
        <v>64</v>
      </c>
      <c r="O2580" s="1" t="s">
        <v>65</v>
      </c>
      <c r="P2580" s="1" t="s">
        <v>66</v>
      </c>
      <c r="Q2580" s="1" t="s">
        <v>67</v>
      </c>
      <c r="R2580" s="1" t="s">
        <v>87</v>
      </c>
      <c r="S2580" s="1" t="s">
        <v>88</v>
      </c>
      <c r="T2580" s="2">
        <v>43463</v>
      </c>
      <c r="U2580" s="2">
        <v>43463</v>
      </c>
      <c r="V2580" s="1" t="s">
        <v>52</v>
      </c>
      <c r="W2580" s="3">
        <v>1</v>
      </c>
      <c r="X2580" s="1" t="s">
        <v>53</v>
      </c>
      <c r="Y2580" s="4">
        <v>21044329</v>
      </c>
      <c r="Z2580" s="4">
        <v>-2460643</v>
      </c>
      <c r="AA2580" s="4">
        <v>0</v>
      </c>
      <c r="AB2580" s="4">
        <v>0</v>
      </c>
      <c r="AC2580" s="4">
        <v>0</v>
      </c>
      <c r="AD2580" s="4">
        <v>21044329</v>
      </c>
      <c r="AE2580" s="5">
        <v>1555</v>
      </c>
      <c r="AF2580" s="1" t="s">
        <v>70</v>
      </c>
      <c r="AG2580" s="1" t="s">
        <v>71</v>
      </c>
      <c r="AH2580" s="1" t="s">
        <v>89</v>
      </c>
      <c r="AI2580" s="1" t="s">
        <v>57</v>
      </c>
      <c r="AJ2580" s="5">
        <v>10950</v>
      </c>
      <c r="AK2580" s="4">
        <v>-219098</v>
      </c>
      <c r="AL2580" s="4">
        <v>0</v>
      </c>
      <c r="AM2580" s="4">
        <v>0</v>
      </c>
      <c r="AN2580" s="4">
        <v>0</v>
      </c>
      <c r="AO2580" s="4">
        <v>-2679741</v>
      </c>
      <c r="AP2580" s="4">
        <v>-2679741</v>
      </c>
      <c r="AQ2580" s="4">
        <v>0</v>
      </c>
      <c r="AR2580" s="4">
        <v>18364588</v>
      </c>
      <c r="AS2580" s="1" t="s">
        <v>52</v>
      </c>
      <c r="AT2580" s="9">
        <f t="shared" si="1186"/>
        <v>43463</v>
      </c>
      <c r="AU2580" s="9">
        <f t="shared" si="1187"/>
        <v>43435</v>
      </c>
      <c r="AV2580" s="9">
        <v>44798</v>
      </c>
      <c r="AW2580" s="11">
        <f t="shared" si="1188"/>
        <v>3.6575342465753424</v>
      </c>
      <c r="AX2580">
        <v>25</v>
      </c>
      <c r="AY2580" s="12">
        <v>0.05</v>
      </c>
      <c r="AZ2580">
        <f t="shared" si="1189"/>
        <v>3.7999999999999999E-2</v>
      </c>
      <c r="BA2580" s="13">
        <f t="shared" si="1190"/>
        <v>21044329</v>
      </c>
      <c r="BB2580" s="17" t="s">
        <v>2189</v>
      </c>
      <c r="BC2580">
        <f>MATCH(BB2580,MONTHLY_INDEX!$A:$A,0)</f>
        <v>798</v>
      </c>
      <c r="BD2580">
        <f>MATCH(AU2580,MONTHLY_INDEX!$1:$1,0)</f>
        <v>84</v>
      </c>
      <c r="BE2580">
        <f>INDEX(MONTHLY_INDEX!$1:$1048576,Final!BC2580,Final!BD2580)</f>
        <v>96</v>
      </c>
      <c r="BF2580">
        <f>MATCH($BF$1,MONTHLY_INDEX!$1:$1,0)</f>
        <v>127</v>
      </c>
      <c r="BG2580">
        <f>INDEX(MONTHLY_INDEX!$1:$1048576,Final!BC2580,Final!BF2580)</f>
        <v>95.3</v>
      </c>
      <c r="BH2580" s="23">
        <f t="shared" si="1198"/>
        <v>-7.2916666666666963E-3</v>
      </c>
      <c r="BI2580" s="14">
        <f t="shared" si="1199"/>
        <v>20890880.767708331</v>
      </c>
      <c r="BJ2580" s="14">
        <f t="shared" si="1200"/>
        <v>2903546.2502625855</v>
      </c>
      <c r="BK2580" s="15">
        <f t="shared" si="1191"/>
        <v>17987334.517445747</v>
      </c>
      <c r="BL2580" s="52">
        <v>0</v>
      </c>
      <c r="BM2580" s="15">
        <f t="shared" si="1201"/>
        <v>17987334.517445747</v>
      </c>
    </row>
    <row r="2581" spans="1:65">
      <c r="A2581" s="8">
        <v>2579</v>
      </c>
      <c r="B2581" s="1" t="s">
        <v>44</v>
      </c>
      <c r="C2581" s="1">
        <v>1500</v>
      </c>
      <c r="D2581" s="1" t="s">
        <v>60</v>
      </c>
      <c r="E2581" s="1">
        <v>150000102</v>
      </c>
      <c r="F2581" s="1" t="s">
        <v>60</v>
      </c>
      <c r="G2581" s="1" t="s">
        <v>93</v>
      </c>
      <c r="H2581" s="1">
        <v>5</v>
      </c>
      <c r="I2581" s="1" t="s">
        <v>213</v>
      </c>
      <c r="J2581" s="1" t="s">
        <v>49</v>
      </c>
      <c r="K2581" s="1">
        <v>17406001</v>
      </c>
      <c r="L2581" s="1" t="s">
        <v>50</v>
      </c>
      <c r="M2581" s="1" t="s">
        <v>51</v>
      </c>
      <c r="N2581" s="1" t="s">
        <v>64</v>
      </c>
      <c r="O2581" s="1" t="s">
        <v>65</v>
      </c>
      <c r="P2581" s="1" t="s">
        <v>66</v>
      </c>
      <c r="Q2581" s="1" t="s">
        <v>67</v>
      </c>
      <c r="R2581" s="1" t="s">
        <v>87</v>
      </c>
      <c r="S2581" s="1" t="s">
        <v>88</v>
      </c>
      <c r="T2581" s="2">
        <v>43463</v>
      </c>
      <c r="U2581" s="2">
        <v>43463</v>
      </c>
      <c r="V2581" s="1" t="s">
        <v>52</v>
      </c>
      <c r="W2581" s="3">
        <v>1</v>
      </c>
      <c r="X2581" s="1" t="s">
        <v>53</v>
      </c>
      <c r="Y2581" s="4">
        <v>969266</v>
      </c>
      <c r="Z2581" s="4">
        <v>-113333</v>
      </c>
      <c r="AA2581" s="4">
        <v>0</v>
      </c>
      <c r="AB2581" s="4">
        <v>0</v>
      </c>
      <c r="AC2581" s="4">
        <v>0</v>
      </c>
      <c r="AD2581" s="4">
        <v>969266</v>
      </c>
      <c r="AE2581" s="5">
        <v>1555</v>
      </c>
      <c r="AF2581" s="1" t="s">
        <v>70</v>
      </c>
      <c r="AG2581" s="1" t="s">
        <v>71</v>
      </c>
      <c r="AH2581" s="1" t="s">
        <v>89</v>
      </c>
      <c r="AI2581" s="1" t="s">
        <v>57</v>
      </c>
      <c r="AJ2581" s="5">
        <v>10950</v>
      </c>
      <c r="AK2581" s="4">
        <v>-10091</v>
      </c>
      <c r="AL2581" s="4">
        <v>0</v>
      </c>
      <c r="AM2581" s="4">
        <v>0</v>
      </c>
      <c r="AN2581" s="4">
        <v>0</v>
      </c>
      <c r="AO2581" s="4">
        <v>-123424</v>
      </c>
      <c r="AP2581" s="4">
        <v>-123424</v>
      </c>
      <c r="AQ2581" s="4">
        <v>0</v>
      </c>
      <c r="AR2581" s="4">
        <v>845842</v>
      </c>
      <c r="AS2581" s="1" t="s">
        <v>52</v>
      </c>
      <c r="AT2581" s="9">
        <f t="shared" si="1186"/>
        <v>43463</v>
      </c>
      <c r="AU2581" s="9">
        <f t="shared" si="1187"/>
        <v>43435</v>
      </c>
      <c r="AV2581" s="9">
        <v>44798</v>
      </c>
      <c r="AW2581" s="11">
        <f t="shared" si="1188"/>
        <v>3.6575342465753424</v>
      </c>
      <c r="AX2581">
        <v>25</v>
      </c>
      <c r="AY2581" s="12">
        <v>0.05</v>
      </c>
      <c r="AZ2581">
        <f t="shared" si="1189"/>
        <v>3.7999999999999999E-2</v>
      </c>
      <c r="BA2581" s="13">
        <f t="shared" si="1190"/>
        <v>969266</v>
      </c>
      <c r="BB2581" s="17" t="s">
        <v>2083</v>
      </c>
      <c r="BC2581">
        <f>MATCH(BB2581,MONTHLY_INDEX!$A:$A,0)</f>
        <v>745</v>
      </c>
      <c r="BD2581">
        <f>MATCH(AU2581,MONTHLY_INDEX!$1:$1,0)</f>
        <v>84</v>
      </c>
      <c r="BE2581">
        <f>INDEX(MONTHLY_INDEX!$1:$1048576,Final!BC2581,Final!BD2581)</f>
        <v>108.4</v>
      </c>
      <c r="BF2581">
        <f>MATCH($BF$1,MONTHLY_INDEX!$1:$1,0)</f>
        <v>127</v>
      </c>
      <c r="BG2581">
        <f>INDEX(MONTHLY_INDEX!$1:$1048576,Final!BC2581,Final!BF2581)</f>
        <v>115.4</v>
      </c>
      <c r="BH2581" s="23">
        <f t="shared" si="1198"/>
        <v>6.4575645756457564E-2</v>
      </c>
      <c r="BI2581" s="14">
        <f t="shared" si="1199"/>
        <v>1031856.9778597784</v>
      </c>
      <c r="BJ2581" s="14">
        <f t="shared" si="1200"/>
        <v>143413.98489541525</v>
      </c>
      <c r="BK2581" s="15">
        <f t="shared" si="1191"/>
        <v>888442.99296436319</v>
      </c>
      <c r="BL2581" s="52">
        <v>0</v>
      </c>
      <c r="BM2581" s="15">
        <f t="shared" si="1201"/>
        <v>888442.99296436319</v>
      </c>
    </row>
    <row r="2582" spans="1:65">
      <c r="A2582" s="8">
        <v>2580</v>
      </c>
      <c r="B2582" s="1" t="s">
        <v>44</v>
      </c>
      <c r="C2582" s="1">
        <v>1500</v>
      </c>
      <c r="D2582" s="1" t="s">
        <v>60</v>
      </c>
      <c r="E2582" s="1">
        <v>150000102</v>
      </c>
      <c r="F2582" s="1" t="s">
        <v>60</v>
      </c>
      <c r="G2582" s="1" t="s">
        <v>94</v>
      </c>
      <c r="H2582" s="1">
        <v>6</v>
      </c>
      <c r="I2582" s="1" t="s">
        <v>213</v>
      </c>
      <c r="J2582" s="1" t="s">
        <v>49</v>
      </c>
      <c r="K2582" s="1">
        <v>17406001</v>
      </c>
      <c r="L2582" s="1" t="s">
        <v>50</v>
      </c>
      <c r="M2582" s="1" t="s">
        <v>51</v>
      </c>
      <c r="N2582" s="1" t="s">
        <v>64</v>
      </c>
      <c r="O2582" s="1" t="s">
        <v>65</v>
      </c>
      <c r="P2582" s="1" t="s">
        <v>66</v>
      </c>
      <c r="Q2582" s="1" t="s">
        <v>67</v>
      </c>
      <c r="R2582" s="1" t="s">
        <v>87</v>
      </c>
      <c r="S2582" s="1" t="s">
        <v>88</v>
      </c>
      <c r="T2582" s="2">
        <v>43463</v>
      </c>
      <c r="U2582" s="2">
        <v>43463</v>
      </c>
      <c r="V2582" s="1" t="s">
        <v>52</v>
      </c>
      <c r="W2582" s="3">
        <v>1</v>
      </c>
      <c r="X2582" s="1" t="s">
        <v>53</v>
      </c>
      <c r="Y2582" s="4">
        <v>735000</v>
      </c>
      <c r="Z2582" s="4">
        <v>-85940</v>
      </c>
      <c r="AA2582" s="4">
        <v>0</v>
      </c>
      <c r="AB2582" s="4">
        <v>0</v>
      </c>
      <c r="AC2582" s="4">
        <v>0</v>
      </c>
      <c r="AD2582" s="4">
        <v>735000</v>
      </c>
      <c r="AE2582" s="5">
        <v>1555</v>
      </c>
      <c r="AF2582" s="1" t="s">
        <v>70</v>
      </c>
      <c r="AG2582" s="1" t="s">
        <v>71</v>
      </c>
      <c r="AH2582" s="1" t="s">
        <v>89</v>
      </c>
      <c r="AI2582" s="1" t="s">
        <v>57</v>
      </c>
      <c r="AJ2582" s="5">
        <v>10950</v>
      </c>
      <c r="AK2582" s="4">
        <v>-7652</v>
      </c>
      <c r="AL2582" s="4">
        <v>0</v>
      </c>
      <c r="AM2582" s="4">
        <v>0</v>
      </c>
      <c r="AN2582" s="4">
        <v>0</v>
      </c>
      <c r="AO2582" s="4">
        <v>-93592</v>
      </c>
      <c r="AP2582" s="4">
        <v>-93592</v>
      </c>
      <c r="AQ2582" s="4">
        <v>0</v>
      </c>
      <c r="AR2582" s="4">
        <v>641408</v>
      </c>
      <c r="AS2582" s="1" t="s">
        <v>52</v>
      </c>
      <c r="AT2582" s="9">
        <f t="shared" si="1186"/>
        <v>43463</v>
      </c>
      <c r="AU2582" s="9">
        <f t="shared" si="1187"/>
        <v>43435</v>
      </c>
      <c r="AV2582" s="9">
        <v>44798</v>
      </c>
      <c r="AW2582" s="11">
        <f t="shared" si="1188"/>
        <v>3.6575342465753424</v>
      </c>
      <c r="AX2582">
        <v>10</v>
      </c>
      <c r="AY2582" s="12">
        <v>0.05</v>
      </c>
      <c r="AZ2582">
        <f t="shared" si="1189"/>
        <v>9.5000000000000001E-2</v>
      </c>
      <c r="BA2582" s="13">
        <f t="shared" si="1190"/>
        <v>735000</v>
      </c>
      <c r="BB2582" s="17" t="s">
        <v>1853</v>
      </c>
      <c r="BC2582">
        <f>MATCH(BB2582,MONTHLY_INDEX!$A:$A,0)</f>
        <v>630</v>
      </c>
      <c r="BD2582">
        <f>MATCH(AU2582,MONTHLY_INDEX!$1:$1,0)</f>
        <v>84</v>
      </c>
      <c r="BE2582">
        <f>INDEX(MONTHLY_INDEX!$1:$1048576,Final!BC2582,Final!BD2582)</f>
        <v>114.9</v>
      </c>
      <c r="BF2582">
        <f>MATCH($BF$1,MONTHLY_INDEX!$1:$1,0)</f>
        <v>127</v>
      </c>
      <c r="BG2582">
        <f>INDEX(MONTHLY_INDEX!$1:$1048576,Final!BC2582,Final!BF2582)</f>
        <v>151.1</v>
      </c>
      <c r="BH2582" s="23">
        <f t="shared" si="1198"/>
        <v>0.31505657093124445</v>
      </c>
      <c r="BI2582" s="14">
        <f t="shared" si="1199"/>
        <v>966566.5796344647</v>
      </c>
      <c r="BJ2582" s="14">
        <f t="shared" si="1200"/>
        <v>335848.78482778347</v>
      </c>
      <c r="BK2582" s="15">
        <f t="shared" si="1191"/>
        <v>630717.79480668122</v>
      </c>
      <c r="BL2582" s="52">
        <v>0</v>
      </c>
      <c r="BM2582" s="15">
        <f t="shared" si="1201"/>
        <v>630717.79480668122</v>
      </c>
    </row>
    <row r="2583" spans="1:65">
      <c r="A2583" s="8">
        <v>2581</v>
      </c>
      <c r="B2583" s="1" t="s">
        <v>44</v>
      </c>
      <c r="C2583" s="1">
        <v>1500</v>
      </c>
      <c r="D2583" s="1" t="s">
        <v>60</v>
      </c>
      <c r="E2583" s="1">
        <v>150000102</v>
      </c>
      <c r="F2583" s="1" t="s">
        <v>60</v>
      </c>
      <c r="G2583" s="1" t="s">
        <v>95</v>
      </c>
      <c r="H2583" s="1">
        <v>7</v>
      </c>
      <c r="I2583" s="1" t="s">
        <v>213</v>
      </c>
      <c r="J2583" s="1" t="s">
        <v>49</v>
      </c>
      <c r="K2583" s="1">
        <v>17406001</v>
      </c>
      <c r="L2583" s="1" t="s">
        <v>50</v>
      </c>
      <c r="M2583" s="1" t="s">
        <v>51</v>
      </c>
      <c r="N2583" s="1" t="s">
        <v>64</v>
      </c>
      <c r="O2583" s="1" t="s">
        <v>65</v>
      </c>
      <c r="P2583" s="1" t="s">
        <v>66</v>
      </c>
      <c r="Q2583" s="1" t="s">
        <v>67</v>
      </c>
      <c r="R2583" s="1" t="s">
        <v>87</v>
      </c>
      <c r="S2583" s="1" t="s">
        <v>88</v>
      </c>
      <c r="T2583" s="2">
        <v>43463</v>
      </c>
      <c r="U2583" s="2">
        <v>43463</v>
      </c>
      <c r="V2583" s="1" t="s">
        <v>52</v>
      </c>
      <c r="W2583" s="3">
        <v>1</v>
      </c>
      <c r="X2583" s="1" t="s">
        <v>53</v>
      </c>
      <c r="Y2583" s="4">
        <v>126000</v>
      </c>
      <c r="Z2583" s="4">
        <v>-14732</v>
      </c>
      <c r="AA2583" s="4">
        <v>0</v>
      </c>
      <c r="AB2583" s="4">
        <v>0</v>
      </c>
      <c r="AC2583" s="4">
        <v>0</v>
      </c>
      <c r="AD2583" s="4">
        <v>126000</v>
      </c>
      <c r="AE2583" s="5">
        <v>1555</v>
      </c>
      <c r="AF2583" s="1" t="s">
        <v>70</v>
      </c>
      <c r="AG2583" s="1" t="s">
        <v>71</v>
      </c>
      <c r="AH2583" s="1" t="s">
        <v>89</v>
      </c>
      <c r="AI2583" s="1" t="s">
        <v>57</v>
      </c>
      <c r="AJ2583" s="5">
        <v>10950</v>
      </c>
      <c r="AK2583" s="4">
        <v>-1312</v>
      </c>
      <c r="AL2583" s="4">
        <v>0</v>
      </c>
      <c r="AM2583" s="4">
        <v>0</v>
      </c>
      <c r="AN2583" s="4">
        <v>0</v>
      </c>
      <c r="AO2583" s="4">
        <v>-16044</v>
      </c>
      <c r="AP2583" s="4">
        <v>-16044</v>
      </c>
      <c r="AQ2583" s="4">
        <v>0</v>
      </c>
      <c r="AR2583" s="4">
        <v>109956</v>
      </c>
      <c r="AS2583" s="1" t="s">
        <v>52</v>
      </c>
      <c r="AT2583" s="9">
        <f t="shared" si="1186"/>
        <v>43463</v>
      </c>
      <c r="AU2583" s="9">
        <f t="shared" si="1187"/>
        <v>43435</v>
      </c>
      <c r="AV2583" s="9">
        <v>44798</v>
      </c>
      <c r="AW2583" s="11">
        <f t="shared" si="1188"/>
        <v>3.6575342465753424</v>
      </c>
      <c r="AX2583">
        <v>25</v>
      </c>
      <c r="AY2583" s="12">
        <v>0.05</v>
      </c>
      <c r="AZ2583">
        <f t="shared" si="1189"/>
        <v>3.7999999999999999E-2</v>
      </c>
      <c r="BA2583" s="13">
        <f t="shared" si="1190"/>
        <v>126000</v>
      </c>
      <c r="BB2583" s="17" t="s">
        <v>2189</v>
      </c>
      <c r="BC2583">
        <f>MATCH(BB2583,MONTHLY_INDEX!$A:$A,0)</f>
        <v>798</v>
      </c>
      <c r="BD2583">
        <f>MATCH(AU2583,MONTHLY_INDEX!$1:$1,0)</f>
        <v>84</v>
      </c>
      <c r="BE2583">
        <f>INDEX(MONTHLY_INDEX!$1:$1048576,Final!BC2583,Final!BD2583)</f>
        <v>96</v>
      </c>
      <c r="BF2583">
        <f>MATCH($BF$1,MONTHLY_INDEX!$1:$1,0)</f>
        <v>127</v>
      </c>
      <c r="BG2583">
        <f>INDEX(MONTHLY_INDEX!$1:$1048576,Final!BC2583,Final!BF2583)</f>
        <v>95.3</v>
      </c>
      <c r="BH2583" s="23">
        <f t="shared" si="1198"/>
        <v>-7.2916666666666963E-3</v>
      </c>
      <c r="BI2583" s="14">
        <f t="shared" si="1199"/>
        <v>125081.25</v>
      </c>
      <c r="BJ2583" s="14">
        <f t="shared" si="1200"/>
        <v>17384.580308219178</v>
      </c>
      <c r="BK2583" s="15">
        <f t="shared" si="1191"/>
        <v>107696.66969178081</v>
      </c>
      <c r="BL2583" s="52">
        <v>0</v>
      </c>
      <c r="BM2583" s="15">
        <f t="shared" si="1201"/>
        <v>107696.66969178081</v>
      </c>
    </row>
    <row r="2584" spans="1:65">
      <c r="A2584" s="8">
        <v>2582</v>
      </c>
      <c r="B2584" s="1" t="s">
        <v>44</v>
      </c>
      <c r="C2584" s="1">
        <v>1500</v>
      </c>
      <c r="D2584" s="1" t="s">
        <v>60</v>
      </c>
      <c r="E2584" s="1">
        <v>150000102</v>
      </c>
      <c r="F2584" s="1" t="s">
        <v>60</v>
      </c>
      <c r="G2584" s="1" t="s">
        <v>96</v>
      </c>
      <c r="H2584" s="1">
        <v>8</v>
      </c>
      <c r="I2584" s="1" t="s">
        <v>213</v>
      </c>
      <c r="J2584" s="1" t="s">
        <v>49</v>
      </c>
      <c r="K2584" s="1">
        <v>17406001</v>
      </c>
      <c r="L2584" s="1" t="s">
        <v>50</v>
      </c>
      <c r="M2584" s="1" t="s">
        <v>51</v>
      </c>
      <c r="N2584" s="1" t="s">
        <v>64</v>
      </c>
      <c r="O2584" s="1" t="s">
        <v>65</v>
      </c>
      <c r="P2584" s="1" t="s">
        <v>66</v>
      </c>
      <c r="Q2584" s="1" t="s">
        <v>67</v>
      </c>
      <c r="R2584" s="1" t="s">
        <v>87</v>
      </c>
      <c r="S2584" s="1" t="s">
        <v>88</v>
      </c>
      <c r="T2584" s="2">
        <v>43463</v>
      </c>
      <c r="U2584" s="2">
        <v>43463</v>
      </c>
      <c r="V2584" s="1" t="s">
        <v>52</v>
      </c>
      <c r="W2584" s="3">
        <v>1</v>
      </c>
      <c r="X2584" s="1" t="s">
        <v>53</v>
      </c>
      <c r="Y2584" s="4">
        <v>29327302</v>
      </c>
      <c r="Z2584" s="4">
        <v>-3429143</v>
      </c>
      <c r="AA2584" s="4">
        <v>0</v>
      </c>
      <c r="AB2584" s="4">
        <v>0</v>
      </c>
      <c r="AC2584" s="4">
        <v>0</v>
      </c>
      <c r="AD2584" s="4">
        <v>29327302</v>
      </c>
      <c r="AE2584" s="5">
        <v>1555</v>
      </c>
      <c r="AF2584" s="1" t="s">
        <v>70</v>
      </c>
      <c r="AG2584" s="1" t="s">
        <v>71</v>
      </c>
      <c r="AH2584" s="1" t="s">
        <v>89</v>
      </c>
      <c r="AI2584" s="1" t="s">
        <v>57</v>
      </c>
      <c r="AJ2584" s="5">
        <v>10950</v>
      </c>
      <c r="AK2584" s="4">
        <v>-305335</v>
      </c>
      <c r="AL2584" s="4">
        <v>0</v>
      </c>
      <c r="AM2584" s="4">
        <v>0</v>
      </c>
      <c r="AN2584" s="4">
        <v>0</v>
      </c>
      <c r="AO2584" s="4">
        <v>-3734478</v>
      </c>
      <c r="AP2584" s="4">
        <v>-3734478</v>
      </c>
      <c r="AQ2584" s="4">
        <v>0</v>
      </c>
      <c r="AR2584" s="4">
        <v>25592824</v>
      </c>
      <c r="AS2584" s="1" t="s">
        <v>52</v>
      </c>
      <c r="AT2584" s="9">
        <f t="shared" si="1186"/>
        <v>43463</v>
      </c>
      <c r="AU2584" s="9">
        <f t="shared" si="1187"/>
        <v>43435</v>
      </c>
      <c r="AV2584" s="9">
        <v>44798</v>
      </c>
      <c r="AW2584" s="11">
        <f t="shared" si="1188"/>
        <v>3.6575342465753424</v>
      </c>
      <c r="AX2584">
        <v>25</v>
      </c>
      <c r="AY2584" s="12">
        <v>0.05</v>
      </c>
      <c r="AZ2584">
        <f t="shared" si="1189"/>
        <v>3.7999999999999999E-2</v>
      </c>
      <c r="BA2584" s="13">
        <f t="shared" si="1190"/>
        <v>29327302</v>
      </c>
      <c r="BB2584" s="17" t="s">
        <v>2189</v>
      </c>
      <c r="BC2584">
        <f>MATCH(BB2584,MONTHLY_INDEX!$A:$A,0)</f>
        <v>798</v>
      </c>
      <c r="BD2584">
        <f>MATCH(AU2584,MONTHLY_INDEX!$1:$1,0)</f>
        <v>84</v>
      </c>
      <c r="BE2584">
        <f>INDEX(MONTHLY_INDEX!$1:$1048576,Final!BC2584,Final!BD2584)</f>
        <v>96</v>
      </c>
      <c r="BF2584">
        <f>MATCH($BF$1,MONTHLY_INDEX!$1:$1,0)</f>
        <v>127</v>
      </c>
      <c r="BG2584">
        <f>INDEX(MONTHLY_INDEX!$1:$1048576,Final!BC2584,Final!BF2584)</f>
        <v>95.3</v>
      </c>
      <c r="BH2584" s="23">
        <f t="shared" si="1198"/>
        <v>-7.2916666666666963E-3</v>
      </c>
      <c r="BI2584" s="14">
        <f t="shared" si="1199"/>
        <v>29113457.089583334</v>
      </c>
      <c r="BJ2584" s="14">
        <f t="shared" si="1200"/>
        <v>4046371.7209714041</v>
      </c>
      <c r="BK2584" s="15">
        <f t="shared" si="1191"/>
        <v>25067085.368611928</v>
      </c>
      <c r="BL2584" s="52">
        <v>0</v>
      </c>
      <c r="BM2584" s="15">
        <f t="shared" si="1201"/>
        <v>25067085.368611928</v>
      </c>
    </row>
    <row r="2585" spans="1:65">
      <c r="A2585" s="8">
        <v>2583</v>
      </c>
      <c r="B2585" s="1" t="s">
        <v>44</v>
      </c>
      <c r="C2585" s="1">
        <v>1500</v>
      </c>
      <c r="D2585" s="1" t="s">
        <v>60</v>
      </c>
      <c r="E2585" s="1">
        <v>150000102</v>
      </c>
      <c r="F2585" s="1" t="s">
        <v>60</v>
      </c>
      <c r="G2585" s="1" t="s">
        <v>97</v>
      </c>
      <c r="H2585" s="1">
        <v>9</v>
      </c>
      <c r="I2585" s="1" t="s">
        <v>213</v>
      </c>
      <c r="J2585" s="1" t="s">
        <v>49</v>
      </c>
      <c r="K2585" s="1">
        <v>17406001</v>
      </c>
      <c r="L2585" s="1" t="s">
        <v>50</v>
      </c>
      <c r="M2585" s="1" t="s">
        <v>51</v>
      </c>
      <c r="N2585" s="1" t="s">
        <v>64</v>
      </c>
      <c r="O2585" s="1" t="s">
        <v>65</v>
      </c>
      <c r="P2585" s="1" t="s">
        <v>66</v>
      </c>
      <c r="Q2585" s="1" t="s">
        <v>67</v>
      </c>
      <c r="R2585" s="1" t="s">
        <v>87</v>
      </c>
      <c r="S2585" s="1" t="s">
        <v>88</v>
      </c>
      <c r="T2585" s="2">
        <v>43463</v>
      </c>
      <c r="U2585" s="2">
        <v>43463</v>
      </c>
      <c r="V2585" s="1" t="s">
        <v>52</v>
      </c>
      <c r="W2585" s="3">
        <v>1</v>
      </c>
      <c r="X2585" s="1" t="s">
        <v>53</v>
      </c>
      <c r="Y2585" s="4">
        <v>1517250</v>
      </c>
      <c r="Z2585" s="4">
        <v>-177405</v>
      </c>
      <c r="AA2585" s="4">
        <v>0</v>
      </c>
      <c r="AB2585" s="4">
        <v>0</v>
      </c>
      <c r="AC2585" s="4">
        <v>0</v>
      </c>
      <c r="AD2585" s="4">
        <v>1517250</v>
      </c>
      <c r="AE2585" s="5">
        <v>1555</v>
      </c>
      <c r="AF2585" s="1" t="s">
        <v>70</v>
      </c>
      <c r="AG2585" s="1" t="s">
        <v>71</v>
      </c>
      <c r="AH2585" s="1" t="s">
        <v>89</v>
      </c>
      <c r="AI2585" s="1" t="s">
        <v>57</v>
      </c>
      <c r="AJ2585" s="5">
        <v>10950</v>
      </c>
      <c r="AK2585" s="4">
        <v>-15797</v>
      </c>
      <c r="AL2585" s="4">
        <v>0</v>
      </c>
      <c r="AM2585" s="4">
        <v>0</v>
      </c>
      <c r="AN2585" s="4">
        <v>0</v>
      </c>
      <c r="AO2585" s="4">
        <v>-193202</v>
      </c>
      <c r="AP2585" s="4">
        <v>-193202</v>
      </c>
      <c r="AQ2585" s="4">
        <v>0</v>
      </c>
      <c r="AR2585" s="4">
        <v>1324048</v>
      </c>
      <c r="AS2585" s="1" t="s">
        <v>52</v>
      </c>
      <c r="AT2585" s="9">
        <f t="shared" si="1186"/>
        <v>43463</v>
      </c>
      <c r="AU2585" s="9">
        <f t="shared" si="1187"/>
        <v>43435</v>
      </c>
      <c r="AV2585" s="9">
        <v>44798</v>
      </c>
      <c r="AW2585" s="11">
        <f t="shared" si="1188"/>
        <v>3.6575342465753424</v>
      </c>
      <c r="AX2585">
        <v>15</v>
      </c>
      <c r="AY2585" s="12">
        <v>0.05</v>
      </c>
      <c r="AZ2585">
        <f t="shared" si="1189"/>
        <v>6.3333333333333325E-2</v>
      </c>
      <c r="BA2585" s="13">
        <f t="shared" si="1190"/>
        <v>1517250</v>
      </c>
      <c r="BB2585" s="17" t="s">
        <v>1941</v>
      </c>
      <c r="BC2585">
        <f>MATCH(BB2585,MONTHLY_INDEX!$A:$A,0)</f>
        <v>674</v>
      </c>
      <c r="BD2585">
        <f>MATCH(AU2585,MONTHLY_INDEX!$1:$1,0)</f>
        <v>84</v>
      </c>
      <c r="BE2585">
        <f>INDEX(MONTHLY_INDEX!$1:$1048576,Final!BC2585,Final!BD2585)</f>
        <v>106.1</v>
      </c>
      <c r="BF2585">
        <f>MATCH($BF$1,MONTHLY_INDEX!$1:$1,0)</f>
        <v>127</v>
      </c>
      <c r="BG2585">
        <f>INDEX(MONTHLY_INDEX!$1:$1048576,Final!BC2585,Final!BF2585)</f>
        <v>122.8</v>
      </c>
      <c r="BH2585" s="23">
        <f t="shared" si="1198"/>
        <v>0.15739868049010372</v>
      </c>
      <c r="BI2585" s="14">
        <f t="shared" si="1199"/>
        <v>1756063.1479736099</v>
      </c>
      <c r="BJ2585" s="14">
        <f t="shared" si="1200"/>
        <v>406781.20318128407</v>
      </c>
      <c r="BK2585" s="15">
        <f t="shared" si="1191"/>
        <v>1349281.9447923258</v>
      </c>
      <c r="BL2585" s="52">
        <v>0</v>
      </c>
      <c r="BM2585" s="15">
        <f t="shared" si="1201"/>
        <v>1349281.9447923258</v>
      </c>
    </row>
    <row r="2586" spans="1:65">
      <c r="A2586" s="8">
        <v>2584</v>
      </c>
      <c r="B2586" s="1" t="s">
        <v>44</v>
      </c>
      <c r="C2586" s="1">
        <v>1500</v>
      </c>
      <c r="D2586" s="1" t="s">
        <v>60</v>
      </c>
      <c r="E2586" s="1">
        <v>150000102</v>
      </c>
      <c r="F2586" s="1" t="s">
        <v>60</v>
      </c>
      <c r="G2586" s="1" t="s">
        <v>98</v>
      </c>
      <c r="H2586" s="1">
        <v>10</v>
      </c>
      <c r="I2586" s="1" t="s">
        <v>213</v>
      </c>
      <c r="J2586" s="1" t="s">
        <v>49</v>
      </c>
      <c r="K2586" s="1">
        <v>17406001</v>
      </c>
      <c r="L2586" s="1" t="s">
        <v>50</v>
      </c>
      <c r="M2586" s="1" t="s">
        <v>51</v>
      </c>
      <c r="N2586" s="1" t="s">
        <v>64</v>
      </c>
      <c r="O2586" s="1" t="s">
        <v>65</v>
      </c>
      <c r="P2586" s="1" t="s">
        <v>66</v>
      </c>
      <c r="Q2586" s="1" t="s">
        <v>67</v>
      </c>
      <c r="R2586" s="1" t="s">
        <v>87</v>
      </c>
      <c r="S2586" s="1" t="s">
        <v>88</v>
      </c>
      <c r="T2586" s="2">
        <v>43463</v>
      </c>
      <c r="U2586" s="2">
        <v>43463</v>
      </c>
      <c r="V2586" s="1" t="s">
        <v>52</v>
      </c>
      <c r="W2586" s="3">
        <v>1</v>
      </c>
      <c r="X2586" s="1" t="s">
        <v>53</v>
      </c>
      <c r="Y2586" s="4">
        <v>312900</v>
      </c>
      <c r="Z2586" s="4">
        <v>-36585</v>
      </c>
      <c r="AA2586" s="4">
        <v>0</v>
      </c>
      <c r="AB2586" s="4">
        <v>0</v>
      </c>
      <c r="AC2586" s="4">
        <v>0</v>
      </c>
      <c r="AD2586" s="4">
        <v>312900</v>
      </c>
      <c r="AE2586" s="5">
        <v>1555</v>
      </c>
      <c r="AF2586" s="1" t="s">
        <v>70</v>
      </c>
      <c r="AG2586" s="1" t="s">
        <v>71</v>
      </c>
      <c r="AH2586" s="1" t="s">
        <v>89</v>
      </c>
      <c r="AI2586" s="1" t="s">
        <v>57</v>
      </c>
      <c r="AJ2586" s="5">
        <v>10950</v>
      </c>
      <c r="AK2586" s="4">
        <v>-3258</v>
      </c>
      <c r="AL2586" s="4">
        <v>0</v>
      </c>
      <c r="AM2586" s="4">
        <v>0</v>
      </c>
      <c r="AN2586" s="4">
        <v>0</v>
      </c>
      <c r="AO2586" s="4">
        <v>-39843</v>
      </c>
      <c r="AP2586" s="4">
        <v>-39843</v>
      </c>
      <c r="AQ2586" s="4">
        <v>0</v>
      </c>
      <c r="AR2586" s="4">
        <v>273057</v>
      </c>
      <c r="AS2586" s="1" t="s">
        <v>52</v>
      </c>
      <c r="AT2586" s="9">
        <f t="shared" si="1186"/>
        <v>43463</v>
      </c>
      <c r="AU2586" s="9">
        <f t="shared" si="1187"/>
        <v>43435</v>
      </c>
      <c r="AV2586" s="9">
        <v>44798</v>
      </c>
      <c r="AW2586" s="11">
        <f t="shared" si="1188"/>
        <v>3.6575342465753424</v>
      </c>
      <c r="AX2586">
        <v>10</v>
      </c>
      <c r="AY2586" s="12">
        <v>0.05</v>
      </c>
      <c r="AZ2586">
        <f t="shared" si="1189"/>
        <v>9.5000000000000001E-2</v>
      </c>
      <c r="BA2586" s="13">
        <f t="shared" si="1190"/>
        <v>312900</v>
      </c>
      <c r="BB2586" s="17" t="s">
        <v>2189</v>
      </c>
      <c r="BC2586">
        <f>MATCH(BB2586,MONTHLY_INDEX!$A:$A,0)</f>
        <v>798</v>
      </c>
      <c r="BD2586">
        <f>MATCH(AU2586,MONTHLY_INDEX!$1:$1,0)</f>
        <v>84</v>
      </c>
      <c r="BE2586">
        <f>INDEX(MONTHLY_INDEX!$1:$1048576,Final!BC2586,Final!BD2586)</f>
        <v>96</v>
      </c>
      <c r="BF2586">
        <f>MATCH($BF$1,MONTHLY_INDEX!$1:$1,0)</f>
        <v>127</v>
      </c>
      <c r="BG2586">
        <f>INDEX(MONTHLY_INDEX!$1:$1048576,Final!BC2586,Final!BF2586)</f>
        <v>95.3</v>
      </c>
      <c r="BH2586" s="23">
        <f t="shared" si="1198"/>
        <v>-7.2916666666666963E-3</v>
      </c>
      <c r="BI2586" s="14">
        <f t="shared" si="1199"/>
        <v>310618.4375</v>
      </c>
      <c r="BJ2586" s="14">
        <f t="shared" si="1200"/>
        <v>107929.26941352741</v>
      </c>
      <c r="BK2586" s="15">
        <f t="shared" si="1191"/>
        <v>202689.16808647261</v>
      </c>
      <c r="BL2586" s="52">
        <v>0</v>
      </c>
      <c r="BM2586" s="15">
        <f t="shared" si="1201"/>
        <v>202689.16808647261</v>
      </c>
    </row>
    <row r="2587" spans="1:65">
      <c r="A2587" s="8">
        <v>2585</v>
      </c>
      <c r="B2587" s="1" t="s">
        <v>44</v>
      </c>
      <c r="C2587" s="1">
        <v>1500</v>
      </c>
      <c r="D2587" s="1" t="s">
        <v>60</v>
      </c>
      <c r="E2587" s="1">
        <v>150000102</v>
      </c>
      <c r="F2587" s="1" t="s">
        <v>60</v>
      </c>
      <c r="G2587" s="1" t="s">
        <v>99</v>
      </c>
      <c r="H2587" s="1">
        <v>11</v>
      </c>
      <c r="I2587" s="1" t="s">
        <v>213</v>
      </c>
      <c r="J2587" s="1" t="s">
        <v>49</v>
      </c>
      <c r="K2587" s="1">
        <v>17406001</v>
      </c>
      <c r="L2587" s="1" t="s">
        <v>50</v>
      </c>
      <c r="M2587" s="1" t="s">
        <v>51</v>
      </c>
      <c r="N2587" s="1" t="s">
        <v>64</v>
      </c>
      <c r="O2587" s="1" t="s">
        <v>65</v>
      </c>
      <c r="P2587" s="1" t="s">
        <v>66</v>
      </c>
      <c r="Q2587" s="1" t="s">
        <v>67</v>
      </c>
      <c r="R2587" s="1" t="s">
        <v>87</v>
      </c>
      <c r="S2587" s="1" t="s">
        <v>88</v>
      </c>
      <c r="T2587" s="2">
        <v>43463</v>
      </c>
      <c r="U2587" s="2">
        <v>43463</v>
      </c>
      <c r="V2587" s="1" t="s">
        <v>52</v>
      </c>
      <c r="W2587" s="3">
        <v>1</v>
      </c>
      <c r="X2587" s="1" t="s">
        <v>53</v>
      </c>
      <c r="Y2587" s="4">
        <v>1174950</v>
      </c>
      <c r="Z2587" s="4">
        <v>-137382</v>
      </c>
      <c r="AA2587" s="4">
        <v>0</v>
      </c>
      <c r="AB2587" s="4">
        <v>0</v>
      </c>
      <c r="AC2587" s="4">
        <v>0</v>
      </c>
      <c r="AD2587" s="4">
        <v>1174950</v>
      </c>
      <c r="AE2587" s="5">
        <v>1555</v>
      </c>
      <c r="AF2587" s="1" t="s">
        <v>70</v>
      </c>
      <c r="AG2587" s="1" t="s">
        <v>71</v>
      </c>
      <c r="AH2587" s="1" t="s">
        <v>89</v>
      </c>
      <c r="AI2587" s="1" t="s">
        <v>57</v>
      </c>
      <c r="AJ2587" s="5">
        <v>10950</v>
      </c>
      <c r="AK2587" s="4">
        <v>-12233</v>
      </c>
      <c r="AL2587" s="4">
        <v>0</v>
      </c>
      <c r="AM2587" s="4">
        <v>0</v>
      </c>
      <c r="AN2587" s="4">
        <v>0</v>
      </c>
      <c r="AO2587" s="4">
        <v>-149615</v>
      </c>
      <c r="AP2587" s="4">
        <v>-149615</v>
      </c>
      <c r="AQ2587" s="4">
        <v>0</v>
      </c>
      <c r="AR2587" s="4">
        <v>1025335</v>
      </c>
      <c r="AS2587" s="1" t="s">
        <v>52</v>
      </c>
      <c r="AT2587" s="9">
        <f t="shared" si="1186"/>
        <v>43463</v>
      </c>
      <c r="AU2587" s="9">
        <f t="shared" si="1187"/>
        <v>43435</v>
      </c>
      <c r="AV2587" s="9">
        <v>44798</v>
      </c>
      <c r="AW2587" s="11">
        <f t="shared" si="1188"/>
        <v>3.6575342465753424</v>
      </c>
      <c r="AX2587">
        <v>10</v>
      </c>
      <c r="AY2587" s="12">
        <v>0.05</v>
      </c>
      <c r="AZ2587">
        <f t="shared" si="1189"/>
        <v>9.5000000000000001E-2</v>
      </c>
      <c r="BA2587" s="13">
        <f t="shared" si="1190"/>
        <v>1174950</v>
      </c>
      <c r="BB2587" s="17" t="s">
        <v>2189</v>
      </c>
      <c r="BC2587">
        <f>MATCH(BB2587,MONTHLY_INDEX!$A:$A,0)</f>
        <v>798</v>
      </c>
      <c r="BD2587">
        <f>MATCH(AU2587,MONTHLY_INDEX!$1:$1,0)</f>
        <v>84</v>
      </c>
      <c r="BE2587">
        <f>INDEX(MONTHLY_INDEX!$1:$1048576,Final!BC2587,Final!BD2587)</f>
        <v>96</v>
      </c>
      <c r="BF2587">
        <f>MATCH($BF$1,MONTHLY_INDEX!$1:$1,0)</f>
        <v>127</v>
      </c>
      <c r="BG2587">
        <f>INDEX(MONTHLY_INDEX!$1:$1048576,Final!BC2587,Final!BF2587)</f>
        <v>95.3</v>
      </c>
      <c r="BH2587" s="23">
        <f t="shared" si="1198"/>
        <v>-7.2916666666666963E-3</v>
      </c>
      <c r="BI2587" s="14">
        <f t="shared" si="1199"/>
        <v>1166382.65625</v>
      </c>
      <c r="BJ2587" s="14">
        <f t="shared" si="1200"/>
        <v>405278.02843535959</v>
      </c>
      <c r="BK2587" s="15">
        <f t="shared" si="1191"/>
        <v>761104.62781464041</v>
      </c>
      <c r="BL2587" s="52">
        <v>0</v>
      </c>
      <c r="BM2587" s="15">
        <f t="shared" si="1201"/>
        <v>761104.62781464041</v>
      </c>
    </row>
    <row r="2588" spans="1:65">
      <c r="A2588" s="8">
        <v>2586</v>
      </c>
      <c r="B2588" s="1" t="s">
        <v>44</v>
      </c>
      <c r="C2588" s="1">
        <v>1500</v>
      </c>
      <c r="D2588" s="1" t="s">
        <v>60</v>
      </c>
      <c r="E2588" s="1">
        <v>150000102</v>
      </c>
      <c r="F2588" s="1" t="s">
        <v>60</v>
      </c>
      <c r="G2588" s="1" t="s">
        <v>100</v>
      </c>
      <c r="H2588" s="1">
        <v>12</v>
      </c>
      <c r="I2588" s="1" t="s">
        <v>213</v>
      </c>
      <c r="J2588" s="1" t="s">
        <v>49</v>
      </c>
      <c r="K2588" s="1">
        <v>17406001</v>
      </c>
      <c r="L2588" s="1" t="s">
        <v>50</v>
      </c>
      <c r="M2588" s="1" t="s">
        <v>51</v>
      </c>
      <c r="N2588" s="1" t="s">
        <v>64</v>
      </c>
      <c r="O2588" s="1" t="s">
        <v>65</v>
      </c>
      <c r="P2588" s="1" t="s">
        <v>66</v>
      </c>
      <c r="Q2588" s="1" t="s">
        <v>67</v>
      </c>
      <c r="R2588" s="1" t="s">
        <v>87</v>
      </c>
      <c r="S2588" s="1" t="s">
        <v>88</v>
      </c>
      <c r="T2588" s="2">
        <v>43463</v>
      </c>
      <c r="U2588" s="2">
        <v>43463</v>
      </c>
      <c r="V2588" s="1" t="s">
        <v>52</v>
      </c>
      <c r="W2588" s="3">
        <v>1</v>
      </c>
      <c r="X2588" s="1" t="s">
        <v>53</v>
      </c>
      <c r="Y2588" s="4">
        <v>582750</v>
      </c>
      <c r="Z2588" s="4">
        <v>-68138</v>
      </c>
      <c r="AA2588" s="4">
        <v>0</v>
      </c>
      <c r="AB2588" s="4">
        <v>0</v>
      </c>
      <c r="AC2588" s="4">
        <v>0</v>
      </c>
      <c r="AD2588" s="4">
        <v>582750</v>
      </c>
      <c r="AE2588" s="5">
        <v>1555</v>
      </c>
      <c r="AF2588" s="1" t="s">
        <v>70</v>
      </c>
      <c r="AG2588" s="1" t="s">
        <v>71</v>
      </c>
      <c r="AH2588" s="1" t="s">
        <v>89</v>
      </c>
      <c r="AI2588" s="1" t="s">
        <v>57</v>
      </c>
      <c r="AJ2588" s="5">
        <v>10950</v>
      </c>
      <c r="AK2588" s="4">
        <v>-6067</v>
      </c>
      <c r="AL2588" s="4">
        <v>0</v>
      </c>
      <c r="AM2588" s="4">
        <v>0</v>
      </c>
      <c r="AN2588" s="4">
        <v>0</v>
      </c>
      <c r="AO2588" s="4">
        <v>-74205</v>
      </c>
      <c r="AP2588" s="4">
        <v>-74205</v>
      </c>
      <c r="AQ2588" s="4">
        <v>0</v>
      </c>
      <c r="AR2588" s="4">
        <v>508545</v>
      </c>
      <c r="AS2588" s="1" t="s">
        <v>52</v>
      </c>
      <c r="AT2588" s="9">
        <f t="shared" si="1186"/>
        <v>43463</v>
      </c>
      <c r="AU2588" s="9">
        <f t="shared" si="1187"/>
        <v>43435</v>
      </c>
      <c r="AV2588" s="9">
        <v>44798</v>
      </c>
      <c r="AW2588" s="11">
        <f t="shared" si="1188"/>
        <v>3.6575342465753424</v>
      </c>
      <c r="AX2588">
        <v>10</v>
      </c>
      <c r="AY2588" s="12">
        <v>0.05</v>
      </c>
      <c r="AZ2588">
        <f t="shared" si="1189"/>
        <v>9.5000000000000001E-2</v>
      </c>
      <c r="BA2588" s="13">
        <f t="shared" si="1190"/>
        <v>582750</v>
      </c>
      <c r="BB2588" s="17" t="s">
        <v>1973</v>
      </c>
      <c r="BC2588">
        <f>MATCH(BB2588,MONTHLY_INDEX!$A:$A,0)</f>
        <v>690</v>
      </c>
      <c r="BD2588">
        <f>MATCH(AU2588,MONTHLY_INDEX!$1:$1,0)</f>
        <v>84</v>
      </c>
      <c r="BE2588">
        <f>INDEX(MONTHLY_INDEX!$1:$1048576,Final!BC2588,Final!BD2588)</f>
        <v>111.5</v>
      </c>
      <c r="BF2588">
        <f>MATCH($BF$1,MONTHLY_INDEX!$1:$1,0)</f>
        <v>127</v>
      </c>
      <c r="BG2588">
        <f>INDEX(MONTHLY_INDEX!$1:$1048576,Final!BC2588,Final!BF2588)</f>
        <v>145.69999999999999</v>
      </c>
      <c r="BH2588" s="23">
        <f t="shared" si="1198"/>
        <v>0.30672645739910304</v>
      </c>
      <c r="BI2588" s="14">
        <f t="shared" si="1199"/>
        <v>761494.84304932738</v>
      </c>
      <c r="BJ2588" s="14">
        <f t="shared" si="1200"/>
        <v>264593.37936912588</v>
      </c>
      <c r="BK2588" s="15">
        <f t="shared" si="1191"/>
        <v>496901.4636802015</v>
      </c>
      <c r="BL2588" s="52">
        <v>0</v>
      </c>
      <c r="BM2588" s="15">
        <f t="shared" si="1201"/>
        <v>496901.4636802015</v>
      </c>
    </row>
    <row r="2589" spans="1:65">
      <c r="A2589" s="8">
        <v>2587</v>
      </c>
      <c r="B2589" s="1" t="s">
        <v>44</v>
      </c>
      <c r="C2589" s="1">
        <v>1500</v>
      </c>
      <c r="D2589" s="1" t="s">
        <v>60</v>
      </c>
      <c r="E2589" s="1">
        <v>150000102</v>
      </c>
      <c r="F2589" s="1" t="s">
        <v>60</v>
      </c>
      <c r="G2589" s="1" t="s">
        <v>101</v>
      </c>
      <c r="H2589" s="1">
        <v>13</v>
      </c>
      <c r="I2589" s="1" t="s">
        <v>213</v>
      </c>
      <c r="J2589" s="1" t="s">
        <v>49</v>
      </c>
      <c r="K2589" s="1">
        <v>17406001</v>
      </c>
      <c r="L2589" s="1" t="s">
        <v>50</v>
      </c>
      <c r="M2589" s="1" t="s">
        <v>51</v>
      </c>
      <c r="N2589" s="1" t="s">
        <v>64</v>
      </c>
      <c r="O2589" s="1" t="s">
        <v>65</v>
      </c>
      <c r="P2589" s="1" t="s">
        <v>66</v>
      </c>
      <c r="Q2589" s="1" t="s">
        <v>67</v>
      </c>
      <c r="R2589" s="1" t="s">
        <v>87</v>
      </c>
      <c r="S2589" s="1" t="s">
        <v>88</v>
      </c>
      <c r="T2589" s="2">
        <v>43463</v>
      </c>
      <c r="U2589" s="2">
        <v>43463</v>
      </c>
      <c r="V2589" s="1" t="s">
        <v>52</v>
      </c>
      <c r="W2589" s="3">
        <v>1</v>
      </c>
      <c r="X2589" s="1" t="s">
        <v>53</v>
      </c>
      <c r="Y2589" s="4">
        <v>9976171</v>
      </c>
      <c r="Z2589" s="4">
        <v>-1166479</v>
      </c>
      <c r="AA2589" s="4">
        <v>0</v>
      </c>
      <c r="AB2589" s="4">
        <v>0</v>
      </c>
      <c r="AC2589" s="4">
        <v>0</v>
      </c>
      <c r="AD2589" s="4">
        <v>9976171</v>
      </c>
      <c r="AE2589" s="5">
        <v>1555</v>
      </c>
      <c r="AF2589" s="1" t="s">
        <v>70</v>
      </c>
      <c r="AG2589" s="1" t="s">
        <v>71</v>
      </c>
      <c r="AH2589" s="1" t="s">
        <v>89</v>
      </c>
      <c r="AI2589" s="1" t="s">
        <v>57</v>
      </c>
      <c r="AJ2589" s="5">
        <v>10950</v>
      </c>
      <c r="AK2589" s="4">
        <v>-103865</v>
      </c>
      <c r="AL2589" s="4">
        <v>0</v>
      </c>
      <c r="AM2589" s="4">
        <v>0</v>
      </c>
      <c r="AN2589" s="4">
        <v>0</v>
      </c>
      <c r="AO2589" s="4">
        <v>-1270344</v>
      </c>
      <c r="AP2589" s="4">
        <v>-1270344</v>
      </c>
      <c r="AQ2589" s="4">
        <v>0</v>
      </c>
      <c r="AR2589" s="4">
        <v>8705827</v>
      </c>
      <c r="AS2589" s="1" t="s">
        <v>52</v>
      </c>
      <c r="AT2589" s="9">
        <f t="shared" si="1186"/>
        <v>43463</v>
      </c>
      <c r="AU2589" s="9">
        <f t="shared" si="1187"/>
        <v>43435</v>
      </c>
      <c r="AV2589" s="9">
        <v>44798</v>
      </c>
      <c r="AW2589" s="11">
        <f t="shared" si="1188"/>
        <v>3.6575342465753424</v>
      </c>
      <c r="AX2589">
        <v>25</v>
      </c>
      <c r="AY2589" s="12">
        <v>0.05</v>
      </c>
      <c r="AZ2589">
        <f t="shared" si="1189"/>
        <v>3.7999999999999999E-2</v>
      </c>
      <c r="BA2589" s="13">
        <f t="shared" si="1190"/>
        <v>9976171</v>
      </c>
      <c r="BB2589" s="17" t="s">
        <v>2189</v>
      </c>
      <c r="BC2589">
        <f>MATCH(BB2589,MONTHLY_INDEX!$A:$A,0)</f>
        <v>798</v>
      </c>
      <c r="BD2589">
        <f>MATCH(AU2589,MONTHLY_INDEX!$1:$1,0)</f>
        <v>84</v>
      </c>
      <c r="BE2589">
        <f>INDEX(MONTHLY_INDEX!$1:$1048576,Final!BC2589,Final!BD2589)</f>
        <v>96</v>
      </c>
      <c r="BF2589">
        <f>MATCH($BF$1,MONTHLY_INDEX!$1:$1,0)</f>
        <v>127</v>
      </c>
      <c r="BG2589">
        <f>INDEX(MONTHLY_INDEX!$1:$1048576,Final!BC2589,Final!BF2589)</f>
        <v>95.3</v>
      </c>
      <c r="BH2589" s="23">
        <f t="shared" si="1198"/>
        <v>-7.2916666666666963E-3</v>
      </c>
      <c r="BI2589" s="14">
        <f t="shared" si="1199"/>
        <v>9903428.0864583328</v>
      </c>
      <c r="BJ2589" s="14">
        <f t="shared" si="1200"/>
        <v>1376440.8406192637</v>
      </c>
      <c r="BK2589" s="15">
        <f t="shared" si="1191"/>
        <v>8526987.2458390687</v>
      </c>
      <c r="BL2589" s="52">
        <v>0</v>
      </c>
      <c r="BM2589" s="15">
        <f t="shared" si="1201"/>
        <v>8526987.2458390687</v>
      </c>
    </row>
    <row r="2590" spans="1:65">
      <c r="A2590" s="8">
        <v>2588</v>
      </c>
      <c r="B2590" s="1" t="s">
        <v>44</v>
      </c>
      <c r="C2590" s="1">
        <v>1500</v>
      </c>
      <c r="D2590" s="1" t="s">
        <v>60</v>
      </c>
      <c r="E2590" s="1">
        <v>150000102</v>
      </c>
      <c r="F2590" s="1" t="s">
        <v>60</v>
      </c>
      <c r="G2590" s="1" t="s">
        <v>102</v>
      </c>
      <c r="H2590" s="1">
        <v>14</v>
      </c>
      <c r="I2590" s="1" t="s">
        <v>213</v>
      </c>
      <c r="J2590" s="1" t="s">
        <v>49</v>
      </c>
      <c r="K2590" s="1">
        <v>17406001</v>
      </c>
      <c r="L2590" s="1" t="s">
        <v>50</v>
      </c>
      <c r="M2590" s="1" t="s">
        <v>51</v>
      </c>
      <c r="N2590" s="1" t="s">
        <v>64</v>
      </c>
      <c r="O2590" s="1" t="s">
        <v>65</v>
      </c>
      <c r="P2590" s="1" t="s">
        <v>66</v>
      </c>
      <c r="Q2590" s="1" t="s">
        <v>67</v>
      </c>
      <c r="R2590" s="1" t="s">
        <v>87</v>
      </c>
      <c r="S2590" s="1" t="s">
        <v>88</v>
      </c>
      <c r="T2590" s="2">
        <v>43463</v>
      </c>
      <c r="U2590" s="2">
        <v>43463</v>
      </c>
      <c r="V2590" s="1" t="s">
        <v>52</v>
      </c>
      <c r="W2590" s="3">
        <v>1</v>
      </c>
      <c r="X2590" s="1" t="s">
        <v>53</v>
      </c>
      <c r="Y2590" s="4">
        <v>21103901</v>
      </c>
      <c r="Z2590" s="4">
        <v>-2467607</v>
      </c>
      <c r="AA2590" s="4">
        <v>0</v>
      </c>
      <c r="AB2590" s="4">
        <v>0</v>
      </c>
      <c r="AC2590" s="4">
        <v>0</v>
      </c>
      <c r="AD2590" s="4">
        <v>21103901</v>
      </c>
      <c r="AE2590" s="5">
        <v>1555</v>
      </c>
      <c r="AF2590" s="1" t="s">
        <v>70</v>
      </c>
      <c r="AG2590" s="1" t="s">
        <v>71</v>
      </c>
      <c r="AH2590" s="1" t="s">
        <v>89</v>
      </c>
      <c r="AI2590" s="1" t="s">
        <v>57</v>
      </c>
      <c r="AJ2590" s="5">
        <v>10950</v>
      </c>
      <c r="AK2590" s="4">
        <v>-219719</v>
      </c>
      <c r="AL2590" s="4">
        <v>0</v>
      </c>
      <c r="AM2590" s="4">
        <v>0</v>
      </c>
      <c r="AN2590" s="4">
        <v>0</v>
      </c>
      <c r="AO2590" s="4">
        <v>-2687326</v>
      </c>
      <c r="AP2590" s="4">
        <v>-2687326</v>
      </c>
      <c r="AQ2590" s="4">
        <v>0</v>
      </c>
      <c r="AR2590" s="4">
        <v>18416575</v>
      </c>
      <c r="AS2590" s="1" t="s">
        <v>52</v>
      </c>
      <c r="AT2590" s="9">
        <f t="shared" si="1186"/>
        <v>43463</v>
      </c>
      <c r="AU2590" s="9">
        <f t="shared" si="1187"/>
        <v>43435</v>
      </c>
      <c r="AV2590" s="9">
        <v>44798</v>
      </c>
      <c r="AW2590" s="11">
        <f t="shared" si="1188"/>
        <v>3.6575342465753424</v>
      </c>
      <c r="AX2590">
        <v>25</v>
      </c>
      <c r="AY2590" s="12">
        <v>0.05</v>
      </c>
      <c r="AZ2590">
        <f t="shared" si="1189"/>
        <v>3.7999999999999999E-2</v>
      </c>
      <c r="BA2590" s="13">
        <f t="shared" si="1190"/>
        <v>21103901</v>
      </c>
      <c r="BB2590" s="17" t="s">
        <v>2189</v>
      </c>
      <c r="BC2590">
        <f>MATCH(BB2590,MONTHLY_INDEX!$A:$A,0)</f>
        <v>798</v>
      </c>
      <c r="BD2590">
        <f>MATCH(AU2590,MONTHLY_INDEX!$1:$1,0)</f>
        <v>84</v>
      </c>
      <c r="BE2590">
        <f>INDEX(MONTHLY_INDEX!$1:$1048576,Final!BC2590,Final!BD2590)</f>
        <v>96</v>
      </c>
      <c r="BF2590">
        <f>MATCH($BF$1,MONTHLY_INDEX!$1:$1,0)</f>
        <v>127</v>
      </c>
      <c r="BG2590">
        <f>INDEX(MONTHLY_INDEX!$1:$1048576,Final!BC2590,Final!BF2590)</f>
        <v>95.3</v>
      </c>
      <c r="BH2590" s="23">
        <f t="shared" si="1198"/>
        <v>-7.2916666666666963E-3</v>
      </c>
      <c r="BI2590" s="14">
        <f t="shared" si="1199"/>
        <v>20950018.388541665</v>
      </c>
      <c r="BJ2590" s="14">
        <f t="shared" si="1200"/>
        <v>2911765.5694540236</v>
      </c>
      <c r="BK2590" s="15">
        <f t="shared" si="1191"/>
        <v>18038252.819087639</v>
      </c>
      <c r="BL2590" s="52">
        <v>0</v>
      </c>
      <c r="BM2590" s="15">
        <f t="shared" si="1201"/>
        <v>18038252.819087639</v>
      </c>
    </row>
    <row r="2591" spans="1:65">
      <c r="A2591" s="8">
        <v>2589</v>
      </c>
      <c r="B2591" s="1" t="s">
        <v>44</v>
      </c>
      <c r="C2591" s="1">
        <v>1500</v>
      </c>
      <c r="D2591" s="1" t="s">
        <v>60</v>
      </c>
      <c r="E2591" s="1">
        <v>150000102</v>
      </c>
      <c r="F2591" s="1" t="s">
        <v>60</v>
      </c>
      <c r="G2591" s="1" t="s">
        <v>103</v>
      </c>
      <c r="H2591" s="1">
        <v>15</v>
      </c>
      <c r="I2591" s="1" t="s">
        <v>213</v>
      </c>
      <c r="J2591" s="1" t="s">
        <v>49</v>
      </c>
      <c r="K2591" s="1">
        <v>17406001</v>
      </c>
      <c r="L2591" s="1" t="s">
        <v>50</v>
      </c>
      <c r="M2591" s="1" t="s">
        <v>51</v>
      </c>
      <c r="N2591" s="1" t="s">
        <v>64</v>
      </c>
      <c r="O2591" s="1" t="s">
        <v>65</v>
      </c>
      <c r="P2591" s="1" t="s">
        <v>66</v>
      </c>
      <c r="Q2591" s="1" t="s">
        <v>67</v>
      </c>
      <c r="R2591" s="1" t="s">
        <v>87</v>
      </c>
      <c r="S2591" s="1" t="s">
        <v>88</v>
      </c>
      <c r="T2591" s="2">
        <v>43463</v>
      </c>
      <c r="U2591" s="2">
        <v>43463</v>
      </c>
      <c r="V2591" s="1" t="s">
        <v>52</v>
      </c>
      <c r="W2591" s="3">
        <v>1</v>
      </c>
      <c r="X2591" s="1" t="s">
        <v>53</v>
      </c>
      <c r="Y2591" s="4">
        <v>580650</v>
      </c>
      <c r="Z2591" s="4">
        <v>-67893</v>
      </c>
      <c r="AA2591" s="4">
        <v>0</v>
      </c>
      <c r="AB2591" s="4">
        <v>0</v>
      </c>
      <c r="AC2591" s="4">
        <v>0</v>
      </c>
      <c r="AD2591" s="4">
        <v>580650</v>
      </c>
      <c r="AE2591" s="5">
        <v>1555</v>
      </c>
      <c r="AF2591" s="1" t="s">
        <v>70</v>
      </c>
      <c r="AG2591" s="1" t="s">
        <v>71</v>
      </c>
      <c r="AH2591" s="1" t="s">
        <v>89</v>
      </c>
      <c r="AI2591" s="1" t="s">
        <v>57</v>
      </c>
      <c r="AJ2591" s="5">
        <v>10950</v>
      </c>
      <c r="AK2591" s="4">
        <v>-6045</v>
      </c>
      <c r="AL2591" s="4">
        <v>0</v>
      </c>
      <c r="AM2591" s="4">
        <v>0</v>
      </c>
      <c r="AN2591" s="4">
        <v>0</v>
      </c>
      <c r="AO2591" s="4">
        <v>-73938</v>
      </c>
      <c r="AP2591" s="4">
        <v>-73938</v>
      </c>
      <c r="AQ2591" s="4">
        <v>0</v>
      </c>
      <c r="AR2591" s="4">
        <v>506712</v>
      </c>
      <c r="AS2591" s="1" t="s">
        <v>52</v>
      </c>
      <c r="AT2591" s="9">
        <f t="shared" si="1186"/>
        <v>43463</v>
      </c>
      <c r="AU2591" s="9">
        <f t="shared" si="1187"/>
        <v>43435</v>
      </c>
      <c r="AV2591" s="9">
        <v>44798</v>
      </c>
      <c r="AW2591" s="11">
        <f t="shared" si="1188"/>
        <v>3.6575342465753424</v>
      </c>
      <c r="AX2591">
        <v>10</v>
      </c>
      <c r="AY2591" s="12">
        <v>0.05</v>
      </c>
      <c r="AZ2591">
        <f t="shared" si="1189"/>
        <v>9.5000000000000001E-2</v>
      </c>
      <c r="BA2591" s="13">
        <f t="shared" si="1190"/>
        <v>580650</v>
      </c>
      <c r="BB2591" s="17" t="s">
        <v>1941</v>
      </c>
      <c r="BC2591">
        <f>MATCH(BB2591,MONTHLY_INDEX!$A:$A,0)</f>
        <v>674</v>
      </c>
      <c r="BD2591">
        <f>MATCH(AU2591,MONTHLY_INDEX!$1:$1,0)</f>
        <v>84</v>
      </c>
      <c r="BE2591">
        <f>INDEX(MONTHLY_INDEX!$1:$1048576,Final!BC2591,Final!BD2591)</f>
        <v>106.1</v>
      </c>
      <c r="BF2591">
        <f>MATCH($BF$1,MONTHLY_INDEX!$1:$1,0)</f>
        <v>127</v>
      </c>
      <c r="BG2591">
        <f>INDEX(MONTHLY_INDEX!$1:$1048576,Final!BC2591,Final!BF2591)</f>
        <v>122.8</v>
      </c>
      <c r="BH2591" s="23">
        <f t="shared" si="1198"/>
        <v>0.15739868049010372</v>
      </c>
      <c r="BI2591" s="14">
        <f t="shared" si="1199"/>
        <v>672043.54382657877</v>
      </c>
      <c r="BJ2591" s="14">
        <f t="shared" si="1200"/>
        <v>233512.11628987905</v>
      </c>
      <c r="BK2591" s="15">
        <f t="shared" si="1191"/>
        <v>438531.42753669969</v>
      </c>
      <c r="BL2591" s="52">
        <v>0</v>
      </c>
      <c r="BM2591" s="15">
        <f t="shared" si="1201"/>
        <v>438531.42753669969</v>
      </c>
    </row>
    <row r="2592" spans="1:65">
      <c r="A2592" s="8">
        <v>2590</v>
      </c>
      <c r="B2592" s="1" t="s">
        <v>44</v>
      </c>
      <c r="C2592" s="1">
        <v>1500</v>
      </c>
      <c r="D2592" s="1" t="s">
        <v>60</v>
      </c>
      <c r="E2592" s="1">
        <v>150000102</v>
      </c>
      <c r="F2592" s="1" t="s">
        <v>60</v>
      </c>
      <c r="G2592" s="1" t="s">
        <v>104</v>
      </c>
      <c r="H2592" s="1">
        <v>16</v>
      </c>
      <c r="I2592" s="1" t="s">
        <v>213</v>
      </c>
      <c r="J2592" s="1" t="s">
        <v>49</v>
      </c>
      <c r="K2592" s="1">
        <v>17406001</v>
      </c>
      <c r="L2592" s="1" t="s">
        <v>50</v>
      </c>
      <c r="M2592" s="1" t="s">
        <v>51</v>
      </c>
      <c r="N2592" s="1" t="s">
        <v>64</v>
      </c>
      <c r="O2592" s="1" t="s">
        <v>65</v>
      </c>
      <c r="P2592" s="1" t="s">
        <v>66</v>
      </c>
      <c r="Q2592" s="1" t="s">
        <v>67</v>
      </c>
      <c r="R2592" s="1" t="s">
        <v>87</v>
      </c>
      <c r="S2592" s="1" t="s">
        <v>88</v>
      </c>
      <c r="T2592" s="2">
        <v>43463</v>
      </c>
      <c r="U2592" s="2">
        <v>43463</v>
      </c>
      <c r="V2592" s="1" t="s">
        <v>52</v>
      </c>
      <c r="W2592" s="3">
        <v>1</v>
      </c>
      <c r="X2592" s="1" t="s">
        <v>53</v>
      </c>
      <c r="Y2592" s="4">
        <v>175035</v>
      </c>
      <c r="Z2592" s="4">
        <v>-20465</v>
      </c>
      <c r="AA2592" s="4">
        <v>0</v>
      </c>
      <c r="AB2592" s="4">
        <v>0</v>
      </c>
      <c r="AC2592" s="4">
        <v>0</v>
      </c>
      <c r="AD2592" s="4">
        <v>175035</v>
      </c>
      <c r="AE2592" s="5">
        <v>1555</v>
      </c>
      <c r="AF2592" s="1" t="s">
        <v>70</v>
      </c>
      <c r="AG2592" s="1" t="s">
        <v>71</v>
      </c>
      <c r="AH2592" s="1" t="s">
        <v>89</v>
      </c>
      <c r="AI2592" s="1" t="s">
        <v>57</v>
      </c>
      <c r="AJ2592" s="5">
        <v>10950</v>
      </c>
      <c r="AK2592" s="4">
        <v>-1822</v>
      </c>
      <c r="AL2592" s="4">
        <v>0</v>
      </c>
      <c r="AM2592" s="4">
        <v>0</v>
      </c>
      <c r="AN2592" s="4">
        <v>0</v>
      </c>
      <c r="AO2592" s="4">
        <v>-22287</v>
      </c>
      <c r="AP2592" s="4">
        <v>-22287</v>
      </c>
      <c r="AQ2592" s="4">
        <v>0</v>
      </c>
      <c r="AR2592" s="4">
        <v>152748</v>
      </c>
      <c r="AS2592" s="1" t="s">
        <v>52</v>
      </c>
      <c r="AT2592" s="9">
        <f t="shared" si="1186"/>
        <v>43463</v>
      </c>
      <c r="AU2592" s="9">
        <f t="shared" si="1187"/>
        <v>43435</v>
      </c>
      <c r="AV2592" s="9">
        <v>44798</v>
      </c>
      <c r="AW2592" s="11">
        <f t="shared" si="1188"/>
        <v>3.6575342465753424</v>
      </c>
      <c r="AX2592">
        <v>10</v>
      </c>
      <c r="AY2592" s="12">
        <v>0.05</v>
      </c>
      <c r="AZ2592">
        <f t="shared" si="1189"/>
        <v>9.5000000000000001E-2</v>
      </c>
      <c r="BA2592" s="13">
        <f t="shared" si="1190"/>
        <v>175035</v>
      </c>
      <c r="BB2592" s="17" t="s">
        <v>1877</v>
      </c>
      <c r="BC2592">
        <f>MATCH(BB2592,MONTHLY_INDEX!$A:$A,0)</f>
        <v>642</v>
      </c>
      <c r="BD2592">
        <f>MATCH(AU2592,MONTHLY_INDEX!$1:$1,0)</f>
        <v>84</v>
      </c>
      <c r="BE2592">
        <f>INDEX(MONTHLY_INDEX!$1:$1048576,Final!BC2592,Final!BD2592)</f>
        <v>79.3</v>
      </c>
      <c r="BF2592">
        <f>MATCH($BF$1,MONTHLY_INDEX!$1:$1,0)</f>
        <v>127</v>
      </c>
      <c r="BG2592">
        <f>INDEX(MONTHLY_INDEX!$1:$1048576,Final!BC2592,Final!BF2592)</f>
        <v>94</v>
      </c>
      <c r="BH2592" s="23">
        <f t="shared" si="1198"/>
        <v>0.18537200504413623</v>
      </c>
      <c r="BI2592" s="14">
        <f t="shared" si="1199"/>
        <v>207481.5889029004</v>
      </c>
      <c r="BJ2592" s="14">
        <f t="shared" si="1200"/>
        <v>72092.746609891343</v>
      </c>
      <c r="BK2592" s="15">
        <f t="shared" si="1191"/>
        <v>135388.84229300905</v>
      </c>
      <c r="BL2592" s="52">
        <v>0</v>
      </c>
      <c r="BM2592" s="15">
        <f t="shared" si="1201"/>
        <v>135388.84229300905</v>
      </c>
    </row>
    <row r="2593" spans="1:65">
      <c r="A2593" s="8">
        <v>2591</v>
      </c>
      <c r="B2593" s="1" t="s">
        <v>44</v>
      </c>
      <c r="C2593" s="1">
        <v>1500</v>
      </c>
      <c r="D2593" s="1" t="s">
        <v>60</v>
      </c>
      <c r="E2593" s="1">
        <v>150000102</v>
      </c>
      <c r="F2593" s="1" t="s">
        <v>60</v>
      </c>
      <c r="G2593" s="1" t="s">
        <v>105</v>
      </c>
      <c r="H2593" s="1">
        <v>17</v>
      </c>
      <c r="I2593" s="1" t="s">
        <v>213</v>
      </c>
      <c r="J2593" s="1" t="s">
        <v>49</v>
      </c>
      <c r="K2593" s="1">
        <v>17406001</v>
      </c>
      <c r="L2593" s="1" t="s">
        <v>50</v>
      </c>
      <c r="M2593" s="1" t="s">
        <v>51</v>
      </c>
      <c r="N2593" s="1" t="s">
        <v>64</v>
      </c>
      <c r="O2593" s="1" t="s">
        <v>65</v>
      </c>
      <c r="P2593" s="1" t="s">
        <v>66</v>
      </c>
      <c r="Q2593" s="1" t="s">
        <v>67</v>
      </c>
      <c r="R2593" s="1" t="s">
        <v>87</v>
      </c>
      <c r="S2593" s="1" t="s">
        <v>88</v>
      </c>
      <c r="T2593" s="2">
        <v>43463</v>
      </c>
      <c r="U2593" s="2">
        <v>43463</v>
      </c>
      <c r="V2593" s="1" t="s">
        <v>52</v>
      </c>
      <c r="W2593" s="3">
        <v>1</v>
      </c>
      <c r="X2593" s="1" t="s">
        <v>53</v>
      </c>
      <c r="Y2593" s="4">
        <v>132796</v>
      </c>
      <c r="Z2593" s="4">
        <v>-15525</v>
      </c>
      <c r="AA2593" s="4">
        <v>0</v>
      </c>
      <c r="AB2593" s="4">
        <v>0</v>
      </c>
      <c r="AC2593" s="4">
        <v>0</v>
      </c>
      <c r="AD2593" s="4">
        <v>132796</v>
      </c>
      <c r="AE2593" s="5">
        <v>1555</v>
      </c>
      <c r="AF2593" s="1" t="s">
        <v>70</v>
      </c>
      <c r="AG2593" s="1" t="s">
        <v>71</v>
      </c>
      <c r="AH2593" s="1" t="s">
        <v>89</v>
      </c>
      <c r="AI2593" s="1" t="s">
        <v>57</v>
      </c>
      <c r="AJ2593" s="5">
        <v>10950</v>
      </c>
      <c r="AK2593" s="4">
        <v>-1383</v>
      </c>
      <c r="AL2593" s="4">
        <v>0</v>
      </c>
      <c r="AM2593" s="4">
        <v>0</v>
      </c>
      <c r="AN2593" s="4">
        <v>0</v>
      </c>
      <c r="AO2593" s="4">
        <v>-16908</v>
      </c>
      <c r="AP2593" s="4">
        <v>-16908</v>
      </c>
      <c r="AQ2593" s="4">
        <v>0</v>
      </c>
      <c r="AR2593" s="4">
        <v>115888</v>
      </c>
      <c r="AS2593" s="1" t="s">
        <v>52</v>
      </c>
      <c r="AT2593" s="9">
        <f t="shared" si="1186"/>
        <v>43463</v>
      </c>
      <c r="AU2593" s="9">
        <f t="shared" si="1187"/>
        <v>43435</v>
      </c>
      <c r="AV2593" s="9">
        <v>44798</v>
      </c>
      <c r="AW2593" s="11">
        <f t="shared" si="1188"/>
        <v>3.6575342465753424</v>
      </c>
      <c r="AX2593">
        <v>10</v>
      </c>
      <c r="AY2593" s="12">
        <v>0.05</v>
      </c>
      <c r="AZ2593">
        <f t="shared" si="1189"/>
        <v>9.5000000000000001E-2</v>
      </c>
      <c r="BA2593" s="13">
        <f t="shared" si="1190"/>
        <v>132796</v>
      </c>
      <c r="BB2593" s="17" t="s">
        <v>2189</v>
      </c>
      <c r="BC2593">
        <f>MATCH(BB2593,MONTHLY_INDEX!$A:$A,0)</f>
        <v>798</v>
      </c>
      <c r="BD2593">
        <f>MATCH(AU2593,MONTHLY_INDEX!$1:$1,0)</f>
        <v>84</v>
      </c>
      <c r="BE2593">
        <f>INDEX(MONTHLY_INDEX!$1:$1048576,Final!BC2593,Final!BD2593)</f>
        <v>96</v>
      </c>
      <c r="BF2593">
        <f>MATCH($BF$1,MONTHLY_INDEX!$1:$1,0)</f>
        <v>127</v>
      </c>
      <c r="BG2593">
        <f>INDEX(MONTHLY_INDEX!$1:$1048576,Final!BC2593,Final!BF2593)</f>
        <v>95.3</v>
      </c>
      <c r="BH2593" s="23">
        <f t="shared" si="1198"/>
        <v>-7.2916666666666963E-3</v>
      </c>
      <c r="BI2593" s="14">
        <f t="shared" si="1199"/>
        <v>131827.69583333333</v>
      </c>
      <c r="BJ2593" s="14">
        <f t="shared" si="1200"/>
        <v>45805.609654965752</v>
      </c>
      <c r="BK2593" s="15">
        <f t="shared" si="1191"/>
        <v>86022.086178367579</v>
      </c>
      <c r="BL2593" s="52">
        <v>0</v>
      </c>
      <c r="BM2593" s="15">
        <f t="shared" si="1201"/>
        <v>86022.086178367579</v>
      </c>
    </row>
    <row r="2594" spans="1:65">
      <c r="A2594" s="8">
        <v>2592</v>
      </c>
      <c r="B2594" s="1" t="s">
        <v>44</v>
      </c>
      <c r="C2594" s="1">
        <v>1500</v>
      </c>
      <c r="D2594" s="1" t="s">
        <v>60</v>
      </c>
      <c r="E2594" s="1">
        <v>150000102</v>
      </c>
      <c r="F2594" s="1" t="s">
        <v>60</v>
      </c>
      <c r="G2594" s="1" t="s">
        <v>106</v>
      </c>
      <c r="H2594" s="1">
        <v>18</v>
      </c>
      <c r="I2594" s="1" t="s">
        <v>213</v>
      </c>
      <c r="J2594" s="1" t="s">
        <v>49</v>
      </c>
      <c r="K2594" s="1">
        <v>17406001</v>
      </c>
      <c r="L2594" s="1" t="s">
        <v>50</v>
      </c>
      <c r="M2594" s="1" t="s">
        <v>51</v>
      </c>
      <c r="N2594" s="1" t="s">
        <v>64</v>
      </c>
      <c r="O2594" s="1" t="s">
        <v>65</v>
      </c>
      <c r="P2594" s="1" t="s">
        <v>66</v>
      </c>
      <c r="Q2594" s="1" t="s">
        <v>67</v>
      </c>
      <c r="R2594" s="1" t="s">
        <v>87</v>
      </c>
      <c r="S2594" s="1" t="s">
        <v>88</v>
      </c>
      <c r="T2594" s="2">
        <v>43463</v>
      </c>
      <c r="U2594" s="2">
        <v>43463</v>
      </c>
      <c r="V2594" s="1" t="s">
        <v>52</v>
      </c>
      <c r="W2594" s="3">
        <v>1</v>
      </c>
      <c r="X2594" s="1" t="s">
        <v>53</v>
      </c>
      <c r="Y2594" s="4">
        <v>469552</v>
      </c>
      <c r="Z2594" s="4">
        <v>-54903</v>
      </c>
      <c r="AA2594" s="4">
        <v>0</v>
      </c>
      <c r="AB2594" s="4">
        <v>0</v>
      </c>
      <c r="AC2594" s="4">
        <v>0</v>
      </c>
      <c r="AD2594" s="4">
        <v>469552</v>
      </c>
      <c r="AE2594" s="5">
        <v>1555</v>
      </c>
      <c r="AF2594" s="1" t="s">
        <v>70</v>
      </c>
      <c r="AG2594" s="1" t="s">
        <v>71</v>
      </c>
      <c r="AH2594" s="1" t="s">
        <v>89</v>
      </c>
      <c r="AI2594" s="1" t="s">
        <v>57</v>
      </c>
      <c r="AJ2594" s="5">
        <v>10950</v>
      </c>
      <c r="AK2594" s="4">
        <v>-4889</v>
      </c>
      <c r="AL2594" s="4">
        <v>0</v>
      </c>
      <c r="AM2594" s="4">
        <v>0</v>
      </c>
      <c r="AN2594" s="4">
        <v>0</v>
      </c>
      <c r="AO2594" s="4">
        <v>-59792</v>
      </c>
      <c r="AP2594" s="4">
        <v>-59792</v>
      </c>
      <c r="AQ2594" s="4">
        <v>0</v>
      </c>
      <c r="AR2594" s="4">
        <v>409760</v>
      </c>
      <c r="AS2594" s="1" t="s">
        <v>52</v>
      </c>
      <c r="AT2594" s="9">
        <f t="shared" si="1186"/>
        <v>43463</v>
      </c>
      <c r="AU2594" s="9">
        <f t="shared" si="1187"/>
        <v>43435</v>
      </c>
      <c r="AV2594" s="9">
        <v>44798</v>
      </c>
      <c r="AW2594" s="11">
        <f t="shared" si="1188"/>
        <v>3.6575342465753424</v>
      </c>
      <c r="AX2594">
        <v>10</v>
      </c>
      <c r="AY2594" s="12">
        <v>0.05</v>
      </c>
      <c r="AZ2594">
        <f t="shared" si="1189"/>
        <v>9.5000000000000001E-2</v>
      </c>
      <c r="BA2594" s="13">
        <f t="shared" si="1190"/>
        <v>469552</v>
      </c>
      <c r="BB2594" s="17" t="s">
        <v>1871</v>
      </c>
      <c r="BC2594">
        <f>MATCH(BB2594,MONTHLY_INDEX!$A:$A,0)</f>
        <v>639</v>
      </c>
      <c r="BD2594">
        <f>MATCH(AU2594,MONTHLY_INDEX!$1:$1,0)</f>
        <v>84</v>
      </c>
      <c r="BE2594">
        <f>INDEX(MONTHLY_INDEX!$1:$1048576,Final!BC2594,Final!BD2594)</f>
        <v>111.6</v>
      </c>
      <c r="BF2594">
        <f>MATCH($BF$1,MONTHLY_INDEX!$1:$1,0)</f>
        <v>127</v>
      </c>
      <c r="BG2594">
        <f>INDEX(MONTHLY_INDEX!$1:$1048576,Final!BC2594,Final!BF2594)</f>
        <v>116.2</v>
      </c>
      <c r="BH2594" s="23">
        <f t="shared" si="1198"/>
        <v>4.1218637992831618E-2</v>
      </c>
      <c r="BI2594" s="14">
        <f t="shared" si="1199"/>
        <v>488906.29390681011</v>
      </c>
      <c r="BJ2594" s="14">
        <f t="shared" si="1200"/>
        <v>169878.19376638683</v>
      </c>
      <c r="BK2594" s="15">
        <f t="shared" si="1191"/>
        <v>319028.10014042328</v>
      </c>
      <c r="BL2594" s="52">
        <v>0</v>
      </c>
      <c r="BM2594" s="15">
        <f t="shared" si="1201"/>
        <v>319028.10014042328</v>
      </c>
    </row>
    <row r="2595" spans="1:65">
      <c r="A2595" s="8">
        <v>2593</v>
      </c>
      <c r="B2595" s="1" t="s">
        <v>44</v>
      </c>
      <c r="C2595" s="1">
        <v>1500</v>
      </c>
      <c r="D2595" s="1" t="s">
        <v>60</v>
      </c>
      <c r="E2595" s="1">
        <v>150000102</v>
      </c>
      <c r="F2595" s="1" t="s">
        <v>60</v>
      </c>
      <c r="G2595" s="1" t="s">
        <v>107</v>
      </c>
      <c r="H2595" s="1">
        <v>19</v>
      </c>
      <c r="I2595" s="1" t="s">
        <v>213</v>
      </c>
      <c r="J2595" s="1" t="s">
        <v>49</v>
      </c>
      <c r="K2595" s="1">
        <v>17406001</v>
      </c>
      <c r="L2595" s="1" t="s">
        <v>50</v>
      </c>
      <c r="M2595" s="1" t="s">
        <v>51</v>
      </c>
      <c r="N2595" s="1" t="s">
        <v>64</v>
      </c>
      <c r="O2595" s="1" t="s">
        <v>65</v>
      </c>
      <c r="P2595" s="1" t="s">
        <v>66</v>
      </c>
      <c r="Q2595" s="1" t="s">
        <v>67</v>
      </c>
      <c r="R2595" s="1" t="s">
        <v>87</v>
      </c>
      <c r="S2595" s="1" t="s">
        <v>88</v>
      </c>
      <c r="T2595" s="2">
        <v>43463</v>
      </c>
      <c r="U2595" s="2">
        <v>43463</v>
      </c>
      <c r="V2595" s="1" t="s">
        <v>52</v>
      </c>
      <c r="W2595" s="3">
        <v>1</v>
      </c>
      <c r="X2595" s="1" t="s">
        <v>53</v>
      </c>
      <c r="Y2595" s="4">
        <v>6861326</v>
      </c>
      <c r="Z2595" s="4">
        <v>-802271</v>
      </c>
      <c r="AA2595" s="4">
        <v>0</v>
      </c>
      <c r="AB2595" s="4">
        <v>0</v>
      </c>
      <c r="AC2595" s="4">
        <v>0</v>
      </c>
      <c r="AD2595" s="4">
        <v>6861326</v>
      </c>
      <c r="AE2595" s="5">
        <v>1555</v>
      </c>
      <c r="AF2595" s="1" t="s">
        <v>70</v>
      </c>
      <c r="AG2595" s="1" t="s">
        <v>71</v>
      </c>
      <c r="AH2595" s="1" t="s">
        <v>89</v>
      </c>
      <c r="AI2595" s="1" t="s">
        <v>57</v>
      </c>
      <c r="AJ2595" s="5">
        <v>10950</v>
      </c>
      <c r="AK2595" s="4">
        <v>-71435</v>
      </c>
      <c r="AL2595" s="4">
        <v>0</v>
      </c>
      <c r="AM2595" s="4">
        <v>0</v>
      </c>
      <c r="AN2595" s="4">
        <v>0</v>
      </c>
      <c r="AO2595" s="4">
        <v>-873706</v>
      </c>
      <c r="AP2595" s="4">
        <v>-873706</v>
      </c>
      <c r="AQ2595" s="4">
        <v>0</v>
      </c>
      <c r="AR2595" s="4">
        <v>5987620</v>
      </c>
      <c r="AS2595" s="1" t="s">
        <v>52</v>
      </c>
      <c r="AT2595" s="9">
        <f t="shared" si="1186"/>
        <v>43463</v>
      </c>
      <c r="AU2595" s="9">
        <f t="shared" si="1187"/>
        <v>43435</v>
      </c>
      <c r="AV2595" s="9">
        <v>44798</v>
      </c>
      <c r="AW2595" s="11">
        <f t="shared" si="1188"/>
        <v>3.6575342465753424</v>
      </c>
      <c r="AX2595">
        <v>10</v>
      </c>
      <c r="AY2595" s="12">
        <v>0.05</v>
      </c>
      <c r="AZ2595">
        <f t="shared" si="1189"/>
        <v>9.5000000000000001E-2</v>
      </c>
      <c r="BA2595" s="13">
        <f t="shared" si="1190"/>
        <v>6861326</v>
      </c>
      <c r="BI2595" s="14">
        <f t="shared" ref="BI2595:BI2597" si="1202">AR2595</f>
        <v>5987620</v>
      </c>
      <c r="BJ2595" s="14">
        <v>0</v>
      </c>
      <c r="BK2595" s="14">
        <f t="shared" ref="BK2595:BK2597" si="1203">AR2595</f>
        <v>5987620</v>
      </c>
      <c r="BL2595" s="52">
        <v>0</v>
      </c>
      <c r="BM2595" s="15">
        <f t="shared" ref="BM2595:BM2597" si="1204">AR2595</f>
        <v>5987620</v>
      </c>
    </row>
    <row r="2596" spans="1:65">
      <c r="A2596" s="8">
        <v>2594</v>
      </c>
      <c r="B2596" s="1" t="s">
        <v>44</v>
      </c>
      <c r="C2596" s="1">
        <v>1500</v>
      </c>
      <c r="D2596" s="1" t="s">
        <v>60</v>
      </c>
      <c r="E2596" s="1">
        <v>150000102</v>
      </c>
      <c r="F2596" s="1" t="s">
        <v>60</v>
      </c>
      <c r="G2596" s="1" t="s">
        <v>108</v>
      </c>
      <c r="H2596" s="1">
        <v>20</v>
      </c>
      <c r="I2596" s="1" t="s">
        <v>213</v>
      </c>
      <c r="J2596" s="1" t="s">
        <v>49</v>
      </c>
      <c r="K2596" s="1">
        <v>17406001</v>
      </c>
      <c r="L2596" s="1" t="s">
        <v>50</v>
      </c>
      <c r="M2596" s="1" t="s">
        <v>51</v>
      </c>
      <c r="N2596" s="1" t="s">
        <v>64</v>
      </c>
      <c r="O2596" s="1" t="s">
        <v>65</v>
      </c>
      <c r="P2596" s="1" t="s">
        <v>66</v>
      </c>
      <c r="Q2596" s="1" t="s">
        <v>67</v>
      </c>
      <c r="R2596" s="1" t="s">
        <v>87</v>
      </c>
      <c r="S2596" s="1" t="s">
        <v>88</v>
      </c>
      <c r="T2596" s="2">
        <v>43463</v>
      </c>
      <c r="U2596" s="2">
        <v>43463</v>
      </c>
      <c r="V2596" s="1" t="s">
        <v>52</v>
      </c>
      <c r="W2596" s="3">
        <v>1</v>
      </c>
      <c r="X2596" s="1" t="s">
        <v>53</v>
      </c>
      <c r="Y2596" s="4">
        <v>5552065</v>
      </c>
      <c r="Z2596" s="4">
        <v>-649185</v>
      </c>
      <c r="AA2596" s="4">
        <v>0</v>
      </c>
      <c r="AB2596" s="4">
        <v>0</v>
      </c>
      <c r="AC2596" s="4">
        <v>0</v>
      </c>
      <c r="AD2596" s="4">
        <v>5552065</v>
      </c>
      <c r="AE2596" s="5">
        <v>1555</v>
      </c>
      <c r="AF2596" s="1" t="s">
        <v>70</v>
      </c>
      <c r="AG2596" s="1" t="s">
        <v>71</v>
      </c>
      <c r="AH2596" s="1" t="s">
        <v>89</v>
      </c>
      <c r="AI2596" s="1" t="s">
        <v>57</v>
      </c>
      <c r="AJ2596" s="5">
        <v>10950</v>
      </c>
      <c r="AK2596" s="4">
        <v>-57804</v>
      </c>
      <c r="AL2596" s="4">
        <v>0</v>
      </c>
      <c r="AM2596" s="4">
        <v>0</v>
      </c>
      <c r="AN2596" s="4">
        <v>0</v>
      </c>
      <c r="AO2596" s="4">
        <v>-706989</v>
      </c>
      <c r="AP2596" s="4">
        <v>-706989</v>
      </c>
      <c r="AQ2596" s="4">
        <v>0</v>
      </c>
      <c r="AR2596" s="4">
        <v>4845076</v>
      </c>
      <c r="AS2596" s="1" t="s">
        <v>52</v>
      </c>
      <c r="AT2596" s="9">
        <f t="shared" si="1186"/>
        <v>43463</v>
      </c>
      <c r="AU2596" s="9">
        <f t="shared" si="1187"/>
        <v>43435</v>
      </c>
      <c r="AV2596" s="9">
        <v>44798</v>
      </c>
      <c r="AW2596" s="11">
        <f t="shared" si="1188"/>
        <v>3.6575342465753424</v>
      </c>
      <c r="AX2596">
        <v>10</v>
      </c>
      <c r="AY2596" s="12">
        <v>0.05</v>
      </c>
      <c r="AZ2596">
        <f t="shared" si="1189"/>
        <v>9.5000000000000001E-2</v>
      </c>
      <c r="BA2596" s="13">
        <f t="shared" si="1190"/>
        <v>5552065</v>
      </c>
      <c r="BI2596" s="14">
        <f t="shared" si="1202"/>
        <v>4845076</v>
      </c>
      <c r="BJ2596" s="14">
        <v>0</v>
      </c>
      <c r="BK2596" s="14">
        <f t="shared" si="1203"/>
        <v>4845076</v>
      </c>
      <c r="BL2596" s="52">
        <v>0</v>
      </c>
      <c r="BM2596" s="15">
        <f t="shared" si="1204"/>
        <v>4845076</v>
      </c>
    </row>
    <row r="2597" spans="1:65">
      <c r="A2597" s="8">
        <v>2595</v>
      </c>
      <c r="B2597" s="1" t="s">
        <v>44</v>
      </c>
      <c r="C2597" s="1">
        <v>1500</v>
      </c>
      <c r="D2597" s="1" t="s">
        <v>60</v>
      </c>
      <c r="E2597" s="1">
        <v>150000102</v>
      </c>
      <c r="F2597" s="1" t="s">
        <v>60</v>
      </c>
      <c r="G2597" s="1" t="s">
        <v>109</v>
      </c>
      <c r="H2597" s="1">
        <v>21</v>
      </c>
      <c r="I2597" s="1" t="s">
        <v>213</v>
      </c>
      <c r="J2597" s="1" t="s">
        <v>49</v>
      </c>
      <c r="K2597" s="1">
        <v>17406001</v>
      </c>
      <c r="L2597" s="1" t="s">
        <v>50</v>
      </c>
      <c r="M2597" s="1" t="s">
        <v>51</v>
      </c>
      <c r="N2597" s="1" t="s">
        <v>64</v>
      </c>
      <c r="O2597" s="1" t="s">
        <v>65</v>
      </c>
      <c r="P2597" s="1" t="s">
        <v>66</v>
      </c>
      <c r="Q2597" s="1" t="s">
        <v>67</v>
      </c>
      <c r="R2597" s="1" t="s">
        <v>87</v>
      </c>
      <c r="S2597" s="1" t="s">
        <v>88</v>
      </c>
      <c r="T2597" s="2">
        <v>43463</v>
      </c>
      <c r="U2597" s="2">
        <v>43463</v>
      </c>
      <c r="V2597" s="1" t="s">
        <v>52</v>
      </c>
      <c r="W2597" s="3">
        <v>1</v>
      </c>
      <c r="X2597" s="1" t="s">
        <v>53</v>
      </c>
      <c r="Y2597" s="4">
        <v>1950695</v>
      </c>
      <c r="Z2597" s="4">
        <v>-228806</v>
      </c>
      <c r="AA2597" s="4">
        <v>0</v>
      </c>
      <c r="AB2597" s="4">
        <v>0</v>
      </c>
      <c r="AC2597" s="4">
        <v>0</v>
      </c>
      <c r="AD2597" s="4">
        <v>1950695</v>
      </c>
      <c r="AE2597" s="5">
        <v>1555</v>
      </c>
      <c r="AF2597" s="1" t="s">
        <v>70</v>
      </c>
      <c r="AG2597" s="1" t="s">
        <v>71</v>
      </c>
      <c r="AH2597" s="1" t="s">
        <v>89</v>
      </c>
      <c r="AI2597" s="1" t="s">
        <v>57</v>
      </c>
      <c r="AJ2597" s="5">
        <v>10950</v>
      </c>
      <c r="AK2597" s="4">
        <v>-20300</v>
      </c>
      <c r="AL2597" s="4">
        <v>0</v>
      </c>
      <c r="AM2597" s="4">
        <v>0</v>
      </c>
      <c r="AN2597" s="4">
        <v>0</v>
      </c>
      <c r="AO2597" s="4">
        <v>-249106</v>
      </c>
      <c r="AP2597" s="4">
        <v>-249106</v>
      </c>
      <c r="AQ2597" s="4">
        <v>0</v>
      </c>
      <c r="AR2597" s="4">
        <v>1701589</v>
      </c>
      <c r="AS2597" s="1" t="s">
        <v>52</v>
      </c>
      <c r="AT2597" s="9">
        <f t="shared" si="1186"/>
        <v>43463</v>
      </c>
      <c r="AU2597" s="9">
        <f t="shared" si="1187"/>
        <v>43435</v>
      </c>
      <c r="AV2597" s="9">
        <v>44798</v>
      </c>
      <c r="AW2597" s="11">
        <f t="shared" si="1188"/>
        <v>3.6575342465753424</v>
      </c>
      <c r="AX2597">
        <v>10</v>
      </c>
      <c r="AY2597" s="12">
        <v>0.05</v>
      </c>
      <c r="AZ2597">
        <f t="shared" si="1189"/>
        <v>9.5000000000000001E-2</v>
      </c>
      <c r="BA2597" s="13">
        <f t="shared" si="1190"/>
        <v>1950695</v>
      </c>
      <c r="BI2597" s="14">
        <f t="shared" si="1202"/>
        <v>1701589</v>
      </c>
      <c r="BJ2597" s="14">
        <v>0</v>
      </c>
      <c r="BK2597" s="14">
        <f t="shared" si="1203"/>
        <v>1701589</v>
      </c>
      <c r="BL2597" s="52">
        <v>0</v>
      </c>
      <c r="BM2597" s="15">
        <f t="shared" si="1204"/>
        <v>1701589</v>
      </c>
    </row>
    <row r="2598" spans="1:65">
      <c r="A2598" s="8">
        <v>2596</v>
      </c>
      <c r="B2598" s="1" t="s">
        <v>44</v>
      </c>
      <c r="C2598" s="1">
        <v>1500</v>
      </c>
      <c r="D2598" s="1" t="s">
        <v>60</v>
      </c>
      <c r="E2598" s="1">
        <v>150000102</v>
      </c>
      <c r="F2598" s="1" t="s">
        <v>60</v>
      </c>
      <c r="G2598" s="1" t="s">
        <v>110</v>
      </c>
      <c r="H2598" s="1">
        <v>22</v>
      </c>
      <c r="I2598" s="1" t="s">
        <v>213</v>
      </c>
      <c r="J2598" s="1" t="s">
        <v>49</v>
      </c>
      <c r="K2598" s="1">
        <v>17406001</v>
      </c>
      <c r="L2598" s="1" t="s">
        <v>50</v>
      </c>
      <c r="M2598" s="1" t="s">
        <v>51</v>
      </c>
      <c r="N2598" s="1" t="s">
        <v>64</v>
      </c>
      <c r="O2598" s="1" t="s">
        <v>65</v>
      </c>
      <c r="P2598" s="1" t="s">
        <v>66</v>
      </c>
      <c r="Q2598" s="1" t="s">
        <v>67</v>
      </c>
      <c r="R2598" s="1" t="s">
        <v>87</v>
      </c>
      <c r="S2598" s="1" t="s">
        <v>88</v>
      </c>
      <c r="T2598" s="2">
        <v>43463</v>
      </c>
      <c r="U2598" s="2">
        <v>43463</v>
      </c>
      <c r="V2598" s="1" t="s">
        <v>52</v>
      </c>
      <c r="W2598" s="3">
        <v>1</v>
      </c>
      <c r="X2598" s="1" t="s">
        <v>53</v>
      </c>
      <c r="Y2598" s="4">
        <v>16789210</v>
      </c>
      <c r="Z2598" s="4">
        <v>-1963105</v>
      </c>
      <c r="AA2598" s="4">
        <v>0</v>
      </c>
      <c r="AB2598" s="4">
        <v>0</v>
      </c>
      <c r="AC2598" s="4">
        <v>0</v>
      </c>
      <c r="AD2598" s="4">
        <v>16789210</v>
      </c>
      <c r="AE2598" s="5">
        <v>1555</v>
      </c>
      <c r="AF2598" s="1" t="s">
        <v>70</v>
      </c>
      <c r="AG2598" s="1" t="s">
        <v>71</v>
      </c>
      <c r="AH2598" s="1" t="s">
        <v>89</v>
      </c>
      <c r="AI2598" s="1" t="s">
        <v>57</v>
      </c>
      <c r="AJ2598" s="5">
        <v>10950</v>
      </c>
      <c r="AK2598" s="4">
        <v>-174797</v>
      </c>
      <c r="AL2598" s="4">
        <v>0</v>
      </c>
      <c r="AM2598" s="4">
        <v>0</v>
      </c>
      <c r="AN2598" s="4">
        <v>0</v>
      </c>
      <c r="AO2598" s="4">
        <v>-2137902</v>
      </c>
      <c r="AP2598" s="4">
        <v>-2137902</v>
      </c>
      <c r="AQ2598" s="4">
        <v>0</v>
      </c>
      <c r="AR2598" s="4">
        <v>14651308</v>
      </c>
      <c r="AS2598" s="1" t="s">
        <v>52</v>
      </c>
      <c r="AT2598" s="9">
        <f t="shared" si="1186"/>
        <v>43463</v>
      </c>
      <c r="AU2598" s="9">
        <f t="shared" si="1187"/>
        <v>43435</v>
      </c>
      <c r="AV2598" s="9">
        <v>44798</v>
      </c>
      <c r="AW2598" s="11">
        <f t="shared" si="1188"/>
        <v>3.6575342465753424</v>
      </c>
      <c r="AX2598">
        <v>25</v>
      </c>
      <c r="AY2598" s="12">
        <v>0.05</v>
      </c>
      <c r="AZ2598">
        <f t="shared" si="1189"/>
        <v>3.7999999999999999E-2</v>
      </c>
      <c r="BA2598" s="13">
        <f t="shared" si="1190"/>
        <v>16789210</v>
      </c>
      <c r="BB2598" s="17" t="s">
        <v>2189</v>
      </c>
      <c r="BC2598">
        <f>MATCH(BB2598,MONTHLY_INDEX!$A:$A,0)</f>
        <v>798</v>
      </c>
      <c r="BD2598">
        <f>MATCH(AU2598,MONTHLY_INDEX!$1:$1,0)</f>
        <v>84</v>
      </c>
      <c r="BE2598">
        <f>INDEX(MONTHLY_INDEX!$1:$1048576,Final!BC2598,Final!BD2598)</f>
        <v>96</v>
      </c>
      <c r="BF2598">
        <f>MATCH($BF$1,MONTHLY_INDEX!$1:$1,0)</f>
        <v>127</v>
      </c>
      <c r="BG2598">
        <f>INDEX(MONTHLY_INDEX!$1:$1048576,Final!BC2598,Final!BF2598)</f>
        <v>95.3</v>
      </c>
      <c r="BH2598" s="23">
        <f>(BG2598-BE2598)/BE2598</f>
        <v>-7.2916666666666963E-3</v>
      </c>
      <c r="BI2598" s="14">
        <f>(1+BH2598)*BA2598</f>
        <v>16666788.677083332</v>
      </c>
      <c r="BJ2598" s="14">
        <f>BI2598*AZ2598*AW2598</f>
        <v>2316455.3139409246</v>
      </c>
      <c r="BK2598" s="15">
        <f t="shared" si="1191"/>
        <v>14350333.363142408</v>
      </c>
      <c r="BL2598" s="52">
        <v>0</v>
      </c>
      <c r="BM2598" s="15">
        <f>MAX((1-BL2598)*BK2598,BI2598*AY2598)</f>
        <v>14350333.363142408</v>
      </c>
    </row>
    <row r="2599" spans="1:65">
      <c r="A2599" s="8">
        <v>2597</v>
      </c>
      <c r="B2599" s="1" t="s">
        <v>44</v>
      </c>
      <c r="C2599" s="1">
        <v>1500</v>
      </c>
      <c r="D2599" s="1" t="s">
        <v>60</v>
      </c>
      <c r="E2599" s="1">
        <v>150000102</v>
      </c>
      <c r="F2599" s="1" t="s">
        <v>60</v>
      </c>
      <c r="G2599" s="1" t="s">
        <v>111</v>
      </c>
      <c r="H2599" s="1">
        <v>23</v>
      </c>
      <c r="I2599" s="1" t="s">
        <v>213</v>
      </c>
      <c r="J2599" s="1" t="s">
        <v>49</v>
      </c>
      <c r="K2599" s="1">
        <v>17406001</v>
      </c>
      <c r="L2599" s="1" t="s">
        <v>50</v>
      </c>
      <c r="M2599" s="1" t="s">
        <v>51</v>
      </c>
      <c r="N2599" s="1" t="s">
        <v>64</v>
      </c>
      <c r="O2599" s="1" t="s">
        <v>65</v>
      </c>
      <c r="P2599" s="1" t="s">
        <v>66</v>
      </c>
      <c r="Q2599" s="1" t="s">
        <v>67</v>
      </c>
      <c r="R2599" s="1" t="s">
        <v>87</v>
      </c>
      <c r="S2599" s="1" t="s">
        <v>88</v>
      </c>
      <c r="T2599" s="2">
        <v>43463</v>
      </c>
      <c r="U2599" s="2">
        <v>43463</v>
      </c>
      <c r="V2599" s="1" t="s">
        <v>52</v>
      </c>
      <c r="W2599" s="3">
        <v>1</v>
      </c>
      <c r="X2599" s="1" t="s">
        <v>53</v>
      </c>
      <c r="Y2599" s="4">
        <v>187647</v>
      </c>
      <c r="Z2599" s="4">
        <v>-21939</v>
      </c>
      <c r="AA2599" s="4">
        <v>0</v>
      </c>
      <c r="AB2599" s="4">
        <v>0</v>
      </c>
      <c r="AC2599" s="4">
        <v>0</v>
      </c>
      <c r="AD2599" s="4">
        <v>187647</v>
      </c>
      <c r="AE2599" s="5">
        <v>1555</v>
      </c>
      <c r="AF2599" s="1" t="s">
        <v>70</v>
      </c>
      <c r="AG2599" s="1" t="s">
        <v>71</v>
      </c>
      <c r="AH2599" s="1" t="s">
        <v>89</v>
      </c>
      <c r="AI2599" s="1" t="s">
        <v>57</v>
      </c>
      <c r="AJ2599" s="5">
        <v>10950</v>
      </c>
      <c r="AK2599" s="4">
        <v>-1954</v>
      </c>
      <c r="AL2599" s="4">
        <v>0</v>
      </c>
      <c r="AM2599" s="4">
        <v>0</v>
      </c>
      <c r="AN2599" s="4">
        <v>0</v>
      </c>
      <c r="AO2599" s="4">
        <v>-23893</v>
      </c>
      <c r="AP2599" s="4">
        <v>-23893</v>
      </c>
      <c r="AQ2599" s="4">
        <v>0</v>
      </c>
      <c r="AR2599" s="4">
        <v>163754</v>
      </c>
      <c r="AS2599" s="1" t="s">
        <v>52</v>
      </c>
      <c r="AT2599" s="9">
        <f t="shared" si="1186"/>
        <v>43463</v>
      </c>
      <c r="AU2599" s="9">
        <f t="shared" si="1187"/>
        <v>43435</v>
      </c>
      <c r="AV2599" s="9">
        <v>44798</v>
      </c>
      <c r="AW2599" s="11">
        <f t="shared" si="1188"/>
        <v>3.6575342465753424</v>
      </c>
      <c r="AX2599">
        <v>10</v>
      </c>
      <c r="AY2599" s="12">
        <v>0.05</v>
      </c>
      <c r="AZ2599">
        <f t="shared" si="1189"/>
        <v>9.5000000000000001E-2</v>
      </c>
      <c r="BA2599" s="13">
        <f t="shared" si="1190"/>
        <v>187647</v>
      </c>
      <c r="BI2599" s="14">
        <f t="shared" ref="BI2599:BI2603" si="1205">AR2599</f>
        <v>163754</v>
      </c>
      <c r="BJ2599" s="14">
        <v>0</v>
      </c>
      <c r="BK2599" s="14">
        <f t="shared" ref="BK2599:BK2603" si="1206">AR2599</f>
        <v>163754</v>
      </c>
      <c r="BL2599" s="52">
        <v>0</v>
      </c>
      <c r="BM2599" s="15">
        <f t="shared" ref="BM2599:BM2603" si="1207">AR2599</f>
        <v>163754</v>
      </c>
    </row>
    <row r="2600" spans="1:65">
      <c r="A2600" s="8">
        <v>2598</v>
      </c>
      <c r="B2600" s="1" t="s">
        <v>44</v>
      </c>
      <c r="C2600" s="1">
        <v>1500</v>
      </c>
      <c r="D2600" s="1" t="s">
        <v>60</v>
      </c>
      <c r="E2600" s="1">
        <v>150000102</v>
      </c>
      <c r="F2600" s="1" t="s">
        <v>112</v>
      </c>
      <c r="G2600" s="1" t="s">
        <v>113</v>
      </c>
      <c r="H2600" s="1">
        <v>24</v>
      </c>
      <c r="I2600" s="1" t="s">
        <v>213</v>
      </c>
      <c r="J2600" s="1" t="s">
        <v>49</v>
      </c>
      <c r="K2600" s="1">
        <v>17406001</v>
      </c>
      <c r="L2600" s="1" t="s">
        <v>50</v>
      </c>
      <c r="M2600" s="1" t="s">
        <v>51</v>
      </c>
      <c r="N2600" s="1" t="s">
        <v>64</v>
      </c>
      <c r="O2600" s="1" t="s">
        <v>65</v>
      </c>
      <c r="P2600" s="1" t="s">
        <v>66</v>
      </c>
      <c r="Q2600" s="1" t="s">
        <v>67</v>
      </c>
      <c r="R2600" s="1" t="s">
        <v>87</v>
      </c>
      <c r="S2600" s="1" t="s">
        <v>88</v>
      </c>
      <c r="T2600" s="2">
        <v>43463</v>
      </c>
      <c r="U2600" s="2">
        <v>43463</v>
      </c>
      <c r="V2600" s="1" t="s">
        <v>52</v>
      </c>
      <c r="W2600" s="3">
        <v>1</v>
      </c>
      <c r="X2600" s="1" t="s">
        <v>53</v>
      </c>
      <c r="Y2600" s="4">
        <v>1018616</v>
      </c>
      <c r="Z2600" s="4">
        <v>-119102.54</v>
      </c>
      <c r="AA2600" s="4">
        <v>0</v>
      </c>
      <c r="AB2600" s="4">
        <v>0</v>
      </c>
      <c r="AC2600" s="4">
        <v>0</v>
      </c>
      <c r="AD2600" s="4">
        <v>1018616</v>
      </c>
      <c r="AE2600" s="5">
        <v>1555</v>
      </c>
      <c r="AF2600" s="1" t="s">
        <v>70</v>
      </c>
      <c r="AG2600" s="1" t="s">
        <v>71</v>
      </c>
      <c r="AH2600" s="1" t="s">
        <v>89</v>
      </c>
      <c r="AI2600" s="1" t="s">
        <v>57</v>
      </c>
      <c r="AJ2600" s="5">
        <v>10950</v>
      </c>
      <c r="AK2600" s="4">
        <v>-10605</v>
      </c>
      <c r="AL2600" s="4">
        <v>0</v>
      </c>
      <c r="AM2600" s="4">
        <v>0</v>
      </c>
      <c r="AN2600" s="4">
        <v>0</v>
      </c>
      <c r="AO2600" s="4">
        <v>-129707.54</v>
      </c>
      <c r="AP2600" s="4">
        <v>-129707.54</v>
      </c>
      <c r="AQ2600" s="4">
        <v>0</v>
      </c>
      <c r="AR2600" s="4">
        <v>888908.46</v>
      </c>
      <c r="AS2600" s="1" t="s">
        <v>52</v>
      </c>
      <c r="AT2600" s="9">
        <f t="shared" si="1186"/>
        <v>43463</v>
      </c>
      <c r="AU2600" s="9">
        <f t="shared" si="1187"/>
        <v>43435</v>
      </c>
      <c r="AV2600" s="9">
        <v>44798</v>
      </c>
      <c r="AW2600" s="11">
        <f t="shared" si="1188"/>
        <v>3.6575342465753424</v>
      </c>
      <c r="AX2600">
        <v>10</v>
      </c>
      <c r="AY2600" s="12">
        <v>0.05</v>
      </c>
      <c r="AZ2600">
        <f t="shared" si="1189"/>
        <v>9.5000000000000001E-2</v>
      </c>
      <c r="BA2600" s="13">
        <f t="shared" si="1190"/>
        <v>1018616</v>
      </c>
      <c r="BB2600" s="16" t="s">
        <v>593</v>
      </c>
      <c r="BC2600" s="16" t="s">
        <v>593</v>
      </c>
      <c r="BD2600" s="16" t="s">
        <v>593</v>
      </c>
      <c r="BE2600" s="16" t="s">
        <v>593</v>
      </c>
      <c r="BF2600" s="16" t="s">
        <v>593</v>
      </c>
      <c r="BG2600" s="16" t="s">
        <v>593</v>
      </c>
      <c r="BH2600" s="16" t="s">
        <v>593</v>
      </c>
      <c r="BI2600" s="14">
        <f t="shared" si="1205"/>
        <v>888908.46</v>
      </c>
      <c r="BJ2600" s="14">
        <v>0</v>
      </c>
      <c r="BK2600" s="14">
        <f t="shared" si="1206"/>
        <v>888908.46</v>
      </c>
      <c r="BL2600" s="52">
        <v>0</v>
      </c>
      <c r="BM2600" s="15">
        <f t="shared" si="1207"/>
        <v>888908.46</v>
      </c>
    </row>
    <row r="2601" spans="1:65">
      <c r="A2601" s="8">
        <v>2599</v>
      </c>
      <c r="B2601" s="1" t="s">
        <v>44</v>
      </c>
      <c r="C2601" s="1">
        <v>1500</v>
      </c>
      <c r="D2601" s="1" t="s">
        <v>60</v>
      </c>
      <c r="E2601" s="1">
        <v>150000102</v>
      </c>
      <c r="F2601" s="1" t="s">
        <v>112</v>
      </c>
      <c r="G2601" s="1" t="s">
        <v>114</v>
      </c>
      <c r="H2601" s="1">
        <v>25</v>
      </c>
      <c r="I2601" s="1" t="s">
        <v>213</v>
      </c>
      <c r="J2601" s="1" t="s">
        <v>49</v>
      </c>
      <c r="K2601" s="1">
        <v>17406001</v>
      </c>
      <c r="L2601" s="1" t="s">
        <v>50</v>
      </c>
      <c r="M2601" s="1" t="s">
        <v>51</v>
      </c>
      <c r="N2601" s="1" t="s">
        <v>64</v>
      </c>
      <c r="O2601" s="1" t="s">
        <v>65</v>
      </c>
      <c r="P2601" s="1" t="s">
        <v>66</v>
      </c>
      <c r="Q2601" s="1" t="s">
        <v>67</v>
      </c>
      <c r="R2601" s="1" t="s">
        <v>87</v>
      </c>
      <c r="S2601" s="1" t="s">
        <v>88</v>
      </c>
      <c r="T2601" s="2">
        <v>43463</v>
      </c>
      <c r="U2601" s="2">
        <v>43463</v>
      </c>
      <c r="V2601" s="1" t="s">
        <v>52</v>
      </c>
      <c r="W2601" s="3">
        <v>1</v>
      </c>
      <c r="X2601" s="1" t="s">
        <v>53</v>
      </c>
      <c r="Y2601" s="4">
        <v>3860149</v>
      </c>
      <c r="Z2601" s="4">
        <v>-451352.95</v>
      </c>
      <c r="AA2601" s="4">
        <v>0</v>
      </c>
      <c r="AB2601" s="4">
        <v>0</v>
      </c>
      <c r="AC2601" s="4">
        <v>0</v>
      </c>
      <c r="AD2601" s="4">
        <v>3860149</v>
      </c>
      <c r="AE2601" s="5">
        <v>1555</v>
      </c>
      <c r="AF2601" s="1" t="s">
        <v>70</v>
      </c>
      <c r="AG2601" s="1" t="s">
        <v>71</v>
      </c>
      <c r="AH2601" s="1" t="s">
        <v>89</v>
      </c>
      <c r="AI2601" s="1" t="s">
        <v>57</v>
      </c>
      <c r="AJ2601" s="5">
        <v>10950</v>
      </c>
      <c r="AK2601" s="4">
        <v>-40189</v>
      </c>
      <c r="AL2601" s="4">
        <v>0</v>
      </c>
      <c r="AM2601" s="4">
        <v>0</v>
      </c>
      <c r="AN2601" s="4">
        <v>0</v>
      </c>
      <c r="AO2601" s="4">
        <v>-491541.95</v>
      </c>
      <c r="AP2601" s="4">
        <v>-491541.95</v>
      </c>
      <c r="AQ2601" s="4">
        <v>0</v>
      </c>
      <c r="AR2601" s="4">
        <v>3368607.05</v>
      </c>
      <c r="AS2601" s="1" t="s">
        <v>52</v>
      </c>
      <c r="AT2601" s="9">
        <f t="shared" si="1186"/>
        <v>43463</v>
      </c>
      <c r="AU2601" s="9">
        <f t="shared" si="1187"/>
        <v>43435</v>
      </c>
      <c r="AV2601" s="9">
        <v>44798</v>
      </c>
      <c r="AW2601" s="11">
        <f t="shared" si="1188"/>
        <v>3.6575342465753424</v>
      </c>
      <c r="AX2601">
        <v>10</v>
      </c>
      <c r="AY2601" s="12">
        <v>0.05</v>
      </c>
      <c r="AZ2601">
        <f t="shared" si="1189"/>
        <v>9.5000000000000001E-2</v>
      </c>
      <c r="BA2601" s="13">
        <f t="shared" si="1190"/>
        <v>3860149</v>
      </c>
      <c r="BB2601" s="16" t="s">
        <v>593</v>
      </c>
      <c r="BC2601" s="16" t="s">
        <v>593</v>
      </c>
      <c r="BD2601" s="16" t="s">
        <v>593</v>
      </c>
      <c r="BE2601" s="16" t="s">
        <v>593</v>
      </c>
      <c r="BF2601" s="16" t="s">
        <v>593</v>
      </c>
      <c r="BG2601" s="16" t="s">
        <v>593</v>
      </c>
      <c r="BH2601" s="16" t="s">
        <v>593</v>
      </c>
      <c r="BI2601" s="14">
        <f t="shared" si="1205"/>
        <v>3368607.05</v>
      </c>
      <c r="BJ2601" s="14">
        <v>0</v>
      </c>
      <c r="BK2601" s="14">
        <f t="shared" si="1206"/>
        <v>3368607.05</v>
      </c>
      <c r="BL2601" s="52">
        <v>0</v>
      </c>
      <c r="BM2601" s="15">
        <f t="shared" si="1207"/>
        <v>3368607.05</v>
      </c>
    </row>
    <row r="2602" spans="1:65">
      <c r="A2602" s="8">
        <v>2600</v>
      </c>
      <c r="B2602" s="1" t="s">
        <v>44</v>
      </c>
      <c r="C2602" s="1">
        <v>1500</v>
      </c>
      <c r="D2602" s="1" t="s">
        <v>60</v>
      </c>
      <c r="E2602" s="1">
        <v>150000102</v>
      </c>
      <c r="F2602" s="1" t="s">
        <v>60</v>
      </c>
      <c r="G2602" s="1" t="s">
        <v>115</v>
      </c>
      <c r="H2602" s="1">
        <v>26</v>
      </c>
      <c r="I2602" s="1" t="s">
        <v>213</v>
      </c>
      <c r="J2602" s="1" t="s">
        <v>49</v>
      </c>
      <c r="K2602" s="1">
        <v>17406001</v>
      </c>
      <c r="L2602" s="1" t="s">
        <v>50</v>
      </c>
      <c r="M2602" s="1" t="s">
        <v>51</v>
      </c>
      <c r="N2602" s="1" t="s">
        <v>64</v>
      </c>
      <c r="O2602" s="1" t="s">
        <v>65</v>
      </c>
      <c r="P2602" s="1" t="s">
        <v>66</v>
      </c>
      <c r="Q2602" s="1" t="s">
        <v>67</v>
      </c>
      <c r="R2602" s="1" t="s">
        <v>87</v>
      </c>
      <c r="S2602" s="1" t="s">
        <v>88</v>
      </c>
      <c r="T2602" s="2">
        <v>43463</v>
      </c>
      <c r="U2602" s="2">
        <v>43463</v>
      </c>
      <c r="V2602" s="1" t="s">
        <v>52</v>
      </c>
      <c r="W2602" s="3">
        <v>1</v>
      </c>
      <c r="X2602" s="1" t="s">
        <v>53</v>
      </c>
      <c r="Y2602" s="4">
        <v>120000</v>
      </c>
      <c r="Z2602" s="4">
        <v>-14031</v>
      </c>
      <c r="AA2602" s="4">
        <v>0</v>
      </c>
      <c r="AB2602" s="4">
        <v>0</v>
      </c>
      <c r="AC2602" s="4">
        <v>0</v>
      </c>
      <c r="AD2602" s="4">
        <v>120000</v>
      </c>
      <c r="AE2602" s="5">
        <v>1555</v>
      </c>
      <c r="AF2602" s="1" t="s">
        <v>70</v>
      </c>
      <c r="AG2602" s="1" t="s">
        <v>71</v>
      </c>
      <c r="AH2602" s="1" t="s">
        <v>89</v>
      </c>
      <c r="AI2602" s="1" t="s">
        <v>57</v>
      </c>
      <c r="AJ2602" s="5">
        <v>10950</v>
      </c>
      <c r="AK2602" s="4">
        <v>-1249</v>
      </c>
      <c r="AL2602" s="4">
        <v>0</v>
      </c>
      <c r="AM2602" s="4">
        <v>0</v>
      </c>
      <c r="AN2602" s="4">
        <v>0</v>
      </c>
      <c r="AO2602" s="4">
        <v>-15280</v>
      </c>
      <c r="AP2602" s="4">
        <v>-15280</v>
      </c>
      <c r="AQ2602" s="4">
        <v>0</v>
      </c>
      <c r="AR2602" s="4">
        <v>104720</v>
      </c>
      <c r="AS2602" s="1" t="s">
        <v>52</v>
      </c>
      <c r="AT2602" s="9">
        <f t="shared" si="1186"/>
        <v>43463</v>
      </c>
      <c r="AU2602" s="9">
        <f t="shared" si="1187"/>
        <v>43435</v>
      </c>
      <c r="AV2602" s="9">
        <v>44798</v>
      </c>
      <c r="AW2602" s="11">
        <f t="shared" si="1188"/>
        <v>3.6575342465753424</v>
      </c>
      <c r="AX2602">
        <v>10</v>
      </c>
      <c r="AY2602" s="12">
        <v>0.05</v>
      </c>
      <c r="AZ2602">
        <f t="shared" si="1189"/>
        <v>9.5000000000000001E-2</v>
      </c>
      <c r="BA2602" s="13">
        <f t="shared" si="1190"/>
        <v>120000</v>
      </c>
      <c r="BI2602" s="14">
        <f t="shared" si="1205"/>
        <v>104720</v>
      </c>
      <c r="BJ2602" s="14">
        <v>0</v>
      </c>
      <c r="BK2602" s="14">
        <f t="shared" si="1206"/>
        <v>104720</v>
      </c>
      <c r="BL2602" s="52">
        <v>0</v>
      </c>
      <c r="BM2602" s="15">
        <f t="shared" si="1207"/>
        <v>104720</v>
      </c>
    </row>
    <row r="2603" spans="1:65">
      <c r="A2603" s="8">
        <v>2601</v>
      </c>
      <c r="B2603" s="1" t="s">
        <v>44</v>
      </c>
      <c r="C2603" s="1">
        <v>1500</v>
      </c>
      <c r="D2603" s="1" t="s">
        <v>60</v>
      </c>
      <c r="E2603" s="1">
        <v>150000102</v>
      </c>
      <c r="F2603" s="1" t="s">
        <v>112</v>
      </c>
      <c r="G2603" s="1" t="s">
        <v>116</v>
      </c>
      <c r="H2603" s="1">
        <v>27</v>
      </c>
      <c r="I2603" s="1" t="s">
        <v>213</v>
      </c>
      <c r="J2603" s="1" t="s">
        <v>49</v>
      </c>
      <c r="K2603" s="1">
        <v>17406001</v>
      </c>
      <c r="L2603" s="1" t="s">
        <v>50</v>
      </c>
      <c r="M2603" s="1" t="s">
        <v>51</v>
      </c>
      <c r="N2603" s="1" t="s">
        <v>64</v>
      </c>
      <c r="O2603" s="1" t="s">
        <v>65</v>
      </c>
      <c r="P2603" s="1" t="s">
        <v>66</v>
      </c>
      <c r="Q2603" s="1" t="s">
        <v>67</v>
      </c>
      <c r="R2603" s="1" t="s">
        <v>87</v>
      </c>
      <c r="S2603" s="1" t="s">
        <v>88</v>
      </c>
      <c r="T2603" s="2">
        <v>43463</v>
      </c>
      <c r="U2603" s="2">
        <v>43463</v>
      </c>
      <c r="V2603" s="1" t="s">
        <v>52</v>
      </c>
      <c r="W2603" s="3">
        <v>1</v>
      </c>
      <c r="X2603" s="1" t="s">
        <v>53</v>
      </c>
      <c r="Y2603" s="4">
        <v>4339035</v>
      </c>
      <c r="Z2603" s="4">
        <v>-507347.51</v>
      </c>
      <c r="AA2603" s="4">
        <v>0</v>
      </c>
      <c r="AB2603" s="4">
        <v>0</v>
      </c>
      <c r="AC2603" s="4">
        <v>0</v>
      </c>
      <c r="AD2603" s="4">
        <v>4339035</v>
      </c>
      <c r="AE2603" s="5">
        <v>1555</v>
      </c>
      <c r="AF2603" s="1" t="s">
        <v>70</v>
      </c>
      <c r="AG2603" s="1" t="s">
        <v>71</v>
      </c>
      <c r="AH2603" s="1" t="s">
        <v>89</v>
      </c>
      <c r="AI2603" s="1" t="s">
        <v>57</v>
      </c>
      <c r="AJ2603" s="5">
        <v>10950</v>
      </c>
      <c r="AK2603" s="4">
        <v>-45175</v>
      </c>
      <c r="AL2603" s="4">
        <v>0</v>
      </c>
      <c r="AM2603" s="4">
        <v>0</v>
      </c>
      <c r="AN2603" s="4">
        <v>0</v>
      </c>
      <c r="AO2603" s="4">
        <v>-552522.51</v>
      </c>
      <c r="AP2603" s="4">
        <v>-552522.51</v>
      </c>
      <c r="AQ2603" s="4">
        <v>0</v>
      </c>
      <c r="AR2603" s="4">
        <v>3786512.49</v>
      </c>
      <c r="AS2603" s="1" t="s">
        <v>52</v>
      </c>
      <c r="AT2603" s="9">
        <f t="shared" si="1186"/>
        <v>43463</v>
      </c>
      <c r="AU2603" s="9">
        <f t="shared" si="1187"/>
        <v>43435</v>
      </c>
      <c r="AV2603" s="9">
        <v>44798</v>
      </c>
      <c r="AW2603" s="11">
        <f t="shared" si="1188"/>
        <v>3.6575342465753424</v>
      </c>
      <c r="AX2603">
        <v>10</v>
      </c>
      <c r="AY2603" s="12">
        <v>0.05</v>
      </c>
      <c r="AZ2603">
        <f t="shared" si="1189"/>
        <v>9.5000000000000001E-2</v>
      </c>
      <c r="BA2603" s="13">
        <f t="shared" si="1190"/>
        <v>4339035</v>
      </c>
      <c r="BB2603" s="16" t="s">
        <v>593</v>
      </c>
      <c r="BC2603" s="16" t="s">
        <v>593</v>
      </c>
      <c r="BD2603" s="16" t="s">
        <v>593</v>
      </c>
      <c r="BE2603" s="16" t="s">
        <v>593</v>
      </c>
      <c r="BF2603" s="16" t="s">
        <v>593</v>
      </c>
      <c r="BG2603" s="16" t="s">
        <v>593</v>
      </c>
      <c r="BH2603" s="16" t="s">
        <v>593</v>
      </c>
      <c r="BI2603" s="14">
        <f t="shared" si="1205"/>
        <v>3786512.49</v>
      </c>
      <c r="BJ2603" s="14">
        <v>0</v>
      </c>
      <c r="BK2603" s="14">
        <f t="shared" si="1206"/>
        <v>3786512.49</v>
      </c>
      <c r="BL2603" s="52">
        <v>0</v>
      </c>
      <c r="BM2603" s="15">
        <f t="shared" si="1207"/>
        <v>3786512.49</v>
      </c>
    </row>
    <row r="2604" spans="1:65">
      <c r="A2604" s="8">
        <v>2602</v>
      </c>
      <c r="B2604" s="1" t="s">
        <v>44</v>
      </c>
      <c r="C2604" s="1">
        <v>1500</v>
      </c>
      <c r="D2604" s="1" t="s">
        <v>60</v>
      </c>
      <c r="E2604" s="1">
        <v>150000103</v>
      </c>
      <c r="F2604" s="1" t="s">
        <v>60</v>
      </c>
      <c r="G2604" s="1" t="s">
        <v>86</v>
      </c>
      <c r="H2604" s="1">
        <v>1</v>
      </c>
      <c r="I2604" s="1" t="s">
        <v>214</v>
      </c>
      <c r="J2604" s="1" t="s">
        <v>49</v>
      </c>
      <c r="K2604" s="1">
        <v>17406001</v>
      </c>
      <c r="L2604" s="1" t="s">
        <v>50</v>
      </c>
      <c r="M2604" s="1" t="s">
        <v>51</v>
      </c>
      <c r="N2604" s="1" t="s">
        <v>64</v>
      </c>
      <c r="O2604" s="1" t="s">
        <v>65</v>
      </c>
      <c r="P2604" s="1" t="s">
        <v>66</v>
      </c>
      <c r="Q2604" s="1" t="s">
        <v>67</v>
      </c>
      <c r="R2604" s="1" t="s">
        <v>87</v>
      </c>
      <c r="S2604" s="1" t="s">
        <v>88</v>
      </c>
      <c r="T2604" s="2">
        <v>43463</v>
      </c>
      <c r="U2604" s="2">
        <v>43463</v>
      </c>
      <c r="V2604" s="1" t="s">
        <v>52</v>
      </c>
      <c r="W2604" s="3">
        <v>1</v>
      </c>
      <c r="X2604" s="1" t="s">
        <v>53</v>
      </c>
      <c r="Y2604" s="4">
        <v>892500</v>
      </c>
      <c r="Z2604" s="4">
        <v>-104356</v>
      </c>
      <c r="AA2604" s="4">
        <v>0</v>
      </c>
      <c r="AB2604" s="4">
        <v>0</v>
      </c>
      <c r="AC2604" s="4">
        <v>0</v>
      </c>
      <c r="AD2604" s="4">
        <v>892500</v>
      </c>
      <c r="AE2604" s="5">
        <v>1555</v>
      </c>
      <c r="AF2604" s="1" t="s">
        <v>70</v>
      </c>
      <c r="AG2604" s="1" t="s">
        <v>71</v>
      </c>
      <c r="AH2604" s="1" t="s">
        <v>89</v>
      </c>
      <c r="AI2604" s="1" t="s">
        <v>57</v>
      </c>
      <c r="AJ2604" s="5">
        <v>10950</v>
      </c>
      <c r="AK2604" s="4">
        <v>-9292</v>
      </c>
      <c r="AL2604" s="4">
        <v>0</v>
      </c>
      <c r="AM2604" s="4">
        <v>0</v>
      </c>
      <c r="AN2604" s="4">
        <v>0</v>
      </c>
      <c r="AO2604" s="4">
        <v>-113648</v>
      </c>
      <c r="AP2604" s="4">
        <v>-113648</v>
      </c>
      <c r="AQ2604" s="4">
        <v>0</v>
      </c>
      <c r="AR2604" s="4">
        <v>778852</v>
      </c>
      <c r="AS2604" s="1" t="s">
        <v>52</v>
      </c>
      <c r="AT2604" s="9">
        <f t="shared" si="1186"/>
        <v>43463</v>
      </c>
      <c r="AU2604" s="9">
        <f t="shared" si="1187"/>
        <v>43435</v>
      </c>
      <c r="AV2604" s="9">
        <v>44798</v>
      </c>
      <c r="AW2604" s="11">
        <f t="shared" si="1188"/>
        <v>3.6575342465753424</v>
      </c>
      <c r="AX2604">
        <v>10</v>
      </c>
      <c r="AY2604" s="12">
        <v>0.05</v>
      </c>
      <c r="AZ2604">
        <f t="shared" si="1189"/>
        <v>9.5000000000000001E-2</v>
      </c>
      <c r="BA2604" s="13">
        <f t="shared" si="1190"/>
        <v>892500</v>
      </c>
      <c r="BB2604" s="17" t="s">
        <v>1853</v>
      </c>
      <c r="BC2604">
        <f>MATCH(BB2604,MONTHLY_INDEX!$A:$A,0)</f>
        <v>630</v>
      </c>
      <c r="BD2604">
        <f>MATCH(AU2604,MONTHLY_INDEX!$1:$1,0)</f>
        <v>84</v>
      </c>
      <c r="BE2604">
        <f>INDEX(MONTHLY_INDEX!$1:$1048576,Final!BC2604,Final!BD2604)</f>
        <v>114.9</v>
      </c>
      <c r="BF2604">
        <f>MATCH($BF$1,MONTHLY_INDEX!$1:$1,0)</f>
        <v>127</v>
      </c>
      <c r="BG2604">
        <f>INDEX(MONTHLY_INDEX!$1:$1048576,Final!BC2604,Final!BF2604)</f>
        <v>151.1</v>
      </c>
      <c r="BH2604" s="23">
        <f t="shared" ref="BH2604:BH2621" si="1208">(BG2604-BE2604)/BE2604</f>
        <v>0.31505657093124445</v>
      </c>
      <c r="BI2604" s="14">
        <f t="shared" ref="BI2604:BI2621" si="1209">(1+BH2604)*BA2604</f>
        <v>1173687.9895561356</v>
      </c>
      <c r="BJ2604" s="14">
        <f t="shared" ref="BJ2604:BJ2621" si="1210">BI2604*AZ2604*AW2604</f>
        <v>407816.38157659426</v>
      </c>
      <c r="BK2604" s="15">
        <f t="shared" si="1191"/>
        <v>765871.60797954141</v>
      </c>
      <c r="BL2604" s="52">
        <v>0</v>
      </c>
      <c r="BM2604" s="15">
        <f t="shared" ref="BM2604:BM2621" si="1211">MAX((1-BL2604)*BK2604,BI2604*AY2604)</f>
        <v>765871.60797954141</v>
      </c>
    </row>
    <row r="2605" spans="1:65">
      <c r="A2605" s="8">
        <v>2603</v>
      </c>
      <c r="B2605" s="1" t="s">
        <v>44</v>
      </c>
      <c r="C2605" s="1">
        <v>1500</v>
      </c>
      <c r="D2605" s="1" t="s">
        <v>60</v>
      </c>
      <c r="E2605" s="1">
        <v>150000103</v>
      </c>
      <c r="F2605" s="1" t="s">
        <v>60</v>
      </c>
      <c r="G2605" s="1" t="s">
        <v>90</v>
      </c>
      <c r="H2605" s="1">
        <v>2</v>
      </c>
      <c r="I2605" s="1" t="s">
        <v>214</v>
      </c>
      <c r="J2605" s="1" t="s">
        <v>49</v>
      </c>
      <c r="K2605" s="1">
        <v>17406001</v>
      </c>
      <c r="L2605" s="1" t="s">
        <v>50</v>
      </c>
      <c r="M2605" s="1" t="s">
        <v>51</v>
      </c>
      <c r="N2605" s="1" t="s">
        <v>64</v>
      </c>
      <c r="O2605" s="1" t="s">
        <v>65</v>
      </c>
      <c r="P2605" s="1" t="s">
        <v>66</v>
      </c>
      <c r="Q2605" s="1" t="s">
        <v>67</v>
      </c>
      <c r="R2605" s="1" t="s">
        <v>87</v>
      </c>
      <c r="S2605" s="1" t="s">
        <v>88</v>
      </c>
      <c r="T2605" s="2">
        <v>43463</v>
      </c>
      <c r="U2605" s="2">
        <v>43463</v>
      </c>
      <c r="V2605" s="1" t="s">
        <v>52</v>
      </c>
      <c r="W2605" s="3">
        <v>1</v>
      </c>
      <c r="X2605" s="1" t="s">
        <v>53</v>
      </c>
      <c r="Y2605" s="4">
        <v>472500</v>
      </c>
      <c r="Z2605" s="4">
        <v>-55247</v>
      </c>
      <c r="AA2605" s="4">
        <v>0</v>
      </c>
      <c r="AB2605" s="4">
        <v>0</v>
      </c>
      <c r="AC2605" s="4">
        <v>0</v>
      </c>
      <c r="AD2605" s="4">
        <v>472500</v>
      </c>
      <c r="AE2605" s="5">
        <v>1555</v>
      </c>
      <c r="AF2605" s="1" t="s">
        <v>70</v>
      </c>
      <c r="AG2605" s="1" t="s">
        <v>71</v>
      </c>
      <c r="AH2605" s="1" t="s">
        <v>89</v>
      </c>
      <c r="AI2605" s="1" t="s">
        <v>57</v>
      </c>
      <c r="AJ2605" s="5">
        <v>10950</v>
      </c>
      <c r="AK2605" s="4">
        <v>-4919</v>
      </c>
      <c r="AL2605" s="4">
        <v>0</v>
      </c>
      <c r="AM2605" s="4">
        <v>0</v>
      </c>
      <c r="AN2605" s="4">
        <v>0</v>
      </c>
      <c r="AO2605" s="4">
        <v>-60166</v>
      </c>
      <c r="AP2605" s="4">
        <v>-60166</v>
      </c>
      <c r="AQ2605" s="4">
        <v>0</v>
      </c>
      <c r="AR2605" s="4">
        <v>412334</v>
      </c>
      <c r="AS2605" s="1" t="s">
        <v>52</v>
      </c>
      <c r="AT2605" s="9">
        <f t="shared" si="1186"/>
        <v>43463</v>
      </c>
      <c r="AU2605" s="9">
        <f t="shared" si="1187"/>
        <v>43435</v>
      </c>
      <c r="AV2605" s="9">
        <v>44798</v>
      </c>
      <c r="AW2605" s="11">
        <f t="shared" si="1188"/>
        <v>3.6575342465753424</v>
      </c>
      <c r="AX2605">
        <v>10</v>
      </c>
      <c r="AY2605" s="12">
        <v>0.05</v>
      </c>
      <c r="AZ2605">
        <f t="shared" si="1189"/>
        <v>9.5000000000000001E-2</v>
      </c>
      <c r="BA2605" s="13">
        <f t="shared" si="1190"/>
        <v>472500</v>
      </c>
      <c r="BB2605" s="17" t="s">
        <v>2189</v>
      </c>
      <c r="BC2605">
        <f>MATCH(BB2605,MONTHLY_INDEX!$A:$A,0)</f>
        <v>798</v>
      </c>
      <c r="BD2605">
        <f>MATCH(AU2605,MONTHLY_INDEX!$1:$1,0)</f>
        <v>84</v>
      </c>
      <c r="BE2605">
        <f>INDEX(MONTHLY_INDEX!$1:$1048576,Final!BC2605,Final!BD2605)</f>
        <v>96</v>
      </c>
      <c r="BF2605">
        <f>MATCH($BF$1,MONTHLY_INDEX!$1:$1,0)</f>
        <v>127</v>
      </c>
      <c r="BG2605">
        <f>INDEX(MONTHLY_INDEX!$1:$1048576,Final!BC2605,Final!BF2605)</f>
        <v>95.3</v>
      </c>
      <c r="BH2605" s="23">
        <f t="shared" si="1208"/>
        <v>-7.2916666666666963E-3</v>
      </c>
      <c r="BI2605" s="14">
        <f t="shared" si="1209"/>
        <v>469054.6875</v>
      </c>
      <c r="BJ2605" s="14">
        <f t="shared" si="1210"/>
        <v>162980.4403895548</v>
      </c>
      <c r="BK2605" s="15">
        <f t="shared" si="1191"/>
        <v>306074.24711044517</v>
      </c>
      <c r="BL2605" s="52">
        <v>0</v>
      </c>
      <c r="BM2605" s="15">
        <f t="shared" si="1211"/>
        <v>306074.24711044517</v>
      </c>
    </row>
    <row r="2606" spans="1:65">
      <c r="A2606" s="8">
        <v>2604</v>
      </c>
      <c r="B2606" s="1" t="s">
        <v>44</v>
      </c>
      <c r="C2606" s="1">
        <v>1500</v>
      </c>
      <c r="D2606" s="1" t="s">
        <v>60</v>
      </c>
      <c r="E2606" s="1">
        <v>150000103</v>
      </c>
      <c r="F2606" s="1" t="s">
        <v>60</v>
      </c>
      <c r="G2606" s="1" t="s">
        <v>91</v>
      </c>
      <c r="H2606" s="1">
        <v>3</v>
      </c>
      <c r="I2606" s="1" t="s">
        <v>214</v>
      </c>
      <c r="J2606" s="1" t="s">
        <v>49</v>
      </c>
      <c r="K2606" s="1">
        <v>17406001</v>
      </c>
      <c r="L2606" s="1" t="s">
        <v>50</v>
      </c>
      <c r="M2606" s="1" t="s">
        <v>51</v>
      </c>
      <c r="N2606" s="1" t="s">
        <v>64</v>
      </c>
      <c r="O2606" s="1" t="s">
        <v>65</v>
      </c>
      <c r="P2606" s="1" t="s">
        <v>66</v>
      </c>
      <c r="Q2606" s="1" t="s">
        <v>67</v>
      </c>
      <c r="R2606" s="1" t="s">
        <v>87</v>
      </c>
      <c r="S2606" s="1" t="s">
        <v>88</v>
      </c>
      <c r="T2606" s="2">
        <v>43463</v>
      </c>
      <c r="U2606" s="2">
        <v>43463</v>
      </c>
      <c r="V2606" s="1" t="s">
        <v>52</v>
      </c>
      <c r="W2606" s="3">
        <v>1</v>
      </c>
      <c r="X2606" s="1" t="s">
        <v>53</v>
      </c>
      <c r="Y2606" s="4">
        <v>637760</v>
      </c>
      <c r="Z2606" s="4">
        <v>-74569</v>
      </c>
      <c r="AA2606" s="4">
        <v>0</v>
      </c>
      <c r="AB2606" s="4">
        <v>0</v>
      </c>
      <c r="AC2606" s="4">
        <v>0</v>
      </c>
      <c r="AD2606" s="4">
        <v>637760</v>
      </c>
      <c r="AE2606" s="5">
        <v>1555</v>
      </c>
      <c r="AF2606" s="1" t="s">
        <v>70</v>
      </c>
      <c r="AG2606" s="1" t="s">
        <v>71</v>
      </c>
      <c r="AH2606" s="1" t="s">
        <v>89</v>
      </c>
      <c r="AI2606" s="1" t="s">
        <v>57</v>
      </c>
      <c r="AJ2606" s="5">
        <v>10950</v>
      </c>
      <c r="AK2606" s="4">
        <v>-6640</v>
      </c>
      <c r="AL2606" s="4">
        <v>0</v>
      </c>
      <c r="AM2606" s="4">
        <v>0</v>
      </c>
      <c r="AN2606" s="4">
        <v>0</v>
      </c>
      <c r="AO2606" s="4">
        <v>-81209</v>
      </c>
      <c r="AP2606" s="4">
        <v>-81209</v>
      </c>
      <c r="AQ2606" s="4">
        <v>0</v>
      </c>
      <c r="AR2606" s="4">
        <v>556551</v>
      </c>
      <c r="AS2606" s="1" t="s">
        <v>52</v>
      </c>
      <c r="AT2606" s="9">
        <f t="shared" si="1186"/>
        <v>43463</v>
      </c>
      <c r="AU2606" s="9">
        <f t="shared" si="1187"/>
        <v>43435</v>
      </c>
      <c r="AV2606" s="9">
        <v>44798</v>
      </c>
      <c r="AW2606" s="11">
        <f t="shared" si="1188"/>
        <v>3.6575342465753424</v>
      </c>
      <c r="AX2606">
        <v>10</v>
      </c>
      <c r="AY2606" s="12">
        <v>0.05</v>
      </c>
      <c r="AZ2606">
        <f t="shared" si="1189"/>
        <v>9.5000000000000001E-2</v>
      </c>
      <c r="BA2606" s="13">
        <f t="shared" si="1190"/>
        <v>637760</v>
      </c>
      <c r="BB2606" s="17" t="s">
        <v>2189</v>
      </c>
      <c r="BC2606">
        <f>MATCH(BB2606,MONTHLY_INDEX!$A:$A,0)</f>
        <v>798</v>
      </c>
      <c r="BD2606">
        <f>MATCH(AU2606,MONTHLY_INDEX!$1:$1,0)</f>
        <v>84</v>
      </c>
      <c r="BE2606">
        <f>INDEX(MONTHLY_INDEX!$1:$1048576,Final!BC2606,Final!BD2606)</f>
        <v>96</v>
      </c>
      <c r="BF2606">
        <f>MATCH($BF$1,MONTHLY_INDEX!$1:$1,0)</f>
        <v>127</v>
      </c>
      <c r="BG2606">
        <f>INDEX(MONTHLY_INDEX!$1:$1048576,Final!BC2606,Final!BF2606)</f>
        <v>95.3</v>
      </c>
      <c r="BH2606" s="23">
        <f t="shared" si="1208"/>
        <v>-7.2916666666666963E-3</v>
      </c>
      <c r="BI2606" s="14">
        <f t="shared" si="1209"/>
        <v>633109.66666666663</v>
      </c>
      <c r="BJ2606" s="14">
        <f t="shared" si="1210"/>
        <v>219983.92732876711</v>
      </c>
      <c r="BK2606" s="15">
        <f t="shared" si="1191"/>
        <v>413125.73933789949</v>
      </c>
      <c r="BL2606" s="52">
        <v>0</v>
      </c>
      <c r="BM2606" s="15">
        <f t="shared" si="1211"/>
        <v>413125.73933789949</v>
      </c>
    </row>
    <row r="2607" spans="1:65">
      <c r="A2607" s="8">
        <v>2605</v>
      </c>
      <c r="B2607" s="1" t="s">
        <v>44</v>
      </c>
      <c r="C2607" s="1">
        <v>1500</v>
      </c>
      <c r="D2607" s="1" t="s">
        <v>60</v>
      </c>
      <c r="E2607" s="1">
        <v>150000103</v>
      </c>
      <c r="F2607" s="1" t="s">
        <v>60</v>
      </c>
      <c r="G2607" s="1" t="s">
        <v>92</v>
      </c>
      <c r="H2607" s="1">
        <v>4</v>
      </c>
      <c r="I2607" s="1" t="s">
        <v>214</v>
      </c>
      <c r="J2607" s="1" t="s">
        <v>49</v>
      </c>
      <c r="K2607" s="1">
        <v>17406001</v>
      </c>
      <c r="L2607" s="1" t="s">
        <v>50</v>
      </c>
      <c r="M2607" s="1" t="s">
        <v>51</v>
      </c>
      <c r="N2607" s="1" t="s">
        <v>64</v>
      </c>
      <c r="O2607" s="1" t="s">
        <v>65</v>
      </c>
      <c r="P2607" s="1" t="s">
        <v>66</v>
      </c>
      <c r="Q2607" s="1" t="s">
        <v>67</v>
      </c>
      <c r="R2607" s="1" t="s">
        <v>87</v>
      </c>
      <c r="S2607" s="1" t="s">
        <v>88</v>
      </c>
      <c r="T2607" s="2">
        <v>43463</v>
      </c>
      <c r="U2607" s="2">
        <v>43463</v>
      </c>
      <c r="V2607" s="1" t="s">
        <v>52</v>
      </c>
      <c r="W2607" s="3">
        <v>1</v>
      </c>
      <c r="X2607" s="1" t="s">
        <v>53</v>
      </c>
      <c r="Y2607" s="4">
        <v>21044329</v>
      </c>
      <c r="Z2607" s="4">
        <v>-2460643</v>
      </c>
      <c r="AA2607" s="4">
        <v>0</v>
      </c>
      <c r="AB2607" s="4">
        <v>0</v>
      </c>
      <c r="AC2607" s="4">
        <v>0</v>
      </c>
      <c r="AD2607" s="4">
        <v>21044329</v>
      </c>
      <c r="AE2607" s="5">
        <v>1555</v>
      </c>
      <c r="AF2607" s="1" t="s">
        <v>70</v>
      </c>
      <c r="AG2607" s="1" t="s">
        <v>71</v>
      </c>
      <c r="AH2607" s="1" t="s">
        <v>89</v>
      </c>
      <c r="AI2607" s="1" t="s">
        <v>57</v>
      </c>
      <c r="AJ2607" s="5">
        <v>10950</v>
      </c>
      <c r="AK2607" s="4">
        <v>-219098</v>
      </c>
      <c r="AL2607" s="4">
        <v>0</v>
      </c>
      <c r="AM2607" s="4">
        <v>0</v>
      </c>
      <c r="AN2607" s="4">
        <v>0</v>
      </c>
      <c r="AO2607" s="4">
        <v>-2679741</v>
      </c>
      <c r="AP2607" s="4">
        <v>-2679741</v>
      </c>
      <c r="AQ2607" s="4">
        <v>0</v>
      </c>
      <c r="AR2607" s="4">
        <v>18364588</v>
      </c>
      <c r="AS2607" s="1" t="s">
        <v>52</v>
      </c>
      <c r="AT2607" s="9">
        <f t="shared" si="1186"/>
        <v>43463</v>
      </c>
      <c r="AU2607" s="9">
        <f t="shared" si="1187"/>
        <v>43435</v>
      </c>
      <c r="AV2607" s="9">
        <v>44798</v>
      </c>
      <c r="AW2607" s="11">
        <f t="shared" si="1188"/>
        <v>3.6575342465753424</v>
      </c>
      <c r="AX2607">
        <v>25</v>
      </c>
      <c r="AY2607" s="12">
        <v>0.05</v>
      </c>
      <c r="AZ2607">
        <f t="shared" si="1189"/>
        <v>3.7999999999999999E-2</v>
      </c>
      <c r="BA2607" s="13">
        <f t="shared" si="1190"/>
        <v>21044329</v>
      </c>
      <c r="BB2607" s="17" t="s">
        <v>2189</v>
      </c>
      <c r="BC2607">
        <f>MATCH(BB2607,MONTHLY_INDEX!$A:$A,0)</f>
        <v>798</v>
      </c>
      <c r="BD2607">
        <f>MATCH(AU2607,MONTHLY_INDEX!$1:$1,0)</f>
        <v>84</v>
      </c>
      <c r="BE2607">
        <f>INDEX(MONTHLY_INDEX!$1:$1048576,Final!BC2607,Final!BD2607)</f>
        <v>96</v>
      </c>
      <c r="BF2607">
        <f>MATCH($BF$1,MONTHLY_INDEX!$1:$1,0)</f>
        <v>127</v>
      </c>
      <c r="BG2607">
        <f>INDEX(MONTHLY_INDEX!$1:$1048576,Final!BC2607,Final!BF2607)</f>
        <v>95.3</v>
      </c>
      <c r="BH2607" s="23">
        <f t="shared" si="1208"/>
        <v>-7.2916666666666963E-3</v>
      </c>
      <c r="BI2607" s="14">
        <f t="shared" si="1209"/>
        <v>20890880.767708331</v>
      </c>
      <c r="BJ2607" s="14">
        <f t="shared" si="1210"/>
        <v>2903546.2502625855</v>
      </c>
      <c r="BK2607" s="15">
        <f t="shared" si="1191"/>
        <v>17987334.517445747</v>
      </c>
      <c r="BL2607" s="52">
        <v>0</v>
      </c>
      <c r="BM2607" s="15">
        <f t="shared" si="1211"/>
        <v>17987334.517445747</v>
      </c>
    </row>
    <row r="2608" spans="1:65">
      <c r="A2608" s="8">
        <v>2606</v>
      </c>
      <c r="B2608" s="1" t="s">
        <v>44</v>
      </c>
      <c r="C2608" s="1">
        <v>1500</v>
      </c>
      <c r="D2608" s="1" t="s">
        <v>60</v>
      </c>
      <c r="E2608" s="1">
        <v>150000103</v>
      </c>
      <c r="F2608" s="1" t="s">
        <v>60</v>
      </c>
      <c r="G2608" s="1" t="s">
        <v>93</v>
      </c>
      <c r="H2608" s="1">
        <v>5</v>
      </c>
      <c r="I2608" s="1" t="s">
        <v>214</v>
      </c>
      <c r="J2608" s="1" t="s">
        <v>49</v>
      </c>
      <c r="K2608" s="1">
        <v>17406001</v>
      </c>
      <c r="L2608" s="1" t="s">
        <v>50</v>
      </c>
      <c r="M2608" s="1" t="s">
        <v>51</v>
      </c>
      <c r="N2608" s="1" t="s">
        <v>64</v>
      </c>
      <c r="O2608" s="1" t="s">
        <v>65</v>
      </c>
      <c r="P2608" s="1" t="s">
        <v>66</v>
      </c>
      <c r="Q2608" s="1" t="s">
        <v>67</v>
      </c>
      <c r="R2608" s="1" t="s">
        <v>87</v>
      </c>
      <c r="S2608" s="1" t="s">
        <v>88</v>
      </c>
      <c r="T2608" s="2">
        <v>43463</v>
      </c>
      <c r="U2608" s="2">
        <v>43463</v>
      </c>
      <c r="V2608" s="1" t="s">
        <v>52</v>
      </c>
      <c r="W2608" s="3">
        <v>1</v>
      </c>
      <c r="X2608" s="1" t="s">
        <v>53</v>
      </c>
      <c r="Y2608" s="4">
        <v>969266</v>
      </c>
      <c r="Z2608" s="4">
        <v>-113333</v>
      </c>
      <c r="AA2608" s="4">
        <v>0</v>
      </c>
      <c r="AB2608" s="4">
        <v>0</v>
      </c>
      <c r="AC2608" s="4">
        <v>0</v>
      </c>
      <c r="AD2608" s="4">
        <v>969266</v>
      </c>
      <c r="AE2608" s="5">
        <v>1555</v>
      </c>
      <c r="AF2608" s="1" t="s">
        <v>70</v>
      </c>
      <c r="AG2608" s="1" t="s">
        <v>71</v>
      </c>
      <c r="AH2608" s="1" t="s">
        <v>89</v>
      </c>
      <c r="AI2608" s="1" t="s">
        <v>57</v>
      </c>
      <c r="AJ2608" s="5">
        <v>10950</v>
      </c>
      <c r="AK2608" s="4">
        <v>-10091</v>
      </c>
      <c r="AL2608" s="4">
        <v>0</v>
      </c>
      <c r="AM2608" s="4">
        <v>0</v>
      </c>
      <c r="AN2608" s="4">
        <v>0</v>
      </c>
      <c r="AO2608" s="4">
        <v>-123424</v>
      </c>
      <c r="AP2608" s="4">
        <v>-123424</v>
      </c>
      <c r="AQ2608" s="4">
        <v>0</v>
      </c>
      <c r="AR2608" s="4">
        <v>845842</v>
      </c>
      <c r="AS2608" s="1" t="s">
        <v>52</v>
      </c>
      <c r="AT2608" s="9">
        <f t="shared" si="1186"/>
        <v>43463</v>
      </c>
      <c r="AU2608" s="9">
        <f t="shared" si="1187"/>
        <v>43435</v>
      </c>
      <c r="AV2608" s="9">
        <v>44798</v>
      </c>
      <c r="AW2608" s="11">
        <f t="shared" si="1188"/>
        <v>3.6575342465753424</v>
      </c>
      <c r="AX2608">
        <v>25</v>
      </c>
      <c r="AY2608" s="12">
        <v>0.05</v>
      </c>
      <c r="AZ2608">
        <f t="shared" si="1189"/>
        <v>3.7999999999999999E-2</v>
      </c>
      <c r="BA2608" s="13">
        <f t="shared" si="1190"/>
        <v>969266</v>
      </c>
      <c r="BB2608" s="17" t="s">
        <v>2083</v>
      </c>
      <c r="BC2608">
        <f>MATCH(BB2608,MONTHLY_INDEX!$A:$A,0)</f>
        <v>745</v>
      </c>
      <c r="BD2608">
        <f>MATCH(AU2608,MONTHLY_INDEX!$1:$1,0)</f>
        <v>84</v>
      </c>
      <c r="BE2608">
        <f>INDEX(MONTHLY_INDEX!$1:$1048576,Final!BC2608,Final!BD2608)</f>
        <v>108.4</v>
      </c>
      <c r="BF2608">
        <f>MATCH($BF$1,MONTHLY_INDEX!$1:$1,0)</f>
        <v>127</v>
      </c>
      <c r="BG2608">
        <f>INDEX(MONTHLY_INDEX!$1:$1048576,Final!BC2608,Final!BF2608)</f>
        <v>115.4</v>
      </c>
      <c r="BH2608" s="23">
        <f t="shared" si="1208"/>
        <v>6.4575645756457564E-2</v>
      </c>
      <c r="BI2608" s="14">
        <f t="shared" si="1209"/>
        <v>1031856.9778597784</v>
      </c>
      <c r="BJ2608" s="14">
        <f t="shared" si="1210"/>
        <v>143413.98489541525</v>
      </c>
      <c r="BK2608" s="15">
        <f t="shared" si="1191"/>
        <v>888442.99296436319</v>
      </c>
      <c r="BL2608" s="52">
        <v>0</v>
      </c>
      <c r="BM2608" s="15">
        <f t="shared" si="1211"/>
        <v>888442.99296436319</v>
      </c>
    </row>
    <row r="2609" spans="1:65">
      <c r="A2609" s="8">
        <v>2607</v>
      </c>
      <c r="B2609" s="1" t="s">
        <v>44</v>
      </c>
      <c r="C2609" s="1">
        <v>1500</v>
      </c>
      <c r="D2609" s="1" t="s">
        <v>60</v>
      </c>
      <c r="E2609" s="1">
        <v>150000103</v>
      </c>
      <c r="F2609" s="1" t="s">
        <v>60</v>
      </c>
      <c r="G2609" s="1" t="s">
        <v>94</v>
      </c>
      <c r="H2609" s="1">
        <v>6</v>
      </c>
      <c r="I2609" s="1" t="s">
        <v>214</v>
      </c>
      <c r="J2609" s="1" t="s">
        <v>49</v>
      </c>
      <c r="K2609" s="1">
        <v>17406001</v>
      </c>
      <c r="L2609" s="1" t="s">
        <v>50</v>
      </c>
      <c r="M2609" s="1" t="s">
        <v>51</v>
      </c>
      <c r="N2609" s="1" t="s">
        <v>64</v>
      </c>
      <c r="O2609" s="1" t="s">
        <v>65</v>
      </c>
      <c r="P2609" s="1" t="s">
        <v>66</v>
      </c>
      <c r="Q2609" s="1" t="s">
        <v>67</v>
      </c>
      <c r="R2609" s="1" t="s">
        <v>87</v>
      </c>
      <c r="S2609" s="1" t="s">
        <v>88</v>
      </c>
      <c r="T2609" s="2">
        <v>43463</v>
      </c>
      <c r="U2609" s="2">
        <v>43463</v>
      </c>
      <c r="V2609" s="1" t="s">
        <v>52</v>
      </c>
      <c r="W2609" s="3">
        <v>1</v>
      </c>
      <c r="X2609" s="1" t="s">
        <v>53</v>
      </c>
      <c r="Y2609" s="4">
        <v>735000</v>
      </c>
      <c r="Z2609" s="4">
        <v>-85940</v>
      </c>
      <c r="AA2609" s="4">
        <v>0</v>
      </c>
      <c r="AB2609" s="4">
        <v>0</v>
      </c>
      <c r="AC2609" s="4">
        <v>0</v>
      </c>
      <c r="AD2609" s="4">
        <v>735000</v>
      </c>
      <c r="AE2609" s="5">
        <v>1555</v>
      </c>
      <c r="AF2609" s="1" t="s">
        <v>70</v>
      </c>
      <c r="AG2609" s="1" t="s">
        <v>71</v>
      </c>
      <c r="AH2609" s="1" t="s">
        <v>89</v>
      </c>
      <c r="AI2609" s="1" t="s">
        <v>57</v>
      </c>
      <c r="AJ2609" s="5">
        <v>10950</v>
      </c>
      <c r="AK2609" s="4">
        <v>-7652</v>
      </c>
      <c r="AL2609" s="4">
        <v>0</v>
      </c>
      <c r="AM2609" s="4">
        <v>0</v>
      </c>
      <c r="AN2609" s="4">
        <v>0</v>
      </c>
      <c r="AO2609" s="4">
        <v>-93592</v>
      </c>
      <c r="AP2609" s="4">
        <v>-93592</v>
      </c>
      <c r="AQ2609" s="4">
        <v>0</v>
      </c>
      <c r="AR2609" s="4">
        <v>641408</v>
      </c>
      <c r="AS2609" s="1" t="s">
        <v>52</v>
      </c>
      <c r="AT2609" s="9">
        <f t="shared" si="1186"/>
        <v>43463</v>
      </c>
      <c r="AU2609" s="9">
        <f t="shared" si="1187"/>
        <v>43435</v>
      </c>
      <c r="AV2609" s="9">
        <v>44798</v>
      </c>
      <c r="AW2609" s="11">
        <f t="shared" si="1188"/>
        <v>3.6575342465753424</v>
      </c>
      <c r="AX2609">
        <v>10</v>
      </c>
      <c r="AY2609" s="12">
        <v>0.05</v>
      </c>
      <c r="AZ2609">
        <f t="shared" si="1189"/>
        <v>9.5000000000000001E-2</v>
      </c>
      <c r="BA2609" s="13">
        <f t="shared" si="1190"/>
        <v>735000</v>
      </c>
      <c r="BB2609" s="17" t="s">
        <v>1853</v>
      </c>
      <c r="BC2609">
        <f>MATCH(BB2609,MONTHLY_INDEX!$A:$A,0)</f>
        <v>630</v>
      </c>
      <c r="BD2609">
        <f>MATCH(AU2609,MONTHLY_INDEX!$1:$1,0)</f>
        <v>84</v>
      </c>
      <c r="BE2609">
        <f>INDEX(MONTHLY_INDEX!$1:$1048576,Final!BC2609,Final!BD2609)</f>
        <v>114.9</v>
      </c>
      <c r="BF2609">
        <f>MATCH($BF$1,MONTHLY_INDEX!$1:$1,0)</f>
        <v>127</v>
      </c>
      <c r="BG2609">
        <f>INDEX(MONTHLY_INDEX!$1:$1048576,Final!BC2609,Final!BF2609)</f>
        <v>151.1</v>
      </c>
      <c r="BH2609" s="23">
        <f t="shared" si="1208"/>
        <v>0.31505657093124445</v>
      </c>
      <c r="BI2609" s="14">
        <f t="shared" si="1209"/>
        <v>966566.5796344647</v>
      </c>
      <c r="BJ2609" s="14">
        <f t="shared" si="1210"/>
        <v>335848.78482778347</v>
      </c>
      <c r="BK2609" s="15">
        <f t="shared" si="1191"/>
        <v>630717.79480668122</v>
      </c>
      <c r="BL2609" s="52">
        <v>0</v>
      </c>
      <c r="BM2609" s="15">
        <f t="shared" si="1211"/>
        <v>630717.79480668122</v>
      </c>
    </row>
    <row r="2610" spans="1:65">
      <c r="A2610" s="8">
        <v>2608</v>
      </c>
      <c r="B2610" s="1" t="s">
        <v>44</v>
      </c>
      <c r="C2610" s="1">
        <v>1500</v>
      </c>
      <c r="D2610" s="1" t="s">
        <v>60</v>
      </c>
      <c r="E2610" s="1">
        <v>150000103</v>
      </c>
      <c r="F2610" s="1" t="s">
        <v>60</v>
      </c>
      <c r="G2610" s="1" t="s">
        <v>95</v>
      </c>
      <c r="H2610" s="1">
        <v>7</v>
      </c>
      <c r="I2610" s="1" t="s">
        <v>214</v>
      </c>
      <c r="J2610" s="1" t="s">
        <v>49</v>
      </c>
      <c r="K2610" s="1">
        <v>17406001</v>
      </c>
      <c r="L2610" s="1" t="s">
        <v>50</v>
      </c>
      <c r="M2610" s="1" t="s">
        <v>51</v>
      </c>
      <c r="N2610" s="1" t="s">
        <v>64</v>
      </c>
      <c r="O2610" s="1" t="s">
        <v>65</v>
      </c>
      <c r="P2610" s="1" t="s">
        <v>66</v>
      </c>
      <c r="Q2610" s="1" t="s">
        <v>67</v>
      </c>
      <c r="R2610" s="1" t="s">
        <v>87</v>
      </c>
      <c r="S2610" s="1" t="s">
        <v>88</v>
      </c>
      <c r="T2610" s="2">
        <v>43463</v>
      </c>
      <c r="U2610" s="2">
        <v>43463</v>
      </c>
      <c r="V2610" s="1" t="s">
        <v>52</v>
      </c>
      <c r="W2610" s="3">
        <v>1</v>
      </c>
      <c r="X2610" s="1" t="s">
        <v>53</v>
      </c>
      <c r="Y2610" s="4">
        <v>126000</v>
      </c>
      <c r="Z2610" s="4">
        <v>-14732</v>
      </c>
      <c r="AA2610" s="4">
        <v>0</v>
      </c>
      <c r="AB2610" s="4">
        <v>0</v>
      </c>
      <c r="AC2610" s="4">
        <v>0</v>
      </c>
      <c r="AD2610" s="4">
        <v>126000</v>
      </c>
      <c r="AE2610" s="5">
        <v>1555</v>
      </c>
      <c r="AF2610" s="1" t="s">
        <v>70</v>
      </c>
      <c r="AG2610" s="1" t="s">
        <v>71</v>
      </c>
      <c r="AH2610" s="1" t="s">
        <v>89</v>
      </c>
      <c r="AI2610" s="1" t="s">
        <v>57</v>
      </c>
      <c r="AJ2610" s="5">
        <v>10950</v>
      </c>
      <c r="AK2610" s="4">
        <v>-1312</v>
      </c>
      <c r="AL2610" s="4">
        <v>0</v>
      </c>
      <c r="AM2610" s="4">
        <v>0</v>
      </c>
      <c r="AN2610" s="4">
        <v>0</v>
      </c>
      <c r="AO2610" s="4">
        <v>-16044</v>
      </c>
      <c r="AP2610" s="4">
        <v>-16044</v>
      </c>
      <c r="AQ2610" s="4">
        <v>0</v>
      </c>
      <c r="AR2610" s="4">
        <v>109956</v>
      </c>
      <c r="AS2610" s="1" t="s">
        <v>52</v>
      </c>
      <c r="AT2610" s="9">
        <f t="shared" si="1186"/>
        <v>43463</v>
      </c>
      <c r="AU2610" s="9">
        <f t="shared" si="1187"/>
        <v>43435</v>
      </c>
      <c r="AV2610" s="9">
        <v>44798</v>
      </c>
      <c r="AW2610" s="11">
        <f t="shared" si="1188"/>
        <v>3.6575342465753424</v>
      </c>
      <c r="AX2610">
        <v>25</v>
      </c>
      <c r="AY2610" s="12">
        <v>0.05</v>
      </c>
      <c r="AZ2610">
        <f t="shared" si="1189"/>
        <v>3.7999999999999999E-2</v>
      </c>
      <c r="BA2610" s="13">
        <f t="shared" si="1190"/>
        <v>126000</v>
      </c>
      <c r="BB2610" s="17" t="s">
        <v>2189</v>
      </c>
      <c r="BC2610">
        <f>MATCH(BB2610,MONTHLY_INDEX!$A:$A,0)</f>
        <v>798</v>
      </c>
      <c r="BD2610">
        <f>MATCH(AU2610,MONTHLY_INDEX!$1:$1,0)</f>
        <v>84</v>
      </c>
      <c r="BE2610">
        <f>INDEX(MONTHLY_INDEX!$1:$1048576,Final!BC2610,Final!BD2610)</f>
        <v>96</v>
      </c>
      <c r="BF2610">
        <f>MATCH($BF$1,MONTHLY_INDEX!$1:$1,0)</f>
        <v>127</v>
      </c>
      <c r="BG2610">
        <f>INDEX(MONTHLY_INDEX!$1:$1048576,Final!BC2610,Final!BF2610)</f>
        <v>95.3</v>
      </c>
      <c r="BH2610" s="23">
        <f t="shared" si="1208"/>
        <v>-7.2916666666666963E-3</v>
      </c>
      <c r="BI2610" s="14">
        <f t="shared" si="1209"/>
        <v>125081.25</v>
      </c>
      <c r="BJ2610" s="14">
        <f t="shared" si="1210"/>
        <v>17384.580308219178</v>
      </c>
      <c r="BK2610" s="15">
        <f t="shared" si="1191"/>
        <v>107696.66969178081</v>
      </c>
      <c r="BL2610" s="52">
        <v>0</v>
      </c>
      <c r="BM2610" s="15">
        <f t="shared" si="1211"/>
        <v>107696.66969178081</v>
      </c>
    </row>
    <row r="2611" spans="1:65">
      <c r="A2611" s="8">
        <v>2609</v>
      </c>
      <c r="B2611" s="1" t="s">
        <v>44</v>
      </c>
      <c r="C2611" s="1">
        <v>1500</v>
      </c>
      <c r="D2611" s="1" t="s">
        <v>60</v>
      </c>
      <c r="E2611" s="1">
        <v>150000103</v>
      </c>
      <c r="F2611" s="1" t="s">
        <v>60</v>
      </c>
      <c r="G2611" s="1" t="s">
        <v>96</v>
      </c>
      <c r="H2611" s="1">
        <v>8</v>
      </c>
      <c r="I2611" s="1" t="s">
        <v>214</v>
      </c>
      <c r="J2611" s="1" t="s">
        <v>49</v>
      </c>
      <c r="K2611" s="1">
        <v>17406001</v>
      </c>
      <c r="L2611" s="1" t="s">
        <v>50</v>
      </c>
      <c r="M2611" s="1" t="s">
        <v>51</v>
      </c>
      <c r="N2611" s="1" t="s">
        <v>64</v>
      </c>
      <c r="O2611" s="1" t="s">
        <v>65</v>
      </c>
      <c r="P2611" s="1" t="s">
        <v>66</v>
      </c>
      <c r="Q2611" s="1" t="s">
        <v>67</v>
      </c>
      <c r="R2611" s="1" t="s">
        <v>87</v>
      </c>
      <c r="S2611" s="1" t="s">
        <v>88</v>
      </c>
      <c r="T2611" s="2">
        <v>43463</v>
      </c>
      <c r="U2611" s="2">
        <v>43463</v>
      </c>
      <c r="V2611" s="1" t="s">
        <v>52</v>
      </c>
      <c r="W2611" s="3">
        <v>1</v>
      </c>
      <c r="X2611" s="1" t="s">
        <v>53</v>
      </c>
      <c r="Y2611" s="4">
        <v>29327302</v>
      </c>
      <c r="Z2611" s="4">
        <v>-3429143</v>
      </c>
      <c r="AA2611" s="4">
        <v>0</v>
      </c>
      <c r="AB2611" s="4">
        <v>0</v>
      </c>
      <c r="AC2611" s="4">
        <v>0</v>
      </c>
      <c r="AD2611" s="4">
        <v>29327302</v>
      </c>
      <c r="AE2611" s="5">
        <v>1555</v>
      </c>
      <c r="AF2611" s="1" t="s">
        <v>70</v>
      </c>
      <c r="AG2611" s="1" t="s">
        <v>71</v>
      </c>
      <c r="AH2611" s="1" t="s">
        <v>89</v>
      </c>
      <c r="AI2611" s="1" t="s">
        <v>57</v>
      </c>
      <c r="AJ2611" s="5">
        <v>10950</v>
      </c>
      <c r="AK2611" s="4">
        <v>-305335</v>
      </c>
      <c r="AL2611" s="4">
        <v>0</v>
      </c>
      <c r="AM2611" s="4">
        <v>0</v>
      </c>
      <c r="AN2611" s="4">
        <v>0</v>
      </c>
      <c r="AO2611" s="4">
        <v>-3734478</v>
      </c>
      <c r="AP2611" s="4">
        <v>-3734478</v>
      </c>
      <c r="AQ2611" s="4">
        <v>0</v>
      </c>
      <c r="AR2611" s="4">
        <v>25592824</v>
      </c>
      <c r="AS2611" s="1" t="s">
        <v>52</v>
      </c>
      <c r="AT2611" s="9">
        <f t="shared" si="1186"/>
        <v>43463</v>
      </c>
      <c r="AU2611" s="9">
        <f t="shared" si="1187"/>
        <v>43435</v>
      </c>
      <c r="AV2611" s="9">
        <v>44798</v>
      </c>
      <c r="AW2611" s="11">
        <f t="shared" si="1188"/>
        <v>3.6575342465753424</v>
      </c>
      <c r="AX2611">
        <v>25</v>
      </c>
      <c r="AY2611" s="12">
        <v>0.05</v>
      </c>
      <c r="AZ2611">
        <f t="shared" si="1189"/>
        <v>3.7999999999999999E-2</v>
      </c>
      <c r="BA2611" s="13">
        <f t="shared" si="1190"/>
        <v>29327302</v>
      </c>
      <c r="BB2611" s="17" t="s">
        <v>2189</v>
      </c>
      <c r="BC2611">
        <f>MATCH(BB2611,MONTHLY_INDEX!$A:$A,0)</f>
        <v>798</v>
      </c>
      <c r="BD2611">
        <f>MATCH(AU2611,MONTHLY_INDEX!$1:$1,0)</f>
        <v>84</v>
      </c>
      <c r="BE2611">
        <f>INDEX(MONTHLY_INDEX!$1:$1048576,Final!BC2611,Final!BD2611)</f>
        <v>96</v>
      </c>
      <c r="BF2611">
        <f>MATCH($BF$1,MONTHLY_INDEX!$1:$1,0)</f>
        <v>127</v>
      </c>
      <c r="BG2611">
        <f>INDEX(MONTHLY_INDEX!$1:$1048576,Final!BC2611,Final!BF2611)</f>
        <v>95.3</v>
      </c>
      <c r="BH2611" s="23">
        <f t="shared" si="1208"/>
        <v>-7.2916666666666963E-3</v>
      </c>
      <c r="BI2611" s="14">
        <f t="shared" si="1209"/>
        <v>29113457.089583334</v>
      </c>
      <c r="BJ2611" s="14">
        <f t="shared" si="1210"/>
        <v>4046371.7209714041</v>
      </c>
      <c r="BK2611" s="15">
        <f t="shared" si="1191"/>
        <v>25067085.368611928</v>
      </c>
      <c r="BL2611" s="52">
        <v>0</v>
      </c>
      <c r="BM2611" s="15">
        <f t="shared" si="1211"/>
        <v>25067085.368611928</v>
      </c>
    </row>
    <row r="2612" spans="1:65">
      <c r="A2612" s="8">
        <v>2610</v>
      </c>
      <c r="B2612" s="1" t="s">
        <v>44</v>
      </c>
      <c r="C2612" s="1">
        <v>1500</v>
      </c>
      <c r="D2612" s="1" t="s">
        <v>60</v>
      </c>
      <c r="E2612" s="1">
        <v>150000103</v>
      </c>
      <c r="F2612" s="1" t="s">
        <v>60</v>
      </c>
      <c r="G2612" s="1" t="s">
        <v>97</v>
      </c>
      <c r="H2612" s="1">
        <v>9</v>
      </c>
      <c r="I2612" s="1" t="s">
        <v>214</v>
      </c>
      <c r="J2612" s="1" t="s">
        <v>49</v>
      </c>
      <c r="K2612" s="1">
        <v>17406001</v>
      </c>
      <c r="L2612" s="1" t="s">
        <v>50</v>
      </c>
      <c r="M2612" s="1" t="s">
        <v>51</v>
      </c>
      <c r="N2612" s="1" t="s">
        <v>64</v>
      </c>
      <c r="O2612" s="1" t="s">
        <v>65</v>
      </c>
      <c r="P2612" s="1" t="s">
        <v>66</v>
      </c>
      <c r="Q2612" s="1" t="s">
        <v>67</v>
      </c>
      <c r="R2612" s="1" t="s">
        <v>87</v>
      </c>
      <c r="S2612" s="1" t="s">
        <v>88</v>
      </c>
      <c r="T2612" s="2">
        <v>43463</v>
      </c>
      <c r="U2612" s="2">
        <v>43463</v>
      </c>
      <c r="V2612" s="1" t="s">
        <v>52</v>
      </c>
      <c r="W2612" s="3">
        <v>1</v>
      </c>
      <c r="X2612" s="1" t="s">
        <v>53</v>
      </c>
      <c r="Y2612" s="4">
        <v>1517250</v>
      </c>
      <c r="Z2612" s="4">
        <v>-177405</v>
      </c>
      <c r="AA2612" s="4">
        <v>0</v>
      </c>
      <c r="AB2612" s="4">
        <v>0</v>
      </c>
      <c r="AC2612" s="4">
        <v>0</v>
      </c>
      <c r="AD2612" s="4">
        <v>1517250</v>
      </c>
      <c r="AE2612" s="5">
        <v>1555</v>
      </c>
      <c r="AF2612" s="1" t="s">
        <v>70</v>
      </c>
      <c r="AG2612" s="1" t="s">
        <v>71</v>
      </c>
      <c r="AH2612" s="1" t="s">
        <v>89</v>
      </c>
      <c r="AI2612" s="1" t="s">
        <v>57</v>
      </c>
      <c r="AJ2612" s="5">
        <v>10950</v>
      </c>
      <c r="AK2612" s="4">
        <v>-15797</v>
      </c>
      <c r="AL2612" s="4">
        <v>0</v>
      </c>
      <c r="AM2612" s="4">
        <v>0</v>
      </c>
      <c r="AN2612" s="4">
        <v>0</v>
      </c>
      <c r="AO2612" s="4">
        <v>-193202</v>
      </c>
      <c r="AP2612" s="4">
        <v>-193202</v>
      </c>
      <c r="AQ2612" s="4">
        <v>0</v>
      </c>
      <c r="AR2612" s="4">
        <v>1324048</v>
      </c>
      <c r="AS2612" s="1" t="s">
        <v>52</v>
      </c>
      <c r="AT2612" s="9">
        <f t="shared" si="1186"/>
        <v>43463</v>
      </c>
      <c r="AU2612" s="9">
        <f t="shared" si="1187"/>
        <v>43435</v>
      </c>
      <c r="AV2612" s="9">
        <v>44798</v>
      </c>
      <c r="AW2612" s="11">
        <f t="shared" si="1188"/>
        <v>3.6575342465753424</v>
      </c>
      <c r="AX2612">
        <v>15</v>
      </c>
      <c r="AY2612" s="12">
        <v>0.05</v>
      </c>
      <c r="AZ2612">
        <f t="shared" si="1189"/>
        <v>6.3333333333333325E-2</v>
      </c>
      <c r="BA2612" s="13">
        <f t="shared" si="1190"/>
        <v>1517250</v>
      </c>
      <c r="BB2612" s="17" t="s">
        <v>1941</v>
      </c>
      <c r="BC2612">
        <f>MATCH(BB2612,MONTHLY_INDEX!$A:$A,0)</f>
        <v>674</v>
      </c>
      <c r="BD2612">
        <f>MATCH(AU2612,MONTHLY_INDEX!$1:$1,0)</f>
        <v>84</v>
      </c>
      <c r="BE2612">
        <f>INDEX(MONTHLY_INDEX!$1:$1048576,Final!BC2612,Final!BD2612)</f>
        <v>106.1</v>
      </c>
      <c r="BF2612">
        <f>MATCH($BF$1,MONTHLY_INDEX!$1:$1,0)</f>
        <v>127</v>
      </c>
      <c r="BG2612">
        <f>INDEX(MONTHLY_INDEX!$1:$1048576,Final!BC2612,Final!BF2612)</f>
        <v>122.8</v>
      </c>
      <c r="BH2612" s="23">
        <f t="shared" si="1208"/>
        <v>0.15739868049010372</v>
      </c>
      <c r="BI2612" s="14">
        <f t="shared" si="1209"/>
        <v>1756063.1479736099</v>
      </c>
      <c r="BJ2612" s="14">
        <f t="shared" si="1210"/>
        <v>406781.20318128407</v>
      </c>
      <c r="BK2612" s="15">
        <f t="shared" si="1191"/>
        <v>1349281.9447923258</v>
      </c>
      <c r="BL2612" s="52">
        <v>0</v>
      </c>
      <c r="BM2612" s="15">
        <f t="shared" si="1211"/>
        <v>1349281.9447923258</v>
      </c>
    </row>
    <row r="2613" spans="1:65">
      <c r="A2613" s="8">
        <v>2611</v>
      </c>
      <c r="B2613" s="1" t="s">
        <v>44</v>
      </c>
      <c r="C2613" s="1">
        <v>1500</v>
      </c>
      <c r="D2613" s="1" t="s">
        <v>60</v>
      </c>
      <c r="E2613" s="1">
        <v>150000103</v>
      </c>
      <c r="F2613" s="1" t="s">
        <v>60</v>
      </c>
      <c r="G2613" s="1" t="s">
        <v>98</v>
      </c>
      <c r="H2613" s="1">
        <v>10</v>
      </c>
      <c r="I2613" s="1" t="s">
        <v>214</v>
      </c>
      <c r="J2613" s="1" t="s">
        <v>49</v>
      </c>
      <c r="K2613" s="1">
        <v>17406001</v>
      </c>
      <c r="L2613" s="1" t="s">
        <v>50</v>
      </c>
      <c r="M2613" s="1" t="s">
        <v>51</v>
      </c>
      <c r="N2613" s="1" t="s">
        <v>64</v>
      </c>
      <c r="O2613" s="1" t="s">
        <v>65</v>
      </c>
      <c r="P2613" s="1" t="s">
        <v>66</v>
      </c>
      <c r="Q2613" s="1" t="s">
        <v>67</v>
      </c>
      <c r="R2613" s="1" t="s">
        <v>87</v>
      </c>
      <c r="S2613" s="1" t="s">
        <v>88</v>
      </c>
      <c r="T2613" s="2">
        <v>43463</v>
      </c>
      <c r="U2613" s="2">
        <v>43463</v>
      </c>
      <c r="V2613" s="1" t="s">
        <v>52</v>
      </c>
      <c r="W2613" s="3">
        <v>1</v>
      </c>
      <c r="X2613" s="1" t="s">
        <v>53</v>
      </c>
      <c r="Y2613" s="4">
        <v>312900</v>
      </c>
      <c r="Z2613" s="4">
        <v>-36585</v>
      </c>
      <c r="AA2613" s="4">
        <v>0</v>
      </c>
      <c r="AB2613" s="4">
        <v>0</v>
      </c>
      <c r="AC2613" s="4">
        <v>0</v>
      </c>
      <c r="AD2613" s="4">
        <v>312900</v>
      </c>
      <c r="AE2613" s="5">
        <v>1555</v>
      </c>
      <c r="AF2613" s="1" t="s">
        <v>70</v>
      </c>
      <c r="AG2613" s="1" t="s">
        <v>71</v>
      </c>
      <c r="AH2613" s="1" t="s">
        <v>89</v>
      </c>
      <c r="AI2613" s="1" t="s">
        <v>57</v>
      </c>
      <c r="AJ2613" s="5">
        <v>10950</v>
      </c>
      <c r="AK2613" s="4">
        <v>-3258</v>
      </c>
      <c r="AL2613" s="4">
        <v>0</v>
      </c>
      <c r="AM2613" s="4">
        <v>0</v>
      </c>
      <c r="AN2613" s="4">
        <v>0</v>
      </c>
      <c r="AO2613" s="4">
        <v>-39843</v>
      </c>
      <c r="AP2613" s="4">
        <v>-39843</v>
      </c>
      <c r="AQ2613" s="4">
        <v>0</v>
      </c>
      <c r="AR2613" s="4">
        <v>273057</v>
      </c>
      <c r="AS2613" s="1" t="s">
        <v>52</v>
      </c>
      <c r="AT2613" s="9">
        <f t="shared" si="1186"/>
        <v>43463</v>
      </c>
      <c r="AU2613" s="9">
        <f t="shared" si="1187"/>
        <v>43435</v>
      </c>
      <c r="AV2613" s="9">
        <v>44798</v>
      </c>
      <c r="AW2613" s="11">
        <f t="shared" si="1188"/>
        <v>3.6575342465753424</v>
      </c>
      <c r="AX2613">
        <v>10</v>
      </c>
      <c r="AY2613" s="12">
        <v>0.05</v>
      </c>
      <c r="AZ2613">
        <f t="shared" si="1189"/>
        <v>9.5000000000000001E-2</v>
      </c>
      <c r="BA2613" s="13">
        <f t="shared" si="1190"/>
        <v>312900</v>
      </c>
      <c r="BB2613" s="17" t="s">
        <v>2189</v>
      </c>
      <c r="BC2613">
        <f>MATCH(BB2613,MONTHLY_INDEX!$A:$A,0)</f>
        <v>798</v>
      </c>
      <c r="BD2613">
        <f>MATCH(AU2613,MONTHLY_INDEX!$1:$1,0)</f>
        <v>84</v>
      </c>
      <c r="BE2613">
        <f>INDEX(MONTHLY_INDEX!$1:$1048576,Final!BC2613,Final!BD2613)</f>
        <v>96</v>
      </c>
      <c r="BF2613">
        <f>MATCH($BF$1,MONTHLY_INDEX!$1:$1,0)</f>
        <v>127</v>
      </c>
      <c r="BG2613">
        <f>INDEX(MONTHLY_INDEX!$1:$1048576,Final!BC2613,Final!BF2613)</f>
        <v>95.3</v>
      </c>
      <c r="BH2613" s="23">
        <f t="shared" si="1208"/>
        <v>-7.2916666666666963E-3</v>
      </c>
      <c r="BI2613" s="14">
        <f t="shared" si="1209"/>
        <v>310618.4375</v>
      </c>
      <c r="BJ2613" s="14">
        <f t="shared" si="1210"/>
        <v>107929.26941352741</v>
      </c>
      <c r="BK2613" s="15">
        <f t="shared" si="1191"/>
        <v>202689.16808647261</v>
      </c>
      <c r="BL2613" s="52">
        <v>0</v>
      </c>
      <c r="BM2613" s="15">
        <f t="shared" si="1211"/>
        <v>202689.16808647261</v>
      </c>
    </row>
    <row r="2614" spans="1:65">
      <c r="A2614" s="8">
        <v>2612</v>
      </c>
      <c r="B2614" s="1" t="s">
        <v>44</v>
      </c>
      <c r="C2614" s="1">
        <v>1500</v>
      </c>
      <c r="D2614" s="1" t="s">
        <v>60</v>
      </c>
      <c r="E2614" s="1">
        <v>150000103</v>
      </c>
      <c r="F2614" s="1" t="s">
        <v>60</v>
      </c>
      <c r="G2614" s="1" t="s">
        <v>99</v>
      </c>
      <c r="H2614" s="1">
        <v>11</v>
      </c>
      <c r="I2614" s="1" t="s">
        <v>214</v>
      </c>
      <c r="J2614" s="1" t="s">
        <v>49</v>
      </c>
      <c r="K2614" s="1">
        <v>17406001</v>
      </c>
      <c r="L2614" s="1" t="s">
        <v>50</v>
      </c>
      <c r="M2614" s="1" t="s">
        <v>51</v>
      </c>
      <c r="N2614" s="1" t="s">
        <v>64</v>
      </c>
      <c r="O2614" s="1" t="s">
        <v>65</v>
      </c>
      <c r="P2614" s="1" t="s">
        <v>66</v>
      </c>
      <c r="Q2614" s="1" t="s">
        <v>67</v>
      </c>
      <c r="R2614" s="1" t="s">
        <v>87</v>
      </c>
      <c r="S2614" s="1" t="s">
        <v>88</v>
      </c>
      <c r="T2614" s="2">
        <v>43463</v>
      </c>
      <c r="U2614" s="2">
        <v>43463</v>
      </c>
      <c r="V2614" s="1" t="s">
        <v>52</v>
      </c>
      <c r="W2614" s="3">
        <v>1</v>
      </c>
      <c r="X2614" s="1" t="s">
        <v>53</v>
      </c>
      <c r="Y2614" s="4">
        <v>1174950</v>
      </c>
      <c r="Z2614" s="4">
        <v>-137382</v>
      </c>
      <c r="AA2614" s="4">
        <v>0</v>
      </c>
      <c r="AB2614" s="4">
        <v>0</v>
      </c>
      <c r="AC2614" s="4">
        <v>0</v>
      </c>
      <c r="AD2614" s="4">
        <v>1174950</v>
      </c>
      <c r="AE2614" s="5">
        <v>1555</v>
      </c>
      <c r="AF2614" s="1" t="s">
        <v>70</v>
      </c>
      <c r="AG2614" s="1" t="s">
        <v>71</v>
      </c>
      <c r="AH2614" s="1" t="s">
        <v>89</v>
      </c>
      <c r="AI2614" s="1" t="s">
        <v>57</v>
      </c>
      <c r="AJ2614" s="5">
        <v>10950</v>
      </c>
      <c r="AK2614" s="4">
        <v>-12233</v>
      </c>
      <c r="AL2614" s="4">
        <v>0</v>
      </c>
      <c r="AM2614" s="4">
        <v>0</v>
      </c>
      <c r="AN2614" s="4">
        <v>0</v>
      </c>
      <c r="AO2614" s="4">
        <v>-149615</v>
      </c>
      <c r="AP2614" s="4">
        <v>-149615</v>
      </c>
      <c r="AQ2614" s="4">
        <v>0</v>
      </c>
      <c r="AR2614" s="4">
        <v>1025335</v>
      </c>
      <c r="AS2614" s="1" t="s">
        <v>52</v>
      </c>
      <c r="AT2614" s="9">
        <f t="shared" si="1186"/>
        <v>43463</v>
      </c>
      <c r="AU2614" s="9">
        <f t="shared" si="1187"/>
        <v>43435</v>
      </c>
      <c r="AV2614" s="9">
        <v>44798</v>
      </c>
      <c r="AW2614" s="11">
        <f t="shared" si="1188"/>
        <v>3.6575342465753424</v>
      </c>
      <c r="AX2614">
        <v>10</v>
      </c>
      <c r="AY2614" s="12">
        <v>0.05</v>
      </c>
      <c r="AZ2614">
        <f t="shared" si="1189"/>
        <v>9.5000000000000001E-2</v>
      </c>
      <c r="BA2614" s="13">
        <f t="shared" si="1190"/>
        <v>1174950</v>
      </c>
      <c r="BB2614" s="17" t="s">
        <v>2189</v>
      </c>
      <c r="BC2614">
        <f>MATCH(BB2614,MONTHLY_INDEX!$A:$A,0)</f>
        <v>798</v>
      </c>
      <c r="BD2614">
        <f>MATCH(AU2614,MONTHLY_INDEX!$1:$1,0)</f>
        <v>84</v>
      </c>
      <c r="BE2614">
        <f>INDEX(MONTHLY_INDEX!$1:$1048576,Final!BC2614,Final!BD2614)</f>
        <v>96</v>
      </c>
      <c r="BF2614">
        <f>MATCH($BF$1,MONTHLY_INDEX!$1:$1,0)</f>
        <v>127</v>
      </c>
      <c r="BG2614">
        <f>INDEX(MONTHLY_INDEX!$1:$1048576,Final!BC2614,Final!BF2614)</f>
        <v>95.3</v>
      </c>
      <c r="BH2614" s="23">
        <f t="shared" si="1208"/>
        <v>-7.2916666666666963E-3</v>
      </c>
      <c r="BI2614" s="14">
        <f t="shared" si="1209"/>
        <v>1166382.65625</v>
      </c>
      <c r="BJ2614" s="14">
        <f t="shared" si="1210"/>
        <v>405278.02843535959</v>
      </c>
      <c r="BK2614" s="15">
        <f t="shared" si="1191"/>
        <v>761104.62781464041</v>
      </c>
      <c r="BL2614" s="52">
        <v>0</v>
      </c>
      <c r="BM2614" s="15">
        <f t="shared" si="1211"/>
        <v>761104.62781464041</v>
      </c>
    </row>
    <row r="2615" spans="1:65">
      <c r="A2615" s="8">
        <v>2613</v>
      </c>
      <c r="B2615" s="1" t="s">
        <v>44</v>
      </c>
      <c r="C2615" s="1">
        <v>1500</v>
      </c>
      <c r="D2615" s="1" t="s">
        <v>60</v>
      </c>
      <c r="E2615" s="1">
        <v>150000103</v>
      </c>
      <c r="F2615" s="1" t="s">
        <v>60</v>
      </c>
      <c r="G2615" s="1" t="s">
        <v>100</v>
      </c>
      <c r="H2615" s="1">
        <v>12</v>
      </c>
      <c r="I2615" s="1" t="s">
        <v>214</v>
      </c>
      <c r="J2615" s="1" t="s">
        <v>49</v>
      </c>
      <c r="K2615" s="1">
        <v>17406001</v>
      </c>
      <c r="L2615" s="1" t="s">
        <v>50</v>
      </c>
      <c r="M2615" s="1" t="s">
        <v>51</v>
      </c>
      <c r="N2615" s="1" t="s">
        <v>64</v>
      </c>
      <c r="O2615" s="1" t="s">
        <v>65</v>
      </c>
      <c r="P2615" s="1" t="s">
        <v>66</v>
      </c>
      <c r="Q2615" s="1" t="s">
        <v>67</v>
      </c>
      <c r="R2615" s="1" t="s">
        <v>87</v>
      </c>
      <c r="S2615" s="1" t="s">
        <v>88</v>
      </c>
      <c r="T2615" s="2">
        <v>43463</v>
      </c>
      <c r="U2615" s="2">
        <v>43463</v>
      </c>
      <c r="V2615" s="1" t="s">
        <v>52</v>
      </c>
      <c r="W2615" s="3">
        <v>1</v>
      </c>
      <c r="X2615" s="1" t="s">
        <v>53</v>
      </c>
      <c r="Y2615" s="4">
        <v>582750</v>
      </c>
      <c r="Z2615" s="4">
        <v>-68138</v>
      </c>
      <c r="AA2615" s="4">
        <v>0</v>
      </c>
      <c r="AB2615" s="4">
        <v>0</v>
      </c>
      <c r="AC2615" s="4">
        <v>0</v>
      </c>
      <c r="AD2615" s="4">
        <v>582750</v>
      </c>
      <c r="AE2615" s="5">
        <v>1555</v>
      </c>
      <c r="AF2615" s="1" t="s">
        <v>70</v>
      </c>
      <c r="AG2615" s="1" t="s">
        <v>71</v>
      </c>
      <c r="AH2615" s="1" t="s">
        <v>89</v>
      </c>
      <c r="AI2615" s="1" t="s">
        <v>57</v>
      </c>
      <c r="AJ2615" s="5">
        <v>10950</v>
      </c>
      <c r="AK2615" s="4">
        <v>-6067</v>
      </c>
      <c r="AL2615" s="4">
        <v>0</v>
      </c>
      <c r="AM2615" s="4">
        <v>0</v>
      </c>
      <c r="AN2615" s="4">
        <v>0</v>
      </c>
      <c r="AO2615" s="4">
        <v>-74205</v>
      </c>
      <c r="AP2615" s="4">
        <v>-74205</v>
      </c>
      <c r="AQ2615" s="4">
        <v>0</v>
      </c>
      <c r="AR2615" s="4">
        <v>508545</v>
      </c>
      <c r="AS2615" s="1" t="s">
        <v>52</v>
      </c>
      <c r="AT2615" s="9">
        <f t="shared" si="1186"/>
        <v>43463</v>
      </c>
      <c r="AU2615" s="9">
        <f t="shared" si="1187"/>
        <v>43435</v>
      </c>
      <c r="AV2615" s="9">
        <v>44798</v>
      </c>
      <c r="AW2615" s="11">
        <f t="shared" si="1188"/>
        <v>3.6575342465753424</v>
      </c>
      <c r="AX2615">
        <v>10</v>
      </c>
      <c r="AY2615" s="12">
        <v>0.05</v>
      </c>
      <c r="AZ2615">
        <f t="shared" si="1189"/>
        <v>9.5000000000000001E-2</v>
      </c>
      <c r="BA2615" s="13">
        <f t="shared" si="1190"/>
        <v>582750</v>
      </c>
      <c r="BB2615" s="17" t="s">
        <v>1973</v>
      </c>
      <c r="BC2615">
        <f>MATCH(BB2615,MONTHLY_INDEX!$A:$A,0)</f>
        <v>690</v>
      </c>
      <c r="BD2615">
        <f>MATCH(AU2615,MONTHLY_INDEX!$1:$1,0)</f>
        <v>84</v>
      </c>
      <c r="BE2615">
        <f>INDEX(MONTHLY_INDEX!$1:$1048576,Final!BC2615,Final!BD2615)</f>
        <v>111.5</v>
      </c>
      <c r="BF2615">
        <f>MATCH($BF$1,MONTHLY_INDEX!$1:$1,0)</f>
        <v>127</v>
      </c>
      <c r="BG2615">
        <f>INDEX(MONTHLY_INDEX!$1:$1048576,Final!BC2615,Final!BF2615)</f>
        <v>145.69999999999999</v>
      </c>
      <c r="BH2615" s="23">
        <f t="shared" si="1208"/>
        <v>0.30672645739910304</v>
      </c>
      <c r="BI2615" s="14">
        <f t="shared" si="1209"/>
        <v>761494.84304932738</v>
      </c>
      <c r="BJ2615" s="14">
        <f t="shared" si="1210"/>
        <v>264593.37936912588</v>
      </c>
      <c r="BK2615" s="15">
        <f t="shared" si="1191"/>
        <v>496901.4636802015</v>
      </c>
      <c r="BL2615" s="52">
        <v>0</v>
      </c>
      <c r="BM2615" s="15">
        <f t="shared" si="1211"/>
        <v>496901.4636802015</v>
      </c>
    </row>
    <row r="2616" spans="1:65">
      <c r="A2616" s="8">
        <v>2614</v>
      </c>
      <c r="B2616" s="1" t="s">
        <v>44</v>
      </c>
      <c r="C2616" s="1">
        <v>1500</v>
      </c>
      <c r="D2616" s="1" t="s">
        <v>60</v>
      </c>
      <c r="E2616" s="1">
        <v>150000103</v>
      </c>
      <c r="F2616" s="1" t="s">
        <v>60</v>
      </c>
      <c r="G2616" s="1" t="s">
        <v>101</v>
      </c>
      <c r="H2616" s="1">
        <v>13</v>
      </c>
      <c r="I2616" s="1" t="s">
        <v>214</v>
      </c>
      <c r="J2616" s="1" t="s">
        <v>49</v>
      </c>
      <c r="K2616" s="1">
        <v>17406001</v>
      </c>
      <c r="L2616" s="1" t="s">
        <v>50</v>
      </c>
      <c r="M2616" s="1" t="s">
        <v>51</v>
      </c>
      <c r="N2616" s="1" t="s">
        <v>64</v>
      </c>
      <c r="O2616" s="1" t="s">
        <v>65</v>
      </c>
      <c r="P2616" s="1" t="s">
        <v>66</v>
      </c>
      <c r="Q2616" s="1" t="s">
        <v>67</v>
      </c>
      <c r="R2616" s="1" t="s">
        <v>87</v>
      </c>
      <c r="S2616" s="1" t="s">
        <v>88</v>
      </c>
      <c r="T2616" s="2">
        <v>43463</v>
      </c>
      <c r="U2616" s="2">
        <v>43463</v>
      </c>
      <c r="V2616" s="1" t="s">
        <v>52</v>
      </c>
      <c r="W2616" s="3">
        <v>1</v>
      </c>
      <c r="X2616" s="1" t="s">
        <v>53</v>
      </c>
      <c r="Y2616" s="4">
        <v>9976171</v>
      </c>
      <c r="Z2616" s="4">
        <v>-1166479</v>
      </c>
      <c r="AA2616" s="4">
        <v>0</v>
      </c>
      <c r="AB2616" s="4">
        <v>0</v>
      </c>
      <c r="AC2616" s="4">
        <v>0</v>
      </c>
      <c r="AD2616" s="4">
        <v>9976171</v>
      </c>
      <c r="AE2616" s="5">
        <v>1555</v>
      </c>
      <c r="AF2616" s="1" t="s">
        <v>70</v>
      </c>
      <c r="AG2616" s="1" t="s">
        <v>71</v>
      </c>
      <c r="AH2616" s="1" t="s">
        <v>89</v>
      </c>
      <c r="AI2616" s="1" t="s">
        <v>57</v>
      </c>
      <c r="AJ2616" s="5">
        <v>10950</v>
      </c>
      <c r="AK2616" s="4">
        <v>-103865</v>
      </c>
      <c r="AL2616" s="4">
        <v>0</v>
      </c>
      <c r="AM2616" s="4">
        <v>0</v>
      </c>
      <c r="AN2616" s="4">
        <v>0</v>
      </c>
      <c r="AO2616" s="4">
        <v>-1270344</v>
      </c>
      <c r="AP2616" s="4">
        <v>-1270344</v>
      </c>
      <c r="AQ2616" s="4">
        <v>0</v>
      </c>
      <c r="AR2616" s="4">
        <v>8705827</v>
      </c>
      <c r="AS2616" s="1" t="s">
        <v>52</v>
      </c>
      <c r="AT2616" s="9">
        <f t="shared" si="1186"/>
        <v>43463</v>
      </c>
      <c r="AU2616" s="9">
        <f t="shared" si="1187"/>
        <v>43435</v>
      </c>
      <c r="AV2616" s="9">
        <v>44798</v>
      </c>
      <c r="AW2616" s="11">
        <f t="shared" si="1188"/>
        <v>3.6575342465753424</v>
      </c>
      <c r="AX2616">
        <v>25</v>
      </c>
      <c r="AY2616" s="12">
        <v>0.05</v>
      </c>
      <c r="AZ2616">
        <f t="shared" si="1189"/>
        <v>3.7999999999999999E-2</v>
      </c>
      <c r="BA2616" s="13">
        <f t="shared" si="1190"/>
        <v>9976171</v>
      </c>
      <c r="BB2616" s="17" t="s">
        <v>2189</v>
      </c>
      <c r="BC2616">
        <f>MATCH(BB2616,MONTHLY_INDEX!$A:$A,0)</f>
        <v>798</v>
      </c>
      <c r="BD2616">
        <f>MATCH(AU2616,MONTHLY_INDEX!$1:$1,0)</f>
        <v>84</v>
      </c>
      <c r="BE2616">
        <f>INDEX(MONTHLY_INDEX!$1:$1048576,Final!BC2616,Final!BD2616)</f>
        <v>96</v>
      </c>
      <c r="BF2616">
        <f>MATCH($BF$1,MONTHLY_INDEX!$1:$1,0)</f>
        <v>127</v>
      </c>
      <c r="BG2616">
        <f>INDEX(MONTHLY_INDEX!$1:$1048576,Final!BC2616,Final!BF2616)</f>
        <v>95.3</v>
      </c>
      <c r="BH2616" s="23">
        <f t="shared" si="1208"/>
        <v>-7.2916666666666963E-3</v>
      </c>
      <c r="BI2616" s="14">
        <f t="shared" si="1209"/>
        <v>9903428.0864583328</v>
      </c>
      <c r="BJ2616" s="14">
        <f t="shared" si="1210"/>
        <v>1376440.8406192637</v>
      </c>
      <c r="BK2616" s="15">
        <f t="shared" si="1191"/>
        <v>8526987.2458390687</v>
      </c>
      <c r="BL2616" s="52">
        <v>0</v>
      </c>
      <c r="BM2616" s="15">
        <f t="shared" si="1211"/>
        <v>8526987.2458390687</v>
      </c>
    </row>
    <row r="2617" spans="1:65">
      <c r="A2617" s="8">
        <v>2615</v>
      </c>
      <c r="B2617" s="1" t="s">
        <v>44</v>
      </c>
      <c r="C2617" s="1">
        <v>1500</v>
      </c>
      <c r="D2617" s="1" t="s">
        <v>60</v>
      </c>
      <c r="E2617" s="1">
        <v>150000103</v>
      </c>
      <c r="F2617" s="1" t="s">
        <v>60</v>
      </c>
      <c r="G2617" s="1" t="s">
        <v>102</v>
      </c>
      <c r="H2617" s="1">
        <v>14</v>
      </c>
      <c r="I2617" s="1" t="s">
        <v>214</v>
      </c>
      <c r="J2617" s="1" t="s">
        <v>49</v>
      </c>
      <c r="K2617" s="1">
        <v>17406001</v>
      </c>
      <c r="L2617" s="1" t="s">
        <v>50</v>
      </c>
      <c r="M2617" s="1" t="s">
        <v>51</v>
      </c>
      <c r="N2617" s="1" t="s">
        <v>64</v>
      </c>
      <c r="O2617" s="1" t="s">
        <v>65</v>
      </c>
      <c r="P2617" s="1" t="s">
        <v>66</v>
      </c>
      <c r="Q2617" s="1" t="s">
        <v>67</v>
      </c>
      <c r="R2617" s="1" t="s">
        <v>87</v>
      </c>
      <c r="S2617" s="1" t="s">
        <v>88</v>
      </c>
      <c r="T2617" s="2">
        <v>43463</v>
      </c>
      <c r="U2617" s="2">
        <v>43463</v>
      </c>
      <c r="V2617" s="1" t="s">
        <v>52</v>
      </c>
      <c r="W2617" s="3">
        <v>1</v>
      </c>
      <c r="X2617" s="1" t="s">
        <v>53</v>
      </c>
      <c r="Y2617" s="4">
        <v>21103901</v>
      </c>
      <c r="Z2617" s="4">
        <v>-2467607</v>
      </c>
      <c r="AA2617" s="4">
        <v>0</v>
      </c>
      <c r="AB2617" s="4">
        <v>0</v>
      </c>
      <c r="AC2617" s="4">
        <v>0</v>
      </c>
      <c r="AD2617" s="4">
        <v>21103901</v>
      </c>
      <c r="AE2617" s="5">
        <v>1555</v>
      </c>
      <c r="AF2617" s="1" t="s">
        <v>70</v>
      </c>
      <c r="AG2617" s="1" t="s">
        <v>71</v>
      </c>
      <c r="AH2617" s="1" t="s">
        <v>89</v>
      </c>
      <c r="AI2617" s="1" t="s">
        <v>57</v>
      </c>
      <c r="AJ2617" s="5">
        <v>10950</v>
      </c>
      <c r="AK2617" s="4">
        <v>-219719</v>
      </c>
      <c r="AL2617" s="4">
        <v>0</v>
      </c>
      <c r="AM2617" s="4">
        <v>0</v>
      </c>
      <c r="AN2617" s="4">
        <v>0</v>
      </c>
      <c r="AO2617" s="4">
        <v>-2687326</v>
      </c>
      <c r="AP2617" s="4">
        <v>-2687326</v>
      </c>
      <c r="AQ2617" s="4">
        <v>0</v>
      </c>
      <c r="AR2617" s="4">
        <v>18416575</v>
      </c>
      <c r="AS2617" s="1" t="s">
        <v>52</v>
      </c>
      <c r="AT2617" s="9">
        <f t="shared" si="1186"/>
        <v>43463</v>
      </c>
      <c r="AU2617" s="9">
        <f t="shared" si="1187"/>
        <v>43435</v>
      </c>
      <c r="AV2617" s="9">
        <v>44798</v>
      </c>
      <c r="AW2617" s="11">
        <f t="shared" si="1188"/>
        <v>3.6575342465753424</v>
      </c>
      <c r="AX2617">
        <v>25</v>
      </c>
      <c r="AY2617" s="12">
        <v>0.05</v>
      </c>
      <c r="AZ2617">
        <f t="shared" si="1189"/>
        <v>3.7999999999999999E-2</v>
      </c>
      <c r="BA2617" s="13">
        <f t="shared" si="1190"/>
        <v>21103901</v>
      </c>
      <c r="BB2617" s="17" t="s">
        <v>2189</v>
      </c>
      <c r="BC2617">
        <f>MATCH(BB2617,MONTHLY_INDEX!$A:$A,0)</f>
        <v>798</v>
      </c>
      <c r="BD2617">
        <f>MATCH(AU2617,MONTHLY_INDEX!$1:$1,0)</f>
        <v>84</v>
      </c>
      <c r="BE2617">
        <f>INDEX(MONTHLY_INDEX!$1:$1048576,Final!BC2617,Final!BD2617)</f>
        <v>96</v>
      </c>
      <c r="BF2617">
        <f>MATCH($BF$1,MONTHLY_INDEX!$1:$1,0)</f>
        <v>127</v>
      </c>
      <c r="BG2617">
        <f>INDEX(MONTHLY_INDEX!$1:$1048576,Final!BC2617,Final!BF2617)</f>
        <v>95.3</v>
      </c>
      <c r="BH2617" s="23">
        <f t="shared" si="1208"/>
        <v>-7.2916666666666963E-3</v>
      </c>
      <c r="BI2617" s="14">
        <f t="shared" si="1209"/>
        <v>20950018.388541665</v>
      </c>
      <c r="BJ2617" s="14">
        <f t="shared" si="1210"/>
        <v>2911765.5694540236</v>
      </c>
      <c r="BK2617" s="15">
        <f t="shared" si="1191"/>
        <v>18038252.819087639</v>
      </c>
      <c r="BL2617" s="52">
        <v>0</v>
      </c>
      <c r="BM2617" s="15">
        <f t="shared" si="1211"/>
        <v>18038252.819087639</v>
      </c>
    </row>
    <row r="2618" spans="1:65">
      <c r="A2618" s="8">
        <v>2616</v>
      </c>
      <c r="B2618" s="1" t="s">
        <v>44</v>
      </c>
      <c r="C2618" s="1">
        <v>1500</v>
      </c>
      <c r="D2618" s="1" t="s">
        <v>60</v>
      </c>
      <c r="E2618" s="1">
        <v>150000103</v>
      </c>
      <c r="F2618" s="1" t="s">
        <v>60</v>
      </c>
      <c r="G2618" s="1" t="s">
        <v>103</v>
      </c>
      <c r="H2618" s="1">
        <v>15</v>
      </c>
      <c r="I2618" s="1" t="s">
        <v>214</v>
      </c>
      <c r="J2618" s="1" t="s">
        <v>49</v>
      </c>
      <c r="K2618" s="1">
        <v>17406001</v>
      </c>
      <c r="L2618" s="1" t="s">
        <v>50</v>
      </c>
      <c r="M2618" s="1" t="s">
        <v>51</v>
      </c>
      <c r="N2618" s="1" t="s">
        <v>64</v>
      </c>
      <c r="O2618" s="1" t="s">
        <v>65</v>
      </c>
      <c r="P2618" s="1" t="s">
        <v>66</v>
      </c>
      <c r="Q2618" s="1" t="s">
        <v>67</v>
      </c>
      <c r="R2618" s="1" t="s">
        <v>87</v>
      </c>
      <c r="S2618" s="1" t="s">
        <v>88</v>
      </c>
      <c r="T2618" s="2">
        <v>43463</v>
      </c>
      <c r="U2618" s="2">
        <v>43463</v>
      </c>
      <c r="V2618" s="1" t="s">
        <v>52</v>
      </c>
      <c r="W2618" s="3">
        <v>1</v>
      </c>
      <c r="X2618" s="1" t="s">
        <v>53</v>
      </c>
      <c r="Y2618" s="4">
        <v>580650</v>
      </c>
      <c r="Z2618" s="4">
        <v>-67893</v>
      </c>
      <c r="AA2618" s="4">
        <v>0</v>
      </c>
      <c r="AB2618" s="4">
        <v>0</v>
      </c>
      <c r="AC2618" s="4">
        <v>0</v>
      </c>
      <c r="AD2618" s="4">
        <v>580650</v>
      </c>
      <c r="AE2618" s="5">
        <v>1555</v>
      </c>
      <c r="AF2618" s="1" t="s">
        <v>70</v>
      </c>
      <c r="AG2618" s="1" t="s">
        <v>71</v>
      </c>
      <c r="AH2618" s="1" t="s">
        <v>89</v>
      </c>
      <c r="AI2618" s="1" t="s">
        <v>57</v>
      </c>
      <c r="AJ2618" s="5">
        <v>10950</v>
      </c>
      <c r="AK2618" s="4">
        <v>-6045</v>
      </c>
      <c r="AL2618" s="4">
        <v>0</v>
      </c>
      <c r="AM2618" s="4">
        <v>0</v>
      </c>
      <c r="AN2618" s="4">
        <v>0</v>
      </c>
      <c r="AO2618" s="4">
        <v>-73938</v>
      </c>
      <c r="AP2618" s="4">
        <v>-73938</v>
      </c>
      <c r="AQ2618" s="4">
        <v>0</v>
      </c>
      <c r="AR2618" s="4">
        <v>506712</v>
      </c>
      <c r="AS2618" s="1" t="s">
        <v>52</v>
      </c>
      <c r="AT2618" s="9">
        <f t="shared" si="1186"/>
        <v>43463</v>
      </c>
      <c r="AU2618" s="9">
        <f t="shared" si="1187"/>
        <v>43435</v>
      </c>
      <c r="AV2618" s="9">
        <v>44798</v>
      </c>
      <c r="AW2618" s="11">
        <f t="shared" si="1188"/>
        <v>3.6575342465753424</v>
      </c>
      <c r="AX2618">
        <v>10</v>
      </c>
      <c r="AY2618" s="12">
        <v>0.05</v>
      </c>
      <c r="AZ2618">
        <f t="shared" si="1189"/>
        <v>9.5000000000000001E-2</v>
      </c>
      <c r="BA2618" s="13">
        <f t="shared" si="1190"/>
        <v>580650</v>
      </c>
      <c r="BB2618" s="17" t="s">
        <v>1941</v>
      </c>
      <c r="BC2618">
        <f>MATCH(BB2618,MONTHLY_INDEX!$A:$A,0)</f>
        <v>674</v>
      </c>
      <c r="BD2618">
        <f>MATCH(AU2618,MONTHLY_INDEX!$1:$1,0)</f>
        <v>84</v>
      </c>
      <c r="BE2618">
        <f>INDEX(MONTHLY_INDEX!$1:$1048576,Final!BC2618,Final!BD2618)</f>
        <v>106.1</v>
      </c>
      <c r="BF2618">
        <f>MATCH($BF$1,MONTHLY_INDEX!$1:$1,0)</f>
        <v>127</v>
      </c>
      <c r="BG2618">
        <f>INDEX(MONTHLY_INDEX!$1:$1048576,Final!BC2618,Final!BF2618)</f>
        <v>122.8</v>
      </c>
      <c r="BH2618" s="23">
        <f t="shared" si="1208"/>
        <v>0.15739868049010372</v>
      </c>
      <c r="BI2618" s="14">
        <f t="shared" si="1209"/>
        <v>672043.54382657877</v>
      </c>
      <c r="BJ2618" s="14">
        <f t="shared" si="1210"/>
        <v>233512.11628987905</v>
      </c>
      <c r="BK2618" s="15">
        <f t="shared" si="1191"/>
        <v>438531.42753669969</v>
      </c>
      <c r="BL2618" s="52">
        <v>0</v>
      </c>
      <c r="BM2618" s="15">
        <f t="shared" si="1211"/>
        <v>438531.42753669969</v>
      </c>
    </row>
    <row r="2619" spans="1:65">
      <c r="A2619" s="8">
        <v>2617</v>
      </c>
      <c r="B2619" s="1" t="s">
        <v>44</v>
      </c>
      <c r="C2619" s="1">
        <v>1500</v>
      </c>
      <c r="D2619" s="1" t="s">
        <v>60</v>
      </c>
      <c r="E2619" s="1">
        <v>150000103</v>
      </c>
      <c r="F2619" s="1" t="s">
        <v>60</v>
      </c>
      <c r="G2619" s="1" t="s">
        <v>104</v>
      </c>
      <c r="H2619" s="1">
        <v>16</v>
      </c>
      <c r="I2619" s="1" t="s">
        <v>214</v>
      </c>
      <c r="J2619" s="1" t="s">
        <v>49</v>
      </c>
      <c r="K2619" s="1">
        <v>17406001</v>
      </c>
      <c r="L2619" s="1" t="s">
        <v>50</v>
      </c>
      <c r="M2619" s="1" t="s">
        <v>51</v>
      </c>
      <c r="N2619" s="1" t="s">
        <v>64</v>
      </c>
      <c r="O2619" s="1" t="s">
        <v>65</v>
      </c>
      <c r="P2619" s="1" t="s">
        <v>66</v>
      </c>
      <c r="Q2619" s="1" t="s">
        <v>67</v>
      </c>
      <c r="R2619" s="1" t="s">
        <v>87</v>
      </c>
      <c r="S2619" s="1" t="s">
        <v>88</v>
      </c>
      <c r="T2619" s="2">
        <v>43463</v>
      </c>
      <c r="U2619" s="2">
        <v>43463</v>
      </c>
      <c r="V2619" s="1" t="s">
        <v>52</v>
      </c>
      <c r="W2619" s="3">
        <v>1</v>
      </c>
      <c r="X2619" s="1" t="s">
        <v>53</v>
      </c>
      <c r="Y2619" s="4">
        <v>175035</v>
      </c>
      <c r="Z2619" s="4">
        <v>-20465</v>
      </c>
      <c r="AA2619" s="4">
        <v>0</v>
      </c>
      <c r="AB2619" s="4">
        <v>0</v>
      </c>
      <c r="AC2619" s="4">
        <v>0</v>
      </c>
      <c r="AD2619" s="4">
        <v>175035</v>
      </c>
      <c r="AE2619" s="5">
        <v>1555</v>
      </c>
      <c r="AF2619" s="1" t="s">
        <v>70</v>
      </c>
      <c r="AG2619" s="1" t="s">
        <v>71</v>
      </c>
      <c r="AH2619" s="1" t="s">
        <v>89</v>
      </c>
      <c r="AI2619" s="1" t="s">
        <v>57</v>
      </c>
      <c r="AJ2619" s="5">
        <v>10950</v>
      </c>
      <c r="AK2619" s="4">
        <v>-1822</v>
      </c>
      <c r="AL2619" s="4">
        <v>0</v>
      </c>
      <c r="AM2619" s="4">
        <v>0</v>
      </c>
      <c r="AN2619" s="4">
        <v>0</v>
      </c>
      <c r="AO2619" s="4">
        <v>-22287</v>
      </c>
      <c r="AP2619" s="4">
        <v>-22287</v>
      </c>
      <c r="AQ2619" s="4">
        <v>0</v>
      </c>
      <c r="AR2619" s="4">
        <v>152748</v>
      </c>
      <c r="AS2619" s="1" t="s">
        <v>52</v>
      </c>
      <c r="AT2619" s="9">
        <f t="shared" si="1186"/>
        <v>43463</v>
      </c>
      <c r="AU2619" s="9">
        <f t="shared" si="1187"/>
        <v>43435</v>
      </c>
      <c r="AV2619" s="9">
        <v>44798</v>
      </c>
      <c r="AW2619" s="11">
        <f t="shared" si="1188"/>
        <v>3.6575342465753424</v>
      </c>
      <c r="AX2619">
        <v>10</v>
      </c>
      <c r="AY2619" s="12">
        <v>0.05</v>
      </c>
      <c r="AZ2619">
        <f t="shared" si="1189"/>
        <v>9.5000000000000001E-2</v>
      </c>
      <c r="BA2619" s="13">
        <f t="shared" si="1190"/>
        <v>175035</v>
      </c>
      <c r="BB2619" s="17" t="s">
        <v>1877</v>
      </c>
      <c r="BC2619">
        <f>MATCH(BB2619,MONTHLY_INDEX!$A:$A,0)</f>
        <v>642</v>
      </c>
      <c r="BD2619">
        <f>MATCH(AU2619,MONTHLY_INDEX!$1:$1,0)</f>
        <v>84</v>
      </c>
      <c r="BE2619">
        <f>INDEX(MONTHLY_INDEX!$1:$1048576,Final!BC2619,Final!BD2619)</f>
        <v>79.3</v>
      </c>
      <c r="BF2619">
        <f>MATCH($BF$1,MONTHLY_INDEX!$1:$1,0)</f>
        <v>127</v>
      </c>
      <c r="BG2619">
        <f>INDEX(MONTHLY_INDEX!$1:$1048576,Final!BC2619,Final!BF2619)</f>
        <v>94</v>
      </c>
      <c r="BH2619" s="23">
        <f t="shared" si="1208"/>
        <v>0.18537200504413623</v>
      </c>
      <c r="BI2619" s="14">
        <f t="shared" si="1209"/>
        <v>207481.5889029004</v>
      </c>
      <c r="BJ2619" s="14">
        <f t="shared" si="1210"/>
        <v>72092.746609891343</v>
      </c>
      <c r="BK2619" s="15">
        <f t="shared" si="1191"/>
        <v>135388.84229300905</v>
      </c>
      <c r="BL2619" s="52">
        <v>0</v>
      </c>
      <c r="BM2619" s="15">
        <f t="shared" si="1211"/>
        <v>135388.84229300905</v>
      </c>
    </row>
    <row r="2620" spans="1:65">
      <c r="A2620" s="8">
        <v>2618</v>
      </c>
      <c r="B2620" s="1" t="s">
        <v>44</v>
      </c>
      <c r="C2620" s="1">
        <v>1500</v>
      </c>
      <c r="D2620" s="1" t="s">
        <v>60</v>
      </c>
      <c r="E2620" s="1">
        <v>150000103</v>
      </c>
      <c r="F2620" s="1" t="s">
        <v>60</v>
      </c>
      <c r="G2620" s="1" t="s">
        <v>105</v>
      </c>
      <c r="H2620" s="1">
        <v>17</v>
      </c>
      <c r="I2620" s="1" t="s">
        <v>214</v>
      </c>
      <c r="J2620" s="1" t="s">
        <v>49</v>
      </c>
      <c r="K2620" s="1">
        <v>17406001</v>
      </c>
      <c r="L2620" s="1" t="s">
        <v>50</v>
      </c>
      <c r="M2620" s="1" t="s">
        <v>51</v>
      </c>
      <c r="N2620" s="1" t="s">
        <v>64</v>
      </c>
      <c r="O2620" s="1" t="s">
        <v>65</v>
      </c>
      <c r="P2620" s="1" t="s">
        <v>66</v>
      </c>
      <c r="Q2620" s="1" t="s">
        <v>67</v>
      </c>
      <c r="R2620" s="1" t="s">
        <v>87</v>
      </c>
      <c r="S2620" s="1" t="s">
        <v>88</v>
      </c>
      <c r="T2620" s="2">
        <v>43463</v>
      </c>
      <c r="U2620" s="2">
        <v>43463</v>
      </c>
      <c r="V2620" s="1" t="s">
        <v>52</v>
      </c>
      <c r="W2620" s="3">
        <v>1</v>
      </c>
      <c r="X2620" s="1" t="s">
        <v>53</v>
      </c>
      <c r="Y2620" s="4">
        <v>132796</v>
      </c>
      <c r="Z2620" s="4">
        <v>-15525</v>
      </c>
      <c r="AA2620" s="4">
        <v>0</v>
      </c>
      <c r="AB2620" s="4">
        <v>0</v>
      </c>
      <c r="AC2620" s="4">
        <v>0</v>
      </c>
      <c r="AD2620" s="4">
        <v>132796</v>
      </c>
      <c r="AE2620" s="5">
        <v>1555</v>
      </c>
      <c r="AF2620" s="1" t="s">
        <v>70</v>
      </c>
      <c r="AG2620" s="1" t="s">
        <v>71</v>
      </c>
      <c r="AH2620" s="1" t="s">
        <v>89</v>
      </c>
      <c r="AI2620" s="1" t="s">
        <v>57</v>
      </c>
      <c r="AJ2620" s="5">
        <v>10950</v>
      </c>
      <c r="AK2620" s="4">
        <v>-1383</v>
      </c>
      <c r="AL2620" s="4">
        <v>0</v>
      </c>
      <c r="AM2620" s="4">
        <v>0</v>
      </c>
      <c r="AN2620" s="4">
        <v>0</v>
      </c>
      <c r="AO2620" s="4">
        <v>-16908</v>
      </c>
      <c r="AP2620" s="4">
        <v>-16908</v>
      </c>
      <c r="AQ2620" s="4">
        <v>0</v>
      </c>
      <c r="AR2620" s="4">
        <v>115888</v>
      </c>
      <c r="AS2620" s="1" t="s">
        <v>52</v>
      </c>
      <c r="AT2620" s="9">
        <f t="shared" si="1186"/>
        <v>43463</v>
      </c>
      <c r="AU2620" s="9">
        <f t="shared" si="1187"/>
        <v>43435</v>
      </c>
      <c r="AV2620" s="9">
        <v>44798</v>
      </c>
      <c r="AW2620" s="11">
        <f t="shared" si="1188"/>
        <v>3.6575342465753424</v>
      </c>
      <c r="AX2620">
        <v>10</v>
      </c>
      <c r="AY2620" s="12">
        <v>0.05</v>
      </c>
      <c r="AZ2620">
        <f t="shared" si="1189"/>
        <v>9.5000000000000001E-2</v>
      </c>
      <c r="BA2620" s="13">
        <f t="shared" si="1190"/>
        <v>132796</v>
      </c>
      <c r="BB2620" s="17" t="s">
        <v>2189</v>
      </c>
      <c r="BC2620">
        <f>MATCH(BB2620,MONTHLY_INDEX!$A:$A,0)</f>
        <v>798</v>
      </c>
      <c r="BD2620">
        <f>MATCH(AU2620,MONTHLY_INDEX!$1:$1,0)</f>
        <v>84</v>
      </c>
      <c r="BE2620">
        <f>INDEX(MONTHLY_INDEX!$1:$1048576,Final!BC2620,Final!BD2620)</f>
        <v>96</v>
      </c>
      <c r="BF2620">
        <f>MATCH($BF$1,MONTHLY_INDEX!$1:$1,0)</f>
        <v>127</v>
      </c>
      <c r="BG2620">
        <f>INDEX(MONTHLY_INDEX!$1:$1048576,Final!BC2620,Final!BF2620)</f>
        <v>95.3</v>
      </c>
      <c r="BH2620" s="23">
        <f t="shared" si="1208"/>
        <v>-7.2916666666666963E-3</v>
      </c>
      <c r="BI2620" s="14">
        <f t="shared" si="1209"/>
        <v>131827.69583333333</v>
      </c>
      <c r="BJ2620" s="14">
        <f t="shared" si="1210"/>
        <v>45805.609654965752</v>
      </c>
      <c r="BK2620" s="15">
        <f t="shared" si="1191"/>
        <v>86022.086178367579</v>
      </c>
      <c r="BL2620" s="52">
        <v>0</v>
      </c>
      <c r="BM2620" s="15">
        <f t="shared" si="1211"/>
        <v>86022.086178367579</v>
      </c>
    </row>
    <row r="2621" spans="1:65">
      <c r="A2621" s="8">
        <v>2619</v>
      </c>
      <c r="B2621" s="1" t="s">
        <v>44</v>
      </c>
      <c r="C2621" s="1">
        <v>1500</v>
      </c>
      <c r="D2621" s="1" t="s">
        <v>60</v>
      </c>
      <c r="E2621" s="1">
        <v>150000103</v>
      </c>
      <c r="F2621" s="1" t="s">
        <v>60</v>
      </c>
      <c r="G2621" s="1" t="s">
        <v>106</v>
      </c>
      <c r="H2621" s="1">
        <v>18</v>
      </c>
      <c r="I2621" s="1" t="s">
        <v>214</v>
      </c>
      <c r="J2621" s="1" t="s">
        <v>49</v>
      </c>
      <c r="K2621" s="1">
        <v>17406001</v>
      </c>
      <c r="L2621" s="1" t="s">
        <v>50</v>
      </c>
      <c r="M2621" s="1" t="s">
        <v>51</v>
      </c>
      <c r="N2621" s="1" t="s">
        <v>64</v>
      </c>
      <c r="O2621" s="1" t="s">
        <v>65</v>
      </c>
      <c r="P2621" s="1" t="s">
        <v>66</v>
      </c>
      <c r="Q2621" s="1" t="s">
        <v>67</v>
      </c>
      <c r="R2621" s="1" t="s">
        <v>87</v>
      </c>
      <c r="S2621" s="1" t="s">
        <v>88</v>
      </c>
      <c r="T2621" s="2">
        <v>43463</v>
      </c>
      <c r="U2621" s="2">
        <v>43463</v>
      </c>
      <c r="V2621" s="1" t="s">
        <v>52</v>
      </c>
      <c r="W2621" s="3">
        <v>1</v>
      </c>
      <c r="X2621" s="1" t="s">
        <v>53</v>
      </c>
      <c r="Y2621" s="4">
        <v>469552</v>
      </c>
      <c r="Z2621" s="4">
        <v>-54903</v>
      </c>
      <c r="AA2621" s="4">
        <v>0</v>
      </c>
      <c r="AB2621" s="4">
        <v>0</v>
      </c>
      <c r="AC2621" s="4">
        <v>0</v>
      </c>
      <c r="AD2621" s="4">
        <v>469552</v>
      </c>
      <c r="AE2621" s="5">
        <v>1555</v>
      </c>
      <c r="AF2621" s="1" t="s">
        <v>70</v>
      </c>
      <c r="AG2621" s="1" t="s">
        <v>71</v>
      </c>
      <c r="AH2621" s="1" t="s">
        <v>89</v>
      </c>
      <c r="AI2621" s="1" t="s">
        <v>57</v>
      </c>
      <c r="AJ2621" s="5">
        <v>10950</v>
      </c>
      <c r="AK2621" s="4">
        <v>-4889</v>
      </c>
      <c r="AL2621" s="4">
        <v>0</v>
      </c>
      <c r="AM2621" s="4">
        <v>0</v>
      </c>
      <c r="AN2621" s="4">
        <v>0</v>
      </c>
      <c r="AO2621" s="4">
        <v>-59792</v>
      </c>
      <c r="AP2621" s="4">
        <v>-59792</v>
      </c>
      <c r="AQ2621" s="4">
        <v>0</v>
      </c>
      <c r="AR2621" s="4">
        <v>409760</v>
      </c>
      <c r="AS2621" s="1" t="s">
        <v>52</v>
      </c>
      <c r="AT2621" s="9">
        <f t="shared" si="1186"/>
        <v>43463</v>
      </c>
      <c r="AU2621" s="9">
        <f t="shared" si="1187"/>
        <v>43435</v>
      </c>
      <c r="AV2621" s="9">
        <v>44798</v>
      </c>
      <c r="AW2621" s="11">
        <f t="shared" si="1188"/>
        <v>3.6575342465753424</v>
      </c>
      <c r="AX2621">
        <v>10</v>
      </c>
      <c r="AY2621" s="12">
        <v>0.05</v>
      </c>
      <c r="AZ2621">
        <f t="shared" si="1189"/>
        <v>9.5000000000000001E-2</v>
      </c>
      <c r="BA2621" s="13">
        <f t="shared" si="1190"/>
        <v>469552</v>
      </c>
      <c r="BB2621" s="17" t="s">
        <v>1871</v>
      </c>
      <c r="BC2621">
        <f>MATCH(BB2621,MONTHLY_INDEX!$A:$A,0)</f>
        <v>639</v>
      </c>
      <c r="BD2621">
        <f>MATCH(AU2621,MONTHLY_INDEX!$1:$1,0)</f>
        <v>84</v>
      </c>
      <c r="BE2621">
        <f>INDEX(MONTHLY_INDEX!$1:$1048576,Final!BC2621,Final!BD2621)</f>
        <v>111.6</v>
      </c>
      <c r="BF2621">
        <f>MATCH($BF$1,MONTHLY_INDEX!$1:$1,0)</f>
        <v>127</v>
      </c>
      <c r="BG2621">
        <f>INDEX(MONTHLY_INDEX!$1:$1048576,Final!BC2621,Final!BF2621)</f>
        <v>116.2</v>
      </c>
      <c r="BH2621" s="23">
        <f t="shared" si="1208"/>
        <v>4.1218637992831618E-2</v>
      </c>
      <c r="BI2621" s="14">
        <f t="shared" si="1209"/>
        <v>488906.29390681011</v>
      </c>
      <c r="BJ2621" s="14">
        <f t="shared" si="1210"/>
        <v>169878.19376638683</v>
      </c>
      <c r="BK2621" s="15">
        <f t="shared" si="1191"/>
        <v>319028.10014042328</v>
      </c>
      <c r="BL2621" s="52">
        <v>0</v>
      </c>
      <c r="BM2621" s="15">
        <f t="shared" si="1211"/>
        <v>319028.10014042328</v>
      </c>
    </row>
    <row r="2622" spans="1:65">
      <c r="A2622" s="8">
        <v>2620</v>
      </c>
      <c r="B2622" s="1" t="s">
        <v>44</v>
      </c>
      <c r="C2622" s="1">
        <v>1500</v>
      </c>
      <c r="D2622" s="1" t="s">
        <v>60</v>
      </c>
      <c r="E2622" s="1">
        <v>150000103</v>
      </c>
      <c r="F2622" s="1" t="s">
        <v>60</v>
      </c>
      <c r="G2622" s="1" t="s">
        <v>107</v>
      </c>
      <c r="H2622" s="1">
        <v>19</v>
      </c>
      <c r="I2622" s="1" t="s">
        <v>214</v>
      </c>
      <c r="J2622" s="1" t="s">
        <v>49</v>
      </c>
      <c r="K2622" s="1">
        <v>17406001</v>
      </c>
      <c r="L2622" s="1" t="s">
        <v>50</v>
      </c>
      <c r="M2622" s="1" t="s">
        <v>51</v>
      </c>
      <c r="N2622" s="1" t="s">
        <v>64</v>
      </c>
      <c r="O2622" s="1" t="s">
        <v>65</v>
      </c>
      <c r="P2622" s="1" t="s">
        <v>66</v>
      </c>
      <c r="Q2622" s="1" t="s">
        <v>67</v>
      </c>
      <c r="R2622" s="1" t="s">
        <v>87</v>
      </c>
      <c r="S2622" s="1" t="s">
        <v>88</v>
      </c>
      <c r="T2622" s="2">
        <v>43463</v>
      </c>
      <c r="U2622" s="2">
        <v>43463</v>
      </c>
      <c r="V2622" s="1" t="s">
        <v>52</v>
      </c>
      <c r="W2622" s="3">
        <v>1</v>
      </c>
      <c r="X2622" s="1" t="s">
        <v>53</v>
      </c>
      <c r="Y2622" s="4">
        <v>6861326</v>
      </c>
      <c r="Z2622" s="4">
        <v>-802271</v>
      </c>
      <c r="AA2622" s="4">
        <v>0</v>
      </c>
      <c r="AB2622" s="4">
        <v>0</v>
      </c>
      <c r="AC2622" s="4">
        <v>0</v>
      </c>
      <c r="AD2622" s="4">
        <v>6861326</v>
      </c>
      <c r="AE2622" s="5">
        <v>1555</v>
      </c>
      <c r="AF2622" s="1" t="s">
        <v>70</v>
      </c>
      <c r="AG2622" s="1" t="s">
        <v>71</v>
      </c>
      <c r="AH2622" s="1" t="s">
        <v>89</v>
      </c>
      <c r="AI2622" s="1" t="s">
        <v>57</v>
      </c>
      <c r="AJ2622" s="5">
        <v>10950</v>
      </c>
      <c r="AK2622" s="4">
        <v>-71435</v>
      </c>
      <c r="AL2622" s="4">
        <v>0</v>
      </c>
      <c r="AM2622" s="4">
        <v>0</v>
      </c>
      <c r="AN2622" s="4">
        <v>0</v>
      </c>
      <c r="AO2622" s="4">
        <v>-873706</v>
      </c>
      <c r="AP2622" s="4">
        <v>-873706</v>
      </c>
      <c r="AQ2622" s="4">
        <v>0</v>
      </c>
      <c r="AR2622" s="4">
        <v>5987620</v>
      </c>
      <c r="AS2622" s="1" t="s">
        <v>52</v>
      </c>
      <c r="AT2622" s="9">
        <f t="shared" si="1186"/>
        <v>43463</v>
      </c>
      <c r="AU2622" s="9">
        <f t="shared" si="1187"/>
        <v>43435</v>
      </c>
      <c r="AV2622" s="9">
        <v>44798</v>
      </c>
      <c r="AW2622" s="11">
        <f t="shared" si="1188"/>
        <v>3.6575342465753424</v>
      </c>
      <c r="AX2622">
        <v>10</v>
      </c>
      <c r="AY2622" s="12">
        <v>0.05</v>
      </c>
      <c r="AZ2622">
        <f t="shared" si="1189"/>
        <v>9.5000000000000001E-2</v>
      </c>
      <c r="BA2622" s="13">
        <f t="shared" si="1190"/>
        <v>6861326</v>
      </c>
      <c r="BI2622" s="14">
        <f t="shared" ref="BI2622:BI2624" si="1212">AR2622</f>
        <v>5987620</v>
      </c>
      <c r="BJ2622" s="14">
        <v>0</v>
      </c>
      <c r="BK2622" s="14">
        <f t="shared" ref="BK2622:BK2624" si="1213">AR2622</f>
        <v>5987620</v>
      </c>
      <c r="BL2622" s="52">
        <v>0</v>
      </c>
      <c r="BM2622" s="15">
        <f t="shared" ref="BM2622:BM2624" si="1214">AR2622</f>
        <v>5987620</v>
      </c>
    </row>
    <row r="2623" spans="1:65">
      <c r="A2623" s="8">
        <v>2621</v>
      </c>
      <c r="B2623" s="1" t="s">
        <v>44</v>
      </c>
      <c r="C2623" s="1">
        <v>1500</v>
      </c>
      <c r="D2623" s="1" t="s">
        <v>60</v>
      </c>
      <c r="E2623" s="1">
        <v>150000103</v>
      </c>
      <c r="F2623" s="1" t="s">
        <v>60</v>
      </c>
      <c r="G2623" s="1" t="s">
        <v>108</v>
      </c>
      <c r="H2623" s="1">
        <v>20</v>
      </c>
      <c r="I2623" s="1" t="s">
        <v>214</v>
      </c>
      <c r="J2623" s="1" t="s">
        <v>49</v>
      </c>
      <c r="K2623" s="1">
        <v>17406001</v>
      </c>
      <c r="L2623" s="1" t="s">
        <v>50</v>
      </c>
      <c r="M2623" s="1" t="s">
        <v>51</v>
      </c>
      <c r="N2623" s="1" t="s">
        <v>64</v>
      </c>
      <c r="O2623" s="1" t="s">
        <v>65</v>
      </c>
      <c r="P2623" s="1" t="s">
        <v>66</v>
      </c>
      <c r="Q2623" s="1" t="s">
        <v>67</v>
      </c>
      <c r="R2623" s="1" t="s">
        <v>87</v>
      </c>
      <c r="S2623" s="1" t="s">
        <v>88</v>
      </c>
      <c r="T2623" s="2">
        <v>43463</v>
      </c>
      <c r="U2623" s="2">
        <v>43463</v>
      </c>
      <c r="V2623" s="1" t="s">
        <v>52</v>
      </c>
      <c r="W2623" s="3">
        <v>1</v>
      </c>
      <c r="X2623" s="1" t="s">
        <v>53</v>
      </c>
      <c r="Y2623" s="4">
        <v>5552065</v>
      </c>
      <c r="Z2623" s="4">
        <v>-649185</v>
      </c>
      <c r="AA2623" s="4">
        <v>0</v>
      </c>
      <c r="AB2623" s="4">
        <v>0</v>
      </c>
      <c r="AC2623" s="4">
        <v>0</v>
      </c>
      <c r="AD2623" s="4">
        <v>5552065</v>
      </c>
      <c r="AE2623" s="5">
        <v>1555</v>
      </c>
      <c r="AF2623" s="1" t="s">
        <v>70</v>
      </c>
      <c r="AG2623" s="1" t="s">
        <v>71</v>
      </c>
      <c r="AH2623" s="1" t="s">
        <v>89</v>
      </c>
      <c r="AI2623" s="1" t="s">
        <v>57</v>
      </c>
      <c r="AJ2623" s="5">
        <v>10950</v>
      </c>
      <c r="AK2623" s="4">
        <v>-57804</v>
      </c>
      <c r="AL2623" s="4">
        <v>0</v>
      </c>
      <c r="AM2623" s="4">
        <v>0</v>
      </c>
      <c r="AN2623" s="4">
        <v>0</v>
      </c>
      <c r="AO2623" s="4">
        <v>-706989</v>
      </c>
      <c r="AP2623" s="4">
        <v>-706989</v>
      </c>
      <c r="AQ2623" s="4">
        <v>0</v>
      </c>
      <c r="AR2623" s="4">
        <v>4845076</v>
      </c>
      <c r="AS2623" s="1" t="s">
        <v>52</v>
      </c>
      <c r="AT2623" s="9">
        <f t="shared" si="1186"/>
        <v>43463</v>
      </c>
      <c r="AU2623" s="9">
        <f t="shared" si="1187"/>
        <v>43435</v>
      </c>
      <c r="AV2623" s="9">
        <v>44798</v>
      </c>
      <c r="AW2623" s="11">
        <f t="shared" si="1188"/>
        <v>3.6575342465753424</v>
      </c>
      <c r="AX2623">
        <v>10</v>
      </c>
      <c r="AY2623" s="12">
        <v>0.05</v>
      </c>
      <c r="AZ2623">
        <f t="shared" si="1189"/>
        <v>9.5000000000000001E-2</v>
      </c>
      <c r="BA2623" s="13">
        <f t="shared" si="1190"/>
        <v>5552065</v>
      </c>
      <c r="BI2623" s="14">
        <f t="shared" si="1212"/>
        <v>4845076</v>
      </c>
      <c r="BJ2623" s="14">
        <v>0</v>
      </c>
      <c r="BK2623" s="14">
        <f t="shared" si="1213"/>
        <v>4845076</v>
      </c>
      <c r="BL2623" s="52">
        <v>0</v>
      </c>
      <c r="BM2623" s="15">
        <f t="shared" si="1214"/>
        <v>4845076</v>
      </c>
    </row>
    <row r="2624" spans="1:65">
      <c r="A2624" s="8">
        <v>2622</v>
      </c>
      <c r="B2624" s="1" t="s">
        <v>44</v>
      </c>
      <c r="C2624" s="1">
        <v>1500</v>
      </c>
      <c r="D2624" s="1" t="s">
        <v>60</v>
      </c>
      <c r="E2624" s="1">
        <v>150000103</v>
      </c>
      <c r="F2624" s="1" t="s">
        <v>60</v>
      </c>
      <c r="G2624" s="1" t="s">
        <v>109</v>
      </c>
      <c r="H2624" s="1">
        <v>21</v>
      </c>
      <c r="I2624" s="1" t="s">
        <v>214</v>
      </c>
      <c r="J2624" s="1" t="s">
        <v>49</v>
      </c>
      <c r="K2624" s="1">
        <v>17406001</v>
      </c>
      <c r="L2624" s="1" t="s">
        <v>50</v>
      </c>
      <c r="M2624" s="1" t="s">
        <v>51</v>
      </c>
      <c r="N2624" s="1" t="s">
        <v>64</v>
      </c>
      <c r="O2624" s="1" t="s">
        <v>65</v>
      </c>
      <c r="P2624" s="1" t="s">
        <v>66</v>
      </c>
      <c r="Q2624" s="1" t="s">
        <v>67</v>
      </c>
      <c r="R2624" s="1" t="s">
        <v>87</v>
      </c>
      <c r="S2624" s="1" t="s">
        <v>88</v>
      </c>
      <c r="T2624" s="2">
        <v>43463</v>
      </c>
      <c r="U2624" s="2">
        <v>43463</v>
      </c>
      <c r="V2624" s="1" t="s">
        <v>52</v>
      </c>
      <c r="W2624" s="3">
        <v>1</v>
      </c>
      <c r="X2624" s="1" t="s">
        <v>53</v>
      </c>
      <c r="Y2624" s="4">
        <v>1950695</v>
      </c>
      <c r="Z2624" s="4">
        <v>-228806</v>
      </c>
      <c r="AA2624" s="4">
        <v>0</v>
      </c>
      <c r="AB2624" s="4">
        <v>0</v>
      </c>
      <c r="AC2624" s="4">
        <v>0</v>
      </c>
      <c r="AD2624" s="4">
        <v>1950695</v>
      </c>
      <c r="AE2624" s="5">
        <v>1555</v>
      </c>
      <c r="AF2624" s="1" t="s">
        <v>70</v>
      </c>
      <c r="AG2624" s="1" t="s">
        <v>71</v>
      </c>
      <c r="AH2624" s="1" t="s">
        <v>89</v>
      </c>
      <c r="AI2624" s="1" t="s">
        <v>57</v>
      </c>
      <c r="AJ2624" s="5">
        <v>10950</v>
      </c>
      <c r="AK2624" s="4">
        <v>-20300</v>
      </c>
      <c r="AL2624" s="4">
        <v>0</v>
      </c>
      <c r="AM2624" s="4">
        <v>0</v>
      </c>
      <c r="AN2624" s="4">
        <v>0</v>
      </c>
      <c r="AO2624" s="4">
        <v>-249106</v>
      </c>
      <c r="AP2624" s="4">
        <v>-249106</v>
      </c>
      <c r="AQ2624" s="4">
        <v>0</v>
      </c>
      <c r="AR2624" s="4">
        <v>1701589</v>
      </c>
      <c r="AS2624" s="1" t="s">
        <v>52</v>
      </c>
      <c r="AT2624" s="9">
        <f t="shared" si="1186"/>
        <v>43463</v>
      </c>
      <c r="AU2624" s="9">
        <f t="shared" si="1187"/>
        <v>43435</v>
      </c>
      <c r="AV2624" s="9">
        <v>44798</v>
      </c>
      <c r="AW2624" s="11">
        <f t="shared" si="1188"/>
        <v>3.6575342465753424</v>
      </c>
      <c r="AX2624">
        <v>10</v>
      </c>
      <c r="AY2624" s="12">
        <v>0.05</v>
      </c>
      <c r="AZ2624">
        <f t="shared" si="1189"/>
        <v>9.5000000000000001E-2</v>
      </c>
      <c r="BA2624" s="13">
        <f t="shared" si="1190"/>
        <v>1950695</v>
      </c>
      <c r="BI2624" s="14">
        <f t="shared" si="1212"/>
        <v>1701589</v>
      </c>
      <c r="BJ2624" s="14">
        <v>0</v>
      </c>
      <c r="BK2624" s="14">
        <f t="shared" si="1213"/>
        <v>1701589</v>
      </c>
      <c r="BL2624" s="52">
        <v>0</v>
      </c>
      <c r="BM2624" s="15">
        <f t="shared" si="1214"/>
        <v>1701589</v>
      </c>
    </row>
    <row r="2625" spans="1:65">
      <c r="A2625" s="8">
        <v>2623</v>
      </c>
      <c r="B2625" s="1" t="s">
        <v>44</v>
      </c>
      <c r="C2625" s="1">
        <v>1500</v>
      </c>
      <c r="D2625" s="1" t="s">
        <v>60</v>
      </c>
      <c r="E2625" s="1">
        <v>150000103</v>
      </c>
      <c r="F2625" s="1" t="s">
        <v>60</v>
      </c>
      <c r="G2625" s="1" t="s">
        <v>110</v>
      </c>
      <c r="H2625" s="1">
        <v>22</v>
      </c>
      <c r="I2625" s="1" t="s">
        <v>214</v>
      </c>
      <c r="J2625" s="1" t="s">
        <v>49</v>
      </c>
      <c r="K2625" s="1">
        <v>17406001</v>
      </c>
      <c r="L2625" s="1" t="s">
        <v>50</v>
      </c>
      <c r="M2625" s="1" t="s">
        <v>51</v>
      </c>
      <c r="N2625" s="1" t="s">
        <v>64</v>
      </c>
      <c r="O2625" s="1" t="s">
        <v>65</v>
      </c>
      <c r="P2625" s="1" t="s">
        <v>66</v>
      </c>
      <c r="Q2625" s="1" t="s">
        <v>67</v>
      </c>
      <c r="R2625" s="1" t="s">
        <v>87</v>
      </c>
      <c r="S2625" s="1" t="s">
        <v>88</v>
      </c>
      <c r="T2625" s="2">
        <v>43463</v>
      </c>
      <c r="U2625" s="2">
        <v>43463</v>
      </c>
      <c r="V2625" s="1" t="s">
        <v>52</v>
      </c>
      <c r="W2625" s="3">
        <v>1</v>
      </c>
      <c r="X2625" s="1" t="s">
        <v>53</v>
      </c>
      <c r="Y2625" s="4">
        <v>16789210</v>
      </c>
      <c r="Z2625" s="4">
        <v>-1963105</v>
      </c>
      <c r="AA2625" s="4">
        <v>0</v>
      </c>
      <c r="AB2625" s="4">
        <v>0</v>
      </c>
      <c r="AC2625" s="4">
        <v>0</v>
      </c>
      <c r="AD2625" s="4">
        <v>16789210</v>
      </c>
      <c r="AE2625" s="5">
        <v>1555</v>
      </c>
      <c r="AF2625" s="1" t="s">
        <v>70</v>
      </c>
      <c r="AG2625" s="1" t="s">
        <v>71</v>
      </c>
      <c r="AH2625" s="1" t="s">
        <v>89</v>
      </c>
      <c r="AI2625" s="1" t="s">
        <v>57</v>
      </c>
      <c r="AJ2625" s="5">
        <v>10950</v>
      </c>
      <c r="AK2625" s="4">
        <v>-174797</v>
      </c>
      <c r="AL2625" s="4">
        <v>0</v>
      </c>
      <c r="AM2625" s="4">
        <v>0</v>
      </c>
      <c r="AN2625" s="4">
        <v>0</v>
      </c>
      <c r="AO2625" s="4">
        <v>-2137902</v>
      </c>
      <c r="AP2625" s="4">
        <v>-2137902</v>
      </c>
      <c r="AQ2625" s="4">
        <v>0</v>
      </c>
      <c r="AR2625" s="4">
        <v>14651308</v>
      </c>
      <c r="AS2625" s="1" t="s">
        <v>52</v>
      </c>
      <c r="AT2625" s="9">
        <f t="shared" si="1186"/>
        <v>43463</v>
      </c>
      <c r="AU2625" s="9">
        <f t="shared" si="1187"/>
        <v>43435</v>
      </c>
      <c r="AV2625" s="9">
        <v>44798</v>
      </c>
      <c r="AW2625" s="11">
        <f t="shared" si="1188"/>
        <v>3.6575342465753424</v>
      </c>
      <c r="AX2625">
        <v>25</v>
      </c>
      <c r="AY2625" s="12">
        <v>0.05</v>
      </c>
      <c r="AZ2625">
        <f t="shared" si="1189"/>
        <v>3.7999999999999999E-2</v>
      </c>
      <c r="BA2625" s="13">
        <f t="shared" si="1190"/>
        <v>16789210</v>
      </c>
      <c r="BB2625" s="17" t="s">
        <v>2189</v>
      </c>
      <c r="BC2625">
        <f>MATCH(BB2625,MONTHLY_INDEX!$A:$A,0)</f>
        <v>798</v>
      </c>
      <c r="BD2625">
        <f>MATCH(AU2625,MONTHLY_INDEX!$1:$1,0)</f>
        <v>84</v>
      </c>
      <c r="BE2625">
        <f>INDEX(MONTHLY_INDEX!$1:$1048576,Final!BC2625,Final!BD2625)</f>
        <v>96</v>
      </c>
      <c r="BF2625">
        <f>MATCH($BF$1,MONTHLY_INDEX!$1:$1,0)</f>
        <v>127</v>
      </c>
      <c r="BG2625">
        <f>INDEX(MONTHLY_INDEX!$1:$1048576,Final!BC2625,Final!BF2625)</f>
        <v>95.3</v>
      </c>
      <c r="BH2625" s="23">
        <f>(BG2625-BE2625)/BE2625</f>
        <v>-7.2916666666666963E-3</v>
      </c>
      <c r="BI2625" s="14">
        <f>(1+BH2625)*BA2625</f>
        <v>16666788.677083332</v>
      </c>
      <c r="BJ2625" s="14">
        <f>BI2625*AZ2625*AW2625</f>
        <v>2316455.3139409246</v>
      </c>
      <c r="BK2625" s="15">
        <f t="shared" si="1191"/>
        <v>14350333.363142408</v>
      </c>
      <c r="BL2625" s="52">
        <v>0</v>
      </c>
      <c r="BM2625" s="15">
        <f>MAX((1-BL2625)*BK2625,BI2625*AY2625)</f>
        <v>14350333.363142408</v>
      </c>
    </row>
    <row r="2626" spans="1:65">
      <c r="A2626" s="8">
        <v>2624</v>
      </c>
      <c r="B2626" s="1" t="s">
        <v>44</v>
      </c>
      <c r="C2626" s="1">
        <v>1500</v>
      </c>
      <c r="D2626" s="1" t="s">
        <v>60</v>
      </c>
      <c r="E2626" s="1">
        <v>150000103</v>
      </c>
      <c r="F2626" s="1" t="s">
        <v>60</v>
      </c>
      <c r="G2626" s="1" t="s">
        <v>111</v>
      </c>
      <c r="H2626" s="1">
        <v>23</v>
      </c>
      <c r="I2626" s="1" t="s">
        <v>214</v>
      </c>
      <c r="J2626" s="1" t="s">
        <v>49</v>
      </c>
      <c r="K2626" s="1">
        <v>17406001</v>
      </c>
      <c r="L2626" s="1" t="s">
        <v>50</v>
      </c>
      <c r="M2626" s="1" t="s">
        <v>51</v>
      </c>
      <c r="N2626" s="1" t="s">
        <v>64</v>
      </c>
      <c r="O2626" s="1" t="s">
        <v>65</v>
      </c>
      <c r="P2626" s="1" t="s">
        <v>66</v>
      </c>
      <c r="Q2626" s="1" t="s">
        <v>67</v>
      </c>
      <c r="R2626" s="1" t="s">
        <v>87</v>
      </c>
      <c r="S2626" s="1" t="s">
        <v>88</v>
      </c>
      <c r="T2626" s="2">
        <v>43463</v>
      </c>
      <c r="U2626" s="2">
        <v>43463</v>
      </c>
      <c r="V2626" s="1" t="s">
        <v>52</v>
      </c>
      <c r="W2626" s="3">
        <v>1</v>
      </c>
      <c r="X2626" s="1" t="s">
        <v>53</v>
      </c>
      <c r="Y2626" s="4">
        <v>187647</v>
      </c>
      <c r="Z2626" s="4">
        <v>-21939</v>
      </c>
      <c r="AA2626" s="4">
        <v>0</v>
      </c>
      <c r="AB2626" s="4">
        <v>0</v>
      </c>
      <c r="AC2626" s="4">
        <v>0</v>
      </c>
      <c r="AD2626" s="4">
        <v>187647</v>
      </c>
      <c r="AE2626" s="5">
        <v>1555</v>
      </c>
      <c r="AF2626" s="1" t="s">
        <v>70</v>
      </c>
      <c r="AG2626" s="1" t="s">
        <v>71</v>
      </c>
      <c r="AH2626" s="1" t="s">
        <v>89</v>
      </c>
      <c r="AI2626" s="1" t="s">
        <v>57</v>
      </c>
      <c r="AJ2626" s="5">
        <v>10950</v>
      </c>
      <c r="AK2626" s="4">
        <v>-1954</v>
      </c>
      <c r="AL2626" s="4">
        <v>0</v>
      </c>
      <c r="AM2626" s="4">
        <v>0</v>
      </c>
      <c r="AN2626" s="4">
        <v>0</v>
      </c>
      <c r="AO2626" s="4">
        <v>-23893</v>
      </c>
      <c r="AP2626" s="4">
        <v>-23893</v>
      </c>
      <c r="AQ2626" s="4">
        <v>0</v>
      </c>
      <c r="AR2626" s="4">
        <v>163754</v>
      </c>
      <c r="AS2626" s="1" t="s">
        <v>52</v>
      </c>
      <c r="AT2626" s="9">
        <f t="shared" si="1186"/>
        <v>43463</v>
      </c>
      <c r="AU2626" s="9">
        <f t="shared" si="1187"/>
        <v>43435</v>
      </c>
      <c r="AV2626" s="9">
        <v>44798</v>
      </c>
      <c r="AW2626" s="11">
        <f t="shared" si="1188"/>
        <v>3.6575342465753424</v>
      </c>
      <c r="AX2626">
        <v>10</v>
      </c>
      <c r="AY2626" s="12">
        <v>0.05</v>
      </c>
      <c r="AZ2626">
        <f t="shared" si="1189"/>
        <v>9.5000000000000001E-2</v>
      </c>
      <c r="BA2626" s="13">
        <f t="shared" si="1190"/>
        <v>187647</v>
      </c>
      <c r="BI2626" s="14">
        <f t="shared" ref="BI2626:BI2630" si="1215">AR2626</f>
        <v>163754</v>
      </c>
      <c r="BJ2626" s="14">
        <v>0</v>
      </c>
      <c r="BK2626" s="14">
        <f t="shared" ref="BK2626:BK2630" si="1216">AR2626</f>
        <v>163754</v>
      </c>
      <c r="BL2626" s="52">
        <v>0</v>
      </c>
      <c r="BM2626" s="15">
        <f t="shared" ref="BM2626:BM2630" si="1217">AR2626</f>
        <v>163754</v>
      </c>
    </row>
    <row r="2627" spans="1:65">
      <c r="A2627" s="8">
        <v>2625</v>
      </c>
      <c r="B2627" s="1" t="s">
        <v>44</v>
      </c>
      <c r="C2627" s="1">
        <v>1500</v>
      </c>
      <c r="D2627" s="1" t="s">
        <v>60</v>
      </c>
      <c r="E2627" s="1">
        <v>150000103</v>
      </c>
      <c r="F2627" s="1" t="s">
        <v>112</v>
      </c>
      <c r="G2627" s="1" t="s">
        <v>113</v>
      </c>
      <c r="H2627" s="1">
        <v>24</v>
      </c>
      <c r="I2627" s="1" t="s">
        <v>214</v>
      </c>
      <c r="J2627" s="1" t="s">
        <v>49</v>
      </c>
      <c r="K2627" s="1">
        <v>17406001</v>
      </c>
      <c r="L2627" s="1" t="s">
        <v>50</v>
      </c>
      <c r="M2627" s="1" t="s">
        <v>51</v>
      </c>
      <c r="N2627" s="1" t="s">
        <v>64</v>
      </c>
      <c r="O2627" s="1" t="s">
        <v>65</v>
      </c>
      <c r="P2627" s="1" t="s">
        <v>66</v>
      </c>
      <c r="Q2627" s="1" t="s">
        <v>67</v>
      </c>
      <c r="R2627" s="1" t="s">
        <v>87</v>
      </c>
      <c r="S2627" s="1" t="s">
        <v>88</v>
      </c>
      <c r="T2627" s="2">
        <v>43463</v>
      </c>
      <c r="U2627" s="2">
        <v>43463</v>
      </c>
      <c r="V2627" s="1" t="s">
        <v>52</v>
      </c>
      <c r="W2627" s="3">
        <v>1</v>
      </c>
      <c r="X2627" s="1" t="s">
        <v>53</v>
      </c>
      <c r="Y2627" s="4">
        <v>1018616</v>
      </c>
      <c r="Z2627" s="4">
        <v>-119102.54</v>
      </c>
      <c r="AA2627" s="4">
        <v>0</v>
      </c>
      <c r="AB2627" s="4">
        <v>0</v>
      </c>
      <c r="AC2627" s="4">
        <v>0</v>
      </c>
      <c r="AD2627" s="4">
        <v>1018616</v>
      </c>
      <c r="AE2627" s="5">
        <v>1555</v>
      </c>
      <c r="AF2627" s="1" t="s">
        <v>70</v>
      </c>
      <c r="AG2627" s="1" t="s">
        <v>71</v>
      </c>
      <c r="AH2627" s="1" t="s">
        <v>89</v>
      </c>
      <c r="AI2627" s="1" t="s">
        <v>57</v>
      </c>
      <c r="AJ2627" s="5">
        <v>10950</v>
      </c>
      <c r="AK2627" s="4">
        <v>-10605</v>
      </c>
      <c r="AL2627" s="4">
        <v>0</v>
      </c>
      <c r="AM2627" s="4">
        <v>0</v>
      </c>
      <c r="AN2627" s="4">
        <v>0</v>
      </c>
      <c r="AO2627" s="4">
        <v>-129707.54</v>
      </c>
      <c r="AP2627" s="4">
        <v>-129707.54</v>
      </c>
      <c r="AQ2627" s="4">
        <v>0</v>
      </c>
      <c r="AR2627" s="4">
        <v>888908.46</v>
      </c>
      <c r="AS2627" s="1" t="s">
        <v>52</v>
      </c>
      <c r="AT2627" s="9">
        <f t="shared" si="1186"/>
        <v>43463</v>
      </c>
      <c r="AU2627" s="9">
        <f t="shared" si="1187"/>
        <v>43435</v>
      </c>
      <c r="AV2627" s="9">
        <v>44798</v>
      </c>
      <c r="AW2627" s="11">
        <f t="shared" si="1188"/>
        <v>3.6575342465753424</v>
      </c>
      <c r="AX2627">
        <v>10</v>
      </c>
      <c r="AY2627" s="12">
        <v>0.05</v>
      </c>
      <c r="AZ2627">
        <f t="shared" si="1189"/>
        <v>9.5000000000000001E-2</v>
      </c>
      <c r="BA2627" s="13">
        <f t="shared" si="1190"/>
        <v>1018616</v>
      </c>
      <c r="BB2627" s="16" t="s">
        <v>593</v>
      </c>
      <c r="BC2627" s="16" t="s">
        <v>593</v>
      </c>
      <c r="BD2627" s="16" t="s">
        <v>593</v>
      </c>
      <c r="BE2627" s="16" t="s">
        <v>593</v>
      </c>
      <c r="BF2627" s="16" t="s">
        <v>593</v>
      </c>
      <c r="BG2627" s="16" t="s">
        <v>593</v>
      </c>
      <c r="BH2627" s="16" t="s">
        <v>593</v>
      </c>
      <c r="BI2627" s="14">
        <f t="shared" si="1215"/>
        <v>888908.46</v>
      </c>
      <c r="BJ2627" s="14">
        <v>0</v>
      </c>
      <c r="BK2627" s="14">
        <f t="shared" si="1216"/>
        <v>888908.46</v>
      </c>
      <c r="BL2627" s="52">
        <v>0</v>
      </c>
      <c r="BM2627" s="15">
        <f t="shared" si="1217"/>
        <v>888908.46</v>
      </c>
    </row>
    <row r="2628" spans="1:65">
      <c r="A2628" s="8">
        <v>2626</v>
      </c>
      <c r="B2628" s="1" t="s">
        <v>44</v>
      </c>
      <c r="C2628" s="1">
        <v>1500</v>
      </c>
      <c r="D2628" s="1" t="s">
        <v>60</v>
      </c>
      <c r="E2628" s="1">
        <v>150000103</v>
      </c>
      <c r="F2628" s="1" t="s">
        <v>112</v>
      </c>
      <c r="G2628" s="1" t="s">
        <v>114</v>
      </c>
      <c r="H2628" s="1">
        <v>25</v>
      </c>
      <c r="I2628" s="1" t="s">
        <v>214</v>
      </c>
      <c r="J2628" s="1" t="s">
        <v>49</v>
      </c>
      <c r="K2628" s="1">
        <v>17406001</v>
      </c>
      <c r="L2628" s="1" t="s">
        <v>50</v>
      </c>
      <c r="M2628" s="1" t="s">
        <v>51</v>
      </c>
      <c r="N2628" s="1" t="s">
        <v>64</v>
      </c>
      <c r="O2628" s="1" t="s">
        <v>65</v>
      </c>
      <c r="P2628" s="1" t="s">
        <v>66</v>
      </c>
      <c r="Q2628" s="1" t="s">
        <v>67</v>
      </c>
      <c r="R2628" s="1" t="s">
        <v>87</v>
      </c>
      <c r="S2628" s="1" t="s">
        <v>88</v>
      </c>
      <c r="T2628" s="2">
        <v>43463</v>
      </c>
      <c r="U2628" s="2">
        <v>43463</v>
      </c>
      <c r="V2628" s="1" t="s">
        <v>52</v>
      </c>
      <c r="W2628" s="3">
        <v>1</v>
      </c>
      <c r="X2628" s="1" t="s">
        <v>53</v>
      </c>
      <c r="Y2628" s="4">
        <v>3860149</v>
      </c>
      <c r="Z2628" s="4">
        <v>-451352.95</v>
      </c>
      <c r="AA2628" s="4">
        <v>0</v>
      </c>
      <c r="AB2628" s="4">
        <v>0</v>
      </c>
      <c r="AC2628" s="4">
        <v>0</v>
      </c>
      <c r="AD2628" s="4">
        <v>3860149</v>
      </c>
      <c r="AE2628" s="5">
        <v>1555</v>
      </c>
      <c r="AF2628" s="1" t="s">
        <v>70</v>
      </c>
      <c r="AG2628" s="1" t="s">
        <v>71</v>
      </c>
      <c r="AH2628" s="1" t="s">
        <v>89</v>
      </c>
      <c r="AI2628" s="1" t="s">
        <v>57</v>
      </c>
      <c r="AJ2628" s="5">
        <v>10950</v>
      </c>
      <c r="AK2628" s="4">
        <v>-40189</v>
      </c>
      <c r="AL2628" s="4">
        <v>0</v>
      </c>
      <c r="AM2628" s="4">
        <v>0</v>
      </c>
      <c r="AN2628" s="4">
        <v>0</v>
      </c>
      <c r="AO2628" s="4">
        <v>-491541.95</v>
      </c>
      <c r="AP2628" s="4">
        <v>-491541.95</v>
      </c>
      <c r="AQ2628" s="4">
        <v>0</v>
      </c>
      <c r="AR2628" s="4">
        <v>3368607.05</v>
      </c>
      <c r="AS2628" s="1" t="s">
        <v>52</v>
      </c>
      <c r="AT2628" s="9">
        <f t="shared" ref="AT2628:AT2691" si="1218">T2628</f>
        <v>43463</v>
      </c>
      <c r="AU2628" s="9">
        <f t="shared" ref="AU2628:AU2691" si="1219">DATE(YEAR(AT2628),MONTH(AT2628),DAY(1))</f>
        <v>43435</v>
      </c>
      <c r="AV2628" s="9">
        <v>44798</v>
      </c>
      <c r="AW2628" s="11">
        <f t="shared" ref="AW2628:AW2691" si="1220">(AV2628-AT2628)/365</f>
        <v>3.6575342465753424</v>
      </c>
      <c r="AX2628">
        <v>10</v>
      </c>
      <c r="AY2628" s="12">
        <v>0.05</v>
      </c>
      <c r="AZ2628">
        <f t="shared" ref="AZ2628:AZ2691" si="1221">(1-AY2628)/AX2628</f>
        <v>9.5000000000000001E-2</v>
      </c>
      <c r="BA2628" s="13">
        <f t="shared" ref="BA2628:BA2691" si="1222">Y2628</f>
        <v>3860149</v>
      </c>
      <c r="BB2628" s="16" t="s">
        <v>593</v>
      </c>
      <c r="BC2628" s="16" t="s">
        <v>593</v>
      </c>
      <c r="BD2628" s="16" t="s">
        <v>593</v>
      </c>
      <c r="BE2628" s="16" t="s">
        <v>593</v>
      </c>
      <c r="BF2628" s="16" t="s">
        <v>593</v>
      </c>
      <c r="BG2628" s="16" t="s">
        <v>593</v>
      </c>
      <c r="BH2628" s="16" t="s">
        <v>593</v>
      </c>
      <c r="BI2628" s="14">
        <f t="shared" si="1215"/>
        <v>3368607.05</v>
      </c>
      <c r="BJ2628" s="14">
        <v>0</v>
      </c>
      <c r="BK2628" s="14">
        <f t="shared" si="1216"/>
        <v>3368607.05</v>
      </c>
      <c r="BL2628" s="52">
        <v>0</v>
      </c>
      <c r="BM2628" s="15">
        <f t="shared" si="1217"/>
        <v>3368607.05</v>
      </c>
    </row>
    <row r="2629" spans="1:65">
      <c r="A2629" s="8">
        <v>2627</v>
      </c>
      <c r="B2629" s="1" t="s">
        <v>44</v>
      </c>
      <c r="C2629" s="1">
        <v>1500</v>
      </c>
      <c r="D2629" s="1" t="s">
        <v>60</v>
      </c>
      <c r="E2629" s="1">
        <v>150000103</v>
      </c>
      <c r="F2629" s="1" t="s">
        <v>60</v>
      </c>
      <c r="G2629" s="1" t="s">
        <v>115</v>
      </c>
      <c r="H2629" s="1">
        <v>26</v>
      </c>
      <c r="I2629" s="1" t="s">
        <v>214</v>
      </c>
      <c r="J2629" s="1" t="s">
        <v>49</v>
      </c>
      <c r="K2629" s="1">
        <v>17406001</v>
      </c>
      <c r="L2629" s="1" t="s">
        <v>50</v>
      </c>
      <c r="M2629" s="1" t="s">
        <v>51</v>
      </c>
      <c r="N2629" s="1" t="s">
        <v>64</v>
      </c>
      <c r="O2629" s="1" t="s">
        <v>65</v>
      </c>
      <c r="P2629" s="1" t="s">
        <v>66</v>
      </c>
      <c r="Q2629" s="1" t="s">
        <v>67</v>
      </c>
      <c r="R2629" s="1" t="s">
        <v>87</v>
      </c>
      <c r="S2629" s="1" t="s">
        <v>88</v>
      </c>
      <c r="T2629" s="2">
        <v>43463</v>
      </c>
      <c r="U2629" s="2">
        <v>43463</v>
      </c>
      <c r="V2629" s="1" t="s">
        <v>52</v>
      </c>
      <c r="W2629" s="3">
        <v>1</v>
      </c>
      <c r="X2629" s="1" t="s">
        <v>53</v>
      </c>
      <c r="Y2629" s="4">
        <v>120000</v>
      </c>
      <c r="Z2629" s="4">
        <v>-14031</v>
      </c>
      <c r="AA2629" s="4">
        <v>0</v>
      </c>
      <c r="AB2629" s="4">
        <v>0</v>
      </c>
      <c r="AC2629" s="4">
        <v>0</v>
      </c>
      <c r="AD2629" s="4">
        <v>120000</v>
      </c>
      <c r="AE2629" s="5">
        <v>1555</v>
      </c>
      <c r="AF2629" s="1" t="s">
        <v>70</v>
      </c>
      <c r="AG2629" s="1" t="s">
        <v>71</v>
      </c>
      <c r="AH2629" s="1" t="s">
        <v>89</v>
      </c>
      <c r="AI2629" s="1" t="s">
        <v>57</v>
      </c>
      <c r="AJ2629" s="5">
        <v>10950</v>
      </c>
      <c r="AK2629" s="4">
        <v>-1249</v>
      </c>
      <c r="AL2629" s="4">
        <v>0</v>
      </c>
      <c r="AM2629" s="4">
        <v>0</v>
      </c>
      <c r="AN2629" s="4">
        <v>0</v>
      </c>
      <c r="AO2629" s="4">
        <v>-15280</v>
      </c>
      <c r="AP2629" s="4">
        <v>-15280</v>
      </c>
      <c r="AQ2629" s="4">
        <v>0</v>
      </c>
      <c r="AR2629" s="4">
        <v>104720</v>
      </c>
      <c r="AS2629" s="1" t="s">
        <v>52</v>
      </c>
      <c r="AT2629" s="9">
        <f t="shared" si="1218"/>
        <v>43463</v>
      </c>
      <c r="AU2629" s="9">
        <f t="shared" si="1219"/>
        <v>43435</v>
      </c>
      <c r="AV2629" s="9">
        <v>44798</v>
      </c>
      <c r="AW2629" s="11">
        <f t="shared" si="1220"/>
        <v>3.6575342465753424</v>
      </c>
      <c r="AX2629">
        <v>10</v>
      </c>
      <c r="AY2629" s="12">
        <v>0.05</v>
      </c>
      <c r="AZ2629">
        <f t="shared" si="1221"/>
        <v>9.5000000000000001E-2</v>
      </c>
      <c r="BA2629" s="13">
        <f t="shared" si="1222"/>
        <v>120000</v>
      </c>
      <c r="BI2629" s="14">
        <f t="shared" si="1215"/>
        <v>104720</v>
      </c>
      <c r="BJ2629" s="14">
        <v>0</v>
      </c>
      <c r="BK2629" s="14">
        <f t="shared" si="1216"/>
        <v>104720</v>
      </c>
      <c r="BL2629" s="52">
        <v>0</v>
      </c>
      <c r="BM2629" s="15">
        <f t="shared" si="1217"/>
        <v>104720</v>
      </c>
    </row>
    <row r="2630" spans="1:65">
      <c r="A2630" s="8">
        <v>2628</v>
      </c>
      <c r="B2630" s="1" t="s">
        <v>44</v>
      </c>
      <c r="C2630" s="1">
        <v>1500</v>
      </c>
      <c r="D2630" s="1" t="s">
        <v>60</v>
      </c>
      <c r="E2630" s="1">
        <v>150000103</v>
      </c>
      <c r="F2630" s="1" t="s">
        <v>112</v>
      </c>
      <c r="G2630" s="1" t="s">
        <v>116</v>
      </c>
      <c r="H2630" s="1">
        <v>27</v>
      </c>
      <c r="I2630" s="1" t="s">
        <v>214</v>
      </c>
      <c r="J2630" s="1" t="s">
        <v>49</v>
      </c>
      <c r="K2630" s="1">
        <v>17406001</v>
      </c>
      <c r="L2630" s="1" t="s">
        <v>50</v>
      </c>
      <c r="M2630" s="1" t="s">
        <v>51</v>
      </c>
      <c r="N2630" s="1" t="s">
        <v>64</v>
      </c>
      <c r="O2630" s="1" t="s">
        <v>65</v>
      </c>
      <c r="P2630" s="1" t="s">
        <v>66</v>
      </c>
      <c r="Q2630" s="1" t="s">
        <v>67</v>
      </c>
      <c r="R2630" s="1" t="s">
        <v>87</v>
      </c>
      <c r="S2630" s="1" t="s">
        <v>88</v>
      </c>
      <c r="T2630" s="2">
        <v>43463</v>
      </c>
      <c r="U2630" s="2">
        <v>43463</v>
      </c>
      <c r="V2630" s="1" t="s">
        <v>52</v>
      </c>
      <c r="W2630" s="3">
        <v>1</v>
      </c>
      <c r="X2630" s="1" t="s">
        <v>53</v>
      </c>
      <c r="Y2630" s="4">
        <v>4339035</v>
      </c>
      <c r="Z2630" s="4">
        <v>-507347.51</v>
      </c>
      <c r="AA2630" s="4">
        <v>0</v>
      </c>
      <c r="AB2630" s="4">
        <v>0</v>
      </c>
      <c r="AC2630" s="4">
        <v>0</v>
      </c>
      <c r="AD2630" s="4">
        <v>4339035</v>
      </c>
      <c r="AE2630" s="5">
        <v>1555</v>
      </c>
      <c r="AF2630" s="1" t="s">
        <v>70</v>
      </c>
      <c r="AG2630" s="1" t="s">
        <v>71</v>
      </c>
      <c r="AH2630" s="1" t="s">
        <v>89</v>
      </c>
      <c r="AI2630" s="1" t="s">
        <v>57</v>
      </c>
      <c r="AJ2630" s="5">
        <v>10950</v>
      </c>
      <c r="AK2630" s="4">
        <v>-45175</v>
      </c>
      <c r="AL2630" s="4">
        <v>0</v>
      </c>
      <c r="AM2630" s="4">
        <v>0</v>
      </c>
      <c r="AN2630" s="4">
        <v>0</v>
      </c>
      <c r="AO2630" s="4">
        <v>-552522.51</v>
      </c>
      <c r="AP2630" s="4">
        <v>-552522.51</v>
      </c>
      <c r="AQ2630" s="4">
        <v>0</v>
      </c>
      <c r="AR2630" s="4">
        <v>3786512.49</v>
      </c>
      <c r="AS2630" s="1" t="s">
        <v>52</v>
      </c>
      <c r="AT2630" s="9">
        <f t="shared" si="1218"/>
        <v>43463</v>
      </c>
      <c r="AU2630" s="9">
        <f t="shared" si="1219"/>
        <v>43435</v>
      </c>
      <c r="AV2630" s="9">
        <v>44798</v>
      </c>
      <c r="AW2630" s="11">
        <f t="shared" si="1220"/>
        <v>3.6575342465753424</v>
      </c>
      <c r="AX2630">
        <v>10</v>
      </c>
      <c r="AY2630" s="12">
        <v>0.05</v>
      </c>
      <c r="AZ2630">
        <f t="shared" si="1221"/>
        <v>9.5000000000000001E-2</v>
      </c>
      <c r="BA2630" s="13">
        <f t="shared" si="1222"/>
        <v>4339035</v>
      </c>
      <c r="BB2630" s="16" t="s">
        <v>593</v>
      </c>
      <c r="BC2630" s="16" t="s">
        <v>593</v>
      </c>
      <c r="BD2630" s="16" t="s">
        <v>593</v>
      </c>
      <c r="BE2630" s="16" t="s">
        <v>593</v>
      </c>
      <c r="BF2630" s="16" t="s">
        <v>593</v>
      </c>
      <c r="BG2630" s="16" t="s">
        <v>593</v>
      </c>
      <c r="BH2630" s="16" t="s">
        <v>593</v>
      </c>
      <c r="BI2630" s="14">
        <f t="shared" si="1215"/>
        <v>3786512.49</v>
      </c>
      <c r="BJ2630" s="14">
        <v>0</v>
      </c>
      <c r="BK2630" s="14">
        <f t="shared" si="1216"/>
        <v>3786512.49</v>
      </c>
      <c r="BL2630" s="52">
        <v>0</v>
      </c>
      <c r="BM2630" s="15">
        <f t="shared" si="1217"/>
        <v>3786512.49</v>
      </c>
    </row>
    <row r="2631" spans="1:65">
      <c r="A2631" s="8">
        <v>2629</v>
      </c>
      <c r="B2631" s="1" t="s">
        <v>44</v>
      </c>
      <c r="C2631" s="1">
        <v>1500</v>
      </c>
      <c r="D2631" s="1" t="s">
        <v>60</v>
      </c>
      <c r="E2631" s="1">
        <v>150000104</v>
      </c>
      <c r="F2631" s="1" t="s">
        <v>60</v>
      </c>
      <c r="G2631" s="1" t="s">
        <v>86</v>
      </c>
      <c r="H2631" s="1">
        <v>1</v>
      </c>
      <c r="I2631" s="1" t="s">
        <v>215</v>
      </c>
      <c r="J2631" s="1" t="s">
        <v>49</v>
      </c>
      <c r="K2631" s="1">
        <v>17406001</v>
      </c>
      <c r="L2631" s="1" t="s">
        <v>50</v>
      </c>
      <c r="M2631" s="1" t="s">
        <v>51</v>
      </c>
      <c r="N2631" s="1" t="s">
        <v>64</v>
      </c>
      <c r="O2631" s="1" t="s">
        <v>65</v>
      </c>
      <c r="P2631" s="1" t="s">
        <v>66</v>
      </c>
      <c r="Q2631" s="1" t="s">
        <v>67</v>
      </c>
      <c r="R2631" s="1" t="s">
        <v>87</v>
      </c>
      <c r="S2631" s="1" t="s">
        <v>88</v>
      </c>
      <c r="T2631" s="2">
        <v>43463</v>
      </c>
      <c r="U2631" s="2">
        <v>43463</v>
      </c>
      <c r="V2631" s="1" t="s">
        <v>52</v>
      </c>
      <c r="W2631" s="3">
        <v>1</v>
      </c>
      <c r="X2631" s="1" t="s">
        <v>53</v>
      </c>
      <c r="Y2631" s="4">
        <v>892500</v>
      </c>
      <c r="Z2631" s="4">
        <v>-104356</v>
      </c>
      <c r="AA2631" s="4">
        <v>0</v>
      </c>
      <c r="AB2631" s="4">
        <v>0</v>
      </c>
      <c r="AC2631" s="4">
        <v>0</v>
      </c>
      <c r="AD2631" s="4">
        <v>892500</v>
      </c>
      <c r="AE2631" s="5">
        <v>1555</v>
      </c>
      <c r="AF2631" s="1" t="s">
        <v>70</v>
      </c>
      <c r="AG2631" s="1" t="s">
        <v>71</v>
      </c>
      <c r="AH2631" s="1" t="s">
        <v>89</v>
      </c>
      <c r="AI2631" s="1" t="s">
        <v>57</v>
      </c>
      <c r="AJ2631" s="5">
        <v>10950</v>
      </c>
      <c r="AK2631" s="4">
        <v>-9292</v>
      </c>
      <c r="AL2631" s="4">
        <v>0</v>
      </c>
      <c r="AM2631" s="4">
        <v>0</v>
      </c>
      <c r="AN2631" s="4">
        <v>0</v>
      </c>
      <c r="AO2631" s="4">
        <v>-113648</v>
      </c>
      <c r="AP2631" s="4">
        <v>-113648</v>
      </c>
      <c r="AQ2631" s="4">
        <v>0</v>
      </c>
      <c r="AR2631" s="4">
        <v>778852</v>
      </c>
      <c r="AS2631" s="1" t="s">
        <v>52</v>
      </c>
      <c r="AT2631" s="9">
        <f t="shared" si="1218"/>
        <v>43463</v>
      </c>
      <c r="AU2631" s="9">
        <f t="shared" si="1219"/>
        <v>43435</v>
      </c>
      <c r="AV2631" s="9">
        <v>44798</v>
      </c>
      <c r="AW2631" s="11">
        <f t="shared" si="1220"/>
        <v>3.6575342465753424</v>
      </c>
      <c r="AX2631">
        <v>10</v>
      </c>
      <c r="AY2631" s="12">
        <v>0.05</v>
      </c>
      <c r="AZ2631">
        <f t="shared" si="1221"/>
        <v>9.5000000000000001E-2</v>
      </c>
      <c r="BA2631" s="13">
        <f t="shared" si="1222"/>
        <v>892500</v>
      </c>
      <c r="BB2631" s="17" t="s">
        <v>1853</v>
      </c>
      <c r="BC2631">
        <f>MATCH(BB2631,MONTHLY_INDEX!$A:$A,0)</f>
        <v>630</v>
      </c>
      <c r="BD2631">
        <f>MATCH(AU2631,MONTHLY_INDEX!$1:$1,0)</f>
        <v>84</v>
      </c>
      <c r="BE2631">
        <f>INDEX(MONTHLY_INDEX!$1:$1048576,Final!BC2631,Final!BD2631)</f>
        <v>114.9</v>
      </c>
      <c r="BF2631">
        <f>MATCH($BF$1,MONTHLY_INDEX!$1:$1,0)</f>
        <v>127</v>
      </c>
      <c r="BG2631">
        <f>INDEX(MONTHLY_INDEX!$1:$1048576,Final!BC2631,Final!BF2631)</f>
        <v>151.1</v>
      </c>
      <c r="BH2631" s="23">
        <f t="shared" ref="BH2631:BH2648" si="1223">(BG2631-BE2631)/BE2631</f>
        <v>0.31505657093124445</v>
      </c>
      <c r="BI2631" s="14">
        <f t="shared" ref="BI2631:BI2648" si="1224">(1+BH2631)*BA2631</f>
        <v>1173687.9895561356</v>
      </c>
      <c r="BJ2631" s="14">
        <f t="shared" ref="BJ2631:BJ2648" si="1225">BI2631*AZ2631*AW2631</f>
        <v>407816.38157659426</v>
      </c>
      <c r="BK2631" s="15">
        <f t="shared" ref="BK2631:BK2691" si="1226">MAX(BI2631-BJ2631,0)</f>
        <v>765871.60797954141</v>
      </c>
      <c r="BL2631" s="52">
        <v>0</v>
      </c>
      <c r="BM2631" s="15">
        <f t="shared" ref="BM2631:BM2648" si="1227">MAX((1-BL2631)*BK2631,BI2631*AY2631)</f>
        <v>765871.60797954141</v>
      </c>
    </row>
    <row r="2632" spans="1:65">
      <c r="A2632" s="8">
        <v>2630</v>
      </c>
      <c r="B2632" s="1" t="s">
        <v>44</v>
      </c>
      <c r="C2632" s="1">
        <v>1500</v>
      </c>
      <c r="D2632" s="1" t="s">
        <v>60</v>
      </c>
      <c r="E2632" s="1">
        <v>150000104</v>
      </c>
      <c r="F2632" s="1" t="s">
        <v>60</v>
      </c>
      <c r="G2632" s="1" t="s">
        <v>90</v>
      </c>
      <c r="H2632" s="1">
        <v>2</v>
      </c>
      <c r="I2632" s="1" t="s">
        <v>215</v>
      </c>
      <c r="J2632" s="1" t="s">
        <v>49</v>
      </c>
      <c r="K2632" s="1">
        <v>17406001</v>
      </c>
      <c r="L2632" s="1" t="s">
        <v>50</v>
      </c>
      <c r="M2632" s="1" t="s">
        <v>51</v>
      </c>
      <c r="N2632" s="1" t="s">
        <v>64</v>
      </c>
      <c r="O2632" s="1" t="s">
        <v>65</v>
      </c>
      <c r="P2632" s="1" t="s">
        <v>66</v>
      </c>
      <c r="Q2632" s="1" t="s">
        <v>67</v>
      </c>
      <c r="R2632" s="1" t="s">
        <v>87</v>
      </c>
      <c r="S2632" s="1" t="s">
        <v>88</v>
      </c>
      <c r="T2632" s="2">
        <v>43463</v>
      </c>
      <c r="U2632" s="2">
        <v>43463</v>
      </c>
      <c r="V2632" s="1" t="s">
        <v>52</v>
      </c>
      <c r="W2632" s="3">
        <v>1</v>
      </c>
      <c r="X2632" s="1" t="s">
        <v>53</v>
      </c>
      <c r="Y2632" s="4">
        <v>472500</v>
      </c>
      <c r="Z2632" s="4">
        <v>-55247</v>
      </c>
      <c r="AA2632" s="4">
        <v>0</v>
      </c>
      <c r="AB2632" s="4">
        <v>0</v>
      </c>
      <c r="AC2632" s="4">
        <v>0</v>
      </c>
      <c r="AD2632" s="4">
        <v>472500</v>
      </c>
      <c r="AE2632" s="5">
        <v>1555</v>
      </c>
      <c r="AF2632" s="1" t="s">
        <v>70</v>
      </c>
      <c r="AG2632" s="1" t="s">
        <v>71</v>
      </c>
      <c r="AH2632" s="1" t="s">
        <v>89</v>
      </c>
      <c r="AI2632" s="1" t="s">
        <v>57</v>
      </c>
      <c r="AJ2632" s="5">
        <v>10950</v>
      </c>
      <c r="AK2632" s="4">
        <v>-4919</v>
      </c>
      <c r="AL2632" s="4">
        <v>0</v>
      </c>
      <c r="AM2632" s="4">
        <v>0</v>
      </c>
      <c r="AN2632" s="4">
        <v>0</v>
      </c>
      <c r="AO2632" s="4">
        <v>-60166</v>
      </c>
      <c r="AP2632" s="4">
        <v>-60166</v>
      </c>
      <c r="AQ2632" s="4">
        <v>0</v>
      </c>
      <c r="AR2632" s="4">
        <v>412334</v>
      </c>
      <c r="AS2632" s="1" t="s">
        <v>52</v>
      </c>
      <c r="AT2632" s="9">
        <f t="shared" si="1218"/>
        <v>43463</v>
      </c>
      <c r="AU2632" s="9">
        <f t="shared" si="1219"/>
        <v>43435</v>
      </c>
      <c r="AV2632" s="9">
        <v>44798</v>
      </c>
      <c r="AW2632" s="11">
        <f t="shared" si="1220"/>
        <v>3.6575342465753424</v>
      </c>
      <c r="AX2632">
        <v>10</v>
      </c>
      <c r="AY2632" s="12">
        <v>0.05</v>
      </c>
      <c r="AZ2632">
        <f t="shared" si="1221"/>
        <v>9.5000000000000001E-2</v>
      </c>
      <c r="BA2632" s="13">
        <f t="shared" si="1222"/>
        <v>472500</v>
      </c>
      <c r="BB2632" s="17" t="s">
        <v>2189</v>
      </c>
      <c r="BC2632">
        <f>MATCH(BB2632,MONTHLY_INDEX!$A:$A,0)</f>
        <v>798</v>
      </c>
      <c r="BD2632">
        <f>MATCH(AU2632,MONTHLY_INDEX!$1:$1,0)</f>
        <v>84</v>
      </c>
      <c r="BE2632">
        <f>INDEX(MONTHLY_INDEX!$1:$1048576,Final!BC2632,Final!BD2632)</f>
        <v>96</v>
      </c>
      <c r="BF2632">
        <f>MATCH($BF$1,MONTHLY_INDEX!$1:$1,0)</f>
        <v>127</v>
      </c>
      <c r="BG2632">
        <f>INDEX(MONTHLY_INDEX!$1:$1048576,Final!BC2632,Final!BF2632)</f>
        <v>95.3</v>
      </c>
      <c r="BH2632" s="23">
        <f t="shared" si="1223"/>
        <v>-7.2916666666666963E-3</v>
      </c>
      <c r="BI2632" s="14">
        <f t="shared" si="1224"/>
        <v>469054.6875</v>
      </c>
      <c r="BJ2632" s="14">
        <f t="shared" si="1225"/>
        <v>162980.4403895548</v>
      </c>
      <c r="BK2632" s="15">
        <f t="shared" si="1226"/>
        <v>306074.24711044517</v>
      </c>
      <c r="BL2632" s="52">
        <v>0</v>
      </c>
      <c r="BM2632" s="15">
        <f t="shared" si="1227"/>
        <v>306074.24711044517</v>
      </c>
    </row>
    <row r="2633" spans="1:65">
      <c r="A2633" s="8">
        <v>2631</v>
      </c>
      <c r="B2633" s="1" t="s">
        <v>44</v>
      </c>
      <c r="C2633" s="1">
        <v>1500</v>
      </c>
      <c r="D2633" s="1" t="s">
        <v>60</v>
      </c>
      <c r="E2633" s="1">
        <v>150000104</v>
      </c>
      <c r="F2633" s="1" t="s">
        <v>60</v>
      </c>
      <c r="G2633" s="1" t="s">
        <v>91</v>
      </c>
      <c r="H2633" s="1">
        <v>3</v>
      </c>
      <c r="I2633" s="1" t="s">
        <v>215</v>
      </c>
      <c r="J2633" s="1" t="s">
        <v>49</v>
      </c>
      <c r="K2633" s="1">
        <v>17406001</v>
      </c>
      <c r="L2633" s="1" t="s">
        <v>50</v>
      </c>
      <c r="M2633" s="1" t="s">
        <v>51</v>
      </c>
      <c r="N2633" s="1" t="s">
        <v>64</v>
      </c>
      <c r="O2633" s="1" t="s">
        <v>65</v>
      </c>
      <c r="P2633" s="1" t="s">
        <v>66</v>
      </c>
      <c r="Q2633" s="1" t="s">
        <v>67</v>
      </c>
      <c r="R2633" s="1" t="s">
        <v>87</v>
      </c>
      <c r="S2633" s="1" t="s">
        <v>88</v>
      </c>
      <c r="T2633" s="2">
        <v>43463</v>
      </c>
      <c r="U2633" s="2">
        <v>43463</v>
      </c>
      <c r="V2633" s="1" t="s">
        <v>52</v>
      </c>
      <c r="W2633" s="3">
        <v>1</v>
      </c>
      <c r="X2633" s="1" t="s">
        <v>53</v>
      </c>
      <c r="Y2633" s="4">
        <v>637760</v>
      </c>
      <c r="Z2633" s="4">
        <v>-74569</v>
      </c>
      <c r="AA2633" s="4">
        <v>0</v>
      </c>
      <c r="AB2633" s="4">
        <v>0</v>
      </c>
      <c r="AC2633" s="4">
        <v>0</v>
      </c>
      <c r="AD2633" s="4">
        <v>637760</v>
      </c>
      <c r="AE2633" s="5">
        <v>1555</v>
      </c>
      <c r="AF2633" s="1" t="s">
        <v>70</v>
      </c>
      <c r="AG2633" s="1" t="s">
        <v>71</v>
      </c>
      <c r="AH2633" s="1" t="s">
        <v>89</v>
      </c>
      <c r="AI2633" s="1" t="s">
        <v>57</v>
      </c>
      <c r="AJ2633" s="5">
        <v>10950</v>
      </c>
      <c r="AK2633" s="4">
        <v>-6640</v>
      </c>
      <c r="AL2633" s="4">
        <v>0</v>
      </c>
      <c r="AM2633" s="4">
        <v>0</v>
      </c>
      <c r="AN2633" s="4">
        <v>0</v>
      </c>
      <c r="AO2633" s="4">
        <v>-81209</v>
      </c>
      <c r="AP2633" s="4">
        <v>-81209</v>
      </c>
      <c r="AQ2633" s="4">
        <v>0</v>
      </c>
      <c r="AR2633" s="4">
        <v>556551</v>
      </c>
      <c r="AS2633" s="1" t="s">
        <v>52</v>
      </c>
      <c r="AT2633" s="9">
        <f t="shared" si="1218"/>
        <v>43463</v>
      </c>
      <c r="AU2633" s="9">
        <f t="shared" si="1219"/>
        <v>43435</v>
      </c>
      <c r="AV2633" s="9">
        <v>44798</v>
      </c>
      <c r="AW2633" s="11">
        <f t="shared" si="1220"/>
        <v>3.6575342465753424</v>
      </c>
      <c r="AX2633">
        <v>10</v>
      </c>
      <c r="AY2633" s="12">
        <v>0.05</v>
      </c>
      <c r="AZ2633">
        <f t="shared" si="1221"/>
        <v>9.5000000000000001E-2</v>
      </c>
      <c r="BA2633" s="13">
        <f t="shared" si="1222"/>
        <v>637760</v>
      </c>
      <c r="BB2633" s="17" t="s">
        <v>2189</v>
      </c>
      <c r="BC2633">
        <f>MATCH(BB2633,MONTHLY_INDEX!$A:$A,0)</f>
        <v>798</v>
      </c>
      <c r="BD2633">
        <f>MATCH(AU2633,MONTHLY_INDEX!$1:$1,0)</f>
        <v>84</v>
      </c>
      <c r="BE2633">
        <f>INDEX(MONTHLY_INDEX!$1:$1048576,Final!BC2633,Final!BD2633)</f>
        <v>96</v>
      </c>
      <c r="BF2633">
        <f>MATCH($BF$1,MONTHLY_INDEX!$1:$1,0)</f>
        <v>127</v>
      </c>
      <c r="BG2633">
        <f>INDEX(MONTHLY_INDEX!$1:$1048576,Final!BC2633,Final!BF2633)</f>
        <v>95.3</v>
      </c>
      <c r="BH2633" s="23">
        <f t="shared" si="1223"/>
        <v>-7.2916666666666963E-3</v>
      </c>
      <c r="BI2633" s="14">
        <f t="shared" si="1224"/>
        <v>633109.66666666663</v>
      </c>
      <c r="BJ2633" s="14">
        <f t="shared" si="1225"/>
        <v>219983.92732876711</v>
      </c>
      <c r="BK2633" s="15">
        <f t="shared" si="1226"/>
        <v>413125.73933789949</v>
      </c>
      <c r="BL2633" s="52">
        <v>0</v>
      </c>
      <c r="BM2633" s="15">
        <f t="shared" si="1227"/>
        <v>413125.73933789949</v>
      </c>
    </row>
    <row r="2634" spans="1:65">
      <c r="A2634" s="8">
        <v>2632</v>
      </c>
      <c r="B2634" s="1" t="s">
        <v>44</v>
      </c>
      <c r="C2634" s="1">
        <v>1500</v>
      </c>
      <c r="D2634" s="1" t="s">
        <v>60</v>
      </c>
      <c r="E2634" s="1">
        <v>150000104</v>
      </c>
      <c r="F2634" s="1" t="s">
        <v>60</v>
      </c>
      <c r="G2634" s="1" t="s">
        <v>92</v>
      </c>
      <c r="H2634" s="1">
        <v>4</v>
      </c>
      <c r="I2634" s="1" t="s">
        <v>215</v>
      </c>
      <c r="J2634" s="1" t="s">
        <v>49</v>
      </c>
      <c r="K2634" s="1">
        <v>17406001</v>
      </c>
      <c r="L2634" s="1" t="s">
        <v>50</v>
      </c>
      <c r="M2634" s="1" t="s">
        <v>51</v>
      </c>
      <c r="N2634" s="1" t="s">
        <v>64</v>
      </c>
      <c r="O2634" s="1" t="s">
        <v>65</v>
      </c>
      <c r="P2634" s="1" t="s">
        <v>66</v>
      </c>
      <c r="Q2634" s="1" t="s">
        <v>67</v>
      </c>
      <c r="R2634" s="1" t="s">
        <v>87</v>
      </c>
      <c r="S2634" s="1" t="s">
        <v>88</v>
      </c>
      <c r="T2634" s="2">
        <v>43463</v>
      </c>
      <c r="U2634" s="2">
        <v>43463</v>
      </c>
      <c r="V2634" s="1" t="s">
        <v>52</v>
      </c>
      <c r="W2634" s="3">
        <v>1</v>
      </c>
      <c r="X2634" s="1" t="s">
        <v>53</v>
      </c>
      <c r="Y2634" s="4">
        <v>21044329</v>
      </c>
      <c r="Z2634" s="4">
        <v>-2460643</v>
      </c>
      <c r="AA2634" s="4">
        <v>0</v>
      </c>
      <c r="AB2634" s="4">
        <v>0</v>
      </c>
      <c r="AC2634" s="4">
        <v>0</v>
      </c>
      <c r="AD2634" s="4">
        <v>21044329</v>
      </c>
      <c r="AE2634" s="5">
        <v>1555</v>
      </c>
      <c r="AF2634" s="1" t="s">
        <v>70</v>
      </c>
      <c r="AG2634" s="1" t="s">
        <v>71</v>
      </c>
      <c r="AH2634" s="1" t="s">
        <v>89</v>
      </c>
      <c r="AI2634" s="1" t="s">
        <v>57</v>
      </c>
      <c r="AJ2634" s="5">
        <v>10950</v>
      </c>
      <c r="AK2634" s="4">
        <v>-219098</v>
      </c>
      <c r="AL2634" s="4">
        <v>0</v>
      </c>
      <c r="AM2634" s="4">
        <v>0</v>
      </c>
      <c r="AN2634" s="4">
        <v>0</v>
      </c>
      <c r="AO2634" s="4">
        <v>-2679741</v>
      </c>
      <c r="AP2634" s="4">
        <v>-2679741</v>
      </c>
      <c r="AQ2634" s="4">
        <v>0</v>
      </c>
      <c r="AR2634" s="4">
        <v>18364588</v>
      </c>
      <c r="AS2634" s="1" t="s">
        <v>52</v>
      </c>
      <c r="AT2634" s="9">
        <f t="shared" si="1218"/>
        <v>43463</v>
      </c>
      <c r="AU2634" s="9">
        <f t="shared" si="1219"/>
        <v>43435</v>
      </c>
      <c r="AV2634" s="9">
        <v>44798</v>
      </c>
      <c r="AW2634" s="11">
        <f t="shared" si="1220"/>
        <v>3.6575342465753424</v>
      </c>
      <c r="AX2634">
        <v>25</v>
      </c>
      <c r="AY2634" s="12">
        <v>0.05</v>
      </c>
      <c r="AZ2634">
        <f t="shared" si="1221"/>
        <v>3.7999999999999999E-2</v>
      </c>
      <c r="BA2634" s="13">
        <f t="shared" si="1222"/>
        <v>21044329</v>
      </c>
      <c r="BB2634" s="17" t="s">
        <v>2189</v>
      </c>
      <c r="BC2634">
        <f>MATCH(BB2634,MONTHLY_INDEX!$A:$A,0)</f>
        <v>798</v>
      </c>
      <c r="BD2634">
        <f>MATCH(AU2634,MONTHLY_INDEX!$1:$1,0)</f>
        <v>84</v>
      </c>
      <c r="BE2634">
        <f>INDEX(MONTHLY_INDEX!$1:$1048576,Final!BC2634,Final!BD2634)</f>
        <v>96</v>
      </c>
      <c r="BF2634">
        <f>MATCH($BF$1,MONTHLY_INDEX!$1:$1,0)</f>
        <v>127</v>
      </c>
      <c r="BG2634">
        <f>INDEX(MONTHLY_INDEX!$1:$1048576,Final!BC2634,Final!BF2634)</f>
        <v>95.3</v>
      </c>
      <c r="BH2634" s="23">
        <f t="shared" si="1223"/>
        <v>-7.2916666666666963E-3</v>
      </c>
      <c r="BI2634" s="14">
        <f t="shared" si="1224"/>
        <v>20890880.767708331</v>
      </c>
      <c r="BJ2634" s="14">
        <f t="shared" si="1225"/>
        <v>2903546.2502625855</v>
      </c>
      <c r="BK2634" s="15">
        <f t="shared" si="1226"/>
        <v>17987334.517445747</v>
      </c>
      <c r="BL2634" s="52">
        <v>0</v>
      </c>
      <c r="BM2634" s="15">
        <f t="shared" si="1227"/>
        <v>17987334.517445747</v>
      </c>
    </row>
    <row r="2635" spans="1:65">
      <c r="A2635" s="8">
        <v>2633</v>
      </c>
      <c r="B2635" s="1" t="s">
        <v>44</v>
      </c>
      <c r="C2635" s="1">
        <v>1500</v>
      </c>
      <c r="D2635" s="1" t="s">
        <v>60</v>
      </c>
      <c r="E2635" s="1">
        <v>150000104</v>
      </c>
      <c r="F2635" s="1" t="s">
        <v>60</v>
      </c>
      <c r="G2635" s="1" t="s">
        <v>93</v>
      </c>
      <c r="H2635" s="1">
        <v>5</v>
      </c>
      <c r="I2635" s="1" t="s">
        <v>215</v>
      </c>
      <c r="J2635" s="1" t="s">
        <v>49</v>
      </c>
      <c r="K2635" s="1">
        <v>17406001</v>
      </c>
      <c r="L2635" s="1" t="s">
        <v>50</v>
      </c>
      <c r="M2635" s="1" t="s">
        <v>51</v>
      </c>
      <c r="N2635" s="1" t="s">
        <v>64</v>
      </c>
      <c r="O2635" s="1" t="s">
        <v>65</v>
      </c>
      <c r="P2635" s="1" t="s">
        <v>66</v>
      </c>
      <c r="Q2635" s="1" t="s">
        <v>67</v>
      </c>
      <c r="R2635" s="1" t="s">
        <v>87</v>
      </c>
      <c r="S2635" s="1" t="s">
        <v>88</v>
      </c>
      <c r="T2635" s="2">
        <v>43463</v>
      </c>
      <c r="U2635" s="2">
        <v>43463</v>
      </c>
      <c r="V2635" s="1" t="s">
        <v>52</v>
      </c>
      <c r="W2635" s="3">
        <v>1</v>
      </c>
      <c r="X2635" s="1" t="s">
        <v>53</v>
      </c>
      <c r="Y2635" s="4">
        <v>969266</v>
      </c>
      <c r="Z2635" s="4">
        <v>-113333</v>
      </c>
      <c r="AA2635" s="4">
        <v>0</v>
      </c>
      <c r="AB2635" s="4">
        <v>0</v>
      </c>
      <c r="AC2635" s="4">
        <v>0</v>
      </c>
      <c r="AD2635" s="4">
        <v>969266</v>
      </c>
      <c r="AE2635" s="5">
        <v>1555</v>
      </c>
      <c r="AF2635" s="1" t="s">
        <v>70</v>
      </c>
      <c r="AG2635" s="1" t="s">
        <v>71</v>
      </c>
      <c r="AH2635" s="1" t="s">
        <v>89</v>
      </c>
      <c r="AI2635" s="1" t="s">
        <v>57</v>
      </c>
      <c r="AJ2635" s="5">
        <v>10950</v>
      </c>
      <c r="AK2635" s="4">
        <v>-10091</v>
      </c>
      <c r="AL2635" s="4">
        <v>0</v>
      </c>
      <c r="AM2635" s="4">
        <v>0</v>
      </c>
      <c r="AN2635" s="4">
        <v>0</v>
      </c>
      <c r="AO2635" s="4">
        <v>-123424</v>
      </c>
      <c r="AP2635" s="4">
        <v>-123424</v>
      </c>
      <c r="AQ2635" s="4">
        <v>0</v>
      </c>
      <c r="AR2635" s="4">
        <v>845842</v>
      </c>
      <c r="AS2635" s="1" t="s">
        <v>52</v>
      </c>
      <c r="AT2635" s="9">
        <f t="shared" si="1218"/>
        <v>43463</v>
      </c>
      <c r="AU2635" s="9">
        <f t="shared" si="1219"/>
        <v>43435</v>
      </c>
      <c r="AV2635" s="9">
        <v>44798</v>
      </c>
      <c r="AW2635" s="11">
        <f t="shared" si="1220"/>
        <v>3.6575342465753424</v>
      </c>
      <c r="AX2635">
        <v>25</v>
      </c>
      <c r="AY2635" s="12">
        <v>0.05</v>
      </c>
      <c r="AZ2635">
        <f t="shared" si="1221"/>
        <v>3.7999999999999999E-2</v>
      </c>
      <c r="BA2635" s="13">
        <f t="shared" si="1222"/>
        <v>969266</v>
      </c>
      <c r="BB2635" s="17" t="s">
        <v>2083</v>
      </c>
      <c r="BC2635">
        <f>MATCH(BB2635,MONTHLY_INDEX!$A:$A,0)</f>
        <v>745</v>
      </c>
      <c r="BD2635">
        <f>MATCH(AU2635,MONTHLY_INDEX!$1:$1,0)</f>
        <v>84</v>
      </c>
      <c r="BE2635">
        <f>INDEX(MONTHLY_INDEX!$1:$1048576,Final!BC2635,Final!BD2635)</f>
        <v>108.4</v>
      </c>
      <c r="BF2635">
        <f>MATCH($BF$1,MONTHLY_INDEX!$1:$1,0)</f>
        <v>127</v>
      </c>
      <c r="BG2635">
        <f>INDEX(MONTHLY_INDEX!$1:$1048576,Final!BC2635,Final!BF2635)</f>
        <v>115.4</v>
      </c>
      <c r="BH2635" s="23">
        <f t="shared" si="1223"/>
        <v>6.4575645756457564E-2</v>
      </c>
      <c r="BI2635" s="14">
        <f t="shared" si="1224"/>
        <v>1031856.9778597784</v>
      </c>
      <c r="BJ2635" s="14">
        <f t="shared" si="1225"/>
        <v>143413.98489541525</v>
      </c>
      <c r="BK2635" s="15">
        <f t="shared" si="1226"/>
        <v>888442.99296436319</v>
      </c>
      <c r="BL2635" s="52">
        <v>0</v>
      </c>
      <c r="BM2635" s="15">
        <f t="shared" si="1227"/>
        <v>888442.99296436319</v>
      </c>
    </row>
    <row r="2636" spans="1:65">
      <c r="A2636" s="8">
        <v>2634</v>
      </c>
      <c r="B2636" s="1" t="s">
        <v>44</v>
      </c>
      <c r="C2636" s="1">
        <v>1500</v>
      </c>
      <c r="D2636" s="1" t="s">
        <v>60</v>
      </c>
      <c r="E2636" s="1">
        <v>150000104</v>
      </c>
      <c r="F2636" s="1" t="s">
        <v>60</v>
      </c>
      <c r="G2636" s="1" t="s">
        <v>94</v>
      </c>
      <c r="H2636" s="1">
        <v>6</v>
      </c>
      <c r="I2636" s="1" t="s">
        <v>215</v>
      </c>
      <c r="J2636" s="1" t="s">
        <v>49</v>
      </c>
      <c r="K2636" s="1">
        <v>17406001</v>
      </c>
      <c r="L2636" s="1" t="s">
        <v>50</v>
      </c>
      <c r="M2636" s="1" t="s">
        <v>51</v>
      </c>
      <c r="N2636" s="1" t="s">
        <v>64</v>
      </c>
      <c r="O2636" s="1" t="s">
        <v>65</v>
      </c>
      <c r="P2636" s="1" t="s">
        <v>66</v>
      </c>
      <c r="Q2636" s="1" t="s">
        <v>67</v>
      </c>
      <c r="R2636" s="1" t="s">
        <v>87</v>
      </c>
      <c r="S2636" s="1" t="s">
        <v>88</v>
      </c>
      <c r="T2636" s="2">
        <v>43463</v>
      </c>
      <c r="U2636" s="2">
        <v>43463</v>
      </c>
      <c r="V2636" s="1" t="s">
        <v>52</v>
      </c>
      <c r="W2636" s="3">
        <v>1</v>
      </c>
      <c r="X2636" s="1" t="s">
        <v>53</v>
      </c>
      <c r="Y2636" s="4">
        <v>735000</v>
      </c>
      <c r="Z2636" s="4">
        <v>-85940</v>
      </c>
      <c r="AA2636" s="4">
        <v>0</v>
      </c>
      <c r="AB2636" s="4">
        <v>0</v>
      </c>
      <c r="AC2636" s="4">
        <v>0</v>
      </c>
      <c r="AD2636" s="4">
        <v>735000</v>
      </c>
      <c r="AE2636" s="5">
        <v>1555</v>
      </c>
      <c r="AF2636" s="1" t="s">
        <v>70</v>
      </c>
      <c r="AG2636" s="1" t="s">
        <v>71</v>
      </c>
      <c r="AH2636" s="1" t="s">
        <v>89</v>
      </c>
      <c r="AI2636" s="1" t="s">
        <v>57</v>
      </c>
      <c r="AJ2636" s="5">
        <v>10950</v>
      </c>
      <c r="AK2636" s="4">
        <v>-7652</v>
      </c>
      <c r="AL2636" s="4">
        <v>0</v>
      </c>
      <c r="AM2636" s="4">
        <v>0</v>
      </c>
      <c r="AN2636" s="4">
        <v>0</v>
      </c>
      <c r="AO2636" s="4">
        <v>-93592</v>
      </c>
      <c r="AP2636" s="4">
        <v>-93592</v>
      </c>
      <c r="AQ2636" s="4">
        <v>0</v>
      </c>
      <c r="AR2636" s="4">
        <v>641408</v>
      </c>
      <c r="AS2636" s="1" t="s">
        <v>52</v>
      </c>
      <c r="AT2636" s="9">
        <f t="shared" si="1218"/>
        <v>43463</v>
      </c>
      <c r="AU2636" s="9">
        <f t="shared" si="1219"/>
        <v>43435</v>
      </c>
      <c r="AV2636" s="9">
        <v>44798</v>
      </c>
      <c r="AW2636" s="11">
        <f t="shared" si="1220"/>
        <v>3.6575342465753424</v>
      </c>
      <c r="AX2636">
        <v>10</v>
      </c>
      <c r="AY2636" s="12">
        <v>0.05</v>
      </c>
      <c r="AZ2636">
        <f t="shared" si="1221"/>
        <v>9.5000000000000001E-2</v>
      </c>
      <c r="BA2636" s="13">
        <f t="shared" si="1222"/>
        <v>735000</v>
      </c>
      <c r="BB2636" s="17" t="s">
        <v>1853</v>
      </c>
      <c r="BC2636">
        <f>MATCH(BB2636,MONTHLY_INDEX!$A:$A,0)</f>
        <v>630</v>
      </c>
      <c r="BD2636">
        <f>MATCH(AU2636,MONTHLY_INDEX!$1:$1,0)</f>
        <v>84</v>
      </c>
      <c r="BE2636">
        <f>INDEX(MONTHLY_INDEX!$1:$1048576,Final!BC2636,Final!BD2636)</f>
        <v>114.9</v>
      </c>
      <c r="BF2636">
        <f>MATCH($BF$1,MONTHLY_INDEX!$1:$1,0)</f>
        <v>127</v>
      </c>
      <c r="BG2636">
        <f>INDEX(MONTHLY_INDEX!$1:$1048576,Final!BC2636,Final!BF2636)</f>
        <v>151.1</v>
      </c>
      <c r="BH2636" s="23">
        <f t="shared" si="1223"/>
        <v>0.31505657093124445</v>
      </c>
      <c r="BI2636" s="14">
        <f t="shared" si="1224"/>
        <v>966566.5796344647</v>
      </c>
      <c r="BJ2636" s="14">
        <f t="shared" si="1225"/>
        <v>335848.78482778347</v>
      </c>
      <c r="BK2636" s="15">
        <f t="shared" si="1226"/>
        <v>630717.79480668122</v>
      </c>
      <c r="BL2636" s="52">
        <v>0</v>
      </c>
      <c r="BM2636" s="15">
        <f t="shared" si="1227"/>
        <v>630717.79480668122</v>
      </c>
    </row>
    <row r="2637" spans="1:65">
      <c r="A2637" s="8">
        <v>2635</v>
      </c>
      <c r="B2637" s="1" t="s">
        <v>44</v>
      </c>
      <c r="C2637" s="1">
        <v>1500</v>
      </c>
      <c r="D2637" s="1" t="s">
        <v>60</v>
      </c>
      <c r="E2637" s="1">
        <v>150000104</v>
      </c>
      <c r="F2637" s="1" t="s">
        <v>60</v>
      </c>
      <c r="G2637" s="1" t="s">
        <v>95</v>
      </c>
      <c r="H2637" s="1">
        <v>7</v>
      </c>
      <c r="I2637" s="1" t="s">
        <v>215</v>
      </c>
      <c r="J2637" s="1" t="s">
        <v>49</v>
      </c>
      <c r="K2637" s="1">
        <v>17406001</v>
      </c>
      <c r="L2637" s="1" t="s">
        <v>50</v>
      </c>
      <c r="M2637" s="1" t="s">
        <v>51</v>
      </c>
      <c r="N2637" s="1" t="s">
        <v>64</v>
      </c>
      <c r="O2637" s="1" t="s">
        <v>65</v>
      </c>
      <c r="P2637" s="1" t="s">
        <v>66</v>
      </c>
      <c r="Q2637" s="1" t="s">
        <v>67</v>
      </c>
      <c r="R2637" s="1" t="s">
        <v>87</v>
      </c>
      <c r="S2637" s="1" t="s">
        <v>88</v>
      </c>
      <c r="T2637" s="2">
        <v>43463</v>
      </c>
      <c r="U2637" s="2">
        <v>43463</v>
      </c>
      <c r="V2637" s="1" t="s">
        <v>52</v>
      </c>
      <c r="W2637" s="3">
        <v>1</v>
      </c>
      <c r="X2637" s="1" t="s">
        <v>53</v>
      </c>
      <c r="Y2637" s="4">
        <v>126000</v>
      </c>
      <c r="Z2637" s="4">
        <v>-14732</v>
      </c>
      <c r="AA2637" s="4">
        <v>0</v>
      </c>
      <c r="AB2637" s="4">
        <v>0</v>
      </c>
      <c r="AC2637" s="4">
        <v>0</v>
      </c>
      <c r="AD2637" s="4">
        <v>126000</v>
      </c>
      <c r="AE2637" s="5">
        <v>1555</v>
      </c>
      <c r="AF2637" s="1" t="s">
        <v>70</v>
      </c>
      <c r="AG2637" s="1" t="s">
        <v>71</v>
      </c>
      <c r="AH2637" s="1" t="s">
        <v>89</v>
      </c>
      <c r="AI2637" s="1" t="s">
        <v>57</v>
      </c>
      <c r="AJ2637" s="5">
        <v>10950</v>
      </c>
      <c r="AK2637" s="4">
        <v>-1312</v>
      </c>
      <c r="AL2637" s="4">
        <v>0</v>
      </c>
      <c r="AM2637" s="4">
        <v>0</v>
      </c>
      <c r="AN2637" s="4">
        <v>0</v>
      </c>
      <c r="AO2637" s="4">
        <v>-16044</v>
      </c>
      <c r="AP2637" s="4">
        <v>-16044</v>
      </c>
      <c r="AQ2637" s="4">
        <v>0</v>
      </c>
      <c r="AR2637" s="4">
        <v>109956</v>
      </c>
      <c r="AS2637" s="1" t="s">
        <v>52</v>
      </c>
      <c r="AT2637" s="9">
        <f t="shared" si="1218"/>
        <v>43463</v>
      </c>
      <c r="AU2637" s="9">
        <f t="shared" si="1219"/>
        <v>43435</v>
      </c>
      <c r="AV2637" s="9">
        <v>44798</v>
      </c>
      <c r="AW2637" s="11">
        <f t="shared" si="1220"/>
        <v>3.6575342465753424</v>
      </c>
      <c r="AX2637">
        <v>25</v>
      </c>
      <c r="AY2637" s="12">
        <v>0.05</v>
      </c>
      <c r="AZ2637">
        <f t="shared" si="1221"/>
        <v>3.7999999999999999E-2</v>
      </c>
      <c r="BA2637" s="13">
        <f t="shared" si="1222"/>
        <v>126000</v>
      </c>
      <c r="BB2637" s="17" t="s">
        <v>2189</v>
      </c>
      <c r="BC2637">
        <f>MATCH(BB2637,MONTHLY_INDEX!$A:$A,0)</f>
        <v>798</v>
      </c>
      <c r="BD2637">
        <f>MATCH(AU2637,MONTHLY_INDEX!$1:$1,0)</f>
        <v>84</v>
      </c>
      <c r="BE2637">
        <f>INDEX(MONTHLY_INDEX!$1:$1048576,Final!BC2637,Final!BD2637)</f>
        <v>96</v>
      </c>
      <c r="BF2637">
        <f>MATCH($BF$1,MONTHLY_INDEX!$1:$1,0)</f>
        <v>127</v>
      </c>
      <c r="BG2637">
        <f>INDEX(MONTHLY_INDEX!$1:$1048576,Final!BC2637,Final!BF2637)</f>
        <v>95.3</v>
      </c>
      <c r="BH2637" s="23">
        <f t="shared" si="1223"/>
        <v>-7.2916666666666963E-3</v>
      </c>
      <c r="BI2637" s="14">
        <f t="shared" si="1224"/>
        <v>125081.25</v>
      </c>
      <c r="BJ2637" s="14">
        <f t="shared" si="1225"/>
        <v>17384.580308219178</v>
      </c>
      <c r="BK2637" s="15">
        <f t="shared" si="1226"/>
        <v>107696.66969178081</v>
      </c>
      <c r="BL2637" s="52">
        <v>0</v>
      </c>
      <c r="BM2637" s="15">
        <f t="shared" si="1227"/>
        <v>107696.66969178081</v>
      </c>
    </row>
    <row r="2638" spans="1:65">
      <c r="A2638" s="8">
        <v>2636</v>
      </c>
      <c r="B2638" s="1" t="s">
        <v>44</v>
      </c>
      <c r="C2638" s="1">
        <v>1500</v>
      </c>
      <c r="D2638" s="1" t="s">
        <v>60</v>
      </c>
      <c r="E2638" s="1">
        <v>150000104</v>
      </c>
      <c r="F2638" s="1" t="s">
        <v>60</v>
      </c>
      <c r="G2638" s="1" t="s">
        <v>96</v>
      </c>
      <c r="H2638" s="1">
        <v>8</v>
      </c>
      <c r="I2638" s="1" t="s">
        <v>215</v>
      </c>
      <c r="J2638" s="1" t="s">
        <v>49</v>
      </c>
      <c r="K2638" s="1">
        <v>17406001</v>
      </c>
      <c r="L2638" s="1" t="s">
        <v>50</v>
      </c>
      <c r="M2638" s="1" t="s">
        <v>51</v>
      </c>
      <c r="N2638" s="1" t="s">
        <v>64</v>
      </c>
      <c r="O2638" s="1" t="s">
        <v>65</v>
      </c>
      <c r="P2638" s="1" t="s">
        <v>66</v>
      </c>
      <c r="Q2638" s="1" t="s">
        <v>67</v>
      </c>
      <c r="R2638" s="1" t="s">
        <v>87</v>
      </c>
      <c r="S2638" s="1" t="s">
        <v>88</v>
      </c>
      <c r="T2638" s="2">
        <v>43463</v>
      </c>
      <c r="U2638" s="2">
        <v>43463</v>
      </c>
      <c r="V2638" s="1" t="s">
        <v>52</v>
      </c>
      <c r="W2638" s="3">
        <v>1</v>
      </c>
      <c r="X2638" s="1" t="s">
        <v>53</v>
      </c>
      <c r="Y2638" s="4">
        <v>29327302</v>
      </c>
      <c r="Z2638" s="4">
        <v>-3429143</v>
      </c>
      <c r="AA2638" s="4">
        <v>0</v>
      </c>
      <c r="AB2638" s="4">
        <v>0</v>
      </c>
      <c r="AC2638" s="4">
        <v>0</v>
      </c>
      <c r="AD2638" s="4">
        <v>29327302</v>
      </c>
      <c r="AE2638" s="5">
        <v>1555</v>
      </c>
      <c r="AF2638" s="1" t="s">
        <v>70</v>
      </c>
      <c r="AG2638" s="1" t="s">
        <v>71</v>
      </c>
      <c r="AH2638" s="1" t="s">
        <v>89</v>
      </c>
      <c r="AI2638" s="1" t="s">
        <v>57</v>
      </c>
      <c r="AJ2638" s="5">
        <v>10950</v>
      </c>
      <c r="AK2638" s="4">
        <v>-305335</v>
      </c>
      <c r="AL2638" s="4">
        <v>0</v>
      </c>
      <c r="AM2638" s="4">
        <v>0</v>
      </c>
      <c r="AN2638" s="4">
        <v>0</v>
      </c>
      <c r="AO2638" s="4">
        <v>-3734478</v>
      </c>
      <c r="AP2638" s="4">
        <v>-3734478</v>
      </c>
      <c r="AQ2638" s="4">
        <v>0</v>
      </c>
      <c r="AR2638" s="4">
        <v>25592824</v>
      </c>
      <c r="AS2638" s="1" t="s">
        <v>52</v>
      </c>
      <c r="AT2638" s="9">
        <f t="shared" si="1218"/>
        <v>43463</v>
      </c>
      <c r="AU2638" s="9">
        <f t="shared" si="1219"/>
        <v>43435</v>
      </c>
      <c r="AV2638" s="9">
        <v>44798</v>
      </c>
      <c r="AW2638" s="11">
        <f t="shared" si="1220"/>
        <v>3.6575342465753424</v>
      </c>
      <c r="AX2638">
        <v>25</v>
      </c>
      <c r="AY2638" s="12">
        <v>0.05</v>
      </c>
      <c r="AZ2638">
        <f t="shared" si="1221"/>
        <v>3.7999999999999999E-2</v>
      </c>
      <c r="BA2638" s="13">
        <f t="shared" si="1222"/>
        <v>29327302</v>
      </c>
      <c r="BB2638" s="17" t="s">
        <v>2189</v>
      </c>
      <c r="BC2638">
        <f>MATCH(BB2638,MONTHLY_INDEX!$A:$A,0)</f>
        <v>798</v>
      </c>
      <c r="BD2638">
        <f>MATCH(AU2638,MONTHLY_INDEX!$1:$1,0)</f>
        <v>84</v>
      </c>
      <c r="BE2638">
        <f>INDEX(MONTHLY_INDEX!$1:$1048576,Final!BC2638,Final!BD2638)</f>
        <v>96</v>
      </c>
      <c r="BF2638">
        <f>MATCH($BF$1,MONTHLY_INDEX!$1:$1,0)</f>
        <v>127</v>
      </c>
      <c r="BG2638">
        <f>INDEX(MONTHLY_INDEX!$1:$1048576,Final!BC2638,Final!BF2638)</f>
        <v>95.3</v>
      </c>
      <c r="BH2638" s="23">
        <f t="shared" si="1223"/>
        <v>-7.2916666666666963E-3</v>
      </c>
      <c r="BI2638" s="14">
        <f t="shared" si="1224"/>
        <v>29113457.089583334</v>
      </c>
      <c r="BJ2638" s="14">
        <f t="shared" si="1225"/>
        <v>4046371.7209714041</v>
      </c>
      <c r="BK2638" s="15">
        <f t="shared" si="1226"/>
        <v>25067085.368611928</v>
      </c>
      <c r="BL2638" s="52">
        <v>0</v>
      </c>
      <c r="BM2638" s="15">
        <f t="shared" si="1227"/>
        <v>25067085.368611928</v>
      </c>
    </row>
    <row r="2639" spans="1:65">
      <c r="A2639" s="8">
        <v>2637</v>
      </c>
      <c r="B2639" s="1" t="s">
        <v>44</v>
      </c>
      <c r="C2639" s="1">
        <v>1500</v>
      </c>
      <c r="D2639" s="1" t="s">
        <v>60</v>
      </c>
      <c r="E2639" s="1">
        <v>150000104</v>
      </c>
      <c r="F2639" s="1" t="s">
        <v>60</v>
      </c>
      <c r="G2639" s="1" t="s">
        <v>97</v>
      </c>
      <c r="H2639" s="1">
        <v>9</v>
      </c>
      <c r="I2639" s="1" t="s">
        <v>215</v>
      </c>
      <c r="J2639" s="1" t="s">
        <v>49</v>
      </c>
      <c r="K2639" s="1">
        <v>17406001</v>
      </c>
      <c r="L2639" s="1" t="s">
        <v>50</v>
      </c>
      <c r="M2639" s="1" t="s">
        <v>51</v>
      </c>
      <c r="N2639" s="1" t="s">
        <v>64</v>
      </c>
      <c r="O2639" s="1" t="s">
        <v>65</v>
      </c>
      <c r="P2639" s="1" t="s">
        <v>66</v>
      </c>
      <c r="Q2639" s="1" t="s">
        <v>67</v>
      </c>
      <c r="R2639" s="1" t="s">
        <v>87</v>
      </c>
      <c r="S2639" s="1" t="s">
        <v>88</v>
      </c>
      <c r="T2639" s="2">
        <v>43463</v>
      </c>
      <c r="U2639" s="2">
        <v>43463</v>
      </c>
      <c r="V2639" s="1" t="s">
        <v>52</v>
      </c>
      <c r="W2639" s="3">
        <v>1</v>
      </c>
      <c r="X2639" s="1" t="s">
        <v>53</v>
      </c>
      <c r="Y2639" s="4">
        <v>1517250</v>
      </c>
      <c r="Z2639" s="4">
        <v>-177405</v>
      </c>
      <c r="AA2639" s="4">
        <v>0</v>
      </c>
      <c r="AB2639" s="4">
        <v>0</v>
      </c>
      <c r="AC2639" s="4">
        <v>0</v>
      </c>
      <c r="AD2639" s="4">
        <v>1517250</v>
      </c>
      <c r="AE2639" s="5">
        <v>1555</v>
      </c>
      <c r="AF2639" s="1" t="s">
        <v>70</v>
      </c>
      <c r="AG2639" s="1" t="s">
        <v>71</v>
      </c>
      <c r="AH2639" s="1" t="s">
        <v>89</v>
      </c>
      <c r="AI2639" s="1" t="s">
        <v>57</v>
      </c>
      <c r="AJ2639" s="5">
        <v>10950</v>
      </c>
      <c r="AK2639" s="4">
        <v>-15797</v>
      </c>
      <c r="AL2639" s="4">
        <v>0</v>
      </c>
      <c r="AM2639" s="4">
        <v>0</v>
      </c>
      <c r="AN2639" s="4">
        <v>0</v>
      </c>
      <c r="AO2639" s="4">
        <v>-193202</v>
      </c>
      <c r="AP2639" s="4">
        <v>-193202</v>
      </c>
      <c r="AQ2639" s="4">
        <v>0</v>
      </c>
      <c r="AR2639" s="4">
        <v>1324048</v>
      </c>
      <c r="AS2639" s="1" t="s">
        <v>52</v>
      </c>
      <c r="AT2639" s="9">
        <f t="shared" si="1218"/>
        <v>43463</v>
      </c>
      <c r="AU2639" s="9">
        <f t="shared" si="1219"/>
        <v>43435</v>
      </c>
      <c r="AV2639" s="9">
        <v>44798</v>
      </c>
      <c r="AW2639" s="11">
        <f t="shared" si="1220"/>
        <v>3.6575342465753424</v>
      </c>
      <c r="AX2639">
        <v>15</v>
      </c>
      <c r="AY2639" s="12">
        <v>0.05</v>
      </c>
      <c r="AZ2639">
        <f t="shared" si="1221"/>
        <v>6.3333333333333325E-2</v>
      </c>
      <c r="BA2639" s="13">
        <f t="shared" si="1222"/>
        <v>1517250</v>
      </c>
      <c r="BB2639" s="17" t="s">
        <v>1941</v>
      </c>
      <c r="BC2639">
        <f>MATCH(BB2639,MONTHLY_INDEX!$A:$A,0)</f>
        <v>674</v>
      </c>
      <c r="BD2639">
        <f>MATCH(AU2639,MONTHLY_INDEX!$1:$1,0)</f>
        <v>84</v>
      </c>
      <c r="BE2639">
        <f>INDEX(MONTHLY_INDEX!$1:$1048576,Final!BC2639,Final!BD2639)</f>
        <v>106.1</v>
      </c>
      <c r="BF2639">
        <f>MATCH($BF$1,MONTHLY_INDEX!$1:$1,0)</f>
        <v>127</v>
      </c>
      <c r="BG2639">
        <f>INDEX(MONTHLY_INDEX!$1:$1048576,Final!BC2639,Final!BF2639)</f>
        <v>122.8</v>
      </c>
      <c r="BH2639" s="23">
        <f t="shared" si="1223"/>
        <v>0.15739868049010372</v>
      </c>
      <c r="BI2639" s="14">
        <f t="shared" si="1224"/>
        <v>1756063.1479736099</v>
      </c>
      <c r="BJ2639" s="14">
        <f t="shared" si="1225"/>
        <v>406781.20318128407</v>
      </c>
      <c r="BK2639" s="15">
        <f t="shared" si="1226"/>
        <v>1349281.9447923258</v>
      </c>
      <c r="BL2639" s="52">
        <v>0</v>
      </c>
      <c r="BM2639" s="15">
        <f t="shared" si="1227"/>
        <v>1349281.9447923258</v>
      </c>
    </row>
    <row r="2640" spans="1:65">
      <c r="A2640" s="8">
        <v>2638</v>
      </c>
      <c r="B2640" s="1" t="s">
        <v>44</v>
      </c>
      <c r="C2640" s="1">
        <v>1500</v>
      </c>
      <c r="D2640" s="1" t="s">
        <v>60</v>
      </c>
      <c r="E2640" s="1">
        <v>150000104</v>
      </c>
      <c r="F2640" s="1" t="s">
        <v>60</v>
      </c>
      <c r="G2640" s="1" t="s">
        <v>98</v>
      </c>
      <c r="H2640" s="1">
        <v>10</v>
      </c>
      <c r="I2640" s="1" t="s">
        <v>215</v>
      </c>
      <c r="J2640" s="1" t="s">
        <v>49</v>
      </c>
      <c r="K2640" s="1">
        <v>17406001</v>
      </c>
      <c r="L2640" s="1" t="s">
        <v>50</v>
      </c>
      <c r="M2640" s="1" t="s">
        <v>51</v>
      </c>
      <c r="N2640" s="1" t="s">
        <v>64</v>
      </c>
      <c r="O2640" s="1" t="s">
        <v>65</v>
      </c>
      <c r="P2640" s="1" t="s">
        <v>66</v>
      </c>
      <c r="Q2640" s="1" t="s">
        <v>67</v>
      </c>
      <c r="R2640" s="1" t="s">
        <v>87</v>
      </c>
      <c r="S2640" s="1" t="s">
        <v>88</v>
      </c>
      <c r="T2640" s="2">
        <v>43463</v>
      </c>
      <c r="U2640" s="2">
        <v>43463</v>
      </c>
      <c r="V2640" s="1" t="s">
        <v>52</v>
      </c>
      <c r="W2640" s="3">
        <v>1</v>
      </c>
      <c r="X2640" s="1" t="s">
        <v>53</v>
      </c>
      <c r="Y2640" s="4">
        <v>312900</v>
      </c>
      <c r="Z2640" s="4">
        <v>-36585</v>
      </c>
      <c r="AA2640" s="4">
        <v>0</v>
      </c>
      <c r="AB2640" s="4">
        <v>0</v>
      </c>
      <c r="AC2640" s="4">
        <v>0</v>
      </c>
      <c r="AD2640" s="4">
        <v>312900</v>
      </c>
      <c r="AE2640" s="5">
        <v>1555</v>
      </c>
      <c r="AF2640" s="1" t="s">
        <v>70</v>
      </c>
      <c r="AG2640" s="1" t="s">
        <v>71</v>
      </c>
      <c r="AH2640" s="1" t="s">
        <v>89</v>
      </c>
      <c r="AI2640" s="1" t="s">
        <v>57</v>
      </c>
      <c r="AJ2640" s="5">
        <v>10950</v>
      </c>
      <c r="AK2640" s="4">
        <v>-3258</v>
      </c>
      <c r="AL2640" s="4">
        <v>0</v>
      </c>
      <c r="AM2640" s="4">
        <v>0</v>
      </c>
      <c r="AN2640" s="4">
        <v>0</v>
      </c>
      <c r="AO2640" s="4">
        <v>-39843</v>
      </c>
      <c r="AP2640" s="4">
        <v>-39843</v>
      </c>
      <c r="AQ2640" s="4">
        <v>0</v>
      </c>
      <c r="AR2640" s="4">
        <v>273057</v>
      </c>
      <c r="AS2640" s="1" t="s">
        <v>52</v>
      </c>
      <c r="AT2640" s="9">
        <f t="shared" si="1218"/>
        <v>43463</v>
      </c>
      <c r="AU2640" s="9">
        <f t="shared" si="1219"/>
        <v>43435</v>
      </c>
      <c r="AV2640" s="9">
        <v>44798</v>
      </c>
      <c r="AW2640" s="11">
        <f t="shared" si="1220"/>
        <v>3.6575342465753424</v>
      </c>
      <c r="AX2640">
        <v>10</v>
      </c>
      <c r="AY2640" s="12">
        <v>0.05</v>
      </c>
      <c r="AZ2640">
        <f t="shared" si="1221"/>
        <v>9.5000000000000001E-2</v>
      </c>
      <c r="BA2640" s="13">
        <f t="shared" si="1222"/>
        <v>312900</v>
      </c>
      <c r="BB2640" s="17" t="s">
        <v>2189</v>
      </c>
      <c r="BC2640">
        <f>MATCH(BB2640,MONTHLY_INDEX!$A:$A,0)</f>
        <v>798</v>
      </c>
      <c r="BD2640">
        <f>MATCH(AU2640,MONTHLY_INDEX!$1:$1,0)</f>
        <v>84</v>
      </c>
      <c r="BE2640">
        <f>INDEX(MONTHLY_INDEX!$1:$1048576,Final!BC2640,Final!BD2640)</f>
        <v>96</v>
      </c>
      <c r="BF2640">
        <f>MATCH($BF$1,MONTHLY_INDEX!$1:$1,0)</f>
        <v>127</v>
      </c>
      <c r="BG2640">
        <f>INDEX(MONTHLY_INDEX!$1:$1048576,Final!BC2640,Final!BF2640)</f>
        <v>95.3</v>
      </c>
      <c r="BH2640" s="23">
        <f t="shared" si="1223"/>
        <v>-7.2916666666666963E-3</v>
      </c>
      <c r="BI2640" s="14">
        <f t="shared" si="1224"/>
        <v>310618.4375</v>
      </c>
      <c r="BJ2640" s="14">
        <f t="shared" si="1225"/>
        <v>107929.26941352741</v>
      </c>
      <c r="BK2640" s="15">
        <f t="shared" si="1226"/>
        <v>202689.16808647261</v>
      </c>
      <c r="BL2640" s="52">
        <v>0</v>
      </c>
      <c r="BM2640" s="15">
        <f t="shared" si="1227"/>
        <v>202689.16808647261</v>
      </c>
    </row>
    <row r="2641" spans="1:65">
      <c r="A2641" s="8">
        <v>2639</v>
      </c>
      <c r="B2641" s="1" t="s">
        <v>44</v>
      </c>
      <c r="C2641" s="1">
        <v>1500</v>
      </c>
      <c r="D2641" s="1" t="s">
        <v>60</v>
      </c>
      <c r="E2641" s="1">
        <v>150000104</v>
      </c>
      <c r="F2641" s="1" t="s">
        <v>60</v>
      </c>
      <c r="G2641" s="1" t="s">
        <v>99</v>
      </c>
      <c r="H2641" s="1">
        <v>11</v>
      </c>
      <c r="I2641" s="1" t="s">
        <v>215</v>
      </c>
      <c r="J2641" s="1" t="s">
        <v>49</v>
      </c>
      <c r="K2641" s="1">
        <v>17406001</v>
      </c>
      <c r="L2641" s="1" t="s">
        <v>50</v>
      </c>
      <c r="M2641" s="1" t="s">
        <v>51</v>
      </c>
      <c r="N2641" s="1" t="s">
        <v>64</v>
      </c>
      <c r="O2641" s="1" t="s">
        <v>65</v>
      </c>
      <c r="P2641" s="1" t="s">
        <v>66</v>
      </c>
      <c r="Q2641" s="1" t="s">
        <v>67</v>
      </c>
      <c r="R2641" s="1" t="s">
        <v>87</v>
      </c>
      <c r="S2641" s="1" t="s">
        <v>88</v>
      </c>
      <c r="T2641" s="2">
        <v>43463</v>
      </c>
      <c r="U2641" s="2">
        <v>43463</v>
      </c>
      <c r="V2641" s="1" t="s">
        <v>52</v>
      </c>
      <c r="W2641" s="3">
        <v>1</v>
      </c>
      <c r="X2641" s="1" t="s">
        <v>53</v>
      </c>
      <c r="Y2641" s="4">
        <v>1174950</v>
      </c>
      <c r="Z2641" s="4">
        <v>-137382</v>
      </c>
      <c r="AA2641" s="4">
        <v>0</v>
      </c>
      <c r="AB2641" s="4">
        <v>0</v>
      </c>
      <c r="AC2641" s="4">
        <v>0</v>
      </c>
      <c r="AD2641" s="4">
        <v>1174950</v>
      </c>
      <c r="AE2641" s="5">
        <v>1555</v>
      </c>
      <c r="AF2641" s="1" t="s">
        <v>70</v>
      </c>
      <c r="AG2641" s="1" t="s">
        <v>71</v>
      </c>
      <c r="AH2641" s="1" t="s">
        <v>89</v>
      </c>
      <c r="AI2641" s="1" t="s">
        <v>57</v>
      </c>
      <c r="AJ2641" s="5">
        <v>10950</v>
      </c>
      <c r="AK2641" s="4">
        <v>-12233</v>
      </c>
      <c r="AL2641" s="4">
        <v>0</v>
      </c>
      <c r="AM2641" s="4">
        <v>0</v>
      </c>
      <c r="AN2641" s="4">
        <v>0</v>
      </c>
      <c r="AO2641" s="4">
        <v>-149615</v>
      </c>
      <c r="AP2641" s="4">
        <v>-149615</v>
      </c>
      <c r="AQ2641" s="4">
        <v>0</v>
      </c>
      <c r="AR2641" s="4">
        <v>1025335</v>
      </c>
      <c r="AS2641" s="1" t="s">
        <v>52</v>
      </c>
      <c r="AT2641" s="9">
        <f t="shared" si="1218"/>
        <v>43463</v>
      </c>
      <c r="AU2641" s="9">
        <f t="shared" si="1219"/>
        <v>43435</v>
      </c>
      <c r="AV2641" s="9">
        <v>44798</v>
      </c>
      <c r="AW2641" s="11">
        <f t="shared" si="1220"/>
        <v>3.6575342465753424</v>
      </c>
      <c r="AX2641">
        <v>10</v>
      </c>
      <c r="AY2641" s="12">
        <v>0.05</v>
      </c>
      <c r="AZ2641">
        <f t="shared" si="1221"/>
        <v>9.5000000000000001E-2</v>
      </c>
      <c r="BA2641" s="13">
        <f t="shared" si="1222"/>
        <v>1174950</v>
      </c>
      <c r="BB2641" s="17" t="s">
        <v>2189</v>
      </c>
      <c r="BC2641">
        <f>MATCH(BB2641,MONTHLY_INDEX!$A:$A,0)</f>
        <v>798</v>
      </c>
      <c r="BD2641">
        <f>MATCH(AU2641,MONTHLY_INDEX!$1:$1,0)</f>
        <v>84</v>
      </c>
      <c r="BE2641">
        <f>INDEX(MONTHLY_INDEX!$1:$1048576,Final!BC2641,Final!BD2641)</f>
        <v>96</v>
      </c>
      <c r="BF2641">
        <f>MATCH($BF$1,MONTHLY_INDEX!$1:$1,0)</f>
        <v>127</v>
      </c>
      <c r="BG2641">
        <f>INDEX(MONTHLY_INDEX!$1:$1048576,Final!BC2641,Final!BF2641)</f>
        <v>95.3</v>
      </c>
      <c r="BH2641" s="23">
        <f t="shared" si="1223"/>
        <v>-7.2916666666666963E-3</v>
      </c>
      <c r="BI2641" s="14">
        <f t="shared" si="1224"/>
        <v>1166382.65625</v>
      </c>
      <c r="BJ2641" s="14">
        <f t="shared" si="1225"/>
        <v>405278.02843535959</v>
      </c>
      <c r="BK2641" s="15">
        <f t="shared" si="1226"/>
        <v>761104.62781464041</v>
      </c>
      <c r="BL2641" s="52">
        <v>0</v>
      </c>
      <c r="BM2641" s="15">
        <f t="shared" si="1227"/>
        <v>761104.62781464041</v>
      </c>
    </row>
    <row r="2642" spans="1:65">
      <c r="A2642" s="8">
        <v>2640</v>
      </c>
      <c r="B2642" s="1" t="s">
        <v>44</v>
      </c>
      <c r="C2642" s="1">
        <v>1500</v>
      </c>
      <c r="D2642" s="1" t="s">
        <v>60</v>
      </c>
      <c r="E2642" s="1">
        <v>150000104</v>
      </c>
      <c r="F2642" s="1" t="s">
        <v>60</v>
      </c>
      <c r="G2642" s="1" t="s">
        <v>100</v>
      </c>
      <c r="H2642" s="1">
        <v>12</v>
      </c>
      <c r="I2642" s="1" t="s">
        <v>215</v>
      </c>
      <c r="J2642" s="1" t="s">
        <v>49</v>
      </c>
      <c r="K2642" s="1">
        <v>17406001</v>
      </c>
      <c r="L2642" s="1" t="s">
        <v>50</v>
      </c>
      <c r="M2642" s="1" t="s">
        <v>51</v>
      </c>
      <c r="N2642" s="1" t="s">
        <v>64</v>
      </c>
      <c r="O2642" s="1" t="s">
        <v>65</v>
      </c>
      <c r="P2642" s="1" t="s">
        <v>66</v>
      </c>
      <c r="Q2642" s="1" t="s">
        <v>67</v>
      </c>
      <c r="R2642" s="1" t="s">
        <v>87</v>
      </c>
      <c r="S2642" s="1" t="s">
        <v>88</v>
      </c>
      <c r="T2642" s="2">
        <v>43463</v>
      </c>
      <c r="U2642" s="2">
        <v>43463</v>
      </c>
      <c r="V2642" s="1" t="s">
        <v>52</v>
      </c>
      <c r="W2642" s="3">
        <v>1</v>
      </c>
      <c r="X2642" s="1" t="s">
        <v>53</v>
      </c>
      <c r="Y2642" s="4">
        <v>582750</v>
      </c>
      <c r="Z2642" s="4">
        <v>-68138</v>
      </c>
      <c r="AA2642" s="4">
        <v>0</v>
      </c>
      <c r="AB2642" s="4">
        <v>0</v>
      </c>
      <c r="AC2642" s="4">
        <v>0</v>
      </c>
      <c r="AD2642" s="4">
        <v>582750</v>
      </c>
      <c r="AE2642" s="5">
        <v>1555</v>
      </c>
      <c r="AF2642" s="1" t="s">
        <v>70</v>
      </c>
      <c r="AG2642" s="1" t="s">
        <v>71</v>
      </c>
      <c r="AH2642" s="1" t="s">
        <v>89</v>
      </c>
      <c r="AI2642" s="1" t="s">
        <v>57</v>
      </c>
      <c r="AJ2642" s="5">
        <v>10950</v>
      </c>
      <c r="AK2642" s="4">
        <v>-6067</v>
      </c>
      <c r="AL2642" s="4">
        <v>0</v>
      </c>
      <c r="AM2642" s="4">
        <v>0</v>
      </c>
      <c r="AN2642" s="4">
        <v>0</v>
      </c>
      <c r="AO2642" s="4">
        <v>-74205</v>
      </c>
      <c r="AP2642" s="4">
        <v>-74205</v>
      </c>
      <c r="AQ2642" s="4">
        <v>0</v>
      </c>
      <c r="AR2642" s="4">
        <v>508545</v>
      </c>
      <c r="AS2642" s="1" t="s">
        <v>52</v>
      </c>
      <c r="AT2642" s="9">
        <f t="shared" si="1218"/>
        <v>43463</v>
      </c>
      <c r="AU2642" s="9">
        <f t="shared" si="1219"/>
        <v>43435</v>
      </c>
      <c r="AV2642" s="9">
        <v>44798</v>
      </c>
      <c r="AW2642" s="11">
        <f t="shared" si="1220"/>
        <v>3.6575342465753424</v>
      </c>
      <c r="AX2642">
        <v>10</v>
      </c>
      <c r="AY2642" s="12">
        <v>0.05</v>
      </c>
      <c r="AZ2642">
        <f t="shared" si="1221"/>
        <v>9.5000000000000001E-2</v>
      </c>
      <c r="BA2642" s="13">
        <f t="shared" si="1222"/>
        <v>582750</v>
      </c>
      <c r="BB2642" s="17" t="s">
        <v>1973</v>
      </c>
      <c r="BC2642">
        <f>MATCH(BB2642,MONTHLY_INDEX!$A:$A,0)</f>
        <v>690</v>
      </c>
      <c r="BD2642">
        <f>MATCH(AU2642,MONTHLY_INDEX!$1:$1,0)</f>
        <v>84</v>
      </c>
      <c r="BE2642">
        <f>INDEX(MONTHLY_INDEX!$1:$1048576,Final!BC2642,Final!BD2642)</f>
        <v>111.5</v>
      </c>
      <c r="BF2642">
        <f>MATCH($BF$1,MONTHLY_INDEX!$1:$1,0)</f>
        <v>127</v>
      </c>
      <c r="BG2642">
        <f>INDEX(MONTHLY_INDEX!$1:$1048576,Final!BC2642,Final!BF2642)</f>
        <v>145.69999999999999</v>
      </c>
      <c r="BH2642" s="23">
        <f t="shared" si="1223"/>
        <v>0.30672645739910304</v>
      </c>
      <c r="BI2642" s="14">
        <f t="shared" si="1224"/>
        <v>761494.84304932738</v>
      </c>
      <c r="BJ2642" s="14">
        <f t="shared" si="1225"/>
        <v>264593.37936912588</v>
      </c>
      <c r="BK2642" s="15">
        <f t="shared" si="1226"/>
        <v>496901.4636802015</v>
      </c>
      <c r="BL2642" s="52">
        <v>0</v>
      </c>
      <c r="BM2642" s="15">
        <f t="shared" si="1227"/>
        <v>496901.4636802015</v>
      </c>
    </row>
    <row r="2643" spans="1:65">
      <c r="A2643" s="8">
        <v>2641</v>
      </c>
      <c r="B2643" s="1" t="s">
        <v>44</v>
      </c>
      <c r="C2643" s="1">
        <v>1500</v>
      </c>
      <c r="D2643" s="1" t="s">
        <v>60</v>
      </c>
      <c r="E2643" s="1">
        <v>150000104</v>
      </c>
      <c r="F2643" s="1" t="s">
        <v>60</v>
      </c>
      <c r="G2643" s="1" t="s">
        <v>101</v>
      </c>
      <c r="H2643" s="1">
        <v>13</v>
      </c>
      <c r="I2643" s="1" t="s">
        <v>215</v>
      </c>
      <c r="J2643" s="1" t="s">
        <v>49</v>
      </c>
      <c r="K2643" s="1">
        <v>17406001</v>
      </c>
      <c r="L2643" s="1" t="s">
        <v>50</v>
      </c>
      <c r="M2643" s="1" t="s">
        <v>51</v>
      </c>
      <c r="N2643" s="1" t="s">
        <v>64</v>
      </c>
      <c r="O2643" s="1" t="s">
        <v>65</v>
      </c>
      <c r="P2643" s="1" t="s">
        <v>66</v>
      </c>
      <c r="Q2643" s="1" t="s">
        <v>67</v>
      </c>
      <c r="R2643" s="1" t="s">
        <v>87</v>
      </c>
      <c r="S2643" s="1" t="s">
        <v>88</v>
      </c>
      <c r="T2643" s="2">
        <v>43463</v>
      </c>
      <c r="U2643" s="2">
        <v>43463</v>
      </c>
      <c r="V2643" s="1" t="s">
        <v>52</v>
      </c>
      <c r="W2643" s="3">
        <v>1</v>
      </c>
      <c r="X2643" s="1" t="s">
        <v>53</v>
      </c>
      <c r="Y2643" s="4">
        <v>9976171</v>
      </c>
      <c r="Z2643" s="4">
        <v>-1166479</v>
      </c>
      <c r="AA2643" s="4">
        <v>0</v>
      </c>
      <c r="AB2643" s="4">
        <v>0</v>
      </c>
      <c r="AC2643" s="4">
        <v>0</v>
      </c>
      <c r="AD2643" s="4">
        <v>9976171</v>
      </c>
      <c r="AE2643" s="5">
        <v>1555</v>
      </c>
      <c r="AF2643" s="1" t="s">
        <v>70</v>
      </c>
      <c r="AG2643" s="1" t="s">
        <v>71</v>
      </c>
      <c r="AH2643" s="1" t="s">
        <v>89</v>
      </c>
      <c r="AI2643" s="1" t="s">
        <v>57</v>
      </c>
      <c r="AJ2643" s="5">
        <v>10950</v>
      </c>
      <c r="AK2643" s="4">
        <v>-103865</v>
      </c>
      <c r="AL2643" s="4">
        <v>0</v>
      </c>
      <c r="AM2643" s="4">
        <v>0</v>
      </c>
      <c r="AN2643" s="4">
        <v>0</v>
      </c>
      <c r="AO2643" s="4">
        <v>-1270344</v>
      </c>
      <c r="AP2643" s="4">
        <v>-1270344</v>
      </c>
      <c r="AQ2643" s="4">
        <v>0</v>
      </c>
      <c r="AR2643" s="4">
        <v>8705827</v>
      </c>
      <c r="AS2643" s="1" t="s">
        <v>52</v>
      </c>
      <c r="AT2643" s="9">
        <f t="shared" si="1218"/>
        <v>43463</v>
      </c>
      <c r="AU2643" s="9">
        <f t="shared" si="1219"/>
        <v>43435</v>
      </c>
      <c r="AV2643" s="9">
        <v>44798</v>
      </c>
      <c r="AW2643" s="11">
        <f t="shared" si="1220"/>
        <v>3.6575342465753424</v>
      </c>
      <c r="AX2643">
        <v>25</v>
      </c>
      <c r="AY2643" s="12">
        <v>0.05</v>
      </c>
      <c r="AZ2643">
        <f t="shared" si="1221"/>
        <v>3.7999999999999999E-2</v>
      </c>
      <c r="BA2643" s="13">
        <f t="shared" si="1222"/>
        <v>9976171</v>
      </c>
      <c r="BB2643" s="17" t="s">
        <v>2189</v>
      </c>
      <c r="BC2643">
        <f>MATCH(BB2643,MONTHLY_INDEX!$A:$A,0)</f>
        <v>798</v>
      </c>
      <c r="BD2643">
        <f>MATCH(AU2643,MONTHLY_INDEX!$1:$1,0)</f>
        <v>84</v>
      </c>
      <c r="BE2643">
        <f>INDEX(MONTHLY_INDEX!$1:$1048576,Final!BC2643,Final!BD2643)</f>
        <v>96</v>
      </c>
      <c r="BF2643">
        <f>MATCH($BF$1,MONTHLY_INDEX!$1:$1,0)</f>
        <v>127</v>
      </c>
      <c r="BG2643">
        <f>INDEX(MONTHLY_INDEX!$1:$1048576,Final!BC2643,Final!BF2643)</f>
        <v>95.3</v>
      </c>
      <c r="BH2643" s="23">
        <f t="shared" si="1223"/>
        <v>-7.2916666666666963E-3</v>
      </c>
      <c r="BI2643" s="14">
        <f t="shared" si="1224"/>
        <v>9903428.0864583328</v>
      </c>
      <c r="BJ2643" s="14">
        <f t="shared" si="1225"/>
        <v>1376440.8406192637</v>
      </c>
      <c r="BK2643" s="15">
        <f t="shared" si="1226"/>
        <v>8526987.2458390687</v>
      </c>
      <c r="BL2643" s="52">
        <v>0</v>
      </c>
      <c r="BM2643" s="15">
        <f t="shared" si="1227"/>
        <v>8526987.2458390687</v>
      </c>
    </row>
    <row r="2644" spans="1:65">
      <c r="A2644" s="8">
        <v>2642</v>
      </c>
      <c r="B2644" s="1" t="s">
        <v>44</v>
      </c>
      <c r="C2644" s="1">
        <v>1500</v>
      </c>
      <c r="D2644" s="1" t="s">
        <v>60</v>
      </c>
      <c r="E2644" s="1">
        <v>150000104</v>
      </c>
      <c r="F2644" s="1" t="s">
        <v>60</v>
      </c>
      <c r="G2644" s="1" t="s">
        <v>102</v>
      </c>
      <c r="H2644" s="1">
        <v>14</v>
      </c>
      <c r="I2644" s="1" t="s">
        <v>215</v>
      </c>
      <c r="J2644" s="1" t="s">
        <v>49</v>
      </c>
      <c r="K2644" s="1">
        <v>17406001</v>
      </c>
      <c r="L2644" s="1" t="s">
        <v>50</v>
      </c>
      <c r="M2644" s="1" t="s">
        <v>51</v>
      </c>
      <c r="N2644" s="1" t="s">
        <v>64</v>
      </c>
      <c r="O2644" s="1" t="s">
        <v>65</v>
      </c>
      <c r="P2644" s="1" t="s">
        <v>66</v>
      </c>
      <c r="Q2644" s="1" t="s">
        <v>67</v>
      </c>
      <c r="R2644" s="1" t="s">
        <v>87</v>
      </c>
      <c r="S2644" s="1" t="s">
        <v>88</v>
      </c>
      <c r="T2644" s="2">
        <v>43463</v>
      </c>
      <c r="U2644" s="2">
        <v>43463</v>
      </c>
      <c r="V2644" s="1" t="s">
        <v>52</v>
      </c>
      <c r="W2644" s="3">
        <v>1</v>
      </c>
      <c r="X2644" s="1" t="s">
        <v>53</v>
      </c>
      <c r="Y2644" s="4">
        <v>21103901</v>
      </c>
      <c r="Z2644" s="4">
        <v>-2467607</v>
      </c>
      <c r="AA2644" s="4">
        <v>0</v>
      </c>
      <c r="AB2644" s="4">
        <v>0</v>
      </c>
      <c r="AC2644" s="4">
        <v>0</v>
      </c>
      <c r="AD2644" s="4">
        <v>21103901</v>
      </c>
      <c r="AE2644" s="5">
        <v>1555</v>
      </c>
      <c r="AF2644" s="1" t="s">
        <v>70</v>
      </c>
      <c r="AG2644" s="1" t="s">
        <v>71</v>
      </c>
      <c r="AH2644" s="1" t="s">
        <v>89</v>
      </c>
      <c r="AI2644" s="1" t="s">
        <v>57</v>
      </c>
      <c r="AJ2644" s="5">
        <v>10950</v>
      </c>
      <c r="AK2644" s="4">
        <v>-219719</v>
      </c>
      <c r="AL2644" s="4">
        <v>0</v>
      </c>
      <c r="AM2644" s="4">
        <v>0</v>
      </c>
      <c r="AN2644" s="4">
        <v>0</v>
      </c>
      <c r="AO2644" s="4">
        <v>-2687326</v>
      </c>
      <c r="AP2644" s="4">
        <v>-2687326</v>
      </c>
      <c r="AQ2644" s="4">
        <v>0</v>
      </c>
      <c r="AR2644" s="4">
        <v>18416575</v>
      </c>
      <c r="AS2644" s="1" t="s">
        <v>52</v>
      </c>
      <c r="AT2644" s="9">
        <f t="shared" si="1218"/>
        <v>43463</v>
      </c>
      <c r="AU2644" s="9">
        <f t="shared" si="1219"/>
        <v>43435</v>
      </c>
      <c r="AV2644" s="9">
        <v>44798</v>
      </c>
      <c r="AW2644" s="11">
        <f t="shared" si="1220"/>
        <v>3.6575342465753424</v>
      </c>
      <c r="AX2644">
        <v>25</v>
      </c>
      <c r="AY2644" s="12">
        <v>0.05</v>
      </c>
      <c r="AZ2644">
        <f t="shared" si="1221"/>
        <v>3.7999999999999999E-2</v>
      </c>
      <c r="BA2644" s="13">
        <f t="shared" si="1222"/>
        <v>21103901</v>
      </c>
      <c r="BB2644" s="17" t="s">
        <v>2189</v>
      </c>
      <c r="BC2644">
        <f>MATCH(BB2644,MONTHLY_INDEX!$A:$A,0)</f>
        <v>798</v>
      </c>
      <c r="BD2644">
        <f>MATCH(AU2644,MONTHLY_INDEX!$1:$1,0)</f>
        <v>84</v>
      </c>
      <c r="BE2644">
        <f>INDEX(MONTHLY_INDEX!$1:$1048576,Final!BC2644,Final!BD2644)</f>
        <v>96</v>
      </c>
      <c r="BF2644">
        <f>MATCH($BF$1,MONTHLY_INDEX!$1:$1,0)</f>
        <v>127</v>
      </c>
      <c r="BG2644">
        <f>INDEX(MONTHLY_INDEX!$1:$1048576,Final!BC2644,Final!BF2644)</f>
        <v>95.3</v>
      </c>
      <c r="BH2644" s="23">
        <f t="shared" si="1223"/>
        <v>-7.2916666666666963E-3</v>
      </c>
      <c r="BI2644" s="14">
        <f t="shared" si="1224"/>
        <v>20950018.388541665</v>
      </c>
      <c r="BJ2644" s="14">
        <f t="shared" si="1225"/>
        <v>2911765.5694540236</v>
      </c>
      <c r="BK2644" s="15">
        <f t="shared" si="1226"/>
        <v>18038252.819087639</v>
      </c>
      <c r="BL2644" s="52">
        <v>0</v>
      </c>
      <c r="BM2644" s="15">
        <f t="shared" si="1227"/>
        <v>18038252.819087639</v>
      </c>
    </row>
    <row r="2645" spans="1:65">
      <c r="A2645" s="8">
        <v>2643</v>
      </c>
      <c r="B2645" s="1" t="s">
        <v>44</v>
      </c>
      <c r="C2645" s="1">
        <v>1500</v>
      </c>
      <c r="D2645" s="1" t="s">
        <v>60</v>
      </c>
      <c r="E2645" s="1">
        <v>150000104</v>
      </c>
      <c r="F2645" s="1" t="s">
        <v>60</v>
      </c>
      <c r="G2645" s="1" t="s">
        <v>103</v>
      </c>
      <c r="H2645" s="1">
        <v>15</v>
      </c>
      <c r="I2645" s="1" t="s">
        <v>215</v>
      </c>
      <c r="J2645" s="1" t="s">
        <v>49</v>
      </c>
      <c r="K2645" s="1">
        <v>17406001</v>
      </c>
      <c r="L2645" s="1" t="s">
        <v>50</v>
      </c>
      <c r="M2645" s="1" t="s">
        <v>51</v>
      </c>
      <c r="N2645" s="1" t="s">
        <v>64</v>
      </c>
      <c r="O2645" s="1" t="s">
        <v>65</v>
      </c>
      <c r="P2645" s="1" t="s">
        <v>66</v>
      </c>
      <c r="Q2645" s="1" t="s">
        <v>67</v>
      </c>
      <c r="R2645" s="1" t="s">
        <v>87</v>
      </c>
      <c r="S2645" s="1" t="s">
        <v>88</v>
      </c>
      <c r="T2645" s="2">
        <v>43463</v>
      </c>
      <c r="U2645" s="2">
        <v>43463</v>
      </c>
      <c r="V2645" s="1" t="s">
        <v>52</v>
      </c>
      <c r="W2645" s="3">
        <v>1</v>
      </c>
      <c r="X2645" s="1" t="s">
        <v>53</v>
      </c>
      <c r="Y2645" s="4">
        <v>580650</v>
      </c>
      <c r="Z2645" s="4">
        <v>-67893</v>
      </c>
      <c r="AA2645" s="4">
        <v>0</v>
      </c>
      <c r="AB2645" s="4">
        <v>0</v>
      </c>
      <c r="AC2645" s="4">
        <v>0</v>
      </c>
      <c r="AD2645" s="4">
        <v>580650</v>
      </c>
      <c r="AE2645" s="5">
        <v>1555</v>
      </c>
      <c r="AF2645" s="1" t="s">
        <v>70</v>
      </c>
      <c r="AG2645" s="1" t="s">
        <v>71</v>
      </c>
      <c r="AH2645" s="1" t="s">
        <v>89</v>
      </c>
      <c r="AI2645" s="1" t="s">
        <v>57</v>
      </c>
      <c r="AJ2645" s="5">
        <v>10950</v>
      </c>
      <c r="AK2645" s="4">
        <v>-6045</v>
      </c>
      <c r="AL2645" s="4">
        <v>0</v>
      </c>
      <c r="AM2645" s="4">
        <v>0</v>
      </c>
      <c r="AN2645" s="4">
        <v>0</v>
      </c>
      <c r="AO2645" s="4">
        <v>-73938</v>
      </c>
      <c r="AP2645" s="4">
        <v>-73938</v>
      </c>
      <c r="AQ2645" s="4">
        <v>0</v>
      </c>
      <c r="AR2645" s="4">
        <v>506712</v>
      </c>
      <c r="AS2645" s="1" t="s">
        <v>52</v>
      </c>
      <c r="AT2645" s="9">
        <f t="shared" si="1218"/>
        <v>43463</v>
      </c>
      <c r="AU2645" s="9">
        <f t="shared" si="1219"/>
        <v>43435</v>
      </c>
      <c r="AV2645" s="9">
        <v>44798</v>
      </c>
      <c r="AW2645" s="11">
        <f t="shared" si="1220"/>
        <v>3.6575342465753424</v>
      </c>
      <c r="AX2645">
        <v>10</v>
      </c>
      <c r="AY2645" s="12">
        <v>0.05</v>
      </c>
      <c r="AZ2645">
        <f t="shared" si="1221"/>
        <v>9.5000000000000001E-2</v>
      </c>
      <c r="BA2645" s="13">
        <f t="shared" si="1222"/>
        <v>580650</v>
      </c>
      <c r="BB2645" s="17" t="s">
        <v>1941</v>
      </c>
      <c r="BC2645">
        <f>MATCH(BB2645,MONTHLY_INDEX!$A:$A,0)</f>
        <v>674</v>
      </c>
      <c r="BD2645">
        <f>MATCH(AU2645,MONTHLY_INDEX!$1:$1,0)</f>
        <v>84</v>
      </c>
      <c r="BE2645">
        <f>INDEX(MONTHLY_INDEX!$1:$1048576,Final!BC2645,Final!BD2645)</f>
        <v>106.1</v>
      </c>
      <c r="BF2645">
        <f>MATCH($BF$1,MONTHLY_INDEX!$1:$1,0)</f>
        <v>127</v>
      </c>
      <c r="BG2645">
        <f>INDEX(MONTHLY_INDEX!$1:$1048576,Final!BC2645,Final!BF2645)</f>
        <v>122.8</v>
      </c>
      <c r="BH2645" s="23">
        <f t="shared" si="1223"/>
        <v>0.15739868049010372</v>
      </c>
      <c r="BI2645" s="14">
        <f t="shared" si="1224"/>
        <v>672043.54382657877</v>
      </c>
      <c r="BJ2645" s="14">
        <f t="shared" si="1225"/>
        <v>233512.11628987905</v>
      </c>
      <c r="BK2645" s="15">
        <f t="shared" si="1226"/>
        <v>438531.42753669969</v>
      </c>
      <c r="BL2645" s="52">
        <v>0</v>
      </c>
      <c r="BM2645" s="15">
        <f t="shared" si="1227"/>
        <v>438531.42753669969</v>
      </c>
    </row>
    <row r="2646" spans="1:65">
      <c r="A2646" s="8">
        <v>2644</v>
      </c>
      <c r="B2646" s="1" t="s">
        <v>44</v>
      </c>
      <c r="C2646" s="1">
        <v>1500</v>
      </c>
      <c r="D2646" s="1" t="s">
        <v>60</v>
      </c>
      <c r="E2646" s="1">
        <v>150000104</v>
      </c>
      <c r="F2646" s="1" t="s">
        <v>60</v>
      </c>
      <c r="G2646" s="1" t="s">
        <v>104</v>
      </c>
      <c r="H2646" s="1">
        <v>16</v>
      </c>
      <c r="I2646" s="1" t="s">
        <v>215</v>
      </c>
      <c r="J2646" s="1" t="s">
        <v>49</v>
      </c>
      <c r="K2646" s="1">
        <v>17406001</v>
      </c>
      <c r="L2646" s="1" t="s">
        <v>50</v>
      </c>
      <c r="M2646" s="1" t="s">
        <v>51</v>
      </c>
      <c r="N2646" s="1" t="s">
        <v>64</v>
      </c>
      <c r="O2646" s="1" t="s">
        <v>65</v>
      </c>
      <c r="P2646" s="1" t="s">
        <v>66</v>
      </c>
      <c r="Q2646" s="1" t="s">
        <v>67</v>
      </c>
      <c r="R2646" s="1" t="s">
        <v>87</v>
      </c>
      <c r="S2646" s="1" t="s">
        <v>88</v>
      </c>
      <c r="T2646" s="2">
        <v>43463</v>
      </c>
      <c r="U2646" s="2">
        <v>43463</v>
      </c>
      <c r="V2646" s="1" t="s">
        <v>52</v>
      </c>
      <c r="W2646" s="3">
        <v>1</v>
      </c>
      <c r="X2646" s="1" t="s">
        <v>53</v>
      </c>
      <c r="Y2646" s="4">
        <v>175035</v>
      </c>
      <c r="Z2646" s="4">
        <v>-20465</v>
      </c>
      <c r="AA2646" s="4">
        <v>0</v>
      </c>
      <c r="AB2646" s="4">
        <v>0</v>
      </c>
      <c r="AC2646" s="4">
        <v>0</v>
      </c>
      <c r="AD2646" s="4">
        <v>175035</v>
      </c>
      <c r="AE2646" s="5">
        <v>1555</v>
      </c>
      <c r="AF2646" s="1" t="s">
        <v>70</v>
      </c>
      <c r="AG2646" s="1" t="s">
        <v>71</v>
      </c>
      <c r="AH2646" s="1" t="s">
        <v>89</v>
      </c>
      <c r="AI2646" s="1" t="s">
        <v>57</v>
      </c>
      <c r="AJ2646" s="5">
        <v>10950</v>
      </c>
      <c r="AK2646" s="4">
        <v>-1822</v>
      </c>
      <c r="AL2646" s="4">
        <v>0</v>
      </c>
      <c r="AM2646" s="4">
        <v>0</v>
      </c>
      <c r="AN2646" s="4">
        <v>0</v>
      </c>
      <c r="AO2646" s="4">
        <v>-22287</v>
      </c>
      <c r="AP2646" s="4">
        <v>-22287</v>
      </c>
      <c r="AQ2646" s="4">
        <v>0</v>
      </c>
      <c r="AR2646" s="4">
        <v>152748</v>
      </c>
      <c r="AS2646" s="1" t="s">
        <v>52</v>
      </c>
      <c r="AT2646" s="9">
        <f t="shared" si="1218"/>
        <v>43463</v>
      </c>
      <c r="AU2646" s="9">
        <f t="shared" si="1219"/>
        <v>43435</v>
      </c>
      <c r="AV2646" s="9">
        <v>44798</v>
      </c>
      <c r="AW2646" s="11">
        <f t="shared" si="1220"/>
        <v>3.6575342465753424</v>
      </c>
      <c r="AX2646">
        <v>10</v>
      </c>
      <c r="AY2646" s="12">
        <v>0.05</v>
      </c>
      <c r="AZ2646">
        <f t="shared" si="1221"/>
        <v>9.5000000000000001E-2</v>
      </c>
      <c r="BA2646" s="13">
        <f t="shared" si="1222"/>
        <v>175035</v>
      </c>
      <c r="BB2646" s="17" t="s">
        <v>1877</v>
      </c>
      <c r="BC2646">
        <f>MATCH(BB2646,MONTHLY_INDEX!$A:$A,0)</f>
        <v>642</v>
      </c>
      <c r="BD2646">
        <f>MATCH(AU2646,MONTHLY_INDEX!$1:$1,0)</f>
        <v>84</v>
      </c>
      <c r="BE2646">
        <f>INDEX(MONTHLY_INDEX!$1:$1048576,Final!BC2646,Final!BD2646)</f>
        <v>79.3</v>
      </c>
      <c r="BF2646">
        <f>MATCH($BF$1,MONTHLY_INDEX!$1:$1,0)</f>
        <v>127</v>
      </c>
      <c r="BG2646">
        <f>INDEX(MONTHLY_INDEX!$1:$1048576,Final!BC2646,Final!BF2646)</f>
        <v>94</v>
      </c>
      <c r="BH2646" s="23">
        <f t="shared" si="1223"/>
        <v>0.18537200504413623</v>
      </c>
      <c r="BI2646" s="14">
        <f t="shared" si="1224"/>
        <v>207481.5889029004</v>
      </c>
      <c r="BJ2646" s="14">
        <f t="shared" si="1225"/>
        <v>72092.746609891343</v>
      </c>
      <c r="BK2646" s="15">
        <f t="shared" si="1226"/>
        <v>135388.84229300905</v>
      </c>
      <c r="BL2646" s="52">
        <v>0</v>
      </c>
      <c r="BM2646" s="15">
        <f t="shared" si="1227"/>
        <v>135388.84229300905</v>
      </c>
    </row>
    <row r="2647" spans="1:65">
      <c r="A2647" s="8">
        <v>2645</v>
      </c>
      <c r="B2647" s="1" t="s">
        <v>44</v>
      </c>
      <c r="C2647" s="1">
        <v>1500</v>
      </c>
      <c r="D2647" s="1" t="s">
        <v>60</v>
      </c>
      <c r="E2647" s="1">
        <v>150000104</v>
      </c>
      <c r="F2647" s="1" t="s">
        <v>60</v>
      </c>
      <c r="G2647" s="1" t="s">
        <v>105</v>
      </c>
      <c r="H2647" s="1">
        <v>17</v>
      </c>
      <c r="I2647" s="1" t="s">
        <v>215</v>
      </c>
      <c r="J2647" s="1" t="s">
        <v>49</v>
      </c>
      <c r="K2647" s="1">
        <v>17406001</v>
      </c>
      <c r="L2647" s="1" t="s">
        <v>50</v>
      </c>
      <c r="M2647" s="1" t="s">
        <v>51</v>
      </c>
      <c r="N2647" s="1" t="s">
        <v>64</v>
      </c>
      <c r="O2647" s="1" t="s">
        <v>65</v>
      </c>
      <c r="P2647" s="1" t="s">
        <v>66</v>
      </c>
      <c r="Q2647" s="1" t="s">
        <v>67</v>
      </c>
      <c r="R2647" s="1" t="s">
        <v>87</v>
      </c>
      <c r="S2647" s="1" t="s">
        <v>88</v>
      </c>
      <c r="T2647" s="2">
        <v>43463</v>
      </c>
      <c r="U2647" s="2">
        <v>43463</v>
      </c>
      <c r="V2647" s="1" t="s">
        <v>52</v>
      </c>
      <c r="W2647" s="3">
        <v>1</v>
      </c>
      <c r="X2647" s="1" t="s">
        <v>53</v>
      </c>
      <c r="Y2647" s="4">
        <v>132796</v>
      </c>
      <c r="Z2647" s="4">
        <v>-15525</v>
      </c>
      <c r="AA2647" s="4">
        <v>0</v>
      </c>
      <c r="AB2647" s="4">
        <v>0</v>
      </c>
      <c r="AC2647" s="4">
        <v>0</v>
      </c>
      <c r="AD2647" s="4">
        <v>132796</v>
      </c>
      <c r="AE2647" s="5">
        <v>1555</v>
      </c>
      <c r="AF2647" s="1" t="s">
        <v>70</v>
      </c>
      <c r="AG2647" s="1" t="s">
        <v>71</v>
      </c>
      <c r="AH2647" s="1" t="s">
        <v>89</v>
      </c>
      <c r="AI2647" s="1" t="s">
        <v>57</v>
      </c>
      <c r="AJ2647" s="5">
        <v>10950</v>
      </c>
      <c r="AK2647" s="4">
        <v>-1383</v>
      </c>
      <c r="AL2647" s="4">
        <v>0</v>
      </c>
      <c r="AM2647" s="4">
        <v>0</v>
      </c>
      <c r="AN2647" s="4">
        <v>0</v>
      </c>
      <c r="AO2647" s="4">
        <v>-16908</v>
      </c>
      <c r="AP2647" s="4">
        <v>-16908</v>
      </c>
      <c r="AQ2647" s="4">
        <v>0</v>
      </c>
      <c r="AR2647" s="4">
        <v>115888</v>
      </c>
      <c r="AS2647" s="1" t="s">
        <v>52</v>
      </c>
      <c r="AT2647" s="9">
        <f t="shared" si="1218"/>
        <v>43463</v>
      </c>
      <c r="AU2647" s="9">
        <f t="shared" si="1219"/>
        <v>43435</v>
      </c>
      <c r="AV2647" s="9">
        <v>44798</v>
      </c>
      <c r="AW2647" s="11">
        <f t="shared" si="1220"/>
        <v>3.6575342465753424</v>
      </c>
      <c r="AX2647">
        <v>10</v>
      </c>
      <c r="AY2647" s="12">
        <v>0.05</v>
      </c>
      <c r="AZ2647">
        <f t="shared" si="1221"/>
        <v>9.5000000000000001E-2</v>
      </c>
      <c r="BA2647" s="13">
        <f t="shared" si="1222"/>
        <v>132796</v>
      </c>
      <c r="BB2647" s="17" t="s">
        <v>2189</v>
      </c>
      <c r="BC2647">
        <f>MATCH(BB2647,MONTHLY_INDEX!$A:$A,0)</f>
        <v>798</v>
      </c>
      <c r="BD2647">
        <f>MATCH(AU2647,MONTHLY_INDEX!$1:$1,0)</f>
        <v>84</v>
      </c>
      <c r="BE2647">
        <f>INDEX(MONTHLY_INDEX!$1:$1048576,Final!BC2647,Final!BD2647)</f>
        <v>96</v>
      </c>
      <c r="BF2647">
        <f>MATCH($BF$1,MONTHLY_INDEX!$1:$1,0)</f>
        <v>127</v>
      </c>
      <c r="BG2647">
        <f>INDEX(MONTHLY_INDEX!$1:$1048576,Final!BC2647,Final!BF2647)</f>
        <v>95.3</v>
      </c>
      <c r="BH2647" s="23">
        <f t="shared" si="1223"/>
        <v>-7.2916666666666963E-3</v>
      </c>
      <c r="BI2647" s="14">
        <f t="shared" si="1224"/>
        <v>131827.69583333333</v>
      </c>
      <c r="BJ2647" s="14">
        <f t="shared" si="1225"/>
        <v>45805.609654965752</v>
      </c>
      <c r="BK2647" s="15">
        <f t="shared" si="1226"/>
        <v>86022.086178367579</v>
      </c>
      <c r="BL2647" s="52">
        <v>0</v>
      </c>
      <c r="BM2647" s="15">
        <f t="shared" si="1227"/>
        <v>86022.086178367579</v>
      </c>
    </row>
    <row r="2648" spans="1:65">
      <c r="A2648" s="8">
        <v>2646</v>
      </c>
      <c r="B2648" s="1" t="s">
        <v>44</v>
      </c>
      <c r="C2648" s="1">
        <v>1500</v>
      </c>
      <c r="D2648" s="1" t="s">
        <v>60</v>
      </c>
      <c r="E2648" s="1">
        <v>150000104</v>
      </c>
      <c r="F2648" s="1" t="s">
        <v>60</v>
      </c>
      <c r="G2648" s="1" t="s">
        <v>106</v>
      </c>
      <c r="H2648" s="1">
        <v>18</v>
      </c>
      <c r="I2648" s="1" t="s">
        <v>215</v>
      </c>
      <c r="J2648" s="1" t="s">
        <v>49</v>
      </c>
      <c r="K2648" s="1">
        <v>17406001</v>
      </c>
      <c r="L2648" s="1" t="s">
        <v>50</v>
      </c>
      <c r="M2648" s="1" t="s">
        <v>51</v>
      </c>
      <c r="N2648" s="1" t="s">
        <v>64</v>
      </c>
      <c r="O2648" s="1" t="s">
        <v>65</v>
      </c>
      <c r="P2648" s="1" t="s">
        <v>66</v>
      </c>
      <c r="Q2648" s="1" t="s">
        <v>67</v>
      </c>
      <c r="R2648" s="1" t="s">
        <v>87</v>
      </c>
      <c r="S2648" s="1" t="s">
        <v>88</v>
      </c>
      <c r="T2648" s="2">
        <v>43463</v>
      </c>
      <c r="U2648" s="2">
        <v>43463</v>
      </c>
      <c r="V2648" s="1" t="s">
        <v>52</v>
      </c>
      <c r="W2648" s="3">
        <v>1</v>
      </c>
      <c r="X2648" s="1" t="s">
        <v>53</v>
      </c>
      <c r="Y2648" s="4">
        <v>469552</v>
      </c>
      <c r="Z2648" s="4">
        <v>-54903</v>
      </c>
      <c r="AA2648" s="4">
        <v>0</v>
      </c>
      <c r="AB2648" s="4">
        <v>0</v>
      </c>
      <c r="AC2648" s="4">
        <v>0</v>
      </c>
      <c r="AD2648" s="4">
        <v>469552</v>
      </c>
      <c r="AE2648" s="5">
        <v>1555</v>
      </c>
      <c r="AF2648" s="1" t="s">
        <v>70</v>
      </c>
      <c r="AG2648" s="1" t="s">
        <v>71</v>
      </c>
      <c r="AH2648" s="1" t="s">
        <v>89</v>
      </c>
      <c r="AI2648" s="1" t="s">
        <v>57</v>
      </c>
      <c r="AJ2648" s="5">
        <v>10950</v>
      </c>
      <c r="AK2648" s="4">
        <v>-4889</v>
      </c>
      <c r="AL2648" s="4">
        <v>0</v>
      </c>
      <c r="AM2648" s="4">
        <v>0</v>
      </c>
      <c r="AN2648" s="4">
        <v>0</v>
      </c>
      <c r="AO2648" s="4">
        <v>-59792</v>
      </c>
      <c r="AP2648" s="4">
        <v>-59792</v>
      </c>
      <c r="AQ2648" s="4">
        <v>0</v>
      </c>
      <c r="AR2648" s="4">
        <v>409760</v>
      </c>
      <c r="AS2648" s="1" t="s">
        <v>52</v>
      </c>
      <c r="AT2648" s="9">
        <f t="shared" si="1218"/>
        <v>43463</v>
      </c>
      <c r="AU2648" s="9">
        <f t="shared" si="1219"/>
        <v>43435</v>
      </c>
      <c r="AV2648" s="9">
        <v>44798</v>
      </c>
      <c r="AW2648" s="11">
        <f t="shared" si="1220"/>
        <v>3.6575342465753424</v>
      </c>
      <c r="AX2648">
        <v>10</v>
      </c>
      <c r="AY2648" s="12">
        <v>0.05</v>
      </c>
      <c r="AZ2648">
        <f t="shared" si="1221"/>
        <v>9.5000000000000001E-2</v>
      </c>
      <c r="BA2648" s="13">
        <f t="shared" si="1222"/>
        <v>469552</v>
      </c>
      <c r="BB2648" s="17" t="s">
        <v>1871</v>
      </c>
      <c r="BC2648">
        <f>MATCH(BB2648,MONTHLY_INDEX!$A:$A,0)</f>
        <v>639</v>
      </c>
      <c r="BD2648">
        <f>MATCH(AU2648,MONTHLY_INDEX!$1:$1,0)</f>
        <v>84</v>
      </c>
      <c r="BE2648">
        <f>INDEX(MONTHLY_INDEX!$1:$1048576,Final!BC2648,Final!BD2648)</f>
        <v>111.6</v>
      </c>
      <c r="BF2648">
        <f>MATCH($BF$1,MONTHLY_INDEX!$1:$1,0)</f>
        <v>127</v>
      </c>
      <c r="BG2648">
        <f>INDEX(MONTHLY_INDEX!$1:$1048576,Final!BC2648,Final!BF2648)</f>
        <v>116.2</v>
      </c>
      <c r="BH2648" s="23">
        <f t="shared" si="1223"/>
        <v>4.1218637992831618E-2</v>
      </c>
      <c r="BI2648" s="14">
        <f t="shared" si="1224"/>
        <v>488906.29390681011</v>
      </c>
      <c r="BJ2648" s="14">
        <f t="shared" si="1225"/>
        <v>169878.19376638683</v>
      </c>
      <c r="BK2648" s="15">
        <f t="shared" si="1226"/>
        <v>319028.10014042328</v>
      </c>
      <c r="BL2648" s="52">
        <v>0</v>
      </c>
      <c r="BM2648" s="15">
        <f t="shared" si="1227"/>
        <v>319028.10014042328</v>
      </c>
    </row>
    <row r="2649" spans="1:65">
      <c r="A2649" s="8">
        <v>2647</v>
      </c>
      <c r="B2649" s="1" t="s">
        <v>44</v>
      </c>
      <c r="C2649" s="1">
        <v>1500</v>
      </c>
      <c r="D2649" s="1" t="s">
        <v>60</v>
      </c>
      <c r="E2649" s="1">
        <v>150000104</v>
      </c>
      <c r="F2649" s="1" t="s">
        <v>60</v>
      </c>
      <c r="G2649" s="1" t="s">
        <v>107</v>
      </c>
      <c r="H2649" s="1">
        <v>19</v>
      </c>
      <c r="I2649" s="1" t="s">
        <v>215</v>
      </c>
      <c r="J2649" s="1" t="s">
        <v>49</v>
      </c>
      <c r="K2649" s="1">
        <v>17406001</v>
      </c>
      <c r="L2649" s="1" t="s">
        <v>50</v>
      </c>
      <c r="M2649" s="1" t="s">
        <v>51</v>
      </c>
      <c r="N2649" s="1" t="s">
        <v>64</v>
      </c>
      <c r="O2649" s="1" t="s">
        <v>65</v>
      </c>
      <c r="P2649" s="1" t="s">
        <v>66</v>
      </c>
      <c r="Q2649" s="1" t="s">
        <v>67</v>
      </c>
      <c r="R2649" s="1" t="s">
        <v>87</v>
      </c>
      <c r="S2649" s="1" t="s">
        <v>88</v>
      </c>
      <c r="T2649" s="2">
        <v>43463</v>
      </c>
      <c r="U2649" s="2">
        <v>43463</v>
      </c>
      <c r="V2649" s="1" t="s">
        <v>52</v>
      </c>
      <c r="W2649" s="3">
        <v>1</v>
      </c>
      <c r="X2649" s="1" t="s">
        <v>53</v>
      </c>
      <c r="Y2649" s="4">
        <v>6861326</v>
      </c>
      <c r="Z2649" s="4">
        <v>-802271</v>
      </c>
      <c r="AA2649" s="4">
        <v>0</v>
      </c>
      <c r="AB2649" s="4">
        <v>0</v>
      </c>
      <c r="AC2649" s="4">
        <v>0</v>
      </c>
      <c r="AD2649" s="4">
        <v>6861326</v>
      </c>
      <c r="AE2649" s="5">
        <v>1555</v>
      </c>
      <c r="AF2649" s="1" t="s">
        <v>70</v>
      </c>
      <c r="AG2649" s="1" t="s">
        <v>71</v>
      </c>
      <c r="AH2649" s="1" t="s">
        <v>89</v>
      </c>
      <c r="AI2649" s="1" t="s">
        <v>57</v>
      </c>
      <c r="AJ2649" s="5">
        <v>10950</v>
      </c>
      <c r="AK2649" s="4">
        <v>-71435</v>
      </c>
      <c r="AL2649" s="4">
        <v>0</v>
      </c>
      <c r="AM2649" s="4">
        <v>0</v>
      </c>
      <c r="AN2649" s="4">
        <v>0</v>
      </c>
      <c r="AO2649" s="4">
        <v>-873706</v>
      </c>
      <c r="AP2649" s="4">
        <v>-873706</v>
      </c>
      <c r="AQ2649" s="4">
        <v>0</v>
      </c>
      <c r="AR2649" s="4">
        <v>5987620</v>
      </c>
      <c r="AS2649" s="1" t="s">
        <v>52</v>
      </c>
      <c r="AT2649" s="9">
        <f t="shared" si="1218"/>
        <v>43463</v>
      </c>
      <c r="AU2649" s="9">
        <f t="shared" si="1219"/>
        <v>43435</v>
      </c>
      <c r="AV2649" s="9">
        <v>44798</v>
      </c>
      <c r="AW2649" s="11">
        <f t="shared" si="1220"/>
        <v>3.6575342465753424</v>
      </c>
      <c r="AX2649">
        <v>10</v>
      </c>
      <c r="AY2649" s="12">
        <v>0.05</v>
      </c>
      <c r="AZ2649">
        <f t="shared" si="1221"/>
        <v>9.5000000000000001E-2</v>
      </c>
      <c r="BA2649" s="13">
        <f t="shared" si="1222"/>
        <v>6861326</v>
      </c>
      <c r="BI2649" s="14">
        <f t="shared" ref="BI2649:BI2651" si="1228">AR2649</f>
        <v>5987620</v>
      </c>
      <c r="BJ2649" s="14">
        <v>0</v>
      </c>
      <c r="BK2649" s="14">
        <f t="shared" ref="BK2649:BK2651" si="1229">AR2649</f>
        <v>5987620</v>
      </c>
      <c r="BL2649" s="52">
        <v>0</v>
      </c>
      <c r="BM2649" s="15">
        <f t="shared" ref="BM2649:BM2651" si="1230">AR2649</f>
        <v>5987620</v>
      </c>
    </row>
    <row r="2650" spans="1:65">
      <c r="A2650" s="8">
        <v>2648</v>
      </c>
      <c r="B2650" s="1" t="s">
        <v>44</v>
      </c>
      <c r="C2650" s="1">
        <v>1500</v>
      </c>
      <c r="D2650" s="1" t="s">
        <v>60</v>
      </c>
      <c r="E2650" s="1">
        <v>150000104</v>
      </c>
      <c r="F2650" s="1" t="s">
        <v>60</v>
      </c>
      <c r="G2650" s="1" t="s">
        <v>108</v>
      </c>
      <c r="H2650" s="1">
        <v>20</v>
      </c>
      <c r="I2650" s="1" t="s">
        <v>215</v>
      </c>
      <c r="J2650" s="1" t="s">
        <v>49</v>
      </c>
      <c r="K2650" s="1">
        <v>17406001</v>
      </c>
      <c r="L2650" s="1" t="s">
        <v>50</v>
      </c>
      <c r="M2650" s="1" t="s">
        <v>51</v>
      </c>
      <c r="N2650" s="1" t="s">
        <v>64</v>
      </c>
      <c r="O2650" s="1" t="s">
        <v>65</v>
      </c>
      <c r="P2650" s="1" t="s">
        <v>66</v>
      </c>
      <c r="Q2650" s="1" t="s">
        <v>67</v>
      </c>
      <c r="R2650" s="1" t="s">
        <v>87</v>
      </c>
      <c r="S2650" s="1" t="s">
        <v>88</v>
      </c>
      <c r="T2650" s="2">
        <v>43463</v>
      </c>
      <c r="U2650" s="2">
        <v>43463</v>
      </c>
      <c r="V2650" s="1" t="s">
        <v>52</v>
      </c>
      <c r="W2650" s="3">
        <v>1</v>
      </c>
      <c r="X2650" s="1" t="s">
        <v>53</v>
      </c>
      <c r="Y2650" s="4">
        <v>5552065</v>
      </c>
      <c r="Z2650" s="4">
        <v>-649185</v>
      </c>
      <c r="AA2650" s="4">
        <v>0</v>
      </c>
      <c r="AB2650" s="4">
        <v>0</v>
      </c>
      <c r="AC2650" s="4">
        <v>0</v>
      </c>
      <c r="AD2650" s="4">
        <v>5552065</v>
      </c>
      <c r="AE2650" s="5">
        <v>1555</v>
      </c>
      <c r="AF2650" s="1" t="s">
        <v>70</v>
      </c>
      <c r="AG2650" s="1" t="s">
        <v>71</v>
      </c>
      <c r="AH2650" s="1" t="s">
        <v>89</v>
      </c>
      <c r="AI2650" s="1" t="s">
        <v>57</v>
      </c>
      <c r="AJ2650" s="5">
        <v>10950</v>
      </c>
      <c r="AK2650" s="4">
        <v>-57804</v>
      </c>
      <c r="AL2650" s="4">
        <v>0</v>
      </c>
      <c r="AM2650" s="4">
        <v>0</v>
      </c>
      <c r="AN2650" s="4">
        <v>0</v>
      </c>
      <c r="AO2650" s="4">
        <v>-706989</v>
      </c>
      <c r="AP2650" s="4">
        <v>-706989</v>
      </c>
      <c r="AQ2650" s="4">
        <v>0</v>
      </c>
      <c r="AR2650" s="4">
        <v>4845076</v>
      </c>
      <c r="AS2650" s="1" t="s">
        <v>52</v>
      </c>
      <c r="AT2650" s="9">
        <f t="shared" si="1218"/>
        <v>43463</v>
      </c>
      <c r="AU2650" s="9">
        <f t="shared" si="1219"/>
        <v>43435</v>
      </c>
      <c r="AV2650" s="9">
        <v>44798</v>
      </c>
      <c r="AW2650" s="11">
        <f t="shared" si="1220"/>
        <v>3.6575342465753424</v>
      </c>
      <c r="AX2650">
        <v>10</v>
      </c>
      <c r="AY2650" s="12">
        <v>0.05</v>
      </c>
      <c r="AZ2650">
        <f t="shared" si="1221"/>
        <v>9.5000000000000001E-2</v>
      </c>
      <c r="BA2650" s="13">
        <f t="shared" si="1222"/>
        <v>5552065</v>
      </c>
      <c r="BI2650" s="14">
        <f t="shared" si="1228"/>
        <v>4845076</v>
      </c>
      <c r="BJ2650" s="14">
        <v>0</v>
      </c>
      <c r="BK2650" s="14">
        <f t="shared" si="1229"/>
        <v>4845076</v>
      </c>
      <c r="BL2650" s="52">
        <v>0</v>
      </c>
      <c r="BM2650" s="15">
        <f t="shared" si="1230"/>
        <v>4845076</v>
      </c>
    </row>
    <row r="2651" spans="1:65">
      <c r="A2651" s="8">
        <v>2649</v>
      </c>
      <c r="B2651" s="1" t="s">
        <v>44</v>
      </c>
      <c r="C2651" s="1">
        <v>1500</v>
      </c>
      <c r="D2651" s="1" t="s">
        <v>60</v>
      </c>
      <c r="E2651" s="1">
        <v>150000104</v>
      </c>
      <c r="F2651" s="1" t="s">
        <v>60</v>
      </c>
      <c r="G2651" s="1" t="s">
        <v>109</v>
      </c>
      <c r="H2651" s="1">
        <v>21</v>
      </c>
      <c r="I2651" s="1" t="s">
        <v>215</v>
      </c>
      <c r="J2651" s="1" t="s">
        <v>49</v>
      </c>
      <c r="K2651" s="1">
        <v>17406001</v>
      </c>
      <c r="L2651" s="1" t="s">
        <v>50</v>
      </c>
      <c r="M2651" s="1" t="s">
        <v>51</v>
      </c>
      <c r="N2651" s="1" t="s">
        <v>64</v>
      </c>
      <c r="O2651" s="1" t="s">
        <v>65</v>
      </c>
      <c r="P2651" s="1" t="s">
        <v>66</v>
      </c>
      <c r="Q2651" s="1" t="s">
        <v>67</v>
      </c>
      <c r="R2651" s="1" t="s">
        <v>87</v>
      </c>
      <c r="S2651" s="1" t="s">
        <v>88</v>
      </c>
      <c r="T2651" s="2">
        <v>43463</v>
      </c>
      <c r="U2651" s="2">
        <v>43463</v>
      </c>
      <c r="V2651" s="1" t="s">
        <v>52</v>
      </c>
      <c r="W2651" s="3">
        <v>1</v>
      </c>
      <c r="X2651" s="1" t="s">
        <v>53</v>
      </c>
      <c r="Y2651" s="4">
        <v>1950695</v>
      </c>
      <c r="Z2651" s="4">
        <v>-228806</v>
      </c>
      <c r="AA2651" s="4">
        <v>0</v>
      </c>
      <c r="AB2651" s="4">
        <v>0</v>
      </c>
      <c r="AC2651" s="4">
        <v>0</v>
      </c>
      <c r="AD2651" s="4">
        <v>1950695</v>
      </c>
      <c r="AE2651" s="5">
        <v>1555</v>
      </c>
      <c r="AF2651" s="1" t="s">
        <v>70</v>
      </c>
      <c r="AG2651" s="1" t="s">
        <v>71</v>
      </c>
      <c r="AH2651" s="1" t="s">
        <v>89</v>
      </c>
      <c r="AI2651" s="1" t="s">
        <v>57</v>
      </c>
      <c r="AJ2651" s="5">
        <v>10950</v>
      </c>
      <c r="AK2651" s="4">
        <v>-20300</v>
      </c>
      <c r="AL2651" s="4">
        <v>0</v>
      </c>
      <c r="AM2651" s="4">
        <v>0</v>
      </c>
      <c r="AN2651" s="4">
        <v>0</v>
      </c>
      <c r="AO2651" s="4">
        <v>-249106</v>
      </c>
      <c r="AP2651" s="4">
        <v>-249106</v>
      </c>
      <c r="AQ2651" s="4">
        <v>0</v>
      </c>
      <c r="AR2651" s="4">
        <v>1701589</v>
      </c>
      <c r="AS2651" s="1" t="s">
        <v>52</v>
      </c>
      <c r="AT2651" s="9">
        <f t="shared" si="1218"/>
        <v>43463</v>
      </c>
      <c r="AU2651" s="9">
        <f t="shared" si="1219"/>
        <v>43435</v>
      </c>
      <c r="AV2651" s="9">
        <v>44798</v>
      </c>
      <c r="AW2651" s="11">
        <f t="shared" si="1220"/>
        <v>3.6575342465753424</v>
      </c>
      <c r="AX2651">
        <v>10</v>
      </c>
      <c r="AY2651" s="12">
        <v>0.05</v>
      </c>
      <c r="AZ2651">
        <f t="shared" si="1221"/>
        <v>9.5000000000000001E-2</v>
      </c>
      <c r="BA2651" s="13">
        <f t="shared" si="1222"/>
        <v>1950695</v>
      </c>
      <c r="BI2651" s="14">
        <f t="shared" si="1228"/>
        <v>1701589</v>
      </c>
      <c r="BJ2651" s="14">
        <v>0</v>
      </c>
      <c r="BK2651" s="14">
        <f t="shared" si="1229"/>
        <v>1701589</v>
      </c>
      <c r="BL2651" s="52">
        <v>0</v>
      </c>
      <c r="BM2651" s="15">
        <f t="shared" si="1230"/>
        <v>1701589</v>
      </c>
    </row>
    <row r="2652" spans="1:65">
      <c r="A2652" s="8">
        <v>2650</v>
      </c>
      <c r="B2652" s="1" t="s">
        <v>44</v>
      </c>
      <c r="C2652" s="1">
        <v>1500</v>
      </c>
      <c r="D2652" s="1" t="s">
        <v>60</v>
      </c>
      <c r="E2652" s="1">
        <v>150000104</v>
      </c>
      <c r="F2652" s="1" t="s">
        <v>60</v>
      </c>
      <c r="G2652" s="1" t="s">
        <v>110</v>
      </c>
      <c r="H2652" s="1">
        <v>22</v>
      </c>
      <c r="I2652" s="1" t="s">
        <v>215</v>
      </c>
      <c r="J2652" s="1" t="s">
        <v>49</v>
      </c>
      <c r="K2652" s="1">
        <v>17406001</v>
      </c>
      <c r="L2652" s="1" t="s">
        <v>50</v>
      </c>
      <c r="M2652" s="1" t="s">
        <v>51</v>
      </c>
      <c r="N2652" s="1" t="s">
        <v>64</v>
      </c>
      <c r="O2652" s="1" t="s">
        <v>65</v>
      </c>
      <c r="P2652" s="1" t="s">
        <v>66</v>
      </c>
      <c r="Q2652" s="1" t="s">
        <v>67</v>
      </c>
      <c r="R2652" s="1" t="s">
        <v>87</v>
      </c>
      <c r="S2652" s="1" t="s">
        <v>88</v>
      </c>
      <c r="T2652" s="2">
        <v>43463</v>
      </c>
      <c r="U2652" s="2">
        <v>43463</v>
      </c>
      <c r="V2652" s="1" t="s">
        <v>52</v>
      </c>
      <c r="W2652" s="3">
        <v>1</v>
      </c>
      <c r="X2652" s="1" t="s">
        <v>53</v>
      </c>
      <c r="Y2652" s="4">
        <v>16789210</v>
      </c>
      <c r="Z2652" s="4">
        <v>-1963105</v>
      </c>
      <c r="AA2652" s="4">
        <v>0</v>
      </c>
      <c r="AB2652" s="4">
        <v>0</v>
      </c>
      <c r="AC2652" s="4">
        <v>0</v>
      </c>
      <c r="AD2652" s="4">
        <v>16789210</v>
      </c>
      <c r="AE2652" s="5">
        <v>1555</v>
      </c>
      <c r="AF2652" s="1" t="s">
        <v>70</v>
      </c>
      <c r="AG2652" s="1" t="s">
        <v>71</v>
      </c>
      <c r="AH2652" s="1" t="s">
        <v>89</v>
      </c>
      <c r="AI2652" s="1" t="s">
        <v>57</v>
      </c>
      <c r="AJ2652" s="5">
        <v>10950</v>
      </c>
      <c r="AK2652" s="4">
        <v>-174797</v>
      </c>
      <c r="AL2652" s="4">
        <v>0</v>
      </c>
      <c r="AM2652" s="4">
        <v>0</v>
      </c>
      <c r="AN2652" s="4">
        <v>0</v>
      </c>
      <c r="AO2652" s="4">
        <v>-2137902</v>
      </c>
      <c r="AP2652" s="4">
        <v>-2137902</v>
      </c>
      <c r="AQ2652" s="4">
        <v>0</v>
      </c>
      <c r="AR2652" s="4">
        <v>14651308</v>
      </c>
      <c r="AS2652" s="1" t="s">
        <v>52</v>
      </c>
      <c r="AT2652" s="9">
        <f t="shared" si="1218"/>
        <v>43463</v>
      </c>
      <c r="AU2652" s="9">
        <f t="shared" si="1219"/>
        <v>43435</v>
      </c>
      <c r="AV2652" s="9">
        <v>44798</v>
      </c>
      <c r="AW2652" s="11">
        <f t="shared" si="1220"/>
        <v>3.6575342465753424</v>
      </c>
      <c r="AX2652">
        <v>25</v>
      </c>
      <c r="AY2652" s="12">
        <v>0.05</v>
      </c>
      <c r="AZ2652">
        <f t="shared" si="1221"/>
        <v>3.7999999999999999E-2</v>
      </c>
      <c r="BA2652" s="13">
        <f t="shared" si="1222"/>
        <v>16789210</v>
      </c>
      <c r="BB2652" s="17" t="s">
        <v>2189</v>
      </c>
      <c r="BC2652">
        <f>MATCH(BB2652,MONTHLY_INDEX!$A:$A,0)</f>
        <v>798</v>
      </c>
      <c r="BD2652">
        <f>MATCH(AU2652,MONTHLY_INDEX!$1:$1,0)</f>
        <v>84</v>
      </c>
      <c r="BE2652">
        <f>INDEX(MONTHLY_INDEX!$1:$1048576,Final!BC2652,Final!BD2652)</f>
        <v>96</v>
      </c>
      <c r="BF2652">
        <f>MATCH($BF$1,MONTHLY_INDEX!$1:$1,0)</f>
        <v>127</v>
      </c>
      <c r="BG2652">
        <f>INDEX(MONTHLY_INDEX!$1:$1048576,Final!BC2652,Final!BF2652)</f>
        <v>95.3</v>
      </c>
      <c r="BH2652" s="23">
        <f>(BG2652-BE2652)/BE2652</f>
        <v>-7.2916666666666963E-3</v>
      </c>
      <c r="BI2652" s="14">
        <f>(1+BH2652)*BA2652</f>
        <v>16666788.677083332</v>
      </c>
      <c r="BJ2652" s="14">
        <f>BI2652*AZ2652*AW2652</f>
        <v>2316455.3139409246</v>
      </c>
      <c r="BK2652" s="15">
        <f t="shared" si="1226"/>
        <v>14350333.363142408</v>
      </c>
      <c r="BL2652" s="52">
        <v>0</v>
      </c>
      <c r="BM2652" s="15">
        <f>MAX((1-BL2652)*BK2652,BI2652*AY2652)</f>
        <v>14350333.363142408</v>
      </c>
    </row>
    <row r="2653" spans="1:65">
      <c r="A2653" s="8">
        <v>2651</v>
      </c>
      <c r="B2653" s="1" t="s">
        <v>44</v>
      </c>
      <c r="C2653" s="1">
        <v>1500</v>
      </c>
      <c r="D2653" s="1" t="s">
        <v>60</v>
      </c>
      <c r="E2653" s="1">
        <v>150000104</v>
      </c>
      <c r="F2653" s="1" t="s">
        <v>60</v>
      </c>
      <c r="G2653" s="1" t="s">
        <v>111</v>
      </c>
      <c r="H2653" s="1">
        <v>23</v>
      </c>
      <c r="I2653" s="1" t="s">
        <v>215</v>
      </c>
      <c r="J2653" s="1" t="s">
        <v>49</v>
      </c>
      <c r="K2653" s="1">
        <v>17406001</v>
      </c>
      <c r="L2653" s="1" t="s">
        <v>50</v>
      </c>
      <c r="M2653" s="1" t="s">
        <v>51</v>
      </c>
      <c r="N2653" s="1" t="s">
        <v>64</v>
      </c>
      <c r="O2653" s="1" t="s">
        <v>65</v>
      </c>
      <c r="P2653" s="1" t="s">
        <v>66</v>
      </c>
      <c r="Q2653" s="1" t="s">
        <v>67</v>
      </c>
      <c r="R2653" s="1" t="s">
        <v>87</v>
      </c>
      <c r="S2653" s="1" t="s">
        <v>88</v>
      </c>
      <c r="T2653" s="2">
        <v>43463</v>
      </c>
      <c r="U2653" s="2">
        <v>43463</v>
      </c>
      <c r="V2653" s="1" t="s">
        <v>52</v>
      </c>
      <c r="W2653" s="3">
        <v>1</v>
      </c>
      <c r="X2653" s="1" t="s">
        <v>53</v>
      </c>
      <c r="Y2653" s="4">
        <v>187647</v>
      </c>
      <c r="Z2653" s="4">
        <v>-21939</v>
      </c>
      <c r="AA2653" s="4">
        <v>0</v>
      </c>
      <c r="AB2653" s="4">
        <v>0</v>
      </c>
      <c r="AC2653" s="4">
        <v>0</v>
      </c>
      <c r="AD2653" s="4">
        <v>187647</v>
      </c>
      <c r="AE2653" s="5">
        <v>1555</v>
      </c>
      <c r="AF2653" s="1" t="s">
        <v>70</v>
      </c>
      <c r="AG2653" s="1" t="s">
        <v>71</v>
      </c>
      <c r="AH2653" s="1" t="s">
        <v>89</v>
      </c>
      <c r="AI2653" s="1" t="s">
        <v>57</v>
      </c>
      <c r="AJ2653" s="5">
        <v>10950</v>
      </c>
      <c r="AK2653" s="4">
        <v>-1954</v>
      </c>
      <c r="AL2653" s="4">
        <v>0</v>
      </c>
      <c r="AM2653" s="4">
        <v>0</v>
      </c>
      <c r="AN2653" s="4">
        <v>0</v>
      </c>
      <c r="AO2653" s="4">
        <v>-23893</v>
      </c>
      <c r="AP2653" s="4">
        <v>-23893</v>
      </c>
      <c r="AQ2653" s="4">
        <v>0</v>
      </c>
      <c r="AR2653" s="4">
        <v>163754</v>
      </c>
      <c r="AS2653" s="1" t="s">
        <v>52</v>
      </c>
      <c r="AT2653" s="9">
        <f t="shared" si="1218"/>
        <v>43463</v>
      </c>
      <c r="AU2653" s="9">
        <f t="shared" si="1219"/>
        <v>43435</v>
      </c>
      <c r="AV2653" s="9">
        <v>44798</v>
      </c>
      <c r="AW2653" s="11">
        <f t="shared" si="1220"/>
        <v>3.6575342465753424</v>
      </c>
      <c r="AX2653">
        <v>10</v>
      </c>
      <c r="AY2653" s="12">
        <v>0.05</v>
      </c>
      <c r="AZ2653">
        <f t="shared" si="1221"/>
        <v>9.5000000000000001E-2</v>
      </c>
      <c r="BA2653" s="13">
        <f t="shared" si="1222"/>
        <v>187647</v>
      </c>
      <c r="BI2653" s="14">
        <f t="shared" ref="BI2653:BI2657" si="1231">AR2653</f>
        <v>163754</v>
      </c>
      <c r="BJ2653" s="14">
        <v>0</v>
      </c>
      <c r="BK2653" s="14">
        <f t="shared" ref="BK2653:BK2657" si="1232">AR2653</f>
        <v>163754</v>
      </c>
      <c r="BL2653" s="52">
        <v>0</v>
      </c>
      <c r="BM2653" s="15">
        <f t="shared" ref="BM2653:BM2657" si="1233">AR2653</f>
        <v>163754</v>
      </c>
    </row>
    <row r="2654" spans="1:65">
      <c r="A2654" s="8">
        <v>2652</v>
      </c>
      <c r="B2654" s="1" t="s">
        <v>44</v>
      </c>
      <c r="C2654" s="1">
        <v>1500</v>
      </c>
      <c r="D2654" s="1" t="s">
        <v>60</v>
      </c>
      <c r="E2654" s="1">
        <v>150000104</v>
      </c>
      <c r="F2654" s="1" t="s">
        <v>112</v>
      </c>
      <c r="G2654" s="1" t="s">
        <v>113</v>
      </c>
      <c r="H2654" s="1">
        <v>24</v>
      </c>
      <c r="I2654" s="1" t="s">
        <v>215</v>
      </c>
      <c r="J2654" s="1" t="s">
        <v>49</v>
      </c>
      <c r="K2654" s="1">
        <v>17406001</v>
      </c>
      <c r="L2654" s="1" t="s">
        <v>50</v>
      </c>
      <c r="M2654" s="1" t="s">
        <v>51</v>
      </c>
      <c r="N2654" s="1" t="s">
        <v>64</v>
      </c>
      <c r="O2654" s="1" t="s">
        <v>65</v>
      </c>
      <c r="P2654" s="1" t="s">
        <v>66</v>
      </c>
      <c r="Q2654" s="1" t="s">
        <v>67</v>
      </c>
      <c r="R2654" s="1" t="s">
        <v>87</v>
      </c>
      <c r="S2654" s="1" t="s">
        <v>88</v>
      </c>
      <c r="T2654" s="2">
        <v>43463</v>
      </c>
      <c r="U2654" s="2">
        <v>43463</v>
      </c>
      <c r="V2654" s="1" t="s">
        <v>52</v>
      </c>
      <c r="W2654" s="3">
        <v>1</v>
      </c>
      <c r="X2654" s="1" t="s">
        <v>53</v>
      </c>
      <c r="Y2654" s="4">
        <v>1018616</v>
      </c>
      <c r="Z2654" s="4">
        <v>-119102.54</v>
      </c>
      <c r="AA2654" s="4">
        <v>0</v>
      </c>
      <c r="AB2654" s="4">
        <v>0</v>
      </c>
      <c r="AC2654" s="4">
        <v>0</v>
      </c>
      <c r="AD2654" s="4">
        <v>1018616</v>
      </c>
      <c r="AE2654" s="5">
        <v>1555</v>
      </c>
      <c r="AF2654" s="1" t="s">
        <v>70</v>
      </c>
      <c r="AG2654" s="1" t="s">
        <v>71</v>
      </c>
      <c r="AH2654" s="1" t="s">
        <v>89</v>
      </c>
      <c r="AI2654" s="1" t="s">
        <v>57</v>
      </c>
      <c r="AJ2654" s="5">
        <v>10950</v>
      </c>
      <c r="AK2654" s="4">
        <v>-10605</v>
      </c>
      <c r="AL2654" s="4">
        <v>0</v>
      </c>
      <c r="AM2654" s="4">
        <v>0</v>
      </c>
      <c r="AN2654" s="4">
        <v>0</v>
      </c>
      <c r="AO2654" s="4">
        <v>-129707.54</v>
      </c>
      <c r="AP2654" s="4">
        <v>-129707.54</v>
      </c>
      <c r="AQ2654" s="4">
        <v>0</v>
      </c>
      <c r="AR2654" s="4">
        <v>888908.46</v>
      </c>
      <c r="AS2654" s="1" t="s">
        <v>52</v>
      </c>
      <c r="AT2654" s="9">
        <f t="shared" si="1218"/>
        <v>43463</v>
      </c>
      <c r="AU2654" s="9">
        <f t="shared" si="1219"/>
        <v>43435</v>
      </c>
      <c r="AV2654" s="9">
        <v>44798</v>
      </c>
      <c r="AW2654" s="11">
        <f t="shared" si="1220"/>
        <v>3.6575342465753424</v>
      </c>
      <c r="AX2654">
        <v>10</v>
      </c>
      <c r="AY2654" s="12">
        <v>0.05</v>
      </c>
      <c r="AZ2654">
        <f t="shared" si="1221"/>
        <v>9.5000000000000001E-2</v>
      </c>
      <c r="BA2654" s="13">
        <f t="shared" si="1222"/>
        <v>1018616</v>
      </c>
      <c r="BB2654" s="16" t="s">
        <v>593</v>
      </c>
      <c r="BC2654" s="16" t="s">
        <v>593</v>
      </c>
      <c r="BD2654" s="16" t="s">
        <v>593</v>
      </c>
      <c r="BE2654" s="16" t="s">
        <v>593</v>
      </c>
      <c r="BF2654" s="16" t="s">
        <v>593</v>
      </c>
      <c r="BG2654" s="16" t="s">
        <v>593</v>
      </c>
      <c r="BH2654" s="16" t="s">
        <v>593</v>
      </c>
      <c r="BI2654" s="14">
        <f t="shared" si="1231"/>
        <v>888908.46</v>
      </c>
      <c r="BJ2654" s="14">
        <v>0</v>
      </c>
      <c r="BK2654" s="14">
        <f t="shared" si="1232"/>
        <v>888908.46</v>
      </c>
      <c r="BL2654" s="52">
        <v>0</v>
      </c>
      <c r="BM2654" s="15">
        <f t="shared" si="1233"/>
        <v>888908.46</v>
      </c>
    </row>
    <row r="2655" spans="1:65">
      <c r="A2655" s="8">
        <v>2653</v>
      </c>
      <c r="B2655" s="1" t="s">
        <v>44</v>
      </c>
      <c r="C2655" s="1">
        <v>1500</v>
      </c>
      <c r="D2655" s="1" t="s">
        <v>60</v>
      </c>
      <c r="E2655" s="1">
        <v>150000104</v>
      </c>
      <c r="F2655" s="1" t="s">
        <v>112</v>
      </c>
      <c r="G2655" s="1" t="s">
        <v>114</v>
      </c>
      <c r="H2655" s="1">
        <v>25</v>
      </c>
      <c r="I2655" s="1" t="s">
        <v>215</v>
      </c>
      <c r="J2655" s="1" t="s">
        <v>49</v>
      </c>
      <c r="K2655" s="1">
        <v>17406001</v>
      </c>
      <c r="L2655" s="1" t="s">
        <v>50</v>
      </c>
      <c r="M2655" s="1" t="s">
        <v>51</v>
      </c>
      <c r="N2655" s="1" t="s">
        <v>64</v>
      </c>
      <c r="O2655" s="1" t="s">
        <v>65</v>
      </c>
      <c r="P2655" s="1" t="s">
        <v>66</v>
      </c>
      <c r="Q2655" s="1" t="s">
        <v>67</v>
      </c>
      <c r="R2655" s="1" t="s">
        <v>87</v>
      </c>
      <c r="S2655" s="1" t="s">
        <v>88</v>
      </c>
      <c r="T2655" s="2">
        <v>43463</v>
      </c>
      <c r="U2655" s="2">
        <v>43463</v>
      </c>
      <c r="V2655" s="1" t="s">
        <v>52</v>
      </c>
      <c r="W2655" s="3">
        <v>1</v>
      </c>
      <c r="X2655" s="1" t="s">
        <v>53</v>
      </c>
      <c r="Y2655" s="4">
        <v>3860149</v>
      </c>
      <c r="Z2655" s="4">
        <v>-451352.95</v>
      </c>
      <c r="AA2655" s="4">
        <v>0</v>
      </c>
      <c r="AB2655" s="4">
        <v>0</v>
      </c>
      <c r="AC2655" s="4">
        <v>0</v>
      </c>
      <c r="AD2655" s="4">
        <v>3860149</v>
      </c>
      <c r="AE2655" s="5">
        <v>1555</v>
      </c>
      <c r="AF2655" s="1" t="s">
        <v>70</v>
      </c>
      <c r="AG2655" s="1" t="s">
        <v>71</v>
      </c>
      <c r="AH2655" s="1" t="s">
        <v>89</v>
      </c>
      <c r="AI2655" s="1" t="s">
        <v>57</v>
      </c>
      <c r="AJ2655" s="5">
        <v>10950</v>
      </c>
      <c r="AK2655" s="4">
        <v>-40189</v>
      </c>
      <c r="AL2655" s="4">
        <v>0</v>
      </c>
      <c r="AM2655" s="4">
        <v>0</v>
      </c>
      <c r="AN2655" s="4">
        <v>0</v>
      </c>
      <c r="AO2655" s="4">
        <v>-491541.95</v>
      </c>
      <c r="AP2655" s="4">
        <v>-491541.95</v>
      </c>
      <c r="AQ2655" s="4">
        <v>0</v>
      </c>
      <c r="AR2655" s="4">
        <v>3368607.05</v>
      </c>
      <c r="AS2655" s="1" t="s">
        <v>52</v>
      </c>
      <c r="AT2655" s="9">
        <f t="shared" si="1218"/>
        <v>43463</v>
      </c>
      <c r="AU2655" s="9">
        <f t="shared" si="1219"/>
        <v>43435</v>
      </c>
      <c r="AV2655" s="9">
        <v>44798</v>
      </c>
      <c r="AW2655" s="11">
        <f t="shared" si="1220"/>
        <v>3.6575342465753424</v>
      </c>
      <c r="AX2655">
        <v>10</v>
      </c>
      <c r="AY2655" s="12">
        <v>0.05</v>
      </c>
      <c r="AZ2655">
        <f t="shared" si="1221"/>
        <v>9.5000000000000001E-2</v>
      </c>
      <c r="BA2655" s="13">
        <f t="shared" si="1222"/>
        <v>3860149</v>
      </c>
      <c r="BB2655" s="16" t="s">
        <v>593</v>
      </c>
      <c r="BC2655" s="16" t="s">
        <v>593</v>
      </c>
      <c r="BD2655" s="16" t="s">
        <v>593</v>
      </c>
      <c r="BE2655" s="16" t="s">
        <v>593</v>
      </c>
      <c r="BF2655" s="16" t="s">
        <v>593</v>
      </c>
      <c r="BG2655" s="16" t="s">
        <v>593</v>
      </c>
      <c r="BH2655" s="16" t="s">
        <v>593</v>
      </c>
      <c r="BI2655" s="14">
        <f t="shared" si="1231"/>
        <v>3368607.05</v>
      </c>
      <c r="BJ2655" s="14">
        <v>0</v>
      </c>
      <c r="BK2655" s="14">
        <f t="shared" si="1232"/>
        <v>3368607.05</v>
      </c>
      <c r="BL2655" s="52">
        <v>0</v>
      </c>
      <c r="BM2655" s="15">
        <f t="shared" si="1233"/>
        <v>3368607.05</v>
      </c>
    </row>
    <row r="2656" spans="1:65">
      <c r="A2656" s="8">
        <v>2654</v>
      </c>
      <c r="B2656" s="1" t="s">
        <v>44</v>
      </c>
      <c r="C2656" s="1">
        <v>1500</v>
      </c>
      <c r="D2656" s="1" t="s">
        <v>60</v>
      </c>
      <c r="E2656" s="1">
        <v>150000104</v>
      </c>
      <c r="F2656" s="1" t="s">
        <v>60</v>
      </c>
      <c r="G2656" s="1" t="s">
        <v>115</v>
      </c>
      <c r="H2656" s="1">
        <v>26</v>
      </c>
      <c r="I2656" s="1" t="s">
        <v>215</v>
      </c>
      <c r="J2656" s="1" t="s">
        <v>49</v>
      </c>
      <c r="K2656" s="1">
        <v>17406001</v>
      </c>
      <c r="L2656" s="1" t="s">
        <v>50</v>
      </c>
      <c r="M2656" s="1" t="s">
        <v>51</v>
      </c>
      <c r="N2656" s="1" t="s">
        <v>64</v>
      </c>
      <c r="O2656" s="1" t="s">
        <v>65</v>
      </c>
      <c r="P2656" s="1" t="s">
        <v>66</v>
      </c>
      <c r="Q2656" s="1" t="s">
        <v>67</v>
      </c>
      <c r="R2656" s="1" t="s">
        <v>87</v>
      </c>
      <c r="S2656" s="1" t="s">
        <v>88</v>
      </c>
      <c r="T2656" s="2">
        <v>43463</v>
      </c>
      <c r="U2656" s="2">
        <v>43463</v>
      </c>
      <c r="V2656" s="1" t="s">
        <v>52</v>
      </c>
      <c r="W2656" s="3">
        <v>1</v>
      </c>
      <c r="X2656" s="1" t="s">
        <v>53</v>
      </c>
      <c r="Y2656" s="4">
        <v>120000</v>
      </c>
      <c r="Z2656" s="4">
        <v>-14031</v>
      </c>
      <c r="AA2656" s="4">
        <v>0</v>
      </c>
      <c r="AB2656" s="4">
        <v>0</v>
      </c>
      <c r="AC2656" s="4">
        <v>0</v>
      </c>
      <c r="AD2656" s="4">
        <v>120000</v>
      </c>
      <c r="AE2656" s="5">
        <v>1555</v>
      </c>
      <c r="AF2656" s="1" t="s">
        <v>70</v>
      </c>
      <c r="AG2656" s="1" t="s">
        <v>71</v>
      </c>
      <c r="AH2656" s="1" t="s">
        <v>89</v>
      </c>
      <c r="AI2656" s="1" t="s">
        <v>57</v>
      </c>
      <c r="AJ2656" s="5">
        <v>10950</v>
      </c>
      <c r="AK2656" s="4">
        <v>-1249</v>
      </c>
      <c r="AL2656" s="4">
        <v>0</v>
      </c>
      <c r="AM2656" s="4">
        <v>0</v>
      </c>
      <c r="AN2656" s="4">
        <v>0</v>
      </c>
      <c r="AO2656" s="4">
        <v>-15280</v>
      </c>
      <c r="AP2656" s="4">
        <v>-15280</v>
      </c>
      <c r="AQ2656" s="4">
        <v>0</v>
      </c>
      <c r="AR2656" s="4">
        <v>104720</v>
      </c>
      <c r="AS2656" s="1" t="s">
        <v>52</v>
      </c>
      <c r="AT2656" s="9">
        <f t="shared" si="1218"/>
        <v>43463</v>
      </c>
      <c r="AU2656" s="9">
        <f t="shared" si="1219"/>
        <v>43435</v>
      </c>
      <c r="AV2656" s="9">
        <v>44798</v>
      </c>
      <c r="AW2656" s="11">
        <f t="shared" si="1220"/>
        <v>3.6575342465753424</v>
      </c>
      <c r="AX2656">
        <v>10</v>
      </c>
      <c r="AY2656" s="12">
        <v>0.05</v>
      </c>
      <c r="AZ2656">
        <f t="shared" si="1221"/>
        <v>9.5000000000000001E-2</v>
      </c>
      <c r="BA2656" s="13">
        <f t="shared" si="1222"/>
        <v>120000</v>
      </c>
      <c r="BI2656" s="14">
        <f t="shared" si="1231"/>
        <v>104720</v>
      </c>
      <c r="BJ2656" s="14">
        <v>0</v>
      </c>
      <c r="BK2656" s="14">
        <f t="shared" si="1232"/>
        <v>104720</v>
      </c>
      <c r="BL2656" s="52">
        <v>0</v>
      </c>
      <c r="BM2656" s="15">
        <f t="shared" si="1233"/>
        <v>104720</v>
      </c>
    </row>
    <row r="2657" spans="1:65">
      <c r="A2657" s="8">
        <v>2655</v>
      </c>
      <c r="B2657" s="1" t="s">
        <v>44</v>
      </c>
      <c r="C2657" s="1">
        <v>1500</v>
      </c>
      <c r="D2657" s="1" t="s">
        <v>60</v>
      </c>
      <c r="E2657" s="1">
        <v>150000104</v>
      </c>
      <c r="F2657" s="1" t="s">
        <v>112</v>
      </c>
      <c r="G2657" s="1" t="s">
        <v>116</v>
      </c>
      <c r="H2657" s="1">
        <v>27</v>
      </c>
      <c r="I2657" s="1" t="s">
        <v>215</v>
      </c>
      <c r="J2657" s="1" t="s">
        <v>49</v>
      </c>
      <c r="K2657" s="1">
        <v>17406001</v>
      </c>
      <c r="L2657" s="1" t="s">
        <v>50</v>
      </c>
      <c r="M2657" s="1" t="s">
        <v>51</v>
      </c>
      <c r="N2657" s="1" t="s">
        <v>64</v>
      </c>
      <c r="O2657" s="1" t="s">
        <v>65</v>
      </c>
      <c r="P2657" s="1" t="s">
        <v>66</v>
      </c>
      <c r="Q2657" s="1" t="s">
        <v>67</v>
      </c>
      <c r="R2657" s="1" t="s">
        <v>87</v>
      </c>
      <c r="S2657" s="1" t="s">
        <v>88</v>
      </c>
      <c r="T2657" s="2">
        <v>43463</v>
      </c>
      <c r="U2657" s="2">
        <v>43463</v>
      </c>
      <c r="V2657" s="1" t="s">
        <v>52</v>
      </c>
      <c r="W2657" s="3">
        <v>1</v>
      </c>
      <c r="X2657" s="1" t="s">
        <v>53</v>
      </c>
      <c r="Y2657" s="4">
        <v>4339034</v>
      </c>
      <c r="Z2657" s="4">
        <v>-507347.51</v>
      </c>
      <c r="AA2657" s="4">
        <v>0</v>
      </c>
      <c r="AB2657" s="4">
        <v>0</v>
      </c>
      <c r="AC2657" s="4">
        <v>0</v>
      </c>
      <c r="AD2657" s="4">
        <v>4339034</v>
      </c>
      <c r="AE2657" s="5">
        <v>1555</v>
      </c>
      <c r="AF2657" s="1" t="s">
        <v>70</v>
      </c>
      <c r="AG2657" s="1" t="s">
        <v>71</v>
      </c>
      <c r="AH2657" s="1" t="s">
        <v>89</v>
      </c>
      <c r="AI2657" s="1" t="s">
        <v>57</v>
      </c>
      <c r="AJ2657" s="5">
        <v>10950</v>
      </c>
      <c r="AK2657" s="4">
        <v>-45175</v>
      </c>
      <c r="AL2657" s="4">
        <v>0</v>
      </c>
      <c r="AM2657" s="4">
        <v>0</v>
      </c>
      <c r="AN2657" s="4">
        <v>0</v>
      </c>
      <c r="AO2657" s="4">
        <v>-552522.51</v>
      </c>
      <c r="AP2657" s="4">
        <v>-552522.51</v>
      </c>
      <c r="AQ2657" s="4">
        <v>0</v>
      </c>
      <c r="AR2657" s="4">
        <v>3786511.49</v>
      </c>
      <c r="AS2657" s="1" t="s">
        <v>52</v>
      </c>
      <c r="AT2657" s="9">
        <f t="shared" si="1218"/>
        <v>43463</v>
      </c>
      <c r="AU2657" s="9">
        <f t="shared" si="1219"/>
        <v>43435</v>
      </c>
      <c r="AV2657" s="9">
        <v>44798</v>
      </c>
      <c r="AW2657" s="11">
        <f t="shared" si="1220"/>
        <v>3.6575342465753424</v>
      </c>
      <c r="AX2657">
        <v>10</v>
      </c>
      <c r="AY2657" s="12">
        <v>0.05</v>
      </c>
      <c r="AZ2657">
        <f t="shared" si="1221"/>
        <v>9.5000000000000001E-2</v>
      </c>
      <c r="BA2657" s="13">
        <f t="shared" si="1222"/>
        <v>4339034</v>
      </c>
      <c r="BB2657" s="16" t="s">
        <v>593</v>
      </c>
      <c r="BC2657" s="16" t="s">
        <v>593</v>
      </c>
      <c r="BD2657" s="16" t="s">
        <v>593</v>
      </c>
      <c r="BE2657" s="16" t="s">
        <v>593</v>
      </c>
      <c r="BF2657" s="16" t="s">
        <v>593</v>
      </c>
      <c r="BG2657" s="16" t="s">
        <v>593</v>
      </c>
      <c r="BH2657" s="16" t="s">
        <v>593</v>
      </c>
      <c r="BI2657" s="14">
        <f t="shared" si="1231"/>
        <v>3786511.49</v>
      </c>
      <c r="BJ2657" s="14">
        <v>0</v>
      </c>
      <c r="BK2657" s="14">
        <f t="shared" si="1232"/>
        <v>3786511.49</v>
      </c>
      <c r="BL2657" s="52">
        <v>0</v>
      </c>
      <c r="BM2657" s="15">
        <f t="shared" si="1233"/>
        <v>3786511.49</v>
      </c>
    </row>
    <row r="2658" spans="1:65">
      <c r="A2658" s="8">
        <v>2656</v>
      </c>
      <c r="B2658" s="1" t="s">
        <v>44</v>
      </c>
      <c r="C2658" s="1">
        <v>1500</v>
      </c>
      <c r="D2658" s="1" t="s">
        <v>60</v>
      </c>
      <c r="E2658" s="1">
        <v>150000105</v>
      </c>
      <c r="F2658" s="1" t="s">
        <v>60</v>
      </c>
      <c r="G2658" s="1" t="s">
        <v>86</v>
      </c>
      <c r="H2658" s="1">
        <v>1</v>
      </c>
      <c r="I2658" s="1" t="s">
        <v>216</v>
      </c>
      <c r="J2658" s="1" t="s">
        <v>49</v>
      </c>
      <c r="K2658" s="1">
        <v>17406001</v>
      </c>
      <c r="L2658" s="1" t="s">
        <v>50</v>
      </c>
      <c r="M2658" s="1" t="s">
        <v>51</v>
      </c>
      <c r="N2658" s="1" t="s">
        <v>64</v>
      </c>
      <c r="O2658" s="1" t="s">
        <v>65</v>
      </c>
      <c r="P2658" s="1" t="s">
        <v>66</v>
      </c>
      <c r="Q2658" s="1" t="s">
        <v>67</v>
      </c>
      <c r="R2658" s="1" t="s">
        <v>87</v>
      </c>
      <c r="S2658" s="1" t="s">
        <v>88</v>
      </c>
      <c r="T2658" s="2">
        <v>43463</v>
      </c>
      <c r="U2658" s="2">
        <v>43463</v>
      </c>
      <c r="V2658" s="1" t="s">
        <v>52</v>
      </c>
      <c r="W2658" s="3">
        <v>1</v>
      </c>
      <c r="X2658" s="1" t="s">
        <v>53</v>
      </c>
      <c r="Y2658" s="4">
        <v>892500</v>
      </c>
      <c r="Z2658" s="4">
        <v>-104356</v>
      </c>
      <c r="AA2658" s="4">
        <v>0</v>
      </c>
      <c r="AB2658" s="4">
        <v>0</v>
      </c>
      <c r="AC2658" s="4">
        <v>0</v>
      </c>
      <c r="AD2658" s="4">
        <v>892500</v>
      </c>
      <c r="AE2658" s="5">
        <v>1555</v>
      </c>
      <c r="AF2658" s="1" t="s">
        <v>70</v>
      </c>
      <c r="AG2658" s="1" t="s">
        <v>71</v>
      </c>
      <c r="AH2658" s="1" t="s">
        <v>89</v>
      </c>
      <c r="AI2658" s="1" t="s">
        <v>57</v>
      </c>
      <c r="AJ2658" s="5">
        <v>10950</v>
      </c>
      <c r="AK2658" s="4">
        <v>-9292</v>
      </c>
      <c r="AL2658" s="4">
        <v>0</v>
      </c>
      <c r="AM2658" s="4">
        <v>0</v>
      </c>
      <c r="AN2658" s="4">
        <v>0</v>
      </c>
      <c r="AO2658" s="4">
        <v>-113648</v>
      </c>
      <c r="AP2658" s="4">
        <v>-113648</v>
      </c>
      <c r="AQ2658" s="4">
        <v>0</v>
      </c>
      <c r="AR2658" s="4">
        <v>778852</v>
      </c>
      <c r="AS2658" s="1" t="s">
        <v>52</v>
      </c>
      <c r="AT2658" s="9">
        <f t="shared" si="1218"/>
        <v>43463</v>
      </c>
      <c r="AU2658" s="9">
        <f t="shared" si="1219"/>
        <v>43435</v>
      </c>
      <c r="AV2658" s="9">
        <v>44798</v>
      </c>
      <c r="AW2658" s="11">
        <f t="shared" si="1220"/>
        <v>3.6575342465753424</v>
      </c>
      <c r="AX2658">
        <v>10</v>
      </c>
      <c r="AY2658" s="12">
        <v>0.05</v>
      </c>
      <c r="AZ2658">
        <f t="shared" si="1221"/>
        <v>9.5000000000000001E-2</v>
      </c>
      <c r="BA2658" s="13">
        <f t="shared" si="1222"/>
        <v>892500</v>
      </c>
      <c r="BB2658" s="17" t="s">
        <v>1853</v>
      </c>
      <c r="BC2658">
        <f>MATCH(BB2658,MONTHLY_INDEX!$A:$A,0)</f>
        <v>630</v>
      </c>
      <c r="BD2658">
        <f>MATCH(AU2658,MONTHLY_INDEX!$1:$1,0)</f>
        <v>84</v>
      </c>
      <c r="BE2658">
        <f>INDEX(MONTHLY_INDEX!$1:$1048576,Final!BC2658,Final!BD2658)</f>
        <v>114.9</v>
      </c>
      <c r="BF2658">
        <f>MATCH($BF$1,MONTHLY_INDEX!$1:$1,0)</f>
        <v>127</v>
      </c>
      <c r="BG2658">
        <f>INDEX(MONTHLY_INDEX!$1:$1048576,Final!BC2658,Final!BF2658)</f>
        <v>151.1</v>
      </c>
      <c r="BH2658" s="23">
        <f t="shared" ref="BH2658:BH2675" si="1234">(BG2658-BE2658)/BE2658</f>
        <v>0.31505657093124445</v>
      </c>
      <c r="BI2658" s="14">
        <f t="shared" ref="BI2658:BI2675" si="1235">(1+BH2658)*BA2658</f>
        <v>1173687.9895561356</v>
      </c>
      <c r="BJ2658" s="14">
        <f t="shared" ref="BJ2658:BJ2675" si="1236">BI2658*AZ2658*AW2658</f>
        <v>407816.38157659426</v>
      </c>
      <c r="BK2658" s="15">
        <f t="shared" si="1226"/>
        <v>765871.60797954141</v>
      </c>
      <c r="BL2658" s="52">
        <v>0</v>
      </c>
      <c r="BM2658" s="15">
        <f t="shared" ref="BM2658:BM2675" si="1237">MAX((1-BL2658)*BK2658,BI2658*AY2658)</f>
        <v>765871.60797954141</v>
      </c>
    </row>
    <row r="2659" spans="1:65">
      <c r="A2659" s="8">
        <v>2657</v>
      </c>
      <c r="B2659" s="1" t="s">
        <v>44</v>
      </c>
      <c r="C2659" s="1">
        <v>1500</v>
      </c>
      <c r="D2659" s="1" t="s">
        <v>60</v>
      </c>
      <c r="E2659" s="1">
        <v>150000105</v>
      </c>
      <c r="F2659" s="1" t="s">
        <v>60</v>
      </c>
      <c r="G2659" s="1" t="s">
        <v>90</v>
      </c>
      <c r="H2659" s="1">
        <v>2</v>
      </c>
      <c r="I2659" s="1" t="s">
        <v>216</v>
      </c>
      <c r="J2659" s="1" t="s">
        <v>49</v>
      </c>
      <c r="K2659" s="1">
        <v>17406001</v>
      </c>
      <c r="L2659" s="1" t="s">
        <v>50</v>
      </c>
      <c r="M2659" s="1" t="s">
        <v>51</v>
      </c>
      <c r="N2659" s="1" t="s">
        <v>64</v>
      </c>
      <c r="O2659" s="1" t="s">
        <v>65</v>
      </c>
      <c r="P2659" s="1" t="s">
        <v>66</v>
      </c>
      <c r="Q2659" s="1" t="s">
        <v>67</v>
      </c>
      <c r="R2659" s="1" t="s">
        <v>87</v>
      </c>
      <c r="S2659" s="1" t="s">
        <v>88</v>
      </c>
      <c r="T2659" s="2">
        <v>43463</v>
      </c>
      <c r="U2659" s="2">
        <v>43463</v>
      </c>
      <c r="V2659" s="1" t="s">
        <v>52</v>
      </c>
      <c r="W2659" s="3">
        <v>1</v>
      </c>
      <c r="X2659" s="1" t="s">
        <v>53</v>
      </c>
      <c r="Y2659" s="4">
        <v>472500</v>
      </c>
      <c r="Z2659" s="4">
        <v>-55247</v>
      </c>
      <c r="AA2659" s="4">
        <v>0</v>
      </c>
      <c r="AB2659" s="4">
        <v>0</v>
      </c>
      <c r="AC2659" s="4">
        <v>0</v>
      </c>
      <c r="AD2659" s="4">
        <v>472500</v>
      </c>
      <c r="AE2659" s="5">
        <v>1555</v>
      </c>
      <c r="AF2659" s="1" t="s">
        <v>70</v>
      </c>
      <c r="AG2659" s="1" t="s">
        <v>71</v>
      </c>
      <c r="AH2659" s="1" t="s">
        <v>89</v>
      </c>
      <c r="AI2659" s="1" t="s">
        <v>57</v>
      </c>
      <c r="AJ2659" s="5">
        <v>10950</v>
      </c>
      <c r="AK2659" s="4">
        <v>-4919</v>
      </c>
      <c r="AL2659" s="4">
        <v>0</v>
      </c>
      <c r="AM2659" s="4">
        <v>0</v>
      </c>
      <c r="AN2659" s="4">
        <v>0</v>
      </c>
      <c r="AO2659" s="4">
        <v>-60166</v>
      </c>
      <c r="AP2659" s="4">
        <v>-60166</v>
      </c>
      <c r="AQ2659" s="4">
        <v>0</v>
      </c>
      <c r="AR2659" s="4">
        <v>412334</v>
      </c>
      <c r="AS2659" s="1" t="s">
        <v>52</v>
      </c>
      <c r="AT2659" s="9">
        <f t="shared" si="1218"/>
        <v>43463</v>
      </c>
      <c r="AU2659" s="9">
        <f t="shared" si="1219"/>
        <v>43435</v>
      </c>
      <c r="AV2659" s="9">
        <v>44798</v>
      </c>
      <c r="AW2659" s="11">
        <f t="shared" si="1220"/>
        <v>3.6575342465753424</v>
      </c>
      <c r="AX2659">
        <v>10</v>
      </c>
      <c r="AY2659" s="12">
        <v>0.05</v>
      </c>
      <c r="AZ2659">
        <f t="shared" si="1221"/>
        <v>9.5000000000000001E-2</v>
      </c>
      <c r="BA2659" s="13">
        <f t="shared" si="1222"/>
        <v>472500</v>
      </c>
      <c r="BB2659" s="17" t="s">
        <v>2189</v>
      </c>
      <c r="BC2659">
        <f>MATCH(BB2659,MONTHLY_INDEX!$A:$A,0)</f>
        <v>798</v>
      </c>
      <c r="BD2659">
        <f>MATCH(AU2659,MONTHLY_INDEX!$1:$1,0)</f>
        <v>84</v>
      </c>
      <c r="BE2659">
        <f>INDEX(MONTHLY_INDEX!$1:$1048576,Final!BC2659,Final!BD2659)</f>
        <v>96</v>
      </c>
      <c r="BF2659">
        <f>MATCH($BF$1,MONTHLY_INDEX!$1:$1,0)</f>
        <v>127</v>
      </c>
      <c r="BG2659">
        <f>INDEX(MONTHLY_INDEX!$1:$1048576,Final!BC2659,Final!BF2659)</f>
        <v>95.3</v>
      </c>
      <c r="BH2659" s="23">
        <f t="shared" si="1234"/>
        <v>-7.2916666666666963E-3</v>
      </c>
      <c r="BI2659" s="14">
        <f t="shared" si="1235"/>
        <v>469054.6875</v>
      </c>
      <c r="BJ2659" s="14">
        <f t="shared" si="1236"/>
        <v>162980.4403895548</v>
      </c>
      <c r="BK2659" s="15">
        <f t="shared" si="1226"/>
        <v>306074.24711044517</v>
      </c>
      <c r="BL2659" s="52">
        <v>0</v>
      </c>
      <c r="BM2659" s="15">
        <f t="shared" si="1237"/>
        <v>306074.24711044517</v>
      </c>
    </row>
    <row r="2660" spans="1:65">
      <c r="A2660" s="8">
        <v>2658</v>
      </c>
      <c r="B2660" s="1" t="s">
        <v>44</v>
      </c>
      <c r="C2660" s="1">
        <v>1500</v>
      </c>
      <c r="D2660" s="1" t="s">
        <v>60</v>
      </c>
      <c r="E2660" s="1">
        <v>150000105</v>
      </c>
      <c r="F2660" s="1" t="s">
        <v>60</v>
      </c>
      <c r="G2660" s="1" t="s">
        <v>91</v>
      </c>
      <c r="H2660" s="1">
        <v>3</v>
      </c>
      <c r="I2660" s="1" t="s">
        <v>216</v>
      </c>
      <c r="J2660" s="1" t="s">
        <v>49</v>
      </c>
      <c r="K2660" s="1">
        <v>17406001</v>
      </c>
      <c r="L2660" s="1" t="s">
        <v>50</v>
      </c>
      <c r="M2660" s="1" t="s">
        <v>51</v>
      </c>
      <c r="N2660" s="1" t="s">
        <v>64</v>
      </c>
      <c r="O2660" s="1" t="s">
        <v>65</v>
      </c>
      <c r="P2660" s="1" t="s">
        <v>66</v>
      </c>
      <c r="Q2660" s="1" t="s">
        <v>67</v>
      </c>
      <c r="R2660" s="1" t="s">
        <v>87</v>
      </c>
      <c r="S2660" s="1" t="s">
        <v>88</v>
      </c>
      <c r="T2660" s="2">
        <v>43463</v>
      </c>
      <c r="U2660" s="2">
        <v>43463</v>
      </c>
      <c r="V2660" s="1" t="s">
        <v>52</v>
      </c>
      <c r="W2660" s="3">
        <v>1</v>
      </c>
      <c r="X2660" s="1" t="s">
        <v>53</v>
      </c>
      <c r="Y2660" s="4">
        <v>637760</v>
      </c>
      <c r="Z2660" s="4">
        <v>-74569</v>
      </c>
      <c r="AA2660" s="4">
        <v>0</v>
      </c>
      <c r="AB2660" s="4">
        <v>0</v>
      </c>
      <c r="AC2660" s="4">
        <v>0</v>
      </c>
      <c r="AD2660" s="4">
        <v>637760</v>
      </c>
      <c r="AE2660" s="5">
        <v>1555</v>
      </c>
      <c r="AF2660" s="1" t="s">
        <v>70</v>
      </c>
      <c r="AG2660" s="1" t="s">
        <v>71</v>
      </c>
      <c r="AH2660" s="1" t="s">
        <v>89</v>
      </c>
      <c r="AI2660" s="1" t="s">
        <v>57</v>
      </c>
      <c r="AJ2660" s="5">
        <v>10950</v>
      </c>
      <c r="AK2660" s="4">
        <v>-6640</v>
      </c>
      <c r="AL2660" s="4">
        <v>0</v>
      </c>
      <c r="AM2660" s="4">
        <v>0</v>
      </c>
      <c r="AN2660" s="4">
        <v>0</v>
      </c>
      <c r="AO2660" s="4">
        <v>-81209</v>
      </c>
      <c r="AP2660" s="4">
        <v>-81209</v>
      </c>
      <c r="AQ2660" s="4">
        <v>0</v>
      </c>
      <c r="AR2660" s="4">
        <v>556551</v>
      </c>
      <c r="AS2660" s="1" t="s">
        <v>52</v>
      </c>
      <c r="AT2660" s="9">
        <f t="shared" si="1218"/>
        <v>43463</v>
      </c>
      <c r="AU2660" s="9">
        <f t="shared" si="1219"/>
        <v>43435</v>
      </c>
      <c r="AV2660" s="9">
        <v>44798</v>
      </c>
      <c r="AW2660" s="11">
        <f t="shared" si="1220"/>
        <v>3.6575342465753424</v>
      </c>
      <c r="AX2660">
        <v>10</v>
      </c>
      <c r="AY2660" s="12">
        <v>0.05</v>
      </c>
      <c r="AZ2660">
        <f t="shared" si="1221"/>
        <v>9.5000000000000001E-2</v>
      </c>
      <c r="BA2660" s="13">
        <f t="shared" si="1222"/>
        <v>637760</v>
      </c>
      <c r="BB2660" s="17" t="s">
        <v>2189</v>
      </c>
      <c r="BC2660">
        <f>MATCH(BB2660,MONTHLY_INDEX!$A:$A,0)</f>
        <v>798</v>
      </c>
      <c r="BD2660">
        <f>MATCH(AU2660,MONTHLY_INDEX!$1:$1,0)</f>
        <v>84</v>
      </c>
      <c r="BE2660">
        <f>INDEX(MONTHLY_INDEX!$1:$1048576,Final!BC2660,Final!BD2660)</f>
        <v>96</v>
      </c>
      <c r="BF2660">
        <f>MATCH($BF$1,MONTHLY_INDEX!$1:$1,0)</f>
        <v>127</v>
      </c>
      <c r="BG2660">
        <f>INDEX(MONTHLY_INDEX!$1:$1048576,Final!BC2660,Final!BF2660)</f>
        <v>95.3</v>
      </c>
      <c r="BH2660" s="23">
        <f t="shared" si="1234"/>
        <v>-7.2916666666666963E-3</v>
      </c>
      <c r="BI2660" s="14">
        <f t="shared" si="1235"/>
        <v>633109.66666666663</v>
      </c>
      <c r="BJ2660" s="14">
        <f t="shared" si="1236"/>
        <v>219983.92732876711</v>
      </c>
      <c r="BK2660" s="15">
        <f t="shared" si="1226"/>
        <v>413125.73933789949</v>
      </c>
      <c r="BL2660" s="52">
        <v>0</v>
      </c>
      <c r="BM2660" s="15">
        <f t="shared" si="1237"/>
        <v>413125.73933789949</v>
      </c>
    </row>
    <row r="2661" spans="1:65">
      <c r="A2661" s="8">
        <v>2659</v>
      </c>
      <c r="B2661" s="1" t="s">
        <v>44</v>
      </c>
      <c r="C2661" s="1">
        <v>1500</v>
      </c>
      <c r="D2661" s="1" t="s">
        <v>60</v>
      </c>
      <c r="E2661" s="1">
        <v>150000105</v>
      </c>
      <c r="F2661" s="1" t="s">
        <v>60</v>
      </c>
      <c r="G2661" s="1" t="s">
        <v>92</v>
      </c>
      <c r="H2661" s="1">
        <v>4</v>
      </c>
      <c r="I2661" s="1" t="s">
        <v>216</v>
      </c>
      <c r="J2661" s="1" t="s">
        <v>49</v>
      </c>
      <c r="K2661" s="1">
        <v>17406001</v>
      </c>
      <c r="L2661" s="1" t="s">
        <v>50</v>
      </c>
      <c r="M2661" s="1" t="s">
        <v>51</v>
      </c>
      <c r="N2661" s="1" t="s">
        <v>64</v>
      </c>
      <c r="O2661" s="1" t="s">
        <v>65</v>
      </c>
      <c r="P2661" s="1" t="s">
        <v>66</v>
      </c>
      <c r="Q2661" s="1" t="s">
        <v>67</v>
      </c>
      <c r="R2661" s="1" t="s">
        <v>87</v>
      </c>
      <c r="S2661" s="1" t="s">
        <v>88</v>
      </c>
      <c r="T2661" s="2">
        <v>43463</v>
      </c>
      <c r="U2661" s="2">
        <v>43463</v>
      </c>
      <c r="V2661" s="1" t="s">
        <v>52</v>
      </c>
      <c r="W2661" s="3">
        <v>1</v>
      </c>
      <c r="X2661" s="1" t="s">
        <v>53</v>
      </c>
      <c r="Y2661" s="4">
        <v>21044329</v>
      </c>
      <c r="Z2661" s="4">
        <v>-2460643</v>
      </c>
      <c r="AA2661" s="4">
        <v>0</v>
      </c>
      <c r="AB2661" s="4">
        <v>0</v>
      </c>
      <c r="AC2661" s="4">
        <v>0</v>
      </c>
      <c r="AD2661" s="4">
        <v>21044329</v>
      </c>
      <c r="AE2661" s="5">
        <v>1555</v>
      </c>
      <c r="AF2661" s="1" t="s">
        <v>70</v>
      </c>
      <c r="AG2661" s="1" t="s">
        <v>71</v>
      </c>
      <c r="AH2661" s="1" t="s">
        <v>89</v>
      </c>
      <c r="AI2661" s="1" t="s">
        <v>57</v>
      </c>
      <c r="AJ2661" s="5">
        <v>10950</v>
      </c>
      <c r="AK2661" s="4">
        <v>-219098</v>
      </c>
      <c r="AL2661" s="4">
        <v>0</v>
      </c>
      <c r="AM2661" s="4">
        <v>0</v>
      </c>
      <c r="AN2661" s="4">
        <v>0</v>
      </c>
      <c r="AO2661" s="4">
        <v>-2679741</v>
      </c>
      <c r="AP2661" s="4">
        <v>-2679741</v>
      </c>
      <c r="AQ2661" s="4">
        <v>0</v>
      </c>
      <c r="AR2661" s="4">
        <v>18364588</v>
      </c>
      <c r="AS2661" s="1" t="s">
        <v>52</v>
      </c>
      <c r="AT2661" s="9">
        <f t="shared" si="1218"/>
        <v>43463</v>
      </c>
      <c r="AU2661" s="9">
        <f t="shared" si="1219"/>
        <v>43435</v>
      </c>
      <c r="AV2661" s="9">
        <v>44798</v>
      </c>
      <c r="AW2661" s="11">
        <f t="shared" si="1220"/>
        <v>3.6575342465753424</v>
      </c>
      <c r="AX2661">
        <v>25</v>
      </c>
      <c r="AY2661" s="12">
        <v>0.05</v>
      </c>
      <c r="AZ2661">
        <f t="shared" si="1221"/>
        <v>3.7999999999999999E-2</v>
      </c>
      <c r="BA2661" s="13">
        <f t="shared" si="1222"/>
        <v>21044329</v>
      </c>
      <c r="BB2661" s="17" t="s">
        <v>2189</v>
      </c>
      <c r="BC2661">
        <f>MATCH(BB2661,MONTHLY_INDEX!$A:$A,0)</f>
        <v>798</v>
      </c>
      <c r="BD2661">
        <f>MATCH(AU2661,MONTHLY_INDEX!$1:$1,0)</f>
        <v>84</v>
      </c>
      <c r="BE2661">
        <f>INDEX(MONTHLY_INDEX!$1:$1048576,Final!BC2661,Final!BD2661)</f>
        <v>96</v>
      </c>
      <c r="BF2661">
        <f>MATCH($BF$1,MONTHLY_INDEX!$1:$1,0)</f>
        <v>127</v>
      </c>
      <c r="BG2661">
        <f>INDEX(MONTHLY_INDEX!$1:$1048576,Final!BC2661,Final!BF2661)</f>
        <v>95.3</v>
      </c>
      <c r="BH2661" s="23">
        <f t="shared" si="1234"/>
        <v>-7.2916666666666963E-3</v>
      </c>
      <c r="BI2661" s="14">
        <f t="shared" si="1235"/>
        <v>20890880.767708331</v>
      </c>
      <c r="BJ2661" s="14">
        <f t="shared" si="1236"/>
        <v>2903546.2502625855</v>
      </c>
      <c r="BK2661" s="15">
        <f t="shared" si="1226"/>
        <v>17987334.517445747</v>
      </c>
      <c r="BL2661" s="52">
        <v>0</v>
      </c>
      <c r="BM2661" s="15">
        <f t="shared" si="1237"/>
        <v>17987334.517445747</v>
      </c>
    </row>
    <row r="2662" spans="1:65">
      <c r="A2662" s="8">
        <v>2660</v>
      </c>
      <c r="B2662" s="1" t="s">
        <v>44</v>
      </c>
      <c r="C2662" s="1">
        <v>1500</v>
      </c>
      <c r="D2662" s="1" t="s">
        <v>60</v>
      </c>
      <c r="E2662" s="1">
        <v>150000105</v>
      </c>
      <c r="F2662" s="1" t="s">
        <v>60</v>
      </c>
      <c r="G2662" s="1" t="s">
        <v>93</v>
      </c>
      <c r="H2662" s="1">
        <v>5</v>
      </c>
      <c r="I2662" s="1" t="s">
        <v>216</v>
      </c>
      <c r="J2662" s="1" t="s">
        <v>49</v>
      </c>
      <c r="K2662" s="1">
        <v>17406001</v>
      </c>
      <c r="L2662" s="1" t="s">
        <v>50</v>
      </c>
      <c r="M2662" s="1" t="s">
        <v>51</v>
      </c>
      <c r="N2662" s="1" t="s">
        <v>64</v>
      </c>
      <c r="O2662" s="1" t="s">
        <v>65</v>
      </c>
      <c r="P2662" s="1" t="s">
        <v>66</v>
      </c>
      <c r="Q2662" s="1" t="s">
        <v>67</v>
      </c>
      <c r="R2662" s="1" t="s">
        <v>87</v>
      </c>
      <c r="S2662" s="1" t="s">
        <v>88</v>
      </c>
      <c r="T2662" s="2">
        <v>43463</v>
      </c>
      <c r="U2662" s="2">
        <v>43463</v>
      </c>
      <c r="V2662" s="1" t="s">
        <v>52</v>
      </c>
      <c r="W2662" s="3">
        <v>1</v>
      </c>
      <c r="X2662" s="1" t="s">
        <v>53</v>
      </c>
      <c r="Y2662" s="4">
        <v>969266</v>
      </c>
      <c r="Z2662" s="4">
        <v>-113333</v>
      </c>
      <c r="AA2662" s="4">
        <v>0</v>
      </c>
      <c r="AB2662" s="4">
        <v>0</v>
      </c>
      <c r="AC2662" s="4">
        <v>0</v>
      </c>
      <c r="AD2662" s="4">
        <v>969266</v>
      </c>
      <c r="AE2662" s="5">
        <v>1555</v>
      </c>
      <c r="AF2662" s="1" t="s">
        <v>70</v>
      </c>
      <c r="AG2662" s="1" t="s">
        <v>71</v>
      </c>
      <c r="AH2662" s="1" t="s">
        <v>89</v>
      </c>
      <c r="AI2662" s="1" t="s">
        <v>57</v>
      </c>
      <c r="AJ2662" s="5">
        <v>10950</v>
      </c>
      <c r="AK2662" s="4">
        <v>-10091</v>
      </c>
      <c r="AL2662" s="4">
        <v>0</v>
      </c>
      <c r="AM2662" s="4">
        <v>0</v>
      </c>
      <c r="AN2662" s="4">
        <v>0</v>
      </c>
      <c r="AO2662" s="4">
        <v>-123424</v>
      </c>
      <c r="AP2662" s="4">
        <v>-123424</v>
      </c>
      <c r="AQ2662" s="4">
        <v>0</v>
      </c>
      <c r="AR2662" s="4">
        <v>845842</v>
      </c>
      <c r="AS2662" s="1" t="s">
        <v>52</v>
      </c>
      <c r="AT2662" s="9">
        <f t="shared" si="1218"/>
        <v>43463</v>
      </c>
      <c r="AU2662" s="9">
        <f t="shared" si="1219"/>
        <v>43435</v>
      </c>
      <c r="AV2662" s="9">
        <v>44798</v>
      </c>
      <c r="AW2662" s="11">
        <f t="shared" si="1220"/>
        <v>3.6575342465753424</v>
      </c>
      <c r="AX2662">
        <v>25</v>
      </c>
      <c r="AY2662" s="12">
        <v>0.05</v>
      </c>
      <c r="AZ2662">
        <f t="shared" si="1221"/>
        <v>3.7999999999999999E-2</v>
      </c>
      <c r="BA2662" s="13">
        <f t="shared" si="1222"/>
        <v>969266</v>
      </c>
      <c r="BB2662" s="17" t="s">
        <v>2083</v>
      </c>
      <c r="BC2662">
        <f>MATCH(BB2662,MONTHLY_INDEX!$A:$A,0)</f>
        <v>745</v>
      </c>
      <c r="BD2662">
        <f>MATCH(AU2662,MONTHLY_INDEX!$1:$1,0)</f>
        <v>84</v>
      </c>
      <c r="BE2662">
        <f>INDEX(MONTHLY_INDEX!$1:$1048576,Final!BC2662,Final!BD2662)</f>
        <v>108.4</v>
      </c>
      <c r="BF2662">
        <f>MATCH($BF$1,MONTHLY_INDEX!$1:$1,0)</f>
        <v>127</v>
      </c>
      <c r="BG2662">
        <f>INDEX(MONTHLY_INDEX!$1:$1048576,Final!BC2662,Final!BF2662)</f>
        <v>115.4</v>
      </c>
      <c r="BH2662" s="23">
        <f t="shared" si="1234"/>
        <v>6.4575645756457564E-2</v>
      </c>
      <c r="BI2662" s="14">
        <f t="shared" si="1235"/>
        <v>1031856.9778597784</v>
      </c>
      <c r="BJ2662" s="14">
        <f t="shared" si="1236"/>
        <v>143413.98489541525</v>
      </c>
      <c r="BK2662" s="15">
        <f t="shared" si="1226"/>
        <v>888442.99296436319</v>
      </c>
      <c r="BL2662" s="52">
        <v>0</v>
      </c>
      <c r="BM2662" s="15">
        <f t="shared" si="1237"/>
        <v>888442.99296436319</v>
      </c>
    </row>
    <row r="2663" spans="1:65">
      <c r="A2663" s="8">
        <v>2661</v>
      </c>
      <c r="B2663" s="1" t="s">
        <v>44</v>
      </c>
      <c r="C2663" s="1">
        <v>1500</v>
      </c>
      <c r="D2663" s="1" t="s">
        <v>60</v>
      </c>
      <c r="E2663" s="1">
        <v>150000105</v>
      </c>
      <c r="F2663" s="1" t="s">
        <v>60</v>
      </c>
      <c r="G2663" s="1" t="s">
        <v>94</v>
      </c>
      <c r="H2663" s="1">
        <v>6</v>
      </c>
      <c r="I2663" s="1" t="s">
        <v>216</v>
      </c>
      <c r="J2663" s="1" t="s">
        <v>49</v>
      </c>
      <c r="K2663" s="1">
        <v>17406001</v>
      </c>
      <c r="L2663" s="1" t="s">
        <v>50</v>
      </c>
      <c r="M2663" s="1" t="s">
        <v>51</v>
      </c>
      <c r="N2663" s="1" t="s">
        <v>64</v>
      </c>
      <c r="O2663" s="1" t="s">
        <v>65</v>
      </c>
      <c r="P2663" s="1" t="s">
        <v>66</v>
      </c>
      <c r="Q2663" s="1" t="s">
        <v>67</v>
      </c>
      <c r="R2663" s="1" t="s">
        <v>87</v>
      </c>
      <c r="S2663" s="1" t="s">
        <v>88</v>
      </c>
      <c r="T2663" s="2">
        <v>43463</v>
      </c>
      <c r="U2663" s="2">
        <v>43463</v>
      </c>
      <c r="V2663" s="1" t="s">
        <v>52</v>
      </c>
      <c r="W2663" s="3">
        <v>1</v>
      </c>
      <c r="X2663" s="1" t="s">
        <v>53</v>
      </c>
      <c r="Y2663" s="4">
        <v>735000</v>
      </c>
      <c r="Z2663" s="4">
        <v>-85940</v>
      </c>
      <c r="AA2663" s="4">
        <v>0</v>
      </c>
      <c r="AB2663" s="4">
        <v>0</v>
      </c>
      <c r="AC2663" s="4">
        <v>0</v>
      </c>
      <c r="AD2663" s="4">
        <v>735000</v>
      </c>
      <c r="AE2663" s="5">
        <v>1555</v>
      </c>
      <c r="AF2663" s="1" t="s">
        <v>70</v>
      </c>
      <c r="AG2663" s="1" t="s">
        <v>71</v>
      </c>
      <c r="AH2663" s="1" t="s">
        <v>89</v>
      </c>
      <c r="AI2663" s="1" t="s">
        <v>57</v>
      </c>
      <c r="AJ2663" s="5">
        <v>10950</v>
      </c>
      <c r="AK2663" s="4">
        <v>-7652</v>
      </c>
      <c r="AL2663" s="4">
        <v>0</v>
      </c>
      <c r="AM2663" s="4">
        <v>0</v>
      </c>
      <c r="AN2663" s="4">
        <v>0</v>
      </c>
      <c r="AO2663" s="4">
        <v>-93592</v>
      </c>
      <c r="AP2663" s="4">
        <v>-93592</v>
      </c>
      <c r="AQ2663" s="4">
        <v>0</v>
      </c>
      <c r="AR2663" s="4">
        <v>641408</v>
      </c>
      <c r="AS2663" s="1" t="s">
        <v>52</v>
      </c>
      <c r="AT2663" s="9">
        <f t="shared" si="1218"/>
        <v>43463</v>
      </c>
      <c r="AU2663" s="9">
        <f t="shared" si="1219"/>
        <v>43435</v>
      </c>
      <c r="AV2663" s="9">
        <v>44798</v>
      </c>
      <c r="AW2663" s="11">
        <f t="shared" si="1220"/>
        <v>3.6575342465753424</v>
      </c>
      <c r="AX2663">
        <v>10</v>
      </c>
      <c r="AY2663" s="12">
        <v>0.05</v>
      </c>
      <c r="AZ2663">
        <f t="shared" si="1221"/>
        <v>9.5000000000000001E-2</v>
      </c>
      <c r="BA2663" s="13">
        <f t="shared" si="1222"/>
        <v>735000</v>
      </c>
      <c r="BB2663" s="17" t="s">
        <v>1853</v>
      </c>
      <c r="BC2663">
        <f>MATCH(BB2663,MONTHLY_INDEX!$A:$A,0)</f>
        <v>630</v>
      </c>
      <c r="BD2663">
        <f>MATCH(AU2663,MONTHLY_INDEX!$1:$1,0)</f>
        <v>84</v>
      </c>
      <c r="BE2663">
        <f>INDEX(MONTHLY_INDEX!$1:$1048576,Final!BC2663,Final!BD2663)</f>
        <v>114.9</v>
      </c>
      <c r="BF2663">
        <f>MATCH($BF$1,MONTHLY_INDEX!$1:$1,0)</f>
        <v>127</v>
      </c>
      <c r="BG2663">
        <f>INDEX(MONTHLY_INDEX!$1:$1048576,Final!BC2663,Final!BF2663)</f>
        <v>151.1</v>
      </c>
      <c r="BH2663" s="23">
        <f t="shared" si="1234"/>
        <v>0.31505657093124445</v>
      </c>
      <c r="BI2663" s="14">
        <f t="shared" si="1235"/>
        <v>966566.5796344647</v>
      </c>
      <c r="BJ2663" s="14">
        <f t="shared" si="1236"/>
        <v>335848.78482778347</v>
      </c>
      <c r="BK2663" s="15">
        <f t="shared" si="1226"/>
        <v>630717.79480668122</v>
      </c>
      <c r="BL2663" s="52">
        <v>0</v>
      </c>
      <c r="BM2663" s="15">
        <f t="shared" si="1237"/>
        <v>630717.79480668122</v>
      </c>
    </row>
    <row r="2664" spans="1:65">
      <c r="A2664" s="8">
        <v>2662</v>
      </c>
      <c r="B2664" s="1" t="s">
        <v>44</v>
      </c>
      <c r="C2664" s="1">
        <v>1500</v>
      </c>
      <c r="D2664" s="1" t="s">
        <v>60</v>
      </c>
      <c r="E2664" s="1">
        <v>150000105</v>
      </c>
      <c r="F2664" s="1" t="s">
        <v>60</v>
      </c>
      <c r="G2664" s="1" t="s">
        <v>95</v>
      </c>
      <c r="H2664" s="1">
        <v>7</v>
      </c>
      <c r="I2664" s="1" t="s">
        <v>216</v>
      </c>
      <c r="J2664" s="1" t="s">
        <v>49</v>
      </c>
      <c r="K2664" s="1">
        <v>17406001</v>
      </c>
      <c r="L2664" s="1" t="s">
        <v>50</v>
      </c>
      <c r="M2664" s="1" t="s">
        <v>51</v>
      </c>
      <c r="N2664" s="1" t="s">
        <v>64</v>
      </c>
      <c r="O2664" s="1" t="s">
        <v>65</v>
      </c>
      <c r="P2664" s="1" t="s">
        <v>66</v>
      </c>
      <c r="Q2664" s="1" t="s">
        <v>67</v>
      </c>
      <c r="R2664" s="1" t="s">
        <v>87</v>
      </c>
      <c r="S2664" s="1" t="s">
        <v>88</v>
      </c>
      <c r="T2664" s="2">
        <v>43463</v>
      </c>
      <c r="U2664" s="2">
        <v>43463</v>
      </c>
      <c r="V2664" s="1" t="s">
        <v>52</v>
      </c>
      <c r="W2664" s="3">
        <v>1</v>
      </c>
      <c r="X2664" s="1" t="s">
        <v>53</v>
      </c>
      <c r="Y2664" s="4">
        <v>126000</v>
      </c>
      <c r="Z2664" s="4">
        <v>-14732</v>
      </c>
      <c r="AA2664" s="4">
        <v>0</v>
      </c>
      <c r="AB2664" s="4">
        <v>0</v>
      </c>
      <c r="AC2664" s="4">
        <v>0</v>
      </c>
      <c r="AD2664" s="4">
        <v>126000</v>
      </c>
      <c r="AE2664" s="5">
        <v>1555</v>
      </c>
      <c r="AF2664" s="1" t="s">
        <v>70</v>
      </c>
      <c r="AG2664" s="1" t="s">
        <v>71</v>
      </c>
      <c r="AH2664" s="1" t="s">
        <v>89</v>
      </c>
      <c r="AI2664" s="1" t="s">
        <v>57</v>
      </c>
      <c r="AJ2664" s="5">
        <v>10950</v>
      </c>
      <c r="AK2664" s="4">
        <v>-1312</v>
      </c>
      <c r="AL2664" s="4">
        <v>0</v>
      </c>
      <c r="AM2664" s="4">
        <v>0</v>
      </c>
      <c r="AN2664" s="4">
        <v>0</v>
      </c>
      <c r="AO2664" s="4">
        <v>-16044</v>
      </c>
      <c r="AP2664" s="4">
        <v>-16044</v>
      </c>
      <c r="AQ2664" s="4">
        <v>0</v>
      </c>
      <c r="AR2664" s="4">
        <v>109956</v>
      </c>
      <c r="AS2664" s="1" t="s">
        <v>52</v>
      </c>
      <c r="AT2664" s="9">
        <f t="shared" si="1218"/>
        <v>43463</v>
      </c>
      <c r="AU2664" s="9">
        <f t="shared" si="1219"/>
        <v>43435</v>
      </c>
      <c r="AV2664" s="9">
        <v>44798</v>
      </c>
      <c r="AW2664" s="11">
        <f t="shared" si="1220"/>
        <v>3.6575342465753424</v>
      </c>
      <c r="AX2664">
        <v>25</v>
      </c>
      <c r="AY2664" s="12">
        <v>0.05</v>
      </c>
      <c r="AZ2664">
        <f t="shared" si="1221"/>
        <v>3.7999999999999999E-2</v>
      </c>
      <c r="BA2664" s="13">
        <f t="shared" si="1222"/>
        <v>126000</v>
      </c>
      <c r="BB2664" s="17" t="s">
        <v>2189</v>
      </c>
      <c r="BC2664">
        <f>MATCH(BB2664,MONTHLY_INDEX!$A:$A,0)</f>
        <v>798</v>
      </c>
      <c r="BD2664">
        <f>MATCH(AU2664,MONTHLY_INDEX!$1:$1,0)</f>
        <v>84</v>
      </c>
      <c r="BE2664">
        <f>INDEX(MONTHLY_INDEX!$1:$1048576,Final!BC2664,Final!BD2664)</f>
        <v>96</v>
      </c>
      <c r="BF2664">
        <f>MATCH($BF$1,MONTHLY_INDEX!$1:$1,0)</f>
        <v>127</v>
      </c>
      <c r="BG2664">
        <f>INDEX(MONTHLY_INDEX!$1:$1048576,Final!BC2664,Final!BF2664)</f>
        <v>95.3</v>
      </c>
      <c r="BH2664" s="23">
        <f t="shared" si="1234"/>
        <v>-7.2916666666666963E-3</v>
      </c>
      <c r="BI2664" s="14">
        <f t="shared" si="1235"/>
        <v>125081.25</v>
      </c>
      <c r="BJ2664" s="14">
        <f t="shared" si="1236"/>
        <v>17384.580308219178</v>
      </c>
      <c r="BK2664" s="15">
        <f t="shared" si="1226"/>
        <v>107696.66969178081</v>
      </c>
      <c r="BL2664" s="52">
        <v>0</v>
      </c>
      <c r="BM2664" s="15">
        <f t="shared" si="1237"/>
        <v>107696.66969178081</v>
      </c>
    </row>
    <row r="2665" spans="1:65">
      <c r="A2665" s="8">
        <v>2663</v>
      </c>
      <c r="B2665" s="1" t="s">
        <v>44</v>
      </c>
      <c r="C2665" s="1">
        <v>1500</v>
      </c>
      <c r="D2665" s="1" t="s">
        <v>60</v>
      </c>
      <c r="E2665" s="1">
        <v>150000105</v>
      </c>
      <c r="F2665" s="1" t="s">
        <v>60</v>
      </c>
      <c r="G2665" s="1" t="s">
        <v>96</v>
      </c>
      <c r="H2665" s="1">
        <v>8</v>
      </c>
      <c r="I2665" s="1" t="s">
        <v>216</v>
      </c>
      <c r="J2665" s="1" t="s">
        <v>49</v>
      </c>
      <c r="K2665" s="1">
        <v>17406001</v>
      </c>
      <c r="L2665" s="1" t="s">
        <v>50</v>
      </c>
      <c r="M2665" s="1" t="s">
        <v>51</v>
      </c>
      <c r="N2665" s="1" t="s">
        <v>64</v>
      </c>
      <c r="O2665" s="1" t="s">
        <v>65</v>
      </c>
      <c r="P2665" s="1" t="s">
        <v>66</v>
      </c>
      <c r="Q2665" s="1" t="s">
        <v>67</v>
      </c>
      <c r="R2665" s="1" t="s">
        <v>87</v>
      </c>
      <c r="S2665" s="1" t="s">
        <v>88</v>
      </c>
      <c r="T2665" s="2">
        <v>43463</v>
      </c>
      <c r="U2665" s="2">
        <v>43463</v>
      </c>
      <c r="V2665" s="1" t="s">
        <v>52</v>
      </c>
      <c r="W2665" s="3">
        <v>1</v>
      </c>
      <c r="X2665" s="1" t="s">
        <v>53</v>
      </c>
      <c r="Y2665" s="4">
        <v>29327302</v>
      </c>
      <c r="Z2665" s="4">
        <v>-3429143</v>
      </c>
      <c r="AA2665" s="4">
        <v>0</v>
      </c>
      <c r="AB2665" s="4">
        <v>0</v>
      </c>
      <c r="AC2665" s="4">
        <v>0</v>
      </c>
      <c r="AD2665" s="4">
        <v>29327302</v>
      </c>
      <c r="AE2665" s="5">
        <v>1555</v>
      </c>
      <c r="AF2665" s="1" t="s">
        <v>70</v>
      </c>
      <c r="AG2665" s="1" t="s">
        <v>71</v>
      </c>
      <c r="AH2665" s="1" t="s">
        <v>89</v>
      </c>
      <c r="AI2665" s="1" t="s">
        <v>57</v>
      </c>
      <c r="AJ2665" s="5">
        <v>10950</v>
      </c>
      <c r="AK2665" s="4">
        <v>-305335</v>
      </c>
      <c r="AL2665" s="4">
        <v>0</v>
      </c>
      <c r="AM2665" s="4">
        <v>0</v>
      </c>
      <c r="AN2665" s="4">
        <v>0</v>
      </c>
      <c r="AO2665" s="4">
        <v>-3734478</v>
      </c>
      <c r="AP2665" s="4">
        <v>-3734478</v>
      </c>
      <c r="AQ2665" s="4">
        <v>0</v>
      </c>
      <c r="AR2665" s="4">
        <v>25592824</v>
      </c>
      <c r="AS2665" s="1" t="s">
        <v>52</v>
      </c>
      <c r="AT2665" s="9">
        <f t="shared" si="1218"/>
        <v>43463</v>
      </c>
      <c r="AU2665" s="9">
        <f t="shared" si="1219"/>
        <v>43435</v>
      </c>
      <c r="AV2665" s="9">
        <v>44798</v>
      </c>
      <c r="AW2665" s="11">
        <f t="shared" si="1220"/>
        <v>3.6575342465753424</v>
      </c>
      <c r="AX2665">
        <v>25</v>
      </c>
      <c r="AY2665" s="12">
        <v>0.05</v>
      </c>
      <c r="AZ2665">
        <f t="shared" si="1221"/>
        <v>3.7999999999999999E-2</v>
      </c>
      <c r="BA2665" s="13">
        <f t="shared" si="1222"/>
        <v>29327302</v>
      </c>
      <c r="BB2665" s="17" t="s">
        <v>2189</v>
      </c>
      <c r="BC2665">
        <f>MATCH(BB2665,MONTHLY_INDEX!$A:$A,0)</f>
        <v>798</v>
      </c>
      <c r="BD2665">
        <f>MATCH(AU2665,MONTHLY_INDEX!$1:$1,0)</f>
        <v>84</v>
      </c>
      <c r="BE2665">
        <f>INDEX(MONTHLY_INDEX!$1:$1048576,Final!BC2665,Final!BD2665)</f>
        <v>96</v>
      </c>
      <c r="BF2665">
        <f>MATCH($BF$1,MONTHLY_INDEX!$1:$1,0)</f>
        <v>127</v>
      </c>
      <c r="BG2665">
        <f>INDEX(MONTHLY_INDEX!$1:$1048576,Final!BC2665,Final!BF2665)</f>
        <v>95.3</v>
      </c>
      <c r="BH2665" s="23">
        <f t="shared" si="1234"/>
        <v>-7.2916666666666963E-3</v>
      </c>
      <c r="BI2665" s="14">
        <f t="shared" si="1235"/>
        <v>29113457.089583334</v>
      </c>
      <c r="BJ2665" s="14">
        <f t="shared" si="1236"/>
        <v>4046371.7209714041</v>
      </c>
      <c r="BK2665" s="15">
        <f t="shared" si="1226"/>
        <v>25067085.368611928</v>
      </c>
      <c r="BL2665" s="52">
        <v>0</v>
      </c>
      <c r="BM2665" s="15">
        <f t="shared" si="1237"/>
        <v>25067085.368611928</v>
      </c>
    </row>
    <row r="2666" spans="1:65">
      <c r="A2666" s="8">
        <v>2664</v>
      </c>
      <c r="B2666" s="1" t="s">
        <v>44</v>
      </c>
      <c r="C2666" s="1">
        <v>1500</v>
      </c>
      <c r="D2666" s="1" t="s">
        <v>60</v>
      </c>
      <c r="E2666" s="1">
        <v>150000105</v>
      </c>
      <c r="F2666" s="1" t="s">
        <v>60</v>
      </c>
      <c r="G2666" s="1" t="s">
        <v>97</v>
      </c>
      <c r="H2666" s="1">
        <v>9</v>
      </c>
      <c r="I2666" s="1" t="s">
        <v>216</v>
      </c>
      <c r="J2666" s="1" t="s">
        <v>49</v>
      </c>
      <c r="K2666" s="1">
        <v>17406001</v>
      </c>
      <c r="L2666" s="1" t="s">
        <v>50</v>
      </c>
      <c r="M2666" s="1" t="s">
        <v>51</v>
      </c>
      <c r="N2666" s="1" t="s">
        <v>64</v>
      </c>
      <c r="O2666" s="1" t="s">
        <v>65</v>
      </c>
      <c r="P2666" s="1" t="s">
        <v>66</v>
      </c>
      <c r="Q2666" s="1" t="s">
        <v>67</v>
      </c>
      <c r="R2666" s="1" t="s">
        <v>87</v>
      </c>
      <c r="S2666" s="1" t="s">
        <v>88</v>
      </c>
      <c r="T2666" s="2">
        <v>43463</v>
      </c>
      <c r="U2666" s="2">
        <v>43463</v>
      </c>
      <c r="V2666" s="1" t="s">
        <v>52</v>
      </c>
      <c r="W2666" s="3">
        <v>1</v>
      </c>
      <c r="X2666" s="1" t="s">
        <v>53</v>
      </c>
      <c r="Y2666" s="4">
        <v>1517250</v>
      </c>
      <c r="Z2666" s="4">
        <v>-177405</v>
      </c>
      <c r="AA2666" s="4">
        <v>0</v>
      </c>
      <c r="AB2666" s="4">
        <v>0</v>
      </c>
      <c r="AC2666" s="4">
        <v>0</v>
      </c>
      <c r="AD2666" s="4">
        <v>1517250</v>
      </c>
      <c r="AE2666" s="5">
        <v>1555</v>
      </c>
      <c r="AF2666" s="1" t="s">
        <v>70</v>
      </c>
      <c r="AG2666" s="1" t="s">
        <v>71</v>
      </c>
      <c r="AH2666" s="1" t="s">
        <v>89</v>
      </c>
      <c r="AI2666" s="1" t="s">
        <v>57</v>
      </c>
      <c r="AJ2666" s="5">
        <v>10950</v>
      </c>
      <c r="AK2666" s="4">
        <v>-15797</v>
      </c>
      <c r="AL2666" s="4">
        <v>0</v>
      </c>
      <c r="AM2666" s="4">
        <v>0</v>
      </c>
      <c r="AN2666" s="4">
        <v>0</v>
      </c>
      <c r="AO2666" s="4">
        <v>-193202</v>
      </c>
      <c r="AP2666" s="4">
        <v>-193202</v>
      </c>
      <c r="AQ2666" s="4">
        <v>0</v>
      </c>
      <c r="AR2666" s="4">
        <v>1324048</v>
      </c>
      <c r="AS2666" s="1" t="s">
        <v>52</v>
      </c>
      <c r="AT2666" s="9">
        <f t="shared" si="1218"/>
        <v>43463</v>
      </c>
      <c r="AU2666" s="9">
        <f t="shared" si="1219"/>
        <v>43435</v>
      </c>
      <c r="AV2666" s="9">
        <v>44798</v>
      </c>
      <c r="AW2666" s="11">
        <f t="shared" si="1220"/>
        <v>3.6575342465753424</v>
      </c>
      <c r="AX2666">
        <v>15</v>
      </c>
      <c r="AY2666" s="12">
        <v>0.05</v>
      </c>
      <c r="AZ2666">
        <f t="shared" si="1221"/>
        <v>6.3333333333333325E-2</v>
      </c>
      <c r="BA2666" s="13">
        <f t="shared" si="1222"/>
        <v>1517250</v>
      </c>
      <c r="BB2666" s="17" t="s">
        <v>1941</v>
      </c>
      <c r="BC2666">
        <f>MATCH(BB2666,MONTHLY_INDEX!$A:$A,0)</f>
        <v>674</v>
      </c>
      <c r="BD2666">
        <f>MATCH(AU2666,MONTHLY_INDEX!$1:$1,0)</f>
        <v>84</v>
      </c>
      <c r="BE2666">
        <f>INDEX(MONTHLY_INDEX!$1:$1048576,Final!BC2666,Final!BD2666)</f>
        <v>106.1</v>
      </c>
      <c r="BF2666">
        <f>MATCH($BF$1,MONTHLY_INDEX!$1:$1,0)</f>
        <v>127</v>
      </c>
      <c r="BG2666">
        <f>INDEX(MONTHLY_INDEX!$1:$1048576,Final!BC2666,Final!BF2666)</f>
        <v>122.8</v>
      </c>
      <c r="BH2666" s="23">
        <f t="shared" si="1234"/>
        <v>0.15739868049010372</v>
      </c>
      <c r="BI2666" s="14">
        <f t="shared" si="1235"/>
        <v>1756063.1479736099</v>
      </c>
      <c r="BJ2666" s="14">
        <f t="shared" si="1236"/>
        <v>406781.20318128407</v>
      </c>
      <c r="BK2666" s="15">
        <f t="shared" si="1226"/>
        <v>1349281.9447923258</v>
      </c>
      <c r="BL2666" s="52">
        <v>0</v>
      </c>
      <c r="BM2666" s="15">
        <f t="shared" si="1237"/>
        <v>1349281.9447923258</v>
      </c>
    </row>
    <row r="2667" spans="1:65">
      <c r="A2667" s="8">
        <v>2665</v>
      </c>
      <c r="B2667" s="1" t="s">
        <v>44</v>
      </c>
      <c r="C2667" s="1">
        <v>1500</v>
      </c>
      <c r="D2667" s="1" t="s">
        <v>60</v>
      </c>
      <c r="E2667" s="1">
        <v>150000105</v>
      </c>
      <c r="F2667" s="1" t="s">
        <v>60</v>
      </c>
      <c r="G2667" s="1" t="s">
        <v>98</v>
      </c>
      <c r="H2667" s="1">
        <v>10</v>
      </c>
      <c r="I2667" s="1" t="s">
        <v>216</v>
      </c>
      <c r="J2667" s="1" t="s">
        <v>49</v>
      </c>
      <c r="K2667" s="1">
        <v>17406001</v>
      </c>
      <c r="L2667" s="1" t="s">
        <v>50</v>
      </c>
      <c r="M2667" s="1" t="s">
        <v>51</v>
      </c>
      <c r="N2667" s="1" t="s">
        <v>64</v>
      </c>
      <c r="O2667" s="1" t="s">
        <v>65</v>
      </c>
      <c r="P2667" s="1" t="s">
        <v>66</v>
      </c>
      <c r="Q2667" s="1" t="s">
        <v>67</v>
      </c>
      <c r="R2667" s="1" t="s">
        <v>87</v>
      </c>
      <c r="S2667" s="1" t="s">
        <v>88</v>
      </c>
      <c r="T2667" s="2">
        <v>43463</v>
      </c>
      <c r="U2667" s="2">
        <v>43463</v>
      </c>
      <c r="V2667" s="1" t="s">
        <v>52</v>
      </c>
      <c r="W2667" s="3">
        <v>1</v>
      </c>
      <c r="X2667" s="1" t="s">
        <v>53</v>
      </c>
      <c r="Y2667" s="4">
        <v>312900</v>
      </c>
      <c r="Z2667" s="4">
        <v>-36585</v>
      </c>
      <c r="AA2667" s="4">
        <v>0</v>
      </c>
      <c r="AB2667" s="4">
        <v>0</v>
      </c>
      <c r="AC2667" s="4">
        <v>0</v>
      </c>
      <c r="AD2667" s="4">
        <v>312900</v>
      </c>
      <c r="AE2667" s="5">
        <v>1555</v>
      </c>
      <c r="AF2667" s="1" t="s">
        <v>70</v>
      </c>
      <c r="AG2667" s="1" t="s">
        <v>71</v>
      </c>
      <c r="AH2667" s="1" t="s">
        <v>89</v>
      </c>
      <c r="AI2667" s="1" t="s">
        <v>57</v>
      </c>
      <c r="AJ2667" s="5">
        <v>10950</v>
      </c>
      <c r="AK2667" s="4">
        <v>-3258</v>
      </c>
      <c r="AL2667" s="4">
        <v>0</v>
      </c>
      <c r="AM2667" s="4">
        <v>0</v>
      </c>
      <c r="AN2667" s="4">
        <v>0</v>
      </c>
      <c r="AO2667" s="4">
        <v>-39843</v>
      </c>
      <c r="AP2667" s="4">
        <v>-39843</v>
      </c>
      <c r="AQ2667" s="4">
        <v>0</v>
      </c>
      <c r="AR2667" s="4">
        <v>273057</v>
      </c>
      <c r="AS2667" s="1" t="s">
        <v>52</v>
      </c>
      <c r="AT2667" s="9">
        <f t="shared" si="1218"/>
        <v>43463</v>
      </c>
      <c r="AU2667" s="9">
        <f t="shared" si="1219"/>
        <v>43435</v>
      </c>
      <c r="AV2667" s="9">
        <v>44798</v>
      </c>
      <c r="AW2667" s="11">
        <f t="shared" si="1220"/>
        <v>3.6575342465753424</v>
      </c>
      <c r="AX2667">
        <v>10</v>
      </c>
      <c r="AY2667" s="12">
        <v>0.05</v>
      </c>
      <c r="AZ2667">
        <f t="shared" si="1221"/>
        <v>9.5000000000000001E-2</v>
      </c>
      <c r="BA2667" s="13">
        <f t="shared" si="1222"/>
        <v>312900</v>
      </c>
      <c r="BB2667" s="17" t="s">
        <v>2189</v>
      </c>
      <c r="BC2667">
        <f>MATCH(BB2667,MONTHLY_INDEX!$A:$A,0)</f>
        <v>798</v>
      </c>
      <c r="BD2667">
        <f>MATCH(AU2667,MONTHLY_INDEX!$1:$1,0)</f>
        <v>84</v>
      </c>
      <c r="BE2667">
        <f>INDEX(MONTHLY_INDEX!$1:$1048576,Final!BC2667,Final!BD2667)</f>
        <v>96</v>
      </c>
      <c r="BF2667">
        <f>MATCH($BF$1,MONTHLY_INDEX!$1:$1,0)</f>
        <v>127</v>
      </c>
      <c r="BG2667">
        <f>INDEX(MONTHLY_INDEX!$1:$1048576,Final!BC2667,Final!BF2667)</f>
        <v>95.3</v>
      </c>
      <c r="BH2667" s="23">
        <f t="shared" si="1234"/>
        <v>-7.2916666666666963E-3</v>
      </c>
      <c r="BI2667" s="14">
        <f t="shared" si="1235"/>
        <v>310618.4375</v>
      </c>
      <c r="BJ2667" s="14">
        <f t="shared" si="1236"/>
        <v>107929.26941352741</v>
      </c>
      <c r="BK2667" s="15">
        <f t="shared" si="1226"/>
        <v>202689.16808647261</v>
      </c>
      <c r="BL2667" s="52">
        <v>0</v>
      </c>
      <c r="BM2667" s="15">
        <f t="shared" si="1237"/>
        <v>202689.16808647261</v>
      </c>
    </row>
    <row r="2668" spans="1:65">
      <c r="A2668" s="8">
        <v>2666</v>
      </c>
      <c r="B2668" s="1" t="s">
        <v>44</v>
      </c>
      <c r="C2668" s="1">
        <v>1500</v>
      </c>
      <c r="D2668" s="1" t="s">
        <v>60</v>
      </c>
      <c r="E2668" s="1">
        <v>150000105</v>
      </c>
      <c r="F2668" s="1" t="s">
        <v>60</v>
      </c>
      <c r="G2668" s="1" t="s">
        <v>99</v>
      </c>
      <c r="H2668" s="1">
        <v>11</v>
      </c>
      <c r="I2668" s="1" t="s">
        <v>216</v>
      </c>
      <c r="J2668" s="1" t="s">
        <v>49</v>
      </c>
      <c r="K2668" s="1">
        <v>17406001</v>
      </c>
      <c r="L2668" s="1" t="s">
        <v>50</v>
      </c>
      <c r="M2668" s="1" t="s">
        <v>51</v>
      </c>
      <c r="N2668" s="1" t="s">
        <v>64</v>
      </c>
      <c r="O2668" s="1" t="s">
        <v>65</v>
      </c>
      <c r="P2668" s="1" t="s">
        <v>66</v>
      </c>
      <c r="Q2668" s="1" t="s">
        <v>67</v>
      </c>
      <c r="R2668" s="1" t="s">
        <v>87</v>
      </c>
      <c r="S2668" s="1" t="s">
        <v>88</v>
      </c>
      <c r="T2668" s="2">
        <v>43463</v>
      </c>
      <c r="U2668" s="2">
        <v>43463</v>
      </c>
      <c r="V2668" s="1" t="s">
        <v>52</v>
      </c>
      <c r="W2668" s="3">
        <v>1</v>
      </c>
      <c r="X2668" s="1" t="s">
        <v>53</v>
      </c>
      <c r="Y2668" s="4">
        <v>1174950</v>
      </c>
      <c r="Z2668" s="4">
        <v>-137382</v>
      </c>
      <c r="AA2668" s="4">
        <v>0</v>
      </c>
      <c r="AB2668" s="4">
        <v>0</v>
      </c>
      <c r="AC2668" s="4">
        <v>0</v>
      </c>
      <c r="AD2668" s="4">
        <v>1174950</v>
      </c>
      <c r="AE2668" s="5">
        <v>1555</v>
      </c>
      <c r="AF2668" s="1" t="s">
        <v>70</v>
      </c>
      <c r="AG2668" s="1" t="s">
        <v>71</v>
      </c>
      <c r="AH2668" s="1" t="s">
        <v>89</v>
      </c>
      <c r="AI2668" s="1" t="s">
        <v>57</v>
      </c>
      <c r="AJ2668" s="5">
        <v>10950</v>
      </c>
      <c r="AK2668" s="4">
        <v>-12233</v>
      </c>
      <c r="AL2668" s="4">
        <v>0</v>
      </c>
      <c r="AM2668" s="4">
        <v>0</v>
      </c>
      <c r="AN2668" s="4">
        <v>0</v>
      </c>
      <c r="AO2668" s="4">
        <v>-149615</v>
      </c>
      <c r="AP2668" s="4">
        <v>-149615</v>
      </c>
      <c r="AQ2668" s="4">
        <v>0</v>
      </c>
      <c r="AR2668" s="4">
        <v>1025335</v>
      </c>
      <c r="AS2668" s="1" t="s">
        <v>52</v>
      </c>
      <c r="AT2668" s="9">
        <f t="shared" si="1218"/>
        <v>43463</v>
      </c>
      <c r="AU2668" s="9">
        <f t="shared" si="1219"/>
        <v>43435</v>
      </c>
      <c r="AV2668" s="9">
        <v>44798</v>
      </c>
      <c r="AW2668" s="11">
        <f t="shared" si="1220"/>
        <v>3.6575342465753424</v>
      </c>
      <c r="AX2668">
        <v>10</v>
      </c>
      <c r="AY2668" s="12">
        <v>0.05</v>
      </c>
      <c r="AZ2668">
        <f t="shared" si="1221"/>
        <v>9.5000000000000001E-2</v>
      </c>
      <c r="BA2668" s="13">
        <f t="shared" si="1222"/>
        <v>1174950</v>
      </c>
      <c r="BB2668" s="17" t="s">
        <v>2189</v>
      </c>
      <c r="BC2668">
        <f>MATCH(BB2668,MONTHLY_INDEX!$A:$A,0)</f>
        <v>798</v>
      </c>
      <c r="BD2668">
        <f>MATCH(AU2668,MONTHLY_INDEX!$1:$1,0)</f>
        <v>84</v>
      </c>
      <c r="BE2668">
        <f>INDEX(MONTHLY_INDEX!$1:$1048576,Final!BC2668,Final!BD2668)</f>
        <v>96</v>
      </c>
      <c r="BF2668">
        <f>MATCH($BF$1,MONTHLY_INDEX!$1:$1,0)</f>
        <v>127</v>
      </c>
      <c r="BG2668">
        <f>INDEX(MONTHLY_INDEX!$1:$1048576,Final!BC2668,Final!BF2668)</f>
        <v>95.3</v>
      </c>
      <c r="BH2668" s="23">
        <f t="shared" si="1234"/>
        <v>-7.2916666666666963E-3</v>
      </c>
      <c r="BI2668" s="14">
        <f t="shared" si="1235"/>
        <v>1166382.65625</v>
      </c>
      <c r="BJ2668" s="14">
        <f t="shared" si="1236"/>
        <v>405278.02843535959</v>
      </c>
      <c r="BK2668" s="15">
        <f t="shared" si="1226"/>
        <v>761104.62781464041</v>
      </c>
      <c r="BL2668" s="52">
        <v>0</v>
      </c>
      <c r="BM2668" s="15">
        <f t="shared" si="1237"/>
        <v>761104.62781464041</v>
      </c>
    </row>
    <row r="2669" spans="1:65">
      <c r="A2669" s="8">
        <v>2667</v>
      </c>
      <c r="B2669" s="1" t="s">
        <v>44</v>
      </c>
      <c r="C2669" s="1">
        <v>1500</v>
      </c>
      <c r="D2669" s="1" t="s">
        <v>60</v>
      </c>
      <c r="E2669" s="1">
        <v>150000105</v>
      </c>
      <c r="F2669" s="1" t="s">
        <v>60</v>
      </c>
      <c r="G2669" s="1" t="s">
        <v>100</v>
      </c>
      <c r="H2669" s="1">
        <v>12</v>
      </c>
      <c r="I2669" s="1" t="s">
        <v>216</v>
      </c>
      <c r="J2669" s="1" t="s">
        <v>49</v>
      </c>
      <c r="K2669" s="1">
        <v>17406001</v>
      </c>
      <c r="L2669" s="1" t="s">
        <v>50</v>
      </c>
      <c r="M2669" s="1" t="s">
        <v>51</v>
      </c>
      <c r="N2669" s="1" t="s">
        <v>64</v>
      </c>
      <c r="O2669" s="1" t="s">
        <v>65</v>
      </c>
      <c r="P2669" s="1" t="s">
        <v>66</v>
      </c>
      <c r="Q2669" s="1" t="s">
        <v>67</v>
      </c>
      <c r="R2669" s="1" t="s">
        <v>87</v>
      </c>
      <c r="S2669" s="1" t="s">
        <v>88</v>
      </c>
      <c r="T2669" s="2">
        <v>43463</v>
      </c>
      <c r="U2669" s="2">
        <v>43463</v>
      </c>
      <c r="V2669" s="1" t="s">
        <v>52</v>
      </c>
      <c r="W2669" s="3">
        <v>1</v>
      </c>
      <c r="X2669" s="1" t="s">
        <v>53</v>
      </c>
      <c r="Y2669" s="4">
        <v>582750</v>
      </c>
      <c r="Z2669" s="4">
        <v>-68138</v>
      </c>
      <c r="AA2669" s="4">
        <v>0</v>
      </c>
      <c r="AB2669" s="4">
        <v>0</v>
      </c>
      <c r="AC2669" s="4">
        <v>0</v>
      </c>
      <c r="AD2669" s="4">
        <v>582750</v>
      </c>
      <c r="AE2669" s="5">
        <v>1555</v>
      </c>
      <c r="AF2669" s="1" t="s">
        <v>70</v>
      </c>
      <c r="AG2669" s="1" t="s">
        <v>71</v>
      </c>
      <c r="AH2669" s="1" t="s">
        <v>89</v>
      </c>
      <c r="AI2669" s="1" t="s">
        <v>57</v>
      </c>
      <c r="AJ2669" s="5">
        <v>10950</v>
      </c>
      <c r="AK2669" s="4">
        <v>-6067</v>
      </c>
      <c r="AL2669" s="4">
        <v>0</v>
      </c>
      <c r="AM2669" s="4">
        <v>0</v>
      </c>
      <c r="AN2669" s="4">
        <v>0</v>
      </c>
      <c r="AO2669" s="4">
        <v>-74205</v>
      </c>
      <c r="AP2669" s="4">
        <v>-74205</v>
      </c>
      <c r="AQ2669" s="4">
        <v>0</v>
      </c>
      <c r="AR2669" s="4">
        <v>508545</v>
      </c>
      <c r="AS2669" s="1" t="s">
        <v>52</v>
      </c>
      <c r="AT2669" s="9">
        <f t="shared" si="1218"/>
        <v>43463</v>
      </c>
      <c r="AU2669" s="9">
        <f t="shared" si="1219"/>
        <v>43435</v>
      </c>
      <c r="AV2669" s="9">
        <v>44798</v>
      </c>
      <c r="AW2669" s="11">
        <f t="shared" si="1220"/>
        <v>3.6575342465753424</v>
      </c>
      <c r="AX2669">
        <v>10</v>
      </c>
      <c r="AY2669" s="12">
        <v>0.05</v>
      </c>
      <c r="AZ2669">
        <f t="shared" si="1221"/>
        <v>9.5000000000000001E-2</v>
      </c>
      <c r="BA2669" s="13">
        <f t="shared" si="1222"/>
        <v>582750</v>
      </c>
      <c r="BB2669" s="17" t="s">
        <v>1973</v>
      </c>
      <c r="BC2669">
        <f>MATCH(BB2669,MONTHLY_INDEX!$A:$A,0)</f>
        <v>690</v>
      </c>
      <c r="BD2669">
        <f>MATCH(AU2669,MONTHLY_INDEX!$1:$1,0)</f>
        <v>84</v>
      </c>
      <c r="BE2669">
        <f>INDEX(MONTHLY_INDEX!$1:$1048576,Final!BC2669,Final!BD2669)</f>
        <v>111.5</v>
      </c>
      <c r="BF2669">
        <f>MATCH($BF$1,MONTHLY_INDEX!$1:$1,0)</f>
        <v>127</v>
      </c>
      <c r="BG2669">
        <f>INDEX(MONTHLY_INDEX!$1:$1048576,Final!BC2669,Final!BF2669)</f>
        <v>145.69999999999999</v>
      </c>
      <c r="BH2669" s="23">
        <f t="shared" si="1234"/>
        <v>0.30672645739910304</v>
      </c>
      <c r="BI2669" s="14">
        <f t="shared" si="1235"/>
        <v>761494.84304932738</v>
      </c>
      <c r="BJ2669" s="14">
        <f t="shared" si="1236"/>
        <v>264593.37936912588</v>
      </c>
      <c r="BK2669" s="15">
        <f t="shared" si="1226"/>
        <v>496901.4636802015</v>
      </c>
      <c r="BL2669" s="52">
        <v>0</v>
      </c>
      <c r="BM2669" s="15">
        <f t="shared" si="1237"/>
        <v>496901.4636802015</v>
      </c>
    </row>
    <row r="2670" spans="1:65">
      <c r="A2670" s="8">
        <v>2668</v>
      </c>
      <c r="B2670" s="1" t="s">
        <v>44</v>
      </c>
      <c r="C2670" s="1">
        <v>1500</v>
      </c>
      <c r="D2670" s="1" t="s">
        <v>60</v>
      </c>
      <c r="E2670" s="1">
        <v>150000105</v>
      </c>
      <c r="F2670" s="1" t="s">
        <v>60</v>
      </c>
      <c r="G2670" s="1" t="s">
        <v>101</v>
      </c>
      <c r="H2670" s="1">
        <v>13</v>
      </c>
      <c r="I2670" s="1" t="s">
        <v>216</v>
      </c>
      <c r="J2670" s="1" t="s">
        <v>49</v>
      </c>
      <c r="K2670" s="1">
        <v>17406001</v>
      </c>
      <c r="L2670" s="1" t="s">
        <v>50</v>
      </c>
      <c r="M2670" s="1" t="s">
        <v>51</v>
      </c>
      <c r="N2670" s="1" t="s">
        <v>64</v>
      </c>
      <c r="O2670" s="1" t="s">
        <v>65</v>
      </c>
      <c r="P2670" s="1" t="s">
        <v>66</v>
      </c>
      <c r="Q2670" s="1" t="s">
        <v>67</v>
      </c>
      <c r="R2670" s="1" t="s">
        <v>87</v>
      </c>
      <c r="S2670" s="1" t="s">
        <v>88</v>
      </c>
      <c r="T2670" s="2">
        <v>43463</v>
      </c>
      <c r="U2670" s="2">
        <v>43463</v>
      </c>
      <c r="V2670" s="1" t="s">
        <v>52</v>
      </c>
      <c r="W2670" s="3">
        <v>1</v>
      </c>
      <c r="X2670" s="1" t="s">
        <v>53</v>
      </c>
      <c r="Y2670" s="4">
        <v>9976171</v>
      </c>
      <c r="Z2670" s="4">
        <v>-1166479</v>
      </c>
      <c r="AA2670" s="4">
        <v>0</v>
      </c>
      <c r="AB2670" s="4">
        <v>0</v>
      </c>
      <c r="AC2670" s="4">
        <v>0</v>
      </c>
      <c r="AD2670" s="4">
        <v>9976171</v>
      </c>
      <c r="AE2670" s="5">
        <v>1555</v>
      </c>
      <c r="AF2670" s="1" t="s">
        <v>70</v>
      </c>
      <c r="AG2670" s="1" t="s">
        <v>71</v>
      </c>
      <c r="AH2670" s="1" t="s">
        <v>89</v>
      </c>
      <c r="AI2670" s="1" t="s">
        <v>57</v>
      </c>
      <c r="AJ2670" s="5">
        <v>10950</v>
      </c>
      <c r="AK2670" s="4">
        <v>-103865</v>
      </c>
      <c r="AL2670" s="4">
        <v>0</v>
      </c>
      <c r="AM2670" s="4">
        <v>0</v>
      </c>
      <c r="AN2670" s="4">
        <v>0</v>
      </c>
      <c r="AO2670" s="4">
        <v>-1270344</v>
      </c>
      <c r="AP2670" s="4">
        <v>-1270344</v>
      </c>
      <c r="AQ2670" s="4">
        <v>0</v>
      </c>
      <c r="AR2670" s="4">
        <v>8705827</v>
      </c>
      <c r="AS2670" s="1" t="s">
        <v>52</v>
      </c>
      <c r="AT2670" s="9">
        <f t="shared" si="1218"/>
        <v>43463</v>
      </c>
      <c r="AU2670" s="9">
        <f t="shared" si="1219"/>
        <v>43435</v>
      </c>
      <c r="AV2670" s="9">
        <v>44798</v>
      </c>
      <c r="AW2670" s="11">
        <f t="shared" si="1220"/>
        <v>3.6575342465753424</v>
      </c>
      <c r="AX2670">
        <v>25</v>
      </c>
      <c r="AY2670" s="12">
        <v>0.05</v>
      </c>
      <c r="AZ2670">
        <f t="shared" si="1221"/>
        <v>3.7999999999999999E-2</v>
      </c>
      <c r="BA2670" s="13">
        <f t="shared" si="1222"/>
        <v>9976171</v>
      </c>
      <c r="BB2670" s="17" t="s">
        <v>2189</v>
      </c>
      <c r="BC2670">
        <f>MATCH(BB2670,MONTHLY_INDEX!$A:$A,0)</f>
        <v>798</v>
      </c>
      <c r="BD2670">
        <f>MATCH(AU2670,MONTHLY_INDEX!$1:$1,0)</f>
        <v>84</v>
      </c>
      <c r="BE2670">
        <f>INDEX(MONTHLY_INDEX!$1:$1048576,Final!BC2670,Final!BD2670)</f>
        <v>96</v>
      </c>
      <c r="BF2670">
        <f>MATCH($BF$1,MONTHLY_INDEX!$1:$1,0)</f>
        <v>127</v>
      </c>
      <c r="BG2670">
        <f>INDEX(MONTHLY_INDEX!$1:$1048576,Final!BC2670,Final!BF2670)</f>
        <v>95.3</v>
      </c>
      <c r="BH2670" s="23">
        <f t="shared" si="1234"/>
        <v>-7.2916666666666963E-3</v>
      </c>
      <c r="BI2670" s="14">
        <f t="shared" si="1235"/>
        <v>9903428.0864583328</v>
      </c>
      <c r="BJ2670" s="14">
        <f t="shared" si="1236"/>
        <v>1376440.8406192637</v>
      </c>
      <c r="BK2670" s="15">
        <f t="shared" si="1226"/>
        <v>8526987.2458390687</v>
      </c>
      <c r="BL2670" s="52">
        <v>0</v>
      </c>
      <c r="BM2670" s="15">
        <f t="shared" si="1237"/>
        <v>8526987.2458390687</v>
      </c>
    </row>
    <row r="2671" spans="1:65">
      <c r="A2671" s="8">
        <v>2669</v>
      </c>
      <c r="B2671" s="1" t="s">
        <v>44</v>
      </c>
      <c r="C2671" s="1">
        <v>1500</v>
      </c>
      <c r="D2671" s="1" t="s">
        <v>60</v>
      </c>
      <c r="E2671" s="1">
        <v>150000105</v>
      </c>
      <c r="F2671" s="1" t="s">
        <v>60</v>
      </c>
      <c r="G2671" s="1" t="s">
        <v>102</v>
      </c>
      <c r="H2671" s="1">
        <v>14</v>
      </c>
      <c r="I2671" s="1" t="s">
        <v>216</v>
      </c>
      <c r="J2671" s="1" t="s">
        <v>49</v>
      </c>
      <c r="K2671" s="1">
        <v>17406001</v>
      </c>
      <c r="L2671" s="1" t="s">
        <v>50</v>
      </c>
      <c r="M2671" s="1" t="s">
        <v>51</v>
      </c>
      <c r="N2671" s="1" t="s">
        <v>64</v>
      </c>
      <c r="O2671" s="1" t="s">
        <v>65</v>
      </c>
      <c r="P2671" s="1" t="s">
        <v>66</v>
      </c>
      <c r="Q2671" s="1" t="s">
        <v>67</v>
      </c>
      <c r="R2671" s="1" t="s">
        <v>87</v>
      </c>
      <c r="S2671" s="1" t="s">
        <v>88</v>
      </c>
      <c r="T2671" s="2">
        <v>43463</v>
      </c>
      <c r="U2671" s="2">
        <v>43463</v>
      </c>
      <c r="V2671" s="1" t="s">
        <v>52</v>
      </c>
      <c r="W2671" s="3">
        <v>1</v>
      </c>
      <c r="X2671" s="1" t="s">
        <v>53</v>
      </c>
      <c r="Y2671" s="4">
        <v>21103901</v>
      </c>
      <c r="Z2671" s="4">
        <v>-2467607</v>
      </c>
      <c r="AA2671" s="4">
        <v>0</v>
      </c>
      <c r="AB2671" s="4">
        <v>0</v>
      </c>
      <c r="AC2671" s="4">
        <v>0</v>
      </c>
      <c r="AD2671" s="4">
        <v>21103901</v>
      </c>
      <c r="AE2671" s="5">
        <v>1555</v>
      </c>
      <c r="AF2671" s="1" t="s">
        <v>70</v>
      </c>
      <c r="AG2671" s="1" t="s">
        <v>71</v>
      </c>
      <c r="AH2671" s="1" t="s">
        <v>89</v>
      </c>
      <c r="AI2671" s="1" t="s">
        <v>57</v>
      </c>
      <c r="AJ2671" s="5">
        <v>10950</v>
      </c>
      <c r="AK2671" s="4">
        <v>-219719</v>
      </c>
      <c r="AL2671" s="4">
        <v>0</v>
      </c>
      <c r="AM2671" s="4">
        <v>0</v>
      </c>
      <c r="AN2671" s="4">
        <v>0</v>
      </c>
      <c r="AO2671" s="4">
        <v>-2687326</v>
      </c>
      <c r="AP2671" s="4">
        <v>-2687326</v>
      </c>
      <c r="AQ2671" s="4">
        <v>0</v>
      </c>
      <c r="AR2671" s="4">
        <v>18416575</v>
      </c>
      <c r="AS2671" s="1" t="s">
        <v>52</v>
      </c>
      <c r="AT2671" s="9">
        <f t="shared" si="1218"/>
        <v>43463</v>
      </c>
      <c r="AU2671" s="9">
        <f t="shared" si="1219"/>
        <v>43435</v>
      </c>
      <c r="AV2671" s="9">
        <v>44798</v>
      </c>
      <c r="AW2671" s="11">
        <f t="shared" si="1220"/>
        <v>3.6575342465753424</v>
      </c>
      <c r="AX2671">
        <v>25</v>
      </c>
      <c r="AY2671" s="12">
        <v>0.05</v>
      </c>
      <c r="AZ2671">
        <f t="shared" si="1221"/>
        <v>3.7999999999999999E-2</v>
      </c>
      <c r="BA2671" s="13">
        <f t="shared" si="1222"/>
        <v>21103901</v>
      </c>
      <c r="BB2671" s="17" t="s">
        <v>2189</v>
      </c>
      <c r="BC2671">
        <f>MATCH(BB2671,MONTHLY_INDEX!$A:$A,0)</f>
        <v>798</v>
      </c>
      <c r="BD2671">
        <f>MATCH(AU2671,MONTHLY_INDEX!$1:$1,0)</f>
        <v>84</v>
      </c>
      <c r="BE2671">
        <f>INDEX(MONTHLY_INDEX!$1:$1048576,Final!BC2671,Final!BD2671)</f>
        <v>96</v>
      </c>
      <c r="BF2671">
        <f>MATCH($BF$1,MONTHLY_INDEX!$1:$1,0)</f>
        <v>127</v>
      </c>
      <c r="BG2671">
        <f>INDEX(MONTHLY_INDEX!$1:$1048576,Final!BC2671,Final!BF2671)</f>
        <v>95.3</v>
      </c>
      <c r="BH2671" s="23">
        <f t="shared" si="1234"/>
        <v>-7.2916666666666963E-3</v>
      </c>
      <c r="BI2671" s="14">
        <f t="shared" si="1235"/>
        <v>20950018.388541665</v>
      </c>
      <c r="BJ2671" s="14">
        <f t="shared" si="1236"/>
        <v>2911765.5694540236</v>
      </c>
      <c r="BK2671" s="15">
        <f t="shared" si="1226"/>
        <v>18038252.819087639</v>
      </c>
      <c r="BL2671" s="52">
        <v>0</v>
      </c>
      <c r="BM2671" s="15">
        <f t="shared" si="1237"/>
        <v>18038252.819087639</v>
      </c>
    </row>
    <row r="2672" spans="1:65">
      <c r="A2672" s="8">
        <v>2670</v>
      </c>
      <c r="B2672" s="1" t="s">
        <v>44</v>
      </c>
      <c r="C2672" s="1">
        <v>1500</v>
      </c>
      <c r="D2672" s="1" t="s">
        <v>60</v>
      </c>
      <c r="E2672" s="1">
        <v>150000105</v>
      </c>
      <c r="F2672" s="1" t="s">
        <v>60</v>
      </c>
      <c r="G2672" s="1" t="s">
        <v>103</v>
      </c>
      <c r="H2672" s="1">
        <v>15</v>
      </c>
      <c r="I2672" s="1" t="s">
        <v>216</v>
      </c>
      <c r="J2672" s="1" t="s">
        <v>49</v>
      </c>
      <c r="K2672" s="1">
        <v>17406001</v>
      </c>
      <c r="L2672" s="1" t="s">
        <v>50</v>
      </c>
      <c r="M2672" s="1" t="s">
        <v>51</v>
      </c>
      <c r="N2672" s="1" t="s">
        <v>64</v>
      </c>
      <c r="O2672" s="1" t="s">
        <v>65</v>
      </c>
      <c r="P2672" s="1" t="s">
        <v>66</v>
      </c>
      <c r="Q2672" s="1" t="s">
        <v>67</v>
      </c>
      <c r="R2672" s="1" t="s">
        <v>87</v>
      </c>
      <c r="S2672" s="1" t="s">
        <v>88</v>
      </c>
      <c r="T2672" s="2">
        <v>43463</v>
      </c>
      <c r="U2672" s="2">
        <v>43463</v>
      </c>
      <c r="V2672" s="1" t="s">
        <v>52</v>
      </c>
      <c r="W2672" s="3">
        <v>1</v>
      </c>
      <c r="X2672" s="1" t="s">
        <v>53</v>
      </c>
      <c r="Y2672" s="4">
        <v>580650</v>
      </c>
      <c r="Z2672" s="4">
        <v>-67893</v>
      </c>
      <c r="AA2672" s="4">
        <v>0</v>
      </c>
      <c r="AB2672" s="4">
        <v>0</v>
      </c>
      <c r="AC2672" s="4">
        <v>0</v>
      </c>
      <c r="AD2672" s="4">
        <v>580650</v>
      </c>
      <c r="AE2672" s="5">
        <v>1555</v>
      </c>
      <c r="AF2672" s="1" t="s">
        <v>70</v>
      </c>
      <c r="AG2672" s="1" t="s">
        <v>71</v>
      </c>
      <c r="AH2672" s="1" t="s">
        <v>89</v>
      </c>
      <c r="AI2672" s="1" t="s">
        <v>57</v>
      </c>
      <c r="AJ2672" s="5">
        <v>10950</v>
      </c>
      <c r="AK2672" s="4">
        <v>-6045</v>
      </c>
      <c r="AL2672" s="4">
        <v>0</v>
      </c>
      <c r="AM2672" s="4">
        <v>0</v>
      </c>
      <c r="AN2672" s="4">
        <v>0</v>
      </c>
      <c r="AO2672" s="4">
        <v>-73938</v>
      </c>
      <c r="AP2672" s="4">
        <v>-73938</v>
      </c>
      <c r="AQ2672" s="4">
        <v>0</v>
      </c>
      <c r="AR2672" s="4">
        <v>506712</v>
      </c>
      <c r="AS2672" s="1" t="s">
        <v>52</v>
      </c>
      <c r="AT2672" s="9">
        <f t="shared" si="1218"/>
        <v>43463</v>
      </c>
      <c r="AU2672" s="9">
        <f t="shared" si="1219"/>
        <v>43435</v>
      </c>
      <c r="AV2672" s="9">
        <v>44798</v>
      </c>
      <c r="AW2672" s="11">
        <f t="shared" si="1220"/>
        <v>3.6575342465753424</v>
      </c>
      <c r="AX2672">
        <v>10</v>
      </c>
      <c r="AY2672" s="12">
        <v>0.05</v>
      </c>
      <c r="AZ2672">
        <f t="shared" si="1221"/>
        <v>9.5000000000000001E-2</v>
      </c>
      <c r="BA2672" s="13">
        <f t="shared" si="1222"/>
        <v>580650</v>
      </c>
      <c r="BB2672" s="17" t="s">
        <v>1941</v>
      </c>
      <c r="BC2672">
        <f>MATCH(BB2672,MONTHLY_INDEX!$A:$A,0)</f>
        <v>674</v>
      </c>
      <c r="BD2672">
        <f>MATCH(AU2672,MONTHLY_INDEX!$1:$1,0)</f>
        <v>84</v>
      </c>
      <c r="BE2672">
        <f>INDEX(MONTHLY_INDEX!$1:$1048576,Final!BC2672,Final!BD2672)</f>
        <v>106.1</v>
      </c>
      <c r="BF2672">
        <f>MATCH($BF$1,MONTHLY_INDEX!$1:$1,0)</f>
        <v>127</v>
      </c>
      <c r="BG2672">
        <f>INDEX(MONTHLY_INDEX!$1:$1048576,Final!BC2672,Final!BF2672)</f>
        <v>122.8</v>
      </c>
      <c r="BH2672" s="23">
        <f t="shared" si="1234"/>
        <v>0.15739868049010372</v>
      </c>
      <c r="BI2672" s="14">
        <f t="shared" si="1235"/>
        <v>672043.54382657877</v>
      </c>
      <c r="BJ2672" s="14">
        <f t="shared" si="1236"/>
        <v>233512.11628987905</v>
      </c>
      <c r="BK2672" s="15">
        <f t="shared" si="1226"/>
        <v>438531.42753669969</v>
      </c>
      <c r="BL2672" s="52">
        <v>0</v>
      </c>
      <c r="BM2672" s="15">
        <f t="shared" si="1237"/>
        <v>438531.42753669969</v>
      </c>
    </row>
    <row r="2673" spans="1:65">
      <c r="A2673" s="8">
        <v>2671</v>
      </c>
      <c r="B2673" s="1" t="s">
        <v>44</v>
      </c>
      <c r="C2673" s="1">
        <v>1500</v>
      </c>
      <c r="D2673" s="1" t="s">
        <v>60</v>
      </c>
      <c r="E2673" s="1">
        <v>150000105</v>
      </c>
      <c r="F2673" s="1" t="s">
        <v>60</v>
      </c>
      <c r="G2673" s="1" t="s">
        <v>104</v>
      </c>
      <c r="H2673" s="1">
        <v>16</v>
      </c>
      <c r="I2673" s="1" t="s">
        <v>216</v>
      </c>
      <c r="J2673" s="1" t="s">
        <v>49</v>
      </c>
      <c r="K2673" s="1">
        <v>17406001</v>
      </c>
      <c r="L2673" s="1" t="s">
        <v>50</v>
      </c>
      <c r="M2673" s="1" t="s">
        <v>51</v>
      </c>
      <c r="N2673" s="1" t="s">
        <v>64</v>
      </c>
      <c r="O2673" s="1" t="s">
        <v>65</v>
      </c>
      <c r="P2673" s="1" t="s">
        <v>66</v>
      </c>
      <c r="Q2673" s="1" t="s">
        <v>67</v>
      </c>
      <c r="R2673" s="1" t="s">
        <v>87</v>
      </c>
      <c r="S2673" s="1" t="s">
        <v>88</v>
      </c>
      <c r="T2673" s="2">
        <v>43463</v>
      </c>
      <c r="U2673" s="2">
        <v>43463</v>
      </c>
      <c r="V2673" s="1" t="s">
        <v>52</v>
      </c>
      <c r="W2673" s="3">
        <v>1</v>
      </c>
      <c r="X2673" s="1" t="s">
        <v>53</v>
      </c>
      <c r="Y2673" s="4">
        <v>175035</v>
      </c>
      <c r="Z2673" s="4">
        <v>-20465</v>
      </c>
      <c r="AA2673" s="4">
        <v>0</v>
      </c>
      <c r="AB2673" s="4">
        <v>0</v>
      </c>
      <c r="AC2673" s="4">
        <v>0</v>
      </c>
      <c r="AD2673" s="4">
        <v>175035</v>
      </c>
      <c r="AE2673" s="5">
        <v>1555</v>
      </c>
      <c r="AF2673" s="1" t="s">
        <v>70</v>
      </c>
      <c r="AG2673" s="1" t="s">
        <v>71</v>
      </c>
      <c r="AH2673" s="1" t="s">
        <v>89</v>
      </c>
      <c r="AI2673" s="1" t="s">
        <v>57</v>
      </c>
      <c r="AJ2673" s="5">
        <v>10950</v>
      </c>
      <c r="AK2673" s="4">
        <v>-1822</v>
      </c>
      <c r="AL2673" s="4">
        <v>0</v>
      </c>
      <c r="AM2673" s="4">
        <v>0</v>
      </c>
      <c r="AN2673" s="4">
        <v>0</v>
      </c>
      <c r="AO2673" s="4">
        <v>-22287</v>
      </c>
      <c r="AP2673" s="4">
        <v>-22287</v>
      </c>
      <c r="AQ2673" s="4">
        <v>0</v>
      </c>
      <c r="AR2673" s="4">
        <v>152748</v>
      </c>
      <c r="AS2673" s="1" t="s">
        <v>52</v>
      </c>
      <c r="AT2673" s="9">
        <f t="shared" si="1218"/>
        <v>43463</v>
      </c>
      <c r="AU2673" s="9">
        <f t="shared" si="1219"/>
        <v>43435</v>
      </c>
      <c r="AV2673" s="9">
        <v>44798</v>
      </c>
      <c r="AW2673" s="11">
        <f t="shared" si="1220"/>
        <v>3.6575342465753424</v>
      </c>
      <c r="AX2673">
        <v>10</v>
      </c>
      <c r="AY2673" s="12">
        <v>0.05</v>
      </c>
      <c r="AZ2673">
        <f t="shared" si="1221"/>
        <v>9.5000000000000001E-2</v>
      </c>
      <c r="BA2673" s="13">
        <f t="shared" si="1222"/>
        <v>175035</v>
      </c>
      <c r="BB2673" s="17" t="s">
        <v>1877</v>
      </c>
      <c r="BC2673">
        <f>MATCH(BB2673,MONTHLY_INDEX!$A:$A,0)</f>
        <v>642</v>
      </c>
      <c r="BD2673">
        <f>MATCH(AU2673,MONTHLY_INDEX!$1:$1,0)</f>
        <v>84</v>
      </c>
      <c r="BE2673">
        <f>INDEX(MONTHLY_INDEX!$1:$1048576,Final!BC2673,Final!BD2673)</f>
        <v>79.3</v>
      </c>
      <c r="BF2673">
        <f>MATCH($BF$1,MONTHLY_INDEX!$1:$1,0)</f>
        <v>127</v>
      </c>
      <c r="BG2673">
        <f>INDEX(MONTHLY_INDEX!$1:$1048576,Final!BC2673,Final!BF2673)</f>
        <v>94</v>
      </c>
      <c r="BH2673" s="23">
        <f t="shared" si="1234"/>
        <v>0.18537200504413623</v>
      </c>
      <c r="BI2673" s="14">
        <f t="shared" si="1235"/>
        <v>207481.5889029004</v>
      </c>
      <c r="BJ2673" s="14">
        <f t="shared" si="1236"/>
        <v>72092.746609891343</v>
      </c>
      <c r="BK2673" s="15">
        <f t="shared" si="1226"/>
        <v>135388.84229300905</v>
      </c>
      <c r="BL2673" s="52">
        <v>0</v>
      </c>
      <c r="BM2673" s="15">
        <f t="shared" si="1237"/>
        <v>135388.84229300905</v>
      </c>
    </row>
    <row r="2674" spans="1:65">
      <c r="A2674" s="8">
        <v>2672</v>
      </c>
      <c r="B2674" s="1" t="s">
        <v>44</v>
      </c>
      <c r="C2674" s="1">
        <v>1500</v>
      </c>
      <c r="D2674" s="1" t="s">
        <v>60</v>
      </c>
      <c r="E2674" s="1">
        <v>150000105</v>
      </c>
      <c r="F2674" s="1" t="s">
        <v>60</v>
      </c>
      <c r="G2674" s="1" t="s">
        <v>105</v>
      </c>
      <c r="H2674" s="1">
        <v>17</v>
      </c>
      <c r="I2674" s="1" t="s">
        <v>216</v>
      </c>
      <c r="J2674" s="1" t="s">
        <v>49</v>
      </c>
      <c r="K2674" s="1">
        <v>17406001</v>
      </c>
      <c r="L2674" s="1" t="s">
        <v>50</v>
      </c>
      <c r="M2674" s="1" t="s">
        <v>51</v>
      </c>
      <c r="N2674" s="1" t="s">
        <v>64</v>
      </c>
      <c r="O2674" s="1" t="s">
        <v>65</v>
      </c>
      <c r="P2674" s="1" t="s">
        <v>66</v>
      </c>
      <c r="Q2674" s="1" t="s">
        <v>67</v>
      </c>
      <c r="R2674" s="1" t="s">
        <v>87</v>
      </c>
      <c r="S2674" s="1" t="s">
        <v>88</v>
      </c>
      <c r="T2674" s="2">
        <v>43463</v>
      </c>
      <c r="U2674" s="2">
        <v>43463</v>
      </c>
      <c r="V2674" s="1" t="s">
        <v>52</v>
      </c>
      <c r="W2674" s="3">
        <v>1</v>
      </c>
      <c r="X2674" s="1" t="s">
        <v>53</v>
      </c>
      <c r="Y2674" s="4">
        <v>132796</v>
      </c>
      <c r="Z2674" s="4">
        <v>-15525</v>
      </c>
      <c r="AA2674" s="4">
        <v>0</v>
      </c>
      <c r="AB2674" s="4">
        <v>0</v>
      </c>
      <c r="AC2674" s="4">
        <v>0</v>
      </c>
      <c r="AD2674" s="4">
        <v>132796</v>
      </c>
      <c r="AE2674" s="5">
        <v>1555</v>
      </c>
      <c r="AF2674" s="1" t="s">
        <v>70</v>
      </c>
      <c r="AG2674" s="1" t="s">
        <v>71</v>
      </c>
      <c r="AH2674" s="1" t="s">
        <v>89</v>
      </c>
      <c r="AI2674" s="1" t="s">
        <v>57</v>
      </c>
      <c r="AJ2674" s="5">
        <v>10950</v>
      </c>
      <c r="AK2674" s="4">
        <v>-1383</v>
      </c>
      <c r="AL2674" s="4">
        <v>0</v>
      </c>
      <c r="AM2674" s="4">
        <v>0</v>
      </c>
      <c r="AN2674" s="4">
        <v>0</v>
      </c>
      <c r="AO2674" s="4">
        <v>-16908</v>
      </c>
      <c r="AP2674" s="4">
        <v>-16908</v>
      </c>
      <c r="AQ2674" s="4">
        <v>0</v>
      </c>
      <c r="AR2674" s="4">
        <v>115888</v>
      </c>
      <c r="AS2674" s="1" t="s">
        <v>52</v>
      </c>
      <c r="AT2674" s="9">
        <f t="shared" si="1218"/>
        <v>43463</v>
      </c>
      <c r="AU2674" s="9">
        <f t="shared" si="1219"/>
        <v>43435</v>
      </c>
      <c r="AV2674" s="9">
        <v>44798</v>
      </c>
      <c r="AW2674" s="11">
        <f t="shared" si="1220"/>
        <v>3.6575342465753424</v>
      </c>
      <c r="AX2674">
        <v>10</v>
      </c>
      <c r="AY2674" s="12">
        <v>0.05</v>
      </c>
      <c r="AZ2674">
        <f t="shared" si="1221"/>
        <v>9.5000000000000001E-2</v>
      </c>
      <c r="BA2674" s="13">
        <f t="shared" si="1222"/>
        <v>132796</v>
      </c>
      <c r="BB2674" s="17" t="s">
        <v>2189</v>
      </c>
      <c r="BC2674">
        <f>MATCH(BB2674,MONTHLY_INDEX!$A:$A,0)</f>
        <v>798</v>
      </c>
      <c r="BD2674">
        <f>MATCH(AU2674,MONTHLY_INDEX!$1:$1,0)</f>
        <v>84</v>
      </c>
      <c r="BE2674">
        <f>INDEX(MONTHLY_INDEX!$1:$1048576,Final!BC2674,Final!BD2674)</f>
        <v>96</v>
      </c>
      <c r="BF2674">
        <f>MATCH($BF$1,MONTHLY_INDEX!$1:$1,0)</f>
        <v>127</v>
      </c>
      <c r="BG2674">
        <f>INDEX(MONTHLY_INDEX!$1:$1048576,Final!BC2674,Final!BF2674)</f>
        <v>95.3</v>
      </c>
      <c r="BH2674" s="23">
        <f t="shared" si="1234"/>
        <v>-7.2916666666666963E-3</v>
      </c>
      <c r="BI2674" s="14">
        <f t="shared" si="1235"/>
        <v>131827.69583333333</v>
      </c>
      <c r="BJ2674" s="14">
        <f t="shared" si="1236"/>
        <v>45805.609654965752</v>
      </c>
      <c r="BK2674" s="15">
        <f t="shared" si="1226"/>
        <v>86022.086178367579</v>
      </c>
      <c r="BL2674" s="52">
        <v>0</v>
      </c>
      <c r="BM2674" s="15">
        <f t="shared" si="1237"/>
        <v>86022.086178367579</v>
      </c>
    </row>
    <row r="2675" spans="1:65">
      <c r="A2675" s="8">
        <v>2673</v>
      </c>
      <c r="B2675" s="1" t="s">
        <v>44</v>
      </c>
      <c r="C2675" s="1">
        <v>1500</v>
      </c>
      <c r="D2675" s="1" t="s">
        <v>60</v>
      </c>
      <c r="E2675" s="1">
        <v>150000105</v>
      </c>
      <c r="F2675" s="1" t="s">
        <v>60</v>
      </c>
      <c r="G2675" s="1" t="s">
        <v>106</v>
      </c>
      <c r="H2675" s="1">
        <v>18</v>
      </c>
      <c r="I2675" s="1" t="s">
        <v>216</v>
      </c>
      <c r="J2675" s="1" t="s">
        <v>49</v>
      </c>
      <c r="K2675" s="1">
        <v>17406001</v>
      </c>
      <c r="L2675" s="1" t="s">
        <v>50</v>
      </c>
      <c r="M2675" s="1" t="s">
        <v>51</v>
      </c>
      <c r="N2675" s="1" t="s">
        <v>64</v>
      </c>
      <c r="O2675" s="1" t="s">
        <v>65</v>
      </c>
      <c r="P2675" s="1" t="s">
        <v>66</v>
      </c>
      <c r="Q2675" s="1" t="s">
        <v>67</v>
      </c>
      <c r="R2675" s="1" t="s">
        <v>87</v>
      </c>
      <c r="S2675" s="1" t="s">
        <v>88</v>
      </c>
      <c r="T2675" s="2">
        <v>43463</v>
      </c>
      <c r="U2675" s="2">
        <v>43463</v>
      </c>
      <c r="V2675" s="1" t="s">
        <v>52</v>
      </c>
      <c r="W2675" s="3">
        <v>1</v>
      </c>
      <c r="X2675" s="1" t="s">
        <v>53</v>
      </c>
      <c r="Y2675" s="4">
        <v>469552</v>
      </c>
      <c r="Z2675" s="4">
        <v>-54903</v>
      </c>
      <c r="AA2675" s="4">
        <v>0</v>
      </c>
      <c r="AB2675" s="4">
        <v>0</v>
      </c>
      <c r="AC2675" s="4">
        <v>0</v>
      </c>
      <c r="AD2675" s="4">
        <v>469552</v>
      </c>
      <c r="AE2675" s="5">
        <v>1555</v>
      </c>
      <c r="AF2675" s="1" t="s">
        <v>70</v>
      </c>
      <c r="AG2675" s="1" t="s">
        <v>71</v>
      </c>
      <c r="AH2675" s="1" t="s">
        <v>89</v>
      </c>
      <c r="AI2675" s="1" t="s">
        <v>57</v>
      </c>
      <c r="AJ2675" s="5">
        <v>10950</v>
      </c>
      <c r="AK2675" s="4">
        <v>-4889</v>
      </c>
      <c r="AL2675" s="4">
        <v>0</v>
      </c>
      <c r="AM2675" s="4">
        <v>0</v>
      </c>
      <c r="AN2675" s="4">
        <v>0</v>
      </c>
      <c r="AO2675" s="4">
        <v>-59792</v>
      </c>
      <c r="AP2675" s="4">
        <v>-59792</v>
      </c>
      <c r="AQ2675" s="4">
        <v>0</v>
      </c>
      <c r="AR2675" s="4">
        <v>409760</v>
      </c>
      <c r="AS2675" s="1" t="s">
        <v>52</v>
      </c>
      <c r="AT2675" s="9">
        <f t="shared" si="1218"/>
        <v>43463</v>
      </c>
      <c r="AU2675" s="9">
        <f t="shared" si="1219"/>
        <v>43435</v>
      </c>
      <c r="AV2675" s="9">
        <v>44798</v>
      </c>
      <c r="AW2675" s="11">
        <f t="shared" si="1220"/>
        <v>3.6575342465753424</v>
      </c>
      <c r="AX2675">
        <v>10</v>
      </c>
      <c r="AY2675" s="12">
        <v>0.05</v>
      </c>
      <c r="AZ2675">
        <f t="shared" si="1221"/>
        <v>9.5000000000000001E-2</v>
      </c>
      <c r="BA2675" s="13">
        <f t="shared" si="1222"/>
        <v>469552</v>
      </c>
      <c r="BB2675" s="17" t="s">
        <v>1871</v>
      </c>
      <c r="BC2675">
        <f>MATCH(BB2675,MONTHLY_INDEX!$A:$A,0)</f>
        <v>639</v>
      </c>
      <c r="BD2675">
        <f>MATCH(AU2675,MONTHLY_INDEX!$1:$1,0)</f>
        <v>84</v>
      </c>
      <c r="BE2675">
        <f>INDEX(MONTHLY_INDEX!$1:$1048576,Final!BC2675,Final!BD2675)</f>
        <v>111.6</v>
      </c>
      <c r="BF2675">
        <f>MATCH($BF$1,MONTHLY_INDEX!$1:$1,0)</f>
        <v>127</v>
      </c>
      <c r="BG2675">
        <f>INDEX(MONTHLY_INDEX!$1:$1048576,Final!BC2675,Final!BF2675)</f>
        <v>116.2</v>
      </c>
      <c r="BH2675" s="23">
        <f t="shared" si="1234"/>
        <v>4.1218637992831618E-2</v>
      </c>
      <c r="BI2675" s="14">
        <f t="shared" si="1235"/>
        <v>488906.29390681011</v>
      </c>
      <c r="BJ2675" s="14">
        <f t="shared" si="1236"/>
        <v>169878.19376638683</v>
      </c>
      <c r="BK2675" s="15">
        <f t="shared" si="1226"/>
        <v>319028.10014042328</v>
      </c>
      <c r="BL2675" s="52">
        <v>0</v>
      </c>
      <c r="BM2675" s="15">
        <f t="shared" si="1237"/>
        <v>319028.10014042328</v>
      </c>
    </row>
    <row r="2676" spans="1:65">
      <c r="A2676" s="8">
        <v>2674</v>
      </c>
      <c r="B2676" s="1" t="s">
        <v>44</v>
      </c>
      <c r="C2676" s="1">
        <v>1500</v>
      </c>
      <c r="D2676" s="1" t="s">
        <v>60</v>
      </c>
      <c r="E2676" s="1">
        <v>150000105</v>
      </c>
      <c r="F2676" s="1" t="s">
        <v>60</v>
      </c>
      <c r="G2676" s="1" t="s">
        <v>107</v>
      </c>
      <c r="H2676" s="1">
        <v>19</v>
      </c>
      <c r="I2676" s="1" t="s">
        <v>216</v>
      </c>
      <c r="J2676" s="1" t="s">
        <v>49</v>
      </c>
      <c r="K2676" s="1">
        <v>17406001</v>
      </c>
      <c r="L2676" s="1" t="s">
        <v>50</v>
      </c>
      <c r="M2676" s="1" t="s">
        <v>51</v>
      </c>
      <c r="N2676" s="1" t="s">
        <v>64</v>
      </c>
      <c r="O2676" s="1" t="s">
        <v>65</v>
      </c>
      <c r="P2676" s="1" t="s">
        <v>66</v>
      </c>
      <c r="Q2676" s="1" t="s">
        <v>67</v>
      </c>
      <c r="R2676" s="1" t="s">
        <v>87</v>
      </c>
      <c r="S2676" s="1" t="s">
        <v>88</v>
      </c>
      <c r="T2676" s="2">
        <v>43463</v>
      </c>
      <c r="U2676" s="2">
        <v>43463</v>
      </c>
      <c r="V2676" s="1" t="s">
        <v>52</v>
      </c>
      <c r="W2676" s="3">
        <v>1</v>
      </c>
      <c r="X2676" s="1" t="s">
        <v>53</v>
      </c>
      <c r="Y2676" s="4">
        <v>6861326</v>
      </c>
      <c r="Z2676" s="4">
        <v>-802271</v>
      </c>
      <c r="AA2676" s="4">
        <v>0</v>
      </c>
      <c r="AB2676" s="4">
        <v>0</v>
      </c>
      <c r="AC2676" s="4">
        <v>0</v>
      </c>
      <c r="AD2676" s="4">
        <v>6861326</v>
      </c>
      <c r="AE2676" s="5">
        <v>1555</v>
      </c>
      <c r="AF2676" s="1" t="s">
        <v>70</v>
      </c>
      <c r="AG2676" s="1" t="s">
        <v>71</v>
      </c>
      <c r="AH2676" s="1" t="s">
        <v>89</v>
      </c>
      <c r="AI2676" s="1" t="s">
        <v>57</v>
      </c>
      <c r="AJ2676" s="5">
        <v>10950</v>
      </c>
      <c r="AK2676" s="4">
        <v>-71435</v>
      </c>
      <c r="AL2676" s="4">
        <v>0</v>
      </c>
      <c r="AM2676" s="4">
        <v>0</v>
      </c>
      <c r="AN2676" s="4">
        <v>0</v>
      </c>
      <c r="AO2676" s="4">
        <v>-873706</v>
      </c>
      <c r="AP2676" s="4">
        <v>-873706</v>
      </c>
      <c r="AQ2676" s="4">
        <v>0</v>
      </c>
      <c r="AR2676" s="4">
        <v>5987620</v>
      </c>
      <c r="AS2676" s="1" t="s">
        <v>52</v>
      </c>
      <c r="AT2676" s="9">
        <f t="shared" si="1218"/>
        <v>43463</v>
      </c>
      <c r="AU2676" s="9">
        <f t="shared" si="1219"/>
        <v>43435</v>
      </c>
      <c r="AV2676" s="9">
        <v>44798</v>
      </c>
      <c r="AW2676" s="11">
        <f t="shared" si="1220"/>
        <v>3.6575342465753424</v>
      </c>
      <c r="AX2676">
        <v>10</v>
      </c>
      <c r="AY2676" s="12">
        <v>0.05</v>
      </c>
      <c r="AZ2676">
        <f t="shared" si="1221"/>
        <v>9.5000000000000001E-2</v>
      </c>
      <c r="BA2676" s="13">
        <f t="shared" si="1222"/>
        <v>6861326</v>
      </c>
      <c r="BI2676" s="14">
        <f t="shared" ref="BI2676:BI2678" si="1238">AR2676</f>
        <v>5987620</v>
      </c>
      <c r="BJ2676" s="14">
        <v>0</v>
      </c>
      <c r="BK2676" s="14">
        <f t="shared" ref="BK2676:BK2678" si="1239">AR2676</f>
        <v>5987620</v>
      </c>
      <c r="BL2676" s="52">
        <v>0</v>
      </c>
      <c r="BM2676" s="15">
        <f t="shared" ref="BM2676:BM2678" si="1240">AR2676</f>
        <v>5987620</v>
      </c>
    </row>
    <row r="2677" spans="1:65">
      <c r="A2677" s="8">
        <v>2675</v>
      </c>
      <c r="B2677" s="1" t="s">
        <v>44</v>
      </c>
      <c r="C2677" s="1">
        <v>1500</v>
      </c>
      <c r="D2677" s="1" t="s">
        <v>60</v>
      </c>
      <c r="E2677" s="1">
        <v>150000105</v>
      </c>
      <c r="F2677" s="1" t="s">
        <v>60</v>
      </c>
      <c r="G2677" s="1" t="s">
        <v>108</v>
      </c>
      <c r="H2677" s="1">
        <v>20</v>
      </c>
      <c r="I2677" s="1" t="s">
        <v>216</v>
      </c>
      <c r="J2677" s="1" t="s">
        <v>49</v>
      </c>
      <c r="K2677" s="1">
        <v>17406001</v>
      </c>
      <c r="L2677" s="1" t="s">
        <v>50</v>
      </c>
      <c r="M2677" s="1" t="s">
        <v>51</v>
      </c>
      <c r="N2677" s="1" t="s">
        <v>64</v>
      </c>
      <c r="O2677" s="1" t="s">
        <v>65</v>
      </c>
      <c r="P2677" s="1" t="s">
        <v>66</v>
      </c>
      <c r="Q2677" s="1" t="s">
        <v>67</v>
      </c>
      <c r="R2677" s="1" t="s">
        <v>87</v>
      </c>
      <c r="S2677" s="1" t="s">
        <v>88</v>
      </c>
      <c r="T2677" s="2">
        <v>43463</v>
      </c>
      <c r="U2677" s="2">
        <v>43463</v>
      </c>
      <c r="V2677" s="1" t="s">
        <v>52</v>
      </c>
      <c r="W2677" s="3">
        <v>1</v>
      </c>
      <c r="X2677" s="1" t="s">
        <v>53</v>
      </c>
      <c r="Y2677" s="4">
        <v>5552065</v>
      </c>
      <c r="Z2677" s="4">
        <v>-649185</v>
      </c>
      <c r="AA2677" s="4">
        <v>0</v>
      </c>
      <c r="AB2677" s="4">
        <v>0</v>
      </c>
      <c r="AC2677" s="4">
        <v>0</v>
      </c>
      <c r="AD2677" s="4">
        <v>5552065</v>
      </c>
      <c r="AE2677" s="5">
        <v>1555</v>
      </c>
      <c r="AF2677" s="1" t="s">
        <v>70</v>
      </c>
      <c r="AG2677" s="1" t="s">
        <v>71</v>
      </c>
      <c r="AH2677" s="1" t="s">
        <v>89</v>
      </c>
      <c r="AI2677" s="1" t="s">
        <v>57</v>
      </c>
      <c r="AJ2677" s="5">
        <v>10950</v>
      </c>
      <c r="AK2677" s="4">
        <v>-57804</v>
      </c>
      <c r="AL2677" s="4">
        <v>0</v>
      </c>
      <c r="AM2677" s="4">
        <v>0</v>
      </c>
      <c r="AN2677" s="4">
        <v>0</v>
      </c>
      <c r="AO2677" s="4">
        <v>-706989</v>
      </c>
      <c r="AP2677" s="4">
        <v>-706989</v>
      </c>
      <c r="AQ2677" s="4">
        <v>0</v>
      </c>
      <c r="AR2677" s="4">
        <v>4845076</v>
      </c>
      <c r="AS2677" s="1" t="s">
        <v>52</v>
      </c>
      <c r="AT2677" s="9">
        <f t="shared" si="1218"/>
        <v>43463</v>
      </c>
      <c r="AU2677" s="9">
        <f t="shared" si="1219"/>
        <v>43435</v>
      </c>
      <c r="AV2677" s="9">
        <v>44798</v>
      </c>
      <c r="AW2677" s="11">
        <f t="shared" si="1220"/>
        <v>3.6575342465753424</v>
      </c>
      <c r="AX2677">
        <v>10</v>
      </c>
      <c r="AY2677" s="12">
        <v>0.05</v>
      </c>
      <c r="AZ2677">
        <f t="shared" si="1221"/>
        <v>9.5000000000000001E-2</v>
      </c>
      <c r="BA2677" s="13">
        <f t="shared" si="1222"/>
        <v>5552065</v>
      </c>
      <c r="BI2677" s="14">
        <f t="shared" si="1238"/>
        <v>4845076</v>
      </c>
      <c r="BJ2677" s="14">
        <v>0</v>
      </c>
      <c r="BK2677" s="14">
        <f t="shared" si="1239"/>
        <v>4845076</v>
      </c>
      <c r="BL2677" s="52">
        <v>0</v>
      </c>
      <c r="BM2677" s="15">
        <f t="shared" si="1240"/>
        <v>4845076</v>
      </c>
    </row>
    <row r="2678" spans="1:65">
      <c r="A2678" s="8">
        <v>2676</v>
      </c>
      <c r="B2678" s="1" t="s">
        <v>44</v>
      </c>
      <c r="C2678" s="1">
        <v>1500</v>
      </c>
      <c r="D2678" s="1" t="s">
        <v>60</v>
      </c>
      <c r="E2678" s="1">
        <v>150000105</v>
      </c>
      <c r="F2678" s="1" t="s">
        <v>60</v>
      </c>
      <c r="G2678" s="1" t="s">
        <v>109</v>
      </c>
      <c r="H2678" s="1">
        <v>21</v>
      </c>
      <c r="I2678" s="1" t="s">
        <v>216</v>
      </c>
      <c r="J2678" s="1" t="s">
        <v>49</v>
      </c>
      <c r="K2678" s="1">
        <v>17406001</v>
      </c>
      <c r="L2678" s="1" t="s">
        <v>50</v>
      </c>
      <c r="M2678" s="1" t="s">
        <v>51</v>
      </c>
      <c r="N2678" s="1" t="s">
        <v>64</v>
      </c>
      <c r="O2678" s="1" t="s">
        <v>65</v>
      </c>
      <c r="P2678" s="1" t="s">
        <v>66</v>
      </c>
      <c r="Q2678" s="1" t="s">
        <v>67</v>
      </c>
      <c r="R2678" s="1" t="s">
        <v>87</v>
      </c>
      <c r="S2678" s="1" t="s">
        <v>88</v>
      </c>
      <c r="T2678" s="2">
        <v>43463</v>
      </c>
      <c r="U2678" s="2">
        <v>43463</v>
      </c>
      <c r="V2678" s="1" t="s">
        <v>52</v>
      </c>
      <c r="W2678" s="3">
        <v>1</v>
      </c>
      <c r="X2678" s="1" t="s">
        <v>53</v>
      </c>
      <c r="Y2678" s="4">
        <v>1950695</v>
      </c>
      <c r="Z2678" s="4">
        <v>-228806</v>
      </c>
      <c r="AA2678" s="4">
        <v>0</v>
      </c>
      <c r="AB2678" s="4">
        <v>0</v>
      </c>
      <c r="AC2678" s="4">
        <v>0</v>
      </c>
      <c r="AD2678" s="4">
        <v>1950695</v>
      </c>
      <c r="AE2678" s="5">
        <v>1555</v>
      </c>
      <c r="AF2678" s="1" t="s">
        <v>70</v>
      </c>
      <c r="AG2678" s="1" t="s">
        <v>71</v>
      </c>
      <c r="AH2678" s="1" t="s">
        <v>89</v>
      </c>
      <c r="AI2678" s="1" t="s">
        <v>57</v>
      </c>
      <c r="AJ2678" s="5">
        <v>10950</v>
      </c>
      <c r="AK2678" s="4">
        <v>-20300</v>
      </c>
      <c r="AL2678" s="4">
        <v>0</v>
      </c>
      <c r="AM2678" s="4">
        <v>0</v>
      </c>
      <c r="AN2678" s="4">
        <v>0</v>
      </c>
      <c r="AO2678" s="4">
        <v>-249106</v>
      </c>
      <c r="AP2678" s="4">
        <v>-249106</v>
      </c>
      <c r="AQ2678" s="4">
        <v>0</v>
      </c>
      <c r="AR2678" s="4">
        <v>1701589</v>
      </c>
      <c r="AS2678" s="1" t="s">
        <v>52</v>
      </c>
      <c r="AT2678" s="9">
        <f t="shared" si="1218"/>
        <v>43463</v>
      </c>
      <c r="AU2678" s="9">
        <f t="shared" si="1219"/>
        <v>43435</v>
      </c>
      <c r="AV2678" s="9">
        <v>44798</v>
      </c>
      <c r="AW2678" s="11">
        <f t="shared" si="1220"/>
        <v>3.6575342465753424</v>
      </c>
      <c r="AX2678">
        <v>10</v>
      </c>
      <c r="AY2678" s="12">
        <v>0.05</v>
      </c>
      <c r="AZ2678">
        <f t="shared" si="1221"/>
        <v>9.5000000000000001E-2</v>
      </c>
      <c r="BA2678" s="13">
        <f t="shared" si="1222"/>
        <v>1950695</v>
      </c>
      <c r="BI2678" s="14">
        <f t="shared" si="1238"/>
        <v>1701589</v>
      </c>
      <c r="BJ2678" s="14">
        <v>0</v>
      </c>
      <c r="BK2678" s="14">
        <f t="shared" si="1239"/>
        <v>1701589</v>
      </c>
      <c r="BL2678" s="52">
        <v>0</v>
      </c>
      <c r="BM2678" s="15">
        <f t="shared" si="1240"/>
        <v>1701589</v>
      </c>
    </row>
    <row r="2679" spans="1:65">
      <c r="A2679" s="8">
        <v>2677</v>
      </c>
      <c r="B2679" s="1" t="s">
        <v>44</v>
      </c>
      <c r="C2679" s="1">
        <v>1500</v>
      </c>
      <c r="D2679" s="1" t="s">
        <v>60</v>
      </c>
      <c r="E2679" s="1">
        <v>150000105</v>
      </c>
      <c r="F2679" s="1" t="s">
        <v>60</v>
      </c>
      <c r="G2679" s="1" t="s">
        <v>110</v>
      </c>
      <c r="H2679" s="1">
        <v>22</v>
      </c>
      <c r="I2679" s="1" t="s">
        <v>216</v>
      </c>
      <c r="J2679" s="1" t="s">
        <v>49</v>
      </c>
      <c r="K2679" s="1">
        <v>17406001</v>
      </c>
      <c r="L2679" s="1" t="s">
        <v>50</v>
      </c>
      <c r="M2679" s="1" t="s">
        <v>51</v>
      </c>
      <c r="N2679" s="1" t="s">
        <v>64</v>
      </c>
      <c r="O2679" s="1" t="s">
        <v>65</v>
      </c>
      <c r="P2679" s="1" t="s">
        <v>66</v>
      </c>
      <c r="Q2679" s="1" t="s">
        <v>67</v>
      </c>
      <c r="R2679" s="1" t="s">
        <v>87</v>
      </c>
      <c r="S2679" s="1" t="s">
        <v>88</v>
      </c>
      <c r="T2679" s="2">
        <v>43463</v>
      </c>
      <c r="U2679" s="2">
        <v>43463</v>
      </c>
      <c r="V2679" s="1" t="s">
        <v>52</v>
      </c>
      <c r="W2679" s="3">
        <v>1</v>
      </c>
      <c r="X2679" s="1" t="s">
        <v>53</v>
      </c>
      <c r="Y2679" s="4">
        <v>16789210</v>
      </c>
      <c r="Z2679" s="4">
        <v>-1963105</v>
      </c>
      <c r="AA2679" s="4">
        <v>0</v>
      </c>
      <c r="AB2679" s="4">
        <v>0</v>
      </c>
      <c r="AC2679" s="4">
        <v>0</v>
      </c>
      <c r="AD2679" s="4">
        <v>16789210</v>
      </c>
      <c r="AE2679" s="5">
        <v>1555</v>
      </c>
      <c r="AF2679" s="1" t="s">
        <v>70</v>
      </c>
      <c r="AG2679" s="1" t="s">
        <v>71</v>
      </c>
      <c r="AH2679" s="1" t="s">
        <v>89</v>
      </c>
      <c r="AI2679" s="1" t="s">
        <v>57</v>
      </c>
      <c r="AJ2679" s="5">
        <v>10950</v>
      </c>
      <c r="AK2679" s="4">
        <v>-174797</v>
      </c>
      <c r="AL2679" s="4">
        <v>0</v>
      </c>
      <c r="AM2679" s="4">
        <v>0</v>
      </c>
      <c r="AN2679" s="4">
        <v>0</v>
      </c>
      <c r="AO2679" s="4">
        <v>-2137902</v>
      </c>
      <c r="AP2679" s="4">
        <v>-2137902</v>
      </c>
      <c r="AQ2679" s="4">
        <v>0</v>
      </c>
      <c r="AR2679" s="4">
        <v>14651308</v>
      </c>
      <c r="AS2679" s="1" t="s">
        <v>52</v>
      </c>
      <c r="AT2679" s="9">
        <f t="shared" si="1218"/>
        <v>43463</v>
      </c>
      <c r="AU2679" s="9">
        <f t="shared" si="1219"/>
        <v>43435</v>
      </c>
      <c r="AV2679" s="9">
        <v>44798</v>
      </c>
      <c r="AW2679" s="11">
        <f t="shared" si="1220"/>
        <v>3.6575342465753424</v>
      </c>
      <c r="AX2679">
        <v>25</v>
      </c>
      <c r="AY2679" s="12">
        <v>0.05</v>
      </c>
      <c r="AZ2679">
        <f t="shared" si="1221"/>
        <v>3.7999999999999999E-2</v>
      </c>
      <c r="BA2679" s="13">
        <f t="shared" si="1222"/>
        <v>16789210</v>
      </c>
      <c r="BB2679" s="17" t="s">
        <v>2189</v>
      </c>
      <c r="BC2679">
        <f>MATCH(BB2679,MONTHLY_INDEX!$A:$A,0)</f>
        <v>798</v>
      </c>
      <c r="BD2679">
        <f>MATCH(AU2679,MONTHLY_INDEX!$1:$1,0)</f>
        <v>84</v>
      </c>
      <c r="BE2679">
        <f>INDEX(MONTHLY_INDEX!$1:$1048576,Final!BC2679,Final!BD2679)</f>
        <v>96</v>
      </c>
      <c r="BF2679">
        <f>MATCH($BF$1,MONTHLY_INDEX!$1:$1,0)</f>
        <v>127</v>
      </c>
      <c r="BG2679">
        <f>INDEX(MONTHLY_INDEX!$1:$1048576,Final!BC2679,Final!BF2679)</f>
        <v>95.3</v>
      </c>
      <c r="BH2679" s="23">
        <f>(BG2679-BE2679)/BE2679</f>
        <v>-7.2916666666666963E-3</v>
      </c>
      <c r="BI2679" s="14">
        <f>(1+BH2679)*BA2679</f>
        <v>16666788.677083332</v>
      </c>
      <c r="BJ2679" s="14">
        <f>BI2679*AZ2679*AW2679</f>
        <v>2316455.3139409246</v>
      </c>
      <c r="BK2679" s="15">
        <f t="shared" si="1226"/>
        <v>14350333.363142408</v>
      </c>
      <c r="BL2679" s="52">
        <v>0</v>
      </c>
      <c r="BM2679" s="15">
        <f>MAX((1-BL2679)*BK2679,BI2679*AY2679)</f>
        <v>14350333.363142408</v>
      </c>
    </row>
    <row r="2680" spans="1:65">
      <c r="A2680" s="8">
        <v>2678</v>
      </c>
      <c r="B2680" s="1" t="s">
        <v>44</v>
      </c>
      <c r="C2680" s="1">
        <v>1500</v>
      </c>
      <c r="D2680" s="1" t="s">
        <v>60</v>
      </c>
      <c r="E2680" s="1">
        <v>150000105</v>
      </c>
      <c r="F2680" s="1" t="s">
        <v>60</v>
      </c>
      <c r="G2680" s="1" t="s">
        <v>111</v>
      </c>
      <c r="H2680" s="1">
        <v>23</v>
      </c>
      <c r="I2680" s="1" t="s">
        <v>216</v>
      </c>
      <c r="J2680" s="1" t="s">
        <v>49</v>
      </c>
      <c r="K2680" s="1">
        <v>17406001</v>
      </c>
      <c r="L2680" s="1" t="s">
        <v>50</v>
      </c>
      <c r="M2680" s="1" t="s">
        <v>51</v>
      </c>
      <c r="N2680" s="1" t="s">
        <v>64</v>
      </c>
      <c r="O2680" s="1" t="s">
        <v>65</v>
      </c>
      <c r="P2680" s="1" t="s">
        <v>66</v>
      </c>
      <c r="Q2680" s="1" t="s">
        <v>67</v>
      </c>
      <c r="R2680" s="1" t="s">
        <v>87</v>
      </c>
      <c r="S2680" s="1" t="s">
        <v>88</v>
      </c>
      <c r="T2680" s="2">
        <v>43463</v>
      </c>
      <c r="U2680" s="2">
        <v>43463</v>
      </c>
      <c r="V2680" s="1" t="s">
        <v>52</v>
      </c>
      <c r="W2680" s="3">
        <v>1</v>
      </c>
      <c r="X2680" s="1" t="s">
        <v>53</v>
      </c>
      <c r="Y2680" s="4">
        <v>187647</v>
      </c>
      <c r="Z2680" s="4">
        <v>-21939</v>
      </c>
      <c r="AA2680" s="4">
        <v>0</v>
      </c>
      <c r="AB2680" s="4">
        <v>0</v>
      </c>
      <c r="AC2680" s="4">
        <v>0</v>
      </c>
      <c r="AD2680" s="4">
        <v>187647</v>
      </c>
      <c r="AE2680" s="5">
        <v>1555</v>
      </c>
      <c r="AF2680" s="1" t="s">
        <v>70</v>
      </c>
      <c r="AG2680" s="1" t="s">
        <v>71</v>
      </c>
      <c r="AH2680" s="1" t="s">
        <v>89</v>
      </c>
      <c r="AI2680" s="1" t="s">
        <v>57</v>
      </c>
      <c r="AJ2680" s="5">
        <v>10950</v>
      </c>
      <c r="AK2680" s="4">
        <v>-1954</v>
      </c>
      <c r="AL2680" s="4">
        <v>0</v>
      </c>
      <c r="AM2680" s="4">
        <v>0</v>
      </c>
      <c r="AN2680" s="4">
        <v>0</v>
      </c>
      <c r="AO2680" s="4">
        <v>-23893</v>
      </c>
      <c r="AP2680" s="4">
        <v>-23893</v>
      </c>
      <c r="AQ2680" s="4">
        <v>0</v>
      </c>
      <c r="AR2680" s="4">
        <v>163754</v>
      </c>
      <c r="AS2680" s="1" t="s">
        <v>52</v>
      </c>
      <c r="AT2680" s="9">
        <f t="shared" si="1218"/>
        <v>43463</v>
      </c>
      <c r="AU2680" s="9">
        <f t="shared" si="1219"/>
        <v>43435</v>
      </c>
      <c r="AV2680" s="9">
        <v>44798</v>
      </c>
      <c r="AW2680" s="11">
        <f t="shared" si="1220"/>
        <v>3.6575342465753424</v>
      </c>
      <c r="AX2680">
        <v>10</v>
      </c>
      <c r="AY2680" s="12">
        <v>0.05</v>
      </c>
      <c r="AZ2680">
        <f t="shared" si="1221"/>
        <v>9.5000000000000001E-2</v>
      </c>
      <c r="BA2680" s="13">
        <f t="shared" si="1222"/>
        <v>187647</v>
      </c>
      <c r="BI2680" s="14">
        <f t="shared" ref="BI2680:BI2684" si="1241">AR2680</f>
        <v>163754</v>
      </c>
      <c r="BJ2680" s="14">
        <v>0</v>
      </c>
      <c r="BK2680" s="14">
        <f t="shared" ref="BK2680:BK2684" si="1242">AR2680</f>
        <v>163754</v>
      </c>
      <c r="BL2680" s="52">
        <v>0</v>
      </c>
      <c r="BM2680" s="15">
        <f t="shared" ref="BM2680:BM2684" si="1243">AR2680</f>
        <v>163754</v>
      </c>
    </row>
    <row r="2681" spans="1:65">
      <c r="A2681" s="8">
        <v>2679</v>
      </c>
      <c r="B2681" s="1" t="s">
        <v>44</v>
      </c>
      <c r="C2681" s="1">
        <v>1500</v>
      </c>
      <c r="D2681" s="1" t="s">
        <v>60</v>
      </c>
      <c r="E2681" s="1">
        <v>150000105</v>
      </c>
      <c r="F2681" s="1" t="s">
        <v>112</v>
      </c>
      <c r="G2681" s="1" t="s">
        <v>113</v>
      </c>
      <c r="H2681" s="1">
        <v>24</v>
      </c>
      <c r="I2681" s="1" t="s">
        <v>216</v>
      </c>
      <c r="J2681" s="1" t="s">
        <v>49</v>
      </c>
      <c r="K2681" s="1">
        <v>17406001</v>
      </c>
      <c r="L2681" s="1" t="s">
        <v>50</v>
      </c>
      <c r="M2681" s="1" t="s">
        <v>51</v>
      </c>
      <c r="N2681" s="1" t="s">
        <v>64</v>
      </c>
      <c r="O2681" s="1" t="s">
        <v>65</v>
      </c>
      <c r="P2681" s="1" t="s">
        <v>66</v>
      </c>
      <c r="Q2681" s="1" t="s">
        <v>67</v>
      </c>
      <c r="R2681" s="1" t="s">
        <v>87</v>
      </c>
      <c r="S2681" s="1" t="s">
        <v>88</v>
      </c>
      <c r="T2681" s="2">
        <v>43463</v>
      </c>
      <c r="U2681" s="2">
        <v>43463</v>
      </c>
      <c r="V2681" s="1" t="s">
        <v>52</v>
      </c>
      <c r="W2681" s="3">
        <v>1</v>
      </c>
      <c r="X2681" s="1" t="s">
        <v>53</v>
      </c>
      <c r="Y2681" s="4">
        <v>1018616</v>
      </c>
      <c r="Z2681" s="4">
        <v>-119102.54</v>
      </c>
      <c r="AA2681" s="4">
        <v>0</v>
      </c>
      <c r="AB2681" s="4">
        <v>0</v>
      </c>
      <c r="AC2681" s="4">
        <v>0</v>
      </c>
      <c r="AD2681" s="4">
        <v>1018616</v>
      </c>
      <c r="AE2681" s="5">
        <v>1555</v>
      </c>
      <c r="AF2681" s="1" t="s">
        <v>70</v>
      </c>
      <c r="AG2681" s="1" t="s">
        <v>71</v>
      </c>
      <c r="AH2681" s="1" t="s">
        <v>89</v>
      </c>
      <c r="AI2681" s="1" t="s">
        <v>57</v>
      </c>
      <c r="AJ2681" s="5">
        <v>10950</v>
      </c>
      <c r="AK2681" s="4">
        <v>-10605</v>
      </c>
      <c r="AL2681" s="4">
        <v>0</v>
      </c>
      <c r="AM2681" s="4">
        <v>0</v>
      </c>
      <c r="AN2681" s="4">
        <v>0</v>
      </c>
      <c r="AO2681" s="4">
        <v>-129707.54</v>
      </c>
      <c r="AP2681" s="4">
        <v>-129707.54</v>
      </c>
      <c r="AQ2681" s="4">
        <v>0</v>
      </c>
      <c r="AR2681" s="4">
        <v>888908.46</v>
      </c>
      <c r="AS2681" s="1" t="s">
        <v>52</v>
      </c>
      <c r="AT2681" s="9">
        <f t="shared" si="1218"/>
        <v>43463</v>
      </c>
      <c r="AU2681" s="9">
        <f t="shared" si="1219"/>
        <v>43435</v>
      </c>
      <c r="AV2681" s="9">
        <v>44798</v>
      </c>
      <c r="AW2681" s="11">
        <f t="shared" si="1220"/>
        <v>3.6575342465753424</v>
      </c>
      <c r="AX2681">
        <v>10</v>
      </c>
      <c r="AY2681" s="12">
        <v>0.05</v>
      </c>
      <c r="AZ2681">
        <f t="shared" si="1221"/>
        <v>9.5000000000000001E-2</v>
      </c>
      <c r="BA2681" s="13">
        <f t="shared" si="1222"/>
        <v>1018616</v>
      </c>
      <c r="BB2681" s="16" t="s">
        <v>593</v>
      </c>
      <c r="BC2681" s="16" t="s">
        <v>593</v>
      </c>
      <c r="BD2681" s="16" t="s">
        <v>593</v>
      </c>
      <c r="BE2681" s="16" t="s">
        <v>593</v>
      </c>
      <c r="BF2681" s="16" t="s">
        <v>593</v>
      </c>
      <c r="BG2681" s="16" t="s">
        <v>593</v>
      </c>
      <c r="BH2681" s="16" t="s">
        <v>593</v>
      </c>
      <c r="BI2681" s="14">
        <f t="shared" si="1241"/>
        <v>888908.46</v>
      </c>
      <c r="BJ2681" s="14">
        <v>0</v>
      </c>
      <c r="BK2681" s="14">
        <f t="shared" si="1242"/>
        <v>888908.46</v>
      </c>
      <c r="BL2681" s="52">
        <v>0</v>
      </c>
      <c r="BM2681" s="15">
        <f t="shared" si="1243"/>
        <v>888908.46</v>
      </c>
    </row>
    <row r="2682" spans="1:65">
      <c r="A2682" s="8">
        <v>2680</v>
      </c>
      <c r="B2682" s="1" t="s">
        <v>44</v>
      </c>
      <c r="C2682" s="1">
        <v>1500</v>
      </c>
      <c r="D2682" s="1" t="s">
        <v>60</v>
      </c>
      <c r="E2682" s="1">
        <v>150000105</v>
      </c>
      <c r="F2682" s="1" t="s">
        <v>112</v>
      </c>
      <c r="G2682" s="1" t="s">
        <v>114</v>
      </c>
      <c r="H2682" s="1">
        <v>25</v>
      </c>
      <c r="I2682" s="1" t="s">
        <v>216</v>
      </c>
      <c r="J2682" s="1" t="s">
        <v>49</v>
      </c>
      <c r="K2682" s="1">
        <v>17406001</v>
      </c>
      <c r="L2682" s="1" t="s">
        <v>50</v>
      </c>
      <c r="M2682" s="1" t="s">
        <v>51</v>
      </c>
      <c r="N2682" s="1" t="s">
        <v>64</v>
      </c>
      <c r="O2682" s="1" t="s">
        <v>65</v>
      </c>
      <c r="P2682" s="1" t="s">
        <v>66</v>
      </c>
      <c r="Q2682" s="1" t="s">
        <v>67</v>
      </c>
      <c r="R2682" s="1" t="s">
        <v>87</v>
      </c>
      <c r="S2682" s="1" t="s">
        <v>88</v>
      </c>
      <c r="T2682" s="2">
        <v>43463</v>
      </c>
      <c r="U2682" s="2">
        <v>43463</v>
      </c>
      <c r="V2682" s="1" t="s">
        <v>52</v>
      </c>
      <c r="W2682" s="3">
        <v>1</v>
      </c>
      <c r="X2682" s="1" t="s">
        <v>53</v>
      </c>
      <c r="Y2682" s="4">
        <v>3860149</v>
      </c>
      <c r="Z2682" s="4">
        <v>-451352.95</v>
      </c>
      <c r="AA2682" s="4">
        <v>0</v>
      </c>
      <c r="AB2682" s="4">
        <v>0</v>
      </c>
      <c r="AC2682" s="4">
        <v>0</v>
      </c>
      <c r="AD2682" s="4">
        <v>3860149</v>
      </c>
      <c r="AE2682" s="5">
        <v>1555</v>
      </c>
      <c r="AF2682" s="1" t="s">
        <v>70</v>
      </c>
      <c r="AG2682" s="1" t="s">
        <v>71</v>
      </c>
      <c r="AH2682" s="1" t="s">
        <v>89</v>
      </c>
      <c r="AI2682" s="1" t="s">
        <v>57</v>
      </c>
      <c r="AJ2682" s="5">
        <v>10950</v>
      </c>
      <c r="AK2682" s="4">
        <v>-40189</v>
      </c>
      <c r="AL2682" s="4">
        <v>0</v>
      </c>
      <c r="AM2682" s="4">
        <v>0</v>
      </c>
      <c r="AN2682" s="4">
        <v>0</v>
      </c>
      <c r="AO2682" s="4">
        <v>-491541.95</v>
      </c>
      <c r="AP2682" s="4">
        <v>-491541.95</v>
      </c>
      <c r="AQ2682" s="4">
        <v>0</v>
      </c>
      <c r="AR2682" s="4">
        <v>3368607.05</v>
      </c>
      <c r="AS2682" s="1" t="s">
        <v>52</v>
      </c>
      <c r="AT2682" s="9">
        <f t="shared" si="1218"/>
        <v>43463</v>
      </c>
      <c r="AU2682" s="9">
        <f t="shared" si="1219"/>
        <v>43435</v>
      </c>
      <c r="AV2682" s="9">
        <v>44798</v>
      </c>
      <c r="AW2682" s="11">
        <f t="shared" si="1220"/>
        <v>3.6575342465753424</v>
      </c>
      <c r="AX2682">
        <v>10</v>
      </c>
      <c r="AY2682" s="12">
        <v>0.05</v>
      </c>
      <c r="AZ2682">
        <f t="shared" si="1221"/>
        <v>9.5000000000000001E-2</v>
      </c>
      <c r="BA2682" s="13">
        <f t="shared" si="1222"/>
        <v>3860149</v>
      </c>
      <c r="BB2682" s="16" t="s">
        <v>593</v>
      </c>
      <c r="BC2682" s="16" t="s">
        <v>593</v>
      </c>
      <c r="BD2682" s="16" t="s">
        <v>593</v>
      </c>
      <c r="BE2682" s="16" t="s">
        <v>593</v>
      </c>
      <c r="BF2682" s="16" t="s">
        <v>593</v>
      </c>
      <c r="BG2682" s="16" t="s">
        <v>593</v>
      </c>
      <c r="BH2682" s="16" t="s">
        <v>593</v>
      </c>
      <c r="BI2682" s="14">
        <f t="shared" si="1241"/>
        <v>3368607.05</v>
      </c>
      <c r="BJ2682" s="14">
        <v>0</v>
      </c>
      <c r="BK2682" s="14">
        <f t="shared" si="1242"/>
        <v>3368607.05</v>
      </c>
      <c r="BL2682" s="52">
        <v>0</v>
      </c>
      <c r="BM2682" s="15">
        <f t="shared" si="1243"/>
        <v>3368607.05</v>
      </c>
    </row>
    <row r="2683" spans="1:65">
      <c r="A2683" s="8">
        <v>2681</v>
      </c>
      <c r="B2683" s="1" t="s">
        <v>44</v>
      </c>
      <c r="C2683" s="1">
        <v>1500</v>
      </c>
      <c r="D2683" s="1" t="s">
        <v>60</v>
      </c>
      <c r="E2683" s="1">
        <v>150000105</v>
      </c>
      <c r="F2683" s="1" t="s">
        <v>60</v>
      </c>
      <c r="G2683" s="1" t="s">
        <v>115</v>
      </c>
      <c r="H2683" s="1">
        <v>26</v>
      </c>
      <c r="I2683" s="1" t="s">
        <v>216</v>
      </c>
      <c r="J2683" s="1" t="s">
        <v>49</v>
      </c>
      <c r="K2683" s="1">
        <v>17406001</v>
      </c>
      <c r="L2683" s="1" t="s">
        <v>50</v>
      </c>
      <c r="M2683" s="1" t="s">
        <v>51</v>
      </c>
      <c r="N2683" s="1" t="s">
        <v>64</v>
      </c>
      <c r="O2683" s="1" t="s">
        <v>65</v>
      </c>
      <c r="P2683" s="1" t="s">
        <v>66</v>
      </c>
      <c r="Q2683" s="1" t="s">
        <v>67</v>
      </c>
      <c r="R2683" s="1" t="s">
        <v>87</v>
      </c>
      <c r="S2683" s="1" t="s">
        <v>88</v>
      </c>
      <c r="T2683" s="2">
        <v>43463</v>
      </c>
      <c r="U2683" s="2">
        <v>43463</v>
      </c>
      <c r="V2683" s="1" t="s">
        <v>52</v>
      </c>
      <c r="W2683" s="3">
        <v>1</v>
      </c>
      <c r="X2683" s="1" t="s">
        <v>53</v>
      </c>
      <c r="Y2683" s="4">
        <v>120000</v>
      </c>
      <c r="Z2683" s="4">
        <v>-14031</v>
      </c>
      <c r="AA2683" s="4">
        <v>0</v>
      </c>
      <c r="AB2683" s="4">
        <v>0</v>
      </c>
      <c r="AC2683" s="4">
        <v>0</v>
      </c>
      <c r="AD2683" s="4">
        <v>120000</v>
      </c>
      <c r="AE2683" s="5">
        <v>1555</v>
      </c>
      <c r="AF2683" s="1" t="s">
        <v>70</v>
      </c>
      <c r="AG2683" s="1" t="s">
        <v>71</v>
      </c>
      <c r="AH2683" s="1" t="s">
        <v>89</v>
      </c>
      <c r="AI2683" s="1" t="s">
        <v>57</v>
      </c>
      <c r="AJ2683" s="5">
        <v>10950</v>
      </c>
      <c r="AK2683" s="4">
        <v>-1249</v>
      </c>
      <c r="AL2683" s="4">
        <v>0</v>
      </c>
      <c r="AM2683" s="4">
        <v>0</v>
      </c>
      <c r="AN2683" s="4">
        <v>0</v>
      </c>
      <c r="AO2683" s="4">
        <v>-15280</v>
      </c>
      <c r="AP2683" s="4">
        <v>-15280</v>
      </c>
      <c r="AQ2683" s="4">
        <v>0</v>
      </c>
      <c r="AR2683" s="4">
        <v>104720</v>
      </c>
      <c r="AS2683" s="1" t="s">
        <v>52</v>
      </c>
      <c r="AT2683" s="9">
        <f t="shared" si="1218"/>
        <v>43463</v>
      </c>
      <c r="AU2683" s="9">
        <f t="shared" si="1219"/>
        <v>43435</v>
      </c>
      <c r="AV2683" s="9">
        <v>44798</v>
      </c>
      <c r="AW2683" s="11">
        <f t="shared" si="1220"/>
        <v>3.6575342465753424</v>
      </c>
      <c r="AX2683">
        <v>10</v>
      </c>
      <c r="AY2683" s="12">
        <v>0.05</v>
      </c>
      <c r="AZ2683">
        <f t="shared" si="1221"/>
        <v>9.5000000000000001E-2</v>
      </c>
      <c r="BA2683" s="13">
        <f t="shared" si="1222"/>
        <v>120000</v>
      </c>
      <c r="BI2683" s="14">
        <f t="shared" si="1241"/>
        <v>104720</v>
      </c>
      <c r="BJ2683" s="14">
        <v>0</v>
      </c>
      <c r="BK2683" s="14">
        <f t="shared" si="1242"/>
        <v>104720</v>
      </c>
      <c r="BL2683" s="52">
        <v>0</v>
      </c>
      <c r="BM2683" s="15">
        <f t="shared" si="1243"/>
        <v>104720</v>
      </c>
    </row>
    <row r="2684" spans="1:65">
      <c r="A2684" s="8">
        <v>2682</v>
      </c>
      <c r="B2684" s="1" t="s">
        <v>44</v>
      </c>
      <c r="C2684" s="1">
        <v>1500</v>
      </c>
      <c r="D2684" s="1" t="s">
        <v>60</v>
      </c>
      <c r="E2684" s="1">
        <v>150000105</v>
      </c>
      <c r="F2684" s="1" t="s">
        <v>112</v>
      </c>
      <c r="G2684" s="1" t="s">
        <v>116</v>
      </c>
      <c r="H2684" s="1">
        <v>27</v>
      </c>
      <c r="I2684" s="1" t="s">
        <v>216</v>
      </c>
      <c r="J2684" s="1" t="s">
        <v>49</v>
      </c>
      <c r="K2684" s="1">
        <v>17406001</v>
      </c>
      <c r="L2684" s="1" t="s">
        <v>50</v>
      </c>
      <c r="M2684" s="1" t="s">
        <v>51</v>
      </c>
      <c r="N2684" s="1" t="s">
        <v>64</v>
      </c>
      <c r="O2684" s="1" t="s">
        <v>65</v>
      </c>
      <c r="P2684" s="1" t="s">
        <v>66</v>
      </c>
      <c r="Q2684" s="1" t="s">
        <v>67</v>
      </c>
      <c r="R2684" s="1" t="s">
        <v>87</v>
      </c>
      <c r="S2684" s="1" t="s">
        <v>88</v>
      </c>
      <c r="T2684" s="2">
        <v>43463</v>
      </c>
      <c r="U2684" s="2">
        <v>43463</v>
      </c>
      <c r="V2684" s="1" t="s">
        <v>52</v>
      </c>
      <c r="W2684" s="3">
        <v>1</v>
      </c>
      <c r="X2684" s="1" t="s">
        <v>53</v>
      </c>
      <c r="Y2684" s="4">
        <v>4339034</v>
      </c>
      <c r="Z2684" s="4">
        <v>-507347.51</v>
      </c>
      <c r="AA2684" s="4">
        <v>0</v>
      </c>
      <c r="AB2684" s="4">
        <v>0</v>
      </c>
      <c r="AC2684" s="4">
        <v>0</v>
      </c>
      <c r="AD2684" s="4">
        <v>4339034</v>
      </c>
      <c r="AE2684" s="5">
        <v>1555</v>
      </c>
      <c r="AF2684" s="1" t="s">
        <v>70</v>
      </c>
      <c r="AG2684" s="1" t="s">
        <v>71</v>
      </c>
      <c r="AH2684" s="1" t="s">
        <v>89</v>
      </c>
      <c r="AI2684" s="1" t="s">
        <v>57</v>
      </c>
      <c r="AJ2684" s="5">
        <v>10950</v>
      </c>
      <c r="AK2684" s="4">
        <v>-45175</v>
      </c>
      <c r="AL2684" s="4">
        <v>0</v>
      </c>
      <c r="AM2684" s="4">
        <v>0</v>
      </c>
      <c r="AN2684" s="4">
        <v>0</v>
      </c>
      <c r="AO2684" s="4">
        <v>-552522.51</v>
      </c>
      <c r="AP2684" s="4">
        <v>-552522.51</v>
      </c>
      <c r="AQ2684" s="4">
        <v>0</v>
      </c>
      <c r="AR2684" s="4">
        <v>3786511.49</v>
      </c>
      <c r="AS2684" s="1" t="s">
        <v>52</v>
      </c>
      <c r="AT2684" s="9">
        <f t="shared" si="1218"/>
        <v>43463</v>
      </c>
      <c r="AU2684" s="9">
        <f t="shared" si="1219"/>
        <v>43435</v>
      </c>
      <c r="AV2684" s="9">
        <v>44798</v>
      </c>
      <c r="AW2684" s="11">
        <f t="shared" si="1220"/>
        <v>3.6575342465753424</v>
      </c>
      <c r="AX2684">
        <v>10</v>
      </c>
      <c r="AY2684" s="12">
        <v>0.05</v>
      </c>
      <c r="AZ2684">
        <f t="shared" si="1221"/>
        <v>9.5000000000000001E-2</v>
      </c>
      <c r="BA2684" s="13">
        <f t="shared" si="1222"/>
        <v>4339034</v>
      </c>
      <c r="BB2684" s="16" t="s">
        <v>593</v>
      </c>
      <c r="BC2684" s="16" t="s">
        <v>593</v>
      </c>
      <c r="BD2684" s="16" t="s">
        <v>593</v>
      </c>
      <c r="BE2684" s="16" t="s">
        <v>593</v>
      </c>
      <c r="BF2684" s="16" t="s">
        <v>593</v>
      </c>
      <c r="BG2684" s="16" t="s">
        <v>593</v>
      </c>
      <c r="BH2684" s="16" t="s">
        <v>593</v>
      </c>
      <c r="BI2684" s="14">
        <f t="shared" si="1241"/>
        <v>3786511.49</v>
      </c>
      <c r="BJ2684" s="14">
        <v>0</v>
      </c>
      <c r="BK2684" s="14">
        <f t="shared" si="1242"/>
        <v>3786511.49</v>
      </c>
      <c r="BL2684" s="52">
        <v>0</v>
      </c>
      <c r="BM2684" s="15">
        <f t="shared" si="1243"/>
        <v>3786511.49</v>
      </c>
    </row>
    <row r="2685" spans="1:65">
      <c r="A2685" s="8">
        <v>2683</v>
      </c>
      <c r="B2685" s="1" t="s">
        <v>44</v>
      </c>
      <c r="C2685" s="1">
        <v>1500</v>
      </c>
      <c r="D2685" s="1" t="s">
        <v>60</v>
      </c>
      <c r="E2685" s="1">
        <v>150000106</v>
      </c>
      <c r="F2685" s="1" t="s">
        <v>60</v>
      </c>
      <c r="G2685" s="1" t="s">
        <v>86</v>
      </c>
      <c r="H2685" s="1">
        <v>1</v>
      </c>
      <c r="I2685" s="1" t="s">
        <v>217</v>
      </c>
      <c r="J2685" s="1" t="s">
        <v>49</v>
      </c>
      <c r="K2685" s="1">
        <v>17406001</v>
      </c>
      <c r="L2685" s="1" t="s">
        <v>50</v>
      </c>
      <c r="M2685" s="1" t="s">
        <v>51</v>
      </c>
      <c r="N2685" s="1" t="s">
        <v>64</v>
      </c>
      <c r="O2685" s="1" t="s">
        <v>65</v>
      </c>
      <c r="P2685" s="1" t="s">
        <v>66</v>
      </c>
      <c r="Q2685" s="1" t="s">
        <v>67</v>
      </c>
      <c r="R2685" s="1" t="s">
        <v>87</v>
      </c>
      <c r="S2685" s="1" t="s">
        <v>88</v>
      </c>
      <c r="T2685" s="2">
        <v>43463</v>
      </c>
      <c r="U2685" s="2">
        <v>43463</v>
      </c>
      <c r="V2685" s="1" t="s">
        <v>52</v>
      </c>
      <c r="W2685" s="3">
        <v>1</v>
      </c>
      <c r="X2685" s="1" t="s">
        <v>53</v>
      </c>
      <c r="Y2685" s="4">
        <v>892500</v>
      </c>
      <c r="Z2685" s="4">
        <v>-104356</v>
      </c>
      <c r="AA2685" s="4">
        <v>0</v>
      </c>
      <c r="AB2685" s="4">
        <v>0</v>
      </c>
      <c r="AC2685" s="4">
        <v>0</v>
      </c>
      <c r="AD2685" s="4">
        <v>892500</v>
      </c>
      <c r="AE2685" s="5">
        <v>1555</v>
      </c>
      <c r="AF2685" s="1" t="s">
        <v>70</v>
      </c>
      <c r="AG2685" s="1" t="s">
        <v>71</v>
      </c>
      <c r="AH2685" s="1" t="s">
        <v>89</v>
      </c>
      <c r="AI2685" s="1" t="s">
        <v>57</v>
      </c>
      <c r="AJ2685" s="5">
        <v>10950</v>
      </c>
      <c r="AK2685" s="4">
        <v>-9292</v>
      </c>
      <c r="AL2685" s="4">
        <v>0</v>
      </c>
      <c r="AM2685" s="4">
        <v>0</v>
      </c>
      <c r="AN2685" s="4">
        <v>0</v>
      </c>
      <c r="AO2685" s="4">
        <v>-113648</v>
      </c>
      <c r="AP2685" s="4">
        <v>-113648</v>
      </c>
      <c r="AQ2685" s="4">
        <v>0</v>
      </c>
      <c r="AR2685" s="4">
        <v>778852</v>
      </c>
      <c r="AS2685" s="1" t="s">
        <v>52</v>
      </c>
      <c r="AT2685" s="9">
        <f t="shared" si="1218"/>
        <v>43463</v>
      </c>
      <c r="AU2685" s="9">
        <f t="shared" si="1219"/>
        <v>43435</v>
      </c>
      <c r="AV2685" s="9">
        <v>44798</v>
      </c>
      <c r="AW2685" s="11">
        <f t="shared" si="1220"/>
        <v>3.6575342465753424</v>
      </c>
      <c r="AX2685">
        <v>10</v>
      </c>
      <c r="AY2685" s="12">
        <v>0.05</v>
      </c>
      <c r="AZ2685">
        <f t="shared" si="1221"/>
        <v>9.5000000000000001E-2</v>
      </c>
      <c r="BA2685" s="13">
        <f t="shared" si="1222"/>
        <v>892500</v>
      </c>
      <c r="BB2685" s="17" t="s">
        <v>1853</v>
      </c>
      <c r="BC2685">
        <f>MATCH(BB2685,MONTHLY_INDEX!$A:$A,0)</f>
        <v>630</v>
      </c>
      <c r="BD2685">
        <f>MATCH(AU2685,MONTHLY_INDEX!$1:$1,0)</f>
        <v>84</v>
      </c>
      <c r="BE2685">
        <f>INDEX(MONTHLY_INDEX!$1:$1048576,Final!BC2685,Final!BD2685)</f>
        <v>114.9</v>
      </c>
      <c r="BF2685">
        <f>MATCH($BF$1,MONTHLY_INDEX!$1:$1,0)</f>
        <v>127</v>
      </c>
      <c r="BG2685">
        <f>INDEX(MONTHLY_INDEX!$1:$1048576,Final!BC2685,Final!BF2685)</f>
        <v>151.1</v>
      </c>
      <c r="BH2685" s="23">
        <f t="shared" ref="BH2685:BH2702" si="1244">(BG2685-BE2685)/BE2685</f>
        <v>0.31505657093124445</v>
      </c>
      <c r="BI2685" s="14">
        <f t="shared" ref="BI2685:BI2702" si="1245">(1+BH2685)*BA2685</f>
        <v>1173687.9895561356</v>
      </c>
      <c r="BJ2685" s="14">
        <f t="shared" ref="BJ2685:BJ2702" si="1246">BI2685*AZ2685*AW2685</f>
        <v>407816.38157659426</v>
      </c>
      <c r="BK2685" s="15">
        <f t="shared" si="1226"/>
        <v>765871.60797954141</v>
      </c>
      <c r="BL2685" s="52">
        <v>0</v>
      </c>
      <c r="BM2685" s="15">
        <f t="shared" ref="BM2685:BM2702" si="1247">MAX((1-BL2685)*BK2685,BI2685*AY2685)</f>
        <v>765871.60797954141</v>
      </c>
    </row>
    <row r="2686" spans="1:65">
      <c r="A2686" s="8">
        <v>2684</v>
      </c>
      <c r="B2686" s="1" t="s">
        <v>44</v>
      </c>
      <c r="C2686" s="1">
        <v>1500</v>
      </c>
      <c r="D2686" s="1" t="s">
        <v>60</v>
      </c>
      <c r="E2686" s="1">
        <v>150000106</v>
      </c>
      <c r="F2686" s="1" t="s">
        <v>60</v>
      </c>
      <c r="G2686" s="1" t="s">
        <v>90</v>
      </c>
      <c r="H2686" s="1">
        <v>2</v>
      </c>
      <c r="I2686" s="1" t="s">
        <v>217</v>
      </c>
      <c r="J2686" s="1" t="s">
        <v>49</v>
      </c>
      <c r="K2686" s="1">
        <v>17406001</v>
      </c>
      <c r="L2686" s="1" t="s">
        <v>50</v>
      </c>
      <c r="M2686" s="1" t="s">
        <v>51</v>
      </c>
      <c r="N2686" s="1" t="s">
        <v>64</v>
      </c>
      <c r="O2686" s="1" t="s">
        <v>65</v>
      </c>
      <c r="P2686" s="1" t="s">
        <v>66</v>
      </c>
      <c r="Q2686" s="1" t="s">
        <v>67</v>
      </c>
      <c r="R2686" s="1" t="s">
        <v>87</v>
      </c>
      <c r="S2686" s="1" t="s">
        <v>88</v>
      </c>
      <c r="T2686" s="2">
        <v>43463</v>
      </c>
      <c r="U2686" s="2">
        <v>43463</v>
      </c>
      <c r="V2686" s="1" t="s">
        <v>52</v>
      </c>
      <c r="W2686" s="3">
        <v>1</v>
      </c>
      <c r="X2686" s="1" t="s">
        <v>53</v>
      </c>
      <c r="Y2686" s="4">
        <v>472500</v>
      </c>
      <c r="Z2686" s="4">
        <v>-55247</v>
      </c>
      <c r="AA2686" s="4">
        <v>0</v>
      </c>
      <c r="AB2686" s="4">
        <v>0</v>
      </c>
      <c r="AC2686" s="4">
        <v>0</v>
      </c>
      <c r="AD2686" s="4">
        <v>472500</v>
      </c>
      <c r="AE2686" s="5">
        <v>1555</v>
      </c>
      <c r="AF2686" s="1" t="s">
        <v>70</v>
      </c>
      <c r="AG2686" s="1" t="s">
        <v>71</v>
      </c>
      <c r="AH2686" s="1" t="s">
        <v>89</v>
      </c>
      <c r="AI2686" s="1" t="s">
        <v>57</v>
      </c>
      <c r="AJ2686" s="5">
        <v>10950</v>
      </c>
      <c r="AK2686" s="4">
        <v>-4919</v>
      </c>
      <c r="AL2686" s="4">
        <v>0</v>
      </c>
      <c r="AM2686" s="4">
        <v>0</v>
      </c>
      <c r="AN2686" s="4">
        <v>0</v>
      </c>
      <c r="AO2686" s="4">
        <v>-60166</v>
      </c>
      <c r="AP2686" s="4">
        <v>-60166</v>
      </c>
      <c r="AQ2686" s="4">
        <v>0</v>
      </c>
      <c r="AR2686" s="4">
        <v>412334</v>
      </c>
      <c r="AS2686" s="1" t="s">
        <v>52</v>
      </c>
      <c r="AT2686" s="9">
        <f t="shared" si="1218"/>
        <v>43463</v>
      </c>
      <c r="AU2686" s="9">
        <f t="shared" si="1219"/>
        <v>43435</v>
      </c>
      <c r="AV2686" s="9">
        <v>44798</v>
      </c>
      <c r="AW2686" s="11">
        <f t="shared" si="1220"/>
        <v>3.6575342465753424</v>
      </c>
      <c r="AX2686">
        <v>10</v>
      </c>
      <c r="AY2686" s="12">
        <v>0.05</v>
      </c>
      <c r="AZ2686">
        <f t="shared" si="1221"/>
        <v>9.5000000000000001E-2</v>
      </c>
      <c r="BA2686" s="13">
        <f t="shared" si="1222"/>
        <v>472500</v>
      </c>
      <c r="BB2686" s="17" t="s">
        <v>2189</v>
      </c>
      <c r="BC2686">
        <f>MATCH(BB2686,MONTHLY_INDEX!$A:$A,0)</f>
        <v>798</v>
      </c>
      <c r="BD2686">
        <f>MATCH(AU2686,MONTHLY_INDEX!$1:$1,0)</f>
        <v>84</v>
      </c>
      <c r="BE2686">
        <f>INDEX(MONTHLY_INDEX!$1:$1048576,Final!BC2686,Final!BD2686)</f>
        <v>96</v>
      </c>
      <c r="BF2686">
        <f>MATCH($BF$1,MONTHLY_INDEX!$1:$1,0)</f>
        <v>127</v>
      </c>
      <c r="BG2686">
        <f>INDEX(MONTHLY_INDEX!$1:$1048576,Final!BC2686,Final!BF2686)</f>
        <v>95.3</v>
      </c>
      <c r="BH2686" s="23">
        <f t="shared" si="1244"/>
        <v>-7.2916666666666963E-3</v>
      </c>
      <c r="BI2686" s="14">
        <f t="shared" si="1245"/>
        <v>469054.6875</v>
      </c>
      <c r="BJ2686" s="14">
        <f t="shared" si="1246"/>
        <v>162980.4403895548</v>
      </c>
      <c r="BK2686" s="15">
        <f t="shared" si="1226"/>
        <v>306074.24711044517</v>
      </c>
      <c r="BL2686" s="52">
        <v>0</v>
      </c>
      <c r="BM2686" s="15">
        <f t="shared" si="1247"/>
        <v>306074.24711044517</v>
      </c>
    </row>
    <row r="2687" spans="1:65">
      <c r="A2687" s="8">
        <v>2685</v>
      </c>
      <c r="B2687" s="1" t="s">
        <v>44</v>
      </c>
      <c r="C2687" s="1">
        <v>1500</v>
      </c>
      <c r="D2687" s="1" t="s">
        <v>60</v>
      </c>
      <c r="E2687" s="1">
        <v>150000106</v>
      </c>
      <c r="F2687" s="1" t="s">
        <v>60</v>
      </c>
      <c r="G2687" s="1" t="s">
        <v>91</v>
      </c>
      <c r="H2687" s="1">
        <v>3</v>
      </c>
      <c r="I2687" s="1" t="s">
        <v>217</v>
      </c>
      <c r="J2687" s="1" t="s">
        <v>49</v>
      </c>
      <c r="K2687" s="1">
        <v>17406001</v>
      </c>
      <c r="L2687" s="1" t="s">
        <v>50</v>
      </c>
      <c r="M2687" s="1" t="s">
        <v>51</v>
      </c>
      <c r="N2687" s="1" t="s">
        <v>64</v>
      </c>
      <c r="O2687" s="1" t="s">
        <v>65</v>
      </c>
      <c r="P2687" s="1" t="s">
        <v>66</v>
      </c>
      <c r="Q2687" s="1" t="s">
        <v>67</v>
      </c>
      <c r="R2687" s="1" t="s">
        <v>87</v>
      </c>
      <c r="S2687" s="1" t="s">
        <v>88</v>
      </c>
      <c r="T2687" s="2">
        <v>43463</v>
      </c>
      <c r="U2687" s="2">
        <v>43463</v>
      </c>
      <c r="V2687" s="1" t="s">
        <v>52</v>
      </c>
      <c r="W2687" s="3">
        <v>1</v>
      </c>
      <c r="X2687" s="1" t="s">
        <v>53</v>
      </c>
      <c r="Y2687" s="4">
        <v>637760</v>
      </c>
      <c r="Z2687" s="4">
        <v>-74569</v>
      </c>
      <c r="AA2687" s="4">
        <v>0</v>
      </c>
      <c r="AB2687" s="4">
        <v>0</v>
      </c>
      <c r="AC2687" s="4">
        <v>0</v>
      </c>
      <c r="AD2687" s="4">
        <v>637760</v>
      </c>
      <c r="AE2687" s="5">
        <v>1555</v>
      </c>
      <c r="AF2687" s="1" t="s">
        <v>70</v>
      </c>
      <c r="AG2687" s="1" t="s">
        <v>71</v>
      </c>
      <c r="AH2687" s="1" t="s">
        <v>89</v>
      </c>
      <c r="AI2687" s="1" t="s">
        <v>57</v>
      </c>
      <c r="AJ2687" s="5">
        <v>10950</v>
      </c>
      <c r="AK2687" s="4">
        <v>-6640</v>
      </c>
      <c r="AL2687" s="4">
        <v>0</v>
      </c>
      <c r="AM2687" s="4">
        <v>0</v>
      </c>
      <c r="AN2687" s="4">
        <v>0</v>
      </c>
      <c r="AO2687" s="4">
        <v>-81209</v>
      </c>
      <c r="AP2687" s="4">
        <v>-81209</v>
      </c>
      <c r="AQ2687" s="4">
        <v>0</v>
      </c>
      <c r="AR2687" s="4">
        <v>556551</v>
      </c>
      <c r="AS2687" s="1" t="s">
        <v>52</v>
      </c>
      <c r="AT2687" s="9">
        <f t="shared" si="1218"/>
        <v>43463</v>
      </c>
      <c r="AU2687" s="9">
        <f t="shared" si="1219"/>
        <v>43435</v>
      </c>
      <c r="AV2687" s="9">
        <v>44798</v>
      </c>
      <c r="AW2687" s="11">
        <f t="shared" si="1220"/>
        <v>3.6575342465753424</v>
      </c>
      <c r="AX2687">
        <v>10</v>
      </c>
      <c r="AY2687" s="12">
        <v>0.05</v>
      </c>
      <c r="AZ2687">
        <f t="shared" si="1221"/>
        <v>9.5000000000000001E-2</v>
      </c>
      <c r="BA2687" s="13">
        <f t="shared" si="1222"/>
        <v>637760</v>
      </c>
      <c r="BB2687" s="17" t="s">
        <v>2189</v>
      </c>
      <c r="BC2687">
        <f>MATCH(BB2687,MONTHLY_INDEX!$A:$A,0)</f>
        <v>798</v>
      </c>
      <c r="BD2687">
        <f>MATCH(AU2687,MONTHLY_INDEX!$1:$1,0)</f>
        <v>84</v>
      </c>
      <c r="BE2687">
        <f>INDEX(MONTHLY_INDEX!$1:$1048576,Final!BC2687,Final!BD2687)</f>
        <v>96</v>
      </c>
      <c r="BF2687">
        <f>MATCH($BF$1,MONTHLY_INDEX!$1:$1,0)</f>
        <v>127</v>
      </c>
      <c r="BG2687">
        <f>INDEX(MONTHLY_INDEX!$1:$1048576,Final!BC2687,Final!BF2687)</f>
        <v>95.3</v>
      </c>
      <c r="BH2687" s="23">
        <f t="shared" si="1244"/>
        <v>-7.2916666666666963E-3</v>
      </c>
      <c r="BI2687" s="14">
        <f t="shared" si="1245"/>
        <v>633109.66666666663</v>
      </c>
      <c r="BJ2687" s="14">
        <f t="shared" si="1246"/>
        <v>219983.92732876711</v>
      </c>
      <c r="BK2687" s="15">
        <f t="shared" si="1226"/>
        <v>413125.73933789949</v>
      </c>
      <c r="BL2687" s="52">
        <v>0</v>
      </c>
      <c r="BM2687" s="15">
        <f t="shared" si="1247"/>
        <v>413125.73933789949</v>
      </c>
    </row>
    <row r="2688" spans="1:65">
      <c r="A2688" s="8">
        <v>2686</v>
      </c>
      <c r="B2688" s="1" t="s">
        <v>44</v>
      </c>
      <c r="C2688" s="1">
        <v>1500</v>
      </c>
      <c r="D2688" s="1" t="s">
        <v>60</v>
      </c>
      <c r="E2688" s="1">
        <v>150000106</v>
      </c>
      <c r="F2688" s="1" t="s">
        <v>60</v>
      </c>
      <c r="G2688" s="1" t="s">
        <v>92</v>
      </c>
      <c r="H2688" s="1">
        <v>4</v>
      </c>
      <c r="I2688" s="1" t="s">
        <v>217</v>
      </c>
      <c r="J2688" s="1" t="s">
        <v>49</v>
      </c>
      <c r="K2688" s="1">
        <v>17406001</v>
      </c>
      <c r="L2688" s="1" t="s">
        <v>50</v>
      </c>
      <c r="M2688" s="1" t="s">
        <v>51</v>
      </c>
      <c r="N2688" s="1" t="s">
        <v>64</v>
      </c>
      <c r="O2688" s="1" t="s">
        <v>65</v>
      </c>
      <c r="P2688" s="1" t="s">
        <v>66</v>
      </c>
      <c r="Q2688" s="1" t="s">
        <v>67</v>
      </c>
      <c r="R2688" s="1" t="s">
        <v>87</v>
      </c>
      <c r="S2688" s="1" t="s">
        <v>88</v>
      </c>
      <c r="T2688" s="2">
        <v>43463</v>
      </c>
      <c r="U2688" s="2">
        <v>43463</v>
      </c>
      <c r="V2688" s="1" t="s">
        <v>52</v>
      </c>
      <c r="W2688" s="3">
        <v>1</v>
      </c>
      <c r="X2688" s="1" t="s">
        <v>53</v>
      </c>
      <c r="Y2688" s="4">
        <v>21044329</v>
      </c>
      <c r="Z2688" s="4">
        <v>-2460643</v>
      </c>
      <c r="AA2688" s="4">
        <v>0</v>
      </c>
      <c r="AB2688" s="4">
        <v>0</v>
      </c>
      <c r="AC2688" s="4">
        <v>0</v>
      </c>
      <c r="AD2688" s="4">
        <v>21044329</v>
      </c>
      <c r="AE2688" s="5">
        <v>1555</v>
      </c>
      <c r="AF2688" s="1" t="s">
        <v>70</v>
      </c>
      <c r="AG2688" s="1" t="s">
        <v>71</v>
      </c>
      <c r="AH2688" s="1" t="s">
        <v>89</v>
      </c>
      <c r="AI2688" s="1" t="s">
        <v>57</v>
      </c>
      <c r="AJ2688" s="5">
        <v>10950</v>
      </c>
      <c r="AK2688" s="4">
        <v>-219098</v>
      </c>
      <c r="AL2688" s="4">
        <v>0</v>
      </c>
      <c r="AM2688" s="4">
        <v>0</v>
      </c>
      <c r="AN2688" s="4">
        <v>0</v>
      </c>
      <c r="AO2688" s="4">
        <v>-2679741</v>
      </c>
      <c r="AP2688" s="4">
        <v>-2679741</v>
      </c>
      <c r="AQ2688" s="4">
        <v>0</v>
      </c>
      <c r="AR2688" s="4">
        <v>18364588</v>
      </c>
      <c r="AS2688" s="1" t="s">
        <v>52</v>
      </c>
      <c r="AT2688" s="9">
        <f t="shared" si="1218"/>
        <v>43463</v>
      </c>
      <c r="AU2688" s="9">
        <f t="shared" si="1219"/>
        <v>43435</v>
      </c>
      <c r="AV2688" s="9">
        <v>44798</v>
      </c>
      <c r="AW2688" s="11">
        <f t="shared" si="1220"/>
        <v>3.6575342465753424</v>
      </c>
      <c r="AX2688">
        <v>25</v>
      </c>
      <c r="AY2688" s="12">
        <v>0.05</v>
      </c>
      <c r="AZ2688">
        <f t="shared" si="1221"/>
        <v>3.7999999999999999E-2</v>
      </c>
      <c r="BA2688" s="13">
        <f t="shared" si="1222"/>
        <v>21044329</v>
      </c>
      <c r="BB2688" s="17" t="s">
        <v>2189</v>
      </c>
      <c r="BC2688">
        <f>MATCH(BB2688,MONTHLY_INDEX!$A:$A,0)</f>
        <v>798</v>
      </c>
      <c r="BD2688">
        <f>MATCH(AU2688,MONTHLY_INDEX!$1:$1,0)</f>
        <v>84</v>
      </c>
      <c r="BE2688">
        <f>INDEX(MONTHLY_INDEX!$1:$1048576,Final!BC2688,Final!BD2688)</f>
        <v>96</v>
      </c>
      <c r="BF2688">
        <f>MATCH($BF$1,MONTHLY_INDEX!$1:$1,0)</f>
        <v>127</v>
      </c>
      <c r="BG2688">
        <f>INDEX(MONTHLY_INDEX!$1:$1048576,Final!BC2688,Final!BF2688)</f>
        <v>95.3</v>
      </c>
      <c r="BH2688" s="23">
        <f t="shared" si="1244"/>
        <v>-7.2916666666666963E-3</v>
      </c>
      <c r="BI2688" s="14">
        <f t="shared" si="1245"/>
        <v>20890880.767708331</v>
      </c>
      <c r="BJ2688" s="14">
        <f t="shared" si="1246"/>
        <v>2903546.2502625855</v>
      </c>
      <c r="BK2688" s="15">
        <f t="shared" si="1226"/>
        <v>17987334.517445747</v>
      </c>
      <c r="BL2688" s="52">
        <v>0</v>
      </c>
      <c r="BM2688" s="15">
        <f t="shared" si="1247"/>
        <v>17987334.517445747</v>
      </c>
    </row>
    <row r="2689" spans="1:65">
      <c r="A2689" s="8">
        <v>2687</v>
      </c>
      <c r="B2689" s="1" t="s">
        <v>44</v>
      </c>
      <c r="C2689" s="1">
        <v>1500</v>
      </c>
      <c r="D2689" s="1" t="s">
        <v>60</v>
      </c>
      <c r="E2689" s="1">
        <v>150000106</v>
      </c>
      <c r="F2689" s="1" t="s">
        <v>60</v>
      </c>
      <c r="G2689" s="1" t="s">
        <v>93</v>
      </c>
      <c r="H2689" s="1">
        <v>5</v>
      </c>
      <c r="I2689" s="1" t="s">
        <v>217</v>
      </c>
      <c r="J2689" s="1" t="s">
        <v>49</v>
      </c>
      <c r="K2689" s="1">
        <v>17406001</v>
      </c>
      <c r="L2689" s="1" t="s">
        <v>50</v>
      </c>
      <c r="M2689" s="1" t="s">
        <v>51</v>
      </c>
      <c r="N2689" s="1" t="s">
        <v>64</v>
      </c>
      <c r="O2689" s="1" t="s">
        <v>65</v>
      </c>
      <c r="P2689" s="1" t="s">
        <v>66</v>
      </c>
      <c r="Q2689" s="1" t="s">
        <v>67</v>
      </c>
      <c r="R2689" s="1" t="s">
        <v>87</v>
      </c>
      <c r="S2689" s="1" t="s">
        <v>88</v>
      </c>
      <c r="T2689" s="2">
        <v>43463</v>
      </c>
      <c r="U2689" s="2">
        <v>43463</v>
      </c>
      <c r="V2689" s="1" t="s">
        <v>52</v>
      </c>
      <c r="W2689" s="3">
        <v>1</v>
      </c>
      <c r="X2689" s="1" t="s">
        <v>53</v>
      </c>
      <c r="Y2689" s="4">
        <v>969266</v>
      </c>
      <c r="Z2689" s="4">
        <v>-113333</v>
      </c>
      <c r="AA2689" s="4">
        <v>0</v>
      </c>
      <c r="AB2689" s="4">
        <v>0</v>
      </c>
      <c r="AC2689" s="4">
        <v>0</v>
      </c>
      <c r="AD2689" s="4">
        <v>969266</v>
      </c>
      <c r="AE2689" s="5">
        <v>1555</v>
      </c>
      <c r="AF2689" s="1" t="s">
        <v>70</v>
      </c>
      <c r="AG2689" s="1" t="s">
        <v>71</v>
      </c>
      <c r="AH2689" s="1" t="s">
        <v>89</v>
      </c>
      <c r="AI2689" s="1" t="s">
        <v>57</v>
      </c>
      <c r="AJ2689" s="5">
        <v>10950</v>
      </c>
      <c r="AK2689" s="4">
        <v>-10091</v>
      </c>
      <c r="AL2689" s="4">
        <v>0</v>
      </c>
      <c r="AM2689" s="4">
        <v>0</v>
      </c>
      <c r="AN2689" s="4">
        <v>0</v>
      </c>
      <c r="AO2689" s="4">
        <v>-123424</v>
      </c>
      <c r="AP2689" s="4">
        <v>-123424</v>
      </c>
      <c r="AQ2689" s="4">
        <v>0</v>
      </c>
      <c r="AR2689" s="4">
        <v>845842</v>
      </c>
      <c r="AS2689" s="1" t="s">
        <v>52</v>
      </c>
      <c r="AT2689" s="9">
        <f t="shared" si="1218"/>
        <v>43463</v>
      </c>
      <c r="AU2689" s="9">
        <f t="shared" si="1219"/>
        <v>43435</v>
      </c>
      <c r="AV2689" s="9">
        <v>44798</v>
      </c>
      <c r="AW2689" s="11">
        <f t="shared" si="1220"/>
        <v>3.6575342465753424</v>
      </c>
      <c r="AX2689">
        <v>25</v>
      </c>
      <c r="AY2689" s="12">
        <v>0.05</v>
      </c>
      <c r="AZ2689">
        <f t="shared" si="1221"/>
        <v>3.7999999999999999E-2</v>
      </c>
      <c r="BA2689" s="13">
        <f t="shared" si="1222"/>
        <v>969266</v>
      </c>
      <c r="BB2689" s="17" t="s">
        <v>2083</v>
      </c>
      <c r="BC2689">
        <f>MATCH(BB2689,MONTHLY_INDEX!$A:$A,0)</f>
        <v>745</v>
      </c>
      <c r="BD2689">
        <f>MATCH(AU2689,MONTHLY_INDEX!$1:$1,0)</f>
        <v>84</v>
      </c>
      <c r="BE2689">
        <f>INDEX(MONTHLY_INDEX!$1:$1048576,Final!BC2689,Final!BD2689)</f>
        <v>108.4</v>
      </c>
      <c r="BF2689">
        <f>MATCH($BF$1,MONTHLY_INDEX!$1:$1,0)</f>
        <v>127</v>
      </c>
      <c r="BG2689">
        <f>INDEX(MONTHLY_INDEX!$1:$1048576,Final!BC2689,Final!BF2689)</f>
        <v>115.4</v>
      </c>
      <c r="BH2689" s="23">
        <f t="shared" si="1244"/>
        <v>6.4575645756457564E-2</v>
      </c>
      <c r="BI2689" s="14">
        <f t="shared" si="1245"/>
        <v>1031856.9778597784</v>
      </c>
      <c r="BJ2689" s="14">
        <f t="shared" si="1246"/>
        <v>143413.98489541525</v>
      </c>
      <c r="BK2689" s="15">
        <f t="shared" si="1226"/>
        <v>888442.99296436319</v>
      </c>
      <c r="BL2689" s="52">
        <v>0</v>
      </c>
      <c r="BM2689" s="15">
        <f t="shared" si="1247"/>
        <v>888442.99296436319</v>
      </c>
    </row>
    <row r="2690" spans="1:65">
      <c r="A2690" s="8">
        <v>2688</v>
      </c>
      <c r="B2690" s="1" t="s">
        <v>44</v>
      </c>
      <c r="C2690" s="1">
        <v>1500</v>
      </c>
      <c r="D2690" s="1" t="s">
        <v>60</v>
      </c>
      <c r="E2690" s="1">
        <v>150000106</v>
      </c>
      <c r="F2690" s="1" t="s">
        <v>60</v>
      </c>
      <c r="G2690" s="1" t="s">
        <v>94</v>
      </c>
      <c r="H2690" s="1">
        <v>6</v>
      </c>
      <c r="I2690" s="1" t="s">
        <v>217</v>
      </c>
      <c r="J2690" s="1" t="s">
        <v>49</v>
      </c>
      <c r="K2690" s="1">
        <v>17406001</v>
      </c>
      <c r="L2690" s="1" t="s">
        <v>50</v>
      </c>
      <c r="M2690" s="1" t="s">
        <v>51</v>
      </c>
      <c r="N2690" s="1" t="s">
        <v>64</v>
      </c>
      <c r="O2690" s="1" t="s">
        <v>65</v>
      </c>
      <c r="P2690" s="1" t="s">
        <v>66</v>
      </c>
      <c r="Q2690" s="1" t="s">
        <v>67</v>
      </c>
      <c r="R2690" s="1" t="s">
        <v>87</v>
      </c>
      <c r="S2690" s="1" t="s">
        <v>88</v>
      </c>
      <c r="T2690" s="2">
        <v>43463</v>
      </c>
      <c r="U2690" s="2">
        <v>43463</v>
      </c>
      <c r="V2690" s="1" t="s">
        <v>52</v>
      </c>
      <c r="W2690" s="3">
        <v>1</v>
      </c>
      <c r="X2690" s="1" t="s">
        <v>53</v>
      </c>
      <c r="Y2690" s="4">
        <v>735000</v>
      </c>
      <c r="Z2690" s="4">
        <v>-85940</v>
      </c>
      <c r="AA2690" s="4">
        <v>0</v>
      </c>
      <c r="AB2690" s="4">
        <v>0</v>
      </c>
      <c r="AC2690" s="4">
        <v>0</v>
      </c>
      <c r="AD2690" s="4">
        <v>735000</v>
      </c>
      <c r="AE2690" s="5">
        <v>1555</v>
      </c>
      <c r="AF2690" s="1" t="s">
        <v>70</v>
      </c>
      <c r="AG2690" s="1" t="s">
        <v>71</v>
      </c>
      <c r="AH2690" s="1" t="s">
        <v>89</v>
      </c>
      <c r="AI2690" s="1" t="s">
        <v>57</v>
      </c>
      <c r="AJ2690" s="5">
        <v>10950</v>
      </c>
      <c r="AK2690" s="4">
        <v>-7652</v>
      </c>
      <c r="AL2690" s="4">
        <v>0</v>
      </c>
      <c r="AM2690" s="4">
        <v>0</v>
      </c>
      <c r="AN2690" s="4">
        <v>0</v>
      </c>
      <c r="AO2690" s="4">
        <v>-93592</v>
      </c>
      <c r="AP2690" s="4">
        <v>-93592</v>
      </c>
      <c r="AQ2690" s="4">
        <v>0</v>
      </c>
      <c r="AR2690" s="4">
        <v>641408</v>
      </c>
      <c r="AS2690" s="1" t="s">
        <v>52</v>
      </c>
      <c r="AT2690" s="9">
        <f t="shared" si="1218"/>
        <v>43463</v>
      </c>
      <c r="AU2690" s="9">
        <f t="shared" si="1219"/>
        <v>43435</v>
      </c>
      <c r="AV2690" s="9">
        <v>44798</v>
      </c>
      <c r="AW2690" s="11">
        <f t="shared" si="1220"/>
        <v>3.6575342465753424</v>
      </c>
      <c r="AX2690">
        <v>10</v>
      </c>
      <c r="AY2690" s="12">
        <v>0.05</v>
      </c>
      <c r="AZ2690">
        <f t="shared" si="1221"/>
        <v>9.5000000000000001E-2</v>
      </c>
      <c r="BA2690" s="13">
        <f t="shared" si="1222"/>
        <v>735000</v>
      </c>
      <c r="BB2690" s="17" t="s">
        <v>1853</v>
      </c>
      <c r="BC2690">
        <f>MATCH(BB2690,MONTHLY_INDEX!$A:$A,0)</f>
        <v>630</v>
      </c>
      <c r="BD2690">
        <f>MATCH(AU2690,MONTHLY_INDEX!$1:$1,0)</f>
        <v>84</v>
      </c>
      <c r="BE2690">
        <f>INDEX(MONTHLY_INDEX!$1:$1048576,Final!BC2690,Final!BD2690)</f>
        <v>114.9</v>
      </c>
      <c r="BF2690">
        <f>MATCH($BF$1,MONTHLY_INDEX!$1:$1,0)</f>
        <v>127</v>
      </c>
      <c r="BG2690">
        <f>INDEX(MONTHLY_INDEX!$1:$1048576,Final!BC2690,Final!BF2690)</f>
        <v>151.1</v>
      </c>
      <c r="BH2690" s="23">
        <f t="shared" si="1244"/>
        <v>0.31505657093124445</v>
      </c>
      <c r="BI2690" s="14">
        <f t="shared" si="1245"/>
        <v>966566.5796344647</v>
      </c>
      <c r="BJ2690" s="14">
        <f t="shared" si="1246"/>
        <v>335848.78482778347</v>
      </c>
      <c r="BK2690" s="15">
        <f t="shared" si="1226"/>
        <v>630717.79480668122</v>
      </c>
      <c r="BL2690" s="52">
        <v>0</v>
      </c>
      <c r="BM2690" s="15">
        <f t="shared" si="1247"/>
        <v>630717.79480668122</v>
      </c>
    </row>
    <row r="2691" spans="1:65">
      <c r="A2691" s="8">
        <v>2689</v>
      </c>
      <c r="B2691" s="1" t="s">
        <v>44</v>
      </c>
      <c r="C2691" s="1">
        <v>1500</v>
      </c>
      <c r="D2691" s="1" t="s">
        <v>60</v>
      </c>
      <c r="E2691" s="1">
        <v>150000106</v>
      </c>
      <c r="F2691" s="1" t="s">
        <v>60</v>
      </c>
      <c r="G2691" s="1" t="s">
        <v>95</v>
      </c>
      <c r="H2691" s="1">
        <v>7</v>
      </c>
      <c r="I2691" s="1" t="s">
        <v>217</v>
      </c>
      <c r="J2691" s="1" t="s">
        <v>49</v>
      </c>
      <c r="K2691" s="1">
        <v>17406001</v>
      </c>
      <c r="L2691" s="1" t="s">
        <v>50</v>
      </c>
      <c r="M2691" s="1" t="s">
        <v>51</v>
      </c>
      <c r="N2691" s="1" t="s">
        <v>64</v>
      </c>
      <c r="O2691" s="1" t="s">
        <v>65</v>
      </c>
      <c r="P2691" s="1" t="s">
        <v>66</v>
      </c>
      <c r="Q2691" s="1" t="s">
        <v>67</v>
      </c>
      <c r="R2691" s="1" t="s">
        <v>87</v>
      </c>
      <c r="S2691" s="1" t="s">
        <v>88</v>
      </c>
      <c r="T2691" s="2">
        <v>43463</v>
      </c>
      <c r="U2691" s="2">
        <v>43463</v>
      </c>
      <c r="V2691" s="1" t="s">
        <v>52</v>
      </c>
      <c r="W2691" s="3">
        <v>1</v>
      </c>
      <c r="X2691" s="1" t="s">
        <v>53</v>
      </c>
      <c r="Y2691" s="4">
        <v>126000</v>
      </c>
      <c r="Z2691" s="4">
        <v>-14732</v>
      </c>
      <c r="AA2691" s="4">
        <v>0</v>
      </c>
      <c r="AB2691" s="4">
        <v>0</v>
      </c>
      <c r="AC2691" s="4">
        <v>0</v>
      </c>
      <c r="AD2691" s="4">
        <v>126000</v>
      </c>
      <c r="AE2691" s="5">
        <v>1555</v>
      </c>
      <c r="AF2691" s="1" t="s">
        <v>70</v>
      </c>
      <c r="AG2691" s="1" t="s">
        <v>71</v>
      </c>
      <c r="AH2691" s="1" t="s">
        <v>89</v>
      </c>
      <c r="AI2691" s="1" t="s">
        <v>57</v>
      </c>
      <c r="AJ2691" s="5">
        <v>10950</v>
      </c>
      <c r="AK2691" s="4">
        <v>-1312</v>
      </c>
      <c r="AL2691" s="4">
        <v>0</v>
      </c>
      <c r="AM2691" s="4">
        <v>0</v>
      </c>
      <c r="AN2691" s="4">
        <v>0</v>
      </c>
      <c r="AO2691" s="4">
        <v>-16044</v>
      </c>
      <c r="AP2691" s="4">
        <v>-16044</v>
      </c>
      <c r="AQ2691" s="4">
        <v>0</v>
      </c>
      <c r="AR2691" s="4">
        <v>109956</v>
      </c>
      <c r="AS2691" s="1" t="s">
        <v>52</v>
      </c>
      <c r="AT2691" s="9">
        <f t="shared" si="1218"/>
        <v>43463</v>
      </c>
      <c r="AU2691" s="9">
        <f t="shared" si="1219"/>
        <v>43435</v>
      </c>
      <c r="AV2691" s="9">
        <v>44798</v>
      </c>
      <c r="AW2691" s="11">
        <f t="shared" si="1220"/>
        <v>3.6575342465753424</v>
      </c>
      <c r="AX2691">
        <v>25</v>
      </c>
      <c r="AY2691" s="12">
        <v>0.05</v>
      </c>
      <c r="AZ2691">
        <f t="shared" si="1221"/>
        <v>3.7999999999999999E-2</v>
      </c>
      <c r="BA2691" s="13">
        <f t="shared" si="1222"/>
        <v>126000</v>
      </c>
      <c r="BB2691" s="17" t="s">
        <v>2189</v>
      </c>
      <c r="BC2691">
        <f>MATCH(BB2691,MONTHLY_INDEX!$A:$A,0)</f>
        <v>798</v>
      </c>
      <c r="BD2691">
        <f>MATCH(AU2691,MONTHLY_INDEX!$1:$1,0)</f>
        <v>84</v>
      </c>
      <c r="BE2691">
        <f>INDEX(MONTHLY_INDEX!$1:$1048576,Final!BC2691,Final!BD2691)</f>
        <v>96</v>
      </c>
      <c r="BF2691">
        <f>MATCH($BF$1,MONTHLY_INDEX!$1:$1,0)</f>
        <v>127</v>
      </c>
      <c r="BG2691">
        <f>INDEX(MONTHLY_INDEX!$1:$1048576,Final!BC2691,Final!BF2691)</f>
        <v>95.3</v>
      </c>
      <c r="BH2691" s="23">
        <f t="shared" si="1244"/>
        <v>-7.2916666666666963E-3</v>
      </c>
      <c r="BI2691" s="14">
        <f t="shared" si="1245"/>
        <v>125081.25</v>
      </c>
      <c r="BJ2691" s="14">
        <f t="shared" si="1246"/>
        <v>17384.580308219178</v>
      </c>
      <c r="BK2691" s="15">
        <f t="shared" si="1226"/>
        <v>107696.66969178081</v>
      </c>
      <c r="BL2691" s="52">
        <v>0</v>
      </c>
      <c r="BM2691" s="15">
        <f t="shared" si="1247"/>
        <v>107696.66969178081</v>
      </c>
    </row>
    <row r="2692" spans="1:65">
      <c r="A2692" s="8">
        <v>2690</v>
      </c>
      <c r="B2692" s="1" t="s">
        <v>44</v>
      </c>
      <c r="C2692" s="1">
        <v>1500</v>
      </c>
      <c r="D2692" s="1" t="s">
        <v>60</v>
      </c>
      <c r="E2692" s="1">
        <v>150000106</v>
      </c>
      <c r="F2692" s="1" t="s">
        <v>60</v>
      </c>
      <c r="G2692" s="1" t="s">
        <v>96</v>
      </c>
      <c r="H2692" s="1">
        <v>8</v>
      </c>
      <c r="I2692" s="1" t="s">
        <v>217</v>
      </c>
      <c r="J2692" s="1" t="s">
        <v>49</v>
      </c>
      <c r="K2692" s="1">
        <v>17406001</v>
      </c>
      <c r="L2692" s="1" t="s">
        <v>50</v>
      </c>
      <c r="M2692" s="1" t="s">
        <v>51</v>
      </c>
      <c r="N2692" s="1" t="s">
        <v>64</v>
      </c>
      <c r="O2692" s="1" t="s">
        <v>65</v>
      </c>
      <c r="P2692" s="1" t="s">
        <v>66</v>
      </c>
      <c r="Q2692" s="1" t="s">
        <v>67</v>
      </c>
      <c r="R2692" s="1" t="s">
        <v>87</v>
      </c>
      <c r="S2692" s="1" t="s">
        <v>88</v>
      </c>
      <c r="T2692" s="2">
        <v>43463</v>
      </c>
      <c r="U2692" s="2">
        <v>43463</v>
      </c>
      <c r="V2692" s="1" t="s">
        <v>52</v>
      </c>
      <c r="W2692" s="3">
        <v>1</v>
      </c>
      <c r="X2692" s="1" t="s">
        <v>53</v>
      </c>
      <c r="Y2692" s="4">
        <v>29327302</v>
      </c>
      <c r="Z2692" s="4">
        <v>-3429143</v>
      </c>
      <c r="AA2692" s="4">
        <v>0</v>
      </c>
      <c r="AB2692" s="4">
        <v>0</v>
      </c>
      <c r="AC2692" s="4">
        <v>0</v>
      </c>
      <c r="AD2692" s="4">
        <v>29327302</v>
      </c>
      <c r="AE2692" s="5">
        <v>1555</v>
      </c>
      <c r="AF2692" s="1" t="s">
        <v>70</v>
      </c>
      <c r="AG2692" s="1" t="s">
        <v>71</v>
      </c>
      <c r="AH2692" s="1" t="s">
        <v>89</v>
      </c>
      <c r="AI2692" s="1" t="s">
        <v>57</v>
      </c>
      <c r="AJ2692" s="5">
        <v>10950</v>
      </c>
      <c r="AK2692" s="4">
        <v>-305335</v>
      </c>
      <c r="AL2692" s="4">
        <v>0</v>
      </c>
      <c r="AM2692" s="4">
        <v>0</v>
      </c>
      <c r="AN2692" s="4">
        <v>0</v>
      </c>
      <c r="AO2692" s="4">
        <v>-3734478</v>
      </c>
      <c r="AP2692" s="4">
        <v>-3734478</v>
      </c>
      <c r="AQ2692" s="4">
        <v>0</v>
      </c>
      <c r="AR2692" s="4">
        <v>25592824</v>
      </c>
      <c r="AS2692" s="1" t="s">
        <v>52</v>
      </c>
      <c r="AT2692" s="9">
        <f t="shared" ref="AT2692:AT2755" si="1248">T2692</f>
        <v>43463</v>
      </c>
      <c r="AU2692" s="9">
        <f t="shared" ref="AU2692:AU2755" si="1249">DATE(YEAR(AT2692),MONTH(AT2692),DAY(1))</f>
        <v>43435</v>
      </c>
      <c r="AV2692" s="9">
        <v>44798</v>
      </c>
      <c r="AW2692" s="11">
        <f t="shared" ref="AW2692:AW2755" si="1250">(AV2692-AT2692)/365</f>
        <v>3.6575342465753424</v>
      </c>
      <c r="AX2692">
        <v>25</v>
      </c>
      <c r="AY2692" s="12">
        <v>0.05</v>
      </c>
      <c r="AZ2692">
        <f t="shared" ref="AZ2692:AZ2755" si="1251">(1-AY2692)/AX2692</f>
        <v>3.7999999999999999E-2</v>
      </c>
      <c r="BA2692" s="13">
        <f t="shared" ref="BA2692:BA2755" si="1252">Y2692</f>
        <v>29327302</v>
      </c>
      <c r="BB2692" s="17" t="s">
        <v>2189</v>
      </c>
      <c r="BC2692">
        <f>MATCH(BB2692,MONTHLY_INDEX!$A:$A,0)</f>
        <v>798</v>
      </c>
      <c r="BD2692">
        <f>MATCH(AU2692,MONTHLY_INDEX!$1:$1,0)</f>
        <v>84</v>
      </c>
      <c r="BE2692">
        <f>INDEX(MONTHLY_INDEX!$1:$1048576,Final!BC2692,Final!BD2692)</f>
        <v>96</v>
      </c>
      <c r="BF2692">
        <f>MATCH($BF$1,MONTHLY_INDEX!$1:$1,0)</f>
        <v>127</v>
      </c>
      <c r="BG2692">
        <f>INDEX(MONTHLY_INDEX!$1:$1048576,Final!BC2692,Final!BF2692)</f>
        <v>95.3</v>
      </c>
      <c r="BH2692" s="23">
        <f t="shared" si="1244"/>
        <v>-7.2916666666666963E-3</v>
      </c>
      <c r="BI2692" s="14">
        <f t="shared" si="1245"/>
        <v>29113457.089583334</v>
      </c>
      <c r="BJ2692" s="14">
        <f t="shared" si="1246"/>
        <v>4046371.7209714041</v>
      </c>
      <c r="BK2692" s="15">
        <f t="shared" ref="BK2692:BK2755" si="1253">MAX(BI2692-BJ2692,0)</f>
        <v>25067085.368611928</v>
      </c>
      <c r="BL2692" s="52">
        <v>0</v>
      </c>
      <c r="BM2692" s="15">
        <f t="shared" si="1247"/>
        <v>25067085.368611928</v>
      </c>
    </row>
    <row r="2693" spans="1:65">
      <c r="A2693" s="8">
        <v>2691</v>
      </c>
      <c r="B2693" s="1" t="s">
        <v>44</v>
      </c>
      <c r="C2693" s="1">
        <v>1500</v>
      </c>
      <c r="D2693" s="1" t="s">
        <v>60</v>
      </c>
      <c r="E2693" s="1">
        <v>150000106</v>
      </c>
      <c r="F2693" s="1" t="s">
        <v>60</v>
      </c>
      <c r="G2693" s="1" t="s">
        <v>97</v>
      </c>
      <c r="H2693" s="1">
        <v>9</v>
      </c>
      <c r="I2693" s="1" t="s">
        <v>217</v>
      </c>
      <c r="J2693" s="1" t="s">
        <v>49</v>
      </c>
      <c r="K2693" s="1">
        <v>17406001</v>
      </c>
      <c r="L2693" s="1" t="s">
        <v>50</v>
      </c>
      <c r="M2693" s="1" t="s">
        <v>51</v>
      </c>
      <c r="N2693" s="1" t="s">
        <v>64</v>
      </c>
      <c r="O2693" s="1" t="s">
        <v>65</v>
      </c>
      <c r="P2693" s="1" t="s">
        <v>66</v>
      </c>
      <c r="Q2693" s="1" t="s">
        <v>67</v>
      </c>
      <c r="R2693" s="1" t="s">
        <v>87</v>
      </c>
      <c r="S2693" s="1" t="s">
        <v>88</v>
      </c>
      <c r="T2693" s="2">
        <v>43463</v>
      </c>
      <c r="U2693" s="2">
        <v>43463</v>
      </c>
      <c r="V2693" s="1" t="s">
        <v>52</v>
      </c>
      <c r="W2693" s="3">
        <v>1</v>
      </c>
      <c r="X2693" s="1" t="s">
        <v>53</v>
      </c>
      <c r="Y2693" s="4">
        <v>1517250</v>
      </c>
      <c r="Z2693" s="4">
        <v>-177405</v>
      </c>
      <c r="AA2693" s="4">
        <v>0</v>
      </c>
      <c r="AB2693" s="4">
        <v>0</v>
      </c>
      <c r="AC2693" s="4">
        <v>0</v>
      </c>
      <c r="AD2693" s="4">
        <v>1517250</v>
      </c>
      <c r="AE2693" s="5">
        <v>1555</v>
      </c>
      <c r="AF2693" s="1" t="s">
        <v>70</v>
      </c>
      <c r="AG2693" s="1" t="s">
        <v>71</v>
      </c>
      <c r="AH2693" s="1" t="s">
        <v>89</v>
      </c>
      <c r="AI2693" s="1" t="s">
        <v>57</v>
      </c>
      <c r="AJ2693" s="5">
        <v>10950</v>
      </c>
      <c r="AK2693" s="4">
        <v>-15797</v>
      </c>
      <c r="AL2693" s="4">
        <v>0</v>
      </c>
      <c r="AM2693" s="4">
        <v>0</v>
      </c>
      <c r="AN2693" s="4">
        <v>0</v>
      </c>
      <c r="AO2693" s="4">
        <v>-193202</v>
      </c>
      <c r="AP2693" s="4">
        <v>-193202</v>
      </c>
      <c r="AQ2693" s="4">
        <v>0</v>
      </c>
      <c r="AR2693" s="4">
        <v>1324048</v>
      </c>
      <c r="AS2693" s="1" t="s">
        <v>52</v>
      </c>
      <c r="AT2693" s="9">
        <f t="shared" si="1248"/>
        <v>43463</v>
      </c>
      <c r="AU2693" s="9">
        <f t="shared" si="1249"/>
        <v>43435</v>
      </c>
      <c r="AV2693" s="9">
        <v>44798</v>
      </c>
      <c r="AW2693" s="11">
        <f t="shared" si="1250"/>
        <v>3.6575342465753424</v>
      </c>
      <c r="AX2693">
        <v>15</v>
      </c>
      <c r="AY2693" s="12">
        <v>0.05</v>
      </c>
      <c r="AZ2693">
        <f t="shared" si="1251"/>
        <v>6.3333333333333325E-2</v>
      </c>
      <c r="BA2693" s="13">
        <f t="shared" si="1252"/>
        <v>1517250</v>
      </c>
      <c r="BB2693" s="17" t="s">
        <v>1941</v>
      </c>
      <c r="BC2693">
        <f>MATCH(BB2693,MONTHLY_INDEX!$A:$A,0)</f>
        <v>674</v>
      </c>
      <c r="BD2693">
        <f>MATCH(AU2693,MONTHLY_INDEX!$1:$1,0)</f>
        <v>84</v>
      </c>
      <c r="BE2693">
        <f>INDEX(MONTHLY_INDEX!$1:$1048576,Final!BC2693,Final!BD2693)</f>
        <v>106.1</v>
      </c>
      <c r="BF2693">
        <f>MATCH($BF$1,MONTHLY_INDEX!$1:$1,0)</f>
        <v>127</v>
      </c>
      <c r="BG2693">
        <f>INDEX(MONTHLY_INDEX!$1:$1048576,Final!BC2693,Final!BF2693)</f>
        <v>122.8</v>
      </c>
      <c r="BH2693" s="23">
        <f t="shared" si="1244"/>
        <v>0.15739868049010372</v>
      </c>
      <c r="BI2693" s="14">
        <f t="shared" si="1245"/>
        <v>1756063.1479736099</v>
      </c>
      <c r="BJ2693" s="14">
        <f t="shared" si="1246"/>
        <v>406781.20318128407</v>
      </c>
      <c r="BK2693" s="15">
        <f t="shared" si="1253"/>
        <v>1349281.9447923258</v>
      </c>
      <c r="BL2693" s="52">
        <v>0</v>
      </c>
      <c r="BM2693" s="15">
        <f t="shared" si="1247"/>
        <v>1349281.9447923258</v>
      </c>
    </row>
    <row r="2694" spans="1:65">
      <c r="A2694" s="8">
        <v>2692</v>
      </c>
      <c r="B2694" s="1" t="s">
        <v>44</v>
      </c>
      <c r="C2694" s="1">
        <v>1500</v>
      </c>
      <c r="D2694" s="1" t="s">
        <v>60</v>
      </c>
      <c r="E2694" s="1">
        <v>150000106</v>
      </c>
      <c r="F2694" s="1" t="s">
        <v>60</v>
      </c>
      <c r="G2694" s="1" t="s">
        <v>98</v>
      </c>
      <c r="H2694" s="1">
        <v>10</v>
      </c>
      <c r="I2694" s="1" t="s">
        <v>217</v>
      </c>
      <c r="J2694" s="1" t="s">
        <v>49</v>
      </c>
      <c r="K2694" s="1">
        <v>17406001</v>
      </c>
      <c r="L2694" s="1" t="s">
        <v>50</v>
      </c>
      <c r="M2694" s="1" t="s">
        <v>51</v>
      </c>
      <c r="N2694" s="1" t="s">
        <v>64</v>
      </c>
      <c r="O2694" s="1" t="s">
        <v>65</v>
      </c>
      <c r="P2694" s="1" t="s">
        <v>66</v>
      </c>
      <c r="Q2694" s="1" t="s">
        <v>67</v>
      </c>
      <c r="R2694" s="1" t="s">
        <v>87</v>
      </c>
      <c r="S2694" s="1" t="s">
        <v>88</v>
      </c>
      <c r="T2694" s="2">
        <v>43463</v>
      </c>
      <c r="U2694" s="2">
        <v>43463</v>
      </c>
      <c r="V2694" s="1" t="s">
        <v>52</v>
      </c>
      <c r="W2694" s="3">
        <v>1</v>
      </c>
      <c r="X2694" s="1" t="s">
        <v>53</v>
      </c>
      <c r="Y2694" s="4">
        <v>312900</v>
      </c>
      <c r="Z2694" s="4">
        <v>-36585</v>
      </c>
      <c r="AA2694" s="4">
        <v>0</v>
      </c>
      <c r="AB2694" s="4">
        <v>0</v>
      </c>
      <c r="AC2694" s="4">
        <v>0</v>
      </c>
      <c r="AD2694" s="4">
        <v>312900</v>
      </c>
      <c r="AE2694" s="5">
        <v>1555</v>
      </c>
      <c r="AF2694" s="1" t="s">
        <v>70</v>
      </c>
      <c r="AG2694" s="1" t="s">
        <v>71</v>
      </c>
      <c r="AH2694" s="1" t="s">
        <v>89</v>
      </c>
      <c r="AI2694" s="1" t="s">
        <v>57</v>
      </c>
      <c r="AJ2694" s="5">
        <v>10950</v>
      </c>
      <c r="AK2694" s="4">
        <v>-3258</v>
      </c>
      <c r="AL2694" s="4">
        <v>0</v>
      </c>
      <c r="AM2694" s="4">
        <v>0</v>
      </c>
      <c r="AN2694" s="4">
        <v>0</v>
      </c>
      <c r="AO2694" s="4">
        <v>-39843</v>
      </c>
      <c r="AP2694" s="4">
        <v>-39843</v>
      </c>
      <c r="AQ2694" s="4">
        <v>0</v>
      </c>
      <c r="AR2694" s="4">
        <v>273057</v>
      </c>
      <c r="AS2694" s="1" t="s">
        <v>52</v>
      </c>
      <c r="AT2694" s="9">
        <f t="shared" si="1248"/>
        <v>43463</v>
      </c>
      <c r="AU2694" s="9">
        <f t="shared" si="1249"/>
        <v>43435</v>
      </c>
      <c r="AV2694" s="9">
        <v>44798</v>
      </c>
      <c r="AW2694" s="11">
        <f t="shared" si="1250"/>
        <v>3.6575342465753424</v>
      </c>
      <c r="AX2694">
        <v>10</v>
      </c>
      <c r="AY2694" s="12">
        <v>0.05</v>
      </c>
      <c r="AZ2694">
        <f t="shared" si="1251"/>
        <v>9.5000000000000001E-2</v>
      </c>
      <c r="BA2694" s="13">
        <f t="shared" si="1252"/>
        <v>312900</v>
      </c>
      <c r="BB2694" s="17" t="s">
        <v>2189</v>
      </c>
      <c r="BC2694">
        <f>MATCH(BB2694,MONTHLY_INDEX!$A:$A,0)</f>
        <v>798</v>
      </c>
      <c r="BD2694">
        <f>MATCH(AU2694,MONTHLY_INDEX!$1:$1,0)</f>
        <v>84</v>
      </c>
      <c r="BE2694">
        <f>INDEX(MONTHLY_INDEX!$1:$1048576,Final!BC2694,Final!BD2694)</f>
        <v>96</v>
      </c>
      <c r="BF2694">
        <f>MATCH($BF$1,MONTHLY_INDEX!$1:$1,0)</f>
        <v>127</v>
      </c>
      <c r="BG2694">
        <f>INDEX(MONTHLY_INDEX!$1:$1048576,Final!BC2694,Final!BF2694)</f>
        <v>95.3</v>
      </c>
      <c r="BH2694" s="23">
        <f t="shared" si="1244"/>
        <v>-7.2916666666666963E-3</v>
      </c>
      <c r="BI2694" s="14">
        <f t="shared" si="1245"/>
        <v>310618.4375</v>
      </c>
      <c r="BJ2694" s="14">
        <f t="shared" si="1246"/>
        <v>107929.26941352741</v>
      </c>
      <c r="BK2694" s="15">
        <f t="shared" si="1253"/>
        <v>202689.16808647261</v>
      </c>
      <c r="BL2694" s="52">
        <v>0</v>
      </c>
      <c r="BM2694" s="15">
        <f t="shared" si="1247"/>
        <v>202689.16808647261</v>
      </c>
    </row>
    <row r="2695" spans="1:65">
      <c r="A2695" s="8">
        <v>2693</v>
      </c>
      <c r="B2695" s="1" t="s">
        <v>44</v>
      </c>
      <c r="C2695" s="1">
        <v>1500</v>
      </c>
      <c r="D2695" s="1" t="s">
        <v>60</v>
      </c>
      <c r="E2695" s="1">
        <v>150000106</v>
      </c>
      <c r="F2695" s="1" t="s">
        <v>60</v>
      </c>
      <c r="G2695" s="1" t="s">
        <v>99</v>
      </c>
      <c r="H2695" s="1">
        <v>11</v>
      </c>
      <c r="I2695" s="1" t="s">
        <v>217</v>
      </c>
      <c r="J2695" s="1" t="s">
        <v>49</v>
      </c>
      <c r="K2695" s="1">
        <v>17406001</v>
      </c>
      <c r="L2695" s="1" t="s">
        <v>50</v>
      </c>
      <c r="M2695" s="1" t="s">
        <v>51</v>
      </c>
      <c r="N2695" s="1" t="s">
        <v>64</v>
      </c>
      <c r="O2695" s="1" t="s">
        <v>65</v>
      </c>
      <c r="P2695" s="1" t="s">
        <v>66</v>
      </c>
      <c r="Q2695" s="1" t="s">
        <v>67</v>
      </c>
      <c r="R2695" s="1" t="s">
        <v>87</v>
      </c>
      <c r="S2695" s="1" t="s">
        <v>88</v>
      </c>
      <c r="T2695" s="2">
        <v>43463</v>
      </c>
      <c r="U2695" s="2">
        <v>43463</v>
      </c>
      <c r="V2695" s="1" t="s">
        <v>52</v>
      </c>
      <c r="W2695" s="3">
        <v>1</v>
      </c>
      <c r="X2695" s="1" t="s">
        <v>53</v>
      </c>
      <c r="Y2695" s="4">
        <v>1174950</v>
      </c>
      <c r="Z2695" s="4">
        <v>-137382</v>
      </c>
      <c r="AA2695" s="4">
        <v>0</v>
      </c>
      <c r="AB2695" s="4">
        <v>0</v>
      </c>
      <c r="AC2695" s="4">
        <v>0</v>
      </c>
      <c r="AD2695" s="4">
        <v>1174950</v>
      </c>
      <c r="AE2695" s="5">
        <v>1555</v>
      </c>
      <c r="AF2695" s="1" t="s">
        <v>70</v>
      </c>
      <c r="AG2695" s="1" t="s">
        <v>71</v>
      </c>
      <c r="AH2695" s="1" t="s">
        <v>89</v>
      </c>
      <c r="AI2695" s="1" t="s">
        <v>57</v>
      </c>
      <c r="AJ2695" s="5">
        <v>10950</v>
      </c>
      <c r="AK2695" s="4">
        <v>-12233</v>
      </c>
      <c r="AL2695" s="4">
        <v>0</v>
      </c>
      <c r="AM2695" s="4">
        <v>0</v>
      </c>
      <c r="AN2695" s="4">
        <v>0</v>
      </c>
      <c r="AO2695" s="4">
        <v>-149615</v>
      </c>
      <c r="AP2695" s="4">
        <v>-149615</v>
      </c>
      <c r="AQ2695" s="4">
        <v>0</v>
      </c>
      <c r="AR2695" s="4">
        <v>1025335</v>
      </c>
      <c r="AS2695" s="1" t="s">
        <v>52</v>
      </c>
      <c r="AT2695" s="9">
        <f t="shared" si="1248"/>
        <v>43463</v>
      </c>
      <c r="AU2695" s="9">
        <f t="shared" si="1249"/>
        <v>43435</v>
      </c>
      <c r="AV2695" s="9">
        <v>44798</v>
      </c>
      <c r="AW2695" s="11">
        <f t="shared" si="1250"/>
        <v>3.6575342465753424</v>
      </c>
      <c r="AX2695">
        <v>10</v>
      </c>
      <c r="AY2695" s="12">
        <v>0.05</v>
      </c>
      <c r="AZ2695">
        <f t="shared" si="1251"/>
        <v>9.5000000000000001E-2</v>
      </c>
      <c r="BA2695" s="13">
        <f t="shared" si="1252"/>
        <v>1174950</v>
      </c>
      <c r="BB2695" s="17" t="s">
        <v>2189</v>
      </c>
      <c r="BC2695">
        <f>MATCH(BB2695,MONTHLY_INDEX!$A:$A,0)</f>
        <v>798</v>
      </c>
      <c r="BD2695">
        <f>MATCH(AU2695,MONTHLY_INDEX!$1:$1,0)</f>
        <v>84</v>
      </c>
      <c r="BE2695">
        <f>INDEX(MONTHLY_INDEX!$1:$1048576,Final!BC2695,Final!BD2695)</f>
        <v>96</v>
      </c>
      <c r="BF2695">
        <f>MATCH($BF$1,MONTHLY_INDEX!$1:$1,0)</f>
        <v>127</v>
      </c>
      <c r="BG2695">
        <f>INDEX(MONTHLY_INDEX!$1:$1048576,Final!BC2695,Final!BF2695)</f>
        <v>95.3</v>
      </c>
      <c r="BH2695" s="23">
        <f t="shared" si="1244"/>
        <v>-7.2916666666666963E-3</v>
      </c>
      <c r="BI2695" s="14">
        <f t="shared" si="1245"/>
        <v>1166382.65625</v>
      </c>
      <c r="BJ2695" s="14">
        <f t="shared" si="1246"/>
        <v>405278.02843535959</v>
      </c>
      <c r="BK2695" s="15">
        <f t="shared" si="1253"/>
        <v>761104.62781464041</v>
      </c>
      <c r="BL2695" s="52">
        <v>0</v>
      </c>
      <c r="BM2695" s="15">
        <f t="shared" si="1247"/>
        <v>761104.62781464041</v>
      </c>
    </row>
    <row r="2696" spans="1:65">
      <c r="A2696" s="8">
        <v>2694</v>
      </c>
      <c r="B2696" s="1" t="s">
        <v>44</v>
      </c>
      <c r="C2696" s="1">
        <v>1500</v>
      </c>
      <c r="D2696" s="1" t="s">
        <v>60</v>
      </c>
      <c r="E2696" s="1">
        <v>150000106</v>
      </c>
      <c r="F2696" s="1" t="s">
        <v>60</v>
      </c>
      <c r="G2696" s="1" t="s">
        <v>100</v>
      </c>
      <c r="H2696" s="1">
        <v>12</v>
      </c>
      <c r="I2696" s="1" t="s">
        <v>217</v>
      </c>
      <c r="J2696" s="1" t="s">
        <v>49</v>
      </c>
      <c r="K2696" s="1">
        <v>17406001</v>
      </c>
      <c r="L2696" s="1" t="s">
        <v>50</v>
      </c>
      <c r="M2696" s="1" t="s">
        <v>51</v>
      </c>
      <c r="N2696" s="1" t="s">
        <v>64</v>
      </c>
      <c r="O2696" s="1" t="s">
        <v>65</v>
      </c>
      <c r="P2696" s="1" t="s">
        <v>66</v>
      </c>
      <c r="Q2696" s="1" t="s">
        <v>67</v>
      </c>
      <c r="R2696" s="1" t="s">
        <v>87</v>
      </c>
      <c r="S2696" s="1" t="s">
        <v>88</v>
      </c>
      <c r="T2696" s="2">
        <v>43463</v>
      </c>
      <c r="U2696" s="2">
        <v>43463</v>
      </c>
      <c r="V2696" s="1" t="s">
        <v>52</v>
      </c>
      <c r="W2696" s="3">
        <v>1</v>
      </c>
      <c r="X2696" s="1" t="s">
        <v>53</v>
      </c>
      <c r="Y2696" s="4">
        <v>582750</v>
      </c>
      <c r="Z2696" s="4">
        <v>-68138</v>
      </c>
      <c r="AA2696" s="4">
        <v>0</v>
      </c>
      <c r="AB2696" s="4">
        <v>0</v>
      </c>
      <c r="AC2696" s="4">
        <v>0</v>
      </c>
      <c r="AD2696" s="4">
        <v>582750</v>
      </c>
      <c r="AE2696" s="5">
        <v>1555</v>
      </c>
      <c r="AF2696" s="1" t="s">
        <v>70</v>
      </c>
      <c r="AG2696" s="1" t="s">
        <v>71</v>
      </c>
      <c r="AH2696" s="1" t="s">
        <v>89</v>
      </c>
      <c r="AI2696" s="1" t="s">
        <v>57</v>
      </c>
      <c r="AJ2696" s="5">
        <v>10950</v>
      </c>
      <c r="AK2696" s="4">
        <v>-6067</v>
      </c>
      <c r="AL2696" s="4">
        <v>0</v>
      </c>
      <c r="AM2696" s="4">
        <v>0</v>
      </c>
      <c r="AN2696" s="4">
        <v>0</v>
      </c>
      <c r="AO2696" s="4">
        <v>-74205</v>
      </c>
      <c r="AP2696" s="4">
        <v>-74205</v>
      </c>
      <c r="AQ2696" s="4">
        <v>0</v>
      </c>
      <c r="AR2696" s="4">
        <v>508545</v>
      </c>
      <c r="AS2696" s="1" t="s">
        <v>52</v>
      </c>
      <c r="AT2696" s="9">
        <f t="shared" si="1248"/>
        <v>43463</v>
      </c>
      <c r="AU2696" s="9">
        <f t="shared" si="1249"/>
        <v>43435</v>
      </c>
      <c r="AV2696" s="9">
        <v>44798</v>
      </c>
      <c r="AW2696" s="11">
        <f t="shared" si="1250"/>
        <v>3.6575342465753424</v>
      </c>
      <c r="AX2696">
        <v>10</v>
      </c>
      <c r="AY2696" s="12">
        <v>0.05</v>
      </c>
      <c r="AZ2696">
        <f t="shared" si="1251"/>
        <v>9.5000000000000001E-2</v>
      </c>
      <c r="BA2696" s="13">
        <f t="shared" si="1252"/>
        <v>582750</v>
      </c>
      <c r="BB2696" s="17" t="s">
        <v>1973</v>
      </c>
      <c r="BC2696">
        <f>MATCH(BB2696,MONTHLY_INDEX!$A:$A,0)</f>
        <v>690</v>
      </c>
      <c r="BD2696">
        <f>MATCH(AU2696,MONTHLY_INDEX!$1:$1,0)</f>
        <v>84</v>
      </c>
      <c r="BE2696">
        <f>INDEX(MONTHLY_INDEX!$1:$1048576,Final!BC2696,Final!BD2696)</f>
        <v>111.5</v>
      </c>
      <c r="BF2696">
        <f>MATCH($BF$1,MONTHLY_INDEX!$1:$1,0)</f>
        <v>127</v>
      </c>
      <c r="BG2696">
        <f>INDEX(MONTHLY_INDEX!$1:$1048576,Final!BC2696,Final!BF2696)</f>
        <v>145.69999999999999</v>
      </c>
      <c r="BH2696" s="23">
        <f t="shared" si="1244"/>
        <v>0.30672645739910304</v>
      </c>
      <c r="BI2696" s="14">
        <f t="shared" si="1245"/>
        <v>761494.84304932738</v>
      </c>
      <c r="BJ2696" s="14">
        <f t="shared" si="1246"/>
        <v>264593.37936912588</v>
      </c>
      <c r="BK2696" s="15">
        <f t="shared" si="1253"/>
        <v>496901.4636802015</v>
      </c>
      <c r="BL2696" s="52">
        <v>0</v>
      </c>
      <c r="BM2696" s="15">
        <f t="shared" si="1247"/>
        <v>496901.4636802015</v>
      </c>
    </row>
    <row r="2697" spans="1:65">
      <c r="A2697" s="8">
        <v>2695</v>
      </c>
      <c r="B2697" s="1" t="s">
        <v>44</v>
      </c>
      <c r="C2697" s="1">
        <v>1500</v>
      </c>
      <c r="D2697" s="1" t="s">
        <v>60</v>
      </c>
      <c r="E2697" s="1">
        <v>150000106</v>
      </c>
      <c r="F2697" s="1" t="s">
        <v>60</v>
      </c>
      <c r="G2697" s="1" t="s">
        <v>101</v>
      </c>
      <c r="H2697" s="1">
        <v>13</v>
      </c>
      <c r="I2697" s="1" t="s">
        <v>217</v>
      </c>
      <c r="J2697" s="1" t="s">
        <v>49</v>
      </c>
      <c r="K2697" s="1">
        <v>17406001</v>
      </c>
      <c r="L2697" s="1" t="s">
        <v>50</v>
      </c>
      <c r="M2697" s="1" t="s">
        <v>51</v>
      </c>
      <c r="N2697" s="1" t="s">
        <v>64</v>
      </c>
      <c r="O2697" s="1" t="s">
        <v>65</v>
      </c>
      <c r="P2697" s="1" t="s">
        <v>66</v>
      </c>
      <c r="Q2697" s="1" t="s">
        <v>67</v>
      </c>
      <c r="R2697" s="1" t="s">
        <v>87</v>
      </c>
      <c r="S2697" s="1" t="s">
        <v>88</v>
      </c>
      <c r="T2697" s="2">
        <v>43463</v>
      </c>
      <c r="U2697" s="2">
        <v>43463</v>
      </c>
      <c r="V2697" s="1" t="s">
        <v>52</v>
      </c>
      <c r="W2697" s="3">
        <v>1</v>
      </c>
      <c r="X2697" s="1" t="s">
        <v>53</v>
      </c>
      <c r="Y2697" s="4">
        <v>9976171</v>
      </c>
      <c r="Z2697" s="4">
        <v>-1166479</v>
      </c>
      <c r="AA2697" s="4">
        <v>0</v>
      </c>
      <c r="AB2697" s="4">
        <v>0</v>
      </c>
      <c r="AC2697" s="4">
        <v>0</v>
      </c>
      <c r="AD2697" s="4">
        <v>9976171</v>
      </c>
      <c r="AE2697" s="5">
        <v>1555</v>
      </c>
      <c r="AF2697" s="1" t="s">
        <v>70</v>
      </c>
      <c r="AG2697" s="1" t="s">
        <v>71</v>
      </c>
      <c r="AH2697" s="1" t="s">
        <v>89</v>
      </c>
      <c r="AI2697" s="1" t="s">
        <v>57</v>
      </c>
      <c r="AJ2697" s="5">
        <v>10950</v>
      </c>
      <c r="AK2697" s="4">
        <v>-103865</v>
      </c>
      <c r="AL2697" s="4">
        <v>0</v>
      </c>
      <c r="AM2697" s="4">
        <v>0</v>
      </c>
      <c r="AN2697" s="4">
        <v>0</v>
      </c>
      <c r="AO2697" s="4">
        <v>-1270344</v>
      </c>
      <c r="AP2697" s="4">
        <v>-1270344</v>
      </c>
      <c r="AQ2697" s="4">
        <v>0</v>
      </c>
      <c r="AR2697" s="4">
        <v>8705827</v>
      </c>
      <c r="AS2697" s="1" t="s">
        <v>52</v>
      </c>
      <c r="AT2697" s="9">
        <f t="shared" si="1248"/>
        <v>43463</v>
      </c>
      <c r="AU2697" s="9">
        <f t="shared" si="1249"/>
        <v>43435</v>
      </c>
      <c r="AV2697" s="9">
        <v>44798</v>
      </c>
      <c r="AW2697" s="11">
        <f t="shared" si="1250"/>
        <v>3.6575342465753424</v>
      </c>
      <c r="AX2697">
        <v>25</v>
      </c>
      <c r="AY2697" s="12">
        <v>0.05</v>
      </c>
      <c r="AZ2697">
        <f t="shared" si="1251"/>
        <v>3.7999999999999999E-2</v>
      </c>
      <c r="BA2697" s="13">
        <f t="shared" si="1252"/>
        <v>9976171</v>
      </c>
      <c r="BB2697" s="17" t="s">
        <v>2189</v>
      </c>
      <c r="BC2697">
        <f>MATCH(BB2697,MONTHLY_INDEX!$A:$A,0)</f>
        <v>798</v>
      </c>
      <c r="BD2697">
        <f>MATCH(AU2697,MONTHLY_INDEX!$1:$1,0)</f>
        <v>84</v>
      </c>
      <c r="BE2697">
        <f>INDEX(MONTHLY_INDEX!$1:$1048576,Final!BC2697,Final!BD2697)</f>
        <v>96</v>
      </c>
      <c r="BF2697">
        <f>MATCH($BF$1,MONTHLY_INDEX!$1:$1,0)</f>
        <v>127</v>
      </c>
      <c r="BG2697">
        <f>INDEX(MONTHLY_INDEX!$1:$1048576,Final!BC2697,Final!BF2697)</f>
        <v>95.3</v>
      </c>
      <c r="BH2697" s="23">
        <f t="shared" si="1244"/>
        <v>-7.2916666666666963E-3</v>
      </c>
      <c r="BI2697" s="14">
        <f t="shared" si="1245"/>
        <v>9903428.0864583328</v>
      </c>
      <c r="BJ2697" s="14">
        <f t="shared" si="1246"/>
        <v>1376440.8406192637</v>
      </c>
      <c r="BK2697" s="15">
        <f t="shared" si="1253"/>
        <v>8526987.2458390687</v>
      </c>
      <c r="BL2697" s="52">
        <v>0</v>
      </c>
      <c r="BM2697" s="15">
        <f t="shared" si="1247"/>
        <v>8526987.2458390687</v>
      </c>
    </row>
    <row r="2698" spans="1:65">
      <c r="A2698" s="8">
        <v>2696</v>
      </c>
      <c r="B2698" s="1" t="s">
        <v>44</v>
      </c>
      <c r="C2698" s="1">
        <v>1500</v>
      </c>
      <c r="D2698" s="1" t="s">
        <v>60</v>
      </c>
      <c r="E2698" s="1">
        <v>150000106</v>
      </c>
      <c r="F2698" s="1" t="s">
        <v>60</v>
      </c>
      <c r="G2698" s="1" t="s">
        <v>102</v>
      </c>
      <c r="H2698" s="1">
        <v>14</v>
      </c>
      <c r="I2698" s="1" t="s">
        <v>217</v>
      </c>
      <c r="J2698" s="1" t="s">
        <v>49</v>
      </c>
      <c r="K2698" s="1">
        <v>17406001</v>
      </c>
      <c r="L2698" s="1" t="s">
        <v>50</v>
      </c>
      <c r="M2698" s="1" t="s">
        <v>51</v>
      </c>
      <c r="N2698" s="1" t="s">
        <v>64</v>
      </c>
      <c r="O2698" s="1" t="s">
        <v>65</v>
      </c>
      <c r="P2698" s="1" t="s">
        <v>66</v>
      </c>
      <c r="Q2698" s="1" t="s">
        <v>67</v>
      </c>
      <c r="R2698" s="1" t="s">
        <v>87</v>
      </c>
      <c r="S2698" s="1" t="s">
        <v>88</v>
      </c>
      <c r="T2698" s="2">
        <v>43463</v>
      </c>
      <c r="U2698" s="2">
        <v>43463</v>
      </c>
      <c r="V2698" s="1" t="s">
        <v>52</v>
      </c>
      <c r="W2698" s="3">
        <v>1</v>
      </c>
      <c r="X2698" s="1" t="s">
        <v>53</v>
      </c>
      <c r="Y2698" s="4">
        <v>21103901</v>
      </c>
      <c r="Z2698" s="4">
        <v>-2467607</v>
      </c>
      <c r="AA2698" s="4">
        <v>0</v>
      </c>
      <c r="AB2698" s="4">
        <v>0</v>
      </c>
      <c r="AC2698" s="4">
        <v>0</v>
      </c>
      <c r="AD2698" s="4">
        <v>21103901</v>
      </c>
      <c r="AE2698" s="5">
        <v>1555</v>
      </c>
      <c r="AF2698" s="1" t="s">
        <v>70</v>
      </c>
      <c r="AG2698" s="1" t="s">
        <v>71</v>
      </c>
      <c r="AH2698" s="1" t="s">
        <v>89</v>
      </c>
      <c r="AI2698" s="1" t="s">
        <v>57</v>
      </c>
      <c r="AJ2698" s="5">
        <v>10950</v>
      </c>
      <c r="AK2698" s="4">
        <v>-219719</v>
      </c>
      <c r="AL2698" s="4">
        <v>0</v>
      </c>
      <c r="AM2698" s="4">
        <v>0</v>
      </c>
      <c r="AN2698" s="4">
        <v>0</v>
      </c>
      <c r="AO2698" s="4">
        <v>-2687326</v>
      </c>
      <c r="AP2698" s="4">
        <v>-2687326</v>
      </c>
      <c r="AQ2698" s="4">
        <v>0</v>
      </c>
      <c r="AR2698" s="4">
        <v>18416575</v>
      </c>
      <c r="AS2698" s="1" t="s">
        <v>52</v>
      </c>
      <c r="AT2698" s="9">
        <f t="shared" si="1248"/>
        <v>43463</v>
      </c>
      <c r="AU2698" s="9">
        <f t="shared" si="1249"/>
        <v>43435</v>
      </c>
      <c r="AV2698" s="9">
        <v>44798</v>
      </c>
      <c r="AW2698" s="11">
        <f t="shared" si="1250"/>
        <v>3.6575342465753424</v>
      </c>
      <c r="AX2698">
        <v>25</v>
      </c>
      <c r="AY2698" s="12">
        <v>0.05</v>
      </c>
      <c r="AZ2698">
        <f t="shared" si="1251"/>
        <v>3.7999999999999999E-2</v>
      </c>
      <c r="BA2698" s="13">
        <f t="shared" si="1252"/>
        <v>21103901</v>
      </c>
      <c r="BB2698" s="17" t="s">
        <v>2189</v>
      </c>
      <c r="BC2698">
        <f>MATCH(BB2698,MONTHLY_INDEX!$A:$A,0)</f>
        <v>798</v>
      </c>
      <c r="BD2698">
        <f>MATCH(AU2698,MONTHLY_INDEX!$1:$1,0)</f>
        <v>84</v>
      </c>
      <c r="BE2698">
        <f>INDEX(MONTHLY_INDEX!$1:$1048576,Final!BC2698,Final!BD2698)</f>
        <v>96</v>
      </c>
      <c r="BF2698">
        <f>MATCH($BF$1,MONTHLY_INDEX!$1:$1,0)</f>
        <v>127</v>
      </c>
      <c r="BG2698">
        <f>INDEX(MONTHLY_INDEX!$1:$1048576,Final!BC2698,Final!BF2698)</f>
        <v>95.3</v>
      </c>
      <c r="BH2698" s="23">
        <f t="shared" si="1244"/>
        <v>-7.2916666666666963E-3</v>
      </c>
      <c r="BI2698" s="14">
        <f t="shared" si="1245"/>
        <v>20950018.388541665</v>
      </c>
      <c r="BJ2698" s="14">
        <f t="shared" si="1246"/>
        <v>2911765.5694540236</v>
      </c>
      <c r="BK2698" s="15">
        <f t="shared" si="1253"/>
        <v>18038252.819087639</v>
      </c>
      <c r="BL2698" s="52">
        <v>0</v>
      </c>
      <c r="BM2698" s="15">
        <f t="shared" si="1247"/>
        <v>18038252.819087639</v>
      </c>
    </row>
    <row r="2699" spans="1:65">
      <c r="A2699" s="8">
        <v>2697</v>
      </c>
      <c r="B2699" s="1" t="s">
        <v>44</v>
      </c>
      <c r="C2699" s="1">
        <v>1500</v>
      </c>
      <c r="D2699" s="1" t="s">
        <v>60</v>
      </c>
      <c r="E2699" s="1">
        <v>150000106</v>
      </c>
      <c r="F2699" s="1" t="s">
        <v>60</v>
      </c>
      <c r="G2699" s="1" t="s">
        <v>103</v>
      </c>
      <c r="H2699" s="1">
        <v>15</v>
      </c>
      <c r="I2699" s="1" t="s">
        <v>217</v>
      </c>
      <c r="J2699" s="1" t="s">
        <v>49</v>
      </c>
      <c r="K2699" s="1">
        <v>17406001</v>
      </c>
      <c r="L2699" s="1" t="s">
        <v>50</v>
      </c>
      <c r="M2699" s="1" t="s">
        <v>51</v>
      </c>
      <c r="N2699" s="1" t="s">
        <v>64</v>
      </c>
      <c r="O2699" s="1" t="s">
        <v>65</v>
      </c>
      <c r="P2699" s="1" t="s">
        <v>66</v>
      </c>
      <c r="Q2699" s="1" t="s">
        <v>67</v>
      </c>
      <c r="R2699" s="1" t="s">
        <v>87</v>
      </c>
      <c r="S2699" s="1" t="s">
        <v>88</v>
      </c>
      <c r="T2699" s="2">
        <v>43463</v>
      </c>
      <c r="U2699" s="2">
        <v>43463</v>
      </c>
      <c r="V2699" s="1" t="s">
        <v>52</v>
      </c>
      <c r="W2699" s="3">
        <v>1</v>
      </c>
      <c r="X2699" s="1" t="s">
        <v>53</v>
      </c>
      <c r="Y2699" s="4">
        <v>580650</v>
      </c>
      <c r="Z2699" s="4">
        <v>-67893</v>
      </c>
      <c r="AA2699" s="4">
        <v>0</v>
      </c>
      <c r="AB2699" s="4">
        <v>0</v>
      </c>
      <c r="AC2699" s="4">
        <v>0</v>
      </c>
      <c r="AD2699" s="4">
        <v>580650</v>
      </c>
      <c r="AE2699" s="5">
        <v>1555</v>
      </c>
      <c r="AF2699" s="1" t="s">
        <v>70</v>
      </c>
      <c r="AG2699" s="1" t="s">
        <v>71</v>
      </c>
      <c r="AH2699" s="1" t="s">
        <v>89</v>
      </c>
      <c r="AI2699" s="1" t="s">
        <v>57</v>
      </c>
      <c r="AJ2699" s="5">
        <v>10950</v>
      </c>
      <c r="AK2699" s="4">
        <v>-6045</v>
      </c>
      <c r="AL2699" s="4">
        <v>0</v>
      </c>
      <c r="AM2699" s="4">
        <v>0</v>
      </c>
      <c r="AN2699" s="4">
        <v>0</v>
      </c>
      <c r="AO2699" s="4">
        <v>-73938</v>
      </c>
      <c r="AP2699" s="4">
        <v>-73938</v>
      </c>
      <c r="AQ2699" s="4">
        <v>0</v>
      </c>
      <c r="AR2699" s="4">
        <v>506712</v>
      </c>
      <c r="AS2699" s="1" t="s">
        <v>52</v>
      </c>
      <c r="AT2699" s="9">
        <f t="shared" si="1248"/>
        <v>43463</v>
      </c>
      <c r="AU2699" s="9">
        <f t="shared" si="1249"/>
        <v>43435</v>
      </c>
      <c r="AV2699" s="9">
        <v>44798</v>
      </c>
      <c r="AW2699" s="11">
        <f t="shared" si="1250"/>
        <v>3.6575342465753424</v>
      </c>
      <c r="AX2699">
        <v>10</v>
      </c>
      <c r="AY2699" s="12">
        <v>0.05</v>
      </c>
      <c r="AZ2699">
        <f t="shared" si="1251"/>
        <v>9.5000000000000001E-2</v>
      </c>
      <c r="BA2699" s="13">
        <f t="shared" si="1252"/>
        <v>580650</v>
      </c>
      <c r="BB2699" s="17" t="s">
        <v>1941</v>
      </c>
      <c r="BC2699">
        <f>MATCH(BB2699,MONTHLY_INDEX!$A:$A,0)</f>
        <v>674</v>
      </c>
      <c r="BD2699">
        <f>MATCH(AU2699,MONTHLY_INDEX!$1:$1,0)</f>
        <v>84</v>
      </c>
      <c r="BE2699">
        <f>INDEX(MONTHLY_INDEX!$1:$1048576,Final!BC2699,Final!BD2699)</f>
        <v>106.1</v>
      </c>
      <c r="BF2699">
        <f>MATCH($BF$1,MONTHLY_INDEX!$1:$1,0)</f>
        <v>127</v>
      </c>
      <c r="BG2699">
        <f>INDEX(MONTHLY_INDEX!$1:$1048576,Final!BC2699,Final!BF2699)</f>
        <v>122.8</v>
      </c>
      <c r="BH2699" s="23">
        <f t="shared" si="1244"/>
        <v>0.15739868049010372</v>
      </c>
      <c r="BI2699" s="14">
        <f t="shared" si="1245"/>
        <v>672043.54382657877</v>
      </c>
      <c r="BJ2699" s="14">
        <f t="shared" si="1246"/>
        <v>233512.11628987905</v>
      </c>
      <c r="BK2699" s="15">
        <f t="shared" si="1253"/>
        <v>438531.42753669969</v>
      </c>
      <c r="BL2699" s="52">
        <v>0</v>
      </c>
      <c r="BM2699" s="15">
        <f t="shared" si="1247"/>
        <v>438531.42753669969</v>
      </c>
    </row>
    <row r="2700" spans="1:65">
      <c r="A2700" s="8">
        <v>2698</v>
      </c>
      <c r="B2700" s="1" t="s">
        <v>44</v>
      </c>
      <c r="C2700" s="1">
        <v>1500</v>
      </c>
      <c r="D2700" s="1" t="s">
        <v>60</v>
      </c>
      <c r="E2700" s="1">
        <v>150000106</v>
      </c>
      <c r="F2700" s="1" t="s">
        <v>60</v>
      </c>
      <c r="G2700" s="1" t="s">
        <v>104</v>
      </c>
      <c r="H2700" s="1">
        <v>16</v>
      </c>
      <c r="I2700" s="1" t="s">
        <v>217</v>
      </c>
      <c r="J2700" s="1" t="s">
        <v>49</v>
      </c>
      <c r="K2700" s="1">
        <v>17406001</v>
      </c>
      <c r="L2700" s="1" t="s">
        <v>50</v>
      </c>
      <c r="M2700" s="1" t="s">
        <v>51</v>
      </c>
      <c r="N2700" s="1" t="s">
        <v>64</v>
      </c>
      <c r="O2700" s="1" t="s">
        <v>65</v>
      </c>
      <c r="P2700" s="1" t="s">
        <v>66</v>
      </c>
      <c r="Q2700" s="1" t="s">
        <v>67</v>
      </c>
      <c r="R2700" s="1" t="s">
        <v>87</v>
      </c>
      <c r="S2700" s="1" t="s">
        <v>88</v>
      </c>
      <c r="T2700" s="2">
        <v>43463</v>
      </c>
      <c r="U2700" s="2">
        <v>43463</v>
      </c>
      <c r="V2700" s="1" t="s">
        <v>52</v>
      </c>
      <c r="W2700" s="3">
        <v>1</v>
      </c>
      <c r="X2700" s="1" t="s">
        <v>53</v>
      </c>
      <c r="Y2700" s="4">
        <v>175035</v>
      </c>
      <c r="Z2700" s="4">
        <v>-20465</v>
      </c>
      <c r="AA2700" s="4">
        <v>0</v>
      </c>
      <c r="AB2700" s="4">
        <v>0</v>
      </c>
      <c r="AC2700" s="4">
        <v>0</v>
      </c>
      <c r="AD2700" s="4">
        <v>175035</v>
      </c>
      <c r="AE2700" s="5">
        <v>1555</v>
      </c>
      <c r="AF2700" s="1" t="s">
        <v>70</v>
      </c>
      <c r="AG2700" s="1" t="s">
        <v>71</v>
      </c>
      <c r="AH2700" s="1" t="s">
        <v>89</v>
      </c>
      <c r="AI2700" s="1" t="s">
        <v>57</v>
      </c>
      <c r="AJ2700" s="5">
        <v>10950</v>
      </c>
      <c r="AK2700" s="4">
        <v>-1822</v>
      </c>
      <c r="AL2700" s="4">
        <v>0</v>
      </c>
      <c r="AM2700" s="4">
        <v>0</v>
      </c>
      <c r="AN2700" s="4">
        <v>0</v>
      </c>
      <c r="AO2700" s="4">
        <v>-22287</v>
      </c>
      <c r="AP2700" s="4">
        <v>-22287</v>
      </c>
      <c r="AQ2700" s="4">
        <v>0</v>
      </c>
      <c r="AR2700" s="4">
        <v>152748</v>
      </c>
      <c r="AS2700" s="1" t="s">
        <v>52</v>
      </c>
      <c r="AT2700" s="9">
        <f t="shared" si="1248"/>
        <v>43463</v>
      </c>
      <c r="AU2700" s="9">
        <f t="shared" si="1249"/>
        <v>43435</v>
      </c>
      <c r="AV2700" s="9">
        <v>44798</v>
      </c>
      <c r="AW2700" s="11">
        <f t="shared" si="1250"/>
        <v>3.6575342465753424</v>
      </c>
      <c r="AX2700">
        <v>10</v>
      </c>
      <c r="AY2700" s="12">
        <v>0.05</v>
      </c>
      <c r="AZ2700">
        <f t="shared" si="1251"/>
        <v>9.5000000000000001E-2</v>
      </c>
      <c r="BA2700" s="13">
        <f t="shared" si="1252"/>
        <v>175035</v>
      </c>
      <c r="BB2700" s="17" t="s">
        <v>1877</v>
      </c>
      <c r="BC2700">
        <f>MATCH(BB2700,MONTHLY_INDEX!$A:$A,0)</f>
        <v>642</v>
      </c>
      <c r="BD2700">
        <f>MATCH(AU2700,MONTHLY_INDEX!$1:$1,0)</f>
        <v>84</v>
      </c>
      <c r="BE2700">
        <f>INDEX(MONTHLY_INDEX!$1:$1048576,Final!BC2700,Final!BD2700)</f>
        <v>79.3</v>
      </c>
      <c r="BF2700">
        <f>MATCH($BF$1,MONTHLY_INDEX!$1:$1,0)</f>
        <v>127</v>
      </c>
      <c r="BG2700">
        <f>INDEX(MONTHLY_INDEX!$1:$1048576,Final!BC2700,Final!BF2700)</f>
        <v>94</v>
      </c>
      <c r="BH2700" s="23">
        <f t="shared" si="1244"/>
        <v>0.18537200504413623</v>
      </c>
      <c r="BI2700" s="14">
        <f t="shared" si="1245"/>
        <v>207481.5889029004</v>
      </c>
      <c r="BJ2700" s="14">
        <f t="shared" si="1246"/>
        <v>72092.746609891343</v>
      </c>
      <c r="BK2700" s="15">
        <f t="shared" si="1253"/>
        <v>135388.84229300905</v>
      </c>
      <c r="BL2700" s="52">
        <v>0</v>
      </c>
      <c r="BM2700" s="15">
        <f t="shared" si="1247"/>
        <v>135388.84229300905</v>
      </c>
    </row>
    <row r="2701" spans="1:65">
      <c r="A2701" s="8">
        <v>2699</v>
      </c>
      <c r="B2701" s="1" t="s">
        <v>44</v>
      </c>
      <c r="C2701" s="1">
        <v>1500</v>
      </c>
      <c r="D2701" s="1" t="s">
        <v>60</v>
      </c>
      <c r="E2701" s="1">
        <v>150000106</v>
      </c>
      <c r="F2701" s="1" t="s">
        <v>60</v>
      </c>
      <c r="G2701" s="1" t="s">
        <v>105</v>
      </c>
      <c r="H2701" s="1">
        <v>17</v>
      </c>
      <c r="I2701" s="1" t="s">
        <v>217</v>
      </c>
      <c r="J2701" s="1" t="s">
        <v>49</v>
      </c>
      <c r="K2701" s="1">
        <v>17406001</v>
      </c>
      <c r="L2701" s="1" t="s">
        <v>50</v>
      </c>
      <c r="M2701" s="1" t="s">
        <v>51</v>
      </c>
      <c r="N2701" s="1" t="s">
        <v>64</v>
      </c>
      <c r="O2701" s="1" t="s">
        <v>65</v>
      </c>
      <c r="P2701" s="1" t="s">
        <v>66</v>
      </c>
      <c r="Q2701" s="1" t="s">
        <v>67</v>
      </c>
      <c r="R2701" s="1" t="s">
        <v>87</v>
      </c>
      <c r="S2701" s="1" t="s">
        <v>88</v>
      </c>
      <c r="T2701" s="2">
        <v>43463</v>
      </c>
      <c r="U2701" s="2">
        <v>43463</v>
      </c>
      <c r="V2701" s="1" t="s">
        <v>52</v>
      </c>
      <c r="W2701" s="3">
        <v>1</v>
      </c>
      <c r="X2701" s="1" t="s">
        <v>53</v>
      </c>
      <c r="Y2701" s="4">
        <v>132796</v>
      </c>
      <c r="Z2701" s="4">
        <v>-15525</v>
      </c>
      <c r="AA2701" s="4">
        <v>0</v>
      </c>
      <c r="AB2701" s="4">
        <v>0</v>
      </c>
      <c r="AC2701" s="4">
        <v>0</v>
      </c>
      <c r="AD2701" s="4">
        <v>132796</v>
      </c>
      <c r="AE2701" s="5">
        <v>1555</v>
      </c>
      <c r="AF2701" s="1" t="s">
        <v>70</v>
      </c>
      <c r="AG2701" s="1" t="s">
        <v>71</v>
      </c>
      <c r="AH2701" s="1" t="s">
        <v>89</v>
      </c>
      <c r="AI2701" s="1" t="s">
        <v>57</v>
      </c>
      <c r="AJ2701" s="5">
        <v>10950</v>
      </c>
      <c r="AK2701" s="4">
        <v>-1383</v>
      </c>
      <c r="AL2701" s="4">
        <v>0</v>
      </c>
      <c r="AM2701" s="4">
        <v>0</v>
      </c>
      <c r="AN2701" s="4">
        <v>0</v>
      </c>
      <c r="AO2701" s="4">
        <v>-16908</v>
      </c>
      <c r="AP2701" s="4">
        <v>-16908</v>
      </c>
      <c r="AQ2701" s="4">
        <v>0</v>
      </c>
      <c r="AR2701" s="4">
        <v>115888</v>
      </c>
      <c r="AS2701" s="1" t="s">
        <v>52</v>
      </c>
      <c r="AT2701" s="9">
        <f t="shared" si="1248"/>
        <v>43463</v>
      </c>
      <c r="AU2701" s="9">
        <f t="shared" si="1249"/>
        <v>43435</v>
      </c>
      <c r="AV2701" s="9">
        <v>44798</v>
      </c>
      <c r="AW2701" s="11">
        <f t="shared" si="1250"/>
        <v>3.6575342465753424</v>
      </c>
      <c r="AX2701">
        <v>10</v>
      </c>
      <c r="AY2701" s="12">
        <v>0.05</v>
      </c>
      <c r="AZ2701">
        <f t="shared" si="1251"/>
        <v>9.5000000000000001E-2</v>
      </c>
      <c r="BA2701" s="13">
        <f t="shared" si="1252"/>
        <v>132796</v>
      </c>
      <c r="BB2701" s="17" t="s">
        <v>2189</v>
      </c>
      <c r="BC2701">
        <f>MATCH(BB2701,MONTHLY_INDEX!$A:$A,0)</f>
        <v>798</v>
      </c>
      <c r="BD2701">
        <f>MATCH(AU2701,MONTHLY_INDEX!$1:$1,0)</f>
        <v>84</v>
      </c>
      <c r="BE2701">
        <f>INDEX(MONTHLY_INDEX!$1:$1048576,Final!BC2701,Final!BD2701)</f>
        <v>96</v>
      </c>
      <c r="BF2701">
        <f>MATCH($BF$1,MONTHLY_INDEX!$1:$1,0)</f>
        <v>127</v>
      </c>
      <c r="BG2701">
        <f>INDEX(MONTHLY_INDEX!$1:$1048576,Final!BC2701,Final!BF2701)</f>
        <v>95.3</v>
      </c>
      <c r="BH2701" s="23">
        <f t="shared" si="1244"/>
        <v>-7.2916666666666963E-3</v>
      </c>
      <c r="BI2701" s="14">
        <f t="shared" si="1245"/>
        <v>131827.69583333333</v>
      </c>
      <c r="BJ2701" s="14">
        <f t="shared" si="1246"/>
        <v>45805.609654965752</v>
      </c>
      <c r="BK2701" s="15">
        <f t="shared" si="1253"/>
        <v>86022.086178367579</v>
      </c>
      <c r="BL2701" s="52">
        <v>0</v>
      </c>
      <c r="BM2701" s="15">
        <f t="shared" si="1247"/>
        <v>86022.086178367579</v>
      </c>
    </row>
    <row r="2702" spans="1:65">
      <c r="A2702" s="8">
        <v>2700</v>
      </c>
      <c r="B2702" s="1" t="s">
        <v>44</v>
      </c>
      <c r="C2702" s="1">
        <v>1500</v>
      </c>
      <c r="D2702" s="1" t="s">
        <v>60</v>
      </c>
      <c r="E2702" s="1">
        <v>150000106</v>
      </c>
      <c r="F2702" s="1" t="s">
        <v>60</v>
      </c>
      <c r="G2702" s="1" t="s">
        <v>106</v>
      </c>
      <c r="H2702" s="1">
        <v>18</v>
      </c>
      <c r="I2702" s="1" t="s">
        <v>217</v>
      </c>
      <c r="J2702" s="1" t="s">
        <v>49</v>
      </c>
      <c r="K2702" s="1">
        <v>17406001</v>
      </c>
      <c r="L2702" s="1" t="s">
        <v>50</v>
      </c>
      <c r="M2702" s="1" t="s">
        <v>51</v>
      </c>
      <c r="N2702" s="1" t="s">
        <v>64</v>
      </c>
      <c r="O2702" s="1" t="s">
        <v>65</v>
      </c>
      <c r="P2702" s="1" t="s">
        <v>66</v>
      </c>
      <c r="Q2702" s="1" t="s">
        <v>67</v>
      </c>
      <c r="R2702" s="1" t="s">
        <v>87</v>
      </c>
      <c r="S2702" s="1" t="s">
        <v>88</v>
      </c>
      <c r="T2702" s="2">
        <v>43463</v>
      </c>
      <c r="U2702" s="2">
        <v>43463</v>
      </c>
      <c r="V2702" s="1" t="s">
        <v>52</v>
      </c>
      <c r="W2702" s="3">
        <v>1</v>
      </c>
      <c r="X2702" s="1" t="s">
        <v>53</v>
      </c>
      <c r="Y2702" s="4">
        <v>469552</v>
      </c>
      <c r="Z2702" s="4">
        <v>-54903</v>
      </c>
      <c r="AA2702" s="4">
        <v>0</v>
      </c>
      <c r="AB2702" s="4">
        <v>0</v>
      </c>
      <c r="AC2702" s="4">
        <v>0</v>
      </c>
      <c r="AD2702" s="4">
        <v>469552</v>
      </c>
      <c r="AE2702" s="5">
        <v>1555</v>
      </c>
      <c r="AF2702" s="1" t="s">
        <v>70</v>
      </c>
      <c r="AG2702" s="1" t="s">
        <v>71</v>
      </c>
      <c r="AH2702" s="1" t="s">
        <v>89</v>
      </c>
      <c r="AI2702" s="1" t="s">
        <v>57</v>
      </c>
      <c r="AJ2702" s="5">
        <v>10950</v>
      </c>
      <c r="AK2702" s="4">
        <v>-4889</v>
      </c>
      <c r="AL2702" s="4">
        <v>0</v>
      </c>
      <c r="AM2702" s="4">
        <v>0</v>
      </c>
      <c r="AN2702" s="4">
        <v>0</v>
      </c>
      <c r="AO2702" s="4">
        <v>-59792</v>
      </c>
      <c r="AP2702" s="4">
        <v>-59792</v>
      </c>
      <c r="AQ2702" s="4">
        <v>0</v>
      </c>
      <c r="AR2702" s="4">
        <v>409760</v>
      </c>
      <c r="AS2702" s="1" t="s">
        <v>52</v>
      </c>
      <c r="AT2702" s="9">
        <f t="shared" si="1248"/>
        <v>43463</v>
      </c>
      <c r="AU2702" s="9">
        <f t="shared" si="1249"/>
        <v>43435</v>
      </c>
      <c r="AV2702" s="9">
        <v>44798</v>
      </c>
      <c r="AW2702" s="11">
        <f t="shared" si="1250"/>
        <v>3.6575342465753424</v>
      </c>
      <c r="AX2702">
        <v>10</v>
      </c>
      <c r="AY2702" s="12">
        <v>0.05</v>
      </c>
      <c r="AZ2702">
        <f t="shared" si="1251"/>
        <v>9.5000000000000001E-2</v>
      </c>
      <c r="BA2702" s="13">
        <f t="shared" si="1252"/>
        <v>469552</v>
      </c>
      <c r="BB2702" s="17" t="s">
        <v>1871</v>
      </c>
      <c r="BC2702">
        <f>MATCH(BB2702,MONTHLY_INDEX!$A:$A,0)</f>
        <v>639</v>
      </c>
      <c r="BD2702">
        <f>MATCH(AU2702,MONTHLY_INDEX!$1:$1,0)</f>
        <v>84</v>
      </c>
      <c r="BE2702">
        <f>INDEX(MONTHLY_INDEX!$1:$1048576,Final!BC2702,Final!BD2702)</f>
        <v>111.6</v>
      </c>
      <c r="BF2702">
        <f>MATCH($BF$1,MONTHLY_INDEX!$1:$1,0)</f>
        <v>127</v>
      </c>
      <c r="BG2702">
        <f>INDEX(MONTHLY_INDEX!$1:$1048576,Final!BC2702,Final!BF2702)</f>
        <v>116.2</v>
      </c>
      <c r="BH2702" s="23">
        <f t="shared" si="1244"/>
        <v>4.1218637992831618E-2</v>
      </c>
      <c r="BI2702" s="14">
        <f t="shared" si="1245"/>
        <v>488906.29390681011</v>
      </c>
      <c r="BJ2702" s="14">
        <f t="shared" si="1246"/>
        <v>169878.19376638683</v>
      </c>
      <c r="BK2702" s="15">
        <f t="shared" si="1253"/>
        <v>319028.10014042328</v>
      </c>
      <c r="BL2702" s="52">
        <v>0</v>
      </c>
      <c r="BM2702" s="15">
        <f t="shared" si="1247"/>
        <v>319028.10014042328</v>
      </c>
    </row>
    <row r="2703" spans="1:65">
      <c r="A2703" s="8">
        <v>2701</v>
      </c>
      <c r="B2703" s="1" t="s">
        <v>44</v>
      </c>
      <c r="C2703" s="1">
        <v>1500</v>
      </c>
      <c r="D2703" s="1" t="s">
        <v>60</v>
      </c>
      <c r="E2703" s="1">
        <v>150000106</v>
      </c>
      <c r="F2703" s="1" t="s">
        <v>60</v>
      </c>
      <c r="G2703" s="1" t="s">
        <v>107</v>
      </c>
      <c r="H2703" s="1">
        <v>19</v>
      </c>
      <c r="I2703" s="1" t="s">
        <v>217</v>
      </c>
      <c r="J2703" s="1" t="s">
        <v>49</v>
      </c>
      <c r="K2703" s="1">
        <v>17406001</v>
      </c>
      <c r="L2703" s="1" t="s">
        <v>50</v>
      </c>
      <c r="M2703" s="1" t="s">
        <v>51</v>
      </c>
      <c r="N2703" s="1" t="s">
        <v>64</v>
      </c>
      <c r="O2703" s="1" t="s">
        <v>65</v>
      </c>
      <c r="P2703" s="1" t="s">
        <v>66</v>
      </c>
      <c r="Q2703" s="1" t="s">
        <v>67</v>
      </c>
      <c r="R2703" s="1" t="s">
        <v>87</v>
      </c>
      <c r="S2703" s="1" t="s">
        <v>88</v>
      </c>
      <c r="T2703" s="2">
        <v>43463</v>
      </c>
      <c r="U2703" s="2">
        <v>43463</v>
      </c>
      <c r="V2703" s="1" t="s">
        <v>52</v>
      </c>
      <c r="W2703" s="3">
        <v>1</v>
      </c>
      <c r="X2703" s="1" t="s">
        <v>53</v>
      </c>
      <c r="Y2703" s="4">
        <v>6861326</v>
      </c>
      <c r="Z2703" s="4">
        <v>-802271</v>
      </c>
      <c r="AA2703" s="4">
        <v>0</v>
      </c>
      <c r="AB2703" s="4">
        <v>0</v>
      </c>
      <c r="AC2703" s="4">
        <v>0</v>
      </c>
      <c r="AD2703" s="4">
        <v>6861326</v>
      </c>
      <c r="AE2703" s="5">
        <v>1555</v>
      </c>
      <c r="AF2703" s="1" t="s">
        <v>70</v>
      </c>
      <c r="AG2703" s="1" t="s">
        <v>71</v>
      </c>
      <c r="AH2703" s="1" t="s">
        <v>89</v>
      </c>
      <c r="AI2703" s="1" t="s">
        <v>57</v>
      </c>
      <c r="AJ2703" s="5">
        <v>10950</v>
      </c>
      <c r="AK2703" s="4">
        <v>-71435</v>
      </c>
      <c r="AL2703" s="4">
        <v>0</v>
      </c>
      <c r="AM2703" s="4">
        <v>0</v>
      </c>
      <c r="AN2703" s="4">
        <v>0</v>
      </c>
      <c r="AO2703" s="4">
        <v>-873706</v>
      </c>
      <c r="AP2703" s="4">
        <v>-873706</v>
      </c>
      <c r="AQ2703" s="4">
        <v>0</v>
      </c>
      <c r="AR2703" s="4">
        <v>5987620</v>
      </c>
      <c r="AS2703" s="1" t="s">
        <v>52</v>
      </c>
      <c r="AT2703" s="9">
        <f t="shared" si="1248"/>
        <v>43463</v>
      </c>
      <c r="AU2703" s="9">
        <f t="shared" si="1249"/>
        <v>43435</v>
      </c>
      <c r="AV2703" s="9">
        <v>44798</v>
      </c>
      <c r="AW2703" s="11">
        <f t="shared" si="1250"/>
        <v>3.6575342465753424</v>
      </c>
      <c r="AX2703">
        <v>10</v>
      </c>
      <c r="AY2703" s="12">
        <v>0.05</v>
      </c>
      <c r="AZ2703">
        <f t="shared" si="1251"/>
        <v>9.5000000000000001E-2</v>
      </c>
      <c r="BA2703" s="13">
        <f t="shared" si="1252"/>
        <v>6861326</v>
      </c>
      <c r="BI2703" s="14">
        <f t="shared" ref="BI2703:BI2705" si="1254">AR2703</f>
        <v>5987620</v>
      </c>
      <c r="BJ2703" s="14">
        <v>0</v>
      </c>
      <c r="BK2703" s="14">
        <f t="shared" ref="BK2703:BK2705" si="1255">AR2703</f>
        <v>5987620</v>
      </c>
      <c r="BL2703" s="52">
        <v>0</v>
      </c>
      <c r="BM2703" s="15">
        <f t="shared" ref="BM2703:BM2705" si="1256">AR2703</f>
        <v>5987620</v>
      </c>
    </row>
    <row r="2704" spans="1:65">
      <c r="A2704" s="8">
        <v>2702</v>
      </c>
      <c r="B2704" s="1" t="s">
        <v>44</v>
      </c>
      <c r="C2704" s="1">
        <v>1500</v>
      </c>
      <c r="D2704" s="1" t="s">
        <v>60</v>
      </c>
      <c r="E2704" s="1">
        <v>150000106</v>
      </c>
      <c r="F2704" s="1" t="s">
        <v>60</v>
      </c>
      <c r="G2704" s="1" t="s">
        <v>108</v>
      </c>
      <c r="H2704" s="1">
        <v>20</v>
      </c>
      <c r="I2704" s="1" t="s">
        <v>217</v>
      </c>
      <c r="J2704" s="1" t="s">
        <v>49</v>
      </c>
      <c r="K2704" s="1">
        <v>17406001</v>
      </c>
      <c r="L2704" s="1" t="s">
        <v>50</v>
      </c>
      <c r="M2704" s="1" t="s">
        <v>51</v>
      </c>
      <c r="N2704" s="1" t="s">
        <v>64</v>
      </c>
      <c r="O2704" s="1" t="s">
        <v>65</v>
      </c>
      <c r="P2704" s="1" t="s">
        <v>66</v>
      </c>
      <c r="Q2704" s="1" t="s">
        <v>67</v>
      </c>
      <c r="R2704" s="1" t="s">
        <v>87</v>
      </c>
      <c r="S2704" s="1" t="s">
        <v>88</v>
      </c>
      <c r="T2704" s="2">
        <v>43463</v>
      </c>
      <c r="U2704" s="2">
        <v>43463</v>
      </c>
      <c r="V2704" s="1" t="s">
        <v>52</v>
      </c>
      <c r="W2704" s="3">
        <v>1</v>
      </c>
      <c r="X2704" s="1" t="s">
        <v>53</v>
      </c>
      <c r="Y2704" s="4">
        <v>5552065</v>
      </c>
      <c r="Z2704" s="4">
        <v>-649185</v>
      </c>
      <c r="AA2704" s="4">
        <v>0</v>
      </c>
      <c r="AB2704" s="4">
        <v>0</v>
      </c>
      <c r="AC2704" s="4">
        <v>0</v>
      </c>
      <c r="AD2704" s="4">
        <v>5552065</v>
      </c>
      <c r="AE2704" s="5">
        <v>1555</v>
      </c>
      <c r="AF2704" s="1" t="s">
        <v>70</v>
      </c>
      <c r="AG2704" s="1" t="s">
        <v>71</v>
      </c>
      <c r="AH2704" s="1" t="s">
        <v>89</v>
      </c>
      <c r="AI2704" s="1" t="s">
        <v>57</v>
      </c>
      <c r="AJ2704" s="5">
        <v>10950</v>
      </c>
      <c r="AK2704" s="4">
        <v>-57804</v>
      </c>
      <c r="AL2704" s="4">
        <v>0</v>
      </c>
      <c r="AM2704" s="4">
        <v>0</v>
      </c>
      <c r="AN2704" s="4">
        <v>0</v>
      </c>
      <c r="AO2704" s="4">
        <v>-706989</v>
      </c>
      <c r="AP2704" s="4">
        <v>-706989</v>
      </c>
      <c r="AQ2704" s="4">
        <v>0</v>
      </c>
      <c r="AR2704" s="4">
        <v>4845076</v>
      </c>
      <c r="AS2704" s="1" t="s">
        <v>52</v>
      </c>
      <c r="AT2704" s="9">
        <f t="shared" si="1248"/>
        <v>43463</v>
      </c>
      <c r="AU2704" s="9">
        <f t="shared" si="1249"/>
        <v>43435</v>
      </c>
      <c r="AV2704" s="9">
        <v>44798</v>
      </c>
      <c r="AW2704" s="11">
        <f t="shared" si="1250"/>
        <v>3.6575342465753424</v>
      </c>
      <c r="AX2704">
        <v>10</v>
      </c>
      <c r="AY2704" s="12">
        <v>0.05</v>
      </c>
      <c r="AZ2704">
        <f t="shared" si="1251"/>
        <v>9.5000000000000001E-2</v>
      </c>
      <c r="BA2704" s="13">
        <f t="shared" si="1252"/>
        <v>5552065</v>
      </c>
      <c r="BI2704" s="14">
        <f t="shared" si="1254"/>
        <v>4845076</v>
      </c>
      <c r="BJ2704" s="14">
        <v>0</v>
      </c>
      <c r="BK2704" s="14">
        <f t="shared" si="1255"/>
        <v>4845076</v>
      </c>
      <c r="BL2704" s="52">
        <v>0</v>
      </c>
      <c r="BM2704" s="15">
        <f t="shared" si="1256"/>
        <v>4845076</v>
      </c>
    </row>
    <row r="2705" spans="1:65">
      <c r="A2705" s="8">
        <v>2703</v>
      </c>
      <c r="B2705" s="1" t="s">
        <v>44</v>
      </c>
      <c r="C2705" s="1">
        <v>1500</v>
      </c>
      <c r="D2705" s="1" t="s">
        <v>60</v>
      </c>
      <c r="E2705" s="1">
        <v>150000106</v>
      </c>
      <c r="F2705" s="1" t="s">
        <v>60</v>
      </c>
      <c r="G2705" s="1" t="s">
        <v>109</v>
      </c>
      <c r="H2705" s="1">
        <v>21</v>
      </c>
      <c r="I2705" s="1" t="s">
        <v>217</v>
      </c>
      <c r="J2705" s="1" t="s">
        <v>49</v>
      </c>
      <c r="K2705" s="1">
        <v>17406001</v>
      </c>
      <c r="L2705" s="1" t="s">
        <v>50</v>
      </c>
      <c r="M2705" s="1" t="s">
        <v>51</v>
      </c>
      <c r="N2705" s="1" t="s">
        <v>64</v>
      </c>
      <c r="O2705" s="1" t="s">
        <v>65</v>
      </c>
      <c r="P2705" s="1" t="s">
        <v>66</v>
      </c>
      <c r="Q2705" s="1" t="s">
        <v>67</v>
      </c>
      <c r="R2705" s="1" t="s">
        <v>87</v>
      </c>
      <c r="S2705" s="1" t="s">
        <v>88</v>
      </c>
      <c r="T2705" s="2">
        <v>43463</v>
      </c>
      <c r="U2705" s="2">
        <v>43463</v>
      </c>
      <c r="V2705" s="1" t="s">
        <v>52</v>
      </c>
      <c r="W2705" s="3">
        <v>1</v>
      </c>
      <c r="X2705" s="1" t="s">
        <v>53</v>
      </c>
      <c r="Y2705" s="4">
        <v>1950695</v>
      </c>
      <c r="Z2705" s="4">
        <v>-228806</v>
      </c>
      <c r="AA2705" s="4">
        <v>0</v>
      </c>
      <c r="AB2705" s="4">
        <v>0</v>
      </c>
      <c r="AC2705" s="4">
        <v>0</v>
      </c>
      <c r="AD2705" s="4">
        <v>1950695</v>
      </c>
      <c r="AE2705" s="5">
        <v>1555</v>
      </c>
      <c r="AF2705" s="1" t="s">
        <v>70</v>
      </c>
      <c r="AG2705" s="1" t="s">
        <v>71</v>
      </c>
      <c r="AH2705" s="1" t="s">
        <v>89</v>
      </c>
      <c r="AI2705" s="1" t="s">
        <v>57</v>
      </c>
      <c r="AJ2705" s="5">
        <v>10950</v>
      </c>
      <c r="AK2705" s="4">
        <v>-20300</v>
      </c>
      <c r="AL2705" s="4">
        <v>0</v>
      </c>
      <c r="AM2705" s="4">
        <v>0</v>
      </c>
      <c r="AN2705" s="4">
        <v>0</v>
      </c>
      <c r="AO2705" s="4">
        <v>-249106</v>
      </c>
      <c r="AP2705" s="4">
        <v>-249106</v>
      </c>
      <c r="AQ2705" s="4">
        <v>0</v>
      </c>
      <c r="AR2705" s="4">
        <v>1701589</v>
      </c>
      <c r="AS2705" s="1" t="s">
        <v>52</v>
      </c>
      <c r="AT2705" s="9">
        <f t="shared" si="1248"/>
        <v>43463</v>
      </c>
      <c r="AU2705" s="9">
        <f t="shared" si="1249"/>
        <v>43435</v>
      </c>
      <c r="AV2705" s="9">
        <v>44798</v>
      </c>
      <c r="AW2705" s="11">
        <f t="shared" si="1250"/>
        <v>3.6575342465753424</v>
      </c>
      <c r="AX2705">
        <v>10</v>
      </c>
      <c r="AY2705" s="12">
        <v>0.05</v>
      </c>
      <c r="AZ2705">
        <f t="shared" si="1251"/>
        <v>9.5000000000000001E-2</v>
      </c>
      <c r="BA2705" s="13">
        <f t="shared" si="1252"/>
        <v>1950695</v>
      </c>
      <c r="BI2705" s="14">
        <f t="shared" si="1254"/>
        <v>1701589</v>
      </c>
      <c r="BJ2705" s="14">
        <v>0</v>
      </c>
      <c r="BK2705" s="14">
        <f t="shared" si="1255"/>
        <v>1701589</v>
      </c>
      <c r="BL2705" s="52">
        <v>0</v>
      </c>
      <c r="BM2705" s="15">
        <f t="shared" si="1256"/>
        <v>1701589</v>
      </c>
    </row>
    <row r="2706" spans="1:65">
      <c r="A2706" s="8">
        <v>2704</v>
      </c>
      <c r="B2706" s="1" t="s">
        <v>44</v>
      </c>
      <c r="C2706" s="1">
        <v>1500</v>
      </c>
      <c r="D2706" s="1" t="s">
        <v>60</v>
      </c>
      <c r="E2706" s="1">
        <v>150000106</v>
      </c>
      <c r="F2706" s="1" t="s">
        <v>60</v>
      </c>
      <c r="G2706" s="1" t="s">
        <v>110</v>
      </c>
      <c r="H2706" s="1">
        <v>22</v>
      </c>
      <c r="I2706" s="1" t="s">
        <v>217</v>
      </c>
      <c r="J2706" s="1" t="s">
        <v>49</v>
      </c>
      <c r="K2706" s="1">
        <v>17406001</v>
      </c>
      <c r="L2706" s="1" t="s">
        <v>50</v>
      </c>
      <c r="M2706" s="1" t="s">
        <v>51</v>
      </c>
      <c r="N2706" s="1" t="s">
        <v>64</v>
      </c>
      <c r="O2706" s="1" t="s">
        <v>65</v>
      </c>
      <c r="P2706" s="1" t="s">
        <v>66</v>
      </c>
      <c r="Q2706" s="1" t="s">
        <v>67</v>
      </c>
      <c r="R2706" s="1" t="s">
        <v>87</v>
      </c>
      <c r="S2706" s="1" t="s">
        <v>88</v>
      </c>
      <c r="T2706" s="2">
        <v>43463</v>
      </c>
      <c r="U2706" s="2">
        <v>43463</v>
      </c>
      <c r="V2706" s="1" t="s">
        <v>52</v>
      </c>
      <c r="W2706" s="3">
        <v>1</v>
      </c>
      <c r="X2706" s="1" t="s">
        <v>53</v>
      </c>
      <c r="Y2706" s="4">
        <v>16789210</v>
      </c>
      <c r="Z2706" s="4">
        <v>-1963105</v>
      </c>
      <c r="AA2706" s="4">
        <v>0</v>
      </c>
      <c r="AB2706" s="4">
        <v>0</v>
      </c>
      <c r="AC2706" s="4">
        <v>0</v>
      </c>
      <c r="AD2706" s="4">
        <v>16789210</v>
      </c>
      <c r="AE2706" s="5">
        <v>1555</v>
      </c>
      <c r="AF2706" s="1" t="s">
        <v>70</v>
      </c>
      <c r="AG2706" s="1" t="s">
        <v>71</v>
      </c>
      <c r="AH2706" s="1" t="s">
        <v>89</v>
      </c>
      <c r="AI2706" s="1" t="s">
        <v>57</v>
      </c>
      <c r="AJ2706" s="5">
        <v>10950</v>
      </c>
      <c r="AK2706" s="4">
        <v>-174797</v>
      </c>
      <c r="AL2706" s="4">
        <v>0</v>
      </c>
      <c r="AM2706" s="4">
        <v>0</v>
      </c>
      <c r="AN2706" s="4">
        <v>0</v>
      </c>
      <c r="AO2706" s="4">
        <v>-2137902</v>
      </c>
      <c r="AP2706" s="4">
        <v>-2137902</v>
      </c>
      <c r="AQ2706" s="4">
        <v>0</v>
      </c>
      <c r="AR2706" s="4">
        <v>14651308</v>
      </c>
      <c r="AS2706" s="1" t="s">
        <v>52</v>
      </c>
      <c r="AT2706" s="9">
        <f t="shared" si="1248"/>
        <v>43463</v>
      </c>
      <c r="AU2706" s="9">
        <f t="shared" si="1249"/>
        <v>43435</v>
      </c>
      <c r="AV2706" s="9">
        <v>44798</v>
      </c>
      <c r="AW2706" s="11">
        <f t="shared" si="1250"/>
        <v>3.6575342465753424</v>
      </c>
      <c r="AX2706">
        <v>25</v>
      </c>
      <c r="AY2706" s="12">
        <v>0.05</v>
      </c>
      <c r="AZ2706">
        <f t="shared" si="1251"/>
        <v>3.7999999999999999E-2</v>
      </c>
      <c r="BA2706" s="13">
        <f t="shared" si="1252"/>
        <v>16789210</v>
      </c>
      <c r="BB2706" s="17" t="s">
        <v>2189</v>
      </c>
      <c r="BC2706">
        <f>MATCH(BB2706,MONTHLY_INDEX!$A:$A,0)</f>
        <v>798</v>
      </c>
      <c r="BD2706">
        <f>MATCH(AU2706,MONTHLY_INDEX!$1:$1,0)</f>
        <v>84</v>
      </c>
      <c r="BE2706">
        <f>INDEX(MONTHLY_INDEX!$1:$1048576,Final!BC2706,Final!BD2706)</f>
        <v>96</v>
      </c>
      <c r="BF2706">
        <f>MATCH($BF$1,MONTHLY_INDEX!$1:$1,0)</f>
        <v>127</v>
      </c>
      <c r="BG2706">
        <f>INDEX(MONTHLY_INDEX!$1:$1048576,Final!BC2706,Final!BF2706)</f>
        <v>95.3</v>
      </c>
      <c r="BH2706" s="23">
        <f>(BG2706-BE2706)/BE2706</f>
        <v>-7.2916666666666963E-3</v>
      </c>
      <c r="BI2706" s="14">
        <f>(1+BH2706)*BA2706</f>
        <v>16666788.677083332</v>
      </c>
      <c r="BJ2706" s="14">
        <f>BI2706*AZ2706*AW2706</f>
        <v>2316455.3139409246</v>
      </c>
      <c r="BK2706" s="15">
        <f t="shared" si="1253"/>
        <v>14350333.363142408</v>
      </c>
      <c r="BL2706" s="52">
        <v>0</v>
      </c>
      <c r="BM2706" s="15">
        <f>MAX((1-BL2706)*BK2706,BI2706*AY2706)</f>
        <v>14350333.363142408</v>
      </c>
    </row>
    <row r="2707" spans="1:65">
      <c r="A2707" s="8">
        <v>2705</v>
      </c>
      <c r="B2707" s="1" t="s">
        <v>44</v>
      </c>
      <c r="C2707" s="1">
        <v>1500</v>
      </c>
      <c r="D2707" s="1" t="s">
        <v>60</v>
      </c>
      <c r="E2707" s="1">
        <v>150000106</v>
      </c>
      <c r="F2707" s="1" t="s">
        <v>60</v>
      </c>
      <c r="G2707" s="1" t="s">
        <v>111</v>
      </c>
      <c r="H2707" s="1">
        <v>23</v>
      </c>
      <c r="I2707" s="1" t="s">
        <v>217</v>
      </c>
      <c r="J2707" s="1" t="s">
        <v>49</v>
      </c>
      <c r="K2707" s="1">
        <v>17406001</v>
      </c>
      <c r="L2707" s="1" t="s">
        <v>50</v>
      </c>
      <c r="M2707" s="1" t="s">
        <v>51</v>
      </c>
      <c r="N2707" s="1" t="s">
        <v>64</v>
      </c>
      <c r="O2707" s="1" t="s">
        <v>65</v>
      </c>
      <c r="P2707" s="1" t="s">
        <v>66</v>
      </c>
      <c r="Q2707" s="1" t="s">
        <v>67</v>
      </c>
      <c r="R2707" s="1" t="s">
        <v>87</v>
      </c>
      <c r="S2707" s="1" t="s">
        <v>88</v>
      </c>
      <c r="T2707" s="2">
        <v>43463</v>
      </c>
      <c r="U2707" s="2">
        <v>43463</v>
      </c>
      <c r="V2707" s="1" t="s">
        <v>52</v>
      </c>
      <c r="W2707" s="3">
        <v>1</v>
      </c>
      <c r="X2707" s="1" t="s">
        <v>53</v>
      </c>
      <c r="Y2707" s="4">
        <v>187647</v>
      </c>
      <c r="Z2707" s="4">
        <v>-21939</v>
      </c>
      <c r="AA2707" s="4">
        <v>0</v>
      </c>
      <c r="AB2707" s="4">
        <v>0</v>
      </c>
      <c r="AC2707" s="4">
        <v>0</v>
      </c>
      <c r="AD2707" s="4">
        <v>187647</v>
      </c>
      <c r="AE2707" s="5">
        <v>1555</v>
      </c>
      <c r="AF2707" s="1" t="s">
        <v>70</v>
      </c>
      <c r="AG2707" s="1" t="s">
        <v>71</v>
      </c>
      <c r="AH2707" s="1" t="s">
        <v>89</v>
      </c>
      <c r="AI2707" s="1" t="s">
        <v>57</v>
      </c>
      <c r="AJ2707" s="5">
        <v>10950</v>
      </c>
      <c r="AK2707" s="4">
        <v>-1954</v>
      </c>
      <c r="AL2707" s="4">
        <v>0</v>
      </c>
      <c r="AM2707" s="4">
        <v>0</v>
      </c>
      <c r="AN2707" s="4">
        <v>0</v>
      </c>
      <c r="AO2707" s="4">
        <v>-23893</v>
      </c>
      <c r="AP2707" s="4">
        <v>-23893</v>
      </c>
      <c r="AQ2707" s="4">
        <v>0</v>
      </c>
      <c r="AR2707" s="4">
        <v>163754</v>
      </c>
      <c r="AS2707" s="1" t="s">
        <v>52</v>
      </c>
      <c r="AT2707" s="9">
        <f t="shared" si="1248"/>
        <v>43463</v>
      </c>
      <c r="AU2707" s="9">
        <f t="shared" si="1249"/>
        <v>43435</v>
      </c>
      <c r="AV2707" s="9">
        <v>44798</v>
      </c>
      <c r="AW2707" s="11">
        <f t="shared" si="1250"/>
        <v>3.6575342465753424</v>
      </c>
      <c r="AX2707">
        <v>10</v>
      </c>
      <c r="AY2707" s="12">
        <v>0.05</v>
      </c>
      <c r="AZ2707">
        <f t="shared" si="1251"/>
        <v>9.5000000000000001E-2</v>
      </c>
      <c r="BA2707" s="13">
        <f t="shared" si="1252"/>
        <v>187647</v>
      </c>
      <c r="BI2707" s="14">
        <f t="shared" ref="BI2707:BI2711" si="1257">AR2707</f>
        <v>163754</v>
      </c>
      <c r="BJ2707" s="14">
        <v>0</v>
      </c>
      <c r="BK2707" s="14">
        <f t="shared" ref="BK2707:BK2711" si="1258">AR2707</f>
        <v>163754</v>
      </c>
      <c r="BL2707" s="52">
        <v>0</v>
      </c>
      <c r="BM2707" s="15">
        <f t="shared" ref="BM2707:BM2711" si="1259">AR2707</f>
        <v>163754</v>
      </c>
    </row>
    <row r="2708" spans="1:65">
      <c r="A2708" s="8">
        <v>2706</v>
      </c>
      <c r="B2708" s="1" t="s">
        <v>44</v>
      </c>
      <c r="C2708" s="1">
        <v>1500</v>
      </c>
      <c r="D2708" s="1" t="s">
        <v>60</v>
      </c>
      <c r="E2708" s="1">
        <v>150000106</v>
      </c>
      <c r="F2708" s="1" t="s">
        <v>112</v>
      </c>
      <c r="G2708" s="1" t="s">
        <v>113</v>
      </c>
      <c r="H2708" s="1">
        <v>24</v>
      </c>
      <c r="I2708" s="1" t="s">
        <v>217</v>
      </c>
      <c r="J2708" s="1" t="s">
        <v>49</v>
      </c>
      <c r="K2708" s="1">
        <v>17406001</v>
      </c>
      <c r="L2708" s="1" t="s">
        <v>50</v>
      </c>
      <c r="M2708" s="1" t="s">
        <v>51</v>
      </c>
      <c r="N2708" s="1" t="s">
        <v>64</v>
      </c>
      <c r="O2708" s="1" t="s">
        <v>65</v>
      </c>
      <c r="P2708" s="1" t="s">
        <v>66</v>
      </c>
      <c r="Q2708" s="1" t="s">
        <v>67</v>
      </c>
      <c r="R2708" s="1" t="s">
        <v>87</v>
      </c>
      <c r="S2708" s="1" t="s">
        <v>88</v>
      </c>
      <c r="T2708" s="2">
        <v>43463</v>
      </c>
      <c r="U2708" s="2">
        <v>43463</v>
      </c>
      <c r="V2708" s="1" t="s">
        <v>52</v>
      </c>
      <c r="W2708" s="3">
        <v>1</v>
      </c>
      <c r="X2708" s="1" t="s">
        <v>53</v>
      </c>
      <c r="Y2708" s="4">
        <v>1018615</v>
      </c>
      <c r="Z2708" s="4">
        <v>-119102.53</v>
      </c>
      <c r="AA2708" s="4">
        <v>0</v>
      </c>
      <c r="AB2708" s="4">
        <v>0</v>
      </c>
      <c r="AC2708" s="4">
        <v>0</v>
      </c>
      <c r="AD2708" s="4">
        <v>1018615</v>
      </c>
      <c r="AE2708" s="5">
        <v>1555</v>
      </c>
      <c r="AF2708" s="1" t="s">
        <v>70</v>
      </c>
      <c r="AG2708" s="1" t="s">
        <v>71</v>
      </c>
      <c r="AH2708" s="1" t="s">
        <v>89</v>
      </c>
      <c r="AI2708" s="1" t="s">
        <v>57</v>
      </c>
      <c r="AJ2708" s="5">
        <v>10950</v>
      </c>
      <c r="AK2708" s="4">
        <v>-10605</v>
      </c>
      <c r="AL2708" s="4">
        <v>0</v>
      </c>
      <c r="AM2708" s="4">
        <v>0</v>
      </c>
      <c r="AN2708" s="4">
        <v>0</v>
      </c>
      <c r="AO2708" s="4">
        <v>-129707.53</v>
      </c>
      <c r="AP2708" s="4">
        <v>-129707.53</v>
      </c>
      <c r="AQ2708" s="4">
        <v>0</v>
      </c>
      <c r="AR2708" s="4">
        <v>888907.47</v>
      </c>
      <c r="AS2708" s="1" t="s">
        <v>52</v>
      </c>
      <c r="AT2708" s="9">
        <f t="shared" si="1248"/>
        <v>43463</v>
      </c>
      <c r="AU2708" s="9">
        <f t="shared" si="1249"/>
        <v>43435</v>
      </c>
      <c r="AV2708" s="9">
        <v>44798</v>
      </c>
      <c r="AW2708" s="11">
        <f t="shared" si="1250"/>
        <v>3.6575342465753424</v>
      </c>
      <c r="AX2708">
        <v>10</v>
      </c>
      <c r="AY2708" s="12">
        <v>0.05</v>
      </c>
      <c r="AZ2708">
        <f t="shared" si="1251"/>
        <v>9.5000000000000001E-2</v>
      </c>
      <c r="BA2708" s="13">
        <f t="shared" si="1252"/>
        <v>1018615</v>
      </c>
      <c r="BB2708" s="16" t="s">
        <v>593</v>
      </c>
      <c r="BC2708" s="16" t="s">
        <v>593</v>
      </c>
      <c r="BD2708" s="16" t="s">
        <v>593</v>
      </c>
      <c r="BE2708" s="16" t="s">
        <v>593</v>
      </c>
      <c r="BF2708" s="16" t="s">
        <v>593</v>
      </c>
      <c r="BG2708" s="16" t="s">
        <v>593</v>
      </c>
      <c r="BH2708" s="16" t="s">
        <v>593</v>
      </c>
      <c r="BI2708" s="14">
        <f t="shared" si="1257"/>
        <v>888907.47</v>
      </c>
      <c r="BJ2708" s="14">
        <v>0</v>
      </c>
      <c r="BK2708" s="14">
        <f t="shared" si="1258"/>
        <v>888907.47</v>
      </c>
      <c r="BL2708" s="52">
        <v>0</v>
      </c>
      <c r="BM2708" s="15">
        <f t="shared" si="1259"/>
        <v>888907.47</v>
      </c>
    </row>
    <row r="2709" spans="1:65">
      <c r="A2709" s="8">
        <v>2707</v>
      </c>
      <c r="B2709" s="1" t="s">
        <v>44</v>
      </c>
      <c r="C2709" s="1">
        <v>1500</v>
      </c>
      <c r="D2709" s="1" t="s">
        <v>60</v>
      </c>
      <c r="E2709" s="1">
        <v>150000106</v>
      </c>
      <c r="F2709" s="1" t="s">
        <v>112</v>
      </c>
      <c r="G2709" s="1" t="s">
        <v>114</v>
      </c>
      <c r="H2709" s="1">
        <v>25</v>
      </c>
      <c r="I2709" s="1" t="s">
        <v>217</v>
      </c>
      <c r="J2709" s="1" t="s">
        <v>49</v>
      </c>
      <c r="K2709" s="1">
        <v>17406001</v>
      </c>
      <c r="L2709" s="1" t="s">
        <v>50</v>
      </c>
      <c r="M2709" s="1" t="s">
        <v>51</v>
      </c>
      <c r="N2709" s="1" t="s">
        <v>64</v>
      </c>
      <c r="O2709" s="1" t="s">
        <v>65</v>
      </c>
      <c r="P2709" s="1" t="s">
        <v>66</v>
      </c>
      <c r="Q2709" s="1" t="s">
        <v>67</v>
      </c>
      <c r="R2709" s="1" t="s">
        <v>87</v>
      </c>
      <c r="S2709" s="1" t="s">
        <v>88</v>
      </c>
      <c r="T2709" s="2">
        <v>43463</v>
      </c>
      <c r="U2709" s="2">
        <v>43463</v>
      </c>
      <c r="V2709" s="1" t="s">
        <v>52</v>
      </c>
      <c r="W2709" s="3">
        <v>1</v>
      </c>
      <c r="X2709" s="1" t="s">
        <v>53</v>
      </c>
      <c r="Y2709" s="4">
        <v>3860149</v>
      </c>
      <c r="Z2709" s="4">
        <v>-451352.95</v>
      </c>
      <c r="AA2709" s="4">
        <v>0</v>
      </c>
      <c r="AB2709" s="4">
        <v>0</v>
      </c>
      <c r="AC2709" s="4">
        <v>0</v>
      </c>
      <c r="AD2709" s="4">
        <v>3860149</v>
      </c>
      <c r="AE2709" s="5">
        <v>1555</v>
      </c>
      <c r="AF2709" s="1" t="s">
        <v>70</v>
      </c>
      <c r="AG2709" s="1" t="s">
        <v>71</v>
      </c>
      <c r="AH2709" s="1" t="s">
        <v>89</v>
      </c>
      <c r="AI2709" s="1" t="s">
        <v>57</v>
      </c>
      <c r="AJ2709" s="5">
        <v>10950</v>
      </c>
      <c r="AK2709" s="4">
        <v>-40189</v>
      </c>
      <c r="AL2709" s="4">
        <v>0</v>
      </c>
      <c r="AM2709" s="4">
        <v>0</v>
      </c>
      <c r="AN2709" s="4">
        <v>0</v>
      </c>
      <c r="AO2709" s="4">
        <v>-491541.95</v>
      </c>
      <c r="AP2709" s="4">
        <v>-491541.95</v>
      </c>
      <c r="AQ2709" s="4">
        <v>0</v>
      </c>
      <c r="AR2709" s="4">
        <v>3368607.05</v>
      </c>
      <c r="AS2709" s="1" t="s">
        <v>52</v>
      </c>
      <c r="AT2709" s="9">
        <f t="shared" si="1248"/>
        <v>43463</v>
      </c>
      <c r="AU2709" s="9">
        <f t="shared" si="1249"/>
        <v>43435</v>
      </c>
      <c r="AV2709" s="9">
        <v>44798</v>
      </c>
      <c r="AW2709" s="11">
        <f t="shared" si="1250"/>
        <v>3.6575342465753424</v>
      </c>
      <c r="AX2709">
        <v>10</v>
      </c>
      <c r="AY2709" s="12">
        <v>0.05</v>
      </c>
      <c r="AZ2709">
        <f t="shared" si="1251"/>
        <v>9.5000000000000001E-2</v>
      </c>
      <c r="BA2709" s="13">
        <f t="shared" si="1252"/>
        <v>3860149</v>
      </c>
      <c r="BB2709" s="16" t="s">
        <v>593</v>
      </c>
      <c r="BC2709" s="16" t="s">
        <v>593</v>
      </c>
      <c r="BD2709" s="16" t="s">
        <v>593</v>
      </c>
      <c r="BE2709" s="16" t="s">
        <v>593</v>
      </c>
      <c r="BF2709" s="16" t="s">
        <v>593</v>
      </c>
      <c r="BG2709" s="16" t="s">
        <v>593</v>
      </c>
      <c r="BH2709" s="16" t="s">
        <v>593</v>
      </c>
      <c r="BI2709" s="14">
        <f t="shared" si="1257"/>
        <v>3368607.05</v>
      </c>
      <c r="BJ2709" s="14">
        <v>0</v>
      </c>
      <c r="BK2709" s="14">
        <f t="shared" si="1258"/>
        <v>3368607.05</v>
      </c>
      <c r="BL2709" s="52">
        <v>0</v>
      </c>
      <c r="BM2709" s="15">
        <f t="shared" si="1259"/>
        <v>3368607.05</v>
      </c>
    </row>
    <row r="2710" spans="1:65">
      <c r="A2710" s="8">
        <v>2708</v>
      </c>
      <c r="B2710" s="1" t="s">
        <v>44</v>
      </c>
      <c r="C2710" s="1">
        <v>1500</v>
      </c>
      <c r="D2710" s="1" t="s">
        <v>60</v>
      </c>
      <c r="E2710" s="1">
        <v>150000106</v>
      </c>
      <c r="F2710" s="1" t="s">
        <v>60</v>
      </c>
      <c r="G2710" s="1" t="s">
        <v>115</v>
      </c>
      <c r="H2710" s="1">
        <v>26</v>
      </c>
      <c r="I2710" s="1" t="s">
        <v>217</v>
      </c>
      <c r="J2710" s="1" t="s">
        <v>49</v>
      </c>
      <c r="K2710" s="1">
        <v>17406001</v>
      </c>
      <c r="L2710" s="1" t="s">
        <v>50</v>
      </c>
      <c r="M2710" s="1" t="s">
        <v>51</v>
      </c>
      <c r="N2710" s="1" t="s">
        <v>64</v>
      </c>
      <c r="O2710" s="1" t="s">
        <v>65</v>
      </c>
      <c r="P2710" s="1" t="s">
        <v>66</v>
      </c>
      <c r="Q2710" s="1" t="s">
        <v>67</v>
      </c>
      <c r="R2710" s="1" t="s">
        <v>87</v>
      </c>
      <c r="S2710" s="1" t="s">
        <v>88</v>
      </c>
      <c r="T2710" s="2">
        <v>43463</v>
      </c>
      <c r="U2710" s="2">
        <v>43463</v>
      </c>
      <c r="V2710" s="1" t="s">
        <v>52</v>
      </c>
      <c r="W2710" s="3">
        <v>1</v>
      </c>
      <c r="X2710" s="1" t="s">
        <v>53</v>
      </c>
      <c r="Y2710" s="4">
        <v>120000</v>
      </c>
      <c r="Z2710" s="4">
        <v>-14031</v>
      </c>
      <c r="AA2710" s="4">
        <v>0</v>
      </c>
      <c r="AB2710" s="4">
        <v>0</v>
      </c>
      <c r="AC2710" s="4">
        <v>0</v>
      </c>
      <c r="AD2710" s="4">
        <v>120000</v>
      </c>
      <c r="AE2710" s="5">
        <v>1555</v>
      </c>
      <c r="AF2710" s="1" t="s">
        <v>70</v>
      </c>
      <c r="AG2710" s="1" t="s">
        <v>71</v>
      </c>
      <c r="AH2710" s="1" t="s">
        <v>89</v>
      </c>
      <c r="AI2710" s="1" t="s">
        <v>57</v>
      </c>
      <c r="AJ2710" s="5">
        <v>10950</v>
      </c>
      <c r="AK2710" s="4">
        <v>-1249</v>
      </c>
      <c r="AL2710" s="4">
        <v>0</v>
      </c>
      <c r="AM2710" s="4">
        <v>0</v>
      </c>
      <c r="AN2710" s="4">
        <v>0</v>
      </c>
      <c r="AO2710" s="4">
        <v>-15280</v>
      </c>
      <c r="AP2710" s="4">
        <v>-15280</v>
      </c>
      <c r="AQ2710" s="4">
        <v>0</v>
      </c>
      <c r="AR2710" s="4">
        <v>104720</v>
      </c>
      <c r="AS2710" s="1" t="s">
        <v>52</v>
      </c>
      <c r="AT2710" s="9">
        <f t="shared" si="1248"/>
        <v>43463</v>
      </c>
      <c r="AU2710" s="9">
        <f t="shared" si="1249"/>
        <v>43435</v>
      </c>
      <c r="AV2710" s="9">
        <v>44798</v>
      </c>
      <c r="AW2710" s="11">
        <f t="shared" si="1250"/>
        <v>3.6575342465753424</v>
      </c>
      <c r="AX2710">
        <v>10</v>
      </c>
      <c r="AY2710" s="12">
        <v>0.05</v>
      </c>
      <c r="AZ2710">
        <f t="shared" si="1251"/>
        <v>9.5000000000000001E-2</v>
      </c>
      <c r="BA2710" s="13">
        <f t="shared" si="1252"/>
        <v>120000</v>
      </c>
      <c r="BI2710" s="14">
        <f t="shared" si="1257"/>
        <v>104720</v>
      </c>
      <c r="BJ2710" s="14">
        <v>0</v>
      </c>
      <c r="BK2710" s="14">
        <f t="shared" si="1258"/>
        <v>104720</v>
      </c>
      <c r="BL2710" s="52">
        <v>0</v>
      </c>
      <c r="BM2710" s="15">
        <f t="shared" si="1259"/>
        <v>104720</v>
      </c>
    </row>
    <row r="2711" spans="1:65">
      <c r="A2711" s="8">
        <v>2709</v>
      </c>
      <c r="B2711" s="1" t="s">
        <v>44</v>
      </c>
      <c r="C2711" s="1">
        <v>1500</v>
      </c>
      <c r="D2711" s="1" t="s">
        <v>60</v>
      </c>
      <c r="E2711" s="1">
        <v>150000106</v>
      </c>
      <c r="F2711" s="1" t="s">
        <v>112</v>
      </c>
      <c r="G2711" s="1" t="s">
        <v>116</v>
      </c>
      <c r="H2711" s="1">
        <v>27</v>
      </c>
      <c r="I2711" s="1" t="s">
        <v>217</v>
      </c>
      <c r="J2711" s="1" t="s">
        <v>49</v>
      </c>
      <c r="K2711" s="1">
        <v>17406001</v>
      </c>
      <c r="L2711" s="1" t="s">
        <v>50</v>
      </c>
      <c r="M2711" s="1" t="s">
        <v>51</v>
      </c>
      <c r="N2711" s="1" t="s">
        <v>64</v>
      </c>
      <c r="O2711" s="1" t="s">
        <v>65</v>
      </c>
      <c r="P2711" s="1" t="s">
        <v>66</v>
      </c>
      <c r="Q2711" s="1" t="s">
        <v>67</v>
      </c>
      <c r="R2711" s="1" t="s">
        <v>87</v>
      </c>
      <c r="S2711" s="1" t="s">
        <v>88</v>
      </c>
      <c r="T2711" s="2">
        <v>43463</v>
      </c>
      <c r="U2711" s="2">
        <v>43463</v>
      </c>
      <c r="V2711" s="1" t="s">
        <v>52</v>
      </c>
      <c r="W2711" s="3">
        <v>1</v>
      </c>
      <c r="X2711" s="1" t="s">
        <v>53</v>
      </c>
      <c r="Y2711" s="4">
        <v>4339035</v>
      </c>
      <c r="Z2711" s="4">
        <v>-507347.52</v>
      </c>
      <c r="AA2711" s="4">
        <v>0</v>
      </c>
      <c r="AB2711" s="4">
        <v>0</v>
      </c>
      <c r="AC2711" s="4">
        <v>0</v>
      </c>
      <c r="AD2711" s="4">
        <v>4339035</v>
      </c>
      <c r="AE2711" s="5">
        <v>1555</v>
      </c>
      <c r="AF2711" s="1" t="s">
        <v>70</v>
      </c>
      <c r="AG2711" s="1" t="s">
        <v>71</v>
      </c>
      <c r="AH2711" s="1" t="s">
        <v>89</v>
      </c>
      <c r="AI2711" s="1" t="s">
        <v>57</v>
      </c>
      <c r="AJ2711" s="5">
        <v>10950</v>
      </c>
      <c r="AK2711" s="4">
        <v>-45175</v>
      </c>
      <c r="AL2711" s="4">
        <v>0</v>
      </c>
      <c r="AM2711" s="4">
        <v>0</v>
      </c>
      <c r="AN2711" s="4">
        <v>0</v>
      </c>
      <c r="AO2711" s="4">
        <v>-552522.52</v>
      </c>
      <c r="AP2711" s="4">
        <v>-552522.52</v>
      </c>
      <c r="AQ2711" s="4">
        <v>0</v>
      </c>
      <c r="AR2711" s="4">
        <v>3786512.48</v>
      </c>
      <c r="AS2711" s="1" t="s">
        <v>52</v>
      </c>
      <c r="AT2711" s="9">
        <f t="shared" si="1248"/>
        <v>43463</v>
      </c>
      <c r="AU2711" s="9">
        <f t="shared" si="1249"/>
        <v>43435</v>
      </c>
      <c r="AV2711" s="9">
        <v>44798</v>
      </c>
      <c r="AW2711" s="11">
        <f t="shared" si="1250"/>
        <v>3.6575342465753424</v>
      </c>
      <c r="AX2711">
        <v>10</v>
      </c>
      <c r="AY2711" s="12">
        <v>0.05</v>
      </c>
      <c r="AZ2711">
        <f t="shared" si="1251"/>
        <v>9.5000000000000001E-2</v>
      </c>
      <c r="BA2711" s="13">
        <f t="shared" si="1252"/>
        <v>4339035</v>
      </c>
      <c r="BB2711" s="16" t="s">
        <v>593</v>
      </c>
      <c r="BC2711" s="16" t="s">
        <v>593</v>
      </c>
      <c r="BD2711" s="16" t="s">
        <v>593</v>
      </c>
      <c r="BE2711" s="16" t="s">
        <v>593</v>
      </c>
      <c r="BF2711" s="16" t="s">
        <v>593</v>
      </c>
      <c r="BG2711" s="16" t="s">
        <v>593</v>
      </c>
      <c r="BH2711" s="16" t="s">
        <v>593</v>
      </c>
      <c r="BI2711" s="14">
        <f t="shared" si="1257"/>
        <v>3786512.48</v>
      </c>
      <c r="BJ2711" s="14">
        <v>0</v>
      </c>
      <c r="BK2711" s="14">
        <f t="shared" si="1258"/>
        <v>3786512.48</v>
      </c>
      <c r="BL2711" s="52">
        <v>0</v>
      </c>
      <c r="BM2711" s="15">
        <f t="shared" si="1259"/>
        <v>3786512.48</v>
      </c>
    </row>
    <row r="2712" spans="1:65">
      <c r="A2712" s="8">
        <v>2710</v>
      </c>
      <c r="B2712" s="1" t="s">
        <v>44</v>
      </c>
      <c r="C2712" s="1">
        <v>1500</v>
      </c>
      <c r="D2712" s="1" t="s">
        <v>60</v>
      </c>
      <c r="E2712" s="1">
        <v>150000107</v>
      </c>
      <c r="F2712" s="1" t="s">
        <v>60</v>
      </c>
      <c r="G2712" s="1" t="s">
        <v>86</v>
      </c>
      <c r="H2712" s="1">
        <v>1</v>
      </c>
      <c r="I2712" s="1" t="s">
        <v>218</v>
      </c>
      <c r="J2712" s="1" t="s">
        <v>49</v>
      </c>
      <c r="K2712" s="1">
        <v>17406001</v>
      </c>
      <c r="L2712" s="1" t="s">
        <v>50</v>
      </c>
      <c r="M2712" s="1" t="s">
        <v>51</v>
      </c>
      <c r="N2712" s="1" t="s">
        <v>64</v>
      </c>
      <c r="O2712" s="1" t="s">
        <v>65</v>
      </c>
      <c r="P2712" s="1" t="s">
        <v>66</v>
      </c>
      <c r="Q2712" s="1" t="s">
        <v>67</v>
      </c>
      <c r="R2712" s="1" t="s">
        <v>87</v>
      </c>
      <c r="S2712" s="1" t="s">
        <v>88</v>
      </c>
      <c r="T2712" s="2">
        <v>43463</v>
      </c>
      <c r="U2712" s="2">
        <v>43463</v>
      </c>
      <c r="V2712" s="1" t="s">
        <v>52</v>
      </c>
      <c r="W2712" s="3">
        <v>1</v>
      </c>
      <c r="X2712" s="1" t="s">
        <v>53</v>
      </c>
      <c r="Y2712" s="4">
        <v>892500</v>
      </c>
      <c r="Z2712" s="4">
        <v>-104356</v>
      </c>
      <c r="AA2712" s="4">
        <v>0</v>
      </c>
      <c r="AB2712" s="4">
        <v>0</v>
      </c>
      <c r="AC2712" s="4">
        <v>0</v>
      </c>
      <c r="AD2712" s="4">
        <v>892500</v>
      </c>
      <c r="AE2712" s="5">
        <v>1555</v>
      </c>
      <c r="AF2712" s="1" t="s">
        <v>70</v>
      </c>
      <c r="AG2712" s="1" t="s">
        <v>71</v>
      </c>
      <c r="AH2712" s="1" t="s">
        <v>89</v>
      </c>
      <c r="AI2712" s="1" t="s">
        <v>57</v>
      </c>
      <c r="AJ2712" s="5">
        <v>10950</v>
      </c>
      <c r="AK2712" s="4">
        <v>-9292</v>
      </c>
      <c r="AL2712" s="4">
        <v>0</v>
      </c>
      <c r="AM2712" s="4">
        <v>0</v>
      </c>
      <c r="AN2712" s="4">
        <v>0</v>
      </c>
      <c r="AO2712" s="4">
        <v>-113648</v>
      </c>
      <c r="AP2712" s="4">
        <v>-113648</v>
      </c>
      <c r="AQ2712" s="4">
        <v>0</v>
      </c>
      <c r="AR2712" s="4">
        <v>778852</v>
      </c>
      <c r="AS2712" s="1" t="s">
        <v>52</v>
      </c>
      <c r="AT2712" s="9">
        <f t="shared" si="1248"/>
        <v>43463</v>
      </c>
      <c r="AU2712" s="9">
        <f t="shared" si="1249"/>
        <v>43435</v>
      </c>
      <c r="AV2712" s="9">
        <v>44798</v>
      </c>
      <c r="AW2712" s="11">
        <f t="shared" si="1250"/>
        <v>3.6575342465753424</v>
      </c>
      <c r="AX2712">
        <v>10</v>
      </c>
      <c r="AY2712" s="12">
        <v>0.05</v>
      </c>
      <c r="AZ2712">
        <f t="shared" si="1251"/>
        <v>9.5000000000000001E-2</v>
      </c>
      <c r="BA2712" s="13">
        <f t="shared" si="1252"/>
        <v>892500</v>
      </c>
      <c r="BB2712" s="17" t="s">
        <v>1853</v>
      </c>
      <c r="BC2712">
        <f>MATCH(BB2712,MONTHLY_INDEX!$A:$A,0)</f>
        <v>630</v>
      </c>
      <c r="BD2712">
        <f>MATCH(AU2712,MONTHLY_INDEX!$1:$1,0)</f>
        <v>84</v>
      </c>
      <c r="BE2712">
        <f>INDEX(MONTHLY_INDEX!$1:$1048576,Final!BC2712,Final!BD2712)</f>
        <v>114.9</v>
      </c>
      <c r="BF2712">
        <f>MATCH($BF$1,MONTHLY_INDEX!$1:$1,0)</f>
        <v>127</v>
      </c>
      <c r="BG2712">
        <f>INDEX(MONTHLY_INDEX!$1:$1048576,Final!BC2712,Final!BF2712)</f>
        <v>151.1</v>
      </c>
      <c r="BH2712" s="23">
        <f t="shared" ref="BH2712:BH2729" si="1260">(BG2712-BE2712)/BE2712</f>
        <v>0.31505657093124445</v>
      </c>
      <c r="BI2712" s="14">
        <f t="shared" ref="BI2712:BI2729" si="1261">(1+BH2712)*BA2712</f>
        <v>1173687.9895561356</v>
      </c>
      <c r="BJ2712" s="14">
        <f t="shared" ref="BJ2712:BJ2729" si="1262">BI2712*AZ2712*AW2712</f>
        <v>407816.38157659426</v>
      </c>
      <c r="BK2712" s="15">
        <f t="shared" si="1253"/>
        <v>765871.60797954141</v>
      </c>
      <c r="BL2712" s="52">
        <v>0</v>
      </c>
      <c r="BM2712" s="15">
        <f t="shared" ref="BM2712:BM2729" si="1263">MAX((1-BL2712)*BK2712,BI2712*AY2712)</f>
        <v>765871.60797954141</v>
      </c>
    </row>
    <row r="2713" spans="1:65">
      <c r="A2713" s="8">
        <v>2711</v>
      </c>
      <c r="B2713" s="1" t="s">
        <v>44</v>
      </c>
      <c r="C2713" s="1">
        <v>1500</v>
      </c>
      <c r="D2713" s="1" t="s">
        <v>60</v>
      </c>
      <c r="E2713" s="1">
        <v>150000107</v>
      </c>
      <c r="F2713" s="1" t="s">
        <v>60</v>
      </c>
      <c r="G2713" s="1" t="s">
        <v>90</v>
      </c>
      <c r="H2713" s="1">
        <v>2</v>
      </c>
      <c r="I2713" s="1" t="s">
        <v>218</v>
      </c>
      <c r="J2713" s="1" t="s">
        <v>49</v>
      </c>
      <c r="K2713" s="1">
        <v>17406001</v>
      </c>
      <c r="L2713" s="1" t="s">
        <v>50</v>
      </c>
      <c r="M2713" s="1" t="s">
        <v>51</v>
      </c>
      <c r="N2713" s="1" t="s">
        <v>64</v>
      </c>
      <c r="O2713" s="1" t="s">
        <v>65</v>
      </c>
      <c r="P2713" s="1" t="s">
        <v>66</v>
      </c>
      <c r="Q2713" s="1" t="s">
        <v>67</v>
      </c>
      <c r="R2713" s="1" t="s">
        <v>87</v>
      </c>
      <c r="S2713" s="1" t="s">
        <v>88</v>
      </c>
      <c r="T2713" s="2">
        <v>43463</v>
      </c>
      <c r="U2713" s="2">
        <v>43463</v>
      </c>
      <c r="V2713" s="1" t="s">
        <v>52</v>
      </c>
      <c r="W2713" s="3">
        <v>1</v>
      </c>
      <c r="X2713" s="1" t="s">
        <v>53</v>
      </c>
      <c r="Y2713" s="4">
        <v>472500</v>
      </c>
      <c r="Z2713" s="4">
        <v>-55247</v>
      </c>
      <c r="AA2713" s="4">
        <v>0</v>
      </c>
      <c r="AB2713" s="4">
        <v>0</v>
      </c>
      <c r="AC2713" s="4">
        <v>0</v>
      </c>
      <c r="AD2713" s="4">
        <v>472500</v>
      </c>
      <c r="AE2713" s="5">
        <v>1555</v>
      </c>
      <c r="AF2713" s="1" t="s">
        <v>70</v>
      </c>
      <c r="AG2713" s="1" t="s">
        <v>71</v>
      </c>
      <c r="AH2713" s="1" t="s">
        <v>89</v>
      </c>
      <c r="AI2713" s="1" t="s">
        <v>57</v>
      </c>
      <c r="AJ2713" s="5">
        <v>10950</v>
      </c>
      <c r="AK2713" s="4">
        <v>-4919</v>
      </c>
      <c r="AL2713" s="4">
        <v>0</v>
      </c>
      <c r="AM2713" s="4">
        <v>0</v>
      </c>
      <c r="AN2713" s="4">
        <v>0</v>
      </c>
      <c r="AO2713" s="4">
        <v>-60166</v>
      </c>
      <c r="AP2713" s="4">
        <v>-60166</v>
      </c>
      <c r="AQ2713" s="4">
        <v>0</v>
      </c>
      <c r="AR2713" s="4">
        <v>412334</v>
      </c>
      <c r="AS2713" s="1" t="s">
        <v>52</v>
      </c>
      <c r="AT2713" s="9">
        <f t="shared" si="1248"/>
        <v>43463</v>
      </c>
      <c r="AU2713" s="9">
        <f t="shared" si="1249"/>
        <v>43435</v>
      </c>
      <c r="AV2713" s="9">
        <v>44798</v>
      </c>
      <c r="AW2713" s="11">
        <f t="shared" si="1250"/>
        <v>3.6575342465753424</v>
      </c>
      <c r="AX2713">
        <v>10</v>
      </c>
      <c r="AY2713" s="12">
        <v>0.05</v>
      </c>
      <c r="AZ2713">
        <f t="shared" si="1251"/>
        <v>9.5000000000000001E-2</v>
      </c>
      <c r="BA2713" s="13">
        <f t="shared" si="1252"/>
        <v>472500</v>
      </c>
      <c r="BB2713" s="17" t="s">
        <v>2189</v>
      </c>
      <c r="BC2713">
        <f>MATCH(BB2713,MONTHLY_INDEX!$A:$A,0)</f>
        <v>798</v>
      </c>
      <c r="BD2713">
        <f>MATCH(AU2713,MONTHLY_INDEX!$1:$1,0)</f>
        <v>84</v>
      </c>
      <c r="BE2713">
        <f>INDEX(MONTHLY_INDEX!$1:$1048576,Final!BC2713,Final!BD2713)</f>
        <v>96</v>
      </c>
      <c r="BF2713">
        <f>MATCH($BF$1,MONTHLY_INDEX!$1:$1,0)</f>
        <v>127</v>
      </c>
      <c r="BG2713">
        <f>INDEX(MONTHLY_INDEX!$1:$1048576,Final!BC2713,Final!BF2713)</f>
        <v>95.3</v>
      </c>
      <c r="BH2713" s="23">
        <f t="shared" si="1260"/>
        <v>-7.2916666666666963E-3</v>
      </c>
      <c r="BI2713" s="14">
        <f t="shared" si="1261"/>
        <v>469054.6875</v>
      </c>
      <c r="BJ2713" s="14">
        <f t="shared" si="1262"/>
        <v>162980.4403895548</v>
      </c>
      <c r="BK2713" s="15">
        <f t="shared" si="1253"/>
        <v>306074.24711044517</v>
      </c>
      <c r="BL2713" s="52">
        <v>0</v>
      </c>
      <c r="BM2713" s="15">
        <f t="shared" si="1263"/>
        <v>306074.24711044517</v>
      </c>
    </row>
    <row r="2714" spans="1:65">
      <c r="A2714" s="8">
        <v>2712</v>
      </c>
      <c r="B2714" s="1" t="s">
        <v>44</v>
      </c>
      <c r="C2714" s="1">
        <v>1500</v>
      </c>
      <c r="D2714" s="1" t="s">
        <v>60</v>
      </c>
      <c r="E2714" s="1">
        <v>150000107</v>
      </c>
      <c r="F2714" s="1" t="s">
        <v>60</v>
      </c>
      <c r="G2714" s="1" t="s">
        <v>91</v>
      </c>
      <c r="H2714" s="1">
        <v>3</v>
      </c>
      <c r="I2714" s="1" t="s">
        <v>218</v>
      </c>
      <c r="J2714" s="1" t="s">
        <v>49</v>
      </c>
      <c r="K2714" s="1">
        <v>17406001</v>
      </c>
      <c r="L2714" s="1" t="s">
        <v>50</v>
      </c>
      <c r="M2714" s="1" t="s">
        <v>51</v>
      </c>
      <c r="N2714" s="1" t="s">
        <v>64</v>
      </c>
      <c r="O2714" s="1" t="s">
        <v>65</v>
      </c>
      <c r="P2714" s="1" t="s">
        <v>66</v>
      </c>
      <c r="Q2714" s="1" t="s">
        <v>67</v>
      </c>
      <c r="R2714" s="1" t="s">
        <v>87</v>
      </c>
      <c r="S2714" s="1" t="s">
        <v>88</v>
      </c>
      <c r="T2714" s="2">
        <v>43463</v>
      </c>
      <c r="U2714" s="2">
        <v>43463</v>
      </c>
      <c r="V2714" s="1" t="s">
        <v>52</v>
      </c>
      <c r="W2714" s="3">
        <v>1</v>
      </c>
      <c r="X2714" s="1" t="s">
        <v>53</v>
      </c>
      <c r="Y2714" s="4">
        <v>637760</v>
      </c>
      <c r="Z2714" s="4">
        <v>-74569</v>
      </c>
      <c r="AA2714" s="4">
        <v>0</v>
      </c>
      <c r="AB2714" s="4">
        <v>0</v>
      </c>
      <c r="AC2714" s="4">
        <v>0</v>
      </c>
      <c r="AD2714" s="4">
        <v>637760</v>
      </c>
      <c r="AE2714" s="5">
        <v>1555</v>
      </c>
      <c r="AF2714" s="1" t="s">
        <v>70</v>
      </c>
      <c r="AG2714" s="1" t="s">
        <v>71</v>
      </c>
      <c r="AH2714" s="1" t="s">
        <v>89</v>
      </c>
      <c r="AI2714" s="1" t="s">
        <v>57</v>
      </c>
      <c r="AJ2714" s="5">
        <v>10950</v>
      </c>
      <c r="AK2714" s="4">
        <v>-6640</v>
      </c>
      <c r="AL2714" s="4">
        <v>0</v>
      </c>
      <c r="AM2714" s="4">
        <v>0</v>
      </c>
      <c r="AN2714" s="4">
        <v>0</v>
      </c>
      <c r="AO2714" s="4">
        <v>-81209</v>
      </c>
      <c r="AP2714" s="4">
        <v>-81209</v>
      </c>
      <c r="AQ2714" s="4">
        <v>0</v>
      </c>
      <c r="AR2714" s="4">
        <v>556551</v>
      </c>
      <c r="AS2714" s="1" t="s">
        <v>52</v>
      </c>
      <c r="AT2714" s="9">
        <f t="shared" si="1248"/>
        <v>43463</v>
      </c>
      <c r="AU2714" s="9">
        <f t="shared" si="1249"/>
        <v>43435</v>
      </c>
      <c r="AV2714" s="9">
        <v>44798</v>
      </c>
      <c r="AW2714" s="11">
        <f t="shared" si="1250"/>
        <v>3.6575342465753424</v>
      </c>
      <c r="AX2714">
        <v>10</v>
      </c>
      <c r="AY2714" s="12">
        <v>0.05</v>
      </c>
      <c r="AZ2714">
        <f t="shared" si="1251"/>
        <v>9.5000000000000001E-2</v>
      </c>
      <c r="BA2714" s="13">
        <f t="shared" si="1252"/>
        <v>637760</v>
      </c>
      <c r="BB2714" s="17" t="s">
        <v>2189</v>
      </c>
      <c r="BC2714">
        <f>MATCH(BB2714,MONTHLY_INDEX!$A:$A,0)</f>
        <v>798</v>
      </c>
      <c r="BD2714">
        <f>MATCH(AU2714,MONTHLY_INDEX!$1:$1,0)</f>
        <v>84</v>
      </c>
      <c r="BE2714">
        <f>INDEX(MONTHLY_INDEX!$1:$1048576,Final!BC2714,Final!BD2714)</f>
        <v>96</v>
      </c>
      <c r="BF2714">
        <f>MATCH($BF$1,MONTHLY_INDEX!$1:$1,0)</f>
        <v>127</v>
      </c>
      <c r="BG2714">
        <f>INDEX(MONTHLY_INDEX!$1:$1048576,Final!BC2714,Final!BF2714)</f>
        <v>95.3</v>
      </c>
      <c r="BH2714" s="23">
        <f t="shared" si="1260"/>
        <v>-7.2916666666666963E-3</v>
      </c>
      <c r="BI2714" s="14">
        <f t="shared" si="1261"/>
        <v>633109.66666666663</v>
      </c>
      <c r="BJ2714" s="14">
        <f t="shared" si="1262"/>
        <v>219983.92732876711</v>
      </c>
      <c r="BK2714" s="15">
        <f t="shared" si="1253"/>
        <v>413125.73933789949</v>
      </c>
      <c r="BL2714" s="52">
        <v>0</v>
      </c>
      <c r="BM2714" s="15">
        <f t="shared" si="1263"/>
        <v>413125.73933789949</v>
      </c>
    </row>
    <row r="2715" spans="1:65">
      <c r="A2715" s="8">
        <v>2713</v>
      </c>
      <c r="B2715" s="1" t="s">
        <v>44</v>
      </c>
      <c r="C2715" s="1">
        <v>1500</v>
      </c>
      <c r="D2715" s="1" t="s">
        <v>60</v>
      </c>
      <c r="E2715" s="1">
        <v>150000107</v>
      </c>
      <c r="F2715" s="1" t="s">
        <v>60</v>
      </c>
      <c r="G2715" s="1" t="s">
        <v>92</v>
      </c>
      <c r="H2715" s="1">
        <v>4</v>
      </c>
      <c r="I2715" s="1" t="s">
        <v>218</v>
      </c>
      <c r="J2715" s="1" t="s">
        <v>49</v>
      </c>
      <c r="K2715" s="1">
        <v>17406001</v>
      </c>
      <c r="L2715" s="1" t="s">
        <v>50</v>
      </c>
      <c r="M2715" s="1" t="s">
        <v>51</v>
      </c>
      <c r="N2715" s="1" t="s">
        <v>64</v>
      </c>
      <c r="O2715" s="1" t="s">
        <v>65</v>
      </c>
      <c r="P2715" s="1" t="s">
        <v>66</v>
      </c>
      <c r="Q2715" s="1" t="s">
        <v>67</v>
      </c>
      <c r="R2715" s="1" t="s">
        <v>87</v>
      </c>
      <c r="S2715" s="1" t="s">
        <v>88</v>
      </c>
      <c r="T2715" s="2">
        <v>43463</v>
      </c>
      <c r="U2715" s="2">
        <v>43463</v>
      </c>
      <c r="V2715" s="1" t="s">
        <v>52</v>
      </c>
      <c r="W2715" s="3">
        <v>1</v>
      </c>
      <c r="X2715" s="1" t="s">
        <v>53</v>
      </c>
      <c r="Y2715" s="4">
        <v>21044329</v>
      </c>
      <c r="Z2715" s="4">
        <v>-2460643</v>
      </c>
      <c r="AA2715" s="4">
        <v>0</v>
      </c>
      <c r="AB2715" s="4">
        <v>0</v>
      </c>
      <c r="AC2715" s="4">
        <v>0</v>
      </c>
      <c r="AD2715" s="4">
        <v>21044329</v>
      </c>
      <c r="AE2715" s="5">
        <v>1555</v>
      </c>
      <c r="AF2715" s="1" t="s">
        <v>70</v>
      </c>
      <c r="AG2715" s="1" t="s">
        <v>71</v>
      </c>
      <c r="AH2715" s="1" t="s">
        <v>89</v>
      </c>
      <c r="AI2715" s="1" t="s">
        <v>57</v>
      </c>
      <c r="AJ2715" s="5">
        <v>10950</v>
      </c>
      <c r="AK2715" s="4">
        <v>-219098</v>
      </c>
      <c r="AL2715" s="4">
        <v>0</v>
      </c>
      <c r="AM2715" s="4">
        <v>0</v>
      </c>
      <c r="AN2715" s="4">
        <v>0</v>
      </c>
      <c r="AO2715" s="4">
        <v>-2679741</v>
      </c>
      <c r="AP2715" s="4">
        <v>-2679741</v>
      </c>
      <c r="AQ2715" s="4">
        <v>0</v>
      </c>
      <c r="AR2715" s="4">
        <v>18364588</v>
      </c>
      <c r="AS2715" s="1" t="s">
        <v>52</v>
      </c>
      <c r="AT2715" s="9">
        <f t="shared" si="1248"/>
        <v>43463</v>
      </c>
      <c r="AU2715" s="9">
        <f t="shared" si="1249"/>
        <v>43435</v>
      </c>
      <c r="AV2715" s="9">
        <v>44798</v>
      </c>
      <c r="AW2715" s="11">
        <f t="shared" si="1250"/>
        <v>3.6575342465753424</v>
      </c>
      <c r="AX2715">
        <v>25</v>
      </c>
      <c r="AY2715" s="12">
        <v>0.05</v>
      </c>
      <c r="AZ2715">
        <f t="shared" si="1251"/>
        <v>3.7999999999999999E-2</v>
      </c>
      <c r="BA2715" s="13">
        <f t="shared" si="1252"/>
        <v>21044329</v>
      </c>
      <c r="BB2715" s="17" t="s">
        <v>2189</v>
      </c>
      <c r="BC2715">
        <f>MATCH(BB2715,MONTHLY_INDEX!$A:$A,0)</f>
        <v>798</v>
      </c>
      <c r="BD2715">
        <f>MATCH(AU2715,MONTHLY_INDEX!$1:$1,0)</f>
        <v>84</v>
      </c>
      <c r="BE2715">
        <f>INDEX(MONTHLY_INDEX!$1:$1048576,Final!BC2715,Final!BD2715)</f>
        <v>96</v>
      </c>
      <c r="BF2715">
        <f>MATCH($BF$1,MONTHLY_INDEX!$1:$1,0)</f>
        <v>127</v>
      </c>
      <c r="BG2715">
        <f>INDEX(MONTHLY_INDEX!$1:$1048576,Final!BC2715,Final!BF2715)</f>
        <v>95.3</v>
      </c>
      <c r="BH2715" s="23">
        <f t="shared" si="1260"/>
        <v>-7.2916666666666963E-3</v>
      </c>
      <c r="BI2715" s="14">
        <f t="shared" si="1261"/>
        <v>20890880.767708331</v>
      </c>
      <c r="BJ2715" s="14">
        <f t="shared" si="1262"/>
        <v>2903546.2502625855</v>
      </c>
      <c r="BK2715" s="15">
        <f t="shared" si="1253"/>
        <v>17987334.517445747</v>
      </c>
      <c r="BL2715" s="52">
        <v>0</v>
      </c>
      <c r="BM2715" s="15">
        <f t="shared" si="1263"/>
        <v>17987334.517445747</v>
      </c>
    </row>
    <row r="2716" spans="1:65">
      <c r="A2716" s="8">
        <v>2714</v>
      </c>
      <c r="B2716" s="1" t="s">
        <v>44</v>
      </c>
      <c r="C2716" s="1">
        <v>1500</v>
      </c>
      <c r="D2716" s="1" t="s">
        <v>60</v>
      </c>
      <c r="E2716" s="1">
        <v>150000107</v>
      </c>
      <c r="F2716" s="1" t="s">
        <v>60</v>
      </c>
      <c r="G2716" s="1" t="s">
        <v>93</v>
      </c>
      <c r="H2716" s="1">
        <v>5</v>
      </c>
      <c r="I2716" s="1" t="s">
        <v>218</v>
      </c>
      <c r="J2716" s="1" t="s">
        <v>49</v>
      </c>
      <c r="K2716" s="1">
        <v>17406001</v>
      </c>
      <c r="L2716" s="1" t="s">
        <v>50</v>
      </c>
      <c r="M2716" s="1" t="s">
        <v>51</v>
      </c>
      <c r="N2716" s="1" t="s">
        <v>64</v>
      </c>
      <c r="O2716" s="1" t="s">
        <v>65</v>
      </c>
      <c r="P2716" s="1" t="s">
        <v>66</v>
      </c>
      <c r="Q2716" s="1" t="s">
        <v>67</v>
      </c>
      <c r="R2716" s="1" t="s">
        <v>87</v>
      </c>
      <c r="S2716" s="1" t="s">
        <v>88</v>
      </c>
      <c r="T2716" s="2">
        <v>43463</v>
      </c>
      <c r="U2716" s="2">
        <v>43463</v>
      </c>
      <c r="V2716" s="1" t="s">
        <v>52</v>
      </c>
      <c r="W2716" s="3">
        <v>1</v>
      </c>
      <c r="X2716" s="1" t="s">
        <v>53</v>
      </c>
      <c r="Y2716" s="4">
        <v>969266</v>
      </c>
      <c r="Z2716" s="4">
        <v>-113333</v>
      </c>
      <c r="AA2716" s="4">
        <v>0</v>
      </c>
      <c r="AB2716" s="4">
        <v>0</v>
      </c>
      <c r="AC2716" s="4">
        <v>0</v>
      </c>
      <c r="AD2716" s="4">
        <v>969266</v>
      </c>
      <c r="AE2716" s="5">
        <v>1555</v>
      </c>
      <c r="AF2716" s="1" t="s">
        <v>70</v>
      </c>
      <c r="AG2716" s="1" t="s">
        <v>71</v>
      </c>
      <c r="AH2716" s="1" t="s">
        <v>89</v>
      </c>
      <c r="AI2716" s="1" t="s">
        <v>57</v>
      </c>
      <c r="AJ2716" s="5">
        <v>10950</v>
      </c>
      <c r="AK2716" s="4">
        <v>-10091</v>
      </c>
      <c r="AL2716" s="4">
        <v>0</v>
      </c>
      <c r="AM2716" s="4">
        <v>0</v>
      </c>
      <c r="AN2716" s="4">
        <v>0</v>
      </c>
      <c r="AO2716" s="4">
        <v>-123424</v>
      </c>
      <c r="AP2716" s="4">
        <v>-123424</v>
      </c>
      <c r="AQ2716" s="4">
        <v>0</v>
      </c>
      <c r="AR2716" s="4">
        <v>845842</v>
      </c>
      <c r="AS2716" s="1" t="s">
        <v>52</v>
      </c>
      <c r="AT2716" s="9">
        <f t="shared" si="1248"/>
        <v>43463</v>
      </c>
      <c r="AU2716" s="9">
        <f t="shared" si="1249"/>
        <v>43435</v>
      </c>
      <c r="AV2716" s="9">
        <v>44798</v>
      </c>
      <c r="AW2716" s="11">
        <f t="shared" si="1250"/>
        <v>3.6575342465753424</v>
      </c>
      <c r="AX2716">
        <v>25</v>
      </c>
      <c r="AY2716" s="12">
        <v>0.05</v>
      </c>
      <c r="AZ2716">
        <f t="shared" si="1251"/>
        <v>3.7999999999999999E-2</v>
      </c>
      <c r="BA2716" s="13">
        <f t="shared" si="1252"/>
        <v>969266</v>
      </c>
      <c r="BB2716" s="17" t="s">
        <v>2083</v>
      </c>
      <c r="BC2716">
        <f>MATCH(BB2716,MONTHLY_INDEX!$A:$A,0)</f>
        <v>745</v>
      </c>
      <c r="BD2716">
        <f>MATCH(AU2716,MONTHLY_INDEX!$1:$1,0)</f>
        <v>84</v>
      </c>
      <c r="BE2716">
        <f>INDEX(MONTHLY_INDEX!$1:$1048576,Final!BC2716,Final!BD2716)</f>
        <v>108.4</v>
      </c>
      <c r="BF2716">
        <f>MATCH($BF$1,MONTHLY_INDEX!$1:$1,0)</f>
        <v>127</v>
      </c>
      <c r="BG2716">
        <f>INDEX(MONTHLY_INDEX!$1:$1048576,Final!BC2716,Final!BF2716)</f>
        <v>115.4</v>
      </c>
      <c r="BH2716" s="23">
        <f t="shared" si="1260"/>
        <v>6.4575645756457564E-2</v>
      </c>
      <c r="BI2716" s="14">
        <f t="shared" si="1261"/>
        <v>1031856.9778597784</v>
      </c>
      <c r="BJ2716" s="14">
        <f t="shared" si="1262"/>
        <v>143413.98489541525</v>
      </c>
      <c r="BK2716" s="15">
        <f t="shared" si="1253"/>
        <v>888442.99296436319</v>
      </c>
      <c r="BL2716" s="52">
        <v>0</v>
      </c>
      <c r="BM2716" s="15">
        <f t="shared" si="1263"/>
        <v>888442.99296436319</v>
      </c>
    </row>
    <row r="2717" spans="1:65">
      <c r="A2717" s="8">
        <v>2715</v>
      </c>
      <c r="B2717" s="1" t="s">
        <v>44</v>
      </c>
      <c r="C2717" s="1">
        <v>1500</v>
      </c>
      <c r="D2717" s="1" t="s">
        <v>60</v>
      </c>
      <c r="E2717" s="1">
        <v>150000107</v>
      </c>
      <c r="F2717" s="1" t="s">
        <v>60</v>
      </c>
      <c r="G2717" s="1" t="s">
        <v>94</v>
      </c>
      <c r="H2717" s="1">
        <v>6</v>
      </c>
      <c r="I2717" s="1" t="s">
        <v>218</v>
      </c>
      <c r="J2717" s="1" t="s">
        <v>49</v>
      </c>
      <c r="K2717" s="1">
        <v>17406001</v>
      </c>
      <c r="L2717" s="1" t="s">
        <v>50</v>
      </c>
      <c r="M2717" s="1" t="s">
        <v>51</v>
      </c>
      <c r="N2717" s="1" t="s">
        <v>64</v>
      </c>
      <c r="O2717" s="1" t="s">
        <v>65</v>
      </c>
      <c r="P2717" s="1" t="s">
        <v>66</v>
      </c>
      <c r="Q2717" s="1" t="s">
        <v>67</v>
      </c>
      <c r="R2717" s="1" t="s">
        <v>87</v>
      </c>
      <c r="S2717" s="1" t="s">
        <v>88</v>
      </c>
      <c r="T2717" s="2">
        <v>43463</v>
      </c>
      <c r="U2717" s="2">
        <v>43463</v>
      </c>
      <c r="V2717" s="1" t="s">
        <v>52</v>
      </c>
      <c r="W2717" s="3">
        <v>1</v>
      </c>
      <c r="X2717" s="1" t="s">
        <v>53</v>
      </c>
      <c r="Y2717" s="4">
        <v>735000</v>
      </c>
      <c r="Z2717" s="4">
        <v>-85940</v>
      </c>
      <c r="AA2717" s="4">
        <v>0</v>
      </c>
      <c r="AB2717" s="4">
        <v>0</v>
      </c>
      <c r="AC2717" s="4">
        <v>0</v>
      </c>
      <c r="AD2717" s="4">
        <v>735000</v>
      </c>
      <c r="AE2717" s="5">
        <v>1555</v>
      </c>
      <c r="AF2717" s="1" t="s">
        <v>70</v>
      </c>
      <c r="AG2717" s="1" t="s">
        <v>71</v>
      </c>
      <c r="AH2717" s="1" t="s">
        <v>89</v>
      </c>
      <c r="AI2717" s="1" t="s">
        <v>57</v>
      </c>
      <c r="AJ2717" s="5">
        <v>10950</v>
      </c>
      <c r="AK2717" s="4">
        <v>-7652</v>
      </c>
      <c r="AL2717" s="4">
        <v>0</v>
      </c>
      <c r="AM2717" s="4">
        <v>0</v>
      </c>
      <c r="AN2717" s="4">
        <v>0</v>
      </c>
      <c r="AO2717" s="4">
        <v>-93592</v>
      </c>
      <c r="AP2717" s="4">
        <v>-93592</v>
      </c>
      <c r="AQ2717" s="4">
        <v>0</v>
      </c>
      <c r="AR2717" s="4">
        <v>641408</v>
      </c>
      <c r="AS2717" s="1" t="s">
        <v>52</v>
      </c>
      <c r="AT2717" s="9">
        <f t="shared" si="1248"/>
        <v>43463</v>
      </c>
      <c r="AU2717" s="9">
        <f t="shared" si="1249"/>
        <v>43435</v>
      </c>
      <c r="AV2717" s="9">
        <v>44798</v>
      </c>
      <c r="AW2717" s="11">
        <f t="shared" si="1250"/>
        <v>3.6575342465753424</v>
      </c>
      <c r="AX2717">
        <v>10</v>
      </c>
      <c r="AY2717" s="12">
        <v>0.05</v>
      </c>
      <c r="AZ2717">
        <f t="shared" si="1251"/>
        <v>9.5000000000000001E-2</v>
      </c>
      <c r="BA2717" s="13">
        <f t="shared" si="1252"/>
        <v>735000</v>
      </c>
      <c r="BB2717" s="17" t="s">
        <v>1853</v>
      </c>
      <c r="BC2717">
        <f>MATCH(BB2717,MONTHLY_INDEX!$A:$A,0)</f>
        <v>630</v>
      </c>
      <c r="BD2717">
        <f>MATCH(AU2717,MONTHLY_INDEX!$1:$1,0)</f>
        <v>84</v>
      </c>
      <c r="BE2717">
        <f>INDEX(MONTHLY_INDEX!$1:$1048576,Final!BC2717,Final!BD2717)</f>
        <v>114.9</v>
      </c>
      <c r="BF2717">
        <f>MATCH($BF$1,MONTHLY_INDEX!$1:$1,0)</f>
        <v>127</v>
      </c>
      <c r="BG2717">
        <f>INDEX(MONTHLY_INDEX!$1:$1048576,Final!BC2717,Final!BF2717)</f>
        <v>151.1</v>
      </c>
      <c r="BH2717" s="23">
        <f t="shared" si="1260"/>
        <v>0.31505657093124445</v>
      </c>
      <c r="BI2717" s="14">
        <f t="shared" si="1261"/>
        <v>966566.5796344647</v>
      </c>
      <c r="BJ2717" s="14">
        <f t="shared" si="1262"/>
        <v>335848.78482778347</v>
      </c>
      <c r="BK2717" s="15">
        <f t="shared" si="1253"/>
        <v>630717.79480668122</v>
      </c>
      <c r="BL2717" s="52">
        <v>0</v>
      </c>
      <c r="BM2717" s="15">
        <f t="shared" si="1263"/>
        <v>630717.79480668122</v>
      </c>
    </row>
    <row r="2718" spans="1:65">
      <c r="A2718" s="8">
        <v>2716</v>
      </c>
      <c r="B2718" s="1" t="s">
        <v>44</v>
      </c>
      <c r="C2718" s="1">
        <v>1500</v>
      </c>
      <c r="D2718" s="1" t="s">
        <v>60</v>
      </c>
      <c r="E2718" s="1">
        <v>150000107</v>
      </c>
      <c r="F2718" s="1" t="s">
        <v>60</v>
      </c>
      <c r="G2718" s="1" t="s">
        <v>95</v>
      </c>
      <c r="H2718" s="1">
        <v>7</v>
      </c>
      <c r="I2718" s="1" t="s">
        <v>218</v>
      </c>
      <c r="J2718" s="1" t="s">
        <v>49</v>
      </c>
      <c r="K2718" s="1">
        <v>17406001</v>
      </c>
      <c r="L2718" s="1" t="s">
        <v>50</v>
      </c>
      <c r="M2718" s="1" t="s">
        <v>51</v>
      </c>
      <c r="N2718" s="1" t="s">
        <v>64</v>
      </c>
      <c r="O2718" s="1" t="s">
        <v>65</v>
      </c>
      <c r="P2718" s="1" t="s">
        <v>66</v>
      </c>
      <c r="Q2718" s="1" t="s">
        <v>67</v>
      </c>
      <c r="R2718" s="1" t="s">
        <v>87</v>
      </c>
      <c r="S2718" s="1" t="s">
        <v>88</v>
      </c>
      <c r="T2718" s="2">
        <v>43463</v>
      </c>
      <c r="U2718" s="2">
        <v>43463</v>
      </c>
      <c r="V2718" s="1" t="s">
        <v>52</v>
      </c>
      <c r="W2718" s="3">
        <v>1</v>
      </c>
      <c r="X2718" s="1" t="s">
        <v>53</v>
      </c>
      <c r="Y2718" s="4">
        <v>126000</v>
      </c>
      <c r="Z2718" s="4">
        <v>-14732</v>
      </c>
      <c r="AA2718" s="4">
        <v>0</v>
      </c>
      <c r="AB2718" s="4">
        <v>0</v>
      </c>
      <c r="AC2718" s="4">
        <v>0</v>
      </c>
      <c r="AD2718" s="4">
        <v>126000</v>
      </c>
      <c r="AE2718" s="5">
        <v>1555</v>
      </c>
      <c r="AF2718" s="1" t="s">
        <v>70</v>
      </c>
      <c r="AG2718" s="1" t="s">
        <v>71</v>
      </c>
      <c r="AH2718" s="1" t="s">
        <v>89</v>
      </c>
      <c r="AI2718" s="1" t="s">
        <v>57</v>
      </c>
      <c r="AJ2718" s="5">
        <v>10950</v>
      </c>
      <c r="AK2718" s="4">
        <v>-1312</v>
      </c>
      <c r="AL2718" s="4">
        <v>0</v>
      </c>
      <c r="AM2718" s="4">
        <v>0</v>
      </c>
      <c r="AN2718" s="4">
        <v>0</v>
      </c>
      <c r="AO2718" s="4">
        <v>-16044</v>
      </c>
      <c r="AP2718" s="4">
        <v>-16044</v>
      </c>
      <c r="AQ2718" s="4">
        <v>0</v>
      </c>
      <c r="AR2718" s="4">
        <v>109956</v>
      </c>
      <c r="AS2718" s="1" t="s">
        <v>52</v>
      </c>
      <c r="AT2718" s="9">
        <f t="shared" si="1248"/>
        <v>43463</v>
      </c>
      <c r="AU2718" s="9">
        <f t="shared" si="1249"/>
        <v>43435</v>
      </c>
      <c r="AV2718" s="9">
        <v>44798</v>
      </c>
      <c r="AW2718" s="11">
        <f t="shared" si="1250"/>
        <v>3.6575342465753424</v>
      </c>
      <c r="AX2718">
        <v>25</v>
      </c>
      <c r="AY2718" s="12">
        <v>0.05</v>
      </c>
      <c r="AZ2718">
        <f t="shared" si="1251"/>
        <v>3.7999999999999999E-2</v>
      </c>
      <c r="BA2718" s="13">
        <f t="shared" si="1252"/>
        <v>126000</v>
      </c>
      <c r="BB2718" s="17" t="s">
        <v>2189</v>
      </c>
      <c r="BC2718">
        <f>MATCH(BB2718,MONTHLY_INDEX!$A:$A,0)</f>
        <v>798</v>
      </c>
      <c r="BD2718">
        <f>MATCH(AU2718,MONTHLY_INDEX!$1:$1,0)</f>
        <v>84</v>
      </c>
      <c r="BE2718">
        <f>INDEX(MONTHLY_INDEX!$1:$1048576,Final!BC2718,Final!BD2718)</f>
        <v>96</v>
      </c>
      <c r="BF2718">
        <f>MATCH($BF$1,MONTHLY_INDEX!$1:$1,0)</f>
        <v>127</v>
      </c>
      <c r="BG2718">
        <f>INDEX(MONTHLY_INDEX!$1:$1048576,Final!BC2718,Final!BF2718)</f>
        <v>95.3</v>
      </c>
      <c r="BH2718" s="23">
        <f t="shared" si="1260"/>
        <v>-7.2916666666666963E-3</v>
      </c>
      <c r="BI2718" s="14">
        <f t="shared" si="1261"/>
        <v>125081.25</v>
      </c>
      <c r="BJ2718" s="14">
        <f t="shared" si="1262"/>
        <v>17384.580308219178</v>
      </c>
      <c r="BK2718" s="15">
        <f t="shared" si="1253"/>
        <v>107696.66969178081</v>
      </c>
      <c r="BL2718" s="52">
        <v>0</v>
      </c>
      <c r="BM2718" s="15">
        <f t="shared" si="1263"/>
        <v>107696.66969178081</v>
      </c>
    </row>
    <row r="2719" spans="1:65">
      <c r="A2719" s="8">
        <v>2717</v>
      </c>
      <c r="B2719" s="1" t="s">
        <v>44</v>
      </c>
      <c r="C2719" s="1">
        <v>1500</v>
      </c>
      <c r="D2719" s="1" t="s">
        <v>60</v>
      </c>
      <c r="E2719" s="1">
        <v>150000107</v>
      </c>
      <c r="F2719" s="1" t="s">
        <v>60</v>
      </c>
      <c r="G2719" s="1" t="s">
        <v>96</v>
      </c>
      <c r="H2719" s="1">
        <v>8</v>
      </c>
      <c r="I2719" s="1" t="s">
        <v>218</v>
      </c>
      <c r="J2719" s="1" t="s">
        <v>49</v>
      </c>
      <c r="K2719" s="1">
        <v>17406001</v>
      </c>
      <c r="L2719" s="1" t="s">
        <v>50</v>
      </c>
      <c r="M2719" s="1" t="s">
        <v>51</v>
      </c>
      <c r="N2719" s="1" t="s">
        <v>64</v>
      </c>
      <c r="O2719" s="1" t="s">
        <v>65</v>
      </c>
      <c r="P2719" s="1" t="s">
        <v>66</v>
      </c>
      <c r="Q2719" s="1" t="s">
        <v>67</v>
      </c>
      <c r="R2719" s="1" t="s">
        <v>87</v>
      </c>
      <c r="S2719" s="1" t="s">
        <v>88</v>
      </c>
      <c r="T2719" s="2">
        <v>43463</v>
      </c>
      <c r="U2719" s="2">
        <v>43463</v>
      </c>
      <c r="V2719" s="1" t="s">
        <v>52</v>
      </c>
      <c r="W2719" s="3">
        <v>1</v>
      </c>
      <c r="X2719" s="1" t="s">
        <v>53</v>
      </c>
      <c r="Y2719" s="4">
        <v>29327302</v>
      </c>
      <c r="Z2719" s="4">
        <v>-3429143</v>
      </c>
      <c r="AA2719" s="4">
        <v>0</v>
      </c>
      <c r="AB2719" s="4">
        <v>0</v>
      </c>
      <c r="AC2719" s="4">
        <v>0</v>
      </c>
      <c r="AD2719" s="4">
        <v>29327302</v>
      </c>
      <c r="AE2719" s="5">
        <v>1555</v>
      </c>
      <c r="AF2719" s="1" t="s">
        <v>70</v>
      </c>
      <c r="AG2719" s="1" t="s">
        <v>71</v>
      </c>
      <c r="AH2719" s="1" t="s">
        <v>89</v>
      </c>
      <c r="AI2719" s="1" t="s">
        <v>57</v>
      </c>
      <c r="AJ2719" s="5">
        <v>10950</v>
      </c>
      <c r="AK2719" s="4">
        <v>-305335</v>
      </c>
      <c r="AL2719" s="4">
        <v>0</v>
      </c>
      <c r="AM2719" s="4">
        <v>0</v>
      </c>
      <c r="AN2719" s="4">
        <v>0</v>
      </c>
      <c r="AO2719" s="4">
        <v>-3734478</v>
      </c>
      <c r="AP2719" s="4">
        <v>-3734478</v>
      </c>
      <c r="AQ2719" s="4">
        <v>0</v>
      </c>
      <c r="AR2719" s="4">
        <v>25592824</v>
      </c>
      <c r="AS2719" s="1" t="s">
        <v>52</v>
      </c>
      <c r="AT2719" s="9">
        <f t="shared" si="1248"/>
        <v>43463</v>
      </c>
      <c r="AU2719" s="9">
        <f t="shared" si="1249"/>
        <v>43435</v>
      </c>
      <c r="AV2719" s="9">
        <v>44798</v>
      </c>
      <c r="AW2719" s="11">
        <f t="shared" si="1250"/>
        <v>3.6575342465753424</v>
      </c>
      <c r="AX2719">
        <v>25</v>
      </c>
      <c r="AY2719" s="12">
        <v>0.05</v>
      </c>
      <c r="AZ2719">
        <f t="shared" si="1251"/>
        <v>3.7999999999999999E-2</v>
      </c>
      <c r="BA2719" s="13">
        <f t="shared" si="1252"/>
        <v>29327302</v>
      </c>
      <c r="BB2719" s="17" t="s">
        <v>2189</v>
      </c>
      <c r="BC2719">
        <f>MATCH(BB2719,MONTHLY_INDEX!$A:$A,0)</f>
        <v>798</v>
      </c>
      <c r="BD2719">
        <f>MATCH(AU2719,MONTHLY_INDEX!$1:$1,0)</f>
        <v>84</v>
      </c>
      <c r="BE2719">
        <f>INDEX(MONTHLY_INDEX!$1:$1048576,Final!BC2719,Final!BD2719)</f>
        <v>96</v>
      </c>
      <c r="BF2719">
        <f>MATCH($BF$1,MONTHLY_INDEX!$1:$1,0)</f>
        <v>127</v>
      </c>
      <c r="BG2719">
        <f>INDEX(MONTHLY_INDEX!$1:$1048576,Final!BC2719,Final!BF2719)</f>
        <v>95.3</v>
      </c>
      <c r="BH2719" s="23">
        <f t="shared" si="1260"/>
        <v>-7.2916666666666963E-3</v>
      </c>
      <c r="BI2719" s="14">
        <f t="shared" si="1261"/>
        <v>29113457.089583334</v>
      </c>
      <c r="BJ2719" s="14">
        <f t="shared" si="1262"/>
        <v>4046371.7209714041</v>
      </c>
      <c r="BK2719" s="15">
        <f t="shared" si="1253"/>
        <v>25067085.368611928</v>
      </c>
      <c r="BL2719" s="52">
        <v>0</v>
      </c>
      <c r="BM2719" s="15">
        <f t="shared" si="1263"/>
        <v>25067085.368611928</v>
      </c>
    </row>
    <row r="2720" spans="1:65">
      <c r="A2720" s="8">
        <v>2718</v>
      </c>
      <c r="B2720" s="1" t="s">
        <v>44</v>
      </c>
      <c r="C2720" s="1">
        <v>1500</v>
      </c>
      <c r="D2720" s="1" t="s">
        <v>60</v>
      </c>
      <c r="E2720" s="1">
        <v>150000107</v>
      </c>
      <c r="F2720" s="1" t="s">
        <v>60</v>
      </c>
      <c r="G2720" s="1" t="s">
        <v>97</v>
      </c>
      <c r="H2720" s="1">
        <v>9</v>
      </c>
      <c r="I2720" s="1" t="s">
        <v>218</v>
      </c>
      <c r="J2720" s="1" t="s">
        <v>49</v>
      </c>
      <c r="K2720" s="1">
        <v>17406001</v>
      </c>
      <c r="L2720" s="1" t="s">
        <v>50</v>
      </c>
      <c r="M2720" s="1" t="s">
        <v>51</v>
      </c>
      <c r="N2720" s="1" t="s">
        <v>64</v>
      </c>
      <c r="O2720" s="1" t="s">
        <v>65</v>
      </c>
      <c r="P2720" s="1" t="s">
        <v>66</v>
      </c>
      <c r="Q2720" s="1" t="s">
        <v>67</v>
      </c>
      <c r="R2720" s="1" t="s">
        <v>87</v>
      </c>
      <c r="S2720" s="1" t="s">
        <v>88</v>
      </c>
      <c r="T2720" s="2">
        <v>43463</v>
      </c>
      <c r="U2720" s="2">
        <v>43463</v>
      </c>
      <c r="V2720" s="1" t="s">
        <v>52</v>
      </c>
      <c r="W2720" s="3">
        <v>1</v>
      </c>
      <c r="X2720" s="1" t="s">
        <v>53</v>
      </c>
      <c r="Y2720" s="4">
        <v>1517250</v>
      </c>
      <c r="Z2720" s="4">
        <v>-177405</v>
      </c>
      <c r="AA2720" s="4">
        <v>0</v>
      </c>
      <c r="AB2720" s="4">
        <v>0</v>
      </c>
      <c r="AC2720" s="4">
        <v>0</v>
      </c>
      <c r="AD2720" s="4">
        <v>1517250</v>
      </c>
      <c r="AE2720" s="5">
        <v>1555</v>
      </c>
      <c r="AF2720" s="1" t="s">
        <v>70</v>
      </c>
      <c r="AG2720" s="1" t="s">
        <v>71</v>
      </c>
      <c r="AH2720" s="1" t="s">
        <v>89</v>
      </c>
      <c r="AI2720" s="1" t="s">
        <v>57</v>
      </c>
      <c r="AJ2720" s="5">
        <v>10950</v>
      </c>
      <c r="AK2720" s="4">
        <v>-15797</v>
      </c>
      <c r="AL2720" s="4">
        <v>0</v>
      </c>
      <c r="AM2720" s="4">
        <v>0</v>
      </c>
      <c r="AN2720" s="4">
        <v>0</v>
      </c>
      <c r="AO2720" s="4">
        <v>-193202</v>
      </c>
      <c r="AP2720" s="4">
        <v>-193202</v>
      </c>
      <c r="AQ2720" s="4">
        <v>0</v>
      </c>
      <c r="AR2720" s="4">
        <v>1324048</v>
      </c>
      <c r="AS2720" s="1" t="s">
        <v>52</v>
      </c>
      <c r="AT2720" s="9">
        <f t="shared" si="1248"/>
        <v>43463</v>
      </c>
      <c r="AU2720" s="9">
        <f t="shared" si="1249"/>
        <v>43435</v>
      </c>
      <c r="AV2720" s="9">
        <v>44798</v>
      </c>
      <c r="AW2720" s="11">
        <f t="shared" si="1250"/>
        <v>3.6575342465753424</v>
      </c>
      <c r="AX2720">
        <v>15</v>
      </c>
      <c r="AY2720" s="12">
        <v>0.05</v>
      </c>
      <c r="AZ2720">
        <f t="shared" si="1251"/>
        <v>6.3333333333333325E-2</v>
      </c>
      <c r="BA2720" s="13">
        <f t="shared" si="1252"/>
        <v>1517250</v>
      </c>
      <c r="BB2720" s="17" t="s">
        <v>1941</v>
      </c>
      <c r="BC2720">
        <f>MATCH(BB2720,MONTHLY_INDEX!$A:$A,0)</f>
        <v>674</v>
      </c>
      <c r="BD2720">
        <f>MATCH(AU2720,MONTHLY_INDEX!$1:$1,0)</f>
        <v>84</v>
      </c>
      <c r="BE2720">
        <f>INDEX(MONTHLY_INDEX!$1:$1048576,Final!BC2720,Final!BD2720)</f>
        <v>106.1</v>
      </c>
      <c r="BF2720">
        <f>MATCH($BF$1,MONTHLY_INDEX!$1:$1,0)</f>
        <v>127</v>
      </c>
      <c r="BG2720">
        <f>INDEX(MONTHLY_INDEX!$1:$1048576,Final!BC2720,Final!BF2720)</f>
        <v>122.8</v>
      </c>
      <c r="BH2720" s="23">
        <f t="shared" si="1260"/>
        <v>0.15739868049010372</v>
      </c>
      <c r="BI2720" s="14">
        <f t="shared" si="1261"/>
        <v>1756063.1479736099</v>
      </c>
      <c r="BJ2720" s="14">
        <f t="shared" si="1262"/>
        <v>406781.20318128407</v>
      </c>
      <c r="BK2720" s="15">
        <f t="shared" si="1253"/>
        <v>1349281.9447923258</v>
      </c>
      <c r="BL2720" s="52">
        <v>0</v>
      </c>
      <c r="BM2720" s="15">
        <f t="shared" si="1263"/>
        <v>1349281.9447923258</v>
      </c>
    </row>
    <row r="2721" spans="1:65">
      <c r="A2721" s="8">
        <v>2719</v>
      </c>
      <c r="B2721" s="1" t="s">
        <v>44</v>
      </c>
      <c r="C2721" s="1">
        <v>1500</v>
      </c>
      <c r="D2721" s="1" t="s">
        <v>60</v>
      </c>
      <c r="E2721" s="1">
        <v>150000107</v>
      </c>
      <c r="F2721" s="1" t="s">
        <v>60</v>
      </c>
      <c r="G2721" s="1" t="s">
        <v>98</v>
      </c>
      <c r="H2721" s="1">
        <v>10</v>
      </c>
      <c r="I2721" s="1" t="s">
        <v>218</v>
      </c>
      <c r="J2721" s="1" t="s">
        <v>49</v>
      </c>
      <c r="K2721" s="1">
        <v>17406001</v>
      </c>
      <c r="L2721" s="1" t="s">
        <v>50</v>
      </c>
      <c r="M2721" s="1" t="s">
        <v>51</v>
      </c>
      <c r="N2721" s="1" t="s">
        <v>64</v>
      </c>
      <c r="O2721" s="1" t="s">
        <v>65</v>
      </c>
      <c r="P2721" s="1" t="s">
        <v>66</v>
      </c>
      <c r="Q2721" s="1" t="s">
        <v>67</v>
      </c>
      <c r="R2721" s="1" t="s">
        <v>87</v>
      </c>
      <c r="S2721" s="1" t="s">
        <v>88</v>
      </c>
      <c r="T2721" s="2">
        <v>43463</v>
      </c>
      <c r="U2721" s="2">
        <v>43463</v>
      </c>
      <c r="V2721" s="1" t="s">
        <v>52</v>
      </c>
      <c r="W2721" s="3">
        <v>1</v>
      </c>
      <c r="X2721" s="1" t="s">
        <v>53</v>
      </c>
      <c r="Y2721" s="4">
        <v>312900</v>
      </c>
      <c r="Z2721" s="4">
        <v>-36585</v>
      </c>
      <c r="AA2721" s="4">
        <v>0</v>
      </c>
      <c r="AB2721" s="4">
        <v>0</v>
      </c>
      <c r="AC2721" s="4">
        <v>0</v>
      </c>
      <c r="AD2721" s="4">
        <v>312900</v>
      </c>
      <c r="AE2721" s="5">
        <v>1555</v>
      </c>
      <c r="AF2721" s="1" t="s">
        <v>70</v>
      </c>
      <c r="AG2721" s="1" t="s">
        <v>71</v>
      </c>
      <c r="AH2721" s="1" t="s">
        <v>89</v>
      </c>
      <c r="AI2721" s="1" t="s">
        <v>57</v>
      </c>
      <c r="AJ2721" s="5">
        <v>10950</v>
      </c>
      <c r="AK2721" s="4">
        <v>-3258</v>
      </c>
      <c r="AL2721" s="4">
        <v>0</v>
      </c>
      <c r="AM2721" s="4">
        <v>0</v>
      </c>
      <c r="AN2721" s="4">
        <v>0</v>
      </c>
      <c r="AO2721" s="4">
        <v>-39843</v>
      </c>
      <c r="AP2721" s="4">
        <v>-39843</v>
      </c>
      <c r="AQ2721" s="4">
        <v>0</v>
      </c>
      <c r="AR2721" s="4">
        <v>273057</v>
      </c>
      <c r="AS2721" s="1" t="s">
        <v>52</v>
      </c>
      <c r="AT2721" s="9">
        <f t="shared" si="1248"/>
        <v>43463</v>
      </c>
      <c r="AU2721" s="9">
        <f t="shared" si="1249"/>
        <v>43435</v>
      </c>
      <c r="AV2721" s="9">
        <v>44798</v>
      </c>
      <c r="AW2721" s="11">
        <f t="shared" si="1250"/>
        <v>3.6575342465753424</v>
      </c>
      <c r="AX2721">
        <v>10</v>
      </c>
      <c r="AY2721" s="12">
        <v>0.05</v>
      </c>
      <c r="AZ2721">
        <f t="shared" si="1251"/>
        <v>9.5000000000000001E-2</v>
      </c>
      <c r="BA2721" s="13">
        <f t="shared" si="1252"/>
        <v>312900</v>
      </c>
      <c r="BB2721" s="17" t="s">
        <v>2189</v>
      </c>
      <c r="BC2721">
        <f>MATCH(BB2721,MONTHLY_INDEX!$A:$A,0)</f>
        <v>798</v>
      </c>
      <c r="BD2721">
        <f>MATCH(AU2721,MONTHLY_INDEX!$1:$1,0)</f>
        <v>84</v>
      </c>
      <c r="BE2721">
        <f>INDEX(MONTHLY_INDEX!$1:$1048576,Final!BC2721,Final!BD2721)</f>
        <v>96</v>
      </c>
      <c r="BF2721">
        <f>MATCH($BF$1,MONTHLY_INDEX!$1:$1,0)</f>
        <v>127</v>
      </c>
      <c r="BG2721">
        <f>INDEX(MONTHLY_INDEX!$1:$1048576,Final!BC2721,Final!BF2721)</f>
        <v>95.3</v>
      </c>
      <c r="BH2721" s="23">
        <f t="shared" si="1260"/>
        <v>-7.2916666666666963E-3</v>
      </c>
      <c r="BI2721" s="14">
        <f t="shared" si="1261"/>
        <v>310618.4375</v>
      </c>
      <c r="BJ2721" s="14">
        <f t="shared" si="1262"/>
        <v>107929.26941352741</v>
      </c>
      <c r="BK2721" s="15">
        <f t="shared" si="1253"/>
        <v>202689.16808647261</v>
      </c>
      <c r="BL2721" s="52">
        <v>0</v>
      </c>
      <c r="BM2721" s="15">
        <f t="shared" si="1263"/>
        <v>202689.16808647261</v>
      </c>
    </row>
    <row r="2722" spans="1:65">
      <c r="A2722" s="8">
        <v>2720</v>
      </c>
      <c r="B2722" s="1" t="s">
        <v>44</v>
      </c>
      <c r="C2722" s="1">
        <v>1500</v>
      </c>
      <c r="D2722" s="1" t="s">
        <v>60</v>
      </c>
      <c r="E2722" s="1">
        <v>150000107</v>
      </c>
      <c r="F2722" s="1" t="s">
        <v>60</v>
      </c>
      <c r="G2722" s="1" t="s">
        <v>99</v>
      </c>
      <c r="H2722" s="1">
        <v>11</v>
      </c>
      <c r="I2722" s="1" t="s">
        <v>218</v>
      </c>
      <c r="J2722" s="1" t="s">
        <v>49</v>
      </c>
      <c r="K2722" s="1">
        <v>17406001</v>
      </c>
      <c r="L2722" s="1" t="s">
        <v>50</v>
      </c>
      <c r="M2722" s="1" t="s">
        <v>51</v>
      </c>
      <c r="N2722" s="1" t="s">
        <v>64</v>
      </c>
      <c r="O2722" s="1" t="s">
        <v>65</v>
      </c>
      <c r="P2722" s="1" t="s">
        <v>66</v>
      </c>
      <c r="Q2722" s="1" t="s">
        <v>67</v>
      </c>
      <c r="R2722" s="1" t="s">
        <v>87</v>
      </c>
      <c r="S2722" s="1" t="s">
        <v>88</v>
      </c>
      <c r="T2722" s="2">
        <v>43463</v>
      </c>
      <c r="U2722" s="2">
        <v>43463</v>
      </c>
      <c r="V2722" s="1" t="s">
        <v>52</v>
      </c>
      <c r="W2722" s="3">
        <v>1</v>
      </c>
      <c r="X2722" s="1" t="s">
        <v>53</v>
      </c>
      <c r="Y2722" s="4">
        <v>1174950</v>
      </c>
      <c r="Z2722" s="4">
        <v>-137382</v>
      </c>
      <c r="AA2722" s="4">
        <v>0</v>
      </c>
      <c r="AB2722" s="4">
        <v>0</v>
      </c>
      <c r="AC2722" s="4">
        <v>0</v>
      </c>
      <c r="AD2722" s="4">
        <v>1174950</v>
      </c>
      <c r="AE2722" s="5">
        <v>1555</v>
      </c>
      <c r="AF2722" s="1" t="s">
        <v>70</v>
      </c>
      <c r="AG2722" s="1" t="s">
        <v>71</v>
      </c>
      <c r="AH2722" s="1" t="s">
        <v>89</v>
      </c>
      <c r="AI2722" s="1" t="s">
        <v>57</v>
      </c>
      <c r="AJ2722" s="5">
        <v>10950</v>
      </c>
      <c r="AK2722" s="4">
        <v>-12233</v>
      </c>
      <c r="AL2722" s="4">
        <v>0</v>
      </c>
      <c r="AM2722" s="4">
        <v>0</v>
      </c>
      <c r="AN2722" s="4">
        <v>0</v>
      </c>
      <c r="AO2722" s="4">
        <v>-149615</v>
      </c>
      <c r="AP2722" s="4">
        <v>-149615</v>
      </c>
      <c r="AQ2722" s="4">
        <v>0</v>
      </c>
      <c r="AR2722" s="4">
        <v>1025335</v>
      </c>
      <c r="AS2722" s="1" t="s">
        <v>52</v>
      </c>
      <c r="AT2722" s="9">
        <f t="shared" si="1248"/>
        <v>43463</v>
      </c>
      <c r="AU2722" s="9">
        <f t="shared" si="1249"/>
        <v>43435</v>
      </c>
      <c r="AV2722" s="9">
        <v>44798</v>
      </c>
      <c r="AW2722" s="11">
        <f t="shared" si="1250"/>
        <v>3.6575342465753424</v>
      </c>
      <c r="AX2722">
        <v>10</v>
      </c>
      <c r="AY2722" s="12">
        <v>0.05</v>
      </c>
      <c r="AZ2722">
        <f t="shared" si="1251"/>
        <v>9.5000000000000001E-2</v>
      </c>
      <c r="BA2722" s="13">
        <f t="shared" si="1252"/>
        <v>1174950</v>
      </c>
      <c r="BB2722" s="17" t="s">
        <v>2189</v>
      </c>
      <c r="BC2722">
        <f>MATCH(BB2722,MONTHLY_INDEX!$A:$A,0)</f>
        <v>798</v>
      </c>
      <c r="BD2722">
        <f>MATCH(AU2722,MONTHLY_INDEX!$1:$1,0)</f>
        <v>84</v>
      </c>
      <c r="BE2722">
        <f>INDEX(MONTHLY_INDEX!$1:$1048576,Final!BC2722,Final!BD2722)</f>
        <v>96</v>
      </c>
      <c r="BF2722">
        <f>MATCH($BF$1,MONTHLY_INDEX!$1:$1,0)</f>
        <v>127</v>
      </c>
      <c r="BG2722">
        <f>INDEX(MONTHLY_INDEX!$1:$1048576,Final!BC2722,Final!BF2722)</f>
        <v>95.3</v>
      </c>
      <c r="BH2722" s="23">
        <f t="shared" si="1260"/>
        <v>-7.2916666666666963E-3</v>
      </c>
      <c r="BI2722" s="14">
        <f t="shared" si="1261"/>
        <v>1166382.65625</v>
      </c>
      <c r="BJ2722" s="14">
        <f t="shared" si="1262"/>
        <v>405278.02843535959</v>
      </c>
      <c r="BK2722" s="15">
        <f t="shared" si="1253"/>
        <v>761104.62781464041</v>
      </c>
      <c r="BL2722" s="52">
        <v>0</v>
      </c>
      <c r="BM2722" s="15">
        <f t="shared" si="1263"/>
        <v>761104.62781464041</v>
      </c>
    </row>
    <row r="2723" spans="1:65">
      <c r="A2723" s="8">
        <v>2721</v>
      </c>
      <c r="B2723" s="1" t="s">
        <v>44</v>
      </c>
      <c r="C2723" s="1">
        <v>1500</v>
      </c>
      <c r="D2723" s="1" t="s">
        <v>60</v>
      </c>
      <c r="E2723" s="1">
        <v>150000107</v>
      </c>
      <c r="F2723" s="1" t="s">
        <v>60</v>
      </c>
      <c r="G2723" s="1" t="s">
        <v>100</v>
      </c>
      <c r="H2723" s="1">
        <v>12</v>
      </c>
      <c r="I2723" s="1" t="s">
        <v>218</v>
      </c>
      <c r="J2723" s="1" t="s">
        <v>49</v>
      </c>
      <c r="K2723" s="1">
        <v>17406001</v>
      </c>
      <c r="L2723" s="1" t="s">
        <v>50</v>
      </c>
      <c r="M2723" s="1" t="s">
        <v>51</v>
      </c>
      <c r="N2723" s="1" t="s">
        <v>64</v>
      </c>
      <c r="O2723" s="1" t="s">
        <v>65</v>
      </c>
      <c r="P2723" s="1" t="s">
        <v>66</v>
      </c>
      <c r="Q2723" s="1" t="s">
        <v>67</v>
      </c>
      <c r="R2723" s="1" t="s">
        <v>87</v>
      </c>
      <c r="S2723" s="1" t="s">
        <v>88</v>
      </c>
      <c r="T2723" s="2">
        <v>43463</v>
      </c>
      <c r="U2723" s="2">
        <v>43463</v>
      </c>
      <c r="V2723" s="1" t="s">
        <v>52</v>
      </c>
      <c r="W2723" s="3">
        <v>1</v>
      </c>
      <c r="X2723" s="1" t="s">
        <v>53</v>
      </c>
      <c r="Y2723" s="4">
        <v>582750</v>
      </c>
      <c r="Z2723" s="4">
        <v>-68138</v>
      </c>
      <c r="AA2723" s="4">
        <v>0</v>
      </c>
      <c r="AB2723" s="4">
        <v>0</v>
      </c>
      <c r="AC2723" s="4">
        <v>0</v>
      </c>
      <c r="AD2723" s="4">
        <v>582750</v>
      </c>
      <c r="AE2723" s="5">
        <v>1555</v>
      </c>
      <c r="AF2723" s="1" t="s">
        <v>70</v>
      </c>
      <c r="AG2723" s="1" t="s">
        <v>71</v>
      </c>
      <c r="AH2723" s="1" t="s">
        <v>89</v>
      </c>
      <c r="AI2723" s="1" t="s">
        <v>57</v>
      </c>
      <c r="AJ2723" s="5">
        <v>10950</v>
      </c>
      <c r="AK2723" s="4">
        <v>-6067</v>
      </c>
      <c r="AL2723" s="4">
        <v>0</v>
      </c>
      <c r="AM2723" s="4">
        <v>0</v>
      </c>
      <c r="AN2723" s="4">
        <v>0</v>
      </c>
      <c r="AO2723" s="4">
        <v>-74205</v>
      </c>
      <c r="AP2723" s="4">
        <v>-74205</v>
      </c>
      <c r="AQ2723" s="4">
        <v>0</v>
      </c>
      <c r="AR2723" s="4">
        <v>508545</v>
      </c>
      <c r="AS2723" s="1" t="s">
        <v>52</v>
      </c>
      <c r="AT2723" s="9">
        <f t="shared" si="1248"/>
        <v>43463</v>
      </c>
      <c r="AU2723" s="9">
        <f t="shared" si="1249"/>
        <v>43435</v>
      </c>
      <c r="AV2723" s="9">
        <v>44798</v>
      </c>
      <c r="AW2723" s="11">
        <f t="shared" si="1250"/>
        <v>3.6575342465753424</v>
      </c>
      <c r="AX2723">
        <v>10</v>
      </c>
      <c r="AY2723" s="12">
        <v>0.05</v>
      </c>
      <c r="AZ2723">
        <f t="shared" si="1251"/>
        <v>9.5000000000000001E-2</v>
      </c>
      <c r="BA2723" s="13">
        <f t="shared" si="1252"/>
        <v>582750</v>
      </c>
      <c r="BB2723" s="17" t="s">
        <v>1973</v>
      </c>
      <c r="BC2723">
        <f>MATCH(BB2723,MONTHLY_INDEX!$A:$A,0)</f>
        <v>690</v>
      </c>
      <c r="BD2723">
        <f>MATCH(AU2723,MONTHLY_INDEX!$1:$1,0)</f>
        <v>84</v>
      </c>
      <c r="BE2723">
        <f>INDEX(MONTHLY_INDEX!$1:$1048576,Final!BC2723,Final!BD2723)</f>
        <v>111.5</v>
      </c>
      <c r="BF2723">
        <f>MATCH($BF$1,MONTHLY_INDEX!$1:$1,0)</f>
        <v>127</v>
      </c>
      <c r="BG2723">
        <f>INDEX(MONTHLY_INDEX!$1:$1048576,Final!BC2723,Final!BF2723)</f>
        <v>145.69999999999999</v>
      </c>
      <c r="BH2723" s="23">
        <f t="shared" si="1260"/>
        <v>0.30672645739910304</v>
      </c>
      <c r="BI2723" s="14">
        <f t="shared" si="1261"/>
        <v>761494.84304932738</v>
      </c>
      <c r="BJ2723" s="14">
        <f t="shared" si="1262"/>
        <v>264593.37936912588</v>
      </c>
      <c r="BK2723" s="15">
        <f t="shared" si="1253"/>
        <v>496901.4636802015</v>
      </c>
      <c r="BL2723" s="52">
        <v>0</v>
      </c>
      <c r="BM2723" s="15">
        <f t="shared" si="1263"/>
        <v>496901.4636802015</v>
      </c>
    </row>
    <row r="2724" spans="1:65">
      <c r="A2724" s="8">
        <v>2722</v>
      </c>
      <c r="B2724" s="1" t="s">
        <v>44</v>
      </c>
      <c r="C2724" s="1">
        <v>1500</v>
      </c>
      <c r="D2724" s="1" t="s">
        <v>60</v>
      </c>
      <c r="E2724" s="1">
        <v>150000107</v>
      </c>
      <c r="F2724" s="1" t="s">
        <v>60</v>
      </c>
      <c r="G2724" s="1" t="s">
        <v>101</v>
      </c>
      <c r="H2724" s="1">
        <v>13</v>
      </c>
      <c r="I2724" s="1" t="s">
        <v>218</v>
      </c>
      <c r="J2724" s="1" t="s">
        <v>49</v>
      </c>
      <c r="K2724" s="1">
        <v>17406001</v>
      </c>
      <c r="L2724" s="1" t="s">
        <v>50</v>
      </c>
      <c r="M2724" s="1" t="s">
        <v>51</v>
      </c>
      <c r="N2724" s="1" t="s">
        <v>64</v>
      </c>
      <c r="O2724" s="1" t="s">
        <v>65</v>
      </c>
      <c r="P2724" s="1" t="s">
        <v>66</v>
      </c>
      <c r="Q2724" s="1" t="s">
        <v>67</v>
      </c>
      <c r="R2724" s="1" t="s">
        <v>87</v>
      </c>
      <c r="S2724" s="1" t="s">
        <v>88</v>
      </c>
      <c r="T2724" s="2">
        <v>43463</v>
      </c>
      <c r="U2724" s="2">
        <v>43463</v>
      </c>
      <c r="V2724" s="1" t="s">
        <v>52</v>
      </c>
      <c r="W2724" s="3">
        <v>1</v>
      </c>
      <c r="X2724" s="1" t="s">
        <v>53</v>
      </c>
      <c r="Y2724" s="4">
        <v>9976171</v>
      </c>
      <c r="Z2724" s="4">
        <v>-1166479</v>
      </c>
      <c r="AA2724" s="4">
        <v>0</v>
      </c>
      <c r="AB2724" s="4">
        <v>0</v>
      </c>
      <c r="AC2724" s="4">
        <v>0</v>
      </c>
      <c r="AD2724" s="4">
        <v>9976171</v>
      </c>
      <c r="AE2724" s="5">
        <v>1555</v>
      </c>
      <c r="AF2724" s="1" t="s">
        <v>70</v>
      </c>
      <c r="AG2724" s="1" t="s">
        <v>71</v>
      </c>
      <c r="AH2724" s="1" t="s">
        <v>89</v>
      </c>
      <c r="AI2724" s="1" t="s">
        <v>57</v>
      </c>
      <c r="AJ2724" s="5">
        <v>10950</v>
      </c>
      <c r="AK2724" s="4">
        <v>-103865</v>
      </c>
      <c r="AL2724" s="4">
        <v>0</v>
      </c>
      <c r="AM2724" s="4">
        <v>0</v>
      </c>
      <c r="AN2724" s="4">
        <v>0</v>
      </c>
      <c r="AO2724" s="4">
        <v>-1270344</v>
      </c>
      <c r="AP2724" s="4">
        <v>-1270344</v>
      </c>
      <c r="AQ2724" s="4">
        <v>0</v>
      </c>
      <c r="AR2724" s="4">
        <v>8705827</v>
      </c>
      <c r="AS2724" s="1" t="s">
        <v>52</v>
      </c>
      <c r="AT2724" s="9">
        <f t="shared" si="1248"/>
        <v>43463</v>
      </c>
      <c r="AU2724" s="9">
        <f t="shared" si="1249"/>
        <v>43435</v>
      </c>
      <c r="AV2724" s="9">
        <v>44798</v>
      </c>
      <c r="AW2724" s="11">
        <f t="shared" si="1250"/>
        <v>3.6575342465753424</v>
      </c>
      <c r="AX2724">
        <v>25</v>
      </c>
      <c r="AY2724" s="12">
        <v>0.05</v>
      </c>
      <c r="AZ2724">
        <f t="shared" si="1251"/>
        <v>3.7999999999999999E-2</v>
      </c>
      <c r="BA2724" s="13">
        <f t="shared" si="1252"/>
        <v>9976171</v>
      </c>
      <c r="BB2724" s="17" t="s">
        <v>2189</v>
      </c>
      <c r="BC2724">
        <f>MATCH(BB2724,MONTHLY_INDEX!$A:$A,0)</f>
        <v>798</v>
      </c>
      <c r="BD2724">
        <f>MATCH(AU2724,MONTHLY_INDEX!$1:$1,0)</f>
        <v>84</v>
      </c>
      <c r="BE2724">
        <f>INDEX(MONTHLY_INDEX!$1:$1048576,Final!BC2724,Final!BD2724)</f>
        <v>96</v>
      </c>
      <c r="BF2724">
        <f>MATCH($BF$1,MONTHLY_INDEX!$1:$1,0)</f>
        <v>127</v>
      </c>
      <c r="BG2724">
        <f>INDEX(MONTHLY_INDEX!$1:$1048576,Final!BC2724,Final!BF2724)</f>
        <v>95.3</v>
      </c>
      <c r="BH2724" s="23">
        <f t="shared" si="1260"/>
        <v>-7.2916666666666963E-3</v>
      </c>
      <c r="BI2724" s="14">
        <f t="shared" si="1261"/>
        <v>9903428.0864583328</v>
      </c>
      <c r="BJ2724" s="14">
        <f t="shared" si="1262"/>
        <v>1376440.8406192637</v>
      </c>
      <c r="BK2724" s="15">
        <f t="shared" si="1253"/>
        <v>8526987.2458390687</v>
      </c>
      <c r="BL2724" s="52">
        <v>0</v>
      </c>
      <c r="BM2724" s="15">
        <f t="shared" si="1263"/>
        <v>8526987.2458390687</v>
      </c>
    </row>
    <row r="2725" spans="1:65">
      <c r="A2725" s="8">
        <v>2723</v>
      </c>
      <c r="B2725" s="1" t="s">
        <v>44</v>
      </c>
      <c r="C2725" s="1">
        <v>1500</v>
      </c>
      <c r="D2725" s="1" t="s">
        <v>60</v>
      </c>
      <c r="E2725" s="1">
        <v>150000107</v>
      </c>
      <c r="F2725" s="1" t="s">
        <v>60</v>
      </c>
      <c r="G2725" s="1" t="s">
        <v>102</v>
      </c>
      <c r="H2725" s="1">
        <v>14</v>
      </c>
      <c r="I2725" s="1" t="s">
        <v>218</v>
      </c>
      <c r="J2725" s="1" t="s">
        <v>49</v>
      </c>
      <c r="K2725" s="1">
        <v>17406001</v>
      </c>
      <c r="L2725" s="1" t="s">
        <v>50</v>
      </c>
      <c r="M2725" s="1" t="s">
        <v>51</v>
      </c>
      <c r="N2725" s="1" t="s">
        <v>64</v>
      </c>
      <c r="O2725" s="1" t="s">
        <v>65</v>
      </c>
      <c r="P2725" s="1" t="s">
        <v>66</v>
      </c>
      <c r="Q2725" s="1" t="s">
        <v>67</v>
      </c>
      <c r="R2725" s="1" t="s">
        <v>87</v>
      </c>
      <c r="S2725" s="1" t="s">
        <v>88</v>
      </c>
      <c r="T2725" s="2">
        <v>43463</v>
      </c>
      <c r="U2725" s="2">
        <v>43463</v>
      </c>
      <c r="V2725" s="1" t="s">
        <v>52</v>
      </c>
      <c r="W2725" s="3">
        <v>1</v>
      </c>
      <c r="X2725" s="1" t="s">
        <v>53</v>
      </c>
      <c r="Y2725" s="4">
        <v>21103901</v>
      </c>
      <c r="Z2725" s="4">
        <v>-2467607</v>
      </c>
      <c r="AA2725" s="4">
        <v>0</v>
      </c>
      <c r="AB2725" s="4">
        <v>0</v>
      </c>
      <c r="AC2725" s="4">
        <v>0</v>
      </c>
      <c r="AD2725" s="4">
        <v>21103901</v>
      </c>
      <c r="AE2725" s="5">
        <v>1555</v>
      </c>
      <c r="AF2725" s="1" t="s">
        <v>70</v>
      </c>
      <c r="AG2725" s="1" t="s">
        <v>71</v>
      </c>
      <c r="AH2725" s="1" t="s">
        <v>89</v>
      </c>
      <c r="AI2725" s="1" t="s">
        <v>57</v>
      </c>
      <c r="AJ2725" s="5">
        <v>10950</v>
      </c>
      <c r="AK2725" s="4">
        <v>-219719</v>
      </c>
      <c r="AL2725" s="4">
        <v>0</v>
      </c>
      <c r="AM2725" s="4">
        <v>0</v>
      </c>
      <c r="AN2725" s="4">
        <v>0</v>
      </c>
      <c r="AO2725" s="4">
        <v>-2687326</v>
      </c>
      <c r="AP2725" s="4">
        <v>-2687326</v>
      </c>
      <c r="AQ2725" s="4">
        <v>0</v>
      </c>
      <c r="AR2725" s="4">
        <v>18416575</v>
      </c>
      <c r="AS2725" s="1" t="s">
        <v>52</v>
      </c>
      <c r="AT2725" s="9">
        <f t="shared" si="1248"/>
        <v>43463</v>
      </c>
      <c r="AU2725" s="9">
        <f t="shared" si="1249"/>
        <v>43435</v>
      </c>
      <c r="AV2725" s="9">
        <v>44798</v>
      </c>
      <c r="AW2725" s="11">
        <f t="shared" si="1250"/>
        <v>3.6575342465753424</v>
      </c>
      <c r="AX2725">
        <v>25</v>
      </c>
      <c r="AY2725" s="12">
        <v>0.05</v>
      </c>
      <c r="AZ2725">
        <f t="shared" si="1251"/>
        <v>3.7999999999999999E-2</v>
      </c>
      <c r="BA2725" s="13">
        <f t="shared" si="1252"/>
        <v>21103901</v>
      </c>
      <c r="BB2725" s="17" t="s">
        <v>2189</v>
      </c>
      <c r="BC2725">
        <f>MATCH(BB2725,MONTHLY_INDEX!$A:$A,0)</f>
        <v>798</v>
      </c>
      <c r="BD2725">
        <f>MATCH(AU2725,MONTHLY_INDEX!$1:$1,0)</f>
        <v>84</v>
      </c>
      <c r="BE2725">
        <f>INDEX(MONTHLY_INDEX!$1:$1048576,Final!BC2725,Final!BD2725)</f>
        <v>96</v>
      </c>
      <c r="BF2725">
        <f>MATCH($BF$1,MONTHLY_INDEX!$1:$1,0)</f>
        <v>127</v>
      </c>
      <c r="BG2725">
        <f>INDEX(MONTHLY_INDEX!$1:$1048576,Final!BC2725,Final!BF2725)</f>
        <v>95.3</v>
      </c>
      <c r="BH2725" s="23">
        <f t="shared" si="1260"/>
        <v>-7.2916666666666963E-3</v>
      </c>
      <c r="BI2725" s="14">
        <f t="shared" si="1261"/>
        <v>20950018.388541665</v>
      </c>
      <c r="BJ2725" s="14">
        <f t="shared" si="1262"/>
        <v>2911765.5694540236</v>
      </c>
      <c r="BK2725" s="15">
        <f t="shared" si="1253"/>
        <v>18038252.819087639</v>
      </c>
      <c r="BL2725" s="52">
        <v>0</v>
      </c>
      <c r="BM2725" s="15">
        <f t="shared" si="1263"/>
        <v>18038252.819087639</v>
      </c>
    </row>
    <row r="2726" spans="1:65">
      <c r="A2726" s="8">
        <v>2724</v>
      </c>
      <c r="B2726" s="1" t="s">
        <v>44</v>
      </c>
      <c r="C2726" s="1">
        <v>1500</v>
      </c>
      <c r="D2726" s="1" t="s">
        <v>60</v>
      </c>
      <c r="E2726" s="1">
        <v>150000107</v>
      </c>
      <c r="F2726" s="1" t="s">
        <v>60</v>
      </c>
      <c r="G2726" s="1" t="s">
        <v>103</v>
      </c>
      <c r="H2726" s="1">
        <v>15</v>
      </c>
      <c r="I2726" s="1" t="s">
        <v>218</v>
      </c>
      <c r="J2726" s="1" t="s">
        <v>49</v>
      </c>
      <c r="K2726" s="1">
        <v>17406001</v>
      </c>
      <c r="L2726" s="1" t="s">
        <v>50</v>
      </c>
      <c r="M2726" s="1" t="s">
        <v>51</v>
      </c>
      <c r="N2726" s="1" t="s">
        <v>64</v>
      </c>
      <c r="O2726" s="1" t="s">
        <v>65</v>
      </c>
      <c r="P2726" s="1" t="s">
        <v>66</v>
      </c>
      <c r="Q2726" s="1" t="s">
        <v>67</v>
      </c>
      <c r="R2726" s="1" t="s">
        <v>87</v>
      </c>
      <c r="S2726" s="1" t="s">
        <v>88</v>
      </c>
      <c r="T2726" s="2">
        <v>43463</v>
      </c>
      <c r="U2726" s="2">
        <v>43463</v>
      </c>
      <c r="V2726" s="1" t="s">
        <v>52</v>
      </c>
      <c r="W2726" s="3">
        <v>1</v>
      </c>
      <c r="X2726" s="1" t="s">
        <v>53</v>
      </c>
      <c r="Y2726" s="4">
        <v>580650</v>
      </c>
      <c r="Z2726" s="4">
        <v>-67893</v>
      </c>
      <c r="AA2726" s="4">
        <v>0</v>
      </c>
      <c r="AB2726" s="4">
        <v>0</v>
      </c>
      <c r="AC2726" s="4">
        <v>0</v>
      </c>
      <c r="AD2726" s="4">
        <v>580650</v>
      </c>
      <c r="AE2726" s="5">
        <v>1555</v>
      </c>
      <c r="AF2726" s="1" t="s">
        <v>70</v>
      </c>
      <c r="AG2726" s="1" t="s">
        <v>71</v>
      </c>
      <c r="AH2726" s="1" t="s">
        <v>89</v>
      </c>
      <c r="AI2726" s="1" t="s">
        <v>57</v>
      </c>
      <c r="AJ2726" s="5">
        <v>10950</v>
      </c>
      <c r="AK2726" s="4">
        <v>-6045</v>
      </c>
      <c r="AL2726" s="4">
        <v>0</v>
      </c>
      <c r="AM2726" s="4">
        <v>0</v>
      </c>
      <c r="AN2726" s="4">
        <v>0</v>
      </c>
      <c r="AO2726" s="4">
        <v>-73938</v>
      </c>
      <c r="AP2726" s="4">
        <v>-73938</v>
      </c>
      <c r="AQ2726" s="4">
        <v>0</v>
      </c>
      <c r="AR2726" s="4">
        <v>506712</v>
      </c>
      <c r="AS2726" s="1" t="s">
        <v>52</v>
      </c>
      <c r="AT2726" s="9">
        <f t="shared" si="1248"/>
        <v>43463</v>
      </c>
      <c r="AU2726" s="9">
        <f t="shared" si="1249"/>
        <v>43435</v>
      </c>
      <c r="AV2726" s="9">
        <v>44798</v>
      </c>
      <c r="AW2726" s="11">
        <f t="shared" si="1250"/>
        <v>3.6575342465753424</v>
      </c>
      <c r="AX2726">
        <v>10</v>
      </c>
      <c r="AY2726" s="12">
        <v>0.05</v>
      </c>
      <c r="AZ2726">
        <f t="shared" si="1251"/>
        <v>9.5000000000000001E-2</v>
      </c>
      <c r="BA2726" s="13">
        <f t="shared" si="1252"/>
        <v>580650</v>
      </c>
      <c r="BB2726" s="17" t="s">
        <v>1941</v>
      </c>
      <c r="BC2726">
        <f>MATCH(BB2726,MONTHLY_INDEX!$A:$A,0)</f>
        <v>674</v>
      </c>
      <c r="BD2726">
        <f>MATCH(AU2726,MONTHLY_INDEX!$1:$1,0)</f>
        <v>84</v>
      </c>
      <c r="BE2726">
        <f>INDEX(MONTHLY_INDEX!$1:$1048576,Final!BC2726,Final!BD2726)</f>
        <v>106.1</v>
      </c>
      <c r="BF2726">
        <f>MATCH($BF$1,MONTHLY_INDEX!$1:$1,0)</f>
        <v>127</v>
      </c>
      <c r="BG2726">
        <f>INDEX(MONTHLY_INDEX!$1:$1048576,Final!BC2726,Final!BF2726)</f>
        <v>122.8</v>
      </c>
      <c r="BH2726" s="23">
        <f t="shared" si="1260"/>
        <v>0.15739868049010372</v>
      </c>
      <c r="BI2726" s="14">
        <f t="shared" si="1261"/>
        <v>672043.54382657877</v>
      </c>
      <c r="BJ2726" s="14">
        <f t="shared" si="1262"/>
        <v>233512.11628987905</v>
      </c>
      <c r="BK2726" s="15">
        <f t="shared" si="1253"/>
        <v>438531.42753669969</v>
      </c>
      <c r="BL2726" s="52">
        <v>0</v>
      </c>
      <c r="BM2726" s="15">
        <f t="shared" si="1263"/>
        <v>438531.42753669969</v>
      </c>
    </row>
    <row r="2727" spans="1:65">
      <c r="A2727" s="8">
        <v>2725</v>
      </c>
      <c r="B2727" s="1" t="s">
        <v>44</v>
      </c>
      <c r="C2727" s="1">
        <v>1500</v>
      </c>
      <c r="D2727" s="1" t="s">
        <v>60</v>
      </c>
      <c r="E2727" s="1">
        <v>150000107</v>
      </c>
      <c r="F2727" s="1" t="s">
        <v>60</v>
      </c>
      <c r="G2727" s="1" t="s">
        <v>104</v>
      </c>
      <c r="H2727" s="1">
        <v>16</v>
      </c>
      <c r="I2727" s="1" t="s">
        <v>218</v>
      </c>
      <c r="J2727" s="1" t="s">
        <v>49</v>
      </c>
      <c r="K2727" s="1">
        <v>17406001</v>
      </c>
      <c r="L2727" s="1" t="s">
        <v>50</v>
      </c>
      <c r="M2727" s="1" t="s">
        <v>51</v>
      </c>
      <c r="N2727" s="1" t="s">
        <v>64</v>
      </c>
      <c r="O2727" s="1" t="s">
        <v>65</v>
      </c>
      <c r="P2727" s="1" t="s">
        <v>66</v>
      </c>
      <c r="Q2727" s="1" t="s">
        <v>67</v>
      </c>
      <c r="R2727" s="1" t="s">
        <v>87</v>
      </c>
      <c r="S2727" s="1" t="s">
        <v>88</v>
      </c>
      <c r="T2727" s="2">
        <v>43463</v>
      </c>
      <c r="U2727" s="2">
        <v>43463</v>
      </c>
      <c r="V2727" s="1" t="s">
        <v>52</v>
      </c>
      <c r="W2727" s="3">
        <v>1</v>
      </c>
      <c r="X2727" s="1" t="s">
        <v>53</v>
      </c>
      <c r="Y2727" s="4">
        <v>175035</v>
      </c>
      <c r="Z2727" s="4">
        <v>-20465</v>
      </c>
      <c r="AA2727" s="4">
        <v>0</v>
      </c>
      <c r="AB2727" s="4">
        <v>0</v>
      </c>
      <c r="AC2727" s="4">
        <v>0</v>
      </c>
      <c r="AD2727" s="4">
        <v>175035</v>
      </c>
      <c r="AE2727" s="5">
        <v>1555</v>
      </c>
      <c r="AF2727" s="1" t="s">
        <v>70</v>
      </c>
      <c r="AG2727" s="1" t="s">
        <v>71</v>
      </c>
      <c r="AH2727" s="1" t="s">
        <v>89</v>
      </c>
      <c r="AI2727" s="1" t="s">
        <v>57</v>
      </c>
      <c r="AJ2727" s="5">
        <v>10950</v>
      </c>
      <c r="AK2727" s="4">
        <v>-1822</v>
      </c>
      <c r="AL2727" s="4">
        <v>0</v>
      </c>
      <c r="AM2727" s="4">
        <v>0</v>
      </c>
      <c r="AN2727" s="4">
        <v>0</v>
      </c>
      <c r="AO2727" s="4">
        <v>-22287</v>
      </c>
      <c r="AP2727" s="4">
        <v>-22287</v>
      </c>
      <c r="AQ2727" s="4">
        <v>0</v>
      </c>
      <c r="AR2727" s="4">
        <v>152748</v>
      </c>
      <c r="AS2727" s="1" t="s">
        <v>52</v>
      </c>
      <c r="AT2727" s="9">
        <f t="shared" si="1248"/>
        <v>43463</v>
      </c>
      <c r="AU2727" s="9">
        <f t="shared" si="1249"/>
        <v>43435</v>
      </c>
      <c r="AV2727" s="9">
        <v>44798</v>
      </c>
      <c r="AW2727" s="11">
        <f t="shared" si="1250"/>
        <v>3.6575342465753424</v>
      </c>
      <c r="AX2727">
        <v>10</v>
      </c>
      <c r="AY2727" s="12">
        <v>0.05</v>
      </c>
      <c r="AZ2727">
        <f t="shared" si="1251"/>
        <v>9.5000000000000001E-2</v>
      </c>
      <c r="BA2727" s="13">
        <f t="shared" si="1252"/>
        <v>175035</v>
      </c>
      <c r="BB2727" s="17" t="s">
        <v>1877</v>
      </c>
      <c r="BC2727">
        <f>MATCH(BB2727,MONTHLY_INDEX!$A:$A,0)</f>
        <v>642</v>
      </c>
      <c r="BD2727">
        <f>MATCH(AU2727,MONTHLY_INDEX!$1:$1,0)</f>
        <v>84</v>
      </c>
      <c r="BE2727">
        <f>INDEX(MONTHLY_INDEX!$1:$1048576,Final!BC2727,Final!BD2727)</f>
        <v>79.3</v>
      </c>
      <c r="BF2727">
        <f>MATCH($BF$1,MONTHLY_INDEX!$1:$1,0)</f>
        <v>127</v>
      </c>
      <c r="BG2727">
        <f>INDEX(MONTHLY_INDEX!$1:$1048576,Final!BC2727,Final!BF2727)</f>
        <v>94</v>
      </c>
      <c r="BH2727" s="23">
        <f t="shared" si="1260"/>
        <v>0.18537200504413623</v>
      </c>
      <c r="BI2727" s="14">
        <f t="shared" si="1261"/>
        <v>207481.5889029004</v>
      </c>
      <c r="BJ2727" s="14">
        <f t="shared" si="1262"/>
        <v>72092.746609891343</v>
      </c>
      <c r="BK2727" s="15">
        <f t="shared" si="1253"/>
        <v>135388.84229300905</v>
      </c>
      <c r="BL2727" s="52">
        <v>0</v>
      </c>
      <c r="BM2727" s="15">
        <f t="shared" si="1263"/>
        <v>135388.84229300905</v>
      </c>
    </row>
    <row r="2728" spans="1:65">
      <c r="A2728" s="8">
        <v>2726</v>
      </c>
      <c r="B2728" s="1" t="s">
        <v>44</v>
      </c>
      <c r="C2728" s="1">
        <v>1500</v>
      </c>
      <c r="D2728" s="1" t="s">
        <v>60</v>
      </c>
      <c r="E2728" s="1">
        <v>150000107</v>
      </c>
      <c r="F2728" s="1" t="s">
        <v>60</v>
      </c>
      <c r="G2728" s="1" t="s">
        <v>105</v>
      </c>
      <c r="H2728" s="1">
        <v>17</v>
      </c>
      <c r="I2728" s="1" t="s">
        <v>218</v>
      </c>
      <c r="J2728" s="1" t="s">
        <v>49</v>
      </c>
      <c r="K2728" s="1">
        <v>17406001</v>
      </c>
      <c r="L2728" s="1" t="s">
        <v>50</v>
      </c>
      <c r="M2728" s="1" t="s">
        <v>51</v>
      </c>
      <c r="N2728" s="1" t="s">
        <v>64</v>
      </c>
      <c r="O2728" s="1" t="s">
        <v>65</v>
      </c>
      <c r="P2728" s="1" t="s">
        <v>66</v>
      </c>
      <c r="Q2728" s="1" t="s">
        <v>67</v>
      </c>
      <c r="R2728" s="1" t="s">
        <v>87</v>
      </c>
      <c r="S2728" s="1" t="s">
        <v>88</v>
      </c>
      <c r="T2728" s="2">
        <v>43463</v>
      </c>
      <c r="U2728" s="2">
        <v>43463</v>
      </c>
      <c r="V2728" s="1" t="s">
        <v>52</v>
      </c>
      <c r="W2728" s="3">
        <v>1</v>
      </c>
      <c r="X2728" s="1" t="s">
        <v>53</v>
      </c>
      <c r="Y2728" s="4">
        <v>132796</v>
      </c>
      <c r="Z2728" s="4">
        <v>-15525</v>
      </c>
      <c r="AA2728" s="4">
        <v>0</v>
      </c>
      <c r="AB2728" s="4">
        <v>0</v>
      </c>
      <c r="AC2728" s="4">
        <v>0</v>
      </c>
      <c r="AD2728" s="4">
        <v>132796</v>
      </c>
      <c r="AE2728" s="5">
        <v>1555</v>
      </c>
      <c r="AF2728" s="1" t="s">
        <v>70</v>
      </c>
      <c r="AG2728" s="1" t="s">
        <v>71</v>
      </c>
      <c r="AH2728" s="1" t="s">
        <v>89</v>
      </c>
      <c r="AI2728" s="1" t="s">
        <v>57</v>
      </c>
      <c r="AJ2728" s="5">
        <v>10950</v>
      </c>
      <c r="AK2728" s="4">
        <v>-1383</v>
      </c>
      <c r="AL2728" s="4">
        <v>0</v>
      </c>
      <c r="AM2728" s="4">
        <v>0</v>
      </c>
      <c r="AN2728" s="4">
        <v>0</v>
      </c>
      <c r="AO2728" s="4">
        <v>-16908</v>
      </c>
      <c r="AP2728" s="4">
        <v>-16908</v>
      </c>
      <c r="AQ2728" s="4">
        <v>0</v>
      </c>
      <c r="AR2728" s="4">
        <v>115888</v>
      </c>
      <c r="AS2728" s="1" t="s">
        <v>52</v>
      </c>
      <c r="AT2728" s="9">
        <f t="shared" si="1248"/>
        <v>43463</v>
      </c>
      <c r="AU2728" s="9">
        <f t="shared" si="1249"/>
        <v>43435</v>
      </c>
      <c r="AV2728" s="9">
        <v>44798</v>
      </c>
      <c r="AW2728" s="11">
        <f t="shared" si="1250"/>
        <v>3.6575342465753424</v>
      </c>
      <c r="AX2728">
        <v>10</v>
      </c>
      <c r="AY2728" s="12">
        <v>0.05</v>
      </c>
      <c r="AZ2728">
        <f t="shared" si="1251"/>
        <v>9.5000000000000001E-2</v>
      </c>
      <c r="BA2728" s="13">
        <f t="shared" si="1252"/>
        <v>132796</v>
      </c>
      <c r="BB2728" s="17" t="s">
        <v>2189</v>
      </c>
      <c r="BC2728">
        <f>MATCH(BB2728,MONTHLY_INDEX!$A:$A,0)</f>
        <v>798</v>
      </c>
      <c r="BD2728">
        <f>MATCH(AU2728,MONTHLY_INDEX!$1:$1,0)</f>
        <v>84</v>
      </c>
      <c r="BE2728">
        <f>INDEX(MONTHLY_INDEX!$1:$1048576,Final!BC2728,Final!BD2728)</f>
        <v>96</v>
      </c>
      <c r="BF2728">
        <f>MATCH($BF$1,MONTHLY_INDEX!$1:$1,0)</f>
        <v>127</v>
      </c>
      <c r="BG2728">
        <f>INDEX(MONTHLY_INDEX!$1:$1048576,Final!BC2728,Final!BF2728)</f>
        <v>95.3</v>
      </c>
      <c r="BH2728" s="23">
        <f t="shared" si="1260"/>
        <v>-7.2916666666666963E-3</v>
      </c>
      <c r="BI2728" s="14">
        <f t="shared" si="1261"/>
        <v>131827.69583333333</v>
      </c>
      <c r="BJ2728" s="14">
        <f t="shared" si="1262"/>
        <v>45805.609654965752</v>
      </c>
      <c r="BK2728" s="15">
        <f t="shared" si="1253"/>
        <v>86022.086178367579</v>
      </c>
      <c r="BL2728" s="52">
        <v>0</v>
      </c>
      <c r="BM2728" s="15">
        <f t="shared" si="1263"/>
        <v>86022.086178367579</v>
      </c>
    </row>
    <row r="2729" spans="1:65">
      <c r="A2729" s="8">
        <v>2727</v>
      </c>
      <c r="B2729" s="1" t="s">
        <v>44</v>
      </c>
      <c r="C2729" s="1">
        <v>1500</v>
      </c>
      <c r="D2729" s="1" t="s">
        <v>60</v>
      </c>
      <c r="E2729" s="1">
        <v>150000107</v>
      </c>
      <c r="F2729" s="1" t="s">
        <v>60</v>
      </c>
      <c r="G2729" s="1" t="s">
        <v>106</v>
      </c>
      <c r="H2729" s="1">
        <v>18</v>
      </c>
      <c r="I2729" s="1" t="s">
        <v>218</v>
      </c>
      <c r="J2729" s="1" t="s">
        <v>49</v>
      </c>
      <c r="K2729" s="1">
        <v>17406001</v>
      </c>
      <c r="L2729" s="1" t="s">
        <v>50</v>
      </c>
      <c r="M2729" s="1" t="s">
        <v>51</v>
      </c>
      <c r="N2729" s="1" t="s">
        <v>64</v>
      </c>
      <c r="O2729" s="1" t="s">
        <v>65</v>
      </c>
      <c r="P2729" s="1" t="s">
        <v>66</v>
      </c>
      <c r="Q2729" s="1" t="s">
        <v>67</v>
      </c>
      <c r="R2729" s="1" t="s">
        <v>87</v>
      </c>
      <c r="S2729" s="1" t="s">
        <v>88</v>
      </c>
      <c r="T2729" s="2">
        <v>43463</v>
      </c>
      <c r="U2729" s="2">
        <v>43463</v>
      </c>
      <c r="V2729" s="1" t="s">
        <v>52</v>
      </c>
      <c r="W2729" s="3">
        <v>1</v>
      </c>
      <c r="X2729" s="1" t="s">
        <v>53</v>
      </c>
      <c r="Y2729" s="4">
        <v>469552</v>
      </c>
      <c r="Z2729" s="4">
        <v>-54903</v>
      </c>
      <c r="AA2729" s="4">
        <v>0</v>
      </c>
      <c r="AB2729" s="4">
        <v>0</v>
      </c>
      <c r="AC2729" s="4">
        <v>0</v>
      </c>
      <c r="AD2729" s="4">
        <v>469552</v>
      </c>
      <c r="AE2729" s="5">
        <v>1555</v>
      </c>
      <c r="AF2729" s="1" t="s">
        <v>70</v>
      </c>
      <c r="AG2729" s="1" t="s">
        <v>71</v>
      </c>
      <c r="AH2729" s="1" t="s">
        <v>89</v>
      </c>
      <c r="AI2729" s="1" t="s">
        <v>57</v>
      </c>
      <c r="AJ2729" s="5">
        <v>10950</v>
      </c>
      <c r="AK2729" s="4">
        <v>-4889</v>
      </c>
      <c r="AL2729" s="4">
        <v>0</v>
      </c>
      <c r="AM2729" s="4">
        <v>0</v>
      </c>
      <c r="AN2729" s="4">
        <v>0</v>
      </c>
      <c r="AO2729" s="4">
        <v>-59792</v>
      </c>
      <c r="AP2729" s="4">
        <v>-59792</v>
      </c>
      <c r="AQ2729" s="4">
        <v>0</v>
      </c>
      <c r="AR2729" s="4">
        <v>409760</v>
      </c>
      <c r="AS2729" s="1" t="s">
        <v>52</v>
      </c>
      <c r="AT2729" s="9">
        <f t="shared" si="1248"/>
        <v>43463</v>
      </c>
      <c r="AU2729" s="9">
        <f t="shared" si="1249"/>
        <v>43435</v>
      </c>
      <c r="AV2729" s="9">
        <v>44798</v>
      </c>
      <c r="AW2729" s="11">
        <f t="shared" si="1250"/>
        <v>3.6575342465753424</v>
      </c>
      <c r="AX2729">
        <v>10</v>
      </c>
      <c r="AY2729" s="12">
        <v>0.05</v>
      </c>
      <c r="AZ2729">
        <f t="shared" si="1251"/>
        <v>9.5000000000000001E-2</v>
      </c>
      <c r="BA2729" s="13">
        <f t="shared" si="1252"/>
        <v>469552</v>
      </c>
      <c r="BB2729" s="17" t="s">
        <v>1871</v>
      </c>
      <c r="BC2729">
        <f>MATCH(BB2729,MONTHLY_INDEX!$A:$A,0)</f>
        <v>639</v>
      </c>
      <c r="BD2729">
        <f>MATCH(AU2729,MONTHLY_INDEX!$1:$1,0)</f>
        <v>84</v>
      </c>
      <c r="BE2729">
        <f>INDEX(MONTHLY_INDEX!$1:$1048576,Final!BC2729,Final!BD2729)</f>
        <v>111.6</v>
      </c>
      <c r="BF2729">
        <f>MATCH($BF$1,MONTHLY_INDEX!$1:$1,0)</f>
        <v>127</v>
      </c>
      <c r="BG2729">
        <f>INDEX(MONTHLY_INDEX!$1:$1048576,Final!BC2729,Final!BF2729)</f>
        <v>116.2</v>
      </c>
      <c r="BH2729" s="23">
        <f t="shared" si="1260"/>
        <v>4.1218637992831618E-2</v>
      </c>
      <c r="BI2729" s="14">
        <f t="shared" si="1261"/>
        <v>488906.29390681011</v>
      </c>
      <c r="BJ2729" s="14">
        <f t="shared" si="1262"/>
        <v>169878.19376638683</v>
      </c>
      <c r="BK2729" s="15">
        <f t="shared" si="1253"/>
        <v>319028.10014042328</v>
      </c>
      <c r="BL2729" s="52">
        <v>0</v>
      </c>
      <c r="BM2729" s="15">
        <f t="shared" si="1263"/>
        <v>319028.10014042328</v>
      </c>
    </row>
    <row r="2730" spans="1:65">
      <c r="A2730" s="8">
        <v>2728</v>
      </c>
      <c r="B2730" s="1" t="s">
        <v>44</v>
      </c>
      <c r="C2730" s="1">
        <v>1500</v>
      </c>
      <c r="D2730" s="1" t="s">
        <v>60</v>
      </c>
      <c r="E2730" s="1">
        <v>150000107</v>
      </c>
      <c r="F2730" s="1" t="s">
        <v>60</v>
      </c>
      <c r="G2730" s="1" t="s">
        <v>107</v>
      </c>
      <c r="H2730" s="1">
        <v>19</v>
      </c>
      <c r="I2730" s="1" t="s">
        <v>218</v>
      </c>
      <c r="J2730" s="1" t="s">
        <v>49</v>
      </c>
      <c r="K2730" s="1">
        <v>17406001</v>
      </c>
      <c r="L2730" s="1" t="s">
        <v>50</v>
      </c>
      <c r="M2730" s="1" t="s">
        <v>51</v>
      </c>
      <c r="N2730" s="1" t="s">
        <v>64</v>
      </c>
      <c r="O2730" s="1" t="s">
        <v>65</v>
      </c>
      <c r="P2730" s="1" t="s">
        <v>66</v>
      </c>
      <c r="Q2730" s="1" t="s">
        <v>67</v>
      </c>
      <c r="R2730" s="1" t="s">
        <v>87</v>
      </c>
      <c r="S2730" s="1" t="s">
        <v>88</v>
      </c>
      <c r="T2730" s="2">
        <v>43463</v>
      </c>
      <c r="U2730" s="2">
        <v>43463</v>
      </c>
      <c r="V2730" s="1" t="s">
        <v>52</v>
      </c>
      <c r="W2730" s="3">
        <v>1</v>
      </c>
      <c r="X2730" s="1" t="s">
        <v>53</v>
      </c>
      <c r="Y2730" s="4">
        <v>6861326</v>
      </c>
      <c r="Z2730" s="4">
        <v>-802271</v>
      </c>
      <c r="AA2730" s="4">
        <v>0</v>
      </c>
      <c r="AB2730" s="4">
        <v>0</v>
      </c>
      <c r="AC2730" s="4">
        <v>0</v>
      </c>
      <c r="AD2730" s="4">
        <v>6861326</v>
      </c>
      <c r="AE2730" s="5">
        <v>1555</v>
      </c>
      <c r="AF2730" s="1" t="s">
        <v>70</v>
      </c>
      <c r="AG2730" s="1" t="s">
        <v>71</v>
      </c>
      <c r="AH2730" s="1" t="s">
        <v>89</v>
      </c>
      <c r="AI2730" s="1" t="s">
        <v>57</v>
      </c>
      <c r="AJ2730" s="5">
        <v>10950</v>
      </c>
      <c r="AK2730" s="4">
        <v>-71435</v>
      </c>
      <c r="AL2730" s="4">
        <v>0</v>
      </c>
      <c r="AM2730" s="4">
        <v>0</v>
      </c>
      <c r="AN2730" s="4">
        <v>0</v>
      </c>
      <c r="AO2730" s="4">
        <v>-873706</v>
      </c>
      <c r="AP2730" s="4">
        <v>-873706</v>
      </c>
      <c r="AQ2730" s="4">
        <v>0</v>
      </c>
      <c r="AR2730" s="4">
        <v>5987620</v>
      </c>
      <c r="AS2730" s="1" t="s">
        <v>52</v>
      </c>
      <c r="AT2730" s="9">
        <f t="shared" si="1248"/>
        <v>43463</v>
      </c>
      <c r="AU2730" s="9">
        <f t="shared" si="1249"/>
        <v>43435</v>
      </c>
      <c r="AV2730" s="9">
        <v>44798</v>
      </c>
      <c r="AW2730" s="11">
        <f t="shared" si="1250"/>
        <v>3.6575342465753424</v>
      </c>
      <c r="AX2730">
        <v>10</v>
      </c>
      <c r="AY2730" s="12">
        <v>0.05</v>
      </c>
      <c r="AZ2730">
        <f t="shared" si="1251"/>
        <v>9.5000000000000001E-2</v>
      </c>
      <c r="BA2730" s="13">
        <f t="shared" si="1252"/>
        <v>6861326</v>
      </c>
      <c r="BI2730" s="14">
        <f t="shared" ref="BI2730:BI2732" si="1264">AR2730</f>
        <v>5987620</v>
      </c>
      <c r="BJ2730" s="14">
        <v>0</v>
      </c>
      <c r="BK2730" s="14">
        <f t="shared" ref="BK2730:BK2732" si="1265">AR2730</f>
        <v>5987620</v>
      </c>
      <c r="BL2730" s="52">
        <v>0</v>
      </c>
      <c r="BM2730" s="15">
        <f t="shared" ref="BM2730:BM2732" si="1266">AR2730</f>
        <v>5987620</v>
      </c>
    </row>
    <row r="2731" spans="1:65">
      <c r="A2731" s="8">
        <v>2729</v>
      </c>
      <c r="B2731" s="1" t="s">
        <v>44</v>
      </c>
      <c r="C2731" s="1">
        <v>1500</v>
      </c>
      <c r="D2731" s="1" t="s">
        <v>60</v>
      </c>
      <c r="E2731" s="1">
        <v>150000107</v>
      </c>
      <c r="F2731" s="1" t="s">
        <v>60</v>
      </c>
      <c r="G2731" s="1" t="s">
        <v>108</v>
      </c>
      <c r="H2731" s="1">
        <v>20</v>
      </c>
      <c r="I2731" s="1" t="s">
        <v>218</v>
      </c>
      <c r="J2731" s="1" t="s">
        <v>49</v>
      </c>
      <c r="K2731" s="1">
        <v>17406001</v>
      </c>
      <c r="L2731" s="1" t="s">
        <v>50</v>
      </c>
      <c r="M2731" s="1" t="s">
        <v>51</v>
      </c>
      <c r="N2731" s="1" t="s">
        <v>64</v>
      </c>
      <c r="O2731" s="1" t="s">
        <v>65</v>
      </c>
      <c r="P2731" s="1" t="s">
        <v>66</v>
      </c>
      <c r="Q2731" s="1" t="s">
        <v>67</v>
      </c>
      <c r="R2731" s="1" t="s">
        <v>87</v>
      </c>
      <c r="S2731" s="1" t="s">
        <v>88</v>
      </c>
      <c r="T2731" s="2">
        <v>43463</v>
      </c>
      <c r="U2731" s="2">
        <v>43463</v>
      </c>
      <c r="V2731" s="1" t="s">
        <v>52</v>
      </c>
      <c r="W2731" s="3">
        <v>1</v>
      </c>
      <c r="X2731" s="1" t="s">
        <v>53</v>
      </c>
      <c r="Y2731" s="4">
        <v>5552065</v>
      </c>
      <c r="Z2731" s="4">
        <v>-649185</v>
      </c>
      <c r="AA2731" s="4">
        <v>0</v>
      </c>
      <c r="AB2731" s="4">
        <v>0</v>
      </c>
      <c r="AC2731" s="4">
        <v>0</v>
      </c>
      <c r="AD2731" s="4">
        <v>5552065</v>
      </c>
      <c r="AE2731" s="5">
        <v>1555</v>
      </c>
      <c r="AF2731" s="1" t="s">
        <v>70</v>
      </c>
      <c r="AG2731" s="1" t="s">
        <v>71</v>
      </c>
      <c r="AH2731" s="1" t="s">
        <v>89</v>
      </c>
      <c r="AI2731" s="1" t="s">
        <v>57</v>
      </c>
      <c r="AJ2731" s="5">
        <v>10950</v>
      </c>
      <c r="AK2731" s="4">
        <v>-57804</v>
      </c>
      <c r="AL2731" s="4">
        <v>0</v>
      </c>
      <c r="AM2731" s="4">
        <v>0</v>
      </c>
      <c r="AN2731" s="4">
        <v>0</v>
      </c>
      <c r="AO2731" s="4">
        <v>-706989</v>
      </c>
      <c r="AP2731" s="4">
        <v>-706989</v>
      </c>
      <c r="AQ2731" s="4">
        <v>0</v>
      </c>
      <c r="AR2731" s="4">
        <v>4845076</v>
      </c>
      <c r="AS2731" s="1" t="s">
        <v>52</v>
      </c>
      <c r="AT2731" s="9">
        <f t="shared" si="1248"/>
        <v>43463</v>
      </c>
      <c r="AU2731" s="9">
        <f t="shared" si="1249"/>
        <v>43435</v>
      </c>
      <c r="AV2731" s="9">
        <v>44798</v>
      </c>
      <c r="AW2731" s="11">
        <f t="shared" si="1250"/>
        <v>3.6575342465753424</v>
      </c>
      <c r="AX2731">
        <v>10</v>
      </c>
      <c r="AY2731" s="12">
        <v>0.05</v>
      </c>
      <c r="AZ2731">
        <f t="shared" si="1251"/>
        <v>9.5000000000000001E-2</v>
      </c>
      <c r="BA2731" s="13">
        <f t="shared" si="1252"/>
        <v>5552065</v>
      </c>
      <c r="BI2731" s="14">
        <f t="shared" si="1264"/>
        <v>4845076</v>
      </c>
      <c r="BJ2731" s="14">
        <v>0</v>
      </c>
      <c r="BK2731" s="14">
        <f t="shared" si="1265"/>
        <v>4845076</v>
      </c>
      <c r="BL2731" s="52">
        <v>0</v>
      </c>
      <c r="BM2731" s="15">
        <f t="shared" si="1266"/>
        <v>4845076</v>
      </c>
    </row>
    <row r="2732" spans="1:65">
      <c r="A2732" s="8">
        <v>2730</v>
      </c>
      <c r="B2732" s="1" t="s">
        <v>44</v>
      </c>
      <c r="C2732" s="1">
        <v>1500</v>
      </c>
      <c r="D2732" s="1" t="s">
        <v>60</v>
      </c>
      <c r="E2732" s="1">
        <v>150000107</v>
      </c>
      <c r="F2732" s="1" t="s">
        <v>60</v>
      </c>
      <c r="G2732" s="1" t="s">
        <v>109</v>
      </c>
      <c r="H2732" s="1">
        <v>21</v>
      </c>
      <c r="I2732" s="1" t="s">
        <v>218</v>
      </c>
      <c r="J2732" s="1" t="s">
        <v>49</v>
      </c>
      <c r="K2732" s="1">
        <v>17406001</v>
      </c>
      <c r="L2732" s="1" t="s">
        <v>50</v>
      </c>
      <c r="M2732" s="1" t="s">
        <v>51</v>
      </c>
      <c r="N2732" s="1" t="s">
        <v>64</v>
      </c>
      <c r="O2732" s="1" t="s">
        <v>65</v>
      </c>
      <c r="P2732" s="1" t="s">
        <v>66</v>
      </c>
      <c r="Q2732" s="1" t="s">
        <v>67</v>
      </c>
      <c r="R2732" s="1" t="s">
        <v>87</v>
      </c>
      <c r="S2732" s="1" t="s">
        <v>88</v>
      </c>
      <c r="T2732" s="2">
        <v>43463</v>
      </c>
      <c r="U2732" s="2">
        <v>43463</v>
      </c>
      <c r="V2732" s="1" t="s">
        <v>52</v>
      </c>
      <c r="W2732" s="3">
        <v>1</v>
      </c>
      <c r="X2732" s="1" t="s">
        <v>53</v>
      </c>
      <c r="Y2732" s="4">
        <v>1950695</v>
      </c>
      <c r="Z2732" s="4">
        <v>-228806</v>
      </c>
      <c r="AA2732" s="4">
        <v>0</v>
      </c>
      <c r="AB2732" s="4">
        <v>0</v>
      </c>
      <c r="AC2732" s="4">
        <v>0</v>
      </c>
      <c r="AD2732" s="4">
        <v>1950695</v>
      </c>
      <c r="AE2732" s="5">
        <v>1555</v>
      </c>
      <c r="AF2732" s="1" t="s">
        <v>70</v>
      </c>
      <c r="AG2732" s="1" t="s">
        <v>71</v>
      </c>
      <c r="AH2732" s="1" t="s">
        <v>89</v>
      </c>
      <c r="AI2732" s="1" t="s">
        <v>57</v>
      </c>
      <c r="AJ2732" s="5">
        <v>10950</v>
      </c>
      <c r="AK2732" s="4">
        <v>-20300</v>
      </c>
      <c r="AL2732" s="4">
        <v>0</v>
      </c>
      <c r="AM2732" s="4">
        <v>0</v>
      </c>
      <c r="AN2732" s="4">
        <v>0</v>
      </c>
      <c r="AO2732" s="4">
        <v>-249106</v>
      </c>
      <c r="AP2732" s="4">
        <v>-249106</v>
      </c>
      <c r="AQ2732" s="4">
        <v>0</v>
      </c>
      <c r="AR2732" s="4">
        <v>1701589</v>
      </c>
      <c r="AS2732" s="1" t="s">
        <v>52</v>
      </c>
      <c r="AT2732" s="9">
        <f t="shared" si="1248"/>
        <v>43463</v>
      </c>
      <c r="AU2732" s="9">
        <f t="shared" si="1249"/>
        <v>43435</v>
      </c>
      <c r="AV2732" s="9">
        <v>44798</v>
      </c>
      <c r="AW2732" s="11">
        <f t="shared" si="1250"/>
        <v>3.6575342465753424</v>
      </c>
      <c r="AX2732">
        <v>10</v>
      </c>
      <c r="AY2732" s="12">
        <v>0.05</v>
      </c>
      <c r="AZ2732">
        <f t="shared" si="1251"/>
        <v>9.5000000000000001E-2</v>
      </c>
      <c r="BA2732" s="13">
        <f t="shared" si="1252"/>
        <v>1950695</v>
      </c>
      <c r="BI2732" s="14">
        <f t="shared" si="1264"/>
        <v>1701589</v>
      </c>
      <c r="BJ2732" s="14">
        <v>0</v>
      </c>
      <c r="BK2732" s="14">
        <f t="shared" si="1265"/>
        <v>1701589</v>
      </c>
      <c r="BL2732" s="52">
        <v>0</v>
      </c>
      <c r="BM2732" s="15">
        <f t="shared" si="1266"/>
        <v>1701589</v>
      </c>
    </row>
    <row r="2733" spans="1:65">
      <c r="A2733" s="8">
        <v>2731</v>
      </c>
      <c r="B2733" s="1" t="s">
        <v>44</v>
      </c>
      <c r="C2733" s="1">
        <v>1500</v>
      </c>
      <c r="D2733" s="1" t="s">
        <v>60</v>
      </c>
      <c r="E2733" s="1">
        <v>150000107</v>
      </c>
      <c r="F2733" s="1" t="s">
        <v>60</v>
      </c>
      <c r="G2733" s="1" t="s">
        <v>110</v>
      </c>
      <c r="H2733" s="1">
        <v>22</v>
      </c>
      <c r="I2733" s="1" t="s">
        <v>218</v>
      </c>
      <c r="J2733" s="1" t="s">
        <v>49</v>
      </c>
      <c r="K2733" s="1">
        <v>17406001</v>
      </c>
      <c r="L2733" s="1" t="s">
        <v>50</v>
      </c>
      <c r="M2733" s="1" t="s">
        <v>51</v>
      </c>
      <c r="N2733" s="1" t="s">
        <v>64</v>
      </c>
      <c r="O2733" s="1" t="s">
        <v>65</v>
      </c>
      <c r="P2733" s="1" t="s">
        <v>66</v>
      </c>
      <c r="Q2733" s="1" t="s">
        <v>67</v>
      </c>
      <c r="R2733" s="1" t="s">
        <v>87</v>
      </c>
      <c r="S2733" s="1" t="s">
        <v>88</v>
      </c>
      <c r="T2733" s="2">
        <v>43463</v>
      </c>
      <c r="U2733" s="2">
        <v>43463</v>
      </c>
      <c r="V2733" s="1" t="s">
        <v>52</v>
      </c>
      <c r="W2733" s="3">
        <v>1</v>
      </c>
      <c r="X2733" s="1" t="s">
        <v>53</v>
      </c>
      <c r="Y2733" s="4">
        <v>16789210</v>
      </c>
      <c r="Z2733" s="4">
        <v>-1963105</v>
      </c>
      <c r="AA2733" s="4">
        <v>0</v>
      </c>
      <c r="AB2733" s="4">
        <v>0</v>
      </c>
      <c r="AC2733" s="4">
        <v>0</v>
      </c>
      <c r="AD2733" s="4">
        <v>16789210</v>
      </c>
      <c r="AE2733" s="5">
        <v>1555</v>
      </c>
      <c r="AF2733" s="1" t="s">
        <v>70</v>
      </c>
      <c r="AG2733" s="1" t="s">
        <v>71</v>
      </c>
      <c r="AH2733" s="1" t="s">
        <v>89</v>
      </c>
      <c r="AI2733" s="1" t="s">
        <v>57</v>
      </c>
      <c r="AJ2733" s="5">
        <v>10950</v>
      </c>
      <c r="AK2733" s="4">
        <v>-174797</v>
      </c>
      <c r="AL2733" s="4">
        <v>0</v>
      </c>
      <c r="AM2733" s="4">
        <v>0</v>
      </c>
      <c r="AN2733" s="4">
        <v>0</v>
      </c>
      <c r="AO2733" s="4">
        <v>-2137902</v>
      </c>
      <c r="AP2733" s="4">
        <v>-2137902</v>
      </c>
      <c r="AQ2733" s="4">
        <v>0</v>
      </c>
      <c r="AR2733" s="4">
        <v>14651308</v>
      </c>
      <c r="AS2733" s="1" t="s">
        <v>52</v>
      </c>
      <c r="AT2733" s="9">
        <f t="shared" si="1248"/>
        <v>43463</v>
      </c>
      <c r="AU2733" s="9">
        <f t="shared" si="1249"/>
        <v>43435</v>
      </c>
      <c r="AV2733" s="9">
        <v>44798</v>
      </c>
      <c r="AW2733" s="11">
        <f t="shared" si="1250"/>
        <v>3.6575342465753424</v>
      </c>
      <c r="AX2733">
        <v>25</v>
      </c>
      <c r="AY2733" s="12">
        <v>0.05</v>
      </c>
      <c r="AZ2733">
        <f t="shared" si="1251"/>
        <v>3.7999999999999999E-2</v>
      </c>
      <c r="BA2733" s="13">
        <f t="shared" si="1252"/>
        <v>16789210</v>
      </c>
      <c r="BB2733" s="17" t="s">
        <v>2189</v>
      </c>
      <c r="BC2733">
        <f>MATCH(BB2733,MONTHLY_INDEX!$A:$A,0)</f>
        <v>798</v>
      </c>
      <c r="BD2733">
        <f>MATCH(AU2733,MONTHLY_INDEX!$1:$1,0)</f>
        <v>84</v>
      </c>
      <c r="BE2733">
        <f>INDEX(MONTHLY_INDEX!$1:$1048576,Final!BC2733,Final!BD2733)</f>
        <v>96</v>
      </c>
      <c r="BF2733">
        <f>MATCH($BF$1,MONTHLY_INDEX!$1:$1,0)</f>
        <v>127</v>
      </c>
      <c r="BG2733">
        <f>INDEX(MONTHLY_INDEX!$1:$1048576,Final!BC2733,Final!BF2733)</f>
        <v>95.3</v>
      </c>
      <c r="BH2733" s="23">
        <f>(BG2733-BE2733)/BE2733</f>
        <v>-7.2916666666666963E-3</v>
      </c>
      <c r="BI2733" s="14">
        <f>(1+BH2733)*BA2733</f>
        <v>16666788.677083332</v>
      </c>
      <c r="BJ2733" s="14">
        <f>BI2733*AZ2733*AW2733</f>
        <v>2316455.3139409246</v>
      </c>
      <c r="BK2733" s="15">
        <f t="shared" si="1253"/>
        <v>14350333.363142408</v>
      </c>
      <c r="BL2733" s="52">
        <v>0</v>
      </c>
      <c r="BM2733" s="15">
        <f>MAX((1-BL2733)*BK2733,BI2733*AY2733)</f>
        <v>14350333.363142408</v>
      </c>
    </row>
    <row r="2734" spans="1:65">
      <c r="A2734" s="8">
        <v>2732</v>
      </c>
      <c r="B2734" s="1" t="s">
        <v>44</v>
      </c>
      <c r="C2734" s="1">
        <v>1500</v>
      </c>
      <c r="D2734" s="1" t="s">
        <v>60</v>
      </c>
      <c r="E2734" s="1">
        <v>150000107</v>
      </c>
      <c r="F2734" s="1" t="s">
        <v>60</v>
      </c>
      <c r="G2734" s="1" t="s">
        <v>111</v>
      </c>
      <c r="H2734" s="1">
        <v>23</v>
      </c>
      <c r="I2734" s="1" t="s">
        <v>218</v>
      </c>
      <c r="J2734" s="1" t="s">
        <v>49</v>
      </c>
      <c r="K2734" s="1">
        <v>17406001</v>
      </c>
      <c r="L2734" s="1" t="s">
        <v>50</v>
      </c>
      <c r="M2734" s="1" t="s">
        <v>51</v>
      </c>
      <c r="N2734" s="1" t="s">
        <v>64</v>
      </c>
      <c r="O2734" s="1" t="s">
        <v>65</v>
      </c>
      <c r="P2734" s="1" t="s">
        <v>66</v>
      </c>
      <c r="Q2734" s="1" t="s">
        <v>67</v>
      </c>
      <c r="R2734" s="1" t="s">
        <v>87</v>
      </c>
      <c r="S2734" s="1" t="s">
        <v>88</v>
      </c>
      <c r="T2734" s="2">
        <v>43463</v>
      </c>
      <c r="U2734" s="2">
        <v>43463</v>
      </c>
      <c r="V2734" s="1" t="s">
        <v>52</v>
      </c>
      <c r="W2734" s="3">
        <v>1</v>
      </c>
      <c r="X2734" s="1" t="s">
        <v>53</v>
      </c>
      <c r="Y2734" s="4">
        <v>187647</v>
      </c>
      <c r="Z2734" s="4">
        <v>-21939</v>
      </c>
      <c r="AA2734" s="4">
        <v>0</v>
      </c>
      <c r="AB2734" s="4">
        <v>0</v>
      </c>
      <c r="AC2734" s="4">
        <v>0</v>
      </c>
      <c r="AD2734" s="4">
        <v>187647</v>
      </c>
      <c r="AE2734" s="5">
        <v>1555</v>
      </c>
      <c r="AF2734" s="1" t="s">
        <v>70</v>
      </c>
      <c r="AG2734" s="1" t="s">
        <v>71</v>
      </c>
      <c r="AH2734" s="1" t="s">
        <v>89</v>
      </c>
      <c r="AI2734" s="1" t="s">
        <v>57</v>
      </c>
      <c r="AJ2734" s="5">
        <v>10950</v>
      </c>
      <c r="AK2734" s="4">
        <v>-1954</v>
      </c>
      <c r="AL2734" s="4">
        <v>0</v>
      </c>
      <c r="AM2734" s="4">
        <v>0</v>
      </c>
      <c r="AN2734" s="4">
        <v>0</v>
      </c>
      <c r="AO2734" s="4">
        <v>-23893</v>
      </c>
      <c r="AP2734" s="4">
        <v>-23893</v>
      </c>
      <c r="AQ2734" s="4">
        <v>0</v>
      </c>
      <c r="AR2734" s="4">
        <v>163754</v>
      </c>
      <c r="AS2734" s="1" t="s">
        <v>52</v>
      </c>
      <c r="AT2734" s="9">
        <f t="shared" si="1248"/>
        <v>43463</v>
      </c>
      <c r="AU2734" s="9">
        <f t="shared" si="1249"/>
        <v>43435</v>
      </c>
      <c r="AV2734" s="9">
        <v>44798</v>
      </c>
      <c r="AW2734" s="11">
        <f t="shared" si="1250"/>
        <v>3.6575342465753424</v>
      </c>
      <c r="AX2734">
        <v>10</v>
      </c>
      <c r="AY2734" s="12">
        <v>0.05</v>
      </c>
      <c r="AZ2734">
        <f t="shared" si="1251"/>
        <v>9.5000000000000001E-2</v>
      </c>
      <c r="BA2734" s="13">
        <f t="shared" si="1252"/>
        <v>187647</v>
      </c>
      <c r="BI2734" s="14">
        <f t="shared" ref="BI2734:BI2738" si="1267">AR2734</f>
        <v>163754</v>
      </c>
      <c r="BJ2734" s="14">
        <v>0</v>
      </c>
      <c r="BK2734" s="14">
        <f t="shared" ref="BK2734:BK2738" si="1268">AR2734</f>
        <v>163754</v>
      </c>
      <c r="BL2734" s="52">
        <v>0</v>
      </c>
      <c r="BM2734" s="15">
        <f t="shared" ref="BM2734:BM2738" si="1269">AR2734</f>
        <v>163754</v>
      </c>
    </row>
    <row r="2735" spans="1:65">
      <c r="A2735" s="8">
        <v>2733</v>
      </c>
      <c r="B2735" s="1" t="s">
        <v>44</v>
      </c>
      <c r="C2735" s="1">
        <v>1500</v>
      </c>
      <c r="D2735" s="1" t="s">
        <v>60</v>
      </c>
      <c r="E2735" s="1">
        <v>150000107</v>
      </c>
      <c r="F2735" s="1" t="s">
        <v>112</v>
      </c>
      <c r="G2735" s="1" t="s">
        <v>113</v>
      </c>
      <c r="H2735" s="1">
        <v>24</v>
      </c>
      <c r="I2735" s="1" t="s">
        <v>218</v>
      </c>
      <c r="J2735" s="1" t="s">
        <v>49</v>
      </c>
      <c r="K2735" s="1">
        <v>17406001</v>
      </c>
      <c r="L2735" s="1" t="s">
        <v>50</v>
      </c>
      <c r="M2735" s="1" t="s">
        <v>51</v>
      </c>
      <c r="N2735" s="1" t="s">
        <v>64</v>
      </c>
      <c r="O2735" s="1" t="s">
        <v>65</v>
      </c>
      <c r="P2735" s="1" t="s">
        <v>66</v>
      </c>
      <c r="Q2735" s="1" t="s">
        <v>67</v>
      </c>
      <c r="R2735" s="1" t="s">
        <v>87</v>
      </c>
      <c r="S2735" s="1" t="s">
        <v>88</v>
      </c>
      <c r="T2735" s="2">
        <v>43463</v>
      </c>
      <c r="U2735" s="2">
        <v>43463</v>
      </c>
      <c r="V2735" s="1" t="s">
        <v>52</v>
      </c>
      <c r="W2735" s="3">
        <v>1</v>
      </c>
      <c r="X2735" s="1" t="s">
        <v>53</v>
      </c>
      <c r="Y2735" s="4">
        <v>1018615</v>
      </c>
      <c r="Z2735" s="4">
        <v>-119102.53</v>
      </c>
      <c r="AA2735" s="4">
        <v>0</v>
      </c>
      <c r="AB2735" s="4">
        <v>0</v>
      </c>
      <c r="AC2735" s="4">
        <v>0</v>
      </c>
      <c r="AD2735" s="4">
        <v>1018615</v>
      </c>
      <c r="AE2735" s="5">
        <v>1555</v>
      </c>
      <c r="AF2735" s="1" t="s">
        <v>70</v>
      </c>
      <c r="AG2735" s="1" t="s">
        <v>71</v>
      </c>
      <c r="AH2735" s="1" t="s">
        <v>89</v>
      </c>
      <c r="AI2735" s="1" t="s">
        <v>57</v>
      </c>
      <c r="AJ2735" s="5">
        <v>10950</v>
      </c>
      <c r="AK2735" s="4">
        <v>-10605</v>
      </c>
      <c r="AL2735" s="4">
        <v>0</v>
      </c>
      <c r="AM2735" s="4">
        <v>0</v>
      </c>
      <c r="AN2735" s="4">
        <v>0</v>
      </c>
      <c r="AO2735" s="4">
        <v>-129707.53</v>
      </c>
      <c r="AP2735" s="4">
        <v>-129707.53</v>
      </c>
      <c r="AQ2735" s="4">
        <v>0</v>
      </c>
      <c r="AR2735" s="4">
        <v>888907.47</v>
      </c>
      <c r="AS2735" s="1" t="s">
        <v>52</v>
      </c>
      <c r="AT2735" s="9">
        <f t="shared" si="1248"/>
        <v>43463</v>
      </c>
      <c r="AU2735" s="9">
        <f t="shared" si="1249"/>
        <v>43435</v>
      </c>
      <c r="AV2735" s="9">
        <v>44798</v>
      </c>
      <c r="AW2735" s="11">
        <f t="shared" si="1250"/>
        <v>3.6575342465753424</v>
      </c>
      <c r="AX2735">
        <v>10</v>
      </c>
      <c r="AY2735" s="12">
        <v>0.05</v>
      </c>
      <c r="AZ2735">
        <f t="shared" si="1251"/>
        <v>9.5000000000000001E-2</v>
      </c>
      <c r="BA2735" s="13">
        <f t="shared" si="1252"/>
        <v>1018615</v>
      </c>
      <c r="BB2735" s="16" t="s">
        <v>593</v>
      </c>
      <c r="BC2735" s="16" t="s">
        <v>593</v>
      </c>
      <c r="BD2735" s="16" t="s">
        <v>593</v>
      </c>
      <c r="BE2735" s="16" t="s">
        <v>593</v>
      </c>
      <c r="BF2735" s="16" t="s">
        <v>593</v>
      </c>
      <c r="BG2735" s="16" t="s">
        <v>593</v>
      </c>
      <c r="BH2735" s="16" t="s">
        <v>593</v>
      </c>
      <c r="BI2735" s="14">
        <f t="shared" si="1267"/>
        <v>888907.47</v>
      </c>
      <c r="BJ2735" s="14">
        <v>0</v>
      </c>
      <c r="BK2735" s="14">
        <f t="shared" si="1268"/>
        <v>888907.47</v>
      </c>
      <c r="BL2735" s="52">
        <v>0</v>
      </c>
      <c r="BM2735" s="15">
        <f t="shared" si="1269"/>
        <v>888907.47</v>
      </c>
    </row>
    <row r="2736" spans="1:65">
      <c r="A2736" s="8">
        <v>2734</v>
      </c>
      <c r="B2736" s="1" t="s">
        <v>44</v>
      </c>
      <c r="C2736" s="1">
        <v>1500</v>
      </c>
      <c r="D2736" s="1" t="s">
        <v>60</v>
      </c>
      <c r="E2736" s="1">
        <v>150000107</v>
      </c>
      <c r="F2736" s="1" t="s">
        <v>112</v>
      </c>
      <c r="G2736" s="1" t="s">
        <v>114</v>
      </c>
      <c r="H2736" s="1">
        <v>25</v>
      </c>
      <c r="I2736" s="1" t="s">
        <v>218</v>
      </c>
      <c r="J2736" s="1" t="s">
        <v>49</v>
      </c>
      <c r="K2736" s="1">
        <v>17406001</v>
      </c>
      <c r="L2736" s="1" t="s">
        <v>50</v>
      </c>
      <c r="M2736" s="1" t="s">
        <v>51</v>
      </c>
      <c r="N2736" s="1" t="s">
        <v>64</v>
      </c>
      <c r="O2736" s="1" t="s">
        <v>65</v>
      </c>
      <c r="P2736" s="1" t="s">
        <v>66</v>
      </c>
      <c r="Q2736" s="1" t="s">
        <v>67</v>
      </c>
      <c r="R2736" s="1" t="s">
        <v>87</v>
      </c>
      <c r="S2736" s="1" t="s">
        <v>88</v>
      </c>
      <c r="T2736" s="2">
        <v>43463</v>
      </c>
      <c r="U2736" s="2">
        <v>43463</v>
      </c>
      <c r="V2736" s="1" t="s">
        <v>52</v>
      </c>
      <c r="W2736" s="3">
        <v>1</v>
      </c>
      <c r="X2736" s="1" t="s">
        <v>53</v>
      </c>
      <c r="Y2736" s="4">
        <v>3860149</v>
      </c>
      <c r="Z2736" s="4">
        <v>-451352.95</v>
      </c>
      <c r="AA2736" s="4">
        <v>0</v>
      </c>
      <c r="AB2736" s="4">
        <v>0</v>
      </c>
      <c r="AC2736" s="4">
        <v>0</v>
      </c>
      <c r="AD2736" s="4">
        <v>3860149</v>
      </c>
      <c r="AE2736" s="5">
        <v>1555</v>
      </c>
      <c r="AF2736" s="1" t="s">
        <v>70</v>
      </c>
      <c r="AG2736" s="1" t="s">
        <v>71</v>
      </c>
      <c r="AH2736" s="1" t="s">
        <v>89</v>
      </c>
      <c r="AI2736" s="1" t="s">
        <v>57</v>
      </c>
      <c r="AJ2736" s="5">
        <v>10950</v>
      </c>
      <c r="AK2736" s="4">
        <v>-40189</v>
      </c>
      <c r="AL2736" s="4">
        <v>0</v>
      </c>
      <c r="AM2736" s="4">
        <v>0</v>
      </c>
      <c r="AN2736" s="4">
        <v>0</v>
      </c>
      <c r="AO2736" s="4">
        <v>-491541.95</v>
      </c>
      <c r="AP2736" s="4">
        <v>-491541.95</v>
      </c>
      <c r="AQ2736" s="4">
        <v>0</v>
      </c>
      <c r="AR2736" s="4">
        <v>3368607.05</v>
      </c>
      <c r="AS2736" s="1" t="s">
        <v>52</v>
      </c>
      <c r="AT2736" s="9">
        <f t="shared" si="1248"/>
        <v>43463</v>
      </c>
      <c r="AU2736" s="9">
        <f t="shared" si="1249"/>
        <v>43435</v>
      </c>
      <c r="AV2736" s="9">
        <v>44798</v>
      </c>
      <c r="AW2736" s="11">
        <f t="shared" si="1250"/>
        <v>3.6575342465753424</v>
      </c>
      <c r="AX2736">
        <v>10</v>
      </c>
      <c r="AY2736" s="12">
        <v>0.05</v>
      </c>
      <c r="AZ2736">
        <f t="shared" si="1251"/>
        <v>9.5000000000000001E-2</v>
      </c>
      <c r="BA2736" s="13">
        <f t="shared" si="1252"/>
        <v>3860149</v>
      </c>
      <c r="BB2736" s="16" t="s">
        <v>593</v>
      </c>
      <c r="BC2736" s="16" t="s">
        <v>593</v>
      </c>
      <c r="BD2736" s="16" t="s">
        <v>593</v>
      </c>
      <c r="BE2736" s="16" t="s">
        <v>593</v>
      </c>
      <c r="BF2736" s="16" t="s">
        <v>593</v>
      </c>
      <c r="BG2736" s="16" t="s">
        <v>593</v>
      </c>
      <c r="BH2736" s="16" t="s">
        <v>593</v>
      </c>
      <c r="BI2736" s="14">
        <f t="shared" si="1267"/>
        <v>3368607.05</v>
      </c>
      <c r="BJ2736" s="14">
        <v>0</v>
      </c>
      <c r="BK2736" s="14">
        <f t="shared" si="1268"/>
        <v>3368607.05</v>
      </c>
      <c r="BL2736" s="52">
        <v>0</v>
      </c>
      <c r="BM2736" s="15">
        <f t="shared" si="1269"/>
        <v>3368607.05</v>
      </c>
    </row>
    <row r="2737" spans="1:65">
      <c r="A2737" s="8">
        <v>2735</v>
      </c>
      <c r="B2737" s="1" t="s">
        <v>44</v>
      </c>
      <c r="C2737" s="1">
        <v>1500</v>
      </c>
      <c r="D2737" s="1" t="s">
        <v>60</v>
      </c>
      <c r="E2737" s="1">
        <v>150000107</v>
      </c>
      <c r="F2737" s="1" t="s">
        <v>60</v>
      </c>
      <c r="G2737" s="1" t="s">
        <v>115</v>
      </c>
      <c r="H2737" s="1">
        <v>26</v>
      </c>
      <c r="I2737" s="1" t="s">
        <v>218</v>
      </c>
      <c r="J2737" s="1" t="s">
        <v>49</v>
      </c>
      <c r="K2737" s="1">
        <v>17406001</v>
      </c>
      <c r="L2737" s="1" t="s">
        <v>50</v>
      </c>
      <c r="M2737" s="1" t="s">
        <v>51</v>
      </c>
      <c r="N2737" s="1" t="s">
        <v>64</v>
      </c>
      <c r="O2737" s="1" t="s">
        <v>65</v>
      </c>
      <c r="P2737" s="1" t="s">
        <v>66</v>
      </c>
      <c r="Q2737" s="1" t="s">
        <v>67</v>
      </c>
      <c r="R2737" s="1" t="s">
        <v>87</v>
      </c>
      <c r="S2737" s="1" t="s">
        <v>88</v>
      </c>
      <c r="T2737" s="2">
        <v>43463</v>
      </c>
      <c r="U2737" s="2">
        <v>43463</v>
      </c>
      <c r="V2737" s="1" t="s">
        <v>52</v>
      </c>
      <c r="W2737" s="3">
        <v>1</v>
      </c>
      <c r="X2737" s="1" t="s">
        <v>53</v>
      </c>
      <c r="Y2737" s="4">
        <v>120000</v>
      </c>
      <c r="Z2737" s="4">
        <v>-14031</v>
      </c>
      <c r="AA2737" s="4">
        <v>0</v>
      </c>
      <c r="AB2737" s="4">
        <v>0</v>
      </c>
      <c r="AC2737" s="4">
        <v>0</v>
      </c>
      <c r="AD2737" s="4">
        <v>120000</v>
      </c>
      <c r="AE2737" s="5">
        <v>1555</v>
      </c>
      <c r="AF2737" s="1" t="s">
        <v>70</v>
      </c>
      <c r="AG2737" s="1" t="s">
        <v>71</v>
      </c>
      <c r="AH2737" s="1" t="s">
        <v>89</v>
      </c>
      <c r="AI2737" s="1" t="s">
        <v>57</v>
      </c>
      <c r="AJ2737" s="5">
        <v>10950</v>
      </c>
      <c r="AK2737" s="4">
        <v>-1249</v>
      </c>
      <c r="AL2737" s="4">
        <v>0</v>
      </c>
      <c r="AM2737" s="4">
        <v>0</v>
      </c>
      <c r="AN2737" s="4">
        <v>0</v>
      </c>
      <c r="AO2737" s="4">
        <v>-15280</v>
      </c>
      <c r="AP2737" s="4">
        <v>-15280</v>
      </c>
      <c r="AQ2737" s="4">
        <v>0</v>
      </c>
      <c r="AR2737" s="4">
        <v>104720</v>
      </c>
      <c r="AS2737" s="1" t="s">
        <v>52</v>
      </c>
      <c r="AT2737" s="9">
        <f t="shared" si="1248"/>
        <v>43463</v>
      </c>
      <c r="AU2737" s="9">
        <f t="shared" si="1249"/>
        <v>43435</v>
      </c>
      <c r="AV2737" s="9">
        <v>44798</v>
      </c>
      <c r="AW2737" s="11">
        <f t="shared" si="1250"/>
        <v>3.6575342465753424</v>
      </c>
      <c r="AX2737">
        <v>10</v>
      </c>
      <c r="AY2737" s="12">
        <v>0.05</v>
      </c>
      <c r="AZ2737">
        <f t="shared" si="1251"/>
        <v>9.5000000000000001E-2</v>
      </c>
      <c r="BA2737" s="13">
        <f t="shared" si="1252"/>
        <v>120000</v>
      </c>
      <c r="BI2737" s="14">
        <f t="shared" si="1267"/>
        <v>104720</v>
      </c>
      <c r="BJ2737" s="14">
        <v>0</v>
      </c>
      <c r="BK2737" s="14">
        <f t="shared" si="1268"/>
        <v>104720</v>
      </c>
      <c r="BL2737" s="52">
        <v>0</v>
      </c>
      <c r="BM2737" s="15">
        <f t="shared" si="1269"/>
        <v>104720</v>
      </c>
    </row>
    <row r="2738" spans="1:65">
      <c r="A2738" s="8">
        <v>2736</v>
      </c>
      <c r="B2738" s="1" t="s">
        <v>44</v>
      </c>
      <c r="C2738" s="1">
        <v>1500</v>
      </c>
      <c r="D2738" s="1" t="s">
        <v>60</v>
      </c>
      <c r="E2738" s="1">
        <v>150000107</v>
      </c>
      <c r="F2738" s="1" t="s">
        <v>112</v>
      </c>
      <c r="G2738" s="1" t="s">
        <v>116</v>
      </c>
      <c r="H2738" s="1">
        <v>27</v>
      </c>
      <c r="I2738" s="1" t="s">
        <v>218</v>
      </c>
      <c r="J2738" s="1" t="s">
        <v>49</v>
      </c>
      <c r="K2738" s="1">
        <v>17406001</v>
      </c>
      <c r="L2738" s="1" t="s">
        <v>50</v>
      </c>
      <c r="M2738" s="1" t="s">
        <v>51</v>
      </c>
      <c r="N2738" s="1" t="s">
        <v>64</v>
      </c>
      <c r="O2738" s="1" t="s">
        <v>65</v>
      </c>
      <c r="P2738" s="1" t="s">
        <v>66</v>
      </c>
      <c r="Q2738" s="1" t="s">
        <v>67</v>
      </c>
      <c r="R2738" s="1" t="s">
        <v>87</v>
      </c>
      <c r="S2738" s="1" t="s">
        <v>88</v>
      </c>
      <c r="T2738" s="2">
        <v>43463</v>
      </c>
      <c r="U2738" s="2">
        <v>43463</v>
      </c>
      <c r="V2738" s="1" t="s">
        <v>52</v>
      </c>
      <c r="W2738" s="3">
        <v>1</v>
      </c>
      <c r="X2738" s="1" t="s">
        <v>53</v>
      </c>
      <c r="Y2738" s="4">
        <v>4339035</v>
      </c>
      <c r="Z2738" s="4">
        <v>-507347.52</v>
      </c>
      <c r="AA2738" s="4">
        <v>0</v>
      </c>
      <c r="AB2738" s="4">
        <v>0</v>
      </c>
      <c r="AC2738" s="4">
        <v>0</v>
      </c>
      <c r="AD2738" s="4">
        <v>4339035</v>
      </c>
      <c r="AE2738" s="5">
        <v>1555</v>
      </c>
      <c r="AF2738" s="1" t="s">
        <v>70</v>
      </c>
      <c r="AG2738" s="1" t="s">
        <v>71</v>
      </c>
      <c r="AH2738" s="1" t="s">
        <v>89</v>
      </c>
      <c r="AI2738" s="1" t="s">
        <v>57</v>
      </c>
      <c r="AJ2738" s="5">
        <v>10950</v>
      </c>
      <c r="AK2738" s="4">
        <v>-45175</v>
      </c>
      <c r="AL2738" s="4">
        <v>0</v>
      </c>
      <c r="AM2738" s="4">
        <v>0</v>
      </c>
      <c r="AN2738" s="4">
        <v>0</v>
      </c>
      <c r="AO2738" s="4">
        <v>-552522.52</v>
      </c>
      <c r="AP2738" s="4">
        <v>-552522.52</v>
      </c>
      <c r="AQ2738" s="4">
        <v>0</v>
      </c>
      <c r="AR2738" s="4">
        <v>3786512.48</v>
      </c>
      <c r="AS2738" s="1" t="s">
        <v>52</v>
      </c>
      <c r="AT2738" s="9">
        <f t="shared" si="1248"/>
        <v>43463</v>
      </c>
      <c r="AU2738" s="9">
        <f t="shared" si="1249"/>
        <v>43435</v>
      </c>
      <c r="AV2738" s="9">
        <v>44798</v>
      </c>
      <c r="AW2738" s="11">
        <f t="shared" si="1250"/>
        <v>3.6575342465753424</v>
      </c>
      <c r="AX2738">
        <v>10</v>
      </c>
      <c r="AY2738" s="12">
        <v>0.05</v>
      </c>
      <c r="AZ2738">
        <f t="shared" si="1251"/>
        <v>9.5000000000000001E-2</v>
      </c>
      <c r="BA2738" s="13">
        <f t="shared" si="1252"/>
        <v>4339035</v>
      </c>
      <c r="BB2738" s="16" t="s">
        <v>593</v>
      </c>
      <c r="BC2738" s="16" t="s">
        <v>593</v>
      </c>
      <c r="BD2738" s="16" t="s">
        <v>593</v>
      </c>
      <c r="BE2738" s="16" t="s">
        <v>593</v>
      </c>
      <c r="BF2738" s="16" t="s">
        <v>593</v>
      </c>
      <c r="BG2738" s="16" t="s">
        <v>593</v>
      </c>
      <c r="BH2738" s="16" t="s">
        <v>593</v>
      </c>
      <c r="BI2738" s="14">
        <f t="shared" si="1267"/>
        <v>3786512.48</v>
      </c>
      <c r="BJ2738" s="14">
        <v>0</v>
      </c>
      <c r="BK2738" s="14">
        <f t="shared" si="1268"/>
        <v>3786512.48</v>
      </c>
      <c r="BL2738" s="52">
        <v>0</v>
      </c>
      <c r="BM2738" s="15">
        <f t="shared" si="1269"/>
        <v>3786512.48</v>
      </c>
    </row>
    <row r="2739" spans="1:65">
      <c r="A2739" s="8">
        <v>2737</v>
      </c>
      <c r="B2739" s="1" t="s">
        <v>44</v>
      </c>
      <c r="C2739" s="1">
        <v>1500</v>
      </c>
      <c r="D2739" s="1" t="s">
        <v>60</v>
      </c>
      <c r="E2739" s="1">
        <v>150000108</v>
      </c>
      <c r="F2739" s="1" t="s">
        <v>60</v>
      </c>
      <c r="G2739" s="1" t="s">
        <v>86</v>
      </c>
      <c r="H2739" s="1">
        <v>1</v>
      </c>
      <c r="I2739" s="1" t="s">
        <v>219</v>
      </c>
      <c r="J2739" s="1" t="s">
        <v>49</v>
      </c>
      <c r="K2739" s="1">
        <v>17406001</v>
      </c>
      <c r="L2739" s="1" t="s">
        <v>50</v>
      </c>
      <c r="M2739" s="1" t="s">
        <v>51</v>
      </c>
      <c r="N2739" s="1" t="s">
        <v>64</v>
      </c>
      <c r="O2739" s="1" t="s">
        <v>65</v>
      </c>
      <c r="P2739" s="1" t="s">
        <v>66</v>
      </c>
      <c r="Q2739" s="1" t="s">
        <v>67</v>
      </c>
      <c r="R2739" s="1" t="s">
        <v>87</v>
      </c>
      <c r="S2739" s="1" t="s">
        <v>88</v>
      </c>
      <c r="T2739" s="2">
        <v>43463</v>
      </c>
      <c r="U2739" s="2">
        <v>43463</v>
      </c>
      <c r="V2739" s="1" t="s">
        <v>52</v>
      </c>
      <c r="W2739" s="3">
        <v>1</v>
      </c>
      <c r="X2739" s="1" t="s">
        <v>53</v>
      </c>
      <c r="Y2739" s="4">
        <v>892500</v>
      </c>
      <c r="Z2739" s="4">
        <v>-104356</v>
      </c>
      <c r="AA2739" s="4">
        <v>0</v>
      </c>
      <c r="AB2739" s="4">
        <v>0</v>
      </c>
      <c r="AC2739" s="4">
        <v>0</v>
      </c>
      <c r="AD2739" s="4">
        <v>892500</v>
      </c>
      <c r="AE2739" s="5">
        <v>1555</v>
      </c>
      <c r="AF2739" s="1" t="s">
        <v>70</v>
      </c>
      <c r="AG2739" s="1" t="s">
        <v>71</v>
      </c>
      <c r="AH2739" s="1" t="s">
        <v>89</v>
      </c>
      <c r="AI2739" s="1" t="s">
        <v>57</v>
      </c>
      <c r="AJ2739" s="5">
        <v>10950</v>
      </c>
      <c r="AK2739" s="4">
        <v>-9292</v>
      </c>
      <c r="AL2739" s="4">
        <v>0</v>
      </c>
      <c r="AM2739" s="4">
        <v>0</v>
      </c>
      <c r="AN2739" s="4">
        <v>0</v>
      </c>
      <c r="AO2739" s="4">
        <v>-113648</v>
      </c>
      <c r="AP2739" s="4">
        <v>-113648</v>
      </c>
      <c r="AQ2739" s="4">
        <v>0</v>
      </c>
      <c r="AR2739" s="4">
        <v>778852</v>
      </c>
      <c r="AS2739" s="1" t="s">
        <v>52</v>
      </c>
      <c r="AT2739" s="9">
        <f t="shared" si="1248"/>
        <v>43463</v>
      </c>
      <c r="AU2739" s="9">
        <f t="shared" si="1249"/>
        <v>43435</v>
      </c>
      <c r="AV2739" s="9">
        <v>44798</v>
      </c>
      <c r="AW2739" s="11">
        <f t="shared" si="1250"/>
        <v>3.6575342465753424</v>
      </c>
      <c r="AX2739">
        <v>10</v>
      </c>
      <c r="AY2739" s="12">
        <v>0.05</v>
      </c>
      <c r="AZ2739">
        <f t="shared" si="1251"/>
        <v>9.5000000000000001E-2</v>
      </c>
      <c r="BA2739" s="13">
        <f t="shared" si="1252"/>
        <v>892500</v>
      </c>
      <c r="BB2739" s="17" t="s">
        <v>1853</v>
      </c>
      <c r="BC2739">
        <f>MATCH(BB2739,MONTHLY_INDEX!$A:$A,0)</f>
        <v>630</v>
      </c>
      <c r="BD2739">
        <f>MATCH(AU2739,MONTHLY_INDEX!$1:$1,0)</f>
        <v>84</v>
      </c>
      <c r="BE2739">
        <f>INDEX(MONTHLY_INDEX!$1:$1048576,Final!BC2739,Final!BD2739)</f>
        <v>114.9</v>
      </c>
      <c r="BF2739">
        <f>MATCH($BF$1,MONTHLY_INDEX!$1:$1,0)</f>
        <v>127</v>
      </c>
      <c r="BG2739">
        <f>INDEX(MONTHLY_INDEX!$1:$1048576,Final!BC2739,Final!BF2739)</f>
        <v>151.1</v>
      </c>
      <c r="BH2739" s="23">
        <f t="shared" ref="BH2739:BH2756" si="1270">(BG2739-BE2739)/BE2739</f>
        <v>0.31505657093124445</v>
      </c>
      <c r="BI2739" s="14">
        <f t="shared" ref="BI2739:BI2756" si="1271">(1+BH2739)*BA2739</f>
        <v>1173687.9895561356</v>
      </c>
      <c r="BJ2739" s="14">
        <f t="shared" ref="BJ2739:BJ2756" si="1272">BI2739*AZ2739*AW2739</f>
        <v>407816.38157659426</v>
      </c>
      <c r="BK2739" s="15">
        <f t="shared" si="1253"/>
        <v>765871.60797954141</v>
      </c>
      <c r="BL2739" s="52">
        <v>0</v>
      </c>
      <c r="BM2739" s="15">
        <f t="shared" ref="BM2739:BM2756" si="1273">MAX((1-BL2739)*BK2739,BI2739*AY2739)</f>
        <v>765871.60797954141</v>
      </c>
    </row>
    <row r="2740" spans="1:65">
      <c r="A2740" s="8">
        <v>2738</v>
      </c>
      <c r="B2740" s="1" t="s">
        <v>44</v>
      </c>
      <c r="C2740" s="1">
        <v>1500</v>
      </c>
      <c r="D2740" s="1" t="s">
        <v>60</v>
      </c>
      <c r="E2740" s="1">
        <v>150000108</v>
      </c>
      <c r="F2740" s="1" t="s">
        <v>60</v>
      </c>
      <c r="G2740" s="1" t="s">
        <v>90</v>
      </c>
      <c r="H2740" s="1">
        <v>2</v>
      </c>
      <c r="I2740" s="1" t="s">
        <v>219</v>
      </c>
      <c r="J2740" s="1" t="s">
        <v>49</v>
      </c>
      <c r="K2740" s="1">
        <v>17406001</v>
      </c>
      <c r="L2740" s="1" t="s">
        <v>50</v>
      </c>
      <c r="M2740" s="1" t="s">
        <v>51</v>
      </c>
      <c r="N2740" s="1" t="s">
        <v>64</v>
      </c>
      <c r="O2740" s="1" t="s">
        <v>65</v>
      </c>
      <c r="P2740" s="1" t="s">
        <v>66</v>
      </c>
      <c r="Q2740" s="1" t="s">
        <v>67</v>
      </c>
      <c r="R2740" s="1" t="s">
        <v>87</v>
      </c>
      <c r="S2740" s="1" t="s">
        <v>88</v>
      </c>
      <c r="T2740" s="2">
        <v>43463</v>
      </c>
      <c r="U2740" s="2">
        <v>43463</v>
      </c>
      <c r="V2740" s="1" t="s">
        <v>52</v>
      </c>
      <c r="W2740" s="3">
        <v>1</v>
      </c>
      <c r="X2740" s="1" t="s">
        <v>53</v>
      </c>
      <c r="Y2740" s="4">
        <v>472500</v>
      </c>
      <c r="Z2740" s="4">
        <v>-55247</v>
      </c>
      <c r="AA2740" s="4">
        <v>0</v>
      </c>
      <c r="AB2740" s="4">
        <v>0</v>
      </c>
      <c r="AC2740" s="4">
        <v>0</v>
      </c>
      <c r="AD2740" s="4">
        <v>472500</v>
      </c>
      <c r="AE2740" s="5">
        <v>1555</v>
      </c>
      <c r="AF2740" s="1" t="s">
        <v>70</v>
      </c>
      <c r="AG2740" s="1" t="s">
        <v>71</v>
      </c>
      <c r="AH2740" s="1" t="s">
        <v>89</v>
      </c>
      <c r="AI2740" s="1" t="s">
        <v>57</v>
      </c>
      <c r="AJ2740" s="5">
        <v>10950</v>
      </c>
      <c r="AK2740" s="4">
        <v>-4919</v>
      </c>
      <c r="AL2740" s="4">
        <v>0</v>
      </c>
      <c r="AM2740" s="4">
        <v>0</v>
      </c>
      <c r="AN2740" s="4">
        <v>0</v>
      </c>
      <c r="AO2740" s="4">
        <v>-60166</v>
      </c>
      <c r="AP2740" s="4">
        <v>-60166</v>
      </c>
      <c r="AQ2740" s="4">
        <v>0</v>
      </c>
      <c r="AR2740" s="4">
        <v>412334</v>
      </c>
      <c r="AS2740" s="1" t="s">
        <v>52</v>
      </c>
      <c r="AT2740" s="9">
        <f t="shared" si="1248"/>
        <v>43463</v>
      </c>
      <c r="AU2740" s="9">
        <f t="shared" si="1249"/>
        <v>43435</v>
      </c>
      <c r="AV2740" s="9">
        <v>44798</v>
      </c>
      <c r="AW2740" s="11">
        <f t="shared" si="1250"/>
        <v>3.6575342465753424</v>
      </c>
      <c r="AX2740">
        <v>10</v>
      </c>
      <c r="AY2740" s="12">
        <v>0.05</v>
      </c>
      <c r="AZ2740">
        <f t="shared" si="1251"/>
        <v>9.5000000000000001E-2</v>
      </c>
      <c r="BA2740" s="13">
        <f t="shared" si="1252"/>
        <v>472500</v>
      </c>
      <c r="BB2740" s="17" t="s">
        <v>2189</v>
      </c>
      <c r="BC2740">
        <f>MATCH(BB2740,MONTHLY_INDEX!$A:$A,0)</f>
        <v>798</v>
      </c>
      <c r="BD2740">
        <f>MATCH(AU2740,MONTHLY_INDEX!$1:$1,0)</f>
        <v>84</v>
      </c>
      <c r="BE2740">
        <f>INDEX(MONTHLY_INDEX!$1:$1048576,Final!BC2740,Final!BD2740)</f>
        <v>96</v>
      </c>
      <c r="BF2740">
        <f>MATCH($BF$1,MONTHLY_INDEX!$1:$1,0)</f>
        <v>127</v>
      </c>
      <c r="BG2740">
        <f>INDEX(MONTHLY_INDEX!$1:$1048576,Final!BC2740,Final!BF2740)</f>
        <v>95.3</v>
      </c>
      <c r="BH2740" s="23">
        <f t="shared" si="1270"/>
        <v>-7.2916666666666963E-3</v>
      </c>
      <c r="BI2740" s="14">
        <f t="shared" si="1271"/>
        <v>469054.6875</v>
      </c>
      <c r="BJ2740" s="14">
        <f t="shared" si="1272"/>
        <v>162980.4403895548</v>
      </c>
      <c r="BK2740" s="15">
        <f t="shared" si="1253"/>
        <v>306074.24711044517</v>
      </c>
      <c r="BL2740" s="52">
        <v>0</v>
      </c>
      <c r="BM2740" s="15">
        <f t="shared" si="1273"/>
        <v>306074.24711044517</v>
      </c>
    </row>
    <row r="2741" spans="1:65">
      <c r="A2741" s="8">
        <v>2739</v>
      </c>
      <c r="B2741" s="1" t="s">
        <v>44</v>
      </c>
      <c r="C2741" s="1">
        <v>1500</v>
      </c>
      <c r="D2741" s="1" t="s">
        <v>60</v>
      </c>
      <c r="E2741" s="1">
        <v>150000108</v>
      </c>
      <c r="F2741" s="1" t="s">
        <v>60</v>
      </c>
      <c r="G2741" s="1" t="s">
        <v>91</v>
      </c>
      <c r="H2741" s="1">
        <v>3</v>
      </c>
      <c r="I2741" s="1" t="s">
        <v>219</v>
      </c>
      <c r="J2741" s="1" t="s">
        <v>49</v>
      </c>
      <c r="K2741" s="1">
        <v>17406001</v>
      </c>
      <c r="L2741" s="1" t="s">
        <v>50</v>
      </c>
      <c r="M2741" s="1" t="s">
        <v>51</v>
      </c>
      <c r="N2741" s="1" t="s">
        <v>64</v>
      </c>
      <c r="O2741" s="1" t="s">
        <v>65</v>
      </c>
      <c r="P2741" s="1" t="s">
        <v>66</v>
      </c>
      <c r="Q2741" s="1" t="s">
        <v>67</v>
      </c>
      <c r="R2741" s="1" t="s">
        <v>87</v>
      </c>
      <c r="S2741" s="1" t="s">
        <v>88</v>
      </c>
      <c r="T2741" s="2">
        <v>43463</v>
      </c>
      <c r="U2741" s="2">
        <v>43463</v>
      </c>
      <c r="V2741" s="1" t="s">
        <v>52</v>
      </c>
      <c r="W2741" s="3">
        <v>1</v>
      </c>
      <c r="X2741" s="1" t="s">
        <v>53</v>
      </c>
      <c r="Y2741" s="4">
        <v>637760</v>
      </c>
      <c r="Z2741" s="4">
        <v>-74569</v>
      </c>
      <c r="AA2741" s="4">
        <v>0</v>
      </c>
      <c r="AB2741" s="4">
        <v>0</v>
      </c>
      <c r="AC2741" s="4">
        <v>0</v>
      </c>
      <c r="AD2741" s="4">
        <v>637760</v>
      </c>
      <c r="AE2741" s="5">
        <v>1555</v>
      </c>
      <c r="AF2741" s="1" t="s">
        <v>70</v>
      </c>
      <c r="AG2741" s="1" t="s">
        <v>71</v>
      </c>
      <c r="AH2741" s="1" t="s">
        <v>89</v>
      </c>
      <c r="AI2741" s="1" t="s">
        <v>57</v>
      </c>
      <c r="AJ2741" s="5">
        <v>10950</v>
      </c>
      <c r="AK2741" s="4">
        <v>-6640</v>
      </c>
      <c r="AL2741" s="4">
        <v>0</v>
      </c>
      <c r="AM2741" s="4">
        <v>0</v>
      </c>
      <c r="AN2741" s="4">
        <v>0</v>
      </c>
      <c r="AO2741" s="4">
        <v>-81209</v>
      </c>
      <c r="AP2741" s="4">
        <v>-81209</v>
      </c>
      <c r="AQ2741" s="4">
        <v>0</v>
      </c>
      <c r="AR2741" s="4">
        <v>556551</v>
      </c>
      <c r="AS2741" s="1" t="s">
        <v>52</v>
      </c>
      <c r="AT2741" s="9">
        <f t="shared" si="1248"/>
        <v>43463</v>
      </c>
      <c r="AU2741" s="9">
        <f t="shared" si="1249"/>
        <v>43435</v>
      </c>
      <c r="AV2741" s="9">
        <v>44798</v>
      </c>
      <c r="AW2741" s="11">
        <f t="shared" si="1250"/>
        <v>3.6575342465753424</v>
      </c>
      <c r="AX2741">
        <v>10</v>
      </c>
      <c r="AY2741" s="12">
        <v>0.05</v>
      </c>
      <c r="AZ2741">
        <f t="shared" si="1251"/>
        <v>9.5000000000000001E-2</v>
      </c>
      <c r="BA2741" s="13">
        <f t="shared" si="1252"/>
        <v>637760</v>
      </c>
      <c r="BB2741" s="17" t="s">
        <v>2189</v>
      </c>
      <c r="BC2741">
        <f>MATCH(BB2741,MONTHLY_INDEX!$A:$A,0)</f>
        <v>798</v>
      </c>
      <c r="BD2741">
        <f>MATCH(AU2741,MONTHLY_INDEX!$1:$1,0)</f>
        <v>84</v>
      </c>
      <c r="BE2741">
        <f>INDEX(MONTHLY_INDEX!$1:$1048576,Final!BC2741,Final!BD2741)</f>
        <v>96</v>
      </c>
      <c r="BF2741">
        <f>MATCH($BF$1,MONTHLY_INDEX!$1:$1,0)</f>
        <v>127</v>
      </c>
      <c r="BG2741">
        <f>INDEX(MONTHLY_INDEX!$1:$1048576,Final!BC2741,Final!BF2741)</f>
        <v>95.3</v>
      </c>
      <c r="BH2741" s="23">
        <f t="shared" si="1270"/>
        <v>-7.2916666666666963E-3</v>
      </c>
      <c r="BI2741" s="14">
        <f t="shared" si="1271"/>
        <v>633109.66666666663</v>
      </c>
      <c r="BJ2741" s="14">
        <f t="shared" si="1272"/>
        <v>219983.92732876711</v>
      </c>
      <c r="BK2741" s="15">
        <f t="shared" si="1253"/>
        <v>413125.73933789949</v>
      </c>
      <c r="BL2741" s="52">
        <v>0</v>
      </c>
      <c r="BM2741" s="15">
        <f t="shared" si="1273"/>
        <v>413125.73933789949</v>
      </c>
    </row>
    <row r="2742" spans="1:65">
      <c r="A2742" s="8">
        <v>2740</v>
      </c>
      <c r="B2742" s="1" t="s">
        <v>44</v>
      </c>
      <c r="C2742" s="1">
        <v>1500</v>
      </c>
      <c r="D2742" s="1" t="s">
        <v>60</v>
      </c>
      <c r="E2742" s="1">
        <v>150000108</v>
      </c>
      <c r="F2742" s="1" t="s">
        <v>60</v>
      </c>
      <c r="G2742" s="1" t="s">
        <v>92</v>
      </c>
      <c r="H2742" s="1">
        <v>4</v>
      </c>
      <c r="I2742" s="1" t="s">
        <v>219</v>
      </c>
      <c r="J2742" s="1" t="s">
        <v>49</v>
      </c>
      <c r="K2742" s="1">
        <v>17406001</v>
      </c>
      <c r="L2742" s="1" t="s">
        <v>50</v>
      </c>
      <c r="M2742" s="1" t="s">
        <v>51</v>
      </c>
      <c r="N2742" s="1" t="s">
        <v>64</v>
      </c>
      <c r="O2742" s="1" t="s">
        <v>65</v>
      </c>
      <c r="P2742" s="1" t="s">
        <v>66</v>
      </c>
      <c r="Q2742" s="1" t="s">
        <v>67</v>
      </c>
      <c r="R2742" s="1" t="s">
        <v>87</v>
      </c>
      <c r="S2742" s="1" t="s">
        <v>88</v>
      </c>
      <c r="T2742" s="2">
        <v>43463</v>
      </c>
      <c r="U2742" s="2">
        <v>43463</v>
      </c>
      <c r="V2742" s="1" t="s">
        <v>52</v>
      </c>
      <c r="W2742" s="3">
        <v>1</v>
      </c>
      <c r="X2742" s="1" t="s">
        <v>53</v>
      </c>
      <c r="Y2742" s="4">
        <v>21044329</v>
      </c>
      <c r="Z2742" s="4">
        <v>-2460643</v>
      </c>
      <c r="AA2742" s="4">
        <v>0</v>
      </c>
      <c r="AB2742" s="4">
        <v>0</v>
      </c>
      <c r="AC2742" s="4">
        <v>0</v>
      </c>
      <c r="AD2742" s="4">
        <v>21044329</v>
      </c>
      <c r="AE2742" s="5">
        <v>1555</v>
      </c>
      <c r="AF2742" s="1" t="s">
        <v>70</v>
      </c>
      <c r="AG2742" s="1" t="s">
        <v>71</v>
      </c>
      <c r="AH2742" s="1" t="s">
        <v>89</v>
      </c>
      <c r="AI2742" s="1" t="s">
        <v>57</v>
      </c>
      <c r="AJ2742" s="5">
        <v>10950</v>
      </c>
      <c r="AK2742" s="4">
        <v>-219098</v>
      </c>
      <c r="AL2742" s="4">
        <v>0</v>
      </c>
      <c r="AM2742" s="4">
        <v>0</v>
      </c>
      <c r="AN2742" s="4">
        <v>0</v>
      </c>
      <c r="AO2742" s="4">
        <v>-2679741</v>
      </c>
      <c r="AP2742" s="4">
        <v>-2679741</v>
      </c>
      <c r="AQ2742" s="4">
        <v>0</v>
      </c>
      <c r="AR2742" s="4">
        <v>18364588</v>
      </c>
      <c r="AS2742" s="1" t="s">
        <v>52</v>
      </c>
      <c r="AT2742" s="9">
        <f t="shared" si="1248"/>
        <v>43463</v>
      </c>
      <c r="AU2742" s="9">
        <f t="shared" si="1249"/>
        <v>43435</v>
      </c>
      <c r="AV2742" s="9">
        <v>44798</v>
      </c>
      <c r="AW2742" s="11">
        <f t="shared" si="1250"/>
        <v>3.6575342465753424</v>
      </c>
      <c r="AX2742">
        <v>25</v>
      </c>
      <c r="AY2742" s="12">
        <v>0.05</v>
      </c>
      <c r="AZ2742">
        <f t="shared" si="1251"/>
        <v>3.7999999999999999E-2</v>
      </c>
      <c r="BA2742" s="13">
        <f t="shared" si="1252"/>
        <v>21044329</v>
      </c>
      <c r="BB2742" s="17" t="s">
        <v>2189</v>
      </c>
      <c r="BC2742">
        <f>MATCH(BB2742,MONTHLY_INDEX!$A:$A,0)</f>
        <v>798</v>
      </c>
      <c r="BD2742">
        <f>MATCH(AU2742,MONTHLY_INDEX!$1:$1,0)</f>
        <v>84</v>
      </c>
      <c r="BE2742">
        <f>INDEX(MONTHLY_INDEX!$1:$1048576,Final!BC2742,Final!BD2742)</f>
        <v>96</v>
      </c>
      <c r="BF2742">
        <f>MATCH($BF$1,MONTHLY_INDEX!$1:$1,0)</f>
        <v>127</v>
      </c>
      <c r="BG2742">
        <f>INDEX(MONTHLY_INDEX!$1:$1048576,Final!BC2742,Final!BF2742)</f>
        <v>95.3</v>
      </c>
      <c r="BH2742" s="23">
        <f t="shared" si="1270"/>
        <v>-7.2916666666666963E-3</v>
      </c>
      <c r="BI2742" s="14">
        <f t="shared" si="1271"/>
        <v>20890880.767708331</v>
      </c>
      <c r="BJ2742" s="14">
        <f t="shared" si="1272"/>
        <v>2903546.2502625855</v>
      </c>
      <c r="BK2742" s="15">
        <f t="shared" si="1253"/>
        <v>17987334.517445747</v>
      </c>
      <c r="BL2742" s="52">
        <v>0</v>
      </c>
      <c r="BM2742" s="15">
        <f t="shared" si="1273"/>
        <v>17987334.517445747</v>
      </c>
    </row>
    <row r="2743" spans="1:65">
      <c r="A2743" s="8">
        <v>2741</v>
      </c>
      <c r="B2743" s="1" t="s">
        <v>44</v>
      </c>
      <c r="C2743" s="1">
        <v>1500</v>
      </c>
      <c r="D2743" s="1" t="s">
        <v>60</v>
      </c>
      <c r="E2743" s="1">
        <v>150000108</v>
      </c>
      <c r="F2743" s="1" t="s">
        <v>60</v>
      </c>
      <c r="G2743" s="1" t="s">
        <v>93</v>
      </c>
      <c r="H2743" s="1">
        <v>5</v>
      </c>
      <c r="I2743" s="1" t="s">
        <v>219</v>
      </c>
      <c r="J2743" s="1" t="s">
        <v>49</v>
      </c>
      <c r="K2743" s="1">
        <v>17406001</v>
      </c>
      <c r="L2743" s="1" t="s">
        <v>50</v>
      </c>
      <c r="M2743" s="1" t="s">
        <v>51</v>
      </c>
      <c r="N2743" s="1" t="s">
        <v>64</v>
      </c>
      <c r="O2743" s="1" t="s">
        <v>65</v>
      </c>
      <c r="P2743" s="1" t="s">
        <v>66</v>
      </c>
      <c r="Q2743" s="1" t="s">
        <v>67</v>
      </c>
      <c r="R2743" s="1" t="s">
        <v>87</v>
      </c>
      <c r="S2743" s="1" t="s">
        <v>88</v>
      </c>
      <c r="T2743" s="2">
        <v>43463</v>
      </c>
      <c r="U2743" s="2">
        <v>43463</v>
      </c>
      <c r="V2743" s="1" t="s">
        <v>52</v>
      </c>
      <c r="W2743" s="3">
        <v>1</v>
      </c>
      <c r="X2743" s="1" t="s">
        <v>53</v>
      </c>
      <c r="Y2743" s="4">
        <v>969266</v>
      </c>
      <c r="Z2743" s="4">
        <v>-113333</v>
      </c>
      <c r="AA2743" s="4">
        <v>0</v>
      </c>
      <c r="AB2743" s="4">
        <v>0</v>
      </c>
      <c r="AC2743" s="4">
        <v>0</v>
      </c>
      <c r="AD2743" s="4">
        <v>969266</v>
      </c>
      <c r="AE2743" s="5">
        <v>1555</v>
      </c>
      <c r="AF2743" s="1" t="s">
        <v>70</v>
      </c>
      <c r="AG2743" s="1" t="s">
        <v>71</v>
      </c>
      <c r="AH2743" s="1" t="s">
        <v>89</v>
      </c>
      <c r="AI2743" s="1" t="s">
        <v>57</v>
      </c>
      <c r="AJ2743" s="5">
        <v>10950</v>
      </c>
      <c r="AK2743" s="4">
        <v>-10091</v>
      </c>
      <c r="AL2743" s="4">
        <v>0</v>
      </c>
      <c r="AM2743" s="4">
        <v>0</v>
      </c>
      <c r="AN2743" s="4">
        <v>0</v>
      </c>
      <c r="AO2743" s="4">
        <v>-123424</v>
      </c>
      <c r="AP2743" s="4">
        <v>-123424</v>
      </c>
      <c r="AQ2743" s="4">
        <v>0</v>
      </c>
      <c r="AR2743" s="4">
        <v>845842</v>
      </c>
      <c r="AS2743" s="1" t="s">
        <v>52</v>
      </c>
      <c r="AT2743" s="9">
        <f t="shared" si="1248"/>
        <v>43463</v>
      </c>
      <c r="AU2743" s="9">
        <f t="shared" si="1249"/>
        <v>43435</v>
      </c>
      <c r="AV2743" s="9">
        <v>44798</v>
      </c>
      <c r="AW2743" s="11">
        <f t="shared" si="1250"/>
        <v>3.6575342465753424</v>
      </c>
      <c r="AX2743">
        <v>25</v>
      </c>
      <c r="AY2743" s="12">
        <v>0.05</v>
      </c>
      <c r="AZ2743">
        <f t="shared" si="1251"/>
        <v>3.7999999999999999E-2</v>
      </c>
      <c r="BA2743" s="13">
        <f t="shared" si="1252"/>
        <v>969266</v>
      </c>
      <c r="BB2743" s="17" t="s">
        <v>2083</v>
      </c>
      <c r="BC2743">
        <f>MATCH(BB2743,MONTHLY_INDEX!$A:$A,0)</f>
        <v>745</v>
      </c>
      <c r="BD2743">
        <f>MATCH(AU2743,MONTHLY_INDEX!$1:$1,0)</f>
        <v>84</v>
      </c>
      <c r="BE2743">
        <f>INDEX(MONTHLY_INDEX!$1:$1048576,Final!BC2743,Final!BD2743)</f>
        <v>108.4</v>
      </c>
      <c r="BF2743">
        <f>MATCH($BF$1,MONTHLY_INDEX!$1:$1,0)</f>
        <v>127</v>
      </c>
      <c r="BG2743">
        <f>INDEX(MONTHLY_INDEX!$1:$1048576,Final!BC2743,Final!BF2743)</f>
        <v>115.4</v>
      </c>
      <c r="BH2743" s="23">
        <f t="shared" si="1270"/>
        <v>6.4575645756457564E-2</v>
      </c>
      <c r="BI2743" s="14">
        <f t="shared" si="1271"/>
        <v>1031856.9778597784</v>
      </c>
      <c r="BJ2743" s="14">
        <f t="shared" si="1272"/>
        <v>143413.98489541525</v>
      </c>
      <c r="BK2743" s="15">
        <f t="shared" si="1253"/>
        <v>888442.99296436319</v>
      </c>
      <c r="BL2743" s="52">
        <v>0</v>
      </c>
      <c r="BM2743" s="15">
        <f t="shared" si="1273"/>
        <v>888442.99296436319</v>
      </c>
    </row>
    <row r="2744" spans="1:65">
      <c r="A2744" s="8">
        <v>2742</v>
      </c>
      <c r="B2744" s="1" t="s">
        <v>44</v>
      </c>
      <c r="C2744" s="1">
        <v>1500</v>
      </c>
      <c r="D2744" s="1" t="s">
        <v>60</v>
      </c>
      <c r="E2744" s="1">
        <v>150000108</v>
      </c>
      <c r="F2744" s="1" t="s">
        <v>60</v>
      </c>
      <c r="G2744" s="1" t="s">
        <v>94</v>
      </c>
      <c r="H2744" s="1">
        <v>6</v>
      </c>
      <c r="I2744" s="1" t="s">
        <v>219</v>
      </c>
      <c r="J2744" s="1" t="s">
        <v>49</v>
      </c>
      <c r="K2744" s="1">
        <v>17406001</v>
      </c>
      <c r="L2744" s="1" t="s">
        <v>50</v>
      </c>
      <c r="M2744" s="1" t="s">
        <v>51</v>
      </c>
      <c r="N2744" s="1" t="s">
        <v>64</v>
      </c>
      <c r="O2744" s="1" t="s">
        <v>65</v>
      </c>
      <c r="P2744" s="1" t="s">
        <v>66</v>
      </c>
      <c r="Q2744" s="1" t="s">
        <v>67</v>
      </c>
      <c r="R2744" s="1" t="s">
        <v>87</v>
      </c>
      <c r="S2744" s="1" t="s">
        <v>88</v>
      </c>
      <c r="T2744" s="2">
        <v>43463</v>
      </c>
      <c r="U2744" s="2">
        <v>43463</v>
      </c>
      <c r="V2744" s="1" t="s">
        <v>52</v>
      </c>
      <c r="W2744" s="3">
        <v>1</v>
      </c>
      <c r="X2744" s="1" t="s">
        <v>53</v>
      </c>
      <c r="Y2744" s="4">
        <v>735000</v>
      </c>
      <c r="Z2744" s="4">
        <v>-85940</v>
      </c>
      <c r="AA2744" s="4">
        <v>0</v>
      </c>
      <c r="AB2744" s="4">
        <v>0</v>
      </c>
      <c r="AC2744" s="4">
        <v>0</v>
      </c>
      <c r="AD2744" s="4">
        <v>735000</v>
      </c>
      <c r="AE2744" s="5">
        <v>1555</v>
      </c>
      <c r="AF2744" s="1" t="s">
        <v>70</v>
      </c>
      <c r="AG2744" s="1" t="s">
        <v>71</v>
      </c>
      <c r="AH2744" s="1" t="s">
        <v>89</v>
      </c>
      <c r="AI2744" s="1" t="s">
        <v>57</v>
      </c>
      <c r="AJ2744" s="5">
        <v>10950</v>
      </c>
      <c r="AK2744" s="4">
        <v>-7652</v>
      </c>
      <c r="AL2744" s="4">
        <v>0</v>
      </c>
      <c r="AM2744" s="4">
        <v>0</v>
      </c>
      <c r="AN2744" s="4">
        <v>0</v>
      </c>
      <c r="AO2744" s="4">
        <v>-93592</v>
      </c>
      <c r="AP2744" s="4">
        <v>-93592</v>
      </c>
      <c r="AQ2744" s="4">
        <v>0</v>
      </c>
      <c r="AR2744" s="4">
        <v>641408</v>
      </c>
      <c r="AS2744" s="1" t="s">
        <v>52</v>
      </c>
      <c r="AT2744" s="9">
        <f t="shared" si="1248"/>
        <v>43463</v>
      </c>
      <c r="AU2744" s="9">
        <f t="shared" si="1249"/>
        <v>43435</v>
      </c>
      <c r="AV2744" s="9">
        <v>44798</v>
      </c>
      <c r="AW2744" s="11">
        <f t="shared" si="1250"/>
        <v>3.6575342465753424</v>
      </c>
      <c r="AX2744">
        <v>10</v>
      </c>
      <c r="AY2744" s="12">
        <v>0.05</v>
      </c>
      <c r="AZ2744">
        <f t="shared" si="1251"/>
        <v>9.5000000000000001E-2</v>
      </c>
      <c r="BA2744" s="13">
        <f t="shared" si="1252"/>
        <v>735000</v>
      </c>
      <c r="BB2744" s="17" t="s">
        <v>1853</v>
      </c>
      <c r="BC2744">
        <f>MATCH(BB2744,MONTHLY_INDEX!$A:$A,0)</f>
        <v>630</v>
      </c>
      <c r="BD2744">
        <f>MATCH(AU2744,MONTHLY_INDEX!$1:$1,0)</f>
        <v>84</v>
      </c>
      <c r="BE2744">
        <f>INDEX(MONTHLY_INDEX!$1:$1048576,Final!BC2744,Final!BD2744)</f>
        <v>114.9</v>
      </c>
      <c r="BF2744">
        <f>MATCH($BF$1,MONTHLY_INDEX!$1:$1,0)</f>
        <v>127</v>
      </c>
      <c r="BG2744">
        <f>INDEX(MONTHLY_INDEX!$1:$1048576,Final!BC2744,Final!BF2744)</f>
        <v>151.1</v>
      </c>
      <c r="BH2744" s="23">
        <f t="shared" si="1270"/>
        <v>0.31505657093124445</v>
      </c>
      <c r="BI2744" s="14">
        <f t="shared" si="1271"/>
        <v>966566.5796344647</v>
      </c>
      <c r="BJ2744" s="14">
        <f t="shared" si="1272"/>
        <v>335848.78482778347</v>
      </c>
      <c r="BK2744" s="15">
        <f t="shared" si="1253"/>
        <v>630717.79480668122</v>
      </c>
      <c r="BL2744" s="52">
        <v>0</v>
      </c>
      <c r="BM2744" s="15">
        <f t="shared" si="1273"/>
        <v>630717.79480668122</v>
      </c>
    </row>
    <row r="2745" spans="1:65">
      <c r="A2745" s="8">
        <v>2743</v>
      </c>
      <c r="B2745" s="1" t="s">
        <v>44</v>
      </c>
      <c r="C2745" s="1">
        <v>1500</v>
      </c>
      <c r="D2745" s="1" t="s">
        <v>60</v>
      </c>
      <c r="E2745" s="1">
        <v>150000108</v>
      </c>
      <c r="F2745" s="1" t="s">
        <v>60</v>
      </c>
      <c r="G2745" s="1" t="s">
        <v>95</v>
      </c>
      <c r="H2745" s="1">
        <v>7</v>
      </c>
      <c r="I2745" s="1" t="s">
        <v>219</v>
      </c>
      <c r="J2745" s="1" t="s">
        <v>49</v>
      </c>
      <c r="K2745" s="1">
        <v>17406001</v>
      </c>
      <c r="L2745" s="1" t="s">
        <v>50</v>
      </c>
      <c r="M2745" s="1" t="s">
        <v>51</v>
      </c>
      <c r="N2745" s="1" t="s">
        <v>64</v>
      </c>
      <c r="O2745" s="1" t="s">
        <v>65</v>
      </c>
      <c r="P2745" s="1" t="s">
        <v>66</v>
      </c>
      <c r="Q2745" s="1" t="s">
        <v>67</v>
      </c>
      <c r="R2745" s="1" t="s">
        <v>87</v>
      </c>
      <c r="S2745" s="1" t="s">
        <v>88</v>
      </c>
      <c r="T2745" s="2">
        <v>43463</v>
      </c>
      <c r="U2745" s="2">
        <v>43463</v>
      </c>
      <c r="V2745" s="1" t="s">
        <v>52</v>
      </c>
      <c r="W2745" s="3">
        <v>1</v>
      </c>
      <c r="X2745" s="1" t="s">
        <v>53</v>
      </c>
      <c r="Y2745" s="4">
        <v>126000</v>
      </c>
      <c r="Z2745" s="4">
        <v>-14732</v>
      </c>
      <c r="AA2745" s="4">
        <v>0</v>
      </c>
      <c r="AB2745" s="4">
        <v>0</v>
      </c>
      <c r="AC2745" s="4">
        <v>0</v>
      </c>
      <c r="AD2745" s="4">
        <v>126000</v>
      </c>
      <c r="AE2745" s="5">
        <v>1555</v>
      </c>
      <c r="AF2745" s="1" t="s">
        <v>70</v>
      </c>
      <c r="AG2745" s="1" t="s">
        <v>71</v>
      </c>
      <c r="AH2745" s="1" t="s">
        <v>89</v>
      </c>
      <c r="AI2745" s="1" t="s">
        <v>57</v>
      </c>
      <c r="AJ2745" s="5">
        <v>10950</v>
      </c>
      <c r="AK2745" s="4">
        <v>-1312</v>
      </c>
      <c r="AL2745" s="4">
        <v>0</v>
      </c>
      <c r="AM2745" s="4">
        <v>0</v>
      </c>
      <c r="AN2745" s="4">
        <v>0</v>
      </c>
      <c r="AO2745" s="4">
        <v>-16044</v>
      </c>
      <c r="AP2745" s="4">
        <v>-16044</v>
      </c>
      <c r="AQ2745" s="4">
        <v>0</v>
      </c>
      <c r="AR2745" s="4">
        <v>109956</v>
      </c>
      <c r="AS2745" s="1" t="s">
        <v>52</v>
      </c>
      <c r="AT2745" s="9">
        <f t="shared" si="1248"/>
        <v>43463</v>
      </c>
      <c r="AU2745" s="9">
        <f t="shared" si="1249"/>
        <v>43435</v>
      </c>
      <c r="AV2745" s="9">
        <v>44798</v>
      </c>
      <c r="AW2745" s="11">
        <f t="shared" si="1250"/>
        <v>3.6575342465753424</v>
      </c>
      <c r="AX2745">
        <v>25</v>
      </c>
      <c r="AY2745" s="12">
        <v>0.05</v>
      </c>
      <c r="AZ2745">
        <f t="shared" si="1251"/>
        <v>3.7999999999999999E-2</v>
      </c>
      <c r="BA2745" s="13">
        <f t="shared" si="1252"/>
        <v>126000</v>
      </c>
      <c r="BB2745" s="17" t="s">
        <v>2189</v>
      </c>
      <c r="BC2745">
        <f>MATCH(BB2745,MONTHLY_INDEX!$A:$A,0)</f>
        <v>798</v>
      </c>
      <c r="BD2745">
        <f>MATCH(AU2745,MONTHLY_INDEX!$1:$1,0)</f>
        <v>84</v>
      </c>
      <c r="BE2745">
        <f>INDEX(MONTHLY_INDEX!$1:$1048576,Final!BC2745,Final!BD2745)</f>
        <v>96</v>
      </c>
      <c r="BF2745">
        <f>MATCH($BF$1,MONTHLY_INDEX!$1:$1,0)</f>
        <v>127</v>
      </c>
      <c r="BG2745">
        <f>INDEX(MONTHLY_INDEX!$1:$1048576,Final!BC2745,Final!BF2745)</f>
        <v>95.3</v>
      </c>
      <c r="BH2745" s="23">
        <f t="shared" si="1270"/>
        <v>-7.2916666666666963E-3</v>
      </c>
      <c r="BI2745" s="14">
        <f t="shared" si="1271"/>
        <v>125081.25</v>
      </c>
      <c r="BJ2745" s="14">
        <f t="shared" si="1272"/>
        <v>17384.580308219178</v>
      </c>
      <c r="BK2745" s="15">
        <f t="shared" si="1253"/>
        <v>107696.66969178081</v>
      </c>
      <c r="BL2745" s="52">
        <v>0</v>
      </c>
      <c r="BM2745" s="15">
        <f t="shared" si="1273"/>
        <v>107696.66969178081</v>
      </c>
    </row>
    <row r="2746" spans="1:65">
      <c r="A2746" s="8">
        <v>2744</v>
      </c>
      <c r="B2746" s="1" t="s">
        <v>44</v>
      </c>
      <c r="C2746" s="1">
        <v>1500</v>
      </c>
      <c r="D2746" s="1" t="s">
        <v>60</v>
      </c>
      <c r="E2746" s="1">
        <v>150000108</v>
      </c>
      <c r="F2746" s="1" t="s">
        <v>60</v>
      </c>
      <c r="G2746" s="1" t="s">
        <v>96</v>
      </c>
      <c r="H2746" s="1">
        <v>8</v>
      </c>
      <c r="I2746" s="1" t="s">
        <v>219</v>
      </c>
      <c r="J2746" s="1" t="s">
        <v>49</v>
      </c>
      <c r="K2746" s="1">
        <v>17406001</v>
      </c>
      <c r="L2746" s="1" t="s">
        <v>50</v>
      </c>
      <c r="M2746" s="1" t="s">
        <v>51</v>
      </c>
      <c r="N2746" s="1" t="s">
        <v>64</v>
      </c>
      <c r="O2746" s="1" t="s">
        <v>65</v>
      </c>
      <c r="P2746" s="1" t="s">
        <v>66</v>
      </c>
      <c r="Q2746" s="1" t="s">
        <v>67</v>
      </c>
      <c r="R2746" s="1" t="s">
        <v>87</v>
      </c>
      <c r="S2746" s="1" t="s">
        <v>88</v>
      </c>
      <c r="T2746" s="2">
        <v>43463</v>
      </c>
      <c r="U2746" s="2">
        <v>43463</v>
      </c>
      <c r="V2746" s="1" t="s">
        <v>52</v>
      </c>
      <c r="W2746" s="3">
        <v>1</v>
      </c>
      <c r="X2746" s="1" t="s">
        <v>53</v>
      </c>
      <c r="Y2746" s="4">
        <v>29327302</v>
      </c>
      <c r="Z2746" s="4">
        <v>-3429143</v>
      </c>
      <c r="AA2746" s="4">
        <v>0</v>
      </c>
      <c r="AB2746" s="4">
        <v>0</v>
      </c>
      <c r="AC2746" s="4">
        <v>0</v>
      </c>
      <c r="AD2746" s="4">
        <v>29327302</v>
      </c>
      <c r="AE2746" s="5">
        <v>1555</v>
      </c>
      <c r="AF2746" s="1" t="s">
        <v>70</v>
      </c>
      <c r="AG2746" s="1" t="s">
        <v>71</v>
      </c>
      <c r="AH2746" s="1" t="s">
        <v>89</v>
      </c>
      <c r="AI2746" s="1" t="s">
        <v>57</v>
      </c>
      <c r="AJ2746" s="5">
        <v>10950</v>
      </c>
      <c r="AK2746" s="4">
        <v>-305335</v>
      </c>
      <c r="AL2746" s="4">
        <v>0</v>
      </c>
      <c r="AM2746" s="4">
        <v>0</v>
      </c>
      <c r="AN2746" s="4">
        <v>0</v>
      </c>
      <c r="AO2746" s="4">
        <v>-3734478</v>
      </c>
      <c r="AP2746" s="4">
        <v>-3734478</v>
      </c>
      <c r="AQ2746" s="4">
        <v>0</v>
      </c>
      <c r="AR2746" s="4">
        <v>25592824</v>
      </c>
      <c r="AS2746" s="1" t="s">
        <v>52</v>
      </c>
      <c r="AT2746" s="9">
        <f t="shared" si="1248"/>
        <v>43463</v>
      </c>
      <c r="AU2746" s="9">
        <f t="shared" si="1249"/>
        <v>43435</v>
      </c>
      <c r="AV2746" s="9">
        <v>44798</v>
      </c>
      <c r="AW2746" s="11">
        <f t="shared" si="1250"/>
        <v>3.6575342465753424</v>
      </c>
      <c r="AX2746">
        <v>25</v>
      </c>
      <c r="AY2746" s="12">
        <v>0.05</v>
      </c>
      <c r="AZ2746">
        <f t="shared" si="1251"/>
        <v>3.7999999999999999E-2</v>
      </c>
      <c r="BA2746" s="13">
        <f t="shared" si="1252"/>
        <v>29327302</v>
      </c>
      <c r="BB2746" s="17" t="s">
        <v>2189</v>
      </c>
      <c r="BC2746">
        <f>MATCH(BB2746,MONTHLY_INDEX!$A:$A,0)</f>
        <v>798</v>
      </c>
      <c r="BD2746">
        <f>MATCH(AU2746,MONTHLY_INDEX!$1:$1,0)</f>
        <v>84</v>
      </c>
      <c r="BE2746">
        <f>INDEX(MONTHLY_INDEX!$1:$1048576,Final!BC2746,Final!BD2746)</f>
        <v>96</v>
      </c>
      <c r="BF2746">
        <f>MATCH($BF$1,MONTHLY_INDEX!$1:$1,0)</f>
        <v>127</v>
      </c>
      <c r="BG2746">
        <f>INDEX(MONTHLY_INDEX!$1:$1048576,Final!BC2746,Final!BF2746)</f>
        <v>95.3</v>
      </c>
      <c r="BH2746" s="23">
        <f t="shared" si="1270"/>
        <v>-7.2916666666666963E-3</v>
      </c>
      <c r="BI2746" s="14">
        <f t="shared" si="1271"/>
        <v>29113457.089583334</v>
      </c>
      <c r="BJ2746" s="14">
        <f t="shared" si="1272"/>
        <v>4046371.7209714041</v>
      </c>
      <c r="BK2746" s="15">
        <f t="shared" si="1253"/>
        <v>25067085.368611928</v>
      </c>
      <c r="BL2746" s="52">
        <v>0</v>
      </c>
      <c r="BM2746" s="15">
        <f t="shared" si="1273"/>
        <v>25067085.368611928</v>
      </c>
    </row>
    <row r="2747" spans="1:65">
      <c r="A2747" s="8">
        <v>2745</v>
      </c>
      <c r="B2747" s="1" t="s">
        <v>44</v>
      </c>
      <c r="C2747" s="1">
        <v>1500</v>
      </c>
      <c r="D2747" s="1" t="s">
        <v>60</v>
      </c>
      <c r="E2747" s="1">
        <v>150000108</v>
      </c>
      <c r="F2747" s="1" t="s">
        <v>60</v>
      </c>
      <c r="G2747" s="1" t="s">
        <v>97</v>
      </c>
      <c r="H2747" s="1">
        <v>9</v>
      </c>
      <c r="I2747" s="1" t="s">
        <v>219</v>
      </c>
      <c r="J2747" s="1" t="s">
        <v>49</v>
      </c>
      <c r="K2747" s="1">
        <v>17406001</v>
      </c>
      <c r="L2747" s="1" t="s">
        <v>50</v>
      </c>
      <c r="M2747" s="1" t="s">
        <v>51</v>
      </c>
      <c r="N2747" s="1" t="s">
        <v>64</v>
      </c>
      <c r="O2747" s="1" t="s">
        <v>65</v>
      </c>
      <c r="P2747" s="1" t="s">
        <v>66</v>
      </c>
      <c r="Q2747" s="1" t="s">
        <v>67</v>
      </c>
      <c r="R2747" s="1" t="s">
        <v>87</v>
      </c>
      <c r="S2747" s="1" t="s">
        <v>88</v>
      </c>
      <c r="T2747" s="2">
        <v>43463</v>
      </c>
      <c r="U2747" s="2">
        <v>43463</v>
      </c>
      <c r="V2747" s="1" t="s">
        <v>52</v>
      </c>
      <c r="W2747" s="3">
        <v>1</v>
      </c>
      <c r="X2747" s="1" t="s">
        <v>53</v>
      </c>
      <c r="Y2747" s="4">
        <v>1517250</v>
      </c>
      <c r="Z2747" s="4">
        <v>-177405</v>
      </c>
      <c r="AA2747" s="4">
        <v>0</v>
      </c>
      <c r="AB2747" s="4">
        <v>0</v>
      </c>
      <c r="AC2747" s="4">
        <v>0</v>
      </c>
      <c r="AD2747" s="4">
        <v>1517250</v>
      </c>
      <c r="AE2747" s="5">
        <v>1555</v>
      </c>
      <c r="AF2747" s="1" t="s">
        <v>70</v>
      </c>
      <c r="AG2747" s="1" t="s">
        <v>71</v>
      </c>
      <c r="AH2747" s="1" t="s">
        <v>89</v>
      </c>
      <c r="AI2747" s="1" t="s">
        <v>57</v>
      </c>
      <c r="AJ2747" s="5">
        <v>10950</v>
      </c>
      <c r="AK2747" s="4">
        <v>-15797</v>
      </c>
      <c r="AL2747" s="4">
        <v>0</v>
      </c>
      <c r="AM2747" s="4">
        <v>0</v>
      </c>
      <c r="AN2747" s="4">
        <v>0</v>
      </c>
      <c r="AO2747" s="4">
        <v>-193202</v>
      </c>
      <c r="AP2747" s="4">
        <v>-193202</v>
      </c>
      <c r="AQ2747" s="4">
        <v>0</v>
      </c>
      <c r="AR2747" s="4">
        <v>1324048</v>
      </c>
      <c r="AS2747" s="1" t="s">
        <v>52</v>
      </c>
      <c r="AT2747" s="9">
        <f t="shared" si="1248"/>
        <v>43463</v>
      </c>
      <c r="AU2747" s="9">
        <f t="shared" si="1249"/>
        <v>43435</v>
      </c>
      <c r="AV2747" s="9">
        <v>44798</v>
      </c>
      <c r="AW2747" s="11">
        <f t="shared" si="1250"/>
        <v>3.6575342465753424</v>
      </c>
      <c r="AX2747">
        <v>15</v>
      </c>
      <c r="AY2747" s="12">
        <v>0.05</v>
      </c>
      <c r="AZ2747">
        <f t="shared" si="1251"/>
        <v>6.3333333333333325E-2</v>
      </c>
      <c r="BA2747" s="13">
        <f t="shared" si="1252"/>
        <v>1517250</v>
      </c>
      <c r="BB2747" s="17" t="s">
        <v>1941</v>
      </c>
      <c r="BC2747">
        <f>MATCH(BB2747,MONTHLY_INDEX!$A:$A,0)</f>
        <v>674</v>
      </c>
      <c r="BD2747">
        <f>MATCH(AU2747,MONTHLY_INDEX!$1:$1,0)</f>
        <v>84</v>
      </c>
      <c r="BE2747">
        <f>INDEX(MONTHLY_INDEX!$1:$1048576,Final!BC2747,Final!BD2747)</f>
        <v>106.1</v>
      </c>
      <c r="BF2747">
        <f>MATCH($BF$1,MONTHLY_INDEX!$1:$1,0)</f>
        <v>127</v>
      </c>
      <c r="BG2747">
        <f>INDEX(MONTHLY_INDEX!$1:$1048576,Final!BC2747,Final!BF2747)</f>
        <v>122.8</v>
      </c>
      <c r="BH2747" s="23">
        <f t="shared" si="1270"/>
        <v>0.15739868049010372</v>
      </c>
      <c r="BI2747" s="14">
        <f t="shared" si="1271"/>
        <v>1756063.1479736099</v>
      </c>
      <c r="BJ2747" s="14">
        <f t="shared" si="1272"/>
        <v>406781.20318128407</v>
      </c>
      <c r="BK2747" s="15">
        <f t="shared" si="1253"/>
        <v>1349281.9447923258</v>
      </c>
      <c r="BL2747" s="52">
        <v>0</v>
      </c>
      <c r="BM2747" s="15">
        <f t="shared" si="1273"/>
        <v>1349281.9447923258</v>
      </c>
    </row>
    <row r="2748" spans="1:65">
      <c r="A2748" s="8">
        <v>2746</v>
      </c>
      <c r="B2748" s="1" t="s">
        <v>44</v>
      </c>
      <c r="C2748" s="1">
        <v>1500</v>
      </c>
      <c r="D2748" s="1" t="s">
        <v>60</v>
      </c>
      <c r="E2748" s="1">
        <v>150000108</v>
      </c>
      <c r="F2748" s="1" t="s">
        <v>60</v>
      </c>
      <c r="G2748" s="1" t="s">
        <v>98</v>
      </c>
      <c r="H2748" s="1">
        <v>10</v>
      </c>
      <c r="I2748" s="1" t="s">
        <v>219</v>
      </c>
      <c r="J2748" s="1" t="s">
        <v>49</v>
      </c>
      <c r="K2748" s="1">
        <v>17406001</v>
      </c>
      <c r="L2748" s="1" t="s">
        <v>50</v>
      </c>
      <c r="M2748" s="1" t="s">
        <v>51</v>
      </c>
      <c r="N2748" s="1" t="s">
        <v>64</v>
      </c>
      <c r="O2748" s="1" t="s">
        <v>65</v>
      </c>
      <c r="P2748" s="1" t="s">
        <v>66</v>
      </c>
      <c r="Q2748" s="1" t="s">
        <v>67</v>
      </c>
      <c r="R2748" s="1" t="s">
        <v>87</v>
      </c>
      <c r="S2748" s="1" t="s">
        <v>88</v>
      </c>
      <c r="T2748" s="2">
        <v>43463</v>
      </c>
      <c r="U2748" s="2">
        <v>43463</v>
      </c>
      <c r="V2748" s="1" t="s">
        <v>52</v>
      </c>
      <c r="W2748" s="3">
        <v>1</v>
      </c>
      <c r="X2748" s="1" t="s">
        <v>53</v>
      </c>
      <c r="Y2748" s="4">
        <v>312900</v>
      </c>
      <c r="Z2748" s="4">
        <v>-36585</v>
      </c>
      <c r="AA2748" s="4">
        <v>0</v>
      </c>
      <c r="AB2748" s="4">
        <v>0</v>
      </c>
      <c r="AC2748" s="4">
        <v>0</v>
      </c>
      <c r="AD2748" s="4">
        <v>312900</v>
      </c>
      <c r="AE2748" s="5">
        <v>1555</v>
      </c>
      <c r="AF2748" s="1" t="s">
        <v>70</v>
      </c>
      <c r="AG2748" s="1" t="s">
        <v>71</v>
      </c>
      <c r="AH2748" s="1" t="s">
        <v>89</v>
      </c>
      <c r="AI2748" s="1" t="s">
        <v>57</v>
      </c>
      <c r="AJ2748" s="5">
        <v>10950</v>
      </c>
      <c r="AK2748" s="4">
        <v>-3258</v>
      </c>
      <c r="AL2748" s="4">
        <v>0</v>
      </c>
      <c r="AM2748" s="4">
        <v>0</v>
      </c>
      <c r="AN2748" s="4">
        <v>0</v>
      </c>
      <c r="AO2748" s="4">
        <v>-39843</v>
      </c>
      <c r="AP2748" s="4">
        <v>-39843</v>
      </c>
      <c r="AQ2748" s="4">
        <v>0</v>
      </c>
      <c r="AR2748" s="4">
        <v>273057</v>
      </c>
      <c r="AS2748" s="1" t="s">
        <v>52</v>
      </c>
      <c r="AT2748" s="9">
        <f t="shared" si="1248"/>
        <v>43463</v>
      </c>
      <c r="AU2748" s="9">
        <f t="shared" si="1249"/>
        <v>43435</v>
      </c>
      <c r="AV2748" s="9">
        <v>44798</v>
      </c>
      <c r="AW2748" s="11">
        <f t="shared" si="1250"/>
        <v>3.6575342465753424</v>
      </c>
      <c r="AX2748">
        <v>10</v>
      </c>
      <c r="AY2748" s="12">
        <v>0.05</v>
      </c>
      <c r="AZ2748">
        <f t="shared" si="1251"/>
        <v>9.5000000000000001E-2</v>
      </c>
      <c r="BA2748" s="13">
        <f t="shared" si="1252"/>
        <v>312900</v>
      </c>
      <c r="BB2748" s="17" t="s">
        <v>2189</v>
      </c>
      <c r="BC2748">
        <f>MATCH(BB2748,MONTHLY_INDEX!$A:$A,0)</f>
        <v>798</v>
      </c>
      <c r="BD2748">
        <f>MATCH(AU2748,MONTHLY_INDEX!$1:$1,0)</f>
        <v>84</v>
      </c>
      <c r="BE2748">
        <f>INDEX(MONTHLY_INDEX!$1:$1048576,Final!BC2748,Final!BD2748)</f>
        <v>96</v>
      </c>
      <c r="BF2748">
        <f>MATCH($BF$1,MONTHLY_INDEX!$1:$1,0)</f>
        <v>127</v>
      </c>
      <c r="BG2748">
        <f>INDEX(MONTHLY_INDEX!$1:$1048576,Final!BC2748,Final!BF2748)</f>
        <v>95.3</v>
      </c>
      <c r="BH2748" s="23">
        <f t="shared" si="1270"/>
        <v>-7.2916666666666963E-3</v>
      </c>
      <c r="BI2748" s="14">
        <f t="shared" si="1271"/>
        <v>310618.4375</v>
      </c>
      <c r="BJ2748" s="14">
        <f t="shared" si="1272"/>
        <v>107929.26941352741</v>
      </c>
      <c r="BK2748" s="15">
        <f t="shared" si="1253"/>
        <v>202689.16808647261</v>
      </c>
      <c r="BL2748" s="52">
        <v>0</v>
      </c>
      <c r="BM2748" s="15">
        <f t="shared" si="1273"/>
        <v>202689.16808647261</v>
      </c>
    </row>
    <row r="2749" spans="1:65">
      <c r="A2749" s="8">
        <v>2747</v>
      </c>
      <c r="B2749" s="1" t="s">
        <v>44</v>
      </c>
      <c r="C2749" s="1">
        <v>1500</v>
      </c>
      <c r="D2749" s="1" t="s">
        <v>60</v>
      </c>
      <c r="E2749" s="1">
        <v>150000108</v>
      </c>
      <c r="F2749" s="1" t="s">
        <v>60</v>
      </c>
      <c r="G2749" s="1" t="s">
        <v>99</v>
      </c>
      <c r="H2749" s="1">
        <v>11</v>
      </c>
      <c r="I2749" s="1" t="s">
        <v>219</v>
      </c>
      <c r="J2749" s="1" t="s">
        <v>49</v>
      </c>
      <c r="K2749" s="1">
        <v>17406001</v>
      </c>
      <c r="L2749" s="1" t="s">
        <v>50</v>
      </c>
      <c r="M2749" s="1" t="s">
        <v>51</v>
      </c>
      <c r="N2749" s="1" t="s">
        <v>64</v>
      </c>
      <c r="O2749" s="1" t="s">
        <v>65</v>
      </c>
      <c r="P2749" s="1" t="s">
        <v>66</v>
      </c>
      <c r="Q2749" s="1" t="s">
        <v>67</v>
      </c>
      <c r="R2749" s="1" t="s">
        <v>87</v>
      </c>
      <c r="S2749" s="1" t="s">
        <v>88</v>
      </c>
      <c r="T2749" s="2">
        <v>43463</v>
      </c>
      <c r="U2749" s="2">
        <v>43463</v>
      </c>
      <c r="V2749" s="1" t="s">
        <v>52</v>
      </c>
      <c r="W2749" s="3">
        <v>1</v>
      </c>
      <c r="X2749" s="1" t="s">
        <v>53</v>
      </c>
      <c r="Y2749" s="4">
        <v>1174950</v>
      </c>
      <c r="Z2749" s="4">
        <v>-137382</v>
      </c>
      <c r="AA2749" s="4">
        <v>0</v>
      </c>
      <c r="AB2749" s="4">
        <v>0</v>
      </c>
      <c r="AC2749" s="4">
        <v>0</v>
      </c>
      <c r="AD2749" s="4">
        <v>1174950</v>
      </c>
      <c r="AE2749" s="5">
        <v>1555</v>
      </c>
      <c r="AF2749" s="1" t="s">
        <v>70</v>
      </c>
      <c r="AG2749" s="1" t="s">
        <v>71</v>
      </c>
      <c r="AH2749" s="1" t="s">
        <v>89</v>
      </c>
      <c r="AI2749" s="1" t="s">
        <v>57</v>
      </c>
      <c r="AJ2749" s="5">
        <v>10950</v>
      </c>
      <c r="AK2749" s="4">
        <v>-12233</v>
      </c>
      <c r="AL2749" s="4">
        <v>0</v>
      </c>
      <c r="AM2749" s="4">
        <v>0</v>
      </c>
      <c r="AN2749" s="4">
        <v>0</v>
      </c>
      <c r="AO2749" s="4">
        <v>-149615</v>
      </c>
      <c r="AP2749" s="4">
        <v>-149615</v>
      </c>
      <c r="AQ2749" s="4">
        <v>0</v>
      </c>
      <c r="AR2749" s="4">
        <v>1025335</v>
      </c>
      <c r="AS2749" s="1" t="s">
        <v>52</v>
      </c>
      <c r="AT2749" s="9">
        <f t="shared" si="1248"/>
        <v>43463</v>
      </c>
      <c r="AU2749" s="9">
        <f t="shared" si="1249"/>
        <v>43435</v>
      </c>
      <c r="AV2749" s="9">
        <v>44798</v>
      </c>
      <c r="AW2749" s="11">
        <f t="shared" si="1250"/>
        <v>3.6575342465753424</v>
      </c>
      <c r="AX2749">
        <v>10</v>
      </c>
      <c r="AY2749" s="12">
        <v>0.05</v>
      </c>
      <c r="AZ2749">
        <f t="shared" si="1251"/>
        <v>9.5000000000000001E-2</v>
      </c>
      <c r="BA2749" s="13">
        <f t="shared" si="1252"/>
        <v>1174950</v>
      </c>
      <c r="BB2749" s="17" t="s">
        <v>2189</v>
      </c>
      <c r="BC2749">
        <f>MATCH(BB2749,MONTHLY_INDEX!$A:$A,0)</f>
        <v>798</v>
      </c>
      <c r="BD2749">
        <f>MATCH(AU2749,MONTHLY_INDEX!$1:$1,0)</f>
        <v>84</v>
      </c>
      <c r="BE2749">
        <f>INDEX(MONTHLY_INDEX!$1:$1048576,Final!BC2749,Final!BD2749)</f>
        <v>96</v>
      </c>
      <c r="BF2749">
        <f>MATCH($BF$1,MONTHLY_INDEX!$1:$1,0)</f>
        <v>127</v>
      </c>
      <c r="BG2749">
        <f>INDEX(MONTHLY_INDEX!$1:$1048576,Final!BC2749,Final!BF2749)</f>
        <v>95.3</v>
      </c>
      <c r="BH2749" s="23">
        <f t="shared" si="1270"/>
        <v>-7.2916666666666963E-3</v>
      </c>
      <c r="BI2749" s="14">
        <f t="shared" si="1271"/>
        <v>1166382.65625</v>
      </c>
      <c r="BJ2749" s="14">
        <f t="shared" si="1272"/>
        <v>405278.02843535959</v>
      </c>
      <c r="BK2749" s="15">
        <f t="shared" si="1253"/>
        <v>761104.62781464041</v>
      </c>
      <c r="BL2749" s="52">
        <v>0</v>
      </c>
      <c r="BM2749" s="15">
        <f t="shared" si="1273"/>
        <v>761104.62781464041</v>
      </c>
    </row>
    <row r="2750" spans="1:65">
      <c r="A2750" s="8">
        <v>2748</v>
      </c>
      <c r="B2750" s="1" t="s">
        <v>44</v>
      </c>
      <c r="C2750" s="1">
        <v>1500</v>
      </c>
      <c r="D2750" s="1" t="s">
        <v>60</v>
      </c>
      <c r="E2750" s="1">
        <v>150000108</v>
      </c>
      <c r="F2750" s="1" t="s">
        <v>60</v>
      </c>
      <c r="G2750" s="1" t="s">
        <v>100</v>
      </c>
      <c r="H2750" s="1">
        <v>12</v>
      </c>
      <c r="I2750" s="1" t="s">
        <v>219</v>
      </c>
      <c r="J2750" s="1" t="s">
        <v>49</v>
      </c>
      <c r="K2750" s="1">
        <v>17406001</v>
      </c>
      <c r="L2750" s="1" t="s">
        <v>50</v>
      </c>
      <c r="M2750" s="1" t="s">
        <v>51</v>
      </c>
      <c r="N2750" s="1" t="s">
        <v>64</v>
      </c>
      <c r="O2750" s="1" t="s">
        <v>65</v>
      </c>
      <c r="P2750" s="1" t="s">
        <v>66</v>
      </c>
      <c r="Q2750" s="1" t="s">
        <v>67</v>
      </c>
      <c r="R2750" s="1" t="s">
        <v>87</v>
      </c>
      <c r="S2750" s="1" t="s">
        <v>88</v>
      </c>
      <c r="T2750" s="2">
        <v>43463</v>
      </c>
      <c r="U2750" s="2">
        <v>43463</v>
      </c>
      <c r="V2750" s="1" t="s">
        <v>52</v>
      </c>
      <c r="W2750" s="3">
        <v>1</v>
      </c>
      <c r="X2750" s="1" t="s">
        <v>53</v>
      </c>
      <c r="Y2750" s="4">
        <v>582750</v>
      </c>
      <c r="Z2750" s="4">
        <v>-68138</v>
      </c>
      <c r="AA2750" s="4">
        <v>0</v>
      </c>
      <c r="AB2750" s="4">
        <v>0</v>
      </c>
      <c r="AC2750" s="4">
        <v>0</v>
      </c>
      <c r="AD2750" s="4">
        <v>582750</v>
      </c>
      <c r="AE2750" s="5">
        <v>1555</v>
      </c>
      <c r="AF2750" s="1" t="s">
        <v>70</v>
      </c>
      <c r="AG2750" s="1" t="s">
        <v>71</v>
      </c>
      <c r="AH2750" s="1" t="s">
        <v>89</v>
      </c>
      <c r="AI2750" s="1" t="s">
        <v>57</v>
      </c>
      <c r="AJ2750" s="5">
        <v>10950</v>
      </c>
      <c r="AK2750" s="4">
        <v>-6067</v>
      </c>
      <c r="AL2750" s="4">
        <v>0</v>
      </c>
      <c r="AM2750" s="4">
        <v>0</v>
      </c>
      <c r="AN2750" s="4">
        <v>0</v>
      </c>
      <c r="AO2750" s="4">
        <v>-74205</v>
      </c>
      <c r="AP2750" s="4">
        <v>-74205</v>
      </c>
      <c r="AQ2750" s="4">
        <v>0</v>
      </c>
      <c r="AR2750" s="4">
        <v>508545</v>
      </c>
      <c r="AS2750" s="1" t="s">
        <v>52</v>
      </c>
      <c r="AT2750" s="9">
        <f t="shared" si="1248"/>
        <v>43463</v>
      </c>
      <c r="AU2750" s="9">
        <f t="shared" si="1249"/>
        <v>43435</v>
      </c>
      <c r="AV2750" s="9">
        <v>44798</v>
      </c>
      <c r="AW2750" s="11">
        <f t="shared" si="1250"/>
        <v>3.6575342465753424</v>
      </c>
      <c r="AX2750">
        <v>10</v>
      </c>
      <c r="AY2750" s="12">
        <v>0.05</v>
      </c>
      <c r="AZ2750">
        <f t="shared" si="1251"/>
        <v>9.5000000000000001E-2</v>
      </c>
      <c r="BA2750" s="13">
        <f t="shared" si="1252"/>
        <v>582750</v>
      </c>
      <c r="BB2750" s="17" t="s">
        <v>1973</v>
      </c>
      <c r="BC2750">
        <f>MATCH(BB2750,MONTHLY_INDEX!$A:$A,0)</f>
        <v>690</v>
      </c>
      <c r="BD2750">
        <f>MATCH(AU2750,MONTHLY_INDEX!$1:$1,0)</f>
        <v>84</v>
      </c>
      <c r="BE2750">
        <f>INDEX(MONTHLY_INDEX!$1:$1048576,Final!BC2750,Final!BD2750)</f>
        <v>111.5</v>
      </c>
      <c r="BF2750">
        <f>MATCH($BF$1,MONTHLY_INDEX!$1:$1,0)</f>
        <v>127</v>
      </c>
      <c r="BG2750">
        <f>INDEX(MONTHLY_INDEX!$1:$1048576,Final!BC2750,Final!BF2750)</f>
        <v>145.69999999999999</v>
      </c>
      <c r="BH2750" s="23">
        <f t="shared" si="1270"/>
        <v>0.30672645739910304</v>
      </c>
      <c r="BI2750" s="14">
        <f t="shared" si="1271"/>
        <v>761494.84304932738</v>
      </c>
      <c r="BJ2750" s="14">
        <f t="shared" si="1272"/>
        <v>264593.37936912588</v>
      </c>
      <c r="BK2750" s="15">
        <f t="shared" si="1253"/>
        <v>496901.4636802015</v>
      </c>
      <c r="BL2750" s="52">
        <v>0</v>
      </c>
      <c r="BM2750" s="15">
        <f t="shared" si="1273"/>
        <v>496901.4636802015</v>
      </c>
    </row>
    <row r="2751" spans="1:65">
      <c r="A2751" s="8">
        <v>2749</v>
      </c>
      <c r="B2751" s="1" t="s">
        <v>44</v>
      </c>
      <c r="C2751" s="1">
        <v>1500</v>
      </c>
      <c r="D2751" s="1" t="s">
        <v>60</v>
      </c>
      <c r="E2751" s="1">
        <v>150000108</v>
      </c>
      <c r="F2751" s="1" t="s">
        <v>60</v>
      </c>
      <c r="G2751" s="1" t="s">
        <v>101</v>
      </c>
      <c r="H2751" s="1">
        <v>13</v>
      </c>
      <c r="I2751" s="1" t="s">
        <v>219</v>
      </c>
      <c r="J2751" s="1" t="s">
        <v>49</v>
      </c>
      <c r="K2751" s="1">
        <v>17406001</v>
      </c>
      <c r="L2751" s="1" t="s">
        <v>50</v>
      </c>
      <c r="M2751" s="1" t="s">
        <v>51</v>
      </c>
      <c r="N2751" s="1" t="s">
        <v>64</v>
      </c>
      <c r="O2751" s="1" t="s">
        <v>65</v>
      </c>
      <c r="P2751" s="1" t="s">
        <v>66</v>
      </c>
      <c r="Q2751" s="1" t="s">
        <v>67</v>
      </c>
      <c r="R2751" s="1" t="s">
        <v>87</v>
      </c>
      <c r="S2751" s="1" t="s">
        <v>88</v>
      </c>
      <c r="T2751" s="2">
        <v>43463</v>
      </c>
      <c r="U2751" s="2">
        <v>43463</v>
      </c>
      <c r="V2751" s="1" t="s">
        <v>52</v>
      </c>
      <c r="W2751" s="3">
        <v>1</v>
      </c>
      <c r="X2751" s="1" t="s">
        <v>53</v>
      </c>
      <c r="Y2751" s="4">
        <v>9976171</v>
      </c>
      <c r="Z2751" s="4">
        <v>-1166479</v>
      </c>
      <c r="AA2751" s="4">
        <v>0</v>
      </c>
      <c r="AB2751" s="4">
        <v>0</v>
      </c>
      <c r="AC2751" s="4">
        <v>0</v>
      </c>
      <c r="AD2751" s="4">
        <v>9976171</v>
      </c>
      <c r="AE2751" s="5">
        <v>1555</v>
      </c>
      <c r="AF2751" s="1" t="s">
        <v>70</v>
      </c>
      <c r="AG2751" s="1" t="s">
        <v>71</v>
      </c>
      <c r="AH2751" s="1" t="s">
        <v>89</v>
      </c>
      <c r="AI2751" s="1" t="s">
        <v>57</v>
      </c>
      <c r="AJ2751" s="5">
        <v>10950</v>
      </c>
      <c r="AK2751" s="4">
        <v>-103865</v>
      </c>
      <c r="AL2751" s="4">
        <v>0</v>
      </c>
      <c r="AM2751" s="4">
        <v>0</v>
      </c>
      <c r="AN2751" s="4">
        <v>0</v>
      </c>
      <c r="AO2751" s="4">
        <v>-1270344</v>
      </c>
      <c r="AP2751" s="4">
        <v>-1270344</v>
      </c>
      <c r="AQ2751" s="4">
        <v>0</v>
      </c>
      <c r="AR2751" s="4">
        <v>8705827</v>
      </c>
      <c r="AS2751" s="1" t="s">
        <v>52</v>
      </c>
      <c r="AT2751" s="9">
        <f t="shared" si="1248"/>
        <v>43463</v>
      </c>
      <c r="AU2751" s="9">
        <f t="shared" si="1249"/>
        <v>43435</v>
      </c>
      <c r="AV2751" s="9">
        <v>44798</v>
      </c>
      <c r="AW2751" s="11">
        <f t="shared" si="1250"/>
        <v>3.6575342465753424</v>
      </c>
      <c r="AX2751">
        <v>25</v>
      </c>
      <c r="AY2751" s="12">
        <v>0.05</v>
      </c>
      <c r="AZ2751">
        <f t="shared" si="1251"/>
        <v>3.7999999999999999E-2</v>
      </c>
      <c r="BA2751" s="13">
        <f t="shared" si="1252"/>
        <v>9976171</v>
      </c>
      <c r="BB2751" s="17" t="s">
        <v>2189</v>
      </c>
      <c r="BC2751">
        <f>MATCH(BB2751,MONTHLY_INDEX!$A:$A,0)</f>
        <v>798</v>
      </c>
      <c r="BD2751">
        <f>MATCH(AU2751,MONTHLY_INDEX!$1:$1,0)</f>
        <v>84</v>
      </c>
      <c r="BE2751">
        <f>INDEX(MONTHLY_INDEX!$1:$1048576,Final!BC2751,Final!BD2751)</f>
        <v>96</v>
      </c>
      <c r="BF2751">
        <f>MATCH($BF$1,MONTHLY_INDEX!$1:$1,0)</f>
        <v>127</v>
      </c>
      <c r="BG2751">
        <f>INDEX(MONTHLY_INDEX!$1:$1048576,Final!BC2751,Final!BF2751)</f>
        <v>95.3</v>
      </c>
      <c r="BH2751" s="23">
        <f t="shared" si="1270"/>
        <v>-7.2916666666666963E-3</v>
      </c>
      <c r="BI2751" s="14">
        <f t="shared" si="1271"/>
        <v>9903428.0864583328</v>
      </c>
      <c r="BJ2751" s="14">
        <f t="shared" si="1272"/>
        <v>1376440.8406192637</v>
      </c>
      <c r="BK2751" s="15">
        <f t="shared" si="1253"/>
        <v>8526987.2458390687</v>
      </c>
      <c r="BL2751" s="52">
        <v>0</v>
      </c>
      <c r="BM2751" s="15">
        <f t="shared" si="1273"/>
        <v>8526987.2458390687</v>
      </c>
    </row>
    <row r="2752" spans="1:65">
      <c r="A2752" s="8">
        <v>2750</v>
      </c>
      <c r="B2752" s="1" t="s">
        <v>44</v>
      </c>
      <c r="C2752" s="1">
        <v>1500</v>
      </c>
      <c r="D2752" s="1" t="s">
        <v>60</v>
      </c>
      <c r="E2752" s="1">
        <v>150000108</v>
      </c>
      <c r="F2752" s="1" t="s">
        <v>60</v>
      </c>
      <c r="G2752" s="1" t="s">
        <v>102</v>
      </c>
      <c r="H2752" s="1">
        <v>14</v>
      </c>
      <c r="I2752" s="1" t="s">
        <v>219</v>
      </c>
      <c r="J2752" s="1" t="s">
        <v>49</v>
      </c>
      <c r="K2752" s="1">
        <v>17406001</v>
      </c>
      <c r="L2752" s="1" t="s">
        <v>50</v>
      </c>
      <c r="M2752" s="1" t="s">
        <v>51</v>
      </c>
      <c r="N2752" s="1" t="s">
        <v>64</v>
      </c>
      <c r="O2752" s="1" t="s">
        <v>65</v>
      </c>
      <c r="P2752" s="1" t="s">
        <v>66</v>
      </c>
      <c r="Q2752" s="1" t="s">
        <v>67</v>
      </c>
      <c r="R2752" s="1" t="s">
        <v>87</v>
      </c>
      <c r="S2752" s="1" t="s">
        <v>88</v>
      </c>
      <c r="T2752" s="2">
        <v>43463</v>
      </c>
      <c r="U2752" s="2">
        <v>43463</v>
      </c>
      <c r="V2752" s="1" t="s">
        <v>52</v>
      </c>
      <c r="W2752" s="3">
        <v>1</v>
      </c>
      <c r="X2752" s="1" t="s">
        <v>53</v>
      </c>
      <c r="Y2752" s="4">
        <v>21103901</v>
      </c>
      <c r="Z2752" s="4">
        <v>-2467607</v>
      </c>
      <c r="AA2752" s="4">
        <v>0</v>
      </c>
      <c r="AB2752" s="4">
        <v>0</v>
      </c>
      <c r="AC2752" s="4">
        <v>0</v>
      </c>
      <c r="AD2752" s="4">
        <v>21103901</v>
      </c>
      <c r="AE2752" s="5">
        <v>1555</v>
      </c>
      <c r="AF2752" s="1" t="s">
        <v>70</v>
      </c>
      <c r="AG2752" s="1" t="s">
        <v>71</v>
      </c>
      <c r="AH2752" s="1" t="s">
        <v>89</v>
      </c>
      <c r="AI2752" s="1" t="s">
        <v>57</v>
      </c>
      <c r="AJ2752" s="5">
        <v>10950</v>
      </c>
      <c r="AK2752" s="4">
        <v>-219719</v>
      </c>
      <c r="AL2752" s="4">
        <v>0</v>
      </c>
      <c r="AM2752" s="4">
        <v>0</v>
      </c>
      <c r="AN2752" s="4">
        <v>0</v>
      </c>
      <c r="AO2752" s="4">
        <v>-2687326</v>
      </c>
      <c r="AP2752" s="4">
        <v>-2687326</v>
      </c>
      <c r="AQ2752" s="4">
        <v>0</v>
      </c>
      <c r="AR2752" s="4">
        <v>18416575</v>
      </c>
      <c r="AS2752" s="1" t="s">
        <v>52</v>
      </c>
      <c r="AT2752" s="9">
        <f t="shared" si="1248"/>
        <v>43463</v>
      </c>
      <c r="AU2752" s="9">
        <f t="shared" si="1249"/>
        <v>43435</v>
      </c>
      <c r="AV2752" s="9">
        <v>44798</v>
      </c>
      <c r="AW2752" s="11">
        <f t="shared" si="1250"/>
        <v>3.6575342465753424</v>
      </c>
      <c r="AX2752">
        <v>25</v>
      </c>
      <c r="AY2752" s="12">
        <v>0.05</v>
      </c>
      <c r="AZ2752">
        <f t="shared" si="1251"/>
        <v>3.7999999999999999E-2</v>
      </c>
      <c r="BA2752" s="13">
        <f t="shared" si="1252"/>
        <v>21103901</v>
      </c>
      <c r="BB2752" s="17" t="s">
        <v>2189</v>
      </c>
      <c r="BC2752">
        <f>MATCH(BB2752,MONTHLY_INDEX!$A:$A,0)</f>
        <v>798</v>
      </c>
      <c r="BD2752">
        <f>MATCH(AU2752,MONTHLY_INDEX!$1:$1,0)</f>
        <v>84</v>
      </c>
      <c r="BE2752">
        <f>INDEX(MONTHLY_INDEX!$1:$1048576,Final!BC2752,Final!BD2752)</f>
        <v>96</v>
      </c>
      <c r="BF2752">
        <f>MATCH($BF$1,MONTHLY_INDEX!$1:$1,0)</f>
        <v>127</v>
      </c>
      <c r="BG2752">
        <f>INDEX(MONTHLY_INDEX!$1:$1048576,Final!BC2752,Final!BF2752)</f>
        <v>95.3</v>
      </c>
      <c r="BH2752" s="23">
        <f t="shared" si="1270"/>
        <v>-7.2916666666666963E-3</v>
      </c>
      <c r="BI2752" s="14">
        <f t="shared" si="1271"/>
        <v>20950018.388541665</v>
      </c>
      <c r="BJ2752" s="14">
        <f t="shared" si="1272"/>
        <v>2911765.5694540236</v>
      </c>
      <c r="BK2752" s="15">
        <f t="shared" si="1253"/>
        <v>18038252.819087639</v>
      </c>
      <c r="BL2752" s="52">
        <v>0</v>
      </c>
      <c r="BM2752" s="15">
        <f t="shared" si="1273"/>
        <v>18038252.819087639</v>
      </c>
    </row>
    <row r="2753" spans="1:65">
      <c r="A2753" s="8">
        <v>2751</v>
      </c>
      <c r="B2753" s="1" t="s">
        <v>44</v>
      </c>
      <c r="C2753" s="1">
        <v>1500</v>
      </c>
      <c r="D2753" s="1" t="s">
        <v>60</v>
      </c>
      <c r="E2753" s="1">
        <v>150000108</v>
      </c>
      <c r="F2753" s="1" t="s">
        <v>60</v>
      </c>
      <c r="G2753" s="1" t="s">
        <v>103</v>
      </c>
      <c r="H2753" s="1">
        <v>15</v>
      </c>
      <c r="I2753" s="1" t="s">
        <v>219</v>
      </c>
      <c r="J2753" s="1" t="s">
        <v>49</v>
      </c>
      <c r="K2753" s="1">
        <v>17406001</v>
      </c>
      <c r="L2753" s="1" t="s">
        <v>50</v>
      </c>
      <c r="M2753" s="1" t="s">
        <v>51</v>
      </c>
      <c r="N2753" s="1" t="s">
        <v>64</v>
      </c>
      <c r="O2753" s="1" t="s">
        <v>65</v>
      </c>
      <c r="P2753" s="1" t="s">
        <v>66</v>
      </c>
      <c r="Q2753" s="1" t="s">
        <v>67</v>
      </c>
      <c r="R2753" s="1" t="s">
        <v>87</v>
      </c>
      <c r="S2753" s="1" t="s">
        <v>88</v>
      </c>
      <c r="T2753" s="2">
        <v>43463</v>
      </c>
      <c r="U2753" s="2">
        <v>43463</v>
      </c>
      <c r="V2753" s="1" t="s">
        <v>52</v>
      </c>
      <c r="W2753" s="3">
        <v>1</v>
      </c>
      <c r="X2753" s="1" t="s">
        <v>53</v>
      </c>
      <c r="Y2753" s="4">
        <v>580650</v>
      </c>
      <c r="Z2753" s="4">
        <v>-67893</v>
      </c>
      <c r="AA2753" s="4">
        <v>0</v>
      </c>
      <c r="AB2753" s="4">
        <v>0</v>
      </c>
      <c r="AC2753" s="4">
        <v>0</v>
      </c>
      <c r="AD2753" s="4">
        <v>580650</v>
      </c>
      <c r="AE2753" s="5">
        <v>1555</v>
      </c>
      <c r="AF2753" s="1" t="s">
        <v>70</v>
      </c>
      <c r="AG2753" s="1" t="s">
        <v>71</v>
      </c>
      <c r="AH2753" s="1" t="s">
        <v>89</v>
      </c>
      <c r="AI2753" s="1" t="s">
        <v>57</v>
      </c>
      <c r="AJ2753" s="5">
        <v>10950</v>
      </c>
      <c r="AK2753" s="4">
        <v>-6045</v>
      </c>
      <c r="AL2753" s="4">
        <v>0</v>
      </c>
      <c r="AM2753" s="4">
        <v>0</v>
      </c>
      <c r="AN2753" s="4">
        <v>0</v>
      </c>
      <c r="AO2753" s="4">
        <v>-73938</v>
      </c>
      <c r="AP2753" s="4">
        <v>-73938</v>
      </c>
      <c r="AQ2753" s="4">
        <v>0</v>
      </c>
      <c r="AR2753" s="4">
        <v>506712</v>
      </c>
      <c r="AS2753" s="1" t="s">
        <v>52</v>
      </c>
      <c r="AT2753" s="9">
        <f t="shared" si="1248"/>
        <v>43463</v>
      </c>
      <c r="AU2753" s="9">
        <f t="shared" si="1249"/>
        <v>43435</v>
      </c>
      <c r="AV2753" s="9">
        <v>44798</v>
      </c>
      <c r="AW2753" s="11">
        <f t="shared" si="1250"/>
        <v>3.6575342465753424</v>
      </c>
      <c r="AX2753">
        <v>10</v>
      </c>
      <c r="AY2753" s="12">
        <v>0.05</v>
      </c>
      <c r="AZ2753">
        <f t="shared" si="1251"/>
        <v>9.5000000000000001E-2</v>
      </c>
      <c r="BA2753" s="13">
        <f t="shared" si="1252"/>
        <v>580650</v>
      </c>
      <c r="BB2753" s="17" t="s">
        <v>1941</v>
      </c>
      <c r="BC2753">
        <f>MATCH(BB2753,MONTHLY_INDEX!$A:$A,0)</f>
        <v>674</v>
      </c>
      <c r="BD2753">
        <f>MATCH(AU2753,MONTHLY_INDEX!$1:$1,0)</f>
        <v>84</v>
      </c>
      <c r="BE2753">
        <f>INDEX(MONTHLY_INDEX!$1:$1048576,Final!BC2753,Final!BD2753)</f>
        <v>106.1</v>
      </c>
      <c r="BF2753">
        <f>MATCH($BF$1,MONTHLY_INDEX!$1:$1,0)</f>
        <v>127</v>
      </c>
      <c r="BG2753">
        <f>INDEX(MONTHLY_INDEX!$1:$1048576,Final!BC2753,Final!BF2753)</f>
        <v>122.8</v>
      </c>
      <c r="BH2753" s="23">
        <f t="shared" si="1270"/>
        <v>0.15739868049010372</v>
      </c>
      <c r="BI2753" s="14">
        <f t="shared" si="1271"/>
        <v>672043.54382657877</v>
      </c>
      <c r="BJ2753" s="14">
        <f t="shared" si="1272"/>
        <v>233512.11628987905</v>
      </c>
      <c r="BK2753" s="15">
        <f t="shared" si="1253"/>
        <v>438531.42753669969</v>
      </c>
      <c r="BL2753" s="52">
        <v>0</v>
      </c>
      <c r="BM2753" s="15">
        <f t="shared" si="1273"/>
        <v>438531.42753669969</v>
      </c>
    </row>
    <row r="2754" spans="1:65">
      <c r="A2754" s="8">
        <v>2752</v>
      </c>
      <c r="B2754" s="1" t="s">
        <v>44</v>
      </c>
      <c r="C2754" s="1">
        <v>1500</v>
      </c>
      <c r="D2754" s="1" t="s">
        <v>60</v>
      </c>
      <c r="E2754" s="1">
        <v>150000108</v>
      </c>
      <c r="F2754" s="1" t="s">
        <v>60</v>
      </c>
      <c r="G2754" s="1" t="s">
        <v>104</v>
      </c>
      <c r="H2754" s="1">
        <v>16</v>
      </c>
      <c r="I2754" s="1" t="s">
        <v>219</v>
      </c>
      <c r="J2754" s="1" t="s">
        <v>49</v>
      </c>
      <c r="K2754" s="1">
        <v>17406001</v>
      </c>
      <c r="L2754" s="1" t="s">
        <v>50</v>
      </c>
      <c r="M2754" s="1" t="s">
        <v>51</v>
      </c>
      <c r="N2754" s="1" t="s">
        <v>64</v>
      </c>
      <c r="O2754" s="1" t="s">
        <v>65</v>
      </c>
      <c r="P2754" s="1" t="s">
        <v>66</v>
      </c>
      <c r="Q2754" s="1" t="s">
        <v>67</v>
      </c>
      <c r="R2754" s="1" t="s">
        <v>87</v>
      </c>
      <c r="S2754" s="1" t="s">
        <v>88</v>
      </c>
      <c r="T2754" s="2">
        <v>43463</v>
      </c>
      <c r="U2754" s="2">
        <v>43463</v>
      </c>
      <c r="V2754" s="1" t="s">
        <v>52</v>
      </c>
      <c r="W2754" s="3">
        <v>1</v>
      </c>
      <c r="X2754" s="1" t="s">
        <v>53</v>
      </c>
      <c r="Y2754" s="4">
        <v>175035</v>
      </c>
      <c r="Z2754" s="4">
        <v>-20465</v>
      </c>
      <c r="AA2754" s="4">
        <v>0</v>
      </c>
      <c r="AB2754" s="4">
        <v>0</v>
      </c>
      <c r="AC2754" s="4">
        <v>0</v>
      </c>
      <c r="AD2754" s="4">
        <v>175035</v>
      </c>
      <c r="AE2754" s="5">
        <v>1555</v>
      </c>
      <c r="AF2754" s="1" t="s">
        <v>70</v>
      </c>
      <c r="AG2754" s="1" t="s">
        <v>71</v>
      </c>
      <c r="AH2754" s="1" t="s">
        <v>89</v>
      </c>
      <c r="AI2754" s="1" t="s">
        <v>57</v>
      </c>
      <c r="AJ2754" s="5">
        <v>10950</v>
      </c>
      <c r="AK2754" s="4">
        <v>-1822</v>
      </c>
      <c r="AL2754" s="4">
        <v>0</v>
      </c>
      <c r="AM2754" s="4">
        <v>0</v>
      </c>
      <c r="AN2754" s="4">
        <v>0</v>
      </c>
      <c r="AO2754" s="4">
        <v>-22287</v>
      </c>
      <c r="AP2754" s="4">
        <v>-22287</v>
      </c>
      <c r="AQ2754" s="4">
        <v>0</v>
      </c>
      <c r="AR2754" s="4">
        <v>152748</v>
      </c>
      <c r="AS2754" s="1" t="s">
        <v>52</v>
      </c>
      <c r="AT2754" s="9">
        <f t="shared" si="1248"/>
        <v>43463</v>
      </c>
      <c r="AU2754" s="9">
        <f t="shared" si="1249"/>
        <v>43435</v>
      </c>
      <c r="AV2754" s="9">
        <v>44798</v>
      </c>
      <c r="AW2754" s="11">
        <f t="shared" si="1250"/>
        <v>3.6575342465753424</v>
      </c>
      <c r="AX2754">
        <v>10</v>
      </c>
      <c r="AY2754" s="12">
        <v>0.05</v>
      </c>
      <c r="AZ2754">
        <f t="shared" si="1251"/>
        <v>9.5000000000000001E-2</v>
      </c>
      <c r="BA2754" s="13">
        <f t="shared" si="1252"/>
        <v>175035</v>
      </c>
      <c r="BB2754" s="17" t="s">
        <v>1877</v>
      </c>
      <c r="BC2754">
        <f>MATCH(BB2754,MONTHLY_INDEX!$A:$A,0)</f>
        <v>642</v>
      </c>
      <c r="BD2754">
        <f>MATCH(AU2754,MONTHLY_INDEX!$1:$1,0)</f>
        <v>84</v>
      </c>
      <c r="BE2754">
        <f>INDEX(MONTHLY_INDEX!$1:$1048576,Final!BC2754,Final!BD2754)</f>
        <v>79.3</v>
      </c>
      <c r="BF2754">
        <f>MATCH($BF$1,MONTHLY_INDEX!$1:$1,0)</f>
        <v>127</v>
      </c>
      <c r="BG2754">
        <f>INDEX(MONTHLY_INDEX!$1:$1048576,Final!BC2754,Final!BF2754)</f>
        <v>94</v>
      </c>
      <c r="BH2754" s="23">
        <f t="shared" si="1270"/>
        <v>0.18537200504413623</v>
      </c>
      <c r="BI2754" s="14">
        <f t="shared" si="1271"/>
        <v>207481.5889029004</v>
      </c>
      <c r="BJ2754" s="14">
        <f t="shared" si="1272"/>
        <v>72092.746609891343</v>
      </c>
      <c r="BK2754" s="15">
        <f t="shared" si="1253"/>
        <v>135388.84229300905</v>
      </c>
      <c r="BL2754" s="52">
        <v>0</v>
      </c>
      <c r="BM2754" s="15">
        <f t="shared" si="1273"/>
        <v>135388.84229300905</v>
      </c>
    </row>
    <row r="2755" spans="1:65">
      <c r="A2755" s="8">
        <v>2753</v>
      </c>
      <c r="B2755" s="1" t="s">
        <v>44</v>
      </c>
      <c r="C2755" s="1">
        <v>1500</v>
      </c>
      <c r="D2755" s="1" t="s">
        <v>60</v>
      </c>
      <c r="E2755" s="1">
        <v>150000108</v>
      </c>
      <c r="F2755" s="1" t="s">
        <v>60</v>
      </c>
      <c r="G2755" s="1" t="s">
        <v>105</v>
      </c>
      <c r="H2755" s="1">
        <v>17</v>
      </c>
      <c r="I2755" s="1" t="s">
        <v>219</v>
      </c>
      <c r="J2755" s="1" t="s">
        <v>49</v>
      </c>
      <c r="K2755" s="1">
        <v>17406001</v>
      </c>
      <c r="L2755" s="1" t="s">
        <v>50</v>
      </c>
      <c r="M2755" s="1" t="s">
        <v>51</v>
      </c>
      <c r="N2755" s="1" t="s">
        <v>64</v>
      </c>
      <c r="O2755" s="1" t="s">
        <v>65</v>
      </c>
      <c r="P2755" s="1" t="s">
        <v>66</v>
      </c>
      <c r="Q2755" s="1" t="s">
        <v>67</v>
      </c>
      <c r="R2755" s="1" t="s">
        <v>87</v>
      </c>
      <c r="S2755" s="1" t="s">
        <v>88</v>
      </c>
      <c r="T2755" s="2">
        <v>43463</v>
      </c>
      <c r="U2755" s="2">
        <v>43463</v>
      </c>
      <c r="V2755" s="1" t="s">
        <v>52</v>
      </c>
      <c r="W2755" s="3">
        <v>1</v>
      </c>
      <c r="X2755" s="1" t="s">
        <v>53</v>
      </c>
      <c r="Y2755" s="4">
        <v>132796</v>
      </c>
      <c r="Z2755" s="4">
        <v>-15525</v>
      </c>
      <c r="AA2755" s="4">
        <v>0</v>
      </c>
      <c r="AB2755" s="4">
        <v>0</v>
      </c>
      <c r="AC2755" s="4">
        <v>0</v>
      </c>
      <c r="AD2755" s="4">
        <v>132796</v>
      </c>
      <c r="AE2755" s="5">
        <v>1555</v>
      </c>
      <c r="AF2755" s="1" t="s">
        <v>70</v>
      </c>
      <c r="AG2755" s="1" t="s">
        <v>71</v>
      </c>
      <c r="AH2755" s="1" t="s">
        <v>89</v>
      </c>
      <c r="AI2755" s="1" t="s">
        <v>57</v>
      </c>
      <c r="AJ2755" s="5">
        <v>10950</v>
      </c>
      <c r="AK2755" s="4">
        <v>-1383</v>
      </c>
      <c r="AL2755" s="4">
        <v>0</v>
      </c>
      <c r="AM2755" s="4">
        <v>0</v>
      </c>
      <c r="AN2755" s="4">
        <v>0</v>
      </c>
      <c r="AO2755" s="4">
        <v>-16908</v>
      </c>
      <c r="AP2755" s="4">
        <v>-16908</v>
      </c>
      <c r="AQ2755" s="4">
        <v>0</v>
      </c>
      <c r="AR2755" s="4">
        <v>115888</v>
      </c>
      <c r="AS2755" s="1" t="s">
        <v>52</v>
      </c>
      <c r="AT2755" s="9">
        <f t="shared" si="1248"/>
        <v>43463</v>
      </c>
      <c r="AU2755" s="9">
        <f t="shared" si="1249"/>
        <v>43435</v>
      </c>
      <c r="AV2755" s="9">
        <v>44798</v>
      </c>
      <c r="AW2755" s="11">
        <f t="shared" si="1250"/>
        <v>3.6575342465753424</v>
      </c>
      <c r="AX2755">
        <v>10</v>
      </c>
      <c r="AY2755" s="12">
        <v>0.05</v>
      </c>
      <c r="AZ2755">
        <f t="shared" si="1251"/>
        <v>9.5000000000000001E-2</v>
      </c>
      <c r="BA2755" s="13">
        <f t="shared" si="1252"/>
        <v>132796</v>
      </c>
      <c r="BB2755" s="17" t="s">
        <v>2189</v>
      </c>
      <c r="BC2755">
        <f>MATCH(BB2755,MONTHLY_INDEX!$A:$A,0)</f>
        <v>798</v>
      </c>
      <c r="BD2755">
        <f>MATCH(AU2755,MONTHLY_INDEX!$1:$1,0)</f>
        <v>84</v>
      </c>
      <c r="BE2755">
        <f>INDEX(MONTHLY_INDEX!$1:$1048576,Final!BC2755,Final!BD2755)</f>
        <v>96</v>
      </c>
      <c r="BF2755">
        <f>MATCH($BF$1,MONTHLY_INDEX!$1:$1,0)</f>
        <v>127</v>
      </c>
      <c r="BG2755">
        <f>INDEX(MONTHLY_INDEX!$1:$1048576,Final!BC2755,Final!BF2755)</f>
        <v>95.3</v>
      </c>
      <c r="BH2755" s="23">
        <f t="shared" si="1270"/>
        <v>-7.2916666666666963E-3</v>
      </c>
      <c r="BI2755" s="14">
        <f t="shared" si="1271"/>
        <v>131827.69583333333</v>
      </c>
      <c r="BJ2755" s="14">
        <f t="shared" si="1272"/>
        <v>45805.609654965752</v>
      </c>
      <c r="BK2755" s="15">
        <f t="shared" si="1253"/>
        <v>86022.086178367579</v>
      </c>
      <c r="BL2755" s="52">
        <v>0</v>
      </c>
      <c r="BM2755" s="15">
        <f t="shared" si="1273"/>
        <v>86022.086178367579</v>
      </c>
    </row>
    <row r="2756" spans="1:65">
      <c r="A2756" s="8">
        <v>2754</v>
      </c>
      <c r="B2756" s="1" t="s">
        <v>44</v>
      </c>
      <c r="C2756" s="1">
        <v>1500</v>
      </c>
      <c r="D2756" s="1" t="s">
        <v>60</v>
      </c>
      <c r="E2756" s="1">
        <v>150000108</v>
      </c>
      <c r="F2756" s="1" t="s">
        <v>60</v>
      </c>
      <c r="G2756" s="1" t="s">
        <v>106</v>
      </c>
      <c r="H2756" s="1">
        <v>18</v>
      </c>
      <c r="I2756" s="1" t="s">
        <v>219</v>
      </c>
      <c r="J2756" s="1" t="s">
        <v>49</v>
      </c>
      <c r="K2756" s="1">
        <v>17406001</v>
      </c>
      <c r="L2756" s="1" t="s">
        <v>50</v>
      </c>
      <c r="M2756" s="1" t="s">
        <v>51</v>
      </c>
      <c r="N2756" s="1" t="s">
        <v>64</v>
      </c>
      <c r="O2756" s="1" t="s">
        <v>65</v>
      </c>
      <c r="P2756" s="1" t="s">
        <v>66</v>
      </c>
      <c r="Q2756" s="1" t="s">
        <v>67</v>
      </c>
      <c r="R2756" s="1" t="s">
        <v>87</v>
      </c>
      <c r="S2756" s="1" t="s">
        <v>88</v>
      </c>
      <c r="T2756" s="2">
        <v>43463</v>
      </c>
      <c r="U2756" s="2">
        <v>43463</v>
      </c>
      <c r="V2756" s="1" t="s">
        <v>52</v>
      </c>
      <c r="W2756" s="3">
        <v>1</v>
      </c>
      <c r="X2756" s="1" t="s">
        <v>53</v>
      </c>
      <c r="Y2756" s="4">
        <v>469552</v>
      </c>
      <c r="Z2756" s="4">
        <v>-54903</v>
      </c>
      <c r="AA2756" s="4">
        <v>0</v>
      </c>
      <c r="AB2756" s="4">
        <v>0</v>
      </c>
      <c r="AC2756" s="4">
        <v>0</v>
      </c>
      <c r="AD2756" s="4">
        <v>469552</v>
      </c>
      <c r="AE2756" s="5">
        <v>1555</v>
      </c>
      <c r="AF2756" s="1" t="s">
        <v>70</v>
      </c>
      <c r="AG2756" s="1" t="s">
        <v>71</v>
      </c>
      <c r="AH2756" s="1" t="s">
        <v>89</v>
      </c>
      <c r="AI2756" s="1" t="s">
        <v>57</v>
      </c>
      <c r="AJ2756" s="5">
        <v>10950</v>
      </c>
      <c r="AK2756" s="4">
        <v>-4889</v>
      </c>
      <c r="AL2756" s="4">
        <v>0</v>
      </c>
      <c r="AM2756" s="4">
        <v>0</v>
      </c>
      <c r="AN2756" s="4">
        <v>0</v>
      </c>
      <c r="AO2756" s="4">
        <v>-59792</v>
      </c>
      <c r="AP2756" s="4">
        <v>-59792</v>
      </c>
      <c r="AQ2756" s="4">
        <v>0</v>
      </c>
      <c r="AR2756" s="4">
        <v>409760</v>
      </c>
      <c r="AS2756" s="1" t="s">
        <v>52</v>
      </c>
      <c r="AT2756" s="9">
        <f t="shared" ref="AT2756:AT2819" si="1274">T2756</f>
        <v>43463</v>
      </c>
      <c r="AU2756" s="9">
        <f t="shared" ref="AU2756:AU2819" si="1275">DATE(YEAR(AT2756),MONTH(AT2756),DAY(1))</f>
        <v>43435</v>
      </c>
      <c r="AV2756" s="9">
        <v>44798</v>
      </c>
      <c r="AW2756" s="11">
        <f t="shared" ref="AW2756:AW2819" si="1276">(AV2756-AT2756)/365</f>
        <v>3.6575342465753424</v>
      </c>
      <c r="AX2756">
        <v>10</v>
      </c>
      <c r="AY2756" s="12">
        <v>0.05</v>
      </c>
      <c r="AZ2756">
        <f t="shared" ref="AZ2756:AZ2819" si="1277">(1-AY2756)/AX2756</f>
        <v>9.5000000000000001E-2</v>
      </c>
      <c r="BA2756" s="13">
        <f t="shared" ref="BA2756:BA2819" si="1278">Y2756</f>
        <v>469552</v>
      </c>
      <c r="BB2756" s="17" t="s">
        <v>1871</v>
      </c>
      <c r="BC2756">
        <f>MATCH(BB2756,MONTHLY_INDEX!$A:$A,0)</f>
        <v>639</v>
      </c>
      <c r="BD2756">
        <f>MATCH(AU2756,MONTHLY_INDEX!$1:$1,0)</f>
        <v>84</v>
      </c>
      <c r="BE2756">
        <f>INDEX(MONTHLY_INDEX!$1:$1048576,Final!BC2756,Final!BD2756)</f>
        <v>111.6</v>
      </c>
      <c r="BF2756">
        <f>MATCH($BF$1,MONTHLY_INDEX!$1:$1,0)</f>
        <v>127</v>
      </c>
      <c r="BG2756">
        <f>INDEX(MONTHLY_INDEX!$1:$1048576,Final!BC2756,Final!BF2756)</f>
        <v>116.2</v>
      </c>
      <c r="BH2756" s="23">
        <f t="shared" si="1270"/>
        <v>4.1218637992831618E-2</v>
      </c>
      <c r="BI2756" s="14">
        <f t="shared" si="1271"/>
        <v>488906.29390681011</v>
      </c>
      <c r="BJ2756" s="14">
        <f t="shared" si="1272"/>
        <v>169878.19376638683</v>
      </c>
      <c r="BK2756" s="15">
        <f t="shared" ref="BK2756:BK2814" si="1279">MAX(BI2756-BJ2756,0)</f>
        <v>319028.10014042328</v>
      </c>
      <c r="BL2756" s="52">
        <v>0</v>
      </c>
      <c r="BM2756" s="15">
        <f t="shared" si="1273"/>
        <v>319028.10014042328</v>
      </c>
    </row>
    <row r="2757" spans="1:65">
      <c r="A2757" s="8">
        <v>2755</v>
      </c>
      <c r="B2757" s="1" t="s">
        <v>44</v>
      </c>
      <c r="C2757" s="1">
        <v>1500</v>
      </c>
      <c r="D2757" s="1" t="s">
        <v>60</v>
      </c>
      <c r="E2757" s="1">
        <v>150000108</v>
      </c>
      <c r="F2757" s="1" t="s">
        <v>60</v>
      </c>
      <c r="G2757" s="1" t="s">
        <v>107</v>
      </c>
      <c r="H2757" s="1">
        <v>19</v>
      </c>
      <c r="I2757" s="1" t="s">
        <v>219</v>
      </c>
      <c r="J2757" s="1" t="s">
        <v>49</v>
      </c>
      <c r="K2757" s="1">
        <v>17406001</v>
      </c>
      <c r="L2757" s="1" t="s">
        <v>50</v>
      </c>
      <c r="M2757" s="1" t="s">
        <v>51</v>
      </c>
      <c r="N2757" s="1" t="s">
        <v>64</v>
      </c>
      <c r="O2757" s="1" t="s">
        <v>65</v>
      </c>
      <c r="P2757" s="1" t="s">
        <v>66</v>
      </c>
      <c r="Q2757" s="1" t="s">
        <v>67</v>
      </c>
      <c r="R2757" s="1" t="s">
        <v>87</v>
      </c>
      <c r="S2757" s="1" t="s">
        <v>88</v>
      </c>
      <c r="T2757" s="2">
        <v>43463</v>
      </c>
      <c r="U2757" s="2">
        <v>43463</v>
      </c>
      <c r="V2757" s="1" t="s">
        <v>52</v>
      </c>
      <c r="W2757" s="3">
        <v>1</v>
      </c>
      <c r="X2757" s="1" t="s">
        <v>53</v>
      </c>
      <c r="Y2757" s="4">
        <v>6861326</v>
      </c>
      <c r="Z2757" s="4">
        <v>-802271</v>
      </c>
      <c r="AA2757" s="4">
        <v>0</v>
      </c>
      <c r="AB2757" s="4">
        <v>0</v>
      </c>
      <c r="AC2757" s="4">
        <v>0</v>
      </c>
      <c r="AD2757" s="4">
        <v>6861326</v>
      </c>
      <c r="AE2757" s="5">
        <v>1555</v>
      </c>
      <c r="AF2757" s="1" t="s">
        <v>70</v>
      </c>
      <c r="AG2757" s="1" t="s">
        <v>71</v>
      </c>
      <c r="AH2757" s="1" t="s">
        <v>89</v>
      </c>
      <c r="AI2757" s="1" t="s">
        <v>57</v>
      </c>
      <c r="AJ2757" s="5">
        <v>10950</v>
      </c>
      <c r="AK2757" s="4">
        <v>-71435</v>
      </c>
      <c r="AL2757" s="4">
        <v>0</v>
      </c>
      <c r="AM2757" s="4">
        <v>0</v>
      </c>
      <c r="AN2757" s="4">
        <v>0</v>
      </c>
      <c r="AO2757" s="4">
        <v>-873706</v>
      </c>
      <c r="AP2757" s="4">
        <v>-873706</v>
      </c>
      <c r="AQ2757" s="4">
        <v>0</v>
      </c>
      <c r="AR2757" s="4">
        <v>5987620</v>
      </c>
      <c r="AS2757" s="1" t="s">
        <v>52</v>
      </c>
      <c r="AT2757" s="9">
        <f t="shared" si="1274"/>
        <v>43463</v>
      </c>
      <c r="AU2757" s="9">
        <f t="shared" si="1275"/>
        <v>43435</v>
      </c>
      <c r="AV2757" s="9">
        <v>44798</v>
      </c>
      <c r="AW2757" s="11">
        <f t="shared" si="1276"/>
        <v>3.6575342465753424</v>
      </c>
      <c r="AX2757">
        <v>10</v>
      </c>
      <c r="AY2757" s="12">
        <v>0.05</v>
      </c>
      <c r="AZ2757">
        <f t="shared" si="1277"/>
        <v>9.5000000000000001E-2</v>
      </c>
      <c r="BA2757" s="13">
        <f t="shared" si="1278"/>
        <v>6861326</v>
      </c>
      <c r="BI2757" s="14">
        <f t="shared" ref="BI2757:BI2759" si="1280">AR2757</f>
        <v>5987620</v>
      </c>
      <c r="BJ2757" s="14">
        <v>0</v>
      </c>
      <c r="BK2757" s="14">
        <f t="shared" ref="BK2757:BK2759" si="1281">AR2757</f>
        <v>5987620</v>
      </c>
      <c r="BL2757" s="52">
        <v>0</v>
      </c>
      <c r="BM2757" s="15">
        <f t="shared" ref="BM2757:BM2759" si="1282">AR2757</f>
        <v>5987620</v>
      </c>
    </row>
    <row r="2758" spans="1:65">
      <c r="A2758" s="8">
        <v>2756</v>
      </c>
      <c r="B2758" s="1" t="s">
        <v>44</v>
      </c>
      <c r="C2758" s="1">
        <v>1500</v>
      </c>
      <c r="D2758" s="1" t="s">
        <v>60</v>
      </c>
      <c r="E2758" s="1">
        <v>150000108</v>
      </c>
      <c r="F2758" s="1" t="s">
        <v>60</v>
      </c>
      <c r="G2758" s="1" t="s">
        <v>108</v>
      </c>
      <c r="H2758" s="1">
        <v>20</v>
      </c>
      <c r="I2758" s="1" t="s">
        <v>219</v>
      </c>
      <c r="J2758" s="1" t="s">
        <v>49</v>
      </c>
      <c r="K2758" s="1">
        <v>17406001</v>
      </c>
      <c r="L2758" s="1" t="s">
        <v>50</v>
      </c>
      <c r="M2758" s="1" t="s">
        <v>51</v>
      </c>
      <c r="N2758" s="1" t="s">
        <v>64</v>
      </c>
      <c r="O2758" s="1" t="s">
        <v>65</v>
      </c>
      <c r="P2758" s="1" t="s">
        <v>66</v>
      </c>
      <c r="Q2758" s="1" t="s">
        <v>67</v>
      </c>
      <c r="R2758" s="1" t="s">
        <v>87</v>
      </c>
      <c r="S2758" s="1" t="s">
        <v>88</v>
      </c>
      <c r="T2758" s="2">
        <v>43463</v>
      </c>
      <c r="U2758" s="2">
        <v>43463</v>
      </c>
      <c r="V2758" s="1" t="s">
        <v>52</v>
      </c>
      <c r="W2758" s="3">
        <v>1</v>
      </c>
      <c r="X2758" s="1" t="s">
        <v>53</v>
      </c>
      <c r="Y2758" s="4">
        <v>5552065</v>
      </c>
      <c r="Z2758" s="4">
        <v>-649185</v>
      </c>
      <c r="AA2758" s="4">
        <v>0</v>
      </c>
      <c r="AB2758" s="4">
        <v>0</v>
      </c>
      <c r="AC2758" s="4">
        <v>0</v>
      </c>
      <c r="AD2758" s="4">
        <v>5552065</v>
      </c>
      <c r="AE2758" s="5">
        <v>1555</v>
      </c>
      <c r="AF2758" s="1" t="s">
        <v>70</v>
      </c>
      <c r="AG2758" s="1" t="s">
        <v>71</v>
      </c>
      <c r="AH2758" s="1" t="s">
        <v>89</v>
      </c>
      <c r="AI2758" s="1" t="s">
        <v>57</v>
      </c>
      <c r="AJ2758" s="5">
        <v>10950</v>
      </c>
      <c r="AK2758" s="4">
        <v>-57804</v>
      </c>
      <c r="AL2758" s="4">
        <v>0</v>
      </c>
      <c r="AM2758" s="4">
        <v>0</v>
      </c>
      <c r="AN2758" s="4">
        <v>0</v>
      </c>
      <c r="AO2758" s="4">
        <v>-706989</v>
      </c>
      <c r="AP2758" s="4">
        <v>-706989</v>
      </c>
      <c r="AQ2758" s="4">
        <v>0</v>
      </c>
      <c r="AR2758" s="4">
        <v>4845076</v>
      </c>
      <c r="AS2758" s="1" t="s">
        <v>52</v>
      </c>
      <c r="AT2758" s="9">
        <f t="shared" si="1274"/>
        <v>43463</v>
      </c>
      <c r="AU2758" s="9">
        <f t="shared" si="1275"/>
        <v>43435</v>
      </c>
      <c r="AV2758" s="9">
        <v>44798</v>
      </c>
      <c r="AW2758" s="11">
        <f t="shared" si="1276"/>
        <v>3.6575342465753424</v>
      </c>
      <c r="AX2758">
        <v>10</v>
      </c>
      <c r="AY2758" s="12">
        <v>0.05</v>
      </c>
      <c r="AZ2758">
        <f t="shared" si="1277"/>
        <v>9.5000000000000001E-2</v>
      </c>
      <c r="BA2758" s="13">
        <f t="shared" si="1278"/>
        <v>5552065</v>
      </c>
      <c r="BI2758" s="14">
        <f t="shared" si="1280"/>
        <v>4845076</v>
      </c>
      <c r="BJ2758" s="14">
        <v>0</v>
      </c>
      <c r="BK2758" s="14">
        <f t="shared" si="1281"/>
        <v>4845076</v>
      </c>
      <c r="BL2758" s="52">
        <v>0</v>
      </c>
      <c r="BM2758" s="15">
        <f t="shared" si="1282"/>
        <v>4845076</v>
      </c>
    </row>
    <row r="2759" spans="1:65">
      <c r="A2759" s="8">
        <v>2757</v>
      </c>
      <c r="B2759" s="1" t="s">
        <v>44</v>
      </c>
      <c r="C2759" s="1">
        <v>1500</v>
      </c>
      <c r="D2759" s="1" t="s">
        <v>60</v>
      </c>
      <c r="E2759" s="1">
        <v>150000108</v>
      </c>
      <c r="F2759" s="1" t="s">
        <v>60</v>
      </c>
      <c r="G2759" s="1" t="s">
        <v>109</v>
      </c>
      <c r="H2759" s="1">
        <v>21</v>
      </c>
      <c r="I2759" s="1" t="s">
        <v>219</v>
      </c>
      <c r="J2759" s="1" t="s">
        <v>49</v>
      </c>
      <c r="K2759" s="1">
        <v>17406001</v>
      </c>
      <c r="L2759" s="1" t="s">
        <v>50</v>
      </c>
      <c r="M2759" s="1" t="s">
        <v>51</v>
      </c>
      <c r="N2759" s="1" t="s">
        <v>64</v>
      </c>
      <c r="O2759" s="1" t="s">
        <v>65</v>
      </c>
      <c r="P2759" s="1" t="s">
        <v>66</v>
      </c>
      <c r="Q2759" s="1" t="s">
        <v>67</v>
      </c>
      <c r="R2759" s="1" t="s">
        <v>87</v>
      </c>
      <c r="S2759" s="1" t="s">
        <v>88</v>
      </c>
      <c r="T2759" s="2">
        <v>43463</v>
      </c>
      <c r="U2759" s="2">
        <v>43463</v>
      </c>
      <c r="V2759" s="1" t="s">
        <v>52</v>
      </c>
      <c r="W2759" s="3">
        <v>1</v>
      </c>
      <c r="X2759" s="1" t="s">
        <v>53</v>
      </c>
      <c r="Y2759" s="4">
        <v>1950695</v>
      </c>
      <c r="Z2759" s="4">
        <v>-228806</v>
      </c>
      <c r="AA2759" s="4">
        <v>0</v>
      </c>
      <c r="AB2759" s="4">
        <v>0</v>
      </c>
      <c r="AC2759" s="4">
        <v>0</v>
      </c>
      <c r="AD2759" s="4">
        <v>1950695</v>
      </c>
      <c r="AE2759" s="5">
        <v>1555</v>
      </c>
      <c r="AF2759" s="1" t="s">
        <v>70</v>
      </c>
      <c r="AG2759" s="1" t="s">
        <v>71</v>
      </c>
      <c r="AH2759" s="1" t="s">
        <v>89</v>
      </c>
      <c r="AI2759" s="1" t="s">
        <v>57</v>
      </c>
      <c r="AJ2759" s="5">
        <v>10950</v>
      </c>
      <c r="AK2759" s="4">
        <v>-20300</v>
      </c>
      <c r="AL2759" s="4">
        <v>0</v>
      </c>
      <c r="AM2759" s="4">
        <v>0</v>
      </c>
      <c r="AN2759" s="4">
        <v>0</v>
      </c>
      <c r="AO2759" s="4">
        <v>-249106</v>
      </c>
      <c r="AP2759" s="4">
        <v>-249106</v>
      </c>
      <c r="AQ2759" s="4">
        <v>0</v>
      </c>
      <c r="AR2759" s="4">
        <v>1701589</v>
      </c>
      <c r="AS2759" s="1" t="s">
        <v>52</v>
      </c>
      <c r="AT2759" s="9">
        <f t="shared" si="1274"/>
        <v>43463</v>
      </c>
      <c r="AU2759" s="9">
        <f t="shared" si="1275"/>
        <v>43435</v>
      </c>
      <c r="AV2759" s="9">
        <v>44798</v>
      </c>
      <c r="AW2759" s="11">
        <f t="shared" si="1276"/>
        <v>3.6575342465753424</v>
      </c>
      <c r="AX2759">
        <v>10</v>
      </c>
      <c r="AY2759" s="12">
        <v>0.05</v>
      </c>
      <c r="AZ2759">
        <f t="shared" si="1277"/>
        <v>9.5000000000000001E-2</v>
      </c>
      <c r="BA2759" s="13">
        <f t="shared" si="1278"/>
        <v>1950695</v>
      </c>
      <c r="BI2759" s="14">
        <f t="shared" si="1280"/>
        <v>1701589</v>
      </c>
      <c r="BJ2759" s="14">
        <v>0</v>
      </c>
      <c r="BK2759" s="14">
        <f t="shared" si="1281"/>
        <v>1701589</v>
      </c>
      <c r="BL2759" s="52">
        <v>0</v>
      </c>
      <c r="BM2759" s="15">
        <f t="shared" si="1282"/>
        <v>1701589</v>
      </c>
    </row>
    <row r="2760" spans="1:65">
      <c r="A2760" s="8">
        <v>2758</v>
      </c>
      <c r="B2760" s="1" t="s">
        <v>44</v>
      </c>
      <c r="C2760" s="1">
        <v>1500</v>
      </c>
      <c r="D2760" s="1" t="s">
        <v>60</v>
      </c>
      <c r="E2760" s="1">
        <v>150000108</v>
      </c>
      <c r="F2760" s="1" t="s">
        <v>60</v>
      </c>
      <c r="G2760" s="1" t="s">
        <v>110</v>
      </c>
      <c r="H2760" s="1">
        <v>22</v>
      </c>
      <c r="I2760" s="1" t="s">
        <v>219</v>
      </c>
      <c r="J2760" s="1" t="s">
        <v>49</v>
      </c>
      <c r="K2760" s="1">
        <v>17406001</v>
      </c>
      <c r="L2760" s="1" t="s">
        <v>50</v>
      </c>
      <c r="M2760" s="1" t="s">
        <v>51</v>
      </c>
      <c r="N2760" s="1" t="s">
        <v>64</v>
      </c>
      <c r="O2760" s="1" t="s">
        <v>65</v>
      </c>
      <c r="P2760" s="1" t="s">
        <v>66</v>
      </c>
      <c r="Q2760" s="1" t="s">
        <v>67</v>
      </c>
      <c r="R2760" s="1" t="s">
        <v>87</v>
      </c>
      <c r="S2760" s="1" t="s">
        <v>88</v>
      </c>
      <c r="T2760" s="2">
        <v>43463</v>
      </c>
      <c r="U2760" s="2">
        <v>43463</v>
      </c>
      <c r="V2760" s="1" t="s">
        <v>52</v>
      </c>
      <c r="W2760" s="3">
        <v>1</v>
      </c>
      <c r="X2760" s="1" t="s">
        <v>53</v>
      </c>
      <c r="Y2760" s="4">
        <v>16789210</v>
      </c>
      <c r="Z2760" s="4">
        <v>-1963105</v>
      </c>
      <c r="AA2760" s="4">
        <v>0</v>
      </c>
      <c r="AB2760" s="4">
        <v>0</v>
      </c>
      <c r="AC2760" s="4">
        <v>0</v>
      </c>
      <c r="AD2760" s="4">
        <v>16789210</v>
      </c>
      <c r="AE2760" s="5">
        <v>1555</v>
      </c>
      <c r="AF2760" s="1" t="s">
        <v>70</v>
      </c>
      <c r="AG2760" s="1" t="s">
        <v>71</v>
      </c>
      <c r="AH2760" s="1" t="s">
        <v>89</v>
      </c>
      <c r="AI2760" s="1" t="s">
        <v>57</v>
      </c>
      <c r="AJ2760" s="5">
        <v>10950</v>
      </c>
      <c r="AK2760" s="4">
        <v>-174797</v>
      </c>
      <c r="AL2760" s="4">
        <v>0</v>
      </c>
      <c r="AM2760" s="4">
        <v>0</v>
      </c>
      <c r="AN2760" s="4">
        <v>0</v>
      </c>
      <c r="AO2760" s="4">
        <v>-2137902</v>
      </c>
      <c r="AP2760" s="4">
        <v>-2137902</v>
      </c>
      <c r="AQ2760" s="4">
        <v>0</v>
      </c>
      <c r="AR2760" s="4">
        <v>14651308</v>
      </c>
      <c r="AS2760" s="1" t="s">
        <v>52</v>
      </c>
      <c r="AT2760" s="9">
        <f t="shared" si="1274"/>
        <v>43463</v>
      </c>
      <c r="AU2760" s="9">
        <f t="shared" si="1275"/>
        <v>43435</v>
      </c>
      <c r="AV2760" s="9">
        <v>44798</v>
      </c>
      <c r="AW2760" s="11">
        <f t="shared" si="1276"/>
        <v>3.6575342465753424</v>
      </c>
      <c r="AX2760">
        <v>25</v>
      </c>
      <c r="AY2760" s="12">
        <v>0.05</v>
      </c>
      <c r="AZ2760">
        <f t="shared" si="1277"/>
        <v>3.7999999999999999E-2</v>
      </c>
      <c r="BA2760" s="13">
        <f t="shared" si="1278"/>
        <v>16789210</v>
      </c>
      <c r="BB2760" s="17" t="s">
        <v>2189</v>
      </c>
      <c r="BC2760">
        <f>MATCH(BB2760,MONTHLY_INDEX!$A:$A,0)</f>
        <v>798</v>
      </c>
      <c r="BD2760">
        <f>MATCH(AU2760,MONTHLY_INDEX!$1:$1,0)</f>
        <v>84</v>
      </c>
      <c r="BE2760">
        <f>INDEX(MONTHLY_INDEX!$1:$1048576,Final!BC2760,Final!BD2760)</f>
        <v>96</v>
      </c>
      <c r="BF2760">
        <f>MATCH($BF$1,MONTHLY_INDEX!$1:$1,0)</f>
        <v>127</v>
      </c>
      <c r="BG2760">
        <f>INDEX(MONTHLY_INDEX!$1:$1048576,Final!BC2760,Final!BF2760)</f>
        <v>95.3</v>
      </c>
      <c r="BH2760" s="23">
        <f>(BG2760-BE2760)/BE2760</f>
        <v>-7.2916666666666963E-3</v>
      </c>
      <c r="BI2760" s="14">
        <f>(1+BH2760)*BA2760</f>
        <v>16666788.677083332</v>
      </c>
      <c r="BJ2760" s="14">
        <f>BI2760*AZ2760*AW2760</f>
        <v>2316455.3139409246</v>
      </c>
      <c r="BK2760" s="15">
        <f t="shared" si="1279"/>
        <v>14350333.363142408</v>
      </c>
      <c r="BL2760" s="52">
        <v>0</v>
      </c>
      <c r="BM2760" s="15">
        <f>MAX((1-BL2760)*BK2760,BI2760*AY2760)</f>
        <v>14350333.363142408</v>
      </c>
    </row>
    <row r="2761" spans="1:65">
      <c r="A2761" s="8">
        <v>2759</v>
      </c>
      <c r="B2761" s="1" t="s">
        <v>44</v>
      </c>
      <c r="C2761" s="1">
        <v>1500</v>
      </c>
      <c r="D2761" s="1" t="s">
        <v>60</v>
      </c>
      <c r="E2761" s="1">
        <v>150000108</v>
      </c>
      <c r="F2761" s="1" t="s">
        <v>60</v>
      </c>
      <c r="G2761" s="1" t="s">
        <v>111</v>
      </c>
      <c r="H2761" s="1">
        <v>23</v>
      </c>
      <c r="I2761" s="1" t="s">
        <v>219</v>
      </c>
      <c r="J2761" s="1" t="s">
        <v>49</v>
      </c>
      <c r="K2761" s="1">
        <v>17406001</v>
      </c>
      <c r="L2761" s="1" t="s">
        <v>50</v>
      </c>
      <c r="M2761" s="1" t="s">
        <v>51</v>
      </c>
      <c r="N2761" s="1" t="s">
        <v>64</v>
      </c>
      <c r="O2761" s="1" t="s">
        <v>65</v>
      </c>
      <c r="P2761" s="1" t="s">
        <v>66</v>
      </c>
      <c r="Q2761" s="1" t="s">
        <v>67</v>
      </c>
      <c r="R2761" s="1" t="s">
        <v>87</v>
      </c>
      <c r="S2761" s="1" t="s">
        <v>88</v>
      </c>
      <c r="T2761" s="2">
        <v>43463</v>
      </c>
      <c r="U2761" s="2">
        <v>43463</v>
      </c>
      <c r="V2761" s="1" t="s">
        <v>52</v>
      </c>
      <c r="W2761" s="3">
        <v>1</v>
      </c>
      <c r="X2761" s="1" t="s">
        <v>53</v>
      </c>
      <c r="Y2761" s="4">
        <v>187647</v>
      </c>
      <c r="Z2761" s="4">
        <v>-21939</v>
      </c>
      <c r="AA2761" s="4">
        <v>0</v>
      </c>
      <c r="AB2761" s="4">
        <v>0</v>
      </c>
      <c r="AC2761" s="4">
        <v>0</v>
      </c>
      <c r="AD2761" s="4">
        <v>187647</v>
      </c>
      <c r="AE2761" s="5">
        <v>1555</v>
      </c>
      <c r="AF2761" s="1" t="s">
        <v>70</v>
      </c>
      <c r="AG2761" s="1" t="s">
        <v>71</v>
      </c>
      <c r="AH2761" s="1" t="s">
        <v>89</v>
      </c>
      <c r="AI2761" s="1" t="s">
        <v>57</v>
      </c>
      <c r="AJ2761" s="5">
        <v>10950</v>
      </c>
      <c r="AK2761" s="4">
        <v>-1954</v>
      </c>
      <c r="AL2761" s="4">
        <v>0</v>
      </c>
      <c r="AM2761" s="4">
        <v>0</v>
      </c>
      <c r="AN2761" s="4">
        <v>0</v>
      </c>
      <c r="AO2761" s="4">
        <v>-23893</v>
      </c>
      <c r="AP2761" s="4">
        <v>-23893</v>
      </c>
      <c r="AQ2761" s="4">
        <v>0</v>
      </c>
      <c r="AR2761" s="4">
        <v>163754</v>
      </c>
      <c r="AS2761" s="1" t="s">
        <v>52</v>
      </c>
      <c r="AT2761" s="9">
        <f t="shared" si="1274"/>
        <v>43463</v>
      </c>
      <c r="AU2761" s="9">
        <f t="shared" si="1275"/>
        <v>43435</v>
      </c>
      <c r="AV2761" s="9">
        <v>44798</v>
      </c>
      <c r="AW2761" s="11">
        <f t="shared" si="1276"/>
        <v>3.6575342465753424</v>
      </c>
      <c r="AX2761">
        <v>10</v>
      </c>
      <c r="AY2761" s="12">
        <v>0.05</v>
      </c>
      <c r="AZ2761">
        <f t="shared" si="1277"/>
        <v>9.5000000000000001E-2</v>
      </c>
      <c r="BA2761" s="13">
        <f t="shared" si="1278"/>
        <v>187647</v>
      </c>
      <c r="BI2761" s="14">
        <f t="shared" ref="BI2761:BI2765" si="1283">AR2761</f>
        <v>163754</v>
      </c>
      <c r="BJ2761" s="14">
        <v>0</v>
      </c>
      <c r="BK2761" s="14">
        <f t="shared" ref="BK2761:BK2765" si="1284">AR2761</f>
        <v>163754</v>
      </c>
      <c r="BL2761" s="52">
        <v>0</v>
      </c>
      <c r="BM2761" s="15">
        <f t="shared" ref="BM2761:BM2765" si="1285">AR2761</f>
        <v>163754</v>
      </c>
    </row>
    <row r="2762" spans="1:65">
      <c r="A2762" s="8">
        <v>2760</v>
      </c>
      <c r="B2762" s="1" t="s">
        <v>44</v>
      </c>
      <c r="C2762" s="1">
        <v>1500</v>
      </c>
      <c r="D2762" s="1" t="s">
        <v>60</v>
      </c>
      <c r="E2762" s="1">
        <v>150000108</v>
      </c>
      <c r="F2762" s="1" t="s">
        <v>112</v>
      </c>
      <c r="G2762" s="1" t="s">
        <v>113</v>
      </c>
      <c r="H2762" s="1">
        <v>24</v>
      </c>
      <c r="I2762" s="1" t="s">
        <v>219</v>
      </c>
      <c r="J2762" s="1" t="s">
        <v>49</v>
      </c>
      <c r="K2762" s="1">
        <v>17406001</v>
      </c>
      <c r="L2762" s="1" t="s">
        <v>50</v>
      </c>
      <c r="M2762" s="1" t="s">
        <v>51</v>
      </c>
      <c r="N2762" s="1" t="s">
        <v>64</v>
      </c>
      <c r="O2762" s="1" t="s">
        <v>65</v>
      </c>
      <c r="P2762" s="1" t="s">
        <v>66</v>
      </c>
      <c r="Q2762" s="1" t="s">
        <v>67</v>
      </c>
      <c r="R2762" s="1" t="s">
        <v>87</v>
      </c>
      <c r="S2762" s="1" t="s">
        <v>88</v>
      </c>
      <c r="T2762" s="2">
        <v>43463</v>
      </c>
      <c r="U2762" s="2">
        <v>43463</v>
      </c>
      <c r="V2762" s="1" t="s">
        <v>52</v>
      </c>
      <c r="W2762" s="3">
        <v>1</v>
      </c>
      <c r="X2762" s="1" t="s">
        <v>53</v>
      </c>
      <c r="Y2762" s="4">
        <v>1018615</v>
      </c>
      <c r="Z2762" s="4">
        <v>-119102.53</v>
      </c>
      <c r="AA2762" s="4">
        <v>0</v>
      </c>
      <c r="AB2762" s="4">
        <v>0</v>
      </c>
      <c r="AC2762" s="4">
        <v>0</v>
      </c>
      <c r="AD2762" s="4">
        <v>1018615</v>
      </c>
      <c r="AE2762" s="5">
        <v>1555</v>
      </c>
      <c r="AF2762" s="1" t="s">
        <v>70</v>
      </c>
      <c r="AG2762" s="1" t="s">
        <v>71</v>
      </c>
      <c r="AH2762" s="1" t="s">
        <v>89</v>
      </c>
      <c r="AI2762" s="1" t="s">
        <v>57</v>
      </c>
      <c r="AJ2762" s="5">
        <v>10950</v>
      </c>
      <c r="AK2762" s="4">
        <v>-10605</v>
      </c>
      <c r="AL2762" s="4">
        <v>0</v>
      </c>
      <c r="AM2762" s="4">
        <v>0</v>
      </c>
      <c r="AN2762" s="4">
        <v>0</v>
      </c>
      <c r="AO2762" s="4">
        <v>-129707.53</v>
      </c>
      <c r="AP2762" s="4">
        <v>-129707.53</v>
      </c>
      <c r="AQ2762" s="4">
        <v>0</v>
      </c>
      <c r="AR2762" s="4">
        <v>888907.47</v>
      </c>
      <c r="AS2762" s="1" t="s">
        <v>52</v>
      </c>
      <c r="AT2762" s="9">
        <f t="shared" si="1274"/>
        <v>43463</v>
      </c>
      <c r="AU2762" s="9">
        <f t="shared" si="1275"/>
        <v>43435</v>
      </c>
      <c r="AV2762" s="9">
        <v>44798</v>
      </c>
      <c r="AW2762" s="11">
        <f t="shared" si="1276"/>
        <v>3.6575342465753424</v>
      </c>
      <c r="AX2762">
        <v>10</v>
      </c>
      <c r="AY2762" s="12">
        <v>0.05</v>
      </c>
      <c r="AZ2762">
        <f t="shared" si="1277"/>
        <v>9.5000000000000001E-2</v>
      </c>
      <c r="BA2762" s="13">
        <f t="shared" si="1278"/>
        <v>1018615</v>
      </c>
      <c r="BB2762" s="16" t="s">
        <v>593</v>
      </c>
      <c r="BC2762" s="16" t="s">
        <v>593</v>
      </c>
      <c r="BD2762" s="16" t="s">
        <v>593</v>
      </c>
      <c r="BE2762" s="16" t="s">
        <v>593</v>
      </c>
      <c r="BF2762" s="16" t="s">
        <v>593</v>
      </c>
      <c r="BG2762" s="16" t="s">
        <v>593</v>
      </c>
      <c r="BH2762" s="16" t="s">
        <v>593</v>
      </c>
      <c r="BI2762" s="14">
        <f t="shared" si="1283"/>
        <v>888907.47</v>
      </c>
      <c r="BJ2762" s="14">
        <v>0</v>
      </c>
      <c r="BK2762" s="14">
        <f t="shared" si="1284"/>
        <v>888907.47</v>
      </c>
      <c r="BL2762" s="52">
        <v>0</v>
      </c>
      <c r="BM2762" s="15">
        <f t="shared" si="1285"/>
        <v>888907.47</v>
      </c>
    </row>
    <row r="2763" spans="1:65">
      <c r="A2763" s="8">
        <v>2761</v>
      </c>
      <c r="B2763" s="1" t="s">
        <v>44</v>
      </c>
      <c r="C2763" s="1">
        <v>1500</v>
      </c>
      <c r="D2763" s="1" t="s">
        <v>60</v>
      </c>
      <c r="E2763" s="1">
        <v>150000108</v>
      </c>
      <c r="F2763" s="1" t="s">
        <v>112</v>
      </c>
      <c r="G2763" s="1" t="s">
        <v>114</v>
      </c>
      <c r="H2763" s="1">
        <v>25</v>
      </c>
      <c r="I2763" s="1" t="s">
        <v>219</v>
      </c>
      <c r="J2763" s="1" t="s">
        <v>49</v>
      </c>
      <c r="K2763" s="1">
        <v>17406001</v>
      </c>
      <c r="L2763" s="1" t="s">
        <v>50</v>
      </c>
      <c r="M2763" s="1" t="s">
        <v>51</v>
      </c>
      <c r="N2763" s="1" t="s">
        <v>64</v>
      </c>
      <c r="O2763" s="1" t="s">
        <v>65</v>
      </c>
      <c r="P2763" s="1" t="s">
        <v>66</v>
      </c>
      <c r="Q2763" s="1" t="s">
        <v>67</v>
      </c>
      <c r="R2763" s="1" t="s">
        <v>87</v>
      </c>
      <c r="S2763" s="1" t="s">
        <v>88</v>
      </c>
      <c r="T2763" s="2">
        <v>43463</v>
      </c>
      <c r="U2763" s="2">
        <v>43463</v>
      </c>
      <c r="V2763" s="1" t="s">
        <v>52</v>
      </c>
      <c r="W2763" s="3">
        <v>1</v>
      </c>
      <c r="X2763" s="1" t="s">
        <v>53</v>
      </c>
      <c r="Y2763" s="4">
        <v>3860149</v>
      </c>
      <c r="Z2763" s="4">
        <v>-451352.95</v>
      </c>
      <c r="AA2763" s="4">
        <v>0</v>
      </c>
      <c r="AB2763" s="4">
        <v>0</v>
      </c>
      <c r="AC2763" s="4">
        <v>0</v>
      </c>
      <c r="AD2763" s="4">
        <v>3860149</v>
      </c>
      <c r="AE2763" s="5">
        <v>1555</v>
      </c>
      <c r="AF2763" s="1" t="s">
        <v>70</v>
      </c>
      <c r="AG2763" s="1" t="s">
        <v>71</v>
      </c>
      <c r="AH2763" s="1" t="s">
        <v>89</v>
      </c>
      <c r="AI2763" s="1" t="s">
        <v>57</v>
      </c>
      <c r="AJ2763" s="5">
        <v>10950</v>
      </c>
      <c r="AK2763" s="4">
        <v>-40189</v>
      </c>
      <c r="AL2763" s="4">
        <v>0</v>
      </c>
      <c r="AM2763" s="4">
        <v>0</v>
      </c>
      <c r="AN2763" s="4">
        <v>0</v>
      </c>
      <c r="AO2763" s="4">
        <v>-491541.95</v>
      </c>
      <c r="AP2763" s="4">
        <v>-491541.95</v>
      </c>
      <c r="AQ2763" s="4">
        <v>0</v>
      </c>
      <c r="AR2763" s="4">
        <v>3368607.05</v>
      </c>
      <c r="AS2763" s="1" t="s">
        <v>52</v>
      </c>
      <c r="AT2763" s="9">
        <f t="shared" si="1274"/>
        <v>43463</v>
      </c>
      <c r="AU2763" s="9">
        <f t="shared" si="1275"/>
        <v>43435</v>
      </c>
      <c r="AV2763" s="9">
        <v>44798</v>
      </c>
      <c r="AW2763" s="11">
        <f t="shared" si="1276"/>
        <v>3.6575342465753424</v>
      </c>
      <c r="AX2763">
        <v>10</v>
      </c>
      <c r="AY2763" s="12">
        <v>0.05</v>
      </c>
      <c r="AZ2763">
        <f t="shared" si="1277"/>
        <v>9.5000000000000001E-2</v>
      </c>
      <c r="BA2763" s="13">
        <f t="shared" si="1278"/>
        <v>3860149</v>
      </c>
      <c r="BB2763" s="16" t="s">
        <v>593</v>
      </c>
      <c r="BC2763" s="16" t="s">
        <v>593</v>
      </c>
      <c r="BD2763" s="16" t="s">
        <v>593</v>
      </c>
      <c r="BE2763" s="16" t="s">
        <v>593</v>
      </c>
      <c r="BF2763" s="16" t="s">
        <v>593</v>
      </c>
      <c r="BG2763" s="16" t="s">
        <v>593</v>
      </c>
      <c r="BH2763" s="16" t="s">
        <v>593</v>
      </c>
      <c r="BI2763" s="14">
        <f t="shared" si="1283"/>
        <v>3368607.05</v>
      </c>
      <c r="BJ2763" s="14">
        <v>0</v>
      </c>
      <c r="BK2763" s="14">
        <f t="shared" si="1284"/>
        <v>3368607.05</v>
      </c>
      <c r="BL2763" s="52">
        <v>0</v>
      </c>
      <c r="BM2763" s="15">
        <f t="shared" si="1285"/>
        <v>3368607.05</v>
      </c>
    </row>
    <row r="2764" spans="1:65">
      <c r="A2764" s="8">
        <v>2762</v>
      </c>
      <c r="B2764" s="1" t="s">
        <v>44</v>
      </c>
      <c r="C2764" s="1">
        <v>1500</v>
      </c>
      <c r="D2764" s="1" t="s">
        <v>60</v>
      </c>
      <c r="E2764" s="1">
        <v>150000108</v>
      </c>
      <c r="F2764" s="1" t="s">
        <v>60</v>
      </c>
      <c r="G2764" s="1" t="s">
        <v>115</v>
      </c>
      <c r="H2764" s="1">
        <v>26</v>
      </c>
      <c r="I2764" s="1" t="s">
        <v>219</v>
      </c>
      <c r="J2764" s="1" t="s">
        <v>49</v>
      </c>
      <c r="K2764" s="1">
        <v>17406001</v>
      </c>
      <c r="L2764" s="1" t="s">
        <v>50</v>
      </c>
      <c r="M2764" s="1" t="s">
        <v>51</v>
      </c>
      <c r="N2764" s="1" t="s">
        <v>64</v>
      </c>
      <c r="O2764" s="1" t="s">
        <v>65</v>
      </c>
      <c r="P2764" s="1" t="s">
        <v>66</v>
      </c>
      <c r="Q2764" s="1" t="s">
        <v>67</v>
      </c>
      <c r="R2764" s="1" t="s">
        <v>87</v>
      </c>
      <c r="S2764" s="1" t="s">
        <v>88</v>
      </c>
      <c r="T2764" s="2">
        <v>43463</v>
      </c>
      <c r="U2764" s="2">
        <v>43463</v>
      </c>
      <c r="V2764" s="1" t="s">
        <v>52</v>
      </c>
      <c r="W2764" s="3">
        <v>1</v>
      </c>
      <c r="X2764" s="1" t="s">
        <v>53</v>
      </c>
      <c r="Y2764" s="4">
        <v>120000</v>
      </c>
      <c r="Z2764" s="4">
        <v>-14031</v>
      </c>
      <c r="AA2764" s="4">
        <v>0</v>
      </c>
      <c r="AB2764" s="4">
        <v>0</v>
      </c>
      <c r="AC2764" s="4">
        <v>0</v>
      </c>
      <c r="AD2764" s="4">
        <v>120000</v>
      </c>
      <c r="AE2764" s="5">
        <v>1555</v>
      </c>
      <c r="AF2764" s="1" t="s">
        <v>70</v>
      </c>
      <c r="AG2764" s="1" t="s">
        <v>71</v>
      </c>
      <c r="AH2764" s="1" t="s">
        <v>89</v>
      </c>
      <c r="AI2764" s="1" t="s">
        <v>57</v>
      </c>
      <c r="AJ2764" s="5">
        <v>10950</v>
      </c>
      <c r="AK2764" s="4">
        <v>-1249</v>
      </c>
      <c r="AL2764" s="4">
        <v>0</v>
      </c>
      <c r="AM2764" s="4">
        <v>0</v>
      </c>
      <c r="AN2764" s="4">
        <v>0</v>
      </c>
      <c r="AO2764" s="4">
        <v>-15280</v>
      </c>
      <c r="AP2764" s="4">
        <v>-15280</v>
      </c>
      <c r="AQ2764" s="4">
        <v>0</v>
      </c>
      <c r="AR2764" s="4">
        <v>104720</v>
      </c>
      <c r="AS2764" s="1" t="s">
        <v>52</v>
      </c>
      <c r="AT2764" s="9">
        <f t="shared" si="1274"/>
        <v>43463</v>
      </c>
      <c r="AU2764" s="9">
        <f t="shared" si="1275"/>
        <v>43435</v>
      </c>
      <c r="AV2764" s="9">
        <v>44798</v>
      </c>
      <c r="AW2764" s="11">
        <f t="shared" si="1276"/>
        <v>3.6575342465753424</v>
      </c>
      <c r="AX2764">
        <v>10</v>
      </c>
      <c r="AY2764" s="12">
        <v>0.05</v>
      </c>
      <c r="AZ2764">
        <f t="shared" si="1277"/>
        <v>9.5000000000000001E-2</v>
      </c>
      <c r="BA2764" s="13">
        <f t="shared" si="1278"/>
        <v>120000</v>
      </c>
      <c r="BI2764" s="14">
        <f t="shared" si="1283"/>
        <v>104720</v>
      </c>
      <c r="BJ2764" s="14">
        <v>0</v>
      </c>
      <c r="BK2764" s="14">
        <f t="shared" si="1284"/>
        <v>104720</v>
      </c>
      <c r="BL2764" s="52">
        <v>0</v>
      </c>
      <c r="BM2764" s="15">
        <f t="shared" si="1285"/>
        <v>104720</v>
      </c>
    </row>
    <row r="2765" spans="1:65">
      <c r="A2765" s="8">
        <v>2763</v>
      </c>
      <c r="B2765" s="1" t="s">
        <v>44</v>
      </c>
      <c r="C2765" s="1">
        <v>1500</v>
      </c>
      <c r="D2765" s="1" t="s">
        <v>60</v>
      </c>
      <c r="E2765" s="1">
        <v>150000108</v>
      </c>
      <c r="F2765" s="1" t="s">
        <v>112</v>
      </c>
      <c r="G2765" s="1" t="s">
        <v>116</v>
      </c>
      <c r="H2765" s="1">
        <v>27</v>
      </c>
      <c r="I2765" s="1" t="s">
        <v>219</v>
      </c>
      <c r="J2765" s="1" t="s">
        <v>49</v>
      </c>
      <c r="K2765" s="1">
        <v>17406001</v>
      </c>
      <c r="L2765" s="1" t="s">
        <v>50</v>
      </c>
      <c r="M2765" s="1" t="s">
        <v>51</v>
      </c>
      <c r="N2765" s="1" t="s">
        <v>64</v>
      </c>
      <c r="O2765" s="1" t="s">
        <v>65</v>
      </c>
      <c r="P2765" s="1" t="s">
        <v>66</v>
      </c>
      <c r="Q2765" s="1" t="s">
        <v>67</v>
      </c>
      <c r="R2765" s="1" t="s">
        <v>87</v>
      </c>
      <c r="S2765" s="1" t="s">
        <v>88</v>
      </c>
      <c r="T2765" s="2">
        <v>43463</v>
      </c>
      <c r="U2765" s="2">
        <v>43463</v>
      </c>
      <c r="V2765" s="1" t="s">
        <v>52</v>
      </c>
      <c r="W2765" s="3">
        <v>1</v>
      </c>
      <c r="X2765" s="1" t="s">
        <v>53</v>
      </c>
      <c r="Y2765" s="4">
        <v>4339035</v>
      </c>
      <c r="Z2765" s="4">
        <v>-507347.52</v>
      </c>
      <c r="AA2765" s="4">
        <v>0</v>
      </c>
      <c r="AB2765" s="4">
        <v>0</v>
      </c>
      <c r="AC2765" s="4">
        <v>0</v>
      </c>
      <c r="AD2765" s="4">
        <v>4339035</v>
      </c>
      <c r="AE2765" s="5">
        <v>1555</v>
      </c>
      <c r="AF2765" s="1" t="s">
        <v>70</v>
      </c>
      <c r="AG2765" s="1" t="s">
        <v>71</v>
      </c>
      <c r="AH2765" s="1" t="s">
        <v>89</v>
      </c>
      <c r="AI2765" s="1" t="s">
        <v>57</v>
      </c>
      <c r="AJ2765" s="5">
        <v>10950</v>
      </c>
      <c r="AK2765" s="4">
        <v>-45175</v>
      </c>
      <c r="AL2765" s="4">
        <v>0</v>
      </c>
      <c r="AM2765" s="4">
        <v>0</v>
      </c>
      <c r="AN2765" s="4">
        <v>0</v>
      </c>
      <c r="AO2765" s="4">
        <v>-552522.52</v>
      </c>
      <c r="AP2765" s="4">
        <v>-552522.52</v>
      </c>
      <c r="AQ2765" s="4">
        <v>0</v>
      </c>
      <c r="AR2765" s="4">
        <v>3786512.48</v>
      </c>
      <c r="AS2765" s="1" t="s">
        <v>52</v>
      </c>
      <c r="AT2765" s="9">
        <f t="shared" si="1274"/>
        <v>43463</v>
      </c>
      <c r="AU2765" s="9">
        <f t="shared" si="1275"/>
        <v>43435</v>
      </c>
      <c r="AV2765" s="9">
        <v>44798</v>
      </c>
      <c r="AW2765" s="11">
        <f t="shared" si="1276"/>
        <v>3.6575342465753424</v>
      </c>
      <c r="AX2765">
        <v>10</v>
      </c>
      <c r="AY2765" s="12">
        <v>0.05</v>
      </c>
      <c r="AZ2765">
        <f t="shared" si="1277"/>
        <v>9.5000000000000001E-2</v>
      </c>
      <c r="BA2765" s="13">
        <f t="shared" si="1278"/>
        <v>4339035</v>
      </c>
      <c r="BB2765" s="16" t="s">
        <v>593</v>
      </c>
      <c r="BC2765" s="16" t="s">
        <v>593</v>
      </c>
      <c r="BD2765" s="16" t="s">
        <v>593</v>
      </c>
      <c r="BE2765" s="16" t="s">
        <v>593</v>
      </c>
      <c r="BF2765" s="16" t="s">
        <v>593</v>
      </c>
      <c r="BG2765" s="16" t="s">
        <v>593</v>
      </c>
      <c r="BH2765" s="16" t="s">
        <v>593</v>
      </c>
      <c r="BI2765" s="14">
        <f t="shared" si="1283"/>
        <v>3786512.48</v>
      </c>
      <c r="BJ2765" s="14">
        <v>0</v>
      </c>
      <c r="BK2765" s="14">
        <f t="shared" si="1284"/>
        <v>3786512.48</v>
      </c>
      <c r="BL2765" s="52">
        <v>0</v>
      </c>
      <c r="BM2765" s="15">
        <f t="shared" si="1285"/>
        <v>3786512.48</v>
      </c>
    </row>
    <row r="2766" spans="1:65">
      <c r="A2766" s="8">
        <v>2764</v>
      </c>
      <c r="B2766" s="1" t="s">
        <v>44</v>
      </c>
      <c r="C2766" s="1">
        <v>1500</v>
      </c>
      <c r="D2766" s="1" t="s">
        <v>60</v>
      </c>
      <c r="E2766" s="1">
        <v>150000109</v>
      </c>
      <c r="F2766" s="1" t="s">
        <v>60</v>
      </c>
      <c r="G2766" s="1" t="s">
        <v>86</v>
      </c>
      <c r="H2766" s="1">
        <v>1</v>
      </c>
      <c r="I2766" s="1" t="s">
        <v>220</v>
      </c>
      <c r="J2766" s="1" t="s">
        <v>49</v>
      </c>
      <c r="K2766" s="1">
        <v>17406001</v>
      </c>
      <c r="L2766" s="1" t="s">
        <v>50</v>
      </c>
      <c r="M2766" s="1" t="s">
        <v>51</v>
      </c>
      <c r="N2766" s="1" t="s">
        <v>64</v>
      </c>
      <c r="O2766" s="1" t="s">
        <v>65</v>
      </c>
      <c r="P2766" s="1" t="s">
        <v>66</v>
      </c>
      <c r="Q2766" s="1" t="s">
        <v>67</v>
      </c>
      <c r="R2766" s="1" t="s">
        <v>87</v>
      </c>
      <c r="S2766" s="1" t="s">
        <v>88</v>
      </c>
      <c r="T2766" s="2">
        <v>43463</v>
      </c>
      <c r="U2766" s="2">
        <v>43463</v>
      </c>
      <c r="V2766" s="1" t="s">
        <v>52</v>
      </c>
      <c r="W2766" s="3">
        <v>1</v>
      </c>
      <c r="X2766" s="1" t="s">
        <v>53</v>
      </c>
      <c r="Y2766" s="4">
        <v>892500</v>
      </c>
      <c r="Z2766" s="4">
        <v>-104356</v>
      </c>
      <c r="AA2766" s="4">
        <v>0</v>
      </c>
      <c r="AB2766" s="4">
        <v>0</v>
      </c>
      <c r="AC2766" s="4">
        <v>0</v>
      </c>
      <c r="AD2766" s="4">
        <v>892500</v>
      </c>
      <c r="AE2766" s="5">
        <v>1555</v>
      </c>
      <c r="AF2766" s="1" t="s">
        <v>70</v>
      </c>
      <c r="AG2766" s="1" t="s">
        <v>71</v>
      </c>
      <c r="AH2766" s="1" t="s">
        <v>89</v>
      </c>
      <c r="AI2766" s="1" t="s">
        <v>57</v>
      </c>
      <c r="AJ2766" s="5">
        <v>10950</v>
      </c>
      <c r="AK2766" s="4">
        <v>-9292</v>
      </c>
      <c r="AL2766" s="4">
        <v>0</v>
      </c>
      <c r="AM2766" s="4">
        <v>0</v>
      </c>
      <c r="AN2766" s="4">
        <v>0</v>
      </c>
      <c r="AO2766" s="4">
        <v>-113648</v>
      </c>
      <c r="AP2766" s="4">
        <v>-113648</v>
      </c>
      <c r="AQ2766" s="4">
        <v>0</v>
      </c>
      <c r="AR2766" s="4">
        <v>778852</v>
      </c>
      <c r="AS2766" s="1" t="s">
        <v>52</v>
      </c>
      <c r="AT2766" s="9">
        <f t="shared" si="1274"/>
        <v>43463</v>
      </c>
      <c r="AU2766" s="9">
        <f t="shared" si="1275"/>
        <v>43435</v>
      </c>
      <c r="AV2766" s="9">
        <v>44798</v>
      </c>
      <c r="AW2766" s="11">
        <f t="shared" si="1276"/>
        <v>3.6575342465753424</v>
      </c>
      <c r="AX2766">
        <v>10</v>
      </c>
      <c r="AY2766" s="12">
        <v>0.05</v>
      </c>
      <c r="AZ2766">
        <f t="shared" si="1277"/>
        <v>9.5000000000000001E-2</v>
      </c>
      <c r="BA2766" s="13">
        <f t="shared" si="1278"/>
        <v>892500</v>
      </c>
      <c r="BB2766" s="17" t="s">
        <v>1853</v>
      </c>
      <c r="BC2766">
        <f>MATCH(BB2766,MONTHLY_INDEX!$A:$A,0)</f>
        <v>630</v>
      </c>
      <c r="BD2766">
        <f>MATCH(AU2766,MONTHLY_INDEX!$1:$1,0)</f>
        <v>84</v>
      </c>
      <c r="BE2766">
        <f>INDEX(MONTHLY_INDEX!$1:$1048576,Final!BC2766,Final!BD2766)</f>
        <v>114.9</v>
      </c>
      <c r="BF2766">
        <f>MATCH($BF$1,MONTHLY_INDEX!$1:$1,0)</f>
        <v>127</v>
      </c>
      <c r="BG2766">
        <f>INDEX(MONTHLY_INDEX!$1:$1048576,Final!BC2766,Final!BF2766)</f>
        <v>151.1</v>
      </c>
      <c r="BH2766" s="23">
        <f t="shared" ref="BH2766:BH2783" si="1286">(BG2766-BE2766)/BE2766</f>
        <v>0.31505657093124445</v>
      </c>
      <c r="BI2766" s="14">
        <f t="shared" ref="BI2766:BI2783" si="1287">(1+BH2766)*BA2766</f>
        <v>1173687.9895561356</v>
      </c>
      <c r="BJ2766" s="14">
        <f t="shared" ref="BJ2766:BJ2783" si="1288">BI2766*AZ2766*AW2766</f>
        <v>407816.38157659426</v>
      </c>
      <c r="BK2766" s="15">
        <f t="shared" si="1279"/>
        <v>765871.60797954141</v>
      </c>
      <c r="BL2766" s="52">
        <v>0</v>
      </c>
      <c r="BM2766" s="15">
        <f t="shared" ref="BM2766:BM2783" si="1289">MAX((1-BL2766)*BK2766,BI2766*AY2766)</f>
        <v>765871.60797954141</v>
      </c>
    </row>
    <row r="2767" spans="1:65">
      <c r="A2767" s="8">
        <v>2765</v>
      </c>
      <c r="B2767" s="1" t="s">
        <v>44</v>
      </c>
      <c r="C2767" s="1">
        <v>1500</v>
      </c>
      <c r="D2767" s="1" t="s">
        <v>60</v>
      </c>
      <c r="E2767" s="1">
        <v>150000109</v>
      </c>
      <c r="F2767" s="1" t="s">
        <v>60</v>
      </c>
      <c r="G2767" s="1" t="s">
        <v>90</v>
      </c>
      <c r="H2767" s="1">
        <v>2</v>
      </c>
      <c r="I2767" s="1" t="s">
        <v>220</v>
      </c>
      <c r="J2767" s="1" t="s">
        <v>49</v>
      </c>
      <c r="K2767" s="1">
        <v>17406001</v>
      </c>
      <c r="L2767" s="1" t="s">
        <v>50</v>
      </c>
      <c r="M2767" s="1" t="s">
        <v>51</v>
      </c>
      <c r="N2767" s="1" t="s">
        <v>64</v>
      </c>
      <c r="O2767" s="1" t="s">
        <v>65</v>
      </c>
      <c r="P2767" s="1" t="s">
        <v>66</v>
      </c>
      <c r="Q2767" s="1" t="s">
        <v>67</v>
      </c>
      <c r="R2767" s="1" t="s">
        <v>87</v>
      </c>
      <c r="S2767" s="1" t="s">
        <v>88</v>
      </c>
      <c r="T2767" s="2">
        <v>43463</v>
      </c>
      <c r="U2767" s="2">
        <v>43463</v>
      </c>
      <c r="V2767" s="1" t="s">
        <v>52</v>
      </c>
      <c r="W2767" s="3">
        <v>1</v>
      </c>
      <c r="X2767" s="1" t="s">
        <v>53</v>
      </c>
      <c r="Y2767" s="4">
        <v>472500</v>
      </c>
      <c r="Z2767" s="4">
        <v>-55247</v>
      </c>
      <c r="AA2767" s="4">
        <v>0</v>
      </c>
      <c r="AB2767" s="4">
        <v>0</v>
      </c>
      <c r="AC2767" s="4">
        <v>0</v>
      </c>
      <c r="AD2767" s="4">
        <v>472500</v>
      </c>
      <c r="AE2767" s="5">
        <v>1555</v>
      </c>
      <c r="AF2767" s="1" t="s">
        <v>70</v>
      </c>
      <c r="AG2767" s="1" t="s">
        <v>71</v>
      </c>
      <c r="AH2767" s="1" t="s">
        <v>89</v>
      </c>
      <c r="AI2767" s="1" t="s">
        <v>57</v>
      </c>
      <c r="AJ2767" s="5">
        <v>10950</v>
      </c>
      <c r="AK2767" s="4">
        <v>-4919</v>
      </c>
      <c r="AL2767" s="4">
        <v>0</v>
      </c>
      <c r="AM2767" s="4">
        <v>0</v>
      </c>
      <c r="AN2767" s="4">
        <v>0</v>
      </c>
      <c r="AO2767" s="4">
        <v>-60166</v>
      </c>
      <c r="AP2767" s="4">
        <v>-60166</v>
      </c>
      <c r="AQ2767" s="4">
        <v>0</v>
      </c>
      <c r="AR2767" s="4">
        <v>412334</v>
      </c>
      <c r="AS2767" s="1" t="s">
        <v>52</v>
      </c>
      <c r="AT2767" s="9">
        <f t="shared" si="1274"/>
        <v>43463</v>
      </c>
      <c r="AU2767" s="9">
        <f t="shared" si="1275"/>
        <v>43435</v>
      </c>
      <c r="AV2767" s="9">
        <v>44798</v>
      </c>
      <c r="AW2767" s="11">
        <f t="shared" si="1276"/>
        <v>3.6575342465753424</v>
      </c>
      <c r="AX2767">
        <v>10</v>
      </c>
      <c r="AY2767" s="12">
        <v>0.05</v>
      </c>
      <c r="AZ2767">
        <f t="shared" si="1277"/>
        <v>9.5000000000000001E-2</v>
      </c>
      <c r="BA2767" s="13">
        <f t="shared" si="1278"/>
        <v>472500</v>
      </c>
      <c r="BB2767" s="17" t="s">
        <v>2189</v>
      </c>
      <c r="BC2767">
        <f>MATCH(BB2767,MONTHLY_INDEX!$A:$A,0)</f>
        <v>798</v>
      </c>
      <c r="BD2767">
        <f>MATCH(AU2767,MONTHLY_INDEX!$1:$1,0)</f>
        <v>84</v>
      </c>
      <c r="BE2767">
        <f>INDEX(MONTHLY_INDEX!$1:$1048576,Final!BC2767,Final!BD2767)</f>
        <v>96</v>
      </c>
      <c r="BF2767">
        <f>MATCH($BF$1,MONTHLY_INDEX!$1:$1,0)</f>
        <v>127</v>
      </c>
      <c r="BG2767">
        <f>INDEX(MONTHLY_INDEX!$1:$1048576,Final!BC2767,Final!BF2767)</f>
        <v>95.3</v>
      </c>
      <c r="BH2767" s="23">
        <f t="shared" si="1286"/>
        <v>-7.2916666666666963E-3</v>
      </c>
      <c r="BI2767" s="14">
        <f t="shared" si="1287"/>
        <v>469054.6875</v>
      </c>
      <c r="BJ2767" s="14">
        <f t="shared" si="1288"/>
        <v>162980.4403895548</v>
      </c>
      <c r="BK2767" s="15">
        <f t="shared" si="1279"/>
        <v>306074.24711044517</v>
      </c>
      <c r="BL2767" s="52">
        <v>0</v>
      </c>
      <c r="BM2767" s="15">
        <f t="shared" si="1289"/>
        <v>306074.24711044517</v>
      </c>
    </row>
    <row r="2768" spans="1:65">
      <c r="A2768" s="8">
        <v>2766</v>
      </c>
      <c r="B2768" s="1" t="s">
        <v>44</v>
      </c>
      <c r="C2768" s="1">
        <v>1500</v>
      </c>
      <c r="D2768" s="1" t="s">
        <v>60</v>
      </c>
      <c r="E2768" s="1">
        <v>150000109</v>
      </c>
      <c r="F2768" s="1" t="s">
        <v>60</v>
      </c>
      <c r="G2768" s="1" t="s">
        <v>91</v>
      </c>
      <c r="H2768" s="1">
        <v>3</v>
      </c>
      <c r="I2768" s="1" t="s">
        <v>220</v>
      </c>
      <c r="J2768" s="1" t="s">
        <v>49</v>
      </c>
      <c r="K2768" s="1">
        <v>17406001</v>
      </c>
      <c r="L2768" s="1" t="s">
        <v>50</v>
      </c>
      <c r="M2768" s="1" t="s">
        <v>51</v>
      </c>
      <c r="N2768" s="1" t="s">
        <v>64</v>
      </c>
      <c r="O2768" s="1" t="s">
        <v>65</v>
      </c>
      <c r="P2768" s="1" t="s">
        <v>66</v>
      </c>
      <c r="Q2768" s="1" t="s">
        <v>67</v>
      </c>
      <c r="R2768" s="1" t="s">
        <v>87</v>
      </c>
      <c r="S2768" s="1" t="s">
        <v>88</v>
      </c>
      <c r="T2768" s="2">
        <v>43463</v>
      </c>
      <c r="U2768" s="2">
        <v>43463</v>
      </c>
      <c r="V2768" s="1" t="s">
        <v>52</v>
      </c>
      <c r="W2768" s="3">
        <v>1</v>
      </c>
      <c r="X2768" s="1" t="s">
        <v>53</v>
      </c>
      <c r="Y2768" s="4">
        <v>637760</v>
      </c>
      <c r="Z2768" s="4">
        <v>-74569</v>
      </c>
      <c r="AA2768" s="4">
        <v>0</v>
      </c>
      <c r="AB2768" s="4">
        <v>0</v>
      </c>
      <c r="AC2768" s="4">
        <v>0</v>
      </c>
      <c r="AD2768" s="4">
        <v>637760</v>
      </c>
      <c r="AE2768" s="5">
        <v>1555</v>
      </c>
      <c r="AF2768" s="1" t="s">
        <v>70</v>
      </c>
      <c r="AG2768" s="1" t="s">
        <v>71</v>
      </c>
      <c r="AH2768" s="1" t="s">
        <v>89</v>
      </c>
      <c r="AI2768" s="1" t="s">
        <v>57</v>
      </c>
      <c r="AJ2768" s="5">
        <v>10950</v>
      </c>
      <c r="AK2768" s="4">
        <v>-6640</v>
      </c>
      <c r="AL2768" s="4">
        <v>0</v>
      </c>
      <c r="AM2768" s="4">
        <v>0</v>
      </c>
      <c r="AN2768" s="4">
        <v>0</v>
      </c>
      <c r="AO2768" s="4">
        <v>-81209</v>
      </c>
      <c r="AP2768" s="4">
        <v>-81209</v>
      </c>
      <c r="AQ2768" s="4">
        <v>0</v>
      </c>
      <c r="AR2768" s="4">
        <v>556551</v>
      </c>
      <c r="AS2768" s="1" t="s">
        <v>52</v>
      </c>
      <c r="AT2768" s="9">
        <f t="shared" si="1274"/>
        <v>43463</v>
      </c>
      <c r="AU2768" s="9">
        <f t="shared" si="1275"/>
        <v>43435</v>
      </c>
      <c r="AV2768" s="9">
        <v>44798</v>
      </c>
      <c r="AW2768" s="11">
        <f t="shared" si="1276"/>
        <v>3.6575342465753424</v>
      </c>
      <c r="AX2768">
        <v>10</v>
      </c>
      <c r="AY2768" s="12">
        <v>0.05</v>
      </c>
      <c r="AZ2768">
        <f t="shared" si="1277"/>
        <v>9.5000000000000001E-2</v>
      </c>
      <c r="BA2768" s="13">
        <f t="shared" si="1278"/>
        <v>637760</v>
      </c>
      <c r="BB2768" s="17" t="s">
        <v>2189</v>
      </c>
      <c r="BC2768">
        <f>MATCH(BB2768,MONTHLY_INDEX!$A:$A,0)</f>
        <v>798</v>
      </c>
      <c r="BD2768">
        <f>MATCH(AU2768,MONTHLY_INDEX!$1:$1,0)</f>
        <v>84</v>
      </c>
      <c r="BE2768">
        <f>INDEX(MONTHLY_INDEX!$1:$1048576,Final!BC2768,Final!BD2768)</f>
        <v>96</v>
      </c>
      <c r="BF2768">
        <f>MATCH($BF$1,MONTHLY_INDEX!$1:$1,0)</f>
        <v>127</v>
      </c>
      <c r="BG2768">
        <f>INDEX(MONTHLY_INDEX!$1:$1048576,Final!BC2768,Final!BF2768)</f>
        <v>95.3</v>
      </c>
      <c r="BH2768" s="23">
        <f t="shared" si="1286"/>
        <v>-7.2916666666666963E-3</v>
      </c>
      <c r="BI2768" s="14">
        <f t="shared" si="1287"/>
        <v>633109.66666666663</v>
      </c>
      <c r="BJ2768" s="14">
        <f t="shared" si="1288"/>
        <v>219983.92732876711</v>
      </c>
      <c r="BK2768" s="15">
        <f t="shared" si="1279"/>
        <v>413125.73933789949</v>
      </c>
      <c r="BL2768" s="52">
        <v>0</v>
      </c>
      <c r="BM2768" s="15">
        <f t="shared" si="1289"/>
        <v>413125.73933789949</v>
      </c>
    </row>
    <row r="2769" spans="1:65">
      <c r="A2769" s="8">
        <v>2767</v>
      </c>
      <c r="B2769" s="1" t="s">
        <v>44</v>
      </c>
      <c r="C2769" s="1">
        <v>1500</v>
      </c>
      <c r="D2769" s="1" t="s">
        <v>60</v>
      </c>
      <c r="E2769" s="1">
        <v>150000109</v>
      </c>
      <c r="F2769" s="1" t="s">
        <v>60</v>
      </c>
      <c r="G2769" s="1" t="s">
        <v>92</v>
      </c>
      <c r="H2769" s="1">
        <v>4</v>
      </c>
      <c r="I2769" s="1" t="s">
        <v>220</v>
      </c>
      <c r="J2769" s="1" t="s">
        <v>49</v>
      </c>
      <c r="K2769" s="1">
        <v>17406001</v>
      </c>
      <c r="L2769" s="1" t="s">
        <v>50</v>
      </c>
      <c r="M2769" s="1" t="s">
        <v>51</v>
      </c>
      <c r="N2769" s="1" t="s">
        <v>64</v>
      </c>
      <c r="O2769" s="1" t="s">
        <v>65</v>
      </c>
      <c r="P2769" s="1" t="s">
        <v>66</v>
      </c>
      <c r="Q2769" s="1" t="s">
        <v>67</v>
      </c>
      <c r="R2769" s="1" t="s">
        <v>87</v>
      </c>
      <c r="S2769" s="1" t="s">
        <v>88</v>
      </c>
      <c r="T2769" s="2">
        <v>43463</v>
      </c>
      <c r="U2769" s="2">
        <v>43463</v>
      </c>
      <c r="V2769" s="1" t="s">
        <v>52</v>
      </c>
      <c r="W2769" s="3">
        <v>1</v>
      </c>
      <c r="X2769" s="1" t="s">
        <v>53</v>
      </c>
      <c r="Y2769" s="4">
        <v>21044329</v>
      </c>
      <c r="Z2769" s="4">
        <v>-2460643</v>
      </c>
      <c r="AA2769" s="4">
        <v>0</v>
      </c>
      <c r="AB2769" s="4">
        <v>0</v>
      </c>
      <c r="AC2769" s="4">
        <v>0</v>
      </c>
      <c r="AD2769" s="4">
        <v>21044329</v>
      </c>
      <c r="AE2769" s="5">
        <v>1555</v>
      </c>
      <c r="AF2769" s="1" t="s">
        <v>70</v>
      </c>
      <c r="AG2769" s="1" t="s">
        <v>71</v>
      </c>
      <c r="AH2769" s="1" t="s">
        <v>89</v>
      </c>
      <c r="AI2769" s="1" t="s">
        <v>57</v>
      </c>
      <c r="AJ2769" s="5">
        <v>10950</v>
      </c>
      <c r="AK2769" s="4">
        <v>-219098</v>
      </c>
      <c r="AL2769" s="4">
        <v>0</v>
      </c>
      <c r="AM2769" s="4">
        <v>0</v>
      </c>
      <c r="AN2769" s="4">
        <v>0</v>
      </c>
      <c r="AO2769" s="4">
        <v>-2679741</v>
      </c>
      <c r="AP2769" s="4">
        <v>-2679741</v>
      </c>
      <c r="AQ2769" s="4">
        <v>0</v>
      </c>
      <c r="AR2769" s="4">
        <v>18364588</v>
      </c>
      <c r="AS2769" s="1" t="s">
        <v>52</v>
      </c>
      <c r="AT2769" s="9">
        <f t="shared" si="1274"/>
        <v>43463</v>
      </c>
      <c r="AU2769" s="9">
        <f t="shared" si="1275"/>
        <v>43435</v>
      </c>
      <c r="AV2769" s="9">
        <v>44798</v>
      </c>
      <c r="AW2769" s="11">
        <f t="shared" si="1276"/>
        <v>3.6575342465753424</v>
      </c>
      <c r="AX2769">
        <v>25</v>
      </c>
      <c r="AY2769" s="12">
        <v>0.05</v>
      </c>
      <c r="AZ2769">
        <f t="shared" si="1277"/>
        <v>3.7999999999999999E-2</v>
      </c>
      <c r="BA2769" s="13">
        <f t="shared" si="1278"/>
        <v>21044329</v>
      </c>
      <c r="BB2769" s="17" t="s">
        <v>2189</v>
      </c>
      <c r="BC2769">
        <f>MATCH(BB2769,MONTHLY_INDEX!$A:$A,0)</f>
        <v>798</v>
      </c>
      <c r="BD2769">
        <f>MATCH(AU2769,MONTHLY_INDEX!$1:$1,0)</f>
        <v>84</v>
      </c>
      <c r="BE2769">
        <f>INDEX(MONTHLY_INDEX!$1:$1048576,Final!BC2769,Final!BD2769)</f>
        <v>96</v>
      </c>
      <c r="BF2769">
        <f>MATCH($BF$1,MONTHLY_INDEX!$1:$1,0)</f>
        <v>127</v>
      </c>
      <c r="BG2769">
        <f>INDEX(MONTHLY_INDEX!$1:$1048576,Final!BC2769,Final!BF2769)</f>
        <v>95.3</v>
      </c>
      <c r="BH2769" s="23">
        <f t="shared" si="1286"/>
        <v>-7.2916666666666963E-3</v>
      </c>
      <c r="BI2769" s="14">
        <f t="shared" si="1287"/>
        <v>20890880.767708331</v>
      </c>
      <c r="BJ2769" s="14">
        <f t="shared" si="1288"/>
        <v>2903546.2502625855</v>
      </c>
      <c r="BK2769" s="15">
        <f t="shared" si="1279"/>
        <v>17987334.517445747</v>
      </c>
      <c r="BL2769" s="52">
        <v>0</v>
      </c>
      <c r="BM2769" s="15">
        <f t="shared" si="1289"/>
        <v>17987334.517445747</v>
      </c>
    </row>
    <row r="2770" spans="1:65">
      <c r="A2770" s="8">
        <v>2768</v>
      </c>
      <c r="B2770" s="1" t="s">
        <v>44</v>
      </c>
      <c r="C2770" s="1">
        <v>1500</v>
      </c>
      <c r="D2770" s="1" t="s">
        <v>60</v>
      </c>
      <c r="E2770" s="1">
        <v>150000109</v>
      </c>
      <c r="F2770" s="1" t="s">
        <v>60</v>
      </c>
      <c r="G2770" s="1" t="s">
        <v>93</v>
      </c>
      <c r="H2770" s="1">
        <v>5</v>
      </c>
      <c r="I2770" s="1" t="s">
        <v>220</v>
      </c>
      <c r="J2770" s="1" t="s">
        <v>49</v>
      </c>
      <c r="K2770" s="1">
        <v>17406001</v>
      </c>
      <c r="L2770" s="1" t="s">
        <v>50</v>
      </c>
      <c r="M2770" s="1" t="s">
        <v>51</v>
      </c>
      <c r="N2770" s="1" t="s">
        <v>64</v>
      </c>
      <c r="O2770" s="1" t="s">
        <v>65</v>
      </c>
      <c r="P2770" s="1" t="s">
        <v>66</v>
      </c>
      <c r="Q2770" s="1" t="s">
        <v>67</v>
      </c>
      <c r="R2770" s="1" t="s">
        <v>87</v>
      </c>
      <c r="S2770" s="1" t="s">
        <v>88</v>
      </c>
      <c r="T2770" s="2">
        <v>43463</v>
      </c>
      <c r="U2770" s="2">
        <v>43463</v>
      </c>
      <c r="V2770" s="1" t="s">
        <v>52</v>
      </c>
      <c r="W2770" s="3">
        <v>1</v>
      </c>
      <c r="X2770" s="1" t="s">
        <v>53</v>
      </c>
      <c r="Y2770" s="4">
        <v>969266</v>
      </c>
      <c r="Z2770" s="4">
        <v>-113333</v>
      </c>
      <c r="AA2770" s="4">
        <v>0</v>
      </c>
      <c r="AB2770" s="4">
        <v>0</v>
      </c>
      <c r="AC2770" s="4">
        <v>0</v>
      </c>
      <c r="AD2770" s="4">
        <v>969266</v>
      </c>
      <c r="AE2770" s="5">
        <v>1555</v>
      </c>
      <c r="AF2770" s="1" t="s">
        <v>70</v>
      </c>
      <c r="AG2770" s="1" t="s">
        <v>71</v>
      </c>
      <c r="AH2770" s="1" t="s">
        <v>89</v>
      </c>
      <c r="AI2770" s="1" t="s">
        <v>57</v>
      </c>
      <c r="AJ2770" s="5">
        <v>10950</v>
      </c>
      <c r="AK2770" s="4">
        <v>-10091</v>
      </c>
      <c r="AL2770" s="4">
        <v>0</v>
      </c>
      <c r="AM2770" s="4">
        <v>0</v>
      </c>
      <c r="AN2770" s="4">
        <v>0</v>
      </c>
      <c r="AO2770" s="4">
        <v>-123424</v>
      </c>
      <c r="AP2770" s="4">
        <v>-123424</v>
      </c>
      <c r="AQ2770" s="4">
        <v>0</v>
      </c>
      <c r="AR2770" s="4">
        <v>845842</v>
      </c>
      <c r="AS2770" s="1" t="s">
        <v>52</v>
      </c>
      <c r="AT2770" s="9">
        <f t="shared" si="1274"/>
        <v>43463</v>
      </c>
      <c r="AU2770" s="9">
        <f t="shared" si="1275"/>
        <v>43435</v>
      </c>
      <c r="AV2770" s="9">
        <v>44798</v>
      </c>
      <c r="AW2770" s="11">
        <f t="shared" si="1276"/>
        <v>3.6575342465753424</v>
      </c>
      <c r="AX2770">
        <v>25</v>
      </c>
      <c r="AY2770" s="12">
        <v>0.05</v>
      </c>
      <c r="AZ2770">
        <f t="shared" si="1277"/>
        <v>3.7999999999999999E-2</v>
      </c>
      <c r="BA2770" s="13">
        <f t="shared" si="1278"/>
        <v>969266</v>
      </c>
      <c r="BB2770" s="17" t="s">
        <v>2083</v>
      </c>
      <c r="BC2770">
        <f>MATCH(BB2770,MONTHLY_INDEX!$A:$A,0)</f>
        <v>745</v>
      </c>
      <c r="BD2770">
        <f>MATCH(AU2770,MONTHLY_INDEX!$1:$1,0)</f>
        <v>84</v>
      </c>
      <c r="BE2770">
        <f>INDEX(MONTHLY_INDEX!$1:$1048576,Final!BC2770,Final!BD2770)</f>
        <v>108.4</v>
      </c>
      <c r="BF2770">
        <f>MATCH($BF$1,MONTHLY_INDEX!$1:$1,0)</f>
        <v>127</v>
      </c>
      <c r="BG2770">
        <f>INDEX(MONTHLY_INDEX!$1:$1048576,Final!BC2770,Final!BF2770)</f>
        <v>115.4</v>
      </c>
      <c r="BH2770" s="23">
        <f t="shared" si="1286"/>
        <v>6.4575645756457564E-2</v>
      </c>
      <c r="BI2770" s="14">
        <f t="shared" si="1287"/>
        <v>1031856.9778597784</v>
      </c>
      <c r="BJ2770" s="14">
        <f t="shared" si="1288"/>
        <v>143413.98489541525</v>
      </c>
      <c r="BK2770" s="15">
        <f t="shared" si="1279"/>
        <v>888442.99296436319</v>
      </c>
      <c r="BL2770" s="52">
        <v>0</v>
      </c>
      <c r="BM2770" s="15">
        <f t="shared" si="1289"/>
        <v>888442.99296436319</v>
      </c>
    </row>
    <row r="2771" spans="1:65">
      <c r="A2771" s="8">
        <v>2769</v>
      </c>
      <c r="B2771" s="1" t="s">
        <v>44</v>
      </c>
      <c r="C2771" s="1">
        <v>1500</v>
      </c>
      <c r="D2771" s="1" t="s">
        <v>60</v>
      </c>
      <c r="E2771" s="1">
        <v>150000109</v>
      </c>
      <c r="F2771" s="1" t="s">
        <v>60</v>
      </c>
      <c r="G2771" s="1" t="s">
        <v>94</v>
      </c>
      <c r="H2771" s="1">
        <v>6</v>
      </c>
      <c r="I2771" s="1" t="s">
        <v>220</v>
      </c>
      <c r="J2771" s="1" t="s">
        <v>49</v>
      </c>
      <c r="K2771" s="1">
        <v>17406001</v>
      </c>
      <c r="L2771" s="1" t="s">
        <v>50</v>
      </c>
      <c r="M2771" s="1" t="s">
        <v>51</v>
      </c>
      <c r="N2771" s="1" t="s">
        <v>64</v>
      </c>
      <c r="O2771" s="1" t="s">
        <v>65</v>
      </c>
      <c r="P2771" s="1" t="s">
        <v>66</v>
      </c>
      <c r="Q2771" s="1" t="s">
        <v>67</v>
      </c>
      <c r="R2771" s="1" t="s">
        <v>87</v>
      </c>
      <c r="S2771" s="1" t="s">
        <v>88</v>
      </c>
      <c r="T2771" s="2">
        <v>43463</v>
      </c>
      <c r="U2771" s="2">
        <v>43463</v>
      </c>
      <c r="V2771" s="1" t="s">
        <v>52</v>
      </c>
      <c r="W2771" s="3">
        <v>1</v>
      </c>
      <c r="X2771" s="1" t="s">
        <v>53</v>
      </c>
      <c r="Y2771" s="4">
        <v>735000</v>
      </c>
      <c r="Z2771" s="4">
        <v>-85940</v>
      </c>
      <c r="AA2771" s="4">
        <v>0</v>
      </c>
      <c r="AB2771" s="4">
        <v>0</v>
      </c>
      <c r="AC2771" s="4">
        <v>0</v>
      </c>
      <c r="AD2771" s="4">
        <v>735000</v>
      </c>
      <c r="AE2771" s="5">
        <v>1555</v>
      </c>
      <c r="AF2771" s="1" t="s">
        <v>70</v>
      </c>
      <c r="AG2771" s="1" t="s">
        <v>71</v>
      </c>
      <c r="AH2771" s="1" t="s">
        <v>89</v>
      </c>
      <c r="AI2771" s="1" t="s">
        <v>57</v>
      </c>
      <c r="AJ2771" s="5">
        <v>10950</v>
      </c>
      <c r="AK2771" s="4">
        <v>-7652</v>
      </c>
      <c r="AL2771" s="4">
        <v>0</v>
      </c>
      <c r="AM2771" s="4">
        <v>0</v>
      </c>
      <c r="AN2771" s="4">
        <v>0</v>
      </c>
      <c r="AO2771" s="4">
        <v>-93592</v>
      </c>
      <c r="AP2771" s="4">
        <v>-93592</v>
      </c>
      <c r="AQ2771" s="4">
        <v>0</v>
      </c>
      <c r="AR2771" s="4">
        <v>641408</v>
      </c>
      <c r="AS2771" s="1" t="s">
        <v>52</v>
      </c>
      <c r="AT2771" s="9">
        <f t="shared" si="1274"/>
        <v>43463</v>
      </c>
      <c r="AU2771" s="9">
        <f t="shared" si="1275"/>
        <v>43435</v>
      </c>
      <c r="AV2771" s="9">
        <v>44798</v>
      </c>
      <c r="AW2771" s="11">
        <f t="shared" si="1276"/>
        <v>3.6575342465753424</v>
      </c>
      <c r="AX2771">
        <v>10</v>
      </c>
      <c r="AY2771" s="12">
        <v>0.05</v>
      </c>
      <c r="AZ2771">
        <f t="shared" si="1277"/>
        <v>9.5000000000000001E-2</v>
      </c>
      <c r="BA2771" s="13">
        <f t="shared" si="1278"/>
        <v>735000</v>
      </c>
      <c r="BB2771" s="17" t="s">
        <v>1853</v>
      </c>
      <c r="BC2771">
        <f>MATCH(BB2771,MONTHLY_INDEX!$A:$A,0)</f>
        <v>630</v>
      </c>
      <c r="BD2771">
        <f>MATCH(AU2771,MONTHLY_INDEX!$1:$1,0)</f>
        <v>84</v>
      </c>
      <c r="BE2771">
        <f>INDEX(MONTHLY_INDEX!$1:$1048576,Final!BC2771,Final!BD2771)</f>
        <v>114.9</v>
      </c>
      <c r="BF2771">
        <f>MATCH($BF$1,MONTHLY_INDEX!$1:$1,0)</f>
        <v>127</v>
      </c>
      <c r="BG2771">
        <f>INDEX(MONTHLY_INDEX!$1:$1048576,Final!BC2771,Final!BF2771)</f>
        <v>151.1</v>
      </c>
      <c r="BH2771" s="23">
        <f t="shared" si="1286"/>
        <v>0.31505657093124445</v>
      </c>
      <c r="BI2771" s="14">
        <f t="shared" si="1287"/>
        <v>966566.5796344647</v>
      </c>
      <c r="BJ2771" s="14">
        <f t="shared" si="1288"/>
        <v>335848.78482778347</v>
      </c>
      <c r="BK2771" s="15">
        <f t="shared" si="1279"/>
        <v>630717.79480668122</v>
      </c>
      <c r="BL2771" s="52">
        <v>0</v>
      </c>
      <c r="BM2771" s="15">
        <f t="shared" si="1289"/>
        <v>630717.79480668122</v>
      </c>
    </row>
    <row r="2772" spans="1:65">
      <c r="A2772" s="8">
        <v>2770</v>
      </c>
      <c r="B2772" s="1" t="s">
        <v>44</v>
      </c>
      <c r="C2772" s="1">
        <v>1500</v>
      </c>
      <c r="D2772" s="1" t="s">
        <v>60</v>
      </c>
      <c r="E2772" s="1">
        <v>150000109</v>
      </c>
      <c r="F2772" s="1" t="s">
        <v>60</v>
      </c>
      <c r="G2772" s="1" t="s">
        <v>95</v>
      </c>
      <c r="H2772" s="1">
        <v>7</v>
      </c>
      <c r="I2772" s="1" t="s">
        <v>220</v>
      </c>
      <c r="J2772" s="1" t="s">
        <v>49</v>
      </c>
      <c r="K2772" s="1">
        <v>17406001</v>
      </c>
      <c r="L2772" s="1" t="s">
        <v>50</v>
      </c>
      <c r="M2772" s="1" t="s">
        <v>51</v>
      </c>
      <c r="N2772" s="1" t="s">
        <v>64</v>
      </c>
      <c r="O2772" s="1" t="s">
        <v>65</v>
      </c>
      <c r="P2772" s="1" t="s">
        <v>66</v>
      </c>
      <c r="Q2772" s="1" t="s">
        <v>67</v>
      </c>
      <c r="R2772" s="1" t="s">
        <v>87</v>
      </c>
      <c r="S2772" s="1" t="s">
        <v>88</v>
      </c>
      <c r="T2772" s="2">
        <v>43463</v>
      </c>
      <c r="U2772" s="2">
        <v>43463</v>
      </c>
      <c r="V2772" s="1" t="s">
        <v>52</v>
      </c>
      <c r="W2772" s="3">
        <v>1</v>
      </c>
      <c r="X2772" s="1" t="s">
        <v>53</v>
      </c>
      <c r="Y2772" s="4">
        <v>126000</v>
      </c>
      <c r="Z2772" s="4">
        <v>-14732</v>
      </c>
      <c r="AA2772" s="4">
        <v>0</v>
      </c>
      <c r="AB2772" s="4">
        <v>0</v>
      </c>
      <c r="AC2772" s="4">
        <v>0</v>
      </c>
      <c r="AD2772" s="4">
        <v>126000</v>
      </c>
      <c r="AE2772" s="5">
        <v>1555</v>
      </c>
      <c r="AF2772" s="1" t="s">
        <v>70</v>
      </c>
      <c r="AG2772" s="1" t="s">
        <v>71</v>
      </c>
      <c r="AH2772" s="1" t="s">
        <v>89</v>
      </c>
      <c r="AI2772" s="1" t="s">
        <v>57</v>
      </c>
      <c r="AJ2772" s="5">
        <v>10950</v>
      </c>
      <c r="AK2772" s="4">
        <v>-1312</v>
      </c>
      <c r="AL2772" s="4">
        <v>0</v>
      </c>
      <c r="AM2772" s="4">
        <v>0</v>
      </c>
      <c r="AN2772" s="4">
        <v>0</v>
      </c>
      <c r="AO2772" s="4">
        <v>-16044</v>
      </c>
      <c r="AP2772" s="4">
        <v>-16044</v>
      </c>
      <c r="AQ2772" s="4">
        <v>0</v>
      </c>
      <c r="AR2772" s="4">
        <v>109956</v>
      </c>
      <c r="AS2772" s="1" t="s">
        <v>52</v>
      </c>
      <c r="AT2772" s="9">
        <f t="shared" si="1274"/>
        <v>43463</v>
      </c>
      <c r="AU2772" s="9">
        <f t="shared" si="1275"/>
        <v>43435</v>
      </c>
      <c r="AV2772" s="9">
        <v>44798</v>
      </c>
      <c r="AW2772" s="11">
        <f t="shared" si="1276"/>
        <v>3.6575342465753424</v>
      </c>
      <c r="AX2772">
        <v>25</v>
      </c>
      <c r="AY2772" s="12">
        <v>0.05</v>
      </c>
      <c r="AZ2772">
        <f t="shared" si="1277"/>
        <v>3.7999999999999999E-2</v>
      </c>
      <c r="BA2772" s="13">
        <f t="shared" si="1278"/>
        <v>126000</v>
      </c>
      <c r="BB2772" s="17" t="s">
        <v>2189</v>
      </c>
      <c r="BC2772">
        <f>MATCH(BB2772,MONTHLY_INDEX!$A:$A,0)</f>
        <v>798</v>
      </c>
      <c r="BD2772">
        <f>MATCH(AU2772,MONTHLY_INDEX!$1:$1,0)</f>
        <v>84</v>
      </c>
      <c r="BE2772">
        <f>INDEX(MONTHLY_INDEX!$1:$1048576,Final!BC2772,Final!BD2772)</f>
        <v>96</v>
      </c>
      <c r="BF2772">
        <f>MATCH($BF$1,MONTHLY_INDEX!$1:$1,0)</f>
        <v>127</v>
      </c>
      <c r="BG2772">
        <f>INDEX(MONTHLY_INDEX!$1:$1048576,Final!BC2772,Final!BF2772)</f>
        <v>95.3</v>
      </c>
      <c r="BH2772" s="23">
        <f t="shared" si="1286"/>
        <v>-7.2916666666666963E-3</v>
      </c>
      <c r="BI2772" s="14">
        <f t="shared" si="1287"/>
        <v>125081.25</v>
      </c>
      <c r="BJ2772" s="14">
        <f t="shared" si="1288"/>
        <v>17384.580308219178</v>
      </c>
      <c r="BK2772" s="15">
        <f t="shared" si="1279"/>
        <v>107696.66969178081</v>
      </c>
      <c r="BL2772" s="52">
        <v>0</v>
      </c>
      <c r="BM2772" s="15">
        <f t="shared" si="1289"/>
        <v>107696.66969178081</v>
      </c>
    </row>
    <row r="2773" spans="1:65">
      <c r="A2773" s="8">
        <v>2771</v>
      </c>
      <c r="B2773" s="1" t="s">
        <v>44</v>
      </c>
      <c r="C2773" s="1">
        <v>1500</v>
      </c>
      <c r="D2773" s="1" t="s">
        <v>60</v>
      </c>
      <c r="E2773" s="1">
        <v>150000109</v>
      </c>
      <c r="F2773" s="1" t="s">
        <v>60</v>
      </c>
      <c r="G2773" s="1" t="s">
        <v>96</v>
      </c>
      <c r="H2773" s="1">
        <v>8</v>
      </c>
      <c r="I2773" s="1" t="s">
        <v>220</v>
      </c>
      <c r="J2773" s="1" t="s">
        <v>49</v>
      </c>
      <c r="K2773" s="1">
        <v>17406001</v>
      </c>
      <c r="L2773" s="1" t="s">
        <v>50</v>
      </c>
      <c r="M2773" s="1" t="s">
        <v>51</v>
      </c>
      <c r="N2773" s="1" t="s">
        <v>64</v>
      </c>
      <c r="O2773" s="1" t="s">
        <v>65</v>
      </c>
      <c r="P2773" s="1" t="s">
        <v>66</v>
      </c>
      <c r="Q2773" s="1" t="s">
        <v>67</v>
      </c>
      <c r="R2773" s="1" t="s">
        <v>87</v>
      </c>
      <c r="S2773" s="1" t="s">
        <v>88</v>
      </c>
      <c r="T2773" s="2">
        <v>43463</v>
      </c>
      <c r="U2773" s="2">
        <v>43463</v>
      </c>
      <c r="V2773" s="1" t="s">
        <v>52</v>
      </c>
      <c r="W2773" s="3">
        <v>1</v>
      </c>
      <c r="X2773" s="1" t="s">
        <v>53</v>
      </c>
      <c r="Y2773" s="4">
        <v>29327302</v>
      </c>
      <c r="Z2773" s="4">
        <v>-3429143</v>
      </c>
      <c r="AA2773" s="4">
        <v>0</v>
      </c>
      <c r="AB2773" s="4">
        <v>0</v>
      </c>
      <c r="AC2773" s="4">
        <v>0</v>
      </c>
      <c r="AD2773" s="4">
        <v>29327302</v>
      </c>
      <c r="AE2773" s="5">
        <v>1555</v>
      </c>
      <c r="AF2773" s="1" t="s">
        <v>70</v>
      </c>
      <c r="AG2773" s="1" t="s">
        <v>71</v>
      </c>
      <c r="AH2773" s="1" t="s">
        <v>89</v>
      </c>
      <c r="AI2773" s="1" t="s">
        <v>57</v>
      </c>
      <c r="AJ2773" s="5">
        <v>10950</v>
      </c>
      <c r="AK2773" s="4">
        <v>-305335</v>
      </c>
      <c r="AL2773" s="4">
        <v>0</v>
      </c>
      <c r="AM2773" s="4">
        <v>0</v>
      </c>
      <c r="AN2773" s="4">
        <v>0</v>
      </c>
      <c r="AO2773" s="4">
        <v>-3734478</v>
      </c>
      <c r="AP2773" s="4">
        <v>-3734478</v>
      </c>
      <c r="AQ2773" s="4">
        <v>0</v>
      </c>
      <c r="AR2773" s="4">
        <v>25592824</v>
      </c>
      <c r="AS2773" s="1" t="s">
        <v>52</v>
      </c>
      <c r="AT2773" s="9">
        <f t="shared" si="1274"/>
        <v>43463</v>
      </c>
      <c r="AU2773" s="9">
        <f t="shared" si="1275"/>
        <v>43435</v>
      </c>
      <c r="AV2773" s="9">
        <v>44798</v>
      </c>
      <c r="AW2773" s="11">
        <f t="shared" si="1276"/>
        <v>3.6575342465753424</v>
      </c>
      <c r="AX2773">
        <v>25</v>
      </c>
      <c r="AY2773" s="12">
        <v>0.05</v>
      </c>
      <c r="AZ2773">
        <f t="shared" si="1277"/>
        <v>3.7999999999999999E-2</v>
      </c>
      <c r="BA2773" s="13">
        <f t="shared" si="1278"/>
        <v>29327302</v>
      </c>
      <c r="BB2773" s="17" t="s">
        <v>2189</v>
      </c>
      <c r="BC2773">
        <f>MATCH(BB2773,MONTHLY_INDEX!$A:$A,0)</f>
        <v>798</v>
      </c>
      <c r="BD2773">
        <f>MATCH(AU2773,MONTHLY_INDEX!$1:$1,0)</f>
        <v>84</v>
      </c>
      <c r="BE2773">
        <f>INDEX(MONTHLY_INDEX!$1:$1048576,Final!BC2773,Final!BD2773)</f>
        <v>96</v>
      </c>
      <c r="BF2773">
        <f>MATCH($BF$1,MONTHLY_INDEX!$1:$1,0)</f>
        <v>127</v>
      </c>
      <c r="BG2773">
        <f>INDEX(MONTHLY_INDEX!$1:$1048576,Final!BC2773,Final!BF2773)</f>
        <v>95.3</v>
      </c>
      <c r="BH2773" s="23">
        <f t="shared" si="1286"/>
        <v>-7.2916666666666963E-3</v>
      </c>
      <c r="BI2773" s="14">
        <f t="shared" si="1287"/>
        <v>29113457.089583334</v>
      </c>
      <c r="BJ2773" s="14">
        <f t="shared" si="1288"/>
        <v>4046371.7209714041</v>
      </c>
      <c r="BK2773" s="15">
        <f t="shared" si="1279"/>
        <v>25067085.368611928</v>
      </c>
      <c r="BL2773" s="52">
        <v>0</v>
      </c>
      <c r="BM2773" s="15">
        <f t="shared" si="1289"/>
        <v>25067085.368611928</v>
      </c>
    </row>
    <row r="2774" spans="1:65">
      <c r="A2774" s="8">
        <v>2772</v>
      </c>
      <c r="B2774" s="1" t="s">
        <v>44</v>
      </c>
      <c r="C2774" s="1">
        <v>1500</v>
      </c>
      <c r="D2774" s="1" t="s">
        <v>60</v>
      </c>
      <c r="E2774" s="1">
        <v>150000109</v>
      </c>
      <c r="F2774" s="1" t="s">
        <v>60</v>
      </c>
      <c r="G2774" s="1" t="s">
        <v>97</v>
      </c>
      <c r="H2774" s="1">
        <v>9</v>
      </c>
      <c r="I2774" s="1" t="s">
        <v>220</v>
      </c>
      <c r="J2774" s="1" t="s">
        <v>49</v>
      </c>
      <c r="K2774" s="1">
        <v>17406001</v>
      </c>
      <c r="L2774" s="1" t="s">
        <v>50</v>
      </c>
      <c r="M2774" s="1" t="s">
        <v>51</v>
      </c>
      <c r="N2774" s="1" t="s">
        <v>64</v>
      </c>
      <c r="O2774" s="1" t="s">
        <v>65</v>
      </c>
      <c r="P2774" s="1" t="s">
        <v>66</v>
      </c>
      <c r="Q2774" s="1" t="s">
        <v>67</v>
      </c>
      <c r="R2774" s="1" t="s">
        <v>87</v>
      </c>
      <c r="S2774" s="1" t="s">
        <v>88</v>
      </c>
      <c r="T2774" s="2">
        <v>43463</v>
      </c>
      <c r="U2774" s="2">
        <v>43463</v>
      </c>
      <c r="V2774" s="1" t="s">
        <v>52</v>
      </c>
      <c r="W2774" s="3">
        <v>1</v>
      </c>
      <c r="X2774" s="1" t="s">
        <v>53</v>
      </c>
      <c r="Y2774" s="4">
        <v>1517250</v>
      </c>
      <c r="Z2774" s="4">
        <v>-177405</v>
      </c>
      <c r="AA2774" s="4">
        <v>0</v>
      </c>
      <c r="AB2774" s="4">
        <v>0</v>
      </c>
      <c r="AC2774" s="4">
        <v>0</v>
      </c>
      <c r="AD2774" s="4">
        <v>1517250</v>
      </c>
      <c r="AE2774" s="5">
        <v>1555</v>
      </c>
      <c r="AF2774" s="1" t="s">
        <v>70</v>
      </c>
      <c r="AG2774" s="1" t="s">
        <v>71</v>
      </c>
      <c r="AH2774" s="1" t="s">
        <v>89</v>
      </c>
      <c r="AI2774" s="1" t="s">
        <v>57</v>
      </c>
      <c r="AJ2774" s="5">
        <v>10950</v>
      </c>
      <c r="AK2774" s="4">
        <v>-15797</v>
      </c>
      <c r="AL2774" s="4">
        <v>0</v>
      </c>
      <c r="AM2774" s="4">
        <v>0</v>
      </c>
      <c r="AN2774" s="4">
        <v>0</v>
      </c>
      <c r="AO2774" s="4">
        <v>-193202</v>
      </c>
      <c r="AP2774" s="4">
        <v>-193202</v>
      </c>
      <c r="AQ2774" s="4">
        <v>0</v>
      </c>
      <c r="AR2774" s="4">
        <v>1324048</v>
      </c>
      <c r="AS2774" s="1" t="s">
        <v>52</v>
      </c>
      <c r="AT2774" s="9">
        <f t="shared" si="1274"/>
        <v>43463</v>
      </c>
      <c r="AU2774" s="9">
        <f t="shared" si="1275"/>
        <v>43435</v>
      </c>
      <c r="AV2774" s="9">
        <v>44798</v>
      </c>
      <c r="AW2774" s="11">
        <f t="shared" si="1276"/>
        <v>3.6575342465753424</v>
      </c>
      <c r="AX2774">
        <v>15</v>
      </c>
      <c r="AY2774" s="12">
        <v>0.05</v>
      </c>
      <c r="AZ2774">
        <f t="shared" si="1277"/>
        <v>6.3333333333333325E-2</v>
      </c>
      <c r="BA2774" s="13">
        <f t="shared" si="1278"/>
        <v>1517250</v>
      </c>
      <c r="BB2774" s="17" t="s">
        <v>1941</v>
      </c>
      <c r="BC2774">
        <f>MATCH(BB2774,MONTHLY_INDEX!$A:$A,0)</f>
        <v>674</v>
      </c>
      <c r="BD2774">
        <f>MATCH(AU2774,MONTHLY_INDEX!$1:$1,0)</f>
        <v>84</v>
      </c>
      <c r="BE2774">
        <f>INDEX(MONTHLY_INDEX!$1:$1048576,Final!BC2774,Final!BD2774)</f>
        <v>106.1</v>
      </c>
      <c r="BF2774">
        <f>MATCH($BF$1,MONTHLY_INDEX!$1:$1,0)</f>
        <v>127</v>
      </c>
      <c r="BG2774">
        <f>INDEX(MONTHLY_INDEX!$1:$1048576,Final!BC2774,Final!BF2774)</f>
        <v>122.8</v>
      </c>
      <c r="BH2774" s="23">
        <f t="shared" si="1286"/>
        <v>0.15739868049010372</v>
      </c>
      <c r="BI2774" s="14">
        <f t="shared" si="1287"/>
        <v>1756063.1479736099</v>
      </c>
      <c r="BJ2774" s="14">
        <f t="shared" si="1288"/>
        <v>406781.20318128407</v>
      </c>
      <c r="BK2774" s="15">
        <f t="shared" si="1279"/>
        <v>1349281.9447923258</v>
      </c>
      <c r="BL2774" s="52">
        <v>0</v>
      </c>
      <c r="BM2774" s="15">
        <f t="shared" si="1289"/>
        <v>1349281.9447923258</v>
      </c>
    </row>
    <row r="2775" spans="1:65">
      <c r="A2775" s="8">
        <v>2773</v>
      </c>
      <c r="B2775" s="1" t="s">
        <v>44</v>
      </c>
      <c r="C2775" s="1">
        <v>1500</v>
      </c>
      <c r="D2775" s="1" t="s">
        <v>60</v>
      </c>
      <c r="E2775" s="1">
        <v>150000109</v>
      </c>
      <c r="F2775" s="1" t="s">
        <v>60</v>
      </c>
      <c r="G2775" s="1" t="s">
        <v>98</v>
      </c>
      <c r="H2775" s="1">
        <v>10</v>
      </c>
      <c r="I2775" s="1" t="s">
        <v>220</v>
      </c>
      <c r="J2775" s="1" t="s">
        <v>49</v>
      </c>
      <c r="K2775" s="1">
        <v>17406001</v>
      </c>
      <c r="L2775" s="1" t="s">
        <v>50</v>
      </c>
      <c r="M2775" s="1" t="s">
        <v>51</v>
      </c>
      <c r="N2775" s="1" t="s">
        <v>64</v>
      </c>
      <c r="O2775" s="1" t="s">
        <v>65</v>
      </c>
      <c r="P2775" s="1" t="s">
        <v>66</v>
      </c>
      <c r="Q2775" s="1" t="s">
        <v>67</v>
      </c>
      <c r="R2775" s="1" t="s">
        <v>87</v>
      </c>
      <c r="S2775" s="1" t="s">
        <v>88</v>
      </c>
      <c r="T2775" s="2">
        <v>43463</v>
      </c>
      <c r="U2775" s="2">
        <v>43463</v>
      </c>
      <c r="V2775" s="1" t="s">
        <v>52</v>
      </c>
      <c r="W2775" s="3">
        <v>1</v>
      </c>
      <c r="X2775" s="1" t="s">
        <v>53</v>
      </c>
      <c r="Y2775" s="4">
        <v>312900</v>
      </c>
      <c r="Z2775" s="4">
        <v>-36585</v>
      </c>
      <c r="AA2775" s="4">
        <v>0</v>
      </c>
      <c r="AB2775" s="4">
        <v>0</v>
      </c>
      <c r="AC2775" s="4">
        <v>0</v>
      </c>
      <c r="AD2775" s="4">
        <v>312900</v>
      </c>
      <c r="AE2775" s="5">
        <v>1555</v>
      </c>
      <c r="AF2775" s="1" t="s">
        <v>70</v>
      </c>
      <c r="AG2775" s="1" t="s">
        <v>71</v>
      </c>
      <c r="AH2775" s="1" t="s">
        <v>89</v>
      </c>
      <c r="AI2775" s="1" t="s">
        <v>57</v>
      </c>
      <c r="AJ2775" s="5">
        <v>10950</v>
      </c>
      <c r="AK2775" s="4">
        <v>-3258</v>
      </c>
      <c r="AL2775" s="4">
        <v>0</v>
      </c>
      <c r="AM2775" s="4">
        <v>0</v>
      </c>
      <c r="AN2775" s="4">
        <v>0</v>
      </c>
      <c r="AO2775" s="4">
        <v>-39843</v>
      </c>
      <c r="AP2775" s="4">
        <v>-39843</v>
      </c>
      <c r="AQ2775" s="4">
        <v>0</v>
      </c>
      <c r="AR2775" s="4">
        <v>273057</v>
      </c>
      <c r="AS2775" s="1" t="s">
        <v>52</v>
      </c>
      <c r="AT2775" s="9">
        <f t="shared" si="1274"/>
        <v>43463</v>
      </c>
      <c r="AU2775" s="9">
        <f t="shared" si="1275"/>
        <v>43435</v>
      </c>
      <c r="AV2775" s="9">
        <v>44798</v>
      </c>
      <c r="AW2775" s="11">
        <f t="shared" si="1276"/>
        <v>3.6575342465753424</v>
      </c>
      <c r="AX2775">
        <v>10</v>
      </c>
      <c r="AY2775" s="12">
        <v>0.05</v>
      </c>
      <c r="AZ2775">
        <f t="shared" si="1277"/>
        <v>9.5000000000000001E-2</v>
      </c>
      <c r="BA2775" s="13">
        <f t="shared" si="1278"/>
        <v>312900</v>
      </c>
      <c r="BB2775" s="17" t="s">
        <v>2189</v>
      </c>
      <c r="BC2775">
        <f>MATCH(BB2775,MONTHLY_INDEX!$A:$A,0)</f>
        <v>798</v>
      </c>
      <c r="BD2775">
        <f>MATCH(AU2775,MONTHLY_INDEX!$1:$1,0)</f>
        <v>84</v>
      </c>
      <c r="BE2775">
        <f>INDEX(MONTHLY_INDEX!$1:$1048576,Final!BC2775,Final!BD2775)</f>
        <v>96</v>
      </c>
      <c r="BF2775">
        <f>MATCH($BF$1,MONTHLY_INDEX!$1:$1,0)</f>
        <v>127</v>
      </c>
      <c r="BG2775">
        <f>INDEX(MONTHLY_INDEX!$1:$1048576,Final!BC2775,Final!BF2775)</f>
        <v>95.3</v>
      </c>
      <c r="BH2775" s="23">
        <f t="shared" si="1286"/>
        <v>-7.2916666666666963E-3</v>
      </c>
      <c r="BI2775" s="14">
        <f t="shared" si="1287"/>
        <v>310618.4375</v>
      </c>
      <c r="BJ2775" s="14">
        <f t="shared" si="1288"/>
        <v>107929.26941352741</v>
      </c>
      <c r="BK2775" s="15">
        <f t="shared" si="1279"/>
        <v>202689.16808647261</v>
      </c>
      <c r="BL2775" s="52">
        <v>0</v>
      </c>
      <c r="BM2775" s="15">
        <f t="shared" si="1289"/>
        <v>202689.16808647261</v>
      </c>
    </row>
    <row r="2776" spans="1:65">
      <c r="A2776" s="8">
        <v>2774</v>
      </c>
      <c r="B2776" s="1" t="s">
        <v>44</v>
      </c>
      <c r="C2776" s="1">
        <v>1500</v>
      </c>
      <c r="D2776" s="1" t="s">
        <v>60</v>
      </c>
      <c r="E2776" s="1">
        <v>150000109</v>
      </c>
      <c r="F2776" s="1" t="s">
        <v>60</v>
      </c>
      <c r="G2776" s="1" t="s">
        <v>99</v>
      </c>
      <c r="H2776" s="1">
        <v>11</v>
      </c>
      <c r="I2776" s="1" t="s">
        <v>220</v>
      </c>
      <c r="J2776" s="1" t="s">
        <v>49</v>
      </c>
      <c r="K2776" s="1">
        <v>17406001</v>
      </c>
      <c r="L2776" s="1" t="s">
        <v>50</v>
      </c>
      <c r="M2776" s="1" t="s">
        <v>51</v>
      </c>
      <c r="N2776" s="1" t="s">
        <v>64</v>
      </c>
      <c r="O2776" s="1" t="s">
        <v>65</v>
      </c>
      <c r="P2776" s="1" t="s">
        <v>66</v>
      </c>
      <c r="Q2776" s="1" t="s">
        <v>67</v>
      </c>
      <c r="R2776" s="1" t="s">
        <v>87</v>
      </c>
      <c r="S2776" s="1" t="s">
        <v>88</v>
      </c>
      <c r="T2776" s="2">
        <v>43463</v>
      </c>
      <c r="U2776" s="2">
        <v>43463</v>
      </c>
      <c r="V2776" s="1" t="s">
        <v>52</v>
      </c>
      <c r="W2776" s="3">
        <v>1</v>
      </c>
      <c r="X2776" s="1" t="s">
        <v>53</v>
      </c>
      <c r="Y2776" s="4">
        <v>1174950</v>
      </c>
      <c r="Z2776" s="4">
        <v>-137382</v>
      </c>
      <c r="AA2776" s="4">
        <v>0</v>
      </c>
      <c r="AB2776" s="4">
        <v>0</v>
      </c>
      <c r="AC2776" s="4">
        <v>0</v>
      </c>
      <c r="AD2776" s="4">
        <v>1174950</v>
      </c>
      <c r="AE2776" s="5">
        <v>1555</v>
      </c>
      <c r="AF2776" s="1" t="s">
        <v>70</v>
      </c>
      <c r="AG2776" s="1" t="s">
        <v>71</v>
      </c>
      <c r="AH2776" s="1" t="s">
        <v>89</v>
      </c>
      <c r="AI2776" s="1" t="s">
        <v>57</v>
      </c>
      <c r="AJ2776" s="5">
        <v>10950</v>
      </c>
      <c r="AK2776" s="4">
        <v>-12233</v>
      </c>
      <c r="AL2776" s="4">
        <v>0</v>
      </c>
      <c r="AM2776" s="4">
        <v>0</v>
      </c>
      <c r="AN2776" s="4">
        <v>0</v>
      </c>
      <c r="AO2776" s="4">
        <v>-149615</v>
      </c>
      <c r="AP2776" s="4">
        <v>-149615</v>
      </c>
      <c r="AQ2776" s="4">
        <v>0</v>
      </c>
      <c r="AR2776" s="4">
        <v>1025335</v>
      </c>
      <c r="AS2776" s="1" t="s">
        <v>52</v>
      </c>
      <c r="AT2776" s="9">
        <f t="shared" si="1274"/>
        <v>43463</v>
      </c>
      <c r="AU2776" s="9">
        <f t="shared" si="1275"/>
        <v>43435</v>
      </c>
      <c r="AV2776" s="9">
        <v>44798</v>
      </c>
      <c r="AW2776" s="11">
        <f t="shared" si="1276"/>
        <v>3.6575342465753424</v>
      </c>
      <c r="AX2776">
        <v>10</v>
      </c>
      <c r="AY2776" s="12">
        <v>0.05</v>
      </c>
      <c r="AZ2776">
        <f t="shared" si="1277"/>
        <v>9.5000000000000001E-2</v>
      </c>
      <c r="BA2776" s="13">
        <f t="shared" si="1278"/>
        <v>1174950</v>
      </c>
      <c r="BB2776" s="17" t="s">
        <v>2189</v>
      </c>
      <c r="BC2776">
        <f>MATCH(BB2776,MONTHLY_INDEX!$A:$A,0)</f>
        <v>798</v>
      </c>
      <c r="BD2776">
        <f>MATCH(AU2776,MONTHLY_INDEX!$1:$1,0)</f>
        <v>84</v>
      </c>
      <c r="BE2776">
        <f>INDEX(MONTHLY_INDEX!$1:$1048576,Final!BC2776,Final!BD2776)</f>
        <v>96</v>
      </c>
      <c r="BF2776">
        <f>MATCH($BF$1,MONTHLY_INDEX!$1:$1,0)</f>
        <v>127</v>
      </c>
      <c r="BG2776">
        <f>INDEX(MONTHLY_INDEX!$1:$1048576,Final!BC2776,Final!BF2776)</f>
        <v>95.3</v>
      </c>
      <c r="BH2776" s="23">
        <f t="shared" si="1286"/>
        <v>-7.2916666666666963E-3</v>
      </c>
      <c r="BI2776" s="14">
        <f t="shared" si="1287"/>
        <v>1166382.65625</v>
      </c>
      <c r="BJ2776" s="14">
        <f t="shared" si="1288"/>
        <v>405278.02843535959</v>
      </c>
      <c r="BK2776" s="15">
        <f t="shared" si="1279"/>
        <v>761104.62781464041</v>
      </c>
      <c r="BL2776" s="52">
        <v>0</v>
      </c>
      <c r="BM2776" s="15">
        <f t="shared" si="1289"/>
        <v>761104.62781464041</v>
      </c>
    </row>
    <row r="2777" spans="1:65">
      <c r="A2777" s="8">
        <v>2775</v>
      </c>
      <c r="B2777" s="1" t="s">
        <v>44</v>
      </c>
      <c r="C2777" s="1">
        <v>1500</v>
      </c>
      <c r="D2777" s="1" t="s">
        <v>60</v>
      </c>
      <c r="E2777" s="1">
        <v>150000109</v>
      </c>
      <c r="F2777" s="1" t="s">
        <v>60</v>
      </c>
      <c r="G2777" s="1" t="s">
        <v>100</v>
      </c>
      <c r="H2777" s="1">
        <v>12</v>
      </c>
      <c r="I2777" s="1" t="s">
        <v>220</v>
      </c>
      <c r="J2777" s="1" t="s">
        <v>49</v>
      </c>
      <c r="K2777" s="1">
        <v>17406001</v>
      </c>
      <c r="L2777" s="1" t="s">
        <v>50</v>
      </c>
      <c r="M2777" s="1" t="s">
        <v>51</v>
      </c>
      <c r="N2777" s="1" t="s">
        <v>64</v>
      </c>
      <c r="O2777" s="1" t="s">
        <v>65</v>
      </c>
      <c r="P2777" s="1" t="s">
        <v>66</v>
      </c>
      <c r="Q2777" s="1" t="s">
        <v>67</v>
      </c>
      <c r="R2777" s="1" t="s">
        <v>87</v>
      </c>
      <c r="S2777" s="1" t="s">
        <v>88</v>
      </c>
      <c r="T2777" s="2">
        <v>43463</v>
      </c>
      <c r="U2777" s="2">
        <v>43463</v>
      </c>
      <c r="V2777" s="1" t="s">
        <v>52</v>
      </c>
      <c r="W2777" s="3">
        <v>1</v>
      </c>
      <c r="X2777" s="1" t="s">
        <v>53</v>
      </c>
      <c r="Y2777" s="4">
        <v>582750</v>
      </c>
      <c r="Z2777" s="4">
        <v>-68138</v>
      </c>
      <c r="AA2777" s="4">
        <v>0</v>
      </c>
      <c r="AB2777" s="4">
        <v>0</v>
      </c>
      <c r="AC2777" s="4">
        <v>0</v>
      </c>
      <c r="AD2777" s="4">
        <v>582750</v>
      </c>
      <c r="AE2777" s="5">
        <v>1555</v>
      </c>
      <c r="AF2777" s="1" t="s">
        <v>70</v>
      </c>
      <c r="AG2777" s="1" t="s">
        <v>71</v>
      </c>
      <c r="AH2777" s="1" t="s">
        <v>89</v>
      </c>
      <c r="AI2777" s="1" t="s">
        <v>57</v>
      </c>
      <c r="AJ2777" s="5">
        <v>10950</v>
      </c>
      <c r="AK2777" s="4">
        <v>-6067</v>
      </c>
      <c r="AL2777" s="4">
        <v>0</v>
      </c>
      <c r="AM2777" s="4">
        <v>0</v>
      </c>
      <c r="AN2777" s="4">
        <v>0</v>
      </c>
      <c r="AO2777" s="4">
        <v>-74205</v>
      </c>
      <c r="AP2777" s="4">
        <v>-74205</v>
      </c>
      <c r="AQ2777" s="4">
        <v>0</v>
      </c>
      <c r="AR2777" s="4">
        <v>508545</v>
      </c>
      <c r="AS2777" s="1" t="s">
        <v>52</v>
      </c>
      <c r="AT2777" s="9">
        <f t="shared" si="1274"/>
        <v>43463</v>
      </c>
      <c r="AU2777" s="9">
        <f t="shared" si="1275"/>
        <v>43435</v>
      </c>
      <c r="AV2777" s="9">
        <v>44798</v>
      </c>
      <c r="AW2777" s="11">
        <f t="shared" si="1276"/>
        <v>3.6575342465753424</v>
      </c>
      <c r="AX2777">
        <v>10</v>
      </c>
      <c r="AY2777" s="12">
        <v>0.05</v>
      </c>
      <c r="AZ2777">
        <f t="shared" si="1277"/>
        <v>9.5000000000000001E-2</v>
      </c>
      <c r="BA2777" s="13">
        <f t="shared" si="1278"/>
        <v>582750</v>
      </c>
      <c r="BB2777" s="17" t="s">
        <v>1973</v>
      </c>
      <c r="BC2777">
        <f>MATCH(BB2777,MONTHLY_INDEX!$A:$A,0)</f>
        <v>690</v>
      </c>
      <c r="BD2777">
        <f>MATCH(AU2777,MONTHLY_INDEX!$1:$1,0)</f>
        <v>84</v>
      </c>
      <c r="BE2777">
        <f>INDEX(MONTHLY_INDEX!$1:$1048576,Final!BC2777,Final!BD2777)</f>
        <v>111.5</v>
      </c>
      <c r="BF2777">
        <f>MATCH($BF$1,MONTHLY_INDEX!$1:$1,0)</f>
        <v>127</v>
      </c>
      <c r="BG2777">
        <f>INDEX(MONTHLY_INDEX!$1:$1048576,Final!BC2777,Final!BF2777)</f>
        <v>145.69999999999999</v>
      </c>
      <c r="BH2777" s="23">
        <f t="shared" si="1286"/>
        <v>0.30672645739910304</v>
      </c>
      <c r="BI2777" s="14">
        <f t="shared" si="1287"/>
        <v>761494.84304932738</v>
      </c>
      <c r="BJ2777" s="14">
        <f t="shared" si="1288"/>
        <v>264593.37936912588</v>
      </c>
      <c r="BK2777" s="15">
        <f t="shared" si="1279"/>
        <v>496901.4636802015</v>
      </c>
      <c r="BL2777" s="52">
        <v>0</v>
      </c>
      <c r="BM2777" s="15">
        <f t="shared" si="1289"/>
        <v>496901.4636802015</v>
      </c>
    </row>
    <row r="2778" spans="1:65">
      <c r="A2778" s="8">
        <v>2776</v>
      </c>
      <c r="B2778" s="1" t="s">
        <v>44</v>
      </c>
      <c r="C2778" s="1">
        <v>1500</v>
      </c>
      <c r="D2778" s="1" t="s">
        <v>60</v>
      </c>
      <c r="E2778" s="1">
        <v>150000109</v>
      </c>
      <c r="F2778" s="1" t="s">
        <v>60</v>
      </c>
      <c r="G2778" s="1" t="s">
        <v>101</v>
      </c>
      <c r="H2778" s="1">
        <v>13</v>
      </c>
      <c r="I2778" s="1" t="s">
        <v>220</v>
      </c>
      <c r="J2778" s="1" t="s">
        <v>49</v>
      </c>
      <c r="K2778" s="1">
        <v>17406001</v>
      </c>
      <c r="L2778" s="1" t="s">
        <v>50</v>
      </c>
      <c r="M2778" s="1" t="s">
        <v>51</v>
      </c>
      <c r="N2778" s="1" t="s">
        <v>64</v>
      </c>
      <c r="O2778" s="1" t="s">
        <v>65</v>
      </c>
      <c r="P2778" s="1" t="s">
        <v>66</v>
      </c>
      <c r="Q2778" s="1" t="s">
        <v>67</v>
      </c>
      <c r="R2778" s="1" t="s">
        <v>87</v>
      </c>
      <c r="S2778" s="1" t="s">
        <v>88</v>
      </c>
      <c r="T2778" s="2">
        <v>43463</v>
      </c>
      <c r="U2778" s="2">
        <v>43463</v>
      </c>
      <c r="V2778" s="1" t="s">
        <v>52</v>
      </c>
      <c r="W2778" s="3">
        <v>1</v>
      </c>
      <c r="X2778" s="1" t="s">
        <v>53</v>
      </c>
      <c r="Y2778" s="4">
        <v>9976171</v>
      </c>
      <c r="Z2778" s="4">
        <v>-1166479</v>
      </c>
      <c r="AA2778" s="4">
        <v>0</v>
      </c>
      <c r="AB2778" s="4">
        <v>0</v>
      </c>
      <c r="AC2778" s="4">
        <v>0</v>
      </c>
      <c r="AD2778" s="4">
        <v>9976171</v>
      </c>
      <c r="AE2778" s="5">
        <v>1555</v>
      </c>
      <c r="AF2778" s="1" t="s">
        <v>70</v>
      </c>
      <c r="AG2778" s="1" t="s">
        <v>71</v>
      </c>
      <c r="AH2778" s="1" t="s">
        <v>89</v>
      </c>
      <c r="AI2778" s="1" t="s">
        <v>57</v>
      </c>
      <c r="AJ2778" s="5">
        <v>10950</v>
      </c>
      <c r="AK2778" s="4">
        <v>-103865</v>
      </c>
      <c r="AL2778" s="4">
        <v>0</v>
      </c>
      <c r="AM2778" s="4">
        <v>0</v>
      </c>
      <c r="AN2778" s="4">
        <v>0</v>
      </c>
      <c r="AO2778" s="4">
        <v>-1270344</v>
      </c>
      <c r="AP2778" s="4">
        <v>-1270344</v>
      </c>
      <c r="AQ2778" s="4">
        <v>0</v>
      </c>
      <c r="AR2778" s="4">
        <v>8705827</v>
      </c>
      <c r="AS2778" s="1" t="s">
        <v>52</v>
      </c>
      <c r="AT2778" s="9">
        <f t="shared" si="1274"/>
        <v>43463</v>
      </c>
      <c r="AU2778" s="9">
        <f t="shared" si="1275"/>
        <v>43435</v>
      </c>
      <c r="AV2778" s="9">
        <v>44798</v>
      </c>
      <c r="AW2778" s="11">
        <f t="shared" si="1276"/>
        <v>3.6575342465753424</v>
      </c>
      <c r="AX2778">
        <v>25</v>
      </c>
      <c r="AY2778" s="12">
        <v>0.05</v>
      </c>
      <c r="AZ2778">
        <f t="shared" si="1277"/>
        <v>3.7999999999999999E-2</v>
      </c>
      <c r="BA2778" s="13">
        <f t="shared" si="1278"/>
        <v>9976171</v>
      </c>
      <c r="BB2778" s="17" t="s">
        <v>2189</v>
      </c>
      <c r="BC2778">
        <f>MATCH(BB2778,MONTHLY_INDEX!$A:$A,0)</f>
        <v>798</v>
      </c>
      <c r="BD2778">
        <f>MATCH(AU2778,MONTHLY_INDEX!$1:$1,0)</f>
        <v>84</v>
      </c>
      <c r="BE2778">
        <f>INDEX(MONTHLY_INDEX!$1:$1048576,Final!BC2778,Final!BD2778)</f>
        <v>96</v>
      </c>
      <c r="BF2778">
        <f>MATCH($BF$1,MONTHLY_INDEX!$1:$1,0)</f>
        <v>127</v>
      </c>
      <c r="BG2778">
        <f>INDEX(MONTHLY_INDEX!$1:$1048576,Final!BC2778,Final!BF2778)</f>
        <v>95.3</v>
      </c>
      <c r="BH2778" s="23">
        <f t="shared" si="1286"/>
        <v>-7.2916666666666963E-3</v>
      </c>
      <c r="BI2778" s="14">
        <f t="shared" si="1287"/>
        <v>9903428.0864583328</v>
      </c>
      <c r="BJ2778" s="14">
        <f t="shared" si="1288"/>
        <v>1376440.8406192637</v>
      </c>
      <c r="BK2778" s="15">
        <f t="shared" si="1279"/>
        <v>8526987.2458390687</v>
      </c>
      <c r="BL2778" s="52">
        <v>0</v>
      </c>
      <c r="BM2778" s="15">
        <f t="shared" si="1289"/>
        <v>8526987.2458390687</v>
      </c>
    </row>
    <row r="2779" spans="1:65">
      <c r="A2779" s="8">
        <v>2777</v>
      </c>
      <c r="B2779" s="1" t="s">
        <v>44</v>
      </c>
      <c r="C2779" s="1">
        <v>1500</v>
      </c>
      <c r="D2779" s="1" t="s">
        <v>60</v>
      </c>
      <c r="E2779" s="1">
        <v>150000109</v>
      </c>
      <c r="F2779" s="1" t="s">
        <v>60</v>
      </c>
      <c r="G2779" s="1" t="s">
        <v>102</v>
      </c>
      <c r="H2779" s="1">
        <v>14</v>
      </c>
      <c r="I2779" s="1" t="s">
        <v>220</v>
      </c>
      <c r="J2779" s="1" t="s">
        <v>49</v>
      </c>
      <c r="K2779" s="1">
        <v>17406001</v>
      </c>
      <c r="L2779" s="1" t="s">
        <v>50</v>
      </c>
      <c r="M2779" s="1" t="s">
        <v>51</v>
      </c>
      <c r="N2779" s="1" t="s">
        <v>64</v>
      </c>
      <c r="O2779" s="1" t="s">
        <v>65</v>
      </c>
      <c r="P2779" s="1" t="s">
        <v>66</v>
      </c>
      <c r="Q2779" s="1" t="s">
        <v>67</v>
      </c>
      <c r="R2779" s="1" t="s">
        <v>87</v>
      </c>
      <c r="S2779" s="1" t="s">
        <v>88</v>
      </c>
      <c r="T2779" s="2">
        <v>43463</v>
      </c>
      <c r="U2779" s="2">
        <v>43463</v>
      </c>
      <c r="V2779" s="1" t="s">
        <v>52</v>
      </c>
      <c r="W2779" s="3">
        <v>1</v>
      </c>
      <c r="X2779" s="1" t="s">
        <v>53</v>
      </c>
      <c r="Y2779" s="4">
        <v>21103901</v>
      </c>
      <c r="Z2779" s="4">
        <v>-2467607</v>
      </c>
      <c r="AA2779" s="4">
        <v>0</v>
      </c>
      <c r="AB2779" s="4">
        <v>0</v>
      </c>
      <c r="AC2779" s="4">
        <v>0</v>
      </c>
      <c r="AD2779" s="4">
        <v>21103901</v>
      </c>
      <c r="AE2779" s="5">
        <v>1555</v>
      </c>
      <c r="AF2779" s="1" t="s">
        <v>70</v>
      </c>
      <c r="AG2779" s="1" t="s">
        <v>71</v>
      </c>
      <c r="AH2779" s="1" t="s">
        <v>89</v>
      </c>
      <c r="AI2779" s="1" t="s">
        <v>57</v>
      </c>
      <c r="AJ2779" s="5">
        <v>10950</v>
      </c>
      <c r="AK2779" s="4">
        <v>-219719</v>
      </c>
      <c r="AL2779" s="4">
        <v>0</v>
      </c>
      <c r="AM2779" s="4">
        <v>0</v>
      </c>
      <c r="AN2779" s="4">
        <v>0</v>
      </c>
      <c r="AO2779" s="4">
        <v>-2687326</v>
      </c>
      <c r="AP2779" s="4">
        <v>-2687326</v>
      </c>
      <c r="AQ2779" s="4">
        <v>0</v>
      </c>
      <c r="AR2779" s="4">
        <v>18416575</v>
      </c>
      <c r="AS2779" s="1" t="s">
        <v>52</v>
      </c>
      <c r="AT2779" s="9">
        <f t="shared" si="1274"/>
        <v>43463</v>
      </c>
      <c r="AU2779" s="9">
        <f t="shared" si="1275"/>
        <v>43435</v>
      </c>
      <c r="AV2779" s="9">
        <v>44798</v>
      </c>
      <c r="AW2779" s="11">
        <f t="shared" si="1276"/>
        <v>3.6575342465753424</v>
      </c>
      <c r="AX2779">
        <v>25</v>
      </c>
      <c r="AY2779" s="12">
        <v>0.05</v>
      </c>
      <c r="AZ2779">
        <f t="shared" si="1277"/>
        <v>3.7999999999999999E-2</v>
      </c>
      <c r="BA2779" s="13">
        <f t="shared" si="1278"/>
        <v>21103901</v>
      </c>
      <c r="BB2779" s="17" t="s">
        <v>2189</v>
      </c>
      <c r="BC2779">
        <f>MATCH(BB2779,MONTHLY_INDEX!$A:$A,0)</f>
        <v>798</v>
      </c>
      <c r="BD2779">
        <f>MATCH(AU2779,MONTHLY_INDEX!$1:$1,0)</f>
        <v>84</v>
      </c>
      <c r="BE2779">
        <f>INDEX(MONTHLY_INDEX!$1:$1048576,Final!BC2779,Final!BD2779)</f>
        <v>96</v>
      </c>
      <c r="BF2779">
        <f>MATCH($BF$1,MONTHLY_INDEX!$1:$1,0)</f>
        <v>127</v>
      </c>
      <c r="BG2779">
        <f>INDEX(MONTHLY_INDEX!$1:$1048576,Final!BC2779,Final!BF2779)</f>
        <v>95.3</v>
      </c>
      <c r="BH2779" s="23">
        <f t="shared" si="1286"/>
        <v>-7.2916666666666963E-3</v>
      </c>
      <c r="BI2779" s="14">
        <f t="shared" si="1287"/>
        <v>20950018.388541665</v>
      </c>
      <c r="BJ2779" s="14">
        <f t="shared" si="1288"/>
        <v>2911765.5694540236</v>
      </c>
      <c r="BK2779" s="15">
        <f t="shared" si="1279"/>
        <v>18038252.819087639</v>
      </c>
      <c r="BL2779" s="52">
        <v>0</v>
      </c>
      <c r="BM2779" s="15">
        <f t="shared" si="1289"/>
        <v>18038252.819087639</v>
      </c>
    </row>
    <row r="2780" spans="1:65">
      <c r="A2780" s="8">
        <v>2778</v>
      </c>
      <c r="B2780" s="1" t="s">
        <v>44</v>
      </c>
      <c r="C2780" s="1">
        <v>1500</v>
      </c>
      <c r="D2780" s="1" t="s">
        <v>60</v>
      </c>
      <c r="E2780" s="1">
        <v>150000109</v>
      </c>
      <c r="F2780" s="1" t="s">
        <v>60</v>
      </c>
      <c r="G2780" s="1" t="s">
        <v>103</v>
      </c>
      <c r="H2780" s="1">
        <v>15</v>
      </c>
      <c r="I2780" s="1" t="s">
        <v>220</v>
      </c>
      <c r="J2780" s="1" t="s">
        <v>49</v>
      </c>
      <c r="K2780" s="1">
        <v>17406001</v>
      </c>
      <c r="L2780" s="1" t="s">
        <v>50</v>
      </c>
      <c r="M2780" s="1" t="s">
        <v>51</v>
      </c>
      <c r="N2780" s="1" t="s">
        <v>64</v>
      </c>
      <c r="O2780" s="1" t="s">
        <v>65</v>
      </c>
      <c r="P2780" s="1" t="s">
        <v>66</v>
      </c>
      <c r="Q2780" s="1" t="s">
        <v>67</v>
      </c>
      <c r="R2780" s="1" t="s">
        <v>87</v>
      </c>
      <c r="S2780" s="1" t="s">
        <v>88</v>
      </c>
      <c r="T2780" s="2">
        <v>43463</v>
      </c>
      <c r="U2780" s="2">
        <v>43463</v>
      </c>
      <c r="V2780" s="1" t="s">
        <v>52</v>
      </c>
      <c r="W2780" s="3">
        <v>1</v>
      </c>
      <c r="X2780" s="1" t="s">
        <v>53</v>
      </c>
      <c r="Y2780" s="4">
        <v>580650</v>
      </c>
      <c r="Z2780" s="4">
        <v>-67893</v>
      </c>
      <c r="AA2780" s="4">
        <v>0</v>
      </c>
      <c r="AB2780" s="4">
        <v>0</v>
      </c>
      <c r="AC2780" s="4">
        <v>0</v>
      </c>
      <c r="AD2780" s="4">
        <v>580650</v>
      </c>
      <c r="AE2780" s="5">
        <v>1555</v>
      </c>
      <c r="AF2780" s="1" t="s">
        <v>70</v>
      </c>
      <c r="AG2780" s="1" t="s">
        <v>71</v>
      </c>
      <c r="AH2780" s="1" t="s">
        <v>89</v>
      </c>
      <c r="AI2780" s="1" t="s">
        <v>57</v>
      </c>
      <c r="AJ2780" s="5">
        <v>10950</v>
      </c>
      <c r="AK2780" s="4">
        <v>-6045</v>
      </c>
      <c r="AL2780" s="4">
        <v>0</v>
      </c>
      <c r="AM2780" s="4">
        <v>0</v>
      </c>
      <c r="AN2780" s="4">
        <v>0</v>
      </c>
      <c r="AO2780" s="4">
        <v>-73938</v>
      </c>
      <c r="AP2780" s="4">
        <v>-73938</v>
      </c>
      <c r="AQ2780" s="4">
        <v>0</v>
      </c>
      <c r="AR2780" s="4">
        <v>506712</v>
      </c>
      <c r="AS2780" s="1" t="s">
        <v>52</v>
      </c>
      <c r="AT2780" s="9">
        <f t="shared" si="1274"/>
        <v>43463</v>
      </c>
      <c r="AU2780" s="9">
        <f t="shared" si="1275"/>
        <v>43435</v>
      </c>
      <c r="AV2780" s="9">
        <v>44798</v>
      </c>
      <c r="AW2780" s="11">
        <f t="shared" si="1276"/>
        <v>3.6575342465753424</v>
      </c>
      <c r="AX2780">
        <v>10</v>
      </c>
      <c r="AY2780" s="12">
        <v>0.05</v>
      </c>
      <c r="AZ2780">
        <f t="shared" si="1277"/>
        <v>9.5000000000000001E-2</v>
      </c>
      <c r="BA2780" s="13">
        <f t="shared" si="1278"/>
        <v>580650</v>
      </c>
      <c r="BB2780" s="17" t="s">
        <v>1941</v>
      </c>
      <c r="BC2780">
        <f>MATCH(BB2780,MONTHLY_INDEX!$A:$A,0)</f>
        <v>674</v>
      </c>
      <c r="BD2780">
        <f>MATCH(AU2780,MONTHLY_INDEX!$1:$1,0)</f>
        <v>84</v>
      </c>
      <c r="BE2780">
        <f>INDEX(MONTHLY_INDEX!$1:$1048576,Final!BC2780,Final!BD2780)</f>
        <v>106.1</v>
      </c>
      <c r="BF2780">
        <f>MATCH($BF$1,MONTHLY_INDEX!$1:$1,0)</f>
        <v>127</v>
      </c>
      <c r="BG2780">
        <f>INDEX(MONTHLY_INDEX!$1:$1048576,Final!BC2780,Final!BF2780)</f>
        <v>122.8</v>
      </c>
      <c r="BH2780" s="23">
        <f t="shared" si="1286"/>
        <v>0.15739868049010372</v>
      </c>
      <c r="BI2780" s="14">
        <f t="shared" si="1287"/>
        <v>672043.54382657877</v>
      </c>
      <c r="BJ2780" s="14">
        <f t="shared" si="1288"/>
        <v>233512.11628987905</v>
      </c>
      <c r="BK2780" s="15">
        <f t="shared" si="1279"/>
        <v>438531.42753669969</v>
      </c>
      <c r="BL2780" s="52">
        <v>0</v>
      </c>
      <c r="BM2780" s="15">
        <f t="shared" si="1289"/>
        <v>438531.42753669969</v>
      </c>
    </row>
    <row r="2781" spans="1:65">
      <c r="A2781" s="8">
        <v>2779</v>
      </c>
      <c r="B2781" s="1" t="s">
        <v>44</v>
      </c>
      <c r="C2781" s="1">
        <v>1500</v>
      </c>
      <c r="D2781" s="1" t="s">
        <v>60</v>
      </c>
      <c r="E2781" s="1">
        <v>150000109</v>
      </c>
      <c r="F2781" s="1" t="s">
        <v>60</v>
      </c>
      <c r="G2781" s="1" t="s">
        <v>104</v>
      </c>
      <c r="H2781" s="1">
        <v>16</v>
      </c>
      <c r="I2781" s="1" t="s">
        <v>220</v>
      </c>
      <c r="J2781" s="1" t="s">
        <v>49</v>
      </c>
      <c r="K2781" s="1">
        <v>17406001</v>
      </c>
      <c r="L2781" s="1" t="s">
        <v>50</v>
      </c>
      <c r="M2781" s="1" t="s">
        <v>51</v>
      </c>
      <c r="N2781" s="1" t="s">
        <v>64</v>
      </c>
      <c r="O2781" s="1" t="s">
        <v>65</v>
      </c>
      <c r="P2781" s="1" t="s">
        <v>66</v>
      </c>
      <c r="Q2781" s="1" t="s">
        <v>67</v>
      </c>
      <c r="R2781" s="1" t="s">
        <v>87</v>
      </c>
      <c r="S2781" s="1" t="s">
        <v>88</v>
      </c>
      <c r="T2781" s="2">
        <v>43463</v>
      </c>
      <c r="U2781" s="2">
        <v>43463</v>
      </c>
      <c r="V2781" s="1" t="s">
        <v>52</v>
      </c>
      <c r="W2781" s="3">
        <v>1</v>
      </c>
      <c r="X2781" s="1" t="s">
        <v>53</v>
      </c>
      <c r="Y2781" s="4">
        <v>175035</v>
      </c>
      <c r="Z2781" s="4">
        <v>-20465</v>
      </c>
      <c r="AA2781" s="4">
        <v>0</v>
      </c>
      <c r="AB2781" s="4">
        <v>0</v>
      </c>
      <c r="AC2781" s="4">
        <v>0</v>
      </c>
      <c r="AD2781" s="4">
        <v>175035</v>
      </c>
      <c r="AE2781" s="5">
        <v>1555</v>
      </c>
      <c r="AF2781" s="1" t="s">
        <v>70</v>
      </c>
      <c r="AG2781" s="1" t="s">
        <v>71</v>
      </c>
      <c r="AH2781" s="1" t="s">
        <v>89</v>
      </c>
      <c r="AI2781" s="1" t="s">
        <v>57</v>
      </c>
      <c r="AJ2781" s="5">
        <v>10950</v>
      </c>
      <c r="AK2781" s="4">
        <v>-1822</v>
      </c>
      <c r="AL2781" s="4">
        <v>0</v>
      </c>
      <c r="AM2781" s="4">
        <v>0</v>
      </c>
      <c r="AN2781" s="4">
        <v>0</v>
      </c>
      <c r="AO2781" s="4">
        <v>-22287</v>
      </c>
      <c r="AP2781" s="4">
        <v>-22287</v>
      </c>
      <c r="AQ2781" s="4">
        <v>0</v>
      </c>
      <c r="AR2781" s="4">
        <v>152748</v>
      </c>
      <c r="AS2781" s="1" t="s">
        <v>52</v>
      </c>
      <c r="AT2781" s="9">
        <f t="shared" si="1274"/>
        <v>43463</v>
      </c>
      <c r="AU2781" s="9">
        <f t="shared" si="1275"/>
        <v>43435</v>
      </c>
      <c r="AV2781" s="9">
        <v>44798</v>
      </c>
      <c r="AW2781" s="11">
        <f t="shared" si="1276"/>
        <v>3.6575342465753424</v>
      </c>
      <c r="AX2781">
        <v>10</v>
      </c>
      <c r="AY2781" s="12">
        <v>0.05</v>
      </c>
      <c r="AZ2781">
        <f t="shared" si="1277"/>
        <v>9.5000000000000001E-2</v>
      </c>
      <c r="BA2781" s="13">
        <f t="shared" si="1278"/>
        <v>175035</v>
      </c>
      <c r="BB2781" s="17" t="s">
        <v>1877</v>
      </c>
      <c r="BC2781">
        <f>MATCH(BB2781,MONTHLY_INDEX!$A:$A,0)</f>
        <v>642</v>
      </c>
      <c r="BD2781">
        <f>MATCH(AU2781,MONTHLY_INDEX!$1:$1,0)</f>
        <v>84</v>
      </c>
      <c r="BE2781">
        <f>INDEX(MONTHLY_INDEX!$1:$1048576,Final!BC2781,Final!BD2781)</f>
        <v>79.3</v>
      </c>
      <c r="BF2781">
        <f>MATCH($BF$1,MONTHLY_INDEX!$1:$1,0)</f>
        <v>127</v>
      </c>
      <c r="BG2781">
        <f>INDEX(MONTHLY_INDEX!$1:$1048576,Final!BC2781,Final!BF2781)</f>
        <v>94</v>
      </c>
      <c r="BH2781" s="23">
        <f t="shared" si="1286"/>
        <v>0.18537200504413623</v>
      </c>
      <c r="BI2781" s="14">
        <f t="shared" si="1287"/>
        <v>207481.5889029004</v>
      </c>
      <c r="BJ2781" s="14">
        <f t="shared" si="1288"/>
        <v>72092.746609891343</v>
      </c>
      <c r="BK2781" s="15">
        <f t="shared" si="1279"/>
        <v>135388.84229300905</v>
      </c>
      <c r="BL2781" s="52">
        <v>0</v>
      </c>
      <c r="BM2781" s="15">
        <f t="shared" si="1289"/>
        <v>135388.84229300905</v>
      </c>
    </row>
    <row r="2782" spans="1:65">
      <c r="A2782" s="8">
        <v>2780</v>
      </c>
      <c r="B2782" s="1" t="s">
        <v>44</v>
      </c>
      <c r="C2782" s="1">
        <v>1500</v>
      </c>
      <c r="D2782" s="1" t="s">
        <v>60</v>
      </c>
      <c r="E2782" s="1">
        <v>150000109</v>
      </c>
      <c r="F2782" s="1" t="s">
        <v>60</v>
      </c>
      <c r="G2782" s="1" t="s">
        <v>105</v>
      </c>
      <c r="H2782" s="1">
        <v>17</v>
      </c>
      <c r="I2782" s="1" t="s">
        <v>220</v>
      </c>
      <c r="J2782" s="1" t="s">
        <v>49</v>
      </c>
      <c r="K2782" s="1">
        <v>17406001</v>
      </c>
      <c r="L2782" s="1" t="s">
        <v>50</v>
      </c>
      <c r="M2782" s="1" t="s">
        <v>51</v>
      </c>
      <c r="N2782" s="1" t="s">
        <v>64</v>
      </c>
      <c r="O2782" s="1" t="s">
        <v>65</v>
      </c>
      <c r="P2782" s="1" t="s">
        <v>66</v>
      </c>
      <c r="Q2782" s="1" t="s">
        <v>67</v>
      </c>
      <c r="R2782" s="1" t="s">
        <v>87</v>
      </c>
      <c r="S2782" s="1" t="s">
        <v>88</v>
      </c>
      <c r="T2782" s="2">
        <v>43463</v>
      </c>
      <c r="U2782" s="2">
        <v>43463</v>
      </c>
      <c r="V2782" s="1" t="s">
        <v>52</v>
      </c>
      <c r="W2782" s="3">
        <v>1</v>
      </c>
      <c r="X2782" s="1" t="s">
        <v>53</v>
      </c>
      <c r="Y2782" s="4">
        <v>132796</v>
      </c>
      <c r="Z2782" s="4">
        <v>-15525</v>
      </c>
      <c r="AA2782" s="4">
        <v>0</v>
      </c>
      <c r="AB2782" s="4">
        <v>0</v>
      </c>
      <c r="AC2782" s="4">
        <v>0</v>
      </c>
      <c r="AD2782" s="4">
        <v>132796</v>
      </c>
      <c r="AE2782" s="5">
        <v>1555</v>
      </c>
      <c r="AF2782" s="1" t="s">
        <v>70</v>
      </c>
      <c r="AG2782" s="1" t="s">
        <v>71</v>
      </c>
      <c r="AH2782" s="1" t="s">
        <v>89</v>
      </c>
      <c r="AI2782" s="1" t="s">
        <v>57</v>
      </c>
      <c r="AJ2782" s="5">
        <v>10950</v>
      </c>
      <c r="AK2782" s="4">
        <v>-1383</v>
      </c>
      <c r="AL2782" s="4">
        <v>0</v>
      </c>
      <c r="AM2782" s="4">
        <v>0</v>
      </c>
      <c r="AN2782" s="4">
        <v>0</v>
      </c>
      <c r="AO2782" s="4">
        <v>-16908</v>
      </c>
      <c r="AP2782" s="4">
        <v>-16908</v>
      </c>
      <c r="AQ2782" s="4">
        <v>0</v>
      </c>
      <c r="AR2782" s="4">
        <v>115888</v>
      </c>
      <c r="AS2782" s="1" t="s">
        <v>52</v>
      </c>
      <c r="AT2782" s="9">
        <f t="shared" si="1274"/>
        <v>43463</v>
      </c>
      <c r="AU2782" s="9">
        <f t="shared" si="1275"/>
        <v>43435</v>
      </c>
      <c r="AV2782" s="9">
        <v>44798</v>
      </c>
      <c r="AW2782" s="11">
        <f t="shared" si="1276"/>
        <v>3.6575342465753424</v>
      </c>
      <c r="AX2782">
        <v>10</v>
      </c>
      <c r="AY2782" s="12">
        <v>0.05</v>
      </c>
      <c r="AZ2782">
        <f t="shared" si="1277"/>
        <v>9.5000000000000001E-2</v>
      </c>
      <c r="BA2782" s="13">
        <f t="shared" si="1278"/>
        <v>132796</v>
      </c>
      <c r="BB2782" s="17" t="s">
        <v>2189</v>
      </c>
      <c r="BC2782">
        <f>MATCH(BB2782,MONTHLY_INDEX!$A:$A,0)</f>
        <v>798</v>
      </c>
      <c r="BD2782">
        <f>MATCH(AU2782,MONTHLY_INDEX!$1:$1,0)</f>
        <v>84</v>
      </c>
      <c r="BE2782">
        <f>INDEX(MONTHLY_INDEX!$1:$1048576,Final!BC2782,Final!BD2782)</f>
        <v>96</v>
      </c>
      <c r="BF2782">
        <f>MATCH($BF$1,MONTHLY_INDEX!$1:$1,0)</f>
        <v>127</v>
      </c>
      <c r="BG2782">
        <f>INDEX(MONTHLY_INDEX!$1:$1048576,Final!BC2782,Final!BF2782)</f>
        <v>95.3</v>
      </c>
      <c r="BH2782" s="23">
        <f t="shared" si="1286"/>
        <v>-7.2916666666666963E-3</v>
      </c>
      <c r="BI2782" s="14">
        <f t="shared" si="1287"/>
        <v>131827.69583333333</v>
      </c>
      <c r="BJ2782" s="14">
        <f t="shared" si="1288"/>
        <v>45805.609654965752</v>
      </c>
      <c r="BK2782" s="15">
        <f t="shared" si="1279"/>
        <v>86022.086178367579</v>
      </c>
      <c r="BL2782" s="52">
        <v>0</v>
      </c>
      <c r="BM2782" s="15">
        <f t="shared" si="1289"/>
        <v>86022.086178367579</v>
      </c>
    </row>
    <row r="2783" spans="1:65">
      <c r="A2783" s="8">
        <v>2781</v>
      </c>
      <c r="B2783" s="1" t="s">
        <v>44</v>
      </c>
      <c r="C2783" s="1">
        <v>1500</v>
      </c>
      <c r="D2783" s="1" t="s">
        <v>60</v>
      </c>
      <c r="E2783" s="1">
        <v>150000109</v>
      </c>
      <c r="F2783" s="1" t="s">
        <v>60</v>
      </c>
      <c r="G2783" s="1" t="s">
        <v>106</v>
      </c>
      <c r="H2783" s="1">
        <v>18</v>
      </c>
      <c r="I2783" s="1" t="s">
        <v>220</v>
      </c>
      <c r="J2783" s="1" t="s">
        <v>49</v>
      </c>
      <c r="K2783" s="1">
        <v>17406001</v>
      </c>
      <c r="L2783" s="1" t="s">
        <v>50</v>
      </c>
      <c r="M2783" s="1" t="s">
        <v>51</v>
      </c>
      <c r="N2783" s="1" t="s">
        <v>64</v>
      </c>
      <c r="O2783" s="1" t="s">
        <v>65</v>
      </c>
      <c r="P2783" s="1" t="s">
        <v>66</v>
      </c>
      <c r="Q2783" s="1" t="s">
        <v>67</v>
      </c>
      <c r="R2783" s="1" t="s">
        <v>87</v>
      </c>
      <c r="S2783" s="1" t="s">
        <v>88</v>
      </c>
      <c r="T2783" s="2">
        <v>43463</v>
      </c>
      <c r="U2783" s="2">
        <v>43463</v>
      </c>
      <c r="V2783" s="1" t="s">
        <v>52</v>
      </c>
      <c r="W2783" s="3">
        <v>1</v>
      </c>
      <c r="X2783" s="1" t="s">
        <v>53</v>
      </c>
      <c r="Y2783" s="4">
        <v>469552</v>
      </c>
      <c r="Z2783" s="4">
        <v>-54903</v>
      </c>
      <c r="AA2783" s="4">
        <v>0</v>
      </c>
      <c r="AB2783" s="4">
        <v>0</v>
      </c>
      <c r="AC2783" s="4">
        <v>0</v>
      </c>
      <c r="AD2783" s="4">
        <v>469552</v>
      </c>
      <c r="AE2783" s="5">
        <v>1555</v>
      </c>
      <c r="AF2783" s="1" t="s">
        <v>70</v>
      </c>
      <c r="AG2783" s="1" t="s">
        <v>71</v>
      </c>
      <c r="AH2783" s="1" t="s">
        <v>89</v>
      </c>
      <c r="AI2783" s="1" t="s">
        <v>57</v>
      </c>
      <c r="AJ2783" s="5">
        <v>10950</v>
      </c>
      <c r="AK2783" s="4">
        <v>-4889</v>
      </c>
      <c r="AL2783" s="4">
        <v>0</v>
      </c>
      <c r="AM2783" s="4">
        <v>0</v>
      </c>
      <c r="AN2783" s="4">
        <v>0</v>
      </c>
      <c r="AO2783" s="4">
        <v>-59792</v>
      </c>
      <c r="AP2783" s="4">
        <v>-59792</v>
      </c>
      <c r="AQ2783" s="4">
        <v>0</v>
      </c>
      <c r="AR2783" s="4">
        <v>409760</v>
      </c>
      <c r="AS2783" s="1" t="s">
        <v>52</v>
      </c>
      <c r="AT2783" s="9">
        <f t="shared" si="1274"/>
        <v>43463</v>
      </c>
      <c r="AU2783" s="9">
        <f t="shared" si="1275"/>
        <v>43435</v>
      </c>
      <c r="AV2783" s="9">
        <v>44798</v>
      </c>
      <c r="AW2783" s="11">
        <f t="shared" si="1276"/>
        <v>3.6575342465753424</v>
      </c>
      <c r="AX2783">
        <v>10</v>
      </c>
      <c r="AY2783" s="12">
        <v>0.05</v>
      </c>
      <c r="AZ2783">
        <f t="shared" si="1277"/>
        <v>9.5000000000000001E-2</v>
      </c>
      <c r="BA2783" s="13">
        <f t="shared" si="1278"/>
        <v>469552</v>
      </c>
      <c r="BB2783" s="17" t="s">
        <v>1871</v>
      </c>
      <c r="BC2783">
        <f>MATCH(BB2783,MONTHLY_INDEX!$A:$A,0)</f>
        <v>639</v>
      </c>
      <c r="BD2783">
        <f>MATCH(AU2783,MONTHLY_INDEX!$1:$1,0)</f>
        <v>84</v>
      </c>
      <c r="BE2783">
        <f>INDEX(MONTHLY_INDEX!$1:$1048576,Final!BC2783,Final!BD2783)</f>
        <v>111.6</v>
      </c>
      <c r="BF2783">
        <f>MATCH($BF$1,MONTHLY_INDEX!$1:$1,0)</f>
        <v>127</v>
      </c>
      <c r="BG2783">
        <f>INDEX(MONTHLY_INDEX!$1:$1048576,Final!BC2783,Final!BF2783)</f>
        <v>116.2</v>
      </c>
      <c r="BH2783" s="23">
        <f t="shared" si="1286"/>
        <v>4.1218637992831618E-2</v>
      </c>
      <c r="BI2783" s="14">
        <f t="shared" si="1287"/>
        <v>488906.29390681011</v>
      </c>
      <c r="BJ2783" s="14">
        <f t="shared" si="1288"/>
        <v>169878.19376638683</v>
      </c>
      <c r="BK2783" s="15">
        <f t="shared" si="1279"/>
        <v>319028.10014042328</v>
      </c>
      <c r="BL2783" s="52">
        <v>0</v>
      </c>
      <c r="BM2783" s="15">
        <f t="shared" si="1289"/>
        <v>319028.10014042328</v>
      </c>
    </row>
    <row r="2784" spans="1:65">
      <c r="A2784" s="8">
        <v>2782</v>
      </c>
      <c r="B2784" s="1" t="s">
        <v>44</v>
      </c>
      <c r="C2784" s="1">
        <v>1500</v>
      </c>
      <c r="D2784" s="1" t="s">
        <v>60</v>
      </c>
      <c r="E2784" s="1">
        <v>150000109</v>
      </c>
      <c r="F2784" s="1" t="s">
        <v>60</v>
      </c>
      <c r="G2784" s="1" t="s">
        <v>107</v>
      </c>
      <c r="H2784" s="1">
        <v>19</v>
      </c>
      <c r="I2784" s="1" t="s">
        <v>220</v>
      </c>
      <c r="J2784" s="1" t="s">
        <v>49</v>
      </c>
      <c r="K2784" s="1">
        <v>17406001</v>
      </c>
      <c r="L2784" s="1" t="s">
        <v>50</v>
      </c>
      <c r="M2784" s="1" t="s">
        <v>51</v>
      </c>
      <c r="N2784" s="1" t="s">
        <v>64</v>
      </c>
      <c r="O2784" s="1" t="s">
        <v>65</v>
      </c>
      <c r="P2784" s="1" t="s">
        <v>66</v>
      </c>
      <c r="Q2784" s="1" t="s">
        <v>67</v>
      </c>
      <c r="R2784" s="1" t="s">
        <v>87</v>
      </c>
      <c r="S2784" s="1" t="s">
        <v>88</v>
      </c>
      <c r="T2784" s="2">
        <v>43463</v>
      </c>
      <c r="U2784" s="2">
        <v>43463</v>
      </c>
      <c r="V2784" s="1" t="s">
        <v>52</v>
      </c>
      <c r="W2784" s="3">
        <v>1</v>
      </c>
      <c r="X2784" s="1" t="s">
        <v>53</v>
      </c>
      <c r="Y2784" s="4">
        <v>6861326</v>
      </c>
      <c r="Z2784" s="4">
        <v>-802271</v>
      </c>
      <c r="AA2784" s="4">
        <v>0</v>
      </c>
      <c r="AB2784" s="4">
        <v>0</v>
      </c>
      <c r="AC2784" s="4">
        <v>0</v>
      </c>
      <c r="AD2784" s="4">
        <v>6861326</v>
      </c>
      <c r="AE2784" s="5">
        <v>1555</v>
      </c>
      <c r="AF2784" s="1" t="s">
        <v>70</v>
      </c>
      <c r="AG2784" s="1" t="s">
        <v>71</v>
      </c>
      <c r="AH2784" s="1" t="s">
        <v>89</v>
      </c>
      <c r="AI2784" s="1" t="s">
        <v>57</v>
      </c>
      <c r="AJ2784" s="5">
        <v>10950</v>
      </c>
      <c r="AK2784" s="4">
        <v>-71435</v>
      </c>
      <c r="AL2784" s="4">
        <v>0</v>
      </c>
      <c r="AM2784" s="4">
        <v>0</v>
      </c>
      <c r="AN2784" s="4">
        <v>0</v>
      </c>
      <c r="AO2784" s="4">
        <v>-873706</v>
      </c>
      <c r="AP2784" s="4">
        <v>-873706</v>
      </c>
      <c r="AQ2784" s="4">
        <v>0</v>
      </c>
      <c r="AR2784" s="4">
        <v>5987620</v>
      </c>
      <c r="AS2784" s="1" t="s">
        <v>52</v>
      </c>
      <c r="AT2784" s="9">
        <f t="shared" si="1274"/>
        <v>43463</v>
      </c>
      <c r="AU2784" s="9">
        <f t="shared" si="1275"/>
        <v>43435</v>
      </c>
      <c r="AV2784" s="9">
        <v>44798</v>
      </c>
      <c r="AW2784" s="11">
        <f t="shared" si="1276"/>
        <v>3.6575342465753424</v>
      </c>
      <c r="AX2784">
        <v>10</v>
      </c>
      <c r="AY2784" s="12">
        <v>0.05</v>
      </c>
      <c r="AZ2784">
        <f t="shared" si="1277"/>
        <v>9.5000000000000001E-2</v>
      </c>
      <c r="BA2784" s="13">
        <f t="shared" si="1278"/>
        <v>6861326</v>
      </c>
      <c r="BI2784" s="14">
        <f t="shared" ref="BI2784:BI2786" si="1290">AR2784</f>
        <v>5987620</v>
      </c>
      <c r="BJ2784" s="14">
        <v>0</v>
      </c>
      <c r="BK2784" s="14">
        <f t="shared" ref="BK2784:BK2786" si="1291">AR2784</f>
        <v>5987620</v>
      </c>
      <c r="BL2784" s="52">
        <v>0</v>
      </c>
      <c r="BM2784" s="15">
        <f t="shared" ref="BM2784:BM2786" si="1292">AR2784</f>
        <v>5987620</v>
      </c>
    </row>
    <row r="2785" spans="1:65">
      <c r="A2785" s="8">
        <v>2783</v>
      </c>
      <c r="B2785" s="1" t="s">
        <v>44</v>
      </c>
      <c r="C2785" s="1">
        <v>1500</v>
      </c>
      <c r="D2785" s="1" t="s">
        <v>60</v>
      </c>
      <c r="E2785" s="1">
        <v>150000109</v>
      </c>
      <c r="F2785" s="1" t="s">
        <v>60</v>
      </c>
      <c r="G2785" s="1" t="s">
        <v>108</v>
      </c>
      <c r="H2785" s="1">
        <v>20</v>
      </c>
      <c r="I2785" s="1" t="s">
        <v>220</v>
      </c>
      <c r="J2785" s="1" t="s">
        <v>49</v>
      </c>
      <c r="K2785" s="1">
        <v>17406001</v>
      </c>
      <c r="L2785" s="1" t="s">
        <v>50</v>
      </c>
      <c r="M2785" s="1" t="s">
        <v>51</v>
      </c>
      <c r="N2785" s="1" t="s">
        <v>64</v>
      </c>
      <c r="O2785" s="1" t="s">
        <v>65</v>
      </c>
      <c r="P2785" s="1" t="s">
        <v>66</v>
      </c>
      <c r="Q2785" s="1" t="s">
        <v>67</v>
      </c>
      <c r="R2785" s="1" t="s">
        <v>87</v>
      </c>
      <c r="S2785" s="1" t="s">
        <v>88</v>
      </c>
      <c r="T2785" s="2">
        <v>43463</v>
      </c>
      <c r="U2785" s="2">
        <v>43463</v>
      </c>
      <c r="V2785" s="1" t="s">
        <v>52</v>
      </c>
      <c r="W2785" s="3">
        <v>1</v>
      </c>
      <c r="X2785" s="1" t="s">
        <v>53</v>
      </c>
      <c r="Y2785" s="4">
        <v>5552065</v>
      </c>
      <c r="Z2785" s="4">
        <v>-649185</v>
      </c>
      <c r="AA2785" s="4">
        <v>0</v>
      </c>
      <c r="AB2785" s="4">
        <v>0</v>
      </c>
      <c r="AC2785" s="4">
        <v>0</v>
      </c>
      <c r="AD2785" s="4">
        <v>5552065</v>
      </c>
      <c r="AE2785" s="5">
        <v>1555</v>
      </c>
      <c r="AF2785" s="1" t="s">
        <v>70</v>
      </c>
      <c r="AG2785" s="1" t="s">
        <v>71</v>
      </c>
      <c r="AH2785" s="1" t="s">
        <v>89</v>
      </c>
      <c r="AI2785" s="1" t="s">
        <v>57</v>
      </c>
      <c r="AJ2785" s="5">
        <v>10950</v>
      </c>
      <c r="AK2785" s="4">
        <v>-57804</v>
      </c>
      <c r="AL2785" s="4">
        <v>0</v>
      </c>
      <c r="AM2785" s="4">
        <v>0</v>
      </c>
      <c r="AN2785" s="4">
        <v>0</v>
      </c>
      <c r="AO2785" s="4">
        <v>-706989</v>
      </c>
      <c r="AP2785" s="4">
        <v>-706989</v>
      </c>
      <c r="AQ2785" s="4">
        <v>0</v>
      </c>
      <c r="AR2785" s="4">
        <v>4845076</v>
      </c>
      <c r="AS2785" s="1" t="s">
        <v>52</v>
      </c>
      <c r="AT2785" s="9">
        <f t="shared" si="1274"/>
        <v>43463</v>
      </c>
      <c r="AU2785" s="9">
        <f t="shared" si="1275"/>
        <v>43435</v>
      </c>
      <c r="AV2785" s="9">
        <v>44798</v>
      </c>
      <c r="AW2785" s="11">
        <f t="shared" si="1276"/>
        <v>3.6575342465753424</v>
      </c>
      <c r="AX2785">
        <v>10</v>
      </c>
      <c r="AY2785" s="12">
        <v>0.05</v>
      </c>
      <c r="AZ2785">
        <f t="shared" si="1277"/>
        <v>9.5000000000000001E-2</v>
      </c>
      <c r="BA2785" s="13">
        <f t="shared" si="1278"/>
        <v>5552065</v>
      </c>
      <c r="BI2785" s="14">
        <f t="shared" si="1290"/>
        <v>4845076</v>
      </c>
      <c r="BJ2785" s="14">
        <v>0</v>
      </c>
      <c r="BK2785" s="14">
        <f t="shared" si="1291"/>
        <v>4845076</v>
      </c>
      <c r="BL2785" s="52">
        <v>0</v>
      </c>
      <c r="BM2785" s="15">
        <f t="shared" si="1292"/>
        <v>4845076</v>
      </c>
    </row>
    <row r="2786" spans="1:65">
      <c r="A2786" s="8">
        <v>2784</v>
      </c>
      <c r="B2786" s="1" t="s">
        <v>44</v>
      </c>
      <c r="C2786" s="1">
        <v>1500</v>
      </c>
      <c r="D2786" s="1" t="s">
        <v>60</v>
      </c>
      <c r="E2786" s="1">
        <v>150000109</v>
      </c>
      <c r="F2786" s="1" t="s">
        <v>60</v>
      </c>
      <c r="G2786" s="1" t="s">
        <v>109</v>
      </c>
      <c r="H2786" s="1">
        <v>21</v>
      </c>
      <c r="I2786" s="1" t="s">
        <v>220</v>
      </c>
      <c r="J2786" s="1" t="s">
        <v>49</v>
      </c>
      <c r="K2786" s="1">
        <v>17406001</v>
      </c>
      <c r="L2786" s="1" t="s">
        <v>50</v>
      </c>
      <c r="M2786" s="1" t="s">
        <v>51</v>
      </c>
      <c r="N2786" s="1" t="s">
        <v>64</v>
      </c>
      <c r="O2786" s="1" t="s">
        <v>65</v>
      </c>
      <c r="P2786" s="1" t="s">
        <v>66</v>
      </c>
      <c r="Q2786" s="1" t="s">
        <v>67</v>
      </c>
      <c r="R2786" s="1" t="s">
        <v>87</v>
      </c>
      <c r="S2786" s="1" t="s">
        <v>88</v>
      </c>
      <c r="T2786" s="2">
        <v>43463</v>
      </c>
      <c r="U2786" s="2">
        <v>43463</v>
      </c>
      <c r="V2786" s="1" t="s">
        <v>52</v>
      </c>
      <c r="W2786" s="3">
        <v>1</v>
      </c>
      <c r="X2786" s="1" t="s">
        <v>53</v>
      </c>
      <c r="Y2786" s="4">
        <v>1950695</v>
      </c>
      <c r="Z2786" s="4">
        <v>-228806</v>
      </c>
      <c r="AA2786" s="4">
        <v>0</v>
      </c>
      <c r="AB2786" s="4">
        <v>0</v>
      </c>
      <c r="AC2786" s="4">
        <v>0</v>
      </c>
      <c r="AD2786" s="4">
        <v>1950695</v>
      </c>
      <c r="AE2786" s="5">
        <v>1555</v>
      </c>
      <c r="AF2786" s="1" t="s">
        <v>70</v>
      </c>
      <c r="AG2786" s="1" t="s">
        <v>71</v>
      </c>
      <c r="AH2786" s="1" t="s">
        <v>89</v>
      </c>
      <c r="AI2786" s="1" t="s">
        <v>57</v>
      </c>
      <c r="AJ2786" s="5">
        <v>10950</v>
      </c>
      <c r="AK2786" s="4">
        <v>-20300</v>
      </c>
      <c r="AL2786" s="4">
        <v>0</v>
      </c>
      <c r="AM2786" s="4">
        <v>0</v>
      </c>
      <c r="AN2786" s="4">
        <v>0</v>
      </c>
      <c r="AO2786" s="4">
        <v>-249106</v>
      </c>
      <c r="AP2786" s="4">
        <v>-249106</v>
      </c>
      <c r="AQ2786" s="4">
        <v>0</v>
      </c>
      <c r="AR2786" s="4">
        <v>1701589</v>
      </c>
      <c r="AS2786" s="1" t="s">
        <v>52</v>
      </c>
      <c r="AT2786" s="9">
        <f t="shared" si="1274"/>
        <v>43463</v>
      </c>
      <c r="AU2786" s="9">
        <f t="shared" si="1275"/>
        <v>43435</v>
      </c>
      <c r="AV2786" s="9">
        <v>44798</v>
      </c>
      <c r="AW2786" s="11">
        <f t="shared" si="1276"/>
        <v>3.6575342465753424</v>
      </c>
      <c r="AX2786">
        <v>10</v>
      </c>
      <c r="AY2786" s="12">
        <v>0.05</v>
      </c>
      <c r="AZ2786">
        <f t="shared" si="1277"/>
        <v>9.5000000000000001E-2</v>
      </c>
      <c r="BA2786" s="13">
        <f t="shared" si="1278"/>
        <v>1950695</v>
      </c>
      <c r="BI2786" s="14">
        <f t="shared" si="1290"/>
        <v>1701589</v>
      </c>
      <c r="BJ2786" s="14">
        <v>0</v>
      </c>
      <c r="BK2786" s="14">
        <f t="shared" si="1291"/>
        <v>1701589</v>
      </c>
      <c r="BL2786" s="52">
        <v>0</v>
      </c>
      <c r="BM2786" s="15">
        <f t="shared" si="1292"/>
        <v>1701589</v>
      </c>
    </row>
    <row r="2787" spans="1:65">
      <c r="A2787" s="8">
        <v>2785</v>
      </c>
      <c r="B2787" s="1" t="s">
        <v>44</v>
      </c>
      <c r="C2787" s="1">
        <v>1500</v>
      </c>
      <c r="D2787" s="1" t="s">
        <v>60</v>
      </c>
      <c r="E2787" s="1">
        <v>150000109</v>
      </c>
      <c r="F2787" s="1" t="s">
        <v>60</v>
      </c>
      <c r="G2787" s="1" t="s">
        <v>110</v>
      </c>
      <c r="H2787" s="1">
        <v>22</v>
      </c>
      <c r="I2787" s="1" t="s">
        <v>220</v>
      </c>
      <c r="J2787" s="1" t="s">
        <v>49</v>
      </c>
      <c r="K2787" s="1">
        <v>17406001</v>
      </c>
      <c r="L2787" s="1" t="s">
        <v>50</v>
      </c>
      <c r="M2787" s="1" t="s">
        <v>51</v>
      </c>
      <c r="N2787" s="1" t="s">
        <v>64</v>
      </c>
      <c r="O2787" s="1" t="s">
        <v>65</v>
      </c>
      <c r="P2787" s="1" t="s">
        <v>66</v>
      </c>
      <c r="Q2787" s="1" t="s">
        <v>67</v>
      </c>
      <c r="R2787" s="1" t="s">
        <v>87</v>
      </c>
      <c r="S2787" s="1" t="s">
        <v>88</v>
      </c>
      <c r="T2787" s="2">
        <v>43463</v>
      </c>
      <c r="U2787" s="2">
        <v>43463</v>
      </c>
      <c r="V2787" s="1" t="s">
        <v>52</v>
      </c>
      <c r="W2787" s="3">
        <v>1</v>
      </c>
      <c r="X2787" s="1" t="s">
        <v>53</v>
      </c>
      <c r="Y2787" s="4">
        <v>16789210</v>
      </c>
      <c r="Z2787" s="4">
        <v>-1963105</v>
      </c>
      <c r="AA2787" s="4">
        <v>0</v>
      </c>
      <c r="AB2787" s="4">
        <v>0</v>
      </c>
      <c r="AC2787" s="4">
        <v>0</v>
      </c>
      <c r="AD2787" s="4">
        <v>16789210</v>
      </c>
      <c r="AE2787" s="5">
        <v>1555</v>
      </c>
      <c r="AF2787" s="1" t="s">
        <v>70</v>
      </c>
      <c r="AG2787" s="1" t="s">
        <v>71</v>
      </c>
      <c r="AH2787" s="1" t="s">
        <v>89</v>
      </c>
      <c r="AI2787" s="1" t="s">
        <v>57</v>
      </c>
      <c r="AJ2787" s="5">
        <v>10950</v>
      </c>
      <c r="AK2787" s="4">
        <v>-174797</v>
      </c>
      <c r="AL2787" s="4">
        <v>0</v>
      </c>
      <c r="AM2787" s="4">
        <v>0</v>
      </c>
      <c r="AN2787" s="4">
        <v>0</v>
      </c>
      <c r="AO2787" s="4">
        <v>-2137902</v>
      </c>
      <c r="AP2787" s="4">
        <v>-2137902</v>
      </c>
      <c r="AQ2787" s="4">
        <v>0</v>
      </c>
      <c r="AR2787" s="4">
        <v>14651308</v>
      </c>
      <c r="AS2787" s="1" t="s">
        <v>52</v>
      </c>
      <c r="AT2787" s="9">
        <f t="shared" si="1274"/>
        <v>43463</v>
      </c>
      <c r="AU2787" s="9">
        <f t="shared" si="1275"/>
        <v>43435</v>
      </c>
      <c r="AV2787" s="9">
        <v>44798</v>
      </c>
      <c r="AW2787" s="11">
        <f t="shared" si="1276"/>
        <v>3.6575342465753424</v>
      </c>
      <c r="AX2787">
        <v>25</v>
      </c>
      <c r="AY2787" s="12">
        <v>0.05</v>
      </c>
      <c r="AZ2787">
        <f t="shared" si="1277"/>
        <v>3.7999999999999999E-2</v>
      </c>
      <c r="BA2787" s="13">
        <f t="shared" si="1278"/>
        <v>16789210</v>
      </c>
      <c r="BB2787" s="17" t="s">
        <v>2189</v>
      </c>
      <c r="BC2787">
        <f>MATCH(BB2787,MONTHLY_INDEX!$A:$A,0)</f>
        <v>798</v>
      </c>
      <c r="BD2787">
        <f>MATCH(AU2787,MONTHLY_INDEX!$1:$1,0)</f>
        <v>84</v>
      </c>
      <c r="BE2787">
        <f>INDEX(MONTHLY_INDEX!$1:$1048576,Final!BC2787,Final!BD2787)</f>
        <v>96</v>
      </c>
      <c r="BF2787">
        <f>MATCH($BF$1,MONTHLY_INDEX!$1:$1,0)</f>
        <v>127</v>
      </c>
      <c r="BG2787">
        <f>INDEX(MONTHLY_INDEX!$1:$1048576,Final!BC2787,Final!BF2787)</f>
        <v>95.3</v>
      </c>
      <c r="BH2787" s="23">
        <f>(BG2787-BE2787)/BE2787</f>
        <v>-7.2916666666666963E-3</v>
      </c>
      <c r="BI2787" s="14">
        <f>(1+BH2787)*BA2787</f>
        <v>16666788.677083332</v>
      </c>
      <c r="BJ2787" s="14">
        <f>BI2787*AZ2787*AW2787</f>
        <v>2316455.3139409246</v>
      </c>
      <c r="BK2787" s="15">
        <f t="shared" si="1279"/>
        <v>14350333.363142408</v>
      </c>
      <c r="BL2787" s="52">
        <v>0</v>
      </c>
      <c r="BM2787" s="15">
        <f>MAX((1-BL2787)*BK2787,BI2787*AY2787)</f>
        <v>14350333.363142408</v>
      </c>
    </row>
    <row r="2788" spans="1:65">
      <c r="A2788" s="8">
        <v>2786</v>
      </c>
      <c r="B2788" s="1" t="s">
        <v>44</v>
      </c>
      <c r="C2788" s="1">
        <v>1500</v>
      </c>
      <c r="D2788" s="1" t="s">
        <v>60</v>
      </c>
      <c r="E2788" s="1">
        <v>150000109</v>
      </c>
      <c r="F2788" s="1" t="s">
        <v>60</v>
      </c>
      <c r="G2788" s="1" t="s">
        <v>111</v>
      </c>
      <c r="H2788" s="1">
        <v>23</v>
      </c>
      <c r="I2788" s="1" t="s">
        <v>220</v>
      </c>
      <c r="J2788" s="1" t="s">
        <v>49</v>
      </c>
      <c r="K2788" s="1">
        <v>17406001</v>
      </c>
      <c r="L2788" s="1" t="s">
        <v>50</v>
      </c>
      <c r="M2788" s="1" t="s">
        <v>51</v>
      </c>
      <c r="N2788" s="1" t="s">
        <v>64</v>
      </c>
      <c r="O2788" s="1" t="s">
        <v>65</v>
      </c>
      <c r="P2788" s="1" t="s">
        <v>66</v>
      </c>
      <c r="Q2788" s="1" t="s">
        <v>67</v>
      </c>
      <c r="R2788" s="1" t="s">
        <v>87</v>
      </c>
      <c r="S2788" s="1" t="s">
        <v>88</v>
      </c>
      <c r="T2788" s="2">
        <v>43463</v>
      </c>
      <c r="U2788" s="2">
        <v>43463</v>
      </c>
      <c r="V2788" s="1" t="s">
        <v>52</v>
      </c>
      <c r="W2788" s="3">
        <v>1</v>
      </c>
      <c r="X2788" s="1" t="s">
        <v>53</v>
      </c>
      <c r="Y2788" s="4">
        <v>187647</v>
      </c>
      <c r="Z2788" s="4">
        <v>-21939</v>
      </c>
      <c r="AA2788" s="4">
        <v>0</v>
      </c>
      <c r="AB2788" s="4">
        <v>0</v>
      </c>
      <c r="AC2788" s="4">
        <v>0</v>
      </c>
      <c r="AD2788" s="4">
        <v>187647</v>
      </c>
      <c r="AE2788" s="5">
        <v>1555</v>
      </c>
      <c r="AF2788" s="1" t="s">
        <v>70</v>
      </c>
      <c r="AG2788" s="1" t="s">
        <v>71</v>
      </c>
      <c r="AH2788" s="1" t="s">
        <v>89</v>
      </c>
      <c r="AI2788" s="1" t="s">
        <v>57</v>
      </c>
      <c r="AJ2788" s="5">
        <v>10950</v>
      </c>
      <c r="AK2788" s="4">
        <v>-1954</v>
      </c>
      <c r="AL2788" s="4">
        <v>0</v>
      </c>
      <c r="AM2788" s="4">
        <v>0</v>
      </c>
      <c r="AN2788" s="4">
        <v>0</v>
      </c>
      <c r="AO2788" s="4">
        <v>-23893</v>
      </c>
      <c r="AP2788" s="4">
        <v>-23893</v>
      </c>
      <c r="AQ2788" s="4">
        <v>0</v>
      </c>
      <c r="AR2788" s="4">
        <v>163754</v>
      </c>
      <c r="AS2788" s="1" t="s">
        <v>52</v>
      </c>
      <c r="AT2788" s="9">
        <f t="shared" si="1274"/>
        <v>43463</v>
      </c>
      <c r="AU2788" s="9">
        <f t="shared" si="1275"/>
        <v>43435</v>
      </c>
      <c r="AV2788" s="9">
        <v>44798</v>
      </c>
      <c r="AW2788" s="11">
        <f t="shared" si="1276"/>
        <v>3.6575342465753424</v>
      </c>
      <c r="AX2788">
        <v>10</v>
      </c>
      <c r="AY2788" s="12">
        <v>0.05</v>
      </c>
      <c r="AZ2788">
        <f t="shared" si="1277"/>
        <v>9.5000000000000001E-2</v>
      </c>
      <c r="BA2788" s="13">
        <f t="shared" si="1278"/>
        <v>187647</v>
      </c>
      <c r="BI2788" s="14">
        <f t="shared" ref="BI2788:BI2792" si="1293">AR2788</f>
        <v>163754</v>
      </c>
      <c r="BJ2788" s="14">
        <v>0</v>
      </c>
      <c r="BK2788" s="14">
        <f t="shared" ref="BK2788:BK2792" si="1294">AR2788</f>
        <v>163754</v>
      </c>
      <c r="BL2788" s="52">
        <v>0</v>
      </c>
      <c r="BM2788" s="15">
        <f t="shared" ref="BM2788:BM2792" si="1295">AR2788</f>
        <v>163754</v>
      </c>
    </row>
    <row r="2789" spans="1:65">
      <c r="A2789" s="8">
        <v>2787</v>
      </c>
      <c r="B2789" s="1" t="s">
        <v>44</v>
      </c>
      <c r="C2789" s="1">
        <v>1500</v>
      </c>
      <c r="D2789" s="1" t="s">
        <v>60</v>
      </c>
      <c r="E2789" s="1">
        <v>150000109</v>
      </c>
      <c r="F2789" s="1" t="s">
        <v>112</v>
      </c>
      <c r="G2789" s="1" t="s">
        <v>113</v>
      </c>
      <c r="H2789" s="1">
        <v>24</v>
      </c>
      <c r="I2789" s="1" t="s">
        <v>220</v>
      </c>
      <c r="J2789" s="1" t="s">
        <v>49</v>
      </c>
      <c r="K2789" s="1">
        <v>17406001</v>
      </c>
      <c r="L2789" s="1" t="s">
        <v>50</v>
      </c>
      <c r="M2789" s="1" t="s">
        <v>51</v>
      </c>
      <c r="N2789" s="1" t="s">
        <v>64</v>
      </c>
      <c r="O2789" s="1" t="s">
        <v>65</v>
      </c>
      <c r="P2789" s="1" t="s">
        <v>66</v>
      </c>
      <c r="Q2789" s="1" t="s">
        <v>67</v>
      </c>
      <c r="R2789" s="1" t="s">
        <v>87</v>
      </c>
      <c r="S2789" s="1" t="s">
        <v>88</v>
      </c>
      <c r="T2789" s="2">
        <v>43463</v>
      </c>
      <c r="U2789" s="2">
        <v>43463</v>
      </c>
      <c r="V2789" s="1" t="s">
        <v>52</v>
      </c>
      <c r="W2789" s="3">
        <v>1</v>
      </c>
      <c r="X2789" s="1" t="s">
        <v>53</v>
      </c>
      <c r="Y2789" s="4">
        <v>1018615</v>
      </c>
      <c r="Z2789" s="4">
        <v>-119102.53</v>
      </c>
      <c r="AA2789" s="4">
        <v>0</v>
      </c>
      <c r="AB2789" s="4">
        <v>0</v>
      </c>
      <c r="AC2789" s="4">
        <v>0</v>
      </c>
      <c r="AD2789" s="4">
        <v>1018615</v>
      </c>
      <c r="AE2789" s="5">
        <v>1555</v>
      </c>
      <c r="AF2789" s="1" t="s">
        <v>70</v>
      </c>
      <c r="AG2789" s="1" t="s">
        <v>71</v>
      </c>
      <c r="AH2789" s="1" t="s">
        <v>89</v>
      </c>
      <c r="AI2789" s="1" t="s">
        <v>57</v>
      </c>
      <c r="AJ2789" s="5">
        <v>10950</v>
      </c>
      <c r="AK2789" s="4">
        <v>-10605</v>
      </c>
      <c r="AL2789" s="4">
        <v>0</v>
      </c>
      <c r="AM2789" s="4">
        <v>0</v>
      </c>
      <c r="AN2789" s="4">
        <v>0</v>
      </c>
      <c r="AO2789" s="4">
        <v>-129707.53</v>
      </c>
      <c r="AP2789" s="4">
        <v>-129707.53</v>
      </c>
      <c r="AQ2789" s="4">
        <v>0</v>
      </c>
      <c r="AR2789" s="4">
        <v>888907.47</v>
      </c>
      <c r="AS2789" s="1" t="s">
        <v>52</v>
      </c>
      <c r="AT2789" s="9">
        <f t="shared" si="1274"/>
        <v>43463</v>
      </c>
      <c r="AU2789" s="9">
        <f t="shared" si="1275"/>
        <v>43435</v>
      </c>
      <c r="AV2789" s="9">
        <v>44798</v>
      </c>
      <c r="AW2789" s="11">
        <f t="shared" si="1276"/>
        <v>3.6575342465753424</v>
      </c>
      <c r="AX2789">
        <v>10</v>
      </c>
      <c r="AY2789" s="12">
        <v>0.05</v>
      </c>
      <c r="AZ2789">
        <f t="shared" si="1277"/>
        <v>9.5000000000000001E-2</v>
      </c>
      <c r="BA2789" s="13">
        <f t="shared" si="1278"/>
        <v>1018615</v>
      </c>
      <c r="BB2789" s="16" t="s">
        <v>593</v>
      </c>
      <c r="BC2789" s="16" t="s">
        <v>593</v>
      </c>
      <c r="BD2789" s="16" t="s">
        <v>593</v>
      </c>
      <c r="BE2789" s="16" t="s">
        <v>593</v>
      </c>
      <c r="BF2789" s="16" t="s">
        <v>593</v>
      </c>
      <c r="BG2789" s="16" t="s">
        <v>593</v>
      </c>
      <c r="BH2789" s="16" t="s">
        <v>593</v>
      </c>
      <c r="BI2789" s="14">
        <f t="shared" si="1293"/>
        <v>888907.47</v>
      </c>
      <c r="BJ2789" s="14">
        <v>0</v>
      </c>
      <c r="BK2789" s="14">
        <f t="shared" si="1294"/>
        <v>888907.47</v>
      </c>
      <c r="BL2789" s="52">
        <v>0</v>
      </c>
      <c r="BM2789" s="15">
        <f t="shared" si="1295"/>
        <v>888907.47</v>
      </c>
    </row>
    <row r="2790" spans="1:65">
      <c r="A2790" s="8">
        <v>2788</v>
      </c>
      <c r="B2790" s="1" t="s">
        <v>44</v>
      </c>
      <c r="C2790" s="1">
        <v>1500</v>
      </c>
      <c r="D2790" s="1" t="s">
        <v>60</v>
      </c>
      <c r="E2790" s="1">
        <v>150000109</v>
      </c>
      <c r="F2790" s="1" t="s">
        <v>112</v>
      </c>
      <c r="G2790" s="1" t="s">
        <v>114</v>
      </c>
      <c r="H2790" s="1">
        <v>25</v>
      </c>
      <c r="I2790" s="1" t="s">
        <v>220</v>
      </c>
      <c r="J2790" s="1" t="s">
        <v>49</v>
      </c>
      <c r="K2790" s="1">
        <v>17406001</v>
      </c>
      <c r="L2790" s="1" t="s">
        <v>50</v>
      </c>
      <c r="M2790" s="1" t="s">
        <v>51</v>
      </c>
      <c r="N2790" s="1" t="s">
        <v>64</v>
      </c>
      <c r="O2790" s="1" t="s">
        <v>65</v>
      </c>
      <c r="P2790" s="1" t="s">
        <v>66</v>
      </c>
      <c r="Q2790" s="1" t="s">
        <v>67</v>
      </c>
      <c r="R2790" s="1" t="s">
        <v>87</v>
      </c>
      <c r="S2790" s="1" t="s">
        <v>88</v>
      </c>
      <c r="T2790" s="2">
        <v>43463</v>
      </c>
      <c r="U2790" s="2">
        <v>43463</v>
      </c>
      <c r="V2790" s="1" t="s">
        <v>52</v>
      </c>
      <c r="W2790" s="3">
        <v>1</v>
      </c>
      <c r="X2790" s="1" t="s">
        <v>53</v>
      </c>
      <c r="Y2790" s="4">
        <v>3860149</v>
      </c>
      <c r="Z2790" s="4">
        <v>-451352.95</v>
      </c>
      <c r="AA2790" s="4">
        <v>0</v>
      </c>
      <c r="AB2790" s="4">
        <v>0</v>
      </c>
      <c r="AC2790" s="4">
        <v>0</v>
      </c>
      <c r="AD2790" s="4">
        <v>3860149</v>
      </c>
      <c r="AE2790" s="5">
        <v>1555</v>
      </c>
      <c r="AF2790" s="1" t="s">
        <v>70</v>
      </c>
      <c r="AG2790" s="1" t="s">
        <v>71</v>
      </c>
      <c r="AH2790" s="1" t="s">
        <v>89</v>
      </c>
      <c r="AI2790" s="1" t="s">
        <v>57</v>
      </c>
      <c r="AJ2790" s="5">
        <v>10950</v>
      </c>
      <c r="AK2790" s="4">
        <v>-40189</v>
      </c>
      <c r="AL2790" s="4">
        <v>0</v>
      </c>
      <c r="AM2790" s="4">
        <v>0</v>
      </c>
      <c r="AN2790" s="4">
        <v>0</v>
      </c>
      <c r="AO2790" s="4">
        <v>-491541.95</v>
      </c>
      <c r="AP2790" s="4">
        <v>-491541.95</v>
      </c>
      <c r="AQ2790" s="4">
        <v>0</v>
      </c>
      <c r="AR2790" s="4">
        <v>3368607.05</v>
      </c>
      <c r="AS2790" s="1" t="s">
        <v>52</v>
      </c>
      <c r="AT2790" s="9">
        <f t="shared" si="1274"/>
        <v>43463</v>
      </c>
      <c r="AU2790" s="9">
        <f t="shared" si="1275"/>
        <v>43435</v>
      </c>
      <c r="AV2790" s="9">
        <v>44798</v>
      </c>
      <c r="AW2790" s="11">
        <f t="shared" si="1276"/>
        <v>3.6575342465753424</v>
      </c>
      <c r="AX2790">
        <v>10</v>
      </c>
      <c r="AY2790" s="12">
        <v>0.05</v>
      </c>
      <c r="AZ2790">
        <f t="shared" si="1277"/>
        <v>9.5000000000000001E-2</v>
      </c>
      <c r="BA2790" s="13">
        <f t="shared" si="1278"/>
        <v>3860149</v>
      </c>
      <c r="BB2790" s="16" t="s">
        <v>593</v>
      </c>
      <c r="BC2790" s="16" t="s">
        <v>593</v>
      </c>
      <c r="BD2790" s="16" t="s">
        <v>593</v>
      </c>
      <c r="BE2790" s="16" t="s">
        <v>593</v>
      </c>
      <c r="BF2790" s="16" t="s">
        <v>593</v>
      </c>
      <c r="BG2790" s="16" t="s">
        <v>593</v>
      </c>
      <c r="BH2790" s="16" t="s">
        <v>593</v>
      </c>
      <c r="BI2790" s="14">
        <f t="shared" si="1293"/>
        <v>3368607.05</v>
      </c>
      <c r="BJ2790" s="14">
        <v>0</v>
      </c>
      <c r="BK2790" s="14">
        <f t="shared" si="1294"/>
        <v>3368607.05</v>
      </c>
      <c r="BL2790" s="52">
        <v>0</v>
      </c>
      <c r="BM2790" s="15">
        <f t="shared" si="1295"/>
        <v>3368607.05</v>
      </c>
    </row>
    <row r="2791" spans="1:65">
      <c r="A2791" s="8">
        <v>2789</v>
      </c>
      <c r="B2791" s="1" t="s">
        <v>44</v>
      </c>
      <c r="C2791" s="1">
        <v>1500</v>
      </c>
      <c r="D2791" s="1" t="s">
        <v>60</v>
      </c>
      <c r="E2791" s="1">
        <v>150000109</v>
      </c>
      <c r="F2791" s="1" t="s">
        <v>60</v>
      </c>
      <c r="G2791" s="1" t="s">
        <v>115</v>
      </c>
      <c r="H2791" s="1">
        <v>26</v>
      </c>
      <c r="I2791" s="1" t="s">
        <v>220</v>
      </c>
      <c r="J2791" s="1" t="s">
        <v>49</v>
      </c>
      <c r="K2791" s="1">
        <v>17406001</v>
      </c>
      <c r="L2791" s="1" t="s">
        <v>50</v>
      </c>
      <c r="M2791" s="1" t="s">
        <v>51</v>
      </c>
      <c r="N2791" s="1" t="s">
        <v>64</v>
      </c>
      <c r="O2791" s="1" t="s">
        <v>65</v>
      </c>
      <c r="P2791" s="1" t="s">
        <v>66</v>
      </c>
      <c r="Q2791" s="1" t="s">
        <v>67</v>
      </c>
      <c r="R2791" s="1" t="s">
        <v>87</v>
      </c>
      <c r="S2791" s="1" t="s">
        <v>88</v>
      </c>
      <c r="T2791" s="2">
        <v>43463</v>
      </c>
      <c r="U2791" s="2">
        <v>43463</v>
      </c>
      <c r="V2791" s="1" t="s">
        <v>52</v>
      </c>
      <c r="W2791" s="3">
        <v>1</v>
      </c>
      <c r="X2791" s="1" t="s">
        <v>53</v>
      </c>
      <c r="Y2791" s="4">
        <v>120000</v>
      </c>
      <c r="Z2791" s="4">
        <v>-14031</v>
      </c>
      <c r="AA2791" s="4">
        <v>0</v>
      </c>
      <c r="AB2791" s="4">
        <v>0</v>
      </c>
      <c r="AC2791" s="4">
        <v>0</v>
      </c>
      <c r="AD2791" s="4">
        <v>120000</v>
      </c>
      <c r="AE2791" s="5">
        <v>1555</v>
      </c>
      <c r="AF2791" s="1" t="s">
        <v>70</v>
      </c>
      <c r="AG2791" s="1" t="s">
        <v>71</v>
      </c>
      <c r="AH2791" s="1" t="s">
        <v>89</v>
      </c>
      <c r="AI2791" s="1" t="s">
        <v>57</v>
      </c>
      <c r="AJ2791" s="5">
        <v>10950</v>
      </c>
      <c r="AK2791" s="4">
        <v>-1249</v>
      </c>
      <c r="AL2791" s="4">
        <v>0</v>
      </c>
      <c r="AM2791" s="4">
        <v>0</v>
      </c>
      <c r="AN2791" s="4">
        <v>0</v>
      </c>
      <c r="AO2791" s="4">
        <v>-15280</v>
      </c>
      <c r="AP2791" s="4">
        <v>-15280</v>
      </c>
      <c r="AQ2791" s="4">
        <v>0</v>
      </c>
      <c r="AR2791" s="4">
        <v>104720</v>
      </c>
      <c r="AS2791" s="1" t="s">
        <v>52</v>
      </c>
      <c r="AT2791" s="9">
        <f t="shared" si="1274"/>
        <v>43463</v>
      </c>
      <c r="AU2791" s="9">
        <f t="shared" si="1275"/>
        <v>43435</v>
      </c>
      <c r="AV2791" s="9">
        <v>44798</v>
      </c>
      <c r="AW2791" s="11">
        <f t="shared" si="1276"/>
        <v>3.6575342465753424</v>
      </c>
      <c r="AX2791">
        <v>10</v>
      </c>
      <c r="AY2791" s="12">
        <v>0.05</v>
      </c>
      <c r="AZ2791">
        <f t="shared" si="1277"/>
        <v>9.5000000000000001E-2</v>
      </c>
      <c r="BA2791" s="13">
        <f t="shared" si="1278"/>
        <v>120000</v>
      </c>
      <c r="BI2791" s="14">
        <f t="shared" si="1293"/>
        <v>104720</v>
      </c>
      <c r="BJ2791" s="14">
        <v>0</v>
      </c>
      <c r="BK2791" s="14">
        <f t="shared" si="1294"/>
        <v>104720</v>
      </c>
      <c r="BL2791" s="52">
        <v>0</v>
      </c>
      <c r="BM2791" s="15">
        <f t="shared" si="1295"/>
        <v>104720</v>
      </c>
    </row>
    <row r="2792" spans="1:65">
      <c r="A2792" s="8">
        <v>2790</v>
      </c>
      <c r="B2792" s="1" t="s">
        <v>44</v>
      </c>
      <c r="C2792" s="1">
        <v>1500</v>
      </c>
      <c r="D2792" s="1" t="s">
        <v>60</v>
      </c>
      <c r="E2792" s="1">
        <v>150000109</v>
      </c>
      <c r="F2792" s="1" t="s">
        <v>112</v>
      </c>
      <c r="G2792" s="1" t="s">
        <v>116</v>
      </c>
      <c r="H2792" s="1">
        <v>27</v>
      </c>
      <c r="I2792" s="1" t="s">
        <v>220</v>
      </c>
      <c r="J2792" s="1" t="s">
        <v>49</v>
      </c>
      <c r="K2792" s="1">
        <v>17406001</v>
      </c>
      <c r="L2792" s="1" t="s">
        <v>50</v>
      </c>
      <c r="M2792" s="1" t="s">
        <v>51</v>
      </c>
      <c r="N2792" s="1" t="s">
        <v>64</v>
      </c>
      <c r="O2792" s="1" t="s">
        <v>65</v>
      </c>
      <c r="P2792" s="1" t="s">
        <v>66</v>
      </c>
      <c r="Q2792" s="1" t="s">
        <v>67</v>
      </c>
      <c r="R2792" s="1" t="s">
        <v>87</v>
      </c>
      <c r="S2792" s="1" t="s">
        <v>88</v>
      </c>
      <c r="T2792" s="2">
        <v>43463</v>
      </c>
      <c r="U2792" s="2">
        <v>43463</v>
      </c>
      <c r="V2792" s="1" t="s">
        <v>52</v>
      </c>
      <c r="W2792" s="3">
        <v>1</v>
      </c>
      <c r="X2792" s="1" t="s">
        <v>53</v>
      </c>
      <c r="Y2792" s="4">
        <v>4339035</v>
      </c>
      <c r="Z2792" s="4">
        <v>-507347.52</v>
      </c>
      <c r="AA2792" s="4">
        <v>0</v>
      </c>
      <c r="AB2792" s="4">
        <v>0</v>
      </c>
      <c r="AC2792" s="4">
        <v>0</v>
      </c>
      <c r="AD2792" s="4">
        <v>4339035</v>
      </c>
      <c r="AE2792" s="5">
        <v>1555</v>
      </c>
      <c r="AF2792" s="1" t="s">
        <v>70</v>
      </c>
      <c r="AG2792" s="1" t="s">
        <v>71</v>
      </c>
      <c r="AH2792" s="1" t="s">
        <v>89</v>
      </c>
      <c r="AI2792" s="1" t="s">
        <v>57</v>
      </c>
      <c r="AJ2792" s="5">
        <v>10950</v>
      </c>
      <c r="AK2792" s="4">
        <v>-45175</v>
      </c>
      <c r="AL2792" s="4">
        <v>0</v>
      </c>
      <c r="AM2792" s="4">
        <v>0</v>
      </c>
      <c r="AN2792" s="4">
        <v>0</v>
      </c>
      <c r="AO2792" s="4">
        <v>-552522.52</v>
      </c>
      <c r="AP2792" s="4">
        <v>-552522.52</v>
      </c>
      <c r="AQ2792" s="4">
        <v>0</v>
      </c>
      <c r="AR2792" s="4">
        <v>3786512.48</v>
      </c>
      <c r="AS2792" s="1" t="s">
        <v>52</v>
      </c>
      <c r="AT2792" s="9">
        <f t="shared" si="1274"/>
        <v>43463</v>
      </c>
      <c r="AU2792" s="9">
        <f t="shared" si="1275"/>
        <v>43435</v>
      </c>
      <c r="AV2792" s="9">
        <v>44798</v>
      </c>
      <c r="AW2792" s="11">
        <f t="shared" si="1276"/>
        <v>3.6575342465753424</v>
      </c>
      <c r="AX2792">
        <v>10</v>
      </c>
      <c r="AY2792" s="12">
        <v>0.05</v>
      </c>
      <c r="AZ2792">
        <f t="shared" si="1277"/>
        <v>9.5000000000000001E-2</v>
      </c>
      <c r="BA2792" s="13">
        <f t="shared" si="1278"/>
        <v>4339035</v>
      </c>
      <c r="BB2792" s="16" t="s">
        <v>593</v>
      </c>
      <c r="BC2792" s="16" t="s">
        <v>593</v>
      </c>
      <c r="BD2792" s="16" t="s">
        <v>593</v>
      </c>
      <c r="BE2792" s="16" t="s">
        <v>593</v>
      </c>
      <c r="BF2792" s="16" t="s">
        <v>593</v>
      </c>
      <c r="BG2792" s="16" t="s">
        <v>593</v>
      </c>
      <c r="BH2792" s="16" t="s">
        <v>593</v>
      </c>
      <c r="BI2792" s="14">
        <f t="shared" si="1293"/>
        <v>3786512.48</v>
      </c>
      <c r="BJ2792" s="14">
        <v>0</v>
      </c>
      <c r="BK2792" s="14">
        <f t="shared" si="1294"/>
        <v>3786512.48</v>
      </c>
      <c r="BL2792" s="52">
        <v>0</v>
      </c>
      <c r="BM2792" s="15">
        <f t="shared" si="1295"/>
        <v>3786512.48</v>
      </c>
    </row>
    <row r="2793" spans="1:65">
      <c r="A2793" s="8">
        <v>2791</v>
      </c>
      <c r="B2793" s="1" t="s">
        <v>44</v>
      </c>
      <c r="C2793" s="1">
        <v>1500</v>
      </c>
      <c r="D2793" s="1" t="s">
        <v>60</v>
      </c>
      <c r="E2793" s="1">
        <v>150000110</v>
      </c>
      <c r="F2793" s="1" t="s">
        <v>60</v>
      </c>
      <c r="G2793" s="1" t="s">
        <v>86</v>
      </c>
      <c r="H2793" s="1">
        <v>1</v>
      </c>
      <c r="I2793" s="1" t="s">
        <v>221</v>
      </c>
      <c r="J2793" s="1" t="s">
        <v>49</v>
      </c>
      <c r="K2793" s="1">
        <v>17406001</v>
      </c>
      <c r="L2793" s="1" t="s">
        <v>50</v>
      </c>
      <c r="M2793" s="1" t="s">
        <v>51</v>
      </c>
      <c r="N2793" s="1" t="s">
        <v>64</v>
      </c>
      <c r="O2793" s="1" t="s">
        <v>65</v>
      </c>
      <c r="P2793" s="1" t="s">
        <v>66</v>
      </c>
      <c r="Q2793" s="1" t="s">
        <v>67</v>
      </c>
      <c r="R2793" s="1" t="s">
        <v>87</v>
      </c>
      <c r="S2793" s="1" t="s">
        <v>88</v>
      </c>
      <c r="T2793" s="2">
        <v>43463</v>
      </c>
      <c r="U2793" s="2">
        <v>43463</v>
      </c>
      <c r="V2793" s="1" t="s">
        <v>52</v>
      </c>
      <c r="W2793" s="3">
        <v>1</v>
      </c>
      <c r="X2793" s="1" t="s">
        <v>53</v>
      </c>
      <c r="Y2793" s="4">
        <v>892500</v>
      </c>
      <c r="Z2793" s="4">
        <v>-104356</v>
      </c>
      <c r="AA2793" s="4">
        <v>0</v>
      </c>
      <c r="AB2793" s="4">
        <v>0</v>
      </c>
      <c r="AC2793" s="4">
        <v>0</v>
      </c>
      <c r="AD2793" s="4">
        <v>892500</v>
      </c>
      <c r="AE2793" s="5">
        <v>1555</v>
      </c>
      <c r="AF2793" s="1" t="s">
        <v>70</v>
      </c>
      <c r="AG2793" s="1" t="s">
        <v>71</v>
      </c>
      <c r="AH2793" s="1" t="s">
        <v>89</v>
      </c>
      <c r="AI2793" s="1" t="s">
        <v>57</v>
      </c>
      <c r="AJ2793" s="5">
        <v>10950</v>
      </c>
      <c r="AK2793" s="4">
        <v>-9292</v>
      </c>
      <c r="AL2793" s="4">
        <v>0</v>
      </c>
      <c r="AM2793" s="4">
        <v>0</v>
      </c>
      <c r="AN2793" s="4">
        <v>0</v>
      </c>
      <c r="AO2793" s="4">
        <v>-113648</v>
      </c>
      <c r="AP2793" s="4">
        <v>-113648</v>
      </c>
      <c r="AQ2793" s="4">
        <v>0</v>
      </c>
      <c r="AR2793" s="4">
        <v>778852</v>
      </c>
      <c r="AS2793" s="1" t="s">
        <v>52</v>
      </c>
      <c r="AT2793" s="9">
        <f t="shared" si="1274"/>
        <v>43463</v>
      </c>
      <c r="AU2793" s="9">
        <f t="shared" si="1275"/>
        <v>43435</v>
      </c>
      <c r="AV2793" s="9">
        <v>44798</v>
      </c>
      <c r="AW2793" s="11">
        <f t="shared" si="1276"/>
        <v>3.6575342465753424</v>
      </c>
      <c r="AX2793">
        <v>10</v>
      </c>
      <c r="AY2793" s="12">
        <v>0.05</v>
      </c>
      <c r="AZ2793">
        <f t="shared" si="1277"/>
        <v>9.5000000000000001E-2</v>
      </c>
      <c r="BA2793" s="13">
        <f t="shared" si="1278"/>
        <v>892500</v>
      </c>
      <c r="BB2793" s="17" t="s">
        <v>1853</v>
      </c>
      <c r="BC2793">
        <f>MATCH(BB2793,MONTHLY_INDEX!$A:$A,0)</f>
        <v>630</v>
      </c>
      <c r="BD2793">
        <f>MATCH(AU2793,MONTHLY_INDEX!$1:$1,0)</f>
        <v>84</v>
      </c>
      <c r="BE2793">
        <f>INDEX(MONTHLY_INDEX!$1:$1048576,Final!BC2793,Final!BD2793)</f>
        <v>114.9</v>
      </c>
      <c r="BF2793">
        <f>MATCH($BF$1,MONTHLY_INDEX!$1:$1,0)</f>
        <v>127</v>
      </c>
      <c r="BG2793">
        <f>INDEX(MONTHLY_INDEX!$1:$1048576,Final!BC2793,Final!BF2793)</f>
        <v>151.1</v>
      </c>
      <c r="BH2793" s="23">
        <f t="shared" ref="BH2793:BH2810" si="1296">(BG2793-BE2793)/BE2793</f>
        <v>0.31505657093124445</v>
      </c>
      <c r="BI2793" s="14">
        <f t="shared" ref="BI2793:BI2810" si="1297">(1+BH2793)*BA2793</f>
        <v>1173687.9895561356</v>
      </c>
      <c r="BJ2793" s="14">
        <f t="shared" ref="BJ2793:BJ2810" si="1298">BI2793*AZ2793*AW2793</f>
        <v>407816.38157659426</v>
      </c>
      <c r="BK2793" s="15">
        <f t="shared" si="1279"/>
        <v>765871.60797954141</v>
      </c>
      <c r="BL2793" s="52">
        <v>0</v>
      </c>
      <c r="BM2793" s="15">
        <f t="shared" ref="BM2793:BM2810" si="1299">MAX((1-BL2793)*BK2793,BI2793*AY2793)</f>
        <v>765871.60797954141</v>
      </c>
    </row>
    <row r="2794" spans="1:65">
      <c r="A2794" s="8">
        <v>2792</v>
      </c>
      <c r="B2794" s="1" t="s">
        <v>44</v>
      </c>
      <c r="C2794" s="1">
        <v>1500</v>
      </c>
      <c r="D2794" s="1" t="s">
        <v>60</v>
      </c>
      <c r="E2794" s="1">
        <v>150000110</v>
      </c>
      <c r="F2794" s="1" t="s">
        <v>60</v>
      </c>
      <c r="G2794" s="1" t="s">
        <v>90</v>
      </c>
      <c r="H2794" s="1">
        <v>2</v>
      </c>
      <c r="I2794" s="1" t="s">
        <v>221</v>
      </c>
      <c r="J2794" s="1" t="s">
        <v>49</v>
      </c>
      <c r="K2794" s="1">
        <v>17406001</v>
      </c>
      <c r="L2794" s="1" t="s">
        <v>50</v>
      </c>
      <c r="M2794" s="1" t="s">
        <v>51</v>
      </c>
      <c r="N2794" s="1" t="s">
        <v>64</v>
      </c>
      <c r="O2794" s="1" t="s">
        <v>65</v>
      </c>
      <c r="P2794" s="1" t="s">
        <v>66</v>
      </c>
      <c r="Q2794" s="1" t="s">
        <v>67</v>
      </c>
      <c r="R2794" s="1" t="s">
        <v>87</v>
      </c>
      <c r="S2794" s="1" t="s">
        <v>88</v>
      </c>
      <c r="T2794" s="2">
        <v>43463</v>
      </c>
      <c r="U2794" s="2">
        <v>43463</v>
      </c>
      <c r="V2794" s="1" t="s">
        <v>52</v>
      </c>
      <c r="W2794" s="3">
        <v>1</v>
      </c>
      <c r="X2794" s="1" t="s">
        <v>53</v>
      </c>
      <c r="Y2794" s="4">
        <v>472500</v>
      </c>
      <c r="Z2794" s="4">
        <v>-55247</v>
      </c>
      <c r="AA2794" s="4">
        <v>0</v>
      </c>
      <c r="AB2794" s="4">
        <v>0</v>
      </c>
      <c r="AC2794" s="4">
        <v>0</v>
      </c>
      <c r="AD2794" s="4">
        <v>472500</v>
      </c>
      <c r="AE2794" s="5">
        <v>1555</v>
      </c>
      <c r="AF2794" s="1" t="s">
        <v>70</v>
      </c>
      <c r="AG2794" s="1" t="s">
        <v>71</v>
      </c>
      <c r="AH2794" s="1" t="s">
        <v>89</v>
      </c>
      <c r="AI2794" s="1" t="s">
        <v>57</v>
      </c>
      <c r="AJ2794" s="5">
        <v>10950</v>
      </c>
      <c r="AK2794" s="4">
        <v>-4919</v>
      </c>
      <c r="AL2794" s="4">
        <v>0</v>
      </c>
      <c r="AM2794" s="4">
        <v>0</v>
      </c>
      <c r="AN2794" s="4">
        <v>0</v>
      </c>
      <c r="AO2794" s="4">
        <v>-60166</v>
      </c>
      <c r="AP2794" s="4">
        <v>-60166</v>
      </c>
      <c r="AQ2794" s="4">
        <v>0</v>
      </c>
      <c r="AR2794" s="4">
        <v>412334</v>
      </c>
      <c r="AS2794" s="1" t="s">
        <v>52</v>
      </c>
      <c r="AT2794" s="9">
        <f t="shared" si="1274"/>
        <v>43463</v>
      </c>
      <c r="AU2794" s="9">
        <f t="shared" si="1275"/>
        <v>43435</v>
      </c>
      <c r="AV2794" s="9">
        <v>44798</v>
      </c>
      <c r="AW2794" s="11">
        <f t="shared" si="1276"/>
        <v>3.6575342465753424</v>
      </c>
      <c r="AX2794">
        <v>10</v>
      </c>
      <c r="AY2794" s="12">
        <v>0.05</v>
      </c>
      <c r="AZ2794">
        <f t="shared" si="1277"/>
        <v>9.5000000000000001E-2</v>
      </c>
      <c r="BA2794" s="13">
        <f t="shared" si="1278"/>
        <v>472500</v>
      </c>
      <c r="BB2794" s="17" t="s">
        <v>2189</v>
      </c>
      <c r="BC2794">
        <f>MATCH(BB2794,MONTHLY_INDEX!$A:$A,0)</f>
        <v>798</v>
      </c>
      <c r="BD2794">
        <f>MATCH(AU2794,MONTHLY_INDEX!$1:$1,0)</f>
        <v>84</v>
      </c>
      <c r="BE2794">
        <f>INDEX(MONTHLY_INDEX!$1:$1048576,Final!BC2794,Final!BD2794)</f>
        <v>96</v>
      </c>
      <c r="BF2794">
        <f>MATCH($BF$1,MONTHLY_INDEX!$1:$1,0)</f>
        <v>127</v>
      </c>
      <c r="BG2794">
        <f>INDEX(MONTHLY_INDEX!$1:$1048576,Final!BC2794,Final!BF2794)</f>
        <v>95.3</v>
      </c>
      <c r="BH2794" s="23">
        <f t="shared" si="1296"/>
        <v>-7.2916666666666963E-3</v>
      </c>
      <c r="BI2794" s="14">
        <f t="shared" si="1297"/>
        <v>469054.6875</v>
      </c>
      <c r="BJ2794" s="14">
        <f t="shared" si="1298"/>
        <v>162980.4403895548</v>
      </c>
      <c r="BK2794" s="15">
        <f t="shared" si="1279"/>
        <v>306074.24711044517</v>
      </c>
      <c r="BL2794" s="52">
        <v>0</v>
      </c>
      <c r="BM2794" s="15">
        <f t="shared" si="1299"/>
        <v>306074.24711044517</v>
      </c>
    </row>
    <row r="2795" spans="1:65">
      <c r="A2795" s="8">
        <v>2793</v>
      </c>
      <c r="B2795" s="1" t="s">
        <v>44</v>
      </c>
      <c r="C2795" s="1">
        <v>1500</v>
      </c>
      <c r="D2795" s="1" t="s">
        <v>60</v>
      </c>
      <c r="E2795" s="1">
        <v>150000110</v>
      </c>
      <c r="F2795" s="1" t="s">
        <v>60</v>
      </c>
      <c r="G2795" s="1" t="s">
        <v>91</v>
      </c>
      <c r="H2795" s="1">
        <v>3</v>
      </c>
      <c r="I2795" s="1" t="s">
        <v>221</v>
      </c>
      <c r="J2795" s="1" t="s">
        <v>49</v>
      </c>
      <c r="K2795" s="1">
        <v>17406001</v>
      </c>
      <c r="L2795" s="1" t="s">
        <v>50</v>
      </c>
      <c r="M2795" s="1" t="s">
        <v>51</v>
      </c>
      <c r="N2795" s="1" t="s">
        <v>64</v>
      </c>
      <c r="O2795" s="1" t="s">
        <v>65</v>
      </c>
      <c r="P2795" s="1" t="s">
        <v>66</v>
      </c>
      <c r="Q2795" s="1" t="s">
        <v>67</v>
      </c>
      <c r="R2795" s="1" t="s">
        <v>87</v>
      </c>
      <c r="S2795" s="1" t="s">
        <v>88</v>
      </c>
      <c r="T2795" s="2">
        <v>43463</v>
      </c>
      <c r="U2795" s="2">
        <v>43463</v>
      </c>
      <c r="V2795" s="1" t="s">
        <v>52</v>
      </c>
      <c r="W2795" s="3">
        <v>1</v>
      </c>
      <c r="X2795" s="1" t="s">
        <v>53</v>
      </c>
      <c r="Y2795" s="4">
        <v>637760</v>
      </c>
      <c r="Z2795" s="4">
        <v>-74569</v>
      </c>
      <c r="AA2795" s="4">
        <v>0</v>
      </c>
      <c r="AB2795" s="4">
        <v>0</v>
      </c>
      <c r="AC2795" s="4">
        <v>0</v>
      </c>
      <c r="AD2795" s="4">
        <v>637760</v>
      </c>
      <c r="AE2795" s="5">
        <v>1555</v>
      </c>
      <c r="AF2795" s="1" t="s">
        <v>70</v>
      </c>
      <c r="AG2795" s="1" t="s">
        <v>71</v>
      </c>
      <c r="AH2795" s="1" t="s">
        <v>89</v>
      </c>
      <c r="AI2795" s="1" t="s">
        <v>57</v>
      </c>
      <c r="AJ2795" s="5">
        <v>10950</v>
      </c>
      <c r="AK2795" s="4">
        <v>-6640</v>
      </c>
      <c r="AL2795" s="4">
        <v>0</v>
      </c>
      <c r="AM2795" s="4">
        <v>0</v>
      </c>
      <c r="AN2795" s="4">
        <v>0</v>
      </c>
      <c r="AO2795" s="4">
        <v>-81209</v>
      </c>
      <c r="AP2795" s="4">
        <v>-81209</v>
      </c>
      <c r="AQ2795" s="4">
        <v>0</v>
      </c>
      <c r="AR2795" s="4">
        <v>556551</v>
      </c>
      <c r="AS2795" s="1" t="s">
        <v>52</v>
      </c>
      <c r="AT2795" s="9">
        <f t="shared" si="1274"/>
        <v>43463</v>
      </c>
      <c r="AU2795" s="9">
        <f t="shared" si="1275"/>
        <v>43435</v>
      </c>
      <c r="AV2795" s="9">
        <v>44798</v>
      </c>
      <c r="AW2795" s="11">
        <f t="shared" si="1276"/>
        <v>3.6575342465753424</v>
      </c>
      <c r="AX2795">
        <v>10</v>
      </c>
      <c r="AY2795" s="12">
        <v>0.05</v>
      </c>
      <c r="AZ2795">
        <f t="shared" si="1277"/>
        <v>9.5000000000000001E-2</v>
      </c>
      <c r="BA2795" s="13">
        <f t="shared" si="1278"/>
        <v>637760</v>
      </c>
      <c r="BB2795" s="17" t="s">
        <v>2189</v>
      </c>
      <c r="BC2795">
        <f>MATCH(BB2795,MONTHLY_INDEX!$A:$A,0)</f>
        <v>798</v>
      </c>
      <c r="BD2795">
        <f>MATCH(AU2795,MONTHLY_INDEX!$1:$1,0)</f>
        <v>84</v>
      </c>
      <c r="BE2795">
        <f>INDEX(MONTHLY_INDEX!$1:$1048576,Final!BC2795,Final!BD2795)</f>
        <v>96</v>
      </c>
      <c r="BF2795">
        <f>MATCH($BF$1,MONTHLY_INDEX!$1:$1,0)</f>
        <v>127</v>
      </c>
      <c r="BG2795">
        <f>INDEX(MONTHLY_INDEX!$1:$1048576,Final!BC2795,Final!BF2795)</f>
        <v>95.3</v>
      </c>
      <c r="BH2795" s="23">
        <f t="shared" si="1296"/>
        <v>-7.2916666666666963E-3</v>
      </c>
      <c r="BI2795" s="14">
        <f t="shared" si="1297"/>
        <v>633109.66666666663</v>
      </c>
      <c r="BJ2795" s="14">
        <f t="shared" si="1298"/>
        <v>219983.92732876711</v>
      </c>
      <c r="BK2795" s="15">
        <f t="shared" si="1279"/>
        <v>413125.73933789949</v>
      </c>
      <c r="BL2795" s="52">
        <v>0</v>
      </c>
      <c r="BM2795" s="15">
        <f t="shared" si="1299"/>
        <v>413125.73933789949</v>
      </c>
    </row>
    <row r="2796" spans="1:65">
      <c r="A2796" s="8">
        <v>2794</v>
      </c>
      <c r="B2796" s="1" t="s">
        <v>44</v>
      </c>
      <c r="C2796" s="1">
        <v>1500</v>
      </c>
      <c r="D2796" s="1" t="s">
        <v>60</v>
      </c>
      <c r="E2796" s="1">
        <v>150000110</v>
      </c>
      <c r="F2796" s="1" t="s">
        <v>60</v>
      </c>
      <c r="G2796" s="1" t="s">
        <v>92</v>
      </c>
      <c r="H2796" s="1">
        <v>4</v>
      </c>
      <c r="I2796" s="1" t="s">
        <v>221</v>
      </c>
      <c r="J2796" s="1" t="s">
        <v>49</v>
      </c>
      <c r="K2796" s="1">
        <v>17406001</v>
      </c>
      <c r="L2796" s="1" t="s">
        <v>50</v>
      </c>
      <c r="M2796" s="1" t="s">
        <v>51</v>
      </c>
      <c r="N2796" s="1" t="s">
        <v>64</v>
      </c>
      <c r="O2796" s="1" t="s">
        <v>65</v>
      </c>
      <c r="P2796" s="1" t="s">
        <v>66</v>
      </c>
      <c r="Q2796" s="1" t="s">
        <v>67</v>
      </c>
      <c r="R2796" s="1" t="s">
        <v>87</v>
      </c>
      <c r="S2796" s="1" t="s">
        <v>88</v>
      </c>
      <c r="T2796" s="2">
        <v>43463</v>
      </c>
      <c r="U2796" s="2">
        <v>43463</v>
      </c>
      <c r="V2796" s="1" t="s">
        <v>52</v>
      </c>
      <c r="W2796" s="3">
        <v>1</v>
      </c>
      <c r="X2796" s="1" t="s">
        <v>53</v>
      </c>
      <c r="Y2796" s="4">
        <v>21044329</v>
      </c>
      <c r="Z2796" s="4">
        <v>-2460643</v>
      </c>
      <c r="AA2796" s="4">
        <v>0</v>
      </c>
      <c r="AB2796" s="4">
        <v>0</v>
      </c>
      <c r="AC2796" s="4">
        <v>0</v>
      </c>
      <c r="AD2796" s="4">
        <v>21044329</v>
      </c>
      <c r="AE2796" s="5">
        <v>1555</v>
      </c>
      <c r="AF2796" s="1" t="s">
        <v>70</v>
      </c>
      <c r="AG2796" s="1" t="s">
        <v>71</v>
      </c>
      <c r="AH2796" s="1" t="s">
        <v>89</v>
      </c>
      <c r="AI2796" s="1" t="s">
        <v>57</v>
      </c>
      <c r="AJ2796" s="5">
        <v>10950</v>
      </c>
      <c r="AK2796" s="4">
        <v>-219098</v>
      </c>
      <c r="AL2796" s="4">
        <v>0</v>
      </c>
      <c r="AM2796" s="4">
        <v>0</v>
      </c>
      <c r="AN2796" s="4">
        <v>0</v>
      </c>
      <c r="AO2796" s="4">
        <v>-2679741</v>
      </c>
      <c r="AP2796" s="4">
        <v>-2679741</v>
      </c>
      <c r="AQ2796" s="4">
        <v>0</v>
      </c>
      <c r="AR2796" s="4">
        <v>18364588</v>
      </c>
      <c r="AS2796" s="1" t="s">
        <v>52</v>
      </c>
      <c r="AT2796" s="9">
        <f t="shared" si="1274"/>
        <v>43463</v>
      </c>
      <c r="AU2796" s="9">
        <f t="shared" si="1275"/>
        <v>43435</v>
      </c>
      <c r="AV2796" s="9">
        <v>44798</v>
      </c>
      <c r="AW2796" s="11">
        <f t="shared" si="1276"/>
        <v>3.6575342465753424</v>
      </c>
      <c r="AX2796">
        <v>25</v>
      </c>
      <c r="AY2796" s="12">
        <v>0.05</v>
      </c>
      <c r="AZ2796">
        <f t="shared" si="1277"/>
        <v>3.7999999999999999E-2</v>
      </c>
      <c r="BA2796" s="13">
        <f t="shared" si="1278"/>
        <v>21044329</v>
      </c>
      <c r="BB2796" s="17" t="s">
        <v>2189</v>
      </c>
      <c r="BC2796">
        <f>MATCH(BB2796,MONTHLY_INDEX!$A:$A,0)</f>
        <v>798</v>
      </c>
      <c r="BD2796">
        <f>MATCH(AU2796,MONTHLY_INDEX!$1:$1,0)</f>
        <v>84</v>
      </c>
      <c r="BE2796">
        <f>INDEX(MONTHLY_INDEX!$1:$1048576,Final!BC2796,Final!BD2796)</f>
        <v>96</v>
      </c>
      <c r="BF2796">
        <f>MATCH($BF$1,MONTHLY_INDEX!$1:$1,0)</f>
        <v>127</v>
      </c>
      <c r="BG2796">
        <f>INDEX(MONTHLY_INDEX!$1:$1048576,Final!BC2796,Final!BF2796)</f>
        <v>95.3</v>
      </c>
      <c r="BH2796" s="23">
        <f t="shared" si="1296"/>
        <v>-7.2916666666666963E-3</v>
      </c>
      <c r="BI2796" s="14">
        <f t="shared" si="1297"/>
        <v>20890880.767708331</v>
      </c>
      <c r="BJ2796" s="14">
        <f t="shared" si="1298"/>
        <v>2903546.2502625855</v>
      </c>
      <c r="BK2796" s="15">
        <f t="shared" si="1279"/>
        <v>17987334.517445747</v>
      </c>
      <c r="BL2796" s="52">
        <v>0</v>
      </c>
      <c r="BM2796" s="15">
        <f t="shared" si="1299"/>
        <v>17987334.517445747</v>
      </c>
    </row>
    <row r="2797" spans="1:65">
      <c r="A2797" s="8">
        <v>2795</v>
      </c>
      <c r="B2797" s="1" t="s">
        <v>44</v>
      </c>
      <c r="C2797" s="1">
        <v>1500</v>
      </c>
      <c r="D2797" s="1" t="s">
        <v>60</v>
      </c>
      <c r="E2797" s="1">
        <v>150000110</v>
      </c>
      <c r="F2797" s="1" t="s">
        <v>60</v>
      </c>
      <c r="G2797" s="1" t="s">
        <v>93</v>
      </c>
      <c r="H2797" s="1">
        <v>5</v>
      </c>
      <c r="I2797" s="1" t="s">
        <v>221</v>
      </c>
      <c r="J2797" s="1" t="s">
        <v>49</v>
      </c>
      <c r="K2797" s="1">
        <v>17406001</v>
      </c>
      <c r="L2797" s="1" t="s">
        <v>50</v>
      </c>
      <c r="M2797" s="1" t="s">
        <v>51</v>
      </c>
      <c r="N2797" s="1" t="s">
        <v>64</v>
      </c>
      <c r="O2797" s="1" t="s">
        <v>65</v>
      </c>
      <c r="P2797" s="1" t="s">
        <v>66</v>
      </c>
      <c r="Q2797" s="1" t="s">
        <v>67</v>
      </c>
      <c r="R2797" s="1" t="s">
        <v>87</v>
      </c>
      <c r="S2797" s="1" t="s">
        <v>88</v>
      </c>
      <c r="T2797" s="2">
        <v>43463</v>
      </c>
      <c r="U2797" s="2">
        <v>43463</v>
      </c>
      <c r="V2797" s="1" t="s">
        <v>52</v>
      </c>
      <c r="W2797" s="3">
        <v>1</v>
      </c>
      <c r="X2797" s="1" t="s">
        <v>53</v>
      </c>
      <c r="Y2797" s="4">
        <v>969266</v>
      </c>
      <c r="Z2797" s="4">
        <v>-113333</v>
      </c>
      <c r="AA2797" s="4">
        <v>0</v>
      </c>
      <c r="AB2797" s="4">
        <v>0</v>
      </c>
      <c r="AC2797" s="4">
        <v>0</v>
      </c>
      <c r="AD2797" s="4">
        <v>969266</v>
      </c>
      <c r="AE2797" s="5">
        <v>1555</v>
      </c>
      <c r="AF2797" s="1" t="s">
        <v>70</v>
      </c>
      <c r="AG2797" s="1" t="s">
        <v>71</v>
      </c>
      <c r="AH2797" s="1" t="s">
        <v>89</v>
      </c>
      <c r="AI2797" s="1" t="s">
        <v>57</v>
      </c>
      <c r="AJ2797" s="5">
        <v>10950</v>
      </c>
      <c r="AK2797" s="4">
        <v>-10091</v>
      </c>
      <c r="AL2797" s="4">
        <v>0</v>
      </c>
      <c r="AM2797" s="4">
        <v>0</v>
      </c>
      <c r="AN2797" s="4">
        <v>0</v>
      </c>
      <c r="AO2797" s="4">
        <v>-123424</v>
      </c>
      <c r="AP2797" s="4">
        <v>-123424</v>
      </c>
      <c r="AQ2797" s="4">
        <v>0</v>
      </c>
      <c r="AR2797" s="4">
        <v>845842</v>
      </c>
      <c r="AS2797" s="1" t="s">
        <v>52</v>
      </c>
      <c r="AT2797" s="9">
        <f t="shared" si="1274"/>
        <v>43463</v>
      </c>
      <c r="AU2797" s="9">
        <f t="shared" si="1275"/>
        <v>43435</v>
      </c>
      <c r="AV2797" s="9">
        <v>44798</v>
      </c>
      <c r="AW2797" s="11">
        <f t="shared" si="1276"/>
        <v>3.6575342465753424</v>
      </c>
      <c r="AX2797">
        <v>25</v>
      </c>
      <c r="AY2797" s="12">
        <v>0.05</v>
      </c>
      <c r="AZ2797">
        <f t="shared" si="1277"/>
        <v>3.7999999999999999E-2</v>
      </c>
      <c r="BA2797" s="13">
        <f t="shared" si="1278"/>
        <v>969266</v>
      </c>
      <c r="BB2797" s="17" t="s">
        <v>2083</v>
      </c>
      <c r="BC2797">
        <f>MATCH(BB2797,MONTHLY_INDEX!$A:$A,0)</f>
        <v>745</v>
      </c>
      <c r="BD2797">
        <f>MATCH(AU2797,MONTHLY_INDEX!$1:$1,0)</f>
        <v>84</v>
      </c>
      <c r="BE2797">
        <f>INDEX(MONTHLY_INDEX!$1:$1048576,Final!BC2797,Final!BD2797)</f>
        <v>108.4</v>
      </c>
      <c r="BF2797">
        <f>MATCH($BF$1,MONTHLY_INDEX!$1:$1,0)</f>
        <v>127</v>
      </c>
      <c r="BG2797">
        <f>INDEX(MONTHLY_INDEX!$1:$1048576,Final!BC2797,Final!BF2797)</f>
        <v>115.4</v>
      </c>
      <c r="BH2797" s="23">
        <f t="shared" si="1296"/>
        <v>6.4575645756457564E-2</v>
      </c>
      <c r="BI2797" s="14">
        <f t="shared" si="1297"/>
        <v>1031856.9778597784</v>
      </c>
      <c r="BJ2797" s="14">
        <f t="shared" si="1298"/>
        <v>143413.98489541525</v>
      </c>
      <c r="BK2797" s="15">
        <f t="shared" si="1279"/>
        <v>888442.99296436319</v>
      </c>
      <c r="BL2797" s="52">
        <v>0</v>
      </c>
      <c r="BM2797" s="15">
        <f t="shared" si="1299"/>
        <v>888442.99296436319</v>
      </c>
    </row>
    <row r="2798" spans="1:65">
      <c r="A2798" s="8">
        <v>2796</v>
      </c>
      <c r="B2798" s="1" t="s">
        <v>44</v>
      </c>
      <c r="C2798" s="1">
        <v>1500</v>
      </c>
      <c r="D2798" s="1" t="s">
        <v>60</v>
      </c>
      <c r="E2798" s="1">
        <v>150000110</v>
      </c>
      <c r="F2798" s="1" t="s">
        <v>60</v>
      </c>
      <c r="G2798" s="1" t="s">
        <v>94</v>
      </c>
      <c r="H2798" s="1">
        <v>6</v>
      </c>
      <c r="I2798" s="1" t="s">
        <v>221</v>
      </c>
      <c r="J2798" s="1" t="s">
        <v>49</v>
      </c>
      <c r="K2798" s="1">
        <v>17406001</v>
      </c>
      <c r="L2798" s="1" t="s">
        <v>50</v>
      </c>
      <c r="M2798" s="1" t="s">
        <v>51</v>
      </c>
      <c r="N2798" s="1" t="s">
        <v>64</v>
      </c>
      <c r="O2798" s="1" t="s">
        <v>65</v>
      </c>
      <c r="P2798" s="1" t="s">
        <v>66</v>
      </c>
      <c r="Q2798" s="1" t="s">
        <v>67</v>
      </c>
      <c r="R2798" s="1" t="s">
        <v>87</v>
      </c>
      <c r="S2798" s="1" t="s">
        <v>88</v>
      </c>
      <c r="T2798" s="2">
        <v>43463</v>
      </c>
      <c r="U2798" s="2">
        <v>43463</v>
      </c>
      <c r="V2798" s="1" t="s">
        <v>52</v>
      </c>
      <c r="W2798" s="3">
        <v>1</v>
      </c>
      <c r="X2798" s="1" t="s">
        <v>53</v>
      </c>
      <c r="Y2798" s="4">
        <v>735000</v>
      </c>
      <c r="Z2798" s="4">
        <v>-85940</v>
      </c>
      <c r="AA2798" s="4">
        <v>0</v>
      </c>
      <c r="AB2798" s="4">
        <v>0</v>
      </c>
      <c r="AC2798" s="4">
        <v>0</v>
      </c>
      <c r="AD2798" s="4">
        <v>735000</v>
      </c>
      <c r="AE2798" s="5">
        <v>1555</v>
      </c>
      <c r="AF2798" s="1" t="s">
        <v>70</v>
      </c>
      <c r="AG2798" s="1" t="s">
        <v>71</v>
      </c>
      <c r="AH2798" s="1" t="s">
        <v>89</v>
      </c>
      <c r="AI2798" s="1" t="s">
        <v>57</v>
      </c>
      <c r="AJ2798" s="5">
        <v>10950</v>
      </c>
      <c r="AK2798" s="4">
        <v>-7652</v>
      </c>
      <c r="AL2798" s="4">
        <v>0</v>
      </c>
      <c r="AM2798" s="4">
        <v>0</v>
      </c>
      <c r="AN2798" s="4">
        <v>0</v>
      </c>
      <c r="AO2798" s="4">
        <v>-93592</v>
      </c>
      <c r="AP2798" s="4">
        <v>-93592</v>
      </c>
      <c r="AQ2798" s="4">
        <v>0</v>
      </c>
      <c r="AR2798" s="4">
        <v>641408</v>
      </c>
      <c r="AS2798" s="1" t="s">
        <v>52</v>
      </c>
      <c r="AT2798" s="9">
        <f t="shared" si="1274"/>
        <v>43463</v>
      </c>
      <c r="AU2798" s="9">
        <f t="shared" si="1275"/>
        <v>43435</v>
      </c>
      <c r="AV2798" s="9">
        <v>44798</v>
      </c>
      <c r="AW2798" s="11">
        <f t="shared" si="1276"/>
        <v>3.6575342465753424</v>
      </c>
      <c r="AX2798">
        <v>10</v>
      </c>
      <c r="AY2798" s="12">
        <v>0.05</v>
      </c>
      <c r="AZ2798">
        <f t="shared" si="1277"/>
        <v>9.5000000000000001E-2</v>
      </c>
      <c r="BA2798" s="13">
        <f t="shared" si="1278"/>
        <v>735000</v>
      </c>
      <c r="BB2798" s="17" t="s">
        <v>1853</v>
      </c>
      <c r="BC2798">
        <f>MATCH(BB2798,MONTHLY_INDEX!$A:$A,0)</f>
        <v>630</v>
      </c>
      <c r="BD2798">
        <f>MATCH(AU2798,MONTHLY_INDEX!$1:$1,0)</f>
        <v>84</v>
      </c>
      <c r="BE2798">
        <f>INDEX(MONTHLY_INDEX!$1:$1048576,Final!BC2798,Final!BD2798)</f>
        <v>114.9</v>
      </c>
      <c r="BF2798">
        <f>MATCH($BF$1,MONTHLY_INDEX!$1:$1,0)</f>
        <v>127</v>
      </c>
      <c r="BG2798">
        <f>INDEX(MONTHLY_INDEX!$1:$1048576,Final!BC2798,Final!BF2798)</f>
        <v>151.1</v>
      </c>
      <c r="BH2798" s="23">
        <f t="shared" si="1296"/>
        <v>0.31505657093124445</v>
      </c>
      <c r="BI2798" s="14">
        <f t="shared" si="1297"/>
        <v>966566.5796344647</v>
      </c>
      <c r="BJ2798" s="14">
        <f t="shared" si="1298"/>
        <v>335848.78482778347</v>
      </c>
      <c r="BK2798" s="15">
        <f t="shared" si="1279"/>
        <v>630717.79480668122</v>
      </c>
      <c r="BL2798" s="52">
        <v>0</v>
      </c>
      <c r="BM2798" s="15">
        <f t="shared" si="1299"/>
        <v>630717.79480668122</v>
      </c>
    </row>
    <row r="2799" spans="1:65">
      <c r="A2799" s="8">
        <v>2797</v>
      </c>
      <c r="B2799" s="1" t="s">
        <v>44</v>
      </c>
      <c r="C2799" s="1">
        <v>1500</v>
      </c>
      <c r="D2799" s="1" t="s">
        <v>60</v>
      </c>
      <c r="E2799" s="1">
        <v>150000110</v>
      </c>
      <c r="F2799" s="1" t="s">
        <v>60</v>
      </c>
      <c r="G2799" s="1" t="s">
        <v>95</v>
      </c>
      <c r="H2799" s="1">
        <v>7</v>
      </c>
      <c r="I2799" s="1" t="s">
        <v>221</v>
      </c>
      <c r="J2799" s="1" t="s">
        <v>49</v>
      </c>
      <c r="K2799" s="1">
        <v>17406001</v>
      </c>
      <c r="L2799" s="1" t="s">
        <v>50</v>
      </c>
      <c r="M2799" s="1" t="s">
        <v>51</v>
      </c>
      <c r="N2799" s="1" t="s">
        <v>64</v>
      </c>
      <c r="O2799" s="1" t="s">
        <v>65</v>
      </c>
      <c r="P2799" s="1" t="s">
        <v>66</v>
      </c>
      <c r="Q2799" s="1" t="s">
        <v>67</v>
      </c>
      <c r="R2799" s="1" t="s">
        <v>87</v>
      </c>
      <c r="S2799" s="1" t="s">
        <v>88</v>
      </c>
      <c r="T2799" s="2">
        <v>43463</v>
      </c>
      <c r="U2799" s="2">
        <v>43463</v>
      </c>
      <c r="V2799" s="1" t="s">
        <v>52</v>
      </c>
      <c r="W2799" s="3">
        <v>1</v>
      </c>
      <c r="X2799" s="1" t="s">
        <v>53</v>
      </c>
      <c r="Y2799" s="4">
        <v>126000</v>
      </c>
      <c r="Z2799" s="4">
        <v>-14732</v>
      </c>
      <c r="AA2799" s="4">
        <v>0</v>
      </c>
      <c r="AB2799" s="4">
        <v>0</v>
      </c>
      <c r="AC2799" s="4">
        <v>0</v>
      </c>
      <c r="AD2799" s="4">
        <v>126000</v>
      </c>
      <c r="AE2799" s="5">
        <v>1555</v>
      </c>
      <c r="AF2799" s="1" t="s">
        <v>70</v>
      </c>
      <c r="AG2799" s="1" t="s">
        <v>71</v>
      </c>
      <c r="AH2799" s="1" t="s">
        <v>89</v>
      </c>
      <c r="AI2799" s="1" t="s">
        <v>57</v>
      </c>
      <c r="AJ2799" s="5">
        <v>10950</v>
      </c>
      <c r="AK2799" s="4">
        <v>-1312</v>
      </c>
      <c r="AL2799" s="4">
        <v>0</v>
      </c>
      <c r="AM2799" s="4">
        <v>0</v>
      </c>
      <c r="AN2799" s="4">
        <v>0</v>
      </c>
      <c r="AO2799" s="4">
        <v>-16044</v>
      </c>
      <c r="AP2799" s="4">
        <v>-16044</v>
      </c>
      <c r="AQ2799" s="4">
        <v>0</v>
      </c>
      <c r="AR2799" s="4">
        <v>109956</v>
      </c>
      <c r="AS2799" s="1" t="s">
        <v>52</v>
      </c>
      <c r="AT2799" s="9">
        <f t="shared" si="1274"/>
        <v>43463</v>
      </c>
      <c r="AU2799" s="9">
        <f t="shared" si="1275"/>
        <v>43435</v>
      </c>
      <c r="AV2799" s="9">
        <v>44798</v>
      </c>
      <c r="AW2799" s="11">
        <f t="shared" si="1276"/>
        <v>3.6575342465753424</v>
      </c>
      <c r="AX2799">
        <v>25</v>
      </c>
      <c r="AY2799" s="12">
        <v>0.05</v>
      </c>
      <c r="AZ2799">
        <f t="shared" si="1277"/>
        <v>3.7999999999999999E-2</v>
      </c>
      <c r="BA2799" s="13">
        <f t="shared" si="1278"/>
        <v>126000</v>
      </c>
      <c r="BB2799" s="17" t="s">
        <v>2189</v>
      </c>
      <c r="BC2799">
        <f>MATCH(BB2799,MONTHLY_INDEX!$A:$A,0)</f>
        <v>798</v>
      </c>
      <c r="BD2799">
        <f>MATCH(AU2799,MONTHLY_INDEX!$1:$1,0)</f>
        <v>84</v>
      </c>
      <c r="BE2799">
        <f>INDEX(MONTHLY_INDEX!$1:$1048576,Final!BC2799,Final!BD2799)</f>
        <v>96</v>
      </c>
      <c r="BF2799">
        <f>MATCH($BF$1,MONTHLY_INDEX!$1:$1,0)</f>
        <v>127</v>
      </c>
      <c r="BG2799">
        <f>INDEX(MONTHLY_INDEX!$1:$1048576,Final!BC2799,Final!BF2799)</f>
        <v>95.3</v>
      </c>
      <c r="BH2799" s="23">
        <f t="shared" si="1296"/>
        <v>-7.2916666666666963E-3</v>
      </c>
      <c r="BI2799" s="14">
        <f t="shared" si="1297"/>
        <v>125081.25</v>
      </c>
      <c r="BJ2799" s="14">
        <f t="shared" si="1298"/>
        <v>17384.580308219178</v>
      </c>
      <c r="BK2799" s="15">
        <f t="shared" si="1279"/>
        <v>107696.66969178081</v>
      </c>
      <c r="BL2799" s="52">
        <v>0</v>
      </c>
      <c r="BM2799" s="15">
        <f t="shared" si="1299"/>
        <v>107696.66969178081</v>
      </c>
    </row>
    <row r="2800" spans="1:65">
      <c r="A2800" s="8">
        <v>2798</v>
      </c>
      <c r="B2800" s="1" t="s">
        <v>44</v>
      </c>
      <c r="C2800" s="1">
        <v>1500</v>
      </c>
      <c r="D2800" s="1" t="s">
        <v>60</v>
      </c>
      <c r="E2800" s="1">
        <v>150000110</v>
      </c>
      <c r="F2800" s="1" t="s">
        <v>60</v>
      </c>
      <c r="G2800" s="1" t="s">
        <v>96</v>
      </c>
      <c r="H2800" s="1">
        <v>8</v>
      </c>
      <c r="I2800" s="1" t="s">
        <v>221</v>
      </c>
      <c r="J2800" s="1" t="s">
        <v>49</v>
      </c>
      <c r="K2800" s="1">
        <v>17406001</v>
      </c>
      <c r="L2800" s="1" t="s">
        <v>50</v>
      </c>
      <c r="M2800" s="1" t="s">
        <v>51</v>
      </c>
      <c r="N2800" s="1" t="s">
        <v>64</v>
      </c>
      <c r="O2800" s="1" t="s">
        <v>65</v>
      </c>
      <c r="P2800" s="1" t="s">
        <v>66</v>
      </c>
      <c r="Q2800" s="1" t="s">
        <v>67</v>
      </c>
      <c r="R2800" s="1" t="s">
        <v>87</v>
      </c>
      <c r="S2800" s="1" t="s">
        <v>88</v>
      </c>
      <c r="T2800" s="2">
        <v>43463</v>
      </c>
      <c r="U2800" s="2">
        <v>43463</v>
      </c>
      <c r="V2800" s="1" t="s">
        <v>52</v>
      </c>
      <c r="W2800" s="3">
        <v>1</v>
      </c>
      <c r="X2800" s="1" t="s">
        <v>53</v>
      </c>
      <c r="Y2800" s="4">
        <v>29327302</v>
      </c>
      <c r="Z2800" s="4">
        <v>-3429143</v>
      </c>
      <c r="AA2800" s="4">
        <v>0</v>
      </c>
      <c r="AB2800" s="4">
        <v>0</v>
      </c>
      <c r="AC2800" s="4">
        <v>0</v>
      </c>
      <c r="AD2800" s="4">
        <v>29327302</v>
      </c>
      <c r="AE2800" s="5">
        <v>1555</v>
      </c>
      <c r="AF2800" s="1" t="s">
        <v>70</v>
      </c>
      <c r="AG2800" s="1" t="s">
        <v>71</v>
      </c>
      <c r="AH2800" s="1" t="s">
        <v>89</v>
      </c>
      <c r="AI2800" s="1" t="s">
        <v>57</v>
      </c>
      <c r="AJ2800" s="5">
        <v>10950</v>
      </c>
      <c r="AK2800" s="4">
        <v>-305335</v>
      </c>
      <c r="AL2800" s="4">
        <v>0</v>
      </c>
      <c r="AM2800" s="4">
        <v>0</v>
      </c>
      <c r="AN2800" s="4">
        <v>0</v>
      </c>
      <c r="AO2800" s="4">
        <v>-3734478</v>
      </c>
      <c r="AP2800" s="4">
        <v>-3734478</v>
      </c>
      <c r="AQ2800" s="4">
        <v>0</v>
      </c>
      <c r="AR2800" s="4">
        <v>25592824</v>
      </c>
      <c r="AS2800" s="1" t="s">
        <v>52</v>
      </c>
      <c r="AT2800" s="9">
        <f t="shared" si="1274"/>
        <v>43463</v>
      </c>
      <c r="AU2800" s="9">
        <f t="shared" si="1275"/>
        <v>43435</v>
      </c>
      <c r="AV2800" s="9">
        <v>44798</v>
      </c>
      <c r="AW2800" s="11">
        <f t="shared" si="1276"/>
        <v>3.6575342465753424</v>
      </c>
      <c r="AX2800">
        <v>25</v>
      </c>
      <c r="AY2800" s="12">
        <v>0.05</v>
      </c>
      <c r="AZ2800">
        <f t="shared" si="1277"/>
        <v>3.7999999999999999E-2</v>
      </c>
      <c r="BA2800" s="13">
        <f t="shared" si="1278"/>
        <v>29327302</v>
      </c>
      <c r="BB2800" s="17" t="s">
        <v>2189</v>
      </c>
      <c r="BC2800">
        <f>MATCH(BB2800,MONTHLY_INDEX!$A:$A,0)</f>
        <v>798</v>
      </c>
      <c r="BD2800">
        <f>MATCH(AU2800,MONTHLY_INDEX!$1:$1,0)</f>
        <v>84</v>
      </c>
      <c r="BE2800">
        <f>INDEX(MONTHLY_INDEX!$1:$1048576,Final!BC2800,Final!BD2800)</f>
        <v>96</v>
      </c>
      <c r="BF2800">
        <f>MATCH($BF$1,MONTHLY_INDEX!$1:$1,0)</f>
        <v>127</v>
      </c>
      <c r="BG2800">
        <f>INDEX(MONTHLY_INDEX!$1:$1048576,Final!BC2800,Final!BF2800)</f>
        <v>95.3</v>
      </c>
      <c r="BH2800" s="23">
        <f t="shared" si="1296"/>
        <v>-7.2916666666666963E-3</v>
      </c>
      <c r="BI2800" s="14">
        <f t="shared" si="1297"/>
        <v>29113457.089583334</v>
      </c>
      <c r="BJ2800" s="14">
        <f t="shared" si="1298"/>
        <v>4046371.7209714041</v>
      </c>
      <c r="BK2800" s="15">
        <f t="shared" si="1279"/>
        <v>25067085.368611928</v>
      </c>
      <c r="BL2800" s="52">
        <v>0</v>
      </c>
      <c r="BM2800" s="15">
        <f t="shared" si="1299"/>
        <v>25067085.368611928</v>
      </c>
    </row>
    <row r="2801" spans="1:65">
      <c r="A2801" s="8">
        <v>2799</v>
      </c>
      <c r="B2801" s="1" t="s">
        <v>44</v>
      </c>
      <c r="C2801" s="1">
        <v>1500</v>
      </c>
      <c r="D2801" s="1" t="s">
        <v>60</v>
      </c>
      <c r="E2801" s="1">
        <v>150000110</v>
      </c>
      <c r="F2801" s="1" t="s">
        <v>60</v>
      </c>
      <c r="G2801" s="1" t="s">
        <v>97</v>
      </c>
      <c r="H2801" s="1">
        <v>9</v>
      </c>
      <c r="I2801" s="1" t="s">
        <v>221</v>
      </c>
      <c r="J2801" s="1" t="s">
        <v>49</v>
      </c>
      <c r="K2801" s="1">
        <v>17406001</v>
      </c>
      <c r="L2801" s="1" t="s">
        <v>50</v>
      </c>
      <c r="M2801" s="1" t="s">
        <v>51</v>
      </c>
      <c r="N2801" s="1" t="s">
        <v>64</v>
      </c>
      <c r="O2801" s="1" t="s">
        <v>65</v>
      </c>
      <c r="P2801" s="1" t="s">
        <v>66</v>
      </c>
      <c r="Q2801" s="1" t="s">
        <v>67</v>
      </c>
      <c r="R2801" s="1" t="s">
        <v>87</v>
      </c>
      <c r="S2801" s="1" t="s">
        <v>88</v>
      </c>
      <c r="T2801" s="2">
        <v>43463</v>
      </c>
      <c r="U2801" s="2">
        <v>43463</v>
      </c>
      <c r="V2801" s="1" t="s">
        <v>52</v>
      </c>
      <c r="W2801" s="3">
        <v>1</v>
      </c>
      <c r="X2801" s="1" t="s">
        <v>53</v>
      </c>
      <c r="Y2801" s="4">
        <v>1517250</v>
      </c>
      <c r="Z2801" s="4">
        <v>-177405</v>
      </c>
      <c r="AA2801" s="4">
        <v>0</v>
      </c>
      <c r="AB2801" s="4">
        <v>0</v>
      </c>
      <c r="AC2801" s="4">
        <v>0</v>
      </c>
      <c r="AD2801" s="4">
        <v>1517250</v>
      </c>
      <c r="AE2801" s="5">
        <v>1555</v>
      </c>
      <c r="AF2801" s="1" t="s">
        <v>70</v>
      </c>
      <c r="AG2801" s="1" t="s">
        <v>71</v>
      </c>
      <c r="AH2801" s="1" t="s">
        <v>89</v>
      </c>
      <c r="AI2801" s="1" t="s">
        <v>57</v>
      </c>
      <c r="AJ2801" s="5">
        <v>10950</v>
      </c>
      <c r="AK2801" s="4">
        <v>-15797</v>
      </c>
      <c r="AL2801" s="4">
        <v>0</v>
      </c>
      <c r="AM2801" s="4">
        <v>0</v>
      </c>
      <c r="AN2801" s="4">
        <v>0</v>
      </c>
      <c r="AO2801" s="4">
        <v>-193202</v>
      </c>
      <c r="AP2801" s="4">
        <v>-193202</v>
      </c>
      <c r="AQ2801" s="4">
        <v>0</v>
      </c>
      <c r="AR2801" s="4">
        <v>1324048</v>
      </c>
      <c r="AS2801" s="1" t="s">
        <v>52</v>
      </c>
      <c r="AT2801" s="9">
        <f t="shared" si="1274"/>
        <v>43463</v>
      </c>
      <c r="AU2801" s="9">
        <f t="shared" si="1275"/>
        <v>43435</v>
      </c>
      <c r="AV2801" s="9">
        <v>44798</v>
      </c>
      <c r="AW2801" s="11">
        <f t="shared" si="1276"/>
        <v>3.6575342465753424</v>
      </c>
      <c r="AX2801">
        <v>15</v>
      </c>
      <c r="AY2801" s="12">
        <v>0.05</v>
      </c>
      <c r="AZ2801">
        <f t="shared" si="1277"/>
        <v>6.3333333333333325E-2</v>
      </c>
      <c r="BA2801" s="13">
        <f t="shared" si="1278"/>
        <v>1517250</v>
      </c>
      <c r="BB2801" s="17" t="s">
        <v>1941</v>
      </c>
      <c r="BC2801">
        <f>MATCH(BB2801,MONTHLY_INDEX!$A:$A,0)</f>
        <v>674</v>
      </c>
      <c r="BD2801">
        <f>MATCH(AU2801,MONTHLY_INDEX!$1:$1,0)</f>
        <v>84</v>
      </c>
      <c r="BE2801">
        <f>INDEX(MONTHLY_INDEX!$1:$1048576,Final!BC2801,Final!BD2801)</f>
        <v>106.1</v>
      </c>
      <c r="BF2801">
        <f>MATCH($BF$1,MONTHLY_INDEX!$1:$1,0)</f>
        <v>127</v>
      </c>
      <c r="BG2801">
        <f>INDEX(MONTHLY_INDEX!$1:$1048576,Final!BC2801,Final!BF2801)</f>
        <v>122.8</v>
      </c>
      <c r="BH2801" s="23">
        <f t="shared" si="1296"/>
        <v>0.15739868049010372</v>
      </c>
      <c r="BI2801" s="14">
        <f t="shared" si="1297"/>
        <v>1756063.1479736099</v>
      </c>
      <c r="BJ2801" s="14">
        <f t="shared" si="1298"/>
        <v>406781.20318128407</v>
      </c>
      <c r="BK2801" s="15">
        <f t="shared" si="1279"/>
        <v>1349281.9447923258</v>
      </c>
      <c r="BL2801" s="52">
        <v>0</v>
      </c>
      <c r="BM2801" s="15">
        <f t="shared" si="1299"/>
        <v>1349281.9447923258</v>
      </c>
    </row>
    <row r="2802" spans="1:65">
      <c r="A2802" s="8">
        <v>2800</v>
      </c>
      <c r="B2802" s="1" t="s">
        <v>44</v>
      </c>
      <c r="C2802" s="1">
        <v>1500</v>
      </c>
      <c r="D2802" s="1" t="s">
        <v>60</v>
      </c>
      <c r="E2802" s="1">
        <v>150000110</v>
      </c>
      <c r="F2802" s="1" t="s">
        <v>60</v>
      </c>
      <c r="G2802" s="1" t="s">
        <v>98</v>
      </c>
      <c r="H2802" s="1">
        <v>10</v>
      </c>
      <c r="I2802" s="1" t="s">
        <v>221</v>
      </c>
      <c r="J2802" s="1" t="s">
        <v>49</v>
      </c>
      <c r="K2802" s="1">
        <v>17406001</v>
      </c>
      <c r="L2802" s="1" t="s">
        <v>50</v>
      </c>
      <c r="M2802" s="1" t="s">
        <v>51</v>
      </c>
      <c r="N2802" s="1" t="s">
        <v>64</v>
      </c>
      <c r="O2802" s="1" t="s">
        <v>65</v>
      </c>
      <c r="P2802" s="1" t="s">
        <v>66</v>
      </c>
      <c r="Q2802" s="1" t="s">
        <v>67</v>
      </c>
      <c r="R2802" s="1" t="s">
        <v>87</v>
      </c>
      <c r="S2802" s="1" t="s">
        <v>88</v>
      </c>
      <c r="T2802" s="2">
        <v>43463</v>
      </c>
      <c r="U2802" s="2">
        <v>43463</v>
      </c>
      <c r="V2802" s="1" t="s">
        <v>52</v>
      </c>
      <c r="W2802" s="3">
        <v>1</v>
      </c>
      <c r="X2802" s="1" t="s">
        <v>53</v>
      </c>
      <c r="Y2802" s="4">
        <v>312900</v>
      </c>
      <c r="Z2802" s="4">
        <v>-36585</v>
      </c>
      <c r="AA2802" s="4">
        <v>0</v>
      </c>
      <c r="AB2802" s="4">
        <v>0</v>
      </c>
      <c r="AC2802" s="4">
        <v>0</v>
      </c>
      <c r="AD2802" s="4">
        <v>312900</v>
      </c>
      <c r="AE2802" s="5">
        <v>1555</v>
      </c>
      <c r="AF2802" s="1" t="s">
        <v>70</v>
      </c>
      <c r="AG2802" s="1" t="s">
        <v>71</v>
      </c>
      <c r="AH2802" s="1" t="s">
        <v>89</v>
      </c>
      <c r="AI2802" s="1" t="s">
        <v>57</v>
      </c>
      <c r="AJ2802" s="5">
        <v>10950</v>
      </c>
      <c r="AK2802" s="4">
        <v>-3258</v>
      </c>
      <c r="AL2802" s="4">
        <v>0</v>
      </c>
      <c r="AM2802" s="4">
        <v>0</v>
      </c>
      <c r="AN2802" s="4">
        <v>0</v>
      </c>
      <c r="AO2802" s="4">
        <v>-39843</v>
      </c>
      <c r="AP2802" s="4">
        <v>-39843</v>
      </c>
      <c r="AQ2802" s="4">
        <v>0</v>
      </c>
      <c r="AR2802" s="4">
        <v>273057</v>
      </c>
      <c r="AS2802" s="1" t="s">
        <v>52</v>
      </c>
      <c r="AT2802" s="9">
        <f t="shared" si="1274"/>
        <v>43463</v>
      </c>
      <c r="AU2802" s="9">
        <f t="shared" si="1275"/>
        <v>43435</v>
      </c>
      <c r="AV2802" s="9">
        <v>44798</v>
      </c>
      <c r="AW2802" s="11">
        <f t="shared" si="1276"/>
        <v>3.6575342465753424</v>
      </c>
      <c r="AX2802">
        <v>10</v>
      </c>
      <c r="AY2802" s="12">
        <v>0.05</v>
      </c>
      <c r="AZ2802">
        <f t="shared" si="1277"/>
        <v>9.5000000000000001E-2</v>
      </c>
      <c r="BA2802" s="13">
        <f t="shared" si="1278"/>
        <v>312900</v>
      </c>
      <c r="BB2802" s="17" t="s">
        <v>2189</v>
      </c>
      <c r="BC2802">
        <f>MATCH(BB2802,MONTHLY_INDEX!$A:$A,0)</f>
        <v>798</v>
      </c>
      <c r="BD2802">
        <f>MATCH(AU2802,MONTHLY_INDEX!$1:$1,0)</f>
        <v>84</v>
      </c>
      <c r="BE2802">
        <f>INDEX(MONTHLY_INDEX!$1:$1048576,Final!BC2802,Final!BD2802)</f>
        <v>96</v>
      </c>
      <c r="BF2802">
        <f>MATCH($BF$1,MONTHLY_INDEX!$1:$1,0)</f>
        <v>127</v>
      </c>
      <c r="BG2802">
        <f>INDEX(MONTHLY_INDEX!$1:$1048576,Final!BC2802,Final!BF2802)</f>
        <v>95.3</v>
      </c>
      <c r="BH2802" s="23">
        <f t="shared" si="1296"/>
        <v>-7.2916666666666963E-3</v>
      </c>
      <c r="BI2802" s="14">
        <f t="shared" si="1297"/>
        <v>310618.4375</v>
      </c>
      <c r="BJ2802" s="14">
        <f t="shared" si="1298"/>
        <v>107929.26941352741</v>
      </c>
      <c r="BK2802" s="15">
        <f t="shared" si="1279"/>
        <v>202689.16808647261</v>
      </c>
      <c r="BL2802" s="52">
        <v>0</v>
      </c>
      <c r="BM2802" s="15">
        <f t="shared" si="1299"/>
        <v>202689.16808647261</v>
      </c>
    </row>
    <row r="2803" spans="1:65">
      <c r="A2803" s="8">
        <v>2801</v>
      </c>
      <c r="B2803" s="1" t="s">
        <v>44</v>
      </c>
      <c r="C2803" s="1">
        <v>1500</v>
      </c>
      <c r="D2803" s="1" t="s">
        <v>60</v>
      </c>
      <c r="E2803" s="1">
        <v>150000110</v>
      </c>
      <c r="F2803" s="1" t="s">
        <v>60</v>
      </c>
      <c r="G2803" s="1" t="s">
        <v>99</v>
      </c>
      <c r="H2803" s="1">
        <v>11</v>
      </c>
      <c r="I2803" s="1" t="s">
        <v>221</v>
      </c>
      <c r="J2803" s="1" t="s">
        <v>49</v>
      </c>
      <c r="K2803" s="1">
        <v>17406001</v>
      </c>
      <c r="L2803" s="1" t="s">
        <v>50</v>
      </c>
      <c r="M2803" s="1" t="s">
        <v>51</v>
      </c>
      <c r="N2803" s="1" t="s">
        <v>64</v>
      </c>
      <c r="O2803" s="1" t="s">
        <v>65</v>
      </c>
      <c r="P2803" s="1" t="s">
        <v>66</v>
      </c>
      <c r="Q2803" s="1" t="s">
        <v>67</v>
      </c>
      <c r="R2803" s="1" t="s">
        <v>87</v>
      </c>
      <c r="S2803" s="1" t="s">
        <v>88</v>
      </c>
      <c r="T2803" s="2">
        <v>43463</v>
      </c>
      <c r="U2803" s="2">
        <v>43463</v>
      </c>
      <c r="V2803" s="1" t="s">
        <v>52</v>
      </c>
      <c r="W2803" s="3">
        <v>1</v>
      </c>
      <c r="X2803" s="1" t="s">
        <v>53</v>
      </c>
      <c r="Y2803" s="4">
        <v>1174950</v>
      </c>
      <c r="Z2803" s="4">
        <v>-137382</v>
      </c>
      <c r="AA2803" s="4">
        <v>0</v>
      </c>
      <c r="AB2803" s="4">
        <v>0</v>
      </c>
      <c r="AC2803" s="4">
        <v>0</v>
      </c>
      <c r="AD2803" s="4">
        <v>1174950</v>
      </c>
      <c r="AE2803" s="5">
        <v>1555</v>
      </c>
      <c r="AF2803" s="1" t="s">
        <v>70</v>
      </c>
      <c r="AG2803" s="1" t="s">
        <v>71</v>
      </c>
      <c r="AH2803" s="1" t="s">
        <v>89</v>
      </c>
      <c r="AI2803" s="1" t="s">
        <v>57</v>
      </c>
      <c r="AJ2803" s="5">
        <v>10950</v>
      </c>
      <c r="AK2803" s="4">
        <v>-12233</v>
      </c>
      <c r="AL2803" s="4">
        <v>0</v>
      </c>
      <c r="AM2803" s="4">
        <v>0</v>
      </c>
      <c r="AN2803" s="4">
        <v>0</v>
      </c>
      <c r="AO2803" s="4">
        <v>-149615</v>
      </c>
      <c r="AP2803" s="4">
        <v>-149615</v>
      </c>
      <c r="AQ2803" s="4">
        <v>0</v>
      </c>
      <c r="AR2803" s="4">
        <v>1025335</v>
      </c>
      <c r="AS2803" s="1" t="s">
        <v>52</v>
      </c>
      <c r="AT2803" s="9">
        <f t="shared" si="1274"/>
        <v>43463</v>
      </c>
      <c r="AU2803" s="9">
        <f t="shared" si="1275"/>
        <v>43435</v>
      </c>
      <c r="AV2803" s="9">
        <v>44798</v>
      </c>
      <c r="AW2803" s="11">
        <f t="shared" si="1276"/>
        <v>3.6575342465753424</v>
      </c>
      <c r="AX2803">
        <v>10</v>
      </c>
      <c r="AY2803" s="12">
        <v>0.05</v>
      </c>
      <c r="AZ2803">
        <f t="shared" si="1277"/>
        <v>9.5000000000000001E-2</v>
      </c>
      <c r="BA2803" s="13">
        <f t="shared" si="1278"/>
        <v>1174950</v>
      </c>
      <c r="BB2803" s="17" t="s">
        <v>2189</v>
      </c>
      <c r="BC2803">
        <f>MATCH(BB2803,MONTHLY_INDEX!$A:$A,0)</f>
        <v>798</v>
      </c>
      <c r="BD2803">
        <f>MATCH(AU2803,MONTHLY_INDEX!$1:$1,0)</f>
        <v>84</v>
      </c>
      <c r="BE2803">
        <f>INDEX(MONTHLY_INDEX!$1:$1048576,Final!BC2803,Final!BD2803)</f>
        <v>96</v>
      </c>
      <c r="BF2803">
        <f>MATCH($BF$1,MONTHLY_INDEX!$1:$1,0)</f>
        <v>127</v>
      </c>
      <c r="BG2803">
        <f>INDEX(MONTHLY_INDEX!$1:$1048576,Final!BC2803,Final!BF2803)</f>
        <v>95.3</v>
      </c>
      <c r="BH2803" s="23">
        <f t="shared" si="1296"/>
        <v>-7.2916666666666963E-3</v>
      </c>
      <c r="BI2803" s="14">
        <f t="shared" si="1297"/>
        <v>1166382.65625</v>
      </c>
      <c r="BJ2803" s="14">
        <f t="shared" si="1298"/>
        <v>405278.02843535959</v>
      </c>
      <c r="BK2803" s="15">
        <f t="shared" si="1279"/>
        <v>761104.62781464041</v>
      </c>
      <c r="BL2803" s="52">
        <v>0</v>
      </c>
      <c r="BM2803" s="15">
        <f t="shared" si="1299"/>
        <v>761104.62781464041</v>
      </c>
    </row>
    <row r="2804" spans="1:65">
      <c r="A2804" s="8">
        <v>2802</v>
      </c>
      <c r="B2804" s="1" t="s">
        <v>44</v>
      </c>
      <c r="C2804" s="1">
        <v>1500</v>
      </c>
      <c r="D2804" s="1" t="s">
        <v>60</v>
      </c>
      <c r="E2804" s="1">
        <v>150000110</v>
      </c>
      <c r="F2804" s="1" t="s">
        <v>60</v>
      </c>
      <c r="G2804" s="1" t="s">
        <v>100</v>
      </c>
      <c r="H2804" s="1">
        <v>12</v>
      </c>
      <c r="I2804" s="1" t="s">
        <v>221</v>
      </c>
      <c r="J2804" s="1" t="s">
        <v>49</v>
      </c>
      <c r="K2804" s="1">
        <v>17406001</v>
      </c>
      <c r="L2804" s="1" t="s">
        <v>50</v>
      </c>
      <c r="M2804" s="1" t="s">
        <v>51</v>
      </c>
      <c r="N2804" s="1" t="s">
        <v>64</v>
      </c>
      <c r="O2804" s="1" t="s">
        <v>65</v>
      </c>
      <c r="P2804" s="1" t="s">
        <v>66</v>
      </c>
      <c r="Q2804" s="1" t="s">
        <v>67</v>
      </c>
      <c r="R2804" s="1" t="s">
        <v>87</v>
      </c>
      <c r="S2804" s="1" t="s">
        <v>88</v>
      </c>
      <c r="T2804" s="2">
        <v>43463</v>
      </c>
      <c r="U2804" s="2">
        <v>43463</v>
      </c>
      <c r="V2804" s="1" t="s">
        <v>52</v>
      </c>
      <c r="W2804" s="3">
        <v>1</v>
      </c>
      <c r="X2804" s="1" t="s">
        <v>53</v>
      </c>
      <c r="Y2804" s="4">
        <v>582750</v>
      </c>
      <c r="Z2804" s="4">
        <v>-68138</v>
      </c>
      <c r="AA2804" s="4">
        <v>0</v>
      </c>
      <c r="AB2804" s="4">
        <v>0</v>
      </c>
      <c r="AC2804" s="4">
        <v>0</v>
      </c>
      <c r="AD2804" s="4">
        <v>582750</v>
      </c>
      <c r="AE2804" s="5">
        <v>1555</v>
      </c>
      <c r="AF2804" s="1" t="s">
        <v>70</v>
      </c>
      <c r="AG2804" s="1" t="s">
        <v>71</v>
      </c>
      <c r="AH2804" s="1" t="s">
        <v>89</v>
      </c>
      <c r="AI2804" s="1" t="s">
        <v>57</v>
      </c>
      <c r="AJ2804" s="5">
        <v>10950</v>
      </c>
      <c r="AK2804" s="4">
        <v>-6067</v>
      </c>
      <c r="AL2804" s="4">
        <v>0</v>
      </c>
      <c r="AM2804" s="4">
        <v>0</v>
      </c>
      <c r="AN2804" s="4">
        <v>0</v>
      </c>
      <c r="AO2804" s="4">
        <v>-74205</v>
      </c>
      <c r="AP2804" s="4">
        <v>-74205</v>
      </c>
      <c r="AQ2804" s="4">
        <v>0</v>
      </c>
      <c r="AR2804" s="4">
        <v>508545</v>
      </c>
      <c r="AS2804" s="1" t="s">
        <v>52</v>
      </c>
      <c r="AT2804" s="9">
        <f t="shared" si="1274"/>
        <v>43463</v>
      </c>
      <c r="AU2804" s="9">
        <f t="shared" si="1275"/>
        <v>43435</v>
      </c>
      <c r="AV2804" s="9">
        <v>44798</v>
      </c>
      <c r="AW2804" s="11">
        <f t="shared" si="1276"/>
        <v>3.6575342465753424</v>
      </c>
      <c r="AX2804">
        <v>10</v>
      </c>
      <c r="AY2804" s="12">
        <v>0.05</v>
      </c>
      <c r="AZ2804">
        <f t="shared" si="1277"/>
        <v>9.5000000000000001E-2</v>
      </c>
      <c r="BA2804" s="13">
        <f t="shared" si="1278"/>
        <v>582750</v>
      </c>
      <c r="BB2804" s="17" t="s">
        <v>1973</v>
      </c>
      <c r="BC2804">
        <f>MATCH(BB2804,MONTHLY_INDEX!$A:$A,0)</f>
        <v>690</v>
      </c>
      <c r="BD2804">
        <f>MATCH(AU2804,MONTHLY_INDEX!$1:$1,0)</f>
        <v>84</v>
      </c>
      <c r="BE2804">
        <f>INDEX(MONTHLY_INDEX!$1:$1048576,Final!BC2804,Final!BD2804)</f>
        <v>111.5</v>
      </c>
      <c r="BF2804">
        <f>MATCH($BF$1,MONTHLY_INDEX!$1:$1,0)</f>
        <v>127</v>
      </c>
      <c r="BG2804">
        <f>INDEX(MONTHLY_INDEX!$1:$1048576,Final!BC2804,Final!BF2804)</f>
        <v>145.69999999999999</v>
      </c>
      <c r="BH2804" s="23">
        <f t="shared" si="1296"/>
        <v>0.30672645739910304</v>
      </c>
      <c r="BI2804" s="14">
        <f t="shared" si="1297"/>
        <v>761494.84304932738</v>
      </c>
      <c r="BJ2804" s="14">
        <f t="shared" si="1298"/>
        <v>264593.37936912588</v>
      </c>
      <c r="BK2804" s="15">
        <f t="shared" si="1279"/>
        <v>496901.4636802015</v>
      </c>
      <c r="BL2804" s="52">
        <v>0</v>
      </c>
      <c r="BM2804" s="15">
        <f t="shared" si="1299"/>
        <v>496901.4636802015</v>
      </c>
    </row>
    <row r="2805" spans="1:65">
      <c r="A2805" s="8">
        <v>2803</v>
      </c>
      <c r="B2805" s="1" t="s">
        <v>44</v>
      </c>
      <c r="C2805" s="1">
        <v>1500</v>
      </c>
      <c r="D2805" s="1" t="s">
        <v>60</v>
      </c>
      <c r="E2805" s="1">
        <v>150000110</v>
      </c>
      <c r="F2805" s="1" t="s">
        <v>60</v>
      </c>
      <c r="G2805" s="1" t="s">
        <v>101</v>
      </c>
      <c r="H2805" s="1">
        <v>13</v>
      </c>
      <c r="I2805" s="1" t="s">
        <v>221</v>
      </c>
      <c r="J2805" s="1" t="s">
        <v>49</v>
      </c>
      <c r="K2805" s="1">
        <v>17406001</v>
      </c>
      <c r="L2805" s="1" t="s">
        <v>50</v>
      </c>
      <c r="M2805" s="1" t="s">
        <v>51</v>
      </c>
      <c r="N2805" s="1" t="s">
        <v>64</v>
      </c>
      <c r="O2805" s="1" t="s">
        <v>65</v>
      </c>
      <c r="P2805" s="1" t="s">
        <v>66</v>
      </c>
      <c r="Q2805" s="1" t="s">
        <v>67</v>
      </c>
      <c r="R2805" s="1" t="s">
        <v>87</v>
      </c>
      <c r="S2805" s="1" t="s">
        <v>88</v>
      </c>
      <c r="T2805" s="2">
        <v>43463</v>
      </c>
      <c r="U2805" s="2">
        <v>43463</v>
      </c>
      <c r="V2805" s="1" t="s">
        <v>52</v>
      </c>
      <c r="W2805" s="3">
        <v>1</v>
      </c>
      <c r="X2805" s="1" t="s">
        <v>53</v>
      </c>
      <c r="Y2805" s="4">
        <v>9976171</v>
      </c>
      <c r="Z2805" s="4">
        <v>-1166479</v>
      </c>
      <c r="AA2805" s="4">
        <v>0</v>
      </c>
      <c r="AB2805" s="4">
        <v>0</v>
      </c>
      <c r="AC2805" s="4">
        <v>0</v>
      </c>
      <c r="AD2805" s="4">
        <v>9976171</v>
      </c>
      <c r="AE2805" s="5">
        <v>1555</v>
      </c>
      <c r="AF2805" s="1" t="s">
        <v>70</v>
      </c>
      <c r="AG2805" s="1" t="s">
        <v>71</v>
      </c>
      <c r="AH2805" s="1" t="s">
        <v>89</v>
      </c>
      <c r="AI2805" s="1" t="s">
        <v>57</v>
      </c>
      <c r="AJ2805" s="5">
        <v>10950</v>
      </c>
      <c r="AK2805" s="4">
        <v>-103865</v>
      </c>
      <c r="AL2805" s="4">
        <v>0</v>
      </c>
      <c r="AM2805" s="4">
        <v>0</v>
      </c>
      <c r="AN2805" s="4">
        <v>0</v>
      </c>
      <c r="AO2805" s="4">
        <v>-1270344</v>
      </c>
      <c r="AP2805" s="4">
        <v>-1270344</v>
      </c>
      <c r="AQ2805" s="4">
        <v>0</v>
      </c>
      <c r="AR2805" s="4">
        <v>8705827</v>
      </c>
      <c r="AS2805" s="1" t="s">
        <v>52</v>
      </c>
      <c r="AT2805" s="9">
        <f t="shared" si="1274"/>
        <v>43463</v>
      </c>
      <c r="AU2805" s="9">
        <f t="shared" si="1275"/>
        <v>43435</v>
      </c>
      <c r="AV2805" s="9">
        <v>44798</v>
      </c>
      <c r="AW2805" s="11">
        <f t="shared" si="1276"/>
        <v>3.6575342465753424</v>
      </c>
      <c r="AX2805">
        <v>25</v>
      </c>
      <c r="AY2805" s="12">
        <v>0.05</v>
      </c>
      <c r="AZ2805">
        <f t="shared" si="1277"/>
        <v>3.7999999999999999E-2</v>
      </c>
      <c r="BA2805" s="13">
        <f t="shared" si="1278"/>
        <v>9976171</v>
      </c>
      <c r="BB2805" s="17" t="s">
        <v>2189</v>
      </c>
      <c r="BC2805">
        <f>MATCH(BB2805,MONTHLY_INDEX!$A:$A,0)</f>
        <v>798</v>
      </c>
      <c r="BD2805">
        <f>MATCH(AU2805,MONTHLY_INDEX!$1:$1,0)</f>
        <v>84</v>
      </c>
      <c r="BE2805">
        <f>INDEX(MONTHLY_INDEX!$1:$1048576,Final!BC2805,Final!BD2805)</f>
        <v>96</v>
      </c>
      <c r="BF2805">
        <f>MATCH($BF$1,MONTHLY_INDEX!$1:$1,0)</f>
        <v>127</v>
      </c>
      <c r="BG2805">
        <f>INDEX(MONTHLY_INDEX!$1:$1048576,Final!BC2805,Final!BF2805)</f>
        <v>95.3</v>
      </c>
      <c r="BH2805" s="23">
        <f t="shared" si="1296"/>
        <v>-7.2916666666666963E-3</v>
      </c>
      <c r="BI2805" s="14">
        <f t="shared" si="1297"/>
        <v>9903428.0864583328</v>
      </c>
      <c r="BJ2805" s="14">
        <f t="shared" si="1298"/>
        <v>1376440.8406192637</v>
      </c>
      <c r="BK2805" s="15">
        <f t="shared" si="1279"/>
        <v>8526987.2458390687</v>
      </c>
      <c r="BL2805" s="52">
        <v>0</v>
      </c>
      <c r="BM2805" s="15">
        <f t="shared" si="1299"/>
        <v>8526987.2458390687</v>
      </c>
    </row>
    <row r="2806" spans="1:65">
      <c r="A2806" s="8">
        <v>2804</v>
      </c>
      <c r="B2806" s="1" t="s">
        <v>44</v>
      </c>
      <c r="C2806" s="1">
        <v>1500</v>
      </c>
      <c r="D2806" s="1" t="s">
        <v>60</v>
      </c>
      <c r="E2806" s="1">
        <v>150000110</v>
      </c>
      <c r="F2806" s="1" t="s">
        <v>60</v>
      </c>
      <c r="G2806" s="1" t="s">
        <v>102</v>
      </c>
      <c r="H2806" s="1">
        <v>14</v>
      </c>
      <c r="I2806" s="1" t="s">
        <v>221</v>
      </c>
      <c r="J2806" s="1" t="s">
        <v>49</v>
      </c>
      <c r="K2806" s="1">
        <v>17406001</v>
      </c>
      <c r="L2806" s="1" t="s">
        <v>50</v>
      </c>
      <c r="M2806" s="1" t="s">
        <v>51</v>
      </c>
      <c r="N2806" s="1" t="s">
        <v>64</v>
      </c>
      <c r="O2806" s="1" t="s">
        <v>65</v>
      </c>
      <c r="P2806" s="1" t="s">
        <v>66</v>
      </c>
      <c r="Q2806" s="1" t="s">
        <v>67</v>
      </c>
      <c r="R2806" s="1" t="s">
        <v>87</v>
      </c>
      <c r="S2806" s="1" t="s">
        <v>88</v>
      </c>
      <c r="T2806" s="2">
        <v>43463</v>
      </c>
      <c r="U2806" s="2">
        <v>43463</v>
      </c>
      <c r="V2806" s="1" t="s">
        <v>52</v>
      </c>
      <c r="W2806" s="3">
        <v>1</v>
      </c>
      <c r="X2806" s="1" t="s">
        <v>53</v>
      </c>
      <c r="Y2806" s="4">
        <v>21103901</v>
      </c>
      <c r="Z2806" s="4">
        <v>-2467607</v>
      </c>
      <c r="AA2806" s="4">
        <v>0</v>
      </c>
      <c r="AB2806" s="4">
        <v>0</v>
      </c>
      <c r="AC2806" s="4">
        <v>0</v>
      </c>
      <c r="AD2806" s="4">
        <v>21103901</v>
      </c>
      <c r="AE2806" s="5">
        <v>1555</v>
      </c>
      <c r="AF2806" s="1" t="s">
        <v>70</v>
      </c>
      <c r="AG2806" s="1" t="s">
        <v>71</v>
      </c>
      <c r="AH2806" s="1" t="s">
        <v>89</v>
      </c>
      <c r="AI2806" s="1" t="s">
        <v>57</v>
      </c>
      <c r="AJ2806" s="5">
        <v>10950</v>
      </c>
      <c r="AK2806" s="4">
        <v>-219719</v>
      </c>
      <c r="AL2806" s="4">
        <v>0</v>
      </c>
      <c r="AM2806" s="4">
        <v>0</v>
      </c>
      <c r="AN2806" s="4">
        <v>0</v>
      </c>
      <c r="AO2806" s="4">
        <v>-2687326</v>
      </c>
      <c r="AP2806" s="4">
        <v>-2687326</v>
      </c>
      <c r="AQ2806" s="4">
        <v>0</v>
      </c>
      <c r="AR2806" s="4">
        <v>18416575</v>
      </c>
      <c r="AS2806" s="1" t="s">
        <v>52</v>
      </c>
      <c r="AT2806" s="9">
        <f t="shared" si="1274"/>
        <v>43463</v>
      </c>
      <c r="AU2806" s="9">
        <f t="shared" si="1275"/>
        <v>43435</v>
      </c>
      <c r="AV2806" s="9">
        <v>44798</v>
      </c>
      <c r="AW2806" s="11">
        <f t="shared" si="1276"/>
        <v>3.6575342465753424</v>
      </c>
      <c r="AX2806">
        <v>25</v>
      </c>
      <c r="AY2806" s="12">
        <v>0.05</v>
      </c>
      <c r="AZ2806">
        <f t="shared" si="1277"/>
        <v>3.7999999999999999E-2</v>
      </c>
      <c r="BA2806" s="13">
        <f t="shared" si="1278"/>
        <v>21103901</v>
      </c>
      <c r="BB2806" s="17" t="s">
        <v>2189</v>
      </c>
      <c r="BC2806">
        <f>MATCH(BB2806,MONTHLY_INDEX!$A:$A,0)</f>
        <v>798</v>
      </c>
      <c r="BD2806">
        <f>MATCH(AU2806,MONTHLY_INDEX!$1:$1,0)</f>
        <v>84</v>
      </c>
      <c r="BE2806">
        <f>INDEX(MONTHLY_INDEX!$1:$1048576,Final!BC2806,Final!BD2806)</f>
        <v>96</v>
      </c>
      <c r="BF2806">
        <f>MATCH($BF$1,MONTHLY_INDEX!$1:$1,0)</f>
        <v>127</v>
      </c>
      <c r="BG2806">
        <f>INDEX(MONTHLY_INDEX!$1:$1048576,Final!BC2806,Final!BF2806)</f>
        <v>95.3</v>
      </c>
      <c r="BH2806" s="23">
        <f t="shared" si="1296"/>
        <v>-7.2916666666666963E-3</v>
      </c>
      <c r="BI2806" s="14">
        <f t="shared" si="1297"/>
        <v>20950018.388541665</v>
      </c>
      <c r="BJ2806" s="14">
        <f t="shared" si="1298"/>
        <v>2911765.5694540236</v>
      </c>
      <c r="BK2806" s="15">
        <f t="shared" si="1279"/>
        <v>18038252.819087639</v>
      </c>
      <c r="BL2806" s="52">
        <v>0</v>
      </c>
      <c r="BM2806" s="15">
        <f t="shared" si="1299"/>
        <v>18038252.819087639</v>
      </c>
    </row>
    <row r="2807" spans="1:65">
      <c r="A2807" s="8">
        <v>2805</v>
      </c>
      <c r="B2807" s="1" t="s">
        <v>44</v>
      </c>
      <c r="C2807" s="1">
        <v>1500</v>
      </c>
      <c r="D2807" s="1" t="s">
        <v>60</v>
      </c>
      <c r="E2807" s="1">
        <v>150000110</v>
      </c>
      <c r="F2807" s="1" t="s">
        <v>60</v>
      </c>
      <c r="G2807" s="1" t="s">
        <v>103</v>
      </c>
      <c r="H2807" s="1">
        <v>15</v>
      </c>
      <c r="I2807" s="1" t="s">
        <v>221</v>
      </c>
      <c r="J2807" s="1" t="s">
        <v>49</v>
      </c>
      <c r="K2807" s="1">
        <v>17406001</v>
      </c>
      <c r="L2807" s="1" t="s">
        <v>50</v>
      </c>
      <c r="M2807" s="1" t="s">
        <v>51</v>
      </c>
      <c r="N2807" s="1" t="s">
        <v>64</v>
      </c>
      <c r="O2807" s="1" t="s">
        <v>65</v>
      </c>
      <c r="P2807" s="1" t="s">
        <v>66</v>
      </c>
      <c r="Q2807" s="1" t="s">
        <v>67</v>
      </c>
      <c r="R2807" s="1" t="s">
        <v>87</v>
      </c>
      <c r="S2807" s="1" t="s">
        <v>88</v>
      </c>
      <c r="T2807" s="2">
        <v>43463</v>
      </c>
      <c r="U2807" s="2">
        <v>43463</v>
      </c>
      <c r="V2807" s="1" t="s">
        <v>52</v>
      </c>
      <c r="W2807" s="3">
        <v>1</v>
      </c>
      <c r="X2807" s="1" t="s">
        <v>53</v>
      </c>
      <c r="Y2807" s="4">
        <v>580650</v>
      </c>
      <c r="Z2807" s="4">
        <v>-67893</v>
      </c>
      <c r="AA2807" s="4">
        <v>0</v>
      </c>
      <c r="AB2807" s="4">
        <v>0</v>
      </c>
      <c r="AC2807" s="4">
        <v>0</v>
      </c>
      <c r="AD2807" s="4">
        <v>580650</v>
      </c>
      <c r="AE2807" s="5">
        <v>1555</v>
      </c>
      <c r="AF2807" s="1" t="s">
        <v>70</v>
      </c>
      <c r="AG2807" s="1" t="s">
        <v>71</v>
      </c>
      <c r="AH2807" s="1" t="s">
        <v>89</v>
      </c>
      <c r="AI2807" s="1" t="s">
        <v>57</v>
      </c>
      <c r="AJ2807" s="5">
        <v>10950</v>
      </c>
      <c r="AK2807" s="4">
        <v>-6045</v>
      </c>
      <c r="AL2807" s="4">
        <v>0</v>
      </c>
      <c r="AM2807" s="4">
        <v>0</v>
      </c>
      <c r="AN2807" s="4">
        <v>0</v>
      </c>
      <c r="AO2807" s="4">
        <v>-73938</v>
      </c>
      <c r="AP2807" s="4">
        <v>-73938</v>
      </c>
      <c r="AQ2807" s="4">
        <v>0</v>
      </c>
      <c r="AR2807" s="4">
        <v>506712</v>
      </c>
      <c r="AS2807" s="1" t="s">
        <v>52</v>
      </c>
      <c r="AT2807" s="9">
        <f t="shared" si="1274"/>
        <v>43463</v>
      </c>
      <c r="AU2807" s="9">
        <f t="shared" si="1275"/>
        <v>43435</v>
      </c>
      <c r="AV2807" s="9">
        <v>44798</v>
      </c>
      <c r="AW2807" s="11">
        <f t="shared" si="1276"/>
        <v>3.6575342465753424</v>
      </c>
      <c r="AX2807">
        <v>10</v>
      </c>
      <c r="AY2807" s="12">
        <v>0.05</v>
      </c>
      <c r="AZ2807">
        <f t="shared" si="1277"/>
        <v>9.5000000000000001E-2</v>
      </c>
      <c r="BA2807" s="13">
        <f t="shared" si="1278"/>
        <v>580650</v>
      </c>
      <c r="BB2807" s="17" t="s">
        <v>1941</v>
      </c>
      <c r="BC2807">
        <f>MATCH(BB2807,MONTHLY_INDEX!$A:$A,0)</f>
        <v>674</v>
      </c>
      <c r="BD2807">
        <f>MATCH(AU2807,MONTHLY_INDEX!$1:$1,0)</f>
        <v>84</v>
      </c>
      <c r="BE2807">
        <f>INDEX(MONTHLY_INDEX!$1:$1048576,Final!BC2807,Final!BD2807)</f>
        <v>106.1</v>
      </c>
      <c r="BF2807">
        <f>MATCH($BF$1,MONTHLY_INDEX!$1:$1,0)</f>
        <v>127</v>
      </c>
      <c r="BG2807">
        <f>INDEX(MONTHLY_INDEX!$1:$1048576,Final!BC2807,Final!BF2807)</f>
        <v>122.8</v>
      </c>
      <c r="BH2807" s="23">
        <f t="shared" si="1296"/>
        <v>0.15739868049010372</v>
      </c>
      <c r="BI2807" s="14">
        <f t="shared" si="1297"/>
        <v>672043.54382657877</v>
      </c>
      <c r="BJ2807" s="14">
        <f t="shared" si="1298"/>
        <v>233512.11628987905</v>
      </c>
      <c r="BK2807" s="15">
        <f t="shared" si="1279"/>
        <v>438531.42753669969</v>
      </c>
      <c r="BL2807" s="52">
        <v>0</v>
      </c>
      <c r="BM2807" s="15">
        <f t="shared" si="1299"/>
        <v>438531.42753669969</v>
      </c>
    </row>
    <row r="2808" spans="1:65">
      <c r="A2808" s="8">
        <v>2806</v>
      </c>
      <c r="B2808" s="1" t="s">
        <v>44</v>
      </c>
      <c r="C2808" s="1">
        <v>1500</v>
      </c>
      <c r="D2808" s="1" t="s">
        <v>60</v>
      </c>
      <c r="E2808" s="1">
        <v>150000110</v>
      </c>
      <c r="F2808" s="1" t="s">
        <v>60</v>
      </c>
      <c r="G2808" s="1" t="s">
        <v>104</v>
      </c>
      <c r="H2808" s="1">
        <v>16</v>
      </c>
      <c r="I2808" s="1" t="s">
        <v>221</v>
      </c>
      <c r="J2808" s="1" t="s">
        <v>49</v>
      </c>
      <c r="K2808" s="1">
        <v>17406001</v>
      </c>
      <c r="L2808" s="1" t="s">
        <v>50</v>
      </c>
      <c r="M2808" s="1" t="s">
        <v>51</v>
      </c>
      <c r="N2808" s="1" t="s">
        <v>64</v>
      </c>
      <c r="O2808" s="1" t="s">
        <v>65</v>
      </c>
      <c r="P2808" s="1" t="s">
        <v>66</v>
      </c>
      <c r="Q2808" s="1" t="s">
        <v>67</v>
      </c>
      <c r="R2808" s="1" t="s">
        <v>87</v>
      </c>
      <c r="S2808" s="1" t="s">
        <v>88</v>
      </c>
      <c r="T2808" s="2">
        <v>43463</v>
      </c>
      <c r="U2808" s="2">
        <v>43463</v>
      </c>
      <c r="V2808" s="1" t="s">
        <v>52</v>
      </c>
      <c r="W2808" s="3">
        <v>1</v>
      </c>
      <c r="X2808" s="1" t="s">
        <v>53</v>
      </c>
      <c r="Y2808" s="4">
        <v>175035</v>
      </c>
      <c r="Z2808" s="4">
        <v>-20465</v>
      </c>
      <c r="AA2808" s="4">
        <v>0</v>
      </c>
      <c r="AB2808" s="4">
        <v>0</v>
      </c>
      <c r="AC2808" s="4">
        <v>0</v>
      </c>
      <c r="AD2808" s="4">
        <v>175035</v>
      </c>
      <c r="AE2808" s="5">
        <v>1555</v>
      </c>
      <c r="AF2808" s="1" t="s">
        <v>70</v>
      </c>
      <c r="AG2808" s="1" t="s">
        <v>71</v>
      </c>
      <c r="AH2808" s="1" t="s">
        <v>89</v>
      </c>
      <c r="AI2808" s="1" t="s">
        <v>57</v>
      </c>
      <c r="AJ2808" s="5">
        <v>10950</v>
      </c>
      <c r="AK2808" s="4">
        <v>-1822</v>
      </c>
      <c r="AL2808" s="4">
        <v>0</v>
      </c>
      <c r="AM2808" s="4">
        <v>0</v>
      </c>
      <c r="AN2808" s="4">
        <v>0</v>
      </c>
      <c r="AO2808" s="4">
        <v>-22287</v>
      </c>
      <c r="AP2808" s="4">
        <v>-22287</v>
      </c>
      <c r="AQ2808" s="4">
        <v>0</v>
      </c>
      <c r="AR2808" s="4">
        <v>152748</v>
      </c>
      <c r="AS2808" s="1" t="s">
        <v>52</v>
      </c>
      <c r="AT2808" s="9">
        <f t="shared" si="1274"/>
        <v>43463</v>
      </c>
      <c r="AU2808" s="9">
        <f t="shared" si="1275"/>
        <v>43435</v>
      </c>
      <c r="AV2808" s="9">
        <v>44798</v>
      </c>
      <c r="AW2808" s="11">
        <f t="shared" si="1276"/>
        <v>3.6575342465753424</v>
      </c>
      <c r="AX2808">
        <v>10</v>
      </c>
      <c r="AY2808" s="12">
        <v>0.05</v>
      </c>
      <c r="AZ2808">
        <f t="shared" si="1277"/>
        <v>9.5000000000000001E-2</v>
      </c>
      <c r="BA2808" s="13">
        <f t="shared" si="1278"/>
        <v>175035</v>
      </c>
      <c r="BB2808" s="17" t="s">
        <v>1877</v>
      </c>
      <c r="BC2808">
        <f>MATCH(BB2808,MONTHLY_INDEX!$A:$A,0)</f>
        <v>642</v>
      </c>
      <c r="BD2808">
        <f>MATCH(AU2808,MONTHLY_INDEX!$1:$1,0)</f>
        <v>84</v>
      </c>
      <c r="BE2808">
        <f>INDEX(MONTHLY_INDEX!$1:$1048576,Final!BC2808,Final!BD2808)</f>
        <v>79.3</v>
      </c>
      <c r="BF2808">
        <f>MATCH($BF$1,MONTHLY_INDEX!$1:$1,0)</f>
        <v>127</v>
      </c>
      <c r="BG2808">
        <f>INDEX(MONTHLY_INDEX!$1:$1048576,Final!BC2808,Final!BF2808)</f>
        <v>94</v>
      </c>
      <c r="BH2808" s="23">
        <f t="shared" si="1296"/>
        <v>0.18537200504413623</v>
      </c>
      <c r="BI2808" s="14">
        <f t="shared" si="1297"/>
        <v>207481.5889029004</v>
      </c>
      <c r="BJ2808" s="14">
        <f t="shared" si="1298"/>
        <v>72092.746609891343</v>
      </c>
      <c r="BK2808" s="15">
        <f t="shared" si="1279"/>
        <v>135388.84229300905</v>
      </c>
      <c r="BL2808" s="52">
        <v>0</v>
      </c>
      <c r="BM2808" s="15">
        <f t="shared" si="1299"/>
        <v>135388.84229300905</v>
      </c>
    </row>
    <row r="2809" spans="1:65">
      <c r="A2809" s="8">
        <v>2807</v>
      </c>
      <c r="B2809" s="1" t="s">
        <v>44</v>
      </c>
      <c r="C2809" s="1">
        <v>1500</v>
      </c>
      <c r="D2809" s="1" t="s">
        <v>60</v>
      </c>
      <c r="E2809" s="1">
        <v>150000110</v>
      </c>
      <c r="F2809" s="1" t="s">
        <v>60</v>
      </c>
      <c r="G2809" s="1" t="s">
        <v>105</v>
      </c>
      <c r="H2809" s="1">
        <v>17</v>
      </c>
      <c r="I2809" s="1" t="s">
        <v>221</v>
      </c>
      <c r="J2809" s="1" t="s">
        <v>49</v>
      </c>
      <c r="K2809" s="1">
        <v>17406001</v>
      </c>
      <c r="L2809" s="1" t="s">
        <v>50</v>
      </c>
      <c r="M2809" s="1" t="s">
        <v>51</v>
      </c>
      <c r="N2809" s="1" t="s">
        <v>64</v>
      </c>
      <c r="O2809" s="1" t="s">
        <v>65</v>
      </c>
      <c r="P2809" s="1" t="s">
        <v>66</v>
      </c>
      <c r="Q2809" s="1" t="s">
        <v>67</v>
      </c>
      <c r="R2809" s="1" t="s">
        <v>87</v>
      </c>
      <c r="S2809" s="1" t="s">
        <v>88</v>
      </c>
      <c r="T2809" s="2">
        <v>43463</v>
      </c>
      <c r="U2809" s="2">
        <v>43463</v>
      </c>
      <c r="V2809" s="1" t="s">
        <v>52</v>
      </c>
      <c r="W2809" s="3">
        <v>1</v>
      </c>
      <c r="X2809" s="1" t="s">
        <v>53</v>
      </c>
      <c r="Y2809" s="4">
        <v>132796</v>
      </c>
      <c r="Z2809" s="4">
        <v>-15525</v>
      </c>
      <c r="AA2809" s="4">
        <v>0</v>
      </c>
      <c r="AB2809" s="4">
        <v>0</v>
      </c>
      <c r="AC2809" s="4">
        <v>0</v>
      </c>
      <c r="AD2809" s="4">
        <v>132796</v>
      </c>
      <c r="AE2809" s="5">
        <v>1555</v>
      </c>
      <c r="AF2809" s="1" t="s">
        <v>70</v>
      </c>
      <c r="AG2809" s="1" t="s">
        <v>71</v>
      </c>
      <c r="AH2809" s="1" t="s">
        <v>89</v>
      </c>
      <c r="AI2809" s="1" t="s">
        <v>57</v>
      </c>
      <c r="AJ2809" s="5">
        <v>10950</v>
      </c>
      <c r="AK2809" s="4">
        <v>-1383</v>
      </c>
      <c r="AL2809" s="4">
        <v>0</v>
      </c>
      <c r="AM2809" s="4">
        <v>0</v>
      </c>
      <c r="AN2809" s="4">
        <v>0</v>
      </c>
      <c r="AO2809" s="4">
        <v>-16908</v>
      </c>
      <c r="AP2809" s="4">
        <v>-16908</v>
      </c>
      <c r="AQ2809" s="4">
        <v>0</v>
      </c>
      <c r="AR2809" s="4">
        <v>115888</v>
      </c>
      <c r="AS2809" s="1" t="s">
        <v>52</v>
      </c>
      <c r="AT2809" s="9">
        <f t="shared" si="1274"/>
        <v>43463</v>
      </c>
      <c r="AU2809" s="9">
        <f t="shared" si="1275"/>
        <v>43435</v>
      </c>
      <c r="AV2809" s="9">
        <v>44798</v>
      </c>
      <c r="AW2809" s="11">
        <f t="shared" si="1276"/>
        <v>3.6575342465753424</v>
      </c>
      <c r="AX2809">
        <v>10</v>
      </c>
      <c r="AY2809" s="12">
        <v>0.05</v>
      </c>
      <c r="AZ2809">
        <f t="shared" si="1277"/>
        <v>9.5000000000000001E-2</v>
      </c>
      <c r="BA2809" s="13">
        <f t="shared" si="1278"/>
        <v>132796</v>
      </c>
      <c r="BB2809" s="17" t="s">
        <v>2189</v>
      </c>
      <c r="BC2809">
        <f>MATCH(BB2809,MONTHLY_INDEX!$A:$A,0)</f>
        <v>798</v>
      </c>
      <c r="BD2809">
        <f>MATCH(AU2809,MONTHLY_INDEX!$1:$1,0)</f>
        <v>84</v>
      </c>
      <c r="BE2809">
        <f>INDEX(MONTHLY_INDEX!$1:$1048576,Final!BC2809,Final!BD2809)</f>
        <v>96</v>
      </c>
      <c r="BF2809">
        <f>MATCH($BF$1,MONTHLY_INDEX!$1:$1,0)</f>
        <v>127</v>
      </c>
      <c r="BG2809">
        <f>INDEX(MONTHLY_INDEX!$1:$1048576,Final!BC2809,Final!BF2809)</f>
        <v>95.3</v>
      </c>
      <c r="BH2809" s="23">
        <f t="shared" si="1296"/>
        <v>-7.2916666666666963E-3</v>
      </c>
      <c r="BI2809" s="14">
        <f t="shared" si="1297"/>
        <v>131827.69583333333</v>
      </c>
      <c r="BJ2809" s="14">
        <f t="shared" si="1298"/>
        <v>45805.609654965752</v>
      </c>
      <c r="BK2809" s="15">
        <f t="shared" si="1279"/>
        <v>86022.086178367579</v>
      </c>
      <c r="BL2809" s="52">
        <v>0</v>
      </c>
      <c r="BM2809" s="15">
        <f t="shared" si="1299"/>
        <v>86022.086178367579</v>
      </c>
    </row>
    <row r="2810" spans="1:65">
      <c r="A2810" s="8">
        <v>2808</v>
      </c>
      <c r="B2810" s="1" t="s">
        <v>44</v>
      </c>
      <c r="C2810" s="1">
        <v>1500</v>
      </c>
      <c r="D2810" s="1" t="s">
        <v>60</v>
      </c>
      <c r="E2810" s="1">
        <v>150000110</v>
      </c>
      <c r="F2810" s="1" t="s">
        <v>60</v>
      </c>
      <c r="G2810" s="1" t="s">
        <v>106</v>
      </c>
      <c r="H2810" s="1">
        <v>18</v>
      </c>
      <c r="I2810" s="1" t="s">
        <v>221</v>
      </c>
      <c r="J2810" s="1" t="s">
        <v>49</v>
      </c>
      <c r="K2810" s="1">
        <v>17406001</v>
      </c>
      <c r="L2810" s="1" t="s">
        <v>50</v>
      </c>
      <c r="M2810" s="1" t="s">
        <v>51</v>
      </c>
      <c r="N2810" s="1" t="s">
        <v>64</v>
      </c>
      <c r="O2810" s="1" t="s">
        <v>65</v>
      </c>
      <c r="P2810" s="1" t="s">
        <v>66</v>
      </c>
      <c r="Q2810" s="1" t="s">
        <v>67</v>
      </c>
      <c r="R2810" s="1" t="s">
        <v>87</v>
      </c>
      <c r="S2810" s="1" t="s">
        <v>88</v>
      </c>
      <c r="T2810" s="2">
        <v>43463</v>
      </c>
      <c r="U2810" s="2">
        <v>43463</v>
      </c>
      <c r="V2810" s="1" t="s">
        <v>52</v>
      </c>
      <c r="W2810" s="3">
        <v>1</v>
      </c>
      <c r="X2810" s="1" t="s">
        <v>53</v>
      </c>
      <c r="Y2810" s="4">
        <v>469552</v>
      </c>
      <c r="Z2810" s="4">
        <v>-54903</v>
      </c>
      <c r="AA2810" s="4">
        <v>0</v>
      </c>
      <c r="AB2810" s="4">
        <v>0</v>
      </c>
      <c r="AC2810" s="4">
        <v>0</v>
      </c>
      <c r="AD2810" s="4">
        <v>469552</v>
      </c>
      <c r="AE2810" s="5">
        <v>1555</v>
      </c>
      <c r="AF2810" s="1" t="s">
        <v>70</v>
      </c>
      <c r="AG2810" s="1" t="s">
        <v>71</v>
      </c>
      <c r="AH2810" s="1" t="s">
        <v>89</v>
      </c>
      <c r="AI2810" s="1" t="s">
        <v>57</v>
      </c>
      <c r="AJ2810" s="5">
        <v>10950</v>
      </c>
      <c r="AK2810" s="4">
        <v>-4889</v>
      </c>
      <c r="AL2810" s="4">
        <v>0</v>
      </c>
      <c r="AM2810" s="4">
        <v>0</v>
      </c>
      <c r="AN2810" s="4">
        <v>0</v>
      </c>
      <c r="AO2810" s="4">
        <v>-59792</v>
      </c>
      <c r="AP2810" s="4">
        <v>-59792</v>
      </c>
      <c r="AQ2810" s="4">
        <v>0</v>
      </c>
      <c r="AR2810" s="4">
        <v>409760</v>
      </c>
      <c r="AS2810" s="1" t="s">
        <v>52</v>
      </c>
      <c r="AT2810" s="9">
        <f t="shared" si="1274"/>
        <v>43463</v>
      </c>
      <c r="AU2810" s="9">
        <f t="shared" si="1275"/>
        <v>43435</v>
      </c>
      <c r="AV2810" s="9">
        <v>44798</v>
      </c>
      <c r="AW2810" s="11">
        <f t="shared" si="1276"/>
        <v>3.6575342465753424</v>
      </c>
      <c r="AX2810">
        <v>10</v>
      </c>
      <c r="AY2810" s="12">
        <v>0.05</v>
      </c>
      <c r="AZ2810">
        <f t="shared" si="1277"/>
        <v>9.5000000000000001E-2</v>
      </c>
      <c r="BA2810" s="13">
        <f t="shared" si="1278"/>
        <v>469552</v>
      </c>
      <c r="BB2810" s="17" t="s">
        <v>1871</v>
      </c>
      <c r="BC2810">
        <f>MATCH(BB2810,MONTHLY_INDEX!$A:$A,0)</f>
        <v>639</v>
      </c>
      <c r="BD2810">
        <f>MATCH(AU2810,MONTHLY_INDEX!$1:$1,0)</f>
        <v>84</v>
      </c>
      <c r="BE2810">
        <f>INDEX(MONTHLY_INDEX!$1:$1048576,Final!BC2810,Final!BD2810)</f>
        <v>111.6</v>
      </c>
      <c r="BF2810">
        <f>MATCH($BF$1,MONTHLY_INDEX!$1:$1,0)</f>
        <v>127</v>
      </c>
      <c r="BG2810">
        <f>INDEX(MONTHLY_INDEX!$1:$1048576,Final!BC2810,Final!BF2810)</f>
        <v>116.2</v>
      </c>
      <c r="BH2810" s="23">
        <f t="shared" si="1296"/>
        <v>4.1218637992831618E-2</v>
      </c>
      <c r="BI2810" s="14">
        <f t="shared" si="1297"/>
        <v>488906.29390681011</v>
      </c>
      <c r="BJ2810" s="14">
        <f t="shared" si="1298"/>
        <v>169878.19376638683</v>
      </c>
      <c r="BK2810" s="15">
        <f t="shared" si="1279"/>
        <v>319028.10014042328</v>
      </c>
      <c r="BL2810" s="52">
        <v>0</v>
      </c>
      <c r="BM2810" s="15">
        <f t="shared" si="1299"/>
        <v>319028.10014042328</v>
      </c>
    </row>
    <row r="2811" spans="1:65">
      <c r="A2811" s="8">
        <v>2809</v>
      </c>
      <c r="B2811" s="1" t="s">
        <v>44</v>
      </c>
      <c r="C2811" s="1">
        <v>1500</v>
      </c>
      <c r="D2811" s="1" t="s">
        <v>60</v>
      </c>
      <c r="E2811" s="1">
        <v>150000110</v>
      </c>
      <c r="F2811" s="1" t="s">
        <v>60</v>
      </c>
      <c r="G2811" s="1" t="s">
        <v>107</v>
      </c>
      <c r="H2811" s="1">
        <v>19</v>
      </c>
      <c r="I2811" s="1" t="s">
        <v>221</v>
      </c>
      <c r="J2811" s="1" t="s">
        <v>49</v>
      </c>
      <c r="K2811" s="1">
        <v>17406001</v>
      </c>
      <c r="L2811" s="1" t="s">
        <v>50</v>
      </c>
      <c r="M2811" s="1" t="s">
        <v>51</v>
      </c>
      <c r="N2811" s="1" t="s">
        <v>64</v>
      </c>
      <c r="O2811" s="1" t="s">
        <v>65</v>
      </c>
      <c r="P2811" s="1" t="s">
        <v>66</v>
      </c>
      <c r="Q2811" s="1" t="s">
        <v>67</v>
      </c>
      <c r="R2811" s="1" t="s">
        <v>87</v>
      </c>
      <c r="S2811" s="1" t="s">
        <v>88</v>
      </c>
      <c r="T2811" s="2">
        <v>43463</v>
      </c>
      <c r="U2811" s="2">
        <v>43463</v>
      </c>
      <c r="V2811" s="1" t="s">
        <v>52</v>
      </c>
      <c r="W2811" s="3">
        <v>1</v>
      </c>
      <c r="X2811" s="1" t="s">
        <v>53</v>
      </c>
      <c r="Y2811" s="4">
        <v>6861326</v>
      </c>
      <c r="Z2811" s="4">
        <v>-802271</v>
      </c>
      <c r="AA2811" s="4">
        <v>0</v>
      </c>
      <c r="AB2811" s="4">
        <v>0</v>
      </c>
      <c r="AC2811" s="4">
        <v>0</v>
      </c>
      <c r="AD2811" s="4">
        <v>6861326</v>
      </c>
      <c r="AE2811" s="5">
        <v>1555</v>
      </c>
      <c r="AF2811" s="1" t="s">
        <v>70</v>
      </c>
      <c r="AG2811" s="1" t="s">
        <v>71</v>
      </c>
      <c r="AH2811" s="1" t="s">
        <v>89</v>
      </c>
      <c r="AI2811" s="1" t="s">
        <v>57</v>
      </c>
      <c r="AJ2811" s="5">
        <v>10950</v>
      </c>
      <c r="AK2811" s="4">
        <v>-71435</v>
      </c>
      <c r="AL2811" s="4">
        <v>0</v>
      </c>
      <c r="AM2811" s="4">
        <v>0</v>
      </c>
      <c r="AN2811" s="4">
        <v>0</v>
      </c>
      <c r="AO2811" s="4">
        <v>-873706</v>
      </c>
      <c r="AP2811" s="4">
        <v>-873706</v>
      </c>
      <c r="AQ2811" s="4">
        <v>0</v>
      </c>
      <c r="AR2811" s="4">
        <v>5987620</v>
      </c>
      <c r="AS2811" s="1" t="s">
        <v>52</v>
      </c>
      <c r="AT2811" s="9">
        <f t="shared" si="1274"/>
        <v>43463</v>
      </c>
      <c r="AU2811" s="9">
        <f t="shared" si="1275"/>
        <v>43435</v>
      </c>
      <c r="AV2811" s="9">
        <v>44798</v>
      </c>
      <c r="AW2811" s="11">
        <f t="shared" si="1276"/>
        <v>3.6575342465753424</v>
      </c>
      <c r="AX2811">
        <v>10</v>
      </c>
      <c r="AY2811" s="12">
        <v>0.05</v>
      </c>
      <c r="AZ2811">
        <f t="shared" si="1277"/>
        <v>9.5000000000000001E-2</v>
      </c>
      <c r="BA2811" s="13">
        <f t="shared" si="1278"/>
        <v>6861326</v>
      </c>
      <c r="BI2811" s="14">
        <f t="shared" ref="BI2811:BI2813" si="1300">AR2811</f>
        <v>5987620</v>
      </c>
      <c r="BJ2811" s="14">
        <v>0</v>
      </c>
      <c r="BK2811" s="14">
        <f t="shared" ref="BK2811:BK2813" si="1301">AR2811</f>
        <v>5987620</v>
      </c>
      <c r="BL2811" s="52">
        <v>0</v>
      </c>
      <c r="BM2811" s="15">
        <f t="shared" ref="BM2811:BM2813" si="1302">AR2811</f>
        <v>5987620</v>
      </c>
    </row>
    <row r="2812" spans="1:65">
      <c r="A2812" s="8">
        <v>2810</v>
      </c>
      <c r="B2812" s="1" t="s">
        <v>44</v>
      </c>
      <c r="C2812" s="1">
        <v>1500</v>
      </c>
      <c r="D2812" s="1" t="s">
        <v>60</v>
      </c>
      <c r="E2812" s="1">
        <v>150000110</v>
      </c>
      <c r="F2812" s="1" t="s">
        <v>60</v>
      </c>
      <c r="G2812" s="1" t="s">
        <v>108</v>
      </c>
      <c r="H2812" s="1">
        <v>20</v>
      </c>
      <c r="I2812" s="1" t="s">
        <v>221</v>
      </c>
      <c r="J2812" s="1" t="s">
        <v>49</v>
      </c>
      <c r="K2812" s="1">
        <v>17406001</v>
      </c>
      <c r="L2812" s="1" t="s">
        <v>50</v>
      </c>
      <c r="M2812" s="1" t="s">
        <v>51</v>
      </c>
      <c r="N2812" s="1" t="s">
        <v>64</v>
      </c>
      <c r="O2812" s="1" t="s">
        <v>65</v>
      </c>
      <c r="P2812" s="1" t="s">
        <v>66</v>
      </c>
      <c r="Q2812" s="1" t="s">
        <v>67</v>
      </c>
      <c r="R2812" s="1" t="s">
        <v>87</v>
      </c>
      <c r="S2812" s="1" t="s">
        <v>88</v>
      </c>
      <c r="T2812" s="2">
        <v>43463</v>
      </c>
      <c r="U2812" s="2">
        <v>43463</v>
      </c>
      <c r="V2812" s="1" t="s">
        <v>52</v>
      </c>
      <c r="W2812" s="3">
        <v>1</v>
      </c>
      <c r="X2812" s="1" t="s">
        <v>53</v>
      </c>
      <c r="Y2812" s="4">
        <v>5552065</v>
      </c>
      <c r="Z2812" s="4">
        <v>-649185</v>
      </c>
      <c r="AA2812" s="4">
        <v>0</v>
      </c>
      <c r="AB2812" s="4">
        <v>0</v>
      </c>
      <c r="AC2812" s="4">
        <v>0</v>
      </c>
      <c r="AD2812" s="4">
        <v>5552065</v>
      </c>
      <c r="AE2812" s="5">
        <v>1555</v>
      </c>
      <c r="AF2812" s="1" t="s">
        <v>70</v>
      </c>
      <c r="AG2812" s="1" t="s">
        <v>71</v>
      </c>
      <c r="AH2812" s="1" t="s">
        <v>89</v>
      </c>
      <c r="AI2812" s="1" t="s">
        <v>57</v>
      </c>
      <c r="AJ2812" s="5">
        <v>10950</v>
      </c>
      <c r="AK2812" s="4">
        <v>-57804</v>
      </c>
      <c r="AL2812" s="4">
        <v>0</v>
      </c>
      <c r="AM2812" s="4">
        <v>0</v>
      </c>
      <c r="AN2812" s="4">
        <v>0</v>
      </c>
      <c r="AO2812" s="4">
        <v>-706989</v>
      </c>
      <c r="AP2812" s="4">
        <v>-706989</v>
      </c>
      <c r="AQ2812" s="4">
        <v>0</v>
      </c>
      <c r="AR2812" s="4">
        <v>4845076</v>
      </c>
      <c r="AS2812" s="1" t="s">
        <v>52</v>
      </c>
      <c r="AT2812" s="9">
        <f t="shared" si="1274"/>
        <v>43463</v>
      </c>
      <c r="AU2812" s="9">
        <f t="shared" si="1275"/>
        <v>43435</v>
      </c>
      <c r="AV2812" s="9">
        <v>44798</v>
      </c>
      <c r="AW2812" s="11">
        <f t="shared" si="1276"/>
        <v>3.6575342465753424</v>
      </c>
      <c r="AX2812">
        <v>10</v>
      </c>
      <c r="AY2812" s="12">
        <v>0.05</v>
      </c>
      <c r="AZ2812">
        <f t="shared" si="1277"/>
        <v>9.5000000000000001E-2</v>
      </c>
      <c r="BA2812" s="13">
        <f t="shared" si="1278"/>
        <v>5552065</v>
      </c>
      <c r="BI2812" s="14">
        <f t="shared" si="1300"/>
        <v>4845076</v>
      </c>
      <c r="BJ2812" s="14">
        <v>0</v>
      </c>
      <c r="BK2812" s="14">
        <f t="shared" si="1301"/>
        <v>4845076</v>
      </c>
      <c r="BL2812" s="52">
        <v>0</v>
      </c>
      <c r="BM2812" s="15">
        <f t="shared" si="1302"/>
        <v>4845076</v>
      </c>
    </row>
    <row r="2813" spans="1:65">
      <c r="A2813" s="8">
        <v>2811</v>
      </c>
      <c r="B2813" s="1" t="s">
        <v>44</v>
      </c>
      <c r="C2813" s="1">
        <v>1500</v>
      </c>
      <c r="D2813" s="1" t="s">
        <v>60</v>
      </c>
      <c r="E2813" s="1">
        <v>150000110</v>
      </c>
      <c r="F2813" s="1" t="s">
        <v>60</v>
      </c>
      <c r="G2813" s="1" t="s">
        <v>109</v>
      </c>
      <c r="H2813" s="1">
        <v>21</v>
      </c>
      <c r="I2813" s="1" t="s">
        <v>221</v>
      </c>
      <c r="J2813" s="1" t="s">
        <v>49</v>
      </c>
      <c r="K2813" s="1">
        <v>17406001</v>
      </c>
      <c r="L2813" s="1" t="s">
        <v>50</v>
      </c>
      <c r="M2813" s="1" t="s">
        <v>51</v>
      </c>
      <c r="N2813" s="1" t="s">
        <v>64</v>
      </c>
      <c r="O2813" s="1" t="s">
        <v>65</v>
      </c>
      <c r="P2813" s="1" t="s">
        <v>66</v>
      </c>
      <c r="Q2813" s="1" t="s">
        <v>67</v>
      </c>
      <c r="R2813" s="1" t="s">
        <v>87</v>
      </c>
      <c r="S2813" s="1" t="s">
        <v>88</v>
      </c>
      <c r="T2813" s="2">
        <v>43463</v>
      </c>
      <c r="U2813" s="2">
        <v>43463</v>
      </c>
      <c r="V2813" s="1" t="s">
        <v>52</v>
      </c>
      <c r="W2813" s="3">
        <v>1</v>
      </c>
      <c r="X2813" s="1" t="s">
        <v>53</v>
      </c>
      <c r="Y2813" s="4">
        <v>1950695</v>
      </c>
      <c r="Z2813" s="4">
        <v>-228806</v>
      </c>
      <c r="AA2813" s="4">
        <v>0</v>
      </c>
      <c r="AB2813" s="4">
        <v>0</v>
      </c>
      <c r="AC2813" s="4">
        <v>0</v>
      </c>
      <c r="AD2813" s="4">
        <v>1950695</v>
      </c>
      <c r="AE2813" s="5">
        <v>1555</v>
      </c>
      <c r="AF2813" s="1" t="s">
        <v>70</v>
      </c>
      <c r="AG2813" s="1" t="s">
        <v>71</v>
      </c>
      <c r="AH2813" s="1" t="s">
        <v>89</v>
      </c>
      <c r="AI2813" s="1" t="s">
        <v>57</v>
      </c>
      <c r="AJ2813" s="5">
        <v>10950</v>
      </c>
      <c r="AK2813" s="4">
        <v>-20300</v>
      </c>
      <c r="AL2813" s="4">
        <v>0</v>
      </c>
      <c r="AM2813" s="4">
        <v>0</v>
      </c>
      <c r="AN2813" s="4">
        <v>0</v>
      </c>
      <c r="AO2813" s="4">
        <v>-249106</v>
      </c>
      <c r="AP2813" s="4">
        <v>-249106</v>
      </c>
      <c r="AQ2813" s="4">
        <v>0</v>
      </c>
      <c r="AR2813" s="4">
        <v>1701589</v>
      </c>
      <c r="AS2813" s="1" t="s">
        <v>52</v>
      </c>
      <c r="AT2813" s="9">
        <f t="shared" si="1274"/>
        <v>43463</v>
      </c>
      <c r="AU2813" s="9">
        <f t="shared" si="1275"/>
        <v>43435</v>
      </c>
      <c r="AV2813" s="9">
        <v>44798</v>
      </c>
      <c r="AW2813" s="11">
        <f t="shared" si="1276"/>
        <v>3.6575342465753424</v>
      </c>
      <c r="AX2813">
        <v>10</v>
      </c>
      <c r="AY2813" s="12">
        <v>0.05</v>
      </c>
      <c r="AZ2813">
        <f t="shared" si="1277"/>
        <v>9.5000000000000001E-2</v>
      </c>
      <c r="BA2813" s="13">
        <f t="shared" si="1278"/>
        <v>1950695</v>
      </c>
      <c r="BI2813" s="14">
        <f t="shared" si="1300"/>
        <v>1701589</v>
      </c>
      <c r="BJ2813" s="14">
        <v>0</v>
      </c>
      <c r="BK2813" s="14">
        <f t="shared" si="1301"/>
        <v>1701589</v>
      </c>
      <c r="BL2813" s="52">
        <v>0</v>
      </c>
      <c r="BM2813" s="15">
        <f t="shared" si="1302"/>
        <v>1701589</v>
      </c>
    </row>
    <row r="2814" spans="1:65">
      <c r="A2814" s="8">
        <v>2812</v>
      </c>
      <c r="B2814" s="1" t="s">
        <v>44</v>
      </c>
      <c r="C2814" s="1">
        <v>1500</v>
      </c>
      <c r="D2814" s="1" t="s">
        <v>60</v>
      </c>
      <c r="E2814" s="1">
        <v>150000110</v>
      </c>
      <c r="F2814" s="1" t="s">
        <v>60</v>
      </c>
      <c r="G2814" s="1" t="s">
        <v>110</v>
      </c>
      <c r="H2814" s="1">
        <v>22</v>
      </c>
      <c r="I2814" s="1" t="s">
        <v>221</v>
      </c>
      <c r="J2814" s="1" t="s">
        <v>49</v>
      </c>
      <c r="K2814" s="1">
        <v>17406001</v>
      </c>
      <c r="L2814" s="1" t="s">
        <v>50</v>
      </c>
      <c r="M2814" s="1" t="s">
        <v>51</v>
      </c>
      <c r="N2814" s="1" t="s">
        <v>64</v>
      </c>
      <c r="O2814" s="1" t="s">
        <v>65</v>
      </c>
      <c r="P2814" s="1" t="s">
        <v>66</v>
      </c>
      <c r="Q2814" s="1" t="s">
        <v>67</v>
      </c>
      <c r="R2814" s="1" t="s">
        <v>87</v>
      </c>
      <c r="S2814" s="1" t="s">
        <v>88</v>
      </c>
      <c r="T2814" s="2">
        <v>43463</v>
      </c>
      <c r="U2814" s="2">
        <v>43463</v>
      </c>
      <c r="V2814" s="1" t="s">
        <v>52</v>
      </c>
      <c r="W2814" s="3">
        <v>1</v>
      </c>
      <c r="X2814" s="1" t="s">
        <v>53</v>
      </c>
      <c r="Y2814" s="4">
        <v>16789210</v>
      </c>
      <c r="Z2814" s="4">
        <v>-1963105</v>
      </c>
      <c r="AA2814" s="4">
        <v>0</v>
      </c>
      <c r="AB2814" s="4">
        <v>0</v>
      </c>
      <c r="AC2814" s="4">
        <v>0</v>
      </c>
      <c r="AD2814" s="4">
        <v>16789210</v>
      </c>
      <c r="AE2814" s="5">
        <v>1555</v>
      </c>
      <c r="AF2814" s="1" t="s">
        <v>70</v>
      </c>
      <c r="AG2814" s="1" t="s">
        <v>71</v>
      </c>
      <c r="AH2814" s="1" t="s">
        <v>89</v>
      </c>
      <c r="AI2814" s="1" t="s">
        <v>57</v>
      </c>
      <c r="AJ2814" s="5">
        <v>10950</v>
      </c>
      <c r="AK2814" s="4">
        <v>-174797</v>
      </c>
      <c r="AL2814" s="4">
        <v>0</v>
      </c>
      <c r="AM2814" s="4">
        <v>0</v>
      </c>
      <c r="AN2814" s="4">
        <v>0</v>
      </c>
      <c r="AO2814" s="4">
        <v>-2137902</v>
      </c>
      <c r="AP2814" s="4">
        <v>-2137902</v>
      </c>
      <c r="AQ2814" s="4">
        <v>0</v>
      </c>
      <c r="AR2814" s="4">
        <v>14651308</v>
      </c>
      <c r="AS2814" s="1" t="s">
        <v>52</v>
      </c>
      <c r="AT2814" s="9">
        <f t="shared" si="1274"/>
        <v>43463</v>
      </c>
      <c r="AU2814" s="9">
        <f t="shared" si="1275"/>
        <v>43435</v>
      </c>
      <c r="AV2814" s="9">
        <v>44798</v>
      </c>
      <c r="AW2814" s="11">
        <f t="shared" si="1276"/>
        <v>3.6575342465753424</v>
      </c>
      <c r="AX2814">
        <v>25</v>
      </c>
      <c r="AY2814" s="12">
        <v>0.05</v>
      </c>
      <c r="AZ2814">
        <f t="shared" si="1277"/>
        <v>3.7999999999999999E-2</v>
      </c>
      <c r="BA2814" s="13">
        <f t="shared" si="1278"/>
        <v>16789210</v>
      </c>
      <c r="BB2814" s="17" t="s">
        <v>2189</v>
      </c>
      <c r="BC2814">
        <f>MATCH(BB2814,MONTHLY_INDEX!$A:$A,0)</f>
        <v>798</v>
      </c>
      <c r="BD2814">
        <f>MATCH(AU2814,MONTHLY_INDEX!$1:$1,0)</f>
        <v>84</v>
      </c>
      <c r="BE2814">
        <f>INDEX(MONTHLY_INDEX!$1:$1048576,Final!BC2814,Final!BD2814)</f>
        <v>96</v>
      </c>
      <c r="BF2814">
        <f>MATCH($BF$1,MONTHLY_INDEX!$1:$1,0)</f>
        <v>127</v>
      </c>
      <c r="BG2814">
        <f>INDEX(MONTHLY_INDEX!$1:$1048576,Final!BC2814,Final!BF2814)</f>
        <v>95.3</v>
      </c>
      <c r="BH2814" s="23">
        <f>(BG2814-BE2814)/BE2814</f>
        <v>-7.2916666666666963E-3</v>
      </c>
      <c r="BI2814" s="14">
        <f>(1+BH2814)*BA2814</f>
        <v>16666788.677083332</v>
      </c>
      <c r="BJ2814" s="14">
        <f>BI2814*AZ2814*AW2814</f>
        <v>2316455.3139409246</v>
      </c>
      <c r="BK2814" s="15">
        <f t="shared" si="1279"/>
        <v>14350333.363142408</v>
      </c>
      <c r="BL2814" s="52">
        <v>0</v>
      </c>
      <c r="BM2814" s="15">
        <f>MAX((1-BL2814)*BK2814,BI2814*AY2814)</f>
        <v>14350333.363142408</v>
      </c>
    </row>
    <row r="2815" spans="1:65">
      <c r="A2815" s="8">
        <v>2813</v>
      </c>
      <c r="B2815" s="1" t="s">
        <v>44</v>
      </c>
      <c r="C2815" s="1">
        <v>1500</v>
      </c>
      <c r="D2815" s="1" t="s">
        <v>60</v>
      </c>
      <c r="E2815" s="1">
        <v>150000110</v>
      </c>
      <c r="F2815" s="1" t="s">
        <v>60</v>
      </c>
      <c r="G2815" s="1" t="s">
        <v>111</v>
      </c>
      <c r="H2815" s="1">
        <v>23</v>
      </c>
      <c r="I2815" s="1" t="s">
        <v>221</v>
      </c>
      <c r="J2815" s="1" t="s">
        <v>49</v>
      </c>
      <c r="K2815" s="1">
        <v>17406001</v>
      </c>
      <c r="L2815" s="1" t="s">
        <v>50</v>
      </c>
      <c r="M2815" s="1" t="s">
        <v>51</v>
      </c>
      <c r="N2815" s="1" t="s">
        <v>64</v>
      </c>
      <c r="O2815" s="1" t="s">
        <v>65</v>
      </c>
      <c r="P2815" s="1" t="s">
        <v>66</v>
      </c>
      <c r="Q2815" s="1" t="s">
        <v>67</v>
      </c>
      <c r="R2815" s="1" t="s">
        <v>87</v>
      </c>
      <c r="S2815" s="1" t="s">
        <v>88</v>
      </c>
      <c r="T2815" s="2">
        <v>43463</v>
      </c>
      <c r="U2815" s="2">
        <v>43463</v>
      </c>
      <c r="V2815" s="1" t="s">
        <v>52</v>
      </c>
      <c r="W2815" s="3">
        <v>1</v>
      </c>
      <c r="X2815" s="1" t="s">
        <v>53</v>
      </c>
      <c r="Y2815" s="4">
        <v>187647</v>
      </c>
      <c r="Z2815" s="4">
        <v>-21939</v>
      </c>
      <c r="AA2815" s="4">
        <v>0</v>
      </c>
      <c r="AB2815" s="4">
        <v>0</v>
      </c>
      <c r="AC2815" s="4">
        <v>0</v>
      </c>
      <c r="AD2815" s="4">
        <v>187647</v>
      </c>
      <c r="AE2815" s="5">
        <v>1555</v>
      </c>
      <c r="AF2815" s="1" t="s">
        <v>70</v>
      </c>
      <c r="AG2815" s="1" t="s">
        <v>71</v>
      </c>
      <c r="AH2815" s="1" t="s">
        <v>89</v>
      </c>
      <c r="AI2815" s="1" t="s">
        <v>57</v>
      </c>
      <c r="AJ2815" s="5">
        <v>10950</v>
      </c>
      <c r="AK2815" s="4">
        <v>-1954</v>
      </c>
      <c r="AL2815" s="4">
        <v>0</v>
      </c>
      <c r="AM2815" s="4">
        <v>0</v>
      </c>
      <c r="AN2815" s="4">
        <v>0</v>
      </c>
      <c r="AO2815" s="4">
        <v>-23893</v>
      </c>
      <c r="AP2815" s="4">
        <v>-23893</v>
      </c>
      <c r="AQ2815" s="4">
        <v>0</v>
      </c>
      <c r="AR2815" s="4">
        <v>163754</v>
      </c>
      <c r="AS2815" s="1" t="s">
        <v>52</v>
      </c>
      <c r="AT2815" s="9">
        <f t="shared" si="1274"/>
        <v>43463</v>
      </c>
      <c r="AU2815" s="9">
        <f t="shared" si="1275"/>
        <v>43435</v>
      </c>
      <c r="AV2815" s="9">
        <v>44798</v>
      </c>
      <c r="AW2815" s="11">
        <f t="shared" si="1276"/>
        <v>3.6575342465753424</v>
      </c>
      <c r="AX2815">
        <v>10</v>
      </c>
      <c r="AY2815" s="12">
        <v>0.05</v>
      </c>
      <c r="AZ2815">
        <f t="shared" si="1277"/>
        <v>9.5000000000000001E-2</v>
      </c>
      <c r="BA2815" s="13">
        <f t="shared" si="1278"/>
        <v>187647</v>
      </c>
      <c r="BI2815" s="14">
        <f t="shared" ref="BI2815:BI2819" si="1303">AR2815</f>
        <v>163754</v>
      </c>
      <c r="BJ2815" s="14">
        <v>0</v>
      </c>
      <c r="BK2815" s="14">
        <f t="shared" ref="BK2815:BK2819" si="1304">AR2815</f>
        <v>163754</v>
      </c>
      <c r="BL2815" s="52">
        <v>0</v>
      </c>
      <c r="BM2815" s="15">
        <f t="shared" ref="BM2815:BM2819" si="1305">AR2815</f>
        <v>163754</v>
      </c>
    </row>
    <row r="2816" spans="1:65">
      <c r="A2816" s="8">
        <v>2814</v>
      </c>
      <c r="B2816" s="1" t="s">
        <v>44</v>
      </c>
      <c r="C2816" s="1">
        <v>1500</v>
      </c>
      <c r="D2816" s="1" t="s">
        <v>60</v>
      </c>
      <c r="E2816" s="1">
        <v>150000110</v>
      </c>
      <c r="F2816" s="1" t="s">
        <v>112</v>
      </c>
      <c r="G2816" s="1" t="s">
        <v>113</v>
      </c>
      <c r="H2816" s="1">
        <v>24</v>
      </c>
      <c r="I2816" s="1" t="s">
        <v>221</v>
      </c>
      <c r="J2816" s="1" t="s">
        <v>49</v>
      </c>
      <c r="K2816" s="1">
        <v>17406001</v>
      </c>
      <c r="L2816" s="1" t="s">
        <v>50</v>
      </c>
      <c r="M2816" s="1" t="s">
        <v>51</v>
      </c>
      <c r="N2816" s="1" t="s">
        <v>64</v>
      </c>
      <c r="O2816" s="1" t="s">
        <v>65</v>
      </c>
      <c r="P2816" s="1" t="s">
        <v>66</v>
      </c>
      <c r="Q2816" s="1" t="s">
        <v>67</v>
      </c>
      <c r="R2816" s="1" t="s">
        <v>87</v>
      </c>
      <c r="S2816" s="1" t="s">
        <v>88</v>
      </c>
      <c r="T2816" s="2">
        <v>43463</v>
      </c>
      <c r="U2816" s="2">
        <v>43463</v>
      </c>
      <c r="V2816" s="1" t="s">
        <v>52</v>
      </c>
      <c r="W2816" s="3">
        <v>1</v>
      </c>
      <c r="X2816" s="1" t="s">
        <v>53</v>
      </c>
      <c r="Y2816" s="4">
        <v>1018615</v>
      </c>
      <c r="Z2816" s="4">
        <v>-119102.53</v>
      </c>
      <c r="AA2816" s="4">
        <v>0</v>
      </c>
      <c r="AB2816" s="4">
        <v>0</v>
      </c>
      <c r="AC2816" s="4">
        <v>0</v>
      </c>
      <c r="AD2816" s="4">
        <v>1018615</v>
      </c>
      <c r="AE2816" s="5">
        <v>1555</v>
      </c>
      <c r="AF2816" s="1" t="s">
        <v>70</v>
      </c>
      <c r="AG2816" s="1" t="s">
        <v>71</v>
      </c>
      <c r="AH2816" s="1" t="s">
        <v>89</v>
      </c>
      <c r="AI2816" s="1" t="s">
        <v>57</v>
      </c>
      <c r="AJ2816" s="5">
        <v>10950</v>
      </c>
      <c r="AK2816" s="4">
        <v>-10605</v>
      </c>
      <c r="AL2816" s="4">
        <v>0</v>
      </c>
      <c r="AM2816" s="4">
        <v>0</v>
      </c>
      <c r="AN2816" s="4">
        <v>0</v>
      </c>
      <c r="AO2816" s="4">
        <v>-129707.53</v>
      </c>
      <c r="AP2816" s="4">
        <v>-129707.53</v>
      </c>
      <c r="AQ2816" s="4">
        <v>0</v>
      </c>
      <c r="AR2816" s="4">
        <v>888907.47</v>
      </c>
      <c r="AS2816" s="1" t="s">
        <v>52</v>
      </c>
      <c r="AT2816" s="9">
        <f t="shared" si="1274"/>
        <v>43463</v>
      </c>
      <c r="AU2816" s="9">
        <f t="shared" si="1275"/>
        <v>43435</v>
      </c>
      <c r="AV2816" s="9">
        <v>44798</v>
      </c>
      <c r="AW2816" s="11">
        <f t="shared" si="1276"/>
        <v>3.6575342465753424</v>
      </c>
      <c r="AX2816">
        <v>10</v>
      </c>
      <c r="AY2816" s="12">
        <v>0.05</v>
      </c>
      <c r="AZ2816">
        <f t="shared" si="1277"/>
        <v>9.5000000000000001E-2</v>
      </c>
      <c r="BA2816" s="13">
        <f t="shared" si="1278"/>
        <v>1018615</v>
      </c>
      <c r="BB2816" s="16" t="s">
        <v>593</v>
      </c>
      <c r="BC2816" s="16" t="s">
        <v>593</v>
      </c>
      <c r="BD2816" s="16" t="s">
        <v>593</v>
      </c>
      <c r="BE2816" s="16" t="s">
        <v>593</v>
      </c>
      <c r="BF2816" s="16" t="s">
        <v>593</v>
      </c>
      <c r="BG2816" s="16" t="s">
        <v>593</v>
      </c>
      <c r="BH2816" s="16" t="s">
        <v>593</v>
      </c>
      <c r="BI2816" s="14">
        <f t="shared" si="1303"/>
        <v>888907.47</v>
      </c>
      <c r="BJ2816" s="14">
        <v>0</v>
      </c>
      <c r="BK2816" s="14">
        <f t="shared" si="1304"/>
        <v>888907.47</v>
      </c>
      <c r="BL2816" s="52">
        <v>0</v>
      </c>
      <c r="BM2816" s="15">
        <f t="shared" si="1305"/>
        <v>888907.47</v>
      </c>
    </row>
    <row r="2817" spans="1:65">
      <c r="A2817" s="8">
        <v>2815</v>
      </c>
      <c r="B2817" s="1" t="s">
        <v>44</v>
      </c>
      <c r="C2817" s="1">
        <v>1500</v>
      </c>
      <c r="D2817" s="1" t="s">
        <v>60</v>
      </c>
      <c r="E2817" s="1">
        <v>150000110</v>
      </c>
      <c r="F2817" s="1" t="s">
        <v>112</v>
      </c>
      <c r="G2817" s="1" t="s">
        <v>114</v>
      </c>
      <c r="H2817" s="1">
        <v>25</v>
      </c>
      <c r="I2817" s="1" t="s">
        <v>221</v>
      </c>
      <c r="J2817" s="1" t="s">
        <v>49</v>
      </c>
      <c r="K2817" s="1">
        <v>17406001</v>
      </c>
      <c r="L2817" s="1" t="s">
        <v>50</v>
      </c>
      <c r="M2817" s="1" t="s">
        <v>51</v>
      </c>
      <c r="N2817" s="1" t="s">
        <v>64</v>
      </c>
      <c r="O2817" s="1" t="s">
        <v>65</v>
      </c>
      <c r="P2817" s="1" t="s">
        <v>66</v>
      </c>
      <c r="Q2817" s="1" t="s">
        <v>67</v>
      </c>
      <c r="R2817" s="1" t="s">
        <v>87</v>
      </c>
      <c r="S2817" s="1" t="s">
        <v>88</v>
      </c>
      <c r="T2817" s="2">
        <v>43463</v>
      </c>
      <c r="U2817" s="2">
        <v>43463</v>
      </c>
      <c r="V2817" s="1" t="s">
        <v>52</v>
      </c>
      <c r="W2817" s="3">
        <v>1</v>
      </c>
      <c r="X2817" s="1" t="s">
        <v>53</v>
      </c>
      <c r="Y2817" s="4">
        <v>3860149</v>
      </c>
      <c r="Z2817" s="4">
        <v>-451352.95</v>
      </c>
      <c r="AA2817" s="4">
        <v>0</v>
      </c>
      <c r="AB2817" s="4">
        <v>0</v>
      </c>
      <c r="AC2817" s="4">
        <v>0</v>
      </c>
      <c r="AD2817" s="4">
        <v>3860149</v>
      </c>
      <c r="AE2817" s="5">
        <v>1555</v>
      </c>
      <c r="AF2817" s="1" t="s">
        <v>70</v>
      </c>
      <c r="AG2817" s="1" t="s">
        <v>71</v>
      </c>
      <c r="AH2817" s="1" t="s">
        <v>89</v>
      </c>
      <c r="AI2817" s="1" t="s">
        <v>57</v>
      </c>
      <c r="AJ2817" s="5">
        <v>10950</v>
      </c>
      <c r="AK2817" s="4">
        <v>-40189</v>
      </c>
      <c r="AL2817" s="4">
        <v>0</v>
      </c>
      <c r="AM2817" s="4">
        <v>0</v>
      </c>
      <c r="AN2817" s="4">
        <v>0</v>
      </c>
      <c r="AO2817" s="4">
        <v>-491541.95</v>
      </c>
      <c r="AP2817" s="4">
        <v>-491541.95</v>
      </c>
      <c r="AQ2817" s="4">
        <v>0</v>
      </c>
      <c r="AR2817" s="4">
        <v>3368607.05</v>
      </c>
      <c r="AS2817" s="1" t="s">
        <v>52</v>
      </c>
      <c r="AT2817" s="9">
        <f t="shared" si="1274"/>
        <v>43463</v>
      </c>
      <c r="AU2817" s="9">
        <f t="shared" si="1275"/>
        <v>43435</v>
      </c>
      <c r="AV2817" s="9">
        <v>44798</v>
      </c>
      <c r="AW2817" s="11">
        <f t="shared" si="1276"/>
        <v>3.6575342465753424</v>
      </c>
      <c r="AX2817">
        <v>10</v>
      </c>
      <c r="AY2817" s="12">
        <v>0.05</v>
      </c>
      <c r="AZ2817">
        <f t="shared" si="1277"/>
        <v>9.5000000000000001E-2</v>
      </c>
      <c r="BA2817" s="13">
        <f t="shared" si="1278"/>
        <v>3860149</v>
      </c>
      <c r="BB2817" s="16" t="s">
        <v>593</v>
      </c>
      <c r="BC2817" s="16" t="s">
        <v>593</v>
      </c>
      <c r="BD2817" s="16" t="s">
        <v>593</v>
      </c>
      <c r="BE2817" s="16" t="s">
        <v>593</v>
      </c>
      <c r="BF2817" s="16" t="s">
        <v>593</v>
      </c>
      <c r="BG2817" s="16" t="s">
        <v>593</v>
      </c>
      <c r="BH2817" s="16" t="s">
        <v>593</v>
      </c>
      <c r="BI2817" s="14">
        <f t="shared" si="1303"/>
        <v>3368607.05</v>
      </c>
      <c r="BJ2817" s="14">
        <v>0</v>
      </c>
      <c r="BK2817" s="14">
        <f t="shared" si="1304"/>
        <v>3368607.05</v>
      </c>
      <c r="BL2817" s="52">
        <v>0</v>
      </c>
      <c r="BM2817" s="15">
        <f t="shared" si="1305"/>
        <v>3368607.05</v>
      </c>
    </row>
    <row r="2818" spans="1:65">
      <c r="A2818" s="8">
        <v>2816</v>
      </c>
      <c r="B2818" s="1" t="s">
        <v>44</v>
      </c>
      <c r="C2818" s="1">
        <v>1500</v>
      </c>
      <c r="D2818" s="1" t="s">
        <v>60</v>
      </c>
      <c r="E2818" s="1">
        <v>150000110</v>
      </c>
      <c r="F2818" s="1" t="s">
        <v>60</v>
      </c>
      <c r="G2818" s="1" t="s">
        <v>115</v>
      </c>
      <c r="H2818" s="1">
        <v>26</v>
      </c>
      <c r="I2818" s="1" t="s">
        <v>221</v>
      </c>
      <c r="J2818" s="1" t="s">
        <v>49</v>
      </c>
      <c r="K2818" s="1">
        <v>17406001</v>
      </c>
      <c r="L2818" s="1" t="s">
        <v>50</v>
      </c>
      <c r="M2818" s="1" t="s">
        <v>51</v>
      </c>
      <c r="N2818" s="1" t="s">
        <v>64</v>
      </c>
      <c r="O2818" s="1" t="s">
        <v>65</v>
      </c>
      <c r="P2818" s="1" t="s">
        <v>66</v>
      </c>
      <c r="Q2818" s="1" t="s">
        <v>67</v>
      </c>
      <c r="R2818" s="1" t="s">
        <v>87</v>
      </c>
      <c r="S2818" s="1" t="s">
        <v>88</v>
      </c>
      <c r="T2818" s="2">
        <v>43463</v>
      </c>
      <c r="U2818" s="2">
        <v>43463</v>
      </c>
      <c r="V2818" s="1" t="s">
        <v>52</v>
      </c>
      <c r="W2818" s="3">
        <v>1</v>
      </c>
      <c r="X2818" s="1" t="s">
        <v>53</v>
      </c>
      <c r="Y2818" s="4">
        <v>120000</v>
      </c>
      <c r="Z2818" s="4">
        <v>-14031</v>
      </c>
      <c r="AA2818" s="4">
        <v>0</v>
      </c>
      <c r="AB2818" s="4">
        <v>0</v>
      </c>
      <c r="AC2818" s="4">
        <v>0</v>
      </c>
      <c r="AD2818" s="4">
        <v>120000</v>
      </c>
      <c r="AE2818" s="5">
        <v>1555</v>
      </c>
      <c r="AF2818" s="1" t="s">
        <v>70</v>
      </c>
      <c r="AG2818" s="1" t="s">
        <v>71</v>
      </c>
      <c r="AH2818" s="1" t="s">
        <v>89</v>
      </c>
      <c r="AI2818" s="1" t="s">
        <v>57</v>
      </c>
      <c r="AJ2818" s="5">
        <v>10950</v>
      </c>
      <c r="AK2818" s="4">
        <v>-1249</v>
      </c>
      <c r="AL2818" s="4">
        <v>0</v>
      </c>
      <c r="AM2818" s="4">
        <v>0</v>
      </c>
      <c r="AN2818" s="4">
        <v>0</v>
      </c>
      <c r="AO2818" s="4">
        <v>-15280</v>
      </c>
      <c r="AP2818" s="4">
        <v>-15280</v>
      </c>
      <c r="AQ2818" s="4">
        <v>0</v>
      </c>
      <c r="AR2818" s="4">
        <v>104720</v>
      </c>
      <c r="AS2818" s="1" t="s">
        <v>52</v>
      </c>
      <c r="AT2818" s="9">
        <f t="shared" si="1274"/>
        <v>43463</v>
      </c>
      <c r="AU2818" s="9">
        <f t="shared" si="1275"/>
        <v>43435</v>
      </c>
      <c r="AV2818" s="9">
        <v>44798</v>
      </c>
      <c r="AW2818" s="11">
        <f t="shared" si="1276"/>
        <v>3.6575342465753424</v>
      </c>
      <c r="AX2818">
        <v>10</v>
      </c>
      <c r="AY2818" s="12">
        <v>0.05</v>
      </c>
      <c r="AZ2818">
        <f t="shared" si="1277"/>
        <v>9.5000000000000001E-2</v>
      </c>
      <c r="BA2818" s="13">
        <f t="shared" si="1278"/>
        <v>120000</v>
      </c>
      <c r="BI2818" s="14">
        <f t="shared" si="1303"/>
        <v>104720</v>
      </c>
      <c r="BJ2818" s="14">
        <v>0</v>
      </c>
      <c r="BK2818" s="14">
        <f t="shared" si="1304"/>
        <v>104720</v>
      </c>
      <c r="BL2818" s="52">
        <v>0</v>
      </c>
      <c r="BM2818" s="15">
        <f t="shared" si="1305"/>
        <v>104720</v>
      </c>
    </row>
    <row r="2819" spans="1:65">
      <c r="A2819" s="8">
        <v>2817</v>
      </c>
      <c r="B2819" s="1" t="s">
        <v>44</v>
      </c>
      <c r="C2819" s="1">
        <v>1500</v>
      </c>
      <c r="D2819" s="1" t="s">
        <v>60</v>
      </c>
      <c r="E2819" s="1">
        <v>150000110</v>
      </c>
      <c r="F2819" s="1" t="s">
        <v>112</v>
      </c>
      <c r="G2819" s="1" t="s">
        <v>116</v>
      </c>
      <c r="H2819" s="1">
        <v>27</v>
      </c>
      <c r="I2819" s="1" t="s">
        <v>221</v>
      </c>
      <c r="J2819" s="1" t="s">
        <v>49</v>
      </c>
      <c r="K2819" s="1">
        <v>17406001</v>
      </c>
      <c r="L2819" s="1" t="s">
        <v>50</v>
      </c>
      <c r="M2819" s="1" t="s">
        <v>51</v>
      </c>
      <c r="N2819" s="1" t="s">
        <v>64</v>
      </c>
      <c r="O2819" s="1" t="s">
        <v>65</v>
      </c>
      <c r="P2819" s="1" t="s">
        <v>66</v>
      </c>
      <c r="Q2819" s="1" t="s">
        <v>67</v>
      </c>
      <c r="R2819" s="1" t="s">
        <v>87</v>
      </c>
      <c r="S2819" s="1" t="s">
        <v>88</v>
      </c>
      <c r="T2819" s="2">
        <v>43463</v>
      </c>
      <c r="U2819" s="2">
        <v>43463</v>
      </c>
      <c r="V2819" s="1" t="s">
        <v>52</v>
      </c>
      <c r="W2819" s="3">
        <v>1</v>
      </c>
      <c r="X2819" s="1" t="s">
        <v>53</v>
      </c>
      <c r="Y2819" s="4">
        <v>4339035</v>
      </c>
      <c r="Z2819" s="4">
        <v>-507347.52</v>
      </c>
      <c r="AA2819" s="4">
        <v>0</v>
      </c>
      <c r="AB2819" s="4">
        <v>0</v>
      </c>
      <c r="AC2819" s="4">
        <v>0</v>
      </c>
      <c r="AD2819" s="4">
        <v>4339035</v>
      </c>
      <c r="AE2819" s="5">
        <v>1555</v>
      </c>
      <c r="AF2819" s="1" t="s">
        <v>70</v>
      </c>
      <c r="AG2819" s="1" t="s">
        <v>71</v>
      </c>
      <c r="AH2819" s="1" t="s">
        <v>89</v>
      </c>
      <c r="AI2819" s="1" t="s">
        <v>57</v>
      </c>
      <c r="AJ2819" s="5">
        <v>10950</v>
      </c>
      <c r="AK2819" s="4">
        <v>-45175</v>
      </c>
      <c r="AL2819" s="4">
        <v>0</v>
      </c>
      <c r="AM2819" s="4">
        <v>0</v>
      </c>
      <c r="AN2819" s="4">
        <v>0</v>
      </c>
      <c r="AO2819" s="4">
        <v>-552522.52</v>
      </c>
      <c r="AP2819" s="4">
        <v>-552522.52</v>
      </c>
      <c r="AQ2819" s="4">
        <v>0</v>
      </c>
      <c r="AR2819" s="4">
        <v>3786512.48</v>
      </c>
      <c r="AS2819" s="1" t="s">
        <v>52</v>
      </c>
      <c r="AT2819" s="9">
        <f t="shared" si="1274"/>
        <v>43463</v>
      </c>
      <c r="AU2819" s="9">
        <f t="shared" si="1275"/>
        <v>43435</v>
      </c>
      <c r="AV2819" s="9">
        <v>44798</v>
      </c>
      <c r="AW2819" s="11">
        <f t="shared" si="1276"/>
        <v>3.6575342465753424</v>
      </c>
      <c r="AX2819">
        <v>10</v>
      </c>
      <c r="AY2819" s="12">
        <v>0.05</v>
      </c>
      <c r="AZ2819">
        <f t="shared" si="1277"/>
        <v>9.5000000000000001E-2</v>
      </c>
      <c r="BA2819" s="13">
        <f t="shared" si="1278"/>
        <v>4339035</v>
      </c>
      <c r="BB2819" s="16" t="s">
        <v>593</v>
      </c>
      <c r="BC2819" s="16" t="s">
        <v>593</v>
      </c>
      <c r="BD2819" s="16" t="s">
        <v>593</v>
      </c>
      <c r="BE2819" s="16" t="s">
        <v>593</v>
      </c>
      <c r="BF2819" s="16" t="s">
        <v>593</v>
      </c>
      <c r="BG2819" s="16" t="s">
        <v>593</v>
      </c>
      <c r="BH2819" s="16" t="s">
        <v>593</v>
      </c>
      <c r="BI2819" s="14">
        <f t="shared" si="1303"/>
        <v>3786512.48</v>
      </c>
      <c r="BJ2819" s="14">
        <v>0</v>
      </c>
      <c r="BK2819" s="14">
        <f t="shared" si="1304"/>
        <v>3786512.48</v>
      </c>
      <c r="BL2819" s="52">
        <v>0</v>
      </c>
      <c r="BM2819" s="15">
        <f t="shared" si="1305"/>
        <v>3786512.48</v>
      </c>
    </row>
    <row r="2820" spans="1:65">
      <c r="A2820" s="8">
        <v>2818</v>
      </c>
      <c r="B2820" s="1" t="s">
        <v>44</v>
      </c>
      <c r="C2820" s="1">
        <v>1500</v>
      </c>
      <c r="D2820" s="1" t="s">
        <v>60</v>
      </c>
      <c r="E2820" s="1">
        <v>150000111</v>
      </c>
      <c r="F2820" s="1" t="s">
        <v>60</v>
      </c>
      <c r="G2820" s="1" t="s">
        <v>86</v>
      </c>
      <c r="H2820" s="1">
        <v>1</v>
      </c>
      <c r="I2820" s="1" t="s">
        <v>222</v>
      </c>
      <c r="J2820" s="1" t="s">
        <v>49</v>
      </c>
      <c r="K2820" s="1">
        <v>17406001</v>
      </c>
      <c r="L2820" s="1" t="s">
        <v>50</v>
      </c>
      <c r="M2820" s="1" t="s">
        <v>51</v>
      </c>
      <c r="N2820" s="1" t="s">
        <v>64</v>
      </c>
      <c r="O2820" s="1" t="s">
        <v>65</v>
      </c>
      <c r="P2820" s="1" t="s">
        <v>66</v>
      </c>
      <c r="Q2820" s="1" t="s">
        <v>67</v>
      </c>
      <c r="R2820" s="1" t="s">
        <v>87</v>
      </c>
      <c r="S2820" s="1" t="s">
        <v>88</v>
      </c>
      <c r="T2820" s="2">
        <v>43463</v>
      </c>
      <c r="U2820" s="2">
        <v>43463</v>
      </c>
      <c r="V2820" s="1" t="s">
        <v>52</v>
      </c>
      <c r="W2820" s="3">
        <v>1</v>
      </c>
      <c r="X2820" s="1" t="s">
        <v>53</v>
      </c>
      <c r="Y2820" s="4">
        <v>892500</v>
      </c>
      <c r="Z2820" s="4">
        <v>-104356</v>
      </c>
      <c r="AA2820" s="4">
        <v>0</v>
      </c>
      <c r="AB2820" s="4">
        <v>0</v>
      </c>
      <c r="AC2820" s="4">
        <v>0</v>
      </c>
      <c r="AD2820" s="4">
        <v>892500</v>
      </c>
      <c r="AE2820" s="5">
        <v>1555</v>
      </c>
      <c r="AF2820" s="1" t="s">
        <v>70</v>
      </c>
      <c r="AG2820" s="1" t="s">
        <v>71</v>
      </c>
      <c r="AH2820" s="1" t="s">
        <v>89</v>
      </c>
      <c r="AI2820" s="1" t="s">
        <v>57</v>
      </c>
      <c r="AJ2820" s="5">
        <v>10950</v>
      </c>
      <c r="AK2820" s="4">
        <v>-9292</v>
      </c>
      <c r="AL2820" s="4">
        <v>0</v>
      </c>
      <c r="AM2820" s="4">
        <v>0</v>
      </c>
      <c r="AN2820" s="4">
        <v>0</v>
      </c>
      <c r="AO2820" s="4">
        <v>-113648</v>
      </c>
      <c r="AP2820" s="4">
        <v>-113648</v>
      </c>
      <c r="AQ2820" s="4">
        <v>0</v>
      </c>
      <c r="AR2820" s="4">
        <v>778852</v>
      </c>
      <c r="AS2820" s="1" t="s">
        <v>52</v>
      </c>
      <c r="AT2820" s="9">
        <f t="shared" ref="AT2820:AT2883" si="1306">T2820</f>
        <v>43463</v>
      </c>
      <c r="AU2820" s="9">
        <f t="shared" ref="AU2820:AU2883" si="1307">DATE(YEAR(AT2820),MONTH(AT2820),DAY(1))</f>
        <v>43435</v>
      </c>
      <c r="AV2820" s="9">
        <v>44798</v>
      </c>
      <c r="AW2820" s="11">
        <f t="shared" ref="AW2820:AW2883" si="1308">(AV2820-AT2820)/365</f>
        <v>3.6575342465753424</v>
      </c>
      <c r="AX2820">
        <v>10</v>
      </c>
      <c r="AY2820" s="12">
        <v>0.05</v>
      </c>
      <c r="AZ2820">
        <f t="shared" ref="AZ2820:AZ2883" si="1309">(1-AY2820)/AX2820</f>
        <v>9.5000000000000001E-2</v>
      </c>
      <c r="BA2820" s="13">
        <f t="shared" ref="BA2820:BA2883" si="1310">Y2820</f>
        <v>892500</v>
      </c>
      <c r="BB2820" s="17" t="s">
        <v>1853</v>
      </c>
      <c r="BC2820">
        <f>MATCH(BB2820,MONTHLY_INDEX!$A:$A,0)</f>
        <v>630</v>
      </c>
      <c r="BD2820">
        <f>MATCH(AU2820,MONTHLY_INDEX!$1:$1,0)</f>
        <v>84</v>
      </c>
      <c r="BE2820">
        <f>INDEX(MONTHLY_INDEX!$1:$1048576,Final!BC2820,Final!BD2820)</f>
        <v>114.9</v>
      </c>
      <c r="BF2820">
        <f>MATCH($BF$1,MONTHLY_INDEX!$1:$1,0)</f>
        <v>127</v>
      </c>
      <c r="BG2820">
        <f>INDEX(MONTHLY_INDEX!$1:$1048576,Final!BC2820,Final!BF2820)</f>
        <v>151.1</v>
      </c>
      <c r="BH2820" s="23">
        <f t="shared" ref="BH2820:BH2837" si="1311">(BG2820-BE2820)/BE2820</f>
        <v>0.31505657093124445</v>
      </c>
      <c r="BI2820" s="14">
        <f t="shared" ref="BI2820:BI2837" si="1312">(1+BH2820)*BA2820</f>
        <v>1173687.9895561356</v>
      </c>
      <c r="BJ2820" s="14">
        <f t="shared" ref="BJ2820:BJ2837" si="1313">BI2820*AZ2820*AW2820</f>
        <v>407816.38157659426</v>
      </c>
      <c r="BK2820" s="15">
        <f t="shared" ref="BK2820:BK2883" si="1314">MAX(BI2820-BJ2820,0)</f>
        <v>765871.60797954141</v>
      </c>
      <c r="BL2820" s="52">
        <v>0</v>
      </c>
      <c r="BM2820" s="15">
        <f t="shared" ref="BM2820:BM2837" si="1315">MAX((1-BL2820)*BK2820,BI2820*AY2820)</f>
        <v>765871.60797954141</v>
      </c>
    </row>
    <row r="2821" spans="1:65">
      <c r="A2821" s="8">
        <v>2819</v>
      </c>
      <c r="B2821" s="1" t="s">
        <v>44</v>
      </c>
      <c r="C2821" s="1">
        <v>1500</v>
      </c>
      <c r="D2821" s="1" t="s">
        <v>60</v>
      </c>
      <c r="E2821" s="1">
        <v>150000111</v>
      </c>
      <c r="F2821" s="1" t="s">
        <v>60</v>
      </c>
      <c r="G2821" s="1" t="s">
        <v>90</v>
      </c>
      <c r="H2821" s="1">
        <v>2</v>
      </c>
      <c r="I2821" s="1" t="s">
        <v>222</v>
      </c>
      <c r="J2821" s="1" t="s">
        <v>49</v>
      </c>
      <c r="K2821" s="1">
        <v>17406001</v>
      </c>
      <c r="L2821" s="1" t="s">
        <v>50</v>
      </c>
      <c r="M2821" s="1" t="s">
        <v>51</v>
      </c>
      <c r="N2821" s="1" t="s">
        <v>64</v>
      </c>
      <c r="O2821" s="1" t="s">
        <v>65</v>
      </c>
      <c r="P2821" s="1" t="s">
        <v>66</v>
      </c>
      <c r="Q2821" s="1" t="s">
        <v>67</v>
      </c>
      <c r="R2821" s="1" t="s">
        <v>87</v>
      </c>
      <c r="S2821" s="1" t="s">
        <v>88</v>
      </c>
      <c r="T2821" s="2">
        <v>43463</v>
      </c>
      <c r="U2821" s="2">
        <v>43463</v>
      </c>
      <c r="V2821" s="1" t="s">
        <v>52</v>
      </c>
      <c r="W2821" s="3">
        <v>1</v>
      </c>
      <c r="X2821" s="1" t="s">
        <v>53</v>
      </c>
      <c r="Y2821" s="4">
        <v>472500</v>
      </c>
      <c r="Z2821" s="4">
        <v>-55247</v>
      </c>
      <c r="AA2821" s="4">
        <v>0</v>
      </c>
      <c r="AB2821" s="4">
        <v>0</v>
      </c>
      <c r="AC2821" s="4">
        <v>0</v>
      </c>
      <c r="AD2821" s="4">
        <v>472500</v>
      </c>
      <c r="AE2821" s="5">
        <v>1555</v>
      </c>
      <c r="AF2821" s="1" t="s">
        <v>70</v>
      </c>
      <c r="AG2821" s="1" t="s">
        <v>71</v>
      </c>
      <c r="AH2821" s="1" t="s">
        <v>89</v>
      </c>
      <c r="AI2821" s="1" t="s">
        <v>57</v>
      </c>
      <c r="AJ2821" s="5">
        <v>10950</v>
      </c>
      <c r="AK2821" s="4">
        <v>-4919</v>
      </c>
      <c r="AL2821" s="4">
        <v>0</v>
      </c>
      <c r="AM2821" s="4">
        <v>0</v>
      </c>
      <c r="AN2821" s="4">
        <v>0</v>
      </c>
      <c r="AO2821" s="4">
        <v>-60166</v>
      </c>
      <c r="AP2821" s="4">
        <v>-60166</v>
      </c>
      <c r="AQ2821" s="4">
        <v>0</v>
      </c>
      <c r="AR2821" s="4">
        <v>412334</v>
      </c>
      <c r="AS2821" s="1" t="s">
        <v>52</v>
      </c>
      <c r="AT2821" s="9">
        <f t="shared" si="1306"/>
        <v>43463</v>
      </c>
      <c r="AU2821" s="9">
        <f t="shared" si="1307"/>
        <v>43435</v>
      </c>
      <c r="AV2821" s="9">
        <v>44798</v>
      </c>
      <c r="AW2821" s="11">
        <f t="shared" si="1308"/>
        <v>3.6575342465753424</v>
      </c>
      <c r="AX2821">
        <v>10</v>
      </c>
      <c r="AY2821" s="12">
        <v>0.05</v>
      </c>
      <c r="AZ2821">
        <f t="shared" si="1309"/>
        <v>9.5000000000000001E-2</v>
      </c>
      <c r="BA2821" s="13">
        <f t="shared" si="1310"/>
        <v>472500</v>
      </c>
      <c r="BB2821" s="17" t="s">
        <v>2189</v>
      </c>
      <c r="BC2821">
        <f>MATCH(BB2821,MONTHLY_INDEX!$A:$A,0)</f>
        <v>798</v>
      </c>
      <c r="BD2821">
        <f>MATCH(AU2821,MONTHLY_INDEX!$1:$1,0)</f>
        <v>84</v>
      </c>
      <c r="BE2821">
        <f>INDEX(MONTHLY_INDEX!$1:$1048576,Final!BC2821,Final!BD2821)</f>
        <v>96</v>
      </c>
      <c r="BF2821">
        <f>MATCH($BF$1,MONTHLY_INDEX!$1:$1,0)</f>
        <v>127</v>
      </c>
      <c r="BG2821">
        <f>INDEX(MONTHLY_INDEX!$1:$1048576,Final!BC2821,Final!BF2821)</f>
        <v>95.3</v>
      </c>
      <c r="BH2821" s="23">
        <f t="shared" si="1311"/>
        <v>-7.2916666666666963E-3</v>
      </c>
      <c r="BI2821" s="14">
        <f t="shared" si="1312"/>
        <v>469054.6875</v>
      </c>
      <c r="BJ2821" s="14">
        <f t="shared" si="1313"/>
        <v>162980.4403895548</v>
      </c>
      <c r="BK2821" s="15">
        <f t="shared" si="1314"/>
        <v>306074.24711044517</v>
      </c>
      <c r="BL2821" s="52">
        <v>0</v>
      </c>
      <c r="BM2821" s="15">
        <f t="shared" si="1315"/>
        <v>306074.24711044517</v>
      </c>
    </row>
    <row r="2822" spans="1:65">
      <c r="A2822" s="8">
        <v>2820</v>
      </c>
      <c r="B2822" s="1" t="s">
        <v>44</v>
      </c>
      <c r="C2822" s="1">
        <v>1500</v>
      </c>
      <c r="D2822" s="1" t="s">
        <v>60</v>
      </c>
      <c r="E2822" s="1">
        <v>150000111</v>
      </c>
      <c r="F2822" s="1" t="s">
        <v>60</v>
      </c>
      <c r="G2822" s="1" t="s">
        <v>91</v>
      </c>
      <c r="H2822" s="1">
        <v>3</v>
      </c>
      <c r="I2822" s="1" t="s">
        <v>222</v>
      </c>
      <c r="J2822" s="1" t="s">
        <v>49</v>
      </c>
      <c r="K2822" s="1">
        <v>17406001</v>
      </c>
      <c r="L2822" s="1" t="s">
        <v>50</v>
      </c>
      <c r="M2822" s="1" t="s">
        <v>51</v>
      </c>
      <c r="N2822" s="1" t="s">
        <v>64</v>
      </c>
      <c r="O2822" s="1" t="s">
        <v>65</v>
      </c>
      <c r="P2822" s="1" t="s">
        <v>66</v>
      </c>
      <c r="Q2822" s="1" t="s">
        <v>67</v>
      </c>
      <c r="R2822" s="1" t="s">
        <v>87</v>
      </c>
      <c r="S2822" s="1" t="s">
        <v>88</v>
      </c>
      <c r="T2822" s="2">
        <v>43463</v>
      </c>
      <c r="U2822" s="2">
        <v>43463</v>
      </c>
      <c r="V2822" s="1" t="s">
        <v>52</v>
      </c>
      <c r="W2822" s="3">
        <v>1</v>
      </c>
      <c r="X2822" s="1" t="s">
        <v>53</v>
      </c>
      <c r="Y2822" s="4">
        <v>637760</v>
      </c>
      <c r="Z2822" s="4">
        <v>-74569</v>
      </c>
      <c r="AA2822" s="4">
        <v>0</v>
      </c>
      <c r="AB2822" s="4">
        <v>0</v>
      </c>
      <c r="AC2822" s="4">
        <v>0</v>
      </c>
      <c r="AD2822" s="4">
        <v>637760</v>
      </c>
      <c r="AE2822" s="5">
        <v>1555</v>
      </c>
      <c r="AF2822" s="1" t="s">
        <v>70</v>
      </c>
      <c r="AG2822" s="1" t="s">
        <v>71</v>
      </c>
      <c r="AH2822" s="1" t="s">
        <v>89</v>
      </c>
      <c r="AI2822" s="1" t="s">
        <v>57</v>
      </c>
      <c r="AJ2822" s="5">
        <v>10950</v>
      </c>
      <c r="AK2822" s="4">
        <v>-6640</v>
      </c>
      <c r="AL2822" s="4">
        <v>0</v>
      </c>
      <c r="AM2822" s="4">
        <v>0</v>
      </c>
      <c r="AN2822" s="4">
        <v>0</v>
      </c>
      <c r="AO2822" s="4">
        <v>-81209</v>
      </c>
      <c r="AP2822" s="4">
        <v>-81209</v>
      </c>
      <c r="AQ2822" s="4">
        <v>0</v>
      </c>
      <c r="AR2822" s="4">
        <v>556551</v>
      </c>
      <c r="AS2822" s="1" t="s">
        <v>52</v>
      </c>
      <c r="AT2822" s="9">
        <f t="shared" si="1306"/>
        <v>43463</v>
      </c>
      <c r="AU2822" s="9">
        <f t="shared" si="1307"/>
        <v>43435</v>
      </c>
      <c r="AV2822" s="9">
        <v>44798</v>
      </c>
      <c r="AW2822" s="11">
        <f t="shared" si="1308"/>
        <v>3.6575342465753424</v>
      </c>
      <c r="AX2822">
        <v>10</v>
      </c>
      <c r="AY2822" s="12">
        <v>0.05</v>
      </c>
      <c r="AZ2822">
        <f t="shared" si="1309"/>
        <v>9.5000000000000001E-2</v>
      </c>
      <c r="BA2822" s="13">
        <f t="shared" si="1310"/>
        <v>637760</v>
      </c>
      <c r="BB2822" s="17" t="s">
        <v>2189</v>
      </c>
      <c r="BC2822">
        <f>MATCH(BB2822,MONTHLY_INDEX!$A:$A,0)</f>
        <v>798</v>
      </c>
      <c r="BD2822">
        <f>MATCH(AU2822,MONTHLY_INDEX!$1:$1,0)</f>
        <v>84</v>
      </c>
      <c r="BE2822">
        <f>INDEX(MONTHLY_INDEX!$1:$1048576,Final!BC2822,Final!BD2822)</f>
        <v>96</v>
      </c>
      <c r="BF2822">
        <f>MATCH($BF$1,MONTHLY_INDEX!$1:$1,0)</f>
        <v>127</v>
      </c>
      <c r="BG2822">
        <f>INDEX(MONTHLY_INDEX!$1:$1048576,Final!BC2822,Final!BF2822)</f>
        <v>95.3</v>
      </c>
      <c r="BH2822" s="23">
        <f t="shared" si="1311"/>
        <v>-7.2916666666666963E-3</v>
      </c>
      <c r="BI2822" s="14">
        <f t="shared" si="1312"/>
        <v>633109.66666666663</v>
      </c>
      <c r="BJ2822" s="14">
        <f t="shared" si="1313"/>
        <v>219983.92732876711</v>
      </c>
      <c r="BK2822" s="15">
        <f t="shared" si="1314"/>
        <v>413125.73933789949</v>
      </c>
      <c r="BL2822" s="52">
        <v>0</v>
      </c>
      <c r="BM2822" s="15">
        <f t="shared" si="1315"/>
        <v>413125.73933789949</v>
      </c>
    </row>
    <row r="2823" spans="1:65">
      <c r="A2823" s="8">
        <v>2821</v>
      </c>
      <c r="B2823" s="1" t="s">
        <v>44</v>
      </c>
      <c r="C2823" s="1">
        <v>1500</v>
      </c>
      <c r="D2823" s="1" t="s">
        <v>60</v>
      </c>
      <c r="E2823" s="1">
        <v>150000111</v>
      </c>
      <c r="F2823" s="1" t="s">
        <v>60</v>
      </c>
      <c r="G2823" s="1" t="s">
        <v>92</v>
      </c>
      <c r="H2823" s="1">
        <v>4</v>
      </c>
      <c r="I2823" s="1" t="s">
        <v>222</v>
      </c>
      <c r="J2823" s="1" t="s">
        <v>49</v>
      </c>
      <c r="K2823" s="1">
        <v>17406001</v>
      </c>
      <c r="L2823" s="1" t="s">
        <v>50</v>
      </c>
      <c r="M2823" s="1" t="s">
        <v>51</v>
      </c>
      <c r="N2823" s="1" t="s">
        <v>64</v>
      </c>
      <c r="O2823" s="1" t="s">
        <v>65</v>
      </c>
      <c r="P2823" s="1" t="s">
        <v>66</v>
      </c>
      <c r="Q2823" s="1" t="s">
        <v>67</v>
      </c>
      <c r="R2823" s="1" t="s">
        <v>87</v>
      </c>
      <c r="S2823" s="1" t="s">
        <v>88</v>
      </c>
      <c r="T2823" s="2">
        <v>43463</v>
      </c>
      <c r="U2823" s="2">
        <v>43463</v>
      </c>
      <c r="V2823" s="1" t="s">
        <v>52</v>
      </c>
      <c r="W2823" s="3">
        <v>1</v>
      </c>
      <c r="X2823" s="1" t="s">
        <v>53</v>
      </c>
      <c r="Y2823" s="4">
        <v>21044329</v>
      </c>
      <c r="Z2823" s="4">
        <v>-2460643</v>
      </c>
      <c r="AA2823" s="4">
        <v>0</v>
      </c>
      <c r="AB2823" s="4">
        <v>0</v>
      </c>
      <c r="AC2823" s="4">
        <v>0</v>
      </c>
      <c r="AD2823" s="4">
        <v>21044329</v>
      </c>
      <c r="AE2823" s="5">
        <v>1555</v>
      </c>
      <c r="AF2823" s="1" t="s">
        <v>70</v>
      </c>
      <c r="AG2823" s="1" t="s">
        <v>71</v>
      </c>
      <c r="AH2823" s="1" t="s">
        <v>89</v>
      </c>
      <c r="AI2823" s="1" t="s">
        <v>57</v>
      </c>
      <c r="AJ2823" s="5">
        <v>10950</v>
      </c>
      <c r="AK2823" s="4">
        <v>-219098</v>
      </c>
      <c r="AL2823" s="4">
        <v>0</v>
      </c>
      <c r="AM2823" s="4">
        <v>0</v>
      </c>
      <c r="AN2823" s="4">
        <v>0</v>
      </c>
      <c r="AO2823" s="4">
        <v>-2679741</v>
      </c>
      <c r="AP2823" s="4">
        <v>-2679741</v>
      </c>
      <c r="AQ2823" s="4">
        <v>0</v>
      </c>
      <c r="AR2823" s="4">
        <v>18364588</v>
      </c>
      <c r="AS2823" s="1" t="s">
        <v>52</v>
      </c>
      <c r="AT2823" s="9">
        <f t="shared" si="1306"/>
        <v>43463</v>
      </c>
      <c r="AU2823" s="9">
        <f t="shared" si="1307"/>
        <v>43435</v>
      </c>
      <c r="AV2823" s="9">
        <v>44798</v>
      </c>
      <c r="AW2823" s="11">
        <f t="shared" si="1308"/>
        <v>3.6575342465753424</v>
      </c>
      <c r="AX2823">
        <v>25</v>
      </c>
      <c r="AY2823" s="12">
        <v>0.05</v>
      </c>
      <c r="AZ2823">
        <f t="shared" si="1309"/>
        <v>3.7999999999999999E-2</v>
      </c>
      <c r="BA2823" s="13">
        <f t="shared" si="1310"/>
        <v>21044329</v>
      </c>
      <c r="BB2823" s="17" t="s">
        <v>2189</v>
      </c>
      <c r="BC2823">
        <f>MATCH(BB2823,MONTHLY_INDEX!$A:$A,0)</f>
        <v>798</v>
      </c>
      <c r="BD2823">
        <f>MATCH(AU2823,MONTHLY_INDEX!$1:$1,0)</f>
        <v>84</v>
      </c>
      <c r="BE2823">
        <f>INDEX(MONTHLY_INDEX!$1:$1048576,Final!BC2823,Final!BD2823)</f>
        <v>96</v>
      </c>
      <c r="BF2823">
        <f>MATCH($BF$1,MONTHLY_INDEX!$1:$1,0)</f>
        <v>127</v>
      </c>
      <c r="BG2823">
        <f>INDEX(MONTHLY_INDEX!$1:$1048576,Final!BC2823,Final!BF2823)</f>
        <v>95.3</v>
      </c>
      <c r="BH2823" s="23">
        <f t="shared" si="1311"/>
        <v>-7.2916666666666963E-3</v>
      </c>
      <c r="BI2823" s="14">
        <f t="shared" si="1312"/>
        <v>20890880.767708331</v>
      </c>
      <c r="BJ2823" s="14">
        <f t="shared" si="1313"/>
        <v>2903546.2502625855</v>
      </c>
      <c r="BK2823" s="15">
        <f t="shared" si="1314"/>
        <v>17987334.517445747</v>
      </c>
      <c r="BL2823" s="52">
        <v>0</v>
      </c>
      <c r="BM2823" s="15">
        <f t="shared" si="1315"/>
        <v>17987334.517445747</v>
      </c>
    </row>
    <row r="2824" spans="1:65">
      <c r="A2824" s="8">
        <v>2822</v>
      </c>
      <c r="B2824" s="1" t="s">
        <v>44</v>
      </c>
      <c r="C2824" s="1">
        <v>1500</v>
      </c>
      <c r="D2824" s="1" t="s">
        <v>60</v>
      </c>
      <c r="E2824" s="1">
        <v>150000111</v>
      </c>
      <c r="F2824" s="1" t="s">
        <v>60</v>
      </c>
      <c r="G2824" s="1" t="s">
        <v>93</v>
      </c>
      <c r="H2824" s="1">
        <v>5</v>
      </c>
      <c r="I2824" s="1" t="s">
        <v>222</v>
      </c>
      <c r="J2824" s="1" t="s">
        <v>49</v>
      </c>
      <c r="K2824" s="1">
        <v>17406001</v>
      </c>
      <c r="L2824" s="1" t="s">
        <v>50</v>
      </c>
      <c r="M2824" s="1" t="s">
        <v>51</v>
      </c>
      <c r="N2824" s="1" t="s">
        <v>64</v>
      </c>
      <c r="O2824" s="1" t="s">
        <v>65</v>
      </c>
      <c r="P2824" s="1" t="s">
        <v>66</v>
      </c>
      <c r="Q2824" s="1" t="s">
        <v>67</v>
      </c>
      <c r="R2824" s="1" t="s">
        <v>87</v>
      </c>
      <c r="S2824" s="1" t="s">
        <v>88</v>
      </c>
      <c r="T2824" s="2">
        <v>43463</v>
      </c>
      <c r="U2824" s="2">
        <v>43463</v>
      </c>
      <c r="V2824" s="1" t="s">
        <v>52</v>
      </c>
      <c r="W2824" s="3">
        <v>1</v>
      </c>
      <c r="X2824" s="1" t="s">
        <v>53</v>
      </c>
      <c r="Y2824" s="4">
        <v>969266</v>
      </c>
      <c r="Z2824" s="4">
        <v>-113333</v>
      </c>
      <c r="AA2824" s="4">
        <v>0</v>
      </c>
      <c r="AB2824" s="4">
        <v>0</v>
      </c>
      <c r="AC2824" s="4">
        <v>0</v>
      </c>
      <c r="AD2824" s="4">
        <v>969266</v>
      </c>
      <c r="AE2824" s="5">
        <v>1555</v>
      </c>
      <c r="AF2824" s="1" t="s">
        <v>70</v>
      </c>
      <c r="AG2824" s="1" t="s">
        <v>71</v>
      </c>
      <c r="AH2824" s="1" t="s">
        <v>89</v>
      </c>
      <c r="AI2824" s="1" t="s">
        <v>57</v>
      </c>
      <c r="AJ2824" s="5">
        <v>10950</v>
      </c>
      <c r="AK2824" s="4">
        <v>-10091</v>
      </c>
      <c r="AL2824" s="4">
        <v>0</v>
      </c>
      <c r="AM2824" s="4">
        <v>0</v>
      </c>
      <c r="AN2824" s="4">
        <v>0</v>
      </c>
      <c r="AO2824" s="4">
        <v>-123424</v>
      </c>
      <c r="AP2824" s="4">
        <v>-123424</v>
      </c>
      <c r="AQ2824" s="4">
        <v>0</v>
      </c>
      <c r="AR2824" s="4">
        <v>845842</v>
      </c>
      <c r="AS2824" s="1" t="s">
        <v>52</v>
      </c>
      <c r="AT2824" s="9">
        <f t="shared" si="1306"/>
        <v>43463</v>
      </c>
      <c r="AU2824" s="9">
        <f t="shared" si="1307"/>
        <v>43435</v>
      </c>
      <c r="AV2824" s="9">
        <v>44798</v>
      </c>
      <c r="AW2824" s="11">
        <f t="shared" si="1308"/>
        <v>3.6575342465753424</v>
      </c>
      <c r="AX2824">
        <v>25</v>
      </c>
      <c r="AY2824" s="12">
        <v>0.05</v>
      </c>
      <c r="AZ2824">
        <f t="shared" si="1309"/>
        <v>3.7999999999999999E-2</v>
      </c>
      <c r="BA2824" s="13">
        <f t="shared" si="1310"/>
        <v>969266</v>
      </c>
      <c r="BB2824" s="17" t="s">
        <v>2083</v>
      </c>
      <c r="BC2824">
        <f>MATCH(BB2824,MONTHLY_INDEX!$A:$A,0)</f>
        <v>745</v>
      </c>
      <c r="BD2824">
        <f>MATCH(AU2824,MONTHLY_INDEX!$1:$1,0)</f>
        <v>84</v>
      </c>
      <c r="BE2824">
        <f>INDEX(MONTHLY_INDEX!$1:$1048576,Final!BC2824,Final!BD2824)</f>
        <v>108.4</v>
      </c>
      <c r="BF2824">
        <f>MATCH($BF$1,MONTHLY_INDEX!$1:$1,0)</f>
        <v>127</v>
      </c>
      <c r="BG2824">
        <f>INDEX(MONTHLY_INDEX!$1:$1048576,Final!BC2824,Final!BF2824)</f>
        <v>115.4</v>
      </c>
      <c r="BH2824" s="23">
        <f t="shared" si="1311"/>
        <v>6.4575645756457564E-2</v>
      </c>
      <c r="BI2824" s="14">
        <f t="shared" si="1312"/>
        <v>1031856.9778597784</v>
      </c>
      <c r="BJ2824" s="14">
        <f t="shared" si="1313"/>
        <v>143413.98489541525</v>
      </c>
      <c r="BK2824" s="15">
        <f t="shared" si="1314"/>
        <v>888442.99296436319</v>
      </c>
      <c r="BL2824" s="52">
        <v>0</v>
      </c>
      <c r="BM2824" s="15">
        <f t="shared" si="1315"/>
        <v>888442.99296436319</v>
      </c>
    </row>
    <row r="2825" spans="1:65">
      <c r="A2825" s="8">
        <v>2823</v>
      </c>
      <c r="B2825" s="1" t="s">
        <v>44</v>
      </c>
      <c r="C2825" s="1">
        <v>1500</v>
      </c>
      <c r="D2825" s="1" t="s">
        <v>60</v>
      </c>
      <c r="E2825" s="1">
        <v>150000111</v>
      </c>
      <c r="F2825" s="1" t="s">
        <v>60</v>
      </c>
      <c r="G2825" s="1" t="s">
        <v>94</v>
      </c>
      <c r="H2825" s="1">
        <v>6</v>
      </c>
      <c r="I2825" s="1" t="s">
        <v>222</v>
      </c>
      <c r="J2825" s="1" t="s">
        <v>49</v>
      </c>
      <c r="K2825" s="1">
        <v>17406001</v>
      </c>
      <c r="L2825" s="1" t="s">
        <v>50</v>
      </c>
      <c r="M2825" s="1" t="s">
        <v>51</v>
      </c>
      <c r="N2825" s="1" t="s">
        <v>64</v>
      </c>
      <c r="O2825" s="1" t="s">
        <v>65</v>
      </c>
      <c r="P2825" s="1" t="s">
        <v>66</v>
      </c>
      <c r="Q2825" s="1" t="s">
        <v>67</v>
      </c>
      <c r="R2825" s="1" t="s">
        <v>87</v>
      </c>
      <c r="S2825" s="1" t="s">
        <v>88</v>
      </c>
      <c r="T2825" s="2">
        <v>43463</v>
      </c>
      <c r="U2825" s="2">
        <v>43463</v>
      </c>
      <c r="V2825" s="1" t="s">
        <v>52</v>
      </c>
      <c r="W2825" s="3">
        <v>1</v>
      </c>
      <c r="X2825" s="1" t="s">
        <v>53</v>
      </c>
      <c r="Y2825" s="4">
        <v>735000</v>
      </c>
      <c r="Z2825" s="4">
        <v>-85940</v>
      </c>
      <c r="AA2825" s="4">
        <v>0</v>
      </c>
      <c r="AB2825" s="4">
        <v>0</v>
      </c>
      <c r="AC2825" s="4">
        <v>0</v>
      </c>
      <c r="AD2825" s="4">
        <v>735000</v>
      </c>
      <c r="AE2825" s="5">
        <v>1555</v>
      </c>
      <c r="AF2825" s="1" t="s">
        <v>70</v>
      </c>
      <c r="AG2825" s="1" t="s">
        <v>71</v>
      </c>
      <c r="AH2825" s="1" t="s">
        <v>89</v>
      </c>
      <c r="AI2825" s="1" t="s">
        <v>57</v>
      </c>
      <c r="AJ2825" s="5">
        <v>10950</v>
      </c>
      <c r="AK2825" s="4">
        <v>-7652</v>
      </c>
      <c r="AL2825" s="4">
        <v>0</v>
      </c>
      <c r="AM2825" s="4">
        <v>0</v>
      </c>
      <c r="AN2825" s="4">
        <v>0</v>
      </c>
      <c r="AO2825" s="4">
        <v>-93592</v>
      </c>
      <c r="AP2825" s="4">
        <v>-93592</v>
      </c>
      <c r="AQ2825" s="4">
        <v>0</v>
      </c>
      <c r="AR2825" s="4">
        <v>641408</v>
      </c>
      <c r="AS2825" s="1" t="s">
        <v>52</v>
      </c>
      <c r="AT2825" s="9">
        <f t="shared" si="1306"/>
        <v>43463</v>
      </c>
      <c r="AU2825" s="9">
        <f t="shared" si="1307"/>
        <v>43435</v>
      </c>
      <c r="AV2825" s="9">
        <v>44798</v>
      </c>
      <c r="AW2825" s="11">
        <f t="shared" si="1308"/>
        <v>3.6575342465753424</v>
      </c>
      <c r="AX2825">
        <v>10</v>
      </c>
      <c r="AY2825" s="12">
        <v>0.05</v>
      </c>
      <c r="AZ2825">
        <f t="shared" si="1309"/>
        <v>9.5000000000000001E-2</v>
      </c>
      <c r="BA2825" s="13">
        <f t="shared" si="1310"/>
        <v>735000</v>
      </c>
      <c r="BB2825" s="17" t="s">
        <v>1853</v>
      </c>
      <c r="BC2825">
        <f>MATCH(BB2825,MONTHLY_INDEX!$A:$A,0)</f>
        <v>630</v>
      </c>
      <c r="BD2825">
        <f>MATCH(AU2825,MONTHLY_INDEX!$1:$1,0)</f>
        <v>84</v>
      </c>
      <c r="BE2825">
        <f>INDEX(MONTHLY_INDEX!$1:$1048576,Final!BC2825,Final!BD2825)</f>
        <v>114.9</v>
      </c>
      <c r="BF2825">
        <f>MATCH($BF$1,MONTHLY_INDEX!$1:$1,0)</f>
        <v>127</v>
      </c>
      <c r="BG2825">
        <f>INDEX(MONTHLY_INDEX!$1:$1048576,Final!BC2825,Final!BF2825)</f>
        <v>151.1</v>
      </c>
      <c r="BH2825" s="23">
        <f t="shared" si="1311"/>
        <v>0.31505657093124445</v>
      </c>
      <c r="BI2825" s="14">
        <f t="shared" si="1312"/>
        <v>966566.5796344647</v>
      </c>
      <c r="BJ2825" s="14">
        <f t="shared" si="1313"/>
        <v>335848.78482778347</v>
      </c>
      <c r="BK2825" s="15">
        <f t="shared" si="1314"/>
        <v>630717.79480668122</v>
      </c>
      <c r="BL2825" s="52">
        <v>0</v>
      </c>
      <c r="BM2825" s="15">
        <f t="shared" si="1315"/>
        <v>630717.79480668122</v>
      </c>
    </row>
    <row r="2826" spans="1:65">
      <c r="A2826" s="8">
        <v>2824</v>
      </c>
      <c r="B2826" s="1" t="s">
        <v>44</v>
      </c>
      <c r="C2826" s="1">
        <v>1500</v>
      </c>
      <c r="D2826" s="1" t="s">
        <v>60</v>
      </c>
      <c r="E2826" s="1">
        <v>150000111</v>
      </c>
      <c r="F2826" s="1" t="s">
        <v>60</v>
      </c>
      <c r="G2826" s="1" t="s">
        <v>95</v>
      </c>
      <c r="H2826" s="1">
        <v>7</v>
      </c>
      <c r="I2826" s="1" t="s">
        <v>222</v>
      </c>
      <c r="J2826" s="1" t="s">
        <v>49</v>
      </c>
      <c r="K2826" s="1">
        <v>17406001</v>
      </c>
      <c r="L2826" s="1" t="s">
        <v>50</v>
      </c>
      <c r="M2826" s="1" t="s">
        <v>51</v>
      </c>
      <c r="N2826" s="1" t="s">
        <v>64</v>
      </c>
      <c r="O2826" s="1" t="s">
        <v>65</v>
      </c>
      <c r="P2826" s="1" t="s">
        <v>66</v>
      </c>
      <c r="Q2826" s="1" t="s">
        <v>67</v>
      </c>
      <c r="R2826" s="1" t="s">
        <v>87</v>
      </c>
      <c r="S2826" s="1" t="s">
        <v>88</v>
      </c>
      <c r="T2826" s="2">
        <v>43463</v>
      </c>
      <c r="U2826" s="2">
        <v>43463</v>
      </c>
      <c r="V2826" s="1" t="s">
        <v>52</v>
      </c>
      <c r="W2826" s="3">
        <v>1</v>
      </c>
      <c r="X2826" s="1" t="s">
        <v>53</v>
      </c>
      <c r="Y2826" s="4">
        <v>126000</v>
      </c>
      <c r="Z2826" s="4">
        <v>-14732</v>
      </c>
      <c r="AA2826" s="4">
        <v>0</v>
      </c>
      <c r="AB2826" s="4">
        <v>0</v>
      </c>
      <c r="AC2826" s="4">
        <v>0</v>
      </c>
      <c r="AD2826" s="4">
        <v>126000</v>
      </c>
      <c r="AE2826" s="5">
        <v>1555</v>
      </c>
      <c r="AF2826" s="1" t="s">
        <v>70</v>
      </c>
      <c r="AG2826" s="1" t="s">
        <v>71</v>
      </c>
      <c r="AH2826" s="1" t="s">
        <v>89</v>
      </c>
      <c r="AI2826" s="1" t="s">
        <v>57</v>
      </c>
      <c r="AJ2826" s="5">
        <v>10950</v>
      </c>
      <c r="AK2826" s="4">
        <v>-1312</v>
      </c>
      <c r="AL2826" s="4">
        <v>0</v>
      </c>
      <c r="AM2826" s="4">
        <v>0</v>
      </c>
      <c r="AN2826" s="4">
        <v>0</v>
      </c>
      <c r="AO2826" s="4">
        <v>-16044</v>
      </c>
      <c r="AP2826" s="4">
        <v>-16044</v>
      </c>
      <c r="AQ2826" s="4">
        <v>0</v>
      </c>
      <c r="AR2826" s="4">
        <v>109956</v>
      </c>
      <c r="AS2826" s="1" t="s">
        <v>52</v>
      </c>
      <c r="AT2826" s="9">
        <f t="shared" si="1306"/>
        <v>43463</v>
      </c>
      <c r="AU2826" s="9">
        <f t="shared" si="1307"/>
        <v>43435</v>
      </c>
      <c r="AV2826" s="9">
        <v>44798</v>
      </c>
      <c r="AW2826" s="11">
        <f t="shared" si="1308"/>
        <v>3.6575342465753424</v>
      </c>
      <c r="AX2826">
        <v>25</v>
      </c>
      <c r="AY2826" s="12">
        <v>0.05</v>
      </c>
      <c r="AZ2826">
        <f t="shared" si="1309"/>
        <v>3.7999999999999999E-2</v>
      </c>
      <c r="BA2826" s="13">
        <f t="shared" si="1310"/>
        <v>126000</v>
      </c>
      <c r="BB2826" s="17" t="s">
        <v>2189</v>
      </c>
      <c r="BC2826">
        <f>MATCH(BB2826,MONTHLY_INDEX!$A:$A,0)</f>
        <v>798</v>
      </c>
      <c r="BD2826">
        <f>MATCH(AU2826,MONTHLY_INDEX!$1:$1,0)</f>
        <v>84</v>
      </c>
      <c r="BE2826">
        <f>INDEX(MONTHLY_INDEX!$1:$1048576,Final!BC2826,Final!BD2826)</f>
        <v>96</v>
      </c>
      <c r="BF2826">
        <f>MATCH($BF$1,MONTHLY_INDEX!$1:$1,0)</f>
        <v>127</v>
      </c>
      <c r="BG2826">
        <f>INDEX(MONTHLY_INDEX!$1:$1048576,Final!BC2826,Final!BF2826)</f>
        <v>95.3</v>
      </c>
      <c r="BH2826" s="23">
        <f t="shared" si="1311"/>
        <v>-7.2916666666666963E-3</v>
      </c>
      <c r="BI2826" s="14">
        <f t="shared" si="1312"/>
        <v>125081.25</v>
      </c>
      <c r="BJ2826" s="14">
        <f t="shared" si="1313"/>
        <v>17384.580308219178</v>
      </c>
      <c r="BK2826" s="15">
        <f t="shared" si="1314"/>
        <v>107696.66969178081</v>
      </c>
      <c r="BL2826" s="52">
        <v>0</v>
      </c>
      <c r="BM2826" s="15">
        <f t="shared" si="1315"/>
        <v>107696.66969178081</v>
      </c>
    </row>
    <row r="2827" spans="1:65">
      <c r="A2827" s="8">
        <v>2825</v>
      </c>
      <c r="B2827" s="1" t="s">
        <v>44</v>
      </c>
      <c r="C2827" s="1">
        <v>1500</v>
      </c>
      <c r="D2827" s="1" t="s">
        <v>60</v>
      </c>
      <c r="E2827" s="1">
        <v>150000111</v>
      </c>
      <c r="F2827" s="1" t="s">
        <v>60</v>
      </c>
      <c r="G2827" s="1" t="s">
        <v>96</v>
      </c>
      <c r="H2827" s="1">
        <v>8</v>
      </c>
      <c r="I2827" s="1" t="s">
        <v>222</v>
      </c>
      <c r="J2827" s="1" t="s">
        <v>49</v>
      </c>
      <c r="K2827" s="1">
        <v>17406001</v>
      </c>
      <c r="L2827" s="1" t="s">
        <v>50</v>
      </c>
      <c r="M2827" s="1" t="s">
        <v>51</v>
      </c>
      <c r="N2827" s="1" t="s">
        <v>64</v>
      </c>
      <c r="O2827" s="1" t="s">
        <v>65</v>
      </c>
      <c r="P2827" s="1" t="s">
        <v>66</v>
      </c>
      <c r="Q2827" s="1" t="s">
        <v>67</v>
      </c>
      <c r="R2827" s="1" t="s">
        <v>87</v>
      </c>
      <c r="S2827" s="1" t="s">
        <v>88</v>
      </c>
      <c r="T2827" s="2">
        <v>43463</v>
      </c>
      <c r="U2827" s="2">
        <v>43463</v>
      </c>
      <c r="V2827" s="1" t="s">
        <v>52</v>
      </c>
      <c r="W2827" s="3">
        <v>1</v>
      </c>
      <c r="X2827" s="1" t="s">
        <v>53</v>
      </c>
      <c r="Y2827" s="4">
        <v>29327302</v>
      </c>
      <c r="Z2827" s="4">
        <v>-3429143</v>
      </c>
      <c r="AA2827" s="4">
        <v>0</v>
      </c>
      <c r="AB2827" s="4">
        <v>0</v>
      </c>
      <c r="AC2827" s="4">
        <v>0</v>
      </c>
      <c r="AD2827" s="4">
        <v>29327302</v>
      </c>
      <c r="AE2827" s="5">
        <v>1555</v>
      </c>
      <c r="AF2827" s="1" t="s">
        <v>70</v>
      </c>
      <c r="AG2827" s="1" t="s">
        <v>71</v>
      </c>
      <c r="AH2827" s="1" t="s">
        <v>89</v>
      </c>
      <c r="AI2827" s="1" t="s">
        <v>57</v>
      </c>
      <c r="AJ2827" s="5">
        <v>10950</v>
      </c>
      <c r="AK2827" s="4">
        <v>-305335</v>
      </c>
      <c r="AL2827" s="4">
        <v>0</v>
      </c>
      <c r="AM2827" s="4">
        <v>0</v>
      </c>
      <c r="AN2827" s="4">
        <v>0</v>
      </c>
      <c r="AO2827" s="4">
        <v>-3734478</v>
      </c>
      <c r="AP2827" s="4">
        <v>-3734478</v>
      </c>
      <c r="AQ2827" s="4">
        <v>0</v>
      </c>
      <c r="AR2827" s="4">
        <v>25592824</v>
      </c>
      <c r="AS2827" s="1" t="s">
        <v>52</v>
      </c>
      <c r="AT2827" s="9">
        <f t="shared" si="1306"/>
        <v>43463</v>
      </c>
      <c r="AU2827" s="9">
        <f t="shared" si="1307"/>
        <v>43435</v>
      </c>
      <c r="AV2827" s="9">
        <v>44798</v>
      </c>
      <c r="AW2827" s="11">
        <f t="shared" si="1308"/>
        <v>3.6575342465753424</v>
      </c>
      <c r="AX2827">
        <v>25</v>
      </c>
      <c r="AY2827" s="12">
        <v>0.05</v>
      </c>
      <c r="AZ2827">
        <f t="shared" si="1309"/>
        <v>3.7999999999999999E-2</v>
      </c>
      <c r="BA2827" s="13">
        <f t="shared" si="1310"/>
        <v>29327302</v>
      </c>
      <c r="BB2827" s="17" t="s">
        <v>2189</v>
      </c>
      <c r="BC2827">
        <f>MATCH(BB2827,MONTHLY_INDEX!$A:$A,0)</f>
        <v>798</v>
      </c>
      <c r="BD2827">
        <f>MATCH(AU2827,MONTHLY_INDEX!$1:$1,0)</f>
        <v>84</v>
      </c>
      <c r="BE2827">
        <f>INDEX(MONTHLY_INDEX!$1:$1048576,Final!BC2827,Final!BD2827)</f>
        <v>96</v>
      </c>
      <c r="BF2827">
        <f>MATCH($BF$1,MONTHLY_INDEX!$1:$1,0)</f>
        <v>127</v>
      </c>
      <c r="BG2827">
        <f>INDEX(MONTHLY_INDEX!$1:$1048576,Final!BC2827,Final!BF2827)</f>
        <v>95.3</v>
      </c>
      <c r="BH2827" s="23">
        <f t="shared" si="1311"/>
        <v>-7.2916666666666963E-3</v>
      </c>
      <c r="BI2827" s="14">
        <f t="shared" si="1312"/>
        <v>29113457.089583334</v>
      </c>
      <c r="BJ2827" s="14">
        <f t="shared" si="1313"/>
        <v>4046371.7209714041</v>
      </c>
      <c r="BK2827" s="15">
        <f t="shared" si="1314"/>
        <v>25067085.368611928</v>
      </c>
      <c r="BL2827" s="52">
        <v>0</v>
      </c>
      <c r="BM2827" s="15">
        <f t="shared" si="1315"/>
        <v>25067085.368611928</v>
      </c>
    </row>
    <row r="2828" spans="1:65">
      <c r="A2828" s="8">
        <v>2826</v>
      </c>
      <c r="B2828" s="1" t="s">
        <v>44</v>
      </c>
      <c r="C2828" s="1">
        <v>1500</v>
      </c>
      <c r="D2828" s="1" t="s">
        <v>60</v>
      </c>
      <c r="E2828" s="1">
        <v>150000111</v>
      </c>
      <c r="F2828" s="1" t="s">
        <v>60</v>
      </c>
      <c r="G2828" s="1" t="s">
        <v>97</v>
      </c>
      <c r="H2828" s="1">
        <v>9</v>
      </c>
      <c r="I2828" s="1" t="s">
        <v>222</v>
      </c>
      <c r="J2828" s="1" t="s">
        <v>49</v>
      </c>
      <c r="K2828" s="1">
        <v>17406001</v>
      </c>
      <c r="L2828" s="1" t="s">
        <v>50</v>
      </c>
      <c r="M2828" s="1" t="s">
        <v>51</v>
      </c>
      <c r="N2828" s="1" t="s">
        <v>64</v>
      </c>
      <c r="O2828" s="1" t="s">
        <v>65</v>
      </c>
      <c r="P2828" s="1" t="s">
        <v>66</v>
      </c>
      <c r="Q2828" s="1" t="s">
        <v>67</v>
      </c>
      <c r="R2828" s="1" t="s">
        <v>87</v>
      </c>
      <c r="S2828" s="1" t="s">
        <v>88</v>
      </c>
      <c r="T2828" s="2">
        <v>43463</v>
      </c>
      <c r="U2828" s="2">
        <v>43463</v>
      </c>
      <c r="V2828" s="1" t="s">
        <v>52</v>
      </c>
      <c r="W2828" s="3">
        <v>1</v>
      </c>
      <c r="X2828" s="1" t="s">
        <v>53</v>
      </c>
      <c r="Y2828" s="4">
        <v>1517250</v>
      </c>
      <c r="Z2828" s="4">
        <v>-177405</v>
      </c>
      <c r="AA2828" s="4">
        <v>0</v>
      </c>
      <c r="AB2828" s="4">
        <v>0</v>
      </c>
      <c r="AC2828" s="4">
        <v>0</v>
      </c>
      <c r="AD2828" s="4">
        <v>1517250</v>
      </c>
      <c r="AE2828" s="5">
        <v>1555</v>
      </c>
      <c r="AF2828" s="1" t="s">
        <v>70</v>
      </c>
      <c r="AG2828" s="1" t="s">
        <v>71</v>
      </c>
      <c r="AH2828" s="1" t="s">
        <v>89</v>
      </c>
      <c r="AI2828" s="1" t="s">
        <v>57</v>
      </c>
      <c r="AJ2828" s="5">
        <v>10950</v>
      </c>
      <c r="AK2828" s="4">
        <v>-15797</v>
      </c>
      <c r="AL2828" s="4">
        <v>0</v>
      </c>
      <c r="AM2828" s="4">
        <v>0</v>
      </c>
      <c r="AN2828" s="4">
        <v>0</v>
      </c>
      <c r="AO2828" s="4">
        <v>-193202</v>
      </c>
      <c r="AP2828" s="4">
        <v>-193202</v>
      </c>
      <c r="AQ2828" s="4">
        <v>0</v>
      </c>
      <c r="AR2828" s="4">
        <v>1324048</v>
      </c>
      <c r="AS2828" s="1" t="s">
        <v>52</v>
      </c>
      <c r="AT2828" s="9">
        <f t="shared" si="1306"/>
        <v>43463</v>
      </c>
      <c r="AU2828" s="9">
        <f t="shared" si="1307"/>
        <v>43435</v>
      </c>
      <c r="AV2828" s="9">
        <v>44798</v>
      </c>
      <c r="AW2828" s="11">
        <f t="shared" si="1308"/>
        <v>3.6575342465753424</v>
      </c>
      <c r="AX2828">
        <v>15</v>
      </c>
      <c r="AY2828" s="12">
        <v>0.05</v>
      </c>
      <c r="AZ2828">
        <f t="shared" si="1309"/>
        <v>6.3333333333333325E-2</v>
      </c>
      <c r="BA2828" s="13">
        <f t="shared" si="1310"/>
        <v>1517250</v>
      </c>
      <c r="BB2828" s="17" t="s">
        <v>1941</v>
      </c>
      <c r="BC2828">
        <f>MATCH(BB2828,MONTHLY_INDEX!$A:$A,0)</f>
        <v>674</v>
      </c>
      <c r="BD2828">
        <f>MATCH(AU2828,MONTHLY_INDEX!$1:$1,0)</f>
        <v>84</v>
      </c>
      <c r="BE2828">
        <f>INDEX(MONTHLY_INDEX!$1:$1048576,Final!BC2828,Final!BD2828)</f>
        <v>106.1</v>
      </c>
      <c r="BF2828">
        <f>MATCH($BF$1,MONTHLY_INDEX!$1:$1,0)</f>
        <v>127</v>
      </c>
      <c r="BG2828">
        <f>INDEX(MONTHLY_INDEX!$1:$1048576,Final!BC2828,Final!BF2828)</f>
        <v>122.8</v>
      </c>
      <c r="BH2828" s="23">
        <f t="shared" si="1311"/>
        <v>0.15739868049010372</v>
      </c>
      <c r="BI2828" s="14">
        <f t="shared" si="1312"/>
        <v>1756063.1479736099</v>
      </c>
      <c r="BJ2828" s="14">
        <f t="shared" si="1313"/>
        <v>406781.20318128407</v>
      </c>
      <c r="BK2828" s="15">
        <f t="shared" si="1314"/>
        <v>1349281.9447923258</v>
      </c>
      <c r="BL2828" s="52">
        <v>0</v>
      </c>
      <c r="BM2828" s="15">
        <f t="shared" si="1315"/>
        <v>1349281.9447923258</v>
      </c>
    </row>
    <row r="2829" spans="1:65">
      <c r="A2829" s="8">
        <v>2827</v>
      </c>
      <c r="B2829" s="1" t="s">
        <v>44</v>
      </c>
      <c r="C2829" s="1">
        <v>1500</v>
      </c>
      <c r="D2829" s="1" t="s">
        <v>60</v>
      </c>
      <c r="E2829" s="1">
        <v>150000111</v>
      </c>
      <c r="F2829" s="1" t="s">
        <v>60</v>
      </c>
      <c r="G2829" s="1" t="s">
        <v>98</v>
      </c>
      <c r="H2829" s="1">
        <v>10</v>
      </c>
      <c r="I2829" s="1" t="s">
        <v>222</v>
      </c>
      <c r="J2829" s="1" t="s">
        <v>49</v>
      </c>
      <c r="K2829" s="1">
        <v>17406001</v>
      </c>
      <c r="L2829" s="1" t="s">
        <v>50</v>
      </c>
      <c r="M2829" s="1" t="s">
        <v>51</v>
      </c>
      <c r="N2829" s="1" t="s">
        <v>64</v>
      </c>
      <c r="O2829" s="1" t="s">
        <v>65</v>
      </c>
      <c r="P2829" s="1" t="s">
        <v>66</v>
      </c>
      <c r="Q2829" s="1" t="s">
        <v>67</v>
      </c>
      <c r="R2829" s="1" t="s">
        <v>87</v>
      </c>
      <c r="S2829" s="1" t="s">
        <v>88</v>
      </c>
      <c r="T2829" s="2">
        <v>43463</v>
      </c>
      <c r="U2829" s="2">
        <v>43463</v>
      </c>
      <c r="V2829" s="1" t="s">
        <v>52</v>
      </c>
      <c r="W2829" s="3">
        <v>1</v>
      </c>
      <c r="X2829" s="1" t="s">
        <v>53</v>
      </c>
      <c r="Y2829" s="4">
        <v>312900</v>
      </c>
      <c r="Z2829" s="4">
        <v>-36585</v>
      </c>
      <c r="AA2829" s="4">
        <v>0</v>
      </c>
      <c r="AB2829" s="4">
        <v>0</v>
      </c>
      <c r="AC2829" s="4">
        <v>0</v>
      </c>
      <c r="AD2829" s="4">
        <v>312900</v>
      </c>
      <c r="AE2829" s="5">
        <v>1555</v>
      </c>
      <c r="AF2829" s="1" t="s">
        <v>70</v>
      </c>
      <c r="AG2829" s="1" t="s">
        <v>71</v>
      </c>
      <c r="AH2829" s="1" t="s">
        <v>89</v>
      </c>
      <c r="AI2829" s="1" t="s">
        <v>57</v>
      </c>
      <c r="AJ2829" s="5">
        <v>10950</v>
      </c>
      <c r="AK2829" s="4">
        <v>-3258</v>
      </c>
      <c r="AL2829" s="4">
        <v>0</v>
      </c>
      <c r="AM2829" s="4">
        <v>0</v>
      </c>
      <c r="AN2829" s="4">
        <v>0</v>
      </c>
      <c r="AO2829" s="4">
        <v>-39843</v>
      </c>
      <c r="AP2829" s="4">
        <v>-39843</v>
      </c>
      <c r="AQ2829" s="4">
        <v>0</v>
      </c>
      <c r="AR2829" s="4">
        <v>273057</v>
      </c>
      <c r="AS2829" s="1" t="s">
        <v>52</v>
      </c>
      <c r="AT2829" s="9">
        <f t="shared" si="1306"/>
        <v>43463</v>
      </c>
      <c r="AU2829" s="9">
        <f t="shared" si="1307"/>
        <v>43435</v>
      </c>
      <c r="AV2829" s="9">
        <v>44798</v>
      </c>
      <c r="AW2829" s="11">
        <f t="shared" si="1308"/>
        <v>3.6575342465753424</v>
      </c>
      <c r="AX2829">
        <v>10</v>
      </c>
      <c r="AY2829" s="12">
        <v>0.05</v>
      </c>
      <c r="AZ2829">
        <f t="shared" si="1309"/>
        <v>9.5000000000000001E-2</v>
      </c>
      <c r="BA2829" s="13">
        <f t="shared" si="1310"/>
        <v>312900</v>
      </c>
      <c r="BB2829" s="17" t="s">
        <v>2189</v>
      </c>
      <c r="BC2829">
        <f>MATCH(BB2829,MONTHLY_INDEX!$A:$A,0)</f>
        <v>798</v>
      </c>
      <c r="BD2829">
        <f>MATCH(AU2829,MONTHLY_INDEX!$1:$1,0)</f>
        <v>84</v>
      </c>
      <c r="BE2829">
        <f>INDEX(MONTHLY_INDEX!$1:$1048576,Final!BC2829,Final!BD2829)</f>
        <v>96</v>
      </c>
      <c r="BF2829">
        <f>MATCH($BF$1,MONTHLY_INDEX!$1:$1,0)</f>
        <v>127</v>
      </c>
      <c r="BG2829">
        <f>INDEX(MONTHLY_INDEX!$1:$1048576,Final!BC2829,Final!BF2829)</f>
        <v>95.3</v>
      </c>
      <c r="BH2829" s="23">
        <f t="shared" si="1311"/>
        <v>-7.2916666666666963E-3</v>
      </c>
      <c r="BI2829" s="14">
        <f t="shared" si="1312"/>
        <v>310618.4375</v>
      </c>
      <c r="BJ2829" s="14">
        <f t="shared" si="1313"/>
        <v>107929.26941352741</v>
      </c>
      <c r="BK2829" s="15">
        <f t="shared" si="1314"/>
        <v>202689.16808647261</v>
      </c>
      <c r="BL2829" s="52">
        <v>0</v>
      </c>
      <c r="BM2829" s="15">
        <f t="shared" si="1315"/>
        <v>202689.16808647261</v>
      </c>
    </row>
    <row r="2830" spans="1:65">
      <c r="A2830" s="8">
        <v>2828</v>
      </c>
      <c r="B2830" s="1" t="s">
        <v>44</v>
      </c>
      <c r="C2830" s="1">
        <v>1500</v>
      </c>
      <c r="D2830" s="1" t="s">
        <v>60</v>
      </c>
      <c r="E2830" s="1">
        <v>150000111</v>
      </c>
      <c r="F2830" s="1" t="s">
        <v>60</v>
      </c>
      <c r="G2830" s="1" t="s">
        <v>99</v>
      </c>
      <c r="H2830" s="1">
        <v>11</v>
      </c>
      <c r="I2830" s="1" t="s">
        <v>222</v>
      </c>
      <c r="J2830" s="1" t="s">
        <v>49</v>
      </c>
      <c r="K2830" s="1">
        <v>17406001</v>
      </c>
      <c r="L2830" s="1" t="s">
        <v>50</v>
      </c>
      <c r="M2830" s="1" t="s">
        <v>51</v>
      </c>
      <c r="N2830" s="1" t="s">
        <v>64</v>
      </c>
      <c r="O2830" s="1" t="s">
        <v>65</v>
      </c>
      <c r="P2830" s="1" t="s">
        <v>66</v>
      </c>
      <c r="Q2830" s="1" t="s">
        <v>67</v>
      </c>
      <c r="R2830" s="1" t="s">
        <v>87</v>
      </c>
      <c r="S2830" s="1" t="s">
        <v>88</v>
      </c>
      <c r="T2830" s="2">
        <v>43463</v>
      </c>
      <c r="U2830" s="2">
        <v>43463</v>
      </c>
      <c r="V2830" s="1" t="s">
        <v>52</v>
      </c>
      <c r="W2830" s="3">
        <v>1</v>
      </c>
      <c r="X2830" s="1" t="s">
        <v>53</v>
      </c>
      <c r="Y2830" s="4">
        <v>1174950</v>
      </c>
      <c r="Z2830" s="4">
        <v>-137382</v>
      </c>
      <c r="AA2830" s="4">
        <v>0</v>
      </c>
      <c r="AB2830" s="4">
        <v>0</v>
      </c>
      <c r="AC2830" s="4">
        <v>0</v>
      </c>
      <c r="AD2830" s="4">
        <v>1174950</v>
      </c>
      <c r="AE2830" s="5">
        <v>1555</v>
      </c>
      <c r="AF2830" s="1" t="s">
        <v>70</v>
      </c>
      <c r="AG2830" s="1" t="s">
        <v>71</v>
      </c>
      <c r="AH2830" s="1" t="s">
        <v>89</v>
      </c>
      <c r="AI2830" s="1" t="s">
        <v>57</v>
      </c>
      <c r="AJ2830" s="5">
        <v>10950</v>
      </c>
      <c r="AK2830" s="4">
        <v>-12233</v>
      </c>
      <c r="AL2830" s="4">
        <v>0</v>
      </c>
      <c r="AM2830" s="4">
        <v>0</v>
      </c>
      <c r="AN2830" s="4">
        <v>0</v>
      </c>
      <c r="AO2830" s="4">
        <v>-149615</v>
      </c>
      <c r="AP2830" s="4">
        <v>-149615</v>
      </c>
      <c r="AQ2830" s="4">
        <v>0</v>
      </c>
      <c r="AR2830" s="4">
        <v>1025335</v>
      </c>
      <c r="AS2830" s="1" t="s">
        <v>52</v>
      </c>
      <c r="AT2830" s="9">
        <f t="shared" si="1306"/>
        <v>43463</v>
      </c>
      <c r="AU2830" s="9">
        <f t="shared" si="1307"/>
        <v>43435</v>
      </c>
      <c r="AV2830" s="9">
        <v>44798</v>
      </c>
      <c r="AW2830" s="11">
        <f t="shared" si="1308"/>
        <v>3.6575342465753424</v>
      </c>
      <c r="AX2830">
        <v>10</v>
      </c>
      <c r="AY2830" s="12">
        <v>0.05</v>
      </c>
      <c r="AZ2830">
        <f t="shared" si="1309"/>
        <v>9.5000000000000001E-2</v>
      </c>
      <c r="BA2830" s="13">
        <f t="shared" si="1310"/>
        <v>1174950</v>
      </c>
      <c r="BB2830" s="17" t="s">
        <v>2189</v>
      </c>
      <c r="BC2830">
        <f>MATCH(BB2830,MONTHLY_INDEX!$A:$A,0)</f>
        <v>798</v>
      </c>
      <c r="BD2830">
        <f>MATCH(AU2830,MONTHLY_INDEX!$1:$1,0)</f>
        <v>84</v>
      </c>
      <c r="BE2830">
        <f>INDEX(MONTHLY_INDEX!$1:$1048576,Final!BC2830,Final!BD2830)</f>
        <v>96</v>
      </c>
      <c r="BF2830">
        <f>MATCH($BF$1,MONTHLY_INDEX!$1:$1,0)</f>
        <v>127</v>
      </c>
      <c r="BG2830">
        <f>INDEX(MONTHLY_INDEX!$1:$1048576,Final!BC2830,Final!BF2830)</f>
        <v>95.3</v>
      </c>
      <c r="BH2830" s="23">
        <f t="shared" si="1311"/>
        <v>-7.2916666666666963E-3</v>
      </c>
      <c r="BI2830" s="14">
        <f t="shared" si="1312"/>
        <v>1166382.65625</v>
      </c>
      <c r="BJ2830" s="14">
        <f t="shared" si="1313"/>
        <v>405278.02843535959</v>
      </c>
      <c r="BK2830" s="15">
        <f t="shared" si="1314"/>
        <v>761104.62781464041</v>
      </c>
      <c r="BL2830" s="52">
        <v>0</v>
      </c>
      <c r="BM2830" s="15">
        <f t="shared" si="1315"/>
        <v>761104.62781464041</v>
      </c>
    </row>
    <row r="2831" spans="1:65">
      <c r="A2831" s="8">
        <v>2829</v>
      </c>
      <c r="B2831" s="1" t="s">
        <v>44</v>
      </c>
      <c r="C2831" s="1">
        <v>1500</v>
      </c>
      <c r="D2831" s="1" t="s">
        <v>60</v>
      </c>
      <c r="E2831" s="1">
        <v>150000111</v>
      </c>
      <c r="F2831" s="1" t="s">
        <v>60</v>
      </c>
      <c r="G2831" s="1" t="s">
        <v>100</v>
      </c>
      <c r="H2831" s="1">
        <v>12</v>
      </c>
      <c r="I2831" s="1" t="s">
        <v>222</v>
      </c>
      <c r="J2831" s="1" t="s">
        <v>49</v>
      </c>
      <c r="K2831" s="1">
        <v>17406001</v>
      </c>
      <c r="L2831" s="1" t="s">
        <v>50</v>
      </c>
      <c r="M2831" s="1" t="s">
        <v>51</v>
      </c>
      <c r="N2831" s="1" t="s">
        <v>64</v>
      </c>
      <c r="O2831" s="1" t="s">
        <v>65</v>
      </c>
      <c r="P2831" s="1" t="s">
        <v>66</v>
      </c>
      <c r="Q2831" s="1" t="s">
        <v>67</v>
      </c>
      <c r="R2831" s="1" t="s">
        <v>87</v>
      </c>
      <c r="S2831" s="1" t="s">
        <v>88</v>
      </c>
      <c r="T2831" s="2">
        <v>43463</v>
      </c>
      <c r="U2831" s="2">
        <v>43463</v>
      </c>
      <c r="V2831" s="1" t="s">
        <v>52</v>
      </c>
      <c r="W2831" s="3">
        <v>1</v>
      </c>
      <c r="X2831" s="1" t="s">
        <v>53</v>
      </c>
      <c r="Y2831" s="4">
        <v>582750</v>
      </c>
      <c r="Z2831" s="4">
        <v>-68138</v>
      </c>
      <c r="AA2831" s="4">
        <v>0</v>
      </c>
      <c r="AB2831" s="4">
        <v>0</v>
      </c>
      <c r="AC2831" s="4">
        <v>0</v>
      </c>
      <c r="AD2831" s="4">
        <v>582750</v>
      </c>
      <c r="AE2831" s="5">
        <v>1555</v>
      </c>
      <c r="AF2831" s="1" t="s">
        <v>70</v>
      </c>
      <c r="AG2831" s="1" t="s">
        <v>71</v>
      </c>
      <c r="AH2831" s="1" t="s">
        <v>89</v>
      </c>
      <c r="AI2831" s="1" t="s">
        <v>57</v>
      </c>
      <c r="AJ2831" s="5">
        <v>10950</v>
      </c>
      <c r="AK2831" s="4">
        <v>-6067</v>
      </c>
      <c r="AL2831" s="4">
        <v>0</v>
      </c>
      <c r="AM2831" s="4">
        <v>0</v>
      </c>
      <c r="AN2831" s="4">
        <v>0</v>
      </c>
      <c r="AO2831" s="4">
        <v>-74205</v>
      </c>
      <c r="AP2831" s="4">
        <v>-74205</v>
      </c>
      <c r="AQ2831" s="4">
        <v>0</v>
      </c>
      <c r="AR2831" s="4">
        <v>508545</v>
      </c>
      <c r="AS2831" s="1" t="s">
        <v>52</v>
      </c>
      <c r="AT2831" s="9">
        <f t="shared" si="1306"/>
        <v>43463</v>
      </c>
      <c r="AU2831" s="9">
        <f t="shared" si="1307"/>
        <v>43435</v>
      </c>
      <c r="AV2831" s="9">
        <v>44798</v>
      </c>
      <c r="AW2831" s="11">
        <f t="shared" si="1308"/>
        <v>3.6575342465753424</v>
      </c>
      <c r="AX2831">
        <v>10</v>
      </c>
      <c r="AY2831" s="12">
        <v>0.05</v>
      </c>
      <c r="AZ2831">
        <f t="shared" si="1309"/>
        <v>9.5000000000000001E-2</v>
      </c>
      <c r="BA2831" s="13">
        <f t="shared" si="1310"/>
        <v>582750</v>
      </c>
      <c r="BB2831" s="17" t="s">
        <v>1973</v>
      </c>
      <c r="BC2831">
        <f>MATCH(BB2831,MONTHLY_INDEX!$A:$A,0)</f>
        <v>690</v>
      </c>
      <c r="BD2831">
        <f>MATCH(AU2831,MONTHLY_INDEX!$1:$1,0)</f>
        <v>84</v>
      </c>
      <c r="BE2831">
        <f>INDEX(MONTHLY_INDEX!$1:$1048576,Final!BC2831,Final!BD2831)</f>
        <v>111.5</v>
      </c>
      <c r="BF2831">
        <f>MATCH($BF$1,MONTHLY_INDEX!$1:$1,0)</f>
        <v>127</v>
      </c>
      <c r="BG2831">
        <f>INDEX(MONTHLY_INDEX!$1:$1048576,Final!BC2831,Final!BF2831)</f>
        <v>145.69999999999999</v>
      </c>
      <c r="BH2831" s="23">
        <f t="shared" si="1311"/>
        <v>0.30672645739910304</v>
      </c>
      <c r="BI2831" s="14">
        <f t="shared" si="1312"/>
        <v>761494.84304932738</v>
      </c>
      <c r="BJ2831" s="14">
        <f t="shared" si="1313"/>
        <v>264593.37936912588</v>
      </c>
      <c r="BK2831" s="15">
        <f t="shared" si="1314"/>
        <v>496901.4636802015</v>
      </c>
      <c r="BL2831" s="52">
        <v>0</v>
      </c>
      <c r="BM2831" s="15">
        <f t="shared" si="1315"/>
        <v>496901.4636802015</v>
      </c>
    </row>
    <row r="2832" spans="1:65">
      <c r="A2832" s="8">
        <v>2830</v>
      </c>
      <c r="B2832" s="1" t="s">
        <v>44</v>
      </c>
      <c r="C2832" s="1">
        <v>1500</v>
      </c>
      <c r="D2832" s="1" t="s">
        <v>60</v>
      </c>
      <c r="E2832" s="1">
        <v>150000111</v>
      </c>
      <c r="F2832" s="1" t="s">
        <v>60</v>
      </c>
      <c r="G2832" s="1" t="s">
        <v>101</v>
      </c>
      <c r="H2832" s="1">
        <v>13</v>
      </c>
      <c r="I2832" s="1" t="s">
        <v>222</v>
      </c>
      <c r="J2832" s="1" t="s">
        <v>49</v>
      </c>
      <c r="K2832" s="1">
        <v>17406001</v>
      </c>
      <c r="L2832" s="1" t="s">
        <v>50</v>
      </c>
      <c r="M2832" s="1" t="s">
        <v>51</v>
      </c>
      <c r="N2832" s="1" t="s">
        <v>64</v>
      </c>
      <c r="O2832" s="1" t="s">
        <v>65</v>
      </c>
      <c r="P2832" s="1" t="s">
        <v>66</v>
      </c>
      <c r="Q2832" s="1" t="s">
        <v>67</v>
      </c>
      <c r="R2832" s="1" t="s">
        <v>87</v>
      </c>
      <c r="S2832" s="1" t="s">
        <v>88</v>
      </c>
      <c r="T2832" s="2">
        <v>43463</v>
      </c>
      <c r="U2832" s="2">
        <v>43463</v>
      </c>
      <c r="V2832" s="1" t="s">
        <v>52</v>
      </c>
      <c r="W2832" s="3">
        <v>1</v>
      </c>
      <c r="X2832" s="1" t="s">
        <v>53</v>
      </c>
      <c r="Y2832" s="4">
        <v>9976171</v>
      </c>
      <c r="Z2832" s="4">
        <v>-1166479</v>
      </c>
      <c r="AA2832" s="4">
        <v>0</v>
      </c>
      <c r="AB2832" s="4">
        <v>0</v>
      </c>
      <c r="AC2832" s="4">
        <v>0</v>
      </c>
      <c r="AD2832" s="4">
        <v>9976171</v>
      </c>
      <c r="AE2832" s="5">
        <v>1555</v>
      </c>
      <c r="AF2832" s="1" t="s">
        <v>70</v>
      </c>
      <c r="AG2832" s="1" t="s">
        <v>71</v>
      </c>
      <c r="AH2832" s="1" t="s">
        <v>89</v>
      </c>
      <c r="AI2832" s="1" t="s">
        <v>57</v>
      </c>
      <c r="AJ2832" s="5">
        <v>10950</v>
      </c>
      <c r="AK2832" s="4">
        <v>-103865</v>
      </c>
      <c r="AL2832" s="4">
        <v>0</v>
      </c>
      <c r="AM2832" s="4">
        <v>0</v>
      </c>
      <c r="AN2832" s="4">
        <v>0</v>
      </c>
      <c r="AO2832" s="4">
        <v>-1270344</v>
      </c>
      <c r="AP2832" s="4">
        <v>-1270344</v>
      </c>
      <c r="AQ2832" s="4">
        <v>0</v>
      </c>
      <c r="AR2832" s="4">
        <v>8705827</v>
      </c>
      <c r="AS2832" s="1" t="s">
        <v>52</v>
      </c>
      <c r="AT2832" s="9">
        <f t="shared" si="1306"/>
        <v>43463</v>
      </c>
      <c r="AU2832" s="9">
        <f t="shared" si="1307"/>
        <v>43435</v>
      </c>
      <c r="AV2832" s="9">
        <v>44798</v>
      </c>
      <c r="AW2832" s="11">
        <f t="shared" si="1308"/>
        <v>3.6575342465753424</v>
      </c>
      <c r="AX2832">
        <v>25</v>
      </c>
      <c r="AY2832" s="12">
        <v>0.05</v>
      </c>
      <c r="AZ2832">
        <f t="shared" si="1309"/>
        <v>3.7999999999999999E-2</v>
      </c>
      <c r="BA2832" s="13">
        <f t="shared" si="1310"/>
        <v>9976171</v>
      </c>
      <c r="BB2832" s="17" t="s">
        <v>2189</v>
      </c>
      <c r="BC2832">
        <f>MATCH(BB2832,MONTHLY_INDEX!$A:$A,0)</f>
        <v>798</v>
      </c>
      <c r="BD2832">
        <f>MATCH(AU2832,MONTHLY_INDEX!$1:$1,0)</f>
        <v>84</v>
      </c>
      <c r="BE2832">
        <f>INDEX(MONTHLY_INDEX!$1:$1048576,Final!BC2832,Final!BD2832)</f>
        <v>96</v>
      </c>
      <c r="BF2832">
        <f>MATCH($BF$1,MONTHLY_INDEX!$1:$1,0)</f>
        <v>127</v>
      </c>
      <c r="BG2832">
        <f>INDEX(MONTHLY_INDEX!$1:$1048576,Final!BC2832,Final!BF2832)</f>
        <v>95.3</v>
      </c>
      <c r="BH2832" s="23">
        <f t="shared" si="1311"/>
        <v>-7.2916666666666963E-3</v>
      </c>
      <c r="BI2832" s="14">
        <f t="shared" si="1312"/>
        <v>9903428.0864583328</v>
      </c>
      <c r="BJ2832" s="14">
        <f t="shared" si="1313"/>
        <v>1376440.8406192637</v>
      </c>
      <c r="BK2832" s="15">
        <f t="shared" si="1314"/>
        <v>8526987.2458390687</v>
      </c>
      <c r="BL2832" s="52">
        <v>0</v>
      </c>
      <c r="BM2832" s="15">
        <f t="shared" si="1315"/>
        <v>8526987.2458390687</v>
      </c>
    </row>
    <row r="2833" spans="1:65">
      <c r="A2833" s="8">
        <v>2831</v>
      </c>
      <c r="B2833" s="1" t="s">
        <v>44</v>
      </c>
      <c r="C2833" s="1">
        <v>1500</v>
      </c>
      <c r="D2833" s="1" t="s">
        <v>60</v>
      </c>
      <c r="E2833" s="1">
        <v>150000111</v>
      </c>
      <c r="F2833" s="1" t="s">
        <v>60</v>
      </c>
      <c r="G2833" s="1" t="s">
        <v>102</v>
      </c>
      <c r="H2833" s="1">
        <v>14</v>
      </c>
      <c r="I2833" s="1" t="s">
        <v>222</v>
      </c>
      <c r="J2833" s="1" t="s">
        <v>49</v>
      </c>
      <c r="K2833" s="1">
        <v>17406001</v>
      </c>
      <c r="L2833" s="1" t="s">
        <v>50</v>
      </c>
      <c r="M2833" s="1" t="s">
        <v>51</v>
      </c>
      <c r="N2833" s="1" t="s">
        <v>64</v>
      </c>
      <c r="O2833" s="1" t="s">
        <v>65</v>
      </c>
      <c r="P2833" s="1" t="s">
        <v>66</v>
      </c>
      <c r="Q2833" s="1" t="s">
        <v>67</v>
      </c>
      <c r="R2833" s="1" t="s">
        <v>87</v>
      </c>
      <c r="S2833" s="1" t="s">
        <v>88</v>
      </c>
      <c r="T2833" s="2">
        <v>43463</v>
      </c>
      <c r="U2833" s="2">
        <v>43463</v>
      </c>
      <c r="V2833" s="1" t="s">
        <v>52</v>
      </c>
      <c r="W2833" s="3">
        <v>1</v>
      </c>
      <c r="X2833" s="1" t="s">
        <v>53</v>
      </c>
      <c r="Y2833" s="4">
        <v>21103901</v>
      </c>
      <c r="Z2833" s="4">
        <v>-2467607</v>
      </c>
      <c r="AA2833" s="4">
        <v>0</v>
      </c>
      <c r="AB2833" s="4">
        <v>0</v>
      </c>
      <c r="AC2833" s="4">
        <v>0</v>
      </c>
      <c r="AD2833" s="4">
        <v>21103901</v>
      </c>
      <c r="AE2833" s="5">
        <v>1555</v>
      </c>
      <c r="AF2833" s="1" t="s">
        <v>70</v>
      </c>
      <c r="AG2833" s="1" t="s">
        <v>71</v>
      </c>
      <c r="AH2833" s="1" t="s">
        <v>89</v>
      </c>
      <c r="AI2833" s="1" t="s">
        <v>57</v>
      </c>
      <c r="AJ2833" s="5">
        <v>10950</v>
      </c>
      <c r="AK2833" s="4">
        <v>-219719</v>
      </c>
      <c r="AL2833" s="4">
        <v>0</v>
      </c>
      <c r="AM2833" s="4">
        <v>0</v>
      </c>
      <c r="AN2833" s="4">
        <v>0</v>
      </c>
      <c r="AO2833" s="4">
        <v>-2687326</v>
      </c>
      <c r="AP2833" s="4">
        <v>-2687326</v>
      </c>
      <c r="AQ2833" s="4">
        <v>0</v>
      </c>
      <c r="AR2833" s="4">
        <v>18416575</v>
      </c>
      <c r="AS2833" s="1" t="s">
        <v>52</v>
      </c>
      <c r="AT2833" s="9">
        <f t="shared" si="1306"/>
        <v>43463</v>
      </c>
      <c r="AU2833" s="9">
        <f t="shared" si="1307"/>
        <v>43435</v>
      </c>
      <c r="AV2833" s="9">
        <v>44798</v>
      </c>
      <c r="AW2833" s="11">
        <f t="shared" si="1308"/>
        <v>3.6575342465753424</v>
      </c>
      <c r="AX2833">
        <v>25</v>
      </c>
      <c r="AY2833" s="12">
        <v>0.05</v>
      </c>
      <c r="AZ2833">
        <f t="shared" si="1309"/>
        <v>3.7999999999999999E-2</v>
      </c>
      <c r="BA2833" s="13">
        <f t="shared" si="1310"/>
        <v>21103901</v>
      </c>
      <c r="BB2833" s="17" t="s">
        <v>2189</v>
      </c>
      <c r="BC2833">
        <f>MATCH(BB2833,MONTHLY_INDEX!$A:$A,0)</f>
        <v>798</v>
      </c>
      <c r="BD2833">
        <f>MATCH(AU2833,MONTHLY_INDEX!$1:$1,0)</f>
        <v>84</v>
      </c>
      <c r="BE2833">
        <f>INDEX(MONTHLY_INDEX!$1:$1048576,Final!BC2833,Final!BD2833)</f>
        <v>96</v>
      </c>
      <c r="BF2833">
        <f>MATCH($BF$1,MONTHLY_INDEX!$1:$1,0)</f>
        <v>127</v>
      </c>
      <c r="BG2833">
        <f>INDEX(MONTHLY_INDEX!$1:$1048576,Final!BC2833,Final!BF2833)</f>
        <v>95.3</v>
      </c>
      <c r="BH2833" s="23">
        <f t="shared" si="1311"/>
        <v>-7.2916666666666963E-3</v>
      </c>
      <c r="BI2833" s="14">
        <f t="shared" si="1312"/>
        <v>20950018.388541665</v>
      </c>
      <c r="BJ2833" s="14">
        <f t="shared" si="1313"/>
        <v>2911765.5694540236</v>
      </c>
      <c r="BK2833" s="15">
        <f t="shared" si="1314"/>
        <v>18038252.819087639</v>
      </c>
      <c r="BL2833" s="52">
        <v>0</v>
      </c>
      <c r="BM2833" s="15">
        <f t="shared" si="1315"/>
        <v>18038252.819087639</v>
      </c>
    </row>
    <row r="2834" spans="1:65">
      <c r="A2834" s="8">
        <v>2832</v>
      </c>
      <c r="B2834" s="1" t="s">
        <v>44</v>
      </c>
      <c r="C2834" s="1">
        <v>1500</v>
      </c>
      <c r="D2834" s="1" t="s">
        <v>60</v>
      </c>
      <c r="E2834" s="1">
        <v>150000111</v>
      </c>
      <c r="F2834" s="1" t="s">
        <v>60</v>
      </c>
      <c r="G2834" s="1" t="s">
        <v>103</v>
      </c>
      <c r="H2834" s="1">
        <v>15</v>
      </c>
      <c r="I2834" s="1" t="s">
        <v>222</v>
      </c>
      <c r="J2834" s="1" t="s">
        <v>49</v>
      </c>
      <c r="K2834" s="1">
        <v>17406001</v>
      </c>
      <c r="L2834" s="1" t="s">
        <v>50</v>
      </c>
      <c r="M2834" s="1" t="s">
        <v>51</v>
      </c>
      <c r="N2834" s="1" t="s">
        <v>64</v>
      </c>
      <c r="O2834" s="1" t="s">
        <v>65</v>
      </c>
      <c r="P2834" s="1" t="s">
        <v>66</v>
      </c>
      <c r="Q2834" s="1" t="s">
        <v>67</v>
      </c>
      <c r="R2834" s="1" t="s">
        <v>87</v>
      </c>
      <c r="S2834" s="1" t="s">
        <v>88</v>
      </c>
      <c r="T2834" s="2">
        <v>43463</v>
      </c>
      <c r="U2834" s="2">
        <v>43463</v>
      </c>
      <c r="V2834" s="1" t="s">
        <v>52</v>
      </c>
      <c r="W2834" s="3">
        <v>1</v>
      </c>
      <c r="X2834" s="1" t="s">
        <v>53</v>
      </c>
      <c r="Y2834" s="4">
        <v>580650</v>
      </c>
      <c r="Z2834" s="4">
        <v>-67893</v>
      </c>
      <c r="AA2834" s="4">
        <v>0</v>
      </c>
      <c r="AB2834" s="4">
        <v>0</v>
      </c>
      <c r="AC2834" s="4">
        <v>0</v>
      </c>
      <c r="AD2834" s="4">
        <v>580650</v>
      </c>
      <c r="AE2834" s="5">
        <v>1555</v>
      </c>
      <c r="AF2834" s="1" t="s">
        <v>70</v>
      </c>
      <c r="AG2834" s="1" t="s">
        <v>71</v>
      </c>
      <c r="AH2834" s="1" t="s">
        <v>89</v>
      </c>
      <c r="AI2834" s="1" t="s">
        <v>57</v>
      </c>
      <c r="AJ2834" s="5">
        <v>10950</v>
      </c>
      <c r="AK2834" s="4">
        <v>-6045</v>
      </c>
      <c r="AL2834" s="4">
        <v>0</v>
      </c>
      <c r="AM2834" s="4">
        <v>0</v>
      </c>
      <c r="AN2834" s="4">
        <v>0</v>
      </c>
      <c r="AO2834" s="4">
        <v>-73938</v>
      </c>
      <c r="AP2834" s="4">
        <v>-73938</v>
      </c>
      <c r="AQ2834" s="4">
        <v>0</v>
      </c>
      <c r="AR2834" s="4">
        <v>506712</v>
      </c>
      <c r="AS2834" s="1" t="s">
        <v>52</v>
      </c>
      <c r="AT2834" s="9">
        <f t="shared" si="1306"/>
        <v>43463</v>
      </c>
      <c r="AU2834" s="9">
        <f t="shared" si="1307"/>
        <v>43435</v>
      </c>
      <c r="AV2834" s="9">
        <v>44798</v>
      </c>
      <c r="AW2834" s="11">
        <f t="shared" si="1308"/>
        <v>3.6575342465753424</v>
      </c>
      <c r="AX2834">
        <v>10</v>
      </c>
      <c r="AY2834" s="12">
        <v>0.05</v>
      </c>
      <c r="AZ2834">
        <f t="shared" si="1309"/>
        <v>9.5000000000000001E-2</v>
      </c>
      <c r="BA2834" s="13">
        <f t="shared" si="1310"/>
        <v>580650</v>
      </c>
      <c r="BB2834" s="17" t="s">
        <v>1941</v>
      </c>
      <c r="BC2834">
        <f>MATCH(BB2834,MONTHLY_INDEX!$A:$A,0)</f>
        <v>674</v>
      </c>
      <c r="BD2834">
        <f>MATCH(AU2834,MONTHLY_INDEX!$1:$1,0)</f>
        <v>84</v>
      </c>
      <c r="BE2834">
        <f>INDEX(MONTHLY_INDEX!$1:$1048576,Final!BC2834,Final!BD2834)</f>
        <v>106.1</v>
      </c>
      <c r="BF2834">
        <f>MATCH($BF$1,MONTHLY_INDEX!$1:$1,0)</f>
        <v>127</v>
      </c>
      <c r="BG2834">
        <f>INDEX(MONTHLY_INDEX!$1:$1048576,Final!BC2834,Final!BF2834)</f>
        <v>122.8</v>
      </c>
      <c r="BH2834" s="23">
        <f t="shared" si="1311"/>
        <v>0.15739868049010372</v>
      </c>
      <c r="BI2834" s="14">
        <f t="shared" si="1312"/>
        <v>672043.54382657877</v>
      </c>
      <c r="BJ2834" s="14">
        <f t="shared" si="1313"/>
        <v>233512.11628987905</v>
      </c>
      <c r="BK2834" s="15">
        <f t="shared" si="1314"/>
        <v>438531.42753669969</v>
      </c>
      <c r="BL2834" s="52">
        <v>0</v>
      </c>
      <c r="BM2834" s="15">
        <f t="shared" si="1315"/>
        <v>438531.42753669969</v>
      </c>
    </row>
    <row r="2835" spans="1:65">
      <c r="A2835" s="8">
        <v>2833</v>
      </c>
      <c r="B2835" s="1" t="s">
        <v>44</v>
      </c>
      <c r="C2835" s="1">
        <v>1500</v>
      </c>
      <c r="D2835" s="1" t="s">
        <v>60</v>
      </c>
      <c r="E2835" s="1">
        <v>150000111</v>
      </c>
      <c r="F2835" s="1" t="s">
        <v>60</v>
      </c>
      <c r="G2835" s="1" t="s">
        <v>104</v>
      </c>
      <c r="H2835" s="1">
        <v>16</v>
      </c>
      <c r="I2835" s="1" t="s">
        <v>222</v>
      </c>
      <c r="J2835" s="1" t="s">
        <v>49</v>
      </c>
      <c r="K2835" s="1">
        <v>17406001</v>
      </c>
      <c r="L2835" s="1" t="s">
        <v>50</v>
      </c>
      <c r="M2835" s="1" t="s">
        <v>51</v>
      </c>
      <c r="N2835" s="1" t="s">
        <v>64</v>
      </c>
      <c r="O2835" s="1" t="s">
        <v>65</v>
      </c>
      <c r="P2835" s="1" t="s">
        <v>66</v>
      </c>
      <c r="Q2835" s="1" t="s">
        <v>67</v>
      </c>
      <c r="R2835" s="1" t="s">
        <v>87</v>
      </c>
      <c r="S2835" s="1" t="s">
        <v>88</v>
      </c>
      <c r="T2835" s="2">
        <v>43463</v>
      </c>
      <c r="U2835" s="2">
        <v>43463</v>
      </c>
      <c r="V2835" s="1" t="s">
        <v>52</v>
      </c>
      <c r="W2835" s="3">
        <v>1</v>
      </c>
      <c r="X2835" s="1" t="s">
        <v>53</v>
      </c>
      <c r="Y2835" s="4">
        <v>175035</v>
      </c>
      <c r="Z2835" s="4">
        <v>-20465</v>
      </c>
      <c r="AA2835" s="4">
        <v>0</v>
      </c>
      <c r="AB2835" s="4">
        <v>0</v>
      </c>
      <c r="AC2835" s="4">
        <v>0</v>
      </c>
      <c r="AD2835" s="4">
        <v>175035</v>
      </c>
      <c r="AE2835" s="5">
        <v>1555</v>
      </c>
      <c r="AF2835" s="1" t="s">
        <v>70</v>
      </c>
      <c r="AG2835" s="1" t="s">
        <v>71</v>
      </c>
      <c r="AH2835" s="1" t="s">
        <v>89</v>
      </c>
      <c r="AI2835" s="1" t="s">
        <v>57</v>
      </c>
      <c r="AJ2835" s="5">
        <v>10950</v>
      </c>
      <c r="AK2835" s="4">
        <v>-1822</v>
      </c>
      <c r="AL2835" s="4">
        <v>0</v>
      </c>
      <c r="AM2835" s="4">
        <v>0</v>
      </c>
      <c r="AN2835" s="4">
        <v>0</v>
      </c>
      <c r="AO2835" s="4">
        <v>-22287</v>
      </c>
      <c r="AP2835" s="4">
        <v>-22287</v>
      </c>
      <c r="AQ2835" s="4">
        <v>0</v>
      </c>
      <c r="AR2835" s="4">
        <v>152748</v>
      </c>
      <c r="AS2835" s="1" t="s">
        <v>52</v>
      </c>
      <c r="AT2835" s="9">
        <f t="shared" si="1306"/>
        <v>43463</v>
      </c>
      <c r="AU2835" s="9">
        <f t="shared" si="1307"/>
        <v>43435</v>
      </c>
      <c r="AV2835" s="9">
        <v>44798</v>
      </c>
      <c r="AW2835" s="11">
        <f t="shared" si="1308"/>
        <v>3.6575342465753424</v>
      </c>
      <c r="AX2835">
        <v>10</v>
      </c>
      <c r="AY2835" s="12">
        <v>0.05</v>
      </c>
      <c r="AZ2835">
        <f t="shared" si="1309"/>
        <v>9.5000000000000001E-2</v>
      </c>
      <c r="BA2835" s="13">
        <f t="shared" si="1310"/>
        <v>175035</v>
      </c>
      <c r="BB2835" s="17" t="s">
        <v>1877</v>
      </c>
      <c r="BC2835">
        <f>MATCH(BB2835,MONTHLY_INDEX!$A:$A,0)</f>
        <v>642</v>
      </c>
      <c r="BD2835">
        <f>MATCH(AU2835,MONTHLY_INDEX!$1:$1,0)</f>
        <v>84</v>
      </c>
      <c r="BE2835">
        <f>INDEX(MONTHLY_INDEX!$1:$1048576,Final!BC2835,Final!BD2835)</f>
        <v>79.3</v>
      </c>
      <c r="BF2835">
        <f>MATCH($BF$1,MONTHLY_INDEX!$1:$1,0)</f>
        <v>127</v>
      </c>
      <c r="BG2835">
        <f>INDEX(MONTHLY_INDEX!$1:$1048576,Final!BC2835,Final!BF2835)</f>
        <v>94</v>
      </c>
      <c r="BH2835" s="23">
        <f t="shared" si="1311"/>
        <v>0.18537200504413623</v>
      </c>
      <c r="BI2835" s="14">
        <f t="shared" si="1312"/>
        <v>207481.5889029004</v>
      </c>
      <c r="BJ2835" s="14">
        <f t="shared" si="1313"/>
        <v>72092.746609891343</v>
      </c>
      <c r="BK2835" s="15">
        <f t="shared" si="1314"/>
        <v>135388.84229300905</v>
      </c>
      <c r="BL2835" s="52">
        <v>0</v>
      </c>
      <c r="BM2835" s="15">
        <f t="shared" si="1315"/>
        <v>135388.84229300905</v>
      </c>
    </row>
    <row r="2836" spans="1:65">
      <c r="A2836" s="8">
        <v>2834</v>
      </c>
      <c r="B2836" s="1" t="s">
        <v>44</v>
      </c>
      <c r="C2836" s="1">
        <v>1500</v>
      </c>
      <c r="D2836" s="1" t="s">
        <v>60</v>
      </c>
      <c r="E2836" s="1">
        <v>150000111</v>
      </c>
      <c r="F2836" s="1" t="s">
        <v>60</v>
      </c>
      <c r="G2836" s="1" t="s">
        <v>105</v>
      </c>
      <c r="H2836" s="1">
        <v>17</v>
      </c>
      <c r="I2836" s="1" t="s">
        <v>222</v>
      </c>
      <c r="J2836" s="1" t="s">
        <v>49</v>
      </c>
      <c r="K2836" s="1">
        <v>17406001</v>
      </c>
      <c r="L2836" s="1" t="s">
        <v>50</v>
      </c>
      <c r="M2836" s="1" t="s">
        <v>51</v>
      </c>
      <c r="N2836" s="1" t="s">
        <v>64</v>
      </c>
      <c r="O2836" s="1" t="s">
        <v>65</v>
      </c>
      <c r="P2836" s="1" t="s">
        <v>66</v>
      </c>
      <c r="Q2836" s="1" t="s">
        <v>67</v>
      </c>
      <c r="R2836" s="1" t="s">
        <v>87</v>
      </c>
      <c r="S2836" s="1" t="s">
        <v>88</v>
      </c>
      <c r="T2836" s="2">
        <v>43463</v>
      </c>
      <c r="U2836" s="2">
        <v>43463</v>
      </c>
      <c r="V2836" s="1" t="s">
        <v>52</v>
      </c>
      <c r="W2836" s="3">
        <v>1</v>
      </c>
      <c r="X2836" s="1" t="s">
        <v>53</v>
      </c>
      <c r="Y2836" s="4">
        <v>132796</v>
      </c>
      <c r="Z2836" s="4">
        <v>-15525</v>
      </c>
      <c r="AA2836" s="4">
        <v>0</v>
      </c>
      <c r="AB2836" s="4">
        <v>0</v>
      </c>
      <c r="AC2836" s="4">
        <v>0</v>
      </c>
      <c r="AD2836" s="4">
        <v>132796</v>
      </c>
      <c r="AE2836" s="5">
        <v>1555</v>
      </c>
      <c r="AF2836" s="1" t="s">
        <v>70</v>
      </c>
      <c r="AG2836" s="1" t="s">
        <v>71</v>
      </c>
      <c r="AH2836" s="1" t="s">
        <v>89</v>
      </c>
      <c r="AI2836" s="1" t="s">
        <v>57</v>
      </c>
      <c r="AJ2836" s="5">
        <v>10950</v>
      </c>
      <c r="AK2836" s="4">
        <v>-1383</v>
      </c>
      <c r="AL2836" s="4">
        <v>0</v>
      </c>
      <c r="AM2836" s="4">
        <v>0</v>
      </c>
      <c r="AN2836" s="4">
        <v>0</v>
      </c>
      <c r="AO2836" s="4">
        <v>-16908</v>
      </c>
      <c r="AP2836" s="4">
        <v>-16908</v>
      </c>
      <c r="AQ2836" s="4">
        <v>0</v>
      </c>
      <c r="AR2836" s="4">
        <v>115888</v>
      </c>
      <c r="AS2836" s="1" t="s">
        <v>52</v>
      </c>
      <c r="AT2836" s="9">
        <f t="shared" si="1306"/>
        <v>43463</v>
      </c>
      <c r="AU2836" s="9">
        <f t="shared" si="1307"/>
        <v>43435</v>
      </c>
      <c r="AV2836" s="9">
        <v>44798</v>
      </c>
      <c r="AW2836" s="11">
        <f t="shared" si="1308"/>
        <v>3.6575342465753424</v>
      </c>
      <c r="AX2836">
        <v>10</v>
      </c>
      <c r="AY2836" s="12">
        <v>0.05</v>
      </c>
      <c r="AZ2836">
        <f t="shared" si="1309"/>
        <v>9.5000000000000001E-2</v>
      </c>
      <c r="BA2836" s="13">
        <f t="shared" si="1310"/>
        <v>132796</v>
      </c>
      <c r="BB2836" s="17" t="s">
        <v>2189</v>
      </c>
      <c r="BC2836">
        <f>MATCH(BB2836,MONTHLY_INDEX!$A:$A,0)</f>
        <v>798</v>
      </c>
      <c r="BD2836">
        <f>MATCH(AU2836,MONTHLY_INDEX!$1:$1,0)</f>
        <v>84</v>
      </c>
      <c r="BE2836">
        <f>INDEX(MONTHLY_INDEX!$1:$1048576,Final!BC2836,Final!BD2836)</f>
        <v>96</v>
      </c>
      <c r="BF2836">
        <f>MATCH($BF$1,MONTHLY_INDEX!$1:$1,0)</f>
        <v>127</v>
      </c>
      <c r="BG2836">
        <f>INDEX(MONTHLY_INDEX!$1:$1048576,Final!BC2836,Final!BF2836)</f>
        <v>95.3</v>
      </c>
      <c r="BH2836" s="23">
        <f t="shared" si="1311"/>
        <v>-7.2916666666666963E-3</v>
      </c>
      <c r="BI2836" s="14">
        <f t="shared" si="1312"/>
        <v>131827.69583333333</v>
      </c>
      <c r="BJ2836" s="14">
        <f t="shared" si="1313"/>
        <v>45805.609654965752</v>
      </c>
      <c r="BK2836" s="15">
        <f t="shared" si="1314"/>
        <v>86022.086178367579</v>
      </c>
      <c r="BL2836" s="52">
        <v>0</v>
      </c>
      <c r="BM2836" s="15">
        <f t="shared" si="1315"/>
        <v>86022.086178367579</v>
      </c>
    </row>
    <row r="2837" spans="1:65">
      <c r="A2837" s="8">
        <v>2835</v>
      </c>
      <c r="B2837" s="1" t="s">
        <v>44</v>
      </c>
      <c r="C2837" s="1">
        <v>1500</v>
      </c>
      <c r="D2837" s="1" t="s">
        <v>60</v>
      </c>
      <c r="E2837" s="1">
        <v>150000111</v>
      </c>
      <c r="F2837" s="1" t="s">
        <v>60</v>
      </c>
      <c r="G2837" s="1" t="s">
        <v>106</v>
      </c>
      <c r="H2837" s="1">
        <v>18</v>
      </c>
      <c r="I2837" s="1" t="s">
        <v>222</v>
      </c>
      <c r="J2837" s="1" t="s">
        <v>49</v>
      </c>
      <c r="K2837" s="1">
        <v>17406001</v>
      </c>
      <c r="L2837" s="1" t="s">
        <v>50</v>
      </c>
      <c r="M2837" s="1" t="s">
        <v>51</v>
      </c>
      <c r="N2837" s="1" t="s">
        <v>64</v>
      </c>
      <c r="O2837" s="1" t="s">
        <v>65</v>
      </c>
      <c r="P2837" s="1" t="s">
        <v>66</v>
      </c>
      <c r="Q2837" s="1" t="s">
        <v>67</v>
      </c>
      <c r="R2837" s="1" t="s">
        <v>87</v>
      </c>
      <c r="S2837" s="1" t="s">
        <v>88</v>
      </c>
      <c r="T2837" s="2">
        <v>43463</v>
      </c>
      <c r="U2837" s="2">
        <v>43463</v>
      </c>
      <c r="V2837" s="1" t="s">
        <v>52</v>
      </c>
      <c r="W2837" s="3">
        <v>1</v>
      </c>
      <c r="X2837" s="1" t="s">
        <v>53</v>
      </c>
      <c r="Y2837" s="4">
        <v>469552</v>
      </c>
      <c r="Z2837" s="4">
        <v>-54903</v>
      </c>
      <c r="AA2837" s="4">
        <v>0</v>
      </c>
      <c r="AB2837" s="4">
        <v>0</v>
      </c>
      <c r="AC2837" s="4">
        <v>0</v>
      </c>
      <c r="AD2837" s="4">
        <v>469552</v>
      </c>
      <c r="AE2837" s="5">
        <v>1555</v>
      </c>
      <c r="AF2837" s="1" t="s">
        <v>70</v>
      </c>
      <c r="AG2837" s="1" t="s">
        <v>71</v>
      </c>
      <c r="AH2837" s="1" t="s">
        <v>89</v>
      </c>
      <c r="AI2837" s="1" t="s">
        <v>57</v>
      </c>
      <c r="AJ2837" s="5">
        <v>10950</v>
      </c>
      <c r="AK2837" s="4">
        <v>-4889</v>
      </c>
      <c r="AL2837" s="4">
        <v>0</v>
      </c>
      <c r="AM2837" s="4">
        <v>0</v>
      </c>
      <c r="AN2837" s="4">
        <v>0</v>
      </c>
      <c r="AO2837" s="4">
        <v>-59792</v>
      </c>
      <c r="AP2837" s="4">
        <v>-59792</v>
      </c>
      <c r="AQ2837" s="4">
        <v>0</v>
      </c>
      <c r="AR2837" s="4">
        <v>409760</v>
      </c>
      <c r="AS2837" s="1" t="s">
        <v>52</v>
      </c>
      <c r="AT2837" s="9">
        <f t="shared" si="1306"/>
        <v>43463</v>
      </c>
      <c r="AU2837" s="9">
        <f t="shared" si="1307"/>
        <v>43435</v>
      </c>
      <c r="AV2837" s="9">
        <v>44798</v>
      </c>
      <c r="AW2837" s="11">
        <f t="shared" si="1308"/>
        <v>3.6575342465753424</v>
      </c>
      <c r="AX2837">
        <v>10</v>
      </c>
      <c r="AY2837" s="12">
        <v>0.05</v>
      </c>
      <c r="AZ2837">
        <f t="shared" si="1309"/>
        <v>9.5000000000000001E-2</v>
      </c>
      <c r="BA2837" s="13">
        <f t="shared" si="1310"/>
        <v>469552</v>
      </c>
      <c r="BB2837" s="17" t="s">
        <v>1871</v>
      </c>
      <c r="BC2837">
        <f>MATCH(BB2837,MONTHLY_INDEX!$A:$A,0)</f>
        <v>639</v>
      </c>
      <c r="BD2837">
        <f>MATCH(AU2837,MONTHLY_INDEX!$1:$1,0)</f>
        <v>84</v>
      </c>
      <c r="BE2837">
        <f>INDEX(MONTHLY_INDEX!$1:$1048576,Final!BC2837,Final!BD2837)</f>
        <v>111.6</v>
      </c>
      <c r="BF2837">
        <f>MATCH($BF$1,MONTHLY_INDEX!$1:$1,0)</f>
        <v>127</v>
      </c>
      <c r="BG2837">
        <f>INDEX(MONTHLY_INDEX!$1:$1048576,Final!BC2837,Final!BF2837)</f>
        <v>116.2</v>
      </c>
      <c r="BH2837" s="23">
        <f t="shared" si="1311"/>
        <v>4.1218637992831618E-2</v>
      </c>
      <c r="BI2837" s="14">
        <f t="shared" si="1312"/>
        <v>488906.29390681011</v>
      </c>
      <c r="BJ2837" s="14">
        <f t="shared" si="1313"/>
        <v>169878.19376638683</v>
      </c>
      <c r="BK2837" s="15">
        <f t="shared" si="1314"/>
        <v>319028.10014042328</v>
      </c>
      <c r="BL2837" s="52">
        <v>0</v>
      </c>
      <c r="BM2837" s="15">
        <f t="shared" si="1315"/>
        <v>319028.10014042328</v>
      </c>
    </row>
    <row r="2838" spans="1:65">
      <c r="A2838" s="8">
        <v>2836</v>
      </c>
      <c r="B2838" s="1" t="s">
        <v>44</v>
      </c>
      <c r="C2838" s="1">
        <v>1500</v>
      </c>
      <c r="D2838" s="1" t="s">
        <v>60</v>
      </c>
      <c r="E2838" s="1">
        <v>150000111</v>
      </c>
      <c r="F2838" s="1" t="s">
        <v>60</v>
      </c>
      <c r="G2838" s="1" t="s">
        <v>107</v>
      </c>
      <c r="H2838" s="1">
        <v>19</v>
      </c>
      <c r="I2838" s="1" t="s">
        <v>222</v>
      </c>
      <c r="J2838" s="1" t="s">
        <v>49</v>
      </c>
      <c r="K2838" s="1">
        <v>17406001</v>
      </c>
      <c r="L2838" s="1" t="s">
        <v>50</v>
      </c>
      <c r="M2838" s="1" t="s">
        <v>51</v>
      </c>
      <c r="N2838" s="1" t="s">
        <v>64</v>
      </c>
      <c r="O2838" s="1" t="s">
        <v>65</v>
      </c>
      <c r="P2838" s="1" t="s">
        <v>66</v>
      </c>
      <c r="Q2838" s="1" t="s">
        <v>67</v>
      </c>
      <c r="R2838" s="1" t="s">
        <v>87</v>
      </c>
      <c r="S2838" s="1" t="s">
        <v>88</v>
      </c>
      <c r="T2838" s="2">
        <v>43463</v>
      </c>
      <c r="U2838" s="2">
        <v>43463</v>
      </c>
      <c r="V2838" s="1" t="s">
        <v>52</v>
      </c>
      <c r="W2838" s="3">
        <v>1</v>
      </c>
      <c r="X2838" s="1" t="s">
        <v>53</v>
      </c>
      <c r="Y2838" s="4">
        <v>6861326</v>
      </c>
      <c r="Z2838" s="4">
        <v>-802271</v>
      </c>
      <c r="AA2838" s="4">
        <v>0</v>
      </c>
      <c r="AB2838" s="4">
        <v>0</v>
      </c>
      <c r="AC2838" s="4">
        <v>0</v>
      </c>
      <c r="AD2838" s="4">
        <v>6861326</v>
      </c>
      <c r="AE2838" s="5">
        <v>1555</v>
      </c>
      <c r="AF2838" s="1" t="s">
        <v>70</v>
      </c>
      <c r="AG2838" s="1" t="s">
        <v>71</v>
      </c>
      <c r="AH2838" s="1" t="s">
        <v>89</v>
      </c>
      <c r="AI2838" s="1" t="s">
        <v>57</v>
      </c>
      <c r="AJ2838" s="5">
        <v>10950</v>
      </c>
      <c r="AK2838" s="4">
        <v>-71435</v>
      </c>
      <c r="AL2838" s="4">
        <v>0</v>
      </c>
      <c r="AM2838" s="4">
        <v>0</v>
      </c>
      <c r="AN2838" s="4">
        <v>0</v>
      </c>
      <c r="AO2838" s="4">
        <v>-873706</v>
      </c>
      <c r="AP2838" s="4">
        <v>-873706</v>
      </c>
      <c r="AQ2838" s="4">
        <v>0</v>
      </c>
      <c r="AR2838" s="4">
        <v>5987620</v>
      </c>
      <c r="AS2838" s="1" t="s">
        <v>52</v>
      </c>
      <c r="AT2838" s="9">
        <f t="shared" si="1306"/>
        <v>43463</v>
      </c>
      <c r="AU2838" s="9">
        <f t="shared" si="1307"/>
        <v>43435</v>
      </c>
      <c r="AV2838" s="9">
        <v>44798</v>
      </c>
      <c r="AW2838" s="11">
        <f t="shared" si="1308"/>
        <v>3.6575342465753424</v>
      </c>
      <c r="AX2838">
        <v>10</v>
      </c>
      <c r="AY2838" s="12">
        <v>0.05</v>
      </c>
      <c r="AZ2838">
        <f t="shared" si="1309"/>
        <v>9.5000000000000001E-2</v>
      </c>
      <c r="BA2838" s="13">
        <f t="shared" si="1310"/>
        <v>6861326</v>
      </c>
      <c r="BI2838" s="14">
        <f t="shared" ref="BI2838:BI2840" si="1316">AR2838</f>
        <v>5987620</v>
      </c>
      <c r="BJ2838" s="14">
        <v>0</v>
      </c>
      <c r="BK2838" s="14">
        <f t="shared" ref="BK2838:BK2840" si="1317">AR2838</f>
        <v>5987620</v>
      </c>
      <c r="BL2838" s="52">
        <v>0</v>
      </c>
      <c r="BM2838" s="15">
        <f t="shared" ref="BM2838:BM2840" si="1318">AR2838</f>
        <v>5987620</v>
      </c>
    </row>
    <row r="2839" spans="1:65">
      <c r="A2839" s="8">
        <v>2837</v>
      </c>
      <c r="B2839" s="1" t="s">
        <v>44</v>
      </c>
      <c r="C2839" s="1">
        <v>1500</v>
      </c>
      <c r="D2839" s="1" t="s">
        <v>60</v>
      </c>
      <c r="E2839" s="1">
        <v>150000111</v>
      </c>
      <c r="F2839" s="1" t="s">
        <v>60</v>
      </c>
      <c r="G2839" s="1" t="s">
        <v>108</v>
      </c>
      <c r="H2839" s="1">
        <v>20</v>
      </c>
      <c r="I2839" s="1" t="s">
        <v>222</v>
      </c>
      <c r="J2839" s="1" t="s">
        <v>49</v>
      </c>
      <c r="K2839" s="1">
        <v>17406001</v>
      </c>
      <c r="L2839" s="1" t="s">
        <v>50</v>
      </c>
      <c r="M2839" s="1" t="s">
        <v>51</v>
      </c>
      <c r="N2839" s="1" t="s">
        <v>64</v>
      </c>
      <c r="O2839" s="1" t="s">
        <v>65</v>
      </c>
      <c r="P2839" s="1" t="s">
        <v>66</v>
      </c>
      <c r="Q2839" s="1" t="s">
        <v>67</v>
      </c>
      <c r="R2839" s="1" t="s">
        <v>87</v>
      </c>
      <c r="S2839" s="1" t="s">
        <v>88</v>
      </c>
      <c r="T2839" s="2">
        <v>43463</v>
      </c>
      <c r="U2839" s="2">
        <v>43463</v>
      </c>
      <c r="V2839" s="1" t="s">
        <v>52</v>
      </c>
      <c r="W2839" s="3">
        <v>1</v>
      </c>
      <c r="X2839" s="1" t="s">
        <v>53</v>
      </c>
      <c r="Y2839" s="4">
        <v>5552065</v>
      </c>
      <c r="Z2839" s="4">
        <v>-649185</v>
      </c>
      <c r="AA2839" s="4">
        <v>0</v>
      </c>
      <c r="AB2839" s="4">
        <v>0</v>
      </c>
      <c r="AC2839" s="4">
        <v>0</v>
      </c>
      <c r="AD2839" s="4">
        <v>5552065</v>
      </c>
      <c r="AE2839" s="5">
        <v>1555</v>
      </c>
      <c r="AF2839" s="1" t="s">
        <v>70</v>
      </c>
      <c r="AG2839" s="1" t="s">
        <v>71</v>
      </c>
      <c r="AH2839" s="1" t="s">
        <v>89</v>
      </c>
      <c r="AI2839" s="1" t="s">
        <v>57</v>
      </c>
      <c r="AJ2839" s="5">
        <v>10950</v>
      </c>
      <c r="AK2839" s="4">
        <v>-57804</v>
      </c>
      <c r="AL2839" s="4">
        <v>0</v>
      </c>
      <c r="AM2839" s="4">
        <v>0</v>
      </c>
      <c r="AN2839" s="4">
        <v>0</v>
      </c>
      <c r="AO2839" s="4">
        <v>-706989</v>
      </c>
      <c r="AP2839" s="4">
        <v>-706989</v>
      </c>
      <c r="AQ2839" s="4">
        <v>0</v>
      </c>
      <c r="AR2839" s="4">
        <v>4845076</v>
      </c>
      <c r="AS2839" s="1" t="s">
        <v>52</v>
      </c>
      <c r="AT2839" s="9">
        <f t="shared" si="1306"/>
        <v>43463</v>
      </c>
      <c r="AU2839" s="9">
        <f t="shared" si="1307"/>
        <v>43435</v>
      </c>
      <c r="AV2839" s="9">
        <v>44798</v>
      </c>
      <c r="AW2839" s="11">
        <f t="shared" si="1308"/>
        <v>3.6575342465753424</v>
      </c>
      <c r="AX2839">
        <v>10</v>
      </c>
      <c r="AY2839" s="12">
        <v>0.05</v>
      </c>
      <c r="AZ2839">
        <f t="shared" si="1309"/>
        <v>9.5000000000000001E-2</v>
      </c>
      <c r="BA2839" s="13">
        <f t="shared" si="1310"/>
        <v>5552065</v>
      </c>
      <c r="BI2839" s="14">
        <f t="shared" si="1316"/>
        <v>4845076</v>
      </c>
      <c r="BJ2839" s="14">
        <v>0</v>
      </c>
      <c r="BK2839" s="14">
        <f t="shared" si="1317"/>
        <v>4845076</v>
      </c>
      <c r="BL2839" s="52">
        <v>0</v>
      </c>
      <c r="BM2839" s="15">
        <f t="shared" si="1318"/>
        <v>4845076</v>
      </c>
    </row>
    <row r="2840" spans="1:65">
      <c r="A2840" s="8">
        <v>2838</v>
      </c>
      <c r="B2840" s="1" t="s">
        <v>44</v>
      </c>
      <c r="C2840" s="1">
        <v>1500</v>
      </c>
      <c r="D2840" s="1" t="s">
        <v>60</v>
      </c>
      <c r="E2840" s="1">
        <v>150000111</v>
      </c>
      <c r="F2840" s="1" t="s">
        <v>60</v>
      </c>
      <c r="G2840" s="1" t="s">
        <v>109</v>
      </c>
      <c r="H2840" s="1">
        <v>21</v>
      </c>
      <c r="I2840" s="1" t="s">
        <v>222</v>
      </c>
      <c r="J2840" s="1" t="s">
        <v>49</v>
      </c>
      <c r="K2840" s="1">
        <v>17406001</v>
      </c>
      <c r="L2840" s="1" t="s">
        <v>50</v>
      </c>
      <c r="M2840" s="1" t="s">
        <v>51</v>
      </c>
      <c r="N2840" s="1" t="s">
        <v>64</v>
      </c>
      <c r="O2840" s="1" t="s">
        <v>65</v>
      </c>
      <c r="P2840" s="1" t="s">
        <v>66</v>
      </c>
      <c r="Q2840" s="1" t="s">
        <v>67</v>
      </c>
      <c r="R2840" s="1" t="s">
        <v>87</v>
      </c>
      <c r="S2840" s="1" t="s">
        <v>88</v>
      </c>
      <c r="T2840" s="2">
        <v>43463</v>
      </c>
      <c r="U2840" s="2">
        <v>43463</v>
      </c>
      <c r="V2840" s="1" t="s">
        <v>52</v>
      </c>
      <c r="W2840" s="3">
        <v>1</v>
      </c>
      <c r="X2840" s="1" t="s">
        <v>53</v>
      </c>
      <c r="Y2840" s="4">
        <v>1950695</v>
      </c>
      <c r="Z2840" s="4">
        <v>-228806</v>
      </c>
      <c r="AA2840" s="4">
        <v>0</v>
      </c>
      <c r="AB2840" s="4">
        <v>0</v>
      </c>
      <c r="AC2840" s="4">
        <v>0</v>
      </c>
      <c r="AD2840" s="4">
        <v>1950695</v>
      </c>
      <c r="AE2840" s="5">
        <v>1555</v>
      </c>
      <c r="AF2840" s="1" t="s">
        <v>70</v>
      </c>
      <c r="AG2840" s="1" t="s">
        <v>71</v>
      </c>
      <c r="AH2840" s="1" t="s">
        <v>89</v>
      </c>
      <c r="AI2840" s="1" t="s">
        <v>57</v>
      </c>
      <c r="AJ2840" s="5">
        <v>10950</v>
      </c>
      <c r="AK2840" s="4">
        <v>-20300</v>
      </c>
      <c r="AL2840" s="4">
        <v>0</v>
      </c>
      <c r="AM2840" s="4">
        <v>0</v>
      </c>
      <c r="AN2840" s="4">
        <v>0</v>
      </c>
      <c r="AO2840" s="4">
        <v>-249106</v>
      </c>
      <c r="AP2840" s="4">
        <v>-249106</v>
      </c>
      <c r="AQ2840" s="4">
        <v>0</v>
      </c>
      <c r="AR2840" s="4">
        <v>1701589</v>
      </c>
      <c r="AS2840" s="1" t="s">
        <v>52</v>
      </c>
      <c r="AT2840" s="9">
        <f t="shared" si="1306"/>
        <v>43463</v>
      </c>
      <c r="AU2840" s="9">
        <f t="shared" si="1307"/>
        <v>43435</v>
      </c>
      <c r="AV2840" s="9">
        <v>44798</v>
      </c>
      <c r="AW2840" s="11">
        <f t="shared" si="1308"/>
        <v>3.6575342465753424</v>
      </c>
      <c r="AX2840">
        <v>10</v>
      </c>
      <c r="AY2840" s="12">
        <v>0.05</v>
      </c>
      <c r="AZ2840">
        <f t="shared" si="1309"/>
        <v>9.5000000000000001E-2</v>
      </c>
      <c r="BA2840" s="13">
        <f t="shared" si="1310"/>
        <v>1950695</v>
      </c>
      <c r="BI2840" s="14">
        <f t="shared" si="1316"/>
        <v>1701589</v>
      </c>
      <c r="BJ2840" s="14">
        <v>0</v>
      </c>
      <c r="BK2840" s="14">
        <f t="shared" si="1317"/>
        <v>1701589</v>
      </c>
      <c r="BL2840" s="52">
        <v>0</v>
      </c>
      <c r="BM2840" s="15">
        <f t="shared" si="1318"/>
        <v>1701589</v>
      </c>
    </row>
    <row r="2841" spans="1:65">
      <c r="A2841" s="8">
        <v>2839</v>
      </c>
      <c r="B2841" s="1" t="s">
        <v>44</v>
      </c>
      <c r="C2841" s="1">
        <v>1500</v>
      </c>
      <c r="D2841" s="1" t="s">
        <v>60</v>
      </c>
      <c r="E2841" s="1">
        <v>150000111</v>
      </c>
      <c r="F2841" s="1" t="s">
        <v>60</v>
      </c>
      <c r="G2841" s="1" t="s">
        <v>110</v>
      </c>
      <c r="H2841" s="1">
        <v>22</v>
      </c>
      <c r="I2841" s="1" t="s">
        <v>222</v>
      </c>
      <c r="J2841" s="1" t="s">
        <v>49</v>
      </c>
      <c r="K2841" s="1">
        <v>17406001</v>
      </c>
      <c r="L2841" s="1" t="s">
        <v>50</v>
      </c>
      <c r="M2841" s="1" t="s">
        <v>51</v>
      </c>
      <c r="N2841" s="1" t="s">
        <v>64</v>
      </c>
      <c r="O2841" s="1" t="s">
        <v>65</v>
      </c>
      <c r="P2841" s="1" t="s">
        <v>66</v>
      </c>
      <c r="Q2841" s="1" t="s">
        <v>67</v>
      </c>
      <c r="R2841" s="1" t="s">
        <v>87</v>
      </c>
      <c r="S2841" s="1" t="s">
        <v>88</v>
      </c>
      <c r="T2841" s="2">
        <v>43463</v>
      </c>
      <c r="U2841" s="2">
        <v>43463</v>
      </c>
      <c r="V2841" s="1" t="s">
        <v>52</v>
      </c>
      <c r="W2841" s="3">
        <v>1</v>
      </c>
      <c r="X2841" s="1" t="s">
        <v>53</v>
      </c>
      <c r="Y2841" s="4">
        <v>16789210</v>
      </c>
      <c r="Z2841" s="4">
        <v>-1963105</v>
      </c>
      <c r="AA2841" s="4">
        <v>0</v>
      </c>
      <c r="AB2841" s="4">
        <v>0</v>
      </c>
      <c r="AC2841" s="4">
        <v>0</v>
      </c>
      <c r="AD2841" s="4">
        <v>16789210</v>
      </c>
      <c r="AE2841" s="5">
        <v>1555</v>
      </c>
      <c r="AF2841" s="1" t="s">
        <v>70</v>
      </c>
      <c r="AG2841" s="1" t="s">
        <v>71</v>
      </c>
      <c r="AH2841" s="1" t="s">
        <v>89</v>
      </c>
      <c r="AI2841" s="1" t="s">
        <v>57</v>
      </c>
      <c r="AJ2841" s="5">
        <v>10950</v>
      </c>
      <c r="AK2841" s="4">
        <v>-174797</v>
      </c>
      <c r="AL2841" s="4">
        <v>0</v>
      </c>
      <c r="AM2841" s="4">
        <v>0</v>
      </c>
      <c r="AN2841" s="4">
        <v>0</v>
      </c>
      <c r="AO2841" s="4">
        <v>-2137902</v>
      </c>
      <c r="AP2841" s="4">
        <v>-2137902</v>
      </c>
      <c r="AQ2841" s="4">
        <v>0</v>
      </c>
      <c r="AR2841" s="4">
        <v>14651308</v>
      </c>
      <c r="AS2841" s="1" t="s">
        <v>52</v>
      </c>
      <c r="AT2841" s="9">
        <f t="shared" si="1306"/>
        <v>43463</v>
      </c>
      <c r="AU2841" s="9">
        <f t="shared" si="1307"/>
        <v>43435</v>
      </c>
      <c r="AV2841" s="9">
        <v>44798</v>
      </c>
      <c r="AW2841" s="11">
        <f t="shared" si="1308"/>
        <v>3.6575342465753424</v>
      </c>
      <c r="AX2841">
        <v>25</v>
      </c>
      <c r="AY2841" s="12">
        <v>0.05</v>
      </c>
      <c r="AZ2841">
        <f t="shared" si="1309"/>
        <v>3.7999999999999999E-2</v>
      </c>
      <c r="BA2841" s="13">
        <f t="shared" si="1310"/>
        <v>16789210</v>
      </c>
      <c r="BB2841" s="17" t="s">
        <v>2189</v>
      </c>
      <c r="BC2841">
        <f>MATCH(BB2841,MONTHLY_INDEX!$A:$A,0)</f>
        <v>798</v>
      </c>
      <c r="BD2841">
        <f>MATCH(AU2841,MONTHLY_INDEX!$1:$1,0)</f>
        <v>84</v>
      </c>
      <c r="BE2841">
        <f>INDEX(MONTHLY_INDEX!$1:$1048576,Final!BC2841,Final!BD2841)</f>
        <v>96</v>
      </c>
      <c r="BF2841">
        <f>MATCH($BF$1,MONTHLY_INDEX!$1:$1,0)</f>
        <v>127</v>
      </c>
      <c r="BG2841">
        <f>INDEX(MONTHLY_INDEX!$1:$1048576,Final!BC2841,Final!BF2841)</f>
        <v>95.3</v>
      </c>
      <c r="BH2841" s="23">
        <f>(BG2841-BE2841)/BE2841</f>
        <v>-7.2916666666666963E-3</v>
      </c>
      <c r="BI2841" s="14">
        <f>(1+BH2841)*BA2841</f>
        <v>16666788.677083332</v>
      </c>
      <c r="BJ2841" s="14">
        <f>BI2841*AZ2841*AW2841</f>
        <v>2316455.3139409246</v>
      </c>
      <c r="BK2841" s="15">
        <f t="shared" si="1314"/>
        <v>14350333.363142408</v>
      </c>
      <c r="BL2841" s="52">
        <v>0</v>
      </c>
      <c r="BM2841" s="15">
        <f>MAX((1-BL2841)*BK2841,BI2841*AY2841)</f>
        <v>14350333.363142408</v>
      </c>
    </row>
    <row r="2842" spans="1:65">
      <c r="A2842" s="8">
        <v>2840</v>
      </c>
      <c r="B2842" s="1" t="s">
        <v>44</v>
      </c>
      <c r="C2842" s="1">
        <v>1500</v>
      </c>
      <c r="D2842" s="1" t="s">
        <v>60</v>
      </c>
      <c r="E2842" s="1">
        <v>150000111</v>
      </c>
      <c r="F2842" s="1" t="s">
        <v>60</v>
      </c>
      <c r="G2842" s="1" t="s">
        <v>111</v>
      </c>
      <c r="H2842" s="1">
        <v>23</v>
      </c>
      <c r="I2842" s="1" t="s">
        <v>222</v>
      </c>
      <c r="J2842" s="1" t="s">
        <v>49</v>
      </c>
      <c r="K2842" s="1">
        <v>17406001</v>
      </c>
      <c r="L2842" s="1" t="s">
        <v>50</v>
      </c>
      <c r="M2842" s="1" t="s">
        <v>51</v>
      </c>
      <c r="N2842" s="1" t="s">
        <v>64</v>
      </c>
      <c r="O2842" s="1" t="s">
        <v>65</v>
      </c>
      <c r="P2842" s="1" t="s">
        <v>66</v>
      </c>
      <c r="Q2842" s="1" t="s">
        <v>67</v>
      </c>
      <c r="R2842" s="1" t="s">
        <v>87</v>
      </c>
      <c r="S2842" s="1" t="s">
        <v>88</v>
      </c>
      <c r="T2842" s="2">
        <v>43463</v>
      </c>
      <c r="U2842" s="2">
        <v>43463</v>
      </c>
      <c r="V2842" s="1" t="s">
        <v>52</v>
      </c>
      <c r="W2842" s="3">
        <v>1</v>
      </c>
      <c r="X2842" s="1" t="s">
        <v>53</v>
      </c>
      <c r="Y2842" s="4">
        <v>187647</v>
      </c>
      <c r="Z2842" s="4">
        <v>-21939</v>
      </c>
      <c r="AA2842" s="4">
        <v>0</v>
      </c>
      <c r="AB2842" s="4">
        <v>0</v>
      </c>
      <c r="AC2842" s="4">
        <v>0</v>
      </c>
      <c r="AD2842" s="4">
        <v>187647</v>
      </c>
      <c r="AE2842" s="5">
        <v>1555</v>
      </c>
      <c r="AF2842" s="1" t="s">
        <v>70</v>
      </c>
      <c r="AG2842" s="1" t="s">
        <v>71</v>
      </c>
      <c r="AH2842" s="1" t="s">
        <v>89</v>
      </c>
      <c r="AI2842" s="1" t="s">
        <v>57</v>
      </c>
      <c r="AJ2842" s="5">
        <v>10950</v>
      </c>
      <c r="AK2842" s="4">
        <v>-1954</v>
      </c>
      <c r="AL2842" s="4">
        <v>0</v>
      </c>
      <c r="AM2842" s="4">
        <v>0</v>
      </c>
      <c r="AN2842" s="4">
        <v>0</v>
      </c>
      <c r="AO2842" s="4">
        <v>-23893</v>
      </c>
      <c r="AP2842" s="4">
        <v>-23893</v>
      </c>
      <c r="AQ2842" s="4">
        <v>0</v>
      </c>
      <c r="AR2842" s="4">
        <v>163754</v>
      </c>
      <c r="AS2842" s="1" t="s">
        <v>52</v>
      </c>
      <c r="AT2842" s="9">
        <f t="shared" si="1306"/>
        <v>43463</v>
      </c>
      <c r="AU2842" s="9">
        <f t="shared" si="1307"/>
        <v>43435</v>
      </c>
      <c r="AV2842" s="9">
        <v>44798</v>
      </c>
      <c r="AW2842" s="11">
        <f t="shared" si="1308"/>
        <v>3.6575342465753424</v>
      </c>
      <c r="AX2842">
        <v>10</v>
      </c>
      <c r="AY2842" s="12">
        <v>0.05</v>
      </c>
      <c r="AZ2842">
        <f t="shared" si="1309"/>
        <v>9.5000000000000001E-2</v>
      </c>
      <c r="BA2842" s="13">
        <f t="shared" si="1310"/>
        <v>187647</v>
      </c>
      <c r="BI2842" s="14">
        <f t="shared" ref="BI2842:BI2846" si="1319">AR2842</f>
        <v>163754</v>
      </c>
      <c r="BJ2842" s="14">
        <v>0</v>
      </c>
      <c r="BK2842" s="14">
        <f t="shared" ref="BK2842:BK2846" si="1320">AR2842</f>
        <v>163754</v>
      </c>
      <c r="BL2842" s="52">
        <v>0</v>
      </c>
      <c r="BM2842" s="15">
        <f t="shared" ref="BM2842:BM2846" si="1321">AR2842</f>
        <v>163754</v>
      </c>
    </row>
    <row r="2843" spans="1:65">
      <c r="A2843" s="8">
        <v>2841</v>
      </c>
      <c r="B2843" s="1" t="s">
        <v>44</v>
      </c>
      <c r="C2843" s="1">
        <v>1500</v>
      </c>
      <c r="D2843" s="1" t="s">
        <v>60</v>
      </c>
      <c r="E2843" s="1">
        <v>150000111</v>
      </c>
      <c r="F2843" s="1" t="s">
        <v>112</v>
      </c>
      <c r="G2843" s="1" t="s">
        <v>113</v>
      </c>
      <c r="H2843" s="1">
        <v>24</v>
      </c>
      <c r="I2843" s="1" t="s">
        <v>222</v>
      </c>
      <c r="J2843" s="1" t="s">
        <v>49</v>
      </c>
      <c r="K2843" s="1">
        <v>17406001</v>
      </c>
      <c r="L2843" s="1" t="s">
        <v>50</v>
      </c>
      <c r="M2843" s="1" t="s">
        <v>51</v>
      </c>
      <c r="N2843" s="1" t="s">
        <v>64</v>
      </c>
      <c r="O2843" s="1" t="s">
        <v>65</v>
      </c>
      <c r="P2843" s="1" t="s">
        <v>66</v>
      </c>
      <c r="Q2843" s="1" t="s">
        <v>67</v>
      </c>
      <c r="R2843" s="1" t="s">
        <v>87</v>
      </c>
      <c r="S2843" s="1" t="s">
        <v>88</v>
      </c>
      <c r="T2843" s="2">
        <v>43463</v>
      </c>
      <c r="U2843" s="2">
        <v>43463</v>
      </c>
      <c r="V2843" s="1" t="s">
        <v>52</v>
      </c>
      <c r="W2843" s="3">
        <v>1</v>
      </c>
      <c r="X2843" s="1" t="s">
        <v>53</v>
      </c>
      <c r="Y2843" s="4">
        <v>1018615</v>
      </c>
      <c r="Z2843" s="4">
        <v>-119102.53</v>
      </c>
      <c r="AA2843" s="4">
        <v>0</v>
      </c>
      <c r="AB2843" s="4">
        <v>0</v>
      </c>
      <c r="AC2843" s="4">
        <v>0</v>
      </c>
      <c r="AD2843" s="4">
        <v>1018615</v>
      </c>
      <c r="AE2843" s="5">
        <v>1555</v>
      </c>
      <c r="AF2843" s="1" t="s">
        <v>70</v>
      </c>
      <c r="AG2843" s="1" t="s">
        <v>71</v>
      </c>
      <c r="AH2843" s="1" t="s">
        <v>89</v>
      </c>
      <c r="AI2843" s="1" t="s">
        <v>57</v>
      </c>
      <c r="AJ2843" s="5">
        <v>10950</v>
      </c>
      <c r="AK2843" s="4">
        <v>-10605</v>
      </c>
      <c r="AL2843" s="4">
        <v>0</v>
      </c>
      <c r="AM2843" s="4">
        <v>0</v>
      </c>
      <c r="AN2843" s="4">
        <v>0</v>
      </c>
      <c r="AO2843" s="4">
        <v>-129707.53</v>
      </c>
      <c r="AP2843" s="4">
        <v>-129707.53</v>
      </c>
      <c r="AQ2843" s="4">
        <v>0</v>
      </c>
      <c r="AR2843" s="4">
        <v>888907.47</v>
      </c>
      <c r="AS2843" s="1" t="s">
        <v>52</v>
      </c>
      <c r="AT2843" s="9">
        <f t="shared" si="1306"/>
        <v>43463</v>
      </c>
      <c r="AU2843" s="9">
        <f t="shared" si="1307"/>
        <v>43435</v>
      </c>
      <c r="AV2843" s="9">
        <v>44798</v>
      </c>
      <c r="AW2843" s="11">
        <f t="shared" si="1308"/>
        <v>3.6575342465753424</v>
      </c>
      <c r="AX2843">
        <v>10</v>
      </c>
      <c r="AY2843" s="12">
        <v>0.05</v>
      </c>
      <c r="AZ2843">
        <f t="shared" si="1309"/>
        <v>9.5000000000000001E-2</v>
      </c>
      <c r="BA2843" s="13">
        <f t="shared" si="1310"/>
        <v>1018615</v>
      </c>
      <c r="BB2843" s="16" t="s">
        <v>593</v>
      </c>
      <c r="BC2843" s="16" t="s">
        <v>593</v>
      </c>
      <c r="BD2843" s="16" t="s">
        <v>593</v>
      </c>
      <c r="BE2843" s="16" t="s">
        <v>593</v>
      </c>
      <c r="BF2843" s="16" t="s">
        <v>593</v>
      </c>
      <c r="BG2843" s="16" t="s">
        <v>593</v>
      </c>
      <c r="BH2843" s="16" t="s">
        <v>593</v>
      </c>
      <c r="BI2843" s="14">
        <f t="shared" si="1319"/>
        <v>888907.47</v>
      </c>
      <c r="BJ2843" s="14">
        <v>0</v>
      </c>
      <c r="BK2843" s="14">
        <f t="shared" si="1320"/>
        <v>888907.47</v>
      </c>
      <c r="BL2843" s="52">
        <v>0</v>
      </c>
      <c r="BM2843" s="15">
        <f t="shared" si="1321"/>
        <v>888907.47</v>
      </c>
    </row>
    <row r="2844" spans="1:65">
      <c r="A2844" s="8">
        <v>2842</v>
      </c>
      <c r="B2844" s="1" t="s">
        <v>44</v>
      </c>
      <c r="C2844" s="1">
        <v>1500</v>
      </c>
      <c r="D2844" s="1" t="s">
        <v>60</v>
      </c>
      <c r="E2844" s="1">
        <v>150000111</v>
      </c>
      <c r="F2844" s="1" t="s">
        <v>112</v>
      </c>
      <c r="G2844" s="1" t="s">
        <v>114</v>
      </c>
      <c r="H2844" s="1">
        <v>25</v>
      </c>
      <c r="I2844" s="1" t="s">
        <v>222</v>
      </c>
      <c r="J2844" s="1" t="s">
        <v>49</v>
      </c>
      <c r="K2844" s="1">
        <v>17406001</v>
      </c>
      <c r="L2844" s="1" t="s">
        <v>50</v>
      </c>
      <c r="M2844" s="1" t="s">
        <v>51</v>
      </c>
      <c r="N2844" s="1" t="s">
        <v>64</v>
      </c>
      <c r="O2844" s="1" t="s">
        <v>65</v>
      </c>
      <c r="P2844" s="1" t="s">
        <v>66</v>
      </c>
      <c r="Q2844" s="1" t="s">
        <v>67</v>
      </c>
      <c r="R2844" s="1" t="s">
        <v>87</v>
      </c>
      <c r="S2844" s="1" t="s">
        <v>88</v>
      </c>
      <c r="T2844" s="2">
        <v>43463</v>
      </c>
      <c r="U2844" s="2">
        <v>43463</v>
      </c>
      <c r="V2844" s="1" t="s">
        <v>52</v>
      </c>
      <c r="W2844" s="3">
        <v>1</v>
      </c>
      <c r="X2844" s="1" t="s">
        <v>53</v>
      </c>
      <c r="Y2844" s="4">
        <v>3860150</v>
      </c>
      <c r="Z2844" s="4">
        <v>-451353.95</v>
      </c>
      <c r="AA2844" s="4">
        <v>0</v>
      </c>
      <c r="AB2844" s="4">
        <v>0</v>
      </c>
      <c r="AC2844" s="4">
        <v>0</v>
      </c>
      <c r="AD2844" s="4">
        <v>3860150</v>
      </c>
      <c r="AE2844" s="5">
        <v>1555</v>
      </c>
      <c r="AF2844" s="1" t="s">
        <v>70</v>
      </c>
      <c r="AG2844" s="1" t="s">
        <v>71</v>
      </c>
      <c r="AH2844" s="1" t="s">
        <v>89</v>
      </c>
      <c r="AI2844" s="1" t="s">
        <v>57</v>
      </c>
      <c r="AJ2844" s="5">
        <v>10950</v>
      </c>
      <c r="AK2844" s="4">
        <v>-40189</v>
      </c>
      <c r="AL2844" s="4">
        <v>0</v>
      </c>
      <c r="AM2844" s="4">
        <v>0</v>
      </c>
      <c r="AN2844" s="4">
        <v>0</v>
      </c>
      <c r="AO2844" s="4">
        <v>-491542.95</v>
      </c>
      <c r="AP2844" s="4">
        <v>-491542.95</v>
      </c>
      <c r="AQ2844" s="4">
        <v>0</v>
      </c>
      <c r="AR2844" s="4">
        <v>3368607.05</v>
      </c>
      <c r="AS2844" s="1" t="s">
        <v>52</v>
      </c>
      <c r="AT2844" s="9">
        <f t="shared" si="1306"/>
        <v>43463</v>
      </c>
      <c r="AU2844" s="9">
        <f t="shared" si="1307"/>
        <v>43435</v>
      </c>
      <c r="AV2844" s="9">
        <v>44798</v>
      </c>
      <c r="AW2844" s="11">
        <f t="shared" si="1308"/>
        <v>3.6575342465753424</v>
      </c>
      <c r="AX2844">
        <v>10</v>
      </c>
      <c r="AY2844" s="12">
        <v>0.05</v>
      </c>
      <c r="AZ2844">
        <f t="shared" si="1309"/>
        <v>9.5000000000000001E-2</v>
      </c>
      <c r="BA2844" s="13">
        <f t="shared" si="1310"/>
        <v>3860150</v>
      </c>
      <c r="BB2844" s="16" t="s">
        <v>593</v>
      </c>
      <c r="BC2844" s="16" t="s">
        <v>593</v>
      </c>
      <c r="BD2844" s="16" t="s">
        <v>593</v>
      </c>
      <c r="BE2844" s="16" t="s">
        <v>593</v>
      </c>
      <c r="BF2844" s="16" t="s">
        <v>593</v>
      </c>
      <c r="BG2844" s="16" t="s">
        <v>593</v>
      </c>
      <c r="BH2844" s="16" t="s">
        <v>593</v>
      </c>
      <c r="BI2844" s="14">
        <f t="shared" si="1319"/>
        <v>3368607.05</v>
      </c>
      <c r="BJ2844" s="14">
        <v>0</v>
      </c>
      <c r="BK2844" s="14">
        <f t="shared" si="1320"/>
        <v>3368607.05</v>
      </c>
      <c r="BL2844" s="52">
        <v>0</v>
      </c>
      <c r="BM2844" s="15">
        <f t="shared" si="1321"/>
        <v>3368607.05</v>
      </c>
    </row>
    <row r="2845" spans="1:65">
      <c r="A2845" s="8">
        <v>2843</v>
      </c>
      <c r="B2845" s="1" t="s">
        <v>44</v>
      </c>
      <c r="C2845" s="1">
        <v>1500</v>
      </c>
      <c r="D2845" s="1" t="s">
        <v>60</v>
      </c>
      <c r="E2845" s="1">
        <v>150000111</v>
      </c>
      <c r="F2845" s="1" t="s">
        <v>60</v>
      </c>
      <c r="G2845" s="1" t="s">
        <v>115</v>
      </c>
      <c r="H2845" s="1">
        <v>26</v>
      </c>
      <c r="I2845" s="1" t="s">
        <v>222</v>
      </c>
      <c r="J2845" s="1" t="s">
        <v>49</v>
      </c>
      <c r="K2845" s="1">
        <v>17406001</v>
      </c>
      <c r="L2845" s="1" t="s">
        <v>50</v>
      </c>
      <c r="M2845" s="1" t="s">
        <v>51</v>
      </c>
      <c r="N2845" s="1" t="s">
        <v>64</v>
      </c>
      <c r="O2845" s="1" t="s">
        <v>65</v>
      </c>
      <c r="P2845" s="1" t="s">
        <v>66</v>
      </c>
      <c r="Q2845" s="1" t="s">
        <v>67</v>
      </c>
      <c r="R2845" s="1" t="s">
        <v>87</v>
      </c>
      <c r="S2845" s="1" t="s">
        <v>88</v>
      </c>
      <c r="T2845" s="2">
        <v>43463</v>
      </c>
      <c r="U2845" s="2">
        <v>43463</v>
      </c>
      <c r="V2845" s="1" t="s">
        <v>52</v>
      </c>
      <c r="W2845" s="3">
        <v>1</v>
      </c>
      <c r="X2845" s="1" t="s">
        <v>53</v>
      </c>
      <c r="Y2845" s="4">
        <v>120000</v>
      </c>
      <c r="Z2845" s="4">
        <v>-14031</v>
      </c>
      <c r="AA2845" s="4">
        <v>0</v>
      </c>
      <c r="AB2845" s="4">
        <v>0</v>
      </c>
      <c r="AC2845" s="4">
        <v>0</v>
      </c>
      <c r="AD2845" s="4">
        <v>120000</v>
      </c>
      <c r="AE2845" s="5">
        <v>1555</v>
      </c>
      <c r="AF2845" s="1" t="s">
        <v>70</v>
      </c>
      <c r="AG2845" s="1" t="s">
        <v>71</v>
      </c>
      <c r="AH2845" s="1" t="s">
        <v>89</v>
      </c>
      <c r="AI2845" s="1" t="s">
        <v>57</v>
      </c>
      <c r="AJ2845" s="5">
        <v>10950</v>
      </c>
      <c r="AK2845" s="4">
        <v>-1249</v>
      </c>
      <c r="AL2845" s="4">
        <v>0</v>
      </c>
      <c r="AM2845" s="4">
        <v>0</v>
      </c>
      <c r="AN2845" s="4">
        <v>0</v>
      </c>
      <c r="AO2845" s="4">
        <v>-15280</v>
      </c>
      <c r="AP2845" s="4">
        <v>-15280</v>
      </c>
      <c r="AQ2845" s="4">
        <v>0</v>
      </c>
      <c r="AR2845" s="4">
        <v>104720</v>
      </c>
      <c r="AS2845" s="1" t="s">
        <v>52</v>
      </c>
      <c r="AT2845" s="9">
        <f t="shared" si="1306"/>
        <v>43463</v>
      </c>
      <c r="AU2845" s="9">
        <f t="shared" si="1307"/>
        <v>43435</v>
      </c>
      <c r="AV2845" s="9">
        <v>44798</v>
      </c>
      <c r="AW2845" s="11">
        <f t="shared" si="1308"/>
        <v>3.6575342465753424</v>
      </c>
      <c r="AX2845">
        <v>10</v>
      </c>
      <c r="AY2845" s="12">
        <v>0.05</v>
      </c>
      <c r="AZ2845">
        <f t="shared" si="1309"/>
        <v>9.5000000000000001E-2</v>
      </c>
      <c r="BA2845" s="13">
        <f t="shared" si="1310"/>
        <v>120000</v>
      </c>
      <c r="BI2845" s="14">
        <f t="shared" si="1319"/>
        <v>104720</v>
      </c>
      <c r="BJ2845" s="14">
        <v>0</v>
      </c>
      <c r="BK2845" s="14">
        <f t="shared" si="1320"/>
        <v>104720</v>
      </c>
      <c r="BL2845" s="52">
        <v>0</v>
      </c>
      <c r="BM2845" s="15">
        <f t="shared" si="1321"/>
        <v>104720</v>
      </c>
    </row>
    <row r="2846" spans="1:65">
      <c r="A2846" s="8">
        <v>2844</v>
      </c>
      <c r="B2846" s="1" t="s">
        <v>44</v>
      </c>
      <c r="C2846" s="1">
        <v>1500</v>
      </c>
      <c r="D2846" s="1" t="s">
        <v>60</v>
      </c>
      <c r="E2846" s="1">
        <v>150000111</v>
      </c>
      <c r="F2846" s="1" t="s">
        <v>112</v>
      </c>
      <c r="G2846" s="1" t="s">
        <v>116</v>
      </c>
      <c r="H2846" s="1">
        <v>27</v>
      </c>
      <c r="I2846" s="1" t="s">
        <v>222</v>
      </c>
      <c r="J2846" s="1" t="s">
        <v>49</v>
      </c>
      <c r="K2846" s="1">
        <v>17406001</v>
      </c>
      <c r="L2846" s="1" t="s">
        <v>50</v>
      </c>
      <c r="M2846" s="1" t="s">
        <v>51</v>
      </c>
      <c r="N2846" s="1" t="s">
        <v>64</v>
      </c>
      <c r="O2846" s="1" t="s">
        <v>65</v>
      </c>
      <c r="P2846" s="1" t="s">
        <v>66</v>
      </c>
      <c r="Q2846" s="1" t="s">
        <v>67</v>
      </c>
      <c r="R2846" s="1" t="s">
        <v>87</v>
      </c>
      <c r="S2846" s="1" t="s">
        <v>88</v>
      </c>
      <c r="T2846" s="2">
        <v>43463</v>
      </c>
      <c r="U2846" s="2">
        <v>43463</v>
      </c>
      <c r="V2846" s="1" t="s">
        <v>52</v>
      </c>
      <c r="W2846" s="3">
        <v>1</v>
      </c>
      <c r="X2846" s="1" t="s">
        <v>53</v>
      </c>
      <c r="Y2846" s="4">
        <v>4339035</v>
      </c>
      <c r="Z2846" s="4">
        <v>-507347.52</v>
      </c>
      <c r="AA2846" s="4">
        <v>0</v>
      </c>
      <c r="AB2846" s="4">
        <v>0</v>
      </c>
      <c r="AC2846" s="4">
        <v>0</v>
      </c>
      <c r="AD2846" s="4">
        <v>4339035</v>
      </c>
      <c r="AE2846" s="5">
        <v>1555</v>
      </c>
      <c r="AF2846" s="1" t="s">
        <v>70</v>
      </c>
      <c r="AG2846" s="1" t="s">
        <v>71</v>
      </c>
      <c r="AH2846" s="1" t="s">
        <v>89</v>
      </c>
      <c r="AI2846" s="1" t="s">
        <v>57</v>
      </c>
      <c r="AJ2846" s="5">
        <v>10950</v>
      </c>
      <c r="AK2846" s="4">
        <v>-45175</v>
      </c>
      <c r="AL2846" s="4">
        <v>0</v>
      </c>
      <c r="AM2846" s="4">
        <v>0</v>
      </c>
      <c r="AN2846" s="4">
        <v>0</v>
      </c>
      <c r="AO2846" s="4">
        <v>-552522.52</v>
      </c>
      <c r="AP2846" s="4">
        <v>-552522.52</v>
      </c>
      <c r="AQ2846" s="4">
        <v>0</v>
      </c>
      <c r="AR2846" s="4">
        <v>3786512.48</v>
      </c>
      <c r="AS2846" s="1" t="s">
        <v>52</v>
      </c>
      <c r="AT2846" s="9">
        <f t="shared" si="1306"/>
        <v>43463</v>
      </c>
      <c r="AU2846" s="9">
        <f t="shared" si="1307"/>
        <v>43435</v>
      </c>
      <c r="AV2846" s="9">
        <v>44798</v>
      </c>
      <c r="AW2846" s="11">
        <f t="shared" si="1308"/>
        <v>3.6575342465753424</v>
      </c>
      <c r="AX2846">
        <v>10</v>
      </c>
      <c r="AY2846" s="12">
        <v>0.05</v>
      </c>
      <c r="AZ2846">
        <f t="shared" si="1309"/>
        <v>9.5000000000000001E-2</v>
      </c>
      <c r="BA2846" s="13">
        <f t="shared" si="1310"/>
        <v>4339035</v>
      </c>
      <c r="BB2846" s="16" t="s">
        <v>593</v>
      </c>
      <c r="BC2846" s="16" t="s">
        <v>593</v>
      </c>
      <c r="BD2846" s="16" t="s">
        <v>593</v>
      </c>
      <c r="BE2846" s="16" t="s">
        <v>593</v>
      </c>
      <c r="BF2846" s="16" t="s">
        <v>593</v>
      </c>
      <c r="BG2846" s="16" t="s">
        <v>593</v>
      </c>
      <c r="BH2846" s="16" t="s">
        <v>593</v>
      </c>
      <c r="BI2846" s="14">
        <f t="shared" si="1319"/>
        <v>3786512.48</v>
      </c>
      <c r="BJ2846" s="14">
        <v>0</v>
      </c>
      <c r="BK2846" s="14">
        <f t="shared" si="1320"/>
        <v>3786512.48</v>
      </c>
      <c r="BL2846" s="52">
        <v>0</v>
      </c>
      <c r="BM2846" s="15">
        <f t="shared" si="1321"/>
        <v>3786512.48</v>
      </c>
    </row>
    <row r="2847" spans="1:65">
      <c r="A2847" s="8">
        <v>2845</v>
      </c>
      <c r="B2847" s="1" t="s">
        <v>44</v>
      </c>
      <c r="C2847" s="1">
        <v>1500</v>
      </c>
      <c r="D2847" s="1" t="s">
        <v>60</v>
      </c>
      <c r="E2847" s="1">
        <v>150000112</v>
      </c>
      <c r="F2847" s="1" t="s">
        <v>60</v>
      </c>
      <c r="G2847" s="1" t="s">
        <v>86</v>
      </c>
      <c r="H2847" s="1">
        <v>1</v>
      </c>
      <c r="I2847" s="1" t="s">
        <v>223</v>
      </c>
      <c r="J2847" s="1" t="s">
        <v>49</v>
      </c>
      <c r="K2847" s="1">
        <v>17406001</v>
      </c>
      <c r="L2847" s="1" t="s">
        <v>50</v>
      </c>
      <c r="M2847" s="1" t="s">
        <v>51</v>
      </c>
      <c r="N2847" s="1" t="s">
        <v>64</v>
      </c>
      <c r="O2847" s="1" t="s">
        <v>65</v>
      </c>
      <c r="P2847" s="1" t="s">
        <v>66</v>
      </c>
      <c r="Q2847" s="1" t="s">
        <v>67</v>
      </c>
      <c r="R2847" s="1" t="s">
        <v>87</v>
      </c>
      <c r="S2847" s="1" t="s">
        <v>88</v>
      </c>
      <c r="T2847" s="2">
        <v>43463</v>
      </c>
      <c r="U2847" s="2">
        <v>43463</v>
      </c>
      <c r="V2847" s="1" t="s">
        <v>52</v>
      </c>
      <c r="W2847" s="3">
        <v>1</v>
      </c>
      <c r="X2847" s="1" t="s">
        <v>53</v>
      </c>
      <c r="Y2847" s="4">
        <v>892500</v>
      </c>
      <c r="Z2847" s="4">
        <v>-104356</v>
      </c>
      <c r="AA2847" s="4">
        <v>0</v>
      </c>
      <c r="AB2847" s="4">
        <v>0</v>
      </c>
      <c r="AC2847" s="4">
        <v>0</v>
      </c>
      <c r="AD2847" s="4">
        <v>892500</v>
      </c>
      <c r="AE2847" s="5">
        <v>1555</v>
      </c>
      <c r="AF2847" s="1" t="s">
        <v>70</v>
      </c>
      <c r="AG2847" s="1" t="s">
        <v>71</v>
      </c>
      <c r="AH2847" s="1" t="s">
        <v>89</v>
      </c>
      <c r="AI2847" s="1" t="s">
        <v>57</v>
      </c>
      <c r="AJ2847" s="5">
        <v>10950</v>
      </c>
      <c r="AK2847" s="4">
        <v>-9292</v>
      </c>
      <c r="AL2847" s="4">
        <v>0</v>
      </c>
      <c r="AM2847" s="4">
        <v>0</v>
      </c>
      <c r="AN2847" s="4">
        <v>0</v>
      </c>
      <c r="AO2847" s="4">
        <v>-113648</v>
      </c>
      <c r="AP2847" s="4">
        <v>-113648</v>
      </c>
      <c r="AQ2847" s="4">
        <v>0</v>
      </c>
      <c r="AR2847" s="4">
        <v>778852</v>
      </c>
      <c r="AS2847" s="1" t="s">
        <v>52</v>
      </c>
      <c r="AT2847" s="9">
        <f t="shared" si="1306"/>
        <v>43463</v>
      </c>
      <c r="AU2847" s="9">
        <f t="shared" si="1307"/>
        <v>43435</v>
      </c>
      <c r="AV2847" s="9">
        <v>44798</v>
      </c>
      <c r="AW2847" s="11">
        <f t="shared" si="1308"/>
        <v>3.6575342465753424</v>
      </c>
      <c r="AX2847">
        <v>10</v>
      </c>
      <c r="AY2847" s="12">
        <v>0.05</v>
      </c>
      <c r="AZ2847">
        <f t="shared" si="1309"/>
        <v>9.5000000000000001E-2</v>
      </c>
      <c r="BA2847" s="13">
        <f t="shared" si="1310"/>
        <v>892500</v>
      </c>
      <c r="BB2847" s="17" t="s">
        <v>1853</v>
      </c>
      <c r="BC2847">
        <f>MATCH(BB2847,MONTHLY_INDEX!$A:$A,0)</f>
        <v>630</v>
      </c>
      <c r="BD2847">
        <f>MATCH(AU2847,MONTHLY_INDEX!$1:$1,0)</f>
        <v>84</v>
      </c>
      <c r="BE2847">
        <f>INDEX(MONTHLY_INDEX!$1:$1048576,Final!BC2847,Final!BD2847)</f>
        <v>114.9</v>
      </c>
      <c r="BF2847">
        <f>MATCH($BF$1,MONTHLY_INDEX!$1:$1,0)</f>
        <v>127</v>
      </c>
      <c r="BG2847">
        <f>INDEX(MONTHLY_INDEX!$1:$1048576,Final!BC2847,Final!BF2847)</f>
        <v>151.1</v>
      </c>
      <c r="BH2847" s="23">
        <f t="shared" ref="BH2847:BH2864" si="1322">(BG2847-BE2847)/BE2847</f>
        <v>0.31505657093124445</v>
      </c>
      <c r="BI2847" s="14">
        <f t="shared" ref="BI2847:BI2864" si="1323">(1+BH2847)*BA2847</f>
        <v>1173687.9895561356</v>
      </c>
      <c r="BJ2847" s="14">
        <f t="shared" ref="BJ2847:BJ2864" si="1324">BI2847*AZ2847*AW2847</f>
        <v>407816.38157659426</v>
      </c>
      <c r="BK2847" s="15">
        <f t="shared" si="1314"/>
        <v>765871.60797954141</v>
      </c>
      <c r="BL2847" s="52">
        <v>0</v>
      </c>
      <c r="BM2847" s="15">
        <f t="shared" ref="BM2847:BM2864" si="1325">MAX((1-BL2847)*BK2847,BI2847*AY2847)</f>
        <v>765871.60797954141</v>
      </c>
    </row>
    <row r="2848" spans="1:65">
      <c r="A2848" s="8">
        <v>2846</v>
      </c>
      <c r="B2848" s="1" t="s">
        <v>44</v>
      </c>
      <c r="C2848" s="1">
        <v>1500</v>
      </c>
      <c r="D2848" s="1" t="s">
        <v>60</v>
      </c>
      <c r="E2848" s="1">
        <v>150000112</v>
      </c>
      <c r="F2848" s="1" t="s">
        <v>60</v>
      </c>
      <c r="G2848" s="1" t="s">
        <v>90</v>
      </c>
      <c r="H2848" s="1">
        <v>2</v>
      </c>
      <c r="I2848" s="1" t="s">
        <v>223</v>
      </c>
      <c r="J2848" s="1" t="s">
        <v>49</v>
      </c>
      <c r="K2848" s="1">
        <v>17406001</v>
      </c>
      <c r="L2848" s="1" t="s">
        <v>50</v>
      </c>
      <c r="M2848" s="1" t="s">
        <v>51</v>
      </c>
      <c r="N2848" s="1" t="s">
        <v>64</v>
      </c>
      <c r="O2848" s="1" t="s">
        <v>65</v>
      </c>
      <c r="P2848" s="1" t="s">
        <v>66</v>
      </c>
      <c r="Q2848" s="1" t="s">
        <v>67</v>
      </c>
      <c r="R2848" s="1" t="s">
        <v>87</v>
      </c>
      <c r="S2848" s="1" t="s">
        <v>88</v>
      </c>
      <c r="T2848" s="2">
        <v>43463</v>
      </c>
      <c r="U2848" s="2">
        <v>43463</v>
      </c>
      <c r="V2848" s="1" t="s">
        <v>52</v>
      </c>
      <c r="W2848" s="3">
        <v>1</v>
      </c>
      <c r="X2848" s="1" t="s">
        <v>53</v>
      </c>
      <c r="Y2848" s="4">
        <v>472500</v>
      </c>
      <c r="Z2848" s="4">
        <v>-55247</v>
      </c>
      <c r="AA2848" s="4">
        <v>0</v>
      </c>
      <c r="AB2848" s="4">
        <v>0</v>
      </c>
      <c r="AC2848" s="4">
        <v>0</v>
      </c>
      <c r="AD2848" s="4">
        <v>472500</v>
      </c>
      <c r="AE2848" s="5">
        <v>1555</v>
      </c>
      <c r="AF2848" s="1" t="s">
        <v>70</v>
      </c>
      <c r="AG2848" s="1" t="s">
        <v>71</v>
      </c>
      <c r="AH2848" s="1" t="s">
        <v>89</v>
      </c>
      <c r="AI2848" s="1" t="s">
        <v>57</v>
      </c>
      <c r="AJ2848" s="5">
        <v>10950</v>
      </c>
      <c r="AK2848" s="4">
        <v>-4919</v>
      </c>
      <c r="AL2848" s="4">
        <v>0</v>
      </c>
      <c r="AM2848" s="4">
        <v>0</v>
      </c>
      <c r="AN2848" s="4">
        <v>0</v>
      </c>
      <c r="AO2848" s="4">
        <v>-60166</v>
      </c>
      <c r="AP2848" s="4">
        <v>-60166</v>
      </c>
      <c r="AQ2848" s="4">
        <v>0</v>
      </c>
      <c r="AR2848" s="4">
        <v>412334</v>
      </c>
      <c r="AS2848" s="1" t="s">
        <v>52</v>
      </c>
      <c r="AT2848" s="9">
        <f t="shared" si="1306"/>
        <v>43463</v>
      </c>
      <c r="AU2848" s="9">
        <f t="shared" si="1307"/>
        <v>43435</v>
      </c>
      <c r="AV2848" s="9">
        <v>44798</v>
      </c>
      <c r="AW2848" s="11">
        <f t="shared" si="1308"/>
        <v>3.6575342465753424</v>
      </c>
      <c r="AX2848">
        <v>10</v>
      </c>
      <c r="AY2848" s="12">
        <v>0.05</v>
      </c>
      <c r="AZ2848">
        <f t="shared" si="1309"/>
        <v>9.5000000000000001E-2</v>
      </c>
      <c r="BA2848" s="13">
        <f t="shared" si="1310"/>
        <v>472500</v>
      </c>
      <c r="BB2848" s="17" t="s">
        <v>2189</v>
      </c>
      <c r="BC2848">
        <f>MATCH(BB2848,MONTHLY_INDEX!$A:$A,0)</f>
        <v>798</v>
      </c>
      <c r="BD2848">
        <f>MATCH(AU2848,MONTHLY_INDEX!$1:$1,0)</f>
        <v>84</v>
      </c>
      <c r="BE2848">
        <f>INDEX(MONTHLY_INDEX!$1:$1048576,Final!BC2848,Final!BD2848)</f>
        <v>96</v>
      </c>
      <c r="BF2848">
        <f>MATCH($BF$1,MONTHLY_INDEX!$1:$1,0)</f>
        <v>127</v>
      </c>
      <c r="BG2848">
        <f>INDEX(MONTHLY_INDEX!$1:$1048576,Final!BC2848,Final!BF2848)</f>
        <v>95.3</v>
      </c>
      <c r="BH2848" s="23">
        <f t="shared" si="1322"/>
        <v>-7.2916666666666963E-3</v>
      </c>
      <c r="BI2848" s="14">
        <f t="shared" si="1323"/>
        <v>469054.6875</v>
      </c>
      <c r="BJ2848" s="14">
        <f t="shared" si="1324"/>
        <v>162980.4403895548</v>
      </c>
      <c r="BK2848" s="15">
        <f t="shared" si="1314"/>
        <v>306074.24711044517</v>
      </c>
      <c r="BL2848" s="52">
        <v>0</v>
      </c>
      <c r="BM2848" s="15">
        <f t="shared" si="1325"/>
        <v>306074.24711044517</v>
      </c>
    </row>
    <row r="2849" spans="1:65">
      <c r="A2849" s="8">
        <v>2847</v>
      </c>
      <c r="B2849" s="1" t="s">
        <v>44</v>
      </c>
      <c r="C2849" s="1">
        <v>1500</v>
      </c>
      <c r="D2849" s="1" t="s">
        <v>60</v>
      </c>
      <c r="E2849" s="1">
        <v>150000112</v>
      </c>
      <c r="F2849" s="1" t="s">
        <v>60</v>
      </c>
      <c r="G2849" s="1" t="s">
        <v>91</v>
      </c>
      <c r="H2849" s="1">
        <v>3</v>
      </c>
      <c r="I2849" s="1" t="s">
        <v>223</v>
      </c>
      <c r="J2849" s="1" t="s">
        <v>49</v>
      </c>
      <c r="K2849" s="1">
        <v>17406001</v>
      </c>
      <c r="L2849" s="1" t="s">
        <v>50</v>
      </c>
      <c r="M2849" s="1" t="s">
        <v>51</v>
      </c>
      <c r="N2849" s="1" t="s">
        <v>64</v>
      </c>
      <c r="O2849" s="1" t="s">
        <v>65</v>
      </c>
      <c r="P2849" s="1" t="s">
        <v>66</v>
      </c>
      <c r="Q2849" s="1" t="s">
        <v>67</v>
      </c>
      <c r="R2849" s="1" t="s">
        <v>87</v>
      </c>
      <c r="S2849" s="1" t="s">
        <v>88</v>
      </c>
      <c r="T2849" s="2">
        <v>43463</v>
      </c>
      <c r="U2849" s="2">
        <v>43463</v>
      </c>
      <c r="V2849" s="1" t="s">
        <v>52</v>
      </c>
      <c r="W2849" s="3">
        <v>1</v>
      </c>
      <c r="X2849" s="1" t="s">
        <v>53</v>
      </c>
      <c r="Y2849" s="4">
        <v>637760</v>
      </c>
      <c r="Z2849" s="4">
        <v>-74569</v>
      </c>
      <c r="AA2849" s="4">
        <v>0</v>
      </c>
      <c r="AB2849" s="4">
        <v>0</v>
      </c>
      <c r="AC2849" s="4">
        <v>0</v>
      </c>
      <c r="AD2849" s="4">
        <v>637760</v>
      </c>
      <c r="AE2849" s="5">
        <v>1555</v>
      </c>
      <c r="AF2849" s="1" t="s">
        <v>70</v>
      </c>
      <c r="AG2849" s="1" t="s">
        <v>71</v>
      </c>
      <c r="AH2849" s="1" t="s">
        <v>89</v>
      </c>
      <c r="AI2849" s="1" t="s">
        <v>57</v>
      </c>
      <c r="AJ2849" s="5">
        <v>10950</v>
      </c>
      <c r="AK2849" s="4">
        <v>-6640</v>
      </c>
      <c r="AL2849" s="4">
        <v>0</v>
      </c>
      <c r="AM2849" s="4">
        <v>0</v>
      </c>
      <c r="AN2849" s="4">
        <v>0</v>
      </c>
      <c r="AO2849" s="4">
        <v>-81209</v>
      </c>
      <c r="AP2849" s="4">
        <v>-81209</v>
      </c>
      <c r="AQ2849" s="4">
        <v>0</v>
      </c>
      <c r="AR2849" s="4">
        <v>556551</v>
      </c>
      <c r="AS2849" s="1" t="s">
        <v>52</v>
      </c>
      <c r="AT2849" s="9">
        <f t="shared" si="1306"/>
        <v>43463</v>
      </c>
      <c r="AU2849" s="9">
        <f t="shared" si="1307"/>
        <v>43435</v>
      </c>
      <c r="AV2849" s="9">
        <v>44798</v>
      </c>
      <c r="AW2849" s="11">
        <f t="shared" si="1308"/>
        <v>3.6575342465753424</v>
      </c>
      <c r="AX2849">
        <v>10</v>
      </c>
      <c r="AY2849" s="12">
        <v>0.05</v>
      </c>
      <c r="AZ2849">
        <f t="shared" si="1309"/>
        <v>9.5000000000000001E-2</v>
      </c>
      <c r="BA2849" s="13">
        <f t="shared" si="1310"/>
        <v>637760</v>
      </c>
      <c r="BB2849" s="17" t="s">
        <v>2189</v>
      </c>
      <c r="BC2849">
        <f>MATCH(BB2849,MONTHLY_INDEX!$A:$A,0)</f>
        <v>798</v>
      </c>
      <c r="BD2849">
        <f>MATCH(AU2849,MONTHLY_INDEX!$1:$1,0)</f>
        <v>84</v>
      </c>
      <c r="BE2849">
        <f>INDEX(MONTHLY_INDEX!$1:$1048576,Final!BC2849,Final!BD2849)</f>
        <v>96</v>
      </c>
      <c r="BF2849">
        <f>MATCH($BF$1,MONTHLY_INDEX!$1:$1,0)</f>
        <v>127</v>
      </c>
      <c r="BG2849">
        <f>INDEX(MONTHLY_INDEX!$1:$1048576,Final!BC2849,Final!BF2849)</f>
        <v>95.3</v>
      </c>
      <c r="BH2849" s="23">
        <f t="shared" si="1322"/>
        <v>-7.2916666666666963E-3</v>
      </c>
      <c r="BI2849" s="14">
        <f t="shared" si="1323"/>
        <v>633109.66666666663</v>
      </c>
      <c r="BJ2849" s="14">
        <f t="shared" si="1324"/>
        <v>219983.92732876711</v>
      </c>
      <c r="BK2849" s="15">
        <f t="shared" si="1314"/>
        <v>413125.73933789949</v>
      </c>
      <c r="BL2849" s="52">
        <v>0</v>
      </c>
      <c r="BM2849" s="15">
        <f t="shared" si="1325"/>
        <v>413125.73933789949</v>
      </c>
    </row>
    <row r="2850" spans="1:65">
      <c r="A2850" s="8">
        <v>2848</v>
      </c>
      <c r="B2850" s="1" t="s">
        <v>44</v>
      </c>
      <c r="C2850" s="1">
        <v>1500</v>
      </c>
      <c r="D2850" s="1" t="s">
        <v>60</v>
      </c>
      <c r="E2850" s="1">
        <v>150000112</v>
      </c>
      <c r="F2850" s="1" t="s">
        <v>60</v>
      </c>
      <c r="G2850" s="1" t="s">
        <v>92</v>
      </c>
      <c r="H2850" s="1">
        <v>4</v>
      </c>
      <c r="I2850" s="1" t="s">
        <v>223</v>
      </c>
      <c r="J2850" s="1" t="s">
        <v>49</v>
      </c>
      <c r="K2850" s="1">
        <v>17406001</v>
      </c>
      <c r="L2850" s="1" t="s">
        <v>50</v>
      </c>
      <c r="M2850" s="1" t="s">
        <v>51</v>
      </c>
      <c r="N2850" s="1" t="s">
        <v>64</v>
      </c>
      <c r="O2850" s="1" t="s">
        <v>65</v>
      </c>
      <c r="P2850" s="1" t="s">
        <v>66</v>
      </c>
      <c r="Q2850" s="1" t="s">
        <v>67</v>
      </c>
      <c r="R2850" s="1" t="s">
        <v>87</v>
      </c>
      <c r="S2850" s="1" t="s">
        <v>88</v>
      </c>
      <c r="T2850" s="2">
        <v>43463</v>
      </c>
      <c r="U2850" s="2">
        <v>43463</v>
      </c>
      <c r="V2850" s="1" t="s">
        <v>52</v>
      </c>
      <c r="W2850" s="3">
        <v>1</v>
      </c>
      <c r="X2850" s="1" t="s">
        <v>53</v>
      </c>
      <c r="Y2850" s="4">
        <v>21044329</v>
      </c>
      <c r="Z2850" s="4">
        <v>-2460643</v>
      </c>
      <c r="AA2850" s="4">
        <v>0</v>
      </c>
      <c r="AB2850" s="4">
        <v>0</v>
      </c>
      <c r="AC2850" s="4">
        <v>0</v>
      </c>
      <c r="AD2850" s="4">
        <v>21044329</v>
      </c>
      <c r="AE2850" s="5">
        <v>1555</v>
      </c>
      <c r="AF2850" s="1" t="s">
        <v>70</v>
      </c>
      <c r="AG2850" s="1" t="s">
        <v>71</v>
      </c>
      <c r="AH2850" s="1" t="s">
        <v>89</v>
      </c>
      <c r="AI2850" s="1" t="s">
        <v>57</v>
      </c>
      <c r="AJ2850" s="5">
        <v>10950</v>
      </c>
      <c r="AK2850" s="4">
        <v>-219098</v>
      </c>
      <c r="AL2850" s="4">
        <v>0</v>
      </c>
      <c r="AM2850" s="4">
        <v>0</v>
      </c>
      <c r="AN2850" s="4">
        <v>0</v>
      </c>
      <c r="AO2850" s="4">
        <v>-2679741</v>
      </c>
      <c r="AP2850" s="4">
        <v>-2679741</v>
      </c>
      <c r="AQ2850" s="4">
        <v>0</v>
      </c>
      <c r="AR2850" s="4">
        <v>18364588</v>
      </c>
      <c r="AS2850" s="1" t="s">
        <v>52</v>
      </c>
      <c r="AT2850" s="9">
        <f t="shared" si="1306"/>
        <v>43463</v>
      </c>
      <c r="AU2850" s="9">
        <f t="shared" si="1307"/>
        <v>43435</v>
      </c>
      <c r="AV2850" s="9">
        <v>44798</v>
      </c>
      <c r="AW2850" s="11">
        <f t="shared" si="1308"/>
        <v>3.6575342465753424</v>
      </c>
      <c r="AX2850">
        <v>25</v>
      </c>
      <c r="AY2850" s="12">
        <v>0.05</v>
      </c>
      <c r="AZ2850">
        <f t="shared" si="1309"/>
        <v>3.7999999999999999E-2</v>
      </c>
      <c r="BA2850" s="13">
        <f t="shared" si="1310"/>
        <v>21044329</v>
      </c>
      <c r="BB2850" s="17" t="s">
        <v>2189</v>
      </c>
      <c r="BC2850">
        <f>MATCH(BB2850,MONTHLY_INDEX!$A:$A,0)</f>
        <v>798</v>
      </c>
      <c r="BD2850">
        <f>MATCH(AU2850,MONTHLY_INDEX!$1:$1,0)</f>
        <v>84</v>
      </c>
      <c r="BE2850">
        <f>INDEX(MONTHLY_INDEX!$1:$1048576,Final!BC2850,Final!BD2850)</f>
        <v>96</v>
      </c>
      <c r="BF2850">
        <f>MATCH($BF$1,MONTHLY_INDEX!$1:$1,0)</f>
        <v>127</v>
      </c>
      <c r="BG2850">
        <f>INDEX(MONTHLY_INDEX!$1:$1048576,Final!BC2850,Final!BF2850)</f>
        <v>95.3</v>
      </c>
      <c r="BH2850" s="23">
        <f t="shared" si="1322"/>
        <v>-7.2916666666666963E-3</v>
      </c>
      <c r="BI2850" s="14">
        <f t="shared" si="1323"/>
        <v>20890880.767708331</v>
      </c>
      <c r="BJ2850" s="14">
        <f t="shared" si="1324"/>
        <v>2903546.2502625855</v>
      </c>
      <c r="BK2850" s="15">
        <f t="shared" si="1314"/>
        <v>17987334.517445747</v>
      </c>
      <c r="BL2850" s="52">
        <v>0</v>
      </c>
      <c r="BM2850" s="15">
        <f t="shared" si="1325"/>
        <v>17987334.517445747</v>
      </c>
    </row>
    <row r="2851" spans="1:65">
      <c r="A2851" s="8">
        <v>2849</v>
      </c>
      <c r="B2851" s="1" t="s">
        <v>44</v>
      </c>
      <c r="C2851" s="1">
        <v>1500</v>
      </c>
      <c r="D2851" s="1" t="s">
        <v>60</v>
      </c>
      <c r="E2851" s="1">
        <v>150000112</v>
      </c>
      <c r="F2851" s="1" t="s">
        <v>60</v>
      </c>
      <c r="G2851" s="1" t="s">
        <v>93</v>
      </c>
      <c r="H2851" s="1">
        <v>5</v>
      </c>
      <c r="I2851" s="1" t="s">
        <v>223</v>
      </c>
      <c r="J2851" s="1" t="s">
        <v>49</v>
      </c>
      <c r="K2851" s="1">
        <v>17406001</v>
      </c>
      <c r="L2851" s="1" t="s">
        <v>50</v>
      </c>
      <c r="M2851" s="1" t="s">
        <v>51</v>
      </c>
      <c r="N2851" s="1" t="s">
        <v>64</v>
      </c>
      <c r="O2851" s="1" t="s">
        <v>65</v>
      </c>
      <c r="P2851" s="1" t="s">
        <v>66</v>
      </c>
      <c r="Q2851" s="1" t="s">
        <v>67</v>
      </c>
      <c r="R2851" s="1" t="s">
        <v>87</v>
      </c>
      <c r="S2851" s="1" t="s">
        <v>88</v>
      </c>
      <c r="T2851" s="2">
        <v>43463</v>
      </c>
      <c r="U2851" s="2">
        <v>43463</v>
      </c>
      <c r="V2851" s="1" t="s">
        <v>52</v>
      </c>
      <c r="W2851" s="3">
        <v>1</v>
      </c>
      <c r="X2851" s="1" t="s">
        <v>53</v>
      </c>
      <c r="Y2851" s="4">
        <v>969266</v>
      </c>
      <c r="Z2851" s="4">
        <v>-113333</v>
      </c>
      <c r="AA2851" s="4">
        <v>0</v>
      </c>
      <c r="AB2851" s="4">
        <v>0</v>
      </c>
      <c r="AC2851" s="4">
        <v>0</v>
      </c>
      <c r="AD2851" s="4">
        <v>969266</v>
      </c>
      <c r="AE2851" s="5">
        <v>1555</v>
      </c>
      <c r="AF2851" s="1" t="s">
        <v>70</v>
      </c>
      <c r="AG2851" s="1" t="s">
        <v>71</v>
      </c>
      <c r="AH2851" s="1" t="s">
        <v>89</v>
      </c>
      <c r="AI2851" s="1" t="s">
        <v>57</v>
      </c>
      <c r="AJ2851" s="5">
        <v>10950</v>
      </c>
      <c r="AK2851" s="4">
        <v>-10091</v>
      </c>
      <c r="AL2851" s="4">
        <v>0</v>
      </c>
      <c r="AM2851" s="4">
        <v>0</v>
      </c>
      <c r="AN2851" s="4">
        <v>0</v>
      </c>
      <c r="AO2851" s="4">
        <v>-123424</v>
      </c>
      <c r="AP2851" s="4">
        <v>-123424</v>
      </c>
      <c r="AQ2851" s="4">
        <v>0</v>
      </c>
      <c r="AR2851" s="4">
        <v>845842</v>
      </c>
      <c r="AS2851" s="1" t="s">
        <v>52</v>
      </c>
      <c r="AT2851" s="9">
        <f t="shared" si="1306"/>
        <v>43463</v>
      </c>
      <c r="AU2851" s="9">
        <f t="shared" si="1307"/>
        <v>43435</v>
      </c>
      <c r="AV2851" s="9">
        <v>44798</v>
      </c>
      <c r="AW2851" s="11">
        <f t="shared" si="1308"/>
        <v>3.6575342465753424</v>
      </c>
      <c r="AX2851">
        <v>25</v>
      </c>
      <c r="AY2851" s="12">
        <v>0.05</v>
      </c>
      <c r="AZ2851">
        <f t="shared" si="1309"/>
        <v>3.7999999999999999E-2</v>
      </c>
      <c r="BA2851" s="13">
        <f t="shared" si="1310"/>
        <v>969266</v>
      </c>
      <c r="BB2851" s="17" t="s">
        <v>2083</v>
      </c>
      <c r="BC2851">
        <f>MATCH(BB2851,MONTHLY_INDEX!$A:$A,0)</f>
        <v>745</v>
      </c>
      <c r="BD2851">
        <f>MATCH(AU2851,MONTHLY_INDEX!$1:$1,0)</f>
        <v>84</v>
      </c>
      <c r="BE2851">
        <f>INDEX(MONTHLY_INDEX!$1:$1048576,Final!BC2851,Final!BD2851)</f>
        <v>108.4</v>
      </c>
      <c r="BF2851">
        <f>MATCH($BF$1,MONTHLY_INDEX!$1:$1,0)</f>
        <v>127</v>
      </c>
      <c r="BG2851">
        <f>INDEX(MONTHLY_INDEX!$1:$1048576,Final!BC2851,Final!BF2851)</f>
        <v>115.4</v>
      </c>
      <c r="BH2851" s="23">
        <f t="shared" si="1322"/>
        <v>6.4575645756457564E-2</v>
      </c>
      <c r="BI2851" s="14">
        <f t="shared" si="1323"/>
        <v>1031856.9778597784</v>
      </c>
      <c r="BJ2851" s="14">
        <f t="shared" si="1324"/>
        <v>143413.98489541525</v>
      </c>
      <c r="BK2851" s="15">
        <f t="shared" si="1314"/>
        <v>888442.99296436319</v>
      </c>
      <c r="BL2851" s="52">
        <v>0</v>
      </c>
      <c r="BM2851" s="15">
        <f t="shared" si="1325"/>
        <v>888442.99296436319</v>
      </c>
    </row>
    <row r="2852" spans="1:65">
      <c r="A2852" s="8">
        <v>2850</v>
      </c>
      <c r="B2852" s="1" t="s">
        <v>44</v>
      </c>
      <c r="C2852" s="1">
        <v>1500</v>
      </c>
      <c r="D2852" s="1" t="s">
        <v>60</v>
      </c>
      <c r="E2852" s="1">
        <v>150000112</v>
      </c>
      <c r="F2852" s="1" t="s">
        <v>60</v>
      </c>
      <c r="G2852" s="1" t="s">
        <v>94</v>
      </c>
      <c r="H2852" s="1">
        <v>6</v>
      </c>
      <c r="I2852" s="1" t="s">
        <v>223</v>
      </c>
      <c r="J2852" s="1" t="s">
        <v>49</v>
      </c>
      <c r="K2852" s="1">
        <v>17406001</v>
      </c>
      <c r="L2852" s="1" t="s">
        <v>50</v>
      </c>
      <c r="M2852" s="1" t="s">
        <v>51</v>
      </c>
      <c r="N2852" s="1" t="s">
        <v>64</v>
      </c>
      <c r="O2852" s="1" t="s">
        <v>65</v>
      </c>
      <c r="P2852" s="1" t="s">
        <v>66</v>
      </c>
      <c r="Q2852" s="1" t="s">
        <v>67</v>
      </c>
      <c r="R2852" s="1" t="s">
        <v>87</v>
      </c>
      <c r="S2852" s="1" t="s">
        <v>88</v>
      </c>
      <c r="T2852" s="2">
        <v>43463</v>
      </c>
      <c r="U2852" s="2">
        <v>43463</v>
      </c>
      <c r="V2852" s="1" t="s">
        <v>52</v>
      </c>
      <c r="W2852" s="3">
        <v>1</v>
      </c>
      <c r="X2852" s="1" t="s">
        <v>53</v>
      </c>
      <c r="Y2852" s="4">
        <v>735000</v>
      </c>
      <c r="Z2852" s="4">
        <v>-85940</v>
      </c>
      <c r="AA2852" s="4">
        <v>0</v>
      </c>
      <c r="AB2852" s="4">
        <v>0</v>
      </c>
      <c r="AC2852" s="4">
        <v>0</v>
      </c>
      <c r="AD2852" s="4">
        <v>735000</v>
      </c>
      <c r="AE2852" s="5">
        <v>1555</v>
      </c>
      <c r="AF2852" s="1" t="s">
        <v>70</v>
      </c>
      <c r="AG2852" s="1" t="s">
        <v>71</v>
      </c>
      <c r="AH2852" s="1" t="s">
        <v>89</v>
      </c>
      <c r="AI2852" s="1" t="s">
        <v>57</v>
      </c>
      <c r="AJ2852" s="5">
        <v>10950</v>
      </c>
      <c r="AK2852" s="4">
        <v>-7652</v>
      </c>
      <c r="AL2852" s="4">
        <v>0</v>
      </c>
      <c r="AM2852" s="4">
        <v>0</v>
      </c>
      <c r="AN2852" s="4">
        <v>0</v>
      </c>
      <c r="AO2852" s="4">
        <v>-93592</v>
      </c>
      <c r="AP2852" s="4">
        <v>-93592</v>
      </c>
      <c r="AQ2852" s="4">
        <v>0</v>
      </c>
      <c r="AR2852" s="4">
        <v>641408</v>
      </c>
      <c r="AS2852" s="1" t="s">
        <v>52</v>
      </c>
      <c r="AT2852" s="9">
        <f t="shared" si="1306"/>
        <v>43463</v>
      </c>
      <c r="AU2852" s="9">
        <f t="shared" si="1307"/>
        <v>43435</v>
      </c>
      <c r="AV2852" s="9">
        <v>44798</v>
      </c>
      <c r="AW2852" s="11">
        <f t="shared" si="1308"/>
        <v>3.6575342465753424</v>
      </c>
      <c r="AX2852">
        <v>10</v>
      </c>
      <c r="AY2852" s="12">
        <v>0.05</v>
      </c>
      <c r="AZ2852">
        <f t="shared" si="1309"/>
        <v>9.5000000000000001E-2</v>
      </c>
      <c r="BA2852" s="13">
        <f t="shared" si="1310"/>
        <v>735000</v>
      </c>
      <c r="BB2852" s="17" t="s">
        <v>1853</v>
      </c>
      <c r="BC2852">
        <f>MATCH(BB2852,MONTHLY_INDEX!$A:$A,0)</f>
        <v>630</v>
      </c>
      <c r="BD2852">
        <f>MATCH(AU2852,MONTHLY_INDEX!$1:$1,0)</f>
        <v>84</v>
      </c>
      <c r="BE2852">
        <f>INDEX(MONTHLY_INDEX!$1:$1048576,Final!BC2852,Final!BD2852)</f>
        <v>114.9</v>
      </c>
      <c r="BF2852">
        <f>MATCH($BF$1,MONTHLY_INDEX!$1:$1,0)</f>
        <v>127</v>
      </c>
      <c r="BG2852">
        <f>INDEX(MONTHLY_INDEX!$1:$1048576,Final!BC2852,Final!BF2852)</f>
        <v>151.1</v>
      </c>
      <c r="BH2852" s="23">
        <f t="shared" si="1322"/>
        <v>0.31505657093124445</v>
      </c>
      <c r="BI2852" s="14">
        <f t="shared" si="1323"/>
        <v>966566.5796344647</v>
      </c>
      <c r="BJ2852" s="14">
        <f t="shared" si="1324"/>
        <v>335848.78482778347</v>
      </c>
      <c r="BK2852" s="15">
        <f t="shared" si="1314"/>
        <v>630717.79480668122</v>
      </c>
      <c r="BL2852" s="52">
        <v>0</v>
      </c>
      <c r="BM2852" s="15">
        <f t="shared" si="1325"/>
        <v>630717.79480668122</v>
      </c>
    </row>
    <row r="2853" spans="1:65">
      <c r="A2853" s="8">
        <v>2851</v>
      </c>
      <c r="B2853" s="1" t="s">
        <v>44</v>
      </c>
      <c r="C2853" s="1">
        <v>1500</v>
      </c>
      <c r="D2853" s="1" t="s">
        <v>60</v>
      </c>
      <c r="E2853" s="1">
        <v>150000112</v>
      </c>
      <c r="F2853" s="1" t="s">
        <v>60</v>
      </c>
      <c r="G2853" s="1" t="s">
        <v>95</v>
      </c>
      <c r="H2853" s="1">
        <v>7</v>
      </c>
      <c r="I2853" s="1" t="s">
        <v>223</v>
      </c>
      <c r="J2853" s="1" t="s">
        <v>49</v>
      </c>
      <c r="K2853" s="1">
        <v>17406001</v>
      </c>
      <c r="L2853" s="1" t="s">
        <v>50</v>
      </c>
      <c r="M2853" s="1" t="s">
        <v>51</v>
      </c>
      <c r="N2853" s="1" t="s">
        <v>64</v>
      </c>
      <c r="O2853" s="1" t="s">
        <v>65</v>
      </c>
      <c r="P2853" s="1" t="s">
        <v>66</v>
      </c>
      <c r="Q2853" s="1" t="s">
        <v>67</v>
      </c>
      <c r="R2853" s="1" t="s">
        <v>87</v>
      </c>
      <c r="S2853" s="1" t="s">
        <v>88</v>
      </c>
      <c r="T2853" s="2">
        <v>43463</v>
      </c>
      <c r="U2853" s="2">
        <v>43463</v>
      </c>
      <c r="V2853" s="1" t="s">
        <v>52</v>
      </c>
      <c r="W2853" s="3">
        <v>1</v>
      </c>
      <c r="X2853" s="1" t="s">
        <v>53</v>
      </c>
      <c r="Y2853" s="4">
        <v>126000</v>
      </c>
      <c r="Z2853" s="4">
        <v>-14732</v>
      </c>
      <c r="AA2853" s="4">
        <v>0</v>
      </c>
      <c r="AB2853" s="4">
        <v>0</v>
      </c>
      <c r="AC2853" s="4">
        <v>0</v>
      </c>
      <c r="AD2853" s="4">
        <v>126000</v>
      </c>
      <c r="AE2853" s="5">
        <v>1555</v>
      </c>
      <c r="AF2853" s="1" t="s">
        <v>70</v>
      </c>
      <c r="AG2853" s="1" t="s">
        <v>71</v>
      </c>
      <c r="AH2853" s="1" t="s">
        <v>89</v>
      </c>
      <c r="AI2853" s="1" t="s">
        <v>57</v>
      </c>
      <c r="AJ2853" s="5">
        <v>10950</v>
      </c>
      <c r="AK2853" s="4">
        <v>-1312</v>
      </c>
      <c r="AL2853" s="4">
        <v>0</v>
      </c>
      <c r="AM2853" s="4">
        <v>0</v>
      </c>
      <c r="AN2853" s="4">
        <v>0</v>
      </c>
      <c r="AO2853" s="4">
        <v>-16044</v>
      </c>
      <c r="AP2853" s="4">
        <v>-16044</v>
      </c>
      <c r="AQ2853" s="4">
        <v>0</v>
      </c>
      <c r="AR2853" s="4">
        <v>109956</v>
      </c>
      <c r="AS2853" s="1" t="s">
        <v>52</v>
      </c>
      <c r="AT2853" s="9">
        <f t="shared" si="1306"/>
        <v>43463</v>
      </c>
      <c r="AU2853" s="9">
        <f t="shared" si="1307"/>
        <v>43435</v>
      </c>
      <c r="AV2853" s="9">
        <v>44798</v>
      </c>
      <c r="AW2853" s="11">
        <f t="shared" si="1308"/>
        <v>3.6575342465753424</v>
      </c>
      <c r="AX2853">
        <v>25</v>
      </c>
      <c r="AY2853" s="12">
        <v>0.05</v>
      </c>
      <c r="AZ2853">
        <f t="shared" si="1309"/>
        <v>3.7999999999999999E-2</v>
      </c>
      <c r="BA2853" s="13">
        <f t="shared" si="1310"/>
        <v>126000</v>
      </c>
      <c r="BB2853" s="17" t="s">
        <v>2189</v>
      </c>
      <c r="BC2853">
        <f>MATCH(BB2853,MONTHLY_INDEX!$A:$A,0)</f>
        <v>798</v>
      </c>
      <c r="BD2853">
        <f>MATCH(AU2853,MONTHLY_INDEX!$1:$1,0)</f>
        <v>84</v>
      </c>
      <c r="BE2853">
        <f>INDEX(MONTHLY_INDEX!$1:$1048576,Final!BC2853,Final!BD2853)</f>
        <v>96</v>
      </c>
      <c r="BF2853">
        <f>MATCH($BF$1,MONTHLY_INDEX!$1:$1,0)</f>
        <v>127</v>
      </c>
      <c r="BG2853">
        <f>INDEX(MONTHLY_INDEX!$1:$1048576,Final!BC2853,Final!BF2853)</f>
        <v>95.3</v>
      </c>
      <c r="BH2853" s="23">
        <f t="shared" si="1322"/>
        <v>-7.2916666666666963E-3</v>
      </c>
      <c r="BI2853" s="14">
        <f t="shared" si="1323"/>
        <v>125081.25</v>
      </c>
      <c r="BJ2853" s="14">
        <f t="shared" si="1324"/>
        <v>17384.580308219178</v>
      </c>
      <c r="BK2853" s="15">
        <f t="shared" si="1314"/>
        <v>107696.66969178081</v>
      </c>
      <c r="BL2853" s="52">
        <v>0</v>
      </c>
      <c r="BM2853" s="15">
        <f t="shared" si="1325"/>
        <v>107696.66969178081</v>
      </c>
    </row>
    <row r="2854" spans="1:65">
      <c r="A2854" s="8">
        <v>2852</v>
      </c>
      <c r="B2854" s="1" t="s">
        <v>44</v>
      </c>
      <c r="C2854" s="1">
        <v>1500</v>
      </c>
      <c r="D2854" s="1" t="s">
        <v>60</v>
      </c>
      <c r="E2854" s="1">
        <v>150000112</v>
      </c>
      <c r="F2854" s="1" t="s">
        <v>60</v>
      </c>
      <c r="G2854" s="1" t="s">
        <v>96</v>
      </c>
      <c r="H2854" s="1">
        <v>8</v>
      </c>
      <c r="I2854" s="1" t="s">
        <v>223</v>
      </c>
      <c r="J2854" s="1" t="s">
        <v>49</v>
      </c>
      <c r="K2854" s="1">
        <v>17406001</v>
      </c>
      <c r="L2854" s="1" t="s">
        <v>50</v>
      </c>
      <c r="M2854" s="1" t="s">
        <v>51</v>
      </c>
      <c r="N2854" s="1" t="s">
        <v>64</v>
      </c>
      <c r="O2854" s="1" t="s">
        <v>65</v>
      </c>
      <c r="P2854" s="1" t="s">
        <v>66</v>
      </c>
      <c r="Q2854" s="1" t="s">
        <v>67</v>
      </c>
      <c r="R2854" s="1" t="s">
        <v>87</v>
      </c>
      <c r="S2854" s="1" t="s">
        <v>88</v>
      </c>
      <c r="T2854" s="2">
        <v>43463</v>
      </c>
      <c r="U2854" s="2">
        <v>43463</v>
      </c>
      <c r="V2854" s="1" t="s">
        <v>52</v>
      </c>
      <c r="W2854" s="3">
        <v>1</v>
      </c>
      <c r="X2854" s="1" t="s">
        <v>53</v>
      </c>
      <c r="Y2854" s="4">
        <v>29327302</v>
      </c>
      <c r="Z2854" s="4">
        <v>-3429143</v>
      </c>
      <c r="AA2854" s="4">
        <v>0</v>
      </c>
      <c r="AB2854" s="4">
        <v>0</v>
      </c>
      <c r="AC2854" s="4">
        <v>0</v>
      </c>
      <c r="AD2854" s="4">
        <v>29327302</v>
      </c>
      <c r="AE2854" s="5">
        <v>1555</v>
      </c>
      <c r="AF2854" s="1" t="s">
        <v>70</v>
      </c>
      <c r="AG2854" s="1" t="s">
        <v>71</v>
      </c>
      <c r="AH2854" s="1" t="s">
        <v>89</v>
      </c>
      <c r="AI2854" s="1" t="s">
        <v>57</v>
      </c>
      <c r="AJ2854" s="5">
        <v>10950</v>
      </c>
      <c r="AK2854" s="4">
        <v>-305335</v>
      </c>
      <c r="AL2854" s="4">
        <v>0</v>
      </c>
      <c r="AM2854" s="4">
        <v>0</v>
      </c>
      <c r="AN2854" s="4">
        <v>0</v>
      </c>
      <c r="AO2854" s="4">
        <v>-3734478</v>
      </c>
      <c r="AP2854" s="4">
        <v>-3734478</v>
      </c>
      <c r="AQ2854" s="4">
        <v>0</v>
      </c>
      <c r="AR2854" s="4">
        <v>25592824</v>
      </c>
      <c r="AS2854" s="1" t="s">
        <v>52</v>
      </c>
      <c r="AT2854" s="9">
        <f t="shared" si="1306"/>
        <v>43463</v>
      </c>
      <c r="AU2854" s="9">
        <f t="shared" si="1307"/>
        <v>43435</v>
      </c>
      <c r="AV2854" s="9">
        <v>44798</v>
      </c>
      <c r="AW2854" s="11">
        <f t="shared" si="1308"/>
        <v>3.6575342465753424</v>
      </c>
      <c r="AX2854">
        <v>25</v>
      </c>
      <c r="AY2854" s="12">
        <v>0.05</v>
      </c>
      <c r="AZ2854">
        <f t="shared" si="1309"/>
        <v>3.7999999999999999E-2</v>
      </c>
      <c r="BA2854" s="13">
        <f t="shared" si="1310"/>
        <v>29327302</v>
      </c>
      <c r="BB2854" s="17" t="s">
        <v>2189</v>
      </c>
      <c r="BC2854">
        <f>MATCH(BB2854,MONTHLY_INDEX!$A:$A,0)</f>
        <v>798</v>
      </c>
      <c r="BD2854">
        <f>MATCH(AU2854,MONTHLY_INDEX!$1:$1,0)</f>
        <v>84</v>
      </c>
      <c r="BE2854">
        <f>INDEX(MONTHLY_INDEX!$1:$1048576,Final!BC2854,Final!BD2854)</f>
        <v>96</v>
      </c>
      <c r="BF2854">
        <f>MATCH($BF$1,MONTHLY_INDEX!$1:$1,0)</f>
        <v>127</v>
      </c>
      <c r="BG2854">
        <f>INDEX(MONTHLY_INDEX!$1:$1048576,Final!BC2854,Final!BF2854)</f>
        <v>95.3</v>
      </c>
      <c r="BH2854" s="23">
        <f t="shared" si="1322"/>
        <v>-7.2916666666666963E-3</v>
      </c>
      <c r="BI2854" s="14">
        <f t="shared" si="1323"/>
        <v>29113457.089583334</v>
      </c>
      <c r="BJ2854" s="14">
        <f t="shared" si="1324"/>
        <v>4046371.7209714041</v>
      </c>
      <c r="BK2854" s="15">
        <f t="shared" si="1314"/>
        <v>25067085.368611928</v>
      </c>
      <c r="BL2854" s="52">
        <v>0</v>
      </c>
      <c r="BM2854" s="15">
        <f t="shared" si="1325"/>
        <v>25067085.368611928</v>
      </c>
    </row>
    <row r="2855" spans="1:65">
      <c r="A2855" s="8">
        <v>2853</v>
      </c>
      <c r="B2855" s="1" t="s">
        <v>44</v>
      </c>
      <c r="C2855" s="1">
        <v>1500</v>
      </c>
      <c r="D2855" s="1" t="s">
        <v>60</v>
      </c>
      <c r="E2855" s="1">
        <v>150000112</v>
      </c>
      <c r="F2855" s="1" t="s">
        <v>60</v>
      </c>
      <c r="G2855" s="1" t="s">
        <v>97</v>
      </c>
      <c r="H2855" s="1">
        <v>9</v>
      </c>
      <c r="I2855" s="1" t="s">
        <v>223</v>
      </c>
      <c r="J2855" s="1" t="s">
        <v>49</v>
      </c>
      <c r="K2855" s="1">
        <v>17406001</v>
      </c>
      <c r="L2855" s="1" t="s">
        <v>50</v>
      </c>
      <c r="M2855" s="1" t="s">
        <v>51</v>
      </c>
      <c r="N2855" s="1" t="s">
        <v>64</v>
      </c>
      <c r="O2855" s="1" t="s">
        <v>65</v>
      </c>
      <c r="P2855" s="1" t="s">
        <v>66</v>
      </c>
      <c r="Q2855" s="1" t="s">
        <v>67</v>
      </c>
      <c r="R2855" s="1" t="s">
        <v>87</v>
      </c>
      <c r="S2855" s="1" t="s">
        <v>88</v>
      </c>
      <c r="T2855" s="2">
        <v>43463</v>
      </c>
      <c r="U2855" s="2">
        <v>43463</v>
      </c>
      <c r="V2855" s="1" t="s">
        <v>52</v>
      </c>
      <c r="W2855" s="3">
        <v>1</v>
      </c>
      <c r="X2855" s="1" t="s">
        <v>53</v>
      </c>
      <c r="Y2855" s="4">
        <v>1517250</v>
      </c>
      <c r="Z2855" s="4">
        <v>-177405</v>
      </c>
      <c r="AA2855" s="4">
        <v>0</v>
      </c>
      <c r="AB2855" s="4">
        <v>0</v>
      </c>
      <c r="AC2855" s="4">
        <v>0</v>
      </c>
      <c r="AD2855" s="4">
        <v>1517250</v>
      </c>
      <c r="AE2855" s="5">
        <v>1555</v>
      </c>
      <c r="AF2855" s="1" t="s">
        <v>70</v>
      </c>
      <c r="AG2855" s="1" t="s">
        <v>71</v>
      </c>
      <c r="AH2855" s="1" t="s">
        <v>89</v>
      </c>
      <c r="AI2855" s="1" t="s">
        <v>57</v>
      </c>
      <c r="AJ2855" s="5">
        <v>10950</v>
      </c>
      <c r="AK2855" s="4">
        <v>-15797</v>
      </c>
      <c r="AL2855" s="4">
        <v>0</v>
      </c>
      <c r="AM2855" s="4">
        <v>0</v>
      </c>
      <c r="AN2855" s="4">
        <v>0</v>
      </c>
      <c r="AO2855" s="4">
        <v>-193202</v>
      </c>
      <c r="AP2855" s="4">
        <v>-193202</v>
      </c>
      <c r="AQ2855" s="4">
        <v>0</v>
      </c>
      <c r="AR2855" s="4">
        <v>1324048</v>
      </c>
      <c r="AS2855" s="1" t="s">
        <v>52</v>
      </c>
      <c r="AT2855" s="9">
        <f t="shared" si="1306"/>
        <v>43463</v>
      </c>
      <c r="AU2855" s="9">
        <f t="shared" si="1307"/>
        <v>43435</v>
      </c>
      <c r="AV2855" s="9">
        <v>44798</v>
      </c>
      <c r="AW2855" s="11">
        <f t="shared" si="1308"/>
        <v>3.6575342465753424</v>
      </c>
      <c r="AX2855">
        <v>15</v>
      </c>
      <c r="AY2855" s="12">
        <v>0.05</v>
      </c>
      <c r="AZ2855">
        <f t="shared" si="1309"/>
        <v>6.3333333333333325E-2</v>
      </c>
      <c r="BA2855" s="13">
        <f t="shared" si="1310"/>
        <v>1517250</v>
      </c>
      <c r="BB2855" s="17" t="s">
        <v>1941</v>
      </c>
      <c r="BC2855">
        <f>MATCH(BB2855,MONTHLY_INDEX!$A:$A,0)</f>
        <v>674</v>
      </c>
      <c r="BD2855">
        <f>MATCH(AU2855,MONTHLY_INDEX!$1:$1,0)</f>
        <v>84</v>
      </c>
      <c r="BE2855">
        <f>INDEX(MONTHLY_INDEX!$1:$1048576,Final!BC2855,Final!BD2855)</f>
        <v>106.1</v>
      </c>
      <c r="BF2855">
        <f>MATCH($BF$1,MONTHLY_INDEX!$1:$1,0)</f>
        <v>127</v>
      </c>
      <c r="BG2855">
        <f>INDEX(MONTHLY_INDEX!$1:$1048576,Final!BC2855,Final!BF2855)</f>
        <v>122.8</v>
      </c>
      <c r="BH2855" s="23">
        <f t="shared" si="1322"/>
        <v>0.15739868049010372</v>
      </c>
      <c r="BI2855" s="14">
        <f t="shared" si="1323"/>
        <v>1756063.1479736099</v>
      </c>
      <c r="BJ2855" s="14">
        <f t="shared" si="1324"/>
        <v>406781.20318128407</v>
      </c>
      <c r="BK2855" s="15">
        <f t="shared" si="1314"/>
        <v>1349281.9447923258</v>
      </c>
      <c r="BL2855" s="52">
        <v>0</v>
      </c>
      <c r="BM2855" s="15">
        <f t="shared" si="1325"/>
        <v>1349281.9447923258</v>
      </c>
    </row>
    <row r="2856" spans="1:65">
      <c r="A2856" s="8">
        <v>2854</v>
      </c>
      <c r="B2856" s="1" t="s">
        <v>44</v>
      </c>
      <c r="C2856" s="1">
        <v>1500</v>
      </c>
      <c r="D2856" s="1" t="s">
        <v>60</v>
      </c>
      <c r="E2856" s="1">
        <v>150000112</v>
      </c>
      <c r="F2856" s="1" t="s">
        <v>60</v>
      </c>
      <c r="G2856" s="1" t="s">
        <v>98</v>
      </c>
      <c r="H2856" s="1">
        <v>10</v>
      </c>
      <c r="I2856" s="1" t="s">
        <v>223</v>
      </c>
      <c r="J2856" s="1" t="s">
        <v>49</v>
      </c>
      <c r="K2856" s="1">
        <v>17406001</v>
      </c>
      <c r="L2856" s="1" t="s">
        <v>50</v>
      </c>
      <c r="M2856" s="1" t="s">
        <v>51</v>
      </c>
      <c r="N2856" s="1" t="s">
        <v>64</v>
      </c>
      <c r="O2856" s="1" t="s">
        <v>65</v>
      </c>
      <c r="P2856" s="1" t="s">
        <v>66</v>
      </c>
      <c r="Q2856" s="1" t="s">
        <v>67</v>
      </c>
      <c r="R2856" s="1" t="s">
        <v>87</v>
      </c>
      <c r="S2856" s="1" t="s">
        <v>88</v>
      </c>
      <c r="T2856" s="2">
        <v>43463</v>
      </c>
      <c r="U2856" s="2">
        <v>43463</v>
      </c>
      <c r="V2856" s="1" t="s">
        <v>52</v>
      </c>
      <c r="W2856" s="3">
        <v>1</v>
      </c>
      <c r="X2856" s="1" t="s">
        <v>53</v>
      </c>
      <c r="Y2856" s="4">
        <v>312900</v>
      </c>
      <c r="Z2856" s="4">
        <v>-36585</v>
      </c>
      <c r="AA2856" s="4">
        <v>0</v>
      </c>
      <c r="AB2856" s="4">
        <v>0</v>
      </c>
      <c r="AC2856" s="4">
        <v>0</v>
      </c>
      <c r="AD2856" s="4">
        <v>312900</v>
      </c>
      <c r="AE2856" s="5">
        <v>1555</v>
      </c>
      <c r="AF2856" s="1" t="s">
        <v>70</v>
      </c>
      <c r="AG2856" s="1" t="s">
        <v>71</v>
      </c>
      <c r="AH2856" s="1" t="s">
        <v>89</v>
      </c>
      <c r="AI2856" s="1" t="s">
        <v>57</v>
      </c>
      <c r="AJ2856" s="5">
        <v>10950</v>
      </c>
      <c r="AK2856" s="4">
        <v>-3258</v>
      </c>
      <c r="AL2856" s="4">
        <v>0</v>
      </c>
      <c r="AM2856" s="4">
        <v>0</v>
      </c>
      <c r="AN2856" s="4">
        <v>0</v>
      </c>
      <c r="AO2856" s="4">
        <v>-39843</v>
      </c>
      <c r="AP2856" s="4">
        <v>-39843</v>
      </c>
      <c r="AQ2856" s="4">
        <v>0</v>
      </c>
      <c r="AR2856" s="4">
        <v>273057</v>
      </c>
      <c r="AS2856" s="1" t="s">
        <v>52</v>
      </c>
      <c r="AT2856" s="9">
        <f t="shared" si="1306"/>
        <v>43463</v>
      </c>
      <c r="AU2856" s="9">
        <f t="shared" si="1307"/>
        <v>43435</v>
      </c>
      <c r="AV2856" s="9">
        <v>44798</v>
      </c>
      <c r="AW2856" s="11">
        <f t="shared" si="1308"/>
        <v>3.6575342465753424</v>
      </c>
      <c r="AX2856">
        <v>10</v>
      </c>
      <c r="AY2856" s="12">
        <v>0.05</v>
      </c>
      <c r="AZ2856">
        <f t="shared" si="1309"/>
        <v>9.5000000000000001E-2</v>
      </c>
      <c r="BA2856" s="13">
        <f t="shared" si="1310"/>
        <v>312900</v>
      </c>
      <c r="BB2856" s="17" t="s">
        <v>2189</v>
      </c>
      <c r="BC2856">
        <f>MATCH(BB2856,MONTHLY_INDEX!$A:$A,0)</f>
        <v>798</v>
      </c>
      <c r="BD2856">
        <f>MATCH(AU2856,MONTHLY_INDEX!$1:$1,0)</f>
        <v>84</v>
      </c>
      <c r="BE2856">
        <f>INDEX(MONTHLY_INDEX!$1:$1048576,Final!BC2856,Final!BD2856)</f>
        <v>96</v>
      </c>
      <c r="BF2856">
        <f>MATCH($BF$1,MONTHLY_INDEX!$1:$1,0)</f>
        <v>127</v>
      </c>
      <c r="BG2856">
        <f>INDEX(MONTHLY_INDEX!$1:$1048576,Final!BC2856,Final!BF2856)</f>
        <v>95.3</v>
      </c>
      <c r="BH2856" s="23">
        <f t="shared" si="1322"/>
        <v>-7.2916666666666963E-3</v>
      </c>
      <c r="BI2856" s="14">
        <f t="shared" si="1323"/>
        <v>310618.4375</v>
      </c>
      <c r="BJ2856" s="14">
        <f t="shared" si="1324"/>
        <v>107929.26941352741</v>
      </c>
      <c r="BK2856" s="15">
        <f t="shared" si="1314"/>
        <v>202689.16808647261</v>
      </c>
      <c r="BL2856" s="52">
        <v>0</v>
      </c>
      <c r="BM2856" s="15">
        <f t="shared" si="1325"/>
        <v>202689.16808647261</v>
      </c>
    </row>
    <row r="2857" spans="1:65">
      <c r="A2857" s="8">
        <v>2855</v>
      </c>
      <c r="B2857" s="1" t="s">
        <v>44</v>
      </c>
      <c r="C2857" s="1">
        <v>1500</v>
      </c>
      <c r="D2857" s="1" t="s">
        <v>60</v>
      </c>
      <c r="E2857" s="1">
        <v>150000112</v>
      </c>
      <c r="F2857" s="1" t="s">
        <v>60</v>
      </c>
      <c r="G2857" s="1" t="s">
        <v>99</v>
      </c>
      <c r="H2857" s="1">
        <v>11</v>
      </c>
      <c r="I2857" s="1" t="s">
        <v>223</v>
      </c>
      <c r="J2857" s="1" t="s">
        <v>49</v>
      </c>
      <c r="K2857" s="1">
        <v>17406001</v>
      </c>
      <c r="L2857" s="1" t="s">
        <v>50</v>
      </c>
      <c r="M2857" s="1" t="s">
        <v>51</v>
      </c>
      <c r="N2857" s="1" t="s">
        <v>64</v>
      </c>
      <c r="O2857" s="1" t="s">
        <v>65</v>
      </c>
      <c r="P2857" s="1" t="s">
        <v>66</v>
      </c>
      <c r="Q2857" s="1" t="s">
        <v>67</v>
      </c>
      <c r="R2857" s="1" t="s">
        <v>87</v>
      </c>
      <c r="S2857" s="1" t="s">
        <v>88</v>
      </c>
      <c r="T2857" s="2">
        <v>43463</v>
      </c>
      <c r="U2857" s="2">
        <v>43463</v>
      </c>
      <c r="V2857" s="1" t="s">
        <v>52</v>
      </c>
      <c r="W2857" s="3">
        <v>1</v>
      </c>
      <c r="X2857" s="1" t="s">
        <v>53</v>
      </c>
      <c r="Y2857" s="4">
        <v>1174950</v>
      </c>
      <c r="Z2857" s="4">
        <v>-137382</v>
      </c>
      <c r="AA2857" s="4">
        <v>0</v>
      </c>
      <c r="AB2857" s="4">
        <v>0</v>
      </c>
      <c r="AC2857" s="4">
        <v>0</v>
      </c>
      <c r="AD2857" s="4">
        <v>1174950</v>
      </c>
      <c r="AE2857" s="5">
        <v>1555</v>
      </c>
      <c r="AF2857" s="1" t="s">
        <v>70</v>
      </c>
      <c r="AG2857" s="1" t="s">
        <v>71</v>
      </c>
      <c r="AH2857" s="1" t="s">
        <v>89</v>
      </c>
      <c r="AI2857" s="1" t="s">
        <v>57</v>
      </c>
      <c r="AJ2857" s="5">
        <v>10950</v>
      </c>
      <c r="AK2857" s="4">
        <v>-12233</v>
      </c>
      <c r="AL2857" s="4">
        <v>0</v>
      </c>
      <c r="AM2857" s="4">
        <v>0</v>
      </c>
      <c r="AN2857" s="4">
        <v>0</v>
      </c>
      <c r="AO2857" s="4">
        <v>-149615</v>
      </c>
      <c r="AP2857" s="4">
        <v>-149615</v>
      </c>
      <c r="AQ2857" s="4">
        <v>0</v>
      </c>
      <c r="AR2857" s="4">
        <v>1025335</v>
      </c>
      <c r="AS2857" s="1" t="s">
        <v>52</v>
      </c>
      <c r="AT2857" s="9">
        <f t="shared" si="1306"/>
        <v>43463</v>
      </c>
      <c r="AU2857" s="9">
        <f t="shared" si="1307"/>
        <v>43435</v>
      </c>
      <c r="AV2857" s="9">
        <v>44798</v>
      </c>
      <c r="AW2857" s="11">
        <f t="shared" si="1308"/>
        <v>3.6575342465753424</v>
      </c>
      <c r="AX2857">
        <v>10</v>
      </c>
      <c r="AY2857" s="12">
        <v>0.05</v>
      </c>
      <c r="AZ2857">
        <f t="shared" si="1309"/>
        <v>9.5000000000000001E-2</v>
      </c>
      <c r="BA2857" s="13">
        <f t="shared" si="1310"/>
        <v>1174950</v>
      </c>
      <c r="BB2857" s="17" t="s">
        <v>2189</v>
      </c>
      <c r="BC2857">
        <f>MATCH(BB2857,MONTHLY_INDEX!$A:$A,0)</f>
        <v>798</v>
      </c>
      <c r="BD2857">
        <f>MATCH(AU2857,MONTHLY_INDEX!$1:$1,0)</f>
        <v>84</v>
      </c>
      <c r="BE2857">
        <f>INDEX(MONTHLY_INDEX!$1:$1048576,Final!BC2857,Final!BD2857)</f>
        <v>96</v>
      </c>
      <c r="BF2857">
        <f>MATCH($BF$1,MONTHLY_INDEX!$1:$1,0)</f>
        <v>127</v>
      </c>
      <c r="BG2857">
        <f>INDEX(MONTHLY_INDEX!$1:$1048576,Final!BC2857,Final!BF2857)</f>
        <v>95.3</v>
      </c>
      <c r="BH2857" s="23">
        <f t="shared" si="1322"/>
        <v>-7.2916666666666963E-3</v>
      </c>
      <c r="BI2857" s="14">
        <f t="shared" si="1323"/>
        <v>1166382.65625</v>
      </c>
      <c r="BJ2857" s="14">
        <f t="shared" si="1324"/>
        <v>405278.02843535959</v>
      </c>
      <c r="BK2857" s="15">
        <f t="shared" si="1314"/>
        <v>761104.62781464041</v>
      </c>
      <c r="BL2857" s="52">
        <v>0</v>
      </c>
      <c r="BM2857" s="15">
        <f t="shared" si="1325"/>
        <v>761104.62781464041</v>
      </c>
    </row>
    <row r="2858" spans="1:65">
      <c r="A2858" s="8">
        <v>2856</v>
      </c>
      <c r="B2858" s="1" t="s">
        <v>44</v>
      </c>
      <c r="C2858" s="1">
        <v>1500</v>
      </c>
      <c r="D2858" s="1" t="s">
        <v>60</v>
      </c>
      <c r="E2858" s="1">
        <v>150000112</v>
      </c>
      <c r="F2858" s="1" t="s">
        <v>60</v>
      </c>
      <c r="G2858" s="1" t="s">
        <v>100</v>
      </c>
      <c r="H2858" s="1">
        <v>12</v>
      </c>
      <c r="I2858" s="1" t="s">
        <v>223</v>
      </c>
      <c r="J2858" s="1" t="s">
        <v>49</v>
      </c>
      <c r="K2858" s="1">
        <v>17406001</v>
      </c>
      <c r="L2858" s="1" t="s">
        <v>50</v>
      </c>
      <c r="M2858" s="1" t="s">
        <v>51</v>
      </c>
      <c r="N2858" s="1" t="s">
        <v>64</v>
      </c>
      <c r="O2858" s="1" t="s">
        <v>65</v>
      </c>
      <c r="P2858" s="1" t="s">
        <v>66</v>
      </c>
      <c r="Q2858" s="1" t="s">
        <v>67</v>
      </c>
      <c r="R2858" s="1" t="s">
        <v>87</v>
      </c>
      <c r="S2858" s="1" t="s">
        <v>88</v>
      </c>
      <c r="T2858" s="2">
        <v>43463</v>
      </c>
      <c r="U2858" s="2">
        <v>43463</v>
      </c>
      <c r="V2858" s="1" t="s">
        <v>52</v>
      </c>
      <c r="W2858" s="3">
        <v>1</v>
      </c>
      <c r="X2858" s="1" t="s">
        <v>53</v>
      </c>
      <c r="Y2858" s="4">
        <v>582750</v>
      </c>
      <c r="Z2858" s="4">
        <v>-68138</v>
      </c>
      <c r="AA2858" s="4">
        <v>0</v>
      </c>
      <c r="AB2858" s="4">
        <v>0</v>
      </c>
      <c r="AC2858" s="4">
        <v>0</v>
      </c>
      <c r="AD2858" s="4">
        <v>582750</v>
      </c>
      <c r="AE2858" s="5">
        <v>1555</v>
      </c>
      <c r="AF2858" s="1" t="s">
        <v>70</v>
      </c>
      <c r="AG2858" s="1" t="s">
        <v>71</v>
      </c>
      <c r="AH2858" s="1" t="s">
        <v>89</v>
      </c>
      <c r="AI2858" s="1" t="s">
        <v>57</v>
      </c>
      <c r="AJ2858" s="5">
        <v>10950</v>
      </c>
      <c r="AK2858" s="4">
        <v>-6067</v>
      </c>
      <c r="AL2858" s="4">
        <v>0</v>
      </c>
      <c r="AM2858" s="4">
        <v>0</v>
      </c>
      <c r="AN2858" s="4">
        <v>0</v>
      </c>
      <c r="AO2858" s="4">
        <v>-74205</v>
      </c>
      <c r="AP2858" s="4">
        <v>-74205</v>
      </c>
      <c r="AQ2858" s="4">
        <v>0</v>
      </c>
      <c r="AR2858" s="4">
        <v>508545</v>
      </c>
      <c r="AS2858" s="1" t="s">
        <v>52</v>
      </c>
      <c r="AT2858" s="9">
        <f t="shared" si="1306"/>
        <v>43463</v>
      </c>
      <c r="AU2858" s="9">
        <f t="shared" si="1307"/>
        <v>43435</v>
      </c>
      <c r="AV2858" s="9">
        <v>44798</v>
      </c>
      <c r="AW2858" s="11">
        <f t="shared" si="1308"/>
        <v>3.6575342465753424</v>
      </c>
      <c r="AX2858">
        <v>10</v>
      </c>
      <c r="AY2858" s="12">
        <v>0.05</v>
      </c>
      <c r="AZ2858">
        <f t="shared" si="1309"/>
        <v>9.5000000000000001E-2</v>
      </c>
      <c r="BA2858" s="13">
        <f t="shared" si="1310"/>
        <v>582750</v>
      </c>
      <c r="BB2858" s="17" t="s">
        <v>1973</v>
      </c>
      <c r="BC2858">
        <f>MATCH(BB2858,MONTHLY_INDEX!$A:$A,0)</f>
        <v>690</v>
      </c>
      <c r="BD2858">
        <f>MATCH(AU2858,MONTHLY_INDEX!$1:$1,0)</f>
        <v>84</v>
      </c>
      <c r="BE2858">
        <f>INDEX(MONTHLY_INDEX!$1:$1048576,Final!BC2858,Final!BD2858)</f>
        <v>111.5</v>
      </c>
      <c r="BF2858">
        <f>MATCH($BF$1,MONTHLY_INDEX!$1:$1,0)</f>
        <v>127</v>
      </c>
      <c r="BG2858">
        <f>INDEX(MONTHLY_INDEX!$1:$1048576,Final!BC2858,Final!BF2858)</f>
        <v>145.69999999999999</v>
      </c>
      <c r="BH2858" s="23">
        <f t="shared" si="1322"/>
        <v>0.30672645739910304</v>
      </c>
      <c r="BI2858" s="14">
        <f t="shared" si="1323"/>
        <v>761494.84304932738</v>
      </c>
      <c r="BJ2858" s="14">
        <f t="shared" si="1324"/>
        <v>264593.37936912588</v>
      </c>
      <c r="BK2858" s="15">
        <f t="shared" si="1314"/>
        <v>496901.4636802015</v>
      </c>
      <c r="BL2858" s="52">
        <v>0</v>
      </c>
      <c r="BM2858" s="15">
        <f t="shared" si="1325"/>
        <v>496901.4636802015</v>
      </c>
    </row>
    <row r="2859" spans="1:65">
      <c r="A2859" s="8">
        <v>2857</v>
      </c>
      <c r="B2859" s="1" t="s">
        <v>44</v>
      </c>
      <c r="C2859" s="1">
        <v>1500</v>
      </c>
      <c r="D2859" s="1" t="s">
        <v>60</v>
      </c>
      <c r="E2859" s="1">
        <v>150000112</v>
      </c>
      <c r="F2859" s="1" t="s">
        <v>60</v>
      </c>
      <c r="G2859" s="1" t="s">
        <v>101</v>
      </c>
      <c r="H2859" s="1">
        <v>13</v>
      </c>
      <c r="I2859" s="1" t="s">
        <v>223</v>
      </c>
      <c r="J2859" s="1" t="s">
        <v>49</v>
      </c>
      <c r="K2859" s="1">
        <v>17406001</v>
      </c>
      <c r="L2859" s="1" t="s">
        <v>50</v>
      </c>
      <c r="M2859" s="1" t="s">
        <v>51</v>
      </c>
      <c r="N2859" s="1" t="s">
        <v>64</v>
      </c>
      <c r="O2859" s="1" t="s">
        <v>65</v>
      </c>
      <c r="P2859" s="1" t="s">
        <v>66</v>
      </c>
      <c r="Q2859" s="1" t="s">
        <v>67</v>
      </c>
      <c r="R2859" s="1" t="s">
        <v>87</v>
      </c>
      <c r="S2859" s="1" t="s">
        <v>88</v>
      </c>
      <c r="T2859" s="2">
        <v>43463</v>
      </c>
      <c r="U2859" s="2">
        <v>43463</v>
      </c>
      <c r="V2859" s="1" t="s">
        <v>52</v>
      </c>
      <c r="W2859" s="3">
        <v>1</v>
      </c>
      <c r="X2859" s="1" t="s">
        <v>53</v>
      </c>
      <c r="Y2859" s="4">
        <v>9976171</v>
      </c>
      <c r="Z2859" s="4">
        <v>-1166479</v>
      </c>
      <c r="AA2859" s="4">
        <v>0</v>
      </c>
      <c r="AB2859" s="4">
        <v>0</v>
      </c>
      <c r="AC2859" s="4">
        <v>0</v>
      </c>
      <c r="AD2859" s="4">
        <v>9976171</v>
      </c>
      <c r="AE2859" s="5">
        <v>1555</v>
      </c>
      <c r="AF2859" s="1" t="s">
        <v>70</v>
      </c>
      <c r="AG2859" s="1" t="s">
        <v>71</v>
      </c>
      <c r="AH2859" s="1" t="s">
        <v>89</v>
      </c>
      <c r="AI2859" s="1" t="s">
        <v>57</v>
      </c>
      <c r="AJ2859" s="5">
        <v>10950</v>
      </c>
      <c r="AK2859" s="4">
        <v>-103865</v>
      </c>
      <c r="AL2859" s="4">
        <v>0</v>
      </c>
      <c r="AM2859" s="4">
        <v>0</v>
      </c>
      <c r="AN2859" s="4">
        <v>0</v>
      </c>
      <c r="AO2859" s="4">
        <v>-1270344</v>
      </c>
      <c r="AP2859" s="4">
        <v>-1270344</v>
      </c>
      <c r="AQ2859" s="4">
        <v>0</v>
      </c>
      <c r="AR2859" s="4">
        <v>8705827</v>
      </c>
      <c r="AS2859" s="1" t="s">
        <v>52</v>
      </c>
      <c r="AT2859" s="9">
        <f t="shared" si="1306"/>
        <v>43463</v>
      </c>
      <c r="AU2859" s="9">
        <f t="shared" si="1307"/>
        <v>43435</v>
      </c>
      <c r="AV2859" s="9">
        <v>44798</v>
      </c>
      <c r="AW2859" s="11">
        <f t="shared" si="1308"/>
        <v>3.6575342465753424</v>
      </c>
      <c r="AX2859">
        <v>25</v>
      </c>
      <c r="AY2859" s="12">
        <v>0.05</v>
      </c>
      <c r="AZ2859">
        <f t="shared" si="1309"/>
        <v>3.7999999999999999E-2</v>
      </c>
      <c r="BA2859" s="13">
        <f t="shared" si="1310"/>
        <v>9976171</v>
      </c>
      <c r="BB2859" s="17" t="s">
        <v>2189</v>
      </c>
      <c r="BC2859">
        <f>MATCH(BB2859,MONTHLY_INDEX!$A:$A,0)</f>
        <v>798</v>
      </c>
      <c r="BD2859">
        <f>MATCH(AU2859,MONTHLY_INDEX!$1:$1,0)</f>
        <v>84</v>
      </c>
      <c r="BE2859">
        <f>INDEX(MONTHLY_INDEX!$1:$1048576,Final!BC2859,Final!BD2859)</f>
        <v>96</v>
      </c>
      <c r="BF2859">
        <f>MATCH($BF$1,MONTHLY_INDEX!$1:$1,0)</f>
        <v>127</v>
      </c>
      <c r="BG2859">
        <f>INDEX(MONTHLY_INDEX!$1:$1048576,Final!BC2859,Final!BF2859)</f>
        <v>95.3</v>
      </c>
      <c r="BH2859" s="23">
        <f t="shared" si="1322"/>
        <v>-7.2916666666666963E-3</v>
      </c>
      <c r="BI2859" s="14">
        <f t="shared" si="1323"/>
        <v>9903428.0864583328</v>
      </c>
      <c r="BJ2859" s="14">
        <f t="shared" si="1324"/>
        <v>1376440.8406192637</v>
      </c>
      <c r="BK2859" s="15">
        <f t="shared" si="1314"/>
        <v>8526987.2458390687</v>
      </c>
      <c r="BL2859" s="52">
        <v>0</v>
      </c>
      <c r="BM2859" s="15">
        <f t="shared" si="1325"/>
        <v>8526987.2458390687</v>
      </c>
    </row>
    <row r="2860" spans="1:65">
      <c r="A2860" s="8">
        <v>2858</v>
      </c>
      <c r="B2860" s="1" t="s">
        <v>44</v>
      </c>
      <c r="C2860" s="1">
        <v>1500</v>
      </c>
      <c r="D2860" s="1" t="s">
        <v>60</v>
      </c>
      <c r="E2860" s="1">
        <v>150000112</v>
      </c>
      <c r="F2860" s="1" t="s">
        <v>60</v>
      </c>
      <c r="G2860" s="1" t="s">
        <v>102</v>
      </c>
      <c r="H2860" s="1">
        <v>14</v>
      </c>
      <c r="I2860" s="1" t="s">
        <v>223</v>
      </c>
      <c r="J2860" s="1" t="s">
        <v>49</v>
      </c>
      <c r="K2860" s="1">
        <v>17406001</v>
      </c>
      <c r="L2860" s="1" t="s">
        <v>50</v>
      </c>
      <c r="M2860" s="1" t="s">
        <v>51</v>
      </c>
      <c r="N2860" s="1" t="s">
        <v>64</v>
      </c>
      <c r="O2860" s="1" t="s">
        <v>65</v>
      </c>
      <c r="P2860" s="1" t="s">
        <v>66</v>
      </c>
      <c r="Q2860" s="1" t="s">
        <v>67</v>
      </c>
      <c r="R2860" s="1" t="s">
        <v>87</v>
      </c>
      <c r="S2860" s="1" t="s">
        <v>88</v>
      </c>
      <c r="T2860" s="2">
        <v>43463</v>
      </c>
      <c r="U2860" s="2">
        <v>43463</v>
      </c>
      <c r="V2860" s="1" t="s">
        <v>52</v>
      </c>
      <c r="W2860" s="3">
        <v>1</v>
      </c>
      <c r="X2860" s="1" t="s">
        <v>53</v>
      </c>
      <c r="Y2860" s="4">
        <v>21103901</v>
      </c>
      <c r="Z2860" s="4">
        <v>-2467607</v>
      </c>
      <c r="AA2860" s="4">
        <v>0</v>
      </c>
      <c r="AB2860" s="4">
        <v>0</v>
      </c>
      <c r="AC2860" s="4">
        <v>0</v>
      </c>
      <c r="AD2860" s="4">
        <v>21103901</v>
      </c>
      <c r="AE2860" s="5">
        <v>1555</v>
      </c>
      <c r="AF2860" s="1" t="s">
        <v>70</v>
      </c>
      <c r="AG2860" s="1" t="s">
        <v>71</v>
      </c>
      <c r="AH2860" s="1" t="s">
        <v>89</v>
      </c>
      <c r="AI2860" s="1" t="s">
        <v>57</v>
      </c>
      <c r="AJ2860" s="5">
        <v>10950</v>
      </c>
      <c r="AK2860" s="4">
        <v>-219719</v>
      </c>
      <c r="AL2860" s="4">
        <v>0</v>
      </c>
      <c r="AM2860" s="4">
        <v>0</v>
      </c>
      <c r="AN2860" s="4">
        <v>0</v>
      </c>
      <c r="AO2860" s="4">
        <v>-2687326</v>
      </c>
      <c r="AP2860" s="4">
        <v>-2687326</v>
      </c>
      <c r="AQ2860" s="4">
        <v>0</v>
      </c>
      <c r="AR2860" s="4">
        <v>18416575</v>
      </c>
      <c r="AS2860" s="1" t="s">
        <v>52</v>
      </c>
      <c r="AT2860" s="9">
        <f t="shared" si="1306"/>
        <v>43463</v>
      </c>
      <c r="AU2860" s="9">
        <f t="shared" si="1307"/>
        <v>43435</v>
      </c>
      <c r="AV2860" s="9">
        <v>44798</v>
      </c>
      <c r="AW2860" s="11">
        <f t="shared" si="1308"/>
        <v>3.6575342465753424</v>
      </c>
      <c r="AX2860">
        <v>25</v>
      </c>
      <c r="AY2860" s="12">
        <v>0.05</v>
      </c>
      <c r="AZ2860">
        <f t="shared" si="1309"/>
        <v>3.7999999999999999E-2</v>
      </c>
      <c r="BA2860" s="13">
        <f t="shared" si="1310"/>
        <v>21103901</v>
      </c>
      <c r="BB2860" s="17" t="s">
        <v>2189</v>
      </c>
      <c r="BC2860">
        <f>MATCH(BB2860,MONTHLY_INDEX!$A:$A,0)</f>
        <v>798</v>
      </c>
      <c r="BD2860">
        <f>MATCH(AU2860,MONTHLY_INDEX!$1:$1,0)</f>
        <v>84</v>
      </c>
      <c r="BE2860">
        <f>INDEX(MONTHLY_INDEX!$1:$1048576,Final!BC2860,Final!BD2860)</f>
        <v>96</v>
      </c>
      <c r="BF2860">
        <f>MATCH($BF$1,MONTHLY_INDEX!$1:$1,0)</f>
        <v>127</v>
      </c>
      <c r="BG2860">
        <f>INDEX(MONTHLY_INDEX!$1:$1048576,Final!BC2860,Final!BF2860)</f>
        <v>95.3</v>
      </c>
      <c r="BH2860" s="23">
        <f t="shared" si="1322"/>
        <v>-7.2916666666666963E-3</v>
      </c>
      <c r="BI2860" s="14">
        <f t="shared" si="1323"/>
        <v>20950018.388541665</v>
      </c>
      <c r="BJ2860" s="14">
        <f t="shared" si="1324"/>
        <v>2911765.5694540236</v>
      </c>
      <c r="BK2860" s="15">
        <f t="shared" si="1314"/>
        <v>18038252.819087639</v>
      </c>
      <c r="BL2860" s="52">
        <v>0</v>
      </c>
      <c r="BM2860" s="15">
        <f t="shared" si="1325"/>
        <v>18038252.819087639</v>
      </c>
    </row>
    <row r="2861" spans="1:65">
      <c r="A2861" s="8">
        <v>2859</v>
      </c>
      <c r="B2861" s="1" t="s">
        <v>44</v>
      </c>
      <c r="C2861" s="1">
        <v>1500</v>
      </c>
      <c r="D2861" s="1" t="s">
        <v>60</v>
      </c>
      <c r="E2861" s="1">
        <v>150000112</v>
      </c>
      <c r="F2861" s="1" t="s">
        <v>60</v>
      </c>
      <c r="G2861" s="1" t="s">
        <v>103</v>
      </c>
      <c r="H2861" s="1">
        <v>15</v>
      </c>
      <c r="I2861" s="1" t="s">
        <v>223</v>
      </c>
      <c r="J2861" s="1" t="s">
        <v>49</v>
      </c>
      <c r="K2861" s="1">
        <v>17406001</v>
      </c>
      <c r="L2861" s="1" t="s">
        <v>50</v>
      </c>
      <c r="M2861" s="1" t="s">
        <v>51</v>
      </c>
      <c r="N2861" s="1" t="s">
        <v>64</v>
      </c>
      <c r="O2861" s="1" t="s">
        <v>65</v>
      </c>
      <c r="P2861" s="1" t="s">
        <v>66</v>
      </c>
      <c r="Q2861" s="1" t="s">
        <v>67</v>
      </c>
      <c r="R2861" s="1" t="s">
        <v>87</v>
      </c>
      <c r="S2861" s="1" t="s">
        <v>88</v>
      </c>
      <c r="T2861" s="2">
        <v>43463</v>
      </c>
      <c r="U2861" s="2">
        <v>43463</v>
      </c>
      <c r="V2861" s="1" t="s">
        <v>52</v>
      </c>
      <c r="W2861" s="3">
        <v>1</v>
      </c>
      <c r="X2861" s="1" t="s">
        <v>53</v>
      </c>
      <c r="Y2861" s="4">
        <v>580650</v>
      </c>
      <c r="Z2861" s="4">
        <v>-67893</v>
      </c>
      <c r="AA2861" s="4">
        <v>0</v>
      </c>
      <c r="AB2861" s="4">
        <v>0</v>
      </c>
      <c r="AC2861" s="4">
        <v>0</v>
      </c>
      <c r="AD2861" s="4">
        <v>580650</v>
      </c>
      <c r="AE2861" s="5">
        <v>1555</v>
      </c>
      <c r="AF2861" s="1" t="s">
        <v>70</v>
      </c>
      <c r="AG2861" s="1" t="s">
        <v>71</v>
      </c>
      <c r="AH2861" s="1" t="s">
        <v>89</v>
      </c>
      <c r="AI2861" s="1" t="s">
        <v>57</v>
      </c>
      <c r="AJ2861" s="5">
        <v>10950</v>
      </c>
      <c r="AK2861" s="4">
        <v>-6045</v>
      </c>
      <c r="AL2861" s="4">
        <v>0</v>
      </c>
      <c r="AM2861" s="4">
        <v>0</v>
      </c>
      <c r="AN2861" s="4">
        <v>0</v>
      </c>
      <c r="AO2861" s="4">
        <v>-73938</v>
      </c>
      <c r="AP2861" s="4">
        <v>-73938</v>
      </c>
      <c r="AQ2861" s="4">
        <v>0</v>
      </c>
      <c r="AR2861" s="4">
        <v>506712</v>
      </c>
      <c r="AS2861" s="1" t="s">
        <v>52</v>
      </c>
      <c r="AT2861" s="9">
        <f t="shared" si="1306"/>
        <v>43463</v>
      </c>
      <c r="AU2861" s="9">
        <f t="shared" si="1307"/>
        <v>43435</v>
      </c>
      <c r="AV2861" s="9">
        <v>44798</v>
      </c>
      <c r="AW2861" s="11">
        <f t="shared" si="1308"/>
        <v>3.6575342465753424</v>
      </c>
      <c r="AX2861">
        <v>10</v>
      </c>
      <c r="AY2861" s="12">
        <v>0.05</v>
      </c>
      <c r="AZ2861">
        <f t="shared" si="1309"/>
        <v>9.5000000000000001E-2</v>
      </c>
      <c r="BA2861" s="13">
        <f t="shared" si="1310"/>
        <v>580650</v>
      </c>
      <c r="BB2861" s="17" t="s">
        <v>1941</v>
      </c>
      <c r="BC2861">
        <f>MATCH(BB2861,MONTHLY_INDEX!$A:$A,0)</f>
        <v>674</v>
      </c>
      <c r="BD2861">
        <f>MATCH(AU2861,MONTHLY_INDEX!$1:$1,0)</f>
        <v>84</v>
      </c>
      <c r="BE2861">
        <f>INDEX(MONTHLY_INDEX!$1:$1048576,Final!BC2861,Final!BD2861)</f>
        <v>106.1</v>
      </c>
      <c r="BF2861">
        <f>MATCH($BF$1,MONTHLY_INDEX!$1:$1,0)</f>
        <v>127</v>
      </c>
      <c r="BG2861">
        <f>INDEX(MONTHLY_INDEX!$1:$1048576,Final!BC2861,Final!BF2861)</f>
        <v>122.8</v>
      </c>
      <c r="BH2861" s="23">
        <f t="shared" si="1322"/>
        <v>0.15739868049010372</v>
      </c>
      <c r="BI2861" s="14">
        <f t="shared" si="1323"/>
        <v>672043.54382657877</v>
      </c>
      <c r="BJ2861" s="14">
        <f t="shared" si="1324"/>
        <v>233512.11628987905</v>
      </c>
      <c r="BK2861" s="15">
        <f t="shared" si="1314"/>
        <v>438531.42753669969</v>
      </c>
      <c r="BL2861" s="52">
        <v>0</v>
      </c>
      <c r="BM2861" s="15">
        <f t="shared" si="1325"/>
        <v>438531.42753669969</v>
      </c>
    </row>
    <row r="2862" spans="1:65">
      <c r="A2862" s="8">
        <v>2860</v>
      </c>
      <c r="B2862" s="1" t="s">
        <v>44</v>
      </c>
      <c r="C2862" s="1">
        <v>1500</v>
      </c>
      <c r="D2862" s="1" t="s">
        <v>60</v>
      </c>
      <c r="E2862" s="1">
        <v>150000112</v>
      </c>
      <c r="F2862" s="1" t="s">
        <v>60</v>
      </c>
      <c r="G2862" s="1" t="s">
        <v>104</v>
      </c>
      <c r="H2862" s="1">
        <v>16</v>
      </c>
      <c r="I2862" s="1" t="s">
        <v>223</v>
      </c>
      <c r="J2862" s="1" t="s">
        <v>49</v>
      </c>
      <c r="K2862" s="1">
        <v>17406001</v>
      </c>
      <c r="L2862" s="1" t="s">
        <v>50</v>
      </c>
      <c r="M2862" s="1" t="s">
        <v>51</v>
      </c>
      <c r="N2862" s="1" t="s">
        <v>64</v>
      </c>
      <c r="O2862" s="1" t="s">
        <v>65</v>
      </c>
      <c r="P2862" s="1" t="s">
        <v>66</v>
      </c>
      <c r="Q2862" s="1" t="s">
        <v>67</v>
      </c>
      <c r="R2862" s="1" t="s">
        <v>87</v>
      </c>
      <c r="S2862" s="1" t="s">
        <v>88</v>
      </c>
      <c r="T2862" s="2">
        <v>43463</v>
      </c>
      <c r="U2862" s="2">
        <v>43463</v>
      </c>
      <c r="V2862" s="1" t="s">
        <v>52</v>
      </c>
      <c r="W2862" s="3">
        <v>1</v>
      </c>
      <c r="X2862" s="1" t="s">
        <v>53</v>
      </c>
      <c r="Y2862" s="4">
        <v>175035</v>
      </c>
      <c r="Z2862" s="4">
        <v>-20465</v>
      </c>
      <c r="AA2862" s="4">
        <v>0</v>
      </c>
      <c r="AB2862" s="4">
        <v>0</v>
      </c>
      <c r="AC2862" s="4">
        <v>0</v>
      </c>
      <c r="AD2862" s="4">
        <v>175035</v>
      </c>
      <c r="AE2862" s="5">
        <v>1555</v>
      </c>
      <c r="AF2862" s="1" t="s">
        <v>70</v>
      </c>
      <c r="AG2862" s="1" t="s">
        <v>71</v>
      </c>
      <c r="AH2862" s="1" t="s">
        <v>89</v>
      </c>
      <c r="AI2862" s="1" t="s">
        <v>57</v>
      </c>
      <c r="AJ2862" s="5">
        <v>10950</v>
      </c>
      <c r="AK2862" s="4">
        <v>-1822</v>
      </c>
      <c r="AL2862" s="4">
        <v>0</v>
      </c>
      <c r="AM2862" s="4">
        <v>0</v>
      </c>
      <c r="AN2862" s="4">
        <v>0</v>
      </c>
      <c r="AO2862" s="4">
        <v>-22287</v>
      </c>
      <c r="AP2862" s="4">
        <v>-22287</v>
      </c>
      <c r="AQ2862" s="4">
        <v>0</v>
      </c>
      <c r="AR2862" s="4">
        <v>152748</v>
      </c>
      <c r="AS2862" s="1" t="s">
        <v>52</v>
      </c>
      <c r="AT2862" s="9">
        <f t="shared" si="1306"/>
        <v>43463</v>
      </c>
      <c r="AU2862" s="9">
        <f t="shared" si="1307"/>
        <v>43435</v>
      </c>
      <c r="AV2862" s="9">
        <v>44798</v>
      </c>
      <c r="AW2862" s="11">
        <f t="shared" si="1308"/>
        <v>3.6575342465753424</v>
      </c>
      <c r="AX2862">
        <v>10</v>
      </c>
      <c r="AY2862" s="12">
        <v>0.05</v>
      </c>
      <c r="AZ2862">
        <f t="shared" si="1309"/>
        <v>9.5000000000000001E-2</v>
      </c>
      <c r="BA2862" s="13">
        <f t="shared" si="1310"/>
        <v>175035</v>
      </c>
      <c r="BB2862" s="17" t="s">
        <v>1877</v>
      </c>
      <c r="BC2862">
        <f>MATCH(BB2862,MONTHLY_INDEX!$A:$A,0)</f>
        <v>642</v>
      </c>
      <c r="BD2862">
        <f>MATCH(AU2862,MONTHLY_INDEX!$1:$1,0)</f>
        <v>84</v>
      </c>
      <c r="BE2862">
        <f>INDEX(MONTHLY_INDEX!$1:$1048576,Final!BC2862,Final!BD2862)</f>
        <v>79.3</v>
      </c>
      <c r="BF2862">
        <f>MATCH($BF$1,MONTHLY_INDEX!$1:$1,0)</f>
        <v>127</v>
      </c>
      <c r="BG2862">
        <f>INDEX(MONTHLY_INDEX!$1:$1048576,Final!BC2862,Final!BF2862)</f>
        <v>94</v>
      </c>
      <c r="BH2862" s="23">
        <f t="shared" si="1322"/>
        <v>0.18537200504413623</v>
      </c>
      <c r="BI2862" s="14">
        <f t="shared" si="1323"/>
        <v>207481.5889029004</v>
      </c>
      <c r="BJ2862" s="14">
        <f t="shared" si="1324"/>
        <v>72092.746609891343</v>
      </c>
      <c r="BK2862" s="15">
        <f t="shared" si="1314"/>
        <v>135388.84229300905</v>
      </c>
      <c r="BL2862" s="52">
        <v>0</v>
      </c>
      <c r="BM2862" s="15">
        <f t="shared" si="1325"/>
        <v>135388.84229300905</v>
      </c>
    </row>
    <row r="2863" spans="1:65">
      <c r="A2863" s="8">
        <v>2861</v>
      </c>
      <c r="B2863" s="1" t="s">
        <v>44</v>
      </c>
      <c r="C2863" s="1">
        <v>1500</v>
      </c>
      <c r="D2863" s="1" t="s">
        <v>60</v>
      </c>
      <c r="E2863" s="1">
        <v>150000112</v>
      </c>
      <c r="F2863" s="1" t="s">
        <v>60</v>
      </c>
      <c r="G2863" s="1" t="s">
        <v>105</v>
      </c>
      <c r="H2863" s="1">
        <v>17</v>
      </c>
      <c r="I2863" s="1" t="s">
        <v>223</v>
      </c>
      <c r="J2863" s="1" t="s">
        <v>49</v>
      </c>
      <c r="K2863" s="1">
        <v>17406001</v>
      </c>
      <c r="L2863" s="1" t="s">
        <v>50</v>
      </c>
      <c r="M2863" s="1" t="s">
        <v>51</v>
      </c>
      <c r="N2863" s="1" t="s">
        <v>64</v>
      </c>
      <c r="O2863" s="1" t="s">
        <v>65</v>
      </c>
      <c r="P2863" s="1" t="s">
        <v>66</v>
      </c>
      <c r="Q2863" s="1" t="s">
        <v>67</v>
      </c>
      <c r="R2863" s="1" t="s">
        <v>87</v>
      </c>
      <c r="S2863" s="1" t="s">
        <v>88</v>
      </c>
      <c r="T2863" s="2">
        <v>43463</v>
      </c>
      <c r="U2863" s="2">
        <v>43463</v>
      </c>
      <c r="V2863" s="1" t="s">
        <v>52</v>
      </c>
      <c r="W2863" s="3">
        <v>1</v>
      </c>
      <c r="X2863" s="1" t="s">
        <v>53</v>
      </c>
      <c r="Y2863" s="4">
        <v>132796</v>
      </c>
      <c r="Z2863" s="4">
        <v>-15525</v>
      </c>
      <c r="AA2863" s="4">
        <v>0</v>
      </c>
      <c r="AB2863" s="4">
        <v>0</v>
      </c>
      <c r="AC2863" s="4">
        <v>0</v>
      </c>
      <c r="AD2863" s="4">
        <v>132796</v>
      </c>
      <c r="AE2863" s="5">
        <v>1555</v>
      </c>
      <c r="AF2863" s="1" t="s">
        <v>70</v>
      </c>
      <c r="AG2863" s="1" t="s">
        <v>71</v>
      </c>
      <c r="AH2863" s="1" t="s">
        <v>89</v>
      </c>
      <c r="AI2863" s="1" t="s">
        <v>57</v>
      </c>
      <c r="AJ2863" s="5">
        <v>10950</v>
      </c>
      <c r="AK2863" s="4">
        <v>-1383</v>
      </c>
      <c r="AL2863" s="4">
        <v>0</v>
      </c>
      <c r="AM2863" s="4">
        <v>0</v>
      </c>
      <c r="AN2863" s="4">
        <v>0</v>
      </c>
      <c r="AO2863" s="4">
        <v>-16908</v>
      </c>
      <c r="AP2863" s="4">
        <v>-16908</v>
      </c>
      <c r="AQ2863" s="4">
        <v>0</v>
      </c>
      <c r="AR2863" s="4">
        <v>115888</v>
      </c>
      <c r="AS2863" s="1" t="s">
        <v>52</v>
      </c>
      <c r="AT2863" s="9">
        <f t="shared" si="1306"/>
        <v>43463</v>
      </c>
      <c r="AU2863" s="9">
        <f t="shared" si="1307"/>
        <v>43435</v>
      </c>
      <c r="AV2863" s="9">
        <v>44798</v>
      </c>
      <c r="AW2863" s="11">
        <f t="shared" si="1308"/>
        <v>3.6575342465753424</v>
      </c>
      <c r="AX2863">
        <v>10</v>
      </c>
      <c r="AY2863" s="12">
        <v>0.05</v>
      </c>
      <c r="AZ2863">
        <f t="shared" si="1309"/>
        <v>9.5000000000000001E-2</v>
      </c>
      <c r="BA2863" s="13">
        <f t="shared" si="1310"/>
        <v>132796</v>
      </c>
      <c r="BB2863" s="17" t="s">
        <v>2189</v>
      </c>
      <c r="BC2863">
        <f>MATCH(BB2863,MONTHLY_INDEX!$A:$A,0)</f>
        <v>798</v>
      </c>
      <c r="BD2863">
        <f>MATCH(AU2863,MONTHLY_INDEX!$1:$1,0)</f>
        <v>84</v>
      </c>
      <c r="BE2863">
        <f>INDEX(MONTHLY_INDEX!$1:$1048576,Final!BC2863,Final!BD2863)</f>
        <v>96</v>
      </c>
      <c r="BF2863">
        <f>MATCH($BF$1,MONTHLY_INDEX!$1:$1,0)</f>
        <v>127</v>
      </c>
      <c r="BG2863">
        <f>INDEX(MONTHLY_INDEX!$1:$1048576,Final!BC2863,Final!BF2863)</f>
        <v>95.3</v>
      </c>
      <c r="BH2863" s="23">
        <f t="shared" si="1322"/>
        <v>-7.2916666666666963E-3</v>
      </c>
      <c r="BI2863" s="14">
        <f t="shared" si="1323"/>
        <v>131827.69583333333</v>
      </c>
      <c r="BJ2863" s="14">
        <f t="shared" si="1324"/>
        <v>45805.609654965752</v>
      </c>
      <c r="BK2863" s="15">
        <f t="shared" si="1314"/>
        <v>86022.086178367579</v>
      </c>
      <c r="BL2863" s="52">
        <v>0</v>
      </c>
      <c r="BM2863" s="15">
        <f t="shared" si="1325"/>
        <v>86022.086178367579</v>
      </c>
    </row>
    <row r="2864" spans="1:65">
      <c r="A2864" s="8">
        <v>2862</v>
      </c>
      <c r="B2864" s="1" t="s">
        <v>44</v>
      </c>
      <c r="C2864" s="1">
        <v>1500</v>
      </c>
      <c r="D2864" s="1" t="s">
        <v>60</v>
      </c>
      <c r="E2864" s="1">
        <v>150000112</v>
      </c>
      <c r="F2864" s="1" t="s">
        <v>60</v>
      </c>
      <c r="G2864" s="1" t="s">
        <v>106</v>
      </c>
      <c r="H2864" s="1">
        <v>18</v>
      </c>
      <c r="I2864" s="1" t="s">
        <v>223</v>
      </c>
      <c r="J2864" s="1" t="s">
        <v>49</v>
      </c>
      <c r="K2864" s="1">
        <v>17406001</v>
      </c>
      <c r="L2864" s="1" t="s">
        <v>50</v>
      </c>
      <c r="M2864" s="1" t="s">
        <v>51</v>
      </c>
      <c r="N2864" s="1" t="s">
        <v>64</v>
      </c>
      <c r="O2864" s="1" t="s">
        <v>65</v>
      </c>
      <c r="P2864" s="1" t="s">
        <v>66</v>
      </c>
      <c r="Q2864" s="1" t="s">
        <v>67</v>
      </c>
      <c r="R2864" s="1" t="s">
        <v>87</v>
      </c>
      <c r="S2864" s="1" t="s">
        <v>88</v>
      </c>
      <c r="T2864" s="2">
        <v>43463</v>
      </c>
      <c r="U2864" s="2">
        <v>43463</v>
      </c>
      <c r="V2864" s="1" t="s">
        <v>52</v>
      </c>
      <c r="W2864" s="3">
        <v>1</v>
      </c>
      <c r="X2864" s="1" t="s">
        <v>53</v>
      </c>
      <c r="Y2864" s="4">
        <v>469552</v>
      </c>
      <c r="Z2864" s="4">
        <v>-54903</v>
      </c>
      <c r="AA2864" s="4">
        <v>0</v>
      </c>
      <c r="AB2864" s="4">
        <v>0</v>
      </c>
      <c r="AC2864" s="4">
        <v>0</v>
      </c>
      <c r="AD2864" s="4">
        <v>469552</v>
      </c>
      <c r="AE2864" s="5">
        <v>1555</v>
      </c>
      <c r="AF2864" s="1" t="s">
        <v>70</v>
      </c>
      <c r="AG2864" s="1" t="s">
        <v>71</v>
      </c>
      <c r="AH2864" s="1" t="s">
        <v>89</v>
      </c>
      <c r="AI2864" s="1" t="s">
        <v>57</v>
      </c>
      <c r="AJ2864" s="5">
        <v>10950</v>
      </c>
      <c r="AK2864" s="4">
        <v>-4889</v>
      </c>
      <c r="AL2864" s="4">
        <v>0</v>
      </c>
      <c r="AM2864" s="4">
        <v>0</v>
      </c>
      <c r="AN2864" s="4">
        <v>0</v>
      </c>
      <c r="AO2864" s="4">
        <v>-59792</v>
      </c>
      <c r="AP2864" s="4">
        <v>-59792</v>
      </c>
      <c r="AQ2864" s="4">
        <v>0</v>
      </c>
      <c r="AR2864" s="4">
        <v>409760</v>
      </c>
      <c r="AS2864" s="1" t="s">
        <v>52</v>
      </c>
      <c r="AT2864" s="9">
        <f t="shared" si="1306"/>
        <v>43463</v>
      </c>
      <c r="AU2864" s="9">
        <f t="shared" si="1307"/>
        <v>43435</v>
      </c>
      <c r="AV2864" s="9">
        <v>44798</v>
      </c>
      <c r="AW2864" s="11">
        <f t="shared" si="1308"/>
        <v>3.6575342465753424</v>
      </c>
      <c r="AX2864">
        <v>10</v>
      </c>
      <c r="AY2864" s="12">
        <v>0.05</v>
      </c>
      <c r="AZ2864">
        <f t="shared" si="1309"/>
        <v>9.5000000000000001E-2</v>
      </c>
      <c r="BA2864" s="13">
        <f t="shared" si="1310"/>
        <v>469552</v>
      </c>
      <c r="BB2864" s="17" t="s">
        <v>1871</v>
      </c>
      <c r="BC2864">
        <f>MATCH(BB2864,MONTHLY_INDEX!$A:$A,0)</f>
        <v>639</v>
      </c>
      <c r="BD2864">
        <f>MATCH(AU2864,MONTHLY_INDEX!$1:$1,0)</f>
        <v>84</v>
      </c>
      <c r="BE2864">
        <f>INDEX(MONTHLY_INDEX!$1:$1048576,Final!BC2864,Final!BD2864)</f>
        <v>111.6</v>
      </c>
      <c r="BF2864">
        <f>MATCH($BF$1,MONTHLY_INDEX!$1:$1,0)</f>
        <v>127</v>
      </c>
      <c r="BG2864">
        <f>INDEX(MONTHLY_INDEX!$1:$1048576,Final!BC2864,Final!BF2864)</f>
        <v>116.2</v>
      </c>
      <c r="BH2864" s="23">
        <f t="shared" si="1322"/>
        <v>4.1218637992831618E-2</v>
      </c>
      <c r="BI2864" s="14">
        <f t="shared" si="1323"/>
        <v>488906.29390681011</v>
      </c>
      <c r="BJ2864" s="14">
        <f t="shared" si="1324"/>
        <v>169878.19376638683</v>
      </c>
      <c r="BK2864" s="15">
        <f t="shared" si="1314"/>
        <v>319028.10014042328</v>
      </c>
      <c r="BL2864" s="52">
        <v>0</v>
      </c>
      <c r="BM2864" s="15">
        <f t="shared" si="1325"/>
        <v>319028.10014042328</v>
      </c>
    </row>
    <row r="2865" spans="1:65">
      <c r="A2865" s="8">
        <v>2863</v>
      </c>
      <c r="B2865" s="1" t="s">
        <v>44</v>
      </c>
      <c r="C2865" s="1">
        <v>1500</v>
      </c>
      <c r="D2865" s="1" t="s">
        <v>60</v>
      </c>
      <c r="E2865" s="1">
        <v>150000112</v>
      </c>
      <c r="F2865" s="1" t="s">
        <v>60</v>
      </c>
      <c r="G2865" s="1" t="s">
        <v>107</v>
      </c>
      <c r="H2865" s="1">
        <v>19</v>
      </c>
      <c r="I2865" s="1" t="s">
        <v>223</v>
      </c>
      <c r="J2865" s="1" t="s">
        <v>49</v>
      </c>
      <c r="K2865" s="1">
        <v>17406001</v>
      </c>
      <c r="L2865" s="1" t="s">
        <v>50</v>
      </c>
      <c r="M2865" s="1" t="s">
        <v>51</v>
      </c>
      <c r="N2865" s="1" t="s">
        <v>64</v>
      </c>
      <c r="O2865" s="1" t="s">
        <v>65</v>
      </c>
      <c r="P2865" s="1" t="s">
        <v>66</v>
      </c>
      <c r="Q2865" s="1" t="s">
        <v>67</v>
      </c>
      <c r="R2865" s="1" t="s">
        <v>87</v>
      </c>
      <c r="S2865" s="1" t="s">
        <v>88</v>
      </c>
      <c r="T2865" s="2">
        <v>43463</v>
      </c>
      <c r="U2865" s="2">
        <v>43463</v>
      </c>
      <c r="V2865" s="1" t="s">
        <v>52</v>
      </c>
      <c r="W2865" s="3">
        <v>1</v>
      </c>
      <c r="X2865" s="1" t="s">
        <v>53</v>
      </c>
      <c r="Y2865" s="4">
        <v>6861326</v>
      </c>
      <c r="Z2865" s="4">
        <v>-802271</v>
      </c>
      <c r="AA2865" s="4">
        <v>0</v>
      </c>
      <c r="AB2865" s="4">
        <v>0</v>
      </c>
      <c r="AC2865" s="4">
        <v>0</v>
      </c>
      <c r="AD2865" s="4">
        <v>6861326</v>
      </c>
      <c r="AE2865" s="5">
        <v>1555</v>
      </c>
      <c r="AF2865" s="1" t="s">
        <v>70</v>
      </c>
      <c r="AG2865" s="1" t="s">
        <v>71</v>
      </c>
      <c r="AH2865" s="1" t="s">
        <v>89</v>
      </c>
      <c r="AI2865" s="1" t="s">
        <v>57</v>
      </c>
      <c r="AJ2865" s="5">
        <v>10950</v>
      </c>
      <c r="AK2865" s="4">
        <v>-71435</v>
      </c>
      <c r="AL2865" s="4">
        <v>0</v>
      </c>
      <c r="AM2865" s="4">
        <v>0</v>
      </c>
      <c r="AN2865" s="4">
        <v>0</v>
      </c>
      <c r="AO2865" s="4">
        <v>-873706</v>
      </c>
      <c r="AP2865" s="4">
        <v>-873706</v>
      </c>
      <c r="AQ2865" s="4">
        <v>0</v>
      </c>
      <c r="AR2865" s="4">
        <v>5987620</v>
      </c>
      <c r="AS2865" s="1" t="s">
        <v>52</v>
      </c>
      <c r="AT2865" s="9">
        <f t="shared" si="1306"/>
        <v>43463</v>
      </c>
      <c r="AU2865" s="9">
        <f t="shared" si="1307"/>
        <v>43435</v>
      </c>
      <c r="AV2865" s="9">
        <v>44798</v>
      </c>
      <c r="AW2865" s="11">
        <f t="shared" si="1308"/>
        <v>3.6575342465753424</v>
      </c>
      <c r="AX2865">
        <v>10</v>
      </c>
      <c r="AY2865" s="12">
        <v>0.05</v>
      </c>
      <c r="AZ2865">
        <f t="shared" si="1309"/>
        <v>9.5000000000000001E-2</v>
      </c>
      <c r="BA2865" s="13">
        <f t="shared" si="1310"/>
        <v>6861326</v>
      </c>
      <c r="BI2865" s="14">
        <f t="shared" ref="BI2865:BI2867" si="1326">AR2865</f>
        <v>5987620</v>
      </c>
      <c r="BJ2865" s="14">
        <v>0</v>
      </c>
      <c r="BK2865" s="14">
        <f t="shared" ref="BK2865:BK2867" si="1327">AR2865</f>
        <v>5987620</v>
      </c>
      <c r="BL2865" s="52">
        <v>0</v>
      </c>
      <c r="BM2865" s="15">
        <f t="shared" ref="BM2865:BM2867" si="1328">AR2865</f>
        <v>5987620</v>
      </c>
    </row>
    <row r="2866" spans="1:65">
      <c r="A2866" s="8">
        <v>2864</v>
      </c>
      <c r="B2866" s="1" t="s">
        <v>44</v>
      </c>
      <c r="C2866" s="1">
        <v>1500</v>
      </c>
      <c r="D2866" s="1" t="s">
        <v>60</v>
      </c>
      <c r="E2866" s="1">
        <v>150000112</v>
      </c>
      <c r="F2866" s="1" t="s">
        <v>60</v>
      </c>
      <c r="G2866" s="1" t="s">
        <v>108</v>
      </c>
      <c r="H2866" s="1">
        <v>20</v>
      </c>
      <c r="I2866" s="1" t="s">
        <v>223</v>
      </c>
      <c r="J2866" s="1" t="s">
        <v>49</v>
      </c>
      <c r="K2866" s="1">
        <v>17406001</v>
      </c>
      <c r="L2866" s="1" t="s">
        <v>50</v>
      </c>
      <c r="M2866" s="1" t="s">
        <v>51</v>
      </c>
      <c r="N2866" s="1" t="s">
        <v>64</v>
      </c>
      <c r="O2866" s="1" t="s">
        <v>65</v>
      </c>
      <c r="P2866" s="1" t="s">
        <v>66</v>
      </c>
      <c r="Q2866" s="1" t="s">
        <v>67</v>
      </c>
      <c r="R2866" s="1" t="s">
        <v>87</v>
      </c>
      <c r="S2866" s="1" t="s">
        <v>88</v>
      </c>
      <c r="T2866" s="2">
        <v>43463</v>
      </c>
      <c r="U2866" s="2">
        <v>43463</v>
      </c>
      <c r="V2866" s="1" t="s">
        <v>52</v>
      </c>
      <c r="W2866" s="3">
        <v>1</v>
      </c>
      <c r="X2866" s="1" t="s">
        <v>53</v>
      </c>
      <c r="Y2866" s="4">
        <v>5552065</v>
      </c>
      <c r="Z2866" s="4">
        <v>-649185</v>
      </c>
      <c r="AA2866" s="4">
        <v>0</v>
      </c>
      <c r="AB2866" s="4">
        <v>0</v>
      </c>
      <c r="AC2866" s="4">
        <v>0</v>
      </c>
      <c r="AD2866" s="4">
        <v>5552065</v>
      </c>
      <c r="AE2866" s="5">
        <v>1555</v>
      </c>
      <c r="AF2866" s="1" t="s">
        <v>70</v>
      </c>
      <c r="AG2866" s="1" t="s">
        <v>71</v>
      </c>
      <c r="AH2866" s="1" t="s">
        <v>89</v>
      </c>
      <c r="AI2866" s="1" t="s">
        <v>57</v>
      </c>
      <c r="AJ2866" s="5">
        <v>10950</v>
      </c>
      <c r="AK2866" s="4">
        <v>-57804</v>
      </c>
      <c r="AL2866" s="4">
        <v>0</v>
      </c>
      <c r="AM2866" s="4">
        <v>0</v>
      </c>
      <c r="AN2866" s="4">
        <v>0</v>
      </c>
      <c r="AO2866" s="4">
        <v>-706989</v>
      </c>
      <c r="AP2866" s="4">
        <v>-706989</v>
      </c>
      <c r="AQ2866" s="4">
        <v>0</v>
      </c>
      <c r="AR2866" s="4">
        <v>4845076</v>
      </c>
      <c r="AS2866" s="1" t="s">
        <v>52</v>
      </c>
      <c r="AT2866" s="9">
        <f t="shared" si="1306"/>
        <v>43463</v>
      </c>
      <c r="AU2866" s="9">
        <f t="shared" si="1307"/>
        <v>43435</v>
      </c>
      <c r="AV2866" s="9">
        <v>44798</v>
      </c>
      <c r="AW2866" s="11">
        <f t="shared" si="1308"/>
        <v>3.6575342465753424</v>
      </c>
      <c r="AX2866">
        <v>10</v>
      </c>
      <c r="AY2866" s="12">
        <v>0.05</v>
      </c>
      <c r="AZ2866">
        <f t="shared" si="1309"/>
        <v>9.5000000000000001E-2</v>
      </c>
      <c r="BA2866" s="13">
        <f t="shared" si="1310"/>
        <v>5552065</v>
      </c>
      <c r="BI2866" s="14">
        <f t="shared" si="1326"/>
        <v>4845076</v>
      </c>
      <c r="BJ2866" s="14">
        <v>0</v>
      </c>
      <c r="BK2866" s="14">
        <f t="shared" si="1327"/>
        <v>4845076</v>
      </c>
      <c r="BL2866" s="52">
        <v>0</v>
      </c>
      <c r="BM2866" s="15">
        <f t="shared" si="1328"/>
        <v>4845076</v>
      </c>
    </row>
    <row r="2867" spans="1:65">
      <c r="A2867" s="8">
        <v>2865</v>
      </c>
      <c r="B2867" s="1" t="s">
        <v>44</v>
      </c>
      <c r="C2867" s="1">
        <v>1500</v>
      </c>
      <c r="D2867" s="1" t="s">
        <v>60</v>
      </c>
      <c r="E2867" s="1">
        <v>150000112</v>
      </c>
      <c r="F2867" s="1" t="s">
        <v>60</v>
      </c>
      <c r="G2867" s="1" t="s">
        <v>109</v>
      </c>
      <c r="H2867" s="1">
        <v>21</v>
      </c>
      <c r="I2867" s="1" t="s">
        <v>223</v>
      </c>
      <c r="J2867" s="1" t="s">
        <v>49</v>
      </c>
      <c r="K2867" s="1">
        <v>17406001</v>
      </c>
      <c r="L2867" s="1" t="s">
        <v>50</v>
      </c>
      <c r="M2867" s="1" t="s">
        <v>51</v>
      </c>
      <c r="N2867" s="1" t="s">
        <v>64</v>
      </c>
      <c r="O2867" s="1" t="s">
        <v>65</v>
      </c>
      <c r="P2867" s="1" t="s">
        <v>66</v>
      </c>
      <c r="Q2867" s="1" t="s">
        <v>67</v>
      </c>
      <c r="R2867" s="1" t="s">
        <v>87</v>
      </c>
      <c r="S2867" s="1" t="s">
        <v>88</v>
      </c>
      <c r="T2867" s="2">
        <v>43463</v>
      </c>
      <c r="U2867" s="2">
        <v>43463</v>
      </c>
      <c r="V2867" s="1" t="s">
        <v>52</v>
      </c>
      <c r="W2867" s="3">
        <v>1</v>
      </c>
      <c r="X2867" s="1" t="s">
        <v>53</v>
      </c>
      <c r="Y2867" s="4">
        <v>1950695</v>
      </c>
      <c r="Z2867" s="4">
        <v>-228806</v>
      </c>
      <c r="AA2867" s="4">
        <v>0</v>
      </c>
      <c r="AB2867" s="4">
        <v>0</v>
      </c>
      <c r="AC2867" s="4">
        <v>0</v>
      </c>
      <c r="AD2867" s="4">
        <v>1950695</v>
      </c>
      <c r="AE2867" s="5">
        <v>1555</v>
      </c>
      <c r="AF2867" s="1" t="s">
        <v>70</v>
      </c>
      <c r="AG2867" s="1" t="s">
        <v>71</v>
      </c>
      <c r="AH2867" s="1" t="s">
        <v>89</v>
      </c>
      <c r="AI2867" s="1" t="s">
        <v>57</v>
      </c>
      <c r="AJ2867" s="5">
        <v>10950</v>
      </c>
      <c r="AK2867" s="4">
        <v>-20300</v>
      </c>
      <c r="AL2867" s="4">
        <v>0</v>
      </c>
      <c r="AM2867" s="4">
        <v>0</v>
      </c>
      <c r="AN2867" s="4">
        <v>0</v>
      </c>
      <c r="AO2867" s="4">
        <v>-249106</v>
      </c>
      <c r="AP2867" s="4">
        <v>-249106</v>
      </c>
      <c r="AQ2867" s="4">
        <v>0</v>
      </c>
      <c r="AR2867" s="4">
        <v>1701589</v>
      </c>
      <c r="AS2867" s="1" t="s">
        <v>52</v>
      </c>
      <c r="AT2867" s="9">
        <f t="shared" si="1306"/>
        <v>43463</v>
      </c>
      <c r="AU2867" s="9">
        <f t="shared" si="1307"/>
        <v>43435</v>
      </c>
      <c r="AV2867" s="9">
        <v>44798</v>
      </c>
      <c r="AW2867" s="11">
        <f t="shared" si="1308"/>
        <v>3.6575342465753424</v>
      </c>
      <c r="AX2867">
        <v>10</v>
      </c>
      <c r="AY2867" s="12">
        <v>0.05</v>
      </c>
      <c r="AZ2867">
        <f t="shared" si="1309"/>
        <v>9.5000000000000001E-2</v>
      </c>
      <c r="BA2867" s="13">
        <f t="shared" si="1310"/>
        <v>1950695</v>
      </c>
      <c r="BI2867" s="14">
        <f t="shared" si="1326"/>
        <v>1701589</v>
      </c>
      <c r="BJ2867" s="14">
        <v>0</v>
      </c>
      <c r="BK2867" s="14">
        <f t="shared" si="1327"/>
        <v>1701589</v>
      </c>
      <c r="BL2867" s="52">
        <v>0</v>
      </c>
      <c r="BM2867" s="15">
        <f t="shared" si="1328"/>
        <v>1701589</v>
      </c>
    </row>
    <row r="2868" spans="1:65">
      <c r="A2868" s="8">
        <v>2866</v>
      </c>
      <c r="B2868" s="1" t="s">
        <v>44</v>
      </c>
      <c r="C2868" s="1">
        <v>1500</v>
      </c>
      <c r="D2868" s="1" t="s">
        <v>60</v>
      </c>
      <c r="E2868" s="1">
        <v>150000112</v>
      </c>
      <c r="F2868" s="1" t="s">
        <v>60</v>
      </c>
      <c r="G2868" s="1" t="s">
        <v>110</v>
      </c>
      <c r="H2868" s="1">
        <v>22</v>
      </c>
      <c r="I2868" s="1" t="s">
        <v>223</v>
      </c>
      <c r="J2868" s="1" t="s">
        <v>49</v>
      </c>
      <c r="K2868" s="1">
        <v>17406001</v>
      </c>
      <c r="L2868" s="1" t="s">
        <v>50</v>
      </c>
      <c r="M2868" s="1" t="s">
        <v>51</v>
      </c>
      <c r="N2868" s="1" t="s">
        <v>64</v>
      </c>
      <c r="O2868" s="1" t="s">
        <v>65</v>
      </c>
      <c r="P2868" s="1" t="s">
        <v>66</v>
      </c>
      <c r="Q2868" s="1" t="s">
        <v>67</v>
      </c>
      <c r="R2868" s="1" t="s">
        <v>87</v>
      </c>
      <c r="S2868" s="1" t="s">
        <v>88</v>
      </c>
      <c r="T2868" s="2">
        <v>43463</v>
      </c>
      <c r="U2868" s="2">
        <v>43463</v>
      </c>
      <c r="V2868" s="1" t="s">
        <v>52</v>
      </c>
      <c r="W2868" s="3">
        <v>1</v>
      </c>
      <c r="X2868" s="1" t="s">
        <v>53</v>
      </c>
      <c r="Y2868" s="4">
        <v>16789210</v>
      </c>
      <c r="Z2868" s="4">
        <v>-1963105</v>
      </c>
      <c r="AA2868" s="4">
        <v>0</v>
      </c>
      <c r="AB2868" s="4">
        <v>0</v>
      </c>
      <c r="AC2868" s="4">
        <v>0</v>
      </c>
      <c r="AD2868" s="4">
        <v>16789210</v>
      </c>
      <c r="AE2868" s="5">
        <v>1555</v>
      </c>
      <c r="AF2868" s="1" t="s">
        <v>70</v>
      </c>
      <c r="AG2868" s="1" t="s">
        <v>71</v>
      </c>
      <c r="AH2868" s="1" t="s">
        <v>89</v>
      </c>
      <c r="AI2868" s="1" t="s">
        <v>57</v>
      </c>
      <c r="AJ2868" s="5">
        <v>10950</v>
      </c>
      <c r="AK2868" s="4">
        <v>-174797</v>
      </c>
      <c r="AL2868" s="4">
        <v>0</v>
      </c>
      <c r="AM2868" s="4">
        <v>0</v>
      </c>
      <c r="AN2868" s="4">
        <v>0</v>
      </c>
      <c r="AO2868" s="4">
        <v>-2137902</v>
      </c>
      <c r="AP2868" s="4">
        <v>-2137902</v>
      </c>
      <c r="AQ2868" s="4">
        <v>0</v>
      </c>
      <c r="AR2868" s="4">
        <v>14651308</v>
      </c>
      <c r="AS2868" s="1" t="s">
        <v>52</v>
      </c>
      <c r="AT2868" s="9">
        <f t="shared" si="1306"/>
        <v>43463</v>
      </c>
      <c r="AU2868" s="9">
        <f t="shared" si="1307"/>
        <v>43435</v>
      </c>
      <c r="AV2868" s="9">
        <v>44798</v>
      </c>
      <c r="AW2868" s="11">
        <f t="shared" si="1308"/>
        <v>3.6575342465753424</v>
      </c>
      <c r="AX2868">
        <v>25</v>
      </c>
      <c r="AY2868" s="12">
        <v>0.05</v>
      </c>
      <c r="AZ2868">
        <f t="shared" si="1309"/>
        <v>3.7999999999999999E-2</v>
      </c>
      <c r="BA2868" s="13">
        <f t="shared" si="1310"/>
        <v>16789210</v>
      </c>
      <c r="BB2868" s="17" t="s">
        <v>2189</v>
      </c>
      <c r="BC2868">
        <f>MATCH(BB2868,MONTHLY_INDEX!$A:$A,0)</f>
        <v>798</v>
      </c>
      <c r="BD2868">
        <f>MATCH(AU2868,MONTHLY_INDEX!$1:$1,0)</f>
        <v>84</v>
      </c>
      <c r="BE2868">
        <f>INDEX(MONTHLY_INDEX!$1:$1048576,Final!BC2868,Final!BD2868)</f>
        <v>96</v>
      </c>
      <c r="BF2868">
        <f>MATCH($BF$1,MONTHLY_INDEX!$1:$1,0)</f>
        <v>127</v>
      </c>
      <c r="BG2868">
        <f>INDEX(MONTHLY_INDEX!$1:$1048576,Final!BC2868,Final!BF2868)</f>
        <v>95.3</v>
      </c>
      <c r="BH2868" s="23">
        <f>(BG2868-BE2868)/BE2868</f>
        <v>-7.2916666666666963E-3</v>
      </c>
      <c r="BI2868" s="14">
        <f>(1+BH2868)*BA2868</f>
        <v>16666788.677083332</v>
      </c>
      <c r="BJ2868" s="14">
        <f>BI2868*AZ2868*AW2868</f>
        <v>2316455.3139409246</v>
      </c>
      <c r="BK2868" s="15">
        <f t="shared" si="1314"/>
        <v>14350333.363142408</v>
      </c>
      <c r="BL2868" s="52">
        <v>0</v>
      </c>
      <c r="BM2868" s="15">
        <f>MAX((1-BL2868)*BK2868,BI2868*AY2868)</f>
        <v>14350333.363142408</v>
      </c>
    </row>
    <row r="2869" spans="1:65">
      <c r="A2869" s="8">
        <v>2867</v>
      </c>
      <c r="B2869" s="1" t="s">
        <v>44</v>
      </c>
      <c r="C2869" s="1">
        <v>1500</v>
      </c>
      <c r="D2869" s="1" t="s">
        <v>60</v>
      </c>
      <c r="E2869" s="1">
        <v>150000112</v>
      </c>
      <c r="F2869" s="1" t="s">
        <v>60</v>
      </c>
      <c r="G2869" s="1" t="s">
        <v>111</v>
      </c>
      <c r="H2869" s="1">
        <v>23</v>
      </c>
      <c r="I2869" s="1" t="s">
        <v>223</v>
      </c>
      <c r="J2869" s="1" t="s">
        <v>49</v>
      </c>
      <c r="K2869" s="1">
        <v>17406001</v>
      </c>
      <c r="L2869" s="1" t="s">
        <v>50</v>
      </c>
      <c r="M2869" s="1" t="s">
        <v>51</v>
      </c>
      <c r="N2869" s="1" t="s">
        <v>64</v>
      </c>
      <c r="O2869" s="1" t="s">
        <v>65</v>
      </c>
      <c r="P2869" s="1" t="s">
        <v>66</v>
      </c>
      <c r="Q2869" s="1" t="s">
        <v>67</v>
      </c>
      <c r="R2869" s="1" t="s">
        <v>87</v>
      </c>
      <c r="S2869" s="1" t="s">
        <v>88</v>
      </c>
      <c r="T2869" s="2">
        <v>43463</v>
      </c>
      <c r="U2869" s="2">
        <v>43463</v>
      </c>
      <c r="V2869" s="1" t="s">
        <v>52</v>
      </c>
      <c r="W2869" s="3">
        <v>1</v>
      </c>
      <c r="X2869" s="1" t="s">
        <v>53</v>
      </c>
      <c r="Y2869" s="4">
        <v>187647</v>
      </c>
      <c r="Z2869" s="4">
        <v>-21939</v>
      </c>
      <c r="AA2869" s="4">
        <v>0</v>
      </c>
      <c r="AB2869" s="4">
        <v>0</v>
      </c>
      <c r="AC2869" s="4">
        <v>0</v>
      </c>
      <c r="AD2869" s="4">
        <v>187647</v>
      </c>
      <c r="AE2869" s="5">
        <v>1555</v>
      </c>
      <c r="AF2869" s="1" t="s">
        <v>70</v>
      </c>
      <c r="AG2869" s="1" t="s">
        <v>71</v>
      </c>
      <c r="AH2869" s="1" t="s">
        <v>89</v>
      </c>
      <c r="AI2869" s="1" t="s">
        <v>57</v>
      </c>
      <c r="AJ2869" s="5">
        <v>10950</v>
      </c>
      <c r="AK2869" s="4">
        <v>-1954</v>
      </c>
      <c r="AL2869" s="4">
        <v>0</v>
      </c>
      <c r="AM2869" s="4">
        <v>0</v>
      </c>
      <c r="AN2869" s="4">
        <v>0</v>
      </c>
      <c r="AO2869" s="4">
        <v>-23893</v>
      </c>
      <c r="AP2869" s="4">
        <v>-23893</v>
      </c>
      <c r="AQ2869" s="4">
        <v>0</v>
      </c>
      <c r="AR2869" s="4">
        <v>163754</v>
      </c>
      <c r="AS2869" s="1" t="s">
        <v>52</v>
      </c>
      <c r="AT2869" s="9">
        <f t="shared" si="1306"/>
        <v>43463</v>
      </c>
      <c r="AU2869" s="9">
        <f t="shared" si="1307"/>
        <v>43435</v>
      </c>
      <c r="AV2869" s="9">
        <v>44798</v>
      </c>
      <c r="AW2869" s="11">
        <f t="shared" si="1308"/>
        <v>3.6575342465753424</v>
      </c>
      <c r="AX2869">
        <v>10</v>
      </c>
      <c r="AY2869" s="12">
        <v>0.05</v>
      </c>
      <c r="AZ2869">
        <f t="shared" si="1309"/>
        <v>9.5000000000000001E-2</v>
      </c>
      <c r="BA2869" s="13">
        <f t="shared" si="1310"/>
        <v>187647</v>
      </c>
      <c r="BI2869" s="14">
        <f t="shared" ref="BI2869:BI2873" si="1329">AR2869</f>
        <v>163754</v>
      </c>
      <c r="BJ2869" s="14">
        <v>0</v>
      </c>
      <c r="BK2869" s="14">
        <f t="shared" ref="BK2869:BK2873" si="1330">AR2869</f>
        <v>163754</v>
      </c>
      <c r="BL2869" s="52">
        <v>0</v>
      </c>
      <c r="BM2869" s="15">
        <f t="shared" ref="BM2869:BM2873" si="1331">AR2869</f>
        <v>163754</v>
      </c>
    </row>
    <row r="2870" spans="1:65">
      <c r="A2870" s="8">
        <v>2868</v>
      </c>
      <c r="B2870" s="1" t="s">
        <v>44</v>
      </c>
      <c r="C2870" s="1">
        <v>1500</v>
      </c>
      <c r="D2870" s="1" t="s">
        <v>60</v>
      </c>
      <c r="E2870" s="1">
        <v>150000112</v>
      </c>
      <c r="F2870" s="1" t="s">
        <v>112</v>
      </c>
      <c r="G2870" s="1" t="s">
        <v>113</v>
      </c>
      <c r="H2870" s="1">
        <v>24</v>
      </c>
      <c r="I2870" s="1" t="s">
        <v>223</v>
      </c>
      <c r="J2870" s="1" t="s">
        <v>49</v>
      </c>
      <c r="K2870" s="1">
        <v>17406001</v>
      </c>
      <c r="L2870" s="1" t="s">
        <v>50</v>
      </c>
      <c r="M2870" s="1" t="s">
        <v>51</v>
      </c>
      <c r="N2870" s="1" t="s">
        <v>64</v>
      </c>
      <c r="O2870" s="1" t="s">
        <v>65</v>
      </c>
      <c r="P2870" s="1" t="s">
        <v>66</v>
      </c>
      <c r="Q2870" s="1" t="s">
        <v>67</v>
      </c>
      <c r="R2870" s="1" t="s">
        <v>87</v>
      </c>
      <c r="S2870" s="1" t="s">
        <v>88</v>
      </c>
      <c r="T2870" s="2">
        <v>43463</v>
      </c>
      <c r="U2870" s="2">
        <v>43463</v>
      </c>
      <c r="V2870" s="1" t="s">
        <v>52</v>
      </c>
      <c r="W2870" s="3">
        <v>1</v>
      </c>
      <c r="X2870" s="1" t="s">
        <v>53</v>
      </c>
      <c r="Y2870" s="4">
        <v>1018615</v>
      </c>
      <c r="Z2870" s="4">
        <v>-119102.53</v>
      </c>
      <c r="AA2870" s="4">
        <v>0</v>
      </c>
      <c r="AB2870" s="4">
        <v>0</v>
      </c>
      <c r="AC2870" s="4">
        <v>0</v>
      </c>
      <c r="AD2870" s="4">
        <v>1018615</v>
      </c>
      <c r="AE2870" s="5">
        <v>1555</v>
      </c>
      <c r="AF2870" s="1" t="s">
        <v>70</v>
      </c>
      <c r="AG2870" s="1" t="s">
        <v>71</v>
      </c>
      <c r="AH2870" s="1" t="s">
        <v>89</v>
      </c>
      <c r="AI2870" s="1" t="s">
        <v>57</v>
      </c>
      <c r="AJ2870" s="5">
        <v>10950</v>
      </c>
      <c r="AK2870" s="4">
        <v>-10605</v>
      </c>
      <c r="AL2870" s="4">
        <v>0</v>
      </c>
      <c r="AM2870" s="4">
        <v>0</v>
      </c>
      <c r="AN2870" s="4">
        <v>0</v>
      </c>
      <c r="AO2870" s="4">
        <v>-129707.53</v>
      </c>
      <c r="AP2870" s="4">
        <v>-129707.53</v>
      </c>
      <c r="AQ2870" s="4">
        <v>0</v>
      </c>
      <c r="AR2870" s="4">
        <v>888907.47</v>
      </c>
      <c r="AS2870" s="1" t="s">
        <v>52</v>
      </c>
      <c r="AT2870" s="9">
        <f t="shared" si="1306"/>
        <v>43463</v>
      </c>
      <c r="AU2870" s="9">
        <f t="shared" si="1307"/>
        <v>43435</v>
      </c>
      <c r="AV2870" s="9">
        <v>44798</v>
      </c>
      <c r="AW2870" s="11">
        <f t="shared" si="1308"/>
        <v>3.6575342465753424</v>
      </c>
      <c r="AX2870">
        <v>10</v>
      </c>
      <c r="AY2870" s="12">
        <v>0.05</v>
      </c>
      <c r="AZ2870">
        <f t="shared" si="1309"/>
        <v>9.5000000000000001E-2</v>
      </c>
      <c r="BA2870" s="13">
        <f t="shared" si="1310"/>
        <v>1018615</v>
      </c>
      <c r="BB2870" s="16" t="s">
        <v>593</v>
      </c>
      <c r="BC2870" s="16" t="s">
        <v>593</v>
      </c>
      <c r="BD2870" s="16" t="s">
        <v>593</v>
      </c>
      <c r="BE2870" s="16" t="s">
        <v>593</v>
      </c>
      <c r="BF2870" s="16" t="s">
        <v>593</v>
      </c>
      <c r="BG2870" s="16" t="s">
        <v>593</v>
      </c>
      <c r="BH2870" s="16" t="s">
        <v>593</v>
      </c>
      <c r="BI2870" s="14">
        <f t="shared" si="1329"/>
        <v>888907.47</v>
      </c>
      <c r="BJ2870" s="14">
        <v>0</v>
      </c>
      <c r="BK2870" s="14">
        <f t="shared" si="1330"/>
        <v>888907.47</v>
      </c>
      <c r="BL2870" s="52">
        <v>0</v>
      </c>
      <c r="BM2870" s="15">
        <f t="shared" si="1331"/>
        <v>888907.47</v>
      </c>
    </row>
    <row r="2871" spans="1:65">
      <c r="A2871" s="8">
        <v>2869</v>
      </c>
      <c r="B2871" s="1" t="s">
        <v>44</v>
      </c>
      <c r="C2871" s="1">
        <v>1500</v>
      </c>
      <c r="D2871" s="1" t="s">
        <v>60</v>
      </c>
      <c r="E2871" s="1">
        <v>150000112</v>
      </c>
      <c r="F2871" s="1" t="s">
        <v>112</v>
      </c>
      <c r="G2871" s="1" t="s">
        <v>114</v>
      </c>
      <c r="H2871" s="1">
        <v>25</v>
      </c>
      <c r="I2871" s="1" t="s">
        <v>223</v>
      </c>
      <c r="J2871" s="1" t="s">
        <v>49</v>
      </c>
      <c r="K2871" s="1">
        <v>17406001</v>
      </c>
      <c r="L2871" s="1" t="s">
        <v>50</v>
      </c>
      <c r="M2871" s="1" t="s">
        <v>51</v>
      </c>
      <c r="N2871" s="1" t="s">
        <v>64</v>
      </c>
      <c r="O2871" s="1" t="s">
        <v>65</v>
      </c>
      <c r="P2871" s="1" t="s">
        <v>66</v>
      </c>
      <c r="Q2871" s="1" t="s">
        <v>67</v>
      </c>
      <c r="R2871" s="1" t="s">
        <v>87</v>
      </c>
      <c r="S2871" s="1" t="s">
        <v>88</v>
      </c>
      <c r="T2871" s="2">
        <v>43463</v>
      </c>
      <c r="U2871" s="2">
        <v>43463</v>
      </c>
      <c r="V2871" s="1" t="s">
        <v>52</v>
      </c>
      <c r="W2871" s="3">
        <v>1</v>
      </c>
      <c r="X2871" s="1" t="s">
        <v>53</v>
      </c>
      <c r="Y2871" s="4">
        <v>3860150</v>
      </c>
      <c r="Z2871" s="4">
        <v>-451353.95</v>
      </c>
      <c r="AA2871" s="4">
        <v>0</v>
      </c>
      <c r="AB2871" s="4">
        <v>0</v>
      </c>
      <c r="AC2871" s="4">
        <v>0</v>
      </c>
      <c r="AD2871" s="4">
        <v>3860150</v>
      </c>
      <c r="AE2871" s="5">
        <v>1555</v>
      </c>
      <c r="AF2871" s="1" t="s">
        <v>70</v>
      </c>
      <c r="AG2871" s="1" t="s">
        <v>71</v>
      </c>
      <c r="AH2871" s="1" t="s">
        <v>89</v>
      </c>
      <c r="AI2871" s="1" t="s">
        <v>57</v>
      </c>
      <c r="AJ2871" s="5">
        <v>10950</v>
      </c>
      <c r="AK2871" s="4">
        <v>-40189</v>
      </c>
      <c r="AL2871" s="4">
        <v>0</v>
      </c>
      <c r="AM2871" s="4">
        <v>0</v>
      </c>
      <c r="AN2871" s="4">
        <v>0</v>
      </c>
      <c r="AO2871" s="4">
        <v>-491542.95</v>
      </c>
      <c r="AP2871" s="4">
        <v>-491542.95</v>
      </c>
      <c r="AQ2871" s="4">
        <v>0</v>
      </c>
      <c r="AR2871" s="4">
        <v>3368607.05</v>
      </c>
      <c r="AS2871" s="1" t="s">
        <v>52</v>
      </c>
      <c r="AT2871" s="9">
        <f t="shared" si="1306"/>
        <v>43463</v>
      </c>
      <c r="AU2871" s="9">
        <f t="shared" si="1307"/>
        <v>43435</v>
      </c>
      <c r="AV2871" s="9">
        <v>44798</v>
      </c>
      <c r="AW2871" s="11">
        <f t="shared" si="1308"/>
        <v>3.6575342465753424</v>
      </c>
      <c r="AX2871">
        <v>10</v>
      </c>
      <c r="AY2871" s="12">
        <v>0.05</v>
      </c>
      <c r="AZ2871">
        <f t="shared" si="1309"/>
        <v>9.5000000000000001E-2</v>
      </c>
      <c r="BA2871" s="13">
        <f t="shared" si="1310"/>
        <v>3860150</v>
      </c>
      <c r="BB2871" s="16" t="s">
        <v>593</v>
      </c>
      <c r="BC2871" s="16" t="s">
        <v>593</v>
      </c>
      <c r="BD2871" s="16" t="s">
        <v>593</v>
      </c>
      <c r="BE2871" s="16" t="s">
        <v>593</v>
      </c>
      <c r="BF2871" s="16" t="s">
        <v>593</v>
      </c>
      <c r="BG2871" s="16" t="s">
        <v>593</v>
      </c>
      <c r="BH2871" s="16" t="s">
        <v>593</v>
      </c>
      <c r="BI2871" s="14">
        <f t="shared" si="1329"/>
        <v>3368607.05</v>
      </c>
      <c r="BJ2871" s="14">
        <v>0</v>
      </c>
      <c r="BK2871" s="14">
        <f t="shared" si="1330"/>
        <v>3368607.05</v>
      </c>
      <c r="BL2871" s="52">
        <v>0</v>
      </c>
      <c r="BM2871" s="15">
        <f t="shared" si="1331"/>
        <v>3368607.05</v>
      </c>
    </row>
    <row r="2872" spans="1:65">
      <c r="A2872" s="8">
        <v>2870</v>
      </c>
      <c r="B2872" s="1" t="s">
        <v>44</v>
      </c>
      <c r="C2872" s="1">
        <v>1500</v>
      </c>
      <c r="D2872" s="1" t="s">
        <v>60</v>
      </c>
      <c r="E2872" s="1">
        <v>150000112</v>
      </c>
      <c r="F2872" s="1" t="s">
        <v>60</v>
      </c>
      <c r="G2872" s="1" t="s">
        <v>115</v>
      </c>
      <c r="H2872" s="1">
        <v>26</v>
      </c>
      <c r="I2872" s="1" t="s">
        <v>223</v>
      </c>
      <c r="J2872" s="1" t="s">
        <v>49</v>
      </c>
      <c r="K2872" s="1">
        <v>17406001</v>
      </c>
      <c r="L2872" s="1" t="s">
        <v>50</v>
      </c>
      <c r="M2872" s="1" t="s">
        <v>51</v>
      </c>
      <c r="N2872" s="1" t="s">
        <v>64</v>
      </c>
      <c r="O2872" s="1" t="s">
        <v>65</v>
      </c>
      <c r="P2872" s="1" t="s">
        <v>66</v>
      </c>
      <c r="Q2872" s="1" t="s">
        <v>67</v>
      </c>
      <c r="R2872" s="1" t="s">
        <v>87</v>
      </c>
      <c r="S2872" s="1" t="s">
        <v>88</v>
      </c>
      <c r="T2872" s="2">
        <v>43463</v>
      </c>
      <c r="U2872" s="2">
        <v>43463</v>
      </c>
      <c r="V2872" s="1" t="s">
        <v>52</v>
      </c>
      <c r="W2872" s="3">
        <v>1</v>
      </c>
      <c r="X2872" s="1" t="s">
        <v>53</v>
      </c>
      <c r="Y2872" s="4">
        <v>120000</v>
      </c>
      <c r="Z2872" s="4">
        <v>-14031</v>
      </c>
      <c r="AA2872" s="4">
        <v>0</v>
      </c>
      <c r="AB2872" s="4">
        <v>0</v>
      </c>
      <c r="AC2872" s="4">
        <v>0</v>
      </c>
      <c r="AD2872" s="4">
        <v>120000</v>
      </c>
      <c r="AE2872" s="5">
        <v>1555</v>
      </c>
      <c r="AF2872" s="1" t="s">
        <v>70</v>
      </c>
      <c r="AG2872" s="1" t="s">
        <v>71</v>
      </c>
      <c r="AH2872" s="1" t="s">
        <v>89</v>
      </c>
      <c r="AI2872" s="1" t="s">
        <v>57</v>
      </c>
      <c r="AJ2872" s="5">
        <v>10950</v>
      </c>
      <c r="AK2872" s="4">
        <v>-1249</v>
      </c>
      <c r="AL2872" s="4">
        <v>0</v>
      </c>
      <c r="AM2872" s="4">
        <v>0</v>
      </c>
      <c r="AN2872" s="4">
        <v>0</v>
      </c>
      <c r="AO2872" s="4">
        <v>-15280</v>
      </c>
      <c r="AP2872" s="4">
        <v>-15280</v>
      </c>
      <c r="AQ2872" s="4">
        <v>0</v>
      </c>
      <c r="AR2872" s="4">
        <v>104720</v>
      </c>
      <c r="AS2872" s="1" t="s">
        <v>52</v>
      </c>
      <c r="AT2872" s="9">
        <f t="shared" si="1306"/>
        <v>43463</v>
      </c>
      <c r="AU2872" s="9">
        <f t="shared" si="1307"/>
        <v>43435</v>
      </c>
      <c r="AV2872" s="9">
        <v>44798</v>
      </c>
      <c r="AW2872" s="11">
        <f t="shared" si="1308"/>
        <v>3.6575342465753424</v>
      </c>
      <c r="AX2872">
        <v>10</v>
      </c>
      <c r="AY2872" s="12">
        <v>0.05</v>
      </c>
      <c r="AZ2872">
        <f t="shared" si="1309"/>
        <v>9.5000000000000001E-2</v>
      </c>
      <c r="BA2872" s="13">
        <f t="shared" si="1310"/>
        <v>120000</v>
      </c>
      <c r="BI2872" s="14">
        <f t="shared" si="1329"/>
        <v>104720</v>
      </c>
      <c r="BJ2872" s="14">
        <v>0</v>
      </c>
      <c r="BK2872" s="14">
        <f t="shared" si="1330"/>
        <v>104720</v>
      </c>
      <c r="BL2872" s="52">
        <v>0</v>
      </c>
      <c r="BM2872" s="15">
        <f t="shared" si="1331"/>
        <v>104720</v>
      </c>
    </row>
    <row r="2873" spans="1:65">
      <c r="A2873" s="8">
        <v>2871</v>
      </c>
      <c r="B2873" s="1" t="s">
        <v>44</v>
      </c>
      <c r="C2873" s="1">
        <v>1500</v>
      </c>
      <c r="D2873" s="1" t="s">
        <v>60</v>
      </c>
      <c r="E2873" s="1">
        <v>150000112</v>
      </c>
      <c r="F2873" s="1" t="s">
        <v>112</v>
      </c>
      <c r="G2873" s="1" t="s">
        <v>116</v>
      </c>
      <c r="H2873" s="1">
        <v>27</v>
      </c>
      <c r="I2873" s="1" t="s">
        <v>223</v>
      </c>
      <c r="J2873" s="1" t="s">
        <v>49</v>
      </c>
      <c r="K2873" s="1">
        <v>17406001</v>
      </c>
      <c r="L2873" s="1" t="s">
        <v>50</v>
      </c>
      <c r="M2873" s="1" t="s">
        <v>51</v>
      </c>
      <c r="N2873" s="1" t="s">
        <v>64</v>
      </c>
      <c r="O2873" s="1" t="s">
        <v>65</v>
      </c>
      <c r="P2873" s="1" t="s">
        <v>66</v>
      </c>
      <c r="Q2873" s="1" t="s">
        <v>67</v>
      </c>
      <c r="R2873" s="1" t="s">
        <v>87</v>
      </c>
      <c r="S2873" s="1" t="s">
        <v>88</v>
      </c>
      <c r="T2873" s="2">
        <v>43463</v>
      </c>
      <c r="U2873" s="2">
        <v>43463</v>
      </c>
      <c r="V2873" s="1" t="s">
        <v>52</v>
      </c>
      <c r="W2873" s="3">
        <v>1</v>
      </c>
      <c r="X2873" s="1" t="s">
        <v>53</v>
      </c>
      <c r="Y2873" s="4">
        <v>4339035</v>
      </c>
      <c r="Z2873" s="4">
        <v>-507347.52</v>
      </c>
      <c r="AA2873" s="4">
        <v>0</v>
      </c>
      <c r="AB2873" s="4">
        <v>0</v>
      </c>
      <c r="AC2873" s="4">
        <v>0</v>
      </c>
      <c r="AD2873" s="4">
        <v>4339035</v>
      </c>
      <c r="AE2873" s="5">
        <v>1555</v>
      </c>
      <c r="AF2873" s="1" t="s">
        <v>70</v>
      </c>
      <c r="AG2873" s="1" t="s">
        <v>71</v>
      </c>
      <c r="AH2873" s="1" t="s">
        <v>89</v>
      </c>
      <c r="AI2873" s="1" t="s">
        <v>57</v>
      </c>
      <c r="AJ2873" s="5">
        <v>10950</v>
      </c>
      <c r="AK2873" s="4">
        <v>-45175</v>
      </c>
      <c r="AL2873" s="4">
        <v>0</v>
      </c>
      <c r="AM2873" s="4">
        <v>0</v>
      </c>
      <c r="AN2873" s="4">
        <v>0</v>
      </c>
      <c r="AO2873" s="4">
        <v>-552522.52</v>
      </c>
      <c r="AP2873" s="4">
        <v>-552522.52</v>
      </c>
      <c r="AQ2873" s="4">
        <v>0</v>
      </c>
      <c r="AR2873" s="4">
        <v>3786512.48</v>
      </c>
      <c r="AS2873" s="1" t="s">
        <v>52</v>
      </c>
      <c r="AT2873" s="9">
        <f t="shared" si="1306"/>
        <v>43463</v>
      </c>
      <c r="AU2873" s="9">
        <f t="shared" si="1307"/>
        <v>43435</v>
      </c>
      <c r="AV2873" s="9">
        <v>44798</v>
      </c>
      <c r="AW2873" s="11">
        <f t="shared" si="1308"/>
        <v>3.6575342465753424</v>
      </c>
      <c r="AX2873">
        <v>10</v>
      </c>
      <c r="AY2873" s="12">
        <v>0.05</v>
      </c>
      <c r="AZ2873">
        <f t="shared" si="1309"/>
        <v>9.5000000000000001E-2</v>
      </c>
      <c r="BA2873" s="13">
        <f t="shared" si="1310"/>
        <v>4339035</v>
      </c>
      <c r="BB2873" s="16" t="s">
        <v>593</v>
      </c>
      <c r="BC2873" s="16" t="s">
        <v>593</v>
      </c>
      <c r="BD2873" s="16" t="s">
        <v>593</v>
      </c>
      <c r="BE2873" s="16" t="s">
        <v>593</v>
      </c>
      <c r="BF2873" s="16" t="s">
        <v>593</v>
      </c>
      <c r="BG2873" s="16" t="s">
        <v>593</v>
      </c>
      <c r="BH2873" s="16" t="s">
        <v>593</v>
      </c>
      <c r="BI2873" s="14">
        <f t="shared" si="1329"/>
        <v>3786512.48</v>
      </c>
      <c r="BJ2873" s="14">
        <v>0</v>
      </c>
      <c r="BK2873" s="14">
        <f t="shared" si="1330"/>
        <v>3786512.48</v>
      </c>
      <c r="BL2873" s="52">
        <v>0</v>
      </c>
      <c r="BM2873" s="15">
        <f t="shared" si="1331"/>
        <v>3786512.48</v>
      </c>
    </row>
    <row r="2874" spans="1:65">
      <c r="A2874" s="8">
        <v>2872</v>
      </c>
      <c r="B2874" s="1" t="s">
        <v>44</v>
      </c>
      <c r="C2874" s="1">
        <v>1500</v>
      </c>
      <c r="D2874" s="1" t="s">
        <v>60</v>
      </c>
      <c r="E2874" s="1">
        <v>150000113</v>
      </c>
      <c r="F2874" s="1" t="s">
        <v>60</v>
      </c>
      <c r="G2874" s="1" t="s">
        <v>86</v>
      </c>
      <c r="H2874" s="1">
        <v>1</v>
      </c>
      <c r="I2874" s="1" t="s">
        <v>224</v>
      </c>
      <c r="J2874" s="1" t="s">
        <v>49</v>
      </c>
      <c r="K2874" s="1">
        <v>17406001</v>
      </c>
      <c r="L2874" s="1" t="s">
        <v>50</v>
      </c>
      <c r="M2874" s="1" t="s">
        <v>51</v>
      </c>
      <c r="N2874" s="1" t="s">
        <v>64</v>
      </c>
      <c r="O2874" s="1" t="s">
        <v>65</v>
      </c>
      <c r="P2874" s="1" t="s">
        <v>66</v>
      </c>
      <c r="Q2874" s="1" t="s">
        <v>67</v>
      </c>
      <c r="R2874" s="1" t="s">
        <v>87</v>
      </c>
      <c r="S2874" s="1" t="s">
        <v>88</v>
      </c>
      <c r="T2874" s="2">
        <v>43463</v>
      </c>
      <c r="U2874" s="2">
        <v>43463</v>
      </c>
      <c r="V2874" s="1" t="s">
        <v>52</v>
      </c>
      <c r="W2874" s="3">
        <v>1</v>
      </c>
      <c r="X2874" s="1" t="s">
        <v>53</v>
      </c>
      <c r="Y2874" s="4">
        <v>892500</v>
      </c>
      <c r="Z2874" s="4">
        <v>-104356</v>
      </c>
      <c r="AA2874" s="4">
        <v>0</v>
      </c>
      <c r="AB2874" s="4">
        <v>0</v>
      </c>
      <c r="AC2874" s="4">
        <v>0</v>
      </c>
      <c r="AD2874" s="4">
        <v>892500</v>
      </c>
      <c r="AE2874" s="5">
        <v>1555</v>
      </c>
      <c r="AF2874" s="1" t="s">
        <v>70</v>
      </c>
      <c r="AG2874" s="1" t="s">
        <v>71</v>
      </c>
      <c r="AH2874" s="1" t="s">
        <v>89</v>
      </c>
      <c r="AI2874" s="1" t="s">
        <v>57</v>
      </c>
      <c r="AJ2874" s="5">
        <v>10950</v>
      </c>
      <c r="AK2874" s="4">
        <v>-9292</v>
      </c>
      <c r="AL2874" s="4">
        <v>0</v>
      </c>
      <c r="AM2874" s="4">
        <v>0</v>
      </c>
      <c r="AN2874" s="4">
        <v>0</v>
      </c>
      <c r="AO2874" s="4">
        <v>-113648</v>
      </c>
      <c r="AP2874" s="4">
        <v>-113648</v>
      </c>
      <c r="AQ2874" s="4">
        <v>0</v>
      </c>
      <c r="AR2874" s="4">
        <v>778852</v>
      </c>
      <c r="AS2874" s="1" t="s">
        <v>52</v>
      </c>
      <c r="AT2874" s="9">
        <f t="shared" si="1306"/>
        <v>43463</v>
      </c>
      <c r="AU2874" s="9">
        <f t="shared" si="1307"/>
        <v>43435</v>
      </c>
      <c r="AV2874" s="9">
        <v>44798</v>
      </c>
      <c r="AW2874" s="11">
        <f t="shared" si="1308"/>
        <v>3.6575342465753424</v>
      </c>
      <c r="AX2874">
        <v>10</v>
      </c>
      <c r="AY2874" s="12">
        <v>0.05</v>
      </c>
      <c r="AZ2874">
        <f t="shared" si="1309"/>
        <v>9.5000000000000001E-2</v>
      </c>
      <c r="BA2874" s="13">
        <f t="shared" si="1310"/>
        <v>892500</v>
      </c>
      <c r="BB2874" s="17" t="s">
        <v>1853</v>
      </c>
      <c r="BC2874">
        <f>MATCH(BB2874,MONTHLY_INDEX!$A:$A,0)</f>
        <v>630</v>
      </c>
      <c r="BD2874">
        <f>MATCH(AU2874,MONTHLY_INDEX!$1:$1,0)</f>
        <v>84</v>
      </c>
      <c r="BE2874">
        <f>INDEX(MONTHLY_INDEX!$1:$1048576,Final!BC2874,Final!BD2874)</f>
        <v>114.9</v>
      </c>
      <c r="BF2874">
        <f>MATCH($BF$1,MONTHLY_INDEX!$1:$1,0)</f>
        <v>127</v>
      </c>
      <c r="BG2874">
        <f>INDEX(MONTHLY_INDEX!$1:$1048576,Final!BC2874,Final!BF2874)</f>
        <v>151.1</v>
      </c>
      <c r="BH2874" s="23">
        <f t="shared" ref="BH2874:BH2891" si="1332">(BG2874-BE2874)/BE2874</f>
        <v>0.31505657093124445</v>
      </c>
      <c r="BI2874" s="14">
        <f t="shared" ref="BI2874:BI2891" si="1333">(1+BH2874)*BA2874</f>
        <v>1173687.9895561356</v>
      </c>
      <c r="BJ2874" s="14">
        <f t="shared" ref="BJ2874:BJ2891" si="1334">BI2874*AZ2874*AW2874</f>
        <v>407816.38157659426</v>
      </c>
      <c r="BK2874" s="15">
        <f t="shared" si="1314"/>
        <v>765871.60797954141</v>
      </c>
      <c r="BL2874" s="52">
        <v>0</v>
      </c>
      <c r="BM2874" s="15">
        <f t="shared" ref="BM2874:BM2891" si="1335">MAX((1-BL2874)*BK2874,BI2874*AY2874)</f>
        <v>765871.60797954141</v>
      </c>
    </row>
    <row r="2875" spans="1:65">
      <c r="A2875" s="8">
        <v>2873</v>
      </c>
      <c r="B2875" s="1" t="s">
        <v>44</v>
      </c>
      <c r="C2875" s="1">
        <v>1500</v>
      </c>
      <c r="D2875" s="1" t="s">
        <v>60</v>
      </c>
      <c r="E2875" s="1">
        <v>150000113</v>
      </c>
      <c r="F2875" s="1" t="s">
        <v>60</v>
      </c>
      <c r="G2875" s="1" t="s">
        <v>90</v>
      </c>
      <c r="H2875" s="1">
        <v>2</v>
      </c>
      <c r="I2875" s="1" t="s">
        <v>224</v>
      </c>
      <c r="J2875" s="1" t="s">
        <v>49</v>
      </c>
      <c r="K2875" s="1">
        <v>17406001</v>
      </c>
      <c r="L2875" s="1" t="s">
        <v>50</v>
      </c>
      <c r="M2875" s="1" t="s">
        <v>51</v>
      </c>
      <c r="N2875" s="1" t="s">
        <v>64</v>
      </c>
      <c r="O2875" s="1" t="s">
        <v>65</v>
      </c>
      <c r="P2875" s="1" t="s">
        <v>66</v>
      </c>
      <c r="Q2875" s="1" t="s">
        <v>67</v>
      </c>
      <c r="R2875" s="1" t="s">
        <v>87</v>
      </c>
      <c r="S2875" s="1" t="s">
        <v>88</v>
      </c>
      <c r="T2875" s="2">
        <v>43463</v>
      </c>
      <c r="U2875" s="2">
        <v>43463</v>
      </c>
      <c r="V2875" s="1" t="s">
        <v>52</v>
      </c>
      <c r="W2875" s="3">
        <v>1</v>
      </c>
      <c r="X2875" s="1" t="s">
        <v>53</v>
      </c>
      <c r="Y2875" s="4">
        <v>472500</v>
      </c>
      <c r="Z2875" s="4">
        <v>-55247</v>
      </c>
      <c r="AA2875" s="4">
        <v>0</v>
      </c>
      <c r="AB2875" s="4">
        <v>0</v>
      </c>
      <c r="AC2875" s="4">
        <v>0</v>
      </c>
      <c r="AD2875" s="4">
        <v>472500</v>
      </c>
      <c r="AE2875" s="5">
        <v>1555</v>
      </c>
      <c r="AF2875" s="1" t="s">
        <v>70</v>
      </c>
      <c r="AG2875" s="1" t="s">
        <v>71</v>
      </c>
      <c r="AH2875" s="1" t="s">
        <v>89</v>
      </c>
      <c r="AI2875" s="1" t="s">
        <v>57</v>
      </c>
      <c r="AJ2875" s="5">
        <v>10950</v>
      </c>
      <c r="AK2875" s="4">
        <v>-4919</v>
      </c>
      <c r="AL2875" s="4">
        <v>0</v>
      </c>
      <c r="AM2875" s="4">
        <v>0</v>
      </c>
      <c r="AN2875" s="4">
        <v>0</v>
      </c>
      <c r="AO2875" s="4">
        <v>-60166</v>
      </c>
      <c r="AP2875" s="4">
        <v>-60166</v>
      </c>
      <c r="AQ2875" s="4">
        <v>0</v>
      </c>
      <c r="AR2875" s="4">
        <v>412334</v>
      </c>
      <c r="AS2875" s="1" t="s">
        <v>52</v>
      </c>
      <c r="AT2875" s="9">
        <f t="shared" si="1306"/>
        <v>43463</v>
      </c>
      <c r="AU2875" s="9">
        <f t="shared" si="1307"/>
        <v>43435</v>
      </c>
      <c r="AV2875" s="9">
        <v>44798</v>
      </c>
      <c r="AW2875" s="11">
        <f t="shared" si="1308"/>
        <v>3.6575342465753424</v>
      </c>
      <c r="AX2875">
        <v>10</v>
      </c>
      <c r="AY2875" s="12">
        <v>0.05</v>
      </c>
      <c r="AZ2875">
        <f t="shared" si="1309"/>
        <v>9.5000000000000001E-2</v>
      </c>
      <c r="BA2875" s="13">
        <f t="shared" si="1310"/>
        <v>472500</v>
      </c>
      <c r="BB2875" s="17" t="s">
        <v>2189</v>
      </c>
      <c r="BC2875">
        <f>MATCH(BB2875,MONTHLY_INDEX!$A:$A,0)</f>
        <v>798</v>
      </c>
      <c r="BD2875">
        <f>MATCH(AU2875,MONTHLY_INDEX!$1:$1,0)</f>
        <v>84</v>
      </c>
      <c r="BE2875">
        <f>INDEX(MONTHLY_INDEX!$1:$1048576,Final!BC2875,Final!BD2875)</f>
        <v>96</v>
      </c>
      <c r="BF2875">
        <f>MATCH($BF$1,MONTHLY_INDEX!$1:$1,0)</f>
        <v>127</v>
      </c>
      <c r="BG2875">
        <f>INDEX(MONTHLY_INDEX!$1:$1048576,Final!BC2875,Final!BF2875)</f>
        <v>95.3</v>
      </c>
      <c r="BH2875" s="23">
        <f t="shared" si="1332"/>
        <v>-7.2916666666666963E-3</v>
      </c>
      <c r="BI2875" s="14">
        <f t="shared" si="1333"/>
        <v>469054.6875</v>
      </c>
      <c r="BJ2875" s="14">
        <f t="shared" si="1334"/>
        <v>162980.4403895548</v>
      </c>
      <c r="BK2875" s="15">
        <f t="shared" si="1314"/>
        <v>306074.24711044517</v>
      </c>
      <c r="BL2875" s="52">
        <v>0</v>
      </c>
      <c r="BM2875" s="15">
        <f t="shared" si="1335"/>
        <v>306074.24711044517</v>
      </c>
    </row>
    <row r="2876" spans="1:65">
      <c r="A2876" s="8">
        <v>2874</v>
      </c>
      <c r="B2876" s="1" t="s">
        <v>44</v>
      </c>
      <c r="C2876" s="1">
        <v>1500</v>
      </c>
      <c r="D2876" s="1" t="s">
        <v>60</v>
      </c>
      <c r="E2876" s="1">
        <v>150000113</v>
      </c>
      <c r="F2876" s="1" t="s">
        <v>60</v>
      </c>
      <c r="G2876" s="1" t="s">
        <v>91</v>
      </c>
      <c r="H2876" s="1">
        <v>3</v>
      </c>
      <c r="I2876" s="1" t="s">
        <v>224</v>
      </c>
      <c r="J2876" s="1" t="s">
        <v>49</v>
      </c>
      <c r="K2876" s="1">
        <v>17406001</v>
      </c>
      <c r="L2876" s="1" t="s">
        <v>50</v>
      </c>
      <c r="M2876" s="1" t="s">
        <v>51</v>
      </c>
      <c r="N2876" s="1" t="s">
        <v>64</v>
      </c>
      <c r="O2876" s="1" t="s">
        <v>65</v>
      </c>
      <c r="P2876" s="1" t="s">
        <v>66</v>
      </c>
      <c r="Q2876" s="1" t="s">
        <v>67</v>
      </c>
      <c r="R2876" s="1" t="s">
        <v>87</v>
      </c>
      <c r="S2876" s="1" t="s">
        <v>88</v>
      </c>
      <c r="T2876" s="2">
        <v>43463</v>
      </c>
      <c r="U2876" s="2">
        <v>43463</v>
      </c>
      <c r="V2876" s="1" t="s">
        <v>52</v>
      </c>
      <c r="W2876" s="3">
        <v>1</v>
      </c>
      <c r="X2876" s="1" t="s">
        <v>53</v>
      </c>
      <c r="Y2876" s="4">
        <v>637760</v>
      </c>
      <c r="Z2876" s="4">
        <v>-74569</v>
      </c>
      <c r="AA2876" s="4">
        <v>0</v>
      </c>
      <c r="AB2876" s="4">
        <v>0</v>
      </c>
      <c r="AC2876" s="4">
        <v>0</v>
      </c>
      <c r="AD2876" s="4">
        <v>637760</v>
      </c>
      <c r="AE2876" s="5">
        <v>1555</v>
      </c>
      <c r="AF2876" s="1" t="s">
        <v>70</v>
      </c>
      <c r="AG2876" s="1" t="s">
        <v>71</v>
      </c>
      <c r="AH2876" s="1" t="s">
        <v>89</v>
      </c>
      <c r="AI2876" s="1" t="s">
        <v>57</v>
      </c>
      <c r="AJ2876" s="5">
        <v>10950</v>
      </c>
      <c r="AK2876" s="4">
        <v>-6640</v>
      </c>
      <c r="AL2876" s="4">
        <v>0</v>
      </c>
      <c r="AM2876" s="4">
        <v>0</v>
      </c>
      <c r="AN2876" s="4">
        <v>0</v>
      </c>
      <c r="AO2876" s="4">
        <v>-81209</v>
      </c>
      <c r="AP2876" s="4">
        <v>-81209</v>
      </c>
      <c r="AQ2876" s="4">
        <v>0</v>
      </c>
      <c r="AR2876" s="4">
        <v>556551</v>
      </c>
      <c r="AS2876" s="1" t="s">
        <v>52</v>
      </c>
      <c r="AT2876" s="9">
        <f t="shared" si="1306"/>
        <v>43463</v>
      </c>
      <c r="AU2876" s="9">
        <f t="shared" si="1307"/>
        <v>43435</v>
      </c>
      <c r="AV2876" s="9">
        <v>44798</v>
      </c>
      <c r="AW2876" s="11">
        <f t="shared" si="1308"/>
        <v>3.6575342465753424</v>
      </c>
      <c r="AX2876">
        <v>10</v>
      </c>
      <c r="AY2876" s="12">
        <v>0.05</v>
      </c>
      <c r="AZ2876">
        <f t="shared" si="1309"/>
        <v>9.5000000000000001E-2</v>
      </c>
      <c r="BA2876" s="13">
        <f t="shared" si="1310"/>
        <v>637760</v>
      </c>
      <c r="BB2876" s="17" t="s">
        <v>2189</v>
      </c>
      <c r="BC2876">
        <f>MATCH(BB2876,MONTHLY_INDEX!$A:$A,0)</f>
        <v>798</v>
      </c>
      <c r="BD2876">
        <f>MATCH(AU2876,MONTHLY_INDEX!$1:$1,0)</f>
        <v>84</v>
      </c>
      <c r="BE2876">
        <f>INDEX(MONTHLY_INDEX!$1:$1048576,Final!BC2876,Final!BD2876)</f>
        <v>96</v>
      </c>
      <c r="BF2876">
        <f>MATCH($BF$1,MONTHLY_INDEX!$1:$1,0)</f>
        <v>127</v>
      </c>
      <c r="BG2876">
        <f>INDEX(MONTHLY_INDEX!$1:$1048576,Final!BC2876,Final!BF2876)</f>
        <v>95.3</v>
      </c>
      <c r="BH2876" s="23">
        <f t="shared" si="1332"/>
        <v>-7.2916666666666963E-3</v>
      </c>
      <c r="BI2876" s="14">
        <f t="shared" si="1333"/>
        <v>633109.66666666663</v>
      </c>
      <c r="BJ2876" s="14">
        <f t="shared" si="1334"/>
        <v>219983.92732876711</v>
      </c>
      <c r="BK2876" s="15">
        <f t="shared" si="1314"/>
        <v>413125.73933789949</v>
      </c>
      <c r="BL2876" s="52">
        <v>0</v>
      </c>
      <c r="BM2876" s="15">
        <f t="shared" si="1335"/>
        <v>413125.73933789949</v>
      </c>
    </row>
    <row r="2877" spans="1:65">
      <c r="A2877" s="8">
        <v>2875</v>
      </c>
      <c r="B2877" s="1" t="s">
        <v>44</v>
      </c>
      <c r="C2877" s="1">
        <v>1500</v>
      </c>
      <c r="D2877" s="1" t="s">
        <v>60</v>
      </c>
      <c r="E2877" s="1">
        <v>150000113</v>
      </c>
      <c r="F2877" s="1" t="s">
        <v>60</v>
      </c>
      <c r="G2877" s="1" t="s">
        <v>92</v>
      </c>
      <c r="H2877" s="1">
        <v>4</v>
      </c>
      <c r="I2877" s="1" t="s">
        <v>224</v>
      </c>
      <c r="J2877" s="1" t="s">
        <v>49</v>
      </c>
      <c r="K2877" s="1">
        <v>17406001</v>
      </c>
      <c r="L2877" s="1" t="s">
        <v>50</v>
      </c>
      <c r="M2877" s="1" t="s">
        <v>51</v>
      </c>
      <c r="N2877" s="1" t="s">
        <v>64</v>
      </c>
      <c r="O2877" s="1" t="s">
        <v>65</v>
      </c>
      <c r="P2877" s="1" t="s">
        <v>66</v>
      </c>
      <c r="Q2877" s="1" t="s">
        <v>67</v>
      </c>
      <c r="R2877" s="1" t="s">
        <v>87</v>
      </c>
      <c r="S2877" s="1" t="s">
        <v>88</v>
      </c>
      <c r="T2877" s="2">
        <v>43463</v>
      </c>
      <c r="U2877" s="2">
        <v>43463</v>
      </c>
      <c r="V2877" s="1" t="s">
        <v>52</v>
      </c>
      <c r="W2877" s="3">
        <v>1</v>
      </c>
      <c r="X2877" s="1" t="s">
        <v>53</v>
      </c>
      <c r="Y2877" s="4">
        <v>21044329</v>
      </c>
      <c r="Z2877" s="4">
        <v>-2460643</v>
      </c>
      <c r="AA2877" s="4">
        <v>0</v>
      </c>
      <c r="AB2877" s="4">
        <v>0</v>
      </c>
      <c r="AC2877" s="4">
        <v>0</v>
      </c>
      <c r="AD2877" s="4">
        <v>21044329</v>
      </c>
      <c r="AE2877" s="5">
        <v>1555</v>
      </c>
      <c r="AF2877" s="1" t="s">
        <v>70</v>
      </c>
      <c r="AG2877" s="1" t="s">
        <v>71</v>
      </c>
      <c r="AH2877" s="1" t="s">
        <v>89</v>
      </c>
      <c r="AI2877" s="1" t="s">
        <v>57</v>
      </c>
      <c r="AJ2877" s="5">
        <v>10950</v>
      </c>
      <c r="AK2877" s="4">
        <v>-219098</v>
      </c>
      <c r="AL2877" s="4">
        <v>0</v>
      </c>
      <c r="AM2877" s="4">
        <v>0</v>
      </c>
      <c r="AN2877" s="4">
        <v>0</v>
      </c>
      <c r="AO2877" s="4">
        <v>-2679741</v>
      </c>
      <c r="AP2877" s="4">
        <v>-2679741</v>
      </c>
      <c r="AQ2877" s="4">
        <v>0</v>
      </c>
      <c r="AR2877" s="4">
        <v>18364588</v>
      </c>
      <c r="AS2877" s="1" t="s">
        <v>52</v>
      </c>
      <c r="AT2877" s="9">
        <f t="shared" si="1306"/>
        <v>43463</v>
      </c>
      <c r="AU2877" s="9">
        <f t="shared" si="1307"/>
        <v>43435</v>
      </c>
      <c r="AV2877" s="9">
        <v>44798</v>
      </c>
      <c r="AW2877" s="11">
        <f t="shared" si="1308"/>
        <v>3.6575342465753424</v>
      </c>
      <c r="AX2877">
        <v>25</v>
      </c>
      <c r="AY2877" s="12">
        <v>0.05</v>
      </c>
      <c r="AZ2877">
        <f t="shared" si="1309"/>
        <v>3.7999999999999999E-2</v>
      </c>
      <c r="BA2877" s="13">
        <f t="shared" si="1310"/>
        <v>21044329</v>
      </c>
      <c r="BB2877" s="17" t="s">
        <v>2189</v>
      </c>
      <c r="BC2877">
        <f>MATCH(BB2877,MONTHLY_INDEX!$A:$A,0)</f>
        <v>798</v>
      </c>
      <c r="BD2877">
        <f>MATCH(AU2877,MONTHLY_INDEX!$1:$1,0)</f>
        <v>84</v>
      </c>
      <c r="BE2877">
        <f>INDEX(MONTHLY_INDEX!$1:$1048576,Final!BC2877,Final!BD2877)</f>
        <v>96</v>
      </c>
      <c r="BF2877">
        <f>MATCH($BF$1,MONTHLY_INDEX!$1:$1,0)</f>
        <v>127</v>
      </c>
      <c r="BG2877">
        <f>INDEX(MONTHLY_INDEX!$1:$1048576,Final!BC2877,Final!BF2877)</f>
        <v>95.3</v>
      </c>
      <c r="BH2877" s="23">
        <f t="shared" si="1332"/>
        <v>-7.2916666666666963E-3</v>
      </c>
      <c r="BI2877" s="14">
        <f t="shared" si="1333"/>
        <v>20890880.767708331</v>
      </c>
      <c r="BJ2877" s="14">
        <f t="shared" si="1334"/>
        <v>2903546.2502625855</v>
      </c>
      <c r="BK2877" s="15">
        <f t="shared" si="1314"/>
        <v>17987334.517445747</v>
      </c>
      <c r="BL2877" s="52">
        <v>0</v>
      </c>
      <c r="BM2877" s="15">
        <f t="shared" si="1335"/>
        <v>17987334.517445747</v>
      </c>
    </row>
    <row r="2878" spans="1:65">
      <c r="A2878" s="8">
        <v>2876</v>
      </c>
      <c r="B2878" s="1" t="s">
        <v>44</v>
      </c>
      <c r="C2878" s="1">
        <v>1500</v>
      </c>
      <c r="D2878" s="1" t="s">
        <v>60</v>
      </c>
      <c r="E2878" s="1">
        <v>150000113</v>
      </c>
      <c r="F2878" s="1" t="s">
        <v>60</v>
      </c>
      <c r="G2878" s="1" t="s">
        <v>93</v>
      </c>
      <c r="H2878" s="1">
        <v>5</v>
      </c>
      <c r="I2878" s="1" t="s">
        <v>224</v>
      </c>
      <c r="J2878" s="1" t="s">
        <v>49</v>
      </c>
      <c r="K2878" s="1">
        <v>17406001</v>
      </c>
      <c r="L2878" s="1" t="s">
        <v>50</v>
      </c>
      <c r="M2878" s="1" t="s">
        <v>51</v>
      </c>
      <c r="N2878" s="1" t="s">
        <v>64</v>
      </c>
      <c r="O2878" s="1" t="s">
        <v>65</v>
      </c>
      <c r="P2878" s="1" t="s">
        <v>66</v>
      </c>
      <c r="Q2878" s="1" t="s">
        <v>67</v>
      </c>
      <c r="R2878" s="1" t="s">
        <v>87</v>
      </c>
      <c r="S2878" s="1" t="s">
        <v>88</v>
      </c>
      <c r="T2878" s="2">
        <v>43463</v>
      </c>
      <c r="U2878" s="2">
        <v>43463</v>
      </c>
      <c r="V2878" s="1" t="s">
        <v>52</v>
      </c>
      <c r="W2878" s="3">
        <v>1</v>
      </c>
      <c r="X2878" s="1" t="s">
        <v>53</v>
      </c>
      <c r="Y2878" s="4">
        <v>969266</v>
      </c>
      <c r="Z2878" s="4">
        <v>-113333</v>
      </c>
      <c r="AA2878" s="4">
        <v>0</v>
      </c>
      <c r="AB2878" s="4">
        <v>0</v>
      </c>
      <c r="AC2878" s="4">
        <v>0</v>
      </c>
      <c r="AD2878" s="4">
        <v>969266</v>
      </c>
      <c r="AE2878" s="5">
        <v>1555</v>
      </c>
      <c r="AF2878" s="1" t="s">
        <v>70</v>
      </c>
      <c r="AG2878" s="1" t="s">
        <v>71</v>
      </c>
      <c r="AH2878" s="1" t="s">
        <v>89</v>
      </c>
      <c r="AI2878" s="1" t="s">
        <v>57</v>
      </c>
      <c r="AJ2878" s="5">
        <v>10950</v>
      </c>
      <c r="AK2878" s="4">
        <v>-10091</v>
      </c>
      <c r="AL2878" s="4">
        <v>0</v>
      </c>
      <c r="AM2878" s="4">
        <v>0</v>
      </c>
      <c r="AN2878" s="4">
        <v>0</v>
      </c>
      <c r="AO2878" s="4">
        <v>-123424</v>
      </c>
      <c r="AP2878" s="4">
        <v>-123424</v>
      </c>
      <c r="AQ2878" s="4">
        <v>0</v>
      </c>
      <c r="AR2878" s="4">
        <v>845842</v>
      </c>
      <c r="AS2878" s="1" t="s">
        <v>52</v>
      </c>
      <c r="AT2878" s="9">
        <f t="shared" si="1306"/>
        <v>43463</v>
      </c>
      <c r="AU2878" s="9">
        <f t="shared" si="1307"/>
        <v>43435</v>
      </c>
      <c r="AV2878" s="9">
        <v>44798</v>
      </c>
      <c r="AW2878" s="11">
        <f t="shared" si="1308"/>
        <v>3.6575342465753424</v>
      </c>
      <c r="AX2878">
        <v>25</v>
      </c>
      <c r="AY2878" s="12">
        <v>0.05</v>
      </c>
      <c r="AZ2878">
        <f t="shared" si="1309"/>
        <v>3.7999999999999999E-2</v>
      </c>
      <c r="BA2878" s="13">
        <f t="shared" si="1310"/>
        <v>969266</v>
      </c>
      <c r="BB2878" s="17" t="s">
        <v>2083</v>
      </c>
      <c r="BC2878">
        <f>MATCH(BB2878,MONTHLY_INDEX!$A:$A,0)</f>
        <v>745</v>
      </c>
      <c r="BD2878">
        <f>MATCH(AU2878,MONTHLY_INDEX!$1:$1,0)</f>
        <v>84</v>
      </c>
      <c r="BE2878">
        <f>INDEX(MONTHLY_INDEX!$1:$1048576,Final!BC2878,Final!BD2878)</f>
        <v>108.4</v>
      </c>
      <c r="BF2878">
        <f>MATCH($BF$1,MONTHLY_INDEX!$1:$1,0)</f>
        <v>127</v>
      </c>
      <c r="BG2878">
        <f>INDEX(MONTHLY_INDEX!$1:$1048576,Final!BC2878,Final!BF2878)</f>
        <v>115.4</v>
      </c>
      <c r="BH2878" s="23">
        <f t="shared" si="1332"/>
        <v>6.4575645756457564E-2</v>
      </c>
      <c r="BI2878" s="14">
        <f t="shared" si="1333"/>
        <v>1031856.9778597784</v>
      </c>
      <c r="BJ2878" s="14">
        <f t="shared" si="1334"/>
        <v>143413.98489541525</v>
      </c>
      <c r="BK2878" s="15">
        <f t="shared" si="1314"/>
        <v>888442.99296436319</v>
      </c>
      <c r="BL2878" s="52">
        <v>0</v>
      </c>
      <c r="BM2878" s="15">
        <f t="shared" si="1335"/>
        <v>888442.99296436319</v>
      </c>
    </row>
    <row r="2879" spans="1:65">
      <c r="A2879" s="8">
        <v>2877</v>
      </c>
      <c r="B2879" s="1" t="s">
        <v>44</v>
      </c>
      <c r="C2879" s="1">
        <v>1500</v>
      </c>
      <c r="D2879" s="1" t="s">
        <v>60</v>
      </c>
      <c r="E2879" s="1">
        <v>150000113</v>
      </c>
      <c r="F2879" s="1" t="s">
        <v>60</v>
      </c>
      <c r="G2879" s="1" t="s">
        <v>94</v>
      </c>
      <c r="H2879" s="1">
        <v>6</v>
      </c>
      <c r="I2879" s="1" t="s">
        <v>224</v>
      </c>
      <c r="J2879" s="1" t="s">
        <v>49</v>
      </c>
      <c r="K2879" s="1">
        <v>17406001</v>
      </c>
      <c r="L2879" s="1" t="s">
        <v>50</v>
      </c>
      <c r="M2879" s="1" t="s">
        <v>51</v>
      </c>
      <c r="N2879" s="1" t="s">
        <v>64</v>
      </c>
      <c r="O2879" s="1" t="s">
        <v>65</v>
      </c>
      <c r="P2879" s="1" t="s">
        <v>66</v>
      </c>
      <c r="Q2879" s="1" t="s">
        <v>67</v>
      </c>
      <c r="R2879" s="1" t="s">
        <v>87</v>
      </c>
      <c r="S2879" s="1" t="s">
        <v>88</v>
      </c>
      <c r="T2879" s="2">
        <v>43463</v>
      </c>
      <c r="U2879" s="2">
        <v>43463</v>
      </c>
      <c r="V2879" s="1" t="s">
        <v>52</v>
      </c>
      <c r="W2879" s="3">
        <v>1</v>
      </c>
      <c r="X2879" s="1" t="s">
        <v>53</v>
      </c>
      <c r="Y2879" s="4">
        <v>735000</v>
      </c>
      <c r="Z2879" s="4">
        <v>-85940</v>
      </c>
      <c r="AA2879" s="4">
        <v>0</v>
      </c>
      <c r="AB2879" s="4">
        <v>0</v>
      </c>
      <c r="AC2879" s="4">
        <v>0</v>
      </c>
      <c r="AD2879" s="4">
        <v>735000</v>
      </c>
      <c r="AE2879" s="5">
        <v>1555</v>
      </c>
      <c r="AF2879" s="1" t="s">
        <v>70</v>
      </c>
      <c r="AG2879" s="1" t="s">
        <v>71</v>
      </c>
      <c r="AH2879" s="1" t="s">
        <v>89</v>
      </c>
      <c r="AI2879" s="1" t="s">
        <v>57</v>
      </c>
      <c r="AJ2879" s="5">
        <v>10950</v>
      </c>
      <c r="AK2879" s="4">
        <v>-7652</v>
      </c>
      <c r="AL2879" s="4">
        <v>0</v>
      </c>
      <c r="AM2879" s="4">
        <v>0</v>
      </c>
      <c r="AN2879" s="4">
        <v>0</v>
      </c>
      <c r="AO2879" s="4">
        <v>-93592</v>
      </c>
      <c r="AP2879" s="4">
        <v>-93592</v>
      </c>
      <c r="AQ2879" s="4">
        <v>0</v>
      </c>
      <c r="AR2879" s="4">
        <v>641408</v>
      </c>
      <c r="AS2879" s="1" t="s">
        <v>52</v>
      </c>
      <c r="AT2879" s="9">
        <f t="shared" si="1306"/>
        <v>43463</v>
      </c>
      <c r="AU2879" s="9">
        <f t="shared" si="1307"/>
        <v>43435</v>
      </c>
      <c r="AV2879" s="9">
        <v>44798</v>
      </c>
      <c r="AW2879" s="11">
        <f t="shared" si="1308"/>
        <v>3.6575342465753424</v>
      </c>
      <c r="AX2879">
        <v>10</v>
      </c>
      <c r="AY2879" s="12">
        <v>0.05</v>
      </c>
      <c r="AZ2879">
        <f t="shared" si="1309"/>
        <v>9.5000000000000001E-2</v>
      </c>
      <c r="BA2879" s="13">
        <f t="shared" si="1310"/>
        <v>735000</v>
      </c>
      <c r="BB2879" s="17" t="s">
        <v>1853</v>
      </c>
      <c r="BC2879">
        <f>MATCH(BB2879,MONTHLY_INDEX!$A:$A,0)</f>
        <v>630</v>
      </c>
      <c r="BD2879">
        <f>MATCH(AU2879,MONTHLY_INDEX!$1:$1,0)</f>
        <v>84</v>
      </c>
      <c r="BE2879">
        <f>INDEX(MONTHLY_INDEX!$1:$1048576,Final!BC2879,Final!BD2879)</f>
        <v>114.9</v>
      </c>
      <c r="BF2879">
        <f>MATCH($BF$1,MONTHLY_INDEX!$1:$1,0)</f>
        <v>127</v>
      </c>
      <c r="BG2879">
        <f>INDEX(MONTHLY_INDEX!$1:$1048576,Final!BC2879,Final!BF2879)</f>
        <v>151.1</v>
      </c>
      <c r="BH2879" s="23">
        <f t="shared" si="1332"/>
        <v>0.31505657093124445</v>
      </c>
      <c r="BI2879" s="14">
        <f t="shared" si="1333"/>
        <v>966566.5796344647</v>
      </c>
      <c r="BJ2879" s="14">
        <f t="shared" si="1334"/>
        <v>335848.78482778347</v>
      </c>
      <c r="BK2879" s="15">
        <f t="shared" si="1314"/>
        <v>630717.79480668122</v>
      </c>
      <c r="BL2879" s="52">
        <v>0</v>
      </c>
      <c r="BM2879" s="15">
        <f t="shared" si="1335"/>
        <v>630717.79480668122</v>
      </c>
    </row>
    <row r="2880" spans="1:65">
      <c r="A2880" s="8">
        <v>2878</v>
      </c>
      <c r="B2880" s="1" t="s">
        <v>44</v>
      </c>
      <c r="C2880" s="1">
        <v>1500</v>
      </c>
      <c r="D2880" s="1" t="s">
        <v>60</v>
      </c>
      <c r="E2880" s="1">
        <v>150000113</v>
      </c>
      <c r="F2880" s="1" t="s">
        <v>60</v>
      </c>
      <c r="G2880" s="1" t="s">
        <v>95</v>
      </c>
      <c r="H2880" s="1">
        <v>7</v>
      </c>
      <c r="I2880" s="1" t="s">
        <v>224</v>
      </c>
      <c r="J2880" s="1" t="s">
        <v>49</v>
      </c>
      <c r="K2880" s="1">
        <v>17406001</v>
      </c>
      <c r="L2880" s="1" t="s">
        <v>50</v>
      </c>
      <c r="M2880" s="1" t="s">
        <v>51</v>
      </c>
      <c r="N2880" s="1" t="s">
        <v>64</v>
      </c>
      <c r="O2880" s="1" t="s">
        <v>65</v>
      </c>
      <c r="P2880" s="1" t="s">
        <v>66</v>
      </c>
      <c r="Q2880" s="1" t="s">
        <v>67</v>
      </c>
      <c r="R2880" s="1" t="s">
        <v>87</v>
      </c>
      <c r="S2880" s="1" t="s">
        <v>88</v>
      </c>
      <c r="T2880" s="2">
        <v>43463</v>
      </c>
      <c r="U2880" s="2">
        <v>43463</v>
      </c>
      <c r="V2880" s="1" t="s">
        <v>52</v>
      </c>
      <c r="W2880" s="3">
        <v>1</v>
      </c>
      <c r="X2880" s="1" t="s">
        <v>53</v>
      </c>
      <c r="Y2880" s="4">
        <v>126000</v>
      </c>
      <c r="Z2880" s="4">
        <v>-14732</v>
      </c>
      <c r="AA2880" s="4">
        <v>0</v>
      </c>
      <c r="AB2880" s="4">
        <v>0</v>
      </c>
      <c r="AC2880" s="4">
        <v>0</v>
      </c>
      <c r="AD2880" s="4">
        <v>126000</v>
      </c>
      <c r="AE2880" s="5">
        <v>1555</v>
      </c>
      <c r="AF2880" s="1" t="s">
        <v>70</v>
      </c>
      <c r="AG2880" s="1" t="s">
        <v>71</v>
      </c>
      <c r="AH2880" s="1" t="s">
        <v>89</v>
      </c>
      <c r="AI2880" s="1" t="s">
        <v>57</v>
      </c>
      <c r="AJ2880" s="5">
        <v>10950</v>
      </c>
      <c r="AK2880" s="4">
        <v>-1312</v>
      </c>
      <c r="AL2880" s="4">
        <v>0</v>
      </c>
      <c r="AM2880" s="4">
        <v>0</v>
      </c>
      <c r="AN2880" s="4">
        <v>0</v>
      </c>
      <c r="AO2880" s="4">
        <v>-16044</v>
      </c>
      <c r="AP2880" s="4">
        <v>-16044</v>
      </c>
      <c r="AQ2880" s="4">
        <v>0</v>
      </c>
      <c r="AR2880" s="4">
        <v>109956</v>
      </c>
      <c r="AS2880" s="1" t="s">
        <v>52</v>
      </c>
      <c r="AT2880" s="9">
        <f t="shared" si="1306"/>
        <v>43463</v>
      </c>
      <c r="AU2880" s="9">
        <f t="shared" si="1307"/>
        <v>43435</v>
      </c>
      <c r="AV2880" s="9">
        <v>44798</v>
      </c>
      <c r="AW2880" s="11">
        <f t="shared" si="1308"/>
        <v>3.6575342465753424</v>
      </c>
      <c r="AX2880">
        <v>25</v>
      </c>
      <c r="AY2880" s="12">
        <v>0.05</v>
      </c>
      <c r="AZ2880">
        <f t="shared" si="1309"/>
        <v>3.7999999999999999E-2</v>
      </c>
      <c r="BA2880" s="13">
        <f t="shared" si="1310"/>
        <v>126000</v>
      </c>
      <c r="BB2880" s="17" t="s">
        <v>2189</v>
      </c>
      <c r="BC2880">
        <f>MATCH(BB2880,MONTHLY_INDEX!$A:$A,0)</f>
        <v>798</v>
      </c>
      <c r="BD2880">
        <f>MATCH(AU2880,MONTHLY_INDEX!$1:$1,0)</f>
        <v>84</v>
      </c>
      <c r="BE2880">
        <f>INDEX(MONTHLY_INDEX!$1:$1048576,Final!BC2880,Final!BD2880)</f>
        <v>96</v>
      </c>
      <c r="BF2880">
        <f>MATCH($BF$1,MONTHLY_INDEX!$1:$1,0)</f>
        <v>127</v>
      </c>
      <c r="BG2880">
        <f>INDEX(MONTHLY_INDEX!$1:$1048576,Final!BC2880,Final!BF2880)</f>
        <v>95.3</v>
      </c>
      <c r="BH2880" s="23">
        <f t="shared" si="1332"/>
        <v>-7.2916666666666963E-3</v>
      </c>
      <c r="BI2880" s="14">
        <f t="shared" si="1333"/>
        <v>125081.25</v>
      </c>
      <c r="BJ2880" s="14">
        <f t="shared" si="1334"/>
        <v>17384.580308219178</v>
      </c>
      <c r="BK2880" s="15">
        <f t="shared" si="1314"/>
        <v>107696.66969178081</v>
      </c>
      <c r="BL2880" s="52">
        <v>0</v>
      </c>
      <c r="BM2880" s="15">
        <f t="shared" si="1335"/>
        <v>107696.66969178081</v>
      </c>
    </row>
    <row r="2881" spans="1:65">
      <c r="A2881" s="8">
        <v>2879</v>
      </c>
      <c r="B2881" s="1" t="s">
        <v>44</v>
      </c>
      <c r="C2881" s="1">
        <v>1500</v>
      </c>
      <c r="D2881" s="1" t="s">
        <v>60</v>
      </c>
      <c r="E2881" s="1">
        <v>150000113</v>
      </c>
      <c r="F2881" s="1" t="s">
        <v>60</v>
      </c>
      <c r="G2881" s="1" t="s">
        <v>96</v>
      </c>
      <c r="H2881" s="1">
        <v>8</v>
      </c>
      <c r="I2881" s="1" t="s">
        <v>224</v>
      </c>
      <c r="J2881" s="1" t="s">
        <v>49</v>
      </c>
      <c r="K2881" s="1">
        <v>17406001</v>
      </c>
      <c r="L2881" s="1" t="s">
        <v>50</v>
      </c>
      <c r="M2881" s="1" t="s">
        <v>51</v>
      </c>
      <c r="N2881" s="1" t="s">
        <v>64</v>
      </c>
      <c r="O2881" s="1" t="s">
        <v>65</v>
      </c>
      <c r="P2881" s="1" t="s">
        <v>66</v>
      </c>
      <c r="Q2881" s="1" t="s">
        <v>67</v>
      </c>
      <c r="R2881" s="1" t="s">
        <v>87</v>
      </c>
      <c r="S2881" s="1" t="s">
        <v>88</v>
      </c>
      <c r="T2881" s="2">
        <v>43463</v>
      </c>
      <c r="U2881" s="2">
        <v>43463</v>
      </c>
      <c r="V2881" s="1" t="s">
        <v>52</v>
      </c>
      <c r="W2881" s="3">
        <v>1</v>
      </c>
      <c r="X2881" s="1" t="s">
        <v>53</v>
      </c>
      <c r="Y2881" s="4">
        <v>29327302</v>
      </c>
      <c r="Z2881" s="4">
        <v>-3429143</v>
      </c>
      <c r="AA2881" s="4">
        <v>0</v>
      </c>
      <c r="AB2881" s="4">
        <v>0</v>
      </c>
      <c r="AC2881" s="4">
        <v>0</v>
      </c>
      <c r="AD2881" s="4">
        <v>29327302</v>
      </c>
      <c r="AE2881" s="5">
        <v>1555</v>
      </c>
      <c r="AF2881" s="1" t="s">
        <v>70</v>
      </c>
      <c r="AG2881" s="1" t="s">
        <v>71</v>
      </c>
      <c r="AH2881" s="1" t="s">
        <v>89</v>
      </c>
      <c r="AI2881" s="1" t="s">
        <v>57</v>
      </c>
      <c r="AJ2881" s="5">
        <v>10950</v>
      </c>
      <c r="AK2881" s="4">
        <v>-305335</v>
      </c>
      <c r="AL2881" s="4">
        <v>0</v>
      </c>
      <c r="AM2881" s="4">
        <v>0</v>
      </c>
      <c r="AN2881" s="4">
        <v>0</v>
      </c>
      <c r="AO2881" s="4">
        <v>-3734478</v>
      </c>
      <c r="AP2881" s="4">
        <v>-3734478</v>
      </c>
      <c r="AQ2881" s="4">
        <v>0</v>
      </c>
      <c r="AR2881" s="4">
        <v>25592824</v>
      </c>
      <c r="AS2881" s="1" t="s">
        <v>52</v>
      </c>
      <c r="AT2881" s="9">
        <f t="shared" si="1306"/>
        <v>43463</v>
      </c>
      <c r="AU2881" s="9">
        <f t="shared" si="1307"/>
        <v>43435</v>
      </c>
      <c r="AV2881" s="9">
        <v>44798</v>
      </c>
      <c r="AW2881" s="11">
        <f t="shared" si="1308"/>
        <v>3.6575342465753424</v>
      </c>
      <c r="AX2881">
        <v>25</v>
      </c>
      <c r="AY2881" s="12">
        <v>0.05</v>
      </c>
      <c r="AZ2881">
        <f t="shared" si="1309"/>
        <v>3.7999999999999999E-2</v>
      </c>
      <c r="BA2881" s="13">
        <f t="shared" si="1310"/>
        <v>29327302</v>
      </c>
      <c r="BB2881" s="17" t="s">
        <v>2189</v>
      </c>
      <c r="BC2881">
        <f>MATCH(BB2881,MONTHLY_INDEX!$A:$A,0)</f>
        <v>798</v>
      </c>
      <c r="BD2881">
        <f>MATCH(AU2881,MONTHLY_INDEX!$1:$1,0)</f>
        <v>84</v>
      </c>
      <c r="BE2881">
        <f>INDEX(MONTHLY_INDEX!$1:$1048576,Final!BC2881,Final!BD2881)</f>
        <v>96</v>
      </c>
      <c r="BF2881">
        <f>MATCH($BF$1,MONTHLY_INDEX!$1:$1,0)</f>
        <v>127</v>
      </c>
      <c r="BG2881">
        <f>INDEX(MONTHLY_INDEX!$1:$1048576,Final!BC2881,Final!BF2881)</f>
        <v>95.3</v>
      </c>
      <c r="BH2881" s="23">
        <f t="shared" si="1332"/>
        <v>-7.2916666666666963E-3</v>
      </c>
      <c r="BI2881" s="14">
        <f t="shared" si="1333"/>
        <v>29113457.089583334</v>
      </c>
      <c r="BJ2881" s="14">
        <f t="shared" si="1334"/>
        <v>4046371.7209714041</v>
      </c>
      <c r="BK2881" s="15">
        <f t="shared" si="1314"/>
        <v>25067085.368611928</v>
      </c>
      <c r="BL2881" s="52">
        <v>0</v>
      </c>
      <c r="BM2881" s="15">
        <f t="shared" si="1335"/>
        <v>25067085.368611928</v>
      </c>
    </row>
    <row r="2882" spans="1:65">
      <c r="A2882" s="8">
        <v>2880</v>
      </c>
      <c r="B2882" s="1" t="s">
        <v>44</v>
      </c>
      <c r="C2882" s="1">
        <v>1500</v>
      </c>
      <c r="D2882" s="1" t="s">
        <v>60</v>
      </c>
      <c r="E2882" s="1">
        <v>150000113</v>
      </c>
      <c r="F2882" s="1" t="s">
        <v>60</v>
      </c>
      <c r="G2882" s="1" t="s">
        <v>97</v>
      </c>
      <c r="H2882" s="1">
        <v>9</v>
      </c>
      <c r="I2882" s="1" t="s">
        <v>224</v>
      </c>
      <c r="J2882" s="1" t="s">
        <v>49</v>
      </c>
      <c r="K2882" s="1">
        <v>17406001</v>
      </c>
      <c r="L2882" s="1" t="s">
        <v>50</v>
      </c>
      <c r="M2882" s="1" t="s">
        <v>51</v>
      </c>
      <c r="N2882" s="1" t="s">
        <v>64</v>
      </c>
      <c r="O2882" s="1" t="s">
        <v>65</v>
      </c>
      <c r="P2882" s="1" t="s">
        <v>66</v>
      </c>
      <c r="Q2882" s="1" t="s">
        <v>67</v>
      </c>
      <c r="R2882" s="1" t="s">
        <v>87</v>
      </c>
      <c r="S2882" s="1" t="s">
        <v>88</v>
      </c>
      <c r="T2882" s="2">
        <v>43463</v>
      </c>
      <c r="U2882" s="2">
        <v>43463</v>
      </c>
      <c r="V2882" s="1" t="s">
        <v>52</v>
      </c>
      <c r="W2882" s="3">
        <v>1</v>
      </c>
      <c r="X2882" s="1" t="s">
        <v>53</v>
      </c>
      <c r="Y2882" s="4">
        <v>1517250</v>
      </c>
      <c r="Z2882" s="4">
        <v>-177405</v>
      </c>
      <c r="AA2882" s="4">
        <v>0</v>
      </c>
      <c r="AB2882" s="4">
        <v>0</v>
      </c>
      <c r="AC2882" s="4">
        <v>0</v>
      </c>
      <c r="AD2882" s="4">
        <v>1517250</v>
      </c>
      <c r="AE2882" s="5">
        <v>1555</v>
      </c>
      <c r="AF2882" s="1" t="s">
        <v>70</v>
      </c>
      <c r="AG2882" s="1" t="s">
        <v>71</v>
      </c>
      <c r="AH2882" s="1" t="s">
        <v>89</v>
      </c>
      <c r="AI2882" s="1" t="s">
        <v>57</v>
      </c>
      <c r="AJ2882" s="5">
        <v>10950</v>
      </c>
      <c r="AK2882" s="4">
        <v>-15797</v>
      </c>
      <c r="AL2882" s="4">
        <v>0</v>
      </c>
      <c r="AM2882" s="4">
        <v>0</v>
      </c>
      <c r="AN2882" s="4">
        <v>0</v>
      </c>
      <c r="AO2882" s="4">
        <v>-193202</v>
      </c>
      <c r="AP2882" s="4">
        <v>-193202</v>
      </c>
      <c r="AQ2882" s="4">
        <v>0</v>
      </c>
      <c r="AR2882" s="4">
        <v>1324048</v>
      </c>
      <c r="AS2882" s="1" t="s">
        <v>52</v>
      </c>
      <c r="AT2882" s="9">
        <f t="shared" si="1306"/>
        <v>43463</v>
      </c>
      <c r="AU2882" s="9">
        <f t="shared" si="1307"/>
        <v>43435</v>
      </c>
      <c r="AV2882" s="9">
        <v>44798</v>
      </c>
      <c r="AW2882" s="11">
        <f t="shared" si="1308"/>
        <v>3.6575342465753424</v>
      </c>
      <c r="AX2882">
        <v>15</v>
      </c>
      <c r="AY2882" s="12">
        <v>0.05</v>
      </c>
      <c r="AZ2882">
        <f t="shared" si="1309"/>
        <v>6.3333333333333325E-2</v>
      </c>
      <c r="BA2882" s="13">
        <f t="shared" si="1310"/>
        <v>1517250</v>
      </c>
      <c r="BB2882" s="17" t="s">
        <v>1941</v>
      </c>
      <c r="BC2882">
        <f>MATCH(BB2882,MONTHLY_INDEX!$A:$A,0)</f>
        <v>674</v>
      </c>
      <c r="BD2882">
        <f>MATCH(AU2882,MONTHLY_INDEX!$1:$1,0)</f>
        <v>84</v>
      </c>
      <c r="BE2882">
        <f>INDEX(MONTHLY_INDEX!$1:$1048576,Final!BC2882,Final!BD2882)</f>
        <v>106.1</v>
      </c>
      <c r="BF2882">
        <f>MATCH($BF$1,MONTHLY_INDEX!$1:$1,0)</f>
        <v>127</v>
      </c>
      <c r="BG2882">
        <f>INDEX(MONTHLY_INDEX!$1:$1048576,Final!BC2882,Final!BF2882)</f>
        <v>122.8</v>
      </c>
      <c r="BH2882" s="23">
        <f t="shared" si="1332"/>
        <v>0.15739868049010372</v>
      </c>
      <c r="BI2882" s="14">
        <f t="shared" si="1333"/>
        <v>1756063.1479736099</v>
      </c>
      <c r="BJ2882" s="14">
        <f t="shared" si="1334"/>
        <v>406781.20318128407</v>
      </c>
      <c r="BK2882" s="15">
        <f t="shared" si="1314"/>
        <v>1349281.9447923258</v>
      </c>
      <c r="BL2882" s="52">
        <v>0</v>
      </c>
      <c r="BM2882" s="15">
        <f t="shared" si="1335"/>
        <v>1349281.9447923258</v>
      </c>
    </row>
    <row r="2883" spans="1:65">
      <c r="A2883" s="8">
        <v>2881</v>
      </c>
      <c r="B2883" s="1" t="s">
        <v>44</v>
      </c>
      <c r="C2883" s="1">
        <v>1500</v>
      </c>
      <c r="D2883" s="1" t="s">
        <v>60</v>
      </c>
      <c r="E2883" s="1">
        <v>150000113</v>
      </c>
      <c r="F2883" s="1" t="s">
        <v>60</v>
      </c>
      <c r="G2883" s="1" t="s">
        <v>98</v>
      </c>
      <c r="H2883" s="1">
        <v>10</v>
      </c>
      <c r="I2883" s="1" t="s">
        <v>224</v>
      </c>
      <c r="J2883" s="1" t="s">
        <v>49</v>
      </c>
      <c r="K2883" s="1">
        <v>17406001</v>
      </c>
      <c r="L2883" s="1" t="s">
        <v>50</v>
      </c>
      <c r="M2883" s="1" t="s">
        <v>51</v>
      </c>
      <c r="N2883" s="1" t="s">
        <v>64</v>
      </c>
      <c r="O2883" s="1" t="s">
        <v>65</v>
      </c>
      <c r="P2883" s="1" t="s">
        <v>66</v>
      </c>
      <c r="Q2883" s="1" t="s">
        <v>67</v>
      </c>
      <c r="R2883" s="1" t="s">
        <v>87</v>
      </c>
      <c r="S2883" s="1" t="s">
        <v>88</v>
      </c>
      <c r="T2883" s="2">
        <v>43463</v>
      </c>
      <c r="U2883" s="2">
        <v>43463</v>
      </c>
      <c r="V2883" s="1" t="s">
        <v>52</v>
      </c>
      <c r="W2883" s="3">
        <v>1</v>
      </c>
      <c r="X2883" s="1" t="s">
        <v>53</v>
      </c>
      <c r="Y2883" s="4">
        <v>312900</v>
      </c>
      <c r="Z2883" s="4">
        <v>-36585</v>
      </c>
      <c r="AA2883" s="4">
        <v>0</v>
      </c>
      <c r="AB2883" s="4">
        <v>0</v>
      </c>
      <c r="AC2883" s="4">
        <v>0</v>
      </c>
      <c r="AD2883" s="4">
        <v>312900</v>
      </c>
      <c r="AE2883" s="5">
        <v>1555</v>
      </c>
      <c r="AF2883" s="1" t="s">
        <v>70</v>
      </c>
      <c r="AG2883" s="1" t="s">
        <v>71</v>
      </c>
      <c r="AH2883" s="1" t="s">
        <v>89</v>
      </c>
      <c r="AI2883" s="1" t="s">
        <v>57</v>
      </c>
      <c r="AJ2883" s="5">
        <v>10950</v>
      </c>
      <c r="AK2883" s="4">
        <v>-3258</v>
      </c>
      <c r="AL2883" s="4">
        <v>0</v>
      </c>
      <c r="AM2883" s="4">
        <v>0</v>
      </c>
      <c r="AN2883" s="4">
        <v>0</v>
      </c>
      <c r="AO2883" s="4">
        <v>-39843</v>
      </c>
      <c r="AP2883" s="4">
        <v>-39843</v>
      </c>
      <c r="AQ2883" s="4">
        <v>0</v>
      </c>
      <c r="AR2883" s="4">
        <v>273057</v>
      </c>
      <c r="AS2883" s="1" t="s">
        <v>52</v>
      </c>
      <c r="AT2883" s="9">
        <f t="shared" si="1306"/>
        <v>43463</v>
      </c>
      <c r="AU2883" s="9">
        <f t="shared" si="1307"/>
        <v>43435</v>
      </c>
      <c r="AV2883" s="9">
        <v>44798</v>
      </c>
      <c r="AW2883" s="11">
        <f t="shared" si="1308"/>
        <v>3.6575342465753424</v>
      </c>
      <c r="AX2883">
        <v>10</v>
      </c>
      <c r="AY2883" s="12">
        <v>0.05</v>
      </c>
      <c r="AZ2883">
        <f t="shared" si="1309"/>
        <v>9.5000000000000001E-2</v>
      </c>
      <c r="BA2883" s="13">
        <f t="shared" si="1310"/>
        <v>312900</v>
      </c>
      <c r="BB2883" s="17" t="s">
        <v>2189</v>
      </c>
      <c r="BC2883">
        <f>MATCH(BB2883,MONTHLY_INDEX!$A:$A,0)</f>
        <v>798</v>
      </c>
      <c r="BD2883">
        <f>MATCH(AU2883,MONTHLY_INDEX!$1:$1,0)</f>
        <v>84</v>
      </c>
      <c r="BE2883">
        <f>INDEX(MONTHLY_INDEX!$1:$1048576,Final!BC2883,Final!BD2883)</f>
        <v>96</v>
      </c>
      <c r="BF2883">
        <f>MATCH($BF$1,MONTHLY_INDEX!$1:$1,0)</f>
        <v>127</v>
      </c>
      <c r="BG2883">
        <f>INDEX(MONTHLY_INDEX!$1:$1048576,Final!BC2883,Final!BF2883)</f>
        <v>95.3</v>
      </c>
      <c r="BH2883" s="23">
        <f t="shared" si="1332"/>
        <v>-7.2916666666666963E-3</v>
      </c>
      <c r="BI2883" s="14">
        <f t="shared" si="1333"/>
        <v>310618.4375</v>
      </c>
      <c r="BJ2883" s="14">
        <f t="shared" si="1334"/>
        <v>107929.26941352741</v>
      </c>
      <c r="BK2883" s="15">
        <f t="shared" si="1314"/>
        <v>202689.16808647261</v>
      </c>
      <c r="BL2883" s="52">
        <v>0</v>
      </c>
      <c r="BM2883" s="15">
        <f t="shared" si="1335"/>
        <v>202689.16808647261</v>
      </c>
    </row>
    <row r="2884" spans="1:65">
      <c r="A2884" s="8">
        <v>2882</v>
      </c>
      <c r="B2884" s="1" t="s">
        <v>44</v>
      </c>
      <c r="C2884" s="1">
        <v>1500</v>
      </c>
      <c r="D2884" s="1" t="s">
        <v>60</v>
      </c>
      <c r="E2884" s="1">
        <v>150000113</v>
      </c>
      <c r="F2884" s="1" t="s">
        <v>60</v>
      </c>
      <c r="G2884" s="1" t="s">
        <v>99</v>
      </c>
      <c r="H2884" s="1">
        <v>11</v>
      </c>
      <c r="I2884" s="1" t="s">
        <v>224</v>
      </c>
      <c r="J2884" s="1" t="s">
        <v>49</v>
      </c>
      <c r="K2884" s="1">
        <v>17406001</v>
      </c>
      <c r="L2884" s="1" t="s">
        <v>50</v>
      </c>
      <c r="M2884" s="1" t="s">
        <v>51</v>
      </c>
      <c r="N2884" s="1" t="s">
        <v>64</v>
      </c>
      <c r="O2884" s="1" t="s">
        <v>65</v>
      </c>
      <c r="P2884" s="1" t="s">
        <v>66</v>
      </c>
      <c r="Q2884" s="1" t="s">
        <v>67</v>
      </c>
      <c r="R2884" s="1" t="s">
        <v>87</v>
      </c>
      <c r="S2884" s="1" t="s">
        <v>88</v>
      </c>
      <c r="T2884" s="2">
        <v>43463</v>
      </c>
      <c r="U2884" s="2">
        <v>43463</v>
      </c>
      <c r="V2884" s="1" t="s">
        <v>52</v>
      </c>
      <c r="W2884" s="3">
        <v>1</v>
      </c>
      <c r="X2884" s="1" t="s">
        <v>53</v>
      </c>
      <c r="Y2884" s="4">
        <v>1174950</v>
      </c>
      <c r="Z2884" s="4">
        <v>-137382</v>
      </c>
      <c r="AA2884" s="4">
        <v>0</v>
      </c>
      <c r="AB2884" s="4">
        <v>0</v>
      </c>
      <c r="AC2884" s="4">
        <v>0</v>
      </c>
      <c r="AD2884" s="4">
        <v>1174950</v>
      </c>
      <c r="AE2884" s="5">
        <v>1555</v>
      </c>
      <c r="AF2884" s="1" t="s">
        <v>70</v>
      </c>
      <c r="AG2884" s="1" t="s">
        <v>71</v>
      </c>
      <c r="AH2884" s="1" t="s">
        <v>89</v>
      </c>
      <c r="AI2884" s="1" t="s">
        <v>57</v>
      </c>
      <c r="AJ2884" s="5">
        <v>10950</v>
      </c>
      <c r="AK2884" s="4">
        <v>-12233</v>
      </c>
      <c r="AL2884" s="4">
        <v>0</v>
      </c>
      <c r="AM2884" s="4">
        <v>0</v>
      </c>
      <c r="AN2884" s="4">
        <v>0</v>
      </c>
      <c r="AO2884" s="4">
        <v>-149615</v>
      </c>
      <c r="AP2884" s="4">
        <v>-149615</v>
      </c>
      <c r="AQ2884" s="4">
        <v>0</v>
      </c>
      <c r="AR2884" s="4">
        <v>1025335</v>
      </c>
      <c r="AS2884" s="1" t="s">
        <v>52</v>
      </c>
      <c r="AT2884" s="9">
        <f t="shared" ref="AT2884:AT2947" si="1336">T2884</f>
        <v>43463</v>
      </c>
      <c r="AU2884" s="9">
        <f t="shared" ref="AU2884:AU2947" si="1337">DATE(YEAR(AT2884),MONTH(AT2884),DAY(1))</f>
        <v>43435</v>
      </c>
      <c r="AV2884" s="9">
        <v>44798</v>
      </c>
      <c r="AW2884" s="11">
        <f t="shared" ref="AW2884:AW2947" si="1338">(AV2884-AT2884)/365</f>
        <v>3.6575342465753424</v>
      </c>
      <c r="AX2884">
        <v>10</v>
      </c>
      <c r="AY2884" s="12">
        <v>0.05</v>
      </c>
      <c r="AZ2884">
        <f t="shared" ref="AZ2884:AZ2947" si="1339">(1-AY2884)/AX2884</f>
        <v>9.5000000000000001E-2</v>
      </c>
      <c r="BA2884" s="13">
        <f t="shared" ref="BA2884:BA2947" si="1340">Y2884</f>
        <v>1174950</v>
      </c>
      <c r="BB2884" s="17" t="s">
        <v>2189</v>
      </c>
      <c r="BC2884">
        <f>MATCH(BB2884,MONTHLY_INDEX!$A:$A,0)</f>
        <v>798</v>
      </c>
      <c r="BD2884">
        <f>MATCH(AU2884,MONTHLY_INDEX!$1:$1,0)</f>
        <v>84</v>
      </c>
      <c r="BE2884">
        <f>INDEX(MONTHLY_INDEX!$1:$1048576,Final!BC2884,Final!BD2884)</f>
        <v>96</v>
      </c>
      <c r="BF2884">
        <f>MATCH($BF$1,MONTHLY_INDEX!$1:$1,0)</f>
        <v>127</v>
      </c>
      <c r="BG2884">
        <f>INDEX(MONTHLY_INDEX!$1:$1048576,Final!BC2884,Final!BF2884)</f>
        <v>95.3</v>
      </c>
      <c r="BH2884" s="23">
        <f t="shared" si="1332"/>
        <v>-7.2916666666666963E-3</v>
      </c>
      <c r="BI2884" s="14">
        <f t="shared" si="1333"/>
        <v>1166382.65625</v>
      </c>
      <c r="BJ2884" s="14">
        <f t="shared" si="1334"/>
        <v>405278.02843535959</v>
      </c>
      <c r="BK2884" s="15">
        <f t="shared" ref="BK2884:BK2945" si="1341">MAX(BI2884-BJ2884,0)</f>
        <v>761104.62781464041</v>
      </c>
      <c r="BL2884" s="52">
        <v>0</v>
      </c>
      <c r="BM2884" s="15">
        <f t="shared" si="1335"/>
        <v>761104.62781464041</v>
      </c>
    </row>
    <row r="2885" spans="1:65">
      <c r="A2885" s="8">
        <v>2883</v>
      </c>
      <c r="B2885" s="1" t="s">
        <v>44</v>
      </c>
      <c r="C2885" s="1">
        <v>1500</v>
      </c>
      <c r="D2885" s="1" t="s">
        <v>60</v>
      </c>
      <c r="E2885" s="1">
        <v>150000113</v>
      </c>
      <c r="F2885" s="1" t="s">
        <v>60</v>
      </c>
      <c r="G2885" s="1" t="s">
        <v>100</v>
      </c>
      <c r="H2885" s="1">
        <v>12</v>
      </c>
      <c r="I2885" s="1" t="s">
        <v>224</v>
      </c>
      <c r="J2885" s="1" t="s">
        <v>49</v>
      </c>
      <c r="K2885" s="1">
        <v>17406001</v>
      </c>
      <c r="L2885" s="1" t="s">
        <v>50</v>
      </c>
      <c r="M2885" s="1" t="s">
        <v>51</v>
      </c>
      <c r="N2885" s="1" t="s">
        <v>64</v>
      </c>
      <c r="O2885" s="1" t="s">
        <v>65</v>
      </c>
      <c r="P2885" s="1" t="s">
        <v>66</v>
      </c>
      <c r="Q2885" s="1" t="s">
        <v>67</v>
      </c>
      <c r="R2885" s="1" t="s">
        <v>87</v>
      </c>
      <c r="S2885" s="1" t="s">
        <v>88</v>
      </c>
      <c r="T2885" s="2">
        <v>43463</v>
      </c>
      <c r="U2885" s="2">
        <v>43463</v>
      </c>
      <c r="V2885" s="1" t="s">
        <v>52</v>
      </c>
      <c r="W2885" s="3">
        <v>1</v>
      </c>
      <c r="X2885" s="1" t="s">
        <v>53</v>
      </c>
      <c r="Y2885" s="4">
        <v>582750</v>
      </c>
      <c r="Z2885" s="4">
        <v>-68138</v>
      </c>
      <c r="AA2885" s="4">
        <v>0</v>
      </c>
      <c r="AB2885" s="4">
        <v>0</v>
      </c>
      <c r="AC2885" s="4">
        <v>0</v>
      </c>
      <c r="AD2885" s="4">
        <v>582750</v>
      </c>
      <c r="AE2885" s="5">
        <v>1555</v>
      </c>
      <c r="AF2885" s="1" t="s">
        <v>70</v>
      </c>
      <c r="AG2885" s="1" t="s">
        <v>71</v>
      </c>
      <c r="AH2885" s="1" t="s">
        <v>89</v>
      </c>
      <c r="AI2885" s="1" t="s">
        <v>57</v>
      </c>
      <c r="AJ2885" s="5">
        <v>10950</v>
      </c>
      <c r="AK2885" s="4">
        <v>-6067</v>
      </c>
      <c r="AL2885" s="4">
        <v>0</v>
      </c>
      <c r="AM2885" s="4">
        <v>0</v>
      </c>
      <c r="AN2885" s="4">
        <v>0</v>
      </c>
      <c r="AO2885" s="4">
        <v>-74205</v>
      </c>
      <c r="AP2885" s="4">
        <v>-74205</v>
      </c>
      <c r="AQ2885" s="4">
        <v>0</v>
      </c>
      <c r="AR2885" s="4">
        <v>508545</v>
      </c>
      <c r="AS2885" s="1" t="s">
        <v>52</v>
      </c>
      <c r="AT2885" s="9">
        <f t="shared" si="1336"/>
        <v>43463</v>
      </c>
      <c r="AU2885" s="9">
        <f t="shared" si="1337"/>
        <v>43435</v>
      </c>
      <c r="AV2885" s="9">
        <v>44798</v>
      </c>
      <c r="AW2885" s="11">
        <f t="shared" si="1338"/>
        <v>3.6575342465753424</v>
      </c>
      <c r="AX2885">
        <v>10</v>
      </c>
      <c r="AY2885" s="12">
        <v>0.05</v>
      </c>
      <c r="AZ2885">
        <f t="shared" si="1339"/>
        <v>9.5000000000000001E-2</v>
      </c>
      <c r="BA2885" s="13">
        <f t="shared" si="1340"/>
        <v>582750</v>
      </c>
      <c r="BB2885" s="17" t="s">
        <v>1973</v>
      </c>
      <c r="BC2885">
        <f>MATCH(BB2885,MONTHLY_INDEX!$A:$A,0)</f>
        <v>690</v>
      </c>
      <c r="BD2885">
        <f>MATCH(AU2885,MONTHLY_INDEX!$1:$1,0)</f>
        <v>84</v>
      </c>
      <c r="BE2885">
        <f>INDEX(MONTHLY_INDEX!$1:$1048576,Final!BC2885,Final!BD2885)</f>
        <v>111.5</v>
      </c>
      <c r="BF2885">
        <f>MATCH($BF$1,MONTHLY_INDEX!$1:$1,0)</f>
        <v>127</v>
      </c>
      <c r="BG2885">
        <f>INDEX(MONTHLY_INDEX!$1:$1048576,Final!BC2885,Final!BF2885)</f>
        <v>145.69999999999999</v>
      </c>
      <c r="BH2885" s="23">
        <f t="shared" si="1332"/>
        <v>0.30672645739910304</v>
      </c>
      <c r="BI2885" s="14">
        <f t="shared" si="1333"/>
        <v>761494.84304932738</v>
      </c>
      <c r="BJ2885" s="14">
        <f t="shared" si="1334"/>
        <v>264593.37936912588</v>
      </c>
      <c r="BK2885" s="15">
        <f t="shared" si="1341"/>
        <v>496901.4636802015</v>
      </c>
      <c r="BL2885" s="52">
        <v>0</v>
      </c>
      <c r="BM2885" s="15">
        <f t="shared" si="1335"/>
        <v>496901.4636802015</v>
      </c>
    </row>
    <row r="2886" spans="1:65">
      <c r="A2886" s="8">
        <v>2884</v>
      </c>
      <c r="B2886" s="1" t="s">
        <v>44</v>
      </c>
      <c r="C2886" s="1">
        <v>1500</v>
      </c>
      <c r="D2886" s="1" t="s">
        <v>60</v>
      </c>
      <c r="E2886" s="1">
        <v>150000113</v>
      </c>
      <c r="F2886" s="1" t="s">
        <v>60</v>
      </c>
      <c r="G2886" s="1" t="s">
        <v>101</v>
      </c>
      <c r="H2886" s="1">
        <v>13</v>
      </c>
      <c r="I2886" s="1" t="s">
        <v>224</v>
      </c>
      <c r="J2886" s="1" t="s">
        <v>49</v>
      </c>
      <c r="K2886" s="1">
        <v>17406001</v>
      </c>
      <c r="L2886" s="1" t="s">
        <v>50</v>
      </c>
      <c r="M2886" s="1" t="s">
        <v>51</v>
      </c>
      <c r="N2886" s="1" t="s">
        <v>64</v>
      </c>
      <c r="O2886" s="1" t="s">
        <v>65</v>
      </c>
      <c r="P2886" s="1" t="s">
        <v>66</v>
      </c>
      <c r="Q2886" s="1" t="s">
        <v>67</v>
      </c>
      <c r="R2886" s="1" t="s">
        <v>87</v>
      </c>
      <c r="S2886" s="1" t="s">
        <v>88</v>
      </c>
      <c r="T2886" s="2">
        <v>43463</v>
      </c>
      <c r="U2886" s="2">
        <v>43463</v>
      </c>
      <c r="V2886" s="1" t="s">
        <v>52</v>
      </c>
      <c r="W2886" s="3">
        <v>1</v>
      </c>
      <c r="X2886" s="1" t="s">
        <v>53</v>
      </c>
      <c r="Y2886" s="4">
        <v>9976171</v>
      </c>
      <c r="Z2886" s="4">
        <v>-1166479</v>
      </c>
      <c r="AA2886" s="4">
        <v>0</v>
      </c>
      <c r="AB2886" s="4">
        <v>0</v>
      </c>
      <c r="AC2886" s="4">
        <v>0</v>
      </c>
      <c r="AD2886" s="4">
        <v>9976171</v>
      </c>
      <c r="AE2886" s="5">
        <v>1555</v>
      </c>
      <c r="AF2886" s="1" t="s">
        <v>70</v>
      </c>
      <c r="AG2886" s="1" t="s">
        <v>71</v>
      </c>
      <c r="AH2886" s="1" t="s">
        <v>89</v>
      </c>
      <c r="AI2886" s="1" t="s">
        <v>57</v>
      </c>
      <c r="AJ2886" s="5">
        <v>10950</v>
      </c>
      <c r="AK2886" s="4">
        <v>-103865</v>
      </c>
      <c r="AL2886" s="4">
        <v>0</v>
      </c>
      <c r="AM2886" s="4">
        <v>0</v>
      </c>
      <c r="AN2886" s="4">
        <v>0</v>
      </c>
      <c r="AO2886" s="4">
        <v>-1270344</v>
      </c>
      <c r="AP2886" s="4">
        <v>-1270344</v>
      </c>
      <c r="AQ2886" s="4">
        <v>0</v>
      </c>
      <c r="AR2886" s="4">
        <v>8705827</v>
      </c>
      <c r="AS2886" s="1" t="s">
        <v>52</v>
      </c>
      <c r="AT2886" s="9">
        <f t="shared" si="1336"/>
        <v>43463</v>
      </c>
      <c r="AU2886" s="9">
        <f t="shared" si="1337"/>
        <v>43435</v>
      </c>
      <c r="AV2886" s="9">
        <v>44798</v>
      </c>
      <c r="AW2886" s="11">
        <f t="shared" si="1338"/>
        <v>3.6575342465753424</v>
      </c>
      <c r="AX2886">
        <v>25</v>
      </c>
      <c r="AY2886" s="12">
        <v>0.05</v>
      </c>
      <c r="AZ2886">
        <f t="shared" si="1339"/>
        <v>3.7999999999999999E-2</v>
      </c>
      <c r="BA2886" s="13">
        <f t="shared" si="1340"/>
        <v>9976171</v>
      </c>
      <c r="BB2886" s="17" t="s">
        <v>2189</v>
      </c>
      <c r="BC2886">
        <f>MATCH(BB2886,MONTHLY_INDEX!$A:$A,0)</f>
        <v>798</v>
      </c>
      <c r="BD2886">
        <f>MATCH(AU2886,MONTHLY_INDEX!$1:$1,0)</f>
        <v>84</v>
      </c>
      <c r="BE2886">
        <f>INDEX(MONTHLY_INDEX!$1:$1048576,Final!BC2886,Final!BD2886)</f>
        <v>96</v>
      </c>
      <c r="BF2886">
        <f>MATCH($BF$1,MONTHLY_INDEX!$1:$1,0)</f>
        <v>127</v>
      </c>
      <c r="BG2886">
        <f>INDEX(MONTHLY_INDEX!$1:$1048576,Final!BC2886,Final!BF2886)</f>
        <v>95.3</v>
      </c>
      <c r="BH2886" s="23">
        <f t="shared" si="1332"/>
        <v>-7.2916666666666963E-3</v>
      </c>
      <c r="BI2886" s="14">
        <f t="shared" si="1333"/>
        <v>9903428.0864583328</v>
      </c>
      <c r="BJ2886" s="14">
        <f t="shared" si="1334"/>
        <v>1376440.8406192637</v>
      </c>
      <c r="BK2886" s="15">
        <f t="shared" si="1341"/>
        <v>8526987.2458390687</v>
      </c>
      <c r="BL2886" s="52">
        <v>0</v>
      </c>
      <c r="BM2886" s="15">
        <f t="shared" si="1335"/>
        <v>8526987.2458390687</v>
      </c>
    </row>
    <row r="2887" spans="1:65">
      <c r="A2887" s="8">
        <v>2885</v>
      </c>
      <c r="B2887" s="1" t="s">
        <v>44</v>
      </c>
      <c r="C2887" s="1">
        <v>1500</v>
      </c>
      <c r="D2887" s="1" t="s">
        <v>60</v>
      </c>
      <c r="E2887" s="1">
        <v>150000113</v>
      </c>
      <c r="F2887" s="1" t="s">
        <v>60</v>
      </c>
      <c r="G2887" s="1" t="s">
        <v>102</v>
      </c>
      <c r="H2887" s="1">
        <v>14</v>
      </c>
      <c r="I2887" s="1" t="s">
        <v>224</v>
      </c>
      <c r="J2887" s="1" t="s">
        <v>49</v>
      </c>
      <c r="K2887" s="1">
        <v>17406001</v>
      </c>
      <c r="L2887" s="1" t="s">
        <v>50</v>
      </c>
      <c r="M2887" s="1" t="s">
        <v>51</v>
      </c>
      <c r="N2887" s="1" t="s">
        <v>64</v>
      </c>
      <c r="O2887" s="1" t="s">
        <v>65</v>
      </c>
      <c r="P2887" s="1" t="s">
        <v>66</v>
      </c>
      <c r="Q2887" s="1" t="s">
        <v>67</v>
      </c>
      <c r="R2887" s="1" t="s">
        <v>87</v>
      </c>
      <c r="S2887" s="1" t="s">
        <v>88</v>
      </c>
      <c r="T2887" s="2">
        <v>43463</v>
      </c>
      <c r="U2887" s="2">
        <v>43463</v>
      </c>
      <c r="V2887" s="1" t="s">
        <v>52</v>
      </c>
      <c r="W2887" s="3">
        <v>1</v>
      </c>
      <c r="X2887" s="1" t="s">
        <v>53</v>
      </c>
      <c r="Y2887" s="4">
        <v>21103901</v>
      </c>
      <c r="Z2887" s="4">
        <v>-2467607</v>
      </c>
      <c r="AA2887" s="4">
        <v>0</v>
      </c>
      <c r="AB2887" s="4">
        <v>0</v>
      </c>
      <c r="AC2887" s="4">
        <v>0</v>
      </c>
      <c r="AD2887" s="4">
        <v>21103901</v>
      </c>
      <c r="AE2887" s="5">
        <v>1555</v>
      </c>
      <c r="AF2887" s="1" t="s">
        <v>70</v>
      </c>
      <c r="AG2887" s="1" t="s">
        <v>71</v>
      </c>
      <c r="AH2887" s="1" t="s">
        <v>89</v>
      </c>
      <c r="AI2887" s="1" t="s">
        <v>57</v>
      </c>
      <c r="AJ2887" s="5">
        <v>10950</v>
      </c>
      <c r="AK2887" s="4">
        <v>-219719</v>
      </c>
      <c r="AL2887" s="4">
        <v>0</v>
      </c>
      <c r="AM2887" s="4">
        <v>0</v>
      </c>
      <c r="AN2887" s="4">
        <v>0</v>
      </c>
      <c r="AO2887" s="4">
        <v>-2687326</v>
      </c>
      <c r="AP2887" s="4">
        <v>-2687326</v>
      </c>
      <c r="AQ2887" s="4">
        <v>0</v>
      </c>
      <c r="AR2887" s="4">
        <v>18416575</v>
      </c>
      <c r="AS2887" s="1" t="s">
        <v>52</v>
      </c>
      <c r="AT2887" s="9">
        <f t="shared" si="1336"/>
        <v>43463</v>
      </c>
      <c r="AU2887" s="9">
        <f t="shared" si="1337"/>
        <v>43435</v>
      </c>
      <c r="AV2887" s="9">
        <v>44798</v>
      </c>
      <c r="AW2887" s="11">
        <f t="shared" si="1338"/>
        <v>3.6575342465753424</v>
      </c>
      <c r="AX2887">
        <v>25</v>
      </c>
      <c r="AY2887" s="12">
        <v>0.05</v>
      </c>
      <c r="AZ2887">
        <f t="shared" si="1339"/>
        <v>3.7999999999999999E-2</v>
      </c>
      <c r="BA2887" s="13">
        <f t="shared" si="1340"/>
        <v>21103901</v>
      </c>
      <c r="BB2887" s="17" t="s">
        <v>2189</v>
      </c>
      <c r="BC2887">
        <f>MATCH(BB2887,MONTHLY_INDEX!$A:$A,0)</f>
        <v>798</v>
      </c>
      <c r="BD2887">
        <f>MATCH(AU2887,MONTHLY_INDEX!$1:$1,0)</f>
        <v>84</v>
      </c>
      <c r="BE2887">
        <f>INDEX(MONTHLY_INDEX!$1:$1048576,Final!BC2887,Final!BD2887)</f>
        <v>96</v>
      </c>
      <c r="BF2887">
        <f>MATCH($BF$1,MONTHLY_INDEX!$1:$1,0)</f>
        <v>127</v>
      </c>
      <c r="BG2887">
        <f>INDEX(MONTHLY_INDEX!$1:$1048576,Final!BC2887,Final!BF2887)</f>
        <v>95.3</v>
      </c>
      <c r="BH2887" s="23">
        <f t="shared" si="1332"/>
        <v>-7.2916666666666963E-3</v>
      </c>
      <c r="BI2887" s="14">
        <f t="shared" si="1333"/>
        <v>20950018.388541665</v>
      </c>
      <c r="BJ2887" s="14">
        <f t="shared" si="1334"/>
        <v>2911765.5694540236</v>
      </c>
      <c r="BK2887" s="15">
        <f t="shared" si="1341"/>
        <v>18038252.819087639</v>
      </c>
      <c r="BL2887" s="52">
        <v>0</v>
      </c>
      <c r="BM2887" s="15">
        <f t="shared" si="1335"/>
        <v>18038252.819087639</v>
      </c>
    </row>
    <row r="2888" spans="1:65">
      <c r="A2888" s="8">
        <v>2886</v>
      </c>
      <c r="B2888" s="1" t="s">
        <v>44</v>
      </c>
      <c r="C2888" s="1">
        <v>1500</v>
      </c>
      <c r="D2888" s="1" t="s">
        <v>60</v>
      </c>
      <c r="E2888" s="1">
        <v>150000113</v>
      </c>
      <c r="F2888" s="1" t="s">
        <v>60</v>
      </c>
      <c r="G2888" s="1" t="s">
        <v>103</v>
      </c>
      <c r="H2888" s="1">
        <v>15</v>
      </c>
      <c r="I2888" s="1" t="s">
        <v>224</v>
      </c>
      <c r="J2888" s="1" t="s">
        <v>49</v>
      </c>
      <c r="K2888" s="1">
        <v>17406001</v>
      </c>
      <c r="L2888" s="1" t="s">
        <v>50</v>
      </c>
      <c r="M2888" s="1" t="s">
        <v>51</v>
      </c>
      <c r="N2888" s="1" t="s">
        <v>64</v>
      </c>
      <c r="O2888" s="1" t="s">
        <v>65</v>
      </c>
      <c r="P2888" s="1" t="s">
        <v>66</v>
      </c>
      <c r="Q2888" s="1" t="s">
        <v>67</v>
      </c>
      <c r="R2888" s="1" t="s">
        <v>87</v>
      </c>
      <c r="S2888" s="1" t="s">
        <v>88</v>
      </c>
      <c r="T2888" s="2">
        <v>43463</v>
      </c>
      <c r="U2888" s="2">
        <v>43463</v>
      </c>
      <c r="V2888" s="1" t="s">
        <v>52</v>
      </c>
      <c r="W2888" s="3">
        <v>1</v>
      </c>
      <c r="X2888" s="1" t="s">
        <v>53</v>
      </c>
      <c r="Y2888" s="4">
        <v>580650</v>
      </c>
      <c r="Z2888" s="4">
        <v>-67893</v>
      </c>
      <c r="AA2888" s="4">
        <v>0</v>
      </c>
      <c r="AB2888" s="4">
        <v>0</v>
      </c>
      <c r="AC2888" s="4">
        <v>0</v>
      </c>
      <c r="AD2888" s="4">
        <v>580650</v>
      </c>
      <c r="AE2888" s="5">
        <v>1555</v>
      </c>
      <c r="AF2888" s="1" t="s">
        <v>70</v>
      </c>
      <c r="AG2888" s="1" t="s">
        <v>71</v>
      </c>
      <c r="AH2888" s="1" t="s">
        <v>89</v>
      </c>
      <c r="AI2888" s="1" t="s">
        <v>57</v>
      </c>
      <c r="AJ2888" s="5">
        <v>10950</v>
      </c>
      <c r="AK2888" s="4">
        <v>-6045</v>
      </c>
      <c r="AL2888" s="4">
        <v>0</v>
      </c>
      <c r="AM2888" s="4">
        <v>0</v>
      </c>
      <c r="AN2888" s="4">
        <v>0</v>
      </c>
      <c r="AO2888" s="4">
        <v>-73938</v>
      </c>
      <c r="AP2888" s="4">
        <v>-73938</v>
      </c>
      <c r="AQ2888" s="4">
        <v>0</v>
      </c>
      <c r="AR2888" s="4">
        <v>506712</v>
      </c>
      <c r="AS2888" s="1" t="s">
        <v>52</v>
      </c>
      <c r="AT2888" s="9">
        <f t="shared" si="1336"/>
        <v>43463</v>
      </c>
      <c r="AU2888" s="9">
        <f t="shared" si="1337"/>
        <v>43435</v>
      </c>
      <c r="AV2888" s="9">
        <v>44798</v>
      </c>
      <c r="AW2888" s="11">
        <f t="shared" si="1338"/>
        <v>3.6575342465753424</v>
      </c>
      <c r="AX2888">
        <v>10</v>
      </c>
      <c r="AY2888" s="12">
        <v>0.05</v>
      </c>
      <c r="AZ2888">
        <f t="shared" si="1339"/>
        <v>9.5000000000000001E-2</v>
      </c>
      <c r="BA2888" s="13">
        <f t="shared" si="1340"/>
        <v>580650</v>
      </c>
      <c r="BB2888" s="17" t="s">
        <v>1941</v>
      </c>
      <c r="BC2888">
        <f>MATCH(BB2888,MONTHLY_INDEX!$A:$A,0)</f>
        <v>674</v>
      </c>
      <c r="BD2888">
        <f>MATCH(AU2888,MONTHLY_INDEX!$1:$1,0)</f>
        <v>84</v>
      </c>
      <c r="BE2888">
        <f>INDEX(MONTHLY_INDEX!$1:$1048576,Final!BC2888,Final!BD2888)</f>
        <v>106.1</v>
      </c>
      <c r="BF2888">
        <f>MATCH($BF$1,MONTHLY_INDEX!$1:$1,0)</f>
        <v>127</v>
      </c>
      <c r="BG2888">
        <f>INDEX(MONTHLY_INDEX!$1:$1048576,Final!BC2888,Final!BF2888)</f>
        <v>122.8</v>
      </c>
      <c r="BH2888" s="23">
        <f t="shared" si="1332"/>
        <v>0.15739868049010372</v>
      </c>
      <c r="BI2888" s="14">
        <f t="shared" si="1333"/>
        <v>672043.54382657877</v>
      </c>
      <c r="BJ2888" s="14">
        <f t="shared" si="1334"/>
        <v>233512.11628987905</v>
      </c>
      <c r="BK2888" s="15">
        <f t="shared" si="1341"/>
        <v>438531.42753669969</v>
      </c>
      <c r="BL2888" s="52">
        <v>0</v>
      </c>
      <c r="BM2888" s="15">
        <f t="shared" si="1335"/>
        <v>438531.42753669969</v>
      </c>
    </row>
    <row r="2889" spans="1:65">
      <c r="A2889" s="8">
        <v>2887</v>
      </c>
      <c r="B2889" s="1" t="s">
        <v>44</v>
      </c>
      <c r="C2889" s="1">
        <v>1500</v>
      </c>
      <c r="D2889" s="1" t="s">
        <v>60</v>
      </c>
      <c r="E2889" s="1">
        <v>150000113</v>
      </c>
      <c r="F2889" s="1" t="s">
        <v>60</v>
      </c>
      <c r="G2889" s="1" t="s">
        <v>104</v>
      </c>
      <c r="H2889" s="1">
        <v>16</v>
      </c>
      <c r="I2889" s="1" t="s">
        <v>224</v>
      </c>
      <c r="J2889" s="1" t="s">
        <v>49</v>
      </c>
      <c r="K2889" s="1">
        <v>17406001</v>
      </c>
      <c r="L2889" s="1" t="s">
        <v>50</v>
      </c>
      <c r="M2889" s="1" t="s">
        <v>51</v>
      </c>
      <c r="N2889" s="1" t="s">
        <v>64</v>
      </c>
      <c r="O2889" s="1" t="s">
        <v>65</v>
      </c>
      <c r="P2889" s="1" t="s">
        <v>66</v>
      </c>
      <c r="Q2889" s="1" t="s">
        <v>67</v>
      </c>
      <c r="R2889" s="1" t="s">
        <v>87</v>
      </c>
      <c r="S2889" s="1" t="s">
        <v>88</v>
      </c>
      <c r="T2889" s="2">
        <v>43463</v>
      </c>
      <c r="U2889" s="2">
        <v>43463</v>
      </c>
      <c r="V2889" s="1" t="s">
        <v>52</v>
      </c>
      <c r="W2889" s="3">
        <v>1</v>
      </c>
      <c r="X2889" s="1" t="s">
        <v>53</v>
      </c>
      <c r="Y2889" s="4">
        <v>175035</v>
      </c>
      <c r="Z2889" s="4">
        <v>-20465</v>
      </c>
      <c r="AA2889" s="4">
        <v>0</v>
      </c>
      <c r="AB2889" s="4">
        <v>0</v>
      </c>
      <c r="AC2889" s="4">
        <v>0</v>
      </c>
      <c r="AD2889" s="4">
        <v>175035</v>
      </c>
      <c r="AE2889" s="5">
        <v>1555</v>
      </c>
      <c r="AF2889" s="1" t="s">
        <v>70</v>
      </c>
      <c r="AG2889" s="1" t="s">
        <v>71</v>
      </c>
      <c r="AH2889" s="1" t="s">
        <v>89</v>
      </c>
      <c r="AI2889" s="1" t="s">
        <v>57</v>
      </c>
      <c r="AJ2889" s="5">
        <v>10950</v>
      </c>
      <c r="AK2889" s="4">
        <v>-1822</v>
      </c>
      <c r="AL2889" s="4">
        <v>0</v>
      </c>
      <c r="AM2889" s="4">
        <v>0</v>
      </c>
      <c r="AN2889" s="4">
        <v>0</v>
      </c>
      <c r="AO2889" s="4">
        <v>-22287</v>
      </c>
      <c r="AP2889" s="4">
        <v>-22287</v>
      </c>
      <c r="AQ2889" s="4">
        <v>0</v>
      </c>
      <c r="AR2889" s="4">
        <v>152748</v>
      </c>
      <c r="AS2889" s="1" t="s">
        <v>52</v>
      </c>
      <c r="AT2889" s="9">
        <f t="shared" si="1336"/>
        <v>43463</v>
      </c>
      <c r="AU2889" s="9">
        <f t="shared" si="1337"/>
        <v>43435</v>
      </c>
      <c r="AV2889" s="9">
        <v>44798</v>
      </c>
      <c r="AW2889" s="11">
        <f t="shared" si="1338"/>
        <v>3.6575342465753424</v>
      </c>
      <c r="AX2889">
        <v>10</v>
      </c>
      <c r="AY2889" s="12">
        <v>0.05</v>
      </c>
      <c r="AZ2889">
        <f t="shared" si="1339"/>
        <v>9.5000000000000001E-2</v>
      </c>
      <c r="BA2889" s="13">
        <f t="shared" si="1340"/>
        <v>175035</v>
      </c>
      <c r="BB2889" s="17" t="s">
        <v>1877</v>
      </c>
      <c r="BC2889">
        <f>MATCH(BB2889,MONTHLY_INDEX!$A:$A,0)</f>
        <v>642</v>
      </c>
      <c r="BD2889">
        <f>MATCH(AU2889,MONTHLY_INDEX!$1:$1,0)</f>
        <v>84</v>
      </c>
      <c r="BE2889">
        <f>INDEX(MONTHLY_INDEX!$1:$1048576,Final!BC2889,Final!BD2889)</f>
        <v>79.3</v>
      </c>
      <c r="BF2889">
        <f>MATCH($BF$1,MONTHLY_INDEX!$1:$1,0)</f>
        <v>127</v>
      </c>
      <c r="BG2889">
        <f>INDEX(MONTHLY_INDEX!$1:$1048576,Final!BC2889,Final!BF2889)</f>
        <v>94</v>
      </c>
      <c r="BH2889" s="23">
        <f t="shared" si="1332"/>
        <v>0.18537200504413623</v>
      </c>
      <c r="BI2889" s="14">
        <f t="shared" si="1333"/>
        <v>207481.5889029004</v>
      </c>
      <c r="BJ2889" s="14">
        <f t="shared" si="1334"/>
        <v>72092.746609891343</v>
      </c>
      <c r="BK2889" s="15">
        <f t="shared" si="1341"/>
        <v>135388.84229300905</v>
      </c>
      <c r="BL2889" s="52">
        <v>0</v>
      </c>
      <c r="BM2889" s="15">
        <f t="shared" si="1335"/>
        <v>135388.84229300905</v>
      </c>
    </row>
    <row r="2890" spans="1:65">
      <c r="A2890" s="8">
        <v>2888</v>
      </c>
      <c r="B2890" s="1" t="s">
        <v>44</v>
      </c>
      <c r="C2890" s="1">
        <v>1500</v>
      </c>
      <c r="D2890" s="1" t="s">
        <v>60</v>
      </c>
      <c r="E2890" s="1">
        <v>150000113</v>
      </c>
      <c r="F2890" s="1" t="s">
        <v>60</v>
      </c>
      <c r="G2890" s="1" t="s">
        <v>105</v>
      </c>
      <c r="H2890" s="1">
        <v>17</v>
      </c>
      <c r="I2890" s="1" t="s">
        <v>224</v>
      </c>
      <c r="J2890" s="1" t="s">
        <v>49</v>
      </c>
      <c r="K2890" s="1">
        <v>17406001</v>
      </c>
      <c r="L2890" s="1" t="s">
        <v>50</v>
      </c>
      <c r="M2890" s="1" t="s">
        <v>51</v>
      </c>
      <c r="N2890" s="1" t="s">
        <v>64</v>
      </c>
      <c r="O2890" s="1" t="s">
        <v>65</v>
      </c>
      <c r="P2890" s="1" t="s">
        <v>66</v>
      </c>
      <c r="Q2890" s="1" t="s">
        <v>67</v>
      </c>
      <c r="R2890" s="1" t="s">
        <v>87</v>
      </c>
      <c r="S2890" s="1" t="s">
        <v>88</v>
      </c>
      <c r="T2890" s="2">
        <v>43463</v>
      </c>
      <c r="U2890" s="2">
        <v>43463</v>
      </c>
      <c r="V2890" s="1" t="s">
        <v>52</v>
      </c>
      <c r="W2890" s="3">
        <v>1</v>
      </c>
      <c r="X2890" s="1" t="s">
        <v>53</v>
      </c>
      <c r="Y2890" s="4">
        <v>132796</v>
      </c>
      <c r="Z2890" s="4">
        <v>-15525</v>
      </c>
      <c r="AA2890" s="4">
        <v>0</v>
      </c>
      <c r="AB2890" s="4">
        <v>0</v>
      </c>
      <c r="AC2890" s="4">
        <v>0</v>
      </c>
      <c r="AD2890" s="4">
        <v>132796</v>
      </c>
      <c r="AE2890" s="5">
        <v>1555</v>
      </c>
      <c r="AF2890" s="1" t="s">
        <v>70</v>
      </c>
      <c r="AG2890" s="1" t="s">
        <v>71</v>
      </c>
      <c r="AH2890" s="1" t="s">
        <v>89</v>
      </c>
      <c r="AI2890" s="1" t="s">
        <v>57</v>
      </c>
      <c r="AJ2890" s="5">
        <v>10950</v>
      </c>
      <c r="AK2890" s="4">
        <v>-1383</v>
      </c>
      <c r="AL2890" s="4">
        <v>0</v>
      </c>
      <c r="AM2890" s="4">
        <v>0</v>
      </c>
      <c r="AN2890" s="4">
        <v>0</v>
      </c>
      <c r="AO2890" s="4">
        <v>-16908</v>
      </c>
      <c r="AP2890" s="4">
        <v>-16908</v>
      </c>
      <c r="AQ2890" s="4">
        <v>0</v>
      </c>
      <c r="AR2890" s="4">
        <v>115888</v>
      </c>
      <c r="AS2890" s="1" t="s">
        <v>52</v>
      </c>
      <c r="AT2890" s="9">
        <f t="shared" si="1336"/>
        <v>43463</v>
      </c>
      <c r="AU2890" s="9">
        <f t="shared" si="1337"/>
        <v>43435</v>
      </c>
      <c r="AV2890" s="9">
        <v>44798</v>
      </c>
      <c r="AW2890" s="11">
        <f t="shared" si="1338"/>
        <v>3.6575342465753424</v>
      </c>
      <c r="AX2890">
        <v>10</v>
      </c>
      <c r="AY2890" s="12">
        <v>0.05</v>
      </c>
      <c r="AZ2890">
        <f t="shared" si="1339"/>
        <v>9.5000000000000001E-2</v>
      </c>
      <c r="BA2890" s="13">
        <f t="shared" si="1340"/>
        <v>132796</v>
      </c>
      <c r="BB2890" s="17" t="s">
        <v>2189</v>
      </c>
      <c r="BC2890">
        <f>MATCH(BB2890,MONTHLY_INDEX!$A:$A,0)</f>
        <v>798</v>
      </c>
      <c r="BD2890">
        <f>MATCH(AU2890,MONTHLY_INDEX!$1:$1,0)</f>
        <v>84</v>
      </c>
      <c r="BE2890">
        <f>INDEX(MONTHLY_INDEX!$1:$1048576,Final!BC2890,Final!BD2890)</f>
        <v>96</v>
      </c>
      <c r="BF2890">
        <f>MATCH($BF$1,MONTHLY_INDEX!$1:$1,0)</f>
        <v>127</v>
      </c>
      <c r="BG2890">
        <f>INDEX(MONTHLY_INDEX!$1:$1048576,Final!BC2890,Final!BF2890)</f>
        <v>95.3</v>
      </c>
      <c r="BH2890" s="23">
        <f t="shared" si="1332"/>
        <v>-7.2916666666666963E-3</v>
      </c>
      <c r="BI2890" s="14">
        <f t="shared" si="1333"/>
        <v>131827.69583333333</v>
      </c>
      <c r="BJ2890" s="14">
        <f t="shared" si="1334"/>
        <v>45805.609654965752</v>
      </c>
      <c r="BK2890" s="15">
        <f t="shared" si="1341"/>
        <v>86022.086178367579</v>
      </c>
      <c r="BL2890" s="52">
        <v>0</v>
      </c>
      <c r="BM2890" s="15">
        <f t="shared" si="1335"/>
        <v>86022.086178367579</v>
      </c>
    </row>
    <row r="2891" spans="1:65">
      <c r="A2891" s="8">
        <v>2889</v>
      </c>
      <c r="B2891" s="1" t="s">
        <v>44</v>
      </c>
      <c r="C2891" s="1">
        <v>1500</v>
      </c>
      <c r="D2891" s="1" t="s">
        <v>60</v>
      </c>
      <c r="E2891" s="1">
        <v>150000113</v>
      </c>
      <c r="F2891" s="1" t="s">
        <v>60</v>
      </c>
      <c r="G2891" s="1" t="s">
        <v>106</v>
      </c>
      <c r="H2891" s="1">
        <v>18</v>
      </c>
      <c r="I2891" s="1" t="s">
        <v>224</v>
      </c>
      <c r="J2891" s="1" t="s">
        <v>49</v>
      </c>
      <c r="K2891" s="1">
        <v>17406001</v>
      </c>
      <c r="L2891" s="1" t="s">
        <v>50</v>
      </c>
      <c r="M2891" s="1" t="s">
        <v>51</v>
      </c>
      <c r="N2891" s="1" t="s">
        <v>64</v>
      </c>
      <c r="O2891" s="1" t="s">
        <v>65</v>
      </c>
      <c r="P2891" s="1" t="s">
        <v>66</v>
      </c>
      <c r="Q2891" s="1" t="s">
        <v>67</v>
      </c>
      <c r="R2891" s="1" t="s">
        <v>87</v>
      </c>
      <c r="S2891" s="1" t="s">
        <v>88</v>
      </c>
      <c r="T2891" s="2">
        <v>43463</v>
      </c>
      <c r="U2891" s="2">
        <v>43463</v>
      </c>
      <c r="V2891" s="1" t="s">
        <v>52</v>
      </c>
      <c r="W2891" s="3">
        <v>1</v>
      </c>
      <c r="X2891" s="1" t="s">
        <v>53</v>
      </c>
      <c r="Y2891" s="4">
        <v>469552</v>
      </c>
      <c r="Z2891" s="4">
        <v>-54903</v>
      </c>
      <c r="AA2891" s="4">
        <v>0</v>
      </c>
      <c r="AB2891" s="4">
        <v>0</v>
      </c>
      <c r="AC2891" s="4">
        <v>0</v>
      </c>
      <c r="AD2891" s="4">
        <v>469552</v>
      </c>
      <c r="AE2891" s="5">
        <v>1555</v>
      </c>
      <c r="AF2891" s="1" t="s">
        <v>70</v>
      </c>
      <c r="AG2891" s="1" t="s">
        <v>71</v>
      </c>
      <c r="AH2891" s="1" t="s">
        <v>89</v>
      </c>
      <c r="AI2891" s="1" t="s">
        <v>57</v>
      </c>
      <c r="AJ2891" s="5">
        <v>10950</v>
      </c>
      <c r="AK2891" s="4">
        <v>-4889</v>
      </c>
      <c r="AL2891" s="4">
        <v>0</v>
      </c>
      <c r="AM2891" s="4">
        <v>0</v>
      </c>
      <c r="AN2891" s="4">
        <v>0</v>
      </c>
      <c r="AO2891" s="4">
        <v>-59792</v>
      </c>
      <c r="AP2891" s="4">
        <v>-59792</v>
      </c>
      <c r="AQ2891" s="4">
        <v>0</v>
      </c>
      <c r="AR2891" s="4">
        <v>409760</v>
      </c>
      <c r="AS2891" s="1" t="s">
        <v>52</v>
      </c>
      <c r="AT2891" s="9">
        <f t="shared" si="1336"/>
        <v>43463</v>
      </c>
      <c r="AU2891" s="9">
        <f t="shared" si="1337"/>
        <v>43435</v>
      </c>
      <c r="AV2891" s="9">
        <v>44798</v>
      </c>
      <c r="AW2891" s="11">
        <f t="shared" si="1338"/>
        <v>3.6575342465753424</v>
      </c>
      <c r="AX2891">
        <v>10</v>
      </c>
      <c r="AY2891" s="12">
        <v>0.05</v>
      </c>
      <c r="AZ2891">
        <f t="shared" si="1339"/>
        <v>9.5000000000000001E-2</v>
      </c>
      <c r="BA2891" s="13">
        <f t="shared" si="1340"/>
        <v>469552</v>
      </c>
      <c r="BB2891" s="17" t="s">
        <v>1871</v>
      </c>
      <c r="BC2891">
        <f>MATCH(BB2891,MONTHLY_INDEX!$A:$A,0)</f>
        <v>639</v>
      </c>
      <c r="BD2891">
        <f>MATCH(AU2891,MONTHLY_INDEX!$1:$1,0)</f>
        <v>84</v>
      </c>
      <c r="BE2891">
        <f>INDEX(MONTHLY_INDEX!$1:$1048576,Final!BC2891,Final!BD2891)</f>
        <v>111.6</v>
      </c>
      <c r="BF2891">
        <f>MATCH($BF$1,MONTHLY_INDEX!$1:$1,0)</f>
        <v>127</v>
      </c>
      <c r="BG2891">
        <f>INDEX(MONTHLY_INDEX!$1:$1048576,Final!BC2891,Final!BF2891)</f>
        <v>116.2</v>
      </c>
      <c r="BH2891" s="23">
        <f t="shared" si="1332"/>
        <v>4.1218637992831618E-2</v>
      </c>
      <c r="BI2891" s="14">
        <f t="shared" si="1333"/>
        <v>488906.29390681011</v>
      </c>
      <c r="BJ2891" s="14">
        <f t="shared" si="1334"/>
        <v>169878.19376638683</v>
      </c>
      <c r="BK2891" s="15">
        <f t="shared" si="1341"/>
        <v>319028.10014042328</v>
      </c>
      <c r="BL2891" s="52">
        <v>0</v>
      </c>
      <c r="BM2891" s="15">
        <f t="shared" si="1335"/>
        <v>319028.10014042328</v>
      </c>
    </row>
    <row r="2892" spans="1:65">
      <c r="A2892" s="8">
        <v>2890</v>
      </c>
      <c r="B2892" s="1" t="s">
        <v>44</v>
      </c>
      <c r="C2892" s="1">
        <v>1500</v>
      </c>
      <c r="D2892" s="1" t="s">
        <v>60</v>
      </c>
      <c r="E2892" s="1">
        <v>150000113</v>
      </c>
      <c r="F2892" s="1" t="s">
        <v>60</v>
      </c>
      <c r="G2892" s="1" t="s">
        <v>107</v>
      </c>
      <c r="H2892" s="1">
        <v>19</v>
      </c>
      <c r="I2892" s="1" t="s">
        <v>224</v>
      </c>
      <c r="J2892" s="1" t="s">
        <v>49</v>
      </c>
      <c r="K2892" s="1">
        <v>17406001</v>
      </c>
      <c r="L2892" s="1" t="s">
        <v>50</v>
      </c>
      <c r="M2892" s="1" t="s">
        <v>51</v>
      </c>
      <c r="N2892" s="1" t="s">
        <v>64</v>
      </c>
      <c r="O2892" s="1" t="s">
        <v>65</v>
      </c>
      <c r="P2892" s="1" t="s">
        <v>66</v>
      </c>
      <c r="Q2892" s="1" t="s">
        <v>67</v>
      </c>
      <c r="R2892" s="1" t="s">
        <v>87</v>
      </c>
      <c r="S2892" s="1" t="s">
        <v>88</v>
      </c>
      <c r="T2892" s="2">
        <v>43463</v>
      </c>
      <c r="U2892" s="2">
        <v>43463</v>
      </c>
      <c r="V2892" s="1" t="s">
        <v>52</v>
      </c>
      <c r="W2892" s="3">
        <v>1</v>
      </c>
      <c r="X2892" s="1" t="s">
        <v>53</v>
      </c>
      <c r="Y2892" s="4">
        <v>6861326</v>
      </c>
      <c r="Z2892" s="4">
        <v>-802271</v>
      </c>
      <c r="AA2892" s="4">
        <v>0</v>
      </c>
      <c r="AB2892" s="4">
        <v>0</v>
      </c>
      <c r="AC2892" s="4">
        <v>0</v>
      </c>
      <c r="AD2892" s="4">
        <v>6861326</v>
      </c>
      <c r="AE2892" s="5">
        <v>1555</v>
      </c>
      <c r="AF2892" s="1" t="s">
        <v>70</v>
      </c>
      <c r="AG2892" s="1" t="s">
        <v>71</v>
      </c>
      <c r="AH2892" s="1" t="s">
        <v>89</v>
      </c>
      <c r="AI2892" s="1" t="s">
        <v>57</v>
      </c>
      <c r="AJ2892" s="5">
        <v>10950</v>
      </c>
      <c r="AK2892" s="4">
        <v>-71435</v>
      </c>
      <c r="AL2892" s="4">
        <v>0</v>
      </c>
      <c r="AM2892" s="4">
        <v>0</v>
      </c>
      <c r="AN2892" s="4">
        <v>0</v>
      </c>
      <c r="AO2892" s="4">
        <v>-873706</v>
      </c>
      <c r="AP2892" s="4">
        <v>-873706</v>
      </c>
      <c r="AQ2892" s="4">
        <v>0</v>
      </c>
      <c r="AR2892" s="4">
        <v>5987620</v>
      </c>
      <c r="AS2892" s="1" t="s">
        <v>52</v>
      </c>
      <c r="AT2892" s="9">
        <f t="shared" si="1336"/>
        <v>43463</v>
      </c>
      <c r="AU2892" s="9">
        <f t="shared" si="1337"/>
        <v>43435</v>
      </c>
      <c r="AV2892" s="9">
        <v>44798</v>
      </c>
      <c r="AW2892" s="11">
        <f t="shared" si="1338"/>
        <v>3.6575342465753424</v>
      </c>
      <c r="AX2892">
        <v>10</v>
      </c>
      <c r="AY2892" s="12">
        <v>0.05</v>
      </c>
      <c r="AZ2892">
        <f t="shared" si="1339"/>
        <v>9.5000000000000001E-2</v>
      </c>
      <c r="BA2892" s="13">
        <f t="shared" si="1340"/>
        <v>6861326</v>
      </c>
      <c r="BI2892" s="14">
        <f t="shared" ref="BI2892:BI2894" si="1342">AR2892</f>
        <v>5987620</v>
      </c>
      <c r="BJ2892" s="14">
        <v>0</v>
      </c>
      <c r="BK2892" s="14">
        <f t="shared" ref="BK2892:BK2894" si="1343">AR2892</f>
        <v>5987620</v>
      </c>
      <c r="BL2892" s="52">
        <v>0</v>
      </c>
      <c r="BM2892" s="15">
        <f t="shared" ref="BM2892:BM2894" si="1344">AR2892</f>
        <v>5987620</v>
      </c>
    </row>
    <row r="2893" spans="1:65">
      <c r="A2893" s="8">
        <v>2891</v>
      </c>
      <c r="B2893" s="1" t="s">
        <v>44</v>
      </c>
      <c r="C2893" s="1">
        <v>1500</v>
      </c>
      <c r="D2893" s="1" t="s">
        <v>60</v>
      </c>
      <c r="E2893" s="1">
        <v>150000113</v>
      </c>
      <c r="F2893" s="1" t="s">
        <v>60</v>
      </c>
      <c r="G2893" s="1" t="s">
        <v>108</v>
      </c>
      <c r="H2893" s="1">
        <v>20</v>
      </c>
      <c r="I2893" s="1" t="s">
        <v>224</v>
      </c>
      <c r="J2893" s="1" t="s">
        <v>49</v>
      </c>
      <c r="K2893" s="1">
        <v>17406001</v>
      </c>
      <c r="L2893" s="1" t="s">
        <v>50</v>
      </c>
      <c r="M2893" s="1" t="s">
        <v>51</v>
      </c>
      <c r="N2893" s="1" t="s">
        <v>64</v>
      </c>
      <c r="O2893" s="1" t="s">
        <v>65</v>
      </c>
      <c r="P2893" s="1" t="s">
        <v>66</v>
      </c>
      <c r="Q2893" s="1" t="s">
        <v>67</v>
      </c>
      <c r="R2893" s="1" t="s">
        <v>87</v>
      </c>
      <c r="S2893" s="1" t="s">
        <v>88</v>
      </c>
      <c r="T2893" s="2">
        <v>43463</v>
      </c>
      <c r="U2893" s="2">
        <v>43463</v>
      </c>
      <c r="V2893" s="1" t="s">
        <v>52</v>
      </c>
      <c r="W2893" s="3">
        <v>1</v>
      </c>
      <c r="X2893" s="1" t="s">
        <v>53</v>
      </c>
      <c r="Y2893" s="4">
        <v>5552065</v>
      </c>
      <c r="Z2893" s="4">
        <v>-649185</v>
      </c>
      <c r="AA2893" s="4">
        <v>0</v>
      </c>
      <c r="AB2893" s="4">
        <v>0</v>
      </c>
      <c r="AC2893" s="4">
        <v>0</v>
      </c>
      <c r="AD2893" s="4">
        <v>5552065</v>
      </c>
      <c r="AE2893" s="5">
        <v>1555</v>
      </c>
      <c r="AF2893" s="1" t="s">
        <v>70</v>
      </c>
      <c r="AG2893" s="1" t="s">
        <v>71</v>
      </c>
      <c r="AH2893" s="1" t="s">
        <v>89</v>
      </c>
      <c r="AI2893" s="1" t="s">
        <v>57</v>
      </c>
      <c r="AJ2893" s="5">
        <v>10950</v>
      </c>
      <c r="AK2893" s="4">
        <v>-57804</v>
      </c>
      <c r="AL2893" s="4">
        <v>0</v>
      </c>
      <c r="AM2893" s="4">
        <v>0</v>
      </c>
      <c r="AN2893" s="4">
        <v>0</v>
      </c>
      <c r="AO2893" s="4">
        <v>-706989</v>
      </c>
      <c r="AP2893" s="4">
        <v>-706989</v>
      </c>
      <c r="AQ2893" s="4">
        <v>0</v>
      </c>
      <c r="AR2893" s="4">
        <v>4845076</v>
      </c>
      <c r="AS2893" s="1" t="s">
        <v>52</v>
      </c>
      <c r="AT2893" s="9">
        <f t="shared" si="1336"/>
        <v>43463</v>
      </c>
      <c r="AU2893" s="9">
        <f t="shared" si="1337"/>
        <v>43435</v>
      </c>
      <c r="AV2893" s="9">
        <v>44798</v>
      </c>
      <c r="AW2893" s="11">
        <f t="shared" si="1338"/>
        <v>3.6575342465753424</v>
      </c>
      <c r="AX2893">
        <v>10</v>
      </c>
      <c r="AY2893" s="12">
        <v>0.05</v>
      </c>
      <c r="AZ2893">
        <f t="shared" si="1339"/>
        <v>9.5000000000000001E-2</v>
      </c>
      <c r="BA2893" s="13">
        <f t="shared" si="1340"/>
        <v>5552065</v>
      </c>
      <c r="BI2893" s="14">
        <f t="shared" si="1342"/>
        <v>4845076</v>
      </c>
      <c r="BJ2893" s="14">
        <v>0</v>
      </c>
      <c r="BK2893" s="14">
        <f t="shared" si="1343"/>
        <v>4845076</v>
      </c>
      <c r="BL2893" s="52">
        <v>0</v>
      </c>
      <c r="BM2893" s="15">
        <f t="shared" si="1344"/>
        <v>4845076</v>
      </c>
    </row>
    <row r="2894" spans="1:65">
      <c r="A2894" s="8">
        <v>2892</v>
      </c>
      <c r="B2894" s="1" t="s">
        <v>44</v>
      </c>
      <c r="C2894" s="1">
        <v>1500</v>
      </c>
      <c r="D2894" s="1" t="s">
        <v>60</v>
      </c>
      <c r="E2894" s="1">
        <v>150000113</v>
      </c>
      <c r="F2894" s="1" t="s">
        <v>60</v>
      </c>
      <c r="G2894" s="1" t="s">
        <v>109</v>
      </c>
      <c r="H2894" s="1">
        <v>21</v>
      </c>
      <c r="I2894" s="1" t="s">
        <v>224</v>
      </c>
      <c r="J2894" s="1" t="s">
        <v>49</v>
      </c>
      <c r="K2894" s="1">
        <v>17406001</v>
      </c>
      <c r="L2894" s="1" t="s">
        <v>50</v>
      </c>
      <c r="M2894" s="1" t="s">
        <v>51</v>
      </c>
      <c r="N2894" s="1" t="s">
        <v>64</v>
      </c>
      <c r="O2894" s="1" t="s">
        <v>65</v>
      </c>
      <c r="P2894" s="1" t="s">
        <v>66</v>
      </c>
      <c r="Q2894" s="1" t="s">
        <v>67</v>
      </c>
      <c r="R2894" s="1" t="s">
        <v>87</v>
      </c>
      <c r="S2894" s="1" t="s">
        <v>88</v>
      </c>
      <c r="T2894" s="2">
        <v>43463</v>
      </c>
      <c r="U2894" s="2">
        <v>43463</v>
      </c>
      <c r="V2894" s="1" t="s">
        <v>52</v>
      </c>
      <c r="W2894" s="3">
        <v>1</v>
      </c>
      <c r="X2894" s="1" t="s">
        <v>53</v>
      </c>
      <c r="Y2894" s="4">
        <v>1950695</v>
      </c>
      <c r="Z2894" s="4">
        <v>-228806</v>
      </c>
      <c r="AA2894" s="4">
        <v>0</v>
      </c>
      <c r="AB2894" s="4">
        <v>0</v>
      </c>
      <c r="AC2894" s="4">
        <v>0</v>
      </c>
      <c r="AD2894" s="4">
        <v>1950695</v>
      </c>
      <c r="AE2894" s="5">
        <v>1555</v>
      </c>
      <c r="AF2894" s="1" t="s">
        <v>70</v>
      </c>
      <c r="AG2894" s="1" t="s">
        <v>71</v>
      </c>
      <c r="AH2894" s="1" t="s">
        <v>89</v>
      </c>
      <c r="AI2894" s="1" t="s">
        <v>57</v>
      </c>
      <c r="AJ2894" s="5">
        <v>10950</v>
      </c>
      <c r="AK2894" s="4">
        <v>-20300</v>
      </c>
      <c r="AL2894" s="4">
        <v>0</v>
      </c>
      <c r="AM2894" s="4">
        <v>0</v>
      </c>
      <c r="AN2894" s="4">
        <v>0</v>
      </c>
      <c r="AO2894" s="4">
        <v>-249106</v>
      </c>
      <c r="AP2894" s="4">
        <v>-249106</v>
      </c>
      <c r="AQ2894" s="4">
        <v>0</v>
      </c>
      <c r="AR2894" s="4">
        <v>1701589</v>
      </c>
      <c r="AS2894" s="1" t="s">
        <v>52</v>
      </c>
      <c r="AT2894" s="9">
        <f t="shared" si="1336"/>
        <v>43463</v>
      </c>
      <c r="AU2894" s="9">
        <f t="shared" si="1337"/>
        <v>43435</v>
      </c>
      <c r="AV2894" s="9">
        <v>44798</v>
      </c>
      <c r="AW2894" s="11">
        <f t="shared" si="1338"/>
        <v>3.6575342465753424</v>
      </c>
      <c r="AX2894">
        <v>10</v>
      </c>
      <c r="AY2894" s="12">
        <v>0.05</v>
      </c>
      <c r="AZ2894">
        <f t="shared" si="1339"/>
        <v>9.5000000000000001E-2</v>
      </c>
      <c r="BA2894" s="13">
        <f t="shared" si="1340"/>
        <v>1950695</v>
      </c>
      <c r="BI2894" s="14">
        <f t="shared" si="1342"/>
        <v>1701589</v>
      </c>
      <c r="BJ2894" s="14">
        <v>0</v>
      </c>
      <c r="BK2894" s="14">
        <f t="shared" si="1343"/>
        <v>1701589</v>
      </c>
      <c r="BL2894" s="52">
        <v>0</v>
      </c>
      <c r="BM2894" s="15">
        <f t="shared" si="1344"/>
        <v>1701589</v>
      </c>
    </row>
    <row r="2895" spans="1:65">
      <c r="A2895" s="8">
        <v>2893</v>
      </c>
      <c r="B2895" s="1" t="s">
        <v>44</v>
      </c>
      <c r="C2895" s="1">
        <v>1500</v>
      </c>
      <c r="D2895" s="1" t="s">
        <v>60</v>
      </c>
      <c r="E2895" s="1">
        <v>150000113</v>
      </c>
      <c r="F2895" s="1" t="s">
        <v>60</v>
      </c>
      <c r="G2895" s="1" t="s">
        <v>110</v>
      </c>
      <c r="H2895" s="1">
        <v>22</v>
      </c>
      <c r="I2895" s="1" t="s">
        <v>224</v>
      </c>
      <c r="J2895" s="1" t="s">
        <v>49</v>
      </c>
      <c r="K2895" s="1">
        <v>17406001</v>
      </c>
      <c r="L2895" s="1" t="s">
        <v>50</v>
      </c>
      <c r="M2895" s="1" t="s">
        <v>51</v>
      </c>
      <c r="N2895" s="1" t="s">
        <v>64</v>
      </c>
      <c r="O2895" s="1" t="s">
        <v>65</v>
      </c>
      <c r="P2895" s="1" t="s">
        <v>66</v>
      </c>
      <c r="Q2895" s="1" t="s">
        <v>67</v>
      </c>
      <c r="R2895" s="1" t="s">
        <v>87</v>
      </c>
      <c r="S2895" s="1" t="s">
        <v>88</v>
      </c>
      <c r="T2895" s="2">
        <v>43463</v>
      </c>
      <c r="U2895" s="2">
        <v>43463</v>
      </c>
      <c r="V2895" s="1" t="s">
        <v>52</v>
      </c>
      <c r="W2895" s="3">
        <v>1</v>
      </c>
      <c r="X2895" s="1" t="s">
        <v>53</v>
      </c>
      <c r="Y2895" s="4">
        <v>16789210</v>
      </c>
      <c r="Z2895" s="4">
        <v>-1963105</v>
      </c>
      <c r="AA2895" s="4">
        <v>0</v>
      </c>
      <c r="AB2895" s="4">
        <v>0</v>
      </c>
      <c r="AC2895" s="4">
        <v>0</v>
      </c>
      <c r="AD2895" s="4">
        <v>16789210</v>
      </c>
      <c r="AE2895" s="5">
        <v>1555</v>
      </c>
      <c r="AF2895" s="1" t="s">
        <v>70</v>
      </c>
      <c r="AG2895" s="1" t="s">
        <v>71</v>
      </c>
      <c r="AH2895" s="1" t="s">
        <v>89</v>
      </c>
      <c r="AI2895" s="1" t="s">
        <v>57</v>
      </c>
      <c r="AJ2895" s="5">
        <v>10950</v>
      </c>
      <c r="AK2895" s="4">
        <v>-174797</v>
      </c>
      <c r="AL2895" s="4">
        <v>0</v>
      </c>
      <c r="AM2895" s="4">
        <v>0</v>
      </c>
      <c r="AN2895" s="4">
        <v>0</v>
      </c>
      <c r="AO2895" s="4">
        <v>-2137902</v>
      </c>
      <c r="AP2895" s="4">
        <v>-2137902</v>
      </c>
      <c r="AQ2895" s="4">
        <v>0</v>
      </c>
      <c r="AR2895" s="4">
        <v>14651308</v>
      </c>
      <c r="AS2895" s="1" t="s">
        <v>52</v>
      </c>
      <c r="AT2895" s="9">
        <f t="shared" si="1336"/>
        <v>43463</v>
      </c>
      <c r="AU2895" s="9">
        <f t="shared" si="1337"/>
        <v>43435</v>
      </c>
      <c r="AV2895" s="9">
        <v>44798</v>
      </c>
      <c r="AW2895" s="11">
        <f t="shared" si="1338"/>
        <v>3.6575342465753424</v>
      </c>
      <c r="AX2895">
        <v>25</v>
      </c>
      <c r="AY2895" s="12">
        <v>0.05</v>
      </c>
      <c r="AZ2895">
        <f t="shared" si="1339"/>
        <v>3.7999999999999999E-2</v>
      </c>
      <c r="BA2895" s="13">
        <f t="shared" si="1340"/>
        <v>16789210</v>
      </c>
      <c r="BB2895" s="17" t="s">
        <v>2189</v>
      </c>
      <c r="BC2895">
        <f>MATCH(BB2895,MONTHLY_INDEX!$A:$A,0)</f>
        <v>798</v>
      </c>
      <c r="BD2895">
        <f>MATCH(AU2895,MONTHLY_INDEX!$1:$1,0)</f>
        <v>84</v>
      </c>
      <c r="BE2895">
        <f>INDEX(MONTHLY_INDEX!$1:$1048576,Final!BC2895,Final!BD2895)</f>
        <v>96</v>
      </c>
      <c r="BF2895">
        <f>MATCH($BF$1,MONTHLY_INDEX!$1:$1,0)</f>
        <v>127</v>
      </c>
      <c r="BG2895">
        <f>INDEX(MONTHLY_INDEX!$1:$1048576,Final!BC2895,Final!BF2895)</f>
        <v>95.3</v>
      </c>
      <c r="BH2895" s="23">
        <f>(BG2895-BE2895)/BE2895</f>
        <v>-7.2916666666666963E-3</v>
      </c>
      <c r="BI2895" s="14">
        <f>(1+BH2895)*BA2895</f>
        <v>16666788.677083332</v>
      </c>
      <c r="BJ2895" s="14">
        <f>BI2895*AZ2895*AW2895</f>
        <v>2316455.3139409246</v>
      </c>
      <c r="BK2895" s="15">
        <f t="shared" si="1341"/>
        <v>14350333.363142408</v>
      </c>
      <c r="BL2895" s="52">
        <v>0</v>
      </c>
      <c r="BM2895" s="15">
        <f>MAX((1-BL2895)*BK2895,BI2895*AY2895)</f>
        <v>14350333.363142408</v>
      </c>
    </row>
    <row r="2896" spans="1:65">
      <c r="A2896" s="8">
        <v>2894</v>
      </c>
      <c r="B2896" s="1" t="s">
        <v>44</v>
      </c>
      <c r="C2896" s="1">
        <v>1500</v>
      </c>
      <c r="D2896" s="1" t="s">
        <v>60</v>
      </c>
      <c r="E2896" s="1">
        <v>150000113</v>
      </c>
      <c r="F2896" s="1" t="s">
        <v>60</v>
      </c>
      <c r="G2896" s="1" t="s">
        <v>111</v>
      </c>
      <c r="H2896" s="1">
        <v>23</v>
      </c>
      <c r="I2896" s="1" t="s">
        <v>224</v>
      </c>
      <c r="J2896" s="1" t="s">
        <v>49</v>
      </c>
      <c r="K2896" s="1">
        <v>17406001</v>
      </c>
      <c r="L2896" s="1" t="s">
        <v>50</v>
      </c>
      <c r="M2896" s="1" t="s">
        <v>51</v>
      </c>
      <c r="N2896" s="1" t="s">
        <v>64</v>
      </c>
      <c r="O2896" s="1" t="s">
        <v>65</v>
      </c>
      <c r="P2896" s="1" t="s">
        <v>66</v>
      </c>
      <c r="Q2896" s="1" t="s">
        <v>67</v>
      </c>
      <c r="R2896" s="1" t="s">
        <v>87</v>
      </c>
      <c r="S2896" s="1" t="s">
        <v>88</v>
      </c>
      <c r="T2896" s="2">
        <v>43463</v>
      </c>
      <c r="U2896" s="2">
        <v>43463</v>
      </c>
      <c r="V2896" s="1" t="s">
        <v>52</v>
      </c>
      <c r="W2896" s="3">
        <v>1</v>
      </c>
      <c r="X2896" s="1" t="s">
        <v>53</v>
      </c>
      <c r="Y2896" s="4">
        <v>187647</v>
      </c>
      <c r="Z2896" s="4">
        <v>-21939</v>
      </c>
      <c r="AA2896" s="4">
        <v>0</v>
      </c>
      <c r="AB2896" s="4">
        <v>0</v>
      </c>
      <c r="AC2896" s="4">
        <v>0</v>
      </c>
      <c r="AD2896" s="4">
        <v>187647</v>
      </c>
      <c r="AE2896" s="5">
        <v>1555</v>
      </c>
      <c r="AF2896" s="1" t="s">
        <v>70</v>
      </c>
      <c r="AG2896" s="1" t="s">
        <v>71</v>
      </c>
      <c r="AH2896" s="1" t="s">
        <v>89</v>
      </c>
      <c r="AI2896" s="1" t="s">
        <v>57</v>
      </c>
      <c r="AJ2896" s="5">
        <v>10950</v>
      </c>
      <c r="AK2896" s="4">
        <v>-1954</v>
      </c>
      <c r="AL2896" s="4">
        <v>0</v>
      </c>
      <c r="AM2896" s="4">
        <v>0</v>
      </c>
      <c r="AN2896" s="4">
        <v>0</v>
      </c>
      <c r="AO2896" s="4">
        <v>-23893</v>
      </c>
      <c r="AP2896" s="4">
        <v>-23893</v>
      </c>
      <c r="AQ2896" s="4">
        <v>0</v>
      </c>
      <c r="AR2896" s="4">
        <v>163754</v>
      </c>
      <c r="AS2896" s="1" t="s">
        <v>52</v>
      </c>
      <c r="AT2896" s="9">
        <f t="shared" si="1336"/>
        <v>43463</v>
      </c>
      <c r="AU2896" s="9">
        <f t="shared" si="1337"/>
        <v>43435</v>
      </c>
      <c r="AV2896" s="9">
        <v>44798</v>
      </c>
      <c r="AW2896" s="11">
        <f t="shared" si="1338"/>
        <v>3.6575342465753424</v>
      </c>
      <c r="AX2896">
        <v>10</v>
      </c>
      <c r="AY2896" s="12">
        <v>0.05</v>
      </c>
      <c r="AZ2896">
        <f t="shared" si="1339"/>
        <v>9.5000000000000001E-2</v>
      </c>
      <c r="BA2896" s="13">
        <f t="shared" si="1340"/>
        <v>187647</v>
      </c>
      <c r="BI2896" s="14">
        <f t="shared" ref="BI2896:BI2900" si="1345">AR2896</f>
        <v>163754</v>
      </c>
      <c r="BJ2896" s="14">
        <v>0</v>
      </c>
      <c r="BK2896" s="14">
        <f t="shared" ref="BK2896:BK2900" si="1346">AR2896</f>
        <v>163754</v>
      </c>
      <c r="BL2896" s="52">
        <v>0</v>
      </c>
      <c r="BM2896" s="15">
        <f t="shared" ref="BM2896:BM2900" si="1347">AR2896</f>
        <v>163754</v>
      </c>
    </row>
    <row r="2897" spans="1:65">
      <c r="A2897" s="8">
        <v>2895</v>
      </c>
      <c r="B2897" s="1" t="s">
        <v>44</v>
      </c>
      <c r="C2897" s="1">
        <v>1500</v>
      </c>
      <c r="D2897" s="1" t="s">
        <v>60</v>
      </c>
      <c r="E2897" s="1">
        <v>150000113</v>
      </c>
      <c r="F2897" s="1" t="s">
        <v>112</v>
      </c>
      <c r="G2897" s="1" t="s">
        <v>113</v>
      </c>
      <c r="H2897" s="1">
        <v>24</v>
      </c>
      <c r="I2897" s="1" t="s">
        <v>224</v>
      </c>
      <c r="J2897" s="1" t="s">
        <v>49</v>
      </c>
      <c r="K2897" s="1">
        <v>17406001</v>
      </c>
      <c r="L2897" s="1" t="s">
        <v>50</v>
      </c>
      <c r="M2897" s="1" t="s">
        <v>51</v>
      </c>
      <c r="N2897" s="1" t="s">
        <v>64</v>
      </c>
      <c r="O2897" s="1" t="s">
        <v>65</v>
      </c>
      <c r="P2897" s="1" t="s">
        <v>66</v>
      </c>
      <c r="Q2897" s="1" t="s">
        <v>67</v>
      </c>
      <c r="R2897" s="1" t="s">
        <v>87</v>
      </c>
      <c r="S2897" s="1" t="s">
        <v>88</v>
      </c>
      <c r="T2897" s="2">
        <v>43463</v>
      </c>
      <c r="U2897" s="2">
        <v>43463</v>
      </c>
      <c r="V2897" s="1" t="s">
        <v>52</v>
      </c>
      <c r="W2897" s="3">
        <v>1</v>
      </c>
      <c r="X2897" s="1" t="s">
        <v>53</v>
      </c>
      <c r="Y2897" s="4">
        <v>1018615</v>
      </c>
      <c r="Z2897" s="4">
        <v>-119102.53</v>
      </c>
      <c r="AA2897" s="4">
        <v>0</v>
      </c>
      <c r="AB2897" s="4">
        <v>0</v>
      </c>
      <c r="AC2897" s="4">
        <v>0</v>
      </c>
      <c r="AD2897" s="4">
        <v>1018615</v>
      </c>
      <c r="AE2897" s="5">
        <v>1555</v>
      </c>
      <c r="AF2897" s="1" t="s">
        <v>70</v>
      </c>
      <c r="AG2897" s="1" t="s">
        <v>71</v>
      </c>
      <c r="AH2897" s="1" t="s">
        <v>89</v>
      </c>
      <c r="AI2897" s="1" t="s">
        <v>57</v>
      </c>
      <c r="AJ2897" s="5">
        <v>10950</v>
      </c>
      <c r="AK2897" s="4">
        <v>-10605</v>
      </c>
      <c r="AL2897" s="4">
        <v>0</v>
      </c>
      <c r="AM2897" s="4">
        <v>0</v>
      </c>
      <c r="AN2897" s="4">
        <v>0</v>
      </c>
      <c r="AO2897" s="4">
        <v>-129707.53</v>
      </c>
      <c r="AP2897" s="4">
        <v>-129707.53</v>
      </c>
      <c r="AQ2897" s="4">
        <v>0</v>
      </c>
      <c r="AR2897" s="4">
        <v>888907.47</v>
      </c>
      <c r="AS2897" s="1" t="s">
        <v>52</v>
      </c>
      <c r="AT2897" s="9">
        <f t="shared" si="1336"/>
        <v>43463</v>
      </c>
      <c r="AU2897" s="9">
        <f t="shared" si="1337"/>
        <v>43435</v>
      </c>
      <c r="AV2897" s="9">
        <v>44798</v>
      </c>
      <c r="AW2897" s="11">
        <f t="shared" si="1338"/>
        <v>3.6575342465753424</v>
      </c>
      <c r="AX2897">
        <v>10</v>
      </c>
      <c r="AY2897" s="12">
        <v>0.05</v>
      </c>
      <c r="AZ2897">
        <f t="shared" si="1339"/>
        <v>9.5000000000000001E-2</v>
      </c>
      <c r="BA2897" s="13">
        <f t="shared" si="1340"/>
        <v>1018615</v>
      </c>
      <c r="BB2897" s="16" t="s">
        <v>593</v>
      </c>
      <c r="BC2897" s="16" t="s">
        <v>593</v>
      </c>
      <c r="BD2897" s="16" t="s">
        <v>593</v>
      </c>
      <c r="BE2897" s="16" t="s">
        <v>593</v>
      </c>
      <c r="BF2897" s="16" t="s">
        <v>593</v>
      </c>
      <c r="BG2897" s="16" t="s">
        <v>593</v>
      </c>
      <c r="BH2897" s="16" t="s">
        <v>593</v>
      </c>
      <c r="BI2897" s="14">
        <f t="shared" si="1345"/>
        <v>888907.47</v>
      </c>
      <c r="BJ2897" s="14">
        <v>0</v>
      </c>
      <c r="BK2897" s="14">
        <f t="shared" si="1346"/>
        <v>888907.47</v>
      </c>
      <c r="BL2897" s="52">
        <v>0</v>
      </c>
      <c r="BM2897" s="15">
        <f t="shared" si="1347"/>
        <v>888907.47</v>
      </c>
    </row>
    <row r="2898" spans="1:65">
      <c r="A2898" s="8">
        <v>2896</v>
      </c>
      <c r="B2898" s="1" t="s">
        <v>44</v>
      </c>
      <c r="C2898" s="1">
        <v>1500</v>
      </c>
      <c r="D2898" s="1" t="s">
        <v>60</v>
      </c>
      <c r="E2898" s="1">
        <v>150000113</v>
      </c>
      <c r="F2898" s="1" t="s">
        <v>112</v>
      </c>
      <c r="G2898" s="1" t="s">
        <v>114</v>
      </c>
      <c r="H2898" s="1">
        <v>25</v>
      </c>
      <c r="I2898" s="1" t="s">
        <v>224</v>
      </c>
      <c r="J2898" s="1" t="s">
        <v>49</v>
      </c>
      <c r="K2898" s="1">
        <v>17406001</v>
      </c>
      <c r="L2898" s="1" t="s">
        <v>50</v>
      </c>
      <c r="M2898" s="1" t="s">
        <v>51</v>
      </c>
      <c r="N2898" s="1" t="s">
        <v>64</v>
      </c>
      <c r="O2898" s="1" t="s">
        <v>65</v>
      </c>
      <c r="P2898" s="1" t="s">
        <v>66</v>
      </c>
      <c r="Q2898" s="1" t="s">
        <v>67</v>
      </c>
      <c r="R2898" s="1" t="s">
        <v>87</v>
      </c>
      <c r="S2898" s="1" t="s">
        <v>88</v>
      </c>
      <c r="T2898" s="2">
        <v>43463</v>
      </c>
      <c r="U2898" s="2">
        <v>43463</v>
      </c>
      <c r="V2898" s="1" t="s">
        <v>52</v>
      </c>
      <c r="W2898" s="3">
        <v>1</v>
      </c>
      <c r="X2898" s="1" t="s">
        <v>53</v>
      </c>
      <c r="Y2898" s="4">
        <v>3860150</v>
      </c>
      <c r="Z2898" s="4">
        <v>-451353.95</v>
      </c>
      <c r="AA2898" s="4">
        <v>0</v>
      </c>
      <c r="AB2898" s="4">
        <v>0</v>
      </c>
      <c r="AC2898" s="4">
        <v>0</v>
      </c>
      <c r="AD2898" s="4">
        <v>3860150</v>
      </c>
      <c r="AE2898" s="5">
        <v>1555</v>
      </c>
      <c r="AF2898" s="1" t="s">
        <v>70</v>
      </c>
      <c r="AG2898" s="1" t="s">
        <v>71</v>
      </c>
      <c r="AH2898" s="1" t="s">
        <v>89</v>
      </c>
      <c r="AI2898" s="1" t="s">
        <v>57</v>
      </c>
      <c r="AJ2898" s="5">
        <v>10950</v>
      </c>
      <c r="AK2898" s="4">
        <v>-40189</v>
      </c>
      <c r="AL2898" s="4">
        <v>0</v>
      </c>
      <c r="AM2898" s="4">
        <v>0</v>
      </c>
      <c r="AN2898" s="4">
        <v>0</v>
      </c>
      <c r="AO2898" s="4">
        <v>-491542.95</v>
      </c>
      <c r="AP2898" s="4">
        <v>-491542.95</v>
      </c>
      <c r="AQ2898" s="4">
        <v>0</v>
      </c>
      <c r="AR2898" s="4">
        <v>3368607.05</v>
      </c>
      <c r="AS2898" s="1" t="s">
        <v>52</v>
      </c>
      <c r="AT2898" s="9">
        <f t="shared" si="1336"/>
        <v>43463</v>
      </c>
      <c r="AU2898" s="9">
        <f t="shared" si="1337"/>
        <v>43435</v>
      </c>
      <c r="AV2898" s="9">
        <v>44798</v>
      </c>
      <c r="AW2898" s="11">
        <f t="shared" si="1338"/>
        <v>3.6575342465753424</v>
      </c>
      <c r="AX2898">
        <v>10</v>
      </c>
      <c r="AY2898" s="12">
        <v>0.05</v>
      </c>
      <c r="AZ2898">
        <f t="shared" si="1339"/>
        <v>9.5000000000000001E-2</v>
      </c>
      <c r="BA2898" s="13">
        <f t="shared" si="1340"/>
        <v>3860150</v>
      </c>
      <c r="BB2898" s="16" t="s">
        <v>593</v>
      </c>
      <c r="BC2898" s="16" t="s">
        <v>593</v>
      </c>
      <c r="BD2898" s="16" t="s">
        <v>593</v>
      </c>
      <c r="BE2898" s="16" t="s">
        <v>593</v>
      </c>
      <c r="BF2898" s="16" t="s">
        <v>593</v>
      </c>
      <c r="BG2898" s="16" t="s">
        <v>593</v>
      </c>
      <c r="BH2898" s="16" t="s">
        <v>593</v>
      </c>
      <c r="BI2898" s="14">
        <f t="shared" si="1345"/>
        <v>3368607.05</v>
      </c>
      <c r="BJ2898" s="14">
        <v>0</v>
      </c>
      <c r="BK2898" s="14">
        <f t="shared" si="1346"/>
        <v>3368607.05</v>
      </c>
      <c r="BL2898" s="52">
        <v>0</v>
      </c>
      <c r="BM2898" s="15">
        <f t="shared" si="1347"/>
        <v>3368607.05</v>
      </c>
    </row>
    <row r="2899" spans="1:65">
      <c r="A2899" s="8">
        <v>2897</v>
      </c>
      <c r="B2899" s="1" t="s">
        <v>44</v>
      </c>
      <c r="C2899" s="1">
        <v>1500</v>
      </c>
      <c r="D2899" s="1" t="s">
        <v>60</v>
      </c>
      <c r="E2899" s="1">
        <v>150000113</v>
      </c>
      <c r="F2899" s="1" t="s">
        <v>60</v>
      </c>
      <c r="G2899" s="1" t="s">
        <v>115</v>
      </c>
      <c r="H2899" s="1">
        <v>26</v>
      </c>
      <c r="I2899" s="1" t="s">
        <v>224</v>
      </c>
      <c r="J2899" s="1" t="s">
        <v>49</v>
      </c>
      <c r="K2899" s="1">
        <v>17406001</v>
      </c>
      <c r="L2899" s="1" t="s">
        <v>50</v>
      </c>
      <c r="M2899" s="1" t="s">
        <v>51</v>
      </c>
      <c r="N2899" s="1" t="s">
        <v>64</v>
      </c>
      <c r="O2899" s="1" t="s">
        <v>65</v>
      </c>
      <c r="P2899" s="1" t="s">
        <v>66</v>
      </c>
      <c r="Q2899" s="1" t="s">
        <v>67</v>
      </c>
      <c r="R2899" s="1" t="s">
        <v>87</v>
      </c>
      <c r="S2899" s="1" t="s">
        <v>88</v>
      </c>
      <c r="T2899" s="2">
        <v>43463</v>
      </c>
      <c r="U2899" s="2">
        <v>43463</v>
      </c>
      <c r="V2899" s="1" t="s">
        <v>52</v>
      </c>
      <c r="W2899" s="3">
        <v>1</v>
      </c>
      <c r="X2899" s="1" t="s">
        <v>53</v>
      </c>
      <c r="Y2899" s="4">
        <v>120000</v>
      </c>
      <c r="Z2899" s="4">
        <v>-14031</v>
      </c>
      <c r="AA2899" s="4">
        <v>0</v>
      </c>
      <c r="AB2899" s="4">
        <v>0</v>
      </c>
      <c r="AC2899" s="4">
        <v>0</v>
      </c>
      <c r="AD2899" s="4">
        <v>120000</v>
      </c>
      <c r="AE2899" s="5">
        <v>1555</v>
      </c>
      <c r="AF2899" s="1" t="s">
        <v>70</v>
      </c>
      <c r="AG2899" s="1" t="s">
        <v>71</v>
      </c>
      <c r="AH2899" s="1" t="s">
        <v>89</v>
      </c>
      <c r="AI2899" s="1" t="s">
        <v>57</v>
      </c>
      <c r="AJ2899" s="5">
        <v>10950</v>
      </c>
      <c r="AK2899" s="4">
        <v>-1249</v>
      </c>
      <c r="AL2899" s="4">
        <v>0</v>
      </c>
      <c r="AM2899" s="4">
        <v>0</v>
      </c>
      <c r="AN2899" s="4">
        <v>0</v>
      </c>
      <c r="AO2899" s="4">
        <v>-15280</v>
      </c>
      <c r="AP2899" s="4">
        <v>-15280</v>
      </c>
      <c r="AQ2899" s="4">
        <v>0</v>
      </c>
      <c r="AR2899" s="4">
        <v>104720</v>
      </c>
      <c r="AS2899" s="1" t="s">
        <v>52</v>
      </c>
      <c r="AT2899" s="9">
        <f t="shared" si="1336"/>
        <v>43463</v>
      </c>
      <c r="AU2899" s="9">
        <f t="shared" si="1337"/>
        <v>43435</v>
      </c>
      <c r="AV2899" s="9">
        <v>44798</v>
      </c>
      <c r="AW2899" s="11">
        <f t="shared" si="1338"/>
        <v>3.6575342465753424</v>
      </c>
      <c r="AX2899">
        <v>10</v>
      </c>
      <c r="AY2899" s="12">
        <v>0.05</v>
      </c>
      <c r="AZ2899">
        <f t="shared" si="1339"/>
        <v>9.5000000000000001E-2</v>
      </c>
      <c r="BA2899" s="13">
        <f t="shared" si="1340"/>
        <v>120000</v>
      </c>
      <c r="BI2899" s="14">
        <f t="shared" si="1345"/>
        <v>104720</v>
      </c>
      <c r="BJ2899" s="14">
        <v>0</v>
      </c>
      <c r="BK2899" s="14">
        <f t="shared" si="1346"/>
        <v>104720</v>
      </c>
      <c r="BL2899" s="52">
        <v>0</v>
      </c>
      <c r="BM2899" s="15">
        <f t="shared" si="1347"/>
        <v>104720</v>
      </c>
    </row>
    <row r="2900" spans="1:65">
      <c r="A2900" s="8">
        <v>2898</v>
      </c>
      <c r="B2900" s="1" t="s">
        <v>44</v>
      </c>
      <c r="C2900" s="1">
        <v>1500</v>
      </c>
      <c r="D2900" s="1" t="s">
        <v>60</v>
      </c>
      <c r="E2900" s="1">
        <v>150000113</v>
      </c>
      <c r="F2900" s="1" t="s">
        <v>112</v>
      </c>
      <c r="G2900" s="1" t="s">
        <v>116</v>
      </c>
      <c r="H2900" s="1">
        <v>27</v>
      </c>
      <c r="I2900" s="1" t="s">
        <v>224</v>
      </c>
      <c r="J2900" s="1" t="s">
        <v>49</v>
      </c>
      <c r="K2900" s="1">
        <v>17406001</v>
      </c>
      <c r="L2900" s="1" t="s">
        <v>50</v>
      </c>
      <c r="M2900" s="1" t="s">
        <v>51</v>
      </c>
      <c r="N2900" s="1" t="s">
        <v>64</v>
      </c>
      <c r="O2900" s="1" t="s">
        <v>65</v>
      </c>
      <c r="P2900" s="1" t="s">
        <v>66</v>
      </c>
      <c r="Q2900" s="1" t="s">
        <v>67</v>
      </c>
      <c r="R2900" s="1" t="s">
        <v>87</v>
      </c>
      <c r="S2900" s="1" t="s">
        <v>88</v>
      </c>
      <c r="T2900" s="2">
        <v>43463</v>
      </c>
      <c r="U2900" s="2">
        <v>43463</v>
      </c>
      <c r="V2900" s="1" t="s">
        <v>52</v>
      </c>
      <c r="W2900" s="3">
        <v>1</v>
      </c>
      <c r="X2900" s="1" t="s">
        <v>53</v>
      </c>
      <c r="Y2900" s="4">
        <v>4339035</v>
      </c>
      <c r="Z2900" s="4">
        <v>-507347.52</v>
      </c>
      <c r="AA2900" s="4">
        <v>0</v>
      </c>
      <c r="AB2900" s="4">
        <v>0</v>
      </c>
      <c r="AC2900" s="4">
        <v>0</v>
      </c>
      <c r="AD2900" s="4">
        <v>4339035</v>
      </c>
      <c r="AE2900" s="5">
        <v>1555</v>
      </c>
      <c r="AF2900" s="1" t="s">
        <v>70</v>
      </c>
      <c r="AG2900" s="1" t="s">
        <v>71</v>
      </c>
      <c r="AH2900" s="1" t="s">
        <v>89</v>
      </c>
      <c r="AI2900" s="1" t="s">
        <v>57</v>
      </c>
      <c r="AJ2900" s="5">
        <v>10950</v>
      </c>
      <c r="AK2900" s="4">
        <v>-45175</v>
      </c>
      <c r="AL2900" s="4">
        <v>0</v>
      </c>
      <c r="AM2900" s="4">
        <v>0</v>
      </c>
      <c r="AN2900" s="4">
        <v>0</v>
      </c>
      <c r="AO2900" s="4">
        <v>-552522.52</v>
      </c>
      <c r="AP2900" s="4">
        <v>-552522.52</v>
      </c>
      <c r="AQ2900" s="4">
        <v>0</v>
      </c>
      <c r="AR2900" s="4">
        <v>3786512.48</v>
      </c>
      <c r="AS2900" s="1" t="s">
        <v>52</v>
      </c>
      <c r="AT2900" s="9">
        <f t="shared" si="1336"/>
        <v>43463</v>
      </c>
      <c r="AU2900" s="9">
        <f t="shared" si="1337"/>
        <v>43435</v>
      </c>
      <c r="AV2900" s="9">
        <v>44798</v>
      </c>
      <c r="AW2900" s="11">
        <f t="shared" si="1338"/>
        <v>3.6575342465753424</v>
      </c>
      <c r="AX2900">
        <v>10</v>
      </c>
      <c r="AY2900" s="12">
        <v>0.05</v>
      </c>
      <c r="AZ2900">
        <f t="shared" si="1339"/>
        <v>9.5000000000000001E-2</v>
      </c>
      <c r="BA2900" s="13">
        <f t="shared" si="1340"/>
        <v>4339035</v>
      </c>
      <c r="BB2900" s="16" t="s">
        <v>593</v>
      </c>
      <c r="BC2900" s="16" t="s">
        <v>593</v>
      </c>
      <c r="BD2900" s="16" t="s">
        <v>593</v>
      </c>
      <c r="BE2900" s="16" t="s">
        <v>593</v>
      </c>
      <c r="BF2900" s="16" t="s">
        <v>593</v>
      </c>
      <c r="BG2900" s="16" t="s">
        <v>593</v>
      </c>
      <c r="BH2900" s="16" t="s">
        <v>593</v>
      </c>
      <c r="BI2900" s="14">
        <f t="shared" si="1345"/>
        <v>3786512.48</v>
      </c>
      <c r="BJ2900" s="14">
        <v>0</v>
      </c>
      <c r="BK2900" s="14">
        <f t="shared" si="1346"/>
        <v>3786512.48</v>
      </c>
      <c r="BL2900" s="52">
        <v>0</v>
      </c>
      <c r="BM2900" s="15">
        <f t="shared" si="1347"/>
        <v>3786512.48</v>
      </c>
    </row>
    <row r="2901" spans="1:65">
      <c r="A2901" s="8">
        <v>2899</v>
      </c>
      <c r="B2901" s="1" t="s">
        <v>44</v>
      </c>
      <c r="C2901" s="1">
        <v>1500</v>
      </c>
      <c r="D2901" s="1" t="s">
        <v>60</v>
      </c>
      <c r="E2901" s="1">
        <v>150000114</v>
      </c>
      <c r="F2901" s="1" t="s">
        <v>60</v>
      </c>
      <c r="G2901" s="1" t="s">
        <v>86</v>
      </c>
      <c r="H2901" s="1">
        <v>1</v>
      </c>
      <c r="I2901" s="1" t="s">
        <v>225</v>
      </c>
      <c r="J2901" s="1" t="s">
        <v>49</v>
      </c>
      <c r="K2901" s="1">
        <v>17406001</v>
      </c>
      <c r="L2901" s="1" t="s">
        <v>50</v>
      </c>
      <c r="M2901" s="1" t="s">
        <v>51</v>
      </c>
      <c r="N2901" s="1" t="s">
        <v>64</v>
      </c>
      <c r="O2901" s="1" t="s">
        <v>65</v>
      </c>
      <c r="P2901" s="1" t="s">
        <v>66</v>
      </c>
      <c r="Q2901" s="1" t="s">
        <v>67</v>
      </c>
      <c r="R2901" s="1" t="s">
        <v>87</v>
      </c>
      <c r="S2901" s="1" t="s">
        <v>88</v>
      </c>
      <c r="T2901" s="2">
        <v>43463</v>
      </c>
      <c r="U2901" s="2">
        <v>43463</v>
      </c>
      <c r="V2901" s="1" t="s">
        <v>52</v>
      </c>
      <c r="W2901" s="3">
        <v>1</v>
      </c>
      <c r="X2901" s="1" t="s">
        <v>53</v>
      </c>
      <c r="Y2901" s="4">
        <v>892500</v>
      </c>
      <c r="Z2901" s="4">
        <v>-104356</v>
      </c>
      <c r="AA2901" s="4">
        <v>0</v>
      </c>
      <c r="AB2901" s="4">
        <v>0</v>
      </c>
      <c r="AC2901" s="4">
        <v>0</v>
      </c>
      <c r="AD2901" s="4">
        <v>892500</v>
      </c>
      <c r="AE2901" s="5">
        <v>1555</v>
      </c>
      <c r="AF2901" s="1" t="s">
        <v>70</v>
      </c>
      <c r="AG2901" s="1" t="s">
        <v>71</v>
      </c>
      <c r="AH2901" s="1" t="s">
        <v>89</v>
      </c>
      <c r="AI2901" s="1" t="s">
        <v>57</v>
      </c>
      <c r="AJ2901" s="5">
        <v>10950</v>
      </c>
      <c r="AK2901" s="4">
        <v>-9292</v>
      </c>
      <c r="AL2901" s="4">
        <v>0</v>
      </c>
      <c r="AM2901" s="4">
        <v>0</v>
      </c>
      <c r="AN2901" s="4">
        <v>0</v>
      </c>
      <c r="AO2901" s="4">
        <v>-113648</v>
      </c>
      <c r="AP2901" s="4">
        <v>-113648</v>
      </c>
      <c r="AQ2901" s="4">
        <v>0</v>
      </c>
      <c r="AR2901" s="4">
        <v>778852</v>
      </c>
      <c r="AS2901" s="1" t="s">
        <v>52</v>
      </c>
      <c r="AT2901" s="9">
        <f t="shared" si="1336"/>
        <v>43463</v>
      </c>
      <c r="AU2901" s="9">
        <f t="shared" si="1337"/>
        <v>43435</v>
      </c>
      <c r="AV2901" s="9">
        <v>44798</v>
      </c>
      <c r="AW2901" s="11">
        <f t="shared" si="1338"/>
        <v>3.6575342465753424</v>
      </c>
      <c r="AX2901">
        <v>10</v>
      </c>
      <c r="AY2901" s="12">
        <v>0.05</v>
      </c>
      <c r="AZ2901">
        <f t="shared" si="1339"/>
        <v>9.5000000000000001E-2</v>
      </c>
      <c r="BA2901" s="13">
        <f t="shared" si="1340"/>
        <v>892500</v>
      </c>
      <c r="BB2901" s="17" t="s">
        <v>1853</v>
      </c>
      <c r="BC2901">
        <f>MATCH(BB2901,MONTHLY_INDEX!$A:$A,0)</f>
        <v>630</v>
      </c>
      <c r="BD2901">
        <f>MATCH(AU2901,MONTHLY_INDEX!$1:$1,0)</f>
        <v>84</v>
      </c>
      <c r="BE2901">
        <f>INDEX(MONTHLY_INDEX!$1:$1048576,Final!BC2901,Final!BD2901)</f>
        <v>114.9</v>
      </c>
      <c r="BF2901">
        <f>MATCH($BF$1,MONTHLY_INDEX!$1:$1,0)</f>
        <v>127</v>
      </c>
      <c r="BG2901">
        <f>INDEX(MONTHLY_INDEX!$1:$1048576,Final!BC2901,Final!BF2901)</f>
        <v>151.1</v>
      </c>
      <c r="BH2901" s="23">
        <f t="shared" ref="BH2901:BH2918" si="1348">(BG2901-BE2901)/BE2901</f>
        <v>0.31505657093124445</v>
      </c>
      <c r="BI2901" s="14">
        <f t="shared" ref="BI2901:BI2918" si="1349">(1+BH2901)*BA2901</f>
        <v>1173687.9895561356</v>
      </c>
      <c r="BJ2901" s="14">
        <f t="shared" ref="BJ2901:BJ2918" si="1350">BI2901*AZ2901*AW2901</f>
        <v>407816.38157659426</v>
      </c>
      <c r="BK2901" s="15">
        <f t="shared" si="1341"/>
        <v>765871.60797954141</v>
      </c>
      <c r="BL2901" s="52">
        <v>0</v>
      </c>
      <c r="BM2901" s="15">
        <f t="shared" ref="BM2901:BM2918" si="1351">MAX((1-BL2901)*BK2901,BI2901*AY2901)</f>
        <v>765871.60797954141</v>
      </c>
    </row>
    <row r="2902" spans="1:65">
      <c r="A2902" s="8">
        <v>2900</v>
      </c>
      <c r="B2902" s="1" t="s">
        <v>44</v>
      </c>
      <c r="C2902" s="1">
        <v>1500</v>
      </c>
      <c r="D2902" s="1" t="s">
        <v>60</v>
      </c>
      <c r="E2902" s="1">
        <v>150000114</v>
      </c>
      <c r="F2902" s="1" t="s">
        <v>60</v>
      </c>
      <c r="G2902" s="1" t="s">
        <v>90</v>
      </c>
      <c r="H2902" s="1">
        <v>2</v>
      </c>
      <c r="I2902" s="1" t="s">
        <v>225</v>
      </c>
      <c r="J2902" s="1" t="s">
        <v>49</v>
      </c>
      <c r="K2902" s="1">
        <v>17406001</v>
      </c>
      <c r="L2902" s="1" t="s">
        <v>50</v>
      </c>
      <c r="M2902" s="1" t="s">
        <v>51</v>
      </c>
      <c r="N2902" s="1" t="s">
        <v>64</v>
      </c>
      <c r="O2902" s="1" t="s">
        <v>65</v>
      </c>
      <c r="P2902" s="1" t="s">
        <v>66</v>
      </c>
      <c r="Q2902" s="1" t="s">
        <v>67</v>
      </c>
      <c r="R2902" s="1" t="s">
        <v>87</v>
      </c>
      <c r="S2902" s="1" t="s">
        <v>88</v>
      </c>
      <c r="T2902" s="2">
        <v>43463</v>
      </c>
      <c r="U2902" s="2">
        <v>43463</v>
      </c>
      <c r="V2902" s="1" t="s">
        <v>52</v>
      </c>
      <c r="W2902" s="3">
        <v>1</v>
      </c>
      <c r="X2902" s="1" t="s">
        <v>53</v>
      </c>
      <c r="Y2902" s="4">
        <v>472500</v>
      </c>
      <c r="Z2902" s="4">
        <v>-55247</v>
      </c>
      <c r="AA2902" s="4">
        <v>0</v>
      </c>
      <c r="AB2902" s="4">
        <v>0</v>
      </c>
      <c r="AC2902" s="4">
        <v>0</v>
      </c>
      <c r="AD2902" s="4">
        <v>472500</v>
      </c>
      <c r="AE2902" s="5">
        <v>1555</v>
      </c>
      <c r="AF2902" s="1" t="s">
        <v>70</v>
      </c>
      <c r="AG2902" s="1" t="s">
        <v>71</v>
      </c>
      <c r="AH2902" s="1" t="s">
        <v>89</v>
      </c>
      <c r="AI2902" s="1" t="s">
        <v>57</v>
      </c>
      <c r="AJ2902" s="5">
        <v>10950</v>
      </c>
      <c r="AK2902" s="4">
        <v>-4919</v>
      </c>
      <c r="AL2902" s="4">
        <v>0</v>
      </c>
      <c r="AM2902" s="4">
        <v>0</v>
      </c>
      <c r="AN2902" s="4">
        <v>0</v>
      </c>
      <c r="AO2902" s="4">
        <v>-60166</v>
      </c>
      <c r="AP2902" s="4">
        <v>-60166</v>
      </c>
      <c r="AQ2902" s="4">
        <v>0</v>
      </c>
      <c r="AR2902" s="4">
        <v>412334</v>
      </c>
      <c r="AS2902" s="1" t="s">
        <v>52</v>
      </c>
      <c r="AT2902" s="9">
        <f t="shared" si="1336"/>
        <v>43463</v>
      </c>
      <c r="AU2902" s="9">
        <f t="shared" si="1337"/>
        <v>43435</v>
      </c>
      <c r="AV2902" s="9">
        <v>44798</v>
      </c>
      <c r="AW2902" s="11">
        <f t="shared" si="1338"/>
        <v>3.6575342465753424</v>
      </c>
      <c r="AX2902">
        <v>10</v>
      </c>
      <c r="AY2902" s="12">
        <v>0.05</v>
      </c>
      <c r="AZ2902">
        <f t="shared" si="1339"/>
        <v>9.5000000000000001E-2</v>
      </c>
      <c r="BA2902" s="13">
        <f t="shared" si="1340"/>
        <v>472500</v>
      </c>
      <c r="BB2902" s="17" t="s">
        <v>2189</v>
      </c>
      <c r="BC2902">
        <f>MATCH(BB2902,MONTHLY_INDEX!$A:$A,0)</f>
        <v>798</v>
      </c>
      <c r="BD2902">
        <f>MATCH(AU2902,MONTHLY_INDEX!$1:$1,0)</f>
        <v>84</v>
      </c>
      <c r="BE2902">
        <f>INDEX(MONTHLY_INDEX!$1:$1048576,Final!BC2902,Final!BD2902)</f>
        <v>96</v>
      </c>
      <c r="BF2902">
        <f>MATCH($BF$1,MONTHLY_INDEX!$1:$1,0)</f>
        <v>127</v>
      </c>
      <c r="BG2902">
        <f>INDEX(MONTHLY_INDEX!$1:$1048576,Final!BC2902,Final!BF2902)</f>
        <v>95.3</v>
      </c>
      <c r="BH2902" s="23">
        <f t="shared" si="1348"/>
        <v>-7.2916666666666963E-3</v>
      </c>
      <c r="BI2902" s="14">
        <f t="shared" si="1349"/>
        <v>469054.6875</v>
      </c>
      <c r="BJ2902" s="14">
        <f t="shared" si="1350"/>
        <v>162980.4403895548</v>
      </c>
      <c r="BK2902" s="15">
        <f t="shared" si="1341"/>
        <v>306074.24711044517</v>
      </c>
      <c r="BL2902" s="52">
        <v>0</v>
      </c>
      <c r="BM2902" s="15">
        <f t="shared" si="1351"/>
        <v>306074.24711044517</v>
      </c>
    </row>
    <row r="2903" spans="1:65">
      <c r="A2903" s="8">
        <v>2901</v>
      </c>
      <c r="B2903" s="1" t="s">
        <v>44</v>
      </c>
      <c r="C2903" s="1">
        <v>1500</v>
      </c>
      <c r="D2903" s="1" t="s">
        <v>60</v>
      </c>
      <c r="E2903" s="1">
        <v>150000114</v>
      </c>
      <c r="F2903" s="1" t="s">
        <v>60</v>
      </c>
      <c r="G2903" s="1" t="s">
        <v>91</v>
      </c>
      <c r="H2903" s="1">
        <v>3</v>
      </c>
      <c r="I2903" s="1" t="s">
        <v>225</v>
      </c>
      <c r="J2903" s="1" t="s">
        <v>49</v>
      </c>
      <c r="K2903" s="1">
        <v>17406001</v>
      </c>
      <c r="L2903" s="1" t="s">
        <v>50</v>
      </c>
      <c r="M2903" s="1" t="s">
        <v>51</v>
      </c>
      <c r="N2903" s="1" t="s">
        <v>64</v>
      </c>
      <c r="O2903" s="1" t="s">
        <v>65</v>
      </c>
      <c r="P2903" s="1" t="s">
        <v>66</v>
      </c>
      <c r="Q2903" s="1" t="s">
        <v>67</v>
      </c>
      <c r="R2903" s="1" t="s">
        <v>87</v>
      </c>
      <c r="S2903" s="1" t="s">
        <v>88</v>
      </c>
      <c r="T2903" s="2">
        <v>43463</v>
      </c>
      <c r="U2903" s="2">
        <v>43463</v>
      </c>
      <c r="V2903" s="1" t="s">
        <v>52</v>
      </c>
      <c r="W2903" s="3">
        <v>1</v>
      </c>
      <c r="X2903" s="1" t="s">
        <v>53</v>
      </c>
      <c r="Y2903" s="4">
        <v>637760</v>
      </c>
      <c r="Z2903" s="4">
        <v>-74569</v>
      </c>
      <c r="AA2903" s="4">
        <v>0</v>
      </c>
      <c r="AB2903" s="4">
        <v>0</v>
      </c>
      <c r="AC2903" s="4">
        <v>0</v>
      </c>
      <c r="AD2903" s="4">
        <v>637760</v>
      </c>
      <c r="AE2903" s="5">
        <v>1555</v>
      </c>
      <c r="AF2903" s="1" t="s">
        <v>70</v>
      </c>
      <c r="AG2903" s="1" t="s">
        <v>71</v>
      </c>
      <c r="AH2903" s="1" t="s">
        <v>89</v>
      </c>
      <c r="AI2903" s="1" t="s">
        <v>57</v>
      </c>
      <c r="AJ2903" s="5">
        <v>10950</v>
      </c>
      <c r="AK2903" s="4">
        <v>-6640</v>
      </c>
      <c r="AL2903" s="4">
        <v>0</v>
      </c>
      <c r="AM2903" s="4">
        <v>0</v>
      </c>
      <c r="AN2903" s="4">
        <v>0</v>
      </c>
      <c r="AO2903" s="4">
        <v>-81209</v>
      </c>
      <c r="AP2903" s="4">
        <v>-81209</v>
      </c>
      <c r="AQ2903" s="4">
        <v>0</v>
      </c>
      <c r="AR2903" s="4">
        <v>556551</v>
      </c>
      <c r="AS2903" s="1" t="s">
        <v>52</v>
      </c>
      <c r="AT2903" s="9">
        <f t="shared" si="1336"/>
        <v>43463</v>
      </c>
      <c r="AU2903" s="9">
        <f t="shared" si="1337"/>
        <v>43435</v>
      </c>
      <c r="AV2903" s="9">
        <v>44798</v>
      </c>
      <c r="AW2903" s="11">
        <f t="shared" si="1338"/>
        <v>3.6575342465753424</v>
      </c>
      <c r="AX2903">
        <v>10</v>
      </c>
      <c r="AY2903" s="12">
        <v>0.05</v>
      </c>
      <c r="AZ2903">
        <f t="shared" si="1339"/>
        <v>9.5000000000000001E-2</v>
      </c>
      <c r="BA2903" s="13">
        <f t="shared" si="1340"/>
        <v>637760</v>
      </c>
      <c r="BB2903" s="17" t="s">
        <v>2189</v>
      </c>
      <c r="BC2903">
        <f>MATCH(BB2903,MONTHLY_INDEX!$A:$A,0)</f>
        <v>798</v>
      </c>
      <c r="BD2903">
        <f>MATCH(AU2903,MONTHLY_INDEX!$1:$1,0)</f>
        <v>84</v>
      </c>
      <c r="BE2903">
        <f>INDEX(MONTHLY_INDEX!$1:$1048576,Final!BC2903,Final!BD2903)</f>
        <v>96</v>
      </c>
      <c r="BF2903">
        <f>MATCH($BF$1,MONTHLY_INDEX!$1:$1,0)</f>
        <v>127</v>
      </c>
      <c r="BG2903">
        <f>INDEX(MONTHLY_INDEX!$1:$1048576,Final!BC2903,Final!BF2903)</f>
        <v>95.3</v>
      </c>
      <c r="BH2903" s="23">
        <f t="shared" si="1348"/>
        <v>-7.2916666666666963E-3</v>
      </c>
      <c r="BI2903" s="14">
        <f t="shared" si="1349"/>
        <v>633109.66666666663</v>
      </c>
      <c r="BJ2903" s="14">
        <f t="shared" si="1350"/>
        <v>219983.92732876711</v>
      </c>
      <c r="BK2903" s="15">
        <f t="shared" si="1341"/>
        <v>413125.73933789949</v>
      </c>
      <c r="BL2903" s="52">
        <v>0</v>
      </c>
      <c r="BM2903" s="15">
        <f t="shared" si="1351"/>
        <v>413125.73933789949</v>
      </c>
    </row>
    <row r="2904" spans="1:65">
      <c r="A2904" s="8">
        <v>2902</v>
      </c>
      <c r="B2904" s="1" t="s">
        <v>44</v>
      </c>
      <c r="C2904" s="1">
        <v>1500</v>
      </c>
      <c r="D2904" s="1" t="s">
        <v>60</v>
      </c>
      <c r="E2904" s="1">
        <v>150000114</v>
      </c>
      <c r="F2904" s="1" t="s">
        <v>60</v>
      </c>
      <c r="G2904" s="1" t="s">
        <v>92</v>
      </c>
      <c r="H2904" s="1">
        <v>4</v>
      </c>
      <c r="I2904" s="1" t="s">
        <v>225</v>
      </c>
      <c r="J2904" s="1" t="s">
        <v>49</v>
      </c>
      <c r="K2904" s="1">
        <v>17406001</v>
      </c>
      <c r="L2904" s="1" t="s">
        <v>50</v>
      </c>
      <c r="M2904" s="1" t="s">
        <v>51</v>
      </c>
      <c r="N2904" s="1" t="s">
        <v>64</v>
      </c>
      <c r="O2904" s="1" t="s">
        <v>65</v>
      </c>
      <c r="P2904" s="1" t="s">
        <v>66</v>
      </c>
      <c r="Q2904" s="1" t="s">
        <v>67</v>
      </c>
      <c r="R2904" s="1" t="s">
        <v>87</v>
      </c>
      <c r="S2904" s="1" t="s">
        <v>88</v>
      </c>
      <c r="T2904" s="2">
        <v>43463</v>
      </c>
      <c r="U2904" s="2">
        <v>43463</v>
      </c>
      <c r="V2904" s="1" t="s">
        <v>52</v>
      </c>
      <c r="W2904" s="3">
        <v>1</v>
      </c>
      <c r="X2904" s="1" t="s">
        <v>53</v>
      </c>
      <c r="Y2904" s="4">
        <v>21044329</v>
      </c>
      <c r="Z2904" s="4">
        <v>-2460643</v>
      </c>
      <c r="AA2904" s="4">
        <v>0</v>
      </c>
      <c r="AB2904" s="4">
        <v>0</v>
      </c>
      <c r="AC2904" s="4">
        <v>0</v>
      </c>
      <c r="AD2904" s="4">
        <v>21044329</v>
      </c>
      <c r="AE2904" s="5">
        <v>1555</v>
      </c>
      <c r="AF2904" s="1" t="s">
        <v>70</v>
      </c>
      <c r="AG2904" s="1" t="s">
        <v>71</v>
      </c>
      <c r="AH2904" s="1" t="s">
        <v>89</v>
      </c>
      <c r="AI2904" s="1" t="s">
        <v>57</v>
      </c>
      <c r="AJ2904" s="5">
        <v>10950</v>
      </c>
      <c r="AK2904" s="4">
        <v>-219098</v>
      </c>
      <c r="AL2904" s="4">
        <v>0</v>
      </c>
      <c r="AM2904" s="4">
        <v>0</v>
      </c>
      <c r="AN2904" s="4">
        <v>0</v>
      </c>
      <c r="AO2904" s="4">
        <v>-2679741</v>
      </c>
      <c r="AP2904" s="4">
        <v>-2679741</v>
      </c>
      <c r="AQ2904" s="4">
        <v>0</v>
      </c>
      <c r="AR2904" s="4">
        <v>18364588</v>
      </c>
      <c r="AS2904" s="1" t="s">
        <v>52</v>
      </c>
      <c r="AT2904" s="9">
        <f t="shared" si="1336"/>
        <v>43463</v>
      </c>
      <c r="AU2904" s="9">
        <f t="shared" si="1337"/>
        <v>43435</v>
      </c>
      <c r="AV2904" s="9">
        <v>44798</v>
      </c>
      <c r="AW2904" s="11">
        <f t="shared" si="1338"/>
        <v>3.6575342465753424</v>
      </c>
      <c r="AX2904">
        <v>25</v>
      </c>
      <c r="AY2904" s="12">
        <v>0.05</v>
      </c>
      <c r="AZ2904">
        <f t="shared" si="1339"/>
        <v>3.7999999999999999E-2</v>
      </c>
      <c r="BA2904" s="13">
        <f t="shared" si="1340"/>
        <v>21044329</v>
      </c>
      <c r="BB2904" s="17" t="s">
        <v>2189</v>
      </c>
      <c r="BC2904">
        <f>MATCH(BB2904,MONTHLY_INDEX!$A:$A,0)</f>
        <v>798</v>
      </c>
      <c r="BD2904">
        <f>MATCH(AU2904,MONTHLY_INDEX!$1:$1,0)</f>
        <v>84</v>
      </c>
      <c r="BE2904">
        <f>INDEX(MONTHLY_INDEX!$1:$1048576,Final!BC2904,Final!BD2904)</f>
        <v>96</v>
      </c>
      <c r="BF2904">
        <f>MATCH($BF$1,MONTHLY_INDEX!$1:$1,0)</f>
        <v>127</v>
      </c>
      <c r="BG2904">
        <f>INDEX(MONTHLY_INDEX!$1:$1048576,Final!BC2904,Final!BF2904)</f>
        <v>95.3</v>
      </c>
      <c r="BH2904" s="23">
        <f t="shared" si="1348"/>
        <v>-7.2916666666666963E-3</v>
      </c>
      <c r="BI2904" s="14">
        <f t="shared" si="1349"/>
        <v>20890880.767708331</v>
      </c>
      <c r="BJ2904" s="14">
        <f t="shared" si="1350"/>
        <v>2903546.2502625855</v>
      </c>
      <c r="BK2904" s="15">
        <f t="shared" si="1341"/>
        <v>17987334.517445747</v>
      </c>
      <c r="BL2904" s="52">
        <v>0</v>
      </c>
      <c r="BM2904" s="15">
        <f t="shared" si="1351"/>
        <v>17987334.517445747</v>
      </c>
    </row>
    <row r="2905" spans="1:65">
      <c r="A2905" s="8">
        <v>2903</v>
      </c>
      <c r="B2905" s="1" t="s">
        <v>44</v>
      </c>
      <c r="C2905" s="1">
        <v>1500</v>
      </c>
      <c r="D2905" s="1" t="s">
        <v>60</v>
      </c>
      <c r="E2905" s="1">
        <v>150000114</v>
      </c>
      <c r="F2905" s="1" t="s">
        <v>60</v>
      </c>
      <c r="G2905" s="1" t="s">
        <v>93</v>
      </c>
      <c r="H2905" s="1">
        <v>5</v>
      </c>
      <c r="I2905" s="1" t="s">
        <v>225</v>
      </c>
      <c r="J2905" s="1" t="s">
        <v>49</v>
      </c>
      <c r="K2905" s="1">
        <v>17406001</v>
      </c>
      <c r="L2905" s="1" t="s">
        <v>50</v>
      </c>
      <c r="M2905" s="1" t="s">
        <v>51</v>
      </c>
      <c r="N2905" s="1" t="s">
        <v>64</v>
      </c>
      <c r="O2905" s="1" t="s">
        <v>65</v>
      </c>
      <c r="P2905" s="1" t="s">
        <v>66</v>
      </c>
      <c r="Q2905" s="1" t="s">
        <v>67</v>
      </c>
      <c r="R2905" s="1" t="s">
        <v>87</v>
      </c>
      <c r="S2905" s="1" t="s">
        <v>88</v>
      </c>
      <c r="T2905" s="2">
        <v>43463</v>
      </c>
      <c r="U2905" s="2">
        <v>43463</v>
      </c>
      <c r="V2905" s="1" t="s">
        <v>52</v>
      </c>
      <c r="W2905" s="3">
        <v>1</v>
      </c>
      <c r="X2905" s="1" t="s">
        <v>53</v>
      </c>
      <c r="Y2905" s="4">
        <v>969266</v>
      </c>
      <c r="Z2905" s="4">
        <v>-113333</v>
      </c>
      <c r="AA2905" s="4">
        <v>0</v>
      </c>
      <c r="AB2905" s="4">
        <v>0</v>
      </c>
      <c r="AC2905" s="4">
        <v>0</v>
      </c>
      <c r="AD2905" s="4">
        <v>969266</v>
      </c>
      <c r="AE2905" s="5">
        <v>1555</v>
      </c>
      <c r="AF2905" s="1" t="s">
        <v>70</v>
      </c>
      <c r="AG2905" s="1" t="s">
        <v>71</v>
      </c>
      <c r="AH2905" s="1" t="s">
        <v>89</v>
      </c>
      <c r="AI2905" s="1" t="s">
        <v>57</v>
      </c>
      <c r="AJ2905" s="5">
        <v>10950</v>
      </c>
      <c r="AK2905" s="4">
        <v>-10091</v>
      </c>
      <c r="AL2905" s="4">
        <v>0</v>
      </c>
      <c r="AM2905" s="4">
        <v>0</v>
      </c>
      <c r="AN2905" s="4">
        <v>0</v>
      </c>
      <c r="AO2905" s="4">
        <v>-123424</v>
      </c>
      <c r="AP2905" s="4">
        <v>-123424</v>
      </c>
      <c r="AQ2905" s="4">
        <v>0</v>
      </c>
      <c r="AR2905" s="4">
        <v>845842</v>
      </c>
      <c r="AS2905" s="1" t="s">
        <v>52</v>
      </c>
      <c r="AT2905" s="9">
        <f t="shared" si="1336"/>
        <v>43463</v>
      </c>
      <c r="AU2905" s="9">
        <f t="shared" si="1337"/>
        <v>43435</v>
      </c>
      <c r="AV2905" s="9">
        <v>44798</v>
      </c>
      <c r="AW2905" s="11">
        <f t="shared" si="1338"/>
        <v>3.6575342465753424</v>
      </c>
      <c r="AX2905">
        <v>25</v>
      </c>
      <c r="AY2905" s="12">
        <v>0.05</v>
      </c>
      <c r="AZ2905">
        <f t="shared" si="1339"/>
        <v>3.7999999999999999E-2</v>
      </c>
      <c r="BA2905" s="13">
        <f t="shared" si="1340"/>
        <v>969266</v>
      </c>
      <c r="BB2905" s="17" t="s">
        <v>2083</v>
      </c>
      <c r="BC2905">
        <f>MATCH(BB2905,MONTHLY_INDEX!$A:$A,0)</f>
        <v>745</v>
      </c>
      <c r="BD2905">
        <f>MATCH(AU2905,MONTHLY_INDEX!$1:$1,0)</f>
        <v>84</v>
      </c>
      <c r="BE2905">
        <f>INDEX(MONTHLY_INDEX!$1:$1048576,Final!BC2905,Final!BD2905)</f>
        <v>108.4</v>
      </c>
      <c r="BF2905">
        <f>MATCH($BF$1,MONTHLY_INDEX!$1:$1,0)</f>
        <v>127</v>
      </c>
      <c r="BG2905">
        <f>INDEX(MONTHLY_INDEX!$1:$1048576,Final!BC2905,Final!BF2905)</f>
        <v>115.4</v>
      </c>
      <c r="BH2905" s="23">
        <f t="shared" si="1348"/>
        <v>6.4575645756457564E-2</v>
      </c>
      <c r="BI2905" s="14">
        <f t="shared" si="1349"/>
        <v>1031856.9778597784</v>
      </c>
      <c r="BJ2905" s="14">
        <f t="shared" si="1350"/>
        <v>143413.98489541525</v>
      </c>
      <c r="BK2905" s="15">
        <f t="shared" si="1341"/>
        <v>888442.99296436319</v>
      </c>
      <c r="BL2905" s="52">
        <v>0</v>
      </c>
      <c r="BM2905" s="15">
        <f t="shared" si="1351"/>
        <v>888442.99296436319</v>
      </c>
    </row>
    <row r="2906" spans="1:65">
      <c r="A2906" s="8">
        <v>2904</v>
      </c>
      <c r="B2906" s="1" t="s">
        <v>44</v>
      </c>
      <c r="C2906" s="1">
        <v>1500</v>
      </c>
      <c r="D2906" s="1" t="s">
        <v>60</v>
      </c>
      <c r="E2906" s="1">
        <v>150000114</v>
      </c>
      <c r="F2906" s="1" t="s">
        <v>60</v>
      </c>
      <c r="G2906" s="1" t="s">
        <v>94</v>
      </c>
      <c r="H2906" s="1">
        <v>6</v>
      </c>
      <c r="I2906" s="1" t="s">
        <v>225</v>
      </c>
      <c r="J2906" s="1" t="s">
        <v>49</v>
      </c>
      <c r="K2906" s="1">
        <v>17406001</v>
      </c>
      <c r="L2906" s="1" t="s">
        <v>50</v>
      </c>
      <c r="M2906" s="1" t="s">
        <v>51</v>
      </c>
      <c r="N2906" s="1" t="s">
        <v>64</v>
      </c>
      <c r="O2906" s="1" t="s">
        <v>65</v>
      </c>
      <c r="P2906" s="1" t="s">
        <v>66</v>
      </c>
      <c r="Q2906" s="1" t="s">
        <v>67</v>
      </c>
      <c r="R2906" s="1" t="s">
        <v>87</v>
      </c>
      <c r="S2906" s="1" t="s">
        <v>88</v>
      </c>
      <c r="T2906" s="2">
        <v>43463</v>
      </c>
      <c r="U2906" s="2">
        <v>43463</v>
      </c>
      <c r="V2906" s="1" t="s">
        <v>52</v>
      </c>
      <c r="W2906" s="3">
        <v>1</v>
      </c>
      <c r="X2906" s="1" t="s">
        <v>53</v>
      </c>
      <c r="Y2906" s="4">
        <v>735000</v>
      </c>
      <c r="Z2906" s="4">
        <v>-85940</v>
      </c>
      <c r="AA2906" s="4">
        <v>0</v>
      </c>
      <c r="AB2906" s="4">
        <v>0</v>
      </c>
      <c r="AC2906" s="4">
        <v>0</v>
      </c>
      <c r="AD2906" s="4">
        <v>735000</v>
      </c>
      <c r="AE2906" s="5">
        <v>1555</v>
      </c>
      <c r="AF2906" s="1" t="s">
        <v>70</v>
      </c>
      <c r="AG2906" s="1" t="s">
        <v>71</v>
      </c>
      <c r="AH2906" s="1" t="s">
        <v>89</v>
      </c>
      <c r="AI2906" s="1" t="s">
        <v>57</v>
      </c>
      <c r="AJ2906" s="5">
        <v>10950</v>
      </c>
      <c r="AK2906" s="4">
        <v>-7652</v>
      </c>
      <c r="AL2906" s="4">
        <v>0</v>
      </c>
      <c r="AM2906" s="4">
        <v>0</v>
      </c>
      <c r="AN2906" s="4">
        <v>0</v>
      </c>
      <c r="AO2906" s="4">
        <v>-93592</v>
      </c>
      <c r="AP2906" s="4">
        <v>-93592</v>
      </c>
      <c r="AQ2906" s="4">
        <v>0</v>
      </c>
      <c r="AR2906" s="4">
        <v>641408</v>
      </c>
      <c r="AS2906" s="1" t="s">
        <v>52</v>
      </c>
      <c r="AT2906" s="9">
        <f t="shared" si="1336"/>
        <v>43463</v>
      </c>
      <c r="AU2906" s="9">
        <f t="shared" si="1337"/>
        <v>43435</v>
      </c>
      <c r="AV2906" s="9">
        <v>44798</v>
      </c>
      <c r="AW2906" s="11">
        <f t="shared" si="1338"/>
        <v>3.6575342465753424</v>
      </c>
      <c r="AX2906">
        <v>10</v>
      </c>
      <c r="AY2906" s="12">
        <v>0.05</v>
      </c>
      <c r="AZ2906">
        <f t="shared" si="1339"/>
        <v>9.5000000000000001E-2</v>
      </c>
      <c r="BA2906" s="13">
        <f t="shared" si="1340"/>
        <v>735000</v>
      </c>
      <c r="BB2906" s="17" t="s">
        <v>1853</v>
      </c>
      <c r="BC2906">
        <f>MATCH(BB2906,MONTHLY_INDEX!$A:$A,0)</f>
        <v>630</v>
      </c>
      <c r="BD2906">
        <f>MATCH(AU2906,MONTHLY_INDEX!$1:$1,0)</f>
        <v>84</v>
      </c>
      <c r="BE2906">
        <f>INDEX(MONTHLY_INDEX!$1:$1048576,Final!BC2906,Final!BD2906)</f>
        <v>114.9</v>
      </c>
      <c r="BF2906">
        <f>MATCH($BF$1,MONTHLY_INDEX!$1:$1,0)</f>
        <v>127</v>
      </c>
      <c r="BG2906">
        <f>INDEX(MONTHLY_INDEX!$1:$1048576,Final!BC2906,Final!BF2906)</f>
        <v>151.1</v>
      </c>
      <c r="BH2906" s="23">
        <f t="shared" si="1348"/>
        <v>0.31505657093124445</v>
      </c>
      <c r="BI2906" s="14">
        <f t="shared" si="1349"/>
        <v>966566.5796344647</v>
      </c>
      <c r="BJ2906" s="14">
        <f t="shared" si="1350"/>
        <v>335848.78482778347</v>
      </c>
      <c r="BK2906" s="15">
        <f t="shared" si="1341"/>
        <v>630717.79480668122</v>
      </c>
      <c r="BL2906" s="52">
        <v>0</v>
      </c>
      <c r="BM2906" s="15">
        <f t="shared" si="1351"/>
        <v>630717.79480668122</v>
      </c>
    </row>
    <row r="2907" spans="1:65">
      <c r="A2907" s="8">
        <v>2905</v>
      </c>
      <c r="B2907" s="1" t="s">
        <v>44</v>
      </c>
      <c r="C2907" s="1">
        <v>1500</v>
      </c>
      <c r="D2907" s="1" t="s">
        <v>60</v>
      </c>
      <c r="E2907" s="1">
        <v>150000114</v>
      </c>
      <c r="F2907" s="1" t="s">
        <v>60</v>
      </c>
      <c r="G2907" s="1" t="s">
        <v>95</v>
      </c>
      <c r="H2907" s="1">
        <v>7</v>
      </c>
      <c r="I2907" s="1" t="s">
        <v>225</v>
      </c>
      <c r="J2907" s="1" t="s">
        <v>49</v>
      </c>
      <c r="K2907" s="1">
        <v>17406001</v>
      </c>
      <c r="L2907" s="1" t="s">
        <v>50</v>
      </c>
      <c r="M2907" s="1" t="s">
        <v>51</v>
      </c>
      <c r="N2907" s="1" t="s">
        <v>64</v>
      </c>
      <c r="O2907" s="1" t="s">
        <v>65</v>
      </c>
      <c r="P2907" s="1" t="s">
        <v>66</v>
      </c>
      <c r="Q2907" s="1" t="s">
        <v>67</v>
      </c>
      <c r="R2907" s="1" t="s">
        <v>87</v>
      </c>
      <c r="S2907" s="1" t="s">
        <v>88</v>
      </c>
      <c r="T2907" s="2">
        <v>43463</v>
      </c>
      <c r="U2907" s="2">
        <v>43463</v>
      </c>
      <c r="V2907" s="1" t="s">
        <v>52</v>
      </c>
      <c r="W2907" s="3">
        <v>1</v>
      </c>
      <c r="X2907" s="1" t="s">
        <v>53</v>
      </c>
      <c r="Y2907" s="4">
        <v>126000</v>
      </c>
      <c r="Z2907" s="4">
        <v>-14732</v>
      </c>
      <c r="AA2907" s="4">
        <v>0</v>
      </c>
      <c r="AB2907" s="4">
        <v>0</v>
      </c>
      <c r="AC2907" s="4">
        <v>0</v>
      </c>
      <c r="AD2907" s="4">
        <v>126000</v>
      </c>
      <c r="AE2907" s="5">
        <v>1555</v>
      </c>
      <c r="AF2907" s="1" t="s">
        <v>70</v>
      </c>
      <c r="AG2907" s="1" t="s">
        <v>71</v>
      </c>
      <c r="AH2907" s="1" t="s">
        <v>89</v>
      </c>
      <c r="AI2907" s="1" t="s">
        <v>57</v>
      </c>
      <c r="AJ2907" s="5">
        <v>10950</v>
      </c>
      <c r="AK2907" s="4">
        <v>-1312</v>
      </c>
      <c r="AL2907" s="4">
        <v>0</v>
      </c>
      <c r="AM2907" s="4">
        <v>0</v>
      </c>
      <c r="AN2907" s="4">
        <v>0</v>
      </c>
      <c r="AO2907" s="4">
        <v>-16044</v>
      </c>
      <c r="AP2907" s="4">
        <v>-16044</v>
      </c>
      <c r="AQ2907" s="4">
        <v>0</v>
      </c>
      <c r="AR2907" s="4">
        <v>109956</v>
      </c>
      <c r="AS2907" s="1" t="s">
        <v>52</v>
      </c>
      <c r="AT2907" s="9">
        <f t="shared" si="1336"/>
        <v>43463</v>
      </c>
      <c r="AU2907" s="9">
        <f t="shared" si="1337"/>
        <v>43435</v>
      </c>
      <c r="AV2907" s="9">
        <v>44798</v>
      </c>
      <c r="AW2907" s="11">
        <f t="shared" si="1338"/>
        <v>3.6575342465753424</v>
      </c>
      <c r="AX2907">
        <v>25</v>
      </c>
      <c r="AY2907" s="12">
        <v>0.05</v>
      </c>
      <c r="AZ2907">
        <f t="shared" si="1339"/>
        <v>3.7999999999999999E-2</v>
      </c>
      <c r="BA2907" s="13">
        <f t="shared" si="1340"/>
        <v>126000</v>
      </c>
      <c r="BB2907" s="17" t="s">
        <v>2189</v>
      </c>
      <c r="BC2907">
        <f>MATCH(BB2907,MONTHLY_INDEX!$A:$A,0)</f>
        <v>798</v>
      </c>
      <c r="BD2907">
        <f>MATCH(AU2907,MONTHLY_INDEX!$1:$1,0)</f>
        <v>84</v>
      </c>
      <c r="BE2907">
        <f>INDEX(MONTHLY_INDEX!$1:$1048576,Final!BC2907,Final!BD2907)</f>
        <v>96</v>
      </c>
      <c r="BF2907">
        <f>MATCH($BF$1,MONTHLY_INDEX!$1:$1,0)</f>
        <v>127</v>
      </c>
      <c r="BG2907">
        <f>INDEX(MONTHLY_INDEX!$1:$1048576,Final!BC2907,Final!BF2907)</f>
        <v>95.3</v>
      </c>
      <c r="BH2907" s="23">
        <f t="shared" si="1348"/>
        <v>-7.2916666666666963E-3</v>
      </c>
      <c r="BI2907" s="14">
        <f t="shared" si="1349"/>
        <v>125081.25</v>
      </c>
      <c r="BJ2907" s="14">
        <f t="shared" si="1350"/>
        <v>17384.580308219178</v>
      </c>
      <c r="BK2907" s="15">
        <f t="shared" si="1341"/>
        <v>107696.66969178081</v>
      </c>
      <c r="BL2907" s="52">
        <v>0</v>
      </c>
      <c r="BM2907" s="15">
        <f t="shared" si="1351"/>
        <v>107696.66969178081</v>
      </c>
    </row>
    <row r="2908" spans="1:65">
      <c r="A2908" s="8">
        <v>2906</v>
      </c>
      <c r="B2908" s="1" t="s">
        <v>44</v>
      </c>
      <c r="C2908" s="1">
        <v>1500</v>
      </c>
      <c r="D2908" s="1" t="s">
        <v>60</v>
      </c>
      <c r="E2908" s="1">
        <v>150000114</v>
      </c>
      <c r="F2908" s="1" t="s">
        <v>60</v>
      </c>
      <c r="G2908" s="1" t="s">
        <v>96</v>
      </c>
      <c r="H2908" s="1">
        <v>8</v>
      </c>
      <c r="I2908" s="1" t="s">
        <v>225</v>
      </c>
      <c r="J2908" s="1" t="s">
        <v>49</v>
      </c>
      <c r="K2908" s="1">
        <v>17406001</v>
      </c>
      <c r="L2908" s="1" t="s">
        <v>50</v>
      </c>
      <c r="M2908" s="1" t="s">
        <v>51</v>
      </c>
      <c r="N2908" s="1" t="s">
        <v>64</v>
      </c>
      <c r="O2908" s="1" t="s">
        <v>65</v>
      </c>
      <c r="P2908" s="1" t="s">
        <v>66</v>
      </c>
      <c r="Q2908" s="1" t="s">
        <v>67</v>
      </c>
      <c r="R2908" s="1" t="s">
        <v>87</v>
      </c>
      <c r="S2908" s="1" t="s">
        <v>88</v>
      </c>
      <c r="T2908" s="2">
        <v>43463</v>
      </c>
      <c r="U2908" s="2">
        <v>43463</v>
      </c>
      <c r="V2908" s="1" t="s">
        <v>52</v>
      </c>
      <c r="W2908" s="3">
        <v>1</v>
      </c>
      <c r="X2908" s="1" t="s">
        <v>53</v>
      </c>
      <c r="Y2908" s="4">
        <v>29327302</v>
      </c>
      <c r="Z2908" s="4">
        <v>-3429143</v>
      </c>
      <c r="AA2908" s="4">
        <v>0</v>
      </c>
      <c r="AB2908" s="4">
        <v>0</v>
      </c>
      <c r="AC2908" s="4">
        <v>0</v>
      </c>
      <c r="AD2908" s="4">
        <v>29327302</v>
      </c>
      <c r="AE2908" s="5">
        <v>1555</v>
      </c>
      <c r="AF2908" s="1" t="s">
        <v>70</v>
      </c>
      <c r="AG2908" s="1" t="s">
        <v>71</v>
      </c>
      <c r="AH2908" s="1" t="s">
        <v>89</v>
      </c>
      <c r="AI2908" s="1" t="s">
        <v>57</v>
      </c>
      <c r="AJ2908" s="5">
        <v>10950</v>
      </c>
      <c r="AK2908" s="4">
        <v>-305335</v>
      </c>
      <c r="AL2908" s="4">
        <v>0</v>
      </c>
      <c r="AM2908" s="4">
        <v>0</v>
      </c>
      <c r="AN2908" s="4">
        <v>0</v>
      </c>
      <c r="AO2908" s="4">
        <v>-3734478</v>
      </c>
      <c r="AP2908" s="4">
        <v>-3734478</v>
      </c>
      <c r="AQ2908" s="4">
        <v>0</v>
      </c>
      <c r="AR2908" s="4">
        <v>25592824</v>
      </c>
      <c r="AS2908" s="1" t="s">
        <v>52</v>
      </c>
      <c r="AT2908" s="9">
        <f t="shared" si="1336"/>
        <v>43463</v>
      </c>
      <c r="AU2908" s="9">
        <f t="shared" si="1337"/>
        <v>43435</v>
      </c>
      <c r="AV2908" s="9">
        <v>44798</v>
      </c>
      <c r="AW2908" s="11">
        <f t="shared" si="1338"/>
        <v>3.6575342465753424</v>
      </c>
      <c r="AX2908">
        <v>25</v>
      </c>
      <c r="AY2908" s="12">
        <v>0.05</v>
      </c>
      <c r="AZ2908">
        <f t="shared" si="1339"/>
        <v>3.7999999999999999E-2</v>
      </c>
      <c r="BA2908" s="13">
        <f t="shared" si="1340"/>
        <v>29327302</v>
      </c>
      <c r="BB2908" s="17" t="s">
        <v>2189</v>
      </c>
      <c r="BC2908">
        <f>MATCH(BB2908,MONTHLY_INDEX!$A:$A,0)</f>
        <v>798</v>
      </c>
      <c r="BD2908">
        <f>MATCH(AU2908,MONTHLY_INDEX!$1:$1,0)</f>
        <v>84</v>
      </c>
      <c r="BE2908">
        <f>INDEX(MONTHLY_INDEX!$1:$1048576,Final!BC2908,Final!BD2908)</f>
        <v>96</v>
      </c>
      <c r="BF2908">
        <f>MATCH($BF$1,MONTHLY_INDEX!$1:$1,0)</f>
        <v>127</v>
      </c>
      <c r="BG2908">
        <f>INDEX(MONTHLY_INDEX!$1:$1048576,Final!BC2908,Final!BF2908)</f>
        <v>95.3</v>
      </c>
      <c r="BH2908" s="23">
        <f t="shared" si="1348"/>
        <v>-7.2916666666666963E-3</v>
      </c>
      <c r="BI2908" s="14">
        <f t="shared" si="1349"/>
        <v>29113457.089583334</v>
      </c>
      <c r="BJ2908" s="14">
        <f t="shared" si="1350"/>
        <v>4046371.7209714041</v>
      </c>
      <c r="BK2908" s="15">
        <f t="shared" si="1341"/>
        <v>25067085.368611928</v>
      </c>
      <c r="BL2908" s="52">
        <v>0</v>
      </c>
      <c r="BM2908" s="15">
        <f t="shared" si="1351"/>
        <v>25067085.368611928</v>
      </c>
    </row>
    <row r="2909" spans="1:65">
      <c r="A2909" s="8">
        <v>2907</v>
      </c>
      <c r="B2909" s="1" t="s">
        <v>44</v>
      </c>
      <c r="C2909" s="1">
        <v>1500</v>
      </c>
      <c r="D2909" s="1" t="s">
        <v>60</v>
      </c>
      <c r="E2909" s="1">
        <v>150000114</v>
      </c>
      <c r="F2909" s="1" t="s">
        <v>60</v>
      </c>
      <c r="G2909" s="1" t="s">
        <v>97</v>
      </c>
      <c r="H2909" s="1">
        <v>9</v>
      </c>
      <c r="I2909" s="1" t="s">
        <v>225</v>
      </c>
      <c r="J2909" s="1" t="s">
        <v>49</v>
      </c>
      <c r="K2909" s="1">
        <v>17406001</v>
      </c>
      <c r="L2909" s="1" t="s">
        <v>50</v>
      </c>
      <c r="M2909" s="1" t="s">
        <v>51</v>
      </c>
      <c r="N2909" s="1" t="s">
        <v>64</v>
      </c>
      <c r="O2909" s="1" t="s">
        <v>65</v>
      </c>
      <c r="P2909" s="1" t="s">
        <v>66</v>
      </c>
      <c r="Q2909" s="1" t="s">
        <v>67</v>
      </c>
      <c r="R2909" s="1" t="s">
        <v>87</v>
      </c>
      <c r="S2909" s="1" t="s">
        <v>88</v>
      </c>
      <c r="T2909" s="2">
        <v>43463</v>
      </c>
      <c r="U2909" s="2">
        <v>43463</v>
      </c>
      <c r="V2909" s="1" t="s">
        <v>52</v>
      </c>
      <c r="W2909" s="3">
        <v>1</v>
      </c>
      <c r="X2909" s="1" t="s">
        <v>53</v>
      </c>
      <c r="Y2909" s="4">
        <v>1517250</v>
      </c>
      <c r="Z2909" s="4">
        <v>-177405</v>
      </c>
      <c r="AA2909" s="4">
        <v>0</v>
      </c>
      <c r="AB2909" s="4">
        <v>0</v>
      </c>
      <c r="AC2909" s="4">
        <v>0</v>
      </c>
      <c r="AD2909" s="4">
        <v>1517250</v>
      </c>
      <c r="AE2909" s="5">
        <v>1555</v>
      </c>
      <c r="AF2909" s="1" t="s">
        <v>70</v>
      </c>
      <c r="AG2909" s="1" t="s">
        <v>71</v>
      </c>
      <c r="AH2909" s="1" t="s">
        <v>89</v>
      </c>
      <c r="AI2909" s="1" t="s">
        <v>57</v>
      </c>
      <c r="AJ2909" s="5">
        <v>10950</v>
      </c>
      <c r="AK2909" s="4">
        <v>-15797</v>
      </c>
      <c r="AL2909" s="4">
        <v>0</v>
      </c>
      <c r="AM2909" s="4">
        <v>0</v>
      </c>
      <c r="AN2909" s="4">
        <v>0</v>
      </c>
      <c r="AO2909" s="4">
        <v>-193202</v>
      </c>
      <c r="AP2909" s="4">
        <v>-193202</v>
      </c>
      <c r="AQ2909" s="4">
        <v>0</v>
      </c>
      <c r="AR2909" s="4">
        <v>1324048</v>
      </c>
      <c r="AS2909" s="1" t="s">
        <v>52</v>
      </c>
      <c r="AT2909" s="9">
        <f t="shared" si="1336"/>
        <v>43463</v>
      </c>
      <c r="AU2909" s="9">
        <f t="shared" si="1337"/>
        <v>43435</v>
      </c>
      <c r="AV2909" s="9">
        <v>44798</v>
      </c>
      <c r="AW2909" s="11">
        <f t="shared" si="1338"/>
        <v>3.6575342465753424</v>
      </c>
      <c r="AX2909">
        <v>15</v>
      </c>
      <c r="AY2909" s="12">
        <v>0.05</v>
      </c>
      <c r="AZ2909">
        <f t="shared" si="1339"/>
        <v>6.3333333333333325E-2</v>
      </c>
      <c r="BA2909" s="13">
        <f t="shared" si="1340"/>
        <v>1517250</v>
      </c>
      <c r="BB2909" s="17" t="s">
        <v>1941</v>
      </c>
      <c r="BC2909">
        <f>MATCH(BB2909,MONTHLY_INDEX!$A:$A,0)</f>
        <v>674</v>
      </c>
      <c r="BD2909">
        <f>MATCH(AU2909,MONTHLY_INDEX!$1:$1,0)</f>
        <v>84</v>
      </c>
      <c r="BE2909">
        <f>INDEX(MONTHLY_INDEX!$1:$1048576,Final!BC2909,Final!BD2909)</f>
        <v>106.1</v>
      </c>
      <c r="BF2909">
        <f>MATCH($BF$1,MONTHLY_INDEX!$1:$1,0)</f>
        <v>127</v>
      </c>
      <c r="BG2909">
        <f>INDEX(MONTHLY_INDEX!$1:$1048576,Final!BC2909,Final!BF2909)</f>
        <v>122.8</v>
      </c>
      <c r="BH2909" s="23">
        <f t="shared" si="1348"/>
        <v>0.15739868049010372</v>
      </c>
      <c r="BI2909" s="14">
        <f t="shared" si="1349"/>
        <v>1756063.1479736099</v>
      </c>
      <c r="BJ2909" s="14">
        <f t="shared" si="1350"/>
        <v>406781.20318128407</v>
      </c>
      <c r="BK2909" s="15">
        <f t="shared" si="1341"/>
        <v>1349281.9447923258</v>
      </c>
      <c r="BL2909" s="52">
        <v>0</v>
      </c>
      <c r="BM2909" s="15">
        <f t="shared" si="1351"/>
        <v>1349281.9447923258</v>
      </c>
    </row>
    <row r="2910" spans="1:65">
      <c r="A2910" s="8">
        <v>2908</v>
      </c>
      <c r="B2910" s="1" t="s">
        <v>44</v>
      </c>
      <c r="C2910" s="1">
        <v>1500</v>
      </c>
      <c r="D2910" s="1" t="s">
        <v>60</v>
      </c>
      <c r="E2910" s="1">
        <v>150000114</v>
      </c>
      <c r="F2910" s="1" t="s">
        <v>60</v>
      </c>
      <c r="G2910" s="1" t="s">
        <v>98</v>
      </c>
      <c r="H2910" s="1">
        <v>10</v>
      </c>
      <c r="I2910" s="1" t="s">
        <v>225</v>
      </c>
      <c r="J2910" s="1" t="s">
        <v>49</v>
      </c>
      <c r="K2910" s="1">
        <v>17406001</v>
      </c>
      <c r="L2910" s="1" t="s">
        <v>50</v>
      </c>
      <c r="M2910" s="1" t="s">
        <v>51</v>
      </c>
      <c r="N2910" s="1" t="s">
        <v>64</v>
      </c>
      <c r="O2910" s="1" t="s">
        <v>65</v>
      </c>
      <c r="P2910" s="1" t="s">
        <v>66</v>
      </c>
      <c r="Q2910" s="1" t="s">
        <v>67</v>
      </c>
      <c r="R2910" s="1" t="s">
        <v>87</v>
      </c>
      <c r="S2910" s="1" t="s">
        <v>88</v>
      </c>
      <c r="T2910" s="2">
        <v>43463</v>
      </c>
      <c r="U2910" s="2">
        <v>43463</v>
      </c>
      <c r="V2910" s="1" t="s">
        <v>52</v>
      </c>
      <c r="W2910" s="3">
        <v>1</v>
      </c>
      <c r="X2910" s="1" t="s">
        <v>53</v>
      </c>
      <c r="Y2910" s="4">
        <v>312900</v>
      </c>
      <c r="Z2910" s="4">
        <v>-36585</v>
      </c>
      <c r="AA2910" s="4">
        <v>0</v>
      </c>
      <c r="AB2910" s="4">
        <v>0</v>
      </c>
      <c r="AC2910" s="4">
        <v>0</v>
      </c>
      <c r="AD2910" s="4">
        <v>312900</v>
      </c>
      <c r="AE2910" s="5">
        <v>1555</v>
      </c>
      <c r="AF2910" s="1" t="s">
        <v>70</v>
      </c>
      <c r="AG2910" s="1" t="s">
        <v>71</v>
      </c>
      <c r="AH2910" s="1" t="s">
        <v>89</v>
      </c>
      <c r="AI2910" s="1" t="s">
        <v>57</v>
      </c>
      <c r="AJ2910" s="5">
        <v>10950</v>
      </c>
      <c r="AK2910" s="4">
        <v>-3258</v>
      </c>
      <c r="AL2910" s="4">
        <v>0</v>
      </c>
      <c r="AM2910" s="4">
        <v>0</v>
      </c>
      <c r="AN2910" s="4">
        <v>0</v>
      </c>
      <c r="AO2910" s="4">
        <v>-39843</v>
      </c>
      <c r="AP2910" s="4">
        <v>-39843</v>
      </c>
      <c r="AQ2910" s="4">
        <v>0</v>
      </c>
      <c r="AR2910" s="4">
        <v>273057</v>
      </c>
      <c r="AS2910" s="1" t="s">
        <v>52</v>
      </c>
      <c r="AT2910" s="9">
        <f t="shared" si="1336"/>
        <v>43463</v>
      </c>
      <c r="AU2910" s="9">
        <f t="shared" si="1337"/>
        <v>43435</v>
      </c>
      <c r="AV2910" s="9">
        <v>44798</v>
      </c>
      <c r="AW2910" s="11">
        <f t="shared" si="1338"/>
        <v>3.6575342465753424</v>
      </c>
      <c r="AX2910">
        <v>10</v>
      </c>
      <c r="AY2910" s="12">
        <v>0.05</v>
      </c>
      <c r="AZ2910">
        <f t="shared" si="1339"/>
        <v>9.5000000000000001E-2</v>
      </c>
      <c r="BA2910" s="13">
        <f t="shared" si="1340"/>
        <v>312900</v>
      </c>
      <c r="BB2910" s="17" t="s">
        <v>2189</v>
      </c>
      <c r="BC2910">
        <f>MATCH(BB2910,MONTHLY_INDEX!$A:$A,0)</f>
        <v>798</v>
      </c>
      <c r="BD2910">
        <f>MATCH(AU2910,MONTHLY_INDEX!$1:$1,0)</f>
        <v>84</v>
      </c>
      <c r="BE2910">
        <f>INDEX(MONTHLY_INDEX!$1:$1048576,Final!BC2910,Final!BD2910)</f>
        <v>96</v>
      </c>
      <c r="BF2910">
        <f>MATCH($BF$1,MONTHLY_INDEX!$1:$1,0)</f>
        <v>127</v>
      </c>
      <c r="BG2910">
        <f>INDEX(MONTHLY_INDEX!$1:$1048576,Final!BC2910,Final!BF2910)</f>
        <v>95.3</v>
      </c>
      <c r="BH2910" s="23">
        <f t="shared" si="1348"/>
        <v>-7.2916666666666963E-3</v>
      </c>
      <c r="BI2910" s="14">
        <f t="shared" si="1349"/>
        <v>310618.4375</v>
      </c>
      <c r="BJ2910" s="14">
        <f t="shared" si="1350"/>
        <v>107929.26941352741</v>
      </c>
      <c r="BK2910" s="15">
        <f t="shared" si="1341"/>
        <v>202689.16808647261</v>
      </c>
      <c r="BL2910" s="52">
        <v>0</v>
      </c>
      <c r="BM2910" s="15">
        <f t="shared" si="1351"/>
        <v>202689.16808647261</v>
      </c>
    </row>
    <row r="2911" spans="1:65">
      <c r="A2911" s="8">
        <v>2909</v>
      </c>
      <c r="B2911" s="1" t="s">
        <v>44</v>
      </c>
      <c r="C2911" s="1">
        <v>1500</v>
      </c>
      <c r="D2911" s="1" t="s">
        <v>60</v>
      </c>
      <c r="E2911" s="1">
        <v>150000114</v>
      </c>
      <c r="F2911" s="1" t="s">
        <v>60</v>
      </c>
      <c r="G2911" s="1" t="s">
        <v>99</v>
      </c>
      <c r="H2911" s="1">
        <v>11</v>
      </c>
      <c r="I2911" s="1" t="s">
        <v>225</v>
      </c>
      <c r="J2911" s="1" t="s">
        <v>49</v>
      </c>
      <c r="K2911" s="1">
        <v>17406001</v>
      </c>
      <c r="L2911" s="1" t="s">
        <v>50</v>
      </c>
      <c r="M2911" s="1" t="s">
        <v>51</v>
      </c>
      <c r="N2911" s="1" t="s">
        <v>64</v>
      </c>
      <c r="O2911" s="1" t="s">
        <v>65</v>
      </c>
      <c r="P2911" s="1" t="s">
        <v>66</v>
      </c>
      <c r="Q2911" s="1" t="s">
        <v>67</v>
      </c>
      <c r="R2911" s="1" t="s">
        <v>87</v>
      </c>
      <c r="S2911" s="1" t="s">
        <v>88</v>
      </c>
      <c r="T2911" s="2">
        <v>43463</v>
      </c>
      <c r="U2911" s="2">
        <v>43463</v>
      </c>
      <c r="V2911" s="1" t="s">
        <v>52</v>
      </c>
      <c r="W2911" s="3">
        <v>1</v>
      </c>
      <c r="X2911" s="1" t="s">
        <v>53</v>
      </c>
      <c r="Y2911" s="4">
        <v>1174950</v>
      </c>
      <c r="Z2911" s="4">
        <v>-137382</v>
      </c>
      <c r="AA2911" s="4">
        <v>0</v>
      </c>
      <c r="AB2911" s="4">
        <v>0</v>
      </c>
      <c r="AC2911" s="4">
        <v>0</v>
      </c>
      <c r="AD2911" s="4">
        <v>1174950</v>
      </c>
      <c r="AE2911" s="5">
        <v>1555</v>
      </c>
      <c r="AF2911" s="1" t="s">
        <v>70</v>
      </c>
      <c r="AG2911" s="1" t="s">
        <v>71</v>
      </c>
      <c r="AH2911" s="1" t="s">
        <v>89</v>
      </c>
      <c r="AI2911" s="1" t="s">
        <v>57</v>
      </c>
      <c r="AJ2911" s="5">
        <v>10950</v>
      </c>
      <c r="AK2911" s="4">
        <v>-12233</v>
      </c>
      <c r="AL2911" s="4">
        <v>0</v>
      </c>
      <c r="AM2911" s="4">
        <v>0</v>
      </c>
      <c r="AN2911" s="4">
        <v>0</v>
      </c>
      <c r="AO2911" s="4">
        <v>-149615</v>
      </c>
      <c r="AP2911" s="4">
        <v>-149615</v>
      </c>
      <c r="AQ2911" s="4">
        <v>0</v>
      </c>
      <c r="AR2911" s="4">
        <v>1025335</v>
      </c>
      <c r="AS2911" s="1" t="s">
        <v>52</v>
      </c>
      <c r="AT2911" s="9">
        <f t="shared" si="1336"/>
        <v>43463</v>
      </c>
      <c r="AU2911" s="9">
        <f t="shared" si="1337"/>
        <v>43435</v>
      </c>
      <c r="AV2911" s="9">
        <v>44798</v>
      </c>
      <c r="AW2911" s="11">
        <f t="shared" si="1338"/>
        <v>3.6575342465753424</v>
      </c>
      <c r="AX2911">
        <v>10</v>
      </c>
      <c r="AY2911" s="12">
        <v>0.05</v>
      </c>
      <c r="AZ2911">
        <f t="shared" si="1339"/>
        <v>9.5000000000000001E-2</v>
      </c>
      <c r="BA2911" s="13">
        <f t="shared" si="1340"/>
        <v>1174950</v>
      </c>
      <c r="BB2911" s="17" t="s">
        <v>2189</v>
      </c>
      <c r="BC2911">
        <f>MATCH(BB2911,MONTHLY_INDEX!$A:$A,0)</f>
        <v>798</v>
      </c>
      <c r="BD2911">
        <f>MATCH(AU2911,MONTHLY_INDEX!$1:$1,0)</f>
        <v>84</v>
      </c>
      <c r="BE2911">
        <f>INDEX(MONTHLY_INDEX!$1:$1048576,Final!BC2911,Final!BD2911)</f>
        <v>96</v>
      </c>
      <c r="BF2911">
        <f>MATCH($BF$1,MONTHLY_INDEX!$1:$1,0)</f>
        <v>127</v>
      </c>
      <c r="BG2911">
        <f>INDEX(MONTHLY_INDEX!$1:$1048576,Final!BC2911,Final!BF2911)</f>
        <v>95.3</v>
      </c>
      <c r="BH2911" s="23">
        <f t="shared" si="1348"/>
        <v>-7.2916666666666963E-3</v>
      </c>
      <c r="BI2911" s="14">
        <f t="shared" si="1349"/>
        <v>1166382.65625</v>
      </c>
      <c r="BJ2911" s="14">
        <f t="shared" si="1350"/>
        <v>405278.02843535959</v>
      </c>
      <c r="BK2911" s="15">
        <f t="shared" si="1341"/>
        <v>761104.62781464041</v>
      </c>
      <c r="BL2911" s="52">
        <v>0</v>
      </c>
      <c r="BM2911" s="15">
        <f t="shared" si="1351"/>
        <v>761104.62781464041</v>
      </c>
    </row>
    <row r="2912" spans="1:65">
      <c r="A2912" s="8">
        <v>2910</v>
      </c>
      <c r="B2912" s="1" t="s">
        <v>44</v>
      </c>
      <c r="C2912" s="1">
        <v>1500</v>
      </c>
      <c r="D2912" s="1" t="s">
        <v>60</v>
      </c>
      <c r="E2912" s="1">
        <v>150000114</v>
      </c>
      <c r="F2912" s="1" t="s">
        <v>60</v>
      </c>
      <c r="G2912" s="1" t="s">
        <v>100</v>
      </c>
      <c r="H2912" s="1">
        <v>12</v>
      </c>
      <c r="I2912" s="1" t="s">
        <v>225</v>
      </c>
      <c r="J2912" s="1" t="s">
        <v>49</v>
      </c>
      <c r="K2912" s="1">
        <v>17406001</v>
      </c>
      <c r="L2912" s="1" t="s">
        <v>50</v>
      </c>
      <c r="M2912" s="1" t="s">
        <v>51</v>
      </c>
      <c r="N2912" s="1" t="s">
        <v>64</v>
      </c>
      <c r="O2912" s="1" t="s">
        <v>65</v>
      </c>
      <c r="P2912" s="1" t="s">
        <v>66</v>
      </c>
      <c r="Q2912" s="1" t="s">
        <v>67</v>
      </c>
      <c r="R2912" s="1" t="s">
        <v>87</v>
      </c>
      <c r="S2912" s="1" t="s">
        <v>88</v>
      </c>
      <c r="T2912" s="2">
        <v>43463</v>
      </c>
      <c r="U2912" s="2">
        <v>43463</v>
      </c>
      <c r="V2912" s="1" t="s">
        <v>52</v>
      </c>
      <c r="W2912" s="3">
        <v>1</v>
      </c>
      <c r="X2912" s="1" t="s">
        <v>53</v>
      </c>
      <c r="Y2912" s="4">
        <v>582750</v>
      </c>
      <c r="Z2912" s="4">
        <v>-68138</v>
      </c>
      <c r="AA2912" s="4">
        <v>0</v>
      </c>
      <c r="AB2912" s="4">
        <v>0</v>
      </c>
      <c r="AC2912" s="4">
        <v>0</v>
      </c>
      <c r="AD2912" s="4">
        <v>582750</v>
      </c>
      <c r="AE2912" s="5">
        <v>1555</v>
      </c>
      <c r="AF2912" s="1" t="s">
        <v>70</v>
      </c>
      <c r="AG2912" s="1" t="s">
        <v>71</v>
      </c>
      <c r="AH2912" s="1" t="s">
        <v>89</v>
      </c>
      <c r="AI2912" s="1" t="s">
        <v>57</v>
      </c>
      <c r="AJ2912" s="5">
        <v>10950</v>
      </c>
      <c r="AK2912" s="4">
        <v>-6067</v>
      </c>
      <c r="AL2912" s="4">
        <v>0</v>
      </c>
      <c r="AM2912" s="4">
        <v>0</v>
      </c>
      <c r="AN2912" s="4">
        <v>0</v>
      </c>
      <c r="AO2912" s="4">
        <v>-74205</v>
      </c>
      <c r="AP2912" s="4">
        <v>-74205</v>
      </c>
      <c r="AQ2912" s="4">
        <v>0</v>
      </c>
      <c r="AR2912" s="4">
        <v>508545</v>
      </c>
      <c r="AS2912" s="1" t="s">
        <v>52</v>
      </c>
      <c r="AT2912" s="9">
        <f t="shared" si="1336"/>
        <v>43463</v>
      </c>
      <c r="AU2912" s="9">
        <f t="shared" si="1337"/>
        <v>43435</v>
      </c>
      <c r="AV2912" s="9">
        <v>44798</v>
      </c>
      <c r="AW2912" s="11">
        <f t="shared" si="1338"/>
        <v>3.6575342465753424</v>
      </c>
      <c r="AX2912">
        <v>10</v>
      </c>
      <c r="AY2912" s="12">
        <v>0.05</v>
      </c>
      <c r="AZ2912">
        <f t="shared" si="1339"/>
        <v>9.5000000000000001E-2</v>
      </c>
      <c r="BA2912" s="13">
        <f t="shared" si="1340"/>
        <v>582750</v>
      </c>
      <c r="BB2912" s="17" t="s">
        <v>1973</v>
      </c>
      <c r="BC2912">
        <f>MATCH(BB2912,MONTHLY_INDEX!$A:$A,0)</f>
        <v>690</v>
      </c>
      <c r="BD2912">
        <f>MATCH(AU2912,MONTHLY_INDEX!$1:$1,0)</f>
        <v>84</v>
      </c>
      <c r="BE2912">
        <f>INDEX(MONTHLY_INDEX!$1:$1048576,Final!BC2912,Final!BD2912)</f>
        <v>111.5</v>
      </c>
      <c r="BF2912">
        <f>MATCH($BF$1,MONTHLY_INDEX!$1:$1,0)</f>
        <v>127</v>
      </c>
      <c r="BG2912">
        <f>INDEX(MONTHLY_INDEX!$1:$1048576,Final!BC2912,Final!BF2912)</f>
        <v>145.69999999999999</v>
      </c>
      <c r="BH2912" s="23">
        <f t="shared" si="1348"/>
        <v>0.30672645739910304</v>
      </c>
      <c r="BI2912" s="14">
        <f t="shared" si="1349"/>
        <v>761494.84304932738</v>
      </c>
      <c r="BJ2912" s="14">
        <f t="shared" si="1350"/>
        <v>264593.37936912588</v>
      </c>
      <c r="BK2912" s="15">
        <f t="shared" si="1341"/>
        <v>496901.4636802015</v>
      </c>
      <c r="BL2912" s="52">
        <v>0</v>
      </c>
      <c r="BM2912" s="15">
        <f t="shared" si="1351"/>
        <v>496901.4636802015</v>
      </c>
    </row>
    <row r="2913" spans="1:65">
      <c r="A2913" s="8">
        <v>2911</v>
      </c>
      <c r="B2913" s="1" t="s">
        <v>44</v>
      </c>
      <c r="C2913" s="1">
        <v>1500</v>
      </c>
      <c r="D2913" s="1" t="s">
        <v>60</v>
      </c>
      <c r="E2913" s="1">
        <v>150000114</v>
      </c>
      <c r="F2913" s="1" t="s">
        <v>60</v>
      </c>
      <c r="G2913" s="1" t="s">
        <v>101</v>
      </c>
      <c r="H2913" s="1">
        <v>13</v>
      </c>
      <c r="I2913" s="1" t="s">
        <v>225</v>
      </c>
      <c r="J2913" s="1" t="s">
        <v>49</v>
      </c>
      <c r="K2913" s="1">
        <v>17406001</v>
      </c>
      <c r="L2913" s="1" t="s">
        <v>50</v>
      </c>
      <c r="M2913" s="1" t="s">
        <v>51</v>
      </c>
      <c r="N2913" s="1" t="s">
        <v>64</v>
      </c>
      <c r="O2913" s="1" t="s">
        <v>65</v>
      </c>
      <c r="P2913" s="1" t="s">
        <v>66</v>
      </c>
      <c r="Q2913" s="1" t="s">
        <v>67</v>
      </c>
      <c r="R2913" s="1" t="s">
        <v>87</v>
      </c>
      <c r="S2913" s="1" t="s">
        <v>88</v>
      </c>
      <c r="T2913" s="2">
        <v>43463</v>
      </c>
      <c r="U2913" s="2">
        <v>43463</v>
      </c>
      <c r="V2913" s="1" t="s">
        <v>52</v>
      </c>
      <c r="W2913" s="3">
        <v>1</v>
      </c>
      <c r="X2913" s="1" t="s">
        <v>53</v>
      </c>
      <c r="Y2913" s="4">
        <v>9976171</v>
      </c>
      <c r="Z2913" s="4">
        <v>-1166479</v>
      </c>
      <c r="AA2913" s="4">
        <v>0</v>
      </c>
      <c r="AB2913" s="4">
        <v>0</v>
      </c>
      <c r="AC2913" s="4">
        <v>0</v>
      </c>
      <c r="AD2913" s="4">
        <v>9976171</v>
      </c>
      <c r="AE2913" s="5">
        <v>1555</v>
      </c>
      <c r="AF2913" s="1" t="s">
        <v>70</v>
      </c>
      <c r="AG2913" s="1" t="s">
        <v>71</v>
      </c>
      <c r="AH2913" s="1" t="s">
        <v>89</v>
      </c>
      <c r="AI2913" s="1" t="s">
        <v>57</v>
      </c>
      <c r="AJ2913" s="5">
        <v>10950</v>
      </c>
      <c r="AK2913" s="4">
        <v>-103865</v>
      </c>
      <c r="AL2913" s="4">
        <v>0</v>
      </c>
      <c r="AM2913" s="4">
        <v>0</v>
      </c>
      <c r="AN2913" s="4">
        <v>0</v>
      </c>
      <c r="AO2913" s="4">
        <v>-1270344</v>
      </c>
      <c r="AP2913" s="4">
        <v>-1270344</v>
      </c>
      <c r="AQ2913" s="4">
        <v>0</v>
      </c>
      <c r="AR2913" s="4">
        <v>8705827</v>
      </c>
      <c r="AS2913" s="1" t="s">
        <v>52</v>
      </c>
      <c r="AT2913" s="9">
        <f t="shared" si="1336"/>
        <v>43463</v>
      </c>
      <c r="AU2913" s="9">
        <f t="shared" si="1337"/>
        <v>43435</v>
      </c>
      <c r="AV2913" s="9">
        <v>44798</v>
      </c>
      <c r="AW2913" s="11">
        <f t="shared" si="1338"/>
        <v>3.6575342465753424</v>
      </c>
      <c r="AX2913">
        <v>25</v>
      </c>
      <c r="AY2913" s="12">
        <v>0.05</v>
      </c>
      <c r="AZ2913">
        <f t="shared" si="1339"/>
        <v>3.7999999999999999E-2</v>
      </c>
      <c r="BA2913" s="13">
        <f t="shared" si="1340"/>
        <v>9976171</v>
      </c>
      <c r="BB2913" s="17" t="s">
        <v>2189</v>
      </c>
      <c r="BC2913">
        <f>MATCH(BB2913,MONTHLY_INDEX!$A:$A,0)</f>
        <v>798</v>
      </c>
      <c r="BD2913">
        <f>MATCH(AU2913,MONTHLY_INDEX!$1:$1,0)</f>
        <v>84</v>
      </c>
      <c r="BE2913">
        <f>INDEX(MONTHLY_INDEX!$1:$1048576,Final!BC2913,Final!BD2913)</f>
        <v>96</v>
      </c>
      <c r="BF2913">
        <f>MATCH($BF$1,MONTHLY_INDEX!$1:$1,0)</f>
        <v>127</v>
      </c>
      <c r="BG2913">
        <f>INDEX(MONTHLY_INDEX!$1:$1048576,Final!BC2913,Final!BF2913)</f>
        <v>95.3</v>
      </c>
      <c r="BH2913" s="23">
        <f t="shared" si="1348"/>
        <v>-7.2916666666666963E-3</v>
      </c>
      <c r="BI2913" s="14">
        <f t="shared" si="1349"/>
        <v>9903428.0864583328</v>
      </c>
      <c r="BJ2913" s="14">
        <f t="shared" si="1350"/>
        <v>1376440.8406192637</v>
      </c>
      <c r="BK2913" s="15">
        <f t="shared" si="1341"/>
        <v>8526987.2458390687</v>
      </c>
      <c r="BL2913" s="52">
        <v>0</v>
      </c>
      <c r="BM2913" s="15">
        <f t="shared" si="1351"/>
        <v>8526987.2458390687</v>
      </c>
    </row>
    <row r="2914" spans="1:65">
      <c r="A2914" s="8">
        <v>2912</v>
      </c>
      <c r="B2914" s="1" t="s">
        <v>44</v>
      </c>
      <c r="C2914" s="1">
        <v>1500</v>
      </c>
      <c r="D2914" s="1" t="s">
        <v>60</v>
      </c>
      <c r="E2914" s="1">
        <v>150000114</v>
      </c>
      <c r="F2914" s="1" t="s">
        <v>60</v>
      </c>
      <c r="G2914" s="1" t="s">
        <v>102</v>
      </c>
      <c r="H2914" s="1">
        <v>14</v>
      </c>
      <c r="I2914" s="1" t="s">
        <v>225</v>
      </c>
      <c r="J2914" s="1" t="s">
        <v>49</v>
      </c>
      <c r="K2914" s="1">
        <v>17406001</v>
      </c>
      <c r="L2914" s="1" t="s">
        <v>50</v>
      </c>
      <c r="M2914" s="1" t="s">
        <v>51</v>
      </c>
      <c r="N2914" s="1" t="s">
        <v>64</v>
      </c>
      <c r="O2914" s="1" t="s">
        <v>65</v>
      </c>
      <c r="P2914" s="1" t="s">
        <v>66</v>
      </c>
      <c r="Q2914" s="1" t="s">
        <v>67</v>
      </c>
      <c r="R2914" s="1" t="s">
        <v>87</v>
      </c>
      <c r="S2914" s="1" t="s">
        <v>88</v>
      </c>
      <c r="T2914" s="2">
        <v>43463</v>
      </c>
      <c r="U2914" s="2">
        <v>43463</v>
      </c>
      <c r="V2914" s="1" t="s">
        <v>52</v>
      </c>
      <c r="W2914" s="3">
        <v>1</v>
      </c>
      <c r="X2914" s="1" t="s">
        <v>53</v>
      </c>
      <c r="Y2914" s="4">
        <v>21103901</v>
      </c>
      <c r="Z2914" s="4">
        <v>-2467607</v>
      </c>
      <c r="AA2914" s="4">
        <v>0</v>
      </c>
      <c r="AB2914" s="4">
        <v>0</v>
      </c>
      <c r="AC2914" s="4">
        <v>0</v>
      </c>
      <c r="AD2914" s="4">
        <v>21103901</v>
      </c>
      <c r="AE2914" s="5">
        <v>1555</v>
      </c>
      <c r="AF2914" s="1" t="s">
        <v>70</v>
      </c>
      <c r="AG2914" s="1" t="s">
        <v>71</v>
      </c>
      <c r="AH2914" s="1" t="s">
        <v>89</v>
      </c>
      <c r="AI2914" s="1" t="s">
        <v>57</v>
      </c>
      <c r="AJ2914" s="5">
        <v>10950</v>
      </c>
      <c r="AK2914" s="4">
        <v>-219719</v>
      </c>
      <c r="AL2914" s="4">
        <v>0</v>
      </c>
      <c r="AM2914" s="4">
        <v>0</v>
      </c>
      <c r="AN2914" s="4">
        <v>0</v>
      </c>
      <c r="AO2914" s="4">
        <v>-2687326</v>
      </c>
      <c r="AP2914" s="4">
        <v>-2687326</v>
      </c>
      <c r="AQ2914" s="4">
        <v>0</v>
      </c>
      <c r="AR2914" s="4">
        <v>18416575</v>
      </c>
      <c r="AS2914" s="1" t="s">
        <v>52</v>
      </c>
      <c r="AT2914" s="9">
        <f t="shared" si="1336"/>
        <v>43463</v>
      </c>
      <c r="AU2914" s="9">
        <f t="shared" si="1337"/>
        <v>43435</v>
      </c>
      <c r="AV2914" s="9">
        <v>44798</v>
      </c>
      <c r="AW2914" s="11">
        <f t="shared" si="1338"/>
        <v>3.6575342465753424</v>
      </c>
      <c r="AX2914">
        <v>25</v>
      </c>
      <c r="AY2914" s="12">
        <v>0.05</v>
      </c>
      <c r="AZ2914">
        <f t="shared" si="1339"/>
        <v>3.7999999999999999E-2</v>
      </c>
      <c r="BA2914" s="13">
        <f t="shared" si="1340"/>
        <v>21103901</v>
      </c>
      <c r="BB2914" s="17" t="s">
        <v>2189</v>
      </c>
      <c r="BC2914">
        <f>MATCH(BB2914,MONTHLY_INDEX!$A:$A,0)</f>
        <v>798</v>
      </c>
      <c r="BD2914">
        <f>MATCH(AU2914,MONTHLY_INDEX!$1:$1,0)</f>
        <v>84</v>
      </c>
      <c r="BE2914">
        <f>INDEX(MONTHLY_INDEX!$1:$1048576,Final!BC2914,Final!BD2914)</f>
        <v>96</v>
      </c>
      <c r="BF2914">
        <f>MATCH($BF$1,MONTHLY_INDEX!$1:$1,0)</f>
        <v>127</v>
      </c>
      <c r="BG2914">
        <f>INDEX(MONTHLY_INDEX!$1:$1048576,Final!BC2914,Final!BF2914)</f>
        <v>95.3</v>
      </c>
      <c r="BH2914" s="23">
        <f t="shared" si="1348"/>
        <v>-7.2916666666666963E-3</v>
      </c>
      <c r="BI2914" s="14">
        <f t="shared" si="1349"/>
        <v>20950018.388541665</v>
      </c>
      <c r="BJ2914" s="14">
        <f t="shared" si="1350"/>
        <v>2911765.5694540236</v>
      </c>
      <c r="BK2914" s="15">
        <f t="shared" si="1341"/>
        <v>18038252.819087639</v>
      </c>
      <c r="BL2914" s="52">
        <v>0</v>
      </c>
      <c r="BM2914" s="15">
        <f t="shared" si="1351"/>
        <v>18038252.819087639</v>
      </c>
    </row>
    <row r="2915" spans="1:65">
      <c r="A2915" s="8">
        <v>2913</v>
      </c>
      <c r="B2915" s="1" t="s">
        <v>44</v>
      </c>
      <c r="C2915" s="1">
        <v>1500</v>
      </c>
      <c r="D2915" s="1" t="s">
        <v>60</v>
      </c>
      <c r="E2915" s="1">
        <v>150000114</v>
      </c>
      <c r="F2915" s="1" t="s">
        <v>60</v>
      </c>
      <c r="G2915" s="1" t="s">
        <v>103</v>
      </c>
      <c r="H2915" s="1">
        <v>15</v>
      </c>
      <c r="I2915" s="1" t="s">
        <v>225</v>
      </c>
      <c r="J2915" s="1" t="s">
        <v>49</v>
      </c>
      <c r="K2915" s="1">
        <v>17406001</v>
      </c>
      <c r="L2915" s="1" t="s">
        <v>50</v>
      </c>
      <c r="M2915" s="1" t="s">
        <v>51</v>
      </c>
      <c r="N2915" s="1" t="s">
        <v>64</v>
      </c>
      <c r="O2915" s="1" t="s">
        <v>65</v>
      </c>
      <c r="P2915" s="1" t="s">
        <v>66</v>
      </c>
      <c r="Q2915" s="1" t="s">
        <v>67</v>
      </c>
      <c r="R2915" s="1" t="s">
        <v>87</v>
      </c>
      <c r="S2915" s="1" t="s">
        <v>88</v>
      </c>
      <c r="T2915" s="2">
        <v>43463</v>
      </c>
      <c r="U2915" s="2">
        <v>43463</v>
      </c>
      <c r="V2915" s="1" t="s">
        <v>52</v>
      </c>
      <c r="W2915" s="3">
        <v>1</v>
      </c>
      <c r="X2915" s="1" t="s">
        <v>53</v>
      </c>
      <c r="Y2915" s="4">
        <v>580650</v>
      </c>
      <c r="Z2915" s="4">
        <v>-67893</v>
      </c>
      <c r="AA2915" s="4">
        <v>0</v>
      </c>
      <c r="AB2915" s="4">
        <v>0</v>
      </c>
      <c r="AC2915" s="4">
        <v>0</v>
      </c>
      <c r="AD2915" s="4">
        <v>580650</v>
      </c>
      <c r="AE2915" s="5">
        <v>1555</v>
      </c>
      <c r="AF2915" s="1" t="s">
        <v>70</v>
      </c>
      <c r="AG2915" s="1" t="s">
        <v>71</v>
      </c>
      <c r="AH2915" s="1" t="s">
        <v>89</v>
      </c>
      <c r="AI2915" s="1" t="s">
        <v>57</v>
      </c>
      <c r="AJ2915" s="5">
        <v>10950</v>
      </c>
      <c r="AK2915" s="4">
        <v>-6045</v>
      </c>
      <c r="AL2915" s="4">
        <v>0</v>
      </c>
      <c r="AM2915" s="4">
        <v>0</v>
      </c>
      <c r="AN2915" s="4">
        <v>0</v>
      </c>
      <c r="AO2915" s="4">
        <v>-73938</v>
      </c>
      <c r="AP2915" s="4">
        <v>-73938</v>
      </c>
      <c r="AQ2915" s="4">
        <v>0</v>
      </c>
      <c r="AR2915" s="4">
        <v>506712</v>
      </c>
      <c r="AS2915" s="1" t="s">
        <v>52</v>
      </c>
      <c r="AT2915" s="9">
        <f t="shared" si="1336"/>
        <v>43463</v>
      </c>
      <c r="AU2915" s="9">
        <f t="shared" si="1337"/>
        <v>43435</v>
      </c>
      <c r="AV2915" s="9">
        <v>44798</v>
      </c>
      <c r="AW2915" s="11">
        <f t="shared" si="1338"/>
        <v>3.6575342465753424</v>
      </c>
      <c r="AX2915">
        <v>10</v>
      </c>
      <c r="AY2915" s="12">
        <v>0.05</v>
      </c>
      <c r="AZ2915">
        <f t="shared" si="1339"/>
        <v>9.5000000000000001E-2</v>
      </c>
      <c r="BA2915" s="13">
        <f t="shared" si="1340"/>
        <v>580650</v>
      </c>
      <c r="BB2915" s="17" t="s">
        <v>1941</v>
      </c>
      <c r="BC2915">
        <f>MATCH(BB2915,MONTHLY_INDEX!$A:$A,0)</f>
        <v>674</v>
      </c>
      <c r="BD2915">
        <f>MATCH(AU2915,MONTHLY_INDEX!$1:$1,0)</f>
        <v>84</v>
      </c>
      <c r="BE2915">
        <f>INDEX(MONTHLY_INDEX!$1:$1048576,Final!BC2915,Final!BD2915)</f>
        <v>106.1</v>
      </c>
      <c r="BF2915">
        <f>MATCH($BF$1,MONTHLY_INDEX!$1:$1,0)</f>
        <v>127</v>
      </c>
      <c r="BG2915">
        <f>INDEX(MONTHLY_INDEX!$1:$1048576,Final!BC2915,Final!BF2915)</f>
        <v>122.8</v>
      </c>
      <c r="BH2915" s="23">
        <f t="shared" si="1348"/>
        <v>0.15739868049010372</v>
      </c>
      <c r="BI2915" s="14">
        <f t="shared" si="1349"/>
        <v>672043.54382657877</v>
      </c>
      <c r="BJ2915" s="14">
        <f t="shared" si="1350"/>
        <v>233512.11628987905</v>
      </c>
      <c r="BK2915" s="15">
        <f t="shared" si="1341"/>
        <v>438531.42753669969</v>
      </c>
      <c r="BL2915" s="52">
        <v>0</v>
      </c>
      <c r="BM2915" s="15">
        <f t="shared" si="1351"/>
        <v>438531.42753669969</v>
      </c>
    </row>
    <row r="2916" spans="1:65">
      <c r="A2916" s="8">
        <v>2914</v>
      </c>
      <c r="B2916" s="1" t="s">
        <v>44</v>
      </c>
      <c r="C2916" s="1">
        <v>1500</v>
      </c>
      <c r="D2916" s="1" t="s">
        <v>60</v>
      </c>
      <c r="E2916" s="1">
        <v>150000114</v>
      </c>
      <c r="F2916" s="1" t="s">
        <v>60</v>
      </c>
      <c r="G2916" s="1" t="s">
        <v>104</v>
      </c>
      <c r="H2916" s="1">
        <v>16</v>
      </c>
      <c r="I2916" s="1" t="s">
        <v>225</v>
      </c>
      <c r="J2916" s="1" t="s">
        <v>49</v>
      </c>
      <c r="K2916" s="1">
        <v>17406001</v>
      </c>
      <c r="L2916" s="1" t="s">
        <v>50</v>
      </c>
      <c r="M2916" s="1" t="s">
        <v>51</v>
      </c>
      <c r="N2916" s="1" t="s">
        <v>64</v>
      </c>
      <c r="O2916" s="1" t="s">
        <v>65</v>
      </c>
      <c r="P2916" s="1" t="s">
        <v>66</v>
      </c>
      <c r="Q2916" s="1" t="s">
        <v>67</v>
      </c>
      <c r="R2916" s="1" t="s">
        <v>87</v>
      </c>
      <c r="S2916" s="1" t="s">
        <v>88</v>
      </c>
      <c r="T2916" s="2">
        <v>43463</v>
      </c>
      <c r="U2916" s="2">
        <v>43463</v>
      </c>
      <c r="V2916" s="1" t="s">
        <v>52</v>
      </c>
      <c r="W2916" s="3">
        <v>1</v>
      </c>
      <c r="X2916" s="1" t="s">
        <v>53</v>
      </c>
      <c r="Y2916" s="4">
        <v>175035</v>
      </c>
      <c r="Z2916" s="4">
        <v>-20465</v>
      </c>
      <c r="AA2916" s="4">
        <v>0</v>
      </c>
      <c r="AB2916" s="4">
        <v>0</v>
      </c>
      <c r="AC2916" s="4">
        <v>0</v>
      </c>
      <c r="AD2916" s="4">
        <v>175035</v>
      </c>
      <c r="AE2916" s="5">
        <v>1555</v>
      </c>
      <c r="AF2916" s="1" t="s">
        <v>70</v>
      </c>
      <c r="AG2916" s="1" t="s">
        <v>71</v>
      </c>
      <c r="AH2916" s="1" t="s">
        <v>89</v>
      </c>
      <c r="AI2916" s="1" t="s">
        <v>57</v>
      </c>
      <c r="AJ2916" s="5">
        <v>10950</v>
      </c>
      <c r="AK2916" s="4">
        <v>-1822</v>
      </c>
      <c r="AL2916" s="4">
        <v>0</v>
      </c>
      <c r="AM2916" s="4">
        <v>0</v>
      </c>
      <c r="AN2916" s="4">
        <v>0</v>
      </c>
      <c r="AO2916" s="4">
        <v>-22287</v>
      </c>
      <c r="AP2916" s="4">
        <v>-22287</v>
      </c>
      <c r="AQ2916" s="4">
        <v>0</v>
      </c>
      <c r="AR2916" s="4">
        <v>152748</v>
      </c>
      <c r="AS2916" s="1" t="s">
        <v>52</v>
      </c>
      <c r="AT2916" s="9">
        <f t="shared" si="1336"/>
        <v>43463</v>
      </c>
      <c r="AU2916" s="9">
        <f t="shared" si="1337"/>
        <v>43435</v>
      </c>
      <c r="AV2916" s="9">
        <v>44798</v>
      </c>
      <c r="AW2916" s="11">
        <f t="shared" si="1338"/>
        <v>3.6575342465753424</v>
      </c>
      <c r="AX2916">
        <v>10</v>
      </c>
      <c r="AY2916" s="12">
        <v>0.05</v>
      </c>
      <c r="AZ2916">
        <f t="shared" si="1339"/>
        <v>9.5000000000000001E-2</v>
      </c>
      <c r="BA2916" s="13">
        <f t="shared" si="1340"/>
        <v>175035</v>
      </c>
      <c r="BB2916" s="17" t="s">
        <v>1877</v>
      </c>
      <c r="BC2916">
        <f>MATCH(BB2916,MONTHLY_INDEX!$A:$A,0)</f>
        <v>642</v>
      </c>
      <c r="BD2916">
        <f>MATCH(AU2916,MONTHLY_INDEX!$1:$1,0)</f>
        <v>84</v>
      </c>
      <c r="BE2916">
        <f>INDEX(MONTHLY_INDEX!$1:$1048576,Final!BC2916,Final!BD2916)</f>
        <v>79.3</v>
      </c>
      <c r="BF2916">
        <f>MATCH($BF$1,MONTHLY_INDEX!$1:$1,0)</f>
        <v>127</v>
      </c>
      <c r="BG2916">
        <f>INDEX(MONTHLY_INDEX!$1:$1048576,Final!BC2916,Final!BF2916)</f>
        <v>94</v>
      </c>
      <c r="BH2916" s="23">
        <f t="shared" si="1348"/>
        <v>0.18537200504413623</v>
      </c>
      <c r="BI2916" s="14">
        <f t="shared" si="1349"/>
        <v>207481.5889029004</v>
      </c>
      <c r="BJ2916" s="14">
        <f t="shared" si="1350"/>
        <v>72092.746609891343</v>
      </c>
      <c r="BK2916" s="15">
        <f t="shared" si="1341"/>
        <v>135388.84229300905</v>
      </c>
      <c r="BL2916" s="52">
        <v>0</v>
      </c>
      <c r="BM2916" s="15">
        <f t="shared" si="1351"/>
        <v>135388.84229300905</v>
      </c>
    </row>
    <row r="2917" spans="1:65">
      <c r="A2917" s="8">
        <v>2915</v>
      </c>
      <c r="B2917" s="1" t="s">
        <v>44</v>
      </c>
      <c r="C2917" s="1">
        <v>1500</v>
      </c>
      <c r="D2917" s="1" t="s">
        <v>60</v>
      </c>
      <c r="E2917" s="1">
        <v>150000114</v>
      </c>
      <c r="F2917" s="1" t="s">
        <v>60</v>
      </c>
      <c r="G2917" s="1" t="s">
        <v>105</v>
      </c>
      <c r="H2917" s="1">
        <v>17</v>
      </c>
      <c r="I2917" s="1" t="s">
        <v>225</v>
      </c>
      <c r="J2917" s="1" t="s">
        <v>49</v>
      </c>
      <c r="K2917" s="1">
        <v>17406001</v>
      </c>
      <c r="L2917" s="1" t="s">
        <v>50</v>
      </c>
      <c r="M2917" s="1" t="s">
        <v>51</v>
      </c>
      <c r="N2917" s="1" t="s">
        <v>64</v>
      </c>
      <c r="O2917" s="1" t="s">
        <v>65</v>
      </c>
      <c r="P2917" s="1" t="s">
        <v>66</v>
      </c>
      <c r="Q2917" s="1" t="s">
        <v>67</v>
      </c>
      <c r="R2917" s="1" t="s">
        <v>87</v>
      </c>
      <c r="S2917" s="1" t="s">
        <v>88</v>
      </c>
      <c r="T2917" s="2">
        <v>43463</v>
      </c>
      <c r="U2917" s="2">
        <v>43463</v>
      </c>
      <c r="V2917" s="1" t="s">
        <v>52</v>
      </c>
      <c r="W2917" s="3">
        <v>1</v>
      </c>
      <c r="X2917" s="1" t="s">
        <v>53</v>
      </c>
      <c r="Y2917" s="4">
        <v>132796</v>
      </c>
      <c r="Z2917" s="4">
        <v>-15525</v>
      </c>
      <c r="AA2917" s="4">
        <v>0</v>
      </c>
      <c r="AB2917" s="4">
        <v>0</v>
      </c>
      <c r="AC2917" s="4">
        <v>0</v>
      </c>
      <c r="AD2917" s="4">
        <v>132796</v>
      </c>
      <c r="AE2917" s="5">
        <v>1555</v>
      </c>
      <c r="AF2917" s="1" t="s">
        <v>70</v>
      </c>
      <c r="AG2917" s="1" t="s">
        <v>71</v>
      </c>
      <c r="AH2917" s="1" t="s">
        <v>89</v>
      </c>
      <c r="AI2917" s="1" t="s">
        <v>57</v>
      </c>
      <c r="AJ2917" s="5">
        <v>10950</v>
      </c>
      <c r="AK2917" s="4">
        <v>-1383</v>
      </c>
      <c r="AL2917" s="4">
        <v>0</v>
      </c>
      <c r="AM2917" s="4">
        <v>0</v>
      </c>
      <c r="AN2917" s="4">
        <v>0</v>
      </c>
      <c r="AO2917" s="4">
        <v>-16908</v>
      </c>
      <c r="AP2917" s="4">
        <v>-16908</v>
      </c>
      <c r="AQ2917" s="4">
        <v>0</v>
      </c>
      <c r="AR2917" s="4">
        <v>115888</v>
      </c>
      <c r="AS2917" s="1" t="s">
        <v>52</v>
      </c>
      <c r="AT2917" s="9">
        <f t="shared" si="1336"/>
        <v>43463</v>
      </c>
      <c r="AU2917" s="9">
        <f t="shared" si="1337"/>
        <v>43435</v>
      </c>
      <c r="AV2917" s="9">
        <v>44798</v>
      </c>
      <c r="AW2917" s="11">
        <f t="shared" si="1338"/>
        <v>3.6575342465753424</v>
      </c>
      <c r="AX2917">
        <v>10</v>
      </c>
      <c r="AY2917" s="12">
        <v>0.05</v>
      </c>
      <c r="AZ2917">
        <f t="shared" si="1339"/>
        <v>9.5000000000000001E-2</v>
      </c>
      <c r="BA2917" s="13">
        <f t="shared" si="1340"/>
        <v>132796</v>
      </c>
      <c r="BB2917" s="17" t="s">
        <v>2189</v>
      </c>
      <c r="BC2917">
        <f>MATCH(BB2917,MONTHLY_INDEX!$A:$A,0)</f>
        <v>798</v>
      </c>
      <c r="BD2917">
        <f>MATCH(AU2917,MONTHLY_INDEX!$1:$1,0)</f>
        <v>84</v>
      </c>
      <c r="BE2917">
        <f>INDEX(MONTHLY_INDEX!$1:$1048576,Final!BC2917,Final!BD2917)</f>
        <v>96</v>
      </c>
      <c r="BF2917">
        <f>MATCH($BF$1,MONTHLY_INDEX!$1:$1,0)</f>
        <v>127</v>
      </c>
      <c r="BG2917">
        <f>INDEX(MONTHLY_INDEX!$1:$1048576,Final!BC2917,Final!BF2917)</f>
        <v>95.3</v>
      </c>
      <c r="BH2917" s="23">
        <f t="shared" si="1348"/>
        <v>-7.2916666666666963E-3</v>
      </c>
      <c r="BI2917" s="14">
        <f t="shared" si="1349"/>
        <v>131827.69583333333</v>
      </c>
      <c r="BJ2917" s="14">
        <f t="shared" si="1350"/>
        <v>45805.609654965752</v>
      </c>
      <c r="BK2917" s="15">
        <f t="shared" si="1341"/>
        <v>86022.086178367579</v>
      </c>
      <c r="BL2917" s="52">
        <v>0</v>
      </c>
      <c r="BM2917" s="15">
        <f t="shared" si="1351"/>
        <v>86022.086178367579</v>
      </c>
    </row>
    <row r="2918" spans="1:65">
      <c r="A2918" s="8">
        <v>2916</v>
      </c>
      <c r="B2918" s="1" t="s">
        <v>44</v>
      </c>
      <c r="C2918" s="1">
        <v>1500</v>
      </c>
      <c r="D2918" s="1" t="s">
        <v>60</v>
      </c>
      <c r="E2918" s="1">
        <v>150000114</v>
      </c>
      <c r="F2918" s="1" t="s">
        <v>60</v>
      </c>
      <c r="G2918" s="1" t="s">
        <v>106</v>
      </c>
      <c r="H2918" s="1">
        <v>18</v>
      </c>
      <c r="I2918" s="1" t="s">
        <v>225</v>
      </c>
      <c r="J2918" s="1" t="s">
        <v>49</v>
      </c>
      <c r="K2918" s="1">
        <v>17406001</v>
      </c>
      <c r="L2918" s="1" t="s">
        <v>50</v>
      </c>
      <c r="M2918" s="1" t="s">
        <v>51</v>
      </c>
      <c r="N2918" s="1" t="s">
        <v>64</v>
      </c>
      <c r="O2918" s="1" t="s">
        <v>65</v>
      </c>
      <c r="P2918" s="1" t="s">
        <v>66</v>
      </c>
      <c r="Q2918" s="1" t="s">
        <v>67</v>
      </c>
      <c r="R2918" s="1" t="s">
        <v>87</v>
      </c>
      <c r="S2918" s="1" t="s">
        <v>88</v>
      </c>
      <c r="T2918" s="2">
        <v>43463</v>
      </c>
      <c r="U2918" s="2">
        <v>43463</v>
      </c>
      <c r="V2918" s="1" t="s">
        <v>52</v>
      </c>
      <c r="W2918" s="3">
        <v>1</v>
      </c>
      <c r="X2918" s="1" t="s">
        <v>53</v>
      </c>
      <c r="Y2918" s="4">
        <v>469552</v>
      </c>
      <c r="Z2918" s="4">
        <v>-54903</v>
      </c>
      <c r="AA2918" s="4">
        <v>0</v>
      </c>
      <c r="AB2918" s="4">
        <v>0</v>
      </c>
      <c r="AC2918" s="4">
        <v>0</v>
      </c>
      <c r="AD2918" s="4">
        <v>469552</v>
      </c>
      <c r="AE2918" s="5">
        <v>1555</v>
      </c>
      <c r="AF2918" s="1" t="s">
        <v>70</v>
      </c>
      <c r="AG2918" s="1" t="s">
        <v>71</v>
      </c>
      <c r="AH2918" s="1" t="s">
        <v>89</v>
      </c>
      <c r="AI2918" s="1" t="s">
        <v>57</v>
      </c>
      <c r="AJ2918" s="5">
        <v>10950</v>
      </c>
      <c r="AK2918" s="4">
        <v>-4889</v>
      </c>
      <c r="AL2918" s="4">
        <v>0</v>
      </c>
      <c r="AM2918" s="4">
        <v>0</v>
      </c>
      <c r="AN2918" s="4">
        <v>0</v>
      </c>
      <c r="AO2918" s="4">
        <v>-59792</v>
      </c>
      <c r="AP2918" s="4">
        <v>-59792</v>
      </c>
      <c r="AQ2918" s="4">
        <v>0</v>
      </c>
      <c r="AR2918" s="4">
        <v>409760</v>
      </c>
      <c r="AS2918" s="1" t="s">
        <v>52</v>
      </c>
      <c r="AT2918" s="9">
        <f t="shared" si="1336"/>
        <v>43463</v>
      </c>
      <c r="AU2918" s="9">
        <f t="shared" si="1337"/>
        <v>43435</v>
      </c>
      <c r="AV2918" s="9">
        <v>44798</v>
      </c>
      <c r="AW2918" s="11">
        <f t="shared" si="1338"/>
        <v>3.6575342465753424</v>
      </c>
      <c r="AX2918">
        <v>10</v>
      </c>
      <c r="AY2918" s="12">
        <v>0.05</v>
      </c>
      <c r="AZ2918">
        <f t="shared" si="1339"/>
        <v>9.5000000000000001E-2</v>
      </c>
      <c r="BA2918" s="13">
        <f t="shared" si="1340"/>
        <v>469552</v>
      </c>
      <c r="BB2918" s="17" t="s">
        <v>1871</v>
      </c>
      <c r="BC2918">
        <f>MATCH(BB2918,MONTHLY_INDEX!$A:$A,0)</f>
        <v>639</v>
      </c>
      <c r="BD2918">
        <f>MATCH(AU2918,MONTHLY_INDEX!$1:$1,0)</f>
        <v>84</v>
      </c>
      <c r="BE2918">
        <f>INDEX(MONTHLY_INDEX!$1:$1048576,Final!BC2918,Final!BD2918)</f>
        <v>111.6</v>
      </c>
      <c r="BF2918">
        <f>MATCH($BF$1,MONTHLY_INDEX!$1:$1,0)</f>
        <v>127</v>
      </c>
      <c r="BG2918">
        <f>INDEX(MONTHLY_INDEX!$1:$1048576,Final!BC2918,Final!BF2918)</f>
        <v>116.2</v>
      </c>
      <c r="BH2918" s="23">
        <f t="shared" si="1348"/>
        <v>4.1218637992831618E-2</v>
      </c>
      <c r="BI2918" s="14">
        <f t="shared" si="1349"/>
        <v>488906.29390681011</v>
      </c>
      <c r="BJ2918" s="14">
        <f t="shared" si="1350"/>
        <v>169878.19376638683</v>
      </c>
      <c r="BK2918" s="15">
        <f t="shared" si="1341"/>
        <v>319028.10014042328</v>
      </c>
      <c r="BL2918" s="52">
        <v>0</v>
      </c>
      <c r="BM2918" s="15">
        <f t="shared" si="1351"/>
        <v>319028.10014042328</v>
      </c>
    </row>
    <row r="2919" spans="1:65">
      <c r="A2919" s="8">
        <v>2917</v>
      </c>
      <c r="B2919" s="1" t="s">
        <v>44</v>
      </c>
      <c r="C2919" s="1">
        <v>1500</v>
      </c>
      <c r="D2919" s="1" t="s">
        <v>60</v>
      </c>
      <c r="E2919" s="1">
        <v>150000114</v>
      </c>
      <c r="F2919" s="1" t="s">
        <v>60</v>
      </c>
      <c r="G2919" s="1" t="s">
        <v>107</v>
      </c>
      <c r="H2919" s="1">
        <v>19</v>
      </c>
      <c r="I2919" s="1" t="s">
        <v>225</v>
      </c>
      <c r="J2919" s="1" t="s">
        <v>49</v>
      </c>
      <c r="K2919" s="1">
        <v>17406001</v>
      </c>
      <c r="L2919" s="1" t="s">
        <v>50</v>
      </c>
      <c r="M2919" s="1" t="s">
        <v>51</v>
      </c>
      <c r="N2919" s="1" t="s">
        <v>64</v>
      </c>
      <c r="O2919" s="1" t="s">
        <v>65</v>
      </c>
      <c r="P2919" s="1" t="s">
        <v>66</v>
      </c>
      <c r="Q2919" s="1" t="s">
        <v>67</v>
      </c>
      <c r="R2919" s="1" t="s">
        <v>87</v>
      </c>
      <c r="S2919" s="1" t="s">
        <v>88</v>
      </c>
      <c r="T2919" s="2">
        <v>43463</v>
      </c>
      <c r="U2919" s="2">
        <v>43463</v>
      </c>
      <c r="V2919" s="1" t="s">
        <v>52</v>
      </c>
      <c r="W2919" s="3">
        <v>1</v>
      </c>
      <c r="X2919" s="1" t="s">
        <v>53</v>
      </c>
      <c r="Y2919" s="4">
        <v>6861326</v>
      </c>
      <c r="Z2919" s="4">
        <v>-802271</v>
      </c>
      <c r="AA2919" s="4">
        <v>0</v>
      </c>
      <c r="AB2919" s="4">
        <v>0</v>
      </c>
      <c r="AC2919" s="4">
        <v>0</v>
      </c>
      <c r="AD2919" s="4">
        <v>6861326</v>
      </c>
      <c r="AE2919" s="5">
        <v>1555</v>
      </c>
      <c r="AF2919" s="1" t="s">
        <v>70</v>
      </c>
      <c r="AG2919" s="1" t="s">
        <v>71</v>
      </c>
      <c r="AH2919" s="1" t="s">
        <v>89</v>
      </c>
      <c r="AI2919" s="1" t="s">
        <v>57</v>
      </c>
      <c r="AJ2919" s="5">
        <v>10950</v>
      </c>
      <c r="AK2919" s="4">
        <v>-71435</v>
      </c>
      <c r="AL2919" s="4">
        <v>0</v>
      </c>
      <c r="AM2919" s="4">
        <v>0</v>
      </c>
      <c r="AN2919" s="4">
        <v>0</v>
      </c>
      <c r="AO2919" s="4">
        <v>-873706</v>
      </c>
      <c r="AP2919" s="4">
        <v>-873706</v>
      </c>
      <c r="AQ2919" s="4">
        <v>0</v>
      </c>
      <c r="AR2919" s="4">
        <v>5987620</v>
      </c>
      <c r="AS2919" s="1" t="s">
        <v>52</v>
      </c>
      <c r="AT2919" s="9">
        <f t="shared" si="1336"/>
        <v>43463</v>
      </c>
      <c r="AU2919" s="9">
        <f t="shared" si="1337"/>
        <v>43435</v>
      </c>
      <c r="AV2919" s="9">
        <v>44798</v>
      </c>
      <c r="AW2919" s="11">
        <f t="shared" si="1338"/>
        <v>3.6575342465753424</v>
      </c>
      <c r="AX2919">
        <v>10</v>
      </c>
      <c r="AY2919" s="12">
        <v>0.05</v>
      </c>
      <c r="AZ2919">
        <f t="shared" si="1339"/>
        <v>9.5000000000000001E-2</v>
      </c>
      <c r="BA2919" s="13">
        <f t="shared" si="1340"/>
        <v>6861326</v>
      </c>
      <c r="BI2919" s="14">
        <f t="shared" ref="BI2919:BI2921" si="1352">AR2919</f>
        <v>5987620</v>
      </c>
      <c r="BJ2919" s="14">
        <v>0</v>
      </c>
      <c r="BK2919" s="14">
        <f t="shared" ref="BK2919:BK2921" si="1353">AR2919</f>
        <v>5987620</v>
      </c>
      <c r="BL2919" s="52">
        <v>0</v>
      </c>
      <c r="BM2919" s="15">
        <f t="shared" ref="BM2919:BM2921" si="1354">AR2919</f>
        <v>5987620</v>
      </c>
    </row>
    <row r="2920" spans="1:65">
      <c r="A2920" s="8">
        <v>2918</v>
      </c>
      <c r="B2920" s="1" t="s">
        <v>44</v>
      </c>
      <c r="C2920" s="1">
        <v>1500</v>
      </c>
      <c r="D2920" s="1" t="s">
        <v>60</v>
      </c>
      <c r="E2920" s="1">
        <v>150000114</v>
      </c>
      <c r="F2920" s="1" t="s">
        <v>60</v>
      </c>
      <c r="G2920" s="1" t="s">
        <v>108</v>
      </c>
      <c r="H2920" s="1">
        <v>20</v>
      </c>
      <c r="I2920" s="1" t="s">
        <v>225</v>
      </c>
      <c r="J2920" s="1" t="s">
        <v>49</v>
      </c>
      <c r="K2920" s="1">
        <v>17406001</v>
      </c>
      <c r="L2920" s="1" t="s">
        <v>50</v>
      </c>
      <c r="M2920" s="1" t="s">
        <v>51</v>
      </c>
      <c r="N2920" s="1" t="s">
        <v>64</v>
      </c>
      <c r="O2920" s="1" t="s">
        <v>65</v>
      </c>
      <c r="P2920" s="1" t="s">
        <v>66</v>
      </c>
      <c r="Q2920" s="1" t="s">
        <v>67</v>
      </c>
      <c r="R2920" s="1" t="s">
        <v>87</v>
      </c>
      <c r="S2920" s="1" t="s">
        <v>88</v>
      </c>
      <c r="T2920" s="2">
        <v>43463</v>
      </c>
      <c r="U2920" s="2">
        <v>43463</v>
      </c>
      <c r="V2920" s="1" t="s">
        <v>52</v>
      </c>
      <c r="W2920" s="3">
        <v>1</v>
      </c>
      <c r="X2920" s="1" t="s">
        <v>53</v>
      </c>
      <c r="Y2920" s="4">
        <v>5552065</v>
      </c>
      <c r="Z2920" s="4">
        <v>-649185</v>
      </c>
      <c r="AA2920" s="4">
        <v>0</v>
      </c>
      <c r="AB2920" s="4">
        <v>0</v>
      </c>
      <c r="AC2920" s="4">
        <v>0</v>
      </c>
      <c r="AD2920" s="4">
        <v>5552065</v>
      </c>
      <c r="AE2920" s="5">
        <v>1555</v>
      </c>
      <c r="AF2920" s="1" t="s">
        <v>70</v>
      </c>
      <c r="AG2920" s="1" t="s">
        <v>71</v>
      </c>
      <c r="AH2920" s="1" t="s">
        <v>89</v>
      </c>
      <c r="AI2920" s="1" t="s">
        <v>57</v>
      </c>
      <c r="AJ2920" s="5">
        <v>10950</v>
      </c>
      <c r="AK2920" s="4">
        <v>-57804</v>
      </c>
      <c r="AL2920" s="4">
        <v>0</v>
      </c>
      <c r="AM2920" s="4">
        <v>0</v>
      </c>
      <c r="AN2920" s="4">
        <v>0</v>
      </c>
      <c r="AO2920" s="4">
        <v>-706989</v>
      </c>
      <c r="AP2920" s="4">
        <v>-706989</v>
      </c>
      <c r="AQ2920" s="4">
        <v>0</v>
      </c>
      <c r="AR2920" s="4">
        <v>4845076</v>
      </c>
      <c r="AS2920" s="1" t="s">
        <v>52</v>
      </c>
      <c r="AT2920" s="9">
        <f t="shared" si="1336"/>
        <v>43463</v>
      </c>
      <c r="AU2920" s="9">
        <f t="shared" si="1337"/>
        <v>43435</v>
      </c>
      <c r="AV2920" s="9">
        <v>44798</v>
      </c>
      <c r="AW2920" s="11">
        <f t="shared" si="1338"/>
        <v>3.6575342465753424</v>
      </c>
      <c r="AX2920">
        <v>10</v>
      </c>
      <c r="AY2920" s="12">
        <v>0.05</v>
      </c>
      <c r="AZ2920">
        <f t="shared" si="1339"/>
        <v>9.5000000000000001E-2</v>
      </c>
      <c r="BA2920" s="13">
        <f t="shared" si="1340"/>
        <v>5552065</v>
      </c>
      <c r="BI2920" s="14">
        <f t="shared" si="1352"/>
        <v>4845076</v>
      </c>
      <c r="BJ2920" s="14">
        <v>0</v>
      </c>
      <c r="BK2920" s="14">
        <f t="shared" si="1353"/>
        <v>4845076</v>
      </c>
      <c r="BL2920" s="52">
        <v>0</v>
      </c>
      <c r="BM2920" s="15">
        <f t="shared" si="1354"/>
        <v>4845076</v>
      </c>
    </row>
    <row r="2921" spans="1:65">
      <c r="A2921" s="8">
        <v>2919</v>
      </c>
      <c r="B2921" s="1" t="s">
        <v>44</v>
      </c>
      <c r="C2921" s="1">
        <v>1500</v>
      </c>
      <c r="D2921" s="1" t="s">
        <v>60</v>
      </c>
      <c r="E2921" s="1">
        <v>150000114</v>
      </c>
      <c r="F2921" s="1" t="s">
        <v>60</v>
      </c>
      <c r="G2921" s="1" t="s">
        <v>109</v>
      </c>
      <c r="H2921" s="1">
        <v>21</v>
      </c>
      <c r="I2921" s="1" t="s">
        <v>225</v>
      </c>
      <c r="J2921" s="1" t="s">
        <v>49</v>
      </c>
      <c r="K2921" s="1">
        <v>17406001</v>
      </c>
      <c r="L2921" s="1" t="s">
        <v>50</v>
      </c>
      <c r="M2921" s="1" t="s">
        <v>51</v>
      </c>
      <c r="N2921" s="1" t="s">
        <v>64</v>
      </c>
      <c r="O2921" s="1" t="s">
        <v>65</v>
      </c>
      <c r="P2921" s="1" t="s">
        <v>66</v>
      </c>
      <c r="Q2921" s="1" t="s">
        <v>67</v>
      </c>
      <c r="R2921" s="1" t="s">
        <v>87</v>
      </c>
      <c r="S2921" s="1" t="s">
        <v>88</v>
      </c>
      <c r="T2921" s="2">
        <v>43463</v>
      </c>
      <c r="U2921" s="2">
        <v>43463</v>
      </c>
      <c r="V2921" s="1" t="s">
        <v>52</v>
      </c>
      <c r="W2921" s="3">
        <v>1</v>
      </c>
      <c r="X2921" s="1" t="s">
        <v>53</v>
      </c>
      <c r="Y2921" s="4">
        <v>1950695</v>
      </c>
      <c r="Z2921" s="4">
        <v>-228806</v>
      </c>
      <c r="AA2921" s="4">
        <v>0</v>
      </c>
      <c r="AB2921" s="4">
        <v>0</v>
      </c>
      <c r="AC2921" s="4">
        <v>0</v>
      </c>
      <c r="AD2921" s="4">
        <v>1950695</v>
      </c>
      <c r="AE2921" s="5">
        <v>1555</v>
      </c>
      <c r="AF2921" s="1" t="s">
        <v>70</v>
      </c>
      <c r="AG2921" s="1" t="s">
        <v>71</v>
      </c>
      <c r="AH2921" s="1" t="s">
        <v>89</v>
      </c>
      <c r="AI2921" s="1" t="s">
        <v>57</v>
      </c>
      <c r="AJ2921" s="5">
        <v>10950</v>
      </c>
      <c r="AK2921" s="4">
        <v>-20300</v>
      </c>
      <c r="AL2921" s="4">
        <v>0</v>
      </c>
      <c r="AM2921" s="4">
        <v>0</v>
      </c>
      <c r="AN2921" s="4">
        <v>0</v>
      </c>
      <c r="AO2921" s="4">
        <v>-249106</v>
      </c>
      <c r="AP2921" s="4">
        <v>-249106</v>
      </c>
      <c r="AQ2921" s="4">
        <v>0</v>
      </c>
      <c r="AR2921" s="4">
        <v>1701589</v>
      </c>
      <c r="AS2921" s="1" t="s">
        <v>52</v>
      </c>
      <c r="AT2921" s="9">
        <f t="shared" si="1336"/>
        <v>43463</v>
      </c>
      <c r="AU2921" s="9">
        <f t="shared" si="1337"/>
        <v>43435</v>
      </c>
      <c r="AV2921" s="9">
        <v>44798</v>
      </c>
      <c r="AW2921" s="11">
        <f t="shared" si="1338"/>
        <v>3.6575342465753424</v>
      </c>
      <c r="AX2921">
        <v>10</v>
      </c>
      <c r="AY2921" s="12">
        <v>0.05</v>
      </c>
      <c r="AZ2921">
        <f t="shared" si="1339"/>
        <v>9.5000000000000001E-2</v>
      </c>
      <c r="BA2921" s="13">
        <f t="shared" si="1340"/>
        <v>1950695</v>
      </c>
      <c r="BI2921" s="14">
        <f t="shared" si="1352"/>
        <v>1701589</v>
      </c>
      <c r="BJ2921" s="14">
        <v>0</v>
      </c>
      <c r="BK2921" s="14">
        <f t="shared" si="1353"/>
        <v>1701589</v>
      </c>
      <c r="BL2921" s="52">
        <v>0</v>
      </c>
      <c r="BM2921" s="15">
        <f t="shared" si="1354"/>
        <v>1701589</v>
      </c>
    </row>
    <row r="2922" spans="1:65">
      <c r="A2922" s="8">
        <v>2920</v>
      </c>
      <c r="B2922" s="1" t="s">
        <v>44</v>
      </c>
      <c r="C2922" s="1">
        <v>1500</v>
      </c>
      <c r="D2922" s="1" t="s">
        <v>60</v>
      </c>
      <c r="E2922" s="1">
        <v>150000114</v>
      </c>
      <c r="F2922" s="1" t="s">
        <v>60</v>
      </c>
      <c r="G2922" s="1" t="s">
        <v>110</v>
      </c>
      <c r="H2922" s="1">
        <v>22</v>
      </c>
      <c r="I2922" s="1" t="s">
        <v>225</v>
      </c>
      <c r="J2922" s="1" t="s">
        <v>49</v>
      </c>
      <c r="K2922" s="1">
        <v>17406001</v>
      </c>
      <c r="L2922" s="1" t="s">
        <v>50</v>
      </c>
      <c r="M2922" s="1" t="s">
        <v>51</v>
      </c>
      <c r="N2922" s="1" t="s">
        <v>64</v>
      </c>
      <c r="O2922" s="1" t="s">
        <v>65</v>
      </c>
      <c r="P2922" s="1" t="s">
        <v>66</v>
      </c>
      <c r="Q2922" s="1" t="s">
        <v>67</v>
      </c>
      <c r="R2922" s="1" t="s">
        <v>87</v>
      </c>
      <c r="S2922" s="1" t="s">
        <v>88</v>
      </c>
      <c r="T2922" s="2">
        <v>43463</v>
      </c>
      <c r="U2922" s="2">
        <v>43463</v>
      </c>
      <c r="V2922" s="1" t="s">
        <v>52</v>
      </c>
      <c r="W2922" s="3">
        <v>1</v>
      </c>
      <c r="X2922" s="1" t="s">
        <v>53</v>
      </c>
      <c r="Y2922" s="4">
        <v>16789210</v>
      </c>
      <c r="Z2922" s="4">
        <v>-1963105</v>
      </c>
      <c r="AA2922" s="4">
        <v>0</v>
      </c>
      <c r="AB2922" s="4">
        <v>0</v>
      </c>
      <c r="AC2922" s="4">
        <v>0</v>
      </c>
      <c r="AD2922" s="4">
        <v>16789210</v>
      </c>
      <c r="AE2922" s="5">
        <v>1555</v>
      </c>
      <c r="AF2922" s="1" t="s">
        <v>70</v>
      </c>
      <c r="AG2922" s="1" t="s">
        <v>71</v>
      </c>
      <c r="AH2922" s="1" t="s">
        <v>89</v>
      </c>
      <c r="AI2922" s="1" t="s">
        <v>57</v>
      </c>
      <c r="AJ2922" s="5">
        <v>10950</v>
      </c>
      <c r="AK2922" s="4">
        <v>-174797</v>
      </c>
      <c r="AL2922" s="4">
        <v>0</v>
      </c>
      <c r="AM2922" s="4">
        <v>0</v>
      </c>
      <c r="AN2922" s="4">
        <v>0</v>
      </c>
      <c r="AO2922" s="4">
        <v>-2137902</v>
      </c>
      <c r="AP2922" s="4">
        <v>-2137902</v>
      </c>
      <c r="AQ2922" s="4">
        <v>0</v>
      </c>
      <c r="AR2922" s="4">
        <v>14651308</v>
      </c>
      <c r="AS2922" s="1" t="s">
        <v>52</v>
      </c>
      <c r="AT2922" s="9">
        <f t="shared" si="1336"/>
        <v>43463</v>
      </c>
      <c r="AU2922" s="9">
        <f t="shared" si="1337"/>
        <v>43435</v>
      </c>
      <c r="AV2922" s="9">
        <v>44798</v>
      </c>
      <c r="AW2922" s="11">
        <f t="shared" si="1338"/>
        <v>3.6575342465753424</v>
      </c>
      <c r="AX2922">
        <v>25</v>
      </c>
      <c r="AY2922" s="12">
        <v>0.05</v>
      </c>
      <c r="AZ2922">
        <f t="shared" si="1339"/>
        <v>3.7999999999999999E-2</v>
      </c>
      <c r="BA2922" s="13">
        <f t="shared" si="1340"/>
        <v>16789210</v>
      </c>
      <c r="BB2922" s="17" t="s">
        <v>2189</v>
      </c>
      <c r="BC2922">
        <f>MATCH(BB2922,MONTHLY_INDEX!$A:$A,0)</f>
        <v>798</v>
      </c>
      <c r="BD2922">
        <f>MATCH(AU2922,MONTHLY_INDEX!$1:$1,0)</f>
        <v>84</v>
      </c>
      <c r="BE2922">
        <f>INDEX(MONTHLY_INDEX!$1:$1048576,Final!BC2922,Final!BD2922)</f>
        <v>96</v>
      </c>
      <c r="BF2922">
        <f>MATCH($BF$1,MONTHLY_INDEX!$1:$1,0)</f>
        <v>127</v>
      </c>
      <c r="BG2922">
        <f>INDEX(MONTHLY_INDEX!$1:$1048576,Final!BC2922,Final!BF2922)</f>
        <v>95.3</v>
      </c>
      <c r="BH2922" s="23">
        <f>(BG2922-BE2922)/BE2922</f>
        <v>-7.2916666666666963E-3</v>
      </c>
      <c r="BI2922" s="14">
        <f>(1+BH2922)*BA2922</f>
        <v>16666788.677083332</v>
      </c>
      <c r="BJ2922" s="14">
        <f>BI2922*AZ2922*AW2922</f>
        <v>2316455.3139409246</v>
      </c>
      <c r="BK2922" s="15">
        <f t="shared" si="1341"/>
        <v>14350333.363142408</v>
      </c>
      <c r="BL2922" s="52">
        <v>0</v>
      </c>
      <c r="BM2922" s="15">
        <f>MAX((1-BL2922)*BK2922,BI2922*AY2922)</f>
        <v>14350333.363142408</v>
      </c>
    </row>
    <row r="2923" spans="1:65">
      <c r="A2923" s="8">
        <v>2921</v>
      </c>
      <c r="B2923" s="1" t="s">
        <v>44</v>
      </c>
      <c r="C2923" s="1">
        <v>1500</v>
      </c>
      <c r="D2923" s="1" t="s">
        <v>60</v>
      </c>
      <c r="E2923" s="1">
        <v>150000114</v>
      </c>
      <c r="F2923" s="1" t="s">
        <v>60</v>
      </c>
      <c r="G2923" s="1" t="s">
        <v>111</v>
      </c>
      <c r="H2923" s="1">
        <v>23</v>
      </c>
      <c r="I2923" s="1" t="s">
        <v>225</v>
      </c>
      <c r="J2923" s="1" t="s">
        <v>49</v>
      </c>
      <c r="K2923" s="1">
        <v>17406001</v>
      </c>
      <c r="L2923" s="1" t="s">
        <v>50</v>
      </c>
      <c r="M2923" s="1" t="s">
        <v>51</v>
      </c>
      <c r="N2923" s="1" t="s">
        <v>64</v>
      </c>
      <c r="O2923" s="1" t="s">
        <v>65</v>
      </c>
      <c r="P2923" s="1" t="s">
        <v>66</v>
      </c>
      <c r="Q2923" s="1" t="s">
        <v>67</v>
      </c>
      <c r="R2923" s="1" t="s">
        <v>87</v>
      </c>
      <c r="S2923" s="1" t="s">
        <v>88</v>
      </c>
      <c r="T2923" s="2">
        <v>43463</v>
      </c>
      <c r="U2923" s="2">
        <v>43463</v>
      </c>
      <c r="V2923" s="1" t="s">
        <v>52</v>
      </c>
      <c r="W2923" s="3">
        <v>1</v>
      </c>
      <c r="X2923" s="1" t="s">
        <v>53</v>
      </c>
      <c r="Y2923" s="4">
        <v>187647</v>
      </c>
      <c r="Z2923" s="4">
        <v>-21939</v>
      </c>
      <c r="AA2923" s="4">
        <v>0</v>
      </c>
      <c r="AB2923" s="4">
        <v>0</v>
      </c>
      <c r="AC2923" s="4">
        <v>0</v>
      </c>
      <c r="AD2923" s="4">
        <v>187647</v>
      </c>
      <c r="AE2923" s="5">
        <v>1555</v>
      </c>
      <c r="AF2923" s="1" t="s">
        <v>70</v>
      </c>
      <c r="AG2923" s="1" t="s">
        <v>71</v>
      </c>
      <c r="AH2923" s="1" t="s">
        <v>89</v>
      </c>
      <c r="AI2923" s="1" t="s">
        <v>57</v>
      </c>
      <c r="AJ2923" s="5">
        <v>10950</v>
      </c>
      <c r="AK2923" s="4">
        <v>-1954</v>
      </c>
      <c r="AL2923" s="4">
        <v>0</v>
      </c>
      <c r="AM2923" s="4">
        <v>0</v>
      </c>
      <c r="AN2923" s="4">
        <v>0</v>
      </c>
      <c r="AO2923" s="4">
        <v>-23893</v>
      </c>
      <c r="AP2923" s="4">
        <v>-23893</v>
      </c>
      <c r="AQ2923" s="4">
        <v>0</v>
      </c>
      <c r="AR2923" s="4">
        <v>163754</v>
      </c>
      <c r="AS2923" s="1" t="s">
        <v>52</v>
      </c>
      <c r="AT2923" s="9">
        <f t="shared" si="1336"/>
        <v>43463</v>
      </c>
      <c r="AU2923" s="9">
        <f t="shared" si="1337"/>
        <v>43435</v>
      </c>
      <c r="AV2923" s="9">
        <v>44798</v>
      </c>
      <c r="AW2923" s="11">
        <f t="shared" si="1338"/>
        <v>3.6575342465753424</v>
      </c>
      <c r="AX2923">
        <v>10</v>
      </c>
      <c r="AY2923" s="12">
        <v>0.05</v>
      </c>
      <c r="AZ2923">
        <f t="shared" si="1339"/>
        <v>9.5000000000000001E-2</v>
      </c>
      <c r="BA2923" s="13">
        <f t="shared" si="1340"/>
        <v>187647</v>
      </c>
      <c r="BI2923" s="14">
        <f t="shared" ref="BI2923:BI2927" si="1355">AR2923</f>
        <v>163754</v>
      </c>
      <c r="BJ2923" s="14">
        <v>0</v>
      </c>
      <c r="BK2923" s="14">
        <f t="shared" ref="BK2923:BK2927" si="1356">AR2923</f>
        <v>163754</v>
      </c>
      <c r="BL2923" s="52">
        <v>0</v>
      </c>
      <c r="BM2923" s="15">
        <f t="shared" ref="BM2923:BM2927" si="1357">AR2923</f>
        <v>163754</v>
      </c>
    </row>
    <row r="2924" spans="1:65">
      <c r="A2924" s="8">
        <v>2922</v>
      </c>
      <c r="B2924" s="1" t="s">
        <v>44</v>
      </c>
      <c r="C2924" s="1">
        <v>1500</v>
      </c>
      <c r="D2924" s="1" t="s">
        <v>60</v>
      </c>
      <c r="E2924" s="1">
        <v>150000114</v>
      </c>
      <c r="F2924" s="1" t="s">
        <v>112</v>
      </c>
      <c r="G2924" s="1" t="s">
        <v>113</v>
      </c>
      <c r="H2924" s="1">
        <v>24</v>
      </c>
      <c r="I2924" s="1" t="s">
        <v>225</v>
      </c>
      <c r="J2924" s="1" t="s">
        <v>49</v>
      </c>
      <c r="K2924" s="1">
        <v>17406001</v>
      </c>
      <c r="L2924" s="1" t="s">
        <v>50</v>
      </c>
      <c r="M2924" s="1" t="s">
        <v>51</v>
      </c>
      <c r="N2924" s="1" t="s">
        <v>64</v>
      </c>
      <c r="O2924" s="1" t="s">
        <v>65</v>
      </c>
      <c r="P2924" s="1" t="s">
        <v>66</v>
      </c>
      <c r="Q2924" s="1" t="s">
        <v>67</v>
      </c>
      <c r="R2924" s="1" t="s">
        <v>87</v>
      </c>
      <c r="S2924" s="1" t="s">
        <v>88</v>
      </c>
      <c r="T2924" s="2">
        <v>43463</v>
      </c>
      <c r="U2924" s="2">
        <v>43463</v>
      </c>
      <c r="V2924" s="1" t="s">
        <v>52</v>
      </c>
      <c r="W2924" s="3">
        <v>1</v>
      </c>
      <c r="X2924" s="1" t="s">
        <v>53</v>
      </c>
      <c r="Y2924" s="4">
        <v>1018615</v>
      </c>
      <c r="Z2924" s="4">
        <v>-119102.53</v>
      </c>
      <c r="AA2924" s="4">
        <v>0</v>
      </c>
      <c r="AB2924" s="4">
        <v>0</v>
      </c>
      <c r="AC2924" s="4">
        <v>0</v>
      </c>
      <c r="AD2924" s="4">
        <v>1018615</v>
      </c>
      <c r="AE2924" s="5">
        <v>1555</v>
      </c>
      <c r="AF2924" s="1" t="s">
        <v>70</v>
      </c>
      <c r="AG2924" s="1" t="s">
        <v>71</v>
      </c>
      <c r="AH2924" s="1" t="s">
        <v>89</v>
      </c>
      <c r="AI2924" s="1" t="s">
        <v>57</v>
      </c>
      <c r="AJ2924" s="5">
        <v>10950</v>
      </c>
      <c r="AK2924" s="4">
        <v>-10605</v>
      </c>
      <c r="AL2924" s="4">
        <v>0</v>
      </c>
      <c r="AM2924" s="4">
        <v>0</v>
      </c>
      <c r="AN2924" s="4">
        <v>0</v>
      </c>
      <c r="AO2924" s="4">
        <v>-129707.53</v>
      </c>
      <c r="AP2924" s="4">
        <v>-129707.53</v>
      </c>
      <c r="AQ2924" s="4">
        <v>0</v>
      </c>
      <c r="AR2924" s="4">
        <v>888907.47</v>
      </c>
      <c r="AS2924" s="1" t="s">
        <v>52</v>
      </c>
      <c r="AT2924" s="9">
        <f t="shared" si="1336"/>
        <v>43463</v>
      </c>
      <c r="AU2924" s="9">
        <f t="shared" si="1337"/>
        <v>43435</v>
      </c>
      <c r="AV2924" s="9">
        <v>44798</v>
      </c>
      <c r="AW2924" s="11">
        <f t="shared" si="1338"/>
        <v>3.6575342465753424</v>
      </c>
      <c r="AX2924">
        <v>10</v>
      </c>
      <c r="AY2924" s="12">
        <v>0.05</v>
      </c>
      <c r="AZ2924">
        <f t="shared" si="1339"/>
        <v>9.5000000000000001E-2</v>
      </c>
      <c r="BA2924" s="13">
        <f t="shared" si="1340"/>
        <v>1018615</v>
      </c>
      <c r="BB2924" s="16" t="s">
        <v>593</v>
      </c>
      <c r="BC2924" s="16" t="s">
        <v>593</v>
      </c>
      <c r="BD2924" s="16" t="s">
        <v>593</v>
      </c>
      <c r="BE2924" s="16" t="s">
        <v>593</v>
      </c>
      <c r="BF2924" s="16" t="s">
        <v>593</v>
      </c>
      <c r="BG2924" s="16" t="s">
        <v>593</v>
      </c>
      <c r="BH2924" s="16" t="s">
        <v>593</v>
      </c>
      <c r="BI2924" s="14">
        <f t="shared" si="1355"/>
        <v>888907.47</v>
      </c>
      <c r="BJ2924" s="14">
        <v>0</v>
      </c>
      <c r="BK2924" s="14">
        <f t="shared" si="1356"/>
        <v>888907.47</v>
      </c>
      <c r="BL2924" s="52">
        <v>0</v>
      </c>
      <c r="BM2924" s="15">
        <f t="shared" si="1357"/>
        <v>888907.47</v>
      </c>
    </row>
    <row r="2925" spans="1:65">
      <c r="A2925" s="8">
        <v>2923</v>
      </c>
      <c r="B2925" s="1" t="s">
        <v>44</v>
      </c>
      <c r="C2925" s="1">
        <v>1500</v>
      </c>
      <c r="D2925" s="1" t="s">
        <v>60</v>
      </c>
      <c r="E2925" s="1">
        <v>150000114</v>
      </c>
      <c r="F2925" s="1" t="s">
        <v>112</v>
      </c>
      <c r="G2925" s="1" t="s">
        <v>114</v>
      </c>
      <c r="H2925" s="1">
        <v>25</v>
      </c>
      <c r="I2925" s="1" t="s">
        <v>225</v>
      </c>
      <c r="J2925" s="1" t="s">
        <v>49</v>
      </c>
      <c r="K2925" s="1">
        <v>17406001</v>
      </c>
      <c r="L2925" s="1" t="s">
        <v>50</v>
      </c>
      <c r="M2925" s="1" t="s">
        <v>51</v>
      </c>
      <c r="N2925" s="1" t="s">
        <v>64</v>
      </c>
      <c r="O2925" s="1" t="s">
        <v>65</v>
      </c>
      <c r="P2925" s="1" t="s">
        <v>66</v>
      </c>
      <c r="Q2925" s="1" t="s">
        <v>67</v>
      </c>
      <c r="R2925" s="1" t="s">
        <v>87</v>
      </c>
      <c r="S2925" s="1" t="s">
        <v>88</v>
      </c>
      <c r="T2925" s="2">
        <v>43463</v>
      </c>
      <c r="U2925" s="2">
        <v>43463</v>
      </c>
      <c r="V2925" s="1" t="s">
        <v>52</v>
      </c>
      <c r="W2925" s="3">
        <v>1</v>
      </c>
      <c r="X2925" s="1" t="s">
        <v>53</v>
      </c>
      <c r="Y2925" s="4">
        <v>3860150</v>
      </c>
      <c r="Z2925" s="4">
        <v>-451353.95</v>
      </c>
      <c r="AA2925" s="4">
        <v>0</v>
      </c>
      <c r="AB2925" s="4">
        <v>0</v>
      </c>
      <c r="AC2925" s="4">
        <v>0</v>
      </c>
      <c r="AD2925" s="4">
        <v>3860150</v>
      </c>
      <c r="AE2925" s="5">
        <v>1555</v>
      </c>
      <c r="AF2925" s="1" t="s">
        <v>70</v>
      </c>
      <c r="AG2925" s="1" t="s">
        <v>71</v>
      </c>
      <c r="AH2925" s="1" t="s">
        <v>89</v>
      </c>
      <c r="AI2925" s="1" t="s">
        <v>57</v>
      </c>
      <c r="AJ2925" s="5">
        <v>10950</v>
      </c>
      <c r="AK2925" s="4">
        <v>-40189</v>
      </c>
      <c r="AL2925" s="4">
        <v>0</v>
      </c>
      <c r="AM2925" s="4">
        <v>0</v>
      </c>
      <c r="AN2925" s="4">
        <v>0</v>
      </c>
      <c r="AO2925" s="4">
        <v>-491542.95</v>
      </c>
      <c r="AP2925" s="4">
        <v>-491542.95</v>
      </c>
      <c r="AQ2925" s="4">
        <v>0</v>
      </c>
      <c r="AR2925" s="4">
        <v>3368607.05</v>
      </c>
      <c r="AS2925" s="1" t="s">
        <v>52</v>
      </c>
      <c r="AT2925" s="9">
        <f t="shared" si="1336"/>
        <v>43463</v>
      </c>
      <c r="AU2925" s="9">
        <f t="shared" si="1337"/>
        <v>43435</v>
      </c>
      <c r="AV2925" s="9">
        <v>44798</v>
      </c>
      <c r="AW2925" s="11">
        <f t="shared" si="1338"/>
        <v>3.6575342465753424</v>
      </c>
      <c r="AX2925">
        <v>10</v>
      </c>
      <c r="AY2925" s="12">
        <v>0.05</v>
      </c>
      <c r="AZ2925">
        <f t="shared" si="1339"/>
        <v>9.5000000000000001E-2</v>
      </c>
      <c r="BA2925" s="13">
        <f t="shared" si="1340"/>
        <v>3860150</v>
      </c>
      <c r="BB2925" s="16" t="s">
        <v>593</v>
      </c>
      <c r="BC2925" s="16" t="s">
        <v>593</v>
      </c>
      <c r="BD2925" s="16" t="s">
        <v>593</v>
      </c>
      <c r="BE2925" s="16" t="s">
        <v>593</v>
      </c>
      <c r="BF2925" s="16" t="s">
        <v>593</v>
      </c>
      <c r="BG2925" s="16" t="s">
        <v>593</v>
      </c>
      <c r="BH2925" s="16" t="s">
        <v>593</v>
      </c>
      <c r="BI2925" s="14">
        <f t="shared" si="1355"/>
        <v>3368607.05</v>
      </c>
      <c r="BJ2925" s="14">
        <v>0</v>
      </c>
      <c r="BK2925" s="14">
        <f t="shared" si="1356"/>
        <v>3368607.05</v>
      </c>
      <c r="BL2925" s="52">
        <v>0</v>
      </c>
      <c r="BM2925" s="15">
        <f t="shared" si="1357"/>
        <v>3368607.05</v>
      </c>
    </row>
    <row r="2926" spans="1:65">
      <c r="A2926" s="8">
        <v>2924</v>
      </c>
      <c r="B2926" s="1" t="s">
        <v>44</v>
      </c>
      <c r="C2926" s="1">
        <v>1500</v>
      </c>
      <c r="D2926" s="1" t="s">
        <v>60</v>
      </c>
      <c r="E2926" s="1">
        <v>150000114</v>
      </c>
      <c r="F2926" s="1" t="s">
        <v>60</v>
      </c>
      <c r="G2926" s="1" t="s">
        <v>115</v>
      </c>
      <c r="H2926" s="1">
        <v>26</v>
      </c>
      <c r="I2926" s="1" t="s">
        <v>225</v>
      </c>
      <c r="J2926" s="1" t="s">
        <v>49</v>
      </c>
      <c r="K2926" s="1">
        <v>17406001</v>
      </c>
      <c r="L2926" s="1" t="s">
        <v>50</v>
      </c>
      <c r="M2926" s="1" t="s">
        <v>51</v>
      </c>
      <c r="N2926" s="1" t="s">
        <v>64</v>
      </c>
      <c r="O2926" s="1" t="s">
        <v>65</v>
      </c>
      <c r="P2926" s="1" t="s">
        <v>66</v>
      </c>
      <c r="Q2926" s="1" t="s">
        <v>67</v>
      </c>
      <c r="R2926" s="1" t="s">
        <v>87</v>
      </c>
      <c r="S2926" s="1" t="s">
        <v>88</v>
      </c>
      <c r="T2926" s="2">
        <v>43463</v>
      </c>
      <c r="U2926" s="2">
        <v>43463</v>
      </c>
      <c r="V2926" s="1" t="s">
        <v>52</v>
      </c>
      <c r="W2926" s="3">
        <v>1</v>
      </c>
      <c r="X2926" s="1" t="s">
        <v>53</v>
      </c>
      <c r="Y2926" s="4">
        <v>120000</v>
      </c>
      <c r="Z2926" s="4">
        <v>-14031</v>
      </c>
      <c r="AA2926" s="4">
        <v>0</v>
      </c>
      <c r="AB2926" s="4">
        <v>0</v>
      </c>
      <c r="AC2926" s="4">
        <v>0</v>
      </c>
      <c r="AD2926" s="4">
        <v>120000</v>
      </c>
      <c r="AE2926" s="5">
        <v>1555</v>
      </c>
      <c r="AF2926" s="1" t="s">
        <v>70</v>
      </c>
      <c r="AG2926" s="1" t="s">
        <v>71</v>
      </c>
      <c r="AH2926" s="1" t="s">
        <v>89</v>
      </c>
      <c r="AI2926" s="1" t="s">
        <v>57</v>
      </c>
      <c r="AJ2926" s="5">
        <v>10950</v>
      </c>
      <c r="AK2926" s="4">
        <v>-1249</v>
      </c>
      <c r="AL2926" s="4">
        <v>0</v>
      </c>
      <c r="AM2926" s="4">
        <v>0</v>
      </c>
      <c r="AN2926" s="4">
        <v>0</v>
      </c>
      <c r="AO2926" s="4">
        <v>-15280</v>
      </c>
      <c r="AP2926" s="4">
        <v>-15280</v>
      </c>
      <c r="AQ2926" s="4">
        <v>0</v>
      </c>
      <c r="AR2926" s="4">
        <v>104720</v>
      </c>
      <c r="AS2926" s="1" t="s">
        <v>52</v>
      </c>
      <c r="AT2926" s="9">
        <f t="shared" si="1336"/>
        <v>43463</v>
      </c>
      <c r="AU2926" s="9">
        <f t="shared" si="1337"/>
        <v>43435</v>
      </c>
      <c r="AV2926" s="9">
        <v>44798</v>
      </c>
      <c r="AW2926" s="11">
        <f t="shared" si="1338"/>
        <v>3.6575342465753424</v>
      </c>
      <c r="AX2926">
        <v>10</v>
      </c>
      <c r="AY2926" s="12">
        <v>0.05</v>
      </c>
      <c r="AZ2926">
        <f t="shared" si="1339"/>
        <v>9.5000000000000001E-2</v>
      </c>
      <c r="BA2926" s="13">
        <f t="shared" si="1340"/>
        <v>120000</v>
      </c>
      <c r="BI2926" s="14">
        <f t="shared" si="1355"/>
        <v>104720</v>
      </c>
      <c r="BJ2926" s="14">
        <v>0</v>
      </c>
      <c r="BK2926" s="14">
        <f t="shared" si="1356"/>
        <v>104720</v>
      </c>
      <c r="BL2926" s="52">
        <v>0</v>
      </c>
      <c r="BM2926" s="15">
        <f t="shared" si="1357"/>
        <v>104720</v>
      </c>
    </row>
    <row r="2927" spans="1:65">
      <c r="A2927" s="8">
        <v>2925</v>
      </c>
      <c r="B2927" s="1" t="s">
        <v>44</v>
      </c>
      <c r="C2927" s="1">
        <v>1500</v>
      </c>
      <c r="D2927" s="1" t="s">
        <v>60</v>
      </c>
      <c r="E2927" s="1">
        <v>150000114</v>
      </c>
      <c r="F2927" s="1" t="s">
        <v>112</v>
      </c>
      <c r="G2927" s="1" t="s">
        <v>116</v>
      </c>
      <c r="H2927" s="1">
        <v>27</v>
      </c>
      <c r="I2927" s="1" t="s">
        <v>225</v>
      </c>
      <c r="J2927" s="1" t="s">
        <v>49</v>
      </c>
      <c r="K2927" s="1">
        <v>17406001</v>
      </c>
      <c r="L2927" s="1" t="s">
        <v>50</v>
      </c>
      <c r="M2927" s="1" t="s">
        <v>51</v>
      </c>
      <c r="N2927" s="1" t="s">
        <v>64</v>
      </c>
      <c r="O2927" s="1" t="s">
        <v>65</v>
      </c>
      <c r="P2927" s="1" t="s">
        <v>66</v>
      </c>
      <c r="Q2927" s="1" t="s">
        <v>67</v>
      </c>
      <c r="R2927" s="1" t="s">
        <v>87</v>
      </c>
      <c r="S2927" s="1" t="s">
        <v>88</v>
      </c>
      <c r="T2927" s="2">
        <v>43463</v>
      </c>
      <c r="U2927" s="2">
        <v>43463</v>
      </c>
      <c r="V2927" s="1" t="s">
        <v>52</v>
      </c>
      <c r="W2927" s="3">
        <v>1</v>
      </c>
      <c r="X2927" s="1" t="s">
        <v>53</v>
      </c>
      <c r="Y2927" s="4">
        <v>4339035</v>
      </c>
      <c r="Z2927" s="4">
        <v>-507347.52</v>
      </c>
      <c r="AA2927" s="4">
        <v>0</v>
      </c>
      <c r="AB2927" s="4">
        <v>0</v>
      </c>
      <c r="AC2927" s="4">
        <v>0</v>
      </c>
      <c r="AD2927" s="4">
        <v>4339035</v>
      </c>
      <c r="AE2927" s="5">
        <v>1555</v>
      </c>
      <c r="AF2927" s="1" t="s">
        <v>70</v>
      </c>
      <c r="AG2927" s="1" t="s">
        <v>71</v>
      </c>
      <c r="AH2927" s="1" t="s">
        <v>89</v>
      </c>
      <c r="AI2927" s="1" t="s">
        <v>57</v>
      </c>
      <c r="AJ2927" s="5">
        <v>10950</v>
      </c>
      <c r="AK2927" s="4">
        <v>-45175</v>
      </c>
      <c r="AL2927" s="4">
        <v>0</v>
      </c>
      <c r="AM2927" s="4">
        <v>0</v>
      </c>
      <c r="AN2927" s="4">
        <v>0</v>
      </c>
      <c r="AO2927" s="4">
        <v>-552522.52</v>
      </c>
      <c r="AP2927" s="4">
        <v>-552522.52</v>
      </c>
      <c r="AQ2927" s="4">
        <v>0</v>
      </c>
      <c r="AR2927" s="4">
        <v>3786512.48</v>
      </c>
      <c r="AS2927" s="1" t="s">
        <v>52</v>
      </c>
      <c r="AT2927" s="9">
        <f t="shared" si="1336"/>
        <v>43463</v>
      </c>
      <c r="AU2927" s="9">
        <f t="shared" si="1337"/>
        <v>43435</v>
      </c>
      <c r="AV2927" s="9">
        <v>44798</v>
      </c>
      <c r="AW2927" s="11">
        <f t="shared" si="1338"/>
        <v>3.6575342465753424</v>
      </c>
      <c r="AX2927">
        <v>10</v>
      </c>
      <c r="AY2927" s="12">
        <v>0.05</v>
      </c>
      <c r="AZ2927">
        <f t="shared" si="1339"/>
        <v>9.5000000000000001E-2</v>
      </c>
      <c r="BA2927" s="13">
        <f t="shared" si="1340"/>
        <v>4339035</v>
      </c>
      <c r="BB2927" s="16" t="s">
        <v>593</v>
      </c>
      <c r="BC2927" s="16" t="s">
        <v>593</v>
      </c>
      <c r="BD2927" s="16" t="s">
        <v>593</v>
      </c>
      <c r="BE2927" s="16" t="s">
        <v>593</v>
      </c>
      <c r="BF2927" s="16" t="s">
        <v>593</v>
      </c>
      <c r="BG2927" s="16" t="s">
        <v>593</v>
      </c>
      <c r="BH2927" s="16" t="s">
        <v>593</v>
      </c>
      <c r="BI2927" s="14">
        <f t="shared" si="1355"/>
        <v>3786512.48</v>
      </c>
      <c r="BJ2927" s="14">
        <v>0</v>
      </c>
      <c r="BK2927" s="14">
        <f t="shared" si="1356"/>
        <v>3786512.48</v>
      </c>
      <c r="BL2927" s="52">
        <v>0</v>
      </c>
      <c r="BM2927" s="15">
        <f t="shared" si="1357"/>
        <v>3786512.48</v>
      </c>
    </row>
    <row r="2928" spans="1:65">
      <c r="A2928" s="8">
        <v>2926</v>
      </c>
      <c r="B2928" s="1" t="s">
        <v>44</v>
      </c>
      <c r="C2928" s="1">
        <v>1500</v>
      </c>
      <c r="D2928" s="1" t="s">
        <v>60</v>
      </c>
      <c r="E2928" s="1">
        <v>150000115</v>
      </c>
      <c r="F2928" s="1" t="s">
        <v>60</v>
      </c>
      <c r="G2928" s="1" t="s">
        <v>86</v>
      </c>
      <c r="H2928" s="1">
        <v>1</v>
      </c>
      <c r="I2928" s="1" t="s">
        <v>226</v>
      </c>
      <c r="J2928" s="1" t="s">
        <v>49</v>
      </c>
      <c r="K2928" s="1">
        <v>17406001</v>
      </c>
      <c r="L2928" s="1" t="s">
        <v>50</v>
      </c>
      <c r="M2928" s="1" t="s">
        <v>51</v>
      </c>
      <c r="N2928" s="1" t="s">
        <v>64</v>
      </c>
      <c r="O2928" s="1" t="s">
        <v>65</v>
      </c>
      <c r="P2928" s="1" t="s">
        <v>66</v>
      </c>
      <c r="Q2928" s="1" t="s">
        <v>67</v>
      </c>
      <c r="R2928" s="1" t="s">
        <v>87</v>
      </c>
      <c r="S2928" s="1" t="s">
        <v>88</v>
      </c>
      <c r="T2928" s="2">
        <v>43463</v>
      </c>
      <c r="U2928" s="2">
        <v>43463</v>
      </c>
      <c r="V2928" s="1" t="s">
        <v>52</v>
      </c>
      <c r="W2928" s="3">
        <v>1</v>
      </c>
      <c r="X2928" s="1" t="s">
        <v>53</v>
      </c>
      <c r="Y2928" s="4">
        <v>892500</v>
      </c>
      <c r="Z2928" s="4">
        <v>-104356</v>
      </c>
      <c r="AA2928" s="4">
        <v>0</v>
      </c>
      <c r="AB2928" s="4">
        <v>0</v>
      </c>
      <c r="AC2928" s="4">
        <v>0</v>
      </c>
      <c r="AD2928" s="4">
        <v>892500</v>
      </c>
      <c r="AE2928" s="5">
        <v>1555</v>
      </c>
      <c r="AF2928" s="1" t="s">
        <v>70</v>
      </c>
      <c r="AG2928" s="1" t="s">
        <v>71</v>
      </c>
      <c r="AH2928" s="1" t="s">
        <v>89</v>
      </c>
      <c r="AI2928" s="1" t="s">
        <v>57</v>
      </c>
      <c r="AJ2928" s="5">
        <v>10950</v>
      </c>
      <c r="AK2928" s="4">
        <v>-9292</v>
      </c>
      <c r="AL2928" s="4">
        <v>0</v>
      </c>
      <c r="AM2928" s="4">
        <v>0</v>
      </c>
      <c r="AN2928" s="4">
        <v>0</v>
      </c>
      <c r="AO2928" s="4">
        <v>-113648</v>
      </c>
      <c r="AP2928" s="4">
        <v>-113648</v>
      </c>
      <c r="AQ2928" s="4">
        <v>0</v>
      </c>
      <c r="AR2928" s="4">
        <v>778852</v>
      </c>
      <c r="AS2928" s="1" t="s">
        <v>52</v>
      </c>
      <c r="AT2928" s="9">
        <f t="shared" si="1336"/>
        <v>43463</v>
      </c>
      <c r="AU2928" s="9">
        <f t="shared" si="1337"/>
        <v>43435</v>
      </c>
      <c r="AV2928" s="9">
        <v>44798</v>
      </c>
      <c r="AW2928" s="11">
        <f t="shared" si="1338"/>
        <v>3.6575342465753424</v>
      </c>
      <c r="AX2928">
        <v>10</v>
      </c>
      <c r="AY2928" s="12">
        <v>0.05</v>
      </c>
      <c r="AZ2928">
        <f t="shared" si="1339"/>
        <v>9.5000000000000001E-2</v>
      </c>
      <c r="BA2928" s="13">
        <f t="shared" si="1340"/>
        <v>892500</v>
      </c>
      <c r="BB2928" s="17" t="s">
        <v>1853</v>
      </c>
      <c r="BC2928">
        <f>MATCH(BB2928,MONTHLY_INDEX!$A:$A,0)</f>
        <v>630</v>
      </c>
      <c r="BD2928">
        <f>MATCH(AU2928,MONTHLY_INDEX!$1:$1,0)</f>
        <v>84</v>
      </c>
      <c r="BE2928">
        <f>INDEX(MONTHLY_INDEX!$1:$1048576,Final!BC2928,Final!BD2928)</f>
        <v>114.9</v>
      </c>
      <c r="BF2928">
        <f>MATCH($BF$1,MONTHLY_INDEX!$1:$1,0)</f>
        <v>127</v>
      </c>
      <c r="BG2928">
        <f>INDEX(MONTHLY_INDEX!$1:$1048576,Final!BC2928,Final!BF2928)</f>
        <v>151.1</v>
      </c>
      <c r="BH2928" s="23">
        <f t="shared" ref="BH2928:BH2945" si="1358">(BG2928-BE2928)/BE2928</f>
        <v>0.31505657093124445</v>
      </c>
      <c r="BI2928" s="14">
        <f t="shared" ref="BI2928:BI2945" si="1359">(1+BH2928)*BA2928</f>
        <v>1173687.9895561356</v>
      </c>
      <c r="BJ2928" s="14">
        <f t="shared" ref="BJ2928:BJ2945" si="1360">BI2928*AZ2928*AW2928</f>
        <v>407816.38157659426</v>
      </c>
      <c r="BK2928" s="15">
        <f t="shared" si="1341"/>
        <v>765871.60797954141</v>
      </c>
      <c r="BL2928" s="52">
        <v>0</v>
      </c>
      <c r="BM2928" s="15">
        <f t="shared" ref="BM2928:BM2945" si="1361">MAX((1-BL2928)*BK2928,BI2928*AY2928)</f>
        <v>765871.60797954141</v>
      </c>
    </row>
    <row r="2929" spans="1:65">
      <c r="A2929" s="8">
        <v>2927</v>
      </c>
      <c r="B2929" s="1" t="s">
        <v>44</v>
      </c>
      <c r="C2929" s="1">
        <v>1500</v>
      </c>
      <c r="D2929" s="1" t="s">
        <v>60</v>
      </c>
      <c r="E2929" s="1">
        <v>150000115</v>
      </c>
      <c r="F2929" s="1" t="s">
        <v>60</v>
      </c>
      <c r="G2929" s="1" t="s">
        <v>90</v>
      </c>
      <c r="H2929" s="1">
        <v>2</v>
      </c>
      <c r="I2929" s="1" t="s">
        <v>226</v>
      </c>
      <c r="J2929" s="1" t="s">
        <v>49</v>
      </c>
      <c r="K2929" s="1">
        <v>17406001</v>
      </c>
      <c r="L2929" s="1" t="s">
        <v>50</v>
      </c>
      <c r="M2929" s="1" t="s">
        <v>51</v>
      </c>
      <c r="N2929" s="1" t="s">
        <v>64</v>
      </c>
      <c r="O2929" s="1" t="s">
        <v>65</v>
      </c>
      <c r="P2929" s="1" t="s">
        <v>66</v>
      </c>
      <c r="Q2929" s="1" t="s">
        <v>67</v>
      </c>
      <c r="R2929" s="1" t="s">
        <v>87</v>
      </c>
      <c r="S2929" s="1" t="s">
        <v>88</v>
      </c>
      <c r="T2929" s="2">
        <v>43463</v>
      </c>
      <c r="U2929" s="2">
        <v>43463</v>
      </c>
      <c r="V2929" s="1" t="s">
        <v>52</v>
      </c>
      <c r="W2929" s="3">
        <v>1</v>
      </c>
      <c r="X2929" s="1" t="s">
        <v>53</v>
      </c>
      <c r="Y2929" s="4">
        <v>472500</v>
      </c>
      <c r="Z2929" s="4">
        <v>-55247</v>
      </c>
      <c r="AA2929" s="4">
        <v>0</v>
      </c>
      <c r="AB2929" s="4">
        <v>0</v>
      </c>
      <c r="AC2929" s="4">
        <v>0</v>
      </c>
      <c r="AD2929" s="4">
        <v>472500</v>
      </c>
      <c r="AE2929" s="5">
        <v>1555</v>
      </c>
      <c r="AF2929" s="1" t="s">
        <v>70</v>
      </c>
      <c r="AG2929" s="1" t="s">
        <v>71</v>
      </c>
      <c r="AH2929" s="1" t="s">
        <v>89</v>
      </c>
      <c r="AI2929" s="1" t="s">
        <v>57</v>
      </c>
      <c r="AJ2929" s="5">
        <v>10950</v>
      </c>
      <c r="AK2929" s="4">
        <v>-4919</v>
      </c>
      <c r="AL2929" s="4">
        <v>0</v>
      </c>
      <c r="AM2929" s="4">
        <v>0</v>
      </c>
      <c r="AN2929" s="4">
        <v>0</v>
      </c>
      <c r="AO2929" s="4">
        <v>-60166</v>
      </c>
      <c r="AP2929" s="4">
        <v>-60166</v>
      </c>
      <c r="AQ2929" s="4">
        <v>0</v>
      </c>
      <c r="AR2929" s="4">
        <v>412334</v>
      </c>
      <c r="AS2929" s="1" t="s">
        <v>52</v>
      </c>
      <c r="AT2929" s="9">
        <f t="shared" si="1336"/>
        <v>43463</v>
      </c>
      <c r="AU2929" s="9">
        <f t="shared" si="1337"/>
        <v>43435</v>
      </c>
      <c r="AV2929" s="9">
        <v>44798</v>
      </c>
      <c r="AW2929" s="11">
        <f t="shared" si="1338"/>
        <v>3.6575342465753424</v>
      </c>
      <c r="AX2929">
        <v>10</v>
      </c>
      <c r="AY2929" s="12">
        <v>0.05</v>
      </c>
      <c r="AZ2929">
        <f t="shared" si="1339"/>
        <v>9.5000000000000001E-2</v>
      </c>
      <c r="BA2929" s="13">
        <f t="shared" si="1340"/>
        <v>472500</v>
      </c>
      <c r="BB2929" s="17" t="s">
        <v>2189</v>
      </c>
      <c r="BC2929">
        <f>MATCH(BB2929,MONTHLY_INDEX!$A:$A,0)</f>
        <v>798</v>
      </c>
      <c r="BD2929">
        <f>MATCH(AU2929,MONTHLY_INDEX!$1:$1,0)</f>
        <v>84</v>
      </c>
      <c r="BE2929">
        <f>INDEX(MONTHLY_INDEX!$1:$1048576,Final!BC2929,Final!BD2929)</f>
        <v>96</v>
      </c>
      <c r="BF2929">
        <f>MATCH($BF$1,MONTHLY_INDEX!$1:$1,0)</f>
        <v>127</v>
      </c>
      <c r="BG2929">
        <f>INDEX(MONTHLY_INDEX!$1:$1048576,Final!BC2929,Final!BF2929)</f>
        <v>95.3</v>
      </c>
      <c r="BH2929" s="23">
        <f t="shared" si="1358"/>
        <v>-7.2916666666666963E-3</v>
      </c>
      <c r="BI2929" s="14">
        <f t="shared" si="1359"/>
        <v>469054.6875</v>
      </c>
      <c r="BJ2929" s="14">
        <f t="shared" si="1360"/>
        <v>162980.4403895548</v>
      </c>
      <c r="BK2929" s="15">
        <f t="shared" si="1341"/>
        <v>306074.24711044517</v>
      </c>
      <c r="BL2929" s="52">
        <v>0</v>
      </c>
      <c r="BM2929" s="15">
        <f t="shared" si="1361"/>
        <v>306074.24711044517</v>
      </c>
    </row>
    <row r="2930" spans="1:65">
      <c r="A2930" s="8">
        <v>2928</v>
      </c>
      <c r="B2930" s="1" t="s">
        <v>44</v>
      </c>
      <c r="C2930" s="1">
        <v>1500</v>
      </c>
      <c r="D2930" s="1" t="s">
        <v>60</v>
      </c>
      <c r="E2930" s="1">
        <v>150000115</v>
      </c>
      <c r="F2930" s="1" t="s">
        <v>60</v>
      </c>
      <c r="G2930" s="1" t="s">
        <v>91</v>
      </c>
      <c r="H2930" s="1">
        <v>3</v>
      </c>
      <c r="I2930" s="1" t="s">
        <v>226</v>
      </c>
      <c r="J2930" s="1" t="s">
        <v>49</v>
      </c>
      <c r="K2930" s="1">
        <v>17406001</v>
      </c>
      <c r="L2930" s="1" t="s">
        <v>50</v>
      </c>
      <c r="M2930" s="1" t="s">
        <v>51</v>
      </c>
      <c r="N2930" s="1" t="s">
        <v>64</v>
      </c>
      <c r="O2930" s="1" t="s">
        <v>65</v>
      </c>
      <c r="P2930" s="1" t="s">
        <v>66</v>
      </c>
      <c r="Q2930" s="1" t="s">
        <v>67</v>
      </c>
      <c r="R2930" s="1" t="s">
        <v>87</v>
      </c>
      <c r="S2930" s="1" t="s">
        <v>88</v>
      </c>
      <c r="T2930" s="2">
        <v>43463</v>
      </c>
      <c r="U2930" s="2">
        <v>43463</v>
      </c>
      <c r="V2930" s="1" t="s">
        <v>52</v>
      </c>
      <c r="W2930" s="3">
        <v>1</v>
      </c>
      <c r="X2930" s="1" t="s">
        <v>53</v>
      </c>
      <c r="Y2930" s="4">
        <v>637760</v>
      </c>
      <c r="Z2930" s="4">
        <v>-74569</v>
      </c>
      <c r="AA2930" s="4">
        <v>0</v>
      </c>
      <c r="AB2930" s="4">
        <v>0</v>
      </c>
      <c r="AC2930" s="4">
        <v>0</v>
      </c>
      <c r="AD2930" s="4">
        <v>637760</v>
      </c>
      <c r="AE2930" s="5">
        <v>1555</v>
      </c>
      <c r="AF2930" s="1" t="s">
        <v>70</v>
      </c>
      <c r="AG2930" s="1" t="s">
        <v>71</v>
      </c>
      <c r="AH2930" s="1" t="s">
        <v>89</v>
      </c>
      <c r="AI2930" s="1" t="s">
        <v>57</v>
      </c>
      <c r="AJ2930" s="5">
        <v>10950</v>
      </c>
      <c r="AK2930" s="4">
        <v>-6640</v>
      </c>
      <c r="AL2930" s="4">
        <v>0</v>
      </c>
      <c r="AM2930" s="4">
        <v>0</v>
      </c>
      <c r="AN2930" s="4">
        <v>0</v>
      </c>
      <c r="AO2930" s="4">
        <v>-81209</v>
      </c>
      <c r="AP2930" s="4">
        <v>-81209</v>
      </c>
      <c r="AQ2930" s="4">
        <v>0</v>
      </c>
      <c r="AR2930" s="4">
        <v>556551</v>
      </c>
      <c r="AS2930" s="1" t="s">
        <v>52</v>
      </c>
      <c r="AT2930" s="9">
        <f t="shared" si="1336"/>
        <v>43463</v>
      </c>
      <c r="AU2930" s="9">
        <f t="shared" si="1337"/>
        <v>43435</v>
      </c>
      <c r="AV2930" s="9">
        <v>44798</v>
      </c>
      <c r="AW2930" s="11">
        <f t="shared" si="1338"/>
        <v>3.6575342465753424</v>
      </c>
      <c r="AX2930">
        <v>10</v>
      </c>
      <c r="AY2930" s="12">
        <v>0.05</v>
      </c>
      <c r="AZ2930">
        <f t="shared" si="1339"/>
        <v>9.5000000000000001E-2</v>
      </c>
      <c r="BA2930" s="13">
        <f t="shared" si="1340"/>
        <v>637760</v>
      </c>
      <c r="BB2930" s="17" t="s">
        <v>2189</v>
      </c>
      <c r="BC2930">
        <f>MATCH(BB2930,MONTHLY_INDEX!$A:$A,0)</f>
        <v>798</v>
      </c>
      <c r="BD2930">
        <f>MATCH(AU2930,MONTHLY_INDEX!$1:$1,0)</f>
        <v>84</v>
      </c>
      <c r="BE2930">
        <f>INDEX(MONTHLY_INDEX!$1:$1048576,Final!BC2930,Final!BD2930)</f>
        <v>96</v>
      </c>
      <c r="BF2930">
        <f>MATCH($BF$1,MONTHLY_INDEX!$1:$1,0)</f>
        <v>127</v>
      </c>
      <c r="BG2930">
        <f>INDEX(MONTHLY_INDEX!$1:$1048576,Final!BC2930,Final!BF2930)</f>
        <v>95.3</v>
      </c>
      <c r="BH2930" s="23">
        <f t="shared" si="1358"/>
        <v>-7.2916666666666963E-3</v>
      </c>
      <c r="BI2930" s="14">
        <f t="shared" si="1359"/>
        <v>633109.66666666663</v>
      </c>
      <c r="BJ2930" s="14">
        <f t="shared" si="1360"/>
        <v>219983.92732876711</v>
      </c>
      <c r="BK2930" s="15">
        <f t="shared" si="1341"/>
        <v>413125.73933789949</v>
      </c>
      <c r="BL2930" s="52">
        <v>0</v>
      </c>
      <c r="BM2930" s="15">
        <f t="shared" si="1361"/>
        <v>413125.73933789949</v>
      </c>
    </row>
    <row r="2931" spans="1:65">
      <c r="A2931" s="8">
        <v>2929</v>
      </c>
      <c r="B2931" s="1" t="s">
        <v>44</v>
      </c>
      <c r="C2931" s="1">
        <v>1500</v>
      </c>
      <c r="D2931" s="1" t="s">
        <v>60</v>
      </c>
      <c r="E2931" s="1">
        <v>150000115</v>
      </c>
      <c r="F2931" s="1" t="s">
        <v>60</v>
      </c>
      <c r="G2931" s="1" t="s">
        <v>92</v>
      </c>
      <c r="H2931" s="1">
        <v>4</v>
      </c>
      <c r="I2931" s="1" t="s">
        <v>226</v>
      </c>
      <c r="J2931" s="1" t="s">
        <v>49</v>
      </c>
      <c r="K2931" s="1">
        <v>17406001</v>
      </c>
      <c r="L2931" s="1" t="s">
        <v>50</v>
      </c>
      <c r="M2931" s="1" t="s">
        <v>51</v>
      </c>
      <c r="N2931" s="1" t="s">
        <v>64</v>
      </c>
      <c r="O2931" s="1" t="s">
        <v>65</v>
      </c>
      <c r="P2931" s="1" t="s">
        <v>66</v>
      </c>
      <c r="Q2931" s="1" t="s">
        <v>67</v>
      </c>
      <c r="R2931" s="1" t="s">
        <v>87</v>
      </c>
      <c r="S2931" s="1" t="s">
        <v>88</v>
      </c>
      <c r="T2931" s="2">
        <v>43463</v>
      </c>
      <c r="U2931" s="2">
        <v>43463</v>
      </c>
      <c r="V2931" s="1" t="s">
        <v>52</v>
      </c>
      <c r="W2931" s="3">
        <v>1</v>
      </c>
      <c r="X2931" s="1" t="s">
        <v>53</v>
      </c>
      <c r="Y2931" s="4">
        <v>21044329</v>
      </c>
      <c r="Z2931" s="4">
        <v>-2460643</v>
      </c>
      <c r="AA2931" s="4">
        <v>0</v>
      </c>
      <c r="AB2931" s="4">
        <v>0</v>
      </c>
      <c r="AC2931" s="4">
        <v>0</v>
      </c>
      <c r="AD2931" s="4">
        <v>21044329</v>
      </c>
      <c r="AE2931" s="5">
        <v>1555</v>
      </c>
      <c r="AF2931" s="1" t="s">
        <v>70</v>
      </c>
      <c r="AG2931" s="1" t="s">
        <v>71</v>
      </c>
      <c r="AH2931" s="1" t="s">
        <v>89</v>
      </c>
      <c r="AI2931" s="1" t="s">
        <v>57</v>
      </c>
      <c r="AJ2931" s="5">
        <v>10950</v>
      </c>
      <c r="AK2931" s="4">
        <v>-219098</v>
      </c>
      <c r="AL2931" s="4">
        <v>0</v>
      </c>
      <c r="AM2931" s="4">
        <v>0</v>
      </c>
      <c r="AN2931" s="4">
        <v>0</v>
      </c>
      <c r="AO2931" s="4">
        <v>-2679741</v>
      </c>
      <c r="AP2931" s="4">
        <v>-2679741</v>
      </c>
      <c r="AQ2931" s="4">
        <v>0</v>
      </c>
      <c r="AR2931" s="4">
        <v>18364588</v>
      </c>
      <c r="AS2931" s="1" t="s">
        <v>52</v>
      </c>
      <c r="AT2931" s="9">
        <f t="shared" si="1336"/>
        <v>43463</v>
      </c>
      <c r="AU2931" s="9">
        <f t="shared" si="1337"/>
        <v>43435</v>
      </c>
      <c r="AV2931" s="9">
        <v>44798</v>
      </c>
      <c r="AW2931" s="11">
        <f t="shared" si="1338"/>
        <v>3.6575342465753424</v>
      </c>
      <c r="AX2931">
        <v>25</v>
      </c>
      <c r="AY2931" s="12">
        <v>0.05</v>
      </c>
      <c r="AZ2931">
        <f t="shared" si="1339"/>
        <v>3.7999999999999999E-2</v>
      </c>
      <c r="BA2931" s="13">
        <f t="shared" si="1340"/>
        <v>21044329</v>
      </c>
      <c r="BB2931" s="17" t="s">
        <v>2189</v>
      </c>
      <c r="BC2931">
        <f>MATCH(BB2931,MONTHLY_INDEX!$A:$A,0)</f>
        <v>798</v>
      </c>
      <c r="BD2931">
        <f>MATCH(AU2931,MONTHLY_INDEX!$1:$1,0)</f>
        <v>84</v>
      </c>
      <c r="BE2931">
        <f>INDEX(MONTHLY_INDEX!$1:$1048576,Final!BC2931,Final!BD2931)</f>
        <v>96</v>
      </c>
      <c r="BF2931">
        <f>MATCH($BF$1,MONTHLY_INDEX!$1:$1,0)</f>
        <v>127</v>
      </c>
      <c r="BG2931">
        <f>INDEX(MONTHLY_INDEX!$1:$1048576,Final!BC2931,Final!BF2931)</f>
        <v>95.3</v>
      </c>
      <c r="BH2931" s="23">
        <f t="shared" si="1358"/>
        <v>-7.2916666666666963E-3</v>
      </c>
      <c r="BI2931" s="14">
        <f t="shared" si="1359"/>
        <v>20890880.767708331</v>
      </c>
      <c r="BJ2931" s="14">
        <f t="shared" si="1360"/>
        <v>2903546.2502625855</v>
      </c>
      <c r="BK2931" s="15">
        <f t="shared" si="1341"/>
        <v>17987334.517445747</v>
      </c>
      <c r="BL2931" s="52">
        <v>0</v>
      </c>
      <c r="BM2931" s="15">
        <f t="shared" si="1361"/>
        <v>17987334.517445747</v>
      </c>
    </row>
    <row r="2932" spans="1:65">
      <c r="A2932" s="8">
        <v>2930</v>
      </c>
      <c r="B2932" s="1" t="s">
        <v>44</v>
      </c>
      <c r="C2932" s="1">
        <v>1500</v>
      </c>
      <c r="D2932" s="1" t="s">
        <v>60</v>
      </c>
      <c r="E2932" s="1">
        <v>150000115</v>
      </c>
      <c r="F2932" s="1" t="s">
        <v>60</v>
      </c>
      <c r="G2932" s="1" t="s">
        <v>93</v>
      </c>
      <c r="H2932" s="1">
        <v>5</v>
      </c>
      <c r="I2932" s="1" t="s">
        <v>226</v>
      </c>
      <c r="J2932" s="1" t="s">
        <v>49</v>
      </c>
      <c r="K2932" s="1">
        <v>17406001</v>
      </c>
      <c r="L2932" s="1" t="s">
        <v>50</v>
      </c>
      <c r="M2932" s="1" t="s">
        <v>51</v>
      </c>
      <c r="N2932" s="1" t="s">
        <v>64</v>
      </c>
      <c r="O2932" s="1" t="s">
        <v>65</v>
      </c>
      <c r="P2932" s="1" t="s">
        <v>66</v>
      </c>
      <c r="Q2932" s="1" t="s">
        <v>67</v>
      </c>
      <c r="R2932" s="1" t="s">
        <v>87</v>
      </c>
      <c r="S2932" s="1" t="s">
        <v>88</v>
      </c>
      <c r="T2932" s="2">
        <v>43463</v>
      </c>
      <c r="U2932" s="2">
        <v>43463</v>
      </c>
      <c r="V2932" s="1" t="s">
        <v>52</v>
      </c>
      <c r="W2932" s="3">
        <v>1</v>
      </c>
      <c r="X2932" s="1" t="s">
        <v>53</v>
      </c>
      <c r="Y2932" s="4">
        <v>969266</v>
      </c>
      <c r="Z2932" s="4">
        <v>-113333</v>
      </c>
      <c r="AA2932" s="4">
        <v>0</v>
      </c>
      <c r="AB2932" s="4">
        <v>0</v>
      </c>
      <c r="AC2932" s="4">
        <v>0</v>
      </c>
      <c r="AD2932" s="4">
        <v>969266</v>
      </c>
      <c r="AE2932" s="5">
        <v>1555</v>
      </c>
      <c r="AF2932" s="1" t="s">
        <v>70</v>
      </c>
      <c r="AG2932" s="1" t="s">
        <v>71</v>
      </c>
      <c r="AH2932" s="1" t="s">
        <v>89</v>
      </c>
      <c r="AI2932" s="1" t="s">
        <v>57</v>
      </c>
      <c r="AJ2932" s="5">
        <v>10950</v>
      </c>
      <c r="AK2932" s="4">
        <v>-10091</v>
      </c>
      <c r="AL2932" s="4">
        <v>0</v>
      </c>
      <c r="AM2932" s="4">
        <v>0</v>
      </c>
      <c r="AN2932" s="4">
        <v>0</v>
      </c>
      <c r="AO2932" s="4">
        <v>-123424</v>
      </c>
      <c r="AP2932" s="4">
        <v>-123424</v>
      </c>
      <c r="AQ2932" s="4">
        <v>0</v>
      </c>
      <c r="AR2932" s="4">
        <v>845842</v>
      </c>
      <c r="AS2932" s="1" t="s">
        <v>52</v>
      </c>
      <c r="AT2932" s="9">
        <f t="shared" si="1336"/>
        <v>43463</v>
      </c>
      <c r="AU2932" s="9">
        <f t="shared" si="1337"/>
        <v>43435</v>
      </c>
      <c r="AV2932" s="9">
        <v>44798</v>
      </c>
      <c r="AW2932" s="11">
        <f t="shared" si="1338"/>
        <v>3.6575342465753424</v>
      </c>
      <c r="AX2932">
        <v>25</v>
      </c>
      <c r="AY2932" s="12">
        <v>0.05</v>
      </c>
      <c r="AZ2932">
        <f t="shared" si="1339"/>
        <v>3.7999999999999999E-2</v>
      </c>
      <c r="BA2932" s="13">
        <f t="shared" si="1340"/>
        <v>969266</v>
      </c>
      <c r="BB2932" s="17" t="s">
        <v>2083</v>
      </c>
      <c r="BC2932">
        <f>MATCH(BB2932,MONTHLY_INDEX!$A:$A,0)</f>
        <v>745</v>
      </c>
      <c r="BD2932">
        <f>MATCH(AU2932,MONTHLY_INDEX!$1:$1,0)</f>
        <v>84</v>
      </c>
      <c r="BE2932">
        <f>INDEX(MONTHLY_INDEX!$1:$1048576,Final!BC2932,Final!BD2932)</f>
        <v>108.4</v>
      </c>
      <c r="BF2932">
        <f>MATCH($BF$1,MONTHLY_INDEX!$1:$1,0)</f>
        <v>127</v>
      </c>
      <c r="BG2932">
        <f>INDEX(MONTHLY_INDEX!$1:$1048576,Final!BC2932,Final!BF2932)</f>
        <v>115.4</v>
      </c>
      <c r="BH2932" s="23">
        <f t="shared" si="1358"/>
        <v>6.4575645756457564E-2</v>
      </c>
      <c r="BI2932" s="14">
        <f t="shared" si="1359"/>
        <v>1031856.9778597784</v>
      </c>
      <c r="BJ2932" s="14">
        <f t="shared" si="1360"/>
        <v>143413.98489541525</v>
      </c>
      <c r="BK2932" s="15">
        <f t="shared" si="1341"/>
        <v>888442.99296436319</v>
      </c>
      <c r="BL2932" s="52">
        <v>0</v>
      </c>
      <c r="BM2932" s="15">
        <f t="shared" si="1361"/>
        <v>888442.99296436319</v>
      </c>
    </row>
    <row r="2933" spans="1:65">
      <c r="A2933" s="8">
        <v>2931</v>
      </c>
      <c r="B2933" s="1" t="s">
        <v>44</v>
      </c>
      <c r="C2933" s="1">
        <v>1500</v>
      </c>
      <c r="D2933" s="1" t="s">
        <v>60</v>
      </c>
      <c r="E2933" s="1">
        <v>150000115</v>
      </c>
      <c r="F2933" s="1" t="s">
        <v>60</v>
      </c>
      <c r="G2933" s="1" t="s">
        <v>94</v>
      </c>
      <c r="H2933" s="1">
        <v>6</v>
      </c>
      <c r="I2933" s="1" t="s">
        <v>226</v>
      </c>
      <c r="J2933" s="1" t="s">
        <v>49</v>
      </c>
      <c r="K2933" s="1">
        <v>17406001</v>
      </c>
      <c r="L2933" s="1" t="s">
        <v>50</v>
      </c>
      <c r="M2933" s="1" t="s">
        <v>51</v>
      </c>
      <c r="N2933" s="1" t="s">
        <v>64</v>
      </c>
      <c r="O2933" s="1" t="s">
        <v>65</v>
      </c>
      <c r="P2933" s="1" t="s">
        <v>66</v>
      </c>
      <c r="Q2933" s="1" t="s">
        <v>67</v>
      </c>
      <c r="R2933" s="1" t="s">
        <v>87</v>
      </c>
      <c r="S2933" s="1" t="s">
        <v>88</v>
      </c>
      <c r="T2933" s="2">
        <v>43463</v>
      </c>
      <c r="U2933" s="2">
        <v>43463</v>
      </c>
      <c r="V2933" s="1" t="s">
        <v>52</v>
      </c>
      <c r="W2933" s="3">
        <v>1</v>
      </c>
      <c r="X2933" s="1" t="s">
        <v>53</v>
      </c>
      <c r="Y2933" s="4">
        <v>735000</v>
      </c>
      <c r="Z2933" s="4">
        <v>-85940</v>
      </c>
      <c r="AA2933" s="4">
        <v>0</v>
      </c>
      <c r="AB2933" s="4">
        <v>0</v>
      </c>
      <c r="AC2933" s="4">
        <v>0</v>
      </c>
      <c r="AD2933" s="4">
        <v>735000</v>
      </c>
      <c r="AE2933" s="5">
        <v>1555</v>
      </c>
      <c r="AF2933" s="1" t="s">
        <v>70</v>
      </c>
      <c r="AG2933" s="1" t="s">
        <v>71</v>
      </c>
      <c r="AH2933" s="1" t="s">
        <v>89</v>
      </c>
      <c r="AI2933" s="1" t="s">
        <v>57</v>
      </c>
      <c r="AJ2933" s="5">
        <v>10950</v>
      </c>
      <c r="AK2933" s="4">
        <v>-7652</v>
      </c>
      <c r="AL2933" s="4">
        <v>0</v>
      </c>
      <c r="AM2933" s="4">
        <v>0</v>
      </c>
      <c r="AN2933" s="4">
        <v>0</v>
      </c>
      <c r="AO2933" s="4">
        <v>-93592</v>
      </c>
      <c r="AP2933" s="4">
        <v>-93592</v>
      </c>
      <c r="AQ2933" s="4">
        <v>0</v>
      </c>
      <c r="AR2933" s="4">
        <v>641408</v>
      </c>
      <c r="AS2933" s="1" t="s">
        <v>52</v>
      </c>
      <c r="AT2933" s="9">
        <f t="shared" si="1336"/>
        <v>43463</v>
      </c>
      <c r="AU2933" s="9">
        <f t="shared" si="1337"/>
        <v>43435</v>
      </c>
      <c r="AV2933" s="9">
        <v>44798</v>
      </c>
      <c r="AW2933" s="11">
        <f t="shared" si="1338"/>
        <v>3.6575342465753424</v>
      </c>
      <c r="AX2933">
        <v>10</v>
      </c>
      <c r="AY2933" s="12">
        <v>0.05</v>
      </c>
      <c r="AZ2933">
        <f t="shared" si="1339"/>
        <v>9.5000000000000001E-2</v>
      </c>
      <c r="BA2933" s="13">
        <f t="shared" si="1340"/>
        <v>735000</v>
      </c>
      <c r="BB2933" s="17" t="s">
        <v>1853</v>
      </c>
      <c r="BC2933">
        <f>MATCH(BB2933,MONTHLY_INDEX!$A:$A,0)</f>
        <v>630</v>
      </c>
      <c r="BD2933">
        <f>MATCH(AU2933,MONTHLY_INDEX!$1:$1,0)</f>
        <v>84</v>
      </c>
      <c r="BE2933">
        <f>INDEX(MONTHLY_INDEX!$1:$1048576,Final!BC2933,Final!BD2933)</f>
        <v>114.9</v>
      </c>
      <c r="BF2933">
        <f>MATCH($BF$1,MONTHLY_INDEX!$1:$1,0)</f>
        <v>127</v>
      </c>
      <c r="BG2933">
        <f>INDEX(MONTHLY_INDEX!$1:$1048576,Final!BC2933,Final!BF2933)</f>
        <v>151.1</v>
      </c>
      <c r="BH2933" s="23">
        <f t="shared" si="1358"/>
        <v>0.31505657093124445</v>
      </c>
      <c r="BI2933" s="14">
        <f t="shared" si="1359"/>
        <v>966566.5796344647</v>
      </c>
      <c r="BJ2933" s="14">
        <f t="shared" si="1360"/>
        <v>335848.78482778347</v>
      </c>
      <c r="BK2933" s="15">
        <f t="shared" si="1341"/>
        <v>630717.79480668122</v>
      </c>
      <c r="BL2933" s="52">
        <v>0</v>
      </c>
      <c r="BM2933" s="15">
        <f t="shared" si="1361"/>
        <v>630717.79480668122</v>
      </c>
    </row>
    <row r="2934" spans="1:65">
      <c r="A2934" s="8">
        <v>2932</v>
      </c>
      <c r="B2934" s="1" t="s">
        <v>44</v>
      </c>
      <c r="C2934" s="1">
        <v>1500</v>
      </c>
      <c r="D2934" s="1" t="s">
        <v>60</v>
      </c>
      <c r="E2934" s="1">
        <v>150000115</v>
      </c>
      <c r="F2934" s="1" t="s">
        <v>60</v>
      </c>
      <c r="G2934" s="1" t="s">
        <v>95</v>
      </c>
      <c r="H2934" s="1">
        <v>7</v>
      </c>
      <c r="I2934" s="1" t="s">
        <v>226</v>
      </c>
      <c r="J2934" s="1" t="s">
        <v>49</v>
      </c>
      <c r="K2934" s="1">
        <v>17406001</v>
      </c>
      <c r="L2934" s="1" t="s">
        <v>50</v>
      </c>
      <c r="M2934" s="1" t="s">
        <v>51</v>
      </c>
      <c r="N2934" s="1" t="s">
        <v>64</v>
      </c>
      <c r="O2934" s="1" t="s">
        <v>65</v>
      </c>
      <c r="P2934" s="1" t="s">
        <v>66</v>
      </c>
      <c r="Q2934" s="1" t="s">
        <v>67</v>
      </c>
      <c r="R2934" s="1" t="s">
        <v>87</v>
      </c>
      <c r="S2934" s="1" t="s">
        <v>88</v>
      </c>
      <c r="T2934" s="2">
        <v>43463</v>
      </c>
      <c r="U2934" s="2">
        <v>43463</v>
      </c>
      <c r="V2934" s="1" t="s">
        <v>52</v>
      </c>
      <c r="W2934" s="3">
        <v>1</v>
      </c>
      <c r="X2934" s="1" t="s">
        <v>53</v>
      </c>
      <c r="Y2934" s="4">
        <v>126000</v>
      </c>
      <c r="Z2934" s="4">
        <v>-14732</v>
      </c>
      <c r="AA2934" s="4">
        <v>0</v>
      </c>
      <c r="AB2934" s="4">
        <v>0</v>
      </c>
      <c r="AC2934" s="4">
        <v>0</v>
      </c>
      <c r="AD2934" s="4">
        <v>126000</v>
      </c>
      <c r="AE2934" s="5">
        <v>1555</v>
      </c>
      <c r="AF2934" s="1" t="s">
        <v>70</v>
      </c>
      <c r="AG2934" s="1" t="s">
        <v>71</v>
      </c>
      <c r="AH2934" s="1" t="s">
        <v>89</v>
      </c>
      <c r="AI2934" s="1" t="s">
        <v>57</v>
      </c>
      <c r="AJ2934" s="5">
        <v>10950</v>
      </c>
      <c r="AK2934" s="4">
        <v>-1312</v>
      </c>
      <c r="AL2934" s="4">
        <v>0</v>
      </c>
      <c r="AM2934" s="4">
        <v>0</v>
      </c>
      <c r="AN2934" s="4">
        <v>0</v>
      </c>
      <c r="AO2934" s="4">
        <v>-16044</v>
      </c>
      <c r="AP2934" s="4">
        <v>-16044</v>
      </c>
      <c r="AQ2934" s="4">
        <v>0</v>
      </c>
      <c r="AR2934" s="4">
        <v>109956</v>
      </c>
      <c r="AS2934" s="1" t="s">
        <v>52</v>
      </c>
      <c r="AT2934" s="9">
        <f t="shared" si="1336"/>
        <v>43463</v>
      </c>
      <c r="AU2934" s="9">
        <f t="shared" si="1337"/>
        <v>43435</v>
      </c>
      <c r="AV2934" s="9">
        <v>44798</v>
      </c>
      <c r="AW2934" s="11">
        <f t="shared" si="1338"/>
        <v>3.6575342465753424</v>
      </c>
      <c r="AX2934">
        <v>25</v>
      </c>
      <c r="AY2934" s="12">
        <v>0.05</v>
      </c>
      <c r="AZ2934">
        <f t="shared" si="1339"/>
        <v>3.7999999999999999E-2</v>
      </c>
      <c r="BA2934" s="13">
        <f t="shared" si="1340"/>
        <v>126000</v>
      </c>
      <c r="BB2934" s="17" t="s">
        <v>2189</v>
      </c>
      <c r="BC2934">
        <f>MATCH(BB2934,MONTHLY_INDEX!$A:$A,0)</f>
        <v>798</v>
      </c>
      <c r="BD2934">
        <f>MATCH(AU2934,MONTHLY_INDEX!$1:$1,0)</f>
        <v>84</v>
      </c>
      <c r="BE2934">
        <f>INDEX(MONTHLY_INDEX!$1:$1048576,Final!BC2934,Final!BD2934)</f>
        <v>96</v>
      </c>
      <c r="BF2934">
        <f>MATCH($BF$1,MONTHLY_INDEX!$1:$1,0)</f>
        <v>127</v>
      </c>
      <c r="BG2934">
        <f>INDEX(MONTHLY_INDEX!$1:$1048576,Final!BC2934,Final!BF2934)</f>
        <v>95.3</v>
      </c>
      <c r="BH2934" s="23">
        <f t="shared" si="1358"/>
        <v>-7.2916666666666963E-3</v>
      </c>
      <c r="BI2934" s="14">
        <f t="shared" si="1359"/>
        <v>125081.25</v>
      </c>
      <c r="BJ2934" s="14">
        <f t="shared" si="1360"/>
        <v>17384.580308219178</v>
      </c>
      <c r="BK2934" s="15">
        <f t="shared" si="1341"/>
        <v>107696.66969178081</v>
      </c>
      <c r="BL2934" s="52">
        <v>0</v>
      </c>
      <c r="BM2934" s="15">
        <f t="shared" si="1361"/>
        <v>107696.66969178081</v>
      </c>
    </row>
    <row r="2935" spans="1:65">
      <c r="A2935" s="8">
        <v>2933</v>
      </c>
      <c r="B2935" s="1" t="s">
        <v>44</v>
      </c>
      <c r="C2935" s="1">
        <v>1500</v>
      </c>
      <c r="D2935" s="1" t="s">
        <v>60</v>
      </c>
      <c r="E2935" s="1">
        <v>150000115</v>
      </c>
      <c r="F2935" s="1" t="s">
        <v>60</v>
      </c>
      <c r="G2935" s="1" t="s">
        <v>96</v>
      </c>
      <c r="H2935" s="1">
        <v>8</v>
      </c>
      <c r="I2935" s="1" t="s">
        <v>226</v>
      </c>
      <c r="J2935" s="1" t="s">
        <v>49</v>
      </c>
      <c r="K2935" s="1">
        <v>17406001</v>
      </c>
      <c r="L2935" s="1" t="s">
        <v>50</v>
      </c>
      <c r="M2935" s="1" t="s">
        <v>51</v>
      </c>
      <c r="N2935" s="1" t="s">
        <v>64</v>
      </c>
      <c r="O2935" s="1" t="s">
        <v>65</v>
      </c>
      <c r="P2935" s="1" t="s">
        <v>66</v>
      </c>
      <c r="Q2935" s="1" t="s">
        <v>67</v>
      </c>
      <c r="R2935" s="1" t="s">
        <v>87</v>
      </c>
      <c r="S2935" s="1" t="s">
        <v>88</v>
      </c>
      <c r="T2935" s="2">
        <v>43463</v>
      </c>
      <c r="U2935" s="2">
        <v>43463</v>
      </c>
      <c r="V2935" s="1" t="s">
        <v>52</v>
      </c>
      <c r="W2935" s="3">
        <v>1</v>
      </c>
      <c r="X2935" s="1" t="s">
        <v>53</v>
      </c>
      <c r="Y2935" s="4">
        <v>29327302</v>
      </c>
      <c r="Z2935" s="4">
        <v>-3429143</v>
      </c>
      <c r="AA2935" s="4">
        <v>0</v>
      </c>
      <c r="AB2935" s="4">
        <v>0</v>
      </c>
      <c r="AC2935" s="4">
        <v>0</v>
      </c>
      <c r="AD2935" s="4">
        <v>29327302</v>
      </c>
      <c r="AE2935" s="5">
        <v>1555</v>
      </c>
      <c r="AF2935" s="1" t="s">
        <v>70</v>
      </c>
      <c r="AG2935" s="1" t="s">
        <v>71</v>
      </c>
      <c r="AH2935" s="1" t="s">
        <v>89</v>
      </c>
      <c r="AI2935" s="1" t="s">
        <v>57</v>
      </c>
      <c r="AJ2935" s="5">
        <v>10950</v>
      </c>
      <c r="AK2935" s="4">
        <v>-305335</v>
      </c>
      <c r="AL2935" s="4">
        <v>0</v>
      </c>
      <c r="AM2935" s="4">
        <v>0</v>
      </c>
      <c r="AN2935" s="4">
        <v>0</v>
      </c>
      <c r="AO2935" s="4">
        <v>-3734478</v>
      </c>
      <c r="AP2935" s="4">
        <v>-3734478</v>
      </c>
      <c r="AQ2935" s="4">
        <v>0</v>
      </c>
      <c r="AR2935" s="4">
        <v>25592824</v>
      </c>
      <c r="AS2935" s="1" t="s">
        <v>52</v>
      </c>
      <c r="AT2935" s="9">
        <f t="shared" si="1336"/>
        <v>43463</v>
      </c>
      <c r="AU2935" s="9">
        <f t="shared" si="1337"/>
        <v>43435</v>
      </c>
      <c r="AV2935" s="9">
        <v>44798</v>
      </c>
      <c r="AW2935" s="11">
        <f t="shared" si="1338"/>
        <v>3.6575342465753424</v>
      </c>
      <c r="AX2935">
        <v>25</v>
      </c>
      <c r="AY2935" s="12">
        <v>0.05</v>
      </c>
      <c r="AZ2935">
        <f t="shared" si="1339"/>
        <v>3.7999999999999999E-2</v>
      </c>
      <c r="BA2935" s="13">
        <f t="shared" si="1340"/>
        <v>29327302</v>
      </c>
      <c r="BB2935" s="17" t="s">
        <v>2189</v>
      </c>
      <c r="BC2935">
        <f>MATCH(BB2935,MONTHLY_INDEX!$A:$A,0)</f>
        <v>798</v>
      </c>
      <c r="BD2935">
        <f>MATCH(AU2935,MONTHLY_INDEX!$1:$1,0)</f>
        <v>84</v>
      </c>
      <c r="BE2935">
        <f>INDEX(MONTHLY_INDEX!$1:$1048576,Final!BC2935,Final!BD2935)</f>
        <v>96</v>
      </c>
      <c r="BF2935">
        <f>MATCH($BF$1,MONTHLY_INDEX!$1:$1,0)</f>
        <v>127</v>
      </c>
      <c r="BG2935">
        <f>INDEX(MONTHLY_INDEX!$1:$1048576,Final!BC2935,Final!BF2935)</f>
        <v>95.3</v>
      </c>
      <c r="BH2935" s="23">
        <f t="shared" si="1358"/>
        <v>-7.2916666666666963E-3</v>
      </c>
      <c r="BI2935" s="14">
        <f t="shared" si="1359"/>
        <v>29113457.089583334</v>
      </c>
      <c r="BJ2935" s="14">
        <f t="shared" si="1360"/>
        <v>4046371.7209714041</v>
      </c>
      <c r="BK2935" s="15">
        <f t="shared" si="1341"/>
        <v>25067085.368611928</v>
      </c>
      <c r="BL2935" s="52">
        <v>0</v>
      </c>
      <c r="BM2935" s="15">
        <f t="shared" si="1361"/>
        <v>25067085.368611928</v>
      </c>
    </row>
    <row r="2936" spans="1:65">
      <c r="A2936" s="8">
        <v>2934</v>
      </c>
      <c r="B2936" s="1" t="s">
        <v>44</v>
      </c>
      <c r="C2936" s="1">
        <v>1500</v>
      </c>
      <c r="D2936" s="1" t="s">
        <v>60</v>
      </c>
      <c r="E2936" s="1">
        <v>150000115</v>
      </c>
      <c r="F2936" s="1" t="s">
        <v>60</v>
      </c>
      <c r="G2936" s="1" t="s">
        <v>97</v>
      </c>
      <c r="H2936" s="1">
        <v>9</v>
      </c>
      <c r="I2936" s="1" t="s">
        <v>226</v>
      </c>
      <c r="J2936" s="1" t="s">
        <v>49</v>
      </c>
      <c r="K2936" s="1">
        <v>17406001</v>
      </c>
      <c r="L2936" s="1" t="s">
        <v>50</v>
      </c>
      <c r="M2936" s="1" t="s">
        <v>51</v>
      </c>
      <c r="N2936" s="1" t="s">
        <v>64</v>
      </c>
      <c r="O2936" s="1" t="s">
        <v>65</v>
      </c>
      <c r="P2936" s="1" t="s">
        <v>66</v>
      </c>
      <c r="Q2936" s="1" t="s">
        <v>67</v>
      </c>
      <c r="R2936" s="1" t="s">
        <v>87</v>
      </c>
      <c r="S2936" s="1" t="s">
        <v>88</v>
      </c>
      <c r="T2936" s="2">
        <v>43463</v>
      </c>
      <c r="U2936" s="2">
        <v>43463</v>
      </c>
      <c r="V2936" s="1" t="s">
        <v>52</v>
      </c>
      <c r="W2936" s="3">
        <v>1</v>
      </c>
      <c r="X2936" s="1" t="s">
        <v>53</v>
      </c>
      <c r="Y2936" s="4">
        <v>1517250</v>
      </c>
      <c r="Z2936" s="4">
        <v>-177405</v>
      </c>
      <c r="AA2936" s="4">
        <v>0</v>
      </c>
      <c r="AB2936" s="4">
        <v>0</v>
      </c>
      <c r="AC2936" s="4">
        <v>0</v>
      </c>
      <c r="AD2936" s="4">
        <v>1517250</v>
      </c>
      <c r="AE2936" s="5">
        <v>1555</v>
      </c>
      <c r="AF2936" s="1" t="s">
        <v>70</v>
      </c>
      <c r="AG2936" s="1" t="s">
        <v>71</v>
      </c>
      <c r="AH2936" s="1" t="s">
        <v>89</v>
      </c>
      <c r="AI2936" s="1" t="s">
        <v>57</v>
      </c>
      <c r="AJ2936" s="5">
        <v>10950</v>
      </c>
      <c r="AK2936" s="4">
        <v>-15797</v>
      </c>
      <c r="AL2936" s="4">
        <v>0</v>
      </c>
      <c r="AM2936" s="4">
        <v>0</v>
      </c>
      <c r="AN2936" s="4">
        <v>0</v>
      </c>
      <c r="AO2936" s="4">
        <v>-193202</v>
      </c>
      <c r="AP2936" s="4">
        <v>-193202</v>
      </c>
      <c r="AQ2936" s="4">
        <v>0</v>
      </c>
      <c r="AR2936" s="4">
        <v>1324048</v>
      </c>
      <c r="AS2936" s="1" t="s">
        <v>52</v>
      </c>
      <c r="AT2936" s="9">
        <f t="shared" si="1336"/>
        <v>43463</v>
      </c>
      <c r="AU2936" s="9">
        <f t="shared" si="1337"/>
        <v>43435</v>
      </c>
      <c r="AV2936" s="9">
        <v>44798</v>
      </c>
      <c r="AW2936" s="11">
        <f t="shared" si="1338"/>
        <v>3.6575342465753424</v>
      </c>
      <c r="AX2936">
        <v>15</v>
      </c>
      <c r="AY2936" s="12">
        <v>0.05</v>
      </c>
      <c r="AZ2936">
        <f t="shared" si="1339"/>
        <v>6.3333333333333325E-2</v>
      </c>
      <c r="BA2936" s="13">
        <f t="shared" si="1340"/>
        <v>1517250</v>
      </c>
      <c r="BB2936" s="17" t="s">
        <v>1941</v>
      </c>
      <c r="BC2936">
        <f>MATCH(BB2936,MONTHLY_INDEX!$A:$A,0)</f>
        <v>674</v>
      </c>
      <c r="BD2936">
        <f>MATCH(AU2936,MONTHLY_INDEX!$1:$1,0)</f>
        <v>84</v>
      </c>
      <c r="BE2936">
        <f>INDEX(MONTHLY_INDEX!$1:$1048576,Final!BC2936,Final!BD2936)</f>
        <v>106.1</v>
      </c>
      <c r="BF2936">
        <f>MATCH($BF$1,MONTHLY_INDEX!$1:$1,0)</f>
        <v>127</v>
      </c>
      <c r="BG2936">
        <f>INDEX(MONTHLY_INDEX!$1:$1048576,Final!BC2936,Final!BF2936)</f>
        <v>122.8</v>
      </c>
      <c r="BH2936" s="23">
        <f t="shared" si="1358"/>
        <v>0.15739868049010372</v>
      </c>
      <c r="BI2936" s="14">
        <f t="shared" si="1359"/>
        <v>1756063.1479736099</v>
      </c>
      <c r="BJ2936" s="14">
        <f t="shared" si="1360"/>
        <v>406781.20318128407</v>
      </c>
      <c r="BK2936" s="15">
        <f t="shared" si="1341"/>
        <v>1349281.9447923258</v>
      </c>
      <c r="BL2936" s="52">
        <v>0</v>
      </c>
      <c r="BM2936" s="15">
        <f t="shared" si="1361"/>
        <v>1349281.9447923258</v>
      </c>
    </row>
    <row r="2937" spans="1:65">
      <c r="A2937" s="8">
        <v>2935</v>
      </c>
      <c r="B2937" s="1" t="s">
        <v>44</v>
      </c>
      <c r="C2937" s="1">
        <v>1500</v>
      </c>
      <c r="D2937" s="1" t="s">
        <v>60</v>
      </c>
      <c r="E2937" s="1">
        <v>150000115</v>
      </c>
      <c r="F2937" s="1" t="s">
        <v>60</v>
      </c>
      <c r="G2937" s="1" t="s">
        <v>98</v>
      </c>
      <c r="H2937" s="1">
        <v>10</v>
      </c>
      <c r="I2937" s="1" t="s">
        <v>226</v>
      </c>
      <c r="J2937" s="1" t="s">
        <v>49</v>
      </c>
      <c r="K2937" s="1">
        <v>17406001</v>
      </c>
      <c r="L2937" s="1" t="s">
        <v>50</v>
      </c>
      <c r="M2937" s="1" t="s">
        <v>51</v>
      </c>
      <c r="N2937" s="1" t="s">
        <v>64</v>
      </c>
      <c r="O2937" s="1" t="s">
        <v>65</v>
      </c>
      <c r="P2937" s="1" t="s">
        <v>66</v>
      </c>
      <c r="Q2937" s="1" t="s">
        <v>67</v>
      </c>
      <c r="R2937" s="1" t="s">
        <v>87</v>
      </c>
      <c r="S2937" s="1" t="s">
        <v>88</v>
      </c>
      <c r="T2937" s="2">
        <v>43463</v>
      </c>
      <c r="U2937" s="2">
        <v>43463</v>
      </c>
      <c r="V2937" s="1" t="s">
        <v>52</v>
      </c>
      <c r="W2937" s="3">
        <v>1</v>
      </c>
      <c r="X2937" s="1" t="s">
        <v>53</v>
      </c>
      <c r="Y2937" s="4">
        <v>312900</v>
      </c>
      <c r="Z2937" s="4">
        <v>-36585</v>
      </c>
      <c r="AA2937" s="4">
        <v>0</v>
      </c>
      <c r="AB2937" s="4">
        <v>0</v>
      </c>
      <c r="AC2937" s="4">
        <v>0</v>
      </c>
      <c r="AD2937" s="4">
        <v>312900</v>
      </c>
      <c r="AE2937" s="5">
        <v>1555</v>
      </c>
      <c r="AF2937" s="1" t="s">
        <v>70</v>
      </c>
      <c r="AG2937" s="1" t="s">
        <v>71</v>
      </c>
      <c r="AH2937" s="1" t="s">
        <v>89</v>
      </c>
      <c r="AI2937" s="1" t="s">
        <v>57</v>
      </c>
      <c r="AJ2937" s="5">
        <v>10950</v>
      </c>
      <c r="AK2937" s="4">
        <v>-3258</v>
      </c>
      <c r="AL2937" s="4">
        <v>0</v>
      </c>
      <c r="AM2937" s="4">
        <v>0</v>
      </c>
      <c r="AN2937" s="4">
        <v>0</v>
      </c>
      <c r="AO2937" s="4">
        <v>-39843</v>
      </c>
      <c r="AP2937" s="4">
        <v>-39843</v>
      </c>
      <c r="AQ2937" s="4">
        <v>0</v>
      </c>
      <c r="AR2937" s="4">
        <v>273057</v>
      </c>
      <c r="AS2937" s="1" t="s">
        <v>52</v>
      </c>
      <c r="AT2937" s="9">
        <f t="shared" si="1336"/>
        <v>43463</v>
      </c>
      <c r="AU2937" s="9">
        <f t="shared" si="1337"/>
        <v>43435</v>
      </c>
      <c r="AV2937" s="9">
        <v>44798</v>
      </c>
      <c r="AW2937" s="11">
        <f t="shared" si="1338"/>
        <v>3.6575342465753424</v>
      </c>
      <c r="AX2937">
        <v>10</v>
      </c>
      <c r="AY2937" s="12">
        <v>0.05</v>
      </c>
      <c r="AZ2937">
        <f t="shared" si="1339"/>
        <v>9.5000000000000001E-2</v>
      </c>
      <c r="BA2937" s="13">
        <f t="shared" si="1340"/>
        <v>312900</v>
      </c>
      <c r="BB2937" s="17" t="s">
        <v>2189</v>
      </c>
      <c r="BC2937">
        <f>MATCH(BB2937,MONTHLY_INDEX!$A:$A,0)</f>
        <v>798</v>
      </c>
      <c r="BD2937">
        <f>MATCH(AU2937,MONTHLY_INDEX!$1:$1,0)</f>
        <v>84</v>
      </c>
      <c r="BE2937">
        <f>INDEX(MONTHLY_INDEX!$1:$1048576,Final!BC2937,Final!BD2937)</f>
        <v>96</v>
      </c>
      <c r="BF2937">
        <f>MATCH($BF$1,MONTHLY_INDEX!$1:$1,0)</f>
        <v>127</v>
      </c>
      <c r="BG2937">
        <f>INDEX(MONTHLY_INDEX!$1:$1048576,Final!BC2937,Final!BF2937)</f>
        <v>95.3</v>
      </c>
      <c r="BH2937" s="23">
        <f t="shared" si="1358"/>
        <v>-7.2916666666666963E-3</v>
      </c>
      <c r="BI2937" s="14">
        <f t="shared" si="1359"/>
        <v>310618.4375</v>
      </c>
      <c r="BJ2937" s="14">
        <f t="shared" si="1360"/>
        <v>107929.26941352741</v>
      </c>
      <c r="BK2937" s="15">
        <f t="shared" si="1341"/>
        <v>202689.16808647261</v>
      </c>
      <c r="BL2937" s="52">
        <v>0</v>
      </c>
      <c r="BM2937" s="15">
        <f t="shared" si="1361"/>
        <v>202689.16808647261</v>
      </c>
    </row>
    <row r="2938" spans="1:65">
      <c r="A2938" s="8">
        <v>2936</v>
      </c>
      <c r="B2938" s="1" t="s">
        <v>44</v>
      </c>
      <c r="C2938" s="1">
        <v>1500</v>
      </c>
      <c r="D2938" s="1" t="s">
        <v>60</v>
      </c>
      <c r="E2938" s="1">
        <v>150000115</v>
      </c>
      <c r="F2938" s="1" t="s">
        <v>60</v>
      </c>
      <c r="G2938" s="1" t="s">
        <v>99</v>
      </c>
      <c r="H2938" s="1">
        <v>11</v>
      </c>
      <c r="I2938" s="1" t="s">
        <v>226</v>
      </c>
      <c r="J2938" s="1" t="s">
        <v>49</v>
      </c>
      <c r="K2938" s="1">
        <v>17406001</v>
      </c>
      <c r="L2938" s="1" t="s">
        <v>50</v>
      </c>
      <c r="M2938" s="1" t="s">
        <v>51</v>
      </c>
      <c r="N2938" s="1" t="s">
        <v>64</v>
      </c>
      <c r="O2938" s="1" t="s">
        <v>65</v>
      </c>
      <c r="P2938" s="1" t="s">
        <v>66</v>
      </c>
      <c r="Q2938" s="1" t="s">
        <v>67</v>
      </c>
      <c r="R2938" s="1" t="s">
        <v>87</v>
      </c>
      <c r="S2938" s="1" t="s">
        <v>88</v>
      </c>
      <c r="T2938" s="2">
        <v>43463</v>
      </c>
      <c r="U2938" s="2">
        <v>43463</v>
      </c>
      <c r="V2938" s="1" t="s">
        <v>52</v>
      </c>
      <c r="W2938" s="3">
        <v>1</v>
      </c>
      <c r="X2938" s="1" t="s">
        <v>53</v>
      </c>
      <c r="Y2938" s="4">
        <v>1174950</v>
      </c>
      <c r="Z2938" s="4">
        <v>-137382</v>
      </c>
      <c r="AA2938" s="4">
        <v>0</v>
      </c>
      <c r="AB2938" s="4">
        <v>0</v>
      </c>
      <c r="AC2938" s="4">
        <v>0</v>
      </c>
      <c r="AD2938" s="4">
        <v>1174950</v>
      </c>
      <c r="AE2938" s="5">
        <v>1555</v>
      </c>
      <c r="AF2938" s="1" t="s">
        <v>70</v>
      </c>
      <c r="AG2938" s="1" t="s">
        <v>71</v>
      </c>
      <c r="AH2938" s="1" t="s">
        <v>89</v>
      </c>
      <c r="AI2938" s="1" t="s">
        <v>57</v>
      </c>
      <c r="AJ2938" s="5">
        <v>10950</v>
      </c>
      <c r="AK2938" s="4">
        <v>-12233</v>
      </c>
      <c r="AL2938" s="4">
        <v>0</v>
      </c>
      <c r="AM2938" s="4">
        <v>0</v>
      </c>
      <c r="AN2938" s="4">
        <v>0</v>
      </c>
      <c r="AO2938" s="4">
        <v>-149615</v>
      </c>
      <c r="AP2938" s="4">
        <v>-149615</v>
      </c>
      <c r="AQ2938" s="4">
        <v>0</v>
      </c>
      <c r="AR2938" s="4">
        <v>1025335</v>
      </c>
      <c r="AS2938" s="1" t="s">
        <v>52</v>
      </c>
      <c r="AT2938" s="9">
        <f t="shared" si="1336"/>
        <v>43463</v>
      </c>
      <c r="AU2938" s="9">
        <f t="shared" si="1337"/>
        <v>43435</v>
      </c>
      <c r="AV2938" s="9">
        <v>44798</v>
      </c>
      <c r="AW2938" s="11">
        <f t="shared" si="1338"/>
        <v>3.6575342465753424</v>
      </c>
      <c r="AX2938">
        <v>10</v>
      </c>
      <c r="AY2938" s="12">
        <v>0.05</v>
      </c>
      <c r="AZ2938">
        <f t="shared" si="1339"/>
        <v>9.5000000000000001E-2</v>
      </c>
      <c r="BA2938" s="13">
        <f t="shared" si="1340"/>
        <v>1174950</v>
      </c>
      <c r="BB2938" s="17" t="s">
        <v>2189</v>
      </c>
      <c r="BC2938">
        <f>MATCH(BB2938,MONTHLY_INDEX!$A:$A,0)</f>
        <v>798</v>
      </c>
      <c r="BD2938">
        <f>MATCH(AU2938,MONTHLY_INDEX!$1:$1,0)</f>
        <v>84</v>
      </c>
      <c r="BE2938">
        <f>INDEX(MONTHLY_INDEX!$1:$1048576,Final!BC2938,Final!BD2938)</f>
        <v>96</v>
      </c>
      <c r="BF2938">
        <f>MATCH($BF$1,MONTHLY_INDEX!$1:$1,0)</f>
        <v>127</v>
      </c>
      <c r="BG2938">
        <f>INDEX(MONTHLY_INDEX!$1:$1048576,Final!BC2938,Final!BF2938)</f>
        <v>95.3</v>
      </c>
      <c r="BH2938" s="23">
        <f t="shared" si="1358"/>
        <v>-7.2916666666666963E-3</v>
      </c>
      <c r="BI2938" s="14">
        <f t="shared" si="1359"/>
        <v>1166382.65625</v>
      </c>
      <c r="BJ2938" s="14">
        <f t="shared" si="1360"/>
        <v>405278.02843535959</v>
      </c>
      <c r="BK2938" s="15">
        <f t="shared" si="1341"/>
        <v>761104.62781464041</v>
      </c>
      <c r="BL2938" s="52">
        <v>0</v>
      </c>
      <c r="BM2938" s="15">
        <f t="shared" si="1361"/>
        <v>761104.62781464041</v>
      </c>
    </row>
    <row r="2939" spans="1:65">
      <c r="A2939" s="8">
        <v>2937</v>
      </c>
      <c r="B2939" s="1" t="s">
        <v>44</v>
      </c>
      <c r="C2939" s="1">
        <v>1500</v>
      </c>
      <c r="D2939" s="1" t="s">
        <v>60</v>
      </c>
      <c r="E2939" s="1">
        <v>150000115</v>
      </c>
      <c r="F2939" s="1" t="s">
        <v>60</v>
      </c>
      <c r="G2939" s="1" t="s">
        <v>100</v>
      </c>
      <c r="H2939" s="1">
        <v>12</v>
      </c>
      <c r="I2939" s="1" t="s">
        <v>226</v>
      </c>
      <c r="J2939" s="1" t="s">
        <v>49</v>
      </c>
      <c r="K2939" s="1">
        <v>17406001</v>
      </c>
      <c r="L2939" s="1" t="s">
        <v>50</v>
      </c>
      <c r="M2939" s="1" t="s">
        <v>51</v>
      </c>
      <c r="N2939" s="1" t="s">
        <v>64</v>
      </c>
      <c r="O2939" s="1" t="s">
        <v>65</v>
      </c>
      <c r="P2939" s="1" t="s">
        <v>66</v>
      </c>
      <c r="Q2939" s="1" t="s">
        <v>67</v>
      </c>
      <c r="R2939" s="1" t="s">
        <v>87</v>
      </c>
      <c r="S2939" s="1" t="s">
        <v>88</v>
      </c>
      <c r="T2939" s="2">
        <v>43463</v>
      </c>
      <c r="U2939" s="2">
        <v>43463</v>
      </c>
      <c r="V2939" s="1" t="s">
        <v>52</v>
      </c>
      <c r="W2939" s="3">
        <v>1</v>
      </c>
      <c r="X2939" s="1" t="s">
        <v>53</v>
      </c>
      <c r="Y2939" s="4">
        <v>582750</v>
      </c>
      <c r="Z2939" s="4">
        <v>-68138</v>
      </c>
      <c r="AA2939" s="4">
        <v>0</v>
      </c>
      <c r="AB2939" s="4">
        <v>0</v>
      </c>
      <c r="AC2939" s="4">
        <v>0</v>
      </c>
      <c r="AD2939" s="4">
        <v>582750</v>
      </c>
      <c r="AE2939" s="5">
        <v>1555</v>
      </c>
      <c r="AF2939" s="1" t="s">
        <v>70</v>
      </c>
      <c r="AG2939" s="1" t="s">
        <v>71</v>
      </c>
      <c r="AH2939" s="1" t="s">
        <v>89</v>
      </c>
      <c r="AI2939" s="1" t="s">
        <v>57</v>
      </c>
      <c r="AJ2939" s="5">
        <v>10950</v>
      </c>
      <c r="AK2939" s="4">
        <v>-6067</v>
      </c>
      <c r="AL2939" s="4">
        <v>0</v>
      </c>
      <c r="AM2939" s="4">
        <v>0</v>
      </c>
      <c r="AN2939" s="4">
        <v>0</v>
      </c>
      <c r="AO2939" s="4">
        <v>-74205</v>
      </c>
      <c r="AP2939" s="4">
        <v>-74205</v>
      </c>
      <c r="AQ2939" s="4">
        <v>0</v>
      </c>
      <c r="AR2939" s="4">
        <v>508545</v>
      </c>
      <c r="AS2939" s="1" t="s">
        <v>52</v>
      </c>
      <c r="AT2939" s="9">
        <f t="shared" si="1336"/>
        <v>43463</v>
      </c>
      <c r="AU2939" s="9">
        <f t="shared" si="1337"/>
        <v>43435</v>
      </c>
      <c r="AV2939" s="9">
        <v>44798</v>
      </c>
      <c r="AW2939" s="11">
        <f t="shared" si="1338"/>
        <v>3.6575342465753424</v>
      </c>
      <c r="AX2939">
        <v>10</v>
      </c>
      <c r="AY2939" s="12">
        <v>0.05</v>
      </c>
      <c r="AZ2939">
        <f t="shared" si="1339"/>
        <v>9.5000000000000001E-2</v>
      </c>
      <c r="BA2939" s="13">
        <f t="shared" si="1340"/>
        <v>582750</v>
      </c>
      <c r="BB2939" s="17" t="s">
        <v>1973</v>
      </c>
      <c r="BC2939">
        <f>MATCH(BB2939,MONTHLY_INDEX!$A:$A,0)</f>
        <v>690</v>
      </c>
      <c r="BD2939">
        <f>MATCH(AU2939,MONTHLY_INDEX!$1:$1,0)</f>
        <v>84</v>
      </c>
      <c r="BE2939">
        <f>INDEX(MONTHLY_INDEX!$1:$1048576,Final!BC2939,Final!BD2939)</f>
        <v>111.5</v>
      </c>
      <c r="BF2939">
        <f>MATCH($BF$1,MONTHLY_INDEX!$1:$1,0)</f>
        <v>127</v>
      </c>
      <c r="BG2939">
        <f>INDEX(MONTHLY_INDEX!$1:$1048576,Final!BC2939,Final!BF2939)</f>
        <v>145.69999999999999</v>
      </c>
      <c r="BH2939" s="23">
        <f t="shared" si="1358"/>
        <v>0.30672645739910304</v>
      </c>
      <c r="BI2939" s="14">
        <f t="shared" si="1359"/>
        <v>761494.84304932738</v>
      </c>
      <c r="BJ2939" s="14">
        <f t="shared" si="1360"/>
        <v>264593.37936912588</v>
      </c>
      <c r="BK2939" s="15">
        <f t="shared" si="1341"/>
        <v>496901.4636802015</v>
      </c>
      <c r="BL2939" s="52">
        <v>0</v>
      </c>
      <c r="BM2939" s="15">
        <f t="shared" si="1361"/>
        <v>496901.4636802015</v>
      </c>
    </row>
    <row r="2940" spans="1:65">
      <c r="A2940" s="8">
        <v>2938</v>
      </c>
      <c r="B2940" s="1" t="s">
        <v>44</v>
      </c>
      <c r="C2940" s="1">
        <v>1500</v>
      </c>
      <c r="D2940" s="1" t="s">
        <v>60</v>
      </c>
      <c r="E2940" s="1">
        <v>150000115</v>
      </c>
      <c r="F2940" s="1" t="s">
        <v>60</v>
      </c>
      <c r="G2940" s="1" t="s">
        <v>101</v>
      </c>
      <c r="H2940" s="1">
        <v>13</v>
      </c>
      <c r="I2940" s="1" t="s">
        <v>226</v>
      </c>
      <c r="J2940" s="1" t="s">
        <v>49</v>
      </c>
      <c r="K2940" s="1">
        <v>17406001</v>
      </c>
      <c r="L2940" s="1" t="s">
        <v>50</v>
      </c>
      <c r="M2940" s="1" t="s">
        <v>51</v>
      </c>
      <c r="N2940" s="1" t="s">
        <v>64</v>
      </c>
      <c r="O2940" s="1" t="s">
        <v>65</v>
      </c>
      <c r="P2940" s="1" t="s">
        <v>66</v>
      </c>
      <c r="Q2940" s="1" t="s">
        <v>67</v>
      </c>
      <c r="R2940" s="1" t="s">
        <v>87</v>
      </c>
      <c r="S2940" s="1" t="s">
        <v>88</v>
      </c>
      <c r="T2940" s="2">
        <v>43463</v>
      </c>
      <c r="U2940" s="2">
        <v>43463</v>
      </c>
      <c r="V2940" s="1" t="s">
        <v>52</v>
      </c>
      <c r="W2940" s="3">
        <v>1</v>
      </c>
      <c r="X2940" s="1" t="s">
        <v>53</v>
      </c>
      <c r="Y2940" s="4">
        <v>9976171</v>
      </c>
      <c r="Z2940" s="4">
        <v>-1166479</v>
      </c>
      <c r="AA2940" s="4">
        <v>0</v>
      </c>
      <c r="AB2940" s="4">
        <v>0</v>
      </c>
      <c r="AC2940" s="4">
        <v>0</v>
      </c>
      <c r="AD2940" s="4">
        <v>9976171</v>
      </c>
      <c r="AE2940" s="5">
        <v>1555</v>
      </c>
      <c r="AF2940" s="1" t="s">
        <v>70</v>
      </c>
      <c r="AG2940" s="1" t="s">
        <v>71</v>
      </c>
      <c r="AH2940" s="1" t="s">
        <v>89</v>
      </c>
      <c r="AI2940" s="1" t="s">
        <v>57</v>
      </c>
      <c r="AJ2940" s="5">
        <v>10950</v>
      </c>
      <c r="AK2940" s="4">
        <v>-103865</v>
      </c>
      <c r="AL2940" s="4">
        <v>0</v>
      </c>
      <c r="AM2940" s="4">
        <v>0</v>
      </c>
      <c r="AN2940" s="4">
        <v>0</v>
      </c>
      <c r="AO2940" s="4">
        <v>-1270344</v>
      </c>
      <c r="AP2940" s="4">
        <v>-1270344</v>
      </c>
      <c r="AQ2940" s="4">
        <v>0</v>
      </c>
      <c r="AR2940" s="4">
        <v>8705827</v>
      </c>
      <c r="AS2940" s="1" t="s">
        <v>52</v>
      </c>
      <c r="AT2940" s="9">
        <f t="shared" si="1336"/>
        <v>43463</v>
      </c>
      <c r="AU2940" s="9">
        <f t="shared" si="1337"/>
        <v>43435</v>
      </c>
      <c r="AV2940" s="9">
        <v>44798</v>
      </c>
      <c r="AW2940" s="11">
        <f t="shared" si="1338"/>
        <v>3.6575342465753424</v>
      </c>
      <c r="AX2940">
        <v>25</v>
      </c>
      <c r="AY2940" s="12">
        <v>0.05</v>
      </c>
      <c r="AZ2940">
        <f t="shared" si="1339"/>
        <v>3.7999999999999999E-2</v>
      </c>
      <c r="BA2940" s="13">
        <f t="shared" si="1340"/>
        <v>9976171</v>
      </c>
      <c r="BB2940" s="17" t="s">
        <v>2189</v>
      </c>
      <c r="BC2940">
        <f>MATCH(BB2940,MONTHLY_INDEX!$A:$A,0)</f>
        <v>798</v>
      </c>
      <c r="BD2940">
        <f>MATCH(AU2940,MONTHLY_INDEX!$1:$1,0)</f>
        <v>84</v>
      </c>
      <c r="BE2940">
        <f>INDEX(MONTHLY_INDEX!$1:$1048576,Final!BC2940,Final!BD2940)</f>
        <v>96</v>
      </c>
      <c r="BF2940">
        <f>MATCH($BF$1,MONTHLY_INDEX!$1:$1,0)</f>
        <v>127</v>
      </c>
      <c r="BG2940">
        <f>INDEX(MONTHLY_INDEX!$1:$1048576,Final!BC2940,Final!BF2940)</f>
        <v>95.3</v>
      </c>
      <c r="BH2940" s="23">
        <f t="shared" si="1358"/>
        <v>-7.2916666666666963E-3</v>
      </c>
      <c r="BI2940" s="14">
        <f t="shared" si="1359"/>
        <v>9903428.0864583328</v>
      </c>
      <c r="BJ2940" s="14">
        <f t="shared" si="1360"/>
        <v>1376440.8406192637</v>
      </c>
      <c r="BK2940" s="15">
        <f t="shared" si="1341"/>
        <v>8526987.2458390687</v>
      </c>
      <c r="BL2940" s="52">
        <v>0</v>
      </c>
      <c r="BM2940" s="15">
        <f t="shared" si="1361"/>
        <v>8526987.2458390687</v>
      </c>
    </row>
    <row r="2941" spans="1:65">
      <c r="A2941" s="8">
        <v>2939</v>
      </c>
      <c r="B2941" s="1" t="s">
        <v>44</v>
      </c>
      <c r="C2941" s="1">
        <v>1500</v>
      </c>
      <c r="D2941" s="1" t="s">
        <v>60</v>
      </c>
      <c r="E2941" s="1">
        <v>150000115</v>
      </c>
      <c r="F2941" s="1" t="s">
        <v>60</v>
      </c>
      <c r="G2941" s="1" t="s">
        <v>102</v>
      </c>
      <c r="H2941" s="1">
        <v>14</v>
      </c>
      <c r="I2941" s="1" t="s">
        <v>226</v>
      </c>
      <c r="J2941" s="1" t="s">
        <v>49</v>
      </c>
      <c r="K2941" s="1">
        <v>17406001</v>
      </c>
      <c r="L2941" s="1" t="s">
        <v>50</v>
      </c>
      <c r="M2941" s="1" t="s">
        <v>51</v>
      </c>
      <c r="N2941" s="1" t="s">
        <v>64</v>
      </c>
      <c r="O2941" s="1" t="s">
        <v>65</v>
      </c>
      <c r="P2941" s="1" t="s">
        <v>66</v>
      </c>
      <c r="Q2941" s="1" t="s">
        <v>67</v>
      </c>
      <c r="R2941" s="1" t="s">
        <v>87</v>
      </c>
      <c r="S2941" s="1" t="s">
        <v>88</v>
      </c>
      <c r="T2941" s="2">
        <v>43463</v>
      </c>
      <c r="U2941" s="2">
        <v>43463</v>
      </c>
      <c r="V2941" s="1" t="s">
        <v>52</v>
      </c>
      <c r="W2941" s="3">
        <v>1</v>
      </c>
      <c r="X2941" s="1" t="s">
        <v>53</v>
      </c>
      <c r="Y2941" s="4">
        <v>21103901</v>
      </c>
      <c r="Z2941" s="4">
        <v>-2467607</v>
      </c>
      <c r="AA2941" s="4">
        <v>0</v>
      </c>
      <c r="AB2941" s="4">
        <v>0</v>
      </c>
      <c r="AC2941" s="4">
        <v>0</v>
      </c>
      <c r="AD2941" s="4">
        <v>21103901</v>
      </c>
      <c r="AE2941" s="5">
        <v>1555</v>
      </c>
      <c r="AF2941" s="1" t="s">
        <v>70</v>
      </c>
      <c r="AG2941" s="1" t="s">
        <v>71</v>
      </c>
      <c r="AH2941" s="1" t="s">
        <v>89</v>
      </c>
      <c r="AI2941" s="1" t="s">
        <v>57</v>
      </c>
      <c r="AJ2941" s="5">
        <v>10950</v>
      </c>
      <c r="AK2941" s="4">
        <v>-219719</v>
      </c>
      <c r="AL2941" s="4">
        <v>0</v>
      </c>
      <c r="AM2941" s="4">
        <v>0</v>
      </c>
      <c r="AN2941" s="4">
        <v>0</v>
      </c>
      <c r="AO2941" s="4">
        <v>-2687326</v>
      </c>
      <c r="AP2941" s="4">
        <v>-2687326</v>
      </c>
      <c r="AQ2941" s="4">
        <v>0</v>
      </c>
      <c r="AR2941" s="4">
        <v>18416575</v>
      </c>
      <c r="AS2941" s="1" t="s">
        <v>52</v>
      </c>
      <c r="AT2941" s="9">
        <f t="shared" si="1336"/>
        <v>43463</v>
      </c>
      <c r="AU2941" s="9">
        <f t="shared" si="1337"/>
        <v>43435</v>
      </c>
      <c r="AV2941" s="9">
        <v>44798</v>
      </c>
      <c r="AW2941" s="11">
        <f t="shared" si="1338"/>
        <v>3.6575342465753424</v>
      </c>
      <c r="AX2941">
        <v>25</v>
      </c>
      <c r="AY2941" s="12">
        <v>0.05</v>
      </c>
      <c r="AZ2941">
        <f t="shared" si="1339"/>
        <v>3.7999999999999999E-2</v>
      </c>
      <c r="BA2941" s="13">
        <f t="shared" si="1340"/>
        <v>21103901</v>
      </c>
      <c r="BB2941" s="17" t="s">
        <v>2189</v>
      </c>
      <c r="BC2941">
        <f>MATCH(BB2941,MONTHLY_INDEX!$A:$A,0)</f>
        <v>798</v>
      </c>
      <c r="BD2941">
        <f>MATCH(AU2941,MONTHLY_INDEX!$1:$1,0)</f>
        <v>84</v>
      </c>
      <c r="BE2941">
        <f>INDEX(MONTHLY_INDEX!$1:$1048576,Final!BC2941,Final!BD2941)</f>
        <v>96</v>
      </c>
      <c r="BF2941">
        <f>MATCH($BF$1,MONTHLY_INDEX!$1:$1,0)</f>
        <v>127</v>
      </c>
      <c r="BG2941">
        <f>INDEX(MONTHLY_INDEX!$1:$1048576,Final!BC2941,Final!BF2941)</f>
        <v>95.3</v>
      </c>
      <c r="BH2941" s="23">
        <f t="shared" si="1358"/>
        <v>-7.2916666666666963E-3</v>
      </c>
      <c r="BI2941" s="14">
        <f t="shared" si="1359"/>
        <v>20950018.388541665</v>
      </c>
      <c r="BJ2941" s="14">
        <f t="shared" si="1360"/>
        <v>2911765.5694540236</v>
      </c>
      <c r="BK2941" s="15">
        <f t="shared" si="1341"/>
        <v>18038252.819087639</v>
      </c>
      <c r="BL2941" s="52">
        <v>0</v>
      </c>
      <c r="BM2941" s="15">
        <f t="shared" si="1361"/>
        <v>18038252.819087639</v>
      </c>
    </row>
    <row r="2942" spans="1:65">
      <c r="A2942" s="8">
        <v>2940</v>
      </c>
      <c r="B2942" s="1" t="s">
        <v>44</v>
      </c>
      <c r="C2942" s="1">
        <v>1500</v>
      </c>
      <c r="D2942" s="1" t="s">
        <v>60</v>
      </c>
      <c r="E2942" s="1">
        <v>150000115</v>
      </c>
      <c r="F2942" s="1" t="s">
        <v>60</v>
      </c>
      <c r="G2942" s="1" t="s">
        <v>103</v>
      </c>
      <c r="H2942" s="1">
        <v>15</v>
      </c>
      <c r="I2942" s="1" t="s">
        <v>226</v>
      </c>
      <c r="J2942" s="1" t="s">
        <v>49</v>
      </c>
      <c r="K2942" s="1">
        <v>17406001</v>
      </c>
      <c r="L2942" s="1" t="s">
        <v>50</v>
      </c>
      <c r="M2942" s="1" t="s">
        <v>51</v>
      </c>
      <c r="N2942" s="1" t="s">
        <v>64</v>
      </c>
      <c r="O2942" s="1" t="s">
        <v>65</v>
      </c>
      <c r="P2942" s="1" t="s">
        <v>66</v>
      </c>
      <c r="Q2942" s="1" t="s">
        <v>67</v>
      </c>
      <c r="R2942" s="1" t="s">
        <v>87</v>
      </c>
      <c r="S2942" s="1" t="s">
        <v>88</v>
      </c>
      <c r="T2942" s="2">
        <v>43463</v>
      </c>
      <c r="U2942" s="2">
        <v>43463</v>
      </c>
      <c r="V2942" s="1" t="s">
        <v>52</v>
      </c>
      <c r="W2942" s="3">
        <v>1</v>
      </c>
      <c r="X2942" s="1" t="s">
        <v>53</v>
      </c>
      <c r="Y2942" s="4">
        <v>580650</v>
      </c>
      <c r="Z2942" s="4">
        <v>-67893</v>
      </c>
      <c r="AA2942" s="4">
        <v>0</v>
      </c>
      <c r="AB2942" s="4">
        <v>0</v>
      </c>
      <c r="AC2942" s="4">
        <v>0</v>
      </c>
      <c r="AD2942" s="4">
        <v>580650</v>
      </c>
      <c r="AE2942" s="5">
        <v>1555</v>
      </c>
      <c r="AF2942" s="1" t="s">
        <v>70</v>
      </c>
      <c r="AG2942" s="1" t="s">
        <v>71</v>
      </c>
      <c r="AH2942" s="1" t="s">
        <v>89</v>
      </c>
      <c r="AI2942" s="1" t="s">
        <v>57</v>
      </c>
      <c r="AJ2942" s="5">
        <v>10950</v>
      </c>
      <c r="AK2942" s="4">
        <v>-6045</v>
      </c>
      <c r="AL2942" s="4">
        <v>0</v>
      </c>
      <c r="AM2942" s="4">
        <v>0</v>
      </c>
      <c r="AN2942" s="4">
        <v>0</v>
      </c>
      <c r="AO2942" s="4">
        <v>-73938</v>
      </c>
      <c r="AP2942" s="4">
        <v>-73938</v>
      </c>
      <c r="AQ2942" s="4">
        <v>0</v>
      </c>
      <c r="AR2942" s="4">
        <v>506712</v>
      </c>
      <c r="AS2942" s="1" t="s">
        <v>52</v>
      </c>
      <c r="AT2942" s="9">
        <f t="shared" si="1336"/>
        <v>43463</v>
      </c>
      <c r="AU2942" s="9">
        <f t="shared" si="1337"/>
        <v>43435</v>
      </c>
      <c r="AV2942" s="9">
        <v>44798</v>
      </c>
      <c r="AW2942" s="11">
        <f t="shared" si="1338"/>
        <v>3.6575342465753424</v>
      </c>
      <c r="AX2942">
        <v>10</v>
      </c>
      <c r="AY2942" s="12">
        <v>0.05</v>
      </c>
      <c r="AZ2942">
        <f t="shared" si="1339"/>
        <v>9.5000000000000001E-2</v>
      </c>
      <c r="BA2942" s="13">
        <f t="shared" si="1340"/>
        <v>580650</v>
      </c>
      <c r="BB2942" s="17" t="s">
        <v>1941</v>
      </c>
      <c r="BC2942">
        <f>MATCH(BB2942,MONTHLY_INDEX!$A:$A,0)</f>
        <v>674</v>
      </c>
      <c r="BD2942">
        <f>MATCH(AU2942,MONTHLY_INDEX!$1:$1,0)</f>
        <v>84</v>
      </c>
      <c r="BE2942">
        <f>INDEX(MONTHLY_INDEX!$1:$1048576,Final!BC2942,Final!BD2942)</f>
        <v>106.1</v>
      </c>
      <c r="BF2942">
        <f>MATCH($BF$1,MONTHLY_INDEX!$1:$1,0)</f>
        <v>127</v>
      </c>
      <c r="BG2942">
        <f>INDEX(MONTHLY_INDEX!$1:$1048576,Final!BC2942,Final!BF2942)</f>
        <v>122.8</v>
      </c>
      <c r="BH2942" s="23">
        <f t="shared" si="1358"/>
        <v>0.15739868049010372</v>
      </c>
      <c r="BI2942" s="14">
        <f t="shared" si="1359"/>
        <v>672043.54382657877</v>
      </c>
      <c r="BJ2942" s="14">
        <f t="shared" si="1360"/>
        <v>233512.11628987905</v>
      </c>
      <c r="BK2942" s="15">
        <f t="shared" si="1341"/>
        <v>438531.42753669969</v>
      </c>
      <c r="BL2942" s="52">
        <v>0</v>
      </c>
      <c r="BM2942" s="15">
        <f t="shared" si="1361"/>
        <v>438531.42753669969</v>
      </c>
    </row>
    <row r="2943" spans="1:65">
      <c r="A2943" s="8">
        <v>2941</v>
      </c>
      <c r="B2943" s="1" t="s">
        <v>44</v>
      </c>
      <c r="C2943" s="1">
        <v>1500</v>
      </c>
      <c r="D2943" s="1" t="s">
        <v>60</v>
      </c>
      <c r="E2943" s="1">
        <v>150000115</v>
      </c>
      <c r="F2943" s="1" t="s">
        <v>60</v>
      </c>
      <c r="G2943" s="1" t="s">
        <v>104</v>
      </c>
      <c r="H2943" s="1">
        <v>16</v>
      </c>
      <c r="I2943" s="1" t="s">
        <v>226</v>
      </c>
      <c r="J2943" s="1" t="s">
        <v>49</v>
      </c>
      <c r="K2943" s="1">
        <v>17406001</v>
      </c>
      <c r="L2943" s="1" t="s">
        <v>50</v>
      </c>
      <c r="M2943" s="1" t="s">
        <v>51</v>
      </c>
      <c r="N2943" s="1" t="s">
        <v>64</v>
      </c>
      <c r="O2943" s="1" t="s">
        <v>65</v>
      </c>
      <c r="P2943" s="1" t="s">
        <v>66</v>
      </c>
      <c r="Q2943" s="1" t="s">
        <v>67</v>
      </c>
      <c r="R2943" s="1" t="s">
        <v>87</v>
      </c>
      <c r="S2943" s="1" t="s">
        <v>88</v>
      </c>
      <c r="T2943" s="2">
        <v>43463</v>
      </c>
      <c r="U2943" s="2">
        <v>43463</v>
      </c>
      <c r="V2943" s="1" t="s">
        <v>52</v>
      </c>
      <c r="W2943" s="3">
        <v>1</v>
      </c>
      <c r="X2943" s="1" t="s">
        <v>53</v>
      </c>
      <c r="Y2943" s="4">
        <v>175035</v>
      </c>
      <c r="Z2943" s="4">
        <v>-20465</v>
      </c>
      <c r="AA2943" s="4">
        <v>0</v>
      </c>
      <c r="AB2943" s="4">
        <v>0</v>
      </c>
      <c r="AC2943" s="4">
        <v>0</v>
      </c>
      <c r="AD2943" s="4">
        <v>175035</v>
      </c>
      <c r="AE2943" s="5">
        <v>1555</v>
      </c>
      <c r="AF2943" s="1" t="s">
        <v>70</v>
      </c>
      <c r="AG2943" s="1" t="s">
        <v>71</v>
      </c>
      <c r="AH2943" s="1" t="s">
        <v>89</v>
      </c>
      <c r="AI2943" s="1" t="s">
        <v>57</v>
      </c>
      <c r="AJ2943" s="5">
        <v>10950</v>
      </c>
      <c r="AK2943" s="4">
        <v>-1822</v>
      </c>
      <c r="AL2943" s="4">
        <v>0</v>
      </c>
      <c r="AM2943" s="4">
        <v>0</v>
      </c>
      <c r="AN2943" s="4">
        <v>0</v>
      </c>
      <c r="AO2943" s="4">
        <v>-22287</v>
      </c>
      <c r="AP2943" s="4">
        <v>-22287</v>
      </c>
      <c r="AQ2943" s="4">
        <v>0</v>
      </c>
      <c r="AR2943" s="4">
        <v>152748</v>
      </c>
      <c r="AS2943" s="1" t="s">
        <v>52</v>
      </c>
      <c r="AT2943" s="9">
        <f t="shared" si="1336"/>
        <v>43463</v>
      </c>
      <c r="AU2943" s="9">
        <f t="shared" si="1337"/>
        <v>43435</v>
      </c>
      <c r="AV2943" s="9">
        <v>44798</v>
      </c>
      <c r="AW2943" s="11">
        <f t="shared" si="1338"/>
        <v>3.6575342465753424</v>
      </c>
      <c r="AX2943">
        <v>10</v>
      </c>
      <c r="AY2943" s="12">
        <v>0.05</v>
      </c>
      <c r="AZ2943">
        <f t="shared" si="1339"/>
        <v>9.5000000000000001E-2</v>
      </c>
      <c r="BA2943" s="13">
        <f t="shared" si="1340"/>
        <v>175035</v>
      </c>
      <c r="BB2943" s="17" t="s">
        <v>1877</v>
      </c>
      <c r="BC2943">
        <f>MATCH(BB2943,MONTHLY_INDEX!$A:$A,0)</f>
        <v>642</v>
      </c>
      <c r="BD2943">
        <f>MATCH(AU2943,MONTHLY_INDEX!$1:$1,0)</f>
        <v>84</v>
      </c>
      <c r="BE2943">
        <f>INDEX(MONTHLY_INDEX!$1:$1048576,Final!BC2943,Final!BD2943)</f>
        <v>79.3</v>
      </c>
      <c r="BF2943">
        <f>MATCH($BF$1,MONTHLY_INDEX!$1:$1,0)</f>
        <v>127</v>
      </c>
      <c r="BG2943">
        <f>INDEX(MONTHLY_INDEX!$1:$1048576,Final!BC2943,Final!BF2943)</f>
        <v>94</v>
      </c>
      <c r="BH2943" s="23">
        <f t="shared" si="1358"/>
        <v>0.18537200504413623</v>
      </c>
      <c r="BI2943" s="14">
        <f t="shared" si="1359"/>
        <v>207481.5889029004</v>
      </c>
      <c r="BJ2943" s="14">
        <f t="shared" si="1360"/>
        <v>72092.746609891343</v>
      </c>
      <c r="BK2943" s="15">
        <f t="shared" si="1341"/>
        <v>135388.84229300905</v>
      </c>
      <c r="BL2943" s="52">
        <v>0</v>
      </c>
      <c r="BM2943" s="15">
        <f t="shared" si="1361"/>
        <v>135388.84229300905</v>
      </c>
    </row>
    <row r="2944" spans="1:65">
      <c r="A2944" s="8">
        <v>2942</v>
      </c>
      <c r="B2944" s="1" t="s">
        <v>44</v>
      </c>
      <c r="C2944" s="1">
        <v>1500</v>
      </c>
      <c r="D2944" s="1" t="s">
        <v>60</v>
      </c>
      <c r="E2944" s="1">
        <v>150000115</v>
      </c>
      <c r="F2944" s="1" t="s">
        <v>60</v>
      </c>
      <c r="G2944" s="1" t="s">
        <v>105</v>
      </c>
      <c r="H2944" s="1">
        <v>17</v>
      </c>
      <c r="I2944" s="1" t="s">
        <v>226</v>
      </c>
      <c r="J2944" s="1" t="s">
        <v>49</v>
      </c>
      <c r="K2944" s="1">
        <v>17406001</v>
      </c>
      <c r="L2944" s="1" t="s">
        <v>50</v>
      </c>
      <c r="M2944" s="1" t="s">
        <v>51</v>
      </c>
      <c r="N2944" s="1" t="s">
        <v>64</v>
      </c>
      <c r="O2944" s="1" t="s">
        <v>65</v>
      </c>
      <c r="P2944" s="1" t="s">
        <v>66</v>
      </c>
      <c r="Q2944" s="1" t="s">
        <v>67</v>
      </c>
      <c r="R2944" s="1" t="s">
        <v>87</v>
      </c>
      <c r="S2944" s="1" t="s">
        <v>88</v>
      </c>
      <c r="T2944" s="2">
        <v>43463</v>
      </c>
      <c r="U2944" s="2">
        <v>43463</v>
      </c>
      <c r="V2944" s="1" t="s">
        <v>52</v>
      </c>
      <c r="W2944" s="3">
        <v>1</v>
      </c>
      <c r="X2944" s="1" t="s">
        <v>53</v>
      </c>
      <c r="Y2944" s="4">
        <v>132796</v>
      </c>
      <c r="Z2944" s="4">
        <v>-15525</v>
      </c>
      <c r="AA2944" s="4">
        <v>0</v>
      </c>
      <c r="AB2944" s="4">
        <v>0</v>
      </c>
      <c r="AC2944" s="4">
        <v>0</v>
      </c>
      <c r="AD2944" s="4">
        <v>132796</v>
      </c>
      <c r="AE2944" s="5">
        <v>1555</v>
      </c>
      <c r="AF2944" s="1" t="s">
        <v>70</v>
      </c>
      <c r="AG2944" s="1" t="s">
        <v>71</v>
      </c>
      <c r="AH2944" s="1" t="s">
        <v>89</v>
      </c>
      <c r="AI2944" s="1" t="s">
        <v>57</v>
      </c>
      <c r="AJ2944" s="5">
        <v>10950</v>
      </c>
      <c r="AK2944" s="4">
        <v>-1383</v>
      </c>
      <c r="AL2944" s="4">
        <v>0</v>
      </c>
      <c r="AM2944" s="4">
        <v>0</v>
      </c>
      <c r="AN2944" s="4">
        <v>0</v>
      </c>
      <c r="AO2944" s="4">
        <v>-16908</v>
      </c>
      <c r="AP2944" s="4">
        <v>-16908</v>
      </c>
      <c r="AQ2944" s="4">
        <v>0</v>
      </c>
      <c r="AR2944" s="4">
        <v>115888</v>
      </c>
      <c r="AS2944" s="1" t="s">
        <v>52</v>
      </c>
      <c r="AT2944" s="9">
        <f t="shared" si="1336"/>
        <v>43463</v>
      </c>
      <c r="AU2944" s="9">
        <f t="shared" si="1337"/>
        <v>43435</v>
      </c>
      <c r="AV2944" s="9">
        <v>44798</v>
      </c>
      <c r="AW2944" s="11">
        <f t="shared" si="1338"/>
        <v>3.6575342465753424</v>
      </c>
      <c r="AX2944">
        <v>10</v>
      </c>
      <c r="AY2944" s="12">
        <v>0.05</v>
      </c>
      <c r="AZ2944">
        <f t="shared" si="1339"/>
        <v>9.5000000000000001E-2</v>
      </c>
      <c r="BA2944" s="13">
        <f t="shared" si="1340"/>
        <v>132796</v>
      </c>
      <c r="BB2944" s="17" t="s">
        <v>2189</v>
      </c>
      <c r="BC2944">
        <f>MATCH(BB2944,MONTHLY_INDEX!$A:$A,0)</f>
        <v>798</v>
      </c>
      <c r="BD2944">
        <f>MATCH(AU2944,MONTHLY_INDEX!$1:$1,0)</f>
        <v>84</v>
      </c>
      <c r="BE2944">
        <f>INDEX(MONTHLY_INDEX!$1:$1048576,Final!BC2944,Final!BD2944)</f>
        <v>96</v>
      </c>
      <c r="BF2944">
        <f>MATCH($BF$1,MONTHLY_INDEX!$1:$1,0)</f>
        <v>127</v>
      </c>
      <c r="BG2944">
        <f>INDEX(MONTHLY_INDEX!$1:$1048576,Final!BC2944,Final!BF2944)</f>
        <v>95.3</v>
      </c>
      <c r="BH2944" s="23">
        <f t="shared" si="1358"/>
        <v>-7.2916666666666963E-3</v>
      </c>
      <c r="BI2944" s="14">
        <f t="shared" si="1359"/>
        <v>131827.69583333333</v>
      </c>
      <c r="BJ2944" s="14">
        <f t="shared" si="1360"/>
        <v>45805.609654965752</v>
      </c>
      <c r="BK2944" s="15">
        <f t="shared" si="1341"/>
        <v>86022.086178367579</v>
      </c>
      <c r="BL2944" s="52">
        <v>0</v>
      </c>
      <c r="BM2944" s="15">
        <f t="shared" si="1361"/>
        <v>86022.086178367579</v>
      </c>
    </row>
    <row r="2945" spans="1:65">
      <c r="A2945" s="8">
        <v>2943</v>
      </c>
      <c r="B2945" s="1" t="s">
        <v>44</v>
      </c>
      <c r="C2945" s="1">
        <v>1500</v>
      </c>
      <c r="D2945" s="1" t="s">
        <v>60</v>
      </c>
      <c r="E2945" s="1">
        <v>150000115</v>
      </c>
      <c r="F2945" s="1" t="s">
        <v>60</v>
      </c>
      <c r="G2945" s="1" t="s">
        <v>106</v>
      </c>
      <c r="H2945" s="1">
        <v>18</v>
      </c>
      <c r="I2945" s="1" t="s">
        <v>226</v>
      </c>
      <c r="J2945" s="1" t="s">
        <v>49</v>
      </c>
      <c r="K2945" s="1">
        <v>17406001</v>
      </c>
      <c r="L2945" s="1" t="s">
        <v>50</v>
      </c>
      <c r="M2945" s="1" t="s">
        <v>51</v>
      </c>
      <c r="N2945" s="1" t="s">
        <v>64</v>
      </c>
      <c r="O2945" s="1" t="s">
        <v>65</v>
      </c>
      <c r="P2945" s="1" t="s">
        <v>66</v>
      </c>
      <c r="Q2945" s="1" t="s">
        <v>67</v>
      </c>
      <c r="R2945" s="1" t="s">
        <v>87</v>
      </c>
      <c r="S2945" s="1" t="s">
        <v>88</v>
      </c>
      <c r="T2945" s="2">
        <v>43463</v>
      </c>
      <c r="U2945" s="2">
        <v>43463</v>
      </c>
      <c r="V2945" s="1" t="s">
        <v>52</v>
      </c>
      <c r="W2945" s="3">
        <v>1</v>
      </c>
      <c r="X2945" s="1" t="s">
        <v>53</v>
      </c>
      <c r="Y2945" s="4">
        <v>469552</v>
      </c>
      <c r="Z2945" s="4">
        <v>-54903</v>
      </c>
      <c r="AA2945" s="4">
        <v>0</v>
      </c>
      <c r="AB2945" s="4">
        <v>0</v>
      </c>
      <c r="AC2945" s="4">
        <v>0</v>
      </c>
      <c r="AD2945" s="4">
        <v>469552</v>
      </c>
      <c r="AE2945" s="5">
        <v>1555</v>
      </c>
      <c r="AF2945" s="1" t="s">
        <v>70</v>
      </c>
      <c r="AG2945" s="1" t="s">
        <v>71</v>
      </c>
      <c r="AH2945" s="1" t="s">
        <v>89</v>
      </c>
      <c r="AI2945" s="1" t="s">
        <v>57</v>
      </c>
      <c r="AJ2945" s="5">
        <v>10950</v>
      </c>
      <c r="AK2945" s="4">
        <v>-4889</v>
      </c>
      <c r="AL2945" s="4">
        <v>0</v>
      </c>
      <c r="AM2945" s="4">
        <v>0</v>
      </c>
      <c r="AN2945" s="4">
        <v>0</v>
      </c>
      <c r="AO2945" s="4">
        <v>-59792</v>
      </c>
      <c r="AP2945" s="4">
        <v>-59792</v>
      </c>
      <c r="AQ2945" s="4">
        <v>0</v>
      </c>
      <c r="AR2945" s="4">
        <v>409760</v>
      </c>
      <c r="AS2945" s="1" t="s">
        <v>52</v>
      </c>
      <c r="AT2945" s="9">
        <f t="shared" si="1336"/>
        <v>43463</v>
      </c>
      <c r="AU2945" s="9">
        <f t="shared" si="1337"/>
        <v>43435</v>
      </c>
      <c r="AV2945" s="9">
        <v>44798</v>
      </c>
      <c r="AW2945" s="11">
        <f t="shared" si="1338"/>
        <v>3.6575342465753424</v>
      </c>
      <c r="AX2945">
        <v>10</v>
      </c>
      <c r="AY2945" s="12">
        <v>0.05</v>
      </c>
      <c r="AZ2945">
        <f t="shared" si="1339"/>
        <v>9.5000000000000001E-2</v>
      </c>
      <c r="BA2945" s="13">
        <f t="shared" si="1340"/>
        <v>469552</v>
      </c>
      <c r="BB2945" s="17" t="s">
        <v>1871</v>
      </c>
      <c r="BC2945">
        <f>MATCH(BB2945,MONTHLY_INDEX!$A:$A,0)</f>
        <v>639</v>
      </c>
      <c r="BD2945">
        <f>MATCH(AU2945,MONTHLY_INDEX!$1:$1,0)</f>
        <v>84</v>
      </c>
      <c r="BE2945">
        <f>INDEX(MONTHLY_INDEX!$1:$1048576,Final!BC2945,Final!BD2945)</f>
        <v>111.6</v>
      </c>
      <c r="BF2945">
        <f>MATCH($BF$1,MONTHLY_INDEX!$1:$1,0)</f>
        <v>127</v>
      </c>
      <c r="BG2945">
        <f>INDEX(MONTHLY_INDEX!$1:$1048576,Final!BC2945,Final!BF2945)</f>
        <v>116.2</v>
      </c>
      <c r="BH2945" s="23">
        <f t="shared" si="1358"/>
        <v>4.1218637992831618E-2</v>
      </c>
      <c r="BI2945" s="14">
        <f t="shared" si="1359"/>
        <v>488906.29390681011</v>
      </c>
      <c r="BJ2945" s="14">
        <f t="shared" si="1360"/>
        <v>169878.19376638683</v>
      </c>
      <c r="BK2945" s="15">
        <f t="shared" si="1341"/>
        <v>319028.10014042328</v>
      </c>
      <c r="BL2945" s="52">
        <v>0</v>
      </c>
      <c r="BM2945" s="15">
        <f t="shared" si="1361"/>
        <v>319028.10014042328</v>
      </c>
    </row>
    <row r="2946" spans="1:65">
      <c r="A2946" s="8">
        <v>2944</v>
      </c>
      <c r="B2946" s="1" t="s">
        <v>44</v>
      </c>
      <c r="C2946" s="1">
        <v>1500</v>
      </c>
      <c r="D2946" s="1" t="s">
        <v>60</v>
      </c>
      <c r="E2946" s="1">
        <v>150000115</v>
      </c>
      <c r="F2946" s="1" t="s">
        <v>60</v>
      </c>
      <c r="G2946" s="1" t="s">
        <v>107</v>
      </c>
      <c r="H2946" s="1">
        <v>19</v>
      </c>
      <c r="I2946" s="1" t="s">
        <v>226</v>
      </c>
      <c r="J2946" s="1" t="s">
        <v>49</v>
      </c>
      <c r="K2946" s="1">
        <v>17406001</v>
      </c>
      <c r="L2946" s="1" t="s">
        <v>50</v>
      </c>
      <c r="M2946" s="1" t="s">
        <v>51</v>
      </c>
      <c r="N2946" s="1" t="s">
        <v>64</v>
      </c>
      <c r="O2946" s="1" t="s">
        <v>65</v>
      </c>
      <c r="P2946" s="1" t="s">
        <v>66</v>
      </c>
      <c r="Q2946" s="1" t="s">
        <v>67</v>
      </c>
      <c r="R2946" s="1" t="s">
        <v>87</v>
      </c>
      <c r="S2946" s="1" t="s">
        <v>88</v>
      </c>
      <c r="T2946" s="2">
        <v>43463</v>
      </c>
      <c r="U2946" s="2">
        <v>43463</v>
      </c>
      <c r="V2946" s="1" t="s">
        <v>52</v>
      </c>
      <c r="W2946" s="3">
        <v>1</v>
      </c>
      <c r="X2946" s="1" t="s">
        <v>53</v>
      </c>
      <c r="Y2946" s="4">
        <v>6861326</v>
      </c>
      <c r="Z2946" s="4">
        <v>-802271</v>
      </c>
      <c r="AA2946" s="4">
        <v>0</v>
      </c>
      <c r="AB2946" s="4">
        <v>0</v>
      </c>
      <c r="AC2946" s="4">
        <v>0</v>
      </c>
      <c r="AD2946" s="4">
        <v>6861326</v>
      </c>
      <c r="AE2946" s="5">
        <v>1555</v>
      </c>
      <c r="AF2946" s="1" t="s">
        <v>70</v>
      </c>
      <c r="AG2946" s="1" t="s">
        <v>71</v>
      </c>
      <c r="AH2946" s="1" t="s">
        <v>89</v>
      </c>
      <c r="AI2946" s="1" t="s">
        <v>57</v>
      </c>
      <c r="AJ2946" s="5">
        <v>10950</v>
      </c>
      <c r="AK2946" s="4">
        <v>-71435</v>
      </c>
      <c r="AL2946" s="4">
        <v>0</v>
      </c>
      <c r="AM2946" s="4">
        <v>0</v>
      </c>
      <c r="AN2946" s="4">
        <v>0</v>
      </c>
      <c r="AO2946" s="4">
        <v>-873706</v>
      </c>
      <c r="AP2946" s="4">
        <v>-873706</v>
      </c>
      <c r="AQ2946" s="4">
        <v>0</v>
      </c>
      <c r="AR2946" s="4">
        <v>5987620</v>
      </c>
      <c r="AS2946" s="1" t="s">
        <v>52</v>
      </c>
      <c r="AT2946" s="9">
        <f t="shared" si="1336"/>
        <v>43463</v>
      </c>
      <c r="AU2946" s="9">
        <f t="shared" si="1337"/>
        <v>43435</v>
      </c>
      <c r="AV2946" s="9">
        <v>44798</v>
      </c>
      <c r="AW2946" s="11">
        <f t="shared" si="1338"/>
        <v>3.6575342465753424</v>
      </c>
      <c r="AX2946">
        <v>10</v>
      </c>
      <c r="AY2946" s="12">
        <v>0.05</v>
      </c>
      <c r="AZ2946">
        <f t="shared" si="1339"/>
        <v>9.5000000000000001E-2</v>
      </c>
      <c r="BA2946" s="13">
        <f t="shared" si="1340"/>
        <v>6861326</v>
      </c>
      <c r="BI2946" s="14">
        <f t="shared" ref="BI2946:BI2948" si="1362">AR2946</f>
        <v>5987620</v>
      </c>
      <c r="BJ2946" s="14">
        <v>0</v>
      </c>
      <c r="BK2946" s="14">
        <f t="shared" ref="BK2946:BK2948" si="1363">AR2946</f>
        <v>5987620</v>
      </c>
      <c r="BL2946" s="52">
        <v>0</v>
      </c>
      <c r="BM2946" s="15">
        <f t="shared" ref="BM2946:BM2948" si="1364">AR2946</f>
        <v>5987620</v>
      </c>
    </row>
    <row r="2947" spans="1:65">
      <c r="A2947" s="8">
        <v>2945</v>
      </c>
      <c r="B2947" s="1" t="s">
        <v>44</v>
      </c>
      <c r="C2947" s="1">
        <v>1500</v>
      </c>
      <c r="D2947" s="1" t="s">
        <v>60</v>
      </c>
      <c r="E2947" s="1">
        <v>150000115</v>
      </c>
      <c r="F2947" s="1" t="s">
        <v>60</v>
      </c>
      <c r="G2947" s="1" t="s">
        <v>108</v>
      </c>
      <c r="H2947" s="1">
        <v>20</v>
      </c>
      <c r="I2947" s="1" t="s">
        <v>226</v>
      </c>
      <c r="J2947" s="1" t="s">
        <v>49</v>
      </c>
      <c r="K2947" s="1">
        <v>17406001</v>
      </c>
      <c r="L2947" s="1" t="s">
        <v>50</v>
      </c>
      <c r="M2947" s="1" t="s">
        <v>51</v>
      </c>
      <c r="N2947" s="1" t="s">
        <v>64</v>
      </c>
      <c r="O2947" s="1" t="s">
        <v>65</v>
      </c>
      <c r="P2947" s="1" t="s">
        <v>66</v>
      </c>
      <c r="Q2947" s="1" t="s">
        <v>67</v>
      </c>
      <c r="R2947" s="1" t="s">
        <v>87</v>
      </c>
      <c r="S2947" s="1" t="s">
        <v>88</v>
      </c>
      <c r="T2947" s="2">
        <v>43463</v>
      </c>
      <c r="U2947" s="2">
        <v>43463</v>
      </c>
      <c r="V2947" s="1" t="s">
        <v>52</v>
      </c>
      <c r="W2947" s="3">
        <v>1</v>
      </c>
      <c r="X2947" s="1" t="s">
        <v>53</v>
      </c>
      <c r="Y2947" s="4">
        <v>5552065</v>
      </c>
      <c r="Z2947" s="4">
        <v>-649185</v>
      </c>
      <c r="AA2947" s="4">
        <v>0</v>
      </c>
      <c r="AB2947" s="4">
        <v>0</v>
      </c>
      <c r="AC2947" s="4">
        <v>0</v>
      </c>
      <c r="AD2947" s="4">
        <v>5552065</v>
      </c>
      <c r="AE2947" s="5">
        <v>1555</v>
      </c>
      <c r="AF2947" s="1" t="s">
        <v>70</v>
      </c>
      <c r="AG2947" s="1" t="s">
        <v>71</v>
      </c>
      <c r="AH2947" s="1" t="s">
        <v>89</v>
      </c>
      <c r="AI2947" s="1" t="s">
        <v>57</v>
      </c>
      <c r="AJ2947" s="5">
        <v>10950</v>
      </c>
      <c r="AK2947" s="4">
        <v>-57804</v>
      </c>
      <c r="AL2947" s="4">
        <v>0</v>
      </c>
      <c r="AM2947" s="4">
        <v>0</v>
      </c>
      <c r="AN2947" s="4">
        <v>0</v>
      </c>
      <c r="AO2947" s="4">
        <v>-706989</v>
      </c>
      <c r="AP2947" s="4">
        <v>-706989</v>
      </c>
      <c r="AQ2947" s="4">
        <v>0</v>
      </c>
      <c r="AR2947" s="4">
        <v>4845076</v>
      </c>
      <c r="AS2947" s="1" t="s">
        <v>52</v>
      </c>
      <c r="AT2947" s="9">
        <f t="shared" si="1336"/>
        <v>43463</v>
      </c>
      <c r="AU2947" s="9">
        <f t="shared" si="1337"/>
        <v>43435</v>
      </c>
      <c r="AV2947" s="9">
        <v>44798</v>
      </c>
      <c r="AW2947" s="11">
        <f t="shared" si="1338"/>
        <v>3.6575342465753424</v>
      </c>
      <c r="AX2947">
        <v>10</v>
      </c>
      <c r="AY2947" s="12">
        <v>0.05</v>
      </c>
      <c r="AZ2947">
        <f t="shared" si="1339"/>
        <v>9.5000000000000001E-2</v>
      </c>
      <c r="BA2947" s="13">
        <f t="shared" si="1340"/>
        <v>5552065</v>
      </c>
      <c r="BI2947" s="14">
        <f t="shared" si="1362"/>
        <v>4845076</v>
      </c>
      <c r="BJ2947" s="14">
        <v>0</v>
      </c>
      <c r="BK2947" s="14">
        <f t="shared" si="1363"/>
        <v>4845076</v>
      </c>
      <c r="BL2947" s="52">
        <v>0</v>
      </c>
      <c r="BM2947" s="15">
        <f t="shared" si="1364"/>
        <v>4845076</v>
      </c>
    </row>
    <row r="2948" spans="1:65">
      <c r="A2948" s="8">
        <v>2946</v>
      </c>
      <c r="B2948" s="1" t="s">
        <v>44</v>
      </c>
      <c r="C2948" s="1">
        <v>1500</v>
      </c>
      <c r="D2948" s="1" t="s">
        <v>60</v>
      </c>
      <c r="E2948" s="1">
        <v>150000115</v>
      </c>
      <c r="F2948" s="1" t="s">
        <v>60</v>
      </c>
      <c r="G2948" s="1" t="s">
        <v>109</v>
      </c>
      <c r="H2948" s="1">
        <v>21</v>
      </c>
      <c r="I2948" s="1" t="s">
        <v>226</v>
      </c>
      <c r="J2948" s="1" t="s">
        <v>49</v>
      </c>
      <c r="K2948" s="1">
        <v>17406001</v>
      </c>
      <c r="L2948" s="1" t="s">
        <v>50</v>
      </c>
      <c r="M2948" s="1" t="s">
        <v>51</v>
      </c>
      <c r="N2948" s="1" t="s">
        <v>64</v>
      </c>
      <c r="O2948" s="1" t="s">
        <v>65</v>
      </c>
      <c r="P2948" s="1" t="s">
        <v>66</v>
      </c>
      <c r="Q2948" s="1" t="s">
        <v>67</v>
      </c>
      <c r="R2948" s="1" t="s">
        <v>87</v>
      </c>
      <c r="S2948" s="1" t="s">
        <v>88</v>
      </c>
      <c r="T2948" s="2">
        <v>43463</v>
      </c>
      <c r="U2948" s="2">
        <v>43463</v>
      </c>
      <c r="V2948" s="1" t="s">
        <v>52</v>
      </c>
      <c r="W2948" s="3">
        <v>1</v>
      </c>
      <c r="X2948" s="1" t="s">
        <v>53</v>
      </c>
      <c r="Y2948" s="4">
        <v>1950695</v>
      </c>
      <c r="Z2948" s="4">
        <v>-228806</v>
      </c>
      <c r="AA2948" s="4">
        <v>0</v>
      </c>
      <c r="AB2948" s="4">
        <v>0</v>
      </c>
      <c r="AC2948" s="4">
        <v>0</v>
      </c>
      <c r="AD2948" s="4">
        <v>1950695</v>
      </c>
      <c r="AE2948" s="5">
        <v>1555</v>
      </c>
      <c r="AF2948" s="1" t="s">
        <v>70</v>
      </c>
      <c r="AG2948" s="1" t="s">
        <v>71</v>
      </c>
      <c r="AH2948" s="1" t="s">
        <v>89</v>
      </c>
      <c r="AI2948" s="1" t="s">
        <v>57</v>
      </c>
      <c r="AJ2948" s="5">
        <v>10950</v>
      </c>
      <c r="AK2948" s="4">
        <v>-20300</v>
      </c>
      <c r="AL2948" s="4">
        <v>0</v>
      </c>
      <c r="AM2948" s="4">
        <v>0</v>
      </c>
      <c r="AN2948" s="4">
        <v>0</v>
      </c>
      <c r="AO2948" s="4">
        <v>-249106</v>
      </c>
      <c r="AP2948" s="4">
        <v>-249106</v>
      </c>
      <c r="AQ2948" s="4">
        <v>0</v>
      </c>
      <c r="AR2948" s="4">
        <v>1701589</v>
      </c>
      <c r="AS2948" s="1" t="s">
        <v>52</v>
      </c>
      <c r="AT2948" s="9">
        <f t="shared" ref="AT2948:AT3011" si="1365">T2948</f>
        <v>43463</v>
      </c>
      <c r="AU2948" s="9">
        <f t="shared" ref="AU2948:AU3011" si="1366">DATE(YEAR(AT2948),MONTH(AT2948),DAY(1))</f>
        <v>43435</v>
      </c>
      <c r="AV2948" s="9">
        <v>44798</v>
      </c>
      <c r="AW2948" s="11">
        <f t="shared" ref="AW2948:AW3011" si="1367">(AV2948-AT2948)/365</f>
        <v>3.6575342465753424</v>
      </c>
      <c r="AX2948">
        <v>10</v>
      </c>
      <c r="AY2948" s="12">
        <v>0.05</v>
      </c>
      <c r="AZ2948">
        <f t="shared" ref="AZ2948:AZ3011" si="1368">(1-AY2948)/AX2948</f>
        <v>9.5000000000000001E-2</v>
      </c>
      <c r="BA2948" s="13">
        <f t="shared" ref="BA2948:BA3011" si="1369">Y2948</f>
        <v>1950695</v>
      </c>
      <c r="BI2948" s="14">
        <f t="shared" si="1362"/>
        <v>1701589</v>
      </c>
      <c r="BJ2948" s="14">
        <v>0</v>
      </c>
      <c r="BK2948" s="14">
        <f t="shared" si="1363"/>
        <v>1701589</v>
      </c>
      <c r="BL2948" s="52">
        <v>0</v>
      </c>
      <c r="BM2948" s="15">
        <f t="shared" si="1364"/>
        <v>1701589</v>
      </c>
    </row>
    <row r="2949" spans="1:65">
      <c r="A2949" s="8">
        <v>2947</v>
      </c>
      <c r="B2949" s="1" t="s">
        <v>44</v>
      </c>
      <c r="C2949" s="1">
        <v>1500</v>
      </c>
      <c r="D2949" s="1" t="s">
        <v>60</v>
      </c>
      <c r="E2949" s="1">
        <v>150000115</v>
      </c>
      <c r="F2949" s="1" t="s">
        <v>60</v>
      </c>
      <c r="G2949" s="1" t="s">
        <v>110</v>
      </c>
      <c r="H2949" s="1">
        <v>22</v>
      </c>
      <c r="I2949" s="1" t="s">
        <v>226</v>
      </c>
      <c r="J2949" s="1" t="s">
        <v>49</v>
      </c>
      <c r="K2949" s="1">
        <v>17406001</v>
      </c>
      <c r="L2949" s="1" t="s">
        <v>50</v>
      </c>
      <c r="M2949" s="1" t="s">
        <v>51</v>
      </c>
      <c r="N2949" s="1" t="s">
        <v>64</v>
      </c>
      <c r="O2949" s="1" t="s">
        <v>65</v>
      </c>
      <c r="P2949" s="1" t="s">
        <v>66</v>
      </c>
      <c r="Q2949" s="1" t="s">
        <v>67</v>
      </c>
      <c r="R2949" s="1" t="s">
        <v>87</v>
      </c>
      <c r="S2949" s="1" t="s">
        <v>88</v>
      </c>
      <c r="T2949" s="2">
        <v>43463</v>
      </c>
      <c r="U2949" s="2">
        <v>43463</v>
      </c>
      <c r="V2949" s="1" t="s">
        <v>52</v>
      </c>
      <c r="W2949" s="3">
        <v>1</v>
      </c>
      <c r="X2949" s="1" t="s">
        <v>53</v>
      </c>
      <c r="Y2949" s="4">
        <v>16789210</v>
      </c>
      <c r="Z2949" s="4">
        <v>-1963105</v>
      </c>
      <c r="AA2949" s="4">
        <v>0</v>
      </c>
      <c r="AB2949" s="4">
        <v>0</v>
      </c>
      <c r="AC2949" s="4">
        <v>0</v>
      </c>
      <c r="AD2949" s="4">
        <v>16789210</v>
      </c>
      <c r="AE2949" s="5">
        <v>1555</v>
      </c>
      <c r="AF2949" s="1" t="s">
        <v>70</v>
      </c>
      <c r="AG2949" s="1" t="s">
        <v>71</v>
      </c>
      <c r="AH2949" s="1" t="s">
        <v>89</v>
      </c>
      <c r="AI2949" s="1" t="s">
        <v>57</v>
      </c>
      <c r="AJ2949" s="5">
        <v>10950</v>
      </c>
      <c r="AK2949" s="4">
        <v>-174797</v>
      </c>
      <c r="AL2949" s="4">
        <v>0</v>
      </c>
      <c r="AM2949" s="4">
        <v>0</v>
      </c>
      <c r="AN2949" s="4">
        <v>0</v>
      </c>
      <c r="AO2949" s="4">
        <v>-2137902</v>
      </c>
      <c r="AP2949" s="4">
        <v>-2137902</v>
      </c>
      <c r="AQ2949" s="4">
        <v>0</v>
      </c>
      <c r="AR2949" s="4">
        <v>14651308</v>
      </c>
      <c r="AS2949" s="1" t="s">
        <v>52</v>
      </c>
      <c r="AT2949" s="9">
        <f t="shared" si="1365"/>
        <v>43463</v>
      </c>
      <c r="AU2949" s="9">
        <f t="shared" si="1366"/>
        <v>43435</v>
      </c>
      <c r="AV2949" s="9">
        <v>44798</v>
      </c>
      <c r="AW2949" s="11">
        <f t="shared" si="1367"/>
        <v>3.6575342465753424</v>
      </c>
      <c r="AX2949">
        <v>25</v>
      </c>
      <c r="AY2949" s="12">
        <v>0.05</v>
      </c>
      <c r="AZ2949">
        <f t="shared" si="1368"/>
        <v>3.7999999999999999E-2</v>
      </c>
      <c r="BA2949" s="13">
        <f t="shared" si="1369"/>
        <v>16789210</v>
      </c>
      <c r="BB2949" s="17" t="s">
        <v>2189</v>
      </c>
      <c r="BC2949">
        <f>MATCH(BB2949,MONTHLY_INDEX!$A:$A,0)</f>
        <v>798</v>
      </c>
      <c r="BD2949">
        <f>MATCH(AU2949,MONTHLY_INDEX!$1:$1,0)</f>
        <v>84</v>
      </c>
      <c r="BE2949">
        <f>INDEX(MONTHLY_INDEX!$1:$1048576,Final!BC2949,Final!BD2949)</f>
        <v>96</v>
      </c>
      <c r="BF2949">
        <f>MATCH($BF$1,MONTHLY_INDEX!$1:$1,0)</f>
        <v>127</v>
      </c>
      <c r="BG2949">
        <f>INDEX(MONTHLY_INDEX!$1:$1048576,Final!BC2949,Final!BF2949)</f>
        <v>95.3</v>
      </c>
      <c r="BH2949" s="23">
        <f>(BG2949-BE2949)/BE2949</f>
        <v>-7.2916666666666963E-3</v>
      </c>
      <c r="BI2949" s="14">
        <f>(1+BH2949)*BA2949</f>
        <v>16666788.677083332</v>
      </c>
      <c r="BJ2949" s="14">
        <f>BI2949*AZ2949*AW2949</f>
        <v>2316455.3139409246</v>
      </c>
      <c r="BK2949" s="15">
        <f t="shared" ref="BK2949:BK3011" si="1370">MAX(BI2949-BJ2949,0)</f>
        <v>14350333.363142408</v>
      </c>
      <c r="BL2949" s="52">
        <v>0</v>
      </c>
      <c r="BM2949" s="15">
        <f>MAX((1-BL2949)*BK2949,BI2949*AY2949)</f>
        <v>14350333.363142408</v>
      </c>
    </row>
    <row r="2950" spans="1:65">
      <c r="A2950" s="8">
        <v>2948</v>
      </c>
      <c r="B2950" s="1" t="s">
        <v>44</v>
      </c>
      <c r="C2950" s="1">
        <v>1500</v>
      </c>
      <c r="D2950" s="1" t="s">
        <v>60</v>
      </c>
      <c r="E2950" s="1">
        <v>150000115</v>
      </c>
      <c r="F2950" s="1" t="s">
        <v>60</v>
      </c>
      <c r="G2950" s="1" t="s">
        <v>111</v>
      </c>
      <c r="H2950" s="1">
        <v>23</v>
      </c>
      <c r="I2950" s="1" t="s">
        <v>226</v>
      </c>
      <c r="J2950" s="1" t="s">
        <v>49</v>
      </c>
      <c r="K2950" s="1">
        <v>17406001</v>
      </c>
      <c r="L2950" s="1" t="s">
        <v>50</v>
      </c>
      <c r="M2950" s="1" t="s">
        <v>51</v>
      </c>
      <c r="N2950" s="1" t="s">
        <v>64</v>
      </c>
      <c r="O2950" s="1" t="s">
        <v>65</v>
      </c>
      <c r="P2950" s="1" t="s">
        <v>66</v>
      </c>
      <c r="Q2950" s="1" t="s">
        <v>67</v>
      </c>
      <c r="R2950" s="1" t="s">
        <v>87</v>
      </c>
      <c r="S2950" s="1" t="s">
        <v>88</v>
      </c>
      <c r="T2950" s="2">
        <v>43463</v>
      </c>
      <c r="U2950" s="2">
        <v>43463</v>
      </c>
      <c r="V2950" s="1" t="s">
        <v>52</v>
      </c>
      <c r="W2950" s="3">
        <v>1</v>
      </c>
      <c r="X2950" s="1" t="s">
        <v>53</v>
      </c>
      <c r="Y2950" s="4">
        <v>187647</v>
      </c>
      <c r="Z2950" s="4">
        <v>-21939</v>
      </c>
      <c r="AA2950" s="4">
        <v>0</v>
      </c>
      <c r="AB2950" s="4">
        <v>0</v>
      </c>
      <c r="AC2950" s="4">
        <v>0</v>
      </c>
      <c r="AD2950" s="4">
        <v>187647</v>
      </c>
      <c r="AE2950" s="5">
        <v>1555</v>
      </c>
      <c r="AF2950" s="1" t="s">
        <v>70</v>
      </c>
      <c r="AG2950" s="1" t="s">
        <v>71</v>
      </c>
      <c r="AH2950" s="1" t="s">
        <v>89</v>
      </c>
      <c r="AI2950" s="1" t="s">
        <v>57</v>
      </c>
      <c r="AJ2950" s="5">
        <v>10950</v>
      </c>
      <c r="AK2950" s="4">
        <v>-1954</v>
      </c>
      <c r="AL2950" s="4">
        <v>0</v>
      </c>
      <c r="AM2950" s="4">
        <v>0</v>
      </c>
      <c r="AN2950" s="4">
        <v>0</v>
      </c>
      <c r="AO2950" s="4">
        <v>-23893</v>
      </c>
      <c r="AP2950" s="4">
        <v>-23893</v>
      </c>
      <c r="AQ2950" s="4">
        <v>0</v>
      </c>
      <c r="AR2950" s="4">
        <v>163754</v>
      </c>
      <c r="AS2950" s="1" t="s">
        <v>52</v>
      </c>
      <c r="AT2950" s="9">
        <f t="shared" si="1365"/>
        <v>43463</v>
      </c>
      <c r="AU2950" s="9">
        <f t="shared" si="1366"/>
        <v>43435</v>
      </c>
      <c r="AV2950" s="9">
        <v>44798</v>
      </c>
      <c r="AW2950" s="11">
        <f t="shared" si="1367"/>
        <v>3.6575342465753424</v>
      </c>
      <c r="AX2950">
        <v>10</v>
      </c>
      <c r="AY2950" s="12">
        <v>0.05</v>
      </c>
      <c r="AZ2950">
        <f t="shared" si="1368"/>
        <v>9.5000000000000001E-2</v>
      </c>
      <c r="BA2950" s="13">
        <f t="shared" si="1369"/>
        <v>187647</v>
      </c>
      <c r="BI2950" s="14">
        <f t="shared" ref="BI2950:BI2954" si="1371">AR2950</f>
        <v>163754</v>
      </c>
      <c r="BJ2950" s="14">
        <v>0</v>
      </c>
      <c r="BK2950" s="14">
        <f t="shared" ref="BK2950:BK2954" si="1372">AR2950</f>
        <v>163754</v>
      </c>
      <c r="BL2950" s="52">
        <v>0</v>
      </c>
      <c r="BM2950" s="15">
        <f t="shared" ref="BM2950:BM2954" si="1373">AR2950</f>
        <v>163754</v>
      </c>
    </row>
    <row r="2951" spans="1:65">
      <c r="A2951" s="8">
        <v>2949</v>
      </c>
      <c r="B2951" s="1" t="s">
        <v>44</v>
      </c>
      <c r="C2951" s="1">
        <v>1500</v>
      </c>
      <c r="D2951" s="1" t="s">
        <v>60</v>
      </c>
      <c r="E2951" s="1">
        <v>150000115</v>
      </c>
      <c r="F2951" s="1" t="s">
        <v>112</v>
      </c>
      <c r="G2951" s="1" t="s">
        <v>113</v>
      </c>
      <c r="H2951" s="1">
        <v>24</v>
      </c>
      <c r="I2951" s="1" t="s">
        <v>226</v>
      </c>
      <c r="J2951" s="1" t="s">
        <v>49</v>
      </c>
      <c r="K2951" s="1">
        <v>17406001</v>
      </c>
      <c r="L2951" s="1" t="s">
        <v>50</v>
      </c>
      <c r="M2951" s="1" t="s">
        <v>51</v>
      </c>
      <c r="N2951" s="1" t="s">
        <v>64</v>
      </c>
      <c r="O2951" s="1" t="s">
        <v>65</v>
      </c>
      <c r="P2951" s="1" t="s">
        <v>66</v>
      </c>
      <c r="Q2951" s="1" t="s">
        <v>67</v>
      </c>
      <c r="R2951" s="1" t="s">
        <v>87</v>
      </c>
      <c r="S2951" s="1" t="s">
        <v>88</v>
      </c>
      <c r="T2951" s="2">
        <v>43463</v>
      </c>
      <c r="U2951" s="2">
        <v>43463</v>
      </c>
      <c r="V2951" s="1" t="s">
        <v>52</v>
      </c>
      <c r="W2951" s="3">
        <v>1</v>
      </c>
      <c r="X2951" s="1" t="s">
        <v>53</v>
      </c>
      <c r="Y2951" s="4">
        <v>1018615</v>
      </c>
      <c r="Z2951" s="4">
        <v>-119102.53</v>
      </c>
      <c r="AA2951" s="4">
        <v>0</v>
      </c>
      <c r="AB2951" s="4">
        <v>0</v>
      </c>
      <c r="AC2951" s="4">
        <v>0</v>
      </c>
      <c r="AD2951" s="4">
        <v>1018615</v>
      </c>
      <c r="AE2951" s="5">
        <v>1555</v>
      </c>
      <c r="AF2951" s="1" t="s">
        <v>70</v>
      </c>
      <c r="AG2951" s="1" t="s">
        <v>71</v>
      </c>
      <c r="AH2951" s="1" t="s">
        <v>89</v>
      </c>
      <c r="AI2951" s="1" t="s">
        <v>57</v>
      </c>
      <c r="AJ2951" s="5">
        <v>10950</v>
      </c>
      <c r="AK2951" s="4">
        <v>-10605</v>
      </c>
      <c r="AL2951" s="4">
        <v>0</v>
      </c>
      <c r="AM2951" s="4">
        <v>0</v>
      </c>
      <c r="AN2951" s="4">
        <v>0</v>
      </c>
      <c r="AO2951" s="4">
        <v>-129707.53</v>
      </c>
      <c r="AP2951" s="4">
        <v>-129707.53</v>
      </c>
      <c r="AQ2951" s="4">
        <v>0</v>
      </c>
      <c r="AR2951" s="4">
        <v>888907.47</v>
      </c>
      <c r="AS2951" s="1" t="s">
        <v>52</v>
      </c>
      <c r="AT2951" s="9">
        <f t="shared" si="1365"/>
        <v>43463</v>
      </c>
      <c r="AU2951" s="9">
        <f t="shared" si="1366"/>
        <v>43435</v>
      </c>
      <c r="AV2951" s="9">
        <v>44798</v>
      </c>
      <c r="AW2951" s="11">
        <f t="shared" si="1367"/>
        <v>3.6575342465753424</v>
      </c>
      <c r="AX2951">
        <v>10</v>
      </c>
      <c r="AY2951" s="12">
        <v>0.05</v>
      </c>
      <c r="AZ2951">
        <f t="shared" si="1368"/>
        <v>9.5000000000000001E-2</v>
      </c>
      <c r="BA2951" s="13">
        <f t="shared" si="1369"/>
        <v>1018615</v>
      </c>
      <c r="BB2951" s="16" t="s">
        <v>593</v>
      </c>
      <c r="BC2951" s="16" t="s">
        <v>593</v>
      </c>
      <c r="BD2951" s="16" t="s">
        <v>593</v>
      </c>
      <c r="BE2951" s="16" t="s">
        <v>593</v>
      </c>
      <c r="BF2951" s="16" t="s">
        <v>593</v>
      </c>
      <c r="BG2951" s="16" t="s">
        <v>593</v>
      </c>
      <c r="BH2951" s="16" t="s">
        <v>593</v>
      </c>
      <c r="BI2951" s="14">
        <f t="shared" si="1371"/>
        <v>888907.47</v>
      </c>
      <c r="BJ2951" s="14">
        <v>0</v>
      </c>
      <c r="BK2951" s="14">
        <f t="shared" si="1372"/>
        <v>888907.47</v>
      </c>
      <c r="BL2951" s="52">
        <v>0</v>
      </c>
      <c r="BM2951" s="15">
        <f t="shared" si="1373"/>
        <v>888907.47</v>
      </c>
    </row>
    <row r="2952" spans="1:65">
      <c r="A2952" s="8">
        <v>2950</v>
      </c>
      <c r="B2952" s="1" t="s">
        <v>44</v>
      </c>
      <c r="C2952" s="1">
        <v>1500</v>
      </c>
      <c r="D2952" s="1" t="s">
        <v>60</v>
      </c>
      <c r="E2952" s="1">
        <v>150000115</v>
      </c>
      <c r="F2952" s="1" t="s">
        <v>112</v>
      </c>
      <c r="G2952" s="1" t="s">
        <v>114</v>
      </c>
      <c r="H2952" s="1">
        <v>25</v>
      </c>
      <c r="I2952" s="1" t="s">
        <v>226</v>
      </c>
      <c r="J2952" s="1" t="s">
        <v>49</v>
      </c>
      <c r="K2952" s="1">
        <v>17406001</v>
      </c>
      <c r="L2952" s="1" t="s">
        <v>50</v>
      </c>
      <c r="M2952" s="1" t="s">
        <v>51</v>
      </c>
      <c r="N2952" s="1" t="s">
        <v>64</v>
      </c>
      <c r="O2952" s="1" t="s">
        <v>65</v>
      </c>
      <c r="P2952" s="1" t="s">
        <v>66</v>
      </c>
      <c r="Q2952" s="1" t="s">
        <v>67</v>
      </c>
      <c r="R2952" s="1" t="s">
        <v>87</v>
      </c>
      <c r="S2952" s="1" t="s">
        <v>88</v>
      </c>
      <c r="T2952" s="2">
        <v>43463</v>
      </c>
      <c r="U2952" s="2">
        <v>43463</v>
      </c>
      <c r="V2952" s="1" t="s">
        <v>52</v>
      </c>
      <c r="W2952" s="3">
        <v>1</v>
      </c>
      <c r="X2952" s="1" t="s">
        <v>53</v>
      </c>
      <c r="Y2952" s="4">
        <v>3860150</v>
      </c>
      <c r="Z2952" s="4">
        <v>-451353.95</v>
      </c>
      <c r="AA2952" s="4">
        <v>0</v>
      </c>
      <c r="AB2952" s="4">
        <v>0</v>
      </c>
      <c r="AC2952" s="4">
        <v>0</v>
      </c>
      <c r="AD2952" s="4">
        <v>3860150</v>
      </c>
      <c r="AE2952" s="5">
        <v>1555</v>
      </c>
      <c r="AF2952" s="1" t="s">
        <v>70</v>
      </c>
      <c r="AG2952" s="1" t="s">
        <v>71</v>
      </c>
      <c r="AH2952" s="1" t="s">
        <v>89</v>
      </c>
      <c r="AI2952" s="1" t="s">
        <v>57</v>
      </c>
      <c r="AJ2952" s="5">
        <v>10950</v>
      </c>
      <c r="AK2952" s="4">
        <v>-40189</v>
      </c>
      <c r="AL2952" s="4">
        <v>0</v>
      </c>
      <c r="AM2952" s="4">
        <v>0</v>
      </c>
      <c r="AN2952" s="4">
        <v>0</v>
      </c>
      <c r="AO2952" s="4">
        <v>-491542.95</v>
      </c>
      <c r="AP2952" s="4">
        <v>-491542.95</v>
      </c>
      <c r="AQ2952" s="4">
        <v>0</v>
      </c>
      <c r="AR2952" s="4">
        <v>3368607.05</v>
      </c>
      <c r="AS2952" s="1" t="s">
        <v>52</v>
      </c>
      <c r="AT2952" s="9">
        <f t="shared" si="1365"/>
        <v>43463</v>
      </c>
      <c r="AU2952" s="9">
        <f t="shared" si="1366"/>
        <v>43435</v>
      </c>
      <c r="AV2952" s="9">
        <v>44798</v>
      </c>
      <c r="AW2952" s="11">
        <f t="shared" si="1367"/>
        <v>3.6575342465753424</v>
      </c>
      <c r="AX2952">
        <v>10</v>
      </c>
      <c r="AY2952" s="12">
        <v>0.05</v>
      </c>
      <c r="AZ2952">
        <f t="shared" si="1368"/>
        <v>9.5000000000000001E-2</v>
      </c>
      <c r="BA2952" s="13">
        <f t="shared" si="1369"/>
        <v>3860150</v>
      </c>
      <c r="BB2952" s="16" t="s">
        <v>593</v>
      </c>
      <c r="BC2952" s="16" t="s">
        <v>593</v>
      </c>
      <c r="BD2952" s="16" t="s">
        <v>593</v>
      </c>
      <c r="BE2952" s="16" t="s">
        <v>593</v>
      </c>
      <c r="BF2952" s="16" t="s">
        <v>593</v>
      </c>
      <c r="BG2952" s="16" t="s">
        <v>593</v>
      </c>
      <c r="BH2952" s="16" t="s">
        <v>593</v>
      </c>
      <c r="BI2952" s="14">
        <f t="shared" si="1371"/>
        <v>3368607.05</v>
      </c>
      <c r="BJ2952" s="14">
        <v>0</v>
      </c>
      <c r="BK2952" s="14">
        <f t="shared" si="1372"/>
        <v>3368607.05</v>
      </c>
      <c r="BL2952" s="52">
        <v>0</v>
      </c>
      <c r="BM2952" s="15">
        <f t="shared" si="1373"/>
        <v>3368607.05</v>
      </c>
    </row>
    <row r="2953" spans="1:65">
      <c r="A2953" s="8">
        <v>2951</v>
      </c>
      <c r="B2953" s="1" t="s">
        <v>44</v>
      </c>
      <c r="C2953" s="1">
        <v>1500</v>
      </c>
      <c r="D2953" s="1" t="s">
        <v>60</v>
      </c>
      <c r="E2953" s="1">
        <v>150000115</v>
      </c>
      <c r="F2953" s="1" t="s">
        <v>60</v>
      </c>
      <c r="G2953" s="1" t="s">
        <v>115</v>
      </c>
      <c r="H2953" s="1">
        <v>26</v>
      </c>
      <c r="I2953" s="1" t="s">
        <v>226</v>
      </c>
      <c r="J2953" s="1" t="s">
        <v>49</v>
      </c>
      <c r="K2953" s="1">
        <v>17406001</v>
      </c>
      <c r="L2953" s="1" t="s">
        <v>50</v>
      </c>
      <c r="M2953" s="1" t="s">
        <v>51</v>
      </c>
      <c r="N2953" s="1" t="s">
        <v>64</v>
      </c>
      <c r="O2953" s="1" t="s">
        <v>65</v>
      </c>
      <c r="P2953" s="1" t="s">
        <v>66</v>
      </c>
      <c r="Q2953" s="1" t="s">
        <v>67</v>
      </c>
      <c r="R2953" s="1" t="s">
        <v>87</v>
      </c>
      <c r="S2953" s="1" t="s">
        <v>88</v>
      </c>
      <c r="T2953" s="2">
        <v>43463</v>
      </c>
      <c r="U2953" s="2">
        <v>43463</v>
      </c>
      <c r="V2953" s="1" t="s">
        <v>52</v>
      </c>
      <c r="W2953" s="3">
        <v>1</v>
      </c>
      <c r="X2953" s="1" t="s">
        <v>53</v>
      </c>
      <c r="Y2953" s="4">
        <v>120000</v>
      </c>
      <c r="Z2953" s="4">
        <v>-14031</v>
      </c>
      <c r="AA2953" s="4">
        <v>0</v>
      </c>
      <c r="AB2953" s="4">
        <v>0</v>
      </c>
      <c r="AC2953" s="4">
        <v>0</v>
      </c>
      <c r="AD2953" s="4">
        <v>120000</v>
      </c>
      <c r="AE2953" s="5">
        <v>1555</v>
      </c>
      <c r="AF2953" s="1" t="s">
        <v>70</v>
      </c>
      <c r="AG2953" s="1" t="s">
        <v>71</v>
      </c>
      <c r="AH2953" s="1" t="s">
        <v>89</v>
      </c>
      <c r="AI2953" s="1" t="s">
        <v>57</v>
      </c>
      <c r="AJ2953" s="5">
        <v>10950</v>
      </c>
      <c r="AK2953" s="4">
        <v>-1249</v>
      </c>
      <c r="AL2953" s="4">
        <v>0</v>
      </c>
      <c r="AM2953" s="4">
        <v>0</v>
      </c>
      <c r="AN2953" s="4">
        <v>0</v>
      </c>
      <c r="AO2953" s="4">
        <v>-15280</v>
      </c>
      <c r="AP2953" s="4">
        <v>-15280</v>
      </c>
      <c r="AQ2953" s="4">
        <v>0</v>
      </c>
      <c r="AR2953" s="4">
        <v>104720</v>
      </c>
      <c r="AS2953" s="1" t="s">
        <v>52</v>
      </c>
      <c r="AT2953" s="9">
        <f t="shared" si="1365"/>
        <v>43463</v>
      </c>
      <c r="AU2953" s="9">
        <f t="shared" si="1366"/>
        <v>43435</v>
      </c>
      <c r="AV2953" s="9">
        <v>44798</v>
      </c>
      <c r="AW2953" s="11">
        <f t="shared" si="1367"/>
        <v>3.6575342465753424</v>
      </c>
      <c r="AX2953">
        <v>10</v>
      </c>
      <c r="AY2953" s="12">
        <v>0.05</v>
      </c>
      <c r="AZ2953">
        <f t="shared" si="1368"/>
        <v>9.5000000000000001E-2</v>
      </c>
      <c r="BA2953" s="13">
        <f t="shared" si="1369"/>
        <v>120000</v>
      </c>
      <c r="BI2953" s="14">
        <f t="shared" si="1371"/>
        <v>104720</v>
      </c>
      <c r="BJ2953" s="14">
        <v>0</v>
      </c>
      <c r="BK2953" s="14">
        <f t="shared" si="1372"/>
        <v>104720</v>
      </c>
      <c r="BL2953" s="52">
        <v>0</v>
      </c>
      <c r="BM2953" s="15">
        <f t="shared" si="1373"/>
        <v>104720</v>
      </c>
    </row>
    <row r="2954" spans="1:65">
      <c r="A2954" s="8">
        <v>2952</v>
      </c>
      <c r="B2954" s="1" t="s">
        <v>44</v>
      </c>
      <c r="C2954" s="1">
        <v>1500</v>
      </c>
      <c r="D2954" s="1" t="s">
        <v>60</v>
      </c>
      <c r="E2954" s="1">
        <v>150000115</v>
      </c>
      <c r="F2954" s="1" t="s">
        <v>112</v>
      </c>
      <c r="G2954" s="1" t="s">
        <v>116</v>
      </c>
      <c r="H2954" s="1">
        <v>27</v>
      </c>
      <c r="I2954" s="1" t="s">
        <v>226</v>
      </c>
      <c r="J2954" s="1" t="s">
        <v>49</v>
      </c>
      <c r="K2954" s="1">
        <v>17406001</v>
      </c>
      <c r="L2954" s="1" t="s">
        <v>50</v>
      </c>
      <c r="M2954" s="1" t="s">
        <v>51</v>
      </c>
      <c r="N2954" s="1" t="s">
        <v>64</v>
      </c>
      <c r="O2954" s="1" t="s">
        <v>65</v>
      </c>
      <c r="P2954" s="1" t="s">
        <v>66</v>
      </c>
      <c r="Q2954" s="1" t="s">
        <v>67</v>
      </c>
      <c r="R2954" s="1" t="s">
        <v>87</v>
      </c>
      <c r="S2954" s="1" t="s">
        <v>88</v>
      </c>
      <c r="T2954" s="2">
        <v>43463</v>
      </c>
      <c r="U2954" s="2">
        <v>43463</v>
      </c>
      <c r="V2954" s="1" t="s">
        <v>52</v>
      </c>
      <c r="W2954" s="3">
        <v>1</v>
      </c>
      <c r="X2954" s="1" t="s">
        <v>53</v>
      </c>
      <c r="Y2954" s="4">
        <v>4339035</v>
      </c>
      <c r="Z2954" s="4">
        <v>-507347.52</v>
      </c>
      <c r="AA2954" s="4">
        <v>0</v>
      </c>
      <c r="AB2954" s="4">
        <v>0</v>
      </c>
      <c r="AC2954" s="4">
        <v>0</v>
      </c>
      <c r="AD2954" s="4">
        <v>4339035</v>
      </c>
      <c r="AE2954" s="5">
        <v>1555</v>
      </c>
      <c r="AF2954" s="1" t="s">
        <v>70</v>
      </c>
      <c r="AG2954" s="1" t="s">
        <v>71</v>
      </c>
      <c r="AH2954" s="1" t="s">
        <v>89</v>
      </c>
      <c r="AI2954" s="1" t="s">
        <v>57</v>
      </c>
      <c r="AJ2954" s="5">
        <v>10950</v>
      </c>
      <c r="AK2954" s="4">
        <v>-45175</v>
      </c>
      <c r="AL2954" s="4">
        <v>0</v>
      </c>
      <c r="AM2954" s="4">
        <v>0</v>
      </c>
      <c r="AN2954" s="4">
        <v>0</v>
      </c>
      <c r="AO2954" s="4">
        <v>-552522.52</v>
      </c>
      <c r="AP2954" s="4">
        <v>-552522.52</v>
      </c>
      <c r="AQ2954" s="4">
        <v>0</v>
      </c>
      <c r="AR2954" s="4">
        <v>3786512.48</v>
      </c>
      <c r="AS2954" s="1" t="s">
        <v>52</v>
      </c>
      <c r="AT2954" s="9">
        <f t="shared" si="1365"/>
        <v>43463</v>
      </c>
      <c r="AU2954" s="9">
        <f t="shared" si="1366"/>
        <v>43435</v>
      </c>
      <c r="AV2954" s="9">
        <v>44798</v>
      </c>
      <c r="AW2954" s="11">
        <f t="shared" si="1367"/>
        <v>3.6575342465753424</v>
      </c>
      <c r="AX2954">
        <v>10</v>
      </c>
      <c r="AY2954" s="12">
        <v>0.05</v>
      </c>
      <c r="AZ2954">
        <f t="shared" si="1368"/>
        <v>9.5000000000000001E-2</v>
      </c>
      <c r="BA2954" s="13">
        <f t="shared" si="1369"/>
        <v>4339035</v>
      </c>
      <c r="BB2954" s="16" t="s">
        <v>593</v>
      </c>
      <c r="BC2954" s="16" t="s">
        <v>593</v>
      </c>
      <c r="BD2954" s="16" t="s">
        <v>593</v>
      </c>
      <c r="BE2954" s="16" t="s">
        <v>593</v>
      </c>
      <c r="BF2954" s="16" t="s">
        <v>593</v>
      </c>
      <c r="BG2954" s="16" t="s">
        <v>593</v>
      </c>
      <c r="BH2954" s="16" t="s">
        <v>593</v>
      </c>
      <c r="BI2954" s="14">
        <f t="shared" si="1371"/>
        <v>3786512.48</v>
      </c>
      <c r="BJ2954" s="14">
        <v>0</v>
      </c>
      <c r="BK2954" s="14">
        <f t="shared" si="1372"/>
        <v>3786512.48</v>
      </c>
      <c r="BL2954" s="52">
        <v>0</v>
      </c>
      <c r="BM2954" s="15">
        <f t="shared" si="1373"/>
        <v>3786512.48</v>
      </c>
    </row>
    <row r="2955" spans="1:65">
      <c r="A2955" s="8">
        <v>2953</v>
      </c>
      <c r="B2955" s="1" t="s">
        <v>44</v>
      </c>
      <c r="C2955" s="1">
        <v>1500</v>
      </c>
      <c r="D2955" s="1" t="s">
        <v>60</v>
      </c>
      <c r="E2955" s="1">
        <v>150000116</v>
      </c>
      <c r="F2955" s="1" t="s">
        <v>60</v>
      </c>
      <c r="G2955" s="1" t="s">
        <v>86</v>
      </c>
      <c r="H2955" s="1">
        <v>1</v>
      </c>
      <c r="I2955" s="1" t="s">
        <v>227</v>
      </c>
      <c r="J2955" s="1" t="s">
        <v>49</v>
      </c>
      <c r="K2955" s="1">
        <v>17406001</v>
      </c>
      <c r="L2955" s="1" t="s">
        <v>50</v>
      </c>
      <c r="M2955" s="1" t="s">
        <v>51</v>
      </c>
      <c r="N2955" s="1" t="s">
        <v>64</v>
      </c>
      <c r="O2955" s="1" t="s">
        <v>65</v>
      </c>
      <c r="P2955" s="1" t="s">
        <v>66</v>
      </c>
      <c r="Q2955" s="1" t="s">
        <v>67</v>
      </c>
      <c r="R2955" s="1" t="s">
        <v>87</v>
      </c>
      <c r="S2955" s="1" t="s">
        <v>88</v>
      </c>
      <c r="T2955" s="2">
        <v>43463</v>
      </c>
      <c r="U2955" s="2">
        <v>43463</v>
      </c>
      <c r="V2955" s="1" t="s">
        <v>52</v>
      </c>
      <c r="W2955" s="3">
        <v>1</v>
      </c>
      <c r="X2955" s="1" t="s">
        <v>53</v>
      </c>
      <c r="Y2955" s="4">
        <v>892500</v>
      </c>
      <c r="Z2955" s="4">
        <v>-104356</v>
      </c>
      <c r="AA2955" s="4">
        <v>0</v>
      </c>
      <c r="AB2955" s="4">
        <v>0</v>
      </c>
      <c r="AC2955" s="4">
        <v>0</v>
      </c>
      <c r="AD2955" s="4">
        <v>892500</v>
      </c>
      <c r="AE2955" s="5">
        <v>1555</v>
      </c>
      <c r="AF2955" s="1" t="s">
        <v>70</v>
      </c>
      <c r="AG2955" s="1" t="s">
        <v>71</v>
      </c>
      <c r="AH2955" s="1" t="s">
        <v>89</v>
      </c>
      <c r="AI2955" s="1" t="s">
        <v>57</v>
      </c>
      <c r="AJ2955" s="5">
        <v>10950</v>
      </c>
      <c r="AK2955" s="4">
        <v>-9292</v>
      </c>
      <c r="AL2955" s="4">
        <v>0</v>
      </c>
      <c r="AM2955" s="4">
        <v>0</v>
      </c>
      <c r="AN2955" s="4">
        <v>0</v>
      </c>
      <c r="AO2955" s="4">
        <v>-113648</v>
      </c>
      <c r="AP2955" s="4">
        <v>-113648</v>
      </c>
      <c r="AQ2955" s="4">
        <v>0</v>
      </c>
      <c r="AR2955" s="4">
        <v>778852</v>
      </c>
      <c r="AS2955" s="1" t="s">
        <v>52</v>
      </c>
      <c r="AT2955" s="9">
        <f t="shared" si="1365"/>
        <v>43463</v>
      </c>
      <c r="AU2955" s="9">
        <f t="shared" si="1366"/>
        <v>43435</v>
      </c>
      <c r="AV2955" s="9">
        <v>44798</v>
      </c>
      <c r="AW2955" s="11">
        <f t="shared" si="1367"/>
        <v>3.6575342465753424</v>
      </c>
      <c r="AX2955">
        <v>10</v>
      </c>
      <c r="AY2955" s="12">
        <v>0.05</v>
      </c>
      <c r="AZ2955">
        <f t="shared" si="1368"/>
        <v>9.5000000000000001E-2</v>
      </c>
      <c r="BA2955" s="13">
        <f t="shared" si="1369"/>
        <v>892500</v>
      </c>
      <c r="BB2955" s="17" t="s">
        <v>1853</v>
      </c>
      <c r="BC2955">
        <f>MATCH(BB2955,MONTHLY_INDEX!$A:$A,0)</f>
        <v>630</v>
      </c>
      <c r="BD2955">
        <f>MATCH(AU2955,MONTHLY_INDEX!$1:$1,0)</f>
        <v>84</v>
      </c>
      <c r="BE2955">
        <f>INDEX(MONTHLY_INDEX!$1:$1048576,Final!BC2955,Final!BD2955)</f>
        <v>114.9</v>
      </c>
      <c r="BF2955">
        <f>MATCH($BF$1,MONTHLY_INDEX!$1:$1,0)</f>
        <v>127</v>
      </c>
      <c r="BG2955">
        <f>INDEX(MONTHLY_INDEX!$1:$1048576,Final!BC2955,Final!BF2955)</f>
        <v>151.1</v>
      </c>
      <c r="BH2955" s="23">
        <f t="shared" ref="BH2955:BH2972" si="1374">(BG2955-BE2955)/BE2955</f>
        <v>0.31505657093124445</v>
      </c>
      <c r="BI2955" s="14">
        <f t="shared" ref="BI2955:BI2972" si="1375">(1+BH2955)*BA2955</f>
        <v>1173687.9895561356</v>
      </c>
      <c r="BJ2955" s="14">
        <f t="shared" ref="BJ2955:BJ2972" si="1376">BI2955*AZ2955*AW2955</f>
        <v>407816.38157659426</v>
      </c>
      <c r="BK2955" s="15">
        <f t="shared" si="1370"/>
        <v>765871.60797954141</v>
      </c>
      <c r="BL2955" s="52">
        <v>0</v>
      </c>
      <c r="BM2955" s="15">
        <f t="shared" ref="BM2955:BM2972" si="1377">MAX((1-BL2955)*BK2955,BI2955*AY2955)</f>
        <v>765871.60797954141</v>
      </c>
    </row>
    <row r="2956" spans="1:65">
      <c r="A2956" s="8">
        <v>2954</v>
      </c>
      <c r="B2956" s="1" t="s">
        <v>44</v>
      </c>
      <c r="C2956" s="1">
        <v>1500</v>
      </c>
      <c r="D2956" s="1" t="s">
        <v>60</v>
      </c>
      <c r="E2956" s="1">
        <v>150000116</v>
      </c>
      <c r="F2956" s="1" t="s">
        <v>60</v>
      </c>
      <c r="G2956" s="1" t="s">
        <v>90</v>
      </c>
      <c r="H2956" s="1">
        <v>2</v>
      </c>
      <c r="I2956" s="1" t="s">
        <v>227</v>
      </c>
      <c r="J2956" s="1" t="s">
        <v>49</v>
      </c>
      <c r="K2956" s="1">
        <v>17406001</v>
      </c>
      <c r="L2956" s="1" t="s">
        <v>50</v>
      </c>
      <c r="M2956" s="1" t="s">
        <v>51</v>
      </c>
      <c r="N2956" s="1" t="s">
        <v>64</v>
      </c>
      <c r="O2956" s="1" t="s">
        <v>65</v>
      </c>
      <c r="P2956" s="1" t="s">
        <v>66</v>
      </c>
      <c r="Q2956" s="1" t="s">
        <v>67</v>
      </c>
      <c r="R2956" s="1" t="s">
        <v>87</v>
      </c>
      <c r="S2956" s="1" t="s">
        <v>88</v>
      </c>
      <c r="T2956" s="2">
        <v>43463</v>
      </c>
      <c r="U2956" s="2">
        <v>43463</v>
      </c>
      <c r="V2956" s="1" t="s">
        <v>52</v>
      </c>
      <c r="W2956" s="3">
        <v>1</v>
      </c>
      <c r="X2956" s="1" t="s">
        <v>53</v>
      </c>
      <c r="Y2956" s="4">
        <v>472500</v>
      </c>
      <c r="Z2956" s="4">
        <v>-55247</v>
      </c>
      <c r="AA2956" s="4">
        <v>0</v>
      </c>
      <c r="AB2956" s="4">
        <v>0</v>
      </c>
      <c r="AC2956" s="4">
        <v>0</v>
      </c>
      <c r="AD2956" s="4">
        <v>472500</v>
      </c>
      <c r="AE2956" s="5">
        <v>1555</v>
      </c>
      <c r="AF2956" s="1" t="s">
        <v>70</v>
      </c>
      <c r="AG2956" s="1" t="s">
        <v>71</v>
      </c>
      <c r="AH2956" s="1" t="s">
        <v>89</v>
      </c>
      <c r="AI2956" s="1" t="s">
        <v>57</v>
      </c>
      <c r="AJ2956" s="5">
        <v>10950</v>
      </c>
      <c r="AK2956" s="4">
        <v>-4919</v>
      </c>
      <c r="AL2956" s="4">
        <v>0</v>
      </c>
      <c r="AM2956" s="4">
        <v>0</v>
      </c>
      <c r="AN2956" s="4">
        <v>0</v>
      </c>
      <c r="AO2956" s="4">
        <v>-60166</v>
      </c>
      <c r="AP2956" s="4">
        <v>-60166</v>
      </c>
      <c r="AQ2956" s="4">
        <v>0</v>
      </c>
      <c r="AR2956" s="4">
        <v>412334</v>
      </c>
      <c r="AS2956" s="1" t="s">
        <v>52</v>
      </c>
      <c r="AT2956" s="9">
        <f t="shared" si="1365"/>
        <v>43463</v>
      </c>
      <c r="AU2956" s="9">
        <f t="shared" si="1366"/>
        <v>43435</v>
      </c>
      <c r="AV2956" s="9">
        <v>44798</v>
      </c>
      <c r="AW2956" s="11">
        <f t="shared" si="1367"/>
        <v>3.6575342465753424</v>
      </c>
      <c r="AX2956">
        <v>10</v>
      </c>
      <c r="AY2956" s="12">
        <v>0.05</v>
      </c>
      <c r="AZ2956">
        <f t="shared" si="1368"/>
        <v>9.5000000000000001E-2</v>
      </c>
      <c r="BA2956" s="13">
        <f t="shared" si="1369"/>
        <v>472500</v>
      </c>
      <c r="BB2956" s="17" t="s">
        <v>2189</v>
      </c>
      <c r="BC2956">
        <f>MATCH(BB2956,MONTHLY_INDEX!$A:$A,0)</f>
        <v>798</v>
      </c>
      <c r="BD2956">
        <f>MATCH(AU2956,MONTHLY_INDEX!$1:$1,0)</f>
        <v>84</v>
      </c>
      <c r="BE2956">
        <f>INDEX(MONTHLY_INDEX!$1:$1048576,Final!BC2956,Final!BD2956)</f>
        <v>96</v>
      </c>
      <c r="BF2956">
        <f>MATCH($BF$1,MONTHLY_INDEX!$1:$1,0)</f>
        <v>127</v>
      </c>
      <c r="BG2956">
        <f>INDEX(MONTHLY_INDEX!$1:$1048576,Final!BC2956,Final!BF2956)</f>
        <v>95.3</v>
      </c>
      <c r="BH2956" s="23">
        <f t="shared" si="1374"/>
        <v>-7.2916666666666963E-3</v>
      </c>
      <c r="BI2956" s="14">
        <f t="shared" si="1375"/>
        <v>469054.6875</v>
      </c>
      <c r="BJ2956" s="14">
        <f t="shared" si="1376"/>
        <v>162980.4403895548</v>
      </c>
      <c r="BK2956" s="15">
        <f t="shared" si="1370"/>
        <v>306074.24711044517</v>
      </c>
      <c r="BL2956" s="52">
        <v>0</v>
      </c>
      <c r="BM2956" s="15">
        <f t="shared" si="1377"/>
        <v>306074.24711044517</v>
      </c>
    </row>
    <row r="2957" spans="1:65">
      <c r="A2957" s="8">
        <v>2955</v>
      </c>
      <c r="B2957" s="1" t="s">
        <v>44</v>
      </c>
      <c r="C2957" s="1">
        <v>1500</v>
      </c>
      <c r="D2957" s="1" t="s">
        <v>60</v>
      </c>
      <c r="E2957" s="1">
        <v>150000116</v>
      </c>
      <c r="F2957" s="1" t="s">
        <v>60</v>
      </c>
      <c r="G2957" s="1" t="s">
        <v>91</v>
      </c>
      <c r="H2957" s="1">
        <v>3</v>
      </c>
      <c r="I2957" s="1" t="s">
        <v>227</v>
      </c>
      <c r="J2957" s="1" t="s">
        <v>49</v>
      </c>
      <c r="K2957" s="1">
        <v>17406001</v>
      </c>
      <c r="L2957" s="1" t="s">
        <v>50</v>
      </c>
      <c r="M2957" s="1" t="s">
        <v>51</v>
      </c>
      <c r="N2957" s="1" t="s">
        <v>64</v>
      </c>
      <c r="O2957" s="1" t="s">
        <v>65</v>
      </c>
      <c r="P2957" s="1" t="s">
        <v>66</v>
      </c>
      <c r="Q2957" s="1" t="s">
        <v>67</v>
      </c>
      <c r="R2957" s="1" t="s">
        <v>87</v>
      </c>
      <c r="S2957" s="1" t="s">
        <v>88</v>
      </c>
      <c r="T2957" s="2">
        <v>43463</v>
      </c>
      <c r="U2957" s="2">
        <v>43463</v>
      </c>
      <c r="V2957" s="1" t="s">
        <v>52</v>
      </c>
      <c r="W2957" s="3">
        <v>1</v>
      </c>
      <c r="X2957" s="1" t="s">
        <v>53</v>
      </c>
      <c r="Y2957" s="4">
        <v>637760</v>
      </c>
      <c r="Z2957" s="4">
        <v>-74569</v>
      </c>
      <c r="AA2957" s="4">
        <v>0</v>
      </c>
      <c r="AB2957" s="4">
        <v>0</v>
      </c>
      <c r="AC2957" s="4">
        <v>0</v>
      </c>
      <c r="AD2957" s="4">
        <v>637760</v>
      </c>
      <c r="AE2957" s="5">
        <v>1555</v>
      </c>
      <c r="AF2957" s="1" t="s">
        <v>70</v>
      </c>
      <c r="AG2957" s="1" t="s">
        <v>71</v>
      </c>
      <c r="AH2957" s="1" t="s">
        <v>89</v>
      </c>
      <c r="AI2957" s="1" t="s">
        <v>57</v>
      </c>
      <c r="AJ2957" s="5">
        <v>10950</v>
      </c>
      <c r="AK2957" s="4">
        <v>-6640</v>
      </c>
      <c r="AL2957" s="4">
        <v>0</v>
      </c>
      <c r="AM2957" s="4">
        <v>0</v>
      </c>
      <c r="AN2957" s="4">
        <v>0</v>
      </c>
      <c r="AO2957" s="4">
        <v>-81209</v>
      </c>
      <c r="AP2957" s="4">
        <v>-81209</v>
      </c>
      <c r="AQ2957" s="4">
        <v>0</v>
      </c>
      <c r="AR2957" s="4">
        <v>556551</v>
      </c>
      <c r="AS2957" s="1" t="s">
        <v>52</v>
      </c>
      <c r="AT2957" s="9">
        <f t="shared" si="1365"/>
        <v>43463</v>
      </c>
      <c r="AU2957" s="9">
        <f t="shared" si="1366"/>
        <v>43435</v>
      </c>
      <c r="AV2957" s="9">
        <v>44798</v>
      </c>
      <c r="AW2957" s="11">
        <f t="shared" si="1367"/>
        <v>3.6575342465753424</v>
      </c>
      <c r="AX2957">
        <v>10</v>
      </c>
      <c r="AY2957" s="12">
        <v>0.05</v>
      </c>
      <c r="AZ2957">
        <f t="shared" si="1368"/>
        <v>9.5000000000000001E-2</v>
      </c>
      <c r="BA2957" s="13">
        <f t="shared" si="1369"/>
        <v>637760</v>
      </c>
      <c r="BB2957" s="17" t="s">
        <v>2189</v>
      </c>
      <c r="BC2957">
        <f>MATCH(BB2957,MONTHLY_INDEX!$A:$A,0)</f>
        <v>798</v>
      </c>
      <c r="BD2957">
        <f>MATCH(AU2957,MONTHLY_INDEX!$1:$1,0)</f>
        <v>84</v>
      </c>
      <c r="BE2957">
        <f>INDEX(MONTHLY_INDEX!$1:$1048576,Final!BC2957,Final!BD2957)</f>
        <v>96</v>
      </c>
      <c r="BF2957">
        <f>MATCH($BF$1,MONTHLY_INDEX!$1:$1,0)</f>
        <v>127</v>
      </c>
      <c r="BG2957">
        <f>INDEX(MONTHLY_INDEX!$1:$1048576,Final!BC2957,Final!BF2957)</f>
        <v>95.3</v>
      </c>
      <c r="BH2957" s="23">
        <f t="shared" si="1374"/>
        <v>-7.2916666666666963E-3</v>
      </c>
      <c r="BI2957" s="14">
        <f t="shared" si="1375"/>
        <v>633109.66666666663</v>
      </c>
      <c r="BJ2957" s="14">
        <f t="shared" si="1376"/>
        <v>219983.92732876711</v>
      </c>
      <c r="BK2957" s="15">
        <f t="shared" si="1370"/>
        <v>413125.73933789949</v>
      </c>
      <c r="BL2957" s="52">
        <v>0</v>
      </c>
      <c r="BM2957" s="15">
        <f t="shared" si="1377"/>
        <v>413125.73933789949</v>
      </c>
    </row>
    <row r="2958" spans="1:65">
      <c r="A2958" s="8">
        <v>2956</v>
      </c>
      <c r="B2958" s="1" t="s">
        <v>44</v>
      </c>
      <c r="C2958" s="1">
        <v>1500</v>
      </c>
      <c r="D2958" s="1" t="s">
        <v>60</v>
      </c>
      <c r="E2958" s="1">
        <v>150000116</v>
      </c>
      <c r="F2958" s="1" t="s">
        <v>60</v>
      </c>
      <c r="G2958" s="1" t="s">
        <v>92</v>
      </c>
      <c r="H2958" s="1">
        <v>4</v>
      </c>
      <c r="I2958" s="1" t="s">
        <v>227</v>
      </c>
      <c r="J2958" s="1" t="s">
        <v>49</v>
      </c>
      <c r="K2958" s="1">
        <v>17406001</v>
      </c>
      <c r="L2958" s="1" t="s">
        <v>50</v>
      </c>
      <c r="M2958" s="1" t="s">
        <v>51</v>
      </c>
      <c r="N2958" s="1" t="s">
        <v>64</v>
      </c>
      <c r="O2958" s="1" t="s">
        <v>65</v>
      </c>
      <c r="P2958" s="1" t="s">
        <v>66</v>
      </c>
      <c r="Q2958" s="1" t="s">
        <v>67</v>
      </c>
      <c r="R2958" s="1" t="s">
        <v>87</v>
      </c>
      <c r="S2958" s="1" t="s">
        <v>88</v>
      </c>
      <c r="T2958" s="2">
        <v>43463</v>
      </c>
      <c r="U2958" s="2">
        <v>43463</v>
      </c>
      <c r="V2958" s="1" t="s">
        <v>52</v>
      </c>
      <c r="W2958" s="3">
        <v>1</v>
      </c>
      <c r="X2958" s="1" t="s">
        <v>53</v>
      </c>
      <c r="Y2958" s="4">
        <v>21044329</v>
      </c>
      <c r="Z2958" s="4">
        <v>-2460643</v>
      </c>
      <c r="AA2958" s="4">
        <v>0</v>
      </c>
      <c r="AB2958" s="4">
        <v>0</v>
      </c>
      <c r="AC2958" s="4">
        <v>0</v>
      </c>
      <c r="AD2958" s="4">
        <v>21044329</v>
      </c>
      <c r="AE2958" s="5">
        <v>1555</v>
      </c>
      <c r="AF2958" s="1" t="s">
        <v>70</v>
      </c>
      <c r="AG2958" s="1" t="s">
        <v>71</v>
      </c>
      <c r="AH2958" s="1" t="s">
        <v>89</v>
      </c>
      <c r="AI2958" s="1" t="s">
        <v>57</v>
      </c>
      <c r="AJ2958" s="5">
        <v>10950</v>
      </c>
      <c r="AK2958" s="4">
        <v>-219098</v>
      </c>
      <c r="AL2958" s="4">
        <v>0</v>
      </c>
      <c r="AM2958" s="4">
        <v>0</v>
      </c>
      <c r="AN2958" s="4">
        <v>0</v>
      </c>
      <c r="AO2958" s="4">
        <v>-2679741</v>
      </c>
      <c r="AP2958" s="4">
        <v>-2679741</v>
      </c>
      <c r="AQ2958" s="4">
        <v>0</v>
      </c>
      <c r="AR2958" s="4">
        <v>18364588</v>
      </c>
      <c r="AS2958" s="1" t="s">
        <v>52</v>
      </c>
      <c r="AT2958" s="9">
        <f t="shared" si="1365"/>
        <v>43463</v>
      </c>
      <c r="AU2958" s="9">
        <f t="shared" si="1366"/>
        <v>43435</v>
      </c>
      <c r="AV2958" s="9">
        <v>44798</v>
      </c>
      <c r="AW2958" s="11">
        <f t="shared" si="1367"/>
        <v>3.6575342465753424</v>
      </c>
      <c r="AX2958">
        <v>25</v>
      </c>
      <c r="AY2958" s="12">
        <v>0.05</v>
      </c>
      <c r="AZ2958">
        <f t="shared" si="1368"/>
        <v>3.7999999999999999E-2</v>
      </c>
      <c r="BA2958" s="13">
        <f t="shared" si="1369"/>
        <v>21044329</v>
      </c>
      <c r="BB2958" s="17" t="s">
        <v>2189</v>
      </c>
      <c r="BC2958">
        <f>MATCH(BB2958,MONTHLY_INDEX!$A:$A,0)</f>
        <v>798</v>
      </c>
      <c r="BD2958">
        <f>MATCH(AU2958,MONTHLY_INDEX!$1:$1,0)</f>
        <v>84</v>
      </c>
      <c r="BE2958">
        <f>INDEX(MONTHLY_INDEX!$1:$1048576,Final!BC2958,Final!BD2958)</f>
        <v>96</v>
      </c>
      <c r="BF2958">
        <f>MATCH($BF$1,MONTHLY_INDEX!$1:$1,0)</f>
        <v>127</v>
      </c>
      <c r="BG2958">
        <f>INDEX(MONTHLY_INDEX!$1:$1048576,Final!BC2958,Final!BF2958)</f>
        <v>95.3</v>
      </c>
      <c r="BH2958" s="23">
        <f t="shared" si="1374"/>
        <v>-7.2916666666666963E-3</v>
      </c>
      <c r="BI2958" s="14">
        <f t="shared" si="1375"/>
        <v>20890880.767708331</v>
      </c>
      <c r="BJ2958" s="14">
        <f t="shared" si="1376"/>
        <v>2903546.2502625855</v>
      </c>
      <c r="BK2958" s="15">
        <f t="shared" si="1370"/>
        <v>17987334.517445747</v>
      </c>
      <c r="BL2958" s="52">
        <v>0</v>
      </c>
      <c r="BM2958" s="15">
        <f t="shared" si="1377"/>
        <v>17987334.517445747</v>
      </c>
    </row>
    <row r="2959" spans="1:65">
      <c r="A2959" s="8">
        <v>2957</v>
      </c>
      <c r="B2959" s="1" t="s">
        <v>44</v>
      </c>
      <c r="C2959" s="1">
        <v>1500</v>
      </c>
      <c r="D2959" s="1" t="s">
        <v>60</v>
      </c>
      <c r="E2959" s="1">
        <v>150000116</v>
      </c>
      <c r="F2959" s="1" t="s">
        <v>60</v>
      </c>
      <c r="G2959" s="1" t="s">
        <v>93</v>
      </c>
      <c r="H2959" s="1">
        <v>5</v>
      </c>
      <c r="I2959" s="1" t="s">
        <v>227</v>
      </c>
      <c r="J2959" s="1" t="s">
        <v>49</v>
      </c>
      <c r="K2959" s="1">
        <v>17406001</v>
      </c>
      <c r="L2959" s="1" t="s">
        <v>50</v>
      </c>
      <c r="M2959" s="1" t="s">
        <v>51</v>
      </c>
      <c r="N2959" s="1" t="s">
        <v>64</v>
      </c>
      <c r="O2959" s="1" t="s">
        <v>65</v>
      </c>
      <c r="P2959" s="1" t="s">
        <v>66</v>
      </c>
      <c r="Q2959" s="1" t="s">
        <v>67</v>
      </c>
      <c r="R2959" s="1" t="s">
        <v>87</v>
      </c>
      <c r="S2959" s="1" t="s">
        <v>88</v>
      </c>
      <c r="T2959" s="2">
        <v>43463</v>
      </c>
      <c r="U2959" s="2">
        <v>43463</v>
      </c>
      <c r="V2959" s="1" t="s">
        <v>52</v>
      </c>
      <c r="W2959" s="3">
        <v>1</v>
      </c>
      <c r="X2959" s="1" t="s">
        <v>53</v>
      </c>
      <c r="Y2959" s="4">
        <v>969266</v>
      </c>
      <c r="Z2959" s="4">
        <v>-113333</v>
      </c>
      <c r="AA2959" s="4">
        <v>0</v>
      </c>
      <c r="AB2959" s="4">
        <v>0</v>
      </c>
      <c r="AC2959" s="4">
        <v>0</v>
      </c>
      <c r="AD2959" s="4">
        <v>969266</v>
      </c>
      <c r="AE2959" s="5">
        <v>1555</v>
      </c>
      <c r="AF2959" s="1" t="s">
        <v>70</v>
      </c>
      <c r="AG2959" s="1" t="s">
        <v>71</v>
      </c>
      <c r="AH2959" s="1" t="s">
        <v>89</v>
      </c>
      <c r="AI2959" s="1" t="s">
        <v>57</v>
      </c>
      <c r="AJ2959" s="5">
        <v>10950</v>
      </c>
      <c r="AK2959" s="4">
        <v>-10091</v>
      </c>
      <c r="AL2959" s="4">
        <v>0</v>
      </c>
      <c r="AM2959" s="4">
        <v>0</v>
      </c>
      <c r="AN2959" s="4">
        <v>0</v>
      </c>
      <c r="AO2959" s="4">
        <v>-123424</v>
      </c>
      <c r="AP2959" s="4">
        <v>-123424</v>
      </c>
      <c r="AQ2959" s="4">
        <v>0</v>
      </c>
      <c r="AR2959" s="4">
        <v>845842</v>
      </c>
      <c r="AS2959" s="1" t="s">
        <v>52</v>
      </c>
      <c r="AT2959" s="9">
        <f t="shared" si="1365"/>
        <v>43463</v>
      </c>
      <c r="AU2959" s="9">
        <f t="shared" si="1366"/>
        <v>43435</v>
      </c>
      <c r="AV2959" s="9">
        <v>44798</v>
      </c>
      <c r="AW2959" s="11">
        <f t="shared" si="1367"/>
        <v>3.6575342465753424</v>
      </c>
      <c r="AX2959">
        <v>25</v>
      </c>
      <c r="AY2959" s="12">
        <v>0.05</v>
      </c>
      <c r="AZ2959">
        <f t="shared" si="1368"/>
        <v>3.7999999999999999E-2</v>
      </c>
      <c r="BA2959" s="13">
        <f t="shared" si="1369"/>
        <v>969266</v>
      </c>
      <c r="BB2959" s="17" t="s">
        <v>2083</v>
      </c>
      <c r="BC2959">
        <f>MATCH(BB2959,MONTHLY_INDEX!$A:$A,0)</f>
        <v>745</v>
      </c>
      <c r="BD2959">
        <f>MATCH(AU2959,MONTHLY_INDEX!$1:$1,0)</f>
        <v>84</v>
      </c>
      <c r="BE2959">
        <f>INDEX(MONTHLY_INDEX!$1:$1048576,Final!BC2959,Final!BD2959)</f>
        <v>108.4</v>
      </c>
      <c r="BF2959">
        <f>MATCH($BF$1,MONTHLY_INDEX!$1:$1,0)</f>
        <v>127</v>
      </c>
      <c r="BG2959">
        <f>INDEX(MONTHLY_INDEX!$1:$1048576,Final!BC2959,Final!BF2959)</f>
        <v>115.4</v>
      </c>
      <c r="BH2959" s="23">
        <f t="shared" si="1374"/>
        <v>6.4575645756457564E-2</v>
      </c>
      <c r="BI2959" s="14">
        <f t="shared" si="1375"/>
        <v>1031856.9778597784</v>
      </c>
      <c r="BJ2959" s="14">
        <f t="shared" si="1376"/>
        <v>143413.98489541525</v>
      </c>
      <c r="BK2959" s="15">
        <f t="shared" si="1370"/>
        <v>888442.99296436319</v>
      </c>
      <c r="BL2959" s="52">
        <v>0</v>
      </c>
      <c r="BM2959" s="15">
        <f t="shared" si="1377"/>
        <v>888442.99296436319</v>
      </c>
    </row>
    <row r="2960" spans="1:65">
      <c r="A2960" s="8">
        <v>2958</v>
      </c>
      <c r="B2960" s="1" t="s">
        <v>44</v>
      </c>
      <c r="C2960" s="1">
        <v>1500</v>
      </c>
      <c r="D2960" s="1" t="s">
        <v>60</v>
      </c>
      <c r="E2960" s="1">
        <v>150000116</v>
      </c>
      <c r="F2960" s="1" t="s">
        <v>60</v>
      </c>
      <c r="G2960" s="1" t="s">
        <v>94</v>
      </c>
      <c r="H2960" s="1">
        <v>6</v>
      </c>
      <c r="I2960" s="1" t="s">
        <v>227</v>
      </c>
      <c r="J2960" s="1" t="s">
        <v>49</v>
      </c>
      <c r="K2960" s="1">
        <v>17406001</v>
      </c>
      <c r="L2960" s="1" t="s">
        <v>50</v>
      </c>
      <c r="M2960" s="1" t="s">
        <v>51</v>
      </c>
      <c r="N2960" s="1" t="s">
        <v>64</v>
      </c>
      <c r="O2960" s="1" t="s">
        <v>65</v>
      </c>
      <c r="P2960" s="1" t="s">
        <v>66</v>
      </c>
      <c r="Q2960" s="1" t="s">
        <v>67</v>
      </c>
      <c r="R2960" s="1" t="s">
        <v>87</v>
      </c>
      <c r="S2960" s="1" t="s">
        <v>88</v>
      </c>
      <c r="T2960" s="2">
        <v>43463</v>
      </c>
      <c r="U2960" s="2">
        <v>43463</v>
      </c>
      <c r="V2960" s="1" t="s">
        <v>52</v>
      </c>
      <c r="W2960" s="3">
        <v>1</v>
      </c>
      <c r="X2960" s="1" t="s">
        <v>53</v>
      </c>
      <c r="Y2960" s="4">
        <v>735000</v>
      </c>
      <c r="Z2960" s="4">
        <v>-85940</v>
      </c>
      <c r="AA2960" s="4">
        <v>0</v>
      </c>
      <c r="AB2960" s="4">
        <v>0</v>
      </c>
      <c r="AC2960" s="4">
        <v>0</v>
      </c>
      <c r="AD2960" s="4">
        <v>735000</v>
      </c>
      <c r="AE2960" s="5">
        <v>1555</v>
      </c>
      <c r="AF2960" s="1" t="s">
        <v>70</v>
      </c>
      <c r="AG2960" s="1" t="s">
        <v>71</v>
      </c>
      <c r="AH2960" s="1" t="s">
        <v>89</v>
      </c>
      <c r="AI2960" s="1" t="s">
        <v>57</v>
      </c>
      <c r="AJ2960" s="5">
        <v>10950</v>
      </c>
      <c r="AK2960" s="4">
        <v>-7652</v>
      </c>
      <c r="AL2960" s="4">
        <v>0</v>
      </c>
      <c r="AM2960" s="4">
        <v>0</v>
      </c>
      <c r="AN2960" s="4">
        <v>0</v>
      </c>
      <c r="AO2960" s="4">
        <v>-93592</v>
      </c>
      <c r="AP2960" s="4">
        <v>-93592</v>
      </c>
      <c r="AQ2960" s="4">
        <v>0</v>
      </c>
      <c r="AR2960" s="4">
        <v>641408</v>
      </c>
      <c r="AS2960" s="1" t="s">
        <v>52</v>
      </c>
      <c r="AT2960" s="9">
        <f t="shared" si="1365"/>
        <v>43463</v>
      </c>
      <c r="AU2960" s="9">
        <f t="shared" si="1366"/>
        <v>43435</v>
      </c>
      <c r="AV2960" s="9">
        <v>44798</v>
      </c>
      <c r="AW2960" s="11">
        <f t="shared" si="1367"/>
        <v>3.6575342465753424</v>
      </c>
      <c r="AX2960">
        <v>10</v>
      </c>
      <c r="AY2960" s="12">
        <v>0.05</v>
      </c>
      <c r="AZ2960">
        <f t="shared" si="1368"/>
        <v>9.5000000000000001E-2</v>
      </c>
      <c r="BA2960" s="13">
        <f t="shared" si="1369"/>
        <v>735000</v>
      </c>
      <c r="BB2960" s="17" t="s">
        <v>1853</v>
      </c>
      <c r="BC2960">
        <f>MATCH(BB2960,MONTHLY_INDEX!$A:$A,0)</f>
        <v>630</v>
      </c>
      <c r="BD2960">
        <f>MATCH(AU2960,MONTHLY_INDEX!$1:$1,0)</f>
        <v>84</v>
      </c>
      <c r="BE2960">
        <f>INDEX(MONTHLY_INDEX!$1:$1048576,Final!BC2960,Final!BD2960)</f>
        <v>114.9</v>
      </c>
      <c r="BF2960">
        <f>MATCH($BF$1,MONTHLY_INDEX!$1:$1,0)</f>
        <v>127</v>
      </c>
      <c r="BG2960">
        <f>INDEX(MONTHLY_INDEX!$1:$1048576,Final!BC2960,Final!BF2960)</f>
        <v>151.1</v>
      </c>
      <c r="BH2960" s="23">
        <f t="shared" si="1374"/>
        <v>0.31505657093124445</v>
      </c>
      <c r="BI2960" s="14">
        <f t="shared" si="1375"/>
        <v>966566.5796344647</v>
      </c>
      <c r="BJ2960" s="14">
        <f t="shared" si="1376"/>
        <v>335848.78482778347</v>
      </c>
      <c r="BK2960" s="15">
        <f t="shared" si="1370"/>
        <v>630717.79480668122</v>
      </c>
      <c r="BL2960" s="52">
        <v>0</v>
      </c>
      <c r="BM2960" s="15">
        <f t="shared" si="1377"/>
        <v>630717.79480668122</v>
      </c>
    </row>
    <row r="2961" spans="1:65">
      <c r="A2961" s="8">
        <v>2959</v>
      </c>
      <c r="B2961" s="1" t="s">
        <v>44</v>
      </c>
      <c r="C2961" s="1">
        <v>1500</v>
      </c>
      <c r="D2961" s="1" t="s">
        <v>60</v>
      </c>
      <c r="E2961" s="1">
        <v>150000116</v>
      </c>
      <c r="F2961" s="1" t="s">
        <v>60</v>
      </c>
      <c r="G2961" s="1" t="s">
        <v>95</v>
      </c>
      <c r="H2961" s="1">
        <v>7</v>
      </c>
      <c r="I2961" s="1" t="s">
        <v>227</v>
      </c>
      <c r="J2961" s="1" t="s">
        <v>49</v>
      </c>
      <c r="K2961" s="1">
        <v>17406001</v>
      </c>
      <c r="L2961" s="1" t="s">
        <v>50</v>
      </c>
      <c r="M2961" s="1" t="s">
        <v>51</v>
      </c>
      <c r="N2961" s="1" t="s">
        <v>64</v>
      </c>
      <c r="O2961" s="1" t="s">
        <v>65</v>
      </c>
      <c r="P2961" s="1" t="s">
        <v>66</v>
      </c>
      <c r="Q2961" s="1" t="s">
        <v>67</v>
      </c>
      <c r="R2961" s="1" t="s">
        <v>87</v>
      </c>
      <c r="S2961" s="1" t="s">
        <v>88</v>
      </c>
      <c r="T2961" s="2">
        <v>43463</v>
      </c>
      <c r="U2961" s="2">
        <v>43463</v>
      </c>
      <c r="V2961" s="1" t="s">
        <v>52</v>
      </c>
      <c r="W2961" s="3">
        <v>1</v>
      </c>
      <c r="X2961" s="1" t="s">
        <v>53</v>
      </c>
      <c r="Y2961" s="4">
        <v>126000</v>
      </c>
      <c r="Z2961" s="4">
        <v>-14732</v>
      </c>
      <c r="AA2961" s="4">
        <v>0</v>
      </c>
      <c r="AB2961" s="4">
        <v>0</v>
      </c>
      <c r="AC2961" s="4">
        <v>0</v>
      </c>
      <c r="AD2961" s="4">
        <v>126000</v>
      </c>
      <c r="AE2961" s="5">
        <v>1555</v>
      </c>
      <c r="AF2961" s="1" t="s">
        <v>70</v>
      </c>
      <c r="AG2961" s="1" t="s">
        <v>71</v>
      </c>
      <c r="AH2961" s="1" t="s">
        <v>89</v>
      </c>
      <c r="AI2961" s="1" t="s">
        <v>57</v>
      </c>
      <c r="AJ2961" s="5">
        <v>10950</v>
      </c>
      <c r="AK2961" s="4">
        <v>-1312</v>
      </c>
      <c r="AL2961" s="4">
        <v>0</v>
      </c>
      <c r="AM2961" s="4">
        <v>0</v>
      </c>
      <c r="AN2961" s="4">
        <v>0</v>
      </c>
      <c r="AO2961" s="4">
        <v>-16044</v>
      </c>
      <c r="AP2961" s="4">
        <v>-16044</v>
      </c>
      <c r="AQ2961" s="4">
        <v>0</v>
      </c>
      <c r="AR2961" s="4">
        <v>109956</v>
      </c>
      <c r="AS2961" s="1" t="s">
        <v>52</v>
      </c>
      <c r="AT2961" s="9">
        <f t="shared" si="1365"/>
        <v>43463</v>
      </c>
      <c r="AU2961" s="9">
        <f t="shared" si="1366"/>
        <v>43435</v>
      </c>
      <c r="AV2961" s="9">
        <v>44798</v>
      </c>
      <c r="AW2961" s="11">
        <f t="shared" si="1367"/>
        <v>3.6575342465753424</v>
      </c>
      <c r="AX2961">
        <v>25</v>
      </c>
      <c r="AY2961" s="12">
        <v>0.05</v>
      </c>
      <c r="AZ2961">
        <f t="shared" si="1368"/>
        <v>3.7999999999999999E-2</v>
      </c>
      <c r="BA2961" s="13">
        <f t="shared" si="1369"/>
        <v>126000</v>
      </c>
      <c r="BB2961" s="17" t="s">
        <v>2189</v>
      </c>
      <c r="BC2961">
        <f>MATCH(BB2961,MONTHLY_INDEX!$A:$A,0)</f>
        <v>798</v>
      </c>
      <c r="BD2961">
        <f>MATCH(AU2961,MONTHLY_INDEX!$1:$1,0)</f>
        <v>84</v>
      </c>
      <c r="BE2961">
        <f>INDEX(MONTHLY_INDEX!$1:$1048576,Final!BC2961,Final!BD2961)</f>
        <v>96</v>
      </c>
      <c r="BF2961">
        <f>MATCH($BF$1,MONTHLY_INDEX!$1:$1,0)</f>
        <v>127</v>
      </c>
      <c r="BG2961">
        <f>INDEX(MONTHLY_INDEX!$1:$1048576,Final!BC2961,Final!BF2961)</f>
        <v>95.3</v>
      </c>
      <c r="BH2961" s="23">
        <f t="shared" si="1374"/>
        <v>-7.2916666666666963E-3</v>
      </c>
      <c r="BI2961" s="14">
        <f t="shared" si="1375"/>
        <v>125081.25</v>
      </c>
      <c r="BJ2961" s="14">
        <f t="shared" si="1376"/>
        <v>17384.580308219178</v>
      </c>
      <c r="BK2961" s="15">
        <f t="shared" si="1370"/>
        <v>107696.66969178081</v>
      </c>
      <c r="BL2961" s="52">
        <v>0</v>
      </c>
      <c r="BM2961" s="15">
        <f t="shared" si="1377"/>
        <v>107696.66969178081</v>
      </c>
    </row>
    <row r="2962" spans="1:65">
      <c r="A2962" s="8">
        <v>2960</v>
      </c>
      <c r="B2962" s="1" t="s">
        <v>44</v>
      </c>
      <c r="C2962" s="1">
        <v>1500</v>
      </c>
      <c r="D2962" s="1" t="s">
        <v>60</v>
      </c>
      <c r="E2962" s="1">
        <v>150000116</v>
      </c>
      <c r="F2962" s="1" t="s">
        <v>60</v>
      </c>
      <c r="G2962" s="1" t="s">
        <v>96</v>
      </c>
      <c r="H2962" s="1">
        <v>8</v>
      </c>
      <c r="I2962" s="1" t="s">
        <v>227</v>
      </c>
      <c r="J2962" s="1" t="s">
        <v>49</v>
      </c>
      <c r="K2962" s="1">
        <v>17406001</v>
      </c>
      <c r="L2962" s="1" t="s">
        <v>50</v>
      </c>
      <c r="M2962" s="1" t="s">
        <v>51</v>
      </c>
      <c r="N2962" s="1" t="s">
        <v>64</v>
      </c>
      <c r="O2962" s="1" t="s">
        <v>65</v>
      </c>
      <c r="P2962" s="1" t="s">
        <v>66</v>
      </c>
      <c r="Q2962" s="1" t="s">
        <v>67</v>
      </c>
      <c r="R2962" s="1" t="s">
        <v>87</v>
      </c>
      <c r="S2962" s="1" t="s">
        <v>88</v>
      </c>
      <c r="T2962" s="2">
        <v>43463</v>
      </c>
      <c r="U2962" s="2">
        <v>43463</v>
      </c>
      <c r="V2962" s="1" t="s">
        <v>52</v>
      </c>
      <c r="W2962" s="3">
        <v>1</v>
      </c>
      <c r="X2962" s="1" t="s">
        <v>53</v>
      </c>
      <c r="Y2962" s="4">
        <v>29327302</v>
      </c>
      <c r="Z2962" s="4">
        <v>-3429143</v>
      </c>
      <c r="AA2962" s="4">
        <v>0</v>
      </c>
      <c r="AB2962" s="4">
        <v>0</v>
      </c>
      <c r="AC2962" s="4">
        <v>0</v>
      </c>
      <c r="AD2962" s="4">
        <v>29327302</v>
      </c>
      <c r="AE2962" s="5">
        <v>1555</v>
      </c>
      <c r="AF2962" s="1" t="s">
        <v>70</v>
      </c>
      <c r="AG2962" s="1" t="s">
        <v>71</v>
      </c>
      <c r="AH2962" s="1" t="s">
        <v>89</v>
      </c>
      <c r="AI2962" s="1" t="s">
        <v>57</v>
      </c>
      <c r="AJ2962" s="5">
        <v>10950</v>
      </c>
      <c r="AK2962" s="4">
        <v>-305335</v>
      </c>
      <c r="AL2962" s="4">
        <v>0</v>
      </c>
      <c r="AM2962" s="4">
        <v>0</v>
      </c>
      <c r="AN2962" s="4">
        <v>0</v>
      </c>
      <c r="AO2962" s="4">
        <v>-3734478</v>
      </c>
      <c r="AP2962" s="4">
        <v>-3734478</v>
      </c>
      <c r="AQ2962" s="4">
        <v>0</v>
      </c>
      <c r="AR2962" s="4">
        <v>25592824</v>
      </c>
      <c r="AS2962" s="1" t="s">
        <v>52</v>
      </c>
      <c r="AT2962" s="9">
        <f t="shared" si="1365"/>
        <v>43463</v>
      </c>
      <c r="AU2962" s="9">
        <f t="shared" si="1366"/>
        <v>43435</v>
      </c>
      <c r="AV2962" s="9">
        <v>44798</v>
      </c>
      <c r="AW2962" s="11">
        <f t="shared" si="1367"/>
        <v>3.6575342465753424</v>
      </c>
      <c r="AX2962">
        <v>25</v>
      </c>
      <c r="AY2962" s="12">
        <v>0.05</v>
      </c>
      <c r="AZ2962">
        <f t="shared" si="1368"/>
        <v>3.7999999999999999E-2</v>
      </c>
      <c r="BA2962" s="13">
        <f t="shared" si="1369"/>
        <v>29327302</v>
      </c>
      <c r="BB2962" s="17" t="s">
        <v>2189</v>
      </c>
      <c r="BC2962">
        <f>MATCH(BB2962,MONTHLY_INDEX!$A:$A,0)</f>
        <v>798</v>
      </c>
      <c r="BD2962">
        <f>MATCH(AU2962,MONTHLY_INDEX!$1:$1,0)</f>
        <v>84</v>
      </c>
      <c r="BE2962">
        <f>INDEX(MONTHLY_INDEX!$1:$1048576,Final!BC2962,Final!BD2962)</f>
        <v>96</v>
      </c>
      <c r="BF2962">
        <f>MATCH($BF$1,MONTHLY_INDEX!$1:$1,0)</f>
        <v>127</v>
      </c>
      <c r="BG2962">
        <f>INDEX(MONTHLY_INDEX!$1:$1048576,Final!BC2962,Final!BF2962)</f>
        <v>95.3</v>
      </c>
      <c r="BH2962" s="23">
        <f t="shared" si="1374"/>
        <v>-7.2916666666666963E-3</v>
      </c>
      <c r="BI2962" s="14">
        <f t="shared" si="1375"/>
        <v>29113457.089583334</v>
      </c>
      <c r="BJ2962" s="14">
        <f t="shared" si="1376"/>
        <v>4046371.7209714041</v>
      </c>
      <c r="BK2962" s="15">
        <f t="shared" si="1370"/>
        <v>25067085.368611928</v>
      </c>
      <c r="BL2962" s="52">
        <v>0</v>
      </c>
      <c r="BM2962" s="15">
        <f t="shared" si="1377"/>
        <v>25067085.368611928</v>
      </c>
    </row>
    <row r="2963" spans="1:65">
      <c r="A2963" s="8">
        <v>2961</v>
      </c>
      <c r="B2963" s="1" t="s">
        <v>44</v>
      </c>
      <c r="C2963" s="1">
        <v>1500</v>
      </c>
      <c r="D2963" s="1" t="s">
        <v>60</v>
      </c>
      <c r="E2963" s="1">
        <v>150000116</v>
      </c>
      <c r="F2963" s="1" t="s">
        <v>60</v>
      </c>
      <c r="G2963" s="1" t="s">
        <v>97</v>
      </c>
      <c r="H2963" s="1">
        <v>9</v>
      </c>
      <c r="I2963" s="1" t="s">
        <v>227</v>
      </c>
      <c r="J2963" s="1" t="s">
        <v>49</v>
      </c>
      <c r="K2963" s="1">
        <v>17406001</v>
      </c>
      <c r="L2963" s="1" t="s">
        <v>50</v>
      </c>
      <c r="M2963" s="1" t="s">
        <v>51</v>
      </c>
      <c r="N2963" s="1" t="s">
        <v>64</v>
      </c>
      <c r="O2963" s="1" t="s">
        <v>65</v>
      </c>
      <c r="P2963" s="1" t="s">
        <v>66</v>
      </c>
      <c r="Q2963" s="1" t="s">
        <v>67</v>
      </c>
      <c r="R2963" s="1" t="s">
        <v>87</v>
      </c>
      <c r="S2963" s="1" t="s">
        <v>88</v>
      </c>
      <c r="T2963" s="2">
        <v>43463</v>
      </c>
      <c r="U2963" s="2">
        <v>43463</v>
      </c>
      <c r="V2963" s="1" t="s">
        <v>52</v>
      </c>
      <c r="W2963" s="3">
        <v>1</v>
      </c>
      <c r="X2963" s="1" t="s">
        <v>53</v>
      </c>
      <c r="Y2963" s="4">
        <v>1517250</v>
      </c>
      <c r="Z2963" s="4">
        <v>-177405</v>
      </c>
      <c r="AA2963" s="4">
        <v>0</v>
      </c>
      <c r="AB2963" s="4">
        <v>0</v>
      </c>
      <c r="AC2963" s="4">
        <v>0</v>
      </c>
      <c r="AD2963" s="4">
        <v>1517250</v>
      </c>
      <c r="AE2963" s="5">
        <v>1555</v>
      </c>
      <c r="AF2963" s="1" t="s">
        <v>70</v>
      </c>
      <c r="AG2963" s="1" t="s">
        <v>71</v>
      </c>
      <c r="AH2963" s="1" t="s">
        <v>89</v>
      </c>
      <c r="AI2963" s="1" t="s">
        <v>57</v>
      </c>
      <c r="AJ2963" s="5">
        <v>10950</v>
      </c>
      <c r="AK2963" s="4">
        <v>-15797</v>
      </c>
      <c r="AL2963" s="4">
        <v>0</v>
      </c>
      <c r="AM2963" s="4">
        <v>0</v>
      </c>
      <c r="AN2963" s="4">
        <v>0</v>
      </c>
      <c r="AO2963" s="4">
        <v>-193202</v>
      </c>
      <c r="AP2963" s="4">
        <v>-193202</v>
      </c>
      <c r="AQ2963" s="4">
        <v>0</v>
      </c>
      <c r="AR2963" s="4">
        <v>1324048</v>
      </c>
      <c r="AS2963" s="1" t="s">
        <v>52</v>
      </c>
      <c r="AT2963" s="9">
        <f t="shared" si="1365"/>
        <v>43463</v>
      </c>
      <c r="AU2963" s="9">
        <f t="shared" si="1366"/>
        <v>43435</v>
      </c>
      <c r="AV2963" s="9">
        <v>44798</v>
      </c>
      <c r="AW2963" s="11">
        <f t="shared" si="1367"/>
        <v>3.6575342465753424</v>
      </c>
      <c r="AX2963">
        <v>15</v>
      </c>
      <c r="AY2963" s="12">
        <v>0.05</v>
      </c>
      <c r="AZ2963">
        <f t="shared" si="1368"/>
        <v>6.3333333333333325E-2</v>
      </c>
      <c r="BA2963" s="13">
        <f t="shared" si="1369"/>
        <v>1517250</v>
      </c>
      <c r="BB2963" s="17" t="s">
        <v>1941</v>
      </c>
      <c r="BC2963">
        <f>MATCH(BB2963,MONTHLY_INDEX!$A:$A,0)</f>
        <v>674</v>
      </c>
      <c r="BD2963">
        <f>MATCH(AU2963,MONTHLY_INDEX!$1:$1,0)</f>
        <v>84</v>
      </c>
      <c r="BE2963">
        <f>INDEX(MONTHLY_INDEX!$1:$1048576,Final!BC2963,Final!BD2963)</f>
        <v>106.1</v>
      </c>
      <c r="BF2963">
        <f>MATCH($BF$1,MONTHLY_INDEX!$1:$1,0)</f>
        <v>127</v>
      </c>
      <c r="BG2963">
        <f>INDEX(MONTHLY_INDEX!$1:$1048576,Final!BC2963,Final!BF2963)</f>
        <v>122.8</v>
      </c>
      <c r="BH2963" s="23">
        <f t="shared" si="1374"/>
        <v>0.15739868049010372</v>
      </c>
      <c r="BI2963" s="14">
        <f t="shared" si="1375"/>
        <v>1756063.1479736099</v>
      </c>
      <c r="BJ2963" s="14">
        <f t="shared" si="1376"/>
        <v>406781.20318128407</v>
      </c>
      <c r="BK2963" s="15">
        <f t="shared" si="1370"/>
        <v>1349281.9447923258</v>
      </c>
      <c r="BL2963" s="52">
        <v>0</v>
      </c>
      <c r="BM2963" s="15">
        <f t="shared" si="1377"/>
        <v>1349281.9447923258</v>
      </c>
    </row>
    <row r="2964" spans="1:65">
      <c r="A2964" s="8">
        <v>2962</v>
      </c>
      <c r="B2964" s="1" t="s">
        <v>44</v>
      </c>
      <c r="C2964" s="1">
        <v>1500</v>
      </c>
      <c r="D2964" s="1" t="s">
        <v>60</v>
      </c>
      <c r="E2964" s="1">
        <v>150000116</v>
      </c>
      <c r="F2964" s="1" t="s">
        <v>60</v>
      </c>
      <c r="G2964" s="1" t="s">
        <v>98</v>
      </c>
      <c r="H2964" s="1">
        <v>10</v>
      </c>
      <c r="I2964" s="1" t="s">
        <v>227</v>
      </c>
      <c r="J2964" s="1" t="s">
        <v>49</v>
      </c>
      <c r="K2964" s="1">
        <v>17406001</v>
      </c>
      <c r="L2964" s="1" t="s">
        <v>50</v>
      </c>
      <c r="M2964" s="1" t="s">
        <v>51</v>
      </c>
      <c r="N2964" s="1" t="s">
        <v>64</v>
      </c>
      <c r="O2964" s="1" t="s">
        <v>65</v>
      </c>
      <c r="P2964" s="1" t="s">
        <v>66</v>
      </c>
      <c r="Q2964" s="1" t="s">
        <v>67</v>
      </c>
      <c r="R2964" s="1" t="s">
        <v>87</v>
      </c>
      <c r="S2964" s="1" t="s">
        <v>88</v>
      </c>
      <c r="T2964" s="2">
        <v>43463</v>
      </c>
      <c r="U2964" s="2">
        <v>43463</v>
      </c>
      <c r="V2964" s="1" t="s">
        <v>52</v>
      </c>
      <c r="W2964" s="3">
        <v>1</v>
      </c>
      <c r="X2964" s="1" t="s">
        <v>53</v>
      </c>
      <c r="Y2964" s="4">
        <v>312900</v>
      </c>
      <c r="Z2964" s="4">
        <v>-36585</v>
      </c>
      <c r="AA2964" s="4">
        <v>0</v>
      </c>
      <c r="AB2964" s="4">
        <v>0</v>
      </c>
      <c r="AC2964" s="4">
        <v>0</v>
      </c>
      <c r="AD2964" s="4">
        <v>312900</v>
      </c>
      <c r="AE2964" s="5">
        <v>1555</v>
      </c>
      <c r="AF2964" s="1" t="s">
        <v>70</v>
      </c>
      <c r="AG2964" s="1" t="s">
        <v>71</v>
      </c>
      <c r="AH2964" s="1" t="s">
        <v>89</v>
      </c>
      <c r="AI2964" s="1" t="s">
        <v>57</v>
      </c>
      <c r="AJ2964" s="5">
        <v>10950</v>
      </c>
      <c r="AK2964" s="4">
        <v>-3258</v>
      </c>
      <c r="AL2964" s="4">
        <v>0</v>
      </c>
      <c r="AM2964" s="4">
        <v>0</v>
      </c>
      <c r="AN2964" s="4">
        <v>0</v>
      </c>
      <c r="AO2964" s="4">
        <v>-39843</v>
      </c>
      <c r="AP2964" s="4">
        <v>-39843</v>
      </c>
      <c r="AQ2964" s="4">
        <v>0</v>
      </c>
      <c r="AR2964" s="4">
        <v>273057</v>
      </c>
      <c r="AS2964" s="1" t="s">
        <v>52</v>
      </c>
      <c r="AT2964" s="9">
        <f t="shared" si="1365"/>
        <v>43463</v>
      </c>
      <c r="AU2964" s="9">
        <f t="shared" si="1366"/>
        <v>43435</v>
      </c>
      <c r="AV2964" s="9">
        <v>44798</v>
      </c>
      <c r="AW2964" s="11">
        <f t="shared" si="1367"/>
        <v>3.6575342465753424</v>
      </c>
      <c r="AX2964">
        <v>10</v>
      </c>
      <c r="AY2964" s="12">
        <v>0.05</v>
      </c>
      <c r="AZ2964">
        <f t="shared" si="1368"/>
        <v>9.5000000000000001E-2</v>
      </c>
      <c r="BA2964" s="13">
        <f t="shared" si="1369"/>
        <v>312900</v>
      </c>
      <c r="BB2964" s="17" t="s">
        <v>2189</v>
      </c>
      <c r="BC2964">
        <f>MATCH(BB2964,MONTHLY_INDEX!$A:$A,0)</f>
        <v>798</v>
      </c>
      <c r="BD2964">
        <f>MATCH(AU2964,MONTHLY_INDEX!$1:$1,0)</f>
        <v>84</v>
      </c>
      <c r="BE2964">
        <f>INDEX(MONTHLY_INDEX!$1:$1048576,Final!BC2964,Final!BD2964)</f>
        <v>96</v>
      </c>
      <c r="BF2964">
        <f>MATCH($BF$1,MONTHLY_INDEX!$1:$1,0)</f>
        <v>127</v>
      </c>
      <c r="BG2964">
        <f>INDEX(MONTHLY_INDEX!$1:$1048576,Final!BC2964,Final!BF2964)</f>
        <v>95.3</v>
      </c>
      <c r="BH2964" s="23">
        <f t="shared" si="1374"/>
        <v>-7.2916666666666963E-3</v>
      </c>
      <c r="BI2964" s="14">
        <f t="shared" si="1375"/>
        <v>310618.4375</v>
      </c>
      <c r="BJ2964" s="14">
        <f t="shared" si="1376"/>
        <v>107929.26941352741</v>
      </c>
      <c r="BK2964" s="15">
        <f t="shared" si="1370"/>
        <v>202689.16808647261</v>
      </c>
      <c r="BL2964" s="52">
        <v>0</v>
      </c>
      <c r="BM2964" s="15">
        <f t="shared" si="1377"/>
        <v>202689.16808647261</v>
      </c>
    </row>
    <row r="2965" spans="1:65">
      <c r="A2965" s="8">
        <v>2963</v>
      </c>
      <c r="B2965" s="1" t="s">
        <v>44</v>
      </c>
      <c r="C2965" s="1">
        <v>1500</v>
      </c>
      <c r="D2965" s="1" t="s">
        <v>60</v>
      </c>
      <c r="E2965" s="1">
        <v>150000116</v>
      </c>
      <c r="F2965" s="1" t="s">
        <v>60</v>
      </c>
      <c r="G2965" s="1" t="s">
        <v>99</v>
      </c>
      <c r="H2965" s="1">
        <v>11</v>
      </c>
      <c r="I2965" s="1" t="s">
        <v>227</v>
      </c>
      <c r="J2965" s="1" t="s">
        <v>49</v>
      </c>
      <c r="K2965" s="1">
        <v>17406001</v>
      </c>
      <c r="L2965" s="1" t="s">
        <v>50</v>
      </c>
      <c r="M2965" s="1" t="s">
        <v>51</v>
      </c>
      <c r="N2965" s="1" t="s">
        <v>64</v>
      </c>
      <c r="O2965" s="1" t="s">
        <v>65</v>
      </c>
      <c r="P2965" s="1" t="s">
        <v>66</v>
      </c>
      <c r="Q2965" s="1" t="s">
        <v>67</v>
      </c>
      <c r="R2965" s="1" t="s">
        <v>87</v>
      </c>
      <c r="S2965" s="1" t="s">
        <v>88</v>
      </c>
      <c r="T2965" s="2">
        <v>43463</v>
      </c>
      <c r="U2965" s="2">
        <v>43463</v>
      </c>
      <c r="V2965" s="1" t="s">
        <v>52</v>
      </c>
      <c r="W2965" s="3">
        <v>1</v>
      </c>
      <c r="X2965" s="1" t="s">
        <v>53</v>
      </c>
      <c r="Y2965" s="4">
        <v>1174950</v>
      </c>
      <c r="Z2965" s="4">
        <v>-137382</v>
      </c>
      <c r="AA2965" s="4">
        <v>0</v>
      </c>
      <c r="AB2965" s="4">
        <v>0</v>
      </c>
      <c r="AC2965" s="4">
        <v>0</v>
      </c>
      <c r="AD2965" s="4">
        <v>1174950</v>
      </c>
      <c r="AE2965" s="5">
        <v>1555</v>
      </c>
      <c r="AF2965" s="1" t="s">
        <v>70</v>
      </c>
      <c r="AG2965" s="1" t="s">
        <v>71</v>
      </c>
      <c r="AH2965" s="1" t="s">
        <v>89</v>
      </c>
      <c r="AI2965" s="1" t="s">
        <v>57</v>
      </c>
      <c r="AJ2965" s="5">
        <v>10950</v>
      </c>
      <c r="AK2965" s="4">
        <v>-12233</v>
      </c>
      <c r="AL2965" s="4">
        <v>0</v>
      </c>
      <c r="AM2965" s="4">
        <v>0</v>
      </c>
      <c r="AN2965" s="4">
        <v>0</v>
      </c>
      <c r="AO2965" s="4">
        <v>-149615</v>
      </c>
      <c r="AP2965" s="4">
        <v>-149615</v>
      </c>
      <c r="AQ2965" s="4">
        <v>0</v>
      </c>
      <c r="AR2965" s="4">
        <v>1025335</v>
      </c>
      <c r="AS2965" s="1" t="s">
        <v>52</v>
      </c>
      <c r="AT2965" s="9">
        <f t="shared" si="1365"/>
        <v>43463</v>
      </c>
      <c r="AU2965" s="9">
        <f t="shared" si="1366"/>
        <v>43435</v>
      </c>
      <c r="AV2965" s="9">
        <v>44798</v>
      </c>
      <c r="AW2965" s="11">
        <f t="shared" si="1367"/>
        <v>3.6575342465753424</v>
      </c>
      <c r="AX2965">
        <v>10</v>
      </c>
      <c r="AY2965" s="12">
        <v>0.05</v>
      </c>
      <c r="AZ2965">
        <f t="shared" si="1368"/>
        <v>9.5000000000000001E-2</v>
      </c>
      <c r="BA2965" s="13">
        <f t="shared" si="1369"/>
        <v>1174950</v>
      </c>
      <c r="BB2965" s="17" t="s">
        <v>2189</v>
      </c>
      <c r="BC2965">
        <f>MATCH(BB2965,MONTHLY_INDEX!$A:$A,0)</f>
        <v>798</v>
      </c>
      <c r="BD2965">
        <f>MATCH(AU2965,MONTHLY_INDEX!$1:$1,0)</f>
        <v>84</v>
      </c>
      <c r="BE2965">
        <f>INDEX(MONTHLY_INDEX!$1:$1048576,Final!BC2965,Final!BD2965)</f>
        <v>96</v>
      </c>
      <c r="BF2965">
        <f>MATCH($BF$1,MONTHLY_INDEX!$1:$1,0)</f>
        <v>127</v>
      </c>
      <c r="BG2965">
        <f>INDEX(MONTHLY_INDEX!$1:$1048576,Final!BC2965,Final!BF2965)</f>
        <v>95.3</v>
      </c>
      <c r="BH2965" s="23">
        <f t="shared" si="1374"/>
        <v>-7.2916666666666963E-3</v>
      </c>
      <c r="BI2965" s="14">
        <f t="shared" si="1375"/>
        <v>1166382.65625</v>
      </c>
      <c r="BJ2965" s="14">
        <f t="shared" si="1376"/>
        <v>405278.02843535959</v>
      </c>
      <c r="BK2965" s="15">
        <f t="shared" si="1370"/>
        <v>761104.62781464041</v>
      </c>
      <c r="BL2965" s="52">
        <v>0</v>
      </c>
      <c r="BM2965" s="15">
        <f t="shared" si="1377"/>
        <v>761104.62781464041</v>
      </c>
    </row>
    <row r="2966" spans="1:65">
      <c r="A2966" s="8">
        <v>2964</v>
      </c>
      <c r="B2966" s="1" t="s">
        <v>44</v>
      </c>
      <c r="C2966" s="1">
        <v>1500</v>
      </c>
      <c r="D2966" s="1" t="s">
        <v>60</v>
      </c>
      <c r="E2966" s="1">
        <v>150000116</v>
      </c>
      <c r="F2966" s="1" t="s">
        <v>60</v>
      </c>
      <c r="G2966" s="1" t="s">
        <v>100</v>
      </c>
      <c r="H2966" s="1">
        <v>12</v>
      </c>
      <c r="I2966" s="1" t="s">
        <v>227</v>
      </c>
      <c r="J2966" s="1" t="s">
        <v>49</v>
      </c>
      <c r="K2966" s="1">
        <v>17406001</v>
      </c>
      <c r="L2966" s="1" t="s">
        <v>50</v>
      </c>
      <c r="M2966" s="1" t="s">
        <v>51</v>
      </c>
      <c r="N2966" s="1" t="s">
        <v>64</v>
      </c>
      <c r="O2966" s="1" t="s">
        <v>65</v>
      </c>
      <c r="P2966" s="1" t="s">
        <v>66</v>
      </c>
      <c r="Q2966" s="1" t="s">
        <v>67</v>
      </c>
      <c r="R2966" s="1" t="s">
        <v>87</v>
      </c>
      <c r="S2966" s="1" t="s">
        <v>88</v>
      </c>
      <c r="T2966" s="2">
        <v>43463</v>
      </c>
      <c r="U2966" s="2">
        <v>43463</v>
      </c>
      <c r="V2966" s="1" t="s">
        <v>52</v>
      </c>
      <c r="W2966" s="3">
        <v>1</v>
      </c>
      <c r="X2966" s="1" t="s">
        <v>53</v>
      </c>
      <c r="Y2966" s="4">
        <v>582750</v>
      </c>
      <c r="Z2966" s="4">
        <v>-68138</v>
      </c>
      <c r="AA2966" s="4">
        <v>0</v>
      </c>
      <c r="AB2966" s="4">
        <v>0</v>
      </c>
      <c r="AC2966" s="4">
        <v>0</v>
      </c>
      <c r="AD2966" s="4">
        <v>582750</v>
      </c>
      <c r="AE2966" s="5">
        <v>1555</v>
      </c>
      <c r="AF2966" s="1" t="s">
        <v>70</v>
      </c>
      <c r="AG2966" s="1" t="s">
        <v>71</v>
      </c>
      <c r="AH2966" s="1" t="s">
        <v>89</v>
      </c>
      <c r="AI2966" s="1" t="s">
        <v>57</v>
      </c>
      <c r="AJ2966" s="5">
        <v>10950</v>
      </c>
      <c r="AK2966" s="4">
        <v>-6067</v>
      </c>
      <c r="AL2966" s="4">
        <v>0</v>
      </c>
      <c r="AM2966" s="4">
        <v>0</v>
      </c>
      <c r="AN2966" s="4">
        <v>0</v>
      </c>
      <c r="AO2966" s="4">
        <v>-74205</v>
      </c>
      <c r="AP2966" s="4">
        <v>-74205</v>
      </c>
      <c r="AQ2966" s="4">
        <v>0</v>
      </c>
      <c r="AR2966" s="4">
        <v>508545</v>
      </c>
      <c r="AS2966" s="1" t="s">
        <v>52</v>
      </c>
      <c r="AT2966" s="9">
        <f t="shared" si="1365"/>
        <v>43463</v>
      </c>
      <c r="AU2966" s="9">
        <f t="shared" si="1366"/>
        <v>43435</v>
      </c>
      <c r="AV2966" s="9">
        <v>44798</v>
      </c>
      <c r="AW2966" s="11">
        <f t="shared" si="1367"/>
        <v>3.6575342465753424</v>
      </c>
      <c r="AX2966">
        <v>10</v>
      </c>
      <c r="AY2966" s="12">
        <v>0.05</v>
      </c>
      <c r="AZ2966">
        <f t="shared" si="1368"/>
        <v>9.5000000000000001E-2</v>
      </c>
      <c r="BA2966" s="13">
        <f t="shared" si="1369"/>
        <v>582750</v>
      </c>
      <c r="BB2966" s="17" t="s">
        <v>1973</v>
      </c>
      <c r="BC2966">
        <f>MATCH(BB2966,MONTHLY_INDEX!$A:$A,0)</f>
        <v>690</v>
      </c>
      <c r="BD2966">
        <f>MATCH(AU2966,MONTHLY_INDEX!$1:$1,0)</f>
        <v>84</v>
      </c>
      <c r="BE2966">
        <f>INDEX(MONTHLY_INDEX!$1:$1048576,Final!BC2966,Final!BD2966)</f>
        <v>111.5</v>
      </c>
      <c r="BF2966">
        <f>MATCH($BF$1,MONTHLY_INDEX!$1:$1,0)</f>
        <v>127</v>
      </c>
      <c r="BG2966">
        <f>INDEX(MONTHLY_INDEX!$1:$1048576,Final!BC2966,Final!BF2966)</f>
        <v>145.69999999999999</v>
      </c>
      <c r="BH2966" s="23">
        <f t="shared" si="1374"/>
        <v>0.30672645739910304</v>
      </c>
      <c r="BI2966" s="14">
        <f t="shared" si="1375"/>
        <v>761494.84304932738</v>
      </c>
      <c r="BJ2966" s="14">
        <f t="shared" si="1376"/>
        <v>264593.37936912588</v>
      </c>
      <c r="BK2966" s="15">
        <f t="shared" si="1370"/>
        <v>496901.4636802015</v>
      </c>
      <c r="BL2966" s="52">
        <v>0</v>
      </c>
      <c r="BM2966" s="15">
        <f t="shared" si="1377"/>
        <v>496901.4636802015</v>
      </c>
    </row>
    <row r="2967" spans="1:65">
      <c r="A2967" s="8">
        <v>2965</v>
      </c>
      <c r="B2967" s="1" t="s">
        <v>44</v>
      </c>
      <c r="C2967" s="1">
        <v>1500</v>
      </c>
      <c r="D2967" s="1" t="s">
        <v>60</v>
      </c>
      <c r="E2967" s="1">
        <v>150000116</v>
      </c>
      <c r="F2967" s="1" t="s">
        <v>60</v>
      </c>
      <c r="G2967" s="1" t="s">
        <v>101</v>
      </c>
      <c r="H2967" s="1">
        <v>13</v>
      </c>
      <c r="I2967" s="1" t="s">
        <v>227</v>
      </c>
      <c r="J2967" s="1" t="s">
        <v>49</v>
      </c>
      <c r="K2967" s="1">
        <v>17406001</v>
      </c>
      <c r="L2967" s="1" t="s">
        <v>50</v>
      </c>
      <c r="M2967" s="1" t="s">
        <v>51</v>
      </c>
      <c r="N2967" s="1" t="s">
        <v>64</v>
      </c>
      <c r="O2967" s="1" t="s">
        <v>65</v>
      </c>
      <c r="P2967" s="1" t="s">
        <v>66</v>
      </c>
      <c r="Q2967" s="1" t="s">
        <v>67</v>
      </c>
      <c r="R2967" s="1" t="s">
        <v>87</v>
      </c>
      <c r="S2967" s="1" t="s">
        <v>88</v>
      </c>
      <c r="T2967" s="2">
        <v>43463</v>
      </c>
      <c r="U2967" s="2">
        <v>43463</v>
      </c>
      <c r="V2967" s="1" t="s">
        <v>52</v>
      </c>
      <c r="W2967" s="3">
        <v>1</v>
      </c>
      <c r="X2967" s="1" t="s">
        <v>53</v>
      </c>
      <c r="Y2967" s="4">
        <v>9976171</v>
      </c>
      <c r="Z2967" s="4">
        <v>-1166479</v>
      </c>
      <c r="AA2967" s="4">
        <v>0</v>
      </c>
      <c r="AB2967" s="4">
        <v>0</v>
      </c>
      <c r="AC2967" s="4">
        <v>0</v>
      </c>
      <c r="AD2967" s="4">
        <v>9976171</v>
      </c>
      <c r="AE2967" s="5">
        <v>1555</v>
      </c>
      <c r="AF2967" s="1" t="s">
        <v>70</v>
      </c>
      <c r="AG2967" s="1" t="s">
        <v>71</v>
      </c>
      <c r="AH2967" s="1" t="s">
        <v>89</v>
      </c>
      <c r="AI2967" s="1" t="s">
        <v>57</v>
      </c>
      <c r="AJ2967" s="5">
        <v>10950</v>
      </c>
      <c r="AK2967" s="4">
        <v>-103865</v>
      </c>
      <c r="AL2967" s="4">
        <v>0</v>
      </c>
      <c r="AM2967" s="4">
        <v>0</v>
      </c>
      <c r="AN2967" s="4">
        <v>0</v>
      </c>
      <c r="AO2967" s="4">
        <v>-1270344</v>
      </c>
      <c r="AP2967" s="4">
        <v>-1270344</v>
      </c>
      <c r="AQ2967" s="4">
        <v>0</v>
      </c>
      <c r="AR2967" s="4">
        <v>8705827</v>
      </c>
      <c r="AS2967" s="1" t="s">
        <v>52</v>
      </c>
      <c r="AT2967" s="9">
        <f t="shared" si="1365"/>
        <v>43463</v>
      </c>
      <c r="AU2967" s="9">
        <f t="shared" si="1366"/>
        <v>43435</v>
      </c>
      <c r="AV2967" s="9">
        <v>44798</v>
      </c>
      <c r="AW2967" s="11">
        <f t="shared" si="1367"/>
        <v>3.6575342465753424</v>
      </c>
      <c r="AX2967">
        <v>25</v>
      </c>
      <c r="AY2967" s="12">
        <v>0.05</v>
      </c>
      <c r="AZ2967">
        <f t="shared" si="1368"/>
        <v>3.7999999999999999E-2</v>
      </c>
      <c r="BA2967" s="13">
        <f t="shared" si="1369"/>
        <v>9976171</v>
      </c>
      <c r="BB2967" s="17" t="s">
        <v>2189</v>
      </c>
      <c r="BC2967">
        <f>MATCH(BB2967,MONTHLY_INDEX!$A:$A,0)</f>
        <v>798</v>
      </c>
      <c r="BD2967">
        <f>MATCH(AU2967,MONTHLY_INDEX!$1:$1,0)</f>
        <v>84</v>
      </c>
      <c r="BE2967">
        <f>INDEX(MONTHLY_INDEX!$1:$1048576,Final!BC2967,Final!BD2967)</f>
        <v>96</v>
      </c>
      <c r="BF2967">
        <f>MATCH($BF$1,MONTHLY_INDEX!$1:$1,0)</f>
        <v>127</v>
      </c>
      <c r="BG2967">
        <f>INDEX(MONTHLY_INDEX!$1:$1048576,Final!BC2967,Final!BF2967)</f>
        <v>95.3</v>
      </c>
      <c r="BH2967" s="23">
        <f t="shared" si="1374"/>
        <v>-7.2916666666666963E-3</v>
      </c>
      <c r="BI2967" s="14">
        <f t="shared" si="1375"/>
        <v>9903428.0864583328</v>
      </c>
      <c r="BJ2967" s="14">
        <f t="shared" si="1376"/>
        <v>1376440.8406192637</v>
      </c>
      <c r="BK2967" s="15">
        <f t="shared" si="1370"/>
        <v>8526987.2458390687</v>
      </c>
      <c r="BL2967" s="52">
        <v>0</v>
      </c>
      <c r="BM2967" s="15">
        <f t="shared" si="1377"/>
        <v>8526987.2458390687</v>
      </c>
    </row>
    <row r="2968" spans="1:65">
      <c r="A2968" s="8">
        <v>2966</v>
      </c>
      <c r="B2968" s="1" t="s">
        <v>44</v>
      </c>
      <c r="C2968" s="1">
        <v>1500</v>
      </c>
      <c r="D2968" s="1" t="s">
        <v>60</v>
      </c>
      <c r="E2968" s="1">
        <v>150000116</v>
      </c>
      <c r="F2968" s="1" t="s">
        <v>60</v>
      </c>
      <c r="G2968" s="1" t="s">
        <v>102</v>
      </c>
      <c r="H2968" s="1">
        <v>14</v>
      </c>
      <c r="I2968" s="1" t="s">
        <v>227</v>
      </c>
      <c r="J2968" s="1" t="s">
        <v>49</v>
      </c>
      <c r="K2968" s="1">
        <v>17406001</v>
      </c>
      <c r="L2968" s="1" t="s">
        <v>50</v>
      </c>
      <c r="M2968" s="1" t="s">
        <v>51</v>
      </c>
      <c r="N2968" s="1" t="s">
        <v>64</v>
      </c>
      <c r="O2968" s="1" t="s">
        <v>65</v>
      </c>
      <c r="P2968" s="1" t="s">
        <v>66</v>
      </c>
      <c r="Q2968" s="1" t="s">
        <v>67</v>
      </c>
      <c r="R2968" s="1" t="s">
        <v>87</v>
      </c>
      <c r="S2968" s="1" t="s">
        <v>88</v>
      </c>
      <c r="T2968" s="2">
        <v>43463</v>
      </c>
      <c r="U2968" s="2">
        <v>43463</v>
      </c>
      <c r="V2968" s="1" t="s">
        <v>52</v>
      </c>
      <c r="W2968" s="3">
        <v>1</v>
      </c>
      <c r="X2968" s="1" t="s">
        <v>53</v>
      </c>
      <c r="Y2968" s="4">
        <v>21103901</v>
      </c>
      <c r="Z2968" s="4">
        <v>-2467607</v>
      </c>
      <c r="AA2968" s="4">
        <v>0</v>
      </c>
      <c r="AB2968" s="4">
        <v>0</v>
      </c>
      <c r="AC2968" s="4">
        <v>0</v>
      </c>
      <c r="AD2968" s="4">
        <v>21103901</v>
      </c>
      <c r="AE2968" s="5">
        <v>1555</v>
      </c>
      <c r="AF2968" s="1" t="s">
        <v>70</v>
      </c>
      <c r="AG2968" s="1" t="s">
        <v>71</v>
      </c>
      <c r="AH2968" s="1" t="s">
        <v>89</v>
      </c>
      <c r="AI2968" s="1" t="s">
        <v>57</v>
      </c>
      <c r="AJ2968" s="5">
        <v>10950</v>
      </c>
      <c r="AK2968" s="4">
        <v>-219719</v>
      </c>
      <c r="AL2968" s="4">
        <v>0</v>
      </c>
      <c r="AM2968" s="4">
        <v>0</v>
      </c>
      <c r="AN2968" s="4">
        <v>0</v>
      </c>
      <c r="AO2968" s="4">
        <v>-2687326</v>
      </c>
      <c r="AP2968" s="4">
        <v>-2687326</v>
      </c>
      <c r="AQ2968" s="4">
        <v>0</v>
      </c>
      <c r="AR2968" s="4">
        <v>18416575</v>
      </c>
      <c r="AS2968" s="1" t="s">
        <v>52</v>
      </c>
      <c r="AT2968" s="9">
        <f t="shared" si="1365"/>
        <v>43463</v>
      </c>
      <c r="AU2968" s="9">
        <f t="shared" si="1366"/>
        <v>43435</v>
      </c>
      <c r="AV2968" s="9">
        <v>44798</v>
      </c>
      <c r="AW2968" s="11">
        <f t="shared" si="1367"/>
        <v>3.6575342465753424</v>
      </c>
      <c r="AX2968">
        <v>25</v>
      </c>
      <c r="AY2968" s="12">
        <v>0.05</v>
      </c>
      <c r="AZ2968">
        <f t="shared" si="1368"/>
        <v>3.7999999999999999E-2</v>
      </c>
      <c r="BA2968" s="13">
        <f t="shared" si="1369"/>
        <v>21103901</v>
      </c>
      <c r="BB2968" s="17" t="s">
        <v>2189</v>
      </c>
      <c r="BC2968">
        <f>MATCH(BB2968,MONTHLY_INDEX!$A:$A,0)</f>
        <v>798</v>
      </c>
      <c r="BD2968">
        <f>MATCH(AU2968,MONTHLY_INDEX!$1:$1,0)</f>
        <v>84</v>
      </c>
      <c r="BE2968">
        <f>INDEX(MONTHLY_INDEX!$1:$1048576,Final!BC2968,Final!BD2968)</f>
        <v>96</v>
      </c>
      <c r="BF2968">
        <f>MATCH($BF$1,MONTHLY_INDEX!$1:$1,0)</f>
        <v>127</v>
      </c>
      <c r="BG2968">
        <f>INDEX(MONTHLY_INDEX!$1:$1048576,Final!BC2968,Final!BF2968)</f>
        <v>95.3</v>
      </c>
      <c r="BH2968" s="23">
        <f t="shared" si="1374"/>
        <v>-7.2916666666666963E-3</v>
      </c>
      <c r="BI2968" s="14">
        <f t="shared" si="1375"/>
        <v>20950018.388541665</v>
      </c>
      <c r="BJ2968" s="14">
        <f t="shared" si="1376"/>
        <v>2911765.5694540236</v>
      </c>
      <c r="BK2968" s="15">
        <f t="shared" si="1370"/>
        <v>18038252.819087639</v>
      </c>
      <c r="BL2968" s="52">
        <v>0</v>
      </c>
      <c r="BM2968" s="15">
        <f t="shared" si="1377"/>
        <v>18038252.819087639</v>
      </c>
    </row>
    <row r="2969" spans="1:65">
      <c r="A2969" s="8">
        <v>2967</v>
      </c>
      <c r="B2969" s="1" t="s">
        <v>44</v>
      </c>
      <c r="C2969" s="1">
        <v>1500</v>
      </c>
      <c r="D2969" s="1" t="s">
        <v>60</v>
      </c>
      <c r="E2969" s="1">
        <v>150000116</v>
      </c>
      <c r="F2969" s="1" t="s">
        <v>60</v>
      </c>
      <c r="G2969" s="1" t="s">
        <v>103</v>
      </c>
      <c r="H2969" s="1">
        <v>15</v>
      </c>
      <c r="I2969" s="1" t="s">
        <v>227</v>
      </c>
      <c r="J2969" s="1" t="s">
        <v>49</v>
      </c>
      <c r="K2969" s="1">
        <v>17406001</v>
      </c>
      <c r="L2969" s="1" t="s">
        <v>50</v>
      </c>
      <c r="M2969" s="1" t="s">
        <v>51</v>
      </c>
      <c r="N2969" s="1" t="s">
        <v>64</v>
      </c>
      <c r="O2969" s="1" t="s">
        <v>65</v>
      </c>
      <c r="P2969" s="1" t="s">
        <v>66</v>
      </c>
      <c r="Q2969" s="1" t="s">
        <v>67</v>
      </c>
      <c r="R2969" s="1" t="s">
        <v>87</v>
      </c>
      <c r="S2969" s="1" t="s">
        <v>88</v>
      </c>
      <c r="T2969" s="2">
        <v>43463</v>
      </c>
      <c r="U2969" s="2">
        <v>43463</v>
      </c>
      <c r="V2969" s="1" t="s">
        <v>52</v>
      </c>
      <c r="W2969" s="3">
        <v>1</v>
      </c>
      <c r="X2969" s="1" t="s">
        <v>53</v>
      </c>
      <c r="Y2969" s="4">
        <v>580650</v>
      </c>
      <c r="Z2969" s="4">
        <v>-67893</v>
      </c>
      <c r="AA2969" s="4">
        <v>0</v>
      </c>
      <c r="AB2969" s="4">
        <v>0</v>
      </c>
      <c r="AC2969" s="4">
        <v>0</v>
      </c>
      <c r="AD2969" s="4">
        <v>580650</v>
      </c>
      <c r="AE2969" s="5">
        <v>1555</v>
      </c>
      <c r="AF2969" s="1" t="s">
        <v>70</v>
      </c>
      <c r="AG2969" s="1" t="s">
        <v>71</v>
      </c>
      <c r="AH2969" s="1" t="s">
        <v>89</v>
      </c>
      <c r="AI2969" s="1" t="s">
        <v>57</v>
      </c>
      <c r="AJ2969" s="5">
        <v>10950</v>
      </c>
      <c r="AK2969" s="4">
        <v>-6045</v>
      </c>
      <c r="AL2969" s="4">
        <v>0</v>
      </c>
      <c r="AM2969" s="4">
        <v>0</v>
      </c>
      <c r="AN2969" s="4">
        <v>0</v>
      </c>
      <c r="AO2969" s="4">
        <v>-73938</v>
      </c>
      <c r="AP2969" s="4">
        <v>-73938</v>
      </c>
      <c r="AQ2969" s="4">
        <v>0</v>
      </c>
      <c r="AR2969" s="4">
        <v>506712</v>
      </c>
      <c r="AS2969" s="1" t="s">
        <v>52</v>
      </c>
      <c r="AT2969" s="9">
        <f t="shared" si="1365"/>
        <v>43463</v>
      </c>
      <c r="AU2969" s="9">
        <f t="shared" si="1366"/>
        <v>43435</v>
      </c>
      <c r="AV2969" s="9">
        <v>44798</v>
      </c>
      <c r="AW2969" s="11">
        <f t="shared" si="1367"/>
        <v>3.6575342465753424</v>
      </c>
      <c r="AX2969">
        <v>10</v>
      </c>
      <c r="AY2969" s="12">
        <v>0.05</v>
      </c>
      <c r="AZ2969">
        <f t="shared" si="1368"/>
        <v>9.5000000000000001E-2</v>
      </c>
      <c r="BA2969" s="13">
        <f t="shared" si="1369"/>
        <v>580650</v>
      </c>
      <c r="BB2969" s="17" t="s">
        <v>1941</v>
      </c>
      <c r="BC2969">
        <f>MATCH(BB2969,MONTHLY_INDEX!$A:$A,0)</f>
        <v>674</v>
      </c>
      <c r="BD2969">
        <f>MATCH(AU2969,MONTHLY_INDEX!$1:$1,0)</f>
        <v>84</v>
      </c>
      <c r="BE2969">
        <f>INDEX(MONTHLY_INDEX!$1:$1048576,Final!BC2969,Final!BD2969)</f>
        <v>106.1</v>
      </c>
      <c r="BF2969">
        <f>MATCH($BF$1,MONTHLY_INDEX!$1:$1,0)</f>
        <v>127</v>
      </c>
      <c r="BG2969">
        <f>INDEX(MONTHLY_INDEX!$1:$1048576,Final!BC2969,Final!BF2969)</f>
        <v>122.8</v>
      </c>
      <c r="BH2969" s="23">
        <f t="shared" si="1374"/>
        <v>0.15739868049010372</v>
      </c>
      <c r="BI2969" s="14">
        <f t="shared" si="1375"/>
        <v>672043.54382657877</v>
      </c>
      <c r="BJ2969" s="14">
        <f t="shared" si="1376"/>
        <v>233512.11628987905</v>
      </c>
      <c r="BK2969" s="15">
        <f t="shared" si="1370"/>
        <v>438531.42753669969</v>
      </c>
      <c r="BL2969" s="52">
        <v>0</v>
      </c>
      <c r="BM2969" s="15">
        <f t="shared" si="1377"/>
        <v>438531.42753669969</v>
      </c>
    </row>
    <row r="2970" spans="1:65">
      <c r="A2970" s="8">
        <v>2968</v>
      </c>
      <c r="B2970" s="1" t="s">
        <v>44</v>
      </c>
      <c r="C2970" s="1">
        <v>1500</v>
      </c>
      <c r="D2970" s="1" t="s">
        <v>60</v>
      </c>
      <c r="E2970" s="1">
        <v>150000116</v>
      </c>
      <c r="F2970" s="1" t="s">
        <v>60</v>
      </c>
      <c r="G2970" s="1" t="s">
        <v>104</v>
      </c>
      <c r="H2970" s="1">
        <v>16</v>
      </c>
      <c r="I2970" s="1" t="s">
        <v>227</v>
      </c>
      <c r="J2970" s="1" t="s">
        <v>49</v>
      </c>
      <c r="K2970" s="1">
        <v>17406001</v>
      </c>
      <c r="L2970" s="1" t="s">
        <v>50</v>
      </c>
      <c r="M2970" s="1" t="s">
        <v>51</v>
      </c>
      <c r="N2970" s="1" t="s">
        <v>64</v>
      </c>
      <c r="O2970" s="1" t="s">
        <v>65</v>
      </c>
      <c r="P2970" s="1" t="s">
        <v>66</v>
      </c>
      <c r="Q2970" s="1" t="s">
        <v>67</v>
      </c>
      <c r="R2970" s="1" t="s">
        <v>87</v>
      </c>
      <c r="S2970" s="1" t="s">
        <v>88</v>
      </c>
      <c r="T2970" s="2">
        <v>43463</v>
      </c>
      <c r="U2970" s="2">
        <v>43463</v>
      </c>
      <c r="V2970" s="1" t="s">
        <v>52</v>
      </c>
      <c r="W2970" s="3">
        <v>1</v>
      </c>
      <c r="X2970" s="1" t="s">
        <v>53</v>
      </c>
      <c r="Y2970" s="4">
        <v>175035</v>
      </c>
      <c r="Z2970" s="4">
        <v>-20465</v>
      </c>
      <c r="AA2970" s="4">
        <v>0</v>
      </c>
      <c r="AB2970" s="4">
        <v>0</v>
      </c>
      <c r="AC2970" s="4">
        <v>0</v>
      </c>
      <c r="AD2970" s="4">
        <v>175035</v>
      </c>
      <c r="AE2970" s="5">
        <v>1555</v>
      </c>
      <c r="AF2970" s="1" t="s">
        <v>70</v>
      </c>
      <c r="AG2970" s="1" t="s">
        <v>71</v>
      </c>
      <c r="AH2970" s="1" t="s">
        <v>89</v>
      </c>
      <c r="AI2970" s="1" t="s">
        <v>57</v>
      </c>
      <c r="AJ2970" s="5">
        <v>10950</v>
      </c>
      <c r="AK2970" s="4">
        <v>-1822</v>
      </c>
      <c r="AL2970" s="4">
        <v>0</v>
      </c>
      <c r="AM2970" s="4">
        <v>0</v>
      </c>
      <c r="AN2970" s="4">
        <v>0</v>
      </c>
      <c r="AO2970" s="4">
        <v>-22287</v>
      </c>
      <c r="AP2970" s="4">
        <v>-22287</v>
      </c>
      <c r="AQ2970" s="4">
        <v>0</v>
      </c>
      <c r="AR2970" s="4">
        <v>152748</v>
      </c>
      <c r="AS2970" s="1" t="s">
        <v>52</v>
      </c>
      <c r="AT2970" s="9">
        <f t="shared" si="1365"/>
        <v>43463</v>
      </c>
      <c r="AU2970" s="9">
        <f t="shared" si="1366"/>
        <v>43435</v>
      </c>
      <c r="AV2970" s="9">
        <v>44798</v>
      </c>
      <c r="AW2970" s="11">
        <f t="shared" si="1367"/>
        <v>3.6575342465753424</v>
      </c>
      <c r="AX2970">
        <v>10</v>
      </c>
      <c r="AY2970" s="12">
        <v>0.05</v>
      </c>
      <c r="AZ2970">
        <f t="shared" si="1368"/>
        <v>9.5000000000000001E-2</v>
      </c>
      <c r="BA2970" s="13">
        <f t="shared" si="1369"/>
        <v>175035</v>
      </c>
      <c r="BB2970" s="17" t="s">
        <v>1877</v>
      </c>
      <c r="BC2970">
        <f>MATCH(BB2970,MONTHLY_INDEX!$A:$A,0)</f>
        <v>642</v>
      </c>
      <c r="BD2970">
        <f>MATCH(AU2970,MONTHLY_INDEX!$1:$1,0)</f>
        <v>84</v>
      </c>
      <c r="BE2970">
        <f>INDEX(MONTHLY_INDEX!$1:$1048576,Final!BC2970,Final!BD2970)</f>
        <v>79.3</v>
      </c>
      <c r="BF2970">
        <f>MATCH($BF$1,MONTHLY_INDEX!$1:$1,0)</f>
        <v>127</v>
      </c>
      <c r="BG2970">
        <f>INDEX(MONTHLY_INDEX!$1:$1048576,Final!BC2970,Final!BF2970)</f>
        <v>94</v>
      </c>
      <c r="BH2970" s="23">
        <f t="shared" si="1374"/>
        <v>0.18537200504413623</v>
      </c>
      <c r="BI2970" s="14">
        <f t="shared" si="1375"/>
        <v>207481.5889029004</v>
      </c>
      <c r="BJ2970" s="14">
        <f t="shared" si="1376"/>
        <v>72092.746609891343</v>
      </c>
      <c r="BK2970" s="15">
        <f t="shared" si="1370"/>
        <v>135388.84229300905</v>
      </c>
      <c r="BL2970" s="52">
        <v>0</v>
      </c>
      <c r="BM2970" s="15">
        <f t="shared" si="1377"/>
        <v>135388.84229300905</v>
      </c>
    </row>
    <row r="2971" spans="1:65">
      <c r="A2971" s="8">
        <v>2969</v>
      </c>
      <c r="B2971" s="1" t="s">
        <v>44</v>
      </c>
      <c r="C2971" s="1">
        <v>1500</v>
      </c>
      <c r="D2971" s="1" t="s">
        <v>60</v>
      </c>
      <c r="E2971" s="1">
        <v>150000116</v>
      </c>
      <c r="F2971" s="1" t="s">
        <v>60</v>
      </c>
      <c r="G2971" s="1" t="s">
        <v>105</v>
      </c>
      <c r="H2971" s="1">
        <v>17</v>
      </c>
      <c r="I2971" s="1" t="s">
        <v>227</v>
      </c>
      <c r="J2971" s="1" t="s">
        <v>49</v>
      </c>
      <c r="K2971" s="1">
        <v>17406001</v>
      </c>
      <c r="L2971" s="1" t="s">
        <v>50</v>
      </c>
      <c r="M2971" s="1" t="s">
        <v>51</v>
      </c>
      <c r="N2971" s="1" t="s">
        <v>64</v>
      </c>
      <c r="O2971" s="1" t="s">
        <v>65</v>
      </c>
      <c r="P2971" s="1" t="s">
        <v>66</v>
      </c>
      <c r="Q2971" s="1" t="s">
        <v>67</v>
      </c>
      <c r="R2971" s="1" t="s">
        <v>87</v>
      </c>
      <c r="S2971" s="1" t="s">
        <v>88</v>
      </c>
      <c r="T2971" s="2">
        <v>43463</v>
      </c>
      <c r="U2971" s="2">
        <v>43463</v>
      </c>
      <c r="V2971" s="1" t="s">
        <v>52</v>
      </c>
      <c r="W2971" s="3">
        <v>1</v>
      </c>
      <c r="X2971" s="1" t="s">
        <v>53</v>
      </c>
      <c r="Y2971" s="4">
        <v>132796</v>
      </c>
      <c r="Z2971" s="4">
        <v>-15525</v>
      </c>
      <c r="AA2971" s="4">
        <v>0</v>
      </c>
      <c r="AB2971" s="4">
        <v>0</v>
      </c>
      <c r="AC2971" s="4">
        <v>0</v>
      </c>
      <c r="AD2971" s="4">
        <v>132796</v>
      </c>
      <c r="AE2971" s="5">
        <v>1555</v>
      </c>
      <c r="AF2971" s="1" t="s">
        <v>70</v>
      </c>
      <c r="AG2971" s="1" t="s">
        <v>71</v>
      </c>
      <c r="AH2971" s="1" t="s">
        <v>89</v>
      </c>
      <c r="AI2971" s="1" t="s">
        <v>57</v>
      </c>
      <c r="AJ2971" s="5">
        <v>10950</v>
      </c>
      <c r="AK2971" s="4">
        <v>-1383</v>
      </c>
      <c r="AL2971" s="4">
        <v>0</v>
      </c>
      <c r="AM2971" s="4">
        <v>0</v>
      </c>
      <c r="AN2971" s="4">
        <v>0</v>
      </c>
      <c r="AO2971" s="4">
        <v>-16908</v>
      </c>
      <c r="AP2971" s="4">
        <v>-16908</v>
      </c>
      <c r="AQ2971" s="4">
        <v>0</v>
      </c>
      <c r="AR2971" s="4">
        <v>115888</v>
      </c>
      <c r="AS2971" s="1" t="s">
        <v>52</v>
      </c>
      <c r="AT2971" s="9">
        <f t="shared" si="1365"/>
        <v>43463</v>
      </c>
      <c r="AU2971" s="9">
        <f t="shared" si="1366"/>
        <v>43435</v>
      </c>
      <c r="AV2971" s="9">
        <v>44798</v>
      </c>
      <c r="AW2971" s="11">
        <f t="shared" si="1367"/>
        <v>3.6575342465753424</v>
      </c>
      <c r="AX2971">
        <v>10</v>
      </c>
      <c r="AY2971" s="12">
        <v>0.05</v>
      </c>
      <c r="AZ2971">
        <f t="shared" si="1368"/>
        <v>9.5000000000000001E-2</v>
      </c>
      <c r="BA2971" s="13">
        <f t="shared" si="1369"/>
        <v>132796</v>
      </c>
      <c r="BB2971" s="17" t="s">
        <v>2189</v>
      </c>
      <c r="BC2971">
        <f>MATCH(BB2971,MONTHLY_INDEX!$A:$A,0)</f>
        <v>798</v>
      </c>
      <c r="BD2971">
        <f>MATCH(AU2971,MONTHLY_INDEX!$1:$1,0)</f>
        <v>84</v>
      </c>
      <c r="BE2971">
        <f>INDEX(MONTHLY_INDEX!$1:$1048576,Final!BC2971,Final!BD2971)</f>
        <v>96</v>
      </c>
      <c r="BF2971">
        <f>MATCH($BF$1,MONTHLY_INDEX!$1:$1,0)</f>
        <v>127</v>
      </c>
      <c r="BG2971">
        <f>INDEX(MONTHLY_INDEX!$1:$1048576,Final!BC2971,Final!BF2971)</f>
        <v>95.3</v>
      </c>
      <c r="BH2971" s="23">
        <f t="shared" si="1374"/>
        <v>-7.2916666666666963E-3</v>
      </c>
      <c r="BI2971" s="14">
        <f t="shared" si="1375"/>
        <v>131827.69583333333</v>
      </c>
      <c r="BJ2971" s="14">
        <f t="shared" si="1376"/>
        <v>45805.609654965752</v>
      </c>
      <c r="BK2971" s="15">
        <f t="shared" si="1370"/>
        <v>86022.086178367579</v>
      </c>
      <c r="BL2971" s="52">
        <v>0</v>
      </c>
      <c r="BM2971" s="15">
        <f t="shared" si="1377"/>
        <v>86022.086178367579</v>
      </c>
    </row>
    <row r="2972" spans="1:65">
      <c r="A2972" s="8">
        <v>2970</v>
      </c>
      <c r="B2972" s="1" t="s">
        <v>44</v>
      </c>
      <c r="C2972" s="1">
        <v>1500</v>
      </c>
      <c r="D2972" s="1" t="s">
        <v>60</v>
      </c>
      <c r="E2972" s="1">
        <v>150000116</v>
      </c>
      <c r="F2972" s="1" t="s">
        <v>60</v>
      </c>
      <c r="G2972" s="1" t="s">
        <v>106</v>
      </c>
      <c r="H2972" s="1">
        <v>18</v>
      </c>
      <c r="I2972" s="1" t="s">
        <v>227</v>
      </c>
      <c r="J2972" s="1" t="s">
        <v>49</v>
      </c>
      <c r="K2972" s="1">
        <v>17406001</v>
      </c>
      <c r="L2972" s="1" t="s">
        <v>50</v>
      </c>
      <c r="M2972" s="1" t="s">
        <v>51</v>
      </c>
      <c r="N2972" s="1" t="s">
        <v>64</v>
      </c>
      <c r="O2972" s="1" t="s">
        <v>65</v>
      </c>
      <c r="P2972" s="1" t="s">
        <v>66</v>
      </c>
      <c r="Q2972" s="1" t="s">
        <v>67</v>
      </c>
      <c r="R2972" s="1" t="s">
        <v>87</v>
      </c>
      <c r="S2972" s="1" t="s">
        <v>88</v>
      </c>
      <c r="T2972" s="2">
        <v>43463</v>
      </c>
      <c r="U2972" s="2">
        <v>43463</v>
      </c>
      <c r="V2972" s="1" t="s">
        <v>52</v>
      </c>
      <c r="W2972" s="3">
        <v>1</v>
      </c>
      <c r="X2972" s="1" t="s">
        <v>53</v>
      </c>
      <c r="Y2972" s="4">
        <v>469552</v>
      </c>
      <c r="Z2972" s="4">
        <v>-54903</v>
      </c>
      <c r="AA2972" s="4">
        <v>0</v>
      </c>
      <c r="AB2972" s="4">
        <v>0</v>
      </c>
      <c r="AC2972" s="4">
        <v>0</v>
      </c>
      <c r="AD2972" s="4">
        <v>469552</v>
      </c>
      <c r="AE2972" s="5">
        <v>1555</v>
      </c>
      <c r="AF2972" s="1" t="s">
        <v>70</v>
      </c>
      <c r="AG2972" s="1" t="s">
        <v>71</v>
      </c>
      <c r="AH2972" s="1" t="s">
        <v>89</v>
      </c>
      <c r="AI2972" s="1" t="s">
        <v>57</v>
      </c>
      <c r="AJ2972" s="5">
        <v>10950</v>
      </c>
      <c r="AK2972" s="4">
        <v>-4889</v>
      </c>
      <c r="AL2972" s="4">
        <v>0</v>
      </c>
      <c r="AM2972" s="4">
        <v>0</v>
      </c>
      <c r="AN2972" s="4">
        <v>0</v>
      </c>
      <c r="AO2972" s="4">
        <v>-59792</v>
      </c>
      <c r="AP2972" s="4">
        <v>-59792</v>
      </c>
      <c r="AQ2972" s="4">
        <v>0</v>
      </c>
      <c r="AR2972" s="4">
        <v>409760</v>
      </c>
      <c r="AS2972" s="1" t="s">
        <v>52</v>
      </c>
      <c r="AT2972" s="9">
        <f t="shared" si="1365"/>
        <v>43463</v>
      </c>
      <c r="AU2972" s="9">
        <f t="shared" si="1366"/>
        <v>43435</v>
      </c>
      <c r="AV2972" s="9">
        <v>44798</v>
      </c>
      <c r="AW2972" s="11">
        <f t="shared" si="1367"/>
        <v>3.6575342465753424</v>
      </c>
      <c r="AX2972">
        <v>10</v>
      </c>
      <c r="AY2972" s="12">
        <v>0.05</v>
      </c>
      <c r="AZ2972">
        <f t="shared" si="1368"/>
        <v>9.5000000000000001E-2</v>
      </c>
      <c r="BA2972" s="13">
        <f t="shared" si="1369"/>
        <v>469552</v>
      </c>
      <c r="BB2972" s="17" t="s">
        <v>1871</v>
      </c>
      <c r="BC2972">
        <f>MATCH(BB2972,MONTHLY_INDEX!$A:$A,0)</f>
        <v>639</v>
      </c>
      <c r="BD2972">
        <f>MATCH(AU2972,MONTHLY_INDEX!$1:$1,0)</f>
        <v>84</v>
      </c>
      <c r="BE2972">
        <f>INDEX(MONTHLY_INDEX!$1:$1048576,Final!BC2972,Final!BD2972)</f>
        <v>111.6</v>
      </c>
      <c r="BF2972">
        <f>MATCH($BF$1,MONTHLY_INDEX!$1:$1,0)</f>
        <v>127</v>
      </c>
      <c r="BG2972">
        <f>INDEX(MONTHLY_INDEX!$1:$1048576,Final!BC2972,Final!BF2972)</f>
        <v>116.2</v>
      </c>
      <c r="BH2972" s="23">
        <f t="shared" si="1374"/>
        <v>4.1218637992831618E-2</v>
      </c>
      <c r="BI2972" s="14">
        <f t="shared" si="1375"/>
        <v>488906.29390681011</v>
      </c>
      <c r="BJ2972" s="14">
        <f t="shared" si="1376"/>
        <v>169878.19376638683</v>
      </c>
      <c r="BK2972" s="15">
        <f t="shared" si="1370"/>
        <v>319028.10014042328</v>
      </c>
      <c r="BL2972" s="52">
        <v>0</v>
      </c>
      <c r="BM2972" s="15">
        <f t="shared" si="1377"/>
        <v>319028.10014042328</v>
      </c>
    </row>
    <row r="2973" spans="1:65">
      <c r="A2973" s="8">
        <v>2971</v>
      </c>
      <c r="B2973" s="1" t="s">
        <v>44</v>
      </c>
      <c r="C2973" s="1">
        <v>1500</v>
      </c>
      <c r="D2973" s="1" t="s">
        <v>60</v>
      </c>
      <c r="E2973" s="1">
        <v>150000116</v>
      </c>
      <c r="F2973" s="1" t="s">
        <v>60</v>
      </c>
      <c r="G2973" s="1" t="s">
        <v>107</v>
      </c>
      <c r="H2973" s="1">
        <v>19</v>
      </c>
      <c r="I2973" s="1" t="s">
        <v>227</v>
      </c>
      <c r="J2973" s="1" t="s">
        <v>49</v>
      </c>
      <c r="K2973" s="1">
        <v>17406001</v>
      </c>
      <c r="L2973" s="1" t="s">
        <v>50</v>
      </c>
      <c r="M2973" s="1" t="s">
        <v>51</v>
      </c>
      <c r="N2973" s="1" t="s">
        <v>64</v>
      </c>
      <c r="O2973" s="1" t="s">
        <v>65</v>
      </c>
      <c r="P2973" s="1" t="s">
        <v>66</v>
      </c>
      <c r="Q2973" s="1" t="s">
        <v>67</v>
      </c>
      <c r="R2973" s="1" t="s">
        <v>87</v>
      </c>
      <c r="S2973" s="1" t="s">
        <v>88</v>
      </c>
      <c r="T2973" s="2">
        <v>43463</v>
      </c>
      <c r="U2973" s="2">
        <v>43463</v>
      </c>
      <c r="V2973" s="1" t="s">
        <v>52</v>
      </c>
      <c r="W2973" s="3">
        <v>1</v>
      </c>
      <c r="X2973" s="1" t="s">
        <v>53</v>
      </c>
      <c r="Y2973" s="4">
        <v>6861326</v>
      </c>
      <c r="Z2973" s="4">
        <v>-802271</v>
      </c>
      <c r="AA2973" s="4">
        <v>0</v>
      </c>
      <c r="AB2973" s="4">
        <v>0</v>
      </c>
      <c r="AC2973" s="4">
        <v>0</v>
      </c>
      <c r="AD2973" s="4">
        <v>6861326</v>
      </c>
      <c r="AE2973" s="5">
        <v>1555</v>
      </c>
      <c r="AF2973" s="1" t="s">
        <v>70</v>
      </c>
      <c r="AG2973" s="1" t="s">
        <v>71</v>
      </c>
      <c r="AH2973" s="1" t="s">
        <v>89</v>
      </c>
      <c r="AI2973" s="1" t="s">
        <v>57</v>
      </c>
      <c r="AJ2973" s="5">
        <v>10950</v>
      </c>
      <c r="AK2973" s="4">
        <v>-71435</v>
      </c>
      <c r="AL2973" s="4">
        <v>0</v>
      </c>
      <c r="AM2973" s="4">
        <v>0</v>
      </c>
      <c r="AN2973" s="4">
        <v>0</v>
      </c>
      <c r="AO2973" s="4">
        <v>-873706</v>
      </c>
      <c r="AP2973" s="4">
        <v>-873706</v>
      </c>
      <c r="AQ2973" s="4">
        <v>0</v>
      </c>
      <c r="AR2973" s="4">
        <v>5987620</v>
      </c>
      <c r="AS2973" s="1" t="s">
        <v>52</v>
      </c>
      <c r="AT2973" s="9">
        <f t="shared" si="1365"/>
        <v>43463</v>
      </c>
      <c r="AU2973" s="9">
        <f t="shared" si="1366"/>
        <v>43435</v>
      </c>
      <c r="AV2973" s="9">
        <v>44798</v>
      </c>
      <c r="AW2973" s="11">
        <f t="shared" si="1367"/>
        <v>3.6575342465753424</v>
      </c>
      <c r="AX2973">
        <v>10</v>
      </c>
      <c r="AY2973" s="12">
        <v>0.05</v>
      </c>
      <c r="AZ2973">
        <f t="shared" si="1368"/>
        <v>9.5000000000000001E-2</v>
      </c>
      <c r="BA2973" s="13">
        <f t="shared" si="1369"/>
        <v>6861326</v>
      </c>
      <c r="BI2973" s="14">
        <f t="shared" ref="BI2973:BI2975" si="1378">AR2973</f>
        <v>5987620</v>
      </c>
      <c r="BJ2973" s="14">
        <v>0</v>
      </c>
      <c r="BK2973" s="14">
        <f t="shared" ref="BK2973:BK2975" si="1379">AR2973</f>
        <v>5987620</v>
      </c>
      <c r="BL2973" s="52">
        <v>0</v>
      </c>
      <c r="BM2973" s="15">
        <f t="shared" ref="BM2973:BM2975" si="1380">AR2973</f>
        <v>5987620</v>
      </c>
    </row>
    <row r="2974" spans="1:65">
      <c r="A2974" s="8">
        <v>2972</v>
      </c>
      <c r="B2974" s="1" t="s">
        <v>44</v>
      </c>
      <c r="C2974" s="1">
        <v>1500</v>
      </c>
      <c r="D2974" s="1" t="s">
        <v>60</v>
      </c>
      <c r="E2974" s="1">
        <v>150000116</v>
      </c>
      <c r="F2974" s="1" t="s">
        <v>60</v>
      </c>
      <c r="G2974" s="1" t="s">
        <v>108</v>
      </c>
      <c r="H2974" s="1">
        <v>20</v>
      </c>
      <c r="I2974" s="1" t="s">
        <v>227</v>
      </c>
      <c r="J2974" s="1" t="s">
        <v>49</v>
      </c>
      <c r="K2974" s="1">
        <v>17406001</v>
      </c>
      <c r="L2974" s="1" t="s">
        <v>50</v>
      </c>
      <c r="M2974" s="1" t="s">
        <v>51</v>
      </c>
      <c r="N2974" s="1" t="s">
        <v>64</v>
      </c>
      <c r="O2974" s="1" t="s">
        <v>65</v>
      </c>
      <c r="P2974" s="1" t="s">
        <v>66</v>
      </c>
      <c r="Q2974" s="1" t="s">
        <v>67</v>
      </c>
      <c r="R2974" s="1" t="s">
        <v>87</v>
      </c>
      <c r="S2974" s="1" t="s">
        <v>88</v>
      </c>
      <c r="T2974" s="2">
        <v>43463</v>
      </c>
      <c r="U2974" s="2">
        <v>43463</v>
      </c>
      <c r="V2974" s="1" t="s">
        <v>52</v>
      </c>
      <c r="W2974" s="3">
        <v>1</v>
      </c>
      <c r="X2974" s="1" t="s">
        <v>53</v>
      </c>
      <c r="Y2974" s="4">
        <v>5552065</v>
      </c>
      <c r="Z2974" s="4">
        <v>-649185</v>
      </c>
      <c r="AA2974" s="4">
        <v>0</v>
      </c>
      <c r="AB2974" s="4">
        <v>0</v>
      </c>
      <c r="AC2974" s="4">
        <v>0</v>
      </c>
      <c r="AD2974" s="4">
        <v>5552065</v>
      </c>
      <c r="AE2974" s="5">
        <v>1555</v>
      </c>
      <c r="AF2974" s="1" t="s">
        <v>70</v>
      </c>
      <c r="AG2974" s="1" t="s">
        <v>71</v>
      </c>
      <c r="AH2974" s="1" t="s">
        <v>89</v>
      </c>
      <c r="AI2974" s="1" t="s">
        <v>57</v>
      </c>
      <c r="AJ2974" s="5">
        <v>10950</v>
      </c>
      <c r="AK2974" s="4">
        <v>-57804</v>
      </c>
      <c r="AL2974" s="4">
        <v>0</v>
      </c>
      <c r="AM2974" s="4">
        <v>0</v>
      </c>
      <c r="AN2974" s="4">
        <v>0</v>
      </c>
      <c r="AO2974" s="4">
        <v>-706989</v>
      </c>
      <c r="AP2974" s="4">
        <v>-706989</v>
      </c>
      <c r="AQ2974" s="4">
        <v>0</v>
      </c>
      <c r="AR2974" s="4">
        <v>4845076</v>
      </c>
      <c r="AS2974" s="1" t="s">
        <v>52</v>
      </c>
      <c r="AT2974" s="9">
        <f t="shared" si="1365"/>
        <v>43463</v>
      </c>
      <c r="AU2974" s="9">
        <f t="shared" si="1366"/>
        <v>43435</v>
      </c>
      <c r="AV2974" s="9">
        <v>44798</v>
      </c>
      <c r="AW2974" s="11">
        <f t="shared" si="1367"/>
        <v>3.6575342465753424</v>
      </c>
      <c r="AX2974">
        <v>10</v>
      </c>
      <c r="AY2974" s="12">
        <v>0.05</v>
      </c>
      <c r="AZ2974">
        <f t="shared" si="1368"/>
        <v>9.5000000000000001E-2</v>
      </c>
      <c r="BA2974" s="13">
        <f t="shared" si="1369"/>
        <v>5552065</v>
      </c>
      <c r="BI2974" s="14">
        <f t="shared" si="1378"/>
        <v>4845076</v>
      </c>
      <c r="BJ2974" s="14">
        <v>0</v>
      </c>
      <c r="BK2974" s="14">
        <f t="shared" si="1379"/>
        <v>4845076</v>
      </c>
      <c r="BL2974" s="52">
        <v>0</v>
      </c>
      <c r="BM2974" s="15">
        <f t="shared" si="1380"/>
        <v>4845076</v>
      </c>
    </row>
    <row r="2975" spans="1:65">
      <c r="A2975" s="8">
        <v>2973</v>
      </c>
      <c r="B2975" s="1" t="s">
        <v>44</v>
      </c>
      <c r="C2975" s="1">
        <v>1500</v>
      </c>
      <c r="D2975" s="1" t="s">
        <v>60</v>
      </c>
      <c r="E2975" s="1">
        <v>150000116</v>
      </c>
      <c r="F2975" s="1" t="s">
        <v>60</v>
      </c>
      <c r="G2975" s="1" t="s">
        <v>109</v>
      </c>
      <c r="H2975" s="1">
        <v>21</v>
      </c>
      <c r="I2975" s="1" t="s">
        <v>227</v>
      </c>
      <c r="J2975" s="1" t="s">
        <v>49</v>
      </c>
      <c r="K2975" s="1">
        <v>17406001</v>
      </c>
      <c r="L2975" s="1" t="s">
        <v>50</v>
      </c>
      <c r="M2975" s="1" t="s">
        <v>51</v>
      </c>
      <c r="N2975" s="1" t="s">
        <v>64</v>
      </c>
      <c r="O2975" s="1" t="s">
        <v>65</v>
      </c>
      <c r="P2975" s="1" t="s">
        <v>66</v>
      </c>
      <c r="Q2975" s="1" t="s">
        <v>67</v>
      </c>
      <c r="R2975" s="1" t="s">
        <v>87</v>
      </c>
      <c r="S2975" s="1" t="s">
        <v>88</v>
      </c>
      <c r="T2975" s="2">
        <v>43463</v>
      </c>
      <c r="U2975" s="2">
        <v>43463</v>
      </c>
      <c r="V2975" s="1" t="s">
        <v>52</v>
      </c>
      <c r="W2975" s="3">
        <v>1</v>
      </c>
      <c r="X2975" s="1" t="s">
        <v>53</v>
      </c>
      <c r="Y2975" s="4">
        <v>1950695</v>
      </c>
      <c r="Z2975" s="4">
        <v>-228806</v>
      </c>
      <c r="AA2975" s="4">
        <v>0</v>
      </c>
      <c r="AB2975" s="4">
        <v>0</v>
      </c>
      <c r="AC2975" s="4">
        <v>0</v>
      </c>
      <c r="AD2975" s="4">
        <v>1950695</v>
      </c>
      <c r="AE2975" s="5">
        <v>1555</v>
      </c>
      <c r="AF2975" s="1" t="s">
        <v>70</v>
      </c>
      <c r="AG2975" s="1" t="s">
        <v>71</v>
      </c>
      <c r="AH2975" s="1" t="s">
        <v>89</v>
      </c>
      <c r="AI2975" s="1" t="s">
        <v>57</v>
      </c>
      <c r="AJ2975" s="5">
        <v>10950</v>
      </c>
      <c r="AK2975" s="4">
        <v>-20300</v>
      </c>
      <c r="AL2975" s="4">
        <v>0</v>
      </c>
      <c r="AM2975" s="4">
        <v>0</v>
      </c>
      <c r="AN2975" s="4">
        <v>0</v>
      </c>
      <c r="AO2975" s="4">
        <v>-249106</v>
      </c>
      <c r="AP2975" s="4">
        <v>-249106</v>
      </c>
      <c r="AQ2975" s="4">
        <v>0</v>
      </c>
      <c r="AR2975" s="4">
        <v>1701589</v>
      </c>
      <c r="AS2975" s="1" t="s">
        <v>52</v>
      </c>
      <c r="AT2975" s="9">
        <f t="shared" si="1365"/>
        <v>43463</v>
      </c>
      <c r="AU2975" s="9">
        <f t="shared" si="1366"/>
        <v>43435</v>
      </c>
      <c r="AV2975" s="9">
        <v>44798</v>
      </c>
      <c r="AW2975" s="11">
        <f t="shared" si="1367"/>
        <v>3.6575342465753424</v>
      </c>
      <c r="AX2975">
        <v>10</v>
      </c>
      <c r="AY2975" s="12">
        <v>0.05</v>
      </c>
      <c r="AZ2975">
        <f t="shared" si="1368"/>
        <v>9.5000000000000001E-2</v>
      </c>
      <c r="BA2975" s="13">
        <f t="shared" si="1369"/>
        <v>1950695</v>
      </c>
      <c r="BI2975" s="14">
        <f t="shared" si="1378"/>
        <v>1701589</v>
      </c>
      <c r="BJ2975" s="14">
        <v>0</v>
      </c>
      <c r="BK2975" s="14">
        <f t="shared" si="1379"/>
        <v>1701589</v>
      </c>
      <c r="BL2975" s="52">
        <v>0</v>
      </c>
      <c r="BM2975" s="15">
        <f t="shared" si="1380"/>
        <v>1701589</v>
      </c>
    </row>
    <row r="2976" spans="1:65">
      <c r="A2976" s="8">
        <v>2974</v>
      </c>
      <c r="B2976" s="1" t="s">
        <v>44</v>
      </c>
      <c r="C2976" s="1">
        <v>1500</v>
      </c>
      <c r="D2976" s="1" t="s">
        <v>60</v>
      </c>
      <c r="E2976" s="1">
        <v>150000116</v>
      </c>
      <c r="F2976" s="1" t="s">
        <v>60</v>
      </c>
      <c r="G2976" s="1" t="s">
        <v>110</v>
      </c>
      <c r="H2976" s="1">
        <v>22</v>
      </c>
      <c r="I2976" s="1" t="s">
        <v>227</v>
      </c>
      <c r="J2976" s="1" t="s">
        <v>49</v>
      </c>
      <c r="K2976" s="1">
        <v>17406001</v>
      </c>
      <c r="L2976" s="1" t="s">
        <v>50</v>
      </c>
      <c r="M2976" s="1" t="s">
        <v>51</v>
      </c>
      <c r="N2976" s="1" t="s">
        <v>64</v>
      </c>
      <c r="O2976" s="1" t="s">
        <v>65</v>
      </c>
      <c r="P2976" s="1" t="s">
        <v>66</v>
      </c>
      <c r="Q2976" s="1" t="s">
        <v>67</v>
      </c>
      <c r="R2976" s="1" t="s">
        <v>87</v>
      </c>
      <c r="S2976" s="1" t="s">
        <v>88</v>
      </c>
      <c r="T2976" s="2">
        <v>43463</v>
      </c>
      <c r="U2976" s="2">
        <v>43463</v>
      </c>
      <c r="V2976" s="1" t="s">
        <v>52</v>
      </c>
      <c r="W2976" s="3">
        <v>1</v>
      </c>
      <c r="X2976" s="1" t="s">
        <v>53</v>
      </c>
      <c r="Y2976" s="4">
        <v>16789210</v>
      </c>
      <c r="Z2976" s="4">
        <v>-1963105</v>
      </c>
      <c r="AA2976" s="4">
        <v>0</v>
      </c>
      <c r="AB2976" s="4">
        <v>0</v>
      </c>
      <c r="AC2976" s="4">
        <v>0</v>
      </c>
      <c r="AD2976" s="4">
        <v>16789210</v>
      </c>
      <c r="AE2976" s="5">
        <v>1555</v>
      </c>
      <c r="AF2976" s="1" t="s">
        <v>70</v>
      </c>
      <c r="AG2976" s="1" t="s">
        <v>71</v>
      </c>
      <c r="AH2976" s="1" t="s">
        <v>89</v>
      </c>
      <c r="AI2976" s="1" t="s">
        <v>57</v>
      </c>
      <c r="AJ2976" s="5">
        <v>10950</v>
      </c>
      <c r="AK2976" s="4">
        <v>-174797</v>
      </c>
      <c r="AL2976" s="4">
        <v>0</v>
      </c>
      <c r="AM2976" s="4">
        <v>0</v>
      </c>
      <c r="AN2976" s="4">
        <v>0</v>
      </c>
      <c r="AO2976" s="4">
        <v>-2137902</v>
      </c>
      <c r="AP2976" s="4">
        <v>-2137902</v>
      </c>
      <c r="AQ2976" s="4">
        <v>0</v>
      </c>
      <c r="AR2976" s="4">
        <v>14651308</v>
      </c>
      <c r="AS2976" s="1" t="s">
        <v>52</v>
      </c>
      <c r="AT2976" s="9">
        <f t="shared" si="1365"/>
        <v>43463</v>
      </c>
      <c r="AU2976" s="9">
        <f t="shared" si="1366"/>
        <v>43435</v>
      </c>
      <c r="AV2976" s="9">
        <v>44798</v>
      </c>
      <c r="AW2976" s="11">
        <f t="shared" si="1367"/>
        <v>3.6575342465753424</v>
      </c>
      <c r="AX2976">
        <v>25</v>
      </c>
      <c r="AY2976" s="12">
        <v>0.05</v>
      </c>
      <c r="AZ2976">
        <f t="shared" si="1368"/>
        <v>3.7999999999999999E-2</v>
      </c>
      <c r="BA2976" s="13">
        <f t="shared" si="1369"/>
        <v>16789210</v>
      </c>
      <c r="BB2976" s="17" t="s">
        <v>2189</v>
      </c>
      <c r="BC2976">
        <f>MATCH(BB2976,MONTHLY_INDEX!$A:$A,0)</f>
        <v>798</v>
      </c>
      <c r="BD2976">
        <f>MATCH(AU2976,MONTHLY_INDEX!$1:$1,0)</f>
        <v>84</v>
      </c>
      <c r="BE2976">
        <f>INDEX(MONTHLY_INDEX!$1:$1048576,Final!BC2976,Final!BD2976)</f>
        <v>96</v>
      </c>
      <c r="BF2976">
        <f>MATCH($BF$1,MONTHLY_INDEX!$1:$1,0)</f>
        <v>127</v>
      </c>
      <c r="BG2976">
        <f>INDEX(MONTHLY_INDEX!$1:$1048576,Final!BC2976,Final!BF2976)</f>
        <v>95.3</v>
      </c>
      <c r="BH2976" s="23">
        <f>(BG2976-BE2976)/BE2976</f>
        <v>-7.2916666666666963E-3</v>
      </c>
      <c r="BI2976" s="14">
        <f>(1+BH2976)*BA2976</f>
        <v>16666788.677083332</v>
      </c>
      <c r="BJ2976" s="14">
        <f>BI2976*AZ2976*AW2976</f>
        <v>2316455.3139409246</v>
      </c>
      <c r="BK2976" s="15">
        <f t="shared" si="1370"/>
        <v>14350333.363142408</v>
      </c>
      <c r="BL2976" s="52">
        <v>0</v>
      </c>
      <c r="BM2976" s="15">
        <f>MAX((1-BL2976)*BK2976,BI2976*AY2976)</f>
        <v>14350333.363142408</v>
      </c>
    </row>
    <row r="2977" spans="1:65">
      <c r="A2977" s="8">
        <v>2975</v>
      </c>
      <c r="B2977" s="1" t="s">
        <v>44</v>
      </c>
      <c r="C2977" s="1">
        <v>1500</v>
      </c>
      <c r="D2977" s="1" t="s">
        <v>60</v>
      </c>
      <c r="E2977" s="1">
        <v>150000116</v>
      </c>
      <c r="F2977" s="1" t="s">
        <v>60</v>
      </c>
      <c r="G2977" s="1" t="s">
        <v>111</v>
      </c>
      <c r="H2977" s="1">
        <v>23</v>
      </c>
      <c r="I2977" s="1" t="s">
        <v>227</v>
      </c>
      <c r="J2977" s="1" t="s">
        <v>49</v>
      </c>
      <c r="K2977" s="1">
        <v>17406001</v>
      </c>
      <c r="L2977" s="1" t="s">
        <v>50</v>
      </c>
      <c r="M2977" s="1" t="s">
        <v>51</v>
      </c>
      <c r="N2977" s="1" t="s">
        <v>64</v>
      </c>
      <c r="O2977" s="1" t="s">
        <v>65</v>
      </c>
      <c r="P2977" s="1" t="s">
        <v>66</v>
      </c>
      <c r="Q2977" s="1" t="s">
        <v>67</v>
      </c>
      <c r="R2977" s="1" t="s">
        <v>87</v>
      </c>
      <c r="S2977" s="1" t="s">
        <v>88</v>
      </c>
      <c r="T2977" s="2">
        <v>43463</v>
      </c>
      <c r="U2977" s="2">
        <v>43463</v>
      </c>
      <c r="V2977" s="1" t="s">
        <v>52</v>
      </c>
      <c r="W2977" s="3">
        <v>1</v>
      </c>
      <c r="X2977" s="1" t="s">
        <v>53</v>
      </c>
      <c r="Y2977" s="4">
        <v>187647</v>
      </c>
      <c r="Z2977" s="4">
        <v>-21939</v>
      </c>
      <c r="AA2977" s="4">
        <v>0</v>
      </c>
      <c r="AB2977" s="4">
        <v>0</v>
      </c>
      <c r="AC2977" s="4">
        <v>0</v>
      </c>
      <c r="AD2977" s="4">
        <v>187647</v>
      </c>
      <c r="AE2977" s="5">
        <v>1555</v>
      </c>
      <c r="AF2977" s="1" t="s">
        <v>70</v>
      </c>
      <c r="AG2977" s="1" t="s">
        <v>71</v>
      </c>
      <c r="AH2977" s="1" t="s">
        <v>89</v>
      </c>
      <c r="AI2977" s="1" t="s">
        <v>57</v>
      </c>
      <c r="AJ2977" s="5">
        <v>10950</v>
      </c>
      <c r="AK2977" s="4">
        <v>-1954</v>
      </c>
      <c r="AL2977" s="4">
        <v>0</v>
      </c>
      <c r="AM2977" s="4">
        <v>0</v>
      </c>
      <c r="AN2977" s="4">
        <v>0</v>
      </c>
      <c r="AO2977" s="4">
        <v>-23893</v>
      </c>
      <c r="AP2977" s="4">
        <v>-23893</v>
      </c>
      <c r="AQ2977" s="4">
        <v>0</v>
      </c>
      <c r="AR2977" s="4">
        <v>163754</v>
      </c>
      <c r="AS2977" s="1" t="s">
        <v>52</v>
      </c>
      <c r="AT2977" s="9">
        <f t="shared" si="1365"/>
        <v>43463</v>
      </c>
      <c r="AU2977" s="9">
        <f t="shared" si="1366"/>
        <v>43435</v>
      </c>
      <c r="AV2977" s="9">
        <v>44798</v>
      </c>
      <c r="AW2977" s="11">
        <f t="shared" si="1367"/>
        <v>3.6575342465753424</v>
      </c>
      <c r="AX2977">
        <v>10</v>
      </c>
      <c r="AY2977" s="12">
        <v>0.05</v>
      </c>
      <c r="AZ2977">
        <f t="shared" si="1368"/>
        <v>9.5000000000000001E-2</v>
      </c>
      <c r="BA2977" s="13">
        <f t="shared" si="1369"/>
        <v>187647</v>
      </c>
      <c r="BI2977" s="14">
        <f t="shared" ref="BI2977:BI2981" si="1381">AR2977</f>
        <v>163754</v>
      </c>
      <c r="BJ2977" s="14">
        <v>0</v>
      </c>
      <c r="BK2977" s="14">
        <f t="shared" ref="BK2977:BK2981" si="1382">AR2977</f>
        <v>163754</v>
      </c>
      <c r="BL2977" s="52">
        <v>0</v>
      </c>
      <c r="BM2977" s="15">
        <f t="shared" ref="BM2977:BM2981" si="1383">AR2977</f>
        <v>163754</v>
      </c>
    </row>
    <row r="2978" spans="1:65">
      <c r="A2978" s="8">
        <v>2976</v>
      </c>
      <c r="B2978" s="1" t="s">
        <v>44</v>
      </c>
      <c r="C2978" s="1">
        <v>1500</v>
      </c>
      <c r="D2978" s="1" t="s">
        <v>60</v>
      </c>
      <c r="E2978" s="1">
        <v>150000116</v>
      </c>
      <c r="F2978" s="1" t="s">
        <v>112</v>
      </c>
      <c r="G2978" s="1" t="s">
        <v>113</v>
      </c>
      <c r="H2978" s="1">
        <v>24</v>
      </c>
      <c r="I2978" s="1" t="s">
        <v>227</v>
      </c>
      <c r="J2978" s="1" t="s">
        <v>49</v>
      </c>
      <c r="K2978" s="1">
        <v>17406001</v>
      </c>
      <c r="L2978" s="1" t="s">
        <v>50</v>
      </c>
      <c r="M2978" s="1" t="s">
        <v>51</v>
      </c>
      <c r="N2978" s="1" t="s">
        <v>64</v>
      </c>
      <c r="O2978" s="1" t="s">
        <v>65</v>
      </c>
      <c r="P2978" s="1" t="s">
        <v>66</v>
      </c>
      <c r="Q2978" s="1" t="s">
        <v>67</v>
      </c>
      <c r="R2978" s="1" t="s">
        <v>87</v>
      </c>
      <c r="S2978" s="1" t="s">
        <v>88</v>
      </c>
      <c r="T2978" s="2">
        <v>43463</v>
      </c>
      <c r="U2978" s="2">
        <v>43463</v>
      </c>
      <c r="V2978" s="1" t="s">
        <v>52</v>
      </c>
      <c r="W2978" s="3">
        <v>1</v>
      </c>
      <c r="X2978" s="1" t="s">
        <v>53</v>
      </c>
      <c r="Y2978" s="4">
        <v>1018615</v>
      </c>
      <c r="Z2978" s="4">
        <v>-119102.53</v>
      </c>
      <c r="AA2978" s="4">
        <v>0</v>
      </c>
      <c r="AB2978" s="4">
        <v>0</v>
      </c>
      <c r="AC2978" s="4">
        <v>0</v>
      </c>
      <c r="AD2978" s="4">
        <v>1018615</v>
      </c>
      <c r="AE2978" s="5">
        <v>1555</v>
      </c>
      <c r="AF2978" s="1" t="s">
        <v>70</v>
      </c>
      <c r="AG2978" s="1" t="s">
        <v>71</v>
      </c>
      <c r="AH2978" s="1" t="s">
        <v>89</v>
      </c>
      <c r="AI2978" s="1" t="s">
        <v>57</v>
      </c>
      <c r="AJ2978" s="5">
        <v>10950</v>
      </c>
      <c r="AK2978" s="4">
        <v>-10605</v>
      </c>
      <c r="AL2978" s="4">
        <v>0</v>
      </c>
      <c r="AM2978" s="4">
        <v>0</v>
      </c>
      <c r="AN2978" s="4">
        <v>0</v>
      </c>
      <c r="AO2978" s="4">
        <v>-129707.53</v>
      </c>
      <c r="AP2978" s="4">
        <v>-129707.53</v>
      </c>
      <c r="AQ2978" s="4">
        <v>0</v>
      </c>
      <c r="AR2978" s="4">
        <v>888907.47</v>
      </c>
      <c r="AS2978" s="1" t="s">
        <v>52</v>
      </c>
      <c r="AT2978" s="9">
        <f t="shared" si="1365"/>
        <v>43463</v>
      </c>
      <c r="AU2978" s="9">
        <f t="shared" si="1366"/>
        <v>43435</v>
      </c>
      <c r="AV2978" s="9">
        <v>44798</v>
      </c>
      <c r="AW2978" s="11">
        <f t="shared" si="1367"/>
        <v>3.6575342465753424</v>
      </c>
      <c r="AX2978">
        <v>10</v>
      </c>
      <c r="AY2978" s="12">
        <v>0.05</v>
      </c>
      <c r="AZ2978">
        <f t="shared" si="1368"/>
        <v>9.5000000000000001E-2</v>
      </c>
      <c r="BA2978" s="13">
        <f t="shared" si="1369"/>
        <v>1018615</v>
      </c>
      <c r="BB2978" s="16" t="s">
        <v>593</v>
      </c>
      <c r="BC2978" s="16" t="s">
        <v>593</v>
      </c>
      <c r="BD2978" s="16" t="s">
        <v>593</v>
      </c>
      <c r="BE2978" s="16" t="s">
        <v>593</v>
      </c>
      <c r="BF2978" s="16" t="s">
        <v>593</v>
      </c>
      <c r="BG2978" s="16" t="s">
        <v>593</v>
      </c>
      <c r="BH2978" s="16" t="s">
        <v>593</v>
      </c>
      <c r="BI2978" s="14">
        <f t="shared" si="1381"/>
        <v>888907.47</v>
      </c>
      <c r="BJ2978" s="14">
        <v>0</v>
      </c>
      <c r="BK2978" s="14">
        <f t="shared" si="1382"/>
        <v>888907.47</v>
      </c>
      <c r="BL2978" s="52">
        <v>0</v>
      </c>
      <c r="BM2978" s="15">
        <f t="shared" si="1383"/>
        <v>888907.47</v>
      </c>
    </row>
    <row r="2979" spans="1:65">
      <c r="A2979" s="8">
        <v>2977</v>
      </c>
      <c r="B2979" s="1" t="s">
        <v>44</v>
      </c>
      <c r="C2979" s="1">
        <v>1500</v>
      </c>
      <c r="D2979" s="1" t="s">
        <v>60</v>
      </c>
      <c r="E2979" s="1">
        <v>150000116</v>
      </c>
      <c r="F2979" s="1" t="s">
        <v>112</v>
      </c>
      <c r="G2979" s="1" t="s">
        <v>114</v>
      </c>
      <c r="H2979" s="1">
        <v>25</v>
      </c>
      <c r="I2979" s="1" t="s">
        <v>227</v>
      </c>
      <c r="J2979" s="1" t="s">
        <v>49</v>
      </c>
      <c r="K2979" s="1">
        <v>17406001</v>
      </c>
      <c r="L2979" s="1" t="s">
        <v>50</v>
      </c>
      <c r="M2979" s="1" t="s">
        <v>51</v>
      </c>
      <c r="N2979" s="1" t="s">
        <v>64</v>
      </c>
      <c r="O2979" s="1" t="s">
        <v>65</v>
      </c>
      <c r="P2979" s="1" t="s">
        <v>66</v>
      </c>
      <c r="Q2979" s="1" t="s">
        <v>67</v>
      </c>
      <c r="R2979" s="1" t="s">
        <v>87</v>
      </c>
      <c r="S2979" s="1" t="s">
        <v>88</v>
      </c>
      <c r="T2979" s="2">
        <v>43463</v>
      </c>
      <c r="U2979" s="2">
        <v>43463</v>
      </c>
      <c r="V2979" s="1" t="s">
        <v>52</v>
      </c>
      <c r="W2979" s="3">
        <v>1</v>
      </c>
      <c r="X2979" s="1" t="s">
        <v>53</v>
      </c>
      <c r="Y2979" s="4">
        <v>3860150</v>
      </c>
      <c r="Z2979" s="4">
        <v>-451353.95</v>
      </c>
      <c r="AA2979" s="4">
        <v>0</v>
      </c>
      <c r="AB2979" s="4">
        <v>0</v>
      </c>
      <c r="AC2979" s="4">
        <v>0</v>
      </c>
      <c r="AD2979" s="4">
        <v>3860150</v>
      </c>
      <c r="AE2979" s="5">
        <v>1555</v>
      </c>
      <c r="AF2979" s="1" t="s">
        <v>70</v>
      </c>
      <c r="AG2979" s="1" t="s">
        <v>71</v>
      </c>
      <c r="AH2979" s="1" t="s">
        <v>89</v>
      </c>
      <c r="AI2979" s="1" t="s">
        <v>57</v>
      </c>
      <c r="AJ2979" s="5">
        <v>10950</v>
      </c>
      <c r="AK2979" s="4">
        <v>-40189</v>
      </c>
      <c r="AL2979" s="4">
        <v>0</v>
      </c>
      <c r="AM2979" s="4">
        <v>0</v>
      </c>
      <c r="AN2979" s="4">
        <v>0</v>
      </c>
      <c r="AO2979" s="4">
        <v>-491542.95</v>
      </c>
      <c r="AP2979" s="4">
        <v>-491542.95</v>
      </c>
      <c r="AQ2979" s="4">
        <v>0</v>
      </c>
      <c r="AR2979" s="4">
        <v>3368607.05</v>
      </c>
      <c r="AS2979" s="1" t="s">
        <v>52</v>
      </c>
      <c r="AT2979" s="9">
        <f t="shared" si="1365"/>
        <v>43463</v>
      </c>
      <c r="AU2979" s="9">
        <f t="shared" si="1366"/>
        <v>43435</v>
      </c>
      <c r="AV2979" s="9">
        <v>44798</v>
      </c>
      <c r="AW2979" s="11">
        <f t="shared" si="1367"/>
        <v>3.6575342465753424</v>
      </c>
      <c r="AX2979">
        <v>10</v>
      </c>
      <c r="AY2979" s="12">
        <v>0.05</v>
      </c>
      <c r="AZ2979">
        <f t="shared" si="1368"/>
        <v>9.5000000000000001E-2</v>
      </c>
      <c r="BA2979" s="13">
        <f t="shared" si="1369"/>
        <v>3860150</v>
      </c>
      <c r="BB2979" s="16" t="s">
        <v>593</v>
      </c>
      <c r="BC2979" s="16" t="s">
        <v>593</v>
      </c>
      <c r="BD2979" s="16" t="s">
        <v>593</v>
      </c>
      <c r="BE2979" s="16" t="s">
        <v>593</v>
      </c>
      <c r="BF2979" s="16" t="s">
        <v>593</v>
      </c>
      <c r="BG2979" s="16" t="s">
        <v>593</v>
      </c>
      <c r="BH2979" s="16" t="s">
        <v>593</v>
      </c>
      <c r="BI2979" s="14">
        <f t="shared" si="1381"/>
        <v>3368607.05</v>
      </c>
      <c r="BJ2979" s="14">
        <v>0</v>
      </c>
      <c r="BK2979" s="14">
        <f t="shared" si="1382"/>
        <v>3368607.05</v>
      </c>
      <c r="BL2979" s="52">
        <v>0</v>
      </c>
      <c r="BM2979" s="15">
        <f t="shared" si="1383"/>
        <v>3368607.05</v>
      </c>
    </row>
    <row r="2980" spans="1:65">
      <c r="A2980" s="8">
        <v>2978</v>
      </c>
      <c r="B2980" s="1" t="s">
        <v>44</v>
      </c>
      <c r="C2980" s="1">
        <v>1500</v>
      </c>
      <c r="D2980" s="1" t="s">
        <v>60</v>
      </c>
      <c r="E2980" s="1">
        <v>150000116</v>
      </c>
      <c r="F2980" s="1" t="s">
        <v>60</v>
      </c>
      <c r="G2980" s="1" t="s">
        <v>115</v>
      </c>
      <c r="H2980" s="1">
        <v>26</v>
      </c>
      <c r="I2980" s="1" t="s">
        <v>227</v>
      </c>
      <c r="J2980" s="1" t="s">
        <v>49</v>
      </c>
      <c r="K2980" s="1">
        <v>17406001</v>
      </c>
      <c r="L2980" s="1" t="s">
        <v>50</v>
      </c>
      <c r="M2980" s="1" t="s">
        <v>51</v>
      </c>
      <c r="N2980" s="1" t="s">
        <v>64</v>
      </c>
      <c r="O2980" s="1" t="s">
        <v>65</v>
      </c>
      <c r="P2980" s="1" t="s">
        <v>66</v>
      </c>
      <c r="Q2980" s="1" t="s">
        <v>67</v>
      </c>
      <c r="R2980" s="1" t="s">
        <v>87</v>
      </c>
      <c r="S2980" s="1" t="s">
        <v>88</v>
      </c>
      <c r="T2980" s="2">
        <v>43463</v>
      </c>
      <c r="U2980" s="2">
        <v>43463</v>
      </c>
      <c r="V2980" s="1" t="s">
        <v>52</v>
      </c>
      <c r="W2980" s="3">
        <v>1</v>
      </c>
      <c r="X2980" s="1" t="s">
        <v>53</v>
      </c>
      <c r="Y2980" s="4">
        <v>120000</v>
      </c>
      <c r="Z2980" s="4">
        <v>-14031</v>
      </c>
      <c r="AA2980" s="4">
        <v>0</v>
      </c>
      <c r="AB2980" s="4">
        <v>0</v>
      </c>
      <c r="AC2980" s="4">
        <v>0</v>
      </c>
      <c r="AD2980" s="4">
        <v>120000</v>
      </c>
      <c r="AE2980" s="5">
        <v>1555</v>
      </c>
      <c r="AF2980" s="1" t="s">
        <v>70</v>
      </c>
      <c r="AG2980" s="1" t="s">
        <v>71</v>
      </c>
      <c r="AH2980" s="1" t="s">
        <v>89</v>
      </c>
      <c r="AI2980" s="1" t="s">
        <v>57</v>
      </c>
      <c r="AJ2980" s="5">
        <v>10950</v>
      </c>
      <c r="AK2980" s="4">
        <v>-1249</v>
      </c>
      <c r="AL2980" s="4">
        <v>0</v>
      </c>
      <c r="AM2980" s="4">
        <v>0</v>
      </c>
      <c r="AN2980" s="4">
        <v>0</v>
      </c>
      <c r="AO2980" s="4">
        <v>-15280</v>
      </c>
      <c r="AP2980" s="4">
        <v>-15280</v>
      </c>
      <c r="AQ2980" s="4">
        <v>0</v>
      </c>
      <c r="AR2980" s="4">
        <v>104720</v>
      </c>
      <c r="AS2980" s="1" t="s">
        <v>52</v>
      </c>
      <c r="AT2980" s="9">
        <f t="shared" si="1365"/>
        <v>43463</v>
      </c>
      <c r="AU2980" s="9">
        <f t="shared" si="1366"/>
        <v>43435</v>
      </c>
      <c r="AV2980" s="9">
        <v>44798</v>
      </c>
      <c r="AW2980" s="11">
        <f t="shared" si="1367"/>
        <v>3.6575342465753424</v>
      </c>
      <c r="AX2980">
        <v>10</v>
      </c>
      <c r="AY2980" s="12">
        <v>0.05</v>
      </c>
      <c r="AZ2980">
        <f t="shared" si="1368"/>
        <v>9.5000000000000001E-2</v>
      </c>
      <c r="BA2980" s="13">
        <f t="shared" si="1369"/>
        <v>120000</v>
      </c>
      <c r="BI2980" s="14">
        <f t="shared" si="1381"/>
        <v>104720</v>
      </c>
      <c r="BJ2980" s="14">
        <v>0</v>
      </c>
      <c r="BK2980" s="14">
        <f t="shared" si="1382"/>
        <v>104720</v>
      </c>
      <c r="BL2980" s="52">
        <v>0</v>
      </c>
      <c r="BM2980" s="15">
        <f t="shared" si="1383"/>
        <v>104720</v>
      </c>
    </row>
    <row r="2981" spans="1:65">
      <c r="A2981" s="8">
        <v>2979</v>
      </c>
      <c r="B2981" s="1" t="s">
        <v>44</v>
      </c>
      <c r="C2981" s="1">
        <v>1500</v>
      </c>
      <c r="D2981" s="1" t="s">
        <v>60</v>
      </c>
      <c r="E2981" s="1">
        <v>150000116</v>
      </c>
      <c r="F2981" s="1" t="s">
        <v>112</v>
      </c>
      <c r="G2981" s="1" t="s">
        <v>116</v>
      </c>
      <c r="H2981" s="1">
        <v>27</v>
      </c>
      <c r="I2981" s="1" t="s">
        <v>227</v>
      </c>
      <c r="J2981" s="1" t="s">
        <v>49</v>
      </c>
      <c r="K2981" s="1">
        <v>17406001</v>
      </c>
      <c r="L2981" s="1" t="s">
        <v>50</v>
      </c>
      <c r="M2981" s="1" t="s">
        <v>51</v>
      </c>
      <c r="N2981" s="1" t="s">
        <v>64</v>
      </c>
      <c r="O2981" s="1" t="s">
        <v>65</v>
      </c>
      <c r="P2981" s="1" t="s">
        <v>66</v>
      </c>
      <c r="Q2981" s="1" t="s">
        <v>67</v>
      </c>
      <c r="R2981" s="1" t="s">
        <v>87</v>
      </c>
      <c r="S2981" s="1" t="s">
        <v>88</v>
      </c>
      <c r="T2981" s="2">
        <v>43463</v>
      </c>
      <c r="U2981" s="2">
        <v>43463</v>
      </c>
      <c r="V2981" s="1" t="s">
        <v>52</v>
      </c>
      <c r="W2981" s="3">
        <v>1</v>
      </c>
      <c r="X2981" s="1" t="s">
        <v>53</v>
      </c>
      <c r="Y2981" s="4">
        <v>4339035</v>
      </c>
      <c r="Z2981" s="4">
        <v>-507347.52</v>
      </c>
      <c r="AA2981" s="4">
        <v>0</v>
      </c>
      <c r="AB2981" s="4">
        <v>0</v>
      </c>
      <c r="AC2981" s="4">
        <v>0</v>
      </c>
      <c r="AD2981" s="4">
        <v>4339035</v>
      </c>
      <c r="AE2981" s="5">
        <v>1555</v>
      </c>
      <c r="AF2981" s="1" t="s">
        <v>70</v>
      </c>
      <c r="AG2981" s="1" t="s">
        <v>71</v>
      </c>
      <c r="AH2981" s="1" t="s">
        <v>89</v>
      </c>
      <c r="AI2981" s="1" t="s">
        <v>57</v>
      </c>
      <c r="AJ2981" s="5">
        <v>10950</v>
      </c>
      <c r="AK2981" s="4">
        <v>-45175</v>
      </c>
      <c r="AL2981" s="4">
        <v>0</v>
      </c>
      <c r="AM2981" s="4">
        <v>0</v>
      </c>
      <c r="AN2981" s="4">
        <v>0</v>
      </c>
      <c r="AO2981" s="4">
        <v>-552522.52</v>
      </c>
      <c r="AP2981" s="4">
        <v>-552522.52</v>
      </c>
      <c r="AQ2981" s="4">
        <v>0</v>
      </c>
      <c r="AR2981" s="4">
        <v>3786512.48</v>
      </c>
      <c r="AS2981" s="1" t="s">
        <v>52</v>
      </c>
      <c r="AT2981" s="9">
        <f t="shared" si="1365"/>
        <v>43463</v>
      </c>
      <c r="AU2981" s="9">
        <f t="shared" si="1366"/>
        <v>43435</v>
      </c>
      <c r="AV2981" s="9">
        <v>44798</v>
      </c>
      <c r="AW2981" s="11">
        <f t="shared" si="1367"/>
        <v>3.6575342465753424</v>
      </c>
      <c r="AX2981">
        <v>10</v>
      </c>
      <c r="AY2981" s="12">
        <v>0.05</v>
      </c>
      <c r="AZ2981">
        <f t="shared" si="1368"/>
        <v>9.5000000000000001E-2</v>
      </c>
      <c r="BA2981" s="13">
        <f t="shared" si="1369"/>
        <v>4339035</v>
      </c>
      <c r="BB2981" s="16" t="s">
        <v>593</v>
      </c>
      <c r="BC2981" s="16" t="s">
        <v>593</v>
      </c>
      <c r="BD2981" s="16" t="s">
        <v>593</v>
      </c>
      <c r="BE2981" s="16" t="s">
        <v>593</v>
      </c>
      <c r="BF2981" s="16" t="s">
        <v>593</v>
      </c>
      <c r="BG2981" s="16" t="s">
        <v>593</v>
      </c>
      <c r="BH2981" s="16" t="s">
        <v>593</v>
      </c>
      <c r="BI2981" s="14">
        <f t="shared" si="1381"/>
        <v>3786512.48</v>
      </c>
      <c r="BJ2981" s="14">
        <v>0</v>
      </c>
      <c r="BK2981" s="14">
        <f t="shared" si="1382"/>
        <v>3786512.48</v>
      </c>
      <c r="BL2981" s="52">
        <v>0</v>
      </c>
      <c r="BM2981" s="15">
        <f t="shared" si="1383"/>
        <v>3786512.48</v>
      </c>
    </row>
    <row r="2982" spans="1:65">
      <c r="A2982" s="8">
        <v>2980</v>
      </c>
      <c r="B2982" s="1" t="s">
        <v>44</v>
      </c>
      <c r="C2982" s="1">
        <v>1500</v>
      </c>
      <c r="D2982" s="1" t="s">
        <v>60</v>
      </c>
      <c r="E2982" s="1">
        <v>150000117</v>
      </c>
      <c r="F2982" s="1" t="s">
        <v>60</v>
      </c>
      <c r="G2982" s="1" t="s">
        <v>86</v>
      </c>
      <c r="H2982" s="1">
        <v>1</v>
      </c>
      <c r="I2982" s="1" t="s">
        <v>228</v>
      </c>
      <c r="J2982" s="1" t="s">
        <v>49</v>
      </c>
      <c r="K2982" s="1">
        <v>17406001</v>
      </c>
      <c r="L2982" s="1" t="s">
        <v>50</v>
      </c>
      <c r="M2982" s="1" t="s">
        <v>51</v>
      </c>
      <c r="N2982" s="1" t="s">
        <v>64</v>
      </c>
      <c r="O2982" s="1" t="s">
        <v>65</v>
      </c>
      <c r="P2982" s="1" t="s">
        <v>66</v>
      </c>
      <c r="Q2982" s="1" t="s">
        <v>67</v>
      </c>
      <c r="R2982" s="1" t="s">
        <v>87</v>
      </c>
      <c r="S2982" s="1" t="s">
        <v>88</v>
      </c>
      <c r="T2982" s="2">
        <v>43463</v>
      </c>
      <c r="U2982" s="2">
        <v>43463</v>
      </c>
      <c r="V2982" s="1" t="s">
        <v>52</v>
      </c>
      <c r="W2982" s="3">
        <v>1</v>
      </c>
      <c r="X2982" s="1" t="s">
        <v>53</v>
      </c>
      <c r="Y2982" s="4">
        <v>892500</v>
      </c>
      <c r="Z2982" s="4">
        <v>-104356</v>
      </c>
      <c r="AA2982" s="4">
        <v>0</v>
      </c>
      <c r="AB2982" s="4">
        <v>0</v>
      </c>
      <c r="AC2982" s="4">
        <v>0</v>
      </c>
      <c r="AD2982" s="4">
        <v>892500</v>
      </c>
      <c r="AE2982" s="5">
        <v>1555</v>
      </c>
      <c r="AF2982" s="1" t="s">
        <v>70</v>
      </c>
      <c r="AG2982" s="1" t="s">
        <v>71</v>
      </c>
      <c r="AH2982" s="1" t="s">
        <v>89</v>
      </c>
      <c r="AI2982" s="1" t="s">
        <v>57</v>
      </c>
      <c r="AJ2982" s="5">
        <v>10950</v>
      </c>
      <c r="AK2982" s="4">
        <v>-9292</v>
      </c>
      <c r="AL2982" s="4">
        <v>0</v>
      </c>
      <c r="AM2982" s="4">
        <v>0</v>
      </c>
      <c r="AN2982" s="4">
        <v>0</v>
      </c>
      <c r="AO2982" s="4">
        <v>-113648</v>
      </c>
      <c r="AP2982" s="4">
        <v>-113648</v>
      </c>
      <c r="AQ2982" s="4">
        <v>0</v>
      </c>
      <c r="AR2982" s="4">
        <v>778852</v>
      </c>
      <c r="AS2982" s="1" t="s">
        <v>52</v>
      </c>
      <c r="AT2982" s="9">
        <f t="shared" si="1365"/>
        <v>43463</v>
      </c>
      <c r="AU2982" s="9">
        <f t="shared" si="1366"/>
        <v>43435</v>
      </c>
      <c r="AV2982" s="9">
        <v>44798</v>
      </c>
      <c r="AW2982" s="11">
        <f t="shared" si="1367"/>
        <v>3.6575342465753424</v>
      </c>
      <c r="AX2982">
        <v>10</v>
      </c>
      <c r="AY2982" s="12">
        <v>0.05</v>
      </c>
      <c r="AZ2982">
        <f t="shared" si="1368"/>
        <v>9.5000000000000001E-2</v>
      </c>
      <c r="BA2982" s="13">
        <f t="shared" si="1369"/>
        <v>892500</v>
      </c>
      <c r="BB2982" s="17" t="s">
        <v>1853</v>
      </c>
      <c r="BC2982">
        <f>MATCH(BB2982,MONTHLY_INDEX!$A:$A,0)</f>
        <v>630</v>
      </c>
      <c r="BD2982">
        <f>MATCH(AU2982,MONTHLY_INDEX!$1:$1,0)</f>
        <v>84</v>
      </c>
      <c r="BE2982">
        <f>INDEX(MONTHLY_INDEX!$1:$1048576,Final!BC2982,Final!BD2982)</f>
        <v>114.9</v>
      </c>
      <c r="BF2982">
        <f>MATCH($BF$1,MONTHLY_INDEX!$1:$1,0)</f>
        <v>127</v>
      </c>
      <c r="BG2982">
        <f>INDEX(MONTHLY_INDEX!$1:$1048576,Final!BC2982,Final!BF2982)</f>
        <v>151.1</v>
      </c>
      <c r="BH2982" s="23">
        <f t="shared" ref="BH2982:BH2999" si="1384">(BG2982-BE2982)/BE2982</f>
        <v>0.31505657093124445</v>
      </c>
      <c r="BI2982" s="14">
        <f t="shared" ref="BI2982:BI2999" si="1385">(1+BH2982)*BA2982</f>
        <v>1173687.9895561356</v>
      </c>
      <c r="BJ2982" s="14">
        <f t="shared" ref="BJ2982:BJ2999" si="1386">BI2982*AZ2982*AW2982</f>
        <v>407816.38157659426</v>
      </c>
      <c r="BK2982" s="15">
        <f t="shared" si="1370"/>
        <v>765871.60797954141</v>
      </c>
      <c r="BL2982" s="52">
        <v>0</v>
      </c>
      <c r="BM2982" s="15">
        <f t="shared" ref="BM2982:BM2999" si="1387">MAX((1-BL2982)*BK2982,BI2982*AY2982)</f>
        <v>765871.60797954141</v>
      </c>
    </row>
    <row r="2983" spans="1:65">
      <c r="A2983" s="8">
        <v>2981</v>
      </c>
      <c r="B2983" s="1" t="s">
        <v>44</v>
      </c>
      <c r="C2983" s="1">
        <v>1500</v>
      </c>
      <c r="D2983" s="1" t="s">
        <v>60</v>
      </c>
      <c r="E2983" s="1">
        <v>150000117</v>
      </c>
      <c r="F2983" s="1" t="s">
        <v>60</v>
      </c>
      <c r="G2983" s="1" t="s">
        <v>90</v>
      </c>
      <c r="H2983" s="1">
        <v>2</v>
      </c>
      <c r="I2983" s="1" t="s">
        <v>228</v>
      </c>
      <c r="J2983" s="1" t="s">
        <v>49</v>
      </c>
      <c r="K2983" s="1">
        <v>17406001</v>
      </c>
      <c r="L2983" s="1" t="s">
        <v>50</v>
      </c>
      <c r="M2983" s="1" t="s">
        <v>51</v>
      </c>
      <c r="N2983" s="1" t="s">
        <v>64</v>
      </c>
      <c r="O2983" s="1" t="s">
        <v>65</v>
      </c>
      <c r="P2983" s="1" t="s">
        <v>66</v>
      </c>
      <c r="Q2983" s="1" t="s">
        <v>67</v>
      </c>
      <c r="R2983" s="1" t="s">
        <v>87</v>
      </c>
      <c r="S2983" s="1" t="s">
        <v>88</v>
      </c>
      <c r="T2983" s="2">
        <v>43463</v>
      </c>
      <c r="U2983" s="2">
        <v>43463</v>
      </c>
      <c r="V2983" s="1" t="s">
        <v>52</v>
      </c>
      <c r="W2983" s="3">
        <v>1</v>
      </c>
      <c r="X2983" s="1" t="s">
        <v>53</v>
      </c>
      <c r="Y2983" s="4">
        <v>472500</v>
      </c>
      <c r="Z2983" s="4">
        <v>-55247</v>
      </c>
      <c r="AA2983" s="4">
        <v>0</v>
      </c>
      <c r="AB2983" s="4">
        <v>0</v>
      </c>
      <c r="AC2983" s="4">
        <v>0</v>
      </c>
      <c r="AD2983" s="4">
        <v>472500</v>
      </c>
      <c r="AE2983" s="5">
        <v>1555</v>
      </c>
      <c r="AF2983" s="1" t="s">
        <v>70</v>
      </c>
      <c r="AG2983" s="1" t="s">
        <v>71</v>
      </c>
      <c r="AH2983" s="1" t="s">
        <v>89</v>
      </c>
      <c r="AI2983" s="1" t="s">
        <v>57</v>
      </c>
      <c r="AJ2983" s="5">
        <v>10950</v>
      </c>
      <c r="AK2983" s="4">
        <v>-4919</v>
      </c>
      <c r="AL2983" s="4">
        <v>0</v>
      </c>
      <c r="AM2983" s="4">
        <v>0</v>
      </c>
      <c r="AN2983" s="4">
        <v>0</v>
      </c>
      <c r="AO2983" s="4">
        <v>-60166</v>
      </c>
      <c r="AP2983" s="4">
        <v>-60166</v>
      </c>
      <c r="AQ2983" s="4">
        <v>0</v>
      </c>
      <c r="AR2983" s="4">
        <v>412334</v>
      </c>
      <c r="AS2983" s="1" t="s">
        <v>52</v>
      </c>
      <c r="AT2983" s="9">
        <f t="shared" si="1365"/>
        <v>43463</v>
      </c>
      <c r="AU2983" s="9">
        <f t="shared" si="1366"/>
        <v>43435</v>
      </c>
      <c r="AV2983" s="9">
        <v>44798</v>
      </c>
      <c r="AW2983" s="11">
        <f t="shared" si="1367"/>
        <v>3.6575342465753424</v>
      </c>
      <c r="AX2983">
        <v>10</v>
      </c>
      <c r="AY2983" s="12">
        <v>0.05</v>
      </c>
      <c r="AZ2983">
        <f t="shared" si="1368"/>
        <v>9.5000000000000001E-2</v>
      </c>
      <c r="BA2983" s="13">
        <f t="shared" si="1369"/>
        <v>472500</v>
      </c>
      <c r="BB2983" s="17" t="s">
        <v>2189</v>
      </c>
      <c r="BC2983">
        <f>MATCH(BB2983,MONTHLY_INDEX!$A:$A,0)</f>
        <v>798</v>
      </c>
      <c r="BD2983">
        <f>MATCH(AU2983,MONTHLY_INDEX!$1:$1,0)</f>
        <v>84</v>
      </c>
      <c r="BE2983">
        <f>INDEX(MONTHLY_INDEX!$1:$1048576,Final!BC2983,Final!BD2983)</f>
        <v>96</v>
      </c>
      <c r="BF2983">
        <f>MATCH($BF$1,MONTHLY_INDEX!$1:$1,0)</f>
        <v>127</v>
      </c>
      <c r="BG2983">
        <f>INDEX(MONTHLY_INDEX!$1:$1048576,Final!BC2983,Final!BF2983)</f>
        <v>95.3</v>
      </c>
      <c r="BH2983" s="23">
        <f t="shared" si="1384"/>
        <v>-7.2916666666666963E-3</v>
      </c>
      <c r="BI2983" s="14">
        <f t="shared" si="1385"/>
        <v>469054.6875</v>
      </c>
      <c r="BJ2983" s="14">
        <f t="shared" si="1386"/>
        <v>162980.4403895548</v>
      </c>
      <c r="BK2983" s="15">
        <f t="shared" si="1370"/>
        <v>306074.24711044517</v>
      </c>
      <c r="BL2983" s="52">
        <v>0</v>
      </c>
      <c r="BM2983" s="15">
        <f t="shared" si="1387"/>
        <v>306074.24711044517</v>
      </c>
    </row>
    <row r="2984" spans="1:65">
      <c r="A2984" s="8">
        <v>2982</v>
      </c>
      <c r="B2984" s="1" t="s">
        <v>44</v>
      </c>
      <c r="C2984" s="1">
        <v>1500</v>
      </c>
      <c r="D2984" s="1" t="s">
        <v>60</v>
      </c>
      <c r="E2984" s="1">
        <v>150000117</v>
      </c>
      <c r="F2984" s="1" t="s">
        <v>60</v>
      </c>
      <c r="G2984" s="1" t="s">
        <v>91</v>
      </c>
      <c r="H2984" s="1">
        <v>3</v>
      </c>
      <c r="I2984" s="1" t="s">
        <v>228</v>
      </c>
      <c r="J2984" s="1" t="s">
        <v>49</v>
      </c>
      <c r="K2984" s="1">
        <v>17406001</v>
      </c>
      <c r="L2984" s="1" t="s">
        <v>50</v>
      </c>
      <c r="M2984" s="1" t="s">
        <v>51</v>
      </c>
      <c r="N2984" s="1" t="s">
        <v>64</v>
      </c>
      <c r="O2984" s="1" t="s">
        <v>65</v>
      </c>
      <c r="P2984" s="1" t="s">
        <v>66</v>
      </c>
      <c r="Q2984" s="1" t="s">
        <v>67</v>
      </c>
      <c r="R2984" s="1" t="s">
        <v>87</v>
      </c>
      <c r="S2984" s="1" t="s">
        <v>88</v>
      </c>
      <c r="T2984" s="2">
        <v>43463</v>
      </c>
      <c r="U2984" s="2">
        <v>43463</v>
      </c>
      <c r="V2984" s="1" t="s">
        <v>52</v>
      </c>
      <c r="W2984" s="3">
        <v>1</v>
      </c>
      <c r="X2984" s="1" t="s">
        <v>53</v>
      </c>
      <c r="Y2984" s="4">
        <v>637760</v>
      </c>
      <c r="Z2984" s="4">
        <v>-74569</v>
      </c>
      <c r="AA2984" s="4">
        <v>0</v>
      </c>
      <c r="AB2984" s="4">
        <v>0</v>
      </c>
      <c r="AC2984" s="4">
        <v>0</v>
      </c>
      <c r="AD2984" s="4">
        <v>637760</v>
      </c>
      <c r="AE2984" s="5">
        <v>1555</v>
      </c>
      <c r="AF2984" s="1" t="s">
        <v>70</v>
      </c>
      <c r="AG2984" s="1" t="s">
        <v>71</v>
      </c>
      <c r="AH2984" s="1" t="s">
        <v>89</v>
      </c>
      <c r="AI2984" s="1" t="s">
        <v>57</v>
      </c>
      <c r="AJ2984" s="5">
        <v>10950</v>
      </c>
      <c r="AK2984" s="4">
        <v>-6640</v>
      </c>
      <c r="AL2984" s="4">
        <v>0</v>
      </c>
      <c r="AM2984" s="4">
        <v>0</v>
      </c>
      <c r="AN2984" s="4">
        <v>0</v>
      </c>
      <c r="AO2984" s="4">
        <v>-81209</v>
      </c>
      <c r="AP2984" s="4">
        <v>-81209</v>
      </c>
      <c r="AQ2984" s="4">
        <v>0</v>
      </c>
      <c r="AR2984" s="4">
        <v>556551</v>
      </c>
      <c r="AS2984" s="1" t="s">
        <v>52</v>
      </c>
      <c r="AT2984" s="9">
        <f t="shared" si="1365"/>
        <v>43463</v>
      </c>
      <c r="AU2984" s="9">
        <f t="shared" si="1366"/>
        <v>43435</v>
      </c>
      <c r="AV2984" s="9">
        <v>44798</v>
      </c>
      <c r="AW2984" s="11">
        <f t="shared" si="1367"/>
        <v>3.6575342465753424</v>
      </c>
      <c r="AX2984">
        <v>10</v>
      </c>
      <c r="AY2984" s="12">
        <v>0.05</v>
      </c>
      <c r="AZ2984">
        <f t="shared" si="1368"/>
        <v>9.5000000000000001E-2</v>
      </c>
      <c r="BA2984" s="13">
        <f t="shared" si="1369"/>
        <v>637760</v>
      </c>
      <c r="BB2984" s="17" t="s">
        <v>2189</v>
      </c>
      <c r="BC2984">
        <f>MATCH(BB2984,MONTHLY_INDEX!$A:$A,0)</f>
        <v>798</v>
      </c>
      <c r="BD2984">
        <f>MATCH(AU2984,MONTHLY_INDEX!$1:$1,0)</f>
        <v>84</v>
      </c>
      <c r="BE2984">
        <f>INDEX(MONTHLY_INDEX!$1:$1048576,Final!BC2984,Final!BD2984)</f>
        <v>96</v>
      </c>
      <c r="BF2984">
        <f>MATCH($BF$1,MONTHLY_INDEX!$1:$1,0)</f>
        <v>127</v>
      </c>
      <c r="BG2984">
        <f>INDEX(MONTHLY_INDEX!$1:$1048576,Final!BC2984,Final!BF2984)</f>
        <v>95.3</v>
      </c>
      <c r="BH2984" s="23">
        <f t="shared" si="1384"/>
        <v>-7.2916666666666963E-3</v>
      </c>
      <c r="BI2984" s="14">
        <f t="shared" si="1385"/>
        <v>633109.66666666663</v>
      </c>
      <c r="BJ2984" s="14">
        <f t="shared" si="1386"/>
        <v>219983.92732876711</v>
      </c>
      <c r="BK2984" s="15">
        <f t="shared" si="1370"/>
        <v>413125.73933789949</v>
      </c>
      <c r="BL2984" s="52">
        <v>0</v>
      </c>
      <c r="BM2984" s="15">
        <f t="shared" si="1387"/>
        <v>413125.73933789949</v>
      </c>
    </row>
    <row r="2985" spans="1:65">
      <c r="A2985" s="8">
        <v>2983</v>
      </c>
      <c r="B2985" s="1" t="s">
        <v>44</v>
      </c>
      <c r="C2985" s="1">
        <v>1500</v>
      </c>
      <c r="D2985" s="1" t="s">
        <v>60</v>
      </c>
      <c r="E2985" s="1">
        <v>150000117</v>
      </c>
      <c r="F2985" s="1" t="s">
        <v>60</v>
      </c>
      <c r="G2985" s="1" t="s">
        <v>92</v>
      </c>
      <c r="H2985" s="1">
        <v>4</v>
      </c>
      <c r="I2985" s="1" t="s">
        <v>228</v>
      </c>
      <c r="J2985" s="1" t="s">
        <v>49</v>
      </c>
      <c r="K2985" s="1">
        <v>17406001</v>
      </c>
      <c r="L2985" s="1" t="s">
        <v>50</v>
      </c>
      <c r="M2985" s="1" t="s">
        <v>51</v>
      </c>
      <c r="N2985" s="1" t="s">
        <v>64</v>
      </c>
      <c r="O2985" s="1" t="s">
        <v>65</v>
      </c>
      <c r="P2985" s="1" t="s">
        <v>66</v>
      </c>
      <c r="Q2985" s="1" t="s">
        <v>67</v>
      </c>
      <c r="R2985" s="1" t="s">
        <v>87</v>
      </c>
      <c r="S2985" s="1" t="s">
        <v>88</v>
      </c>
      <c r="T2985" s="2">
        <v>43463</v>
      </c>
      <c r="U2985" s="2">
        <v>43463</v>
      </c>
      <c r="V2985" s="1" t="s">
        <v>52</v>
      </c>
      <c r="W2985" s="3">
        <v>1</v>
      </c>
      <c r="X2985" s="1" t="s">
        <v>53</v>
      </c>
      <c r="Y2985" s="4">
        <v>21044329</v>
      </c>
      <c r="Z2985" s="4">
        <v>-2460643</v>
      </c>
      <c r="AA2985" s="4">
        <v>0</v>
      </c>
      <c r="AB2985" s="4">
        <v>0</v>
      </c>
      <c r="AC2985" s="4">
        <v>0</v>
      </c>
      <c r="AD2985" s="4">
        <v>21044329</v>
      </c>
      <c r="AE2985" s="5">
        <v>1555</v>
      </c>
      <c r="AF2985" s="1" t="s">
        <v>70</v>
      </c>
      <c r="AG2985" s="1" t="s">
        <v>71</v>
      </c>
      <c r="AH2985" s="1" t="s">
        <v>89</v>
      </c>
      <c r="AI2985" s="1" t="s">
        <v>57</v>
      </c>
      <c r="AJ2985" s="5">
        <v>10950</v>
      </c>
      <c r="AK2985" s="4">
        <v>-219098</v>
      </c>
      <c r="AL2985" s="4">
        <v>0</v>
      </c>
      <c r="AM2985" s="4">
        <v>0</v>
      </c>
      <c r="AN2985" s="4">
        <v>0</v>
      </c>
      <c r="AO2985" s="4">
        <v>-2679741</v>
      </c>
      <c r="AP2985" s="4">
        <v>-2679741</v>
      </c>
      <c r="AQ2985" s="4">
        <v>0</v>
      </c>
      <c r="AR2985" s="4">
        <v>18364588</v>
      </c>
      <c r="AS2985" s="1" t="s">
        <v>52</v>
      </c>
      <c r="AT2985" s="9">
        <f t="shared" si="1365"/>
        <v>43463</v>
      </c>
      <c r="AU2985" s="9">
        <f t="shared" si="1366"/>
        <v>43435</v>
      </c>
      <c r="AV2985" s="9">
        <v>44798</v>
      </c>
      <c r="AW2985" s="11">
        <f t="shared" si="1367"/>
        <v>3.6575342465753424</v>
      </c>
      <c r="AX2985">
        <v>25</v>
      </c>
      <c r="AY2985" s="12">
        <v>0.05</v>
      </c>
      <c r="AZ2985">
        <f t="shared" si="1368"/>
        <v>3.7999999999999999E-2</v>
      </c>
      <c r="BA2985" s="13">
        <f t="shared" si="1369"/>
        <v>21044329</v>
      </c>
      <c r="BB2985" s="17" t="s">
        <v>2189</v>
      </c>
      <c r="BC2985">
        <f>MATCH(BB2985,MONTHLY_INDEX!$A:$A,0)</f>
        <v>798</v>
      </c>
      <c r="BD2985">
        <f>MATCH(AU2985,MONTHLY_INDEX!$1:$1,0)</f>
        <v>84</v>
      </c>
      <c r="BE2985">
        <f>INDEX(MONTHLY_INDEX!$1:$1048576,Final!BC2985,Final!BD2985)</f>
        <v>96</v>
      </c>
      <c r="BF2985">
        <f>MATCH($BF$1,MONTHLY_INDEX!$1:$1,0)</f>
        <v>127</v>
      </c>
      <c r="BG2985">
        <f>INDEX(MONTHLY_INDEX!$1:$1048576,Final!BC2985,Final!BF2985)</f>
        <v>95.3</v>
      </c>
      <c r="BH2985" s="23">
        <f t="shared" si="1384"/>
        <v>-7.2916666666666963E-3</v>
      </c>
      <c r="BI2985" s="14">
        <f t="shared" si="1385"/>
        <v>20890880.767708331</v>
      </c>
      <c r="BJ2985" s="14">
        <f t="shared" si="1386"/>
        <v>2903546.2502625855</v>
      </c>
      <c r="BK2985" s="15">
        <f t="shared" si="1370"/>
        <v>17987334.517445747</v>
      </c>
      <c r="BL2985" s="52">
        <v>0</v>
      </c>
      <c r="BM2985" s="15">
        <f t="shared" si="1387"/>
        <v>17987334.517445747</v>
      </c>
    </row>
    <row r="2986" spans="1:65">
      <c r="A2986" s="8">
        <v>2984</v>
      </c>
      <c r="B2986" s="1" t="s">
        <v>44</v>
      </c>
      <c r="C2986" s="1">
        <v>1500</v>
      </c>
      <c r="D2986" s="1" t="s">
        <v>60</v>
      </c>
      <c r="E2986" s="1">
        <v>150000117</v>
      </c>
      <c r="F2986" s="1" t="s">
        <v>60</v>
      </c>
      <c r="G2986" s="1" t="s">
        <v>93</v>
      </c>
      <c r="H2986" s="1">
        <v>5</v>
      </c>
      <c r="I2986" s="1" t="s">
        <v>228</v>
      </c>
      <c r="J2986" s="1" t="s">
        <v>49</v>
      </c>
      <c r="K2986" s="1">
        <v>17406001</v>
      </c>
      <c r="L2986" s="1" t="s">
        <v>50</v>
      </c>
      <c r="M2986" s="1" t="s">
        <v>51</v>
      </c>
      <c r="N2986" s="1" t="s">
        <v>64</v>
      </c>
      <c r="O2986" s="1" t="s">
        <v>65</v>
      </c>
      <c r="P2986" s="1" t="s">
        <v>66</v>
      </c>
      <c r="Q2986" s="1" t="s">
        <v>67</v>
      </c>
      <c r="R2986" s="1" t="s">
        <v>87</v>
      </c>
      <c r="S2986" s="1" t="s">
        <v>88</v>
      </c>
      <c r="T2986" s="2">
        <v>43463</v>
      </c>
      <c r="U2986" s="2">
        <v>43463</v>
      </c>
      <c r="V2986" s="1" t="s">
        <v>52</v>
      </c>
      <c r="W2986" s="3">
        <v>1</v>
      </c>
      <c r="X2986" s="1" t="s">
        <v>53</v>
      </c>
      <c r="Y2986" s="4">
        <v>969266</v>
      </c>
      <c r="Z2986" s="4">
        <v>-113333</v>
      </c>
      <c r="AA2986" s="4">
        <v>0</v>
      </c>
      <c r="AB2986" s="4">
        <v>0</v>
      </c>
      <c r="AC2986" s="4">
        <v>0</v>
      </c>
      <c r="AD2986" s="4">
        <v>969266</v>
      </c>
      <c r="AE2986" s="5">
        <v>1555</v>
      </c>
      <c r="AF2986" s="1" t="s">
        <v>70</v>
      </c>
      <c r="AG2986" s="1" t="s">
        <v>71</v>
      </c>
      <c r="AH2986" s="1" t="s">
        <v>89</v>
      </c>
      <c r="AI2986" s="1" t="s">
        <v>57</v>
      </c>
      <c r="AJ2986" s="5">
        <v>10950</v>
      </c>
      <c r="AK2986" s="4">
        <v>-10091</v>
      </c>
      <c r="AL2986" s="4">
        <v>0</v>
      </c>
      <c r="AM2986" s="4">
        <v>0</v>
      </c>
      <c r="AN2986" s="4">
        <v>0</v>
      </c>
      <c r="AO2986" s="4">
        <v>-123424</v>
      </c>
      <c r="AP2986" s="4">
        <v>-123424</v>
      </c>
      <c r="AQ2986" s="4">
        <v>0</v>
      </c>
      <c r="AR2986" s="4">
        <v>845842</v>
      </c>
      <c r="AS2986" s="1" t="s">
        <v>52</v>
      </c>
      <c r="AT2986" s="9">
        <f t="shared" si="1365"/>
        <v>43463</v>
      </c>
      <c r="AU2986" s="9">
        <f t="shared" si="1366"/>
        <v>43435</v>
      </c>
      <c r="AV2986" s="9">
        <v>44798</v>
      </c>
      <c r="AW2986" s="11">
        <f t="shared" si="1367"/>
        <v>3.6575342465753424</v>
      </c>
      <c r="AX2986">
        <v>25</v>
      </c>
      <c r="AY2986" s="12">
        <v>0.05</v>
      </c>
      <c r="AZ2986">
        <f t="shared" si="1368"/>
        <v>3.7999999999999999E-2</v>
      </c>
      <c r="BA2986" s="13">
        <f t="shared" si="1369"/>
        <v>969266</v>
      </c>
      <c r="BB2986" s="17" t="s">
        <v>2083</v>
      </c>
      <c r="BC2986">
        <f>MATCH(BB2986,MONTHLY_INDEX!$A:$A,0)</f>
        <v>745</v>
      </c>
      <c r="BD2986">
        <f>MATCH(AU2986,MONTHLY_INDEX!$1:$1,0)</f>
        <v>84</v>
      </c>
      <c r="BE2986">
        <f>INDEX(MONTHLY_INDEX!$1:$1048576,Final!BC2986,Final!BD2986)</f>
        <v>108.4</v>
      </c>
      <c r="BF2986">
        <f>MATCH($BF$1,MONTHLY_INDEX!$1:$1,0)</f>
        <v>127</v>
      </c>
      <c r="BG2986">
        <f>INDEX(MONTHLY_INDEX!$1:$1048576,Final!BC2986,Final!BF2986)</f>
        <v>115.4</v>
      </c>
      <c r="BH2986" s="23">
        <f t="shared" si="1384"/>
        <v>6.4575645756457564E-2</v>
      </c>
      <c r="BI2986" s="14">
        <f t="shared" si="1385"/>
        <v>1031856.9778597784</v>
      </c>
      <c r="BJ2986" s="14">
        <f t="shared" si="1386"/>
        <v>143413.98489541525</v>
      </c>
      <c r="BK2986" s="15">
        <f t="shared" si="1370"/>
        <v>888442.99296436319</v>
      </c>
      <c r="BL2986" s="52">
        <v>0</v>
      </c>
      <c r="BM2986" s="15">
        <f t="shared" si="1387"/>
        <v>888442.99296436319</v>
      </c>
    </row>
    <row r="2987" spans="1:65">
      <c r="A2987" s="8">
        <v>2985</v>
      </c>
      <c r="B2987" s="1" t="s">
        <v>44</v>
      </c>
      <c r="C2987" s="1">
        <v>1500</v>
      </c>
      <c r="D2987" s="1" t="s">
        <v>60</v>
      </c>
      <c r="E2987" s="1">
        <v>150000117</v>
      </c>
      <c r="F2987" s="1" t="s">
        <v>60</v>
      </c>
      <c r="G2987" s="1" t="s">
        <v>94</v>
      </c>
      <c r="H2987" s="1">
        <v>6</v>
      </c>
      <c r="I2987" s="1" t="s">
        <v>228</v>
      </c>
      <c r="J2987" s="1" t="s">
        <v>49</v>
      </c>
      <c r="K2987" s="1">
        <v>17406001</v>
      </c>
      <c r="L2987" s="1" t="s">
        <v>50</v>
      </c>
      <c r="M2987" s="1" t="s">
        <v>51</v>
      </c>
      <c r="N2987" s="1" t="s">
        <v>64</v>
      </c>
      <c r="O2987" s="1" t="s">
        <v>65</v>
      </c>
      <c r="P2987" s="1" t="s">
        <v>66</v>
      </c>
      <c r="Q2987" s="1" t="s">
        <v>67</v>
      </c>
      <c r="R2987" s="1" t="s">
        <v>87</v>
      </c>
      <c r="S2987" s="1" t="s">
        <v>88</v>
      </c>
      <c r="T2987" s="2">
        <v>43463</v>
      </c>
      <c r="U2987" s="2">
        <v>43463</v>
      </c>
      <c r="V2987" s="1" t="s">
        <v>52</v>
      </c>
      <c r="W2987" s="3">
        <v>1</v>
      </c>
      <c r="X2987" s="1" t="s">
        <v>53</v>
      </c>
      <c r="Y2987" s="4">
        <v>735000</v>
      </c>
      <c r="Z2987" s="4">
        <v>-85940</v>
      </c>
      <c r="AA2987" s="4">
        <v>0</v>
      </c>
      <c r="AB2987" s="4">
        <v>0</v>
      </c>
      <c r="AC2987" s="4">
        <v>0</v>
      </c>
      <c r="AD2987" s="4">
        <v>735000</v>
      </c>
      <c r="AE2987" s="5">
        <v>1555</v>
      </c>
      <c r="AF2987" s="1" t="s">
        <v>70</v>
      </c>
      <c r="AG2987" s="1" t="s">
        <v>71</v>
      </c>
      <c r="AH2987" s="1" t="s">
        <v>89</v>
      </c>
      <c r="AI2987" s="1" t="s">
        <v>57</v>
      </c>
      <c r="AJ2987" s="5">
        <v>10950</v>
      </c>
      <c r="AK2987" s="4">
        <v>-7652</v>
      </c>
      <c r="AL2987" s="4">
        <v>0</v>
      </c>
      <c r="AM2987" s="4">
        <v>0</v>
      </c>
      <c r="AN2987" s="4">
        <v>0</v>
      </c>
      <c r="AO2987" s="4">
        <v>-93592</v>
      </c>
      <c r="AP2987" s="4">
        <v>-93592</v>
      </c>
      <c r="AQ2987" s="4">
        <v>0</v>
      </c>
      <c r="AR2987" s="4">
        <v>641408</v>
      </c>
      <c r="AS2987" s="1" t="s">
        <v>52</v>
      </c>
      <c r="AT2987" s="9">
        <f t="shared" si="1365"/>
        <v>43463</v>
      </c>
      <c r="AU2987" s="9">
        <f t="shared" si="1366"/>
        <v>43435</v>
      </c>
      <c r="AV2987" s="9">
        <v>44798</v>
      </c>
      <c r="AW2987" s="11">
        <f t="shared" si="1367"/>
        <v>3.6575342465753424</v>
      </c>
      <c r="AX2987">
        <v>10</v>
      </c>
      <c r="AY2987" s="12">
        <v>0.05</v>
      </c>
      <c r="AZ2987">
        <f t="shared" si="1368"/>
        <v>9.5000000000000001E-2</v>
      </c>
      <c r="BA2987" s="13">
        <f t="shared" si="1369"/>
        <v>735000</v>
      </c>
      <c r="BB2987" s="17" t="s">
        <v>1853</v>
      </c>
      <c r="BC2987">
        <f>MATCH(BB2987,MONTHLY_INDEX!$A:$A,0)</f>
        <v>630</v>
      </c>
      <c r="BD2987">
        <f>MATCH(AU2987,MONTHLY_INDEX!$1:$1,0)</f>
        <v>84</v>
      </c>
      <c r="BE2987">
        <f>INDEX(MONTHLY_INDEX!$1:$1048576,Final!BC2987,Final!BD2987)</f>
        <v>114.9</v>
      </c>
      <c r="BF2987">
        <f>MATCH($BF$1,MONTHLY_INDEX!$1:$1,0)</f>
        <v>127</v>
      </c>
      <c r="BG2987">
        <f>INDEX(MONTHLY_INDEX!$1:$1048576,Final!BC2987,Final!BF2987)</f>
        <v>151.1</v>
      </c>
      <c r="BH2987" s="23">
        <f t="shared" si="1384"/>
        <v>0.31505657093124445</v>
      </c>
      <c r="BI2987" s="14">
        <f t="shared" si="1385"/>
        <v>966566.5796344647</v>
      </c>
      <c r="BJ2987" s="14">
        <f t="shared" si="1386"/>
        <v>335848.78482778347</v>
      </c>
      <c r="BK2987" s="15">
        <f t="shared" si="1370"/>
        <v>630717.79480668122</v>
      </c>
      <c r="BL2987" s="52">
        <v>0</v>
      </c>
      <c r="BM2987" s="15">
        <f t="shared" si="1387"/>
        <v>630717.79480668122</v>
      </c>
    </row>
    <row r="2988" spans="1:65">
      <c r="A2988" s="8">
        <v>2986</v>
      </c>
      <c r="B2988" s="1" t="s">
        <v>44</v>
      </c>
      <c r="C2988" s="1">
        <v>1500</v>
      </c>
      <c r="D2988" s="1" t="s">
        <v>60</v>
      </c>
      <c r="E2988" s="1">
        <v>150000117</v>
      </c>
      <c r="F2988" s="1" t="s">
        <v>60</v>
      </c>
      <c r="G2988" s="1" t="s">
        <v>95</v>
      </c>
      <c r="H2988" s="1">
        <v>7</v>
      </c>
      <c r="I2988" s="1" t="s">
        <v>228</v>
      </c>
      <c r="J2988" s="1" t="s">
        <v>49</v>
      </c>
      <c r="K2988" s="1">
        <v>17406001</v>
      </c>
      <c r="L2988" s="1" t="s">
        <v>50</v>
      </c>
      <c r="M2988" s="1" t="s">
        <v>51</v>
      </c>
      <c r="N2988" s="1" t="s">
        <v>64</v>
      </c>
      <c r="O2988" s="1" t="s">
        <v>65</v>
      </c>
      <c r="P2988" s="1" t="s">
        <v>66</v>
      </c>
      <c r="Q2988" s="1" t="s">
        <v>67</v>
      </c>
      <c r="R2988" s="1" t="s">
        <v>87</v>
      </c>
      <c r="S2988" s="1" t="s">
        <v>88</v>
      </c>
      <c r="T2988" s="2">
        <v>43463</v>
      </c>
      <c r="U2988" s="2">
        <v>43463</v>
      </c>
      <c r="V2988" s="1" t="s">
        <v>52</v>
      </c>
      <c r="W2988" s="3">
        <v>1</v>
      </c>
      <c r="X2988" s="1" t="s">
        <v>53</v>
      </c>
      <c r="Y2988" s="4">
        <v>126000</v>
      </c>
      <c r="Z2988" s="4">
        <v>-14732</v>
      </c>
      <c r="AA2988" s="4">
        <v>0</v>
      </c>
      <c r="AB2988" s="4">
        <v>0</v>
      </c>
      <c r="AC2988" s="4">
        <v>0</v>
      </c>
      <c r="AD2988" s="4">
        <v>126000</v>
      </c>
      <c r="AE2988" s="5">
        <v>1555</v>
      </c>
      <c r="AF2988" s="1" t="s">
        <v>70</v>
      </c>
      <c r="AG2988" s="1" t="s">
        <v>71</v>
      </c>
      <c r="AH2988" s="1" t="s">
        <v>89</v>
      </c>
      <c r="AI2988" s="1" t="s">
        <v>57</v>
      </c>
      <c r="AJ2988" s="5">
        <v>10950</v>
      </c>
      <c r="AK2988" s="4">
        <v>-1312</v>
      </c>
      <c r="AL2988" s="4">
        <v>0</v>
      </c>
      <c r="AM2988" s="4">
        <v>0</v>
      </c>
      <c r="AN2988" s="4">
        <v>0</v>
      </c>
      <c r="AO2988" s="4">
        <v>-16044</v>
      </c>
      <c r="AP2988" s="4">
        <v>-16044</v>
      </c>
      <c r="AQ2988" s="4">
        <v>0</v>
      </c>
      <c r="AR2988" s="4">
        <v>109956</v>
      </c>
      <c r="AS2988" s="1" t="s">
        <v>52</v>
      </c>
      <c r="AT2988" s="9">
        <f t="shared" si="1365"/>
        <v>43463</v>
      </c>
      <c r="AU2988" s="9">
        <f t="shared" si="1366"/>
        <v>43435</v>
      </c>
      <c r="AV2988" s="9">
        <v>44798</v>
      </c>
      <c r="AW2988" s="11">
        <f t="shared" si="1367"/>
        <v>3.6575342465753424</v>
      </c>
      <c r="AX2988">
        <v>25</v>
      </c>
      <c r="AY2988" s="12">
        <v>0.05</v>
      </c>
      <c r="AZ2988">
        <f t="shared" si="1368"/>
        <v>3.7999999999999999E-2</v>
      </c>
      <c r="BA2988" s="13">
        <f t="shared" si="1369"/>
        <v>126000</v>
      </c>
      <c r="BB2988" s="17" t="s">
        <v>2189</v>
      </c>
      <c r="BC2988">
        <f>MATCH(BB2988,MONTHLY_INDEX!$A:$A,0)</f>
        <v>798</v>
      </c>
      <c r="BD2988">
        <f>MATCH(AU2988,MONTHLY_INDEX!$1:$1,0)</f>
        <v>84</v>
      </c>
      <c r="BE2988">
        <f>INDEX(MONTHLY_INDEX!$1:$1048576,Final!BC2988,Final!BD2988)</f>
        <v>96</v>
      </c>
      <c r="BF2988">
        <f>MATCH($BF$1,MONTHLY_INDEX!$1:$1,0)</f>
        <v>127</v>
      </c>
      <c r="BG2988">
        <f>INDEX(MONTHLY_INDEX!$1:$1048576,Final!BC2988,Final!BF2988)</f>
        <v>95.3</v>
      </c>
      <c r="BH2988" s="23">
        <f t="shared" si="1384"/>
        <v>-7.2916666666666963E-3</v>
      </c>
      <c r="BI2988" s="14">
        <f t="shared" si="1385"/>
        <v>125081.25</v>
      </c>
      <c r="BJ2988" s="14">
        <f t="shared" si="1386"/>
        <v>17384.580308219178</v>
      </c>
      <c r="BK2988" s="15">
        <f t="shared" si="1370"/>
        <v>107696.66969178081</v>
      </c>
      <c r="BL2988" s="52">
        <v>0</v>
      </c>
      <c r="BM2988" s="15">
        <f t="shared" si="1387"/>
        <v>107696.66969178081</v>
      </c>
    </row>
    <row r="2989" spans="1:65">
      <c r="A2989" s="8">
        <v>2987</v>
      </c>
      <c r="B2989" s="1" t="s">
        <v>44</v>
      </c>
      <c r="C2989" s="1">
        <v>1500</v>
      </c>
      <c r="D2989" s="1" t="s">
        <v>60</v>
      </c>
      <c r="E2989" s="1">
        <v>150000117</v>
      </c>
      <c r="F2989" s="1" t="s">
        <v>60</v>
      </c>
      <c r="G2989" s="1" t="s">
        <v>96</v>
      </c>
      <c r="H2989" s="1">
        <v>8</v>
      </c>
      <c r="I2989" s="1" t="s">
        <v>228</v>
      </c>
      <c r="J2989" s="1" t="s">
        <v>49</v>
      </c>
      <c r="K2989" s="1">
        <v>17406001</v>
      </c>
      <c r="L2989" s="1" t="s">
        <v>50</v>
      </c>
      <c r="M2989" s="1" t="s">
        <v>51</v>
      </c>
      <c r="N2989" s="1" t="s">
        <v>64</v>
      </c>
      <c r="O2989" s="1" t="s">
        <v>65</v>
      </c>
      <c r="P2989" s="1" t="s">
        <v>66</v>
      </c>
      <c r="Q2989" s="1" t="s">
        <v>67</v>
      </c>
      <c r="R2989" s="1" t="s">
        <v>87</v>
      </c>
      <c r="S2989" s="1" t="s">
        <v>88</v>
      </c>
      <c r="T2989" s="2">
        <v>43463</v>
      </c>
      <c r="U2989" s="2">
        <v>43463</v>
      </c>
      <c r="V2989" s="1" t="s">
        <v>52</v>
      </c>
      <c r="W2989" s="3">
        <v>1</v>
      </c>
      <c r="X2989" s="1" t="s">
        <v>53</v>
      </c>
      <c r="Y2989" s="4">
        <v>29327302</v>
      </c>
      <c r="Z2989" s="4">
        <v>-3429143</v>
      </c>
      <c r="AA2989" s="4">
        <v>0</v>
      </c>
      <c r="AB2989" s="4">
        <v>0</v>
      </c>
      <c r="AC2989" s="4">
        <v>0</v>
      </c>
      <c r="AD2989" s="4">
        <v>29327302</v>
      </c>
      <c r="AE2989" s="5">
        <v>1555</v>
      </c>
      <c r="AF2989" s="1" t="s">
        <v>70</v>
      </c>
      <c r="AG2989" s="1" t="s">
        <v>71</v>
      </c>
      <c r="AH2989" s="1" t="s">
        <v>89</v>
      </c>
      <c r="AI2989" s="1" t="s">
        <v>57</v>
      </c>
      <c r="AJ2989" s="5">
        <v>10950</v>
      </c>
      <c r="AK2989" s="4">
        <v>-305335</v>
      </c>
      <c r="AL2989" s="4">
        <v>0</v>
      </c>
      <c r="AM2989" s="4">
        <v>0</v>
      </c>
      <c r="AN2989" s="4">
        <v>0</v>
      </c>
      <c r="AO2989" s="4">
        <v>-3734478</v>
      </c>
      <c r="AP2989" s="4">
        <v>-3734478</v>
      </c>
      <c r="AQ2989" s="4">
        <v>0</v>
      </c>
      <c r="AR2989" s="4">
        <v>25592824</v>
      </c>
      <c r="AS2989" s="1" t="s">
        <v>52</v>
      </c>
      <c r="AT2989" s="9">
        <f t="shared" si="1365"/>
        <v>43463</v>
      </c>
      <c r="AU2989" s="9">
        <f t="shared" si="1366"/>
        <v>43435</v>
      </c>
      <c r="AV2989" s="9">
        <v>44798</v>
      </c>
      <c r="AW2989" s="11">
        <f t="shared" si="1367"/>
        <v>3.6575342465753424</v>
      </c>
      <c r="AX2989">
        <v>25</v>
      </c>
      <c r="AY2989" s="12">
        <v>0.05</v>
      </c>
      <c r="AZ2989">
        <f t="shared" si="1368"/>
        <v>3.7999999999999999E-2</v>
      </c>
      <c r="BA2989" s="13">
        <f t="shared" si="1369"/>
        <v>29327302</v>
      </c>
      <c r="BB2989" s="17" t="s">
        <v>2189</v>
      </c>
      <c r="BC2989">
        <f>MATCH(BB2989,MONTHLY_INDEX!$A:$A,0)</f>
        <v>798</v>
      </c>
      <c r="BD2989">
        <f>MATCH(AU2989,MONTHLY_INDEX!$1:$1,0)</f>
        <v>84</v>
      </c>
      <c r="BE2989">
        <f>INDEX(MONTHLY_INDEX!$1:$1048576,Final!BC2989,Final!BD2989)</f>
        <v>96</v>
      </c>
      <c r="BF2989">
        <f>MATCH($BF$1,MONTHLY_INDEX!$1:$1,0)</f>
        <v>127</v>
      </c>
      <c r="BG2989">
        <f>INDEX(MONTHLY_INDEX!$1:$1048576,Final!BC2989,Final!BF2989)</f>
        <v>95.3</v>
      </c>
      <c r="BH2989" s="23">
        <f t="shared" si="1384"/>
        <v>-7.2916666666666963E-3</v>
      </c>
      <c r="BI2989" s="14">
        <f t="shared" si="1385"/>
        <v>29113457.089583334</v>
      </c>
      <c r="BJ2989" s="14">
        <f t="shared" si="1386"/>
        <v>4046371.7209714041</v>
      </c>
      <c r="BK2989" s="15">
        <f t="shared" si="1370"/>
        <v>25067085.368611928</v>
      </c>
      <c r="BL2989" s="52">
        <v>0</v>
      </c>
      <c r="BM2989" s="15">
        <f t="shared" si="1387"/>
        <v>25067085.368611928</v>
      </c>
    </row>
    <row r="2990" spans="1:65">
      <c r="A2990" s="8">
        <v>2988</v>
      </c>
      <c r="B2990" s="1" t="s">
        <v>44</v>
      </c>
      <c r="C2990" s="1">
        <v>1500</v>
      </c>
      <c r="D2990" s="1" t="s">
        <v>60</v>
      </c>
      <c r="E2990" s="1">
        <v>150000117</v>
      </c>
      <c r="F2990" s="1" t="s">
        <v>60</v>
      </c>
      <c r="G2990" s="1" t="s">
        <v>97</v>
      </c>
      <c r="H2990" s="1">
        <v>9</v>
      </c>
      <c r="I2990" s="1" t="s">
        <v>228</v>
      </c>
      <c r="J2990" s="1" t="s">
        <v>49</v>
      </c>
      <c r="K2990" s="1">
        <v>17406001</v>
      </c>
      <c r="L2990" s="1" t="s">
        <v>50</v>
      </c>
      <c r="M2990" s="1" t="s">
        <v>51</v>
      </c>
      <c r="N2990" s="1" t="s">
        <v>64</v>
      </c>
      <c r="O2990" s="1" t="s">
        <v>65</v>
      </c>
      <c r="P2990" s="1" t="s">
        <v>66</v>
      </c>
      <c r="Q2990" s="1" t="s">
        <v>67</v>
      </c>
      <c r="R2990" s="1" t="s">
        <v>87</v>
      </c>
      <c r="S2990" s="1" t="s">
        <v>88</v>
      </c>
      <c r="T2990" s="2">
        <v>43463</v>
      </c>
      <c r="U2990" s="2">
        <v>43463</v>
      </c>
      <c r="V2990" s="1" t="s">
        <v>52</v>
      </c>
      <c r="W2990" s="3">
        <v>1</v>
      </c>
      <c r="X2990" s="1" t="s">
        <v>53</v>
      </c>
      <c r="Y2990" s="4">
        <v>1517250</v>
      </c>
      <c r="Z2990" s="4">
        <v>-177405</v>
      </c>
      <c r="AA2990" s="4">
        <v>0</v>
      </c>
      <c r="AB2990" s="4">
        <v>0</v>
      </c>
      <c r="AC2990" s="4">
        <v>0</v>
      </c>
      <c r="AD2990" s="4">
        <v>1517250</v>
      </c>
      <c r="AE2990" s="5">
        <v>1555</v>
      </c>
      <c r="AF2990" s="1" t="s">
        <v>70</v>
      </c>
      <c r="AG2990" s="1" t="s">
        <v>71</v>
      </c>
      <c r="AH2990" s="1" t="s">
        <v>89</v>
      </c>
      <c r="AI2990" s="1" t="s">
        <v>57</v>
      </c>
      <c r="AJ2990" s="5">
        <v>10950</v>
      </c>
      <c r="AK2990" s="4">
        <v>-15797</v>
      </c>
      <c r="AL2990" s="4">
        <v>0</v>
      </c>
      <c r="AM2990" s="4">
        <v>0</v>
      </c>
      <c r="AN2990" s="4">
        <v>0</v>
      </c>
      <c r="AO2990" s="4">
        <v>-193202</v>
      </c>
      <c r="AP2990" s="4">
        <v>-193202</v>
      </c>
      <c r="AQ2990" s="4">
        <v>0</v>
      </c>
      <c r="AR2990" s="4">
        <v>1324048</v>
      </c>
      <c r="AS2990" s="1" t="s">
        <v>52</v>
      </c>
      <c r="AT2990" s="9">
        <f t="shared" si="1365"/>
        <v>43463</v>
      </c>
      <c r="AU2990" s="9">
        <f t="shared" si="1366"/>
        <v>43435</v>
      </c>
      <c r="AV2990" s="9">
        <v>44798</v>
      </c>
      <c r="AW2990" s="11">
        <f t="shared" si="1367"/>
        <v>3.6575342465753424</v>
      </c>
      <c r="AX2990">
        <v>15</v>
      </c>
      <c r="AY2990" s="12">
        <v>0.05</v>
      </c>
      <c r="AZ2990">
        <f t="shared" si="1368"/>
        <v>6.3333333333333325E-2</v>
      </c>
      <c r="BA2990" s="13">
        <f t="shared" si="1369"/>
        <v>1517250</v>
      </c>
      <c r="BB2990" s="17" t="s">
        <v>1941</v>
      </c>
      <c r="BC2990">
        <f>MATCH(BB2990,MONTHLY_INDEX!$A:$A,0)</f>
        <v>674</v>
      </c>
      <c r="BD2990">
        <f>MATCH(AU2990,MONTHLY_INDEX!$1:$1,0)</f>
        <v>84</v>
      </c>
      <c r="BE2990">
        <f>INDEX(MONTHLY_INDEX!$1:$1048576,Final!BC2990,Final!BD2990)</f>
        <v>106.1</v>
      </c>
      <c r="BF2990">
        <f>MATCH($BF$1,MONTHLY_INDEX!$1:$1,0)</f>
        <v>127</v>
      </c>
      <c r="BG2990">
        <f>INDEX(MONTHLY_INDEX!$1:$1048576,Final!BC2990,Final!BF2990)</f>
        <v>122.8</v>
      </c>
      <c r="BH2990" s="23">
        <f t="shared" si="1384"/>
        <v>0.15739868049010372</v>
      </c>
      <c r="BI2990" s="14">
        <f t="shared" si="1385"/>
        <v>1756063.1479736099</v>
      </c>
      <c r="BJ2990" s="14">
        <f t="shared" si="1386"/>
        <v>406781.20318128407</v>
      </c>
      <c r="BK2990" s="15">
        <f t="shared" si="1370"/>
        <v>1349281.9447923258</v>
      </c>
      <c r="BL2990" s="52">
        <v>0</v>
      </c>
      <c r="BM2990" s="15">
        <f t="shared" si="1387"/>
        <v>1349281.9447923258</v>
      </c>
    </row>
    <row r="2991" spans="1:65">
      <c r="A2991" s="8">
        <v>2989</v>
      </c>
      <c r="B2991" s="1" t="s">
        <v>44</v>
      </c>
      <c r="C2991" s="1">
        <v>1500</v>
      </c>
      <c r="D2991" s="1" t="s">
        <v>60</v>
      </c>
      <c r="E2991" s="1">
        <v>150000117</v>
      </c>
      <c r="F2991" s="1" t="s">
        <v>60</v>
      </c>
      <c r="G2991" s="1" t="s">
        <v>98</v>
      </c>
      <c r="H2991" s="1">
        <v>10</v>
      </c>
      <c r="I2991" s="1" t="s">
        <v>228</v>
      </c>
      <c r="J2991" s="1" t="s">
        <v>49</v>
      </c>
      <c r="K2991" s="1">
        <v>17406001</v>
      </c>
      <c r="L2991" s="1" t="s">
        <v>50</v>
      </c>
      <c r="M2991" s="1" t="s">
        <v>51</v>
      </c>
      <c r="N2991" s="1" t="s">
        <v>64</v>
      </c>
      <c r="O2991" s="1" t="s">
        <v>65</v>
      </c>
      <c r="P2991" s="1" t="s">
        <v>66</v>
      </c>
      <c r="Q2991" s="1" t="s">
        <v>67</v>
      </c>
      <c r="R2991" s="1" t="s">
        <v>87</v>
      </c>
      <c r="S2991" s="1" t="s">
        <v>88</v>
      </c>
      <c r="T2991" s="2">
        <v>43463</v>
      </c>
      <c r="U2991" s="2">
        <v>43463</v>
      </c>
      <c r="V2991" s="1" t="s">
        <v>52</v>
      </c>
      <c r="W2991" s="3">
        <v>1</v>
      </c>
      <c r="X2991" s="1" t="s">
        <v>53</v>
      </c>
      <c r="Y2991" s="4">
        <v>312900</v>
      </c>
      <c r="Z2991" s="4">
        <v>-36585</v>
      </c>
      <c r="AA2991" s="4">
        <v>0</v>
      </c>
      <c r="AB2991" s="4">
        <v>0</v>
      </c>
      <c r="AC2991" s="4">
        <v>0</v>
      </c>
      <c r="AD2991" s="4">
        <v>312900</v>
      </c>
      <c r="AE2991" s="5">
        <v>1555</v>
      </c>
      <c r="AF2991" s="1" t="s">
        <v>70</v>
      </c>
      <c r="AG2991" s="1" t="s">
        <v>71</v>
      </c>
      <c r="AH2991" s="1" t="s">
        <v>89</v>
      </c>
      <c r="AI2991" s="1" t="s">
        <v>57</v>
      </c>
      <c r="AJ2991" s="5">
        <v>10950</v>
      </c>
      <c r="AK2991" s="4">
        <v>-3258</v>
      </c>
      <c r="AL2991" s="4">
        <v>0</v>
      </c>
      <c r="AM2991" s="4">
        <v>0</v>
      </c>
      <c r="AN2991" s="4">
        <v>0</v>
      </c>
      <c r="AO2991" s="4">
        <v>-39843</v>
      </c>
      <c r="AP2991" s="4">
        <v>-39843</v>
      </c>
      <c r="AQ2991" s="4">
        <v>0</v>
      </c>
      <c r="AR2991" s="4">
        <v>273057</v>
      </c>
      <c r="AS2991" s="1" t="s">
        <v>52</v>
      </c>
      <c r="AT2991" s="9">
        <f t="shared" si="1365"/>
        <v>43463</v>
      </c>
      <c r="AU2991" s="9">
        <f t="shared" si="1366"/>
        <v>43435</v>
      </c>
      <c r="AV2991" s="9">
        <v>44798</v>
      </c>
      <c r="AW2991" s="11">
        <f t="shared" si="1367"/>
        <v>3.6575342465753424</v>
      </c>
      <c r="AX2991">
        <v>10</v>
      </c>
      <c r="AY2991" s="12">
        <v>0.05</v>
      </c>
      <c r="AZ2991">
        <f t="shared" si="1368"/>
        <v>9.5000000000000001E-2</v>
      </c>
      <c r="BA2991" s="13">
        <f t="shared" si="1369"/>
        <v>312900</v>
      </c>
      <c r="BB2991" s="17" t="s">
        <v>2189</v>
      </c>
      <c r="BC2991">
        <f>MATCH(BB2991,MONTHLY_INDEX!$A:$A,0)</f>
        <v>798</v>
      </c>
      <c r="BD2991">
        <f>MATCH(AU2991,MONTHLY_INDEX!$1:$1,0)</f>
        <v>84</v>
      </c>
      <c r="BE2991">
        <f>INDEX(MONTHLY_INDEX!$1:$1048576,Final!BC2991,Final!BD2991)</f>
        <v>96</v>
      </c>
      <c r="BF2991">
        <f>MATCH($BF$1,MONTHLY_INDEX!$1:$1,0)</f>
        <v>127</v>
      </c>
      <c r="BG2991">
        <f>INDEX(MONTHLY_INDEX!$1:$1048576,Final!BC2991,Final!BF2991)</f>
        <v>95.3</v>
      </c>
      <c r="BH2991" s="23">
        <f t="shared" si="1384"/>
        <v>-7.2916666666666963E-3</v>
      </c>
      <c r="BI2991" s="14">
        <f t="shared" si="1385"/>
        <v>310618.4375</v>
      </c>
      <c r="BJ2991" s="14">
        <f t="shared" si="1386"/>
        <v>107929.26941352741</v>
      </c>
      <c r="BK2991" s="15">
        <f t="shared" si="1370"/>
        <v>202689.16808647261</v>
      </c>
      <c r="BL2991" s="52">
        <v>0</v>
      </c>
      <c r="BM2991" s="15">
        <f t="shared" si="1387"/>
        <v>202689.16808647261</v>
      </c>
    </row>
    <row r="2992" spans="1:65">
      <c r="A2992" s="8">
        <v>2990</v>
      </c>
      <c r="B2992" s="1" t="s">
        <v>44</v>
      </c>
      <c r="C2992" s="1">
        <v>1500</v>
      </c>
      <c r="D2992" s="1" t="s">
        <v>60</v>
      </c>
      <c r="E2992" s="1">
        <v>150000117</v>
      </c>
      <c r="F2992" s="1" t="s">
        <v>60</v>
      </c>
      <c r="G2992" s="1" t="s">
        <v>99</v>
      </c>
      <c r="H2992" s="1">
        <v>11</v>
      </c>
      <c r="I2992" s="1" t="s">
        <v>228</v>
      </c>
      <c r="J2992" s="1" t="s">
        <v>49</v>
      </c>
      <c r="K2992" s="1">
        <v>17406001</v>
      </c>
      <c r="L2992" s="1" t="s">
        <v>50</v>
      </c>
      <c r="M2992" s="1" t="s">
        <v>51</v>
      </c>
      <c r="N2992" s="1" t="s">
        <v>64</v>
      </c>
      <c r="O2992" s="1" t="s">
        <v>65</v>
      </c>
      <c r="P2992" s="1" t="s">
        <v>66</v>
      </c>
      <c r="Q2992" s="1" t="s">
        <v>67</v>
      </c>
      <c r="R2992" s="1" t="s">
        <v>87</v>
      </c>
      <c r="S2992" s="1" t="s">
        <v>88</v>
      </c>
      <c r="T2992" s="2">
        <v>43463</v>
      </c>
      <c r="U2992" s="2">
        <v>43463</v>
      </c>
      <c r="V2992" s="1" t="s">
        <v>52</v>
      </c>
      <c r="W2992" s="3">
        <v>1</v>
      </c>
      <c r="X2992" s="1" t="s">
        <v>53</v>
      </c>
      <c r="Y2992" s="4">
        <v>1174950</v>
      </c>
      <c r="Z2992" s="4">
        <v>-137382</v>
      </c>
      <c r="AA2992" s="4">
        <v>0</v>
      </c>
      <c r="AB2992" s="4">
        <v>0</v>
      </c>
      <c r="AC2992" s="4">
        <v>0</v>
      </c>
      <c r="AD2992" s="4">
        <v>1174950</v>
      </c>
      <c r="AE2992" s="5">
        <v>1555</v>
      </c>
      <c r="AF2992" s="1" t="s">
        <v>70</v>
      </c>
      <c r="AG2992" s="1" t="s">
        <v>71</v>
      </c>
      <c r="AH2992" s="1" t="s">
        <v>89</v>
      </c>
      <c r="AI2992" s="1" t="s">
        <v>57</v>
      </c>
      <c r="AJ2992" s="5">
        <v>10950</v>
      </c>
      <c r="AK2992" s="4">
        <v>-12233</v>
      </c>
      <c r="AL2992" s="4">
        <v>0</v>
      </c>
      <c r="AM2992" s="4">
        <v>0</v>
      </c>
      <c r="AN2992" s="4">
        <v>0</v>
      </c>
      <c r="AO2992" s="4">
        <v>-149615</v>
      </c>
      <c r="AP2992" s="4">
        <v>-149615</v>
      </c>
      <c r="AQ2992" s="4">
        <v>0</v>
      </c>
      <c r="AR2992" s="4">
        <v>1025335</v>
      </c>
      <c r="AS2992" s="1" t="s">
        <v>52</v>
      </c>
      <c r="AT2992" s="9">
        <f t="shared" si="1365"/>
        <v>43463</v>
      </c>
      <c r="AU2992" s="9">
        <f t="shared" si="1366"/>
        <v>43435</v>
      </c>
      <c r="AV2992" s="9">
        <v>44798</v>
      </c>
      <c r="AW2992" s="11">
        <f t="shared" si="1367"/>
        <v>3.6575342465753424</v>
      </c>
      <c r="AX2992">
        <v>10</v>
      </c>
      <c r="AY2992" s="12">
        <v>0.05</v>
      </c>
      <c r="AZ2992">
        <f t="shared" si="1368"/>
        <v>9.5000000000000001E-2</v>
      </c>
      <c r="BA2992" s="13">
        <f t="shared" si="1369"/>
        <v>1174950</v>
      </c>
      <c r="BB2992" s="17" t="s">
        <v>2189</v>
      </c>
      <c r="BC2992">
        <f>MATCH(BB2992,MONTHLY_INDEX!$A:$A,0)</f>
        <v>798</v>
      </c>
      <c r="BD2992">
        <f>MATCH(AU2992,MONTHLY_INDEX!$1:$1,0)</f>
        <v>84</v>
      </c>
      <c r="BE2992">
        <f>INDEX(MONTHLY_INDEX!$1:$1048576,Final!BC2992,Final!BD2992)</f>
        <v>96</v>
      </c>
      <c r="BF2992">
        <f>MATCH($BF$1,MONTHLY_INDEX!$1:$1,0)</f>
        <v>127</v>
      </c>
      <c r="BG2992">
        <f>INDEX(MONTHLY_INDEX!$1:$1048576,Final!BC2992,Final!BF2992)</f>
        <v>95.3</v>
      </c>
      <c r="BH2992" s="23">
        <f t="shared" si="1384"/>
        <v>-7.2916666666666963E-3</v>
      </c>
      <c r="BI2992" s="14">
        <f t="shared" si="1385"/>
        <v>1166382.65625</v>
      </c>
      <c r="BJ2992" s="14">
        <f t="shared" si="1386"/>
        <v>405278.02843535959</v>
      </c>
      <c r="BK2992" s="15">
        <f t="shared" si="1370"/>
        <v>761104.62781464041</v>
      </c>
      <c r="BL2992" s="52">
        <v>0</v>
      </c>
      <c r="BM2992" s="15">
        <f t="shared" si="1387"/>
        <v>761104.62781464041</v>
      </c>
    </row>
    <row r="2993" spans="1:65">
      <c r="A2993" s="8">
        <v>2991</v>
      </c>
      <c r="B2993" s="1" t="s">
        <v>44</v>
      </c>
      <c r="C2993" s="1">
        <v>1500</v>
      </c>
      <c r="D2993" s="1" t="s">
        <v>60</v>
      </c>
      <c r="E2993" s="1">
        <v>150000117</v>
      </c>
      <c r="F2993" s="1" t="s">
        <v>60</v>
      </c>
      <c r="G2993" s="1" t="s">
        <v>100</v>
      </c>
      <c r="H2993" s="1">
        <v>12</v>
      </c>
      <c r="I2993" s="1" t="s">
        <v>228</v>
      </c>
      <c r="J2993" s="1" t="s">
        <v>49</v>
      </c>
      <c r="K2993" s="1">
        <v>17406001</v>
      </c>
      <c r="L2993" s="1" t="s">
        <v>50</v>
      </c>
      <c r="M2993" s="1" t="s">
        <v>51</v>
      </c>
      <c r="N2993" s="1" t="s">
        <v>64</v>
      </c>
      <c r="O2993" s="1" t="s">
        <v>65</v>
      </c>
      <c r="P2993" s="1" t="s">
        <v>66</v>
      </c>
      <c r="Q2993" s="1" t="s">
        <v>67</v>
      </c>
      <c r="R2993" s="1" t="s">
        <v>87</v>
      </c>
      <c r="S2993" s="1" t="s">
        <v>88</v>
      </c>
      <c r="T2993" s="2">
        <v>43463</v>
      </c>
      <c r="U2993" s="2">
        <v>43463</v>
      </c>
      <c r="V2993" s="1" t="s">
        <v>52</v>
      </c>
      <c r="W2993" s="3">
        <v>1</v>
      </c>
      <c r="X2993" s="1" t="s">
        <v>53</v>
      </c>
      <c r="Y2993" s="4">
        <v>582750</v>
      </c>
      <c r="Z2993" s="4">
        <v>-68138</v>
      </c>
      <c r="AA2993" s="4">
        <v>0</v>
      </c>
      <c r="AB2993" s="4">
        <v>0</v>
      </c>
      <c r="AC2993" s="4">
        <v>0</v>
      </c>
      <c r="AD2993" s="4">
        <v>582750</v>
      </c>
      <c r="AE2993" s="5">
        <v>1555</v>
      </c>
      <c r="AF2993" s="1" t="s">
        <v>70</v>
      </c>
      <c r="AG2993" s="1" t="s">
        <v>71</v>
      </c>
      <c r="AH2993" s="1" t="s">
        <v>89</v>
      </c>
      <c r="AI2993" s="1" t="s">
        <v>57</v>
      </c>
      <c r="AJ2993" s="5">
        <v>10950</v>
      </c>
      <c r="AK2993" s="4">
        <v>-6067</v>
      </c>
      <c r="AL2993" s="4">
        <v>0</v>
      </c>
      <c r="AM2993" s="4">
        <v>0</v>
      </c>
      <c r="AN2993" s="4">
        <v>0</v>
      </c>
      <c r="AO2993" s="4">
        <v>-74205</v>
      </c>
      <c r="AP2993" s="4">
        <v>-74205</v>
      </c>
      <c r="AQ2993" s="4">
        <v>0</v>
      </c>
      <c r="AR2993" s="4">
        <v>508545</v>
      </c>
      <c r="AS2993" s="1" t="s">
        <v>52</v>
      </c>
      <c r="AT2993" s="9">
        <f t="shared" si="1365"/>
        <v>43463</v>
      </c>
      <c r="AU2993" s="9">
        <f t="shared" si="1366"/>
        <v>43435</v>
      </c>
      <c r="AV2993" s="9">
        <v>44798</v>
      </c>
      <c r="AW2993" s="11">
        <f t="shared" si="1367"/>
        <v>3.6575342465753424</v>
      </c>
      <c r="AX2993">
        <v>10</v>
      </c>
      <c r="AY2993" s="12">
        <v>0.05</v>
      </c>
      <c r="AZ2993">
        <f t="shared" si="1368"/>
        <v>9.5000000000000001E-2</v>
      </c>
      <c r="BA2993" s="13">
        <f t="shared" si="1369"/>
        <v>582750</v>
      </c>
      <c r="BB2993" s="17" t="s">
        <v>1973</v>
      </c>
      <c r="BC2993">
        <f>MATCH(BB2993,MONTHLY_INDEX!$A:$A,0)</f>
        <v>690</v>
      </c>
      <c r="BD2993">
        <f>MATCH(AU2993,MONTHLY_INDEX!$1:$1,0)</f>
        <v>84</v>
      </c>
      <c r="BE2993">
        <f>INDEX(MONTHLY_INDEX!$1:$1048576,Final!BC2993,Final!BD2993)</f>
        <v>111.5</v>
      </c>
      <c r="BF2993">
        <f>MATCH($BF$1,MONTHLY_INDEX!$1:$1,0)</f>
        <v>127</v>
      </c>
      <c r="BG2993">
        <f>INDEX(MONTHLY_INDEX!$1:$1048576,Final!BC2993,Final!BF2993)</f>
        <v>145.69999999999999</v>
      </c>
      <c r="BH2993" s="23">
        <f t="shared" si="1384"/>
        <v>0.30672645739910304</v>
      </c>
      <c r="BI2993" s="14">
        <f t="shared" si="1385"/>
        <v>761494.84304932738</v>
      </c>
      <c r="BJ2993" s="14">
        <f t="shared" si="1386"/>
        <v>264593.37936912588</v>
      </c>
      <c r="BK2993" s="15">
        <f t="shared" si="1370"/>
        <v>496901.4636802015</v>
      </c>
      <c r="BL2993" s="52">
        <v>0</v>
      </c>
      <c r="BM2993" s="15">
        <f t="shared" si="1387"/>
        <v>496901.4636802015</v>
      </c>
    </row>
    <row r="2994" spans="1:65">
      <c r="A2994" s="8">
        <v>2992</v>
      </c>
      <c r="B2994" s="1" t="s">
        <v>44</v>
      </c>
      <c r="C2994" s="1">
        <v>1500</v>
      </c>
      <c r="D2994" s="1" t="s">
        <v>60</v>
      </c>
      <c r="E2994" s="1">
        <v>150000117</v>
      </c>
      <c r="F2994" s="1" t="s">
        <v>60</v>
      </c>
      <c r="G2994" s="1" t="s">
        <v>101</v>
      </c>
      <c r="H2994" s="1">
        <v>13</v>
      </c>
      <c r="I2994" s="1" t="s">
        <v>228</v>
      </c>
      <c r="J2994" s="1" t="s">
        <v>49</v>
      </c>
      <c r="K2994" s="1">
        <v>17406001</v>
      </c>
      <c r="L2994" s="1" t="s">
        <v>50</v>
      </c>
      <c r="M2994" s="1" t="s">
        <v>51</v>
      </c>
      <c r="N2994" s="1" t="s">
        <v>64</v>
      </c>
      <c r="O2994" s="1" t="s">
        <v>65</v>
      </c>
      <c r="P2994" s="1" t="s">
        <v>66</v>
      </c>
      <c r="Q2994" s="1" t="s">
        <v>67</v>
      </c>
      <c r="R2994" s="1" t="s">
        <v>87</v>
      </c>
      <c r="S2994" s="1" t="s">
        <v>88</v>
      </c>
      <c r="T2994" s="2">
        <v>43463</v>
      </c>
      <c r="U2994" s="2">
        <v>43463</v>
      </c>
      <c r="V2994" s="1" t="s">
        <v>52</v>
      </c>
      <c r="W2994" s="3">
        <v>1</v>
      </c>
      <c r="X2994" s="1" t="s">
        <v>53</v>
      </c>
      <c r="Y2994" s="4">
        <v>9976171</v>
      </c>
      <c r="Z2994" s="4">
        <v>-1166479</v>
      </c>
      <c r="AA2994" s="4">
        <v>0</v>
      </c>
      <c r="AB2994" s="4">
        <v>0</v>
      </c>
      <c r="AC2994" s="4">
        <v>0</v>
      </c>
      <c r="AD2994" s="4">
        <v>9976171</v>
      </c>
      <c r="AE2994" s="5">
        <v>1555</v>
      </c>
      <c r="AF2994" s="1" t="s">
        <v>70</v>
      </c>
      <c r="AG2994" s="1" t="s">
        <v>71</v>
      </c>
      <c r="AH2994" s="1" t="s">
        <v>89</v>
      </c>
      <c r="AI2994" s="1" t="s">
        <v>57</v>
      </c>
      <c r="AJ2994" s="5">
        <v>10950</v>
      </c>
      <c r="AK2994" s="4">
        <v>-103865</v>
      </c>
      <c r="AL2994" s="4">
        <v>0</v>
      </c>
      <c r="AM2994" s="4">
        <v>0</v>
      </c>
      <c r="AN2994" s="4">
        <v>0</v>
      </c>
      <c r="AO2994" s="4">
        <v>-1270344</v>
      </c>
      <c r="AP2994" s="4">
        <v>-1270344</v>
      </c>
      <c r="AQ2994" s="4">
        <v>0</v>
      </c>
      <c r="AR2994" s="4">
        <v>8705827</v>
      </c>
      <c r="AS2994" s="1" t="s">
        <v>52</v>
      </c>
      <c r="AT2994" s="9">
        <f t="shared" si="1365"/>
        <v>43463</v>
      </c>
      <c r="AU2994" s="9">
        <f t="shared" si="1366"/>
        <v>43435</v>
      </c>
      <c r="AV2994" s="9">
        <v>44798</v>
      </c>
      <c r="AW2994" s="11">
        <f t="shared" si="1367"/>
        <v>3.6575342465753424</v>
      </c>
      <c r="AX2994">
        <v>25</v>
      </c>
      <c r="AY2994" s="12">
        <v>0.05</v>
      </c>
      <c r="AZ2994">
        <f t="shared" si="1368"/>
        <v>3.7999999999999999E-2</v>
      </c>
      <c r="BA2994" s="13">
        <f t="shared" si="1369"/>
        <v>9976171</v>
      </c>
      <c r="BB2994" s="17" t="s">
        <v>2189</v>
      </c>
      <c r="BC2994">
        <f>MATCH(BB2994,MONTHLY_INDEX!$A:$A,0)</f>
        <v>798</v>
      </c>
      <c r="BD2994">
        <f>MATCH(AU2994,MONTHLY_INDEX!$1:$1,0)</f>
        <v>84</v>
      </c>
      <c r="BE2994">
        <f>INDEX(MONTHLY_INDEX!$1:$1048576,Final!BC2994,Final!BD2994)</f>
        <v>96</v>
      </c>
      <c r="BF2994">
        <f>MATCH($BF$1,MONTHLY_INDEX!$1:$1,0)</f>
        <v>127</v>
      </c>
      <c r="BG2994">
        <f>INDEX(MONTHLY_INDEX!$1:$1048576,Final!BC2994,Final!BF2994)</f>
        <v>95.3</v>
      </c>
      <c r="BH2994" s="23">
        <f t="shared" si="1384"/>
        <v>-7.2916666666666963E-3</v>
      </c>
      <c r="BI2994" s="14">
        <f t="shared" si="1385"/>
        <v>9903428.0864583328</v>
      </c>
      <c r="BJ2994" s="14">
        <f t="shared" si="1386"/>
        <v>1376440.8406192637</v>
      </c>
      <c r="BK2994" s="15">
        <f t="shared" si="1370"/>
        <v>8526987.2458390687</v>
      </c>
      <c r="BL2994" s="52">
        <v>0</v>
      </c>
      <c r="BM2994" s="15">
        <f t="shared" si="1387"/>
        <v>8526987.2458390687</v>
      </c>
    </row>
    <row r="2995" spans="1:65">
      <c r="A2995" s="8">
        <v>2993</v>
      </c>
      <c r="B2995" s="1" t="s">
        <v>44</v>
      </c>
      <c r="C2995" s="1">
        <v>1500</v>
      </c>
      <c r="D2995" s="1" t="s">
        <v>60</v>
      </c>
      <c r="E2995" s="1">
        <v>150000117</v>
      </c>
      <c r="F2995" s="1" t="s">
        <v>60</v>
      </c>
      <c r="G2995" s="1" t="s">
        <v>102</v>
      </c>
      <c r="H2995" s="1">
        <v>14</v>
      </c>
      <c r="I2995" s="1" t="s">
        <v>228</v>
      </c>
      <c r="J2995" s="1" t="s">
        <v>49</v>
      </c>
      <c r="K2995" s="1">
        <v>17406001</v>
      </c>
      <c r="L2995" s="1" t="s">
        <v>50</v>
      </c>
      <c r="M2995" s="1" t="s">
        <v>51</v>
      </c>
      <c r="N2995" s="1" t="s">
        <v>64</v>
      </c>
      <c r="O2995" s="1" t="s">
        <v>65</v>
      </c>
      <c r="P2995" s="1" t="s">
        <v>66</v>
      </c>
      <c r="Q2995" s="1" t="s">
        <v>67</v>
      </c>
      <c r="R2995" s="1" t="s">
        <v>87</v>
      </c>
      <c r="S2995" s="1" t="s">
        <v>88</v>
      </c>
      <c r="T2995" s="2">
        <v>43463</v>
      </c>
      <c r="U2995" s="2">
        <v>43463</v>
      </c>
      <c r="V2995" s="1" t="s">
        <v>52</v>
      </c>
      <c r="W2995" s="3">
        <v>1</v>
      </c>
      <c r="X2995" s="1" t="s">
        <v>53</v>
      </c>
      <c r="Y2995" s="4">
        <v>21103901</v>
      </c>
      <c r="Z2995" s="4">
        <v>-2467607</v>
      </c>
      <c r="AA2995" s="4">
        <v>0</v>
      </c>
      <c r="AB2995" s="4">
        <v>0</v>
      </c>
      <c r="AC2995" s="4">
        <v>0</v>
      </c>
      <c r="AD2995" s="4">
        <v>21103901</v>
      </c>
      <c r="AE2995" s="5">
        <v>1555</v>
      </c>
      <c r="AF2995" s="1" t="s">
        <v>70</v>
      </c>
      <c r="AG2995" s="1" t="s">
        <v>71</v>
      </c>
      <c r="AH2995" s="1" t="s">
        <v>89</v>
      </c>
      <c r="AI2995" s="1" t="s">
        <v>57</v>
      </c>
      <c r="AJ2995" s="5">
        <v>10950</v>
      </c>
      <c r="AK2995" s="4">
        <v>-219719</v>
      </c>
      <c r="AL2995" s="4">
        <v>0</v>
      </c>
      <c r="AM2995" s="4">
        <v>0</v>
      </c>
      <c r="AN2995" s="4">
        <v>0</v>
      </c>
      <c r="AO2995" s="4">
        <v>-2687326</v>
      </c>
      <c r="AP2995" s="4">
        <v>-2687326</v>
      </c>
      <c r="AQ2995" s="4">
        <v>0</v>
      </c>
      <c r="AR2995" s="4">
        <v>18416575</v>
      </c>
      <c r="AS2995" s="1" t="s">
        <v>52</v>
      </c>
      <c r="AT2995" s="9">
        <f t="shared" si="1365"/>
        <v>43463</v>
      </c>
      <c r="AU2995" s="9">
        <f t="shared" si="1366"/>
        <v>43435</v>
      </c>
      <c r="AV2995" s="9">
        <v>44798</v>
      </c>
      <c r="AW2995" s="11">
        <f t="shared" si="1367"/>
        <v>3.6575342465753424</v>
      </c>
      <c r="AX2995">
        <v>25</v>
      </c>
      <c r="AY2995" s="12">
        <v>0.05</v>
      </c>
      <c r="AZ2995">
        <f t="shared" si="1368"/>
        <v>3.7999999999999999E-2</v>
      </c>
      <c r="BA2995" s="13">
        <f t="shared" si="1369"/>
        <v>21103901</v>
      </c>
      <c r="BB2995" s="17" t="s">
        <v>2189</v>
      </c>
      <c r="BC2995">
        <f>MATCH(BB2995,MONTHLY_INDEX!$A:$A,0)</f>
        <v>798</v>
      </c>
      <c r="BD2995">
        <f>MATCH(AU2995,MONTHLY_INDEX!$1:$1,0)</f>
        <v>84</v>
      </c>
      <c r="BE2995">
        <f>INDEX(MONTHLY_INDEX!$1:$1048576,Final!BC2995,Final!BD2995)</f>
        <v>96</v>
      </c>
      <c r="BF2995">
        <f>MATCH($BF$1,MONTHLY_INDEX!$1:$1,0)</f>
        <v>127</v>
      </c>
      <c r="BG2995">
        <f>INDEX(MONTHLY_INDEX!$1:$1048576,Final!BC2995,Final!BF2995)</f>
        <v>95.3</v>
      </c>
      <c r="BH2995" s="23">
        <f t="shared" si="1384"/>
        <v>-7.2916666666666963E-3</v>
      </c>
      <c r="BI2995" s="14">
        <f t="shared" si="1385"/>
        <v>20950018.388541665</v>
      </c>
      <c r="BJ2995" s="14">
        <f t="shared" si="1386"/>
        <v>2911765.5694540236</v>
      </c>
      <c r="BK2995" s="15">
        <f t="shared" si="1370"/>
        <v>18038252.819087639</v>
      </c>
      <c r="BL2995" s="52">
        <v>0</v>
      </c>
      <c r="BM2995" s="15">
        <f t="shared" si="1387"/>
        <v>18038252.819087639</v>
      </c>
    </row>
    <row r="2996" spans="1:65">
      <c r="A2996" s="8">
        <v>2994</v>
      </c>
      <c r="B2996" s="1" t="s">
        <v>44</v>
      </c>
      <c r="C2996" s="1">
        <v>1500</v>
      </c>
      <c r="D2996" s="1" t="s">
        <v>60</v>
      </c>
      <c r="E2996" s="1">
        <v>150000117</v>
      </c>
      <c r="F2996" s="1" t="s">
        <v>60</v>
      </c>
      <c r="G2996" s="1" t="s">
        <v>103</v>
      </c>
      <c r="H2996" s="1">
        <v>15</v>
      </c>
      <c r="I2996" s="1" t="s">
        <v>228</v>
      </c>
      <c r="J2996" s="1" t="s">
        <v>49</v>
      </c>
      <c r="K2996" s="1">
        <v>17406001</v>
      </c>
      <c r="L2996" s="1" t="s">
        <v>50</v>
      </c>
      <c r="M2996" s="1" t="s">
        <v>51</v>
      </c>
      <c r="N2996" s="1" t="s">
        <v>64</v>
      </c>
      <c r="O2996" s="1" t="s">
        <v>65</v>
      </c>
      <c r="P2996" s="1" t="s">
        <v>66</v>
      </c>
      <c r="Q2996" s="1" t="s">
        <v>67</v>
      </c>
      <c r="R2996" s="1" t="s">
        <v>87</v>
      </c>
      <c r="S2996" s="1" t="s">
        <v>88</v>
      </c>
      <c r="T2996" s="2">
        <v>43463</v>
      </c>
      <c r="U2996" s="2">
        <v>43463</v>
      </c>
      <c r="V2996" s="1" t="s">
        <v>52</v>
      </c>
      <c r="W2996" s="3">
        <v>1</v>
      </c>
      <c r="X2996" s="1" t="s">
        <v>53</v>
      </c>
      <c r="Y2996" s="4">
        <v>580650</v>
      </c>
      <c r="Z2996" s="4">
        <v>-67893</v>
      </c>
      <c r="AA2996" s="4">
        <v>0</v>
      </c>
      <c r="AB2996" s="4">
        <v>0</v>
      </c>
      <c r="AC2996" s="4">
        <v>0</v>
      </c>
      <c r="AD2996" s="4">
        <v>580650</v>
      </c>
      <c r="AE2996" s="5">
        <v>1555</v>
      </c>
      <c r="AF2996" s="1" t="s">
        <v>70</v>
      </c>
      <c r="AG2996" s="1" t="s">
        <v>71</v>
      </c>
      <c r="AH2996" s="1" t="s">
        <v>89</v>
      </c>
      <c r="AI2996" s="1" t="s">
        <v>57</v>
      </c>
      <c r="AJ2996" s="5">
        <v>10950</v>
      </c>
      <c r="AK2996" s="4">
        <v>-6045</v>
      </c>
      <c r="AL2996" s="4">
        <v>0</v>
      </c>
      <c r="AM2996" s="4">
        <v>0</v>
      </c>
      <c r="AN2996" s="4">
        <v>0</v>
      </c>
      <c r="AO2996" s="4">
        <v>-73938</v>
      </c>
      <c r="AP2996" s="4">
        <v>-73938</v>
      </c>
      <c r="AQ2996" s="4">
        <v>0</v>
      </c>
      <c r="AR2996" s="4">
        <v>506712</v>
      </c>
      <c r="AS2996" s="1" t="s">
        <v>52</v>
      </c>
      <c r="AT2996" s="9">
        <f t="shared" si="1365"/>
        <v>43463</v>
      </c>
      <c r="AU2996" s="9">
        <f t="shared" si="1366"/>
        <v>43435</v>
      </c>
      <c r="AV2996" s="9">
        <v>44798</v>
      </c>
      <c r="AW2996" s="11">
        <f t="shared" si="1367"/>
        <v>3.6575342465753424</v>
      </c>
      <c r="AX2996">
        <v>10</v>
      </c>
      <c r="AY2996" s="12">
        <v>0.05</v>
      </c>
      <c r="AZ2996">
        <f t="shared" si="1368"/>
        <v>9.5000000000000001E-2</v>
      </c>
      <c r="BA2996" s="13">
        <f t="shared" si="1369"/>
        <v>580650</v>
      </c>
      <c r="BB2996" s="17" t="s">
        <v>1941</v>
      </c>
      <c r="BC2996">
        <f>MATCH(BB2996,MONTHLY_INDEX!$A:$A,0)</f>
        <v>674</v>
      </c>
      <c r="BD2996">
        <f>MATCH(AU2996,MONTHLY_INDEX!$1:$1,0)</f>
        <v>84</v>
      </c>
      <c r="BE2996">
        <f>INDEX(MONTHLY_INDEX!$1:$1048576,Final!BC2996,Final!BD2996)</f>
        <v>106.1</v>
      </c>
      <c r="BF2996">
        <f>MATCH($BF$1,MONTHLY_INDEX!$1:$1,0)</f>
        <v>127</v>
      </c>
      <c r="BG2996">
        <f>INDEX(MONTHLY_INDEX!$1:$1048576,Final!BC2996,Final!BF2996)</f>
        <v>122.8</v>
      </c>
      <c r="BH2996" s="23">
        <f t="shared" si="1384"/>
        <v>0.15739868049010372</v>
      </c>
      <c r="BI2996" s="14">
        <f t="shared" si="1385"/>
        <v>672043.54382657877</v>
      </c>
      <c r="BJ2996" s="14">
        <f t="shared" si="1386"/>
        <v>233512.11628987905</v>
      </c>
      <c r="BK2996" s="15">
        <f t="shared" si="1370"/>
        <v>438531.42753669969</v>
      </c>
      <c r="BL2996" s="52">
        <v>0</v>
      </c>
      <c r="BM2996" s="15">
        <f t="shared" si="1387"/>
        <v>438531.42753669969</v>
      </c>
    </row>
    <row r="2997" spans="1:65">
      <c r="A2997" s="8">
        <v>2995</v>
      </c>
      <c r="B2997" s="1" t="s">
        <v>44</v>
      </c>
      <c r="C2997" s="1">
        <v>1500</v>
      </c>
      <c r="D2997" s="1" t="s">
        <v>60</v>
      </c>
      <c r="E2997" s="1">
        <v>150000117</v>
      </c>
      <c r="F2997" s="1" t="s">
        <v>60</v>
      </c>
      <c r="G2997" s="1" t="s">
        <v>104</v>
      </c>
      <c r="H2997" s="1">
        <v>16</v>
      </c>
      <c r="I2997" s="1" t="s">
        <v>228</v>
      </c>
      <c r="J2997" s="1" t="s">
        <v>49</v>
      </c>
      <c r="K2997" s="1">
        <v>17406001</v>
      </c>
      <c r="L2997" s="1" t="s">
        <v>50</v>
      </c>
      <c r="M2997" s="1" t="s">
        <v>51</v>
      </c>
      <c r="N2997" s="1" t="s">
        <v>64</v>
      </c>
      <c r="O2997" s="1" t="s">
        <v>65</v>
      </c>
      <c r="P2997" s="1" t="s">
        <v>66</v>
      </c>
      <c r="Q2997" s="1" t="s">
        <v>67</v>
      </c>
      <c r="R2997" s="1" t="s">
        <v>87</v>
      </c>
      <c r="S2997" s="1" t="s">
        <v>88</v>
      </c>
      <c r="T2997" s="2">
        <v>43463</v>
      </c>
      <c r="U2997" s="2">
        <v>43463</v>
      </c>
      <c r="V2997" s="1" t="s">
        <v>52</v>
      </c>
      <c r="W2997" s="3">
        <v>1</v>
      </c>
      <c r="X2997" s="1" t="s">
        <v>53</v>
      </c>
      <c r="Y2997" s="4">
        <v>175035</v>
      </c>
      <c r="Z2997" s="4">
        <v>-20465</v>
      </c>
      <c r="AA2997" s="4">
        <v>0</v>
      </c>
      <c r="AB2997" s="4">
        <v>0</v>
      </c>
      <c r="AC2997" s="4">
        <v>0</v>
      </c>
      <c r="AD2997" s="4">
        <v>175035</v>
      </c>
      <c r="AE2997" s="5">
        <v>1555</v>
      </c>
      <c r="AF2997" s="1" t="s">
        <v>70</v>
      </c>
      <c r="AG2997" s="1" t="s">
        <v>71</v>
      </c>
      <c r="AH2997" s="1" t="s">
        <v>89</v>
      </c>
      <c r="AI2997" s="1" t="s">
        <v>57</v>
      </c>
      <c r="AJ2997" s="5">
        <v>10950</v>
      </c>
      <c r="AK2997" s="4">
        <v>-1822</v>
      </c>
      <c r="AL2997" s="4">
        <v>0</v>
      </c>
      <c r="AM2997" s="4">
        <v>0</v>
      </c>
      <c r="AN2997" s="4">
        <v>0</v>
      </c>
      <c r="AO2997" s="4">
        <v>-22287</v>
      </c>
      <c r="AP2997" s="4">
        <v>-22287</v>
      </c>
      <c r="AQ2997" s="4">
        <v>0</v>
      </c>
      <c r="AR2997" s="4">
        <v>152748</v>
      </c>
      <c r="AS2997" s="1" t="s">
        <v>52</v>
      </c>
      <c r="AT2997" s="9">
        <f t="shared" si="1365"/>
        <v>43463</v>
      </c>
      <c r="AU2997" s="9">
        <f t="shared" si="1366"/>
        <v>43435</v>
      </c>
      <c r="AV2997" s="9">
        <v>44798</v>
      </c>
      <c r="AW2997" s="11">
        <f t="shared" si="1367"/>
        <v>3.6575342465753424</v>
      </c>
      <c r="AX2997">
        <v>10</v>
      </c>
      <c r="AY2997" s="12">
        <v>0.05</v>
      </c>
      <c r="AZ2997">
        <f t="shared" si="1368"/>
        <v>9.5000000000000001E-2</v>
      </c>
      <c r="BA2997" s="13">
        <f t="shared" si="1369"/>
        <v>175035</v>
      </c>
      <c r="BB2997" s="17" t="s">
        <v>1877</v>
      </c>
      <c r="BC2997">
        <f>MATCH(BB2997,MONTHLY_INDEX!$A:$A,0)</f>
        <v>642</v>
      </c>
      <c r="BD2997">
        <f>MATCH(AU2997,MONTHLY_INDEX!$1:$1,0)</f>
        <v>84</v>
      </c>
      <c r="BE2997">
        <f>INDEX(MONTHLY_INDEX!$1:$1048576,Final!BC2997,Final!BD2997)</f>
        <v>79.3</v>
      </c>
      <c r="BF2997">
        <f>MATCH($BF$1,MONTHLY_INDEX!$1:$1,0)</f>
        <v>127</v>
      </c>
      <c r="BG2997">
        <f>INDEX(MONTHLY_INDEX!$1:$1048576,Final!BC2997,Final!BF2997)</f>
        <v>94</v>
      </c>
      <c r="BH2997" s="23">
        <f t="shared" si="1384"/>
        <v>0.18537200504413623</v>
      </c>
      <c r="BI2997" s="14">
        <f t="shared" si="1385"/>
        <v>207481.5889029004</v>
      </c>
      <c r="BJ2997" s="14">
        <f t="shared" si="1386"/>
        <v>72092.746609891343</v>
      </c>
      <c r="BK2997" s="15">
        <f t="shared" si="1370"/>
        <v>135388.84229300905</v>
      </c>
      <c r="BL2997" s="52">
        <v>0</v>
      </c>
      <c r="BM2997" s="15">
        <f t="shared" si="1387"/>
        <v>135388.84229300905</v>
      </c>
    </row>
    <row r="2998" spans="1:65">
      <c r="A2998" s="8">
        <v>2996</v>
      </c>
      <c r="B2998" s="1" t="s">
        <v>44</v>
      </c>
      <c r="C2998" s="1">
        <v>1500</v>
      </c>
      <c r="D2998" s="1" t="s">
        <v>60</v>
      </c>
      <c r="E2998" s="1">
        <v>150000117</v>
      </c>
      <c r="F2998" s="1" t="s">
        <v>60</v>
      </c>
      <c r="G2998" s="1" t="s">
        <v>105</v>
      </c>
      <c r="H2998" s="1">
        <v>17</v>
      </c>
      <c r="I2998" s="1" t="s">
        <v>228</v>
      </c>
      <c r="J2998" s="1" t="s">
        <v>49</v>
      </c>
      <c r="K2998" s="1">
        <v>17406001</v>
      </c>
      <c r="L2998" s="1" t="s">
        <v>50</v>
      </c>
      <c r="M2998" s="1" t="s">
        <v>51</v>
      </c>
      <c r="N2998" s="1" t="s">
        <v>64</v>
      </c>
      <c r="O2998" s="1" t="s">
        <v>65</v>
      </c>
      <c r="P2998" s="1" t="s">
        <v>66</v>
      </c>
      <c r="Q2998" s="1" t="s">
        <v>67</v>
      </c>
      <c r="R2998" s="1" t="s">
        <v>87</v>
      </c>
      <c r="S2998" s="1" t="s">
        <v>88</v>
      </c>
      <c r="T2998" s="2">
        <v>43463</v>
      </c>
      <c r="U2998" s="2">
        <v>43463</v>
      </c>
      <c r="V2998" s="1" t="s">
        <v>52</v>
      </c>
      <c r="W2998" s="3">
        <v>1</v>
      </c>
      <c r="X2998" s="1" t="s">
        <v>53</v>
      </c>
      <c r="Y2998" s="4">
        <v>132796</v>
      </c>
      <c r="Z2998" s="4">
        <v>-15525</v>
      </c>
      <c r="AA2998" s="4">
        <v>0</v>
      </c>
      <c r="AB2998" s="4">
        <v>0</v>
      </c>
      <c r="AC2998" s="4">
        <v>0</v>
      </c>
      <c r="AD2998" s="4">
        <v>132796</v>
      </c>
      <c r="AE2998" s="5">
        <v>1555</v>
      </c>
      <c r="AF2998" s="1" t="s">
        <v>70</v>
      </c>
      <c r="AG2998" s="1" t="s">
        <v>71</v>
      </c>
      <c r="AH2998" s="1" t="s">
        <v>89</v>
      </c>
      <c r="AI2998" s="1" t="s">
        <v>57</v>
      </c>
      <c r="AJ2998" s="5">
        <v>10950</v>
      </c>
      <c r="AK2998" s="4">
        <v>-1383</v>
      </c>
      <c r="AL2998" s="4">
        <v>0</v>
      </c>
      <c r="AM2998" s="4">
        <v>0</v>
      </c>
      <c r="AN2998" s="4">
        <v>0</v>
      </c>
      <c r="AO2998" s="4">
        <v>-16908</v>
      </c>
      <c r="AP2998" s="4">
        <v>-16908</v>
      </c>
      <c r="AQ2998" s="4">
        <v>0</v>
      </c>
      <c r="AR2998" s="4">
        <v>115888</v>
      </c>
      <c r="AS2998" s="1" t="s">
        <v>52</v>
      </c>
      <c r="AT2998" s="9">
        <f t="shared" si="1365"/>
        <v>43463</v>
      </c>
      <c r="AU2998" s="9">
        <f t="shared" si="1366"/>
        <v>43435</v>
      </c>
      <c r="AV2998" s="9">
        <v>44798</v>
      </c>
      <c r="AW2998" s="11">
        <f t="shared" si="1367"/>
        <v>3.6575342465753424</v>
      </c>
      <c r="AX2998">
        <v>10</v>
      </c>
      <c r="AY2998" s="12">
        <v>0.05</v>
      </c>
      <c r="AZ2998">
        <f t="shared" si="1368"/>
        <v>9.5000000000000001E-2</v>
      </c>
      <c r="BA2998" s="13">
        <f t="shared" si="1369"/>
        <v>132796</v>
      </c>
      <c r="BB2998" s="17" t="s">
        <v>2189</v>
      </c>
      <c r="BC2998">
        <f>MATCH(BB2998,MONTHLY_INDEX!$A:$A,0)</f>
        <v>798</v>
      </c>
      <c r="BD2998">
        <f>MATCH(AU2998,MONTHLY_INDEX!$1:$1,0)</f>
        <v>84</v>
      </c>
      <c r="BE2998">
        <f>INDEX(MONTHLY_INDEX!$1:$1048576,Final!BC2998,Final!BD2998)</f>
        <v>96</v>
      </c>
      <c r="BF2998">
        <f>MATCH($BF$1,MONTHLY_INDEX!$1:$1,0)</f>
        <v>127</v>
      </c>
      <c r="BG2998">
        <f>INDEX(MONTHLY_INDEX!$1:$1048576,Final!BC2998,Final!BF2998)</f>
        <v>95.3</v>
      </c>
      <c r="BH2998" s="23">
        <f t="shared" si="1384"/>
        <v>-7.2916666666666963E-3</v>
      </c>
      <c r="BI2998" s="14">
        <f t="shared" si="1385"/>
        <v>131827.69583333333</v>
      </c>
      <c r="BJ2998" s="14">
        <f t="shared" si="1386"/>
        <v>45805.609654965752</v>
      </c>
      <c r="BK2998" s="15">
        <f t="shared" si="1370"/>
        <v>86022.086178367579</v>
      </c>
      <c r="BL2998" s="52">
        <v>0</v>
      </c>
      <c r="BM2998" s="15">
        <f t="shared" si="1387"/>
        <v>86022.086178367579</v>
      </c>
    </row>
    <row r="2999" spans="1:65">
      <c r="A2999" s="8">
        <v>2997</v>
      </c>
      <c r="B2999" s="1" t="s">
        <v>44</v>
      </c>
      <c r="C2999" s="1">
        <v>1500</v>
      </c>
      <c r="D2999" s="1" t="s">
        <v>60</v>
      </c>
      <c r="E2999" s="1">
        <v>150000117</v>
      </c>
      <c r="F2999" s="1" t="s">
        <v>60</v>
      </c>
      <c r="G2999" s="1" t="s">
        <v>106</v>
      </c>
      <c r="H2999" s="1">
        <v>18</v>
      </c>
      <c r="I2999" s="1" t="s">
        <v>228</v>
      </c>
      <c r="J2999" s="1" t="s">
        <v>49</v>
      </c>
      <c r="K2999" s="1">
        <v>17406001</v>
      </c>
      <c r="L2999" s="1" t="s">
        <v>50</v>
      </c>
      <c r="M2999" s="1" t="s">
        <v>51</v>
      </c>
      <c r="N2999" s="1" t="s">
        <v>64</v>
      </c>
      <c r="O2999" s="1" t="s">
        <v>65</v>
      </c>
      <c r="P2999" s="1" t="s">
        <v>66</v>
      </c>
      <c r="Q2999" s="1" t="s">
        <v>67</v>
      </c>
      <c r="R2999" s="1" t="s">
        <v>87</v>
      </c>
      <c r="S2999" s="1" t="s">
        <v>88</v>
      </c>
      <c r="T2999" s="2">
        <v>43463</v>
      </c>
      <c r="U2999" s="2">
        <v>43463</v>
      </c>
      <c r="V2999" s="1" t="s">
        <v>52</v>
      </c>
      <c r="W2999" s="3">
        <v>1</v>
      </c>
      <c r="X2999" s="1" t="s">
        <v>53</v>
      </c>
      <c r="Y2999" s="4">
        <v>469552</v>
      </c>
      <c r="Z2999" s="4">
        <v>-54903</v>
      </c>
      <c r="AA2999" s="4">
        <v>0</v>
      </c>
      <c r="AB2999" s="4">
        <v>0</v>
      </c>
      <c r="AC2999" s="4">
        <v>0</v>
      </c>
      <c r="AD2999" s="4">
        <v>469552</v>
      </c>
      <c r="AE2999" s="5">
        <v>1555</v>
      </c>
      <c r="AF2999" s="1" t="s">
        <v>70</v>
      </c>
      <c r="AG2999" s="1" t="s">
        <v>71</v>
      </c>
      <c r="AH2999" s="1" t="s">
        <v>89</v>
      </c>
      <c r="AI2999" s="1" t="s">
        <v>57</v>
      </c>
      <c r="AJ2999" s="5">
        <v>10950</v>
      </c>
      <c r="AK2999" s="4">
        <v>-4889</v>
      </c>
      <c r="AL2999" s="4">
        <v>0</v>
      </c>
      <c r="AM2999" s="4">
        <v>0</v>
      </c>
      <c r="AN2999" s="4">
        <v>0</v>
      </c>
      <c r="AO2999" s="4">
        <v>-59792</v>
      </c>
      <c r="AP2999" s="4">
        <v>-59792</v>
      </c>
      <c r="AQ2999" s="4">
        <v>0</v>
      </c>
      <c r="AR2999" s="4">
        <v>409760</v>
      </c>
      <c r="AS2999" s="1" t="s">
        <v>52</v>
      </c>
      <c r="AT2999" s="9">
        <f t="shared" si="1365"/>
        <v>43463</v>
      </c>
      <c r="AU2999" s="9">
        <f t="shared" si="1366"/>
        <v>43435</v>
      </c>
      <c r="AV2999" s="9">
        <v>44798</v>
      </c>
      <c r="AW2999" s="11">
        <f t="shared" si="1367"/>
        <v>3.6575342465753424</v>
      </c>
      <c r="AX2999">
        <v>10</v>
      </c>
      <c r="AY2999" s="12">
        <v>0.05</v>
      </c>
      <c r="AZ2999">
        <f t="shared" si="1368"/>
        <v>9.5000000000000001E-2</v>
      </c>
      <c r="BA2999" s="13">
        <f t="shared" si="1369"/>
        <v>469552</v>
      </c>
      <c r="BB2999" s="17" t="s">
        <v>1871</v>
      </c>
      <c r="BC2999">
        <f>MATCH(BB2999,MONTHLY_INDEX!$A:$A,0)</f>
        <v>639</v>
      </c>
      <c r="BD2999">
        <f>MATCH(AU2999,MONTHLY_INDEX!$1:$1,0)</f>
        <v>84</v>
      </c>
      <c r="BE2999">
        <f>INDEX(MONTHLY_INDEX!$1:$1048576,Final!BC2999,Final!BD2999)</f>
        <v>111.6</v>
      </c>
      <c r="BF2999">
        <f>MATCH($BF$1,MONTHLY_INDEX!$1:$1,0)</f>
        <v>127</v>
      </c>
      <c r="BG2999">
        <f>INDEX(MONTHLY_INDEX!$1:$1048576,Final!BC2999,Final!BF2999)</f>
        <v>116.2</v>
      </c>
      <c r="BH2999" s="23">
        <f t="shared" si="1384"/>
        <v>4.1218637992831618E-2</v>
      </c>
      <c r="BI2999" s="14">
        <f t="shared" si="1385"/>
        <v>488906.29390681011</v>
      </c>
      <c r="BJ2999" s="14">
        <f t="shared" si="1386"/>
        <v>169878.19376638683</v>
      </c>
      <c r="BK2999" s="15">
        <f t="shared" si="1370"/>
        <v>319028.10014042328</v>
      </c>
      <c r="BL2999" s="52">
        <v>0</v>
      </c>
      <c r="BM2999" s="15">
        <f t="shared" si="1387"/>
        <v>319028.10014042328</v>
      </c>
    </row>
    <row r="3000" spans="1:65">
      <c r="A3000" s="8">
        <v>2998</v>
      </c>
      <c r="B3000" s="1" t="s">
        <v>44</v>
      </c>
      <c r="C3000" s="1">
        <v>1500</v>
      </c>
      <c r="D3000" s="1" t="s">
        <v>60</v>
      </c>
      <c r="E3000" s="1">
        <v>150000117</v>
      </c>
      <c r="F3000" s="1" t="s">
        <v>60</v>
      </c>
      <c r="G3000" s="1" t="s">
        <v>107</v>
      </c>
      <c r="H3000" s="1">
        <v>19</v>
      </c>
      <c r="I3000" s="1" t="s">
        <v>228</v>
      </c>
      <c r="J3000" s="1" t="s">
        <v>49</v>
      </c>
      <c r="K3000" s="1">
        <v>17406001</v>
      </c>
      <c r="L3000" s="1" t="s">
        <v>50</v>
      </c>
      <c r="M3000" s="1" t="s">
        <v>51</v>
      </c>
      <c r="N3000" s="1" t="s">
        <v>64</v>
      </c>
      <c r="O3000" s="1" t="s">
        <v>65</v>
      </c>
      <c r="P3000" s="1" t="s">
        <v>66</v>
      </c>
      <c r="Q3000" s="1" t="s">
        <v>67</v>
      </c>
      <c r="R3000" s="1" t="s">
        <v>87</v>
      </c>
      <c r="S3000" s="1" t="s">
        <v>88</v>
      </c>
      <c r="T3000" s="2">
        <v>43463</v>
      </c>
      <c r="U3000" s="2">
        <v>43463</v>
      </c>
      <c r="V3000" s="1" t="s">
        <v>52</v>
      </c>
      <c r="W3000" s="3">
        <v>1</v>
      </c>
      <c r="X3000" s="1" t="s">
        <v>53</v>
      </c>
      <c r="Y3000" s="4">
        <v>6861326</v>
      </c>
      <c r="Z3000" s="4">
        <v>-802271</v>
      </c>
      <c r="AA3000" s="4">
        <v>0</v>
      </c>
      <c r="AB3000" s="4">
        <v>0</v>
      </c>
      <c r="AC3000" s="4">
        <v>0</v>
      </c>
      <c r="AD3000" s="4">
        <v>6861326</v>
      </c>
      <c r="AE3000" s="5">
        <v>1555</v>
      </c>
      <c r="AF3000" s="1" t="s">
        <v>70</v>
      </c>
      <c r="AG3000" s="1" t="s">
        <v>71</v>
      </c>
      <c r="AH3000" s="1" t="s">
        <v>89</v>
      </c>
      <c r="AI3000" s="1" t="s">
        <v>57</v>
      </c>
      <c r="AJ3000" s="5">
        <v>10950</v>
      </c>
      <c r="AK3000" s="4">
        <v>-71435</v>
      </c>
      <c r="AL3000" s="4">
        <v>0</v>
      </c>
      <c r="AM3000" s="4">
        <v>0</v>
      </c>
      <c r="AN3000" s="4">
        <v>0</v>
      </c>
      <c r="AO3000" s="4">
        <v>-873706</v>
      </c>
      <c r="AP3000" s="4">
        <v>-873706</v>
      </c>
      <c r="AQ3000" s="4">
        <v>0</v>
      </c>
      <c r="AR3000" s="4">
        <v>5987620</v>
      </c>
      <c r="AS3000" s="1" t="s">
        <v>52</v>
      </c>
      <c r="AT3000" s="9">
        <f t="shared" si="1365"/>
        <v>43463</v>
      </c>
      <c r="AU3000" s="9">
        <f t="shared" si="1366"/>
        <v>43435</v>
      </c>
      <c r="AV3000" s="9">
        <v>44798</v>
      </c>
      <c r="AW3000" s="11">
        <f t="shared" si="1367"/>
        <v>3.6575342465753424</v>
      </c>
      <c r="AX3000">
        <v>10</v>
      </c>
      <c r="AY3000" s="12">
        <v>0.05</v>
      </c>
      <c r="AZ3000">
        <f t="shared" si="1368"/>
        <v>9.5000000000000001E-2</v>
      </c>
      <c r="BA3000" s="13">
        <f t="shared" si="1369"/>
        <v>6861326</v>
      </c>
      <c r="BI3000" s="14">
        <f t="shared" ref="BI3000:BI3002" si="1388">AR3000</f>
        <v>5987620</v>
      </c>
      <c r="BJ3000" s="14">
        <v>0</v>
      </c>
      <c r="BK3000" s="14">
        <f t="shared" ref="BK3000:BK3002" si="1389">AR3000</f>
        <v>5987620</v>
      </c>
      <c r="BL3000" s="52">
        <v>0</v>
      </c>
      <c r="BM3000" s="15">
        <f t="shared" ref="BM3000:BM3002" si="1390">AR3000</f>
        <v>5987620</v>
      </c>
    </row>
    <row r="3001" spans="1:65">
      <c r="A3001" s="8">
        <v>2999</v>
      </c>
      <c r="B3001" s="1" t="s">
        <v>44</v>
      </c>
      <c r="C3001" s="1">
        <v>1500</v>
      </c>
      <c r="D3001" s="1" t="s">
        <v>60</v>
      </c>
      <c r="E3001" s="1">
        <v>150000117</v>
      </c>
      <c r="F3001" s="1" t="s">
        <v>60</v>
      </c>
      <c r="G3001" s="1" t="s">
        <v>108</v>
      </c>
      <c r="H3001" s="1">
        <v>20</v>
      </c>
      <c r="I3001" s="1" t="s">
        <v>228</v>
      </c>
      <c r="J3001" s="1" t="s">
        <v>49</v>
      </c>
      <c r="K3001" s="1">
        <v>17406001</v>
      </c>
      <c r="L3001" s="1" t="s">
        <v>50</v>
      </c>
      <c r="M3001" s="1" t="s">
        <v>51</v>
      </c>
      <c r="N3001" s="1" t="s">
        <v>64</v>
      </c>
      <c r="O3001" s="1" t="s">
        <v>65</v>
      </c>
      <c r="P3001" s="1" t="s">
        <v>66</v>
      </c>
      <c r="Q3001" s="1" t="s">
        <v>67</v>
      </c>
      <c r="R3001" s="1" t="s">
        <v>87</v>
      </c>
      <c r="S3001" s="1" t="s">
        <v>88</v>
      </c>
      <c r="T3001" s="2">
        <v>43463</v>
      </c>
      <c r="U3001" s="2">
        <v>43463</v>
      </c>
      <c r="V3001" s="1" t="s">
        <v>52</v>
      </c>
      <c r="W3001" s="3">
        <v>1</v>
      </c>
      <c r="X3001" s="1" t="s">
        <v>53</v>
      </c>
      <c r="Y3001" s="4">
        <v>5552065</v>
      </c>
      <c r="Z3001" s="4">
        <v>-649185</v>
      </c>
      <c r="AA3001" s="4">
        <v>0</v>
      </c>
      <c r="AB3001" s="4">
        <v>0</v>
      </c>
      <c r="AC3001" s="4">
        <v>0</v>
      </c>
      <c r="AD3001" s="4">
        <v>5552065</v>
      </c>
      <c r="AE3001" s="5">
        <v>1555</v>
      </c>
      <c r="AF3001" s="1" t="s">
        <v>70</v>
      </c>
      <c r="AG3001" s="1" t="s">
        <v>71</v>
      </c>
      <c r="AH3001" s="1" t="s">
        <v>89</v>
      </c>
      <c r="AI3001" s="1" t="s">
        <v>57</v>
      </c>
      <c r="AJ3001" s="5">
        <v>10950</v>
      </c>
      <c r="AK3001" s="4">
        <v>-57804</v>
      </c>
      <c r="AL3001" s="4">
        <v>0</v>
      </c>
      <c r="AM3001" s="4">
        <v>0</v>
      </c>
      <c r="AN3001" s="4">
        <v>0</v>
      </c>
      <c r="AO3001" s="4">
        <v>-706989</v>
      </c>
      <c r="AP3001" s="4">
        <v>-706989</v>
      </c>
      <c r="AQ3001" s="4">
        <v>0</v>
      </c>
      <c r="AR3001" s="4">
        <v>4845076</v>
      </c>
      <c r="AS3001" s="1" t="s">
        <v>52</v>
      </c>
      <c r="AT3001" s="9">
        <f t="shared" si="1365"/>
        <v>43463</v>
      </c>
      <c r="AU3001" s="9">
        <f t="shared" si="1366"/>
        <v>43435</v>
      </c>
      <c r="AV3001" s="9">
        <v>44798</v>
      </c>
      <c r="AW3001" s="11">
        <f t="shared" si="1367"/>
        <v>3.6575342465753424</v>
      </c>
      <c r="AX3001">
        <v>10</v>
      </c>
      <c r="AY3001" s="12">
        <v>0.05</v>
      </c>
      <c r="AZ3001">
        <f t="shared" si="1368"/>
        <v>9.5000000000000001E-2</v>
      </c>
      <c r="BA3001" s="13">
        <f t="shared" si="1369"/>
        <v>5552065</v>
      </c>
      <c r="BI3001" s="14">
        <f t="shared" si="1388"/>
        <v>4845076</v>
      </c>
      <c r="BJ3001" s="14">
        <v>0</v>
      </c>
      <c r="BK3001" s="14">
        <f t="shared" si="1389"/>
        <v>4845076</v>
      </c>
      <c r="BL3001" s="52">
        <v>0</v>
      </c>
      <c r="BM3001" s="15">
        <f t="shared" si="1390"/>
        <v>4845076</v>
      </c>
    </row>
    <row r="3002" spans="1:65">
      <c r="A3002" s="8">
        <v>3000</v>
      </c>
      <c r="B3002" s="1" t="s">
        <v>44</v>
      </c>
      <c r="C3002" s="1">
        <v>1500</v>
      </c>
      <c r="D3002" s="1" t="s">
        <v>60</v>
      </c>
      <c r="E3002" s="1">
        <v>150000117</v>
      </c>
      <c r="F3002" s="1" t="s">
        <v>60</v>
      </c>
      <c r="G3002" s="1" t="s">
        <v>109</v>
      </c>
      <c r="H3002" s="1">
        <v>21</v>
      </c>
      <c r="I3002" s="1" t="s">
        <v>228</v>
      </c>
      <c r="J3002" s="1" t="s">
        <v>49</v>
      </c>
      <c r="K3002" s="1">
        <v>17406001</v>
      </c>
      <c r="L3002" s="1" t="s">
        <v>50</v>
      </c>
      <c r="M3002" s="1" t="s">
        <v>51</v>
      </c>
      <c r="N3002" s="1" t="s">
        <v>64</v>
      </c>
      <c r="O3002" s="1" t="s">
        <v>65</v>
      </c>
      <c r="P3002" s="1" t="s">
        <v>66</v>
      </c>
      <c r="Q3002" s="1" t="s">
        <v>67</v>
      </c>
      <c r="R3002" s="1" t="s">
        <v>87</v>
      </c>
      <c r="S3002" s="1" t="s">
        <v>88</v>
      </c>
      <c r="T3002" s="2">
        <v>43463</v>
      </c>
      <c r="U3002" s="2">
        <v>43463</v>
      </c>
      <c r="V3002" s="1" t="s">
        <v>52</v>
      </c>
      <c r="W3002" s="3">
        <v>1</v>
      </c>
      <c r="X3002" s="1" t="s">
        <v>53</v>
      </c>
      <c r="Y3002" s="4">
        <v>1950695</v>
      </c>
      <c r="Z3002" s="4">
        <v>-228806</v>
      </c>
      <c r="AA3002" s="4">
        <v>0</v>
      </c>
      <c r="AB3002" s="4">
        <v>0</v>
      </c>
      <c r="AC3002" s="4">
        <v>0</v>
      </c>
      <c r="AD3002" s="4">
        <v>1950695</v>
      </c>
      <c r="AE3002" s="5">
        <v>1555</v>
      </c>
      <c r="AF3002" s="1" t="s">
        <v>70</v>
      </c>
      <c r="AG3002" s="1" t="s">
        <v>71</v>
      </c>
      <c r="AH3002" s="1" t="s">
        <v>89</v>
      </c>
      <c r="AI3002" s="1" t="s">
        <v>57</v>
      </c>
      <c r="AJ3002" s="5">
        <v>10950</v>
      </c>
      <c r="AK3002" s="4">
        <v>-20300</v>
      </c>
      <c r="AL3002" s="4">
        <v>0</v>
      </c>
      <c r="AM3002" s="4">
        <v>0</v>
      </c>
      <c r="AN3002" s="4">
        <v>0</v>
      </c>
      <c r="AO3002" s="4">
        <v>-249106</v>
      </c>
      <c r="AP3002" s="4">
        <v>-249106</v>
      </c>
      <c r="AQ3002" s="4">
        <v>0</v>
      </c>
      <c r="AR3002" s="4">
        <v>1701589</v>
      </c>
      <c r="AS3002" s="1" t="s">
        <v>52</v>
      </c>
      <c r="AT3002" s="9">
        <f t="shared" si="1365"/>
        <v>43463</v>
      </c>
      <c r="AU3002" s="9">
        <f t="shared" si="1366"/>
        <v>43435</v>
      </c>
      <c r="AV3002" s="9">
        <v>44798</v>
      </c>
      <c r="AW3002" s="11">
        <f t="shared" si="1367"/>
        <v>3.6575342465753424</v>
      </c>
      <c r="AX3002">
        <v>10</v>
      </c>
      <c r="AY3002" s="12">
        <v>0.05</v>
      </c>
      <c r="AZ3002">
        <f t="shared" si="1368"/>
        <v>9.5000000000000001E-2</v>
      </c>
      <c r="BA3002" s="13">
        <f t="shared" si="1369"/>
        <v>1950695</v>
      </c>
      <c r="BI3002" s="14">
        <f t="shared" si="1388"/>
        <v>1701589</v>
      </c>
      <c r="BJ3002" s="14">
        <v>0</v>
      </c>
      <c r="BK3002" s="14">
        <f t="shared" si="1389"/>
        <v>1701589</v>
      </c>
      <c r="BL3002" s="52">
        <v>0</v>
      </c>
      <c r="BM3002" s="15">
        <f t="shared" si="1390"/>
        <v>1701589</v>
      </c>
    </row>
    <row r="3003" spans="1:65">
      <c r="A3003" s="8">
        <v>3001</v>
      </c>
      <c r="B3003" s="1" t="s">
        <v>44</v>
      </c>
      <c r="C3003" s="1">
        <v>1500</v>
      </c>
      <c r="D3003" s="1" t="s">
        <v>60</v>
      </c>
      <c r="E3003" s="1">
        <v>150000117</v>
      </c>
      <c r="F3003" s="1" t="s">
        <v>60</v>
      </c>
      <c r="G3003" s="1" t="s">
        <v>110</v>
      </c>
      <c r="H3003" s="1">
        <v>22</v>
      </c>
      <c r="I3003" s="1" t="s">
        <v>228</v>
      </c>
      <c r="J3003" s="1" t="s">
        <v>49</v>
      </c>
      <c r="K3003" s="1">
        <v>17406001</v>
      </c>
      <c r="L3003" s="1" t="s">
        <v>50</v>
      </c>
      <c r="M3003" s="1" t="s">
        <v>51</v>
      </c>
      <c r="N3003" s="1" t="s">
        <v>64</v>
      </c>
      <c r="O3003" s="1" t="s">
        <v>65</v>
      </c>
      <c r="P3003" s="1" t="s">
        <v>66</v>
      </c>
      <c r="Q3003" s="1" t="s">
        <v>67</v>
      </c>
      <c r="R3003" s="1" t="s">
        <v>87</v>
      </c>
      <c r="S3003" s="1" t="s">
        <v>88</v>
      </c>
      <c r="T3003" s="2">
        <v>43463</v>
      </c>
      <c r="U3003" s="2">
        <v>43463</v>
      </c>
      <c r="V3003" s="1" t="s">
        <v>52</v>
      </c>
      <c r="W3003" s="3">
        <v>1</v>
      </c>
      <c r="X3003" s="1" t="s">
        <v>53</v>
      </c>
      <c r="Y3003" s="4">
        <v>16789210</v>
      </c>
      <c r="Z3003" s="4">
        <v>-1963105</v>
      </c>
      <c r="AA3003" s="4">
        <v>0</v>
      </c>
      <c r="AB3003" s="4">
        <v>0</v>
      </c>
      <c r="AC3003" s="4">
        <v>0</v>
      </c>
      <c r="AD3003" s="4">
        <v>16789210</v>
      </c>
      <c r="AE3003" s="5">
        <v>1555</v>
      </c>
      <c r="AF3003" s="1" t="s">
        <v>70</v>
      </c>
      <c r="AG3003" s="1" t="s">
        <v>71</v>
      </c>
      <c r="AH3003" s="1" t="s">
        <v>89</v>
      </c>
      <c r="AI3003" s="1" t="s">
        <v>57</v>
      </c>
      <c r="AJ3003" s="5">
        <v>10950</v>
      </c>
      <c r="AK3003" s="4">
        <v>-174797</v>
      </c>
      <c r="AL3003" s="4">
        <v>0</v>
      </c>
      <c r="AM3003" s="4">
        <v>0</v>
      </c>
      <c r="AN3003" s="4">
        <v>0</v>
      </c>
      <c r="AO3003" s="4">
        <v>-2137902</v>
      </c>
      <c r="AP3003" s="4">
        <v>-2137902</v>
      </c>
      <c r="AQ3003" s="4">
        <v>0</v>
      </c>
      <c r="AR3003" s="4">
        <v>14651308</v>
      </c>
      <c r="AS3003" s="1" t="s">
        <v>52</v>
      </c>
      <c r="AT3003" s="9">
        <f t="shared" si="1365"/>
        <v>43463</v>
      </c>
      <c r="AU3003" s="9">
        <f t="shared" si="1366"/>
        <v>43435</v>
      </c>
      <c r="AV3003" s="9">
        <v>44798</v>
      </c>
      <c r="AW3003" s="11">
        <f t="shared" si="1367"/>
        <v>3.6575342465753424</v>
      </c>
      <c r="AX3003">
        <v>25</v>
      </c>
      <c r="AY3003" s="12">
        <v>0.05</v>
      </c>
      <c r="AZ3003">
        <f t="shared" si="1368"/>
        <v>3.7999999999999999E-2</v>
      </c>
      <c r="BA3003" s="13">
        <f t="shared" si="1369"/>
        <v>16789210</v>
      </c>
      <c r="BB3003" s="17" t="s">
        <v>2189</v>
      </c>
      <c r="BC3003">
        <f>MATCH(BB3003,MONTHLY_INDEX!$A:$A,0)</f>
        <v>798</v>
      </c>
      <c r="BD3003">
        <f>MATCH(AU3003,MONTHLY_INDEX!$1:$1,0)</f>
        <v>84</v>
      </c>
      <c r="BE3003">
        <f>INDEX(MONTHLY_INDEX!$1:$1048576,Final!BC3003,Final!BD3003)</f>
        <v>96</v>
      </c>
      <c r="BF3003">
        <f>MATCH($BF$1,MONTHLY_INDEX!$1:$1,0)</f>
        <v>127</v>
      </c>
      <c r="BG3003">
        <f>INDEX(MONTHLY_INDEX!$1:$1048576,Final!BC3003,Final!BF3003)</f>
        <v>95.3</v>
      </c>
      <c r="BH3003" s="23">
        <f>(BG3003-BE3003)/BE3003</f>
        <v>-7.2916666666666963E-3</v>
      </c>
      <c r="BI3003" s="14">
        <f>(1+BH3003)*BA3003</f>
        <v>16666788.677083332</v>
      </c>
      <c r="BJ3003" s="14">
        <f>BI3003*AZ3003*AW3003</f>
        <v>2316455.3139409246</v>
      </c>
      <c r="BK3003" s="15">
        <f t="shared" si="1370"/>
        <v>14350333.363142408</v>
      </c>
      <c r="BL3003" s="52">
        <v>0</v>
      </c>
      <c r="BM3003" s="15">
        <f>MAX((1-BL3003)*BK3003,BI3003*AY3003)</f>
        <v>14350333.363142408</v>
      </c>
    </row>
    <row r="3004" spans="1:65">
      <c r="A3004" s="8">
        <v>3002</v>
      </c>
      <c r="B3004" s="1" t="s">
        <v>44</v>
      </c>
      <c r="C3004" s="1">
        <v>1500</v>
      </c>
      <c r="D3004" s="1" t="s">
        <v>60</v>
      </c>
      <c r="E3004" s="1">
        <v>150000117</v>
      </c>
      <c r="F3004" s="1" t="s">
        <v>60</v>
      </c>
      <c r="G3004" s="1" t="s">
        <v>111</v>
      </c>
      <c r="H3004" s="1">
        <v>23</v>
      </c>
      <c r="I3004" s="1" t="s">
        <v>228</v>
      </c>
      <c r="J3004" s="1" t="s">
        <v>49</v>
      </c>
      <c r="K3004" s="1">
        <v>17406001</v>
      </c>
      <c r="L3004" s="1" t="s">
        <v>50</v>
      </c>
      <c r="M3004" s="1" t="s">
        <v>51</v>
      </c>
      <c r="N3004" s="1" t="s">
        <v>64</v>
      </c>
      <c r="O3004" s="1" t="s">
        <v>65</v>
      </c>
      <c r="P3004" s="1" t="s">
        <v>66</v>
      </c>
      <c r="Q3004" s="1" t="s">
        <v>67</v>
      </c>
      <c r="R3004" s="1" t="s">
        <v>87</v>
      </c>
      <c r="S3004" s="1" t="s">
        <v>88</v>
      </c>
      <c r="T3004" s="2">
        <v>43463</v>
      </c>
      <c r="U3004" s="2">
        <v>43463</v>
      </c>
      <c r="V3004" s="1" t="s">
        <v>52</v>
      </c>
      <c r="W3004" s="3">
        <v>1</v>
      </c>
      <c r="X3004" s="1" t="s">
        <v>53</v>
      </c>
      <c r="Y3004" s="4">
        <v>187647</v>
      </c>
      <c r="Z3004" s="4">
        <v>-21939</v>
      </c>
      <c r="AA3004" s="4">
        <v>0</v>
      </c>
      <c r="AB3004" s="4">
        <v>0</v>
      </c>
      <c r="AC3004" s="4">
        <v>0</v>
      </c>
      <c r="AD3004" s="4">
        <v>187647</v>
      </c>
      <c r="AE3004" s="5">
        <v>1555</v>
      </c>
      <c r="AF3004" s="1" t="s">
        <v>70</v>
      </c>
      <c r="AG3004" s="1" t="s">
        <v>71</v>
      </c>
      <c r="AH3004" s="1" t="s">
        <v>89</v>
      </c>
      <c r="AI3004" s="1" t="s">
        <v>57</v>
      </c>
      <c r="AJ3004" s="5">
        <v>10950</v>
      </c>
      <c r="AK3004" s="4">
        <v>-1954</v>
      </c>
      <c r="AL3004" s="4">
        <v>0</v>
      </c>
      <c r="AM3004" s="4">
        <v>0</v>
      </c>
      <c r="AN3004" s="4">
        <v>0</v>
      </c>
      <c r="AO3004" s="4">
        <v>-23893</v>
      </c>
      <c r="AP3004" s="4">
        <v>-23893</v>
      </c>
      <c r="AQ3004" s="4">
        <v>0</v>
      </c>
      <c r="AR3004" s="4">
        <v>163754</v>
      </c>
      <c r="AS3004" s="1" t="s">
        <v>52</v>
      </c>
      <c r="AT3004" s="9">
        <f t="shared" si="1365"/>
        <v>43463</v>
      </c>
      <c r="AU3004" s="9">
        <f t="shared" si="1366"/>
        <v>43435</v>
      </c>
      <c r="AV3004" s="9">
        <v>44798</v>
      </c>
      <c r="AW3004" s="11">
        <f t="shared" si="1367"/>
        <v>3.6575342465753424</v>
      </c>
      <c r="AX3004">
        <v>10</v>
      </c>
      <c r="AY3004" s="12">
        <v>0.05</v>
      </c>
      <c r="AZ3004">
        <f t="shared" si="1368"/>
        <v>9.5000000000000001E-2</v>
      </c>
      <c r="BA3004" s="13">
        <f t="shared" si="1369"/>
        <v>187647</v>
      </c>
      <c r="BI3004" s="14">
        <f t="shared" ref="BI3004:BI3008" si="1391">AR3004</f>
        <v>163754</v>
      </c>
      <c r="BJ3004" s="14">
        <v>0</v>
      </c>
      <c r="BK3004" s="14">
        <f t="shared" ref="BK3004:BK3008" si="1392">AR3004</f>
        <v>163754</v>
      </c>
      <c r="BL3004" s="52">
        <v>0</v>
      </c>
      <c r="BM3004" s="15">
        <f t="shared" ref="BM3004:BM3008" si="1393">AR3004</f>
        <v>163754</v>
      </c>
    </row>
    <row r="3005" spans="1:65">
      <c r="A3005" s="8">
        <v>3003</v>
      </c>
      <c r="B3005" s="1" t="s">
        <v>44</v>
      </c>
      <c r="C3005" s="1">
        <v>1500</v>
      </c>
      <c r="D3005" s="1" t="s">
        <v>60</v>
      </c>
      <c r="E3005" s="1">
        <v>150000117</v>
      </c>
      <c r="F3005" s="1" t="s">
        <v>112</v>
      </c>
      <c r="G3005" s="1" t="s">
        <v>113</v>
      </c>
      <c r="H3005" s="1">
        <v>24</v>
      </c>
      <c r="I3005" s="1" t="s">
        <v>228</v>
      </c>
      <c r="J3005" s="1" t="s">
        <v>49</v>
      </c>
      <c r="K3005" s="1">
        <v>17406001</v>
      </c>
      <c r="L3005" s="1" t="s">
        <v>50</v>
      </c>
      <c r="M3005" s="1" t="s">
        <v>51</v>
      </c>
      <c r="N3005" s="1" t="s">
        <v>64</v>
      </c>
      <c r="O3005" s="1" t="s">
        <v>65</v>
      </c>
      <c r="P3005" s="1" t="s">
        <v>66</v>
      </c>
      <c r="Q3005" s="1" t="s">
        <v>67</v>
      </c>
      <c r="R3005" s="1" t="s">
        <v>87</v>
      </c>
      <c r="S3005" s="1" t="s">
        <v>88</v>
      </c>
      <c r="T3005" s="2">
        <v>43463</v>
      </c>
      <c r="U3005" s="2">
        <v>43463</v>
      </c>
      <c r="V3005" s="1" t="s">
        <v>52</v>
      </c>
      <c r="W3005" s="3">
        <v>1</v>
      </c>
      <c r="X3005" s="1" t="s">
        <v>53</v>
      </c>
      <c r="Y3005" s="4">
        <v>1018616</v>
      </c>
      <c r="Z3005" s="4">
        <v>-119102.54</v>
      </c>
      <c r="AA3005" s="4">
        <v>0</v>
      </c>
      <c r="AB3005" s="4">
        <v>0</v>
      </c>
      <c r="AC3005" s="4">
        <v>0</v>
      </c>
      <c r="AD3005" s="4">
        <v>1018616</v>
      </c>
      <c r="AE3005" s="5">
        <v>1555</v>
      </c>
      <c r="AF3005" s="1" t="s">
        <v>70</v>
      </c>
      <c r="AG3005" s="1" t="s">
        <v>71</v>
      </c>
      <c r="AH3005" s="1" t="s">
        <v>89</v>
      </c>
      <c r="AI3005" s="1" t="s">
        <v>57</v>
      </c>
      <c r="AJ3005" s="5">
        <v>10950</v>
      </c>
      <c r="AK3005" s="4">
        <v>-10605</v>
      </c>
      <c r="AL3005" s="4">
        <v>0</v>
      </c>
      <c r="AM3005" s="4">
        <v>0</v>
      </c>
      <c r="AN3005" s="4">
        <v>0</v>
      </c>
      <c r="AO3005" s="4">
        <v>-129707.54</v>
      </c>
      <c r="AP3005" s="4">
        <v>-129707.54</v>
      </c>
      <c r="AQ3005" s="4">
        <v>0</v>
      </c>
      <c r="AR3005" s="4">
        <v>888908.46</v>
      </c>
      <c r="AS3005" s="1" t="s">
        <v>52</v>
      </c>
      <c r="AT3005" s="9">
        <f t="shared" si="1365"/>
        <v>43463</v>
      </c>
      <c r="AU3005" s="9">
        <f t="shared" si="1366"/>
        <v>43435</v>
      </c>
      <c r="AV3005" s="9">
        <v>44798</v>
      </c>
      <c r="AW3005" s="11">
        <f t="shared" si="1367"/>
        <v>3.6575342465753424</v>
      </c>
      <c r="AX3005">
        <v>10</v>
      </c>
      <c r="AY3005" s="12">
        <v>0.05</v>
      </c>
      <c r="AZ3005">
        <f t="shared" si="1368"/>
        <v>9.5000000000000001E-2</v>
      </c>
      <c r="BA3005" s="13">
        <f t="shared" si="1369"/>
        <v>1018616</v>
      </c>
      <c r="BB3005" s="16" t="s">
        <v>593</v>
      </c>
      <c r="BC3005" s="16" t="s">
        <v>593</v>
      </c>
      <c r="BD3005" s="16" t="s">
        <v>593</v>
      </c>
      <c r="BE3005" s="16" t="s">
        <v>593</v>
      </c>
      <c r="BF3005" s="16" t="s">
        <v>593</v>
      </c>
      <c r="BG3005" s="16" t="s">
        <v>593</v>
      </c>
      <c r="BH3005" s="16" t="s">
        <v>593</v>
      </c>
      <c r="BI3005" s="14">
        <f t="shared" si="1391"/>
        <v>888908.46</v>
      </c>
      <c r="BJ3005" s="14">
        <v>0</v>
      </c>
      <c r="BK3005" s="14">
        <f t="shared" si="1392"/>
        <v>888908.46</v>
      </c>
      <c r="BL3005" s="52">
        <v>0</v>
      </c>
      <c r="BM3005" s="15">
        <f t="shared" si="1393"/>
        <v>888908.46</v>
      </c>
    </row>
    <row r="3006" spans="1:65">
      <c r="A3006" s="8">
        <v>3004</v>
      </c>
      <c r="B3006" s="1" t="s">
        <v>44</v>
      </c>
      <c r="C3006" s="1">
        <v>1500</v>
      </c>
      <c r="D3006" s="1" t="s">
        <v>60</v>
      </c>
      <c r="E3006" s="1">
        <v>150000117</v>
      </c>
      <c r="F3006" s="1" t="s">
        <v>112</v>
      </c>
      <c r="G3006" s="1" t="s">
        <v>114</v>
      </c>
      <c r="H3006" s="1">
        <v>25</v>
      </c>
      <c r="I3006" s="1" t="s">
        <v>228</v>
      </c>
      <c r="J3006" s="1" t="s">
        <v>49</v>
      </c>
      <c r="K3006" s="1">
        <v>17406001</v>
      </c>
      <c r="L3006" s="1" t="s">
        <v>50</v>
      </c>
      <c r="M3006" s="1" t="s">
        <v>51</v>
      </c>
      <c r="N3006" s="1" t="s">
        <v>64</v>
      </c>
      <c r="O3006" s="1" t="s">
        <v>65</v>
      </c>
      <c r="P3006" s="1" t="s">
        <v>66</v>
      </c>
      <c r="Q3006" s="1" t="s">
        <v>67</v>
      </c>
      <c r="R3006" s="1" t="s">
        <v>87</v>
      </c>
      <c r="S3006" s="1" t="s">
        <v>88</v>
      </c>
      <c r="T3006" s="2">
        <v>43463</v>
      </c>
      <c r="U3006" s="2">
        <v>43463</v>
      </c>
      <c r="V3006" s="1" t="s">
        <v>52</v>
      </c>
      <c r="W3006" s="3">
        <v>1</v>
      </c>
      <c r="X3006" s="1" t="s">
        <v>53</v>
      </c>
      <c r="Y3006" s="4">
        <v>3860150</v>
      </c>
      <c r="Z3006" s="4">
        <v>-451353.94</v>
      </c>
      <c r="AA3006" s="4">
        <v>0</v>
      </c>
      <c r="AB3006" s="4">
        <v>0</v>
      </c>
      <c r="AC3006" s="4">
        <v>0</v>
      </c>
      <c r="AD3006" s="4">
        <v>3860150</v>
      </c>
      <c r="AE3006" s="5">
        <v>1555</v>
      </c>
      <c r="AF3006" s="1" t="s">
        <v>70</v>
      </c>
      <c r="AG3006" s="1" t="s">
        <v>71</v>
      </c>
      <c r="AH3006" s="1" t="s">
        <v>89</v>
      </c>
      <c r="AI3006" s="1" t="s">
        <v>57</v>
      </c>
      <c r="AJ3006" s="5">
        <v>10950</v>
      </c>
      <c r="AK3006" s="4">
        <v>-40189</v>
      </c>
      <c r="AL3006" s="4">
        <v>0</v>
      </c>
      <c r="AM3006" s="4">
        <v>0</v>
      </c>
      <c r="AN3006" s="4">
        <v>0</v>
      </c>
      <c r="AO3006" s="4">
        <v>-491542.94</v>
      </c>
      <c r="AP3006" s="4">
        <v>-491542.94</v>
      </c>
      <c r="AQ3006" s="4">
        <v>0</v>
      </c>
      <c r="AR3006" s="4">
        <v>3368607.06</v>
      </c>
      <c r="AS3006" s="1" t="s">
        <v>52</v>
      </c>
      <c r="AT3006" s="9">
        <f t="shared" si="1365"/>
        <v>43463</v>
      </c>
      <c r="AU3006" s="9">
        <f t="shared" si="1366"/>
        <v>43435</v>
      </c>
      <c r="AV3006" s="9">
        <v>44798</v>
      </c>
      <c r="AW3006" s="11">
        <f t="shared" si="1367"/>
        <v>3.6575342465753424</v>
      </c>
      <c r="AX3006">
        <v>10</v>
      </c>
      <c r="AY3006" s="12">
        <v>0.05</v>
      </c>
      <c r="AZ3006">
        <f t="shared" si="1368"/>
        <v>9.5000000000000001E-2</v>
      </c>
      <c r="BA3006" s="13">
        <f t="shared" si="1369"/>
        <v>3860150</v>
      </c>
      <c r="BB3006" s="16" t="s">
        <v>593</v>
      </c>
      <c r="BC3006" s="16" t="s">
        <v>593</v>
      </c>
      <c r="BD3006" s="16" t="s">
        <v>593</v>
      </c>
      <c r="BE3006" s="16" t="s">
        <v>593</v>
      </c>
      <c r="BF3006" s="16" t="s">
        <v>593</v>
      </c>
      <c r="BG3006" s="16" t="s">
        <v>593</v>
      </c>
      <c r="BH3006" s="16" t="s">
        <v>593</v>
      </c>
      <c r="BI3006" s="14">
        <f t="shared" si="1391"/>
        <v>3368607.06</v>
      </c>
      <c r="BJ3006" s="14">
        <v>0</v>
      </c>
      <c r="BK3006" s="14">
        <f t="shared" si="1392"/>
        <v>3368607.06</v>
      </c>
      <c r="BL3006" s="52">
        <v>0</v>
      </c>
      <c r="BM3006" s="15">
        <f t="shared" si="1393"/>
        <v>3368607.06</v>
      </c>
    </row>
    <row r="3007" spans="1:65">
      <c r="A3007" s="8">
        <v>3005</v>
      </c>
      <c r="B3007" s="1" t="s">
        <v>44</v>
      </c>
      <c r="C3007" s="1">
        <v>1500</v>
      </c>
      <c r="D3007" s="1" t="s">
        <v>60</v>
      </c>
      <c r="E3007" s="1">
        <v>150000117</v>
      </c>
      <c r="F3007" s="1" t="s">
        <v>60</v>
      </c>
      <c r="G3007" s="1" t="s">
        <v>115</v>
      </c>
      <c r="H3007" s="1">
        <v>26</v>
      </c>
      <c r="I3007" s="1" t="s">
        <v>228</v>
      </c>
      <c r="J3007" s="1" t="s">
        <v>49</v>
      </c>
      <c r="K3007" s="1">
        <v>17406001</v>
      </c>
      <c r="L3007" s="1" t="s">
        <v>50</v>
      </c>
      <c r="M3007" s="1" t="s">
        <v>51</v>
      </c>
      <c r="N3007" s="1" t="s">
        <v>64</v>
      </c>
      <c r="O3007" s="1" t="s">
        <v>65</v>
      </c>
      <c r="P3007" s="1" t="s">
        <v>66</v>
      </c>
      <c r="Q3007" s="1" t="s">
        <v>67</v>
      </c>
      <c r="R3007" s="1" t="s">
        <v>87</v>
      </c>
      <c r="S3007" s="1" t="s">
        <v>88</v>
      </c>
      <c r="T3007" s="2">
        <v>43463</v>
      </c>
      <c r="U3007" s="2">
        <v>43463</v>
      </c>
      <c r="V3007" s="1" t="s">
        <v>52</v>
      </c>
      <c r="W3007" s="3">
        <v>1</v>
      </c>
      <c r="X3007" s="1" t="s">
        <v>53</v>
      </c>
      <c r="Y3007" s="4">
        <v>120000</v>
      </c>
      <c r="Z3007" s="4">
        <v>-14031</v>
      </c>
      <c r="AA3007" s="4">
        <v>0</v>
      </c>
      <c r="AB3007" s="4">
        <v>0</v>
      </c>
      <c r="AC3007" s="4">
        <v>0</v>
      </c>
      <c r="AD3007" s="4">
        <v>120000</v>
      </c>
      <c r="AE3007" s="5">
        <v>1555</v>
      </c>
      <c r="AF3007" s="1" t="s">
        <v>70</v>
      </c>
      <c r="AG3007" s="1" t="s">
        <v>71</v>
      </c>
      <c r="AH3007" s="1" t="s">
        <v>89</v>
      </c>
      <c r="AI3007" s="1" t="s">
        <v>57</v>
      </c>
      <c r="AJ3007" s="5">
        <v>10950</v>
      </c>
      <c r="AK3007" s="4">
        <v>-1249</v>
      </c>
      <c r="AL3007" s="4">
        <v>0</v>
      </c>
      <c r="AM3007" s="4">
        <v>0</v>
      </c>
      <c r="AN3007" s="4">
        <v>0</v>
      </c>
      <c r="AO3007" s="4">
        <v>-15280</v>
      </c>
      <c r="AP3007" s="4">
        <v>-15280</v>
      </c>
      <c r="AQ3007" s="4">
        <v>0</v>
      </c>
      <c r="AR3007" s="4">
        <v>104720</v>
      </c>
      <c r="AS3007" s="1" t="s">
        <v>52</v>
      </c>
      <c r="AT3007" s="9">
        <f t="shared" si="1365"/>
        <v>43463</v>
      </c>
      <c r="AU3007" s="9">
        <f t="shared" si="1366"/>
        <v>43435</v>
      </c>
      <c r="AV3007" s="9">
        <v>44798</v>
      </c>
      <c r="AW3007" s="11">
        <f t="shared" si="1367"/>
        <v>3.6575342465753424</v>
      </c>
      <c r="AX3007">
        <v>10</v>
      </c>
      <c r="AY3007" s="12">
        <v>0.05</v>
      </c>
      <c r="AZ3007">
        <f t="shared" si="1368"/>
        <v>9.5000000000000001E-2</v>
      </c>
      <c r="BA3007" s="13">
        <f t="shared" si="1369"/>
        <v>120000</v>
      </c>
      <c r="BI3007" s="14">
        <f t="shared" si="1391"/>
        <v>104720</v>
      </c>
      <c r="BJ3007" s="14">
        <v>0</v>
      </c>
      <c r="BK3007" s="14">
        <f t="shared" si="1392"/>
        <v>104720</v>
      </c>
      <c r="BL3007" s="52">
        <v>0</v>
      </c>
      <c r="BM3007" s="15">
        <f t="shared" si="1393"/>
        <v>104720</v>
      </c>
    </row>
    <row r="3008" spans="1:65">
      <c r="A3008" s="8">
        <v>3006</v>
      </c>
      <c r="B3008" s="1" t="s">
        <v>44</v>
      </c>
      <c r="C3008" s="1">
        <v>1500</v>
      </c>
      <c r="D3008" s="1" t="s">
        <v>60</v>
      </c>
      <c r="E3008" s="1">
        <v>150000117</v>
      </c>
      <c r="F3008" s="1" t="s">
        <v>112</v>
      </c>
      <c r="G3008" s="1" t="s">
        <v>116</v>
      </c>
      <c r="H3008" s="1">
        <v>27</v>
      </c>
      <c r="I3008" s="1" t="s">
        <v>228</v>
      </c>
      <c r="J3008" s="1" t="s">
        <v>49</v>
      </c>
      <c r="K3008" s="1">
        <v>17406001</v>
      </c>
      <c r="L3008" s="1" t="s">
        <v>50</v>
      </c>
      <c r="M3008" s="1" t="s">
        <v>51</v>
      </c>
      <c r="N3008" s="1" t="s">
        <v>64</v>
      </c>
      <c r="O3008" s="1" t="s">
        <v>65</v>
      </c>
      <c r="P3008" s="1" t="s">
        <v>66</v>
      </c>
      <c r="Q3008" s="1" t="s">
        <v>67</v>
      </c>
      <c r="R3008" s="1" t="s">
        <v>87</v>
      </c>
      <c r="S3008" s="1" t="s">
        <v>88</v>
      </c>
      <c r="T3008" s="2">
        <v>43463</v>
      </c>
      <c r="U3008" s="2">
        <v>43463</v>
      </c>
      <c r="V3008" s="1" t="s">
        <v>52</v>
      </c>
      <c r="W3008" s="3">
        <v>1</v>
      </c>
      <c r="X3008" s="1" t="s">
        <v>53</v>
      </c>
      <c r="Y3008" s="4">
        <v>4339035</v>
      </c>
      <c r="Z3008" s="4">
        <v>-507347.52</v>
      </c>
      <c r="AA3008" s="4">
        <v>0</v>
      </c>
      <c r="AB3008" s="4">
        <v>0</v>
      </c>
      <c r="AC3008" s="4">
        <v>0</v>
      </c>
      <c r="AD3008" s="4">
        <v>4339035</v>
      </c>
      <c r="AE3008" s="5">
        <v>1555</v>
      </c>
      <c r="AF3008" s="1" t="s">
        <v>70</v>
      </c>
      <c r="AG3008" s="1" t="s">
        <v>71</v>
      </c>
      <c r="AH3008" s="1" t="s">
        <v>89</v>
      </c>
      <c r="AI3008" s="1" t="s">
        <v>57</v>
      </c>
      <c r="AJ3008" s="5">
        <v>10950</v>
      </c>
      <c r="AK3008" s="4">
        <v>-45175</v>
      </c>
      <c r="AL3008" s="4">
        <v>0</v>
      </c>
      <c r="AM3008" s="4">
        <v>0</v>
      </c>
      <c r="AN3008" s="4">
        <v>0</v>
      </c>
      <c r="AO3008" s="4">
        <v>-552522.52</v>
      </c>
      <c r="AP3008" s="4">
        <v>-552522.52</v>
      </c>
      <c r="AQ3008" s="4">
        <v>0</v>
      </c>
      <c r="AR3008" s="4">
        <v>3786512.48</v>
      </c>
      <c r="AS3008" s="1" t="s">
        <v>52</v>
      </c>
      <c r="AT3008" s="9">
        <f t="shared" si="1365"/>
        <v>43463</v>
      </c>
      <c r="AU3008" s="9">
        <f t="shared" si="1366"/>
        <v>43435</v>
      </c>
      <c r="AV3008" s="9">
        <v>44798</v>
      </c>
      <c r="AW3008" s="11">
        <f t="shared" si="1367"/>
        <v>3.6575342465753424</v>
      </c>
      <c r="AX3008">
        <v>10</v>
      </c>
      <c r="AY3008" s="12">
        <v>0.05</v>
      </c>
      <c r="AZ3008">
        <f t="shared" si="1368"/>
        <v>9.5000000000000001E-2</v>
      </c>
      <c r="BA3008" s="13">
        <f t="shared" si="1369"/>
        <v>4339035</v>
      </c>
      <c r="BB3008" s="16" t="s">
        <v>593</v>
      </c>
      <c r="BC3008" s="16" t="s">
        <v>593</v>
      </c>
      <c r="BD3008" s="16" t="s">
        <v>593</v>
      </c>
      <c r="BE3008" s="16" t="s">
        <v>593</v>
      </c>
      <c r="BF3008" s="16" t="s">
        <v>593</v>
      </c>
      <c r="BG3008" s="16" t="s">
        <v>593</v>
      </c>
      <c r="BH3008" s="16" t="s">
        <v>593</v>
      </c>
      <c r="BI3008" s="14">
        <f t="shared" si="1391"/>
        <v>3786512.48</v>
      </c>
      <c r="BJ3008" s="14">
        <v>0</v>
      </c>
      <c r="BK3008" s="14">
        <f t="shared" si="1392"/>
        <v>3786512.48</v>
      </c>
      <c r="BL3008" s="52">
        <v>0</v>
      </c>
      <c r="BM3008" s="15">
        <f t="shared" si="1393"/>
        <v>3786512.48</v>
      </c>
    </row>
    <row r="3009" spans="1:65">
      <c r="A3009" s="8">
        <v>3007</v>
      </c>
      <c r="B3009" s="1" t="s">
        <v>44</v>
      </c>
      <c r="C3009" s="1">
        <v>1500</v>
      </c>
      <c r="D3009" s="1" t="s">
        <v>60</v>
      </c>
      <c r="E3009" s="1">
        <v>150000118</v>
      </c>
      <c r="F3009" s="1" t="s">
        <v>60</v>
      </c>
      <c r="G3009" s="1" t="s">
        <v>86</v>
      </c>
      <c r="H3009" s="1">
        <v>1</v>
      </c>
      <c r="I3009" s="1" t="s">
        <v>229</v>
      </c>
      <c r="J3009" s="1" t="s">
        <v>49</v>
      </c>
      <c r="K3009" s="1">
        <v>17406001</v>
      </c>
      <c r="L3009" s="1" t="s">
        <v>50</v>
      </c>
      <c r="M3009" s="1" t="s">
        <v>51</v>
      </c>
      <c r="N3009" s="1" t="s">
        <v>64</v>
      </c>
      <c r="O3009" s="1" t="s">
        <v>65</v>
      </c>
      <c r="P3009" s="1" t="s">
        <v>66</v>
      </c>
      <c r="Q3009" s="1" t="s">
        <v>67</v>
      </c>
      <c r="R3009" s="1" t="s">
        <v>87</v>
      </c>
      <c r="S3009" s="1" t="s">
        <v>88</v>
      </c>
      <c r="T3009" s="2">
        <v>43463</v>
      </c>
      <c r="U3009" s="2">
        <v>43463</v>
      </c>
      <c r="V3009" s="1" t="s">
        <v>52</v>
      </c>
      <c r="W3009" s="3">
        <v>1</v>
      </c>
      <c r="X3009" s="1" t="s">
        <v>53</v>
      </c>
      <c r="Y3009" s="4">
        <v>892500</v>
      </c>
      <c r="Z3009" s="4">
        <v>-104356</v>
      </c>
      <c r="AA3009" s="4">
        <v>0</v>
      </c>
      <c r="AB3009" s="4">
        <v>0</v>
      </c>
      <c r="AC3009" s="4">
        <v>0</v>
      </c>
      <c r="AD3009" s="4">
        <v>892500</v>
      </c>
      <c r="AE3009" s="5">
        <v>1555</v>
      </c>
      <c r="AF3009" s="1" t="s">
        <v>70</v>
      </c>
      <c r="AG3009" s="1" t="s">
        <v>71</v>
      </c>
      <c r="AH3009" s="1" t="s">
        <v>89</v>
      </c>
      <c r="AI3009" s="1" t="s">
        <v>57</v>
      </c>
      <c r="AJ3009" s="5">
        <v>10950</v>
      </c>
      <c r="AK3009" s="4">
        <v>-9292</v>
      </c>
      <c r="AL3009" s="4">
        <v>0</v>
      </c>
      <c r="AM3009" s="4">
        <v>0</v>
      </c>
      <c r="AN3009" s="4">
        <v>0</v>
      </c>
      <c r="AO3009" s="4">
        <v>-113648</v>
      </c>
      <c r="AP3009" s="4">
        <v>-113648</v>
      </c>
      <c r="AQ3009" s="4">
        <v>0</v>
      </c>
      <c r="AR3009" s="4">
        <v>778852</v>
      </c>
      <c r="AS3009" s="1" t="s">
        <v>52</v>
      </c>
      <c r="AT3009" s="9">
        <f t="shared" si="1365"/>
        <v>43463</v>
      </c>
      <c r="AU3009" s="9">
        <f t="shared" si="1366"/>
        <v>43435</v>
      </c>
      <c r="AV3009" s="9">
        <v>44798</v>
      </c>
      <c r="AW3009" s="11">
        <f t="shared" si="1367"/>
        <v>3.6575342465753424</v>
      </c>
      <c r="AX3009">
        <v>10</v>
      </c>
      <c r="AY3009" s="12">
        <v>0.05</v>
      </c>
      <c r="AZ3009">
        <f t="shared" si="1368"/>
        <v>9.5000000000000001E-2</v>
      </c>
      <c r="BA3009" s="13">
        <f t="shared" si="1369"/>
        <v>892500</v>
      </c>
      <c r="BB3009" s="17" t="s">
        <v>1853</v>
      </c>
      <c r="BC3009">
        <f>MATCH(BB3009,MONTHLY_INDEX!$A:$A,0)</f>
        <v>630</v>
      </c>
      <c r="BD3009">
        <f>MATCH(AU3009,MONTHLY_INDEX!$1:$1,0)</f>
        <v>84</v>
      </c>
      <c r="BE3009">
        <f>INDEX(MONTHLY_INDEX!$1:$1048576,Final!BC3009,Final!BD3009)</f>
        <v>114.9</v>
      </c>
      <c r="BF3009">
        <f>MATCH($BF$1,MONTHLY_INDEX!$1:$1,0)</f>
        <v>127</v>
      </c>
      <c r="BG3009">
        <f>INDEX(MONTHLY_INDEX!$1:$1048576,Final!BC3009,Final!BF3009)</f>
        <v>151.1</v>
      </c>
      <c r="BH3009" s="23">
        <f t="shared" ref="BH3009:BH3026" si="1394">(BG3009-BE3009)/BE3009</f>
        <v>0.31505657093124445</v>
      </c>
      <c r="BI3009" s="14">
        <f t="shared" ref="BI3009:BI3026" si="1395">(1+BH3009)*BA3009</f>
        <v>1173687.9895561356</v>
      </c>
      <c r="BJ3009" s="14">
        <f t="shared" ref="BJ3009:BJ3026" si="1396">BI3009*AZ3009*AW3009</f>
        <v>407816.38157659426</v>
      </c>
      <c r="BK3009" s="15">
        <f t="shared" si="1370"/>
        <v>765871.60797954141</v>
      </c>
      <c r="BL3009" s="52">
        <v>0</v>
      </c>
      <c r="BM3009" s="15">
        <f t="shared" ref="BM3009:BM3026" si="1397">MAX((1-BL3009)*BK3009,BI3009*AY3009)</f>
        <v>765871.60797954141</v>
      </c>
    </row>
    <row r="3010" spans="1:65">
      <c r="A3010" s="8">
        <v>3008</v>
      </c>
      <c r="B3010" s="1" t="s">
        <v>44</v>
      </c>
      <c r="C3010" s="1">
        <v>1500</v>
      </c>
      <c r="D3010" s="1" t="s">
        <v>60</v>
      </c>
      <c r="E3010" s="1">
        <v>150000118</v>
      </c>
      <c r="F3010" s="1" t="s">
        <v>60</v>
      </c>
      <c r="G3010" s="1" t="s">
        <v>90</v>
      </c>
      <c r="H3010" s="1">
        <v>2</v>
      </c>
      <c r="I3010" s="1" t="s">
        <v>229</v>
      </c>
      <c r="J3010" s="1" t="s">
        <v>49</v>
      </c>
      <c r="K3010" s="1">
        <v>17406001</v>
      </c>
      <c r="L3010" s="1" t="s">
        <v>50</v>
      </c>
      <c r="M3010" s="1" t="s">
        <v>51</v>
      </c>
      <c r="N3010" s="1" t="s">
        <v>64</v>
      </c>
      <c r="O3010" s="1" t="s">
        <v>65</v>
      </c>
      <c r="P3010" s="1" t="s">
        <v>66</v>
      </c>
      <c r="Q3010" s="1" t="s">
        <v>67</v>
      </c>
      <c r="R3010" s="1" t="s">
        <v>87</v>
      </c>
      <c r="S3010" s="1" t="s">
        <v>88</v>
      </c>
      <c r="T3010" s="2">
        <v>43463</v>
      </c>
      <c r="U3010" s="2">
        <v>43463</v>
      </c>
      <c r="V3010" s="1" t="s">
        <v>52</v>
      </c>
      <c r="W3010" s="3">
        <v>1</v>
      </c>
      <c r="X3010" s="1" t="s">
        <v>53</v>
      </c>
      <c r="Y3010" s="4">
        <v>472500</v>
      </c>
      <c r="Z3010" s="4">
        <v>-55247</v>
      </c>
      <c r="AA3010" s="4">
        <v>0</v>
      </c>
      <c r="AB3010" s="4">
        <v>0</v>
      </c>
      <c r="AC3010" s="4">
        <v>0</v>
      </c>
      <c r="AD3010" s="4">
        <v>472500</v>
      </c>
      <c r="AE3010" s="5">
        <v>1555</v>
      </c>
      <c r="AF3010" s="1" t="s">
        <v>70</v>
      </c>
      <c r="AG3010" s="1" t="s">
        <v>71</v>
      </c>
      <c r="AH3010" s="1" t="s">
        <v>89</v>
      </c>
      <c r="AI3010" s="1" t="s">
        <v>57</v>
      </c>
      <c r="AJ3010" s="5">
        <v>10950</v>
      </c>
      <c r="AK3010" s="4">
        <v>-4919</v>
      </c>
      <c r="AL3010" s="4">
        <v>0</v>
      </c>
      <c r="AM3010" s="4">
        <v>0</v>
      </c>
      <c r="AN3010" s="4">
        <v>0</v>
      </c>
      <c r="AO3010" s="4">
        <v>-60166</v>
      </c>
      <c r="AP3010" s="4">
        <v>-60166</v>
      </c>
      <c r="AQ3010" s="4">
        <v>0</v>
      </c>
      <c r="AR3010" s="4">
        <v>412334</v>
      </c>
      <c r="AS3010" s="1" t="s">
        <v>52</v>
      </c>
      <c r="AT3010" s="9">
        <f t="shared" si="1365"/>
        <v>43463</v>
      </c>
      <c r="AU3010" s="9">
        <f t="shared" si="1366"/>
        <v>43435</v>
      </c>
      <c r="AV3010" s="9">
        <v>44798</v>
      </c>
      <c r="AW3010" s="11">
        <f t="shared" si="1367"/>
        <v>3.6575342465753424</v>
      </c>
      <c r="AX3010">
        <v>10</v>
      </c>
      <c r="AY3010" s="12">
        <v>0.05</v>
      </c>
      <c r="AZ3010">
        <f t="shared" si="1368"/>
        <v>9.5000000000000001E-2</v>
      </c>
      <c r="BA3010" s="13">
        <f t="shared" si="1369"/>
        <v>472500</v>
      </c>
      <c r="BB3010" s="17" t="s">
        <v>2189</v>
      </c>
      <c r="BC3010">
        <f>MATCH(BB3010,MONTHLY_INDEX!$A:$A,0)</f>
        <v>798</v>
      </c>
      <c r="BD3010">
        <f>MATCH(AU3010,MONTHLY_INDEX!$1:$1,0)</f>
        <v>84</v>
      </c>
      <c r="BE3010">
        <f>INDEX(MONTHLY_INDEX!$1:$1048576,Final!BC3010,Final!BD3010)</f>
        <v>96</v>
      </c>
      <c r="BF3010">
        <f>MATCH($BF$1,MONTHLY_INDEX!$1:$1,0)</f>
        <v>127</v>
      </c>
      <c r="BG3010">
        <f>INDEX(MONTHLY_INDEX!$1:$1048576,Final!BC3010,Final!BF3010)</f>
        <v>95.3</v>
      </c>
      <c r="BH3010" s="23">
        <f t="shared" si="1394"/>
        <v>-7.2916666666666963E-3</v>
      </c>
      <c r="BI3010" s="14">
        <f t="shared" si="1395"/>
        <v>469054.6875</v>
      </c>
      <c r="BJ3010" s="14">
        <f t="shared" si="1396"/>
        <v>162980.4403895548</v>
      </c>
      <c r="BK3010" s="15">
        <f t="shared" si="1370"/>
        <v>306074.24711044517</v>
      </c>
      <c r="BL3010" s="52">
        <v>0</v>
      </c>
      <c r="BM3010" s="15">
        <f t="shared" si="1397"/>
        <v>306074.24711044517</v>
      </c>
    </row>
    <row r="3011" spans="1:65">
      <c r="A3011" s="8">
        <v>3009</v>
      </c>
      <c r="B3011" s="1" t="s">
        <v>44</v>
      </c>
      <c r="C3011" s="1">
        <v>1500</v>
      </c>
      <c r="D3011" s="1" t="s">
        <v>60</v>
      </c>
      <c r="E3011" s="1">
        <v>150000118</v>
      </c>
      <c r="F3011" s="1" t="s">
        <v>60</v>
      </c>
      <c r="G3011" s="1" t="s">
        <v>91</v>
      </c>
      <c r="H3011" s="1">
        <v>3</v>
      </c>
      <c r="I3011" s="1" t="s">
        <v>229</v>
      </c>
      <c r="J3011" s="1" t="s">
        <v>49</v>
      </c>
      <c r="K3011" s="1">
        <v>17406001</v>
      </c>
      <c r="L3011" s="1" t="s">
        <v>50</v>
      </c>
      <c r="M3011" s="1" t="s">
        <v>51</v>
      </c>
      <c r="N3011" s="1" t="s">
        <v>64</v>
      </c>
      <c r="O3011" s="1" t="s">
        <v>65</v>
      </c>
      <c r="P3011" s="1" t="s">
        <v>66</v>
      </c>
      <c r="Q3011" s="1" t="s">
        <v>67</v>
      </c>
      <c r="R3011" s="1" t="s">
        <v>87</v>
      </c>
      <c r="S3011" s="1" t="s">
        <v>88</v>
      </c>
      <c r="T3011" s="2">
        <v>43463</v>
      </c>
      <c r="U3011" s="2">
        <v>43463</v>
      </c>
      <c r="V3011" s="1" t="s">
        <v>52</v>
      </c>
      <c r="W3011" s="3">
        <v>1</v>
      </c>
      <c r="X3011" s="1" t="s">
        <v>53</v>
      </c>
      <c r="Y3011" s="4">
        <v>637760</v>
      </c>
      <c r="Z3011" s="4">
        <v>-74569</v>
      </c>
      <c r="AA3011" s="4">
        <v>0</v>
      </c>
      <c r="AB3011" s="4">
        <v>0</v>
      </c>
      <c r="AC3011" s="4">
        <v>0</v>
      </c>
      <c r="AD3011" s="4">
        <v>637760</v>
      </c>
      <c r="AE3011" s="5">
        <v>1555</v>
      </c>
      <c r="AF3011" s="1" t="s">
        <v>70</v>
      </c>
      <c r="AG3011" s="1" t="s">
        <v>71</v>
      </c>
      <c r="AH3011" s="1" t="s">
        <v>89</v>
      </c>
      <c r="AI3011" s="1" t="s">
        <v>57</v>
      </c>
      <c r="AJ3011" s="5">
        <v>10950</v>
      </c>
      <c r="AK3011" s="4">
        <v>-6640</v>
      </c>
      <c r="AL3011" s="4">
        <v>0</v>
      </c>
      <c r="AM3011" s="4">
        <v>0</v>
      </c>
      <c r="AN3011" s="4">
        <v>0</v>
      </c>
      <c r="AO3011" s="4">
        <v>-81209</v>
      </c>
      <c r="AP3011" s="4">
        <v>-81209</v>
      </c>
      <c r="AQ3011" s="4">
        <v>0</v>
      </c>
      <c r="AR3011" s="4">
        <v>556551</v>
      </c>
      <c r="AS3011" s="1" t="s">
        <v>52</v>
      </c>
      <c r="AT3011" s="9">
        <f t="shared" si="1365"/>
        <v>43463</v>
      </c>
      <c r="AU3011" s="9">
        <f t="shared" si="1366"/>
        <v>43435</v>
      </c>
      <c r="AV3011" s="9">
        <v>44798</v>
      </c>
      <c r="AW3011" s="11">
        <f t="shared" si="1367"/>
        <v>3.6575342465753424</v>
      </c>
      <c r="AX3011">
        <v>10</v>
      </c>
      <c r="AY3011" s="12">
        <v>0.05</v>
      </c>
      <c r="AZ3011">
        <f t="shared" si="1368"/>
        <v>9.5000000000000001E-2</v>
      </c>
      <c r="BA3011" s="13">
        <f t="shared" si="1369"/>
        <v>637760</v>
      </c>
      <c r="BB3011" s="17" t="s">
        <v>2189</v>
      </c>
      <c r="BC3011">
        <f>MATCH(BB3011,MONTHLY_INDEX!$A:$A,0)</f>
        <v>798</v>
      </c>
      <c r="BD3011">
        <f>MATCH(AU3011,MONTHLY_INDEX!$1:$1,0)</f>
        <v>84</v>
      </c>
      <c r="BE3011">
        <f>INDEX(MONTHLY_INDEX!$1:$1048576,Final!BC3011,Final!BD3011)</f>
        <v>96</v>
      </c>
      <c r="BF3011">
        <f>MATCH($BF$1,MONTHLY_INDEX!$1:$1,0)</f>
        <v>127</v>
      </c>
      <c r="BG3011">
        <f>INDEX(MONTHLY_INDEX!$1:$1048576,Final!BC3011,Final!BF3011)</f>
        <v>95.3</v>
      </c>
      <c r="BH3011" s="23">
        <f t="shared" si="1394"/>
        <v>-7.2916666666666963E-3</v>
      </c>
      <c r="BI3011" s="14">
        <f t="shared" si="1395"/>
        <v>633109.66666666663</v>
      </c>
      <c r="BJ3011" s="14">
        <f t="shared" si="1396"/>
        <v>219983.92732876711</v>
      </c>
      <c r="BK3011" s="15">
        <f t="shared" si="1370"/>
        <v>413125.73933789949</v>
      </c>
      <c r="BL3011" s="52">
        <v>0</v>
      </c>
      <c r="BM3011" s="15">
        <f t="shared" si="1397"/>
        <v>413125.73933789949</v>
      </c>
    </row>
    <row r="3012" spans="1:65">
      <c r="A3012" s="8">
        <v>3010</v>
      </c>
      <c r="B3012" s="1" t="s">
        <v>44</v>
      </c>
      <c r="C3012" s="1">
        <v>1500</v>
      </c>
      <c r="D3012" s="1" t="s">
        <v>60</v>
      </c>
      <c r="E3012" s="1">
        <v>150000118</v>
      </c>
      <c r="F3012" s="1" t="s">
        <v>60</v>
      </c>
      <c r="G3012" s="1" t="s">
        <v>92</v>
      </c>
      <c r="H3012" s="1">
        <v>4</v>
      </c>
      <c r="I3012" s="1" t="s">
        <v>229</v>
      </c>
      <c r="J3012" s="1" t="s">
        <v>49</v>
      </c>
      <c r="K3012" s="1">
        <v>17406001</v>
      </c>
      <c r="L3012" s="1" t="s">
        <v>50</v>
      </c>
      <c r="M3012" s="1" t="s">
        <v>51</v>
      </c>
      <c r="N3012" s="1" t="s">
        <v>64</v>
      </c>
      <c r="O3012" s="1" t="s">
        <v>65</v>
      </c>
      <c r="P3012" s="1" t="s">
        <v>66</v>
      </c>
      <c r="Q3012" s="1" t="s">
        <v>67</v>
      </c>
      <c r="R3012" s="1" t="s">
        <v>87</v>
      </c>
      <c r="S3012" s="1" t="s">
        <v>88</v>
      </c>
      <c r="T3012" s="2">
        <v>43463</v>
      </c>
      <c r="U3012" s="2">
        <v>43463</v>
      </c>
      <c r="V3012" s="1" t="s">
        <v>52</v>
      </c>
      <c r="W3012" s="3">
        <v>1</v>
      </c>
      <c r="X3012" s="1" t="s">
        <v>53</v>
      </c>
      <c r="Y3012" s="4">
        <v>21044329</v>
      </c>
      <c r="Z3012" s="4">
        <v>-2460643</v>
      </c>
      <c r="AA3012" s="4">
        <v>0</v>
      </c>
      <c r="AB3012" s="4">
        <v>0</v>
      </c>
      <c r="AC3012" s="4">
        <v>0</v>
      </c>
      <c r="AD3012" s="4">
        <v>21044329</v>
      </c>
      <c r="AE3012" s="5">
        <v>1555</v>
      </c>
      <c r="AF3012" s="1" t="s">
        <v>70</v>
      </c>
      <c r="AG3012" s="1" t="s">
        <v>71</v>
      </c>
      <c r="AH3012" s="1" t="s">
        <v>89</v>
      </c>
      <c r="AI3012" s="1" t="s">
        <v>57</v>
      </c>
      <c r="AJ3012" s="5">
        <v>10950</v>
      </c>
      <c r="AK3012" s="4">
        <v>-219098</v>
      </c>
      <c r="AL3012" s="4">
        <v>0</v>
      </c>
      <c r="AM3012" s="4">
        <v>0</v>
      </c>
      <c r="AN3012" s="4">
        <v>0</v>
      </c>
      <c r="AO3012" s="4">
        <v>-2679741</v>
      </c>
      <c r="AP3012" s="4">
        <v>-2679741</v>
      </c>
      <c r="AQ3012" s="4">
        <v>0</v>
      </c>
      <c r="AR3012" s="4">
        <v>18364588</v>
      </c>
      <c r="AS3012" s="1" t="s">
        <v>52</v>
      </c>
      <c r="AT3012" s="9">
        <f t="shared" ref="AT3012:AT3075" si="1398">T3012</f>
        <v>43463</v>
      </c>
      <c r="AU3012" s="9">
        <f t="shared" ref="AU3012:AU3075" si="1399">DATE(YEAR(AT3012),MONTH(AT3012),DAY(1))</f>
        <v>43435</v>
      </c>
      <c r="AV3012" s="9">
        <v>44798</v>
      </c>
      <c r="AW3012" s="11">
        <f t="shared" ref="AW3012:AW3075" si="1400">(AV3012-AT3012)/365</f>
        <v>3.6575342465753424</v>
      </c>
      <c r="AX3012">
        <v>25</v>
      </c>
      <c r="AY3012" s="12">
        <v>0.05</v>
      </c>
      <c r="AZ3012">
        <f t="shared" ref="AZ3012:AZ3075" si="1401">(1-AY3012)/AX3012</f>
        <v>3.7999999999999999E-2</v>
      </c>
      <c r="BA3012" s="13">
        <f t="shared" ref="BA3012:BA3075" si="1402">Y3012</f>
        <v>21044329</v>
      </c>
      <c r="BB3012" s="17" t="s">
        <v>2189</v>
      </c>
      <c r="BC3012">
        <f>MATCH(BB3012,MONTHLY_INDEX!$A:$A,0)</f>
        <v>798</v>
      </c>
      <c r="BD3012">
        <f>MATCH(AU3012,MONTHLY_INDEX!$1:$1,0)</f>
        <v>84</v>
      </c>
      <c r="BE3012">
        <f>INDEX(MONTHLY_INDEX!$1:$1048576,Final!BC3012,Final!BD3012)</f>
        <v>96</v>
      </c>
      <c r="BF3012">
        <f>MATCH($BF$1,MONTHLY_INDEX!$1:$1,0)</f>
        <v>127</v>
      </c>
      <c r="BG3012">
        <f>INDEX(MONTHLY_INDEX!$1:$1048576,Final!BC3012,Final!BF3012)</f>
        <v>95.3</v>
      </c>
      <c r="BH3012" s="23">
        <f t="shared" si="1394"/>
        <v>-7.2916666666666963E-3</v>
      </c>
      <c r="BI3012" s="14">
        <f t="shared" si="1395"/>
        <v>20890880.767708331</v>
      </c>
      <c r="BJ3012" s="14">
        <f t="shared" si="1396"/>
        <v>2903546.2502625855</v>
      </c>
      <c r="BK3012" s="15">
        <f t="shared" ref="BK3012:BK3075" si="1403">MAX(BI3012-BJ3012,0)</f>
        <v>17987334.517445747</v>
      </c>
      <c r="BL3012" s="52">
        <v>0</v>
      </c>
      <c r="BM3012" s="15">
        <f t="shared" si="1397"/>
        <v>17987334.517445747</v>
      </c>
    </row>
    <row r="3013" spans="1:65">
      <c r="A3013" s="8">
        <v>3011</v>
      </c>
      <c r="B3013" s="1" t="s">
        <v>44</v>
      </c>
      <c r="C3013" s="1">
        <v>1500</v>
      </c>
      <c r="D3013" s="1" t="s">
        <v>60</v>
      </c>
      <c r="E3013" s="1">
        <v>150000118</v>
      </c>
      <c r="F3013" s="1" t="s">
        <v>60</v>
      </c>
      <c r="G3013" s="1" t="s">
        <v>93</v>
      </c>
      <c r="H3013" s="1">
        <v>5</v>
      </c>
      <c r="I3013" s="1" t="s">
        <v>229</v>
      </c>
      <c r="J3013" s="1" t="s">
        <v>49</v>
      </c>
      <c r="K3013" s="1">
        <v>17406001</v>
      </c>
      <c r="L3013" s="1" t="s">
        <v>50</v>
      </c>
      <c r="M3013" s="1" t="s">
        <v>51</v>
      </c>
      <c r="N3013" s="1" t="s">
        <v>64</v>
      </c>
      <c r="O3013" s="1" t="s">
        <v>65</v>
      </c>
      <c r="P3013" s="1" t="s">
        <v>66</v>
      </c>
      <c r="Q3013" s="1" t="s">
        <v>67</v>
      </c>
      <c r="R3013" s="1" t="s">
        <v>87</v>
      </c>
      <c r="S3013" s="1" t="s">
        <v>88</v>
      </c>
      <c r="T3013" s="2">
        <v>43463</v>
      </c>
      <c r="U3013" s="2">
        <v>43463</v>
      </c>
      <c r="V3013" s="1" t="s">
        <v>52</v>
      </c>
      <c r="W3013" s="3">
        <v>1</v>
      </c>
      <c r="X3013" s="1" t="s">
        <v>53</v>
      </c>
      <c r="Y3013" s="4">
        <v>969266</v>
      </c>
      <c r="Z3013" s="4">
        <v>-113333</v>
      </c>
      <c r="AA3013" s="4">
        <v>0</v>
      </c>
      <c r="AB3013" s="4">
        <v>0</v>
      </c>
      <c r="AC3013" s="4">
        <v>0</v>
      </c>
      <c r="AD3013" s="4">
        <v>969266</v>
      </c>
      <c r="AE3013" s="5">
        <v>1555</v>
      </c>
      <c r="AF3013" s="1" t="s">
        <v>70</v>
      </c>
      <c r="AG3013" s="1" t="s">
        <v>71</v>
      </c>
      <c r="AH3013" s="1" t="s">
        <v>89</v>
      </c>
      <c r="AI3013" s="1" t="s">
        <v>57</v>
      </c>
      <c r="AJ3013" s="5">
        <v>10950</v>
      </c>
      <c r="AK3013" s="4">
        <v>-10091</v>
      </c>
      <c r="AL3013" s="4">
        <v>0</v>
      </c>
      <c r="AM3013" s="4">
        <v>0</v>
      </c>
      <c r="AN3013" s="4">
        <v>0</v>
      </c>
      <c r="AO3013" s="4">
        <v>-123424</v>
      </c>
      <c r="AP3013" s="4">
        <v>-123424</v>
      </c>
      <c r="AQ3013" s="4">
        <v>0</v>
      </c>
      <c r="AR3013" s="4">
        <v>845842</v>
      </c>
      <c r="AS3013" s="1" t="s">
        <v>52</v>
      </c>
      <c r="AT3013" s="9">
        <f t="shared" si="1398"/>
        <v>43463</v>
      </c>
      <c r="AU3013" s="9">
        <f t="shared" si="1399"/>
        <v>43435</v>
      </c>
      <c r="AV3013" s="9">
        <v>44798</v>
      </c>
      <c r="AW3013" s="11">
        <f t="shared" si="1400"/>
        <v>3.6575342465753424</v>
      </c>
      <c r="AX3013">
        <v>25</v>
      </c>
      <c r="AY3013" s="12">
        <v>0.05</v>
      </c>
      <c r="AZ3013">
        <f t="shared" si="1401"/>
        <v>3.7999999999999999E-2</v>
      </c>
      <c r="BA3013" s="13">
        <f t="shared" si="1402"/>
        <v>969266</v>
      </c>
      <c r="BB3013" s="17" t="s">
        <v>2083</v>
      </c>
      <c r="BC3013">
        <f>MATCH(BB3013,MONTHLY_INDEX!$A:$A,0)</f>
        <v>745</v>
      </c>
      <c r="BD3013">
        <f>MATCH(AU3013,MONTHLY_INDEX!$1:$1,0)</f>
        <v>84</v>
      </c>
      <c r="BE3013">
        <f>INDEX(MONTHLY_INDEX!$1:$1048576,Final!BC3013,Final!BD3013)</f>
        <v>108.4</v>
      </c>
      <c r="BF3013">
        <f>MATCH($BF$1,MONTHLY_INDEX!$1:$1,0)</f>
        <v>127</v>
      </c>
      <c r="BG3013">
        <f>INDEX(MONTHLY_INDEX!$1:$1048576,Final!BC3013,Final!BF3013)</f>
        <v>115.4</v>
      </c>
      <c r="BH3013" s="23">
        <f t="shared" si="1394"/>
        <v>6.4575645756457564E-2</v>
      </c>
      <c r="BI3013" s="14">
        <f t="shared" si="1395"/>
        <v>1031856.9778597784</v>
      </c>
      <c r="BJ3013" s="14">
        <f t="shared" si="1396"/>
        <v>143413.98489541525</v>
      </c>
      <c r="BK3013" s="15">
        <f t="shared" si="1403"/>
        <v>888442.99296436319</v>
      </c>
      <c r="BL3013" s="52">
        <v>0</v>
      </c>
      <c r="BM3013" s="15">
        <f t="shared" si="1397"/>
        <v>888442.99296436319</v>
      </c>
    </row>
    <row r="3014" spans="1:65">
      <c r="A3014" s="8">
        <v>3012</v>
      </c>
      <c r="B3014" s="1" t="s">
        <v>44</v>
      </c>
      <c r="C3014" s="1">
        <v>1500</v>
      </c>
      <c r="D3014" s="1" t="s">
        <v>60</v>
      </c>
      <c r="E3014" s="1">
        <v>150000118</v>
      </c>
      <c r="F3014" s="1" t="s">
        <v>60</v>
      </c>
      <c r="G3014" s="1" t="s">
        <v>94</v>
      </c>
      <c r="H3014" s="1">
        <v>6</v>
      </c>
      <c r="I3014" s="1" t="s">
        <v>229</v>
      </c>
      <c r="J3014" s="1" t="s">
        <v>49</v>
      </c>
      <c r="K3014" s="1">
        <v>17406001</v>
      </c>
      <c r="L3014" s="1" t="s">
        <v>50</v>
      </c>
      <c r="M3014" s="1" t="s">
        <v>51</v>
      </c>
      <c r="N3014" s="1" t="s">
        <v>64</v>
      </c>
      <c r="O3014" s="1" t="s">
        <v>65</v>
      </c>
      <c r="P3014" s="1" t="s">
        <v>66</v>
      </c>
      <c r="Q3014" s="1" t="s">
        <v>67</v>
      </c>
      <c r="R3014" s="1" t="s">
        <v>87</v>
      </c>
      <c r="S3014" s="1" t="s">
        <v>88</v>
      </c>
      <c r="T3014" s="2">
        <v>43463</v>
      </c>
      <c r="U3014" s="2">
        <v>43463</v>
      </c>
      <c r="V3014" s="1" t="s">
        <v>52</v>
      </c>
      <c r="W3014" s="3">
        <v>1</v>
      </c>
      <c r="X3014" s="1" t="s">
        <v>53</v>
      </c>
      <c r="Y3014" s="4">
        <v>735000</v>
      </c>
      <c r="Z3014" s="4">
        <v>-85940</v>
      </c>
      <c r="AA3014" s="4">
        <v>0</v>
      </c>
      <c r="AB3014" s="4">
        <v>0</v>
      </c>
      <c r="AC3014" s="4">
        <v>0</v>
      </c>
      <c r="AD3014" s="4">
        <v>735000</v>
      </c>
      <c r="AE3014" s="5">
        <v>1555</v>
      </c>
      <c r="AF3014" s="1" t="s">
        <v>70</v>
      </c>
      <c r="AG3014" s="1" t="s">
        <v>71</v>
      </c>
      <c r="AH3014" s="1" t="s">
        <v>89</v>
      </c>
      <c r="AI3014" s="1" t="s">
        <v>57</v>
      </c>
      <c r="AJ3014" s="5">
        <v>10950</v>
      </c>
      <c r="AK3014" s="4">
        <v>-7652</v>
      </c>
      <c r="AL3014" s="4">
        <v>0</v>
      </c>
      <c r="AM3014" s="4">
        <v>0</v>
      </c>
      <c r="AN3014" s="4">
        <v>0</v>
      </c>
      <c r="AO3014" s="4">
        <v>-93592</v>
      </c>
      <c r="AP3014" s="4">
        <v>-93592</v>
      </c>
      <c r="AQ3014" s="4">
        <v>0</v>
      </c>
      <c r="AR3014" s="4">
        <v>641408</v>
      </c>
      <c r="AS3014" s="1" t="s">
        <v>52</v>
      </c>
      <c r="AT3014" s="9">
        <f t="shared" si="1398"/>
        <v>43463</v>
      </c>
      <c r="AU3014" s="9">
        <f t="shared" si="1399"/>
        <v>43435</v>
      </c>
      <c r="AV3014" s="9">
        <v>44798</v>
      </c>
      <c r="AW3014" s="11">
        <f t="shared" si="1400"/>
        <v>3.6575342465753424</v>
      </c>
      <c r="AX3014">
        <v>10</v>
      </c>
      <c r="AY3014" s="12">
        <v>0.05</v>
      </c>
      <c r="AZ3014">
        <f t="shared" si="1401"/>
        <v>9.5000000000000001E-2</v>
      </c>
      <c r="BA3014" s="13">
        <f t="shared" si="1402"/>
        <v>735000</v>
      </c>
      <c r="BB3014" s="17" t="s">
        <v>1853</v>
      </c>
      <c r="BC3014">
        <f>MATCH(BB3014,MONTHLY_INDEX!$A:$A,0)</f>
        <v>630</v>
      </c>
      <c r="BD3014">
        <f>MATCH(AU3014,MONTHLY_INDEX!$1:$1,0)</f>
        <v>84</v>
      </c>
      <c r="BE3014">
        <f>INDEX(MONTHLY_INDEX!$1:$1048576,Final!BC3014,Final!BD3014)</f>
        <v>114.9</v>
      </c>
      <c r="BF3014">
        <f>MATCH($BF$1,MONTHLY_INDEX!$1:$1,0)</f>
        <v>127</v>
      </c>
      <c r="BG3014">
        <f>INDEX(MONTHLY_INDEX!$1:$1048576,Final!BC3014,Final!BF3014)</f>
        <v>151.1</v>
      </c>
      <c r="BH3014" s="23">
        <f t="shared" si="1394"/>
        <v>0.31505657093124445</v>
      </c>
      <c r="BI3014" s="14">
        <f t="shared" si="1395"/>
        <v>966566.5796344647</v>
      </c>
      <c r="BJ3014" s="14">
        <f t="shared" si="1396"/>
        <v>335848.78482778347</v>
      </c>
      <c r="BK3014" s="15">
        <f t="shared" si="1403"/>
        <v>630717.79480668122</v>
      </c>
      <c r="BL3014" s="52">
        <v>0</v>
      </c>
      <c r="BM3014" s="15">
        <f t="shared" si="1397"/>
        <v>630717.79480668122</v>
      </c>
    </row>
    <row r="3015" spans="1:65">
      <c r="A3015" s="8">
        <v>3013</v>
      </c>
      <c r="B3015" s="1" t="s">
        <v>44</v>
      </c>
      <c r="C3015" s="1">
        <v>1500</v>
      </c>
      <c r="D3015" s="1" t="s">
        <v>60</v>
      </c>
      <c r="E3015" s="1">
        <v>150000118</v>
      </c>
      <c r="F3015" s="1" t="s">
        <v>60</v>
      </c>
      <c r="G3015" s="1" t="s">
        <v>95</v>
      </c>
      <c r="H3015" s="1">
        <v>7</v>
      </c>
      <c r="I3015" s="1" t="s">
        <v>229</v>
      </c>
      <c r="J3015" s="1" t="s">
        <v>49</v>
      </c>
      <c r="K3015" s="1">
        <v>17406001</v>
      </c>
      <c r="L3015" s="1" t="s">
        <v>50</v>
      </c>
      <c r="M3015" s="1" t="s">
        <v>51</v>
      </c>
      <c r="N3015" s="1" t="s">
        <v>64</v>
      </c>
      <c r="O3015" s="1" t="s">
        <v>65</v>
      </c>
      <c r="P3015" s="1" t="s">
        <v>66</v>
      </c>
      <c r="Q3015" s="1" t="s">
        <v>67</v>
      </c>
      <c r="R3015" s="1" t="s">
        <v>87</v>
      </c>
      <c r="S3015" s="1" t="s">
        <v>88</v>
      </c>
      <c r="T3015" s="2">
        <v>43463</v>
      </c>
      <c r="U3015" s="2">
        <v>43463</v>
      </c>
      <c r="V3015" s="1" t="s">
        <v>52</v>
      </c>
      <c r="W3015" s="3">
        <v>1</v>
      </c>
      <c r="X3015" s="1" t="s">
        <v>53</v>
      </c>
      <c r="Y3015" s="4">
        <v>126000</v>
      </c>
      <c r="Z3015" s="4">
        <v>-14732</v>
      </c>
      <c r="AA3015" s="4">
        <v>0</v>
      </c>
      <c r="AB3015" s="4">
        <v>0</v>
      </c>
      <c r="AC3015" s="4">
        <v>0</v>
      </c>
      <c r="AD3015" s="4">
        <v>126000</v>
      </c>
      <c r="AE3015" s="5">
        <v>1555</v>
      </c>
      <c r="AF3015" s="1" t="s">
        <v>70</v>
      </c>
      <c r="AG3015" s="1" t="s">
        <v>71</v>
      </c>
      <c r="AH3015" s="1" t="s">
        <v>89</v>
      </c>
      <c r="AI3015" s="1" t="s">
        <v>57</v>
      </c>
      <c r="AJ3015" s="5">
        <v>10950</v>
      </c>
      <c r="AK3015" s="4">
        <v>-1312</v>
      </c>
      <c r="AL3015" s="4">
        <v>0</v>
      </c>
      <c r="AM3015" s="4">
        <v>0</v>
      </c>
      <c r="AN3015" s="4">
        <v>0</v>
      </c>
      <c r="AO3015" s="4">
        <v>-16044</v>
      </c>
      <c r="AP3015" s="4">
        <v>-16044</v>
      </c>
      <c r="AQ3015" s="4">
        <v>0</v>
      </c>
      <c r="AR3015" s="4">
        <v>109956</v>
      </c>
      <c r="AS3015" s="1" t="s">
        <v>52</v>
      </c>
      <c r="AT3015" s="9">
        <f t="shared" si="1398"/>
        <v>43463</v>
      </c>
      <c r="AU3015" s="9">
        <f t="shared" si="1399"/>
        <v>43435</v>
      </c>
      <c r="AV3015" s="9">
        <v>44798</v>
      </c>
      <c r="AW3015" s="11">
        <f t="shared" si="1400"/>
        <v>3.6575342465753424</v>
      </c>
      <c r="AX3015">
        <v>25</v>
      </c>
      <c r="AY3015" s="12">
        <v>0.05</v>
      </c>
      <c r="AZ3015">
        <f t="shared" si="1401"/>
        <v>3.7999999999999999E-2</v>
      </c>
      <c r="BA3015" s="13">
        <f t="shared" si="1402"/>
        <v>126000</v>
      </c>
      <c r="BB3015" s="17" t="s">
        <v>2189</v>
      </c>
      <c r="BC3015">
        <f>MATCH(BB3015,MONTHLY_INDEX!$A:$A,0)</f>
        <v>798</v>
      </c>
      <c r="BD3015">
        <f>MATCH(AU3015,MONTHLY_INDEX!$1:$1,0)</f>
        <v>84</v>
      </c>
      <c r="BE3015">
        <f>INDEX(MONTHLY_INDEX!$1:$1048576,Final!BC3015,Final!BD3015)</f>
        <v>96</v>
      </c>
      <c r="BF3015">
        <f>MATCH($BF$1,MONTHLY_INDEX!$1:$1,0)</f>
        <v>127</v>
      </c>
      <c r="BG3015">
        <f>INDEX(MONTHLY_INDEX!$1:$1048576,Final!BC3015,Final!BF3015)</f>
        <v>95.3</v>
      </c>
      <c r="BH3015" s="23">
        <f t="shared" si="1394"/>
        <v>-7.2916666666666963E-3</v>
      </c>
      <c r="BI3015" s="14">
        <f t="shared" si="1395"/>
        <v>125081.25</v>
      </c>
      <c r="BJ3015" s="14">
        <f t="shared" si="1396"/>
        <v>17384.580308219178</v>
      </c>
      <c r="BK3015" s="15">
        <f t="shared" si="1403"/>
        <v>107696.66969178081</v>
      </c>
      <c r="BL3015" s="52">
        <v>0</v>
      </c>
      <c r="BM3015" s="15">
        <f t="shared" si="1397"/>
        <v>107696.66969178081</v>
      </c>
    </row>
    <row r="3016" spans="1:65">
      <c r="A3016" s="8">
        <v>3014</v>
      </c>
      <c r="B3016" s="1" t="s">
        <v>44</v>
      </c>
      <c r="C3016" s="1">
        <v>1500</v>
      </c>
      <c r="D3016" s="1" t="s">
        <v>60</v>
      </c>
      <c r="E3016" s="1">
        <v>150000118</v>
      </c>
      <c r="F3016" s="1" t="s">
        <v>60</v>
      </c>
      <c r="G3016" s="1" t="s">
        <v>96</v>
      </c>
      <c r="H3016" s="1">
        <v>8</v>
      </c>
      <c r="I3016" s="1" t="s">
        <v>229</v>
      </c>
      <c r="J3016" s="1" t="s">
        <v>49</v>
      </c>
      <c r="K3016" s="1">
        <v>17406001</v>
      </c>
      <c r="L3016" s="1" t="s">
        <v>50</v>
      </c>
      <c r="M3016" s="1" t="s">
        <v>51</v>
      </c>
      <c r="N3016" s="1" t="s">
        <v>64</v>
      </c>
      <c r="O3016" s="1" t="s">
        <v>65</v>
      </c>
      <c r="P3016" s="1" t="s">
        <v>66</v>
      </c>
      <c r="Q3016" s="1" t="s">
        <v>67</v>
      </c>
      <c r="R3016" s="1" t="s">
        <v>87</v>
      </c>
      <c r="S3016" s="1" t="s">
        <v>88</v>
      </c>
      <c r="T3016" s="2">
        <v>43463</v>
      </c>
      <c r="U3016" s="2">
        <v>43463</v>
      </c>
      <c r="V3016" s="1" t="s">
        <v>52</v>
      </c>
      <c r="W3016" s="3">
        <v>1</v>
      </c>
      <c r="X3016" s="1" t="s">
        <v>53</v>
      </c>
      <c r="Y3016" s="4">
        <v>29327302</v>
      </c>
      <c r="Z3016" s="4">
        <v>-3429143</v>
      </c>
      <c r="AA3016" s="4">
        <v>0</v>
      </c>
      <c r="AB3016" s="4">
        <v>0</v>
      </c>
      <c r="AC3016" s="4">
        <v>0</v>
      </c>
      <c r="AD3016" s="4">
        <v>29327302</v>
      </c>
      <c r="AE3016" s="5">
        <v>1555</v>
      </c>
      <c r="AF3016" s="1" t="s">
        <v>70</v>
      </c>
      <c r="AG3016" s="1" t="s">
        <v>71</v>
      </c>
      <c r="AH3016" s="1" t="s">
        <v>89</v>
      </c>
      <c r="AI3016" s="1" t="s">
        <v>57</v>
      </c>
      <c r="AJ3016" s="5">
        <v>10950</v>
      </c>
      <c r="AK3016" s="4">
        <v>-305335</v>
      </c>
      <c r="AL3016" s="4">
        <v>0</v>
      </c>
      <c r="AM3016" s="4">
        <v>0</v>
      </c>
      <c r="AN3016" s="4">
        <v>0</v>
      </c>
      <c r="AO3016" s="4">
        <v>-3734478</v>
      </c>
      <c r="AP3016" s="4">
        <v>-3734478</v>
      </c>
      <c r="AQ3016" s="4">
        <v>0</v>
      </c>
      <c r="AR3016" s="4">
        <v>25592824</v>
      </c>
      <c r="AS3016" s="1" t="s">
        <v>52</v>
      </c>
      <c r="AT3016" s="9">
        <f t="shared" si="1398"/>
        <v>43463</v>
      </c>
      <c r="AU3016" s="9">
        <f t="shared" si="1399"/>
        <v>43435</v>
      </c>
      <c r="AV3016" s="9">
        <v>44798</v>
      </c>
      <c r="AW3016" s="11">
        <f t="shared" si="1400"/>
        <v>3.6575342465753424</v>
      </c>
      <c r="AX3016">
        <v>25</v>
      </c>
      <c r="AY3016" s="12">
        <v>0.05</v>
      </c>
      <c r="AZ3016">
        <f t="shared" si="1401"/>
        <v>3.7999999999999999E-2</v>
      </c>
      <c r="BA3016" s="13">
        <f t="shared" si="1402"/>
        <v>29327302</v>
      </c>
      <c r="BB3016" s="17" t="s">
        <v>2189</v>
      </c>
      <c r="BC3016">
        <f>MATCH(BB3016,MONTHLY_INDEX!$A:$A,0)</f>
        <v>798</v>
      </c>
      <c r="BD3016">
        <f>MATCH(AU3016,MONTHLY_INDEX!$1:$1,0)</f>
        <v>84</v>
      </c>
      <c r="BE3016">
        <f>INDEX(MONTHLY_INDEX!$1:$1048576,Final!BC3016,Final!BD3016)</f>
        <v>96</v>
      </c>
      <c r="BF3016">
        <f>MATCH($BF$1,MONTHLY_INDEX!$1:$1,0)</f>
        <v>127</v>
      </c>
      <c r="BG3016">
        <f>INDEX(MONTHLY_INDEX!$1:$1048576,Final!BC3016,Final!BF3016)</f>
        <v>95.3</v>
      </c>
      <c r="BH3016" s="23">
        <f t="shared" si="1394"/>
        <v>-7.2916666666666963E-3</v>
      </c>
      <c r="BI3016" s="14">
        <f t="shared" si="1395"/>
        <v>29113457.089583334</v>
      </c>
      <c r="BJ3016" s="14">
        <f t="shared" si="1396"/>
        <v>4046371.7209714041</v>
      </c>
      <c r="BK3016" s="15">
        <f t="shared" si="1403"/>
        <v>25067085.368611928</v>
      </c>
      <c r="BL3016" s="52">
        <v>0</v>
      </c>
      <c r="BM3016" s="15">
        <f t="shared" si="1397"/>
        <v>25067085.368611928</v>
      </c>
    </row>
    <row r="3017" spans="1:65">
      <c r="A3017" s="8">
        <v>3015</v>
      </c>
      <c r="B3017" s="1" t="s">
        <v>44</v>
      </c>
      <c r="C3017" s="1">
        <v>1500</v>
      </c>
      <c r="D3017" s="1" t="s">
        <v>60</v>
      </c>
      <c r="E3017" s="1">
        <v>150000118</v>
      </c>
      <c r="F3017" s="1" t="s">
        <v>60</v>
      </c>
      <c r="G3017" s="1" t="s">
        <v>97</v>
      </c>
      <c r="H3017" s="1">
        <v>9</v>
      </c>
      <c r="I3017" s="1" t="s">
        <v>229</v>
      </c>
      <c r="J3017" s="1" t="s">
        <v>49</v>
      </c>
      <c r="K3017" s="1">
        <v>17406001</v>
      </c>
      <c r="L3017" s="1" t="s">
        <v>50</v>
      </c>
      <c r="M3017" s="1" t="s">
        <v>51</v>
      </c>
      <c r="N3017" s="1" t="s">
        <v>64</v>
      </c>
      <c r="O3017" s="1" t="s">
        <v>65</v>
      </c>
      <c r="P3017" s="1" t="s">
        <v>66</v>
      </c>
      <c r="Q3017" s="1" t="s">
        <v>67</v>
      </c>
      <c r="R3017" s="1" t="s">
        <v>87</v>
      </c>
      <c r="S3017" s="1" t="s">
        <v>88</v>
      </c>
      <c r="T3017" s="2">
        <v>43463</v>
      </c>
      <c r="U3017" s="2">
        <v>43463</v>
      </c>
      <c r="V3017" s="1" t="s">
        <v>52</v>
      </c>
      <c r="W3017" s="3">
        <v>1</v>
      </c>
      <c r="X3017" s="1" t="s">
        <v>53</v>
      </c>
      <c r="Y3017" s="4">
        <v>1517250</v>
      </c>
      <c r="Z3017" s="4">
        <v>-177405</v>
      </c>
      <c r="AA3017" s="4">
        <v>0</v>
      </c>
      <c r="AB3017" s="4">
        <v>0</v>
      </c>
      <c r="AC3017" s="4">
        <v>0</v>
      </c>
      <c r="AD3017" s="4">
        <v>1517250</v>
      </c>
      <c r="AE3017" s="5">
        <v>1555</v>
      </c>
      <c r="AF3017" s="1" t="s">
        <v>70</v>
      </c>
      <c r="AG3017" s="1" t="s">
        <v>71</v>
      </c>
      <c r="AH3017" s="1" t="s">
        <v>89</v>
      </c>
      <c r="AI3017" s="1" t="s">
        <v>57</v>
      </c>
      <c r="AJ3017" s="5">
        <v>10950</v>
      </c>
      <c r="AK3017" s="4">
        <v>-15797</v>
      </c>
      <c r="AL3017" s="4">
        <v>0</v>
      </c>
      <c r="AM3017" s="4">
        <v>0</v>
      </c>
      <c r="AN3017" s="4">
        <v>0</v>
      </c>
      <c r="AO3017" s="4">
        <v>-193202</v>
      </c>
      <c r="AP3017" s="4">
        <v>-193202</v>
      </c>
      <c r="AQ3017" s="4">
        <v>0</v>
      </c>
      <c r="AR3017" s="4">
        <v>1324048</v>
      </c>
      <c r="AS3017" s="1" t="s">
        <v>52</v>
      </c>
      <c r="AT3017" s="9">
        <f t="shared" si="1398"/>
        <v>43463</v>
      </c>
      <c r="AU3017" s="9">
        <f t="shared" si="1399"/>
        <v>43435</v>
      </c>
      <c r="AV3017" s="9">
        <v>44798</v>
      </c>
      <c r="AW3017" s="11">
        <f t="shared" si="1400"/>
        <v>3.6575342465753424</v>
      </c>
      <c r="AX3017">
        <v>15</v>
      </c>
      <c r="AY3017" s="12">
        <v>0.05</v>
      </c>
      <c r="AZ3017">
        <f t="shared" si="1401"/>
        <v>6.3333333333333325E-2</v>
      </c>
      <c r="BA3017" s="13">
        <f t="shared" si="1402"/>
        <v>1517250</v>
      </c>
      <c r="BB3017" s="17" t="s">
        <v>1941</v>
      </c>
      <c r="BC3017">
        <f>MATCH(BB3017,MONTHLY_INDEX!$A:$A,0)</f>
        <v>674</v>
      </c>
      <c r="BD3017">
        <f>MATCH(AU3017,MONTHLY_INDEX!$1:$1,0)</f>
        <v>84</v>
      </c>
      <c r="BE3017">
        <f>INDEX(MONTHLY_INDEX!$1:$1048576,Final!BC3017,Final!BD3017)</f>
        <v>106.1</v>
      </c>
      <c r="BF3017">
        <f>MATCH($BF$1,MONTHLY_INDEX!$1:$1,0)</f>
        <v>127</v>
      </c>
      <c r="BG3017">
        <f>INDEX(MONTHLY_INDEX!$1:$1048576,Final!BC3017,Final!BF3017)</f>
        <v>122.8</v>
      </c>
      <c r="BH3017" s="23">
        <f t="shared" si="1394"/>
        <v>0.15739868049010372</v>
      </c>
      <c r="BI3017" s="14">
        <f t="shared" si="1395"/>
        <v>1756063.1479736099</v>
      </c>
      <c r="BJ3017" s="14">
        <f t="shared" si="1396"/>
        <v>406781.20318128407</v>
      </c>
      <c r="BK3017" s="15">
        <f t="shared" si="1403"/>
        <v>1349281.9447923258</v>
      </c>
      <c r="BL3017" s="52">
        <v>0</v>
      </c>
      <c r="BM3017" s="15">
        <f t="shared" si="1397"/>
        <v>1349281.9447923258</v>
      </c>
    </row>
    <row r="3018" spans="1:65">
      <c r="A3018" s="8">
        <v>3016</v>
      </c>
      <c r="B3018" s="1" t="s">
        <v>44</v>
      </c>
      <c r="C3018" s="1">
        <v>1500</v>
      </c>
      <c r="D3018" s="1" t="s">
        <v>60</v>
      </c>
      <c r="E3018" s="1">
        <v>150000118</v>
      </c>
      <c r="F3018" s="1" t="s">
        <v>60</v>
      </c>
      <c r="G3018" s="1" t="s">
        <v>98</v>
      </c>
      <c r="H3018" s="1">
        <v>10</v>
      </c>
      <c r="I3018" s="1" t="s">
        <v>229</v>
      </c>
      <c r="J3018" s="1" t="s">
        <v>49</v>
      </c>
      <c r="K3018" s="1">
        <v>17406001</v>
      </c>
      <c r="L3018" s="1" t="s">
        <v>50</v>
      </c>
      <c r="M3018" s="1" t="s">
        <v>51</v>
      </c>
      <c r="N3018" s="1" t="s">
        <v>64</v>
      </c>
      <c r="O3018" s="1" t="s">
        <v>65</v>
      </c>
      <c r="P3018" s="1" t="s">
        <v>66</v>
      </c>
      <c r="Q3018" s="1" t="s">
        <v>67</v>
      </c>
      <c r="R3018" s="1" t="s">
        <v>87</v>
      </c>
      <c r="S3018" s="1" t="s">
        <v>88</v>
      </c>
      <c r="T3018" s="2">
        <v>43463</v>
      </c>
      <c r="U3018" s="2">
        <v>43463</v>
      </c>
      <c r="V3018" s="1" t="s">
        <v>52</v>
      </c>
      <c r="W3018" s="3">
        <v>1</v>
      </c>
      <c r="X3018" s="1" t="s">
        <v>53</v>
      </c>
      <c r="Y3018" s="4">
        <v>312900</v>
      </c>
      <c r="Z3018" s="4">
        <v>-36585</v>
      </c>
      <c r="AA3018" s="4">
        <v>0</v>
      </c>
      <c r="AB3018" s="4">
        <v>0</v>
      </c>
      <c r="AC3018" s="4">
        <v>0</v>
      </c>
      <c r="AD3018" s="4">
        <v>312900</v>
      </c>
      <c r="AE3018" s="5">
        <v>1555</v>
      </c>
      <c r="AF3018" s="1" t="s">
        <v>70</v>
      </c>
      <c r="AG3018" s="1" t="s">
        <v>71</v>
      </c>
      <c r="AH3018" s="1" t="s">
        <v>89</v>
      </c>
      <c r="AI3018" s="1" t="s">
        <v>57</v>
      </c>
      <c r="AJ3018" s="5">
        <v>10950</v>
      </c>
      <c r="AK3018" s="4">
        <v>-3258</v>
      </c>
      <c r="AL3018" s="4">
        <v>0</v>
      </c>
      <c r="AM3018" s="4">
        <v>0</v>
      </c>
      <c r="AN3018" s="4">
        <v>0</v>
      </c>
      <c r="AO3018" s="4">
        <v>-39843</v>
      </c>
      <c r="AP3018" s="4">
        <v>-39843</v>
      </c>
      <c r="AQ3018" s="4">
        <v>0</v>
      </c>
      <c r="AR3018" s="4">
        <v>273057</v>
      </c>
      <c r="AS3018" s="1" t="s">
        <v>52</v>
      </c>
      <c r="AT3018" s="9">
        <f t="shared" si="1398"/>
        <v>43463</v>
      </c>
      <c r="AU3018" s="9">
        <f t="shared" si="1399"/>
        <v>43435</v>
      </c>
      <c r="AV3018" s="9">
        <v>44798</v>
      </c>
      <c r="AW3018" s="11">
        <f t="shared" si="1400"/>
        <v>3.6575342465753424</v>
      </c>
      <c r="AX3018">
        <v>10</v>
      </c>
      <c r="AY3018" s="12">
        <v>0.05</v>
      </c>
      <c r="AZ3018">
        <f t="shared" si="1401"/>
        <v>9.5000000000000001E-2</v>
      </c>
      <c r="BA3018" s="13">
        <f t="shared" si="1402"/>
        <v>312900</v>
      </c>
      <c r="BB3018" s="17" t="s">
        <v>2189</v>
      </c>
      <c r="BC3018">
        <f>MATCH(BB3018,MONTHLY_INDEX!$A:$A,0)</f>
        <v>798</v>
      </c>
      <c r="BD3018">
        <f>MATCH(AU3018,MONTHLY_INDEX!$1:$1,0)</f>
        <v>84</v>
      </c>
      <c r="BE3018">
        <f>INDEX(MONTHLY_INDEX!$1:$1048576,Final!BC3018,Final!BD3018)</f>
        <v>96</v>
      </c>
      <c r="BF3018">
        <f>MATCH($BF$1,MONTHLY_INDEX!$1:$1,0)</f>
        <v>127</v>
      </c>
      <c r="BG3018">
        <f>INDEX(MONTHLY_INDEX!$1:$1048576,Final!BC3018,Final!BF3018)</f>
        <v>95.3</v>
      </c>
      <c r="BH3018" s="23">
        <f t="shared" si="1394"/>
        <v>-7.2916666666666963E-3</v>
      </c>
      <c r="BI3018" s="14">
        <f t="shared" si="1395"/>
        <v>310618.4375</v>
      </c>
      <c r="BJ3018" s="14">
        <f t="shared" si="1396"/>
        <v>107929.26941352741</v>
      </c>
      <c r="BK3018" s="15">
        <f t="shared" si="1403"/>
        <v>202689.16808647261</v>
      </c>
      <c r="BL3018" s="52">
        <v>0</v>
      </c>
      <c r="BM3018" s="15">
        <f t="shared" si="1397"/>
        <v>202689.16808647261</v>
      </c>
    </row>
    <row r="3019" spans="1:65">
      <c r="A3019" s="8">
        <v>3017</v>
      </c>
      <c r="B3019" s="1" t="s">
        <v>44</v>
      </c>
      <c r="C3019" s="1">
        <v>1500</v>
      </c>
      <c r="D3019" s="1" t="s">
        <v>60</v>
      </c>
      <c r="E3019" s="1">
        <v>150000118</v>
      </c>
      <c r="F3019" s="1" t="s">
        <v>60</v>
      </c>
      <c r="G3019" s="1" t="s">
        <v>99</v>
      </c>
      <c r="H3019" s="1">
        <v>11</v>
      </c>
      <c r="I3019" s="1" t="s">
        <v>229</v>
      </c>
      <c r="J3019" s="1" t="s">
        <v>49</v>
      </c>
      <c r="K3019" s="1">
        <v>17406001</v>
      </c>
      <c r="L3019" s="1" t="s">
        <v>50</v>
      </c>
      <c r="M3019" s="1" t="s">
        <v>51</v>
      </c>
      <c r="N3019" s="1" t="s">
        <v>64</v>
      </c>
      <c r="O3019" s="1" t="s">
        <v>65</v>
      </c>
      <c r="P3019" s="1" t="s">
        <v>66</v>
      </c>
      <c r="Q3019" s="1" t="s">
        <v>67</v>
      </c>
      <c r="R3019" s="1" t="s">
        <v>87</v>
      </c>
      <c r="S3019" s="1" t="s">
        <v>88</v>
      </c>
      <c r="T3019" s="2">
        <v>43463</v>
      </c>
      <c r="U3019" s="2">
        <v>43463</v>
      </c>
      <c r="V3019" s="1" t="s">
        <v>52</v>
      </c>
      <c r="W3019" s="3">
        <v>1</v>
      </c>
      <c r="X3019" s="1" t="s">
        <v>53</v>
      </c>
      <c r="Y3019" s="4">
        <v>1174950</v>
      </c>
      <c r="Z3019" s="4">
        <v>-137382</v>
      </c>
      <c r="AA3019" s="4">
        <v>0</v>
      </c>
      <c r="AB3019" s="4">
        <v>0</v>
      </c>
      <c r="AC3019" s="4">
        <v>0</v>
      </c>
      <c r="AD3019" s="4">
        <v>1174950</v>
      </c>
      <c r="AE3019" s="5">
        <v>1555</v>
      </c>
      <c r="AF3019" s="1" t="s">
        <v>70</v>
      </c>
      <c r="AG3019" s="1" t="s">
        <v>71</v>
      </c>
      <c r="AH3019" s="1" t="s">
        <v>89</v>
      </c>
      <c r="AI3019" s="1" t="s">
        <v>57</v>
      </c>
      <c r="AJ3019" s="5">
        <v>10950</v>
      </c>
      <c r="AK3019" s="4">
        <v>-12233</v>
      </c>
      <c r="AL3019" s="4">
        <v>0</v>
      </c>
      <c r="AM3019" s="4">
        <v>0</v>
      </c>
      <c r="AN3019" s="4">
        <v>0</v>
      </c>
      <c r="AO3019" s="4">
        <v>-149615</v>
      </c>
      <c r="AP3019" s="4">
        <v>-149615</v>
      </c>
      <c r="AQ3019" s="4">
        <v>0</v>
      </c>
      <c r="AR3019" s="4">
        <v>1025335</v>
      </c>
      <c r="AS3019" s="1" t="s">
        <v>52</v>
      </c>
      <c r="AT3019" s="9">
        <f t="shared" si="1398"/>
        <v>43463</v>
      </c>
      <c r="AU3019" s="9">
        <f t="shared" si="1399"/>
        <v>43435</v>
      </c>
      <c r="AV3019" s="9">
        <v>44798</v>
      </c>
      <c r="AW3019" s="11">
        <f t="shared" si="1400"/>
        <v>3.6575342465753424</v>
      </c>
      <c r="AX3019">
        <v>10</v>
      </c>
      <c r="AY3019" s="12">
        <v>0.05</v>
      </c>
      <c r="AZ3019">
        <f t="shared" si="1401"/>
        <v>9.5000000000000001E-2</v>
      </c>
      <c r="BA3019" s="13">
        <f t="shared" si="1402"/>
        <v>1174950</v>
      </c>
      <c r="BB3019" s="17" t="s">
        <v>2189</v>
      </c>
      <c r="BC3019">
        <f>MATCH(BB3019,MONTHLY_INDEX!$A:$A,0)</f>
        <v>798</v>
      </c>
      <c r="BD3019">
        <f>MATCH(AU3019,MONTHLY_INDEX!$1:$1,0)</f>
        <v>84</v>
      </c>
      <c r="BE3019">
        <f>INDEX(MONTHLY_INDEX!$1:$1048576,Final!BC3019,Final!BD3019)</f>
        <v>96</v>
      </c>
      <c r="BF3019">
        <f>MATCH($BF$1,MONTHLY_INDEX!$1:$1,0)</f>
        <v>127</v>
      </c>
      <c r="BG3019">
        <f>INDEX(MONTHLY_INDEX!$1:$1048576,Final!BC3019,Final!BF3019)</f>
        <v>95.3</v>
      </c>
      <c r="BH3019" s="23">
        <f t="shared" si="1394"/>
        <v>-7.2916666666666963E-3</v>
      </c>
      <c r="BI3019" s="14">
        <f t="shared" si="1395"/>
        <v>1166382.65625</v>
      </c>
      <c r="BJ3019" s="14">
        <f t="shared" si="1396"/>
        <v>405278.02843535959</v>
      </c>
      <c r="BK3019" s="15">
        <f t="shared" si="1403"/>
        <v>761104.62781464041</v>
      </c>
      <c r="BL3019" s="52">
        <v>0</v>
      </c>
      <c r="BM3019" s="15">
        <f t="shared" si="1397"/>
        <v>761104.62781464041</v>
      </c>
    </row>
    <row r="3020" spans="1:65">
      <c r="A3020" s="8">
        <v>3018</v>
      </c>
      <c r="B3020" s="1" t="s">
        <v>44</v>
      </c>
      <c r="C3020" s="1">
        <v>1500</v>
      </c>
      <c r="D3020" s="1" t="s">
        <v>60</v>
      </c>
      <c r="E3020" s="1">
        <v>150000118</v>
      </c>
      <c r="F3020" s="1" t="s">
        <v>60</v>
      </c>
      <c r="G3020" s="1" t="s">
        <v>100</v>
      </c>
      <c r="H3020" s="1">
        <v>12</v>
      </c>
      <c r="I3020" s="1" t="s">
        <v>229</v>
      </c>
      <c r="J3020" s="1" t="s">
        <v>49</v>
      </c>
      <c r="K3020" s="1">
        <v>17406001</v>
      </c>
      <c r="L3020" s="1" t="s">
        <v>50</v>
      </c>
      <c r="M3020" s="1" t="s">
        <v>51</v>
      </c>
      <c r="N3020" s="1" t="s">
        <v>64</v>
      </c>
      <c r="O3020" s="1" t="s">
        <v>65</v>
      </c>
      <c r="P3020" s="1" t="s">
        <v>66</v>
      </c>
      <c r="Q3020" s="1" t="s">
        <v>67</v>
      </c>
      <c r="R3020" s="1" t="s">
        <v>87</v>
      </c>
      <c r="S3020" s="1" t="s">
        <v>88</v>
      </c>
      <c r="T3020" s="2">
        <v>43463</v>
      </c>
      <c r="U3020" s="2">
        <v>43463</v>
      </c>
      <c r="V3020" s="1" t="s">
        <v>52</v>
      </c>
      <c r="W3020" s="3">
        <v>1</v>
      </c>
      <c r="X3020" s="1" t="s">
        <v>53</v>
      </c>
      <c r="Y3020" s="4">
        <v>582750</v>
      </c>
      <c r="Z3020" s="4">
        <v>-68138</v>
      </c>
      <c r="AA3020" s="4">
        <v>0</v>
      </c>
      <c r="AB3020" s="4">
        <v>0</v>
      </c>
      <c r="AC3020" s="4">
        <v>0</v>
      </c>
      <c r="AD3020" s="4">
        <v>582750</v>
      </c>
      <c r="AE3020" s="5">
        <v>1555</v>
      </c>
      <c r="AF3020" s="1" t="s">
        <v>70</v>
      </c>
      <c r="AG3020" s="1" t="s">
        <v>71</v>
      </c>
      <c r="AH3020" s="1" t="s">
        <v>89</v>
      </c>
      <c r="AI3020" s="1" t="s">
        <v>57</v>
      </c>
      <c r="AJ3020" s="5">
        <v>10950</v>
      </c>
      <c r="AK3020" s="4">
        <v>-6067</v>
      </c>
      <c r="AL3020" s="4">
        <v>0</v>
      </c>
      <c r="AM3020" s="4">
        <v>0</v>
      </c>
      <c r="AN3020" s="4">
        <v>0</v>
      </c>
      <c r="AO3020" s="4">
        <v>-74205</v>
      </c>
      <c r="AP3020" s="4">
        <v>-74205</v>
      </c>
      <c r="AQ3020" s="4">
        <v>0</v>
      </c>
      <c r="AR3020" s="4">
        <v>508545</v>
      </c>
      <c r="AS3020" s="1" t="s">
        <v>52</v>
      </c>
      <c r="AT3020" s="9">
        <f t="shared" si="1398"/>
        <v>43463</v>
      </c>
      <c r="AU3020" s="9">
        <f t="shared" si="1399"/>
        <v>43435</v>
      </c>
      <c r="AV3020" s="9">
        <v>44798</v>
      </c>
      <c r="AW3020" s="11">
        <f t="shared" si="1400"/>
        <v>3.6575342465753424</v>
      </c>
      <c r="AX3020">
        <v>10</v>
      </c>
      <c r="AY3020" s="12">
        <v>0.05</v>
      </c>
      <c r="AZ3020">
        <f t="shared" si="1401"/>
        <v>9.5000000000000001E-2</v>
      </c>
      <c r="BA3020" s="13">
        <f t="shared" si="1402"/>
        <v>582750</v>
      </c>
      <c r="BB3020" s="17" t="s">
        <v>1973</v>
      </c>
      <c r="BC3020">
        <f>MATCH(BB3020,MONTHLY_INDEX!$A:$A,0)</f>
        <v>690</v>
      </c>
      <c r="BD3020">
        <f>MATCH(AU3020,MONTHLY_INDEX!$1:$1,0)</f>
        <v>84</v>
      </c>
      <c r="BE3020">
        <f>INDEX(MONTHLY_INDEX!$1:$1048576,Final!BC3020,Final!BD3020)</f>
        <v>111.5</v>
      </c>
      <c r="BF3020">
        <f>MATCH($BF$1,MONTHLY_INDEX!$1:$1,0)</f>
        <v>127</v>
      </c>
      <c r="BG3020">
        <f>INDEX(MONTHLY_INDEX!$1:$1048576,Final!BC3020,Final!BF3020)</f>
        <v>145.69999999999999</v>
      </c>
      <c r="BH3020" s="23">
        <f t="shared" si="1394"/>
        <v>0.30672645739910304</v>
      </c>
      <c r="BI3020" s="14">
        <f t="shared" si="1395"/>
        <v>761494.84304932738</v>
      </c>
      <c r="BJ3020" s="14">
        <f t="shared" si="1396"/>
        <v>264593.37936912588</v>
      </c>
      <c r="BK3020" s="15">
        <f t="shared" si="1403"/>
        <v>496901.4636802015</v>
      </c>
      <c r="BL3020" s="52">
        <v>0</v>
      </c>
      <c r="BM3020" s="15">
        <f t="shared" si="1397"/>
        <v>496901.4636802015</v>
      </c>
    </row>
    <row r="3021" spans="1:65">
      <c r="A3021" s="8">
        <v>3019</v>
      </c>
      <c r="B3021" s="1" t="s">
        <v>44</v>
      </c>
      <c r="C3021" s="1">
        <v>1500</v>
      </c>
      <c r="D3021" s="1" t="s">
        <v>60</v>
      </c>
      <c r="E3021" s="1">
        <v>150000118</v>
      </c>
      <c r="F3021" s="1" t="s">
        <v>60</v>
      </c>
      <c r="G3021" s="1" t="s">
        <v>101</v>
      </c>
      <c r="H3021" s="1">
        <v>13</v>
      </c>
      <c r="I3021" s="1" t="s">
        <v>229</v>
      </c>
      <c r="J3021" s="1" t="s">
        <v>49</v>
      </c>
      <c r="K3021" s="1">
        <v>17406001</v>
      </c>
      <c r="L3021" s="1" t="s">
        <v>50</v>
      </c>
      <c r="M3021" s="1" t="s">
        <v>51</v>
      </c>
      <c r="N3021" s="1" t="s">
        <v>64</v>
      </c>
      <c r="O3021" s="1" t="s">
        <v>65</v>
      </c>
      <c r="P3021" s="1" t="s">
        <v>66</v>
      </c>
      <c r="Q3021" s="1" t="s">
        <v>67</v>
      </c>
      <c r="R3021" s="1" t="s">
        <v>87</v>
      </c>
      <c r="S3021" s="1" t="s">
        <v>88</v>
      </c>
      <c r="T3021" s="2">
        <v>43463</v>
      </c>
      <c r="U3021" s="2">
        <v>43463</v>
      </c>
      <c r="V3021" s="1" t="s">
        <v>52</v>
      </c>
      <c r="W3021" s="3">
        <v>1</v>
      </c>
      <c r="X3021" s="1" t="s">
        <v>53</v>
      </c>
      <c r="Y3021" s="4">
        <v>9976171</v>
      </c>
      <c r="Z3021" s="4">
        <v>-1166479</v>
      </c>
      <c r="AA3021" s="4">
        <v>0</v>
      </c>
      <c r="AB3021" s="4">
        <v>0</v>
      </c>
      <c r="AC3021" s="4">
        <v>0</v>
      </c>
      <c r="AD3021" s="4">
        <v>9976171</v>
      </c>
      <c r="AE3021" s="5">
        <v>1555</v>
      </c>
      <c r="AF3021" s="1" t="s">
        <v>70</v>
      </c>
      <c r="AG3021" s="1" t="s">
        <v>71</v>
      </c>
      <c r="AH3021" s="1" t="s">
        <v>89</v>
      </c>
      <c r="AI3021" s="1" t="s">
        <v>57</v>
      </c>
      <c r="AJ3021" s="5">
        <v>10950</v>
      </c>
      <c r="AK3021" s="4">
        <v>-103865</v>
      </c>
      <c r="AL3021" s="4">
        <v>0</v>
      </c>
      <c r="AM3021" s="4">
        <v>0</v>
      </c>
      <c r="AN3021" s="4">
        <v>0</v>
      </c>
      <c r="AO3021" s="4">
        <v>-1270344</v>
      </c>
      <c r="AP3021" s="4">
        <v>-1270344</v>
      </c>
      <c r="AQ3021" s="4">
        <v>0</v>
      </c>
      <c r="AR3021" s="4">
        <v>8705827</v>
      </c>
      <c r="AS3021" s="1" t="s">
        <v>52</v>
      </c>
      <c r="AT3021" s="9">
        <f t="shared" si="1398"/>
        <v>43463</v>
      </c>
      <c r="AU3021" s="9">
        <f t="shared" si="1399"/>
        <v>43435</v>
      </c>
      <c r="AV3021" s="9">
        <v>44798</v>
      </c>
      <c r="AW3021" s="11">
        <f t="shared" si="1400"/>
        <v>3.6575342465753424</v>
      </c>
      <c r="AX3021">
        <v>25</v>
      </c>
      <c r="AY3021" s="12">
        <v>0.05</v>
      </c>
      <c r="AZ3021">
        <f t="shared" si="1401"/>
        <v>3.7999999999999999E-2</v>
      </c>
      <c r="BA3021" s="13">
        <f t="shared" si="1402"/>
        <v>9976171</v>
      </c>
      <c r="BB3021" s="17" t="s">
        <v>2189</v>
      </c>
      <c r="BC3021">
        <f>MATCH(BB3021,MONTHLY_INDEX!$A:$A,0)</f>
        <v>798</v>
      </c>
      <c r="BD3021">
        <f>MATCH(AU3021,MONTHLY_INDEX!$1:$1,0)</f>
        <v>84</v>
      </c>
      <c r="BE3021">
        <f>INDEX(MONTHLY_INDEX!$1:$1048576,Final!BC3021,Final!BD3021)</f>
        <v>96</v>
      </c>
      <c r="BF3021">
        <f>MATCH($BF$1,MONTHLY_INDEX!$1:$1,0)</f>
        <v>127</v>
      </c>
      <c r="BG3021">
        <f>INDEX(MONTHLY_INDEX!$1:$1048576,Final!BC3021,Final!BF3021)</f>
        <v>95.3</v>
      </c>
      <c r="BH3021" s="23">
        <f t="shared" si="1394"/>
        <v>-7.2916666666666963E-3</v>
      </c>
      <c r="BI3021" s="14">
        <f t="shared" si="1395"/>
        <v>9903428.0864583328</v>
      </c>
      <c r="BJ3021" s="14">
        <f t="shared" si="1396"/>
        <v>1376440.8406192637</v>
      </c>
      <c r="BK3021" s="15">
        <f t="shared" si="1403"/>
        <v>8526987.2458390687</v>
      </c>
      <c r="BL3021" s="52">
        <v>0</v>
      </c>
      <c r="BM3021" s="15">
        <f t="shared" si="1397"/>
        <v>8526987.2458390687</v>
      </c>
    </row>
    <row r="3022" spans="1:65">
      <c r="A3022" s="8">
        <v>3020</v>
      </c>
      <c r="B3022" s="1" t="s">
        <v>44</v>
      </c>
      <c r="C3022" s="1">
        <v>1500</v>
      </c>
      <c r="D3022" s="1" t="s">
        <v>60</v>
      </c>
      <c r="E3022" s="1">
        <v>150000118</v>
      </c>
      <c r="F3022" s="1" t="s">
        <v>60</v>
      </c>
      <c r="G3022" s="1" t="s">
        <v>102</v>
      </c>
      <c r="H3022" s="1">
        <v>14</v>
      </c>
      <c r="I3022" s="1" t="s">
        <v>229</v>
      </c>
      <c r="J3022" s="1" t="s">
        <v>49</v>
      </c>
      <c r="K3022" s="1">
        <v>17406001</v>
      </c>
      <c r="L3022" s="1" t="s">
        <v>50</v>
      </c>
      <c r="M3022" s="1" t="s">
        <v>51</v>
      </c>
      <c r="N3022" s="1" t="s">
        <v>64</v>
      </c>
      <c r="O3022" s="1" t="s">
        <v>65</v>
      </c>
      <c r="P3022" s="1" t="s">
        <v>66</v>
      </c>
      <c r="Q3022" s="1" t="s">
        <v>67</v>
      </c>
      <c r="R3022" s="1" t="s">
        <v>87</v>
      </c>
      <c r="S3022" s="1" t="s">
        <v>88</v>
      </c>
      <c r="T3022" s="2">
        <v>43463</v>
      </c>
      <c r="U3022" s="2">
        <v>43463</v>
      </c>
      <c r="V3022" s="1" t="s">
        <v>52</v>
      </c>
      <c r="W3022" s="3">
        <v>1</v>
      </c>
      <c r="X3022" s="1" t="s">
        <v>53</v>
      </c>
      <c r="Y3022" s="4">
        <v>21103901</v>
      </c>
      <c r="Z3022" s="4">
        <v>-2467607</v>
      </c>
      <c r="AA3022" s="4">
        <v>0</v>
      </c>
      <c r="AB3022" s="4">
        <v>0</v>
      </c>
      <c r="AC3022" s="4">
        <v>0</v>
      </c>
      <c r="AD3022" s="4">
        <v>21103901</v>
      </c>
      <c r="AE3022" s="5">
        <v>1555</v>
      </c>
      <c r="AF3022" s="1" t="s">
        <v>70</v>
      </c>
      <c r="AG3022" s="1" t="s">
        <v>71</v>
      </c>
      <c r="AH3022" s="1" t="s">
        <v>89</v>
      </c>
      <c r="AI3022" s="1" t="s">
        <v>57</v>
      </c>
      <c r="AJ3022" s="5">
        <v>10950</v>
      </c>
      <c r="AK3022" s="4">
        <v>-219719</v>
      </c>
      <c r="AL3022" s="4">
        <v>0</v>
      </c>
      <c r="AM3022" s="4">
        <v>0</v>
      </c>
      <c r="AN3022" s="4">
        <v>0</v>
      </c>
      <c r="AO3022" s="4">
        <v>-2687326</v>
      </c>
      <c r="AP3022" s="4">
        <v>-2687326</v>
      </c>
      <c r="AQ3022" s="4">
        <v>0</v>
      </c>
      <c r="AR3022" s="4">
        <v>18416575</v>
      </c>
      <c r="AS3022" s="1" t="s">
        <v>52</v>
      </c>
      <c r="AT3022" s="9">
        <f t="shared" si="1398"/>
        <v>43463</v>
      </c>
      <c r="AU3022" s="9">
        <f t="shared" si="1399"/>
        <v>43435</v>
      </c>
      <c r="AV3022" s="9">
        <v>44798</v>
      </c>
      <c r="AW3022" s="11">
        <f t="shared" si="1400"/>
        <v>3.6575342465753424</v>
      </c>
      <c r="AX3022">
        <v>25</v>
      </c>
      <c r="AY3022" s="12">
        <v>0.05</v>
      </c>
      <c r="AZ3022">
        <f t="shared" si="1401"/>
        <v>3.7999999999999999E-2</v>
      </c>
      <c r="BA3022" s="13">
        <f t="shared" si="1402"/>
        <v>21103901</v>
      </c>
      <c r="BB3022" s="17" t="s">
        <v>2189</v>
      </c>
      <c r="BC3022">
        <f>MATCH(BB3022,MONTHLY_INDEX!$A:$A,0)</f>
        <v>798</v>
      </c>
      <c r="BD3022">
        <f>MATCH(AU3022,MONTHLY_INDEX!$1:$1,0)</f>
        <v>84</v>
      </c>
      <c r="BE3022">
        <f>INDEX(MONTHLY_INDEX!$1:$1048576,Final!BC3022,Final!BD3022)</f>
        <v>96</v>
      </c>
      <c r="BF3022">
        <f>MATCH($BF$1,MONTHLY_INDEX!$1:$1,0)</f>
        <v>127</v>
      </c>
      <c r="BG3022">
        <f>INDEX(MONTHLY_INDEX!$1:$1048576,Final!BC3022,Final!BF3022)</f>
        <v>95.3</v>
      </c>
      <c r="BH3022" s="23">
        <f t="shared" si="1394"/>
        <v>-7.2916666666666963E-3</v>
      </c>
      <c r="BI3022" s="14">
        <f t="shared" si="1395"/>
        <v>20950018.388541665</v>
      </c>
      <c r="BJ3022" s="14">
        <f t="shared" si="1396"/>
        <v>2911765.5694540236</v>
      </c>
      <c r="BK3022" s="15">
        <f t="shared" si="1403"/>
        <v>18038252.819087639</v>
      </c>
      <c r="BL3022" s="52">
        <v>0</v>
      </c>
      <c r="BM3022" s="15">
        <f t="shared" si="1397"/>
        <v>18038252.819087639</v>
      </c>
    </row>
    <row r="3023" spans="1:65">
      <c r="A3023" s="8">
        <v>3021</v>
      </c>
      <c r="B3023" s="1" t="s">
        <v>44</v>
      </c>
      <c r="C3023" s="1">
        <v>1500</v>
      </c>
      <c r="D3023" s="1" t="s">
        <v>60</v>
      </c>
      <c r="E3023" s="1">
        <v>150000118</v>
      </c>
      <c r="F3023" s="1" t="s">
        <v>60</v>
      </c>
      <c r="G3023" s="1" t="s">
        <v>103</v>
      </c>
      <c r="H3023" s="1">
        <v>15</v>
      </c>
      <c r="I3023" s="1" t="s">
        <v>229</v>
      </c>
      <c r="J3023" s="1" t="s">
        <v>49</v>
      </c>
      <c r="K3023" s="1">
        <v>17406001</v>
      </c>
      <c r="L3023" s="1" t="s">
        <v>50</v>
      </c>
      <c r="M3023" s="1" t="s">
        <v>51</v>
      </c>
      <c r="N3023" s="1" t="s">
        <v>64</v>
      </c>
      <c r="O3023" s="1" t="s">
        <v>65</v>
      </c>
      <c r="P3023" s="1" t="s">
        <v>66</v>
      </c>
      <c r="Q3023" s="1" t="s">
        <v>67</v>
      </c>
      <c r="R3023" s="1" t="s">
        <v>87</v>
      </c>
      <c r="S3023" s="1" t="s">
        <v>88</v>
      </c>
      <c r="T3023" s="2">
        <v>43463</v>
      </c>
      <c r="U3023" s="2">
        <v>43463</v>
      </c>
      <c r="V3023" s="1" t="s">
        <v>52</v>
      </c>
      <c r="W3023" s="3">
        <v>1</v>
      </c>
      <c r="X3023" s="1" t="s">
        <v>53</v>
      </c>
      <c r="Y3023" s="4">
        <v>580650</v>
      </c>
      <c r="Z3023" s="4">
        <v>-67893</v>
      </c>
      <c r="AA3023" s="4">
        <v>0</v>
      </c>
      <c r="AB3023" s="4">
        <v>0</v>
      </c>
      <c r="AC3023" s="4">
        <v>0</v>
      </c>
      <c r="AD3023" s="4">
        <v>580650</v>
      </c>
      <c r="AE3023" s="5">
        <v>1555</v>
      </c>
      <c r="AF3023" s="1" t="s">
        <v>70</v>
      </c>
      <c r="AG3023" s="1" t="s">
        <v>71</v>
      </c>
      <c r="AH3023" s="1" t="s">
        <v>89</v>
      </c>
      <c r="AI3023" s="1" t="s">
        <v>57</v>
      </c>
      <c r="AJ3023" s="5">
        <v>10950</v>
      </c>
      <c r="AK3023" s="4">
        <v>-6045</v>
      </c>
      <c r="AL3023" s="4">
        <v>0</v>
      </c>
      <c r="AM3023" s="4">
        <v>0</v>
      </c>
      <c r="AN3023" s="4">
        <v>0</v>
      </c>
      <c r="AO3023" s="4">
        <v>-73938</v>
      </c>
      <c r="AP3023" s="4">
        <v>-73938</v>
      </c>
      <c r="AQ3023" s="4">
        <v>0</v>
      </c>
      <c r="AR3023" s="4">
        <v>506712</v>
      </c>
      <c r="AS3023" s="1" t="s">
        <v>52</v>
      </c>
      <c r="AT3023" s="9">
        <f t="shared" si="1398"/>
        <v>43463</v>
      </c>
      <c r="AU3023" s="9">
        <f t="shared" si="1399"/>
        <v>43435</v>
      </c>
      <c r="AV3023" s="9">
        <v>44798</v>
      </c>
      <c r="AW3023" s="11">
        <f t="shared" si="1400"/>
        <v>3.6575342465753424</v>
      </c>
      <c r="AX3023">
        <v>10</v>
      </c>
      <c r="AY3023" s="12">
        <v>0.05</v>
      </c>
      <c r="AZ3023">
        <f t="shared" si="1401"/>
        <v>9.5000000000000001E-2</v>
      </c>
      <c r="BA3023" s="13">
        <f t="shared" si="1402"/>
        <v>580650</v>
      </c>
      <c r="BB3023" s="17" t="s">
        <v>1941</v>
      </c>
      <c r="BC3023">
        <f>MATCH(BB3023,MONTHLY_INDEX!$A:$A,0)</f>
        <v>674</v>
      </c>
      <c r="BD3023">
        <f>MATCH(AU3023,MONTHLY_INDEX!$1:$1,0)</f>
        <v>84</v>
      </c>
      <c r="BE3023">
        <f>INDEX(MONTHLY_INDEX!$1:$1048576,Final!BC3023,Final!BD3023)</f>
        <v>106.1</v>
      </c>
      <c r="BF3023">
        <f>MATCH($BF$1,MONTHLY_INDEX!$1:$1,0)</f>
        <v>127</v>
      </c>
      <c r="BG3023">
        <f>INDEX(MONTHLY_INDEX!$1:$1048576,Final!BC3023,Final!BF3023)</f>
        <v>122.8</v>
      </c>
      <c r="BH3023" s="23">
        <f t="shared" si="1394"/>
        <v>0.15739868049010372</v>
      </c>
      <c r="BI3023" s="14">
        <f t="shared" si="1395"/>
        <v>672043.54382657877</v>
      </c>
      <c r="BJ3023" s="14">
        <f t="shared" si="1396"/>
        <v>233512.11628987905</v>
      </c>
      <c r="BK3023" s="15">
        <f t="shared" si="1403"/>
        <v>438531.42753669969</v>
      </c>
      <c r="BL3023" s="52">
        <v>0</v>
      </c>
      <c r="BM3023" s="15">
        <f t="shared" si="1397"/>
        <v>438531.42753669969</v>
      </c>
    </row>
    <row r="3024" spans="1:65">
      <c r="A3024" s="8">
        <v>3022</v>
      </c>
      <c r="B3024" s="1" t="s">
        <v>44</v>
      </c>
      <c r="C3024" s="1">
        <v>1500</v>
      </c>
      <c r="D3024" s="1" t="s">
        <v>60</v>
      </c>
      <c r="E3024" s="1">
        <v>150000118</v>
      </c>
      <c r="F3024" s="1" t="s">
        <v>60</v>
      </c>
      <c r="G3024" s="1" t="s">
        <v>104</v>
      </c>
      <c r="H3024" s="1">
        <v>16</v>
      </c>
      <c r="I3024" s="1" t="s">
        <v>229</v>
      </c>
      <c r="J3024" s="1" t="s">
        <v>49</v>
      </c>
      <c r="K3024" s="1">
        <v>17406001</v>
      </c>
      <c r="L3024" s="1" t="s">
        <v>50</v>
      </c>
      <c r="M3024" s="1" t="s">
        <v>51</v>
      </c>
      <c r="N3024" s="1" t="s">
        <v>64</v>
      </c>
      <c r="O3024" s="1" t="s">
        <v>65</v>
      </c>
      <c r="P3024" s="1" t="s">
        <v>66</v>
      </c>
      <c r="Q3024" s="1" t="s">
        <v>67</v>
      </c>
      <c r="R3024" s="1" t="s">
        <v>87</v>
      </c>
      <c r="S3024" s="1" t="s">
        <v>88</v>
      </c>
      <c r="T3024" s="2">
        <v>43463</v>
      </c>
      <c r="U3024" s="2">
        <v>43463</v>
      </c>
      <c r="V3024" s="1" t="s">
        <v>52</v>
      </c>
      <c r="W3024" s="3">
        <v>1</v>
      </c>
      <c r="X3024" s="1" t="s">
        <v>53</v>
      </c>
      <c r="Y3024" s="4">
        <v>175035</v>
      </c>
      <c r="Z3024" s="4">
        <v>-20465</v>
      </c>
      <c r="AA3024" s="4">
        <v>0</v>
      </c>
      <c r="AB3024" s="4">
        <v>0</v>
      </c>
      <c r="AC3024" s="4">
        <v>0</v>
      </c>
      <c r="AD3024" s="4">
        <v>175035</v>
      </c>
      <c r="AE3024" s="5">
        <v>1555</v>
      </c>
      <c r="AF3024" s="1" t="s">
        <v>70</v>
      </c>
      <c r="AG3024" s="1" t="s">
        <v>71</v>
      </c>
      <c r="AH3024" s="1" t="s">
        <v>89</v>
      </c>
      <c r="AI3024" s="1" t="s">
        <v>57</v>
      </c>
      <c r="AJ3024" s="5">
        <v>10950</v>
      </c>
      <c r="AK3024" s="4">
        <v>-1822</v>
      </c>
      <c r="AL3024" s="4">
        <v>0</v>
      </c>
      <c r="AM3024" s="4">
        <v>0</v>
      </c>
      <c r="AN3024" s="4">
        <v>0</v>
      </c>
      <c r="AO3024" s="4">
        <v>-22287</v>
      </c>
      <c r="AP3024" s="4">
        <v>-22287</v>
      </c>
      <c r="AQ3024" s="4">
        <v>0</v>
      </c>
      <c r="AR3024" s="4">
        <v>152748</v>
      </c>
      <c r="AS3024" s="1" t="s">
        <v>52</v>
      </c>
      <c r="AT3024" s="9">
        <f t="shared" si="1398"/>
        <v>43463</v>
      </c>
      <c r="AU3024" s="9">
        <f t="shared" si="1399"/>
        <v>43435</v>
      </c>
      <c r="AV3024" s="9">
        <v>44798</v>
      </c>
      <c r="AW3024" s="11">
        <f t="shared" si="1400"/>
        <v>3.6575342465753424</v>
      </c>
      <c r="AX3024">
        <v>10</v>
      </c>
      <c r="AY3024" s="12">
        <v>0.05</v>
      </c>
      <c r="AZ3024">
        <f t="shared" si="1401"/>
        <v>9.5000000000000001E-2</v>
      </c>
      <c r="BA3024" s="13">
        <f t="shared" si="1402"/>
        <v>175035</v>
      </c>
      <c r="BB3024" s="17" t="s">
        <v>1877</v>
      </c>
      <c r="BC3024">
        <f>MATCH(BB3024,MONTHLY_INDEX!$A:$A,0)</f>
        <v>642</v>
      </c>
      <c r="BD3024">
        <f>MATCH(AU3024,MONTHLY_INDEX!$1:$1,0)</f>
        <v>84</v>
      </c>
      <c r="BE3024">
        <f>INDEX(MONTHLY_INDEX!$1:$1048576,Final!BC3024,Final!BD3024)</f>
        <v>79.3</v>
      </c>
      <c r="BF3024">
        <f>MATCH($BF$1,MONTHLY_INDEX!$1:$1,0)</f>
        <v>127</v>
      </c>
      <c r="BG3024">
        <f>INDEX(MONTHLY_INDEX!$1:$1048576,Final!BC3024,Final!BF3024)</f>
        <v>94</v>
      </c>
      <c r="BH3024" s="23">
        <f t="shared" si="1394"/>
        <v>0.18537200504413623</v>
      </c>
      <c r="BI3024" s="14">
        <f t="shared" si="1395"/>
        <v>207481.5889029004</v>
      </c>
      <c r="BJ3024" s="14">
        <f t="shared" si="1396"/>
        <v>72092.746609891343</v>
      </c>
      <c r="BK3024" s="15">
        <f t="shared" si="1403"/>
        <v>135388.84229300905</v>
      </c>
      <c r="BL3024" s="52">
        <v>0</v>
      </c>
      <c r="BM3024" s="15">
        <f t="shared" si="1397"/>
        <v>135388.84229300905</v>
      </c>
    </row>
    <row r="3025" spans="1:65">
      <c r="A3025" s="8">
        <v>3023</v>
      </c>
      <c r="B3025" s="1" t="s">
        <v>44</v>
      </c>
      <c r="C3025" s="1">
        <v>1500</v>
      </c>
      <c r="D3025" s="1" t="s">
        <v>60</v>
      </c>
      <c r="E3025" s="1">
        <v>150000118</v>
      </c>
      <c r="F3025" s="1" t="s">
        <v>60</v>
      </c>
      <c r="G3025" s="1" t="s">
        <v>105</v>
      </c>
      <c r="H3025" s="1">
        <v>17</v>
      </c>
      <c r="I3025" s="1" t="s">
        <v>229</v>
      </c>
      <c r="J3025" s="1" t="s">
        <v>49</v>
      </c>
      <c r="K3025" s="1">
        <v>17406001</v>
      </c>
      <c r="L3025" s="1" t="s">
        <v>50</v>
      </c>
      <c r="M3025" s="1" t="s">
        <v>51</v>
      </c>
      <c r="N3025" s="1" t="s">
        <v>64</v>
      </c>
      <c r="O3025" s="1" t="s">
        <v>65</v>
      </c>
      <c r="P3025" s="1" t="s">
        <v>66</v>
      </c>
      <c r="Q3025" s="1" t="s">
        <v>67</v>
      </c>
      <c r="R3025" s="1" t="s">
        <v>87</v>
      </c>
      <c r="S3025" s="1" t="s">
        <v>88</v>
      </c>
      <c r="T3025" s="2">
        <v>43463</v>
      </c>
      <c r="U3025" s="2">
        <v>43463</v>
      </c>
      <c r="V3025" s="1" t="s">
        <v>52</v>
      </c>
      <c r="W3025" s="3">
        <v>1</v>
      </c>
      <c r="X3025" s="1" t="s">
        <v>53</v>
      </c>
      <c r="Y3025" s="4">
        <v>132796</v>
      </c>
      <c r="Z3025" s="4">
        <v>-15525</v>
      </c>
      <c r="AA3025" s="4">
        <v>0</v>
      </c>
      <c r="AB3025" s="4">
        <v>0</v>
      </c>
      <c r="AC3025" s="4">
        <v>0</v>
      </c>
      <c r="AD3025" s="4">
        <v>132796</v>
      </c>
      <c r="AE3025" s="5">
        <v>1555</v>
      </c>
      <c r="AF3025" s="1" t="s">
        <v>70</v>
      </c>
      <c r="AG3025" s="1" t="s">
        <v>71</v>
      </c>
      <c r="AH3025" s="1" t="s">
        <v>89</v>
      </c>
      <c r="AI3025" s="1" t="s">
        <v>57</v>
      </c>
      <c r="AJ3025" s="5">
        <v>10950</v>
      </c>
      <c r="AK3025" s="4">
        <v>-1383</v>
      </c>
      <c r="AL3025" s="4">
        <v>0</v>
      </c>
      <c r="AM3025" s="4">
        <v>0</v>
      </c>
      <c r="AN3025" s="4">
        <v>0</v>
      </c>
      <c r="AO3025" s="4">
        <v>-16908</v>
      </c>
      <c r="AP3025" s="4">
        <v>-16908</v>
      </c>
      <c r="AQ3025" s="4">
        <v>0</v>
      </c>
      <c r="AR3025" s="4">
        <v>115888</v>
      </c>
      <c r="AS3025" s="1" t="s">
        <v>52</v>
      </c>
      <c r="AT3025" s="9">
        <f t="shared" si="1398"/>
        <v>43463</v>
      </c>
      <c r="AU3025" s="9">
        <f t="shared" si="1399"/>
        <v>43435</v>
      </c>
      <c r="AV3025" s="9">
        <v>44798</v>
      </c>
      <c r="AW3025" s="11">
        <f t="shared" si="1400"/>
        <v>3.6575342465753424</v>
      </c>
      <c r="AX3025">
        <v>10</v>
      </c>
      <c r="AY3025" s="12">
        <v>0.05</v>
      </c>
      <c r="AZ3025">
        <f t="shared" si="1401"/>
        <v>9.5000000000000001E-2</v>
      </c>
      <c r="BA3025" s="13">
        <f t="shared" si="1402"/>
        <v>132796</v>
      </c>
      <c r="BB3025" s="17" t="s">
        <v>2189</v>
      </c>
      <c r="BC3025">
        <f>MATCH(BB3025,MONTHLY_INDEX!$A:$A,0)</f>
        <v>798</v>
      </c>
      <c r="BD3025">
        <f>MATCH(AU3025,MONTHLY_INDEX!$1:$1,0)</f>
        <v>84</v>
      </c>
      <c r="BE3025">
        <f>INDEX(MONTHLY_INDEX!$1:$1048576,Final!BC3025,Final!BD3025)</f>
        <v>96</v>
      </c>
      <c r="BF3025">
        <f>MATCH($BF$1,MONTHLY_INDEX!$1:$1,0)</f>
        <v>127</v>
      </c>
      <c r="BG3025">
        <f>INDEX(MONTHLY_INDEX!$1:$1048576,Final!BC3025,Final!BF3025)</f>
        <v>95.3</v>
      </c>
      <c r="BH3025" s="23">
        <f t="shared" si="1394"/>
        <v>-7.2916666666666963E-3</v>
      </c>
      <c r="BI3025" s="14">
        <f t="shared" si="1395"/>
        <v>131827.69583333333</v>
      </c>
      <c r="BJ3025" s="14">
        <f t="shared" si="1396"/>
        <v>45805.609654965752</v>
      </c>
      <c r="BK3025" s="15">
        <f t="shared" si="1403"/>
        <v>86022.086178367579</v>
      </c>
      <c r="BL3025" s="52">
        <v>0</v>
      </c>
      <c r="BM3025" s="15">
        <f t="shared" si="1397"/>
        <v>86022.086178367579</v>
      </c>
    </row>
    <row r="3026" spans="1:65">
      <c r="A3026" s="8">
        <v>3024</v>
      </c>
      <c r="B3026" s="1" t="s">
        <v>44</v>
      </c>
      <c r="C3026" s="1">
        <v>1500</v>
      </c>
      <c r="D3026" s="1" t="s">
        <v>60</v>
      </c>
      <c r="E3026" s="1">
        <v>150000118</v>
      </c>
      <c r="F3026" s="1" t="s">
        <v>60</v>
      </c>
      <c r="G3026" s="1" t="s">
        <v>106</v>
      </c>
      <c r="H3026" s="1">
        <v>18</v>
      </c>
      <c r="I3026" s="1" t="s">
        <v>229</v>
      </c>
      <c r="J3026" s="1" t="s">
        <v>49</v>
      </c>
      <c r="K3026" s="1">
        <v>17406001</v>
      </c>
      <c r="L3026" s="1" t="s">
        <v>50</v>
      </c>
      <c r="M3026" s="1" t="s">
        <v>51</v>
      </c>
      <c r="N3026" s="1" t="s">
        <v>64</v>
      </c>
      <c r="O3026" s="1" t="s">
        <v>65</v>
      </c>
      <c r="P3026" s="1" t="s">
        <v>66</v>
      </c>
      <c r="Q3026" s="1" t="s">
        <v>67</v>
      </c>
      <c r="R3026" s="1" t="s">
        <v>87</v>
      </c>
      <c r="S3026" s="1" t="s">
        <v>88</v>
      </c>
      <c r="T3026" s="2">
        <v>43463</v>
      </c>
      <c r="U3026" s="2">
        <v>43463</v>
      </c>
      <c r="V3026" s="1" t="s">
        <v>52</v>
      </c>
      <c r="W3026" s="3">
        <v>1</v>
      </c>
      <c r="X3026" s="1" t="s">
        <v>53</v>
      </c>
      <c r="Y3026" s="4">
        <v>469552</v>
      </c>
      <c r="Z3026" s="4">
        <v>-54903</v>
      </c>
      <c r="AA3026" s="4">
        <v>0</v>
      </c>
      <c r="AB3026" s="4">
        <v>0</v>
      </c>
      <c r="AC3026" s="4">
        <v>0</v>
      </c>
      <c r="AD3026" s="4">
        <v>469552</v>
      </c>
      <c r="AE3026" s="5">
        <v>1555</v>
      </c>
      <c r="AF3026" s="1" t="s">
        <v>70</v>
      </c>
      <c r="AG3026" s="1" t="s">
        <v>71</v>
      </c>
      <c r="AH3026" s="1" t="s">
        <v>89</v>
      </c>
      <c r="AI3026" s="1" t="s">
        <v>57</v>
      </c>
      <c r="AJ3026" s="5">
        <v>10950</v>
      </c>
      <c r="AK3026" s="4">
        <v>-4889</v>
      </c>
      <c r="AL3026" s="4">
        <v>0</v>
      </c>
      <c r="AM3026" s="4">
        <v>0</v>
      </c>
      <c r="AN3026" s="4">
        <v>0</v>
      </c>
      <c r="AO3026" s="4">
        <v>-59792</v>
      </c>
      <c r="AP3026" s="4">
        <v>-59792</v>
      </c>
      <c r="AQ3026" s="4">
        <v>0</v>
      </c>
      <c r="AR3026" s="4">
        <v>409760</v>
      </c>
      <c r="AS3026" s="1" t="s">
        <v>52</v>
      </c>
      <c r="AT3026" s="9">
        <f t="shared" si="1398"/>
        <v>43463</v>
      </c>
      <c r="AU3026" s="9">
        <f t="shared" si="1399"/>
        <v>43435</v>
      </c>
      <c r="AV3026" s="9">
        <v>44798</v>
      </c>
      <c r="AW3026" s="11">
        <f t="shared" si="1400"/>
        <v>3.6575342465753424</v>
      </c>
      <c r="AX3026">
        <v>10</v>
      </c>
      <c r="AY3026" s="12">
        <v>0.05</v>
      </c>
      <c r="AZ3026">
        <f t="shared" si="1401"/>
        <v>9.5000000000000001E-2</v>
      </c>
      <c r="BA3026" s="13">
        <f t="shared" si="1402"/>
        <v>469552</v>
      </c>
      <c r="BB3026" s="17" t="s">
        <v>1871</v>
      </c>
      <c r="BC3026">
        <f>MATCH(BB3026,MONTHLY_INDEX!$A:$A,0)</f>
        <v>639</v>
      </c>
      <c r="BD3026">
        <f>MATCH(AU3026,MONTHLY_INDEX!$1:$1,0)</f>
        <v>84</v>
      </c>
      <c r="BE3026">
        <f>INDEX(MONTHLY_INDEX!$1:$1048576,Final!BC3026,Final!BD3026)</f>
        <v>111.6</v>
      </c>
      <c r="BF3026">
        <f>MATCH($BF$1,MONTHLY_INDEX!$1:$1,0)</f>
        <v>127</v>
      </c>
      <c r="BG3026">
        <f>INDEX(MONTHLY_INDEX!$1:$1048576,Final!BC3026,Final!BF3026)</f>
        <v>116.2</v>
      </c>
      <c r="BH3026" s="23">
        <f t="shared" si="1394"/>
        <v>4.1218637992831618E-2</v>
      </c>
      <c r="BI3026" s="14">
        <f t="shared" si="1395"/>
        <v>488906.29390681011</v>
      </c>
      <c r="BJ3026" s="14">
        <f t="shared" si="1396"/>
        <v>169878.19376638683</v>
      </c>
      <c r="BK3026" s="15">
        <f t="shared" si="1403"/>
        <v>319028.10014042328</v>
      </c>
      <c r="BL3026" s="52">
        <v>0</v>
      </c>
      <c r="BM3026" s="15">
        <f t="shared" si="1397"/>
        <v>319028.10014042328</v>
      </c>
    </row>
    <row r="3027" spans="1:65">
      <c r="A3027" s="8">
        <v>3025</v>
      </c>
      <c r="B3027" s="1" t="s">
        <v>44</v>
      </c>
      <c r="C3027" s="1">
        <v>1500</v>
      </c>
      <c r="D3027" s="1" t="s">
        <v>60</v>
      </c>
      <c r="E3027" s="1">
        <v>150000118</v>
      </c>
      <c r="F3027" s="1" t="s">
        <v>60</v>
      </c>
      <c r="G3027" s="1" t="s">
        <v>107</v>
      </c>
      <c r="H3027" s="1">
        <v>19</v>
      </c>
      <c r="I3027" s="1" t="s">
        <v>229</v>
      </c>
      <c r="J3027" s="1" t="s">
        <v>49</v>
      </c>
      <c r="K3027" s="1">
        <v>17406001</v>
      </c>
      <c r="L3027" s="1" t="s">
        <v>50</v>
      </c>
      <c r="M3027" s="1" t="s">
        <v>51</v>
      </c>
      <c r="N3027" s="1" t="s">
        <v>64</v>
      </c>
      <c r="O3027" s="1" t="s">
        <v>65</v>
      </c>
      <c r="P3027" s="1" t="s">
        <v>66</v>
      </c>
      <c r="Q3027" s="1" t="s">
        <v>67</v>
      </c>
      <c r="R3027" s="1" t="s">
        <v>87</v>
      </c>
      <c r="S3027" s="1" t="s">
        <v>88</v>
      </c>
      <c r="T3027" s="2">
        <v>43463</v>
      </c>
      <c r="U3027" s="2">
        <v>43463</v>
      </c>
      <c r="V3027" s="1" t="s">
        <v>52</v>
      </c>
      <c r="W3027" s="3">
        <v>1</v>
      </c>
      <c r="X3027" s="1" t="s">
        <v>53</v>
      </c>
      <c r="Y3027" s="4">
        <v>6861326</v>
      </c>
      <c r="Z3027" s="4">
        <v>-802271</v>
      </c>
      <c r="AA3027" s="4">
        <v>0</v>
      </c>
      <c r="AB3027" s="4">
        <v>0</v>
      </c>
      <c r="AC3027" s="4">
        <v>0</v>
      </c>
      <c r="AD3027" s="4">
        <v>6861326</v>
      </c>
      <c r="AE3027" s="5">
        <v>1555</v>
      </c>
      <c r="AF3027" s="1" t="s">
        <v>70</v>
      </c>
      <c r="AG3027" s="1" t="s">
        <v>71</v>
      </c>
      <c r="AH3027" s="1" t="s">
        <v>89</v>
      </c>
      <c r="AI3027" s="1" t="s">
        <v>57</v>
      </c>
      <c r="AJ3027" s="5">
        <v>10950</v>
      </c>
      <c r="AK3027" s="4">
        <v>-71435</v>
      </c>
      <c r="AL3027" s="4">
        <v>0</v>
      </c>
      <c r="AM3027" s="4">
        <v>0</v>
      </c>
      <c r="AN3027" s="4">
        <v>0</v>
      </c>
      <c r="AO3027" s="4">
        <v>-873706</v>
      </c>
      <c r="AP3027" s="4">
        <v>-873706</v>
      </c>
      <c r="AQ3027" s="4">
        <v>0</v>
      </c>
      <c r="AR3027" s="4">
        <v>5987620</v>
      </c>
      <c r="AS3027" s="1" t="s">
        <v>52</v>
      </c>
      <c r="AT3027" s="9">
        <f t="shared" si="1398"/>
        <v>43463</v>
      </c>
      <c r="AU3027" s="9">
        <f t="shared" si="1399"/>
        <v>43435</v>
      </c>
      <c r="AV3027" s="9">
        <v>44798</v>
      </c>
      <c r="AW3027" s="11">
        <f t="shared" si="1400"/>
        <v>3.6575342465753424</v>
      </c>
      <c r="AX3027">
        <v>10</v>
      </c>
      <c r="AY3027" s="12">
        <v>0.05</v>
      </c>
      <c r="AZ3027">
        <f t="shared" si="1401"/>
        <v>9.5000000000000001E-2</v>
      </c>
      <c r="BA3027" s="13">
        <f t="shared" si="1402"/>
        <v>6861326</v>
      </c>
      <c r="BI3027" s="14">
        <f t="shared" ref="BI3027:BI3029" si="1404">AR3027</f>
        <v>5987620</v>
      </c>
      <c r="BJ3027" s="14">
        <v>0</v>
      </c>
      <c r="BK3027" s="14">
        <f t="shared" ref="BK3027:BK3029" si="1405">AR3027</f>
        <v>5987620</v>
      </c>
      <c r="BL3027" s="52">
        <v>0</v>
      </c>
      <c r="BM3027" s="15">
        <f t="shared" ref="BM3027:BM3029" si="1406">AR3027</f>
        <v>5987620</v>
      </c>
    </row>
    <row r="3028" spans="1:65">
      <c r="A3028" s="8">
        <v>3026</v>
      </c>
      <c r="B3028" s="1" t="s">
        <v>44</v>
      </c>
      <c r="C3028" s="1">
        <v>1500</v>
      </c>
      <c r="D3028" s="1" t="s">
        <v>60</v>
      </c>
      <c r="E3028" s="1">
        <v>150000118</v>
      </c>
      <c r="F3028" s="1" t="s">
        <v>60</v>
      </c>
      <c r="G3028" s="1" t="s">
        <v>108</v>
      </c>
      <c r="H3028" s="1">
        <v>20</v>
      </c>
      <c r="I3028" s="1" t="s">
        <v>229</v>
      </c>
      <c r="J3028" s="1" t="s">
        <v>49</v>
      </c>
      <c r="K3028" s="1">
        <v>17406001</v>
      </c>
      <c r="L3028" s="1" t="s">
        <v>50</v>
      </c>
      <c r="M3028" s="1" t="s">
        <v>51</v>
      </c>
      <c r="N3028" s="1" t="s">
        <v>64</v>
      </c>
      <c r="O3028" s="1" t="s">
        <v>65</v>
      </c>
      <c r="P3028" s="1" t="s">
        <v>66</v>
      </c>
      <c r="Q3028" s="1" t="s">
        <v>67</v>
      </c>
      <c r="R3028" s="1" t="s">
        <v>87</v>
      </c>
      <c r="S3028" s="1" t="s">
        <v>88</v>
      </c>
      <c r="T3028" s="2">
        <v>43463</v>
      </c>
      <c r="U3028" s="2">
        <v>43463</v>
      </c>
      <c r="V3028" s="1" t="s">
        <v>52</v>
      </c>
      <c r="W3028" s="3">
        <v>1</v>
      </c>
      <c r="X3028" s="1" t="s">
        <v>53</v>
      </c>
      <c r="Y3028" s="4">
        <v>5552065</v>
      </c>
      <c r="Z3028" s="4">
        <v>-649185</v>
      </c>
      <c r="AA3028" s="4">
        <v>0</v>
      </c>
      <c r="AB3028" s="4">
        <v>0</v>
      </c>
      <c r="AC3028" s="4">
        <v>0</v>
      </c>
      <c r="AD3028" s="4">
        <v>5552065</v>
      </c>
      <c r="AE3028" s="5">
        <v>1555</v>
      </c>
      <c r="AF3028" s="1" t="s">
        <v>70</v>
      </c>
      <c r="AG3028" s="1" t="s">
        <v>71</v>
      </c>
      <c r="AH3028" s="1" t="s">
        <v>89</v>
      </c>
      <c r="AI3028" s="1" t="s">
        <v>57</v>
      </c>
      <c r="AJ3028" s="5">
        <v>10950</v>
      </c>
      <c r="AK3028" s="4">
        <v>-57804</v>
      </c>
      <c r="AL3028" s="4">
        <v>0</v>
      </c>
      <c r="AM3028" s="4">
        <v>0</v>
      </c>
      <c r="AN3028" s="4">
        <v>0</v>
      </c>
      <c r="AO3028" s="4">
        <v>-706989</v>
      </c>
      <c r="AP3028" s="4">
        <v>-706989</v>
      </c>
      <c r="AQ3028" s="4">
        <v>0</v>
      </c>
      <c r="AR3028" s="4">
        <v>4845076</v>
      </c>
      <c r="AS3028" s="1" t="s">
        <v>52</v>
      </c>
      <c r="AT3028" s="9">
        <f t="shared" si="1398"/>
        <v>43463</v>
      </c>
      <c r="AU3028" s="9">
        <f t="shared" si="1399"/>
        <v>43435</v>
      </c>
      <c r="AV3028" s="9">
        <v>44798</v>
      </c>
      <c r="AW3028" s="11">
        <f t="shared" si="1400"/>
        <v>3.6575342465753424</v>
      </c>
      <c r="AX3028">
        <v>10</v>
      </c>
      <c r="AY3028" s="12">
        <v>0.05</v>
      </c>
      <c r="AZ3028">
        <f t="shared" si="1401"/>
        <v>9.5000000000000001E-2</v>
      </c>
      <c r="BA3028" s="13">
        <f t="shared" si="1402"/>
        <v>5552065</v>
      </c>
      <c r="BI3028" s="14">
        <f t="shared" si="1404"/>
        <v>4845076</v>
      </c>
      <c r="BJ3028" s="14">
        <v>0</v>
      </c>
      <c r="BK3028" s="14">
        <f t="shared" si="1405"/>
        <v>4845076</v>
      </c>
      <c r="BL3028" s="52">
        <v>0</v>
      </c>
      <c r="BM3028" s="15">
        <f t="shared" si="1406"/>
        <v>4845076</v>
      </c>
    </row>
    <row r="3029" spans="1:65">
      <c r="A3029" s="8">
        <v>3027</v>
      </c>
      <c r="B3029" s="1" t="s">
        <v>44</v>
      </c>
      <c r="C3029" s="1">
        <v>1500</v>
      </c>
      <c r="D3029" s="1" t="s">
        <v>60</v>
      </c>
      <c r="E3029" s="1">
        <v>150000118</v>
      </c>
      <c r="F3029" s="1" t="s">
        <v>60</v>
      </c>
      <c r="G3029" s="1" t="s">
        <v>109</v>
      </c>
      <c r="H3029" s="1">
        <v>21</v>
      </c>
      <c r="I3029" s="1" t="s">
        <v>229</v>
      </c>
      <c r="J3029" s="1" t="s">
        <v>49</v>
      </c>
      <c r="K3029" s="1">
        <v>17406001</v>
      </c>
      <c r="L3029" s="1" t="s">
        <v>50</v>
      </c>
      <c r="M3029" s="1" t="s">
        <v>51</v>
      </c>
      <c r="N3029" s="1" t="s">
        <v>64</v>
      </c>
      <c r="O3029" s="1" t="s">
        <v>65</v>
      </c>
      <c r="P3029" s="1" t="s">
        <v>66</v>
      </c>
      <c r="Q3029" s="1" t="s">
        <v>67</v>
      </c>
      <c r="R3029" s="1" t="s">
        <v>87</v>
      </c>
      <c r="S3029" s="1" t="s">
        <v>88</v>
      </c>
      <c r="T3029" s="2">
        <v>43463</v>
      </c>
      <c r="U3029" s="2">
        <v>43463</v>
      </c>
      <c r="V3029" s="1" t="s">
        <v>52</v>
      </c>
      <c r="W3029" s="3">
        <v>1</v>
      </c>
      <c r="X3029" s="1" t="s">
        <v>53</v>
      </c>
      <c r="Y3029" s="4">
        <v>1950695</v>
      </c>
      <c r="Z3029" s="4">
        <v>-228806</v>
      </c>
      <c r="AA3029" s="4">
        <v>0</v>
      </c>
      <c r="AB3029" s="4">
        <v>0</v>
      </c>
      <c r="AC3029" s="4">
        <v>0</v>
      </c>
      <c r="AD3029" s="4">
        <v>1950695</v>
      </c>
      <c r="AE3029" s="5">
        <v>1555</v>
      </c>
      <c r="AF3029" s="1" t="s">
        <v>70</v>
      </c>
      <c r="AG3029" s="1" t="s">
        <v>71</v>
      </c>
      <c r="AH3029" s="1" t="s">
        <v>89</v>
      </c>
      <c r="AI3029" s="1" t="s">
        <v>57</v>
      </c>
      <c r="AJ3029" s="5">
        <v>10950</v>
      </c>
      <c r="AK3029" s="4">
        <v>-20300</v>
      </c>
      <c r="AL3029" s="4">
        <v>0</v>
      </c>
      <c r="AM3029" s="4">
        <v>0</v>
      </c>
      <c r="AN3029" s="4">
        <v>0</v>
      </c>
      <c r="AO3029" s="4">
        <v>-249106</v>
      </c>
      <c r="AP3029" s="4">
        <v>-249106</v>
      </c>
      <c r="AQ3029" s="4">
        <v>0</v>
      </c>
      <c r="AR3029" s="4">
        <v>1701589</v>
      </c>
      <c r="AS3029" s="1" t="s">
        <v>52</v>
      </c>
      <c r="AT3029" s="9">
        <f t="shared" si="1398"/>
        <v>43463</v>
      </c>
      <c r="AU3029" s="9">
        <f t="shared" si="1399"/>
        <v>43435</v>
      </c>
      <c r="AV3029" s="9">
        <v>44798</v>
      </c>
      <c r="AW3029" s="11">
        <f t="shared" si="1400"/>
        <v>3.6575342465753424</v>
      </c>
      <c r="AX3029">
        <v>10</v>
      </c>
      <c r="AY3029" s="12">
        <v>0.05</v>
      </c>
      <c r="AZ3029">
        <f t="shared" si="1401"/>
        <v>9.5000000000000001E-2</v>
      </c>
      <c r="BA3029" s="13">
        <f t="shared" si="1402"/>
        <v>1950695</v>
      </c>
      <c r="BI3029" s="14">
        <f t="shared" si="1404"/>
        <v>1701589</v>
      </c>
      <c r="BJ3029" s="14">
        <v>0</v>
      </c>
      <c r="BK3029" s="14">
        <f t="shared" si="1405"/>
        <v>1701589</v>
      </c>
      <c r="BL3029" s="52">
        <v>0</v>
      </c>
      <c r="BM3029" s="15">
        <f t="shared" si="1406"/>
        <v>1701589</v>
      </c>
    </row>
    <row r="3030" spans="1:65">
      <c r="A3030" s="8">
        <v>3028</v>
      </c>
      <c r="B3030" s="1" t="s">
        <v>44</v>
      </c>
      <c r="C3030" s="1">
        <v>1500</v>
      </c>
      <c r="D3030" s="1" t="s">
        <v>60</v>
      </c>
      <c r="E3030" s="1">
        <v>150000118</v>
      </c>
      <c r="F3030" s="1" t="s">
        <v>60</v>
      </c>
      <c r="G3030" s="1" t="s">
        <v>110</v>
      </c>
      <c r="H3030" s="1">
        <v>22</v>
      </c>
      <c r="I3030" s="1" t="s">
        <v>229</v>
      </c>
      <c r="J3030" s="1" t="s">
        <v>49</v>
      </c>
      <c r="K3030" s="1">
        <v>17406001</v>
      </c>
      <c r="L3030" s="1" t="s">
        <v>50</v>
      </c>
      <c r="M3030" s="1" t="s">
        <v>51</v>
      </c>
      <c r="N3030" s="1" t="s">
        <v>64</v>
      </c>
      <c r="O3030" s="1" t="s">
        <v>65</v>
      </c>
      <c r="P3030" s="1" t="s">
        <v>66</v>
      </c>
      <c r="Q3030" s="1" t="s">
        <v>67</v>
      </c>
      <c r="R3030" s="1" t="s">
        <v>87</v>
      </c>
      <c r="S3030" s="1" t="s">
        <v>88</v>
      </c>
      <c r="T3030" s="2">
        <v>43463</v>
      </c>
      <c r="U3030" s="2">
        <v>43463</v>
      </c>
      <c r="V3030" s="1" t="s">
        <v>52</v>
      </c>
      <c r="W3030" s="3">
        <v>1</v>
      </c>
      <c r="X3030" s="1" t="s">
        <v>53</v>
      </c>
      <c r="Y3030" s="4">
        <v>16789210</v>
      </c>
      <c r="Z3030" s="4">
        <v>-1963105</v>
      </c>
      <c r="AA3030" s="4">
        <v>0</v>
      </c>
      <c r="AB3030" s="4">
        <v>0</v>
      </c>
      <c r="AC3030" s="4">
        <v>0</v>
      </c>
      <c r="AD3030" s="4">
        <v>16789210</v>
      </c>
      <c r="AE3030" s="5">
        <v>1555</v>
      </c>
      <c r="AF3030" s="1" t="s">
        <v>70</v>
      </c>
      <c r="AG3030" s="1" t="s">
        <v>71</v>
      </c>
      <c r="AH3030" s="1" t="s">
        <v>89</v>
      </c>
      <c r="AI3030" s="1" t="s">
        <v>57</v>
      </c>
      <c r="AJ3030" s="5">
        <v>10950</v>
      </c>
      <c r="AK3030" s="4">
        <v>-174797</v>
      </c>
      <c r="AL3030" s="4">
        <v>0</v>
      </c>
      <c r="AM3030" s="4">
        <v>0</v>
      </c>
      <c r="AN3030" s="4">
        <v>0</v>
      </c>
      <c r="AO3030" s="4">
        <v>-2137902</v>
      </c>
      <c r="AP3030" s="4">
        <v>-2137902</v>
      </c>
      <c r="AQ3030" s="4">
        <v>0</v>
      </c>
      <c r="AR3030" s="4">
        <v>14651308</v>
      </c>
      <c r="AS3030" s="1" t="s">
        <v>52</v>
      </c>
      <c r="AT3030" s="9">
        <f t="shared" si="1398"/>
        <v>43463</v>
      </c>
      <c r="AU3030" s="9">
        <f t="shared" si="1399"/>
        <v>43435</v>
      </c>
      <c r="AV3030" s="9">
        <v>44798</v>
      </c>
      <c r="AW3030" s="11">
        <f t="shared" si="1400"/>
        <v>3.6575342465753424</v>
      </c>
      <c r="AX3030">
        <v>25</v>
      </c>
      <c r="AY3030" s="12">
        <v>0.05</v>
      </c>
      <c r="AZ3030">
        <f t="shared" si="1401"/>
        <v>3.7999999999999999E-2</v>
      </c>
      <c r="BA3030" s="13">
        <f t="shared" si="1402"/>
        <v>16789210</v>
      </c>
      <c r="BB3030" s="17" t="s">
        <v>2189</v>
      </c>
      <c r="BC3030">
        <f>MATCH(BB3030,MONTHLY_INDEX!$A:$A,0)</f>
        <v>798</v>
      </c>
      <c r="BD3030">
        <f>MATCH(AU3030,MONTHLY_INDEX!$1:$1,0)</f>
        <v>84</v>
      </c>
      <c r="BE3030">
        <f>INDEX(MONTHLY_INDEX!$1:$1048576,Final!BC3030,Final!BD3030)</f>
        <v>96</v>
      </c>
      <c r="BF3030">
        <f>MATCH($BF$1,MONTHLY_INDEX!$1:$1,0)</f>
        <v>127</v>
      </c>
      <c r="BG3030">
        <f>INDEX(MONTHLY_INDEX!$1:$1048576,Final!BC3030,Final!BF3030)</f>
        <v>95.3</v>
      </c>
      <c r="BH3030" s="23">
        <f>(BG3030-BE3030)/BE3030</f>
        <v>-7.2916666666666963E-3</v>
      </c>
      <c r="BI3030" s="14">
        <f>(1+BH3030)*BA3030</f>
        <v>16666788.677083332</v>
      </c>
      <c r="BJ3030" s="14">
        <f>BI3030*AZ3030*AW3030</f>
        <v>2316455.3139409246</v>
      </c>
      <c r="BK3030" s="15">
        <f t="shared" si="1403"/>
        <v>14350333.363142408</v>
      </c>
      <c r="BL3030" s="52">
        <v>0</v>
      </c>
      <c r="BM3030" s="15">
        <f>MAX((1-BL3030)*BK3030,BI3030*AY3030)</f>
        <v>14350333.363142408</v>
      </c>
    </row>
    <row r="3031" spans="1:65">
      <c r="A3031" s="8">
        <v>3029</v>
      </c>
      <c r="B3031" s="1" t="s">
        <v>44</v>
      </c>
      <c r="C3031" s="1">
        <v>1500</v>
      </c>
      <c r="D3031" s="1" t="s">
        <v>60</v>
      </c>
      <c r="E3031" s="1">
        <v>150000118</v>
      </c>
      <c r="F3031" s="1" t="s">
        <v>60</v>
      </c>
      <c r="G3031" s="1" t="s">
        <v>111</v>
      </c>
      <c r="H3031" s="1">
        <v>23</v>
      </c>
      <c r="I3031" s="1" t="s">
        <v>229</v>
      </c>
      <c r="J3031" s="1" t="s">
        <v>49</v>
      </c>
      <c r="K3031" s="1">
        <v>17406001</v>
      </c>
      <c r="L3031" s="1" t="s">
        <v>50</v>
      </c>
      <c r="M3031" s="1" t="s">
        <v>51</v>
      </c>
      <c r="N3031" s="1" t="s">
        <v>64</v>
      </c>
      <c r="O3031" s="1" t="s">
        <v>65</v>
      </c>
      <c r="P3031" s="1" t="s">
        <v>66</v>
      </c>
      <c r="Q3031" s="1" t="s">
        <v>67</v>
      </c>
      <c r="R3031" s="1" t="s">
        <v>87</v>
      </c>
      <c r="S3031" s="1" t="s">
        <v>88</v>
      </c>
      <c r="T3031" s="2">
        <v>43463</v>
      </c>
      <c r="U3031" s="2">
        <v>43463</v>
      </c>
      <c r="V3031" s="1" t="s">
        <v>52</v>
      </c>
      <c r="W3031" s="3">
        <v>1</v>
      </c>
      <c r="X3031" s="1" t="s">
        <v>53</v>
      </c>
      <c r="Y3031" s="4">
        <v>187647</v>
      </c>
      <c r="Z3031" s="4">
        <v>-21939</v>
      </c>
      <c r="AA3031" s="4">
        <v>0</v>
      </c>
      <c r="AB3031" s="4">
        <v>0</v>
      </c>
      <c r="AC3031" s="4">
        <v>0</v>
      </c>
      <c r="AD3031" s="4">
        <v>187647</v>
      </c>
      <c r="AE3031" s="5">
        <v>1555</v>
      </c>
      <c r="AF3031" s="1" t="s">
        <v>70</v>
      </c>
      <c r="AG3031" s="1" t="s">
        <v>71</v>
      </c>
      <c r="AH3031" s="1" t="s">
        <v>89</v>
      </c>
      <c r="AI3031" s="1" t="s">
        <v>57</v>
      </c>
      <c r="AJ3031" s="5">
        <v>10950</v>
      </c>
      <c r="AK3031" s="4">
        <v>-1954</v>
      </c>
      <c r="AL3031" s="4">
        <v>0</v>
      </c>
      <c r="AM3031" s="4">
        <v>0</v>
      </c>
      <c r="AN3031" s="4">
        <v>0</v>
      </c>
      <c r="AO3031" s="4">
        <v>-23893</v>
      </c>
      <c r="AP3031" s="4">
        <v>-23893</v>
      </c>
      <c r="AQ3031" s="4">
        <v>0</v>
      </c>
      <c r="AR3031" s="4">
        <v>163754</v>
      </c>
      <c r="AS3031" s="1" t="s">
        <v>52</v>
      </c>
      <c r="AT3031" s="9">
        <f t="shared" si="1398"/>
        <v>43463</v>
      </c>
      <c r="AU3031" s="9">
        <f t="shared" si="1399"/>
        <v>43435</v>
      </c>
      <c r="AV3031" s="9">
        <v>44798</v>
      </c>
      <c r="AW3031" s="11">
        <f t="shared" si="1400"/>
        <v>3.6575342465753424</v>
      </c>
      <c r="AX3031">
        <v>10</v>
      </c>
      <c r="AY3031" s="12">
        <v>0.05</v>
      </c>
      <c r="AZ3031">
        <f t="shared" si="1401"/>
        <v>9.5000000000000001E-2</v>
      </c>
      <c r="BA3031" s="13">
        <f t="shared" si="1402"/>
        <v>187647</v>
      </c>
      <c r="BI3031" s="14">
        <f t="shared" ref="BI3031:BI3035" si="1407">AR3031</f>
        <v>163754</v>
      </c>
      <c r="BJ3031" s="14">
        <v>0</v>
      </c>
      <c r="BK3031" s="14">
        <f t="shared" ref="BK3031:BK3035" si="1408">AR3031</f>
        <v>163754</v>
      </c>
      <c r="BL3031" s="52">
        <v>0</v>
      </c>
      <c r="BM3031" s="15">
        <f t="shared" ref="BM3031:BM3035" si="1409">AR3031</f>
        <v>163754</v>
      </c>
    </row>
    <row r="3032" spans="1:65">
      <c r="A3032" s="8">
        <v>3030</v>
      </c>
      <c r="B3032" s="1" t="s">
        <v>44</v>
      </c>
      <c r="C3032" s="1">
        <v>1500</v>
      </c>
      <c r="D3032" s="1" t="s">
        <v>60</v>
      </c>
      <c r="E3032" s="1">
        <v>150000118</v>
      </c>
      <c r="F3032" s="1" t="s">
        <v>112</v>
      </c>
      <c r="G3032" s="1" t="s">
        <v>113</v>
      </c>
      <c r="H3032" s="1">
        <v>24</v>
      </c>
      <c r="I3032" s="1" t="s">
        <v>229</v>
      </c>
      <c r="J3032" s="1" t="s">
        <v>49</v>
      </c>
      <c r="K3032" s="1">
        <v>17406001</v>
      </c>
      <c r="L3032" s="1" t="s">
        <v>50</v>
      </c>
      <c r="M3032" s="1" t="s">
        <v>51</v>
      </c>
      <c r="N3032" s="1" t="s">
        <v>64</v>
      </c>
      <c r="O3032" s="1" t="s">
        <v>65</v>
      </c>
      <c r="P3032" s="1" t="s">
        <v>66</v>
      </c>
      <c r="Q3032" s="1" t="s">
        <v>67</v>
      </c>
      <c r="R3032" s="1" t="s">
        <v>87</v>
      </c>
      <c r="S3032" s="1" t="s">
        <v>88</v>
      </c>
      <c r="T3032" s="2">
        <v>43463</v>
      </c>
      <c r="U3032" s="2">
        <v>43463</v>
      </c>
      <c r="V3032" s="1" t="s">
        <v>52</v>
      </c>
      <c r="W3032" s="3">
        <v>1</v>
      </c>
      <c r="X3032" s="1" t="s">
        <v>53</v>
      </c>
      <c r="Y3032" s="4">
        <v>1018616</v>
      </c>
      <c r="Z3032" s="4">
        <v>-119102.54</v>
      </c>
      <c r="AA3032" s="4">
        <v>0</v>
      </c>
      <c r="AB3032" s="4">
        <v>0</v>
      </c>
      <c r="AC3032" s="4">
        <v>0</v>
      </c>
      <c r="AD3032" s="4">
        <v>1018616</v>
      </c>
      <c r="AE3032" s="5">
        <v>1555</v>
      </c>
      <c r="AF3032" s="1" t="s">
        <v>70</v>
      </c>
      <c r="AG3032" s="1" t="s">
        <v>71</v>
      </c>
      <c r="AH3032" s="1" t="s">
        <v>89</v>
      </c>
      <c r="AI3032" s="1" t="s">
        <v>57</v>
      </c>
      <c r="AJ3032" s="5">
        <v>10950</v>
      </c>
      <c r="AK3032" s="4">
        <v>-10605</v>
      </c>
      <c r="AL3032" s="4">
        <v>0</v>
      </c>
      <c r="AM3032" s="4">
        <v>0</v>
      </c>
      <c r="AN3032" s="4">
        <v>0</v>
      </c>
      <c r="AO3032" s="4">
        <v>-129707.54</v>
      </c>
      <c r="AP3032" s="4">
        <v>-129707.54</v>
      </c>
      <c r="AQ3032" s="4">
        <v>0</v>
      </c>
      <c r="AR3032" s="4">
        <v>888908.46</v>
      </c>
      <c r="AS3032" s="1" t="s">
        <v>52</v>
      </c>
      <c r="AT3032" s="9">
        <f t="shared" si="1398"/>
        <v>43463</v>
      </c>
      <c r="AU3032" s="9">
        <f t="shared" si="1399"/>
        <v>43435</v>
      </c>
      <c r="AV3032" s="9">
        <v>44798</v>
      </c>
      <c r="AW3032" s="11">
        <f t="shared" si="1400"/>
        <v>3.6575342465753424</v>
      </c>
      <c r="AX3032">
        <v>10</v>
      </c>
      <c r="AY3032" s="12">
        <v>0.05</v>
      </c>
      <c r="AZ3032">
        <f t="shared" si="1401"/>
        <v>9.5000000000000001E-2</v>
      </c>
      <c r="BA3032" s="13">
        <f t="shared" si="1402"/>
        <v>1018616</v>
      </c>
      <c r="BB3032" s="16" t="s">
        <v>593</v>
      </c>
      <c r="BC3032" s="16" t="s">
        <v>593</v>
      </c>
      <c r="BD3032" s="16" t="s">
        <v>593</v>
      </c>
      <c r="BE3032" s="16" t="s">
        <v>593</v>
      </c>
      <c r="BF3032" s="16" t="s">
        <v>593</v>
      </c>
      <c r="BG3032" s="16" t="s">
        <v>593</v>
      </c>
      <c r="BH3032" s="16" t="s">
        <v>593</v>
      </c>
      <c r="BI3032" s="14">
        <f t="shared" si="1407"/>
        <v>888908.46</v>
      </c>
      <c r="BJ3032" s="14">
        <v>0</v>
      </c>
      <c r="BK3032" s="14">
        <f t="shared" si="1408"/>
        <v>888908.46</v>
      </c>
      <c r="BL3032" s="52">
        <v>0</v>
      </c>
      <c r="BM3032" s="15">
        <f t="shared" si="1409"/>
        <v>888908.46</v>
      </c>
    </row>
    <row r="3033" spans="1:65">
      <c r="A3033" s="8">
        <v>3031</v>
      </c>
      <c r="B3033" s="1" t="s">
        <v>44</v>
      </c>
      <c r="C3033" s="1">
        <v>1500</v>
      </c>
      <c r="D3033" s="1" t="s">
        <v>60</v>
      </c>
      <c r="E3033" s="1">
        <v>150000118</v>
      </c>
      <c r="F3033" s="1" t="s">
        <v>112</v>
      </c>
      <c r="G3033" s="1" t="s">
        <v>114</v>
      </c>
      <c r="H3033" s="1">
        <v>25</v>
      </c>
      <c r="I3033" s="1" t="s">
        <v>229</v>
      </c>
      <c r="J3033" s="1" t="s">
        <v>49</v>
      </c>
      <c r="K3033" s="1">
        <v>17406001</v>
      </c>
      <c r="L3033" s="1" t="s">
        <v>50</v>
      </c>
      <c r="M3033" s="1" t="s">
        <v>51</v>
      </c>
      <c r="N3033" s="1" t="s">
        <v>64</v>
      </c>
      <c r="O3033" s="1" t="s">
        <v>65</v>
      </c>
      <c r="P3033" s="1" t="s">
        <v>66</v>
      </c>
      <c r="Q3033" s="1" t="s">
        <v>67</v>
      </c>
      <c r="R3033" s="1" t="s">
        <v>87</v>
      </c>
      <c r="S3033" s="1" t="s">
        <v>88</v>
      </c>
      <c r="T3033" s="2">
        <v>43463</v>
      </c>
      <c r="U3033" s="2">
        <v>43463</v>
      </c>
      <c r="V3033" s="1" t="s">
        <v>52</v>
      </c>
      <c r="W3033" s="3">
        <v>1</v>
      </c>
      <c r="X3033" s="1" t="s">
        <v>53</v>
      </c>
      <c r="Y3033" s="4">
        <v>3860150</v>
      </c>
      <c r="Z3033" s="4">
        <v>-451353.94</v>
      </c>
      <c r="AA3033" s="4">
        <v>0</v>
      </c>
      <c r="AB3033" s="4">
        <v>0</v>
      </c>
      <c r="AC3033" s="4">
        <v>0</v>
      </c>
      <c r="AD3033" s="4">
        <v>3860150</v>
      </c>
      <c r="AE3033" s="5">
        <v>1555</v>
      </c>
      <c r="AF3033" s="1" t="s">
        <v>70</v>
      </c>
      <c r="AG3033" s="1" t="s">
        <v>71</v>
      </c>
      <c r="AH3033" s="1" t="s">
        <v>89</v>
      </c>
      <c r="AI3033" s="1" t="s">
        <v>57</v>
      </c>
      <c r="AJ3033" s="5">
        <v>10950</v>
      </c>
      <c r="AK3033" s="4">
        <v>-40189</v>
      </c>
      <c r="AL3033" s="4">
        <v>0</v>
      </c>
      <c r="AM3033" s="4">
        <v>0</v>
      </c>
      <c r="AN3033" s="4">
        <v>0</v>
      </c>
      <c r="AO3033" s="4">
        <v>-491542.94</v>
      </c>
      <c r="AP3033" s="4">
        <v>-491542.94</v>
      </c>
      <c r="AQ3033" s="4">
        <v>0</v>
      </c>
      <c r="AR3033" s="4">
        <v>3368607.06</v>
      </c>
      <c r="AS3033" s="1" t="s">
        <v>52</v>
      </c>
      <c r="AT3033" s="9">
        <f t="shared" si="1398"/>
        <v>43463</v>
      </c>
      <c r="AU3033" s="9">
        <f t="shared" si="1399"/>
        <v>43435</v>
      </c>
      <c r="AV3033" s="9">
        <v>44798</v>
      </c>
      <c r="AW3033" s="11">
        <f t="shared" si="1400"/>
        <v>3.6575342465753424</v>
      </c>
      <c r="AX3033">
        <v>10</v>
      </c>
      <c r="AY3033" s="12">
        <v>0.05</v>
      </c>
      <c r="AZ3033">
        <f t="shared" si="1401"/>
        <v>9.5000000000000001E-2</v>
      </c>
      <c r="BA3033" s="13">
        <f t="shared" si="1402"/>
        <v>3860150</v>
      </c>
      <c r="BB3033" s="16" t="s">
        <v>593</v>
      </c>
      <c r="BC3033" s="16" t="s">
        <v>593</v>
      </c>
      <c r="BD3033" s="16" t="s">
        <v>593</v>
      </c>
      <c r="BE3033" s="16" t="s">
        <v>593</v>
      </c>
      <c r="BF3033" s="16" t="s">
        <v>593</v>
      </c>
      <c r="BG3033" s="16" t="s">
        <v>593</v>
      </c>
      <c r="BH3033" s="16" t="s">
        <v>593</v>
      </c>
      <c r="BI3033" s="14">
        <f t="shared" si="1407"/>
        <v>3368607.06</v>
      </c>
      <c r="BJ3033" s="14">
        <v>0</v>
      </c>
      <c r="BK3033" s="14">
        <f t="shared" si="1408"/>
        <v>3368607.06</v>
      </c>
      <c r="BL3033" s="52">
        <v>0</v>
      </c>
      <c r="BM3033" s="15">
        <f t="shared" si="1409"/>
        <v>3368607.06</v>
      </c>
    </row>
    <row r="3034" spans="1:65">
      <c r="A3034" s="8">
        <v>3032</v>
      </c>
      <c r="B3034" s="1" t="s">
        <v>44</v>
      </c>
      <c r="C3034" s="1">
        <v>1500</v>
      </c>
      <c r="D3034" s="1" t="s">
        <v>60</v>
      </c>
      <c r="E3034" s="1">
        <v>150000118</v>
      </c>
      <c r="F3034" s="1" t="s">
        <v>60</v>
      </c>
      <c r="G3034" s="1" t="s">
        <v>115</v>
      </c>
      <c r="H3034" s="1">
        <v>26</v>
      </c>
      <c r="I3034" s="1" t="s">
        <v>229</v>
      </c>
      <c r="J3034" s="1" t="s">
        <v>49</v>
      </c>
      <c r="K3034" s="1">
        <v>17406001</v>
      </c>
      <c r="L3034" s="1" t="s">
        <v>50</v>
      </c>
      <c r="M3034" s="1" t="s">
        <v>51</v>
      </c>
      <c r="N3034" s="1" t="s">
        <v>64</v>
      </c>
      <c r="O3034" s="1" t="s">
        <v>65</v>
      </c>
      <c r="P3034" s="1" t="s">
        <v>66</v>
      </c>
      <c r="Q3034" s="1" t="s">
        <v>67</v>
      </c>
      <c r="R3034" s="1" t="s">
        <v>87</v>
      </c>
      <c r="S3034" s="1" t="s">
        <v>88</v>
      </c>
      <c r="T3034" s="2">
        <v>43463</v>
      </c>
      <c r="U3034" s="2">
        <v>43463</v>
      </c>
      <c r="V3034" s="1" t="s">
        <v>52</v>
      </c>
      <c r="W3034" s="3">
        <v>1</v>
      </c>
      <c r="X3034" s="1" t="s">
        <v>53</v>
      </c>
      <c r="Y3034" s="4">
        <v>120000</v>
      </c>
      <c r="Z3034" s="4">
        <v>-14031</v>
      </c>
      <c r="AA3034" s="4">
        <v>0</v>
      </c>
      <c r="AB3034" s="4">
        <v>0</v>
      </c>
      <c r="AC3034" s="4">
        <v>0</v>
      </c>
      <c r="AD3034" s="4">
        <v>120000</v>
      </c>
      <c r="AE3034" s="5">
        <v>1555</v>
      </c>
      <c r="AF3034" s="1" t="s">
        <v>70</v>
      </c>
      <c r="AG3034" s="1" t="s">
        <v>71</v>
      </c>
      <c r="AH3034" s="1" t="s">
        <v>89</v>
      </c>
      <c r="AI3034" s="1" t="s">
        <v>57</v>
      </c>
      <c r="AJ3034" s="5">
        <v>10950</v>
      </c>
      <c r="AK3034" s="4">
        <v>-1249</v>
      </c>
      <c r="AL3034" s="4">
        <v>0</v>
      </c>
      <c r="AM3034" s="4">
        <v>0</v>
      </c>
      <c r="AN3034" s="4">
        <v>0</v>
      </c>
      <c r="AO3034" s="4">
        <v>-15280</v>
      </c>
      <c r="AP3034" s="4">
        <v>-15280</v>
      </c>
      <c r="AQ3034" s="4">
        <v>0</v>
      </c>
      <c r="AR3034" s="4">
        <v>104720</v>
      </c>
      <c r="AS3034" s="1" t="s">
        <v>52</v>
      </c>
      <c r="AT3034" s="9">
        <f t="shared" si="1398"/>
        <v>43463</v>
      </c>
      <c r="AU3034" s="9">
        <f t="shared" si="1399"/>
        <v>43435</v>
      </c>
      <c r="AV3034" s="9">
        <v>44798</v>
      </c>
      <c r="AW3034" s="11">
        <f t="shared" si="1400"/>
        <v>3.6575342465753424</v>
      </c>
      <c r="AX3034">
        <v>10</v>
      </c>
      <c r="AY3034" s="12">
        <v>0.05</v>
      </c>
      <c r="AZ3034">
        <f t="shared" si="1401"/>
        <v>9.5000000000000001E-2</v>
      </c>
      <c r="BA3034" s="13">
        <f t="shared" si="1402"/>
        <v>120000</v>
      </c>
      <c r="BI3034" s="14">
        <f t="shared" si="1407"/>
        <v>104720</v>
      </c>
      <c r="BJ3034" s="14">
        <v>0</v>
      </c>
      <c r="BK3034" s="14">
        <f t="shared" si="1408"/>
        <v>104720</v>
      </c>
      <c r="BL3034" s="52">
        <v>0</v>
      </c>
      <c r="BM3034" s="15">
        <f t="shared" si="1409"/>
        <v>104720</v>
      </c>
    </row>
    <row r="3035" spans="1:65">
      <c r="A3035" s="8">
        <v>3033</v>
      </c>
      <c r="B3035" s="1" t="s">
        <v>44</v>
      </c>
      <c r="C3035" s="1">
        <v>1500</v>
      </c>
      <c r="D3035" s="1" t="s">
        <v>60</v>
      </c>
      <c r="E3035" s="1">
        <v>150000118</v>
      </c>
      <c r="F3035" s="1" t="s">
        <v>112</v>
      </c>
      <c r="G3035" s="1" t="s">
        <v>116</v>
      </c>
      <c r="H3035" s="1">
        <v>27</v>
      </c>
      <c r="I3035" s="1" t="s">
        <v>229</v>
      </c>
      <c r="J3035" s="1" t="s">
        <v>49</v>
      </c>
      <c r="K3035" s="1">
        <v>17406001</v>
      </c>
      <c r="L3035" s="1" t="s">
        <v>50</v>
      </c>
      <c r="M3035" s="1" t="s">
        <v>51</v>
      </c>
      <c r="N3035" s="1" t="s">
        <v>64</v>
      </c>
      <c r="O3035" s="1" t="s">
        <v>65</v>
      </c>
      <c r="P3035" s="1" t="s">
        <v>66</v>
      </c>
      <c r="Q3035" s="1" t="s">
        <v>67</v>
      </c>
      <c r="R3035" s="1" t="s">
        <v>87</v>
      </c>
      <c r="S3035" s="1" t="s">
        <v>88</v>
      </c>
      <c r="T3035" s="2">
        <v>43463</v>
      </c>
      <c r="U3035" s="2">
        <v>43463</v>
      </c>
      <c r="V3035" s="1" t="s">
        <v>52</v>
      </c>
      <c r="W3035" s="3">
        <v>1</v>
      </c>
      <c r="X3035" s="1" t="s">
        <v>53</v>
      </c>
      <c r="Y3035" s="4">
        <v>4339035</v>
      </c>
      <c r="Z3035" s="4">
        <v>-507347.52</v>
      </c>
      <c r="AA3035" s="4">
        <v>0</v>
      </c>
      <c r="AB3035" s="4">
        <v>0</v>
      </c>
      <c r="AC3035" s="4">
        <v>0</v>
      </c>
      <c r="AD3035" s="4">
        <v>4339035</v>
      </c>
      <c r="AE3035" s="5">
        <v>1555</v>
      </c>
      <c r="AF3035" s="1" t="s">
        <v>70</v>
      </c>
      <c r="AG3035" s="1" t="s">
        <v>71</v>
      </c>
      <c r="AH3035" s="1" t="s">
        <v>89</v>
      </c>
      <c r="AI3035" s="1" t="s">
        <v>57</v>
      </c>
      <c r="AJ3035" s="5">
        <v>10950</v>
      </c>
      <c r="AK3035" s="4">
        <v>-45175</v>
      </c>
      <c r="AL3035" s="4">
        <v>0</v>
      </c>
      <c r="AM3035" s="4">
        <v>0</v>
      </c>
      <c r="AN3035" s="4">
        <v>0</v>
      </c>
      <c r="AO3035" s="4">
        <v>-552522.52</v>
      </c>
      <c r="AP3035" s="4">
        <v>-552522.52</v>
      </c>
      <c r="AQ3035" s="4">
        <v>0</v>
      </c>
      <c r="AR3035" s="4">
        <v>3786512.48</v>
      </c>
      <c r="AS3035" s="1" t="s">
        <v>52</v>
      </c>
      <c r="AT3035" s="9">
        <f t="shared" si="1398"/>
        <v>43463</v>
      </c>
      <c r="AU3035" s="9">
        <f t="shared" si="1399"/>
        <v>43435</v>
      </c>
      <c r="AV3035" s="9">
        <v>44798</v>
      </c>
      <c r="AW3035" s="11">
        <f t="shared" si="1400"/>
        <v>3.6575342465753424</v>
      </c>
      <c r="AX3035">
        <v>10</v>
      </c>
      <c r="AY3035" s="12">
        <v>0.05</v>
      </c>
      <c r="AZ3035">
        <f t="shared" si="1401"/>
        <v>9.5000000000000001E-2</v>
      </c>
      <c r="BA3035" s="13">
        <f t="shared" si="1402"/>
        <v>4339035</v>
      </c>
      <c r="BB3035" s="16" t="s">
        <v>593</v>
      </c>
      <c r="BC3035" s="16" t="s">
        <v>593</v>
      </c>
      <c r="BD3035" s="16" t="s">
        <v>593</v>
      </c>
      <c r="BE3035" s="16" t="s">
        <v>593</v>
      </c>
      <c r="BF3035" s="16" t="s">
        <v>593</v>
      </c>
      <c r="BG3035" s="16" t="s">
        <v>593</v>
      </c>
      <c r="BH3035" s="16" t="s">
        <v>593</v>
      </c>
      <c r="BI3035" s="14">
        <f t="shared" si="1407"/>
        <v>3786512.48</v>
      </c>
      <c r="BJ3035" s="14">
        <v>0</v>
      </c>
      <c r="BK3035" s="14">
        <f t="shared" si="1408"/>
        <v>3786512.48</v>
      </c>
      <c r="BL3035" s="52">
        <v>0</v>
      </c>
      <c r="BM3035" s="15">
        <f t="shared" si="1409"/>
        <v>3786512.48</v>
      </c>
    </row>
    <row r="3036" spans="1:65">
      <c r="A3036" s="8">
        <v>3034</v>
      </c>
      <c r="B3036" s="1" t="s">
        <v>44</v>
      </c>
      <c r="C3036" s="1">
        <v>1500</v>
      </c>
      <c r="D3036" s="1" t="s">
        <v>60</v>
      </c>
      <c r="E3036" s="1">
        <v>150000119</v>
      </c>
      <c r="F3036" s="1" t="s">
        <v>60</v>
      </c>
      <c r="G3036" s="1" t="s">
        <v>86</v>
      </c>
      <c r="H3036" s="1">
        <v>1</v>
      </c>
      <c r="I3036" s="1" t="s">
        <v>230</v>
      </c>
      <c r="J3036" s="1" t="s">
        <v>49</v>
      </c>
      <c r="K3036" s="1">
        <v>17406001</v>
      </c>
      <c r="L3036" s="1" t="s">
        <v>50</v>
      </c>
      <c r="M3036" s="1" t="s">
        <v>51</v>
      </c>
      <c r="N3036" s="1" t="s">
        <v>64</v>
      </c>
      <c r="O3036" s="1" t="s">
        <v>65</v>
      </c>
      <c r="P3036" s="1" t="s">
        <v>66</v>
      </c>
      <c r="Q3036" s="1" t="s">
        <v>67</v>
      </c>
      <c r="R3036" s="1" t="s">
        <v>87</v>
      </c>
      <c r="S3036" s="1" t="s">
        <v>88</v>
      </c>
      <c r="T3036" s="2">
        <v>43463</v>
      </c>
      <c r="U3036" s="2">
        <v>43463</v>
      </c>
      <c r="V3036" s="1" t="s">
        <v>52</v>
      </c>
      <c r="W3036" s="3">
        <v>1</v>
      </c>
      <c r="X3036" s="1" t="s">
        <v>53</v>
      </c>
      <c r="Y3036" s="4">
        <v>892500</v>
      </c>
      <c r="Z3036" s="4">
        <v>-104356</v>
      </c>
      <c r="AA3036" s="4">
        <v>0</v>
      </c>
      <c r="AB3036" s="4">
        <v>0</v>
      </c>
      <c r="AC3036" s="4">
        <v>0</v>
      </c>
      <c r="AD3036" s="4">
        <v>892500</v>
      </c>
      <c r="AE3036" s="5">
        <v>1555</v>
      </c>
      <c r="AF3036" s="1" t="s">
        <v>70</v>
      </c>
      <c r="AG3036" s="1" t="s">
        <v>71</v>
      </c>
      <c r="AH3036" s="1" t="s">
        <v>89</v>
      </c>
      <c r="AI3036" s="1" t="s">
        <v>57</v>
      </c>
      <c r="AJ3036" s="5">
        <v>10950</v>
      </c>
      <c r="AK3036" s="4">
        <v>-9292</v>
      </c>
      <c r="AL3036" s="4">
        <v>0</v>
      </c>
      <c r="AM3036" s="4">
        <v>0</v>
      </c>
      <c r="AN3036" s="4">
        <v>0</v>
      </c>
      <c r="AO3036" s="4">
        <v>-113648</v>
      </c>
      <c r="AP3036" s="4">
        <v>-113648</v>
      </c>
      <c r="AQ3036" s="4">
        <v>0</v>
      </c>
      <c r="AR3036" s="4">
        <v>778852</v>
      </c>
      <c r="AS3036" s="1" t="s">
        <v>52</v>
      </c>
      <c r="AT3036" s="9">
        <f t="shared" si="1398"/>
        <v>43463</v>
      </c>
      <c r="AU3036" s="9">
        <f t="shared" si="1399"/>
        <v>43435</v>
      </c>
      <c r="AV3036" s="9">
        <v>44798</v>
      </c>
      <c r="AW3036" s="11">
        <f t="shared" si="1400"/>
        <v>3.6575342465753424</v>
      </c>
      <c r="AX3036">
        <v>10</v>
      </c>
      <c r="AY3036" s="12">
        <v>0.05</v>
      </c>
      <c r="AZ3036">
        <f t="shared" si="1401"/>
        <v>9.5000000000000001E-2</v>
      </c>
      <c r="BA3036" s="13">
        <f t="shared" si="1402"/>
        <v>892500</v>
      </c>
      <c r="BB3036" s="17" t="s">
        <v>1853</v>
      </c>
      <c r="BC3036">
        <f>MATCH(BB3036,MONTHLY_INDEX!$A:$A,0)</f>
        <v>630</v>
      </c>
      <c r="BD3036">
        <f>MATCH(AU3036,MONTHLY_INDEX!$1:$1,0)</f>
        <v>84</v>
      </c>
      <c r="BE3036">
        <f>INDEX(MONTHLY_INDEX!$1:$1048576,Final!BC3036,Final!BD3036)</f>
        <v>114.9</v>
      </c>
      <c r="BF3036">
        <f>MATCH($BF$1,MONTHLY_INDEX!$1:$1,0)</f>
        <v>127</v>
      </c>
      <c r="BG3036">
        <f>INDEX(MONTHLY_INDEX!$1:$1048576,Final!BC3036,Final!BF3036)</f>
        <v>151.1</v>
      </c>
      <c r="BH3036" s="23">
        <f t="shared" ref="BH3036:BH3053" si="1410">(BG3036-BE3036)/BE3036</f>
        <v>0.31505657093124445</v>
      </c>
      <c r="BI3036" s="14">
        <f t="shared" ref="BI3036:BI3053" si="1411">(1+BH3036)*BA3036</f>
        <v>1173687.9895561356</v>
      </c>
      <c r="BJ3036" s="14">
        <f t="shared" ref="BJ3036:BJ3053" si="1412">BI3036*AZ3036*AW3036</f>
        <v>407816.38157659426</v>
      </c>
      <c r="BK3036" s="15">
        <f t="shared" si="1403"/>
        <v>765871.60797954141</v>
      </c>
      <c r="BL3036" s="52">
        <v>0</v>
      </c>
      <c r="BM3036" s="15">
        <f t="shared" ref="BM3036:BM3053" si="1413">MAX((1-BL3036)*BK3036,BI3036*AY3036)</f>
        <v>765871.60797954141</v>
      </c>
    </row>
    <row r="3037" spans="1:65">
      <c r="A3037" s="8">
        <v>3035</v>
      </c>
      <c r="B3037" s="1" t="s">
        <v>44</v>
      </c>
      <c r="C3037" s="1">
        <v>1500</v>
      </c>
      <c r="D3037" s="1" t="s">
        <v>60</v>
      </c>
      <c r="E3037" s="1">
        <v>150000119</v>
      </c>
      <c r="F3037" s="1" t="s">
        <v>60</v>
      </c>
      <c r="G3037" s="1" t="s">
        <v>90</v>
      </c>
      <c r="H3037" s="1">
        <v>2</v>
      </c>
      <c r="I3037" s="1" t="s">
        <v>230</v>
      </c>
      <c r="J3037" s="1" t="s">
        <v>49</v>
      </c>
      <c r="K3037" s="1">
        <v>17406001</v>
      </c>
      <c r="L3037" s="1" t="s">
        <v>50</v>
      </c>
      <c r="M3037" s="1" t="s">
        <v>51</v>
      </c>
      <c r="N3037" s="1" t="s">
        <v>64</v>
      </c>
      <c r="O3037" s="1" t="s">
        <v>65</v>
      </c>
      <c r="P3037" s="1" t="s">
        <v>66</v>
      </c>
      <c r="Q3037" s="1" t="s">
        <v>67</v>
      </c>
      <c r="R3037" s="1" t="s">
        <v>87</v>
      </c>
      <c r="S3037" s="1" t="s">
        <v>88</v>
      </c>
      <c r="T3037" s="2">
        <v>43463</v>
      </c>
      <c r="U3037" s="2">
        <v>43463</v>
      </c>
      <c r="V3037" s="1" t="s">
        <v>52</v>
      </c>
      <c r="W3037" s="3">
        <v>1</v>
      </c>
      <c r="X3037" s="1" t="s">
        <v>53</v>
      </c>
      <c r="Y3037" s="4">
        <v>472500</v>
      </c>
      <c r="Z3037" s="4">
        <v>-55247</v>
      </c>
      <c r="AA3037" s="4">
        <v>0</v>
      </c>
      <c r="AB3037" s="4">
        <v>0</v>
      </c>
      <c r="AC3037" s="4">
        <v>0</v>
      </c>
      <c r="AD3037" s="4">
        <v>472500</v>
      </c>
      <c r="AE3037" s="5">
        <v>1555</v>
      </c>
      <c r="AF3037" s="1" t="s">
        <v>70</v>
      </c>
      <c r="AG3037" s="1" t="s">
        <v>71</v>
      </c>
      <c r="AH3037" s="1" t="s">
        <v>89</v>
      </c>
      <c r="AI3037" s="1" t="s">
        <v>57</v>
      </c>
      <c r="AJ3037" s="5">
        <v>10950</v>
      </c>
      <c r="AK3037" s="4">
        <v>-4919</v>
      </c>
      <c r="AL3037" s="4">
        <v>0</v>
      </c>
      <c r="AM3037" s="4">
        <v>0</v>
      </c>
      <c r="AN3037" s="4">
        <v>0</v>
      </c>
      <c r="AO3037" s="4">
        <v>-60166</v>
      </c>
      <c r="AP3037" s="4">
        <v>-60166</v>
      </c>
      <c r="AQ3037" s="4">
        <v>0</v>
      </c>
      <c r="AR3037" s="4">
        <v>412334</v>
      </c>
      <c r="AS3037" s="1" t="s">
        <v>52</v>
      </c>
      <c r="AT3037" s="9">
        <f t="shared" si="1398"/>
        <v>43463</v>
      </c>
      <c r="AU3037" s="9">
        <f t="shared" si="1399"/>
        <v>43435</v>
      </c>
      <c r="AV3037" s="9">
        <v>44798</v>
      </c>
      <c r="AW3037" s="11">
        <f t="shared" si="1400"/>
        <v>3.6575342465753424</v>
      </c>
      <c r="AX3037">
        <v>10</v>
      </c>
      <c r="AY3037" s="12">
        <v>0.05</v>
      </c>
      <c r="AZ3037">
        <f t="shared" si="1401"/>
        <v>9.5000000000000001E-2</v>
      </c>
      <c r="BA3037" s="13">
        <f t="shared" si="1402"/>
        <v>472500</v>
      </c>
      <c r="BB3037" s="17" t="s">
        <v>2189</v>
      </c>
      <c r="BC3037">
        <f>MATCH(BB3037,MONTHLY_INDEX!$A:$A,0)</f>
        <v>798</v>
      </c>
      <c r="BD3037">
        <f>MATCH(AU3037,MONTHLY_INDEX!$1:$1,0)</f>
        <v>84</v>
      </c>
      <c r="BE3037">
        <f>INDEX(MONTHLY_INDEX!$1:$1048576,Final!BC3037,Final!BD3037)</f>
        <v>96</v>
      </c>
      <c r="BF3037">
        <f>MATCH($BF$1,MONTHLY_INDEX!$1:$1,0)</f>
        <v>127</v>
      </c>
      <c r="BG3037">
        <f>INDEX(MONTHLY_INDEX!$1:$1048576,Final!BC3037,Final!BF3037)</f>
        <v>95.3</v>
      </c>
      <c r="BH3037" s="23">
        <f t="shared" si="1410"/>
        <v>-7.2916666666666963E-3</v>
      </c>
      <c r="BI3037" s="14">
        <f t="shared" si="1411"/>
        <v>469054.6875</v>
      </c>
      <c r="BJ3037" s="14">
        <f t="shared" si="1412"/>
        <v>162980.4403895548</v>
      </c>
      <c r="BK3037" s="15">
        <f t="shared" si="1403"/>
        <v>306074.24711044517</v>
      </c>
      <c r="BL3037" s="52">
        <v>0</v>
      </c>
      <c r="BM3037" s="15">
        <f t="shared" si="1413"/>
        <v>306074.24711044517</v>
      </c>
    </row>
    <row r="3038" spans="1:65">
      <c r="A3038" s="8">
        <v>3036</v>
      </c>
      <c r="B3038" s="1" t="s">
        <v>44</v>
      </c>
      <c r="C3038" s="1">
        <v>1500</v>
      </c>
      <c r="D3038" s="1" t="s">
        <v>60</v>
      </c>
      <c r="E3038" s="1">
        <v>150000119</v>
      </c>
      <c r="F3038" s="1" t="s">
        <v>60</v>
      </c>
      <c r="G3038" s="1" t="s">
        <v>91</v>
      </c>
      <c r="H3038" s="1">
        <v>3</v>
      </c>
      <c r="I3038" s="1" t="s">
        <v>230</v>
      </c>
      <c r="J3038" s="1" t="s">
        <v>49</v>
      </c>
      <c r="K3038" s="1">
        <v>17406001</v>
      </c>
      <c r="L3038" s="1" t="s">
        <v>50</v>
      </c>
      <c r="M3038" s="1" t="s">
        <v>51</v>
      </c>
      <c r="N3038" s="1" t="s">
        <v>64</v>
      </c>
      <c r="O3038" s="1" t="s">
        <v>65</v>
      </c>
      <c r="P3038" s="1" t="s">
        <v>66</v>
      </c>
      <c r="Q3038" s="1" t="s">
        <v>67</v>
      </c>
      <c r="R3038" s="1" t="s">
        <v>87</v>
      </c>
      <c r="S3038" s="1" t="s">
        <v>88</v>
      </c>
      <c r="T3038" s="2">
        <v>43463</v>
      </c>
      <c r="U3038" s="2">
        <v>43463</v>
      </c>
      <c r="V3038" s="1" t="s">
        <v>52</v>
      </c>
      <c r="W3038" s="3">
        <v>1</v>
      </c>
      <c r="X3038" s="1" t="s">
        <v>53</v>
      </c>
      <c r="Y3038" s="4">
        <v>637760</v>
      </c>
      <c r="Z3038" s="4">
        <v>-74569</v>
      </c>
      <c r="AA3038" s="4">
        <v>0</v>
      </c>
      <c r="AB3038" s="4">
        <v>0</v>
      </c>
      <c r="AC3038" s="4">
        <v>0</v>
      </c>
      <c r="AD3038" s="4">
        <v>637760</v>
      </c>
      <c r="AE3038" s="5">
        <v>1555</v>
      </c>
      <c r="AF3038" s="1" t="s">
        <v>70</v>
      </c>
      <c r="AG3038" s="1" t="s">
        <v>71</v>
      </c>
      <c r="AH3038" s="1" t="s">
        <v>89</v>
      </c>
      <c r="AI3038" s="1" t="s">
        <v>57</v>
      </c>
      <c r="AJ3038" s="5">
        <v>10950</v>
      </c>
      <c r="AK3038" s="4">
        <v>-6640</v>
      </c>
      <c r="AL3038" s="4">
        <v>0</v>
      </c>
      <c r="AM3038" s="4">
        <v>0</v>
      </c>
      <c r="AN3038" s="4">
        <v>0</v>
      </c>
      <c r="AO3038" s="4">
        <v>-81209</v>
      </c>
      <c r="AP3038" s="4">
        <v>-81209</v>
      </c>
      <c r="AQ3038" s="4">
        <v>0</v>
      </c>
      <c r="AR3038" s="4">
        <v>556551</v>
      </c>
      <c r="AS3038" s="1" t="s">
        <v>52</v>
      </c>
      <c r="AT3038" s="9">
        <f t="shared" si="1398"/>
        <v>43463</v>
      </c>
      <c r="AU3038" s="9">
        <f t="shared" si="1399"/>
        <v>43435</v>
      </c>
      <c r="AV3038" s="9">
        <v>44798</v>
      </c>
      <c r="AW3038" s="11">
        <f t="shared" si="1400"/>
        <v>3.6575342465753424</v>
      </c>
      <c r="AX3038">
        <v>10</v>
      </c>
      <c r="AY3038" s="12">
        <v>0.05</v>
      </c>
      <c r="AZ3038">
        <f t="shared" si="1401"/>
        <v>9.5000000000000001E-2</v>
      </c>
      <c r="BA3038" s="13">
        <f t="shared" si="1402"/>
        <v>637760</v>
      </c>
      <c r="BB3038" s="17" t="s">
        <v>2189</v>
      </c>
      <c r="BC3038">
        <f>MATCH(BB3038,MONTHLY_INDEX!$A:$A,0)</f>
        <v>798</v>
      </c>
      <c r="BD3038">
        <f>MATCH(AU3038,MONTHLY_INDEX!$1:$1,0)</f>
        <v>84</v>
      </c>
      <c r="BE3038">
        <f>INDEX(MONTHLY_INDEX!$1:$1048576,Final!BC3038,Final!BD3038)</f>
        <v>96</v>
      </c>
      <c r="BF3038">
        <f>MATCH($BF$1,MONTHLY_INDEX!$1:$1,0)</f>
        <v>127</v>
      </c>
      <c r="BG3038">
        <f>INDEX(MONTHLY_INDEX!$1:$1048576,Final!BC3038,Final!BF3038)</f>
        <v>95.3</v>
      </c>
      <c r="BH3038" s="23">
        <f t="shared" si="1410"/>
        <v>-7.2916666666666963E-3</v>
      </c>
      <c r="BI3038" s="14">
        <f t="shared" si="1411"/>
        <v>633109.66666666663</v>
      </c>
      <c r="BJ3038" s="14">
        <f t="shared" si="1412"/>
        <v>219983.92732876711</v>
      </c>
      <c r="BK3038" s="15">
        <f t="shared" si="1403"/>
        <v>413125.73933789949</v>
      </c>
      <c r="BL3038" s="52">
        <v>0</v>
      </c>
      <c r="BM3038" s="15">
        <f t="shared" si="1413"/>
        <v>413125.73933789949</v>
      </c>
    </row>
    <row r="3039" spans="1:65">
      <c r="A3039" s="8">
        <v>3037</v>
      </c>
      <c r="B3039" s="1" t="s">
        <v>44</v>
      </c>
      <c r="C3039" s="1">
        <v>1500</v>
      </c>
      <c r="D3039" s="1" t="s">
        <v>60</v>
      </c>
      <c r="E3039" s="1">
        <v>150000119</v>
      </c>
      <c r="F3039" s="1" t="s">
        <v>60</v>
      </c>
      <c r="G3039" s="1" t="s">
        <v>92</v>
      </c>
      <c r="H3039" s="1">
        <v>4</v>
      </c>
      <c r="I3039" s="1" t="s">
        <v>230</v>
      </c>
      <c r="J3039" s="1" t="s">
        <v>49</v>
      </c>
      <c r="K3039" s="1">
        <v>17406001</v>
      </c>
      <c r="L3039" s="1" t="s">
        <v>50</v>
      </c>
      <c r="M3039" s="1" t="s">
        <v>51</v>
      </c>
      <c r="N3039" s="1" t="s">
        <v>64</v>
      </c>
      <c r="O3039" s="1" t="s">
        <v>65</v>
      </c>
      <c r="P3039" s="1" t="s">
        <v>66</v>
      </c>
      <c r="Q3039" s="1" t="s">
        <v>67</v>
      </c>
      <c r="R3039" s="1" t="s">
        <v>87</v>
      </c>
      <c r="S3039" s="1" t="s">
        <v>88</v>
      </c>
      <c r="T3039" s="2">
        <v>43463</v>
      </c>
      <c r="U3039" s="2">
        <v>43463</v>
      </c>
      <c r="V3039" s="1" t="s">
        <v>52</v>
      </c>
      <c r="W3039" s="3">
        <v>1</v>
      </c>
      <c r="X3039" s="1" t="s">
        <v>53</v>
      </c>
      <c r="Y3039" s="4">
        <v>21044329</v>
      </c>
      <c r="Z3039" s="4">
        <v>-2460643</v>
      </c>
      <c r="AA3039" s="4">
        <v>0</v>
      </c>
      <c r="AB3039" s="4">
        <v>0</v>
      </c>
      <c r="AC3039" s="4">
        <v>0</v>
      </c>
      <c r="AD3039" s="4">
        <v>21044329</v>
      </c>
      <c r="AE3039" s="5">
        <v>1555</v>
      </c>
      <c r="AF3039" s="1" t="s">
        <v>70</v>
      </c>
      <c r="AG3039" s="1" t="s">
        <v>71</v>
      </c>
      <c r="AH3039" s="1" t="s">
        <v>89</v>
      </c>
      <c r="AI3039" s="1" t="s">
        <v>57</v>
      </c>
      <c r="AJ3039" s="5">
        <v>10950</v>
      </c>
      <c r="AK3039" s="4">
        <v>-219098</v>
      </c>
      <c r="AL3039" s="4">
        <v>0</v>
      </c>
      <c r="AM3039" s="4">
        <v>0</v>
      </c>
      <c r="AN3039" s="4">
        <v>0</v>
      </c>
      <c r="AO3039" s="4">
        <v>-2679741</v>
      </c>
      <c r="AP3039" s="4">
        <v>-2679741</v>
      </c>
      <c r="AQ3039" s="4">
        <v>0</v>
      </c>
      <c r="AR3039" s="4">
        <v>18364588</v>
      </c>
      <c r="AS3039" s="1" t="s">
        <v>52</v>
      </c>
      <c r="AT3039" s="9">
        <f t="shared" si="1398"/>
        <v>43463</v>
      </c>
      <c r="AU3039" s="9">
        <f t="shared" si="1399"/>
        <v>43435</v>
      </c>
      <c r="AV3039" s="9">
        <v>44798</v>
      </c>
      <c r="AW3039" s="11">
        <f t="shared" si="1400"/>
        <v>3.6575342465753424</v>
      </c>
      <c r="AX3039">
        <v>25</v>
      </c>
      <c r="AY3039" s="12">
        <v>0.05</v>
      </c>
      <c r="AZ3039">
        <f t="shared" si="1401"/>
        <v>3.7999999999999999E-2</v>
      </c>
      <c r="BA3039" s="13">
        <f t="shared" si="1402"/>
        <v>21044329</v>
      </c>
      <c r="BB3039" s="17" t="s">
        <v>2189</v>
      </c>
      <c r="BC3039">
        <f>MATCH(BB3039,MONTHLY_INDEX!$A:$A,0)</f>
        <v>798</v>
      </c>
      <c r="BD3039">
        <f>MATCH(AU3039,MONTHLY_INDEX!$1:$1,0)</f>
        <v>84</v>
      </c>
      <c r="BE3039">
        <f>INDEX(MONTHLY_INDEX!$1:$1048576,Final!BC3039,Final!BD3039)</f>
        <v>96</v>
      </c>
      <c r="BF3039">
        <f>MATCH($BF$1,MONTHLY_INDEX!$1:$1,0)</f>
        <v>127</v>
      </c>
      <c r="BG3039">
        <f>INDEX(MONTHLY_INDEX!$1:$1048576,Final!BC3039,Final!BF3039)</f>
        <v>95.3</v>
      </c>
      <c r="BH3039" s="23">
        <f t="shared" si="1410"/>
        <v>-7.2916666666666963E-3</v>
      </c>
      <c r="BI3039" s="14">
        <f t="shared" si="1411"/>
        <v>20890880.767708331</v>
      </c>
      <c r="BJ3039" s="14">
        <f t="shared" si="1412"/>
        <v>2903546.2502625855</v>
      </c>
      <c r="BK3039" s="15">
        <f t="shared" si="1403"/>
        <v>17987334.517445747</v>
      </c>
      <c r="BL3039" s="52">
        <v>0</v>
      </c>
      <c r="BM3039" s="15">
        <f t="shared" si="1413"/>
        <v>17987334.517445747</v>
      </c>
    </row>
    <row r="3040" spans="1:65">
      <c r="A3040" s="8">
        <v>3038</v>
      </c>
      <c r="B3040" s="1" t="s">
        <v>44</v>
      </c>
      <c r="C3040" s="1">
        <v>1500</v>
      </c>
      <c r="D3040" s="1" t="s">
        <v>60</v>
      </c>
      <c r="E3040" s="1">
        <v>150000119</v>
      </c>
      <c r="F3040" s="1" t="s">
        <v>60</v>
      </c>
      <c r="G3040" s="1" t="s">
        <v>93</v>
      </c>
      <c r="H3040" s="1">
        <v>5</v>
      </c>
      <c r="I3040" s="1" t="s">
        <v>230</v>
      </c>
      <c r="J3040" s="1" t="s">
        <v>49</v>
      </c>
      <c r="K3040" s="1">
        <v>17406001</v>
      </c>
      <c r="L3040" s="1" t="s">
        <v>50</v>
      </c>
      <c r="M3040" s="1" t="s">
        <v>51</v>
      </c>
      <c r="N3040" s="1" t="s">
        <v>64</v>
      </c>
      <c r="O3040" s="1" t="s">
        <v>65</v>
      </c>
      <c r="P3040" s="1" t="s">
        <v>66</v>
      </c>
      <c r="Q3040" s="1" t="s">
        <v>67</v>
      </c>
      <c r="R3040" s="1" t="s">
        <v>87</v>
      </c>
      <c r="S3040" s="1" t="s">
        <v>88</v>
      </c>
      <c r="T3040" s="2">
        <v>43463</v>
      </c>
      <c r="U3040" s="2">
        <v>43463</v>
      </c>
      <c r="V3040" s="1" t="s">
        <v>52</v>
      </c>
      <c r="W3040" s="3">
        <v>1</v>
      </c>
      <c r="X3040" s="1" t="s">
        <v>53</v>
      </c>
      <c r="Y3040" s="4">
        <v>969266</v>
      </c>
      <c r="Z3040" s="4">
        <v>-113333</v>
      </c>
      <c r="AA3040" s="4">
        <v>0</v>
      </c>
      <c r="AB3040" s="4">
        <v>0</v>
      </c>
      <c r="AC3040" s="4">
        <v>0</v>
      </c>
      <c r="AD3040" s="4">
        <v>969266</v>
      </c>
      <c r="AE3040" s="5">
        <v>1555</v>
      </c>
      <c r="AF3040" s="1" t="s">
        <v>70</v>
      </c>
      <c r="AG3040" s="1" t="s">
        <v>71</v>
      </c>
      <c r="AH3040" s="1" t="s">
        <v>89</v>
      </c>
      <c r="AI3040" s="1" t="s">
        <v>57</v>
      </c>
      <c r="AJ3040" s="5">
        <v>10950</v>
      </c>
      <c r="AK3040" s="4">
        <v>-10091</v>
      </c>
      <c r="AL3040" s="4">
        <v>0</v>
      </c>
      <c r="AM3040" s="4">
        <v>0</v>
      </c>
      <c r="AN3040" s="4">
        <v>0</v>
      </c>
      <c r="AO3040" s="4">
        <v>-123424</v>
      </c>
      <c r="AP3040" s="4">
        <v>-123424</v>
      </c>
      <c r="AQ3040" s="4">
        <v>0</v>
      </c>
      <c r="AR3040" s="4">
        <v>845842</v>
      </c>
      <c r="AS3040" s="1" t="s">
        <v>52</v>
      </c>
      <c r="AT3040" s="9">
        <f t="shared" si="1398"/>
        <v>43463</v>
      </c>
      <c r="AU3040" s="9">
        <f t="shared" si="1399"/>
        <v>43435</v>
      </c>
      <c r="AV3040" s="9">
        <v>44798</v>
      </c>
      <c r="AW3040" s="11">
        <f t="shared" si="1400"/>
        <v>3.6575342465753424</v>
      </c>
      <c r="AX3040">
        <v>25</v>
      </c>
      <c r="AY3040" s="12">
        <v>0.05</v>
      </c>
      <c r="AZ3040">
        <f t="shared" si="1401"/>
        <v>3.7999999999999999E-2</v>
      </c>
      <c r="BA3040" s="13">
        <f t="shared" si="1402"/>
        <v>969266</v>
      </c>
      <c r="BB3040" s="17" t="s">
        <v>2083</v>
      </c>
      <c r="BC3040">
        <f>MATCH(BB3040,MONTHLY_INDEX!$A:$A,0)</f>
        <v>745</v>
      </c>
      <c r="BD3040">
        <f>MATCH(AU3040,MONTHLY_INDEX!$1:$1,0)</f>
        <v>84</v>
      </c>
      <c r="BE3040">
        <f>INDEX(MONTHLY_INDEX!$1:$1048576,Final!BC3040,Final!BD3040)</f>
        <v>108.4</v>
      </c>
      <c r="BF3040">
        <f>MATCH($BF$1,MONTHLY_INDEX!$1:$1,0)</f>
        <v>127</v>
      </c>
      <c r="BG3040">
        <f>INDEX(MONTHLY_INDEX!$1:$1048576,Final!BC3040,Final!BF3040)</f>
        <v>115.4</v>
      </c>
      <c r="BH3040" s="23">
        <f t="shared" si="1410"/>
        <v>6.4575645756457564E-2</v>
      </c>
      <c r="BI3040" s="14">
        <f t="shared" si="1411"/>
        <v>1031856.9778597784</v>
      </c>
      <c r="BJ3040" s="14">
        <f t="shared" si="1412"/>
        <v>143413.98489541525</v>
      </c>
      <c r="BK3040" s="15">
        <f t="shared" si="1403"/>
        <v>888442.99296436319</v>
      </c>
      <c r="BL3040" s="52">
        <v>0</v>
      </c>
      <c r="BM3040" s="15">
        <f t="shared" si="1413"/>
        <v>888442.99296436319</v>
      </c>
    </row>
    <row r="3041" spans="1:65">
      <c r="A3041" s="8">
        <v>3039</v>
      </c>
      <c r="B3041" s="1" t="s">
        <v>44</v>
      </c>
      <c r="C3041" s="1">
        <v>1500</v>
      </c>
      <c r="D3041" s="1" t="s">
        <v>60</v>
      </c>
      <c r="E3041" s="1">
        <v>150000119</v>
      </c>
      <c r="F3041" s="1" t="s">
        <v>60</v>
      </c>
      <c r="G3041" s="1" t="s">
        <v>94</v>
      </c>
      <c r="H3041" s="1">
        <v>6</v>
      </c>
      <c r="I3041" s="1" t="s">
        <v>230</v>
      </c>
      <c r="J3041" s="1" t="s">
        <v>49</v>
      </c>
      <c r="K3041" s="1">
        <v>17406001</v>
      </c>
      <c r="L3041" s="1" t="s">
        <v>50</v>
      </c>
      <c r="M3041" s="1" t="s">
        <v>51</v>
      </c>
      <c r="N3041" s="1" t="s">
        <v>64</v>
      </c>
      <c r="O3041" s="1" t="s">
        <v>65</v>
      </c>
      <c r="P3041" s="1" t="s">
        <v>66</v>
      </c>
      <c r="Q3041" s="1" t="s">
        <v>67</v>
      </c>
      <c r="R3041" s="1" t="s">
        <v>87</v>
      </c>
      <c r="S3041" s="1" t="s">
        <v>88</v>
      </c>
      <c r="T3041" s="2">
        <v>43463</v>
      </c>
      <c r="U3041" s="2">
        <v>43463</v>
      </c>
      <c r="V3041" s="1" t="s">
        <v>52</v>
      </c>
      <c r="W3041" s="3">
        <v>1</v>
      </c>
      <c r="X3041" s="1" t="s">
        <v>53</v>
      </c>
      <c r="Y3041" s="4">
        <v>735000</v>
      </c>
      <c r="Z3041" s="4">
        <v>-85940</v>
      </c>
      <c r="AA3041" s="4">
        <v>0</v>
      </c>
      <c r="AB3041" s="4">
        <v>0</v>
      </c>
      <c r="AC3041" s="4">
        <v>0</v>
      </c>
      <c r="AD3041" s="4">
        <v>735000</v>
      </c>
      <c r="AE3041" s="5">
        <v>1555</v>
      </c>
      <c r="AF3041" s="1" t="s">
        <v>70</v>
      </c>
      <c r="AG3041" s="1" t="s">
        <v>71</v>
      </c>
      <c r="AH3041" s="1" t="s">
        <v>89</v>
      </c>
      <c r="AI3041" s="1" t="s">
        <v>57</v>
      </c>
      <c r="AJ3041" s="5">
        <v>10950</v>
      </c>
      <c r="AK3041" s="4">
        <v>-7652</v>
      </c>
      <c r="AL3041" s="4">
        <v>0</v>
      </c>
      <c r="AM3041" s="4">
        <v>0</v>
      </c>
      <c r="AN3041" s="4">
        <v>0</v>
      </c>
      <c r="AO3041" s="4">
        <v>-93592</v>
      </c>
      <c r="AP3041" s="4">
        <v>-93592</v>
      </c>
      <c r="AQ3041" s="4">
        <v>0</v>
      </c>
      <c r="AR3041" s="4">
        <v>641408</v>
      </c>
      <c r="AS3041" s="1" t="s">
        <v>52</v>
      </c>
      <c r="AT3041" s="9">
        <f t="shared" si="1398"/>
        <v>43463</v>
      </c>
      <c r="AU3041" s="9">
        <f t="shared" si="1399"/>
        <v>43435</v>
      </c>
      <c r="AV3041" s="9">
        <v>44798</v>
      </c>
      <c r="AW3041" s="11">
        <f t="shared" si="1400"/>
        <v>3.6575342465753424</v>
      </c>
      <c r="AX3041">
        <v>10</v>
      </c>
      <c r="AY3041" s="12">
        <v>0.05</v>
      </c>
      <c r="AZ3041">
        <f t="shared" si="1401"/>
        <v>9.5000000000000001E-2</v>
      </c>
      <c r="BA3041" s="13">
        <f t="shared" si="1402"/>
        <v>735000</v>
      </c>
      <c r="BB3041" s="17" t="s">
        <v>1853</v>
      </c>
      <c r="BC3041">
        <f>MATCH(BB3041,MONTHLY_INDEX!$A:$A,0)</f>
        <v>630</v>
      </c>
      <c r="BD3041">
        <f>MATCH(AU3041,MONTHLY_INDEX!$1:$1,0)</f>
        <v>84</v>
      </c>
      <c r="BE3041">
        <f>INDEX(MONTHLY_INDEX!$1:$1048576,Final!BC3041,Final!BD3041)</f>
        <v>114.9</v>
      </c>
      <c r="BF3041">
        <f>MATCH($BF$1,MONTHLY_INDEX!$1:$1,0)</f>
        <v>127</v>
      </c>
      <c r="BG3041">
        <f>INDEX(MONTHLY_INDEX!$1:$1048576,Final!BC3041,Final!BF3041)</f>
        <v>151.1</v>
      </c>
      <c r="BH3041" s="23">
        <f t="shared" si="1410"/>
        <v>0.31505657093124445</v>
      </c>
      <c r="BI3041" s="14">
        <f t="shared" si="1411"/>
        <v>966566.5796344647</v>
      </c>
      <c r="BJ3041" s="14">
        <f t="shared" si="1412"/>
        <v>335848.78482778347</v>
      </c>
      <c r="BK3041" s="15">
        <f t="shared" si="1403"/>
        <v>630717.79480668122</v>
      </c>
      <c r="BL3041" s="52">
        <v>0</v>
      </c>
      <c r="BM3041" s="15">
        <f t="shared" si="1413"/>
        <v>630717.79480668122</v>
      </c>
    </row>
    <row r="3042" spans="1:65">
      <c r="A3042" s="8">
        <v>3040</v>
      </c>
      <c r="B3042" s="1" t="s">
        <v>44</v>
      </c>
      <c r="C3042" s="1">
        <v>1500</v>
      </c>
      <c r="D3042" s="1" t="s">
        <v>60</v>
      </c>
      <c r="E3042" s="1">
        <v>150000119</v>
      </c>
      <c r="F3042" s="1" t="s">
        <v>60</v>
      </c>
      <c r="G3042" s="1" t="s">
        <v>95</v>
      </c>
      <c r="H3042" s="1">
        <v>7</v>
      </c>
      <c r="I3042" s="1" t="s">
        <v>230</v>
      </c>
      <c r="J3042" s="1" t="s">
        <v>49</v>
      </c>
      <c r="K3042" s="1">
        <v>17406001</v>
      </c>
      <c r="L3042" s="1" t="s">
        <v>50</v>
      </c>
      <c r="M3042" s="1" t="s">
        <v>51</v>
      </c>
      <c r="N3042" s="1" t="s">
        <v>64</v>
      </c>
      <c r="O3042" s="1" t="s">
        <v>65</v>
      </c>
      <c r="P3042" s="1" t="s">
        <v>66</v>
      </c>
      <c r="Q3042" s="1" t="s">
        <v>67</v>
      </c>
      <c r="R3042" s="1" t="s">
        <v>87</v>
      </c>
      <c r="S3042" s="1" t="s">
        <v>88</v>
      </c>
      <c r="T3042" s="2">
        <v>43463</v>
      </c>
      <c r="U3042" s="2">
        <v>43463</v>
      </c>
      <c r="V3042" s="1" t="s">
        <v>52</v>
      </c>
      <c r="W3042" s="3">
        <v>1</v>
      </c>
      <c r="X3042" s="1" t="s">
        <v>53</v>
      </c>
      <c r="Y3042" s="4">
        <v>126000</v>
      </c>
      <c r="Z3042" s="4">
        <v>-14732</v>
      </c>
      <c r="AA3042" s="4">
        <v>0</v>
      </c>
      <c r="AB3042" s="4">
        <v>0</v>
      </c>
      <c r="AC3042" s="4">
        <v>0</v>
      </c>
      <c r="AD3042" s="4">
        <v>126000</v>
      </c>
      <c r="AE3042" s="5">
        <v>1555</v>
      </c>
      <c r="AF3042" s="1" t="s">
        <v>70</v>
      </c>
      <c r="AG3042" s="1" t="s">
        <v>71</v>
      </c>
      <c r="AH3042" s="1" t="s">
        <v>89</v>
      </c>
      <c r="AI3042" s="1" t="s">
        <v>57</v>
      </c>
      <c r="AJ3042" s="5">
        <v>10950</v>
      </c>
      <c r="AK3042" s="4">
        <v>-1312</v>
      </c>
      <c r="AL3042" s="4">
        <v>0</v>
      </c>
      <c r="AM3042" s="4">
        <v>0</v>
      </c>
      <c r="AN3042" s="4">
        <v>0</v>
      </c>
      <c r="AO3042" s="4">
        <v>-16044</v>
      </c>
      <c r="AP3042" s="4">
        <v>-16044</v>
      </c>
      <c r="AQ3042" s="4">
        <v>0</v>
      </c>
      <c r="AR3042" s="4">
        <v>109956</v>
      </c>
      <c r="AS3042" s="1" t="s">
        <v>52</v>
      </c>
      <c r="AT3042" s="9">
        <f t="shared" si="1398"/>
        <v>43463</v>
      </c>
      <c r="AU3042" s="9">
        <f t="shared" si="1399"/>
        <v>43435</v>
      </c>
      <c r="AV3042" s="9">
        <v>44798</v>
      </c>
      <c r="AW3042" s="11">
        <f t="shared" si="1400"/>
        <v>3.6575342465753424</v>
      </c>
      <c r="AX3042">
        <v>25</v>
      </c>
      <c r="AY3042" s="12">
        <v>0.05</v>
      </c>
      <c r="AZ3042">
        <f t="shared" si="1401"/>
        <v>3.7999999999999999E-2</v>
      </c>
      <c r="BA3042" s="13">
        <f t="shared" si="1402"/>
        <v>126000</v>
      </c>
      <c r="BB3042" s="17" t="s">
        <v>2189</v>
      </c>
      <c r="BC3042">
        <f>MATCH(BB3042,MONTHLY_INDEX!$A:$A,0)</f>
        <v>798</v>
      </c>
      <c r="BD3042">
        <f>MATCH(AU3042,MONTHLY_INDEX!$1:$1,0)</f>
        <v>84</v>
      </c>
      <c r="BE3042">
        <f>INDEX(MONTHLY_INDEX!$1:$1048576,Final!BC3042,Final!BD3042)</f>
        <v>96</v>
      </c>
      <c r="BF3042">
        <f>MATCH($BF$1,MONTHLY_INDEX!$1:$1,0)</f>
        <v>127</v>
      </c>
      <c r="BG3042">
        <f>INDEX(MONTHLY_INDEX!$1:$1048576,Final!BC3042,Final!BF3042)</f>
        <v>95.3</v>
      </c>
      <c r="BH3042" s="23">
        <f t="shared" si="1410"/>
        <v>-7.2916666666666963E-3</v>
      </c>
      <c r="BI3042" s="14">
        <f t="shared" si="1411"/>
        <v>125081.25</v>
      </c>
      <c r="BJ3042" s="14">
        <f t="shared" si="1412"/>
        <v>17384.580308219178</v>
      </c>
      <c r="BK3042" s="15">
        <f t="shared" si="1403"/>
        <v>107696.66969178081</v>
      </c>
      <c r="BL3042" s="52">
        <v>0</v>
      </c>
      <c r="BM3042" s="15">
        <f t="shared" si="1413"/>
        <v>107696.66969178081</v>
      </c>
    </row>
    <row r="3043" spans="1:65">
      <c r="A3043" s="8">
        <v>3041</v>
      </c>
      <c r="B3043" s="1" t="s">
        <v>44</v>
      </c>
      <c r="C3043" s="1">
        <v>1500</v>
      </c>
      <c r="D3043" s="1" t="s">
        <v>60</v>
      </c>
      <c r="E3043" s="1">
        <v>150000119</v>
      </c>
      <c r="F3043" s="1" t="s">
        <v>60</v>
      </c>
      <c r="G3043" s="1" t="s">
        <v>96</v>
      </c>
      <c r="H3043" s="1">
        <v>8</v>
      </c>
      <c r="I3043" s="1" t="s">
        <v>230</v>
      </c>
      <c r="J3043" s="1" t="s">
        <v>49</v>
      </c>
      <c r="K3043" s="1">
        <v>17406001</v>
      </c>
      <c r="L3043" s="1" t="s">
        <v>50</v>
      </c>
      <c r="M3043" s="1" t="s">
        <v>51</v>
      </c>
      <c r="N3043" s="1" t="s">
        <v>64</v>
      </c>
      <c r="O3043" s="1" t="s">
        <v>65</v>
      </c>
      <c r="P3043" s="1" t="s">
        <v>66</v>
      </c>
      <c r="Q3043" s="1" t="s">
        <v>67</v>
      </c>
      <c r="R3043" s="1" t="s">
        <v>87</v>
      </c>
      <c r="S3043" s="1" t="s">
        <v>88</v>
      </c>
      <c r="T3043" s="2">
        <v>43463</v>
      </c>
      <c r="U3043" s="2">
        <v>43463</v>
      </c>
      <c r="V3043" s="1" t="s">
        <v>52</v>
      </c>
      <c r="W3043" s="3">
        <v>1</v>
      </c>
      <c r="X3043" s="1" t="s">
        <v>53</v>
      </c>
      <c r="Y3043" s="4">
        <v>29327302</v>
      </c>
      <c r="Z3043" s="4">
        <v>-3429143</v>
      </c>
      <c r="AA3043" s="4">
        <v>0</v>
      </c>
      <c r="AB3043" s="4">
        <v>0</v>
      </c>
      <c r="AC3043" s="4">
        <v>0</v>
      </c>
      <c r="AD3043" s="4">
        <v>29327302</v>
      </c>
      <c r="AE3043" s="5">
        <v>1555</v>
      </c>
      <c r="AF3043" s="1" t="s">
        <v>70</v>
      </c>
      <c r="AG3043" s="1" t="s">
        <v>71</v>
      </c>
      <c r="AH3043" s="1" t="s">
        <v>89</v>
      </c>
      <c r="AI3043" s="1" t="s">
        <v>57</v>
      </c>
      <c r="AJ3043" s="5">
        <v>10950</v>
      </c>
      <c r="AK3043" s="4">
        <v>-305335</v>
      </c>
      <c r="AL3043" s="4">
        <v>0</v>
      </c>
      <c r="AM3043" s="4">
        <v>0</v>
      </c>
      <c r="AN3043" s="4">
        <v>0</v>
      </c>
      <c r="AO3043" s="4">
        <v>-3734478</v>
      </c>
      <c r="AP3043" s="4">
        <v>-3734478</v>
      </c>
      <c r="AQ3043" s="4">
        <v>0</v>
      </c>
      <c r="AR3043" s="4">
        <v>25592824</v>
      </c>
      <c r="AS3043" s="1" t="s">
        <v>52</v>
      </c>
      <c r="AT3043" s="9">
        <f t="shared" si="1398"/>
        <v>43463</v>
      </c>
      <c r="AU3043" s="9">
        <f t="shared" si="1399"/>
        <v>43435</v>
      </c>
      <c r="AV3043" s="9">
        <v>44798</v>
      </c>
      <c r="AW3043" s="11">
        <f t="shared" si="1400"/>
        <v>3.6575342465753424</v>
      </c>
      <c r="AX3043">
        <v>25</v>
      </c>
      <c r="AY3043" s="12">
        <v>0.05</v>
      </c>
      <c r="AZ3043">
        <f t="shared" si="1401"/>
        <v>3.7999999999999999E-2</v>
      </c>
      <c r="BA3043" s="13">
        <f t="shared" si="1402"/>
        <v>29327302</v>
      </c>
      <c r="BB3043" s="17" t="s">
        <v>2189</v>
      </c>
      <c r="BC3043">
        <f>MATCH(BB3043,MONTHLY_INDEX!$A:$A,0)</f>
        <v>798</v>
      </c>
      <c r="BD3043">
        <f>MATCH(AU3043,MONTHLY_INDEX!$1:$1,0)</f>
        <v>84</v>
      </c>
      <c r="BE3043">
        <f>INDEX(MONTHLY_INDEX!$1:$1048576,Final!BC3043,Final!BD3043)</f>
        <v>96</v>
      </c>
      <c r="BF3043">
        <f>MATCH($BF$1,MONTHLY_INDEX!$1:$1,0)</f>
        <v>127</v>
      </c>
      <c r="BG3043">
        <f>INDEX(MONTHLY_INDEX!$1:$1048576,Final!BC3043,Final!BF3043)</f>
        <v>95.3</v>
      </c>
      <c r="BH3043" s="23">
        <f t="shared" si="1410"/>
        <v>-7.2916666666666963E-3</v>
      </c>
      <c r="BI3043" s="14">
        <f t="shared" si="1411"/>
        <v>29113457.089583334</v>
      </c>
      <c r="BJ3043" s="14">
        <f t="shared" si="1412"/>
        <v>4046371.7209714041</v>
      </c>
      <c r="BK3043" s="15">
        <f t="shared" si="1403"/>
        <v>25067085.368611928</v>
      </c>
      <c r="BL3043" s="52">
        <v>0</v>
      </c>
      <c r="BM3043" s="15">
        <f t="shared" si="1413"/>
        <v>25067085.368611928</v>
      </c>
    </row>
    <row r="3044" spans="1:65">
      <c r="A3044" s="8">
        <v>3042</v>
      </c>
      <c r="B3044" s="1" t="s">
        <v>44</v>
      </c>
      <c r="C3044" s="1">
        <v>1500</v>
      </c>
      <c r="D3044" s="1" t="s">
        <v>60</v>
      </c>
      <c r="E3044" s="1">
        <v>150000119</v>
      </c>
      <c r="F3044" s="1" t="s">
        <v>60</v>
      </c>
      <c r="G3044" s="1" t="s">
        <v>97</v>
      </c>
      <c r="H3044" s="1">
        <v>9</v>
      </c>
      <c r="I3044" s="1" t="s">
        <v>230</v>
      </c>
      <c r="J3044" s="1" t="s">
        <v>49</v>
      </c>
      <c r="K3044" s="1">
        <v>17406001</v>
      </c>
      <c r="L3044" s="1" t="s">
        <v>50</v>
      </c>
      <c r="M3044" s="1" t="s">
        <v>51</v>
      </c>
      <c r="N3044" s="1" t="s">
        <v>64</v>
      </c>
      <c r="O3044" s="1" t="s">
        <v>65</v>
      </c>
      <c r="P3044" s="1" t="s">
        <v>66</v>
      </c>
      <c r="Q3044" s="1" t="s">
        <v>67</v>
      </c>
      <c r="R3044" s="1" t="s">
        <v>87</v>
      </c>
      <c r="S3044" s="1" t="s">
        <v>88</v>
      </c>
      <c r="T3044" s="2">
        <v>43463</v>
      </c>
      <c r="U3044" s="2">
        <v>43463</v>
      </c>
      <c r="V3044" s="1" t="s">
        <v>52</v>
      </c>
      <c r="W3044" s="3">
        <v>1</v>
      </c>
      <c r="X3044" s="1" t="s">
        <v>53</v>
      </c>
      <c r="Y3044" s="4">
        <v>1517250</v>
      </c>
      <c r="Z3044" s="4">
        <v>-177405</v>
      </c>
      <c r="AA3044" s="4">
        <v>0</v>
      </c>
      <c r="AB3044" s="4">
        <v>0</v>
      </c>
      <c r="AC3044" s="4">
        <v>0</v>
      </c>
      <c r="AD3044" s="4">
        <v>1517250</v>
      </c>
      <c r="AE3044" s="5">
        <v>1555</v>
      </c>
      <c r="AF3044" s="1" t="s">
        <v>70</v>
      </c>
      <c r="AG3044" s="1" t="s">
        <v>71</v>
      </c>
      <c r="AH3044" s="1" t="s">
        <v>89</v>
      </c>
      <c r="AI3044" s="1" t="s">
        <v>57</v>
      </c>
      <c r="AJ3044" s="5">
        <v>10950</v>
      </c>
      <c r="AK3044" s="4">
        <v>-15797</v>
      </c>
      <c r="AL3044" s="4">
        <v>0</v>
      </c>
      <c r="AM3044" s="4">
        <v>0</v>
      </c>
      <c r="AN3044" s="4">
        <v>0</v>
      </c>
      <c r="AO3044" s="4">
        <v>-193202</v>
      </c>
      <c r="AP3044" s="4">
        <v>-193202</v>
      </c>
      <c r="AQ3044" s="4">
        <v>0</v>
      </c>
      <c r="AR3044" s="4">
        <v>1324048</v>
      </c>
      <c r="AS3044" s="1" t="s">
        <v>52</v>
      </c>
      <c r="AT3044" s="9">
        <f t="shared" si="1398"/>
        <v>43463</v>
      </c>
      <c r="AU3044" s="9">
        <f t="shared" si="1399"/>
        <v>43435</v>
      </c>
      <c r="AV3044" s="9">
        <v>44798</v>
      </c>
      <c r="AW3044" s="11">
        <f t="shared" si="1400"/>
        <v>3.6575342465753424</v>
      </c>
      <c r="AX3044">
        <v>15</v>
      </c>
      <c r="AY3044" s="12">
        <v>0.05</v>
      </c>
      <c r="AZ3044">
        <f t="shared" si="1401"/>
        <v>6.3333333333333325E-2</v>
      </c>
      <c r="BA3044" s="13">
        <f t="shared" si="1402"/>
        <v>1517250</v>
      </c>
      <c r="BB3044" s="17" t="s">
        <v>1941</v>
      </c>
      <c r="BC3044">
        <f>MATCH(BB3044,MONTHLY_INDEX!$A:$A,0)</f>
        <v>674</v>
      </c>
      <c r="BD3044">
        <f>MATCH(AU3044,MONTHLY_INDEX!$1:$1,0)</f>
        <v>84</v>
      </c>
      <c r="BE3044">
        <f>INDEX(MONTHLY_INDEX!$1:$1048576,Final!BC3044,Final!BD3044)</f>
        <v>106.1</v>
      </c>
      <c r="BF3044">
        <f>MATCH($BF$1,MONTHLY_INDEX!$1:$1,0)</f>
        <v>127</v>
      </c>
      <c r="BG3044">
        <f>INDEX(MONTHLY_INDEX!$1:$1048576,Final!BC3044,Final!BF3044)</f>
        <v>122.8</v>
      </c>
      <c r="BH3044" s="23">
        <f t="shared" si="1410"/>
        <v>0.15739868049010372</v>
      </c>
      <c r="BI3044" s="14">
        <f t="shared" si="1411"/>
        <v>1756063.1479736099</v>
      </c>
      <c r="BJ3044" s="14">
        <f t="shared" si="1412"/>
        <v>406781.20318128407</v>
      </c>
      <c r="BK3044" s="15">
        <f t="shared" si="1403"/>
        <v>1349281.9447923258</v>
      </c>
      <c r="BL3044" s="52">
        <v>0</v>
      </c>
      <c r="BM3044" s="15">
        <f t="shared" si="1413"/>
        <v>1349281.9447923258</v>
      </c>
    </row>
    <row r="3045" spans="1:65">
      <c r="A3045" s="8">
        <v>3043</v>
      </c>
      <c r="B3045" s="1" t="s">
        <v>44</v>
      </c>
      <c r="C3045" s="1">
        <v>1500</v>
      </c>
      <c r="D3045" s="1" t="s">
        <v>60</v>
      </c>
      <c r="E3045" s="1">
        <v>150000119</v>
      </c>
      <c r="F3045" s="1" t="s">
        <v>60</v>
      </c>
      <c r="G3045" s="1" t="s">
        <v>98</v>
      </c>
      <c r="H3045" s="1">
        <v>10</v>
      </c>
      <c r="I3045" s="1" t="s">
        <v>230</v>
      </c>
      <c r="J3045" s="1" t="s">
        <v>49</v>
      </c>
      <c r="K3045" s="1">
        <v>17406001</v>
      </c>
      <c r="L3045" s="1" t="s">
        <v>50</v>
      </c>
      <c r="M3045" s="1" t="s">
        <v>51</v>
      </c>
      <c r="N3045" s="1" t="s">
        <v>64</v>
      </c>
      <c r="O3045" s="1" t="s">
        <v>65</v>
      </c>
      <c r="P3045" s="1" t="s">
        <v>66</v>
      </c>
      <c r="Q3045" s="1" t="s">
        <v>67</v>
      </c>
      <c r="R3045" s="1" t="s">
        <v>87</v>
      </c>
      <c r="S3045" s="1" t="s">
        <v>88</v>
      </c>
      <c r="T3045" s="2">
        <v>43463</v>
      </c>
      <c r="U3045" s="2">
        <v>43463</v>
      </c>
      <c r="V3045" s="1" t="s">
        <v>52</v>
      </c>
      <c r="W3045" s="3">
        <v>1</v>
      </c>
      <c r="X3045" s="1" t="s">
        <v>53</v>
      </c>
      <c r="Y3045" s="4">
        <v>312900</v>
      </c>
      <c r="Z3045" s="4">
        <v>-36585</v>
      </c>
      <c r="AA3045" s="4">
        <v>0</v>
      </c>
      <c r="AB3045" s="4">
        <v>0</v>
      </c>
      <c r="AC3045" s="4">
        <v>0</v>
      </c>
      <c r="AD3045" s="4">
        <v>312900</v>
      </c>
      <c r="AE3045" s="5">
        <v>1555</v>
      </c>
      <c r="AF3045" s="1" t="s">
        <v>70</v>
      </c>
      <c r="AG3045" s="1" t="s">
        <v>71</v>
      </c>
      <c r="AH3045" s="1" t="s">
        <v>89</v>
      </c>
      <c r="AI3045" s="1" t="s">
        <v>57</v>
      </c>
      <c r="AJ3045" s="5">
        <v>10950</v>
      </c>
      <c r="AK3045" s="4">
        <v>-3258</v>
      </c>
      <c r="AL3045" s="4">
        <v>0</v>
      </c>
      <c r="AM3045" s="4">
        <v>0</v>
      </c>
      <c r="AN3045" s="4">
        <v>0</v>
      </c>
      <c r="AO3045" s="4">
        <v>-39843</v>
      </c>
      <c r="AP3045" s="4">
        <v>-39843</v>
      </c>
      <c r="AQ3045" s="4">
        <v>0</v>
      </c>
      <c r="AR3045" s="4">
        <v>273057</v>
      </c>
      <c r="AS3045" s="1" t="s">
        <v>52</v>
      </c>
      <c r="AT3045" s="9">
        <f t="shared" si="1398"/>
        <v>43463</v>
      </c>
      <c r="AU3045" s="9">
        <f t="shared" si="1399"/>
        <v>43435</v>
      </c>
      <c r="AV3045" s="9">
        <v>44798</v>
      </c>
      <c r="AW3045" s="11">
        <f t="shared" si="1400"/>
        <v>3.6575342465753424</v>
      </c>
      <c r="AX3045">
        <v>10</v>
      </c>
      <c r="AY3045" s="12">
        <v>0.05</v>
      </c>
      <c r="AZ3045">
        <f t="shared" si="1401"/>
        <v>9.5000000000000001E-2</v>
      </c>
      <c r="BA3045" s="13">
        <f t="shared" si="1402"/>
        <v>312900</v>
      </c>
      <c r="BB3045" s="17" t="s">
        <v>2189</v>
      </c>
      <c r="BC3045">
        <f>MATCH(BB3045,MONTHLY_INDEX!$A:$A,0)</f>
        <v>798</v>
      </c>
      <c r="BD3045">
        <f>MATCH(AU3045,MONTHLY_INDEX!$1:$1,0)</f>
        <v>84</v>
      </c>
      <c r="BE3045">
        <f>INDEX(MONTHLY_INDEX!$1:$1048576,Final!BC3045,Final!BD3045)</f>
        <v>96</v>
      </c>
      <c r="BF3045">
        <f>MATCH($BF$1,MONTHLY_INDEX!$1:$1,0)</f>
        <v>127</v>
      </c>
      <c r="BG3045">
        <f>INDEX(MONTHLY_INDEX!$1:$1048576,Final!BC3045,Final!BF3045)</f>
        <v>95.3</v>
      </c>
      <c r="BH3045" s="23">
        <f t="shared" si="1410"/>
        <v>-7.2916666666666963E-3</v>
      </c>
      <c r="BI3045" s="14">
        <f t="shared" si="1411"/>
        <v>310618.4375</v>
      </c>
      <c r="BJ3045" s="14">
        <f t="shared" si="1412"/>
        <v>107929.26941352741</v>
      </c>
      <c r="BK3045" s="15">
        <f t="shared" si="1403"/>
        <v>202689.16808647261</v>
      </c>
      <c r="BL3045" s="52">
        <v>0</v>
      </c>
      <c r="BM3045" s="15">
        <f t="shared" si="1413"/>
        <v>202689.16808647261</v>
      </c>
    </row>
    <row r="3046" spans="1:65">
      <c r="A3046" s="8">
        <v>3044</v>
      </c>
      <c r="B3046" s="1" t="s">
        <v>44</v>
      </c>
      <c r="C3046" s="1">
        <v>1500</v>
      </c>
      <c r="D3046" s="1" t="s">
        <v>60</v>
      </c>
      <c r="E3046" s="1">
        <v>150000119</v>
      </c>
      <c r="F3046" s="1" t="s">
        <v>60</v>
      </c>
      <c r="G3046" s="1" t="s">
        <v>99</v>
      </c>
      <c r="H3046" s="1">
        <v>11</v>
      </c>
      <c r="I3046" s="1" t="s">
        <v>230</v>
      </c>
      <c r="J3046" s="1" t="s">
        <v>49</v>
      </c>
      <c r="K3046" s="1">
        <v>17406001</v>
      </c>
      <c r="L3046" s="1" t="s">
        <v>50</v>
      </c>
      <c r="M3046" s="1" t="s">
        <v>51</v>
      </c>
      <c r="N3046" s="1" t="s">
        <v>64</v>
      </c>
      <c r="O3046" s="1" t="s">
        <v>65</v>
      </c>
      <c r="P3046" s="1" t="s">
        <v>66</v>
      </c>
      <c r="Q3046" s="1" t="s">
        <v>67</v>
      </c>
      <c r="R3046" s="1" t="s">
        <v>87</v>
      </c>
      <c r="S3046" s="1" t="s">
        <v>88</v>
      </c>
      <c r="T3046" s="2">
        <v>43463</v>
      </c>
      <c r="U3046" s="2">
        <v>43463</v>
      </c>
      <c r="V3046" s="1" t="s">
        <v>52</v>
      </c>
      <c r="W3046" s="3">
        <v>1</v>
      </c>
      <c r="X3046" s="1" t="s">
        <v>53</v>
      </c>
      <c r="Y3046" s="4">
        <v>1174950</v>
      </c>
      <c r="Z3046" s="4">
        <v>-137382</v>
      </c>
      <c r="AA3046" s="4">
        <v>0</v>
      </c>
      <c r="AB3046" s="4">
        <v>0</v>
      </c>
      <c r="AC3046" s="4">
        <v>0</v>
      </c>
      <c r="AD3046" s="4">
        <v>1174950</v>
      </c>
      <c r="AE3046" s="5">
        <v>1555</v>
      </c>
      <c r="AF3046" s="1" t="s">
        <v>70</v>
      </c>
      <c r="AG3046" s="1" t="s">
        <v>71</v>
      </c>
      <c r="AH3046" s="1" t="s">
        <v>89</v>
      </c>
      <c r="AI3046" s="1" t="s">
        <v>57</v>
      </c>
      <c r="AJ3046" s="5">
        <v>10950</v>
      </c>
      <c r="AK3046" s="4">
        <v>-12233</v>
      </c>
      <c r="AL3046" s="4">
        <v>0</v>
      </c>
      <c r="AM3046" s="4">
        <v>0</v>
      </c>
      <c r="AN3046" s="4">
        <v>0</v>
      </c>
      <c r="AO3046" s="4">
        <v>-149615</v>
      </c>
      <c r="AP3046" s="4">
        <v>-149615</v>
      </c>
      <c r="AQ3046" s="4">
        <v>0</v>
      </c>
      <c r="AR3046" s="4">
        <v>1025335</v>
      </c>
      <c r="AS3046" s="1" t="s">
        <v>52</v>
      </c>
      <c r="AT3046" s="9">
        <f t="shared" si="1398"/>
        <v>43463</v>
      </c>
      <c r="AU3046" s="9">
        <f t="shared" si="1399"/>
        <v>43435</v>
      </c>
      <c r="AV3046" s="9">
        <v>44798</v>
      </c>
      <c r="AW3046" s="11">
        <f t="shared" si="1400"/>
        <v>3.6575342465753424</v>
      </c>
      <c r="AX3046">
        <v>10</v>
      </c>
      <c r="AY3046" s="12">
        <v>0.05</v>
      </c>
      <c r="AZ3046">
        <f t="shared" si="1401"/>
        <v>9.5000000000000001E-2</v>
      </c>
      <c r="BA3046" s="13">
        <f t="shared" si="1402"/>
        <v>1174950</v>
      </c>
      <c r="BB3046" s="17" t="s">
        <v>2189</v>
      </c>
      <c r="BC3046">
        <f>MATCH(BB3046,MONTHLY_INDEX!$A:$A,0)</f>
        <v>798</v>
      </c>
      <c r="BD3046">
        <f>MATCH(AU3046,MONTHLY_INDEX!$1:$1,0)</f>
        <v>84</v>
      </c>
      <c r="BE3046">
        <f>INDEX(MONTHLY_INDEX!$1:$1048576,Final!BC3046,Final!BD3046)</f>
        <v>96</v>
      </c>
      <c r="BF3046">
        <f>MATCH($BF$1,MONTHLY_INDEX!$1:$1,0)</f>
        <v>127</v>
      </c>
      <c r="BG3046">
        <f>INDEX(MONTHLY_INDEX!$1:$1048576,Final!BC3046,Final!BF3046)</f>
        <v>95.3</v>
      </c>
      <c r="BH3046" s="23">
        <f t="shared" si="1410"/>
        <v>-7.2916666666666963E-3</v>
      </c>
      <c r="BI3046" s="14">
        <f t="shared" si="1411"/>
        <v>1166382.65625</v>
      </c>
      <c r="BJ3046" s="14">
        <f t="shared" si="1412"/>
        <v>405278.02843535959</v>
      </c>
      <c r="BK3046" s="15">
        <f t="shared" si="1403"/>
        <v>761104.62781464041</v>
      </c>
      <c r="BL3046" s="52">
        <v>0</v>
      </c>
      <c r="BM3046" s="15">
        <f t="shared" si="1413"/>
        <v>761104.62781464041</v>
      </c>
    </row>
    <row r="3047" spans="1:65">
      <c r="A3047" s="8">
        <v>3045</v>
      </c>
      <c r="B3047" s="1" t="s">
        <v>44</v>
      </c>
      <c r="C3047" s="1">
        <v>1500</v>
      </c>
      <c r="D3047" s="1" t="s">
        <v>60</v>
      </c>
      <c r="E3047" s="1">
        <v>150000119</v>
      </c>
      <c r="F3047" s="1" t="s">
        <v>60</v>
      </c>
      <c r="G3047" s="1" t="s">
        <v>100</v>
      </c>
      <c r="H3047" s="1">
        <v>12</v>
      </c>
      <c r="I3047" s="1" t="s">
        <v>230</v>
      </c>
      <c r="J3047" s="1" t="s">
        <v>49</v>
      </c>
      <c r="K3047" s="1">
        <v>17406001</v>
      </c>
      <c r="L3047" s="1" t="s">
        <v>50</v>
      </c>
      <c r="M3047" s="1" t="s">
        <v>51</v>
      </c>
      <c r="N3047" s="1" t="s">
        <v>64</v>
      </c>
      <c r="O3047" s="1" t="s">
        <v>65</v>
      </c>
      <c r="P3047" s="1" t="s">
        <v>66</v>
      </c>
      <c r="Q3047" s="1" t="s">
        <v>67</v>
      </c>
      <c r="R3047" s="1" t="s">
        <v>87</v>
      </c>
      <c r="S3047" s="1" t="s">
        <v>88</v>
      </c>
      <c r="T3047" s="2">
        <v>43463</v>
      </c>
      <c r="U3047" s="2">
        <v>43463</v>
      </c>
      <c r="V3047" s="1" t="s">
        <v>52</v>
      </c>
      <c r="W3047" s="3">
        <v>1</v>
      </c>
      <c r="X3047" s="1" t="s">
        <v>53</v>
      </c>
      <c r="Y3047" s="4">
        <v>582750</v>
      </c>
      <c r="Z3047" s="4">
        <v>-68138</v>
      </c>
      <c r="AA3047" s="4">
        <v>0</v>
      </c>
      <c r="AB3047" s="4">
        <v>0</v>
      </c>
      <c r="AC3047" s="4">
        <v>0</v>
      </c>
      <c r="AD3047" s="4">
        <v>582750</v>
      </c>
      <c r="AE3047" s="5">
        <v>1555</v>
      </c>
      <c r="AF3047" s="1" t="s">
        <v>70</v>
      </c>
      <c r="AG3047" s="1" t="s">
        <v>71</v>
      </c>
      <c r="AH3047" s="1" t="s">
        <v>89</v>
      </c>
      <c r="AI3047" s="1" t="s">
        <v>57</v>
      </c>
      <c r="AJ3047" s="5">
        <v>10950</v>
      </c>
      <c r="AK3047" s="4">
        <v>-6067</v>
      </c>
      <c r="AL3047" s="4">
        <v>0</v>
      </c>
      <c r="AM3047" s="4">
        <v>0</v>
      </c>
      <c r="AN3047" s="4">
        <v>0</v>
      </c>
      <c r="AO3047" s="4">
        <v>-74205</v>
      </c>
      <c r="AP3047" s="4">
        <v>-74205</v>
      </c>
      <c r="AQ3047" s="4">
        <v>0</v>
      </c>
      <c r="AR3047" s="4">
        <v>508545</v>
      </c>
      <c r="AS3047" s="1" t="s">
        <v>52</v>
      </c>
      <c r="AT3047" s="9">
        <f t="shared" si="1398"/>
        <v>43463</v>
      </c>
      <c r="AU3047" s="9">
        <f t="shared" si="1399"/>
        <v>43435</v>
      </c>
      <c r="AV3047" s="9">
        <v>44798</v>
      </c>
      <c r="AW3047" s="11">
        <f t="shared" si="1400"/>
        <v>3.6575342465753424</v>
      </c>
      <c r="AX3047">
        <v>10</v>
      </c>
      <c r="AY3047" s="12">
        <v>0.05</v>
      </c>
      <c r="AZ3047">
        <f t="shared" si="1401"/>
        <v>9.5000000000000001E-2</v>
      </c>
      <c r="BA3047" s="13">
        <f t="shared" si="1402"/>
        <v>582750</v>
      </c>
      <c r="BB3047" s="17" t="s">
        <v>1973</v>
      </c>
      <c r="BC3047">
        <f>MATCH(BB3047,MONTHLY_INDEX!$A:$A,0)</f>
        <v>690</v>
      </c>
      <c r="BD3047">
        <f>MATCH(AU3047,MONTHLY_INDEX!$1:$1,0)</f>
        <v>84</v>
      </c>
      <c r="BE3047">
        <f>INDEX(MONTHLY_INDEX!$1:$1048576,Final!BC3047,Final!BD3047)</f>
        <v>111.5</v>
      </c>
      <c r="BF3047">
        <f>MATCH($BF$1,MONTHLY_INDEX!$1:$1,0)</f>
        <v>127</v>
      </c>
      <c r="BG3047">
        <f>INDEX(MONTHLY_INDEX!$1:$1048576,Final!BC3047,Final!BF3047)</f>
        <v>145.69999999999999</v>
      </c>
      <c r="BH3047" s="23">
        <f t="shared" si="1410"/>
        <v>0.30672645739910304</v>
      </c>
      <c r="BI3047" s="14">
        <f t="shared" si="1411"/>
        <v>761494.84304932738</v>
      </c>
      <c r="BJ3047" s="14">
        <f t="shared" si="1412"/>
        <v>264593.37936912588</v>
      </c>
      <c r="BK3047" s="15">
        <f t="shared" si="1403"/>
        <v>496901.4636802015</v>
      </c>
      <c r="BL3047" s="52">
        <v>0</v>
      </c>
      <c r="BM3047" s="15">
        <f t="shared" si="1413"/>
        <v>496901.4636802015</v>
      </c>
    </row>
    <row r="3048" spans="1:65">
      <c r="A3048" s="8">
        <v>3046</v>
      </c>
      <c r="B3048" s="1" t="s">
        <v>44</v>
      </c>
      <c r="C3048" s="1">
        <v>1500</v>
      </c>
      <c r="D3048" s="1" t="s">
        <v>60</v>
      </c>
      <c r="E3048" s="1">
        <v>150000119</v>
      </c>
      <c r="F3048" s="1" t="s">
        <v>60</v>
      </c>
      <c r="G3048" s="1" t="s">
        <v>101</v>
      </c>
      <c r="H3048" s="1">
        <v>13</v>
      </c>
      <c r="I3048" s="1" t="s">
        <v>230</v>
      </c>
      <c r="J3048" s="1" t="s">
        <v>49</v>
      </c>
      <c r="K3048" s="1">
        <v>17406001</v>
      </c>
      <c r="L3048" s="1" t="s">
        <v>50</v>
      </c>
      <c r="M3048" s="1" t="s">
        <v>51</v>
      </c>
      <c r="N3048" s="1" t="s">
        <v>64</v>
      </c>
      <c r="O3048" s="1" t="s">
        <v>65</v>
      </c>
      <c r="P3048" s="1" t="s">
        <v>66</v>
      </c>
      <c r="Q3048" s="1" t="s">
        <v>67</v>
      </c>
      <c r="R3048" s="1" t="s">
        <v>87</v>
      </c>
      <c r="S3048" s="1" t="s">
        <v>88</v>
      </c>
      <c r="T3048" s="2">
        <v>43463</v>
      </c>
      <c r="U3048" s="2">
        <v>43463</v>
      </c>
      <c r="V3048" s="1" t="s">
        <v>52</v>
      </c>
      <c r="W3048" s="3">
        <v>1</v>
      </c>
      <c r="X3048" s="1" t="s">
        <v>53</v>
      </c>
      <c r="Y3048" s="4">
        <v>9976171</v>
      </c>
      <c r="Z3048" s="4">
        <v>-1166479</v>
      </c>
      <c r="AA3048" s="4">
        <v>0</v>
      </c>
      <c r="AB3048" s="4">
        <v>0</v>
      </c>
      <c r="AC3048" s="4">
        <v>0</v>
      </c>
      <c r="AD3048" s="4">
        <v>9976171</v>
      </c>
      <c r="AE3048" s="5">
        <v>1555</v>
      </c>
      <c r="AF3048" s="1" t="s">
        <v>70</v>
      </c>
      <c r="AG3048" s="1" t="s">
        <v>71</v>
      </c>
      <c r="AH3048" s="1" t="s">
        <v>89</v>
      </c>
      <c r="AI3048" s="1" t="s">
        <v>57</v>
      </c>
      <c r="AJ3048" s="5">
        <v>10950</v>
      </c>
      <c r="AK3048" s="4">
        <v>-103865</v>
      </c>
      <c r="AL3048" s="4">
        <v>0</v>
      </c>
      <c r="AM3048" s="4">
        <v>0</v>
      </c>
      <c r="AN3048" s="4">
        <v>0</v>
      </c>
      <c r="AO3048" s="4">
        <v>-1270344</v>
      </c>
      <c r="AP3048" s="4">
        <v>-1270344</v>
      </c>
      <c r="AQ3048" s="4">
        <v>0</v>
      </c>
      <c r="AR3048" s="4">
        <v>8705827</v>
      </c>
      <c r="AS3048" s="1" t="s">
        <v>52</v>
      </c>
      <c r="AT3048" s="9">
        <f t="shared" si="1398"/>
        <v>43463</v>
      </c>
      <c r="AU3048" s="9">
        <f t="shared" si="1399"/>
        <v>43435</v>
      </c>
      <c r="AV3048" s="9">
        <v>44798</v>
      </c>
      <c r="AW3048" s="11">
        <f t="shared" si="1400"/>
        <v>3.6575342465753424</v>
      </c>
      <c r="AX3048">
        <v>25</v>
      </c>
      <c r="AY3048" s="12">
        <v>0.05</v>
      </c>
      <c r="AZ3048">
        <f t="shared" si="1401"/>
        <v>3.7999999999999999E-2</v>
      </c>
      <c r="BA3048" s="13">
        <f t="shared" si="1402"/>
        <v>9976171</v>
      </c>
      <c r="BB3048" s="17" t="s">
        <v>2189</v>
      </c>
      <c r="BC3048">
        <f>MATCH(BB3048,MONTHLY_INDEX!$A:$A,0)</f>
        <v>798</v>
      </c>
      <c r="BD3048">
        <f>MATCH(AU3048,MONTHLY_INDEX!$1:$1,0)</f>
        <v>84</v>
      </c>
      <c r="BE3048">
        <f>INDEX(MONTHLY_INDEX!$1:$1048576,Final!BC3048,Final!BD3048)</f>
        <v>96</v>
      </c>
      <c r="BF3048">
        <f>MATCH($BF$1,MONTHLY_INDEX!$1:$1,0)</f>
        <v>127</v>
      </c>
      <c r="BG3048">
        <f>INDEX(MONTHLY_INDEX!$1:$1048576,Final!BC3048,Final!BF3048)</f>
        <v>95.3</v>
      </c>
      <c r="BH3048" s="23">
        <f t="shared" si="1410"/>
        <v>-7.2916666666666963E-3</v>
      </c>
      <c r="BI3048" s="14">
        <f t="shared" si="1411"/>
        <v>9903428.0864583328</v>
      </c>
      <c r="BJ3048" s="14">
        <f t="shared" si="1412"/>
        <v>1376440.8406192637</v>
      </c>
      <c r="BK3048" s="15">
        <f t="shared" si="1403"/>
        <v>8526987.2458390687</v>
      </c>
      <c r="BL3048" s="52">
        <v>0</v>
      </c>
      <c r="BM3048" s="15">
        <f t="shared" si="1413"/>
        <v>8526987.2458390687</v>
      </c>
    </row>
    <row r="3049" spans="1:65">
      <c r="A3049" s="8">
        <v>3047</v>
      </c>
      <c r="B3049" s="1" t="s">
        <v>44</v>
      </c>
      <c r="C3049" s="1">
        <v>1500</v>
      </c>
      <c r="D3049" s="1" t="s">
        <v>60</v>
      </c>
      <c r="E3049" s="1">
        <v>150000119</v>
      </c>
      <c r="F3049" s="1" t="s">
        <v>60</v>
      </c>
      <c r="G3049" s="1" t="s">
        <v>102</v>
      </c>
      <c r="H3049" s="1">
        <v>14</v>
      </c>
      <c r="I3049" s="1" t="s">
        <v>230</v>
      </c>
      <c r="J3049" s="1" t="s">
        <v>49</v>
      </c>
      <c r="K3049" s="1">
        <v>17406001</v>
      </c>
      <c r="L3049" s="1" t="s">
        <v>50</v>
      </c>
      <c r="M3049" s="1" t="s">
        <v>51</v>
      </c>
      <c r="N3049" s="1" t="s">
        <v>64</v>
      </c>
      <c r="O3049" s="1" t="s">
        <v>65</v>
      </c>
      <c r="P3049" s="1" t="s">
        <v>66</v>
      </c>
      <c r="Q3049" s="1" t="s">
        <v>67</v>
      </c>
      <c r="R3049" s="1" t="s">
        <v>87</v>
      </c>
      <c r="S3049" s="1" t="s">
        <v>88</v>
      </c>
      <c r="T3049" s="2">
        <v>43463</v>
      </c>
      <c r="U3049" s="2">
        <v>43463</v>
      </c>
      <c r="V3049" s="1" t="s">
        <v>52</v>
      </c>
      <c r="W3049" s="3">
        <v>1</v>
      </c>
      <c r="X3049" s="1" t="s">
        <v>53</v>
      </c>
      <c r="Y3049" s="4">
        <v>21103901</v>
      </c>
      <c r="Z3049" s="4">
        <v>-2467607</v>
      </c>
      <c r="AA3049" s="4">
        <v>0</v>
      </c>
      <c r="AB3049" s="4">
        <v>0</v>
      </c>
      <c r="AC3049" s="4">
        <v>0</v>
      </c>
      <c r="AD3049" s="4">
        <v>21103901</v>
      </c>
      <c r="AE3049" s="5">
        <v>1555</v>
      </c>
      <c r="AF3049" s="1" t="s">
        <v>70</v>
      </c>
      <c r="AG3049" s="1" t="s">
        <v>71</v>
      </c>
      <c r="AH3049" s="1" t="s">
        <v>89</v>
      </c>
      <c r="AI3049" s="1" t="s">
        <v>57</v>
      </c>
      <c r="AJ3049" s="5">
        <v>10950</v>
      </c>
      <c r="AK3049" s="4">
        <v>-219719</v>
      </c>
      <c r="AL3049" s="4">
        <v>0</v>
      </c>
      <c r="AM3049" s="4">
        <v>0</v>
      </c>
      <c r="AN3049" s="4">
        <v>0</v>
      </c>
      <c r="AO3049" s="4">
        <v>-2687326</v>
      </c>
      <c r="AP3049" s="4">
        <v>-2687326</v>
      </c>
      <c r="AQ3049" s="4">
        <v>0</v>
      </c>
      <c r="AR3049" s="4">
        <v>18416575</v>
      </c>
      <c r="AS3049" s="1" t="s">
        <v>52</v>
      </c>
      <c r="AT3049" s="9">
        <f t="shared" si="1398"/>
        <v>43463</v>
      </c>
      <c r="AU3049" s="9">
        <f t="shared" si="1399"/>
        <v>43435</v>
      </c>
      <c r="AV3049" s="9">
        <v>44798</v>
      </c>
      <c r="AW3049" s="11">
        <f t="shared" si="1400"/>
        <v>3.6575342465753424</v>
      </c>
      <c r="AX3049">
        <v>25</v>
      </c>
      <c r="AY3049" s="12">
        <v>0.05</v>
      </c>
      <c r="AZ3049">
        <f t="shared" si="1401"/>
        <v>3.7999999999999999E-2</v>
      </c>
      <c r="BA3049" s="13">
        <f t="shared" si="1402"/>
        <v>21103901</v>
      </c>
      <c r="BB3049" s="17" t="s">
        <v>2189</v>
      </c>
      <c r="BC3049">
        <f>MATCH(BB3049,MONTHLY_INDEX!$A:$A,0)</f>
        <v>798</v>
      </c>
      <c r="BD3049">
        <f>MATCH(AU3049,MONTHLY_INDEX!$1:$1,0)</f>
        <v>84</v>
      </c>
      <c r="BE3049">
        <f>INDEX(MONTHLY_INDEX!$1:$1048576,Final!BC3049,Final!BD3049)</f>
        <v>96</v>
      </c>
      <c r="BF3049">
        <f>MATCH($BF$1,MONTHLY_INDEX!$1:$1,0)</f>
        <v>127</v>
      </c>
      <c r="BG3049">
        <f>INDEX(MONTHLY_INDEX!$1:$1048576,Final!BC3049,Final!BF3049)</f>
        <v>95.3</v>
      </c>
      <c r="BH3049" s="23">
        <f t="shared" si="1410"/>
        <v>-7.2916666666666963E-3</v>
      </c>
      <c r="BI3049" s="14">
        <f t="shared" si="1411"/>
        <v>20950018.388541665</v>
      </c>
      <c r="BJ3049" s="14">
        <f t="shared" si="1412"/>
        <v>2911765.5694540236</v>
      </c>
      <c r="BK3049" s="15">
        <f t="shared" si="1403"/>
        <v>18038252.819087639</v>
      </c>
      <c r="BL3049" s="52">
        <v>0</v>
      </c>
      <c r="BM3049" s="15">
        <f t="shared" si="1413"/>
        <v>18038252.819087639</v>
      </c>
    </row>
    <row r="3050" spans="1:65">
      <c r="A3050" s="8">
        <v>3048</v>
      </c>
      <c r="B3050" s="1" t="s">
        <v>44</v>
      </c>
      <c r="C3050" s="1">
        <v>1500</v>
      </c>
      <c r="D3050" s="1" t="s">
        <v>60</v>
      </c>
      <c r="E3050" s="1">
        <v>150000119</v>
      </c>
      <c r="F3050" s="1" t="s">
        <v>60</v>
      </c>
      <c r="G3050" s="1" t="s">
        <v>103</v>
      </c>
      <c r="H3050" s="1">
        <v>15</v>
      </c>
      <c r="I3050" s="1" t="s">
        <v>230</v>
      </c>
      <c r="J3050" s="1" t="s">
        <v>49</v>
      </c>
      <c r="K3050" s="1">
        <v>17406001</v>
      </c>
      <c r="L3050" s="1" t="s">
        <v>50</v>
      </c>
      <c r="M3050" s="1" t="s">
        <v>51</v>
      </c>
      <c r="N3050" s="1" t="s">
        <v>64</v>
      </c>
      <c r="O3050" s="1" t="s">
        <v>65</v>
      </c>
      <c r="P3050" s="1" t="s">
        <v>66</v>
      </c>
      <c r="Q3050" s="1" t="s">
        <v>67</v>
      </c>
      <c r="R3050" s="1" t="s">
        <v>87</v>
      </c>
      <c r="S3050" s="1" t="s">
        <v>88</v>
      </c>
      <c r="T3050" s="2">
        <v>43463</v>
      </c>
      <c r="U3050" s="2">
        <v>43463</v>
      </c>
      <c r="V3050" s="1" t="s">
        <v>52</v>
      </c>
      <c r="W3050" s="3">
        <v>1</v>
      </c>
      <c r="X3050" s="1" t="s">
        <v>53</v>
      </c>
      <c r="Y3050" s="4">
        <v>580650</v>
      </c>
      <c r="Z3050" s="4">
        <v>-67893</v>
      </c>
      <c r="AA3050" s="4">
        <v>0</v>
      </c>
      <c r="AB3050" s="4">
        <v>0</v>
      </c>
      <c r="AC3050" s="4">
        <v>0</v>
      </c>
      <c r="AD3050" s="4">
        <v>580650</v>
      </c>
      <c r="AE3050" s="5">
        <v>1555</v>
      </c>
      <c r="AF3050" s="1" t="s">
        <v>70</v>
      </c>
      <c r="AG3050" s="1" t="s">
        <v>71</v>
      </c>
      <c r="AH3050" s="1" t="s">
        <v>89</v>
      </c>
      <c r="AI3050" s="1" t="s">
        <v>57</v>
      </c>
      <c r="AJ3050" s="5">
        <v>10950</v>
      </c>
      <c r="AK3050" s="4">
        <v>-6045</v>
      </c>
      <c r="AL3050" s="4">
        <v>0</v>
      </c>
      <c r="AM3050" s="4">
        <v>0</v>
      </c>
      <c r="AN3050" s="4">
        <v>0</v>
      </c>
      <c r="AO3050" s="4">
        <v>-73938</v>
      </c>
      <c r="AP3050" s="4">
        <v>-73938</v>
      </c>
      <c r="AQ3050" s="4">
        <v>0</v>
      </c>
      <c r="AR3050" s="4">
        <v>506712</v>
      </c>
      <c r="AS3050" s="1" t="s">
        <v>52</v>
      </c>
      <c r="AT3050" s="9">
        <f t="shared" si="1398"/>
        <v>43463</v>
      </c>
      <c r="AU3050" s="9">
        <f t="shared" si="1399"/>
        <v>43435</v>
      </c>
      <c r="AV3050" s="9">
        <v>44798</v>
      </c>
      <c r="AW3050" s="11">
        <f t="shared" si="1400"/>
        <v>3.6575342465753424</v>
      </c>
      <c r="AX3050">
        <v>10</v>
      </c>
      <c r="AY3050" s="12">
        <v>0.05</v>
      </c>
      <c r="AZ3050">
        <f t="shared" si="1401"/>
        <v>9.5000000000000001E-2</v>
      </c>
      <c r="BA3050" s="13">
        <f t="shared" si="1402"/>
        <v>580650</v>
      </c>
      <c r="BB3050" s="17" t="s">
        <v>1941</v>
      </c>
      <c r="BC3050">
        <f>MATCH(BB3050,MONTHLY_INDEX!$A:$A,0)</f>
        <v>674</v>
      </c>
      <c r="BD3050">
        <f>MATCH(AU3050,MONTHLY_INDEX!$1:$1,0)</f>
        <v>84</v>
      </c>
      <c r="BE3050">
        <f>INDEX(MONTHLY_INDEX!$1:$1048576,Final!BC3050,Final!BD3050)</f>
        <v>106.1</v>
      </c>
      <c r="BF3050">
        <f>MATCH($BF$1,MONTHLY_INDEX!$1:$1,0)</f>
        <v>127</v>
      </c>
      <c r="BG3050">
        <f>INDEX(MONTHLY_INDEX!$1:$1048576,Final!BC3050,Final!BF3050)</f>
        <v>122.8</v>
      </c>
      <c r="BH3050" s="23">
        <f t="shared" si="1410"/>
        <v>0.15739868049010372</v>
      </c>
      <c r="BI3050" s="14">
        <f t="shared" si="1411"/>
        <v>672043.54382657877</v>
      </c>
      <c r="BJ3050" s="14">
        <f t="shared" si="1412"/>
        <v>233512.11628987905</v>
      </c>
      <c r="BK3050" s="15">
        <f t="shared" si="1403"/>
        <v>438531.42753669969</v>
      </c>
      <c r="BL3050" s="52">
        <v>0</v>
      </c>
      <c r="BM3050" s="15">
        <f t="shared" si="1413"/>
        <v>438531.42753669969</v>
      </c>
    </row>
    <row r="3051" spans="1:65">
      <c r="A3051" s="8">
        <v>3049</v>
      </c>
      <c r="B3051" s="1" t="s">
        <v>44</v>
      </c>
      <c r="C3051" s="1">
        <v>1500</v>
      </c>
      <c r="D3051" s="1" t="s">
        <v>60</v>
      </c>
      <c r="E3051" s="1">
        <v>150000119</v>
      </c>
      <c r="F3051" s="1" t="s">
        <v>60</v>
      </c>
      <c r="G3051" s="1" t="s">
        <v>104</v>
      </c>
      <c r="H3051" s="1">
        <v>16</v>
      </c>
      <c r="I3051" s="1" t="s">
        <v>230</v>
      </c>
      <c r="J3051" s="1" t="s">
        <v>49</v>
      </c>
      <c r="K3051" s="1">
        <v>17406001</v>
      </c>
      <c r="L3051" s="1" t="s">
        <v>50</v>
      </c>
      <c r="M3051" s="1" t="s">
        <v>51</v>
      </c>
      <c r="N3051" s="1" t="s">
        <v>64</v>
      </c>
      <c r="O3051" s="1" t="s">
        <v>65</v>
      </c>
      <c r="P3051" s="1" t="s">
        <v>66</v>
      </c>
      <c r="Q3051" s="1" t="s">
        <v>67</v>
      </c>
      <c r="R3051" s="1" t="s">
        <v>87</v>
      </c>
      <c r="S3051" s="1" t="s">
        <v>88</v>
      </c>
      <c r="T3051" s="2">
        <v>43463</v>
      </c>
      <c r="U3051" s="2">
        <v>43463</v>
      </c>
      <c r="V3051" s="1" t="s">
        <v>52</v>
      </c>
      <c r="W3051" s="3">
        <v>1</v>
      </c>
      <c r="X3051" s="1" t="s">
        <v>53</v>
      </c>
      <c r="Y3051" s="4">
        <v>175035</v>
      </c>
      <c r="Z3051" s="4">
        <v>-20465</v>
      </c>
      <c r="AA3051" s="4">
        <v>0</v>
      </c>
      <c r="AB3051" s="4">
        <v>0</v>
      </c>
      <c r="AC3051" s="4">
        <v>0</v>
      </c>
      <c r="AD3051" s="4">
        <v>175035</v>
      </c>
      <c r="AE3051" s="5">
        <v>1555</v>
      </c>
      <c r="AF3051" s="1" t="s">
        <v>70</v>
      </c>
      <c r="AG3051" s="1" t="s">
        <v>71</v>
      </c>
      <c r="AH3051" s="1" t="s">
        <v>89</v>
      </c>
      <c r="AI3051" s="1" t="s">
        <v>57</v>
      </c>
      <c r="AJ3051" s="5">
        <v>10950</v>
      </c>
      <c r="AK3051" s="4">
        <v>-1822</v>
      </c>
      <c r="AL3051" s="4">
        <v>0</v>
      </c>
      <c r="AM3051" s="4">
        <v>0</v>
      </c>
      <c r="AN3051" s="4">
        <v>0</v>
      </c>
      <c r="AO3051" s="4">
        <v>-22287</v>
      </c>
      <c r="AP3051" s="4">
        <v>-22287</v>
      </c>
      <c r="AQ3051" s="4">
        <v>0</v>
      </c>
      <c r="AR3051" s="4">
        <v>152748</v>
      </c>
      <c r="AS3051" s="1" t="s">
        <v>52</v>
      </c>
      <c r="AT3051" s="9">
        <f t="shared" si="1398"/>
        <v>43463</v>
      </c>
      <c r="AU3051" s="9">
        <f t="shared" si="1399"/>
        <v>43435</v>
      </c>
      <c r="AV3051" s="9">
        <v>44798</v>
      </c>
      <c r="AW3051" s="11">
        <f t="shared" si="1400"/>
        <v>3.6575342465753424</v>
      </c>
      <c r="AX3051">
        <v>10</v>
      </c>
      <c r="AY3051" s="12">
        <v>0.05</v>
      </c>
      <c r="AZ3051">
        <f t="shared" si="1401"/>
        <v>9.5000000000000001E-2</v>
      </c>
      <c r="BA3051" s="13">
        <f t="shared" si="1402"/>
        <v>175035</v>
      </c>
      <c r="BB3051" s="17" t="s">
        <v>1877</v>
      </c>
      <c r="BC3051">
        <f>MATCH(BB3051,MONTHLY_INDEX!$A:$A,0)</f>
        <v>642</v>
      </c>
      <c r="BD3051">
        <f>MATCH(AU3051,MONTHLY_INDEX!$1:$1,0)</f>
        <v>84</v>
      </c>
      <c r="BE3051">
        <f>INDEX(MONTHLY_INDEX!$1:$1048576,Final!BC3051,Final!BD3051)</f>
        <v>79.3</v>
      </c>
      <c r="BF3051">
        <f>MATCH($BF$1,MONTHLY_INDEX!$1:$1,0)</f>
        <v>127</v>
      </c>
      <c r="BG3051">
        <f>INDEX(MONTHLY_INDEX!$1:$1048576,Final!BC3051,Final!BF3051)</f>
        <v>94</v>
      </c>
      <c r="BH3051" s="23">
        <f t="shared" si="1410"/>
        <v>0.18537200504413623</v>
      </c>
      <c r="BI3051" s="14">
        <f t="shared" si="1411"/>
        <v>207481.5889029004</v>
      </c>
      <c r="BJ3051" s="14">
        <f t="shared" si="1412"/>
        <v>72092.746609891343</v>
      </c>
      <c r="BK3051" s="15">
        <f t="shared" si="1403"/>
        <v>135388.84229300905</v>
      </c>
      <c r="BL3051" s="52">
        <v>0</v>
      </c>
      <c r="BM3051" s="15">
        <f t="shared" si="1413"/>
        <v>135388.84229300905</v>
      </c>
    </row>
    <row r="3052" spans="1:65">
      <c r="A3052" s="8">
        <v>3050</v>
      </c>
      <c r="B3052" s="1" t="s">
        <v>44</v>
      </c>
      <c r="C3052" s="1">
        <v>1500</v>
      </c>
      <c r="D3052" s="1" t="s">
        <v>60</v>
      </c>
      <c r="E3052" s="1">
        <v>150000119</v>
      </c>
      <c r="F3052" s="1" t="s">
        <v>60</v>
      </c>
      <c r="G3052" s="1" t="s">
        <v>105</v>
      </c>
      <c r="H3052" s="1">
        <v>17</v>
      </c>
      <c r="I3052" s="1" t="s">
        <v>230</v>
      </c>
      <c r="J3052" s="1" t="s">
        <v>49</v>
      </c>
      <c r="K3052" s="1">
        <v>17406001</v>
      </c>
      <c r="L3052" s="1" t="s">
        <v>50</v>
      </c>
      <c r="M3052" s="1" t="s">
        <v>51</v>
      </c>
      <c r="N3052" s="1" t="s">
        <v>64</v>
      </c>
      <c r="O3052" s="1" t="s">
        <v>65</v>
      </c>
      <c r="P3052" s="1" t="s">
        <v>66</v>
      </c>
      <c r="Q3052" s="1" t="s">
        <v>67</v>
      </c>
      <c r="R3052" s="1" t="s">
        <v>87</v>
      </c>
      <c r="S3052" s="1" t="s">
        <v>88</v>
      </c>
      <c r="T3052" s="2">
        <v>43463</v>
      </c>
      <c r="U3052" s="2">
        <v>43463</v>
      </c>
      <c r="V3052" s="1" t="s">
        <v>52</v>
      </c>
      <c r="W3052" s="3">
        <v>1</v>
      </c>
      <c r="X3052" s="1" t="s">
        <v>53</v>
      </c>
      <c r="Y3052" s="4">
        <v>132796</v>
      </c>
      <c r="Z3052" s="4">
        <v>-15525</v>
      </c>
      <c r="AA3052" s="4">
        <v>0</v>
      </c>
      <c r="AB3052" s="4">
        <v>0</v>
      </c>
      <c r="AC3052" s="4">
        <v>0</v>
      </c>
      <c r="AD3052" s="4">
        <v>132796</v>
      </c>
      <c r="AE3052" s="5">
        <v>1555</v>
      </c>
      <c r="AF3052" s="1" t="s">
        <v>70</v>
      </c>
      <c r="AG3052" s="1" t="s">
        <v>71</v>
      </c>
      <c r="AH3052" s="1" t="s">
        <v>89</v>
      </c>
      <c r="AI3052" s="1" t="s">
        <v>57</v>
      </c>
      <c r="AJ3052" s="5">
        <v>10950</v>
      </c>
      <c r="AK3052" s="4">
        <v>-1383</v>
      </c>
      <c r="AL3052" s="4">
        <v>0</v>
      </c>
      <c r="AM3052" s="4">
        <v>0</v>
      </c>
      <c r="AN3052" s="4">
        <v>0</v>
      </c>
      <c r="AO3052" s="4">
        <v>-16908</v>
      </c>
      <c r="AP3052" s="4">
        <v>-16908</v>
      </c>
      <c r="AQ3052" s="4">
        <v>0</v>
      </c>
      <c r="AR3052" s="4">
        <v>115888</v>
      </c>
      <c r="AS3052" s="1" t="s">
        <v>52</v>
      </c>
      <c r="AT3052" s="9">
        <f t="shared" si="1398"/>
        <v>43463</v>
      </c>
      <c r="AU3052" s="9">
        <f t="shared" si="1399"/>
        <v>43435</v>
      </c>
      <c r="AV3052" s="9">
        <v>44798</v>
      </c>
      <c r="AW3052" s="11">
        <f t="shared" si="1400"/>
        <v>3.6575342465753424</v>
      </c>
      <c r="AX3052">
        <v>10</v>
      </c>
      <c r="AY3052" s="12">
        <v>0.05</v>
      </c>
      <c r="AZ3052">
        <f t="shared" si="1401"/>
        <v>9.5000000000000001E-2</v>
      </c>
      <c r="BA3052" s="13">
        <f t="shared" si="1402"/>
        <v>132796</v>
      </c>
      <c r="BB3052" s="17" t="s">
        <v>2189</v>
      </c>
      <c r="BC3052">
        <f>MATCH(BB3052,MONTHLY_INDEX!$A:$A,0)</f>
        <v>798</v>
      </c>
      <c r="BD3052">
        <f>MATCH(AU3052,MONTHLY_INDEX!$1:$1,0)</f>
        <v>84</v>
      </c>
      <c r="BE3052">
        <f>INDEX(MONTHLY_INDEX!$1:$1048576,Final!BC3052,Final!BD3052)</f>
        <v>96</v>
      </c>
      <c r="BF3052">
        <f>MATCH($BF$1,MONTHLY_INDEX!$1:$1,0)</f>
        <v>127</v>
      </c>
      <c r="BG3052">
        <f>INDEX(MONTHLY_INDEX!$1:$1048576,Final!BC3052,Final!BF3052)</f>
        <v>95.3</v>
      </c>
      <c r="BH3052" s="23">
        <f t="shared" si="1410"/>
        <v>-7.2916666666666963E-3</v>
      </c>
      <c r="BI3052" s="14">
        <f t="shared" si="1411"/>
        <v>131827.69583333333</v>
      </c>
      <c r="BJ3052" s="14">
        <f t="shared" si="1412"/>
        <v>45805.609654965752</v>
      </c>
      <c r="BK3052" s="15">
        <f t="shared" si="1403"/>
        <v>86022.086178367579</v>
      </c>
      <c r="BL3052" s="52">
        <v>0</v>
      </c>
      <c r="BM3052" s="15">
        <f t="shared" si="1413"/>
        <v>86022.086178367579</v>
      </c>
    </row>
    <row r="3053" spans="1:65">
      <c r="A3053" s="8">
        <v>3051</v>
      </c>
      <c r="B3053" s="1" t="s">
        <v>44</v>
      </c>
      <c r="C3053" s="1">
        <v>1500</v>
      </c>
      <c r="D3053" s="1" t="s">
        <v>60</v>
      </c>
      <c r="E3053" s="1">
        <v>150000119</v>
      </c>
      <c r="F3053" s="1" t="s">
        <v>60</v>
      </c>
      <c r="G3053" s="1" t="s">
        <v>106</v>
      </c>
      <c r="H3053" s="1">
        <v>18</v>
      </c>
      <c r="I3053" s="1" t="s">
        <v>230</v>
      </c>
      <c r="J3053" s="1" t="s">
        <v>49</v>
      </c>
      <c r="K3053" s="1">
        <v>17406001</v>
      </c>
      <c r="L3053" s="1" t="s">
        <v>50</v>
      </c>
      <c r="M3053" s="1" t="s">
        <v>51</v>
      </c>
      <c r="N3053" s="1" t="s">
        <v>64</v>
      </c>
      <c r="O3053" s="1" t="s">
        <v>65</v>
      </c>
      <c r="P3053" s="1" t="s">
        <v>66</v>
      </c>
      <c r="Q3053" s="1" t="s">
        <v>67</v>
      </c>
      <c r="R3053" s="1" t="s">
        <v>87</v>
      </c>
      <c r="S3053" s="1" t="s">
        <v>88</v>
      </c>
      <c r="T3053" s="2">
        <v>43463</v>
      </c>
      <c r="U3053" s="2">
        <v>43463</v>
      </c>
      <c r="V3053" s="1" t="s">
        <v>52</v>
      </c>
      <c r="W3053" s="3">
        <v>1</v>
      </c>
      <c r="X3053" s="1" t="s">
        <v>53</v>
      </c>
      <c r="Y3053" s="4">
        <v>469552</v>
      </c>
      <c r="Z3053" s="4">
        <v>-54903</v>
      </c>
      <c r="AA3053" s="4">
        <v>0</v>
      </c>
      <c r="AB3053" s="4">
        <v>0</v>
      </c>
      <c r="AC3053" s="4">
        <v>0</v>
      </c>
      <c r="AD3053" s="4">
        <v>469552</v>
      </c>
      <c r="AE3053" s="5">
        <v>1555</v>
      </c>
      <c r="AF3053" s="1" t="s">
        <v>70</v>
      </c>
      <c r="AG3053" s="1" t="s">
        <v>71</v>
      </c>
      <c r="AH3053" s="1" t="s">
        <v>89</v>
      </c>
      <c r="AI3053" s="1" t="s">
        <v>57</v>
      </c>
      <c r="AJ3053" s="5">
        <v>10950</v>
      </c>
      <c r="AK3053" s="4">
        <v>-4889</v>
      </c>
      <c r="AL3053" s="4">
        <v>0</v>
      </c>
      <c r="AM3053" s="4">
        <v>0</v>
      </c>
      <c r="AN3053" s="4">
        <v>0</v>
      </c>
      <c r="AO3053" s="4">
        <v>-59792</v>
      </c>
      <c r="AP3053" s="4">
        <v>-59792</v>
      </c>
      <c r="AQ3053" s="4">
        <v>0</v>
      </c>
      <c r="AR3053" s="4">
        <v>409760</v>
      </c>
      <c r="AS3053" s="1" t="s">
        <v>52</v>
      </c>
      <c r="AT3053" s="9">
        <f t="shared" si="1398"/>
        <v>43463</v>
      </c>
      <c r="AU3053" s="9">
        <f t="shared" si="1399"/>
        <v>43435</v>
      </c>
      <c r="AV3053" s="9">
        <v>44798</v>
      </c>
      <c r="AW3053" s="11">
        <f t="shared" si="1400"/>
        <v>3.6575342465753424</v>
      </c>
      <c r="AX3053">
        <v>10</v>
      </c>
      <c r="AY3053" s="12">
        <v>0.05</v>
      </c>
      <c r="AZ3053">
        <f t="shared" si="1401"/>
        <v>9.5000000000000001E-2</v>
      </c>
      <c r="BA3053" s="13">
        <f t="shared" si="1402"/>
        <v>469552</v>
      </c>
      <c r="BB3053" s="17" t="s">
        <v>1871</v>
      </c>
      <c r="BC3053">
        <f>MATCH(BB3053,MONTHLY_INDEX!$A:$A,0)</f>
        <v>639</v>
      </c>
      <c r="BD3053">
        <f>MATCH(AU3053,MONTHLY_INDEX!$1:$1,0)</f>
        <v>84</v>
      </c>
      <c r="BE3053">
        <f>INDEX(MONTHLY_INDEX!$1:$1048576,Final!BC3053,Final!BD3053)</f>
        <v>111.6</v>
      </c>
      <c r="BF3053">
        <f>MATCH($BF$1,MONTHLY_INDEX!$1:$1,0)</f>
        <v>127</v>
      </c>
      <c r="BG3053">
        <f>INDEX(MONTHLY_INDEX!$1:$1048576,Final!BC3053,Final!BF3053)</f>
        <v>116.2</v>
      </c>
      <c r="BH3053" s="23">
        <f t="shared" si="1410"/>
        <v>4.1218637992831618E-2</v>
      </c>
      <c r="BI3053" s="14">
        <f t="shared" si="1411"/>
        <v>488906.29390681011</v>
      </c>
      <c r="BJ3053" s="14">
        <f t="shared" si="1412"/>
        <v>169878.19376638683</v>
      </c>
      <c r="BK3053" s="15">
        <f t="shared" si="1403"/>
        <v>319028.10014042328</v>
      </c>
      <c r="BL3053" s="52">
        <v>0</v>
      </c>
      <c r="BM3053" s="15">
        <f t="shared" si="1413"/>
        <v>319028.10014042328</v>
      </c>
    </row>
    <row r="3054" spans="1:65">
      <c r="A3054" s="8">
        <v>3052</v>
      </c>
      <c r="B3054" s="1" t="s">
        <v>44</v>
      </c>
      <c r="C3054" s="1">
        <v>1500</v>
      </c>
      <c r="D3054" s="1" t="s">
        <v>60</v>
      </c>
      <c r="E3054" s="1">
        <v>150000119</v>
      </c>
      <c r="F3054" s="1" t="s">
        <v>60</v>
      </c>
      <c r="G3054" s="1" t="s">
        <v>107</v>
      </c>
      <c r="H3054" s="1">
        <v>19</v>
      </c>
      <c r="I3054" s="1" t="s">
        <v>230</v>
      </c>
      <c r="J3054" s="1" t="s">
        <v>49</v>
      </c>
      <c r="K3054" s="1">
        <v>17406001</v>
      </c>
      <c r="L3054" s="1" t="s">
        <v>50</v>
      </c>
      <c r="M3054" s="1" t="s">
        <v>51</v>
      </c>
      <c r="N3054" s="1" t="s">
        <v>64</v>
      </c>
      <c r="O3054" s="1" t="s">
        <v>65</v>
      </c>
      <c r="P3054" s="1" t="s">
        <v>66</v>
      </c>
      <c r="Q3054" s="1" t="s">
        <v>67</v>
      </c>
      <c r="R3054" s="1" t="s">
        <v>87</v>
      </c>
      <c r="S3054" s="1" t="s">
        <v>88</v>
      </c>
      <c r="T3054" s="2">
        <v>43463</v>
      </c>
      <c r="U3054" s="2">
        <v>43463</v>
      </c>
      <c r="V3054" s="1" t="s">
        <v>52</v>
      </c>
      <c r="W3054" s="3">
        <v>1</v>
      </c>
      <c r="X3054" s="1" t="s">
        <v>53</v>
      </c>
      <c r="Y3054" s="4">
        <v>6861326</v>
      </c>
      <c r="Z3054" s="4">
        <v>-802271</v>
      </c>
      <c r="AA3054" s="4">
        <v>0</v>
      </c>
      <c r="AB3054" s="4">
        <v>0</v>
      </c>
      <c r="AC3054" s="4">
        <v>0</v>
      </c>
      <c r="AD3054" s="4">
        <v>6861326</v>
      </c>
      <c r="AE3054" s="5">
        <v>1555</v>
      </c>
      <c r="AF3054" s="1" t="s">
        <v>70</v>
      </c>
      <c r="AG3054" s="1" t="s">
        <v>71</v>
      </c>
      <c r="AH3054" s="1" t="s">
        <v>89</v>
      </c>
      <c r="AI3054" s="1" t="s">
        <v>57</v>
      </c>
      <c r="AJ3054" s="5">
        <v>10950</v>
      </c>
      <c r="AK3054" s="4">
        <v>-71435</v>
      </c>
      <c r="AL3054" s="4">
        <v>0</v>
      </c>
      <c r="AM3054" s="4">
        <v>0</v>
      </c>
      <c r="AN3054" s="4">
        <v>0</v>
      </c>
      <c r="AO3054" s="4">
        <v>-873706</v>
      </c>
      <c r="AP3054" s="4">
        <v>-873706</v>
      </c>
      <c r="AQ3054" s="4">
        <v>0</v>
      </c>
      <c r="AR3054" s="4">
        <v>5987620</v>
      </c>
      <c r="AS3054" s="1" t="s">
        <v>52</v>
      </c>
      <c r="AT3054" s="9">
        <f t="shared" si="1398"/>
        <v>43463</v>
      </c>
      <c r="AU3054" s="9">
        <f t="shared" si="1399"/>
        <v>43435</v>
      </c>
      <c r="AV3054" s="9">
        <v>44798</v>
      </c>
      <c r="AW3054" s="11">
        <f t="shared" si="1400"/>
        <v>3.6575342465753424</v>
      </c>
      <c r="AX3054">
        <v>10</v>
      </c>
      <c r="AY3054" s="12">
        <v>0.05</v>
      </c>
      <c r="AZ3054">
        <f t="shared" si="1401"/>
        <v>9.5000000000000001E-2</v>
      </c>
      <c r="BA3054" s="13">
        <f t="shared" si="1402"/>
        <v>6861326</v>
      </c>
      <c r="BI3054" s="14">
        <f t="shared" ref="BI3054:BI3056" si="1414">AR3054</f>
        <v>5987620</v>
      </c>
      <c r="BJ3054" s="14">
        <v>0</v>
      </c>
      <c r="BK3054" s="14">
        <f t="shared" ref="BK3054:BK3056" si="1415">AR3054</f>
        <v>5987620</v>
      </c>
      <c r="BL3054" s="52">
        <v>0</v>
      </c>
      <c r="BM3054" s="15">
        <f t="shared" ref="BM3054:BM3056" si="1416">AR3054</f>
        <v>5987620</v>
      </c>
    </row>
    <row r="3055" spans="1:65">
      <c r="A3055" s="8">
        <v>3053</v>
      </c>
      <c r="B3055" s="1" t="s">
        <v>44</v>
      </c>
      <c r="C3055" s="1">
        <v>1500</v>
      </c>
      <c r="D3055" s="1" t="s">
        <v>60</v>
      </c>
      <c r="E3055" s="1">
        <v>150000119</v>
      </c>
      <c r="F3055" s="1" t="s">
        <v>60</v>
      </c>
      <c r="G3055" s="1" t="s">
        <v>108</v>
      </c>
      <c r="H3055" s="1">
        <v>20</v>
      </c>
      <c r="I3055" s="1" t="s">
        <v>230</v>
      </c>
      <c r="J3055" s="1" t="s">
        <v>49</v>
      </c>
      <c r="K3055" s="1">
        <v>17406001</v>
      </c>
      <c r="L3055" s="1" t="s">
        <v>50</v>
      </c>
      <c r="M3055" s="1" t="s">
        <v>51</v>
      </c>
      <c r="N3055" s="1" t="s">
        <v>64</v>
      </c>
      <c r="O3055" s="1" t="s">
        <v>65</v>
      </c>
      <c r="P3055" s="1" t="s">
        <v>66</v>
      </c>
      <c r="Q3055" s="1" t="s">
        <v>67</v>
      </c>
      <c r="R3055" s="1" t="s">
        <v>87</v>
      </c>
      <c r="S3055" s="1" t="s">
        <v>88</v>
      </c>
      <c r="T3055" s="2">
        <v>43463</v>
      </c>
      <c r="U3055" s="2">
        <v>43463</v>
      </c>
      <c r="V3055" s="1" t="s">
        <v>52</v>
      </c>
      <c r="W3055" s="3">
        <v>1</v>
      </c>
      <c r="X3055" s="1" t="s">
        <v>53</v>
      </c>
      <c r="Y3055" s="4">
        <v>5552065</v>
      </c>
      <c r="Z3055" s="4">
        <v>-649185</v>
      </c>
      <c r="AA3055" s="4">
        <v>0</v>
      </c>
      <c r="AB3055" s="4">
        <v>0</v>
      </c>
      <c r="AC3055" s="4">
        <v>0</v>
      </c>
      <c r="AD3055" s="4">
        <v>5552065</v>
      </c>
      <c r="AE3055" s="5">
        <v>1555</v>
      </c>
      <c r="AF3055" s="1" t="s">
        <v>70</v>
      </c>
      <c r="AG3055" s="1" t="s">
        <v>71</v>
      </c>
      <c r="AH3055" s="1" t="s">
        <v>89</v>
      </c>
      <c r="AI3055" s="1" t="s">
        <v>57</v>
      </c>
      <c r="AJ3055" s="5">
        <v>10950</v>
      </c>
      <c r="AK3055" s="4">
        <v>-57804</v>
      </c>
      <c r="AL3055" s="4">
        <v>0</v>
      </c>
      <c r="AM3055" s="4">
        <v>0</v>
      </c>
      <c r="AN3055" s="4">
        <v>0</v>
      </c>
      <c r="AO3055" s="4">
        <v>-706989</v>
      </c>
      <c r="AP3055" s="4">
        <v>-706989</v>
      </c>
      <c r="AQ3055" s="4">
        <v>0</v>
      </c>
      <c r="AR3055" s="4">
        <v>4845076</v>
      </c>
      <c r="AS3055" s="1" t="s">
        <v>52</v>
      </c>
      <c r="AT3055" s="9">
        <f t="shared" si="1398"/>
        <v>43463</v>
      </c>
      <c r="AU3055" s="9">
        <f t="shared" si="1399"/>
        <v>43435</v>
      </c>
      <c r="AV3055" s="9">
        <v>44798</v>
      </c>
      <c r="AW3055" s="11">
        <f t="shared" si="1400"/>
        <v>3.6575342465753424</v>
      </c>
      <c r="AX3055">
        <v>10</v>
      </c>
      <c r="AY3055" s="12">
        <v>0.05</v>
      </c>
      <c r="AZ3055">
        <f t="shared" si="1401"/>
        <v>9.5000000000000001E-2</v>
      </c>
      <c r="BA3055" s="13">
        <f t="shared" si="1402"/>
        <v>5552065</v>
      </c>
      <c r="BI3055" s="14">
        <f t="shared" si="1414"/>
        <v>4845076</v>
      </c>
      <c r="BJ3055" s="14">
        <v>0</v>
      </c>
      <c r="BK3055" s="14">
        <f t="shared" si="1415"/>
        <v>4845076</v>
      </c>
      <c r="BL3055" s="52">
        <v>0</v>
      </c>
      <c r="BM3055" s="15">
        <f t="shared" si="1416"/>
        <v>4845076</v>
      </c>
    </row>
    <row r="3056" spans="1:65">
      <c r="A3056" s="8">
        <v>3054</v>
      </c>
      <c r="B3056" s="1" t="s">
        <v>44</v>
      </c>
      <c r="C3056" s="1">
        <v>1500</v>
      </c>
      <c r="D3056" s="1" t="s">
        <v>60</v>
      </c>
      <c r="E3056" s="1">
        <v>150000119</v>
      </c>
      <c r="F3056" s="1" t="s">
        <v>60</v>
      </c>
      <c r="G3056" s="1" t="s">
        <v>109</v>
      </c>
      <c r="H3056" s="1">
        <v>21</v>
      </c>
      <c r="I3056" s="1" t="s">
        <v>230</v>
      </c>
      <c r="J3056" s="1" t="s">
        <v>49</v>
      </c>
      <c r="K3056" s="1">
        <v>17406001</v>
      </c>
      <c r="L3056" s="1" t="s">
        <v>50</v>
      </c>
      <c r="M3056" s="1" t="s">
        <v>51</v>
      </c>
      <c r="N3056" s="1" t="s">
        <v>64</v>
      </c>
      <c r="O3056" s="1" t="s">
        <v>65</v>
      </c>
      <c r="P3056" s="1" t="s">
        <v>66</v>
      </c>
      <c r="Q3056" s="1" t="s">
        <v>67</v>
      </c>
      <c r="R3056" s="1" t="s">
        <v>87</v>
      </c>
      <c r="S3056" s="1" t="s">
        <v>88</v>
      </c>
      <c r="T3056" s="2">
        <v>43463</v>
      </c>
      <c r="U3056" s="2">
        <v>43463</v>
      </c>
      <c r="V3056" s="1" t="s">
        <v>52</v>
      </c>
      <c r="W3056" s="3">
        <v>1</v>
      </c>
      <c r="X3056" s="1" t="s">
        <v>53</v>
      </c>
      <c r="Y3056" s="4">
        <v>1950695</v>
      </c>
      <c r="Z3056" s="4">
        <v>-228806</v>
      </c>
      <c r="AA3056" s="4">
        <v>0</v>
      </c>
      <c r="AB3056" s="4">
        <v>0</v>
      </c>
      <c r="AC3056" s="4">
        <v>0</v>
      </c>
      <c r="AD3056" s="4">
        <v>1950695</v>
      </c>
      <c r="AE3056" s="5">
        <v>1555</v>
      </c>
      <c r="AF3056" s="1" t="s">
        <v>70</v>
      </c>
      <c r="AG3056" s="1" t="s">
        <v>71</v>
      </c>
      <c r="AH3056" s="1" t="s">
        <v>89</v>
      </c>
      <c r="AI3056" s="1" t="s">
        <v>57</v>
      </c>
      <c r="AJ3056" s="5">
        <v>10950</v>
      </c>
      <c r="AK3056" s="4">
        <v>-20300</v>
      </c>
      <c r="AL3056" s="4">
        <v>0</v>
      </c>
      <c r="AM3056" s="4">
        <v>0</v>
      </c>
      <c r="AN3056" s="4">
        <v>0</v>
      </c>
      <c r="AO3056" s="4">
        <v>-249106</v>
      </c>
      <c r="AP3056" s="4">
        <v>-249106</v>
      </c>
      <c r="AQ3056" s="4">
        <v>0</v>
      </c>
      <c r="AR3056" s="4">
        <v>1701589</v>
      </c>
      <c r="AS3056" s="1" t="s">
        <v>52</v>
      </c>
      <c r="AT3056" s="9">
        <f t="shared" si="1398"/>
        <v>43463</v>
      </c>
      <c r="AU3056" s="9">
        <f t="shared" si="1399"/>
        <v>43435</v>
      </c>
      <c r="AV3056" s="9">
        <v>44798</v>
      </c>
      <c r="AW3056" s="11">
        <f t="shared" si="1400"/>
        <v>3.6575342465753424</v>
      </c>
      <c r="AX3056">
        <v>10</v>
      </c>
      <c r="AY3056" s="12">
        <v>0.05</v>
      </c>
      <c r="AZ3056">
        <f t="shared" si="1401"/>
        <v>9.5000000000000001E-2</v>
      </c>
      <c r="BA3056" s="13">
        <f t="shared" si="1402"/>
        <v>1950695</v>
      </c>
      <c r="BI3056" s="14">
        <f t="shared" si="1414"/>
        <v>1701589</v>
      </c>
      <c r="BJ3056" s="14">
        <v>0</v>
      </c>
      <c r="BK3056" s="14">
        <f t="shared" si="1415"/>
        <v>1701589</v>
      </c>
      <c r="BL3056" s="52">
        <v>0</v>
      </c>
      <c r="BM3056" s="15">
        <f t="shared" si="1416"/>
        <v>1701589</v>
      </c>
    </row>
    <row r="3057" spans="1:65">
      <c r="A3057" s="8">
        <v>3055</v>
      </c>
      <c r="B3057" s="1" t="s">
        <v>44</v>
      </c>
      <c r="C3057" s="1">
        <v>1500</v>
      </c>
      <c r="D3057" s="1" t="s">
        <v>60</v>
      </c>
      <c r="E3057" s="1">
        <v>150000119</v>
      </c>
      <c r="F3057" s="1" t="s">
        <v>60</v>
      </c>
      <c r="G3057" s="1" t="s">
        <v>110</v>
      </c>
      <c r="H3057" s="1">
        <v>22</v>
      </c>
      <c r="I3057" s="1" t="s">
        <v>230</v>
      </c>
      <c r="J3057" s="1" t="s">
        <v>49</v>
      </c>
      <c r="K3057" s="1">
        <v>17406001</v>
      </c>
      <c r="L3057" s="1" t="s">
        <v>50</v>
      </c>
      <c r="M3057" s="1" t="s">
        <v>51</v>
      </c>
      <c r="N3057" s="1" t="s">
        <v>64</v>
      </c>
      <c r="O3057" s="1" t="s">
        <v>65</v>
      </c>
      <c r="P3057" s="1" t="s">
        <v>66</v>
      </c>
      <c r="Q3057" s="1" t="s">
        <v>67</v>
      </c>
      <c r="R3057" s="1" t="s">
        <v>87</v>
      </c>
      <c r="S3057" s="1" t="s">
        <v>88</v>
      </c>
      <c r="T3057" s="2">
        <v>43463</v>
      </c>
      <c r="U3057" s="2">
        <v>43463</v>
      </c>
      <c r="V3057" s="1" t="s">
        <v>52</v>
      </c>
      <c r="W3057" s="3">
        <v>1</v>
      </c>
      <c r="X3057" s="1" t="s">
        <v>53</v>
      </c>
      <c r="Y3057" s="4">
        <v>16789210</v>
      </c>
      <c r="Z3057" s="4">
        <v>-1963105</v>
      </c>
      <c r="AA3057" s="4">
        <v>0</v>
      </c>
      <c r="AB3057" s="4">
        <v>0</v>
      </c>
      <c r="AC3057" s="4">
        <v>0</v>
      </c>
      <c r="AD3057" s="4">
        <v>16789210</v>
      </c>
      <c r="AE3057" s="5">
        <v>1555</v>
      </c>
      <c r="AF3057" s="1" t="s">
        <v>70</v>
      </c>
      <c r="AG3057" s="1" t="s">
        <v>71</v>
      </c>
      <c r="AH3057" s="1" t="s">
        <v>89</v>
      </c>
      <c r="AI3057" s="1" t="s">
        <v>57</v>
      </c>
      <c r="AJ3057" s="5">
        <v>10950</v>
      </c>
      <c r="AK3057" s="4">
        <v>-174797</v>
      </c>
      <c r="AL3057" s="4">
        <v>0</v>
      </c>
      <c r="AM3057" s="4">
        <v>0</v>
      </c>
      <c r="AN3057" s="4">
        <v>0</v>
      </c>
      <c r="AO3057" s="4">
        <v>-2137902</v>
      </c>
      <c r="AP3057" s="4">
        <v>-2137902</v>
      </c>
      <c r="AQ3057" s="4">
        <v>0</v>
      </c>
      <c r="AR3057" s="4">
        <v>14651308</v>
      </c>
      <c r="AS3057" s="1" t="s">
        <v>52</v>
      </c>
      <c r="AT3057" s="9">
        <f t="shared" si="1398"/>
        <v>43463</v>
      </c>
      <c r="AU3057" s="9">
        <f t="shared" si="1399"/>
        <v>43435</v>
      </c>
      <c r="AV3057" s="9">
        <v>44798</v>
      </c>
      <c r="AW3057" s="11">
        <f t="shared" si="1400"/>
        <v>3.6575342465753424</v>
      </c>
      <c r="AX3057">
        <v>25</v>
      </c>
      <c r="AY3057" s="12">
        <v>0.05</v>
      </c>
      <c r="AZ3057">
        <f t="shared" si="1401"/>
        <v>3.7999999999999999E-2</v>
      </c>
      <c r="BA3057" s="13">
        <f t="shared" si="1402"/>
        <v>16789210</v>
      </c>
      <c r="BB3057" s="17" t="s">
        <v>2189</v>
      </c>
      <c r="BC3057">
        <f>MATCH(BB3057,MONTHLY_INDEX!$A:$A,0)</f>
        <v>798</v>
      </c>
      <c r="BD3057">
        <f>MATCH(AU3057,MONTHLY_INDEX!$1:$1,0)</f>
        <v>84</v>
      </c>
      <c r="BE3057">
        <f>INDEX(MONTHLY_INDEX!$1:$1048576,Final!BC3057,Final!BD3057)</f>
        <v>96</v>
      </c>
      <c r="BF3057">
        <f>MATCH($BF$1,MONTHLY_INDEX!$1:$1,0)</f>
        <v>127</v>
      </c>
      <c r="BG3057">
        <f>INDEX(MONTHLY_INDEX!$1:$1048576,Final!BC3057,Final!BF3057)</f>
        <v>95.3</v>
      </c>
      <c r="BH3057" s="23">
        <f>(BG3057-BE3057)/BE3057</f>
        <v>-7.2916666666666963E-3</v>
      </c>
      <c r="BI3057" s="14">
        <f>(1+BH3057)*BA3057</f>
        <v>16666788.677083332</v>
      </c>
      <c r="BJ3057" s="14">
        <f>BI3057*AZ3057*AW3057</f>
        <v>2316455.3139409246</v>
      </c>
      <c r="BK3057" s="15">
        <f t="shared" si="1403"/>
        <v>14350333.363142408</v>
      </c>
      <c r="BL3057" s="52">
        <v>0</v>
      </c>
      <c r="BM3057" s="15">
        <f>MAX((1-BL3057)*BK3057,BI3057*AY3057)</f>
        <v>14350333.363142408</v>
      </c>
    </row>
    <row r="3058" spans="1:65">
      <c r="A3058" s="8">
        <v>3056</v>
      </c>
      <c r="B3058" s="1" t="s">
        <v>44</v>
      </c>
      <c r="C3058" s="1">
        <v>1500</v>
      </c>
      <c r="D3058" s="1" t="s">
        <v>60</v>
      </c>
      <c r="E3058" s="1">
        <v>150000119</v>
      </c>
      <c r="F3058" s="1" t="s">
        <v>60</v>
      </c>
      <c r="G3058" s="1" t="s">
        <v>111</v>
      </c>
      <c r="H3058" s="1">
        <v>23</v>
      </c>
      <c r="I3058" s="1" t="s">
        <v>230</v>
      </c>
      <c r="J3058" s="1" t="s">
        <v>49</v>
      </c>
      <c r="K3058" s="1">
        <v>17406001</v>
      </c>
      <c r="L3058" s="1" t="s">
        <v>50</v>
      </c>
      <c r="M3058" s="1" t="s">
        <v>51</v>
      </c>
      <c r="N3058" s="1" t="s">
        <v>64</v>
      </c>
      <c r="O3058" s="1" t="s">
        <v>65</v>
      </c>
      <c r="P3058" s="1" t="s">
        <v>66</v>
      </c>
      <c r="Q3058" s="1" t="s">
        <v>67</v>
      </c>
      <c r="R3058" s="1" t="s">
        <v>87</v>
      </c>
      <c r="S3058" s="1" t="s">
        <v>88</v>
      </c>
      <c r="T3058" s="2">
        <v>43463</v>
      </c>
      <c r="U3058" s="2">
        <v>43463</v>
      </c>
      <c r="V3058" s="1" t="s">
        <v>52</v>
      </c>
      <c r="W3058" s="3">
        <v>1</v>
      </c>
      <c r="X3058" s="1" t="s">
        <v>53</v>
      </c>
      <c r="Y3058" s="4">
        <v>187647</v>
      </c>
      <c r="Z3058" s="4">
        <v>-21939</v>
      </c>
      <c r="AA3058" s="4">
        <v>0</v>
      </c>
      <c r="AB3058" s="4">
        <v>0</v>
      </c>
      <c r="AC3058" s="4">
        <v>0</v>
      </c>
      <c r="AD3058" s="4">
        <v>187647</v>
      </c>
      <c r="AE3058" s="5">
        <v>1555</v>
      </c>
      <c r="AF3058" s="1" t="s">
        <v>70</v>
      </c>
      <c r="AG3058" s="1" t="s">
        <v>71</v>
      </c>
      <c r="AH3058" s="1" t="s">
        <v>89</v>
      </c>
      <c r="AI3058" s="1" t="s">
        <v>57</v>
      </c>
      <c r="AJ3058" s="5">
        <v>10950</v>
      </c>
      <c r="AK3058" s="4">
        <v>-1954</v>
      </c>
      <c r="AL3058" s="4">
        <v>0</v>
      </c>
      <c r="AM3058" s="4">
        <v>0</v>
      </c>
      <c r="AN3058" s="4">
        <v>0</v>
      </c>
      <c r="AO3058" s="4">
        <v>-23893</v>
      </c>
      <c r="AP3058" s="4">
        <v>-23893</v>
      </c>
      <c r="AQ3058" s="4">
        <v>0</v>
      </c>
      <c r="AR3058" s="4">
        <v>163754</v>
      </c>
      <c r="AS3058" s="1" t="s">
        <v>52</v>
      </c>
      <c r="AT3058" s="9">
        <f t="shared" si="1398"/>
        <v>43463</v>
      </c>
      <c r="AU3058" s="9">
        <f t="shared" si="1399"/>
        <v>43435</v>
      </c>
      <c r="AV3058" s="9">
        <v>44798</v>
      </c>
      <c r="AW3058" s="11">
        <f t="shared" si="1400"/>
        <v>3.6575342465753424</v>
      </c>
      <c r="AX3058">
        <v>10</v>
      </c>
      <c r="AY3058" s="12">
        <v>0.05</v>
      </c>
      <c r="AZ3058">
        <f t="shared" si="1401"/>
        <v>9.5000000000000001E-2</v>
      </c>
      <c r="BA3058" s="13">
        <f t="shared" si="1402"/>
        <v>187647</v>
      </c>
      <c r="BI3058" s="14">
        <f t="shared" ref="BI3058:BI3062" si="1417">AR3058</f>
        <v>163754</v>
      </c>
      <c r="BJ3058" s="14">
        <v>0</v>
      </c>
      <c r="BK3058" s="14">
        <f t="shared" ref="BK3058:BK3062" si="1418">AR3058</f>
        <v>163754</v>
      </c>
      <c r="BL3058" s="52">
        <v>0</v>
      </c>
      <c r="BM3058" s="15">
        <f t="shared" ref="BM3058:BM3062" si="1419">AR3058</f>
        <v>163754</v>
      </c>
    </row>
    <row r="3059" spans="1:65">
      <c r="A3059" s="8">
        <v>3057</v>
      </c>
      <c r="B3059" s="1" t="s">
        <v>44</v>
      </c>
      <c r="C3059" s="1">
        <v>1500</v>
      </c>
      <c r="D3059" s="1" t="s">
        <v>60</v>
      </c>
      <c r="E3059" s="1">
        <v>150000119</v>
      </c>
      <c r="F3059" s="1" t="s">
        <v>112</v>
      </c>
      <c r="G3059" s="1" t="s">
        <v>113</v>
      </c>
      <c r="H3059" s="1">
        <v>24</v>
      </c>
      <c r="I3059" s="1" t="s">
        <v>230</v>
      </c>
      <c r="J3059" s="1" t="s">
        <v>49</v>
      </c>
      <c r="K3059" s="1">
        <v>17406001</v>
      </c>
      <c r="L3059" s="1" t="s">
        <v>50</v>
      </c>
      <c r="M3059" s="1" t="s">
        <v>51</v>
      </c>
      <c r="N3059" s="1" t="s">
        <v>64</v>
      </c>
      <c r="O3059" s="1" t="s">
        <v>65</v>
      </c>
      <c r="P3059" s="1" t="s">
        <v>66</v>
      </c>
      <c r="Q3059" s="1" t="s">
        <v>67</v>
      </c>
      <c r="R3059" s="1" t="s">
        <v>87</v>
      </c>
      <c r="S3059" s="1" t="s">
        <v>88</v>
      </c>
      <c r="T3059" s="2">
        <v>43463</v>
      </c>
      <c r="U3059" s="2">
        <v>43463</v>
      </c>
      <c r="V3059" s="1" t="s">
        <v>52</v>
      </c>
      <c r="W3059" s="3">
        <v>1</v>
      </c>
      <c r="X3059" s="1" t="s">
        <v>53</v>
      </c>
      <c r="Y3059" s="4">
        <v>1018616</v>
      </c>
      <c r="Z3059" s="4">
        <v>-119102.54</v>
      </c>
      <c r="AA3059" s="4">
        <v>0</v>
      </c>
      <c r="AB3059" s="4">
        <v>0</v>
      </c>
      <c r="AC3059" s="4">
        <v>0</v>
      </c>
      <c r="AD3059" s="4">
        <v>1018616</v>
      </c>
      <c r="AE3059" s="5">
        <v>1555</v>
      </c>
      <c r="AF3059" s="1" t="s">
        <v>70</v>
      </c>
      <c r="AG3059" s="1" t="s">
        <v>71</v>
      </c>
      <c r="AH3059" s="1" t="s">
        <v>89</v>
      </c>
      <c r="AI3059" s="1" t="s">
        <v>57</v>
      </c>
      <c r="AJ3059" s="5">
        <v>10950</v>
      </c>
      <c r="AK3059" s="4">
        <v>-10605</v>
      </c>
      <c r="AL3059" s="4">
        <v>0</v>
      </c>
      <c r="AM3059" s="4">
        <v>0</v>
      </c>
      <c r="AN3059" s="4">
        <v>0</v>
      </c>
      <c r="AO3059" s="4">
        <v>-129707.54</v>
      </c>
      <c r="AP3059" s="4">
        <v>-129707.54</v>
      </c>
      <c r="AQ3059" s="4">
        <v>0</v>
      </c>
      <c r="AR3059" s="4">
        <v>888908.46</v>
      </c>
      <c r="AS3059" s="1" t="s">
        <v>52</v>
      </c>
      <c r="AT3059" s="9">
        <f t="shared" si="1398"/>
        <v>43463</v>
      </c>
      <c r="AU3059" s="9">
        <f t="shared" si="1399"/>
        <v>43435</v>
      </c>
      <c r="AV3059" s="9">
        <v>44798</v>
      </c>
      <c r="AW3059" s="11">
        <f t="shared" si="1400"/>
        <v>3.6575342465753424</v>
      </c>
      <c r="AX3059">
        <v>10</v>
      </c>
      <c r="AY3059" s="12">
        <v>0.05</v>
      </c>
      <c r="AZ3059">
        <f t="shared" si="1401"/>
        <v>9.5000000000000001E-2</v>
      </c>
      <c r="BA3059" s="13">
        <f t="shared" si="1402"/>
        <v>1018616</v>
      </c>
      <c r="BB3059" s="16" t="s">
        <v>593</v>
      </c>
      <c r="BC3059" s="16" t="s">
        <v>593</v>
      </c>
      <c r="BD3059" s="16" t="s">
        <v>593</v>
      </c>
      <c r="BE3059" s="16" t="s">
        <v>593</v>
      </c>
      <c r="BF3059" s="16" t="s">
        <v>593</v>
      </c>
      <c r="BG3059" s="16" t="s">
        <v>593</v>
      </c>
      <c r="BH3059" s="16" t="s">
        <v>593</v>
      </c>
      <c r="BI3059" s="14">
        <f t="shared" si="1417"/>
        <v>888908.46</v>
      </c>
      <c r="BJ3059" s="14">
        <v>0</v>
      </c>
      <c r="BK3059" s="14">
        <f t="shared" si="1418"/>
        <v>888908.46</v>
      </c>
      <c r="BL3059" s="52">
        <v>0</v>
      </c>
      <c r="BM3059" s="15">
        <f t="shared" si="1419"/>
        <v>888908.46</v>
      </c>
    </row>
    <row r="3060" spans="1:65">
      <c r="A3060" s="8">
        <v>3058</v>
      </c>
      <c r="B3060" s="1" t="s">
        <v>44</v>
      </c>
      <c r="C3060" s="1">
        <v>1500</v>
      </c>
      <c r="D3060" s="1" t="s">
        <v>60</v>
      </c>
      <c r="E3060" s="1">
        <v>150000119</v>
      </c>
      <c r="F3060" s="1" t="s">
        <v>112</v>
      </c>
      <c r="G3060" s="1" t="s">
        <v>114</v>
      </c>
      <c r="H3060" s="1">
        <v>25</v>
      </c>
      <c r="I3060" s="1" t="s">
        <v>230</v>
      </c>
      <c r="J3060" s="1" t="s">
        <v>49</v>
      </c>
      <c r="K3060" s="1">
        <v>17406001</v>
      </c>
      <c r="L3060" s="1" t="s">
        <v>50</v>
      </c>
      <c r="M3060" s="1" t="s">
        <v>51</v>
      </c>
      <c r="N3060" s="1" t="s">
        <v>64</v>
      </c>
      <c r="O3060" s="1" t="s">
        <v>65</v>
      </c>
      <c r="P3060" s="1" t="s">
        <v>66</v>
      </c>
      <c r="Q3060" s="1" t="s">
        <v>67</v>
      </c>
      <c r="R3060" s="1" t="s">
        <v>87</v>
      </c>
      <c r="S3060" s="1" t="s">
        <v>88</v>
      </c>
      <c r="T3060" s="2">
        <v>43463</v>
      </c>
      <c r="U3060" s="2">
        <v>43463</v>
      </c>
      <c r="V3060" s="1" t="s">
        <v>52</v>
      </c>
      <c r="W3060" s="3">
        <v>1</v>
      </c>
      <c r="X3060" s="1" t="s">
        <v>53</v>
      </c>
      <c r="Y3060" s="4">
        <v>3860150</v>
      </c>
      <c r="Z3060" s="4">
        <v>-451353.94</v>
      </c>
      <c r="AA3060" s="4">
        <v>0</v>
      </c>
      <c r="AB3060" s="4">
        <v>0</v>
      </c>
      <c r="AC3060" s="4">
        <v>0</v>
      </c>
      <c r="AD3060" s="4">
        <v>3860150</v>
      </c>
      <c r="AE3060" s="5">
        <v>1555</v>
      </c>
      <c r="AF3060" s="1" t="s">
        <v>70</v>
      </c>
      <c r="AG3060" s="1" t="s">
        <v>71</v>
      </c>
      <c r="AH3060" s="1" t="s">
        <v>89</v>
      </c>
      <c r="AI3060" s="1" t="s">
        <v>57</v>
      </c>
      <c r="AJ3060" s="5">
        <v>10950</v>
      </c>
      <c r="AK3060" s="4">
        <v>-40189</v>
      </c>
      <c r="AL3060" s="4">
        <v>0</v>
      </c>
      <c r="AM3060" s="4">
        <v>0</v>
      </c>
      <c r="AN3060" s="4">
        <v>0</v>
      </c>
      <c r="AO3060" s="4">
        <v>-491542.94</v>
      </c>
      <c r="AP3060" s="4">
        <v>-491542.94</v>
      </c>
      <c r="AQ3060" s="4">
        <v>0</v>
      </c>
      <c r="AR3060" s="4">
        <v>3368607.06</v>
      </c>
      <c r="AS3060" s="1" t="s">
        <v>52</v>
      </c>
      <c r="AT3060" s="9">
        <f t="shared" si="1398"/>
        <v>43463</v>
      </c>
      <c r="AU3060" s="9">
        <f t="shared" si="1399"/>
        <v>43435</v>
      </c>
      <c r="AV3060" s="9">
        <v>44798</v>
      </c>
      <c r="AW3060" s="11">
        <f t="shared" si="1400"/>
        <v>3.6575342465753424</v>
      </c>
      <c r="AX3060">
        <v>10</v>
      </c>
      <c r="AY3060" s="12">
        <v>0.05</v>
      </c>
      <c r="AZ3060">
        <f t="shared" si="1401"/>
        <v>9.5000000000000001E-2</v>
      </c>
      <c r="BA3060" s="13">
        <f t="shared" si="1402"/>
        <v>3860150</v>
      </c>
      <c r="BB3060" s="16" t="s">
        <v>593</v>
      </c>
      <c r="BC3060" s="16" t="s">
        <v>593</v>
      </c>
      <c r="BD3060" s="16" t="s">
        <v>593</v>
      </c>
      <c r="BE3060" s="16" t="s">
        <v>593</v>
      </c>
      <c r="BF3060" s="16" t="s">
        <v>593</v>
      </c>
      <c r="BG3060" s="16" t="s">
        <v>593</v>
      </c>
      <c r="BH3060" s="16" t="s">
        <v>593</v>
      </c>
      <c r="BI3060" s="14">
        <f t="shared" si="1417"/>
        <v>3368607.06</v>
      </c>
      <c r="BJ3060" s="14">
        <v>0</v>
      </c>
      <c r="BK3060" s="14">
        <f t="shared" si="1418"/>
        <v>3368607.06</v>
      </c>
      <c r="BL3060" s="52">
        <v>0</v>
      </c>
      <c r="BM3060" s="15">
        <f t="shared" si="1419"/>
        <v>3368607.06</v>
      </c>
    </row>
    <row r="3061" spans="1:65">
      <c r="A3061" s="8">
        <v>3059</v>
      </c>
      <c r="B3061" s="1" t="s">
        <v>44</v>
      </c>
      <c r="C3061" s="1">
        <v>1500</v>
      </c>
      <c r="D3061" s="1" t="s">
        <v>60</v>
      </c>
      <c r="E3061" s="1">
        <v>150000119</v>
      </c>
      <c r="F3061" s="1" t="s">
        <v>60</v>
      </c>
      <c r="G3061" s="1" t="s">
        <v>115</v>
      </c>
      <c r="H3061" s="1">
        <v>26</v>
      </c>
      <c r="I3061" s="1" t="s">
        <v>230</v>
      </c>
      <c r="J3061" s="1" t="s">
        <v>49</v>
      </c>
      <c r="K3061" s="1">
        <v>17406001</v>
      </c>
      <c r="L3061" s="1" t="s">
        <v>50</v>
      </c>
      <c r="M3061" s="1" t="s">
        <v>51</v>
      </c>
      <c r="N3061" s="1" t="s">
        <v>64</v>
      </c>
      <c r="O3061" s="1" t="s">
        <v>65</v>
      </c>
      <c r="P3061" s="1" t="s">
        <v>66</v>
      </c>
      <c r="Q3061" s="1" t="s">
        <v>67</v>
      </c>
      <c r="R3061" s="1" t="s">
        <v>87</v>
      </c>
      <c r="S3061" s="1" t="s">
        <v>88</v>
      </c>
      <c r="T3061" s="2">
        <v>43463</v>
      </c>
      <c r="U3061" s="2">
        <v>43463</v>
      </c>
      <c r="V3061" s="1" t="s">
        <v>52</v>
      </c>
      <c r="W3061" s="3">
        <v>1</v>
      </c>
      <c r="X3061" s="1" t="s">
        <v>53</v>
      </c>
      <c r="Y3061" s="4">
        <v>120000</v>
      </c>
      <c r="Z3061" s="4">
        <v>-14031</v>
      </c>
      <c r="AA3061" s="4">
        <v>0</v>
      </c>
      <c r="AB3061" s="4">
        <v>0</v>
      </c>
      <c r="AC3061" s="4">
        <v>0</v>
      </c>
      <c r="AD3061" s="4">
        <v>120000</v>
      </c>
      <c r="AE3061" s="5">
        <v>1555</v>
      </c>
      <c r="AF3061" s="1" t="s">
        <v>70</v>
      </c>
      <c r="AG3061" s="1" t="s">
        <v>71</v>
      </c>
      <c r="AH3061" s="1" t="s">
        <v>89</v>
      </c>
      <c r="AI3061" s="1" t="s">
        <v>57</v>
      </c>
      <c r="AJ3061" s="5">
        <v>10950</v>
      </c>
      <c r="AK3061" s="4">
        <v>-1249</v>
      </c>
      <c r="AL3061" s="4">
        <v>0</v>
      </c>
      <c r="AM3061" s="4">
        <v>0</v>
      </c>
      <c r="AN3061" s="4">
        <v>0</v>
      </c>
      <c r="AO3061" s="4">
        <v>-15280</v>
      </c>
      <c r="AP3061" s="4">
        <v>-15280</v>
      </c>
      <c r="AQ3061" s="4">
        <v>0</v>
      </c>
      <c r="AR3061" s="4">
        <v>104720</v>
      </c>
      <c r="AS3061" s="1" t="s">
        <v>52</v>
      </c>
      <c r="AT3061" s="9">
        <f t="shared" si="1398"/>
        <v>43463</v>
      </c>
      <c r="AU3061" s="9">
        <f t="shared" si="1399"/>
        <v>43435</v>
      </c>
      <c r="AV3061" s="9">
        <v>44798</v>
      </c>
      <c r="AW3061" s="11">
        <f t="shared" si="1400"/>
        <v>3.6575342465753424</v>
      </c>
      <c r="AX3061">
        <v>10</v>
      </c>
      <c r="AY3061" s="12">
        <v>0.05</v>
      </c>
      <c r="AZ3061">
        <f t="shared" si="1401"/>
        <v>9.5000000000000001E-2</v>
      </c>
      <c r="BA3061" s="13">
        <f t="shared" si="1402"/>
        <v>120000</v>
      </c>
      <c r="BI3061" s="14">
        <f t="shared" si="1417"/>
        <v>104720</v>
      </c>
      <c r="BJ3061" s="14">
        <v>0</v>
      </c>
      <c r="BK3061" s="14">
        <f t="shared" si="1418"/>
        <v>104720</v>
      </c>
      <c r="BL3061" s="52">
        <v>0</v>
      </c>
      <c r="BM3061" s="15">
        <f t="shared" si="1419"/>
        <v>104720</v>
      </c>
    </row>
    <row r="3062" spans="1:65">
      <c r="A3062" s="8">
        <v>3060</v>
      </c>
      <c r="B3062" s="1" t="s">
        <v>44</v>
      </c>
      <c r="C3062" s="1">
        <v>1500</v>
      </c>
      <c r="D3062" s="1" t="s">
        <v>60</v>
      </c>
      <c r="E3062" s="1">
        <v>150000119</v>
      </c>
      <c r="F3062" s="1" t="s">
        <v>112</v>
      </c>
      <c r="G3062" s="1" t="s">
        <v>116</v>
      </c>
      <c r="H3062" s="1">
        <v>27</v>
      </c>
      <c r="I3062" s="1" t="s">
        <v>230</v>
      </c>
      <c r="J3062" s="1" t="s">
        <v>49</v>
      </c>
      <c r="K3062" s="1">
        <v>17406001</v>
      </c>
      <c r="L3062" s="1" t="s">
        <v>50</v>
      </c>
      <c r="M3062" s="1" t="s">
        <v>51</v>
      </c>
      <c r="N3062" s="1" t="s">
        <v>64</v>
      </c>
      <c r="O3062" s="1" t="s">
        <v>65</v>
      </c>
      <c r="P3062" s="1" t="s">
        <v>66</v>
      </c>
      <c r="Q3062" s="1" t="s">
        <v>67</v>
      </c>
      <c r="R3062" s="1" t="s">
        <v>87</v>
      </c>
      <c r="S3062" s="1" t="s">
        <v>88</v>
      </c>
      <c r="T3062" s="2">
        <v>43463</v>
      </c>
      <c r="U3062" s="2">
        <v>43463</v>
      </c>
      <c r="V3062" s="1" t="s">
        <v>52</v>
      </c>
      <c r="W3062" s="3">
        <v>1</v>
      </c>
      <c r="X3062" s="1" t="s">
        <v>53</v>
      </c>
      <c r="Y3062" s="4">
        <v>4339035</v>
      </c>
      <c r="Z3062" s="4">
        <v>-507347.52</v>
      </c>
      <c r="AA3062" s="4">
        <v>0</v>
      </c>
      <c r="AB3062" s="4">
        <v>0</v>
      </c>
      <c r="AC3062" s="4">
        <v>0</v>
      </c>
      <c r="AD3062" s="4">
        <v>4339035</v>
      </c>
      <c r="AE3062" s="5">
        <v>1555</v>
      </c>
      <c r="AF3062" s="1" t="s">
        <v>70</v>
      </c>
      <c r="AG3062" s="1" t="s">
        <v>71</v>
      </c>
      <c r="AH3062" s="1" t="s">
        <v>89</v>
      </c>
      <c r="AI3062" s="1" t="s">
        <v>57</v>
      </c>
      <c r="AJ3062" s="5">
        <v>10950</v>
      </c>
      <c r="AK3062" s="4">
        <v>-45175</v>
      </c>
      <c r="AL3062" s="4">
        <v>0</v>
      </c>
      <c r="AM3062" s="4">
        <v>0</v>
      </c>
      <c r="AN3062" s="4">
        <v>0</v>
      </c>
      <c r="AO3062" s="4">
        <v>-552522.52</v>
      </c>
      <c r="AP3062" s="4">
        <v>-552522.52</v>
      </c>
      <c r="AQ3062" s="4">
        <v>0</v>
      </c>
      <c r="AR3062" s="4">
        <v>3786512.48</v>
      </c>
      <c r="AS3062" s="1" t="s">
        <v>52</v>
      </c>
      <c r="AT3062" s="9">
        <f t="shared" si="1398"/>
        <v>43463</v>
      </c>
      <c r="AU3062" s="9">
        <f t="shared" si="1399"/>
        <v>43435</v>
      </c>
      <c r="AV3062" s="9">
        <v>44798</v>
      </c>
      <c r="AW3062" s="11">
        <f t="shared" si="1400"/>
        <v>3.6575342465753424</v>
      </c>
      <c r="AX3062">
        <v>10</v>
      </c>
      <c r="AY3062" s="12">
        <v>0.05</v>
      </c>
      <c r="AZ3062">
        <f t="shared" si="1401"/>
        <v>9.5000000000000001E-2</v>
      </c>
      <c r="BA3062" s="13">
        <f t="shared" si="1402"/>
        <v>4339035</v>
      </c>
      <c r="BB3062" s="16" t="s">
        <v>593</v>
      </c>
      <c r="BC3062" s="16" t="s">
        <v>593</v>
      </c>
      <c r="BD3062" s="16" t="s">
        <v>593</v>
      </c>
      <c r="BE3062" s="16" t="s">
        <v>593</v>
      </c>
      <c r="BF3062" s="16" t="s">
        <v>593</v>
      </c>
      <c r="BG3062" s="16" t="s">
        <v>593</v>
      </c>
      <c r="BH3062" s="16" t="s">
        <v>593</v>
      </c>
      <c r="BI3062" s="14">
        <f t="shared" si="1417"/>
        <v>3786512.48</v>
      </c>
      <c r="BJ3062" s="14">
        <v>0</v>
      </c>
      <c r="BK3062" s="14">
        <f t="shared" si="1418"/>
        <v>3786512.48</v>
      </c>
      <c r="BL3062" s="52">
        <v>0</v>
      </c>
      <c r="BM3062" s="15">
        <f t="shared" si="1419"/>
        <v>3786512.48</v>
      </c>
    </row>
    <row r="3063" spans="1:65">
      <c r="A3063" s="8">
        <v>3061</v>
      </c>
      <c r="B3063" s="1" t="s">
        <v>44</v>
      </c>
      <c r="C3063" s="1">
        <v>1500</v>
      </c>
      <c r="D3063" s="1" t="s">
        <v>60</v>
      </c>
      <c r="E3063" s="1">
        <v>150000120</v>
      </c>
      <c r="F3063" s="1" t="s">
        <v>60</v>
      </c>
      <c r="G3063" s="1" t="s">
        <v>86</v>
      </c>
      <c r="H3063" s="1">
        <v>1</v>
      </c>
      <c r="I3063" s="1" t="s">
        <v>52</v>
      </c>
      <c r="J3063" s="1" t="s">
        <v>49</v>
      </c>
      <c r="K3063" s="1">
        <v>17406001</v>
      </c>
      <c r="L3063" s="1" t="s">
        <v>50</v>
      </c>
      <c r="M3063" s="1" t="s">
        <v>51</v>
      </c>
      <c r="N3063" s="1" t="s">
        <v>64</v>
      </c>
      <c r="O3063" s="1" t="s">
        <v>65</v>
      </c>
      <c r="P3063" s="1" t="s">
        <v>66</v>
      </c>
      <c r="Q3063" s="1" t="s">
        <v>67</v>
      </c>
      <c r="R3063" s="1" t="s">
        <v>87</v>
      </c>
      <c r="S3063" s="1" t="s">
        <v>88</v>
      </c>
      <c r="T3063" s="2">
        <v>43555</v>
      </c>
      <c r="U3063" s="2">
        <v>43555</v>
      </c>
      <c r="V3063" s="1" t="s">
        <v>52</v>
      </c>
      <c r="W3063" s="3">
        <v>1</v>
      </c>
      <c r="X3063" s="1" t="s">
        <v>53</v>
      </c>
      <c r="Y3063" s="4">
        <v>892531.1</v>
      </c>
      <c r="Z3063" s="4">
        <v>-95466</v>
      </c>
      <c r="AA3063" s="4">
        <v>0</v>
      </c>
      <c r="AB3063" s="4">
        <v>0</v>
      </c>
      <c r="AC3063" s="4">
        <v>0</v>
      </c>
      <c r="AD3063" s="4">
        <v>892531.1</v>
      </c>
      <c r="AE3063" s="5">
        <v>1463</v>
      </c>
      <c r="AF3063" s="1" t="s">
        <v>70</v>
      </c>
      <c r="AG3063" s="1" t="s">
        <v>71</v>
      </c>
      <c r="AH3063" s="1" t="s">
        <v>89</v>
      </c>
      <c r="AI3063" s="1" t="s">
        <v>57</v>
      </c>
      <c r="AJ3063" s="5">
        <v>10950</v>
      </c>
      <c r="AK3063" s="4">
        <v>-9316</v>
      </c>
      <c r="AL3063" s="4">
        <v>0</v>
      </c>
      <c r="AM3063" s="4">
        <v>0</v>
      </c>
      <c r="AN3063" s="4">
        <v>0</v>
      </c>
      <c r="AO3063" s="4">
        <v>-104782</v>
      </c>
      <c r="AP3063" s="4">
        <v>-104782</v>
      </c>
      <c r="AQ3063" s="4">
        <v>0</v>
      </c>
      <c r="AR3063" s="4">
        <v>787749.1</v>
      </c>
      <c r="AS3063" s="1" t="s">
        <v>52</v>
      </c>
      <c r="AT3063" s="9">
        <f t="shared" si="1398"/>
        <v>43555</v>
      </c>
      <c r="AU3063" s="9">
        <f t="shared" si="1399"/>
        <v>43525</v>
      </c>
      <c r="AV3063" s="9">
        <v>44798</v>
      </c>
      <c r="AW3063" s="11">
        <f t="shared" si="1400"/>
        <v>3.4054794520547946</v>
      </c>
      <c r="AX3063">
        <v>10</v>
      </c>
      <c r="AY3063" s="12">
        <v>0.05</v>
      </c>
      <c r="AZ3063">
        <f t="shared" si="1401"/>
        <v>9.5000000000000001E-2</v>
      </c>
      <c r="BA3063" s="13">
        <f t="shared" si="1402"/>
        <v>892531.1</v>
      </c>
      <c r="BB3063" s="17" t="s">
        <v>1853</v>
      </c>
      <c r="BC3063">
        <f>MATCH(BB3063,MONTHLY_INDEX!$A:$A,0)</f>
        <v>630</v>
      </c>
      <c r="BD3063">
        <f>MATCH(AU3063,MONTHLY_INDEX!$1:$1,0)</f>
        <v>87</v>
      </c>
      <c r="BE3063">
        <f>INDEX(MONTHLY_INDEX!$1:$1048576,Final!BC3063,Final!BD3063)</f>
        <v>115</v>
      </c>
      <c r="BF3063">
        <f>MATCH($BF$1,MONTHLY_INDEX!$1:$1,0)</f>
        <v>127</v>
      </c>
      <c r="BG3063">
        <f>INDEX(MONTHLY_INDEX!$1:$1048576,Final!BC3063,Final!BF3063)</f>
        <v>151.1</v>
      </c>
      <c r="BH3063" s="23">
        <f t="shared" ref="BH3063:BH3080" si="1420">(BG3063-BE3063)/BE3063</f>
        <v>0.31391304347826082</v>
      </c>
      <c r="BI3063" s="14">
        <f t="shared" ref="BI3063:BI3080" si="1421">(1+BH3063)*BA3063</f>
        <v>1172708.254</v>
      </c>
      <c r="BJ3063" s="14">
        <f t="shared" ref="BJ3063:BJ3080" si="1422">BI3063*AZ3063*AW3063</f>
        <v>379395.21691394522</v>
      </c>
      <c r="BK3063" s="15">
        <f t="shared" si="1403"/>
        <v>793313.03708605468</v>
      </c>
      <c r="BL3063" s="52">
        <v>0</v>
      </c>
      <c r="BM3063" s="15">
        <f t="shared" ref="BM3063:BM3080" si="1423">MAX((1-BL3063)*BK3063,BI3063*AY3063)</f>
        <v>793313.03708605468</v>
      </c>
    </row>
    <row r="3064" spans="1:65">
      <c r="A3064" s="8">
        <v>3062</v>
      </c>
      <c r="B3064" s="1" t="s">
        <v>44</v>
      </c>
      <c r="C3064" s="1">
        <v>1500</v>
      </c>
      <c r="D3064" s="1" t="s">
        <v>60</v>
      </c>
      <c r="E3064" s="1">
        <v>150000120</v>
      </c>
      <c r="F3064" s="1" t="s">
        <v>60</v>
      </c>
      <c r="G3064" s="1" t="s">
        <v>90</v>
      </c>
      <c r="H3064" s="1">
        <v>2</v>
      </c>
      <c r="I3064" s="1" t="s">
        <v>52</v>
      </c>
      <c r="J3064" s="1" t="s">
        <v>49</v>
      </c>
      <c r="K3064" s="1">
        <v>17406001</v>
      </c>
      <c r="L3064" s="1" t="s">
        <v>50</v>
      </c>
      <c r="M3064" s="1" t="s">
        <v>51</v>
      </c>
      <c r="N3064" s="1" t="s">
        <v>64</v>
      </c>
      <c r="O3064" s="1" t="s">
        <v>65</v>
      </c>
      <c r="P3064" s="1" t="s">
        <v>66</v>
      </c>
      <c r="Q3064" s="1" t="s">
        <v>67</v>
      </c>
      <c r="R3064" s="1" t="s">
        <v>87</v>
      </c>
      <c r="S3064" s="1" t="s">
        <v>88</v>
      </c>
      <c r="T3064" s="2">
        <v>43555</v>
      </c>
      <c r="U3064" s="2">
        <v>43555</v>
      </c>
      <c r="V3064" s="1" t="s">
        <v>52</v>
      </c>
      <c r="W3064" s="3">
        <v>1</v>
      </c>
      <c r="X3064" s="1" t="s">
        <v>53</v>
      </c>
      <c r="Y3064" s="4">
        <v>472500</v>
      </c>
      <c r="Z3064" s="4">
        <v>-50539</v>
      </c>
      <c r="AA3064" s="4">
        <v>0</v>
      </c>
      <c r="AB3064" s="4">
        <v>0</v>
      </c>
      <c r="AC3064" s="4">
        <v>0</v>
      </c>
      <c r="AD3064" s="4">
        <v>472500</v>
      </c>
      <c r="AE3064" s="5">
        <v>1463</v>
      </c>
      <c r="AF3064" s="1" t="s">
        <v>70</v>
      </c>
      <c r="AG3064" s="1" t="s">
        <v>71</v>
      </c>
      <c r="AH3064" s="1" t="s">
        <v>89</v>
      </c>
      <c r="AI3064" s="1" t="s">
        <v>57</v>
      </c>
      <c r="AJ3064" s="5">
        <v>10950</v>
      </c>
      <c r="AK3064" s="4">
        <v>-4932</v>
      </c>
      <c r="AL3064" s="4">
        <v>0</v>
      </c>
      <c r="AM3064" s="4">
        <v>0</v>
      </c>
      <c r="AN3064" s="4">
        <v>0</v>
      </c>
      <c r="AO3064" s="4">
        <v>-55471</v>
      </c>
      <c r="AP3064" s="4">
        <v>-55471</v>
      </c>
      <c r="AQ3064" s="4">
        <v>0</v>
      </c>
      <c r="AR3064" s="4">
        <v>417029</v>
      </c>
      <c r="AS3064" s="1" t="s">
        <v>52</v>
      </c>
      <c r="AT3064" s="9">
        <f t="shared" si="1398"/>
        <v>43555</v>
      </c>
      <c r="AU3064" s="9">
        <f t="shared" si="1399"/>
        <v>43525</v>
      </c>
      <c r="AV3064" s="9">
        <v>44798</v>
      </c>
      <c r="AW3064" s="11">
        <f t="shared" si="1400"/>
        <v>3.4054794520547946</v>
      </c>
      <c r="AX3064">
        <v>10</v>
      </c>
      <c r="AY3064" s="12">
        <v>0.05</v>
      </c>
      <c r="AZ3064">
        <f t="shared" si="1401"/>
        <v>9.5000000000000001E-2</v>
      </c>
      <c r="BA3064" s="13">
        <f t="shared" si="1402"/>
        <v>472500</v>
      </c>
      <c r="BB3064" s="17" t="s">
        <v>2189</v>
      </c>
      <c r="BC3064">
        <f>MATCH(BB3064,MONTHLY_INDEX!$A:$A,0)</f>
        <v>798</v>
      </c>
      <c r="BD3064">
        <f>MATCH(AU3064,MONTHLY_INDEX!$1:$1,0)</f>
        <v>87</v>
      </c>
      <c r="BE3064">
        <f>INDEX(MONTHLY_INDEX!$1:$1048576,Final!BC3064,Final!BD3064)</f>
        <v>95.2</v>
      </c>
      <c r="BF3064">
        <f>MATCH($BF$1,MONTHLY_INDEX!$1:$1,0)</f>
        <v>127</v>
      </c>
      <c r="BG3064">
        <f>INDEX(MONTHLY_INDEX!$1:$1048576,Final!BC3064,Final!BF3064)</f>
        <v>95.3</v>
      </c>
      <c r="BH3064" s="23">
        <f t="shared" si="1420"/>
        <v>1.0504201680671672E-3</v>
      </c>
      <c r="BI3064" s="14">
        <f t="shared" si="1421"/>
        <v>472996.32352941175</v>
      </c>
      <c r="BJ3064" s="14">
        <f t="shared" si="1422"/>
        <v>153024.02976430298</v>
      </c>
      <c r="BK3064" s="15">
        <f t="shared" si="1403"/>
        <v>319972.2937651088</v>
      </c>
      <c r="BL3064" s="52">
        <v>0</v>
      </c>
      <c r="BM3064" s="15">
        <f t="shared" si="1423"/>
        <v>319972.2937651088</v>
      </c>
    </row>
    <row r="3065" spans="1:65">
      <c r="A3065" s="8">
        <v>3063</v>
      </c>
      <c r="B3065" s="1" t="s">
        <v>44</v>
      </c>
      <c r="C3065" s="1">
        <v>1500</v>
      </c>
      <c r="D3065" s="1" t="s">
        <v>60</v>
      </c>
      <c r="E3065" s="1">
        <v>150000120</v>
      </c>
      <c r="F3065" s="1" t="s">
        <v>60</v>
      </c>
      <c r="G3065" s="1" t="s">
        <v>91</v>
      </c>
      <c r="H3065" s="1">
        <v>3</v>
      </c>
      <c r="I3065" s="1" t="s">
        <v>52</v>
      </c>
      <c r="J3065" s="1" t="s">
        <v>49</v>
      </c>
      <c r="K3065" s="1">
        <v>17406001</v>
      </c>
      <c r="L3065" s="1" t="s">
        <v>50</v>
      </c>
      <c r="M3065" s="1" t="s">
        <v>51</v>
      </c>
      <c r="N3065" s="1" t="s">
        <v>64</v>
      </c>
      <c r="O3065" s="1" t="s">
        <v>65</v>
      </c>
      <c r="P3065" s="1" t="s">
        <v>66</v>
      </c>
      <c r="Q3065" s="1" t="s">
        <v>67</v>
      </c>
      <c r="R3065" s="1" t="s">
        <v>87</v>
      </c>
      <c r="S3065" s="1" t="s">
        <v>88</v>
      </c>
      <c r="T3065" s="2">
        <v>43555</v>
      </c>
      <c r="U3065" s="2">
        <v>43555</v>
      </c>
      <c r="V3065" s="1" t="s">
        <v>52</v>
      </c>
      <c r="W3065" s="3">
        <v>1</v>
      </c>
      <c r="X3065" s="1" t="s">
        <v>53</v>
      </c>
      <c r="Y3065" s="4">
        <v>637760</v>
      </c>
      <c r="Z3065" s="4">
        <v>-68215</v>
      </c>
      <c r="AA3065" s="4">
        <v>0</v>
      </c>
      <c r="AB3065" s="4">
        <v>0</v>
      </c>
      <c r="AC3065" s="4">
        <v>0</v>
      </c>
      <c r="AD3065" s="4">
        <v>637760</v>
      </c>
      <c r="AE3065" s="5">
        <v>1463</v>
      </c>
      <c r="AF3065" s="1" t="s">
        <v>70</v>
      </c>
      <c r="AG3065" s="1" t="s">
        <v>71</v>
      </c>
      <c r="AH3065" s="1" t="s">
        <v>89</v>
      </c>
      <c r="AI3065" s="1" t="s">
        <v>57</v>
      </c>
      <c r="AJ3065" s="5">
        <v>10950</v>
      </c>
      <c r="AK3065" s="4">
        <v>-6657</v>
      </c>
      <c r="AL3065" s="4">
        <v>0</v>
      </c>
      <c r="AM3065" s="4">
        <v>0</v>
      </c>
      <c r="AN3065" s="4">
        <v>0</v>
      </c>
      <c r="AO3065" s="4">
        <v>-74872</v>
      </c>
      <c r="AP3065" s="4">
        <v>-74872</v>
      </c>
      <c r="AQ3065" s="4">
        <v>0</v>
      </c>
      <c r="AR3065" s="4">
        <v>562888</v>
      </c>
      <c r="AS3065" s="1" t="s">
        <v>52</v>
      </c>
      <c r="AT3065" s="9">
        <f t="shared" si="1398"/>
        <v>43555</v>
      </c>
      <c r="AU3065" s="9">
        <f t="shared" si="1399"/>
        <v>43525</v>
      </c>
      <c r="AV3065" s="9">
        <v>44798</v>
      </c>
      <c r="AW3065" s="11">
        <f t="shared" si="1400"/>
        <v>3.4054794520547946</v>
      </c>
      <c r="AX3065">
        <v>10</v>
      </c>
      <c r="AY3065" s="12">
        <v>0.05</v>
      </c>
      <c r="AZ3065">
        <f t="shared" si="1401"/>
        <v>9.5000000000000001E-2</v>
      </c>
      <c r="BA3065" s="13">
        <f t="shared" si="1402"/>
        <v>637760</v>
      </c>
      <c r="BB3065" s="17" t="s">
        <v>2189</v>
      </c>
      <c r="BC3065">
        <f>MATCH(BB3065,MONTHLY_INDEX!$A:$A,0)</f>
        <v>798</v>
      </c>
      <c r="BD3065">
        <f>MATCH(AU3065,MONTHLY_INDEX!$1:$1,0)</f>
        <v>87</v>
      </c>
      <c r="BE3065">
        <f>INDEX(MONTHLY_INDEX!$1:$1048576,Final!BC3065,Final!BD3065)</f>
        <v>95.2</v>
      </c>
      <c r="BF3065">
        <f>MATCH($BF$1,MONTHLY_INDEX!$1:$1,0)</f>
        <v>127</v>
      </c>
      <c r="BG3065">
        <f>INDEX(MONTHLY_INDEX!$1:$1048576,Final!BC3065,Final!BF3065)</f>
        <v>95.3</v>
      </c>
      <c r="BH3065" s="23">
        <f t="shared" si="1420"/>
        <v>1.0504201680671672E-3</v>
      </c>
      <c r="BI3065" s="14">
        <f t="shared" si="1421"/>
        <v>638429.91596638656</v>
      </c>
      <c r="BJ3065" s="14">
        <f t="shared" si="1422"/>
        <v>206545.19623805687</v>
      </c>
      <c r="BK3065" s="15">
        <f t="shared" si="1403"/>
        <v>431884.71972832968</v>
      </c>
      <c r="BL3065" s="52">
        <v>0</v>
      </c>
      <c r="BM3065" s="15">
        <f t="shared" si="1423"/>
        <v>431884.71972832968</v>
      </c>
    </row>
    <row r="3066" spans="1:65">
      <c r="A3066" s="8">
        <v>3064</v>
      </c>
      <c r="B3066" s="1" t="s">
        <v>44</v>
      </c>
      <c r="C3066" s="1">
        <v>1500</v>
      </c>
      <c r="D3066" s="1" t="s">
        <v>60</v>
      </c>
      <c r="E3066" s="1">
        <v>150000120</v>
      </c>
      <c r="F3066" s="1" t="s">
        <v>60</v>
      </c>
      <c r="G3066" s="1" t="s">
        <v>92</v>
      </c>
      <c r="H3066" s="1">
        <v>4</v>
      </c>
      <c r="I3066" s="1" t="s">
        <v>52</v>
      </c>
      <c r="J3066" s="1" t="s">
        <v>49</v>
      </c>
      <c r="K3066" s="1">
        <v>17406001</v>
      </c>
      <c r="L3066" s="1" t="s">
        <v>50</v>
      </c>
      <c r="M3066" s="1" t="s">
        <v>51</v>
      </c>
      <c r="N3066" s="1" t="s">
        <v>64</v>
      </c>
      <c r="O3066" s="1" t="s">
        <v>65</v>
      </c>
      <c r="P3066" s="1" t="s">
        <v>66</v>
      </c>
      <c r="Q3066" s="1" t="s">
        <v>67</v>
      </c>
      <c r="R3066" s="1" t="s">
        <v>87</v>
      </c>
      <c r="S3066" s="1" t="s">
        <v>88</v>
      </c>
      <c r="T3066" s="2">
        <v>43555</v>
      </c>
      <c r="U3066" s="2">
        <v>43555</v>
      </c>
      <c r="V3066" s="1" t="s">
        <v>52</v>
      </c>
      <c r="W3066" s="3">
        <v>1</v>
      </c>
      <c r="X3066" s="1" t="s">
        <v>53</v>
      </c>
      <c r="Y3066" s="4">
        <v>21044329</v>
      </c>
      <c r="Z3066" s="4">
        <v>-2250938</v>
      </c>
      <c r="AA3066" s="4">
        <v>0</v>
      </c>
      <c r="AB3066" s="4">
        <v>0</v>
      </c>
      <c r="AC3066" s="4">
        <v>0</v>
      </c>
      <c r="AD3066" s="4">
        <v>21044329</v>
      </c>
      <c r="AE3066" s="5">
        <v>1463</v>
      </c>
      <c r="AF3066" s="1" t="s">
        <v>70</v>
      </c>
      <c r="AG3066" s="1" t="s">
        <v>71</v>
      </c>
      <c r="AH3066" s="1" t="s">
        <v>89</v>
      </c>
      <c r="AI3066" s="1" t="s">
        <v>57</v>
      </c>
      <c r="AJ3066" s="5">
        <v>10950</v>
      </c>
      <c r="AK3066" s="4">
        <v>-219649</v>
      </c>
      <c r="AL3066" s="4">
        <v>0</v>
      </c>
      <c r="AM3066" s="4">
        <v>0</v>
      </c>
      <c r="AN3066" s="4">
        <v>0</v>
      </c>
      <c r="AO3066" s="4">
        <v>-2470587</v>
      </c>
      <c r="AP3066" s="4">
        <v>-2470587</v>
      </c>
      <c r="AQ3066" s="4">
        <v>0</v>
      </c>
      <c r="AR3066" s="4">
        <v>18573742</v>
      </c>
      <c r="AS3066" s="1" t="s">
        <v>52</v>
      </c>
      <c r="AT3066" s="9">
        <f t="shared" si="1398"/>
        <v>43555</v>
      </c>
      <c r="AU3066" s="9">
        <f t="shared" si="1399"/>
        <v>43525</v>
      </c>
      <c r="AV3066" s="9">
        <v>44798</v>
      </c>
      <c r="AW3066" s="11">
        <f t="shared" si="1400"/>
        <v>3.4054794520547946</v>
      </c>
      <c r="AX3066">
        <v>25</v>
      </c>
      <c r="AY3066" s="12">
        <v>0.05</v>
      </c>
      <c r="AZ3066">
        <f t="shared" si="1401"/>
        <v>3.7999999999999999E-2</v>
      </c>
      <c r="BA3066" s="13">
        <f t="shared" si="1402"/>
        <v>21044329</v>
      </c>
      <c r="BB3066" s="17" t="s">
        <v>2189</v>
      </c>
      <c r="BC3066">
        <f>MATCH(BB3066,MONTHLY_INDEX!$A:$A,0)</f>
        <v>798</v>
      </c>
      <c r="BD3066">
        <f>MATCH(AU3066,MONTHLY_INDEX!$1:$1,0)</f>
        <v>87</v>
      </c>
      <c r="BE3066">
        <f>INDEX(MONTHLY_INDEX!$1:$1048576,Final!BC3066,Final!BD3066)</f>
        <v>95.2</v>
      </c>
      <c r="BF3066">
        <f>MATCH($BF$1,MONTHLY_INDEX!$1:$1,0)</f>
        <v>127</v>
      </c>
      <c r="BG3066">
        <f>INDEX(MONTHLY_INDEX!$1:$1048576,Final!BC3066,Final!BF3066)</f>
        <v>95.3</v>
      </c>
      <c r="BH3066" s="23">
        <f t="shared" si="1420"/>
        <v>1.0504201680671672E-3</v>
      </c>
      <c r="BI3066" s="14">
        <f t="shared" si="1421"/>
        <v>21066434.387605041</v>
      </c>
      <c r="BJ3066" s="14">
        <f t="shared" si="1422"/>
        <v>2726169.7585318806</v>
      </c>
      <c r="BK3066" s="15">
        <f t="shared" si="1403"/>
        <v>18340264.629073162</v>
      </c>
      <c r="BL3066" s="52">
        <v>0</v>
      </c>
      <c r="BM3066" s="15">
        <f t="shared" si="1423"/>
        <v>18340264.629073162</v>
      </c>
    </row>
    <row r="3067" spans="1:65">
      <c r="A3067" s="8">
        <v>3065</v>
      </c>
      <c r="B3067" s="1" t="s">
        <v>44</v>
      </c>
      <c r="C3067" s="1">
        <v>1500</v>
      </c>
      <c r="D3067" s="1" t="s">
        <v>60</v>
      </c>
      <c r="E3067" s="1">
        <v>150000120</v>
      </c>
      <c r="F3067" s="1" t="s">
        <v>60</v>
      </c>
      <c r="G3067" s="1" t="s">
        <v>93</v>
      </c>
      <c r="H3067" s="1">
        <v>5</v>
      </c>
      <c r="I3067" s="1" t="s">
        <v>52</v>
      </c>
      <c r="J3067" s="1" t="s">
        <v>49</v>
      </c>
      <c r="K3067" s="1">
        <v>17406001</v>
      </c>
      <c r="L3067" s="1" t="s">
        <v>50</v>
      </c>
      <c r="M3067" s="1" t="s">
        <v>51</v>
      </c>
      <c r="N3067" s="1" t="s">
        <v>64</v>
      </c>
      <c r="O3067" s="1" t="s">
        <v>65</v>
      </c>
      <c r="P3067" s="1" t="s">
        <v>66</v>
      </c>
      <c r="Q3067" s="1" t="s">
        <v>67</v>
      </c>
      <c r="R3067" s="1" t="s">
        <v>87</v>
      </c>
      <c r="S3067" s="1" t="s">
        <v>88</v>
      </c>
      <c r="T3067" s="2">
        <v>43555</v>
      </c>
      <c r="U3067" s="2">
        <v>43555</v>
      </c>
      <c r="V3067" s="1" t="s">
        <v>52</v>
      </c>
      <c r="W3067" s="3">
        <v>1</v>
      </c>
      <c r="X3067" s="1" t="s">
        <v>53</v>
      </c>
      <c r="Y3067" s="4">
        <v>969266</v>
      </c>
      <c r="Z3067" s="4">
        <v>-103673</v>
      </c>
      <c r="AA3067" s="4">
        <v>0</v>
      </c>
      <c r="AB3067" s="4">
        <v>0</v>
      </c>
      <c r="AC3067" s="4">
        <v>0</v>
      </c>
      <c r="AD3067" s="4">
        <v>969266</v>
      </c>
      <c r="AE3067" s="5">
        <v>1463</v>
      </c>
      <c r="AF3067" s="1" t="s">
        <v>70</v>
      </c>
      <c r="AG3067" s="1" t="s">
        <v>71</v>
      </c>
      <c r="AH3067" s="1" t="s">
        <v>89</v>
      </c>
      <c r="AI3067" s="1" t="s">
        <v>57</v>
      </c>
      <c r="AJ3067" s="5">
        <v>10950</v>
      </c>
      <c r="AK3067" s="4">
        <v>-10117</v>
      </c>
      <c r="AL3067" s="4">
        <v>0</v>
      </c>
      <c r="AM3067" s="4">
        <v>0</v>
      </c>
      <c r="AN3067" s="4">
        <v>0</v>
      </c>
      <c r="AO3067" s="4">
        <v>-113790</v>
      </c>
      <c r="AP3067" s="4">
        <v>-113790</v>
      </c>
      <c r="AQ3067" s="4">
        <v>0</v>
      </c>
      <c r="AR3067" s="4">
        <v>855476</v>
      </c>
      <c r="AS3067" s="1" t="s">
        <v>52</v>
      </c>
      <c r="AT3067" s="9">
        <f t="shared" si="1398"/>
        <v>43555</v>
      </c>
      <c r="AU3067" s="9">
        <f t="shared" si="1399"/>
        <v>43525</v>
      </c>
      <c r="AV3067" s="9">
        <v>44798</v>
      </c>
      <c r="AW3067" s="11">
        <f t="shared" si="1400"/>
        <v>3.4054794520547946</v>
      </c>
      <c r="AX3067">
        <v>25</v>
      </c>
      <c r="AY3067" s="12">
        <v>0.05</v>
      </c>
      <c r="AZ3067">
        <f t="shared" si="1401"/>
        <v>3.7999999999999999E-2</v>
      </c>
      <c r="BA3067" s="13">
        <f t="shared" si="1402"/>
        <v>969266</v>
      </c>
      <c r="BB3067" s="17" t="s">
        <v>2083</v>
      </c>
      <c r="BC3067">
        <f>MATCH(BB3067,MONTHLY_INDEX!$A:$A,0)</f>
        <v>745</v>
      </c>
      <c r="BD3067">
        <f>MATCH(AU3067,MONTHLY_INDEX!$1:$1,0)</f>
        <v>87</v>
      </c>
      <c r="BE3067">
        <f>INDEX(MONTHLY_INDEX!$1:$1048576,Final!BC3067,Final!BD3067)</f>
        <v>108.5</v>
      </c>
      <c r="BF3067">
        <f>MATCH($BF$1,MONTHLY_INDEX!$1:$1,0)</f>
        <v>127</v>
      </c>
      <c r="BG3067">
        <f>INDEX(MONTHLY_INDEX!$1:$1048576,Final!BC3067,Final!BF3067)</f>
        <v>115.4</v>
      </c>
      <c r="BH3067" s="23">
        <f t="shared" si="1420"/>
        <v>6.3594470046082999E-2</v>
      </c>
      <c r="BI3067" s="14">
        <f t="shared" si="1421"/>
        <v>1030905.9576036867</v>
      </c>
      <c r="BJ3067" s="14">
        <f t="shared" si="1422"/>
        <v>133407.70411356862</v>
      </c>
      <c r="BK3067" s="15">
        <f t="shared" si="1403"/>
        <v>897498.25349011808</v>
      </c>
      <c r="BL3067" s="52">
        <v>0</v>
      </c>
      <c r="BM3067" s="15">
        <f t="shared" si="1423"/>
        <v>897498.25349011808</v>
      </c>
    </row>
    <row r="3068" spans="1:65">
      <c r="A3068" s="8">
        <v>3066</v>
      </c>
      <c r="B3068" s="1" t="s">
        <v>44</v>
      </c>
      <c r="C3068" s="1">
        <v>1500</v>
      </c>
      <c r="D3068" s="1" t="s">
        <v>60</v>
      </c>
      <c r="E3068" s="1">
        <v>150000120</v>
      </c>
      <c r="F3068" s="1" t="s">
        <v>60</v>
      </c>
      <c r="G3068" s="1" t="s">
        <v>94</v>
      </c>
      <c r="H3068" s="1">
        <v>6</v>
      </c>
      <c r="I3068" s="1" t="s">
        <v>52</v>
      </c>
      <c r="J3068" s="1" t="s">
        <v>49</v>
      </c>
      <c r="K3068" s="1">
        <v>17406001</v>
      </c>
      <c r="L3068" s="1" t="s">
        <v>50</v>
      </c>
      <c r="M3068" s="1" t="s">
        <v>51</v>
      </c>
      <c r="N3068" s="1" t="s">
        <v>64</v>
      </c>
      <c r="O3068" s="1" t="s">
        <v>65</v>
      </c>
      <c r="P3068" s="1" t="s">
        <v>66</v>
      </c>
      <c r="Q3068" s="1" t="s">
        <v>67</v>
      </c>
      <c r="R3068" s="1" t="s">
        <v>87</v>
      </c>
      <c r="S3068" s="1" t="s">
        <v>88</v>
      </c>
      <c r="T3068" s="2">
        <v>43555</v>
      </c>
      <c r="U3068" s="2">
        <v>43555</v>
      </c>
      <c r="V3068" s="1" t="s">
        <v>52</v>
      </c>
      <c r="W3068" s="3">
        <v>1</v>
      </c>
      <c r="X3068" s="1" t="s">
        <v>53</v>
      </c>
      <c r="Y3068" s="4">
        <v>735000</v>
      </c>
      <c r="Z3068" s="4">
        <v>-78617</v>
      </c>
      <c r="AA3068" s="4">
        <v>0</v>
      </c>
      <c r="AB3068" s="4">
        <v>0</v>
      </c>
      <c r="AC3068" s="4">
        <v>0</v>
      </c>
      <c r="AD3068" s="4">
        <v>735000</v>
      </c>
      <c r="AE3068" s="5">
        <v>1463</v>
      </c>
      <c r="AF3068" s="1" t="s">
        <v>70</v>
      </c>
      <c r="AG3068" s="1" t="s">
        <v>71</v>
      </c>
      <c r="AH3068" s="1" t="s">
        <v>89</v>
      </c>
      <c r="AI3068" s="1" t="s">
        <v>57</v>
      </c>
      <c r="AJ3068" s="5">
        <v>10950</v>
      </c>
      <c r="AK3068" s="4">
        <v>-7672</v>
      </c>
      <c r="AL3068" s="4">
        <v>0</v>
      </c>
      <c r="AM3068" s="4">
        <v>0</v>
      </c>
      <c r="AN3068" s="4">
        <v>0</v>
      </c>
      <c r="AO3068" s="4">
        <v>-86289</v>
      </c>
      <c r="AP3068" s="4">
        <v>-86289</v>
      </c>
      <c r="AQ3068" s="4">
        <v>0</v>
      </c>
      <c r="AR3068" s="4">
        <v>648711</v>
      </c>
      <c r="AS3068" s="1" t="s">
        <v>52</v>
      </c>
      <c r="AT3068" s="9">
        <f t="shared" si="1398"/>
        <v>43555</v>
      </c>
      <c r="AU3068" s="9">
        <f t="shared" si="1399"/>
        <v>43525</v>
      </c>
      <c r="AV3068" s="9">
        <v>44798</v>
      </c>
      <c r="AW3068" s="11">
        <f t="shared" si="1400"/>
        <v>3.4054794520547946</v>
      </c>
      <c r="AX3068">
        <v>10</v>
      </c>
      <c r="AY3068" s="12">
        <v>0.05</v>
      </c>
      <c r="AZ3068">
        <f t="shared" si="1401"/>
        <v>9.5000000000000001E-2</v>
      </c>
      <c r="BA3068" s="13">
        <f t="shared" si="1402"/>
        <v>735000</v>
      </c>
      <c r="BB3068" s="17" t="s">
        <v>1853</v>
      </c>
      <c r="BC3068">
        <f>MATCH(BB3068,MONTHLY_INDEX!$A:$A,0)</f>
        <v>630</v>
      </c>
      <c r="BD3068">
        <f>MATCH(AU3068,MONTHLY_INDEX!$1:$1,0)</f>
        <v>87</v>
      </c>
      <c r="BE3068">
        <f>INDEX(MONTHLY_INDEX!$1:$1048576,Final!BC3068,Final!BD3068)</f>
        <v>115</v>
      </c>
      <c r="BF3068">
        <f>MATCH($BF$1,MONTHLY_INDEX!$1:$1,0)</f>
        <v>127</v>
      </c>
      <c r="BG3068">
        <f>INDEX(MONTHLY_INDEX!$1:$1048576,Final!BC3068,Final!BF3068)</f>
        <v>151.1</v>
      </c>
      <c r="BH3068" s="23">
        <f t="shared" si="1420"/>
        <v>0.31391304347826082</v>
      </c>
      <c r="BI3068" s="14">
        <f t="shared" si="1421"/>
        <v>965726.08695652173</v>
      </c>
      <c r="BJ3068" s="14">
        <f t="shared" si="1422"/>
        <v>312432.2328171531</v>
      </c>
      <c r="BK3068" s="15">
        <f t="shared" si="1403"/>
        <v>653293.85413936863</v>
      </c>
      <c r="BL3068" s="52">
        <v>0</v>
      </c>
      <c r="BM3068" s="15">
        <f t="shared" si="1423"/>
        <v>653293.85413936863</v>
      </c>
    </row>
    <row r="3069" spans="1:65">
      <c r="A3069" s="8">
        <v>3067</v>
      </c>
      <c r="B3069" s="1" t="s">
        <v>44</v>
      </c>
      <c r="C3069" s="1">
        <v>1500</v>
      </c>
      <c r="D3069" s="1" t="s">
        <v>60</v>
      </c>
      <c r="E3069" s="1">
        <v>150000120</v>
      </c>
      <c r="F3069" s="1" t="s">
        <v>60</v>
      </c>
      <c r="G3069" s="1" t="s">
        <v>95</v>
      </c>
      <c r="H3069" s="1">
        <v>7</v>
      </c>
      <c r="I3069" s="1" t="s">
        <v>52</v>
      </c>
      <c r="J3069" s="1" t="s">
        <v>49</v>
      </c>
      <c r="K3069" s="1">
        <v>17406001</v>
      </c>
      <c r="L3069" s="1" t="s">
        <v>50</v>
      </c>
      <c r="M3069" s="1" t="s">
        <v>51</v>
      </c>
      <c r="N3069" s="1" t="s">
        <v>64</v>
      </c>
      <c r="O3069" s="1" t="s">
        <v>65</v>
      </c>
      <c r="P3069" s="1" t="s">
        <v>66</v>
      </c>
      <c r="Q3069" s="1" t="s">
        <v>67</v>
      </c>
      <c r="R3069" s="1" t="s">
        <v>87</v>
      </c>
      <c r="S3069" s="1" t="s">
        <v>88</v>
      </c>
      <c r="T3069" s="2">
        <v>43555</v>
      </c>
      <c r="U3069" s="2">
        <v>43555</v>
      </c>
      <c r="V3069" s="1" t="s">
        <v>52</v>
      </c>
      <c r="W3069" s="3">
        <v>1</v>
      </c>
      <c r="X3069" s="1" t="s">
        <v>53</v>
      </c>
      <c r="Y3069" s="4">
        <v>126000</v>
      </c>
      <c r="Z3069" s="4">
        <v>-13477</v>
      </c>
      <c r="AA3069" s="4">
        <v>0</v>
      </c>
      <c r="AB3069" s="4">
        <v>0</v>
      </c>
      <c r="AC3069" s="4">
        <v>0</v>
      </c>
      <c r="AD3069" s="4">
        <v>126000</v>
      </c>
      <c r="AE3069" s="5">
        <v>1463</v>
      </c>
      <c r="AF3069" s="1" t="s">
        <v>70</v>
      </c>
      <c r="AG3069" s="1" t="s">
        <v>71</v>
      </c>
      <c r="AH3069" s="1" t="s">
        <v>89</v>
      </c>
      <c r="AI3069" s="1" t="s">
        <v>57</v>
      </c>
      <c r="AJ3069" s="5">
        <v>10950</v>
      </c>
      <c r="AK3069" s="4">
        <v>-1315</v>
      </c>
      <c r="AL3069" s="4">
        <v>0</v>
      </c>
      <c r="AM3069" s="4">
        <v>0</v>
      </c>
      <c r="AN3069" s="4">
        <v>0</v>
      </c>
      <c r="AO3069" s="4">
        <v>-14792</v>
      </c>
      <c r="AP3069" s="4">
        <v>-14792</v>
      </c>
      <c r="AQ3069" s="4">
        <v>0</v>
      </c>
      <c r="AR3069" s="4">
        <v>111208</v>
      </c>
      <c r="AS3069" s="1" t="s">
        <v>52</v>
      </c>
      <c r="AT3069" s="9">
        <f t="shared" si="1398"/>
        <v>43555</v>
      </c>
      <c r="AU3069" s="9">
        <f t="shared" si="1399"/>
        <v>43525</v>
      </c>
      <c r="AV3069" s="9">
        <v>44798</v>
      </c>
      <c r="AW3069" s="11">
        <f t="shared" si="1400"/>
        <v>3.4054794520547946</v>
      </c>
      <c r="AX3069">
        <v>25</v>
      </c>
      <c r="AY3069" s="12">
        <v>0.05</v>
      </c>
      <c r="AZ3069">
        <f t="shared" si="1401"/>
        <v>3.7999999999999999E-2</v>
      </c>
      <c r="BA3069" s="13">
        <f t="shared" si="1402"/>
        <v>126000</v>
      </c>
      <c r="BB3069" s="17" t="s">
        <v>2189</v>
      </c>
      <c r="BC3069">
        <f>MATCH(BB3069,MONTHLY_INDEX!$A:$A,0)</f>
        <v>798</v>
      </c>
      <c r="BD3069">
        <f>MATCH(AU3069,MONTHLY_INDEX!$1:$1,0)</f>
        <v>87</v>
      </c>
      <c r="BE3069">
        <f>INDEX(MONTHLY_INDEX!$1:$1048576,Final!BC3069,Final!BD3069)</f>
        <v>95.2</v>
      </c>
      <c r="BF3069">
        <f>MATCH($BF$1,MONTHLY_INDEX!$1:$1,0)</f>
        <v>127</v>
      </c>
      <c r="BG3069">
        <f>INDEX(MONTHLY_INDEX!$1:$1048576,Final!BC3069,Final!BF3069)</f>
        <v>95.3</v>
      </c>
      <c r="BH3069" s="23">
        <f t="shared" si="1420"/>
        <v>1.0504201680671672E-3</v>
      </c>
      <c r="BI3069" s="14">
        <f t="shared" si="1421"/>
        <v>126132.35294117648</v>
      </c>
      <c r="BJ3069" s="14">
        <f t="shared" si="1422"/>
        <v>16322.563174858986</v>
      </c>
      <c r="BK3069" s="15">
        <f t="shared" si="1403"/>
        <v>109809.7897663175</v>
      </c>
      <c r="BL3069" s="52">
        <v>0</v>
      </c>
      <c r="BM3069" s="15">
        <f t="shared" si="1423"/>
        <v>109809.7897663175</v>
      </c>
    </row>
    <row r="3070" spans="1:65">
      <c r="A3070" s="8">
        <v>3068</v>
      </c>
      <c r="B3070" s="1" t="s">
        <v>44</v>
      </c>
      <c r="C3070" s="1">
        <v>1500</v>
      </c>
      <c r="D3070" s="1" t="s">
        <v>60</v>
      </c>
      <c r="E3070" s="1">
        <v>150000120</v>
      </c>
      <c r="F3070" s="1" t="s">
        <v>60</v>
      </c>
      <c r="G3070" s="1" t="s">
        <v>96</v>
      </c>
      <c r="H3070" s="1">
        <v>8</v>
      </c>
      <c r="I3070" s="1" t="s">
        <v>52</v>
      </c>
      <c r="J3070" s="1" t="s">
        <v>49</v>
      </c>
      <c r="K3070" s="1">
        <v>17406001</v>
      </c>
      <c r="L3070" s="1" t="s">
        <v>50</v>
      </c>
      <c r="M3070" s="1" t="s">
        <v>51</v>
      </c>
      <c r="N3070" s="1" t="s">
        <v>64</v>
      </c>
      <c r="O3070" s="1" t="s">
        <v>65</v>
      </c>
      <c r="P3070" s="1" t="s">
        <v>66</v>
      </c>
      <c r="Q3070" s="1" t="s">
        <v>67</v>
      </c>
      <c r="R3070" s="1" t="s">
        <v>87</v>
      </c>
      <c r="S3070" s="1" t="s">
        <v>88</v>
      </c>
      <c r="T3070" s="2">
        <v>43555</v>
      </c>
      <c r="U3070" s="2">
        <v>43555</v>
      </c>
      <c r="V3070" s="1" t="s">
        <v>52</v>
      </c>
      <c r="W3070" s="3">
        <v>1</v>
      </c>
      <c r="X3070" s="1" t="s">
        <v>53</v>
      </c>
      <c r="Y3070" s="4">
        <v>29327302</v>
      </c>
      <c r="Z3070" s="4">
        <v>-3136900</v>
      </c>
      <c r="AA3070" s="4">
        <v>0</v>
      </c>
      <c r="AB3070" s="4">
        <v>0</v>
      </c>
      <c r="AC3070" s="4">
        <v>0</v>
      </c>
      <c r="AD3070" s="4">
        <v>29327302</v>
      </c>
      <c r="AE3070" s="5">
        <v>1463</v>
      </c>
      <c r="AF3070" s="1" t="s">
        <v>70</v>
      </c>
      <c r="AG3070" s="1" t="s">
        <v>71</v>
      </c>
      <c r="AH3070" s="1" t="s">
        <v>89</v>
      </c>
      <c r="AI3070" s="1" t="s">
        <v>57</v>
      </c>
      <c r="AJ3070" s="5">
        <v>10950</v>
      </c>
      <c r="AK3070" s="4">
        <v>-306102</v>
      </c>
      <c r="AL3070" s="4">
        <v>0</v>
      </c>
      <c r="AM3070" s="4">
        <v>0</v>
      </c>
      <c r="AN3070" s="4">
        <v>0</v>
      </c>
      <c r="AO3070" s="4">
        <v>-3443002</v>
      </c>
      <c r="AP3070" s="4">
        <v>-3443002</v>
      </c>
      <c r="AQ3070" s="4">
        <v>0</v>
      </c>
      <c r="AR3070" s="4">
        <v>25884300</v>
      </c>
      <c r="AS3070" s="1" t="s">
        <v>52</v>
      </c>
      <c r="AT3070" s="9">
        <f t="shared" si="1398"/>
        <v>43555</v>
      </c>
      <c r="AU3070" s="9">
        <f t="shared" si="1399"/>
        <v>43525</v>
      </c>
      <c r="AV3070" s="9">
        <v>44798</v>
      </c>
      <c r="AW3070" s="11">
        <f t="shared" si="1400"/>
        <v>3.4054794520547946</v>
      </c>
      <c r="AX3070">
        <v>25</v>
      </c>
      <c r="AY3070" s="12">
        <v>0.05</v>
      </c>
      <c r="AZ3070">
        <f t="shared" si="1401"/>
        <v>3.7999999999999999E-2</v>
      </c>
      <c r="BA3070" s="13">
        <f t="shared" si="1402"/>
        <v>29327302</v>
      </c>
      <c r="BB3070" s="17" t="s">
        <v>2189</v>
      </c>
      <c r="BC3070">
        <f>MATCH(BB3070,MONTHLY_INDEX!$A:$A,0)</f>
        <v>798</v>
      </c>
      <c r="BD3070">
        <f>MATCH(AU3070,MONTHLY_INDEX!$1:$1,0)</f>
        <v>87</v>
      </c>
      <c r="BE3070">
        <f>INDEX(MONTHLY_INDEX!$1:$1048576,Final!BC3070,Final!BD3070)</f>
        <v>95.2</v>
      </c>
      <c r="BF3070">
        <f>MATCH($BF$1,MONTHLY_INDEX!$1:$1,0)</f>
        <v>127</v>
      </c>
      <c r="BG3070">
        <f>INDEX(MONTHLY_INDEX!$1:$1048576,Final!BC3070,Final!BF3070)</f>
        <v>95.3</v>
      </c>
      <c r="BH3070" s="23">
        <f t="shared" si="1420"/>
        <v>1.0504201680671672E-3</v>
      </c>
      <c r="BI3070" s="14">
        <f t="shared" si="1421"/>
        <v>29358107.989495799</v>
      </c>
      <c r="BJ3070" s="14">
        <f t="shared" si="1422"/>
        <v>3799180.4733584784</v>
      </c>
      <c r="BK3070" s="15">
        <f t="shared" si="1403"/>
        <v>25558927.516137321</v>
      </c>
      <c r="BL3070" s="52">
        <v>0</v>
      </c>
      <c r="BM3070" s="15">
        <f t="shared" si="1423"/>
        <v>25558927.516137321</v>
      </c>
    </row>
    <row r="3071" spans="1:65">
      <c r="A3071" s="8">
        <v>3069</v>
      </c>
      <c r="B3071" s="1" t="s">
        <v>44</v>
      </c>
      <c r="C3071" s="1">
        <v>1500</v>
      </c>
      <c r="D3071" s="1" t="s">
        <v>60</v>
      </c>
      <c r="E3071" s="1">
        <v>150000120</v>
      </c>
      <c r="F3071" s="1" t="s">
        <v>60</v>
      </c>
      <c r="G3071" s="1" t="s">
        <v>97</v>
      </c>
      <c r="H3071" s="1">
        <v>9</v>
      </c>
      <c r="I3071" s="1" t="s">
        <v>52</v>
      </c>
      <c r="J3071" s="1" t="s">
        <v>49</v>
      </c>
      <c r="K3071" s="1">
        <v>17406001</v>
      </c>
      <c r="L3071" s="1" t="s">
        <v>50</v>
      </c>
      <c r="M3071" s="1" t="s">
        <v>51</v>
      </c>
      <c r="N3071" s="1" t="s">
        <v>64</v>
      </c>
      <c r="O3071" s="1" t="s">
        <v>65</v>
      </c>
      <c r="P3071" s="1" t="s">
        <v>66</v>
      </c>
      <c r="Q3071" s="1" t="s">
        <v>67</v>
      </c>
      <c r="R3071" s="1" t="s">
        <v>87</v>
      </c>
      <c r="S3071" s="1" t="s">
        <v>88</v>
      </c>
      <c r="T3071" s="2">
        <v>43555</v>
      </c>
      <c r="U3071" s="2">
        <v>43555</v>
      </c>
      <c r="V3071" s="1" t="s">
        <v>52</v>
      </c>
      <c r="W3071" s="3">
        <v>1</v>
      </c>
      <c r="X3071" s="1" t="s">
        <v>53</v>
      </c>
      <c r="Y3071" s="4">
        <v>1517250</v>
      </c>
      <c r="Z3071" s="4">
        <v>-162287</v>
      </c>
      <c r="AA3071" s="4">
        <v>0</v>
      </c>
      <c r="AB3071" s="4">
        <v>0</v>
      </c>
      <c r="AC3071" s="4">
        <v>0</v>
      </c>
      <c r="AD3071" s="4">
        <v>1517250</v>
      </c>
      <c r="AE3071" s="5">
        <v>1463</v>
      </c>
      <c r="AF3071" s="1" t="s">
        <v>70</v>
      </c>
      <c r="AG3071" s="1" t="s">
        <v>71</v>
      </c>
      <c r="AH3071" s="1" t="s">
        <v>89</v>
      </c>
      <c r="AI3071" s="1" t="s">
        <v>57</v>
      </c>
      <c r="AJ3071" s="5">
        <v>10950</v>
      </c>
      <c r="AK3071" s="4">
        <v>-15836</v>
      </c>
      <c r="AL3071" s="4">
        <v>0</v>
      </c>
      <c r="AM3071" s="4">
        <v>0</v>
      </c>
      <c r="AN3071" s="4">
        <v>0</v>
      </c>
      <c r="AO3071" s="4">
        <v>-178123</v>
      </c>
      <c r="AP3071" s="4">
        <v>-178123</v>
      </c>
      <c r="AQ3071" s="4">
        <v>0</v>
      </c>
      <c r="AR3071" s="4">
        <v>1339127</v>
      </c>
      <c r="AS3071" s="1" t="s">
        <v>52</v>
      </c>
      <c r="AT3071" s="9">
        <f t="shared" si="1398"/>
        <v>43555</v>
      </c>
      <c r="AU3071" s="9">
        <f t="shared" si="1399"/>
        <v>43525</v>
      </c>
      <c r="AV3071" s="9">
        <v>44798</v>
      </c>
      <c r="AW3071" s="11">
        <f t="shared" si="1400"/>
        <v>3.4054794520547946</v>
      </c>
      <c r="AX3071">
        <v>15</v>
      </c>
      <c r="AY3071" s="12">
        <v>0.05</v>
      </c>
      <c r="AZ3071">
        <f t="shared" si="1401"/>
        <v>6.3333333333333325E-2</v>
      </c>
      <c r="BA3071" s="13">
        <f t="shared" si="1402"/>
        <v>1517250</v>
      </c>
      <c r="BB3071" s="17" t="s">
        <v>1941</v>
      </c>
      <c r="BC3071">
        <f>MATCH(BB3071,MONTHLY_INDEX!$A:$A,0)</f>
        <v>674</v>
      </c>
      <c r="BD3071">
        <f>MATCH(AU3071,MONTHLY_INDEX!$1:$1,0)</f>
        <v>87</v>
      </c>
      <c r="BE3071">
        <f>INDEX(MONTHLY_INDEX!$1:$1048576,Final!BC3071,Final!BD3071)</f>
        <v>106.1</v>
      </c>
      <c r="BF3071">
        <f>MATCH($BF$1,MONTHLY_INDEX!$1:$1,0)</f>
        <v>127</v>
      </c>
      <c r="BG3071">
        <f>INDEX(MONTHLY_INDEX!$1:$1048576,Final!BC3071,Final!BF3071)</f>
        <v>122.8</v>
      </c>
      <c r="BH3071" s="23">
        <f t="shared" si="1420"/>
        <v>0.15739868049010372</v>
      </c>
      <c r="BI3071" s="14">
        <f t="shared" si="1421"/>
        <v>1756063.1479736099</v>
      </c>
      <c r="BJ3071" s="14">
        <f t="shared" si="1422"/>
        <v>378748.34123920312</v>
      </c>
      <c r="BK3071" s="15">
        <f t="shared" si="1403"/>
        <v>1377314.8067344069</v>
      </c>
      <c r="BL3071" s="52">
        <v>0</v>
      </c>
      <c r="BM3071" s="15">
        <f t="shared" si="1423"/>
        <v>1377314.8067344069</v>
      </c>
    </row>
    <row r="3072" spans="1:65">
      <c r="A3072" s="8">
        <v>3070</v>
      </c>
      <c r="B3072" s="1" t="s">
        <v>44</v>
      </c>
      <c r="C3072" s="1">
        <v>1500</v>
      </c>
      <c r="D3072" s="1" t="s">
        <v>60</v>
      </c>
      <c r="E3072" s="1">
        <v>150000120</v>
      </c>
      <c r="F3072" s="1" t="s">
        <v>60</v>
      </c>
      <c r="G3072" s="1" t="s">
        <v>98</v>
      </c>
      <c r="H3072" s="1">
        <v>10</v>
      </c>
      <c r="I3072" s="1" t="s">
        <v>52</v>
      </c>
      <c r="J3072" s="1" t="s">
        <v>49</v>
      </c>
      <c r="K3072" s="1">
        <v>17406001</v>
      </c>
      <c r="L3072" s="1" t="s">
        <v>50</v>
      </c>
      <c r="M3072" s="1" t="s">
        <v>51</v>
      </c>
      <c r="N3072" s="1" t="s">
        <v>64</v>
      </c>
      <c r="O3072" s="1" t="s">
        <v>65</v>
      </c>
      <c r="P3072" s="1" t="s">
        <v>66</v>
      </c>
      <c r="Q3072" s="1" t="s">
        <v>67</v>
      </c>
      <c r="R3072" s="1" t="s">
        <v>87</v>
      </c>
      <c r="S3072" s="1" t="s">
        <v>88</v>
      </c>
      <c r="T3072" s="2">
        <v>43555</v>
      </c>
      <c r="U3072" s="2">
        <v>43555</v>
      </c>
      <c r="V3072" s="1" t="s">
        <v>52</v>
      </c>
      <c r="W3072" s="3">
        <v>1</v>
      </c>
      <c r="X3072" s="1" t="s">
        <v>53</v>
      </c>
      <c r="Y3072" s="4">
        <v>312900</v>
      </c>
      <c r="Z3072" s="4">
        <v>-33467</v>
      </c>
      <c r="AA3072" s="4">
        <v>0</v>
      </c>
      <c r="AB3072" s="4">
        <v>0</v>
      </c>
      <c r="AC3072" s="4">
        <v>0</v>
      </c>
      <c r="AD3072" s="4">
        <v>312900</v>
      </c>
      <c r="AE3072" s="5">
        <v>1463</v>
      </c>
      <c r="AF3072" s="1" t="s">
        <v>70</v>
      </c>
      <c r="AG3072" s="1" t="s">
        <v>71</v>
      </c>
      <c r="AH3072" s="1" t="s">
        <v>89</v>
      </c>
      <c r="AI3072" s="1" t="s">
        <v>57</v>
      </c>
      <c r="AJ3072" s="5">
        <v>10950</v>
      </c>
      <c r="AK3072" s="4">
        <v>-3266</v>
      </c>
      <c r="AL3072" s="4">
        <v>0</v>
      </c>
      <c r="AM3072" s="4">
        <v>0</v>
      </c>
      <c r="AN3072" s="4">
        <v>0</v>
      </c>
      <c r="AO3072" s="4">
        <v>-36733</v>
      </c>
      <c r="AP3072" s="4">
        <v>-36733</v>
      </c>
      <c r="AQ3072" s="4">
        <v>0</v>
      </c>
      <c r="AR3072" s="4">
        <v>276167</v>
      </c>
      <c r="AS3072" s="1" t="s">
        <v>52</v>
      </c>
      <c r="AT3072" s="9">
        <f t="shared" si="1398"/>
        <v>43555</v>
      </c>
      <c r="AU3072" s="9">
        <f t="shared" si="1399"/>
        <v>43525</v>
      </c>
      <c r="AV3072" s="9">
        <v>44798</v>
      </c>
      <c r="AW3072" s="11">
        <f t="shared" si="1400"/>
        <v>3.4054794520547946</v>
      </c>
      <c r="AX3072">
        <v>10</v>
      </c>
      <c r="AY3072" s="12">
        <v>0.05</v>
      </c>
      <c r="AZ3072">
        <f t="shared" si="1401"/>
        <v>9.5000000000000001E-2</v>
      </c>
      <c r="BA3072" s="13">
        <f t="shared" si="1402"/>
        <v>312900</v>
      </c>
      <c r="BB3072" s="17" t="s">
        <v>2189</v>
      </c>
      <c r="BC3072">
        <f>MATCH(BB3072,MONTHLY_INDEX!$A:$A,0)</f>
        <v>798</v>
      </c>
      <c r="BD3072">
        <f>MATCH(AU3072,MONTHLY_INDEX!$1:$1,0)</f>
        <v>87</v>
      </c>
      <c r="BE3072">
        <f>INDEX(MONTHLY_INDEX!$1:$1048576,Final!BC3072,Final!BD3072)</f>
        <v>95.2</v>
      </c>
      <c r="BF3072">
        <f>MATCH($BF$1,MONTHLY_INDEX!$1:$1,0)</f>
        <v>127</v>
      </c>
      <c r="BG3072">
        <f>INDEX(MONTHLY_INDEX!$1:$1048576,Final!BC3072,Final!BF3072)</f>
        <v>95.3</v>
      </c>
      <c r="BH3072" s="23">
        <f t="shared" si="1420"/>
        <v>1.0504201680671672E-3</v>
      </c>
      <c r="BI3072" s="14">
        <f t="shared" si="1421"/>
        <v>313228.67647058825</v>
      </c>
      <c r="BJ3072" s="14">
        <f t="shared" si="1422"/>
        <v>101335.91304391621</v>
      </c>
      <c r="BK3072" s="15">
        <f t="shared" si="1403"/>
        <v>211892.76342667203</v>
      </c>
      <c r="BL3072" s="52">
        <v>0</v>
      </c>
      <c r="BM3072" s="15">
        <f t="shared" si="1423"/>
        <v>211892.76342667203</v>
      </c>
    </row>
    <row r="3073" spans="1:65">
      <c r="A3073" s="8">
        <v>3071</v>
      </c>
      <c r="B3073" s="1" t="s">
        <v>44</v>
      </c>
      <c r="C3073" s="1">
        <v>1500</v>
      </c>
      <c r="D3073" s="1" t="s">
        <v>60</v>
      </c>
      <c r="E3073" s="1">
        <v>150000120</v>
      </c>
      <c r="F3073" s="1" t="s">
        <v>60</v>
      </c>
      <c r="G3073" s="1" t="s">
        <v>99</v>
      </c>
      <c r="H3073" s="1">
        <v>11</v>
      </c>
      <c r="I3073" s="1" t="s">
        <v>52</v>
      </c>
      <c r="J3073" s="1" t="s">
        <v>49</v>
      </c>
      <c r="K3073" s="1">
        <v>17406001</v>
      </c>
      <c r="L3073" s="1" t="s">
        <v>50</v>
      </c>
      <c r="M3073" s="1" t="s">
        <v>51</v>
      </c>
      <c r="N3073" s="1" t="s">
        <v>64</v>
      </c>
      <c r="O3073" s="1" t="s">
        <v>65</v>
      </c>
      <c r="P3073" s="1" t="s">
        <v>66</v>
      </c>
      <c r="Q3073" s="1" t="s">
        <v>67</v>
      </c>
      <c r="R3073" s="1" t="s">
        <v>87</v>
      </c>
      <c r="S3073" s="1" t="s">
        <v>88</v>
      </c>
      <c r="T3073" s="2">
        <v>43555</v>
      </c>
      <c r="U3073" s="2">
        <v>43555</v>
      </c>
      <c r="V3073" s="1" t="s">
        <v>52</v>
      </c>
      <c r="W3073" s="3">
        <v>1</v>
      </c>
      <c r="X3073" s="1" t="s">
        <v>53</v>
      </c>
      <c r="Y3073" s="4">
        <v>1174950</v>
      </c>
      <c r="Z3073" s="4">
        <v>-125674</v>
      </c>
      <c r="AA3073" s="4">
        <v>0</v>
      </c>
      <c r="AB3073" s="4">
        <v>0</v>
      </c>
      <c r="AC3073" s="4">
        <v>0</v>
      </c>
      <c r="AD3073" s="4">
        <v>1174950</v>
      </c>
      <c r="AE3073" s="5">
        <v>1463</v>
      </c>
      <c r="AF3073" s="1" t="s">
        <v>70</v>
      </c>
      <c r="AG3073" s="1" t="s">
        <v>71</v>
      </c>
      <c r="AH3073" s="1" t="s">
        <v>89</v>
      </c>
      <c r="AI3073" s="1" t="s">
        <v>57</v>
      </c>
      <c r="AJ3073" s="5">
        <v>10950</v>
      </c>
      <c r="AK3073" s="4">
        <v>-12263</v>
      </c>
      <c r="AL3073" s="4">
        <v>0</v>
      </c>
      <c r="AM3073" s="4">
        <v>0</v>
      </c>
      <c r="AN3073" s="4">
        <v>0</v>
      </c>
      <c r="AO3073" s="4">
        <v>-137937</v>
      </c>
      <c r="AP3073" s="4">
        <v>-137937</v>
      </c>
      <c r="AQ3073" s="4">
        <v>0</v>
      </c>
      <c r="AR3073" s="4">
        <v>1037013</v>
      </c>
      <c r="AS3073" s="1" t="s">
        <v>52</v>
      </c>
      <c r="AT3073" s="9">
        <f t="shared" si="1398"/>
        <v>43555</v>
      </c>
      <c r="AU3073" s="9">
        <f t="shared" si="1399"/>
        <v>43525</v>
      </c>
      <c r="AV3073" s="9">
        <v>44798</v>
      </c>
      <c r="AW3073" s="11">
        <f t="shared" si="1400"/>
        <v>3.4054794520547946</v>
      </c>
      <c r="AX3073">
        <v>10</v>
      </c>
      <c r="AY3073" s="12">
        <v>0.05</v>
      </c>
      <c r="AZ3073">
        <f t="shared" si="1401"/>
        <v>9.5000000000000001E-2</v>
      </c>
      <c r="BA3073" s="13">
        <f t="shared" si="1402"/>
        <v>1174950</v>
      </c>
      <c r="BB3073" s="17" t="s">
        <v>2189</v>
      </c>
      <c r="BC3073">
        <f>MATCH(BB3073,MONTHLY_INDEX!$A:$A,0)</f>
        <v>798</v>
      </c>
      <c r="BD3073">
        <f>MATCH(AU3073,MONTHLY_INDEX!$1:$1,0)</f>
        <v>87</v>
      </c>
      <c r="BE3073">
        <f>INDEX(MONTHLY_INDEX!$1:$1048576,Final!BC3073,Final!BD3073)</f>
        <v>95.2</v>
      </c>
      <c r="BF3073">
        <f>MATCH($BF$1,MONTHLY_INDEX!$1:$1,0)</f>
        <v>127</v>
      </c>
      <c r="BG3073">
        <f>INDEX(MONTHLY_INDEX!$1:$1048576,Final!BC3073,Final!BF3073)</f>
        <v>95.3</v>
      </c>
      <c r="BH3073" s="23">
        <f t="shared" si="1420"/>
        <v>1.0504201680671672E-3</v>
      </c>
      <c r="BI3073" s="14">
        <f t="shared" si="1421"/>
        <v>1176184.1911764706</v>
      </c>
      <c r="BJ3073" s="14">
        <f t="shared" si="1422"/>
        <v>380519.75401390012</v>
      </c>
      <c r="BK3073" s="15">
        <f t="shared" si="1403"/>
        <v>795664.43716257042</v>
      </c>
      <c r="BL3073" s="52">
        <v>0</v>
      </c>
      <c r="BM3073" s="15">
        <f t="shared" si="1423"/>
        <v>795664.43716257042</v>
      </c>
    </row>
    <row r="3074" spans="1:65">
      <c r="A3074" s="8">
        <v>3072</v>
      </c>
      <c r="B3074" s="1" t="s">
        <v>44</v>
      </c>
      <c r="C3074" s="1">
        <v>1500</v>
      </c>
      <c r="D3074" s="1" t="s">
        <v>60</v>
      </c>
      <c r="E3074" s="1">
        <v>150000120</v>
      </c>
      <c r="F3074" s="1" t="s">
        <v>60</v>
      </c>
      <c r="G3074" s="1" t="s">
        <v>100</v>
      </c>
      <c r="H3074" s="1">
        <v>12</v>
      </c>
      <c r="I3074" s="1" t="s">
        <v>52</v>
      </c>
      <c r="J3074" s="1" t="s">
        <v>49</v>
      </c>
      <c r="K3074" s="1">
        <v>17406001</v>
      </c>
      <c r="L3074" s="1" t="s">
        <v>50</v>
      </c>
      <c r="M3074" s="1" t="s">
        <v>51</v>
      </c>
      <c r="N3074" s="1" t="s">
        <v>64</v>
      </c>
      <c r="O3074" s="1" t="s">
        <v>65</v>
      </c>
      <c r="P3074" s="1" t="s">
        <v>66</v>
      </c>
      <c r="Q3074" s="1" t="s">
        <v>67</v>
      </c>
      <c r="R3074" s="1" t="s">
        <v>87</v>
      </c>
      <c r="S3074" s="1" t="s">
        <v>88</v>
      </c>
      <c r="T3074" s="2">
        <v>43555</v>
      </c>
      <c r="U3074" s="2">
        <v>43555</v>
      </c>
      <c r="V3074" s="1" t="s">
        <v>52</v>
      </c>
      <c r="W3074" s="3">
        <v>1</v>
      </c>
      <c r="X3074" s="1" t="s">
        <v>53</v>
      </c>
      <c r="Y3074" s="4">
        <v>582750</v>
      </c>
      <c r="Z3074" s="4">
        <v>-62331</v>
      </c>
      <c r="AA3074" s="4">
        <v>0</v>
      </c>
      <c r="AB3074" s="4">
        <v>0</v>
      </c>
      <c r="AC3074" s="4">
        <v>0</v>
      </c>
      <c r="AD3074" s="4">
        <v>582750</v>
      </c>
      <c r="AE3074" s="5">
        <v>1463</v>
      </c>
      <c r="AF3074" s="1" t="s">
        <v>70</v>
      </c>
      <c r="AG3074" s="1" t="s">
        <v>71</v>
      </c>
      <c r="AH3074" s="1" t="s">
        <v>89</v>
      </c>
      <c r="AI3074" s="1" t="s">
        <v>57</v>
      </c>
      <c r="AJ3074" s="5">
        <v>10950</v>
      </c>
      <c r="AK3074" s="4">
        <v>-6082</v>
      </c>
      <c r="AL3074" s="4">
        <v>0</v>
      </c>
      <c r="AM3074" s="4">
        <v>0</v>
      </c>
      <c r="AN3074" s="4">
        <v>0</v>
      </c>
      <c r="AO3074" s="4">
        <v>-68413</v>
      </c>
      <c r="AP3074" s="4">
        <v>-68413</v>
      </c>
      <c r="AQ3074" s="4">
        <v>0</v>
      </c>
      <c r="AR3074" s="4">
        <v>514337</v>
      </c>
      <c r="AS3074" s="1" t="s">
        <v>52</v>
      </c>
      <c r="AT3074" s="9">
        <f t="shared" si="1398"/>
        <v>43555</v>
      </c>
      <c r="AU3074" s="9">
        <f t="shared" si="1399"/>
        <v>43525</v>
      </c>
      <c r="AV3074" s="9">
        <v>44798</v>
      </c>
      <c r="AW3074" s="11">
        <f t="shared" si="1400"/>
        <v>3.4054794520547946</v>
      </c>
      <c r="AX3074">
        <v>10</v>
      </c>
      <c r="AY3074" s="12">
        <v>0.05</v>
      </c>
      <c r="AZ3074">
        <f t="shared" si="1401"/>
        <v>9.5000000000000001E-2</v>
      </c>
      <c r="BA3074" s="13">
        <f t="shared" si="1402"/>
        <v>582750</v>
      </c>
      <c r="BB3074" s="17" t="s">
        <v>1973</v>
      </c>
      <c r="BC3074">
        <f>MATCH(BB3074,MONTHLY_INDEX!$A:$A,0)</f>
        <v>690</v>
      </c>
      <c r="BD3074">
        <f>MATCH(AU3074,MONTHLY_INDEX!$1:$1,0)</f>
        <v>87</v>
      </c>
      <c r="BE3074">
        <f>INDEX(MONTHLY_INDEX!$1:$1048576,Final!BC3074,Final!BD3074)</f>
        <v>111</v>
      </c>
      <c r="BF3074">
        <f>MATCH($BF$1,MONTHLY_INDEX!$1:$1,0)</f>
        <v>127</v>
      </c>
      <c r="BG3074">
        <f>INDEX(MONTHLY_INDEX!$1:$1048576,Final!BC3074,Final!BF3074)</f>
        <v>145.69999999999999</v>
      </c>
      <c r="BH3074" s="23">
        <f t="shared" si="1420"/>
        <v>0.31261261261261253</v>
      </c>
      <c r="BI3074" s="14">
        <f t="shared" si="1421"/>
        <v>764925</v>
      </c>
      <c r="BJ3074" s="14">
        <f t="shared" si="1422"/>
        <v>247468.9551369863</v>
      </c>
      <c r="BK3074" s="15">
        <f t="shared" si="1403"/>
        <v>517456.04486301367</v>
      </c>
      <c r="BL3074" s="52">
        <v>0</v>
      </c>
      <c r="BM3074" s="15">
        <f t="shared" si="1423"/>
        <v>517456.04486301367</v>
      </c>
    </row>
    <row r="3075" spans="1:65">
      <c r="A3075" s="8">
        <v>3073</v>
      </c>
      <c r="B3075" s="1" t="s">
        <v>44</v>
      </c>
      <c r="C3075" s="1">
        <v>1500</v>
      </c>
      <c r="D3075" s="1" t="s">
        <v>60</v>
      </c>
      <c r="E3075" s="1">
        <v>150000120</v>
      </c>
      <c r="F3075" s="1" t="s">
        <v>60</v>
      </c>
      <c r="G3075" s="1" t="s">
        <v>101</v>
      </c>
      <c r="H3075" s="1">
        <v>13</v>
      </c>
      <c r="I3075" s="1" t="s">
        <v>52</v>
      </c>
      <c r="J3075" s="1" t="s">
        <v>49</v>
      </c>
      <c r="K3075" s="1">
        <v>17406001</v>
      </c>
      <c r="L3075" s="1" t="s">
        <v>50</v>
      </c>
      <c r="M3075" s="1" t="s">
        <v>51</v>
      </c>
      <c r="N3075" s="1" t="s">
        <v>64</v>
      </c>
      <c r="O3075" s="1" t="s">
        <v>65</v>
      </c>
      <c r="P3075" s="1" t="s">
        <v>66</v>
      </c>
      <c r="Q3075" s="1" t="s">
        <v>67</v>
      </c>
      <c r="R3075" s="1" t="s">
        <v>87</v>
      </c>
      <c r="S3075" s="1" t="s">
        <v>88</v>
      </c>
      <c r="T3075" s="2">
        <v>43555</v>
      </c>
      <c r="U3075" s="2">
        <v>43555</v>
      </c>
      <c r="V3075" s="1" t="s">
        <v>52</v>
      </c>
      <c r="W3075" s="3">
        <v>1</v>
      </c>
      <c r="X3075" s="1" t="s">
        <v>53</v>
      </c>
      <c r="Y3075" s="4">
        <v>9976171</v>
      </c>
      <c r="Z3075" s="4">
        <v>-1067068</v>
      </c>
      <c r="AA3075" s="4">
        <v>0</v>
      </c>
      <c r="AB3075" s="4">
        <v>0</v>
      </c>
      <c r="AC3075" s="4">
        <v>0</v>
      </c>
      <c r="AD3075" s="4">
        <v>9976171</v>
      </c>
      <c r="AE3075" s="5">
        <v>1463</v>
      </c>
      <c r="AF3075" s="1" t="s">
        <v>70</v>
      </c>
      <c r="AG3075" s="1" t="s">
        <v>71</v>
      </c>
      <c r="AH3075" s="1" t="s">
        <v>89</v>
      </c>
      <c r="AI3075" s="1" t="s">
        <v>57</v>
      </c>
      <c r="AJ3075" s="5">
        <v>10950</v>
      </c>
      <c r="AK3075" s="4">
        <v>-104126</v>
      </c>
      <c r="AL3075" s="4">
        <v>0</v>
      </c>
      <c r="AM3075" s="4">
        <v>0</v>
      </c>
      <c r="AN3075" s="4">
        <v>0</v>
      </c>
      <c r="AO3075" s="4">
        <v>-1171194</v>
      </c>
      <c r="AP3075" s="4">
        <v>-1171194</v>
      </c>
      <c r="AQ3075" s="4">
        <v>0</v>
      </c>
      <c r="AR3075" s="4">
        <v>8804977</v>
      </c>
      <c r="AS3075" s="1" t="s">
        <v>52</v>
      </c>
      <c r="AT3075" s="9">
        <f t="shared" si="1398"/>
        <v>43555</v>
      </c>
      <c r="AU3075" s="9">
        <f t="shared" si="1399"/>
        <v>43525</v>
      </c>
      <c r="AV3075" s="9">
        <v>44798</v>
      </c>
      <c r="AW3075" s="11">
        <f t="shared" si="1400"/>
        <v>3.4054794520547946</v>
      </c>
      <c r="AX3075">
        <v>25</v>
      </c>
      <c r="AY3075" s="12">
        <v>0.05</v>
      </c>
      <c r="AZ3075">
        <f t="shared" si="1401"/>
        <v>3.7999999999999999E-2</v>
      </c>
      <c r="BA3075" s="13">
        <f t="shared" si="1402"/>
        <v>9976171</v>
      </c>
      <c r="BB3075" s="17" t="s">
        <v>2189</v>
      </c>
      <c r="BC3075">
        <f>MATCH(BB3075,MONTHLY_INDEX!$A:$A,0)</f>
        <v>798</v>
      </c>
      <c r="BD3075">
        <f>MATCH(AU3075,MONTHLY_INDEX!$1:$1,0)</f>
        <v>87</v>
      </c>
      <c r="BE3075">
        <f>INDEX(MONTHLY_INDEX!$1:$1048576,Final!BC3075,Final!BD3075)</f>
        <v>95.2</v>
      </c>
      <c r="BF3075">
        <f>MATCH($BF$1,MONTHLY_INDEX!$1:$1,0)</f>
        <v>127</v>
      </c>
      <c r="BG3075">
        <f>INDEX(MONTHLY_INDEX!$1:$1048576,Final!BC3075,Final!BF3075)</f>
        <v>95.3</v>
      </c>
      <c r="BH3075" s="23">
        <f t="shared" si="1420"/>
        <v>1.0504201680671672E-3</v>
      </c>
      <c r="BI3075" s="14">
        <f t="shared" si="1421"/>
        <v>9986650.1712184865</v>
      </c>
      <c r="BJ3075" s="14">
        <f t="shared" si="1422"/>
        <v>1292354.6142118738</v>
      </c>
      <c r="BK3075" s="15">
        <f t="shared" si="1403"/>
        <v>8694295.5570066124</v>
      </c>
      <c r="BL3075" s="52">
        <v>0</v>
      </c>
      <c r="BM3075" s="15">
        <f t="shared" si="1423"/>
        <v>8694295.5570066124</v>
      </c>
    </row>
    <row r="3076" spans="1:65">
      <c r="A3076" s="8">
        <v>3074</v>
      </c>
      <c r="B3076" s="1" t="s">
        <v>44</v>
      </c>
      <c r="C3076" s="1">
        <v>1500</v>
      </c>
      <c r="D3076" s="1" t="s">
        <v>60</v>
      </c>
      <c r="E3076" s="1">
        <v>150000120</v>
      </c>
      <c r="F3076" s="1" t="s">
        <v>60</v>
      </c>
      <c r="G3076" s="1" t="s">
        <v>102</v>
      </c>
      <c r="H3076" s="1">
        <v>14</v>
      </c>
      <c r="I3076" s="1" t="s">
        <v>52</v>
      </c>
      <c r="J3076" s="1" t="s">
        <v>49</v>
      </c>
      <c r="K3076" s="1">
        <v>17406001</v>
      </c>
      <c r="L3076" s="1" t="s">
        <v>50</v>
      </c>
      <c r="M3076" s="1" t="s">
        <v>51</v>
      </c>
      <c r="N3076" s="1" t="s">
        <v>64</v>
      </c>
      <c r="O3076" s="1" t="s">
        <v>65</v>
      </c>
      <c r="P3076" s="1" t="s">
        <v>66</v>
      </c>
      <c r="Q3076" s="1" t="s">
        <v>67</v>
      </c>
      <c r="R3076" s="1" t="s">
        <v>87</v>
      </c>
      <c r="S3076" s="1" t="s">
        <v>88</v>
      </c>
      <c r="T3076" s="2">
        <v>43555</v>
      </c>
      <c r="U3076" s="2">
        <v>43555</v>
      </c>
      <c r="V3076" s="1" t="s">
        <v>52</v>
      </c>
      <c r="W3076" s="3">
        <v>1</v>
      </c>
      <c r="X3076" s="1" t="s">
        <v>53</v>
      </c>
      <c r="Y3076" s="4">
        <v>21103901</v>
      </c>
      <c r="Z3076" s="4">
        <v>-2257310</v>
      </c>
      <c r="AA3076" s="4">
        <v>0</v>
      </c>
      <c r="AB3076" s="4">
        <v>0</v>
      </c>
      <c r="AC3076" s="4">
        <v>0</v>
      </c>
      <c r="AD3076" s="4">
        <v>21103901</v>
      </c>
      <c r="AE3076" s="5">
        <v>1463</v>
      </c>
      <c r="AF3076" s="1" t="s">
        <v>70</v>
      </c>
      <c r="AG3076" s="1" t="s">
        <v>71</v>
      </c>
      <c r="AH3076" s="1" t="s">
        <v>89</v>
      </c>
      <c r="AI3076" s="1" t="s">
        <v>57</v>
      </c>
      <c r="AJ3076" s="5">
        <v>10950</v>
      </c>
      <c r="AK3076" s="4">
        <v>-220271</v>
      </c>
      <c r="AL3076" s="4">
        <v>0</v>
      </c>
      <c r="AM3076" s="4">
        <v>0</v>
      </c>
      <c r="AN3076" s="4">
        <v>0</v>
      </c>
      <c r="AO3076" s="4">
        <v>-2477581</v>
      </c>
      <c r="AP3076" s="4">
        <v>-2477581</v>
      </c>
      <c r="AQ3076" s="4">
        <v>0</v>
      </c>
      <c r="AR3076" s="4">
        <v>18626320</v>
      </c>
      <c r="AS3076" s="1" t="s">
        <v>52</v>
      </c>
      <c r="AT3076" s="9">
        <f t="shared" ref="AT3076:AT3139" si="1424">T3076</f>
        <v>43555</v>
      </c>
      <c r="AU3076" s="9">
        <f t="shared" ref="AU3076:AU3139" si="1425">DATE(YEAR(AT3076),MONTH(AT3076),DAY(1))</f>
        <v>43525</v>
      </c>
      <c r="AV3076" s="9">
        <v>44798</v>
      </c>
      <c r="AW3076" s="11">
        <f t="shared" ref="AW3076:AW3139" si="1426">(AV3076-AT3076)/365</f>
        <v>3.4054794520547946</v>
      </c>
      <c r="AX3076">
        <v>25</v>
      </c>
      <c r="AY3076" s="12">
        <v>0.05</v>
      </c>
      <c r="AZ3076">
        <f t="shared" ref="AZ3076:AZ3139" si="1427">(1-AY3076)/AX3076</f>
        <v>3.7999999999999999E-2</v>
      </c>
      <c r="BA3076" s="13">
        <f t="shared" ref="BA3076:BA3139" si="1428">Y3076</f>
        <v>21103901</v>
      </c>
      <c r="BB3076" s="17" t="s">
        <v>2189</v>
      </c>
      <c r="BC3076">
        <f>MATCH(BB3076,MONTHLY_INDEX!$A:$A,0)</f>
        <v>798</v>
      </c>
      <c r="BD3076">
        <f>MATCH(AU3076,MONTHLY_INDEX!$1:$1,0)</f>
        <v>87</v>
      </c>
      <c r="BE3076">
        <f>INDEX(MONTHLY_INDEX!$1:$1048576,Final!BC3076,Final!BD3076)</f>
        <v>95.2</v>
      </c>
      <c r="BF3076">
        <f>MATCH($BF$1,MONTHLY_INDEX!$1:$1,0)</f>
        <v>127</v>
      </c>
      <c r="BG3076">
        <f>INDEX(MONTHLY_INDEX!$1:$1048576,Final!BC3076,Final!BF3076)</f>
        <v>95.3</v>
      </c>
      <c r="BH3076" s="23">
        <f t="shared" si="1420"/>
        <v>1.0504201680671672E-3</v>
      </c>
      <c r="BI3076" s="14">
        <f t="shared" si="1421"/>
        <v>21126068.963235293</v>
      </c>
      <c r="BJ3076" s="14">
        <f t="shared" si="1422"/>
        <v>2733886.9627656327</v>
      </c>
      <c r="BK3076" s="15">
        <f t="shared" ref="BK3076:BK3138" si="1429">MAX(BI3076-BJ3076,0)</f>
        <v>18392182.000469659</v>
      </c>
      <c r="BL3076" s="52">
        <v>0</v>
      </c>
      <c r="BM3076" s="15">
        <f t="shared" si="1423"/>
        <v>18392182.000469659</v>
      </c>
    </row>
    <row r="3077" spans="1:65">
      <c r="A3077" s="8">
        <v>3075</v>
      </c>
      <c r="B3077" s="1" t="s">
        <v>44</v>
      </c>
      <c r="C3077" s="1">
        <v>1500</v>
      </c>
      <c r="D3077" s="1" t="s">
        <v>60</v>
      </c>
      <c r="E3077" s="1">
        <v>150000120</v>
      </c>
      <c r="F3077" s="1" t="s">
        <v>60</v>
      </c>
      <c r="G3077" s="1" t="s">
        <v>103</v>
      </c>
      <c r="H3077" s="1">
        <v>15</v>
      </c>
      <c r="I3077" s="1" t="s">
        <v>52</v>
      </c>
      <c r="J3077" s="1" t="s">
        <v>49</v>
      </c>
      <c r="K3077" s="1">
        <v>17406001</v>
      </c>
      <c r="L3077" s="1" t="s">
        <v>50</v>
      </c>
      <c r="M3077" s="1" t="s">
        <v>51</v>
      </c>
      <c r="N3077" s="1" t="s">
        <v>64</v>
      </c>
      <c r="O3077" s="1" t="s">
        <v>65</v>
      </c>
      <c r="P3077" s="1" t="s">
        <v>66</v>
      </c>
      <c r="Q3077" s="1" t="s">
        <v>67</v>
      </c>
      <c r="R3077" s="1" t="s">
        <v>87</v>
      </c>
      <c r="S3077" s="1" t="s">
        <v>88</v>
      </c>
      <c r="T3077" s="2">
        <v>43555</v>
      </c>
      <c r="U3077" s="2">
        <v>43555</v>
      </c>
      <c r="V3077" s="1" t="s">
        <v>52</v>
      </c>
      <c r="W3077" s="3">
        <v>1</v>
      </c>
      <c r="X3077" s="1" t="s">
        <v>53</v>
      </c>
      <c r="Y3077" s="4">
        <v>580650</v>
      </c>
      <c r="Z3077" s="4">
        <v>-62107</v>
      </c>
      <c r="AA3077" s="4">
        <v>0</v>
      </c>
      <c r="AB3077" s="4">
        <v>0</v>
      </c>
      <c r="AC3077" s="4">
        <v>0</v>
      </c>
      <c r="AD3077" s="4">
        <v>580650</v>
      </c>
      <c r="AE3077" s="5">
        <v>1463</v>
      </c>
      <c r="AF3077" s="1" t="s">
        <v>70</v>
      </c>
      <c r="AG3077" s="1" t="s">
        <v>71</v>
      </c>
      <c r="AH3077" s="1" t="s">
        <v>89</v>
      </c>
      <c r="AI3077" s="1" t="s">
        <v>57</v>
      </c>
      <c r="AJ3077" s="5">
        <v>10950</v>
      </c>
      <c r="AK3077" s="4">
        <v>-6061</v>
      </c>
      <c r="AL3077" s="4">
        <v>0</v>
      </c>
      <c r="AM3077" s="4">
        <v>0</v>
      </c>
      <c r="AN3077" s="4">
        <v>0</v>
      </c>
      <c r="AO3077" s="4">
        <v>-68168</v>
      </c>
      <c r="AP3077" s="4">
        <v>-68168</v>
      </c>
      <c r="AQ3077" s="4">
        <v>0</v>
      </c>
      <c r="AR3077" s="4">
        <v>512482</v>
      </c>
      <c r="AS3077" s="1" t="s">
        <v>52</v>
      </c>
      <c r="AT3077" s="9">
        <f t="shared" si="1424"/>
        <v>43555</v>
      </c>
      <c r="AU3077" s="9">
        <f t="shared" si="1425"/>
        <v>43525</v>
      </c>
      <c r="AV3077" s="9">
        <v>44798</v>
      </c>
      <c r="AW3077" s="11">
        <f t="shared" si="1426"/>
        <v>3.4054794520547946</v>
      </c>
      <c r="AX3077">
        <v>10</v>
      </c>
      <c r="AY3077" s="12">
        <v>0.05</v>
      </c>
      <c r="AZ3077">
        <f t="shared" si="1427"/>
        <v>9.5000000000000001E-2</v>
      </c>
      <c r="BA3077" s="13">
        <f t="shared" si="1428"/>
        <v>580650</v>
      </c>
      <c r="BB3077" s="17" t="s">
        <v>1941</v>
      </c>
      <c r="BC3077">
        <f>MATCH(BB3077,MONTHLY_INDEX!$A:$A,0)</f>
        <v>674</v>
      </c>
      <c r="BD3077">
        <f>MATCH(AU3077,MONTHLY_INDEX!$1:$1,0)</f>
        <v>87</v>
      </c>
      <c r="BE3077">
        <f>INDEX(MONTHLY_INDEX!$1:$1048576,Final!BC3077,Final!BD3077)</f>
        <v>106.1</v>
      </c>
      <c r="BF3077">
        <f>MATCH($BF$1,MONTHLY_INDEX!$1:$1,0)</f>
        <v>127</v>
      </c>
      <c r="BG3077">
        <f>INDEX(MONTHLY_INDEX!$1:$1048576,Final!BC3077,Final!BF3077)</f>
        <v>122.8</v>
      </c>
      <c r="BH3077" s="23">
        <f t="shared" si="1420"/>
        <v>0.15739868049010372</v>
      </c>
      <c r="BI3077" s="14">
        <f t="shared" si="1421"/>
        <v>672043.54382657877</v>
      </c>
      <c r="BJ3077" s="14">
        <f t="shared" si="1422"/>
        <v>217419.8955418125</v>
      </c>
      <c r="BK3077" s="15">
        <f t="shared" si="1429"/>
        <v>454623.64828476624</v>
      </c>
      <c r="BL3077" s="52">
        <v>0</v>
      </c>
      <c r="BM3077" s="15">
        <f t="shared" si="1423"/>
        <v>454623.64828476624</v>
      </c>
    </row>
    <row r="3078" spans="1:65">
      <c r="A3078" s="8">
        <v>3076</v>
      </c>
      <c r="B3078" s="1" t="s">
        <v>44</v>
      </c>
      <c r="C3078" s="1">
        <v>1500</v>
      </c>
      <c r="D3078" s="1" t="s">
        <v>60</v>
      </c>
      <c r="E3078" s="1">
        <v>150000120</v>
      </c>
      <c r="F3078" s="1" t="s">
        <v>60</v>
      </c>
      <c r="G3078" s="1" t="s">
        <v>104</v>
      </c>
      <c r="H3078" s="1">
        <v>16</v>
      </c>
      <c r="I3078" s="1" t="s">
        <v>52</v>
      </c>
      <c r="J3078" s="1" t="s">
        <v>49</v>
      </c>
      <c r="K3078" s="1">
        <v>17406001</v>
      </c>
      <c r="L3078" s="1" t="s">
        <v>50</v>
      </c>
      <c r="M3078" s="1" t="s">
        <v>51</v>
      </c>
      <c r="N3078" s="1" t="s">
        <v>64</v>
      </c>
      <c r="O3078" s="1" t="s">
        <v>65</v>
      </c>
      <c r="P3078" s="1" t="s">
        <v>66</v>
      </c>
      <c r="Q3078" s="1" t="s">
        <v>67</v>
      </c>
      <c r="R3078" s="1" t="s">
        <v>87</v>
      </c>
      <c r="S3078" s="1" t="s">
        <v>88</v>
      </c>
      <c r="T3078" s="2">
        <v>43555</v>
      </c>
      <c r="U3078" s="2">
        <v>43555</v>
      </c>
      <c r="V3078" s="1" t="s">
        <v>52</v>
      </c>
      <c r="W3078" s="3">
        <v>1</v>
      </c>
      <c r="X3078" s="1" t="s">
        <v>53</v>
      </c>
      <c r="Y3078" s="4">
        <v>175035</v>
      </c>
      <c r="Z3078" s="4">
        <v>-18720</v>
      </c>
      <c r="AA3078" s="4">
        <v>0</v>
      </c>
      <c r="AB3078" s="4">
        <v>0</v>
      </c>
      <c r="AC3078" s="4">
        <v>0</v>
      </c>
      <c r="AD3078" s="4">
        <v>175035</v>
      </c>
      <c r="AE3078" s="5">
        <v>1463</v>
      </c>
      <c r="AF3078" s="1" t="s">
        <v>70</v>
      </c>
      <c r="AG3078" s="1" t="s">
        <v>71</v>
      </c>
      <c r="AH3078" s="1" t="s">
        <v>89</v>
      </c>
      <c r="AI3078" s="1" t="s">
        <v>57</v>
      </c>
      <c r="AJ3078" s="5">
        <v>10950</v>
      </c>
      <c r="AK3078" s="4">
        <v>-1827</v>
      </c>
      <c r="AL3078" s="4">
        <v>0</v>
      </c>
      <c r="AM3078" s="4">
        <v>0</v>
      </c>
      <c r="AN3078" s="4">
        <v>0</v>
      </c>
      <c r="AO3078" s="4">
        <v>-20547</v>
      </c>
      <c r="AP3078" s="4">
        <v>-20547</v>
      </c>
      <c r="AQ3078" s="4">
        <v>0</v>
      </c>
      <c r="AR3078" s="4">
        <v>154488</v>
      </c>
      <c r="AS3078" s="1" t="s">
        <v>52</v>
      </c>
      <c r="AT3078" s="9">
        <f t="shared" si="1424"/>
        <v>43555</v>
      </c>
      <c r="AU3078" s="9">
        <f t="shared" si="1425"/>
        <v>43525</v>
      </c>
      <c r="AV3078" s="9">
        <v>44798</v>
      </c>
      <c r="AW3078" s="11">
        <f t="shared" si="1426"/>
        <v>3.4054794520547946</v>
      </c>
      <c r="AX3078">
        <v>10</v>
      </c>
      <c r="AY3078" s="12">
        <v>0.05</v>
      </c>
      <c r="AZ3078">
        <f t="shared" si="1427"/>
        <v>9.5000000000000001E-2</v>
      </c>
      <c r="BA3078" s="13">
        <f t="shared" si="1428"/>
        <v>175035</v>
      </c>
      <c r="BB3078" s="17" t="s">
        <v>1877</v>
      </c>
      <c r="BC3078">
        <f>MATCH(BB3078,MONTHLY_INDEX!$A:$A,0)</f>
        <v>642</v>
      </c>
      <c r="BD3078">
        <f>MATCH(AU3078,MONTHLY_INDEX!$1:$1,0)</f>
        <v>87</v>
      </c>
      <c r="BE3078">
        <f>INDEX(MONTHLY_INDEX!$1:$1048576,Final!BC3078,Final!BD3078)</f>
        <v>79.5</v>
      </c>
      <c r="BF3078">
        <f>MATCH($BF$1,MONTHLY_INDEX!$1:$1,0)</f>
        <v>127</v>
      </c>
      <c r="BG3078">
        <f>INDEX(MONTHLY_INDEX!$1:$1048576,Final!BC3078,Final!BF3078)</f>
        <v>94</v>
      </c>
      <c r="BH3078" s="23">
        <f t="shared" si="1420"/>
        <v>0.18238993710691823</v>
      </c>
      <c r="BI3078" s="14">
        <f t="shared" si="1421"/>
        <v>206959.62264150943</v>
      </c>
      <c r="BJ3078" s="14">
        <f t="shared" si="1422"/>
        <v>66955.690519514086</v>
      </c>
      <c r="BK3078" s="15">
        <f t="shared" si="1429"/>
        <v>140003.93212199534</v>
      </c>
      <c r="BL3078" s="52">
        <v>0</v>
      </c>
      <c r="BM3078" s="15">
        <f t="shared" si="1423"/>
        <v>140003.93212199534</v>
      </c>
    </row>
    <row r="3079" spans="1:65">
      <c r="A3079" s="8">
        <v>3077</v>
      </c>
      <c r="B3079" s="1" t="s">
        <v>44</v>
      </c>
      <c r="C3079" s="1">
        <v>1500</v>
      </c>
      <c r="D3079" s="1" t="s">
        <v>60</v>
      </c>
      <c r="E3079" s="1">
        <v>150000120</v>
      </c>
      <c r="F3079" s="1" t="s">
        <v>60</v>
      </c>
      <c r="G3079" s="1" t="s">
        <v>105</v>
      </c>
      <c r="H3079" s="1">
        <v>17</v>
      </c>
      <c r="I3079" s="1" t="s">
        <v>52</v>
      </c>
      <c r="J3079" s="1" t="s">
        <v>49</v>
      </c>
      <c r="K3079" s="1">
        <v>17406001</v>
      </c>
      <c r="L3079" s="1" t="s">
        <v>50</v>
      </c>
      <c r="M3079" s="1" t="s">
        <v>51</v>
      </c>
      <c r="N3079" s="1" t="s">
        <v>64</v>
      </c>
      <c r="O3079" s="1" t="s">
        <v>65</v>
      </c>
      <c r="P3079" s="1" t="s">
        <v>66</v>
      </c>
      <c r="Q3079" s="1" t="s">
        <v>67</v>
      </c>
      <c r="R3079" s="1" t="s">
        <v>87</v>
      </c>
      <c r="S3079" s="1" t="s">
        <v>88</v>
      </c>
      <c r="T3079" s="2">
        <v>43555</v>
      </c>
      <c r="U3079" s="2">
        <v>43555</v>
      </c>
      <c r="V3079" s="1" t="s">
        <v>52</v>
      </c>
      <c r="W3079" s="3">
        <v>1</v>
      </c>
      <c r="X3079" s="1" t="s">
        <v>53</v>
      </c>
      <c r="Y3079" s="4">
        <v>132796</v>
      </c>
      <c r="Z3079" s="4">
        <v>-14203</v>
      </c>
      <c r="AA3079" s="4">
        <v>0</v>
      </c>
      <c r="AB3079" s="4">
        <v>0</v>
      </c>
      <c r="AC3079" s="4">
        <v>0</v>
      </c>
      <c r="AD3079" s="4">
        <v>132796</v>
      </c>
      <c r="AE3079" s="5">
        <v>1463</v>
      </c>
      <c r="AF3079" s="1" t="s">
        <v>70</v>
      </c>
      <c r="AG3079" s="1" t="s">
        <v>71</v>
      </c>
      <c r="AH3079" s="1" t="s">
        <v>89</v>
      </c>
      <c r="AI3079" s="1" t="s">
        <v>57</v>
      </c>
      <c r="AJ3079" s="5">
        <v>10950</v>
      </c>
      <c r="AK3079" s="4">
        <v>-1386</v>
      </c>
      <c r="AL3079" s="4">
        <v>0</v>
      </c>
      <c r="AM3079" s="4">
        <v>0</v>
      </c>
      <c r="AN3079" s="4">
        <v>0</v>
      </c>
      <c r="AO3079" s="4">
        <v>-15589</v>
      </c>
      <c r="AP3079" s="4">
        <v>-15589</v>
      </c>
      <c r="AQ3079" s="4">
        <v>0</v>
      </c>
      <c r="AR3079" s="4">
        <v>117207</v>
      </c>
      <c r="AS3079" s="1" t="s">
        <v>52</v>
      </c>
      <c r="AT3079" s="9">
        <f t="shared" si="1424"/>
        <v>43555</v>
      </c>
      <c r="AU3079" s="9">
        <f t="shared" si="1425"/>
        <v>43525</v>
      </c>
      <c r="AV3079" s="9">
        <v>44798</v>
      </c>
      <c r="AW3079" s="11">
        <f t="shared" si="1426"/>
        <v>3.4054794520547946</v>
      </c>
      <c r="AX3079">
        <v>10</v>
      </c>
      <c r="AY3079" s="12">
        <v>0.05</v>
      </c>
      <c r="AZ3079">
        <f t="shared" si="1427"/>
        <v>9.5000000000000001E-2</v>
      </c>
      <c r="BA3079" s="13">
        <f t="shared" si="1428"/>
        <v>132796</v>
      </c>
      <c r="BB3079" s="17" t="s">
        <v>2189</v>
      </c>
      <c r="BC3079">
        <f>MATCH(BB3079,MONTHLY_INDEX!$A:$A,0)</f>
        <v>798</v>
      </c>
      <c r="BD3079">
        <f>MATCH(AU3079,MONTHLY_INDEX!$1:$1,0)</f>
        <v>87</v>
      </c>
      <c r="BE3079">
        <f>INDEX(MONTHLY_INDEX!$1:$1048576,Final!BC3079,Final!BD3079)</f>
        <v>95.2</v>
      </c>
      <c r="BF3079">
        <f>MATCH($BF$1,MONTHLY_INDEX!$1:$1,0)</f>
        <v>127</v>
      </c>
      <c r="BG3079">
        <f>INDEX(MONTHLY_INDEX!$1:$1048576,Final!BC3079,Final!BF3079)</f>
        <v>95.3</v>
      </c>
      <c r="BH3079" s="23">
        <f t="shared" si="1420"/>
        <v>1.0504201680671672E-3</v>
      </c>
      <c r="BI3079" s="14">
        <f t="shared" si="1421"/>
        <v>132935.49159663866</v>
      </c>
      <c r="BJ3079" s="14">
        <f t="shared" si="1422"/>
        <v>43007.363082709802</v>
      </c>
      <c r="BK3079" s="15">
        <f t="shared" si="1429"/>
        <v>89928.128513928852</v>
      </c>
      <c r="BL3079" s="52">
        <v>0</v>
      </c>
      <c r="BM3079" s="15">
        <f t="shared" si="1423"/>
        <v>89928.128513928852</v>
      </c>
    </row>
    <row r="3080" spans="1:65">
      <c r="A3080" s="8">
        <v>3078</v>
      </c>
      <c r="B3080" s="1" t="s">
        <v>44</v>
      </c>
      <c r="C3080" s="1">
        <v>1500</v>
      </c>
      <c r="D3080" s="1" t="s">
        <v>60</v>
      </c>
      <c r="E3080" s="1">
        <v>150000120</v>
      </c>
      <c r="F3080" s="1" t="s">
        <v>60</v>
      </c>
      <c r="G3080" s="1" t="s">
        <v>106</v>
      </c>
      <c r="H3080" s="1">
        <v>18</v>
      </c>
      <c r="I3080" s="1" t="s">
        <v>52</v>
      </c>
      <c r="J3080" s="1" t="s">
        <v>49</v>
      </c>
      <c r="K3080" s="1">
        <v>17406001</v>
      </c>
      <c r="L3080" s="1" t="s">
        <v>50</v>
      </c>
      <c r="M3080" s="1" t="s">
        <v>51</v>
      </c>
      <c r="N3080" s="1" t="s">
        <v>64</v>
      </c>
      <c r="O3080" s="1" t="s">
        <v>65</v>
      </c>
      <c r="P3080" s="1" t="s">
        <v>66</v>
      </c>
      <c r="Q3080" s="1" t="s">
        <v>67</v>
      </c>
      <c r="R3080" s="1" t="s">
        <v>87</v>
      </c>
      <c r="S3080" s="1" t="s">
        <v>88</v>
      </c>
      <c r="T3080" s="2">
        <v>43555</v>
      </c>
      <c r="U3080" s="2">
        <v>43555</v>
      </c>
      <c r="V3080" s="1" t="s">
        <v>52</v>
      </c>
      <c r="W3080" s="3">
        <v>1</v>
      </c>
      <c r="X3080" s="1" t="s">
        <v>53</v>
      </c>
      <c r="Y3080" s="4">
        <v>469552</v>
      </c>
      <c r="Z3080" s="4">
        <v>-50223</v>
      </c>
      <c r="AA3080" s="4">
        <v>0</v>
      </c>
      <c r="AB3080" s="4">
        <v>0</v>
      </c>
      <c r="AC3080" s="4">
        <v>0</v>
      </c>
      <c r="AD3080" s="4">
        <v>469552</v>
      </c>
      <c r="AE3080" s="5">
        <v>1463</v>
      </c>
      <c r="AF3080" s="1" t="s">
        <v>70</v>
      </c>
      <c r="AG3080" s="1" t="s">
        <v>71</v>
      </c>
      <c r="AH3080" s="1" t="s">
        <v>89</v>
      </c>
      <c r="AI3080" s="1" t="s">
        <v>57</v>
      </c>
      <c r="AJ3080" s="5">
        <v>10950</v>
      </c>
      <c r="AK3080" s="4">
        <v>-4901</v>
      </c>
      <c r="AL3080" s="4">
        <v>0</v>
      </c>
      <c r="AM3080" s="4">
        <v>0</v>
      </c>
      <c r="AN3080" s="4">
        <v>0</v>
      </c>
      <c r="AO3080" s="4">
        <v>-55124</v>
      </c>
      <c r="AP3080" s="4">
        <v>-55124</v>
      </c>
      <c r="AQ3080" s="4">
        <v>0</v>
      </c>
      <c r="AR3080" s="4">
        <v>414428</v>
      </c>
      <c r="AS3080" s="1" t="s">
        <v>52</v>
      </c>
      <c r="AT3080" s="9">
        <f t="shared" si="1424"/>
        <v>43555</v>
      </c>
      <c r="AU3080" s="9">
        <f t="shared" si="1425"/>
        <v>43525</v>
      </c>
      <c r="AV3080" s="9">
        <v>44798</v>
      </c>
      <c r="AW3080" s="11">
        <f t="shared" si="1426"/>
        <v>3.4054794520547946</v>
      </c>
      <c r="AX3080">
        <v>10</v>
      </c>
      <c r="AY3080" s="12">
        <v>0.05</v>
      </c>
      <c r="AZ3080">
        <f t="shared" si="1427"/>
        <v>9.5000000000000001E-2</v>
      </c>
      <c r="BA3080" s="13">
        <f t="shared" si="1428"/>
        <v>469552</v>
      </c>
      <c r="BB3080" s="17" t="s">
        <v>1871</v>
      </c>
      <c r="BC3080">
        <f>MATCH(BB3080,MONTHLY_INDEX!$A:$A,0)</f>
        <v>639</v>
      </c>
      <c r="BD3080">
        <f>MATCH(AU3080,MONTHLY_INDEX!$1:$1,0)</f>
        <v>87</v>
      </c>
      <c r="BE3080">
        <f>INDEX(MONTHLY_INDEX!$1:$1048576,Final!BC3080,Final!BD3080)</f>
        <v>111.4</v>
      </c>
      <c r="BF3080">
        <f>MATCH($BF$1,MONTHLY_INDEX!$1:$1,0)</f>
        <v>127</v>
      </c>
      <c r="BG3080">
        <f>INDEX(MONTHLY_INDEX!$1:$1048576,Final!BC3080,Final!BF3080)</f>
        <v>116.2</v>
      </c>
      <c r="BH3080" s="23">
        <f t="shared" si="1420"/>
        <v>4.3087971274685791E-2</v>
      </c>
      <c r="BI3080" s="14">
        <f t="shared" si="1421"/>
        <v>489784.04308797128</v>
      </c>
      <c r="BJ3080" s="14">
        <f t="shared" si="1422"/>
        <v>158455.2019946386</v>
      </c>
      <c r="BK3080" s="15">
        <f t="shared" si="1429"/>
        <v>331328.84109333268</v>
      </c>
      <c r="BL3080" s="52">
        <v>0</v>
      </c>
      <c r="BM3080" s="15">
        <f t="shared" si="1423"/>
        <v>331328.84109333268</v>
      </c>
    </row>
    <row r="3081" spans="1:65">
      <c r="A3081" s="8">
        <v>3079</v>
      </c>
      <c r="B3081" s="1" t="s">
        <v>44</v>
      </c>
      <c r="C3081" s="1">
        <v>1500</v>
      </c>
      <c r="D3081" s="1" t="s">
        <v>60</v>
      </c>
      <c r="E3081" s="1">
        <v>150000120</v>
      </c>
      <c r="F3081" s="1" t="s">
        <v>60</v>
      </c>
      <c r="G3081" s="1" t="s">
        <v>107</v>
      </c>
      <c r="H3081" s="1">
        <v>19</v>
      </c>
      <c r="I3081" s="1" t="s">
        <v>52</v>
      </c>
      <c r="J3081" s="1" t="s">
        <v>49</v>
      </c>
      <c r="K3081" s="1">
        <v>17406001</v>
      </c>
      <c r="L3081" s="1" t="s">
        <v>50</v>
      </c>
      <c r="M3081" s="1" t="s">
        <v>51</v>
      </c>
      <c r="N3081" s="1" t="s">
        <v>64</v>
      </c>
      <c r="O3081" s="1" t="s">
        <v>65</v>
      </c>
      <c r="P3081" s="1" t="s">
        <v>66</v>
      </c>
      <c r="Q3081" s="1" t="s">
        <v>67</v>
      </c>
      <c r="R3081" s="1" t="s">
        <v>87</v>
      </c>
      <c r="S3081" s="1" t="s">
        <v>88</v>
      </c>
      <c r="T3081" s="2">
        <v>43555</v>
      </c>
      <c r="U3081" s="2">
        <v>43555</v>
      </c>
      <c r="V3081" s="1" t="s">
        <v>52</v>
      </c>
      <c r="W3081" s="3">
        <v>1</v>
      </c>
      <c r="X3081" s="1" t="s">
        <v>53</v>
      </c>
      <c r="Y3081" s="4">
        <v>6861326</v>
      </c>
      <c r="Z3081" s="4">
        <v>-733898</v>
      </c>
      <c r="AA3081" s="4">
        <v>0</v>
      </c>
      <c r="AB3081" s="4">
        <v>0</v>
      </c>
      <c r="AC3081" s="4">
        <v>0</v>
      </c>
      <c r="AD3081" s="4">
        <v>6861326</v>
      </c>
      <c r="AE3081" s="5">
        <v>1463</v>
      </c>
      <c r="AF3081" s="1" t="s">
        <v>70</v>
      </c>
      <c r="AG3081" s="1" t="s">
        <v>71</v>
      </c>
      <c r="AH3081" s="1" t="s">
        <v>89</v>
      </c>
      <c r="AI3081" s="1" t="s">
        <v>57</v>
      </c>
      <c r="AJ3081" s="5">
        <v>10950</v>
      </c>
      <c r="AK3081" s="4">
        <v>-71615</v>
      </c>
      <c r="AL3081" s="4">
        <v>0</v>
      </c>
      <c r="AM3081" s="4">
        <v>0</v>
      </c>
      <c r="AN3081" s="4">
        <v>0</v>
      </c>
      <c r="AO3081" s="4">
        <v>-805513</v>
      </c>
      <c r="AP3081" s="4">
        <v>-805513</v>
      </c>
      <c r="AQ3081" s="4">
        <v>0</v>
      </c>
      <c r="AR3081" s="4">
        <v>6055813</v>
      </c>
      <c r="AS3081" s="1" t="s">
        <v>52</v>
      </c>
      <c r="AT3081" s="9">
        <f t="shared" si="1424"/>
        <v>43555</v>
      </c>
      <c r="AU3081" s="9">
        <f t="shared" si="1425"/>
        <v>43525</v>
      </c>
      <c r="AV3081" s="9">
        <v>44798</v>
      </c>
      <c r="AW3081" s="11">
        <f t="shared" si="1426"/>
        <v>3.4054794520547946</v>
      </c>
      <c r="AX3081">
        <v>10</v>
      </c>
      <c r="AY3081" s="12">
        <v>0.05</v>
      </c>
      <c r="AZ3081">
        <f t="shared" si="1427"/>
        <v>9.5000000000000001E-2</v>
      </c>
      <c r="BA3081" s="13">
        <f t="shared" si="1428"/>
        <v>6861326</v>
      </c>
      <c r="BI3081" s="14">
        <f t="shared" ref="BI3081:BI3083" si="1430">AR3081</f>
        <v>6055813</v>
      </c>
      <c r="BJ3081" s="14">
        <v>0</v>
      </c>
      <c r="BK3081" s="14">
        <f t="shared" ref="BK3081:BK3083" si="1431">AR3081</f>
        <v>6055813</v>
      </c>
      <c r="BL3081" s="52">
        <v>0</v>
      </c>
      <c r="BM3081" s="15">
        <f t="shared" ref="BM3081:BM3083" si="1432">AR3081</f>
        <v>6055813</v>
      </c>
    </row>
    <row r="3082" spans="1:65">
      <c r="A3082" s="8">
        <v>3080</v>
      </c>
      <c r="B3082" s="1" t="s">
        <v>44</v>
      </c>
      <c r="C3082" s="1">
        <v>1500</v>
      </c>
      <c r="D3082" s="1" t="s">
        <v>60</v>
      </c>
      <c r="E3082" s="1">
        <v>150000120</v>
      </c>
      <c r="F3082" s="1" t="s">
        <v>60</v>
      </c>
      <c r="G3082" s="1" t="s">
        <v>108</v>
      </c>
      <c r="H3082" s="1">
        <v>20</v>
      </c>
      <c r="I3082" s="1" t="s">
        <v>52</v>
      </c>
      <c r="J3082" s="1" t="s">
        <v>49</v>
      </c>
      <c r="K3082" s="1">
        <v>17406001</v>
      </c>
      <c r="L3082" s="1" t="s">
        <v>50</v>
      </c>
      <c r="M3082" s="1" t="s">
        <v>51</v>
      </c>
      <c r="N3082" s="1" t="s">
        <v>64</v>
      </c>
      <c r="O3082" s="1" t="s">
        <v>65</v>
      </c>
      <c r="P3082" s="1" t="s">
        <v>66</v>
      </c>
      <c r="Q3082" s="1" t="s">
        <v>67</v>
      </c>
      <c r="R3082" s="1" t="s">
        <v>87</v>
      </c>
      <c r="S3082" s="1" t="s">
        <v>88</v>
      </c>
      <c r="T3082" s="2">
        <v>43555</v>
      </c>
      <c r="U3082" s="2">
        <v>43555</v>
      </c>
      <c r="V3082" s="1" t="s">
        <v>52</v>
      </c>
      <c r="W3082" s="3">
        <v>1</v>
      </c>
      <c r="X3082" s="1" t="s">
        <v>53</v>
      </c>
      <c r="Y3082" s="4">
        <v>5552065</v>
      </c>
      <c r="Z3082" s="4">
        <v>-593858</v>
      </c>
      <c r="AA3082" s="4">
        <v>0</v>
      </c>
      <c r="AB3082" s="4">
        <v>0</v>
      </c>
      <c r="AC3082" s="4">
        <v>0</v>
      </c>
      <c r="AD3082" s="4">
        <v>5552065</v>
      </c>
      <c r="AE3082" s="5">
        <v>1463</v>
      </c>
      <c r="AF3082" s="1" t="s">
        <v>70</v>
      </c>
      <c r="AG3082" s="1" t="s">
        <v>71</v>
      </c>
      <c r="AH3082" s="1" t="s">
        <v>89</v>
      </c>
      <c r="AI3082" s="1" t="s">
        <v>57</v>
      </c>
      <c r="AJ3082" s="5">
        <v>10950</v>
      </c>
      <c r="AK3082" s="4">
        <v>-57949</v>
      </c>
      <c r="AL3082" s="4">
        <v>0</v>
      </c>
      <c r="AM3082" s="4">
        <v>0</v>
      </c>
      <c r="AN3082" s="4">
        <v>0</v>
      </c>
      <c r="AO3082" s="4">
        <v>-651807</v>
      </c>
      <c r="AP3082" s="4">
        <v>-651807</v>
      </c>
      <c r="AQ3082" s="4">
        <v>0</v>
      </c>
      <c r="AR3082" s="4">
        <v>4900258</v>
      </c>
      <c r="AS3082" s="1" t="s">
        <v>52</v>
      </c>
      <c r="AT3082" s="9">
        <f t="shared" si="1424"/>
        <v>43555</v>
      </c>
      <c r="AU3082" s="9">
        <f t="shared" si="1425"/>
        <v>43525</v>
      </c>
      <c r="AV3082" s="9">
        <v>44798</v>
      </c>
      <c r="AW3082" s="11">
        <f t="shared" si="1426"/>
        <v>3.4054794520547946</v>
      </c>
      <c r="AX3082">
        <v>10</v>
      </c>
      <c r="AY3082" s="12">
        <v>0.05</v>
      </c>
      <c r="AZ3082">
        <f t="shared" si="1427"/>
        <v>9.5000000000000001E-2</v>
      </c>
      <c r="BA3082" s="13">
        <f t="shared" si="1428"/>
        <v>5552065</v>
      </c>
      <c r="BI3082" s="14">
        <f t="shared" si="1430"/>
        <v>4900258</v>
      </c>
      <c r="BJ3082" s="14">
        <v>0</v>
      </c>
      <c r="BK3082" s="14">
        <f t="shared" si="1431"/>
        <v>4900258</v>
      </c>
      <c r="BL3082" s="52">
        <v>0</v>
      </c>
      <c r="BM3082" s="15">
        <f t="shared" si="1432"/>
        <v>4900258</v>
      </c>
    </row>
    <row r="3083" spans="1:65">
      <c r="A3083" s="8">
        <v>3081</v>
      </c>
      <c r="B3083" s="1" t="s">
        <v>44</v>
      </c>
      <c r="C3083" s="1">
        <v>1500</v>
      </c>
      <c r="D3083" s="1" t="s">
        <v>60</v>
      </c>
      <c r="E3083" s="1">
        <v>150000120</v>
      </c>
      <c r="F3083" s="1" t="s">
        <v>60</v>
      </c>
      <c r="G3083" s="1" t="s">
        <v>109</v>
      </c>
      <c r="H3083" s="1">
        <v>21</v>
      </c>
      <c r="I3083" s="1" t="s">
        <v>52</v>
      </c>
      <c r="J3083" s="1" t="s">
        <v>49</v>
      </c>
      <c r="K3083" s="1">
        <v>17406001</v>
      </c>
      <c r="L3083" s="1" t="s">
        <v>50</v>
      </c>
      <c r="M3083" s="1" t="s">
        <v>51</v>
      </c>
      <c r="N3083" s="1" t="s">
        <v>64</v>
      </c>
      <c r="O3083" s="1" t="s">
        <v>65</v>
      </c>
      <c r="P3083" s="1" t="s">
        <v>66</v>
      </c>
      <c r="Q3083" s="1" t="s">
        <v>67</v>
      </c>
      <c r="R3083" s="1" t="s">
        <v>87</v>
      </c>
      <c r="S3083" s="1" t="s">
        <v>88</v>
      </c>
      <c r="T3083" s="2">
        <v>43555</v>
      </c>
      <c r="U3083" s="2">
        <v>43555</v>
      </c>
      <c r="V3083" s="1" t="s">
        <v>52</v>
      </c>
      <c r="W3083" s="3">
        <v>1</v>
      </c>
      <c r="X3083" s="1" t="s">
        <v>53</v>
      </c>
      <c r="Y3083" s="4">
        <v>1950695</v>
      </c>
      <c r="Z3083" s="4">
        <v>-209224</v>
      </c>
      <c r="AA3083" s="4">
        <v>0</v>
      </c>
      <c r="AB3083" s="4">
        <v>0</v>
      </c>
      <c r="AC3083" s="4">
        <v>0</v>
      </c>
      <c r="AD3083" s="4">
        <v>1950695</v>
      </c>
      <c r="AE3083" s="5">
        <v>1463</v>
      </c>
      <c r="AF3083" s="1" t="s">
        <v>70</v>
      </c>
      <c r="AG3083" s="1" t="s">
        <v>71</v>
      </c>
      <c r="AH3083" s="1" t="s">
        <v>89</v>
      </c>
      <c r="AI3083" s="1" t="s">
        <v>57</v>
      </c>
      <c r="AJ3083" s="5">
        <v>10950</v>
      </c>
      <c r="AK3083" s="4">
        <v>-20353</v>
      </c>
      <c r="AL3083" s="4">
        <v>0</v>
      </c>
      <c r="AM3083" s="4">
        <v>0</v>
      </c>
      <c r="AN3083" s="4">
        <v>0</v>
      </c>
      <c r="AO3083" s="4">
        <v>-229577</v>
      </c>
      <c r="AP3083" s="4">
        <v>-229577</v>
      </c>
      <c r="AQ3083" s="4">
        <v>0</v>
      </c>
      <c r="AR3083" s="4">
        <v>1721118</v>
      </c>
      <c r="AS3083" s="1" t="s">
        <v>52</v>
      </c>
      <c r="AT3083" s="9">
        <f t="shared" si="1424"/>
        <v>43555</v>
      </c>
      <c r="AU3083" s="9">
        <f t="shared" si="1425"/>
        <v>43525</v>
      </c>
      <c r="AV3083" s="9">
        <v>44798</v>
      </c>
      <c r="AW3083" s="11">
        <f t="shared" si="1426"/>
        <v>3.4054794520547946</v>
      </c>
      <c r="AX3083">
        <v>10</v>
      </c>
      <c r="AY3083" s="12">
        <v>0.05</v>
      </c>
      <c r="AZ3083">
        <f t="shared" si="1427"/>
        <v>9.5000000000000001E-2</v>
      </c>
      <c r="BA3083" s="13">
        <f t="shared" si="1428"/>
        <v>1950695</v>
      </c>
      <c r="BI3083" s="14">
        <f t="shared" si="1430"/>
        <v>1721118</v>
      </c>
      <c r="BJ3083" s="14">
        <v>0</v>
      </c>
      <c r="BK3083" s="14">
        <f t="shared" si="1431"/>
        <v>1721118</v>
      </c>
      <c r="BL3083" s="52">
        <v>0</v>
      </c>
      <c r="BM3083" s="15">
        <f t="shared" si="1432"/>
        <v>1721118</v>
      </c>
    </row>
    <row r="3084" spans="1:65">
      <c r="A3084" s="8">
        <v>3082</v>
      </c>
      <c r="B3084" s="1" t="s">
        <v>44</v>
      </c>
      <c r="C3084" s="1">
        <v>1500</v>
      </c>
      <c r="D3084" s="1" t="s">
        <v>60</v>
      </c>
      <c r="E3084" s="1">
        <v>150000120</v>
      </c>
      <c r="F3084" s="1" t="s">
        <v>60</v>
      </c>
      <c r="G3084" s="1" t="s">
        <v>110</v>
      </c>
      <c r="H3084" s="1">
        <v>22</v>
      </c>
      <c r="I3084" s="1" t="s">
        <v>52</v>
      </c>
      <c r="J3084" s="1" t="s">
        <v>49</v>
      </c>
      <c r="K3084" s="1">
        <v>17406001</v>
      </c>
      <c r="L3084" s="1" t="s">
        <v>50</v>
      </c>
      <c r="M3084" s="1" t="s">
        <v>51</v>
      </c>
      <c r="N3084" s="1" t="s">
        <v>64</v>
      </c>
      <c r="O3084" s="1" t="s">
        <v>65</v>
      </c>
      <c r="P3084" s="1" t="s">
        <v>66</v>
      </c>
      <c r="Q3084" s="1" t="s">
        <v>67</v>
      </c>
      <c r="R3084" s="1" t="s">
        <v>87</v>
      </c>
      <c r="S3084" s="1" t="s">
        <v>88</v>
      </c>
      <c r="T3084" s="2">
        <v>43555</v>
      </c>
      <c r="U3084" s="2">
        <v>43555</v>
      </c>
      <c r="V3084" s="1" t="s">
        <v>52</v>
      </c>
      <c r="W3084" s="3">
        <v>1</v>
      </c>
      <c r="X3084" s="1" t="s">
        <v>53</v>
      </c>
      <c r="Y3084" s="4">
        <v>16789210</v>
      </c>
      <c r="Z3084" s="4">
        <v>-1795802</v>
      </c>
      <c r="AA3084" s="4">
        <v>0</v>
      </c>
      <c r="AB3084" s="4">
        <v>0</v>
      </c>
      <c r="AC3084" s="4">
        <v>0</v>
      </c>
      <c r="AD3084" s="4">
        <v>16789210</v>
      </c>
      <c r="AE3084" s="5">
        <v>1463</v>
      </c>
      <c r="AF3084" s="1" t="s">
        <v>70</v>
      </c>
      <c r="AG3084" s="1" t="s">
        <v>71</v>
      </c>
      <c r="AH3084" s="1" t="s">
        <v>89</v>
      </c>
      <c r="AI3084" s="1" t="s">
        <v>57</v>
      </c>
      <c r="AJ3084" s="5">
        <v>10950</v>
      </c>
      <c r="AK3084" s="4">
        <v>-175237</v>
      </c>
      <c r="AL3084" s="4">
        <v>0</v>
      </c>
      <c r="AM3084" s="4">
        <v>0</v>
      </c>
      <c r="AN3084" s="4">
        <v>0</v>
      </c>
      <c r="AO3084" s="4">
        <v>-1971039</v>
      </c>
      <c r="AP3084" s="4">
        <v>-1971039</v>
      </c>
      <c r="AQ3084" s="4">
        <v>0</v>
      </c>
      <c r="AR3084" s="4">
        <v>14818171</v>
      </c>
      <c r="AS3084" s="1" t="s">
        <v>52</v>
      </c>
      <c r="AT3084" s="9">
        <f t="shared" si="1424"/>
        <v>43555</v>
      </c>
      <c r="AU3084" s="9">
        <f t="shared" si="1425"/>
        <v>43525</v>
      </c>
      <c r="AV3084" s="9">
        <v>44798</v>
      </c>
      <c r="AW3084" s="11">
        <f t="shared" si="1426"/>
        <v>3.4054794520547946</v>
      </c>
      <c r="AX3084">
        <v>25</v>
      </c>
      <c r="AY3084" s="12">
        <v>0.05</v>
      </c>
      <c r="AZ3084">
        <f t="shared" si="1427"/>
        <v>3.7999999999999999E-2</v>
      </c>
      <c r="BA3084" s="13">
        <f t="shared" si="1428"/>
        <v>16789210</v>
      </c>
      <c r="BB3084" s="17" t="s">
        <v>2189</v>
      </c>
      <c r="BC3084">
        <f>MATCH(BB3084,MONTHLY_INDEX!$A:$A,0)</f>
        <v>798</v>
      </c>
      <c r="BD3084">
        <f>MATCH(AU3084,MONTHLY_INDEX!$1:$1,0)</f>
        <v>87</v>
      </c>
      <c r="BE3084">
        <f>INDEX(MONTHLY_INDEX!$1:$1048576,Final!BC3084,Final!BD3084)</f>
        <v>95.2</v>
      </c>
      <c r="BF3084">
        <f>MATCH($BF$1,MONTHLY_INDEX!$1:$1,0)</f>
        <v>127</v>
      </c>
      <c r="BG3084">
        <f>INDEX(MONTHLY_INDEX!$1:$1048576,Final!BC3084,Final!BF3084)</f>
        <v>95.3</v>
      </c>
      <c r="BH3084" s="23">
        <f>(BG3084-BE3084)/BE3084</f>
        <v>1.0504201680671672E-3</v>
      </c>
      <c r="BI3084" s="14">
        <f>(1+BH3084)*BA3084</f>
        <v>16806845.724789917</v>
      </c>
      <c r="BJ3084" s="14">
        <f>BI3084*AZ3084*AW3084</f>
        <v>2174943.9752458273</v>
      </c>
      <c r="BK3084" s="15">
        <f t="shared" si="1429"/>
        <v>14631901.74954409</v>
      </c>
      <c r="BL3084" s="52">
        <v>0</v>
      </c>
      <c r="BM3084" s="15">
        <f>MAX((1-BL3084)*BK3084,BI3084*AY3084)</f>
        <v>14631901.74954409</v>
      </c>
    </row>
    <row r="3085" spans="1:65">
      <c r="A3085" s="8">
        <v>3083</v>
      </c>
      <c r="B3085" s="1" t="s">
        <v>44</v>
      </c>
      <c r="C3085" s="1">
        <v>1500</v>
      </c>
      <c r="D3085" s="1" t="s">
        <v>60</v>
      </c>
      <c r="E3085" s="1">
        <v>150000120</v>
      </c>
      <c r="F3085" s="1" t="s">
        <v>60</v>
      </c>
      <c r="G3085" s="1" t="s">
        <v>111</v>
      </c>
      <c r="H3085" s="1">
        <v>23</v>
      </c>
      <c r="I3085" s="1" t="s">
        <v>52</v>
      </c>
      <c r="J3085" s="1" t="s">
        <v>49</v>
      </c>
      <c r="K3085" s="1">
        <v>17406001</v>
      </c>
      <c r="L3085" s="1" t="s">
        <v>50</v>
      </c>
      <c r="M3085" s="1" t="s">
        <v>51</v>
      </c>
      <c r="N3085" s="1" t="s">
        <v>64</v>
      </c>
      <c r="O3085" s="1" t="s">
        <v>65</v>
      </c>
      <c r="P3085" s="1" t="s">
        <v>66</v>
      </c>
      <c r="Q3085" s="1" t="s">
        <v>67</v>
      </c>
      <c r="R3085" s="1" t="s">
        <v>87</v>
      </c>
      <c r="S3085" s="1" t="s">
        <v>88</v>
      </c>
      <c r="T3085" s="2">
        <v>43555</v>
      </c>
      <c r="U3085" s="2">
        <v>43555</v>
      </c>
      <c r="V3085" s="1" t="s">
        <v>52</v>
      </c>
      <c r="W3085" s="3">
        <v>1</v>
      </c>
      <c r="X3085" s="1" t="s">
        <v>53</v>
      </c>
      <c r="Y3085" s="4">
        <v>418399</v>
      </c>
      <c r="Z3085" s="4">
        <v>-50846</v>
      </c>
      <c r="AA3085" s="4">
        <v>0</v>
      </c>
      <c r="AB3085" s="4">
        <v>0</v>
      </c>
      <c r="AC3085" s="4">
        <v>0</v>
      </c>
      <c r="AD3085" s="4">
        <v>418399</v>
      </c>
      <c r="AE3085" s="5">
        <v>1463</v>
      </c>
      <c r="AF3085" s="1" t="s">
        <v>70</v>
      </c>
      <c r="AG3085" s="1" t="s">
        <v>71</v>
      </c>
      <c r="AH3085" s="1" t="s">
        <v>89</v>
      </c>
      <c r="AI3085" s="1" t="s">
        <v>57</v>
      </c>
      <c r="AJ3085" s="5">
        <v>10950</v>
      </c>
      <c r="AK3085" s="4">
        <v>-4292</v>
      </c>
      <c r="AL3085" s="4">
        <v>0</v>
      </c>
      <c r="AM3085" s="4">
        <v>0</v>
      </c>
      <c r="AN3085" s="4">
        <v>0</v>
      </c>
      <c r="AO3085" s="4">
        <v>-55138</v>
      </c>
      <c r="AP3085" s="4">
        <v>-55138</v>
      </c>
      <c r="AQ3085" s="4">
        <v>0</v>
      </c>
      <c r="AR3085" s="4">
        <v>363261</v>
      </c>
      <c r="AS3085" s="1" t="s">
        <v>52</v>
      </c>
      <c r="AT3085" s="9">
        <f t="shared" si="1424"/>
        <v>43555</v>
      </c>
      <c r="AU3085" s="9">
        <f t="shared" si="1425"/>
        <v>43525</v>
      </c>
      <c r="AV3085" s="9">
        <v>44798</v>
      </c>
      <c r="AW3085" s="11">
        <f t="shared" si="1426"/>
        <v>3.4054794520547946</v>
      </c>
      <c r="AX3085">
        <v>10</v>
      </c>
      <c r="AY3085" s="12">
        <v>0.05</v>
      </c>
      <c r="AZ3085">
        <f t="shared" si="1427"/>
        <v>9.5000000000000001E-2</v>
      </c>
      <c r="BA3085" s="13">
        <f t="shared" si="1428"/>
        <v>418399</v>
      </c>
      <c r="BI3085" s="14">
        <f t="shared" ref="BI3085:BI3089" si="1433">AR3085</f>
        <v>363261</v>
      </c>
      <c r="BJ3085" s="14">
        <v>0</v>
      </c>
      <c r="BK3085" s="14">
        <f t="shared" ref="BK3085:BK3089" si="1434">AR3085</f>
        <v>363261</v>
      </c>
      <c r="BL3085" s="52">
        <v>0</v>
      </c>
      <c r="BM3085" s="15">
        <f t="shared" ref="BM3085:BM3089" si="1435">AR3085</f>
        <v>363261</v>
      </c>
    </row>
    <row r="3086" spans="1:65">
      <c r="A3086" s="8">
        <v>3084</v>
      </c>
      <c r="B3086" s="1" t="s">
        <v>44</v>
      </c>
      <c r="C3086" s="1">
        <v>1500</v>
      </c>
      <c r="D3086" s="1" t="s">
        <v>60</v>
      </c>
      <c r="E3086" s="1">
        <v>150000120</v>
      </c>
      <c r="F3086" s="1" t="s">
        <v>112</v>
      </c>
      <c r="G3086" s="1" t="s">
        <v>113</v>
      </c>
      <c r="H3086" s="1">
        <v>24</v>
      </c>
      <c r="I3086" s="1" t="s">
        <v>52</v>
      </c>
      <c r="J3086" s="1" t="s">
        <v>49</v>
      </c>
      <c r="K3086" s="1">
        <v>17406001</v>
      </c>
      <c r="L3086" s="1" t="s">
        <v>50</v>
      </c>
      <c r="M3086" s="1" t="s">
        <v>51</v>
      </c>
      <c r="N3086" s="1" t="s">
        <v>64</v>
      </c>
      <c r="O3086" s="1" t="s">
        <v>65</v>
      </c>
      <c r="P3086" s="1" t="s">
        <v>66</v>
      </c>
      <c r="Q3086" s="1" t="s">
        <v>67</v>
      </c>
      <c r="R3086" s="1" t="s">
        <v>87</v>
      </c>
      <c r="S3086" s="1" t="s">
        <v>88</v>
      </c>
      <c r="T3086" s="2">
        <v>43555</v>
      </c>
      <c r="U3086" s="2">
        <v>43555</v>
      </c>
      <c r="V3086" s="1" t="s">
        <v>52</v>
      </c>
      <c r="W3086" s="3">
        <v>1</v>
      </c>
      <c r="X3086" s="1" t="s">
        <v>53</v>
      </c>
      <c r="Y3086" s="4">
        <v>1305730</v>
      </c>
      <c r="Z3086" s="4">
        <v>-139662.10999999999</v>
      </c>
      <c r="AA3086" s="4">
        <v>0</v>
      </c>
      <c r="AB3086" s="4">
        <v>0</v>
      </c>
      <c r="AC3086" s="4">
        <v>0</v>
      </c>
      <c r="AD3086" s="4">
        <v>1305730</v>
      </c>
      <c r="AE3086" s="5">
        <v>1463</v>
      </c>
      <c r="AF3086" s="1" t="s">
        <v>70</v>
      </c>
      <c r="AG3086" s="1" t="s">
        <v>71</v>
      </c>
      <c r="AH3086" s="1" t="s">
        <v>89</v>
      </c>
      <c r="AI3086" s="1" t="s">
        <v>57</v>
      </c>
      <c r="AJ3086" s="5">
        <v>10950</v>
      </c>
      <c r="AK3086" s="4">
        <v>-13629</v>
      </c>
      <c r="AL3086" s="4">
        <v>0</v>
      </c>
      <c r="AM3086" s="4">
        <v>0</v>
      </c>
      <c r="AN3086" s="4">
        <v>0</v>
      </c>
      <c r="AO3086" s="4">
        <v>-153291.10999999999</v>
      </c>
      <c r="AP3086" s="4">
        <v>-153291.10999999999</v>
      </c>
      <c r="AQ3086" s="4">
        <v>0</v>
      </c>
      <c r="AR3086" s="4">
        <v>1152438.8899999999</v>
      </c>
      <c r="AS3086" s="1" t="s">
        <v>52</v>
      </c>
      <c r="AT3086" s="9">
        <f t="shared" si="1424"/>
        <v>43555</v>
      </c>
      <c r="AU3086" s="9">
        <f t="shared" si="1425"/>
        <v>43525</v>
      </c>
      <c r="AV3086" s="9">
        <v>44798</v>
      </c>
      <c r="AW3086" s="11">
        <f t="shared" si="1426"/>
        <v>3.4054794520547946</v>
      </c>
      <c r="AX3086">
        <v>10</v>
      </c>
      <c r="AY3086" s="12">
        <v>0.05</v>
      </c>
      <c r="AZ3086">
        <f t="shared" si="1427"/>
        <v>9.5000000000000001E-2</v>
      </c>
      <c r="BA3086" s="13">
        <f t="shared" si="1428"/>
        <v>1305730</v>
      </c>
      <c r="BB3086" s="16" t="s">
        <v>593</v>
      </c>
      <c r="BC3086" s="16" t="s">
        <v>593</v>
      </c>
      <c r="BD3086" s="16" t="s">
        <v>593</v>
      </c>
      <c r="BE3086" s="16" t="s">
        <v>593</v>
      </c>
      <c r="BF3086" s="16" t="s">
        <v>593</v>
      </c>
      <c r="BG3086" s="16" t="s">
        <v>593</v>
      </c>
      <c r="BH3086" s="16" t="s">
        <v>593</v>
      </c>
      <c r="BI3086" s="14">
        <f t="shared" si="1433"/>
        <v>1152438.8899999999</v>
      </c>
      <c r="BJ3086" s="14">
        <v>0</v>
      </c>
      <c r="BK3086" s="14">
        <f t="shared" si="1434"/>
        <v>1152438.8899999999</v>
      </c>
      <c r="BL3086" s="52">
        <v>0</v>
      </c>
      <c r="BM3086" s="15">
        <f t="shared" si="1435"/>
        <v>1152438.8899999999</v>
      </c>
    </row>
    <row r="3087" spans="1:65">
      <c r="A3087" s="8">
        <v>3085</v>
      </c>
      <c r="B3087" s="1" t="s">
        <v>44</v>
      </c>
      <c r="C3087" s="1">
        <v>1500</v>
      </c>
      <c r="D3087" s="1" t="s">
        <v>60</v>
      </c>
      <c r="E3087" s="1">
        <v>150000120</v>
      </c>
      <c r="F3087" s="1" t="s">
        <v>112</v>
      </c>
      <c r="G3087" s="1" t="s">
        <v>114</v>
      </c>
      <c r="H3087" s="1">
        <v>25</v>
      </c>
      <c r="I3087" s="1" t="s">
        <v>52</v>
      </c>
      <c r="J3087" s="1" t="s">
        <v>49</v>
      </c>
      <c r="K3087" s="1">
        <v>17406001</v>
      </c>
      <c r="L3087" s="1" t="s">
        <v>50</v>
      </c>
      <c r="M3087" s="1" t="s">
        <v>51</v>
      </c>
      <c r="N3087" s="1" t="s">
        <v>64</v>
      </c>
      <c r="O3087" s="1" t="s">
        <v>65</v>
      </c>
      <c r="P3087" s="1" t="s">
        <v>66</v>
      </c>
      <c r="Q3087" s="1" t="s">
        <v>67</v>
      </c>
      <c r="R3087" s="1" t="s">
        <v>87</v>
      </c>
      <c r="S3087" s="1" t="s">
        <v>88</v>
      </c>
      <c r="T3087" s="2">
        <v>43555</v>
      </c>
      <c r="U3087" s="2">
        <v>43555</v>
      </c>
      <c r="V3087" s="1" t="s">
        <v>52</v>
      </c>
      <c r="W3087" s="3">
        <v>1</v>
      </c>
      <c r="X3087" s="1" t="s">
        <v>53</v>
      </c>
      <c r="Y3087" s="4">
        <v>5865877</v>
      </c>
      <c r="Z3087" s="4">
        <v>-627425.27</v>
      </c>
      <c r="AA3087" s="4">
        <v>0</v>
      </c>
      <c r="AB3087" s="4">
        <v>0</v>
      </c>
      <c r="AC3087" s="4">
        <v>0</v>
      </c>
      <c r="AD3087" s="4">
        <v>5865877</v>
      </c>
      <c r="AE3087" s="5">
        <v>1463</v>
      </c>
      <c r="AF3087" s="1" t="s">
        <v>70</v>
      </c>
      <c r="AG3087" s="1" t="s">
        <v>71</v>
      </c>
      <c r="AH3087" s="1" t="s">
        <v>89</v>
      </c>
      <c r="AI3087" s="1" t="s">
        <v>57</v>
      </c>
      <c r="AJ3087" s="5">
        <v>10950</v>
      </c>
      <c r="AK3087" s="4">
        <v>-61225</v>
      </c>
      <c r="AL3087" s="4">
        <v>0</v>
      </c>
      <c r="AM3087" s="4">
        <v>0</v>
      </c>
      <c r="AN3087" s="4">
        <v>0</v>
      </c>
      <c r="AO3087" s="4">
        <v>-688650.27</v>
      </c>
      <c r="AP3087" s="4">
        <v>-688650.27</v>
      </c>
      <c r="AQ3087" s="4">
        <v>0</v>
      </c>
      <c r="AR3087" s="4">
        <v>5177226.7300000004</v>
      </c>
      <c r="AS3087" s="1" t="s">
        <v>52</v>
      </c>
      <c r="AT3087" s="9">
        <f t="shared" si="1424"/>
        <v>43555</v>
      </c>
      <c r="AU3087" s="9">
        <f t="shared" si="1425"/>
        <v>43525</v>
      </c>
      <c r="AV3087" s="9">
        <v>44798</v>
      </c>
      <c r="AW3087" s="11">
        <f t="shared" si="1426"/>
        <v>3.4054794520547946</v>
      </c>
      <c r="AX3087">
        <v>10</v>
      </c>
      <c r="AY3087" s="12">
        <v>0.05</v>
      </c>
      <c r="AZ3087">
        <f t="shared" si="1427"/>
        <v>9.5000000000000001E-2</v>
      </c>
      <c r="BA3087" s="13">
        <f t="shared" si="1428"/>
        <v>5865877</v>
      </c>
      <c r="BB3087" s="16" t="s">
        <v>593</v>
      </c>
      <c r="BC3087" s="16" t="s">
        <v>593</v>
      </c>
      <c r="BD3087" s="16" t="s">
        <v>593</v>
      </c>
      <c r="BE3087" s="16" t="s">
        <v>593</v>
      </c>
      <c r="BF3087" s="16" t="s">
        <v>593</v>
      </c>
      <c r="BG3087" s="16" t="s">
        <v>593</v>
      </c>
      <c r="BH3087" s="16" t="s">
        <v>593</v>
      </c>
      <c r="BI3087" s="14">
        <f t="shared" si="1433"/>
        <v>5177226.7300000004</v>
      </c>
      <c r="BJ3087" s="14">
        <v>0</v>
      </c>
      <c r="BK3087" s="14">
        <f t="shared" si="1434"/>
        <v>5177226.7300000004</v>
      </c>
      <c r="BL3087" s="52">
        <v>0</v>
      </c>
      <c r="BM3087" s="15">
        <f t="shared" si="1435"/>
        <v>5177226.7300000004</v>
      </c>
    </row>
    <row r="3088" spans="1:65">
      <c r="A3088" s="8">
        <v>3086</v>
      </c>
      <c r="B3088" s="1" t="s">
        <v>44</v>
      </c>
      <c r="C3088" s="1">
        <v>1500</v>
      </c>
      <c r="D3088" s="1" t="s">
        <v>60</v>
      </c>
      <c r="E3088" s="1">
        <v>150000120</v>
      </c>
      <c r="F3088" s="1" t="s">
        <v>60</v>
      </c>
      <c r="G3088" s="1" t="s">
        <v>115</v>
      </c>
      <c r="H3088" s="1">
        <v>26</v>
      </c>
      <c r="I3088" s="1" t="s">
        <v>52</v>
      </c>
      <c r="J3088" s="1" t="s">
        <v>49</v>
      </c>
      <c r="K3088" s="1">
        <v>17406001</v>
      </c>
      <c r="L3088" s="1" t="s">
        <v>50</v>
      </c>
      <c r="M3088" s="1" t="s">
        <v>51</v>
      </c>
      <c r="N3088" s="1" t="s">
        <v>64</v>
      </c>
      <c r="O3088" s="1" t="s">
        <v>65</v>
      </c>
      <c r="P3088" s="1" t="s">
        <v>66</v>
      </c>
      <c r="Q3088" s="1" t="s">
        <v>67</v>
      </c>
      <c r="R3088" s="1" t="s">
        <v>87</v>
      </c>
      <c r="S3088" s="1" t="s">
        <v>88</v>
      </c>
      <c r="T3088" s="2">
        <v>43555</v>
      </c>
      <c r="U3088" s="2">
        <v>43555</v>
      </c>
      <c r="V3088" s="1" t="s">
        <v>52</v>
      </c>
      <c r="W3088" s="3">
        <v>1</v>
      </c>
      <c r="X3088" s="1" t="s">
        <v>53</v>
      </c>
      <c r="Y3088" s="4">
        <v>120000</v>
      </c>
      <c r="Z3088" s="4">
        <v>-12834</v>
      </c>
      <c r="AA3088" s="4">
        <v>0</v>
      </c>
      <c r="AB3088" s="4">
        <v>0</v>
      </c>
      <c r="AC3088" s="4">
        <v>0</v>
      </c>
      <c r="AD3088" s="4">
        <v>120000</v>
      </c>
      <c r="AE3088" s="5">
        <v>1463</v>
      </c>
      <c r="AF3088" s="1" t="s">
        <v>70</v>
      </c>
      <c r="AG3088" s="1" t="s">
        <v>71</v>
      </c>
      <c r="AH3088" s="1" t="s">
        <v>89</v>
      </c>
      <c r="AI3088" s="1" t="s">
        <v>57</v>
      </c>
      <c r="AJ3088" s="5">
        <v>10950</v>
      </c>
      <c r="AK3088" s="4">
        <v>-1253</v>
      </c>
      <c r="AL3088" s="4">
        <v>0</v>
      </c>
      <c r="AM3088" s="4">
        <v>0</v>
      </c>
      <c r="AN3088" s="4">
        <v>0</v>
      </c>
      <c r="AO3088" s="4">
        <v>-14087</v>
      </c>
      <c r="AP3088" s="4">
        <v>-14087</v>
      </c>
      <c r="AQ3088" s="4">
        <v>0</v>
      </c>
      <c r="AR3088" s="4">
        <v>105913</v>
      </c>
      <c r="AS3088" s="1" t="s">
        <v>52</v>
      </c>
      <c r="AT3088" s="9">
        <f t="shared" si="1424"/>
        <v>43555</v>
      </c>
      <c r="AU3088" s="9">
        <f t="shared" si="1425"/>
        <v>43525</v>
      </c>
      <c r="AV3088" s="9">
        <v>44798</v>
      </c>
      <c r="AW3088" s="11">
        <f t="shared" si="1426"/>
        <v>3.4054794520547946</v>
      </c>
      <c r="AX3088">
        <v>10</v>
      </c>
      <c r="AY3088" s="12">
        <v>0.05</v>
      </c>
      <c r="AZ3088">
        <f t="shared" si="1427"/>
        <v>9.5000000000000001E-2</v>
      </c>
      <c r="BA3088" s="13">
        <f t="shared" si="1428"/>
        <v>120000</v>
      </c>
      <c r="BI3088" s="14">
        <f t="shared" si="1433"/>
        <v>105913</v>
      </c>
      <c r="BJ3088" s="14">
        <v>0</v>
      </c>
      <c r="BK3088" s="14">
        <f t="shared" si="1434"/>
        <v>105913</v>
      </c>
      <c r="BL3088" s="52">
        <v>0</v>
      </c>
      <c r="BM3088" s="15">
        <f t="shared" si="1435"/>
        <v>105913</v>
      </c>
    </row>
    <row r="3089" spans="1:65">
      <c r="A3089" s="8">
        <v>3087</v>
      </c>
      <c r="B3089" s="1" t="s">
        <v>44</v>
      </c>
      <c r="C3089" s="1">
        <v>1500</v>
      </c>
      <c r="D3089" s="1" t="s">
        <v>60</v>
      </c>
      <c r="E3089" s="1">
        <v>150000120</v>
      </c>
      <c r="F3089" s="1" t="s">
        <v>112</v>
      </c>
      <c r="G3089" s="1" t="s">
        <v>116</v>
      </c>
      <c r="H3089" s="1">
        <v>27</v>
      </c>
      <c r="I3089" s="1" t="s">
        <v>231</v>
      </c>
      <c r="J3089" s="1" t="s">
        <v>49</v>
      </c>
      <c r="K3089" s="1">
        <v>17406001</v>
      </c>
      <c r="L3089" s="1" t="s">
        <v>50</v>
      </c>
      <c r="M3089" s="1" t="s">
        <v>51</v>
      </c>
      <c r="N3089" s="1" t="s">
        <v>64</v>
      </c>
      <c r="O3089" s="1" t="s">
        <v>65</v>
      </c>
      <c r="P3089" s="1" t="s">
        <v>66</v>
      </c>
      <c r="Q3089" s="1" t="s">
        <v>67</v>
      </c>
      <c r="R3089" s="1" t="s">
        <v>87</v>
      </c>
      <c r="S3089" s="1" t="s">
        <v>88</v>
      </c>
      <c r="T3089" s="2">
        <v>43555</v>
      </c>
      <c r="U3089" s="2">
        <v>43555</v>
      </c>
      <c r="V3089" s="1" t="s">
        <v>52</v>
      </c>
      <c r="W3089" s="3">
        <v>1</v>
      </c>
      <c r="X3089" s="1" t="s">
        <v>53</v>
      </c>
      <c r="Y3089" s="4">
        <v>4339035</v>
      </c>
      <c r="Z3089" s="4">
        <v>-464108.62</v>
      </c>
      <c r="AA3089" s="4">
        <v>0</v>
      </c>
      <c r="AB3089" s="4">
        <v>0</v>
      </c>
      <c r="AC3089" s="4">
        <v>0</v>
      </c>
      <c r="AD3089" s="4">
        <v>4339035</v>
      </c>
      <c r="AE3089" s="5">
        <v>1463</v>
      </c>
      <c r="AF3089" s="1" t="s">
        <v>70</v>
      </c>
      <c r="AG3089" s="1" t="s">
        <v>71</v>
      </c>
      <c r="AH3089" s="1" t="s">
        <v>89</v>
      </c>
      <c r="AI3089" s="1" t="s">
        <v>57</v>
      </c>
      <c r="AJ3089" s="5">
        <v>10950</v>
      </c>
      <c r="AK3089" s="4">
        <v>-45289</v>
      </c>
      <c r="AL3089" s="4">
        <v>0</v>
      </c>
      <c r="AM3089" s="4">
        <v>0</v>
      </c>
      <c r="AN3089" s="4">
        <v>0</v>
      </c>
      <c r="AO3089" s="4">
        <v>-509397.62</v>
      </c>
      <c r="AP3089" s="4">
        <v>-509397.62</v>
      </c>
      <c r="AQ3089" s="4">
        <v>0</v>
      </c>
      <c r="AR3089" s="4">
        <v>3829637.38</v>
      </c>
      <c r="AS3089" s="1" t="s">
        <v>52</v>
      </c>
      <c r="AT3089" s="9">
        <f t="shared" si="1424"/>
        <v>43555</v>
      </c>
      <c r="AU3089" s="9">
        <f t="shared" si="1425"/>
        <v>43525</v>
      </c>
      <c r="AV3089" s="9">
        <v>44798</v>
      </c>
      <c r="AW3089" s="11">
        <f t="shared" si="1426"/>
        <v>3.4054794520547946</v>
      </c>
      <c r="AX3089">
        <v>10</v>
      </c>
      <c r="AY3089" s="12">
        <v>0.05</v>
      </c>
      <c r="AZ3089">
        <f t="shared" si="1427"/>
        <v>9.5000000000000001E-2</v>
      </c>
      <c r="BA3089" s="13">
        <f t="shared" si="1428"/>
        <v>4339035</v>
      </c>
      <c r="BB3089" s="16" t="s">
        <v>593</v>
      </c>
      <c r="BC3089" s="16" t="s">
        <v>593</v>
      </c>
      <c r="BD3089" s="16" t="s">
        <v>593</v>
      </c>
      <c r="BE3089" s="16" t="s">
        <v>593</v>
      </c>
      <c r="BF3089" s="16" t="s">
        <v>593</v>
      </c>
      <c r="BG3089" s="16" t="s">
        <v>593</v>
      </c>
      <c r="BH3089" s="16" t="s">
        <v>593</v>
      </c>
      <c r="BI3089" s="14">
        <f t="shared" si="1433"/>
        <v>3829637.38</v>
      </c>
      <c r="BJ3089" s="14">
        <v>0</v>
      </c>
      <c r="BK3089" s="14">
        <f t="shared" si="1434"/>
        <v>3829637.38</v>
      </c>
      <c r="BL3089" s="52">
        <v>0</v>
      </c>
      <c r="BM3089" s="15">
        <f t="shared" si="1435"/>
        <v>3829637.38</v>
      </c>
    </row>
    <row r="3090" spans="1:65">
      <c r="A3090" s="8">
        <v>3088</v>
      </c>
      <c r="B3090" s="1" t="s">
        <v>44</v>
      </c>
      <c r="C3090" s="1">
        <v>1500</v>
      </c>
      <c r="D3090" s="1" t="s">
        <v>60</v>
      </c>
      <c r="E3090" s="1">
        <v>150000121</v>
      </c>
      <c r="F3090" s="1" t="s">
        <v>60</v>
      </c>
      <c r="G3090" s="1" t="s">
        <v>86</v>
      </c>
      <c r="H3090" s="1">
        <v>1</v>
      </c>
      <c r="I3090" s="1" t="s">
        <v>52</v>
      </c>
      <c r="J3090" s="1" t="s">
        <v>49</v>
      </c>
      <c r="K3090" s="1">
        <v>17406001</v>
      </c>
      <c r="L3090" s="1" t="s">
        <v>50</v>
      </c>
      <c r="M3090" s="1" t="s">
        <v>51</v>
      </c>
      <c r="N3090" s="1" t="s">
        <v>64</v>
      </c>
      <c r="O3090" s="1" t="s">
        <v>65</v>
      </c>
      <c r="P3090" s="1" t="s">
        <v>66</v>
      </c>
      <c r="Q3090" s="1" t="s">
        <v>67</v>
      </c>
      <c r="R3090" s="1" t="s">
        <v>87</v>
      </c>
      <c r="S3090" s="1" t="s">
        <v>88</v>
      </c>
      <c r="T3090" s="2">
        <v>43555</v>
      </c>
      <c r="U3090" s="2">
        <v>43555</v>
      </c>
      <c r="V3090" s="1" t="s">
        <v>52</v>
      </c>
      <c r="W3090" s="3">
        <v>1</v>
      </c>
      <c r="X3090" s="1" t="s">
        <v>53</v>
      </c>
      <c r="Y3090" s="4">
        <v>892500</v>
      </c>
      <c r="Z3090" s="4">
        <v>-95462</v>
      </c>
      <c r="AA3090" s="4">
        <v>0</v>
      </c>
      <c r="AB3090" s="4">
        <v>0</v>
      </c>
      <c r="AC3090" s="4">
        <v>0</v>
      </c>
      <c r="AD3090" s="4">
        <v>892500</v>
      </c>
      <c r="AE3090" s="5">
        <v>1463</v>
      </c>
      <c r="AF3090" s="1" t="s">
        <v>70</v>
      </c>
      <c r="AG3090" s="1" t="s">
        <v>71</v>
      </c>
      <c r="AH3090" s="1" t="s">
        <v>89</v>
      </c>
      <c r="AI3090" s="1" t="s">
        <v>57</v>
      </c>
      <c r="AJ3090" s="5">
        <v>10950</v>
      </c>
      <c r="AK3090" s="4">
        <v>-9315</v>
      </c>
      <c r="AL3090" s="4">
        <v>0</v>
      </c>
      <c r="AM3090" s="4">
        <v>0</v>
      </c>
      <c r="AN3090" s="4">
        <v>0</v>
      </c>
      <c r="AO3090" s="4">
        <v>-104777</v>
      </c>
      <c r="AP3090" s="4">
        <v>-104777</v>
      </c>
      <c r="AQ3090" s="4">
        <v>0</v>
      </c>
      <c r="AR3090" s="4">
        <v>787723</v>
      </c>
      <c r="AS3090" s="1" t="s">
        <v>52</v>
      </c>
      <c r="AT3090" s="9">
        <f t="shared" si="1424"/>
        <v>43555</v>
      </c>
      <c r="AU3090" s="9">
        <f t="shared" si="1425"/>
        <v>43525</v>
      </c>
      <c r="AV3090" s="9">
        <v>44798</v>
      </c>
      <c r="AW3090" s="11">
        <f t="shared" si="1426"/>
        <v>3.4054794520547946</v>
      </c>
      <c r="AX3090">
        <v>10</v>
      </c>
      <c r="AY3090" s="12">
        <v>0.05</v>
      </c>
      <c r="AZ3090">
        <f t="shared" si="1427"/>
        <v>9.5000000000000001E-2</v>
      </c>
      <c r="BA3090" s="13">
        <f t="shared" si="1428"/>
        <v>892500</v>
      </c>
      <c r="BB3090" s="17" t="s">
        <v>1853</v>
      </c>
      <c r="BC3090">
        <f>MATCH(BB3090,MONTHLY_INDEX!$A:$A,0)</f>
        <v>630</v>
      </c>
      <c r="BD3090">
        <f>MATCH(AU3090,MONTHLY_INDEX!$1:$1,0)</f>
        <v>87</v>
      </c>
      <c r="BE3090">
        <f>INDEX(MONTHLY_INDEX!$1:$1048576,Final!BC3090,Final!BD3090)</f>
        <v>115</v>
      </c>
      <c r="BF3090">
        <f>MATCH($BF$1,MONTHLY_INDEX!$1:$1,0)</f>
        <v>127</v>
      </c>
      <c r="BG3090">
        <f>INDEX(MONTHLY_INDEX!$1:$1048576,Final!BC3090,Final!BF3090)</f>
        <v>151.1</v>
      </c>
      <c r="BH3090" s="23">
        <f t="shared" ref="BH3090:BH3107" si="1436">(BG3090-BE3090)/BE3090</f>
        <v>0.31391304347826082</v>
      </c>
      <c r="BI3090" s="14">
        <f t="shared" ref="BI3090:BI3107" si="1437">(1+BH3090)*BA3090</f>
        <v>1172667.3913043479</v>
      </c>
      <c r="BJ3090" s="14">
        <f t="shared" ref="BJ3090:BJ3107" si="1438">BI3090*AZ3090*AW3090</f>
        <v>379381.99699225737</v>
      </c>
      <c r="BK3090" s="15">
        <f t="shared" si="1429"/>
        <v>793285.39431209047</v>
      </c>
      <c r="BL3090" s="52">
        <v>0</v>
      </c>
      <c r="BM3090" s="15">
        <f t="shared" ref="BM3090:BM3107" si="1439">MAX((1-BL3090)*BK3090,BI3090*AY3090)</f>
        <v>793285.39431209047</v>
      </c>
    </row>
    <row r="3091" spans="1:65">
      <c r="A3091" s="8">
        <v>3089</v>
      </c>
      <c r="B3091" s="1" t="s">
        <v>44</v>
      </c>
      <c r="C3091" s="1">
        <v>1500</v>
      </c>
      <c r="D3091" s="1" t="s">
        <v>60</v>
      </c>
      <c r="E3091" s="1">
        <v>150000121</v>
      </c>
      <c r="F3091" s="1" t="s">
        <v>60</v>
      </c>
      <c r="G3091" s="1" t="s">
        <v>90</v>
      </c>
      <c r="H3091" s="1">
        <v>2</v>
      </c>
      <c r="I3091" s="1" t="s">
        <v>52</v>
      </c>
      <c r="J3091" s="1" t="s">
        <v>49</v>
      </c>
      <c r="K3091" s="1">
        <v>17406001</v>
      </c>
      <c r="L3091" s="1" t="s">
        <v>50</v>
      </c>
      <c r="M3091" s="1" t="s">
        <v>51</v>
      </c>
      <c r="N3091" s="1" t="s">
        <v>64</v>
      </c>
      <c r="O3091" s="1" t="s">
        <v>65</v>
      </c>
      <c r="P3091" s="1" t="s">
        <v>66</v>
      </c>
      <c r="Q3091" s="1" t="s">
        <v>67</v>
      </c>
      <c r="R3091" s="1" t="s">
        <v>87</v>
      </c>
      <c r="S3091" s="1" t="s">
        <v>88</v>
      </c>
      <c r="T3091" s="2">
        <v>43555</v>
      </c>
      <c r="U3091" s="2">
        <v>43555</v>
      </c>
      <c r="V3091" s="1" t="s">
        <v>52</v>
      </c>
      <c r="W3091" s="3">
        <v>1</v>
      </c>
      <c r="X3091" s="1" t="s">
        <v>53</v>
      </c>
      <c r="Y3091" s="4">
        <v>472500</v>
      </c>
      <c r="Z3091" s="4">
        <v>-50539</v>
      </c>
      <c r="AA3091" s="4">
        <v>0</v>
      </c>
      <c r="AB3091" s="4">
        <v>0</v>
      </c>
      <c r="AC3091" s="4">
        <v>0</v>
      </c>
      <c r="AD3091" s="4">
        <v>472500</v>
      </c>
      <c r="AE3091" s="5">
        <v>1463</v>
      </c>
      <c r="AF3091" s="1" t="s">
        <v>70</v>
      </c>
      <c r="AG3091" s="1" t="s">
        <v>71</v>
      </c>
      <c r="AH3091" s="1" t="s">
        <v>89</v>
      </c>
      <c r="AI3091" s="1" t="s">
        <v>57</v>
      </c>
      <c r="AJ3091" s="5">
        <v>10950</v>
      </c>
      <c r="AK3091" s="4">
        <v>-4932</v>
      </c>
      <c r="AL3091" s="4">
        <v>0</v>
      </c>
      <c r="AM3091" s="4">
        <v>0</v>
      </c>
      <c r="AN3091" s="4">
        <v>0</v>
      </c>
      <c r="AO3091" s="4">
        <v>-55471</v>
      </c>
      <c r="AP3091" s="4">
        <v>-55471</v>
      </c>
      <c r="AQ3091" s="4">
        <v>0</v>
      </c>
      <c r="AR3091" s="4">
        <v>417029</v>
      </c>
      <c r="AS3091" s="1" t="s">
        <v>52</v>
      </c>
      <c r="AT3091" s="9">
        <f t="shared" si="1424"/>
        <v>43555</v>
      </c>
      <c r="AU3091" s="9">
        <f t="shared" si="1425"/>
        <v>43525</v>
      </c>
      <c r="AV3091" s="9">
        <v>44798</v>
      </c>
      <c r="AW3091" s="11">
        <f t="shared" si="1426"/>
        <v>3.4054794520547946</v>
      </c>
      <c r="AX3091">
        <v>10</v>
      </c>
      <c r="AY3091" s="12">
        <v>0.05</v>
      </c>
      <c r="AZ3091">
        <f t="shared" si="1427"/>
        <v>9.5000000000000001E-2</v>
      </c>
      <c r="BA3091" s="13">
        <f t="shared" si="1428"/>
        <v>472500</v>
      </c>
      <c r="BB3091" s="17" t="s">
        <v>2189</v>
      </c>
      <c r="BC3091">
        <f>MATCH(BB3091,MONTHLY_INDEX!$A:$A,0)</f>
        <v>798</v>
      </c>
      <c r="BD3091">
        <f>MATCH(AU3091,MONTHLY_INDEX!$1:$1,0)</f>
        <v>87</v>
      </c>
      <c r="BE3091">
        <f>INDEX(MONTHLY_INDEX!$1:$1048576,Final!BC3091,Final!BD3091)</f>
        <v>95.2</v>
      </c>
      <c r="BF3091">
        <f>MATCH($BF$1,MONTHLY_INDEX!$1:$1,0)</f>
        <v>127</v>
      </c>
      <c r="BG3091">
        <f>INDEX(MONTHLY_INDEX!$1:$1048576,Final!BC3091,Final!BF3091)</f>
        <v>95.3</v>
      </c>
      <c r="BH3091" s="23">
        <f t="shared" si="1436"/>
        <v>1.0504201680671672E-3</v>
      </c>
      <c r="BI3091" s="14">
        <f t="shared" si="1437"/>
        <v>472996.32352941175</v>
      </c>
      <c r="BJ3091" s="14">
        <f t="shared" si="1438"/>
        <v>153024.02976430298</v>
      </c>
      <c r="BK3091" s="15">
        <f t="shared" si="1429"/>
        <v>319972.2937651088</v>
      </c>
      <c r="BL3091" s="52">
        <v>0</v>
      </c>
      <c r="BM3091" s="15">
        <f t="shared" si="1439"/>
        <v>319972.2937651088</v>
      </c>
    </row>
    <row r="3092" spans="1:65">
      <c r="A3092" s="8">
        <v>3090</v>
      </c>
      <c r="B3092" s="1" t="s">
        <v>44</v>
      </c>
      <c r="C3092" s="1">
        <v>1500</v>
      </c>
      <c r="D3092" s="1" t="s">
        <v>60</v>
      </c>
      <c r="E3092" s="1">
        <v>150000121</v>
      </c>
      <c r="F3092" s="1" t="s">
        <v>60</v>
      </c>
      <c r="G3092" s="1" t="s">
        <v>91</v>
      </c>
      <c r="H3092" s="1">
        <v>3</v>
      </c>
      <c r="I3092" s="1" t="s">
        <v>52</v>
      </c>
      <c r="J3092" s="1" t="s">
        <v>49</v>
      </c>
      <c r="K3092" s="1">
        <v>17406001</v>
      </c>
      <c r="L3092" s="1" t="s">
        <v>50</v>
      </c>
      <c r="M3092" s="1" t="s">
        <v>51</v>
      </c>
      <c r="N3092" s="1" t="s">
        <v>64</v>
      </c>
      <c r="O3092" s="1" t="s">
        <v>65</v>
      </c>
      <c r="P3092" s="1" t="s">
        <v>66</v>
      </c>
      <c r="Q3092" s="1" t="s">
        <v>67</v>
      </c>
      <c r="R3092" s="1" t="s">
        <v>87</v>
      </c>
      <c r="S3092" s="1" t="s">
        <v>88</v>
      </c>
      <c r="T3092" s="2">
        <v>43555</v>
      </c>
      <c r="U3092" s="2">
        <v>43555</v>
      </c>
      <c r="V3092" s="1" t="s">
        <v>52</v>
      </c>
      <c r="W3092" s="3">
        <v>1</v>
      </c>
      <c r="X3092" s="1" t="s">
        <v>53</v>
      </c>
      <c r="Y3092" s="4">
        <v>637760</v>
      </c>
      <c r="Z3092" s="4">
        <v>-68215</v>
      </c>
      <c r="AA3092" s="4">
        <v>0</v>
      </c>
      <c r="AB3092" s="4">
        <v>0</v>
      </c>
      <c r="AC3092" s="4">
        <v>0</v>
      </c>
      <c r="AD3092" s="4">
        <v>637760</v>
      </c>
      <c r="AE3092" s="5">
        <v>1463</v>
      </c>
      <c r="AF3092" s="1" t="s">
        <v>70</v>
      </c>
      <c r="AG3092" s="1" t="s">
        <v>71</v>
      </c>
      <c r="AH3092" s="1" t="s">
        <v>89</v>
      </c>
      <c r="AI3092" s="1" t="s">
        <v>57</v>
      </c>
      <c r="AJ3092" s="5">
        <v>10950</v>
      </c>
      <c r="AK3092" s="4">
        <v>-6657</v>
      </c>
      <c r="AL3092" s="4">
        <v>0</v>
      </c>
      <c r="AM3092" s="4">
        <v>0</v>
      </c>
      <c r="AN3092" s="4">
        <v>0</v>
      </c>
      <c r="AO3092" s="4">
        <v>-74872</v>
      </c>
      <c r="AP3092" s="4">
        <v>-74872</v>
      </c>
      <c r="AQ3092" s="4">
        <v>0</v>
      </c>
      <c r="AR3092" s="4">
        <v>562888</v>
      </c>
      <c r="AS3092" s="1" t="s">
        <v>52</v>
      </c>
      <c r="AT3092" s="9">
        <f t="shared" si="1424"/>
        <v>43555</v>
      </c>
      <c r="AU3092" s="9">
        <f t="shared" si="1425"/>
        <v>43525</v>
      </c>
      <c r="AV3092" s="9">
        <v>44798</v>
      </c>
      <c r="AW3092" s="11">
        <f t="shared" si="1426"/>
        <v>3.4054794520547946</v>
      </c>
      <c r="AX3092">
        <v>10</v>
      </c>
      <c r="AY3092" s="12">
        <v>0.05</v>
      </c>
      <c r="AZ3092">
        <f t="shared" si="1427"/>
        <v>9.5000000000000001E-2</v>
      </c>
      <c r="BA3092" s="13">
        <f t="shared" si="1428"/>
        <v>637760</v>
      </c>
      <c r="BB3092" s="17" t="s">
        <v>2189</v>
      </c>
      <c r="BC3092">
        <f>MATCH(BB3092,MONTHLY_INDEX!$A:$A,0)</f>
        <v>798</v>
      </c>
      <c r="BD3092">
        <f>MATCH(AU3092,MONTHLY_INDEX!$1:$1,0)</f>
        <v>87</v>
      </c>
      <c r="BE3092">
        <f>INDEX(MONTHLY_INDEX!$1:$1048576,Final!BC3092,Final!BD3092)</f>
        <v>95.2</v>
      </c>
      <c r="BF3092">
        <f>MATCH($BF$1,MONTHLY_INDEX!$1:$1,0)</f>
        <v>127</v>
      </c>
      <c r="BG3092">
        <f>INDEX(MONTHLY_INDEX!$1:$1048576,Final!BC3092,Final!BF3092)</f>
        <v>95.3</v>
      </c>
      <c r="BH3092" s="23">
        <f t="shared" si="1436"/>
        <v>1.0504201680671672E-3</v>
      </c>
      <c r="BI3092" s="14">
        <f t="shared" si="1437"/>
        <v>638429.91596638656</v>
      </c>
      <c r="BJ3092" s="14">
        <f t="shared" si="1438"/>
        <v>206545.19623805687</v>
      </c>
      <c r="BK3092" s="15">
        <f t="shared" si="1429"/>
        <v>431884.71972832968</v>
      </c>
      <c r="BL3092" s="52">
        <v>0</v>
      </c>
      <c r="BM3092" s="15">
        <f t="shared" si="1439"/>
        <v>431884.71972832968</v>
      </c>
    </row>
    <row r="3093" spans="1:65">
      <c r="A3093" s="8">
        <v>3091</v>
      </c>
      <c r="B3093" s="1" t="s">
        <v>44</v>
      </c>
      <c r="C3093" s="1">
        <v>1500</v>
      </c>
      <c r="D3093" s="1" t="s">
        <v>60</v>
      </c>
      <c r="E3093" s="1">
        <v>150000121</v>
      </c>
      <c r="F3093" s="1" t="s">
        <v>60</v>
      </c>
      <c r="G3093" s="1" t="s">
        <v>92</v>
      </c>
      <c r="H3093" s="1">
        <v>4</v>
      </c>
      <c r="I3093" s="1" t="s">
        <v>52</v>
      </c>
      <c r="J3093" s="1" t="s">
        <v>49</v>
      </c>
      <c r="K3093" s="1">
        <v>17406001</v>
      </c>
      <c r="L3093" s="1" t="s">
        <v>50</v>
      </c>
      <c r="M3093" s="1" t="s">
        <v>51</v>
      </c>
      <c r="N3093" s="1" t="s">
        <v>64</v>
      </c>
      <c r="O3093" s="1" t="s">
        <v>65</v>
      </c>
      <c r="P3093" s="1" t="s">
        <v>66</v>
      </c>
      <c r="Q3093" s="1" t="s">
        <v>67</v>
      </c>
      <c r="R3093" s="1" t="s">
        <v>87</v>
      </c>
      <c r="S3093" s="1" t="s">
        <v>88</v>
      </c>
      <c r="T3093" s="2">
        <v>43555</v>
      </c>
      <c r="U3093" s="2">
        <v>43555</v>
      </c>
      <c r="V3093" s="1" t="s">
        <v>52</v>
      </c>
      <c r="W3093" s="3">
        <v>1</v>
      </c>
      <c r="X3093" s="1" t="s">
        <v>53</v>
      </c>
      <c r="Y3093" s="4">
        <v>21044329</v>
      </c>
      <c r="Z3093" s="4">
        <v>-2250938</v>
      </c>
      <c r="AA3093" s="4">
        <v>0</v>
      </c>
      <c r="AB3093" s="4">
        <v>0</v>
      </c>
      <c r="AC3093" s="4">
        <v>0</v>
      </c>
      <c r="AD3093" s="4">
        <v>21044329</v>
      </c>
      <c r="AE3093" s="5">
        <v>1463</v>
      </c>
      <c r="AF3093" s="1" t="s">
        <v>70</v>
      </c>
      <c r="AG3093" s="1" t="s">
        <v>71</v>
      </c>
      <c r="AH3093" s="1" t="s">
        <v>89</v>
      </c>
      <c r="AI3093" s="1" t="s">
        <v>57</v>
      </c>
      <c r="AJ3093" s="5">
        <v>10950</v>
      </c>
      <c r="AK3093" s="4">
        <v>-219649</v>
      </c>
      <c r="AL3093" s="4">
        <v>0</v>
      </c>
      <c r="AM3093" s="4">
        <v>0</v>
      </c>
      <c r="AN3093" s="4">
        <v>0</v>
      </c>
      <c r="AO3093" s="4">
        <v>-2470587</v>
      </c>
      <c r="AP3093" s="4">
        <v>-2470587</v>
      </c>
      <c r="AQ3093" s="4">
        <v>0</v>
      </c>
      <c r="AR3093" s="4">
        <v>18573742</v>
      </c>
      <c r="AS3093" s="1" t="s">
        <v>52</v>
      </c>
      <c r="AT3093" s="9">
        <f t="shared" si="1424"/>
        <v>43555</v>
      </c>
      <c r="AU3093" s="9">
        <f t="shared" si="1425"/>
        <v>43525</v>
      </c>
      <c r="AV3093" s="9">
        <v>44798</v>
      </c>
      <c r="AW3093" s="11">
        <f t="shared" si="1426"/>
        <v>3.4054794520547946</v>
      </c>
      <c r="AX3093">
        <v>25</v>
      </c>
      <c r="AY3093" s="12">
        <v>0.05</v>
      </c>
      <c r="AZ3093">
        <f t="shared" si="1427"/>
        <v>3.7999999999999999E-2</v>
      </c>
      <c r="BA3093" s="13">
        <f t="shared" si="1428"/>
        <v>21044329</v>
      </c>
      <c r="BB3093" s="17" t="s">
        <v>2189</v>
      </c>
      <c r="BC3093">
        <f>MATCH(BB3093,MONTHLY_INDEX!$A:$A,0)</f>
        <v>798</v>
      </c>
      <c r="BD3093">
        <f>MATCH(AU3093,MONTHLY_INDEX!$1:$1,0)</f>
        <v>87</v>
      </c>
      <c r="BE3093">
        <f>INDEX(MONTHLY_INDEX!$1:$1048576,Final!BC3093,Final!BD3093)</f>
        <v>95.2</v>
      </c>
      <c r="BF3093">
        <f>MATCH($BF$1,MONTHLY_INDEX!$1:$1,0)</f>
        <v>127</v>
      </c>
      <c r="BG3093">
        <f>INDEX(MONTHLY_INDEX!$1:$1048576,Final!BC3093,Final!BF3093)</f>
        <v>95.3</v>
      </c>
      <c r="BH3093" s="23">
        <f t="shared" si="1436"/>
        <v>1.0504201680671672E-3</v>
      </c>
      <c r="BI3093" s="14">
        <f t="shared" si="1437"/>
        <v>21066434.387605041</v>
      </c>
      <c r="BJ3093" s="14">
        <f t="shared" si="1438"/>
        <v>2726169.7585318806</v>
      </c>
      <c r="BK3093" s="15">
        <f t="shared" si="1429"/>
        <v>18340264.629073162</v>
      </c>
      <c r="BL3093" s="52">
        <v>0</v>
      </c>
      <c r="BM3093" s="15">
        <f t="shared" si="1439"/>
        <v>18340264.629073162</v>
      </c>
    </row>
    <row r="3094" spans="1:65">
      <c r="A3094" s="8">
        <v>3092</v>
      </c>
      <c r="B3094" s="1" t="s">
        <v>44</v>
      </c>
      <c r="C3094" s="1">
        <v>1500</v>
      </c>
      <c r="D3094" s="1" t="s">
        <v>60</v>
      </c>
      <c r="E3094" s="1">
        <v>150000121</v>
      </c>
      <c r="F3094" s="1" t="s">
        <v>60</v>
      </c>
      <c r="G3094" s="1" t="s">
        <v>93</v>
      </c>
      <c r="H3094" s="1">
        <v>5</v>
      </c>
      <c r="I3094" s="1" t="s">
        <v>52</v>
      </c>
      <c r="J3094" s="1" t="s">
        <v>49</v>
      </c>
      <c r="K3094" s="1">
        <v>17406001</v>
      </c>
      <c r="L3094" s="1" t="s">
        <v>50</v>
      </c>
      <c r="M3094" s="1" t="s">
        <v>51</v>
      </c>
      <c r="N3094" s="1" t="s">
        <v>64</v>
      </c>
      <c r="O3094" s="1" t="s">
        <v>65</v>
      </c>
      <c r="P3094" s="1" t="s">
        <v>66</v>
      </c>
      <c r="Q3094" s="1" t="s">
        <v>67</v>
      </c>
      <c r="R3094" s="1" t="s">
        <v>87</v>
      </c>
      <c r="S3094" s="1" t="s">
        <v>88</v>
      </c>
      <c r="T3094" s="2">
        <v>43555</v>
      </c>
      <c r="U3094" s="2">
        <v>43555</v>
      </c>
      <c r="V3094" s="1" t="s">
        <v>52</v>
      </c>
      <c r="W3094" s="3">
        <v>1</v>
      </c>
      <c r="X3094" s="1" t="s">
        <v>53</v>
      </c>
      <c r="Y3094" s="4">
        <v>969266</v>
      </c>
      <c r="Z3094" s="4">
        <v>-103673</v>
      </c>
      <c r="AA3094" s="4">
        <v>0</v>
      </c>
      <c r="AB3094" s="4">
        <v>0</v>
      </c>
      <c r="AC3094" s="4">
        <v>0</v>
      </c>
      <c r="AD3094" s="4">
        <v>969266</v>
      </c>
      <c r="AE3094" s="5">
        <v>1463</v>
      </c>
      <c r="AF3094" s="1" t="s">
        <v>70</v>
      </c>
      <c r="AG3094" s="1" t="s">
        <v>71</v>
      </c>
      <c r="AH3094" s="1" t="s">
        <v>89</v>
      </c>
      <c r="AI3094" s="1" t="s">
        <v>57</v>
      </c>
      <c r="AJ3094" s="5">
        <v>10950</v>
      </c>
      <c r="AK3094" s="4">
        <v>-10117</v>
      </c>
      <c r="AL3094" s="4">
        <v>0</v>
      </c>
      <c r="AM3094" s="4">
        <v>0</v>
      </c>
      <c r="AN3094" s="4">
        <v>0</v>
      </c>
      <c r="AO3094" s="4">
        <v>-113790</v>
      </c>
      <c r="AP3094" s="4">
        <v>-113790</v>
      </c>
      <c r="AQ3094" s="4">
        <v>0</v>
      </c>
      <c r="AR3094" s="4">
        <v>855476</v>
      </c>
      <c r="AS3094" s="1" t="s">
        <v>52</v>
      </c>
      <c r="AT3094" s="9">
        <f t="shared" si="1424"/>
        <v>43555</v>
      </c>
      <c r="AU3094" s="9">
        <f t="shared" si="1425"/>
        <v>43525</v>
      </c>
      <c r="AV3094" s="9">
        <v>44798</v>
      </c>
      <c r="AW3094" s="11">
        <f t="shared" si="1426"/>
        <v>3.4054794520547946</v>
      </c>
      <c r="AX3094">
        <v>25</v>
      </c>
      <c r="AY3094" s="12">
        <v>0.05</v>
      </c>
      <c r="AZ3094">
        <f t="shared" si="1427"/>
        <v>3.7999999999999999E-2</v>
      </c>
      <c r="BA3094" s="13">
        <f t="shared" si="1428"/>
        <v>969266</v>
      </c>
      <c r="BB3094" s="17" t="s">
        <v>2083</v>
      </c>
      <c r="BC3094">
        <f>MATCH(BB3094,MONTHLY_INDEX!$A:$A,0)</f>
        <v>745</v>
      </c>
      <c r="BD3094">
        <f>MATCH(AU3094,MONTHLY_INDEX!$1:$1,0)</f>
        <v>87</v>
      </c>
      <c r="BE3094">
        <f>INDEX(MONTHLY_INDEX!$1:$1048576,Final!BC3094,Final!BD3094)</f>
        <v>108.5</v>
      </c>
      <c r="BF3094">
        <f>MATCH($BF$1,MONTHLY_INDEX!$1:$1,0)</f>
        <v>127</v>
      </c>
      <c r="BG3094">
        <f>INDEX(MONTHLY_INDEX!$1:$1048576,Final!BC3094,Final!BF3094)</f>
        <v>115.4</v>
      </c>
      <c r="BH3094" s="23">
        <f t="shared" si="1436"/>
        <v>6.3594470046082999E-2</v>
      </c>
      <c r="BI3094" s="14">
        <f t="shared" si="1437"/>
        <v>1030905.9576036867</v>
      </c>
      <c r="BJ3094" s="14">
        <f t="shared" si="1438"/>
        <v>133407.70411356862</v>
      </c>
      <c r="BK3094" s="15">
        <f t="shared" si="1429"/>
        <v>897498.25349011808</v>
      </c>
      <c r="BL3094" s="52">
        <v>0</v>
      </c>
      <c r="BM3094" s="15">
        <f t="shared" si="1439"/>
        <v>897498.25349011808</v>
      </c>
    </row>
    <row r="3095" spans="1:65">
      <c r="A3095" s="8">
        <v>3093</v>
      </c>
      <c r="B3095" s="1" t="s">
        <v>44</v>
      </c>
      <c r="C3095" s="1">
        <v>1500</v>
      </c>
      <c r="D3095" s="1" t="s">
        <v>60</v>
      </c>
      <c r="E3095" s="1">
        <v>150000121</v>
      </c>
      <c r="F3095" s="1" t="s">
        <v>60</v>
      </c>
      <c r="G3095" s="1" t="s">
        <v>94</v>
      </c>
      <c r="H3095" s="1">
        <v>6</v>
      </c>
      <c r="I3095" s="1" t="s">
        <v>52</v>
      </c>
      <c r="J3095" s="1" t="s">
        <v>49</v>
      </c>
      <c r="K3095" s="1">
        <v>17406001</v>
      </c>
      <c r="L3095" s="1" t="s">
        <v>50</v>
      </c>
      <c r="M3095" s="1" t="s">
        <v>51</v>
      </c>
      <c r="N3095" s="1" t="s">
        <v>64</v>
      </c>
      <c r="O3095" s="1" t="s">
        <v>65</v>
      </c>
      <c r="P3095" s="1" t="s">
        <v>66</v>
      </c>
      <c r="Q3095" s="1" t="s">
        <v>67</v>
      </c>
      <c r="R3095" s="1" t="s">
        <v>87</v>
      </c>
      <c r="S3095" s="1" t="s">
        <v>88</v>
      </c>
      <c r="T3095" s="2">
        <v>43555</v>
      </c>
      <c r="U3095" s="2">
        <v>43555</v>
      </c>
      <c r="V3095" s="1" t="s">
        <v>52</v>
      </c>
      <c r="W3095" s="3">
        <v>1</v>
      </c>
      <c r="X3095" s="1" t="s">
        <v>53</v>
      </c>
      <c r="Y3095" s="4">
        <v>735000</v>
      </c>
      <c r="Z3095" s="4">
        <v>-78617</v>
      </c>
      <c r="AA3095" s="4">
        <v>0</v>
      </c>
      <c r="AB3095" s="4">
        <v>0</v>
      </c>
      <c r="AC3095" s="4">
        <v>0</v>
      </c>
      <c r="AD3095" s="4">
        <v>735000</v>
      </c>
      <c r="AE3095" s="5">
        <v>1463</v>
      </c>
      <c r="AF3095" s="1" t="s">
        <v>70</v>
      </c>
      <c r="AG3095" s="1" t="s">
        <v>71</v>
      </c>
      <c r="AH3095" s="1" t="s">
        <v>89</v>
      </c>
      <c r="AI3095" s="1" t="s">
        <v>57</v>
      </c>
      <c r="AJ3095" s="5">
        <v>10950</v>
      </c>
      <c r="AK3095" s="4">
        <v>-7672</v>
      </c>
      <c r="AL3095" s="4">
        <v>0</v>
      </c>
      <c r="AM3095" s="4">
        <v>0</v>
      </c>
      <c r="AN3095" s="4">
        <v>0</v>
      </c>
      <c r="AO3095" s="4">
        <v>-86289</v>
      </c>
      <c r="AP3095" s="4">
        <v>-86289</v>
      </c>
      <c r="AQ3095" s="4">
        <v>0</v>
      </c>
      <c r="AR3095" s="4">
        <v>648711</v>
      </c>
      <c r="AS3095" s="1" t="s">
        <v>52</v>
      </c>
      <c r="AT3095" s="9">
        <f t="shared" si="1424"/>
        <v>43555</v>
      </c>
      <c r="AU3095" s="9">
        <f t="shared" si="1425"/>
        <v>43525</v>
      </c>
      <c r="AV3095" s="9">
        <v>44798</v>
      </c>
      <c r="AW3095" s="11">
        <f t="shared" si="1426"/>
        <v>3.4054794520547946</v>
      </c>
      <c r="AX3095">
        <v>10</v>
      </c>
      <c r="AY3095" s="12">
        <v>0.05</v>
      </c>
      <c r="AZ3095">
        <f t="shared" si="1427"/>
        <v>9.5000000000000001E-2</v>
      </c>
      <c r="BA3095" s="13">
        <f t="shared" si="1428"/>
        <v>735000</v>
      </c>
      <c r="BB3095" s="17" t="s">
        <v>1853</v>
      </c>
      <c r="BC3095">
        <f>MATCH(BB3095,MONTHLY_INDEX!$A:$A,0)</f>
        <v>630</v>
      </c>
      <c r="BD3095">
        <f>MATCH(AU3095,MONTHLY_INDEX!$1:$1,0)</f>
        <v>87</v>
      </c>
      <c r="BE3095">
        <f>INDEX(MONTHLY_INDEX!$1:$1048576,Final!BC3095,Final!BD3095)</f>
        <v>115</v>
      </c>
      <c r="BF3095">
        <f>MATCH($BF$1,MONTHLY_INDEX!$1:$1,0)</f>
        <v>127</v>
      </c>
      <c r="BG3095">
        <f>INDEX(MONTHLY_INDEX!$1:$1048576,Final!BC3095,Final!BF3095)</f>
        <v>151.1</v>
      </c>
      <c r="BH3095" s="23">
        <f t="shared" si="1436"/>
        <v>0.31391304347826082</v>
      </c>
      <c r="BI3095" s="14">
        <f t="shared" si="1437"/>
        <v>965726.08695652173</v>
      </c>
      <c r="BJ3095" s="14">
        <f t="shared" si="1438"/>
        <v>312432.2328171531</v>
      </c>
      <c r="BK3095" s="15">
        <f t="shared" si="1429"/>
        <v>653293.85413936863</v>
      </c>
      <c r="BL3095" s="52">
        <v>0</v>
      </c>
      <c r="BM3095" s="15">
        <f t="shared" si="1439"/>
        <v>653293.85413936863</v>
      </c>
    </row>
    <row r="3096" spans="1:65">
      <c r="A3096" s="8">
        <v>3094</v>
      </c>
      <c r="B3096" s="1" t="s">
        <v>44</v>
      </c>
      <c r="C3096" s="1">
        <v>1500</v>
      </c>
      <c r="D3096" s="1" t="s">
        <v>60</v>
      </c>
      <c r="E3096" s="1">
        <v>150000121</v>
      </c>
      <c r="F3096" s="1" t="s">
        <v>60</v>
      </c>
      <c r="G3096" s="1" t="s">
        <v>95</v>
      </c>
      <c r="H3096" s="1">
        <v>7</v>
      </c>
      <c r="I3096" s="1" t="s">
        <v>52</v>
      </c>
      <c r="J3096" s="1" t="s">
        <v>49</v>
      </c>
      <c r="K3096" s="1">
        <v>17406001</v>
      </c>
      <c r="L3096" s="1" t="s">
        <v>50</v>
      </c>
      <c r="M3096" s="1" t="s">
        <v>51</v>
      </c>
      <c r="N3096" s="1" t="s">
        <v>64</v>
      </c>
      <c r="O3096" s="1" t="s">
        <v>65</v>
      </c>
      <c r="P3096" s="1" t="s">
        <v>66</v>
      </c>
      <c r="Q3096" s="1" t="s">
        <v>67</v>
      </c>
      <c r="R3096" s="1" t="s">
        <v>87</v>
      </c>
      <c r="S3096" s="1" t="s">
        <v>88</v>
      </c>
      <c r="T3096" s="2">
        <v>43555</v>
      </c>
      <c r="U3096" s="2">
        <v>43555</v>
      </c>
      <c r="V3096" s="1" t="s">
        <v>52</v>
      </c>
      <c r="W3096" s="3">
        <v>1</v>
      </c>
      <c r="X3096" s="1" t="s">
        <v>53</v>
      </c>
      <c r="Y3096" s="4">
        <v>126000</v>
      </c>
      <c r="Z3096" s="4">
        <v>-13477</v>
      </c>
      <c r="AA3096" s="4">
        <v>0</v>
      </c>
      <c r="AB3096" s="4">
        <v>0</v>
      </c>
      <c r="AC3096" s="4">
        <v>0</v>
      </c>
      <c r="AD3096" s="4">
        <v>126000</v>
      </c>
      <c r="AE3096" s="5">
        <v>1463</v>
      </c>
      <c r="AF3096" s="1" t="s">
        <v>70</v>
      </c>
      <c r="AG3096" s="1" t="s">
        <v>71</v>
      </c>
      <c r="AH3096" s="1" t="s">
        <v>89</v>
      </c>
      <c r="AI3096" s="1" t="s">
        <v>57</v>
      </c>
      <c r="AJ3096" s="5">
        <v>10950</v>
      </c>
      <c r="AK3096" s="4">
        <v>-1315</v>
      </c>
      <c r="AL3096" s="4">
        <v>0</v>
      </c>
      <c r="AM3096" s="4">
        <v>0</v>
      </c>
      <c r="AN3096" s="4">
        <v>0</v>
      </c>
      <c r="AO3096" s="4">
        <v>-14792</v>
      </c>
      <c r="AP3096" s="4">
        <v>-14792</v>
      </c>
      <c r="AQ3096" s="4">
        <v>0</v>
      </c>
      <c r="AR3096" s="4">
        <v>111208</v>
      </c>
      <c r="AS3096" s="1" t="s">
        <v>52</v>
      </c>
      <c r="AT3096" s="9">
        <f t="shared" si="1424"/>
        <v>43555</v>
      </c>
      <c r="AU3096" s="9">
        <f t="shared" si="1425"/>
        <v>43525</v>
      </c>
      <c r="AV3096" s="9">
        <v>44798</v>
      </c>
      <c r="AW3096" s="11">
        <f t="shared" si="1426"/>
        <v>3.4054794520547946</v>
      </c>
      <c r="AX3096">
        <v>25</v>
      </c>
      <c r="AY3096" s="12">
        <v>0.05</v>
      </c>
      <c r="AZ3096">
        <f t="shared" si="1427"/>
        <v>3.7999999999999999E-2</v>
      </c>
      <c r="BA3096" s="13">
        <f t="shared" si="1428"/>
        <v>126000</v>
      </c>
      <c r="BB3096" s="17" t="s">
        <v>2189</v>
      </c>
      <c r="BC3096">
        <f>MATCH(BB3096,MONTHLY_INDEX!$A:$A,0)</f>
        <v>798</v>
      </c>
      <c r="BD3096">
        <f>MATCH(AU3096,MONTHLY_INDEX!$1:$1,0)</f>
        <v>87</v>
      </c>
      <c r="BE3096">
        <f>INDEX(MONTHLY_INDEX!$1:$1048576,Final!BC3096,Final!BD3096)</f>
        <v>95.2</v>
      </c>
      <c r="BF3096">
        <f>MATCH($BF$1,MONTHLY_INDEX!$1:$1,0)</f>
        <v>127</v>
      </c>
      <c r="BG3096">
        <f>INDEX(MONTHLY_INDEX!$1:$1048576,Final!BC3096,Final!BF3096)</f>
        <v>95.3</v>
      </c>
      <c r="BH3096" s="23">
        <f t="shared" si="1436"/>
        <v>1.0504201680671672E-3</v>
      </c>
      <c r="BI3096" s="14">
        <f t="shared" si="1437"/>
        <v>126132.35294117648</v>
      </c>
      <c r="BJ3096" s="14">
        <f t="shared" si="1438"/>
        <v>16322.563174858986</v>
      </c>
      <c r="BK3096" s="15">
        <f t="shared" si="1429"/>
        <v>109809.7897663175</v>
      </c>
      <c r="BL3096" s="52">
        <v>0</v>
      </c>
      <c r="BM3096" s="15">
        <f t="shared" si="1439"/>
        <v>109809.7897663175</v>
      </c>
    </row>
    <row r="3097" spans="1:65">
      <c r="A3097" s="8">
        <v>3095</v>
      </c>
      <c r="B3097" s="1" t="s">
        <v>44</v>
      </c>
      <c r="C3097" s="1">
        <v>1500</v>
      </c>
      <c r="D3097" s="1" t="s">
        <v>60</v>
      </c>
      <c r="E3097" s="1">
        <v>150000121</v>
      </c>
      <c r="F3097" s="1" t="s">
        <v>60</v>
      </c>
      <c r="G3097" s="1" t="s">
        <v>96</v>
      </c>
      <c r="H3097" s="1">
        <v>8</v>
      </c>
      <c r="I3097" s="1" t="s">
        <v>52</v>
      </c>
      <c r="J3097" s="1" t="s">
        <v>49</v>
      </c>
      <c r="K3097" s="1">
        <v>17406001</v>
      </c>
      <c r="L3097" s="1" t="s">
        <v>50</v>
      </c>
      <c r="M3097" s="1" t="s">
        <v>51</v>
      </c>
      <c r="N3097" s="1" t="s">
        <v>64</v>
      </c>
      <c r="O3097" s="1" t="s">
        <v>65</v>
      </c>
      <c r="P3097" s="1" t="s">
        <v>66</v>
      </c>
      <c r="Q3097" s="1" t="s">
        <v>67</v>
      </c>
      <c r="R3097" s="1" t="s">
        <v>87</v>
      </c>
      <c r="S3097" s="1" t="s">
        <v>88</v>
      </c>
      <c r="T3097" s="2">
        <v>43555</v>
      </c>
      <c r="U3097" s="2">
        <v>43555</v>
      </c>
      <c r="V3097" s="1" t="s">
        <v>52</v>
      </c>
      <c r="W3097" s="3">
        <v>1</v>
      </c>
      <c r="X3097" s="1" t="s">
        <v>53</v>
      </c>
      <c r="Y3097" s="4">
        <v>29327302</v>
      </c>
      <c r="Z3097" s="4">
        <v>-3136900</v>
      </c>
      <c r="AA3097" s="4">
        <v>0</v>
      </c>
      <c r="AB3097" s="4">
        <v>0</v>
      </c>
      <c r="AC3097" s="4">
        <v>0</v>
      </c>
      <c r="AD3097" s="4">
        <v>29327302</v>
      </c>
      <c r="AE3097" s="5">
        <v>1463</v>
      </c>
      <c r="AF3097" s="1" t="s">
        <v>70</v>
      </c>
      <c r="AG3097" s="1" t="s">
        <v>71</v>
      </c>
      <c r="AH3097" s="1" t="s">
        <v>89</v>
      </c>
      <c r="AI3097" s="1" t="s">
        <v>57</v>
      </c>
      <c r="AJ3097" s="5">
        <v>10950</v>
      </c>
      <c r="AK3097" s="4">
        <v>-306102</v>
      </c>
      <c r="AL3097" s="4">
        <v>0</v>
      </c>
      <c r="AM3097" s="4">
        <v>0</v>
      </c>
      <c r="AN3097" s="4">
        <v>0</v>
      </c>
      <c r="AO3097" s="4">
        <v>-3443002</v>
      </c>
      <c r="AP3097" s="4">
        <v>-3443002</v>
      </c>
      <c r="AQ3097" s="4">
        <v>0</v>
      </c>
      <c r="AR3097" s="4">
        <v>25884300</v>
      </c>
      <c r="AS3097" s="1" t="s">
        <v>52</v>
      </c>
      <c r="AT3097" s="9">
        <f t="shared" si="1424"/>
        <v>43555</v>
      </c>
      <c r="AU3097" s="9">
        <f t="shared" si="1425"/>
        <v>43525</v>
      </c>
      <c r="AV3097" s="9">
        <v>44798</v>
      </c>
      <c r="AW3097" s="11">
        <f t="shared" si="1426"/>
        <v>3.4054794520547946</v>
      </c>
      <c r="AX3097">
        <v>25</v>
      </c>
      <c r="AY3097" s="12">
        <v>0.05</v>
      </c>
      <c r="AZ3097">
        <f t="shared" si="1427"/>
        <v>3.7999999999999999E-2</v>
      </c>
      <c r="BA3097" s="13">
        <f t="shared" si="1428"/>
        <v>29327302</v>
      </c>
      <c r="BB3097" s="17" t="s">
        <v>2189</v>
      </c>
      <c r="BC3097">
        <f>MATCH(BB3097,MONTHLY_INDEX!$A:$A,0)</f>
        <v>798</v>
      </c>
      <c r="BD3097">
        <f>MATCH(AU3097,MONTHLY_INDEX!$1:$1,0)</f>
        <v>87</v>
      </c>
      <c r="BE3097">
        <f>INDEX(MONTHLY_INDEX!$1:$1048576,Final!BC3097,Final!BD3097)</f>
        <v>95.2</v>
      </c>
      <c r="BF3097">
        <f>MATCH($BF$1,MONTHLY_INDEX!$1:$1,0)</f>
        <v>127</v>
      </c>
      <c r="BG3097">
        <f>INDEX(MONTHLY_INDEX!$1:$1048576,Final!BC3097,Final!BF3097)</f>
        <v>95.3</v>
      </c>
      <c r="BH3097" s="23">
        <f t="shared" si="1436"/>
        <v>1.0504201680671672E-3</v>
      </c>
      <c r="BI3097" s="14">
        <f t="shared" si="1437"/>
        <v>29358107.989495799</v>
      </c>
      <c r="BJ3097" s="14">
        <f t="shared" si="1438"/>
        <v>3799180.4733584784</v>
      </c>
      <c r="BK3097" s="15">
        <f t="shared" si="1429"/>
        <v>25558927.516137321</v>
      </c>
      <c r="BL3097" s="52">
        <v>0</v>
      </c>
      <c r="BM3097" s="15">
        <f t="shared" si="1439"/>
        <v>25558927.516137321</v>
      </c>
    </row>
    <row r="3098" spans="1:65">
      <c r="A3098" s="8">
        <v>3096</v>
      </c>
      <c r="B3098" s="1" t="s">
        <v>44</v>
      </c>
      <c r="C3098" s="1">
        <v>1500</v>
      </c>
      <c r="D3098" s="1" t="s">
        <v>60</v>
      </c>
      <c r="E3098" s="1">
        <v>150000121</v>
      </c>
      <c r="F3098" s="1" t="s">
        <v>60</v>
      </c>
      <c r="G3098" s="1" t="s">
        <v>97</v>
      </c>
      <c r="H3098" s="1">
        <v>9</v>
      </c>
      <c r="I3098" s="1" t="s">
        <v>52</v>
      </c>
      <c r="J3098" s="1" t="s">
        <v>49</v>
      </c>
      <c r="K3098" s="1">
        <v>17406001</v>
      </c>
      <c r="L3098" s="1" t="s">
        <v>50</v>
      </c>
      <c r="M3098" s="1" t="s">
        <v>51</v>
      </c>
      <c r="N3098" s="1" t="s">
        <v>64</v>
      </c>
      <c r="O3098" s="1" t="s">
        <v>65</v>
      </c>
      <c r="P3098" s="1" t="s">
        <v>66</v>
      </c>
      <c r="Q3098" s="1" t="s">
        <v>67</v>
      </c>
      <c r="R3098" s="1" t="s">
        <v>87</v>
      </c>
      <c r="S3098" s="1" t="s">
        <v>88</v>
      </c>
      <c r="T3098" s="2">
        <v>43555</v>
      </c>
      <c r="U3098" s="2">
        <v>43555</v>
      </c>
      <c r="V3098" s="1" t="s">
        <v>52</v>
      </c>
      <c r="W3098" s="3">
        <v>1</v>
      </c>
      <c r="X3098" s="1" t="s">
        <v>53</v>
      </c>
      <c r="Y3098" s="4">
        <v>1517250</v>
      </c>
      <c r="Z3098" s="4">
        <v>-162287</v>
      </c>
      <c r="AA3098" s="4">
        <v>0</v>
      </c>
      <c r="AB3098" s="4">
        <v>0</v>
      </c>
      <c r="AC3098" s="4">
        <v>0</v>
      </c>
      <c r="AD3098" s="4">
        <v>1517250</v>
      </c>
      <c r="AE3098" s="5">
        <v>1463</v>
      </c>
      <c r="AF3098" s="1" t="s">
        <v>70</v>
      </c>
      <c r="AG3098" s="1" t="s">
        <v>71</v>
      </c>
      <c r="AH3098" s="1" t="s">
        <v>89</v>
      </c>
      <c r="AI3098" s="1" t="s">
        <v>57</v>
      </c>
      <c r="AJ3098" s="5">
        <v>10950</v>
      </c>
      <c r="AK3098" s="4">
        <v>-15836</v>
      </c>
      <c r="AL3098" s="4">
        <v>0</v>
      </c>
      <c r="AM3098" s="4">
        <v>0</v>
      </c>
      <c r="AN3098" s="4">
        <v>0</v>
      </c>
      <c r="AO3098" s="4">
        <v>-178123</v>
      </c>
      <c r="AP3098" s="4">
        <v>-178123</v>
      </c>
      <c r="AQ3098" s="4">
        <v>0</v>
      </c>
      <c r="AR3098" s="4">
        <v>1339127</v>
      </c>
      <c r="AS3098" s="1" t="s">
        <v>52</v>
      </c>
      <c r="AT3098" s="9">
        <f t="shared" si="1424"/>
        <v>43555</v>
      </c>
      <c r="AU3098" s="9">
        <f t="shared" si="1425"/>
        <v>43525</v>
      </c>
      <c r="AV3098" s="9">
        <v>44798</v>
      </c>
      <c r="AW3098" s="11">
        <f t="shared" si="1426"/>
        <v>3.4054794520547946</v>
      </c>
      <c r="AX3098">
        <v>15</v>
      </c>
      <c r="AY3098" s="12">
        <v>0.05</v>
      </c>
      <c r="AZ3098">
        <f t="shared" si="1427"/>
        <v>6.3333333333333325E-2</v>
      </c>
      <c r="BA3098" s="13">
        <f t="shared" si="1428"/>
        <v>1517250</v>
      </c>
      <c r="BB3098" s="17" t="s">
        <v>1941</v>
      </c>
      <c r="BC3098">
        <f>MATCH(BB3098,MONTHLY_INDEX!$A:$A,0)</f>
        <v>674</v>
      </c>
      <c r="BD3098">
        <f>MATCH(AU3098,MONTHLY_INDEX!$1:$1,0)</f>
        <v>87</v>
      </c>
      <c r="BE3098">
        <f>INDEX(MONTHLY_INDEX!$1:$1048576,Final!BC3098,Final!BD3098)</f>
        <v>106.1</v>
      </c>
      <c r="BF3098">
        <f>MATCH($BF$1,MONTHLY_INDEX!$1:$1,0)</f>
        <v>127</v>
      </c>
      <c r="BG3098">
        <f>INDEX(MONTHLY_INDEX!$1:$1048576,Final!BC3098,Final!BF3098)</f>
        <v>122.8</v>
      </c>
      <c r="BH3098" s="23">
        <f t="shared" si="1436"/>
        <v>0.15739868049010372</v>
      </c>
      <c r="BI3098" s="14">
        <f t="shared" si="1437"/>
        <v>1756063.1479736099</v>
      </c>
      <c r="BJ3098" s="14">
        <f t="shared" si="1438"/>
        <v>378748.34123920312</v>
      </c>
      <c r="BK3098" s="15">
        <f t="shared" si="1429"/>
        <v>1377314.8067344069</v>
      </c>
      <c r="BL3098" s="52">
        <v>0</v>
      </c>
      <c r="BM3098" s="15">
        <f t="shared" si="1439"/>
        <v>1377314.8067344069</v>
      </c>
    </row>
    <row r="3099" spans="1:65">
      <c r="A3099" s="8">
        <v>3097</v>
      </c>
      <c r="B3099" s="1" t="s">
        <v>44</v>
      </c>
      <c r="C3099" s="1">
        <v>1500</v>
      </c>
      <c r="D3099" s="1" t="s">
        <v>60</v>
      </c>
      <c r="E3099" s="1">
        <v>150000121</v>
      </c>
      <c r="F3099" s="1" t="s">
        <v>60</v>
      </c>
      <c r="G3099" s="1" t="s">
        <v>98</v>
      </c>
      <c r="H3099" s="1">
        <v>10</v>
      </c>
      <c r="I3099" s="1" t="s">
        <v>52</v>
      </c>
      <c r="J3099" s="1" t="s">
        <v>49</v>
      </c>
      <c r="K3099" s="1">
        <v>17406001</v>
      </c>
      <c r="L3099" s="1" t="s">
        <v>50</v>
      </c>
      <c r="M3099" s="1" t="s">
        <v>51</v>
      </c>
      <c r="N3099" s="1" t="s">
        <v>64</v>
      </c>
      <c r="O3099" s="1" t="s">
        <v>65</v>
      </c>
      <c r="P3099" s="1" t="s">
        <v>66</v>
      </c>
      <c r="Q3099" s="1" t="s">
        <v>67</v>
      </c>
      <c r="R3099" s="1" t="s">
        <v>87</v>
      </c>
      <c r="S3099" s="1" t="s">
        <v>88</v>
      </c>
      <c r="T3099" s="2">
        <v>43555</v>
      </c>
      <c r="U3099" s="2">
        <v>43555</v>
      </c>
      <c r="V3099" s="1" t="s">
        <v>52</v>
      </c>
      <c r="W3099" s="3">
        <v>1</v>
      </c>
      <c r="X3099" s="1" t="s">
        <v>53</v>
      </c>
      <c r="Y3099" s="4">
        <v>312900</v>
      </c>
      <c r="Z3099" s="4">
        <v>-33467</v>
      </c>
      <c r="AA3099" s="4">
        <v>0</v>
      </c>
      <c r="AB3099" s="4">
        <v>0</v>
      </c>
      <c r="AC3099" s="4">
        <v>0</v>
      </c>
      <c r="AD3099" s="4">
        <v>312900</v>
      </c>
      <c r="AE3099" s="5">
        <v>1463</v>
      </c>
      <c r="AF3099" s="1" t="s">
        <v>70</v>
      </c>
      <c r="AG3099" s="1" t="s">
        <v>71</v>
      </c>
      <c r="AH3099" s="1" t="s">
        <v>89</v>
      </c>
      <c r="AI3099" s="1" t="s">
        <v>57</v>
      </c>
      <c r="AJ3099" s="5">
        <v>10950</v>
      </c>
      <c r="AK3099" s="4">
        <v>-3266</v>
      </c>
      <c r="AL3099" s="4">
        <v>0</v>
      </c>
      <c r="AM3099" s="4">
        <v>0</v>
      </c>
      <c r="AN3099" s="4">
        <v>0</v>
      </c>
      <c r="AO3099" s="4">
        <v>-36733</v>
      </c>
      <c r="AP3099" s="4">
        <v>-36733</v>
      </c>
      <c r="AQ3099" s="4">
        <v>0</v>
      </c>
      <c r="AR3099" s="4">
        <v>276167</v>
      </c>
      <c r="AS3099" s="1" t="s">
        <v>52</v>
      </c>
      <c r="AT3099" s="9">
        <f t="shared" si="1424"/>
        <v>43555</v>
      </c>
      <c r="AU3099" s="9">
        <f t="shared" si="1425"/>
        <v>43525</v>
      </c>
      <c r="AV3099" s="9">
        <v>44798</v>
      </c>
      <c r="AW3099" s="11">
        <f t="shared" si="1426"/>
        <v>3.4054794520547946</v>
      </c>
      <c r="AX3099">
        <v>10</v>
      </c>
      <c r="AY3099" s="12">
        <v>0.05</v>
      </c>
      <c r="AZ3099">
        <f t="shared" si="1427"/>
        <v>9.5000000000000001E-2</v>
      </c>
      <c r="BA3099" s="13">
        <f t="shared" si="1428"/>
        <v>312900</v>
      </c>
      <c r="BB3099" s="17" t="s">
        <v>2189</v>
      </c>
      <c r="BC3099">
        <f>MATCH(BB3099,MONTHLY_INDEX!$A:$A,0)</f>
        <v>798</v>
      </c>
      <c r="BD3099">
        <f>MATCH(AU3099,MONTHLY_INDEX!$1:$1,0)</f>
        <v>87</v>
      </c>
      <c r="BE3099">
        <f>INDEX(MONTHLY_INDEX!$1:$1048576,Final!BC3099,Final!BD3099)</f>
        <v>95.2</v>
      </c>
      <c r="BF3099">
        <f>MATCH($BF$1,MONTHLY_INDEX!$1:$1,0)</f>
        <v>127</v>
      </c>
      <c r="BG3099">
        <f>INDEX(MONTHLY_INDEX!$1:$1048576,Final!BC3099,Final!BF3099)</f>
        <v>95.3</v>
      </c>
      <c r="BH3099" s="23">
        <f t="shared" si="1436"/>
        <v>1.0504201680671672E-3</v>
      </c>
      <c r="BI3099" s="14">
        <f t="shared" si="1437"/>
        <v>313228.67647058825</v>
      </c>
      <c r="BJ3099" s="14">
        <f t="shared" si="1438"/>
        <v>101335.91304391621</v>
      </c>
      <c r="BK3099" s="15">
        <f t="shared" si="1429"/>
        <v>211892.76342667203</v>
      </c>
      <c r="BL3099" s="52">
        <v>0</v>
      </c>
      <c r="BM3099" s="15">
        <f t="shared" si="1439"/>
        <v>211892.76342667203</v>
      </c>
    </row>
    <row r="3100" spans="1:65">
      <c r="A3100" s="8">
        <v>3098</v>
      </c>
      <c r="B3100" s="1" t="s">
        <v>44</v>
      </c>
      <c r="C3100" s="1">
        <v>1500</v>
      </c>
      <c r="D3100" s="1" t="s">
        <v>60</v>
      </c>
      <c r="E3100" s="1">
        <v>150000121</v>
      </c>
      <c r="F3100" s="1" t="s">
        <v>60</v>
      </c>
      <c r="G3100" s="1" t="s">
        <v>99</v>
      </c>
      <c r="H3100" s="1">
        <v>11</v>
      </c>
      <c r="I3100" s="1" t="s">
        <v>52</v>
      </c>
      <c r="J3100" s="1" t="s">
        <v>49</v>
      </c>
      <c r="K3100" s="1">
        <v>17406001</v>
      </c>
      <c r="L3100" s="1" t="s">
        <v>50</v>
      </c>
      <c r="M3100" s="1" t="s">
        <v>51</v>
      </c>
      <c r="N3100" s="1" t="s">
        <v>64</v>
      </c>
      <c r="O3100" s="1" t="s">
        <v>65</v>
      </c>
      <c r="P3100" s="1" t="s">
        <v>66</v>
      </c>
      <c r="Q3100" s="1" t="s">
        <v>67</v>
      </c>
      <c r="R3100" s="1" t="s">
        <v>87</v>
      </c>
      <c r="S3100" s="1" t="s">
        <v>88</v>
      </c>
      <c r="T3100" s="2">
        <v>43555</v>
      </c>
      <c r="U3100" s="2">
        <v>43555</v>
      </c>
      <c r="V3100" s="1" t="s">
        <v>52</v>
      </c>
      <c r="W3100" s="3">
        <v>1</v>
      </c>
      <c r="X3100" s="1" t="s">
        <v>53</v>
      </c>
      <c r="Y3100" s="4">
        <v>1174950</v>
      </c>
      <c r="Z3100" s="4">
        <v>-125674</v>
      </c>
      <c r="AA3100" s="4">
        <v>0</v>
      </c>
      <c r="AB3100" s="4">
        <v>0</v>
      </c>
      <c r="AC3100" s="4">
        <v>0</v>
      </c>
      <c r="AD3100" s="4">
        <v>1174950</v>
      </c>
      <c r="AE3100" s="5">
        <v>1463</v>
      </c>
      <c r="AF3100" s="1" t="s">
        <v>70</v>
      </c>
      <c r="AG3100" s="1" t="s">
        <v>71</v>
      </c>
      <c r="AH3100" s="1" t="s">
        <v>89</v>
      </c>
      <c r="AI3100" s="1" t="s">
        <v>57</v>
      </c>
      <c r="AJ3100" s="5">
        <v>10950</v>
      </c>
      <c r="AK3100" s="4">
        <v>-12263</v>
      </c>
      <c r="AL3100" s="4">
        <v>0</v>
      </c>
      <c r="AM3100" s="4">
        <v>0</v>
      </c>
      <c r="AN3100" s="4">
        <v>0</v>
      </c>
      <c r="AO3100" s="4">
        <v>-137937</v>
      </c>
      <c r="AP3100" s="4">
        <v>-137937</v>
      </c>
      <c r="AQ3100" s="4">
        <v>0</v>
      </c>
      <c r="AR3100" s="4">
        <v>1037013</v>
      </c>
      <c r="AS3100" s="1" t="s">
        <v>52</v>
      </c>
      <c r="AT3100" s="9">
        <f t="shared" si="1424"/>
        <v>43555</v>
      </c>
      <c r="AU3100" s="9">
        <f t="shared" si="1425"/>
        <v>43525</v>
      </c>
      <c r="AV3100" s="9">
        <v>44798</v>
      </c>
      <c r="AW3100" s="11">
        <f t="shared" si="1426"/>
        <v>3.4054794520547946</v>
      </c>
      <c r="AX3100">
        <v>10</v>
      </c>
      <c r="AY3100" s="12">
        <v>0.05</v>
      </c>
      <c r="AZ3100">
        <f t="shared" si="1427"/>
        <v>9.5000000000000001E-2</v>
      </c>
      <c r="BA3100" s="13">
        <f t="shared" si="1428"/>
        <v>1174950</v>
      </c>
      <c r="BB3100" s="17" t="s">
        <v>2189</v>
      </c>
      <c r="BC3100">
        <f>MATCH(BB3100,MONTHLY_INDEX!$A:$A,0)</f>
        <v>798</v>
      </c>
      <c r="BD3100">
        <f>MATCH(AU3100,MONTHLY_INDEX!$1:$1,0)</f>
        <v>87</v>
      </c>
      <c r="BE3100">
        <f>INDEX(MONTHLY_INDEX!$1:$1048576,Final!BC3100,Final!BD3100)</f>
        <v>95.2</v>
      </c>
      <c r="BF3100">
        <f>MATCH($BF$1,MONTHLY_INDEX!$1:$1,0)</f>
        <v>127</v>
      </c>
      <c r="BG3100">
        <f>INDEX(MONTHLY_INDEX!$1:$1048576,Final!BC3100,Final!BF3100)</f>
        <v>95.3</v>
      </c>
      <c r="BH3100" s="23">
        <f t="shared" si="1436"/>
        <v>1.0504201680671672E-3</v>
      </c>
      <c r="BI3100" s="14">
        <f t="shared" si="1437"/>
        <v>1176184.1911764706</v>
      </c>
      <c r="BJ3100" s="14">
        <f t="shared" si="1438"/>
        <v>380519.75401390012</v>
      </c>
      <c r="BK3100" s="15">
        <f t="shared" si="1429"/>
        <v>795664.43716257042</v>
      </c>
      <c r="BL3100" s="52">
        <v>0</v>
      </c>
      <c r="BM3100" s="15">
        <f t="shared" si="1439"/>
        <v>795664.43716257042</v>
      </c>
    </row>
    <row r="3101" spans="1:65">
      <c r="A3101" s="8">
        <v>3099</v>
      </c>
      <c r="B3101" s="1" t="s">
        <v>44</v>
      </c>
      <c r="C3101" s="1">
        <v>1500</v>
      </c>
      <c r="D3101" s="1" t="s">
        <v>60</v>
      </c>
      <c r="E3101" s="1">
        <v>150000121</v>
      </c>
      <c r="F3101" s="1" t="s">
        <v>60</v>
      </c>
      <c r="G3101" s="1" t="s">
        <v>100</v>
      </c>
      <c r="H3101" s="1">
        <v>12</v>
      </c>
      <c r="I3101" s="1" t="s">
        <v>52</v>
      </c>
      <c r="J3101" s="1" t="s">
        <v>49</v>
      </c>
      <c r="K3101" s="1">
        <v>17406001</v>
      </c>
      <c r="L3101" s="1" t="s">
        <v>50</v>
      </c>
      <c r="M3101" s="1" t="s">
        <v>51</v>
      </c>
      <c r="N3101" s="1" t="s">
        <v>64</v>
      </c>
      <c r="O3101" s="1" t="s">
        <v>65</v>
      </c>
      <c r="P3101" s="1" t="s">
        <v>66</v>
      </c>
      <c r="Q3101" s="1" t="s">
        <v>67</v>
      </c>
      <c r="R3101" s="1" t="s">
        <v>87</v>
      </c>
      <c r="S3101" s="1" t="s">
        <v>88</v>
      </c>
      <c r="T3101" s="2">
        <v>43555</v>
      </c>
      <c r="U3101" s="2">
        <v>43555</v>
      </c>
      <c r="V3101" s="1" t="s">
        <v>52</v>
      </c>
      <c r="W3101" s="3">
        <v>1</v>
      </c>
      <c r="X3101" s="1" t="s">
        <v>53</v>
      </c>
      <c r="Y3101" s="4">
        <v>582750</v>
      </c>
      <c r="Z3101" s="4">
        <v>-62331</v>
      </c>
      <c r="AA3101" s="4">
        <v>0</v>
      </c>
      <c r="AB3101" s="4">
        <v>0</v>
      </c>
      <c r="AC3101" s="4">
        <v>0</v>
      </c>
      <c r="AD3101" s="4">
        <v>582750</v>
      </c>
      <c r="AE3101" s="5">
        <v>1463</v>
      </c>
      <c r="AF3101" s="1" t="s">
        <v>70</v>
      </c>
      <c r="AG3101" s="1" t="s">
        <v>71</v>
      </c>
      <c r="AH3101" s="1" t="s">
        <v>89</v>
      </c>
      <c r="AI3101" s="1" t="s">
        <v>57</v>
      </c>
      <c r="AJ3101" s="5">
        <v>10950</v>
      </c>
      <c r="AK3101" s="4">
        <v>-6082</v>
      </c>
      <c r="AL3101" s="4">
        <v>0</v>
      </c>
      <c r="AM3101" s="4">
        <v>0</v>
      </c>
      <c r="AN3101" s="4">
        <v>0</v>
      </c>
      <c r="AO3101" s="4">
        <v>-68413</v>
      </c>
      <c r="AP3101" s="4">
        <v>-68413</v>
      </c>
      <c r="AQ3101" s="4">
        <v>0</v>
      </c>
      <c r="AR3101" s="4">
        <v>514337</v>
      </c>
      <c r="AS3101" s="1" t="s">
        <v>52</v>
      </c>
      <c r="AT3101" s="9">
        <f t="shared" si="1424"/>
        <v>43555</v>
      </c>
      <c r="AU3101" s="9">
        <f t="shared" si="1425"/>
        <v>43525</v>
      </c>
      <c r="AV3101" s="9">
        <v>44798</v>
      </c>
      <c r="AW3101" s="11">
        <f t="shared" si="1426"/>
        <v>3.4054794520547946</v>
      </c>
      <c r="AX3101">
        <v>10</v>
      </c>
      <c r="AY3101" s="12">
        <v>0.05</v>
      </c>
      <c r="AZ3101">
        <f t="shared" si="1427"/>
        <v>9.5000000000000001E-2</v>
      </c>
      <c r="BA3101" s="13">
        <f t="shared" si="1428"/>
        <v>582750</v>
      </c>
      <c r="BB3101" s="17" t="s">
        <v>1973</v>
      </c>
      <c r="BC3101">
        <f>MATCH(BB3101,MONTHLY_INDEX!$A:$A,0)</f>
        <v>690</v>
      </c>
      <c r="BD3101">
        <f>MATCH(AU3101,MONTHLY_INDEX!$1:$1,0)</f>
        <v>87</v>
      </c>
      <c r="BE3101">
        <f>INDEX(MONTHLY_INDEX!$1:$1048576,Final!BC3101,Final!BD3101)</f>
        <v>111</v>
      </c>
      <c r="BF3101">
        <f>MATCH($BF$1,MONTHLY_INDEX!$1:$1,0)</f>
        <v>127</v>
      </c>
      <c r="BG3101">
        <f>INDEX(MONTHLY_INDEX!$1:$1048576,Final!BC3101,Final!BF3101)</f>
        <v>145.69999999999999</v>
      </c>
      <c r="BH3101" s="23">
        <f t="shared" si="1436"/>
        <v>0.31261261261261253</v>
      </c>
      <c r="BI3101" s="14">
        <f t="shared" si="1437"/>
        <v>764925</v>
      </c>
      <c r="BJ3101" s="14">
        <f t="shared" si="1438"/>
        <v>247468.9551369863</v>
      </c>
      <c r="BK3101" s="15">
        <f t="shared" si="1429"/>
        <v>517456.04486301367</v>
      </c>
      <c r="BL3101" s="52">
        <v>0</v>
      </c>
      <c r="BM3101" s="15">
        <f t="shared" si="1439"/>
        <v>517456.04486301367</v>
      </c>
    </row>
    <row r="3102" spans="1:65">
      <c r="A3102" s="8">
        <v>3100</v>
      </c>
      <c r="B3102" s="1" t="s">
        <v>44</v>
      </c>
      <c r="C3102" s="1">
        <v>1500</v>
      </c>
      <c r="D3102" s="1" t="s">
        <v>60</v>
      </c>
      <c r="E3102" s="1">
        <v>150000121</v>
      </c>
      <c r="F3102" s="1" t="s">
        <v>60</v>
      </c>
      <c r="G3102" s="1" t="s">
        <v>101</v>
      </c>
      <c r="H3102" s="1">
        <v>13</v>
      </c>
      <c r="I3102" s="1" t="s">
        <v>52</v>
      </c>
      <c r="J3102" s="1" t="s">
        <v>49</v>
      </c>
      <c r="K3102" s="1">
        <v>17406001</v>
      </c>
      <c r="L3102" s="1" t="s">
        <v>50</v>
      </c>
      <c r="M3102" s="1" t="s">
        <v>51</v>
      </c>
      <c r="N3102" s="1" t="s">
        <v>64</v>
      </c>
      <c r="O3102" s="1" t="s">
        <v>65</v>
      </c>
      <c r="P3102" s="1" t="s">
        <v>66</v>
      </c>
      <c r="Q3102" s="1" t="s">
        <v>67</v>
      </c>
      <c r="R3102" s="1" t="s">
        <v>87</v>
      </c>
      <c r="S3102" s="1" t="s">
        <v>88</v>
      </c>
      <c r="T3102" s="2">
        <v>43555</v>
      </c>
      <c r="U3102" s="2">
        <v>43555</v>
      </c>
      <c r="V3102" s="1" t="s">
        <v>52</v>
      </c>
      <c r="W3102" s="3">
        <v>1</v>
      </c>
      <c r="X3102" s="1" t="s">
        <v>53</v>
      </c>
      <c r="Y3102" s="4">
        <v>9976171</v>
      </c>
      <c r="Z3102" s="4">
        <v>-1067068</v>
      </c>
      <c r="AA3102" s="4">
        <v>0</v>
      </c>
      <c r="AB3102" s="4">
        <v>0</v>
      </c>
      <c r="AC3102" s="4">
        <v>0</v>
      </c>
      <c r="AD3102" s="4">
        <v>9976171</v>
      </c>
      <c r="AE3102" s="5">
        <v>1463</v>
      </c>
      <c r="AF3102" s="1" t="s">
        <v>70</v>
      </c>
      <c r="AG3102" s="1" t="s">
        <v>71</v>
      </c>
      <c r="AH3102" s="1" t="s">
        <v>89</v>
      </c>
      <c r="AI3102" s="1" t="s">
        <v>57</v>
      </c>
      <c r="AJ3102" s="5">
        <v>10950</v>
      </c>
      <c r="AK3102" s="4">
        <v>-104126</v>
      </c>
      <c r="AL3102" s="4">
        <v>0</v>
      </c>
      <c r="AM3102" s="4">
        <v>0</v>
      </c>
      <c r="AN3102" s="4">
        <v>0</v>
      </c>
      <c r="AO3102" s="4">
        <v>-1171194</v>
      </c>
      <c r="AP3102" s="4">
        <v>-1171194</v>
      </c>
      <c r="AQ3102" s="4">
        <v>0</v>
      </c>
      <c r="AR3102" s="4">
        <v>8804977</v>
      </c>
      <c r="AS3102" s="1" t="s">
        <v>52</v>
      </c>
      <c r="AT3102" s="9">
        <f t="shared" si="1424"/>
        <v>43555</v>
      </c>
      <c r="AU3102" s="9">
        <f t="shared" si="1425"/>
        <v>43525</v>
      </c>
      <c r="AV3102" s="9">
        <v>44798</v>
      </c>
      <c r="AW3102" s="11">
        <f t="shared" si="1426"/>
        <v>3.4054794520547946</v>
      </c>
      <c r="AX3102">
        <v>25</v>
      </c>
      <c r="AY3102" s="12">
        <v>0.05</v>
      </c>
      <c r="AZ3102">
        <f t="shared" si="1427"/>
        <v>3.7999999999999999E-2</v>
      </c>
      <c r="BA3102" s="13">
        <f t="shared" si="1428"/>
        <v>9976171</v>
      </c>
      <c r="BB3102" s="17" t="s">
        <v>2189</v>
      </c>
      <c r="BC3102">
        <f>MATCH(BB3102,MONTHLY_INDEX!$A:$A,0)</f>
        <v>798</v>
      </c>
      <c r="BD3102">
        <f>MATCH(AU3102,MONTHLY_INDEX!$1:$1,0)</f>
        <v>87</v>
      </c>
      <c r="BE3102">
        <f>INDEX(MONTHLY_INDEX!$1:$1048576,Final!BC3102,Final!BD3102)</f>
        <v>95.2</v>
      </c>
      <c r="BF3102">
        <f>MATCH($BF$1,MONTHLY_INDEX!$1:$1,0)</f>
        <v>127</v>
      </c>
      <c r="BG3102">
        <f>INDEX(MONTHLY_INDEX!$1:$1048576,Final!BC3102,Final!BF3102)</f>
        <v>95.3</v>
      </c>
      <c r="BH3102" s="23">
        <f t="shared" si="1436"/>
        <v>1.0504201680671672E-3</v>
      </c>
      <c r="BI3102" s="14">
        <f t="shared" si="1437"/>
        <v>9986650.1712184865</v>
      </c>
      <c r="BJ3102" s="14">
        <f t="shared" si="1438"/>
        <v>1292354.6142118738</v>
      </c>
      <c r="BK3102" s="15">
        <f t="shared" si="1429"/>
        <v>8694295.5570066124</v>
      </c>
      <c r="BL3102" s="52">
        <v>0</v>
      </c>
      <c r="BM3102" s="15">
        <f t="shared" si="1439"/>
        <v>8694295.5570066124</v>
      </c>
    </row>
    <row r="3103" spans="1:65">
      <c r="A3103" s="8">
        <v>3101</v>
      </c>
      <c r="B3103" s="1" t="s">
        <v>44</v>
      </c>
      <c r="C3103" s="1">
        <v>1500</v>
      </c>
      <c r="D3103" s="1" t="s">
        <v>60</v>
      </c>
      <c r="E3103" s="1">
        <v>150000121</v>
      </c>
      <c r="F3103" s="1" t="s">
        <v>60</v>
      </c>
      <c r="G3103" s="1" t="s">
        <v>102</v>
      </c>
      <c r="H3103" s="1">
        <v>14</v>
      </c>
      <c r="I3103" s="1" t="s">
        <v>52</v>
      </c>
      <c r="J3103" s="1" t="s">
        <v>49</v>
      </c>
      <c r="K3103" s="1">
        <v>17406001</v>
      </c>
      <c r="L3103" s="1" t="s">
        <v>50</v>
      </c>
      <c r="M3103" s="1" t="s">
        <v>51</v>
      </c>
      <c r="N3103" s="1" t="s">
        <v>64</v>
      </c>
      <c r="O3103" s="1" t="s">
        <v>65</v>
      </c>
      <c r="P3103" s="1" t="s">
        <v>66</v>
      </c>
      <c r="Q3103" s="1" t="s">
        <v>67</v>
      </c>
      <c r="R3103" s="1" t="s">
        <v>87</v>
      </c>
      <c r="S3103" s="1" t="s">
        <v>88</v>
      </c>
      <c r="T3103" s="2">
        <v>43555</v>
      </c>
      <c r="U3103" s="2">
        <v>43555</v>
      </c>
      <c r="V3103" s="1" t="s">
        <v>52</v>
      </c>
      <c r="W3103" s="3">
        <v>1</v>
      </c>
      <c r="X3103" s="1" t="s">
        <v>53</v>
      </c>
      <c r="Y3103" s="4">
        <v>21103901</v>
      </c>
      <c r="Z3103" s="4">
        <v>-2257310</v>
      </c>
      <c r="AA3103" s="4">
        <v>0</v>
      </c>
      <c r="AB3103" s="4">
        <v>0</v>
      </c>
      <c r="AC3103" s="4">
        <v>0</v>
      </c>
      <c r="AD3103" s="4">
        <v>21103901</v>
      </c>
      <c r="AE3103" s="5">
        <v>1463</v>
      </c>
      <c r="AF3103" s="1" t="s">
        <v>70</v>
      </c>
      <c r="AG3103" s="1" t="s">
        <v>71</v>
      </c>
      <c r="AH3103" s="1" t="s">
        <v>89</v>
      </c>
      <c r="AI3103" s="1" t="s">
        <v>57</v>
      </c>
      <c r="AJ3103" s="5">
        <v>10950</v>
      </c>
      <c r="AK3103" s="4">
        <v>-220271</v>
      </c>
      <c r="AL3103" s="4">
        <v>0</v>
      </c>
      <c r="AM3103" s="4">
        <v>0</v>
      </c>
      <c r="AN3103" s="4">
        <v>0</v>
      </c>
      <c r="AO3103" s="4">
        <v>-2477581</v>
      </c>
      <c r="AP3103" s="4">
        <v>-2477581</v>
      </c>
      <c r="AQ3103" s="4">
        <v>0</v>
      </c>
      <c r="AR3103" s="4">
        <v>18626320</v>
      </c>
      <c r="AS3103" s="1" t="s">
        <v>52</v>
      </c>
      <c r="AT3103" s="9">
        <f t="shared" si="1424"/>
        <v>43555</v>
      </c>
      <c r="AU3103" s="9">
        <f t="shared" si="1425"/>
        <v>43525</v>
      </c>
      <c r="AV3103" s="9">
        <v>44798</v>
      </c>
      <c r="AW3103" s="11">
        <f t="shared" si="1426"/>
        <v>3.4054794520547946</v>
      </c>
      <c r="AX3103">
        <v>25</v>
      </c>
      <c r="AY3103" s="12">
        <v>0.05</v>
      </c>
      <c r="AZ3103">
        <f t="shared" si="1427"/>
        <v>3.7999999999999999E-2</v>
      </c>
      <c r="BA3103" s="13">
        <f t="shared" si="1428"/>
        <v>21103901</v>
      </c>
      <c r="BB3103" s="17" t="s">
        <v>2189</v>
      </c>
      <c r="BC3103">
        <f>MATCH(BB3103,MONTHLY_INDEX!$A:$A,0)</f>
        <v>798</v>
      </c>
      <c r="BD3103">
        <f>MATCH(AU3103,MONTHLY_INDEX!$1:$1,0)</f>
        <v>87</v>
      </c>
      <c r="BE3103">
        <f>INDEX(MONTHLY_INDEX!$1:$1048576,Final!BC3103,Final!BD3103)</f>
        <v>95.2</v>
      </c>
      <c r="BF3103">
        <f>MATCH($BF$1,MONTHLY_INDEX!$1:$1,0)</f>
        <v>127</v>
      </c>
      <c r="BG3103">
        <f>INDEX(MONTHLY_INDEX!$1:$1048576,Final!BC3103,Final!BF3103)</f>
        <v>95.3</v>
      </c>
      <c r="BH3103" s="23">
        <f t="shared" si="1436"/>
        <v>1.0504201680671672E-3</v>
      </c>
      <c r="BI3103" s="14">
        <f t="shared" si="1437"/>
        <v>21126068.963235293</v>
      </c>
      <c r="BJ3103" s="14">
        <f t="shared" si="1438"/>
        <v>2733886.9627656327</v>
      </c>
      <c r="BK3103" s="15">
        <f t="shared" si="1429"/>
        <v>18392182.000469659</v>
      </c>
      <c r="BL3103" s="52">
        <v>0</v>
      </c>
      <c r="BM3103" s="15">
        <f t="shared" si="1439"/>
        <v>18392182.000469659</v>
      </c>
    </row>
    <row r="3104" spans="1:65">
      <c r="A3104" s="8">
        <v>3102</v>
      </c>
      <c r="B3104" s="1" t="s">
        <v>44</v>
      </c>
      <c r="C3104" s="1">
        <v>1500</v>
      </c>
      <c r="D3104" s="1" t="s">
        <v>60</v>
      </c>
      <c r="E3104" s="1">
        <v>150000121</v>
      </c>
      <c r="F3104" s="1" t="s">
        <v>60</v>
      </c>
      <c r="G3104" s="1" t="s">
        <v>103</v>
      </c>
      <c r="H3104" s="1">
        <v>15</v>
      </c>
      <c r="I3104" s="1" t="s">
        <v>52</v>
      </c>
      <c r="J3104" s="1" t="s">
        <v>49</v>
      </c>
      <c r="K3104" s="1">
        <v>17406001</v>
      </c>
      <c r="L3104" s="1" t="s">
        <v>50</v>
      </c>
      <c r="M3104" s="1" t="s">
        <v>51</v>
      </c>
      <c r="N3104" s="1" t="s">
        <v>64</v>
      </c>
      <c r="O3104" s="1" t="s">
        <v>65</v>
      </c>
      <c r="P3104" s="1" t="s">
        <v>66</v>
      </c>
      <c r="Q3104" s="1" t="s">
        <v>67</v>
      </c>
      <c r="R3104" s="1" t="s">
        <v>87</v>
      </c>
      <c r="S3104" s="1" t="s">
        <v>88</v>
      </c>
      <c r="T3104" s="2">
        <v>43555</v>
      </c>
      <c r="U3104" s="2">
        <v>43555</v>
      </c>
      <c r="V3104" s="1" t="s">
        <v>52</v>
      </c>
      <c r="W3104" s="3">
        <v>1</v>
      </c>
      <c r="X3104" s="1" t="s">
        <v>53</v>
      </c>
      <c r="Y3104" s="4">
        <v>580650</v>
      </c>
      <c r="Z3104" s="4">
        <v>-62107</v>
      </c>
      <c r="AA3104" s="4">
        <v>0</v>
      </c>
      <c r="AB3104" s="4">
        <v>0</v>
      </c>
      <c r="AC3104" s="4">
        <v>0</v>
      </c>
      <c r="AD3104" s="4">
        <v>580650</v>
      </c>
      <c r="AE3104" s="5">
        <v>1463</v>
      </c>
      <c r="AF3104" s="1" t="s">
        <v>70</v>
      </c>
      <c r="AG3104" s="1" t="s">
        <v>71</v>
      </c>
      <c r="AH3104" s="1" t="s">
        <v>89</v>
      </c>
      <c r="AI3104" s="1" t="s">
        <v>57</v>
      </c>
      <c r="AJ3104" s="5">
        <v>10950</v>
      </c>
      <c r="AK3104" s="4">
        <v>-6061</v>
      </c>
      <c r="AL3104" s="4">
        <v>0</v>
      </c>
      <c r="AM3104" s="4">
        <v>0</v>
      </c>
      <c r="AN3104" s="4">
        <v>0</v>
      </c>
      <c r="AO3104" s="4">
        <v>-68168</v>
      </c>
      <c r="AP3104" s="4">
        <v>-68168</v>
      </c>
      <c r="AQ3104" s="4">
        <v>0</v>
      </c>
      <c r="AR3104" s="4">
        <v>512482</v>
      </c>
      <c r="AS3104" s="1" t="s">
        <v>52</v>
      </c>
      <c r="AT3104" s="9">
        <f t="shared" si="1424"/>
        <v>43555</v>
      </c>
      <c r="AU3104" s="9">
        <f t="shared" si="1425"/>
        <v>43525</v>
      </c>
      <c r="AV3104" s="9">
        <v>44798</v>
      </c>
      <c r="AW3104" s="11">
        <f t="shared" si="1426"/>
        <v>3.4054794520547946</v>
      </c>
      <c r="AX3104">
        <v>10</v>
      </c>
      <c r="AY3104" s="12">
        <v>0.05</v>
      </c>
      <c r="AZ3104">
        <f t="shared" si="1427"/>
        <v>9.5000000000000001E-2</v>
      </c>
      <c r="BA3104" s="13">
        <f t="shared" si="1428"/>
        <v>580650</v>
      </c>
      <c r="BB3104" s="17" t="s">
        <v>1941</v>
      </c>
      <c r="BC3104">
        <f>MATCH(BB3104,MONTHLY_INDEX!$A:$A,0)</f>
        <v>674</v>
      </c>
      <c r="BD3104">
        <f>MATCH(AU3104,MONTHLY_INDEX!$1:$1,0)</f>
        <v>87</v>
      </c>
      <c r="BE3104">
        <f>INDEX(MONTHLY_INDEX!$1:$1048576,Final!BC3104,Final!BD3104)</f>
        <v>106.1</v>
      </c>
      <c r="BF3104">
        <f>MATCH($BF$1,MONTHLY_INDEX!$1:$1,0)</f>
        <v>127</v>
      </c>
      <c r="BG3104">
        <f>INDEX(MONTHLY_INDEX!$1:$1048576,Final!BC3104,Final!BF3104)</f>
        <v>122.8</v>
      </c>
      <c r="BH3104" s="23">
        <f t="shared" si="1436"/>
        <v>0.15739868049010372</v>
      </c>
      <c r="BI3104" s="14">
        <f t="shared" si="1437"/>
        <v>672043.54382657877</v>
      </c>
      <c r="BJ3104" s="14">
        <f t="shared" si="1438"/>
        <v>217419.8955418125</v>
      </c>
      <c r="BK3104" s="15">
        <f t="shared" si="1429"/>
        <v>454623.64828476624</v>
      </c>
      <c r="BL3104" s="52">
        <v>0</v>
      </c>
      <c r="BM3104" s="15">
        <f t="shared" si="1439"/>
        <v>454623.64828476624</v>
      </c>
    </row>
    <row r="3105" spans="1:65">
      <c r="A3105" s="8">
        <v>3103</v>
      </c>
      <c r="B3105" s="1" t="s">
        <v>44</v>
      </c>
      <c r="C3105" s="1">
        <v>1500</v>
      </c>
      <c r="D3105" s="1" t="s">
        <v>60</v>
      </c>
      <c r="E3105" s="1">
        <v>150000121</v>
      </c>
      <c r="F3105" s="1" t="s">
        <v>60</v>
      </c>
      <c r="G3105" s="1" t="s">
        <v>104</v>
      </c>
      <c r="H3105" s="1">
        <v>16</v>
      </c>
      <c r="I3105" s="1" t="s">
        <v>52</v>
      </c>
      <c r="J3105" s="1" t="s">
        <v>49</v>
      </c>
      <c r="K3105" s="1">
        <v>17406001</v>
      </c>
      <c r="L3105" s="1" t="s">
        <v>50</v>
      </c>
      <c r="M3105" s="1" t="s">
        <v>51</v>
      </c>
      <c r="N3105" s="1" t="s">
        <v>64</v>
      </c>
      <c r="O3105" s="1" t="s">
        <v>65</v>
      </c>
      <c r="P3105" s="1" t="s">
        <v>66</v>
      </c>
      <c r="Q3105" s="1" t="s">
        <v>67</v>
      </c>
      <c r="R3105" s="1" t="s">
        <v>87</v>
      </c>
      <c r="S3105" s="1" t="s">
        <v>88</v>
      </c>
      <c r="T3105" s="2">
        <v>43555</v>
      </c>
      <c r="U3105" s="2">
        <v>43555</v>
      </c>
      <c r="V3105" s="1" t="s">
        <v>52</v>
      </c>
      <c r="W3105" s="3">
        <v>1</v>
      </c>
      <c r="X3105" s="1" t="s">
        <v>53</v>
      </c>
      <c r="Y3105" s="4">
        <v>175035</v>
      </c>
      <c r="Z3105" s="4">
        <v>-18720</v>
      </c>
      <c r="AA3105" s="4">
        <v>0</v>
      </c>
      <c r="AB3105" s="4">
        <v>0</v>
      </c>
      <c r="AC3105" s="4">
        <v>0</v>
      </c>
      <c r="AD3105" s="4">
        <v>175035</v>
      </c>
      <c r="AE3105" s="5">
        <v>1463</v>
      </c>
      <c r="AF3105" s="1" t="s">
        <v>70</v>
      </c>
      <c r="AG3105" s="1" t="s">
        <v>71</v>
      </c>
      <c r="AH3105" s="1" t="s">
        <v>89</v>
      </c>
      <c r="AI3105" s="1" t="s">
        <v>57</v>
      </c>
      <c r="AJ3105" s="5">
        <v>10950</v>
      </c>
      <c r="AK3105" s="4">
        <v>-1827</v>
      </c>
      <c r="AL3105" s="4">
        <v>0</v>
      </c>
      <c r="AM3105" s="4">
        <v>0</v>
      </c>
      <c r="AN3105" s="4">
        <v>0</v>
      </c>
      <c r="AO3105" s="4">
        <v>-20547</v>
      </c>
      <c r="AP3105" s="4">
        <v>-20547</v>
      </c>
      <c r="AQ3105" s="4">
        <v>0</v>
      </c>
      <c r="AR3105" s="4">
        <v>154488</v>
      </c>
      <c r="AS3105" s="1" t="s">
        <v>52</v>
      </c>
      <c r="AT3105" s="9">
        <f t="shared" si="1424"/>
        <v>43555</v>
      </c>
      <c r="AU3105" s="9">
        <f t="shared" si="1425"/>
        <v>43525</v>
      </c>
      <c r="AV3105" s="9">
        <v>44798</v>
      </c>
      <c r="AW3105" s="11">
        <f t="shared" si="1426"/>
        <v>3.4054794520547946</v>
      </c>
      <c r="AX3105">
        <v>10</v>
      </c>
      <c r="AY3105" s="12">
        <v>0.05</v>
      </c>
      <c r="AZ3105">
        <f t="shared" si="1427"/>
        <v>9.5000000000000001E-2</v>
      </c>
      <c r="BA3105" s="13">
        <f t="shared" si="1428"/>
        <v>175035</v>
      </c>
      <c r="BB3105" s="17" t="s">
        <v>1877</v>
      </c>
      <c r="BC3105">
        <f>MATCH(BB3105,MONTHLY_INDEX!$A:$A,0)</f>
        <v>642</v>
      </c>
      <c r="BD3105">
        <f>MATCH(AU3105,MONTHLY_INDEX!$1:$1,0)</f>
        <v>87</v>
      </c>
      <c r="BE3105">
        <f>INDEX(MONTHLY_INDEX!$1:$1048576,Final!BC3105,Final!BD3105)</f>
        <v>79.5</v>
      </c>
      <c r="BF3105">
        <f>MATCH($BF$1,MONTHLY_INDEX!$1:$1,0)</f>
        <v>127</v>
      </c>
      <c r="BG3105">
        <f>INDEX(MONTHLY_INDEX!$1:$1048576,Final!BC3105,Final!BF3105)</f>
        <v>94</v>
      </c>
      <c r="BH3105" s="23">
        <f t="shared" si="1436"/>
        <v>0.18238993710691823</v>
      </c>
      <c r="BI3105" s="14">
        <f t="shared" si="1437"/>
        <v>206959.62264150943</v>
      </c>
      <c r="BJ3105" s="14">
        <f t="shared" si="1438"/>
        <v>66955.690519514086</v>
      </c>
      <c r="BK3105" s="15">
        <f t="shared" si="1429"/>
        <v>140003.93212199534</v>
      </c>
      <c r="BL3105" s="52">
        <v>0</v>
      </c>
      <c r="BM3105" s="15">
        <f t="shared" si="1439"/>
        <v>140003.93212199534</v>
      </c>
    </row>
    <row r="3106" spans="1:65">
      <c r="A3106" s="8">
        <v>3104</v>
      </c>
      <c r="B3106" s="1" t="s">
        <v>44</v>
      </c>
      <c r="C3106" s="1">
        <v>1500</v>
      </c>
      <c r="D3106" s="1" t="s">
        <v>60</v>
      </c>
      <c r="E3106" s="1">
        <v>150000121</v>
      </c>
      <c r="F3106" s="1" t="s">
        <v>60</v>
      </c>
      <c r="G3106" s="1" t="s">
        <v>105</v>
      </c>
      <c r="H3106" s="1">
        <v>17</v>
      </c>
      <c r="I3106" s="1" t="s">
        <v>52</v>
      </c>
      <c r="J3106" s="1" t="s">
        <v>49</v>
      </c>
      <c r="K3106" s="1">
        <v>17406001</v>
      </c>
      <c r="L3106" s="1" t="s">
        <v>50</v>
      </c>
      <c r="M3106" s="1" t="s">
        <v>51</v>
      </c>
      <c r="N3106" s="1" t="s">
        <v>64</v>
      </c>
      <c r="O3106" s="1" t="s">
        <v>65</v>
      </c>
      <c r="P3106" s="1" t="s">
        <v>66</v>
      </c>
      <c r="Q3106" s="1" t="s">
        <v>67</v>
      </c>
      <c r="R3106" s="1" t="s">
        <v>87</v>
      </c>
      <c r="S3106" s="1" t="s">
        <v>88</v>
      </c>
      <c r="T3106" s="2">
        <v>43555</v>
      </c>
      <c r="U3106" s="2">
        <v>43555</v>
      </c>
      <c r="V3106" s="1" t="s">
        <v>52</v>
      </c>
      <c r="W3106" s="3">
        <v>1</v>
      </c>
      <c r="X3106" s="1" t="s">
        <v>53</v>
      </c>
      <c r="Y3106" s="4">
        <v>132796</v>
      </c>
      <c r="Z3106" s="4">
        <v>-14203</v>
      </c>
      <c r="AA3106" s="4">
        <v>0</v>
      </c>
      <c r="AB3106" s="4">
        <v>0</v>
      </c>
      <c r="AC3106" s="4">
        <v>0</v>
      </c>
      <c r="AD3106" s="4">
        <v>132796</v>
      </c>
      <c r="AE3106" s="5">
        <v>1463</v>
      </c>
      <c r="AF3106" s="1" t="s">
        <v>70</v>
      </c>
      <c r="AG3106" s="1" t="s">
        <v>71</v>
      </c>
      <c r="AH3106" s="1" t="s">
        <v>89</v>
      </c>
      <c r="AI3106" s="1" t="s">
        <v>57</v>
      </c>
      <c r="AJ3106" s="5">
        <v>10950</v>
      </c>
      <c r="AK3106" s="4">
        <v>-1386</v>
      </c>
      <c r="AL3106" s="4">
        <v>0</v>
      </c>
      <c r="AM3106" s="4">
        <v>0</v>
      </c>
      <c r="AN3106" s="4">
        <v>0</v>
      </c>
      <c r="AO3106" s="4">
        <v>-15589</v>
      </c>
      <c r="AP3106" s="4">
        <v>-15589</v>
      </c>
      <c r="AQ3106" s="4">
        <v>0</v>
      </c>
      <c r="AR3106" s="4">
        <v>117207</v>
      </c>
      <c r="AS3106" s="1" t="s">
        <v>52</v>
      </c>
      <c r="AT3106" s="9">
        <f t="shared" si="1424"/>
        <v>43555</v>
      </c>
      <c r="AU3106" s="9">
        <f t="shared" si="1425"/>
        <v>43525</v>
      </c>
      <c r="AV3106" s="9">
        <v>44798</v>
      </c>
      <c r="AW3106" s="11">
        <f t="shared" si="1426"/>
        <v>3.4054794520547946</v>
      </c>
      <c r="AX3106">
        <v>10</v>
      </c>
      <c r="AY3106" s="12">
        <v>0.05</v>
      </c>
      <c r="AZ3106">
        <f t="shared" si="1427"/>
        <v>9.5000000000000001E-2</v>
      </c>
      <c r="BA3106" s="13">
        <f t="shared" si="1428"/>
        <v>132796</v>
      </c>
      <c r="BB3106" s="17" t="s">
        <v>2189</v>
      </c>
      <c r="BC3106">
        <f>MATCH(BB3106,MONTHLY_INDEX!$A:$A,0)</f>
        <v>798</v>
      </c>
      <c r="BD3106">
        <f>MATCH(AU3106,MONTHLY_INDEX!$1:$1,0)</f>
        <v>87</v>
      </c>
      <c r="BE3106">
        <f>INDEX(MONTHLY_INDEX!$1:$1048576,Final!BC3106,Final!BD3106)</f>
        <v>95.2</v>
      </c>
      <c r="BF3106">
        <f>MATCH($BF$1,MONTHLY_INDEX!$1:$1,0)</f>
        <v>127</v>
      </c>
      <c r="BG3106">
        <f>INDEX(MONTHLY_INDEX!$1:$1048576,Final!BC3106,Final!BF3106)</f>
        <v>95.3</v>
      </c>
      <c r="BH3106" s="23">
        <f t="shared" si="1436"/>
        <v>1.0504201680671672E-3</v>
      </c>
      <c r="BI3106" s="14">
        <f t="shared" si="1437"/>
        <v>132935.49159663866</v>
      </c>
      <c r="BJ3106" s="14">
        <f t="shared" si="1438"/>
        <v>43007.363082709802</v>
      </c>
      <c r="BK3106" s="15">
        <f t="shared" si="1429"/>
        <v>89928.128513928852</v>
      </c>
      <c r="BL3106" s="52">
        <v>0</v>
      </c>
      <c r="BM3106" s="15">
        <f t="shared" si="1439"/>
        <v>89928.128513928852</v>
      </c>
    </row>
    <row r="3107" spans="1:65">
      <c r="A3107" s="8">
        <v>3105</v>
      </c>
      <c r="B3107" s="1" t="s">
        <v>44</v>
      </c>
      <c r="C3107" s="1">
        <v>1500</v>
      </c>
      <c r="D3107" s="1" t="s">
        <v>60</v>
      </c>
      <c r="E3107" s="1">
        <v>150000121</v>
      </c>
      <c r="F3107" s="1" t="s">
        <v>60</v>
      </c>
      <c r="G3107" s="1" t="s">
        <v>106</v>
      </c>
      <c r="H3107" s="1">
        <v>18</v>
      </c>
      <c r="I3107" s="1" t="s">
        <v>52</v>
      </c>
      <c r="J3107" s="1" t="s">
        <v>49</v>
      </c>
      <c r="K3107" s="1">
        <v>17406001</v>
      </c>
      <c r="L3107" s="1" t="s">
        <v>50</v>
      </c>
      <c r="M3107" s="1" t="s">
        <v>51</v>
      </c>
      <c r="N3107" s="1" t="s">
        <v>64</v>
      </c>
      <c r="O3107" s="1" t="s">
        <v>65</v>
      </c>
      <c r="P3107" s="1" t="s">
        <v>66</v>
      </c>
      <c r="Q3107" s="1" t="s">
        <v>67</v>
      </c>
      <c r="R3107" s="1" t="s">
        <v>87</v>
      </c>
      <c r="S3107" s="1" t="s">
        <v>88</v>
      </c>
      <c r="T3107" s="2">
        <v>43555</v>
      </c>
      <c r="U3107" s="2">
        <v>43555</v>
      </c>
      <c r="V3107" s="1" t="s">
        <v>52</v>
      </c>
      <c r="W3107" s="3">
        <v>1</v>
      </c>
      <c r="X3107" s="1" t="s">
        <v>53</v>
      </c>
      <c r="Y3107" s="4">
        <v>469552</v>
      </c>
      <c r="Z3107" s="4">
        <v>-50223</v>
      </c>
      <c r="AA3107" s="4">
        <v>0</v>
      </c>
      <c r="AB3107" s="4">
        <v>0</v>
      </c>
      <c r="AC3107" s="4">
        <v>0</v>
      </c>
      <c r="AD3107" s="4">
        <v>469552</v>
      </c>
      <c r="AE3107" s="5">
        <v>1463</v>
      </c>
      <c r="AF3107" s="1" t="s">
        <v>70</v>
      </c>
      <c r="AG3107" s="1" t="s">
        <v>71</v>
      </c>
      <c r="AH3107" s="1" t="s">
        <v>89</v>
      </c>
      <c r="AI3107" s="1" t="s">
        <v>57</v>
      </c>
      <c r="AJ3107" s="5">
        <v>10950</v>
      </c>
      <c r="AK3107" s="4">
        <v>-4901</v>
      </c>
      <c r="AL3107" s="4">
        <v>0</v>
      </c>
      <c r="AM3107" s="4">
        <v>0</v>
      </c>
      <c r="AN3107" s="4">
        <v>0</v>
      </c>
      <c r="AO3107" s="4">
        <v>-55124</v>
      </c>
      <c r="AP3107" s="4">
        <v>-55124</v>
      </c>
      <c r="AQ3107" s="4">
        <v>0</v>
      </c>
      <c r="AR3107" s="4">
        <v>414428</v>
      </c>
      <c r="AS3107" s="1" t="s">
        <v>52</v>
      </c>
      <c r="AT3107" s="9">
        <f t="shared" si="1424"/>
        <v>43555</v>
      </c>
      <c r="AU3107" s="9">
        <f t="shared" si="1425"/>
        <v>43525</v>
      </c>
      <c r="AV3107" s="9">
        <v>44798</v>
      </c>
      <c r="AW3107" s="11">
        <f t="shared" si="1426"/>
        <v>3.4054794520547946</v>
      </c>
      <c r="AX3107">
        <v>10</v>
      </c>
      <c r="AY3107" s="12">
        <v>0.05</v>
      </c>
      <c r="AZ3107">
        <f t="shared" si="1427"/>
        <v>9.5000000000000001E-2</v>
      </c>
      <c r="BA3107" s="13">
        <f t="shared" si="1428"/>
        <v>469552</v>
      </c>
      <c r="BB3107" s="17" t="s">
        <v>1871</v>
      </c>
      <c r="BC3107">
        <f>MATCH(BB3107,MONTHLY_INDEX!$A:$A,0)</f>
        <v>639</v>
      </c>
      <c r="BD3107">
        <f>MATCH(AU3107,MONTHLY_INDEX!$1:$1,0)</f>
        <v>87</v>
      </c>
      <c r="BE3107">
        <f>INDEX(MONTHLY_INDEX!$1:$1048576,Final!BC3107,Final!BD3107)</f>
        <v>111.4</v>
      </c>
      <c r="BF3107">
        <f>MATCH($BF$1,MONTHLY_INDEX!$1:$1,0)</f>
        <v>127</v>
      </c>
      <c r="BG3107">
        <f>INDEX(MONTHLY_INDEX!$1:$1048576,Final!BC3107,Final!BF3107)</f>
        <v>116.2</v>
      </c>
      <c r="BH3107" s="23">
        <f t="shared" si="1436"/>
        <v>4.3087971274685791E-2</v>
      </c>
      <c r="BI3107" s="14">
        <f t="shared" si="1437"/>
        <v>489784.04308797128</v>
      </c>
      <c r="BJ3107" s="14">
        <f t="shared" si="1438"/>
        <v>158455.2019946386</v>
      </c>
      <c r="BK3107" s="15">
        <f t="shared" si="1429"/>
        <v>331328.84109333268</v>
      </c>
      <c r="BL3107" s="52">
        <v>0</v>
      </c>
      <c r="BM3107" s="15">
        <f t="shared" si="1439"/>
        <v>331328.84109333268</v>
      </c>
    </row>
    <row r="3108" spans="1:65">
      <c r="A3108" s="8">
        <v>3106</v>
      </c>
      <c r="B3108" s="1" t="s">
        <v>44</v>
      </c>
      <c r="C3108" s="1">
        <v>1500</v>
      </c>
      <c r="D3108" s="1" t="s">
        <v>60</v>
      </c>
      <c r="E3108" s="1">
        <v>150000121</v>
      </c>
      <c r="F3108" s="1" t="s">
        <v>60</v>
      </c>
      <c r="G3108" s="1" t="s">
        <v>107</v>
      </c>
      <c r="H3108" s="1">
        <v>19</v>
      </c>
      <c r="I3108" s="1" t="s">
        <v>52</v>
      </c>
      <c r="J3108" s="1" t="s">
        <v>49</v>
      </c>
      <c r="K3108" s="1">
        <v>17406001</v>
      </c>
      <c r="L3108" s="1" t="s">
        <v>50</v>
      </c>
      <c r="M3108" s="1" t="s">
        <v>51</v>
      </c>
      <c r="N3108" s="1" t="s">
        <v>64</v>
      </c>
      <c r="O3108" s="1" t="s">
        <v>65</v>
      </c>
      <c r="P3108" s="1" t="s">
        <v>66</v>
      </c>
      <c r="Q3108" s="1" t="s">
        <v>67</v>
      </c>
      <c r="R3108" s="1" t="s">
        <v>87</v>
      </c>
      <c r="S3108" s="1" t="s">
        <v>88</v>
      </c>
      <c r="T3108" s="2">
        <v>43555</v>
      </c>
      <c r="U3108" s="2">
        <v>43555</v>
      </c>
      <c r="V3108" s="1" t="s">
        <v>52</v>
      </c>
      <c r="W3108" s="3">
        <v>1</v>
      </c>
      <c r="X3108" s="1" t="s">
        <v>53</v>
      </c>
      <c r="Y3108" s="4">
        <v>6861326</v>
      </c>
      <c r="Z3108" s="4">
        <v>-733898</v>
      </c>
      <c r="AA3108" s="4">
        <v>0</v>
      </c>
      <c r="AB3108" s="4">
        <v>0</v>
      </c>
      <c r="AC3108" s="4">
        <v>0</v>
      </c>
      <c r="AD3108" s="4">
        <v>6861326</v>
      </c>
      <c r="AE3108" s="5">
        <v>1463</v>
      </c>
      <c r="AF3108" s="1" t="s">
        <v>70</v>
      </c>
      <c r="AG3108" s="1" t="s">
        <v>71</v>
      </c>
      <c r="AH3108" s="1" t="s">
        <v>89</v>
      </c>
      <c r="AI3108" s="1" t="s">
        <v>57</v>
      </c>
      <c r="AJ3108" s="5">
        <v>10950</v>
      </c>
      <c r="AK3108" s="4">
        <v>-71615</v>
      </c>
      <c r="AL3108" s="4">
        <v>0</v>
      </c>
      <c r="AM3108" s="4">
        <v>0</v>
      </c>
      <c r="AN3108" s="4">
        <v>0</v>
      </c>
      <c r="AO3108" s="4">
        <v>-805513</v>
      </c>
      <c r="AP3108" s="4">
        <v>-805513</v>
      </c>
      <c r="AQ3108" s="4">
        <v>0</v>
      </c>
      <c r="AR3108" s="4">
        <v>6055813</v>
      </c>
      <c r="AS3108" s="1" t="s">
        <v>52</v>
      </c>
      <c r="AT3108" s="9">
        <f t="shared" si="1424"/>
        <v>43555</v>
      </c>
      <c r="AU3108" s="9">
        <f t="shared" si="1425"/>
        <v>43525</v>
      </c>
      <c r="AV3108" s="9">
        <v>44798</v>
      </c>
      <c r="AW3108" s="11">
        <f t="shared" si="1426"/>
        <v>3.4054794520547946</v>
      </c>
      <c r="AX3108">
        <v>10</v>
      </c>
      <c r="AY3108" s="12">
        <v>0.05</v>
      </c>
      <c r="AZ3108">
        <f t="shared" si="1427"/>
        <v>9.5000000000000001E-2</v>
      </c>
      <c r="BA3108" s="13">
        <f t="shared" si="1428"/>
        <v>6861326</v>
      </c>
      <c r="BI3108" s="14">
        <f t="shared" ref="BI3108:BI3110" si="1440">AR3108</f>
        <v>6055813</v>
      </c>
      <c r="BJ3108" s="14">
        <v>0</v>
      </c>
      <c r="BK3108" s="14">
        <f t="shared" ref="BK3108:BK3110" si="1441">AR3108</f>
        <v>6055813</v>
      </c>
      <c r="BL3108" s="52">
        <v>0</v>
      </c>
      <c r="BM3108" s="15">
        <f t="shared" ref="BM3108:BM3110" si="1442">AR3108</f>
        <v>6055813</v>
      </c>
    </row>
    <row r="3109" spans="1:65">
      <c r="A3109" s="8">
        <v>3107</v>
      </c>
      <c r="B3109" s="1" t="s">
        <v>44</v>
      </c>
      <c r="C3109" s="1">
        <v>1500</v>
      </c>
      <c r="D3109" s="1" t="s">
        <v>60</v>
      </c>
      <c r="E3109" s="1">
        <v>150000121</v>
      </c>
      <c r="F3109" s="1" t="s">
        <v>60</v>
      </c>
      <c r="G3109" s="1" t="s">
        <v>108</v>
      </c>
      <c r="H3109" s="1">
        <v>20</v>
      </c>
      <c r="I3109" s="1" t="s">
        <v>52</v>
      </c>
      <c r="J3109" s="1" t="s">
        <v>49</v>
      </c>
      <c r="K3109" s="1">
        <v>17406001</v>
      </c>
      <c r="L3109" s="1" t="s">
        <v>50</v>
      </c>
      <c r="M3109" s="1" t="s">
        <v>51</v>
      </c>
      <c r="N3109" s="1" t="s">
        <v>64</v>
      </c>
      <c r="O3109" s="1" t="s">
        <v>65</v>
      </c>
      <c r="P3109" s="1" t="s">
        <v>66</v>
      </c>
      <c r="Q3109" s="1" t="s">
        <v>67</v>
      </c>
      <c r="R3109" s="1" t="s">
        <v>87</v>
      </c>
      <c r="S3109" s="1" t="s">
        <v>88</v>
      </c>
      <c r="T3109" s="2">
        <v>43555</v>
      </c>
      <c r="U3109" s="2">
        <v>43555</v>
      </c>
      <c r="V3109" s="1" t="s">
        <v>52</v>
      </c>
      <c r="W3109" s="3">
        <v>1</v>
      </c>
      <c r="X3109" s="1" t="s">
        <v>53</v>
      </c>
      <c r="Y3109" s="4">
        <v>5552065</v>
      </c>
      <c r="Z3109" s="4">
        <v>-593858</v>
      </c>
      <c r="AA3109" s="4">
        <v>0</v>
      </c>
      <c r="AB3109" s="4">
        <v>0</v>
      </c>
      <c r="AC3109" s="4">
        <v>0</v>
      </c>
      <c r="AD3109" s="4">
        <v>5552065</v>
      </c>
      <c r="AE3109" s="5">
        <v>1463</v>
      </c>
      <c r="AF3109" s="1" t="s">
        <v>70</v>
      </c>
      <c r="AG3109" s="1" t="s">
        <v>71</v>
      </c>
      <c r="AH3109" s="1" t="s">
        <v>89</v>
      </c>
      <c r="AI3109" s="1" t="s">
        <v>57</v>
      </c>
      <c r="AJ3109" s="5">
        <v>10950</v>
      </c>
      <c r="AK3109" s="4">
        <v>-57949</v>
      </c>
      <c r="AL3109" s="4">
        <v>0</v>
      </c>
      <c r="AM3109" s="4">
        <v>0</v>
      </c>
      <c r="AN3109" s="4">
        <v>0</v>
      </c>
      <c r="AO3109" s="4">
        <v>-651807</v>
      </c>
      <c r="AP3109" s="4">
        <v>-651807</v>
      </c>
      <c r="AQ3109" s="4">
        <v>0</v>
      </c>
      <c r="AR3109" s="4">
        <v>4900258</v>
      </c>
      <c r="AS3109" s="1" t="s">
        <v>52</v>
      </c>
      <c r="AT3109" s="9">
        <f t="shared" si="1424"/>
        <v>43555</v>
      </c>
      <c r="AU3109" s="9">
        <f t="shared" si="1425"/>
        <v>43525</v>
      </c>
      <c r="AV3109" s="9">
        <v>44798</v>
      </c>
      <c r="AW3109" s="11">
        <f t="shared" si="1426"/>
        <v>3.4054794520547946</v>
      </c>
      <c r="AX3109">
        <v>10</v>
      </c>
      <c r="AY3109" s="12">
        <v>0.05</v>
      </c>
      <c r="AZ3109">
        <f t="shared" si="1427"/>
        <v>9.5000000000000001E-2</v>
      </c>
      <c r="BA3109" s="13">
        <f t="shared" si="1428"/>
        <v>5552065</v>
      </c>
      <c r="BI3109" s="14">
        <f t="shared" si="1440"/>
        <v>4900258</v>
      </c>
      <c r="BJ3109" s="14">
        <v>0</v>
      </c>
      <c r="BK3109" s="14">
        <f t="shared" si="1441"/>
        <v>4900258</v>
      </c>
      <c r="BL3109" s="52">
        <v>0</v>
      </c>
      <c r="BM3109" s="15">
        <f t="shared" si="1442"/>
        <v>4900258</v>
      </c>
    </row>
    <row r="3110" spans="1:65">
      <c r="A3110" s="8">
        <v>3108</v>
      </c>
      <c r="B3110" s="1" t="s">
        <v>44</v>
      </c>
      <c r="C3110" s="1">
        <v>1500</v>
      </c>
      <c r="D3110" s="1" t="s">
        <v>60</v>
      </c>
      <c r="E3110" s="1">
        <v>150000121</v>
      </c>
      <c r="F3110" s="1" t="s">
        <v>60</v>
      </c>
      <c r="G3110" s="1" t="s">
        <v>109</v>
      </c>
      <c r="H3110" s="1">
        <v>21</v>
      </c>
      <c r="I3110" s="1" t="s">
        <v>52</v>
      </c>
      <c r="J3110" s="1" t="s">
        <v>49</v>
      </c>
      <c r="K3110" s="1">
        <v>17406001</v>
      </c>
      <c r="L3110" s="1" t="s">
        <v>50</v>
      </c>
      <c r="M3110" s="1" t="s">
        <v>51</v>
      </c>
      <c r="N3110" s="1" t="s">
        <v>64</v>
      </c>
      <c r="O3110" s="1" t="s">
        <v>65</v>
      </c>
      <c r="P3110" s="1" t="s">
        <v>66</v>
      </c>
      <c r="Q3110" s="1" t="s">
        <v>67</v>
      </c>
      <c r="R3110" s="1" t="s">
        <v>87</v>
      </c>
      <c r="S3110" s="1" t="s">
        <v>88</v>
      </c>
      <c r="T3110" s="2">
        <v>43555</v>
      </c>
      <c r="U3110" s="2">
        <v>43555</v>
      </c>
      <c r="V3110" s="1" t="s">
        <v>52</v>
      </c>
      <c r="W3110" s="3">
        <v>1</v>
      </c>
      <c r="X3110" s="1" t="s">
        <v>53</v>
      </c>
      <c r="Y3110" s="4">
        <v>1950695</v>
      </c>
      <c r="Z3110" s="4">
        <v>-209224</v>
      </c>
      <c r="AA3110" s="4">
        <v>0</v>
      </c>
      <c r="AB3110" s="4">
        <v>0</v>
      </c>
      <c r="AC3110" s="4">
        <v>0</v>
      </c>
      <c r="AD3110" s="4">
        <v>1950695</v>
      </c>
      <c r="AE3110" s="5">
        <v>1463</v>
      </c>
      <c r="AF3110" s="1" t="s">
        <v>70</v>
      </c>
      <c r="AG3110" s="1" t="s">
        <v>71</v>
      </c>
      <c r="AH3110" s="1" t="s">
        <v>89</v>
      </c>
      <c r="AI3110" s="1" t="s">
        <v>57</v>
      </c>
      <c r="AJ3110" s="5">
        <v>10950</v>
      </c>
      <c r="AK3110" s="4">
        <v>-20353</v>
      </c>
      <c r="AL3110" s="4">
        <v>0</v>
      </c>
      <c r="AM3110" s="4">
        <v>0</v>
      </c>
      <c r="AN3110" s="4">
        <v>0</v>
      </c>
      <c r="AO3110" s="4">
        <v>-229577</v>
      </c>
      <c r="AP3110" s="4">
        <v>-229577</v>
      </c>
      <c r="AQ3110" s="4">
        <v>0</v>
      </c>
      <c r="AR3110" s="4">
        <v>1721118</v>
      </c>
      <c r="AS3110" s="1" t="s">
        <v>52</v>
      </c>
      <c r="AT3110" s="9">
        <f t="shared" si="1424"/>
        <v>43555</v>
      </c>
      <c r="AU3110" s="9">
        <f t="shared" si="1425"/>
        <v>43525</v>
      </c>
      <c r="AV3110" s="9">
        <v>44798</v>
      </c>
      <c r="AW3110" s="11">
        <f t="shared" si="1426"/>
        <v>3.4054794520547946</v>
      </c>
      <c r="AX3110">
        <v>10</v>
      </c>
      <c r="AY3110" s="12">
        <v>0.05</v>
      </c>
      <c r="AZ3110">
        <f t="shared" si="1427"/>
        <v>9.5000000000000001E-2</v>
      </c>
      <c r="BA3110" s="13">
        <f t="shared" si="1428"/>
        <v>1950695</v>
      </c>
      <c r="BI3110" s="14">
        <f t="shared" si="1440"/>
        <v>1721118</v>
      </c>
      <c r="BJ3110" s="14">
        <v>0</v>
      </c>
      <c r="BK3110" s="14">
        <f t="shared" si="1441"/>
        <v>1721118</v>
      </c>
      <c r="BL3110" s="52">
        <v>0</v>
      </c>
      <c r="BM3110" s="15">
        <f t="shared" si="1442"/>
        <v>1721118</v>
      </c>
    </row>
    <row r="3111" spans="1:65">
      <c r="A3111" s="8">
        <v>3109</v>
      </c>
      <c r="B3111" s="1" t="s">
        <v>44</v>
      </c>
      <c r="C3111" s="1">
        <v>1500</v>
      </c>
      <c r="D3111" s="1" t="s">
        <v>60</v>
      </c>
      <c r="E3111" s="1">
        <v>150000121</v>
      </c>
      <c r="F3111" s="1" t="s">
        <v>60</v>
      </c>
      <c r="G3111" s="1" t="s">
        <v>110</v>
      </c>
      <c r="H3111" s="1">
        <v>22</v>
      </c>
      <c r="I3111" s="1" t="s">
        <v>52</v>
      </c>
      <c r="J3111" s="1" t="s">
        <v>49</v>
      </c>
      <c r="K3111" s="1">
        <v>17406001</v>
      </c>
      <c r="L3111" s="1" t="s">
        <v>50</v>
      </c>
      <c r="M3111" s="1" t="s">
        <v>51</v>
      </c>
      <c r="N3111" s="1" t="s">
        <v>64</v>
      </c>
      <c r="O3111" s="1" t="s">
        <v>65</v>
      </c>
      <c r="P3111" s="1" t="s">
        <v>66</v>
      </c>
      <c r="Q3111" s="1" t="s">
        <v>67</v>
      </c>
      <c r="R3111" s="1" t="s">
        <v>87</v>
      </c>
      <c r="S3111" s="1" t="s">
        <v>88</v>
      </c>
      <c r="T3111" s="2">
        <v>43555</v>
      </c>
      <c r="U3111" s="2">
        <v>43555</v>
      </c>
      <c r="V3111" s="1" t="s">
        <v>52</v>
      </c>
      <c r="W3111" s="3">
        <v>1</v>
      </c>
      <c r="X3111" s="1" t="s">
        <v>53</v>
      </c>
      <c r="Y3111" s="4">
        <v>16789210</v>
      </c>
      <c r="Z3111" s="4">
        <v>-1795802</v>
      </c>
      <c r="AA3111" s="4">
        <v>0</v>
      </c>
      <c r="AB3111" s="4">
        <v>0</v>
      </c>
      <c r="AC3111" s="4">
        <v>0</v>
      </c>
      <c r="AD3111" s="4">
        <v>16789210</v>
      </c>
      <c r="AE3111" s="5">
        <v>1463</v>
      </c>
      <c r="AF3111" s="1" t="s">
        <v>70</v>
      </c>
      <c r="AG3111" s="1" t="s">
        <v>71</v>
      </c>
      <c r="AH3111" s="1" t="s">
        <v>89</v>
      </c>
      <c r="AI3111" s="1" t="s">
        <v>57</v>
      </c>
      <c r="AJ3111" s="5">
        <v>10950</v>
      </c>
      <c r="AK3111" s="4">
        <v>-175237</v>
      </c>
      <c r="AL3111" s="4">
        <v>0</v>
      </c>
      <c r="AM3111" s="4">
        <v>0</v>
      </c>
      <c r="AN3111" s="4">
        <v>0</v>
      </c>
      <c r="AO3111" s="4">
        <v>-1971039</v>
      </c>
      <c r="AP3111" s="4">
        <v>-1971039</v>
      </c>
      <c r="AQ3111" s="4">
        <v>0</v>
      </c>
      <c r="AR3111" s="4">
        <v>14818171</v>
      </c>
      <c r="AS3111" s="1" t="s">
        <v>52</v>
      </c>
      <c r="AT3111" s="9">
        <f t="shared" si="1424"/>
        <v>43555</v>
      </c>
      <c r="AU3111" s="9">
        <f t="shared" si="1425"/>
        <v>43525</v>
      </c>
      <c r="AV3111" s="9">
        <v>44798</v>
      </c>
      <c r="AW3111" s="11">
        <f t="shared" si="1426"/>
        <v>3.4054794520547946</v>
      </c>
      <c r="AX3111">
        <v>25</v>
      </c>
      <c r="AY3111" s="12">
        <v>0.05</v>
      </c>
      <c r="AZ3111">
        <f t="shared" si="1427"/>
        <v>3.7999999999999999E-2</v>
      </c>
      <c r="BA3111" s="13">
        <f t="shared" si="1428"/>
        <v>16789210</v>
      </c>
      <c r="BB3111" s="17" t="s">
        <v>2189</v>
      </c>
      <c r="BC3111">
        <f>MATCH(BB3111,MONTHLY_INDEX!$A:$A,0)</f>
        <v>798</v>
      </c>
      <c r="BD3111">
        <f>MATCH(AU3111,MONTHLY_INDEX!$1:$1,0)</f>
        <v>87</v>
      </c>
      <c r="BE3111">
        <f>INDEX(MONTHLY_INDEX!$1:$1048576,Final!BC3111,Final!BD3111)</f>
        <v>95.2</v>
      </c>
      <c r="BF3111">
        <f>MATCH($BF$1,MONTHLY_INDEX!$1:$1,0)</f>
        <v>127</v>
      </c>
      <c r="BG3111">
        <f>INDEX(MONTHLY_INDEX!$1:$1048576,Final!BC3111,Final!BF3111)</f>
        <v>95.3</v>
      </c>
      <c r="BH3111" s="23">
        <f>(BG3111-BE3111)/BE3111</f>
        <v>1.0504201680671672E-3</v>
      </c>
      <c r="BI3111" s="14">
        <f>(1+BH3111)*BA3111</f>
        <v>16806845.724789917</v>
      </c>
      <c r="BJ3111" s="14">
        <f>BI3111*AZ3111*AW3111</f>
        <v>2174943.9752458273</v>
      </c>
      <c r="BK3111" s="15">
        <f t="shared" si="1429"/>
        <v>14631901.74954409</v>
      </c>
      <c r="BL3111" s="52">
        <v>0</v>
      </c>
      <c r="BM3111" s="15">
        <f>MAX((1-BL3111)*BK3111,BI3111*AY3111)</f>
        <v>14631901.74954409</v>
      </c>
    </row>
    <row r="3112" spans="1:65">
      <c r="A3112" s="8">
        <v>3110</v>
      </c>
      <c r="B3112" s="1" t="s">
        <v>44</v>
      </c>
      <c r="C3112" s="1">
        <v>1500</v>
      </c>
      <c r="D3112" s="1" t="s">
        <v>60</v>
      </c>
      <c r="E3112" s="1">
        <v>150000121</v>
      </c>
      <c r="F3112" s="1" t="s">
        <v>60</v>
      </c>
      <c r="G3112" s="1" t="s">
        <v>111</v>
      </c>
      <c r="H3112" s="1">
        <v>23</v>
      </c>
      <c r="I3112" s="1" t="s">
        <v>52</v>
      </c>
      <c r="J3112" s="1" t="s">
        <v>49</v>
      </c>
      <c r="K3112" s="1">
        <v>17406001</v>
      </c>
      <c r="L3112" s="1" t="s">
        <v>50</v>
      </c>
      <c r="M3112" s="1" t="s">
        <v>51</v>
      </c>
      <c r="N3112" s="1" t="s">
        <v>64</v>
      </c>
      <c r="O3112" s="1" t="s">
        <v>65</v>
      </c>
      <c r="P3112" s="1" t="s">
        <v>66</v>
      </c>
      <c r="Q3112" s="1" t="s">
        <v>67</v>
      </c>
      <c r="R3112" s="1" t="s">
        <v>87</v>
      </c>
      <c r="S3112" s="1" t="s">
        <v>88</v>
      </c>
      <c r="T3112" s="2">
        <v>43555</v>
      </c>
      <c r="U3112" s="2">
        <v>43555</v>
      </c>
      <c r="V3112" s="1" t="s">
        <v>52</v>
      </c>
      <c r="W3112" s="3">
        <v>1</v>
      </c>
      <c r="X3112" s="1" t="s">
        <v>53</v>
      </c>
      <c r="Y3112" s="4">
        <v>418399</v>
      </c>
      <c r="Z3112" s="4">
        <v>-50846</v>
      </c>
      <c r="AA3112" s="4">
        <v>0</v>
      </c>
      <c r="AB3112" s="4">
        <v>0</v>
      </c>
      <c r="AC3112" s="4">
        <v>0</v>
      </c>
      <c r="AD3112" s="4">
        <v>418399</v>
      </c>
      <c r="AE3112" s="5">
        <v>1463</v>
      </c>
      <c r="AF3112" s="1" t="s">
        <v>70</v>
      </c>
      <c r="AG3112" s="1" t="s">
        <v>71</v>
      </c>
      <c r="AH3112" s="1" t="s">
        <v>89</v>
      </c>
      <c r="AI3112" s="1" t="s">
        <v>57</v>
      </c>
      <c r="AJ3112" s="5">
        <v>10950</v>
      </c>
      <c r="AK3112" s="4">
        <v>-4292</v>
      </c>
      <c r="AL3112" s="4">
        <v>0</v>
      </c>
      <c r="AM3112" s="4">
        <v>0</v>
      </c>
      <c r="AN3112" s="4">
        <v>0</v>
      </c>
      <c r="AO3112" s="4">
        <v>-55138</v>
      </c>
      <c r="AP3112" s="4">
        <v>-55138</v>
      </c>
      <c r="AQ3112" s="4">
        <v>0</v>
      </c>
      <c r="AR3112" s="4">
        <v>363261</v>
      </c>
      <c r="AS3112" s="1" t="s">
        <v>52</v>
      </c>
      <c r="AT3112" s="9">
        <f t="shared" si="1424"/>
        <v>43555</v>
      </c>
      <c r="AU3112" s="9">
        <f t="shared" si="1425"/>
        <v>43525</v>
      </c>
      <c r="AV3112" s="9">
        <v>44798</v>
      </c>
      <c r="AW3112" s="11">
        <f t="shared" si="1426"/>
        <v>3.4054794520547946</v>
      </c>
      <c r="AX3112">
        <v>10</v>
      </c>
      <c r="AY3112" s="12">
        <v>0.05</v>
      </c>
      <c r="AZ3112">
        <f t="shared" si="1427"/>
        <v>9.5000000000000001E-2</v>
      </c>
      <c r="BA3112" s="13">
        <f t="shared" si="1428"/>
        <v>418399</v>
      </c>
      <c r="BI3112" s="14">
        <f t="shared" ref="BI3112:BI3116" si="1443">AR3112</f>
        <v>363261</v>
      </c>
      <c r="BJ3112" s="14">
        <v>0</v>
      </c>
      <c r="BK3112" s="14">
        <f t="shared" ref="BK3112:BK3116" si="1444">AR3112</f>
        <v>363261</v>
      </c>
      <c r="BL3112" s="52">
        <v>0</v>
      </c>
      <c r="BM3112" s="15">
        <f t="shared" ref="BM3112:BM3116" si="1445">AR3112</f>
        <v>363261</v>
      </c>
    </row>
    <row r="3113" spans="1:65">
      <c r="A3113" s="8">
        <v>3111</v>
      </c>
      <c r="B3113" s="1" t="s">
        <v>44</v>
      </c>
      <c r="C3113" s="1">
        <v>1500</v>
      </c>
      <c r="D3113" s="1" t="s">
        <v>60</v>
      </c>
      <c r="E3113" s="1">
        <v>150000121</v>
      </c>
      <c r="F3113" s="1" t="s">
        <v>112</v>
      </c>
      <c r="G3113" s="1" t="s">
        <v>113</v>
      </c>
      <c r="H3113" s="1">
        <v>24</v>
      </c>
      <c r="I3113" s="1" t="s">
        <v>52</v>
      </c>
      <c r="J3113" s="1" t="s">
        <v>49</v>
      </c>
      <c r="K3113" s="1">
        <v>17406001</v>
      </c>
      <c r="L3113" s="1" t="s">
        <v>50</v>
      </c>
      <c r="M3113" s="1" t="s">
        <v>51</v>
      </c>
      <c r="N3113" s="1" t="s">
        <v>64</v>
      </c>
      <c r="O3113" s="1" t="s">
        <v>65</v>
      </c>
      <c r="P3113" s="1" t="s">
        <v>66</v>
      </c>
      <c r="Q3113" s="1" t="s">
        <v>67</v>
      </c>
      <c r="R3113" s="1" t="s">
        <v>87</v>
      </c>
      <c r="S3113" s="1" t="s">
        <v>88</v>
      </c>
      <c r="T3113" s="2">
        <v>43555</v>
      </c>
      <c r="U3113" s="2">
        <v>43555</v>
      </c>
      <c r="V3113" s="1" t="s">
        <v>52</v>
      </c>
      <c r="W3113" s="3">
        <v>1</v>
      </c>
      <c r="X3113" s="1" t="s">
        <v>53</v>
      </c>
      <c r="Y3113" s="4">
        <v>1305730</v>
      </c>
      <c r="Z3113" s="4">
        <v>-139662.10999999999</v>
      </c>
      <c r="AA3113" s="4">
        <v>0</v>
      </c>
      <c r="AB3113" s="4">
        <v>0</v>
      </c>
      <c r="AC3113" s="4">
        <v>0</v>
      </c>
      <c r="AD3113" s="4">
        <v>1305730</v>
      </c>
      <c r="AE3113" s="5">
        <v>1463</v>
      </c>
      <c r="AF3113" s="1" t="s">
        <v>70</v>
      </c>
      <c r="AG3113" s="1" t="s">
        <v>71</v>
      </c>
      <c r="AH3113" s="1" t="s">
        <v>89</v>
      </c>
      <c r="AI3113" s="1" t="s">
        <v>57</v>
      </c>
      <c r="AJ3113" s="5">
        <v>10950</v>
      </c>
      <c r="AK3113" s="4">
        <v>-13629</v>
      </c>
      <c r="AL3113" s="4">
        <v>0</v>
      </c>
      <c r="AM3113" s="4">
        <v>0</v>
      </c>
      <c r="AN3113" s="4">
        <v>0</v>
      </c>
      <c r="AO3113" s="4">
        <v>-153291.10999999999</v>
      </c>
      <c r="AP3113" s="4">
        <v>-153291.10999999999</v>
      </c>
      <c r="AQ3113" s="4">
        <v>0</v>
      </c>
      <c r="AR3113" s="4">
        <v>1152438.8899999999</v>
      </c>
      <c r="AS3113" s="1" t="s">
        <v>52</v>
      </c>
      <c r="AT3113" s="9">
        <f t="shared" si="1424"/>
        <v>43555</v>
      </c>
      <c r="AU3113" s="9">
        <f t="shared" si="1425"/>
        <v>43525</v>
      </c>
      <c r="AV3113" s="9">
        <v>44798</v>
      </c>
      <c r="AW3113" s="11">
        <f t="shared" si="1426"/>
        <v>3.4054794520547946</v>
      </c>
      <c r="AX3113">
        <v>10</v>
      </c>
      <c r="AY3113" s="12">
        <v>0.05</v>
      </c>
      <c r="AZ3113">
        <f t="shared" si="1427"/>
        <v>9.5000000000000001E-2</v>
      </c>
      <c r="BA3113" s="13">
        <f t="shared" si="1428"/>
        <v>1305730</v>
      </c>
      <c r="BB3113" s="16" t="s">
        <v>593</v>
      </c>
      <c r="BC3113" s="16" t="s">
        <v>593</v>
      </c>
      <c r="BD3113" s="16" t="s">
        <v>593</v>
      </c>
      <c r="BE3113" s="16" t="s">
        <v>593</v>
      </c>
      <c r="BF3113" s="16" t="s">
        <v>593</v>
      </c>
      <c r="BG3113" s="16" t="s">
        <v>593</v>
      </c>
      <c r="BH3113" s="16" t="s">
        <v>593</v>
      </c>
      <c r="BI3113" s="14">
        <f t="shared" si="1443"/>
        <v>1152438.8899999999</v>
      </c>
      <c r="BJ3113" s="14">
        <v>0</v>
      </c>
      <c r="BK3113" s="14">
        <f t="shared" si="1444"/>
        <v>1152438.8899999999</v>
      </c>
      <c r="BL3113" s="52">
        <v>0</v>
      </c>
      <c r="BM3113" s="15">
        <f t="shared" si="1445"/>
        <v>1152438.8899999999</v>
      </c>
    </row>
    <row r="3114" spans="1:65">
      <c r="A3114" s="8">
        <v>3112</v>
      </c>
      <c r="B3114" s="1" t="s">
        <v>44</v>
      </c>
      <c r="C3114" s="1">
        <v>1500</v>
      </c>
      <c r="D3114" s="1" t="s">
        <v>60</v>
      </c>
      <c r="E3114" s="1">
        <v>150000121</v>
      </c>
      <c r="F3114" s="1" t="s">
        <v>112</v>
      </c>
      <c r="G3114" s="1" t="s">
        <v>114</v>
      </c>
      <c r="H3114" s="1">
        <v>25</v>
      </c>
      <c r="I3114" s="1" t="s">
        <v>52</v>
      </c>
      <c r="J3114" s="1" t="s">
        <v>49</v>
      </c>
      <c r="K3114" s="1">
        <v>17406001</v>
      </c>
      <c r="L3114" s="1" t="s">
        <v>50</v>
      </c>
      <c r="M3114" s="1" t="s">
        <v>51</v>
      </c>
      <c r="N3114" s="1" t="s">
        <v>64</v>
      </c>
      <c r="O3114" s="1" t="s">
        <v>65</v>
      </c>
      <c r="P3114" s="1" t="s">
        <v>66</v>
      </c>
      <c r="Q3114" s="1" t="s">
        <v>67</v>
      </c>
      <c r="R3114" s="1" t="s">
        <v>87</v>
      </c>
      <c r="S3114" s="1" t="s">
        <v>88</v>
      </c>
      <c r="T3114" s="2">
        <v>43555</v>
      </c>
      <c r="U3114" s="2">
        <v>43555</v>
      </c>
      <c r="V3114" s="1" t="s">
        <v>52</v>
      </c>
      <c r="W3114" s="3">
        <v>1</v>
      </c>
      <c r="X3114" s="1" t="s">
        <v>53</v>
      </c>
      <c r="Y3114" s="4">
        <v>5865877</v>
      </c>
      <c r="Z3114" s="4">
        <v>-627425.27</v>
      </c>
      <c r="AA3114" s="4">
        <v>0</v>
      </c>
      <c r="AB3114" s="4">
        <v>0</v>
      </c>
      <c r="AC3114" s="4">
        <v>0</v>
      </c>
      <c r="AD3114" s="4">
        <v>5865877</v>
      </c>
      <c r="AE3114" s="5">
        <v>1463</v>
      </c>
      <c r="AF3114" s="1" t="s">
        <v>70</v>
      </c>
      <c r="AG3114" s="1" t="s">
        <v>71</v>
      </c>
      <c r="AH3114" s="1" t="s">
        <v>89</v>
      </c>
      <c r="AI3114" s="1" t="s">
        <v>57</v>
      </c>
      <c r="AJ3114" s="5">
        <v>10950</v>
      </c>
      <c r="AK3114" s="4">
        <v>-61225</v>
      </c>
      <c r="AL3114" s="4">
        <v>0</v>
      </c>
      <c r="AM3114" s="4">
        <v>0</v>
      </c>
      <c r="AN3114" s="4">
        <v>0</v>
      </c>
      <c r="AO3114" s="4">
        <v>-688650.27</v>
      </c>
      <c r="AP3114" s="4">
        <v>-688650.27</v>
      </c>
      <c r="AQ3114" s="4">
        <v>0</v>
      </c>
      <c r="AR3114" s="4">
        <v>5177226.7300000004</v>
      </c>
      <c r="AS3114" s="1" t="s">
        <v>52</v>
      </c>
      <c r="AT3114" s="9">
        <f t="shared" si="1424"/>
        <v>43555</v>
      </c>
      <c r="AU3114" s="9">
        <f t="shared" si="1425"/>
        <v>43525</v>
      </c>
      <c r="AV3114" s="9">
        <v>44798</v>
      </c>
      <c r="AW3114" s="11">
        <f t="shared" si="1426"/>
        <v>3.4054794520547946</v>
      </c>
      <c r="AX3114">
        <v>10</v>
      </c>
      <c r="AY3114" s="12">
        <v>0.05</v>
      </c>
      <c r="AZ3114">
        <f t="shared" si="1427"/>
        <v>9.5000000000000001E-2</v>
      </c>
      <c r="BA3114" s="13">
        <f t="shared" si="1428"/>
        <v>5865877</v>
      </c>
      <c r="BB3114" s="16" t="s">
        <v>593</v>
      </c>
      <c r="BC3114" s="16" t="s">
        <v>593</v>
      </c>
      <c r="BD3114" s="16" t="s">
        <v>593</v>
      </c>
      <c r="BE3114" s="16" t="s">
        <v>593</v>
      </c>
      <c r="BF3114" s="16" t="s">
        <v>593</v>
      </c>
      <c r="BG3114" s="16" t="s">
        <v>593</v>
      </c>
      <c r="BH3114" s="16" t="s">
        <v>593</v>
      </c>
      <c r="BI3114" s="14">
        <f t="shared" si="1443"/>
        <v>5177226.7300000004</v>
      </c>
      <c r="BJ3114" s="14">
        <v>0</v>
      </c>
      <c r="BK3114" s="14">
        <f t="shared" si="1444"/>
        <v>5177226.7300000004</v>
      </c>
      <c r="BL3114" s="52">
        <v>0</v>
      </c>
      <c r="BM3114" s="15">
        <f t="shared" si="1445"/>
        <v>5177226.7300000004</v>
      </c>
    </row>
    <row r="3115" spans="1:65">
      <c r="A3115" s="8">
        <v>3113</v>
      </c>
      <c r="B3115" s="1" t="s">
        <v>44</v>
      </c>
      <c r="C3115" s="1">
        <v>1500</v>
      </c>
      <c r="D3115" s="1" t="s">
        <v>60</v>
      </c>
      <c r="E3115" s="1">
        <v>150000121</v>
      </c>
      <c r="F3115" s="1" t="s">
        <v>60</v>
      </c>
      <c r="G3115" s="1" t="s">
        <v>115</v>
      </c>
      <c r="H3115" s="1">
        <v>26</v>
      </c>
      <c r="I3115" s="1" t="s">
        <v>52</v>
      </c>
      <c r="J3115" s="1" t="s">
        <v>49</v>
      </c>
      <c r="K3115" s="1">
        <v>17406001</v>
      </c>
      <c r="L3115" s="1" t="s">
        <v>50</v>
      </c>
      <c r="M3115" s="1" t="s">
        <v>51</v>
      </c>
      <c r="N3115" s="1" t="s">
        <v>64</v>
      </c>
      <c r="O3115" s="1" t="s">
        <v>65</v>
      </c>
      <c r="P3115" s="1" t="s">
        <v>66</v>
      </c>
      <c r="Q3115" s="1" t="s">
        <v>67</v>
      </c>
      <c r="R3115" s="1" t="s">
        <v>87</v>
      </c>
      <c r="S3115" s="1" t="s">
        <v>88</v>
      </c>
      <c r="T3115" s="2">
        <v>43555</v>
      </c>
      <c r="U3115" s="2">
        <v>43555</v>
      </c>
      <c r="V3115" s="1" t="s">
        <v>52</v>
      </c>
      <c r="W3115" s="3">
        <v>1</v>
      </c>
      <c r="X3115" s="1" t="s">
        <v>53</v>
      </c>
      <c r="Y3115" s="4">
        <v>120000</v>
      </c>
      <c r="Z3115" s="4">
        <v>-12834</v>
      </c>
      <c r="AA3115" s="4">
        <v>0</v>
      </c>
      <c r="AB3115" s="4">
        <v>0</v>
      </c>
      <c r="AC3115" s="4">
        <v>0</v>
      </c>
      <c r="AD3115" s="4">
        <v>120000</v>
      </c>
      <c r="AE3115" s="5">
        <v>1463</v>
      </c>
      <c r="AF3115" s="1" t="s">
        <v>70</v>
      </c>
      <c r="AG3115" s="1" t="s">
        <v>71</v>
      </c>
      <c r="AH3115" s="1" t="s">
        <v>89</v>
      </c>
      <c r="AI3115" s="1" t="s">
        <v>57</v>
      </c>
      <c r="AJ3115" s="5">
        <v>10950</v>
      </c>
      <c r="AK3115" s="4">
        <v>-1253</v>
      </c>
      <c r="AL3115" s="4">
        <v>0</v>
      </c>
      <c r="AM3115" s="4">
        <v>0</v>
      </c>
      <c r="AN3115" s="4">
        <v>0</v>
      </c>
      <c r="AO3115" s="4">
        <v>-14087</v>
      </c>
      <c r="AP3115" s="4">
        <v>-14087</v>
      </c>
      <c r="AQ3115" s="4">
        <v>0</v>
      </c>
      <c r="AR3115" s="4">
        <v>105913</v>
      </c>
      <c r="AS3115" s="1" t="s">
        <v>52</v>
      </c>
      <c r="AT3115" s="9">
        <f t="shared" si="1424"/>
        <v>43555</v>
      </c>
      <c r="AU3115" s="9">
        <f t="shared" si="1425"/>
        <v>43525</v>
      </c>
      <c r="AV3115" s="9">
        <v>44798</v>
      </c>
      <c r="AW3115" s="11">
        <f t="shared" si="1426"/>
        <v>3.4054794520547946</v>
      </c>
      <c r="AX3115">
        <v>10</v>
      </c>
      <c r="AY3115" s="12">
        <v>0.05</v>
      </c>
      <c r="AZ3115">
        <f t="shared" si="1427"/>
        <v>9.5000000000000001E-2</v>
      </c>
      <c r="BA3115" s="13">
        <f t="shared" si="1428"/>
        <v>120000</v>
      </c>
      <c r="BI3115" s="14">
        <f t="shared" si="1443"/>
        <v>105913</v>
      </c>
      <c r="BJ3115" s="14">
        <v>0</v>
      </c>
      <c r="BK3115" s="14">
        <f t="shared" si="1444"/>
        <v>105913</v>
      </c>
      <c r="BL3115" s="52">
        <v>0</v>
      </c>
      <c r="BM3115" s="15">
        <f t="shared" si="1445"/>
        <v>105913</v>
      </c>
    </row>
    <row r="3116" spans="1:65">
      <c r="A3116" s="8">
        <v>3114</v>
      </c>
      <c r="B3116" s="1" t="s">
        <v>44</v>
      </c>
      <c r="C3116" s="1">
        <v>1500</v>
      </c>
      <c r="D3116" s="1" t="s">
        <v>60</v>
      </c>
      <c r="E3116" s="1">
        <v>150000121</v>
      </c>
      <c r="F3116" s="1" t="s">
        <v>112</v>
      </c>
      <c r="G3116" s="1" t="s">
        <v>116</v>
      </c>
      <c r="H3116" s="1">
        <v>27</v>
      </c>
      <c r="I3116" s="1" t="s">
        <v>232</v>
      </c>
      <c r="J3116" s="1" t="s">
        <v>49</v>
      </c>
      <c r="K3116" s="1">
        <v>17406001</v>
      </c>
      <c r="L3116" s="1" t="s">
        <v>50</v>
      </c>
      <c r="M3116" s="1" t="s">
        <v>51</v>
      </c>
      <c r="N3116" s="1" t="s">
        <v>64</v>
      </c>
      <c r="O3116" s="1" t="s">
        <v>65</v>
      </c>
      <c r="P3116" s="1" t="s">
        <v>66</v>
      </c>
      <c r="Q3116" s="1" t="s">
        <v>67</v>
      </c>
      <c r="R3116" s="1" t="s">
        <v>87</v>
      </c>
      <c r="S3116" s="1" t="s">
        <v>88</v>
      </c>
      <c r="T3116" s="2">
        <v>43555</v>
      </c>
      <c r="U3116" s="2">
        <v>43555</v>
      </c>
      <c r="V3116" s="1" t="s">
        <v>52</v>
      </c>
      <c r="W3116" s="3">
        <v>1</v>
      </c>
      <c r="X3116" s="1" t="s">
        <v>53</v>
      </c>
      <c r="Y3116" s="4">
        <v>4339035</v>
      </c>
      <c r="Z3116" s="4">
        <v>-464108.62</v>
      </c>
      <c r="AA3116" s="4">
        <v>0</v>
      </c>
      <c r="AB3116" s="4">
        <v>0</v>
      </c>
      <c r="AC3116" s="4">
        <v>0</v>
      </c>
      <c r="AD3116" s="4">
        <v>4339035</v>
      </c>
      <c r="AE3116" s="5">
        <v>1463</v>
      </c>
      <c r="AF3116" s="1" t="s">
        <v>70</v>
      </c>
      <c r="AG3116" s="1" t="s">
        <v>71</v>
      </c>
      <c r="AH3116" s="1" t="s">
        <v>89</v>
      </c>
      <c r="AI3116" s="1" t="s">
        <v>57</v>
      </c>
      <c r="AJ3116" s="5">
        <v>10950</v>
      </c>
      <c r="AK3116" s="4">
        <v>-45289</v>
      </c>
      <c r="AL3116" s="4">
        <v>0</v>
      </c>
      <c r="AM3116" s="4">
        <v>0</v>
      </c>
      <c r="AN3116" s="4">
        <v>0</v>
      </c>
      <c r="AO3116" s="4">
        <v>-509397.62</v>
      </c>
      <c r="AP3116" s="4">
        <v>-509397.62</v>
      </c>
      <c r="AQ3116" s="4">
        <v>0</v>
      </c>
      <c r="AR3116" s="4">
        <v>3829637.38</v>
      </c>
      <c r="AS3116" s="1" t="s">
        <v>52</v>
      </c>
      <c r="AT3116" s="9">
        <f t="shared" si="1424"/>
        <v>43555</v>
      </c>
      <c r="AU3116" s="9">
        <f t="shared" si="1425"/>
        <v>43525</v>
      </c>
      <c r="AV3116" s="9">
        <v>44798</v>
      </c>
      <c r="AW3116" s="11">
        <f t="shared" si="1426"/>
        <v>3.4054794520547946</v>
      </c>
      <c r="AX3116">
        <v>10</v>
      </c>
      <c r="AY3116" s="12">
        <v>0.05</v>
      </c>
      <c r="AZ3116">
        <f t="shared" si="1427"/>
        <v>9.5000000000000001E-2</v>
      </c>
      <c r="BA3116" s="13">
        <f t="shared" si="1428"/>
        <v>4339035</v>
      </c>
      <c r="BB3116" s="16" t="s">
        <v>593</v>
      </c>
      <c r="BC3116" s="16" t="s">
        <v>593</v>
      </c>
      <c r="BD3116" s="16" t="s">
        <v>593</v>
      </c>
      <c r="BE3116" s="16" t="s">
        <v>593</v>
      </c>
      <c r="BF3116" s="16" t="s">
        <v>593</v>
      </c>
      <c r="BG3116" s="16" t="s">
        <v>593</v>
      </c>
      <c r="BH3116" s="16" t="s">
        <v>593</v>
      </c>
      <c r="BI3116" s="14">
        <f t="shared" si="1443"/>
        <v>3829637.38</v>
      </c>
      <c r="BJ3116" s="14">
        <v>0</v>
      </c>
      <c r="BK3116" s="14">
        <f t="shared" si="1444"/>
        <v>3829637.38</v>
      </c>
      <c r="BL3116" s="52">
        <v>0</v>
      </c>
      <c r="BM3116" s="15">
        <f t="shared" si="1445"/>
        <v>3829637.38</v>
      </c>
    </row>
    <row r="3117" spans="1:65">
      <c r="A3117" s="8">
        <v>3115</v>
      </c>
      <c r="B3117" s="1" t="s">
        <v>44</v>
      </c>
      <c r="C3117" s="1">
        <v>1500</v>
      </c>
      <c r="D3117" s="1" t="s">
        <v>60</v>
      </c>
      <c r="E3117" s="1">
        <v>150000122</v>
      </c>
      <c r="F3117" s="1" t="s">
        <v>60</v>
      </c>
      <c r="G3117" s="1" t="s">
        <v>86</v>
      </c>
      <c r="H3117" s="1">
        <v>1</v>
      </c>
      <c r="I3117" s="1" t="s">
        <v>52</v>
      </c>
      <c r="J3117" s="1" t="s">
        <v>49</v>
      </c>
      <c r="K3117" s="1">
        <v>17406001</v>
      </c>
      <c r="L3117" s="1" t="s">
        <v>50</v>
      </c>
      <c r="M3117" s="1" t="s">
        <v>51</v>
      </c>
      <c r="N3117" s="1" t="s">
        <v>64</v>
      </c>
      <c r="O3117" s="1" t="s">
        <v>65</v>
      </c>
      <c r="P3117" s="1" t="s">
        <v>66</v>
      </c>
      <c r="Q3117" s="1" t="s">
        <v>67</v>
      </c>
      <c r="R3117" s="1" t="s">
        <v>87</v>
      </c>
      <c r="S3117" s="1" t="s">
        <v>88</v>
      </c>
      <c r="T3117" s="2">
        <v>43555</v>
      </c>
      <c r="U3117" s="2">
        <v>43555</v>
      </c>
      <c r="V3117" s="1" t="s">
        <v>52</v>
      </c>
      <c r="W3117" s="3">
        <v>1</v>
      </c>
      <c r="X3117" s="1" t="s">
        <v>53</v>
      </c>
      <c r="Y3117" s="4">
        <v>892500</v>
      </c>
      <c r="Z3117" s="4">
        <v>-95462</v>
      </c>
      <c r="AA3117" s="4">
        <v>0</v>
      </c>
      <c r="AB3117" s="4">
        <v>0</v>
      </c>
      <c r="AC3117" s="4">
        <v>0</v>
      </c>
      <c r="AD3117" s="4">
        <v>892500</v>
      </c>
      <c r="AE3117" s="5">
        <v>1463</v>
      </c>
      <c r="AF3117" s="1" t="s">
        <v>70</v>
      </c>
      <c r="AG3117" s="1" t="s">
        <v>71</v>
      </c>
      <c r="AH3117" s="1" t="s">
        <v>89</v>
      </c>
      <c r="AI3117" s="1" t="s">
        <v>57</v>
      </c>
      <c r="AJ3117" s="5">
        <v>10950</v>
      </c>
      <c r="AK3117" s="4">
        <v>-9315</v>
      </c>
      <c r="AL3117" s="4">
        <v>0</v>
      </c>
      <c r="AM3117" s="4">
        <v>0</v>
      </c>
      <c r="AN3117" s="4">
        <v>0</v>
      </c>
      <c r="AO3117" s="4">
        <v>-104777</v>
      </c>
      <c r="AP3117" s="4">
        <v>-104777</v>
      </c>
      <c r="AQ3117" s="4">
        <v>0</v>
      </c>
      <c r="AR3117" s="4">
        <v>787723</v>
      </c>
      <c r="AS3117" s="1" t="s">
        <v>52</v>
      </c>
      <c r="AT3117" s="9">
        <f t="shared" si="1424"/>
        <v>43555</v>
      </c>
      <c r="AU3117" s="9">
        <f t="shared" si="1425"/>
        <v>43525</v>
      </c>
      <c r="AV3117" s="9">
        <v>44798</v>
      </c>
      <c r="AW3117" s="11">
        <f t="shared" si="1426"/>
        <v>3.4054794520547946</v>
      </c>
      <c r="AX3117">
        <v>10</v>
      </c>
      <c r="AY3117" s="12">
        <v>0.05</v>
      </c>
      <c r="AZ3117">
        <f t="shared" si="1427"/>
        <v>9.5000000000000001E-2</v>
      </c>
      <c r="BA3117" s="13">
        <f t="shared" si="1428"/>
        <v>892500</v>
      </c>
      <c r="BB3117" s="17" t="s">
        <v>1853</v>
      </c>
      <c r="BC3117">
        <f>MATCH(BB3117,MONTHLY_INDEX!$A:$A,0)</f>
        <v>630</v>
      </c>
      <c r="BD3117">
        <f>MATCH(AU3117,MONTHLY_INDEX!$1:$1,0)</f>
        <v>87</v>
      </c>
      <c r="BE3117">
        <f>INDEX(MONTHLY_INDEX!$1:$1048576,Final!BC3117,Final!BD3117)</f>
        <v>115</v>
      </c>
      <c r="BF3117">
        <f>MATCH($BF$1,MONTHLY_INDEX!$1:$1,0)</f>
        <v>127</v>
      </c>
      <c r="BG3117">
        <f>INDEX(MONTHLY_INDEX!$1:$1048576,Final!BC3117,Final!BF3117)</f>
        <v>151.1</v>
      </c>
      <c r="BH3117" s="23">
        <f t="shared" ref="BH3117:BH3134" si="1446">(BG3117-BE3117)/BE3117</f>
        <v>0.31391304347826082</v>
      </c>
      <c r="BI3117" s="14">
        <f t="shared" ref="BI3117:BI3134" si="1447">(1+BH3117)*BA3117</f>
        <v>1172667.3913043479</v>
      </c>
      <c r="BJ3117" s="14">
        <f t="shared" ref="BJ3117:BJ3134" si="1448">BI3117*AZ3117*AW3117</f>
        <v>379381.99699225737</v>
      </c>
      <c r="BK3117" s="15">
        <f t="shared" si="1429"/>
        <v>793285.39431209047</v>
      </c>
      <c r="BL3117" s="52">
        <v>0</v>
      </c>
      <c r="BM3117" s="15">
        <f t="shared" ref="BM3117:BM3134" si="1449">MAX((1-BL3117)*BK3117,BI3117*AY3117)</f>
        <v>793285.39431209047</v>
      </c>
    </row>
    <row r="3118" spans="1:65">
      <c r="A3118" s="8">
        <v>3116</v>
      </c>
      <c r="B3118" s="1" t="s">
        <v>44</v>
      </c>
      <c r="C3118" s="1">
        <v>1500</v>
      </c>
      <c r="D3118" s="1" t="s">
        <v>60</v>
      </c>
      <c r="E3118" s="1">
        <v>150000122</v>
      </c>
      <c r="F3118" s="1" t="s">
        <v>60</v>
      </c>
      <c r="G3118" s="1" t="s">
        <v>90</v>
      </c>
      <c r="H3118" s="1">
        <v>2</v>
      </c>
      <c r="I3118" s="1" t="s">
        <v>52</v>
      </c>
      <c r="J3118" s="1" t="s">
        <v>49</v>
      </c>
      <c r="K3118" s="1">
        <v>17406001</v>
      </c>
      <c r="L3118" s="1" t="s">
        <v>50</v>
      </c>
      <c r="M3118" s="1" t="s">
        <v>51</v>
      </c>
      <c r="N3118" s="1" t="s">
        <v>64</v>
      </c>
      <c r="O3118" s="1" t="s">
        <v>65</v>
      </c>
      <c r="P3118" s="1" t="s">
        <v>66</v>
      </c>
      <c r="Q3118" s="1" t="s">
        <v>67</v>
      </c>
      <c r="R3118" s="1" t="s">
        <v>87</v>
      </c>
      <c r="S3118" s="1" t="s">
        <v>88</v>
      </c>
      <c r="T3118" s="2">
        <v>43555</v>
      </c>
      <c r="U3118" s="2">
        <v>43555</v>
      </c>
      <c r="V3118" s="1" t="s">
        <v>52</v>
      </c>
      <c r="W3118" s="3">
        <v>1</v>
      </c>
      <c r="X3118" s="1" t="s">
        <v>53</v>
      </c>
      <c r="Y3118" s="4">
        <v>472500</v>
      </c>
      <c r="Z3118" s="4">
        <v>-50539</v>
      </c>
      <c r="AA3118" s="4">
        <v>0</v>
      </c>
      <c r="AB3118" s="4">
        <v>0</v>
      </c>
      <c r="AC3118" s="4">
        <v>0</v>
      </c>
      <c r="AD3118" s="4">
        <v>472500</v>
      </c>
      <c r="AE3118" s="5">
        <v>1463</v>
      </c>
      <c r="AF3118" s="1" t="s">
        <v>70</v>
      </c>
      <c r="AG3118" s="1" t="s">
        <v>71</v>
      </c>
      <c r="AH3118" s="1" t="s">
        <v>89</v>
      </c>
      <c r="AI3118" s="1" t="s">
        <v>57</v>
      </c>
      <c r="AJ3118" s="5">
        <v>10950</v>
      </c>
      <c r="AK3118" s="4">
        <v>-4932</v>
      </c>
      <c r="AL3118" s="4">
        <v>0</v>
      </c>
      <c r="AM3118" s="4">
        <v>0</v>
      </c>
      <c r="AN3118" s="4">
        <v>0</v>
      </c>
      <c r="AO3118" s="4">
        <v>-55471</v>
      </c>
      <c r="AP3118" s="4">
        <v>-55471</v>
      </c>
      <c r="AQ3118" s="4">
        <v>0</v>
      </c>
      <c r="AR3118" s="4">
        <v>417029</v>
      </c>
      <c r="AS3118" s="1" t="s">
        <v>52</v>
      </c>
      <c r="AT3118" s="9">
        <f t="shared" si="1424"/>
        <v>43555</v>
      </c>
      <c r="AU3118" s="9">
        <f t="shared" si="1425"/>
        <v>43525</v>
      </c>
      <c r="AV3118" s="9">
        <v>44798</v>
      </c>
      <c r="AW3118" s="11">
        <f t="shared" si="1426"/>
        <v>3.4054794520547946</v>
      </c>
      <c r="AX3118">
        <v>10</v>
      </c>
      <c r="AY3118" s="12">
        <v>0.05</v>
      </c>
      <c r="AZ3118">
        <f t="shared" si="1427"/>
        <v>9.5000000000000001E-2</v>
      </c>
      <c r="BA3118" s="13">
        <f t="shared" si="1428"/>
        <v>472500</v>
      </c>
      <c r="BB3118" s="17" t="s">
        <v>2189</v>
      </c>
      <c r="BC3118">
        <f>MATCH(BB3118,MONTHLY_INDEX!$A:$A,0)</f>
        <v>798</v>
      </c>
      <c r="BD3118">
        <f>MATCH(AU3118,MONTHLY_INDEX!$1:$1,0)</f>
        <v>87</v>
      </c>
      <c r="BE3118">
        <f>INDEX(MONTHLY_INDEX!$1:$1048576,Final!BC3118,Final!BD3118)</f>
        <v>95.2</v>
      </c>
      <c r="BF3118">
        <f>MATCH($BF$1,MONTHLY_INDEX!$1:$1,0)</f>
        <v>127</v>
      </c>
      <c r="BG3118">
        <f>INDEX(MONTHLY_INDEX!$1:$1048576,Final!BC3118,Final!BF3118)</f>
        <v>95.3</v>
      </c>
      <c r="BH3118" s="23">
        <f t="shared" si="1446"/>
        <v>1.0504201680671672E-3</v>
      </c>
      <c r="BI3118" s="14">
        <f t="shared" si="1447"/>
        <v>472996.32352941175</v>
      </c>
      <c r="BJ3118" s="14">
        <f t="shared" si="1448"/>
        <v>153024.02976430298</v>
      </c>
      <c r="BK3118" s="15">
        <f t="shared" si="1429"/>
        <v>319972.2937651088</v>
      </c>
      <c r="BL3118" s="52">
        <v>0</v>
      </c>
      <c r="BM3118" s="15">
        <f t="shared" si="1449"/>
        <v>319972.2937651088</v>
      </c>
    </row>
    <row r="3119" spans="1:65">
      <c r="A3119" s="8">
        <v>3117</v>
      </c>
      <c r="B3119" s="1" t="s">
        <v>44</v>
      </c>
      <c r="C3119" s="1">
        <v>1500</v>
      </c>
      <c r="D3119" s="1" t="s">
        <v>60</v>
      </c>
      <c r="E3119" s="1">
        <v>150000122</v>
      </c>
      <c r="F3119" s="1" t="s">
        <v>60</v>
      </c>
      <c r="G3119" s="1" t="s">
        <v>91</v>
      </c>
      <c r="H3119" s="1">
        <v>3</v>
      </c>
      <c r="I3119" s="1" t="s">
        <v>52</v>
      </c>
      <c r="J3119" s="1" t="s">
        <v>49</v>
      </c>
      <c r="K3119" s="1">
        <v>17406001</v>
      </c>
      <c r="L3119" s="1" t="s">
        <v>50</v>
      </c>
      <c r="M3119" s="1" t="s">
        <v>51</v>
      </c>
      <c r="N3119" s="1" t="s">
        <v>64</v>
      </c>
      <c r="O3119" s="1" t="s">
        <v>65</v>
      </c>
      <c r="P3119" s="1" t="s">
        <v>66</v>
      </c>
      <c r="Q3119" s="1" t="s">
        <v>67</v>
      </c>
      <c r="R3119" s="1" t="s">
        <v>87</v>
      </c>
      <c r="S3119" s="1" t="s">
        <v>88</v>
      </c>
      <c r="T3119" s="2">
        <v>43555</v>
      </c>
      <c r="U3119" s="2">
        <v>43555</v>
      </c>
      <c r="V3119" s="1" t="s">
        <v>52</v>
      </c>
      <c r="W3119" s="3">
        <v>1</v>
      </c>
      <c r="X3119" s="1" t="s">
        <v>53</v>
      </c>
      <c r="Y3119" s="4">
        <v>637760</v>
      </c>
      <c r="Z3119" s="4">
        <v>-68215</v>
      </c>
      <c r="AA3119" s="4">
        <v>0</v>
      </c>
      <c r="AB3119" s="4">
        <v>0</v>
      </c>
      <c r="AC3119" s="4">
        <v>0</v>
      </c>
      <c r="AD3119" s="4">
        <v>637760</v>
      </c>
      <c r="AE3119" s="5">
        <v>1463</v>
      </c>
      <c r="AF3119" s="1" t="s">
        <v>70</v>
      </c>
      <c r="AG3119" s="1" t="s">
        <v>71</v>
      </c>
      <c r="AH3119" s="1" t="s">
        <v>89</v>
      </c>
      <c r="AI3119" s="1" t="s">
        <v>57</v>
      </c>
      <c r="AJ3119" s="5">
        <v>10950</v>
      </c>
      <c r="AK3119" s="4">
        <v>-6657</v>
      </c>
      <c r="AL3119" s="4">
        <v>0</v>
      </c>
      <c r="AM3119" s="4">
        <v>0</v>
      </c>
      <c r="AN3119" s="4">
        <v>0</v>
      </c>
      <c r="AO3119" s="4">
        <v>-74872</v>
      </c>
      <c r="AP3119" s="4">
        <v>-74872</v>
      </c>
      <c r="AQ3119" s="4">
        <v>0</v>
      </c>
      <c r="AR3119" s="4">
        <v>562888</v>
      </c>
      <c r="AS3119" s="1" t="s">
        <v>52</v>
      </c>
      <c r="AT3119" s="9">
        <f t="shared" si="1424"/>
        <v>43555</v>
      </c>
      <c r="AU3119" s="9">
        <f t="shared" si="1425"/>
        <v>43525</v>
      </c>
      <c r="AV3119" s="9">
        <v>44798</v>
      </c>
      <c r="AW3119" s="11">
        <f t="shared" si="1426"/>
        <v>3.4054794520547946</v>
      </c>
      <c r="AX3119">
        <v>10</v>
      </c>
      <c r="AY3119" s="12">
        <v>0.05</v>
      </c>
      <c r="AZ3119">
        <f t="shared" si="1427"/>
        <v>9.5000000000000001E-2</v>
      </c>
      <c r="BA3119" s="13">
        <f t="shared" si="1428"/>
        <v>637760</v>
      </c>
      <c r="BB3119" s="17" t="s">
        <v>2189</v>
      </c>
      <c r="BC3119">
        <f>MATCH(BB3119,MONTHLY_INDEX!$A:$A,0)</f>
        <v>798</v>
      </c>
      <c r="BD3119">
        <f>MATCH(AU3119,MONTHLY_INDEX!$1:$1,0)</f>
        <v>87</v>
      </c>
      <c r="BE3119">
        <f>INDEX(MONTHLY_INDEX!$1:$1048576,Final!BC3119,Final!BD3119)</f>
        <v>95.2</v>
      </c>
      <c r="BF3119">
        <f>MATCH($BF$1,MONTHLY_INDEX!$1:$1,0)</f>
        <v>127</v>
      </c>
      <c r="BG3119">
        <f>INDEX(MONTHLY_INDEX!$1:$1048576,Final!BC3119,Final!BF3119)</f>
        <v>95.3</v>
      </c>
      <c r="BH3119" s="23">
        <f t="shared" si="1446"/>
        <v>1.0504201680671672E-3</v>
      </c>
      <c r="BI3119" s="14">
        <f t="shared" si="1447"/>
        <v>638429.91596638656</v>
      </c>
      <c r="BJ3119" s="14">
        <f t="shared" si="1448"/>
        <v>206545.19623805687</v>
      </c>
      <c r="BK3119" s="15">
        <f t="shared" si="1429"/>
        <v>431884.71972832968</v>
      </c>
      <c r="BL3119" s="52">
        <v>0</v>
      </c>
      <c r="BM3119" s="15">
        <f t="shared" si="1449"/>
        <v>431884.71972832968</v>
      </c>
    </row>
    <row r="3120" spans="1:65">
      <c r="A3120" s="8">
        <v>3118</v>
      </c>
      <c r="B3120" s="1" t="s">
        <v>44</v>
      </c>
      <c r="C3120" s="1">
        <v>1500</v>
      </c>
      <c r="D3120" s="1" t="s">
        <v>60</v>
      </c>
      <c r="E3120" s="1">
        <v>150000122</v>
      </c>
      <c r="F3120" s="1" t="s">
        <v>60</v>
      </c>
      <c r="G3120" s="1" t="s">
        <v>92</v>
      </c>
      <c r="H3120" s="1">
        <v>4</v>
      </c>
      <c r="I3120" s="1" t="s">
        <v>52</v>
      </c>
      <c r="J3120" s="1" t="s">
        <v>49</v>
      </c>
      <c r="K3120" s="1">
        <v>17406001</v>
      </c>
      <c r="L3120" s="1" t="s">
        <v>50</v>
      </c>
      <c r="M3120" s="1" t="s">
        <v>51</v>
      </c>
      <c r="N3120" s="1" t="s">
        <v>64</v>
      </c>
      <c r="O3120" s="1" t="s">
        <v>65</v>
      </c>
      <c r="P3120" s="1" t="s">
        <v>66</v>
      </c>
      <c r="Q3120" s="1" t="s">
        <v>67</v>
      </c>
      <c r="R3120" s="1" t="s">
        <v>87</v>
      </c>
      <c r="S3120" s="1" t="s">
        <v>88</v>
      </c>
      <c r="T3120" s="2">
        <v>43555</v>
      </c>
      <c r="U3120" s="2">
        <v>43555</v>
      </c>
      <c r="V3120" s="1" t="s">
        <v>52</v>
      </c>
      <c r="W3120" s="3">
        <v>1</v>
      </c>
      <c r="X3120" s="1" t="s">
        <v>53</v>
      </c>
      <c r="Y3120" s="4">
        <v>21044329</v>
      </c>
      <c r="Z3120" s="4">
        <v>-2250938</v>
      </c>
      <c r="AA3120" s="4">
        <v>0</v>
      </c>
      <c r="AB3120" s="4">
        <v>0</v>
      </c>
      <c r="AC3120" s="4">
        <v>0</v>
      </c>
      <c r="AD3120" s="4">
        <v>21044329</v>
      </c>
      <c r="AE3120" s="5">
        <v>1463</v>
      </c>
      <c r="AF3120" s="1" t="s">
        <v>70</v>
      </c>
      <c r="AG3120" s="1" t="s">
        <v>71</v>
      </c>
      <c r="AH3120" s="1" t="s">
        <v>89</v>
      </c>
      <c r="AI3120" s="1" t="s">
        <v>57</v>
      </c>
      <c r="AJ3120" s="5">
        <v>10950</v>
      </c>
      <c r="AK3120" s="4">
        <v>-219649</v>
      </c>
      <c r="AL3120" s="4">
        <v>0</v>
      </c>
      <c r="AM3120" s="4">
        <v>0</v>
      </c>
      <c r="AN3120" s="4">
        <v>0</v>
      </c>
      <c r="AO3120" s="4">
        <v>-2470587</v>
      </c>
      <c r="AP3120" s="4">
        <v>-2470587</v>
      </c>
      <c r="AQ3120" s="4">
        <v>0</v>
      </c>
      <c r="AR3120" s="4">
        <v>18573742</v>
      </c>
      <c r="AS3120" s="1" t="s">
        <v>52</v>
      </c>
      <c r="AT3120" s="9">
        <f t="shared" si="1424"/>
        <v>43555</v>
      </c>
      <c r="AU3120" s="9">
        <f t="shared" si="1425"/>
        <v>43525</v>
      </c>
      <c r="AV3120" s="9">
        <v>44798</v>
      </c>
      <c r="AW3120" s="11">
        <f t="shared" si="1426"/>
        <v>3.4054794520547946</v>
      </c>
      <c r="AX3120">
        <v>25</v>
      </c>
      <c r="AY3120" s="12">
        <v>0.05</v>
      </c>
      <c r="AZ3120">
        <f t="shared" si="1427"/>
        <v>3.7999999999999999E-2</v>
      </c>
      <c r="BA3120" s="13">
        <f t="shared" si="1428"/>
        <v>21044329</v>
      </c>
      <c r="BB3120" s="17" t="s">
        <v>2189</v>
      </c>
      <c r="BC3120">
        <f>MATCH(BB3120,MONTHLY_INDEX!$A:$A,0)</f>
        <v>798</v>
      </c>
      <c r="BD3120">
        <f>MATCH(AU3120,MONTHLY_INDEX!$1:$1,0)</f>
        <v>87</v>
      </c>
      <c r="BE3120">
        <f>INDEX(MONTHLY_INDEX!$1:$1048576,Final!BC3120,Final!BD3120)</f>
        <v>95.2</v>
      </c>
      <c r="BF3120">
        <f>MATCH($BF$1,MONTHLY_INDEX!$1:$1,0)</f>
        <v>127</v>
      </c>
      <c r="BG3120">
        <f>INDEX(MONTHLY_INDEX!$1:$1048576,Final!BC3120,Final!BF3120)</f>
        <v>95.3</v>
      </c>
      <c r="BH3120" s="23">
        <f t="shared" si="1446"/>
        <v>1.0504201680671672E-3</v>
      </c>
      <c r="BI3120" s="14">
        <f t="shared" si="1447"/>
        <v>21066434.387605041</v>
      </c>
      <c r="BJ3120" s="14">
        <f t="shared" si="1448"/>
        <v>2726169.7585318806</v>
      </c>
      <c r="BK3120" s="15">
        <f t="shared" si="1429"/>
        <v>18340264.629073162</v>
      </c>
      <c r="BL3120" s="52">
        <v>0</v>
      </c>
      <c r="BM3120" s="15">
        <f t="shared" si="1449"/>
        <v>18340264.629073162</v>
      </c>
    </row>
    <row r="3121" spans="1:65">
      <c r="A3121" s="8">
        <v>3119</v>
      </c>
      <c r="B3121" s="1" t="s">
        <v>44</v>
      </c>
      <c r="C3121" s="1">
        <v>1500</v>
      </c>
      <c r="D3121" s="1" t="s">
        <v>60</v>
      </c>
      <c r="E3121" s="1">
        <v>150000122</v>
      </c>
      <c r="F3121" s="1" t="s">
        <v>60</v>
      </c>
      <c r="G3121" s="1" t="s">
        <v>93</v>
      </c>
      <c r="H3121" s="1">
        <v>5</v>
      </c>
      <c r="I3121" s="1" t="s">
        <v>52</v>
      </c>
      <c r="J3121" s="1" t="s">
        <v>49</v>
      </c>
      <c r="K3121" s="1">
        <v>17406001</v>
      </c>
      <c r="L3121" s="1" t="s">
        <v>50</v>
      </c>
      <c r="M3121" s="1" t="s">
        <v>51</v>
      </c>
      <c r="N3121" s="1" t="s">
        <v>64</v>
      </c>
      <c r="O3121" s="1" t="s">
        <v>65</v>
      </c>
      <c r="P3121" s="1" t="s">
        <v>66</v>
      </c>
      <c r="Q3121" s="1" t="s">
        <v>67</v>
      </c>
      <c r="R3121" s="1" t="s">
        <v>87</v>
      </c>
      <c r="S3121" s="1" t="s">
        <v>88</v>
      </c>
      <c r="T3121" s="2">
        <v>43555</v>
      </c>
      <c r="U3121" s="2">
        <v>43555</v>
      </c>
      <c r="V3121" s="1" t="s">
        <v>52</v>
      </c>
      <c r="W3121" s="3">
        <v>1</v>
      </c>
      <c r="X3121" s="1" t="s">
        <v>53</v>
      </c>
      <c r="Y3121" s="4">
        <v>969266</v>
      </c>
      <c r="Z3121" s="4">
        <v>-103673</v>
      </c>
      <c r="AA3121" s="4">
        <v>0</v>
      </c>
      <c r="AB3121" s="4">
        <v>0</v>
      </c>
      <c r="AC3121" s="4">
        <v>0</v>
      </c>
      <c r="AD3121" s="4">
        <v>969266</v>
      </c>
      <c r="AE3121" s="5">
        <v>1463</v>
      </c>
      <c r="AF3121" s="1" t="s">
        <v>70</v>
      </c>
      <c r="AG3121" s="1" t="s">
        <v>71</v>
      </c>
      <c r="AH3121" s="1" t="s">
        <v>89</v>
      </c>
      <c r="AI3121" s="1" t="s">
        <v>57</v>
      </c>
      <c r="AJ3121" s="5">
        <v>10950</v>
      </c>
      <c r="AK3121" s="4">
        <v>-10117</v>
      </c>
      <c r="AL3121" s="4">
        <v>0</v>
      </c>
      <c r="AM3121" s="4">
        <v>0</v>
      </c>
      <c r="AN3121" s="4">
        <v>0</v>
      </c>
      <c r="AO3121" s="4">
        <v>-113790</v>
      </c>
      <c r="AP3121" s="4">
        <v>-113790</v>
      </c>
      <c r="AQ3121" s="4">
        <v>0</v>
      </c>
      <c r="AR3121" s="4">
        <v>855476</v>
      </c>
      <c r="AS3121" s="1" t="s">
        <v>52</v>
      </c>
      <c r="AT3121" s="9">
        <f t="shared" si="1424"/>
        <v>43555</v>
      </c>
      <c r="AU3121" s="9">
        <f t="shared" si="1425"/>
        <v>43525</v>
      </c>
      <c r="AV3121" s="9">
        <v>44798</v>
      </c>
      <c r="AW3121" s="11">
        <f t="shared" si="1426"/>
        <v>3.4054794520547946</v>
      </c>
      <c r="AX3121">
        <v>25</v>
      </c>
      <c r="AY3121" s="12">
        <v>0.05</v>
      </c>
      <c r="AZ3121">
        <f t="shared" si="1427"/>
        <v>3.7999999999999999E-2</v>
      </c>
      <c r="BA3121" s="13">
        <f t="shared" si="1428"/>
        <v>969266</v>
      </c>
      <c r="BB3121" s="17" t="s">
        <v>2083</v>
      </c>
      <c r="BC3121">
        <f>MATCH(BB3121,MONTHLY_INDEX!$A:$A,0)</f>
        <v>745</v>
      </c>
      <c r="BD3121">
        <f>MATCH(AU3121,MONTHLY_INDEX!$1:$1,0)</f>
        <v>87</v>
      </c>
      <c r="BE3121">
        <f>INDEX(MONTHLY_INDEX!$1:$1048576,Final!BC3121,Final!BD3121)</f>
        <v>108.5</v>
      </c>
      <c r="BF3121">
        <f>MATCH($BF$1,MONTHLY_INDEX!$1:$1,0)</f>
        <v>127</v>
      </c>
      <c r="BG3121">
        <f>INDEX(MONTHLY_INDEX!$1:$1048576,Final!BC3121,Final!BF3121)</f>
        <v>115.4</v>
      </c>
      <c r="BH3121" s="23">
        <f t="shared" si="1446"/>
        <v>6.3594470046082999E-2</v>
      </c>
      <c r="BI3121" s="14">
        <f t="shared" si="1447"/>
        <v>1030905.9576036867</v>
      </c>
      <c r="BJ3121" s="14">
        <f t="shared" si="1448"/>
        <v>133407.70411356862</v>
      </c>
      <c r="BK3121" s="15">
        <f t="shared" si="1429"/>
        <v>897498.25349011808</v>
      </c>
      <c r="BL3121" s="52">
        <v>0</v>
      </c>
      <c r="BM3121" s="15">
        <f t="shared" si="1449"/>
        <v>897498.25349011808</v>
      </c>
    </row>
    <row r="3122" spans="1:65">
      <c r="A3122" s="8">
        <v>3120</v>
      </c>
      <c r="B3122" s="1" t="s">
        <v>44</v>
      </c>
      <c r="C3122" s="1">
        <v>1500</v>
      </c>
      <c r="D3122" s="1" t="s">
        <v>60</v>
      </c>
      <c r="E3122" s="1">
        <v>150000122</v>
      </c>
      <c r="F3122" s="1" t="s">
        <v>60</v>
      </c>
      <c r="G3122" s="1" t="s">
        <v>94</v>
      </c>
      <c r="H3122" s="1">
        <v>6</v>
      </c>
      <c r="I3122" s="1" t="s">
        <v>52</v>
      </c>
      <c r="J3122" s="1" t="s">
        <v>49</v>
      </c>
      <c r="K3122" s="1">
        <v>17406001</v>
      </c>
      <c r="L3122" s="1" t="s">
        <v>50</v>
      </c>
      <c r="M3122" s="1" t="s">
        <v>51</v>
      </c>
      <c r="N3122" s="1" t="s">
        <v>64</v>
      </c>
      <c r="O3122" s="1" t="s">
        <v>65</v>
      </c>
      <c r="P3122" s="1" t="s">
        <v>66</v>
      </c>
      <c r="Q3122" s="1" t="s">
        <v>67</v>
      </c>
      <c r="R3122" s="1" t="s">
        <v>87</v>
      </c>
      <c r="S3122" s="1" t="s">
        <v>88</v>
      </c>
      <c r="T3122" s="2">
        <v>43555</v>
      </c>
      <c r="U3122" s="2">
        <v>43555</v>
      </c>
      <c r="V3122" s="1" t="s">
        <v>52</v>
      </c>
      <c r="W3122" s="3">
        <v>1</v>
      </c>
      <c r="X3122" s="1" t="s">
        <v>53</v>
      </c>
      <c r="Y3122" s="4">
        <v>735000</v>
      </c>
      <c r="Z3122" s="4">
        <v>-78617</v>
      </c>
      <c r="AA3122" s="4">
        <v>0</v>
      </c>
      <c r="AB3122" s="4">
        <v>0</v>
      </c>
      <c r="AC3122" s="4">
        <v>0</v>
      </c>
      <c r="AD3122" s="4">
        <v>735000</v>
      </c>
      <c r="AE3122" s="5">
        <v>1463</v>
      </c>
      <c r="AF3122" s="1" t="s">
        <v>70</v>
      </c>
      <c r="AG3122" s="1" t="s">
        <v>71</v>
      </c>
      <c r="AH3122" s="1" t="s">
        <v>89</v>
      </c>
      <c r="AI3122" s="1" t="s">
        <v>57</v>
      </c>
      <c r="AJ3122" s="5">
        <v>10950</v>
      </c>
      <c r="AK3122" s="4">
        <v>-7672</v>
      </c>
      <c r="AL3122" s="4">
        <v>0</v>
      </c>
      <c r="AM3122" s="4">
        <v>0</v>
      </c>
      <c r="AN3122" s="4">
        <v>0</v>
      </c>
      <c r="AO3122" s="4">
        <v>-86289</v>
      </c>
      <c r="AP3122" s="4">
        <v>-86289</v>
      </c>
      <c r="AQ3122" s="4">
        <v>0</v>
      </c>
      <c r="AR3122" s="4">
        <v>648711</v>
      </c>
      <c r="AS3122" s="1" t="s">
        <v>52</v>
      </c>
      <c r="AT3122" s="9">
        <f t="shared" si="1424"/>
        <v>43555</v>
      </c>
      <c r="AU3122" s="9">
        <f t="shared" si="1425"/>
        <v>43525</v>
      </c>
      <c r="AV3122" s="9">
        <v>44798</v>
      </c>
      <c r="AW3122" s="11">
        <f t="shared" si="1426"/>
        <v>3.4054794520547946</v>
      </c>
      <c r="AX3122">
        <v>10</v>
      </c>
      <c r="AY3122" s="12">
        <v>0.05</v>
      </c>
      <c r="AZ3122">
        <f t="shared" si="1427"/>
        <v>9.5000000000000001E-2</v>
      </c>
      <c r="BA3122" s="13">
        <f t="shared" si="1428"/>
        <v>735000</v>
      </c>
      <c r="BB3122" s="17" t="s">
        <v>1853</v>
      </c>
      <c r="BC3122">
        <f>MATCH(BB3122,MONTHLY_INDEX!$A:$A,0)</f>
        <v>630</v>
      </c>
      <c r="BD3122">
        <f>MATCH(AU3122,MONTHLY_INDEX!$1:$1,0)</f>
        <v>87</v>
      </c>
      <c r="BE3122">
        <f>INDEX(MONTHLY_INDEX!$1:$1048576,Final!BC3122,Final!BD3122)</f>
        <v>115</v>
      </c>
      <c r="BF3122">
        <f>MATCH($BF$1,MONTHLY_INDEX!$1:$1,0)</f>
        <v>127</v>
      </c>
      <c r="BG3122">
        <f>INDEX(MONTHLY_INDEX!$1:$1048576,Final!BC3122,Final!BF3122)</f>
        <v>151.1</v>
      </c>
      <c r="BH3122" s="23">
        <f t="shared" si="1446"/>
        <v>0.31391304347826082</v>
      </c>
      <c r="BI3122" s="14">
        <f t="shared" si="1447"/>
        <v>965726.08695652173</v>
      </c>
      <c r="BJ3122" s="14">
        <f t="shared" si="1448"/>
        <v>312432.2328171531</v>
      </c>
      <c r="BK3122" s="15">
        <f t="shared" si="1429"/>
        <v>653293.85413936863</v>
      </c>
      <c r="BL3122" s="52">
        <v>0</v>
      </c>
      <c r="BM3122" s="15">
        <f t="shared" si="1449"/>
        <v>653293.85413936863</v>
      </c>
    </row>
    <row r="3123" spans="1:65">
      <c r="A3123" s="8">
        <v>3121</v>
      </c>
      <c r="B3123" s="1" t="s">
        <v>44</v>
      </c>
      <c r="C3123" s="1">
        <v>1500</v>
      </c>
      <c r="D3123" s="1" t="s">
        <v>60</v>
      </c>
      <c r="E3123" s="1">
        <v>150000122</v>
      </c>
      <c r="F3123" s="1" t="s">
        <v>60</v>
      </c>
      <c r="G3123" s="1" t="s">
        <v>95</v>
      </c>
      <c r="H3123" s="1">
        <v>7</v>
      </c>
      <c r="I3123" s="1" t="s">
        <v>52</v>
      </c>
      <c r="J3123" s="1" t="s">
        <v>49</v>
      </c>
      <c r="K3123" s="1">
        <v>17406001</v>
      </c>
      <c r="L3123" s="1" t="s">
        <v>50</v>
      </c>
      <c r="M3123" s="1" t="s">
        <v>51</v>
      </c>
      <c r="N3123" s="1" t="s">
        <v>64</v>
      </c>
      <c r="O3123" s="1" t="s">
        <v>65</v>
      </c>
      <c r="P3123" s="1" t="s">
        <v>66</v>
      </c>
      <c r="Q3123" s="1" t="s">
        <v>67</v>
      </c>
      <c r="R3123" s="1" t="s">
        <v>87</v>
      </c>
      <c r="S3123" s="1" t="s">
        <v>88</v>
      </c>
      <c r="T3123" s="2">
        <v>43555</v>
      </c>
      <c r="U3123" s="2">
        <v>43555</v>
      </c>
      <c r="V3123" s="1" t="s">
        <v>52</v>
      </c>
      <c r="W3123" s="3">
        <v>1</v>
      </c>
      <c r="X3123" s="1" t="s">
        <v>53</v>
      </c>
      <c r="Y3123" s="4">
        <v>126000</v>
      </c>
      <c r="Z3123" s="4">
        <v>-13477</v>
      </c>
      <c r="AA3123" s="4">
        <v>0</v>
      </c>
      <c r="AB3123" s="4">
        <v>0</v>
      </c>
      <c r="AC3123" s="4">
        <v>0</v>
      </c>
      <c r="AD3123" s="4">
        <v>126000</v>
      </c>
      <c r="AE3123" s="5">
        <v>1463</v>
      </c>
      <c r="AF3123" s="1" t="s">
        <v>70</v>
      </c>
      <c r="AG3123" s="1" t="s">
        <v>71</v>
      </c>
      <c r="AH3123" s="1" t="s">
        <v>89</v>
      </c>
      <c r="AI3123" s="1" t="s">
        <v>57</v>
      </c>
      <c r="AJ3123" s="5">
        <v>10950</v>
      </c>
      <c r="AK3123" s="4">
        <v>-1315</v>
      </c>
      <c r="AL3123" s="4">
        <v>0</v>
      </c>
      <c r="AM3123" s="4">
        <v>0</v>
      </c>
      <c r="AN3123" s="4">
        <v>0</v>
      </c>
      <c r="AO3123" s="4">
        <v>-14792</v>
      </c>
      <c r="AP3123" s="4">
        <v>-14792</v>
      </c>
      <c r="AQ3123" s="4">
        <v>0</v>
      </c>
      <c r="AR3123" s="4">
        <v>111208</v>
      </c>
      <c r="AS3123" s="1" t="s">
        <v>52</v>
      </c>
      <c r="AT3123" s="9">
        <f t="shared" si="1424"/>
        <v>43555</v>
      </c>
      <c r="AU3123" s="9">
        <f t="shared" si="1425"/>
        <v>43525</v>
      </c>
      <c r="AV3123" s="9">
        <v>44798</v>
      </c>
      <c r="AW3123" s="11">
        <f t="shared" si="1426"/>
        <v>3.4054794520547946</v>
      </c>
      <c r="AX3123">
        <v>25</v>
      </c>
      <c r="AY3123" s="12">
        <v>0.05</v>
      </c>
      <c r="AZ3123">
        <f t="shared" si="1427"/>
        <v>3.7999999999999999E-2</v>
      </c>
      <c r="BA3123" s="13">
        <f t="shared" si="1428"/>
        <v>126000</v>
      </c>
      <c r="BB3123" s="17" t="s">
        <v>2189</v>
      </c>
      <c r="BC3123">
        <f>MATCH(BB3123,MONTHLY_INDEX!$A:$A,0)</f>
        <v>798</v>
      </c>
      <c r="BD3123">
        <f>MATCH(AU3123,MONTHLY_INDEX!$1:$1,0)</f>
        <v>87</v>
      </c>
      <c r="BE3123">
        <f>INDEX(MONTHLY_INDEX!$1:$1048576,Final!BC3123,Final!BD3123)</f>
        <v>95.2</v>
      </c>
      <c r="BF3123">
        <f>MATCH($BF$1,MONTHLY_INDEX!$1:$1,0)</f>
        <v>127</v>
      </c>
      <c r="BG3123">
        <f>INDEX(MONTHLY_INDEX!$1:$1048576,Final!BC3123,Final!BF3123)</f>
        <v>95.3</v>
      </c>
      <c r="BH3123" s="23">
        <f t="shared" si="1446"/>
        <v>1.0504201680671672E-3</v>
      </c>
      <c r="BI3123" s="14">
        <f t="shared" si="1447"/>
        <v>126132.35294117648</v>
      </c>
      <c r="BJ3123" s="14">
        <f t="shared" si="1448"/>
        <v>16322.563174858986</v>
      </c>
      <c r="BK3123" s="15">
        <f t="shared" si="1429"/>
        <v>109809.7897663175</v>
      </c>
      <c r="BL3123" s="52">
        <v>0</v>
      </c>
      <c r="BM3123" s="15">
        <f t="shared" si="1449"/>
        <v>109809.7897663175</v>
      </c>
    </row>
    <row r="3124" spans="1:65">
      <c r="A3124" s="8">
        <v>3122</v>
      </c>
      <c r="B3124" s="1" t="s">
        <v>44</v>
      </c>
      <c r="C3124" s="1">
        <v>1500</v>
      </c>
      <c r="D3124" s="1" t="s">
        <v>60</v>
      </c>
      <c r="E3124" s="1">
        <v>150000122</v>
      </c>
      <c r="F3124" s="1" t="s">
        <v>60</v>
      </c>
      <c r="G3124" s="1" t="s">
        <v>96</v>
      </c>
      <c r="H3124" s="1">
        <v>8</v>
      </c>
      <c r="I3124" s="1" t="s">
        <v>52</v>
      </c>
      <c r="J3124" s="1" t="s">
        <v>49</v>
      </c>
      <c r="K3124" s="1">
        <v>17406001</v>
      </c>
      <c r="L3124" s="1" t="s">
        <v>50</v>
      </c>
      <c r="M3124" s="1" t="s">
        <v>51</v>
      </c>
      <c r="N3124" s="1" t="s">
        <v>64</v>
      </c>
      <c r="O3124" s="1" t="s">
        <v>65</v>
      </c>
      <c r="P3124" s="1" t="s">
        <v>66</v>
      </c>
      <c r="Q3124" s="1" t="s">
        <v>67</v>
      </c>
      <c r="R3124" s="1" t="s">
        <v>87</v>
      </c>
      <c r="S3124" s="1" t="s">
        <v>88</v>
      </c>
      <c r="T3124" s="2">
        <v>43555</v>
      </c>
      <c r="U3124" s="2">
        <v>43555</v>
      </c>
      <c r="V3124" s="1" t="s">
        <v>52</v>
      </c>
      <c r="W3124" s="3">
        <v>1</v>
      </c>
      <c r="X3124" s="1" t="s">
        <v>53</v>
      </c>
      <c r="Y3124" s="4">
        <v>29327302</v>
      </c>
      <c r="Z3124" s="4">
        <v>-3136900</v>
      </c>
      <c r="AA3124" s="4">
        <v>0</v>
      </c>
      <c r="AB3124" s="4">
        <v>0</v>
      </c>
      <c r="AC3124" s="4">
        <v>0</v>
      </c>
      <c r="AD3124" s="4">
        <v>29327302</v>
      </c>
      <c r="AE3124" s="5">
        <v>1463</v>
      </c>
      <c r="AF3124" s="1" t="s">
        <v>70</v>
      </c>
      <c r="AG3124" s="1" t="s">
        <v>71</v>
      </c>
      <c r="AH3124" s="1" t="s">
        <v>89</v>
      </c>
      <c r="AI3124" s="1" t="s">
        <v>57</v>
      </c>
      <c r="AJ3124" s="5">
        <v>10950</v>
      </c>
      <c r="AK3124" s="4">
        <v>-306102</v>
      </c>
      <c r="AL3124" s="4">
        <v>0</v>
      </c>
      <c r="AM3124" s="4">
        <v>0</v>
      </c>
      <c r="AN3124" s="4">
        <v>0</v>
      </c>
      <c r="AO3124" s="4">
        <v>-3443002</v>
      </c>
      <c r="AP3124" s="4">
        <v>-3443002</v>
      </c>
      <c r="AQ3124" s="4">
        <v>0</v>
      </c>
      <c r="AR3124" s="4">
        <v>25884300</v>
      </c>
      <c r="AS3124" s="1" t="s">
        <v>52</v>
      </c>
      <c r="AT3124" s="9">
        <f t="shared" si="1424"/>
        <v>43555</v>
      </c>
      <c r="AU3124" s="9">
        <f t="shared" si="1425"/>
        <v>43525</v>
      </c>
      <c r="AV3124" s="9">
        <v>44798</v>
      </c>
      <c r="AW3124" s="11">
        <f t="shared" si="1426"/>
        <v>3.4054794520547946</v>
      </c>
      <c r="AX3124">
        <v>25</v>
      </c>
      <c r="AY3124" s="12">
        <v>0.05</v>
      </c>
      <c r="AZ3124">
        <f t="shared" si="1427"/>
        <v>3.7999999999999999E-2</v>
      </c>
      <c r="BA3124" s="13">
        <f t="shared" si="1428"/>
        <v>29327302</v>
      </c>
      <c r="BB3124" s="17" t="s">
        <v>2189</v>
      </c>
      <c r="BC3124">
        <f>MATCH(BB3124,MONTHLY_INDEX!$A:$A,0)</f>
        <v>798</v>
      </c>
      <c r="BD3124">
        <f>MATCH(AU3124,MONTHLY_INDEX!$1:$1,0)</f>
        <v>87</v>
      </c>
      <c r="BE3124">
        <f>INDEX(MONTHLY_INDEX!$1:$1048576,Final!BC3124,Final!BD3124)</f>
        <v>95.2</v>
      </c>
      <c r="BF3124">
        <f>MATCH($BF$1,MONTHLY_INDEX!$1:$1,0)</f>
        <v>127</v>
      </c>
      <c r="BG3124">
        <f>INDEX(MONTHLY_INDEX!$1:$1048576,Final!BC3124,Final!BF3124)</f>
        <v>95.3</v>
      </c>
      <c r="BH3124" s="23">
        <f t="shared" si="1446"/>
        <v>1.0504201680671672E-3</v>
      </c>
      <c r="BI3124" s="14">
        <f t="shared" si="1447"/>
        <v>29358107.989495799</v>
      </c>
      <c r="BJ3124" s="14">
        <f t="shared" si="1448"/>
        <v>3799180.4733584784</v>
      </c>
      <c r="BK3124" s="15">
        <f t="shared" si="1429"/>
        <v>25558927.516137321</v>
      </c>
      <c r="BL3124" s="52">
        <v>0</v>
      </c>
      <c r="BM3124" s="15">
        <f t="shared" si="1449"/>
        <v>25558927.516137321</v>
      </c>
    </row>
    <row r="3125" spans="1:65">
      <c r="A3125" s="8">
        <v>3123</v>
      </c>
      <c r="B3125" s="1" t="s">
        <v>44</v>
      </c>
      <c r="C3125" s="1">
        <v>1500</v>
      </c>
      <c r="D3125" s="1" t="s">
        <v>60</v>
      </c>
      <c r="E3125" s="1">
        <v>150000122</v>
      </c>
      <c r="F3125" s="1" t="s">
        <v>60</v>
      </c>
      <c r="G3125" s="1" t="s">
        <v>97</v>
      </c>
      <c r="H3125" s="1">
        <v>9</v>
      </c>
      <c r="I3125" s="1" t="s">
        <v>52</v>
      </c>
      <c r="J3125" s="1" t="s">
        <v>49</v>
      </c>
      <c r="K3125" s="1">
        <v>17406001</v>
      </c>
      <c r="L3125" s="1" t="s">
        <v>50</v>
      </c>
      <c r="M3125" s="1" t="s">
        <v>51</v>
      </c>
      <c r="N3125" s="1" t="s">
        <v>64</v>
      </c>
      <c r="O3125" s="1" t="s">
        <v>65</v>
      </c>
      <c r="P3125" s="1" t="s">
        <v>66</v>
      </c>
      <c r="Q3125" s="1" t="s">
        <v>67</v>
      </c>
      <c r="R3125" s="1" t="s">
        <v>87</v>
      </c>
      <c r="S3125" s="1" t="s">
        <v>88</v>
      </c>
      <c r="T3125" s="2">
        <v>43555</v>
      </c>
      <c r="U3125" s="2">
        <v>43555</v>
      </c>
      <c r="V3125" s="1" t="s">
        <v>52</v>
      </c>
      <c r="W3125" s="3">
        <v>1</v>
      </c>
      <c r="X3125" s="1" t="s">
        <v>53</v>
      </c>
      <c r="Y3125" s="4">
        <v>1517250</v>
      </c>
      <c r="Z3125" s="4">
        <v>-162287</v>
      </c>
      <c r="AA3125" s="4">
        <v>0</v>
      </c>
      <c r="AB3125" s="4">
        <v>0</v>
      </c>
      <c r="AC3125" s="4">
        <v>0</v>
      </c>
      <c r="AD3125" s="4">
        <v>1517250</v>
      </c>
      <c r="AE3125" s="5">
        <v>1463</v>
      </c>
      <c r="AF3125" s="1" t="s">
        <v>70</v>
      </c>
      <c r="AG3125" s="1" t="s">
        <v>71</v>
      </c>
      <c r="AH3125" s="1" t="s">
        <v>89</v>
      </c>
      <c r="AI3125" s="1" t="s">
        <v>57</v>
      </c>
      <c r="AJ3125" s="5">
        <v>10950</v>
      </c>
      <c r="AK3125" s="4">
        <v>-15836</v>
      </c>
      <c r="AL3125" s="4">
        <v>0</v>
      </c>
      <c r="AM3125" s="4">
        <v>0</v>
      </c>
      <c r="AN3125" s="4">
        <v>0</v>
      </c>
      <c r="AO3125" s="4">
        <v>-178123</v>
      </c>
      <c r="AP3125" s="4">
        <v>-178123</v>
      </c>
      <c r="AQ3125" s="4">
        <v>0</v>
      </c>
      <c r="AR3125" s="4">
        <v>1339127</v>
      </c>
      <c r="AS3125" s="1" t="s">
        <v>52</v>
      </c>
      <c r="AT3125" s="9">
        <f t="shared" si="1424"/>
        <v>43555</v>
      </c>
      <c r="AU3125" s="9">
        <f t="shared" si="1425"/>
        <v>43525</v>
      </c>
      <c r="AV3125" s="9">
        <v>44798</v>
      </c>
      <c r="AW3125" s="11">
        <f t="shared" si="1426"/>
        <v>3.4054794520547946</v>
      </c>
      <c r="AX3125">
        <v>15</v>
      </c>
      <c r="AY3125" s="12">
        <v>0.05</v>
      </c>
      <c r="AZ3125">
        <f t="shared" si="1427"/>
        <v>6.3333333333333325E-2</v>
      </c>
      <c r="BA3125" s="13">
        <f t="shared" si="1428"/>
        <v>1517250</v>
      </c>
      <c r="BB3125" s="17" t="s">
        <v>1941</v>
      </c>
      <c r="BC3125">
        <f>MATCH(BB3125,MONTHLY_INDEX!$A:$A,0)</f>
        <v>674</v>
      </c>
      <c r="BD3125">
        <f>MATCH(AU3125,MONTHLY_INDEX!$1:$1,0)</f>
        <v>87</v>
      </c>
      <c r="BE3125">
        <f>INDEX(MONTHLY_INDEX!$1:$1048576,Final!BC3125,Final!BD3125)</f>
        <v>106.1</v>
      </c>
      <c r="BF3125">
        <f>MATCH($BF$1,MONTHLY_INDEX!$1:$1,0)</f>
        <v>127</v>
      </c>
      <c r="BG3125">
        <f>INDEX(MONTHLY_INDEX!$1:$1048576,Final!BC3125,Final!BF3125)</f>
        <v>122.8</v>
      </c>
      <c r="BH3125" s="23">
        <f t="shared" si="1446"/>
        <v>0.15739868049010372</v>
      </c>
      <c r="BI3125" s="14">
        <f t="shared" si="1447"/>
        <v>1756063.1479736099</v>
      </c>
      <c r="BJ3125" s="14">
        <f t="shared" si="1448"/>
        <v>378748.34123920312</v>
      </c>
      <c r="BK3125" s="15">
        <f t="shared" si="1429"/>
        <v>1377314.8067344069</v>
      </c>
      <c r="BL3125" s="52">
        <v>0</v>
      </c>
      <c r="BM3125" s="15">
        <f t="shared" si="1449"/>
        <v>1377314.8067344069</v>
      </c>
    </row>
    <row r="3126" spans="1:65">
      <c r="A3126" s="8">
        <v>3124</v>
      </c>
      <c r="B3126" s="1" t="s">
        <v>44</v>
      </c>
      <c r="C3126" s="1">
        <v>1500</v>
      </c>
      <c r="D3126" s="1" t="s">
        <v>60</v>
      </c>
      <c r="E3126" s="1">
        <v>150000122</v>
      </c>
      <c r="F3126" s="1" t="s">
        <v>60</v>
      </c>
      <c r="G3126" s="1" t="s">
        <v>98</v>
      </c>
      <c r="H3126" s="1">
        <v>10</v>
      </c>
      <c r="I3126" s="1" t="s">
        <v>52</v>
      </c>
      <c r="J3126" s="1" t="s">
        <v>49</v>
      </c>
      <c r="K3126" s="1">
        <v>17406001</v>
      </c>
      <c r="L3126" s="1" t="s">
        <v>50</v>
      </c>
      <c r="M3126" s="1" t="s">
        <v>51</v>
      </c>
      <c r="N3126" s="1" t="s">
        <v>64</v>
      </c>
      <c r="O3126" s="1" t="s">
        <v>65</v>
      </c>
      <c r="P3126" s="1" t="s">
        <v>66</v>
      </c>
      <c r="Q3126" s="1" t="s">
        <v>67</v>
      </c>
      <c r="R3126" s="1" t="s">
        <v>87</v>
      </c>
      <c r="S3126" s="1" t="s">
        <v>88</v>
      </c>
      <c r="T3126" s="2">
        <v>43555</v>
      </c>
      <c r="U3126" s="2">
        <v>43555</v>
      </c>
      <c r="V3126" s="1" t="s">
        <v>52</v>
      </c>
      <c r="W3126" s="3">
        <v>1</v>
      </c>
      <c r="X3126" s="1" t="s">
        <v>53</v>
      </c>
      <c r="Y3126" s="4">
        <v>312900</v>
      </c>
      <c r="Z3126" s="4">
        <v>-33467</v>
      </c>
      <c r="AA3126" s="4">
        <v>0</v>
      </c>
      <c r="AB3126" s="4">
        <v>0</v>
      </c>
      <c r="AC3126" s="4">
        <v>0</v>
      </c>
      <c r="AD3126" s="4">
        <v>312900</v>
      </c>
      <c r="AE3126" s="5">
        <v>1463</v>
      </c>
      <c r="AF3126" s="1" t="s">
        <v>70</v>
      </c>
      <c r="AG3126" s="1" t="s">
        <v>71</v>
      </c>
      <c r="AH3126" s="1" t="s">
        <v>89</v>
      </c>
      <c r="AI3126" s="1" t="s">
        <v>57</v>
      </c>
      <c r="AJ3126" s="5">
        <v>10950</v>
      </c>
      <c r="AK3126" s="4">
        <v>-3266</v>
      </c>
      <c r="AL3126" s="4">
        <v>0</v>
      </c>
      <c r="AM3126" s="4">
        <v>0</v>
      </c>
      <c r="AN3126" s="4">
        <v>0</v>
      </c>
      <c r="AO3126" s="4">
        <v>-36733</v>
      </c>
      <c r="AP3126" s="4">
        <v>-36733</v>
      </c>
      <c r="AQ3126" s="4">
        <v>0</v>
      </c>
      <c r="AR3126" s="4">
        <v>276167</v>
      </c>
      <c r="AS3126" s="1" t="s">
        <v>52</v>
      </c>
      <c r="AT3126" s="9">
        <f t="shared" si="1424"/>
        <v>43555</v>
      </c>
      <c r="AU3126" s="9">
        <f t="shared" si="1425"/>
        <v>43525</v>
      </c>
      <c r="AV3126" s="9">
        <v>44798</v>
      </c>
      <c r="AW3126" s="11">
        <f t="shared" si="1426"/>
        <v>3.4054794520547946</v>
      </c>
      <c r="AX3126">
        <v>10</v>
      </c>
      <c r="AY3126" s="12">
        <v>0.05</v>
      </c>
      <c r="AZ3126">
        <f t="shared" si="1427"/>
        <v>9.5000000000000001E-2</v>
      </c>
      <c r="BA3126" s="13">
        <f t="shared" si="1428"/>
        <v>312900</v>
      </c>
      <c r="BB3126" s="17" t="s">
        <v>2189</v>
      </c>
      <c r="BC3126">
        <f>MATCH(BB3126,MONTHLY_INDEX!$A:$A,0)</f>
        <v>798</v>
      </c>
      <c r="BD3126">
        <f>MATCH(AU3126,MONTHLY_INDEX!$1:$1,0)</f>
        <v>87</v>
      </c>
      <c r="BE3126">
        <f>INDEX(MONTHLY_INDEX!$1:$1048576,Final!BC3126,Final!BD3126)</f>
        <v>95.2</v>
      </c>
      <c r="BF3126">
        <f>MATCH($BF$1,MONTHLY_INDEX!$1:$1,0)</f>
        <v>127</v>
      </c>
      <c r="BG3126">
        <f>INDEX(MONTHLY_INDEX!$1:$1048576,Final!BC3126,Final!BF3126)</f>
        <v>95.3</v>
      </c>
      <c r="BH3126" s="23">
        <f t="shared" si="1446"/>
        <v>1.0504201680671672E-3</v>
      </c>
      <c r="BI3126" s="14">
        <f t="shared" si="1447"/>
        <v>313228.67647058825</v>
      </c>
      <c r="BJ3126" s="14">
        <f t="shared" si="1448"/>
        <v>101335.91304391621</v>
      </c>
      <c r="BK3126" s="15">
        <f t="shared" si="1429"/>
        <v>211892.76342667203</v>
      </c>
      <c r="BL3126" s="52">
        <v>0</v>
      </c>
      <c r="BM3126" s="15">
        <f t="shared" si="1449"/>
        <v>211892.76342667203</v>
      </c>
    </row>
    <row r="3127" spans="1:65">
      <c r="A3127" s="8">
        <v>3125</v>
      </c>
      <c r="B3127" s="1" t="s">
        <v>44</v>
      </c>
      <c r="C3127" s="1">
        <v>1500</v>
      </c>
      <c r="D3127" s="1" t="s">
        <v>60</v>
      </c>
      <c r="E3127" s="1">
        <v>150000122</v>
      </c>
      <c r="F3127" s="1" t="s">
        <v>60</v>
      </c>
      <c r="G3127" s="1" t="s">
        <v>99</v>
      </c>
      <c r="H3127" s="1">
        <v>11</v>
      </c>
      <c r="I3127" s="1" t="s">
        <v>52</v>
      </c>
      <c r="J3127" s="1" t="s">
        <v>49</v>
      </c>
      <c r="K3127" s="1">
        <v>17406001</v>
      </c>
      <c r="L3127" s="1" t="s">
        <v>50</v>
      </c>
      <c r="M3127" s="1" t="s">
        <v>51</v>
      </c>
      <c r="N3127" s="1" t="s">
        <v>64</v>
      </c>
      <c r="O3127" s="1" t="s">
        <v>65</v>
      </c>
      <c r="P3127" s="1" t="s">
        <v>66</v>
      </c>
      <c r="Q3127" s="1" t="s">
        <v>67</v>
      </c>
      <c r="R3127" s="1" t="s">
        <v>87</v>
      </c>
      <c r="S3127" s="1" t="s">
        <v>88</v>
      </c>
      <c r="T3127" s="2">
        <v>43555</v>
      </c>
      <c r="U3127" s="2">
        <v>43555</v>
      </c>
      <c r="V3127" s="1" t="s">
        <v>52</v>
      </c>
      <c r="W3127" s="3">
        <v>1</v>
      </c>
      <c r="X3127" s="1" t="s">
        <v>53</v>
      </c>
      <c r="Y3127" s="4">
        <v>1174950</v>
      </c>
      <c r="Z3127" s="4">
        <v>-125674</v>
      </c>
      <c r="AA3127" s="4">
        <v>0</v>
      </c>
      <c r="AB3127" s="4">
        <v>0</v>
      </c>
      <c r="AC3127" s="4">
        <v>0</v>
      </c>
      <c r="AD3127" s="4">
        <v>1174950</v>
      </c>
      <c r="AE3127" s="5">
        <v>1463</v>
      </c>
      <c r="AF3127" s="1" t="s">
        <v>70</v>
      </c>
      <c r="AG3127" s="1" t="s">
        <v>71</v>
      </c>
      <c r="AH3127" s="1" t="s">
        <v>89</v>
      </c>
      <c r="AI3127" s="1" t="s">
        <v>57</v>
      </c>
      <c r="AJ3127" s="5">
        <v>10950</v>
      </c>
      <c r="AK3127" s="4">
        <v>-12263</v>
      </c>
      <c r="AL3127" s="4">
        <v>0</v>
      </c>
      <c r="AM3127" s="4">
        <v>0</v>
      </c>
      <c r="AN3127" s="4">
        <v>0</v>
      </c>
      <c r="AO3127" s="4">
        <v>-137937</v>
      </c>
      <c r="AP3127" s="4">
        <v>-137937</v>
      </c>
      <c r="AQ3127" s="4">
        <v>0</v>
      </c>
      <c r="AR3127" s="4">
        <v>1037013</v>
      </c>
      <c r="AS3127" s="1" t="s">
        <v>52</v>
      </c>
      <c r="AT3127" s="9">
        <f t="shared" si="1424"/>
        <v>43555</v>
      </c>
      <c r="AU3127" s="9">
        <f t="shared" si="1425"/>
        <v>43525</v>
      </c>
      <c r="AV3127" s="9">
        <v>44798</v>
      </c>
      <c r="AW3127" s="11">
        <f t="shared" si="1426"/>
        <v>3.4054794520547946</v>
      </c>
      <c r="AX3127">
        <v>10</v>
      </c>
      <c r="AY3127" s="12">
        <v>0.05</v>
      </c>
      <c r="AZ3127">
        <f t="shared" si="1427"/>
        <v>9.5000000000000001E-2</v>
      </c>
      <c r="BA3127" s="13">
        <f t="shared" si="1428"/>
        <v>1174950</v>
      </c>
      <c r="BB3127" s="17" t="s">
        <v>2189</v>
      </c>
      <c r="BC3127">
        <f>MATCH(BB3127,MONTHLY_INDEX!$A:$A,0)</f>
        <v>798</v>
      </c>
      <c r="BD3127">
        <f>MATCH(AU3127,MONTHLY_INDEX!$1:$1,0)</f>
        <v>87</v>
      </c>
      <c r="BE3127">
        <f>INDEX(MONTHLY_INDEX!$1:$1048576,Final!BC3127,Final!BD3127)</f>
        <v>95.2</v>
      </c>
      <c r="BF3127">
        <f>MATCH($BF$1,MONTHLY_INDEX!$1:$1,0)</f>
        <v>127</v>
      </c>
      <c r="BG3127">
        <f>INDEX(MONTHLY_INDEX!$1:$1048576,Final!BC3127,Final!BF3127)</f>
        <v>95.3</v>
      </c>
      <c r="BH3127" s="23">
        <f t="shared" si="1446"/>
        <v>1.0504201680671672E-3</v>
      </c>
      <c r="BI3127" s="14">
        <f t="shared" si="1447"/>
        <v>1176184.1911764706</v>
      </c>
      <c r="BJ3127" s="14">
        <f t="shared" si="1448"/>
        <v>380519.75401390012</v>
      </c>
      <c r="BK3127" s="15">
        <f t="shared" si="1429"/>
        <v>795664.43716257042</v>
      </c>
      <c r="BL3127" s="52">
        <v>0</v>
      </c>
      <c r="BM3127" s="15">
        <f t="shared" si="1449"/>
        <v>795664.43716257042</v>
      </c>
    </row>
    <row r="3128" spans="1:65">
      <c r="A3128" s="8">
        <v>3126</v>
      </c>
      <c r="B3128" s="1" t="s">
        <v>44</v>
      </c>
      <c r="C3128" s="1">
        <v>1500</v>
      </c>
      <c r="D3128" s="1" t="s">
        <v>60</v>
      </c>
      <c r="E3128" s="1">
        <v>150000122</v>
      </c>
      <c r="F3128" s="1" t="s">
        <v>60</v>
      </c>
      <c r="G3128" s="1" t="s">
        <v>100</v>
      </c>
      <c r="H3128" s="1">
        <v>12</v>
      </c>
      <c r="I3128" s="1" t="s">
        <v>52</v>
      </c>
      <c r="J3128" s="1" t="s">
        <v>49</v>
      </c>
      <c r="K3128" s="1">
        <v>17406001</v>
      </c>
      <c r="L3128" s="1" t="s">
        <v>50</v>
      </c>
      <c r="M3128" s="1" t="s">
        <v>51</v>
      </c>
      <c r="N3128" s="1" t="s">
        <v>64</v>
      </c>
      <c r="O3128" s="1" t="s">
        <v>65</v>
      </c>
      <c r="P3128" s="1" t="s">
        <v>66</v>
      </c>
      <c r="Q3128" s="1" t="s">
        <v>67</v>
      </c>
      <c r="R3128" s="1" t="s">
        <v>87</v>
      </c>
      <c r="S3128" s="1" t="s">
        <v>88</v>
      </c>
      <c r="T3128" s="2">
        <v>43555</v>
      </c>
      <c r="U3128" s="2">
        <v>43555</v>
      </c>
      <c r="V3128" s="1" t="s">
        <v>52</v>
      </c>
      <c r="W3128" s="3">
        <v>1</v>
      </c>
      <c r="X3128" s="1" t="s">
        <v>53</v>
      </c>
      <c r="Y3128" s="4">
        <v>582750</v>
      </c>
      <c r="Z3128" s="4">
        <v>-62331</v>
      </c>
      <c r="AA3128" s="4">
        <v>0</v>
      </c>
      <c r="AB3128" s="4">
        <v>0</v>
      </c>
      <c r="AC3128" s="4">
        <v>0</v>
      </c>
      <c r="AD3128" s="4">
        <v>582750</v>
      </c>
      <c r="AE3128" s="5">
        <v>1463</v>
      </c>
      <c r="AF3128" s="1" t="s">
        <v>70</v>
      </c>
      <c r="AG3128" s="1" t="s">
        <v>71</v>
      </c>
      <c r="AH3128" s="1" t="s">
        <v>89</v>
      </c>
      <c r="AI3128" s="1" t="s">
        <v>57</v>
      </c>
      <c r="AJ3128" s="5">
        <v>10950</v>
      </c>
      <c r="AK3128" s="4">
        <v>-6082</v>
      </c>
      <c r="AL3128" s="4">
        <v>0</v>
      </c>
      <c r="AM3128" s="4">
        <v>0</v>
      </c>
      <c r="AN3128" s="4">
        <v>0</v>
      </c>
      <c r="AO3128" s="4">
        <v>-68413</v>
      </c>
      <c r="AP3128" s="4">
        <v>-68413</v>
      </c>
      <c r="AQ3128" s="4">
        <v>0</v>
      </c>
      <c r="AR3128" s="4">
        <v>514337</v>
      </c>
      <c r="AS3128" s="1" t="s">
        <v>52</v>
      </c>
      <c r="AT3128" s="9">
        <f t="shared" si="1424"/>
        <v>43555</v>
      </c>
      <c r="AU3128" s="9">
        <f t="shared" si="1425"/>
        <v>43525</v>
      </c>
      <c r="AV3128" s="9">
        <v>44798</v>
      </c>
      <c r="AW3128" s="11">
        <f t="shared" si="1426"/>
        <v>3.4054794520547946</v>
      </c>
      <c r="AX3128">
        <v>10</v>
      </c>
      <c r="AY3128" s="12">
        <v>0.05</v>
      </c>
      <c r="AZ3128">
        <f t="shared" si="1427"/>
        <v>9.5000000000000001E-2</v>
      </c>
      <c r="BA3128" s="13">
        <f t="shared" si="1428"/>
        <v>582750</v>
      </c>
      <c r="BB3128" s="17" t="s">
        <v>1973</v>
      </c>
      <c r="BC3128">
        <f>MATCH(BB3128,MONTHLY_INDEX!$A:$A,0)</f>
        <v>690</v>
      </c>
      <c r="BD3128">
        <f>MATCH(AU3128,MONTHLY_INDEX!$1:$1,0)</f>
        <v>87</v>
      </c>
      <c r="BE3128">
        <f>INDEX(MONTHLY_INDEX!$1:$1048576,Final!BC3128,Final!BD3128)</f>
        <v>111</v>
      </c>
      <c r="BF3128">
        <f>MATCH($BF$1,MONTHLY_INDEX!$1:$1,0)</f>
        <v>127</v>
      </c>
      <c r="BG3128">
        <f>INDEX(MONTHLY_INDEX!$1:$1048576,Final!BC3128,Final!BF3128)</f>
        <v>145.69999999999999</v>
      </c>
      <c r="BH3128" s="23">
        <f t="shared" si="1446"/>
        <v>0.31261261261261253</v>
      </c>
      <c r="BI3128" s="14">
        <f t="shared" si="1447"/>
        <v>764925</v>
      </c>
      <c r="BJ3128" s="14">
        <f t="shared" si="1448"/>
        <v>247468.9551369863</v>
      </c>
      <c r="BK3128" s="15">
        <f t="shared" si="1429"/>
        <v>517456.04486301367</v>
      </c>
      <c r="BL3128" s="52">
        <v>0</v>
      </c>
      <c r="BM3128" s="15">
        <f t="shared" si="1449"/>
        <v>517456.04486301367</v>
      </c>
    </row>
    <row r="3129" spans="1:65">
      <c r="A3129" s="8">
        <v>3127</v>
      </c>
      <c r="B3129" s="1" t="s">
        <v>44</v>
      </c>
      <c r="C3129" s="1">
        <v>1500</v>
      </c>
      <c r="D3129" s="1" t="s">
        <v>60</v>
      </c>
      <c r="E3129" s="1">
        <v>150000122</v>
      </c>
      <c r="F3129" s="1" t="s">
        <v>60</v>
      </c>
      <c r="G3129" s="1" t="s">
        <v>101</v>
      </c>
      <c r="H3129" s="1">
        <v>13</v>
      </c>
      <c r="I3129" s="1" t="s">
        <v>52</v>
      </c>
      <c r="J3129" s="1" t="s">
        <v>49</v>
      </c>
      <c r="K3129" s="1">
        <v>17406001</v>
      </c>
      <c r="L3129" s="1" t="s">
        <v>50</v>
      </c>
      <c r="M3129" s="1" t="s">
        <v>51</v>
      </c>
      <c r="N3129" s="1" t="s">
        <v>64</v>
      </c>
      <c r="O3129" s="1" t="s">
        <v>65</v>
      </c>
      <c r="P3129" s="1" t="s">
        <v>66</v>
      </c>
      <c r="Q3129" s="1" t="s">
        <v>67</v>
      </c>
      <c r="R3129" s="1" t="s">
        <v>87</v>
      </c>
      <c r="S3129" s="1" t="s">
        <v>88</v>
      </c>
      <c r="T3129" s="2">
        <v>43555</v>
      </c>
      <c r="U3129" s="2">
        <v>43555</v>
      </c>
      <c r="V3129" s="1" t="s">
        <v>52</v>
      </c>
      <c r="W3129" s="3">
        <v>1</v>
      </c>
      <c r="X3129" s="1" t="s">
        <v>53</v>
      </c>
      <c r="Y3129" s="4">
        <v>9976171</v>
      </c>
      <c r="Z3129" s="4">
        <v>-1067068</v>
      </c>
      <c r="AA3129" s="4">
        <v>0</v>
      </c>
      <c r="AB3129" s="4">
        <v>0</v>
      </c>
      <c r="AC3129" s="4">
        <v>0</v>
      </c>
      <c r="AD3129" s="4">
        <v>9976171</v>
      </c>
      <c r="AE3129" s="5">
        <v>1463</v>
      </c>
      <c r="AF3129" s="1" t="s">
        <v>70</v>
      </c>
      <c r="AG3129" s="1" t="s">
        <v>71</v>
      </c>
      <c r="AH3129" s="1" t="s">
        <v>89</v>
      </c>
      <c r="AI3129" s="1" t="s">
        <v>57</v>
      </c>
      <c r="AJ3129" s="5">
        <v>10950</v>
      </c>
      <c r="AK3129" s="4">
        <v>-104126</v>
      </c>
      <c r="AL3129" s="4">
        <v>0</v>
      </c>
      <c r="AM3129" s="4">
        <v>0</v>
      </c>
      <c r="AN3129" s="4">
        <v>0</v>
      </c>
      <c r="AO3129" s="4">
        <v>-1171194</v>
      </c>
      <c r="AP3129" s="4">
        <v>-1171194</v>
      </c>
      <c r="AQ3129" s="4">
        <v>0</v>
      </c>
      <c r="AR3129" s="4">
        <v>8804977</v>
      </c>
      <c r="AS3129" s="1" t="s">
        <v>52</v>
      </c>
      <c r="AT3129" s="9">
        <f t="shared" si="1424"/>
        <v>43555</v>
      </c>
      <c r="AU3129" s="9">
        <f t="shared" si="1425"/>
        <v>43525</v>
      </c>
      <c r="AV3129" s="9">
        <v>44798</v>
      </c>
      <c r="AW3129" s="11">
        <f t="shared" si="1426"/>
        <v>3.4054794520547946</v>
      </c>
      <c r="AX3129">
        <v>25</v>
      </c>
      <c r="AY3129" s="12">
        <v>0.05</v>
      </c>
      <c r="AZ3129">
        <f t="shared" si="1427"/>
        <v>3.7999999999999999E-2</v>
      </c>
      <c r="BA3129" s="13">
        <f t="shared" si="1428"/>
        <v>9976171</v>
      </c>
      <c r="BB3129" s="17" t="s">
        <v>2189</v>
      </c>
      <c r="BC3129">
        <f>MATCH(BB3129,MONTHLY_INDEX!$A:$A,0)</f>
        <v>798</v>
      </c>
      <c r="BD3129">
        <f>MATCH(AU3129,MONTHLY_INDEX!$1:$1,0)</f>
        <v>87</v>
      </c>
      <c r="BE3129">
        <f>INDEX(MONTHLY_INDEX!$1:$1048576,Final!BC3129,Final!BD3129)</f>
        <v>95.2</v>
      </c>
      <c r="BF3129">
        <f>MATCH($BF$1,MONTHLY_INDEX!$1:$1,0)</f>
        <v>127</v>
      </c>
      <c r="BG3129">
        <f>INDEX(MONTHLY_INDEX!$1:$1048576,Final!BC3129,Final!BF3129)</f>
        <v>95.3</v>
      </c>
      <c r="BH3129" s="23">
        <f t="shared" si="1446"/>
        <v>1.0504201680671672E-3</v>
      </c>
      <c r="BI3129" s="14">
        <f t="shared" si="1447"/>
        <v>9986650.1712184865</v>
      </c>
      <c r="BJ3129" s="14">
        <f t="shared" si="1448"/>
        <v>1292354.6142118738</v>
      </c>
      <c r="BK3129" s="15">
        <f t="shared" si="1429"/>
        <v>8694295.5570066124</v>
      </c>
      <c r="BL3129" s="52">
        <v>0</v>
      </c>
      <c r="BM3129" s="15">
        <f t="shared" si="1449"/>
        <v>8694295.5570066124</v>
      </c>
    </row>
    <row r="3130" spans="1:65">
      <c r="A3130" s="8">
        <v>3128</v>
      </c>
      <c r="B3130" s="1" t="s">
        <v>44</v>
      </c>
      <c r="C3130" s="1">
        <v>1500</v>
      </c>
      <c r="D3130" s="1" t="s">
        <v>60</v>
      </c>
      <c r="E3130" s="1">
        <v>150000122</v>
      </c>
      <c r="F3130" s="1" t="s">
        <v>60</v>
      </c>
      <c r="G3130" s="1" t="s">
        <v>102</v>
      </c>
      <c r="H3130" s="1">
        <v>14</v>
      </c>
      <c r="I3130" s="1" t="s">
        <v>52</v>
      </c>
      <c r="J3130" s="1" t="s">
        <v>49</v>
      </c>
      <c r="K3130" s="1">
        <v>17406001</v>
      </c>
      <c r="L3130" s="1" t="s">
        <v>50</v>
      </c>
      <c r="M3130" s="1" t="s">
        <v>51</v>
      </c>
      <c r="N3130" s="1" t="s">
        <v>64</v>
      </c>
      <c r="O3130" s="1" t="s">
        <v>65</v>
      </c>
      <c r="P3130" s="1" t="s">
        <v>66</v>
      </c>
      <c r="Q3130" s="1" t="s">
        <v>67</v>
      </c>
      <c r="R3130" s="1" t="s">
        <v>87</v>
      </c>
      <c r="S3130" s="1" t="s">
        <v>88</v>
      </c>
      <c r="T3130" s="2">
        <v>43555</v>
      </c>
      <c r="U3130" s="2">
        <v>43555</v>
      </c>
      <c r="V3130" s="1" t="s">
        <v>52</v>
      </c>
      <c r="W3130" s="3">
        <v>1</v>
      </c>
      <c r="X3130" s="1" t="s">
        <v>53</v>
      </c>
      <c r="Y3130" s="4">
        <v>21103901</v>
      </c>
      <c r="Z3130" s="4">
        <v>-2257310</v>
      </c>
      <c r="AA3130" s="4">
        <v>0</v>
      </c>
      <c r="AB3130" s="4">
        <v>0</v>
      </c>
      <c r="AC3130" s="4">
        <v>0</v>
      </c>
      <c r="AD3130" s="4">
        <v>21103901</v>
      </c>
      <c r="AE3130" s="5">
        <v>1463</v>
      </c>
      <c r="AF3130" s="1" t="s">
        <v>70</v>
      </c>
      <c r="AG3130" s="1" t="s">
        <v>71</v>
      </c>
      <c r="AH3130" s="1" t="s">
        <v>89</v>
      </c>
      <c r="AI3130" s="1" t="s">
        <v>57</v>
      </c>
      <c r="AJ3130" s="5">
        <v>10950</v>
      </c>
      <c r="AK3130" s="4">
        <v>-220271</v>
      </c>
      <c r="AL3130" s="4">
        <v>0</v>
      </c>
      <c r="AM3130" s="4">
        <v>0</v>
      </c>
      <c r="AN3130" s="4">
        <v>0</v>
      </c>
      <c r="AO3130" s="4">
        <v>-2477581</v>
      </c>
      <c r="AP3130" s="4">
        <v>-2477581</v>
      </c>
      <c r="AQ3130" s="4">
        <v>0</v>
      </c>
      <c r="AR3130" s="4">
        <v>18626320</v>
      </c>
      <c r="AS3130" s="1" t="s">
        <v>52</v>
      </c>
      <c r="AT3130" s="9">
        <f t="shared" si="1424"/>
        <v>43555</v>
      </c>
      <c r="AU3130" s="9">
        <f t="shared" si="1425"/>
        <v>43525</v>
      </c>
      <c r="AV3130" s="9">
        <v>44798</v>
      </c>
      <c r="AW3130" s="11">
        <f t="shared" si="1426"/>
        <v>3.4054794520547946</v>
      </c>
      <c r="AX3130">
        <v>25</v>
      </c>
      <c r="AY3130" s="12">
        <v>0.05</v>
      </c>
      <c r="AZ3130">
        <f t="shared" si="1427"/>
        <v>3.7999999999999999E-2</v>
      </c>
      <c r="BA3130" s="13">
        <f t="shared" si="1428"/>
        <v>21103901</v>
      </c>
      <c r="BB3130" s="17" t="s">
        <v>2189</v>
      </c>
      <c r="BC3130">
        <f>MATCH(BB3130,MONTHLY_INDEX!$A:$A,0)</f>
        <v>798</v>
      </c>
      <c r="BD3130">
        <f>MATCH(AU3130,MONTHLY_INDEX!$1:$1,0)</f>
        <v>87</v>
      </c>
      <c r="BE3130">
        <f>INDEX(MONTHLY_INDEX!$1:$1048576,Final!BC3130,Final!BD3130)</f>
        <v>95.2</v>
      </c>
      <c r="BF3130">
        <f>MATCH($BF$1,MONTHLY_INDEX!$1:$1,0)</f>
        <v>127</v>
      </c>
      <c r="BG3130">
        <f>INDEX(MONTHLY_INDEX!$1:$1048576,Final!BC3130,Final!BF3130)</f>
        <v>95.3</v>
      </c>
      <c r="BH3130" s="23">
        <f t="shared" si="1446"/>
        <v>1.0504201680671672E-3</v>
      </c>
      <c r="BI3130" s="14">
        <f t="shared" si="1447"/>
        <v>21126068.963235293</v>
      </c>
      <c r="BJ3130" s="14">
        <f t="shared" si="1448"/>
        <v>2733886.9627656327</v>
      </c>
      <c r="BK3130" s="15">
        <f t="shared" si="1429"/>
        <v>18392182.000469659</v>
      </c>
      <c r="BL3130" s="52">
        <v>0</v>
      </c>
      <c r="BM3130" s="15">
        <f t="shared" si="1449"/>
        <v>18392182.000469659</v>
      </c>
    </row>
    <row r="3131" spans="1:65">
      <c r="A3131" s="8">
        <v>3129</v>
      </c>
      <c r="B3131" s="1" t="s">
        <v>44</v>
      </c>
      <c r="C3131" s="1">
        <v>1500</v>
      </c>
      <c r="D3131" s="1" t="s">
        <v>60</v>
      </c>
      <c r="E3131" s="1">
        <v>150000122</v>
      </c>
      <c r="F3131" s="1" t="s">
        <v>60</v>
      </c>
      <c r="G3131" s="1" t="s">
        <v>103</v>
      </c>
      <c r="H3131" s="1">
        <v>15</v>
      </c>
      <c r="I3131" s="1" t="s">
        <v>52</v>
      </c>
      <c r="J3131" s="1" t="s">
        <v>49</v>
      </c>
      <c r="K3131" s="1">
        <v>17406001</v>
      </c>
      <c r="L3131" s="1" t="s">
        <v>50</v>
      </c>
      <c r="M3131" s="1" t="s">
        <v>51</v>
      </c>
      <c r="N3131" s="1" t="s">
        <v>64</v>
      </c>
      <c r="O3131" s="1" t="s">
        <v>65</v>
      </c>
      <c r="P3131" s="1" t="s">
        <v>66</v>
      </c>
      <c r="Q3131" s="1" t="s">
        <v>67</v>
      </c>
      <c r="R3131" s="1" t="s">
        <v>87</v>
      </c>
      <c r="S3131" s="1" t="s">
        <v>88</v>
      </c>
      <c r="T3131" s="2">
        <v>43555</v>
      </c>
      <c r="U3131" s="2">
        <v>43555</v>
      </c>
      <c r="V3131" s="1" t="s">
        <v>52</v>
      </c>
      <c r="W3131" s="3">
        <v>1</v>
      </c>
      <c r="X3131" s="1" t="s">
        <v>53</v>
      </c>
      <c r="Y3131" s="4">
        <v>580650</v>
      </c>
      <c r="Z3131" s="4">
        <v>-62107</v>
      </c>
      <c r="AA3131" s="4">
        <v>0</v>
      </c>
      <c r="AB3131" s="4">
        <v>0</v>
      </c>
      <c r="AC3131" s="4">
        <v>0</v>
      </c>
      <c r="AD3131" s="4">
        <v>580650</v>
      </c>
      <c r="AE3131" s="5">
        <v>1463</v>
      </c>
      <c r="AF3131" s="1" t="s">
        <v>70</v>
      </c>
      <c r="AG3131" s="1" t="s">
        <v>71</v>
      </c>
      <c r="AH3131" s="1" t="s">
        <v>89</v>
      </c>
      <c r="AI3131" s="1" t="s">
        <v>57</v>
      </c>
      <c r="AJ3131" s="5">
        <v>10950</v>
      </c>
      <c r="AK3131" s="4">
        <v>-6061</v>
      </c>
      <c r="AL3131" s="4">
        <v>0</v>
      </c>
      <c r="AM3131" s="4">
        <v>0</v>
      </c>
      <c r="AN3131" s="4">
        <v>0</v>
      </c>
      <c r="AO3131" s="4">
        <v>-68168</v>
      </c>
      <c r="AP3131" s="4">
        <v>-68168</v>
      </c>
      <c r="AQ3131" s="4">
        <v>0</v>
      </c>
      <c r="AR3131" s="4">
        <v>512482</v>
      </c>
      <c r="AS3131" s="1" t="s">
        <v>52</v>
      </c>
      <c r="AT3131" s="9">
        <f t="shared" si="1424"/>
        <v>43555</v>
      </c>
      <c r="AU3131" s="9">
        <f t="shared" si="1425"/>
        <v>43525</v>
      </c>
      <c r="AV3131" s="9">
        <v>44798</v>
      </c>
      <c r="AW3131" s="11">
        <f t="shared" si="1426"/>
        <v>3.4054794520547946</v>
      </c>
      <c r="AX3131">
        <v>10</v>
      </c>
      <c r="AY3131" s="12">
        <v>0.05</v>
      </c>
      <c r="AZ3131">
        <f t="shared" si="1427"/>
        <v>9.5000000000000001E-2</v>
      </c>
      <c r="BA3131" s="13">
        <f t="shared" si="1428"/>
        <v>580650</v>
      </c>
      <c r="BB3131" s="17" t="s">
        <v>1941</v>
      </c>
      <c r="BC3131">
        <f>MATCH(BB3131,MONTHLY_INDEX!$A:$A,0)</f>
        <v>674</v>
      </c>
      <c r="BD3131">
        <f>MATCH(AU3131,MONTHLY_INDEX!$1:$1,0)</f>
        <v>87</v>
      </c>
      <c r="BE3131">
        <f>INDEX(MONTHLY_INDEX!$1:$1048576,Final!BC3131,Final!BD3131)</f>
        <v>106.1</v>
      </c>
      <c r="BF3131">
        <f>MATCH($BF$1,MONTHLY_INDEX!$1:$1,0)</f>
        <v>127</v>
      </c>
      <c r="BG3131">
        <f>INDEX(MONTHLY_INDEX!$1:$1048576,Final!BC3131,Final!BF3131)</f>
        <v>122.8</v>
      </c>
      <c r="BH3131" s="23">
        <f t="shared" si="1446"/>
        <v>0.15739868049010372</v>
      </c>
      <c r="BI3131" s="14">
        <f t="shared" si="1447"/>
        <v>672043.54382657877</v>
      </c>
      <c r="BJ3131" s="14">
        <f t="shared" si="1448"/>
        <v>217419.8955418125</v>
      </c>
      <c r="BK3131" s="15">
        <f t="shared" si="1429"/>
        <v>454623.64828476624</v>
      </c>
      <c r="BL3131" s="52">
        <v>0</v>
      </c>
      <c r="BM3131" s="15">
        <f t="shared" si="1449"/>
        <v>454623.64828476624</v>
      </c>
    </row>
    <row r="3132" spans="1:65">
      <c r="A3132" s="8">
        <v>3130</v>
      </c>
      <c r="B3132" s="1" t="s">
        <v>44</v>
      </c>
      <c r="C3132" s="1">
        <v>1500</v>
      </c>
      <c r="D3132" s="1" t="s">
        <v>60</v>
      </c>
      <c r="E3132" s="1">
        <v>150000122</v>
      </c>
      <c r="F3132" s="1" t="s">
        <v>60</v>
      </c>
      <c r="G3132" s="1" t="s">
        <v>104</v>
      </c>
      <c r="H3132" s="1">
        <v>16</v>
      </c>
      <c r="I3132" s="1" t="s">
        <v>52</v>
      </c>
      <c r="J3132" s="1" t="s">
        <v>49</v>
      </c>
      <c r="K3132" s="1">
        <v>17406001</v>
      </c>
      <c r="L3132" s="1" t="s">
        <v>50</v>
      </c>
      <c r="M3132" s="1" t="s">
        <v>51</v>
      </c>
      <c r="N3132" s="1" t="s">
        <v>64</v>
      </c>
      <c r="O3132" s="1" t="s">
        <v>65</v>
      </c>
      <c r="P3132" s="1" t="s">
        <v>66</v>
      </c>
      <c r="Q3132" s="1" t="s">
        <v>67</v>
      </c>
      <c r="R3132" s="1" t="s">
        <v>87</v>
      </c>
      <c r="S3132" s="1" t="s">
        <v>88</v>
      </c>
      <c r="T3132" s="2">
        <v>43555</v>
      </c>
      <c r="U3132" s="2">
        <v>43555</v>
      </c>
      <c r="V3132" s="1" t="s">
        <v>52</v>
      </c>
      <c r="W3132" s="3">
        <v>1</v>
      </c>
      <c r="X3132" s="1" t="s">
        <v>53</v>
      </c>
      <c r="Y3132" s="4">
        <v>175035</v>
      </c>
      <c r="Z3132" s="4">
        <v>-18720</v>
      </c>
      <c r="AA3132" s="4">
        <v>0</v>
      </c>
      <c r="AB3132" s="4">
        <v>0</v>
      </c>
      <c r="AC3132" s="4">
        <v>0</v>
      </c>
      <c r="AD3132" s="4">
        <v>175035</v>
      </c>
      <c r="AE3132" s="5">
        <v>1463</v>
      </c>
      <c r="AF3132" s="1" t="s">
        <v>70</v>
      </c>
      <c r="AG3132" s="1" t="s">
        <v>71</v>
      </c>
      <c r="AH3132" s="1" t="s">
        <v>89</v>
      </c>
      <c r="AI3132" s="1" t="s">
        <v>57</v>
      </c>
      <c r="AJ3132" s="5">
        <v>10950</v>
      </c>
      <c r="AK3132" s="4">
        <v>-1827</v>
      </c>
      <c r="AL3132" s="4">
        <v>0</v>
      </c>
      <c r="AM3132" s="4">
        <v>0</v>
      </c>
      <c r="AN3132" s="4">
        <v>0</v>
      </c>
      <c r="AO3132" s="4">
        <v>-20547</v>
      </c>
      <c r="AP3132" s="4">
        <v>-20547</v>
      </c>
      <c r="AQ3132" s="4">
        <v>0</v>
      </c>
      <c r="AR3132" s="4">
        <v>154488</v>
      </c>
      <c r="AS3132" s="1" t="s">
        <v>52</v>
      </c>
      <c r="AT3132" s="9">
        <f t="shared" si="1424"/>
        <v>43555</v>
      </c>
      <c r="AU3132" s="9">
        <f t="shared" si="1425"/>
        <v>43525</v>
      </c>
      <c r="AV3132" s="9">
        <v>44798</v>
      </c>
      <c r="AW3132" s="11">
        <f t="shared" si="1426"/>
        <v>3.4054794520547946</v>
      </c>
      <c r="AX3132">
        <v>10</v>
      </c>
      <c r="AY3132" s="12">
        <v>0.05</v>
      </c>
      <c r="AZ3132">
        <f t="shared" si="1427"/>
        <v>9.5000000000000001E-2</v>
      </c>
      <c r="BA3132" s="13">
        <f t="shared" si="1428"/>
        <v>175035</v>
      </c>
      <c r="BB3132" s="17" t="s">
        <v>1877</v>
      </c>
      <c r="BC3132">
        <f>MATCH(BB3132,MONTHLY_INDEX!$A:$A,0)</f>
        <v>642</v>
      </c>
      <c r="BD3132">
        <f>MATCH(AU3132,MONTHLY_INDEX!$1:$1,0)</f>
        <v>87</v>
      </c>
      <c r="BE3132">
        <f>INDEX(MONTHLY_INDEX!$1:$1048576,Final!BC3132,Final!BD3132)</f>
        <v>79.5</v>
      </c>
      <c r="BF3132">
        <f>MATCH($BF$1,MONTHLY_INDEX!$1:$1,0)</f>
        <v>127</v>
      </c>
      <c r="BG3132">
        <f>INDEX(MONTHLY_INDEX!$1:$1048576,Final!BC3132,Final!BF3132)</f>
        <v>94</v>
      </c>
      <c r="BH3132" s="23">
        <f t="shared" si="1446"/>
        <v>0.18238993710691823</v>
      </c>
      <c r="BI3132" s="14">
        <f t="shared" si="1447"/>
        <v>206959.62264150943</v>
      </c>
      <c r="BJ3132" s="14">
        <f t="shared" si="1448"/>
        <v>66955.690519514086</v>
      </c>
      <c r="BK3132" s="15">
        <f t="shared" si="1429"/>
        <v>140003.93212199534</v>
      </c>
      <c r="BL3132" s="52">
        <v>0</v>
      </c>
      <c r="BM3132" s="15">
        <f t="shared" si="1449"/>
        <v>140003.93212199534</v>
      </c>
    </row>
    <row r="3133" spans="1:65">
      <c r="A3133" s="8">
        <v>3131</v>
      </c>
      <c r="B3133" s="1" t="s">
        <v>44</v>
      </c>
      <c r="C3133" s="1">
        <v>1500</v>
      </c>
      <c r="D3133" s="1" t="s">
        <v>60</v>
      </c>
      <c r="E3133" s="1">
        <v>150000122</v>
      </c>
      <c r="F3133" s="1" t="s">
        <v>60</v>
      </c>
      <c r="G3133" s="1" t="s">
        <v>105</v>
      </c>
      <c r="H3133" s="1">
        <v>17</v>
      </c>
      <c r="I3133" s="1" t="s">
        <v>52</v>
      </c>
      <c r="J3133" s="1" t="s">
        <v>49</v>
      </c>
      <c r="K3133" s="1">
        <v>17406001</v>
      </c>
      <c r="L3133" s="1" t="s">
        <v>50</v>
      </c>
      <c r="M3133" s="1" t="s">
        <v>51</v>
      </c>
      <c r="N3133" s="1" t="s">
        <v>64</v>
      </c>
      <c r="O3133" s="1" t="s">
        <v>65</v>
      </c>
      <c r="P3133" s="1" t="s">
        <v>66</v>
      </c>
      <c r="Q3133" s="1" t="s">
        <v>67</v>
      </c>
      <c r="R3133" s="1" t="s">
        <v>87</v>
      </c>
      <c r="S3133" s="1" t="s">
        <v>88</v>
      </c>
      <c r="T3133" s="2">
        <v>43555</v>
      </c>
      <c r="U3133" s="2">
        <v>43555</v>
      </c>
      <c r="V3133" s="1" t="s">
        <v>52</v>
      </c>
      <c r="W3133" s="3">
        <v>1</v>
      </c>
      <c r="X3133" s="1" t="s">
        <v>53</v>
      </c>
      <c r="Y3133" s="4">
        <v>132796</v>
      </c>
      <c r="Z3133" s="4">
        <v>-14203</v>
      </c>
      <c r="AA3133" s="4">
        <v>0</v>
      </c>
      <c r="AB3133" s="4">
        <v>0</v>
      </c>
      <c r="AC3133" s="4">
        <v>0</v>
      </c>
      <c r="AD3133" s="4">
        <v>132796</v>
      </c>
      <c r="AE3133" s="5">
        <v>1463</v>
      </c>
      <c r="AF3133" s="1" t="s">
        <v>70</v>
      </c>
      <c r="AG3133" s="1" t="s">
        <v>71</v>
      </c>
      <c r="AH3133" s="1" t="s">
        <v>89</v>
      </c>
      <c r="AI3133" s="1" t="s">
        <v>57</v>
      </c>
      <c r="AJ3133" s="5">
        <v>10950</v>
      </c>
      <c r="AK3133" s="4">
        <v>-1386</v>
      </c>
      <c r="AL3133" s="4">
        <v>0</v>
      </c>
      <c r="AM3133" s="4">
        <v>0</v>
      </c>
      <c r="AN3133" s="4">
        <v>0</v>
      </c>
      <c r="AO3133" s="4">
        <v>-15589</v>
      </c>
      <c r="AP3133" s="4">
        <v>-15589</v>
      </c>
      <c r="AQ3133" s="4">
        <v>0</v>
      </c>
      <c r="AR3133" s="4">
        <v>117207</v>
      </c>
      <c r="AS3133" s="1" t="s">
        <v>52</v>
      </c>
      <c r="AT3133" s="9">
        <f t="shared" si="1424"/>
        <v>43555</v>
      </c>
      <c r="AU3133" s="9">
        <f t="shared" si="1425"/>
        <v>43525</v>
      </c>
      <c r="AV3133" s="9">
        <v>44798</v>
      </c>
      <c r="AW3133" s="11">
        <f t="shared" si="1426"/>
        <v>3.4054794520547946</v>
      </c>
      <c r="AX3133">
        <v>10</v>
      </c>
      <c r="AY3133" s="12">
        <v>0.05</v>
      </c>
      <c r="AZ3133">
        <f t="shared" si="1427"/>
        <v>9.5000000000000001E-2</v>
      </c>
      <c r="BA3133" s="13">
        <f t="shared" si="1428"/>
        <v>132796</v>
      </c>
      <c r="BB3133" s="17" t="s">
        <v>2189</v>
      </c>
      <c r="BC3133">
        <f>MATCH(BB3133,MONTHLY_INDEX!$A:$A,0)</f>
        <v>798</v>
      </c>
      <c r="BD3133">
        <f>MATCH(AU3133,MONTHLY_INDEX!$1:$1,0)</f>
        <v>87</v>
      </c>
      <c r="BE3133">
        <f>INDEX(MONTHLY_INDEX!$1:$1048576,Final!BC3133,Final!BD3133)</f>
        <v>95.2</v>
      </c>
      <c r="BF3133">
        <f>MATCH($BF$1,MONTHLY_INDEX!$1:$1,0)</f>
        <v>127</v>
      </c>
      <c r="BG3133">
        <f>INDEX(MONTHLY_INDEX!$1:$1048576,Final!BC3133,Final!BF3133)</f>
        <v>95.3</v>
      </c>
      <c r="BH3133" s="23">
        <f t="shared" si="1446"/>
        <v>1.0504201680671672E-3</v>
      </c>
      <c r="BI3133" s="14">
        <f t="shared" si="1447"/>
        <v>132935.49159663866</v>
      </c>
      <c r="BJ3133" s="14">
        <f t="shared" si="1448"/>
        <v>43007.363082709802</v>
      </c>
      <c r="BK3133" s="15">
        <f t="shared" si="1429"/>
        <v>89928.128513928852</v>
      </c>
      <c r="BL3133" s="52">
        <v>0</v>
      </c>
      <c r="BM3133" s="15">
        <f t="shared" si="1449"/>
        <v>89928.128513928852</v>
      </c>
    </row>
    <row r="3134" spans="1:65">
      <c r="A3134" s="8">
        <v>3132</v>
      </c>
      <c r="B3134" s="1" t="s">
        <v>44</v>
      </c>
      <c r="C3134" s="1">
        <v>1500</v>
      </c>
      <c r="D3134" s="1" t="s">
        <v>60</v>
      </c>
      <c r="E3134" s="1">
        <v>150000122</v>
      </c>
      <c r="F3134" s="1" t="s">
        <v>60</v>
      </c>
      <c r="G3134" s="1" t="s">
        <v>106</v>
      </c>
      <c r="H3134" s="1">
        <v>18</v>
      </c>
      <c r="I3134" s="1" t="s">
        <v>52</v>
      </c>
      <c r="J3134" s="1" t="s">
        <v>49</v>
      </c>
      <c r="K3134" s="1">
        <v>17406001</v>
      </c>
      <c r="L3134" s="1" t="s">
        <v>50</v>
      </c>
      <c r="M3134" s="1" t="s">
        <v>51</v>
      </c>
      <c r="N3134" s="1" t="s">
        <v>64</v>
      </c>
      <c r="O3134" s="1" t="s">
        <v>65</v>
      </c>
      <c r="P3134" s="1" t="s">
        <v>66</v>
      </c>
      <c r="Q3134" s="1" t="s">
        <v>67</v>
      </c>
      <c r="R3134" s="1" t="s">
        <v>87</v>
      </c>
      <c r="S3134" s="1" t="s">
        <v>88</v>
      </c>
      <c r="T3134" s="2">
        <v>43555</v>
      </c>
      <c r="U3134" s="2">
        <v>43555</v>
      </c>
      <c r="V3134" s="1" t="s">
        <v>52</v>
      </c>
      <c r="W3134" s="3">
        <v>1</v>
      </c>
      <c r="X3134" s="1" t="s">
        <v>53</v>
      </c>
      <c r="Y3134" s="4">
        <v>469552</v>
      </c>
      <c r="Z3134" s="4">
        <v>-50223</v>
      </c>
      <c r="AA3134" s="4">
        <v>0</v>
      </c>
      <c r="AB3134" s="4">
        <v>0</v>
      </c>
      <c r="AC3134" s="4">
        <v>0</v>
      </c>
      <c r="AD3134" s="4">
        <v>469552</v>
      </c>
      <c r="AE3134" s="5">
        <v>1463</v>
      </c>
      <c r="AF3134" s="1" t="s">
        <v>70</v>
      </c>
      <c r="AG3134" s="1" t="s">
        <v>71</v>
      </c>
      <c r="AH3134" s="1" t="s">
        <v>89</v>
      </c>
      <c r="AI3134" s="1" t="s">
        <v>57</v>
      </c>
      <c r="AJ3134" s="5">
        <v>10950</v>
      </c>
      <c r="AK3134" s="4">
        <v>-4901</v>
      </c>
      <c r="AL3134" s="4">
        <v>0</v>
      </c>
      <c r="AM3134" s="4">
        <v>0</v>
      </c>
      <c r="AN3134" s="4">
        <v>0</v>
      </c>
      <c r="AO3134" s="4">
        <v>-55124</v>
      </c>
      <c r="AP3134" s="4">
        <v>-55124</v>
      </c>
      <c r="AQ3134" s="4">
        <v>0</v>
      </c>
      <c r="AR3134" s="4">
        <v>414428</v>
      </c>
      <c r="AS3134" s="1" t="s">
        <v>52</v>
      </c>
      <c r="AT3134" s="9">
        <f t="shared" si="1424"/>
        <v>43555</v>
      </c>
      <c r="AU3134" s="9">
        <f t="shared" si="1425"/>
        <v>43525</v>
      </c>
      <c r="AV3134" s="9">
        <v>44798</v>
      </c>
      <c r="AW3134" s="11">
        <f t="shared" si="1426"/>
        <v>3.4054794520547946</v>
      </c>
      <c r="AX3134">
        <v>10</v>
      </c>
      <c r="AY3134" s="12">
        <v>0.05</v>
      </c>
      <c r="AZ3134">
        <f t="shared" si="1427"/>
        <v>9.5000000000000001E-2</v>
      </c>
      <c r="BA3134" s="13">
        <f t="shared" si="1428"/>
        <v>469552</v>
      </c>
      <c r="BB3134" s="17" t="s">
        <v>1871</v>
      </c>
      <c r="BC3134">
        <f>MATCH(BB3134,MONTHLY_INDEX!$A:$A,0)</f>
        <v>639</v>
      </c>
      <c r="BD3134">
        <f>MATCH(AU3134,MONTHLY_INDEX!$1:$1,0)</f>
        <v>87</v>
      </c>
      <c r="BE3134">
        <f>INDEX(MONTHLY_INDEX!$1:$1048576,Final!BC3134,Final!BD3134)</f>
        <v>111.4</v>
      </c>
      <c r="BF3134">
        <f>MATCH($BF$1,MONTHLY_INDEX!$1:$1,0)</f>
        <v>127</v>
      </c>
      <c r="BG3134">
        <f>INDEX(MONTHLY_INDEX!$1:$1048576,Final!BC3134,Final!BF3134)</f>
        <v>116.2</v>
      </c>
      <c r="BH3134" s="23">
        <f t="shared" si="1446"/>
        <v>4.3087971274685791E-2</v>
      </c>
      <c r="BI3134" s="14">
        <f t="shared" si="1447"/>
        <v>489784.04308797128</v>
      </c>
      <c r="BJ3134" s="14">
        <f t="shared" si="1448"/>
        <v>158455.2019946386</v>
      </c>
      <c r="BK3134" s="15">
        <f t="shared" si="1429"/>
        <v>331328.84109333268</v>
      </c>
      <c r="BL3134" s="52">
        <v>0</v>
      </c>
      <c r="BM3134" s="15">
        <f t="shared" si="1449"/>
        <v>331328.84109333268</v>
      </c>
    </row>
    <row r="3135" spans="1:65">
      <c r="A3135" s="8">
        <v>3133</v>
      </c>
      <c r="B3135" s="1" t="s">
        <v>44</v>
      </c>
      <c r="C3135" s="1">
        <v>1500</v>
      </c>
      <c r="D3135" s="1" t="s">
        <v>60</v>
      </c>
      <c r="E3135" s="1">
        <v>150000122</v>
      </c>
      <c r="F3135" s="1" t="s">
        <v>60</v>
      </c>
      <c r="G3135" s="1" t="s">
        <v>107</v>
      </c>
      <c r="H3135" s="1">
        <v>19</v>
      </c>
      <c r="I3135" s="1" t="s">
        <v>52</v>
      </c>
      <c r="J3135" s="1" t="s">
        <v>49</v>
      </c>
      <c r="K3135" s="1">
        <v>17406001</v>
      </c>
      <c r="L3135" s="1" t="s">
        <v>50</v>
      </c>
      <c r="M3135" s="1" t="s">
        <v>51</v>
      </c>
      <c r="N3135" s="1" t="s">
        <v>64</v>
      </c>
      <c r="O3135" s="1" t="s">
        <v>65</v>
      </c>
      <c r="P3135" s="1" t="s">
        <v>66</v>
      </c>
      <c r="Q3135" s="1" t="s">
        <v>67</v>
      </c>
      <c r="R3135" s="1" t="s">
        <v>87</v>
      </c>
      <c r="S3135" s="1" t="s">
        <v>88</v>
      </c>
      <c r="T3135" s="2">
        <v>43555</v>
      </c>
      <c r="U3135" s="2">
        <v>43555</v>
      </c>
      <c r="V3135" s="1" t="s">
        <v>52</v>
      </c>
      <c r="W3135" s="3">
        <v>1</v>
      </c>
      <c r="X3135" s="1" t="s">
        <v>53</v>
      </c>
      <c r="Y3135" s="4">
        <v>6861326</v>
      </c>
      <c r="Z3135" s="4">
        <v>-733898</v>
      </c>
      <c r="AA3135" s="4">
        <v>0</v>
      </c>
      <c r="AB3135" s="4">
        <v>0</v>
      </c>
      <c r="AC3135" s="4">
        <v>0</v>
      </c>
      <c r="AD3135" s="4">
        <v>6861326</v>
      </c>
      <c r="AE3135" s="5">
        <v>1463</v>
      </c>
      <c r="AF3135" s="1" t="s">
        <v>70</v>
      </c>
      <c r="AG3135" s="1" t="s">
        <v>71</v>
      </c>
      <c r="AH3135" s="1" t="s">
        <v>89</v>
      </c>
      <c r="AI3135" s="1" t="s">
        <v>57</v>
      </c>
      <c r="AJ3135" s="5">
        <v>10950</v>
      </c>
      <c r="AK3135" s="4">
        <v>-71615</v>
      </c>
      <c r="AL3135" s="4">
        <v>0</v>
      </c>
      <c r="AM3135" s="4">
        <v>0</v>
      </c>
      <c r="AN3135" s="4">
        <v>0</v>
      </c>
      <c r="AO3135" s="4">
        <v>-805513</v>
      </c>
      <c r="AP3135" s="4">
        <v>-805513</v>
      </c>
      <c r="AQ3135" s="4">
        <v>0</v>
      </c>
      <c r="AR3135" s="4">
        <v>6055813</v>
      </c>
      <c r="AS3135" s="1" t="s">
        <v>52</v>
      </c>
      <c r="AT3135" s="9">
        <f t="shared" si="1424"/>
        <v>43555</v>
      </c>
      <c r="AU3135" s="9">
        <f t="shared" si="1425"/>
        <v>43525</v>
      </c>
      <c r="AV3135" s="9">
        <v>44798</v>
      </c>
      <c r="AW3135" s="11">
        <f t="shared" si="1426"/>
        <v>3.4054794520547946</v>
      </c>
      <c r="AX3135">
        <v>10</v>
      </c>
      <c r="AY3135" s="12">
        <v>0.05</v>
      </c>
      <c r="AZ3135">
        <f t="shared" si="1427"/>
        <v>9.5000000000000001E-2</v>
      </c>
      <c r="BA3135" s="13">
        <f t="shared" si="1428"/>
        <v>6861326</v>
      </c>
      <c r="BI3135" s="14">
        <f t="shared" ref="BI3135:BI3137" si="1450">AR3135</f>
        <v>6055813</v>
      </c>
      <c r="BJ3135" s="14">
        <v>0</v>
      </c>
      <c r="BK3135" s="14">
        <f t="shared" ref="BK3135:BK3137" si="1451">AR3135</f>
        <v>6055813</v>
      </c>
      <c r="BL3135" s="52">
        <v>0</v>
      </c>
      <c r="BM3135" s="15">
        <f t="shared" ref="BM3135:BM3137" si="1452">AR3135</f>
        <v>6055813</v>
      </c>
    </row>
    <row r="3136" spans="1:65">
      <c r="A3136" s="8">
        <v>3134</v>
      </c>
      <c r="B3136" s="1" t="s">
        <v>44</v>
      </c>
      <c r="C3136" s="1">
        <v>1500</v>
      </c>
      <c r="D3136" s="1" t="s">
        <v>60</v>
      </c>
      <c r="E3136" s="1">
        <v>150000122</v>
      </c>
      <c r="F3136" s="1" t="s">
        <v>60</v>
      </c>
      <c r="G3136" s="1" t="s">
        <v>108</v>
      </c>
      <c r="H3136" s="1">
        <v>20</v>
      </c>
      <c r="I3136" s="1" t="s">
        <v>52</v>
      </c>
      <c r="J3136" s="1" t="s">
        <v>49</v>
      </c>
      <c r="K3136" s="1">
        <v>17406001</v>
      </c>
      <c r="L3136" s="1" t="s">
        <v>50</v>
      </c>
      <c r="M3136" s="1" t="s">
        <v>51</v>
      </c>
      <c r="N3136" s="1" t="s">
        <v>64</v>
      </c>
      <c r="O3136" s="1" t="s">
        <v>65</v>
      </c>
      <c r="P3136" s="1" t="s">
        <v>66</v>
      </c>
      <c r="Q3136" s="1" t="s">
        <v>67</v>
      </c>
      <c r="R3136" s="1" t="s">
        <v>87</v>
      </c>
      <c r="S3136" s="1" t="s">
        <v>88</v>
      </c>
      <c r="T3136" s="2">
        <v>43555</v>
      </c>
      <c r="U3136" s="2">
        <v>43555</v>
      </c>
      <c r="V3136" s="1" t="s">
        <v>52</v>
      </c>
      <c r="W3136" s="3">
        <v>1</v>
      </c>
      <c r="X3136" s="1" t="s">
        <v>53</v>
      </c>
      <c r="Y3136" s="4">
        <v>5552065</v>
      </c>
      <c r="Z3136" s="4">
        <v>-593858</v>
      </c>
      <c r="AA3136" s="4">
        <v>0</v>
      </c>
      <c r="AB3136" s="4">
        <v>0</v>
      </c>
      <c r="AC3136" s="4">
        <v>0</v>
      </c>
      <c r="AD3136" s="4">
        <v>5552065</v>
      </c>
      <c r="AE3136" s="5">
        <v>1463</v>
      </c>
      <c r="AF3136" s="1" t="s">
        <v>70</v>
      </c>
      <c r="AG3136" s="1" t="s">
        <v>71</v>
      </c>
      <c r="AH3136" s="1" t="s">
        <v>89</v>
      </c>
      <c r="AI3136" s="1" t="s">
        <v>57</v>
      </c>
      <c r="AJ3136" s="5">
        <v>10950</v>
      </c>
      <c r="AK3136" s="4">
        <v>-57949</v>
      </c>
      <c r="AL3136" s="4">
        <v>0</v>
      </c>
      <c r="AM3136" s="4">
        <v>0</v>
      </c>
      <c r="AN3136" s="4">
        <v>0</v>
      </c>
      <c r="AO3136" s="4">
        <v>-651807</v>
      </c>
      <c r="AP3136" s="4">
        <v>-651807</v>
      </c>
      <c r="AQ3136" s="4">
        <v>0</v>
      </c>
      <c r="AR3136" s="4">
        <v>4900258</v>
      </c>
      <c r="AS3136" s="1" t="s">
        <v>52</v>
      </c>
      <c r="AT3136" s="9">
        <f t="shared" si="1424"/>
        <v>43555</v>
      </c>
      <c r="AU3136" s="9">
        <f t="shared" si="1425"/>
        <v>43525</v>
      </c>
      <c r="AV3136" s="9">
        <v>44798</v>
      </c>
      <c r="AW3136" s="11">
        <f t="shared" si="1426"/>
        <v>3.4054794520547946</v>
      </c>
      <c r="AX3136">
        <v>10</v>
      </c>
      <c r="AY3136" s="12">
        <v>0.05</v>
      </c>
      <c r="AZ3136">
        <f t="shared" si="1427"/>
        <v>9.5000000000000001E-2</v>
      </c>
      <c r="BA3136" s="13">
        <f t="shared" si="1428"/>
        <v>5552065</v>
      </c>
      <c r="BI3136" s="14">
        <f t="shared" si="1450"/>
        <v>4900258</v>
      </c>
      <c r="BJ3136" s="14">
        <v>0</v>
      </c>
      <c r="BK3136" s="14">
        <f t="shared" si="1451"/>
        <v>4900258</v>
      </c>
      <c r="BL3136" s="52">
        <v>0</v>
      </c>
      <c r="BM3136" s="15">
        <f t="shared" si="1452"/>
        <v>4900258</v>
      </c>
    </row>
    <row r="3137" spans="1:65">
      <c r="A3137" s="8">
        <v>3135</v>
      </c>
      <c r="B3137" s="1" t="s">
        <v>44</v>
      </c>
      <c r="C3137" s="1">
        <v>1500</v>
      </c>
      <c r="D3137" s="1" t="s">
        <v>60</v>
      </c>
      <c r="E3137" s="1">
        <v>150000122</v>
      </c>
      <c r="F3137" s="1" t="s">
        <v>60</v>
      </c>
      <c r="G3137" s="1" t="s">
        <v>109</v>
      </c>
      <c r="H3137" s="1">
        <v>21</v>
      </c>
      <c r="I3137" s="1" t="s">
        <v>52</v>
      </c>
      <c r="J3137" s="1" t="s">
        <v>49</v>
      </c>
      <c r="K3137" s="1">
        <v>17406001</v>
      </c>
      <c r="L3137" s="1" t="s">
        <v>50</v>
      </c>
      <c r="M3137" s="1" t="s">
        <v>51</v>
      </c>
      <c r="N3137" s="1" t="s">
        <v>64</v>
      </c>
      <c r="O3137" s="1" t="s">
        <v>65</v>
      </c>
      <c r="P3137" s="1" t="s">
        <v>66</v>
      </c>
      <c r="Q3137" s="1" t="s">
        <v>67</v>
      </c>
      <c r="R3137" s="1" t="s">
        <v>87</v>
      </c>
      <c r="S3137" s="1" t="s">
        <v>88</v>
      </c>
      <c r="T3137" s="2">
        <v>43555</v>
      </c>
      <c r="U3137" s="2">
        <v>43555</v>
      </c>
      <c r="V3137" s="1" t="s">
        <v>52</v>
      </c>
      <c r="W3137" s="3">
        <v>1</v>
      </c>
      <c r="X3137" s="1" t="s">
        <v>53</v>
      </c>
      <c r="Y3137" s="4">
        <v>1950695</v>
      </c>
      <c r="Z3137" s="4">
        <v>-209224</v>
      </c>
      <c r="AA3137" s="4">
        <v>0</v>
      </c>
      <c r="AB3137" s="4">
        <v>0</v>
      </c>
      <c r="AC3137" s="4">
        <v>0</v>
      </c>
      <c r="AD3137" s="4">
        <v>1950695</v>
      </c>
      <c r="AE3137" s="5">
        <v>1463</v>
      </c>
      <c r="AF3137" s="1" t="s">
        <v>70</v>
      </c>
      <c r="AG3137" s="1" t="s">
        <v>71</v>
      </c>
      <c r="AH3137" s="1" t="s">
        <v>89</v>
      </c>
      <c r="AI3137" s="1" t="s">
        <v>57</v>
      </c>
      <c r="AJ3137" s="5">
        <v>10950</v>
      </c>
      <c r="AK3137" s="4">
        <v>-20353</v>
      </c>
      <c r="AL3137" s="4">
        <v>0</v>
      </c>
      <c r="AM3137" s="4">
        <v>0</v>
      </c>
      <c r="AN3137" s="4">
        <v>0</v>
      </c>
      <c r="AO3137" s="4">
        <v>-229577</v>
      </c>
      <c r="AP3137" s="4">
        <v>-229577</v>
      </c>
      <c r="AQ3137" s="4">
        <v>0</v>
      </c>
      <c r="AR3137" s="4">
        <v>1721118</v>
      </c>
      <c r="AS3137" s="1" t="s">
        <v>52</v>
      </c>
      <c r="AT3137" s="9">
        <f t="shared" si="1424"/>
        <v>43555</v>
      </c>
      <c r="AU3137" s="9">
        <f t="shared" si="1425"/>
        <v>43525</v>
      </c>
      <c r="AV3137" s="9">
        <v>44798</v>
      </c>
      <c r="AW3137" s="11">
        <f t="shared" si="1426"/>
        <v>3.4054794520547946</v>
      </c>
      <c r="AX3137">
        <v>10</v>
      </c>
      <c r="AY3137" s="12">
        <v>0.05</v>
      </c>
      <c r="AZ3137">
        <f t="shared" si="1427"/>
        <v>9.5000000000000001E-2</v>
      </c>
      <c r="BA3137" s="13">
        <f t="shared" si="1428"/>
        <v>1950695</v>
      </c>
      <c r="BI3137" s="14">
        <f t="shared" si="1450"/>
        <v>1721118</v>
      </c>
      <c r="BJ3137" s="14">
        <v>0</v>
      </c>
      <c r="BK3137" s="14">
        <f t="shared" si="1451"/>
        <v>1721118</v>
      </c>
      <c r="BL3137" s="52">
        <v>0</v>
      </c>
      <c r="BM3137" s="15">
        <f t="shared" si="1452"/>
        <v>1721118</v>
      </c>
    </row>
    <row r="3138" spans="1:65">
      <c r="A3138" s="8">
        <v>3136</v>
      </c>
      <c r="B3138" s="1" t="s">
        <v>44</v>
      </c>
      <c r="C3138" s="1">
        <v>1500</v>
      </c>
      <c r="D3138" s="1" t="s">
        <v>60</v>
      </c>
      <c r="E3138" s="1">
        <v>150000122</v>
      </c>
      <c r="F3138" s="1" t="s">
        <v>60</v>
      </c>
      <c r="G3138" s="1" t="s">
        <v>110</v>
      </c>
      <c r="H3138" s="1">
        <v>22</v>
      </c>
      <c r="I3138" s="1" t="s">
        <v>52</v>
      </c>
      <c r="J3138" s="1" t="s">
        <v>49</v>
      </c>
      <c r="K3138" s="1">
        <v>17406001</v>
      </c>
      <c r="L3138" s="1" t="s">
        <v>50</v>
      </c>
      <c r="M3138" s="1" t="s">
        <v>51</v>
      </c>
      <c r="N3138" s="1" t="s">
        <v>64</v>
      </c>
      <c r="O3138" s="1" t="s">
        <v>65</v>
      </c>
      <c r="P3138" s="1" t="s">
        <v>66</v>
      </c>
      <c r="Q3138" s="1" t="s">
        <v>67</v>
      </c>
      <c r="R3138" s="1" t="s">
        <v>87</v>
      </c>
      <c r="S3138" s="1" t="s">
        <v>88</v>
      </c>
      <c r="T3138" s="2">
        <v>43555</v>
      </c>
      <c r="U3138" s="2">
        <v>43555</v>
      </c>
      <c r="V3138" s="1" t="s">
        <v>52</v>
      </c>
      <c r="W3138" s="3">
        <v>1</v>
      </c>
      <c r="X3138" s="1" t="s">
        <v>53</v>
      </c>
      <c r="Y3138" s="4">
        <v>16789210</v>
      </c>
      <c r="Z3138" s="4">
        <v>-1795802</v>
      </c>
      <c r="AA3138" s="4">
        <v>0</v>
      </c>
      <c r="AB3138" s="4">
        <v>0</v>
      </c>
      <c r="AC3138" s="4">
        <v>0</v>
      </c>
      <c r="AD3138" s="4">
        <v>16789210</v>
      </c>
      <c r="AE3138" s="5">
        <v>1463</v>
      </c>
      <c r="AF3138" s="1" t="s">
        <v>70</v>
      </c>
      <c r="AG3138" s="1" t="s">
        <v>71</v>
      </c>
      <c r="AH3138" s="1" t="s">
        <v>89</v>
      </c>
      <c r="AI3138" s="1" t="s">
        <v>57</v>
      </c>
      <c r="AJ3138" s="5">
        <v>10950</v>
      </c>
      <c r="AK3138" s="4">
        <v>-175237</v>
      </c>
      <c r="AL3138" s="4">
        <v>0</v>
      </c>
      <c r="AM3138" s="4">
        <v>0</v>
      </c>
      <c r="AN3138" s="4">
        <v>0</v>
      </c>
      <c r="AO3138" s="4">
        <v>-1971039</v>
      </c>
      <c r="AP3138" s="4">
        <v>-1971039</v>
      </c>
      <c r="AQ3138" s="4">
        <v>0</v>
      </c>
      <c r="AR3138" s="4">
        <v>14818171</v>
      </c>
      <c r="AS3138" s="1" t="s">
        <v>52</v>
      </c>
      <c r="AT3138" s="9">
        <f t="shared" si="1424"/>
        <v>43555</v>
      </c>
      <c r="AU3138" s="9">
        <f t="shared" si="1425"/>
        <v>43525</v>
      </c>
      <c r="AV3138" s="9">
        <v>44798</v>
      </c>
      <c r="AW3138" s="11">
        <f t="shared" si="1426"/>
        <v>3.4054794520547946</v>
      </c>
      <c r="AX3138">
        <v>25</v>
      </c>
      <c r="AY3138" s="12">
        <v>0.05</v>
      </c>
      <c r="AZ3138">
        <f t="shared" si="1427"/>
        <v>3.7999999999999999E-2</v>
      </c>
      <c r="BA3138" s="13">
        <f t="shared" si="1428"/>
        <v>16789210</v>
      </c>
      <c r="BB3138" s="17" t="s">
        <v>2189</v>
      </c>
      <c r="BC3138">
        <f>MATCH(BB3138,MONTHLY_INDEX!$A:$A,0)</f>
        <v>798</v>
      </c>
      <c r="BD3138">
        <f>MATCH(AU3138,MONTHLY_INDEX!$1:$1,0)</f>
        <v>87</v>
      </c>
      <c r="BE3138">
        <f>INDEX(MONTHLY_INDEX!$1:$1048576,Final!BC3138,Final!BD3138)</f>
        <v>95.2</v>
      </c>
      <c r="BF3138">
        <f>MATCH($BF$1,MONTHLY_INDEX!$1:$1,0)</f>
        <v>127</v>
      </c>
      <c r="BG3138">
        <f>INDEX(MONTHLY_INDEX!$1:$1048576,Final!BC3138,Final!BF3138)</f>
        <v>95.3</v>
      </c>
      <c r="BH3138" s="23">
        <f>(BG3138-BE3138)/BE3138</f>
        <v>1.0504201680671672E-3</v>
      </c>
      <c r="BI3138" s="14">
        <f>(1+BH3138)*BA3138</f>
        <v>16806845.724789917</v>
      </c>
      <c r="BJ3138" s="14">
        <f>BI3138*AZ3138*AW3138</f>
        <v>2174943.9752458273</v>
      </c>
      <c r="BK3138" s="15">
        <f t="shared" si="1429"/>
        <v>14631901.74954409</v>
      </c>
      <c r="BL3138" s="52">
        <v>0</v>
      </c>
      <c r="BM3138" s="15">
        <f>MAX((1-BL3138)*BK3138,BI3138*AY3138)</f>
        <v>14631901.74954409</v>
      </c>
    </row>
    <row r="3139" spans="1:65">
      <c r="A3139" s="8">
        <v>3137</v>
      </c>
      <c r="B3139" s="1" t="s">
        <v>44</v>
      </c>
      <c r="C3139" s="1">
        <v>1500</v>
      </c>
      <c r="D3139" s="1" t="s">
        <v>60</v>
      </c>
      <c r="E3139" s="1">
        <v>150000122</v>
      </c>
      <c r="F3139" s="1" t="s">
        <v>60</v>
      </c>
      <c r="G3139" s="1" t="s">
        <v>111</v>
      </c>
      <c r="H3139" s="1">
        <v>23</v>
      </c>
      <c r="I3139" s="1" t="s">
        <v>52</v>
      </c>
      <c r="J3139" s="1" t="s">
        <v>49</v>
      </c>
      <c r="K3139" s="1">
        <v>17406001</v>
      </c>
      <c r="L3139" s="1" t="s">
        <v>50</v>
      </c>
      <c r="M3139" s="1" t="s">
        <v>51</v>
      </c>
      <c r="N3139" s="1" t="s">
        <v>64</v>
      </c>
      <c r="O3139" s="1" t="s">
        <v>65</v>
      </c>
      <c r="P3139" s="1" t="s">
        <v>66</v>
      </c>
      <c r="Q3139" s="1" t="s">
        <v>67</v>
      </c>
      <c r="R3139" s="1" t="s">
        <v>87</v>
      </c>
      <c r="S3139" s="1" t="s">
        <v>88</v>
      </c>
      <c r="T3139" s="2">
        <v>43555</v>
      </c>
      <c r="U3139" s="2">
        <v>43555</v>
      </c>
      <c r="V3139" s="1" t="s">
        <v>52</v>
      </c>
      <c r="W3139" s="3">
        <v>1</v>
      </c>
      <c r="X3139" s="1" t="s">
        <v>53</v>
      </c>
      <c r="Y3139" s="4">
        <v>418399</v>
      </c>
      <c r="Z3139" s="4">
        <v>-50846</v>
      </c>
      <c r="AA3139" s="4">
        <v>0</v>
      </c>
      <c r="AB3139" s="4">
        <v>0</v>
      </c>
      <c r="AC3139" s="4">
        <v>0</v>
      </c>
      <c r="AD3139" s="4">
        <v>418399</v>
      </c>
      <c r="AE3139" s="5">
        <v>1463</v>
      </c>
      <c r="AF3139" s="1" t="s">
        <v>70</v>
      </c>
      <c r="AG3139" s="1" t="s">
        <v>71</v>
      </c>
      <c r="AH3139" s="1" t="s">
        <v>89</v>
      </c>
      <c r="AI3139" s="1" t="s">
        <v>57</v>
      </c>
      <c r="AJ3139" s="5">
        <v>10950</v>
      </c>
      <c r="AK3139" s="4">
        <v>-4292</v>
      </c>
      <c r="AL3139" s="4">
        <v>0</v>
      </c>
      <c r="AM3139" s="4">
        <v>0</v>
      </c>
      <c r="AN3139" s="4">
        <v>0</v>
      </c>
      <c r="AO3139" s="4">
        <v>-55138</v>
      </c>
      <c r="AP3139" s="4">
        <v>-55138</v>
      </c>
      <c r="AQ3139" s="4">
        <v>0</v>
      </c>
      <c r="AR3139" s="4">
        <v>363261</v>
      </c>
      <c r="AS3139" s="1" t="s">
        <v>52</v>
      </c>
      <c r="AT3139" s="9">
        <f t="shared" si="1424"/>
        <v>43555</v>
      </c>
      <c r="AU3139" s="9">
        <f t="shared" si="1425"/>
        <v>43525</v>
      </c>
      <c r="AV3139" s="9">
        <v>44798</v>
      </c>
      <c r="AW3139" s="11">
        <f t="shared" si="1426"/>
        <v>3.4054794520547946</v>
      </c>
      <c r="AX3139">
        <v>10</v>
      </c>
      <c r="AY3139" s="12">
        <v>0.05</v>
      </c>
      <c r="AZ3139">
        <f t="shared" si="1427"/>
        <v>9.5000000000000001E-2</v>
      </c>
      <c r="BA3139" s="13">
        <f t="shared" si="1428"/>
        <v>418399</v>
      </c>
      <c r="BI3139" s="14">
        <f t="shared" ref="BI3139:BI3143" si="1453">AR3139</f>
        <v>363261</v>
      </c>
      <c r="BJ3139" s="14">
        <v>0</v>
      </c>
      <c r="BK3139" s="14">
        <f t="shared" ref="BK3139:BK3143" si="1454">AR3139</f>
        <v>363261</v>
      </c>
      <c r="BL3139" s="52">
        <v>0</v>
      </c>
      <c r="BM3139" s="15">
        <f t="shared" ref="BM3139:BM3143" si="1455">AR3139</f>
        <v>363261</v>
      </c>
    </row>
    <row r="3140" spans="1:65">
      <c r="A3140" s="8">
        <v>3138</v>
      </c>
      <c r="B3140" s="1" t="s">
        <v>44</v>
      </c>
      <c r="C3140" s="1">
        <v>1500</v>
      </c>
      <c r="D3140" s="1" t="s">
        <v>60</v>
      </c>
      <c r="E3140" s="1">
        <v>150000122</v>
      </c>
      <c r="F3140" s="1" t="s">
        <v>112</v>
      </c>
      <c r="G3140" s="1" t="s">
        <v>113</v>
      </c>
      <c r="H3140" s="1">
        <v>24</v>
      </c>
      <c r="I3140" s="1" t="s">
        <v>52</v>
      </c>
      <c r="J3140" s="1" t="s">
        <v>49</v>
      </c>
      <c r="K3140" s="1">
        <v>17406001</v>
      </c>
      <c r="L3140" s="1" t="s">
        <v>50</v>
      </c>
      <c r="M3140" s="1" t="s">
        <v>51</v>
      </c>
      <c r="N3140" s="1" t="s">
        <v>64</v>
      </c>
      <c r="O3140" s="1" t="s">
        <v>65</v>
      </c>
      <c r="P3140" s="1" t="s">
        <v>66</v>
      </c>
      <c r="Q3140" s="1" t="s">
        <v>67</v>
      </c>
      <c r="R3140" s="1" t="s">
        <v>87</v>
      </c>
      <c r="S3140" s="1" t="s">
        <v>88</v>
      </c>
      <c r="T3140" s="2">
        <v>43555</v>
      </c>
      <c r="U3140" s="2">
        <v>43555</v>
      </c>
      <c r="V3140" s="1" t="s">
        <v>52</v>
      </c>
      <c r="W3140" s="3">
        <v>1</v>
      </c>
      <c r="X3140" s="1" t="s">
        <v>53</v>
      </c>
      <c r="Y3140" s="4">
        <v>1305730</v>
      </c>
      <c r="Z3140" s="4">
        <v>-139662.10999999999</v>
      </c>
      <c r="AA3140" s="4">
        <v>0</v>
      </c>
      <c r="AB3140" s="4">
        <v>0</v>
      </c>
      <c r="AC3140" s="4">
        <v>0</v>
      </c>
      <c r="AD3140" s="4">
        <v>1305730</v>
      </c>
      <c r="AE3140" s="5">
        <v>1463</v>
      </c>
      <c r="AF3140" s="1" t="s">
        <v>70</v>
      </c>
      <c r="AG3140" s="1" t="s">
        <v>71</v>
      </c>
      <c r="AH3140" s="1" t="s">
        <v>89</v>
      </c>
      <c r="AI3140" s="1" t="s">
        <v>57</v>
      </c>
      <c r="AJ3140" s="5">
        <v>10950</v>
      </c>
      <c r="AK3140" s="4">
        <v>-13629</v>
      </c>
      <c r="AL3140" s="4">
        <v>0</v>
      </c>
      <c r="AM3140" s="4">
        <v>0</v>
      </c>
      <c r="AN3140" s="4">
        <v>0</v>
      </c>
      <c r="AO3140" s="4">
        <v>-153291.10999999999</v>
      </c>
      <c r="AP3140" s="4">
        <v>-153291.10999999999</v>
      </c>
      <c r="AQ3140" s="4">
        <v>0</v>
      </c>
      <c r="AR3140" s="4">
        <v>1152438.8899999999</v>
      </c>
      <c r="AS3140" s="1" t="s">
        <v>52</v>
      </c>
      <c r="AT3140" s="9">
        <f t="shared" ref="AT3140:AT3203" si="1456">T3140</f>
        <v>43555</v>
      </c>
      <c r="AU3140" s="9">
        <f t="shared" ref="AU3140:AU3203" si="1457">DATE(YEAR(AT3140),MONTH(AT3140),DAY(1))</f>
        <v>43525</v>
      </c>
      <c r="AV3140" s="9">
        <v>44798</v>
      </c>
      <c r="AW3140" s="11">
        <f t="shared" ref="AW3140:AW3203" si="1458">(AV3140-AT3140)/365</f>
        <v>3.4054794520547946</v>
      </c>
      <c r="AX3140">
        <v>10</v>
      </c>
      <c r="AY3140" s="12">
        <v>0.05</v>
      </c>
      <c r="AZ3140">
        <f t="shared" ref="AZ3140:AZ3203" si="1459">(1-AY3140)/AX3140</f>
        <v>9.5000000000000001E-2</v>
      </c>
      <c r="BA3140" s="13">
        <f t="shared" ref="BA3140:BA3203" si="1460">Y3140</f>
        <v>1305730</v>
      </c>
      <c r="BB3140" s="16" t="s">
        <v>593</v>
      </c>
      <c r="BC3140" s="16" t="s">
        <v>593</v>
      </c>
      <c r="BD3140" s="16" t="s">
        <v>593</v>
      </c>
      <c r="BE3140" s="16" t="s">
        <v>593</v>
      </c>
      <c r="BF3140" s="16" t="s">
        <v>593</v>
      </c>
      <c r="BG3140" s="16" t="s">
        <v>593</v>
      </c>
      <c r="BH3140" s="16" t="s">
        <v>593</v>
      </c>
      <c r="BI3140" s="14">
        <f t="shared" si="1453"/>
        <v>1152438.8899999999</v>
      </c>
      <c r="BJ3140" s="14">
        <v>0</v>
      </c>
      <c r="BK3140" s="14">
        <f t="shared" si="1454"/>
        <v>1152438.8899999999</v>
      </c>
      <c r="BL3140" s="52">
        <v>0</v>
      </c>
      <c r="BM3140" s="15">
        <f t="shared" si="1455"/>
        <v>1152438.8899999999</v>
      </c>
    </row>
    <row r="3141" spans="1:65">
      <c r="A3141" s="8">
        <v>3139</v>
      </c>
      <c r="B3141" s="1" t="s">
        <v>44</v>
      </c>
      <c r="C3141" s="1">
        <v>1500</v>
      </c>
      <c r="D3141" s="1" t="s">
        <v>60</v>
      </c>
      <c r="E3141" s="1">
        <v>150000122</v>
      </c>
      <c r="F3141" s="1" t="s">
        <v>112</v>
      </c>
      <c r="G3141" s="1" t="s">
        <v>114</v>
      </c>
      <c r="H3141" s="1">
        <v>25</v>
      </c>
      <c r="I3141" s="1" t="s">
        <v>52</v>
      </c>
      <c r="J3141" s="1" t="s">
        <v>49</v>
      </c>
      <c r="K3141" s="1">
        <v>17406001</v>
      </c>
      <c r="L3141" s="1" t="s">
        <v>50</v>
      </c>
      <c r="M3141" s="1" t="s">
        <v>51</v>
      </c>
      <c r="N3141" s="1" t="s">
        <v>64</v>
      </c>
      <c r="O3141" s="1" t="s">
        <v>65</v>
      </c>
      <c r="P3141" s="1" t="s">
        <v>66</v>
      </c>
      <c r="Q3141" s="1" t="s">
        <v>67</v>
      </c>
      <c r="R3141" s="1" t="s">
        <v>87</v>
      </c>
      <c r="S3141" s="1" t="s">
        <v>88</v>
      </c>
      <c r="T3141" s="2">
        <v>43555</v>
      </c>
      <c r="U3141" s="2">
        <v>43555</v>
      </c>
      <c r="V3141" s="1" t="s">
        <v>52</v>
      </c>
      <c r="W3141" s="3">
        <v>1</v>
      </c>
      <c r="X3141" s="1" t="s">
        <v>53</v>
      </c>
      <c r="Y3141" s="4">
        <v>5865877</v>
      </c>
      <c r="Z3141" s="4">
        <v>-627425.27</v>
      </c>
      <c r="AA3141" s="4">
        <v>0</v>
      </c>
      <c r="AB3141" s="4">
        <v>0</v>
      </c>
      <c r="AC3141" s="4">
        <v>0</v>
      </c>
      <c r="AD3141" s="4">
        <v>5865877</v>
      </c>
      <c r="AE3141" s="5">
        <v>1463</v>
      </c>
      <c r="AF3141" s="1" t="s">
        <v>70</v>
      </c>
      <c r="AG3141" s="1" t="s">
        <v>71</v>
      </c>
      <c r="AH3141" s="1" t="s">
        <v>89</v>
      </c>
      <c r="AI3141" s="1" t="s">
        <v>57</v>
      </c>
      <c r="AJ3141" s="5">
        <v>10950</v>
      </c>
      <c r="AK3141" s="4">
        <v>-61225</v>
      </c>
      <c r="AL3141" s="4">
        <v>0</v>
      </c>
      <c r="AM3141" s="4">
        <v>0</v>
      </c>
      <c r="AN3141" s="4">
        <v>0</v>
      </c>
      <c r="AO3141" s="4">
        <v>-688650.27</v>
      </c>
      <c r="AP3141" s="4">
        <v>-688650.27</v>
      </c>
      <c r="AQ3141" s="4">
        <v>0</v>
      </c>
      <c r="AR3141" s="4">
        <v>5177226.7300000004</v>
      </c>
      <c r="AS3141" s="1" t="s">
        <v>52</v>
      </c>
      <c r="AT3141" s="9">
        <f t="shared" si="1456"/>
        <v>43555</v>
      </c>
      <c r="AU3141" s="9">
        <f t="shared" si="1457"/>
        <v>43525</v>
      </c>
      <c r="AV3141" s="9">
        <v>44798</v>
      </c>
      <c r="AW3141" s="11">
        <f t="shared" si="1458"/>
        <v>3.4054794520547946</v>
      </c>
      <c r="AX3141">
        <v>10</v>
      </c>
      <c r="AY3141" s="12">
        <v>0.05</v>
      </c>
      <c r="AZ3141">
        <f t="shared" si="1459"/>
        <v>9.5000000000000001E-2</v>
      </c>
      <c r="BA3141" s="13">
        <f t="shared" si="1460"/>
        <v>5865877</v>
      </c>
      <c r="BB3141" s="16" t="s">
        <v>593</v>
      </c>
      <c r="BC3141" s="16" t="s">
        <v>593</v>
      </c>
      <c r="BD3141" s="16" t="s">
        <v>593</v>
      </c>
      <c r="BE3141" s="16" t="s">
        <v>593</v>
      </c>
      <c r="BF3141" s="16" t="s">
        <v>593</v>
      </c>
      <c r="BG3141" s="16" t="s">
        <v>593</v>
      </c>
      <c r="BH3141" s="16" t="s">
        <v>593</v>
      </c>
      <c r="BI3141" s="14">
        <f t="shared" si="1453"/>
        <v>5177226.7300000004</v>
      </c>
      <c r="BJ3141" s="14">
        <v>0</v>
      </c>
      <c r="BK3141" s="14">
        <f t="shared" si="1454"/>
        <v>5177226.7300000004</v>
      </c>
      <c r="BL3141" s="52">
        <v>0</v>
      </c>
      <c r="BM3141" s="15">
        <f t="shared" si="1455"/>
        <v>5177226.7300000004</v>
      </c>
    </row>
    <row r="3142" spans="1:65">
      <c r="A3142" s="8">
        <v>3140</v>
      </c>
      <c r="B3142" s="1" t="s">
        <v>44</v>
      </c>
      <c r="C3142" s="1">
        <v>1500</v>
      </c>
      <c r="D3142" s="1" t="s">
        <v>60</v>
      </c>
      <c r="E3142" s="1">
        <v>150000122</v>
      </c>
      <c r="F3142" s="1" t="s">
        <v>60</v>
      </c>
      <c r="G3142" s="1" t="s">
        <v>115</v>
      </c>
      <c r="H3142" s="1">
        <v>26</v>
      </c>
      <c r="I3142" s="1" t="s">
        <v>52</v>
      </c>
      <c r="J3142" s="1" t="s">
        <v>49</v>
      </c>
      <c r="K3142" s="1">
        <v>17406001</v>
      </c>
      <c r="L3142" s="1" t="s">
        <v>50</v>
      </c>
      <c r="M3142" s="1" t="s">
        <v>51</v>
      </c>
      <c r="N3142" s="1" t="s">
        <v>64</v>
      </c>
      <c r="O3142" s="1" t="s">
        <v>65</v>
      </c>
      <c r="P3142" s="1" t="s">
        <v>66</v>
      </c>
      <c r="Q3142" s="1" t="s">
        <v>67</v>
      </c>
      <c r="R3142" s="1" t="s">
        <v>87</v>
      </c>
      <c r="S3142" s="1" t="s">
        <v>88</v>
      </c>
      <c r="T3142" s="2">
        <v>43555</v>
      </c>
      <c r="U3142" s="2">
        <v>43555</v>
      </c>
      <c r="V3142" s="1" t="s">
        <v>52</v>
      </c>
      <c r="W3142" s="3">
        <v>1</v>
      </c>
      <c r="X3142" s="1" t="s">
        <v>53</v>
      </c>
      <c r="Y3142" s="4">
        <v>120000</v>
      </c>
      <c r="Z3142" s="4">
        <v>-12834</v>
      </c>
      <c r="AA3142" s="4">
        <v>0</v>
      </c>
      <c r="AB3142" s="4">
        <v>0</v>
      </c>
      <c r="AC3142" s="4">
        <v>0</v>
      </c>
      <c r="AD3142" s="4">
        <v>120000</v>
      </c>
      <c r="AE3142" s="5">
        <v>1463</v>
      </c>
      <c r="AF3142" s="1" t="s">
        <v>70</v>
      </c>
      <c r="AG3142" s="1" t="s">
        <v>71</v>
      </c>
      <c r="AH3142" s="1" t="s">
        <v>89</v>
      </c>
      <c r="AI3142" s="1" t="s">
        <v>57</v>
      </c>
      <c r="AJ3142" s="5">
        <v>10950</v>
      </c>
      <c r="AK3142" s="4">
        <v>-1253</v>
      </c>
      <c r="AL3142" s="4">
        <v>0</v>
      </c>
      <c r="AM3142" s="4">
        <v>0</v>
      </c>
      <c r="AN3142" s="4">
        <v>0</v>
      </c>
      <c r="AO3142" s="4">
        <v>-14087</v>
      </c>
      <c r="AP3142" s="4">
        <v>-14087</v>
      </c>
      <c r="AQ3142" s="4">
        <v>0</v>
      </c>
      <c r="AR3142" s="4">
        <v>105913</v>
      </c>
      <c r="AS3142" s="1" t="s">
        <v>52</v>
      </c>
      <c r="AT3142" s="9">
        <f t="shared" si="1456"/>
        <v>43555</v>
      </c>
      <c r="AU3142" s="9">
        <f t="shared" si="1457"/>
        <v>43525</v>
      </c>
      <c r="AV3142" s="9">
        <v>44798</v>
      </c>
      <c r="AW3142" s="11">
        <f t="shared" si="1458"/>
        <v>3.4054794520547946</v>
      </c>
      <c r="AX3142">
        <v>10</v>
      </c>
      <c r="AY3142" s="12">
        <v>0.05</v>
      </c>
      <c r="AZ3142">
        <f t="shared" si="1459"/>
        <v>9.5000000000000001E-2</v>
      </c>
      <c r="BA3142" s="13">
        <f t="shared" si="1460"/>
        <v>120000</v>
      </c>
      <c r="BI3142" s="14">
        <f t="shared" si="1453"/>
        <v>105913</v>
      </c>
      <c r="BJ3142" s="14">
        <v>0</v>
      </c>
      <c r="BK3142" s="14">
        <f t="shared" si="1454"/>
        <v>105913</v>
      </c>
      <c r="BL3142" s="52">
        <v>0</v>
      </c>
      <c r="BM3142" s="15">
        <f t="shared" si="1455"/>
        <v>105913</v>
      </c>
    </row>
    <row r="3143" spans="1:65">
      <c r="A3143" s="8">
        <v>3141</v>
      </c>
      <c r="B3143" s="1" t="s">
        <v>44</v>
      </c>
      <c r="C3143" s="1">
        <v>1500</v>
      </c>
      <c r="D3143" s="1" t="s">
        <v>60</v>
      </c>
      <c r="E3143" s="1">
        <v>150000122</v>
      </c>
      <c r="F3143" s="1" t="s">
        <v>112</v>
      </c>
      <c r="G3143" s="1" t="s">
        <v>116</v>
      </c>
      <c r="H3143" s="1">
        <v>27</v>
      </c>
      <c r="I3143" s="1" t="s">
        <v>233</v>
      </c>
      <c r="J3143" s="1" t="s">
        <v>49</v>
      </c>
      <c r="K3143" s="1">
        <v>17406001</v>
      </c>
      <c r="L3143" s="1" t="s">
        <v>50</v>
      </c>
      <c r="M3143" s="1" t="s">
        <v>51</v>
      </c>
      <c r="N3143" s="1" t="s">
        <v>64</v>
      </c>
      <c r="O3143" s="1" t="s">
        <v>65</v>
      </c>
      <c r="P3143" s="1" t="s">
        <v>66</v>
      </c>
      <c r="Q3143" s="1" t="s">
        <v>67</v>
      </c>
      <c r="R3143" s="1" t="s">
        <v>87</v>
      </c>
      <c r="S3143" s="1" t="s">
        <v>88</v>
      </c>
      <c r="T3143" s="2">
        <v>43555</v>
      </c>
      <c r="U3143" s="2">
        <v>43555</v>
      </c>
      <c r="V3143" s="1" t="s">
        <v>52</v>
      </c>
      <c r="W3143" s="3">
        <v>1</v>
      </c>
      <c r="X3143" s="1" t="s">
        <v>53</v>
      </c>
      <c r="Y3143" s="4">
        <v>4339035</v>
      </c>
      <c r="Z3143" s="4">
        <v>-464108.62</v>
      </c>
      <c r="AA3143" s="4">
        <v>0</v>
      </c>
      <c r="AB3143" s="4">
        <v>0</v>
      </c>
      <c r="AC3143" s="4">
        <v>0</v>
      </c>
      <c r="AD3143" s="4">
        <v>4339035</v>
      </c>
      <c r="AE3143" s="5">
        <v>1463</v>
      </c>
      <c r="AF3143" s="1" t="s">
        <v>70</v>
      </c>
      <c r="AG3143" s="1" t="s">
        <v>71</v>
      </c>
      <c r="AH3143" s="1" t="s">
        <v>89</v>
      </c>
      <c r="AI3143" s="1" t="s">
        <v>57</v>
      </c>
      <c r="AJ3143" s="5">
        <v>10950</v>
      </c>
      <c r="AK3143" s="4">
        <v>-45289</v>
      </c>
      <c r="AL3143" s="4">
        <v>0</v>
      </c>
      <c r="AM3143" s="4">
        <v>0</v>
      </c>
      <c r="AN3143" s="4">
        <v>0</v>
      </c>
      <c r="AO3143" s="4">
        <v>-509397.62</v>
      </c>
      <c r="AP3143" s="4">
        <v>-509397.62</v>
      </c>
      <c r="AQ3143" s="4">
        <v>0</v>
      </c>
      <c r="AR3143" s="4">
        <v>3829637.38</v>
      </c>
      <c r="AS3143" s="1" t="s">
        <v>52</v>
      </c>
      <c r="AT3143" s="9">
        <f t="shared" si="1456"/>
        <v>43555</v>
      </c>
      <c r="AU3143" s="9">
        <f t="shared" si="1457"/>
        <v>43525</v>
      </c>
      <c r="AV3143" s="9">
        <v>44798</v>
      </c>
      <c r="AW3143" s="11">
        <f t="shared" si="1458"/>
        <v>3.4054794520547946</v>
      </c>
      <c r="AX3143">
        <v>10</v>
      </c>
      <c r="AY3143" s="12">
        <v>0.05</v>
      </c>
      <c r="AZ3143">
        <f t="shared" si="1459"/>
        <v>9.5000000000000001E-2</v>
      </c>
      <c r="BA3143" s="13">
        <f t="shared" si="1460"/>
        <v>4339035</v>
      </c>
      <c r="BB3143" s="16" t="s">
        <v>593</v>
      </c>
      <c r="BC3143" s="16" t="s">
        <v>593</v>
      </c>
      <c r="BD3143" s="16" t="s">
        <v>593</v>
      </c>
      <c r="BE3143" s="16" t="s">
        <v>593</v>
      </c>
      <c r="BF3143" s="16" t="s">
        <v>593</v>
      </c>
      <c r="BG3143" s="16" t="s">
        <v>593</v>
      </c>
      <c r="BH3143" s="16" t="s">
        <v>593</v>
      </c>
      <c r="BI3143" s="14">
        <f t="shared" si="1453"/>
        <v>3829637.38</v>
      </c>
      <c r="BJ3143" s="14">
        <v>0</v>
      </c>
      <c r="BK3143" s="14">
        <f t="shared" si="1454"/>
        <v>3829637.38</v>
      </c>
      <c r="BL3143" s="52">
        <v>0</v>
      </c>
      <c r="BM3143" s="15">
        <f t="shared" si="1455"/>
        <v>3829637.38</v>
      </c>
    </row>
    <row r="3144" spans="1:65">
      <c r="A3144" s="8">
        <v>3142</v>
      </c>
      <c r="B3144" s="1" t="s">
        <v>44</v>
      </c>
      <c r="C3144" s="1">
        <v>1500</v>
      </c>
      <c r="D3144" s="1" t="s">
        <v>60</v>
      </c>
      <c r="E3144" s="1">
        <v>150000123</v>
      </c>
      <c r="F3144" s="1" t="s">
        <v>60</v>
      </c>
      <c r="G3144" s="1" t="s">
        <v>86</v>
      </c>
      <c r="H3144" s="1">
        <v>1</v>
      </c>
      <c r="I3144" s="1" t="s">
        <v>52</v>
      </c>
      <c r="J3144" s="1" t="s">
        <v>49</v>
      </c>
      <c r="K3144" s="1">
        <v>17406001</v>
      </c>
      <c r="L3144" s="1" t="s">
        <v>50</v>
      </c>
      <c r="M3144" s="1" t="s">
        <v>51</v>
      </c>
      <c r="N3144" s="1" t="s">
        <v>64</v>
      </c>
      <c r="O3144" s="1" t="s">
        <v>65</v>
      </c>
      <c r="P3144" s="1" t="s">
        <v>66</v>
      </c>
      <c r="Q3144" s="1" t="s">
        <v>67</v>
      </c>
      <c r="R3144" s="1" t="s">
        <v>87</v>
      </c>
      <c r="S3144" s="1" t="s">
        <v>88</v>
      </c>
      <c r="T3144" s="2">
        <v>43555</v>
      </c>
      <c r="U3144" s="2">
        <v>43555</v>
      </c>
      <c r="V3144" s="1" t="s">
        <v>52</v>
      </c>
      <c r="W3144" s="3">
        <v>1</v>
      </c>
      <c r="X3144" s="1" t="s">
        <v>53</v>
      </c>
      <c r="Y3144" s="4">
        <v>892500</v>
      </c>
      <c r="Z3144" s="4">
        <v>-95462</v>
      </c>
      <c r="AA3144" s="4">
        <v>0</v>
      </c>
      <c r="AB3144" s="4">
        <v>0</v>
      </c>
      <c r="AC3144" s="4">
        <v>0</v>
      </c>
      <c r="AD3144" s="4">
        <v>892500</v>
      </c>
      <c r="AE3144" s="5">
        <v>1463</v>
      </c>
      <c r="AF3144" s="1" t="s">
        <v>70</v>
      </c>
      <c r="AG3144" s="1" t="s">
        <v>71</v>
      </c>
      <c r="AH3144" s="1" t="s">
        <v>89</v>
      </c>
      <c r="AI3144" s="1" t="s">
        <v>57</v>
      </c>
      <c r="AJ3144" s="5">
        <v>10950</v>
      </c>
      <c r="AK3144" s="4">
        <v>-9315</v>
      </c>
      <c r="AL3144" s="4">
        <v>0</v>
      </c>
      <c r="AM3144" s="4">
        <v>0</v>
      </c>
      <c r="AN3144" s="4">
        <v>0</v>
      </c>
      <c r="AO3144" s="4">
        <v>-104777</v>
      </c>
      <c r="AP3144" s="4">
        <v>-104777</v>
      </c>
      <c r="AQ3144" s="4">
        <v>0</v>
      </c>
      <c r="AR3144" s="4">
        <v>787723</v>
      </c>
      <c r="AS3144" s="1" t="s">
        <v>52</v>
      </c>
      <c r="AT3144" s="9">
        <f t="shared" si="1456"/>
        <v>43555</v>
      </c>
      <c r="AU3144" s="9">
        <f t="shared" si="1457"/>
        <v>43525</v>
      </c>
      <c r="AV3144" s="9">
        <v>44798</v>
      </c>
      <c r="AW3144" s="11">
        <f t="shared" si="1458"/>
        <v>3.4054794520547946</v>
      </c>
      <c r="AX3144">
        <v>10</v>
      </c>
      <c r="AY3144" s="12">
        <v>0.05</v>
      </c>
      <c r="AZ3144">
        <f t="shared" si="1459"/>
        <v>9.5000000000000001E-2</v>
      </c>
      <c r="BA3144" s="13">
        <f t="shared" si="1460"/>
        <v>892500</v>
      </c>
      <c r="BB3144" s="17" t="s">
        <v>1853</v>
      </c>
      <c r="BC3144">
        <f>MATCH(BB3144,MONTHLY_INDEX!$A:$A,0)</f>
        <v>630</v>
      </c>
      <c r="BD3144">
        <f>MATCH(AU3144,MONTHLY_INDEX!$1:$1,0)</f>
        <v>87</v>
      </c>
      <c r="BE3144">
        <f>INDEX(MONTHLY_INDEX!$1:$1048576,Final!BC3144,Final!BD3144)</f>
        <v>115</v>
      </c>
      <c r="BF3144">
        <f>MATCH($BF$1,MONTHLY_INDEX!$1:$1,0)</f>
        <v>127</v>
      </c>
      <c r="BG3144">
        <f>INDEX(MONTHLY_INDEX!$1:$1048576,Final!BC3144,Final!BF3144)</f>
        <v>151.1</v>
      </c>
      <c r="BH3144" s="23">
        <f t="shared" ref="BH3144:BH3161" si="1461">(BG3144-BE3144)/BE3144</f>
        <v>0.31391304347826082</v>
      </c>
      <c r="BI3144" s="14">
        <f t="shared" ref="BI3144:BI3161" si="1462">(1+BH3144)*BA3144</f>
        <v>1172667.3913043479</v>
      </c>
      <c r="BJ3144" s="14">
        <f t="shared" ref="BJ3144:BJ3161" si="1463">BI3144*AZ3144*AW3144</f>
        <v>379381.99699225737</v>
      </c>
      <c r="BK3144" s="15">
        <f t="shared" ref="BK3144:BK3203" si="1464">MAX(BI3144-BJ3144,0)</f>
        <v>793285.39431209047</v>
      </c>
      <c r="BL3144" s="52">
        <v>0</v>
      </c>
      <c r="BM3144" s="15">
        <f t="shared" ref="BM3144:BM3161" si="1465">MAX((1-BL3144)*BK3144,BI3144*AY3144)</f>
        <v>793285.39431209047</v>
      </c>
    </row>
    <row r="3145" spans="1:65">
      <c r="A3145" s="8">
        <v>3143</v>
      </c>
      <c r="B3145" s="1" t="s">
        <v>44</v>
      </c>
      <c r="C3145" s="1">
        <v>1500</v>
      </c>
      <c r="D3145" s="1" t="s">
        <v>60</v>
      </c>
      <c r="E3145" s="1">
        <v>150000123</v>
      </c>
      <c r="F3145" s="1" t="s">
        <v>60</v>
      </c>
      <c r="G3145" s="1" t="s">
        <v>90</v>
      </c>
      <c r="H3145" s="1">
        <v>2</v>
      </c>
      <c r="I3145" s="1" t="s">
        <v>52</v>
      </c>
      <c r="J3145" s="1" t="s">
        <v>49</v>
      </c>
      <c r="K3145" s="1">
        <v>17406001</v>
      </c>
      <c r="L3145" s="1" t="s">
        <v>50</v>
      </c>
      <c r="M3145" s="1" t="s">
        <v>51</v>
      </c>
      <c r="N3145" s="1" t="s">
        <v>64</v>
      </c>
      <c r="O3145" s="1" t="s">
        <v>65</v>
      </c>
      <c r="P3145" s="1" t="s">
        <v>66</v>
      </c>
      <c r="Q3145" s="1" t="s">
        <v>67</v>
      </c>
      <c r="R3145" s="1" t="s">
        <v>87</v>
      </c>
      <c r="S3145" s="1" t="s">
        <v>88</v>
      </c>
      <c r="T3145" s="2">
        <v>43555</v>
      </c>
      <c r="U3145" s="2">
        <v>43555</v>
      </c>
      <c r="V3145" s="1" t="s">
        <v>52</v>
      </c>
      <c r="W3145" s="3">
        <v>1</v>
      </c>
      <c r="X3145" s="1" t="s">
        <v>53</v>
      </c>
      <c r="Y3145" s="4">
        <v>472500</v>
      </c>
      <c r="Z3145" s="4">
        <v>-50539</v>
      </c>
      <c r="AA3145" s="4">
        <v>0</v>
      </c>
      <c r="AB3145" s="4">
        <v>0</v>
      </c>
      <c r="AC3145" s="4">
        <v>0</v>
      </c>
      <c r="AD3145" s="4">
        <v>472500</v>
      </c>
      <c r="AE3145" s="5">
        <v>1463</v>
      </c>
      <c r="AF3145" s="1" t="s">
        <v>70</v>
      </c>
      <c r="AG3145" s="1" t="s">
        <v>71</v>
      </c>
      <c r="AH3145" s="1" t="s">
        <v>89</v>
      </c>
      <c r="AI3145" s="1" t="s">
        <v>57</v>
      </c>
      <c r="AJ3145" s="5">
        <v>10950</v>
      </c>
      <c r="AK3145" s="4">
        <v>-4932</v>
      </c>
      <c r="AL3145" s="4">
        <v>0</v>
      </c>
      <c r="AM3145" s="4">
        <v>0</v>
      </c>
      <c r="AN3145" s="4">
        <v>0</v>
      </c>
      <c r="AO3145" s="4">
        <v>-55471</v>
      </c>
      <c r="AP3145" s="4">
        <v>-55471</v>
      </c>
      <c r="AQ3145" s="4">
        <v>0</v>
      </c>
      <c r="AR3145" s="4">
        <v>417029</v>
      </c>
      <c r="AS3145" s="1" t="s">
        <v>52</v>
      </c>
      <c r="AT3145" s="9">
        <f t="shared" si="1456"/>
        <v>43555</v>
      </c>
      <c r="AU3145" s="9">
        <f t="shared" si="1457"/>
        <v>43525</v>
      </c>
      <c r="AV3145" s="9">
        <v>44798</v>
      </c>
      <c r="AW3145" s="11">
        <f t="shared" si="1458"/>
        <v>3.4054794520547946</v>
      </c>
      <c r="AX3145">
        <v>10</v>
      </c>
      <c r="AY3145" s="12">
        <v>0.05</v>
      </c>
      <c r="AZ3145">
        <f t="shared" si="1459"/>
        <v>9.5000000000000001E-2</v>
      </c>
      <c r="BA3145" s="13">
        <f t="shared" si="1460"/>
        <v>472500</v>
      </c>
      <c r="BB3145" s="17" t="s">
        <v>2189</v>
      </c>
      <c r="BC3145">
        <f>MATCH(BB3145,MONTHLY_INDEX!$A:$A,0)</f>
        <v>798</v>
      </c>
      <c r="BD3145">
        <f>MATCH(AU3145,MONTHLY_INDEX!$1:$1,0)</f>
        <v>87</v>
      </c>
      <c r="BE3145">
        <f>INDEX(MONTHLY_INDEX!$1:$1048576,Final!BC3145,Final!BD3145)</f>
        <v>95.2</v>
      </c>
      <c r="BF3145">
        <f>MATCH($BF$1,MONTHLY_INDEX!$1:$1,0)</f>
        <v>127</v>
      </c>
      <c r="BG3145">
        <f>INDEX(MONTHLY_INDEX!$1:$1048576,Final!BC3145,Final!BF3145)</f>
        <v>95.3</v>
      </c>
      <c r="BH3145" s="23">
        <f t="shared" si="1461"/>
        <v>1.0504201680671672E-3</v>
      </c>
      <c r="BI3145" s="14">
        <f t="shared" si="1462"/>
        <v>472996.32352941175</v>
      </c>
      <c r="BJ3145" s="14">
        <f t="shared" si="1463"/>
        <v>153024.02976430298</v>
      </c>
      <c r="BK3145" s="15">
        <f t="shared" si="1464"/>
        <v>319972.2937651088</v>
      </c>
      <c r="BL3145" s="52">
        <v>0</v>
      </c>
      <c r="BM3145" s="15">
        <f t="shared" si="1465"/>
        <v>319972.2937651088</v>
      </c>
    </row>
    <row r="3146" spans="1:65">
      <c r="A3146" s="8">
        <v>3144</v>
      </c>
      <c r="B3146" s="1" t="s">
        <v>44</v>
      </c>
      <c r="C3146" s="1">
        <v>1500</v>
      </c>
      <c r="D3146" s="1" t="s">
        <v>60</v>
      </c>
      <c r="E3146" s="1">
        <v>150000123</v>
      </c>
      <c r="F3146" s="1" t="s">
        <v>60</v>
      </c>
      <c r="G3146" s="1" t="s">
        <v>91</v>
      </c>
      <c r="H3146" s="1">
        <v>3</v>
      </c>
      <c r="I3146" s="1" t="s">
        <v>52</v>
      </c>
      <c r="J3146" s="1" t="s">
        <v>49</v>
      </c>
      <c r="K3146" s="1">
        <v>17406001</v>
      </c>
      <c r="L3146" s="1" t="s">
        <v>50</v>
      </c>
      <c r="M3146" s="1" t="s">
        <v>51</v>
      </c>
      <c r="N3146" s="1" t="s">
        <v>64</v>
      </c>
      <c r="O3146" s="1" t="s">
        <v>65</v>
      </c>
      <c r="P3146" s="1" t="s">
        <v>66</v>
      </c>
      <c r="Q3146" s="1" t="s">
        <v>67</v>
      </c>
      <c r="R3146" s="1" t="s">
        <v>87</v>
      </c>
      <c r="S3146" s="1" t="s">
        <v>88</v>
      </c>
      <c r="T3146" s="2">
        <v>43555</v>
      </c>
      <c r="U3146" s="2">
        <v>43555</v>
      </c>
      <c r="V3146" s="1" t="s">
        <v>52</v>
      </c>
      <c r="W3146" s="3">
        <v>1</v>
      </c>
      <c r="X3146" s="1" t="s">
        <v>53</v>
      </c>
      <c r="Y3146" s="4">
        <v>637760</v>
      </c>
      <c r="Z3146" s="4">
        <v>-68215</v>
      </c>
      <c r="AA3146" s="4">
        <v>0</v>
      </c>
      <c r="AB3146" s="4">
        <v>0</v>
      </c>
      <c r="AC3146" s="4">
        <v>0</v>
      </c>
      <c r="AD3146" s="4">
        <v>637760</v>
      </c>
      <c r="AE3146" s="5">
        <v>1463</v>
      </c>
      <c r="AF3146" s="1" t="s">
        <v>70</v>
      </c>
      <c r="AG3146" s="1" t="s">
        <v>71</v>
      </c>
      <c r="AH3146" s="1" t="s">
        <v>89</v>
      </c>
      <c r="AI3146" s="1" t="s">
        <v>57</v>
      </c>
      <c r="AJ3146" s="5">
        <v>10950</v>
      </c>
      <c r="AK3146" s="4">
        <v>-6657</v>
      </c>
      <c r="AL3146" s="4">
        <v>0</v>
      </c>
      <c r="AM3146" s="4">
        <v>0</v>
      </c>
      <c r="AN3146" s="4">
        <v>0</v>
      </c>
      <c r="AO3146" s="4">
        <v>-74872</v>
      </c>
      <c r="AP3146" s="4">
        <v>-74872</v>
      </c>
      <c r="AQ3146" s="4">
        <v>0</v>
      </c>
      <c r="AR3146" s="4">
        <v>562888</v>
      </c>
      <c r="AS3146" s="1" t="s">
        <v>52</v>
      </c>
      <c r="AT3146" s="9">
        <f t="shared" si="1456"/>
        <v>43555</v>
      </c>
      <c r="AU3146" s="9">
        <f t="shared" si="1457"/>
        <v>43525</v>
      </c>
      <c r="AV3146" s="9">
        <v>44798</v>
      </c>
      <c r="AW3146" s="11">
        <f t="shared" si="1458"/>
        <v>3.4054794520547946</v>
      </c>
      <c r="AX3146">
        <v>10</v>
      </c>
      <c r="AY3146" s="12">
        <v>0.05</v>
      </c>
      <c r="AZ3146">
        <f t="shared" si="1459"/>
        <v>9.5000000000000001E-2</v>
      </c>
      <c r="BA3146" s="13">
        <f t="shared" si="1460"/>
        <v>637760</v>
      </c>
      <c r="BB3146" s="17" t="s">
        <v>2189</v>
      </c>
      <c r="BC3146">
        <f>MATCH(BB3146,MONTHLY_INDEX!$A:$A,0)</f>
        <v>798</v>
      </c>
      <c r="BD3146">
        <f>MATCH(AU3146,MONTHLY_INDEX!$1:$1,0)</f>
        <v>87</v>
      </c>
      <c r="BE3146">
        <f>INDEX(MONTHLY_INDEX!$1:$1048576,Final!BC3146,Final!BD3146)</f>
        <v>95.2</v>
      </c>
      <c r="BF3146">
        <f>MATCH($BF$1,MONTHLY_INDEX!$1:$1,0)</f>
        <v>127</v>
      </c>
      <c r="BG3146">
        <f>INDEX(MONTHLY_INDEX!$1:$1048576,Final!BC3146,Final!BF3146)</f>
        <v>95.3</v>
      </c>
      <c r="BH3146" s="23">
        <f t="shared" si="1461"/>
        <v>1.0504201680671672E-3</v>
      </c>
      <c r="BI3146" s="14">
        <f t="shared" si="1462"/>
        <v>638429.91596638656</v>
      </c>
      <c r="BJ3146" s="14">
        <f t="shared" si="1463"/>
        <v>206545.19623805687</v>
      </c>
      <c r="BK3146" s="15">
        <f t="shared" si="1464"/>
        <v>431884.71972832968</v>
      </c>
      <c r="BL3146" s="52">
        <v>0</v>
      </c>
      <c r="BM3146" s="15">
        <f t="shared" si="1465"/>
        <v>431884.71972832968</v>
      </c>
    </row>
    <row r="3147" spans="1:65">
      <c r="A3147" s="8">
        <v>3145</v>
      </c>
      <c r="B3147" s="1" t="s">
        <v>44</v>
      </c>
      <c r="C3147" s="1">
        <v>1500</v>
      </c>
      <c r="D3147" s="1" t="s">
        <v>60</v>
      </c>
      <c r="E3147" s="1">
        <v>150000123</v>
      </c>
      <c r="F3147" s="1" t="s">
        <v>60</v>
      </c>
      <c r="G3147" s="1" t="s">
        <v>92</v>
      </c>
      <c r="H3147" s="1">
        <v>4</v>
      </c>
      <c r="I3147" s="1" t="s">
        <v>52</v>
      </c>
      <c r="J3147" s="1" t="s">
        <v>49</v>
      </c>
      <c r="K3147" s="1">
        <v>17406001</v>
      </c>
      <c r="L3147" s="1" t="s">
        <v>50</v>
      </c>
      <c r="M3147" s="1" t="s">
        <v>51</v>
      </c>
      <c r="N3147" s="1" t="s">
        <v>64</v>
      </c>
      <c r="O3147" s="1" t="s">
        <v>65</v>
      </c>
      <c r="P3147" s="1" t="s">
        <v>66</v>
      </c>
      <c r="Q3147" s="1" t="s">
        <v>67</v>
      </c>
      <c r="R3147" s="1" t="s">
        <v>87</v>
      </c>
      <c r="S3147" s="1" t="s">
        <v>88</v>
      </c>
      <c r="T3147" s="2">
        <v>43555</v>
      </c>
      <c r="U3147" s="2">
        <v>43555</v>
      </c>
      <c r="V3147" s="1" t="s">
        <v>52</v>
      </c>
      <c r="W3147" s="3">
        <v>1</v>
      </c>
      <c r="X3147" s="1" t="s">
        <v>53</v>
      </c>
      <c r="Y3147" s="4">
        <v>21044329</v>
      </c>
      <c r="Z3147" s="4">
        <v>-2250938</v>
      </c>
      <c r="AA3147" s="4">
        <v>0</v>
      </c>
      <c r="AB3147" s="4">
        <v>0</v>
      </c>
      <c r="AC3147" s="4">
        <v>0</v>
      </c>
      <c r="AD3147" s="4">
        <v>21044329</v>
      </c>
      <c r="AE3147" s="5">
        <v>1463</v>
      </c>
      <c r="AF3147" s="1" t="s">
        <v>70</v>
      </c>
      <c r="AG3147" s="1" t="s">
        <v>71</v>
      </c>
      <c r="AH3147" s="1" t="s">
        <v>89</v>
      </c>
      <c r="AI3147" s="1" t="s">
        <v>57</v>
      </c>
      <c r="AJ3147" s="5">
        <v>10950</v>
      </c>
      <c r="AK3147" s="4">
        <v>-219649</v>
      </c>
      <c r="AL3147" s="4">
        <v>0</v>
      </c>
      <c r="AM3147" s="4">
        <v>0</v>
      </c>
      <c r="AN3147" s="4">
        <v>0</v>
      </c>
      <c r="AO3147" s="4">
        <v>-2470587</v>
      </c>
      <c r="AP3147" s="4">
        <v>-2470587</v>
      </c>
      <c r="AQ3147" s="4">
        <v>0</v>
      </c>
      <c r="AR3147" s="4">
        <v>18573742</v>
      </c>
      <c r="AS3147" s="1" t="s">
        <v>52</v>
      </c>
      <c r="AT3147" s="9">
        <f t="shared" si="1456"/>
        <v>43555</v>
      </c>
      <c r="AU3147" s="9">
        <f t="shared" si="1457"/>
        <v>43525</v>
      </c>
      <c r="AV3147" s="9">
        <v>44798</v>
      </c>
      <c r="AW3147" s="11">
        <f t="shared" si="1458"/>
        <v>3.4054794520547946</v>
      </c>
      <c r="AX3147">
        <v>25</v>
      </c>
      <c r="AY3147" s="12">
        <v>0.05</v>
      </c>
      <c r="AZ3147">
        <f t="shared" si="1459"/>
        <v>3.7999999999999999E-2</v>
      </c>
      <c r="BA3147" s="13">
        <f t="shared" si="1460"/>
        <v>21044329</v>
      </c>
      <c r="BB3147" s="17" t="s">
        <v>2189</v>
      </c>
      <c r="BC3147">
        <f>MATCH(BB3147,MONTHLY_INDEX!$A:$A,0)</f>
        <v>798</v>
      </c>
      <c r="BD3147">
        <f>MATCH(AU3147,MONTHLY_INDEX!$1:$1,0)</f>
        <v>87</v>
      </c>
      <c r="BE3147">
        <f>INDEX(MONTHLY_INDEX!$1:$1048576,Final!BC3147,Final!BD3147)</f>
        <v>95.2</v>
      </c>
      <c r="BF3147">
        <f>MATCH($BF$1,MONTHLY_INDEX!$1:$1,0)</f>
        <v>127</v>
      </c>
      <c r="BG3147">
        <f>INDEX(MONTHLY_INDEX!$1:$1048576,Final!BC3147,Final!BF3147)</f>
        <v>95.3</v>
      </c>
      <c r="BH3147" s="23">
        <f t="shared" si="1461"/>
        <v>1.0504201680671672E-3</v>
      </c>
      <c r="BI3147" s="14">
        <f t="shared" si="1462"/>
        <v>21066434.387605041</v>
      </c>
      <c r="BJ3147" s="14">
        <f t="shared" si="1463"/>
        <v>2726169.7585318806</v>
      </c>
      <c r="BK3147" s="15">
        <f t="shared" si="1464"/>
        <v>18340264.629073162</v>
      </c>
      <c r="BL3147" s="52">
        <v>0</v>
      </c>
      <c r="BM3147" s="15">
        <f t="shared" si="1465"/>
        <v>18340264.629073162</v>
      </c>
    </row>
    <row r="3148" spans="1:65">
      <c r="A3148" s="8">
        <v>3146</v>
      </c>
      <c r="B3148" s="1" t="s">
        <v>44</v>
      </c>
      <c r="C3148" s="1">
        <v>1500</v>
      </c>
      <c r="D3148" s="1" t="s">
        <v>60</v>
      </c>
      <c r="E3148" s="1">
        <v>150000123</v>
      </c>
      <c r="F3148" s="1" t="s">
        <v>60</v>
      </c>
      <c r="G3148" s="1" t="s">
        <v>93</v>
      </c>
      <c r="H3148" s="1">
        <v>5</v>
      </c>
      <c r="I3148" s="1" t="s">
        <v>52</v>
      </c>
      <c r="J3148" s="1" t="s">
        <v>49</v>
      </c>
      <c r="K3148" s="1">
        <v>17406001</v>
      </c>
      <c r="L3148" s="1" t="s">
        <v>50</v>
      </c>
      <c r="M3148" s="1" t="s">
        <v>51</v>
      </c>
      <c r="N3148" s="1" t="s">
        <v>64</v>
      </c>
      <c r="O3148" s="1" t="s">
        <v>65</v>
      </c>
      <c r="P3148" s="1" t="s">
        <v>66</v>
      </c>
      <c r="Q3148" s="1" t="s">
        <v>67</v>
      </c>
      <c r="R3148" s="1" t="s">
        <v>87</v>
      </c>
      <c r="S3148" s="1" t="s">
        <v>88</v>
      </c>
      <c r="T3148" s="2">
        <v>43555</v>
      </c>
      <c r="U3148" s="2">
        <v>43555</v>
      </c>
      <c r="V3148" s="1" t="s">
        <v>52</v>
      </c>
      <c r="W3148" s="3">
        <v>1</v>
      </c>
      <c r="X3148" s="1" t="s">
        <v>53</v>
      </c>
      <c r="Y3148" s="4">
        <v>969266</v>
      </c>
      <c r="Z3148" s="4">
        <v>-103673</v>
      </c>
      <c r="AA3148" s="4">
        <v>0</v>
      </c>
      <c r="AB3148" s="4">
        <v>0</v>
      </c>
      <c r="AC3148" s="4">
        <v>0</v>
      </c>
      <c r="AD3148" s="4">
        <v>969266</v>
      </c>
      <c r="AE3148" s="5">
        <v>1463</v>
      </c>
      <c r="AF3148" s="1" t="s">
        <v>70</v>
      </c>
      <c r="AG3148" s="1" t="s">
        <v>71</v>
      </c>
      <c r="AH3148" s="1" t="s">
        <v>89</v>
      </c>
      <c r="AI3148" s="1" t="s">
        <v>57</v>
      </c>
      <c r="AJ3148" s="5">
        <v>10950</v>
      </c>
      <c r="AK3148" s="4">
        <v>-10117</v>
      </c>
      <c r="AL3148" s="4">
        <v>0</v>
      </c>
      <c r="AM3148" s="4">
        <v>0</v>
      </c>
      <c r="AN3148" s="4">
        <v>0</v>
      </c>
      <c r="AO3148" s="4">
        <v>-113790</v>
      </c>
      <c r="AP3148" s="4">
        <v>-113790</v>
      </c>
      <c r="AQ3148" s="4">
        <v>0</v>
      </c>
      <c r="AR3148" s="4">
        <v>855476</v>
      </c>
      <c r="AS3148" s="1" t="s">
        <v>52</v>
      </c>
      <c r="AT3148" s="9">
        <f t="shared" si="1456"/>
        <v>43555</v>
      </c>
      <c r="AU3148" s="9">
        <f t="shared" si="1457"/>
        <v>43525</v>
      </c>
      <c r="AV3148" s="9">
        <v>44798</v>
      </c>
      <c r="AW3148" s="11">
        <f t="shared" si="1458"/>
        <v>3.4054794520547946</v>
      </c>
      <c r="AX3148">
        <v>25</v>
      </c>
      <c r="AY3148" s="12">
        <v>0.05</v>
      </c>
      <c r="AZ3148">
        <f t="shared" si="1459"/>
        <v>3.7999999999999999E-2</v>
      </c>
      <c r="BA3148" s="13">
        <f t="shared" si="1460"/>
        <v>969266</v>
      </c>
      <c r="BB3148" s="17" t="s">
        <v>2083</v>
      </c>
      <c r="BC3148">
        <f>MATCH(BB3148,MONTHLY_INDEX!$A:$A,0)</f>
        <v>745</v>
      </c>
      <c r="BD3148">
        <f>MATCH(AU3148,MONTHLY_INDEX!$1:$1,0)</f>
        <v>87</v>
      </c>
      <c r="BE3148">
        <f>INDEX(MONTHLY_INDEX!$1:$1048576,Final!BC3148,Final!BD3148)</f>
        <v>108.5</v>
      </c>
      <c r="BF3148">
        <f>MATCH($BF$1,MONTHLY_INDEX!$1:$1,0)</f>
        <v>127</v>
      </c>
      <c r="BG3148">
        <f>INDEX(MONTHLY_INDEX!$1:$1048576,Final!BC3148,Final!BF3148)</f>
        <v>115.4</v>
      </c>
      <c r="BH3148" s="23">
        <f t="shared" si="1461"/>
        <v>6.3594470046082999E-2</v>
      </c>
      <c r="BI3148" s="14">
        <f t="shared" si="1462"/>
        <v>1030905.9576036867</v>
      </c>
      <c r="BJ3148" s="14">
        <f t="shared" si="1463"/>
        <v>133407.70411356862</v>
      </c>
      <c r="BK3148" s="15">
        <f t="shared" si="1464"/>
        <v>897498.25349011808</v>
      </c>
      <c r="BL3148" s="52">
        <v>0</v>
      </c>
      <c r="BM3148" s="15">
        <f t="shared" si="1465"/>
        <v>897498.25349011808</v>
      </c>
    </row>
    <row r="3149" spans="1:65">
      <c r="A3149" s="8">
        <v>3147</v>
      </c>
      <c r="B3149" s="1" t="s">
        <v>44</v>
      </c>
      <c r="C3149" s="1">
        <v>1500</v>
      </c>
      <c r="D3149" s="1" t="s">
        <v>60</v>
      </c>
      <c r="E3149" s="1">
        <v>150000123</v>
      </c>
      <c r="F3149" s="1" t="s">
        <v>60</v>
      </c>
      <c r="G3149" s="1" t="s">
        <v>94</v>
      </c>
      <c r="H3149" s="1">
        <v>6</v>
      </c>
      <c r="I3149" s="1" t="s">
        <v>52</v>
      </c>
      <c r="J3149" s="1" t="s">
        <v>49</v>
      </c>
      <c r="K3149" s="1">
        <v>17406001</v>
      </c>
      <c r="L3149" s="1" t="s">
        <v>50</v>
      </c>
      <c r="M3149" s="1" t="s">
        <v>51</v>
      </c>
      <c r="N3149" s="1" t="s">
        <v>64</v>
      </c>
      <c r="O3149" s="1" t="s">
        <v>65</v>
      </c>
      <c r="P3149" s="1" t="s">
        <v>66</v>
      </c>
      <c r="Q3149" s="1" t="s">
        <v>67</v>
      </c>
      <c r="R3149" s="1" t="s">
        <v>87</v>
      </c>
      <c r="S3149" s="1" t="s">
        <v>88</v>
      </c>
      <c r="T3149" s="2">
        <v>43555</v>
      </c>
      <c r="U3149" s="2">
        <v>43555</v>
      </c>
      <c r="V3149" s="1" t="s">
        <v>52</v>
      </c>
      <c r="W3149" s="3">
        <v>1</v>
      </c>
      <c r="X3149" s="1" t="s">
        <v>53</v>
      </c>
      <c r="Y3149" s="4">
        <v>735000</v>
      </c>
      <c r="Z3149" s="4">
        <v>-78617</v>
      </c>
      <c r="AA3149" s="4">
        <v>0</v>
      </c>
      <c r="AB3149" s="4">
        <v>0</v>
      </c>
      <c r="AC3149" s="4">
        <v>0</v>
      </c>
      <c r="AD3149" s="4">
        <v>735000</v>
      </c>
      <c r="AE3149" s="5">
        <v>1463</v>
      </c>
      <c r="AF3149" s="1" t="s">
        <v>70</v>
      </c>
      <c r="AG3149" s="1" t="s">
        <v>71</v>
      </c>
      <c r="AH3149" s="1" t="s">
        <v>89</v>
      </c>
      <c r="AI3149" s="1" t="s">
        <v>57</v>
      </c>
      <c r="AJ3149" s="5">
        <v>10950</v>
      </c>
      <c r="AK3149" s="4">
        <v>-7672</v>
      </c>
      <c r="AL3149" s="4">
        <v>0</v>
      </c>
      <c r="AM3149" s="4">
        <v>0</v>
      </c>
      <c r="AN3149" s="4">
        <v>0</v>
      </c>
      <c r="AO3149" s="4">
        <v>-86289</v>
      </c>
      <c r="AP3149" s="4">
        <v>-86289</v>
      </c>
      <c r="AQ3149" s="4">
        <v>0</v>
      </c>
      <c r="AR3149" s="4">
        <v>648711</v>
      </c>
      <c r="AS3149" s="1" t="s">
        <v>52</v>
      </c>
      <c r="AT3149" s="9">
        <f t="shared" si="1456"/>
        <v>43555</v>
      </c>
      <c r="AU3149" s="9">
        <f t="shared" si="1457"/>
        <v>43525</v>
      </c>
      <c r="AV3149" s="9">
        <v>44798</v>
      </c>
      <c r="AW3149" s="11">
        <f t="shared" si="1458"/>
        <v>3.4054794520547946</v>
      </c>
      <c r="AX3149">
        <v>10</v>
      </c>
      <c r="AY3149" s="12">
        <v>0.05</v>
      </c>
      <c r="AZ3149">
        <f t="shared" si="1459"/>
        <v>9.5000000000000001E-2</v>
      </c>
      <c r="BA3149" s="13">
        <f t="shared" si="1460"/>
        <v>735000</v>
      </c>
      <c r="BB3149" s="17" t="s">
        <v>1853</v>
      </c>
      <c r="BC3149">
        <f>MATCH(BB3149,MONTHLY_INDEX!$A:$A,0)</f>
        <v>630</v>
      </c>
      <c r="BD3149">
        <f>MATCH(AU3149,MONTHLY_INDEX!$1:$1,0)</f>
        <v>87</v>
      </c>
      <c r="BE3149">
        <f>INDEX(MONTHLY_INDEX!$1:$1048576,Final!BC3149,Final!BD3149)</f>
        <v>115</v>
      </c>
      <c r="BF3149">
        <f>MATCH($BF$1,MONTHLY_INDEX!$1:$1,0)</f>
        <v>127</v>
      </c>
      <c r="BG3149">
        <f>INDEX(MONTHLY_INDEX!$1:$1048576,Final!BC3149,Final!BF3149)</f>
        <v>151.1</v>
      </c>
      <c r="BH3149" s="23">
        <f t="shared" si="1461"/>
        <v>0.31391304347826082</v>
      </c>
      <c r="BI3149" s="14">
        <f t="shared" si="1462"/>
        <v>965726.08695652173</v>
      </c>
      <c r="BJ3149" s="14">
        <f t="shared" si="1463"/>
        <v>312432.2328171531</v>
      </c>
      <c r="BK3149" s="15">
        <f t="shared" si="1464"/>
        <v>653293.85413936863</v>
      </c>
      <c r="BL3149" s="52">
        <v>0</v>
      </c>
      <c r="BM3149" s="15">
        <f t="shared" si="1465"/>
        <v>653293.85413936863</v>
      </c>
    </row>
    <row r="3150" spans="1:65">
      <c r="A3150" s="8">
        <v>3148</v>
      </c>
      <c r="B3150" s="1" t="s">
        <v>44</v>
      </c>
      <c r="C3150" s="1">
        <v>1500</v>
      </c>
      <c r="D3150" s="1" t="s">
        <v>60</v>
      </c>
      <c r="E3150" s="1">
        <v>150000123</v>
      </c>
      <c r="F3150" s="1" t="s">
        <v>60</v>
      </c>
      <c r="G3150" s="1" t="s">
        <v>95</v>
      </c>
      <c r="H3150" s="1">
        <v>7</v>
      </c>
      <c r="I3150" s="1" t="s">
        <v>52</v>
      </c>
      <c r="J3150" s="1" t="s">
        <v>49</v>
      </c>
      <c r="K3150" s="1">
        <v>17406001</v>
      </c>
      <c r="L3150" s="1" t="s">
        <v>50</v>
      </c>
      <c r="M3150" s="1" t="s">
        <v>51</v>
      </c>
      <c r="N3150" s="1" t="s">
        <v>64</v>
      </c>
      <c r="O3150" s="1" t="s">
        <v>65</v>
      </c>
      <c r="P3150" s="1" t="s">
        <v>66</v>
      </c>
      <c r="Q3150" s="1" t="s">
        <v>67</v>
      </c>
      <c r="R3150" s="1" t="s">
        <v>87</v>
      </c>
      <c r="S3150" s="1" t="s">
        <v>88</v>
      </c>
      <c r="T3150" s="2">
        <v>43555</v>
      </c>
      <c r="U3150" s="2">
        <v>43555</v>
      </c>
      <c r="V3150" s="1" t="s">
        <v>52</v>
      </c>
      <c r="W3150" s="3">
        <v>1</v>
      </c>
      <c r="X3150" s="1" t="s">
        <v>53</v>
      </c>
      <c r="Y3150" s="4">
        <v>126000</v>
      </c>
      <c r="Z3150" s="4">
        <v>-13477</v>
      </c>
      <c r="AA3150" s="4">
        <v>0</v>
      </c>
      <c r="AB3150" s="4">
        <v>0</v>
      </c>
      <c r="AC3150" s="4">
        <v>0</v>
      </c>
      <c r="AD3150" s="4">
        <v>126000</v>
      </c>
      <c r="AE3150" s="5">
        <v>1463</v>
      </c>
      <c r="AF3150" s="1" t="s">
        <v>70</v>
      </c>
      <c r="AG3150" s="1" t="s">
        <v>71</v>
      </c>
      <c r="AH3150" s="1" t="s">
        <v>89</v>
      </c>
      <c r="AI3150" s="1" t="s">
        <v>57</v>
      </c>
      <c r="AJ3150" s="5">
        <v>10950</v>
      </c>
      <c r="AK3150" s="4">
        <v>-1315</v>
      </c>
      <c r="AL3150" s="4">
        <v>0</v>
      </c>
      <c r="AM3150" s="4">
        <v>0</v>
      </c>
      <c r="AN3150" s="4">
        <v>0</v>
      </c>
      <c r="AO3150" s="4">
        <v>-14792</v>
      </c>
      <c r="AP3150" s="4">
        <v>-14792</v>
      </c>
      <c r="AQ3150" s="4">
        <v>0</v>
      </c>
      <c r="AR3150" s="4">
        <v>111208</v>
      </c>
      <c r="AS3150" s="1" t="s">
        <v>52</v>
      </c>
      <c r="AT3150" s="9">
        <f t="shared" si="1456"/>
        <v>43555</v>
      </c>
      <c r="AU3150" s="9">
        <f t="shared" si="1457"/>
        <v>43525</v>
      </c>
      <c r="AV3150" s="9">
        <v>44798</v>
      </c>
      <c r="AW3150" s="11">
        <f t="shared" si="1458"/>
        <v>3.4054794520547946</v>
      </c>
      <c r="AX3150">
        <v>25</v>
      </c>
      <c r="AY3150" s="12">
        <v>0.05</v>
      </c>
      <c r="AZ3150">
        <f t="shared" si="1459"/>
        <v>3.7999999999999999E-2</v>
      </c>
      <c r="BA3150" s="13">
        <f t="shared" si="1460"/>
        <v>126000</v>
      </c>
      <c r="BB3150" s="17" t="s">
        <v>2189</v>
      </c>
      <c r="BC3150">
        <f>MATCH(BB3150,MONTHLY_INDEX!$A:$A,0)</f>
        <v>798</v>
      </c>
      <c r="BD3150">
        <f>MATCH(AU3150,MONTHLY_INDEX!$1:$1,0)</f>
        <v>87</v>
      </c>
      <c r="BE3150">
        <f>INDEX(MONTHLY_INDEX!$1:$1048576,Final!BC3150,Final!BD3150)</f>
        <v>95.2</v>
      </c>
      <c r="BF3150">
        <f>MATCH($BF$1,MONTHLY_INDEX!$1:$1,0)</f>
        <v>127</v>
      </c>
      <c r="BG3150">
        <f>INDEX(MONTHLY_INDEX!$1:$1048576,Final!BC3150,Final!BF3150)</f>
        <v>95.3</v>
      </c>
      <c r="BH3150" s="23">
        <f t="shared" si="1461"/>
        <v>1.0504201680671672E-3</v>
      </c>
      <c r="BI3150" s="14">
        <f t="shared" si="1462"/>
        <v>126132.35294117648</v>
      </c>
      <c r="BJ3150" s="14">
        <f t="shared" si="1463"/>
        <v>16322.563174858986</v>
      </c>
      <c r="BK3150" s="15">
        <f t="shared" si="1464"/>
        <v>109809.7897663175</v>
      </c>
      <c r="BL3150" s="52">
        <v>0</v>
      </c>
      <c r="BM3150" s="15">
        <f t="shared" si="1465"/>
        <v>109809.7897663175</v>
      </c>
    </row>
    <row r="3151" spans="1:65">
      <c r="A3151" s="8">
        <v>3149</v>
      </c>
      <c r="B3151" s="1" t="s">
        <v>44</v>
      </c>
      <c r="C3151" s="1">
        <v>1500</v>
      </c>
      <c r="D3151" s="1" t="s">
        <v>60</v>
      </c>
      <c r="E3151" s="1">
        <v>150000123</v>
      </c>
      <c r="F3151" s="1" t="s">
        <v>60</v>
      </c>
      <c r="G3151" s="1" t="s">
        <v>96</v>
      </c>
      <c r="H3151" s="1">
        <v>8</v>
      </c>
      <c r="I3151" s="1" t="s">
        <v>52</v>
      </c>
      <c r="J3151" s="1" t="s">
        <v>49</v>
      </c>
      <c r="K3151" s="1">
        <v>17406001</v>
      </c>
      <c r="L3151" s="1" t="s">
        <v>50</v>
      </c>
      <c r="M3151" s="1" t="s">
        <v>51</v>
      </c>
      <c r="N3151" s="1" t="s">
        <v>64</v>
      </c>
      <c r="O3151" s="1" t="s">
        <v>65</v>
      </c>
      <c r="P3151" s="1" t="s">
        <v>66</v>
      </c>
      <c r="Q3151" s="1" t="s">
        <v>67</v>
      </c>
      <c r="R3151" s="1" t="s">
        <v>87</v>
      </c>
      <c r="S3151" s="1" t="s">
        <v>88</v>
      </c>
      <c r="T3151" s="2">
        <v>43555</v>
      </c>
      <c r="U3151" s="2">
        <v>43555</v>
      </c>
      <c r="V3151" s="1" t="s">
        <v>52</v>
      </c>
      <c r="W3151" s="3">
        <v>1</v>
      </c>
      <c r="X3151" s="1" t="s">
        <v>53</v>
      </c>
      <c r="Y3151" s="4">
        <v>29327302</v>
      </c>
      <c r="Z3151" s="4">
        <v>-3136900</v>
      </c>
      <c r="AA3151" s="4">
        <v>0</v>
      </c>
      <c r="AB3151" s="4">
        <v>0</v>
      </c>
      <c r="AC3151" s="4">
        <v>0</v>
      </c>
      <c r="AD3151" s="4">
        <v>29327302</v>
      </c>
      <c r="AE3151" s="5">
        <v>1463</v>
      </c>
      <c r="AF3151" s="1" t="s">
        <v>70</v>
      </c>
      <c r="AG3151" s="1" t="s">
        <v>71</v>
      </c>
      <c r="AH3151" s="1" t="s">
        <v>89</v>
      </c>
      <c r="AI3151" s="1" t="s">
        <v>57</v>
      </c>
      <c r="AJ3151" s="5">
        <v>10950</v>
      </c>
      <c r="AK3151" s="4">
        <v>-306102</v>
      </c>
      <c r="AL3151" s="4">
        <v>0</v>
      </c>
      <c r="AM3151" s="4">
        <v>0</v>
      </c>
      <c r="AN3151" s="4">
        <v>0</v>
      </c>
      <c r="AO3151" s="4">
        <v>-3443002</v>
      </c>
      <c r="AP3151" s="4">
        <v>-3443002</v>
      </c>
      <c r="AQ3151" s="4">
        <v>0</v>
      </c>
      <c r="AR3151" s="4">
        <v>25884300</v>
      </c>
      <c r="AS3151" s="1" t="s">
        <v>52</v>
      </c>
      <c r="AT3151" s="9">
        <f t="shared" si="1456"/>
        <v>43555</v>
      </c>
      <c r="AU3151" s="9">
        <f t="shared" si="1457"/>
        <v>43525</v>
      </c>
      <c r="AV3151" s="9">
        <v>44798</v>
      </c>
      <c r="AW3151" s="11">
        <f t="shared" si="1458"/>
        <v>3.4054794520547946</v>
      </c>
      <c r="AX3151">
        <v>25</v>
      </c>
      <c r="AY3151" s="12">
        <v>0.05</v>
      </c>
      <c r="AZ3151">
        <f t="shared" si="1459"/>
        <v>3.7999999999999999E-2</v>
      </c>
      <c r="BA3151" s="13">
        <f t="shared" si="1460"/>
        <v>29327302</v>
      </c>
      <c r="BB3151" s="17" t="s">
        <v>2189</v>
      </c>
      <c r="BC3151">
        <f>MATCH(BB3151,MONTHLY_INDEX!$A:$A,0)</f>
        <v>798</v>
      </c>
      <c r="BD3151">
        <f>MATCH(AU3151,MONTHLY_INDEX!$1:$1,0)</f>
        <v>87</v>
      </c>
      <c r="BE3151">
        <f>INDEX(MONTHLY_INDEX!$1:$1048576,Final!BC3151,Final!BD3151)</f>
        <v>95.2</v>
      </c>
      <c r="BF3151">
        <f>MATCH($BF$1,MONTHLY_INDEX!$1:$1,0)</f>
        <v>127</v>
      </c>
      <c r="BG3151">
        <f>INDEX(MONTHLY_INDEX!$1:$1048576,Final!BC3151,Final!BF3151)</f>
        <v>95.3</v>
      </c>
      <c r="BH3151" s="23">
        <f t="shared" si="1461"/>
        <v>1.0504201680671672E-3</v>
      </c>
      <c r="BI3151" s="14">
        <f t="shared" si="1462"/>
        <v>29358107.989495799</v>
      </c>
      <c r="BJ3151" s="14">
        <f t="shared" si="1463"/>
        <v>3799180.4733584784</v>
      </c>
      <c r="BK3151" s="15">
        <f t="shared" si="1464"/>
        <v>25558927.516137321</v>
      </c>
      <c r="BL3151" s="52">
        <v>0</v>
      </c>
      <c r="BM3151" s="15">
        <f t="shared" si="1465"/>
        <v>25558927.516137321</v>
      </c>
    </row>
    <row r="3152" spans="1:65">
      <c r="A3152" s="8">
        <v>3150</v>
      </c>
      <c r="B3152" s="1" t="s">
        <v>44</v>
      </c>
      <c r="C3152" s="1">
        <v>1500</v>
      </c>
      <c r="D3152" s="1" t="s">
        <v>60</v>
      </c>
      <c r="E3152" s="1">
        <v>150000123</v>
      </c>
      <c r="F3152" s="1" t="s">
        <v>60</v>
      </c>
      <c r="G3152" s="1" t="s">
        <v>97</v>
      </c>
      <c r="H3152" s="1">
        <v>9</v>
      </c>
      <c r="I3152" s="1" t="s">
        <v>52</v>
      </c>
      <c r="J3152" s="1" t="s">
        <v>49</v>
      </c>
      <c r="K3152" s="1">
        <v>17406001</v>
      </c>
      <c r="L3152" s="1" t="s">
        <v>50</v>
      </c>
      <c r="M3152" s="1" t="s">
        <v>51</v>
      </c>
      <c r="N3152" s="1" t="s">
        <v>64</v>
      </c>
      <c r="O3152" s="1" t="s">
        <v>65</v>
      </c>
      <c r="P3152" s="1" t="s">
        <v>66</v>
      </c>
      <c r="Q3152" s="1" t="s">
        <v>67</v>
      </c>
      <c r="R3152" s="1" t="s">
        <v>87</v>
      </c>
      <c r="S3152" s="1" t="s">
        <v>88</v>
      </c>
      <c r="T3152" s="2">
        <v>43555</v>
      </c>
      <c r="U3152" s="2">
        <v>43555</v>
      </c>
      <c r="V3152" s="1" t="s">
        <v>52</v>
      </c>
      <c r="W3152" s="3">
        <v>1</v>
      </c>
      <c r="X3152" s="1" t="s">
        <v>53</v>
      </c>
      <c r="Y3152" s="4">
        <v>1517250</v>
      </c>
      <c r="Z3152" s="4">
        <v>-162287</v>
      </c>
      <c r="AA3152" s="4">
        <v>0</v>
      </c>
      <c r="AB3152" s="4">
        <v>0</v>
      </c>
      <c r="AC3152" s="4">
        <v>0</v>
      </c>
      <c r="AD3152" s="4">
        <v>1517250</v>
      </c>
      <c r="AE3152" s="5">
        <v>1463</v>
      </c>
      <c r="AF3152" s="1" t="s">
        <v>70</v>
      </c>
      <c r="AG3152" s="1" t="s">
        <v>71</v>
      </c>
      <c r="AH3152" s="1" t="s">
        <v>89</v>
      </c>
      <c r="AI3152" s="1" t="s">
        <v>57</v>
      </c>
      <c r="AJ3152" s="5">
        <v>10950</v>
      </c>
      <c r="AK3152" s="4">
        <v>-15836</v>
      </c>
      <c r="AL3152" s="4">
        <v>0</v>
      </c>
      <c r="AM3152" s="4">
        <v>0</v>
      </c>
      <c r="AN3152" s="4">
        <v>0</v>
      </c>
      <c r="AO3152" s="4">
        <v>-178123</v>
      </c>
      <c r="AP3152" s="4">
        <v>-178123</v>
      </c>
      <c r="AQ3152" s="4">
        <v>0</v>
      </c>
      <c r="AR3152" s="4">
        <v>1339127</v>
      </c>
      <c r="AS3152" s="1" t="s">
        <v>52</v>
      </c>
      <c r="AT3152" s="9">
        <f t="shared" si="1456"/>
        <v>43555</v>
      </c>
      <c r="AU3152" s="9">
        <f t="shared" si="1457"/>
        <v>43525</v>
      </c>
      <c r="AV3152" s="9">
        <v>44798</v>
      </c>
      <c r="AW3152" s="11">
        <f t="shared" si="1458"/>
        <v>3.4054794520547946</v>
      </c>
      <c r="AX3152">
        <v>15</v>
      </c>
      <c r="AY3152" s="12">
        <v>0.05</v>
      </c>
      <c r="AZ3152">
        <f t="shared" si="1459"/>
        <v>6.3333333333333325E-2</v>
      </c>
      <c r="BA3152" s="13">
        <f t="shared" si="1460"/>
        <v>1517250</v>
      </c>
      <c r="BB3152" s="17" t="s">
        <v>1941</v>
      </c>
      <c r="BC3152">
        <f>MATCH(BB3152,MONTHLY_INDEX!$A:$A,0)</f>
        <v>674</v>
      </c>
      <c r="BD3152">
        <f>MATCH(AU3152,MONTHLY_INDEX!$1:$1,0)</f>
        <v>87</v>
      </c>
      <c r="BE3152">
        <f>INDEX(MONTHLY_INDEX!$1:$1048576,Final!BC3152,Final!BD3152)</f>
        <v>106.1</v>
      </c>
      <c r="BF3152">
        <f>MATCH($BF$1,MONTHLY_INDEX!$1:$1,0)</f>
        <v>127</v>
      </c>
      <c r="BG3152">
        <f>INDEX(MONTHLY_INDEX!$1:$1048576,Final!BC3152,Final!BF3152)</f>
        <v>122.8</v>
      </c>
      <c r="BH3152" s="23">
        <f t="shared" si="1461"/>
        <v>0.15739868049010372</v>
      </c>
      <c r="BI3152" s="14">
        <f t="shared" si="1462"/>
        <v>1756063.1479736099</v>
      </c>
      <c r="BJ3152" s="14">
        <f t="shared" si="1463"/>
        <v>378748.34123920312</v>
      </c>
      <c r="BK3152" s="15">
        <f t="shared" si="1464"/>
        <v>1377314.8067344069</v>
      </c>
      <c r="BL3152" s="52">
        <v>0</v>
      </c>
      <c r="BM3152" s="15">
        <f t="shared" si="1465"/>
        <v>1377314.8067344069</v>
      </c>
    </row>
    <row r="3153" spans="1:65">
      <c r="A3153" s="8">
        <v>3151</v>
      </c>
      <c r="B3153" s="1" t="s">
        <v>44</v>
      </c>
      <c r="C3153" s="1">
        <v>1500</v>
      </c>
      <c r="D3153" s="1" t="s">
        <v>60</v>
      </c>
      <c r="E3153" s="1">
        <v>150000123</v>
      </c>
      <c r="F3153" s="1" t="s">
        <v>60</v>
      </c>
      <c r="G3153" s="1" t="s">
        <v>98</v>
      </c>
      <c r="H3153" s="1">
        <v>10</v>
      </c>
      <c r="I3153" s="1" t="s">
        <v>52</v>
      </c>
      <c r="J3153" s="1" t="s">
        <v>49</v>
      </c>
      <c r="K3153" s="1">
        <v>17406001</v>
      </c>
      <c r="L3153" s="1" t="s">
        <v>50</v>
      </c>
      <c r="M3153" s="1" t="s">
        <v>51</v>
      </c>
      <c r="N3153" s="1" t="s">
        <v>64</v>
      </c>
      <c r="O3153" s="1" t="s">
        <v>65</v>
      </c>
      <c r="P3153" s="1" t="s">
        <v>66</v>
      </c>
      <c r="Q3153" s="1" t="s">
        <v>67</v>
      </c>
      <c r="R3153" s="1" t="s">
        <v>87</v>
      </c>
      <c r="S3153" s="1" t="s">
        <v>88</v>
      </c>
      <c r="T3153" s="2">
        <v>43555</v>
      </c>
      <c r="U3153" s="2">
        <v>43555</v>
      </c>
      <c r="V3153" s="1" t="s">
        <v>52</v>
      </c>
      <c r="W3153" s="3">
        <v>1</v>
      </c>
      <c r="X3153" s="1" t="s">
        <v>53</v>
      </c>
      <c r="Y3153" s="4">
        <v>312900</v>
      </c>
      <c r="Z3153" s="4">
        <v>-33467</v>
      </c>
      <c r="AA3153" s="4">
        <v>0</v>
      </c>
      <c r="AB3153" s="4">
        <v>0</v>
      </c>
      <c r="AC3153" s="4">
        <v>0</v>
      </c>
      <c r="AD3153" s="4">
        <v>312900</v>
      </c>
      <c r="AE3153" s="5">
        <v>1463</v>
      </c>
      <c r="AF3153" s="1" t="s">
        <v>70</v>
      </c>
      <c r="AG3153" s="1" t="s">
        <v>71</v>
      </c>
      <c r="AH3153" s="1" t="s">
        <v>89</v>
      </c>
      <c r="AI3153" s="1" t="s">
        <v>57</v>
      </c>
      <c r="AJ3153" s="5">
        <v>10950</v>
      </c>
      <c r="AK3153" s="4">
        <v>-3266</v>
      </c>
      <c r="AL3153" s="4">
        <v>0</v>
      </c>
      <c r="AM3153" s="4">
        <v>0</v>
      </c>
      <c r="AN3153" s="4">
        <v>0</v>
      </c>
      <c r="AO3153" s="4">
        <v>-36733</v>
      </c>
      <c r="AP3153" s="4">
        <v>-36733</v>
      </c>
      <c r="AQ3153" s="4">
        <v>0</v>
      </c>
      <c r="AR3153" s="4">
        <v>276167</v>
      </c>
      <c r="AS3153" s="1" t="s">
        <v>52</v>
      </c>
      <c r="AT3153" s="9">
        <f t="shared" si="1456"/>
        <v>43555</v>
      </c>
      <c r="AU3153" s="9">
        <f t="shared" si="1457"/>
        <v>43525</v>
      </c>
      <c r="AV3153" s="9">
        <v>44798</v>
      </c>
      <c r="AW3153" s="11">
        <f t="shared" si="1458"/>
        <v>3.4054794520547946</v>
      </c>
      <c r="AX3153">
        <v>10</v>
      </c>
      <c r="AY3153" s="12">
        <v>0.05</v>
      </c>
      <c r="AZ3153">
        <f t="shared" si="1459"/>
        <v>9.5000000000000001E-2</v>
      </c>
      <c r="BA3153" s="13">
        <f t="shared" si="1460"/>
        <v>312900</v>
      </c>
      <c r="BB3153" s="17" t="s">
        <v>2189</v>
      </c>
      <c r="BC3153">
        <f>MATCH(BB3153,MONTHLY_INDEX!$A:$A,0)</f>
        <v>798</v>
      </c>
      <c r="BD3153">
        <f>MATCH(AU3153,MONTHLY_INDEX!$1:$1,0)</f>
        <v>87</v>
      </c>
      <c r="BE3153">
        <f>INDEX(MONTHLY_INDEX!$1:$1048576,Final!BC3153,Final!BD3153)</f>
        <v>95.2</v>
      </c>
      <c r="BF3153">
        <f>MATCH($BF$1,MONTHLY_INDEX!$1:$1,0)</f>
        <v>127</v>
      </c>
      <c r="BG3153">
        <f>INDEX(MONTHLY_INDEX!$1:$1048576,Final!BC3153,Final!BF3153)</f>
        <v>95.3</v>
      </c>
      <c r="BH3153" s="23">
        <f t="shared" si="1461"/>
        <v>1.0504201680671672E-3</v>
      </c>
      <c r="BI3153" s="14">
        <f t="shared" si="1462"/>
        <v>313228.67647058825</v>
      </c>
      <c r="BJ3153" s="14">
        <f t="shared" si="1463"/>
        <v>101335.91304391621</v>
      </c>
      <c r="BK3153" s="15">
        <f t="shared" si="1464"/>
        <v>211892.76342667203</v>
      </c>
      <c r="BL3153" s="52">
        <v>0</v>
      </c>
      <c r="BM3153" s="15">
        <f t="shared" si="1465"/>
        <v>211892.76342667203</v>
      </c>
    </row>
    <row r="3154" spans="1:65">
      <c r="A3154" s="8">
        <v>3152</v>
      </c>
      <c r="B3154" s="1" t="s">
        <v>44</v>
      </c>
      <c r="C3154" s="1">
        <v>1500</v>
      </c>
      <c r="D3154" s="1" t="s">
        <v>60</v>
      </c>
      <c r="E3154" s="1">
        <v>150000123</v>
      </c>
      <c r="F3154" s="1" t="s">
        <v>60</v>
      </c>
      <c r="G3154" s="1" t="s">
        <v>99</v>
      </c>
      <c r="H3154" s="1">
        <v>11</v>
      </c>
      <c r="I3154" s="1" t="s">
        <v>52</v>
      </c>
      <c r="J3154" s="1" t="s">
        <v>49</v>
      </c>
      <c r="K3154" s="1">
        <v>17406001</v>
      </c>
      <c r="L3154" s="1" t="s">
        <v>50</v>
      </c>
      <c r="M3154" s="1" t="s">
        <v>51</v>
      </c>
      <c r="N3154" s="1" t="s">
        <v>64</v>
      </c>
      <c r="O3154" s="1" t="s">
        <v>65</v>
      </c>
      <c r="P3154" s="1" t="s">
        <v>66</v>
      </c>
      <c r="Q3154" s="1" t="s">
        <v>67</v>
      </c>
      <c r="R3154" s="1" t="s">
        <v>87</v>
      </c>
      <c r="S3154" s="1" t="s">
        <v>88</v>
      </c>
      <c r="T3154" s="2">
        <v>43555</v>
      </c>
      <c r="U3154" s="2">
        <v>43555</v>
      </c>
      <c r="V3154" s="1" t="s">
        <v>52</v>
      </c>
      <c r="W3154" s="3">
        <v>1</v>
      </c>
      <c r="X3154" s="1" t="s">
        <v>53</v>
      </c>
      <c r="Y3154" s="4">
        <v>1174950</v>
      </c>
      <c r="Z3154" s="4">
        <v>-125674</v>
      </c>
      <c r="AA3154" s="4">
        <v>0</v>
      </c>
      <c r="AB3154" s="4">
        <v>0</v>
      </c>
      <c r="AC3154" s="4">
        <v>0</v>
      </c>
      <c r="AD3154" s="4">
        <v>1174950</v>
      </c>
      <c r="AE3154" s="5">
        <v>1463</v>
      </c>
      <c r="AF3154" s="1" t="s">
        <v>70</v>
      </c>
      <c r="AG3154" s="1" t="s">
        <v>71</v>
      </c>
      <c r="AH3154" s="1" t="s">
        <v>89</v>
      </c>
      <c r="AI3154" s="1" t="s">
        <v>57</v>
      </c>
      <c r="AJ3154" s="5">
        <v>10950</v>
      </c>
      <c r="AK3154" s="4">
        <v>-12263</v>
      </c>
      <c r="AL3154" s="4">
        <v>0</v>
      </c>
      <c r="AM3154" s="4">
        <v>0</v>
      </c>
      <c r="AN3154" s="4">
        <v>0</v>
      </c>
      <c r="AO3154" s="4">
        <v>-137937</v>
      </c>
      <c r="AP3154" s="4">
        <v>-137937</v>
      </c>
      <c r="AQ3154" s="4">
        <v>0</v>
      </c>
      <c r="AR3154" s="4">
        <v>1037013</v>
      </c>
      <c r="AS3154" s="1" t="s">
        <v>52</v>
      </c>
      <c r="AT3154" s="9">
        <f t="shared" si="1456"/>
        <v>43555</v>
      </c>
      <c r="AU3154" s="9">
        <f t="shared" si="1457"/>
        <v>43525</v>
      </c>
      <c r="AV3154" s="9">
        <v>44798</v>
      </c>
      <c r="AW3154" s="11">
        <f t="shared" si="1458"/>
        <v>3.4054794520547946</v>
      </c>
      <c r="AX3154">
        <v>10</v>
      </c>
      <c r="AY3154" s="12">
        <v>0.05</v>
      </c>
      <c r="AZ3154">
        <f t="shared" si="1459"/>
        <v>9.5000000000000001E-2</v>
      </c>
      <c r="BA3154" s="13">
        <f t="shared" si="1460"/>
        <v>1174950</v>
      </c>
      <c r="BB3154" s="17" t="s">
        <v>2189</v>
      </c>
      <c r="BC3154">
        <f>MATCH(BB3154,MONTHLY_INDEX!$A:$A,0)</f>
        <v>798</v>
      </c>
      <c r="BD3154">
        <f>MATCH(AU3154,MONTHLY_INDEX!$1:$1,0)</f>
        <v>87</v>
      </c>
      <c r="BE3154">
        <f>INDEX(MONTHLY_INDEX!$1:$1048576,Final!BC3154,Final!BD3154)</f>
        <v>95.2</v>
      </c>
      <c r="BF3154">
        <f>MATCH($BF$1,MONTHLY_INDEX!$1:$1,0)</f>
        <v>127</v>
      </c>
      <c r="BG3154">
        <f>INDEX(MONTHLY_INDEX!$1:$1048576,Final!BC3154,Final!BF3154)</f>
        <v>95.3</v>
      </c>
      <c r="BH3154" s="23">
        <f t="shared" si="1461"/>
        <v>1.0504201680671672E-3</v>
      </c>
      <c r="BI3154" s="14">
        <f t="shared" si="1462"/>
        <v>1176184.1911764706</v>
      </c>
      <c r="BJ3154" s="14">
        <f t="shared" si="1463"/>
        <v>380519.75401390012</v>
      </c>
      <c r="BK3154" s="15">
        <f t="shared" si="1464"/>
        <v>795664.43716257042</v>
      </c>
      <c r="BL3154" s="52">
        <v>0</v>
      </c>
      <c r="BM3154" s="15">
        <f t="shared" si="1465"/>
        <v>795664.43716257042</v>
      </c>
    </row>
    <row r="3155" spans="1:65">
      <c r="A3155" s="8">
        <v>3153</v>
      </c>
      <c r="B3155" s="1" t="s">
        <v>44</v>
      </c>
      <c r="C3155" s="1">
        <v>1500</v>
      </c>
      <c r="D3155" s="1" t="s">
        <v>60</v>
      </c>
      <c r="E3155" s="1">
        <v>150000123</v>
      </c>
      <c r="F3155" s="1" t="s">
        <v>60</v>
      </c>
      <c r="G3155" s="1" t="s">
        <v>100</v>
      </c>
      <c r="H3155" s="1">
        <v>12</v>
      </c>
      <c r="I3155" s="1" t="s">
        <v>52</v>
      </c>
      <c r="J3155" s="1" t="s">
        <v>49</v>
      </c>
      <c r="K3155" s="1">
        <v>17406001</v>
      </c>
      <c r="L3155" s="1" t="s">
        <v>50</v>
      </c>
      <c r="M3155" s="1" t="s">
        <v>51</v>
      </c>
      <c r="N3155" s="1" t="s">
        <v>64</v>
      </c>
      <c r="O3155" s="1" t="s">
        <v>65</v>
      </c>
      <c r="P3155" s="1" t="s">
        <v>66</v>
      </c>
      <c r="Q3155" s="1" t="s">
        <v>67</v>
      </c>
      <c r="R3155" s="1" t="s">
        <v>87</v>
      </c>
      <c r="S3155" s="1" t="s">
        <v>88</v>
      </c>
      <c r="T3155" s="2">
        <v>43555</v>
      </c>
      <c r="U3155" s="2">
        <v>43555</v>
      </c>
      <c r="V3155" s="1" t="s">
        <v>52</v>
      </c>
      <c r="W3155" s="3">
        <v>1</v>
      </c>
      <c r="X3155" s="1" t="s">
        <v>53</v>
      </c>
      <c r="Y3155" s="4">
        <v>582750</v>
      </c>
      <c r="Z3155" s="4">
        <v>-62331</v>
      </c>
      <c r="AA3155" s="4">
        <v>0</v>
      </c>
      <c r="AB3155" s="4">
        <v>0</v>
      </c>
      <c r="AC3155" s="4">
        <v>0</v>
      </c>
      <c r="AD3155" s="4">
        <v>582750</v>
      </c>
      <c r="AE3155" s="5">
        <v>1463</v>
      </c>
      <c r="AF3155" s="1" t="s">
        <v>70</v>
      </c>
      <c r="AG3155" s="1" t="s">
        <v>71</v>
      </c>
      <c r="AH3155" s="1" t="s">
        <v>89</v>
      </c>
      <c r="AI3155" s="1" t="s">
        <v>57</v>
      </c>
      <c r="AJ3155" s="5">
        <v>10950</v>
      </c>
      <c r="AK3155" s="4">
        <v>-6082</v>
      </c>
      <c r="AL3155" s="4">
        <v>0</v>
      </c>
      <c r="AM3155" s="4">
        <v>0</v>
      </c>
      <c r="AN3155" s="4">
        <v>0</v>
      </c>
      <c r="AO3155" s="4">
        <v>-68413</v>
      </c>
      <c r="AP3155" s="4">
        <v>-68413</v>
      </c>
      <c r="AQ3155" s="4">
        <v>0</v>
      </c>
      <c r="AR3155" s="4">
        <v>514337</v>
      </c>
      <c r="AS3155" s="1" t="s">
        <v>52</v>
      </c>
      <c r="AT3155" s="9">
        <f t="shared" si="1456"/>
        <v>43555</v>
      </c>
      <c r="AU3155" s="9">
        <f t="shared" si="1457"/>
        <v>43525</v>
      </c>
      <c r="AV3155" s="9">
        <v>44798</v>
      </c>
      <c r="AW3155" s="11">
        <f t="shared" si="1458"/>
        <v>3.4054794520547946</v>
      </c>
      <c r="AX3155">
        <v>10</v>
      </c>
      <c r="AY3155" s="12">
        <v>0.05</v>
      </c>
      <c r="AZ3155">
        <f t="shared" si="1459"/>
        <v>9.5000000000000001E-2</v>
      </c>
      <c r="BA3155" s="13">
        <f t="shared" si="1460"/>
        <v>582750</v>
      </c>
      <c r="BB3155" s="17" t="s">
        <v>1973</v>
      </c>
      <c r="BC3155">
        <f>MATCH(BB3155,MONTHLY_INDEX!$A:$A,0)</f>
        <v>690</v>
      </c>
      <c r="BD3155">
        <f>MATCH(AU3155,MONTHLY_INDEX!$1:$1,0)</f>
        <v>87</v>
      </c>
      <c r="BE3155">
        <f>INDEX(MONTHLY_INDEX!$1:$1048576,Final!BC3155,Final!BD3155)</f>
        <v>111</v>
      </c>
      <c r="BF3155">
        <f>MATCH($BF$1,MONTHLY_INDEX!$1:$1,0)</f>
        <v>127</v>
      </c>
      <c r="BG3155">
        <f>INDEX(MONTHLY_INDEX!$1:$1048576,Final!BC3155,Final!BF3155)</f>
        <v>145.69999999999999</v>
      </c>
      <c r="BH3155" s="23">
        <f t="shared" si="1461"/>
        <v>0.31261261261261253</v>
      </c>
      <c r="BI3155" s="14">
        <f t="shared" si="1462"/>
        <v>764925</v>
      </c>
      <c r="BJ3155" s="14">
        <f t="shared" si="1463"/>
        <v>247468.9551369863</v>
      </c>
      <c r="BK3155" s="15">
        <f t="shared" si="1464"/>
        <v>517456.04486301367</v>
      </c>
      <c r="BL3155" s="52">
        <v>0</v>
      </c>
      <c r="BM3155" s="15">
        <f t="shared" si="1465"/>
        <v>517456.04486301367</v>
      </c>
    </row>
    <row r="3156" spans="1:65">
      <c r="A3156" s="8">
        <v>3154</v>
      </c>
      <c r="B3156" s="1" t="s">
        <v>44</v>
      </c>
      <c r="C3156" s="1">
        <v>1500</v>
      </c>
      <c r="D3156" s="1" t="s">
        <v>60</v>
      </c>
      <c r="E3156" s="1">
        <v>150000123</v>
      </c>
      <c r="F3156" s="1" t="s">
        <v>60</v>
      </c>
      <c r="G3156" s="1" t="s">
        <v>101</v>
      </c>
      <c r="H3156" s="1">
        <v>13</v>
      </c>
      <c r="I3156" s="1" t="s">
        <v>52</v>
      </c>
      <c r="J3156" s="1" t="s">
        <v>49</v>
      </c>
      <c r="K3156" s="1">
        <v>17406001</v>
      </c>
      <c r="L3156" s="1" t="s">
        <v>50</v>
      </c>
      <c r="M3156" s="1" t="s">
        <v>51</v>
      </c>
      <c r="N3156" s="1" t="s">
        <v>64</v>
      </c>
      <c r="O3156" s="1" t="s">
        <v>65</v>
      </c>
      <c r="P3156" s="1" t="s">
        <v>66</v>
      </c>
      <c r="Q3156" s="1" t="s">
        <v>67</v>
      </c>
      <c r="R3156" s="1" t="s">
        <v>87</v>
      </c>
      <c r="S3156" s="1" t="s">
        <v>88</v>
      </c>
      <c r="T3156" s="2">
        <v>43555</v>
      </c>
      <c r="U3156" s="2">
        <v>43555</v>
      </c>
      <c r="V3156" s="1" t="s">
        <v>52</v>
      </c>
      <c r="W3156" s="3">
        <v>1</v>
      </c>
      <c r="X3156" s="1" t="s">
        <v>53</v>
      </c>
      <c r="Y3156" s="4">
        <v>9976171</v>
      </c>
      <c r="Z3156" s="4">
        <v>-1067068</v>
      </c>
      <c r="AA3156" s="4">
        <v>0</v>
      </c>
      <c r="AB3156" s="4">
        <v>0</v>
      </c>
      <c r="AC3156" s="4">
        <v>0</v>
      </c>
      <c r="AD3156" s="4">
        <v>9976171</v>
      </c>
      <c r="AE3156" s="5">
        <v>1463</v>
      </c>
      <c r="AF3156" s="1" t="s">
        <v>70</v>
      </c>
      <c r="AG3156" s="1" t="s">
        <v>71</v>
      </c>
      <c r="AH3156" s="1" t="s">
        <v>89</v>
      </c>
      <c r="AI3156" s="1" t="s">
        <v>57</v>
      </c>
      <c r="AJ3156" s="5">
        <v>10950</v>
      </c>
      <c r="AK3156" s="4">
        <v>-104126</v>
      </c>
      <c r="AL3156" s="4">
        <v>0</v>
      </c>
      <c r="AM3156" s="4">
        <v>0</v>
      </c>
      <c r="AN3156" s="4">
        <v>0</v>
      </c>
      <c r="AO3156" s="4">
        <v>-1171194</v>
      </c>
      <c r="AP3156" s="4">
        <v>-1171194</v>
      </c>
      <c r="AQ3156" s="4">
        <v>0</v>
      </c>
      <c r="AR3156" s="4">
        <v>8804977</v>
      </c>
      <c r="AS3156" s="1" t="s">
        <v>52</v>
      </c>
      <c r="AT3156" s="9">
        <f t="shared" si="1456"/>
        <v>43555</v>
      </c>
      <c r="AU3156" s="9">
        <f t="shared" si="1457"/>
        <v>43525</v>
      </c>
      <c r="AV3156" s="9">
        <v>44798</v>
      </c>
      <c r="AW3156" s="11">
        <f t="shared" si="1458"/>
        <v>3.4054794520547946</v>
      </c>
      <c r="AX3156">
        <v>25</v>
      </c>
      <c r="AY3156" s="12">
        <v>0.05</v>
      </c>
      <c r="AZ3156">
        <f t="shared" si="1459"/>
        <v>3.7999999999999999E-2</v>
      </c>
      <c r="BA3156" s="13">
        <f t="shared" si="1460"/>
        <v>9976171</v>
      </c>
      <c r="BB3156" s="17" t="s">
        <v>2189</v>
      </c>
      <c r="BC3156">
        <f>MATCH(BB3156,MONTHLY_INDEX!$A:$A,0)</f>
        <v>798</v>
      </c>
      <c r="BD3156">
        <f>MATCH(AU3156,MONTHLY_INDEX!$1:$1,0)</f>
        <v>87</v>
      </c>
      <c r="BE3156">
        <f>INDEX(MONTHLY_INDEX!$1:$1048576,Final!BC3156,Final!BD3156)</f>
        <v>95.2</v>
      </c>
      <c r="BF3156">
        <f>MATCH($BF$1,MONTHLY_INDEX!$1:$1,0)</f>
        <v>127</v>
      </c>
      <c r="BG3156">
        <f>INDEX(MONTHLY_INDEX!$1:$1048576,Final!BC3156,Final!BF3156)</f>
        <v>95.3</v>
      </c>
      <c r="BH3156" s="23">
        <f t="shared" si="1461"/>
        <v>1.0504201680671672E-3</v>
      </c>
      <c r="BI3156" s="14">
        <f t="shared" si="1462"/>
        <v>9986650.1712184865</v>
      </c>
      <c r="BJ3156" s="14">
        <f t="shared" si="1463"/>
        <v>1292354.6142118738</v>
      </c>
      <c r="BK3156" s="15">
        <f t="shared" si="1464"/>
        <v>8694295.5570066124</v>
      </c>
      <c r="BL3156" s="52">
        <v>0</v>
      </c>
      <c r="BM3156" s="15">
        <f t="shared" si="1465"/>
        <v>8694295.5570066124</v>
      </c>
    </row>
    <row r="3157" spans="1:65">
      <c r="A3157" s="8">
        <v>3155</v>
      </c>
      <c r="B3157" s="1" t="s">
        <v>44</v>
      </c>
      <c r="C3157" s="1">
        <v>1500</v>
      </c>
      <c r="D3157" s="1" t="s">
        <v>60</v>
      </c>
      <c r="E3157" s="1">
        <v>150000123</v>
      </c>
      <c r="F3157" s="1" t="s">
        <v>60</v>
      </c>
      <c r="G3157" s="1" t="s">
        <v>102</v>
      </c>
      <c r="H3157" s="1">
        <v>14</v>
      </c>
      <c r="I3157" s="1" t="s">
        <v>52</v>
      </c>
      <c r="J3157" s="1" t="s">
        <v>49</v>
      </c>
      <c r="K3157" s="1">
        <v>17406001</v>
      </c>
      <c r="L3157" s="1" t="s">
        <v>50</v>
      </c>
      <c r="M3157" s="1" t="s">
        <v>51</v>
      </c>
      <c r="N3157" s="1" t="s">
        <v>64</v>
      </c>
      <c r="O3157" s="1" t="s">
        <v>65</v>
      </c>
      <c r="P3157" s="1" t="s">
        <v>66</v>
      </c>
      <c r="Q3157" s="1" t="s">
        <v>67</v>
      </c>
      <c r="R3157" s="1" t="s">
        <v>87</v>
      </c>
      <c r="S3157" s="1" t="s">
        <v>88</v>
      </c>
      <c r="T3157" s="2">
        <v>43555</v>
      </c>
      <c r="U3157" s="2">
        <v>43555</v>
      </c>
      <c r="V3157" s="1" t="s">
        <v>52</v>
      </c>
      <c r="W3157" s="3">
        <v>1</v>
      </c>
      <c r="X3157" s="1" t="s">
        <v>53</v>
      </c>
      <c r="Y3157" s="4">
        <v>21103901</v>
      </c>
      <c r="Z3157" s="4">
        <v>-2257310</v>
      </c>
      <c r="AA3157" s="4">
        <v>0</v>
      </c>
      <c r="AB3157" s="4">
        <v>0</v>
      </c>
      <c r="AC3157" s="4">
        <v>0</v>
      </c>
      <c r="AD3157" s="4">
        <v>21103901</v>
      </c>
      <c r="AE3157" s="5">
        <v>1463</v>
      </c>
      <c r="AF3157" s="1" t="s">
        <v>70</v>
      </c>
      <c r="AG3157" s="1" t="s">
        <v>71</v>
      </c>
      <c r="AH3157" s="1" t="s">
        <v>89</v>
      </c>
      <c r="AI3157" s="1" t="s">
        <v>57</v>
      </c>
      <c r="AJ3157" s="5">
        <v>10950</v>
      </c>
      <c r="AK3157" s="4">
        <v>-220271</v>
      </c>
      <c r="AL3157" s="4">
        <v>0</v>
      </c>
      <c r="AM3157" s="4">
        <v>0</v>
      </c>
      <c r="AN3157" s="4">
        <v>0</v>
      </c>
      <c r="AO3157" s="4">
        <v>-2477581</v>
      </c>
      <c r="AP3157" s="4">
        <v>-2477581</v>
      </c>
      <c r="AQ3157" s="4">
        <v>0</v>
      </c>
      <c r="AR3157" s="4">
        <v>18626320</v>
      </c>
      <c r="AS3157" s="1" t="s">
        <v>52</v>
      </c>
      <c r="AT3157" s="9">
        <f t="shared" si="1456"/>
        <v>43555</v>
      </c>
      <c r="AU3157" s="9">
        <f t="shared" si="1457"/>
        <v>43525</v>
      </c>
      <c r="AV3157" s="9">
        <v>44798</v>
      </c>
      <c r="AW3157" s="11">
        <f t="shared" si="1458"/>
        <v>3.4054794520547946</v>
      </c>
      <c r="AX3157">
        <v>25</v>
      </c>
      <c r="AY3157" s="12">
        <v>0.05</v>
      </c>
      <c r="AZ3157">
        <f t="shared" si="1459"/>
        <v>3.7999999999999999E-2</v>
      </c>
      <c r="BA3157" s="13">
        <f t="shared" si="1460"/>
        <v>21103901</v>
      </c>
      <c r="BB3157" s="17" t="s">
        <v>2189</v>
      </c>
      <c r="BC3157">
        <f>MATCH(BB3157,MONTHLY_INDEX!$A:$A,0)</f>
        <v>798</v>
      </c>
      <c r="BD3157">
        <f>MATCH(AU3157,MONTHLY_INDEX!$1:$1,0)</f>
        <v>87</v>
      </c>
      <c r="BE3157">
        <f>INDEX(MONTHLY_INDEX!$1:$1048576,Final!BC3157,Final!BD3157)</f>
        <v>95.2</v>
      </c>
      <c r="BF3157">
        <f>MATCH($BF$1,MONTHLY_INDEX!$1:$1,0)</f>
        <v>127</v>
      </c>
      <c r="BG3157">
        <f>INDEX(MONTHLY_INDEX!$1:$1048576,Final!BC3157,Final!BF3157)</f>
        <v>95.3</v>
      </c>
      <c r="BH3157" s="23">
        <f t="shared" si="1461"/>
        <v>1.0504201680671672E-3</v>
      </c>
      <c r="BI3157" s="14">
        <f t="shared" si="1462"/>
        <v>21126068.963235293</v>
      </c>
      <c r="BJ3157" s="14">
        <f t="shared" si="1463"/>
        <v>2733886.9627656327</v>
      </c>
      <c r="BK3157" s="15">
        <f t="shared" si="1464"/>
        <v>18392182.000469659</v>
      </c>
      <c r="BL3157" s="52">
        <v>0</v>
      </c>
      <c r="BM3157" s="15">
        <f t="shared" si="1465"/>
        <v>18392182.000469659</v>
      </c>
    </row>
    <row r="3158" spans="1:65">
      <c r="A3158" s="8">
        <v>3156</v>
      </c>
      <c r="B3158" s="1" t="s">
        <v>44</v>
      </c>
      <c r="C3158" s="1">
        <v>1500</v>
      </c>
      <c r="D3158" s="1" t="s">
        <v>60</v>
      </c>
      <c r="E3158" s="1">
        <v>150000123</v>
      </c>
      <c r="F3158" s="1" t="s">
        <v>60</v>
      </c>
      <c r="G3158" s="1" t="s">
        <v>103</v>
      </c>
      <c r="H3158" s="1">
        <v>15</v>
      </c>
      <c r="I3158" s="1" t="s">
        <v>52</v>
      </c>
      <c r="J3158" s="1" t="s">
        <v>49</v>
      </c>
      <c r="K3158" s="1">
        <v>17406001</v>
      </c>
      <c r="L3158" s="1" t="s">
        <v>50</v>
      </c>
      <c r="M3158" s="1" t="s">
        <v>51</v>
      </c>
      <c r="N3158" s="1" t="s">
        <v>64</v>
      </c>
      <c r="O3158" s="1" t="s">
        <v>65</v>
      </c>
      <c r="P3158" s="1" t="s">
        <v>66</v>
      </c>
      <c r="Q3158" s="1" t="s">
        <v>67</v>
      </c>
      <c r="R3158" s="1" t="s">
        <v>87</v>
      </c>
      <c r="S3158" s="1" t="s">
        <v>88</v>
      </c>
      <c r="T3158" s="2">
        <v>43555</v>
      </c>
      <c r="U3158" s="2">
        <v>43555</v>
      </c>
      <c r="V3158" s="1" t="s">
        <v>52</v>
      </c>
      <c r="W3158" s="3">
        <v>1</v>
      </c>
      <c r="X3158" s="1" t="s">
        <v>53</v>
      </c>
      <c r="Y3158" s="4">
        <v>580650</v>
      </c>
      <c r="Z3158" s="4">
        <v>-62107</v>
      </c>
      <c r="AA3158" s="4">
        <v>0</v>
      </c>
      <c r="AB3158" s="4">
        <v>0</v>
      </c>
      <c r="AC3158" s="4">
        <v>0</v>
      </c>
      <c r="AD3158" s="4">
        <v>580650</v>
      </c>
      <c r="AE3158" s="5">
        <v>1463</v>
      </c>
      <c r="AF3158" s="1" t="s">
        <v>70</v>
      </c>
      <c r="AG3158" s="1" t="s">
        <v>71</v>
      </c>
      <c r="AH3158" s="1" t="s">
        <v>89</v>
      </c>
      <c r="AI3158" s="1" t="s">
        <v>57</v>
      </c>
      <c r="AJ3158" s="5">
        <v>10950</v>
      </c>
      <c r="AK3158" s="4">
        <v>-6061</v>
      </c>
      <c r="AL3158" s="4">
        <v>0</v>
      </c>
      <c r="AM3158" s="4">
        <v>0</v>
      </c>
      <c r="AN3158" s="4">
        <v>0</v>
      </c>
      <c r="AO3158" s="4">
        <v>-68168</v>
      </c>
      <c r="AP3158" s="4">
        <v>-68168</v>
      </c>
      <c r="AQ3158" s="4">
        <v>0</v>
      </c>
      <c r="AR3158" s="4">
        <v>512482</v>
      </c>
      <c r="AS3158" s="1" t="s">
        <v>52</v>
      </c>
      <c r="AT3158" s="9">
        <f t="shared" si="1456"/>
        <v>43555</v>
      </c>
      <c r="AU3158" s="9">
        <f t="shared" si="1457"/>
        <v>43525</v>
      </c>
      <c r="AV3158" s="9">
        <v>44798</v>
      </c>
      <c r="AW3158" s="11">
        <f t="shared" si="1458"/>
        <v>3.4054794520547946</v>
      </c>
      <c r="AX3158">
        <v>10</v>
      </c>
      <c r="AY3158" s="12">
        <v>0.05</v>
      </c>
      <c r="AZ3158">
        <f t="shared" si="1459"/>
        <v>9.5000000000000001E-2</v>
      </c>
      <c r="BA3158" s="13">
        <f t="shared" si="1460"/>
        <v>580650</v>
      </c>
      <c r="BB3158" s="17" t="s">
        <v>1941</v>
      </c>
      <c r="BC3158">
        <f>MATCH(BB3158,MONTHLY_INDEX!$A:$A,0)</f>
        <v>674</v>
      </c>
      <c r="BD3158">
        <f>MATCH(AU3158,MONTHLY_INDEX!$1:$1,0)</f>
        <v>87</v>
      </c>
      <c r="BE3158">
        <f>INDEX(MONTHLY_INDEX!$1:$1048576,Final!BC3158,Final!BD3158)</f>
        <v>106.1</v>
      </c>
      <c r="BF3158">
        <f>MATCH($BF$1,MONTHLY_INDEX!$1:$1,0)</f>
        <v>127</v>
      </c>
      <c r="BG3158">
        <f>INDEX(MONTHLY_INDEX!$1:$1048576,Final!BC3158,Final!BF3158)</f>
        <v>122.8</v>
      </c>
      <c r="BH3158" s="23">
        <f t="shared" si="1461"/>
        <v>0.15739868049010372</v>
      </c>
      <c r="BI3158" s="14">
        <f t="shared" si="1462"/>
        <v>672043.54382657877</v>
      </c>
      <c r="BJ3158" s="14">
        <f t="shared" si="1463"/>
        <v>217419.8955418125</v>
      </c>
      <c r="BK3158" s="15">
        <f t="shared" si="1464"/>
        <v>454623.64828476624</v>
      </c>
      <c r="BL3158" s="52">
        <v>0</v>
      </c>
      <c r="BM3158" s="15">
        <f t="shared" si="1465"/>
        <v>454623.64828476624</v>
      </c>
    </row>
    <row r="3159" spans="1:65">
      <c r="A3159" s="8">
        <v>3157</v>
      </c>
      <c r="B3159" s="1" t="s">
        <v>44</v>
      </c>
      <c r="C3159" s="1">
        <v>1500</v>
      </c>
      <c r="D3159" s="1" t="s">
        <v>60</v>
      </c>
      <c r="E3159" s="1">
        <v>150000123</v>
      </c>
      <c r="F3159" s="1" t="s">
        <v>60</v>
      </c>
      <c r="G3159" s="1" t="s">
        <v>104</v>
      </c>
      <c r="H3159" s="1">
        <v>16</v>
      </c>
      <c r="I3159" s="1" t="s">
        <v>52</v>
      </c>
      <c r="J3159" s="1" t="s">
        <v>49</v>
      </c>
      <c r="K3159" s="1">
        <v>17406001</v>
      </c>
      <c r="L3159" s="1" t="s">
        <v>50</v>
      </c>
      <c r="M3159" s="1" t="s">
        <v>51</v>
      </c>
      <c r="N3159" s="1" t="s">
        <v>64</v>
      </c>
      <c r="O3159" s="1" t="s">
        <v>65</v>
      </c>
      <c r="P3159" s="1" t="s">
        <v>66</v>
      </c>
      <c r="Q3159" s="1" t="s">
        <v>67</v>
      </c>
      <c r="R3159" s="1" t="s">
        <v>87</v>
      </c>
      <c r="S3159" s="1" t="s">
        <v>88</v>
      </c>
      <c r="T3159" s="2">
        <v>43555</v>
      </c>
      <c r="U3159" s="2">
        <v>43555</v>
      </c>
      <c r="V3159" s="1" t="s">
        <v>52</v>
      </c>
      <c r="W3159" s="3">
        <v>1</v>
      </c>
      <c r="X3159" s="1" t="s">
        <v>53</v>
      </c>
      <c r="Y3159" s="4">
        <v>175035</v>
      </c>
      <c r="Z3159" s="4">
        <v>-18720</v>
      </c>
      <c r="AA3159" s="4">
        <v>0</v>
      </c>
      <c r="AB3159" s="4">
        <v>0</v>
      </c>
      <c r="AC3159" s="4">
        <v>0</v>
      </c>
      <c r="AD3159" s="4">
        <v>175035</v>
      </c>
      <c r="AE3159" s="5">
        <v>1463</v>
      </c>
      <c r="AF3159" s="1" t="s">
        <v>70</v>
      </c>
      <c r="AG3159" s="1" t="s">
        <v>71</v>
      </c>
      <c r="AH3159" s="1" t="s">
        <v>89</v>
      </c>
      <c r="AI3159" s="1" t="s">
        <v>57</v>
      </c>
      <c r="AJ3159" s="5">
        <v>10950</v>
      </c>
      <c r="AK3159" s="4">
        <v>-1827</v>
      </c>
      <c r="AL3159" s="4">
        <v>0</v>
      </c>
      <c r="AM3159" s="4">
        <v>0</v>
      </c>
      <c r="AN3159" s="4">
        <v>0</v>
      </c>
      <c r="AO3159" s="4">
        <v>-20547</v>
      </c>
      <c r="AP3159" s="4">
        <v>-20547</v>
      </c>
      <c r="AQ3159" s="4">
        <v>0</v>
      </c>
      <c r="AR3159" s="4">
        <v>154488</v>
      </c>
      <c r="AS3159" s="1" t="s">
        <v>52</v>
      </c>
      <c r="AT3159" s="9">
        <f t="shared" si="1456"/>
        <v>43555</v>
      </c>
      <c r="AU3159" s="9">
        <f t="shared" si="1457"/>
        <v>43525</v>
      </c>
      <c r="AV3159" s="9">
        <v>44798</v>
      </c>
      <c r="AW3159" s="11">
        <f t="shared" si="1458"/>
        <v>3.4054794520547946</v>
      </c>
      <c r="AX3159">
        <v>10</v>
      </c>
      <c r="AY3159" s="12">
        <v>0.05</v>
      </c>
      <c r="AZ3159">
        <f t="shared" si="1459"/>
        <v>9.5000000000000001E-2</v>
      </c>
      <c r="BA3159" s="13">
        <f t="shared" si="1460"/>
        <v>175035</v>
      </c>
      <c r="BB3159" s="17" t="s">
        <v>1877</v>
      </c>
      <c r="BC3159">
        <f>MATCH(BB3159,MONTHLY_INDEX!$A:$A,0)</f>
        <v>642</v>
      </c>
      <c r="BD3159">
        <f>MATCH(AU3159,MONTHLY_INDEX!$1:$1,0)</f>
        <v>87</v>
      </c>
      <c r="BE3159">
        <f>INDEX(MONTHLY_INDEX!$1:$1048576,Final!BC3159,Final!BD3159)</f>
        <v>79.5</v>
      </c>
      <c r="BF3159">
        <f>MATCH($BF$1,MONTHLY_INDEX!$1:$1,0)</f>
        <v>127</v>
      </c>
      <c r="BG3159">
        <f>INDEX(MONTHLY_INDEX!$1:$1048576,Final!BC3159,Final!BF3159)</f>
        <v>94</v>
      </c>
      <c r="BH3159" s="23">
        <f t="shared" si="1461"/>
        <v>0.18238993710691823</v>
      </c>
      <c r="BI3159" s="14">
        <f t="shared" si="1462"/>
        <v>206959.62264150943</v>
      </c>
      <c r="BJ3159" s="14">
        <f t="shared" si="1463"/>
        <v>66955.690519514086</v>
      </c>
      <c r="BK3159" s="15">
        <f t="shared" si="1464"/>
        <v>140003.93212199534</v>
      </c>
      <c r="BL3159" s="52">
        <v>0</v>
      </c>
      <c r="BM3159" s="15">
        <f t="shared" si="1465"/>
        <v>140003.93212199534</v>
      </c>
    </row>
    <row r="3160" spans="1:65">
      <c r="A3160" s="8">
        <v>3158</v>
      </c>
      <c r="B3160" s="1" t="s">
        <v>44</v>
      </c>
      <c r="C3160" s="1">
        <v>1500</v>
      </c>
      <c r="D3160" s="1" t="s">
        <v>60</v>
      </c>
      <c r="E3160" s="1">
        <v>150000123</v>
      </c>
      <c r="F3160" s="1" t="s">
        <v>60</v>
      </c>
      <c r="G3160" s="1" t="s">
        <v>105</v>
      </c>
      <c r="H3160" s="1">
        <v>17</v>
      </c>
      <c r="I3160" s="1" t="s">
        <v>52</v>
      </c>
      <c r="J3160" s="1" t="s">
        <v>49</v>
      </c>
      <c r="K3160" s="1">
        <v>17406001</v>
      </c>
      <c r="L3160" s="1" t="s">
        <v>50</v>
      </c>
      <c r="M3160" s="1" t="s">
        <v>51</v>
      </c>
      <c r="N3160" s="1" t="s">
        <v>64</v>
      </c>
      <c r="O3160" s="1" t="s">
        <v>65</v>
      </c>
      <c r="P3160" s="1" t="s">
        <v>66</v>
      </c>
      <c r="Q3160" s="1" t="s">
        <v>67</v>
      </c>
      <c r="R3160" s="1" t="s">
        <v>87</v>
      </c>
      <c r="S3160" s="1" t="s">
        <v>88</v>
      </c>
      <c r="T3160" s="2">
        <v>43555</v>
      </c>
      <c r="U3160" s="2">
        <v>43555</v>
      </c>
      <c r="V3160" s="1" t="s">
        <v>52</v>
      </c>
      <c r="W3160" s="3">
        <v>1</v>
      </c>
      <c r="X3160" s="1" t="s">
        <v>53</v>
      </c>
      <c r="Y3160" s="4">
        <v>132796</v>
      </c>
      <c r="Z3160" s="4">
        <v>-14203</v>
      </c>
      <c r="AA3160" s="4">
        <v>0</v>
      </c>
      <c r="AB3160" s="4">
        <v>0</v>
      </c>
      <c r="AC3160" s="4">
        <v>0</v>
      </c>
      <c r="AD3160" s="4">
        <v>132796</v>
      </c>
      <c r="AE3160" s="5">
        <v>1463</v>
      </c>
      <c r="AF3160" s="1" t="s">
        <v>70</v>
      </c>
      <c r="AG3160" s="1" t="s">
        <v>71</v>
      </c>
      <c r="AH3160" s="1" t="s">
        <v>89</v>
      </c>
      <c r="AI3160" s="1" t="s">
        <v>57</v>
      </c>
      <c r="AJ3160" s="5">
        <v>10950</v>
      </c>
      <c r="AK3160" s="4">
        <v>-1386</v>
      </c>
      <c r="AL3160" s="4">
        <v>0</v>
      </c>
      <c r="AM3160" s="4">
        <v>0</v>
      </c>
      <c r="AN3160" s="4">
        <v>0</v>
      </c>
      <c r="AO3160" s="4">
        <v>-15589</v>
      </c>
      <c r="AP3160" s="4">
        <v>-15589</v>
      </c>
      <c r="AQ3160" s="4">
        <v>0</v>
      </c>
      <c r="AR3160" s="4">
        <v>117207</v>
      </c>
      <c r="AS3160" s="1" t="s">
        <v>52</v>
      </c>
      <c r="AT3160" s="9">
        <f t="shared" si="1456"/>
        <v>43555</v>
      </c>
      <c r="AU3160" s="9">
        <f t="shared" si="1457"/>
        <v>43525</v>
      </c>
      <c r="AV3160" s="9">
        <v>44798</v>
      </c>
      <c r="AW3160" s="11">
        <f t="shared" si="1458"/>
        <v>3.4054794520547946</v>
      </c>
      <c r="AX3160">
        <v>10</v>
      </c>
      <c r="AY3160" s="12">
        <v>0.05</v>
      </c>
      <c r="AZ3160">
        <f t="shared" si="1459"/>
        <v>9.5000000000000001E-2</v>
      </c>
      <c r="BA3160" s="13">
        <f t="shared" si="1460"/>
        <v>132796</v>
      </c>
      <c r="BB3160" s="17" t="s">
        <v>2189</v>
      </c>
      <c r="BC3160">
        <f>MATCH(BB3160,MONTHLY_INDEX!$A:$A,0)</f>
        <v>798</v>
      </c>
      <c r="BD3160">
        <f>MATCH(AU3160,MONTHLY_INDEX!$1:$1,0)</f>
        <v>87</v>
      </c>
      <c r="BE3160">
        <f>INDEX(MONTHLY_INDEX!$1:$1048576,Final!BC3160,Final!BD3160)</f>
        <v>95.2</v>
      </c>
      <c r="BF3160">
        <f>MATCH($BF$1,MONTHLY_INDEX!$1:$1,0)</f>
        <v>127</v>
      </c>
      <c r="BG3160">
        <f>INDEX(MONTHLY_INDEX!$1:$1048576,Final!BC3160,Final!BF3160)</f>
        <v>95.3</v>
      </c>
      <c r="BH3160" s="23">
        <f t="shared" si="1461"/>
        <v>1.0504201680671672E-3</v>
      </c>
      <c r="BI3160" s="14">
        <f t="shared" si="1462"/>
        <v>132935.49159663866</v>
      </c>
      <c r="BJ3160" s="14">
        <f t="shared" si="1463"/>
        <v>43007.363082709802</v>
      </c>
      <c r="BK3160" s="15">
        <f t="shared" si="1464"/>
        <v>89928.128513928852</v>
      </c>
      <c r="BL3160" s="52">
        <v>0</v>
      </c>
      <c r="BM3160" s="15">
        <f t="shared" si="1465"/>
        <v>89928.128513928852</v>
      </c>
    </row>
    <row r="3161" spans="1:65">
      <c r="A3161" s="8">
        <v>3159</v>
      </c>
      <c r="B3161" s="1" t="s">
        <v>44</v>
      </c>
      <c r="C3161" s="1">
        <v>1500</v>
      </c>
      <c r="D3161" s="1" t="s">
        <v>60</v>
      </c>
      <c r="E3161" s="1">
        <v>150000123</v>
      </c>
      <c r="F3161" s="1" t="s">
        <v>60</v>
      </c>
      <c r="G3161" s="1" t="s">
        <v>106</v>
      </c>
      <c r="H3161" s="1">
        <v>18</v>
      </c>
      <c r="I3161" s="1" t="s">
        <v>52</v>
      </c>
      <c r="J3161" s="1" t="s">
        <v>49</v>
      </c>
      <c r="K3161" s="1">
        <v>17406001</v>
      </c>
      <c r="L3161" s="1" t="s">
        <v>50</v>
      </c>
      <c r="M3161" s="1" t="s">
        <v>51</v>
      </c>
      <c r="N3161" s="1" t="s">
        <v>64</v>
      </c>
      <c r="O3161" s="1" t="s">
        <v>65</v>
      </c>
      <c r="P3161" s="1" t="s">
        <v>66</v>
      </c>
      <c r="Q3161" s="1" t="s">
        <v>67</v>
      </c>
      <c r="R3161" s="1" t="s">
        <v>87</v>
      </c>
      <c r="S3161" s="1" t="s">
        <v>88</v>
      </c>
      <c r="T3161" s="2">
        <v>43555</v>
      </c>
      <c r="U3161" s="2">
        <v>43555</v>
      </c>
      <c r="V3161" s="1" t="s">
        <v>52</v>
      </c>
      <c r="W3161" s="3">
        <v>1</v>
      </c>
      <c r="X3161" s="1" t="s">
        <v>53</v>
      </c>
      <c r="Y3161" s="4">
        <v>469552</v>
      </c>
      <c r="Z3161" s="4">
        <v>-50223</v>
      </c>
      <c r="AA3161" s="4">
        <v>0</v>
      </c>
      <c r="AB3161" s="4">
        <v>0</v>
      </c>
      <c r="AC3161" s="4">
        <v>0</v>
      </c>
      <c r="AD3161" s="4">
        <v>469552</v>
      </c>
      <c r="AE3161" s="5">
        <v>1463</v>
      </c>
      <c r="AF3161" s="1" t="s">
        <v>70</v>
      </c>
      <c r="AG3161" s="1" t="s">
        <v>71</v>
      </c>
      <c r="AH3161" s="1" t="s">
        <v>89</v>
      </c>
      <c r="AI3161" s="1" t="s">
        <v>57</v>
      </c>
      <c r="AJ3161" s="5">
        <v>10950</v>
      </c>
      <c r="AK3161" s="4">
        <v>-4901</v>
      </c>
      <c r="AL3161" s="4">
        <v>0</v>
      </c>
      <c r="AM3161" s="4">
        <v>0</v>
      </c>
      <c r="AN3161" s="4">
        <v>0</v>
      </c>
      <c r="AO3161" s="4">
        <v>-55124</v>
      </c>
      <c r="AP3161" s="4">
        <v>-55124</v>
      </c>
      <c r="AQ3161" s="4">
        <v>0</v>
      </c>
      <c r="AR3161" s="4">
        <v>414428</v>
      </c>
      <c r="AS3161" s="1" t="s">
        <v>52</v>
      </c>
      <c r="AT3161" s="9">
        <f t="shared" si="1456"/>
        <v>43555</v>
      </c>
      <c r="AU3161" s="9">
        <f t="shared" si="1457"/>
        <v>43525</v>
      </c>
      <c r="AV3161" s="9">
        <v>44798</v>
      </c>
      <c r="AW3161" s="11">
        <f t="shared" si="1458"/>
        <v>3.4054794520547946</v>
      </c>
      <c r="AX3161">
        <v>10</v>
      </c>
      <c r="AY3161" s="12">
        <v>0.05</v>
      </c>
      <c r="AZ3161">
        <f t="shared" si="1459"/>
        <v>9.5000000000000001E-2</v>
      </c>
      <c r="BA3161" s="13">
        <f t="shared" si="1460"/>
        <v>469552</v>
      </c>
      <c r="BB3161" s="17" t="s">
        <v>1871</v>
      </c>
      <c r="BC3161">
        <f>MATCH(BB3161,MONTHLY_INDEX!$A:$A,0)</f>
        <v>639</v>
      </c>
      <c r="BD3161">
        <f>MATCH(AU3161,MONTHLY_INDEX!$1:$1,0)</f>
        <v>87</v>
      </c>
      <c r="BE3161">
        <f>INDEX(MONTHLY_INDEX!$1:$1048576,Final!BC3161,Final!BD3161)</f>
        <v>111.4</v>
      </c>
      <c r="BF3161">
        <f>MATCH($BF$1,MONTHLY_INDEX!$1:$1,0)</f>
        <v>127</v>
      </c>
      <c r="BG3161">
        <f>INDEX(MONTHLY_INDEX!$1:$1048576,Final!BC3161,Final!BF3161)</f>
        <v>116.2</v>
      </c>
      <c r="BH3161" s="23">
        <f t="shared" si="1461"/>
        <v>4.3087971274685791E-2</v>
      </c>
      <c r="BI3161" s="14">
        <f t="shared" si="1462"/>
        <v>489784.04308797128</v>
      </c>
      <c r="BJ3161" s="14">
        <f t="shared" si="1463"/>
        <v>158455.2019946386</v>
      </c>
      <c r="BK3161" s="15">
        <f t="shared" si="1464"/>
        <v>331328.84109333268</v>
      </c>
      <c r="BL3161" s="52">
        <v>0</v>
      </c>
      <c r="BM3161" s="15">
        <f t="shared" si="1465"/>
        <v>331328.84109333268</v>
      </c>
    </row>
    <row r="3162" spans="1:65">
      <c r="A3162" s="8">
        <v>3160</v>
      </c>
      <c r="B3162" s="1" t="s">
        <v>44</v>
      </c>
      <c r="C3162" s="1">
        <v>1500</v>
      </c>
      <c r="D3162" s="1" t="s">
        <v>60</v>
      </c>
      <c r="E3162" s="1">
        <v>150000123</v>
      </c>
      <c r="F3162" s="1" t="s">
        <v>60</v>
      </c>
      <c r="G3162" s="1" t="s">
        <v>107</v>
      </c>
      <c r="H3162" s="1">
        <v>19</v>
      </c>
      <c r="I3162" s="1" t="s">
        <v>52</v>
      </c>
      <c r="J3162" s="1" t="s">
        <v>49</v>
      </c>
      <c r="K3162" s="1">
        <v>17406001</v>
      </c>
      <c r="L3162" s="1" t="s">
        <v>50</v>
      </c>
      <c r="M3162" s="1" t="s">
        <v>51</v>
      </c>
      <c r="N3162" s="1" t="s">
        <v>64</v>
      </c>
      <c r="O3162" s="1" t="s">
        <v>65</v>
      </c>
      <c r="P3162" s="1" t="s">
        <v>66</v>
      </c>
      <c r="Q3162" s="1" t="s">
        <v>67</v>
      </c>
      <c r="R3162" s="1" t="s">
        <v>87</v>
      </c>
      <c r="S3162" s="1" t="s">
        <v>88</v>
      </c>
      <c r="T3162" s="2">
        <v>43555</v>
      </c>
      <c r="U3162" s="2">
        <v>43555</v>
      </c>
      <c r="V3162" s="1" t="s">
        <v>52</v>
      </c>
      <c r="W3162" s="3">
        <v>1</v>
      </c>
      <c r="X3162" s="1" t="s">
        <v>53</v>
      </c>
      <c r="Y3162" s="4">
        <v>6861326</v>
      </c>
      <c r="Z3162" s="4">
        <v>-733898</v>
      </c>
      <c r="AA3162" s="4">
        <v>0</v>
      </c>
      <c r="AB3162" s="4">
        <v>0</v>
      </c>
      <c r="AC3162" s="4">
        <v>0</v>
      </c>
      <c r="AD3162" s="4">
        <v>6861326</v>
      </c>
      <c r="AE3162" s="5">
        <v>1463</v>
      </c>
      <c r="AF3162" s="1" t="s">
        <v>70</v>
      </c>
      <c r="AG3162" s="1" t="s">
        <v>71</v>
      </c>
      <c r="AH3162" s="1" t="s">
        <v>89</v>
      </c>
      <c r="AI3162" s="1" t="s">
        <v>57</v>
      </c>
      <c r="AJ3162" s="5">
        <v>10950</v>
      </c>
      <c r="AK3162" s="4">
        <v>-71615</v>
      </c>
      <c r="AL3162" s="4">
        <v>0</v>
      </c>
      <c r="AM3162" s="4">
        <v>0</v>
      </c>
      <c r="AN3162" s="4">
        <v>0</v>
      </c>
      <c r="AO3162" s="4">
        <v>-805513</v>
      </c>
      <c r="AP3162" s="4">
        <v>-805513</v>
      </c>
      <c r="AQ3162" s="4">
        <v>0</v>
      </c>
      <c r="AR3162" s="4">
        <v>6055813</v>
      </c>
      <c r="AS3162" s="1" t="s">
        <v>52</v>
      </c>
      <c r="AT3162" s="9">
        <f t="shared" si="1456"/>
        <v>43555</v>
      </c>
      <c r="AU3162" s="9">
        <f t="shared" si="1457"/>
        <v>43525</v>
      </c>
      <c r="AV3162" s="9">
        <v>44798</v>
      </c>
      <c r="AW3162" s="11">
        <f t="shared" si="1458"/>
        <v>3.4054794520547946</v>
      </c>
      <c r="AX3162">
        <v>10</v>
      </c>
      <c r="AY3162" s="12">
        <v>0.05</v>
      </c>
      <c r="AZ3162">
        <f t="shared" si="1459"/>
        <v>9.5000000000000001E-2</v>
      </c>
      <c r="BA3162" s="13">
        <f t="shared" si="1460"/>
        <v>6861326</v>
      </c>
      <c r="BI3162" s="14">
        <f t="shared" ref="BI3162:BI3164" si="1466">AR3162</f>
        <v>6055813</v>
      </c>
      <c r="BJ3162" s="14">
        <v>0</v>
      </c>
      <c r="BK3162" s="14">
        <f t="shared" ref="BK3162:BK3164" si="1467">AR3162</f>
        <v>6055813</v>
      </c>
      <c r="BL3162" s="52">
        <v>0</v>
      </c>
      <c r="BM3162" s="15">
        <f t="shared" ref="BM3162:BM3164" si="1468">AR3162</f>
        <v>6055813</v>
      </c>
    </row>
    <row r="3163" spans="1:65">
      <c r="A3163" s="8">
        <v>3161</v>
      </c>
      <c r="B3163" s="1" t="s">
        <v>44</v>
      </c>
      <c r="C3163" s="1">
        <v>1500</v>
      </c>
      <c r="D3163" s="1" t="s">
        <v>60</v>
      </c>
      <c r="E3163" s="1">
        <v>150000123</v>
      </c>
      <c r="F3163" s="1" t="s">
        <v>60</v>
      </c>
      <c r="G3163" s="1" t="s">
        <v>108</v>
      </c>
      <c r="H3163" s="1">
        <v>20</v>
      </c>
      <c r="I3163" s="1" t="s">
        <v>52</v>
      </c>
      <c r="J3163" s="1" t="s">
        <v>49</v>
      </c>
      <c r="K3163" s="1">
        <v>17406001</v>
      </c>
      <c r="L3163" s="1" t="s">
        <v>50</v>
      </c>
      <c r="M3163" s="1" t="s">
        <v>51</v>
      </c>
      <c r="N3163" s="1" t="s">
        <v>64</v>
      </c>
      <c r="O3163" s="1" t="s">
        <v>65</v>
      </c>
      <c r="P3163" s="1" t="s">
        <v>66</v>
      </c>
      <c r="Q3163" s="1" t="s">
        <v>67</v>
      </c>
      <c r="R3163" s="1" t="s">
        <v>87</v>
      </c>
      <c r="S3163" s="1" t="s">
        <v>88</v>
      </c>
      <c r="T3163" s="2">
        <v>43555</v>
      </c>
      <c r="U3163" s="2">
        <v>43555</v>
      </c>
      <c r="V3163" s="1" t="s">
        <v>52</v>
      </c>
      <c r="W3163" s="3">
        <v>1</v>
      </c>
      <c r="X3163" s="1" t="s">
        <v>53</v>
      </c>
      <c r="Y3163" s="4">
        <v>5552065</v>
      </c>
      <c r="Z3163" s="4">
        <v>-593858</v>
      </c>
      <c r="AA3163" s="4">
        <v>0</v>
      </c>
      <c r="AB3163" s="4">
        <v>0</v>
      </c>
      <c r="AC3163" s="4">
        <v>0</v>
      </c>
      <c r="AD3163" s="4">
        <v>5552065</v>
      </c>
      <c r="AE3163" s="5">
        <v>1463</v>
      </c>
      <c r="AF3163" s="1" t="s">
        <v>70</v>
      </c>
      <c r="AG3163" s="1" t="s">
        <v>71</v>
      </c>
      <c r="AH3163" s="1" t="s">
        <v>89</v>
      </c>
      <c r="AI3163" s="1" t="s">
        <v>57</v>
      </c>
      <c r="AJ3163" s="5">
        <v>10950</v>
      </c>
      <c r="AK3163" s="4">
        <v>-57949</v>
      </c>
      <c r="AL3163" s="4">
        <v>0</v>
      </c>
      <c r="AM3163" s="4">
        <v>0</v>
      </c>
      <c r="AN3163" s="4">
        <v>0</v>
      </c>
      <c r="AO3163" s="4">
        <v>-651807</v>
      </c>
      <c r="AP3163" s="4">
        <v>-651807</v>
      </c>
      <c r="AQ3163" s="4">
        <v>0</v>
      </c>
      <c r="AR3163" s="4">
        <v>4900258</v>
      </c>
      <c r="AS3163" s="1" t="s">
        <v>52</v>
      </c>
      <c r="AT3163" s="9">
        <f t="shared" si="1456"/>
        <v>43555</v>
      </c>
      <c r="AU3163" s="9">
        <f t="shared" si="1457"/>
        <v>43525</v>
      </c>
      <c r="AV3163" s="9">
        <v>44798</v>
      </c>
      <c r="AW3163" s="11">
        <f t="shared" si="1458"/>
        <v>3.4054794520547946</v>
      </c>
      <c r="AX3163">
        <v>10</v>
      </c>
      <c r="AY3163" s="12">
        <v>0.05</v>
      </c>
      <c r="AZ3163">
        <f t="shared" si="1459"/>
        <v>9.5000000000000001E-2</v>
      </c>
      <c r="BA3163" s="13">
        <f t="shared" si="1460"/>
        <v>5552065</v>
      </c>
      <c r="BI3163" s="14">
        <f t="shared" si="1466"/>
        <v>4900258</v>
      </c>
      <c r="BJ3163" s="14">
        <v>0</v>
      </c>
      <c r="BK3163" s="14">
        <f t="shared" si="1467"/>
        <v>4900258</v>
      </c>
      <c r="BL3163" s="52">
        <v>0</v>
      </c>
      <c r="BM3163" s="15">
        <f t="shared" si="1468"/>
        <v>4900258</v>
      </c>
    </row>
    <row r="3164" spans="1:65">
      <c r="A3164" s="8">
        <v>3162</v>
      </c>
      <c r="B3164" s="1" t="s">
        <v>44</v>
      </c>
      <c r="C3164" s="1">
        <v>1500</v>
      </c>
      <c r="D3164" s="1" t="s">
        <v>60</v>
      </c>
      <c r="E3164" s="1">
        <v>150000123</v>
      </c>
      <c r="F3164" s="1" t="s">
        <v>60</v>
      </c>
      <c r="G3164" s="1" t="s">
        <v>109</v>
      </c>
      <c r="H3164" s="1">
        <v>21</v>
      </c>
      <c r="I3164" s="1" t="s">
        <v>52</v>
      </c>
      <c r="J3164" s="1" t="s">
        <v>49</v>
      </c>
      <c r="K3164" s="1">
        <v>17406001</v>
      </c>
      <c r="L3164" s="1" t="s">
        <v>50</v>
      </c>
      <c r="M3164" s="1" t="s">
        <v>51</v>
      </c>
      <c r="N3164" s="1" t="s">
        <v>64</v>
      </c>
      <c r="O3164" s="1" t="s">
        <v>65</v>
      </c>
      <c r="P3164" s="1" t="s">
        <v>66</v>
      </c>
      <c r="Q3164" s="1" t="s">
        <v>67</v>
      </c>
      <c r="R3164" s="1" t="s">
        <v>87</v>
      </c>
      <c r="S3164" s="1" t="s">
        <v>88</v>
      </c>
      <c r="T3164" s="2">
        <v>43555</v>
      </c>
      <c r="U3164" s="2">
        <v>43555</v>
      </c>
      <c r="V3164" s="1" t="s">
        <v>52</v>
      </c>
      <c r="W3164" s="3">
        <v>1</v>
      </c>
      <c r="X3164" s="1" t="s">
        <v>53</v>
      </c>
      <c r="Y3164" s="4">
        <v>1950695</v>
      </c>
      <c r="Z3164" s="4">
        <v>-209224</v>
      </c>
      <c r="AA3164" s="4">
        <v>0</v>
      </c>
      <c r="AB3164" s="4">
        <v>0</v>
      </c>
      <c r="AC3164" s="4">
        <v>0</v>
      </c>
      <c r="AD3164" s="4">
        <v>1950695</v>
      </c>
      <c r="AE3164" s="5">
        <v>1463</v>
      </c>
      <c r="AF3164" s="1" t="s">
        <v>70</v>
      </c>
      <c r="AG3164" s="1" t="s">
        <v>71</v>
      </c>
      <c r="AH3164" s="1" t="s">
        <v>89</v>
      </c>
      <c r="AI3164" s="1" t="s">
        <v>57</v>
      </c>
      <c r="AJ3164" s="5">
        <v>10950</v>
      </c>
      <c r="AK3164" s="4">
        <v>-20353</v>
      </c>
      <c r="AL3164" s="4">
        <v>0</v>
      </c>
      <c r="AM3164" s="4">
        <v>0</v>
      </c>
      <c r="AN3164" s="4">
        <v>0</v>
      </c>
      <c r="AO3164" s="4">
        <v>-229577</v>
      </c>
      <c r="AP3164" s="4">
        <v>-229577</v>
      </c>
      <c r="AQ3164" s="4">
        <v>0</v>
      </c>
      <c r="AR3164" s="4">
        <v>1721118</v>
      </c>
      <c r="AS3164" s="1" t="s">
        <v>52</v>
      </c>
      <c r="AT3164" s="9">
        <f t="shared" si="1456"/>
        <v>43555</v>
      </c>
      <c r="AU3164" s="9">
        <f t="shared" si="1457"/>
        <v>43525</v>
      </c>
      <c r="AV3164" s="9">
        <v>44798</v>
      </c>
      <c r="AW3164" s="11">
        <f t="shared" si="1458"/>
        <v>3.4054794520547946</v>
      </c>
      <c r="AX3164">
        <v>10</v>
      </c>
      <c r="AY3164" s="12">
        <v>0.05</v>
      </c>
      <c r="AZ3164">
        <f t="shared" si="1459"/>
        <v>9.5000000000000001E-2</v>
      </c>
      <c r="BA3164" s="13">
        <f t="shared" si="1460"/>
        <v>1950695</v>
      </c>
      <c r="BI3164" s="14">
        <f t="shared" si="1466"/>
        <v>1721118</v>
      </c>
      <c r="BJ3164" s="14">
        <v>0</v>
      </c>
      <c r="BK3164" s="14">
        <f t="shared" si="1467"/>
        <v>1721118</v>
      </c>
      <c r="BL3164" s="52">
        <v>0</v>
      </c>
      <c r="BM3164" s="15">
        <f t="shared" si="1468"/>
        <v>1721118</v>
      </c>
    </row>
    <row r="3165" spans="1:65">
      <c r="A3165" s="8">
        <v>3163</v>
      </c>
      <c r="B3165" s="1" t="s">
        <v>44</v>
      </c>
      <c r="C3165" s="1">
        <v>1500</v>
      </c>
      <c r="D3165" s="1" t="s">
        <v>60</v>
      </c>
      <c r="E3165" s="1">
        <v>150000123</v>
      </c>
      <c r="F3165" s="1" t="s">
        <v>60</v>
      </c>
      <c r="G3165" s="1" t="s">
        <v>110</v>
      </c>
      <c r="H3165" s="1">
        <v>22</v>
      </c>
      <c r="I3165" s="1" t="s">
        <v>52</v>
      </c>
      <c r="J3165" s="1" t="s">
        <v>49</v>
      </c>
      <c r="K3165" s="1">
        <v>17406001</v>
      </c>
      <c r="L3165" s="1" t="s">
        <v>50</v>
      </c>
      <c r="M3165" s="1" t="s">
        <v>51</v>
      </c>
      <c r="N3165" s="1" t="s">
        <v>64</v>
      </c>
      <c r="O3165" s="1" t="s">
        <v>65</v>
      </c>
      <c r="P3165" s="1" t="s">
        <v>66</v>
      </c>
      <c r="Q3165" s="1" t="s">
        <v>67</v>
      </c>
      <c r="R3165" s="1" t="s">
        <v>87</v>
      </c>
      <c r="S3165" s="1" t="s">
        <v>88</v>
      </c>
      <c r="T3165" s="2">
        <v>43555</v>
      </c>
      <c r="U3165" s="2">
        <v>43555</v>
      </c>
      <c r="V3165" s="1" t="s">
        <v>52</v>
      </c>
      <c r="W3165" s="3">
        <v>1</v>
      </c>
      <c r="X3165" s="1" t="s">
        <v>53</v>
      </c>
      <c r="Y3165" s="4">
        <v>16789210</v>
      </c>
      <c r="Z3165" s="4">
        <v>-1795802</v>
      </c>
      <c r="AA3165" s="4">
        <v>0</v>
      </c>
      <c r="AB3165" s="4">
        <v>0</v>
      </c>
      <c r="AC3165" s="4">
        <v>0</v>
      </c>
      <c r="AD3165" s="4">
        <v>16789210</v>
      </c>
      <c r="AE3165" s="5">
        <v>1463</v>
      </c>
      <c r="AF3165" s="1" t="s">
        <v>70</v>
      </c>
      <c r="AG3165" s="1" t="s">
        <v>71</v>
      </c>
      <c r="AH3165" s="1" t="s">
        <v>89</v>
      </c>
      <c r="AI3165" s="1" t="s">
        <v>57</v>
      </c>
      <c r="AJ3165" s="5">
        <v>10950</v>
      </c>
      <c r="AK3165" s="4">
        <v>-175237</v>
      </c>
      <c r="AL3165" s="4">
        <v>0</v>
      </c>
      <c r="AM3165" s="4">
        <v>0</v>
      </c>
      <c r="AN3165" s="4">
        <v>0</v>
      </c>
      <c r="AO3165" s="4">
        <v>-1971039</v>
      </c>
      <c r="AP3165" s="4">
        <v>-1971039</v>
      </c>
      <c r="AQ3165" s="4">
        <v>0</v>
      </c>
      <c r="AR3165" s="4">
        <v>14818171</v>
      </c>
      <c r="AS3165" s="1" t="s">
        <v>52</v>
      </c>
      <c r="AT3165" s="9">
        <f t="shared" si="1456"/>
        <v>43555</v>
      </c>
      <c r="AU3165" s="9">
        <f t="shared" si="1457"/>
        <v>43525</v>
      </c>
      <c r="AV3165" s="9">
        <v>44798</v>
      </c>
      <c r="AW3165" s="11">
        <f t="shared" si="1458"/>
        <v>3.4054794520547946</v>
      </c>
      <c r="AX3165">
        <v>25</v>
      </c>
      <c r="AY3165" s="12">
        <v>0.05</v>
      </c>
      <c r="AZ3165">
        <f t="shared" si="1459"/>
        <v>3.7999999999999999E-2</v>
      </c>
      <c r="BA3165" s="13">
        <f t="shared" si="1460"/>
        <v>16789210</v>
      </c>
      <c r="BB3165" s="17" t="s">
        <v>2189</v>
      </c>
      <c r="BC3165">
        <f>MATCH(BB3165,MONTHLY_INDEX!$A:$A,0)</f>
        <v>798</v>
      </c>
      <c r="BD3165">
        <f>MATCH(AU3165,MONTHLY_INDEX!$1:$1,0)</f>
        <v>87</v>
      </c>
      <c r="BE3165">
        <f>INDEX(MONTHLY_INDEX!$1:$1048576,Final!BC3165,Final!BD3165)</f>
        <v>95.2</v>
      </c>
      <c r="BF3165">
        <f>MATCH($BF$1,MONTHLY_INDEX!$1:$1,0)</f>
        <v>127</v>
      </c>
      <c r="BG3165">
        <f>INDEX(MONTHLY_INDEX!$1:$1048576,Final!BC3165,Final!BF3165)</f>
        <v>95.3</v>
      </c>
      <c r="BH3165" s="23">
        <f>(BG3165-BE3165)/BE3165</f>
        <v>1.0504201680671672E-3</v>
      </c>
      <c r="BI3165" s="14">
        <f>(1+BH3165)*BA3165</f>
        <v>16806845.724789917</v>
      </c>
      <c r="BJ3165" s="14">
        <f>BI3165*AZ3165*AW3165</f>
        <v>2174943.9752458273</v>
      </c>
      <c r="BK3165" s="15">
        <f t="shared" si="1464"/>
        <v>14631901.74954409</v>
      </c>
      <c r="BL3165" s="52">
        <v>0</v>
      </c>
      <c r="BM3165" s="15">
        <f>MAX((1-BL3165)*BK3165,BI3165*AY3165)</f>
        <v>14631901.74954409</v>
      </c>
    </row>
    <row r="3166" spans="1:65">
      <c r="A3166" s="8">
        <v>3164</v>
      </c>
      <c r="B3166" s="1" t="s">
        <v>44</v>
      </c>
      <c r="C3166" s="1">
        <v>1500</v>
      </c>
      <c r="D3166" s="1" t="s">
        <v>60</v>
      </c>
      <c r="E3166" s="1">
        <v>150000123</v>
      </c>
      <c r="F3166" s="1" t="s">
        <v>60</v>
      </c>
      <c r="G3166" s="1" t="s">
        <v>111</v>
      </c>
      <c r="H3166" s="1">
        <v>23</v>
      </c>
      <c r="I3166" s="1" t="s">
        <v>52</v>
      </c>
      <c r="J3166" s="1" t="s">
        <v>49</v>
      </c>
      <c r="K3166" s="1">
        <v>17406001</v>
      </c>
      <c r="L3166" s="1" t="s">
        <v>50</v>
      </c>
      <c r="M3166" s="1" t="s">
        <v>51</v>
      </c>
      <c r="N3166" s="1" t="s">
        <v>64</v>
      </c>
      <c r="O3166" s="1" t="s">
        <v>65</v>
      </c>
      <c r="P3166" s="1" t="s">
        <v>66</v>
      </c>
      <c r="Q3166" s="1" t="s">
        <v>67</v>
      </c>
      <c r="R3166" s="1" t="s">
        <v>87</v>
      </c>
      <c r="S3166" s="1" t="s">
        <v>88</v>
      </c>
      <c r="T3166" s="2">
        <v>43555</v>
      </c>
      <c r="U3166" s="2">
        <v>43555</v>
      </c>
      <c r="V3166" s="1" t="s">
        <v>52</v>
      </c>
      <c r="W3166" s="3">
        <v>1</v>
      </c>
      <c r="X3166" s="1" t="s">
        <v>53</v>
      </c>
      <c r="Y3166" s="4">
        <v>418399</v>
      </c>
      <c r="Z3166" s="4">
        <v>-50846</v>
      </c>
      <c r="AA3166" s="4">
        <v>0</v>
      </c>
      <c r="AB3166" s="4">
        <v>0</v>
      </c>
      <c r="AC3166" s="4">
        <v>0</v>
      </c>
      <c r="AD3166" s="4">
        <v>418399</v>
      </c>
      <c r="AE3166" s="5">
        <v>1463</v>
      </c>
      <c r="AF3166" s="1" t="s">
        <v>70</v>
      </c>
      <c r="AG3166" s="1" t="s">
        <v>71</v>
      </c>
      <c r="AH3166" s="1" t="s">
        <v>89</v>
      </c>
      <c r="AI3166" s="1" t="s">
        <v>57</v>
      </c>
      <c r="AJ3166" s="5">
        <v>10950</v>
      </c>
      <c r="AK3166" s="4">
        <v>-4292</v>
      </c>
      <c r="AL3166" s="4">
        <v>0</v>
      </c>
      <c r="AM3166" s="4">
        <v>0</v>
      </c>
      <c r="AN3166" s="4">
        <v>0</v>
      </c>
      <c r="AO3166" s="4">
        <v>-55138</v>
      </c>
      <c r="AP3166" s="4">
        <v>-55138</v>
      </c>
      <c r="AQ3166" s="4">
        <v>0</v>
      </c>
      <c r="AR3166" s="4">
        <v>363261</v>
      </c>
      <c r="AS3166" s="1" t="s">
        <v>52</v>
      </c>
      <c r="AT3166" s="9">
        <f t="shared" si="1456"/>
        <v>43555</v>
      </c>
      <c r="AU3166" s="9">
        <f t="shared" si="1457"/>
        <v>43525</v>
      </c>
      <c r="AV3166" s="9">
        <v>44798</v>
      </c>
      <c r="AW3166" s="11">
        <f t="shared" si="1458"/>
        <v>3.4054794520547946</v>
      </c>
      <c r="AX3166">
        <v>10</v>
      </c>
      <c r="AY3166" s="12">
        <v>0.05</v>
      </c>
      <c r="AZ3166">
        <f t="shared" si="1459"/>
        <v>9.5000000000000001E-2</v>
      </c>
      <c r="BA3166" s="13">
        <f t="shared" si="1460"/>
        <v>418399</v>
      </c>
      <c r="BI3166" s="14">
        <f t="shared" ref="BI3166:BI3170" si="1469">AR3166</f>
        <v>363261</v>
      </c>
      <c r="BJ3166" s="14">
        <v>0</v>
      </c>
      <c r="BK3166" s="14">
        <f t="shared" ref="BK3166:BK3170" si="1470">AR3166</f>
        <v>363261</v>
      </c>
      <c r="BL3166" s="52">
        <v>0</v>
      </c>
      <c r="BM3166" s="15">
        <f t="shared" ref="BM3166:BM3170" si="1471">AR3166</f>
        <v>363261</v>
      </c>
    </row>
    <row r="3167" spans="1:65">
      <c r="A3167" s="8">
        <v>3165</v>
      </c>
      <c r="B3167" s="1" t="s">
        <v>44</v>
      </c>
      <c r="C3167" s="1">
        <v>1500</v>
      </c>
      <c r="D3167" s="1" t="s">
        <v>60</v>
      </c>
      <c r="E3167" s="1">
        <v>150000123</v>
      </c>
      <c r="F3167" s="1" t="s">
        <v>112</v>
      </c>
      <c r="G3167" s="1" t="s">
        <v>113</v>
      </c>
      <c r="H3167" s="1">
        <v>24</v>
      </c>
      <c r="I3167" s="1" t="s">
        <v>52</v>
      </c>
      <c r="J3167" s="1" t="s">
        <v>49</v>
      </c>
      <c r="K3167" s="1">
        <v>17406001</v>
      </c>
      <c r="L3167" s="1" t="s">
        <v>50</v>
      </c>
      <c r="M3167" s="1" t="s">
        <v>51</v>
      </c>
      <c r="N3167" s="1" t="s">
        <v>64</v>
      </c>
      <c r="O3167" s="1" t="s">
        <v>65</v>
      </c>
      <c r="P3167" s="1" t="s">
        <v>66</v>
      </c>
      <c r="Q3167" s="1" t="s">
        <v>67</v>
      </c>
      <c r="R3167" s="1" t="s">
        <v>87</v>
      </c>
      <c r="S3167" s="1" t="s">
        <v>88</v>
      </c>
      <c r="T3167" s="2">
        <v>43555</v>
      </c>
      <c r="U3167" s="2">
        <v>43555</v>
      </c>
      <c r="V3167" s="1" t="s">
        <v>52</v>
      </c>
      <c r="W3167" s="3">
        <v>1</v>
      </c>
      <c r="X3167" s="1" t="s">
        <v>53</v>
      </c>
      <c r="Y3167" s="4">
        <v>1305730</v>
      </c>
      <c r="Z3167" s="4">
        <v>-139662.10999999999</v>
      </c>
      <c r="AA3167" s="4">
        <v>0</v>
      </c>
      <c r="AB3167" s="4">
        <v>0</v>
      </c>
      <c r="AC3167" s="4">
        <v>0</v>
      </c>
      <c r="AD3167" s="4">
        <v>1305730</v>
      </c>
      <c r="AE3167" s="5">
        <v>1463</v>
      </c>
      <c r="AF3167" s="1" t="s">
        <v>70</v>
      </c>
      <c r="AG3167" s="1" t="s">
        <v>71</v>
      </c>
      <c r="AH3167" s="1" t="s">
        <v>89</v>
      </c>
      <c r="AI3167" s="1" t="s">
        <v>57</v>
      </c>
      <c r="AJ3167" s="5">
        <v>10950</v>
      </c>
      <c r="AK3167" s="4">
        <v>-13629</v>
      </c>
      <c r="AL3167" s="4">
        <v>0</v>
      </c>
      <c r="AM3167" s="4">
        <v>0</v>
      </c>
      <c r="AN3167" s="4">
        <v>0</v>
      </c>
      <c r="AO3167" s="4">
        <v>-153291.10999999999</v>
      </c>
      <c r="AP3167" s="4">
        <v>-153291.10999999999</v>
      </c>
      <c r="AQ3167" s="4">
        <v>0</v>
      </c>
      <c r="AR3167" s="4">
        <v>1152438.8899999999</v>
      </c>
      <c r="AS3167" s="1" t="s">
        <v>52</v>
      </c>
      <c r="AT3167" s="9">
        <f t="shared" si="1456"/>
        <v>43555</v>
      </c>
      <c r="AU3167" s="9">
        <f t="shared" si="1457"/>
        <v>43525</v>
      </c>
      <c r="AV3167" s="9">
        <v>44798</v>
      </c>
      <c r="AW3167" s="11">
        <f t="shared" si="1458"/>
        <v>3.4054794520547946</v>
      </c>
      <c r="AX3167">
        <v>10</v>
      </c>
      <c r="AY3167" s="12">
        <v>0.05</v>
      </c>
      <c r="AZ3167">
        <f t="shared" si="1459"/>
        <v>9.5000000000000001E-2</v>
      </c>
      <c r="BA3167" s="13">
        <f t="shared" si="1460"/>
        <v>1305730</v>
      </c>
      <c r="BB3167" s="16" t="s">
        <v>593</v>
      </c>
      <c r="BC3167" s="16" t="s">
        <v>593</v>
      </c>
      <c r="BD3167" s="16" t="s">
        <v>593</v>
      </c>
      <c r="BE3167" s="16" t="s">
        <v>593</v>
      </c>
      <c r="BF3167" s="16" t="s">
        <v>593</v>
      </c>
      <c r="BG3167" s="16" t="s">
        <v>593</v>
      </c>
      <c r="BH3167" s="16" t="s">
        <v>593</v>
      </c>
      <c r="BI3167" s="14">
        <f t="shared" si="1469"/>
        <v>1152438.8899999999</v>
      </c>
      <c r="BJ3167" s="14">
        <v>0</v>
      </c>
      <c r="BK3167" s="14">
        <f t="shared" si="1470"/>
        <v>1152438.8899999999</v>
      </c>
      <c r="BL3167" s="52">
        <v>0</v>
      </c>
      <c r="BM3167" s="15">
        <f t="shared" si="1471"/>
        <v>1152438.8899999999</v>
      </c>
    </row>
    <row r="3168" spans="1:65">
      <c r="A3168" s="8">
        <v>3166</v>
      </c>
      <c r="B3168" s="1" t="s">
        <v>44</v>
      </c>
      <c r="C3168" s="1">
        <v>1500</v>
      </c>
      <c r="D3168" s="1" t="s">
        <v>60</v>
      </c>
      <c r="E3168" s="1">
        <v>150000123</v>
      </c>
      <c r="F3168" s="1" t="s">
        <v>112</v>
      </c>
      <c r="G3168" s="1" t="s">
        <v>114</v>
      </c>
      <c r="H3168" s="1">
        <v>25</v>
      </c>
      <c r="I3168" s="1" t="s">
        <v>52</v>
      </c>
      <c r="J3168" s="1" t="s">
        <v>49</v>
      </c>
      <c r="K3168" s="1">
        <v>17406001</v>
      </c>
      <c r="L3168" s="1" t="s">
        <v>50</v>
      </c>
      <c r="M3168" s="1" t="s">
        <v>51</v>
      </c>
      <c r="N3168" s="1" t="s">
        <v>64</v>
      </c>
      <c r="O3168" s="1" t="s">
        <v>65</v>
      </c>
      <c r="P3168" s="1" t="s">
        <v>66</v>
      </c>
      <c r="Q3168" s="1" t="s">
        <v>67</v>
      </c>
      <c r="R3168" s="1" t="s">
        <v>87</v>
      </c>
      <c r="S3168" s="1" t="s">
        <v>88</v>
      </c>
      <c r="T3168" s="2">
        <v>43555</v>
      </c>
      <c r="U3168" s="2">
        <v>43555</v>
      </c>
      <c r="V3168" s="1" t="s">
        <v>52</v>
      </c>
      <c r="W3168" s="3">
        <v>1</v>
      </c>
      <c r="X3168" s="1" t="s">
        <v>53</v>
      </c>
      <c r="Y3168" s="4">
        <v>5865877</v>
      </c>
      <c r="Z3168" s="4">
        <v>-627425.27</v>
      </c>
      <c r="AA3168" s="4">
        <v>0</v>
      </c>
      <c r="AB3168" s="4">
        <v>0</v>
      </c>
      <c r="AC3168" s="4">
        <v>0</v>
      </c>
      <c r="AD3168" s="4">
        <v>5865877</v>
      </c>
      <c r="AE3168" s="5">
        <v>1463</v>
      </c>
      <c r="AF3168" s="1" t="s">
        <v>70</v>
      </c>
      <c r="AG3168" s="1" t="s">
        <v>71</v>
      </c>
      <c r="AH3168" s="1" t="s">
        <v>89</v>
      </c>
      <c r="AI3168" s="1" t="s">
        <v>57</v>
      </c>
      <c r="AJ3168" s="5">
        <v>10950</v>
      </c>
      <c r="AK3168" s="4">
        <v>-61225</v>
      </c>
      <c r="AL3168" s="4">
        <v>0</v>
      </c>
      <c r="AM3168" s="4">
        <v>0</v>
      </c>
      <c r="AN3168" s="4">
        <v>0</v>
      </c>
      <c r="AO3168" s="4">
        <v>-688650.27</v>
      </c>
      <c r="AP3168" s="4">
        <v>-688650.27</v>
      </c>
      <c r="AQ3168" s="4">
        <v>0</v>
      </c>
      <c r="AR3168" s="4">
        <v>5177226.7300000004</v>
      </c>
      <c r="AS3168" s="1" t="s">
        <v>52</v>
      </c>
      <c r="AT3168" s="9">
        <f t="shared" si="1456"/>
        <v>43555</v>
      </c>
      <c r="AU3168" s="9">
        <f t="shared" si="1457"/>
        <v>43525</v>
      </c>
      <c r="AV3168" s="9">
        <v>44798</v>
      </c>
      <c r="AW3168" s="11">
        <f t="shared" si="1458"/>
        <v>3.4054794520547946</v>
      </c>
      <c r="AX3168">
        <v>10</v>
      </c>
      <c r="AY3168" s="12">
        <v>0.05</v>
      </c>
      <c r="AZ3168">
        <f t="shared" si="1459"/>
        <v>9.5000000000000001E-2</v>
      </c>
      <c r="BA3168" s="13">
        <f t="shared" si="1460"/>
        <v>5865877</v>
      </c>
      <c r="BB3168" s="16" t="s">
        <v>593</v>
      </c>
      <c r="BC3168" s="16" t="s">
        <v>593</v>
      </c>
      <c r="BD3168" s="16" t="s">
        <v>593</v>
      </c>
      <c r="BE3168" s="16" t="s">
        <v>593</v>
      </c>
      <c r="BF3168" s="16" t="s">
        <v>593</v>
      </c>
      <c r="BG3168" s="16" t="s">
        <v>593</v>
      </c>
      <c r="BH3168" s="16" t="s">
        <v>593</v>
      </c>
      <c r="BI3168" s="14">
        <f t="shared" si="1469"/>
        <v>5177226.7300000004</v>
      </c>
      <c r="BJ3168" s="14">
        <v>0</v>
      </c>
      <c r="BK3168" s="14">
        <f t="shared" si="1470"/>
        <v>5177226.7300000004</v>
      </c>
      <c r="BL3168" s="52">
        <v>0</v>
      </c>
      <c r="BM3168" s="15">
        <f t="shared" si="1471"/>
        <v>5177226.7300000004</v>
      </c>
    </row>
    <row r="3169" spans="1:65">
      <c r="A3169" s="8">
        <v>3167</v>
      </c>
      <c r="B3169" s="1" t="s">
        <v>44</v>
      </c>
      <c r="C3169" s="1">
        <v>1500</v>
      </c>
      <c r="D3169" s="1" t="s">
        <v>60</v>
      </c>
      <c r="E3169" s="1">
        <v>150000123</v>
      </c>
      <c r="F3169" s="1" t="s">
        <v>60</v>
      </c>
      <c r="G3169" s="1" t="s">
        <v>115</v>
      </c>
      <c r="H3169" s="1">
        <v>26</v>
      </c>
      <c r="I3169" s="1" t="s">
        <v>52</v>
      </c>
      <c r="J3169" s="1" t="s">
        <v>49</v>
      </c>
      <c r="K3169" s="1">
        <v>17406001</v>
      </c>
      <c r="L3169" s="1" t="s">
        <v>50</v>
      </c>
      <c r="M3169" s="1" t="s">
        <v>51</v>
      </c>
      <c r="N3169" s="1" t="s">
        <v>64</v>
      </c>
      <c r="O3169" s="1" t="s">
        <v>65</v>
      </c>
      <c r="P3169" s="1" t="s">
        <v>66</v>
      </c>
      <c r="Q3169" s="1" t="s">
        <v>67</v>
      </c>
      <c r="R3169" s="1" t="s">
        <v>87</v>
      </c>
      <c r="S3169" s="1" t="s">
        <v>88</v>
      </c>
      <c r="T3169" s="2">
        <v>43555</v>
      </c>
      <c r="U3169" s="2">
        <v>43555</v>
      </c>
      <c r="V3169" s="1" t="s">
        <v>52</v>
      </c>
      <c r="W3169" s="3">
        <v>1</v>
      </c>
      <c r="X3169" s="1" t="s">
        <v>53</v>
      </c>
      <c r="Y3169" s="4">
        <v>120000</v>
      </c>
      <c r="Z3169" s="4">
        <v>-12834</v>
      </c>
      <c r="AA3169" s="4">
        <v>0</v>
      </c>
      <c r="AB3169" s="4">
        <v>0</v>
      </c>
      <c r="AC3169" s="4">
        <v>0</v>
      </c>
      <c r="AD3169" s="4">
        <v>120000</v>
      </c>
      <c r="AE3169" s="5">
        <v>1463</v>
      </c>
      <c r="AF3169" s="1" t="s">
        <v>70</v>
      </c>
      <c r="AG3169" s="1" t="s">
        <v>71</v>
      </c>
      <c r="AH3169" s="1" t="s">
        <v>89</v>
      </c>
      <c r="AI3169" s="1" t="s">
        <v>57</v>
      </c>
      <c r="AJ3169" s="5">
        <v>10950</v>
      </c>
      <c r="AK3169" s="4">
        <v>-1253</v>
      </c>
      <c r="AL3169" s="4">
        <v>0</v>
      </c>
      <c r="AM3169" s="4">
        <v>0</v>
      </c>
      <c r="AN3169" s="4">
        <v>0</v>
      </c>
      <c r="AO3169" s="4">
        <v>-14087</v>
      </c>
      <c r="AP3169" s="4">
        <v>-14087</v>
      </c>
      <c r="AQ3169" s="4">
        <v>0</v>
      </c>
      <c r="AR3169" s="4">
        <v>105913</v>
      </c>
      <c r="AS3169" s="1" t="s">
        <v>52</v>
      </c>
      <c r="AT3169" s="9">
        <f t="shared" si="1456"/>
        <v>43555</v>
      </c>
      <c r="AU3169" s="9">
        <f t="shared" si="1457"/>
        <v>43525</v>
      </c>
      <c r="AV3169" s="9">
        <v>44798</v>
      </c>
      <c r="AW3169" s="11">
        <f t="shared" si="1458"/>
        <v>3.4054794520547946</v>
      </c>
      <c r="AX3169">
        <v>10</v>
      </c>
      <c r="AY3169" s="12">
        <v>0.05</v>
      </c>
      <c r="AZ3169">
        <f t="shared" si="1459"/>
        <v>9.5000000000000001E-2</v>
      </c>
      <c r="BA3169" s="13">
        <f t="shared" si="1460"/>
        <v>120000</v>
      </c>
      <c r="BI3169" s="14">
        <f t="shared" si="1469"/>
        <v>105913</v>
      </c>
      <c r="BJ3169" s="14">
        <v>0</v>
      </c>
      <c r="BK3169" s="14">
        <f t="shared" si="1470"/>
        <v>105913</v>
      </c>
      <c r="BL3169" s="52">
        <v>0</v>
      </c>
      <c r="BM3169" s="15">
        <f t="shared" si="1471"/>
        <v>105913</v>
      </c>
    </row>
    <row r="3170" spans="1:65">
      <c r="A3170" s="8">
        <v>3168</v>
      </c>
      <c r="B3170" s="1" t="s">
        <v>44</v>
      </c>
      <c r="C3170" s="1">
        <v>1500</v>
      </c>
      <c r="D3170" s="1" t="s">
        <v>60</v>
      </c>
      <c r="E3170" s="1">
        <v>150000123</v>
      </c>
      <c r="F3170" s="1" t="s">
        <v>112</v>
      </c>
      <c r="G3170" s="1" t="s">
        <v>116</v>
      </c>
      <c r="H3170" s="1">
        <v>27</v>
      </c>
      <c r="I3170" s="1" t="s">
        <v>234</v>
      </c>
      <c r="J3170" s="1" t="s">
        <v>49</v>
      </c>
      <c r="K3170" s="1">
        <v>17406001</v>
      </c>
      <c r="L3170" s="1" t="s">
        <v>50</v>
      </c>
      <c r="M3170" s="1" t="s">
        <v>51</v>
      </c>
      <c r="N3170" s="1" t="s">
        <v>64</v>
      </c>
      <c r="O3170" s="1" t="s">
        <v>65</v>
      </c>
      <c r="P3170" s="1" t="s">
        <v>66</v>
      </c>
      <c r="Q3170" s="1" t="s">
        <v>67</v>
      </c>
      <c r="R3170" s="1" t="s">
        <v>87</v>
      </c>
      <c r="S3170" s="1" t="s">
        <v>88</v>
      </c>
      <c r="T3170" s="2">
        <v>43555</v>
      </c>
      <c r="U3170" s="2">
        <v>43555</v>
      </c>
      <c r="V3170" s="1" t="s">
        <v>52</v>
      </c>
      <c r="W3170" s="3">
        <v>1</v>
      </c>
      <c r="X3170" s="1" t="s">
        <v>53</v>
      </c>
      <c r="Y3170" s="4">
        <v>4339035</v>
      </c>
      <c r="Z3170" s="4">
        <v>-464108.62</v>
      </c>
      <c r="AA3170" s="4">
        <v>0</v>
      </c>
      <c r="AB3170" s="4">
        <v>0</v>
      </c>
      <c r="AC3170" s="4">
        <v>0</v>
      </c>
      <c r="AD3170" s="4">
        <v>4339035</v>
      </c>
      <c r="AE3170" s="5">
        <v>1463</v>
      </c>
      <c r="AF3170" s="1" t="s">
        <v>70</v>
      </c>
      <c r="AG3170" s="1" t="s">
        <v>71</v>
      </c>
      <c r="AH3170" s="1" t="s">
        <v>89</v>
      </c>
      <c r="AI3170" s="1" t="s">
        <v>57</v>
      </c>
      <c r="AJ3170" s="5">
        <v>10950</v>
      </c>
      <c r="AK3170" s="4">
        <v>-45289</v>
      </c>
      <c r="AL3170" s="4">
        <v>0</v>
      </c>
      <c r="AM3170" s="4">
        <v>0</v>
      </c>
      <c r="AN3170" s="4">
        <v>0</v>
      </c>
      <c r="AO3170" s="4">
        <v>-509397.62</v>
      </c>
      <c r="AP3170" s="4">
        <v>-509397.62</v>
      </c>
      <c r="AQ3170" s="4">
        <v>0</v>
      </c>
      <c r="AR3170" s="4">
        <v>3829637.38</v>
      </c>
      <c r="AS3170" s="1" t="s">
        <v>52</v>
      </c>
      <c r="AT3170" s="9">
        <f t="shared" si="1456"/>
        <v>43555</v>
      </c>
      <c r="AU3170" s="9">
        <f t="shared" si="1457"/>
        <v>43525</v>
      </c>
      <c r="AV3170" s="9">
        <v>44798</v>
      </c>
      <c r="AW3170" s="11">
        <f t="shared" si="1458"/>
        <v>3.4054794520547946</v>
      </c>
      <c r="AX3170">
        <v>10</v>
      </c>
      <c r="AY3170" s="12">
        <v>0.05</v>
      </c>
      <c r="AZ3170">
        <f t="shared" si="1459"/>
        <v>9.5000000000000001E-2</v>
      </c>
      <c r="BA3170" s="13">
        <f t="shared" si="1460"/>
        <v>4339035</v>
      </c>
      <c r="BB3170" s="16" t="s">
        <v>593</v>
      </c>
      <c r="BC3170" s="16" t="s">
        <v>593</v>
      </c>
      <c r="BD3170" s="16" t="s">
        <v>593</v>
      </c>
      <c r="BE3170" s="16" t="s">
        <v>593</v>
      </c>
      <c r="BF3170" s="16" t="s">
        <v>593</v>
      </c>
      <c r="BG3170" s="16" t="s">
        <v>593</v>
      </c>
      <c r="BH3170" s="16" t="s">
        <v>593</v>
      </c>
      <c r="BI3170" s="14">
        <f t="shared" si="1469"/>
        <v>3829637.38</v>
      </c>
      <c r="BJ3170" s="14">
        <v>0</v>
      </c>
      <c r="BK3170" s="14">
        <f t="shared" si="1470"/>
        <v>3829637.38</v>
      </c>
      <c r="BL3170" s="52">
        <v>0</v>
      </c>
      <c r="BM3170" s="15">
        <f t="shared" si="1471"/>
        <v>3829637.38</v>
      </c>
    </row>
    <row r="3171" spans="1:65">
      <c r="A3171" s="8">
        <v>3169</v>
      </c>
      <c r="B3171" s="1" t="s">
        <v>44</v>
      </c>
      <c r="C3171" s="1">
        <v>1500</v>
      </c>
      <c r="D3171" s="1" t="s">
        <v>60</v>
      </c>
      <c r="E3171" s="1">
        <v>150000124</v>
      </c>
      <c r="F3171" s="1" t="s">
        <v>60</v>
      </c>
      <c r="G3171" s="1" t="s">
        <v>86</v>
      </c>
      <c r="H3171" s="1">
        <v>1</v>
      </c>
      <c r="I3171" s="1" t="s">
        <v>52</v>
      </c>
      <c r="J3171" s="1" t="s">
        <v>49</v>
      </c>
      <c r="K3171" s="1">
        <v>17406001</v>
      </c>
      <c r="L3171" s="1" t="s">
        <v>50</v>
      </c>
      <c r="M3171" s="1" t="s">
        <v>51</v>
      </c>
      <c r="N3171" s="1" t="s">
        <v>64</v>
      </c>
      <c r="O3171" s="1" t="s">
        <v>65</v>
      </c>
      <c r="P3171" s="1" t="s">
        <v>66</v>
      </c>
      <c r="Q3171" s="1" t="s">
        <v>67</v>
      </c>
      <c r="R3171" s="1" t="s">
        <v>87</v>
      </c>
      <c r="S3171" s="1" t="s">
        <v>88</v>
      </c>
      <c r="T3171" s="2">
        <v>43555</v>
      </c>
      <c r="U3171" s="2">
        <v>43555</v>
      </c>
      <c r="V3171" s="1" t="s">
        <v>52</v>
      </c>
      <c r="W3171" s="3">
        <v>1</v>
      </c>
      <c r="X3171" s="1" t="s">
        <v>53</v>
      </c>
      <c r="Y3171" s="4">
        <v>892500</v>
      </c>
      <c r="Z3171" s="4">
        <v>-95462</v>
      </c>
      <c r="AA3171" s="4">
        <v>0</v>
      </c>
      <c r="AB3171" s="4">
        <v>0</v>
      </c>
      <c r="AC3171" s="4">
        <v>0</v>
      </c>
      <c r="AD3171" s="4">
        <v>892500</v>
      </c>
      <c r="AE3171" s="5">
        <v>1463</v>
      </c>
      <c r="AF3171" s="1" t="s">
        <v>70</v>
      </c>
      <c r="AG3171" s="1" t="s">
        <v>71</v>
      </c>
      <c r="AH3171" s="1" t="s">
        <v>89</v>
      </c>
      <c r="AI3171" s="1" t="s">
        <v>57</v>
      </c>
      <c r="AJ3171" s="5">
        <v>10950</v>
      </c>
      <c r="AK3171" s="4">
        <v>-9315</v>
      </c>
      <c r="AL3171" s="4">
        <v>0</v>
      </c>
      <c r="AM3171" s="4">
        <v>0</v>
      </c>
      <c r="AN3171" s="4">
        <v>0</v>
      </c>
      <c r="AO3171" s="4">
        <v>-104777</v>
      </c>
      <c r="AP3171" s="4">
        <v>-104777</v>
      </c>
      <c r="AQ3171" s="4">
        <v>0</v>
      </c>
      <c r="AR3171" s="4">
        <v>787723</v>
      </c>
      <c r="AS3171" s="1" t="s">
        <v>52</v>
      </c>
      <c r="AT3171" s="9">
        <f t="shared" si="1456"/>
        <v>43555</v>
      </c>
      <c r="AU3171" s="9">
        <f t="shared" si="1457"/>
        <v>43525</v>
      </c>
      <c r="AV3171" s="9">
        <v>44798</v>
      </c>
      <c r="AW3171" s="11">
        <f t="shared" si="1458"/>
        <v>3.4054794520547946</v>
      </c>
      <c r="AX3171">
        <v>10</v>
      </c>
      <c r="AY3171" s="12">
        <v>0.05</v>
      </c>
      <c r="AZ3171">
        <f t="shared" si="1459"/>
        <v>9.5000000000000001E-2</v>
      </c>
      <c r="BA3171" s="13">
        <f t="shared" si="1460"/>
        <v>892500</v>
      </c>
      <c r="BB3171" s="17" t="s">
        <v>1853</v>
      </c>
      <c r="BC3171">
        <f>MATCH(BB3171,MONTHLY_INDEX!$A:$A,0)</f>
        <v>630</v>
      </c>
      <c r="BD3171">
        <f>MATCH(AU3171,MONTHLY_INDEX!$1:$1,0)</f>
        <v>87</v>
      </c>
      <c r="BE3171">
        <f>INDEX(MONTHLY_INDEX!$1:$1048576,Final!BC3171,Final!BD3171)</f>
        <v>115</v>
      </c>
      <c r="BF3171">
        <f>MATCH($BF$1,MONTHLY_INDEX!$1:$1,0)</f>
        <v>127</v>
      </c>
      <c r="BG3171">
        <f>INDEX(MONTHLY_INDEX!$1:$1048576,Final!BC3171,Final!BF3171)</f>
        <v>151.1</v>
      </c>
      <c r="BH3171" s="23">
        <f t="shared" ref="BH3171:BH3188" si="1472">(BG3171-BE3171)/BE3171</f>
        <v>0.31391304347826082</v>
      </c>
      <c r="BI3171" s="14">
        <f t="shared" ref="BI3171:BI3188" si="1473">(1+BH3171)*BA3171</f>
        <v>1172667.3913043479</v>
      </c>
      <c r="BJ3171" s="14">
        <f t="shared" ref="BJ3171:BJ3188" si="1474">BI3171*AZ3171*AW3171</f>
        <v>379381.99699225737</v>
      </c>
      <c r="BK3171" s="15">
        <f t="shared" si="1464"/>
        <v>793285.39431209047</v>
      </c>
      <c r="BL3171" s="52">
        <v>0</v>
      </c>
      <c r="BM3171" s="15">
        <f t="shared" ref="BM3171:BM3188" si="1475">MAX((1-BL3171)*BK3171,BI3171*AY3171)</f>
        <v>793285.39431209047</v>
      </c>
    </row>
    <row r="3172" spans="1:65">
      <c r="A3172" s="8">
        <v>3170</v>
      </c>
      <c r="B3172" s="1" t="s">
        <v>44</v>
      </c>
      <c r="C3172" s="1">
        <v>1500</v>
      </c>
      <c r="D3172" s="1" t="s">
        <v>60</v>
      </c>
      <c r="E3172" s="1">
        <v>150000124</v>
      </c>
      <c r="F3172" s="1" t="s">
        <v>60</v>
      </c>
      <c r="G3172" s="1" t="s">
        <v>90</v>
      </c>
      <c r="H3172" s="1">
        <v>2</v>
      </c>
      <c r="I3172" s="1" t="s">
        <v>52</v>
      </c>
      <c r="J3172" s="1" t="s">
        <v>49</v>
      </c>
      <c r="K3172" s="1">
        <v>17406001</v>
      </c>
      <c r="L3172" s="1" t="s">
        <v>50</v>
      </c>
      <c r="M3172" s="1" t="s">
        <v>51</v>
      </c>
      <c r="N3172" s="1" t="s">
        <v>64</v>
      </c>
      <c r="O3172" s="1" t="s">
        <v>65</v>
      </c>
      <c r="P3172" s="1" t="s">
        <v>66</v>
      </c>
      <c r="Q3172" s="1" t="s">
        <v>67</v>
      </c>
      <c r="R3172" s="1" t="s">
        <v>87</v>
      </c>
      <c r="S3172" s="1" t="s">
        <v>88</v>
      </c>
      <c r="T3172" s="2">
        <v>43555</v>
      </c>
      <c r="U3172" s="2">
        <v>43555</v>
      </c>
      <c r="V3172" s="1" t="s">
        <v>52</v>
      </c>
      <c r="W3172" s="3">
        <v>1</v>
      </c>
      <c r="X3172" s="1" t="s">
        <v>53</v>
      </c>
      <c r="Y3172" s="4">
        <v>472500</v>
      </c>
      <c r="Z3172" s="4">
        <v>-50539</v>
      </c>
      <c r="AA3172" s="4">
        <v>0</v>
      </c>
      <c r="AB3172" s="4">
        <v>0</v>
      </c>
      <c r="AC3172" s="4">
        <v>0</v>
      </c>
      <c r="AD3172" s="4">
        <v>472500</v>
      </c>
      <c r="AE3172" s="5">
        <v>1463</v>
      </c>
      <c r="AF3172" s="1" t="s">
        <v>70</v>
      </c>
      <c r="AG3172" s="1" t="s">
        <v>71</v>
      </c>
      <c r="AH3172" s="1" t="s">
        <v>89</v>
      </c>
      <c r="AI3172" s="1" t="s">
        <v>57</v>
      </c>
      <c r="AJ3172" s="5">
        <v>10950</v>
      </c>
      <c r="AK3172" s="4">
        <v>-4932</v>
      </c>
      <c r="AL3172" s="4">
        <v>0</v>
      </c>
      <c r="AM3172" s="4">
        <v>0</v>
      </c>
      <c r="AN3172" s="4">
        <v>0</v>
      </c>
      <c r="AO3172" s="4">
        <v>-55471</v>
      </c>
      <c r="AP3172" s="4">
        <v>-55471</v>
      </c>
      <c r="AQ3172" s="4">
        <v>0</v>
      </c>
      <c r="AR3172" s="4">
        <v>417029</v>
      </c>
      <c r="AS3172" s="1" t="s">
        <v>52</v>
      </c>
      <c r="AT3172" s="9">
        <f t="shared" si="1456"/>
        <v>43555</v>
      </c>
      <c r="AU3172" s="9">
        <f t="shared" si="1457"/>
        <v>43525</v>
      </c>
      <c r="AV3172" s="9">
        <v>44798</v>
      </c>
      <c r="AW3172" s="11">
        <f t="shared" si="1458"/>
        <v>3.4054794520547946</v>
      </c>
      <c r="AX3172">
        <v>10</v>
      </c>
      <c r="AY3172" s="12">
        <v>0.05</v>
      </c>
      <c r="AZ3172">
        <f t="shared" si="1459"/>
        <v>9.5000000000000001E-2</v>
      </c>
      <c r="BA3172" s="13">
        <f t="shared" si="1460"/>
        <v>472500</v>
      </c>
      <c r="BB3172" s="17" t="s">
        <v>2189</v>
      </c>
      <c r="BC3172">
        <f>MATCH(BB3172,MONTHLY_INDEX!$A:$A,0)</f>
        <v>798</v>
      </c>
      <c r="BD3172">
        <f>MATCH(AU3172,MONTHLY_INDEX!$1:$1,0)</f>
        <v>87</v>
      </c>
      <c r="BE3172">
        <f>INDEX(MONTHLY_INDEX!$1:$1048576,Final!BC3172,Final!BD3172)</f>
        <v>95.2</v>
      </c>
      <c r="BF3172">
        <f>MATCH($BF$1,MONTHLY_INDEX!$1:$1,0)</f>
        <v>127</v>
      </c>
      <c r="BG3172">
        <f>INDEX(MONTHLY_INDEX!$1:$1048576,Final!BC3172,Final!BF3172)</f>
        <v>95.3</v>
      </c>
      <c r="BH3172" s="23">
        <f t="shared" si="1472"/>
        <v>1.0504201680671672E-3</v>
      </c>
      <c r="BI3172" s="14">
        <f t="shared" si="1473"/>
        <v>472996.32352941175</v>
      </c>
      <c r="BJ3172" s="14">
        <f t="shared" si="1474"/>
        <v>153024.02976430298</v>
      </c>
      <c r="BK3172" s="15">
        <f t="shared" si="1464"/>
        <v>319972.2937651088</v>
      </c>
      <c r="BL3172" s="52">
        <v>0</v>
      </c>
      <c r="BM3172" s="15">
        <f t="shared" si="1475"/>
        <v>319972.2937651088</v>
      </c>
    </row>
    <row r="3173" spans="1:65">
      <c r="A3173" s="8">
        <v>3171</v>
      </c>
      <c r="B3173" s="1" t="s">
        <v>44</v>
      </c>
      <c r="C3173" s="1">
        <v>1500</v>
      </c>
      <c r="D3173" s="1" t="s">
        <v>60</v>
      </c>
      <c r="E3173" s="1">
        <v>150000124</v>
      </c>
      <c r="F3173" s="1" t="s">
        <v>60</v>
      </c>
      <c r="G3173" s="1" t="s">
        <v>91</v>
      </c>
      <c r="H3173" s="1">
        <v>3</v>
      </c>
      <c r="I3173" s="1" t="s">
        <v>52</v>
      </c>
      <c r="J3173" s="1" t="s">
        <v>49</v>
      </c>
      <c r="K3173" s="1">
        <v>17406001</v>
      </c>
      <c r="L3173" s="1" t="s">
        <v>50</v>
      </c>
      <c r="M3173" s="1" t="s">
        <v>51</v>
      </c>
      <c r="N3173" s="1" t="s">
        <v>64</v>
      </c>
      <c r="O3173" s="1" t="s">
        <v>65</v>
      </c>
      <c r="P3173" s="1" t="s">
        <v>66</v>
      </c>
      <c r="Q3173" s="1" t="s">
        <v>67</v>
      </c>
      <c r="R3173" s="1" t="s">
        <v>87</v>
      </c>
      <c r="S3173" s="1" t="s">
        <v>88</v>
      </c>
      <c r="T3173" s="2">
        <v>43555</v>
      </c>
      <c r="U3173" s="2">
        <v>43555</v>
      </c>
      <c r="V3173" s="1" t="s">
        <v>52</v>
      </c>
      <c r="W3173" s="3">
        <v>1</v>
      </c>
      <c r="X3173" s="1" t="s">
        <v>53</v>
      </c>
      <c r="Y3173" s="4">
        <v>637760</v>
      </c>
      <c r="Z3173" s="4">
        <v>-68215</v>
      </c>
      <c r="AA3173" s="4">
        <v>0</v>
      </c>
      <c r="AB3173" s="4">
        <v>0</v>
      </c>
      <c r="AC3173" s="4">
        <v>0</v>
      </c>
      <c r="AD3173" s="4">
        <v>637760</v>
      </c>
      <c r="AE3173" s="5">
        <v>1463</v>
      </c>
      <c r="AF3173" s="1" t="s">
        <v>70</v>
      </c>
      <c r="AG3173" s="1" t="s">
        <v>71</v>
      </c>
      <c r="AH3173" s="1" t="s">
        <v>89</v>
      </c>
      <c r="AI3173" s="1" t="s">
        <v>57</v>
      </c>
      <c r="AJ3173" s="5">
        <v>10950</v>
      </c>
      <c r="AK3173" s="4">
        <v>-6657</v>
      </c>
      <c r="AL3173" s="4">
        <v>0</v>
      </c>
      <c r="AM3173" s="4">
        <v>0</v>
      </c>
      <c r="AN3173" s="4">
        <v>0</v>
      </c>
      <c r="AO3173" s="4">
        <v>-74872</v>
      </c>
      <c r="AP3173" s="4">
        <v>-74872</v>
      </c>
      <c r="AQ3173" s="4">
        <v>0</v>
      </c>
      <c r="AR3173" s="4">
        <v>562888</v>
      </c>
      <c r="AS3173" s="1" t="s">
        <v>52</v>
      </c>
      <c r="AT3173" s="9">
        <f t="shared" si="1456"/>
        <v>43555</v>
      </c>
      <c r="AU3173" s="9">
        <f t="shared" si="1457"/>
        <v>43525</v>
      </c>
      <c r="AV3173" s="9">
        <v>44798</v>
      </c>
      <c r="AW3173" s="11">
        <f t="shared" si="1458"/>
        <v>3.4054794520547946</v>
      </c>
      <c r="AX3173">
        <v>10</v>
      </c>
      <c r="AY3173" s="12">
        <v>0.05</v>
      </c>
      <c r="AZ3173">
        <f t="shared" si="1459"/>
        <v>9.5000000000000001E-2</v>
      </c>
      <c r="BA3173" s="13">
        <f t="shared" si="1460"/>
        <v>637760</v>
      </c>
      <c r="BB3173" s="17" t="s">
        <v>2189</v>
      </c>
      <c r="BC3173">
        <f>MATCH(BB3173,MONTHLY_INDEX!$A:$A,0)</f>
        <v>798</v>
      </c>
      <c r="BD3173">
        <f>MATCH(AU3173,MONTHLY_INDEX!$1:$1,0)</f>
        <v>87</v>
      </c>
      <c r="BE3173">
        <f>INDEX(MONTHLY_INDEX!$1:$1048576,Final!BC3173,Final!BD3173)</f>
        <v>95.2</v>
      </c>
      <c r="BF3173">
        <f>MATCH($BF$1,MONTHLY_INDEX!$1:$1,0)</f>
        <v>127</v>
      </c>
      <c r="BG3173">
        <f>INDEX(MONTHLY_INDEX!$1:$1048576,Final!BC3173,Final!BF3173)</f>
        <v>95.3</v>
      </c>
      <c r="BH3173" s="23">
        <f t="shared" si="1472"/>
        <v>1.0504201680671672E-3</v>
      </c>
      <c r="BI3173" s="14">
        <f t="shared" si="1473"/>
        <v>638429.91596638656</v>
      </c>
      <c r="BJ3173" s="14">
        <f t="shared" si="1474"/>
        <v>206545.19623805687</v>
      </c>
      <c r="BK3173" s="15">
        <f t="shared" si="1464"/>
        <v>431884.71972832968</v>
      </c>
      <c r="BL3173" s="52">
        <v>0</v>
      </c>
      <c r="BM3173" s="15">
        <f t="shared" si="1475"/>
        <v>431884.71972832968</v>
      </c>
    </row>
    <row r="3174" spans="1:65">
      <c r="A3174" s="8">
        <v>3172</v>
      </c>
      <c r="B3174" s="1" t="s">
        <v>44</v>
      </c>
      <c r="C3174" s="1">
        <v>1500</v>
      </c>
      <c r="D3174" s="1" t="s">
        <v>60</v>
      </c>
      <c r="E3174" s="1">
        <v>150000124</v>
      </c>
      <c r="F3174" s="1" t="s">
        <v>60</v>
      </c>
      <c r="G3174" s="1" t="s">
        <v>92</v>
      </c>
      <c r="H3174" s="1">
        <v>4</v>
      </c>
      <c r="I3174" s="1" t="s">
        <v>52</v>
      </c>
      <c r="J3174" s="1" t="s">
        <v>49</v>
      </c>
      <c r="K3174" s="1">
        <v>17406001</v>
      </c>
      <c r="L3174" s="1" t="s">
        <v>50</v>
      </c>
      <c r="M3174" s="1" t="s">
        <v>51</v>
      </c>
      <c r="N3174" s="1" t="s">
        <v>64</v>
      </c>
      <c r="O3174" s="1" t="s">
        <v>65</v>
      </c>
      <c r="P3174" s="1" t="s">
        <v>66</v>
      </c>
      <c r="Q3174" s="1" t="s">
        <v>67</v>
      </c>
      <c r="R3174" s="1" t="s">
        <v>87</v>
      </c>
      <c r="S3174" s="1" t="s">
        <v>88</v>
      </c>
      <c r="T3174" s="2">
        <v>43555</v>
      </c>
      <c r="U3174" s="2">
        <v>43555</v>
      </c>
      <c r="V3174" s="1" t="s">
        <v>52</v>
      </c>
      <c r="W3174" s="3">
        <v>1</v>
      </c>
      <c r="X3174" s="1" t="s">
        <v>53</v>
      </c>
      <c r="Y3174" s="4">
        <v>21044329</v>
      </c>
      <c r="Z3174" s="4">
        <v>-2250938</v>
      </c>
      <c r="AA3174" s="4">
        <v>0</v>
      </c>
      <c r="AB3174" s="4">
        <v>0</v>
      </c>
      <c r="AC3174" s="4">
        <v>0</v>
      </c>
      <c r="AD3174" s="4">
        <v>21044329</v>
      </c>
      <c r="AE3174" s="5">
        <v>1463</v>
      </c>
      <c r="AF3174" s="1" t="s">
        <v>70</v>
      </c>
      <c r="AG3174" s="1" t="s">
        <v>71</v>
      </c>
      <c r="AH3174" s="1" t="s">
        <v>89</v>
      </c>
      <c r="AI3174" s="1" t="s">
        <v>57</v>
      </c>
      <c r="AJ3174" s="5">
        <v>10950</v>
      </c>
      <c r="AK3174" s="4">
        <v>-219649</v>
      </c>
      <c r="AL3174" s="4">
        <v>0</v>
      </c>
      <c r="AM3174" s="4">
        <v>0</v>
      </c>
      <c r="AN3174" s="4">
        <v>0</v>
      </c>
      <c r="AO3174" s="4">
        <v>-2470587</v>
      </c>
      <c r="AP3174" s="4">
        <v>-2470587</v>
      </c>
      <c r="AQ3174" s="4">
        <v>0</v>
      </c>
      <c r="AR3174" s="4">
        <v>18573742</v>
      </c>
      <c r="AS3174" s="1" t="s">
        <v>52</v>
      </c>
      <c r="AT3174" s="9">
        <f t="shared" si="1456"/>
        <v>43555</v>
      </c>
      <c r="AU3174" s="9">
        <f t="shared" si="1457"/>
        <v>43525</v>
      </c>
      <c r="AV3174" s="9">
        <v>44798</v>
      </c>
      <c r="AW3174" s="11">
        <f t="shared" si="1458"/>
        <v>3.4054794520547946</v>
      </c>
      <c r="AX3174">
        <v>25</v>
      </c>
      <c r="AY3174" s="12">
        <v>0.05</v>
      </c>
      <c r="AZ3174">
        <f t="shared" si="1459"/>
        <v>3.7999999999999999E-2</v>
      </c>
      <c r="BA3174" s="13">
        <f t="shared" si="1460"/>
        <v>21044329</v>
      </c>
      <c r="BB3174" s="17" t="s">
        <v>2189</v>
      </c>
      <c r="BC3174">
        <f>MATCH(BB3174,MONTHLY_INDEX!$A:$A,0)</f>
        <v>798</v>
      </c>
      <c r="BD3174">
        <f>MATCH(AU3174,MONTHLY_INDEX!$1:$1,0)</f>
        <v>87</v>
      </c>
      <c r="BE3174">
        <f>INDEX(MONTHLY_INDEX!$1:$1048576,Final!BC3174,Final!BD3174)</f>
        <v>95.2</v>
      </c>
      <c r="BF3174">
        <f>MATCH($BF$1,MONTHLY_INDEX!$1:$1,0)</f>
        <v>127</v>
      </c>
      <c r="BG3174">
        <f>INDEX(MONTHLY_INDEX!$1:$1048576,Final!BC3174,Final!BF3174)</f>
        <v>95.3</v>
      </c>
      <c r="BH3174" s="23">
        <f t="shared" si="1472"/>
        <v>1.0504201680671672E-3</v>
      </c>
      <c r="BI3174" s="14">
        <f t="shared" si="1473"/>
        <v>21066434.387605041</v>
      </c>
      <c r="BJ3174" s="14">
        <f t="shared" si="1474"/>
        <v>2726169.7585318806</v>
      </c>
      <c r="BK3174" s="15">
        <f t="shared" si="1464"/>
        <v>18340264.629073162</v>
      </c>
      <c r="BL3174" s="52">
        <v>0</v>
      </c>
      <c r="BM3174" s="15">
        <f t="shared" si="1475"/>
        <v>18340264.629073162</v>
      </c>
    </row>
    <row r="3175" spans="1:65">
      <c r="A3175" s="8">
        <v>3173</v>
      </c>
      <c r="B3175" s="1" t="s">
        <v>44</v>
      </c>
      <c r="C3175" s="1">
        <v>1500</v>
      </c>
      <c r="D3175" s="1" t="s">
        <v>60</v>
      </c>
      <c r="E3175" s="1">
        <v>150000124</v>
      </c>
      <c r="F3175" s="1" t="s">
        <v>60</v>
      </c>
      <c r="G3175" s="1" t="s">
        <v>93</v>
      </c>
      <c r="H3175" s="1">
        <v>5</v>
      </c>
      <c r="I3175" s="1" t="s">
        <v>52</v>
      </c>
      <c r="J3175" s="1" t="s">
        <v>49</v>
      </c>
      <c r="K3175" s="1">
        <v>17406001</v>
      </c>
      <c r="L3175" s="1" t="s">
        <v>50</v>
      </c>
      <c r="M3175" s="1" t="s">
        <v>51</v>
      </c>
      <c r="N3175" s="1" t="s">
        <v>64</v>
      </c>
      <c r="O3175" s="1" t="s">
        <v>65</v>
      </c>
      <c r="P3175" s="1" t="s">
        <v>66</v>
      </c>
      <c r="Q3175" s="1" t="s">
        <v>67</v>
      </c>
      <c r="R3175" s="1" t="s">
        <v>87</v>
      </c>
      <c r="S3175" s="1" t="s">
        <v>88</v>
      </c>
      <c r="T3175" s="2">
        <v>43555</v>
      </c>
      <c r="U3175" s="2">
        <v>43555</v>
      </c>
      <c r="V3175" s="1" t="s">
        <v>52</v>
      </c>
      <c r="W3175" s="3">
        <v>1</v>
      </c>
      <c r="X3175" s="1" t="s">
        <v>53</v>
      </c>
      <c r="Y3175" s="4">
        <v>969266</v>
      </c>
      <c r="Z3175" s="4">
        <v>-103673</v>
      </c>
      <c r="AA3175" s="4">
        <v>0</v>
      </c>
      <c r="AB3175" s="4">
        <v>0</v>
      </c>
      <c r="AC3175" s="4">
        <v>0</v>
      </c>
      <c r="AD3175" s="4">
        <v>969266</v>
      </c>
      <c r="AE3175" s="5">
        <v>1463</v>
      </c>
      <c r="AF3175" s="1" t="s">
        <v>70</v>
      </c>
      <c r="AG3175" s="1" t="s">
        <v>71</v>
      </c>
      <c r="AH3175" s="1" t="s">
        <v>89</v>
      </c>
      <c r="AI3175" s="1" t="s">
        <v>57</v>
      </c>
      <c r="AJ3175" s="5">
        <v>10950</v>
      </c>
      <c r="AK3175" s="4">
        <v>-10117</v>
      </c>
      <c r="AL3175" s="4">
        <v>0</v>
      </c>
      <c r="AM3175" s="4">
        <v>0</v>
      </c>
      <c r="AN3175" s="4">
        <v>0</v>
      </c>
      <c r="AO3175" s="4">
        <v>-113790</v>
      </c>
      <c r="AP3175" s="4">
        <v>-113790</v>
      </c>
      <c r="AQ3175" s="4">
        <v>0</v>
      </c>
      <c r="AR3175" s="4">
        <v>855476</v>
      </c>
      <c r="AS3175" s="1" t="s">
        <v>52</v>
      </c>
      <c r="AT3175" s="9">
        <f t="shared" si="1456"/>
        <v>43555</v>
      </c>
      <c r="AU3175" s="9">
        <f t="shared" si="1457"/>
        <v>43525</v>
      </c>
      <c r="AV3175" s="9">
        <v>44798</v>
      </c>
      <c r="AW3175" s="11">
        <f t="shared" si="1458"/>
        <v>3.4054794520547946</v>
      </c>
      <c r="AX3175">
        <v>25</v>
      </c>
      <c r="AY3175" s="12">
        <v>0.05</v>
      </c>
      <c r="AZ3175">
        <f t="shared" si="1459"/>
        <v>3.7999999999999999E-2</v>
      </c>
      <c r="BA3175" s="13">
        <f t="shared" si="1460"/>
        <v>969266</v>
      </c>
      <c r="BB3175" s="17" t="s">
        <v>2083</v>
      </c>
      <c r="BC3175">
        <f>MATCH(BB3175,MONTHLY_INDEX!$A:$A,0)</f>
        <v>745</v>
      </c>
      <c r="BD3175">
        <f>MATCH(AU3175,MONTHLY_INDEX!$1:$1,0)</f>
        <v>87</v>
      </c>
      <c r="BE3175">
        <f>INDEX(MONTHLY_INDEX!$1:$1048576,Final!BC3175,Final!BD3175)</f>
        <v>108.5</v>
      </c>
      <c r="BF3175">
        <f>MATCH($BF$1,MONTHLY_INDEX!$1:$1,0)</f>
        <v>127</v>
      </c>
      <c r="BG3175">
        <f>INDEX(MONTHLY_INDEX!$1:$1048576,Final!BC3175,Final!BF3175)</f>
        <v>115.4</v>
      </c>
      <c r="BH3175" s="23">
        <f t="shared" si="1472"/>
        <v>6.3594470046082999E-2</v>
      </c>
      <c r="BI3175" s="14">
        <f t="shared" si="1473"/>
        <v>1030905.9576036867</v>
      </c>
      <c r="BJ3175" s="14">
        <f t="shared" si="1474"/>
        <v>133407.70411356862</v>
      </c>
      <c r="BK3175" s="15">
        <f t="shared" si="1464"/>
        <v>897498.25349011808</v>
      </c>
      <c r="BL3175" s="52">
        <v>0</v>
      </c>
      <c r="BM3175" s="15">
        <f t="shared" si="1475"/>
        <v>897498.25349011808</v>
      </c>
    </row>
    <row r="3176" spans="1:65">
      <c r="A3176" s="8">
        <v>3174</v>
      </c>
      <c r="B3176" s="1" t="s">
        <v>44</v>
      </c>
      <c r="C3176" s="1">
        <v>1500</v>
      </c>
      <c r="D3176" s="1" t="s">
        <v>60</v>
      </c>
      <c r="E3176" s="1">
        <v>150000124</v>
      </c>
      <c r="F3176" s="1" t="s">
        <v>60</v>
      </c>
      <c r="G3176" s="1" t="s">
        <v>94</v>
      </c>
      <c r="H3176" s="1">
        <v>6</v>
      </c>
      <c r="I3176" s="1" t="s">
        <v>52</v>
      </c>
      <c r="J3176" s="1" t="s">
        <v>49</v>
      </c>
      <c r="K3176" s="1">
        <v>17406001</v>
      </c>
      <c r="L3176" s="1" t="s">
        <v>50</v>
      </c>
      <c r="M3176" s="1" t="s">
        <v>51</v>
      </c>
      <c r="N3176" s="1" t="s">
        <v>64</v>
      </c>
      <c r="O3176" s="1" t="s">
        <v>65</v>
      </c>
      <c r="P3176" s="1" t="s">
        <v>66</v>
      </c>
      <c r="Q3176" s="1" t="s">
        <v>67</v>
      </c>
      <c r="R3176" s="1" t="s">
        <v>87</v>
      </c>
      <c r="S3176" s="1" t="s">
        <v>88</v>
      </c>
      <c r="T3176" s="2">
        <v>43555</v>
      </c>
      <c r="U3176" s="2">
        <v>43555</v>
      </c>
      <c r="V3176" s="1" t="s">
        <v>52</v>
      </c>
      <c r="W3176" s="3">
        <v>1</v>
      </c>
      <c r="X3176" s="1" t="s">
        <v>53</v>
      </c>
      <c r="Y3176" s="4">
        <v>735000</v>
      </c>
      <c r="Z3176" s="4">
        <v>-78617</v>
      </c>
      <c r="AA3176" s="4">
        <v>0</v>
      </c>
      <c r="AB3176" s="4">
        <v>0</v>
      </c>
      <c r="AC3176" s="4">
        <v>0</v>
      </c>
      <c r="AD3176" s="4">
        <v>735000</v>
      </c>
      <c r="AE3176" s="5">
        <v>1463</v>
      </c>
      <c r="AF3176" s="1" t="s">
        <v>70</v>
      </c>
      <c r="AG3176" s="1" t="s">
        <v>71</v>
      </c>
      <c r="AH3176" s="1" t="s">
        <v>89</v>
      </c>
      <c r="AI3176" s="1" t="s">
        <v>57</v>
      </c>
      <c r="AJ3176" s="5">
        <v>10950</v>
      </c>
      <c r="AK3176" s="4">
        <v>-7672</v>
      </c>
      <c r="AL3176" s="4">
        <v>0</v>
      </c>
      <c r="AM3176" s="4">
        <v>0</v>
      </c>
      <c r="AN3176" s="4">
        <v>0</v>
      </c>
      <c r="AO3176" s="4">
        <v>-86289</v>
      </c>
      <c r="AP3176" s="4">
        <v>-86289</v>
      </c>
      <c r="AQ3176" s="4">
        <v>0</v>
      </c>
      <c r="AR3176" s="4">
        <v>648711</v>
      </c>
      <c r="AS3176" s="1" t="s">
        <v>52</v>
      </c>
      <c r="AT3176" s="9">
        <f t="shared" si="1456"/>
        <v>43555</v>
      </c>
      <c r="AU3176" s="9">
        <f t="shared" si="1457"/>
        <v>43525</v>
      </c>
      <c r="AV3176" s="9">
        <v>44798</v>
      </c>
      <c r="AW3176" s="11">
        <f t="shared" si="1458"/>
        <v>3.4054794520547946</v>
      </c>
      <c r="AX3176">
        <v>10</v>
      </c>
      <c r="AY3176" s="12">
        <v>0.05</v>
      </c>
      <c r="AZ3176">
        <f t="shared" si="1459"/>
        <v>9.5000000000000001E-2</v>
      </c>
      <c r="BA3176" s="13">
        <f t="shared" si="1460"/>
        <v>735000</v>
      </c>
      <c r="BB3176" s="17" t="s">
        <v>1853</v>
      </c>
      <c r="BC3176">
        <f>MATCH(BB3176,MONTHLY_INDEX!$A:$A,0)</f>
        <v>630</v>
      </c>
      <c r="BD3176">
        <f>MATCH(AU3176,MONTHLY_INDEX!$1:$1,0)</f>
        <v>87</v>
      </c>
      <c r="BE3176">
        <f>INDEX(MONTHLY_INDEX!$1:$1048576,Final!BC3176,Final!BD3176)</f>
        <v>115</v>
      </c>
      <c r="BF3176">
        <f>MATCH($BF$1,MONTHLY_INDEX!$1:$1,0)</f>
        <v>127</v>
      </c>
      <c r="BG3176">
        <f>INDEX(MONTHLY_INDEX!$1:$1048576,Final!BC3176,Final!BF3176)</f>
        <v>151.1</v>
      </c>
      <c r="BH3176" s="23">
        <f t="shared" si="1472"/>
        <v>0.31391304347826082</v>
      </c>
      <c r="BI3176" s="14">
        <f t="shared" si="1473"/>
        <v>965726.08695652173</v>
      </c>
      <c r="BJ3176" s="14">
        <f t="shared" si="1474"/>
        <v>312432.2328171531</v>
      </c>
      <c r="BK3176" s="15">
        <f t="shared" si="1464"/>
        <v>653293.85413936863</v>
      </c>
      <c r="BL3176" s="52">
        <v>0</v>
      </c>
      <c r="BM3176" s="15">
        <f t="shared" si="1475"/>
        <v>653293.85413936863</v>
      </c>
    </row>
    <row r="3177" spans="1:65">
      <c r="A3177" s="8">
        <v>3175</v>
      </c>
      <c r="B3177" s="1" t="s">
        <v>44</v>
      </c>
      <c r="C3177" s="1">
        <v>1500</v>
      </c>
      <c r="D3177" s="1" t="s">
        <v>60</v>
      </c>
      <c r="E3177" s="1">
        <v>150000124</v>
      </c>
      <c r="F3177" s="1" t="s">
        <v>60</v>
      </c>
      <c r="G3177" s="1" t="s">
        <v>95</v>
      </c>
      <c r="H3177" s="1">
        <v>7</v>
      </c>
      <c r="I3177" s="1" t="s">
        <v>52</v>
      </c>
      <c r="J3177" s="1" t="s">
        <v>49</v>
      </c>
      <c r="K3177" s="1">
        <v>17406001</v>
      </c>
      <c r="L3177" s="1" t="s">
        <v>50</v>
      </c>
      <c r="M3177" s="1" t="s">
        <v>51</v>
      </c>
      <c r="N3177" s="1" t="s">
        <v>64</v>
      </c>
      <c r="O3177" s="1" t="s">
        <v>65</v>
      </c>
      <c r="P3177" s="1" t="s">
        <v>66</v>
      </c>
      <c r="Q3177" s="1" t="s">
        <v>67</v>
      </c>
      <c r="R3177" s="1" t="s">
        <v>87</v>
      </c>
      <c r="S3177" s="1" t="s">
        <v>88</v>
      </c>
      <c r="T3177" s="2">
        <v>43555</v>
      </c>
      <c r="U3177" s="2">
        <v>43555</v>
      </c>
      <c r="V3177" s="1" t="s">
        <v>52</v>
      </c>
      <c r="W3177" s="3">
        <v>1</v>
      </c>
      <c r="X3177" s="1" t="s">
        <v>53</v>
      </c>
      <c r="Y3177" s="4">
        <v>126000</v>
      </c>
      <c r="Z3177" s="4">
        <v>-13477</v>
      </c>
      <c r="AA3177" s="4">
        <v>0</v>
      </c>
      <c r="AB3177" s="4">
        <v>0</v>
      </c>
      <c r="AC3177" s="4">
        <v>0</v>
      </c>
      <c r="AD3177" s="4">
        <v>126000</v>
      </c>
      <c r="AE3177" s="5">
        <v>1463</v>
      </c>
      <c r="AF3177" s="1" t="s">
        <v>70</v>
      </c>
      <c r="AG3177" s="1" t="s">
        <v>71</v>
      </c>
      <c r="AH3177" s="1" t="s">
        <v>89</v>
      </c>
      <c r="AI3177" s="1" t="s">
        <v>57</v>
      </c>
      <c r="AJ3177" s="5">
        <v>10950</v>
      </c>
      <c r="AK3177" s="4">
        <v>-1315</v>
      </c>
      <c r="AL3177" s="4">
        <v>0</v>
      </c>
      <c r="AM3177" s="4">
        <v>0</v>
      </c>
      <c r="AN3177" s="4">
        <v>0</v>
      </c>
      <c r="AO3177" s="4">
        <v>-14792</v>
      </c>
      <c r="AP3177" s="4">
        <v>-14792</v>
      </c>
      <c r="AQ3177" s="4">
        <v>0</v>
      </c>
      <c r="AR3177" s="4">
        <v>111208</v>
      </c>
      <c r="AS3177" s="1" t="s">
        <v>52</v>
      </c>
      <c r="AT3177" s="9">
        <f t="shared" si="1456"/>
        <v>43555</v>
      </c>
      <c r="AU3177" s="9">
        <f t="shared" si="1457"/>
        <v>43525</v>
      </c>
      <c r="AV3177" s="9">
        <v>44798</v>
      </c>
      <c r="AW3177" s="11">
        <f t="shared" si="1458"/>
        <v>3.4054794520547946</v>
      </c>
      <c r="AX3177">
        <v>25</v>
      </c>
      <c r="AY3177" s="12">
        <v>0.05</v>
      </c>
      <c r="AZ3177">
        <f t="shared" si="1459"/>
        <v>3.7999999999999999E-2</v>
      </c>
      <c r="BA3177" s="13">
        <f t="shared" si="1460"/>
        <v>126000</v>
      </c>
      <c r="BB3177" s="17" t="s">
        <v>2189</v>
      </c>
      <c r="BC3177">
        <f>MATCH(BB3177,MONTHLY_INDEX!$A:$A,0)</f>
        <v>798</v>
      </c>
      <c r="BD3177">
        <f>MATCH(AU3177,MONTHLY_INDEX!$1:$1,0)</f>
        <v>87</v>
      </c>
      <c r="BE3177">
        <f>INDEX(MONTHLY_INDEX!$1:$1048576,Final!BC3177,Final!BD3177)</f>
        <v>95.2</v>
      </c>
      <c r="BF3177">
        <f>MATCH($BF$1,MONTHLY_INDEX!$1:$1,0)</f>
        <v>127</v>
      </c>
      <c r="BG3177">
        <f>INDEX(MONTHLY_INDEX!$1:$1048576,Final!BC3177,Final!BF3177)</f>
        <v>95.3</v>
      </c>
      <c r="BH3177" s="23">
        <f t="shared" si="1472"/>
        <v>1.0504201680671672E-3</v>
      </c>
      <c r="BI3177" s="14">
        <f t="shared" si="1473"/>
        <v>126132.35294117648</v>
      </c>
      <c r="BJ3177" s="14">
        <f t="shared" si="1474"/>
        <v>16322.563174858986</v>
      </c>
      <c r="BK3177" s="15">
        <f t="shared" si="1464"/>
        <v>109809.7897663175</v>
      </c>
      <c r="BL3177" s="52">
        <v>0</v>
      </c>
      <c r="BM3177" s="15">
        <f t="shared" si="1475"/>
        <v>109809.7897663175</v>
      </c>
    </row>
    <row r="3178" spans="1:65">
      <c r="A3178" s="8">
        <v>3176</v>
      </c>
      <c r="B3178" s="1" t="s">
        <v>44</v>
      </c>
      <c r="C3178" s="1">
        <v>1500</v>
      </c>
      <c r="D3178" s="1" t="s">
        <v>60</v>
      </c>
      <c r="E3178" s="1">
        <v>150000124</v>
      </c>
      <c r="F3178" s="1" t="s">
        <v>60</v>
      </c>
      <c r="G3178" s="1" t="s">
        <v>96</v>
      </c>
      <c r="H3178" s="1">
        <v>8</v>
      </c>
      <c r="I3178" s="1" t="s">
        <v>52</v>
      </c>
      <c r="J3178" s="1" t="s">
        <v>49</v>
      </c>
      <c r="K3178" s="1">
        <v>17406001</v>
      </c>
      <c r="L3178" s="1" t="s">
        <v>50</v>
      </c>
      <c r="M3178" s="1" t="s">
        <v>51</v>
      </c>
      <c r="N3178" s="1" t="s">
        <v>64</v>
      </c>
      <c r="O3178" s="1" t="s">
        <v>65</v>
      </c>
      <c r="P3178" s="1" t="s">
        <v>66</v>
      </c>
      <c r="Q3178" s="1" t="s">
        <v>67</v>
      </c>
      <c r="R3178" s="1" t="s">
        <v>87</v>
      </c>
      <c r="S3178" s="1" t="s">
        <v>88</v>
      </c>
      <c r="T3178" s="2">
        <v>43555</v>
      </c>
      <c r="U3178" s="2">
        <v>43555</v>
      </c>
      <c r="V3178" s="1" t="s">
        <v>52</v>
      </c>
      <c r="W3178" s="3">
        <v>1</v>
      </c>
      <c r="X3178" s="1" t="s">
        <v>53</v>
      </c>
      <c r="Y3178" s="4">
        <v>29327302</v>
      </c>
      <c r="Z3178" s="4">
        <v>-3136900</v>
      </c>
      <c r="AA3178" s="4">
        <v>0</v>
      </c>
      <c r="AB3178" s="4">
        <v>0</v>
      </c>
      <c r="AC3178" s="4">
        <v>0</v>
      </c>
      <c r="AD3178" s="4">
        <v>29327302</v>
      </c>
      <c r="AE3178" s="5">
        <v>1463</v>
      </c>
      <c r="AF3178" s="1" t="s">
        <v>70</v>
      </c>
      <c r="AG3178" s="1" t="s">
        <v>71</v>
      </c>
      <c r="AH3178" s="1" t="s">
        <v>89</v>
      </c>
      <c r="AI3178" s="1" t="s">
        <v>57</v>
      </c>
      <c r="AJ3178" s="5">
        <v>10950</v>
      </c>
      <c r="AK3178" s="4">
        <v>-306102</v>
      </c>
      <c r="AL3178" s="4">
        <v>0</v>
      </c>
      <c r="AM3178" s="4">
        <v>0</v>
      </c>
      <c r="AN3178" s="4">
        <v>0</v>
      </c>
      <c r="AO3178" s="4">
        <v>-3443002</v>
      </c>
      <c r="AP3178" s="4">
        <v>-3443002</v>
      </c>
      <c r="AQ3178" s="4">
        <v>0</v>
      </c>
      <c r="AR3178" s="4">
        <v>25884300</v>
      </c>
      <c r="AS3178" s="1" t="s">
        <v>52</v>
      </c>
      <c r="AT3178" s="9">
        <f t="shared" si="1456"/>
        <v>43555</v>
      </c>
      <c r="AU3178" s="9">
        <f t="shared" si="1457"/>
        <v>43525</v>
      </c>
      <c r="AV3178" s="9">
        <v>44798</v>
      </c>
      <c r="AW3178" s="11">
        <f t="shared" si="1458"/>
        <v>3.4054794520547946</v>
      </c>
      <c r="AX3178">
        <v>25</v>
      </c>
      <c r="AY3178" s="12">
        <v>0.05</v>
      </c>
      <c r="AZ3178">
        <f t="shared" si="1459"/>
        <v>3.7999999999999999E-2</v>
      </c>
      <c r="BA3178" s="13">
        <f t="shared" si="1460"/>
        <v>29327302</v>
      </c>
      <c r="BB3178" s="17" t="s">
        <v>2189</v>
      </c>
      <c r="BC3178">
        <f>MATCH(BB3178,MONTHLY_INDEX!$A:$A,0)</f>
        <v>798</v>
      </c>
      <c r="BD3178">
        <f>MATCH(AU3178,MONTHLY_INDEX!$1:$1,0)</f>
        <v>87</v>
      </c>
      <c r="BE3178">
        <f>INDEX(MONTHLY_INDEX!$1:$1048576,Final!BC3178,Final!BD3178)</f>
        <v>95.2</v>
      </c>
      <c r="BF3178">
        <f>MATCH($BF$1,MONTHLY_INDEX!$1:$1,0)</f>
        <v>127</v>
      </c>
      <c r="BG3178">
        <f>INDEX(MONTHLY_INDEX!$1:$1048576,Final!BC3178,Final!BF3178)</f>
        <v>95.3</v>
      </c>
      <c r="BH3178" s="23">
        <f t="shared" si="1472"/>
        <v>1.0504201680671672E-3</v>
      </c>
      <c r="BI3178" s="14">
        <f t="shared" si="1473"/>
        <v>29358107.989495799</v>
      </c>
      <c r="BJ3178" s="14">
        <f t="shared" si="1474"/>
        <v>3799180.4733584784</v>
      </c>
      <c r="BK3178" s="15">
        <f t="shared" si="1464"/>
        <v>25558927.516137321</v>
      </c>
      <c r="BL3178" s="52">
        <v>0</v>
      </c>
      <c r="BM3178" s="15">
        <f t="shared" si="1475"/>
        <v>25558927.516137321</v>
      </c>
    </row>
    <row r="3179" spans="1:65">
      <c r="A3179" s="8">
        <v>3177</v>
      </c>
      <c r="B3179" s="1" t="s">
        <v>44</v>
      </c>
      <c r="C3179" s="1">
        <v>1500</v>
      </c>
      <c r="D3179" s="1" t="s">
        <v>60</v>
      </c>
      <c r="E3179" s="1">
        <v>150000124</v>
      </c>
      <c r="F3179" s="1" t="s">
        <v>60</v>
      </c>
      <c r="G3179" s="1" t="s">
        <v>97</v>
      </c>
      <c r="H3179" s="1">
        <v>9</v>
      </c>
      <c r="I3179" s="1" t="s">
        <v>52</v>
      </c>
      <c r="J3179" s="1" t="s">
        <v>49</v>
      </c>
      <c r="K3179" s="1">
        <v>17406001</v>
      </c>
      <c r="L3179" s="1" t="s">
        <v>50</v>
      </c>
      <c r="M3179" s="1" t="s">
        <v>51</v>
      </c>
      <c r="N3179" s="1" t="s">
        <v>64</v>
      </c>
      <c r="O3179" s="1" t="s">
        <v>65</v>
      </c>
      <c r="P3179" s="1" t="s">
        <v>66</v>
      </c>
      <c r="Q3179" s="1" t="s">
        <v>67</v>
      </c>
      <c r="R3179" s="1" t="s">
        <v>87</v>
      </c>
      <c r="S3179" s="1" t="s">
        <v>88</v>
      </c>
      <c r="T3179" s="2">
        <v>43555</v>
      </c>
      <c r="U3179" s="2">
        <v>43555</v>
      </c>
      <c r="V3179" s="1" t="s">
        <v>52</v>
      </c>
      <c r="W3179" s="3">
        <v>1</v>
      </c>
      <c r="X3179" s="1" t="s">
        <v>53</v>
      </c>
      <c r="Y3179" s="4">
        <v>1517250</v>
      </c>
      <c r="Z3179" s="4">
        <v>-162287</v>
      </c>
      <c r="AA3179" s="4">
        <v>0</v>
      </c>
      <c r="AB3179" s="4">
        <v>0</v>
      </c>
      <c r="AC3179" s="4">
        <v>0</v>
      </c>
      <c r="AD3179" s="4">
        <v>1517250</v>
      </c>
      <c r="AE3179" s="5">
        <v>1463</v>
      </c>
      <c r="AF3179" s="1" t="s">
        <v>70</v>
      </c>
      <c r="AG3179" s="1" t="s">
        <v>71</v>
      </c>
      <c r="AH3179" s="1" t="s">
        <v>89</v>
      </c>
      <c r="AI3179" s="1" t="s">
        <v>57</v>
      </c>
      <c r="AJ3179" s="5">
        <v>10950</v>
      </c>
      <c r="AK3179" s="4">
        <v>-15836</v>
      </c>
      <c r="AL3179" s="4">
        <v>0</v>
      </c>
      <c r="AM3179" s="4">
        <v>0</v>
      </c>
      <c r="AN3179" s="4">
        <v>0</v>
      </c>
      <c r="AO3179" s="4">
        <v>-178123</v>
      </c>
      <c r="AP3179" s="4">
        <v>-178123</v>
      </c>
      <c r="AQ3179" s="4">
        <v>0</v>
      </c>
      <c r="AR3179" s="4">
        <v>1339127</v>
      </c>
      <c r="AS3179" s="1" t="s">
        <v>52</v>
      </c>
      <c r="AT3179" s="9">
        <f t="shared" si="1456"/>
        <v>43555</v>
      </c>
      <c r="AU3179" s="9">
        <f t="shared" si="1457"/>
        <v>43525</v>
      </c>
      <c r="AV3179" s="9">
        <v>44798</v>
      </c>
      <c r="AW3179" s="11">
        <f t="shared" si="1458"/>
        <v>3.4054794520547946</v>
      </c>
      <c r="AX3179">
        <v>15</v>
      </c>
      <c r="AY3179" s="12">
        <v>0.05</v>
      </c>
      <c r="AZ3179">
        <f t="shared" si="1459"/>
        <v>6.3333333333333325E-2</v>
      </c>
      <c r="BA3179" s="13">
        <f t="shared" si="1460"/>
        <v>1517250</v>
      </c>
      <c r="BB3179" s="17" t="s">
        <v>1941</v>
      </c>
      <c r="BC3179">
        <f>MATCH(BB3179,MONTHLY_INDEX!$A:$A,0)</f>
        <v>674</v>
      </c>
      <c r="BD3179">
        <f>MATCH(AU3179,MONTHLY_INDEX!$1:$1,0)</f>
        <v>87</v>
      </c>
      <c r="BE3179">
        <f>INDEX(MONTHLY_INDEX!$1:$1048576,Final!BC3179,Final!BD3179)</f>
        <v>106.1</v>
      </c>
      <c r="BF3179">
        <f>MATCH($BF$1,MONTHLY_INDEX!$1:$1,0)</f>
        <v>127</v>
      </c>
      <c r="BG3179">
        <f>INDEX(MONTHLY_INDEX!$1:$1048576,Final!BC3179,Final!BF3179)</f>
        <v>122.8</v>
      </c>
      <c r="BH3179" s="23">
        <f t="shared" si="1472"/>
        <v>0.15739868049010372</v>
      </c>
      <c r="BI3179" s="14">
        <f t="shared" si="1473"/>
        <v>1756063.1479736099</v>
      </c>
      <c r="BJ3179" s="14">
        <f t="shared" si="1474"/>
        <v>378748.34123920312</v>
      </c>
      <c r="BK3179" s="15">
        <f t="shared" si="1464"/>
        <v>1377314.8067344069</v>
      </c>
      <c r="BL3179" s="52">
        <v>0</v>
      </c>
      <c r="BM3179" s="15">
        <f t="shared" si="1475"/>
        <v>1377314.8067344069</v>
      </c>
    </row>
    <row r="3180" spans="1:65">
      <c r="A3180" s="8">
        <v>3178</v>
      </c>
      <c r="B3180" s="1" t="s">
        <v>44</v>
      </c>
      <c r="C3180" s="1">
        <v>1500</v>
      </c>
      <c r="D3180" s="1" t="s">
        <v>60</v>
      </c>
      <c r="E3180" s="1">
        <v>150000124</v>
      </c>
      <c r="F3180" s="1" t="s">
        <v>60</v>
      </c>
      <c r="G3180" s="1" t="s">
        <v>98</v>
      </c>
      <c r="H3180" s="1">
        <v>10</v>
      </c>
      <c r="I3180" s="1" t="s">
        <v>52</v>
      </c>
      <c r="J3180" s="1" t="s">
        <v>49</v>
      </c>
      <c r="K3180" s="1">
        <v>17406001</v>
      </c>
      <c r="L3180" s="1" t="s">
        <v>50</v>
      </c>
      <c r="M3180" s="1" t="s">
        <v>51</v>
      </c>
      <c r="N3180" s="1" t="s">
        <v>64</v>
      </c>
      <c r="O3180" s="1" t="s">
        <v>65</v>
      </c>
      <c r="P3180" s="1" t="s">
        <v>66</v>
      </c>
      <c r="Q3180" s="1" t="s">
        <v>67</v>
      </c>
      <c r="R3180" s="1" t="s">
        <v>87</v>
      </c>
      <c r="S3180" s="1" t="s">
        <v>88</v>
      </c>
      <c r="T3180" s="2">
        <v>43555</v>
      </c>
      <c r="U3180" s="2">
        <v>43555</v>
      </c>
      <c r="V3180" s="1" t="s">
        <v>52</v>
      </c>
      <c r="W3180" s="3">
        <v>1</v>
      </c>
      <c r="X3180" s="1" t="s">
        <v>53</v>
      </c>
      <c r="Y3180" s="4">
        <v>312900</v>
      </c>
      <c r="Z3180" s="4">
        <v>-33467</v>
      </c>
      <c r="AA3180" s="4">
        <v>0</v>
      </c>
      <c r="AB3180" s="4">
        <v>0</v>
      </c>
      <c r="AC3180" s="4">
        <v>0</v>
      </c>
      <c r="AD3180" s="4">
        <v>312900</v>
      </c>
      <c r="AE3180" s="5">
        <v>1463</v>
      </c>
      <c r="AF3180" s="1" t="s">
        <v>70</v>
      </c>
      <c r="AG3180" s="1" t="s">
        <v>71</v>
      </c>
      <c r="AH3180" s="1" t="s">
        <v>89</v>
      </c>
      <c r="AI3180" s="1" t="s">
        <v>57</v>
      </c>
      <c r="AJ3180" s="5">
        <v>10950</v>
      </c>
      <c r="AK3180" s="4">
        <v>-3266</v>
      </c>
      <c r="AL3180" s="4">
        <v>0</v>
      </c>
      <c r="AM3180" s="4">
        <v>0</v>
      </c>
      <c r="AN3180" s="4">
        <v>0</v>
      </c>
      <c r="AO3180" s="4">
        <v>-36733</v>
      </c>
      <c r="AP3180" s="4">
        <v>-36733</v>
      </c>
      <c r="AQ3180" s="4">
        <v>0</v>
      </c>
      <c r="AR3180" s="4">
        <v>276167</v>
      </c>
      <c r="AS3180" s="1" t="s">
        <v>52</v>
      </c>
      <c r="AT3180" s="9">
        <f t="shared" si="1456"/>
        <v>43555</v>
      </c>
      <c r="AU3180" s="9">
        <f t="shared" si="1457"/>
        <v>43525</v>
      </c>
      <c r="AV3180" s="9">
        <v>44798</v>
      </c>
      <c r="AW3180" s="11">
        <f t="shared" si="1458"/>
        <v>3.4054794520547946</v>
      </c>
      <c r="AX3180">
        <v>10</v>
      </c>
      <c r="AY3180" s="12">
        <v>0.05</v>
      </c>
      <c r="AZ3180">
        <f t="shared" si="1459"/>
        <v>9.5000000000000001E-2</v>
      </c>
      <c r="BA3180" s="13">
        <f t="shared" si="1460"/>
        <v>312900</v>
      </c>
      <c r="BB3180" s="17" t="s">
        <v>2189</v>
      </c>
      <c r="BC3180">
        <f>MATCH(BB3180,MONTHLY_INDEX!$A:$A,0)</f>
        <v>798</v>
      </c>
      <c r="BD3180">
        <f>MATCH(AU3180,MONTHLY_INDEX!$1:$1,0)</f>
        <v>87</v>
      </c>
      <c r="BE3180">
        <f>INDEX(MONTHLY_INDEX!$1:$1048576,Final!BC3180,Final!BD3180)</f>
        <v>95.2</v>
      </c>
      <c r="BF3180">
        <f>MATCH($BF$1,MONTHLY_INDEX!$1:$1,0)</f>
        <v>127</v>
      </c>
      <c r="BG3180">
        <f>INDEX(MONTHLY_INDEX!$1:$1048576,Final!BC3180,Final!BF3180)</f>
        <v>95.3</v>
      </c>
      <c r="BH3180" s="23">
        <f t="shared" si="1472"/>
        <v>1.0504201680671672E-3</v>
      </c>
      <c r="BI3180" s="14">
        <f t="shared" si="1473"/>
        <v>313228.67647058825</v>
      </c>
      <c r="BJ3180" s="14">
        <f t="shared" si="1474"/>
        <v>101335.91304391621</v>
      </c>
      <c r="BK3180" s="15">
        <f t="shared" si="1464"/>
        <v>211892.76342667203</v>
      </c>
      <c r="BL3180" s="52">
        <v>0</v>
      </c>
      <c r="BM3180" s="15">
        <f t="shared" si="1475"/>
        <v>211892.76342667203</v>
      </c>
    </row>
    <row r="3181" spans="1:65">
      <c r="A3181" s="8">
        <v>3179</v>
      </c>
      <c r="B3181" s="1" t="s">
        <v>44</v>
      </c>
      <c r="C3181" s="1">
        <v>1500</v>
      </c>
      <c r="D3181" s="1" t="s">
        <v>60</v>
      </c>
      <c r="E3181" s="1">
        <v>150000124</v>
      </c>
      <c r="F3181" s="1" t="s">
        <v>60</v>
      </c>
      <c r="G3181" s="1" t="s">
        <v>99</v>
      </c>
      <c r="H3181" s="1">
        <v>11</v>
      </c>
      <c r="I3181" s="1" t="s">
        <v>52</v>
      </c>
      <c r="J3181" s="1" t="s">
        <v>49</v>
      </c>
      <c r="K3181" s="1">
        <v>17406001</v>
      </c>
      <c r="L3181" s="1" t="s">
        <v>50</v>
      </c>
      <c r="M3181" s="1" t="s">
        <v>51</v>
      </c>
      <c r="N3181" s="1" t="s">
        <v>64</v>
      </c>
      <c r="O3181" s="1" t="s">
        <v>65</v>
      </c>
      <c r="P3181" s="1" t="s">
        <v>66</v>
      </c>
      <c r="Q3181" s="1" t="s">
        <v>67</v>
      </c>
      <c r="R3181" s="1" t="s">
        <v>87</v>
      </c>
      <c r="S3181" s="1" t="s">
        <v>88</v>
      </c>
      <c r="T3181" s="2">
        <v>43555</v>
      </c>
      <c r="U3181" s="2">
        <v>43555</v>
      </c>
      <c r="V3181" s="1" t="s">
        <v>52</v>
      </c>
      <c r="W3181" s="3">
        <v>1</v>
      </c>
      <c r="X3181" s="1" t="s">
        <v>53</v>
      </c>
      <c r="Y3181" s="4">
        <v>1174950</v>
      </c>
      <c r="Z3181" s="4">
        <v>-125674</v>
      </c>
      <c r="AA3181" s="4">
        <v>0</v>
      </c>
      <c r="AB3181" s="4">
        <v>0</v>
      </c>
      <c r="AC3181" s="4">
        <v>0</v>
      </c>
      <c r="AD3181" s="4">
        <v>1174950</v>
      </c>
      <c r="AE3181" s="5">
        <v>1463</v>
      </c>
      <c r="AF3181" s="1" t="s">
        <v>70</v>
      </c>
      <c r="AG3181" s="1" t="s">
        <v>71</v>
      </c>
      <c r="AH3181" s="1" t="s">
        <v>89</v>
      </c>
      <c r="AI3181" s="1" t="s">
        <v>57</v>
      </c>
      <c r="AJ3181" s="5">
        <v>10950</v>
      </c>
      <c r="AK3181" s="4">
        <v>-12263</v>
      </c>
      <c r="AL3181" s="4">
        <v>0</v>
      </c>
      <c r="AM3181" s="4">
        <v>0</v>
      </c>
      <c r="AN3181" s="4">
        <v>0</v>
      </c>
      <c r="AO3181" s="4">
        <v>-137937</v>
      </c>
      <c r="AP3181" s="4">
        <v>-137937</v>
      </c>
      <c r="AQ3181" s="4">
        <v>0</v>
      </c>
      <c r="AR3181" s="4">
        <v>1037013</v>
      </c>
      <c r="AS3181" s="1" t="s">
        <v>52</v>
      </c>
      <c r="AT3181" s="9">
        <f t="shared" si="1456"/>
        <v>43555</v>
      </c>
      <c r="AU3181" s="9">
        <f t="shared" si="1457"/>
        <v>43525</v>
      </c>
      <c r="AV3181" s="9">
        <v>44798</v>
      </c>
      <c r="AW3181" s="11">
        <f t="shared" si="1458"/>
        <v>3.4054794520547946</v>
      </c>
      <c r="AX3181">
        <v>10</v>
      </c>
      <c r="AY3181" s="12">
        <v>0.05</v>
      </c>
      <c r="AZ3181">
        <f t="shared" si="1459"/>
        <v>9.5000000000000001E-2</v>
      </c>
      <c r="BA3181" s="13">
        <f t="shared" si="1460"/>
        <v>1174950</v>
      </c>
      <c r="BB3181" s="17" t="s">
        <v>2189</v>
      </c>
      <c r="BC3181">
        <f>MATCH(BB3181,MONTHLY_INDEX!$A:$A,0)</f>
        <v>798</v>
      </c>
      <c r="BD3181">
        <f>MATCH(AU3181,MONTHLY_INDEX!$1:$1,0)</f>
        <v>87</v>
      </c>
      <c r="BE3181">
        <f>INDEX(MONTHLY_INDEX!$1:$1048576,Final!BC3181,Final!BD3181)</f>
        <v>95.2</v>
      </c>
      <c r="BF3181">
        <f>MATCH($BF$1,MONTHLY_INDEX!$1:$1,0)</f>
        <v>127</v>
      </c>
      <c r="BG3181">
        <f>INDEX(MONTHLY_INDEX!$1:$1048576,Final!BC3181,Final!BF3181)</f>
        <v>95.3</v>
      </c>
      <c r="BH3181" s="23">
        <f t="shared" si="1472"/>
        <v>1.0504201680671672E-3</v>
      </c>
      <c r="BI3181" s="14">
        <f t="shared" si="1473"/>
        <v>1176184.1911764706</v>
      </c>
      <c r="BJ3181" s="14">
        <f t="shared" si="1474"/>
        <v>380519.75401390012</v>
      </c>
      <c r="BK3181" s="15">
        <f t="shared" si="1464"/>
        <v>795664.43716257042</v>
      </c>
      <c r="BL3181" s="52">
        <v>0</v>
      </c>
      <c r="BM3181" s="15">
        <f t="shared" si="1475"/>
        <v>795664.43716257042</v>
      </c>
    </row>
    <row r="3182" spans="1:65">
      <c r="A3182" s="8">
        <v>3180</v>
      </c>
      <c r="B3182" s="1" t="s">
        <v>44</v>
      </c>
      <c r="C3182" s="1">
        <v>1500</v>
      </c>
      <c r="D3182" s="1" t="s">
        <v>60</v>
      </c>
      <c r="E3182" s="1">
        <v>150000124</v>
      </c>
      <c r="F3182" s="1" t="s">
        <v>60</v>
      </c>
      <c r="G3182" s="1" t="s">
        <v>100</v>
      </c>
      <c r="H3182" s="1">
        <v>12</v>
      </c>
      <c r="I3182" s="1" t="s">
        <v>52</v>
      </c>
      <c r="J3182" s="1" t="s">
        <v>49</v>
      </c>
      <c r="K3182" s="1">
        <v>17406001</v>
      </c>
      <c r="L3182" s="1" t="s">
        <v>50</v>
      </c>
      <c r="M3182" s="1" t="s">
        <v>51</v>
      </c>
      <c r="N3182" s="1" t="s">
        <v>64</v>
      </c>
      <c r="O3182" s="1" t="s">
        <v>65</v>
      </c>
      <c r="P3182" s="1" t="s">
        <v>66</v>
      </c>
      <c r="Q3182" s="1" t="s">
        <v>67</v>
      </c>
      <c r="R3182" s="1" t="s">
        <v>87</v>
      </c>
      <c r="S3182" s="1" t="s">
        <v>88</v>
      </c>
      <c r="T3182" s="2">
        <v>43555</v>
      </c>
      <c r="U3182" s="2">
        <v>43555</v>
      </c>
      <c r="V3182" s="1" t="s">
        <v>52</v>
      </c>
      <c r="W3182" s="3">
        <v>1</v>
      </c>
      <c r="X3182" s="1" t="s">
        <v>53</v>
      </c>
      <c r="Y3182" s="4">
        <v>582750</v>
      </c>
      <c r="Z3182" s="4">
        <v>-62331</v>
      </c>
      <c r="AA3182" s="4">
        <v>0</v>
      </c>
      <c r="AB3182" s="4">
        <v>0</v>
      </c>
      <c r="AC3182" s="4">
        <v>0</v>
      </c>
      <c r="AD3182" s="4">
        <v>582750</v>
      </c>
      <c r="AE3182" s="5">
        <v>1463</v>
      </c>
      <c r="AF3182" s="1" t="s">
        <v>70</v>
      </c>
      <c r="AG3182" s="1" t="s">
        <v>71</v>
      </c>
      <c r="AH3182" s="1" t="s">
        <v>89</v>
      </c>
      <c r="AI3182" s="1" t="s">
        <v>57</v>
      </c>
      <c r="AJ3182" s="5">
        <v>10950</v>
      </c>
      <c r="AK3182" s="4">
        <v>-6082</v>
      </c>
      <c r="AL3182" s="4">
        <v>0</v>
      </c>
      <c r="AM3182" s="4">
        <v>0</v>
      </c>
      <c r="AN3182" s="4">
        <v>0</v>
      </c>
      <c r="AO3182" s="4">
        <v>-68413</v>
      </c>
      <c r="AP3182" s="4">
        <v>-68413</v>
      </c>
      <c r="AQ3182" s="4">
        <v>0</v>
      </c>
      <c r="AR3182" s="4">
        <v>514337</v>
      </c>
      <c r="AS3182" s="1" t="s">
        <v>52</v>
      </c>
      <c r="AT3182" s="9">
        <f t="shared" si="1456"/>
        <v>43555</v>
      </c>
      <c r="AU3182" s="9">
        <f t="shared" si="1457"/>
        <v>43525</v>
      </c>
      <c r="AV3182" s="9">
        <v>44798</v>
      </c>
      <c r="AW3182" s="11">
        <f t="shared" si="1458"/>
        <v>3.4054794520547946</v>
      </c>
      <c r="AX3182">
        <v>10</v>
      </c>
      <c r="AY3182" s="12">
        <v>0.05</v>
      </c>
      <c r="AZ3182">
        <f t="shared" si="1459"/>
        <v>9.5000000000000001E-2</v>
      </c>
      <c r="BA3182" s="13">
        <f t="shared" si="1460"/>
        <v>582750</v>
      </c>
      <c r="BB3182" s="17" t="s">
        <v>1973</v>
      </c>
      <c r="BC3182">
        <f>MATCH(BB3182,MONTHLY_INDEX!$A:$A,0)</f>
        <v>690</v>
      </c>
      <c r="BD3182">
        <f>MATCH(AU3182,MONTHLY_INDEX!$1:$1,0)</f>
        <v>87</v>
      </c>
      <c r="BE3182">
        <f>INDEX(MONTHLY_INDEX!$1:$1048576,Final!BC3182,Final!BD3182)</f>
        <v>111</v>
      </c>
      <c r="BF3182">
        <f>MATCH($BF$1,MONTHLY_INDEX!$1:$1,0)</f>
        <v>127</v>
      </c>
      <c r="BG3182">
        <f>INDEX(MONTHLY_INDEX!$1:$1048576,Final!BC3182,Final!BF3182)</f>
        <v>145.69999999999999</v>
      </c>
      <c r="BH3182" s="23">
        <f t="shared" si="1472"/>
        <v>0.31261261261261253</v>
      </c>
      <c r="BI3182" s="14">
        <f t="shared" si="1473"/>
        <v>764925</v>
      </c>
      <c r="BJ3182" s="14">
        <f t="shared" si="1474"/>
        <v>247468.9551369863</v>
      </c>
      <c r="BK3182" s="15">
        <f t="shared" si="1464"/>
        <v>517456.04486301367</v>
      </c>
      <c r="BL3182" s="52">
        <v>0</v>
      </c>
      <c r="BM3182" s="15">
        <f t="shared" si="1475"/>
        <v>517456.04486301367</v>
      </c>
    </row>
    <row r="3183" spans="1:65">
      <c r="A3183" s="8">
        <v>3181</v>
      </c>
      <c r="B3183" s="1" t="s">
        <v>44</v>
      </c>
      <c r="C3183" s="1">
        <v>1500</v>
      </c>
      <c r="D3183" s="1" t="s">
        <v>60</v>
      </c>
      <c r="E3183" s="1">
        <v>150000124</v>
      </c>
      <c r="F3183" s="1" t="s">
        <v>60</v>
      </c>
      <c r="G3183" s="1" t="s">
        <v>101</v>
      </c>
      <c r="H3183" s="1">
        <v>13</v>
      </c>
      <c r="I3183" s="1" t="s">
        <v>52</v>
      </c>
      <c r="J3183" s="1" t="s">
        <v>49</v>
      </c>
      <c r="K3183" s="1">
        <v>17406001</v>
      </c>
      <c r="L3183" s="1" t="s">
        <v>50</v>
      </c>
      <c r="M3183" s="1" t="s">
        <v>51</v>
      </c>
      <c r="N3183" s="1" t="s">
        <v>64</v>
      </c>
      <c r="O3183" s="1" t="s">
        <v>65</v>
      </c>
      <c r="P3183" s="1" t="s">
        <v>66</v>
      </c>
      <c r="Q3183" s="1" t="s">
        <v>67</v>
      </c>
      <c r="R3183" s="1" t="s">
        <v>87</v>
      </c>
      <c r="S3183" s="1" t="s">
        <v>88</v>
      </c>
      <c r="T3183" s="2">
        <v>43555</v>
      </c>
      <c r="U3183" s="2">
        <v>43555</v>
      </c>
      <c r="V3183" s="1" t="s">
        <v>52</v>
      </c>
      <c r="W3183" s="3">
        <v>1</v>
      </c>
      <c r="X3183" s="1" t="s">
        <v>53</v>
      </c>
      <c r="Y3183" s="4">
        <v>9976171</v>
      </c>
      <c r="Z3183" s="4">
        <v>-1067068</v>
      </c>
      <c r="AA3183" s="4">
        <v>0</v>
      </c>
      <c r="AB3183" s="4">
        <v>0</v>
      </c>
      <c r="AC3183" s="4">
        <v>0</v>
      </c>
      <c r="AD3183" s="4">
        <v>9976171</v>
      </c>
      <c r="AE3183" s="5">
        <v>1463</v>
      </c>
      <c r="AF3183" s="1" t="s">
        <v>70</v>
      </c>
      <c r="AG3183" s="1" t="s">
        <v>71</v>
      </c>
      <c r="AH3183" s="1" t="s">
        <v>89</v>
      </c>
      <c r="AI3183" s="1" t="s">
        <v>57</v>
      </c>
      <c r="AJ3183" s="5">
        <v>10950</v>
      </c>
      <c r="AK3183" s="4">
        <v>-104126</v>
      </c>
      <c r="AL3183" s="4">
        <v>0</v>
      </c>
      <c r="AM3183" s="4">
        <v>0</v>
      </c>
      <c r="AN3183" s="4">
        <v>0</v>
      </c>
      <c r="AO3183" s="4">
        <v>-1171194</v>
      </c>
      <c r="AP3183" s="4">
        <v>-1171194</v>
      </c>
      <c r="AQ3183" s="4">
        <v>0</v>
      </c>
      <c r="AR3183" s="4">
        <v>8804977</v>
      </c>
      <c r="AS3183" s="1" t="s">
        <v>52</v>
      </c>
      <c r="AT3183" s="9">
        <f t="shared" si="1456"/>
        <v>43555</v>
      </c>
      <c r="AU3183" s="9">
        <f t="shared" si="1457"/>
        <v>43525</v>
      </c>
      <c r="AV3183" s="9">
        <v>44798</v>
      </c>
      <c r="AW3183" s="11">
        <f t="shared" si="1458"/>
        <v>3.4054794520547946</v>
      </c>
      <c r="AX3183">
        <v>25</v>
      </c>
      <c r="AY3183" s="12">
        <v>0.05</v>
      </c>
      <c r="AZ3183">
        <f t="shared" si="1459"/>
        <v>3.7999999999999999E-2</v>
      </c>
      <c r="BA3183" s="13">
        <f t="shared" si="1460"/>
        <v>9976171</v>
      </c>
      <c r="BB3183" s="17" t="s">
        <v>2189</v>
      </c>
      <c r="BC3183">
        <f>MATCH(BB3183,MONTHLY_INDEX!$A:$A,0)</f>
        <v>798</v>
      </c>
      <c r="BD3183">
        <f>MATCH(AU3183,MONTHLY_INDEX!$1:$1,0)</f>
        <v>87</v>
      </c>
      <c r="BE3183">
        <f>INDEX(MONTHLY_INDEX!$1:$1048576,Final!BC3183,Final!BD3183)</f>
        <v>95.2</v>
      </c>
      <c r="BF3183">
        <f>MATCH($BF$1,MONTHLY_INDEX!$1:$1,0)</f>
        <v>127</v>
      </c>
      <c r="BG3183">
        <f>INDEX(MONTHLY_INDEX!$1:$1048576,Final!BC3183,Final!BF3183)</f>
        <v>95.3</v>
      </c>
      <c r="BH3183" s="23">
        <f t="shared" si="1472"/>
        <v>1.0504201680671672E-3</v>
      </c>
      <c r="BI3183" s="14">
        <f t="shared" si="1473"/>
        <v>9986650.1712184865</v>
      </c>
      <c r="BJ3183" s="14">
        <f t="shared" si="1474"/>
        <v>1292354.6142118738</v>
      </c>
      <c r="BK3183" s="15">
        <f t="shared" si="1464"/>
        <v>8694295.5570066124</v>
      </c>
      <c r="BL3183" s="52">
        <v>0</v>
      </c>
      <c r="BM3183" s="15">
        <f t="shared" si="1475"/>
        <v>8694295.5570066124</v>
      </c>
    </row>
    <row r="3184" spans="1:65">
      <c r="A3184" s="8">
        <v>3182</v>
      </c>
      <c r="B3184" s="1" t="s">
        <v>44</v>
      </c>
      <c r="C3184" s="1">
        <v>1500</v>
      </c>
      <c r="D3184" s="1" t="s">
        <v>60</v>
      </c>
      <c r="E3184" s="1">
        <v>150000124</v>
      </c>
      <c r="F3184" s="1" t="s">
        <v>60</v>
      </c>
      <c r="G3184" s="1" t="s">
        <v>102</v>
      </c>
      <c r="H3184" s="1">
        <v>14</v>
      </c>
      <c r="I3184" s="1" t="s">
        <v>52</v>
      </c>
      <c r="J3184" s="1" t="s">
        <v>49</v>
      </c>
      <c r="K3184" s="1">
        <v>17406001</v>
      </c>
      <c r="L3184" s="1" t="s">
        <v>50</v>
      </c>
      <c r="M3184" s="1" t="s">
        <v>51</v>
      </c>
      <c r="N3184" s="1" t="s">
        <v>64</v>
      </c>
      <c r="O3184" s="1" t="s">
        <v>65</v>
      </c>
      <c r="P3184" s="1" t="s">
        <v>66</v>
      </c>
      <c r="Q3184" s="1" t="s">
        <v>67</v>
      </c>
      <c r="R3184" s="1" t="s">
        <v>87</v>
      </c>
      <c r="S3184" s="1" t="s">
        <v>88</v>
      </c>
      <c r="T3184" s="2">
        <v>43555</v>
      </c>
      <c r="U3184" s="2">
        <v>43555</v>
      </c>
      <c r="V3184" s="1" t="s">
        <v>52</v>
      </c>
      <c r="W3184" s="3">
        <v>1</v>
      </c>
      <c r="X3184" s="1" t="s">
        <v>53</v>
      </c>
      <c r="Y3184" s="4">
        <v>21103901</v>
      </c>
      <c r="Z3184" s="4">
        <v>-2257310</v>
      </c>
      <c r="AA3184" s="4">
        <v>0</v>
      </c>
      <c r="AB3184" s="4">
        <v>0</v>
      </c>
      <c r="AC3184" s="4">
        <v>0</v>
      </c>
      <c r="AD3184" s="4">
        <v>21103901</v>
      </c>
      <c r="AE3184" s="5">
        <v>1463</v>
      </c>
      <c r="AF3184" s="1" t="s">
        <v>70</v>
      </c>
      <c r="AG3184" s="1" t="s">
        <v>71</v>
      </c>
      <c r="AH3184" s="1" t="s">
        <v>89</v>
      </c>
      <c r="AI3184" s="1" t="s">
        <v>57</v>
      </c>
      <c r="AJ3184" s="5">
        <v>10950</v>
      </c>
      <c r="AK3184" s="4">
        <v>-220271</v>
      </c>
      <c r="AL3184" s="4">
        <v>0</v>
      </c>
      <c r="AM3184" s="4">
        <v>0</v>
      </c>
      <c r="AN3184" s="4">
        <v>0</v>
      </c>
      <c r="AO3184" s="4">
        <v>-2477581</v>
      </c>
      <c r="AP3184" s="4">
        <v>-2477581</v>
      </c>
      <c r="AQ3184" s="4">
        <v>0</v>
      </c>
      <c r="AR3184" s="4">
        <v>18626320</v>
      </c>
      <c r="AS3184" s="1" t="s">
        <v>52</v>
      </c>
      <c r="AT3184" s="9">
        <f t="shared" si="1456"/>
        <v>43555</v>
      </c>
      <c r="AU3184" s="9">
        <f t="shared" si="1457"/>
        <v>43525</v>
      </c>
      <c r="AV3184" s="9">
        <v>44798</v>
      </c>
      <c r="AW3184" s="11">
        <f t="shared" si="1458"/>
        <v>3.4054794520547946</v>
      </c>
      <c r="AX3184">
        <v>25</v>
      </c>
      <c r="AY3184" s="12">
        <v>0.05</v>
      </c>
      <c r="AZ3184">
        <f t="shared" si="1459"/>
        <v>3.7999999999999999E-2</v>
      </c>
      <c r="BA3184" s="13">
        <f t="shared" si="1460"/>
        <v>21103901</v>
      </c>
      <c r="BB3184" s="17" t="s">
        <v>2189</v>
      </c>
      <c r="BC3184">
        <f>MATCH(BB3184,MONTHLY_INDEX!$A:$A,0)</f>
        <v>798</v>
      </c>
      <c r="BD3184">
        <f>MATCH(AU3184,MONTHLY_INDEX!$1:$1,0)</f>
        <v>87</v>
      </c>
      <c r="BE3184">
        <f>INDEX(MONTHLY_INDEX!$1:$1048576,Final!BC3184,Final!BD3184)</f>
        <v>95.2</v>
      </c>
      <c r="BF3184">
        <f>MATCH($BF$1,MONTHLY_INDEX!$1:$1,0)</f>
        <v>127</v>
      </c>
      <c r="BG3184">
        <f>INDEX(MONTHLY_INDEX!$1:$1048576,Final!BC3184,Final!BF3184)</f>
        <v>95.3</v>
      </c>
      <c r="BH3184" s="23">
        <f t="shared" si="1472"/>
        <v>1.0504201680671672E-3</v>
      </c>
      <c r="BI3184" s="14">
        <f t="shared" si="1473"/>
        <v>21126068.963235293</v>
      </c>
      <c r="BJ3184" s="14">
        <f t="shared" si="1474"/>
        <v>2733886.9627656327</v>
      </c>
      <c r="BK3184" s="15">
        <f t="shared" si="1464"/>
        <v>18392182.000469659</v>
      </c>
      <c r="BL3184" s="52">
        <v>0</v>
      </c>
      <c r="BM3184" s="15">
        <f t="shared" si="1475"/>
        <v>18392182.000469659</v>
      </c>
    </row>
    <row r="3185" spans="1:65">
      <c r="A3185" s="8">
        <v>3183</v>
      </c>
      <c r="B3185" s="1" t="s">
        <v>44</v>
      </c>
      <c r="C3185" s="1">
        <v>1500</v>
      </c>
      <c r="D3185" s="1" t="s">
        <v>60</v>
      </c>
      <c r="E3185" s="1">
        <v>150000124</v>
      </c>
      <c r="F3185" s="1" t="s">
        <v>60</v>
      </c>
      <c r="G3185" s="1" t="s">
        <v>103</v>
      </c>
      <c r="H3185" s="1">
        <v>15</v>
      </c>
      <c r="I3185" s="1" t="s">
        <v>52</v>
      </c>
      <c r="J3185" s="1" t="s">
        <v>49</v>
      </c>
      <c r="K3185" s="1">
        <v>17406001</v>
      </c>
      <c r="L3185" s="1" t="s">
        <v>50</v>
      </c>
      <c r="M3185" s="1" t="s">
        <v>51</v>
      </c>
      <c r="N3185" s="1" t="s">
        <v>64</v>
      </c>
      <c r="O3185" s="1" t="s">
        <v>65</v>
      </c>
      <c r="P3185" s="1" t="s">
        <v>66</v>
      </c>
      <c r="Q3185" s="1" t="s">
        <v>67</v>
      </c>
      <c r="R3185" s="1" t="s">
        <v>87</v>
      </c>
      <c r="S3185" s="1" t="s">
        <v>88</v>
      </c>
      <c r="T3185" s="2">
        <v>43555</v>
      </c>
      <c r="U3185" s="2">
        <v>43555</v>
      </c>
      <c r="V3185" s="1" t="s">
        <v>52</v>
      </c>
      <c r="W3185" s="3">
        <v>1</v>
      </c>
      <c r="X3185" s="1" t="s">
        <v>53</v>
      </c>
      <c r="Y3185" s="4">
        <v>580650</v>
      </c>
      <c r="Z3185" s="4">
        <v>-62107</v>
      </c>
      <c r="AA3185" s="4">
        <v>0</v>
      </c>
      <c r="AB3185" s="4">
        <v>0</v>
      </c>
      <c r="AC3185" s="4">
        <v>0</v>
      </c>
      <c r="AD3185" s="4">
        <v>580650</v>
      </c>
      <c r="AE3185" s="5">
        <v>1463</v>
      </c>
      <c r="AF3185" s="1" t="s">
        <v>70</v>
      </c>
      <c r="AG3185" s="1" t="s">
        <v>71</v>
      </c>
      <c r="AH3185" s="1" t="s">
        <v>89</v>
      </c>
      <c r="AI3185" s="1" t="s">
        <v>57</v>
      </c>
      <c r="AJ3185" s="5">
        <v>10950</v>
      </c>
      <c r="AK3185" s="4">
        <v>-6061</v>
      </c>
      <c r="AL3185" s="4">
        <v>0</v>
      </c>
      <c r="AM3185" s="4">
        <v>0</v>
      </c>
      <c r="AN3185" s="4">
        <v>0</v>
      </c>
      <c r="AO3185" s="4">
        <v>-68168</v>
      </c>
      <c r="AP3185" s="4">
        <v>-68168</v>
      </c>
      <c r="AQ3185" s="4">
        <v>0</v>
      </c>
      <c r="AR3185" s="4">
        <v>512482</v>
      </c>
      <c r="AS3185" s="1" t="s">
        <v>52</v>
      </c>
      <c r="AT3185" s="9">
        <f t="shared" si="1456"/>
        <v>43555</v>
      </c>
      <c r="AU3185" s="9">
        <f t="shared" si="1457"/>
        <v>43525</v>
      </c>
      <c r="AV3185" s="9">
        <v>44798</v>
      </c>
      <c r="AW3185" s="11">
        <f t="shared" si="1458"/>
        <v>3.4054794520547946</v>
      </c>
      <c r="AX3185">
        <v>10</v>
      </c>
      <c r="AY3185" s="12">
        <v>0.05</v>
      </c>
      <c r="AZ3185">
        <f t="shared" si="1459"/>
        <v>9.5000000000000001E-2</v>
      </c>
      <c r="BA3185" s="13">
        <f t="shared" si="1460"/>
        <v>580650</v>
      </c>
      <c r="BB3185" s="17" t="s">
        <v>1941</v>
      </c>
      <c r="BC3185">
        <f>MATCH(BB3185,MONTHLY_INDEX!$A:$A,0)</f>
        <v>674</v>
      </c>
      <c r="BD3185">
        <f>MATCH(AU3185,MONTHLY_INDEX!$1:$1,0)</f>
        <v>87</v>
      </c>
      <c r="BE3185">
        <f>INDEX(MONTHLY_INDEX!$1:$1048576,Final!BC3185,Final!BD3185)</f>
        <v>106.1</v>
      </c>
      <c r="BF3185">
        <f>MATCH($BF$1,MONTHLY_INDEX!$1:$1,0)</f>
        <v>127</v>
      </c>
      <c r="BG3185">
        <f>INDEX(MONTHLY_INDEX!$1:$1048576,Final!BC3185,Final!BF3185)</f>
        <v>122.8</v>
      </c>
      <c r="BH3185" s="23">
        <f t="shared" si="1472"/>
        <v>0.15739868049010372</v>
      </c>
      <c r="BI3185" s="14">
        <f t="shared" si="1473"/>
        <v>672043.54382657877</v>
      </c>
      <c r="BJ3185" s="14">
        <f t="shared" si="1474"/>
        <v>217419.8955418125</v>
      </c>
      <c r="BK3185" s="15">
        <f t="shared" si="1464"/>
        <v>454623.64828476624</v>
      </c>
      <c r="BL3185" s="52">
        <v>0</v>
      </c>
      <c r="BM3185" s="15">
        <f t="shared" si="1475"/>
        <v>454623.64828476624</v>
      </c>
    </row>
    <row r="3186" spans="1:65">
      <c r="A3186" s="8">
        <v>3184</v>
      </c>
      <c r="B3186" s="1" t="s">
        <v>44</v>
      </c>
      <c r="C3186" s="1">
        <v>1500</v>
      </c>
      <c r="D3186" s="1" t="s">
        <v>60</v>
      </c>
      <c r="E3186" s="1">
        <v>150000124</v>
      </c>
      <c r="F3186" s="1" t="s">
        <v>60</v>
      </c>
      <c r="G3186" s="1" t="s">
        <v>104</v>
      </c>
      <c r="H3186" s="1">
        <v>16</v>
      </c>
      <c r="I3186" s="1" t="s">
        <v>52</v>
      </c>
      <c r="J3186" s="1" t="s">
        <v>49</v>
      </c>
      <c r="K3186" s="1">
        <v>17406001</v>
      </c>
      <c r="L3186" s="1" t="s">
        <v>50</v>
      </c>
      <c r="M3186" s="1" t="s">
        <v>51</v>
      </c>
      <c r="N3186" s="1" t="s">
        <v>64</v>
      </c>
      <c r="O3186" s="1" t="s">
        <v>65</v>
      </c>
      <c r="P3186" s="1" t="s">
        <v>66</v>
      </c>
      <c r="Q3186" s="1" t="s">
        <v>67</v>
      </c>
      <c r="R3186" s="1" t="s">
        <v>87</v>
      </c>
      <c r="S3186" s="1" t="s">
        <v>88</v>
      </c>
      <c r="T3186" s="2">
        <v>43555</v>
      </c>
      <c r="U3186" s="2">
        <v>43555</v>
      </c>
      <c r="V3186" s="1" t="s">
        <v>52</v>
      </c>
      <c r="W3186" s="3">
        <v>1</v>
      </c>
      <c r="X3186" s="1" t="s">
        <v>53</v>
      </c>
      <c r="Y3186" s="4">
        <v>175035</v>
      </c>
      <c r="Z3186" s="4">
        <v>-18720</v>
      </c>
      <c r="AA3186" s="4">
        <v>0</v>
      </c>
      <c r="AB3186" s="4">
        <v>0</v>
      </c>
      <c r="AC3186" s="4">
        <v>0</v>
      </c>
      <c r="AD3186" s="4">
        <v>175035</v>
      </c>
      <c r="AE3186" s="5">
        <v>1463</v>
      </c>
      <c r="AF3186" s="1" t="s">
        <v>70</v>
      </c>
      <c r="AG3186" s="1" t="s">
        <v>71</v>
      </c>
      <c r="AH3186" s="1" t="s">
        <v>89</v>
      </c>
      <c r="AI3186" s="1" t="s">
        <v>57</v>
      </c>
      <c r="AJ3186" s="5">
        <v>10950</v>
      </c>
      <c r="AK3186" s="4">
        <v>-1827</v>
      </c>
      <c r="AL3186" s="4">
        <v>0</v>
      </c>
      <c r="AM3186" s="4">
        <v>0</v>
      </c>
      <c r="AN3186" s="4">
        <v>0</v>
      </c>
      <c r="AO3186" s="4">
        <v>-20547</v>
      </c>
      <c r="AP3186" s="4">
        <v>-20547</v>
      </c>
      <c r="AQ3186" s="4">
        <v>0</v>
      </c>
      <c r="AR3186" s="4">
        <v>154488</v>
      </c>
      <c r="AS3186" s="1" t="s">
        <v>52</v>
      </c>
      <c r="AT3186" s="9">
        <f t="shared" si="1456"/>
        <v>43555</v>
      </c>
      <c r="AU3186" s="9">
        <f t="shared" si="1457"/>
        <v>43525</v>
      </c>
      <c r="AV3186" s="9">
        <v>44798</v>
      </c>
      <c r="AW3186" s="11">
        <f t="shared" si="1458"/>
        <v>3.4054794520547946</v>
      </c>
      <c r="AX3186">
        <v>10</v>
      </c>
      <c r="AY3186" s="12">
        <v>0.05</v>
      </c>
      <c r="AZ3186">
        <f t="shared" si="1459"/>
        <v>9.5000000000000001E-2</v>
      </c>
      <c r="BA3186" s="13">
        <f t="shared" si="1460"/>
        <v>175035</v>
      </c>
      <c r="BB3186" s="17" t="s">
        <v>1877</v>
      </c>
      <c r="BC3186">
        <f>MATCH(BB3186,MONTHLY_INDEX!$A:$A,0)</f>
        <v>642</v>
      </c>
      <c r="BD3186">
        <f>MATCH(AU3186,MONTHLY_INDEX!$1:$1,0)</f>
        <v>87</v>
      </c>
      <c r="BE3186">
        <f>INDEX(MONTHLY_INDEX!$1:$1048576,Final!BC3186,Final!BD3186)</f>
        <v>79.5</v>
      </c>
      <c r="BF3186">
        <f>MATCH($BF$1,MONTHLY_INDEX!$1:$1,0)</f>
        <v>127</v>
      </c>
      <c r="BG3186">
        <f>INDEX(MONTHLY_INDEX!$1:$1048576,Final!BC3186,Final!BF3186)</f>
        <v>94</v>
      </c>
      <c r="BH3186" s="23">
        <f t="shared" si="1472"/>
        <v>0.18238993710691823</v>
      </c>
      <c r="BI3186" s="14">
        <f t="shared" si="1473"/>
        <v>206959.62264150943</v>
      </c>
      <c r="BJ3186" s="14">
        <f t="shared" si="1474"/>
        <v>66955.690519514086</v>
      </c>
      <c r="BK3186" s="15">
        <f t="shared" si="1464"/>
        <v>140003.93212199534</v>
      </c>
      <c r="BL3186" s="52">
        <v>0</v>
      </c>
      <c r="BM3186" s="15">
        <f t="shared" si="1475"/>
        <v>140003.93212199534</v>
      </c>
    </row>
    <row r="3187" spans="1:65">
      <c r="A3187" s="8">
        <v>3185</v>
      </c>
      <c r="B3187" s="1" t="s">
        <v>44</v>
      </c>
      <c r="C3187" s="1">
        <v>1500</v>
      </c>
      <c r="D3187" s="1" t="s">
        <v>60</v>
      </c>
      <c r="E3187" s="1">
        <v>150000124</v>
      </c>
      <c r="F3187" s="1" t="s">
        <v>60</v>
      </c>
      <c r="G3187" s="1" t="s">
        <v>105</v>
      </c>
      <c r="H3187" s="1">
        <v>17</v>
      </c>
      <c r="I3187" s="1" t="s">
        <v>52</v>
      </c>
      <c r="J3187" s="1" t="s">
        <v>49</v>
      </c>
      <c r="K3187" s="1">
        <v>17406001</v>
      </c>
      <c r="L3187" s="1" t="s">
        <v>50</v>
      </c>
      <c r="M3187" s="1" t="s">
        <v>51</v>
      </c>
      <c r="N3187" s="1" t="s">
        <v>64</v>
      </c>
      <c r="O3187" s="1" t="s">
        <v>65</v>
      </c>
      <c r="P3187" s="1" t="s">
        <v>66</v>
      </c>
      <c r="Q3187" s="1" t="s">
        <v>67</v>
      </c>
      <c r="R3187" s="1" t="s">
        <v>87</v>
      </c>
      <c r="S3187" s="1" t="s">
        <v>88</v>
      </c>
      <c r="T3187" s="2">
        <v>43555</v>
      </c>
      <c r="U3187" s="2">
        <v>43555</v>
      </c>
      <c r="V3187" s="1" t="s">
        <v>52</v>
      </c>
      <c r="W3187" s="3">
        <v>1</v>
      </c>
      <c r="X3187" s="1" t="s">
        <v>53</v>
      </c>
      <c r="Y3187" s="4">
        <v>132796</v>
      </c>
      <c r="Z3187" s="4">
        <v>-14203</v>
      </c>
      <c r="AA3187" s="4">
        <v>0</v>
      </c>
      <c r="AB3187" s="4">
        <v>0</v>
      </c>
      <c r="AC3187" s="4">
        <v>0</v>
      </c>
      <c r="AD3187" s="4">
        <v>132796</v>
      </c>
      <c r="AE3187" s="5">
        <v>1463</v>
      </c>
      <c r="AF3187" s="1" t="s">
        <v>70</v>
      </c>
      <c r="AG3187" s="1" t="s">
        <v>71</v>
      </c>
      <c r="AH3187" s="1" t="s">
        <v>89</v>
      </c>
      <c r="AI3187" s="1" t="s">
        <v>57</v>
      </c>
      <c r="AJ3187" s="5">
        <v>10950</v>
      </c>
      <c r="AK3187" s="4">
        <v>-1386</v>
      </c>
      <c r="AL3187" s="4">
        <v>0</v>
      </c>
      <c r="AM3187" s="4">
        <v>0</v>
      </c>
      <c r="AN3187" s="4">
        <v>0</v>
      </c>
      <c r="AO3187" s="4">
        <v>-15589</v>
      </c>
      <c r="AP3187" s="4">
        <v>-15589</v>
      </c>
      <c r="AQ3187" s="4">
        <v>0</v>
      </c>
      <c r="AR3187" s="4">
        <v>117207</v>
      </c>
      <c r="AS3187" s="1" t="s">
        <v>52</v>
      </c>
      <c r="AT3187" s="9">
        <f t="shared" si="1456"/>
        <v>43555</v>
      </c>
      <c r="AU3187" s="9">
        <f t="shared" si="1457"/>
        <v>43525</v>
      </c>
      <c r="AV3187" s="9">
        <v>44798</v>
      </c>
      <c r="AW3187" s="11">
        <f t="shared" si="1458"/>
        <v>3.4054794520547946</v>
      </c>
      <c r="AX3187">
        <v>10</v>
      </c>
      <c r="AY3187" s="12">
        <v>0.05</v>
      </c>
      <c r="AZ3187">
        <f t="shared" si="1459"/>
        <v>9.5000000000000001E-2</v>
      </c>
      <c r="BA3187" s="13">
        <f t="shared" si="1460"/>
        <v>132796</v>
      </c>
      <c r="BB3187" s="17" t="s">
        <v>2189</v>
      </c>
      <c r="BC3187">
        <f>MATCH(BB3187,MONTHLY_INDEX!$A:$A,0)</f>
        <v>798</v>
      </c>
      <c r="BD3187">
        <f>MATCH(AU3187,MONTHLY_INDEX!$1:$1,0)</f>
        <v>87</v>
      </c>
      <c r="BE3187">
        <f>INDEX(MONTHLY_INDEX!$1:$1048576,Final!BC3187,Final!BD3187)</f>
        <v>95.2</v>
      </c>
      <c r="BF3187">
        <f>MATCH($BF$1,MONTHLY_INDEX!$1:$1,0)</f>
        <v>127</v>
      </c>
      <c r="BG3187">
        <f>INDEX(MONTHLY_INDEX!$1:$1048576,Final!BC3187,Final!BF3187)</f>
        <v>95.3</v>
      </c>
      <c r="BH3187" s="23">
        <f t="shared" si="1472"/>
        <v>1.0504201680671672E-3</v>
      </c>
      <c r="BI3187" s="14">
        <f t="shared" si="1473"/>
        <v>132935.49159663866</v>
      </c>
      <c r="BJ3187" s="14">
        <f t="shared" si="1474"/>
        <v>43007.363082709802</v>
      </c>
      <c r="BK3187" s="15">
        <f t="shared" si="1464"/>
        <v>89928.128513928852</v>
      </c>
      <c r="BL3187" s="52">
        <v>0</v>
      </c>
      <c r="BM3187" s="15">
        <f t="shared" si="1475"/>
        <v>89928.128513928852</v>
      </c>
    </row>
    <row r="3188" spans="1:65">
      <c r="A3188" s="8">
        <v>3186</v>
      </c>
      <c r="B3188" s="1" t="s">
        <v>44</v>
      </c>
      <c r="C3188" s="1">
        <v>1500</v>
      </c>
      <c r="D3188" s="1" t="s">
        <v>60</v>
      </c>
      <c r="E3188" s="1">
        <v>150000124</v>
      </c>
      <c r="F3188" s="1" t="s">
        <v>60</v>
      </c>
      <c r="G3188" s="1" t="s">
        <v>106</v>
      </c>
      <c r="H3188" s="1">
        <v>18</v>
      </c>
      <c r="I3188" s="1" t="s">
        <v>52</v>
      </c>
      <c r="J3188" s="1" t="s">
        <v>49</v>
      </c>
      <c r="K3188" s="1">
        <v>17406001</v>
      </c>
      <c r="L3188" s="1" t="s">
        <v>50</v>
      </c>
      <c r="M3188" s="1" t="s">
        <v>51</v>
      </c>
      <c r="N3188" s="1" t="s">
        <v>64</v>
      </c>
      <c r="O3188" s="1" t="s">
        <v>65</v>
      </c>
      <c r="P3188" s="1" t="s">
        <v>66</v>
      </c>
      <c r="Q3188" s="1" t="s">
        <v>67</v>
      </c>
      <c r="R3188" s="1" t="s">
        <v>87</v>
      </c>
      <c r="S3188" s="1" t="s">
        <v>88</v>
      </c>
      <c r="T3188" s="2">
        <v>43555</v>
      </c>
      <c r="U3188" s="2">
        <v>43555</v>
      </c>
      <c r="V3188" s="1" t="s">
        <v>52</v>
      </c>
      <c r="W3188" s="3">
        <v>1</v>
      </c>
      <c r="X3188" s="1" t="s">
        <v>53</v>
      </c>
      <c r="Y3188" s="4">
        <v>469552</v>
      </c>
      <c r="Z3188" s="4">
        <v>-50223</v>
      </c>
      <c r="AA3188" s="4">
        <v>0</v>
      </c>
      <c r="AB3188" s="4">
        <v>0</v>
      </c>
      <c r="AC3188" s="4">
        <v>0</v>
      </c>
      <c r="AD3188" s="4">
        <v>469552</v>
      </c>
      <c r="AE3188" s="5">
        <v>1463</v>
      </c>
      <c r="AF3188" s="1" t="s">
        <v>70</v>
      </c>
      <c r="AG3188" s="1" t="s">
        <v>71</v>
      </c>
      <c r="AH3188" s="1" t="s">
        <v>89</v>
      </c>
      <c r="AI3188" s="1" t="s">
        <v>57</v>
      </c>
      <c r="AJ3188" s="5">
        <v>10950</v>
      </c>
      <c r="AK3188" s="4">
        <v>-4901</v>
      </c>
      <c r="AL3188" s="4">
        <v>0</v>
      </c>
      <c r="AM3188" s="4">
        <v>0</v>
      </c>
      <c r="AN3188" s="4">
        <v>0</v>
      </c>
      <c r="AO3188" s="4">
        <v>-55124</v>
      </c>
      <c r="AP3188" s="4">
        <v>-55124</v>
      </c>
      <c r="AQ3188" s="4">
        <v>0</v>
      </c>
      <c r="AR3188" s="4">
        <v>414428</v>
      </c>
      <c r="AS3188" s="1" t="s">
        <v>52</v>
      </c>
      <c r="AT3188" s="9">
        <f t="shared" si="1456"/>
        <v>43555</v>
      </c>
      <c r="AU3188" s="9">
        <f t="shared" si="1457"/>
        <v>43525</v>
      </c>
      <c r="AV3188" s="9">
        <v>44798</v>
      </c>
      <c r="AW3188" s="11">
        <f t="shared" si="1458"/>
        <v>3.4054794520547946</v>
      </c>
      <c r="AX3188">
        <v>10</v>
      </c>
      <c r="AY3188" s="12">
        <v>0.05</v>
      </c>
      <c r="AZ3188">
        <f t="shared" si="1459"/>
        <v>9.5000000000000001E-2</v>
      </c>
      <c r="BA3188" s="13">
        <f t="shared" si="1460"/>
        <v>469552</v>
      </c>
      <c r="BB3188" s="17" t="s">
        <v>1871</v>
      </c>
      <c r="BC3188">
        <f>MATCH(BB3188,MONTHLY_INDEX!$A:$A,0)</f>
        <v>639</v>
      </c>
      <c r="BD3188">
        <f>MATCH(AU3188,MONTHLY_INDEX!$1:$1,0)</f>
        <v>87</v>
      </c>
      <c r="BE3188">
        <f>INDEX(MONTHLY_INDEX!$1:$1048576,Final!BC3188,Final!BD3188)</f>
        <v>111.4</v>
      </c>
      <c r="BF3188">
        <f>MATCH($BF$1,MONTHLY_INDEX!$1:$1,0)</f>
        <v>127</v>
      </c>
      <c r="BG3188">
        <f>INDEX(MONTHLY_INDEX!$1:$1048576,Final!BC3188,Final!BF3188)</f>
        <v>116.2</v>
      </c>
      <c r="BH3188" s="23">
        <f t="shared" si="1472"/>
        <v>4.3087971274685791E-2</v>
      </c>
      <c r="BI3188" s="14">
        <f t="shared" si="1473"/>
        <v>489784.04308797128</v>
      </c>
      <c r="BJ3188" s="14">
        <f t="shared" si="1474"/>
        <v>158455.2019946386</v>
      </c>
      <c r="BK3188" s="15">
        <f t="shared" si="1464"/>
        <v>331328.84109333268</v>
      </c>
      <c r="BL3188" s="52">
        <v>0</v>
      </c>
      <c r="BM3188" s="15">
        <f t="shared" si="1475"/>
        <v>331328.84109333268</v>
      </c>
    </row>
    <row r="3189" spans="1:65">
      <c r="A3189" s="8">
        <v>3187</v>
      </c>
      <c r="B3189" s="1" t="s">
        <v>44</v>
      </c>
      <c r="C3189" s="1">
        <v>1500</v>
      </c>
      <c r="D3189" s="1" t="s">
        <v>60</v>
      </c>
      <c r="E3189" s="1">
        <v>150000124</v>
      </c>
      <c r="F3189" s="1" t="s">
        <v>60</v>
      </c>
      <c r="G3189" s="1" t="s">
        <v>107</v>
      </c>
      <c r="H3189" s="1">
        <v>19</v>
      </c>
      <c r="I3189" s="1" t="s">
        <v>52</v>
      </c>
      <c r="J3189" s="1" t="s">
        <v>49</v>
      </c>
      <c r="K3189" s="1">
        <v>17406001</v>
      </c>
      <c r="L3189" s="1" t="s">
        <v>50</v>
      </c>
      <c r="M3189" s="1" t="s">
        <v>51</v>
      </c>
      <c r="N3189" s="1" t="s">
        <v>64</v>
      </c>
      <c r="O3189" s="1" t="s">
        <v>65</v>
      </c>
      <c r="P3189" s="1" t="s">
        <v>66</v>
      </c>
      <c r="Q3189" s="1" t="s">
        <v>67</v>
      </c>
      <c r="R3189" s="1" t="s">
        <v>87</v>
      </c>
      <c r="S3189" s="1" t="s">
        <v>88</v>
      </c>
      <c r="T3189" s="2">
        <v>43555</v>
      </c>
      <c r="U3189" s="2">
        <v>43555</v>
      </c>
      <c r="V3189" s="1" t="s">
        <v>52</v>
      </c>
      <c r="W3189" s="3">
        <v>1</v>
      </c>
      <c r="X3189" s="1" t="s">
        <v>53</v>
      </c>
      <c r="Y3189" s="4">
        <v>6861326</v>
      </c>
      <c r="Z3189" s="4">
        <v>-733898</v>
      </c>
      <c r="AA3189" s="4">
        <v>0</v>
      </c>
      <c r="AB3189" s="4">
        <v>0</v>
      </c>
      <c r="AC3189" s="4">
        <v>0</v>
      </c>
      <c r="AD3189" s="4">
        <v>6861326</v>
      </c>
      <c r="AE3189" s="5">
        <v>1463</v>
      </c>
      <c r="AF3189" s="1" t="s">
        <v>70</v>
      </c>
      <c r="AG3189" s="1" t="s">
        <v>71</v>
      </c>
      <c r="AH3189" s="1" t="s">
        <v>89</v>
      </c>
      <c r="AI3189" s="1" t="s">
        <v>57</v>
      </c>
      <c r="AJ3189" s="5">
        <v>10950</v>
      </c>
      <c r="AK3189" s="4">
        <v>-71615</v>
      </c>
      <c r="AL3189" s="4">
        <v>0</v>
      </c>
      <c r="AM3189" s="4">
        <v>0</v>
      </c>
      <c r="AN3189" s="4">
        <v>0</v>
      </c>
      <c r="AO3189" s="4">
        <v>-805513</v>
      </c>
      <c r="AP3189" s="4">
        <v>-805513</v>
      </c>
      <c r="AQ3189" s="4">
        <v>0</v>
      </c>
      <c r="AR3189" s="4">
        <v>6055813</v>
      </c>
      <c r="AS3189" s="1" t="s">
        <v>52</v>
      </c>
      <c r="AT3189" s="9">
        <f t="shared" si="1456"/>
        <v>43555</v>
      </c>
      <c r="AU3189" s="9">
        <f t="shared" si="1457"/>
        <v>43525</v>
      </c>
      <c r="AV3189" s="9">
        <v>44798</v>
      </c>
      <c r="AW3189" s="11">
        <f t="shared" si="1458"/>
        <v>3.4054794520547946</v>
      </c>
      <c r="AX3189">
        <v>10</v>
      </c>
      <c r="AY3189" s="12">
        <v>0.05</v>
      </c>
      <c r="AZ3189">
        <f t="shared" si="1459"/>
        <v>9.5000000000000001E-2</v>
      </c>
      <c r="BA3189" s="13">
        <f t="shared" si="1460"/>
        <v>6861326</v>
      </c>
      <c r="BI3189" s="14">
        <f t="shared" ref="BI3189:BI3191" si="1476">AR3189</f>
        <v>6055813</v>
      </c>
      <c r="BJ3189" s="14">
        <v>0</v>
      </c>
      <c r="BK3189" s="14">
        <f t="shared" ref="BK3189:BK3191" si="1477">AR3189</f>
        <v>6055813</v>
      </c>
      <c r="BL3189" s="52">
        <v>0</v>
      </c>
      <c r="BM3189" s="15">
        <f t="shared" ref="BM3189:BM3191" si="1478">AR3189</f>
        <v>6055813</v>
      </c>
    </row>
    <row r="3190" spans="1:65">
      <c r="A3190" s="8">
        <v>3188</v>
      </c>
      <c r="B3190" s="1" t="s">
        <v>44</v>
      </c>
      <c r="C3190" s="1">
        <v>1500</v>
      </c>
      <c r="D3190" s="1" t="s">
        <v>60</v>
      </c>
      <c r="E3190" s="1">
        <v>150000124</v>
      </c>
      <c r="F3190" s="1" t="s">
        <v>60</v>
      </c>
      <c r="G3190" s="1" t="s">
        <v>108</v>
      </c>
      <c r="H3190" s="1">
        <v>20</v>
      </c>
      <c r="I3190" s="1" t="s">
        <v>52</v>
      </c>
      <c r="J3190" s="1" t="s">
        <v>49</v>
      </c>
      <c r="K3190" s="1">
        <v>17406001</v>
      </c>
      <c r="L3190" s="1" t="s">
        <v>50</v>
      </c>
      <c r="M3190" s="1" t="s">
        <v>51</v>
      </c>
      <c r="N3190" s="1" t="s">
        <v>64</v>
      </c>
      <c r="O3190" s="1" t="s">
        <v>65</v>
      </c>
      <c r="P3190" s="1" t="s">
        <v>66</v>
      </c>
      <c r="Q3190" s="1" t="s">
        <v>67</v>
      </c>
      <c r="R3190" s="1" t="s">
        <v>87</v>
      </c>
      <c r="S3190" s="1" t="s">
        <v>88</v>
      </c>
      <c r="T3190" s="2">
        <v>43555</v>
      </c>
      <c r="U3190" s="2">
        <v>43555</v>
      </c>
      <c r="V3190" s="1" t="s">
        <v>52</v>
      </c>
      <c r="W3190" s="3">
        <v>1</v>
      </c>
      <c r="X3190" s="1" t="s">
        <v>53</v>
      </c>
      <c r="Y3190" s="4">
        <v>5552065</v>
      </c>
      <c r="Z3190" s="4">
        <v>-593858</v>
      </c>
      <c r="AA3190" s="4">
        <v>0</v>
      </c>
      <c r="AB3190" s="4">
        <v>0</v>
      </c>
      <c r="AC3190" s="4">
        <v>0</v>
      </c>
      <c r="AD3190" s="4">
        <v>5552065</v>
      </c>
      <c r="AE3190" s="5">
        <v>1463</v>
      </c>
      <c r="AF3190" s="1" t="s">
        <v>70</v>
      </c>
      <c r="AG3190" s="1" t="s">
        <v>71</v>
      </c>
      <c r="AH3190" s="1" t="s">
        <v>89</v>
      </c>
      <c r="AI3190" s="1" t="s">
        <v>57</v>
      </c>
      <c r="AJ3190" s="5">
        <v>10950</v>
      </c>
      <c r="AK3190" s="4">
        <v>-57949</v>
      </c>
      <c r="AL3190" s="4">
        <v>0</v>
      </c>
      <c r="AM3190" s="4">
        <v>0</v>
      </c>
      <c r="AN3190" s="4">
        <v>0</v>
      </c>
      <c r="AO3190" s="4">
        <v>-651807</v>
      </c>
      <c r="AP3190" s="4">
        <v>-651807</v>
      </c>
      <c r="AQ3190" s="4">
        <v>0</v>
      </c>
      <c r="AR3190" s="4">
        <v>4900258</v>
      </c>
      <c r="AS3190" s="1" t="s">
        <v>52</v>
      </c>
      <c r="AT3190" s="9">
        <f t="shared" si="1456"/>
        <v>43555</v>
      </c>
      <c r="AU3190" s="9">
        <f t="shared" si="1457"/>
        <v>43525</v>
      </c>
      <c r="AV3190" s="9">
        <v>44798</v>
      </c>
      <c r="AW3190" s="11">
        <f t="shared" si="1458"/>
        <v>3.4054794520547946</v>
      </c>
      <c r="AX3190">
        <v>10</v>
      </c>
      <c r="AY3190" s="12">
        <v>0.05</v>
      </c>
      <c r="AZ3190">
        <f t="shared" si="1459"/>
        <v>9.5000000000000001E-2</v>
      </c>
      <c r="BA3190" s="13">
        <f t="shared" si="1460"/>
        <v>5552065</v>
      </c>
      <c r="BI3190" s="14">
        <f t="shared" si="1476"/>
        <v>4900258</v>
      </c>
      <c r="BJ3190" s="14">
        <v>0</v>
      </c>
      <c r="BK3190" s="14">
        <f t="shared" si="1477"/>
        <v>4900258</v>
      </c>
      <c r="BL3190" s="52">
        <v>0</v>
      </c>
      <c r="BM3190" s="15">
        <f t="shared" si="1478"/>
        <v>4900258</v>
      </c>
    </row>
    <row r="3191" spans="1:65">
      <c r="A3191" s="8">
        <v>3189</v>
      </c>
      <c r="B3191" s="1" t="s">
        <v>44</v>
      </c>
      <c r="C3191" s="1">
        <v>1500</v>
      </c>
      <c r="D3191" s="1" t="s">
        <v>60</v>
      </c>
      <c r="E3191" s="1">
        <v>150000124</v>
      </c>
      <c r="F3191" s="1" t="s">
        <v>60</v>
      </c>
      <c r="G3191" s="1" t="s">
        <v>109</v>
      </c>
      <c r="H3191" s="1">
        <v>21</v>
      </c>
      <c r="I3191" s="1" t="s">
        <v>52</v>
      </c>
      <c r="J3191" s="1" t="s">
        <v>49</v>
      </c>
      <c r="K3191" s="1">
        <v>17406001</v>
      </c>
      <c r="L3191" s="1" t="s">
        <v>50</v>
      </c>
      <c r="M3191" s="1" t="s">
        <v>51</v>
      </c>
      <c r="N3191" s="1" t="s">
        <v>64</v>
      </c>
      <c r="O3191" s="1" t="s">
        <v>65</v>
      </c>
      <c r="P3191" s="1" t="s">
        <v>66</v>
      </c>
      <c r="Q3191" s="1" t="s">
        <v>67</v>
      </c>
      <c r="R3191" s="1" t="s">
        <v>87</v>
      </c>
      <c r="S3191" s="1" t="s">
        <v>88</v>
      </c>
      <c r="T3191" s="2">
        <v>43555</v>
      </c>
      <c r="U3191" s="2">
        <v>43555</v>
      </c>
      <c r="V3191" s="1" t="s">
        <v>52</v>
      </c>
      <c r="W3191" s="3">
        <v>1</v>
      </c>
      <c r="X3191" s="1" t="s">
        <v>53</v>
      </c>
      <c r="Y3191" s="4">
        <v>1950695</v>
      </c>
      <c r="Z3191" s="4">
        <v>-209224</v>
      </c>
      <c r="AA3191" s="4">
        <v>0</v>
      </c>
      <c r="AB3191" s="4">
        <v>0</v>
      </c>
      <c r="AC3191" s="4">
        <v>0</v>
      </c>
      <c r="AD3191" s="4">
        <v>1950695</v>
      </c>
      <c r="AE3191" s="5">
        <v>1463</v>
      </c>
      <c r="AF3191" s="1" t="s">
        <v>70</v>
      </c>
      <c r="AG3191" s="1" t="s">
        <v>71</v>
      </c>
      <c r="AH3191" s="1" t="s">
        <v>89</v>
      </c>
      <c r="AI3191" s="1" t="s">
        <v>57</v>
      </c>
      <c r="AJ3191" s="5">
        <v>10950</v>
      </c>
      <c r="AK3191" s="4">
        <v>-20353</v>
      </c>
      <c r="AL3191" s="4">
        <v>0</v>
      </c>
      <c r="AM3191" s="4">
        <v>0</v>
      </c>
      <c r="AN3191" s="4">
        <v>0</v>
      </c>
      <c r="AO3191" s="4">
        <v>-229577</v>
      </c>
      <c r="AP3191" s="4">
        <v>-229577</v>
      </c>
      <c r="AQ3191" s="4">
        <v>0</v>
      </c>
      <c r="AR3191" s="4">
        <v>1721118</v>
      </c>
      <c r="AS3191" s="1" t="s">
        <v>52</v>
      </c>
      <c r="AT3191" s="9">
        <f t="shared" si="1456"/>
        <v>43555</v>
      </c>
      <c r="AU3191" s="9">
        <f t="shared" si="1457"/>
        <v>43525</v>
      </c>
      <c r="AV3191" s="9">
        <v>44798</v>
      </c>
      <c r="AW3191" s="11">
        <f t="shared" si="1458"/>
        <v>3.4054794520547946</v>
      </c>
      <c r="AX3191">
        <v>10</v>
      </c>
      <c r="AY3191" s="12">
        <v>0.05</v>
      </c>
      <c r="AZ3191">
        <f t="shared" si="1459"/>
        <v>9.5000000000000001E-2</v>
      </c>
      <c r="BA3191" s="13">
        <f t="shared" si="1460"/>
        <v>1950695</v>
      </c>
      <c r="BI3191" s="14">
        <f t="shared" si="1476"/>
        <v>1721118</v>
      </c>
      <c r="BJ3191" s="14">
        <v>0</v>
      </c>
      <c r="BK3191" s="14">
        <f t="shared" si="1477"/>
        <v>1721118</v>
      </c>
      <c r="BL3191" s="52">
        <v>0</v>
      </c>
      <c r="BM3191" s="15">
        <f t="shared" si="1478"/>
        <v>1721118</v>
      </c>
    </row>
    <row r="3192" spans="1:65">
      <c r="A3192" s="8">
        <v>3190</v>
      </c>
      <c r="B3192" s="1" t="s">
        <v>44</v>
      </c>
      <c r="C3192" s="1">
        <v>1500</v>
      </c>
      <c r="D3192" s="1" t="s">
        <v>60</v>
      </c>
      <c r="E3192" s="1">
        <v>150000124</v>
      </c>
      <c r="F3192" s="1" t="s">
        <v>60</v>
      </c>
      <c r="G3192" s="1" t="s">
        <v>110</v>
      </c>
      <c r="H3192" s="1">
        <v>22</v>
      </c>
      <c r="I3192" s="1" t="s">
        <v>52</v>
      </c>
      <c r="J3192" s="1" t="s">
        <v>49</v>
      </c>
      <c r="K3192" s="1">
        <v>17406001</v>
      </c>
      <c r="L3192" s="1" t="s">
        <v>50</v>
      </c>
      <c r="M3192" s="1" t="s">
        <v>51</v>
      </c>
      <c r="N3192" s="1" t="s">
        <v>64</v>
      </c>
      <c r="O3192" s="1" t="s">
        <v>65</v>
      </c>
      <c r="P3192" s="1" t="s">
        <v>66</v>
      </c>
      <c r="Q3192" s="1" t="s">
        <v>67</v>
      </c>
      <c r="R3192" s="1" t="s">
        <v>87</v>
      </c>
      <c r="S3192" s="1" t="s">
        <v>88</v>
      </c>
      <c r="T3192" s="2">
        <v>43555</v>
      </c>
      <c r="U3192" s="2">
        <v>43555</v>
      </c>
      <c r="V3192" s="1" t="s">
        <v>52</v>
      </c>
      <c r="W3192" s="3">
        <v>1</v>
      </c>
      <c r="X3192" s="1" t="s">
        <v>53</v>
      </c>
      <c r="Y3192" s="4">
        <v>16789210</v>
      </c>
      <c r="Z3192" s="4">
        <v>-1795802</v>
      </c>
      <c r="AA3192" s="4">
        <v>0</v>
      </c>
      <c r="AB3192" s="4">
        <v>0</v>
      </c>
      <c r="AC3192" s="4">
        <v>0</v>
      </c>
      <c r="AD3192" s="4">
        <v>16789210</v>
      </c>
      <c r="AE3192" s="5">
        <v>1463</v>
      </c>
      <c r="AF3192" s="1" t="s">
        <v>70</v>
      </c>
      <c r="AG3192" s="1" t="s">
        <v>71</v>
      </c>
      <c r="AH3192" s="1" t="s">
        <v>89</v>
      </c>
      <c r="AI3192" s="1" t="s">
        <v>57</v>
      </c>
      <c r="AJ3192" s="5">
        <v>10950</v>
      </c>
      <c r="AK3192" s="4">
        <v>-175237</v>
      </c>
      <c r="AL3192" s="4">
        <v>0</v>
      </c>
      <c r="AM3192" s="4">
        <v>0</v>
      </c>
      <c r="AN3192" s="4">
        <v>0</v>
      </c>
      <c r="AO3192" s="4">
        <v>-1971039</v>
      </c>
      <c r="AP3192" s="4">
        <v>-1971039</v>
      </c>
      <c r="AQ3192" s="4">
        <v>0</v>
      </c>
      <c r="AR3192" s="4">
        <v>14818171</v>
      </c>
      <c r="AS3192" s="1" t="s">
        <v>52</v>
      </c>
      <c r="AT3192" s="9">
        <f t="shared" si="1456"/>
        <v>43555</v>
      </c>
      <c r="AU3192" s="9">
        <f t="shared" si="1457"/>
        <v>43525</v>
      </c>
      <c r="AV3192" s="9">
        <v>44798</v>
      </c>
      <c r="AW3192" s="11">
        <f t="shared" si="1458"/>
        <v>3.4054794520547946</v>
      </c>
      <c r="AX3192">
        <v>25</v>
      </c>
      <c r="AY3192" s="12">
        <v>0.05</v>
      </c>
      <c r="AZ3192">
        <f t="shared" si="1459"/>
        <v>3.7999999999999999E-2</v>
      </c>
      <c r="BA3192" s="13">
        <f t="shared" si="1460"/>
        <v>16789210</v>
      </c>
      <c r="BB3192" s="17" t="s">
        <v>2189</v>
      </c>
      <c r="BC3192">
        <f>MATCH(BB3192,MONTHLY_INDEX!$A:$A,0)</f>
        <v>798</v>
      </c>
      <c r="BD3192">
        <f>MATCH(AU3192,MONTHLY_INDEX!$1:$1,0)</f>
        <v>87</v>
      </c>
      <c r="BE3192">
        <f>INDEX(MONTHLY_INDEX!$1:$1048576,Final!BC3192,Final!BD3192)</f>
        <v>95.2</v>
      </c>
      <c r="BF3192">
        <f>MATCH($BF$1,MONTHLY_INDEX!$1:$1,0)</f>
        <v>127</v>
      </c>
      <c r="BG3192">
        <f>INDEX(MONTHLY_INDEX!$1:$1048576,Final!BC3192,Final!BF3192)</f>
        <v>95.3</v>
      </c>
      <c r="BH3192" s="23">
        <f>(BG3192-BE3192)/BE3192</f>
        <v>1.0504201680671672E-3</v>
      </c>
      <c r="BI3192" s="14">
        <f>(1+BH3192)*BA3192</f>
        <v>16806845.724789917</v>
      </c>
      <c r="BJ3192" s="14">
        <f>BI3192*AZ3192*AW3192</f>
        <v>2174943.9752458273</v>
      </c>
      <c r="BK3192" s="15">
        <f t="shared" si="1464"/>
        <v>14631901.74954409</v>
      </c>
      <c r="BL3192" s="52">
        <v>0</v>
      </c>
      <c r="BM3192" s="15">
        <f>MAX((1-BL3192)*BK3192,BI3192*AY3192)</f>
        <v>14631901.74954409</v>
      </c>
    </row>
    <row r="3193" spans="1:65">
      <c r="A3193" s="8">
        <v>3191</v>
      </c>
      <c r="B3193" s="1" t="s">
        <v>44</v>
      </c>
      <c r="C3193" s="1">
        <v>1500</v>
      </c>
      <c r="D3193" s="1" t="s">
        <v>60</v>
      </c>
      <c r="E3193" s="1">
        <v>150000124</v>
      </c>
      <c r="F3193" s="1" t="s">
        <v>60</v>
      </c>
      <c r="G3193" s="1" t="s">
        <v>111</v>
      </c>
      <c r="H3193" s="1">
        <v>23</v>
      </c>
      <c r="I3193" s="1" t="s">
        <v>52</v>
      </c>
      <c r="J3193" s="1" t="s">
        <v>49</v>
      </c>
      <c r="K3193" s="1">
        <v>17406001</v>
      </c>
      <c r="L3193" s="1" t="s">
        <v>50</v>
      </c>
      <c r="M3193" s="1" t="s">
        <v>51</v>
      </c>
      <c r="N3193" s="1" t="s">
        <v>64</v>
      </c>
      <c r="O3193" s="1" t="s">
        <v>65</v>
      </c>
      <c r="P3193" s="1" t="s">
        <v>66</v>
      </c>
      <c r="Q3193" s="1" t="s">
        <v>67</v>
      </c>
      <c r="R3193" s="1" t="s">
        <v>87</v>
      </c>
      <c r="S3193" s="1" t="s">
        <v>88</v>
      </c>
      <c r="T3193" s="2">
        <v>43555</v>
      </c>
      <c r="U3193" s="2">
        <v>43555</v>
      </c>
      <c r="V3193" s="1" t="s">
        <v>52</v>
      </c>
      <c r="W3193" s="3">
        <v>1</v>
      </c>
      <c r="X3193" s="1" t="s">
        <v>53</v>
      </c>
      <c r="Y3193" s="4">
        <v>418399</v>
      </c>
      <c r="Z3193" s="4">
        <v>-50846</v>
      </c>
      <c r="AA3193" s="4">
        <v>0</v>
      </c>
      <c r="AB3193" s="4">
        <v>0</v>
      </c>
      <c r="AC3193" s="4">
        <v>0</v>
      </c>
      <c r="AD3193" s="4">
        <v>418399</v>
      </c>
      <c r="AE3193" s="5">
        <v>1463</v>
      </c>
      <c r="AF3193" s="1" t="s">
        <v>70</v>
      </c>
      <c r="AG3193" s="1" t="s">
        <v>71</v>
      </c>
      <c r="AH3193" s="1" t="s">
        <v>89</v>
      </c>
      <c r="AI3193" s="1" t="s">
        <v>57</v>
      </c>
      <c r="AJ3193" s="5">
        <v>10950</v>
      </c>
      <c r="AK3193" s="4">
        <v>-4292</v>
      </c>
      <c r="AL3193" s="4">
        <v>0</v>
      </c>
      <c r="AM3193" s="4">
        <v>0</v>
      </c>
      <c r="AN3193" s="4">
        <v>0</v>
      </c>
      <c r="AO3193" s="4">
        <v>-55138</v>
      </c>
      <c r="AP3193" s="4">
        <v>-55138</v>
      </c>
      <c r="AQ3193" s="4">
        <v>0</v>
      </c>
      <c r="AR3193" s="4">
        <v>363261</v>
      </c>
      <c r="AS3193" s="1" t="s">
        <v>52</v>
      </c>
      <c r="AT3193" s="9">
        <f t="shared" si="1456"/>
        <v>43555</v>
      </c>
      <c r="AU3193" s="9">
        <f t="shared" si="1457"/>
        <v>43525</v>
      </c>
      <c r="AV3193" s="9">
        <v>44798</v>
      </c>
      <c r="AW3193" s="11">
        <f t="shared" si="1458"/>
        <v>3.4054794520547946</v>
      </c>
      <c r="AX3193">
        <v>10</v>
      </c>
      <c r="AY3193" s="12">
        <v>0.05</v>
      </c>
      <c r="AZ3193">
        <f t="shared" si="1459"/>
        <v>9.5000000000000001E-2</v>
      </c>
      <c r="BA3193" s="13">
        <f t="shared" si="1460"/>
        <v>418399</v>
      </c>
      <c r="BI3193" s="14">
        <f t="shared" ref="BI3193:BI3197" si="1479">AR3193</f>
        <v>363261</v>
      </c>
      <c r="BJ3193" s="14">
        <v>0</v>
      </c>
      <c r="BK3193" s="14">
        <f t="shared" ref="BK3193:BK3197" si="1480">AR3193</f>
        <v>363261</v>
      </c>
      <c r="BL3193" s="52">
        <v>0</v>
      </c>
      <c r="BM3193" s="15">
        <f t="shared" ref="BM3193:BM3197" si="1481">AR3193</f>
        <v>363261</v>
      </c>
    </row>
    <row r="3194" spans="1:65">
      <c r="A3194" s="8">
        <v>3192</v>
      </c>
      <c r="B3194" s="1" t="s">
        <v>44</v>
      </c>
      <c r="C3194" s="1">
        <v>1500</v>
      </c>
      <c r="D3194" s="1" t="s">
        <v>60</v>
      </c>
      <c r="E3194" s="1">
        <v>150000124</v>
      </c>
      <c r="F3194" s="1" t="s">
        <v>112</v>
      </c>
      <c r="G3194" s="1" t="s">
        <v>113</v>
      </c>
      <c r="H3194" s="1">
        <v>24</v>
      </c>
      <c r="I3194" s="1" t="s">
        <v>52</v>
      </c>
      <c r="J3194" s="1" t="s">
        <v>49</v>
      </c>
      <c r="K3194" s="1">
        <v>17406001</v>
      </c>
      <c r="L3194" s="1" t="s">
        <v>50</v>
      </c>
      <c r="M3194" s="1" t="s">
        <v>51</v>
      </c>
      <c r="N3194" s="1" t="s">
        <v>64</v>
      </c>
      <c r="O3194" s="1" t="s">
        <v>65</v>
      </c>
      <c r="P3194" s="1" t="s">
        <v>66</v>
      </c>
      <c r="Q3194" s="1" t="s">
        <v>67</v>
      </c>
      <c r="R3194" s="1" t="s">
        <v>87</v>
      </c>
      <c r="S3194" s="1" t="s">
        <v>88</v>
      </c>
      <c r="T3194" s="2">
        <v>43555</v>
      </c>
      <c r="U3194" s="2">
        <v>43555</v>
      </c>
      <c r="V3194" s="1" t="s">
        <v>52</v>
      </c>
      <c r="W3194" s="3">
        <v>1</v>
      </c>
      <c r="X3194" s="1" t="s">
        <v>53</v>
      </c>
      <c r="Y3194" s="4">
        <v>1305730</v>
      </c>
      <c r="Z3194" s="4">
        <v>-139662.10999999999</v>
      </c>
      <c r="AA3194" s="4">
        <v>0</v>
      </c>
      <c r="AB3194" s="4">
        <v>0</v>
      </c>
      <c r="AC3194" s="4">
        <v>0</v>
      </c>
      <c r="AD3194" s="4">
        <v>1305730</v>
      </c>
      <c r="AE3194" s="5">
        <v>1463</v>
      </c>
      <c r="AF3194" s="1" t="s">
        <v>70</v>
      </c>
      <c r="AG3194" s="1" t="s">
        <v>71</v>
      </c>
      <c r="AH3194" s="1" t="s">
        <v>89</v>
      </c>
      <c r="AI3194" s="1" t="s">
        <v>57</v>
      </c>
      <c r="AJ3194" s="5">
        <v>10950</v>
      </c>
      <c r="AK3194" s="4">
        <v>-13629</v>
      </c>
      <c r="AL3194" s="4">
        <v>0</v>
      </c>
      <c r="AM3194" s="4">
        <v>0</v>
      </c>
      <c r="AN3194" s="4">
        <v>0</v>
      </c>
      <c r="AO3194" s="4">
        <v>-153291.10999999999</v>
      </c>
      <c r="AP3194" s="4">
        <v>-153291.10999999999</v>
      </c>
      <c r="AQ3194" s="4">
        <v>0</v>
      </c>
      <c r="AR3194" s="4">
        <v>1152438.8899999999</v>
      </c>
      <c r="AS3194" s="1" t="s">
        <v>52</v>
      </c>
      <c r="AT3194" s="9">
        <f t="shared" si="1456"/>
        <v>43555</v>
      </c>
      <c r="AU3194" s="9">
        <f t="shared" si="1457"/>
        <v>43525</v>
      </c>
      <c r="AV3194" s="9">
        <v>44798</v>
      </c>
      <c r="AW3194" s="11">
        <f t="shared" si="1458"/>
        <v>3.4054794520547946</v>
      </c>
      <c r="AX3194">
        <v>10</v>
      </c>
      <c r="AY3194" s="12">
        <v>0.05</v>
      </c>
      <c r="AZ3194">
        <f t="shared" si="1459"/>
        <v>9.5000000000000001E-2</v>
      </c>
      <c r="BA3194" s="13">
        <f t="shared" si="1460"/>
        <v>1305730</v>
      </c>
      <c r="BB3194" s="16" t="s">
        <v>593</v>
      </c>
      <c r="BC3194" s="16" t="s">
        <v>593</v>
      </c>
      <c r="BD3194" s="16" t="s">
        <v>593</v>
      </c>
      <c r="BE3194" s="16" t="s">
        <v>593</v>
      </c>
      <c r="BF3194" s="16" t="s">
        <v>593</v>
      </c>
      <c r="BG3194" s="16" t="s">
        <v>593</v>
      </c>
      <c r="BH3194" s="16" t="s">
        <v>593</v>
      </c>
      <c r="BI3194" s="14">
        <f t="shared" si="1479"/>
        <v>1152438.8899999999</v>
      </c>
      <c r="BJ3194" s="14">
        <v>0</v>
      </c>
      <c r="BK3194" s="14">
        <f t="shared" si="1480"/>
        <v>1152438.8899999999</v>
      </c>
      <c r="BL3194" s="52">
        <v>0</v>
      </c>
      <c r="BM3194" s="15">
        <f t="shared" si="1481"/>
        <v>1152438.8899999999</v>
      </c>
    </row>
    <row r="3195" spans="1:65">
      <c r="A3195" s="8">
        <v>3193</v>
      </c>
      <c r="B3195" s="1" t="s">
        <v>44</v>
      </c>
      <c r="C3195" s="1">
        <v>1500</v>
      </c>
      <c r="D3195" s="1" t="s">
        <v>60</v>
      </c>
      <c r="E3195" s="1">
        <v>150000124</v>
      </c>
      <c r="F3195" s="1" t="s">
        <v>112</v>
      </c>
      <c r="G3195" s="1" t="s">
        <v>114</v>
      </c>
      <c r="H3195" s="1">
        <v>25</v>
      </c>
      <c r="I3195" s="1" t="s">
        <v>52</v>
      </c>
      <c r="J3195" s="1" t="s">
        <v>49</v>
      </c>
      <c r="K3195" s="1">
        <v>17406001</v>
      </c>
      <c r="L3195" s="1" t="s">
        <v>50</v>
      </c>
      <c r="M3195" s="1" t="s">
        <v>51</v>
      </c>
      <c r="N3195" s="1" t="s">
        <v>64</v>
      </c>
      <c r="O3195" s="1" t="s">
        <v>65</v>
      </c>
      <c r="P3195" s="1" t="s">
        <v>66</v>
      </c>
      <c r="Q3195" s="1" t="s">
        <v>67</v>
      </c>
      <c r="R3195" s="1" t="s">
        <v>87</v>
      </c>
      <c r="S3195" s="1" t="s">
        <v>88</v>
      </c>
      <c r="T3195" s="2">
        <v>43555</v>
      </c>
      <c r="U3195" s="2">
        <v>43555</v>
      </c>
      <c r="V3195" s="1" t="s">
        <v>52</v>
      </c>
      <c r="W3195" s="3">
        <v>1</v>
      </c>
      <c r="X3195" s="1" t="s">
        <v>53</v>
      </c>
      <c r="Y3195" s="4">
        <v>5865877</v>
      </c>
      <c r="Z3195" s="4">
        <v>-627425.27</v>
      </c>
      <c r="AA3195" s="4">
        <v>0</v>
      </c>
      <c r="AB3195" s="4">
        <v>0</v>
      </c>
      <c r="AC3195" s="4">
        <v>0</v>
      </c>
      <c r="AD3195" s="4">
        <v>5865877</v>
      </c>
      <c r="AE3195" s="5">
        <v>1463</v>
      </c>
      <c r="AF3195" s="1" t="s">
        <v>70</v>
      </c>
      <c r="AG3195" s="1" t="s">
        <v>71</v>
      </c>
      <c r="AH3195" s="1" t="s">
        <v>89</v>
      </c>
      <c r="AI3195" s="1" t="s">
        <v>57</v>
      </c>
      <c r="AJ3195" s="5">
        <v>10950</v>
      </c>
      <c r="AK3195" s="4">
        <v>-61225</v>
      </c>
      <c r="AL3195" s="4">
        <v>0</v>
      </c>
      <c r="AM3195" s="4">
        <v>0</v>
      </c>
      <c r="AN3195" s="4">
        <v>0</v>
      </c>
      <c r="AO3195" s="4">
        <v>-688650.27</v>
      </c>
      <c r="AP3195" s="4">
        <v>-688650.27</v>
      </c>
      <c r="AQ3195" s="4">
        <v>0</v>
      </c>
      <c r="AR3195" s="4">
        <v>5177226.7300000004</v>
      </c>
      <c r="AS3195" s="1" t="s">
        <v>52</v>
      </c>
      <c r="AT3195" s="9">
        <f t="shared" si="1456"/>
        <v>43555</v>
      </c>
      <c r="AU3195" s="9">
        <f t="shared" si="1457"/>
        <v>43525</v>
      </c>
      <c r="AV3195" s="9">
        <v>44798</v>
      </c>
      <c r="AW3195" s="11">
        <f t="shared" si="1458"/>
        <v>3.4054794520547946</v>
      </c>
      <c r="AX3195">
        <v>10</v>
      </c>
      <c r="AY3195" s="12">
        <v>0.05</v>
      </c>
      <c r="AZ3195">
        <f t="shared" si="1459"/>
        <v>9.5000000000000001E-2</v>
      </c>
      <c r="BA3195" s="13">
        <f t="shared" si="1460"/>
        <v>5865877</v>
      </c>
      <c r="BB3195" s="16" t="s">
        <v>593</v>
      </c>
      <c r="BC3195" s="16" t="s">
        <v>593</v>
      </c>
      <c r="BD3195" s="16" t="s">
        <v>593</v>
      </c>
      <c r="BE3195" s="16" t="s">
        <v>593</v>
      </c>
      <c r="BF3195" s="16" t="s">
        <v>593</v>
      </c>
      <c r="BG3195" s="16" t="s">
        <v>593</v>
      </c>
      <c r="BH3195" s="16" t="s">
        <v>593</v>
      </c>
      <c r="BI3195" s="14">
        <f t="shared" si="1479"/>
        <v>5177226.7300000004</v>
      </c>
      <c r="BJ3195" s="14">
        <v>0</v>
      </c>
      <c r="BK3195" s="14">
        <f t="shared" si="1480"/>
        <v>5177226.7300000004</v>
      </c>
      <c r="BL3195" s="52">
        <v>0</v>
      </c>
      <c r="BM3195" s="15">
        <f t="shared" si="1481"/>
        <v>5177226.7300000004</v>
      </c>
    </row>
    <row r="3196" spans="1:65">
      <c r="A3196" s="8">
        <v>3194</v>
      </c>
      <c r="B3196" s="1" t="s">
        <v>44</v>
      </c>
      <c r="C3196" s="1">
        <v>1500</v>
      </c>
      <c r="D3196" s="1" t="s">
        <v>60</v>
      </c>
      <c r="E3196" s="1">
        <v>150000124</v>
      </c>
      <c r="F3196" s="1" t="s">
        <v>60</v>
      </c>
      <c r="G3196" s="1" t="s">
        <v>115</v>
      </c>
      <c r="H3196" s="1">
        <v>26</v>
      </c>
      <c r="I3196" s="1" t="s">
        <v>52</v>
      </c>
      <c r="J3196" s="1" t="s">
        <v>49</v>
      </c>
      <c r="K3196" s="1">
        <v>17406001</v>
      </c>
      <c r="L3196" s="1" t="s">
        <v>50</v>
      </c>
      <c r="M3196" s="1" t="s">
        <v>51</v>
      </c>
      <c r="N3196" s="1" t="s">
        <v>64</v>
      </c>
      <c r="O3196" s="1" t="s">
        <v>65</v>
      </c>
      <c r="P3196" s="1" t="s">
        <v>66</v>
      </c>
      <c r="Q3196" s="1" t="s">
        <v>67</v>
      </c>
      <c r="R3196" s="1" t="s">
        <v>87</v>
      </c>
      <c r="S3196" s="1" t="s">
        <v>88</v>
      </c>
      <c r="T3196" s="2">
        <v>43555</v>
      </c>
      <c r="U3196" s="2">
        <v>43555</v>
      </c>
      <c r="V3196" s="1" t="s">
        <v>52</v>
      </c>
      <c r="W3196" s="3">
        <v>1</v>
      </c>
      <c r="X3196" s="1" t="s">
        <v>53</v>
      </c>
      <c r="Y3196" s="4">
        <v>120000</v>
      </c>
      <c r="Z3196" s="4">
        <v>-12834</v>
      </c>
      <c r="AA3196" s="4">
        <v>0</v>
      </c>
      <c r="AB3196" s="4">
        <v>0</v>
      </c>
      <c r="AC3196" s="4">
        <v>0</v>
      </c>
      <c r="AD3196" s="4">
        <v>120000</v>
      </c>
      <c r="AE3196" s="5">
        <v>1463</v>
      </c>
      <c r="AF3196" s="1" t="s">
        <v>70</v>
      </c>
      <c r="AG3196" s="1" t="s">
        <v>71</v>
      </c>
      <c r="AH3196" s="1" t="s">
        <v>89</v>
      </c>
      <c r="AI3196" s="1" t="s">
        <v>57</v>
      </c>
      <c r="AJ3196" s="5">
        <v>10950</v>
      </c>
      <c r="AK3196" s="4">
        <v>-1253</v>
      </c>
      <c r="AL3196" s="4">
        <v>0</v>
      </c>
      <c r="AM3196" s="4">
        <v>0</v>
      </c>
      <c r="AN3196" s="4">
        <v>0</v>
      </c>
      <c r="AO3196" s="4">
        <v>-14087</v>
      </c>
      <c r="AP3196" s="4">
        <v>-14087</v>
      </c>
      <c r="AQ3196" s="4">
        <v>0</v>
      </c>
      <c r="AR3196" s="4">
        <v>105913</v>
      </c>
      <c r="AS3196" s="1" t="s">
        <v>52</v>
      </c>
      <c r="AT3196" s="9">
        <f t="shared" si="1456"/>
        <v>43555</v>
      </c>
      <c r="AU3196" s="9">
        <f t="shared" si="1457"/>
        <v>43525</v>
      </c>
      <c r="AV3196" s="9">
        <v>44798</v>
      </c>
      <c r="AW3196" s="11">
        <f t="shared" si="1458"/>
        <v>3.4054794520547946</v>
      </c>
      <c r="AX3196">
        <v>10</v>
      </c>
      <c r="AY3196" s="12">
        <v>0.05</v>
      </c>
      <c r="AZ3196">
        <f t="shared" si="1459"/>
        <v>9.5000000000000001E-2</v>
      </c>
      <c r="BA3196" s="13">
        <f t="shared" si="1460"/>
        <v>120000</v>
      </c>
      <c r="BI3196" s="14">
        <f t="shared" si="1479"/>
        <v>105913</v>
      </c>
      <c r="BJ3196" s="14">
        <v>0</v>
      </c>
      <c r="BK3196" s="14">
        <f t="shared" si="1480"/>
        <v>105913</v>
      </c>
      <c r="BL3196" s="52">
        <v>0</v>
      </c>
      <c r="BM3196" s="15">
        <f t="shared" si="1481"/>
        <v>105913</v>
      </c>
    </row>
    <row r="3197" spans="1:65">
      <c r="A3197" s="8">
        <v>3195</v>
      </c>
      <c r="B3197" s="1" t="s">
        <v>44</v>
      </c>
      <c r="C3197" s="1">
        <v>1500</v>
      </c>
      <c r="D3197" s="1" t="s">
        <v>60</v>
      </c>
      <c r="E3197" s="1">
        <v>150000124</v>
      </c>
      <c r="F3197" s="1" t="s">
        <v>112</v>
      </c>
      <c r="G3197" s="1" t="s">
        <v>116</v>
      </c>
      <c r="H3197" s="1">
        <v>27</v>
      </c>
      <c r="I3197" s="1" t="s">
        <v>235</v>
      </c>
      <c r="J3197" s="1" t="s">
        <v>49</v>
      </c>
      <c r="K3197" s="1">
        <v>17406001</v>
      </c>
      <c r="L3197" s="1" t="s">
        <v>50</v>
      </c>
      <c r="M3197" s="1" t="s">
        <v>51</v>
      </c>
      <c r="N3197" s="1" t="s">
        <v>64</v>
      </c>
      <c r="O3197" s="1" t="s">
        <v>65</v>
      </c>
      <c r="P3197" s="1" t="s">
        <v>66</v>
      </c>
      <c r="Q3197" s="1" t="s">
        <v>67</v>
      </c>
      <c r="R3197" s="1" t="s">
        <v>87</v>
      </c>
      <c r="S3197" s="1" t="s">
        <v>88</v>
      </c>
      <c r="T3197" s="2">
        <v>43555</v>
      </c>
      <c r="U3197" s="2">
        <v>43555</v>
      </c>
      <c r="V3197" s="1" t="s">
        <v>52</v>
      </c>
      <c r="W3197" s="3">
        <v>1</v>
      </c>
      <c r="X3197" s="1" t="s">
        <v>53</v>
      </c>
      <c r="Y3197" s="4">
        <v>4339035</v>
      </c>
      <c r="Z3197" s="4">
        <v>-464108.62</v>
      </c>
      <c r="AA3197" s="4">
        <v>0</v>
      </c>
      <c r="AB3197" s="4">
        <v>0</v>
      </c>
      <c r="AC3197" s="4">
        <v>0</v>
      </c>
      <c r="AD3197" s="4">
        <v>4339035</v>
      </c>
      <c r="AE3197" s="5">
        <v>1463</v>
      </c>
      <c r="AF3197" s="1" t="s">
        <v>70</v>
      </c>
      <c r="AG3197" s="1" t="s">
        <v>71</v>
      </c>
      <c r="AH3197" s="1" t="s">
        <v>89</v>
      </c>
      <c r="AI3197" s="1" t="s">
        <v>57</v>
      </c>
      <c r="AJ3197" s="5">
        <v>10950</v>
      </c>
      <c r="AK3197" s="4">
        <v>-45289</v>
      </c>
      <c r="AL3197" s="4">
        <v>0</v>
      </c>
      <c r="AM3197" s="4">
        <v>0</v>
      </c>
      <c r="AN3197" s="4">
        <v>0</v>
      </c>
      <c r="AO3197" s="4">
        <v>-509397.62</v>
      </c>
      <c r="AP3197" s="4">
        <v>-509397.62</v>
      </c>
      <c r="AQ3197" s="4">
        <v>0</v>
      </c>
      <c r="AR3197" s="4">
        <v>3829637.38</v>
      </c>
      <c r="AS3197" s="1" t="s">
        <v>52</v>
      </c>
      <c r="AT3197" s="9">
        <f t="shared" si="1456"/>
        <v>43555</v>
      </c>
      <c r="AU3197" s="9">
        <f t="shared" si="1457"/>
        <v>43525</v>
      </c>
      <c r="AV3197" s="9">
        <v>44798</v>
      </c>
      <c r="AW3197" s="11">
        <f t="shared" si="1458"/>
        <v>3.4054794520547946</v>
      </c>
      <c r="AX3197">
        <v>10</v>
      </c>
      <c r="AY3197" s="12">
        <v>0.05</v>
      </c>
      <c r="AZ3197">
        <f t="shared" si="1459"/>
        <v>9.5000000000000001E-2</v>
      </c>
      <c r="BA3197" s="13">
        <f t="shared" si="1460"/>
        <v>4339035</v>
      </c>
      <c r="BB3197" s="16" t="s">
        <v>593</v>
      </c>
      <c r="BC3197" s="16" t="s">
        <v>593</v>
      </c>
      <c r="BD3197" s="16" t="s">
        <v>593</v>
      </c>
      <c r="BE3197" s="16" t="s">
        <v>593</v>
      </c>
      <c r="BF3197" s="16" t="s">
        <v>593</v>
      </c>
      <c r="BG3197" s="16" t="s">
        <v>593</v>
      </c>
      <c r="BH3197" s="16" t="s">
        <v>593</v>
      </c>
      <c r="BI3197" s="14">
        <f t="shared" si="1479"/>
        <v>3829637.38</v>
      </c>
      <c r="BJ3197" s="14">
        <v>0</v>
      </c>
      <c r="BK3197" s="14">
        <f t="shared" si="1480"/>
        <v>3829637.38</v>
      </c>
      <c r="BL3197" s="52">
        <v>0</v>
      </c>
      <c r="BM3197" s="15">
        <f t="shared" si="1481"/>
        <v>3829637.38</v>
      </c>
    </row>
    <row r="3198" spans="1:65">
      <c r="A3198" s="8">
        <v>3196</v>
      </c>
      <c r="B3198" s="1" t="s">
        <v>44</v>
      </c>
      <c r="C3198" s="1">
        <v>1500</v>
      </c>
      <c r="D3198" s="1" t="s">
        <v>60</v>
      </c>
      <c r="E3198" s="1">
        <v>150000125</v>
      </c>
      <c r="F3198" s="1" t="s">
        <v>60</v>
      </c>
      <c r="G3198" s="1" t="s">
        <v>86</v>
      </c>
      <c r="H3198" s="1">
        <v>1</v>
      </c>
      <c r="I3198" s="1" t="s">
        <v>52</v>
      </c>
      <c r="J3198" s="1" t="s">
        <v>49</v>
      </c>
      <c r="K3198" s="1">
        <v>17406001</v>
      </c>
      <c r="L3198" s="1" t="s">
        <v>50</v>
      </c>
      <c r="M3198" s="1" t="s">
        <v>51</v>
      </c>
      <c r="N3198" s="1" t="s">
        <v>64</v>
      </c>
      <c r="O3198" s="1" t="s">
        <v>65</v>
      </c>
      <c r="P3198" s="1" t="s">
        <v>66</v>
      </c>
      <c r="Q3198" s="1" t="s">
        <v>67</v>
      </c>
      <c r="R3198" s="1" t="s">
        <v>87</v>
      </c>
      <c r="S3198" s="1" t="s">
        <v>88</v>
      </c>
      <c r="T3198" s="2">
        <v>43555</v>
      </c>
      <c r="U3198" s="2">
        <v>43555</v>
      </c>
      <c r="V3198" s="1" t="s">
        <v>52</v>
      </c>
      <c r="W3198" s="3">
        <v>1</v>
      </c>
      <c r="X3198" s="1" t="s">
        <v>53</v>
      </c>
      <c r="Y3198" s="4">
        <v>892500</v>
      </c>
      <c r="Z3198" s="4">
        <v>-95462</v>
      </c>
      <c r="AA3198" s="4">
        <v>0</v>
      </c>
      <c r="AB3198" s="4">
        <v>0</v>
      </c>
      <c r="AC3198" s="4">
        <v>0</v>
      </c>
      <c r="AD3198" s="4">
        <v>892500</v>
      </c>
      <c r="AE3198" s="5">
        <v>1463</v>
      </c>
      <c r="AF3198" s="1" t="s">
        <v>70</v>
      </c>
      <c r="AG3198" s="1" t="s">
        <v>71</v>
      </c>
      <c r="AH3198" s="1" t="s">
        <v>89</v>
      </c>
      <c r="AI3198" s="1" t="s">
        <v>57</v>
      </c>
      <c r="AJ3198" s="5">
        <v>10950</v>
      </c>
      <c r="AK3198" s="4">
        <v>-9315</v>
      </c>
      <c r="AL3198" s="4">
        <v>0</v>
      </c>
      <c r="AM3198" s="4">
        <v>0</v>
      </c>
      <c r="AN3198" s="4">
        <v>0</v>
      </c>
      <c r="AO3198" s="4">
        <v>-104777</v>
      </c>
      <c r="AP3198" s="4">
        <v>-104777</v>
      </c>
      <c r="AQ3198" s="4">
        <v>0</v>
      </c>
      <c r="AR3198" s="4">
        <v>787723</v>
      </c>
      <c r="AS3198" s="1" t="s">
        <v>52</v>
      </c>
      <c r="AT3198" s="9">
        <f t="shared" si="1456"/>
        <v>43555</v>
      </c>
      <c r="AU3198" s="9">
        <f t="shared" si="1457"/>
        <v>43525</v>
      </c>
      <c r="AV3198" s="9">
        <v>44798</v>
      </c>
      <c r="AW3198" s="11">
        <f t="shared" si="1458"/>
        <v>3.4054794520547946</v>
      </c>
      <c r="AX3198">
        <v>10</v>
      </c>
      <c r="AY3198" s="12">
        <v>0.05</v>
      </c>
      <c r="AZ3198">
        <f t="shared" si="1459"/>
        <v>9.5000000000000001E-2</v>
      </c>
      <c r="BA3198" s="13">
        <f t="shared" si="1460"/>
        <v>892500</v>
      </c>
      <c r="BB3198" s="17" t="s">
        <v>1853</v>
      </c>
      <c r="BC3198">
        <f>MATCH(BB3198,MONTHLY_INDEX!$A:$A,0)</f>
        <v>630</v>
      </c>
      <c r="BD3198">
        <f>MATCH(AU3198,MONTHLY_INDEX!$1:$1,0)</f>
        <v>87</v>
      </c>
      <c r="BE3198">
        <f>INDEX(MONTHLY_INDEX!$1:$1048576,Final!BC3198,Final!BD3198)</f>
        <v>115</v>
      </c>
      <c r="BF3198">
        <f>MATCH($BF$1,MONTHLY_INDEX!$1:$1,0)</f>
        <v>127</v>
      </c>
      <c r="BG3198">
        <f>INDEX(MONTHLY_INDEX!$1:$1048576,Final!BC3198,Final!BF3198)</f>
        <v>151.1</v>
      </c>
      <c r="BH3198" s="23">
        <f t="shared" ref="BH3198:BH3215" si="1482">(BG3198-BE3198)/BE3198</f>
        <v>0.31391304347826082</v>
      </c>
      <c r="BI3198" s="14">
        <f t="shared" ref="BI3198:BI3215" si="1483">(1+BH3198)*BA3198</f>
        <v>1172667.3913043479</v>
      </c>
      <c r="BJ3198" s="14">
        <f t="shared" ref="BJ3198:BJ3215" si="1484">BI3198*AZ3198*AW3198</f>
        <v>379381.99699225737</v>
      </c>
      <c r="BK3198" s="15">
        <f t="shared" si="1464"/>
        <v>793285.39431209047</v>
      </c>
      <c r="BL3198" s="52">
        <v>0</v>
      </c>
      <c r="BM3198" s="15">
        <f t="shared" ref="BM3198:BM3215" si="1485">MAX((1-BL3198)*BK3198,BI3198*AY3198)</f>
        <v>793285.39431209047</v>
      </c>
    </row>
    <row r="3199" spans="1:65">
      <c r="A3199" s="8">
        <v>3197</v>
      </c>
      <c r="B3199" s="1" t="s">
        <v>44</v>
      </c>
      <c r="C3199" s="1">
        <v>1500</v>
      </c>
      <c r="D3199" s="1" t="s">
        <v>60</v>
      </c>
      <c r="E3199" s="1">
        <v>150000125</v>
      </c>
      <c r="F3199" s="1" t="s">
        <v>60</v>
      </c>
      <c r="G3199" s="1" t="s">
        <v>90</v>
      </c>
      <c r="H3199" s="1">
        <v>2</v>
      </c>
      <c r="I3199" s="1" t="s">
        <v>52</v>
      </c>
      <c r="J3199" s="1" t="s">
        <v>49</v>
      </c>
      <c r="K3199" s="1">
        <v>17406001</v>
      </c>
      <c r="L3199" s="1" t="s">
        <v>50</v>
      </c>
      <c r="M3199" s="1" t="s">
        <v>51</v>
      </c>
      <c r="N3199" s="1" t="s">
        <v>64</v>
      </c>
      <c r="O3199" s="1" t="s">
        <v>65</v>
      </c>
      <c r="P3199" s="1" t="s">
        <v>66</v>
      </c>
      <c r="Q3199" s="1" t="s">
        <v>67</v>
      </c>
      <c r="R3199" s="1" t="s">
        <v>87</v>
      </c>
      <c r="S3199" s="1" t="s">
        <v>88</v>
      </c>
      <c r="T3199" s="2">
        <v>43555</v>
      </c>
      <c r="U3199" s="2">
        <v>43555</v>
      </c>
      <c r="V3199" s="1" t="s">
        <v>52</v>
      </c>
      <c r="W3199" s="3">
        <v>1</v>
      </c>
      <c r="X3199" s="1" t="s">
        <v>53</v>
      </c>
      <c r="Y3199" s="4">
        <v>472500</v>
      </c>
      <c r="Z3199" s="4">
        <v>-50539</v>
      </c>
      <c r="AA3199" s="4">
        <v>0</v>
      </c>
      <c r="AB3199" s="4">
        <v>0</v>
      </c>
      <c r="AC3199" s="4">
        <v>0</v>
      </c>
      <c r="AD3199" s="4">
        <v>472500</v>
      </c>
      <c r="AE3199" s="5">
        <v>1463</v>
      </c>
      <c r="AF3199" s="1" t="s">
        <v>70</v>
      </c>
      <c r="AG3199" s="1" t="s">
        <v>71</v>
      </c>
      <c r="AH3199" s="1" t="s">
        <v>89</v>
      </c>
      <c r="AI3199" s="1" t="s">
        <v>57</v>
      </c>
      <c r="AJ3199" s="5">
        <v>10950</v>
      </c>
      <c r="AK3199" s="4">
        <v>-4932</v>
      </c>
      <c r="AL3199" s="4">
        <v>0</v>
      </c>
      <c r="AM3199" s="4">
        <v>0</v>
      </c>
      <c r="AN3199" s="4">
        <v>0</v>
      </c>
      <c r="AO3199" s="4">
        <v>-55471</v>
      </c>
      <c r="AP3199" s="4">
        <v>-55471</v>
      </c>
      <c r="AQ3199" s="4">
        <v>0</v>
      </c>
      <c r="AR3199" s="4">
        <v>417029</v>
      </c>
      <c r="AS3199" s="1" t="s">
        <v>52</v>
      </c>
      <c r="AT3199" s="9">
        <f t="shared" si="1456"/>
        <v>43555</v>
      </c>
      <c r="AU3199" s="9">
        <f t="shared" si="1457"/>
        <v>43525</v>
      </c>
      <c r="AV3199" s="9">
        <v>44798</v>
      </c>
      <c r="AW3199" s="11">
        <f t="shared" si="1458"/>
        <v>3.4054794520547946</v>
      </c>
      <c r="AX3199">
        <v>10</v>
      </c>
      <c r="AY3199" s="12">
        <v>0.05</v>
      </c>
      <c r="AZ3199">
        <f t="shared" si="1459"/>
        <v>9.5000000000000001E-2</v>
      </c>
      <c r="BA3199" s="13">
        <f t="shared" si="1460"/>
        <v>472500</v>
      </c>
      <c r="BB3199" s="17" t="s">
        <v>2189</v>
      </c>
      <c r="BC3199">
        <f>MATCH(BB3199,MONTHLY_INDEX!$A:$A,0)</f>
        <v>798</v>
      </c>
      <c r="BD3199">
        <f>MATCH(AU3199,MONTHLY_INDEX!$1:$1,0)</f>
        <v>87</v>
      </c>
      <c r="BE3199">
        <f>INDEX(MONTHLY_INDEX!$1:$1048576,Final!BC3199,Final!BD3199)</f>
        <v>95.2</v>
      </c>
      <c r="BF3199">
        <f>MATCH($BF$1,MONTHLY_INDEX!$1:$1,0)</f>
        <v>127</v>
      </c>
      <c r="BG3199">
        <f>INDEX(MONTHLY_INDEX!$1:$1048576,Final!BC3199,Final!BF3199)</f>
        <v>95.3</v>
      </c>
      <c r="BH3199" s="23">
        <f t="shared" si="1482"/>
        <v>1.0504201680671672E-3</v>
      </c>
      <c r="BI3199" s="14">
        <f t="shared" si="1483"/>
        <v>472996.32352941175</v>
      </c>
      <c r="BJ3199" s="14">
        <f t="shared" si="1484"/>
        <v>153024.02976430298</v>
      </c>
      <c r="BK3199" s="15">
        <f t="shared" si="1464"/>
        <v>319972.2937651088</v>
      </c>
      <c r="BL3199" s="52">
        <v>0</v>
      </c>
      <c r="BM3199" s="15">
        <f t="shared" si="1485"/>
        <v>319972.2937651088</v>
      </c>
    </row>
    <row r="3200" spans="1:65">
      <c r="A3200" s="8">
        <v>3198</v>
      </c>
      <c r="B3200" s="1" t="s">
        <v>44</v>
      </c>
      <c r="C3200" s="1">
        <v>1500</v>
      </c>
      <c r="D3200" s="1" t="s">
        <v>60</v>
      </c>
      <c r="E3200" s="1">
        <v>150000125</v>
      </c>
      <c r="F3200" s="1" t="s">
        <v>60</v>
      </c>
      <c r="G3200" s="1" t="s">
        <v>91</v>
      </c>
      <c r="H3200" s="1">
        <v>3</v>
      </c>
      <c r="I3200" s="1" t="s">
        <v>52</v>
      </c>
      <c r="J3200" s="1" t="s">
        <v>49</v>
      </c>
      <c r="K3200" s="1">
        <v>17406001</v>
      </c>
      <c r="L3200" s="1" t="s">
        <v>50</v>
      </c>
      <c r="M3200" s="1" t="s">
        <v>51</v>
      </c>
      <c r="N3200" s="1" t="s">
        <v>64</v>
      </c>
      <c r="O3200" s="1" t="s">
        <v>65</v>
      </c>
      <c r="P3200" s="1" t="s">
        <v>66</v>
      </c>
      <c r="Q3200" s="1" t="s">
        <v>67</v>
      </c>
      <c r="R3200" s="1" t="s">
        <v>87</v>
      </c>
      <c r="S3200" s="1" t="s">
        <v>88</v>
      </c>
      <c r="T3200" s="2">
        <v>43555</v>
      </c>
      <c r="U3200" s="2">
        <v>43555</v>
      </c>
      <c r="V3200" s="1" t="s">
        <v>52</v>
      </c>
      <c r="W3200" s="3">
        <v>1</v>
      </c>
      <c r="X3200" s="1" t="s">
        <v>53</v>
      </c>
      <c r="Y3200" s="4">
        <v>637760</v>
      </c>
      <c r="Z3200" s="4">
        <v>-68215</v>
      </c>
      <c r="AA3200" s="4">
        <v>0</v>
      </c>
      <c r="AB3200" s="4">
        <v>0</v>
      </c>
      <c r="AC3200" s="4">
        <v>0</v>
      </c>
      <c r="AD3200" s="4">
        <v>637760</v>
      </c>
      <c r="AE3200" s="5">
        <v>1463</v>
      </c>
      <c r="AF3200" s="1" t="s">
        <v>70</v>
      </c>
      <c r="AG3200" s="1" t="s">
        <v>71</v>
      </c>
      <c r="AH3200" s="1" t="s">
        <v>89</v>
      </c>
      <c r="AI3200" s="1" t="s">
        <v>57</v>
      </c>
      <c r="AJ3200" s="5">
        <v>10950</v>
      </c>
      <c r="AK3200" s="4">
        <v>-6657</v>
      </c>
      <c r="AL3200" s="4">
        <v>0</v>
      </c>
      <c r="AM3200" s="4">
        <v>0</v>
      </c>
      <c r="AN3200" s="4">
        <v>0</v>
      </c>
      <c r="AO3200" s="4">
        <v>-74872</v>
      </c>
      <c r="AP3200" s="4">
        <v>-74872</v>
      </c>
      <c r="AQ3200" s="4">
        <v>0</v>
      </c>
      <c r="AR3200" s="4">
        <v>562888</v>
      </c>
      <c r="AS3200" s="1" t="s">
        <v>52</v>
      </c>
      <c r="AT3200" s="9">
        <f t="shared" si="1456"/>
        <v>43555</v>
      </c>
      <c r="AU3200" s="9">
        <f t="shared" si="1457"/>
        <v>43525</v>
      </c>
      <c r="AV3200" s="9">
        <v>44798</v>
      </c>
      <c r="AW3200" s="11">
        <f t="shared" si="1458"/>
        <v>3.4054794520547946</v>
      </c>
      <c r="AX3200">
        <v>10</v>
      </c>
      <c r="AY3200" s="12">
        <v>0.05</v>
      </c>
      <c r="AZ3200">
        <f t="shared" si="1459"/>
        <v>9.5000000000000001E-2</v>
      </c>
      <c r="BA3200" s="13">
        <f t="shared" si="1460"/>
        <v>637760</v>
      </c>
      <c r="BB3200" s="17" t="s">
        <v>2189</v>
      </c>
      <c r="BC3200">
        <f>MATCH(BB3200,MONTHLY_INDEX!$A:$A,0)</f>
        <v>798</v>
      </c>
      <c r="BD3200">
        <f>MATCH(AU3200,MONTHLY_INDEX!$1:$1,0)</f>
        <v>87</v>
      </c>
      <c r="BE3200">
        <f>INDEX(MONTHLY_INDEX!$1:$1048576,Final!BC3200,Final!BD3200)</f>
        <v>95.2</v>
      </c>
      <c r="BF3200">
        <f>MATCH($BF$1,MONTHLY_INDEX!$1:$1,0)</f>
        <v>127</v>
      </c>
      <c r="BG3200">
        <f>INDEX(MONTHLY_INDEX!$1:$1048576,Final!BC3200,Final!BF3200)</f>
        <v>95.3</v>
      </c>
      <c r="BH3200" s="23">
        <f t="shared" si="1482"/>
        <v>1.0504201680671672E-3</v>
      </c>
      <c r="BI3200" s="14">
        <f t="shared" si="1483"/>
        <v>638429.91596638656</v>
      </c>
      <c r="BJ3200" s="14">
        <f t="shared" si="1484"/>
        <v>206545.19623805687</v>
      </c>
      <c r="BK3200" s="15">
        <f t="shared" si="1464"/>
        <v>431884.71972832968</v>
      </c>
      <c r="BL3200" s="52">
        <v>0</v>
      </c>
      <c r="BM3200" s="15">
        <f t="shared" si="1485"/>
        <v>431884.71972832968</v>
      </c>
    </row>
    <row r="3201" spans="1:65">
      <c r="A3201" s="8">
        <v>3199</v>
      </c>
      <c r="B3201" s="1" t="s">
        <v>44</v>
      </c>
      <c r="C3201" s="1">
        <v>1500</v>
      </c>
      <c r="D3201" s="1" t="s">
        <v>60</v>
      </c>
      <c r="E3201" s="1">
        <v>150000125</v>
      </c>
      <c r="F3201" s="1" t="s">
        <v>60</v>
      </c>
      <c r="G3201" s="1" t="s">
        <v>92</v>
      </c>
      <c r="H3201" s="1">
        <v>4</v>
      </c>
      <c r="I3201" s="1" t="s">
        <v>52</v>
      </c>
      <c r="J3201" s="1" t="s">
        <v>49</v>
      </c>
      <c r="K3201" s="1">
        <v>17406001</v>
      </c>
      <c r="L3201" s="1" t="s">
        <v>50</v>
      </c>
      <c r="M3201" s="1" t="s">
        <v>51</v>
      </c>
      <c r="N3201" s="1" t="s">
        <v>64</v>
      </c>
      <c r="O3201" s="1" t="s">
        <v>65</v>
      </c>
      <c r="P3201" s="1" t="s">
        <v>66</v>
      </c>
      <c r="Q3201" s="1" t="s">
        <v>67</v>
      </c>
      <c r="R3201" s="1" t="s">
        <v>87</v>
      </c>
      <c r="S3201" s="1" t="s">
        <v>88</v>
      </c>
      <c r="T3201" s="2">
        <v>43555</v>
      </c>
      <c r="U3201" s="2">
        <v>43555</v>
      </c>
      <c r="V3201" s="1" t="s">
        <v>52</v>
      </c>
      <c r="W3201" s="3">
        <v>1</v>
      </c>
      <c r="X3201" s="1" t="s">
        <v>53</v>
      </c>
      <c r="Y3201" s="4">
        <v>21044329</v>
      </c>
      <c r="Z3201" s="4">
        <v>-2250938</v>
      </c>
      <c r="AA3201" s="4">
        <v>0</v>
      </c>
      <c r="AB3201" s="4">
        <v>0</v>
      </c>
      <c r="AC3201" s="4">
        <v>0</v>
      </c>
      <c r="AD3201" s="4">
        <v>21044329</v>
      </c>
      <c r="AE3201" s="5">
        <v>1463</v>
      </c>
      <c r="AF3201" s="1" t="s">
        <v>70</v>
      </c>
      <c r="AG3201" s="1" t="s">
        <v>71</v>
      </c>
      <c r="AH3201" s="1" t="s">
        <v>89</v>
      </c>
      <c r="AI3201" s="1" t="s">
        <v>57</v>
      </c>
      <c r="AJ3201" s="5">
        <v>10950</v>
      </c>
      <c r="AK3201" s="4">
        <v>-219649</v>
      </c>
      <c r="AL3201" s="4">
        <v>0</v>
      </c>
      <c r="AM3201" s="4">
        <v>0</v>
      </c>
      <c r="AN3201" s="4">
        <v>0</v>
      </c>
      <c r="AO3201" s="4">
        <v>-2470587</v>
      </c>
      <c r="AP3201" s="4">
        <v>-2470587</v>
      </c>
      <c r="AQ3201" s="4">
        <v>0</v>
      </c>
      <c r="AR3201" s="4">
        <v>18573742</v>
      </c>
      <c r="AS3201" s="1" t="s">
        <v>52</v>
      </c>
      <c r="AT3201" s="9">
        <f t="shared" si="1456"/>
        <v>43555</v>
      </c>
      <c r="AU3201" s="9">
        <f t="shared" si="1457"/>
        <v>43525</v>
      </c>
      <c r="AV3201" s="9">
        <v>44798</v>
      </c>
      <c r="AW3201" s="11">
        <f t="shared" si="1458"/>
        <v>3.4054794520547946</v>
      </c>
      <c r="AX3201">
        <v>25</v>
      </c>
      <c r="AY3201" s="12">
        <v>0.05</v>
      </c>
      <c r="AZ3201">
        <f t="shared" si="1459"/>
        <v>3.7999999999999999E-2</v>
      </c>
      <c r="BA3201" s="13">
        <f t="shared" si="1460"/>
        <v>21044329</v>
      </c>
      <c r="BB3201" s="17" t="s">
        <v>2189</v>
      </c>
      <c r="BC3201">
        <f>MATCH(BB3201,MONTHLY_INDEX!$A:$A,0)</f>
        <v>798</v>
      </c>
      <c r="BD3201">
        <f>MATCH(AU3201,MONTHLY_INDEX!$1:$1,0)</f>
        <v>87</v>
      </c>
      <c r="BE3201">
        <f>INDEX(MONTHLY_INDEX!$1:$1048576,Final!BC3201,Final!BD3201)</f>
        <v>95.2</v>
      </c>
      <c r="BF3201">
        <f>MATCH($BF$1,MONTHLY_INDEX!$1:$1,0)</f>
        <v>127</v>
      </c>
      <c r="BG3201">
        <f>INDEX(MONTHLY_INDEX!$1:$1048576,Final!BC3201,Final!BF3201)</f>
        <v>95.3</v>
      </c>
      <c r="BH3201" s="23">
        <f t="shared" si="1482"/>
        <v>1.0504201680671672E-3</v>
      </c>
      <c r="BI3201" s="14">
        <f t="shared" si="1483"/>
        <v>21066434.387605041</v>
      </c>
      <c r="BJ3201" s="14">
        <f t="shared" si="1484"/>
        <v>2726169.7585318806</v>
      </c>
      <c r="BK3201" s="15">
        <f t="shared" si="1464"/>
        <v>18340264.629073162</v>
      </c>
      <c r="BL3201" s="52">
        <v>0</v>
      </c>
      <c r="BM3201" s="15">
        <f t="shared" si="1485"/>
        <v>18340264.629073162</v>
      </c>
    </row>
    <row r="3202" spans="1:65">
      <c r="A3202" s="8">
        <v>3200</v>
      </c>
      <c r="B3202" s="1" t="s">
        <v>44</v>
      </c>
      <c r="C3202" s="1">
        <v>1500</v>
      </c>
      <c r="D3202" s="1" t="s">
        <v>60</v>
      </c>
      <c r="E3202" s="1">
        <v>150000125</v>
      </c>
      <c r="F3202" s="1" t="s">
        <v>60</v>
      </c>
      <c r="G3202" s="1" t="s">
        <v>93</v>
      </c>
      <c r="H3202" s="1">
        <v>5</v>
      </c>
      <c r="I3202" s="1" t="s">
        <v>52</v>
      </c>
      <c r="J3202" s="1" t="s">
        <v>49</v>
      </c>
      <c r="K3202" s="1">
        <v>17406001</v>
      </c>
      <c r="L3202" s="1" t="s">
        <v>50</v>
      </c>
      <c r="M3202" s="1" t="s">
        <v>51</v>
      </c>
      <c r="N3202" s="1" t="s">
        <v>64</v>
      </c>
      <c r="O3202" s="1" t="s">
        <v>65</v>
      </c>
      <c r="P3202" s="1" t="s">
        <v>66</v>
      </c>
      <c r="Q3202" s="1" t="s">
        <v>67</v>
      </c>
      <c r="R3202" s="1" t="s">
        <v>87</v>
      </c>
      <c r="S3202" s="1" t="s">
        <v>88</v>
      </c>
      <c r="T3202" s="2">
        <v>43555</v>
      </c>
      <c r="U3202" s="2">
        <v>43555</v>
      </c>
      <c r="V3202" s="1" t="s">
        <v>52</v>
      </c>
      <c r="W3202" s="3">
        <v>1</v>
      </c>
      <c r="X3202" s="1" t="s">
        <v>53</v>
      </c>
      <c r="Y3202" s="4">
        <v>969266</v>
      </c>
      <c r="Z3202" s="4">
        <v>-103673</v>
      </c>
      <c r="AA3202" s="4">
        <v>0</v>
      </c>
      <c r="AB3202" s="4">
        <v>0</v>
      </c>
      <c r="AC3202" s="4">
        <v>0</v>
      </c>
      <c r="AD3202" s="4">
        <v>969266</v>
      </c>
      <c r="AE3202" s="5">
        <v>1463</v>
      </c>
      <c r="AF3202" s="1" t="s">
        <v>70</v>
      </c>
      <c r="AG3202" s="1" t="s">
        <v>71</v>
      </c>
      <c r="AH3202" s="1" t="s">
        <v>89</v>
      </c>
      <c r="AI3202" s="1" t="s">
        <v>57</v>
      </c>
      <c r="AJ3202" s="5">
        <v>10950</v>
      </c>
      <c r="AK3202" s="4">
        <v>-10117</v>
      </c>
      <c r="AL3202" s="4">
        <v>0</v>
      </c>
      <c r="AM3202" s="4">
        <v>0</v>
      </c>
      <c r="AN3202" s="4">
        <v>0</v>
      </c>
      <c r="AO3202" s="4">
        <v>-113790</v>
      </c>
      <c r="AP3202" s="4">
        <v>-113790</v>
      </c>
      <c r="AQ3202" s="4">
        <v>0</v>
      </c>
      <c r="AR3202" s="4">
        <v>855476</v>
      </c>
      <c r="AS3202" s="1" t="s">
        <v>52</v>
      </c>
      <c r="AT3202" s="9">
        <f t="shared" si="1456"/>
        <v>43555</v>
      </c>
      <c r="AU3202" s="9">
        <f t="shared" si="1457"/>
        <v>43525</v>
      </c>
      <c r="AV3202" s="9">
        <v>44798</v>
      </c>
      <c r="AW3202" s="11">
        <f t="shared" si="1458"/>
        <v>3.4054794520547946</v>
      </c>
      <c r="AX3202">
        <v>25</v>
      </c>
      <c r="AY3202" s="12">
        <v>0.05</v>
      </c>
      <c r="AZ3202">
        <f t="shared" si="1459"/>
        <v>3.7999999999999999E-2</v>
      </c>
      <c r="BA3202" s="13">
        <f t="shared" si="1460"/>
        <v>969266</v>
      </c>
      <c r="BB3202" s="17" t="s">
        <v>2083</v>
      </c>
      <c r="BC3202">
        <f>MATCH(BB3202,MONTHLY_INDEX!$A:$A,0)</f>
        <v>745</v>
      </c>
      <c r="BD3202">
        <f>MATCH(AU3202,MONTHLY_INDEX!$1:$1,0)</f>
        <v>87</v>
      </c>
      <c r="BE3202">
        <f>INDEX(MONTHLY_INDEX!$1:$1048576,Final!BC3202,Final!BD3202)</f>
        <v>108.5</v>
      </c>
      <c r="BF3202">
        <f>MATCH($BF$1,MONTHLY_INDEX!$1:$1,0)</f>
        <v>127</v>
      </c>
      <c r="BG3202">
        <f>INDEX(MONTHLY_INDEX!$1:$1048576,Final!BC3202,Final!BF3202)</f>
        <v>115.4</v>
      </c>
      <c r="BH3202" s="23">
        <f t="shared" si="1482"/>
        <v>6.3594470046082999E-2</v>
      </c>
      <c r="BI3202" s="14">
        <f t="shared" si="1483"/>
        <v>1030905.9576036867</v>
      </c>
      <c r="BJ3202" s="14">
        <f t="shared" si="1484"/>
        <v>133407.70411356862</v>
      </c>
      <c r="BK3202" s="15">
        <f t="shared" si="1464"/>
        <v>897498.25349011808</v>
      </c>
      <c r="BL3202" s="52">
        <v>0</v>
      </c>
      <c r="BM3202" s="15">
        <f t="shared" si="1485"/>
        <v>897498.25349011808</v>
      </c>
    </row>
    <row r="3203" spans="1:65">
      <c r="A3203" s="8">
        <v>3201</v>
      </c>
      <c r="B3203" s="1" t="s">
        <v>44</v>
      </c>
      <c r="C3203" s="1">
        <v>1500</v>
      </c>
      <c r="D3203" s="1" t="s">
        <v>60</v>
      </c>
      <c r="E3203" s="1">
        <v>150000125</v>
      </c>
      <c r="F3203" s="1" t="s">
        <v>60</v>
      </c>
      <c r="G3203" s="1" t="s">
        <v>94</v>
      </c>
      <c r="H3203" s="1">
        <v>6</v>
      </c>
      <c r="I3203" s="1" t="s">
        <v>52</v>
      </c>
      <c r="J3203" s="1" t="s">
        <v>49</v>
      </c>
      <c r="K3203" s="1">
        <v>17406001</v>
      </c>
      <c r="L3203" s="1" t="s">
        <v>50</v>
      </c>
      <c r="M3203" s="1" t="s">
        <v>51</v>
      </c>
      <c r="N3203" s="1" t="s">
        <v>64</v>
      </c>
      <c r="O3203" s="1" t="s">
        <v>65</v>
      </c>
      <c r="P3203" s="1" t="s">
        <v>66</v>
      </c>
      <c r="Q3203" s="1" t="s">
        <v>67</v>
      </c>
      <c r="R3203" s="1" t="s">
        <v>87</v>
      </c>
      <c r="S3203" s="1" t="s">
        <v>88</v>
      </c>
      <c r="T3203" s="2">
        <v>43555</v>
      </c>
      <c r="U3203" s="2">
        <v>43555</v>
      </c>
      <c r="V3203" s="1" t="s">
        <v>52</v>
      </c>
      <c r="W3203" s="3">
        <v>1</v>
      </c>
      <c r="X3203" s="1" t="s">
        <v>53</v>
      </c>
      <c r="Y3203" s="4">
        <v>735000</v>
      </c>
      <c r="Z3203" s="4">
        <v>-78617</v>
      </c>
      <c r="AA3203" s="4">
        <v>0</v>
      </c>
      <c r="AB3203" s="4">
        <v>0</v>
      </c>
      <c r="AC3203" s="4">
        <v>0</v>
      </c>
      <c r="AD3203" s="4">
        <v>735000</v>
      </c>
      <c r="AE3203" s="5">
        <v>1463</v>
      </c>
      <c r="AF3203" s="1" t="s">
        <v>70</v>
      </c>
      <c r="AG3203" s="1" t="s">
        <v>71</v>
      </c>
      <c r="AH3203" s="1" t="s">
        <v>89</v>
      </c>
      <c r="AI3203" s="1" t="s">
        <v>57</v>
      </c>
      <c r="AJ3203" s="5">
        <v>10950</v>
      </c>
      <c r="AK3203" s="4">
        <v>-7672</v>
      </c>
      <c r="AL3203" s="4">
        <v>0</v>
      </c>
      <c r="AM3203" s="4">
        <v>0</v>
      </c>
      <c r="AN3203" s="4">
        <v>0</v>
      </c>
      <c r="AO3203" s="4">
        <v>-86289</v>
      </c>
      <c r="AP3203" s="4">
        <v>-86289</v>
      </c>
      <c r="AQ3203" s="4">
        <v>0</v>
      </c>
      <c r="AR3203" s="4">
        <v>648711</v>
      </c>
      <c r="AS3203" s="1" t="s">
        <v>52</v>
      </c>
      <c r="AT3203" s="9">
        <f t="shared" si="1456"/>
        <v>43555</v>
      </c>
      <c r="AU3203" s="9">
        <f t="shared" si="1457"/>
        <v>43525</v>
      </c>
      <c r="AV3203" s="9">
        <v>44798</v>
      </c>
      <c r="AW3203" s="11">
        <f t="shared" si="1458"/>
        <v>3.4054794520547946</v>
      </c>
      <c r="AX3203">
        <v>10</v>
      </c>
      <c r="AY3203" s="12">
        <v>0.05</v>
      </c>
      <c r="AZ3203">
        <f t="shared" si="1459"/>
        <v>9.5000000000000001E-2</v>
      </c>
      <c r="BA3203" s="13">
        <f t="shared" si="1460"/>
        <v>735000</v>
      </c>
      <c r="BB3203" s="17" t="s">
        <v>1853</v>
      </c>
      <c r="BC3203">
        <f>MATCH(BB3203,MONTHLY_INDEX!$A:$A,0)</f>
        <v>630</v>
      </c>
      <c r="BD3203">
        <f>MATCH(AU3203,MONTHLY_INDEX!$1:$1,0)</f>
        <v>87</v>
      </c>
      <c r="BE3203">
        <f>INDEX(MONTHLY_INDEX!$1:$1048576,Final!BC3203,Final!BD3203)</f>
        <v>115</v>
      </c>
      <c r="BF3203">
        <f>MATCH($BF$1,MONTHLY_INDEX!$1:$1,0)</f>
        <v>127</v>
      </c>
      <c r="BG3203">
        <f>INDEX(MONTHLY_INDEX!$1:$1048576,Final!BC3203,Final!BF3203)</f>
        <v>151.1</v>
      </c>
      <c r="BH3203" s="23">
        <f t="shared" si="1482"/>
        <v>0.31391304347826082</v>
      </c>
      <c r="BI3203" s="14">
        <f t="shared" si="1483"/>
        <v>965726.08695652173</v>
      </c>
      <c r="BJ3203" s="14">
        <f t="shared" si="1484"/>
        <v>312432.2328171531</v>
      </c>
      <c r="BK3203" s="15">
        <f t="shared" si="1464"/>
        <v>653293.85413936863</v>
      </c>
      <c r="BL3203" s="52">
        <v>0</v>
      </c>
      <c r="BM3203" s="15">
        <f t="shared" si="1485"/>
        <v>653293.85413936863</v>
      </c>
    </row>
    <row r="3204" spans="1:65">
      <c r="A3204" s="8">
        <v>3202</v>
      </c>
      <c r="B3204" s="1" t="s">
        <v>44</v>
      </c>
      <c r="C3204" s="1">
        <v>1500</v>
      </c>
      <c r="D3204" s="1" t="s">
        <v>60</v>
      </c>
      <c r="E3204" s="1">
        <v>150000125</v>
      </c>
      <c r="F3204" s="1" t="s">
        <v>60</v>
      </c>
      <c r="G3204" s="1" t="s">
        <v>95</v>
      </c>
      <c r="H3204" s="1">
        <v>7</v>
      </c>
      <c r="I3204" s="1" t="s">
        <v>52</v>
      </c>
      <c r="J3204" s="1" t="s">
        <v>49</v>
      </c>
      <c r="K3204" s="1">
        <v>17406001</v>
      </c>
      <c r="L3204" s="1" t="s">
        <v>50</v>
      </c>
      <c r="M3204" s="1" t="s">
        <v>51</v>
      </c>
      <c r="N3204" s="1" t="s">
        <v>64</v>
      </c>
      <c r="O3204" s="1" t="s">
        <v>65</v>
      </c>
      <c r="P3204" s="1" t="s">
        <v>66</v>
      </c>
      <c r="Q3204" s="1" t="s">
        <v>67</v>
      </c>
      <c r="R3204" s="1" t="s">
        <v>87</v>
      </c>
      <c r="S3204" s="1" t="s">
        <v>88</v>
      </c>
      <c r="T3204" s="2">
        <v>43555</v>
      </c>
      <c r="U3204" s="2">
        <v>43555</v>
      </c>
      <c r="V3204" s="1" t="s">
        <v>52</v>
      </c>
      <c r="W3204" s="3">
        <v>1</v>
      </c>
      <c r="X3204" s="1" t="s">
        <v>53</v>
      </c>
      <c r="Y3204" s="4">
        <v>126000</v>
      </c>
      <c r="Z3204" s="4">
        <v>-13477</v>
      </c>
      <c r="AA3204" s="4">
        <v>0</v>
      </c>
      <c r="AB3204" s="4">
        <v>0</v>
      </c>
      <c r="AC3204" s="4">
        <v>0</v>
      </c>
      <c r="AD3204" s="4">
        <v>126000</v>
      </c>
      <c r="AE3204" s="5">
        <v>1463</v>
      </c>
      <c r="AF3204" s="1" t="s">
        <v>70</v>
      </c>
      <c r="AG3204" s="1" t="s">
        <v>71</v>
      </c>
      <c r="AH3204" s="1" t="s">
        <v>89</v>
      </c>
      <c r="AI3204" s="1" t="s">
        <v>57</v>
      </c>
      <c r="AJ3204" s="5">
        <v>10950</v>
      </c>
      <c r="AK3204" s="4">
        <v>-1315</v>
      </c>
      <c r="AL3204" s="4">
        <v>0</v>
      </c>
      <c r="AM3204" s="4">
        <v>0</v>
      </c>
      <c r="AN3204" s="4">
        <v>0</v>
      </c>
      <c r="AO3204" s="4">
        <v>-14792</v>
      </c>
      <c r="AP3204" s="4">
        <v>-14792</v>
      </c>
      <c r="AQ3204" s="4">
        <v>0</v>
      </c>
      <c r="AR3204" s="4">
        <v>111208</v>
      </c>
      <c r="AS3204" s="1" t="s">
        <v>52</v>
      </c>
      <c r="AT3204" s="9">
        <f t="shared" ref="AT3204:AT3267" si="1486">T3204</f>
        <v>43555</v>
      </c>
      <c r="AU3204" s="9">
        <f t="shared" ref="AU3204:AU3267" si="1487">DATE(YEAR(AT3204),MONTH(AT3204),DAY(1))</f>
        <v>43525</v>
      </c>
      <c r="AV3204" s="9">
        <v>44798</v>
      </c>
      <c r="AW3204" s="11">
        <f t="shared" ref="AW3204:AW3267" si="1488">(AV3204-AT3204)/365</f>
        <v>3.4054794520547946</v>
      </c>
      <c r="AX3204">
        <v>25</v>
      </c>
      <c r="AY3204" s="12">
        <v>0.05</v>
      </c>
      <c r="AZ3204">
        <f t="shared" ref="AZ3204:AZ3267" si="1489">(1-AY3204)/AX3204</f>
        <v>3.7999999999999999E-2</v>
      </c>
      <c r="BA3204" s="13">
        <f t="shared" ref="BA3204:BA3267" si="1490">Y3204</f>
        <v>126000</v>
      </c>
      <c r="BB3204" s="17" t="s">
        <v>2189</v>
      </c>
      <c r="BC3204">
        <f>MATCH(BB3204,MONTHLY_INDEX!$A:$A,0)</f>
        <v>798</v>
      </c>
      <c r="BD3204">
        <f>MATCH(AU3204,MONTHLY_INDEX!$1:$1,0)</f>
        <v>87</v>
      </c>
      <c r="BE3204">
        <f>INDEX(MONTHLY_INDEX!$1:$1048576,Final!BC3204,Final!BD3204)</f>
        <v>95.2</v>
      </c>
      <c r="BF3204">
        <f>MATCH($BF$1,MONTHLY_INDEX!$1:$1,0)</f>
        <v>127</v>
      </c>
      <c r="BG3204">
        <f>INDEX(MONTHLY_INDEX!$1:$1048576,Final!BC3204,Final!BF3204)</f>
        <v>95.3</v>
      </c>
      <c r="BH3204" s="23">
        <f t="shared" si="1482"/>
        <v>1.0504201680671672E-3</v>
      </c>
      <c r="BI3204" s="14">
        <f t="shared" si="1483"/>
        <v>126132.35294117648</v>
      </c>
      <c r="BJ3204" s="14">
        <f t="shared" si="1484"/>
        <v>16322.563174858986</v>
      </c>
      <c r="BK3204" s="15">
        <f t="shared" ref="BK3204:BK3267" si="1491">MAX(BI3204-BJ3204,0)</f>
        <v>109809.7897663175</v>
      </c>
      <c r="BL3204" s="52">
        <v>0</v>
      </c>
      <c r="BM3204" s="15">
        <f t="shared" si="1485"/>
        <v>109809.7897663175</v>
      </c>
    </row>
    <row r="3205" spans="1:65">
      <c r="A3205" s="8">
        <v>3203</v>
      </c>
      <c r="B3205" s="1" t="s">
        <v>44</v>
      </c>
      <c r="C3205" s="1">
        <v>1500</v>
      </c>
      <c r="D3205" s="1" t="s">
        <v>60</v>
      </c>
      <c r="E3205" s="1">
        <v>150000125</v>
      </c>
      <c r="F3205" s="1" t="s">
        <v>60</v>
      </c>
      <c r="G3205" s="1" t="s">
        <v>96</v>
      </c>
      <c r="H3205" s="1">
        <v>8</v>
      </c>
      <c r="I3205" s="1" t="s">
        <v>52</v>
      </c>
      <c r="J3205" s="1" t="s">
        <v>49</v>
      </c>
      <c r="K3205" s="1">
        <v>17406001</v>
      </c>
      <c r="L3205" s="1" t="s">
        <v>50</v>
      </c>
      <c r="M3205" s="1" t="s">
        <v>51</v>
      </c>
      <c r="N3205" s="1" t="s">
        <v>64</v>
      </c>
      <c r="O3205" s="1" t="s">
        <v>65</v>
      </c>
      <c r="P3205" s="1" t="s">
        <v>66</v>
      </c>
      <c r="Q3205" s="1" t="s">
        <v>67</v>
      </c>
      <c r="R3205" s="1" t="s">
        <v>87</v>
      </c>
      <c r="S3205" s="1" t="s">
        <v>88</v>
      </c>
      <c r="T3205" s="2">
        <v>43555</v>
      </c>
      <c r="U3205" s="2">
        <v>43555</v>
      </c>
      <c r="V3205" s="1" t="s">
        <v>52</v>
      </c>
      <c r="W3205" s="3">
        <v>1</v>
      </c>
      <c r="X3205" s="1" t="s">
        <v>53</v>
      </c>
      <c r="Y3205" s="4">
        <v>29327302</v>
      </c>
      <c r="Z3205" s="4">
        <v>-3136900</v>
      </c>
      <c r="AA3205" s="4">
        <v>0</v>
      </c>
      <c r="AB3205" s="4">
        <v>0</v>
      </c>
      <c r="AC3205" s="4">
        <v>0</v>
      </c>
      <c r="AD3205" s="4">
        <v>29327302</v>
      </c>
      <c r="AE3205" s="5">
        <v>1463</v>
      </c>
      <c r="AF3205" s="1" t="s">
        <v>70</v>
      </c>
      <c r="AG3205" s="1" t="s">
        <v>71</v>
      </c>
      <c r="AH3205" s="1" t="s">
        <v>89</v>
      </c>
      <c r="AI3205" s="1" t="s">
        <v>57</v>
      </c>
      <c r="AJ3205" s="5">
        <v>10950</v>
      </c>
      <c r="AK3205" s="4">
        <v>-306102</v>
      </c>
      <c r="AL3205" s="4">
        <v>0</v>
      </c>
      <c r="AM3205" s="4">
        <v>0</v>
      </c>
      <c r="AN3205" s="4">
        <v>0</v>
      </c>
      <c r="AO3205" s="4">
        <v>-3443002</v>
      </c>
      <c r="AP3205" s="4">
        <v>-3443002</v>
      </c>
      <c r="AQ3205" s="4">
        <v>0</v>
      </c>
      <c r="AR3205" s="4">
        <v>25884300</v>
      </c>
      <c r="AS3205" s="1" t="s">
        <v>52</v>
      </c>
      <c r="AT3205" s="9">
        <f t="shared" si="1486"/>
        <v>43555</v>
      </c>
      <c r="AU3205" s="9">
        <f t="shared" si="1487"/>
        <v>43525</v>
      </c>
      <c r="AV3205" s="9">
        <v>44798</v>
      </c>
      <c r="AW3205" s="11">
        <f t="shared" si="1488"/>
        <v>3.4054794520547946</v>
      </c>
      <c r="AX3205">
        <v>25</v>
      </c>
      <c r="AY3205" s="12">
        <v>0.05</v>
      </c>
      <c r="AZ3205">
        <f t="shared" si="1489"/>
        <v>3.7999999999999999E-2</v>
      </c>
      <c r="BA3205" s="13">
        <f t="shared" si="1490"/>
        <v>29327302</v>
      </c>
      <c r="BB3205" s="17" t="s">
        <v>2189</v>
      </c>
      <c r="BC3205">
        <f>MATCH(BB3205,MONTHLY_INDEX!$A:$A,0)</f>
        <v>798</v>
      </c>
      <c r="BD3205">
        <f>MATCH(AU3205,MONTHLY_INDEX!$1:$1,0)</f>
        <v>87</v>
      </c>
      <c r="BE3205">
        <f>INDEX(MONTHLY_INDEX!$1:$1048576,Final!BC3205,Final!BD3205)</f>
        <v>95.2</v>
      </c>
      <c r="BF3205">
        <f>MATCH($BF$1,MONTHLY_INDEX!$1:$1,0)</f>
        <v>127</v>
      </c>
      <c r="BG3205">
        <f>INDEX(MONTHLY_INDEX!$1:$1048576,Final!BC3205,Final!BF3205)</f>
        <v>95.3</v>
      </c>
      <c r="BH3205" s="23">
        <f t="shared" si="1482"/>
        <v>1.0504201680671672E-3</v>
      </c>
      <c r="BI3205" s="14">
        <f t="shared" si="1483"/>
        <v>29358107.989495799</v>
      </c>
      <c r="BJ3205" s="14">
        <f t="shared" si="1484"/>
        <v>3799180.4733584784</v>
      </c>
      <c r="BK3205" s="15">
        <f t="shared" si="1491"/>
        <v>25558927.516137321</v>
      </c>
      <c r="BL3205" s="52">
        <v>0</v>
      </c>
      <c r="BM3205" s="15">
        <f t="shared" si="1485"/>
        <v>25558927.516137321</v>
      </c>
    </row>
    <row r="3206" spans="1:65">
      <c r="A3206" s="8">
        <v>3204</v>
      </c>
      <c r="B3206" s="1" t="s">
        <v>44</v>
      </c>
      <c r="C3206" s="1">
        <v>1500</v>
      </c>
      <c r="D3206" s="1" t="s">
        <v>60</v>
      </c>
      <c r="E3206" s="1">
        <v>150000125</v>
      </c>
      <c r="F3206" s="1" t="s">
        <v>60</v>
      </c>
      <c r="G3206" s="1" t="s">
        <v>97</v>
      </c>
      <c r="H3206" s="1">
        <v>9</v>
      </c>
      <c r="I3206" s="1" t="s">
        <v>52</v>
      </c>
      <c r="J3206" s="1" t="s">
        <v>49</v>
      </c>
      <c r="K3206" s="1">
        <v>17406001</v>
      </c>
      <c r="L3206" s="1" t="s">
        <v>50</v>
      </c>
      <c r="M3206" s="1" t="s">
        <v>51</v>
      </c>
      <c r="N3206" s="1" t="s">
        <v>64</v>
      </c>
      <c r="O3206" s="1" t="s">
        <v>65</v>
      </c>
      <c r="P3206" s="1" t="s">
        <v>66</v>
      </c>
      <c r="Q3206" s="1" t="s">
        <v>67</v>
      </c>
      <c r="R3206" s="1" t="s">
        <v>87</v>
      </c>
      <c r="S3206" s="1" t="s">
        <v>88</v>
      </c>
      <c r="T3206" s="2">
        <v>43555</v>
      </c>
      <c r="U3206" s="2">
        <v>43555</v>
      </c>
      <c r="V3206" s="1" t="s">
        <v>52</v>
      </c>
      <c r="W3206" s="3">
        <v>1</v>
      </c>
      <c r="X3206" s="1" t="s">
        <v>53</v>
      </c>
      <c r="Y3206" s="4">
        <v>1517250</v>
      </c>
      <c r="Z3206" s="4">
        <v>-162287</v>
      </c>
      <c r="AA3206" s="4">
        <v>0</v>
      </c>
      <c r="AB3206" s="4">
        <v>0</v>
      </c>
      <c r="AC3206" s="4">
        <v>0</v>
      </c>
      <c r="AD3206" s="4">
        <v>1517250</v>
      </c>
      <c r="AE3206" s="5">
        <v>1463</v>
      </c>
      <c r="AF3206" s="1" t="s">
        <v>70</v>
      </c>
      <c r="AG3206" s="1" t="s">
        <v>71</v>
      </c>
      <c r="AH3206" s="1" t="s">
        <v>89</v>
      </c>
      <c r="AI3206" s="1" t="s">
        <v>57</v>
      </c>
      <c r="AJ3206" s="5">
        <v>10950</v>
      </c>
      <c r="AK3206" s="4">
        <v>-15836</v>
      </c>
      <c r="AL3206" s="4">
        <v>0</v>
      </c>
      <c r="AM3206" s="4">
        <v>0</v>
      </c>
      <c r="AN3206" s="4">
        <v>0</v>
      </c>
      <c r="AO3206" s="4">
        <v>-178123</v>
      </c>
      <c r="AP3206" s="4">
        <v>-178123</v>
      </c>
      <c r="AQ3206" s="4">
        <v>0</v>
      </c>
      <c r="AR3206" s="4">
        <v>1339127</v>
      </c>
      <c r="AS3206" s="1" t="s">
        <v>52</v>
      </c>
      <c r="AT3206" s="9">
        <f t="shared" si="1486"/>
        <v>43555</v>
      </c>
      <c r="AU3206" s="9">
        <f t="shared" si="1487"/>
        <v>43525</v>
      </c>
      <c r="AV3206" s="9">
        <v>44798</v>
      </c>
      <c r="AW3206" s="11">
        <f t="shared" si="1488"/>
        <v>3.4054794520547946</v>
      </c>
      <c r="AX3206">
        <v>15</v>
      </c>
      <c r="AY3206" s="12">
        <v>0.05</v>
      </c>
      <c r="AZ3206">
        <f t="shared" si="1489"/>
        <v>6.3333333333333325E-2</v>
      </c>
      <c r="BA3206" s="13">
        <f t="shared" si="1490"/>
        <v>1517250</v>
      </c>
      <c r="BB3206" s="17" t="s">
        <v>1941</v>
      </c>
      <c r="BC3206">
        <f>MATCH(BB3206,MONTHLY_INDEX!$A:$A,0)</f>
        <v>674</v>
      </c>
      <c r="BD3206">
        <f>MATCH(AU3206,MONTHLY_INDEX!$1:$1,0)</f>
        <v>87</v>
      </c>
      <c r="BE3206">
        <f>INDEX(MONTHLY_INDEX!$1:$1048576,Final!BC3206,Final!BD3206)</f>
        <v>106.1</v>
      </c>
      <c r="BF3206">
        <f>MATCH($BF$1,MONTHLY_INDEX!$1:$1,0)</f>
        <v>127</v>
      </c>
      <c r="BG3206">
        <f>INDEX(MONTHLY_INDEX!$1:$1048576,Final!BC3206,Final!BF3206)</f>
        <v>122.8</v>
      </c>
      <c r="BH3206" s="23">
        <f t="shared" si="1482"/>
        <v>0.15739868049010372</v>
      </c>
      <c r="BI3206" s="14">
        <f t="shared" si="1483"/>
        <v>1756063.1479736099</v>
      </c>
      <c r="BJ3206" s="14">
        <f t="shared" si="1484"/>
        <v>378748.34123920312</v>
      </c>
      <c r="BK3206" s="15">
        <f t="shared" si="1491"/>
        <v>1377314.8067344069</v>
      </c>
      <c r="BL3206" s="52">
        <v>0</v>
      </c>
      <c r="BM3206" s="15">
        <f t="shared" si="1485"/>
        <v>1377314.8067344069</v>
      </c>
    </row>
    <row r="3207" spans="1:65">
      <c r="A3207" s="8">
        <v>3205</v>
      </c>
      <c r="B3207" s="1" t="s">
        <v>44</v>
      </c>
      <c r="C3207" s="1">
        <v>1500</v>
      </c>
      <c r="D3207" s="1" t="s">
        <v>60</v>
      </c>
      <c r="E3207" s="1">
        <v>150000125</v>
      </c>
      <c r="F3207" s="1" t="s">
        <v>60</v>
      </c>
      <c r="G3207" s="1" t="s">
        <v>98</v>
      </c>
      <c r="H3207" s="1">
        <v>10</v>
      </c>
      <c r="I3207" s="1" t="s">
        <v>52</v>
      </c>
      <c r="J3207" s="1" t="s">
        <v>49</v>
      </c>
      <c r="K3207" s="1">
        <v>17406001</v>
      </c>
      <c r="L3207" s="1" t="s">
        <v>50</v>
      </c>
      <c r="M3207" s="1" t="s">
        <v>51</v>
      </c>
      <c r="N3207" s="1" t="s">
        <v>64</v>
      </c>
      <c r="O3207" s="1" t="s">
        <v>65</v>
      </c>
      <c r="P3207" s="1" t="s">
        <v>66</v>
      </c>
      <c r="Q3207" s="1" t="s">
        <v>67</v>
      </c>
      <c r="R3207" s="1" t="s">
        <v>87</v>
      </c>
      <c r="S3207" s="1" t="s">
        <v>88</v>
      </c>
      <c r="T3207" s="2">
        <v>43555</v>
      </c>
      <c r="U3207" s="2">
        <v>43555</v>
      </c>
      <c r="V3207" s="1" t="s">
        <v>52</v>
      </c>
      <c r="W3207" s="3">
        <v>1</v>
      </c>
      <c r="X3207" s="1" t="s">
        <v>53</v>
      </c>
      <c r="Y3207" s="4">
        <v>312900</v>
      </c>
      <c r="Z3207" s="4">
        <v>-33467</v>
      </c>
      <c r="AA3207" s="4">
        <v>0</v>
      </c>
      <c r="AB3207" s="4">
        <v>0</v>
      </c>
      <c r="AC3207" s="4">
        <v>0</v>
      </c>
      <c r="AD3207" s="4">
        <v>312900</v>
      </c>
      <c r="AE3207" s="5">
        <v>1463</v>
      </c>
      <c r="AF3207" s="1" t="s">
        <v>70</v>
      </c>
      <c r="AG3207" s="1" t="s">
        <v>71</v>
      </c>
      <c r="AH3207" s="1" t="s">
        <v>89</v>
      </c>
      <c r="AI3207" s="1" t="s">
        <v>57</v>
      </c>
      <c r="AJ3207" s="5">
        <v>10950</v>
      </c>
      <c r="AK3207" s="4">
        <v>-3266</v>
      </c>
      <c r="AL3207" s="4">
        <v>0</v>
      </c>
      <c r="AM3207" s="4">
        <v>0</v>
      </c>
      <c r="AN3207" s="4">
        <v>0</v>
      </c>
      <c r="AO3207" s="4">
        <v>-36733</v>
      </c>
      <c r="AP3207" s="4">
        <v>-36733</v>
      </c>
      <c r="AQ3207" s="4">
        <v>0</v>
      </c>
      <c r="AR3207" s="4">
        <v>276167</v>
      </c>
      <c r="AS3207" s="1" t="s">
        <v>52</v>
      </c>
      <c r="AT3207" s="9">
        <f t="shared" si="1486"/>
        <v>43555</v>
      </c>
      <c r="AU3207" s="9">
        <f t="shared" si="1487"/>
        <v>43525</v>
      </c>
      <c r="AV3207" s="9">
        <v>44798</v>
      </c>
      <c r="AW3207" s="11">
        <f t="shared" si="1488"/>
        <v>3.4054794520547946</v>
      </c>
      <c r="AX3207">
        <v>10</v>
      </c>
      <c r="AY3207" s="12">
        <v>0.05</v>
      </c>
      <c r="AZ3207">
        <f t="shared" si="1489"/>
        <v>9.5000000000000001E-2</v>
      </c>
      <c r="BA3207" s="13">
        <f t="shared" si="1490"/>
        <v>312900</v>
      </c>
      <c r="BB3207" s="17" t="s">
        <v>2189</v>
      </c>
      <c r="BC3207">
        <f>MATCH(BB3207,MONTHLY_INDEX!$A:$A,0)</f>
        <v>798</v>
      </c>
      <c r="BD3207">
        <f>MATCH(AU3207,MONTHLY_INDEX!$1:$1,0)</f>
        <v>87</v>
      </c>
      <c r="BE3207">
        <f>INDEX(MONTHLY_INDEX!$1:$1048576,Final!BC3207,Final!BD3207)</f>
        <v>95.2</v>
      </c>
      <c r="BF3207">
        <f>MATCH($BF$1,MONTHLY_INDEX!$1:$1,0)</f>
        <v>127</v>
      </c>
      <c r="BG3207">
        <f>INDEX(MONTHLY_INDEX!$1:$1048576,Final!BC3207,Final!BF3207)</f>
        <v>95.3</v>
      </c>
      <c r="BH3207" s="23">
        <f t="shared" si="1482"/>
        <v>1.0504201680671672E-3</v>
      </c>
      <c r="BI3207" s="14">
        <f t="shared" si="1483"/>
        <v>313228.67647058825</v>
      </c>
      <c r="BJ3207" s="14">
        <f t="shared" si="1484"/>
        <v>101335.91304391621</v>
      </c>
      <c r="BK3207" s="15">
        <f t="shared" si="1491"/>
        <v>211892.76342667203</v>
      </c>
      <c r="BL3207" s="52">
        <v>0</v>
      </c>
      <c r="BM3207" s="15">
        <f t="shared" si="1485"/>
        <v>211892.76342667203</v>
      </c>
    </row>
    <row r="3208" spans="1:65">
      <c r="A3208" s="8">
        <v>3206</v>
      </c>
      <c r="B3208" s="1" t="s">
        <v>44</v>
      </c>
      <c r="C3208" s="1">
        <v>1500</v>
      </c>
      <c r="D3208" s="1" t="s">
        <v>60</v>
      </c>
      <c r="E3208" s="1">
        <v>150000125</v>
      </c>
      <c r="F3208" s="1" t="s">
        <v>60</v>
      </c>
      <c r="G3208" s="1" t="s">
        <v>99</v>
      </c>
      <c r="H3208" s="1">
        <v>11</v>
      </c>
      <c r="I3208" s="1" t="s">
        <v>52</v>
      </c>
      <c r="J3208" s="1" t="s">
        <v>49</v>
      </c>
      <c r="K3208" s="1">
        <v>17406001</v>
      </c>
      <c r="L3208" s="1" t="s">
        <v>50</v>
      </c>
      <c r="M3208" s="1" t="s">
        <v>51</v>
      </c>
      <c r="N3208" s="1" t="s">
        <v>64</v>
      </c>
      <c r="O3208" s="1" t="s">
        <v>65</v>
      </c>
      <c r="P3208" s="1" t="s">
        <v>66</v>
      </c>
      <c r="Q3208" s="1" t="s">
        <v>67</v>
      </c>
      <c r="R3208" s="1" t="s">
        <v>87</v>
      </c>
      <c r="S3208" s="1" t="s">
        <v>88</v>
      </c>
      <c r="T3208" s="2">
        <v>43555</v>
      </c>
      <c r="U3208" s="2">
        <v>43555</v>
      </c>
      <c r="V3208" s="1" t="s">
        <v>52</v>
      </c>
      <c r="W3208" s="3">
        <v>1</v>
      </c>
      <c r="X3208" s="1" t="s">
        <v>53</v>
      </c>
      <c r="Y3208" s="4">
        <v>1174950</v>
      </c>
      <c r="Z3208" s="4">
        <v>-125674</v>
      </c>
      <c r="AA3208" s="4">
        <v>0</v>
      </c>
      <c r="AB3208" s="4">
        <v>0</v>
      </c>
      <c r="AC3208" s="4">
        <v>0</v>
      </c>
      <c r="AD3208" s="4">
        <v>1174950</v>
      </c>
      <c r="AE3208" s="5">
        <v>1463</v>
      </c>
      <c r="AF3208" s="1" t="s">
        <v>70</v>
      </c>
      <c r="AG3208" s="1" t="s">
        <v>71</v>
      </c>
      <c r="AH3208" s="1" t="s">
        <v>89</v>
      </c>
      <c r="AI3208" s="1" t="s">
        <v>57</v>
      </c>
      <c r="AJ3208" s="5">
        <v>10950</v>
      </c>
      <c r="AK3208" s="4">
        <v>-12263</v>
      </c>
      <c r="AL3208" s="4">
        <v>0</v>
      </c>
      <c r="AM3208" s="4">
        <v>0</v>
      </c>
      <c r="AN3208" s="4">
        <v>0</v>
      </c>
      <c r="AO3208" s="4">
        <v>-137937</v>
      </c>
      <c r="AP3208" s="4">
        <v>-137937</v>
      </c>
      <c r="AQ3208" s="4">
        <v>0</v>
      </c>
      <c r="AR3208" s="4">
        <v>1037013</v>
      </c>
      <c r="AS3208" s="1" t="s">
        <v>52</v>
      </c>
      <c r="AT3208" s="9">
        <f t="shared" si="1486"/>
        <v>43555</v>
      </c>
      <c r="AU3208" s="9">
        <f t="shared" si="1487"/>
        <v>43525</v>
      </c>
      <c r="AV3208" s="9">
        <v>44798</v>
      </c>
      <c r="AW3208" s="11">
        <f t="shared" si="1488"/>
        <v>3.4054794520547946</v>
      </c>
      <c r="AX3208">
        <v>10</v>
      </c>
      <c r="AY3208" s="12">
        <v>0.05</v>
      </c>
      <c r="AZ3208">
        <f t="shared" si="1489"/>
        <v>9.5000000000000001E-2</v>
      </c>
      <c r="BA3208" s="13">
        <f t="shared" si="1490"/>
        <v>1174950</v>
      </c>
      <c r="BB3208" s="17" t="s">
        <v>2189</v>
      </c>
      <c r="BC3208">
        <f>MATCH(BB3208,MONTHLY_INDEX!$A:$A,0)</f>
        <v>798</v>
      </c>
      <c r="BD3208">
        <f>MATCH(AU3208,MONTHLY_INDEX!$1:$1,0)</f>
        <v>87</v>
      </c>
      <c r="BE3208">
        <f>INDEX(MONTHLY_INDEX!$1:$1048576,Final!BC3208,Final!BD3208)</f>
        <v>95.2</v>
      </c>
      <c r="BF3208">
        <f>MATCH($BF$1,MONTHLY_INDEX!$1:$1,0)</f>
        <v>127</v>
      </c>
      <c r="BG3208">
        <f>INDEX(MONTHLY_INDEX!$1:$1048576,Final!BC3208,Final!BF3208)</f>
        <v>95.3</v>
      </c>
      <c r="BH3208" s="23">
        <f t="shared" si="1482"/>
        <v>1.0504201680671672E-3</v>
      </c>
      <c r="BI3208" s="14">
        <f t="shared" si="1483"/>
        <v>1176184.1911764706</v>
      </c>
      <c r="BJ3208" s="14">
        <f t="shared" si="1484"/>
        <v>380519.75401390012</v>
      </c>
      <c r="BK3208" s="15">
        <f t="shared" si="1491"/>
        <v>795664.43716257042</v>
      </c>
      <c r="BL3208" s="52">
        <v>0</v>
      </c>
      <c r="BM3208" s="15">
        <f t="shared" si="1485"/>
        <v>795664.43716257042</v>
      </c>
    </row>
    <row r="3209" spans="1:65">
      <c r="A3209" s="8">
        <v>3207</v>
      </c>
      <c r="B3209" s="1" t="s">
        <v>44</v>
      </c>
      <c r="C3209" s="1">
        <v>1500</v>
      </c>
      <c r="D3209" s="1" t="s">
        <v>60</v>
      </c>
      <c r="E3209" s="1">
        <v>150000125</v>
      </c>
      <c r="F3209" s="1" t="s">
        <v>60</v>
      </c>
      <c r="G3209" s="1" t="s">
        <v>100</v>
      </c>
      <c r="H3209" s="1">
        <v>12</v>
      </c>
      <c r="I3209" s="1" t="s">
        <v>52</v>
      </c>
      <c r="J3209" s="1" t="s">
        <v>49</v>
      </c>
      <c r="K3209" s="1">
        <v>17406001</v>
      </c>
      <c r="L3209" s="1" t="s">
        <v>50</v>
      </c>
      <c r="M3209" s="1" t="s">
        <v>51</v>
      </c>
      <c r="N3209" s="1" t="s">
        <v>64</v>
      </c>
      <c r="O3209" s="1" t="s">
        <v>65</v>
      </c>
      <c r="P3209" s="1" t="s">
        <v>66</v>
      </c>
      <c r="Q3209" s="1" t="s">
        <v>67</v>
      </c>
      <c r="R3209" s="1" t="s">
        <v>87</v>
      </c>
      <c r="S3209" s="1" t="s">
        <v>88</v>
      </c>
      <c r="T3209" s="2">
        <v>43555</v>
      </c>
      <c r="U3209" s="2">
        <v>43555</v>
      </c>
      <c r="V3209" s="1" t="s">
        <v>52</v>
      </c>
      <c r="W3209" s="3">
        <v>1</v>
      </c>
      <c r="X3209" s="1" t="s">
        <v>53</v>
      </c>
      <c r="Y3209" s="4">
        <v>582750</v>
      </c>
      <c r="Z3209" s="4">
        <v>-62331</v>
      </c>
      <c r="AA3209" s="4">
        <v>0</v>
      </c>
      <c r="AB3209" s="4">
        <v>0</v>
      </c>
      <c r="AC3209" s="4">
        <v>0</v>
      </c>
      <c r="AD3209" s="4">
        <v>582750</v>
      </c>
      <c r="AE3209" s="5">
        <v>1463</v>
      </c>
      <c r="AF3209" s="1" t="s">
        <v>70</v>
      </c>
      <c r="AG3209" s="1" t="s">
        <v>71</v>
      </c>
      <c r="AH3209" s="1" t="s">
        <v>89</v>
      </c>
      <c r="AI3209" s="1" t="s">
        <v>57</v>
      </c>
      <c r="AJ3209" s="5">
        <v>10950</v>
      </c>
      <c r="AK3209" s="4">
        <v>-6082</v>
      </c>
      <c r="AL3209" s="4">
        <v>0</v>
      </c>
      <c r="AM3209" s="4">
        <v>0</v>
      </c>
      <c r="AN3209" s="4">
        <v>0</v>
      </c>
      <c r="AO3209" s="4">
        <v>-68413</v>
      </c>
      <c r="AP3209" s="4">
        <v>-68413</v>
      </c>
      <c r="AQ3209" s="4">
        <v>0</v>
      </c>
      <c r="AR3209" s="4">
        <v>514337</v>
      </c>
      <c r="AS3209" s="1" t="s">
        <v>52</v>
      </c>
      <c r="AT3209" s="9">
        <f t="shared" si="1486"/>
        <v>43555</v>
      </c>
      <c r="AU3209" s="9">
        <f t="shared" si="1487"/>
        <v>43525</v>
      </c>
      <c r="AV3209" s="9">
        <v>44798</v>
      </c>
      <c r="AW3209" s="11">
        <f t="shared" si="1488"/>
        <v>3.4054794520547946</v>
      </c>
      <c r="AX3209">
        <v>10</v>
      </c>
      <c r="AY3209" s="12">
        <v>0.05</v>
      </c>
      <c r="AZ3209">
        <f t="shared" si="1489"/>
        <v>9.5000000000000001E-2</v>
      </c>
      <c r="BA3209" s="13">
        <f t="shared" si="1490"/>
        <v>582750</v>
      </c>
      <c r="BB3209" s="17" t="s">
        <v>1973</v>
      </c>
      <c r="BC3209">
        <f>MATCH(BB3209,MONTHLY_INDEX!$A:$A,0)</f>
        <v>690</v>
      </c>
      <c r="BD3209">
        <f>MATCH(AU3209,MONTHLY_INDEX!$1:$1,0)</f>
        <v>87</v>
      </c>
      <c r="BE3209">
        <f>INDEX(MONTHLY_INDEX!$1:$1048576,Final!BC3209,Final!BD3209)</f>
        <v>111</v>
      </c>
      <c r="BF3209">
        <f>MATCH($BF$1,MONTHLY_INDEX!$1:$1,0)</f>
        <v>127</v>
      </c>
      <c r="BG3209">
        <f>INDEX(MONTHLY_INDEX!$1:$1048576,Final!BC3209,Final!BF3209)</f>
        <v>145.69999999999999</v>
      </c>
      <c r="BH3209" s="23">
        <f t="shared" si="1482"/>
        <v>0.31261261261261253</v>
      </c>
      <c r="BI3209" s="14">
        <f t="shared" si="1483"/>
        <v>764925</v>
      </c>
      <c r="BJ3209" s="14">
        <f t="shared" si="1484"/>
        <v>247468.9551369863</v>
      </c>
      <c r="BK3209" s="15">
        <f t="shared" si="1491"/>
        <v>517456.04486301367</v>
      </c>
      <c r="BL3209" s="52">
        <v>0</v>
      </c>
      <c r="BM3209" s="15">
        <f t="shared" si="1485"/>
        <v>517456.04486301367</v>
      </c>
    </row>
    <row r="3210" spans="1:65">
      <c r="A3210" s="8">
        <v>3208</v>
      </c>
      <c r="B3210" s="1" t="s">
        <v>44</v>
      </c>
      <c r="C3210" s="1">
        <v>1500</v>
      </c>
      <c r="D3210" s="1" t="s">
        <v>60</v>
      </c>
      <c r="E3210" s="1">
        <v>150000125</v>
      </c>
      <c r="F3210" s="1" t="s">
        <v>60</v>
      </c>
      <c r="G3210" s="1" t="s">
        <v>101</v>
      </c>
      <c r="H3210" s="1">
        <v>13</v>
      </c>
      <c r="I3210" s="1" t="s">
        <v>52</v>
      </c>
      <c r="J3210" s="1" t="s">
        <v>49</v>
      </c>
      <c r="K3210" s="1">
        <v>17406001</v>
      </c>
      <c r="L3210" s="1" t="s">
        <v>50</v>
      </c>
      <c r="M3210" s="1" t="s">
        <v>51</v>
      </c>
      <c r="N3210" s="1" t="s">
        <v>64</v>
      </c>
      <c r="O3210" s="1" t="s">
        <v>65</v>
      </c>
      <c r="P3210" s="1" t="s">
        <v>66</v>
      </c>
      <c r="Q3210" s="1" t="s">
        <v>67</v>
      </c>
      <c r="R3210" s="1" t="s">
        <v>87</v>
      </c>
      <c r="S3210" s="1" t="s">
        <v>88</v>
      </c>
      <c r="T3210" s="2">
        <v>43555</v>
      </c>
      <c r="U3210" s="2">
        <v>43555</v>
      </c>
      <c r="V3210" s="1" t="s">
        <v>52</v>
      </c>
      <c r="W3210" s="3">
        <v>1</v>
      </c>
      <c r="X3210" s="1" t="s">
        <v>53</v>
      </c>
      <c r="Y3210" s="4">
        <v>9976171</v>
      </c>
      <c r="Z3210" s="4">
        <v>-1067068</v>
      </c>
      <c r="AA3210" s="4">
        <v>0</v>
      </c>
      <c r="AB3210" s="4">
        <v>0</v>
      </c>
      <c r="AC3210" s="4">
        <v>0</v>
      </c>
      <c r="AD3210" s="4">
        <v>9976171</v>
      </c>
      <c r="AE3210" s="5">
        <v>1463</v>
      </c>
      <c r="AF3210" s="1" t="s">
        <v>70</v>
      </c>
      <c r="AG3210" s="1" t="s">
        <v>71</v>
      </c>
      <c r="AH3210" s="1" t="s">
        <v>89</v>
      </c>
      <c r="AI3210" s="1" t="s">
        <v>57</v>
      </c>
      <c r="AJ3210" s="5">
        <v>10950</v>
      </c>
      <c r="AK3210" s="4">
        <v>-104126</v>
      </c>
      <c r="AL3210" s="4">
        <v>0</v>
      </c>
      <c r="AM3210" s="4">
        <v>0</v>
      </c>
      <c r="AN3210" s="4">
        <v>0</v>
      </c>
      <c r="AO3210" s="4">
        <v>-1171194</v>
      </c>
      <c r="AP3210" s="4">
        <v>-1171194</v>
      </c>
      <c r="AQ3210" s="4">
        <v>0</v>
      </c>
      <c r="AR3210" s="4">
        <v>8804977</v>
      </c>
      <c r="AS3210" s="1" t="s">
        <v>52</v>
      </c>
      <c r="AT3210" s="9">
        <f t="shared" si="1486"/>
        <v>43555</v>
      </c>
      <c r="AU3210" s="9">
        <f t="shared" si="1487"/>
        <v>43525</v>
      </c>
      <c r="AV3210" s="9">
        <v>44798</v>
      </c>
      <c r="AW3210" s="11">
        <f t="shared" si="1488"/>
        <v>3.4054794520547946</v>
      </c>
      <c r="AX3210">
        <v>25</v>
      </c>
      <c r="AY3210" s="12">
        <v>0.05</v>
      </c>
      <c r="AZ3210">
        <f t="shared" si="1489"/>
        <v>3.7999999999999999E-2</v>
      </c>
      <c r="BA3210" s="13">
        <f t="shared" si="1490"/>
        <v>9976171</v>
      </c>
      <c r="BB3210" s="17" t="s">
        <v>2189</v>
      </c>
      <c r="BC3210">
        <f>MATCH(BB3210,MONTHLY_INDEX!$A:$A,0)</f>
        <v>798</v>
      </c>
      <c r="BD3210">
        <f>MATCH(AU3210,MONTHLY_INDEX!$1:$1,0)</f>
        <v>87</v>
      </c>
      <c r="BE3210">
        <f>INDEX(MONTHLY_INDEX!$1:$1048576,Final!BC3210,Final!BD3210)</f>
        <v>95.2</v>
      </c>
      <c r="BF3210">
        <f>MATCH($BF$1,MONTHLY_INDEX!$1:$1,0)</f>
        <v>127</v>
      </c>
      <c r="BG3210">
        <f>INDEX(MONTHLY_INDEX!$1:$1048576,Final!BC3210,Final!BF3210)</f>
        <v>95.3</v>
      </c>
      <c r="BH3210" s="23">
        <f t="shared" si="1482"/>
        <v>1.0504201680671672E-3</v>
      </c>
      <c r="BI3210" s="14">
        <f t="shared" si="1483"/>
        <v>9986650.1712184865</v>
      </c>
      <c r="BJ3210" s="14">
        <f t="shared" si="1484"/>
        <v>1292354.6142118738</v>
      </c>
      <c r="BK3210" s="15">
        <f t="shared" si="1491"/>
        <v>8694295.5570066124</v>
      </c>
      <c r="BL3210" s="52">
        <v>0</v>
      </c>
      <c r="BM3210" s="15">
        <f t="shared" si="1485"/>
        <v>8694295.5570066124</v>
      </c>
    </row>
    <row r="3211" spans="1:65">
      <c r="A3211" s="8">
        <v>3209</v>
      </c>
      <c r="B3211" s="1" t="s">
        <v>44</v>
      </c>
      <c r="C3211" s="1">
        <v>1500</v>
      </c>
      <c r="D3211" s="1" t="s">
        <v>60</v>
      </c>
      <c r="E3211" s="1">
        <v>150000125</v>
      </c>
      <c r="F3211" s="1" t="s">
        <v>60</v>
      </c>
      <c r="G3211" s="1" t="s">
        <v>102</v>
      </c>
      <c r="H3211" s="1">
        <v>14</v>
      </c>
      <c r="I3211" s="1" t="s">
        <v>52</v>
      </c>
      <c r="J3211" s="1" t="s">
        <v>49</v>
      </c>
      <c r="K3211" s="1">
        <v>17406001</v>
      </c>
      <c r="L3211" s="1" t="s">
        <v>50</v>
      </c>
      <c r="M3211" s="1" t="s">
        <v>51</v>
      </c>
      <c r="N3211" s="1" t="s">
        <v>64</v>
      </c>
      <c r="O3211" s="1" t="s">
        <v>65</v>
      </c>
      <c r="P3211" s="1" t="s">
        <v>66</v>
      </c>
      <c r="Q3211" s="1" t="s">
        <v>67</v>
      </c>
      <c r="R3211" s="1" t="s">
        <v>87</v>
      </c>
      <c r="S3211" s="1" t="s">
        <v>88</v>
      </c>
      <c r="T3211" s="2">
        <v>43555</v>
      </c>
      <c r="U3211" s="2">
        <v>43555</v>
      </c>
      <c r="V3211" s="1" t="s">
        <v>52</v>
      </c>
      <c r="W3211" s="3">
        <v>1</v>
      </c>
      <c r="X3211" s="1" t="s">
        <v>53</v>
      </c>
      <c r="Y3211" s="4">
        <v>21103901</v>
      </c>
      <c r="Z3211" s="4">
        <v>-2257310</v>
      </c>
      <c r="AA3211" s="4">
        <v>0</v>
      </c>
      <c r="AB3211" s="4">
        <v>0</v>
      </c>
      <c r="AC3211" s="4">
        <v>0</v>
      </c>
      <c r="AD3211" s="4">
        <v>21103901</v>
      </c>
      <c r="AE3211" s="5">
        <v>1463</v>
      </c>
      <c r="AF3211" s="1" t="s">
        <v>70</v>
      </c>
      <c r="AG3211" s="1" t="s">
        <v>71</v>
      </c>
      <c r="AH3211" s="1" t="s">
        <v>89</v>
      </c>
      <c r="AI3211" s="1" t="s">
        <v>57</v>
      </c>
      <c r="AJ3211" s="5">
        <v>10950</v>
      </c>
      <c r="AK3211" s="4">
        <v>-220271</v>
      </c>
      <c r="AL3211" s="4">
        <v>0</v>
      </c>
      <c r="AM3211" s="4">
        <v>0</v>
      </c>
      <c r="AN3211" s="4">
        <v>0</v>
      </c>
      <c r="AO3211" s="4">
        <v>-2477581</v>
      </c>
      <c r="AP3211" s="4">
        <v>-2477581</v>
      </c>
      <c r="AQ3211" s="4">
        <v>0</v>
      </c>
      <c r="AR3211" s="4">
        <v>18626320</v>
      </c>
      <c r="AS3211" s="1" t="s">
        <v>52</v>
      </c>
      <c r="AT3211" s="9">
        <f t="shared" si="1486"/>
        <v>43555</v>
      </c>
      <c r="AU3211" s="9">
        <f t="shared" si="1487"/>
        <v>43525</v>
      </c>
      <c r="AV3211" s="9">
        <v>44798</v>
      </c>
      <c r="AW3211" s="11">
        <f t="shared" si="1488"/>
        <v>3.4054794520547946</v>
      </c>
      <c r="AX3211">
        <v>25</v>
      </c>
      <c r="AY3211" s="12">
        <v>0.05</v>
      </c>
      <c r="AZ3211">
        <f t="shared" si="1489"/>
        <v>3.7999999999999999E-2</v>
      </c>
      <c r="BA3211" s="13">
        <f t="shared" si="1490"/>
        <v>21103901</v>
      </c>
      <c r="BB3211" s="17" t="s">
        <v>2189</v>
      </c>
      <c r="BC3211">
        <f>MATCH(BB3211,MONTHLY_INDEX!$A:$A,0)</f>
        <v>798</v>
      </c>
      <c r="BD3211">
        <f>MATCH(AU3211,MONTHLY_INDEX!$1:$1,0)</f>
        <v>87</v>
      </c>
      <c r="BE3211">
        <f>INDEX(MONTHLY_INDEX!$1:$1048576,Final!BC3211,Final!BD3211)</f>
        <v>95.2</v>
      </c>
      <c r="BF3211">
        <f>MATCH($BF$1,MONTHLY_INDEX!$1:$1,0)</f>
        <v>127</v>
      </c>
      <c r="BG3211">
        <f>INDEX(MONTHLY_INDEX!$1:$1048576,Final!BC3211,Final!BF3211)</f>
        <v>95.3</v>
      </c>
      <c r="BH3211" s="23">
        <f t="shared" si="1482"/>
        <v>1.0504201680671672E-3</v>
      </c>
      <c r="BI3211" s="14">
        <f t="shared" si="1483"/>
        <v>21126068.963235293</v>
      </c>
      <c r="BJ3211" s="14">
        <f t="shared" si="1484"/>
        <v>2733886.9627656327</v>
      </c>
      <c r="BK3211" s="15">
        <f t="shared" si="1491"/>
        <v>18392182.000469659</v>
      </c>
      <c r="BL3211" s="52">
        <v>0</v>
      </c>
      <c r="BM3211" s="15">
        <f t="shared" si="1485"/>
        <v>18392182.000469659</v>
      </c>
    </row>
    <row r="3212" spans="1:65">
      <c r="A3212" s="8">
        <v>3210</v>
      </c>
      <c r="B3212" s="1" t="s">
        <v>44</v>
      </c>
      <c r="C3212" s="1">
        <v>1500</v>
      </c>
      <c r="D3212" s="1" t="s">
        <v>60</v>
      </c>
      <c r="E3212" s="1">
        <v>150000125</v>
      </c>
      <c r="F3212" s="1" t="s">
        <v>60</v>
      </c>
      <c r="G3212" s="1" t="s">
        <v>103</v>
      </c>
      <c r="H3212" s="1">
        <v>15</v>
      </c>
      <c r="I3212" s="1" t="s">
        <v>52</v>
      </c>
      <c r="J3212" s="1" t="s">
        <v>49</v>
      </c>
      <c r="K3212" s="1">
        <v>17406001</v>
      </c>
      <c r="L3212" s="1" t="s">
        <v>50</v>
      </c>
      <c r="M3212" s="1" t="s">
        <v>51</v>
      </c>
      <c r="N3212" s="1" t="s">
        <v>64</v>
      </c>
      <c r="O3212" s="1" t="s">
        <v>65</v>
      </c>
      <c r="P3212" s="1" t="s">
        <v>66</v>
      </c>
      <c r="Q3212" s="1" t="s">
        <v>67</v>
      </c>
      <c r="R3212" s="1" t="s">
        <v>87</v>
      </c>
      <c r="S3212" s="1" t="s">
        <v>88</v>
      </c>
      <c r="T3212" s="2">
        <v>43555</v>
      </c>
      <c r="U3212" s="2">
        <v>43555</v>
      </c>
      <c r="V3212" s="1" t="s">
        <v>52</v>
      </c>
      <c r="W3212" s="3">
        <v>1</v>
      </c>
      <c r="X3212" s="1" t="s">
        <v>53</v>
      </c>
      <c r="Y3212" s="4">
        <v>580650</v>
      </c>
      <c r="Z3212" s="4">
        <v>-62107</v>
      </c>
      <c r="AA3212" s="4">
        <v>0</v>
      </c>
      <c r="AB3212" s="4">
        <v>0</v>
      </c>
      <c r="AC3212" s="4">
        <v>0</v>
      </c>
      <c r="AD3212" s="4">
        <v>580650</v>
      </c>
      <c r="AE3212" s="5">
        <v>1463</v>
      </c>
      <c r="AF3212" s="1" t="s">
        <v>70</v>
      </c>
      <c r="AG3212" s="1" t="s">
        <v>71</v>
      </c>
      <c r="AH3212" s="1" t="s">
        <v>89</v>
      </c>
      <c r="AI3212" s="1" t="s">
        <v>57</v>
      </c>
      <c r="AJ3212" s="5">
        <v>10950</v>
      </c>
      <c r="AK3212" s="4">
        <v>-6061</v>
      </c>
      <c r="AL3212" s="4">
        <v>0</v>
      </c>
      <c r="AM3212" s="4">
        <v>0</v>
      </c>
      <c r="AN3212" s="4">
        <v>0</v>
      </c>
      <c r="AO3212" s="4">
        <v>-68168</v>
      </c>
      <c r="AP3212" s="4">
        <v>-68168</v>
      </c>
      <c r="AQ3212" s="4">
        <v>0</v>
      </c>
      <c r="AR3212" s="4">
        <v>512482</v>
      </c>
      <c r="AS3212" s="1" t="s">
        <v>52</v>
      </c>
      <c r="AT3212" s="9">
        <f t="shared" si="1486"/>
        <v>43555</v>
      </c>
      <c r="AU3212" s="9">
        <f t="shared" si="1487"/>
        <v>43525</v>
      </c>
      <c r="AV3212" s="9">
        <v>44798</v>
      </c>
      <c r="AW3212" s="11">
        <f t="shared" si="1488"/>
        <v>3.4054794520547946</v>
      </c>
      <c r="AX3212">
        <v>10</v>
      </c>
      <c r="AY3212" s="12">
        <v>0.05</v>
      </c>
      <c r="AZ3212">
        <f t="shared" si="1489"/>
        <v>9.5000000000000001E-2</v>
      </c>
      <c r="BA3212" s="13">
        <f t="shared" si="1490"/>
        <v>580650</v>
      </c>
      <c r="BB3212" s="17" t="s">
        <v>1941</v>
      </c>
      <c r="BC3212">
        <f>MATCH(BB3212,MONTHLY_INDEX!$A:$A,0)</f>
        <v>674</v>
      </c>
      <c r="BD3212">
        <f>MATCH(AU3212,MONTHLY_INDEX!$1:$1,0)</f>
        <v>87</v>
      </c>
      <c r="BE3212">
        <f>INDEX(MONTHLY_INDEX!$1:$1048576,Final!BC3212,Final!BD3212)</f>
        <v>106.1</v>
      </c>
      <c r="BF3212">
        <f>MATCH($BF$1,MONTHLY_INDEX!$1:$1,0)</f>
        <v>127</v>
      </c>
      <c r="BG3212">
        <f>INDEX(MONTHLY_INDEX!$1:$1048576,Final!BC3212,Final!BF3212)</f>
        <v>122.8</v>
      </c>
      <c r="BH3212" s="23">
        <f t="shared" si="1482"/>
        <v>0.15739868049010372</v>
      </c>
      <c r="BI3212" s="14">
        <f t="shared" si="1483"/>
        <v>672043.54382657877</v>
      </c>
      <c r="BJ3212" s="14">
        <f t="shared" si="1484"/>
        <v>217419.8955418125</v>
      </c>
      <c r="BK3212" s="15">
        <f t="shared" si="1491"/>
        <v>454623.64828476624</v>
      </c>
      <c r="BL3212" s="52">
        <v>0</v>
      </c>
      <c r="BM3212" s="15">
        <f t="shared" si="1485"/>
        <v>454623.64828476624</v>
      </c>
    </row>
    <row r="3213" spans="1:65">
      <c r="A3213" s="8">
        <v>3211</v>
      </c>
      <c r="B3213" s="1" t="s">
        <v>44</v>
      </c>
      <c r="C3213" s="1">
        <v>1500</v>
      </c>
      <c r="D3213" s="1" t="s">
        <v>60</v>
      </c>
      <c r="E3213" s="1">
        <v>150000125</v>
      </c>
      <c r="F3213" s="1" t="s">
        <v>60</v>
      </c>
      <c r="G3213" s="1" t="s">
        <v>104</v>
      </c>
      <c r="H3213" s="1">
        <v>16</v>
      </c>
      <c r="I3213" s="1" t="s">
        <v>52</v>
      </c>
      <c r="J3213" s="1" t="s">
        <v>49</v>
      </c>
      <c r="K3213" s="1">
        <v>17406001</v>
      </c>
      <c r="L3213" s="1" t="s">
        <v>50</v>
      </c>
      <c r="M3213" s="1" t="s">
        <v>51</v>
      </c>
      <c r="N3213" s="1" t="s">
        <v>64</v>
      </c>
      <c r="O3213" s="1" t="s">
        <v>65</v>
      </c>
      <c r="P3213" s="1" t="s">
        <v>66</v>
      </c>
      <c r="Q3213" s="1" t="s">
        <v>67</v>
      </c>
      <c r="R3213" s="1" t="s">
        <v>87</v>
      </c>
      <c r="S3213" s="1" t="s">
        <v>88</v>
      </c>
      <c r="T3213" s="2">
        <v>43555</v>
      </c>
      <c r="U3213" s="2">
        <v>43555</v>
      </c>
      <c r="V3213" s="1" t="s">
        <v>52</v>
      </c>
      <c r="W3213" s="3">
        <v>1</v>
      </c>
      <c r="X3213" s="1" t="s">
        <v>53</v>
      </c>
      <c r="Y3213" s="4">
        <v>175035</v>
      </c>
      <c r="Z3213" s="4">
        <v>-18720</v>
      </c>
      <c r="AA3213" s="4">
        <v>0</v>
      </c>
      <c r="AB3213" s="4">
        <v>0</v>
      </c>
      <c r="AC3213" s="4">
        <v>0</v>
      </c>
      <c r="AD3213" s="4">
        <v>175035</v>
      </c>
      <c r="AE3213" s="5">
        <v>1463</v>
      </c>
      <c r="AF3213" s="1" t="s">
        <v>70</v>
      </c>
      <c r="AG3213" s="1" t="s">
        <v>71</v>
      </c>
      <c r="AH3213" s="1" t="s">
        <v>89</v>
      </c>
      <c r="AI3213" s="1" t="s">
        <v>57</v>
      </c>
      <c r="AJ3213" s="5">
        <v>10950</v>
      </c>
      <c r="AK3213" s="4">
        <v>-1827</v>
      </c>
      <c r="AL3213" s="4">
        <v>0</v>
      </c>
      <c r="AM3213" s="4">
        <v>0</v>
      </c>
      <c r="AN3213" s="4">
        <v>0</v>
      </c>
      <c r="AO3213" s="4">
        <v>-20547</v>
      </c>
      <c r="AP3213" s="4">
        <v>-20547</v>
      </c>
      <c r="AQ3213" s="4">
        <v>0</v>
      </c>
      <c r="AR3213" s="4">
        <v>154488</v>
      </c>
      <c r="AS3213" s="1" t="s">
        <v>52</v>
      </c>
      <c r="AT3213" s="9">
        <f t="shared" si="1486"/>
        <v>43555</v>
      </c>
      <c r="AU3213" s="9">
        <f t="shared" si="1487"/>
        <v>43525</v>
      </c>
      <c r="AV3213" s="9">
        <v>44798</v>
      </c>
      <c r="AW3213" s="11">
        <f t="shared" si="1488"/>
        <v>3.4054794520547946</v>
      </c>
      <c r="AX3213">
        <v>10</v>
      </c>
      <c r="AY3213" s="12">
        <v>0.05</v>
      </c>
      <c r="AZ3213">
        <f t="shared" si="1489"/>
        <v>9.5000000000000001E-2</v>
      </c>
      <c r="BA3213" s="13">
        <f t="shared" si="1490"/>
        <v>175035</v>
      </c>
      <c r="BB3213" s="17" t="s">
        <v>1877</v>
      </c>
      <c r="BC3213">
        <f>MATCH(BB3213,MONTHLY_INDEX!$A:$A,0)</f>
        <v>642</v>
      </c>
      <c r="BD3213">
        <f>MATCH(AU3213,MONTHLY_INDEX!$1:$1,0)</f>
        <v>87</v>
      </c>
      <c r="BE3213">
        <f>INDEX(MONTHLY_INDEX!$1:$1048576,Final!BC3213,Final!BD3213)</f>
        <v>79.5</v>
      </c>
      <c r="BF3213">
        <f>MATCH($BF$1,MONTHLY_INDEX!$1:$1,0)</f>
        <v>127</v>
      </c>
      <c r="BG3213">
        <f>INDEX(MONTHLY_INDEX!$1:$1048576,Final!BC3213,Final!BF3213)</f>
        <v>94</v>
      </c>
      <c r="BH3213" s="23">
        <f t="shared" si="1482"/>
        <v>0.18238993710691823</v>
      </c>
      <c r="BI3213" s="14">
        <f t="shared" si="1483"/>
        <v>206959.62264150943</v>
      </c>
      <c r="BJ3213" s="14">
        <f t="shared" si="1484"/>
        <v>66955.690519514086</v>
      </c>
      <c r="BK3213" s="15">
        <f t="shared" si="1491"/>
        <v>140003.93212199534</v>
      </c>
      <c r="BL3213" s="52">
        <v>0</v>
      </c>
      <c r="BM3213" s="15">
        <f t="shared" si="1485"/>
        <v>140003.93212199534</v>
      </c>
    </row>
    <row r="3214" spans="1:65">
      <c r="A3214" s="8">
        <v>3212</v>
      </c>
      <c r="B3214" s="1" t="s">
        <v>44</v>
      </c>
      <c r="C3214" s="1">
        <v>1500</v>
      </c>
      <c r="D3214" s="1" t="s">
        <v>60</v>
      </c>
      <c r="E3214" s="1">
        <v>150000125</v>
      </c>
      <c r="F3214" s="1" t="s">
        <v>60</v>
      </c>
      <c r="G3214" s="1" t="s">
        <v>105</v>
      </c>
      <c r="H3214" s="1">
        <v>17</v>
      </c>
      <c r="I3214" s="1" t="s">
        <v>52</v>
      </c>
      <c r="J3214" s="1" t="s">
        <v>49</v>
      </c>
      <c r="K3214" s="1">
        <v>17406001</v>
      </c>
      <c r="L3214" s="1" t="s">
        <v>50</v>
      </c>
      <c r="M3214" s="1" t="s">
        <v>51</v>
      </c>
      <c r="N3214" s="1" t="s">
        <v>64</v>
      </c>
      <c r="O3214" s="1" t="s">
        <v>65</v>
      </c>
      <c r="P3214" s="1" t="s">
        <v>66</v>
      </c>
      <c r="Q3214" s="1" t="s">
        <v>67</v>
      </c>
      <c r="R3214" s="1" t="s">
        <v>87</v>
      </c>
      <c r="S3214" s="1" t="s">
        <v>88</v>
      </c>
      <c r="T3214" s="2">
        <v>43555</v>
      </c>
      <c r="U3214" s="2">
        <v>43555</v>
      </c>
      <c r="V3214" s="1" t="s">
        <v>52</v>
      </c>
      <c r="W3214" s="3">
        <v>1</v>
      </c>
      <c r="X3214" s="1" t="s">
        <v>53</v>
      </c>
      <c r="Y3214" s="4">
        <v>132796</v>
      </c>
      <c r="Z3214" s="4">
        <v>-14203</v>
      </c>
      <c r="AA3214" s="4">
        <v>0</v>
      </c>
      <c r="AB3214" s="4">
        <v>0</v>
      </c>
      <c r="AC3214" s="4">
        <v>0</v>
      </c>
      <c r="AD3214" s="4">
        <v>132796</v>
      </c>
      <c r="AE3214" s="5">
        <v>1463</v>
      </c>
      <c r="AF3214" s="1" t="s">
        <v>70</v>
      </c>
      <c r="AG3214" s="1" t="s">
        <v>71</v>
      </c>
      <c r="AH3214" s="1" t="s">
        <v>89</v>
      </c>
      <c r="AI3214" s="1" t="s">
        <v>57</v>
      </c>
      <c r="AJ3214" s="5">
        <v>10950</v>
      </c>
      <c r="AK3214" s="4">
        <v>-1386</v>
      </c>
      <c r="AL3214" s="4">
        <v>0</v>
      </c>
      <c r="AM3214" s="4">
        <v>0</v>
      </c>
      <c r="AN3214" s="4">
        <v>0</v>
      </c>
      <c r="AO3214" s="4">
        <v>-15589</v>
      </c>
      <c r="AP3214" s="4">
        <v>-15589</v>
      </c>
      <c r="AQ3214" s="4">
        <v>0</v>
      </c>
      <c r="AR3214" s="4">
        <v>117207</v>
      </c>
      <c r="AS3214" s="1" t="s">
        <v>52</v>
      </c>
      <c r="AT3214" s="9">
        <f t="shared" si="1486"/>
        <v>43555</v>
      </c>
      <c r="AU3214" s="9">
        <f t="shared" si="1487"/>
        <v>43525</v>
      </c>
      <c r="AV3214" s="9">
        <v>44798</v>
      </c>
      <c r="AW3214" s="11">
        <f t="shared" si="1488"/>
        <v>3.4054794520547946</v>
      </c>
      <c r="AX3214">
        <v>10</v>
      </c>
      <c r="AY3214" s="12">
        <v>0.05</v>
      </c>
      <c r="AZ3214">
        <f t="shared" si="1489"/>
        <v>9.5000000000000001E-2</v>
      </c>
      <c r="BA3214" s="13">
        <f t="shared" si="1490"/>
        <v>132796</v>
      </c>
      <c r="BB3214" s="17" t="s">
        <v>2189</v>
      </c>
      <c r="BC3214">
        <f>MATCH(BB3214,MONTHLY_INDEX!$A:$A,0)</f>
        <v>798</v>
      </c>
      <c r="BD3214">
        <f>MATCH(AU3214,MONTHLY_INDEX!$1:$1,0)</f>
        <v>87</v>
      </c>
      <c r="BE3214">
        <f>INDEX(MONTHLY_INDEX!$1:$1048576,Final!BC3214,Final!BD3214)</f>
        <v>95.2</v>
      </c>
      <c r="BF3214">
        <f>MATCH($BF$1,MONTHLY_INDEX!$1:$1,0)</f>
        <v>127</v>
      </c>
      <c r="BG3214">
        <f>INDEX(MONTHLY_INDEX!$1:$1048576,Final!BC3214,Final!BF3214)</f>
        <v>95.3</v>
      </c>
      <c r="BH3214" s="23">
        <f t="shared" si="1482"/>
        <v>1.0504201680671672E-3</v>
      </c>
      <c r="BI3214" s="14">
        <f t="shared" si="1483"/>
        <v>132935.49159663866</v>
      </c>
      <c r="BJ3214" s="14">
        <f t="shared" si="1484"/>
        <v>43007.363082709802</v>
      </c>
      <c r="BK3214" s="15">
        <f t="shared" si="1491"/>
        <v>89928.128513928852</v>
      </c>
      <c r="BL3214" s="52">
        <v>0</v>
      </c>
      <c r="BM3214" s="15">
        <f t="shared" si="1485"/>
        <v>89928.128513928852</v>
      </c>
    </row>
    <row r="3215" spans="1:65">
      <c r="A3215" s="8">
        <v>3213</v>
      </c>
      <c r="B3215" s="1" t="s">
        <v>44</v>
      </c>
      <c r="C3215" s="1">
        <v>1500</v>
      </c>
      <c r="D3215" s="1" t="s">
        <v>60</v>
      </c>
      <c r="E3215" s="1">
        <v>150000125</v>
      </c>
      <c r="F3215" s="1" t="s">
        <v>60</v>
      </c>
      <c r="G3215" s="1" t="s">
        <v>106</v>
      </c>
      <c r="H3215" s="1">
        <v>18</v>
      </c>
      <c r="I3215" s="1" t="s">
        <v>52</v>
      </c>
      <c r="J3215" s="1" t="s">
        <v>49</v>
      </c>
      <c r="K3215" s="1">
        <v>17406001</v>
      </c>
      <c r="L3215" s="1" t="s">
        <v>50</v>
      </c>
      <c r="M3215" s="1" t="s">
        <v>51</v>
      </c>
      <c r="N3215" s="1" t="s">
        <v>64</v>
      </c>
      <c r="O3215" s="1" t="s">
        <v>65</v>
      </c>
      <c r="P3215" s="1" t="s">
        <v>66</v>
      </c>
      <c r="Q3215" s="1" t="s">
        <v>67</v>
      </c>
      <c r="R3215" s="1" t="s">
        <v>87</v>
      </c>
      <c r="S3215" s="1" t="s">
        <v>88</v>
      </c>
      <c r="T3215" s="2">
        <v>43555</v>
      </c>
      <c r="U3215" s="2">
        <v>43555</v>
      </c>
      <c r="V3215" s="1" t="s">
        <v>52</v>
      </c>
      <c r="W3215" s="3">
        <v>1</v>
      </c>
      <c r="X3215" s="1" t="s">
        <v>53</v>
      </c>
      <c r="Y3215" s="4">
        <v>469552</v>
      </c>
      <c r="Z3215" s="4">
        <v>-50223</v>
      </c>
      <c r="AA3215" s="4">
        <v>0</v>
      </c>
      <c r="AB3215" s="4">
        <v>0</v>
      </c>
      <c r="AC3215" s="4">
        <v>0</v>
      </c>
      <c r="AD3215" s="4">
        <v>469552</v>
      </c>
      <c r="AE3215" s="5">
        <v>1463</v>
      </c>
      <c r="AF3215" s="1" t="s">
        <v>70</v>
      </c>
      <c r="AG3215" s="1" t="s">
        <v>71</v>
      </c>
      <c r="AH3215" s="1" t="s">
        <v>89</v>
      </c>
      <c r="AI3215" s="1" t="s">
        <v>57</v>
      </c>
      <c r="AJ3215" s="5">
        <v>10950</v>
      </c>
      <c r="AK3215" s="4">
        <v>-4901</v>
      </c>
      <c r="AL3215" s="4">
        <v>0</v>
      </c>
      <c r="AM3215" s="4">
        <v>0</v>
      </c>
      <c r="AN3215" s="4">
        <v>0</v>
      </c>
      <c r="AO3215" s="4">
        <v>-55124</v>
      </c>
      <c r="AP3215" s="4">
        <v>-55124</v>
      </c>
      <c r="AQ3215" s="4">
        <v>0</v>
      </c>
      <c r="AR3215" s="4">
        <v>414428</v>
      </c>
      <c r="AS3215" s="1" t="s">
        <v>52</v>
      </c>
      <c r="AT3215" s="9">
        <f t="shared" si="1486"/>
        <v>43555</v>
      </c>
      <c r="AU3215" s="9">
        <f t="shared" si="1487"/>
        <v>43525</v>
      </c>
      <c r="AV3215" s="9">
        <v>44798</v>
      </c>
      <c r="AW3215" s="11">
        <f t="shared" si="1488"/>
        <v>3.4054794520547946</v>
      </c>
      <c r="AX3215">
        <v>10</v>
      </c>
      <c r="AY3215" s="12">
        <v>0.05</v>
      </c>
      <c r="AZ3215">
        <f t="shared" si="1489"/>
        <v>9.5000000000000001E-2</v>
      </c>
      <c r="BA3215" s="13">
        <f t="shared" si="1490"/>
        <v>469552</v>
      </c>
      <c r="BB3215" s="17" t="s">
        <v>1871</v>
      </c>
      <c r="BC3215">
        <f>MATCH(BB3215,MONTHLY_INDEX!$A:$A,0)</f>
        <v>639</v>
      </c>
      <c r="BD3215">
        <f>MATCH(AU3215,MONTHLY_INDEX!$1:$1,0)</f>
        <v>87</v>
      </c>
      <c r="BE3215">
        <f>INDEX(MONTHLY_INDEX!$1:$1048576,Final!BC3215,Final!BD3215)</f>
        <v>111.4</v>
      </c>
      <c r="BF3215">
        <f>MATCH($BF$1,MONTHLY_INDEX!$1:$1,0)</f>
        <v>127</v>
      </c>
      <c r="BG3215">
        <f>INDEX(MONTHLY_INDEX!$1:$1048576,Final!BC3215,Final!BF3215)</f>
        <v>116.2</v>
      </c>
      <c r="BH3215" s="23">
        <f t="shared" si="1482"/>
        <v>4.3087971274685791E-2</v>
      </c>
      <c r="BI3215" s="14">
        <f t="shared" si="1483"/>
        <v>489784.04308797128</v>
      </c>
      <c r="BJ3215" s="14">
        <f t="shared" si="1484"/>
        <v>158455.2019946386</v>
      </c>
      <c r="BK3215" s="15">
        <f t="shared" si="1491"/>
        <v>331328.84109333268</v>
      </c>
      <c r="BL3215" s="52">
        <v>0</v>
      </c>
      <c r="BM3215" s="15">
        <f t="shared" si="1485"/>
        <v>331328.84109333268</v>
      </c>
    </row>
    <row r="3216" spans="1:65">
      <c r="A3216" s="8">
        <v>3214</v>
      </c>
      <c r="B3216" s="1" t="s">
        <v>44</v>
      </c>
      <c r="C3216" s="1">
        <v>1500</v>
      </c>
      <c r="D3216" s="1" t="s">
        <v>60</v>
      </c>
      <c r="E3216" s="1">
        <v>150000125</v>
      </c>
      <c r="F3216" s="1" t="s">
        <v>60</v>
      </c>
      <c r="G3216" s="1" t="s">
        <v>107</v>
      </c>
      <c r="H3216" s="1">
        <v>19</v>
      </c>
      <c r="I3216" s="1" t="s">
        <v>52</v>
      </c>
      <c r="J3216" s="1" t="s">
        <v>49</v>
      </c>
      <c r="K3216" s="1">
        <v>17406001</v>
      </c>
      <c r="L3216" s="1" t="s">
        <v>50</v>
      </c>
      <c r="M3216" s="1" t="s">
        <v>51</v>
      </c>
      <c r="N3216" s="1" t="s">
        <v>64</v>
      </c>
      <c r="O3216" s="1" t="s">
        <v>65</v>
      </c>
      <c r="P3216" s="1" t="s">
        <v>66</v>
      </c>
      <c r="Q3216" s="1" t="s">
        <v>67</v>
      </c>
      <c r="R3216" s="1" t="s">
        <v>87</v>
      </c>
      <c r="S3216" s="1" t="s">
        <v>88</v>
      </c>
      <c r="T3216" s="2">
        <v>43555</v>
      </c>
      <c r="U3216" s="2">
        <v>43555</v>
      </c>
      <c r="V3216" s="1" t="s">
        <v>52</v>
      </c>
      <c r="W3216" s="3">
        <v>1</v>
      </c>
      <c r="X3216" s="1" t="s">
        <v>53</v>
      </c>
      <c r="Y3216" s="4">
        <v>6861326</v>
      </c>
      <c r="Z3216" s="4">
        <v>-733898</v>
      </c>
      <c r="AA3216" s="4">
        <v>0</v>
      </c>
      <c r="AB3216" s="4">
        <v>0</v>
      </c>
      <c r="AC3216" s="4">
        <v>0</v>
      </c>
      <c r="AD3216" s="4">
        <v>6861326</v>
      </c>
      <c r="AE3216" s="5">
        <v>1463</v>
      </c>
      <c r="AF3216" s="1" t="s">
        <v>70</v>
      </c>
      <c r="AG3216" s="1" t="s">
        <v>71</v>
      </c>
      <c r="AH3216" s="1" t="s">
        <v>89</v>
      </c>
      <c r="AI3216" s="1" t="s">
        <v>57</v>
      </c>
      <c r="AJ3216" s="5">
        <v>10950</v>
      </c>
      <c r="AK3216" s="4">
        <v>-71615</v>
      </c>
      <c r="AL3216" s="4">
        <v>0</v>
      </c>
      <c r="AM3216" s="4">
        <v>0</v>
      </c>
      <c r="AN3216" s="4">
        <v>0</v>
      </c>
      <c r="AO3216" s="4">
        <v>-805513</v>
      </c>
      <c r="AP3216" s="4">
        <v>-805513</v>
      </c>
      <c r="AQ3216" s="4">
        <v>0</v>
      </c>
      <c r="AR3216" s="4">
        <v>6055813</v>
      </c>
      <c r="AS3216" s="1" t="s">
        <v>52</v>
      </c>
      <c r="AT3216" s="9">
        <f t="shared" si="1486"/>
        <v>43555</v>
      </c>
      <c r="AU3216" s="9">
        <f t="shared" si="1487"/>
        <v>43525</v>
      </c>
      <c r="AV3216" s="9">
        <v>44798</v>
      </c>
      <c r="AW3216" s="11">
        <f t="shared" si="1488"/>
        <v>3.4054794520547946</v>
      </c>
      <c r="AX3216">
        <v>10</v>
      </c>
      <c r="AY3216" s="12">
        <v>0.05</v>
      </c>
      <c r="AZ3216">
        <f t="shared" si="1489"/>
        <v>9.5000000000000001E-2</v>
      </c>
      <c r="BA3216" s="13">
        <f t="shared" si="1490"/>
        <v>6861326</v>
      </c>
      <c r="BI3216" s="14">
        <f t="shared" ref="BI3216:BI3218" si="1492">AR3216</f>
        <v>6055813</v>
      </c>
      <c r="BJ3216" s="14">
        <v>0</v>
      </c>
      <c r="BK3216" s="14">
        <f t="shared" ref="BK3216:BK3218" si="1493">AR3216</f>
        <v>6055813</v>
      </c>
      <c r="BL3216" s="52">
        <v>0</v>
      </c>
      <c r="BM3216" s="15">
        <f t="shared" ref="BM3216:BM3218" si="1494">AR3216</f>
        <v>6055813</v>
      </c>
    </row>
    <row r="3217" spans="1:65">
      <c r="A3217" s="8">
        <v>3215</v>
      </c>
      <c r="B3217" s="1" t="s">
        <v>44</v>
      </c>
      <c r="C3217" s="1">
        <v>1500</v>
      </c>
      <c r="D3217" s="1" t="s">
        <v>60</v>
      </c>
      <c r="E3217" s="1">
        <v>150000125</v>
      </c>
      <c r="F3217" s="1" t="s">
        <v>60</v>
      </c>
      <c r="G3217" s="1" t="s">
        <v>108</v>
      </c>
      <c r="H3217" s="1">
        <v>20</v>
      </c>
      <c r="I3217" s="1" t="s">
        <v>52</v>
      </c>
      <c r="J3217" s="1" t="s">
        <v>49</v>
      </c>
      <c r="K3217" s="1">
        <v>17406001</v>
      </c>
      <c r="L3217" s="1" t="s">
        <v>50</v>
      </c>
      <c r="M3217" s="1" t="s">
        <v>51</v>
      </c>
      <c r="N3217" s="1" t="s">
        <v>64</v>
      </c>
      <c r="O3217" s="1" t="s">
        <v>65</v>
      </c>
      <c r="P3217" s="1" t="s">
        <v>66</v>
      </c>
      <c r="Q3217" s="1" t="s">
        <v>67</v>
      </c>
      <c r="R3217" s="1" t="s">
        <v>87</v>
      </c>
      <c r="S3217" s="1" t="s">
        <v>88</v>
      </c>
      <c r="T3217" s="2">
        <v>43555</v>
      </c>
      <c r="U3217" s="2">
        <v>43555</v>
      </c>
      <c r="V3217" s="1" t="s">
        <v>52</v>
      </c>
      <c r="W3217" s="3">
        <v>1</v>
      </c>
      <c r="X3217" s="1" t="s">
        <v>53</v>
      </c>
      <c r="Y3217" s="4">
        <v>5552065</v>
      </c>
      <c r="Z3217" s="4">
        <v>-593858</v>
      </c>
      <c r="AA3217" s="4">
        <v>0</v>
      </c>
      <c r="AB3217" s="4">
        <v>0</v>
      </c>
      <c r="AC3217" s="4">
        <v>0</v>
      </c>
      <c r="AD3217" s="4">
        <v>5552065</v>
      </c>
      <c r="AE3217" s="5">
        <v>1463</v>
      </c>
      <c r="AF3217" s="1" t="s">
        <v>70</v>
      </c>
      <c r="AG3217" s="1" t="s">
        <v>71</v>
      </c>
      <c r="AH3217" s="1" t="s">
        <v>89</v>
      </c>
      <c r="AI3217" s="1" t="s">
        <v>57</v>
      </c>
      <c r="AJ3217" s="5">
        <v>10950</v>
      </c>
      <c r="AK3217" s="4">
        <v>-57949</v>
      </c>
      <c r="AL3217" s="4">
        <v>0</v>
      </c>
      <c r="AM3217" s="4">
        <v>0</v>
      </c>
      <c r="AN3217" s="4">
        <v>0</v>
      </c>
      <c r="AO3217" s="4">
        <v>-651807</v>
      </c>
      <c r="AP3217" s="4">
        <v>-651807</v>
      </c>
      <c r="AQ3217" s="4">
        <v>0</v>
      </c>
      <c r="AR3217" s="4">
        <v>4900258</v>
      </c>
      <c r="AS3217" s="1" t="s">
        <v>52</v>
      </c>
      <c r="AT3217" s="9">
        <f t="shared" si="1486"/>
        <v>43555</v>
      </c>
      <c r="AU3217" s="9">
        <f t="shared" si="1487"/>
        <v>43525</v>
      </c>
      <c r="AV3217" s="9">
        <v>44798</v>
      </c>
      <c r="AW3217" s="11">
        <f t="shared" si="1488"/>
        <v>3.4054794520547946</v>
      </c>
      <c r="AX3217">
        <v>10</v>
      </c>
      <c r="AY3217" s="12">
        <v>0.05</v>
      </c>
      <c r="AZ3217">
        <f t="shared" si="1489"/>
        <v>9.5000000000000001E-2</v>
      </c>
      <c r="BA3217" s="13">
        <f t="shared" si="1490"/>
        <v>5552065</v>
      </c>
      <c r="BI3217" s="14">
        <f t="shared" si="1492"/>
        <v>4900258</v>
      </c>
      <c r="BJ3217" s="14">
        <v>0</v>
      </c>
      <c r="BK3217" s="14">
        <f t="shared" si="1493"/>
        <v>4900258</v>
      </c>
      <c r="BL3217" s="52">
        <v>0</v>
      </c>
      <c r="BM3217" s="15">
        <f t="shared" si="1494"/>
        <v>4900258</v>
      </c>
    </row>
    <row r="3218" spans="1:65">
      <c r="A3218" s="8">
        <v>3216</v>
      </c>
      <c r="B3218" s="1" t="s">
        <v>44</v>
      </c>
      <c r="C3218" s="1">
        <v>1500</v>
      </c>
      <c r="D3218" s="1" t="s">
        <v>60</v>
      </c>
      <c r="E3218" s="1">
        <v>150000125</v>
      </c>
      <c r="F3218" s="1" t="s">
        <v>60</v>
      </c>
      <c r="G3218" s="1" t="s">
        <v>109</v>
      </c>
      <c r="H3218" s="1">
        <v>21</v>
      </c>
      <c r="I3218" s="1" t="s">
        <v>52</v>
      </c>
      <c r="J3218" s="1" t="s">
        <v>49</v>
      </c>
      <c r="K3218" s="1">
        <v>17406001</v>
      </c>
      <c r="L3218" s="1" t="s">
        <v>50</v>
      </c>
      <c r="M3218" s="1" t="s">
        <v>51</v>
      </c>
      <c r="N3218" s="1" t="s">
        <v>64</v>
      </c>
      <c r="O3218" s="1" t="s">
        <v>65</v>
      </c>
      <c r="P3218" s="1" t="s">
        <v>66</v>
      </c>
      <c r="Q3218" s="1" t="s">
        <v>67</v>
      </c>
      <c r="R3218" s="1" t="s">
        <v>87</v>
      </c>
      <c r="S3218" s="1" t="s">
        <v>88</v>
      </c>
      <c r="T3218" s="2">
        <v>43555</v>
      </c>
      <c r="U3218" s="2">
        <v>43555</v>
      </c>
      <c r="V3218" s="1" t="s">
        <v>52</v>
      </c>
      <c r="W3218" s="3">
        <v>1</v>
      </c>
      <c r="X3218" s="1" t="s">
        <v>53</v>
      </c>
      <c r="Y3218" s="4">
        <v>1950695</v>
      </c>
      <c r="Z3218" s="4">
        <v>-209224</v>
      </c>
      <c r="AA3218" s="4">
        <v>0</v>
      </c>
      <c r="AB3218" s="4">
        <v>0</v>
      </c>
      <c r="AC3218" s="4">
        <v>0</v>
      </c>
      <c r="AD3218" s="4">
        <v>1950695</v>
      </c>
      <c r="AE3218" s="5">
        <v>1463</v>
      </c>
      <c r="AF3218" s="1" t="s">
        <v>70</v>
      </c>
      <c r="AG3218" s="1" t="s">
        <v>71</v>
      </c>
      <c r="AH3218" s="1" t="s">
        <v>89</v>
      </c>
      <c r="AI3218" s="1" t="s">
        <v>57</v>
      </c>
      <c r="AJ3218" s="5">
        <v>10950</v>
      </c>
      <c r="AK3218" s="4">
        <v>-20353</v>
      </c>
      <c r="AL3218" s="4">
        <v>0</v>
      </c>
      <c r="AM3218" s="4">
        <v>0</v>
      </c>
      <c r="AN3218" s="4">
        <v>0</v>
      </c>
      <c r="AO3218" s="4">
        <v>-229577</v>
      </c>
      <c r="AP3218" s="4">
        <v>-229577</v>
      </c>
      <c r="AQ3218" s="4">
        <v>0</v>
      </c>
      <c r="AR3218" s="4">
        <v>1721118</v>
      </c>
      <c r="AS3218" s="1" t="s">
        <v>52</v>
      </c>
      <c r="AT3218" s="9">
        <f t="shared" si="1486"/>
        <v>43555</v>
      </c>
      <c r="AU3218" s="9">
        <f t="shared" si="1487"/>
        <v>43525</v>
      </c>
      <c r="AV3218" s="9">
        <v>44798</v>
      </c>
      <c r="AW3218" s="11">
        <f t="shared" si="1488"/>
        <v>3.4054794520547946</v>
      </c>
      <c r="AX3218">
        <v>10</v>
      </c>
      <c r="AY3218" s="12">
        <v>0.05</v>
      </c>
      <c r="AZ3218">
        <f t="shared" si="1489"/>
        <v>9.5000000000000001E-2</v>
      </c>
      <c r="BA3218" s="13">
        <f t="shared" si="1490"/>
        <v>1950695</v>
      </c>
      <c r="BI3218" s="14">
        <f t="shared" si="1492"/>
        <v>1721118</v>
      </c>
      <c r="BJ3218" s="14">
        <v>0</v>
      </c>
      <c r="BK3218" s="14">
        <f t="shared" si="1493"/>
        <v>1721118</v>
      </c>
      <c r="BL3218" s="52">
        <v>0</v>
      </c>
      <c r="BM3218" s="15">
        <f t="shared" si="1494"/>
        <v>1721118</v>
      </c>
    </row>
    <row r="3219" spans="1:65">
      <c r="A3219" s="8">
        <v>3217</v>
      </c>
      <c r="B3219" s="1" t="s">
        <v>44</v>
      </c>
      <c r="C3219" s="1">
        <v>1500</v>
      </c>
      <c r="D3219" s="1" t="s">
        <v>60</v>
      </c>
      <c r="E3219" s="1">
        <v>150000125</v>
      </c>
      <c r="F3219" s="1" t="s">
        <v>60</v>
      </c>
      <c r="G3219" s="1" t="s">
        <v>110</v>
      </c>
      <c r="H3219" s="1">
        <v>22</v>
      </c>
      <c r="I3219" s="1" t="s">
        <v>52</v>
      </c>
      <c r="J3219" s="1" t="s">
        <v>49</v>
      </c>
      <c r="K3219" s="1">
        <v>17406001</v>
      </c>
      <c r="L3219" s="1" t="s">
        <v>50</v>
      </c>
      <c r="M3219" s="1" t="s">
        <v>51</v>
      </c>
      <c r="N3219" s="1" t="s">
        <v>64</v>
      </c>
      <c r="O3219" s="1" t="s">
        <v>65</v>
      </c>
      <c r="P3219" s="1" t="s">
        <v>66</v>
      </c>
      <c r="Q3219" s="1" t="s">
        <v>67</v>
      </c>
      <c r="R3219" s="1" t="s">
        <v>87</v>
      </c>
      <c r="S3219" s="1" t="s">
        <v>88</v>
      </c>
      <c r="T3219" s="2">
        <v>43555</v>
      </c>
      <c r="U3219" s="2">
        <v>43555</v>
      </c>
      <c r="V3219" s="1" t="s">
        <v>52</v>
      </c>
      <c r="W3219" s="3">
        <v>1</v>
      </c>
      <c r="X3219" s="1" t="s">
        <v>53</v>
      </c>
      <c r="Y3219" s="4">
        <v>16789210</v>
      </c>
      <c r="Z3219" s="4">
        <v>-1795802</v>
      </c>
      <c r="AA3219" s="4">
        <v>0</v>
      </c>
      <c r="AB3219" s="4">
        <v>0</v>
      </c>
      <c r="AC3219" s="4">
        <v>0</v>
      </c>
      <c r="AD3219" s="4">
        <v>16789210</v>
      </c>
      <c r="AE3219" s="5">
        <v>1463</v>
      </c>
      <c r="AF3219" s="1" t="s">
        <v>70</v>
      </c>
      <c r="AG3219" s="1" t="s">
        <v>71</v>
      </c>
      <c r="AH3219" s="1" t="s">
        <v>89</v>
      </c>
      <c r="AI3219" s="1" t="s">
        <v>57</v>
      </c>
      <c r="AJ3219" s="5">
        <v>10950</v>
      </c>
      <c r="AK3219" s="4">
        <v>-175237</v>
      </c>
      <c r="AL3219" s="4">
        <v>0</v>
      </c>
      <c r="AM3219" s="4">
        <v>0</v>
      </c>
      <c r="AN3219" s="4">
        <v>0</v>
      </c>
      <c r="AO3219" s="4">
        <v>-1971039</v>
      </c>
      <c r="AP3219" s="4">
        <v>-1971039</v>
      </c>
      <c r="AQ3219" s="4">
        <v>0</v>
      </c>
      <c r="AR3219" s="4">
        <v>14818171</v>
      </c>
      <c r="AS3219" s="1" t="s">
        <v>52</v>
      </c>
      <c r="AT3219" s="9">
        <f t="shared" si="1486"/>
        <v>43555</v>
      </c>
      <c r="AU3219" s="9">
        <f t="shared" si="1487"/>
        <v>43525</v>
      </c>
      <c r="AV3219" s="9">
        <v>44798</v>
      </c>
      <c r="AW3219" s="11">
        <f t="shared" si="1488"/>
        <v>3.4054794520547946</v>
      </c>
      <c r="AX3219">
        <v>25</v>
      </c>
      <c r="AY3219" s="12">
        <v>0.05</v>
      </c>
      <c r="AZ3219">
        <f t="shared" si="1489"/>
        <v>3.7999999999999999E-2</v>
      </c>
      <c r="BA3219" s="13">
        <f t="shared" si="1490"/>
        <v>16789210</v>
      </c>
      <c r="BB3219" s="17" t="s">
        <v>2189</v>
      </c>
      <c r="BC3219">
        <f>MATCH(BB3219,MONTHLY_INDEX!$A:$A,0)</f>
        <v>798</v>
      </c>
      <c r="BD3219">
        <f>MATCH(AU3219,MONTHLY_INDEX!$1:$1,0)</f>
        <v>87</v>
      </c>
      <c r="BE3219">
        <f>INDEX(MONTHLY_INDEX!$1:$1048576,Final!BC3219,Final!BD3219)</f>
        <v>95.2</v>
      </c>
      <c r="BF3219">
        <f>MATCH($BF$1,MONTHLY_INDEX!$1:$1,0)</f>
        <v>127</v>
      </c>
      <c r="BG3219">
        <f>INDEX(MONTHLY_INDEX!$1:$1048576,Final!BC3219,Final!BF3219)</f>
        <v>95.3</v>
      </c>
      <c r="BH3219" s="23">
        <f>(BG3219-BE3219)/BE3219</f>
        <v>1.0504201680671672E-3</v>
      </c>
      <c r="BI3219" s="14">
        <f>(1+BH3219)*BA3219</f>
        <v>16806845.724789917</v>
      </c>
      <c r="BJ3219" s="14">
        <f>BI3219*AZ3219*AW3219</f>
        <v>2174943.9752458273</v>
      </c>
      <c r="BK3219" s="15">
        <f t="shared" si="1491"/>
        <v>14631901.74954409</v>
      </c>
      <c r="BL3219" s="52">
        <v>0</v>
      </c>
      <c r="BM3219" s="15">
        <f>MAX((1-BL3219)*BK3219,BI3219*AY3219)</f>
        <v>14631901.74954409</v>
      </c>
    </row>
    <row r="3220" spans="1:65">
      <c r="A3220" s="8">
        <v>3218</v>
      </c>
      <c r="B3220" s="1" t="s">
        <v>44</v>
      </c>
      <c r="C3220" s="1">
        <v>1500</v>
      </c>
      <c r="D3220" s="1" t="s">
        <v>60</v>
      </c>
      <c r="E3220" s="1">
        <v>150000125</v>
      </c>
      <c r="F3220" s="1" t="s">
        <v>60</v>
      </c>
      <c r="G3220" s="1" t="s">
        <v>111</v>
      </c>
      <c r="H3220" s="1">
        <v>23</v>
      </c>
      <c r="I3220" s="1" t="s">
        <v>52</v>
      </c>
      <c r="J3220" s="1" t="s">
        <v>49</v>
      </c>
      <c r="K3220" s="1">
        <v>17406001</v>
      </c>
      <c r="L3220" s="1" t="s">
        <v>50</v>
      </c>
      <c r="M3220" s="1" t="s">
        <v>51</v>
      </c>
      <c r="N3220" s="1" t="s">
        <v>64</v>
      </c>
      <c r="O3220" s="1" t="s">
        <v>65</v>
      </c>
      <c r="P3220" s="1" t="s">
        <v>66</v>
      </c>
      <c r="Q3220" s="1" t="s">
        <v>67</v>
      </c>
      <c r="R3220" s="1" t="s">
        <v>87</v>
      </c>
      <c r="S3220" s="1" t="s">
        <v>88</v>
      </c>
      <c r="T3220" s="2">
        <v>43555</v>
      </c>
      <c r="U3220" s="2">
        <v>43555</v>
      </c>
      <c r="V3220" s="1" t="s">
        <v>52</v>
      </c>
      <c r="W3220" s="3">
        <v>1</v>
      </c>
      <c r="X3220" s="1" t="s">
        <v>53</v>
      </c>
      <c r="Y3220" s="4">
        <v>418399</v>
      </c>
      <c r="Z3220" s="4">
        <v>-50846</v>
      </c>
      <c r="AA3220" s="4">
        <v>0</v>
      </c>
      <c r="AB3220" s="4">
        <v>0</v>
      </c>
      <c r="AC3220" s="4">
        <v>0</v>
      </c>
      <c r="AD3220" s="4">
        <v>418399</v>
      </c>
      <c r="AE3220" s="5">
        <v>1463</v>
      </c>
      <c r="AF3220" s="1" t="s">
        <v>70</v>
      </c>
      <c r="AG3220" s="1" t="s">
        <v>71</v>
      </c>
      <c r="AH3220" s="1" t="s">
        <v>89</v>
      </c>
      <c r="AI3220" s="1" t="s">
        <v>57</v>
      </c>
      <c r="AJ3220" s="5">
        <v>10950</v>
      </c>
      <c r="AK3220" s="4">
        <v>-4292</v>
      </c>
      <c r="AL3220" s="4">
        <v>0</v>
      </c>
      <c r="AM3220" s="4">
        <v>0</v>
      </c>
      <c r="AN3220" s="4">
        <v>0</v>
      </c>
      <c r="AO3220" s="4">
        <v>-55138</v>
      </c>
      <c r="AP3220" s="4">
        <v>-55138</v>
      </c>
      <c r="AQ3220" s="4">
        <v>0</v>
      </c>
      <c r="AR3220" s="4">
        <v>363261</v>
      </c>
      <c r="AS3220" s="1" t="s">
        <v>52</v>
      </c>
      <c r="AT3220" s="9">
        <f t="shared" si="1486"/>
        <v>43555</v>
      </c>
      <c r="AU3220" s="9">
        <f t="shared" si="1487"/>
        <v>43525</v>
      </c>
      <c r="AV3220" s="9">
        <v>44798</v>
      </c>
      <c r="AW3220" s="11">
        <f t="shared" si="1488"/>
        <v>3.4054794520547946</v>
      </c>
      <c r="AX3220">
        <v>10</v>
      </c>
      <c r="AY3220" s="12">
        <v>0.05</v>
      </c>
      <c r="AZ3220">
        <f t="shared" si="1489"/>
        <v>9.5000000000000001E-2</v>
      </c>
      <c r="BA3220" s="13">
        <f t="shared" si="1490"/>
        <v>418399</v>
      </c>
      <c r="BI3220" s="14">
        <f t="shared" ref="BI3220:BI3224" si="1495">AR3220</f>
        <v>363261</v>
      </c>
      <c r="BJ3220" s="14">
        <v>0</v>
      </c>
      <c r="BK3220" s="14">
        <f t="shared" ref="BK3220:BK3224" si="1496">AR3220</f>
        <v>363261</v>
      </c>
      <c r="BL3220" s="52">
        <v>0</v>
      </c>
      <c r="BM3220" s="15">
        <f t="shared" ref="BM3220:BM3224" si="1497">AR3220</f>
        <v>363261</v>
      </c>
    </row>
    <row r="3221" spans="1:65">
      <c r="A3221" s="8">
        <v>3219</v>
      </c>
      <c r="B3221" s="1" t="s">
        <v>44</v>
      </c>
      <c r="C3221" s="1">
        <v>1500</v>
      </c>
      <c r="D3221" s="1" t="s">
        <v>60</v>
      </c>
      <c r="E3221" s="1">
        <v>150000125</v>
      </c>
      <c r="F3221" s="1" t="s">
        <v>112</v>
      </c>
      <c r="G3221" s="1" t="s">
        <v>113</v>
      </c>
      <c r="H3221" s="1">
        <v>24</v>
      </c>
      <c r="I3221" s="1" t="s">
        <v>52</v>
      </c>
      <c r="J3221" s="1" t="s">
        <v>49</v>
      </c>
      <c r="K3221" s="1">
        <v>17406001</v>
      </c>
      <c r="L3221" s="1" t="s">
        <v>50</v>
      </c>
      <c r="M3221" s="1" t="s">
        <v>51</v>
      </c>
      <c r="N3221" s="1" t="s">
        <v>64</v>
      </c>
      <c r="O3221" s="1" t="s">
        <v>65</v>
      </c>
      <c r="P3221" s="1" t="s">
        <v>66</v>
      </c>
      <c r="Q3221" s="1" t="s">
        <v>67</v>
      </c>
      <c r="R3221" s="1" t="s">
        <v>87</v>
      </c>
      <c r="S3221" s="1" t="s">
        <v>88</v>
      </c>
      <c r="T3221" s="2">
        <v>43555</v>
      </c>
      <c r="U3221" s="2">
        <v>43555</v>
      </c>
      <c r="V3221" s="1" t="s">
        <v>52</v>
      </c>
      <c r="W3221" s="3">
        <v>1</v>
      </c>
      <c r="X3221" s="1" t="s">
        <v>53</v>
      </c>
      <c r="Y3221" s="4">
        <v>1305730</v>
      </c>
      <c r="Z3221" s="4">
        <v>-139662.10999999999</v>
      </c>
      <c r="AA3221" s="4">
        <v>0</v>
      </c>
      <c r="AB3221" s="4">
        <v>0</v>
      </c>
      <c r="AC3221" s="4">
        <v>0</v>
      </c>
      <c r="AD3221" s="4">
        <v>1305730</v>
      </c>
      <c r="AE3221" s="5">
        <v>1463</v>
      </c>
      <c r="AF3221" s="1" t="s">
        <v>70</v>
      </c>
      <c r="AG3221" s="1" t="s">
        <v>71</v>
      </c>
      <c r="AH3221" s="1" t="s">
        <v>89</v>
      </c>
      <c r="AI3221" s="1" t="s">
        <v>57</v>
      </c>
      <c r="AJ3221" s="5">
        <v>10950</v>
      </c>
      <c r="AK3221" s="4">
        <v>-13629</v>
      </c>
      <c r="AL3221" s="4">
        <v>0</v>
      </c>
      <c r="AM3221" s="4">
        <v>0</v>
      </c>
      <c r="AN3221" s="4">
        <v>0</v>
      </c>
      <c r="AO3221" s="4">
        <v>-153291.10999999999</v>
      </c>
      <c r="AP3221" s="4">
        <v>-153291.10999999999</v>
      </c>
      <c r="AQ3221" s="4">
        <v>0</v>
      </c>
      <c r="AR3221" s="4">
        <v>1152438.8899999999</v>
      </c>
      <c r="AS3221" s="1" t="s">
        <v>52</v>
      </c>
      <c r="AT3221" s="9">
        <f t="shared" si="1486"/>
        <v>43555</v>
      </c>
      <c r="AU3221" s="9">
        <f t="shared" si="1487"/>
        <v>43525</v>
      </c>
      <c r="AV3221" s="9">
        <v>44798</v>
      </c>
      <c r="AW3221" s="11">
        <f t="shared" si="1488"/>
        <v>3.4054794520547946</v>
      </c>
      <c r="AX3221">
        <v>10</v>
      </c>
      <c r="AY3221" s="12">
        <v>0.05</v>
      </c>
      <c r="AZ3221">
        <f t="shared" si="1489"/>
        <v>9.5000000000000001E-2</v>
      </c>
      <c r="BA3221" s="13">
        <f t="shared" si="1490"/>
        <v>1305730</v>
      </c>
      <c r="BB3221" s="16" t="s">
        <v>593</v>
      </c>
      <c r="BC3221" s="16" t="s">
        <v>593</v>
      </c>
      <c r="BD3221" s="16" t="s">
        <v>593</v>
      </c>
      <c r="BE3221" s="16" t="s">
        <v>593</v>
      </c>
      <c r="BF3221" s="16" t="s">
        <v>593</v>
      </c>
      <c r="BG3221" s="16" t="s">
        <v>593</v>
      </c>
      <c r="BH3221" s="16" t="s">
        <v>593</v>
      </c>
      <c r="BI3221" s="14">
        <f t="shared" si="1495"/>
        <v>1152438.8899999999</v>
      </c>
      <c r="BJ3221" s="14">
        <v>0</v>
      </c>
      <c r="BK3221" s="14">
        <f t="shared" si="1496"/>
        <v>1152438.8899999999</v>
      </c>
      <c r="BL3221" s="52">
        <v>0</v>
      </c>
      <c r="BM3221" s="15">
        <f t="shared" si="1497"/>
        <v>1152438.8899999999</v>
      </c>
    </row>
    <row r="3222" spans="1:65">
      <c r="A3222" s="8">
        <v>3220</v>
      </c>
      <c r="B3222" s="1" t="s">
        <v>44</v>
      </c>
      <c r="C3222" s="1">
        <v>1500</v>
      </c>
      <c r="D3222" s="1" t="s">
        <v>60</v>
      </c>
      <c r="E3222" s="1">
        <v>150000125</v>
      </c>
      <c r="F3222" s="1" t="s">
        <v>112</v>
      </c>
      <c r="G3222" s="1" t="s">
        <v>114</v>
      </c>
      <c r="H3222" s="1">
        <v>25</v>
      </c>
      <c r="I3222" s="1" t="s">
        <v>52</v>
      </c>
      <c r="J3222" s="1" t="s">
        <v>49</v>
      </c>
      <c r="K3222" s="1">
        <v>17406001</v>
      </c>
      <c r="L3222" s="1" t="s">
        <v>50</v>
      </c>
      <c r="M3222" s="1" t="s">
        <v>51</v>
      </c>
      <c r="N3222" s="1" t="s">
        <v>64</v>
      </c>
      <c r="O3222" s="1" t="s">
        <v>65</v>
      </c>
      <c r="P3222" s="1" t="s">
        <v>66</v>
      </c>
      <c r="Q3222" s="1" t="s">
        <v>67</v>
      </c>
      <c r="R3222" s="1" t="s">
        <v>87</v>
      </c>
      <c r="S3222" s="1" t="s">
        <v>88</v>
      </c>
      <c r="T3222" s="2">
        <v>43555</v>
      </c>
      <c r="U3222" s="2">
        <v>43555</v>
      </c>
      <c r="V3222" s="1" t="s">
        <v>52</v>
      </c>
      <c r="W3222" s="3">
        <v>1</v>
      </c>
      <c r="X3222" s="1" t="s">
        <v>53</v>
      </c>
      <c r="Y3222" s="4">
        <v>5865877</v>
      </c>
      <c r="Z3222" s="4">
        <v>-627425.27</v>
      </c>
      <c r="AA3222" s="4">
        <v>0</v>
      </c>
      <c r="AB3222" s="4">
        <v>0</v>
      </c>
      <c r="AC3222" s="4">
        <v>0</v>
      </c>
      <c r="AD3222" s="4">
        <v>5865877</v>
      </c>
      <c r="AE3222" s="5">
        <v>1463</v>
      </c>
      <c r="AF3222" s="1" t="s">
        <v>70</v>
      </c>
      <c r="AG3222" s="1" t="s">
        <v>71</v>
      </c>
      <c r="AH3222" s="1" t="s">
        <v>89</v>
      </c>
      <c r="AI3222" s="1" t="s">
        <v>57</v>
      </c>
      <c r="AJ3222" s="5">
        <v>10950</v>
      </c>
      <c r="AK3222" s="4">
        <v>-61225</v>
      </c>
      <c r="AL3222" s="4">
        <v>0</v>
      </c>
      <c r="AM3222" s="4">
        <v>0</v>
      </c>
      <c r="AN3222" s="4">
        <v>0</v>
      </c>
      <c r="AO3222" s="4">
        <v>-688650.27</v>
      </c>
      <c r="AP3222" s="4">
        <v>-688650.27</v>
      </c>
      <c r="AQ3222" s="4">
        <v>0</v>
      </c>
      <c r="AR3222" s="4">
        <v>5177226.7300000004</v>
      </c>
      <c r="AS3222" s="1" t="s">
        <v>52</v>
      </c>
      <c r="AT3222" s="9">
        <f t="shared" si="1486"/>
        <v>43555</v>
      </c>
      <c r="AU3222" s="9">
        <f t="shared" si="1487"/>
        <v>43525</v>
      </c>
      <c r="AV3222" s="9">
        <v>44798</v>
      </c>
      <c r="AW3222" s="11">
        <f t="shared" si="1488"/>
        <v>3.4054794520547946</v>
      </c>
      <c r="AX3222">
        <v>10</v>
      </c>
      <c r="AY3222" s="12">
        <v>0.05</v>
      </c>
      <c r="AZ3222">
        <f t="shared" si="1489"/>
        <v>9.5000000000000001E-2</v>
      </c>
      <c r="BA3222" s="13">
        <f t="shared" si="1490"/>
        <v>5865877</v>
      </c>
      <c r="BB3222" s="16" t="s">
        <v>593</v>
      </c>
      <c r="BC3222" s="16" t="s">
        <v>593</v>
      </c>
      <c r="BD3222" s="16" t="s">
        <v>593</v>
      </c>
      <c r="BE3222" s="16" t="s">
        <v>593</v>
      </c>
      <c r="BF3222" s="16" t="s">
        <v>593</v>
      </c>
      <c r="BG3222" s="16" t="s">
        <v>593</v>
      </c>
      <c r="BH3222" s="16" t="s">
        <v>593</v>
      </c>
      <c r="BI3222" s="14">
        <f t="shared" si="1495"/>
        <v>5177226.7300000004</v>
      </c>
      <c r="BJ3222" s="14">
        <v>0</v>
      </c>
      <c r="BK3222" s="14">
        <f t="shared" si="1496"/>
        <v>5177226.7300000004</v>
      </c>
      <c r="BL3222" s="52">
        <v>0</v>
      </c>
      <c r="BM3222" s="15">
        <f t="shared" si="1497"/>
        <v>5177226.7300000004</v>
      </c>
    </row>
    <row r="3223" spans="1:65">
      <c r="A3223" s="8">
        <v>3221</v>
      </c>
      <c r="B3223" s="1" t="s">
        <v>44</v>
      </c>
      <c r="C3223" s="1">
        <v>1500</v>
      </c>
      <c r="D3223" s="1" t="s">
        <v>60</v>
      </c>
      <c r="E3223" s="1">
        <v>150000125</v>
      </c>
      <c r="F3223" s="1" t="s">
        <v>60</v>
      </c>
      <c r="G3223" s="1" t="s">
        <v>115</v>
      </c>
      <c r="H3223" s="1">
        <v>26</v>
      </c>
      <c r="I3223" s="1" t="s">
        <v>52</v>
      </c>
      <c r="J3223" s="1" t="s">
        <v>49</v>
      </c>
      <c r="K3223" s="1">
        <v>17406001</v>
      </c>
      <c r="L3223" s="1" t="s">
        <v>50</v>
      </c>
      <c r="M3223" s="1" t="s">
        <v>51</v>
      </c>
      <c r="N3223" s="1" t="s">
        <v>64</v>
      </c>
      <c r="O3223" s="1" t="s">
        <v>65</v>
      </c>
      <c r="P3223" s="1" t="s">
        <v>66</v>
      </c>
      <c r="Q3223" s="1" t="s">
        <v>67</v>
      </c>
      <c r="R3223" s="1" t="s">
        <v>87</v>
      </c>
      <c r="S3223" s="1" t="s">
        <v>88</v>
      </c>
      <c r="T3223" s="2">
        <v>43555</v>
      </c>
      <c r="U3223" s="2">
        <v>43555</v>
      </c>
      <c r="V3223" s="1" t="s">
        <v>52</v>
      </c>
      <c r="W3223" s="3">
        <v>1</v>
      </c>
      <c r="X3223" s="1" t="s">
        <v>53</v>
      </c>
      <c r="Y3223" s="4">
        <v>120000</v>
      </c>
      <c r="Z3223" s="4">
        <v>-12834</v>
      </c>
      <c r="AA3223" s="4">
        <v>0</v>
      </c>
      <c r="AB3223" s="4">
        <v>0</v>
      </c>
      <c r="AC3223" s="4">
        <v>0</v>
      </c>
      <c r="AD3223" s="4">
        <v>120000</v>
      </c>
      <c r="AE3223" s="5">
        <v>1463</v>
      </c>
      <c r="AF3223" s="1" t="s">
        <v>70</v>
      </c>
      <c r="AG3223" s="1" t="s">
        <v>71</v>
      </c>
      <c r="AH3223" s="1" t="s">
        <v>89</v>
      </c>
      <c r="AI3223" s="1" t="s">
        <v>57</v>
      </c>
      <c r="AJ3223" s="5">
        <v>10950</v>
      </c>
      <c r="AK3223" s="4">
        <v>-1253</v>
      </c>
      <c r="AL3223" s="4">
        <v>0</v>
      </c>
      <c r="AM3223" s="4">
        <v>0</v>
      </c>
      <c r="AN3223" s="4">
        <v>0</v>
      </c>
      <c r="AO3223" s="4">
        <v>-14087</v>
      </c>
      <c r="AP3223" s="4">
        <v>-14087</v>
      </c>
      <c r="AQ3223" s="4">
        <v>0</v>
      </c>
      <c r="AR3223" s="4">
        <v>105913</v>
      </c>
      <c r="AS3223" s="1" t="s">
        <v>52</v>
      </c>
      <c r="AT3223" s="9">
        <f t="shared" si="1486"/>
        <v>43555</v>
      </c>
      <c r="AU3223" s="9">
        <f t="shared" si="1487"/>
        <v>43525</v>
      </c>
      <c r="AV3223" s="9">
        <v>44798</v>
      </c>
      <c r="AW3223" s="11">
        <f t="shared" si="1488"/>
        <v>3.4054794520547946</v>
      </c>
      <c r="AX3223">
        <v>10</v>
      </c>
      <c r="AY3223" s="12">
        <v>0.05</v>
      </c>
      <c r="AZ3223">
        <f t="shared" si="1489"/>
        <v>9.5000000000000001E-2</v>
      </c>
      <c r="BA3223" s="13">
        <f t="shared" si="1490"/>
        <v>120000</v>
      </c>
      <c r="BI3223" s="14">
        <f t="shared" si="1495"/>
        <v>105913</v>
      </c>
      <c r="BJ3223" s="14">
        <v>0</v>
      </c>
      <c r="BK3223" s="14">
        <f t="shared" si="1496"/>
        <v>105913</v>
      </c>
      <c r="BL3223" s="52">
        <v>0</v>
      </c>
      <c r="BM3223" s="15">
        <f t="shared" si="1497"/>
        <v>105913</v>
      </c>
    </row>
    <row r="3224" spans="1:65">
      <c r="A3224" s="8">
        <v>3222</v>
      </c>
      <c r="B3224" s="1" t="s">
        <v>44</v>
      </c>
      <c r="C3224" s="1">
        <v>1500</v>
      </c>
      <c r="D3224" s="1" t="s">
        <v>60</v>
      </c>
      <c r="E3224" s="1">
        <v>150000125</v>
      </c>
      <c r="F3224" s="1" t="s">
        <v>112</v>
      </c>
      <c r="G3224" s="1" t="s">
        <v>116</v>
      </c>
      <c r="H3224" s="1">
        <v>27</v>
      </c>
      <c r="I3224" s="1" t="s">
        <v>236</v>
      </c>
      <c r="J3224" s="1" t="s">
        <v>49</v>
      </c>
      <c r="K3224" s="1">
        <v>17406001</v>
      </c>
      <c r="L3224" s="1" t="s">
        <v>50</v>
      </c>
      <c r="M3224" s="1" t="s">
        <v>51</v>
      </c>
      <c r="N3224" s="1" t="s">
        <v>64</v>
      </c>
      <c r="O3224" s="1" t="s">
        <v>65</v>
      </c>
      <c r="P3224" s="1" t="s">
        <v>66</v>
      </c>
      <c r="Q3224" s="1" t="s">
        <v>67</v>
      </c>
      <c r="R3224" s="1" t="s">
        <v>87</v>
      </c>
      <c r="S3224" s="1" t="s">
        <v>88</v>
      </c>
      <c r="T3224" s="2">
        <v>43555</v>
      </c>
      <c r="U3224" s="2">
        <v>43555</v>
      </c>
      <c r="V3224" s="1" t="s">
        <v>52</v>
      </c>
      <c r="W3224" s="3">
        <v>1</v>
      </c>
      <c r="X3224" s="1" t="s">
        <v>53</v>
      </c>
      <c r="Y3224" s="4">
        <v>4339035</v>
      </c>
      <c r="Z3224" s="4">
        <v>-464108.62</v>
      </c>
      <c r="AA3224" s="4">
        <v>0</v>
      </c>
      <c r="AB3224" s="4">
        <v>0</v>
      </c>
      <c r="AC3224" s="4">
        <v>0</v>
      </c>
      <c r="AD3224" s="4">
        <v>4339035</v>
      </c>
      <c r="AE3224" s="5">
        <v>1463</v>
      </c>
      <c r="AF3224" s="1" t="s">
        <v>70</v>
      </c>
      <c r="AG3224" s="1" t="s">
        <v>71</v>
      </c>
      <c r="AH3224" s="1" t="s">
        <v>89</v>
      </c>
      <c r="AI3224" s="1" t="s">
        <v>57</v>
      </c>
      <c r="AJ3224" s="5">
        <v>10950</v>
      </c>
      <c r="AK3224" s="4">
        <v>-45289</v>
      </c>
      <c r="AL3224" s="4">
        <v>0</v>
      </c>
      <c r="AM3224" s="4">
        <v>0</v>
      </c>
      <c r="AN3224" s="4">
        <v>0</v>
      </c>
      <c r="AO3224" s="4">
        <v>-509397.62</v>
      </c>
      <c r="AP3224" s="4">
        <v>-509397.62</v>
      </c>
      <c r="AQ3224" s="4">
        <v>0</v>
      </c>
      <c r="AR3224" s="4">
        <v>3829637.38</v>
      </c>
      <c r="AS3224" s="1" t="s">
        <v>52</v>
      </c>
      <c r="AT3224" s="9">
        <f t="shared" si="1486"/>
        <v>43555</v>
      </c>
      <c r="AU3224" s="9">
        <f t="shared" si="1487"/>
        <v>43525</v>
      </c>
      <c r="AV3224" s="9">
        <v>44798</v>
      </c>
      <c r="AW3224" s="11">
        <f t="shared" si="1488"/>
        <v>3.4054794520547946</v>
      </c>
      <c r="AX3224">
        <v>10</v>
      </c>
      <c r="AY3224" s="12">
        <v>0.05</v>
      </c>
      <c r="AZ3224">
        <f t="shared" si="1489"/>
        <v>9.5000000000000001E-2</v>
      </c>
      <c r="BA3224" s="13">
        <f t="shared" si="1490"/>
        <v>4339035</v>
      </c>
      <c r="BB3224" s="16" t="s">
        <v>593</v>
      </c>
      <c r="BC3224" s="16" t="s">
        <v>593</v>
      </c>
      <c r="BD3224" s="16" t="s">
        <v>593</v>
      </c>
      <c r="BE3224" s="16" t="s">
        <v>593</v>
      </c>
      <c r="BF3224" s="16" t="s">
        <v>593</v>
      </c>
      <c r="BG3224" s="16" t="s">
        <v>593</v>
      </c>
      <c r="BH3224" s="16" t="s">
        <v>593</v>
      </c>
      <c r="BI3224" s="14">
        <f t="shared" si="1495"/>
        <v>3829637.38</v>
      </c>
      <c r="BJ3224" s="14">
        <v>0</v>
      </c>
      <c r="BK3224" s="14">
        <f t="shared" si="1496"/>
        <v>3829637.38</v>
      </c>
      <c r="BL3224" s="52">
        <v>0</v>
      </c>
      <c r="BM3224" s="15">
        <f t="shared" si="1497"/>
        <v>3829637.38</v>
      </c>
    </row>
    <row r="3225" spans="1:65">
      <c r="A3225" s="8">
        <v>3223</v>
      </c>
      <c r="B3225" s="1" t="s">
        <v>44</v>
      </c>
      <c r="C3225" s="1">
        <v>1500</v>
      </c>
      <c r="D3225" s="1" t="s">
        <v>60</v>
      </c>
      <c r="E3225" s="1">
        <v>150000126</v>
      </c>
      <c r="F3225" s="1" t="s">
        <v>60</v>
      </c>
      <c r="G3225" s="1" t="s">
        <v>86</v>
      </c>
      <c r="H3225" s="1">
        <v>1</v>
      </c>
      <c r="I3225" s="1" t="s">
        <v>52</v>
      </c>
      <c r="J3225" s="1" t="s">
        <v>49</v>
      </c>
      <c r="K3225" s="1">
        <v>17406001</v>
      </c>
      <c r="L3225" s="1" t="s">
        <v>50</v>
      </c>
      <c r="M3225" s="1" t="s">
        <v>51</v>
      </c>
      <c r="N3225" s="1" t="s">
        <v>64</v>
      </c>
      <c r="O3225" s="1" t="s">
        <v>65</v>
      </c>
      <c r="P3225" s="1" t="s">
        <v>66</v>
      </c>
      <c r="Q3225" s="1" t="s">
        <v>67</v>
      </c>
      <c r="R3225" s="1" t="s">
        <v>87</v>
      </c>
      <c r="S3225" s="1" t="s">
        <v>88</v>
      </c>
      <c r="T3225" s="2">
        <v>43555</v>
      </c>
      <c r="U3225" s="2">
        <v>43555</v>
      </c>
      <c r="V3225" s="1" t="s">
        <v>52</v>
      </c>
      <c r="W3225" s="3">
        <v>1</v>
      </c>
      <c r="X3225" s="1" t="s">
        <v>53</v>
      </c>
      <c r="Y3225" s="4">
        <v>892500</v>
      </c>
      <c r="Z3225" s="4">
        <v>-95462</v>
      </c>
      <c r="AA3225" s="4">
        <v>0</v>
      </c>
      <c r="AB3225" s="4">
        <v>0</v>
      </c>
      <c r="AC3225" s="4">
        <v>0</v>
      </c>
      <c r="AD3225" s="4">
        <v>892500</v>
      </c>
      <c r="AE3225" s="5">
        <v>1463</v>
      </c>
      <c r="AF3225" s="1" t="s">
        <v>70</v>
      </c>
      <c r="AG3225" s="1" t="s">
        <v>71</v>
      </c>
      <c r="AH3225" s="1" t="s">
        <v>89</v>
      </c>
      <c r="AI3225" s="1" t="s">
        <v>57</v>
      </c>
      <c r="AJ3225" s="5">
        <v>10950</v>
      </c>
      <c r="AK3225" s="4">
        <v>-9315</v>
      </c>
      <c r="AL3225" s="4">
        <v>0</v>
      </c>
      <c r="AM3225" s="4">
        <v>0</v>
      </c>
      <c r="AN3225" s="4">
        <v>0</v>
      </c>
      <c r="AO3225" s="4">
        <v>-104777</v>
      </c>
      <c r="AP3225" s="4">
        <v>-104777</v>
      </c>
      <c r="AQ3225" s="4">
        <v>0</v>
      </c>
      <c r="AR3225" s="4">
        <v>787723</v>
      </c>
      <c r="AS3225" s="1" t="s">
        <v>52</v>
      </c>
      <c r="AT3225" s="9">
        <f t="shared" si="1486"/>
        <v>43555</v>
      </c>
      <c r="AU3225" s="9">
        <f t="shared" si="1487"/>
        <v>43525</v>
      </c>
      <c r="AV3225" s="9">
        <v>44798</v>
      </c>
      <c r="AW3225" s="11">
        <f t="shared" si="1488"/>
        <v>3.4054794520547946</v>
      </c>
      <c r="AX3225">
        <v>10</v>
      </c>
      <c r="AY3225" s="12">
        <v>0.05</v>
      </c>
      <c r="AZ3225">
        <f t="shared" si="1489"/>
        <v>9.5000000000000001E-2</v>
      </c>
      <c r="BA3225" s="13">
        <f t="shared" si="1490"/>
        <v>892500</v>
      </c>
      <c r="BB3225" s="17" t="s">
        <v>1853</v>
      </c>
      <c r="BC3225">
        <f>MATCH(BB3225,MONTHLY_INDEX!$A:$A,0)</f>
        <v>630</v>
      </c>
      <c r="BD3225">
        <f>MATCH(AU3225,MONTHLY_INDEX!$1:$1,0)</f>
        <v>87</v>
      </c>
      <c r="BE3225">
        <f>INDEX(MONTHLY_INDEX!$1:$1048576,Final!BC3225,Final!BD3225)</f>
        <v>115</v>
      </c>
      <c r="BF3225">
        <f>MATCH($BF$1,MONTHLY_INDEX!$1:$1,0)</f>
        <v>127</v>
      </c>
      <c r="BG3225">
        <f>INDEX(MONTHLY_INDEX!$1:$1048576,Final!BC3225,Final!BF3225)</f>
        <v>151.1</v>
      </c>
      <c r="BH3225" s="23">
        <f t="shared" ref="BH3225:BH3242" si="1498">(BG3225-BE3225)/BE3225</f>
        <v>0.31391304347826082</v>
      </c>
      <c r="BI3225" s="14">
        <f t="shared" ref="BI3225:BI3242" si="1499">(1+BH3225)*BA3225</f>
        <v>1172667.3913043479</v>
      </c>
      <c r="BJ3225" s="14">
        <f t="shared" ref="BJ3225:BJ3242" si="1500">BI3225*AZ3225*AW3225</f>
        <v>379381.99699225737</v>
      </c>
      <c r="BK3225" s="15">
        <f t="shared" si="1491"/>
        <v>793285.39431209047</v>
      </c>
      <c r="BL3225" s="52">
        <v>0</v>
      </c>
      <c r="BM3225" s="15">
        <f t="shared" ref="BM3225:BM3242" si="1501">MAX((1-BL3225)*BK3225,BI3225*AY3225)</f>
        <v>793285.39431209047</v>
      </c>
    </row>
    <row r="3226" spans="1:65">
      <c r="A3226" s="8">
        <v>3224</v>
      </c>
      <c r="B3226" s="1" t="s">
        <v>44</v>
      </c>
      <c r="C3226" s="1">
        <v>1500</v>
      </c>
      <c r="D3226" s="1" t="s">
        <v>60</v>
      </c>
      <c r="E3226" s="1">
        <v>150000126</v>
      </c>
      <c r="F3226" s="1" t="s">
        <v>60</v>
      </c>
      <c r="G3226" s="1" t="s">
        <v>90</v>
      </c>
      <c r="H3226" s="1">
        <v>2</v>
      </c>
      <c r="I3226" s="1" t="s">
        <v>52</v>
      </c>
      <c r="J3226" s="1" t="s">
        <v>49</v>
      </c>
      <c r="K3226" s="1">
        <v>17406001</v>
      </c>
      <c r="L3226" s="1" t="s">
        <v>50</v>
      </c>
      <c r="M3226" s="1" t="s">
        <v>51</v>
      </c>
      <c r="N3226" s="1" t="s">
        <v>64</v>
      </c>
      <c r="O3226" s="1" t="s">
        <v>65</v>
      </c>
      <c r="P3226" s="1" t="s">
        <v>66</v>
      </c>
      <c r="Q3226" s="1" t="s">
        <v>67</v>
      </c>
      <c r="R3226" s="1" t="s">
        <v>87</v>
      </c>
      <c r="S3226" s="1" t="s">
        <v>88</v>
      </c>
      <c r="T3226" s="2">
        <v>43555</v>
      </c>
      <c r="U3226" s="2">
        <v>43555</v>
      </c>
      <c r="V3226" s="1" t="s">
        <v>52</v>
      </c>
      <c r="W3226" s="3">
        <v>1</v>
      </c>
      <c r="X3226" s="1" t="s">
        <v>53</v>
      </c>
      <c r="Y3226" s="4">
        <v>472500</v>
      </c>
      <c r="Z3226" s="4">
        <v>-50539</v>
      </c>
      <c r="AA3226" s="4">
        <v>0</v>
      </c>
      <c r="AB3226" s="4">
        <v>0</v>
      </c>
      <c r="AC3226" s="4">
        <v>0</v>
      </c>
      <c r="AD3226" s="4">
        <v>472500</v>
      </c>
      <c r="AE3226" s="5">
        <v>1463</v>
      </c>
      <c r="AF3226" s="1" t="s">
        <v>70</v>
      </c>
      <c r="AG3226" s="1" t="s">
        <v>71</v>
      </c>
      <c r="AH3226" s="1" t="s">
        <v>89</v>
      </c>
      <c r="AI3226" s="1" t="s">
        <v>57</v>
      </c>
      <c r="AJ3226" s="5">
        <v>10950</v>
      </c>
      <c r="AK3226" s="4">
        <v>-4932</v>
      </c>
      <c r="AL3226" s="4">
        <v>0</v>
      </c>
      <c r="AM3226" s="4">
        <v>0</v>
      </c>
      <c r="AN3226" s="4">
        <v>0</v>
      </c>
      <c r="AO3226" s="4">
        <v>-55471</v>
      </c>
      <c r="AP3226" s="4">
        <v>-55471</v>
      </c>
      <c r="AQ3226" s="4">
        <v>0</v>
      </c>
      <c r="AR3226" s="4">
        <v>417029</v>
      </c>
      <c r="AS3226" s="1" t="s">
        <v>52</v>
      </c>
      <c r="AT3226" s="9">
        <f t="shared" si="1486"/>
        <v>43555</v>
      </c>
      <c r="AU3226" s="9">
        <f t="shared" si="1487"/>
        <v>43525</v>
      </c>
      <c r="AV3226" s="9">
        <v>44798</v>
      </c>
      <c r="AW3226" s="11">
        <f t="shared" si="1488"/>
        <v>3.4054794520547946</v>
      </c>
      <c r="AX3226">
        <v>10</v>
      </c>
      <c r="AY3226" s="12">
        <v>0.05</v>
      </c>
      <c r="AZ3226">
        <f t="shared" si="1489"/>
        <v>9.5000000000000001E-2</v>
      </c>
      <c r="BA3226" s="13">
        <f t="shared" si="1490"/>
        <v>472500</v>
      </c>
      <c r="BB3226" s="17" t="s">
        <v>2189</v>
      </c>
      <c r="BC3226">
        <f>MATCH(BB3226,MONTHLY_INDEX!$A:$A,0)</f>
        <v>798</v>
      </c>
      <c r="BD3226">
        <f>MATCH(AU3226,MONTHLY_INDEX!$1:$1,0)</f>
        <v>87</v>
      </c>
      <c r="BE3226">
        <f>INDEX(MONTHLY_INDEX!$1:$1048576,Final!BC3226,Final!BD3226)</f>
        <v>95.2</v>
      </c>
      <c r="BF3226">
        <f>MATCH($BF$1,MONTHLY_INDEX!$1:$1,0)</f>
        <v>127</v>
      </c>
      <c r="BG3226">
        <f>INDEX(MONTHLY_INDEX!$1:$1048576,Final!BC3226,Final!BF3226)</f>
        <v>95.3</v>
      </c>
      <c r="BH3226" s="23">
        <f t="shared" si="1498"/>
        <v>1.0504201680671672E-3</v>
      </c>
      <c r="BI3226" s="14">
        <f t="shared" si="1499"/>
        <v>472996.32352941175</v>
      </c>
      <c r="BJ3226" s="14">
        <f t="shared" si="1500"/>
        <v>153024.02976430298</v>
      </c>
      <c r="BK3226" s="15">
        <f t="shared" si="1491"/>
        <v>319972.2937651088</v>
      </c>
      <c r="BL3226" s="52">
        <v>0</v>
      </c>
      <c r="BM3226" s="15">
        <f t="shared" si="1501"/>
        <v>319972.2937651088</v>
      </c>
    </row>
    <row r="3227" spans="1:65">
      <c r="A3227" s="8">
        <v>3225</v>
      </c>
      <c r="B3227" s="1" t="s">
        <v>44</v>
      </c>
      <c r="C3227" s="1">
        <v>1500</v>
      </c>
      <c r="D3227" s="1" t="s">
        <v>60</v>
      </c>
      <c r="E3227" s="1">
        <v>150000126</v>
      </c>
      <c r="F3227" s="1" t="s">
        <v>60</v>
      </c>
      <c r="G3227" s="1" t="s">
        <v>91</v>
      </c>
      <c r="H3227" s="1">
        <v>3</v>
      </c>
      <c r="I3227" s="1" t="s">
        <v>52</v>
      </c>
      <c r="J3227" s="1" t="s">
        <v>49</v>
      </c>
      <c r="K3227" s="1">
        <v>17406001</v>
      </c>
      <c r="L3227" s="1" t="s">
        <v>50</v>
      </c>
      <c r="M3227" s="1" t="s">
        <v>51</v>
      </c>
      <c r="N3227" s="1" t="s">
        <v>64</v>
      </c>
      <c r="O3227" s="1" t="s">
        <v>65</v>
      </c>
      <c r="P3227" s="1" t="s">
        <v>66</v>
      </c>
      <c r="Q3227" s="1" t="s">
        <v>67</v>
      </c>
      <c r="R3227" s="1" t="s">
        <v>87</v>
      </c>
      <c r="S3227" s="1" t="s">
        <v>88</v>
      </c>
      <c r="T3227" s="2">
        <v>43555</v>
      </c>
      <c r="U3227" s="2">
        <v>43555</v>
      </c>
      <c r="V3227" s="1" t="s">
        <v>52</v>
      </c>
      <c r="W3227" s="3">
        <v>1</v>
      </c>
      <c r="X3227" s="1" t="s">
        <v>53</v>
      </c>
      <c r="Y3227" s="4">
        <v>637760</v>
      </c>
      <c r="Z3227" s="4">
        <v>-68215</v>
      </c>
      <c r="AA3227" s="4">
        <v>0</v>
      </c>
      <c r="AB3227" s="4">
        <v>0</v>
      </c>
      <c r="AC3227" s="4">
        <v>0</v>
      </c>
      <c r="AD3227" s="4">
        <v>637760</v>
      </c>
      <c r="AE3227" s="5">
        <v>1463</v>
      </c>
      <c r="AF3227" s="1" t="s">
        <v>70</v>
      </c>
      <c r="AG3227" s="1" t="s">
        <v>71</v>
      </c>
      <c r="AH3227" s="1" t="s">
        <v>89</v>
      </c>
      <c r="AI3227" s="1" t="s">
        <v>57</v>
      </c>
      <c r="AJ3227" s="5">
        <v>10950</v>
      </c>
      <c r="AK3227" s="4">
        <v>-6657</v>
      </c>
      <c r="AL3227" s="4">
        <v>0</v>
      </c>
      <c r="AM3227" s="4">
        <v>0</v>
      </c>
      <c r="AN3227" s="4">
        <v>0</v>
      </c>
      <c r="AO3227" s="4">
        <v>-74872</v>
      </c>
      <c r="AP3227" s="4">
        <v>-74872</v>
      </c>
      <c r="AQ3227" s="4">
        <v>0</v>
      </c>
      <c r="AR3227" s="4">
        <v>562888</v>
      </c>
      <c r="AS3227" s="1" t="s">
        <v>52</v>
      </c>
      <c r="AT3227" s="9">
        <f t="shared" si="1486"/>
        <v>43555</v>
      </c>
      <c r="AU3227" s="9">
        <f t="shared" si="1487"/>
        <v>43525</v>
      </c>
      <c r="AV3227" s="9">
        <v>44798</v>
      </c>
      <c r="AW3227" s="11">
        <f t="shared" si="1488"/>
        <v>3.4054794520547946</v>
      </c>
      <c r="AX3227">
        <v>10</v>
      </c>
      <c r="AY3227" s="12">
        <v>0.05</v>
      </c>
      <c r="AZ3227">
        <f t="shared" si="1489"/>
        <v>9.5000000000000001E-2</v>
      </c>
      <c r="BA3227" s="13">
        <f t="shared" si="1490"/>
        <v>637760</v>
      </c>
      <c r="BB3227" s="17" t="s">
        <v>2189</v>
      </c>
      <c r="BC3227">
        <f>MATCH(BB3227,MONTHLY_INDEX!$A:$A,0)</f>
        <v>798</v>
      </c>
      <c r="BD3227">
        <f>MATCH(AU3227,MONTHLY_INDEX!$1:$1,0)</f>
        <v>87</v>
      </c>
      <c r="BE3227">
        <f>INDEX(MONTHLY_INDEX!$1:$1048576,Final!BC3227,Final!BD3227)</f>
        <v>95.2</v>
      </c>
      <c r="BF3227">
        <f>MATCH($BF$1,MONTHLY_INDEX!$1:$1,0)</f>
        <v>127</v>
      </c>
      <c r="BG3227">
        <f>INDEX(MONTHLY_INDEX!$1:$1048576,Final!BC3227,Final!BF3227)</f>
        <v>95.3</v>
      </c>
      <c r="BH3227" s="23">
        <f t="shared" si="1498"/>
        <v>1.0504201680671672E-3</v>
      </c>
      <c r="BI3227" s="14">
        <f t="shared" si="1499"/>
        <v>638429.91596638656</v>
      </c>
      <c r="BJ3227" s="14">
        <f t="shared" si="1500"/>
        <v>206545.19623805687</v>
      </c>
      <c r="BK3227" s="15">
        <f t="shared" si="1491"/>
        <v>431884.71972832968</v>
      </c>
      <c r="BL3227" s="52">
        <v>0</v>
      </c>
      <c r="BM3227" s="15">
        <f t="shared" si="1501"/>
        <v>431884.71972832968</v>
      </c>
    </row>
    <row r="3228" spans="1:65">
      <c r="A3228" s="8">
        <v>3226</v>
      </c>
      <c r="B3228" s="1" t="s">
        <v>44</v>
      </c>
      <c r="C3228" s="1">
        <v>1500</v>
      </c>
      <c r="D3228" s="1" t="s">
        <v>60</v>
      </c>
      <c r="E3228" s="1">
        <v>150000126</v>
      </c>
      <c r="F3228" s="1" t="s">
        <v>60</v>
      </c>
      <c r="G3228" s="1" t="s">
        <v>92</v>
      </c>
      <c r="H3228" s="1">
        <v>4</v>
      </c>
      <c r="I3228" s="1" t="s">
        <v>52</v>
      </c>
      <c r="J3228" s="1" t="s">
        <v>49</v>
      </c>
      <c r="K3228" s="1">
        <v>17406001</v>
      </c>
      <c r="L3228" s="1" t="s">
        <v>50</v>
      </c>
      <c r="M3228" s="1" t="s">
        <v>51</v>
      </c>
      <c r="N3228" s="1" t="s">
        <v>64</v>
      </c>
      <c r="O3228" s="1" t="s">
        <v>65</v>
      </c>
      <c r="P3228" s="1" t="s">
        <v>66</v>
      </c>
      <c r="Q3228" s="1" t="s">
        <v>67</v>
      </c>
      <c r="R3228" s="1" t="s">
        <v>87</v>
      </c>
      <c r="S3228" s="1" t="s">
        <v>88</v>
      </c>
      <c r="T3228" s="2">
        <v>43555</v>
      </c>
      <c r="U3228" s="2">
        <v>43555</v>
      </c>
      <c r="V3228" s="1" t="s">
        <v>52</v>
      </c>
      <c r="W3228" s="3">
        <v>1</v>
      </c>
      <c r="X3228" s="1" t="s">
        <v>53</v>
      </c>
      <c r="Y3228" s="4">
        <v>21044329</v>
      </c>
      <c r="Z3228" s="4">
        <v>-2250938</v>
      </c>
      <c r="AA3228" s="4">
        <v>0</v>
      </c>
      <c r="AB3228" s="4">
        <v>0</v>
      </c>
      <c r="AC3228" s="4">
        <v>0</v>
      </c>
      <c r="AD3228" s="4">
        <v>21044329</v>
      </c>
      <c r="AE3228" s="5">
        <v>1463</v>
      </c>
      <c r="AF3228" s="1" t="s">
        <v>70</v>
      </c>
      <c r="AG3228" s="1" t="s">
        <v>71</v>
      </c>
      <c r="AH3228" s="1" t="s">
        <v>89</v>
      </c>
      <c r="AI3228" s="1" t="s">
        <v>57</v>
      </c>
      <c r="AJ3228" s="5">
        <v>10950</v>
      </c>
      <c r="AK3228" s="4">
        <v>-219649</v>
      </c>
      <c r="AL3228" s="4">
        <v>0</v>
      </c>
      <c r="AM3228" s="4">
        <v>0</v>
      </c>
      <c r="AN3228" s="4">
        <v>0</v>
      </c>
      <c r="AO3228" s="4">
        <v>-2470587</v>
      </c>
      <c r="AP3228" s="4">
        <v>-2470587</v>
      </c>
      <c r="AQ3228" s="4">
        <v>0</v>
      </c>
      <c r="AR3228" s="4">
        <v>18573742</v>
      </c>
      <c r="AS3228" s="1" t="s">
        <v>52</v>
      </c>
      <c r="AT3228" s="9">
        <f t="shared" si="1486"/>
        <v>43555</v>
      </c>
      <c r="AU3228" s="9">
        <f t="shared" si="1487"/>
        <v>43525</v>
      </c>
      <c r="AV3228" s="9">
        <v>44798</v>
      </c>
      <c r="AW3228" s="11">
        <f t="shared" si="1488"/>
        <v>3.4054794520547946</v>
      </c>
      <c r="AX3228">
        <v>25</v>
      </c>
      <c r="AY3228" s="12">
        <v>0.05</v>
      </c>
      <c r="AZ3228">
        <f t="shared" si="1489"/>
        <v>3.7999999999999999E-2</v>
      </c>
      <c r="BA3228" s="13">
        <f t="shared" si="1490"/>
        <v>21044329</v>
      </c>
      <c r="BB3228" s="17" t="s">
        <v>2189</v>
      </c>
      <c r="BC3228">
        <f>MATCH(BB3228,MONTHLY_INDEX!$A:$A,0)</f>
        <v>798</v>
      </c>
      <c r="BD3228">
        <f>MATCH(AU3228,MONTHLY_INDEX!$1:$1,0)</f>
        <v>87</v>
      </c>
      <c r="BE3228">
        <f>INDEX(MONTHLY_INDEX!$1:$1048576,Final!BC3228,Final!BD3228)</f>
        <v>95.2</v>
      </c>
      <c r="BF3228">
        <f>MATCH($BF$1,MONTHLY_INDEX!$1:$1,0)</f>
        <v>127</v>
      </c>
      <c r="BG3228">
        <f>INDEX(MONTHLY_INDEX!$1:$1048576,Final!BC3228,Final!BF3228)</f>
        <v>95.3</v>
      </c>
      <c r="BH3228" s="23">
        <f t="shared" si="1498"/>
        <v>1.0504201680671672E-3</v>
      </c>
      <c r="BI3228" s="14">
        <f t="shared" si="1499"/>
        <v>21066434.387605041</v>
      </c>
      <c r="BJ3228" s="14">
        <f t="shared" si="1500"/>
        <v>2726169.7585318806</v>
      </c>
      <c r="BK3228" s="15">
        <f t="shared" si="1491"/>
        <v>18340264.629073162</v>
      </c>
      <c r="BL3228" s="52">
        <v>0</v>
      </c>
      <c r="BM3228" s="15">
        <f t="shared" si="1501"/>
        <v>18340264.629073162</v>
      </c>
    </row>
    <row r="3229" spans="1:65">
      <c r="A3229" s="8">
        <v>3227</v>
      </c>
      <c r="B3229" s="1" t="s">
        <v>44</v>
      </c>
      <c r="C3229" s="1">
        <v>1500</v>
      </c>
      <c r="D3229" s="1" t="s">
        <v>60</v>
      </c>
      <c r="E3229" s="1">
        <v>150000126</v>
      </c>
      <c r="F3229" s="1" t="s">
        <v>60</v>
      </c>
      <c r="G3229" s="1" t="s">
        <v>93</v>
      </c>
      <c r="H3229" s="1">
        <v>5</v>
      </c>
      <c r="I3229" s="1" t="s">
        <v>52</v>
      </c>
      <c r="J3229" s="1" t="s">
        <v>49</v>
      </c>
      <c r="K3229" s="1">
        <v>17406001</v>
      </c>
      <c r="L3229" s="1" t="s">
        <v>50</v>
      </c>
      <c r="M3229" s="1" t="s">
        <v>51</v>
      </c>
      <c r="N3229" s="1" t="s">
        <v>64</v>
      </c>
      <c r="O3229" s="1" t="s">
        <v>65</v>
      </c>
      <c r="P3229" s="1" t="s">
        <v>66</v>
      </c>
      <c r="Q3229" s="1" t="s">
        <v>67</v>
      </c>
      <c r="R3229" s="1" t="s">
        <v>87</v>
      </c>
      <c r="S3229" s="1" t="s">
        <v>88</v>
      </c>
      <c r="T3229" s="2">
        <v>43555</v>
      </c>
      <c r="U3229" s="2">
        <v>43555</v>
      </c>
      <c r="V3229" s="1" t="s">
        <v>52</v>
      </c>
      <c r="W3229" s="3">
        <v>1</v>
      </c>
      <c r="X3229" s="1" t="s">
        <v>53</v>
      </c>
      <c r="Y3229" s="4">
        <v>969266</v>
      </c>
      <c r="Z3229" s="4">
        <v>-103673</v>
      </c>
      <c r="AA3229" s="4">
        <v>0</v>
      </c>
      <c r="AB3229" s="4">
        <v>0</v>
      </c>
      <c r="AC3229" s="4">
        <v>0</v>
      </c>
      <c r="AD3229" s="4">
        <v>969266</v>
      </c>
      <c r="AE3229" s="5">
        <v>1463</v>
      </c>
      <c r="AF3229" s="1" t="s">
        <v>70</v>
      </c>
      <c r="AG3229" s="1" t="s">
        <v>71</v>
      </c>
      <c r="AH3229" s="1" t="s">
        <v>89</v>
      </c>
      <c r="AI3229" s="1" t="s">
        <v>57</v>
      </c>
      <c r="AJ3229" s="5">
        <v>10950</v>
      </c>
      <c r="AK3229" s="4">
        <v>-10117</v>
      </c>
      <c r="AL3229" s="4">
        <v>0</v>
      </c>
      <c r="AM3229" s="4">
        <v>0</v>
      </c>
      <c r="AN3229" s="4">
        <v>0</v>
      </c>
      <c r="AO3229" s="4">
        <v>-113790</v>
      </c>
      <c r="AP3229" s="4">
        <v>-113790</v>
      </c>
      <c r="AQ3229" s="4">
        <v>0</v>
      </c>
      <c r="AR3229" s="4">
        <v>855476</v>
      </c>
      <c r="AS3229" s="1" t="s">
        <v>52</v>
      </c>
      <c r="AT3229" s="9">
        <f t="shared" si="1486"/>
        <v>43555</v>
      </c>
      <c r="AU3229" s="9">
        <f t="shared" si="1487"/>
        <v>43525</v>
      </c>
      <c r="AV3229" s="9">
        <v>44798</v>
      </c>
      <c r="AW3229" s="11">
        <f t="shared" si="1488"/>
        <v>3.4054794520547946</v>
      </c>
      <c r="AX3229">
        <v>25</v>
      </c>
      <c r="AY3229" s="12">
        <v>0.05</v>
      </c>
      <c r="AZ3229">
        <f t="shared" si="1489"/>
        <v>3.7999999999999999E-2</v>
      </c>
      <c r="BA3229" s="13">
        <f t="shared" si="1490"/>
        <v>969266</v>
      </c>
      <c r="BB3229" s="17" t="s">
        <v>2083</v>
      </c>
      <c r="BC3229">
        <f>MATCH(BB3229,MONTHLY_INDEX!$A:$A,0)</f>
        <v>745</v>
      </c>
      <c r="BD3229">
        <f>MATCH(AU3229,MONTHLY_INDEX!$1:$1,0)</f>
        <v>87</v>
      </c>
      <c r="BE3229">
        <f>INDEX(MONTHLY_INDEX!$1:$1048576,Final!BC3229,Final!BD3229)</f>
        <v>108.5</v>
      </c>
      <c r="BF3229">
        <f>MATCH($BF$1,MONTHLY_INDEX!$1:$1,0)</f>
        <v>127</v>
      </c>
      <c r="BG3229">
        <f>INDEX(MONTHLY_INDEX!$1:$1048576,Final!BC3229,Final!BF3229)</f>
        <v>115.4</v>
      </c>
      <c r="BH3229" s="23">
        <f t="shared" si="1498"/>
        <v>6.3594470046082999E-2</v>
      </c>
      <c r="BI3229" s="14">
        <f t="shared" si="1499"/>
        <v>1030905.9576036867</v>
      </c>
      <c r="BJ3229" s="14">
        <f t="shared" si="1500"/>
        <v>133407.70411356862</v>
      </c>
      <c r="BK3229" s="15">
        <f t="shared" si="1491"/>
        <v>897498.25349011808</v>
      </c>
      <c r="BL3229" s="52">
        <v>0</v>
      </c>
      <c r="BM3229" s="15">
        <f t="shared" si="1501"/>
        <v>897498.25349011808</v>
      </c>
    </row>
    <row r="3230" spans="1:65">
      <c r="A3230" s="8">
        <v>3228</v>
      </c>
      <c r="B3230" s="1" t="s">
        <v>44</v>
      </c>
      <c r="C3230" s="1">
        <v>1500</v>
      </c>
      <c r="D3230" s="1" t="s">
        <v>60</v>
      </c>
      <c r="E3230" s="1">
        <v>150000126</v>
      </c>
      <c r="F3230" s="1" t="s">
        <v>60</v>
      </c>
      <c r="G3230" s="1" t="s">
        <v>94</v>
      </c>
      <c r="H3230" s="1">
        <v>6</v>
      </c>
      <c r="I3230" s="1" t="s">
        <v>52</v>
      </c>
      <c r="J3230" s="1" t="s">
        <v>49</v>
      </c>
      <c r="K3230" s="1">
        <v>17406001</v>
      </c>
      <c r="L3230" s="1" t="s">
        <v>50</v>
      </c>
      <c r="M3230" s="1" t="s">
        <v>51</v>
      </c>
      <c r="N3230" s="1" t="s">
        <v>64</v>
      </c>
      <c r="O3230" s="1" t="s">
        <v>65</v>
      </c>
      <c r="P3230" s="1" t="s">
        <v>66</v>
      </c>
      <c r="Q3230" s="1" t="s">
        <v>67</v>
      </c>
      <c r="R3230" s="1" t="s">
        <v>87</v>
      </c>
      <c r="S3230" s="1" t="s">
        <v>88</v>
      </c>
      <c r="T3230" s="2">
        <v>43555</v>
      </c>
      <c r="U3230" s="2">
        <v>43555</v>
      </c>
      <c r="V3230" s="1" t="s">
        <v>52</v>
      </c>
      <c r="W3230" s="3">
        <v>1</v>
      </c>
      <c r="X3230" s="1" t="s">
        <v>53</v>
      </c>
      <c r="Y3230" s="4">
        <v>735000</v>
      </c>
      <c r="Z3230" s="4">
        <v>-78617</v>
      </c>
      <c r="AA3230" s="4">
        <v>0</v>
      </c>
      <c r="AB3230" s="4">
        <v>0</v>
      </c>
      <c r="AC3230" s="4">
        <v>0</v>
      </c>
      <c r="AD3230" s="4">
        <v>735000</v>
      </c>
      <c r="AE3230" s="5">
        <v>1463</v>
      </c>
      <c r="AF3230" s="1" t="s">
        <v>70</v>
      </c>
      <c r="AG3230" s="1" t="s">
        <v>71</v>
      </c>
      <c r="AH3230" s="1" t="s">
        <v>89</v>
      </c>
      <c r="AI3230" s="1" t="s">
        <v>57</v>
      </c>
      <c r="AJ3230" s="5">
        <v>10950</v>
      </c>
      <c r="AK3230" s="4">
        <v>-7672</v>
      </c>
      <c r="AL3230" s="4">
        <v>0</v>
      </c>
      <c r="AM3230" s="4">
        <v>0</v>
      </c>
      <c r="AN3230" s="4">
        <v>0</v>
      </c>
      <c r="AO3230" s="4">
        <v>-86289</v>
      </c>
      <c r="AP3230" s="4">
        <v>-86289</v>
      </c>
      <c r="AQ3230" s="4">
        <v>0</v>
      </c>
      <c r="AR3230" s="4">
        <v>648711</v>
      </c>
      <c r="AS3230" s="1" t="s">
        <v>52</v>
      </c>
      <c r="AT3230" s="9">
        <f t="shared" si="1486"/>
        <v>43555</v>
      </c>
      <c r="AU3230" s="9">
        <f t="shared" si="1487"/>
        <v>43525</v>
      </c>
      <c r="AV3230" s="9">
        <v>44798</v>
      </c>
      <c r="AW3230" s="11">
        <f t="shared" si="1488"/>
        <v>3.4054794520547946</v>
      </c>
      <c r="AX3230">
        <v>10</v>
      </c>
      <c r="AY3230" s="12">
        <v>0.05</v>
      </c>
      <c r="AZ3230">
        <f t="shared" si="1489"/>
        <v>9.5000000000000001E-2</v>
      </c>
      <c r="BA3230" s="13">
        <f t="shared" si="1490"/>
        <v>735000</v>
      </c>
      <c r="BB3230" s="17" t="s">
        <v>1853</v>
      </c>
      <c r="BC3230">
        <f>MATCH(BB3230,MONTHLY_INDEX!$A:$A,0)</f>
        <v>630</v>
      </c>
      <c r="BD3230">
        <f>MATCH(AU3230,MONTHLY_INDEX!$1:$1,0)</f>
        <v>87</v>
      </c>
      <c r="BE3230">
        <f>INDEX(MONTHLY_INDEX!$1:$1048576,Final!BC3230,Final!BD3230)</f>
        <v>115</v>
      </c>
      <c r="BF3230">
        <f>MATCH($BF$1,MONTHLY_INDEX!$1:$1,0)</f>
        <v>127</v>
      </c>
      <c r="BG3230">
        <f>INDEX(MONTHLY_INDEX!$1:$1048576,Final!BC3230,Final!BF3230)</f>
        <v>151.1</v>
      </c>
      <c r="BH3230" s="23">
        <f t="shared" si="1498"/>
        <v>0.31391304347826082</v>
      </c>
      <c r="BI3230" s="14">
        <f t="shared" si="1499"/>
        <v>965726.08695652173</v>
      </c>
      <c r="BJ3230" s="14">
        <f t="shared" si="1500"/>
        <v>312432.2328171531</v>
      </c>
      <c r="BK3230" s="15">
        <f t="shared" si="1491"/>
        <v>653293.85413936863</v>
      </c>
      <c r="BL3230" s="52">
        <v>0</v>
      </c>
      <c r="BM3230" s="15">
        <f t="shared" si="1501"/>
        <v>653293.85413936863</v>
      </c>
    </row>
    <row r="3231" spans="1:65">
      <c r="A3231" s="8">
        <v>3229</v>
      </c>
      <c r="B3231" s="1" t="s">
        <v>44</v>
      </c>
      <c r="C3231" s="1">
        <v>1500</v>
      </c>
      <c r="D3231" s="1" t="s">
        <v>60</v>
      </c>
      <c r="E3231" s="1">
        <v>150000126</v>
      </c>
      <c r="F3231" s="1" t="s">
        <v>60</v>
      </c>
      <c r="G3231" s="1" t="s">
        <v>95</v>
      </c>
      <c r="H3231" s="1">
        <v>7</v>
      </c>
      <c r="I3231" s="1" t="s">
        <v>52</v>
      </c>
      <c r="J3231" s="1" t="s">
        <v>49</v>
      </c>
      <c r="K3231" s="1">
        <v>17406001</v>
      </c>
      <c r="L3231" s="1" t="s">
        <v>50</v>
      </c>
      <c r="M3231" s="1" t="s">
        <v>51</v>
      </c>
      <c r="N3231" s="1" t="s">
        <v>64</v>
      </c>
      <c r="O3231" s="1" t="s">
        <v>65</v>
      </c>
      <c r="P3231" s="1" t="s">
        <v>66</v>
      </c>
      <c r="Q3231" s="1" t="s">
        <v>67</v>
      </c>
      <c r="R3231" s="1" t="s">
        <v>87</v>
      </c>
      <c r="S3231" s="1" t="s">
        <v>88</v>
      </c>
      <c r="T3231" s="2">
        <v>43555</v>
      </c>
      <c r="U3231" s="2">
        <v>43555</v>
      </c>
      <c r="V3231" s="1" t="s">
        <v>52</v>
      </c>
      <c r="W3231" s="3">
        <v>1</v>
      </c>
      <c r="X3231" s="1" t="s">
        <v>53</v>
      </c>
      <c r="Y3231" s="4">
        <v>126000</v>
      </c>
      <c r="Z3231" s="4">
        <v>-13477</v>
      </c>
      <c r="AA3231" s="4">
        <v>0</v>
      </c>
      <c r="AB3231" s="4">
        <v>0</v>
      </c>
      <c r="AC3231" s="4">
        <v>0</v>
      </c>
      <c r="AD3231" s="4">
        <v>126000</v>
      </c>
      <c r="AE3231" s="5">
        <v>1463</v>
      </c>
      <c r="AF3231" s="1" t="s">
        <v>70</v>
      </c>
      <c r="AG3231" s="1" t="s">
        <v>71</v>
      </c>
      <c r="AH3231" s="1" t="s">
        <v>89</v>
      </c>
      <c r="AI3231" s="1" t="s">
        <v>57</v>
      </c>
      <c r="AJ3231" s="5">
        <v>10950</v>
      </c>
      <c r="AK3231" s="4">
        <v>-1315</v>
      </c>
      <c r="AL3231" s="4">
        <v>0</v>
      </c>
      <c r="AM3231" s="4">
        <v>0</v>
      </c>
      <c r="AN3231" s="4">
        <v>0</v>
      </c>
      <c r="AO3231" s="4">
        <v>-14792</v>
      </c>
      <c r="AP3231" s="4">
        <v>-14792</v>
      </c>
      <c r="AQ3231" s="4">
        <v>0</v>
      </c>
      <c r="AR3231" s="4">
        <v>111208</v>
      </c>
      <c r="AS3231" s="1" t="s">
        <v>52</v>
      </c>
      <c r="AT3231" s="9">
        <f t="shared" si="1486"/>
        <v>43555</v>
      </c>
      <c r="AU3231" s="9">
        <f t="shared" si="1487"/>
        <v>43525</v>
      </c>
      <c r="AV3231" s="9">
        <v>44798</v>
      </c>
      <c r="AW3231" s="11">
        <f t="shared" si="1488"/>
        <v>3.4054794520547946</v>
      </c>
      <c r="AX3231">
        <v>25</v>
      </c>
      <c r="AY3231" s="12">
        <v>0.05</v>
      </c>
      <c r="AZ3231">
        <f t="shared" si="1489"/>
        <v>3.7999999999999999E-2</v>
      </c>
      <c r="BA3231" s="13">
        <f t="shared" si="1490"/>
        <v>126000</v>
      </c>
      <c r="BB3231" s="17" t="s">
        <v>2189</v>
      </c>
      <c r="BC3231">
        <f>MATCH(BB3231,MONTHLY_INDEX!$A:$A,0)</f>
        <v>798</v>
      </c>
      <c r="BD3231">
        <f>MATCH(AU3231,MONTHLY_INDEX!$1:$1,0)</f>
        <v>87</v>
      </c>
      <c r="BE3231">
        <f>INDEX(MONTHLY_INDEX!$1:$1048576,Final!BC3231,Final!BD3231)</f>
        <v>95.2</v>
      </c>
      <c r="BF3231">
        <f>MATCH($BF$1,MONTHLY_INDEX!$1:$1,0)</f>
        <v>127</v>
      </c>
      <c r="BG3231">
        <f>INDEX(MONTHLY_INDEX!$1:$1048576,Final!BC3231,Final!BF3231)</f>
        <v>95.3</v>
      </c>
      <c r="BH3231" s="23">
        <f t="shared" si="1498"/>
        <v>1.0504201680671672E-3</v>
      </c>
      <c r="BI3231" s="14">
        <f t="shared" si="1499"/>
        <v>126132.35294117648</v>
      </c>
      <c r="BJ3231" s="14">
        <f t="shared" si="1500"/>
        <v>16322.563174858986</v>
      </c>
      <c r="BK3231" s="15">
        <f t="shared" si="1491"/>
        <v>109809.7897663175</v>
      </c>
      <c r="BL3231" s="52">
        <v>0</v>
      </c>
      <c r="BM3231" s="15">
        <f t="shared" si="1501"/>
        <v>109809.7897663175</v>
      </c>
    </row>
    <row r="3232" spans="1:65">
      <c r="A3232" s="8">
        <v>3230</v>
      </c>
      <c r="B3232" s="1" t="s">
        <v>44</v>
      </c>
      <c r="C3232" s="1">
        <v>1500</v>
      </c>
      <c r="D3232" s="1" t="s">
        <v>60</v>
      </c>
      <c r="E3232" s="1">
        <v>150000126</v>
      </c>
      <c r="F3232" s="1" t="s">
        <v>60</v>
      </c>
      <c r="G3232" s="1" t="s">
        <v>96</v>
      </c>
      <c r="H3232" s="1">
        <v>8</v>
      </c>
      <c r="I3232" s="1" t="s">
        <v>52</v>
      </c>
      <c r="J3232" s="1" t="s">
        <v>49</v>
      </c>
      <c r="K3232" s="1">
        <v>17406001</v>
      </c>
      <c r="L3232" s="1" t="s">
        <v>50</v>
      </c>
      <c r="M3232" s="1" t="s">
        <v>51</v>
      </c>
      <c r="N3232" s="1" t="s">
        <v>64</v>
      </c>
      <c r="O3232" s="1" t="s">
        <v>65</v>
      </c>
      <c r="P3232" s="1" t="s">
        <v>66</v>
      </c>
      <c r="Q3232" s="1" t="s">
        <v>67</v>
      </c>
      <c r="R3232" s="1" t="s">
        <v>87</v>
      </c>
      <c r="S3232" s="1" t="s">
        <v>88</v>
      </c>
      <c r="T3232" s="2">
        <v>43555</v>
      </c>
      <c r="U3232" s="2">
        <v>43555</v>
      </c>
      <c r="V3232" s="1" t="s">
        <v>52</v>
      </c>
      <c r="W3232" s="3">
        <v>1</v>
      </c>
      <c r="X3232" s="1" t="s">
        <v>53</v>
      </c>
      <c r="Y3232" s="4">
        <v>29327302</v>
      </c>
      <c r="Z3232" s="4">
        <v>-3136900</v>
      </c>
      <c r="AA3232" s="4">
        <v>0</v>
      </c>
      <c r="AB3232" s="4">
        <v>0</v>
      </c>
      <c r="AC3232" s="4">
        <v>0</v>
      </c>
      <c r="AD3232" s="4">
        <v>29327302</v>
      </c>
      <c r="AE3232" s="5">
        <v>1463</v>
      </c>
      <c r="AF3232" s="1" t="s">
        <v>70</v>
      </c>
      <c r="AG3232" s="1" t="s">
        <v>71</v>
      </c>
      <c r="AH3232" s="1" t="s">
        <v>89</v>
      </c>
      <c r="AI3232" s="1" t="s">
        <v>57</v>
      </c>
      <c r="AJ3232" s="5">
        <v>10950</v>
      </c>
      <c r="AK3232" s="4">
        <v>-306102</v>
      </c>
      <c r="AL3232" s="4">
        <v>0</v>
      </c>
      <c r="AM3232" s="4">
        <v>0</v>
      </c>
      <c r="AN3232" s="4">
        <v>0</v>
      </c>
      <c r="AO3232" s="4">
        <v>-3443002</v>
      </c>
      <c r="AP3232" s="4">
        <v>-3443002</v>
      </c>
      <c r="AQ3232" s="4">
        <v>0</v>
      </c>
      <c r="AR3232" s="4">
        <v>25884300</v>
      </c>
      <c r="AS3232" s="1" t="s">
        <v>52</v>
      </c>
      <c r="AT3232" s="9">
        <f t="shared" si="1486"/>
        <v>43555</v>
      </c>
      <c r="AU3232" s="9">
        <f t="shared" si="1487"/>
        <v>43525</v>
      </c>
      <c r="AV3232" s="9">
        <v>44798</v>
      </c>
      <c r="AW3232" s="11">
        <f t="shared" si="1488"/>
        <v>3.4054794520547946</v>
      </c>
      <c r="AX3232">
        <v>25</v>
      </c>
      <c r="AY3232" s="12">
        <v>0.05</v>
      </c>
      <c r="AZ3232">
        <f t="shared" si="1489"/>
        <v>3.7999999999999999E-2</v>
      </c>
      <c r="BA3232" s="13">
        <f t="shared" si="1490"/>
        <v>29327302</v>
      </c>
      <c r="BB3232" s="17" t="s">
        <v>2189</v>
      </c>
      <c r="BC3232">
        <f>MATCH(BB3232,MONTHLY_INDEX!$A:$A,0)</f>
        <v>798</v>
      </c>
      <c r="BD3232">
        <f>MATCH(AU3232,MONTHLY_INDEX!$1:$1,0)</f>
        <v>87</v>
      </c>
      <c r="BE3232">
        <f>INDEX(MONTHLY_INDEX!$1:$1048576,Final!BC3232,Final!BD3232)</f>
        <v>95.2</v>
      </c>
      <c r="BF3232">
        <f>MATCH($BF$1,MONTHLY_INDEX!$1:$1,0)</f>
        <v>127</v>
      </c>
      <c r="BG3232">
        <f>INDEX(MONTHLY_INDEX!$1:$1048576,Final!BC3232,Final!BF3232)</f>
        <v>95.3</v>
      </c>
      <c r="BH3232" s="23">
        <f t="shared" si="1498"/>
        <v>1.0504201680671672E-3</v>
      </c>
      <c r="BI3232" s="14">
        <f t="shared" si="1499"/>
        <v>29358107.989495799</v>
      </c>
      <c r="BJ3232" s="14">
        <f t="shared" si="1500"/>
        <v>3799180.4733584784</v>
      </c>
      <c r="BK3232" s="15">
        <f t="shared" si="1491"/>
        <v>25558927.516137321</v>
      </c>
      <c r="BL3232" s="52">
        <v>0</v>
      </c>
      <c r="BM3232" s="15">
        <f t="shared" si="1501"/>
        <v>25558927.516137321</v>
      </c>
    </row>
    <row r="3233" spans="1:65">
      <c r="A3233" s="8">
        <v>3231</v>
      </c>
      <c r="B3233" s="1" t="s">
        <v>44</v>
      </c>
      <c r="C3233" s="1">
        <v>1500</v>
      </c>
      <c r="D3233" s="1" t="s">
        <v>60</v>
      </c>
      <c r="E3233" s="1">
        <v>150000126</v>
      </c>
      <c r="F3233" s="1" t="s">
        <v>60</v>
      </c>
      <c r="G3233" s="1" t="s">
        <v>97</v>
      </c>
      <c r="H3233" s="1">
        <v>9</v>
      </c>
      <c r="I3233" s="1" t="s">
        <v>52</v>
      </c>
      <c r="J3233" s="1" t="s">
        <v>49</v>
      </c>
      <c r="K3233" s="1">
        <v>17406001</v>
      </c>
      <c r="L3233" s="1" t="s">
        <v>50</v>
      </c>
      <c r="M3233" s="1" t="s">
        <v>51</v>
      </c>
      <c r="N3233" s="1" t="s">
        <v>64</v>
      </c>
      <c r="O3233" s="1" t="s">
        <v>65</v>
      </c>
      <c r="P3233" s="1" t="s">
        <v>66</v>
      </c>
      <c r="Q3233" s="1" t="s">
        <v>67</v>
      </c>
      <c r="R3233" s="1" t="s">
        <v>87</v>
      </c>
      <c r="S3233" s="1" t="s">
        <v>88</v>
      </c>
      <c r="T3233" s="2">
        <v>43555</v>
      </c>
      <c r="U3233" s="2">
        <v>43555</v>
      </c>
      <c r="V3233" s="1" t="s">
        <v>52</v>
      </c>
      <c r="W3233" s="3">
        <v>1</v>
      </c>
      <c r="X3233" s="1" t="s">
        <v>53</v>
      </c>
      <c r="Y3233" s="4">
        <v>1517250</v>
      </c>
      <c r="Z3233" s="4">
        <v>-162287</v>
      </c>
      <c r="AA3233" s="4">
        <v>0</v>
      </c>
      <c r="AB3233" s="4">
        <v>0</v>
      </c>
      <c r="AC3233" s="4">
        <v>0</v>
      </c>
      <c r="AD3233" s="4">
        <v>1517250</v>
      </c>
      <c r="AE3233" s="5">
        <v>1463</v>
      </c>
      <c r="AF3233" s="1" t="s">
        <v>70</v>
      </c>
      <c r="AG3233" s="1" t="s">
        <v>71</v>
      </c>
      <c r="AH3233" s="1" t="s">
        <v>89</v>
      </c>
      <c r="AI3233" s="1" t="s">
        <v>57</v>
      </c>
      <c r="AJ3233" s="5">
        <v>10950</v>
      </c>
      <c r="AK3233" s="4">
        <v>-15836</v>
      </c>
      <c r="AL3233" s="4">
        <v>0</v>
      </c>
      <c r="AM3233" s="4">
        <v>0</v>
      </c>
      <c r="AN3233" s="4">
        <v>0</v>
      </c>
      <c r="AO3233" s="4">
        <v>-178123</v>
      </c>
      <c r="AP3233" s="4">
        <v>-178123</v>
      </c>
      <c r="AQ3233" s="4">
        <v>0</v>
      </c>
      <c r="AR3233" s="4">
        <v>1339127</v>
      </c>
      <c r="AS3233" s="1" t="s">
        <v>52</v>
      </c>
      <c r="AT3233" s="9">
        <f t="shared" si="1486"/>
        <v>43555</v>
      </c>
      <c r="AU3233" s="9">
        <f t="shared" si="1487"/>
        <v>43525</v>
      </c>
      <c r="AV3233" s="9">
        <v>44798</v>
      </c>
      <c r="AW3233" s="11">
        <f t="shared" si="1488"/>
        <v>3.4054794520547946</v>
      </c>
      <c r="AX3233">
        <v>15</v>
      </c>
      <c r="AY3233" s="12">
        <v>0.05</v>
      </c>
      <c r="AZ3233">
        <f t="shared" si="1489"/>
        <v>6.3333333333333325E-2</v>
      </c>
      <c r="BA3233" s="13">
        <f t="shared" si="1490"/>
        <v>1517250</v>
      </c>
      <c r="BB3233" s="17" t="s">
        <v>1941</v>
      </c>
      <c r="BC3233">
        <f>MATCH(BB3233,MONTHLY_INDEX!$A:$A,0)</f>
        <v>674</v>
      </c>
      <c r="BD3233">
        <f>MATCH(AU3233,MONTHLY_INDEX!$1:$1,0)</f>
        <v>87</v>
      </c>
      <c r="BE3233">
        <f>INDEX(MONTHLY_INDEX!$1:$1048576,Final!BC3233,Final!BD3233)</f>
        <v>106.1</v>
      </c>
      <c r="BF3233">
        <f>MATCH($BF$1,MONTHLY_INDEX!$1:$1,0)</f>
        <v>127</v>
      </c>
      <c r="BG3233">
        <f>INDEX(MONTHLY_INDEX!$1:$1048576,Final!BC3233,Final!BF3233)</f>
        <v>122.8</v>
      </c>
      <c r="BH3233" s="23">
        <f t="shared" si="1498"/>
        <v>0.15739868049010372</v>
      </c>
      <c r="BI3233" s="14">
        <f t="shared" si="1499"/>
        <v>1756063.1479736099</v>
      </c>
      <c r="BJ3233" s="14">
        <f t="shared" si="1500"/>
        <v>378748.34123920312</v>
      </c>
      <c r="BK3233" s="15">
        <f t="shared" si="1491"/>
        <v>1377314.8067344069</v>
      </c>
      <c r="BL3233" s="52">
        <v>0</v>
      </c>
      <c r="BM3233" s="15">
        <f t="shared" si="1501"/>
        <v>1377314.8067344069</v>
      </c>
    </row>
    <row r="3234" spans="1:65">
      <c r="A3234" s="8">
        <v>3232</v>
      </c>
      <c r="B3234" s="1" t="s">
        <v>44</v>
      </c>
      <c r="C3234" s="1">
        <v>1500</v>
      </c>
      <c r="D3234" s="1" t="s">
        <v>60</v>
      </c>
      <c r="E3234" s="1">
        <v>150000126</v>
      </c>
      <c r="F3234" s="1" t="s">
        <v>60</v>
      </c>
      <c r="G3234" s="1" t="s">
        <v>98</v>
      </c>
      <c r="H3234" s="1">
        <v>10</v>
      </c>
      <c r="I3234" s="1" t="s">
        <v>52</v>
      </c>
      <c r="J3234" s="1" t="s">
        <v>49</v>
      </c>
      <c r="K3234" s="1">
        <v>17406001</v>
      </c>
      <c r="L3234" s="1" t="s">
        <v>50</v>
      </c>
      <c r="M3234" s="1" t="s">
        <v>51</v>
      </c>
      <c r="N3234" s="1" t="s">
        <v>64</v>
      </c>
      <c r="O3234" s="1" t="s">
        <v>65</v>
      </c>
      <c r="P3234" s="1" t="s">
        <v>66</v>
      </c>
      <c r="Q3234" s="1" t="s">
        <v>67</v>
      </c>
      <c r="R3234" s="1" t="s">
        <v>87</v>
      </c>
      <c r="S3234" s="1" t="s">
        <v>88</v>
      </c>
      <c r="T3234" s="2">
        <v>43555</v>
      </c>
      <c r="U3234" s="2">
        <v>43555</v>
      </c>
      <c r="V3234" s="1" t="s">
        <v>52</v>
      </c>
      <c r="W3234" s="3">
        <v>1</v>
      </c>
      <c r="X3234" s="1" t="s">
        <v>53</v>
      </c>
      <c r="Y3234" s="4">
        <v>312900</v>
      </c>
      <c r="Z3234" s="4">
        <v>-33467</v>
      </c>
      <c r="AA3234" s="4">
        <v>0</v>
      </c>
      <c r="AB3234" s="4">
        <v>0</v>
      </c>
      <c r="AC3234" s="4">
        <v>0</v>
      </c>
      <c r="AD3234" s="4">
        <v>312900</v>
      </c>
      <c r="AE3234" s="5">
        <v>1463</v>
      </c>
      <c r="AF3234" s="1" t="s">
        <v>70</v>
      </c>
      <c r="AG3234" s="1" t="s">
        <v>71</v>
      </c>
      <c r="AH3234" s="1" t="s">
        <v>89</v>
      </c>
      <c r="AI3234" s="1" t="s">
        <v>57</v>
      </c>
      <c r="AJ3234" s="5">
        <v>10950</v>
      </c>
      <c r="AK3234" s="4">
        <v>-3266</v>
      </c>
      <c r="AL3234" s="4">
        <v>0</v>
      </c>
      <c r="AM3234" s="4">
        <v>0</v>
      </c>
      <c r="AN3234" s="4">
        <v>0</v>
      </c>
      <c r="AO3234" s="4">
        <v>-36733</v>
      </c>
      <c r="AP3234" s="4">
        <v>-36733</v>
      </c>
      <c r="AQ3234" s="4">
        <v>0</v>
      </c>
      <c r="AR3234" s="4">
        <v>276167</v>
      </c>
      <c r="AS3234" s="1" t="s">
        <v>52</v>
      </c>
      <c r="AT3234" s="9">
        <f t="shared" si="1486"/>
        <v>43555</v>
      </c>
      <c r="AU3234" s="9">
        <f t="shared" si="1487"/>
        <v>43525</v>
      </c>
      <c r="AV3234" s="9">
        <v>44798</v>
      </c>
      <c r="AW3234" s="11">
        <f t="shared" si="1488"/>
        <v>3.4054794520547946</v>
      </c>
      <c r="AX3234">
        <v>10</v>
      </c>
      <c r="AY3234" s="12">
        <v>0.05</v>
      </c>
      <c r="AZ3234">
        <f t="shared" si="1489"/>
        <v>9.5000000000000001E-2</v>
      </c>
      <c r="BA3234" s="13">
        <f t="shared" si="1490"/>
        <v>312900</v>
      </c>
      <c r="BB3234" s="17" t="s">
        <v>2189</v>
      </c>
      <c r="BC3234">
        <f>MATCH(BB3234,MONTHLY_INDEX!$A:$A,0)</f>
        <v>798</v>
      </c>
      <c r="BD3234">
        <f>MATCH(AU3234,MONTHLY_INDEX!$1:$1,0)</f>
        <v>87</v>
      </c>
      <c r="BE3234">
        <f>INDEX(MONTHLY_INDEX!$1:$1048576,Final!BC3234,Final!BD3234)</f>
        <v>95.2</v>
      </c>
      <c r="BF3234">
        <f>MATCH($BF$1,MONTHLY_INDEX!$1:$1,0)</f>
        <v>127</v>
      </c>
      <c r="BG3234">
        <f>INDEX(MONTHLY_INDEX!$1:$1048576,Final!BC3234,Final!BF3234)</f>
        <v>95.3</v>
      </c>
      <c r="BH3234" s="23">
        <f t="shared" si="1498"/>
        <v>1.0504201680671672E-3</v>
      </c>
      <c r="BI3234" s="14">
        <f t="shared" si="1499"/>
        <v>313228.67647058825</v>
      </c>
      <c r="BJ3234" s="14">
        <f t="shared" si="1500"/>
        <v>101335.91304391621</v>
      </c>
      <c r="BK3234" s="15">
        <f t="shared" si="1491"/>
        <v>211892.76342667203</v>
      </c>
      <c r="BL3234" s="52">
        <v>0</v>
      </c>
      <c r="BM3234" s="15">
        <f t="shared" si="1501"/>
        <v>211892.76342667203</v>
      </c>
    </row>
    <row r="3235" spans="1:65">
      <c r="A3235" s="8">
        <v>3233</v>
      </c>
      <c r="B3235" s="1" t="s">
        <v>44</v>
      </c>
      <c r="C3235" s="1">
        <v>1500</v>
      </c>
      <c r="D3235" s="1" t="s">
        <v>60</v>
      </c>
      <c r="E3235" s="1">
        <v>150000126</v>
      </c>
      <c r="F3235" s="1" t="s">
        <v>60</v>
      </c>
      <c r="G3235" s="1" t="s">
        <v>99</v>
      </c>
      <c r="H3235" s="1">
        <v>11</v>
      </c>
      <c r="I3235" s="1" t="s">
        <v>52</v>
      </c>
      <c r="J3235" s="1" t="s">
        <v>49</v>
      </c>
      <c r="K3235" s="1">
        <v>17406001</v>
      </c>
      <c r="L3235" s="1" t="s">
        <v>50</v>
      </c>
      <c r="M3235" s="1" t="s">
        <v>51</v>
      </c>
      <c r="N3235" s="1" t="s">
        <v>64</v>
      </c>
      <c r="O3235" s="1" t="s">
        <v>65</v>
      </c>
      <c r="P3235" s="1" t="s">
        <v>66</v>
      </c>
      <c r="Q3235" s="1" t="s">
        <v>67</v>
      </c>
      <c r="R3235" s="1" t="s">
        <v>87</v>
      </c>
      <c r="S3235" s="1" t="s">
        <v>88</v>
      </c>
      <c r="T3235" s="2">
        <v>43555</v>
      </c>
      <c r="U3235" s="2">
        <v>43555</v>
      </c>
      <c r="V3235" s="1" t="s">
        <v>52</v>
      </c>
      <c r="W3235" s="3">
        <v>1</v>
      </c>
      <c r="X3235" s="1" t="s">
        <v>53</v>
      </c>
      <c r="Y3235" s="4">
        <v>1174950</v>
      </c>
      <c r="Z3235" s="4">
        <v>-125674</v>
      </c>
      <c r="AA3235" s="4">
        <v>0</v>
      </c>
      <c r="AB3235" s="4">
        <v>0</v>
      </c>
      <c r="AC3235" s="4">
        <v>0</v>
      </c>
      <c r="AD3235" s="4">
        <v>1174950</v>
      </c>
      <c r="AE3235" s="5">
        <v>1463</v>
      </c>
      <c r="AF3235" s="1" t="s">
        <v>70</v>
      </c>
      <c r="AG3235" s="1" t="s">
        <v>71</v>
      </c>
      <c r="AH3235" s="1" t="s">
        <v>89</v>
      </c>
      <c r="AI3235" s="1" t="s">
        <v>57</v>
      </c>
      <c r="AJ3235" s="5">
        <v>10950</v>
      </c>
      <c r="AK3235" s="4">
        <v>-12263</v>
      </c>
      <c r="AL3235" s="4">
        <v>0</v>
      </c>
      <c r="AM3235" s="4">
        <v>0</v>
      </c>
      <c r="AN3235" s="4">
        <v>0</v>
      </c>
      <c r="AO3235" s="4">
        <v>-137937</v>
      </c>
      <c r="AP3235" s="4">
        <v>-137937</v>
      </c>
      <c r="AQ3235" s="4">
        <v>0</v>
      </c>
      <c r="AR3235" s="4">
        <v>1037013</v>
      </c>
      <c r="AS3235" s="1" t="s">
        <v>52</v>
      </c>
      <c r="AT3235" s="9">
        <f t="shared" si="1486"/>
        <v>43555</v>
      </c>
      <c r="AU3235" s="9">
        <f t="shared" si="1487"/>
        <v>43525</v>
      </c>
      <c r="AV3235" s="9">
        <v>44798</v>
      </c>
      <c r="AW3235" s="11">
        <f t="shared" si="1488"/>
        <v>3.4054794520547946</v>
      </c>
      <c r="AX3235">
        <v>10</v>
      </c>
      <c r="AY3235" s="12">
        <v>0.05</v>
      </c>
      <c r="AZ3235">
        <f t="shared" si="1489"/>
        <v>9.5000000000000001E-2</v>
      </c>
      <c r="BA3235" s="13">
        <f t="shared" si="1490"/>
        <v>1174950</v>
      </c>
      <c r="BB3235" s="17" t="s">
        <v>2189</v>
      </c>
      <c r="BC3235">
        <f>MATCH(BB3235,MONTHLY_INDEX!$A:$A,0)</f>
        <v>798</v>
      </c>
      <c r="BD3235">
        <f>MATCH(AU3235,MONTHLY_INDEX!$1:$1,0)</f>
        <v>87</v>
      </c>
      <c r="BE3235">
        <f>INDEX(MONTHLY_INDEX!$1:$1048576,Final!BC3235,Final!BD3235)</f>
        <v>95.2</v>
      </c>
      <c r="BF3235">
        <f>MATCH($BF$1,MONTHLY_INDEX!$1:$1,0)</f>
        <v>127</v>
      </c>
      <c r="BG3235">
        <f>INDEX(MONTHLY_INDEX!$1:$1048576,Final!BC3235,Final!BF3235)</f>
        <v>95.3</v>
      </c>
      <c r="BH3235" s="23">
        <f t="shared" si="1498"/>
        <v>1.0504201680671672E-3</v>
      </c>
      <c r="BI3235" s="14">
        <f t="shared" si="1499"/>
        <v>1176184.1911764706</v>
      </c>
      <c r="BJ3235" s="14">
        <f t="shared" si="1500"/>
        <v>380519.75401390012</v>
      </c>
      <c r="BK3235" s="15">
        <f t="shared" si="1491"/>
        <v>795664.43716257042</v>
      </c>
      <c r="BL3235" s="52">
        <v>0</v>
      </c>
      <c r="BM3235" s="15">
        <f t="shared" si="1501"/>
        <v>795664.43716257042</v>
      </c>
    </row>
    <row r="3236" spans="1:65">
      <c r="A3236" s="8">
        <v>3234</v>
      </c>
      <c r="B3236" s="1" t="s">
        <v>44</v>
      </c>
      <c r="C3236" s="1">
        <v>1500</v>
      </c>
      <c r="D3236" s="1" t="s">
        <v>60</v>
      </c>
      <c r="E3236" s="1">
        <v>150000126</v>
      </c>
      <c r="F3236" s="1" t="s">
        <v>60</v>
      </c>
      <c r="G3236" s="1" t="s">
        <v>100</v>
      </c>
      <c r="H3236" s="1">
        <v>12</v>
      </c>
      <c r="I3236" s="1" t="s">
        <v>52</v>
      </c>
      <c r="J3236" s="1" t="s">
        <v>49</v>
      </c>
      <c r="K3236" s="1">
        <v>17406001</v>
      </c>
      <c r="L3236" s="1" t="s">
        <v>50</v>
      </c>
      <c r="M3236" s="1" t="s">
        <v>51</v>
      </c>
      <c r="N3236" s="1" t="s">
        <v>64</v>
      </c>
      <c r="O3236" s="1" t="s">
        <v>65</v>
      </c>
      <c r="P3236" s="1" t="s">
        <v>66</v>
      </c>
      <c r="Q3236" s="1" t="s">
        <v>67</v>
      </c>
      <c r="R3236" s="1" t="s">
        <v>87</v>
      </c>
      <c r="S3236" s="1" t="s">
        <v>88</v>
      </c>
      <c r="T3236" s="2">
        <v>43555</v>
      </c>
      <c r="U3236" s="2">
        <v>43555</v>
      </c>
      <c r="V3236" s="1" t="s">
        <v>52</v>
      </c>
      <c r="W3236" s="3">
        <v>1</v>
      </c>
      <c r="X3236" s="1" t="s">
        <v>53</v>
      </c>
      <c r="Y3236" s="4">
        <v>582750</v>
      </c>
      <c r="Z3236" s="4">
        <v>-62331</v>
      </c>
      <c r="AA3236" s="4">
        <v>0</v>
      </c>
      <c r="AB3236" s="4">
        <v>0</v>
      </c>
      <c r="AC3236" s="4">
        <v>0</v>
      </c>
      <c r="AD3236" s="4">
        <v>582750</v>
      </c>
      <c r="AE3236" s="5">
        <v>1463</v>
      </c>
      <c r="AF3236" s="1" t="s">
        <v>70</v>
      </c>
      <c r="AG3236" s="1" t="s">
        <v>71</v>
      </c>
      <c r="AH3236" s="1" t="s">
        <v>89</v>
      </c>
      <c r="AI3236" s="1" t="s">
        <v>57</v>
      </c>
      <c r="AJ3236" s="5">
        <v>10950</v>
      </c>
      <c r="AK3236" s="4">
        <v>-6082</v>
      </c>
      <c r="AL3236" s="4">
        <v>0</v>
      </c>
      <c r="AM3236" s="4">
        <v>0</v>
      </c>
      <c r="AN3236" s="4">
        <v>0</v>
      </c>
      <c r="AO3236" s="4">
        <v>-68413</v>
      </c>
      <c r="AP3236" s="4">
        <v>-68413</v>
      </c>
      <c r="AQ3236" s="4">
        <v>0</v>
      </c>
      <c r="AR3236" s="4">
        <v>514337</v>
      </c>
      <c r="AS3236" s="1" t="s">
        <v>52</v>
      </c>
      <c r="AT3236" s="9">
        <f t="shared" si="1486"/>
        <v>43555</v>
      </c>
      <c r="AU3236" s="9">
        <f t="shared" si="1487"/>
        <v>43525</v>
      </c>
      <c r="AV3236" s="9">
        <v>44798</v>
      </c>
      <c r="AW3236" s="11">
        <f t="shared" si="1488"/>
        <v>3.4054794520547946</v>
      </c>
      <c r="AX3236">
        <v>10</v>
      </c>
      <c r="AY3236" s="12">
        <v>0.05</v>
      </c>
      <c r="AZ3236">
        <f t="shared" si="1489"/>
        <v>9.5000000000000001E-2</v>
      </c>
      <c r="BA3236" s="13">
        <f t="shared" si="1490"/>
        <v>582750</v>
      </c>
      <c r="BB3236" s="17" t="s">
        <v>1973</v>
      </c>
      <c r="BC3236">
        <f>MATCH(BB3236,MONTHLY_INDEX!$A:$A,0)</f>
        <v>690</v>
      </c>
      <c r="BD3236">
        <f>MATCH(AU3236,MONTHLY_INDEX!$1:$1,0)</f>
        <v>87</v>
      </c>
      <c r="BE3236">
        <f>INDEX(MONTHLY_INDEX!$1:$1048576,Final!BC3236,Final!BD3236)</f>
        <v>111</v>
      </c>
      <c r="BF3236">
        <f>MATCH($BF$1,MONTHLY_INDEX!$1:$1,0)</f>
        <v>127</v>
      </c>
      <c r="BG3236">
        <f>INDEX(MONTHLY_INDEX!$1:$1048576,Final!BC3236,Final!BF3236)</f>
        <v>145.69999999999999</v>
      </c>
      <c r="BH3236" s="23">
        <f t="shared" si="1498"/>
        <v>0.31261261261261253</v>
      </c>
      <c r="BI3236" s="14">
        <f t="shared" si="1499"/>
        <v>764925</v>
      </c>
      <c r="BJ3236" s="14">
        <f t="shared" si="1500"/>
        <v>247468.9551369863</v>
      </c>
      <c r="BK3236" s="15">
        <f t="shared" si="1491"/>
        <v>517456.04486301367</v>
      </c>
      <c r="BL3236" s="52">
        <v>0</v>
      </c>
      <c r="BM3236" s="15">
        <f t="shared" si="1501"/>
        <v>517456.04486301367</v>
      </c>
    </row>
    <row r="3237" spans="1:65">
      <c r="A3237" s="8">
        <v>3235</v>
      </c>
      <c r="B3237" s="1" t="s">
        <v>44</v>
      </c>
      <c r="C3237" s="1">
        <v>1500</v>
      </c>
      <c r="D3237" s="1" t="s">
        <v>60</v>
      </c>
      <c r="E3237" s="1">
        <v>150000126</v>
      </c>
      <c r="F3237" s="1" t="s">
        <v>60</v>
      </c>
      <c r="G3237" s="1" t="s">
        <v>101</v>
      </c>
      <c r="H3237" s="1">
        <v>13</v>
      </c>
      <c r="I3237" s="1" t="s">
        <v>52</v>
      </c>
      <c r="J3237" s="1" t="s">
        <v>49</v>
      </c>
      <c r="K3237" s="1">
        <v>17406001</v>
      </c>
      <c r="L3237" s="1" t="s">
        <v>50</v>
      </c>
      <c r="M3237" s="1" t="s">
        <v>51</v>
      </c>
      <c r="N3237" s="1" t="s">
        <v>64</v>
      </c>
      <c r="O3237" s="1" t="s">
        <v>65</v>
      </c>
      <c r="P3237" s="1" t="s">
        <v>66</v>
      </c>
      <c r="Q3237" s="1" t="s">
        <v>67</v>
      </c>
      <c r="R3237" s="1" t="s">
        <v>87</v>
      </c>
      <c r="S3237" s="1" t="s">
        <v>88</v>
      </c>
      <c r="T3237" s="2">
        <v>43555</v>
      </c>
      <c r="U3237" s="2">
        <v>43555</v>
      </c>
      <c r="V3237" s="1" t="s">
        <v>52</v>
      </c>
      <c r="W3237" s="3">
        <v>1</v>
      </c>
      <c r="X3237" s="1" t="s">
        <v>53</v>
      </c>
      <c r="Y3237" s="4">
        <v>9976171</v>
      </c>
      <c r="Z3237" s="4">
        <v>-1067068</v>
      </c>
      <c r="AA3237" s="4">
        <v>0</v>
      </c>
      <c r="AB3237" s="4">
        <v>0</v>
      </c>
      <c r="AC3237" s="4">
        <v>0</v>
      </c>
      <c r="AD3237" s="4">
        <v>9976171</v>
      </c>
      <c r="AE3237" s="5">
        <v>1463</v>
      </c>
      <c r="AF3237" s="1" t="s">
        <v>70</v>
      </c>
      <c r="AG3237" s="1" t="s">
        <v>71</v>
      </c>
      <c r="AH3237" s="1" t="s">
        <v>89</v>
      </c>
      <c r="AI3237" s="1" t="s">
        <v>57</v>
      </c>
      <c r="AJ3237" s="5">
        <v>10950</v>
      </c>
      <c r="AK3237" s="4">
        <v>-104126</v>
      </c>
      <c r="AL3237" s="4">
        <v>0</v>
      </c>
      <c r="AM3237" s="4">
        <v>0</v>
      </c>
      <c r="AN3237" s="4">
        <v>0</v>
      </c>
      <c r="AO3237" s="4">
        <v>-1171194</v>
      </c>
      <c r="AP3237" s="4">
        <v>-1171194</v>
      </c>
      <c r="AQ3237" s="4">
        <v>0</v>
      </c>
      <c r="AR3237" s="4">
        <v>8804977</v>
      </c>
      <c r="AS3237" s="1" t="s">
        <v>52</v>
      </c>
      <c r="AT3237" s="9">
        <f t="shared" si="1486"/>
        <v>43555</v>
      </c>
      <c r="AU3237" s="9">
        <f t="shared" si="1487"/>
        <v>43525</v>
      </c>
      <c r="AV3237" s="9">
        <v>44798</v>
      </c>
      <c r="AW3237" s="11">
        <f t="shared" si="1488"/>
        <v>3.4054794520547946</v>
      </c>
      <c r="AX3237">
        <v>25</v>
      </c>
      <c r="AY3237" s="12">
        <v>0.05</v>
      </c>
      <c r="AZ3237">
        <f t="shared" si="1489"/>
        <v>3.7999999999999999E-2</v>
      </c>
      <c r="BA3237" s="13">
        <f t="shared" si="1490"/>
        <v>9976171</v>
      </c>
      <c r="BB3237" s="17" t="s">
        <v>2189</v>
      </c>
      <c r="BC3237">
        <f>MATCH(BB3237,MONTHLY_INDEX!$A:$A,0)</f>
        <v>798</v>
      </c>
      <c r="BD3237">
        <f>MATCH(AU3237,MONTHLY_INDEX!$1:$1,0)</f>
        <v>87</v>
      </c>
      <c r="BE3237">
        <f>INDEX(MONTHLY_INDEX!$1:$1048576,Final!BC3237,Final!BD3237)</f>
        <v>95.2</v>
      </c>
      <c r="BF3237">
        <f>MATCH($BF$1,MONTHLY_INDEX!$1:$1,0)</f>
        <v>127</v>
      </c>
      <c r="BG3237">
        <f>INDEX(MONTHLY_INDEX!$1:$1048576,Final!BC3237,Final!BF3237)</f>
        <v>95.3</v>
      </c>
      <c r="BH3237" s="23">
        <f t="shared" si="1498"/>
        <v>1.0504201680671672E-3</v>
      </c>
      <c r="BI3237" s="14">
        <f t="shared" si="1499"/>
        <v>9986650.1712184865</v>
      </c>
      <c r="BJ3237" s="14">
        <f t="shared" si="1500"/>
        <v>1292354.6142118738</v>
      </c>
      <c r="BK3237" s="15">
        <f t="shared" si="1491"/>
        <v>8694295.5570066124</v>
      </c>
      <c r="BL3237" s="52">
        <v>0</v>
      </c>
      <c r="BM3237" s="15">
        <f t="shared" si="1501"/>
        <v>8694295.5570066124</v>
      </c>
    </row>
    <row r="3238" spans="1:65">
      <c r="A3238" s="8">
        <v>3236</v>
      </c>
      <c r="B3238" s="1" t="s">
        <v>44</v>
      </c>
      <c r="C3238" s="1">
        <v>1500</v>
      </c>
      <c r="D3238" s="1" t="s">
        <v>60</v>
      </c>
      <c r="E3238" s="1">
        <v>150000126</v>
      </c>
      <c r="F3238" s="1" t="s">
        <v>60</v>
      </c>
      <c r="G3238" s="1" t="s">
        <v>102</v>
      </c>
      <c r="H3238" s="1">
        <v>14</v>
      </c>
      <c r="I3238" s="1" t="s">
        <v>52</v>
      </c>
      <c r="J3238" s="1" t="s">
        <v>49</v>
      </c>
      <c r="K3238" s="1">
        <v>17406001</v>
      </c>
      <c r="L3238" s="1" t="s">
        <v>50</v>
      </c>
      <c r="M3238" s="1" t="s">
        <v>51</v>
      </c>
      <c r="N3238" s="1" t="s">
        <v>64</v>
      </c>
      <c r="O3238" s="1" t="s">
        <v>65</v>
      </c>
      <c r="P3238" s="1" t="s">
        <v>66</v>
      </c>
      <c r="Q3238" s="1" t="s">
        <v>67</v>
      </c>
      <c r="R3238" s="1" t="s">
        <v>87</v>
      </c>
      <c r="S3238" s="1" t="s">
        <v>88</v>
      </c>
      <c r="T3238" s="2">
        <v>43555</v>
      </c>
      <c r="U3238" s="2">
        <v>43555</v>
      </c>
      <c r="V3238" s="1" t="s">
        <v>52</v>
      </c>
      <c r="W3238" s="3">
        <v>1</v>
      </c>
      <c r="X3238" s="1" t="s">
        <v>53</v>
      </c>
      <c r="Y3238" s="4">
        <v>21103901</v>
      </c>
      <c r="Z3238" s="4">
        <v>-2257310</v>
      </c>
      <c r="AA3238" s="4">
        <v>0</v>
      </c>
      <c r="AB3238" s="4">
        <v>0</v>
      </c>
      <c r="AC3238" s="4">
        <v>0</v>
      </c>
      <c r="AD3238" s="4">
        <v>21103901</v>
      </c>
      <c r="AE3238" s="5">
        <v>1463</v>
      </c>
      <c r="AF3238" s="1" t="s">
        <v>70</v>
      </c>
      <c r="AG3238" s="1" t="s">
        <v>71</v>
      </c>
      <c r="AH3238" s="1" t="s">
        <v>89</v>
      </c>
      <c r="AI3238" s="1" t="s">
        <v>57</v>
      </c>
      <c r="AJ3238" s="5">
        <v>10950</v>
      </c>
      <c r="AK3238" s="4">
        <v>-220271</v>
      </c>
      <c r="AL3238" s="4">
        <v>0</v>
      </c>
      <c r="AM3238" s="4">
        <v>0</v>
      </c>
      <c r="AN3238" s="4">
        <v>0</v>
      </c>
      <c r="AO3238" s="4">
        <v>-2477581</v>
      </c>
      <c r="AP3238" s="4">
        <v>-2477581</v>
      </c>
      <c r="AQ3238" s="4">
        <v>0</v>
      </c>
      <c r="AR3238" s="4">
        <v>18626320</v>
      </c>
      <c r="AS3238" s="1" t="s">
        <v>52</v>
      </c>
      <c r="AT3238" s="9">
        <f t="shared" si="1486"/>
        <v>43555</v>
      </c>
      <c r="AU3238" s="9">
        <f t="shared" si="1487"/>
        <v>43525</v>
      </c>
      <c r="AV3238" s="9">
        <v>44798</v>
      </c>
      <c r="AW3238" s="11">
        <f t="shared" si="1488"/>
        <v>3.4054794520547946</v>
      </c>
      <c r="AX3238">
        <v>25</v>
      </c>
      <c r="AY3238" s="12">
        <v>0.05</v>
      </c>
      <c r="AZ3238">
        <f t="shared" si="1489"/>
        <v>3.7999999999999999E-2</v>
      </c>
      <c r="BA3238" s="13">
        <f t="shared" si="1490"/>
        <v>21103901</v>
      </c>
      <c r="BB3238" s="17" t="s">
        <v>2189</v>
      </c>
      <c r="BC3238">
        <f>MATCH(BB3238,MONTHLY_INDEX!$A:$A,0)</f>
        <v>798</v>
      </c>
      <c r="BD3238">
        <f>MATCH(AU3238,MONTHLY_INDEX!$1:$1,0)</f>
        <v>87</v>
      </c>
      <c r="BE3238">
        <f>INDEX(MONTHLY_INDEX!$1:$1048576,Final!BC3238,Final!BD3238)</f>
        <v>95.2</v>
      </c>
      <c r="BF3238">
        <f>MATCH($BF$1,MONTHLY_INDEX!$1:$1,0)</f>
        <v>127</v>
      </c>
      <c r="BG3238">
        <f>INDEX(MONTHLY_INDEX!$1:$1048576,Final!BC3238,Final!BF3238)</f>
        <v>95.3</v>
      </c>
      <c r="BH3238" s="23">
        <f t="shared" si="1498"/>
        <v>1.0504201680671672E-3</v>
      </c>
      <c r="BI3238" s="14">
        <f t="shared" si="1499"/>
        <v>21126068.963235293</v>
      </c>
      <c r="BJ3238" s="14">
        <f t="shared" si="1500"/>
        <v>2733886.9627656327</v>
      </c>
      <c r="BK3238" s="15">
        <f t="shared" si="1491"/>
        <v>18392182.000469659</v>
      </c>
      <c r="BL3238" s="52">
        <v>0</v>
      </c>
      <c r="BM3238" s="15">
        <f t="shared" si="1501"/>
        <v>18392182.000469659</v>
      </c>
    </row>
    <row r="3239" spans="1:65">
      <c r="A3239" s="8">
        <v>3237</v>
      </c>
      <c r="B3239" s="1" t="s">
        <v>44</v>
      </c>
      <c r="C3239" s="1">
        <v>1500</v>
      </c>
      <c r="D3239" s="1" t="s">
        <v>60</v>
      </c>
      <c r="E3239" s="1">
        <v>150000126</v>
      </c>
      <c r="F3239" s="1" t="s">
        <v>60</v>
      </c>
      <c r="G3239" s="1" t="s">
        <v>103</v>
      </c>
      <c r="H3239" s="1">
        <v>15</v>
      </c>
      <c r="I3239" s="1" t="s">
        <v>52</v>
      </c>
      <c r="J3239" s="1" t="s">
        <v>49</v>
      </c>
      <c r="K3239" s="1">
        <v>17406001</v>
      </c>
      <c r="L3239" s="1" t="s">
        <v>50</v>
      </c>
      <c r="M3239" s="1" t="s">
        <v>51</v>
      </c>
      <c r="N3239" s="1" t="s">
        <v>64</v>
      </c>
      <c r="O3239" s="1" t="s">
        <v>65</v>
      </c>
      <c r="P3239" s="1" t="s">
        <v>66</v>
      </c>
      <c r="Q3239" s="1" t="s">
        <v>67</v>
      </c>
      <c r="R3239" s="1" t="s">
        <v>87</v>
      </c>
      <c r="S3239" s="1" t="s">
        <v>88</v>
      </c>
      <c r="T3239" s="2">
        <v>43555</v>
      </c>
      <c r="U3239" s="2">
        <v>43555</v>
      </c>
      <c r="V3239" s="1" t="s">
        <v>52</v>
      </c>
      <c r="W3239" s="3">
        <v>1</v>
      </c>
      <c r="X3239" s="1" t="s">
        <v>53</v>
      </c>
      <c r="Y3239" s="4">
        <v>580650</v>
      </c>
      <c r="Z3239" s="4">
        <v>-62107</v>
      </c>
      <c r="AA3239" s="4">
        <v>0</v>
      </c>
      <c r="AB3239" s="4">
        <v>0</v>
      </c>
      <c r="AC3239" s="4">
        <v>0</v>
      </c>
      <c r="AD3239" s="4">
        <v>580650</v>
      </c>
      <c r="AE3239" s="5">
        <v>1463</v>
      </c>
      <c r="AF3239" s="1" t="s">
        <v>70</v>
      </c>
      <c r="AG3239" s="1" t="s">
        <v>71</v>
      </c>
      <c r="AH3239" s="1" t="s">
        <v>89</v>
      </c>
      <c r="AI3239" s="1" t="s">
        <v>57</v>
      </c>
      <c r="AJ3239" s="5">
        <v>10950</v>
      </c>
      <c r="AK3239" s="4">
        <v>-6061</v>
      </c>
      <c r="AL3239" s="4">
        <v>0</v>
      </c>
      <c r="AM3239" s="4">
        <v>0</v>
      </c>
      <c r="AN3239" s="4">
        <v>0</v>
      </c>
      <c r="AO3239" s="4">
        <v>-68168</v>
      </c>
      <c r="AP3239" s="4">
        <v>-68168</v>
      </c>
      <c r="AQ3239" s="4">
        <v>0</v>
      </c>
      <c r="AR3239" s="4">
        <v>512482</v>
      </c>
      <c r="AS3239" s="1" t="s">
        <v>52</v>
      </c>
      <c r="AT3239" s="9">
        <f t="shared" si="1486"/>
        <v>43555</v>
      </c>
      <c r="AU3239" s="9">
        <f t="shared" si="1487"/>
        <v>43525</v>
      </c>
      <c r="AV3239" s="9">
        <v>44798</v>
      </c>
      <c r="AW3239" s="11">
        <f t="shared" si="1488"/>
        <v>3.4054794520547946</v>
      </c>
      <c r="AX3239">
        <v>10</v>
      </c>
      <c r="AY3239" s="12">
        <v>0.05</v>
      </c>
      <c r="AZ3239">
        <f t="shared" si="1489"/>
        <v>9.5000000000000001E-2</v>
      </c>
      <c r="BA3239" s="13">
        <f t="shared" si="1490"/>
        <v>580650</v>
      </c>
      <c r="BB3239" s="17" t="s">
        <v>1941</v>
      </c>
      <c r="BC3239">
        <f>MATCH(BB3239,MONTHLY_INDEX!$A:$A,0)</f>
        <v>674</v>
      </c>
      <c r="BD3239">
        <f>MATCH(AU3239,MONTHLY_INDEX!$1:$1,0)</f>
        <v>87</v>
      </c>
      <c r="BE3239">
        <f>INDEX(MONTHLY_INDEX!$1:$1048576,Final!BC3239,Final!BD3239)</f>
        <v>106.1</v>
      </c>
      <c r="BF3239">
        <f>MATCH($BF$1,MONTHLY_INDEX!$1:$1,0)</f>
        <v>127</v>
      </c>
      <c r="BG3239">
        <f>INDEX(MONTHLY_INDEX!$1:$1048576,Final!BC3239,Final!BF3239)</f>
        <v>122.8</v>
      </c>
      <c r="BH3239" s="23">
        <f t="shared" si="1498"/>
        <v>0.15739868049010372</v>
      </c>
      <c r="BI3239" s="14">
        <f t="shared" si="1499"/>
        <v>672043.54382657877</v>
      </c>
      <c r="BJ3239" s="14">
        <f t="shared" si="1500"/>
        <v>217419.8955418125</v>
      </c>
      <c r="BK3239" s="15">
        <f t="shared" si="1491"/>
        <v>454623.64828476624</v>
      </c>
      <c r="BL3239" s="52">
        <v>0</v>
      </c>
      <c r="BM3239" s="15">
        <f t="shared" si="1501"/>
        <v>454623.64828476624</v>
      </c>
    </row>
    <row r="3240" spans="1:65">
      <c r="A3240" s="8">
        <v>3238</v>
      </c>
      <c r="B3240" s="1" t="s">
        <v>44</v>
      </c>
      <c r="C3240" s="1">
        <v>1500</v>
      </c>
      <c r="D3240" s="1" t="s">
        <v>60</v>
      </c>
      <c r="E3240" s="1">
        <v>150000126</v>
      </c>
      <c r="F3240" s="1" t="s">
        <v>60</v>
      </c>
      <c r="G3240" s="1" t="s">
        <v>104</v>
      </c>
      <c r="H3240" s="1">
        <v>16</v>
      </c>
      <c r="I3240" s="1" t="s">
        <v>52</v>
      </c>
      <c r="J3240" s="1" t="s">
        <v>49</v>
      </c>
      <c r="K3240" s="1">
        <v>17406001</v>
      </c>
      <c r="L3240" s="1" t="s">
        <v>50</v>
      </c>
      <c r="M3240" s="1" t="s">
        <v>51</v>
      </c>
      <c r="N3240" s="1" t="s">
        <v>64</v>
      </c>
      <c r="O3240" s="1" t="s">
        <v>65</v>
      </c>
      <c r="P3240" s="1" t="s">
        <v>66</v>
      </c>
      <c r="Q3240" s="1" t="s">
        <v>67</v>
      </c>
      <c r="R3240" s="1" t="s">
        <v>87</v>
      </c>
      <c r="S3240" s="1" t="s">
        <v>88</v>
      </c>
      <c r="T3240" s="2">
        <v>43555</v>
      </c>
      <c r="U3240" s="2">
        <v>43555</v>
      </c>
      <c r="V3240" s="1" t="s">
        <v>52</v>
      </c>
      <c r="W3240" s="3">
        <v>1</v>
      </c>
      <c r="X3240" s="1" t="s">
        <v>53</v>
      </c>
      <c r="Y3240" s="4">
        <v>175035</v>
      </c>
      <c r="Z3240" s="4">
        <v>-18720</v>
      </c>
      <c r="AA3240" s="4">
        <v>0</v>
      </c>
      <c r="AB3240" s="4">
        <v>0</v>
      </c>
      <c r="AC3240" s="4">
        <v>0</v>
      </c>
      <c r="AD3240" s="4">
        <v>175035</v>
      </c>
      <c r="AE3240" s="5">
        <v>1463</v>
      </c>
      <c r="AF3240" s="1" t="s">
        <v>70</v>
      </c>
      <c r="AG3240" s="1" t="s">
        <v>71</v>
      </c>
      <c r="AH3240" s="1" t="s">
        <v>89</v>
      </c>
      <c r="AI3240" s="1" t="s">
        <v>57</v>
      </c>
      <c r="AJ3240" s="5">
        <v>10950</v>
      </c>
      <c r="AK3240" s="4">
        <v>-1827</v>
      </c>
      <c r="AL3240" s="4">
        <v>0</v>
      </c>
      <c r="AM3240" s="4">
        <v>0</v>
      </c>
      <c r="AN3240" s="4">
        <v>0</v>
      </c>
      <c r="AO3240" s="4">
        <v>-20547</v>
      </c>
      <c r="AP3240" s="4">
        <v>-20547</v>
      </c>
      <c r="AQ3240" s="4">
        <v>0</v>
      </c>
      <c r="AR3240" s="4">
        <v>154488</v>
      </c>
      <c r="AS3240" s="1" t="s">
        <v>52</v>
      </c>
      <c r="AT3240" s="9">
        <f t="shared" si="1486"/>
        <v>43555</v>
      </c>
      <c r="AU3240" s="9">
        <f t="shared" si="1487"/>
        <v>43525</v>
      </c>
      <c r="AV3240" s="9">
        <v>44798</v>
      </c>
      <c r="AW3240" s="11">
        <f t="shared" si="1488"/>
        <v>3.4054794520547946</v>
      </c>
      <c r="AX3240">
        <v>10</v>
      </c>
      <c r="AY3240" s="12">
        <v>0.05</v>
      </c>
      <c r="AZ3240">
        <f t="shared" si="1489"/>
        <v>9.5000000000000001E-2</v>
      </c>
      <c r="BA3240" s="13">
        <f t="shared" si="1490"/>
        <v>175035</v>
      </c>
      <c r="BB3240" s="17" t="s">
        <v>1877</v>
      </c>
      <c r="BC3240">
        <f>MATCH(BB3240,MONTHLY_INDEX!$A:$A,0)</f>
        <v>642</v>
      </c>
      <c r="BD3240">
        <f>MATCH(AU3240,MONTHLY_INDEX!$1:$1,0)</f>
        <v>87</v>
      </c>
      <c r="BE3240">
        <f>INDEX(MONTHLY_INDEX!$1:$1048576,Final!BC3240,Final!BD3240)</f>
        <v>79.5</v>
      </c>
      <c r="BF3240">
        <f>MATCH($BF$1,MONTHLY_INDEX!$1:$1,0)</f>
        <v>127</v>
      </c>
      <c r="BG3240">
        <f>INDEX(MONTHLY_INDEX!$1:$1048576,Final!BC3240,Final!BF3240)</f>
        <v>94</v>
      </c>
      <c r="BH3240" s="23">
        <f t="shared" si="1498"/>
        <v>0.18238993710691823</v>
      </c>
      <c r="BI3240" s="14">
        <f t="shared" si="1499"/>
        <v>206959.62264150943</v>
      </c>
      <c r="BJ3240" s="14">
        <f t="shared" si="1500"/>
        <v>66955.690519514086</v>
      </c>
      <c r="BK3240" s="15">
        <f t="shared" si="1491"/>
        <v>140003.93212199534</v>
      </c>
      <c r="BL3240" s="52">
        <v>0</v>
      </c>
      <c r="BM3240" s="15">
        <f t="shared" si="1501"/>
        <v>140003.93212199534</v>
      </c>
    </row>
    <row r="3241" spans="1:65">
      <c r="A3241" s="8">
        <v>3239</v>
      </c>
      <c r="B3241" s="1" t="s">
        <v>44</v>
      </c>
      <c r="C3241" s="1">
        <v>1500</v>
      </c>
      <c r="D3241" s="1" t="s">
        <v>60</v>
      </c>
      <c r="E3241" s="1">
        <v>150000126</v>
      </c>
      <c r="F3241" s="1" t="s">
        <v>60</v>
      </c>
      <c r="G3241" s="1" t="s">
        <v>105</v>
      </c>
      <c r="H3241" s="1">
        <v>17</v>
      </c>
      <c r="I3241" s="1" t="s">
        <v>52</v>
      </c>
      <c r="J3241" s="1" t="s">
        <v>49</v>
      </c>
      <c r="K3241" s="1">
        <v>17406001</v>
      </c>
      <c r="L3241" s="1" t="s">
        <v>50</v>
      </c>
      <c r="M3241" s="1" t="s">
        <v>51</v>
      </c>
      <c r="N3241" s="1" t="s">
        <v>64</v>
      </c>
      <c r="O3241" s="1" t="s">
        <v>65</v>
      </c>
      <c r="P3241" s="1" t="s">
        <v>66</v>
      </c>
      <c r="Q3241" s="1" t="s">
        <v>67</v>
      </c>
      <c r="R3241" s="1" t="s">
        <v>87</v>
      </c>
      <c r="S3241" s="1" t="s">
        <v>88</v>
      </c>
      <c r="T3241" s="2">
        <v>43555</v>
      </c>
      <c r="U3241" s="2">
        <v>43555</v>
      </c>
      <c r="V3241" s="1" t="s">
        <v>52</v>
      </c>
      <c r="W3241" s="3">
        <v>1</v>
      </c>
      <c r="X3241" s="1" t="s">
        <v>53</v>
      </c>
      <c r="Y3241" s="4">
        <v>132796</v>
      </c>
      <c r="Z3241" s="4">
        <v>-14203</v>
      </c>
      <c r="AA3241" s="4">
        <v>0</v>
      </c>
      <c r="AB3241" s="4">
        <v>0</v>
      </c>
      <c r="AC3241" s="4">
        <v>0</v>
      </c>
      <c r="AD3241" s="4">
        <v>132796</v>
      </c>
      <c r="AE3241" s="5">
        <v>1463</v>
      </c>
      <c r="AF3241" s="1" t="s">
        <v>70</v>
      </c>
      <c r="AG3241" s="1" t="s">
        <v>71</v>
      </c>
      <c r="AH3241" s="1" t="s">
        <v>89</v>
      </c>
      <c r="AI3241" s="1" t="s">
        <v>57</v>
      </c>
      <c r="AJ3241" s="5">
        <v>10950</v>
      </c>
      <c r="AK3241" s="4">
        <v>-1386</v>
      </c>
      <c r="AL3241" s="4">
        <v>0</v>
      </c>
      <c r="AM3241" s="4">
        <v>0</v>
      </c>
      <c r="AN3241" s="4">
        <v>0</v>
      </c>
      <c r="AO3241" s="4">
        <v>-15589</v>
      </c>
      <c r="AP3241" s="4">
        <v>-15589</v>
      </c>
      <c r="AQ3241" s="4">
        <v>0</v>
      </c>
      <c r="AR3241" s="4">
        <v>117207</v>
      </c>
      <c r="AS3241" s="1" t="s">
        <v>52</v>
      </c>
      <c r="AT3241" s="9">
        <f t="shared" si="1486"/>
        <v>43555</v>
      </c>
      <c r="AU3241" s="9">
        <f t="shared" si="1487"/>
        <v>43525</v>
      </c>
      <c r="AV3241" s="9">
        <v>44798</v>
      </c>
      <c r="AW3241" s="11">
        <f t="shared" si="1488"/>
        <v>3.4054794520547946</v>
      </c>
      <c r="AX3241">
        <v>10</v>
      </c>
      <c r="AY3241" s="12">
        <v>0.05</v>
      </c>
      <c r="AZ3241">
        <f t="shared" si="1489"/>
        <v>9.5000000000000001E-2</v>
      </c>
      <c r="BA3241" s="13">
        <f t="shared" si="1490"/>
        <v>132796</v>
      </c>
      <c r="BB3241" s="17" t="s">
        <v>2189</v>
      </c>
      <c r="BC3241">
        <f>MATCH(BB3241,MONTHLY_INDEX!$A:$A,0)</f>
        <v>798</v>
      </c>
      <c r="BD3241">
        <f>MATCH(AU3241,MONTHLY_INDEX!$1:$1,0)</f>
        <v>87</v>
      </c>
      <c r="BE3241">
        <f>INDEX(MONTHLY_INDEX!$1:$1048576,Final!BC3241,Final!BD3241)</f>
        <v>95.2</v>
      </c>
      <c r="BF3241">
        <f>MATCH($BF$1,MONTHLY_INDEX!$1:$1,0)</f>
        <v>127</v>
      </c>
      <c r="BG3241">
        <f>INDEX(MONTHLY_INDEX!$1:$1048576,Final!BC3241,Final!BF3241)</f>
        <v>95.3</v>
      </c>
      <c r="BH3241" s="23">
        <f t="shared" si="1498"/>
        <v>1.0504201680671672E-3</v>
      </c>
      <c r="BI3241" s="14">
        <f t="shared" si="1499"/>
        <v>132935.49159663866</v>
      </c>
      <c r="BJ3241" s="14">
        <f t="shared" si="1500"/>
        <v>43007.363082709802</v>
      </c>
      <c r="BK3241" s="15">
        <f t="shared" si="1491"/>
        <v>89928.128513928852</v>
      </c>
      <c r="BL3241" s="52">
        <v>0</v>
      </c>
      <c r="BM3241" s="15">
        <f t="shared" si="1501"/>
        <v>89928.128513928852</v>
      </c>
    </row>
    <row r="3242" spans="1:65">
      <c r="A3242" s="8">
        <v>3240</v>
      </c>
      <c r="B3242" s="1" t="s">
        <v>44</v>
      </c>
      <c r="C3242" s="1">
        <v>1500</v>
      </c>
      <c r="D3242" s="1" t="s">
        <v>60</v>
      </c>
      <c r="E3242" s="1">
        <v>150000126</v>
      </c>
      <c r="F3242" s="1" t="s">
        <v>60</v>
      </c>
      <c r="G3242" s="1" t="s">
        <v>106</v>
      </c>
      <c r="H3242" s="1">
        <v>18</v>
      </c>
      <c r="I3242" s="1" t="s">
        <v>52</v>
      </c>
      <c r="J3242" s="1" t="s">
        <v>49</v>
      </c>
      <c r="K3242" s="1">
        <v>17406001</v>
      </c>
      <c r="L3242" s="1" t="s">
        <v>50</v>
      </c>
      <c r="M3242" s="1" t="s">
        <v>51</v>
      </c>
      <c r="N3242" s="1" t="s">
        <v>64</v>
      </c>
      <c r="O3242" s="1" t="s">
        <v>65</v>
      </c>
      <c r="P3242" s="1" t="s">
        <v>66</v>
      </c>
      <c r="Q3242" s="1" t="s">
        <v>67</v>
      </c>
      <c r="R3242" s="1" t="s">
        <v>87</v>
      </c>
      <c r="S3242" s="1" t="s">
        <v>88</v>
      </c>
      <c r="T3242" s="2">
        <v>43555</v>
      </c>
      <c r="U3242" s="2">
        <v>43555</v>
      </c>
      <c r="V3242" s="1" t="s">
        <v>52</v>
      </c>
      <c r="W3242" s="3">
        <v>1</v>
      </c>
      <c r="X3242" s="1" t="s">
        <v>53</v>
      </c>
      <c r="Y3242" s="4">
        <v>469552</v>
      </c>
      <c r="Z3242" s="4">
        <v>-50223</v>
      </c>
      <c r="AA3242" s="4">
        <v>0</v>
      </c>
      <c r="AB3242" s="4">
        <v>0</v>
      </c>
      <c r="AC3242" s="4">
        <v>0</v>
      </c>
      <c r="AD3242" s="4">
        <v>469552</v>
      </c>
      <c r="AE3242" s="5">
        <v>1463</v>
      </c>
      <c r="AF3242" s="1" t="s">
        <v>70</v>
      </c>
      <c r="AG3242" s="1" t="s">
        <v>71</v>
      </c>
      <c r="AH3242" s="1" t="s">
        <v>89</v>
      </c>
      <c r="AI3242" s="1" t="s">
        <v>57</v>
      </c>
      <c r="AJ3242" s="5">
        <v>10950</v>
      </c>
      <c r="AK3242" s="4">
        <v>-4901</v>
      </c>
      <c r="AL3242" s="4">
        <v>0</v>
      </c>
      <c r="AM3242" s="4">
        <v>0</v>
      </c>
      <c r="AN3242" s="4">
        <v>0</v>
      </c>
      <c r="AO3242" s="4">
        <v>-55124</v>
      </c>
      <c r="AP3242" s="4">
        <v>-55124</v>
      </c>
      <c r="AQ3242" s="4">
        <v>0</v>
      </c>
      <c r="AR3242" s="4">
        <v>414428</v>
      </c>
      <c r="AS3242" s="1" t="s">
        <v>52</v>
      </c>
      <c r="AT3242" s="9">
        <f t="shared" si="1486"/>
        <v>43555</v>
      </c>
      <c r="AU3242" s="9">
        <f t="shared" si="1487"/>
        <v>43525</v>
      </c>
      <c r="AV3242" s="9">
        <v>44798</v>
      </c>
      <c r="AW3242" s="11">
        <f t="shared" si="1488"/>
        <v>3.4054794520547946</v>
      </c>
      <c r="AX3242">
        <v>10</v>
      </c>
      <c r="AY3242" s="12">
        <v>0.05</v>
      </c>
      <c r="AZ3242">
        <f t="shared" si="1489"/>
        <v>9.5000000000000001E-2</v>
      </c>
      <c r="BA3242" s="13">
        <f t="shared" si="1490"/>
        <v>469552</v>
      </c>
      <c r="BB3242" s="17" t="s">
        <v>1871</v>
      </c>
      <c r="BC3242">
        <f>MATCH(BB3242,MONTHLY_INDEX!$A:$A,0)</f>
        <v>639</v>
      </c>
      <c r="BD3242">
        <f>MATCH(AU3242,MONTHLY_INDEX!$1:$1,0)</f>
        <v>87</v>
      </c>
      <c r="BE3242">
        <f>INDEX(MONTHLY_INDEX!$1:$1048576,Final!BC3242,Final!BD3242)</f>
        <v>111.4</v>
      </c>
      <c r="BF3242">
        <f>MATCH($BF$1,MONTHLY_INDEX!$1:$1,0)</f>
        <v>127</v>
      </c>
      <c r="BG3242">
        <f>INDEX(MONTHLY_INDEX!$1:$1048576,Final!BC3242,Final!BF3242)</f>
        <v>116.2</v>
      </c>
      <c r="BH3242" s="23">
        <f t="shared" si="1498"/>
        <v>4.3087971274685791E-2</v>
      </c>
      <c r="BI3242" s="14">
        <f t="shared" si="1499"/>
        <v>489784.04308797128</v>
      </c>
      <c r="BJ3242" s="14">
        <f t="shared" si="1500"/>
        <v>158455.2019946386</v>
      </c>
      <c r="BK3242" s="15">
        <f t="shared" si="1491"/>
        <v>331328.84109333268</v>
      </c>
      <c r="BL3242" s="52">
        <v>0</v>
      </c>
      <c r="BM3242" s="15">
        <f t="shared" si="1501"/>
        <v>331328.84109333268</v>
      </c>
    </row>
    <row r="3243" spans="1:65">
      <c r="A3243" s="8">
        <v>3241</v>
      </c>
      <c r="B3243" s="1" t="s">
        <v>44</v>
      </c>
      <c r="C3243" s="1">
        <v>1500</v>
      </c>
      <c r="D3243" s="1" t="s">
        <v>60</v>
      </c>
      <c r="E3243" s="1">
        <v>150000126</v>
      </c>
      <c r="F3243" s="1" t="s">
        <v>60</v>
      </c>
      <c r="G3243" s="1" t="s">
        <v>107</v>
      </c>
      <c r="H3243" s="1">
        <v>19</v>
      </c>
      <c r="I3243" s="1" t="s">
        <v>52</v>
      </c>
      <c r="J3243" s="1" t="s">
        <v>49</v>
      </c>
      <c r="K3243" s="1">
        <v>17406001</v>
      </c>
      <c r="L3243" s="1" t="s">
        <v>50</v>
      </c>
      <c r="M3243" s="1" t="s">
        <v>51</v>
      </c>
      <c r="N3243" s="1" t="s">
        <v>64</v>
      </c>
      <c r="O3243" s="1" t="s">
        <v>65</v>
      </c>
      <c r="P3243" s="1" t="s">
        <v>66</v>
      </c>
      <c r="Q3243" s="1" t="s">
        <v>67</v>
      </c>
      <c r="R3243" s="1" t="s">
        <v>87</v>
      </c>
      <c r="S3243" s="1" t="s">
        <v>88</v>
      </c>
      <c r="T3243" s="2">
        <v>43555</v>
      </c>
      <c r="U3243" s="2">
        <v>43555</v>
      </c>
      <c r="V3243" s="1" t="s">
        <v>52</v>
      </c>
      <c r="W3243" s="3">
        <v>1</v>
      </c>
      <c r="X3243" s="1" t="s">
        <v>53</v>
      </c>
      <c r="Y3243" s="4">
        <v>6861326</v>
      </c>
      <c r="Z3243" s="4">
        <v>-733898</v>
      </c>
      <c r="AA3243" s="4">
        <v>0</v>
      </c>
      <c r="AB3243" s="4">
        <v>0</v>
      </c>
      <c r="AC3243" s="4">
        <v>0</v>
      </c>
      <c r="AD3243" s="4">
        <v>6861326</v>
      </c>
      <c r="AE3243" s="5">
        <v>1463</v>
      </c>
      <c r="AF3243" s="1" t="s">
        <v>70</v>
      </c>
      <c r="AG3243" s="1" t="s">
        <v>71</v>
      </c>
      <c r="AH3243" s="1" t="s">
        <v>89</v>
      </c>
      <c r="AI3243" s="1" t="s">
        <v>57</v>
      </c>
      <c r="AJ3243" s="5">
        <v>10950</v>
      </c>
      <c r="AK3243" s="4">
        <v>-71615</v>
      </c>
      <c r="AL3243" s="4">
        <v>0</v>
      </c>
      <c r="AM3243" s="4">
        <v>0</v>
      </c>
      <c r="AN3243" s="4">
        <v>0</v>
      </c>
      <c r="AO3243" s="4">
        <v>-805513</v>
      </c>
      <c r="AP3243" s="4">
        <v>-805513</v>
      </c>
      <c r="AQ3243" s="4">
        <v>0</v>
      </c>
      <c r="AR3243" s="4">
        <v>6055813</v>
      </c>
      <c r="AS3243" s="1" t="s">
        <v>52</v>
      </c>
      <c r="AT3243" s="9">
        <f t="shared" si="1486"/>
        <v>43555</v>
      </c>
      <c r="AU3243" s="9">
        <f t="shared" si="1487"/>
        <v>43525</v>
      </c>
      <c r="AV3243" s="9">
        <v>44798</v>
      </c>
      <c r="AW3243" s="11">
        <f t="shared" si="1488"/>
        <v>3.4054794520547946</v>
      </c>
      <c r="AX3243">
        <v>10</v>
      </c>
      <c r="AY3243" s="12">
        <v>0.05</v>
      </c>
      <c r="AZ3243">
        <f t="shared" si="1489"/>
        <v>9.5000000000000001E-2</v>
      </c>
      <c r="BA3243" s="13">
        <f t="shared" si="1490"/>
        <v>6861326</v>
      </c>
      <c r="BI3243" s="14">
        <f t="shared" ref="BI3243:BI3245" si="1502">AR3243</f>
        <v>6055813</v>
      </c>
      <c r="BJ3243" s="14">
        <v>0</v>
      </c>
      <c r="BK3243" s="14">
        <f t="shared" ref="BK3243:BK3245" si="1503">AR3243</f>
        <v>6055813</v>
      </c>
      <c r="BL3243" s="52">
        <v>0</v>
      </c>
      <c r="BM3243" s="15">
        <f t="shared" ref="BM3243:BM3245" si="1504">AR3243</f>
        <v>6055813</v>
      </c>
    </row>
    <row r="3244" spans="1:65">
      <c r="A3244" s="8">
        <v>3242</v>
      </c>
      <c r="B3244" s="1" t="s">
        <v>44</v>
      </c>
      <c r="C3244" s="1">
        <v>1500</v>
      </c>
      <c r="D3244" s="1" t="s">
        <v>60</v>
      </c>
      <c r="E3244" s="1">
        <v>150000126</v>
      </c>
      <c r="F3244" s="1" t="s">
        <v>60</v>
      </c>
      <c r="G3244" s="1" t="s">
        <v>108</v>
      </c>
      <c r="H3244" s="1">
        <v>20</v>
      </c>
      <c r="I3244" s="1" t="s">
        <v>52</v>
      </c>
      <c r="J3244" s="1" t="s">
        <v>49</v>
      </c>
      <c r="K3244" s="1">
        <v>17406001</v>
      </c>
      <c r="L3244" s="1" t="s">
        <v>50</v>
      </c>
      <c r="M3244" s="1" t="s">
        <v>51</v>
      </c>
      <c r="N3244" s="1" t="s">
        <v>64</v>
      </c>
      <c r="O3244" s="1" t="s">
        <v>65</v>
      </c>
      <c r="P3244" s="1" t="s">
        <v>66</v>
      </c>
      <c r="Q3244" s="1" t="s">
        <v>67</v>
      </c>
      <c r="R3244" s="1" t="s">
        <v>87</v>
      </c>
      <c r="S3244" s="1" t="s">
        <v>88</v>
      </c>
      <c r="T3244" s="2">
        <v>43555</v>
      </c>
      <c r="U3244" s="2">
        <v>43555</v>
      </c>
      <c r="V3244" s="1" t="s">
        <v>52</v>
      </c>
      <c r="W3244" s="3">
        <v>1</v>
      </c>
      <c r="X3244" s="1" t="s">
        <v>53</v>
      </c>
      <c r="Y3244" s="4">
        <v>5552065</v>
      </c>
      <c r="Z3244" s="4">
        <v>-593858</v>
      </c>
      <c r="AA3244" s="4">
        <v>0</v>
      </c>
      <c r="AB3244" s="4">
        <v>0</v>
      </c>
      <c r="AC3244" s="4">
        <v>0</v>
      </c>
      <c r="AD3244" s="4">
        <v>5552065</v>
      </c>
      <c r="AE3244" s="5">
        <v>1463</v>
      </c>
      <c r="AF3244" s="1" t="s">
        <v>70</v>
      </c>
      <c r="AG3244" s="1" t="s">
        <v>71</v>
      </c>
      <c r="AH3244" s="1" t="s">
        <v>89</v>
      </c>
      <c r="AI3244" s="1" t="s">
        <v>57</v>
      </c>
      <c r="AJ3244" s="5">
        <v>10950</v>
      </c>
      <c r="AK3244" s="4">
        <v>-57949</v>
      </c>
      <c r="AL3244" s="4">
        <v>0</v>
      </c>
      <c r="AM3244" s="4">
        <v>0</v>
      </c>
      <c r="AN3244" s="4">
        <v>0</v>
      </c>
      <c r="AO3244" s="4">
        <v>-651807</v>
      </c>
      <c r="AP3244" s="4">
        <v>-651807</v>
      </c>
      <c r="AQ3244" s="4">
        <v>0</v>
      </c>
      <c r="AR3244" s="4">
        <v>4900258</v>
      </c>
      <c r="AS3244" s="1" t="s">
        <v>52</v>
      </c>
      <c r="AT3244" s="9">
        <f t="shared" si="1486"/>
        <v>43555</v>
      </c>
      <c r="AU3244" s="9">
        <f t="shared" si="1487"/>
        <v>43525</v>
      </c>
      <c r="AV3244" s="9">
        <v>44798</v>
      </c>
      <c r="AW3244" s="11">
        <f t="shared" si="1488"/>
        <v>3.4054794520547946</v>
      </c>
      <c r="AX3244">
        <v>10</v>
      </c>
      <c r="AY3244" s="12">
        <v>0.05</v>
      </c>
      <c r="AZ3244">
        <f t="shared" si="1489"/>
        <v>9.5000000000000001E-2</v>
      </c>
      <c r="BA3244" s="13">
        <f t="shared" si="1490"/>
        <v>5552065</v>
      </c>
      <c r="BI3244" s="14">
        <f t="shared" si="1502"/>
        <v>4900258</v>
      </c>
      <c r="BJ3244" s="14">
        <v>0</v>
      </c>
      <c r="BK3244" s="14">
        <f t="shared" si="1503"/>
        <v>4900258</v>
      </c>
      <c r="BL3244" s="52">
        <v>0</v>
      </c>
      <c r="BM3244" s="15">
        <f t="shared" si="1504"/>
        <v>4900258</v>
      </c>
    </row>
    <row r="3245" spans="1:65">
      <c r="A3245" s="8">
        <v>3243</v>
      </c>
      <c r="B3245" s="1" t="s">
        <v>44</v>
      </c>
      <c r="C3245" s="1">
        <v>1500</v>
      </c>
      <c r="D3245" s="1" t="s">
        <v>60</v>
      </c>
      <c r="E3245" s="1">
        <v>150000126</v>
      </c>
      <c r="F3245" s="1" t="s">
        <v>60</v>
      </c>
      <c r="G3245" s="1" t="s">
        <v>109</v>
      </c>
      <c r="H3245" s="1">
        <v>21</v>
      </c>
      <c r="I3245" s="1" t="s">
        <v>52</v>
      </c>
      <c r="J3245" s="1" t="s">
        <v>49</v>
      </c>
      <c r="K3245" s="1">
        <v>17406001</v>
      </c>
      <c r="L3245" s="1" t="s">
        <v>50</v>
      </c>
      <c r="M3245" s="1" t="s">
        <v>51</v>
      </c>
      <c r="N3245" s="1" t="s">
        <v>64</v>
      </c>
      <c r="O3245" s="1" t="s">
        <v>65</v>
      </c>
      <c r="P3245" s="1" t="s">
        <v>66</v>
      </c>
      <c r="Q3245" s="1" t="s">
        <v>67</v>
      </c>
      <c r="R3245" s="1" t="s">
        <v>87</v>
      </c>
      <c r="S3245" s="1" t="s">
        <v>88</v>
      </c>
      <c r="T3245" s="2">
        <v>43555</v>
      </c>
      <c r="U3245" s="2">
        <v>43555</v>
      </c>
      <c r="V3245" s="1" t="s">
        <v>52</v>
      </c>
      <c r="W3245" s="3">
        <v>1</v>
      </c>
      <c r="X3245" s="1" t="s">
        <v>53</v>
      </c>
      <c r="Y3245" s="4">
        <v>1950695</v>
      </c>
      <c r="Z3245" s="4">
        <v>-209224</v>
      </c>
      <c r="AA3245" s="4">
        <v>0</v>
      </c>
      <c r="AB3245" s="4">
        <v>0</v>
      </c>
      <c r="AC3245" s="4">
        <v>0</v>
      </c>
      <c r="AD3245" s="4">
        <v>1950695</v>
      </c>
      <c r="AE3245" s="5">
        <v>1463</v>
      </c>
      <c r="AF3245" s="1" t="s">
        <v>70</v>
      </c>
      <c r="AG3245" s="1" t="s">
        <v>71</v>
      </c>
      <c r="AH3245" s="1" t="s">
        <v>89</v>
      </c>
      <c r="AI3245" s="1" t="s">
        <v>57</v>
      </c>
      <c r="AJ3245" s="5">
        <v>10950</v>
      </c>
      <c r="AK3245" s="4">
        <v>-20353</v>
      </c>
      <c r="AL3245" s="4">
        <v>0</v>
      </c>
      <c r="AM3245" s="4">
        <v>0</v>
      </c>
      <c r="AN3245" s="4">
        <v>0</v>
      </c>
      <c r="AO3245" s="4">
        <v>-229577</v>
      </c>
      <c r="AP3245" s="4">
        <v>-229577</v>
      </c>
      <c r="AQ3245" s="4">
        <v>0</v>
      </c>
      <c r="AR3245" s="4">
        <v>1721118</v>
      </c>
      <c r="AS3245" s="1" t="s">
        <v>52</v>
      </c>
      <c r="AT3245" s="9">
        <f t="shared" si="1486"/>
        <v>43555</v>
      </c>
      <c r="AU3245" s="9">
        <f t="shared" si="1487"/>
        <v>43525</v>
      </c>
      <c r="AV3245" s="9">
        <v>44798</v>
      </c>
      <c r="AW3245" s="11">
        <f t="shared" si="1488"/>
        <v>3.4054794520547946</v>
      </c>
      <c r="AX3245">
        <v>10</v>
      </c>
      <c r="AY3245" s="12">
        <v>0.05</v>
      </c>
      <c r="AZ3245">
        <f t="shared" si="1489"/>
        <v>9.5000000000000001E-2</v>
      </c>
      <c r="BA3245" s="13">
        <f t="shared" si="1490"/>
        <v>1950695</v>
      </c>
      <c r="BI3245" s="14">
        <f t="shared" si="1502"/>
        <v>1721118</v>
      </c>
      <c r="BJ3245" s="14">
        <v>0</v>
      </c>
      <c r="BK3245" s="14">
        <f t="shared" si="1503"/>
        <v>1721118</v>
      </c>
      <c r="BL3245" s="52">
        <v>0</v>
      </c>
      <c r="BM3245" s="15">
        <f t="shared" si="1504"/>
        <v>1721118</v>
      </c>
    </row>
    <row r="3246" spans="1:65">
      <c r="A3246" s="8">
        <v>3244</v>
      </c>
      <c r="B3246" s="1" t="s">
        <v>44</v>
      </c>
      <c r="C3246" s="1">
        <v>1500</v>
      </c>
      <c r="D3246" s="1" t="s">
        <v>60</v>
      </c>
      <c r="E3246" s="1">
        <v>150000126</v>
      </c>
      <c r="F3246" s="1" t="s">
        <v>60</v>
      </c>
      <c r="G3246" s="1" t="s">
        <v>110</v>
      </c>
      <c r="H3246" s="1">
        <v>22</v>
      </c>
      <c r="I3246" s="1" t="s">
        <v>52</v>
      </c>
      <c r="J3246" s="1" t="s">
        <v>49</v>
      </c>
      <c r="K3246" s="1">
        <v>17406001</v>
      </c>
      <c r="L3246" s="1" t="s">
        <v>50</v>
      </c>
      <c r="M3246" s="1" t="s">
        <v>51</v>
      </c>
      <c r="N3246" s="1" t="s">
        <v>64</v>
      </c>
      <c r="O3246" s="1" t="s">
        <v>65</v>
      </c>
      <c r="P3246" s="1" t="s">
        <v>66</v>
      </c>
      <c r="Q3246" s="1" t="s">
        <v>67</v>
      </c>
      <c r="R3246" s="1" t="s">
        <v>87</v>
      </c>
      <c r="S3246" s="1" t="s">
        <v>88</v>
      </c>
      <c r="T3246" s="2">
        <v>43555</v>
      </c>
      <c r="U3246" s="2">
        <v>43555</v>
      </c>
      <c r="V3246" s="1" t="s">
        <v>52</v>
      </c>
      <c r="W3246" s="3">
        <v>1</v>
      </c>
      <c r="X3246" s="1" t="s">
        <v>53</v>
      </c>
      <c r="Y3246" s="4">
        <v>16789210</v>
      </c>
      <c r="Z3246" s="4">
        <v>-1795802</v>
      </c>
      <c r="AA3246" s="4">
        <v>0</v>
      </c>
      <c r="AB3246" s="4">
        <v>0</v>
      </c>
      <c r="AC3246" s="4">
        <v>0</v>
      </c>
      <c r="AD3246" s="4">
        <v>16789210</v>
      </c>
      <c r="AE3246" s="5">
        <v>1463</v>
      </c>
      <c r="AF3246" s="1" t="s">
        <v>70</v>
      </c>
      <c r="AG3246" s="1" t="s">
        <v>71</v>
      </c>
      <c r="AH3246" s="1" t="s">
        <v>89</v>
      </c>
      <c r="AI3246" s="1" t="s">
        <v>57</v>
      </c>
      <c r="AJ3246" s="5">
        <v>10950</v>
      </c>
      <c r="AK3246" s="4">
        <v>-175237</v>
      </c>
      <c r="AL3246" s="4">
        <v>0</v>
      </c>
      <c r="AM3246" s="4">
        <v>0</v>
      </c>
      <c r="AN3246" s="4">
        <v>0</v>
      </c>
      <c r="AO3246" s="4">
        <v>-1971039</v>
      </c>
      <c r="AP3246" s="4">
        <v>-1971039</v>
      </c>
      <c r="AQ3246" s="4">
        <v>0</v>
      </c>
      <c r="AR3246" s="4">
        <v>14818171</v>
      </c>
      <c r="AS3246" s="1" t="s">
        <v>52</v>
      </c>
      <c r="AT3246" s="9">
        <f t="shared" si="1486"/>
        <v>43555</v>
      </c>
      <c r="AU3246" s="9">
        <f t="shared" si="1487"/>
        <v>43525</v>
      </c>
      <c r="AV3246" s="9">
        <v>44798</v>
      </c>
      <c r="AW3246" s="11">
        <f t="shared" si="1488"/>
        <v>3.4054794520547946</v>
      </c>
      <c r="AX3246">
        <v>25</v>
      </c>
      <c r="AY3246" s="12">
        <v>0.05</v>
      </c>
      <c r="AZ3246">
        <f t="shared" si="1489"/>
        <v>3.7999999999999999E-2</v>
      </c>
      <c r="BA3246" s="13">
        <f t="shared" si="1490"/>
        <v>16789210</v>
      </c>
      <c r="BB3246" s="17" t="s">
        <v>2189</v>
      </c>
      <c r="BC3246">
        <f>MATCH(BB3246,MONTHLY_INDEX!$A:$A,0)</f>
        <v>798</v>
      </c>
      <c r="BD3246">
        <f>MATCH(AU3246,MONTHLY_INDEX!$1:$1,0)</f>
        <v>87</v>
      </c>
      <c r="BE3246">
        <f>INDEX(MONTHLY_INDEX!$1:$1048576,Final!BC3246,Final!BD3246)</f>
        <v>95.2</v>
      </c>
      <c r="BF3246">
        <f>MATCH($BF$1,MONTHLY_INDEX!$1:$1,0)</f>
        <v>127</v>
      </c>
      <c r="BG3246">
        <f>INDEX(MONTHLY_INDEX!$1:$1048576,Final!BC3246,Final!BF3246)</f>
        <v>95.3</v>
      </c>
      <c r="BH3246" s="23">
        <f>(BG3246-BE3246)/BE3246</f>
        <v>1.0504201680671672E-3</v>
      </c>
      <c r="BI3246" s="14">
        <f>(1+BH3246)*BA3246</f>
        <v>16806845.724789917</v>
      </c>
      <c r="BJ3246" s="14">
        <f>BI3246*AZ3246*AW3246</f>
        <v>2174943.9752458273</v>
      </c>
      <c r="BK3246" s="15">
        <f t="shared" si="1491"/>
        <v>14631901.74954409</v>
      </c>
      <c r="BL3246" s="52">
        <v>0</v>
      </c>
      <c r="BM3246" s="15">
        <f>MAX((1-BL3246)*BK3246,BI3246*AY3246)</f>
        <v>14631901.74954409</v>
      </c>
    </row>
    <row r="3247" spans="1:65">
      <c r="A3247" s="8">
        <v>3245</v>
      </c>
      <c r="B3247" s="1" t="s">
        <v>44</v>
      </c>
      <c r="C3247" s="1">
        <v>1500</v>
      </c>
      <c r="D3247" s="1" t="s">
        <v>60</v>
      </c>
      <c r="E3247" s="1">
        <v>150000126</v>
      </c>
      <c r="F3247" s="1" t="s">
        <v>60</v>
      </c>
      <c r="G3247" s="1" t="s">
        <v>111</v>
      </c>
      <c r="H3247" s="1">
        <v>23</v>
      </c>
      <c r="I3247" s="1" t="s">
        <v>52</v>
      </c>
      <c r="J3247" s="1" t="s">
        <v>49</v>
      </c>
      <c r="K3247" s="1">
        <v>17406001</v>
      </c>
      <c r="L3247" s="1" t="s">
        <v>50</v>
      </c>
      <c r="M3247" s="1" t="s">
        <v>51</v>
      </c>
      <c r="N3247" s="1" t="s">
        <v>64</v>
      </c>
      <c r="O3247" s="1" t="s">
        <v>65</v>
      </c>
      <c r="P3247" s="1" t="s">
        <v>66</v>
      </c>
      <c r="Q3247" s="1" t="s">
        <v>67</v>
      </c>
      <c r="R3247" s="1" t="s">
        <v>87</v>
      </c>
      <c r="S3247" s="1" t="s">
        <v>88</v>
      </c>
      <c r="T3247" s="2">
        <v>43555</v>
      </c>
      <c r="U3247" s="2">
        <v>43555</v>
      </c>
      <c r="V3247" s="1" t="s">
        <v>52</v>
      </c>
      <c r="W3247" s="3">
        <v>1</v>
      </c>
      <c r="X3247" s="1" t="s">
        <v>53</v>
      </c>
      <c r="Y3247" s="4">
        <v>418399</v>
      </c>
      <c r="Z3247" s="4">
        <v>-50846</v>
      </c>
      <c r="AA3247" s="4">
        <v>0</v>
      </c>
      <c r="AB3247" s="4">
        <v>0</v>
      </c>
      <c r="AC3247" s="4">
        <v>0</v>
      </c>
      <c r="AD3247" s="4">
        <v>418399</v>
      </c>
      <c r="AE3247" s="5">
        <v>1463</v>
      </c>
      <c r="AF3247" s="1" t="s">
        <v>70</v>
      </c>
      <c r="AG3247" s="1" t="s">
        <v>71</v>
      </c>
      <c r="AH3247" s="1" t="s">
        <v>89</v>
      </c>
      <c r="AI3247" s="1" t="s">
        <v>57</v>
      </c>
      <c r="AJ3247" s="5">
        <v>10950</v>
      </c>
      <c r="AK3247" s="4">
        <v>-4292</v>
      </c>
      <c r="AL3247" s="4">
        <v>0</v>
      </c>
      <c r="AM3247" s="4">
        <v>0</v>
      </c>
      <c r="AN3247" s="4">
        <v>0</v>
      </c>
      <c r="AO3247" s="4">
        <v>-55138</v>
      </c>
      <c r="AP3247" s="4">
        <v>-55138</v>
      </c>
      <c r="AQ3247" s="4">
        <v>0</v>
      </c>
      <c r="AR3247" s="4">
        <v>363261</v>
      </c>
      <c r="AS3247" s="1" t="s">
        <v>52</v>
      </c>
      <c r="AT3247" s="9">
        <f t="shared" si="1486"/>
        <v>43555</v>
      </c>
      <c r="AU3247" s="9">
        <f t="shared" si="1487"/>
        <v>43525</v>
      </c>
      <c r="AV3247" s="9">
        <v>44798</v>
      </c>
      <c r="AW3247" s="11">
        <f t="shared" si="1488"/>
        <v>3.4054794520547946</v>
      </c>
      <c r="AX3247">
        <v>10</v>
      </c>
      <c r="AY3247" s="12">
        <v>0.05</v>
      </c>
      <c r="AZ3247">
        <f t="shared" si="1489"/>
        <v>9.5000000000000001E-2</v>
      </c>
      <c r="BA3247" s="13">
        <f t="shared" si="1490"/>
        <v>418399</v>
      </c>
      <c r="BI3247" s="14">
        <f t="shared" ref="BI3247:BI3251" si="1505">AR3247</f>
        <v>363261</v>
      </c>
      <c r="BJ3247" s="14">
        <v>0</v>
      </c>
      <c r="BK3247" s="14">
        <f t="shared" ref="BK3247:BK3251" si="1506">AR3247</f>
        <v>363261</v>
      </c>
      <c r="BL3247" s="52">
        <v>0</v>
      </c>
      <c r="BM3247" s="15">
        <f t="shared" ref="BM3247:BM3251" si="1507">AR3247</f>
        <v>363261</v>
      </c>
    </row>
    <row r="3248" spans="1:65">
      <c r="A3248" s="8">
        <v>3246</v>
      </c>
      <c r="B3248" s="1" t="s">
        <v>44</v>
      </c>
      <c r="C3248" s="1">
        <v>1500</v>
      </c>
      <c r="D3248" s="1" t="s">
        <v>60</v>
      </c>
      <c r="E3248" s="1">
        <v>150000126</v>
      </c>
      <c r="F3248" s="1" t="s">
        <v>112</v>
      </c>
      <c r="G3248" s="1" t="s">
        <v>113</v>
      </c>
      <c r="H3248" s="1">
        <v>24</v>
      </c>
      <c r="I3248" s="1" t="s">
        <v>52</v>
      </c>
      <c r="J3248" s="1" t="s">
        <v>49</v>
      </c>
      <c r="K3248" s="1">
        <v>17406001</v>
      </c>
      <c r="L3248" s="1" t="s">
        <v>50</v>
      </c>
      <c r="M3248" s="1" t="s">
        <v>51</v>
      </c>
      <c r="N3248" s="1" t="s">
        <v>64</v>
      </c>
      <c r="O3248" s="1" t="s">
        <v>65</v>
      </c>
      <c r="P3248" s="1" t="s">
        <v>66</v>
      </c>
      <c r="Q3248" s="1" t="s">
        <v>67</v>
      </c>
      <c r="R3248" s="1" t="s">
        <v>87</v>
      </c>
      <c r="S3248" s="1" t="s">
        <v>88</v>
      </c>
      <c r="T3248" s="2">
        <v>43555</v>
      </c>
      <c r="U3248" s="2">
        <v>43555</v>
      </c>
      <c r="V3248" s="1" t="s">
        <v>52</v>
      </c>
      <c r="W3248" s="3">
        <v>1</v>
      </c>
      <c r="X3248" s="1" t="s">
        <v>53</v>
      </c>
      <c r="Y3248" s="4">
        <v>1305729</v>
      </c>
      <c r="Z3248" s="4">
        <v>-139662.10999999999</v>
      </c>
      <c r="AA3248" s="4">
        <v>0</v>
      </c>
      <c r="AB3248" s="4">
        <v>0</v>
      </c>
      <c r="AC3248" s="4">
        <v>0</v>
      </c>
      <c r="AD3248" s="4">
        <v>1305729</v>
      </c>
      <c r="AE3248" s="5">
        <v>1463</v>
      </c>
      <c r="AF3248" s="1" t="s">
        <v>70</v>
      </c>
      <c r="AG3248" s="1" t="s">
        <v>71</v>
      </c>
      <c r="AH3248" s="1" t="s">
        <v>89</v>
      </c>
      <c r="AI3248" s="1" t="s">
        <v>57</v>
      </c>
      <c r="AJ3248" s="5">
        <v>10950</v>
      </c>
      <c r="AK3248" s="4">
        <v>-13629</v>
      </c>
      <c r="AL3248" s="4">
        <v>0</v>
      </c>
      <c r="AM3248" s="4">
        <v>0</v>
      </c>
      <c r="AN3248" s="4">
        <v>0</v>
      </c>
      <c r="AO3248" s="4">
        <v>-153291.10999999999</v>
      </c>
      <c r="AP3248" s="4">
        <v>-153291.10999999999</v>
      </c>
      <c r="AQ3248" s="4">
        <v>0</v>
      </c>
      <c r="AR3248" s="4">
        <v>1152437.8899999999</v>
      </c>
      <c r="AS3248" s="1" t="s">
        <v>52</v>
      </c>
      <c r="AT3248" s="9">
        <f t="shared" si="1486"/>
        <v>43555</v>
      </c>
      <c r="AU3248" s="9">
        <f t="shared" si="1487"/>
        <v>43525</v>
      </c>
      <c r="AV3248" s="9">
        <v>44798</v>
      </c>
      <c r="AW3248" s="11">
        <f t="shared" si="1488"/>
        <v>3.4054794520547946</v>
      </c>
      <c r="AX3248">
        <v>10</v>
      </c>
      <c r="AY3248" s="12">
        <v>0.05</v>
      </c>
      <c r="AZ3248">
        <f t="shared" si="1489"/>
        <v>9.5000000000000001E-2</v>
      </c>
      <c r="BA3248" s="13">
        <f t="shared" si="1490"/>
        <v>1305729</v>
      </c>
      <c r="BB3248" s="16" t="s">
        <v>593</v>
      </c>
      <c r="BC3248" s="16" t="s">
        <v>593</v>
      </c>
      <c r="BD3248" s="16" t="s">
        <v>593</v>
      </c>
      <c r="BE3248" s="16" t="s">
        <v>593</v>
      </c>
      <c r="BF3248" s="16" t="s">
        <v>593</v>
      </c>
      <c r="BG3248" s="16" t="s">
        <v>593</v>
      </c>
      <c r="BH3248" s="16" t="s">
        <v>593</v>
      </c>
      <c r="BI3248" s="14">
        <f t="shared" si="1505"/>
        <v>1152437.8899999999</v>
      </c>
      <c r="BJ3248" s="14">
        <v>0</v>
      </c>
      <c r="BK3248" s="14">
        <f t="shared" si="1506"/>
        <v>1152437.8899999999</v>
      </c>
      <c r="BL3248" s="52">
        <v>0</v>
      </c>
      <c r="BM3248" s="15">
        <f t="shared" si="1507"/>
        <v>1152437.8899999999</v>
      </c>
    </row>
    <row r="3249" spans="1:65">
      <c r="A3249" s="8">
        <v>3247</v>
      </c>
      <c r="B3249" s="1" t="s">
        <v>44</v>
      </c>
      <c r="C3249" s="1">
        <v>1500</v>
      </c>
      <c r="D3249" s="1" t="s">
        <v>60</v>
      </c>
      <c r="E3249" s="1">
        <v>150000126</v>
      </c>
      <c r="F3249" s="1" t="s">
        <v>112</v>
      </c>
      <c r="G3249" s="1" t="s">
        <v>114</v>
      </c>
      <c r="H3249" s="1">
        <v>25</v>
      </c>
      <c r="I3249" s="1" t="s">
        <v>52</v>
      </c>
      <c r="J3249" s="1" t="s">
        <v>49</v>
      </c>
      <c r="K3249" s="1">
        <v>17406001</v>
      </c>
      <c r="L3249" s="1" t="s">
        <v>50</v>
      </c>
      <c r="M3249" s="1" t="s">
        <v>51</v>
      </c>
      <c r="N3249" s="1" t="s">
        <v>64</v>
      </c>
      <c r="O3249" s="1" t="s">
        <v>65</v>
      </c>
      <c r="P3249" s="1" t="s">
        <v>66</v>
      </c>
      <c r="Q3249" s="1" t="s">
        <v>67</v>
      </c>
      <c r="R3249" s="1" t="s">
        <v>87</v>
      </c>
      <c r="S3249" s="1" t="s">
        <v>88</v>
      </c>
      <c r="T3249" s="2">
        <v>43555</v>
      </c>
      <c r="U3249" s="2">
        <v>43555</v>
      </c>
      <c r="V3249" s="1" t="s">
        <v>52</v>
      </c>
      <c r="W3249" s="3">
        <v>1</v>
      </c>
      <c r="X3249" s="1" t="s">
        <v>53</v>
      </c>
      <c r="Y3249" s="4">
        <v>5865877</v>
      </c>
      <c r="Z3249" s="4">
        <v>-627425.27</v>
      </c>
      <c r="AA3249" s="4">
        <v>0</v>
      </c>
      <c r="AB3249" s="4">
        <v>0</v>
      </c>
      <c r="AC3249" s="4">
        <v>0</v>
      </c>
      <c r="AD3249" s="4">
        <v>5865877</v>
      </c>
      <c r="AE3249" s="5">
        <v>1463</v>
      </c>
      <c r="AF3249" s="1" t="s">
        <v>70</v>
      </c>
      <c r="AG3249" s="1" t="s">
        <v>71</v>
      </c>
      <c r="AH3249" s="1" t="s">
        <v>89</v>
      </c>
      <c r="AI3249" s="1" t="s">
        <v>57</v>
      </c>
      <c r="AJ3249" s="5">
        <v>10950</v>
      </c>
      <c r="AK3249" s="4">
        <v>-61225</v>
      </c>
      <c r="AL3249" s="4">
        <v>0</v>
      </c>
      <c r="AM3249" s="4">
        <v>0</v>
      </c>
      <c r="AN3249" s="4">
        <v>0</v>
      </c>
      <c r="AO3249" s="4">
        <v>-688650.27</v>
      </c>
      <c r="AP3249" s="4">
        <v>-688650.27</v>
      </c>
      <c r="AQ3249" s="4">
        <v>0</v>
      </c>
      <c r="AR3249" s="4">
        <v>5177226.7300000004</v>
      </c>
      <c r="AS3249" s="1" t="s">
        <v>52</v>
      </c>
      <c r="AT3249" s="9">
        <f t="shared" si="1486"/>
        <v>43555</v>
      </c>
      <c r="AU3249" s="9">
        <f t="shared" si="1487"/>
        <v>43525</v>
      </c>
      <c r="AV3249" s="9">
        <v>44798</v>
      </c>
      <c r="AW3249" s="11">
        <f t="shared" si="1488"/>
        <v>3.4054794520547946</v>
      </c>
      <c r="AX3249">
        <v>10</v>
      </c>
      <c r="AY3249" s="12">
        <v>0.05</v>
      </c>
      <c r="AZ3249">
        <f t="shared" si="1489"/>
        <v>9.5000000000000001E-2</v>
      </c>
      <c r="BA3249" s="13">
        <f t="shared" si="1490"/>
        <v>5865877</v>
      </c>
      <c r="BB3249" s="16" t="s">
        <v>593</v>
      </c>
      <c r="BC3249" s="16" t="s">
        <v>593</v>
      </c>
      <c r="BD3249" s="16" t="s">
        <v>593</v>
      </c>
      <c r="BE3249" s="16" t="s">
        <v>593</v>
      </c>
      <c r="BF3249" s="16" t="s">
        <v>593</v>
      </c>
      <c r="BG3249" s="16" t="s">
        <v>593</v>
      </c>
      <c r="BH3249" s="16" t="s">
        <v>593</v>
      </c>
      <c r="BI3249" s="14">
        <f t="shared" si="1505"/>
        <v>5177226.7300000004</v>
      </c>
      <c r="BJ3249" s="14">
        <v>0</v>
      </c>
      <c r="BK3249" s="14">
        <f t="shared" si="1506"/>
        <v>5177226.7300000004</v>
      </c>
      <c r="BL3249" s="52">
        <v>0</v>
      </c>
      <c r="BM3249" s="15">
        <f t="shared" si="1507"/>
        <v>5177226.7300000004</v>
      </c>
    </row>
    <row r="3250" spans="1:65">
      <c r="A3250" s="8">
        <v>3248</v>
      </c>
      <c r="B3250" s="1" t="s">
        <v>44</v>
      </c>
      <c r="C3250" s="1">
        <v>1500</v>
      </c>
      <c r="D3250" s="1" t="s">
        <v>60</v>
      </c>
      <c r="E3250" s="1">
        <v>150000126</v>
      </c>
      <c r="F3250" s="1" t="s">
        <v>60</v>
      </c>
      <c r="G3250" s="1" t="s">
        <v>115</v>
      </c>
      <c r="H3250" s="1">
        <v>26</v>
      </c>
      <c r="I3250" s="1" t="s">
        <v>52</v>
      </c>
      <c r="J3250" s="1" t="s">
        <v>49</v>
      </c>
      <c r="K3250" s="1">
        <v>17406001</v>
      </c>
      <c r="L3250" s="1" t="s">
        <v>50</v>
      </c>
      <c r="M3250" s="1" t="s">
        <v>51</v>
      </c>
      <c r="N3250" s="1" t="s">
        <v>64</v>
      </c>
      <c r="O3250" s="1" t="s">
        <v>65</v>
      </c>
      <c r="P3250" s="1" t="s">
        <v>66</v>
      </c>
      <c r="Q3250" s="1" t="s">
        <v>67</v>
      </c>
      <c r="R3250" s="1" t="s">
        <v>87</v>
      </c>
      <c r="S3250" s="1" t="s">
        <v>88</v>
      </c>
      <c r="T3250" s="2">
        <v>43555</v>
      </c>
      <c r="U3250" s="2">
        <v>43555</v>
      </c>
      <c r="V3250" s="1" t="s">
        <v>52</v>
      </c>
      <c r="W3250" s="3">
        <v>1</v>
      </c>
      <c r="X3250" s="1" t="s">
        <v>53</v>
      </c>
      <c r="Y3250" s="4">
        <v>120000</v>
      </c>
      <c r="Z3250" s="4">
        <v>-12834</v>
      </c>
      <c r="AA3250" s="4">
        <v>0</v>
      </c>
      <c r="AB3250" s="4">
        <v>0</v>
      </c>
      <c r="AC3250" s="4">
        <v>0</v>
      </c>
      <c r="AD3250" s="4">
        <v>120000</v>
      </c>
      <c r="AE3250" s="5">
        <v>1463</v>
      </c>
      <c r="AF3250" s="1" t="s">
        <v>70</v>
      </c>
      <c r="AG3250" s="1" t="s">
        <v>71</v>
      </c>
      <c r="AH3250" s="1" t="s">
        <v>89</v>
      </c>
      <c r="AI3250" s="1" t="s">
        <v>57</v>
      </c>
      <c r="AJ3250" s="5">
        <v>10950</v>
      </c>
      <c r="AK3250" s="4">
        <v>-1253</v>
      </c>
      <c r="AL3250" s="4">
        <v>0</v>
      </c>
      <c r="AM3250" s="4">
        <v>0</v>
      </c>
      <c r="AN3250" s="4">
        <v>0</v>
      </c>
      <c r="AO3250" s="4">
        <v>-14087</v>
      </c>
      <c r="AP3250" s="4">
        <v>-14087</v>
      </c>
      <c r="AQ3250" s="4">
        <v>0</v>
      </c>
      <c r="AR3250" s="4">
        <v>105913</v>
      </c>
      <c r="AS3250" s="1" t="s">
        <v>52</v>
      </c>
      <c r="AT3250" s="9">
        <f t="shared" si="1486"/>
        <v>43555</v>
      </c>
      <c r="AU3250" s="9">
        <f t="shared" si="1487"/>
        <v>43525</v>
      </c>
      <c r="AV3250" s="9">
        <v>44798</v>
      </c>
      <c r="AW3250" s="11">
        <f t="shared" si="1488"/>
        <v>3.4054794520547946</v>
      </c>
      <c r="AX3250">
        <v>10</v>
      </c>
      <c r="AY3250" s="12">
        <v>0.05</v>
      </c>
      <c r="AZ3250">
        <f t="shared" si="1489"/>
        <v>9.5000000000000001E-2</v>
      </c>
      <c r="BA3250" s="13">
        <f t="shared" si="1490"/>
        <v>120000</v>
      </c>
      <c r="BI3250" s="14">
        <f t="shared" si="1505"/>
        <v>105913</v>
      </c>
      <c r="BJ3250" s="14">
        <v>0</v>
      </c>
      <c r="BK3250" s="14">
        <f t="shared" si="1506"/>
        <v>105913</v>
      </c>
      <c r="BL3250" s="52">
        <v>0</v>
      </c>
      <c r="BM3250" s="15">
        <f t="shared" si="1507"/>
        <v>105913</v>
      </c>
    </row>
    <row r="3251" spans="1:65">
      <c r="A3251" s="8">
        <v>3249</v>
      </c>
      <c r="B3251" s="1" t="s">
        <v>44</v>
      </c>
      <c r="C3251" s="1">
        <v>1500</v>
      </c>
      <c r="D3251" s="1" t="s">
        <v>60</v>
      </c>
      <c r="E3251" s="1">
        <v>150000126</v>
      </c>
      <c r="F3251" s="1" t="s">
        <v>112</v>
      </c>
      <c r="G3251" s="1" t="s">
        <v>116</v>
      </c>
      <c r="H3251" s="1">
        <v>27</v>
      </c>
      <c r="I3251" s="1" t="s">
        <v>237</v>
      </c>
      <c r="J3251" s="1" t="s">
        <v>49</v>
      </c>
      <c r="K3251" s="1">
        <v>17406001</v>
      </c>
      <c r="L3251" s="1" t="s">
        <v>50</v>
      </c>
      <c r="M3251" s="1" t="s">
        <v>51</v>
      </c>
      <c r="N3251" s="1" t="s">
        <v>64</v>
      </c>
      <c r="O3251" s="1" t="s">
        <v>65</v>
      </c>
      <c r="P3251" s="1" t="s">
        <v>66</v>
      </c>
      <c r="Q3251" s="1" t="s">
        <v>67</v>
      </c>
      <c r="R3251" s="1" t="s">
        <v>87</v>
      </c>
      <c r="S3251" s="1" t="s">
        <v>88</v>
      </c>
      <c r="T3251" s="2">
        <v>43555</v>
      </c>
      <c r="U3251" s="2">
        <v>43555</v>
      </c>
      <c r="V3251" s="1" t="s">
        <v>52</v>
      </c>
      <c r="W3251" s="3">
        <v>1</v>
      </c>
      <c r="X3251" s="1" t="s">
        <v>53</v>
      </c>
      <c r="Y3251" s="4">
        <v>4339035</v>
      </c>
      <c r="Z3251" s="4">
        <v>-464108.62</v>
      </c>
      <c r="AA3251" s="4">
        <v>0</v>
      </c>
      <c r="AB3251" s="4">
        <v>0</v>
      </c>
      <c r="AC3251" s="4">
        <v>0</v>
      </c>
      <c r="AD3251" s="4">
        <v>4339035</v>
      </c>
      <c r="AE3251" s="5">
        <v>1463</v>
      </c>
      <c r="AF3251" s="1" t="s">
        <v>70</v>
      </c>
      <c r="AG3251" s="1" t="s">
        <v>71</v>
      </c>
      <c r="AH3251" s="1" t="s">
        <v>89</v>
      </c>
      <c r="AI3251" s="1" t="s">
        <v>57</v>
      </c>
      <c r="AJ3251" s="5">
        <v>10950</v>
      </c>
      <c r="AK3251" s="4">
        <v>-45289</v>
      </c>
      <c r="AL3251" s="4">
        <v>0</v>
      </c>
      <c r="AM3251" s="4">
        <v>0</v>
      </c>
      <c r="AN3251" s="4">
        <v>0</v>
      </c>
      <c r="AO3251" s="4">
        <v>-509397.62</v>
      </c>
      <c r="AP3251" s="4">
        <v>-509397.62</v>
      </c>
      <c r="AQ3251" s="4">
        <v>0</v>
      </c>
      <c r="AR3251" s="4">
        <v>3829637.38</v>
      </c>
      <c r="AS3251" s="1" t="s">
        <v>52</v>
      </c>
      <c r="AT3251" s="9">
        <f t="shared" si="1486"/>
        <v>43555</v>
      </c>
      <c r="AU3251" s="9">
        <f t="shared" si="1487"/>
        <v>43525</v>
      </c>
      <c r="AV3251" s="9">
        <v>44798</v>
      </c>
      <c r="AW3251" s="11">
        <f t="shared" si="1488"/>
        <v>3.4054794520547946</v>
      </c>
      <c r="AX3251">
        <v>10</v>
      </c>
      <c r="AY3251" s="12">
        <v>0.05</v>
      </c>
      <c r="AZ3251">
        <f t="shared" si="1489"/>
        <v>9.5000000000000001E-2</v>
      </c>
      <c r="BA3251" s="13">
        <f t="shared" si="1490"/>
        <v>4339035</v>
      </c>
      <c r="BB3251" s="16" t="s">
        <v>593</v>
      </c>
      <c r="BC3251" s="16" t="s">
        <v>593</v>
      </c>
      <c r="BD3251" s="16" t="s">
        <v>593</v>
      </c>
      <c r="BE3251" s="16" t="s">
        <v>593</v>
      </c>
      <c r="BF3251" s="16" t="s">
        <v>593</v>
      </c>
      <c r="BG3251" s="16" t="s">
        <v>593</v>
      </c>
      <c r="BH3251" s="16" t="s">
        <v>593</v>
      </c>
      <c r="BI3251" s="14">
        <f t="shared" si="1505"/>
        <v>3829637.38</v>
      </c>
      <c r="BJ3251" s="14">
        <v>0</v>
      </c>
      <c r="BK3251" s="14">
        <f t="shared" si="1506"/>
        <v>3829637.38</v>
      </c>
      <c r="BL3251" s="52">
        <v>0</v>
      </c>
      <c r="BM3251" s="15">
        <f t="shared" si="1507"/>
        <v>3829637.38</v>
      </c>
    </row>
    <row r="3252" spans="1:65">
      <c r="A3252" s="8">
        <v>3250</v>
      </c>
      <c r="B3252" s="1" t="s">
        <v>44</v>
      </c>
      <c r="C3252" s="1">
        <v>1500</v>
      </c>
      <c r="D3252" s="1" t="s">
        <v>60</v>
      </c>
      <c r="E3252" s="1">
        <v>150000127</v>
      </c>
      <c r="F3252" s="1" t="s">
        <v>60</v>
      </c>
      <c r="G3252" s="1" t="s">
        <v>86</v>
      </c>
      <c r="H3252" s="1">
        <v>1</v>
      </c>
      <c r="I3252" s="1" t="s">
        <v>52</v>
      </c>
      <c r="J3252" s="1" t="s">
        <v>49</v>
      </c>
      <c r="K3252" s="1">
        <v>17406001</v>
      </c>
      <c r="L3252" s="1" t="s">
        <v>50</v>
      </c>
      <c r="M3252" s="1" t="s">
        <v>51</v>
      </c>
      <c r="N3252" s="1" t="s">
        <v>64</v>
      </c>
      <c r="O3252" s="1" t="s">
        <v>65</v>
      </c>
      <c r="P3252" s="1" t="s">
        <v>66</v>
      </c>
      <c r="Q3252" s="1" t="s">
        <v>67</v>
      </c>
      <c r="R3252" s="1" t="s">
        <v>87</v>
      </c>
      <c r="S3252" s="1" t="s">
        <v>88</v>
      </c>
      <c r="T3252" s="2">
        <v>43555</v>
      </c>
      <c r="U3252" s="2">
        <v>43555</v>
      </c>
      <c r="V3252" s="1" t="s">
        <v>52</v>
      </c>
      <c r="W3252" s="3">
        <v>1</v>
      </c>
      <c r="X3252" s="1" t="s">
        <v>53</v>
      </c>
      <c r="Y3252" s="4">
        <v>892500</v>
      </c>
      <c r="Z3252" s="4">
        <v>-95462</v>
      </c>
      <c r="AA3252" s="4">
        <v>0</v>
      </c>
      <c r="AB3252" s="4">
        <v>0</v>
      </c>
      <c r="AC3252" s="4">
        <v>0</v>
      </c>
      <c r="AD3252" s="4">
        <v>892500</v>
      </c>
      <c r="AE3252" s="5">
        <v>1463</v>
      </c>
      <c r="AF3252" s="1" t="s">
        <v>70</v>
      </c>
      <c r="AG3252" s="1" t="s">
        <v>71</v>
      </c>
      <c r="AH3252" s="1" t="s">
        <v>89</v>
      </c>
      <c r="AI3252" s="1" t="s">
        <v>57</v>
      </c>
      <c r="AJ3252" s="5">
        <v>10950</v>
      </c>
      <c r="AK3252" s="4">
        <v>-9315</v>
      </c>
      <c r="AL3252" s="4">
        <v>0</v>
      </c>
      <c r="AM3252" s="4">
        <v>0</v>
      </c>
      <c r="AN3252" s="4">
        <v>0</v>
      </c>
      <c r="AO3252" s="4">
        <v>-104777</v>
      </c>
      <c r="AP3252" s="4">
        <v>-104777</v>
      </c>
      <c r="AQ3252" s="4">
        <v>0</v>
      </c>
      <c r="AR3252" s="4">
        <v>787723</v>
      </c>
      <c r="AS3252" s="1" t="s">
        <v>52</v>
      </c>
      <c r="AT3252" s="9">
        <f t="shared" si="1486"/>
        <v>43555</v>
      </c>
      <c r="AU3252" s="9">
        <f t="shared" si="1487"/>
        <v>43525</v>
      </c>
      <c r="AV3252" s="9">
        <v>44798</v>
      </c>
      <c r="AW3252" s="11">
        <f t="shared" si="1488"/>
        <v>3.4054794520547946</v>
      </c>
      <c r="AX3252">
        <v>10</v>
      </c>
      <c r="AY3252" s="12">
        <v>0.05</v>
      </c>
      <c r="AZ3252">
        <f t="shared" si="1489"/>
        <v>9.5000000000000001E-2</v>
      </c>
      <c r="BA3252" s="13">
        <f t="shared" si="1490"/>
        <v>892500</v>
      </c>
      <c r="BB3252" s="17" t="s">
        <v>1853</v>
      </c>
      <c r="BC3252">
        <f>MATCH(BB3252,MONTHLY_INDEX!$A:$A,0)</f>
        <v>630</v>
      </c>
      <c r="BD3252">
        <f>MATCH(AU3252,MONTHLY_INDEX!$1:$1,0)</f>
        <v>87</v>
      </c>
      <c r="BE3252">
        <f>INDEX(MONTHLY_INDEX!$1:$1048576,Final!BC3252,Final!BD3252)</f>
        <v>115</v>
      </c>
      <c r="BF3252">
        <f>MATCH($BF$1,MONTHLY_INDEX!$1:$1,0)</f>
        <v>127</v>
      </c>
      <c r="BG3252">
        <f>INDEX(MONTHLY_INDEX!$1:$1048576,Final!BC3252,Final!BF3252)</f>
        <v>151.1</v>
      </c>
      <c r="BH3252" s="23">
        <f t="shared" ref="BH3252:BH3269" si="1508">(BG3252-BE3252)/BE3252</f>
        <v>0.31391304347826082</v>
      </c>
      <c r="BI3252" s="14">
        <f t="shared" ref="BI3252:BI3269" si="1509">(1+BH3252)*BA3252</f>
        <v>1172667.3913043479</v>
      </c>
      <c r="BJ3252" s="14">
        <f t="shared" ref="BJ3252:BJ3269" si="1510">BI3252*AZ3252*AW3252</f>
        <v>379381.99699225737</v>
      </c>
      <c r="BK3252" s="15">
        <f t="shared" si="1491"/>
        <v>793285.39431209047</v>
      </c>
      <c r="BL3252" s="52">
        <v>0</v>
      </c>
      <c r="BM3252" s="15">
        <f t="shared" ref="BM3252:BM3269" si="1511">MAX((1-BL3252)*BK3252,BI3252*AY3252)</f>
        <v>793285.39431209047</v>
      </c>
    </row>
    <row r="3253" spans="1:65">
      <c r="A3253" s="8">
        <v>3251</v>
      </c>
      <c r="B3253" s="1" t="s">
        <v>44</v>
      </c>
      <c r="C3253" s="1">
        <v>1500</v>
      </c>
      <c r="D3253" s="1" t="s">
        <v>60</v>
      </c>
      <c r="E3253" s="1">
        <v>150000127</v>
      </c>
      <c r="F3253" s="1" t="s">
        <v>60</v>
      </c>
      <c r="G3253" s="1" t="s">
        <v>90</v>
      </c>
      <c r="H3253" s="1">
        <v>2</v>
      </c>
      <c r="I3253" s="1" t="s">
        <v>52</v>
      </c>
      <c r="J3253" s="1" t="s">
        <v>49</v>
      </c>
      <c r="K3253" s="1">
        <v>17406001</v>
      </c>
      <c r="L3253" s="1" t="s">
        <v>50</v>
      </c>
      <c r="M3253" s="1" t="s">
        <v>51</v>
      </c>
      <c r="N3253" s="1" t="s">
        <v>64</v>
      </c>
      <c r="O3253" s="1" t="s">
        <v>65</v>
      </c>
      <c r="P3253" s="1" t="s">
        <v>66</v>
      </c>
      <c r="Q3253" s="1" t="s">
        <v>67</v>
      </c>
      <c r="R3253" s="1" t="s">
        <v>87</v>
      </c>
      <c r="S3253" s="1" t="s">
        <v>88</v>
      </c>
      <c r="T3253" s="2">
        <v>43555</v>
      </c>
      <c r="U3253" s="2">
        <v>43555</v>
      </c>
      <c r="V3253" s="1" t="s">
        <v>52</v>
      </c>
      <c r="W3253" s="3">
        <v>1</v>
      </c>
      <c r="X3253" s="1" t="s">
        <v>53</v>
      </c>
      <c r="Y3253" s="4">
        <v>472500</v>
      </c>
      <c r="Z3253" s="4">
        <v>-50539</v>
      </c>
      <c r="AA3253" s="4">
        <v>0</v>
      </c>
      <c r="AB3253" s="4">
        <v>0</v>
      </c>
      <c r="AC3253" s="4">
        <v>0</v>
      </c>
      <c r="AD3253" s="4">
        <v>472500</v>
      </c>
      <c r="AE3253" s="5">
        <v>1463</v>
      </c>
      <c r="AF3253" s="1" t="s">
        <v>70</v>
      </c>
      <c r="AG3253" s="1" t="s">
        <v>71</v>
      </c>
      <c r="AH3253" s="1" t="s">
        <v>89</v>
      </c>
      <c r="AI3253" s="1" t="s">
        <v>57</v>
      </c>
      <c r="AJ3253" s="5">
        <v>10950</v>
      </c>
      <c r="AK3253" s="4">
        <v>-4932</v>
      </c>
      <c r="AL3253" s="4">
        <v>0</v>
      </c>
      <c r="AM3253" s="4">
        <v>0</v>
      </c>
      <c r="AN3253" s="4">
        <v>0</v>
      </c>
      <c r="AO3253" s="4">
        <v>-55471</v>
      </c>
      <c r="AP3253" s="4">
        <v>-55471</v>
      </c>
      <c r="AQ3253" s="4">
        <v>0</v>
      </c>
      <c r="AR3253" s="4">
        <v>417029</v>
      </c>
      <c r="AS3253" s="1" t="s">
        <v>52</v>
      </c>
      <c r="AT3253" s="9">
        <f t="shared" si="1486"/>
        <v>43555</v>
      </c>
      <c r="AU3253" s="9">
        <f t="shared" si="1487"/>
        <v>43525</v>
      </c>
      <c r="AV3253" s="9">
        <v>44798</v>
      </c>
      <c r="AW3253" s="11">
        <f t="shared" si="1488"/>
        <v>3.4054794520547946</v>
      </c>
      <c r="AX3253">
        <v>10</v>
      </c>
      <c r="AY3253" s="12">
        <v>0.05</v>
      </c>
      <c r="AZ3253">
        <f t="shared" si="1489"/>
        <v>9.5000000000000001E-2</v>
      </c>
      <c r="BA3253" s="13">
        <f t="shared" si="1490"/>
        <v>472500</v>
      </c>
      <c r="BB3253" s="17" t="s">
        <v>2189</v>
      </c>
      <c r="BC3253">
        <f>MATCH(BB3253,MONTHLY_INDEX!$A:$A,0)</f>
        <v>798</v>
      </c>
      <c r="BD3253">
        <f>MATCH(AU3253,MONTHLY_INDEX!$1:$1,0)</f>
        <v>87</v>
      </c>
      <c r="BE3253">
        <f>INDEX(MONTHLY_INDEX!$1:$1048576,Final!BC3253,Final!BD3253)</f>
        <v>95.2</v>
      </c>
      <c r="BF3253">
        <f>MATCH($BF$1,MONTHLY_INDEX!$1:$1,0)</f>
        <v>127</v>
      </c>
      <c r="BG3253">
        <f>INDEX(MONTHLY_INDEX!$1:$1048576,Final!BC3253,Final!BF3253)</f>
        <v>95.3</v>
      </c>
      <c r="BH3253" s="23">
        <f t="shared" si="1508"/>
        <v>1.0504201680671672E-3</v>
      </c>
      <c r="BI3253" s="14">
        <f t="shared" si="1509"/>
        <v>472996.32352941175</v>
      </c>
      <c r="BJ3253" s="14">
        <f t="shared" si="1510"/>
        <v>153024.02976430298</v>
      </c>
      <c r="BK3253" s="15">
        <f t="shared" si="1491"/>
        <v>319972.2937651088</v>
      </c>
      <c r="BL3253" s="52">
        <v>0</v>
      </c>
      <c r="BM3253" s="15">
        <f t="shared" si="1511"/>
        <v>319972.2937651088</v>
      </c>
    </row>
    <row r="3254" spans="1:65">
      <c r="A3254" s="8">
        <v>3252</v>
      </c>
      <c r="B3254" s="1" t="s">
        <v>44</v>
      </c>
      <c r="C3254" s="1">
        <v>1500</v>
      </c>
      <c r="D3254" s="1" t="s">
        <v>60</v>
      </c>
      <c r="E3254" s="1">
        <v>150000127</v>
      </c>
      <c r="F3254" s="1" t="s">
        <v>60</v>
      </c>
      <c r="G3254" s="1" t="s">
        <v>91</v>
      </c>
      <c r="H3254" s="1">
        <v>3</v>
      </c>
      <c r="I3254" s="1" t="s">
        <v>52</v>
      </c>
      <c r="J3254" s="1" t="s">
        <v>49</v>
      </c>
      <c r="K3254" s="1">
        <v>17406001</v>
      </c>
      <c r="L3254" s="1" t="s">
        <v>50</v>
      </c>
      <c r="M3254" s="1" t="s">
        <v>51</v>
      </c>
      <c r="N3254" s="1" t="s">
        <v>64</v>
      </c>
      <c r="O3254" s="1" t="s">
        <v>65</v>
      </c>
      <c r="P3254" s="1" t="s">
        <v>66</v>
      </c>
      <c r="Q3254" s="1" t="s">
        <v>67</v>
      </c>
      <c r="R3254" s="1" t="s">
        <v>87</v>
      </c>
      <c r="S3254" s="1" t="s">
        <v>88</v>
      </c>
      <c r="T3254" s="2">
        <v>43555</v>
      </c>
      <c r="U3254" s="2">
        <v>43555</v>
      </c>
      <c r="V3254" s="1" t="s">
        <v>52</v>
      </c>
      <c r="W3254" s="3">
        <v>1</v>
      </c>
      <c r="X3254" s="1" t="s">
        <v>53</v>
      </c>
      <c r="Y3254" s="4">
        <v>637760</v>
      </c>
      <c r="Z3254" s="4">
        <v>-68215</v>
      </c>
      <c r="AA3254" s="4">
        <v>0</v>
      </c>
      <c r="AB3254" s="4">
        <v>0</v>
      </c>
      <c r="AC3254" s="4">
        <v>0</v>
      </c>
      <c r="AD3254" s="4">
        <v>637760</v>
      </c>
      <c r="AE3254" s="5">
        <v>1463</v>
      </c>
      <c r="AF3254" s="1" t="s">
        <v>70</v>
      </c>
      <c r="AG3254" s="1" t="s">
        <v>71</v>
      </c>
      <c r="AH3254" s="1" t="s">
        <v>89</v>
      </c>
      <c r="AI3254" s="1" t="s">
        <v>57</v>
      </c>
      <c r="AJ3254" s="5">
        <v>10950</v>
      </c>
      <c r="AK3254" s="4">
        <v>-6657</v>
      </c>
      <c r="AL3254" s="4">
        <v>0</v>
      </c>
      <c r="AM3254" s="4">
        <v>0</v>
      </c>
      <c r="AN3254" s="4">
        <v>0</v>
      </c>
      <c r="AO3254" s="4">
        <v>-74872</v>
      </c>
      <c r="AP3254" s="4">
        <v>-74872</v>
      </c>
      <c r="AQ3254" s="4">
        <v>0</v>
      </c>
      <c r="AR3254" s="4">
        <v>562888</v>
      </c>
      <c r="AS3254" s="1" t="s">
        <v>52</v>
      </c>
      <c r="AT3254" s="9">
        <f t="shared" si="1486"/>
        <v>43555</v>
      </c>
      <c r="AU3254" s="9">
        <f t="shared" si="1487"/>
        <v>43525</v>
      </c>
      <c r="AV3254" s="9">
        <v>44798</v>
      </c>
      <c r="AW3254" s="11">
        <f t="shared" si="1488"/>
        <v>3.4054794520547946</v>
      </c>
      <c r="AX3254">
        <v>10</v>
      </c>
      <c r="AY3254" s="12">
        <v>0.05</v>
      </c>
      <c r="AZ3254">
        <f t="shared" si="1489"/>
        <v>9.5000000000000001E-2</v>
      </c>
      <c r="BA3254" s="13">
        <f t="shared" si="1490"/>
        <v>637760</v>
      </c>
      <c r="BB3254" s="17" t="s">
        <v>2189</v>
      </c>
      <c r="BC3254">
        <f>MATCH(BB3254,MONTHLY_INDEX!$A:$A,0)</f>
        <v>798</v>
      </c>
      <c r="BD3254">
        <f>MATCH(AU3254,MONTHLY_INDEX!$1:$1,0)</f>
        <v>87</v>
      </c>
      <c r="BE3254">
        <f>INDEX(MONTHLY_INDEX!$1:$1048576,Final!BC3254,Final!BD3254)</f>
        <v>95.2</v>
      </c>
      <c r="BF3254">
        <f>MATCH($BF$1,MONTHLY_INDEX!$1:$1,0)</f>
        <v>127</v>
      </c>
      <c r="BG3254">
        <f>INDEX(MONTHLY_INDEX!$1:$1048576,Final!BC3254,Final!BF3254)</f>
        <v>95.3</v>
      </c>
      <c r="BH3254" s="23">
        <f t="shared" si="1508"/>
        <v>1.0504201680671672E-3</v>
      </c>
      <c r="BI3254" s="14">
        <f t="shared" si="1509"/>
        <v>638429.91596638656</v>
      </c>
      <c r="BJ3254" s="14">
        <f t="shared" si="1510"/>
        <v>206545.19623805687</v>
      </c>
      <c r="BK3254" s="15">
        <f t="shared" si="1491"/>
        <v>431884.71972832968</v>
      </c>
      <c r="BL3254" s="52">
        <v>0</v>
      </c>
      <c r="BM3254" s="15">
        <f t="shared" si="1511"/>
        <v>431884.71972832968</v>
      </c>
    </row>
    <row r="3255" spans="1:65">
      <c r="A3255" s="8">
        <v>3253</v>
      </c>
      <c r="B3255" s="1" t="s">
        <v>44</v>
      </c>
      <c r="C3255" s="1">
        <v>1500</v>
      </c>
      <c r="D3255" s="1" t="s">
        <v>60</v>
      </c>
      <c r="E3255" s="1">
        <v>150000127</v>
      </c>
      <c r="F3255" s="1" t="s">
        <v>60</v>
      </c>
      <c r="G3255" s="1" t="s">
        <v>92</v>
      </c>
      <c r="H3255" s="1">
        <v>4</v>
      </c>
      <c r="I3255" s="1" t="s">
        <v>52</v>
      </c>
      <c r="J3255" s="1" t="s">
        <v>49</v>
      </c>
      <c r="K3255" s="1">
        <v>17406001</v>
      </c>
      <c r="L3255" s="1" t="s">
        <v>50</v>
      </c>
      <c r="M3255" s="1" t="s">
        <v>51</v>
      </c>
      <c r="N3255" s="1" t="s">
        <v>64</v>
      </c>
      <c r="O3255" s="1" t="s">
        <v>65</v>
      </c>
      <c r="P3255" s="1" t="s">
        <v>66</v>
      </c>
      <c r="Q3255" s="1" t="s">
        <v>67</v>
      </c>
      <c r="R3255" s="1" t="s">
        <v>87</v>
      </c>
      <c r="S3255" s="1" t="s">
        <v>88</v>
      </c>
      <c r="T3255" s="2">
        <v>43555</v>
      </c>
      <c r="U3255" s="2">
        <v>43555</v>
      </c>
      <c r="V3255" s="1" t="s">
        <v>52</v>
      </c>
      <c r="W3255" s="3">
        <v>1</v>
      </c>
      <c r="X3255" s="1" t="s">
        <v>53</v>
      </c>
      <c r="Y3255" s="4">
        <v>21044329</v>
      </c>
      <c r="Z3255" s="4">
        <v>-2250938</v>
      </c>
      <c r="AA3255" s="4">
        <v>0</v>
      </c>
      <c r="AB3255" s="4">
        <v>0</v>
      </c>
      <c r="AC3255" s="4">
        <v>0</v>
      </c>
      <c r="AD3255" s="4">
        <v>21044329</v>
      </c>
      <c r="AE3255" s="5">
        <v>1463</v>
      </c>
      <c r="AF3255" s="1" t="s">
        <v>70</v>
      </c>
      <c r="AG3255" s="1" t="s">
        <v>71</v>
      </c>
      <c r="AH3255" s="1" t="s">
        <v>89</v>
      </c>
      <c r="AI3255" s="1" t="s">
        <v>57</v>
      </c>
      <c r="AJ3255" s="5">
        <v>10950</v>
      </c>
      <c r="AK3255" s="4">
        <v>-219649</v>
      </c>
      <c r="AL3255" s="4">
        <v>0</v>
      </c>
      <c r="AM3255" s="4">
        <v>0</v>
      </c>
      <c r="AN3255" s="4">
        <v>0</v>
      </c>
      <c r="AO3255" s="4">
        <v>-2470587</v>
      </c>
      <c r="AP3255" s="4">
        <v>-2470587</v>
      </c>
      <c r="AQ3255" s="4">
        <v>0</v>
      </c>
      <c r="AR3255" s="4">
        <v>18573742</v>
      </c>
      <c r="AS3255" s="1" t="s">
        <v>52</v>
      </c>
      <c r="AT3255" s="9">
        <f t="shared" si="1486"/>
        <v>43555</v>
      </c>
      <c r="AU3255" s="9">
        <f t="shared" si="1487"/>
        <v>43525</v>
      </c>
      <c r="AV3255" s="9">
        <v>44798</v>
      </c>
      <c r="AW3255" s="11">
        <f t="shared" si="1488"/>
        <v>3.4054794520547946</v>
      </c>
      <c r="AX3255">
        <v>25</v>
      </c>
      <c r="AY3255" s="12">
        <v>0.05</v>
      </c>
      <c r="AZ3255">
        <f t="shared" si="1489"/>
        <v>3.7999999999999999E-2</v>
      </c>
      <c r="BA3255" s="13">
        <f t="shared" si="1490"/>
        <v>21044329</v>
      </c>
      <c r="BB3255" s="17" t="s">
        <v>2189</v>
      </c>
      <c r="BC3255">
        <f>MATCH(BB3255,MONTHLY_INDEX!$A:$A,0)</f>
        <v>798</v>
      </c>
      <c r="BD3255">
        <f>MATCH(AU3255,MONTHLY_INDEX!$1:$1,0)</f>
        <v>87</v>
      </c>
      <c r="BE3255">
        <f>INDEX(MONTHLY_INDEX!$1:$1048576,Final!BC3255,Final!BD3255)</f>
        <v>95.2</v>
      </c>
      <c r="BF3255">
        <f>MATCH($BF$1,MONTHLY_INDEX!$1:$1,0)</f>
        <v>127</v>
      </c>
      <c r="BG3255">
        <f>INDEX(MONTHLY_INDEX!$1:$1048576,Final!BC3255,Final!BF3255)</f>
        <v>95.3</v>
      </c>
      <c r="BH3255" s="23">
        <f t="shared" si="1508"/>
        <v>1.0504201680671672E-3</v>
      </c>
      <c r="BI3255" s="14">
        <f t="shared" si="1509"/>
        <v>21066434.387605041</v>
      </c>
      <c r="BJ3255" s="14">
        <f t="shared" si="1510"/>
        <v>2726169.7585318806</v>
      </c>
      <c r="BK3255" s="15">
        <f t="shared" si="1491"/>
        <v>18340264.629073162</v>
      </c>
      <c r="BL3255" s="52">
        <v>0</v>
      </c>
      <c r="BM3255" s="15">
        <f t="shared" si="1511"/>
        <v>18340264.629073162</v>
      </c>
    </row>
    <row r="3256" spans="1:65">
      <c r="A3256" s="8">
        <v>3254</v>
      </c>
      <c r="B3256" s="1" t="s">
        <v>44</v>
      </c>
      <c r="C3256" s="1">
        <v>1500</v>
      </c>
      <c r="D3256" s="1" t="s">
        <v>60</v>
      </c>
      <c r="E3256" s="1">
        <v>150000127</v>
      </c>
      <c r="F3256" s="1" t="s">
        <v>60</v>
      </c>
      <c r="G3256" s="1" t="s">
        <v>93</v>
      </c>
      <c r="H3256" s="1">
        <v>5</v>
      </c>
      <c r="I3256" s="1" t="s">
        <v>52</v>
      </c>
      <c r="J3256" s="1" t="s">
        <v>49</v>
      </c>
      <c r="K3256" s="1">
        <v>17406001</v>
      </c>
      <c r="L3256" s="1" t="s">
        <v>50</v>
      </c>
      <c r="M3256" s="1" t="s">
        <v>51</v>
      </c>
      <c r="N3256" s="1" t="s">
        <v>64</v>
      </c>
      <c r="O3256" s="1" t="s">
        <v>65</v>
      </c>
      <c r="P3256" s="1" t="s">
        <v>66</v>
      </c>
      <c r="Q3256" s="1" t="s">
        <v>67</v>
      </c>
      <c r="R3256" s="1" t="s">
        <v>87</v>
      </c>
      <c r="S3256" s="1" t="s">
        <v>88</v>
      </c>
      <c r="T3256" s="2">
        <v>43555</v>
      </c>
      <c r="U3256" s="2">
        <v>43555</v>
      </c>
      <c r="V3256" s="1" t="s">
        <v>52</v>
      </c>
      <c r="W3256" s="3">
        <v>1</v>
      </c>
      <c r="X3256" s="1" t="s">
        <v>53</v>
      </c>
      <c r="Y3256" s="4">
        <v>969266</v>
      </c>
      <c r="Z3256" s="4">
        <v>-103673</v>
      </c>
      <c r="AA3256" s="4">
        <v>0</v>
      </c>
      <c r="AB3256" s="4">
        <v>0</v>
      </c>
      <c r="AC3256" s="4">
        <v>0</v>
      </c>
      <c r="AD3256" s="4">
        <v>969266</v>
      </c>
      <c r="AE3256" s="5">
        <v>1463</v>
      </c>
      <c r="AF3256" s="1" t="s">
        <v>70</v>
      </c>
      <c r="AG3256" s="1" t="s">
        <v>71</v>
      </c>
      <c r="AH3256" s="1" t="s">
        <v>89</v>
      </c>
      <c r="AI3256" s="1" t="s">
        <v>57</v>
      </c>
      <c r="AJ3256" s="5">
        <v>10950</v>
      </c>
      <c r="AK3256" s="4">
        <v>-10117</v>
      </c>
      <c r="AL3256" s="4">
        <v>0</v>
      </c>
      <c r="AM3256" s="4">
        <v>0</v>
      </c>
      <c r="AN3256" s="4">
        <v>0</v>
      </c>
      <c r="AO3256" s="4">
        <v>-113790</v>
      </c>
      <c r="AP3256" s="4">
        <v>-113790</v>
      </c>
      <c r="AQ3256" s="4">
        <v>0</v>
      </c>
      <c r="AR3256" s="4">
        <v>855476</v>
      </c>
      <c r="AS3256" s="1" t="s">
        <v>52</v>
      </c>
      <c r="AT3256" s="9">
        <f t="shared" si="1486"/>
        <v>43555</v>
      </c>
      <c r="AU3256" s="9">
        <f t="shared" si="1487"/>
        <v>43525</v>
      </c>
      <c r="AV3256" s="9">
        <v>44798</v>
      </c>
      <c r="AW3256" s="11">
        <f t="shared" si="1488"/>
        <v>3.4054794520547946</v>
      </c>
      <c r="AX3256">
        <v>25</v>
      </c>
      <c r="AY3256" s="12">
        <v>0.05</v>
      </c>
      <c r="AZ3256">
        <f t="shared" si="1489"/>
        <v>3.7999999999999999E-2</v>
      </c>
      <c r="BA3256" s="13">
        <f t="shared" si="1490"/>
        <v>969266</v>
      </c>
      <c r="BB3256" s="17" t="s">
        <v>2083</v>
      </c>
      <c r="BC3256">
        <f>MATCH(BB3256,MONTHLY_INDEX!$A:$A,0)</f>
        <v>745</v>
      </c>
      <c r="BD3256">
        <f>MATCH(AU3256,MONTHLY_INDEX!$1:$1,0)</f>
        <v>87</v>
      </c>
      <c r="BE3256">
        <f>INDEX(MONTHLY_INDEX!$1:$1048576,Final!BC3256,Final!BD3256)</f>
        <v>108.5</v>
      </c>
      <c r="BF3256">
        <f>MATCH($BF$1,MONTHLY_INDEX!$1:$1,0)</f>
        <v>127</v>
      </c>
      <c r="BG3256">
        <f>INDEX(MONTHLY_INDEX!$1:$1048576,Final!BC3256,Final!BF3256)</f>
        <v>115.4</v>
      </c>
      <c r="BH3256" s="23">
        <f t="shared" si="1508"/>
        <v>6.3594470046082999E-2</v>
      </c>
      <c r="BI3256" s="14">
        <f t="shared" si="1509"/>
        <v>1030905.9576036867</v>
      </c>
      <c r="BJ3256" s="14">
        <f t="shared" si="1510"/>
        <v>133407.70411356862</v>
      </c>
      <c r="BK3256" s="15">
        <f t="shared" si="1491"/>
        <v>897498.25349011808</v>
      </c>
      <c r="BL3256" s="52">
        <v>0</v>
      </c>
      <c r="BM3256" s="15">
        <f t="shared" si="1511"/>
        <v>897498.25349011808</v>
      </c>
    </row>
    <row r="3257" spans="1:65">
      <c r="A3257" s="8">
        <v>3255</v>
      </c>
      <c r="B3257" s="1" t="s">
        <v>44</v>
      </c>
      <c r="C3257" s="1">
        <v>1500</v>
      </c>
      <c r="D3257" s="1" t="s">
        <v>60</v>
      </c>
      <c r="E3257" s="1">
        <v>150000127</v>
      </c>
      <c r="F3257" s="1" t="s">
        <v>60</v>
      </c>
      <c r="G3257" s="1" t="s">
        <v>94</v>
      </c>
      <c r="H3257" s="1">
        <v>6</v>
      </c>
      <c r="I3257" s="1" t="s">
        <v>52</v>
      </c>
      <c r="J3257" s="1" t="s">
        <v>49</v>
      </c>
      <c r="K3257" s="1">
        <v>17406001</v>
      </c>
      <c r="L3257" s="1" t="s">
        <v>50</v>
      </c>
      <c r="M3257" s="1" t="s">
        <v>51</v>
      </c>
      <c r="N3257" s="1" t="s">
        <v>64</v>
      </c>
      <c r="O3257" s="1" t="s">
        <v>65</v>
      </c>
      <c r="P3257" s="1" t="s">
        <v>66</v>
      </c>
      <c r="Q3257" s="1" t="s">
        <v>67</v>
      </c>
      <c r="R3257" s="1" t="s">
        <v>87</v>
      </c>
      <c r="S3257" s="1" t="s">
        <v>88</v>
      </c>
      <c r="T3257" s="2">
        <v>43555</v>
      </c>
      <c r="U3257" s="2">
        <v>43555</v>
      </c>
      <c r="V3257" s="1" t="s">
        <v>52</v>
      </c>
      <c r="W3257" s="3">
        <v>1</v>
      </c>
      <c r="X3257" s="1" t="s">
        <v>53</v>
      </c>
      <c r="Y3257" s="4">
        <v>735000</v>
      </c>
      <c r="Z3257" s="4">
        <v>-78617</v>
      </c>
      <c r="AA3257" s="4">
        <v>0</v>
      </c>
      <c r="AB3257" s="4">
        <v>0</v>
      </c>
      <c r="AC3257" s="4">
        <v>0</v>
      </c>
      <c r="AD3257" s="4">
        <v>735000</v>
      </c>
      <c r="AE3257" s="5">
        <v>1463</v>
      </c>
      <c r="AF3257" s="1" t="s">
        <v>70</v>
      </c>
      <c r="AG3257" s="1" t="s">
        <v>71</v>
      </c>
      <c r="AH3257" s="1" t="s">
        <v>89</v>
      </c>
      <c r="AI3257" s="1" t="s">
        <v>57</v>
      </c>
      <c r="AJ3257" s="5">
        <v>10950</v>
      </c>
      <c r="AK3257" s="4">
        <v>-7672</v>
      </c>
      <c r="AL3257" s="4">
        <v>0</v>
      </c>
      <c r="AM3257" s="4">
        <v>0</v>
      </c>
      <c r="AN3257" s="4">
        <v>0</v>
      </c>
      <c r="AO3257" s="4">
        <v>-86289</v>
      </c>
      <c r="AP3257" s="4">
        <v>-86289</v>
      </c>
      <c r="AQ3257" s="4">
        <v>0</v>
      </c>
      <c r="AR3257" s="4">
        <v>648711</v>
      </c>
      <c r="AS3257" s="1" t="s">
        <v>52</v>
      </c>
      <c r="AT3257" s="9">
        <f t="shared" si="1486"/>
        <v>43555</v>
      </c>
      <c r="AU3257" s="9">
        <f t="shared" si="1487"/>
        <v>43525</v>
      </c>
      <c r="AV3257" s="9">
        <v>44798</v>
      </c>
      <c r="AW3257" s="11">
        <f t="shared" si="1488"/>
        <v>3.4054794520547946</v>
      </c>
      <c r="AX3257">
        <v>10</v>
      </c>
      <c r="AY3257" s="12">
        <v>0.05</v>
      </c>
      <c r="AZ3257">
        <f t="shared" si="1489"/>
        <v>9.5000000000000001E-2</v>
      </c>
      <c r="BA3257" s="13">
        <f t="shared" si="1490"/>
        <v>735000</v>
      </c>
      <c r="BB3257" s="17" t="s">
        <v>1853</v>
      </c>
      <c r="BC3257">
        <f>MATCH(BB3257,MONTHLY_INDEX!$A:$A,0)</f>
        <v>630</v>
      </c>
      <c r="BD3257">
        <f>MATCH(AU3257,MONTHLY_INDEX!$1:$1,0)</f>
        <v>87</v>
      </c>
      <c r="BE3257">
        <f>INDEX(MONTHLY_INDEX!$1:$1048576,Final!BC3257,Final!BD3257)</f>
        <v>115</v>
      </c>
      <c r="BF3257">
        <f>MATCH($BF$1,MONTHLY_INDEX!$1:$1,0)</f>
        <v>127</v>
      </c>
      <c r="BG3257">
        <f>INDEX(MONTHLY_INDEX!$1:$1048576,Final!BC3257,Final!BF3257)</f>
        <v>151.1</v>
      </c>
      <c r="BH3257" s="23">
        <f t="shared" si="1508"/>
        <v>0.31391304347826082</v>
      </c>
      <c r="BI3257" s="14">
        <f t="shared" si="1509"/>
        <v>965726.08695652173</v>
      </c>
      <c r="BJ3257" s="14">
        <f t="shared" si="1510"/>
        <v>312432.2328171531</v>
      </c>
      <c r="BK3257" s="15">
        <f t="shared" si="1491"/>
        <v>653293.85413936863</v>
      </c>
      <c r="BL3257" s="52">
        <v>0</v>
      </c>
      <c r="BM3257" s="15">
        <f t="shared" si="1511"/>
        <v>653293.85413936863</v>
      </c>
    </row>
    <row r="3258" spans="1:65">
      <c r="A3258" s="8">
        <v>3256</v>
      </c>
      <c r="B3258" s="1" t="s">
        <v>44</v>
      </c>
      <c r="C3258" s="1">
        <v>1500</v>
      </c>
      <c r="D3258" s="1" t="s">
        <v>60</v>
      </c>
      <c r="E3258" s="1">
        <v>150000127</v>
      </c>
      <c r="F3258" s="1" t="s">
        <v>60</v>
      </c>
      <c r="G3258" s="1" t="s">
        <v>95</v>
      </c>
      <c r="H3258" s="1">
        <v>7</v>
      </c>
      <c r="I3258" s="1" t="s">
        <v>52</v>
      </c>
      <c r="J3258" s="1" t="s">
        <v>49</v>
      </c>
      <c r="K3258" s="1">
        <v>17406001</v>
      </c>
      <c r="L3258" s="1" t="s">
        <v>50</v>
      </c>
      <c r="M3258" s="1" t="s">
        <v>51</v>
      </c>
      <c r="N3258" s="1" t="s">
        <v>64</v>
      </c>
      <c r="O3258" s="1" t="s">
        <v>65</v>
      </c>
      <c r="P3258" s="1" t="s">
        <v>66</v>
      </c>
      <c r="Q3258" s="1" t="s">
        <v>67</v>
      </c>
      <c r="R3258" s="1" t="s">
        <v>87</v>
      </c>
      <c r="S3258" s="1" t="s">
        <v>88</v>
      </c>
      <c r="T3258" s="2">
        <v>43555</v>
      </c>
      <c r="U3258" s="2">
        <v>43555</v>
      </c>
      <c r="V3258" s="1" t="s">
        <v>52</v>
      </c>
      <c r="W3258" s="3">
        <v>1</v>
      </c>
      <c r="X3258" s="1" t="s">
        <v>53</v>
      </c>
      <c r="Y3258" s="4">
        <v>126000</v>
      </c>
      <c r="Z3258" s="4">
        <v>-13477</v>
      </c>
      <c r="AA3258" s="4">
        <v>0</v>
      </c>
      <c r="AB3258" s="4">
        <v>0</v>
      </c>
      <c r="AC3258" s="4">
        <v>0</v>
      </c>
      <c r="AD3258" s="4">
        <v>126000</v>
      </c>
      <c r="AE3258" s="5">
        <v>1463</v>
      </c>
      <c r="AF3258" s="1" t="s">
        <v>70</v>
      </c>
      <c r="AG3258" s="1" t="s">
        <v>71</v>
      </c>
      <c r="AH3258" s="1" t="s">
        <v>89</v>
      </c>
      <c r="AI3258" s="1" t="s">
        <v>57</v>
      </c>
      <c r="AJ3258" s="5">
        <v>10950</v>
      </c>
      <c r="AK3258" s="4">
        <v>-1315</v>
      </c>
      <c r="AL3258" s="4">
        <v>0</v>
      </c>
      <c r="AM3258" s="4">
        <v>0</v>
      </c>
      <c r="AN3258" s="4">
        <v>0</v>
      </c>
      <c r="AO3258" s="4">
        <v>-14792</v>
      </c>
      <c r="AP3258" s="4">
        <v>-14792</v>
      </c>
      <c r="AQ3258" s="4">
        <v>0</v>
      </c>
      <c r="AR3258" s="4">
        <v>111208</v>
      </c>
      <c r="AS3258" s="1" t="s">
        <v>52</v>
      </c>
      <c r="AT3258" s="9">
        <f t="shared" si="1486"/>
        <v>43555</v>
      </c>
      <c r="AU3258" s="9">
        <f t="shared" si="1487"/>
        <v>43525</v>
      </c>
      <c r="AV3258" s="9">
        <v>44798</v>
      </c>
      <c r="AW3258" s="11">
        <f t="shared" si="1488"/>
        <v>3.4054794520547946</v>
      </c>
      <c r="AX3258">
        <v>25</v>
      </c>
      <c r="AY3258" s="12">
        <v>0.05</v>
      </c>
      <c r="AZ3258">
        <f t="shared" si="1489"/>
        <v>3.7999999999999999E-2</v>
      </c>
      <c r="BA3258" s="13">
        <f t="shared" si="1490"/>
        <v>126000</v>
      </c>
      <c r="BB3258" s="17" t="s">
        <v>2189</v>
      </c>
      <c r="BC3258">
        <f>MATCH(BB3258,MONTHLY_INDEX!$A:$A,0)</f>
        <v>798</v>
      </c>
      <c r="BD3258">
        <f>MATCH(AU3258,MONTHLY_INDEX!$1:$1,0)</f>
        <v>87</v>
      </c>
      <c r="BE3258">
        <f>INDEX(MONTHLY_INDEX!$1:$1048576,Final!BC3258,Final!BD3258)</f>
        <v>95.2</v>
      </c>
      <c r="BF3258">
        <f>MATCH($BF$1,MONTHLY_INDEX!$1:$1,0)</f>
        <v>127</v>
      </c>
      <c r="BG3258">
        <f>INDEX(MONTHLY_INDEX!$1:$1048576,Final!BC3258,Final!BF3258)</f>
        <v>95.3</v>
      </c>
      <c r="BH3258" s="23">
        <f t="shared" si="1508"/>
        <v>1.0504201680671672E-3</v>
      </c>
      <c r="BI3258" s="14">
        <f t="shared" si="1509"/>
        <v>126132.35294117648</v>
      </c>
      <c r="BJ3258" s="14">
        <f t="shared" si="1510"/>
        <v>16322.563174858986</v>
      </c>
      <c r="BK3258" s="15">
        <f t="shared" si="1491"/>
        <v>109809.7897663175</v>
      </c>
      <c r="BL3258" s="52">
        <v>0</v>
      </c>
      <c r="BM3258" s="15">
        <f t="shared" si="1511"/>
        <v>109809.7897663175</v>
      </c>
    </row>
    <row r="3259" spans="1:65">
      <c r="A3259" s="8">
        <v>3257</v>
      </c>
      <c r="B3259" s="1" t="s">
        <v>44</v>
      </c>
      <c r="C3259" s="1">
        <v>1500</v>
      </c>
      <c r="D3259" s="1" t="s">
        <v>60</v>
      </c>
      <c r="E3259" s="1">
        <v>150000127</v>
      </c>
      <c r="F3259" s="1" t="s">
        <v>60</v>
      </c>
      <c r="G3259" s="1" t="s">
        <v>96</v>
      </c>
      <c r="H3259" s="1">
        <v>8</v>
      </c>
      <c r="I3259" s="1" t="s">
        <v>52</v>
      </c>
      <c r="J3259" s="1" t="s">
        <v>49</v>
      </c>
      <c r="K3259" s="1">
        <v>17406001</v>
      </c>
      <c r="L3259" s="1" t="s">
        <v>50</v>
      </c>
      <c r="M3259" s="1" t="s">
        <v>51</v>
      </c>
      <c r="N3259" s="1" t="s">
        <v>64</v>
      </c>
      <c r="O3259" s="1" t="s">
        <v>65</v>
      </c>
      <c r="P3259" s="1" t="s">
        <v>66</v>
      </c>
      <c r="Q3259" s="1" t="s">
        <v>67</v>
      </c>
      <c r="R3259" s="1" t="s">
        <v>87</v>
      </c>
      <c r="S3259" s="1" t="s">
        <v>88</v>
      </c>
      <c r="T3259" s="2">
        <v>43555</v>
      </c>
      <c r="U3259" s="2">
        <v>43555</v>
      </c>
      <c r="V3259" s="1" t="s">
        <v>52</v>
      </c>
      <c r="W3259" s="3">
        <v>1</v>
      </c>
      <c r="X3259" s="1" t="s">
        <v>53</v>
      </c>
      <c r="Y3259" s="4">
        <v>29327302</v>
      </c>
      <c r="Z3259" s="4">
        <v>-3136900</v>
      </c>
      <c r="AA3259" s="4">
        <v>0</v>
      </c>
      <c r="AB3259" s="4">
        <v>0</v>
      </c>
      <c r="AC3259" s="4">
        <v>0</v>
      </c>
      <c r="AD3259" s="4">
        <v>29327302</v>
      </c>
      <c r="AE3259" s="5">
        <v>1463</v>
      </c>
      <c r="AF3259" s="1" t="s">
        <v>70</v>
      </c>
      <c r="AG3259" s="1" t="s">
        <v>71</v>
      </c>
      <c r="AH3259" s="1" t="s">
        <v>89</v>
      </c>
      <c r="AI3259" s="1" t="s">
        <v>57</v>
      </c>
      <c r="AJ3259" s="5">
        <v>10950</v>
      </c>
      <c r="AK3259" s="4">
        <v>-306102</v>
      </c>
      <c r="AL3259" s="4">
        <v>0</v>
      </c>
      <c r="AM3259" s="4">
        <v>0</v>
      </c>
      <c r="AN3259" s="4">
        <v>0</v>
      </c>
      <c r="AO3259" s="4">
        <v>-3443002</v>
      </c>
      <c r="AP3259" s="4">
        <v>-3443002</v>
      </c>
      <c r="AQ3259" s="4">
        <v>0</v>
      </c>
      <c r="AR3259" s="4">
        <v>25884300</v>
      </c>
      <c r="AS3259" s="1" t="s">
        <v>52</v>
      </c>
      <c r="AT3259" s="9">
        <f t="shared" si="1486"/>
        <v>43555</v>
      </c>
      <c r="AU3259" s="9">
        <f t="shared" si="1487"/>
        <v>43525</v>
      </c>
      <c r="AV3259" s="9">
        <v>44798</v>
      </c>
      <c r="AW3259" s="11">
        <f t="shared" si="1488"/>
        <v>3.4054794520547946</v>
      </c>
      <c r="AX3259">
        <v>25</v>
      </c>
      <c r="AY3259" s="12">
        <v>0.05</v>
      </c>
      <c r="AZ3259">
        <f t="shared" si="1489"/>
        <v>3.7999999999999999E-2</v>
      </c>
      <c r="BA3259" s="13">
        <f t="shared" si="1490"/>
        <v>29327302</v>
      </c>
      <c r="BB3259" s="17" t="s">
        <v>2189</v>
      </c>
      <c r="BC3259">
        <f>MATCH(BB3259,MONTHLY_INDEX!$A:$A,0)</f>
        <v>798</v>
      </c>
      <c r="BD3259">
        <f>MATCH(AU3259,MONTHLY_INDEX!$1:$1,0)</f>
        <v>87</v>
      </c>
      <c r="BE3259">
        <f>INDEX(MONTHLY_INDEX!$1:$1048576,Final!BC3259,Final!BD3259)</f>
        <v>95.2</v>
      </c>
      <c r="BF3259">
        <f>MATCH($BF$1,MONTHLY_INDEX!$1:$1,0)</f>
        <v>127</v>
      </c>
      <c r="BG3259">
        <f>INDEX(MONTHLY_INDEX!$1:$1048576,Final!BC3259,Final!BF3259)</f>
        <v>95.3</v>
      </c>
      <c r="BH3259" s="23">
        <f t="shared" si="1508"/>
        <v>1.0504201680671672E-3</v>
      </c>
      <c r="BI3259" s="14">
        <f t="shared" si="1509"/>
        <v>29358107.989495799</v>
      </c>
      <c r="BJ3259" s="14">
        <f t="shared" si="1510"/>
        <v>3799180.4733584784</v>
      </c>
      <c r="BK3259" s="15">
        <f t="shared" si="1491"/>
        <v>25558927.516137321</v>
      </c>
      <c r="BL3259" s="52">
        <v>0</v>
      </c>
      <c r="BM3259" s="15">
        <f t="shared" si="1511"/>
        <v>25558927.516137321</v>
      </c>
    </row>
    <row r="3260" spans="1:65">
      <c r="A3260" s="8">
        <v>3258</v>
      </c>
      <c r="B3260" s="1" t="s">
        <v>44</v>
      </c>
      <c r="C3260" s="1">
        <v>1500</v>
      </c>
      <c r="D3260" s="1" t="s">
        <v>60</v>
      </c>
      <c r="E3260" s="1">
        <v>150000127</v>
      </c>
      <c r="F3260" s="1" t="s">
        <v>60</v>
      </c>
      <c r="G3260" s="1" t="s">
        <v>97</v>
      </c>
      <c r="H3260" s="1">
        <v>9</v>
      </c>
      <c r="I3260" s="1" t="s">
        <v>52</v>
      </c>
      <c r="J3260" s="1" t="s">
        <v>49</v>
      </c>
      <c r="K3260" s="1">
        <v>17406001</v>
      </c>
      <c r="L3260" s="1" t="s">
        <v>50</v>
      </c>
      <c r="M3260" s="1" t="s">
        <v>51</v>
      </c>
      <c r="N3260" s="1" t="s">
        <v>64</v>
      </c>
      <c r="O3260" s="1" t="s">
        <v>65</v>
      </c>
      <c r="P3260" s="1" t="s">
        <v>66</v>
      </c>
      <c r="Q3260" s="1" t="s">
        <v>67</v>
      </c>
      <c r="R3260" s="1" t="s">
        <v>87</v>
      </c>
      <c r="S3260" s="1" t="s">
        <v>88</v>
      </c>
      <c r="T3260" s="2">
        <v>43555</v>
      </c>
      <c r="U3260" s="2">
        <v>43555</v>
      </c>
      <c r="V3260" s="1" t="s">
        <v>52</v>
      </c>
      <c r="W3260" s="3">
        <v>1</v>
      </c>
      <c r="X3260" s="1" t="s">
        <v>53</v>
      </c>
      <c r="Y3260" s="4">
        <v>1517250</v>
      </c>
      <c r="Z3260" s="4">
        <v>-162287</v>
      </c>
      <c r="AA3260" s="4">
        <v>0</v>
      </c>
      <c r="AB3260" s="4">
        <v>0</v>
      </c>
      <c r="AC3260" s="4">
        <v>0</v>
      </c>
      <c r="AD3260" s="4">
        <v>1517250</v>
      </c>
      <c r="AE3260" s="5">
        <v>1463</v>
      </c>
      <c r="AF3260" s="1" t="s">
        <v>70</v>
      </c>
      <c r="AG3260" s="1" t="s">
        <v>71</v>
      </c>
      <c r="AH3260" s="1" t="s">
        <v>89</v>
      </c>
      <c r="AI3260" s="1" t="s">
        <v>57</v>
      </c>
      <c r="AJ3260" s="5">
        <v>10950</v>
      </c>
      <c r="AK3260" s="4">
        <v>-15836</v>
      </c>
      <c r="AL3260" s="4">
        <v>0</v>
      </c>
      <c r="AM3260" s="4">
        <v>0</v>
      </c>
      <c r="AN3260" s="4">
        <v>0</v>
      </c>
      <c r="AO3260" s="4">
        <v>-178123</v>
      </c>
      <c r="AP3260" s="4">
        <v>-178123</v>
      </c>
      <c r="AQ3260" s="4">
        <v>0</v>
      </c>
      <c r="AR3260" s="4">
        <v>1339127</v>
      </c>
      <c r="AS3260" s="1" t="s">
        <v>52</v>
      </c>
      <c r="AT3260" s="9">
        <f t="shared" si="1486"/>
        <v>43555</v>
      </c>
      <c r="AU3260" s="9">
        <f t="shared" si="1487"/>
        <v>43525</v>
      </c>
      <c r="AV3260" s="9">
        <v>44798</v>
      </c>
      <c r="AW3260" s="11">
        <f t="shared" si="1488"/>
        <v>3.4054794520547946</v>
      </c>
      <c r="AX3260">
        <v>15</v>
      </c>
      <c r="AY3260" s="12">
        <v>0.05</v>
      </c>
      <c r="AZ3260">
        <f t="shared" si="1489"/>
        <v>6.3333333333333325E-2</v>
      </c>
      <c r="BA3260" s="13">
        <f t="shared" si="1490"/>
        <v>1517250</v>
      </c>
      <c r="BB3260" s="17" t="s">
        <v>1941</v>
      </c>
      <c r="BC3260">
        <f>MATCH(BB3260,MONTHLY_INDEX!$A:$A,0)</f>
        <v>674</v>
      </c>
      <c r="BD3260">
        <f>MATCH(AU3260,MONTHLY_INDEX!$1:$1,0)</f>
        <v>87</v>
      </c>
      <c r="BE3260">
        <f>INDEX(MONTHLY_INDEX!$1:$1048576,Final!BC3260,Final!BD3260)</f>
        <v>106.1</v>
      </c>
      <c r="BF3260">
        <f>MATCH($BF$1,MONTHLY_INDEX!$1:$1,0)</f>
        <v>127</v>
      </c>
      <c r="BG3260">
        <f>INDEX(MONTHLY_INDEX!$1:$1048576,Final!BC3260,Final!BF3260)</f>
        <v>122.8</v>
      </c>
      <c r="BH3260" s="23">
        <f t="shared" si="1508"/>
        <v>0.15739868049010372</v>
      </c>
      <c r="BI3260" s="14">
        <f t="shared" si="1509"/>
        <v>1756063.1479736099</v>
      </c>
      <c r="BJ3260" s="14">
        <f t="shared" si="1510"/>
        <v>378748.34123920312</v>
      </c>
      <c r="BK3260" s="15">
        <f t="shared" si="1491"/>
        <v>1377314.8067344069</v>
      </c>
      <c r="BL3260" s="52">
        <v>0</v>
      </c>
      <c r="BM3260" s="15">
        <f t="shared" si="1511"/>
        <v>1377314.8067344069</v>
      </c>
    </row>
    <row r="3261" spans="1:65">
      <c r="A3261" s="8">
        <v>3259</v>
      </c>
      <c r="B3261" s="1" t="s">
        <v>44</v>
      </c>
      <c r="C3261" s="1">
        <v>1500</v>
      </c>
      <c r="D3261" s="1" t="s">
        <v>60</v>
      </c>
      <c r="E3261" s="1">
        <v>150000127</v>
      </c>
      <c r="F3261" s="1" t="s">
        <v>60</v>
      </c>
      <c r="G3261" s="1" t="s">
        <v>98</v>
      </c>
      <c r="H3261" s="1">
        <v>10</v>
      </c>
      <c r="I3261" s="1" t="s">
        <v>52</v>
      </c>
      <c r="J3261" s="1" t="s">
        <v>49</v>
      </c>
      <c r="K3261" s="1">
        <v>17406001</v>
      </c>
      <c r="L3261" s="1" t="s">
        <v>50</v>
      </c>
      <c r="M3261" s="1" t="s">
        <v>51</v>
      </c>
      <c r="N3261" s="1" t="s">
        <v>64</v>
      </c>
      <c r="O3261" s="1" t="s">
        <v>65</v>
      </c>
      <c r="P3261" s="1" t="s">
        <v>66</v>
      </c>
      <c r="Q3261" s="1" t="s">
        <v>67</v>
      </c>
      <c r="R3261" s="1" t="s">
        <v>87</v>
      </c>
      <c r="S3261" s="1" t="s">
        <v>88</v>
      </c>
      <c r="T3261" s="2">
        <v>43555</v>
      </c>
      <c r="U3261" s="2">
        <v>43555</v>
      </c>
      <c r="V3261" s="1" t="s">
        <v>52</v>
      </c>
      <c r="W3261" s="3">
        <v>1</v>
      </c>
      <c r="X3261" s="1" t="s">
        <v>53</v>
      </c>
      <c r="Y3261" s="4">
        <v>312900</v>
      </c>
      <c r="Z3261" s="4">
        <v>-33467</v>
      </c>
      <c r="AA3261" s="4">
        <v>0</v>
      </c>
      <c r="AB3261" s="4">
        <v>0</v>
      </c>
      <c r="AC3261" s="4">
        <v>0</v>
      </c>
      <c r="AD3261" s="4">
        <v>312900</v>
      </c>
      <c r="AE3261" s="5">
        <v>1463</v>
      </c>
      <c r="AF3261" s="1" t="s">
        <v>70</v>
      </c>
      <c r="AG3261" s="1" t="s">
        <v>71</v>
      </c>
      <c r="AH3261" s="1" t="s">
        <v>89</v>
      </c>
      <c r="AI3261" s="1" t="s">
        <v>57</v>
      </c>
      <c r="AJ3261" s="5">
        <v>10950</v>
      </c>
      <c r="AK3261" s="4">
        <v>-3266</v>
      </c>
      <c r="AL3261" s="4">
        <v>0</v>
      </c>
      <c r="AM3261" s="4">
        <v>0</v>
      </c>
      <c r="AN3261" s="4">
        <v>0</v>
      </c>
      <c r="AO3261" s="4">
        <v>-36733</v>
      </c>
      <c r="AP3261" s="4">
        <v>-36733</v>
      </c>
      <c r="AQ3261" s="4">
        <v>0</v>
      </c>
      <c r="AR3261" s="4">
        <v>276167</v>
      </c>
      <c r="AS3261" s="1" t="s">
        <v>52</v>
      </c>
      <c r="AT3261" s="9">
        <f t="shared" si="1486"/>
        <v>43555</v>
      </c>
      <c r="AU3261" s="9">
        <f t="shared" si="1487"/>
        <v>43525</v>
      </c>
      <c r="AV3261" s="9">
        <v>44798</v>
      </c>
      <c r="AW3261" s="11">
        <f t="shared" si="1488"/>
        <v>3.4054794520547946</v>
      </c>
      <c r="AX3261">
        <v>10</v>
      </c>
      <c r="AY3261" s="12">
        <v>0.05</v>
      </c>
      <c r="AZ3261">
        <f t="shared" si="1489"/>
        <v>9.5000000000000001E-2</v>
      </c>
      <c r="BA3261" s="13">
        <f t="shared" si="1490"/>
        <v>312900</v>
      </c>
      <c r="BB3261" s="17" t="s">
        <v>2189</v>
      </c>
      <c r="BC3261">
        <f>MATCH(BB3261,MONTHLY_INDEX!$A:$A,0)</f>
        <v>798</v>
      </c>
      <c r="BD3261">
        <f>MATCH(AU3261,MONTHLY_INDEX!$1:$1,0)</f>
        <v>87</v>
      </c>
      <c r="BE3261">
        <f>INDEX(MONTHLY_INDEX!$1:$1048576,Final!BC3261,Final!BD3261)</f>
        <v>95.2</v>
      </c>
      <c r="BF3261">
        <f>MATCH($BF$1,MONTHLY_INDEX!$1:$1,0)</f>
        <v>127</v>
      </c>
      <c r="BG3261">
        <f>INDEX(MONTHLY_INDEX!$1:$1048576,Final!BC3261,Final!BF3261)</f>
        <v>95.3</v>
      </c>
      <c r="BH3261" s="23">
        <f t="shared" si="1508"/>
        <v>1.0504201680671672E-3</v>
      </c>
      <c r="BI3261" s="14">
        <f t="shared" si="1509"/>
        <v>313228.67647058825</v>
      </c>
      <c r="BJ3261" s="14">
        <f t="shared" si="1510"/>
        <v>101335.91304391621</v>
      </c>
      <c r="BK3261" s="15">
        <f t="shared" si="1491"/>
        <v>211892.76342667203</v>
      </c>
      <c r="BL3261" s="52">
        <v>0</v>
      </c>
      <c r="BM3261" s="15">
        <f t="shared" si="1511"/>
        <v>211892.76342667203</v>
      </c>
    </row>
    <row r="3262" spans="1:65">
      <c r="A3262" s="8">
        <v>3260</v>
      </c>
      <c r="B3262" s="1" t="s">
        <v>44</v>
      </c>
      <c r="C3262" s="1">
        <v>1500</v>
      </c>
      <c r="D3262" s="1" t="s">
        <v>60</v>
      </c>
      <c r="E3262" s="1">
        <v>150000127</v>
      </c>
      <c r="F3262" s="1" t="s">
        <v>60</v>
      </c>
      <c r="G3262" s="1" t="s">
        <v>99</v>
      </c>
      <c r="H3262" s="1">
        <v>11</v>
      </c>
      <c r="I3262" s="1" t="s">
        <v>52</v>
      </c>
      <c r="J3262" s="1" t="s">
        <v>49</v>
      </c>
      <c r="K3262" s="1">
        <v>17406001</v>
      </c>
      <c r="L3262" s="1" t="s">
        <v>50</v>
      </c>
      <c r="M3262" s="1" t="s">
        <v>51</v>
      </c>
      <c r="N3262" s="1" t="s">
        <v>64</v>
      </c>
      <c r="O3262" s="1" t="s">
        <v>65</v>
      </c>
      <c r="P3262" s="1" t="s">
        <v>66</v>
      </c>
      <c r="Q3262" s="1" t="s">
        <v>67</v>
      </c>
      <c r="R3262" s="1" t="s">
        <v>87</v>
      </c>
      <c r="S3262" s="1" t="s">
        <v>88</v>
      </c>
      <c r="T3262" s="2">
        <v>43555</v>
      </c>
      <c r="U3262" s="2">
        <v>43555</v>
      </c>
      <c r="V3262" s="1" t="s">
        <v>52</v>
      </c>
      <c r="W3262" s="3">
        <v>1</v>
      </c>
      <c r="X3262" s="1" t="s">
        <v>53</v>
      </c>
      <c r="Y3262" s="4">
        <v>1174950</v>
      </c>
      <c r="Z3262" s="4">
        <v>-125674</v>
      </c>
      <c r="AA3262" s="4">
        <v>0</v>
      </c>
      <c r="AB3262" s="4">
        <v>0</v>
      </c>
      <c r="AC3262" s="4">
        <v>0</v>
      </c>
      <c r="AD3262" s="4">
        <v>1174950</v>
      </c>
      <c r="AE3262" s="5">
        <v>1463</v>
      </c>
      <c r="AF3262" s="1" t="s">
        <v>70</v>
      </c>
      <c r="AG3262" s="1" t="s">
        <v>71</v>
      </c>
      <c r="AH3262" s="1" t="s">
        <v>89</v>
      </c>
      <c r="AI3262" s="1" t="s">
        <v>57</v>
      </c>
      <c r="AJ3262" s="5">
        <v>10950</v>
      </c>
      <c r="AK3262" s="4">
        <v>-12263</v>
      </c>
      <c r="AL3262" s="4">
        <v>0</v>
      </c>
      <c r="AM3262" s="4">
        <v>0</v>
      </c>
      <c r="AN3262" s="4">
        <v>0</v>
      </c>
      <c r="AO3262" s="4">
        <v>-137937</v>
      </c>
      <c r="AP3262" s="4">
        <v>-137937</v>
      </c>
      <c r="AQ3262" s="4">
        <v>0</v>
      </c>
      <c r="AR3262" s="4">
        <v>1037013</v>
      </c>
      <c r="AS3262" s="1" t="s">
        <v>52</v>
      </c>
      <c r="AT3262" s="9">
        <f t="shared" si="1486"/>
        <v>43555</v>
      </c>
      <c r="AU3262" s="9">
        <f t="shared" si="1487"/>
        <v>43525</v>
      </c>
      <c r="AV3262" s="9">
        <v>44798</v>
      </c>
      <c r="AW3262" s="11">
        <f t="shared" si="1488"/>
        <v>3.4054794520547946</v>
      </c>
      <c r="AX3262">
        <v>10</v>
      </c>
      <c r="AY3262" s="12">
        <v>0.05</v>
      </c>
      <c r="AZ3262">
        <f t="shared" si="1489"/>
        <v>9.5000000000000001E-2</v>
      </c>
      <c r="BA3262" s="13">
        <f t="shared" si="1490"/>
        <v>1174950</v>
      </c>
      <c r="BB3262" s="17" t="s">
        <v>2189</v>
      </c>
      <c r="BC3262">
        <f>MATCH(BB3262,MONTHLY_INDEX!$A:$A,0)</f>
        <v>798</v>
      </c>
      <c r="BD3262">
        <f>MATCH(AU3262,MONTHLY_INDEX!$1:$1,0)</f>
        <v>87</v>
      </c>
      <c r="BE3262">
        <f>INDEX(MONTHLY_INDEX!$1:$1048576,Final!BC3262,Final!BD3262)</f>
        <v>95.2</v>
      </c>
      <c r="BF3262">
        <f>MATCH($BF$1,MONTHLY_INDEX!$1:$1,0)</f>
        <v>127</v>
      </c>
      <c r="BG3262">
        <f>INDEX(MONTHLY_INDEX!$1:$1048576,Final!BC3262,Final!BF3262)</f>
        <v>95.3</v>
      </c>
      <c r="BH3262" s="23">
        <f t="shared" si="1508"/>
        <v>1.0504201680671672E-3</v>
      </c>
      <c r="BI3262" s="14">
        <f t="shared" si="1509"/>
        <v>1176184.1911764706</v>
      </c>
      <c r="BJ3262" s="14">
        <f t="shared" si="1510"/>
        <v>380519.75401390012</v>
      </c>
      <c r="BK3262" s="15">
        <f t="shared" si="1491"/>
        <v>795664.43716257042</v>
      </c>
      <c r="BL3262" s="52">
        <v>0</v>
      </c>
      <c r="BM3262" s="15">
        <f t="shared" si="1511"/>
        <v>795664.43716257042</v>
      </c>
    </row>
    <row r="3263" spans="1:65">
      <c r="A3263" s="8">
        <v>3261</v>
      </c>
      <c r="B3263" s="1" t="s">
        <v>44</v>
      </c>
      <c r="C3263" s="1">
        <v>1500</v>
      </c>
      <c r="D3263" s="1" t="s">
        <v>60</v>
      </c>
      <c r="E3263" s="1">
        <v>150000127</v>
      </c>
      <c r="F3263" s="1" t="s">
        <v>60</v>
      </c>
      <c r="G3263" s="1" t="s">
        <v>100</v>
      </c>
      <c r="H3263" s="1">
        <v>12</v>
      </c>
      <c r="I3263" s="1" t="s">
        <v>52</v>
      </c>
      <c r="J3263" s="1" t="s">
        <v>49</v>
      </c>
      <c r="K3263" s="1">
        <v>17406001</v>
      </c>
      <c r="L3263" s="1" t="s">
        <v>50</v>
      </c>
      <c r="M3263" s="1" t="s">
        <v>51</v>
      </c>
      <c r="N3263" s="1" t="s">
        <v>64</v>
      </c>
      <c r="O3263" s="1" t="s">
        <v>65</v>
      </c>
      <c r="P3263" s="1" t="s">
        <v>66</v>
      </c>
      <c r="Q3263" s="1" t="s">
        <v>67</v>
      </c>
      <c r="R3263" s="1" t="s">
        <v>87</v>
      </c>
      <c r="S3263" s="1" t="s">
        <v>88</v>
      </c>
      <c r="T3263" s="2">
        <v>43555</v>
      </c>
      <c r="U3263" s="2">
        <v>43555</v>
      </c>
      <c r="V3263" s="1" t="s">
        <v>52</v>
      </c>
      <c r="W3263" s="3">
        <v>1</v>
      </c>
      <c r="X3263" s="1" t="s">
        <v>53</v>
      </c>
      <c r="Y3263" s="4">
        <v>582750</v>
      </c>
      <c r="Z3263" s="4">
        <v>-62331</v>
      </c>
      <c r="AA3263" s="4">
        <v>0</v>
      </c>
      <c r="AB3263" s="4">
        <v>0</v>
      </c>
      <c r="AC3263" s="4">
        <v>0</v>
      </c>
      <c r="AD3263" s="4">
        <v>582750</v>
      </c>
      <c r="AE3263" s="5">
        <v>1463</v>
      </c>
      <c r="AF3263" s="1" t="s">
        <v>70</v>
      </c>
      <c r="AG3263" s="1" t="s">
        <v>71</v>
      </c>
      <c r="AH3263" s="1" t="s">
        <v>89</v>
      </c>
      <c r="AI3263" s="1" t="s">
        <v>57</v>
      </c>
      <c r="AJ3263" s="5">
        <v>10950</v>
      </c>
      <c r="AK3263" s="4">
        <v>-6082</v>
      </c>
      <c r="AL3263" s="4">
        <v>0</v>
      </c>
      <c r="AM3263" s="4">
        <v>0</v>
      </c>
      <c r="AN3263" s="4">
        <v>0</v>
      </c>
      <c r="AO3263" s="4">
        <v>-68413</v>
      </c>
      <c r="AP3263" s="4">
        <v>-68413</v>
      </c>
      <c r="AQ3263" s="4">
        <v>0</v>
      </c>
      <c r="AR3263" s="4">
        <v>514337</v>
      </c>
      <c r="AS3263" s="1" t="s">
        <v>52</v>
      </c>
      <c r="AT3263" s="9">
        <f t="shared" si="1486"/>
        <v>43555</v>
      </c>
      <c r="AU3263" s="9">
        <f t="shared" si="1487"/>
        <v>43525</v>
      </c>
      <c r="AV3263" s="9">
        <v>44798</v>
      </c>
      <c r="AW3263" s="11">
        <f t="shared" si="1488"/>
        <v>3.4054794520547946</v>
      </c>
      <c r="AX3263">
        <v>10</v>
      </c>
      <c r="AY3263" s="12">
        <v>0.05</v>
      </c>
      <c r="AZ3263">
        <f t="shared" si="1489"/>
        <v>9.5000000000000001E-2</v>
      </c>
      <c r="BA3263" s="13">
        <f t="shared" si="1490"/>
        <v>582750</v>
      </c>
      <c r="BB3263" s="17" t="s">
        <v>1973</v>
      </c>
      <c r="BC3263">
        <f>MATCH(BB3263,MONTHLY_INDEX!$A:$A,0)</f>
        <v>690</v>
      </c>
      <c r="BD3263">
        <f>MATCH(AU3263,MONTHLY_INDEX!$1:$1,0)</f>
        <v>87</v>
      </c>
      <c r="BE3263">
        <f>INDEX(MONTHLY_INDEX!$1:$1048576,Final!BC3263,Final!BD3263)</f>
        <v>111</v>
      </c>
      <c r="BF3263">
        <f>MATCH($BF$1,MONTHLY_INDEX!$1:$1,0)</f>
        <v>127</v>
      </c>
      <c r="BG3263">
        <f>INDEX(MONTHLY_INDEX!$1:$1048576,Final!BC3263,Final!BF3263)</f>
        <v>145.69999999999999</v>
      </c>
      <c r="BH3263" s="23">
        <f t="shared" si="1508"/>
        <v>0.31261261261261253</v>
      </c>
      <c r="BI3263" s="14">
        <f t="shared" si="1509"/>
        <v>764925</v>
      </c>
      <c r="BJ3263" s="14">
        <f t="shared" si="1510"/>
        <v>247468.9551369863</v>
      </c>
      <c r="BK3263" s="15">
        <f t="shared" si="1491"/>
        <v>517456.04486301367</v>
      </c>
      <c r="BL3263" s="52">
        <v>0</v>
      </c>
      <c r="BM3263" s="15">
        <f t="shared" si="1511"/>
        <v>517456.04486301367</v>
      </c>
    </row>
    <row r="3264" spans="1:65">
      <c r="A3264" s="8">
        <v>3262</v>
      </c>
      <c r="B3264" s="1" t="s">
        <v>44</v>
      </c>
      <c r="C3264" s="1">
        <v>1500</v>
      </c>
      <c r="D3264" s="1" t="s">
        <v>60</v>
      </c>
      <c r="E3264" s="1">
        <v>150000127</v>
      </c>
      <c r="F3264" s="1" t="s">
        <v>60</v>
      </c>
      <c r="G3264" s="1" t="s">
        <v>101</v>
      </c>
      <c r="H3264" s="1">
        <v>13</v>
      </c>
      <c r="I3264" s="1" t="s">
        <v>52</v>
      </c>
      <c r="J3264" s="1" t="s">
        <v>49</v>
      </c>
      <c r="K3264" s="1">
        <v>17406001</v>
      </c>
      <c r="L3264" s="1" t="s">
        <v>50</v>
      </c>
      <c r="M3264" s="1" t="s">
        <v>51</v>
      </c>
      <c r="N3264" s="1" t="s">
        <v>64</v>
      </c>
      <c r="O3264" s="1" t="s">
        <v>65</v>
      </c>
      <c r="P3264" s="1" t="s">
        <v>66</v>
      </c>
      <c r="Q3264" s="1" t="s">
        <v>67</v>
      </c>
      <c r="R3264" s="1" t="s">
        <v>87</v>
      </c>
      <c r="S3264" s="1" t="s">
        <v>88</v>
      </c>
      <c r="T3264" s="2">
        <v>43555</v>
      </c>
      <c r="U3264" s="2">
        <v>43555</v>
      </c>
      <c r="V3264" s="1" t="s">
        <v>52</v>
      </c>
      <c r="W3264" s="3">
        <v>1</v>
      </c>
      <c r="X3264" s="1" t="s">
        <v>53</v>
      </c>
      <c r="Y3264" s="4">
        <v>9976171</v>
      </c>
      <c r="Z3264" s="4">
        <v>-1067068</v>
      </c>
      <c r="AA3264" s="4">
        <v>0</v>
      </c>
      <c r="AB3264" s="4">
        <v>0</v>
      </c>
      <c r="AC3264" s="4">
        <v>0</v>
      </c>
      <c r="AD3264" s="4">
        <v>9976171</v>
      </c>
      <c r="AE3264" s="5">
        <v>1463</v>
      </c>
      <c r="AF3264" s="1" t="s">
        <v>70</v>
      </c>
      <c r="AG3264" s="1" t="s">
        <v>71</v>
      </c>
      <c r="AH3264" s="1" t="s">
        <v>89</v>
      </c>
      <c r="AI3264" s="1" t="s">
        <v>57</v>
      </c>
      <c r="AJ3264" s="5">
        <v>10950</v>
      </c>
      <c r="AK3264" s="4">
        <v>-104126</v>
      </c>
      <c r="AL3264" s="4">
        <v>0</v>
      </c>
      <c r="AM3264" s="4">
        <v>0</v>
      </c>
      <c r="AN3264" s="4">
        <v>0</v>
      </c>
      <c r="AO3264" s="4">
        <v>-1171194</v>
      </c>
      <c r="AP3264" s="4">
        <v>-1171194</v>
      </c>
      <c r="AQ3264" s="4">
        <v>0</v>
      </c>
      <c r="AR3264" s="4">
        <v>8804977</v>
      </c>
      <c r="AS3264" s="1" t="s">
        <v>52</v>
      </c>
      <c r="AT3264" s="9">
        <f t="shared" si="1486"/>
        <v>43555</v>
      </c>
      <c r="AU3264" s="9">
        <f t="shared" si="1487"/>
        <v>43525</v>
      </c>
      <c r="AV3264" s="9">
        <v>44798</v>
      </c>
      <c r="AW3264" s="11">
        <f t="shared" si="1488"/>
        <v>3.4054794520547946</v>
      </c>
      <c r="AX3264">
        <v>25</v>
      </c>
      <c r="AY3264" s="12">
        <v>0.05</v>
      </c>
      <c r="AZ3264">
        <f t="shared" si="1489"/>
        <v>3.7999999999999999E-2</v>
      </c>
      <c r="BA3264" s="13">
        <f t="shared" si="1490"/>
        <v>9976171</v>
      </c>
      <c r="BB3264" s="17" t="s">
        <v>2189</v>
      </c>
      <c r="BC3264">
        <f>MATCH(BB3264,MONTHLY_INDEX!$A:$A,0)</f>
        <v>798</v>
      </c>
      <c r="BD3264">
        <f>MATCH(AU3264,MONTHLY_INDEX!$1:$1,0)</f>
        <v>87</v>
      </c>
      <c r="BE3264">
        <f>INDEX(MONTHLY_INDEX!$1:$1048576,Final!BC3264,Final!BD3264)</f>
        <v>95.2</v>
      </c>
      <c r="BF3264">
        <f>MATCH($BF$1,MONTHLY_INDEX!$1:$1,0)</f>
        <v>127</v>
      </c>
      <c r="BG3264">
        <f>INDEX(MONTHLY_INDEX!$1:$1048576,Final!BC3264,Final!BF3264)</f>
        <v>95.3</v>
      </c>
      <c r="BH3264" s="23">
        <f t="shared" si="1508"/>
        <v>1.0504201680671672E-3</v>
      </c>
      <c r="BI3264" s="14">
        <f t="shared" si="1509"/>
        <v>9986650.1712184865</v>
      </c>
      <c r="BJ3264" s="14">
        <f t="shared" si="1510"/>
        <v>1292354.6142118738</v>
      </c>
      <c r="BK3264" s="15">
        <f t="shared" si="1491"/>
        <v>8694295.5570066124</v>
      </c>
      <c r="BL3264" s="52">
        <v>0</v>
      </c>
      <c r="BM3264" s="15">
        <f t="shared" si="1511"/>
        <v>8694295.5570066124</v>
      </c>
    </row>
    <row r="3265" spans="1:65">
      <c r="A3265" s="8">
        <v>3263</v>
      </c>
      <c r="B3265" s="1" t="s">
        <v>44</v>
      </c>
      <c r="C3265" s="1">
        <v>1500</v>
      </c>
      <c r="D3265" s="1" t="s">
        <v>60</v>
      </c>
      <c r="E3265" s="1">
        <v>150000127</v>
      </c>
      <c r="F3265" s="1" t="s">
        <v>60</v>
      </c>
      <c r="G3265" s="1" t="s">
        <v>102</v>
      </c>
      <c r="H3265" s="1">
        <v>14</v>
      </c>
      <c r="I3265" s="1" t="s">
        <v>52</v>
      </c>
      <c r="J3265" s="1" t="s">
        <v>49</v>
      </c>
      <c r="K3265" s="1">
        <v>17406001</v>
      </c>
      <c r="L3265" s="1" t="s">
        <v>50</v>
      </c>
      <c r="M3265" s="1" t="s">
        <v>51</v>
      </c>
      <c r="N3265" s="1" t="s">
        <v>64</v>
      </c>
      <c r="O3265" s="1" t="s">
        <v>65</v>
      </c>
      <c r="P3265" s="1" t="s">
        <v>66</v>
      </c>
      <c r="Q3265" s="1" t="s">
        <v>67</v>
      </c>
      <c r="R3265" s="1" t="s">
        <v>87</v>
      </c>
      <c r="S3265" s="1" t="s">
        <v>88</v>
      </c>
      <c r="T3265" s="2">
        <v>43555</v>
      </c>
      <c r="U3265" s="2">
        <v>43555</v>
      </c>
      <c r="V3265" s="1" t="s">
        <v>52</v>
      </c>
      <c r="W3265" s="3">
        <v>1</v>
      </c>
      <c r="X3265" s="1" t="s">
        <v>53</v>
      </c>
      <c r="Y3265" s="4">
        <v>21103901</v>
      </c>
      <c r="Z3265" s="4">
        <v>-2257310</v>
      </c>
      <c r="AA3265" s="4">
        <v>0</v>
      </c>
      <c r="AB3265" s="4">
        <v>0</v>
      </c>
      <c r="AC3265" s="4">
        <v>0</v>
      </c>
      <c r="AD3265" s="4">
        <v>21103901</v>
      </c>
      <c r="AE3265" s="5">
        <v>1463</v>
      </c>
      <c r="AF3265" s="1" t="s">
        <v>70</v>
      </c>
      <c r="AG3265" s="1" t="s">
        <v>71</v>
      </c>
      <c r="AH3265" s="1" t="s">
        <v>89</v>
      </c>
      <c r="AI3265" s="1" t="s">
        <v>57</v>
      </c>
      <c r="AJ3265" s="5">
        <v>10950</v>
      </c>
      <c r="AK3265" s="4">
        <v>-220271</v>
      </c>
      <c r="AL3265" s="4">
        <v>0</v>
      </c>
      <c r="AM3265" s="4">
        <v>0</v>
      </c>
      <c r="AN3265" s="4">
        <v>0</v>
      </c>
      <c r="AO3265" s="4">
        <v>-2477581</v>
      </c>
      <c r="AP3265" s="4">
        <v>-2477581</v>
      </c>
      <c r="AQ3265" s="4">
        <v>0</v>
      </c>
      <c r="AR3265" s="4">
        <v>18626320</v>
      </c>
      <c r="AS3265" s="1" t="s">
        <v>52</v>
      </c>
      <c r="AT3265" s="9">
        <f t="shared" si="1486"/>
        <v>43555</v>
      </c>
      <c r="AU3265" s="9">
        <f t="shared" si="1487"/>
        <v>43525</v>
      </c>
      <c r="AV3265" s="9">
        <v>44798</v>
      </c>
      <c r="AW3265" s="11">
        <f t="shared" si="1488"/>
        <v>3.4054794520547946</v>
      </c>
      <c r="AX3265">
        <v>25</v>
      </c>
      <c r="AY3265" s="12">
        <v>0.05</v>
      </c>
      <c r="AZ3265">
        <f t="shared" si="1489"/>
        <v>3.7999999999999999E-2</v>
      </c>
      <c r="BA3265" s="13">
        <f t="shared" si="1490"/>
        <v>21103901</v>
      </c>
      <c r="BB3265" s="17" t="s">
        <v>2189</v>
      </c>
      <c r="BC3265">
        <f>MATCH(BB3265,MONTHLY_INDEX!$A:$A,0)</f>
        <v>798</v>
      </c>
      <c r="BD3265">
        <f>MATCH(AU3265,MONTHLY_INDEX!$1:$1,0)</f>
        <v>87</v>
      </c>
      <c r="BE3265">
        <f>INDEX(MONTHLY_INDEX!$1:$1048576,Final!BC3265,Final!BD3265)</f>
        <v>95.2</v>
      </c>
      <c r="BF3265">
        <f>MATCH($BF$1,MONTHLY_INDEX!$1:$1,0)</f>
        <v>127</v>
      </c>
      <c r="BG3265">
        <f>INDEX(MONTHLY_INDEX!$1:$1048576,Final!BC3265,Final!BF3265)</f>
        <v>95.3</v>
      </c>
      <c r="BH3265" s="23">
        <f t="shared" si="1508"/>
        <v>1.0504201680671672E-3</v>
      </c>
      <c r="BI3265" s="14">
        <f t="shared" si="1509"/>
        <v>21126068.963235293</v>
      </c>
      <c r="BJ3265" s="14">
        <f t="shared" si="1510"/>
        <v>2733886.9627656327</v>
      </c>
      <c r="BK3265" s="15">
        <f t="shared" si="1491"/>
        <v>18392182.000469659</v>
      </c>
      <c r="BL3265" s="52">
        <v>0</v>
      </c>
      <c r="BM3265" s="15">
        <f t="shared" si="1511"/>
        <v>18392182.000469659</v>
      </c>
    </row>
    <row r="3266" spans="1:65">
      <c r="A3266" s="8">
        <v>3264</v>
      </c>
      <c r="B3266" s="1" t="s">
        <v>44</v>
      </c>
      <c r="C3266" s="1">
        <v>1500</v>
      </c>
      <c r="D3266" s="1" t="s">
        <v>60</v>
      </c>
      <c r="E3266" s="1">
        <v>150000127</v>
      </c>
      <c r="F3266" s="1" t="s">
        <v>60</v>
      </c>
      <c r="G3266" s="1" t="s">
        <v>103</v>
      </c>
      <c r="H3266" s="1">
        <v>15</v>
      </c>
      <c r="I3266" s="1" t="s">
        <v>52</v>
      </c>
      <c r="J3266" s="1" t="s">
        <v>49</v>
      </c>
      <c r="K3266" s="1">
        <v>17406001</v>
      </c>
      <c r="L3266" s="1" t="s">
        <v>50</v>
      </c>
      <c r="M3266" s="1" t="s">
        <v>51</v>
      </c>
      <c r="N3266" s="1" t="s">
        <v>64</v>
      </c>
      <c r="O3266" s="1" t="s">
        <v>65</v>
      </c>
      <c r="P3266" s="1" t="s">
        <v>66</v>
      </c>
      <c r="Q3266" s="1" t="s">
        <v>67</v>
      </c>
      <c r="R3266" s="1" t="s">
        <v>87</v>
      </c>
      <c r="S3266" s="1" t="s">
        <v>88</v>
      </c>
      <c r="T3266" s="2">
        <v>43555</v>
      </c>
      <c r="U3266" s="2">
        <v>43555</v>
      </c>
      <c r="V3266" s="1" t="s">
        <v>52</v>
      </c>
      <c r="W3266" s="3">
        <v>1</v>
      </c>
      <c r="X3266" s="1" t="s">
        <v>53</v>
      </c>
      <c r="Y3266" s="4">
        <v>580650</v>
      </c>
      <c r="Z3266" s="4">
        <v>-62107</v>
      </c>
      <c r="AA3266" s="4">
        <v>0</v>
      </c>
      <c r="AB3266" s="4">
        <v>0</v>
      </c>
      <c r="AC3266" s="4">
        <v>0</v>
      </c>
      <c r="AD3266" s="4">
        <v>580650</v>
      </c>
      <c r="AE3266" s="5">
        <v>1463</v>
      </c>
      <c r="AF3266" s="1" t="s">
        <v>70</v>
      </c>
      <c r="AG3266" s="1" t="s">
        <v>71</v>
      </c>
      <c r="AH3266" s="1" t="s">
        <v>89</v>
      </c>
      <c r="AI3266" s="1" t="s">
        <v>57</v>
      </c>
      <c r="AJ3266" s="5">
        <v>10950</v>
      </c>
      <c r="AK3266" s="4">
        <v>-6061</v>
      </c>
      <c r="AL3266" s="4">
        <v>0</v>
      </c>
      <c r="AM3266" s="4">
        <v>0</v>
      </c>
      <c r="AN3266" s="4">
        <v>0</v>
      </c>
      <c r="AO3266" s="4">
        <v>-68168</v>
      </c>
      <c r="AP3266" s="4">
        <v>-68168</v>
      </c>
      <c r="AQ3266" s="4">
        <v>0</v>
      </c>
      <c r="AR3266" s="4">
        <v>512482</v>
      </c>
      <c r="AS3266" s="1" t="s">
        <v>52</v>
      </c>
      <c r="AT3266" s="9">
        <f t="shared" si="1486"/>
        <v>43555</v>
      </c>
      <c r="AU3266" s="9">
        <f t="shared" si="1487"/>
        <v>43525</v>
      </c>
      <c r="AV3266" s="9">
        <v>44798</v>
      </c>
      <c r="AW3266" s="11">
        <f t="shared" si="1488"/>
        <v>3.4054794520547946</v>
      </c>
      <c r="AX3266">
        <v>10</v>
      </c>
      <c r="AY3266" s="12">
        <v>0.05</v>
      </c>
      <c r="AZ3266">
        <f t="shared" si="1489"/>
        <v>9.5000000000000001E-2</v>
      </c>
      <c r="BA3266" s="13">
        <f t="shared" si="1490"/>
        <v>580650</v>
      </c>
      <c r="BB3266" s="17" t="s">
        <v>1941</v>
      </c>
      <c r="BC3266">
        <f>MATCH(BB3266,MONTHLY_INDEX!$A:$A,0)</f>
        <v>674</v>
      </c>
      <c r="BD3266">
        <f>MATCH(AU3266,MONTHLY_INDEX!$1:$1,0)</f>
        <v>87</v>
      </c>
      <c r="BE3266">
        <f>INDEX(MONTHLY_INDEX!$1:$1048576,Final!BC3266,Final!BD3266)</f>
        <v>106.1</v>
      </c>
      <c r="BF3266">
        <f>MATCH($BF$1,MONTHLY_INDEX!$1:$1,0)</f>
        <v>127</v>
      </c>
      <c r="BG3266">
        <f>INDEX(MONTHLY_INDEX!$1:$1048576,Final!BC3266,Final!BF3266)</f>
        <v>122.8</v>
      </c>
      <c r="BH3266" s="23">
        <f t="shared" si="1508"/>
        <v>0.15739868049010372</v>
      </c>
      <c r="BI3266" s="14">
        <f t="shared" si="1509"/>
        <v>672043.54382657877</v>
      </c>
      <c r="BJ3266" s="14">
        <f t="shared" si="1510"/>
        <v>217419.8955418125</v>
      </c>
      <c r="BK3266" s="15">
        <f t="shared" si="1491"/>
        <v>454623.64828476624</v>
      </c>
      <c r="BL3266" s="52">
        <v>0</v>
      </c>
      <c r="BM3266" s="15">
        <f t="shared" si="1511"/>
        <v>454623.64828476624</v>
      </c>
    </row>
    <row r="3267" spans="1:65">
      <c r="A3267" s="8">
        <v>3265</v>
      </c>
      <c r="B3267" s="1" t="s">
        <v>44</v>
      </c>
      <c r="C3267" s="1">
        <v>1500</v>
      </c>
      <c r="D3267" s="1" t="s">
        <v>60</v>
      </c>
      <c r="E3267" s="1">
        <v>150000127</v>
      </c>
      <c r="F3267" s="1" t="s">
        <v>60</v>
      </c>
      <c r="G3267" s="1" t="s">
        <v>104</v>
      </c>
      <c r="H3267" s="1">
        <v>16</v>
      </c>
      <c r="I3267" s="1" t="s">
        <v>52</v>
      </c>
      <c r="J3267" s="1" t="s">
        <v>49</v>
      </c>
      <c r="K3267" s="1">
        <v>17406001</v>
      </c>
      <c r="L3267" s="1" t="s">
        <v>50</v>
      </c>
      <c r="M3267" s="1" t="s">
        <v>51</v>
      </c>
      <c r="N3267" s="1" t="s">
        <v>64</v>
      </c>
      <c r="O3267" s="1" t="s">
        <v>65</v>
      </c>
      <c r="P3267" s="1" t="s">
        <v>66</v>
      </c>
      <c r="Q3267" s="1" t="s">
        <v>67</v>
      </c>
      <c r="R3267" s="1" t="s">
        <v>87</v>
      </c>
      <c r="S3267" s="1" t="s">
        <v>88</v>
      </c>
      <c r="T3267" s="2">
        <v>43555</v>
      </c>
      <c r="U3267" s="2">
        <v>43555</v>
      </c>
      <c r="V3267" s="1" t="s">
        <v>52</v>
      </c>
      <c r="W3267" s="3">
        <v>1</v>
      </c>
      <c r="X3267" s="1" t="s">
        <v>53</v>
      </c>
      <c r="Y3267" s="4">
        <v>175035</v>
      </c>
      <c r="Z3267" s="4">
        <v>-18720</v>
      </c>
      <c r="AA3267" s="4">
        <v>0</v>
      </c>
      <c r="AB3267" s="4">
        <v>0</v>
      </c>
      <c r="AC3267" s="4">
        <v>0</v>
      </c>
      <c r="AD3267" s="4">
        <v>175035</v>
      </c>
      <c r="AE3267" s="5">
        <v>1463</v>
      </c>
      <c r="AF3267" s="1" t="s">
        <v>70</v>
      </c>
      <c r="AG3267" s="1" t="s">
        <v>71</v>
      </c>
      <c r="AH3267" s="1" t="s">
        <v>89</v>
      </c>
      <c r="AI3267" s="1" t="s">
        <v>57</v>
      </c>
      <c r="AJ3267" s="5">
        <v>10950</v>
      </c>
      <c r="AK3267" s="4">
        <v>-1827</v>
      </c>
      <c r="AL3267" s="4">
        <v>0</v>
      </c>
      <c r="AM3267" s="4">
        <v>0</v>
      </c>
      <c r="AN3267" s="4">
        <v>0</v>
      </c>
      <c r="AO3267" s="4">
        <v>-20547</v>
      </c>
      <c r="AP3267" s="4">
        <v>-20547</v>
      </c>
      <c r="AQ3267" s="4">
        <v>0</v>
      </c>
      <c r="AR3267" s="4">
        <v>154488</v>
      </c>
      <c r="AS3267" s="1" t="s">
        <v>52</v>
      </c>
      <c r="AT3267" s="9">
        <f t="shared" si="1486"/>
        <v>43555</v>
      </c>
      <c r="AU3267" s="9">
        <f t="shared" si="1487"/>
        <v>43525</v>
      </c>
      <c r="AV3267" s="9">
        <v>44798</v>
      </c>
      <c r="AW3267" s="11">
        <f t="shared" si="1488"/>
        <v>3.4054794520547946</v>
      </c>
      <c r="AX3267">
        <v>10</v>
      </c>
      <c r="AY3267" s="12">
        <v>0.05</v>
      </c>
      <c r="AZ3267">
        <f t="shared" si="1489"/>
        <v>9.5000000000000001E-2</v>
      </c>
      <c r="BA3267" s="13">
        <f t="shared" si="1490"/>
        <v>175035</v>
      </c>
      <c r="BB3267" s="17" t="s">
        <v>1877</v>
      </c>
      <c r="BC3267">
        <f>MATCH(BB3267,MONTHLY_INDEX!$A:$A,0)</f>
        <v>642</v>
      </c>
      <c r="BD3267">
        <f>MATCH(AU3267,MONTHLY_INDEX!$1:$1,0)</f>
        <v>87</v>
      </c>
      <c r="BE3267">
        <f>INDEX(MONTHLY_INDEX!$1:$1048576,Final!BC3267,Final!BD3267)</f>
        <v>79.5</v>
      </c>
      <c r="BF3267">
        <f>MATCH($BF$1,MONTHLY_INDEX!$1:$1,0)</f>
        <v>127</v>
      </c>
      <c r="BG3267">
        <f>INDEX(MONTHLY_INDEX!$1:$1048576,Final!BC3267,Final!BF3267)</f>
        <v>94</v>
      </c>
      <c r="BH3267" s="23">
        <f t="shared" si="1508"/>
        <v>0.18238993710691823</v>
      </c>
      <c r="BI3267" s="14">
        <f t="shared" si="1509"/>
        <v>206959.62264150943</v>
      </c>
      <c r="BJ3267" s="14">
        <f t="shared" si="1510"/>
        <v>66955.690519514086</v>
      </c>
      <c r="BK3267" s="15">
        <f t="shared" si="1491"/>
        <v>140003.93212199534</v>
      </c>
      <c r="BL3267" s="52">
        <v>0</v>
      </c>
      <c r="BM3267" s="15">
        <f t="shared" si="1511"/>
        <v>140003.93212199534</v>
      </c>
    </row>
    <row r="3268" spans="1:65">
      <c r="A3268" s="8">
        <v>3266</v>
      </c>
      <c r="B3268" s="1" t="s">
        <v>44</v>
      </c>
      <c r="C3268" s="1">
        <v>1500</v>
      </c>
      <c r="D3268" s="1" t="s">
        <v>60</v>
      </c>
      <c r="E3268" s="1">
        <v>150000127</v>
      </c>
      <c r="F3268" s="1" t="s">
        <v>60</v>
      </c>
      <c r="G3268" s="1" t="s">
        <v>105</v>
      </c>
      <c r="H3268" s="1">
        <v>17</v>
      </c>
      <c r="I3268" s="1" t="s">
        <v>52</v>
      </c>
      <c r="J3268" s="1" t="s">
        <v>49</v>
      </c>
      <c r="K3268" s="1">
        <v>17406001</v>
      </c>
      <c r="L3268" s="1" t="s">
        <v>50</v>
      </c>
      <c r="M3268" s="1" t="s">
        <v>51</v>
      </c>
      <c r="N3268" s="1" t="s">
        <v>64</v>
      </c>
      <c r="O3268" s="1" t="s">
        <v>65</v>
      </c>
      <c r="P3268" s="1" t="s">
        <v>66</v>
      </c>
      <c r="Q3268" s="1" t="s">
        <v>67</v>
      </c>
      <c r="R3268" s="1" t="s">
        <v>87</v>
      </c>
      <c r="S3268" s="1" t="s">
        <v>88</v>
      </c>
      <c r="T3268" s="2">
        <v>43555</v>
      </c>
      <c r="U3268" s="2">
        <v>43555</v>
      </c>
      <c r="V3268" s="1" t="s">
        <v>52</v>
      </c>
      <c r="W3268" s="3">
        <v>1</v>
      </c>
      <c r="X3268" s="1" t="s">
        <v>53</v>
      </c>
      <c r="Y3268" s="4">
        <v>132796</v>
      </c>
      <c r="Z3268" s="4">
        <v>-14203</v>
      </c>
      <c r="AA3268" s="4">
        <v>0</v>
      </c>
      <c r="AB3268" s="4">
        <v>0</v>
      </c>
      <c r="AC3268" s="4">
        <v>0</v>
      </c>
      <c r="AD3268" s="4">
        <v>132796</v>
      </c>
      <c r="AE3268" s="5">
        <v>1463</v>
      </c>
      <c r="AF3268" s="1" t="s">
        <v>70</v>
      </c>
      <c r="AG3268" s="1" t="s">
        <v>71</v>
      </c>
      <c r="AH3268" s="1" t="s">
        <v>89</v>
      </c>
      <c r="AI3268" s="1" t="s">
        <v>57</v>
      </c>
      <c r="AJ3268" s="5">
        <v>10950</v>
      </c>
      <c r="AK3268" s="4">
        <v>-1386</v>
      </c>
      <c r="AL3268" s="4">
        <v>0</v>
      </c>
      <c r="AM3268" s="4">
        <v>0</v>
      </c>
      <c r="AN3268" s="4">
        <v>0</v>
      </c>
      <c r="AO3268" s="4">
        <v>-15589</v>
      </c>
      <c r="AP3268" s="4">
        <v>-15589</v>
      </c>
      <c r="AQ3268" s="4">
        <v>0</v>
      </c>
      <c r="AR3268" s="4">
        <v>117207</v>
      </c>
      <c r="AS3268" s="1" t="s">
        <v>52</v>
      </c>
      <c r="AT3268" s="9">
        <f t="shared" ref="AT3268:AT3331" si="1512">T3268</f>
        <v>43555</v>
      </c>
      <c r="AU3268" s="9">
        <f t="shared" ref="AU3268:AU3331" si="1513">DATE(YEAR(AT3268),MONTH(AT3268),DAY(1))</f>
        <v>43525</v>
      </c>
      <c r="AV3268" s="9">
        <v>44798</v>
      </c>
      <c r="AW3268" s="11">
        <f t="shared" ref="AW3268:AW3331" si="1514">(AV3268-AT3268)/365</f>
        <v>3.4054794520547946</v>
      </c>
      <c r="AX3268">
        <v>10</v>
      </c>
      <c r="AY3268" s="12">
        <v>0.05</v>
      </c>
      <c r="AZ3268">
        <f t="shared" ref="AZ3268:AZ3331" si="1515">(1-AY3268)/AX3268</f>
        <v>9.5000000000000001E-2</v>
      </c>
      <c r="BA3268" s="13">
        <f t="shared" ref="BA3268:BA3331" si="1516">Y3268</f>
        <v>132796</v>
      </c>
      <c r="BB3268" s="17" t="s">
        <v>2189</v>
      </c>
      <c r="BC3268">
        <f>MATCH(BB3268,MONTHLY_INDEX!$A:$A,0)</f>
        <v>798</v>
      </c>
      <c r="BD3268">
        <f>MATCH(AU3268,MONTHLY_INDEX!$1:$1,0)</f>
        <v>87</v>
      </c>
      <c r="BE3268">
        <f>INDEX(MONTHLY_INDEX!$1:$1048576,Final!BC3268,Final!BD3268)</f>
        <v>95.2</v>
      </c>
      <c r="BF3268">
        <f>MATCH($BF$1,MONTHLY_INDEX!$1:$1,0)</f>
        <v>127</v>
      </c>
      <c r="BG3268">
        <f>INDEX(MONTHLY_INDEX!$1:$1048576,Final!BC3268,Final!BF3268)</f>
        <v>95.3</v>
      </c>
      <c r="BH3268" s="23">
        <f t="shared" si="1508"/>
        <v>1.0504201680671672E-3</v>
      </c>
      <c r="BI3268" s="14">
        <f t="shared" si="1509"/>
        <v>132935.49159663866</v>
      </c>
      <c r="BJ3268" s="14">
        <f t="shared" si="1510"/>
        <v>43007.363082709802</v>
      </c>
      <c r="BK3268" s="15">
        <f t="shared" ref="BK3268:BK3327" si="1517">MAX(BI3268-BJ3268,0)</f>
        <v>89928.128513928852</v>
      </c>
      <c r="BL3268" s="52">
        <v>0</v>
      </c>
      <c r="BM3268" s="15">
        <f t="shared" si="1511"/>
        <v>89928.128513928852</v>
      </c>
    </row>
    <row r="3269" spans="1:65">
      <c r="A3269" s="8">
        <v>3267</v>
      </c>
      <c r="B3269" s="1" t="s">
        <v>44</v>
      </c>
      <c r="C3269" s="1">
        <v>1500</v>
      </c>
      <c r="D3269" s="1" t="s">
        <v>60</v>
      </c>
      <c r="E3269" s="1">
        <v>150000127</v>
      </c>
      <c r="F3269" s="1" t="s">
        <v>60</v>
      </c>
      <c r="G3269" s="1" t="s">
        <v>106</v>
      </c>
      <c r="H3269" s="1">
        <v>18</v>
      </c>
      <c r="I3269" s="1" t="s">
        <v>52</v>
      </c>
      <c r="J3269" s="1" t="s">
        <v>49</v>
      </c>
      <c r="K3269" s="1">
        <v>17406001</v>
      </c>
      <c r="L3269" s="1" t="s">
        <v>50</v>
      </c>
      <c r="M3269" s="1" t="s">
        <v>51</v>
      </c>
      <c r="N3269" s="1" t="s">
        <v>64</v>
      </c>
      <c r="O3269" s="1" t="s">
        <v>65</v>
      </c>
      <c r="P3269" s="1" t="s">
        <v>66</v>
      </c>
      <c r="Q3269" s="1" t="s">
        <v>67</v>
      </c>
      <c r="R3269" s="1" t="s">
        <v>87</v>
      </c>
      <c r="S3269" s="1" t="s">
        <v>88</v>
      </c>
      <c r="T3269" s="2">
        <v>43555</v>
      </c>
      <c r="U3269" s="2">
        <v>43555</v>
      </c>
      <c r="V3269" s="1" t="s">
        <v>52</v>
      </c>
      <c r="W3269" s="3">
        <v>1</v>
      </c>
      <c r="X3269" s="1" t="s">
        <v>53</v>
      </c>
      <c r="Y3269" s="4">
        <v>469552</v>
      </c>
      <c r="Z3269" s="4">
        <v>-50223</v>
      </c>
      <c r="AA3269" s="4">
        <v>0</v>
      </c>
      <c r="AB3269" s="4">
        <v>0</v>
      </c>
      <c r="AC3269" s="4">
        <v>0</v>
      </c>
      <c r="AD3269" s="4">
        <v>469552</v>
      </c>
      <c r="AE3269" s="5">
        <v>1463</v>
      </c>
      <c r="AF3269" s="1" t="s">
        <v>70</v>
      </c>
      <c r="AG3269" s="1" t="s">
        <v>71</v>
      </c>
      <c r="AH3269" s="1" t="s">
        <v>89</v>
      </c>
      <c r="AI3269" s="1" t="s">
        <v>57</v>
      </c>
      <c r="AJ3269" s="5">
        <v>10950</v>
      </c>
      <c r="AK3269" s="4">
        <v>-4901</v>
      </c>
      <c r="AL3269" s="4">
        <v>0</v>
      </c>
      <c r="AM3269" s="4">
        <v>0</v>
      </c>
      <c r="AN3269" s="4">
        <v>0</v>
      </c>
      <c r="AO3269" s="4">
        <v>-55124</v>
      </c>
      <c r="AP3269" s="4">
        <v>-55124</v>
      </c>
      <c r="AQ3269" s="4">
        <v>0</v>
      </c>
      <c r="AR3269" s="4">
        <v>414428</v>
      </c>
      <c r="AS3269" s="1" t="s">
        <v>52</v>
      </c>
      <c r="AT3269" s="9">
        <f t="shared" si="1512"/>
        <v>43555</v>
      </c>
      <c r="AU3269" s="9">
        <f t="shared" si="1513"/>
        <v>43525</v>
      </c>
      <c r="AV3269" s="9">
        <v>44798</v>
      </c>
      <c r="AW3269" s="11">
        <f t="shared" si="1514"/>
        <v>3.4054794520547946</v>
      </c>
      <c r="AX3269">
        <v>10</v>
      </c>
      <c r="AY3269" s="12">
        <v>0.05</v>
      </c>
      <c r="AZ3269">
        <f t="shared" si="1515"/>
        <v>9.5000000000000001E-2</v>
      </c>
      <c r="BA3269" s="13">
        <f t="shared" si="1516"/>
        <v>469552</v>
      </c>
      <c r="BB3269" s="17" t="s">
        <v>1871</v>
      </c>
      <c r="BC3269">
        <f>MATCH(BB3269,MONTHLY_INDEX!$A:$A,0)</f>
        <v>639</v>
      </c>
      <c r="BD3269">
        <f>MATCH(AU3269,MONTHLY_INDEX!$1:$1,0)</f>
        <v>87</v>
      </c>
      <c r="BE3269">
        <f>INDEX(MONTHLY_INDEX!$1:$1048576,Final!BC3269,Final!BD3269)</f>
        <v>111.4</v>
      </c>
      <c r="BF3269">
        <f>MATCH($BF$1,MONTHLY_INDEX!$1:$1,0)</f>
        <v>127</v>
      </c>
      <c r="BG3269">
        <f>INDEX(MONTHLY_INDEX!$1:$1048576,Final!BC3269,Final!BF3269)</f>
        <v>116.2</v>
      </c>
      <c r="BH3269" s="23">
        <f t="shared" si="1508"/>
        <v>4.3087971274685791E-2</v>
      </c>
      <c r="BI3269" s="14">
        <f t="shared" si="1509"/>
        <v>489784.04308797128</v>
      </c>
      <c r="BJ3269" s="14">
        <f t="shared" si="1510"/>
        <v>158455.2019946386</v>
      </c>
      <c r="BK3269" s="15">
        <f t="shared" si="1517"/>
        <v>331328.84109333268</v>
      </c>
      <c r="BL3269" s="52">
        <v>0</v>
      </c>
      <c r="BM3269" s="15">
        <f t="shared" si="1511"/>
        <v>331328.84109333268</v>
      </c>
    </row>
    <row r="3270" spans="1:65">
      <c r="A3270" s="8">
        <v>3268</v>
      </c>
      <c r="B3270" s="1" t="s">
        <v>44</v>
      </c>
      <c r="C3270" s="1">
        <v>1500</v>
      </c>
      <c r="D3270" s="1" t="s">
        <v>60</v>
      </c>
      <c r="E3270" s="1">
        <v>150000127</v>
      </c>
      <c r="F3270" s="1" t="s">
        <v>60</v>
      </c>
      <c r="G3270" s="1" t="s">
        <v>107</v>
      </c>
      <c r="H3270" s="1">
        <v>19</v>
      </c>
      <c r="I3270" s="1" t="s">
        <v>52</v>
      </c>
      <c r="J3270" s="1" t="s">
        <v>49</v>
      </c>
      <c r="K3270" s="1">
        <v>17406001</v>
      </c>
      <c r="L3270" s="1" t="s">
        <v>50</v>
      </c>
      <c r="M3270" s="1" t="s">
        <v>51</v>
      </c>
      <c r="N3270" s="1" t="s">
        <v>64</v>
      </c>
      <c r="O3270" s="1" t="s">
        <v>65</v>
      </c>
      <c r="P3270" s="1" t="s">
        <v>66</v>
      </c>
      <c r="Q3270" s="1" t="s">
        <v>67</v>
      </c>
      <c r="R3270" s="1" t="s">
        <v>87</v>
      </c>
      <c r="S3270" s="1" t="s">
        <v>88</v>
      </c>
      <c r="T3270" s="2">
        <v>43555</v>
      </c>
      <c r="U3270" s="2">
        <v>43555</v>
      </c>
      <c r="V3270" s="1" t="s">
        <v>52</v>
      </c>
      <c r="W3270" s="3">
        <v>1</v>
      </c>
      <c r="X3270" s="1" t="s">
        <v>53</v>
      </c>
      <c r="Y3270" s="4">
        <v>6861326</v>
      </c>
      <c r="Z3270" s="4">
        <v>-733898</v>
      </c>
      <c r="AA3270" s="4">
        <v>0</v>
      </c>
      <c r="AB3270" s="4">
        <v>0</v>
      </c>
      <c r="AC3270" s="4">
        <v>0</v>
      </c>
      <c r="AD3270" s="4">
        <v>6861326</v>
      </c>
      <c r="AE3270" s="5">
        <v>1463</v>
      </c>
      <c r="AF3270" s="1" t="s">
        <v>70</v>
      </c>
      <c r="AG3270" s="1" t="s">
        <v>71</v>
      </c>
      <c r="AH3270" s="1" t="s">
        <v>89</v>
      </c>
      <c r="AI3270" s="1" t="s">
        <v>57</v>
      </c>
      <c r="AJ3270" s="5">
        <v>10950</v>
      </c>
      <c r="AK3270" s="4">
        <v>-71615</v>
      </c>
      <c r="AL3270" s="4">
        <v>0</v>
      </c>
      <c r="AM3270" s="4">
        <v>0</v>
      </c>
      <c r="AN3270" s="4">
        <v>0</v>
      </c>
      <c r="AO3270" s="4">
        <v>-805513</v>
      </c>
      <c r="AP3270" s="4">
        <v>-805513</v>
      </c>
      <c r="AQ3270" s="4">
        <v>0</v>
      </c>
      <c r="AR3270" s="4">
        <v>6055813</v>
      </c>
      <c r="AS3270" s="1" t="s">
        <v>52</v>
      </c>
      <c r="AT3270" s="9">
        <f t="shared" si="1512"/>
        <v>43555</v>
      </c>
      <c r="AU3270" s="9">
        <f t="shared" si="1513"/>
        <v>43525</v>
      </c>
      <c r="AV3270" s="9">
        <v>44798</v>
      </c>
      <c r="AW3270" s="11">
        <f t="shared" si="1514"/>
        <v>3.4054794520547946</v>
      </c>
      <c r="AX3270">
        <v>10</v>
      </c>
      <c r="AY3270" s="12">
        <v>0.05</v>
      </c>
      <c r="AZ3270">
        <f t="shared" si="1515"/>
        <v>9.5000000000000001E-2</v>
      </c>
      <c r="BA3270" s="13">
        <f t="shared" si="1516"/>
        <v>6861326</v>
      </c>
      <c r="BI3270" s="14">
        <f t="shared" ref="BI3270:BI3272" si="1518">AR3270</f>
        <v>6055813</v>
      </c>
      <c r="BJ3270" s="14">
        <v>0</v>
      </c>
      <c r="BK3270" s="14">
        <f t="shared" ref="BK3270:BK3272" si="1519">AR3270</f>
        <v>6055813</v>
      </c>
      <c r="BL3270" s="52">
        <v>0</v>
      </c>
      <c r="BM3270" s="15">
        <f t="shared" ref="BM3270:BM3272" si="1520">AR3270</f>
        <v>6055813</v>
      </c>
    </row>
    <row r="3271" spans="1:65">
      <c r="A3271" s="8">
        <v>3269</v>
      </c>
      <c r="B3271" s="1" t="s">
        <v>44</v>
      </c>
      <c r="C3271" s="1">
        <v>1500</v>
      </c>
      <c r="D3271" s="1" t="s">
        <v>60</v>
      </c>
      <c r="E3271" s="1">
        <v>150000127</v>
      </c>
      <c r="F3271" s="1" t="s">
        <v>60</v>
      </c>
      <c r="G3271" s="1" t="s">
        <v>108</v>
      </c>
      <c r="H3271" s="1">
        <v>20</v>
      </c>
      <c r="I3271" s="1" t="s">
        <v>52</v>
      </c>
      <c r="J3271" s="1" t="s">
        <v>49</v>
      </c>
      <c r="K3271" s="1">
        <v>17406001</v>
      </c>
      <c r="L3271" s="1" t="s">
        <v>50</v>
      </c>
      <c r="M3271" s="1" t="s">
        <v>51</v>
      </c>
      <c r="N3271" s="1" t="s">
        <v>64</v>
      </c>
      <c r="O3271" s="1" t="s">
        <v>65</v>
      </c>
      <c r="P3271" s="1" t="s">
        <v>66</v>
      </c>
      <c r="Q3271" s="1" t="s">
        <v>67</v>
      </c>
      <c r="R3271" s="1" t="s">
        <v>87</v>
      </c>
      <c r="S3271" s="1" t="s">
        <v>88</v>
      </c>
      <c r="T3271" s="2">
        <v>43555</v>
      </c>
      <c r="U3271" s="2">
        <v>43555</v>
      </c>
      <c r="V3271" s="1" t="s">
        <v>52</v>
      </c>
      <c r="W3271" s="3">
        <v>1</v>
      </c>
      <c r="X3271" s="1" t="s">
        <v>53</v>
      </c>
      <c r="Y3271" s="4">
        <v>5552065</v>
      </c>
      <c r="Z3271" s="4">
        <v>-593858</v>
      </c>
      <c r="AA3271" s="4">
        <v>0</v>
      </c>
      <c r="AB3271" s="4">
        <v>0</v>
      </c>
      <c r="AC3271" s="4">
        <v>0</v>
      </c>
      <c r="AD3271" s="4">
        <v>5552065</v>
      </c>
      <c r="AE3271" s="5">
        <v>1463</v>
      </c>
      <c r="AF3271" s="1" t="s">
        <v>70</v>
      </c>
      <c r="AG3271" s="1" t="s">
        <v>71</v>
      </c>
      <c r="AH3271" s="1" t="s">
        <v>89</v>
      </c>
      <c r="AI3271" s="1" t="s">
        <v>57</v>
      </c>
      <c r="AJ3271" s="5">
        <v>10950</v>
      </c>
      <c r="AK3271" s="4">
        <v>-57949</v>
      </c>
      <c r="AL3271" s="4">
        <v>0</v>
      </c>
      <c r="AM3271" s="4">
        <v>0</v>
      </c>
      <c r="AN3271" s="4">
        <v>0</v>
      </c>
      <c r="AO3271" s="4">
        <v>-651807</v>
      </c>
      <c r="AP3271" s="4">
        <v>-651807</v>
      </c>
      <c r="AQ3271" s="4">
        <v>0</v>
      </c>
      <c r="AR3271" s="4">
        <v>4900258</v>
      </c>
      <c r="AS3271" s="1" t="s">
        <v>52</v>
      </c>
      <c r="AT3271" s="9">
        <f t="shared" si="1512"/>
        <v>43555</v>
      </c>
      <c r="AU3271" s="9">
        <f t="shared" si="1513"/>
        <v>43525</v>
      </c>
      <c r="AV3271" s="9">
        <v>44798</v>
      </c>
      <c r="AW3271" s="11">
        <f t="shared" si="1514"/>
        <v>3.4054794520547946</v>
      </c>
      <c r="AX3271">
        <v>10</v>
      </c>
      <c r="AY3271" s="12">
        <v>0.05</v>
      </c>
      <c r="AZ3271">
        <f t="shared" si="1515"/>
        <v>9.5000000000000001E-2</v>
      </c>
      <c r="BA3271" s="13">
        <f t="shared" si="1516"/>
        <v>5552065</v>
      </c>
      <c r="BI3271" s="14">
        <f t="shared" si="1518"/>
        <v>4900258</v>
      </c>
      <c r="BJ3271" s="14">
        <v>0</v>
      </c>
      <c r="BK3271" s="14">
        <f t="shared" si="1519"/>
        <v>4900258</v>
      </c>
      <c r="BL3271" s="52">
        <v>0</v>
      </c>
      <c r="BM3271" s="15">
        <f t="shared" si="1520"/>
        <v>4900258</v>
      </c>
    </row>
    <row r="3272" spans="1:65">
      <c r="A3272" s="8">
        <v>3270</v>
      </c>
      <c r="B3272" s="1" t="s">
        <v>44</v>
      </c>
      <c r="C3272" s="1">
        <v>1500</v>
      </c>
      <c r="D3272" s="1" t="s">
        <v>60</v>
      </c>
      <c r="E3272" s="1">
        <v>150000127</v>
      </c>
      <c r="F3272" s="1" t="s">
        <v>60</v>
      </c>
      <c r="G3272" s="1" t="s">
        <v>109</v>
      </c>
      <c r="H3272" s="1">
        <v>21</v>
      </c>
      <c r="I3272" s="1" t="s">
        <v>52</v>
      </c>
      <c r="J3272" s="1" t="s">
        <v>49</v>
      </c>
      <c r="K3272" s="1">
        <v>17406001</v>
      </c>
      <c r="L3272" s="1" t="s">
        <v>50</v>
      </c>
      <c r="M3272" s="1" t="s">
        <v>51</v>
      </c>
      <c r="N3272" s="1" t="s">
        <v>64</v>
      </c>
      <c r="O3272" s="1" t="s">
        <v>65</v>
      </c>
      <c r="P3272" s="1" t="s">
        <v>66</v>
      </c>
      <c r="Q3272" s="1" t="s">
        <v>67</v>
      </c>
      <c r="R3272" s="1" t="s">
        <v>87</v>
      </c>
      <c r="S3272" s="1" t="s">
        <v>88</v>
      </c>
      <c r="T3272" s="2">
        <v>43555</v>
      </c>
      <c r="U3272" s="2">
        <v>43555</v>
      </c>
      <c r="V3272" s="1" t="s">
        <v>52</v>
      </c>
      <c r="W3272" s="3">
        <v>1</v>
      </c>
      <c r="X3272" s="1" t="s">
        <v>53</v>
      </c>
      <c r="Y3272" s="4">
        <v>1950695</v>
      </c>
      <c r="Z3272" s="4">
        <v>-209224</v>
      </c>
      <c r="AA3272" s="4">
        <v>0</v>
      </c>
      <c r="AB3272" s="4">
        <v>0</v>
      </c>
      <c r="AC3272" s="4">
        <v>0</v>
      </c>
      <c r="AD3272" s="4">
        <v>1950695</v>
      </c>
      <c r="AE3272" s="5">
        <v>1463</v>
      </c>
      <c r="AF3272" s="1" t="s">
        <v>70</v>
      </c>
      <c r="AG3272" s="1" t="s">
        <v>71</v>
      </c>
      <c r="AH3272" s="1" t="s">
        <v>89</v>
      </c>
      <c r="AI3272" s="1" t="s">
        <v>57</v>
      </c>
      <c r="AJ3272" s="5">
        <v>10950</v>
      </c>
      <c r="AK3272" s="4">
        <v>-20353</v>
      </c>
      <c r="AL3272" s="4">
        <v>0</v>
      </c>
      <c r="AM3272" s="4">
        <v>0</v>
      </c>
      <c r="AN3272" s="4">
        <v>0</v>
      </c>
      <c r="AO3272" s="4">
        <v>-229577</v>
      </c>
      <c r="AP3272" s="4">
        <v>-229577</v>
      </c>
      <c r="AQ3272" s="4">
        <v>0</v>
      </c>
      <c r="AR3272" s="4">
        <v>1721118</v>
      </c>
      <c r="AS3272" s="1" t="s">
        <v>52</v>
      </c>
      <c r="AT3272" s="9">
        <f t="shared" si="1512"/>
        <v>43555</v>
      </c>
      <c r="AU3272" s="9">
        <f t="shared" si="1513"/>
        <v>43525</v>
      </c>
      <c r="AV3272" s="9">
        <v>44798</v>
      </c>
      <c r="AW3272" s="11">
        <f t="shared" si="1514"/>
        <v>3.4054794520547946</v>
      </c>
      <c r="AX3272">
        <v>10</v>
      </c>
      <c r="AY3272" s="12">
        <v>0.05</v>
      </c>
      <c r="AZ3272">
        <f t="shared" si="1515"/>
        <v>9.5000000000000001E-2</v>
      </c>
      <c r="BA3272" s="13">
        <f t="shared" si="1516"/>
        <v>1950695</v>
      </c>
      <c r="BI3272" s="14">
        <f t="shared" si="1518"/>
        <v>1721118</v>
      </c>
      <c r="BJ3272" s="14">
        <v>0</v>
      </c>
      <c r="BK3272" s="14">
        <f t="shared" si="1519"/>
        <v>1721118</v>
      </c>
      <c r="BL3272" s="52">
        <v>0</v>
      </c>
      <c r="BM3272" s="15">
        <f t="shared" si="1520"/>
        <v>1721118</v>
      </c>
    </row>
    <row r="3273" spans="1:65">
      <c r="A3273" s="8">
        <v>3271</v>
      </c>
      <c r="B3273" s="1" t="s">
        <v>44</v>
      </c>
      <c r="C3273" s="1">
        <v>1500</v>
      </c>
      <c r="D3273" s="1" t="s">
        <v>60</v>
      </c>
      <c r="E3273" s="1">
        <v>150000127</v>
      </c>
      <c r="F3273" s="1" t="s">
        <v>60</v>
      </c>
      <c r="G3273" s="1" t="s">
        <v>110</v>
      </c>
      <c r="H3273" s="1">
        <v>22</v>
      </c>
      <c r="I3273" s="1" t="s">
        <v>52</v>
      </c>
      <c r="J3273" s="1" t="s">
        <v>49</v>
      </c>
      <c r="K3273" s="1">
        <v>17406001</v>
      </c>
      <c r="L3273" s="1" t="s">
        <v>50</v>
      </c>
      <c r="M3273" s="1" t="s">
        <v>51</v>
      </c>
      <c r="N3273" s="1" t="s">
        <v>64</v>
      </c>
      <c r="O3273" s="1" t="s">
        <v>65</v>
      </c>
      <c r="P3273" s="1" t="s">
        <v>66</v>
      </c>
      <c r="Q3273" s="1" t="s">
        <v>67</v>
      </c>
      <c r="R3273" s="1" t="s">
        <v>87</v>
      </c>
      <c r="S3273" s="1" t="s">
        <v>88</v>
      </c>
      <c r="T3273" s="2">
        <v>43555</v>
      </c>
      <c r="U3273" s="2">
        <v>43555</v>
      </c>
      <c r="V3273" s="1" t="s">
        <v>52</v>
      </c>
      <c r="W3273" s="3">
        <v>1</v>
      </c>
      <c r="X3273" s="1" t="s">
        <v>53</v>
      </c>
      <c r="Y3273" s="4">
        <v>16789210</v>
      </c>
      <c r="Z3273" s="4">
        <v>-1795802</v>
      </c>
      <c r="AA3273" s="4">
        <v>0</v>
      </c>
      <c r="AB3273" s="4">
        <v>0</v>
      </c>
      <c r="AC3273" s="4">
        <v>0</v>
      </c>
      <c r="AD3273" s="4">
        <v>16789210</v>
      </c>
      <c r="AE3273" s="5">
        <v>1463</v>
      </c>
      <c r="AF3273" s="1" t="s">
        <v>70</v>
      </c>
      <c r="AG3273" s="1" t="s">
        <v>71</v>
      </c>
      <c r="AH3273" s="1" t="s">
        <v>89</v>
      </c>
      <c r="AI3273" s="1" t="s">
        <v>57</v>
      </c>
      <c r="AJ3273" s="5">
        <v>10950</v>
      </c>
      <c r="AK3273" s="4">
        <v>-175237</v>
      </c>
      <c r="AL3273" s="4">
        <v>0</v>
      </c>
      <c r="AM3273" s="4">
        <v>0</v>
      </c>
      <c r="AN3273" s="4">
        <v>0</v>
      </c>
      <c r="AO3273" s="4">
        <v>-1971039</v>
      </c>
      <c r="AP3273" s="4">
        <v>-1971039</v>
      </c>
      <c r="AQ3273" s="4">
        <v>0</v>
      </c>
      <c r="AR3273" s="4">
        <v>14818171</v>
      </c>
      <c r="AS3273" s="1" t="s">
        <v>52</v>
      </c>
      <c r="AT3273" s="9">
        <f t="shared" si="1512"/>
        <v>43555</v>
      </c>
      <c r="AU3273" s="9">
        <f t="shared" si="1513"/>
        <v>43525</v>
      </c>
      <c r="AV3273" s="9">
        <v>44798</v>
      </c>
      <c r="AW3273" s="11">
        <f t="shared" si="1514"/>
        <v>3.4054794520547946</v>
      </c>
      <c r="AX3273">
        <v>25</v>
      </c>
      <c r="AY3273" s="12">
        <v>0.05</v>
      </c>
      <c r="AZ3273">
        <f t="shared" si="1515"/>
        <v>3.7999999999999999E-2</v>
      </c>
      <c r="BA3273" s="13">
        <f t="shared" si="1516"/>
        <v>16789210</v>
      </c>
      <c r="BB3273" s="17" t="s">
        <v>2189</v>
      </c>
      <c r="BC3273">
        <f>MATCH(BB3273,MONTHLY_INDEX!$A:$A,0)</f>
        <v>798</v>
      </c>
      <c r="BD3273">
        <f>MATCH(AU3273,MONTHLY_INDEX!$1:$1,0)</f>
        <v>87</v>
      </c>
      <c r="BE3273">
        <f>INDEX(MONTHLY_INDEX!$1:$1048576,Final!BC3273,Final!BD3273)</f>
        <v>95.2</v>
      </c>
      <c r="BF3273">
        <f>MATCH($BF$1,MONTHLY_INDEX!$1:$1,0)</f>
        <v>127</v>
      </c>
      <c r="BG3273">
        <f>INDEX(MONTHLY_INDEX!$1:$1048576,Final!BC3273,Final!BF3273)</f>
        <v>95.3</v>
      </c>
      <c r="BH3273" s="23">
        <f>(BG3273-BE3273)/BE3273</f>
        <v>1.0504201680671672E-3</v>
      </c>
      <c r="BI3273" s="14">
        <f>(1+BH3273)*BA3273</f>
        <v>16806845.724789917</v>
      </c>
      <c r="BJ3273" s="14">
        <f>BI3273*AZ3273*AW3273</f>
        <v>2174943.9752458273</v>
      </c>
      <c r="BK3273" s="15">
        <f t="shared" si="1517"/>
        <v>14631901.74954409</v>
      </c>
      <c r="BL3273" s="52">
        <v>0</v>
      </c>
      <c r="BM3273" s="15">
        <f>MAX((1-BL3273)*BK3273,BI3273*AY3273)</f>
        <v>14631901.74954409</v>
      </c>
    </row>
    <row r="3274" spans="1:65">
      <c r="A3274" s="8">
        <v>3272</v>
      </c>
      <c r="B3274" s="1" t="s">
        <v>44</v>
      </c>
      <c r="C3274" s="1">
        <v>1500</v>
      </c>
      <c r="D3274" s="1" t="s">
        <v>60</v>
      </c>
      <c r="E3274" s="1">
        <v>150000127</v>
      </c>
      <c r="F3274" s="1" t="s">
        <v>60</v>
      </c>
      <c r="G3274" s="1" t="s">
        <v>111</v>
      </c>
      <c r="H3274" s="1">
        <v>23</v>
      </c>
      <c r="I3274" s="1" t="s">
        <v>52</v>
      </c>
      <c r="J3274" s="1" t="s">
        <v>49</v>
      </c>
      <c r="K3274" s="1">
        <v>17406001</v>
      </c>
      <c r="L3274" s="1" t="s">
        <v>50</v>
      </c>
      <c r="M3274" s="1" t="s">
        <v>51</v>
      </c>
      <c r="N3274" s="1" t="s">
        <v>64</v>
      </c>
      <c r="O3274" s="1" t="s">
        <v>65</v>
      </c>
      <c r="P3274" s="1" t="s">
        <v>66</v>
      </c>
      <c r="Q3274" s="1" t="s">
        <v>67</v>
      </c>
      <c r="R3274" s="1" t="s">
        <v>87</v>
      </c>
      <c r="S3274" s="1" t="s">
        <v>88</v>
      </c>
      <c r="T3274" s="2">
        <v>43555</v>
      </c>
      <c r="U3274" s="2">
        <v>43555</v>
      </c>
      <c r="V3274" s="1" t="s">
        <v>52</v>
      </c>
      <c r="W3274" s="3">
        <v>1</v>
      </c>
      <c r="X3274" s="1" t="s">
        <v>53</v>
      </c>
      <c r="Y3274" s="4">
        <v>99294</v>
      </c>
      <c r="Z3274" s="4">
        <v>-28587</v>
      </c>
      <c r="AA3274" s="4">
        <v>0</v>
      </c>
      <c r="AB3274" s="4">
        <v>0</v>
      </c>
      <c r="AC3274" s="4">
        <v>0</v>
      </c>
      <c r="AD3274" s="4">
        <v>99294</v>
      </c>
      <c r="AE3274" s="5">
        <v>1463</v>
      </c>
      <c r="AF3274" s="1" t="s">
        <v>70</v>
      </c>
      <c r="AG3274" s="1" t="s">
        <v>71</v>
      </c>
      <c r="AH3274" s="1" t="s">
        <v>89</v>
      </c>
      <c r="AI3274" s="1" t="s">
        <v>57</v>
      </c>
      <c r="AJ3274" s="5">
        <v>10950</v>
      </c>
      <c r="AK3274" s="4">
        <v>-814</v>
      </c>
      <c r="AL3274" s="4">
        <v>0</v>
      </c>
      <c r="AM3274" s="4">
        <v>0</v>
      </c>
      <c r="AN3274" s="4">
        <v>0</v>
      </c>
      <c r="AO3274" s="4">
        <v>-29401</v>
      </c>
      <c r="AP3274" s="4">
        <v>-29401</v>
      </c>
      <c r="AQ3274" s="4">
        <v>0</v>
      </c>
      <c r="AR3274" s="4">
        <v>69893</v>
      </c>
      <c r="AS3274" s="1" t="s">
        <v>52</v>
      </c>
      <c r="AT3274" s="9">
        <f t="shared" si="1512"/>
        <v>43555</v>
      </c>
      <c r="AU3274" s="9">
        <f t="shared" si="1513"/>
        <v>43525</v>
      </c>
      <c r="AV3274" s="9">
        <v>44798</v>
      </c>
      <c r="AW3274" s="11">
        <f t="shared" si="1514"/>
        <v>3.4054794520547946</v>
      </c>
      <c r="AX3274">
        <v>10</v>
      </c>
      <c r="AY3274" s="12">
        <v>0.05</v>
      </c>
      <c r="AZ3274">
        <f t="shared" si="1515"/>
        <v>9.5000000000000001E-2</v>
      </c>
      <c r="BA3274" s="13">
        <f t="shared" si="1516"/>
        <v>99294</v>
      </c>
      <c r="BI3274" s="14">
        <f t="shared" ref="BI3274:BI3278" si="1521">AR3274</f>
        <v>69893</v>
      </c>
      <c r="BJ3274" s="14">
        <v>0</v>
      </c>
      <c r="BK3274" s="14">
        <f t="shared" ref="BK3274:BK3278" si="1522">AR3274</f>
        <v>69893</v>
      </c>
      <c r="BL3274" s="52">
        <v>0</v>
      </c>
      <c r="BM3274" s="15">
        <f t="shared" ref="BM3274:BM3278" si="1523">AR3274</f>
        <v>69893</v>
      </c>
    </row>
    <row r="3275" spans="1:65">
      <c r="A3275" s="8">
        <v>3273</v>
      </c>
      <c r="B3275" s="1" t="s">
        <v>44</v>
      </c>
      <c r="C3275" s="1">
        <v>1500</v>
      </c>
      <c r="D3275" s="1" t="s">
        <v>60</v>
      </c>
      <c r="E3275" s="1">
        <v>150000127</v>
      </c>
      <c r="F3275" s="1" t="s">
        <v>112</v>
      </c>
      <c r="G3275" s="1" t="s">
        <v>113</v>
      </c>
      <c r="H3275" s="1">
        <v>24</v>
      </c>
      <c r="I3275" s="1" t="s">
        <v>52</v>
      </c>
      <c r="J3275" s="1" t="s">
        <v>49</v>
      </c>
      <c r="K3275" s="1">
        <v>17406001</v>
      </c>
      <c r="L3275" s="1" t="s">
        <v>50</v>
      </c>
      <c r="M3275" s="1" t="s">
        <v>51</v>
      </c>
      <c r="N3275" s="1" t="s">
        <v>64</v>
      </c>
      <c r="O3275" s="1" t="s">
        <v>65</v>
      </c>
      <c r="P3275" s="1" t="s">
        <v>66</v>
      </c>
      <c r="Q3275" s="1" t="s">
        <v>67</v>
      </c>
      <c r="R3275" s="1" t="s">
        <v>87</v>
      </c>
      <c r="S3275" s="1" t="s">
        <v>88</v>
      </c>
      <c r="T3275" s="2">
        <v>43555</v>
      </c>
      <c r="U3275" s="2">
        <v>43555</v>
      </c>
      <c r="V3275" s="1" t="s">
        <v>52</v>
      </c>
      <c r="W3275" s="3">
        <v>1</v>
      </c>
      <c r="X3275" s="1" t="s">
        <v>53</v>
      </c>
      <c r="Y3275" s="4">
        <v>1305729</v>
      </c>
      <c r="Z3275" s="4">
        <v>-139662.10999999999</v>
      </c>
      <c r="AA3275" s="4">
        <v>0</v>
      </c>
      <c r="AB3275" s="4">
        <v>0</v>
      </c>
      <c r="AC3275" s="4">
        <v>0</v>
      </c>
      <c r="AD3275" s="4">
        <v>1305729</v>
      </c>
      <c r="AE3275" s="5">
        <v>1463</v>
      </c>
      <c r="AF3275" s="1" t="s">
        <v>70</v>
      </c>
      <c r="AG3275" s="1" t="s">
        <v>71</v>
      </c>
      <c r="AH3275" s="1" t="s">
        <v>89</v>
      </c>
      <c r="AI3275" s="1" t="s">
        <v>57</v>
      </c>
      <c r="AJ3275" s="5">
        <v>10950</v>
      </c>
      <c r="AK3275" s="4">
        <v>-13629</v>
      </c>
      <c r="AL3275" s="4">
        <v>0</v>
      </c>
      <c r="AM3275" s="4">
        <v>0</v>
      </c>
      <c r="AN3275" s="4">
        <v>0</v>
      </c>
      <c r="AO3275" s="4">
        <v>-153291.10999999999</v>
      </c>
      <c r="AP3275" s="4">
        <v>-153291.10999999999</v>
      </c>
      <c r="AQ3275" s="4">
        <v>0</v>
      </c>
      <c r="AR3275" s="4">
        <v>1152437.8899999999</v>
      </c>
      <c r="AS3275" s="1" t="s">
        <v>52</v>
      </c>
      <c r="AT3275" s="9">
        <f t="shared" si="1512"/>
        <v>43555</v>
      </c>
      <c r="AU3275" s="9">
        <f t="shared" si="1513"/>
        <v>43525</v>
      </c>
      <c r="AV3275" s="9">
        <v>44798</v>
      </c>
      <c r="AW3275" s="11">
        <f t="shared" si="1514"/>
        <v>3.4054794520547946</v>
      </c>
      <c r="AX3275">
        <v>10</v>
      </c>
      <c r="AY3275" s="12">
        <v>0.05</v>
      </c>
      <c r="AZ3275">
        <f t="shared" si="1515"/>
        <v>9.5000000000000001E-2</v>
      </c>
      <c r="BA3275" s="13">
        <f t="shared" si="1516"/>
        <v>1305729</v>
      </c>
      <c r="BB3275" s="16" t="s">
        <v>593</v>
      </c>
      <c r="BC3275" s="16" t="s">
        <v>593</v>
      </c>
      <c r="BD3275" s="16" t="s">
        <v>593</v>
      </c>
      <c r="BE3275" s="16" t="s">
        <v>593</v>
      </c>
      <c r="BF3275" s="16" t="s">
        <v>593</v>
      </c>
      <c r="BG3275" s="16" t="s">
        <v>593</v>
      </c>
      <c r="BH3275" s="16" t="s">
        <v>593</v>
      </c>
      <c r="BI3275" s="14">
        <f t="shared" si="1521"/>
        <v>1152437.8899999999</v>
      </c>
      <c r="BJ3275" s="14">
        <v>0</v>
      </c>
      <c r="BK3275" s="14">
        <f t="shared" si="1522"/>
        <v>1152437.8899999999</v>
      </c>
      <c r="BL3275" s="52">
        <v>0</v>
      </c>
      <c r="BM3275" s="15">
        <f t="shared" si="1523"/>
        <v>1152437.8899999999</v>
      </c>
    </row>
    <row r="3276" spans="1:65">
      <c r="A3276" s="8">
        <v>3274</v>
      </c>
      <c r="B3276" s="1" t="s">
        <v>44</v>
      </c>
      <c r="C3276" s="1">
        <v>1500</v>
      </c>
      <c r="D3276" s="1" t="s">
        <v>60</v>
      </c>
      <c r="E3276" s="1">
        <v>150000127</v>
      </c>
      <c r="F3276" s="1" t="s">
        <v>112</v>
      </c>
      <c r="G3276" s="1" t="s">
        <v>114</v>
      </c>
      <c r="H3276" s="1">
        <v>25</v>
      </c>
      <c r="I3276" s="1" t="s">
        <v>52</v>
      </c>
      <c r="J3276" s="1" t="s">
        <v>49</v>
      </c>
      <c r="K3276" s="1">
        <v>17406001</v>
      </c>
      <c r="L3276" s="1" t="s">
        <v>50</v>
      </c>
      <c r="M3276" s="1" t="s">
        <v>51</v>
      </c>
      <c r="N3276" s="1" t="s">
        <v>64</v>
      </c>
      <c r="O3276" s="1" t="s">
        <v>65</v>
      </c>
      <c r="P3276" s="1" t="s">
        <v>66</v>
      </c>
      <c r="Q3276" s="1" t="s">
        <v>67</v>
      </c>
      <c r="R3276" s="1" t="s">
        <v>87</v>
      </c>
      <c r="S3276" s="1" t="s">
        <v>88</v>
      </c>
      <c r="T3276" s="2">
        <v>43555</v>
      </c>
      <c r="U3276" s="2">
        <v>43555</v>
      </c>
      <c r="V3276" s="1" t="s">
        <v>52</v>
      </c>
      <c r="W3276" s="3">
        <v>1</v>
      </c>
      <c r="X3276" s="1" t="s">
        <v>53</v>
      </c>
      <c r="Y3276" s="4">
        <v>5865877</v>
      </c>
      <c r="Z3276" s="4">
        <v>-627425.27</v>
      </c>
      <c r="AA3276" s="4">
        <v>0</v>
      </c>
      <c r="AB3276" s="4">
        <v>0</v>
      </c>
      <c r="AC3276" s="4">
        <v>0</v>
      </c>
      <c r="AD3276" s="4">
        <v>5865877</v>
      </c>
      <c r="AE3276" s="5">
        <v>1463</v>
      </c>
      <c r="AF3276" s="1" t="s">
        <v>70</v>
      </c>
      <c r="AG3276" s="1" t="s">
        <v>71</v>
      </c>
      <c r="AH3276" s="1" t="s">
        <v>89</v>
      </c>
      <c r="AI3276" s="1" t="s">
        <v>57</v>
      </c>
      <c r="AJ3276" s="5">
        <v>10950</v>
      </c>
      <c r="AK3276" s="4">
        <v>-61225</v>
      </c>
      <c r="AL3276" s="4">
        <v>0</v>
      </c>
      <c r="AM3276" s="4">
        <v>0</v>
      </c>
      <c r="AN3276" s="4">
        <v>0</v>
      </c>
      <c r="AO3276" s="4">
        <v>-688650.27</v>
      </c>
      <c r="AP3276" s="4">
        <v>-688650.27</v>
      </c>
      <c r="AQ3276" s="4">
        <v>0</v>
      </c>
      <c r="AR3276" s="4">
        <v>5177226.7300000004</v>
      </c>
      <c r="AS3276" s="1" t="s">
        <v>52</v>
      </c>
      <c r="AT3276" s="9">
        <f t="shared" si="1512"/>
        <v>43555</v>
      </c>
      <c r="AU3276" s="9">
        <f t="shared" si="1513"/>
        <v>43525</v>
      </c>
      <c r="AV3276" s="9">
        <v>44798</v>
      </c>
      <c r="AW3276" s="11">
        <f t="shared" si="1514"/>
        <v>3.4054794520547946</v>
      </c>
      <c r="AX3276">
        <v>10</v>
      </c>
      <c r="AY3276" s="12">
        <v>0.05</v>
      </c>
      <c r="AZ3276">
        <f t="shared" si="1515"/>
        <v>9.5000000000000001E-2</v>
      </c>
      <c r="BA3276" s="13">
        <f t="shared" si="1516"/>
        <v>5865877</v>
      </c>
      <c r="BB3276" s="16" t="s">
        <v>593</v>
      </c>
      <c r="BC3276" s="16" t="s">
        <v>593</v>
      </c>
      <c r="BD3276" s="16" t="s">
        <v>593</v>
      </c>
      <c r="BE3276" s="16" t="s">
        <v>593</v>
      </c>
      <c r="BF3276" s="16" t="s">
        <v>593</v>
      </c>
      <c r="BG3276" s="16" t="s">
        <v>593</v>
      </c>
      <c r="BH3276" s="16" t="s">
        <v>593</v>
      </c>
      <c r="BI3276" s="14">
        <f t="shared" si="1521"/>
        <v>5177226.7300000004</v>
      </c>
      <c r="BJ3276" s="14">
        <v>0</v>
      </c>
      <c r="BK3276" s="14">
        <f t="shared" si="1522"/>
        <v>5177226.7300000004</v>
      </c>
      <c r="BL3276" s="52">
        <v>0</v>
      </c>
      <c r="BM3276" s="15">
        <f t="shared" si="1523"/>
        <v>5177226.7300000004</v>
      </c>
    </row>
    <row r="3277" spans="1:65">
      <c r="A3277" s="8">
        <v>3275</v>
      </c>
      <c r="B3277" s="1" t="s">
        <v>44</v>
      </c>
      <c r="C3277" s="1">
        <v>1500</v>
      </c>
      <c r="D3277" s="1" t="s">
        <v>60</v>
      </c>
      <c r="E3277" s="1">
        <v>150000127</v>
      </c>
      <c r="F3277" s="1" t="s">
        <v>60</v>
      </c>
      <c r="G3277" s="1" t="s">
        <v>115</v>
      </c>
      <c r="H3277" s="1">
        <v>26</v>
      </c>
      <c r="I3277" s="1" t="s">
        <v>52</v>
      </c>
      <c r="J3277" s="1" t="s">
        <v>49</v>
      </c>
      <c r="K3277" s="1">
        <v>17406001</v>
      </c>
      <c r="L3277" s="1" t="s">
        <v>50</v>
      </c>
      <c r="M3277" s="1" t="s">
        <v>51</v>
      </c>
      <c r="N3277" s="1" t="s">
        <v>64</v>
      </c>
      <c r="O3277" s="1" t="s">
        <v>65</v>
      </c>
      <c r="P3277" s="1" t="s">
        <v>66</v>
      </c>
      <c r="Q3277" s="1" t="s">
        <v>67</v>
      </c>
      <c r="R3277" s="1" t="s">
        <v>87</v>
      </c>
      <c r="S3277" s="1" t="s">
        <v>88</v>
      </c>
      <c r="T3277" s="2">
        <v>43555</v>
      </c>
      <c r="U3277" s="2">
        <v>43555</v>
      </c>
      <c r="V3277" s="1" t="s">
        <v>52</v>
      </c>
      <c r="W3277" s="3">
        <v>1</v>
      </c>
      <c r="X3277" s="1" t="s">
        <v>53</v>
      </c>
      <c r="Y3277" s="4">
        <v>120000</v>
      </c>
      <c r="Z3277" s="4">
        <v>-12834</v>
      </c>
      <c r="AA3277" s="4">
        <v>0</v>
      </c>
      <c r="AB3277" s="4">
        <v>0</v>
      </c>
      <c r="AC3277" s="4">
        <v>0</v>
      </c>
      <c r="AD3277" s="4">
        <v>120000</v>
      </c>
      <c r="AE3277" s="5">
        <v>1463</v>
      </c>
      <c r="AF3277" s="1" t="s">
        <v>70</v>
      </c>
      <c r="AG3277" s="1" t="s">
        <v>71</v>
      </c>
      <c r="AH3277" s="1" t="s">
        <v>89</v>
      </c>
      <c r="AI3277" s="1" t="s">
        <v>57</v>
      </c>
      <c r="AJ3277" s="5">
        <v>10950</v>
      </c>
      <c r="AK3277" s="4">
        <v>-1253</v>
      </c>
      <c r="AL3277" s="4">
        <v>0</v>
      </c>
      <c r="AM3277" s="4">
        <v>0</v>
      </c>
      <c r="AN3277" s="4">
        <v>0</v>
      </c>
      <c r="AO3277" s="4">
        <v>-14087</v>
      </c>
      <c r="AP3277" s="4">
        <v>-14087</v>
      </c>
      <c r="AQ3277" s="4">
        <v>0</v>
      </c>
      <c r="AR3277" s="4">
        <v>105913</v>
      </c>
      <c r="AS3277" s="1" t="s">
        <v>52</v>
      </c>
      <c r="AT3277" s="9">
        <f t="shared" si="1512"/>
        <v>43555</v>
      </c>
      <c r="AU3277" s="9">
        <f t="shared" si="1513"/>
        <v>43525</v>
      </c>
      <c r="AV3277" s="9">
        <v>44798</v>
      </c>
      <c r="AW3277" s="11">
        <f t="shared" si="1514"/>
        <v>3.4054794520547946</v>
      </c>
      <c r="AX3277">
        <v>10</v>
      </c>
      <c r="AY3277" s="12">
        <v>0.05</v>
      </c>
      <c r="AZ3277">
        <f t="shared" si="1515"/>
        <v>9.5000000000000001E-2</v>
      </c>
      <c r="BA3277" s="13">
        <f t="shared" si="1516"/>
        <v>120000</v>
      </c>
      <c r="BI3277" s="14">
        <f t="shared" si="1521"/>
        <v>105913</v>
      </c>
      <c r="BJ3277" s="14">
        <v>0</v>
      </c>
      <c r="BK3277" s="14">
        <f t="shared" si="1522"/>
        <v>105913</v>
      </c>
      <c r="BL3277" s="52">
        <v>0</v>
      </c>
      <c r="BM3277" s="15">
        <f t="shared" si="1523"/>
        <v>105913</v>
      </c>
    </row>
    <row r="3278" spans="1:65">
      <c r="A3278" s="8">
        <v>3276</v>
      </c>
      <c r="B3278" s="1" t="s">
        <v>44</v>
      </c>
      <c r="C3278" s="1">
        <v>1500</v>
      </c>
      <c r="D3278" s="1" t="s">
        <v>60</v>
      </c>
      <c r="E3278" s="1">
        <v>150000127</v>
      </c>
      <c r="F3278" s="1" t="s">
        <v>112</v>
      </c>
      <c r="G3278" s="1" t="s">
        <v>116</v>
      </c>
      <c r="H3278" s="1">
        <v>27</v>
      </c>
      <c r="I3278" s="1" t="s">
        <v>52</v>
      </c>
      <c r="J3278" s="1" t="s">
        <v>49</v>
      </c>
      <c r="K3278" s="1">
        <v>17406001</v>
      </c>
      <c r="L3278" s="1" t="s">
        <v>50</v>
      </c>
      <c r="M3278" s="1" t="s">
        <v>51</v>
      </c>
      <c r="N3278" s="1" t="s">
        <v>64</v>
      </c>
      <c r="O3278" s="1" t="s">
        <v>65</v>
      </c>
      <c r="P3278" s="1" t="s">
        <v>66</v>
      </c>
      <c r="Q3278" s="1" t="s">
        <v>67</v>
      </c>
      <c r="R3278" s="1" t="s">
        <v>87</v>
      </c>
      <c r="S3278" s="1" t="s">
        <v>88</v>
      </c>
      <c r="T3278" s="2">
        <v>43555</v>
      </c>
      <c r="U3278" s="2">
        <v>43555</v>
      </c>
      <c r="V3278" s="1" t="s">
        <v>52</v>
      </c>
      <c r="W3278" s="3">
        <v>1</v>
      </c>
      <c r="X3278" s="1" t="s">
        <v>53</v>
      </c>
      <c r="Y3278" s="4">
        <v>4339035</v>
      </c>
      <c r="Z3278" s="4">
        <v>-464108.62</v>
      </c>
      <c r="AA3278" s="4">
        <v>0</v>
      </c>
      <c r="AB3278" s="4">
        <v>0</v>
      </c>
      <c r="AC3278" s="4">
        <v>0</v>
      </c>
      <c r="AD3278" s="4">
        <v>4339035</v>
      </c>
      <c r="AE3278" s="5">
        <v>1463</v>
      </c>
      <c r="AF3278" s="1" t="s">
        <v>70</v>
      </c>
      <c r="AG3278" s="1" t="s">
        <v>71</v>
      </c>
      <c r="AH3278" s="1" t="s">
        <v>89</v>
      </c>
      <c r="AI3278" s="1" t="s">
        <v>57</v>
      </c>
      <c r="AJ3278" s="5">
        <v>10950</v>
      </c>
      <c r="AK3278" s="4">
        <v>-45289</v>
      </c>
      <c r="AL3278" s="4">
        <v>0</v>
      </c>
      <c r="AM3278" s="4">
        <v>0</v>
      </c>
      <c r="AN3278" s="4">
        <v>0</v>
      </c>
      <c r="AO3278" s="4">
        <v>-509397.62</v>
      </c>
      <c r="AP3278" s="4">
        <v>-509397.62</v>
      </c>
      <c r="AQ3278" s="4">
        <v>0</v>
      </c>
      <c r="AR3278" s="4">
        <v>3829637.38</v>
      </c>
      <c r="AS3278" s="1" t="s">
        <v>52</v>
      </c>
      <c r="AT3278" s="9">
        <f t="shared" si="1512"/>
        <v>43555</v>
      </c>
      <c r="AU3278" s="9">
        <f t="shared" si="1513"/>
        <v>43525</v>
      </c>
      <c r="AV3278" s="9">
        <v>44798</v>
      </c>
      <c r="AW3278" s="11">
        <f t="shared" si="1514"/>
        <v>3.4054794520547946</v>
      </c>
      <c r="AX3278">
        <v>10</v>
      </c>
      <c r="AY3278" s="12">
        <v>0.05</v>
      </c>
      <c r="AZ3278">
        <f t="shared" si="1515"/>
        <v>9.5000000000000001E-2</v>
      </c>
      <c r="BA3278" s="13">
        <f t="shared" si="1516"/>
        <v>4339035</v>
      </c>
      <c r="BB3278" s="16" t="s">
        <v>593</v>
      </c>
      <c r="BC3278" s="16" t="s">
        <v>593</v>
      </c>
      <c r="BD3278" s="16" t="s">
        <v>593</v>
      </c>
      <c r="BE3278" s="16" t="s">
        <v>593</v>
      </c>
      <c r="BF3278" s="16" t="s">
        <v>593</v>
      </c>
      <c r="BG3278" s="16" t="s">
        <v>593</v>
      </c>
      <c r="BH3278" s="16" t="s">
        <v>593</v>
      </c>
      <c r="BI3278" s="14">
        <f t="shared" si="1521"/>
        <v>3829637.38</v>
      </c>
      <c r="BJ3278" s="14">
        <v>0</v>
      </c>
      <c r="BK3278" s="14">
        <f t="shared" si="1522"/>
        <v>3829637.38</v>
      </c>
      <c r="BL3278" s="52">
        <v>0</v>
      </c>
      <c r="BM3278" s="15">
        <f t="shared" si="1523"/>
        <v>3829637.38</v>
      </c>
    </row>
    <row r="3279" spans="1:65">
      <c r="A3279" s="8">
        <v>3277</v>
      </c>
      <c r="B3279" s="1" t="s">
        <v>44</v>
      </c>
      <c r="C3279" s="1">
        <v>1500</v>
      </c>
      <c r="D3279" s="1" t="s">
        <v>60</v>
      </c>
      <c r="E3279" s="1">
        <v>150000128</v>
      </c>
      <c r="F3279" s="1" t="s">
        <v>60</v>
      </c>
      <c r="G3279" s="1" t="s">
        <v>86</v>
      </c>
      <c r="H3279" s="1">
        <v>1</v>
      </c>
      <c r="I3279" s="1" t="s">
        <v>52</v>
      </c>
      <c r="J3279" s="1" t="s">
        <v>49</v>
      </c>
      <c r="K3279" s="1">
        <v>17406001</v>
      </c>
      <c r="L3279" s="1" t="s">
        <v>50</v>
      </c>
      <c r="M3279" s="1" t="s">
        <v>51</v>
      </c>
      <c r="N3279" s="1" t="s">
        <v>64</v>
      </c>
      <c r="O3279" s="1" t="s">
        <v>65</v>
      </c>
      <c r="P3279" s="1" t="s">
        <v>66</v>
      </c>
      <c r="Q3279" s="1" t="s">
        <v>67</v>
      </c>
      <c r="R3279" s="1" t="s">
        <v>87</v>
      </c>
      <c r="S3279" s="1" t="s">
        <v>88</v>
      </c>
      <c r="T3279" s="2">
        <v>43555</v>
      </c>
      <c r="U3279" s="2">
        <v>43555</v>
      </c>
      <c r="V3279" s="1" t="s">
        <v>52</v>
      </c>
      <c r="W3279" s="3">
        <v>1</v>
      </c>
      <c r="X3279" s="1" t="s">
        <v>53</v>
      </c>
      <c r="Y3279" s="4">
        <v>892500</v>
      </c>
      <c r="Z3279" s="4">
        <v>-95462</v>
      </c>
      <c r="AA3279" s="4">
        <v>0</v>
      </c>
      <c r="AB3279" s="4">
        <v>0</v>
      </c>
      <c r="AC3279" s="4">
        <v>0</v>
      </c>
      <c r="AD3279" s="4">
        <v>892500</v>
      </c>
      <c r="AE3279" s="5">
        <v>1463</v>
      </c>
      <c r="AF3279" s="1" t="s">
        <v>70</v>
      </c>
      <c r="AG3279" s="1" t="s">
        <v>71</v>
      </c>
      <c r="AH3279" s="1" t="s">
        <v>89</v>
      </c>
      <c r="AI3279" s="1" t="s">
        <v>57</v>
      </c>
      <c r="AJ3279" s="5">
        <v>10950</v>
      </c>
      <c r="AK3279" s="4">
        <v>-9315</v>
      </c>
      <c r="AL3279" s="4">
        <v>0</v>
      </c>
      <c r="AM3279" s="4">
        <v>0</v>
      </c>
      <c r="AN3279" s="4">
        <v>0</v>
      </c>
      <c r="AO3279" s="4">
        <v>-104777</v>
      </c>
      <c r="AP3279" s="4">
        <v>-104777</v>
      </c>
      <c r="AQ3279" s="4">
        <v>0</v>
      </c>
      <c r="AR3279" s="4">
        <v>787723</v>
      </c>
      <c r="AS3279" s="1" t="s">
        <v>52</v>
      </c>
      <c r="AT3279" s="9">
        <f t="shared" si="1512"/>
        <v>43555</v>
      </c>
      <c r="AU3279" s="9">
        <f t="shared" si="1513"/>
        <v>43525</v>
      </c>
      <c r="AV3279" s="9">
        <v>44798</v>
      </c>
      <c r="AW3279" s="11">
        <f t="shared" si="1514"/>
        <v>3.4054794520547946</v>
      </c>
      <c r="AX3279">
        <v>10</v>
      </c>
      <c r="AY3279" s="12">
        <v>0.05</v>
      </c>
      <c r="AZ3279">
        <f t="shared" si="1515"/>
        <v>9.5000000000000001E-2</v>
      </c>
      <c r="BA3279" s="13">
        <f t="shared" si="1516"/>
        <v>892500</v>
      </c>
      <c r="BB3279" s="17" t="s">
        <v>1853</v>
      </c>
      <c r="BC3279">
        <f>MATCH(BB3279,MONTHLY_INDEX!$A:$A,0)</f>
        <v>630</v>
      </c>
      <c r="BD3279">
        <f>MATCH(AU3279,MONTHLY_INDEX!$1:$1,0)</f>
        <v>87</v>
      </c>
      <c r="BE3279">
        <f>INDEX(MONTHLY_INDEX!$1:$1048576,Final!BC3279,Final!BD3279)</f>
        <v>115</v>
      </c>
      <c r="BF3279">
        <f>MATCH($BF$1,MONTHLY_INDEX!$1:$1,0)</f>
        <v>127</v>
      </c>
      <c r="BG3279">
        <f>INDEX(MONTHLY_INDEX!$1:$1048576,Final!BC3279,Final!BF3279)</f>
        <v>151.1</v>
      </c>
      <c r="BH3279" s="23">
        <f t="shared" ref="BH3279:BH3296" si="1524">(BG3279-BE3279)/BE3279</f>
        <v>0.31391304347826082</v>
      </c>
      <c r="BI3279" s="14">
        <f t="shared" ref="BI3279:BI3296" si="1525">(1+BH3279)*BA3279</f>
        <v>1172667.3913043479</v>
      </c>
      <c r="BJ3279" s="14">
        <f t="shared" ref="BJ3279:BJ3296" si="1526">BI3279*AZ3279*AW3279</f>
        <v>379381.99699225737</v>
      </c>
      <c r="BK3279" s="15">
        <f t="shared" si="1517"/>
        <v>793285.39431209047</v>
      </c>
      <c r="BL3279" s="52">
        <v>0</v>
      </c>
      <c r="BM3279" s="15">
        <f t="shared" ref="BM3279:BM3296" si="1527">MAX((1-BL3279)*BK3279,BI3279*AY3279)</f>
        <v>793285.39431209047</v>
      </c>
    </row>
    <row r="3280" spans="1:65">
      <c r="A3280" s="8">
        <v>3278</v>
      </c>
      <c r="B3280" s="1" t="s">
        <v>44</v>
      </c>
      <c r="C3280" s="1">
        <v>1500</v>
      </c>
      <c r="D3280" s="1" t="s">
        <v>60</v>
      </c>
      <c r="E3280" s="1">
        <v>150000128</v>
      </c>
      <c r="F3280" s="1" t="s">
        <v>60</v>
      </c>
      <c r="G3280" s="1" t="s">
        <v>90</v>
      </c>
      <c r="H3280" s="1">
        <v>2</v>
      </c>
      <c r="I3280" s="1" t="s">
        <v>52</v>
      </c>
      <c r="J3280" s="1" t="s">
        <v>49</v>
      </c>
      <c r="K3280" s="1">
        <v>17406001</v>
      </c>
      <c r="L3280" s="1" t="s">
        <v>50</v>
      </c>
      <c r="M3280" s="1" t="s">
        <v>51</v>
      </c>
      <c r="N3280" s="1" t="s">
        <v>64</v>
      </c>
      <c r="O3280" s="1" t="s">
        <v>65</v>
      </c>
      <c r="P3280" s="1" t="s">
        <v>66</v>
      </c>
      <c r="Q3280" s="1" t="s">
        <v>67</v>
      </c>
      <c r="R3280" s="1" t="s">
        <v>87</v>
      </c>
      <c r="S3280" s="1" t="s">
        <v>88</v>
      </c>
      <c r="T3280" s="2">
        <v>43555</v>
      </c>
      <c r="U3280" s="2">
        <v>43555</v>
      </c>
      <c r="V3280" s="1" t="s">
        <v>52</v>
      </c>
      <c r="W3280" s="3">
        <v>1</v>
      </c>
      <c r="X3280" s="1" t="s">
        <v>53</v>
      </c>
      <c r="Y3280" s="4">
        <v>472500</v>
      </c>
      <c r="Z3280" s="4">
        <v>-50539</v>
      </c>
      <c r="AA3280" s="4">
        <v>0</v>
      </c>
      <c r="AB3280" s="4">
        <v>0</v>
      </c>
      <c r="AC3280" s="4">
        <v>0</v>
      </c>
      <c r="AD3280" s="4">
        <v>472500</v>
      </c>
      <c r="AE3280" s="5">
        <v>1463</v>
      </c>
      <c r="AF3280" s="1" t="s">
        <v>70</v>
      </c>
      <c r="AG3280" s="1" t="s">
        <v>71</v>
      </c>
      <c r="AH3280" s="1" t="s">
        <v>89</v>
      </c>
      <c r="AI3280" s="1" t="s">
        <v>57</v>
      </c>
      <c r="AJ3280" s="5">
        <v>10950</v>
      </c>
      <c r="AK3280" s="4">
        <v>-4932</v>
      </c>
      <c r="AL3280" s="4">
        <v>0</v>
      </c>
      <c r="AM3280" s="4">
        <v>0</v>
      </c>
      <c r="AN3280" s="4">
        <v>0</v>
      </c>
      <c r="AO3280" s="4">
        <v>-55471</v>
      </c>
      <c r="AP3280" s="4">
        <v>-55471</v>
      </c>
      <c r="AQ3280" s="4">
        <v>0</v>
      </c>
      <c r="AR3280" s="4">
        <v>417029</v>
      </c>
      <c r="AS3280" s="1" t="s">
        <v>52</v>
      </c>
      <c r="AT3280" s="9">
        <f t="shared" si="1512"/>
        <v>43555</v>
      </c>
      <c r="AU3280" s="9">
        <f t="shared" si="1513"/>
        <v>43525</v>
      </c>
      <c r="AV3280" s="9">
        <v>44798</v>
      </c>
      <c r="AW3280" s="11">
        <f t="shared" si="1514"/>
        <v>3.4054794520547946</v>
      </c>
      <c r="AX3280">
        <v>10</v>
      </c>
      <c r="AY3280" s="12">
        <v>0.05</v>
      </c>
      <c r="AZ3280">
        <f t="shared" si="1515"/>
        <v>9.5000000000000001E-2</v>
      </c>
      <c r="BA3280" s="13">
        <f t="shared" si="1516"/>
        <v>472500</v>
      </c>
      <c r="BB3280" s="17" t="s">
        <v>2189</v>
      </c>
      <c r="BC3280">
        <f>MATCH(BB3280,MONTHLY_INDEX!$A:$A,0)</f>
        <v>798</v>
      </c>
      <c r="BD3280">
        <f>MATCH(AU3280,MONTHLY_INDEX!$1:$1,0)</f>
        <v>87</v>
      </c>
      <c r="BE3280">
        <f>INDEX(MONTHLY_INDEX!$1:$1048576,Final!BC3280,Final!BD3280)</f>
        <v>95.2</v>
      </c>
      <c r="BF3280">
        <f>MATCH($BF$1,MONTHLY_INDEX!$1:$1,0)</f>
        <v>127</v>
      </c>
      <c r="BG3280">
        <f>INDEX(MONTHLY_INDEX!$1:$1048576,Final!BC3280,Final!BF3280)</f>
        <v>95.3</v>
      </c>
      <c r="BH3280" s="23">
        <f t="shared" si="1524"/>
        <v>1.0504201680671672E-3</v>
      </c>
      <c r="BI3280" s="14">
        <f t="shared" si="1525"/>
        <v>472996.32352941175</v>
      </c>
      <c r="BJ3280" s="14">
        <f t="shared" si="1526"/>
        <v>153024.02976430298</v>
      </c>
      <c r="BK3280" s="15">
        <f t="shared" si="1517"/>
        <v>319972.2937651088</v>
      </c>
      <c r="BL3280" s="52">
        <v>0</v>
      </c>
      <c r="BM3280" s="15">
        <f t="shared" si="1527"/>
        <v>319972.2937651088</v>
      </c>
    </row>
    <row r="3281" spans="1:65">
      <c r="A3281" s="8">
        <v>3279</v>
      </c>
      <c r="B3281" s="1" t="s">
        <v>44</v>
      </c>
      <c r="C3281" s="1">
        <v>1500</v>
      </c>
      <c r="D3281" s="1" t="s">
        <v>60</v>
      </c>
      <c r="E3281" s="1">
        <v>150000128</v>
      </c>
      <c r="F3281" s="1" t="s">
        <v>60</v>
      </c>
      <c r="G3281" s="1" t="s">
        <v>91</v>
      </c>
      <c r="H3281" s="1">
        <v>3</v>
      </c>
      <c r="I3281" s="1" t="s">
        <v>52</v>
      </c>
      <c r="J3281" s="1" t="s">
        <v>49</v>
      </c>
      <c r="K3281" s="1">
        <v>17406001</v>
      </c>
      <c r="L3281" s="1" t="s">
        <v>50</v>
      </c>
      <c r="M3281" s="1" t="s">
        <v>51</v>
      </c>
      <c r="N3281" s="1" t="s">
        <v>64</v>
      </c>
      <c r="O3281" s="1" t="s">
        <v>65</v>
      </c>
      <c r="P3281" s="1" t="s">
        <v>66</v>
      </c>
      <c r="Q3281" s="1" t="s">
        <v>67</v>
      </c>
      <c r="R3281" s="1" t="s">
        <v>87</v>
      </c>
      <c r="S3281" s="1" t="s">
        <v>88</v>
      </c>
      <c r="T3281" s="2">
        <v>43555</v>
      </c>
      <c r="U3281" s="2">
        <v>43555</v>
      </c>
      <c r="V3281" s="1" t="s">
        <v>52</v>
      </c>
      <c r="W3281" s="3">
        <v>1</v>
      </c>
      <c r="X3281" s="1" t="s">
        <v>53</v>
      </c>
      <c r="Y3281" s="4">
        <v>637760</v>
      </c>
      <c r="Z3281" s="4">
        <v>-68215</v>
      </c>
      <c r="AA3281" s="4">
        <v>0</v>
      </c>
      <c r="AB3281" s="4">
        <v>0</v>
      </c>
      <c r="AC3281" s="4">
        <v>0</v>
      </c>
      <c r="AD3281" s="4">
        <v>637760</v>
      </c>
      <c r="AE3281" s="5">
        <v>1463</v>
      </c>
      <c r="AF3281" s="1" t="s">
        <v>70</v>
      </c>
      <c r="AG3281" s="1" t="s">
        <v>71</v>
      </c>
      <c r="AH3281" s="1" t="s">
        <v>89</v>
      </c>
      <c r="AI3281" s="1" t="s">
        <v>57</v>
      </c>
      <c r="AJ3281" s="5">
        <v>10950</v>
      </c>
      <c r="AK3281" s="4">
        <v>-6657</v>
      </c>
      <c r="AL3281" s="4">
        <v>0</v>
      </c>
      <c r="AM3281" s="4">
        <v>0</v>
      </c>
      <c r="AN3281" s="4">
        <v>0</v>
      </c>
      <c r="AO3281" s="4">
        <v>-74872</v>
      </c>
      <c r="AP3281" s="4">
        <v>-74872</v>
      </c>
      <c r="AQ3281" s="4">
        <v>0</v>
      </c>
      <c r="AR3281" s="4">
        <v>562888</v>
      </c>
      <c r="AS3281" s="1" t="s">
        <v>52</v>
      </c>
      <c r="AT3281" s="9">
        <f t="shared" si="1512"/>
        <v>43555</v>
      </c>
      <c r="AU3281" s="9">
        <f t="shared" si="1513"/>
        <v>43525</v>
      </c>
      <c r="AV3281" s="9">
        <v>44798</v>
      </c>
      <c r="AW3281" s="11">
        <f t="shared" si="1514"/>
        <v>3.4054794520547946</v>
      </c>
      <c r="AX3281">
        <v>10</v>
      </c>
      <c r="AY3281" s="12">
        <v>0.05</v>
      </c>
      <c r="AZ3281">
        <f t="shared" si="1515"/>
        <v>9.5000000000000001E-2</v>
      </c>
      <c r="BA3281" s="13">
        <f t="shared" si="1516"/>
        <v>637760</v>
      </c>
      <c r="BB3281" s="17" t="s">
        <v>2189</v>
      </c>
      <c r="BC3281">
        <f>MATCH(BB3281,MONTHLY_INDEX!$A:$A,0)</f>
        <v>798</v>
      </c>
      <c r="BD3281">
        <f>MATCH(AU3281,MONTHLY_INDEX!$1:$1,0)</f>
        <v>87</v>
      </c>
      <c r="BE3281">
        <f>INDEX(MONTHLY_INDEX!$1:$1048576,Final!BC3281,Final!BD3281)</f>
        <v>95.2</v>
      </c>
      <c r="BF3281">
        <f>MATCH($BF$1,MONTHLY_INDEX!$1:$1,0)</f>
        <v>127</v>
      </c>
      <c r="BG3281">
        <f>INDEX(MONTHLY_INDEX!$1:$1048576,Final!BC3281,Final!BF3281)</f>
        <v>95.3</v>
      </c>
      <c r="BH3281" s="23">
        <f t="shared" si="1524"/>
        <v>1.0504201680671672E-3</v>
      </c>
      <c r="BI3281" s="14">
        <f t="shared" si="1525"/>
        <v>638429.91596638656</v>
      </c>
      <c r="BJ3281" s="14">
        <f t="shared" si="1526"/>
        <v>206545.19623805687</v>
      </c>
      <c r="BK3281" s="15">
        <f t="shared" si="1517"/>
        <v>431884.71972832968</v>
      </c>
      <c r="BL3281" s="52">
        <v>0</v>
      </c>
      <c r="BM3281" s="15">
        <f t="shared" si="1527"/>
        <v>431884.71972832968</v>
      </c>
    </row>
    <row r="3282" spans="1:65">
      <c r="A3282" s="8">
        <v>3280</v>
      </c>
      <c r="B3282" s="1" t="s">
        <v>44</v>
      </c>
      <c r="C3282" s="1">
        <v>1500</v>
      </c>
      <c r="D3282" s="1" t="s">
        <v>60</v>
      </c>
      <c r="E3282" s="1">
        <v>150000128</v>
      </c>
      <c r="F3282" s="1" t="s">
        <v>60</v>
      </c>
      <c r="G3282" s="1" t="s">
        <v>92</v>
      </c>
      <c r="H3282" s="1">
        <v>4</v>
      </c>
      <c r="I3282" s="1" t="s">
        <v>52</v>
      </c>
      <c r="J3282" s="1" t="s">
        <v>49</v>
      </c>
      <c r="K3282" s="1">
        <v>17406001</v>
      </c>
      <c r="L3282" s="1" t="s">
        <v>50</v>
      </c>
      <c r="M3282" s="1" t="s">
        <v>51</v>
      </c>
      <c r="N3282" s="1" t="s">
        <v>64</v>
      </c>
      <c r="O3282" s="1" t="s">
        <v>65</v>
      </c>
      <c r="P3282" s="1" t="s">
        <v>66</v>
      </c>
      <c r="Q3282" s="1" t="s">
        <v>67</v>
      </c>
      <c r="R3282" s="1" t="s">
        <v>87</v>
      </c>
      <c r="S3282" s="1" t="s">
        <v>88</v>
      </c>
      <c r="T3282" s="2">
        <v>43555</v>
      </c>
      <c r="U3282" s="2">
        <v>43555</v>
      </c>
      <c r="V3282" s="1" t="s">
        <v>52</v>
      </c>
      <c r="W3282" s="3">
        <v>1</v>
      </c>
      <c r="X3282" s="1" t="s">
        <v>53</v>
      </c>
      <c r="Y3282" s="4">
        <v>21044329</v>
      </c>
      <c r="Z3282" s="4">
        <v>-2250938</v>
      </c>
      <c r="AA3282" s="4">
        <v>0</v>
      </c>
      <c r="AB3282" s="4">
        <v>0</v>
      </c>
      <c r="AC3282" s="4">
        <v>0</v>
      </c>
      <c r="AD3282" s="4">
        <v>21044329</v>
      </c>
      <c r="AE3282" s="5">
        <v>1463</v>
      </c>
      <c r="AF3282" s="1" t="s">
        <v>70</v>
      </c>
      <c r="AG3282" s="1" t="s">
        <v>71</v>
      </c>
      <c r="AH3282" s="1" t="s">
        <v>89</v>
      </c>
      <c r="AI3282" s="1" t="s">
        <v>57</v>
      </c>
      <c r="AJ3282" s="5">
        <v>10950</v>
      </c>
      <c r="AK3282" s="4">
        <v>-219649</v>
      </c>
      <c r="AL3282" s="4">
        <v>0</v>
      </c>
      <c r="AM3282" s="4">
        <v>0</v>
      </c>
      <c r="AN3282" s="4">
        <v>0</v>
      </c>
      <c r="AO3282" s="4">
        <v>-2470587</v>
      </c>
      <c r="AP3282" s="4">
        <v>-2470587</v>
      </c>
      <c r="AQ3282" s="4">
        <v>0</v>
      </c>
      <c r="AR3282" s="4">
        <v>18573742</v>
      </c>
      <c r="AS3282" s="1" t="s">
        <v>52</v>
      </c>
      <c r="AT3282" s="9">
        <f t="shared" si="1512"/>
        <v>43555</v>
      </c>
      <c r="AU3282" s="9">
        <f t="shared" si="1513"/>
        <v>43525</v>
      </c>
      <c r="AV3282" s="9">
        <v>44798</v>
      </c>
      <c r="AW3282" s="11">
        <f t="shared" si="1514"/>
        <v>3.4054794520547946</v>
      </c>
      <c r="AX3282">
        <v>25</v>
      </c>
      <c r="AY3282" s="12">
        <v>0.05</v>
      </c>
      <c r="AZ3282">
        <f t="shared" si="1515"/>
        <v>3.7999999999999999E-2</v>
      </c>
      <c r="BA3282" s="13">
        <f t="shared" si="1516"/>
        <v>21044329</v>
      </c>
      <c r="BB3282" s="17" t="s">
        <v>2189</v>
      </c>
      <c r="BC3282">
        <f>MATCH(BB3282,MONTHLY_INDEX!$A:$A,0)</f>
        <v>798</v>
      </c>
      <c r="BD3282">
        <f>MATCH(AU3282,MONTHLY_INDEX!$1:$1,0)</f>
        <v>87</v>
      </c>
      <c r="BE3282">
        <f>INDEX(MONTHLY_INDEX!$1:$1048576,Final!BC3282,Final!BD3282)</f>
        <v>95.2</v>
      </c>
      <c r="BF3282">
        <f>MATCH($BF$1,MONTHLY_INDEX!$1:$1,0)</f>
        <v>127</v>
      </c>
      <c r="BG3282">
        <f>INDEX(MONTHLY_INDEX!$1:$1048576,Final!BC3282,Final!BF3282)</f>
        <v>95.3</v>
      </c>
      <c r="BH3282" s="23">
        <f t="shared" si="1524"/>
        <v>1.0504201680671672E-3</v>
      </c>
      <c r="BI3282" s="14">
        <f t="shared" si="1525"/>
        <v>21066434.387605041</v>
      </c>
      <c r="BJ3282" s="14">
        <f t="shared" si="1526"/>
        <v>2726169.7585318806</v>
      </c>
      <c r="BK3282" s="15">
        <f t="shared" si="1517"/>
        <v>18340264.629073162</v>
      </c>
      <c r="BL3282" s="52">
        <v>0</v>
      </c>
      <c r="BM3282" s="15">
        <f t="shared" si="1527"/>
        <v>18340264.629073162</v>
      </c>
    </row>
    <row r="3283" spans="1:65">
      <c r="A3283" s="8">
        <v>3281</v>
      </c>
      <c r="B3283" s="1" t="s">
        <v>44</v>
      </c>
      <c r="C3283" s="1">
        <v>1500</v>
      </c>
      <c r="D3283" s="1" t="s">
        <v>60</v>
      </c>
      <c r="E3283" s="1">
        <v>150000128</v>
      </c>
      <c r="F3283" s="1" t="s">
        <v>60</v>
      </c>
      <c r="G3283" s="1" t="s">
        <v>93</v>
      </c>
      <c r="H3283" s="1">
        <v>5</v>
      </c>
      <c r="I3283" s="1" t="s">
        <v>52</v>
      </c>
      <c r="J3283" s="1" t="s">
        <v>49</v>
      </c>
      <c r="K3283" s="1">
        <v>17406001</v>
      </c>
      <c r="L3283" s="1" t="s">
        <v>50</v>
      </c>
      <c r="M3283" s="1" t="s">
        <v>51</v>
      </c>
      <c r="N3283" s="1" t="s">
        <v>64</v>
      </c>
      <c r="O3283" s="1" t="s">
        <v>65</v>
      </c>
      <c r="P3283" s="1" t="s">
        <v>66</v>
      </c>
      <c r="Q3283" s="1" t="s">
        <v>67</v>
      </c>
      <c r="R3283" s="1" t="s">
        <v>87</v>
      </c>
      <c r="S3283" s="1" t="s">
        <v>88</v>
      </c>
      <c r="T3283" s="2">
        <v>43555</v>
      </c>
      <c r="U3283" s="2">
        <v>43555</v>
      </c>
      <c r="V3283" s="1" t="s">
        <v>52</v>
      </c>
      <c r="W3283" s="3">
        <v>1</v>
      </c>
      <c r="X3283" s="1" t="s">
        <v>53</v>
      </c>
      <c r="Y3283" s="4">
        <v>969266</v>
      </c>
      <c r="Z3283" s="4">
        <v>-103673</v>
      </c>
      <c r="AA3283" s="4">
        <v>0</v>
      </c>
      <c r="AB3283" s="4">
        <v>0</v>
      </c>
      <c r="AC3283" s="4">
        <v>0</v>
      </c>
      <c r="AD3283" s="4">
        <v>969266</v>
      </c>
      <c r="AE3283" s="5">
        <v>1463</v>
      </c>
      <c r="AF3283" s="1" t="s">
        <v>70</v>
      </c>
      <c r="AG3283" s="1" t="s">
        <v>71</v>
      </c>
      <c r="AH3283" s="1" t="s">
        <v>89</v>
      </c>
      <c r="AI3283" s="1" t="s">
        <v>57</v>
      </c>
      <c r="AJ3283" s="5">
        <v>10950</v>
      </c>
      <c r="AK3283" s="4">
        <v>-10117</v>
      </c>
      <c r="AL3283" s="4">
        <v>0</v>
      </c>
      <c r="AM3283" s="4">
        <v>0</v>
      </c>
      <c r="AN3283" s="4">
        <v>0</v>
      </c>
      <c r="AO3283" s="4">
        <v>-113790</v>
      </c>
      <c r="AP3283" s="4">
        <v>-113790</v>
      </c>
      <c r="AQ3283" s="4">
        <v>0</v>
      </c>
      <c r="AR3283" s="4">
        <v>855476</v>
      </c>
      <c r="AS3283" s="1" t="s">
        <v>52</v>
      </c>
      <c r="AT3283" s="9">
        <f t="shared" si="1512"/>
        <v>43555</v>
      </c>
      <c r="AU3283" s="9">
        <f t="shared" si="1513"/>
        <v>43525</v>
      </c>
      <c r="AV3283" s="9">
        <v>44798</v>
      </c>
      <c r="AW3283" s="11">
        <f t="shared" si="1514"/>
        <v>3.4054794520547946</v>
      </c>
      <c r="AX3283">
        <v>25</v>
      </c>
      <c r="AY3283" s="12">
        <v>0.05</v>
      </c>
      <c r="AZ3283">
        <f t="shared" si="1515"/>
        <v>3.7999999999999999E-2</v>
      </c>
      <c r="BA3283" s="13">
        <f t="shared" si="1516"/>
        <v>969266</v>
      </c>
      <c r="BB3283" s="17" t="s">
        <v>2083</v>
      </c>
      <c r="BC3283">
        <f>MATCH(BB3283,MONTHLY_INDEX!$A:$A,0)</f>
        <v>745</v>
      </c>
      <c r="BD3283">
        <f>MATCH(AU3283,MONTHLY_INDEX!$1:$1,0)</f>
        <v>87</v>
      </c>
      <c r="BE3283">
        <f>INDEX(MONTHLY_INDEX!$1:$1048576,Final!BC3283,Final!BD3283)</f>
        <v>108.5</v>
      </c>
      <c r="BF3283">
        <f>MATCH($BF$1,MONTHLY_INDEX!$1:$1,0)</f>
        <v>127</v>
      </c>
      <c r="BG3283">
        <f>INDEX(MONTHLY_INDEX!$1:$1048576,Final!BC3283,Final!BF3283)</f>
        <v>115.4</v>
      </c>
      <c r="BH3283" s="23">
        <f t="shared" si="1524"/>
        <v>6.3594470046082999E-2</v>
      </c>
      <c r="BI3283" s="14">
        <f t="shared" si="1525"/>
        <v>1030905.9576036867</v>
      </c>
      <c r="BJ3283" s="14">
        <f t="shared" si="1526"/>
        <v>133407.70411356862</v>
      </c>
      <c r="BK3283" s="15">
        <f t="shared" si="1517"/>
        <v>897498.25349011808</v>
      </c>
      <c r="BL3283" s="52">
        <v>0</v>
      </c>
      <c r="BM3283" s="15">
        <f t="shared" si="1527"/>
        <v>897498.25349011808</v>
      </c>
    </row>
    <row r="3284" spans="1:65">
      <c r="A3284" s="8">
        <v>3282</v>
      </c>
      <c r="B3284" s="1" t="s">
        <v>44</v>
      </c>
      <c r="C3284" s="1">
        <v>1500</v>
      </c>
      <c r="D3284" s="1" t="s">
        <v>60</v>
      </c>
      <c r="E3284" s="1">
        <v>150000128</v>
      </c>
      <c r="F3284" s="1" t="s">
        <v>60</v>
      </c>
      <c r="G3284" s="1" t="s">
        <v>94</v>
      </c>
      <c r="H3284" s="1">
        <v>6</v>
      </c>
      <c r="I3284" s="1" t="s">
        <v>52</v>
      </c>
      <c r="J3284" s="1" t="s">
        <v>49</v>
      </c>
      <c r="K3284" s="1">
        <v>17406001</v>
      </c>
      <c r="L3284" s="1" t="s">
        <v>50</v>
      </c>
      <c r="M3284" s="1" t="s">
        <v>51</v>
      </c>
      <c r="N3284" s="1" t="s">
        <v>64</v>
      </c>
      <c r="O3284" s="1" t="s">
        <v>65</v>
      </c>
      <c r="P3284" s="1" t="s">
        <v>66</v>
      </c>
      <c r="Q3284" s="1" t="s">
        <v>67</v>
      </c>
      <c r="R3284" s="1" t="s">
        <v>87</v>
      </c>
      <c r="S3284" s="1" t="s">
        <v>88</v>
      </c>
      <c r="T3284" s="2">
        <v>43555</v>
      </c>
      <c r="U3284" s="2">
        <v>43555</v>
      </c>
      <c r="V3284" s="1" t="s">
        <v>52</v>
      </c>
      <c r="W3284" s="3">
        <v>1</v>
      </c>
      <c r="X3284" s="1" t="s">
        <v>53</v>
      </c>
      <c r="Y3284" s="4">
        <v>735000</v>
      </c>
      <c r="Z3284" s="4">
        <v>-78617</v>
      </c>
      <c r="AA3284" s="4">
        <v>0</v>
      </c>
      <c r="AB3284" s="4">
        <v>0</v>
      </c>
      <c r="AC3284" s="4">
        <v>0</v>
      </c>
      <c r="AD3284" s="4">
        <v>735000</v>
      </c>
      <c r="AE3284" s="5">
        <v>1463</v>
      </c>
      <c r="AF3284" s="1" t="s">
        <v>70</v>
      </c>
      <c r="AG3284" s="1" t="s">
        <v>71</v>
      </c>
      <c r="AH3284" s="1" t="s">
        <v>89</v>
      </c>
      <c r="AI3284" s="1" t="s">
        <v>57</v>
      </c>
      <c r="AJ3284" s="5">
        <v>10950</v>
      </c>
      <c r="AK3284" s="4">
        <v>-7672</v>
      </c>
      <c r="AL3284" s="4">
        <v>0</v>
      </c>
      <c r="AM3284" s="4">
        <v>0</v>
      </c>
      <c r="AN3284" s="4">
        <v>0</v>
      </c>
      <c r="AO3284" s="4">
        <v>-86289</v>
      </c>
      <c r="AP3284" s="4">
        <v>-86289</v>
      </c>
      <c r="AQ3284" s="4">
        <v>0</v>
      </c>
      <c r="AR3284" s="4">
        <v>648711</v>
      </c>
      <c r="AS3284" s="1" t="s">
        <v>52</v>
      </c>
      <c r="AT3284" s="9">
        <f t="shared" si="1512"/>
        <v>43555</v>
      </c>
      <c r="AU3284" s="9">
        <f t="shared" si="1513"/>
        <v>43525</v>
      </c>
      <c r="AV3284" s="9">
        <v>44798</v>
      </c>
      <c r="AW3284" s="11">
        <f t="shared" si="1514"/>
        <v>3.4054794520547946</v>
      </c>
      <c r="AX3284">
        <v>10</v>
      </c>
      <c r="AY3284" s="12">
        <v>0.05</v>
      </c>
      <c r="AZ3284">
        <f t="shared" si="1515"/>
        <v>9.5000000000000001E-2</v>
      </c>
      <c r="BA3284" s="13">
        <f t="shared" si="1516"/>
        <v>735000</v>
      </c>
      <c r="BB3284" s="17" t="s">
        <v>1853</v>
      </c>
      <c r="BC3284">
        <f>MATCH(BB3284,MONTHLY_INDEX!$A:$A,0)</f>
        <v>630</v>
      </c>
      <c r="BD3284">
        <f>MATCH(AU3284,MONTHLY_INDEX!$1:$1,0)</f>
        <v>87</v>
      </c>
      <c r="BE3284">
        <f>INDEX(MONTHLY_INDEX!$1:$1048576,Final!BC3284,Final!BD3284)</f>
        <v>115</v>
      </c>
      <c r="BF3284">
        <f>MATCH($BF$1,MONTHLY_INDEX!$1:$1,0)</f>
        <v>127</v>
      </c>
      <c r="BG3284">
        <f>INDEX(MONTHLY_INDEX!$1:$1048576,Final!BC3284,Final!BF3284)</f>
        <v>151.1</v>
      </c>
      <c r="BH3284" s="23">
        <f t="shared" si="1524"/>
        <v>0.31391304347826082</v>
      </c>
      <c r="BI3284" s="14">
        <f t="shared" si="1525"/>
        <v>965726.08695652173</v>
      </c>
      <c r="BJ3284" s="14">
        <f t="shared" si="1526"/>
        <v>312432.2328171531</v>
      </c>
      <c r="BK3284" s="15">
        <f t="shared" si="1517"/>
        <v>653293.85413936863</v>
      </c>
      <c r="BL3284" s="52">
        <v>0</v>
      </c>
      <c r="BM3284" s="15">
        <f t="shared" si="1527"/>
        <v>653293.85413936863</v>
      </c>
    </row>
    <row r="3285" spans="1:65">
      <c r="A3285" s="8">
        <v>3283</v>
      </c>
      <c r="B3285" s="1" t="s">
        <v>44</v>
      </c>
      <c r="C3285" s="1">
        <v>1500</v>
      </c>
      <c r="D3285" s="1" t="s">
        <v>60</v>
      </c>
      <c r="E3285" s="1">
        <v>150000128</v>
      </c>
      <c r="F3285" s="1" t="s">
        <v>60</v>
      </c>
      <c r="G3285" s="1" t="s">
        <v>95</v>
      </c>
      <c r="H3285" s="1">
        <v>7</v>
      </c>
      <c r="I3285" s="1" t="s">
        <v>52</v>
      </c>
      <c r="J3285" s="1" t="s">
        <v>49</v>
      </c>
      <c r="K3285" s="1">
        <v>17406001</v>
      </c>
      <c r="L3285" s="1" t="s">
        <v>50</v>
      </c>
      <c r="M3285" s="1" t="s">
        <v>51</v>
      </c>
      <c r="N3285" s="1" t="s">
        <v>64</v>
      </c>
      <c r="O3285" s="1" t="s">
        <v>65</v>
      </c>
      <c r="P3285" s="1" t="s">
        <v>66</v>
      </c>
      <c r="Q3285" s="1" t="s">
        <v>67</v>
      </c>
      <c r="R3285" s="1" t="s">
        <v>87</v>
      </c>
      <c r="S3285" s="1" t="s">
        <v>88</v>
      </c>
      <c r="T3285" s="2">
        <v>43555</v>
      </c>
      <c r="U3285" s="2">
        <v>43555</v>
      </c>
      <c r="V3285" s="1" t="s">
        <v>52</v>
      </c>
      <c r="W3285" s="3">
        <v>1</v>
      </c>
      <c r="X3285" s="1" t="s">
        <v>53</v>
      </c>
      <c r="Y3285" s="4">
        <v>126000</v>
      </c>
      <c r="Z3285" s="4">
        <v>-13477</v>
      </c>
      <c r="AA3285" s="4">
        <v>0</v>
      </c>
      <c r="AB3285" s="4">
        <v>0</v>
      </c>
      <c r="AC3285" s="4">
        <v>0</v>
      </c>
      <c r="AD3285" s="4">
        <v>126000</v>
      </c>
      <c r="AE3285" s="5">
        <v>1463</v>
      </c>
      <c r="AF3285" s="1" t="s">
        <v>70</v>
      </c>
      <c r="AG3285" s="1" t="s">
        <v>71</v>
      </c>
      <c r="AH3285" s="1" t="s">
        <v>89</v>
      </c>
      <c r="AI3285" s="1" t="s">
        <v>57</v>
      </c>
      <c r="AJ3285" s="5">
        <v>10950</v>
      </c>
      <c r="AK3285" s="4">
        <v>-1315</v>
      </c>
      <c r="AL3285" s="4">
        <v>0</v>
      </c>
      <c r="AM3285" s="4">
        <v>0</v>
      </c>
      <c r="AN3285" s="4">
        <v>0</v>
      </c>
      <c r="AO3285" s="4">
        <v>-14792</v>
      </c>
      <c r="AP3285" s="4">
        <v>-14792</v>
      </c>
      <c r="AQ3285" s="4">
        <v>0</v>
      </c>
      <c r="AR3285" s="4">
        <v>111208</v>
      </c>
      <c r="AS3285" s="1" t="s">
        <v>52</v>
      </c>
      <c r="AT3285" s="9">
        <f t="shared" si="1512"/>
        <v>43555</v>
      </c>
      <c r="AU3285" s="9">
        <f t="shared" si="1513"/>
        <v>43525</v>
      </c>
      <c r="AV3285" s="9">
        <v>44798</v>
      </c>
      <c r="AW3285" s="11">
        <f t="shared" si="1514"/>
        <v>3.4054794520547946</v>
      </c>
      <c r="AX3285">
        <v>25</v>
      </c>
      <c r="AY3285" s="12">
        <v>0.05</v>
      </c>
      <c r="AZ3285">
        <f t="shared" si="1515"/>
        <v>3.7999999999999999E-2</v>
      </c>
      <c r="BA3285" s="13">
        <f t="shared" si="1516"/>
        <v>126000</v>
      </c>
      <c r="BB3285" s="17" t="s">
        <v>2189</v>
      </c>
      <c r="BC3285">
        <f>MATCH(BB3285,MONTHLY_INDEX!$A:$A,0)</f>
        <v>798</v>
      </c>
      <c r="BD3285">
        <f>MATCH(AU3285,MONTHLY_INDEX!$1:$1,0)</f>
        <v>87</v>
      </c>
      <c r="BE3285">
        <f>INDEX(MONTHLY_INDEX!$1:$1048576,Final!BC3285,Final!BD3285)</f>
        <v>95.2</v>
      </c>
      <c r="BF3285">
        <f>MATCH($BF$1,MONTHLY_INDEX!$1:$1,0)</f>
        <v>127</v>
      </c>
      <c r="BG3285">
        <f>INDEX(MONTHLY_INDEX!$1:$1048576,Final!BC3285,Final!BF3285)</f>
        <v>95.3</v>
      </c>
      <c r="BH3285" s="23">
        <f t="shared" si="1524"/>
        <v>1.0504201680671672E-3</v>
      </c>
      <c r="BI3285" s="14">
        <f t="shared" si="1525"/>
        <v>126132.35294117648</v>
      </c>
      <c r="BJ3285" s="14">
        <f t="shared" si="1526"/>
        <v>16322.563174858986</v>
      </c>
      <c r="BK3285" s="15">
        <f t="shared" si="1517"/>
        <v>109809.7897663175</v>
      </c>
      <c r="BL3285" s="52">
        <v>0</v>
      </c>
      <c r="BM3285" s="15">
        <f t="shared" si="1527"/>
        <v>109809.7897663175</v>
      </c>
    </row>
    <row r="3286" spans="1:65">
      <c r="A3286" s="8">
        <v>3284</v>
      </c>
      <c r="B3286" s="1" t="s">
        <v>44</v>
      </c>
      <c r="C3286" s="1">
        <v>1500</v>
      </c>
      <c r="D3286" s="1" t="s">
        <v>60</v>
      </c>
      <c r="E3286" s="1">
        <v>150000128</v>
      </c>
      <c r="F3286" s="1" t="s">
        <v>60</v>
      </c>
      <c r="G3286" s="1" t="s">
        <v>96</v>
      </c>
      <c r="H3286" s="1">
        <v>8</v>
      </c>
      <c r="I3286" s="1" t="s">
        <v>52</v>
      </c>
      <c r="J3286" s="1" t="s">
        <v>49</v>
      </c>
      <c r="K3286" s="1">
        <v>17406001</v>
      </c>
      <c r="L3286" s="1" t="s">
        <v>50</v>
      </c>
      <c r="M3286" s="1" t="s">
        <v>51</v>
      </c>
      <c r="N3286" s="1" t="s">
        <v>64</v>
      </c>
      <c r="O3286" s="1" t="s">
        <v>65</v>
      </c>
      <c r="P3286" s="1" t="s">
        <v>66</v>
      </c>
      <c r="Q3286" s="1" t="s">
        <v>67</v>
      </c>
      <c r="R3286" s="1" t="s">
        <v>87</v>
      </c>
      <c r="S3286" s="1" t="s">
        <v>88</v>
      </c>
      <c r="T3286" s="2">
        <v>43555</v>
      </c>
      <c r="U3286" s="2">
        <v>43555</v>
      </c>
      <c r="V3286" s="1" t="s">
        <v>52</v>
      </c>
      <c r="W3286" s="3">
        <v>1</v>
      </c>
      <c r="X3286" s="1" t="s">
        <v>53</v>
      </c>
      <c r="Y3286" s="4">
        <v>29327302</v>
      </c>
      <c r="Z3286" s="4">
        <v>-3136900</v>
      </c>
      <c r="AA3286" s="4">
        <v>0</v>
      </c>
      <c r="AB3286" s="4">
        <v>0</v>
      </c>
      <c r="AC3286" s="4">
        <v>0</v>
      </c>
      <c r="AD3286" s="4">
        <v>29327302</v>
      </c>
      <c r="AE3286" s="5">
        <v>1463</v>
      </c>
      <c r="AF3286" s="1" t="s">
        <v>70</v>
      </c>
      <c r="AG3286" s="1" t="s">
        <v>71</v>
      </c>
      <c r="AH3286" s="1" t="s">
        <v>89</v>
      </c>
      <c r="AI3286" s="1" t="s">
        <v>57</v>
      </c>
      <c r="AJ3286" s="5">
        <v>10950</v>
      </c>
      <c r="AK3286" s="4">
        <v>-306102</v>
      </c>
      <c r="AL3286" s="4">
        <v>0</v>
      </c>
      <c r="AM3286" s="4">
        <v>0</v>
      </c>
      <c r="AN3286" s="4">
        <v>0</v>
      </c>
      <c r="AO3286" s="4">
        <v>-3443002</v>
      </c>
      <c r="AP3286" s="4">
        <v>-3443002</v>
      </c>
      <c r="AQ3286" s="4">
        <v>0</v>
      </c>
      <c r="AR3286" s="4">
        <v>25884300</v>
      </c>
      <c r="AS3286" s="1" t="s">
        <v>52</v>
      </c>
      <c r="AT3286" s="9">
        <f t="shared" si="1512"/>
        <v>43555</v>
      </c>
      <c r="AU3286" s="9">
        <f t="shared" si="1513"/>
        <v>43525</v>
      </c>
      <c r="AV3286" s="9">
        <v>44798</v>
      </c>
      <c r="AW3286" s="11">
        <f t="shared" si="1514"/>
        <v>3.4054794520547946</v>
      </c>
      <c r="AX3286">
        <v>25</v>
      </c>
      <c r="AY3286" s="12">
        <v>0.05</v>
      </c>
      <c r="AZ3286">
        <f t="shared" si="1515"/>
        <v>3.7999999999999999E-2</v>
      </c>
      <c r="BA3286" s="13">
        <f t="shared" si="1516"/>
        <v>29327302</v>
      </c>
      <c r="BB3286" s="17" t="s">
        <v>2189</v>
      </c>
      <c r="BC3286">
        <f>MATCH(BB3286,MONTHLY_INDEX!$A:$A,0)</f>
        <v>798</v>
      </c>
      <c r="BD3286">
        <f>MATCH(AU3286,MONTHLY_INDEX!$1:$1,0)</f>
        <v>87</v>
      </c>
      <c r="BE3286">
        <f>INDEX(MONTHLY_INDEX!$1:$1048576,Final!BC3286,Final!BD3286)</f>
        <v>95.2</v>
      </c>
      <c r="BF3286">
        <f>MATCH($BF$1,MONTHLY_INDEX!$1:$1,0)</f>
        <v>127</v>
      </c>
      <c r="BG3286">
        <f>INDEX(MONTHLY_INDEX!$1:$1048576,Final!BC3286,Final!BF3286)</f>
        <v>95.3</v>
      </c>
      <c r="BH3286" s="23">
        <f t="shared" si="1524"/>
        <v>1.0504201680671672E-3</v>
      </c>
      <c r="BI3286" s="14">
        <f t="shared" si="1525"/>
        <v>29358107.989495799</v>
      </c>
      <c r="BJ3286" s="14">
        <f t="shared" si="1526"/>
        <v>3799180.4733584784</v>
      </c>
      <c r="BK3286" s="15">
        <f t="shared" si="1517"/>
        <v>25558927.516137321</v>
      </c>
      <c r="BL3286" s="52">
        <v>0</v>
      </c>
      <c r="BM3286" s="15">
        <f t="shared" si="1527"/>
        <v>25558927.516137321</v>
      </c>
    </row>
    <row r="3287" spans="1:65">
      <c r="A3287" s="8">
        <v>3285</v>
      </c>
      <c r="B3287" s="1" t="s">
        <v>44</v>
      </c>
      <c r="C3287" s="1">
        <v>1500</v>
      </c>
      <c r="D3287" s="1" t="s">
        <v>60</v>
      </c>
      <c r="E3287" s="1">
        <v>150000128</v>
      </c>
      <c r="F3287" s="1" t="s">
        <v>60</v>
      </c>
      <c r="G3287" s="1" t="s">
        <v>97</v>
      </c>
      <c r="H3287" s="1">
        <v>9</v>
      </c>
      <c r="I3287" s="1" t="s">
        <v>52</v>
      </c>
      <c r="J3287" s="1" t="s">
        <v>49</v>
      </c>
      <c r="K3287" s="1">
        <v>17406001</v>
      </c>
      <c r="L3287" s="1" t="s">
        <v>50</v>
      </c>
      <c r="M3287" s="1" t="s">
        <v>51</v>
      </c>
      <c r="N3287" s="1" t="s">
        <v>64</v>
      </c>
      <c r="O3287" s="1" t="s">
        <v>65</v>
      </c>
      <c r="P3287" s="1" t="s">
        <v>66</v>
      </c>
      <c r="Q3287" s="1" t="s">
        <v>67</v>
      </c>
      <c r="R3287" s="1" t="s">
        <v>87</v>
      </c>
      <c r="S3287" s="1" t="s">
        <v>88</v>
      </c>
      <c r="T3287" s="2">
        <v>43555</v>
      </c>
      <c r="U3287" s="2">
        <v>43555</v>
      </c>
      <c r="V3287" s="1" t="s">
        <v>52</v>
      </c>
      <c r="W3287" s="3">
        <v>1</v>
      </c>
      <c r="X3287" s="1" t="s">
        <v>53</v>
      </c>
      <c r="Y3287" s="4">
        <v>1517250</v>
      </c>
      <c r="Z3287" s="4">
        <v>-162287</v>
      </c>
      <c r="AA3287" s="4">
        <v>0</v>
      </c>
      <c r="AB3287" s="4">
        <v>0</v>
      </c>
      <c r="AC3287" s="4">
        <v>0</v>
      </c>
      <c r="AD3287" s="4">
        <v>1517250</v>
      </c>
      <c r="AE3287" s="5">
        <v>1463</v>
      </c>
      <c r="AF3287" s="1" t="s">
        <v>70</v>
      </c>
      <c r="AG3287" s="1" t="s">
        <v>71</v>
      </c>
      <c r="AH3287" s="1" t="s">
        <v>89</v>
      </c>
      <c r="AI3287" s="1" t="s">
        <v>57</v>
      </c>
      <c r="AJ3287" s="5">
        <v>10950</v>
      </c>
      <c r="AK3287" s="4">
        <v>-15836</v>
      </c>
      <c r="AL3287" s="4">
        <v>0</v>
      </c>
      <c r="AM3287" s="4">
        <v>0</v>
      </c>
      <c r="AN3287" s="4">
        <v>0</v>
      </c>
      <c r="AO3287" s="4">
        <v>-178123</v>
      </c>
      <c r="AP3287" s="4">
        <v>-178123</v>
      </c>
      <c r="AQ3287" s="4">
        <v>0</v>
      </c>
      <c r="AR3287" s="4">
        <v>1339127</v>
      </c>
      <c r="AS3287" s="1" t="s">
        <v>52</v>
      </c>
      <c r="AT3287" s="9">
        <f t="shared" si="1512"/>
        <v>43555</v>
      </c>
      <c r="AU3287" s="9">
        <f t="shared" si="1513"/>
        <v>43525</v>
      </c>
      <c r="AV3287" s="9">
        <v>44798</v>
      </c>
      <c r="AW3287" s="11">
        <f t="shared" si="1514"/>
        <v>3.4054794520547946</v>
      </c>
      <c r="AX3287">
        <v>15</v>
      </c>
      <c r="AY3287" s="12">
        <v>0.05</v>
      </c>
      <c r="AZ3287">
        <f t="shared" si="1515"/>
        <v>6.3333333333333325E-2</v>
      </c>
      <c r="BA3287" s="13">
        <f t="shared" si="1516"/>
        <v>1517250</v>
      </c>
      <c r="BB3287" s="17" t="s">
        <v>1941</v>
      </c>
      <c r="BC3287">
        <f>MATCH(BB3287,MONTHLY_INDEX!$A:$A,0)</f>
        <v>674</v>
      </c>
      <c r="BD3287">
        <f>MATCH(AU3287,MONTHLY_INDEX!$1:$1,0)</f>
        <v>87</v>
      </c>
      <c r="BE3287">
        <f>INDEX(MONTHLY_INDEX!$1:$1048576,Final!BC3287,Final!BD3287)</f>
        <v>106.1</v>
      </c>
      <c r="BF3287">
        <f>MATCH($BF$1,MONTHLY_INDEX!$1:$1,0)</f>
        <v>127</v>
      </c>
      <c r="BG3287">
        <f>INDEX(MONTHLY_INDEX!$1:$1048576,Final!BC3287,Final!BF3287)</f>
        <v>122.8</v>
      </c>
      <c r="BH3287" s="23">
        <f t="shared" si="1524"/>
        <v>0.15739868049010372</v>
      </c>
      <c r="BI3287" s="14">
        <f t="shared" si="1525"/>
        <v>1756063.1479736099</v>
      </c>
      <c r="BJ3287" s="14">
        <f t="shared" si="1526"/>
        <v>378748.34123920312</v>
      </c>
      <c r="BK3287" s="15">
        <f t="shared" si="1517"/>
        <v>1377314.8067344069</v>
      </c>
      <c r="BL3287" s="52">
        <v>0</v>
      </c>
      <c r="BM3287" s="15">
        <f t="shared" si="1527"/>
        <v>1377314.8067344069</v>
      </c>
    </row>
    <row r="3288" spans="1:65">
      <c r="A3288" s="8">
        <v>3286</v>
      </c>
      <c r="B3288" s="1" t="s">
        <v>44</v>
      </c>
      <c r="C3288" s="1">
        <v>1500</v>
      </c>
      <c r="D3288" s="1" t="s">
        <v>60</v>
      </c>
      <c r="E3288" s="1">
        <v>150000128</v>
      </c>
      <c r="F3288" s="1" t="s">
        <v>60</v>
      </c>
      <c r="G3288" s="1" t="s">
        <v>98</v>
      </c>
      <c r="H3288" s="1">
        <v>10</v>
      </c>
      <c r="I3288" s="1" t="s">
        <v>52</v>
      </c>
      <c r="J3288" s="1" t="s">
        <v>49</v>
      </c>
      <c r="K3288" s="1">
        <v>17406001</v>
      </c>
      <c r="L3288" s="1" t="s">
        <v>50</v>
      </c>
      <c r="M3288" s="1" t="s">
        <v>51</v>
      </c>
      <c r="N3288" s="1" t="s">
        <v>64</v>
      </c>
      <c r="O3288" s="1" t="s">
        <v>65</v>
      </c>
      <c r="P3288" s="1" t="s">
        <v>66</v>
      </c>
      <c r="Q3288" s="1" t="s">
        <v>67</v>
      </c>
      <c r="R3288" s="1" t="s">
        <v>87</v>
      </c>
      <c r="S3288" s="1" t="s">
        <v>88</v>
      </c>
      <c r="T3288" s="2">
        <v>43555</v>
      </c>
      <c r="U3288" s="2">
        <v>43555</v>
      </c>
      <c r="V3288" s="1" t="s">
        <v>52</v>
      </c>
      <c r="W3288" s="3">
        <v>1</v>
      </c>
      <c r="X3288" s="1" t="s">
        <v>53</v>
      </c>
      <c r="Y3288" s="4">
        <v>312900</v>
      </c>
      <c r="Z3288" s="4">
        <v>-33467</v>
      </c>
      <c r="AA3288" s="4">
        <v>0</v>
      </c>
      <c r="AB3288" s="4">
        <v>0</v>
      </c>
      <c r="AC3288" s="4">
        <v>0</v>
      </c>
      <c r="AD3288" s="4">
        <v>312900</v>
      </c>
      <c r="AE3288" s="5">
        <v>1463</v>
      </c>
      <c r="AF3288" s="1" t="s">
        <v>70</v>
      </c>
      <c r="AG3288" s="1" t="s">
        <v>71</v>
      </c>
      <c r="AH3288" s="1" t="s">
        <v>89</v>
      </c>
      <c r="AI3288" s="1" t="s">
        <v>57</v>
      </c>
      <c r="AJ3288" s="5">
        <v>10950</v>
      </c>
      <c r="AK3288" s="4">
        <v>-3266</v>
      </c>
      <c r="AL3288" s="4">
        <v>0</v>
      </c>
      <c r="AM3288" s="4">
        <v>0</v>
      </c>
      <c r="AN3288" s="4">
        <v>0</v>
      </c>
      <c r="AO3288" s="4">
        <v>-36733</v>
      </c>
      <c r="AP3288" s="4">
        <v>-36733</v>
      </c>
      <c r="AQ3288" s="4">
        <v>0</v>
      </c>
      <c r="AR3288" s="4">
        <v>276167</v>
      </c>
      <c r="AS3288" s="1" t="s">
        <v>52</v>
      </c>
      <c r="AT3288" s="9">
        <f t="shared" si="1512"/>
        <v>43555</v>
      </c>
      <c r="AU3288" s="9">
        <f t="shared" si="1513"/>
        <v>43525</v>
      </c>
      <c r="AV3288" s="9">
        <v>44798</v>
      </c>
      <c r="AW3288" s="11">
        <f t="shared" si="1514"/>
        <v>3.4054794520547946</v>
      </c>
      <c r="AX3288">
        <v>10</v>
      </c>
      <c r="AY3288" s="12">
        <v>0.05</v>
      </c>
      <c r="AZ3288">
        <f t="shared" si="1515"/>
        <v>9.5000000000000001E-2</v>
      </c>
      <c r="BA3288" s="13">
        <f t="shared" si="1516"/>
        <v>312900</v>
      </c>
      <c r="BB3288" s="17" t="s">
        <v>2189</v>
      </c>
      <c r="BC3288">
        <f>MATCH(BB3288,MONTHLY_INDEX!$A:$A,0)</f>
        <v>798</v>
      </c>
      <c r="BD3288">
        <f>MATCH(AU3288,MONTHLY_INDEX!$1:$1,0)</f>
        <v>87</v>
      </c>
      <c r="BE3288">
        <f>INDEX(MONTHLY_INDEX!$1:$1048576,Final!BC3288,Final!BD3288)</f>
        <v>95.2</v>
      </c>
      <c r="BF3288">
        <f>MATCH($BF$1,MONTHLY_INDEX!$1:$1,0)</f>
        <v>127</v>
      </c>
      <c r="BG3288">
        <f>INDEX(MONTHLY_INDEX!$1:$1048576,Final!BC3288,Final!BF3288)</f>
        <v>95.3</v>
      </c>
      <c r="BH3288" s="23">
        <f t="shared" si="1524"/>
        <v>1.0504201680671672E-3</v>
      </c>
      <c r="BI3288" s="14">
        <f t="shared" si="1525"/>
        <v>313228.67647058825</v>
      </c>
      <c r="BJ3288" s="14">
        <f t="shared" si="1526"/>
        <v>101335.91304391621</v>
      </c>
      <c r="BK3288" s="15">
        <f t="shared" si="1517"/>
        <v>211892.76342667203</v>
      </c>
      <c r="BL3288" s="52">
        <v>0</v>
      </c>
      <c r="BM3288" s="15">
        <f t="shared" si="1527"/>
        <v>211892.76342667203</v>
      </c>
    </row>
    <row r="3289" spans="1:65">
      <c r="A3289" s="8">
        <v>3287</v>
      </c>
      <c r="B3289" s="1" t="s">
        <v>44</v>
      </c>
      <c r="C3289" s="1">
        <v>1500</v>
      </c>
      <c r="D3289" s="1" t="s">
        <v>60</v>
      </c>
      <c r="E3289" s="1">
        <v>150000128</v>
      </c>
      <c r="F3289" s="1" t="s">
        <v>60</v>
      </c>
      <c r="G3289" s="1" t="s">
        <v>99</v>
      </c>
      <c r="H3289" s="1">
        <v>11</v>
      </c>
      <c r="I3289" s="1" t="s">
        <v>52</v>
      </c>
      <c r="J3289" s="1" t="s">
        <v>49</v>
      </c>
      <c r="K3289" s="1">
        <v>17406001</v>
      </c>
      <c r="L3289" s="1" t="s">
        <v>50</v>
      </c>
      <c r="M3289" s="1" t="s">
        <v>51</v>
      </c>
      <c r="N3289" s="1" t="s">
        <v>64</v>
      </c>
      <c r="O3289" s="1" t="s">
        <v>65</v>
      </c>
      <c r="P3289" s="1" t="s">
        <v>66</v>
      </c>
      <c r="Q3289" s="1" t="s">
        <v>67</v>
      </c>
      <c r="R3289" s="1" t="s">
        <v>87</v>
      </c>
      <c r="S3289" s="1" t="s">
        <v>88</v>
      </c>
      <c r="T3289" s="2">
        <v>43555</v>
      </c>
      <c r="U3289" s="2">
        <v>43555</v>
      </c>
      <c r="V3289" s="1" t="s">
        <v>52</v>
      </c>
      <c r="W3289" s="3">
        <v>1</v>
      </c>
      <c r="X3289" s="1" t="s">
        <v>53</v>
      </c>
      <c r="Y3289" s="4">
        <v>1174950</v>
      </c>
      <c r="Z3289" s="4">
        <v>-125674</v>
      </c>
      <c r="AA3289" s="4">
        <v>0</v>
      </c>
      <c r="AB3289" s="4">
        <v>0</v>
      </c>
      <c r="AC3289" s="4">
        <v>0</v>
      </c>
      <c r="AD3289" s="4">
        <v>1174950</v>
      </c>
      <c r="AE3289" s="5">
        <v>1463</v>
      </c>
      <c r="AF3289" s="1" t="s">
        <v>70</v>
      </c>
      <c r="AG3289" s="1" t="s">
        <v>71</v>
      </c>
      <c r="AH3289" s="1" t="s">
        <v>89</v>
      </c>
      <c r="AI3289" s="1" t="s">
        <v>57</v>
      </c>
      <c r="AJ3289" s="5">
        <v>10950</v>
      </c>
      <c r="AK3289" s="4">
        <v>-12263</v>
      </c>
      <c r="AL3289" s="4">
        <v>0</v>
      </c>
      <c r="AM3289" s="4">
        <v>0</v>
      </c>
      <c r="AN3289" s="4">
        <v>0</v>
      </c>
      <c r="AO3289" s="4">
        <v>-137937</v>
      </c>
      <c r="AP3289" s="4">
        <v>-137937</v>
      </c>
      <c r="AQ3289" s="4">
        <v>0</v>
      </c>
      <c r="AR3289" s="4">
        <v>1037013</v>
      </c>
      <c r="AS3289" s="1" t="s">
        <v>52</v>
      </c>
      <c r="AT3289" s="9">
        <f t="shared" si="1512"/>
        <v>43555</v>
      </c>
      <c r="AU3289" s="9">
        <f t="shared" si="1513"/>
        <v>43525</v>
      </c>
      <c r="AV3289" s="9">
        <v>44798</v>
      </c>
      <c r="AW3289" s="11">
        <f t="shared" si="1514"/>
        <v>3.4054794520547946</v>
      </c>
      <c r="AX3289">
        <v>10</v>
      </c>
      <c r="AY3289" s="12">
        <v>0.05</v>
      </c>
      <c r="AZ3289">
        <f t="shared" si="1515"/>
        <v>9.5000000000000001E-2</v>
      </c>
      <c r="BA3289" s="13">
        <f t="shared" si="1516"/>
        <v>1174950</v>
      </c>
      <c r="BB3289" s="17" t="s">
        <v>2189</v>
      </c>
      <c r="BC3289">
        <f>MATCH(BB3289,MONTHLY_INDEX!$A:$A,0)</f>
        <v>798</v>
      </c>
      <c r="BD3289">
        <f>MATCH(AU3289,MONTHLY_INDEX!$1:$1,0)</f>
        <v>87</v>
      </c>
      <c r="BE3289">
        <f>INDEX(MONTHLY_INDEX!$1:$1048576,Final!BC3289,Final!BD3289)</f>
        <v>95.2</v>
      </c>
      <c r="BF3289">
        <f>MATCH($BF$1,MONTHLY_INDEX!$1:$1,0)</f>
        <v>127</v>
      </c>
      <c r="BG3289">
        <f>INDEX(MONTHLY_INDEX!$1:$1048576,Final!BC3289,Final!BF3289)</f>
        <v>95.3</v>
      </c>
      <c r="BH3289" s="23">
        <f t="shared" si="1524"/>
        <v>1.0504201680671672E-3</v>
      </c>
      <c r="BI3289" s="14">
        <f t="shared" si="1525"/>
        <v>1176184.1911764706</v>
      </c>
      <c r="BJ3289" s="14">
        <f t="shared" si="1526"/>
        <v>380519.75401390012</v>
      </c>
      <c r="BK3289" s="15">
        <f t="shared" si="1517"/>
        <v>795664.43716257042</v>
      </c>
      <c r="BL3289" s="52">
        <v>0</v>
      </c>
      <c r="BM3289" s="15">
        <f t="shared" si="1527"/>
        <v>795664.43716257042</v>
      </c>
    </row>
    <row r="3290" spans="1:65">
      <c r="A3290" s="8">
        <v>3288</v>
      </c>
      <c r="B3290" s="1" t="s">
        <v>44</v>
      </c>
      <c r="C3290" s="1">
        <v>1500</v>
      </c>
      <c r="D3290" s="1" t="s">
        <v>60</v>
      </c>
      <c r="E3290" s="1">
        <v>150000128</v>
      </c>
      <c r="F3290" s="1" t="s">
        <v>60</v>
      </c>
      <c r="G3290" s="1" t="s">
        <v>100</v>
      </c>
      <c r="H3290" s="1">
        <v>12</v>
      </c>
      <c r="I3290" s="1" t="s">
        <v>52</v>
      </c>
      <c r="J3290" s="1" t="s">
        <v>49</v>
      </c>
      <c r="K3290" s="1">
        <v>17406001</v>
      </c>
      <c r="L3290" s="1" t="s">
        <v>50</v>
      </c>
      <c r="M3290" s="1" t="s">
        <v>51</v>
      </c>
      <c r="N3290" s="1" t="s">
        <v>64</v>
      </c>
      <c r="O3290" s="1" t="s">
        <v>65</v>
      </c>
      <c r="P3290" s="1" t="s">
        <v>66</v>
      </c>
      <c r="Q3290" s="1" t="s">
        <v>67</v>
      </c>
      <c r="R3290" s="1" t="s">
        <v>87</v>
      </c>
      <c r="S3290" s="1" t="s">
        <v>88</v>
      </c>
      <c r="T3290" s="2">
        <v>43555</v>
      </c>
      <c r="U3290" s="2">
        <v>43555</v>
      </c>
      <c r="V3290" s="1" t="s">
        <v>52</v>
      </c>
      <c r="W3290" s="3">
        <v>1</v>
      </c>
      <c r="X3290" s="1" t="s">
        <v>53</v>
      </c>
      <c r="Y3290" s="4">
        <v>582750</v>
      </c>
      <c r="Z3290" s="4">
        <v>-62331</v>
      </c>
      <c r="AA3290" s="4">
        <v>0</v>
      </c>
      <c r="AB3290" s="4">
        <v>0</v>
      </c>
      <c r="AC3290" s="4">
        <v>0</v>
      </c>
      <c r="AD3290" s="4">
        <v>582750</v>
      </c>
      <c r="AE3290" s="5">
        <v>1463</v>
      </c>
      <c r="AF3290" s="1" t="s">
        <v>70</v>
      </c>
      <c r="AG3290" s="1" t="s">
        <v>71</v>
      </c>
      <c r="AH3290" s="1" t="s">
        <v>89</v>
      </c>
      <c r="AI3290" s="1" t="s">
        <v>57</v>
      </c>
      <c r="AJ3290" s="5">
        <v>10950</v>
      </c>
      <c r="AK3290" s="4">
        <v>-6082</v>
      </c>
      <c r="AL3290" s="4">
        <v>0</v>
      </c>
      <c r="AM3290" s="4">
        <v>0</v>
      </c>
      <c r="AN3290" s="4">
        <v>0</v>
      </c>
      <c r="AO3290" s="4">
        <v>-68413</v>
      </c>
      <c r="AP3290" s="4">
        <v>-68413</v>
      </c>
      <c r="AQ3290" s="4">
        <v>0</v>
      </c>
      <c r="AR3290" s="4">
        <v>514337</v>
      </c>
      <c r="AS3290" s="1" t="s">
        <v>52</v>
      </c>
      <c r="AT3290" s="9">
        <f t="shared" si="1512"/>
        <v>43555</v>
      </c>
      <c r="AU3290" s="9">
        <f t="shared" si="1513"/>
        <v>43525</v>
      </c>
      <c r="AV3290" s="9">
        <v>44798</v>
      </c>
      <c r="AW3290" s="11">
        <f t="shared" si="1514"/>
        <v>3.4054794520547946</v>
      </c>
      <c r="AX3290">
        <v>10</v>
      </c>
      <c r="AY3290" s="12">
        <v>0.05</v>
      </c>
      <c r="AZ3290">
        <f t="shared" si="1515"/>
        <v>9.5000000000000001E-2</v>
      </c>
      <c r="BA3290" s="13">
        <f t="shared" si="1516"/>
        <v>582750</v>
      </c>
      <c r="BB3290" s="17" t="s">
        <v>1973</v>
      </c>
      <c r="BC3290">
        <f>MATCH(BB3290,MONTHLY_INDEX!$A:$A,0)</f>
        <v>690</v>
      </c>
      <c r="BD3290">
        <f>MATCH(AU3290,MONTHLY_INDEX!$1:$1,0)</f>
        <v>87</v>
      </c>
      <c r="BE3290">
        <f>INDEX(MONTHLY_INDEX!$1:$1048576,Final!BC3290,Final!BD3290)</f>
        <v>111</v>
      </c>
      <c r="BF3290">
        <f>MATCH($BF$1,MONTHLY_INDEX!$1:$1,0)</f>
        <v>127</v>
      </c>
      <c r="BG3290">
        <f>INDEX(MONTHLY_INDEX!$1:$1048576,Final!BC3290,Final!BF3290)</f>
        <v>145.69999999999999</v>
      </c>
      <c r="BH3290" s="23">
        <f t="shared" si="1524"/>
        <v>0.31261261261261253</v>
      </c>
      <c r="BI3290" s="14">
        <f t="shared" si="1525"/>
        <v>764925</v>
      </c>
      <c r="BJ3290" s="14">
        <f t="shared" si="1526"/>
        <v>247468.9551369863</v>
      </c>
      <c r="BK3290" s="15">
        <f t="shared" si="1517"/>
        <v>517456.04486301367</v>
      </c>
      <c r="BL3290" s="52">
        <v>0</v>
      </c>
      <c r="BM3290" s="15">
        <f t="shared" si="1527"/>
        <v>517456.04486301367</v>
      </c>
    </row>
    <row r="3291" spans="1:65">
      <c r="A3291" s="8">
        <v>3289</v>
      </c>
      <c r="B3291" s="1" t="s">
        <v>44</v>
      </c>
      <c r="C3291" s="1">
        <v>1500</v>
      </c>
      <c r="D3291" s="1" t="s">
        <v>60</v>
      </c>
      <c r="E3291" s="1">
        <v>150000128</v>
      </c>
      <c r="F3291" s="1" t="s">
        <v>60</v>
      </c>
      <c r="G3291" s="1" t="s">
        <v>101</v>
      </c>
      <c r="H3291" s="1">
        <v>13</v>
      </c>
      <c r="I3291" s="1" t="s">
        <v>52</v>
      </c>
      <c r="J3291" s="1" t="s">
        <v>49</v>
      </c>
      <c r="K3291" s="1">
        <v>17406001</v>
      </c>
      <c r="L3291" s="1" t="s">
        <v>50</v>
      </c>
      <c r="M3291" s="1" t="s">
        <v>51</v>
      </c>
      <c r="N3291" s="1" t="s">
        <v>64</v>
      </c>
      <c r="O3291" s="1" t="s">
        <v>65</v>
      </c>
      <c r="P3291" s="1" t="s">
        <v>66</v>
      </c>
      <c r="Q3291" s="1" t="s">
        <v>67</v>
      </c>
      <c r="R3291" s="1" t="s">
        <v>87</v>
      </c>
      <c r="S3291" s="1" t="s">
        <v>88</v>
      </c>
      <c r="T3291" s="2">
        <v>43555</v>
      </c>
      <c r="U3291" s="2">
        <v>43555</v>
      </c>
      <c r="V3291" s="1" t="s">
        <v>52</v>
      </c>
      <c r="W3291" s="3">
        <v>1</v>
      </c>
      <c r="X3291" s="1" t="s">
        <v>53</v>
      </c>
      <c r="Y3291" s="4">
        <v>9976171</v>
      </c>
      <c r="Z3291" s="4">
        <v>-1067068</v>
      </c>
      <c r="AA3291" s="4">
        <v>0</v>
      </c>
      <c r="AB3291" s="4">
        <v>0</v>
      </c>
      <c r="AC3291" s="4">
        <v>0</v>
      </c>
      <c r="AD3291" s="4">
        <v>9976171</v>
      </c>
      <c r="AE3291" s="5">
        <v>1463</v>
      </c>
      <c r="AF3291" s="1" t="s">
        <v>70</v>
      </c>
      <c r="AG3291" s="1" t="s">
        <v>71</v>
      </c>
      <c r="AH3291" s="1" t="s">
        <v>89</v>
      </c>
      <c r="AI3291" s="1" t="s">
        <v>57</v>
      </c>
      <c r="AJ3291" s="5">
        <v>10950</v>
      </c>
      <c r="AK3291" s="4">
        <v>-104126</v>
      </c>
      <c r="AL3291" s="4">
        <v>0</v>
      </c>
      <c r="AM3291" s="4">
        <v>0</v>
      </c>
      <c r="AN3291" s="4">
        <v>0</v>
      </c>
      <c r="AO3291" s="4">
        <v>-1171194</v>
      </c>
      <c r="AP3291" s="4">
        <v>-1171194</v>
      </c>
      <c r="AQ3291" s="4">
        <v>0</v>
      </c>
      <c r="AR3291" s="4">
        <v>8804977</v>
      </c>
      <c r="AS3291" s="1" t="s">
        <v>52</v>
      </c>
      <c r="AT3291" s="9">
        <f t="shared" si="1512"/>
        <v>43555</v>
      </c>
      <c r="AU3291" s="9">
        <f t="shared" si="1513"/>
        <v>43525</v>
      </c>
      <c r="AV3291" s="9">
        <v>44798</v>
      </c>
      <c r="AW3291" s="11">
        <f t="shared" si="1514"/>
        <v>3.4054794520547946</v>
      </c>
      <c r="AX3291">
        <v>25</v>
      </c>
      <c r="AY3291" s="12">
        <v>0.05</v>
      </c>
      <c r="AZ3291">
        <f t="shared" si="1515"/>
        <v>3.7999999999999999E-2</v>
      </c>
      <c r="BA3291" s="13">
        <f t="shared" si="1516"/>
        <v>9976171</v>
      </c>
      <c r="BB3291" s="17" t="s">
        <v>2189</v>
      </c>
      <c r="BC3291">
        <f>MATCH(BB3291,MONTHLY_INDEX!$A:$A,0)</f>
        <v>798</v>
      </c>
      <c r="BD3291">
        <f>MATCH(AU3291,MONTHLY_INDEX!$1:$1,0)</f>
        <v>87</v>
      </c>
      <c r="BE3291">
        <f>INDEX(MONTHLY_INDEX!$1:$1048576,Final!BC3291,Final!BD3291)</f>
        <v>95.2</v>
      </c>
      <c r="BF3291">
        <f>MATCH($BF$1,MONTHLY_INDEX!$1:$1,0)</f>
        <v>127</v>
      </c>
      <c r="BG3291">
        <f>INDEX(MONTHLY_INDEX!$1:$1048576,Final!BC3291,Final!BF3291)</f>
        <v>95.3</v>
      </c>
      <c r="BH3291" s="23">
        <f t="shared" si="1524"/>
        <v>1.0504201680671672E-3</v>
      </c>
      <c r="BI3291" s="14">
        <f t="shared" si="1525"/>
        <v>9986650.1712184865</v>
      </c>
      <c r="BJ3291" s="14">
        <f t="shared" si="1526"/>
        <v>1292354.6142118738</v>
      </c>
      <c r="BK3291" s="15">
        <f t="shared" si="1517"/>
        <v>8694295.5570066124</v>
      </c>
      <c r="BL3291" s="52">
        <v>0</v>
      </c>
      <c r="BM3291" s="15">
        <f t="shared" si="1527"/>
        <v>8694295.5570066124</v>
      </c>
    </row>
    <row r="3292" spans="1:65">
      <c r="A3292" s="8">
        <v>3290</v>
      </c>
      <c r="B3292" s="1" t="s">
        <v>44</v>
      </c>
      <c r="C3292" s="1">
        <v>1500</v>
      </c>
      <c r="D3292" s="1" t="s">
        <v>60</v>
      </c>
      <c r="E3292" s="1">
        <v>150000128</v>
      </c>
      <c r="F3292" s="1" t="s">
        <v>60</v>
      </c>
      <c r="G3292" s="1" t="s">
        <v>102</v>
      </c>
      <c r="H3292" s="1">
        <v>14</v>
      </c>
      <c r="I3292" s="1" t="s">
        <v>52</v>
      </c>
      <c r="J3292" s="1" t="s">
        <v>49</v>
      </c>
      <c r="K3292" s="1">
        <v>17406001</v>
      </c>
      <c r="L3292" s="1" t="s">
        <v>50</v>
      </c>
      <c r="M3292" s="1" t="s">
        <v>51</v>
      </c>
      <c r="N3292" s="1" t="s">
        <v>64</v>
      </c>
      <c r="O3292" s="1" t="s">
        <v>65</v>
      </c>
      <c r="P3292" s="1" t="s">
        <v>66</v>
      </c>
      <c r="Q3292" s="1" t="s">
        <v>67</v>
      </c>
      <c r="R3292" s="1" t="s">
        <v>87</v>
      </c>
      <c r="S3292" s="1" t="s">
        <v>88</v>
      </c>
      <c r="T3292" s="2">
        <v>43555</v>
      </c>
      <c r="U3292" s="2">
        <v>43555</v>
      </c>
      <c r="V3292" s="1" t="s">
        <v>52</v>
      </c>
      <c r="W3292" s="3">
        <v>1</v>
      </c>
      <c r="X3292" s="1" t="s">
        <v>53</v>
      </c>
      <c r="Y3292" s="4">
        <v>21103901</v>
      </c>
      <c r="Z3292" s="4">
        <v>-2257310</v>
      </c>
      <c r="AA3292" s="4">
        <v>0</v>
      </c>
      <c r="AB3292" s="4">
        <v>0</v>
      </c>
      <c r="AC3292" s="4">
        <v>0</v>
      </c>
      <c r="AD3292" s="4">
        <v>21103901</v>
      </c>
      <c r="AE3292" s="5">
        <v>1463</v>
      </c>
      <c r="AF3292" s="1" t="s">
        <v>70</v>
      </c>
      <c r="AG3292" s="1" t="s">
        <v>71</v>
      </c>
      <c r="AH3292" s="1" t="s">
        <v>89</v>
      </c>
      <c r="AI3292" s="1" t="s">
        <v>57</v>
      </c>
      <c r="AJ3292" s="5">
        <v>10950</v>
      </c>
      <c r="AK3292" s="4">
        <v>-220271</v>
      </c>
      <c r="AL3292" s="4">
        <v>0</v>
      </c>
      <c r="AM3292" s="4">
        <v>0</v>
      </c>
      <c r="AN3292" s="4">
        <v>0</v>
      </c>
      <c r="AO3292" s="4">
        <v>-2477581</v>
      </c>
      <c r="AP3292" s="4">
        <v>-2477581</v>
      </c>
      <c r="AQ3292" s="4">
        <v>0</v>
      </c>
      <c r="AR3292" s="4">
        <v>18626320</v>
      </c>
      <c r="AS3292" s="1" t="s">
        <v>52</v>
      </c>
      <c r="AT3292" s="9">
        <f t="shared" si="1512"/>
        <v>43555</v>
      </c>
      <c r="AU3292" s="9">
        <f t="shared" si="1513"/>
        <v>43525</v>
      </c>
      <c r="AV3292" s="9">
        <v>44798</v>
      </c>
      <c r="AW3292" s="11">
        <f t="shared" si="1514"/>
        <v>3.4054794520547946</v>
      </c>
      <c r="AX3292">
        <v>25</v>
      </c>
      <c r="AY3292" s="12">
        <v>0.05</v>
      </c>
      <c r="AZ3292">
        <f t="shared" si="1515"/>
        <v>3.7999999999999999E-2</v>
      </c>
      <c r="BA3292" s="13">
        <f t="shared" si="1516"/>
        <v>21103901</v>
      </c>
      <c r="BB3292" s="17" t="s">
        <v>2189</v>
      </c>
      <c r="BC3292">
        <f>MATCH(BB3292,MONTHLY_INDEX!$A:$A,0)</f>
        <v>798</v>
      </c>
      <c r="BD3292">
        <f>MATCH(AU3292,MONTHLY_INDEX!$1:$1,0)</f>
        <v>87</v>
      </c>
      <c r="BE3292">
        <f>INDEX(MONTHLY_INDEX!$1:$1048576,Final!BC3292,Final!BD3292)</f>
        <v>95.2</v>
      </c>
      <c r="BF3292">
        <f>MATCH($BF$1,MONTHLY_INDEX!$1:$1,0)</f>
        <v>127</v>
      </c>
      <c r="BG3292">
        <f>INDEX(MONTHLY_INDEX!$1:$1048576,Final!BC3292,Final!BF3292)</f>
        <v>95.3</v>
      </c>
      <c r="BH3292" s="23">
        <f t="shared" si="1524"/>
        <v>1.0504201680671672E-3</v>
      </c>
      <c r="BI3292" s="14">
        <f t="shared" si="1525"/>
        <v>21126068.963235293</v>
      </c>
      <c r="BJ3292" s="14">
        <f t="shared" si="1526"/>
        <v>2733886.9627656327</v>
      </c>
      <c r="BK3292" s="15">
        <f t="shared" si="1517"/>
        <v>18392182.000469659</v>
      </c>
      <c r="BL3292" s="52">
        <v>0</v>
      </c>
      <c r="BM3292" s="15">
        <f t="shared" si="1527"/>
        <v>18392182.000469659</v>
      </c>
    </row>
    <row r="3293" spans="1:65">
      <c r="A3293" s="8">
        <v>3291</v>
      </c>
      <c r="B3293" s="1" t="s">
        <v>44</v>
      </c>
      <c r="C3293" s="1">
        <v>1500</v>
      </c>
      <c r="D3293" s="1" t="s">
        <v>60</v>
      </c>
      <c r="E3293" s="1">
        <v>150000128</v>
      </c>
      <c r="F3293" s="1" t="s">
        <v>60</v>
      </c>
      <c r="G3293" s="1" t="s">
        <v>103</v>
      </c>
      <c r="H3293" s="1">
        <v>15</v>
      </c>
      <c r="I3293" s="1" t="s">
        <v>52</v>
      </c>
      <c r="J3293" s="1" t="s">
        <v>49</v>
      </c>
      <c r="K3293" s="1">
        <v>17406001</v>
      </c>
      <c r="L3293" s="1" t="s">
        <v>50</v>
      </c>
      <c r="M3293" s="1" t="s">
        <v>51</v>
      </c>
      <c r="N3293" s="1" t="s">
        <v>64</v>
      </c>
      <c r="O3293" s="1" t="s">
        <v>65</v>
      </c>
      <c r="P3293" s="1" t="s">
        <v>66</v>
      </c>
      <c r="Q3293" s="1" t="s">
        <v>67</v>
      </c>
      <c r="R3293" s="1" t="s">
        <v>87</v>
      </c>
      <c r="S3293" s="1" t="s">
        <v>88</v>
      </c>
      <c r="T3293" s="2">
        <v>43555</v>
      </c>
      <c r="U3293" s="2">
        <v>43555</v>
      </c>
      <c r="V3293" s="1" t="s">
        <v>52</v>
      </c>
      <c r="W3293" s="3">
        <v>1</v>
      </c>
      <c r="X3293" s="1" t="s">
        <v>53</v>
      </c>
      <c r="Y3293" s="4">
        <v>580650</v>
      </c>
      <c r="Z3293" s="4">
        <v>-62107</v>
      </c>
      <c r="AA3293" s="4">
        <v>0</v>
      </c>
      <c r="AB3293" s="4">
        <v>0</v>
      </c>
      <c r="AC3293" s="4">
        <v>0</v>
      </c>
      <c r="AD3293" s="4">
        <v>580650</v>
      </c>
      <c r="AE3293" s="5">
        <v>1463</v>
      </c>
      <c r="AF3293" s="1" t="s">
        <v>70</v>
      </c>
      <c r="AG3293" s="1" t="s">
        <v>71</v>
      </c>
      <c r="AH3293" s="1" t="s">
        <v>89</v>
      </c>
      <c r="AI3293" s="1" t="s">
        <v>57</v>
      </c>
      <c r="AJ3293" s="5">
        <v>10950</v>
      </c>
      <c r="AK3293" s="4">
        <v>-6061</v>
      </c>
      <c r="AL3293" s="4">
        <v>0</v>
      </c>
      <c r="AM3293" s="4">
        <v>0</v>
      </c>
      <c r="AN3293" s="4">
        <v>0</v>
      </c>
      <c r="AO3293" s="4">
        <v>-68168</v>
      </c>
      <c r="AP3293" s="4">
        <v>-68168</v>
      </c>
      <c r="AQ3293" s="4">
        <v>0</v>
      </c>
      <c r="AR3293" s="4">
        <v>512482</v>
      </c>
      <c r="AS3293" s="1" t="s">
        <v>52</v>
      </c>
      <c r="AT3293" s="9">
        <f t="shared" si="1512"/>
        <v>43555</v>
      </c>
      <c r="AU3293" s="9">
        <f t="shared" si="1513"/>
        <v>43525</v>
      </c>
      <c r="AV3293" s="9">
        <v>44798</v>
      </c>
      <c r="AW3293" s="11">
        <f t="shared" si="1514"/>
        <v>3.4054794520547946</v>
      </c>
      <c r="AX3293">
        <v>10</v>
      </c>
      <c r="AY3293" s="12">
        <v>0.05</v>
      </c>
      <c r="AZ3293">
        <f t="shared" si="1515"/>
        <v>9.5000000000000001E-2</v>
      </c>
      <c r="BA3293" s="13">
        <f t="shared" si="1516"/>
        <v>580650</v>
      </c>
      <c r="BB3293" s="17" t="s">
        <v>1941</v>
      </c>
      <c r="BC3293">
        <f>MATCH(BB3293,MONTHLY_INDEX!$A:$A,0)</f>
        <v>674</v>
      </c>
      <c r="BD3293">
        <f>MATCH(AU3293,MONTHLY_INDEX!$1:$1,0)</f>
        <v>87</v>
      </c>
      <c r="BE3293">
        <f>INDEX(MONTHLY_INDEX!$1:$1048576,Final!BC3293,Final!BD3293)</f>
        <v>106.1</v>
      </c>
      <c r="BF3293">
        <f>MATCH($BF$1,MONTHLY_INDEX!$1:$1,0)</f>
        <v>127</v>
      </c>
      <c r="BG3293">
        <f>INDEX(MONTHLY_INDEX!$1:$1048576,Final!BC3293,Final!BF3293)</f>
        <v>122.8</v>
      </c>
      <c r="BH3293" s="23">
        <f t="shared" si="1524"/>
        <v>0.15739868049010372</v>
      </c>
      <c r="BI3293" s="14">
        <f t="shared" si="1525"/>
        <v>672043.54382657877</v>
      </c>
      <c r="BJ3293" s="14">
        <f t="shared" si="1526"/>
        <v>217419.8955418125</v>
      </c>
      <c r="BK3293" s="15">
        <f t="shared" si="1517"/>
        <v>454623.64828476624</v>
      </c>
      <c r="BL3293" s="52">
        <v>0</v>
      </c>
      <c r="BM3293" s="15">
        <f t="shared" si="1527"/>
        <v>454623.64828476624</v>
      </c>
    </row>
    <row r="3294" spans="1:65">
      <c r="A3294" s="8">
        <v>3292</v>
      </c>
      <c r="B3294" s="1" t="s">
        <v>44</v>
      </c>
      <c r="C3294" s="1">
        <v>1500</v>
      </c>
      <c r="D3294" s="1" t="s">
        <v>60</v>
      </c>
      <c r="E3294" s="1">
        <v>150000128</v>
      </c>
      <c r="F3294" s="1" t="s">
        <v>60</v>
      </c>
      <c r="G3294" s="1" t="s">
        <v>104</v>
      </c>
      <c r="H3294" s="1">
        <v>16</v>
      </c>
      <c r="I3294" s="1" t="s">
        <v>52</v>
      </c>
      <c r="J3294" s="1" t="s">
        <v>49</v>
      </c>
      <c r="K3294" s="1">
        <v>17406001</v>
      </c>
      <c r="L3294" s="1" t="s">
        <v>50</v>
      </c>
      <c r="M3294" s="1" t="s">
        <v>51</v>
      </c>
      <c r="N3294" s="1" t="s">
        <v>64</v>
      </c>
      <c r="O3294" s="1" t="s">
        <v>65</v>
      </c>
      <c r="P3294" s="1" t="s">
        <v>66</v>
      </c>
      <c r="Q3294" s="1" t="s">
        <v>67</v>
      </c>
      <c r="R3294" s="1" t="s">
        <v>87</v>
      </c>
      <c r="S3294" s="1" t="s">
        <v>88</v>
      </c>
      <c r="T3294" s="2">
        <v>43555</v>
      </c>
      <c r="U3294" s="2">
        <v>43555</v>
      </c>
      <c r="V3294" s="1" t="s">
        <v>52</v>
      </c>
      <c r="W3294" s="3">
        <v>1</v>
      </c>
      <c r="X3294" s="1" t="s">
        <v>53</v>
      </c>
      <c r="Y3294" s="4">
        <v>175035</v>
      </c>
      <c r="Z3294" s="4">
        <v>-18720</v>
      </c>
      <c r="AA3294" s="4">
        <v>0</v>
      </c>
      <c r="AB3294" s="4">
        <v>0</v>
      </c>
      <c r="AC3294" s="4">
        <v>0</v>
      </c>
      <c r="AD3294" s="4">
        <v>175035</v>
      </c>
      <c r="AE3294" s="5">
        <v>1463</v>
      </c>
      <c r="AF3294" s="1" t="s">
        <v>70</v>
      </c>
      <c r="AG3294" s="1" t="s">
        <v>71</v>
      </c>
      <c r="AH3294" s="1" t="s">
        <v>89</v>
      </c>
      <c r="AI3294" s="1" t="s">
        <v>57</v>
      </c>
      <c r="AJ3294" s="5">
        <v>10950</v>
      </c>
      <c r="AK3294" s="4">
        <v>-1827</v>
      </c>
      <c r="AL3294" s="4">
        <v>0</v>
      </c>
      <c r="AM3294" s="4">
        <v>0</v>
      </c>
      <c r="AN3294" s="4">
        <v>0</v>
      </c>
      <c r="AO3294" s="4">
        <v>-20547</v>
      </c>
      <c r="AP3294" s="4">
        <v>-20547</v>
      </c>
      <c r="AQ3294" s="4">
        <v>0</v>
      </c>
      <c r="AR3294" s="4">
        <v>154488</v>
      </c>
      <c r="AS3294" s="1" t="s">
        <v>52</v>
      </c>
      <c r="AT3294" s="9">
        <f t="shared" si="1512"/>
        <v>43555</v>
      </c>
      <c r="AU3294" s="9">
        <f t="shared" si="1513"/>
        <v>43525</v>
      </c>
      <c r="AV3294" s="9">
        <v>44798</v>
      </c>
      <c r="AW3294" s="11">
        <f t="shared" si="1514"/>
        <v>3.4054794520547946</v>
      </c>
      <c r="AX3294">
        <v>10</v>
      </c>
      <c r="AY3294" s="12">
        <v>0.05</v>
      </c>
      <c r="AZ3294">
        <f t="shared" si="1515"/>
        <v>9.5000000000000001E-2</v>
      </c>
      <c r="BA3294" s="13">
        <f t="shared" si="1516"/>
        <v>175035</v>
      </c>
      <c r="BB3294" s="17" t="s">
        <v>1877</v>
      </c>
      <c r="BC3294">
        <f>MATCH(BB3294,MONTHLY_INDEX!$A:$A,0)</f>
        <v>642</v>
      </c>
      <c r="BD3294">
        <f>MATCH(AU3294,MONTHLY_INDEX!$1:$1,0)</f>
        <v>87</v>
      </c>
      <c r="BE3294">
        <f>INDEX(MONTHLY_INDEX!$1:$1048576,Final!BC3294,Final!BD3294)</f>
        <v>79.5</v>
      </c>
      <c r="BF3294">
        <f>MATCH($BF$1,MONTHLY_INDEX!$1:$1,0)</f>
        <v>127</v>
      </c>
      <c r="BG3294">
        <f>INDEX(MONTHLY_INDEX!$1:$1048576,Final!BC3294,Final!BF3294)</f>
        <v>94</v>
      </c>
      <c r="BH3294" s="23">
        <f t="shared" si="1524"/>
        <v>0.18238993710691823</v>
      </c>
      <c r="BI3294" s="14">
        <f t="shared" si="1525"/>
        <v>206959.62264150943</v>
      </c>
      <c r="BJ3294" s="14">
        <f t="shared" si="1526"/>
        <v>66955.690519514086</v>
      </c>
      <c r="BK3294" s="15">
        <f t="shared" si="1517"/>
        <v>140003.93212199534</v>
      </c>
      <c r="BL3294" s="52">
        <v>0</v>
      </c>
      <c r="BM3294" s="15">
        <f t="shared" si="1527"/>
        <v>140003.93212199534</v>
      </c>
    </row>
    <row r="3295" spans="1:65">
      <c r="A3295" s="8">
        <v>3293</v>
      </c>
      <c r="B3295" s="1" t="s">
        <v>44</v>
      </c>
      <c r="C3295" s="1">
        <v>1500</v>
      </c>
      <c r="D3295" s="1" t="s">
        <v>60</v>
      </c>
      <c r="E3295" s="1">
        <v>150000128</v>
      </c>
      <c r="F3295" s="1" t="s">
        <v>60</v>
      </c>
      <c r="G3295" s="1" t="s">
        <v>105</v>
      </c>
      <c r="H3295" s="1">
        <v>17</v>
      </c>
      <c r="I3295" s="1" t="s">
        <v>52</v>
      </c>
      <c r="J3295" s="1" t="s">
        <v>49</v>
      </c>
      <c r="K3295" s="1">
        <v>17406001</v>
      </c>
      <c r="L3295" s="1" t="s">
        <v>50</v>
      </c>
      <c r="M3295" s="1" t="s">
        <v>51</v>
      </c>
      <c r="N3295" s="1" t="s">
        <v>64</v>
      </c>
      <c r="O3295" s="1" t="s">
        <v>65</v>
      </c>
      <c r="P3295" s="1" t="s">
        <v>66</v>
      </c>
      <c r="Q3295" s="1" t="s">
        <v>67</v>
      </c>
      <c r="R3295" s="1" t="s">
        <v>87</v>
      </c>
      <c r="S3295" s="1" t="s">
        <v>88</v>
      </c>
      <c r="T3295" s="2">
        <v>43555</v>
      </c>
      <c r="U3295" s="2">
        <v>43555</v>
      </c>
      <c r="V3295" s="1" t="s">
        <v>52</v>
      </c>
      <c r="W3295" s="3">
        <v>1</v>
      </c>
      <c r="X3295" s="1" t="s">
        <v>53</v>
      </c>
      <c r="Y3295" s="4">
        <v>132796</v>
      </c>
      <c r="Z3295" s="4">
        <v>-14203</v>
      </c>
      <c r="AA3295" s="4">
        <v>0</v>
      </c>
      <c r="AB3295" s="4">
        <v>0</v>
      </c>
      <c r="AC3295" s="4">
        <v>0</v>
      </c>
      <c r="AD3295" s="4">
        <v>132796</v>
      </c>
      <c r="AE3295" s="5">
        <v>1463</v>
      </c>
      <c r="AF3295" s="1" t="s">
        <v>70</v>
      </c>
      <c r="AG3295" s="1" t="s">
        <v>71</v>
      </c>
      <c r="AH3295" s="1" t="s">
        <v>89</v>
      </c>
      <c r="AI3295" s="1" t="s">
        <v>57</v>
      </c>
      <c r="AJ3295" s="5">
        <v>10950</v>
      </c>
      <c r="AK3295" s="4">
        <v>-1386</v>
      </c>
      <c r="AL3295" s="4">
        <v>0</v>
      </c>
      <c r="AM3295" s="4">
        <v>0</v>
      </c>
      <c r="AN3295" s="4">
        <v>0</v>
      </c>
      <c r="AO3295" s="4">
        <v>-15589</v>
      </c>
      <c r="AP3295" s="4">
        <v>-15589</v>
      </c>
      <c r="AQ3295" s="4">
        <v>0</v>
      </c>
      <c r="AR3295" s="4">
        <v>117207</v>
      </c>
      <c r="AS3295" s="1" t="s">
        <v>52</v>
      </c>
      <c r="AT3295" s="9">
        <f t="shared" si="1512"/>
        <v>43555</v>
      </c>
      <c r="AU3295" s="9">
        <f t="shared" si="1513"/>
        <v>43525</v>
      </c>
      <c r="AV3295" s="9">
        <v>44798</v>
      </c>
      <c r="AW3295" s="11">
        <f t="shared" si="1514"/>
        <v>3.4054794520547946</v>
      </c>
      <c r="AX3295">
        <v>10</v>
      </c>
      <c r="AY3295" s="12">
        <v>0.05</v>
      </c>
      <c r="AZ3295">
        <f t="shared" si="1515"/>
        <v>9.5000000000000001E-2</v>
      </c>
      <c r="BA3295" s="13">
        <f t="shared" si="1516"/>
        <v>132796</v>
      </c>
      <c r="BB3295" s="17" t="s">
        <v>2189</v>
      </c>
      <c r="BC3295">
        <f>MATCH(BB3295,MONTHLY_INDEX!$A:$A,0)</f>
        <v>798</v>
      </c>
      <c r="BD3295">
        <f>MATCH(AU3295,MONTHLY_INDEX!$1:$1,0)</f>
        <v>87</v>
      </c>
      <c r="BE3295">
        <f>INDEX(MONTHLY_INDEX!$1:$1048576,Final!BC3295,Final!BD3295)</f>
        <v>95.2</v>
      </c>
      <c r="BF3295">
        <f>MATCH($BF$1,MONTHLY_INDEX!$1:$1,0)</f>
        <v>127</v>
      </c>
      <c r="BG3295">
        <f>INDEX(MONTHLY_INDEX!$1:$1048576,Final!BC3295,Final!BF3295)</f>
        <v>95.3</v>
      </c>
      <c r="BH3295" s="23">
        <f t="shared" si="1524"/>
        <v>1.0504201680671672E-3</v>
      </c>
      <c r="BI3295" s="14">
        <f t="shared" si="1525"/>
        <v>132935.49159663866</v>
      </c>
      <c r="BJ3295" s="14">
        <f t="shared" si="1526"/>
        <v>43007.363082709802</v>
      </c>
      <c r="BK3295" s="15">
        <f t="shared" si="1517"/>
        <v>89928.128513928852</v>
      </c>
      <c r="BL3295" s="52">
        <v>0</v>
      </c>
      <c r="BM3295" s="15">
        <f t="shared" si="1527"/>
        <v>89928.128513928852</v>
      </c>
    </row>
    <row r="3296" spans="1:65">
      <c r="A3296" s="8">
        <v>3294</v>
      </c>
      <c r="B3296" s="1" t="s">
        <v>44</v>
      </c>
      <c r="C3296" s="1">
        <v>1500</v>
      </c>
      <c r="D3296" s="1" t="s">
        <v>60</v>
      </c>
      <c r="E3296" s="1">
        <v>150000128</v>
      </c>
      <c r="F3296" s="1" t="s">
        <v>60</v>
      </c>
      <c r="G3296" s="1" t="s">
        <v>106</v>
      </c>
      <c r="H3296" s="1">
        <v>18</v>
      </c>
      <c r="I3296" s="1" t="s">
        <v>52</v>
      </c>
      <c r="J3296" s="1" t="s">
        <v>49</v>
      </c>
      <c r="K3296" s="1">
        <v>17406001</v>
      </c>
      <c r="L3296" s="1" t="s">
        <v>50</v>
      </c>
      <c r="M3296" s="1" t="s">
        <v>51</v>
      </c>
      <c r="N3296" s="1" t="s">
        <v>64</v>
      </c>
      <c r="O3296" s="1" t="s">
        <v>65</v>
      </c>
      <c r="P3296" s="1" t="s">
        <v>66</v>
      </c>
      <c r="Q3296" s="1" t="s">
        <v>67</v>
      </c>
      <c r="R3296" s="1" t="s">
        <v>87</v>
      </c>
      <c r="S3296" s="1" t="s">
        <v>88</v>
      </c>
      <c r="T3296" s="2">
        <v>43555</v>
      </c>
      <c r="U3296" s="2">
        <v>43555</v>
      </c>
      <c r="V3296" s="1" t="s">
        <v>52</v>
      </c>
      <c r="W3296" s="3">
        <v>1</v>
      </c>
      <c r="X3296" s="1" t="s">
        <v>53</v>
      </c>
      <c r="Y3296" s="4">
        <v>469552</v>
      </c>
      <c r="Z3296" s="4">
        <v>-50223</v>
      </c>
      <c r="AA3296" s="4">
        <v>0</v>
      </c>
      <c r="AB3296" s="4">
        <v>0</v>
      </c>
      <c r="AC3296" s="4">
        <v>0</v>
      </c>
      <c r="AD3296" s="4">
        <v>469552</v>
      </c>
      <c r="AE3296" s="5">
        <v>1463</v>
      </c>
      <c r="AF3296" s="1" t="s">
        <v>70</v>
      </c>
      <c r="AG3296" s="1" t="s">
        <v>71</v>
      </c>
      <c r="AH3296" s="1" t="s">
        <v>89</v>
      </c>
      <c r="AI3296" s="1" t="s">
        <v>57</v>
      </c>
      <c r="AJ3296" s="5">
        <v>10950</v>
      </c>
      <c r="AK3296" s="4">
        <v>-4901</v>
      </c>
      <c r="AL3296" s="4">
        <v>0</v>
      </c>
      <c r="AM3296" s="4">
        <v>0</v>
      </c>
      <c r="AN3296" s="4">
        <v>0</v>
      </c>
      <c r="AO3296" s="4">
        <v>-55124</v>
      </c>
      <c r="AP3296" s="4">
        <v>-55124</v>
      </c>
      <c r="AQ3296" s="4">
        <v>0</v>
      </c>
      <c r="AR3296" s="4">
        <v>414428</v>
      </c>
      <c r="AS3296" s="1" t="s">
        <v>52</v>
      </c>
      <c r="AT3296" s="9">
        <f t="shared" si="1512"/>
        <v>43555</v>
      </c>
      <c r="AU3296" s="9">
        <f t="shared" si="1513"/>
        <v>43525</v>
      </c>
      <c r="AV3296" s="9">
        <v>44798</v>
      </c>
      <c r="AW3296" s="11">
        <f t="shared" si="1514"/>
        <v>3.4054794520547946</v>
      </c>
      <c r="AX3296">
        <v>10</v>
      </c>
      <c r="AY3296" s="12">
        <v>0.05</v>
      </c>
      <c r="AZ3296">
        <f t="shared" si="1515"/>
        <v>9.5000000000000001E-2</v>
      </c>
      <c r="BA3296" s="13">
        <f t="shared" si="1516"/>
        <v>469552</v>
      </c>
      <c r="BB3296" s="17" t="s">
        <v>1871</v>
      </c>
      <c r="BC3296">
        <f>MATCH(BB3296,MONTHLY_INDEX!$A:$A,0)</f>
        <v>639</v>
      </c>
      <c r="BD3296">
        <f>MATCH(AU3296,MONTHLY_INDEX!$1:$1,0)</f>
        <v>87</v>
      </c>
      <c r="BE3296">
        <f>INDEX(MONTHLY_INDEX!$1:$1048576,Final!BC3296,Final!BD3296)</f>
        <v>111.4</v>
      </c>
      <c r="BF3296">
        <f>MATCH($BF$1,MONTHLY_INDEX!$1:$1,0)</f>
        <v>127</v>
      </c>
      <c r="BG3296">
        <f>INDEX(MONTHLY_INDEX!$1:$1048576,Final!BC3296,Final!BF3296)</f>
        <v>116.2</v>
      </c>
      <c r="BH3296" s="23">
        <f t="shared" si="1524"/>
        <v>4.3087971274685791E-2</v>
      </c>
      <c r="BI3296" s="14">
        <f t="shared" si="1525"/>
        <v>489784.04308797128</v>
      </c>
      <c r="BJ3296" s="14">
        <f t="shared" si="1526"/>
        <v>158455.2019946386</v>
      </c>
      <c r="BK3296" s="15">
        <f t="shared" si="1517"/>
        <v>331328.84109333268</v>
      </c>
      <c r="BL3296" s="52">
        <v>0</v>
      </c>
      <c r="BM3296" s="15">
        <f t="shared" si="1527"/>
        <v>331328.84109333268</v>
      </c>
    </row>
    <row r="3297" spans="1:65">
      <c r="A3297" s="8">
        <v>3295</v>
      </c>
      <c r="B3297" s="1" t="s">
        <v>44</v>
      </c>
      <c r="C3297" s="1">
        <v>1500</v>
      </c>
      <c r="D3297" s="1" t="s">
        <v>60</v>
      </c>
      <c r="E3297" s="1">
        <v>150000128</v>
      </c>
      <c r="F3297" s="1" t="s">
        <v>60</v>
      </c>
      <c r="G3297" s="1" t="s">
        <v>107</v>
      </c>
      <c r="H3297" s="1">
        <v>19</v>
      </c>
      <c r="I3297" s="1" t="s">
        <v>52</v>
      </c>
      <c r="J3297" s="1" t="s">
        <v>49</v>
      </c>
      <c r="K3297" s="1">
        <v>17406001</v>
      </c>
      <c r="L3297" s="1" t="s">
        <v>50</v>
      </c>
      <c r="M3297" s="1" t="s">
        <v>51</v>
      </c>
      <c r="N3297" s="1" t="s">
        <v>64</v>
      </c>
      <c r="O3297" s="1" t="s">
        <v>65</v>
      </c>
      <c r="P3297" s="1" t="s">
        <v>66</v>
      </c>
      <c r="Q3297" s="1" t="s">
        <v>67</v>
      </c>
      <c r="R3297" s="1" t="s">
        <v>87</v>
      </c>
      <c r="S3297" s="1" t="s">
        <v>88</v>
      </c>
      <c r="T3297" s="2">
        <v>43555</v>
      </c>
      <c r="U3297" s="2">
        <v>43555</v>
      </c>
      <c r="V3297" s="1" t="s">
        <v>52</v>
      </c>
      <c r="W3297" s="3">
        <v>1</v>
      </c>
      <c r="X3297" s="1" t="s">
        <v>53</v>
      </c>
      <c r="Y3297" s="4">
        <v>6861326</v>
      </c>
      <c r="Z3297" s="4">
        <v>-733898</v>
      </c>
      <c r="AA3297" s="4">
        <v>0</v>
      </c>
      <c r="AB3297" s="4">
        <v>0</v>
      </c>
      <c r="AC3297" s="4">
        <v>0</v>
      </c>
      <c r="AD3297" s="4">
        <v>6861326</v>
      </c>
      <c r="AE3297" s="5">
        <v>1463</v>
      </c>
      <c r="AF3297" s="1" t="s">
        <v>70</v>
      </c>
      <c r="AG3297" s="1" t="s">
        <v>71</v>
      </c>
      <c r="AH3297" s="1" t="s">
        <v>89</v>
      </c>
      <c r="AI3297" s="1" t="s">
        <v>57</v>
      </c>
      <c r="AJ3297" s="5">
        <v>10950</v>
      </c>
      <c r="AK3297" s="4">
        <v>-71615</v>
      </c>
      <c r="AL3297" s="4">
        <v>0</v>
      </c>
      <c r="AM3297" s="4">
        <v>0</v>
      </c>
      <c r="AN3297" s="4">
        <v>0</v>
      </c>
      <c r="AO3297" s="4">
        <v>-805513</v>
      </c>
      <c r="AP3297" s="4">
        <v>-805513</v>
      </c>
      <c r="AQ3297" s="4">
        <v>0</v>
      </c>
      <c r="AR3297" s="4">
        <v>6055813</v>
      </c>
      <c r="AS3297" s="1" t="s">
        <v>52</v>
      </c>
      <c r="AT3297" s="9">
        <f t="shared" si="1512"/>
        <v>43555</v>
      </c>
      <c r="AU3297" s="9">
        <f t="shared" si="1513"/>
        <v>43525</v>
      </c>
      <c r="AV3297" s="9">
        <v>44798</v>
      </c>
      <c r="AW3297" s="11">
        <f t="shared" si="1514"/>
        <v>3.4054794520547946</v>
      </c>
      <c r="AX3297">
        <v>10</v>
      </c>
      <c r="AY3297" s="12">
        <v>0.05</v>
      </c>
      <c r="AZ3297">
        <f t="shared" si="1515"/>
        <v>9.5000000000000001E-2</v>
      </c>
      <c r="BA3297" s="13">
        <f t="shared" si="1516"/>
        <v>6861326</v>
      </c>
      <c r="BI3297" s="14">
        <f t="shared" ref="BI3297:BI3299" si="1528">AR3297</f>
        <v>6055813</v>
      </c>
      <c r="BJ3297" s="14">
        <v>0</v>
      </c>
      <c r="BK3297" s="14">
        <f t="shared" ref="BK3297:BK3299" si="1529">AR3297</f>
        <v>6055813</v>
      </c>
      <c r="BL3297" s="52">
        <v>0</v>
      </c>
      <c r="BM3297" s="15">
        <f t="shared" ref="BM3297:BM3299" si="1530">AR3297</f>
        <v>6055813</v>
      </c>
    </row>
    <row r="3298" spans="1:65">
      <c r="A3298" s="8">
        <v>3296</v>
      </c>
      <c r="B3298" s="1" t="s">
        <v>44</v>
      </c>
      <c r="C3298" s="1">
        <v>1500</v>
      </c>
      <c r="D3298" s="1" t="s">
        <v>60</v>
      </c>
      <c r="E3298" s="1">
        <v>150000128</v>
      </c>
      <c r="F3298" s="1" t="s">
        <v>60</v>
      </c>
      <c r="G3298" s="1" t="s">
        <v>108</v>
      </c>
      <c r="H3298" s="1">
        <v>20</v>
      </c>
      <c r="I3298" s="1" t="s">
        <v>52</v>
      </c>
      <c r="J3298" s="1" t="s">
        <v>49</v>
      </c>
      <c r="K3298" s="1">
        <v>17406001</v>
      </c>
      <c r="L3298" s="1" t="s">
        <v>50</v>
      </c>
      <c r="M3298" s="1" t="s">
        <v>51</v>
      </c>
      <c r="N3298" s="1" t="s">
        <v>64</v>
      </c>
      <c r="O3298" s="1" t="s">
        <v>65</v>
      </c>
      <c r="P3298" s="1" t="s">
        <v>66</v>
      </c>
      <c r="Q3298" s="1" t="s">
        <v>67</v>
      </c>
      <c r="R3298" s="1" t="s">
        <v>87</v>
      </c>
      <c r="S3298" s="1" t="s">
        <v>88</v>
      </c>
      <c r="T3298" s="2">
        <v>43555</v>
      </c>
      <c r="U3298" s="2">
        <v>43555</v>
      </c>
      <c r="V3298" s="1" t="s">
        <v>52</v>
      </c>
      <c r="W3298" s="3">
        <v>1</v>
      </c>
      <c r="X3298" s="1" t="s">
        <v>53</v>
      </c>
      <c r="Y3298" s="4">
        <v>5552065</v>
      </c>
      <c r="Z3298" s="4">
        <v>-593858</v>
      </c>
      <c r="AA3298" s="4">
        <v>0</v>
      </c>
      <c r="AB3298" s="4">
        <v>0</v>
      </c>
      <c r="AC3298" s="4">
        <v>0</v>
      </c>
      <c r="AD3298" s="4">
        <v>5552065</v>
      </c>
      <c r="AE3298" s="5">
        <v>1463</v>
      </c>
      <c r="AF3298" s="1" t="s">
        <v>70</v>
      </c>
      <c r="AG3298" s="1" t="s">
        <v>71</v>
      </c>
      <c r="AH3298" s="1" t="s">
        <v>89</v>
      </c>
      <c r="AI3298" s="1" t="s">
        <v>57</v>
      </c>
      <c r="AJ3298" s="5">
        <v>10950</v>
      </c>
      <c r="AK3298" s="4">
        <v>-57949</v>
      </c>
      <c r="AL3298" s="4">
        <v>0</v>
      </c>
      <c r="AM3298" s="4">
        <v>0</v>
      </c>
      <c r="AN3298" s="4">
        <v>0</v>
      </c>
      <c r="AO3298" s="4">
        <v>-651807</v>
      </c>
      <c r="AP3298" s="4">
        <v>-651807</v>
      </c>
      <c r="AQ3298" s="4">
        <v>0</v>
      </c>
      <c r="AR3298" s="4">
        <v>4900258</v>
      </c>
      <c r="AS3298" s="1" t="s">
        <v>52</v>
      </c>
      <c r="AT3298" s="9">
        <f t="shared" si="1512"/>
        <v>43555</v>
      </c>
      <c r="AU3298" s="9">
        <f t="shared" si="1513"/>
        <v>43525</v>
      </c>
      <c r="AV3298" s="9">
        <v>44798</v>
      </c>
      <c r="AW3298" s="11">
        <f t="shared" si="1514"/>
        <v>3.4054794520547946</v>
      </c>
      <c r="AX3298">
        <v>10</v>
      </c>
      <c r="AY3298" s="12">
        <v>0.05</v>
      </c>
      <c r="AZ3298">
        <f t="shared" si="1515"/>
        <v>9.5000000000000001E-2</v>
      </c>
      <c r="BA3298" s="13">
        <f t="shared" si="1516"/>
        <v>5552065</v>
      </c>
      <c r="BI3298" s="14">
        <f t="shared" si="1528"/>
        <v>4900258</v>
      </c>
      <c r="BJ3298" s="14">
        <v>0</v>
      </c>
      <c r="BK3298" s="14">
        <f t="shared" si="1529"/>
        <v>4900258</v>
      </c>
      <c r="BL3298" s="52">
        <v>0</v>
      </c>
      <c r="BM3298" s="15">
        <f t="shared" si="1530"/>
        <v>4900258</v>
      </c>
    </row>
    <row r="3299" spans="1:65">
      <c r="A3299" s="8">
        <v>3297</v>
      </c>
      <c r="B3299" s="1" t="s">
        <v>44</v>
      </c>
      <c r="C3299" s="1">
        <v>1500</v>
      </c>
      <c r="D3299" s="1" t="s">
        <v>60</v>
      </c>
      <c r="E3299" s="1">
        <v>150000128</v>
      </c>
      <c r="F3299" s="1" t="s">
        <v>60</v>
      </c>
      <c r="G3299" s="1" t="s">
        <v>109</v>
      </c>
      <c r="H3299" s="1">
        <v>21</v>
      </c>
      <c r="I3299" s="1" t="s">
        <v>52</v>
      </c>
      <c r="J3299" s="1" t="s">
        <v>49</v>
      </c>
      <c r="K3299" s="1">
        <v>17406001</v>
      </c>
      <c r="L3299" s="1" t="s">
        <v>50</v>
      </c>
      <c r="M3299" s="1" t="s">
        <v>51</v>
      </c>
      <c r="N3299" s="1" t="s">
        <v>64</v>
      </c>
      <c r="O3299" s="1" t="s">
        <v>65</v>
      </c>
      <c r="P3299" s="1" t="s">
        <v>66</v>
      </c>
      <c r="Q3299" s="1" t="s">
        <v>67</v>
      </c>
      <c r="R3299" s="1" t="s">
        <v>87</v>
      </c>
      <c r="S3299" s="1" t="s">
        <v>88</v>
      </c>
      <c r="T3299" s="2">
        <v>43555</v>
      </c>
      <c r="U3299" s="2">
        <v>43555</v>
      </c>
      <c r="V3299" s="1" t="s">
        <v>52</v>
      </c>
      <c r="W3299" s="3">
        <v>1</v>
      </c>
      <c r="X3299" s="1" t="s">
        <v>53</v>
      </c>
      <c r="Y3299" s="4">
        <v>1950695</v>
      </c>
      <c r="Z3299" s="4">
        <v>-209224</v>
      </c>
      <c r="AA3299" s="4">
        <v>0</v>
      </c>
      <c r="AB3299" s="4">
        <v>0</v>
      </c>
      <c r="AC3299" s="4">
        <v>0</v>
      </c>
      <c r="AD3299" s="4">
        <v>1950695</v>
      </c>
      <c r="AE3299" s="5">
        <v>1463</v>
      </c>
      <c r="AF3299" s="1" t="s">
        <v>70</v>
      </c>
      <c r="AG3299" s="1" t="s">
        <v>71</v>
      </c>
      <c r="AH3299" s="1" t="s">
        <v>89</v>
      </c>
      <c r="AI3299" s="1" t="s">
        <v>57</v>
      </c>
      <c r="AJ3299" s="5">
        <v>10950</v>
      </c>
      <c r="AK3299" s="4">
        <v>-20353</v>
      </c>
      <c r="AL3299" s="4">
        <v>0</v>
      </c>
      <c r="AM3299" s="4">
        <v>0</v>
      </c>
      <c r="AN3299" s="4">
        <v>0</v>
      </c>
      <c r="AO3299" s="4">
        <v>-229577</v>
      </c>
      <c r="AP3299" s="4">
        <v>-229577</v>
      </c>
      <c r="AQ3299" s="4">
        <v>0</v>
      </c>
      <c r="AR3299" s="4">
        <v>1721118</v>
      </c>
      <c r="AS3299" s="1" t="s">
        <v>52</v>
      </c>
      <c r="AT3299" s="9">
        <f t="shared" si="1512"/>
        <v>43555</v>
      </c>
      <c r="AU3299" s="9">
        <f t="shared" si="1513"/>
        <v>43525</v>
      </c>
      <c r="AV3299" s="9">
        <v>44798</v>
      </c>
      <c r="AW3299" s="11">
        <f t="shared" si="1514"/>
        <v>3.4054794520547946</v>
      </c>
      <c r="AX3299">
        <v>10</v>
      </c>
      <c r="AY3299" s="12">
        <v>0.05</v>
      </c>
      <c r="AZ3299">
        <f t="shared" si="1515"/>
        <v>9.5000000000000001E-2</v>
      </c>
      <c r="BA3299" s="13">
        <f t="shared" si="1516"/>
        <v>1950695</v>
      </c>
      <c r="BI3299" s="14">
        <f t="shared" si="1528"/>
        <v>1721118</v>
      </c>
      <c r="BJ3299" s="14">
        <v>0</v>
      </c>
      <c r="BK3299" s="14">
        <f t="shared" si="1529"/>
        <v>1721118</v>
      </c>
      <c r="BL3299" s="52">
        <v>0</v>
      </c>
      <c r="BM3299" s="15">
        <f t="shared" si="1530"/>
        <v>1721118</v>
      </c>
    </row>
    <row r="3300" spans="1:65">
      <c r="A3300" s="8">
        <v>3298</v>
      </c>
      <c r="B3300" s="1" t="s">
        <v>44</v>
      </c>
      <c r="C3300" s="1">
        <v>1500</v>
      </c>
      <c r="D3300" s="1" t="s">
        <v>60</v>
      </c>
      <c r="E3300" s="1">
        <v>150000128</v>
      </c>
      <c r="F3300" s="1" t="s">
        <v>60</v>
      </c>
      <c r="G3300" s="1" t="s">
        <v>110</v>
      </c>
      <c r="H3300" s="1">
        <v>22</v>
      </c>
      <c r="I3300" s="1" t="s">
        <v>52</v>
      </c>
      <c r="J3300" s="1" t="s">
        <v>49</v>
      </c>
      <c r="K3300" s="1">
        <v>17406001</v>
      </c>
      <c r="L3300" s="1" t="s">
        <v>50</v>
      </c>
      <c r="M3300" s="1" t="s">
        <v>51</v>
      </c>
      <c r="N3300" s="1" t="s">
        <v>64</v>
      </c>
      <c r="O3300" s="1" t="s">
        <v>65</v>
      </c>
      <c r="P3300" s="1" t="s">
        <v>66</v>
      </c>
      <c r="Q3300" s="1" t="s">
        <v>67</v>
      </c>
      <c r="R3300" s="1" t="s">
        <v>87</v>
      </c>
      <c r="S3300" s="1" t="s">
        <v>88</v>
      </c>
      <c r="T3300" s="2">
        <v>43555</v>
      </c>
      <c r="U3300" s="2">
        <v>43555</v>
      </c>
      <c r="V3300" s="1" t="s">
        <v>52</v>
      </c>
      <c r="W3300" s="3">
        <v>1</v>
      </c>
      <c r="X3300" s="1" t="s">
        <v>53</v>
      </c>
      <c r="Y3300" s="4">
        <v>16789210</v>
      </c>
      <c r="Z3300" s="4">
        <v>-1795802</v>
      </c>
      <c r="AA3300" s="4">
        <v>0</v>
      </c>
      <c r="AB3300" s="4">
        <v>0</v>
      </c>
      <c r="AC3300" s="4">
        <v>0</v>
      </c>
      <c r="AD3300" s="4">
        <v>16789210</v>
      </c>
      <c r="AE3300" s="5">
        <v>1463</v>
      </c>
      <c r="AF3300" s="1" t="s">
        <v>70</v>
      </c>
      <c r="AG3300" s="1" t="s">
        <v>71</v>
      </c>
      <c r="AH3300" s="1" t="s">
        <v>89</v>
      </c>
      <c r="AI3300" s="1" t="s">
        <v>57</v>
      </c>
      <c r="AJ3300" s="5">
        <v>10950</v>
      </c>
      <c r="AK3300" s="4">
        <v>-175237</v>
      </c>
      <c r="AL3300" s="4">
        <v>0</v>
      </c>
      <c r="AM3300" s="4">
        <v>0</v>
      </c>
      <c r="AN3300" s="4">
        <v>0</v>
      </c>
      <c r="AO3300" s="4">
        <v>-1971039</v>
      </c>
      <c r="AP3300" s="4">
        <v>-1971039</v>
      </c>
      <c r="AQ3300" s="4">
        <v>0</v>
      </c>
      <c r="AR3300" s="4">
        <v>14818171</v>
      </c>
      <c r="AS3300" s="1" t="s">
        <v>52</v>
      </c>
      <c r="AT3300" s="9">
        <f t="shared" si="1512"/>
        <v>43555</v>
      </c>
      <c r="AU3300" s="9">
        <f t="shared" si="1513"/>
        <v>43525</v>
      </c>
      <c r="AV3300" s="9">
        <v>44798</v>
      </c>
      <c r="AW3300" s="11">
        <f t="shared" si="1514"/>
        <v>3.4054794520547946</v>
      </c>
      <c r="AX3300">
        <v>25</v>
      </c>
      <c r="AY3300" s="12">
        <v>0.05</v>
      </c>
      <c r="AZ3300">
        <f t="shared" si="1515"/>
        <v>3.7999999999999999E-2</v>
      </c>
      <c r="BA3300" s="13">
        <f t="shared" si="1516"/>
        <v>16789210</v>
      </c>
      <c r="BB3300" s="17" t="s">
        <v>2189</v>
      </c>
      <c r="BC3300">
        <f>MATCH(BB3300,MONTHLY_INDEX!$A:$A,0)</f>
        <v>798</v>
      </c>
      <c r="BD3300">
        <f>MATCH(AU3300,MONTHLY_INDEX!$1:$1,0)</f>
        <v>87</v>
      </c>
      <c r="BE3300">
        <f>INDEX(MONTHLY_INDEX!$1:$1048576,Final!BC3300,Final!BD3300)</f>
        <v>95.2</v>
      </c>
      <c r="BF3300">
        <f>MATCH($BF$1,MONTHLY_INDEX!$1:$1,0)</f>
        <v>127</v>
      </c>
      <c r="BG3300">
        <f>INDEX(MONTHLY_INDEX!$1:$1048576,Final!BC3300,Final!BF3300)</f>
        <v>95.3</v>
      </c>
      <c r="BH3300" s="23">
        <f>(BG3300-BE3300)/BE3300</f>
        <v>1.0504201680671672E-3</v>
      </c>
      <c r="BI3300" s="14">
        <f>(1+BH3300)*BA3300</f>
        <v>16806845.724789917</v>
      </c>
      <c r="BJ3300" s="14">
        <f>BI3300*AZ3300*AW3300</f>
        <v>2174943.9752458273</v>
      </c>
      <c r="BK3300" s="15">
        <f t="shared" si="1517"/>
        <v>14631901.74954409</v>
      </c>
      <c r="BL3300" s="52">
        <v>0</v>
      </c>
      <c r="BM3300" s="15">
        <f>MAX((1-BL3300)*BK3300,BI3300*AY3300)</f>
        <v>14631901.74954409</v>
      </c>
    </row>
    <row r="3301" spans="1:65">
      <c r="A3301" s="8">
        <v>3299</v>
      </c>
      <c r="B3301" s="1" t="s">
        <v>44</v>
      </c>
      <c r="C3301" s="1">
        <v>1500</v>
      </c>
      <c r="D3301" s="1" t="s">
        <v>60</v>
      </c>
      <c r="E3301" s="1">
        <v>150000128</v>
      </c>
      <c r="F3301" s="1" t="s">
        <v>60</v>
      </c>
      <c r="G3301" s="1" t="s">
        <v>111</v>
      </c>
      <c r="H3301" s="1">
        <v>23</v>
      </c>
      <c r="I3301" s="1" t="s">
        <v>52</v>
      </c>
      <c r="J3301" s="1" t="s">
        <v>49</v>
      </c>
      <c r="K3301" s="1">
        <v>17406001</v>
      </c>
      <c r="L3301" s="1" t="s">
        <v>50</v>
      </c>
      <c r="M3301" s="1" t="s">
        <v>51</v>
      </c>
      <c r="N3301" s="1" t="s">
        <v>64</v>
      </c>
      <c r="O3301" s="1" t="s">
        <v>65</v>
      </c>
      <c r="P3301" s="1" t="s">
        <v>66</v>
      </c>
      <c r="Q3301" s="1" t="s">
        <v>67</v>
      </c>
      <c r="R3301" s="1" t="s">
        <v>87</v>
      </c>
      <c r="S3301" s="1" t="s">
        <v>88</v>
      </c>
      <c r="T3301" s="2">
        <v>43555</v>
      </c>
      <c r="U3301" s="2">
        <v>43555</v>
      </c>
      <c r="V3301" s="1" t="s">
        <v>52</v>
      </c>
      <c r="W3301" s="3">
        <v>1</v>
      </c>
      <c r="X3301" s="1" t="s">
        <v>53</v>
      </c>
      <c r="Y3301" s="4">
        <v>99294</v>
      </c>
      <c r="Z3301" s="4">
        <v>-28587</v>
      </c>
      <c r="AA3301" s="4">
        <v>0</v>
      </c>
      <c r="AB3301" s="4">
        <v>0</v>
      </c>
      <c r="AC3301" s="4">
        <v>0</v>
      </c>
      <c r="AD3301" s="4">
        <v>99294</v>
      </c>
      <c r="AE3301" s="5">
        <v>1463</v>
      </c>
      <c r="AF3301" s="1" t="s">
        <v>70</v>
      </c>
      <c r="AG3301" s="1" t="s">
        <v>71</v>
      </c>
      <c r="AH3301" s="1" t="s">
        <v>89</v>
      </c>
      <c r="AI3301" s="1" t="s">
        <v>57</v>
      </c>
      <c r="AJ3301" s="5">
        <v>10950</v>
      </c>
      <c r="AK3301" s="4">
        <v>-814</v>
      </c>
      <c r="AL3301" s="4">
        <v>0</v>
      </c>
      <c r="AM3301" s="4">
        <v>0</v>
      </c>
      <c r="AN3301" s="4">
        <v>0</v>
      </c>
      <c r="AO3301" s="4">
        <v>-29401</v>
      </c>
      <c r="AP3301" s="4">
        <v>-29401</v>
      </c>
      <c r="AQ3301" s="4">
        <v>0</v>
      </c>
      <c r="AR3301" s="4">
        <v>69893</v>
      </c>
      <c r="AS3301" s="1" t="s">
        <v>52</v>
      </c>
      <c r="AT3301" s="9">
        <f t="shared" si="1512"/>
        <v>43555</v>
      </c>
      <c r="AU3301" s="9">
        <f t="shared" si="1513"/>
        <v>43525</v>
      </c>
      <c r="AV3301" s="9">
        <v>44798</v>
      </c>
      <c r="AW3301" s="11">
        <f t="shared" si="1514"/>
        <v>3.4054794520547946</v>
      </c>
      <c r="AX3301">
        <v>10</v>
      </c>
      <c r="AY3301" s="12">
        <v>0.05</v>
      </c>
      <c r="AZ3301">
        <f t="shared" si="1515"/>
        <v>9.5000000000000001E-2</v>
      </c>
      <c r="BA3301" s="13">
        <f t="shared" si="1516"/>
        <v>99294</v>
      </c>
      <c r="BI3301" s="14">
        <f t="shared" ref="BI3301:BI3305" si="1531">AR3301</f>
        <v>69893</v>
      </c>
      <c r="BJ3301" s="14">
        <v>0</v>
      </c>
      <c r="BK3301" s="14">
        <f t="shared" ref="BK3301:BK3305" si="1532">AR3301</f>
        <v>69893</v>
      </c>
      <c r="BL3301" s="52">
        <v>0</v>
      </c>
      <c r="BM3301" s="15">
        <f t="shared" ref="BM3301:BM3305" si="1533">AR3301</f>
        <v>69893</v>
      </c>
    </row>
    <row r="3302" spans="1:65">
      <c r="A3302" s="8">
        <v>3300</v>
      </c>
      <c r="B3302" s="1" t="s">
        <v>44</v>
      </c>
      <c r="C3302" s="1">
        <v>1500</v>
      </c>
      <c r="D3302" s="1" t="s">
        <v>60</v>
      </c>
      <c r="E3302" s="1">
        <v>150000128</v>
      </c>
      <c r="F3302" s="1" t="s">
        <v>112</v>
      </c>
      <c r="G3302" s="1" t="s">
        <v>113</v>
      </c>
      <c r="H3302" s="1">
        <v>24</v>
      </c>
      <c r="I3302" s="1" t="s">
        <v>52</v>
      </c>
      <c r="J3302" s="1" t="s">
        <v>49</v>
      </c>
      <c r="K3302" s="1">
        <v>17406001</v>
      </c>
      <c r="L3302" s="1" t="s">
        <v>50</v>
      </c>
      <c r="M3302" s="1" t="s">
        <v>51</v>
      </c>
      <c r="N3302" s="1" t="s">
        <v>64</v>
      </c>
      <c r="O3302" s="1" t="s">
        <v>65</v>
      </c>
      <c r="P3302" s="1" t="s">
        <v>66</v>
      </c>
      <c r="Q3302" s="1" t="s">
        <v>67</v>
      </c>
      <c r="R3302" s="1" t="s">
        <v>87</v>
      </c>
      <c r="S3302" s="1" t="s">
        <v>88</v>
      </c>
      <c r="T3302" s="2">
        <v>43555</v>
      </c>
      <c r="U3302" s="2">
        <v>43555</v>
      </c>
      <c r="V3302" s="1" t="s">
        <v>52</v>
      </c>
      <c r="W3302" s="3">
        <v>1</v>
      </c>
      <c r="X3302" s="1" t="s">
        <v>53</v>
      </c>
      <c r="Y3302" s="4">
        <v>1305729</v>
      </c>
      <c r="Z3302" s="4">
        <v>-139662.10999999999</v>
      </c>
      <c r="AA3302" s="4">
        <v>0</v>
      </c>
      <c r="AB3302" s="4">
        <v>0</v>
      </c>
      <c r="AC3302" s="4">
        <v>0</v>
      </c>
      <c r="AD3302" s="4">
        <v>1305729</v>
      </c>
      <c r="AE3302" s="5">
        <v>1463</v>
      </c>
      <c r="AF3302" s="1" t="s">
        <v>70</v>
      </c>
      <c r="AG3302" s="1" t="s">
        <v>71</v>
      </c>
      <c r="AH3302" s="1" t="s">
        <v>89</v>
      </c>
      <c r="AI3302" s="1" t="s">
        <v>57</v>
      </c>
      <c r="AJ3302" s="5">
        <v>10950</v>
      </c>
      <c r="AK3302" s="4">
        <v>-13629</v>
      </c>
      <c r="AL3302" s="4">
        <v>0</v>
      </c>
      <c r="AM3302" s="4">
        <v>0</v>
      </c>
      <c r="AN3302" s="4">
        <v>0</v>
      </c>
      <c r="AO3302" s="4">
        <v>-153291.10999999999</v>
      </c>
      <c r="AP3302" s="4">
        <v>-153291.10999999999</v>
      </c>
      <c r="AQ3302" s="4">
        <v>0</v>
      </c>
      <c r="AR3302" s="4">
        <v>1152437.8899999999</v>
      </c>
      <c r="AS3302" s="1" t="s">
        <v>52</v>
      </c>
      <c r="AT3302" s="9">
        <f t="shared" si="1512"/>
        <v>43555</v>
      </c>
      <c r="AU3302" s="9">
        <f t="shared" si="1513"/>
        <v>43525</v>
      </c>
      <c r="AV3302" s="9">
        <v>44798</v>
      </c>
      <c r="AW3302" s="11">
        <f t="shared" si="1514"/>
        <v>3.4054794520547946</v>
      </c>
      <c r="AX3302">
        <v>10</v>
      </c>
      <c r="AY3302" s="12">
        <v>0.05</v>
      </c>
      <c r="AZ3302">
        <f t="shared" si="1515"/>
        <v>9.5000000000000001E-2</v>
      </c>
      <c r="BA3302" s="13">
        <f t="shared" si="1516"/>
        <v>1305729</v>
      </c>
      <c r="BB3302" s="16" t="s">
        <v>593</v>
      </c>
      <c r="BC3302" s="16" t="s">
        <v>593</v>
      </c>
      <c r="BD3302" s="16" t="s">
        <v>593</v>
      </c>
      <c r="BE3302" s="16" t="s">
        <v>593</v>
      </c>
      <c r="BF3302" s="16" t="s">
        <v>593</v>
      </c>
      <c r="BG3302" s="16" t="s">
        <v>593</v>
      </c>
      <c r="BH3302" s="16" t="s">
        <v>593</v>
      </c>
      <c r="BI3302" s="14">
        <f t="shared" si="1531"/>
        <v>1152437.8899999999</v>
      </c>
      <c r="BJ3302" s="14">
        <v>0</v>
      </c>
      <c r="BK3302" s="14">
        <f t="shared" si="1532"/>
        <v>1152437.8899999999</v>
      </c>
      <c r="BL3302" s="52">
        <v>0</v>
      </c>
      <c r="BM3302" s="15">
        <f t="shared" si="1533"/>
        <v>1152437.8899999999</v>
      </c>
    </row>
    <row r="3303" spans="1:65">
      <c r="A3303" s="8">
        <v>3301</v>
      </c>
      <c r="B3303" s="1" t="s">
        <v>44</v>
      </c>
      <c r="C3303" s="1">
        <v>1500</v>
      </c>
      <c r="D3303" s="1" t="s">
        <v>60</v>
      </c>
      <c r="E3303" s="1">
        <v>150000128</v>
      </c>
      <c r="F3303" s="1" t="s">
        <v>112</v>
      </c>
      <c r="G3303" s="1" t="s">
        <v>114</v>
      </c>
      <c r="H3303" s="1">
        <v>25</v>
      </c>
      <c r="I3303" s="1" t="s">
        <v>52</v>
      </c>
      <c r="J3303" s="1" t="s">
        <v>49</v>
      </c>
      <c r="K3303" s="1">
        <v>17406001</v>
      </c>
      <c r="L3303" s="1" t="s">
        <v>50</v>
      </c>
      <c r="M3303" s="1" t="s">
        <v>51</v>
      </c>
      <c r="N3303" s="1" t="s">
        <v>64</v>
      </c>
      <c r="O3303" s="1" t="s">
        <v>65</v>
      </c>
      <c r="P3303" s="1" t="s">
        <v>66</v>
      </c>
      <c r="Q3303" s="1" t="s">
        <v>67</v>
      </c>
      <c r="R3303" s="1" t="s">
        <v>87</v>
      </c>
      <c r="S3303" s="1" t="s">
        <v>88</v>
      </c>
      <c r="T3303" s="2">
        <v>43555</v>
      </c>
      <c r="U3303" s="2">
        <v>43555</v>
      </c>
      <c r="V3303" s="1" t="s">
        <v>52</v>
      </c>
      <c r="W3303" s="3">
        <v>1</v>
      </c>
      <c r="X3303" s="1" t="s">
        <v>53</v>
      </c>
      <c r="Y3303" s="4">
        <v>5865877</v>
      </c>
      <c r="Z3303" s="4">
        <v>-627425.27</v>
      </c>
      <c r="AA3303" s="4">
        <v>0</v>
      </c>
      <c r="AB3303" s="4">
        <v>0</v>
      </c>
      <c r="AC3303" s="4">
        <v>0</v>
      </c>
      <c r="AD3303" s="4">
        <v>5865877</v>
      </c>
      <c r="AE3303" s="5">
        <v>1463</v>
      </c>
      <c r="AF3303" s="1" t="s">
        <v>70</v>
      </c>
      <c r="AG3303" s="1" t="s">
        <v>71</v>
      </c>
      <c r="AH3303" s="1" t="s">
        <v>89</v>
      </c>
      <c r="AI3303" s="1" t="s">
        <v>57</v>
      </c>
      <c r="AJ3303" s="5">
        <v>10950</v>
      </c>
      <c r="AK3303" s="4">
        <v>-61225</v>
      </c>
      <c r="AL3303" s="4">
        <v>0</v>
      </c>
      <c r="AM3303" s="4">
        <v>0</v>
      </c>
      <c r="AN3303" s="4">
        <v>0</v>
      </c>
      <c r="AO3303" s="4">
        <v>-688650.27</v>
      </c>
      <c r="AP3303" s="4">
        <v>-688650.27</v>
      </c>
      <c r="AQ3303" s="4">
        <v>0</v>
      </c>
      <c r="AR3303" s="4">
        <v>5177226.7300000004</v>
      </c>
      <c r="AS3303" s="1" t="s">
        <v>52</v>
      </c>
      <c r="AT3303" s="9">
        <f t="shared" si="1512"/>
        <v>43555</v>
      </c>
      <c r="AU3303" s="9">
        <f t="shared" si="1513"/>
        <v>43525</v>
      </c>
      <c r="AV3303" s="9">
        <v>44798</v>
      </c>
      <c r="AW3303" s="11">
        <f t="shared" si="1514"/>
        <v>3.4054794520547946</v>
      </c>
      <c r="AX3303">
        <v>10</v>
      </c>
      <c r="AY3303" s="12">
        <v>0.05</v>
      </c>
      <c r="AZ3303">
        <f t="shared" si="1515"/>
        <v>9.5000000000000001E-2</v>
      </c>
      <c r="BA3303" s="13">
        <f t="shared" si="1516"/>
        <v>5865877</v>
      </c>
      <c r="BB3303" s="16" t="s">
        <v>593</v>
      </c>
      <c r="BC3303" s="16" t="s">
        <v>593</v>
      </c>
      <c r="BD3303" s="16" t="s">
        <v>593</v>
      </c>
      <c r="BE3303" s="16" t="s">
        <v>593</v>
      </c>
      <c r="BF3303" s="16" t="s">
        <v>593</v>
      </c>
      <c r="BG3303" s="16" t="s">
        <v>593</v>
      </c>
      <c r="BH3303" s="16" t="s">
        <v>593</v>
      </c>
      <c r="BI3303" s="14">
        <f t="shared" si="1531"/>
        <v>5177226.7300000004</v>
      </c>
      <c r="BJ3303" s="14">
        <v>0</v>
      </c>
      <c r="BK3303" s="14">
        <f t="shared" si="1532"/>
        <v>5177226.7300000004</v>
      </c>
      <c r="BL3303" s="52">
        <v>0</v>
      </c>
      <c r="BM3303" s="15">
        <f t="shared" si="1533"/>
        <v>5177226.7300000004</v>
      </c>
    </row>
    <row r="3304" spans="1:65">
      <c r="A3304" s="8">
        <v>3302</v>
      </c>
      <c r="B3304" s="1" t="s">
        <v>44</v>
      </c>
      <c r="C3304" s="1">
        <v>1500</v>
      </c>
      <c r="D3304" s="1" t="s">
        <v>60</v>
      </c>
      <c r="E3304" s="1">
        <v>150000128</v>
      </c>
      <c r="F3304" s="1" t="s">
        <v>60</v>
      </c>
      <c r="G3304" s="1" t="s">
        <v>115</v>
      </c>
      <c r="H3304" s="1">
        <v>26</v>
      </c>
      <c r="I3304" s="1" t="s">
        <v>52</v>
      </c>
      <c r="J3304" s="1" t="s">
        <v>49</v>
      </c>
      <c r="K3304" s="1">
        <v>17406001</v>
      </c>
      <c r="L3304" s="1" t="s">
        <v>50</v>
      </c>
      <c r="M3304" s="1" t="s">
        <v>51</v>
      </c>
      <c r="N3304" s="1" t="s">
        <v>64</v>
      </c>
      <c r="O3304" s="1" t="s">
        <v>65</v>
      </c>
      <c r="P3304" s="1" t="s">
        <v>66</v>
      </c>
      <c r="Q3304" s="1" t="s">
        <v>67</v>
      </c>
      <c r="R3304" s="1" t="s">
        <v>87</v>
      </c>
      <c r="S3304" s="1" t="s">
        <v>88</v>
      </c>
      <c r="T3304" s="2">
        <v>43555</v>
      </c>
      <c r="U3304" s="2">
        <v>43555</v>
      </c>
      <c r="V3304" s="1" t="s">
        <v>52</v>
      </c>
      <c r="W3304" s="3">
        <v>1</v>
      </c>
      <c r="X3304" s="1" t="s">
        <v>53</v>
      </c>
      <c r="Y3304" s="4">
        <v>120000</v>
      </c>
      <c r="Z3304" s="4">
        <v>-12834</v>
      </c>
      <c r="AA3304" s="4">
        <v>0</v>
      </c>
      <c r="AB3304" s="4">
        <v>0</v>
      </c>
      <c r="AC3304" s="4">
        <v>0</v>
      </c>
      <c r="AD3304" s="4">
        <v>120000</v>
      </c>
      <c r="AE3304" s="5">
        <v>1463</v>
      </c>
      <c r="AF3304" s="1" t="s">
        <v>70</v>
      </c>
      <c r="AG3304" s="1" t="s">
        <v>71</v>
      </c>
      <c r="AH3304" s="1" t="s">
        <v>89</v>
      </c>
      <c r="AI3304" s="1" t="s">
        <v>57</v>
      </c>
      <c r="AJ3304" s="5">
        <v>10950</v>
      </c>
      <c r="AK3304" s="4">
        <v>-1253</v>
      </c>
      <c r="AL3304" s="4">
        <v>0</v>
      </c>
      <c r="AM3304" s="4">
        <v>0</v>
      </c>
      <c r="AN3304" s="4">
        <v>0</v>
      </c>
      <c r="AO3304" s="4">
        <v>-14087</v>
      </c>
      <c r="AP3304" s="4">
        <v>-14087</v>
      </c>
      <c r="AQ3304" s="4">
        <v>0</v>
      </c>
      <c r="AR3304" s="4">
        <v>105913</v>
      </c>
      <c r="AS3304" s="1" t="s">
        <v>52</v>
      </c>
      <c r="AT3304" s="9">
        <f t="shared" si="1512"/>
        <v>43555</v>
      </c>
      <c r="AU3304" s="9">
        <f t="shared" si="1513"/>
        <v>43525</v>
      </c>
      <c r="AV3304" s="9">
        <v>44798</v>
      </c>
      <c r="AW3304" s="11">
        <f t="shared" si="1514"/>
        <v>3.4054794520547946</v>
      </c>
      <c r="AX3304">
        <v>10</v>
      </c>
      <c r="AY3304" s="12">
        <v>0.05</v>
      </c>
      <c r="AZ3304">
        <f t="shared" si="1515"/>
        <v>9.5000000000000001E-2</v>
      </c>
      <c r="BA3304" s="13">
        <f t="shared" si="1516"/>
        <v>120000</v>
      </c>
      <c r="BI3304" s="14">
        <f t="shared" si="1531"/>
        <v>105913</v>
      </c>
      <c r="BJ3304" s="14">
        <v>0</v>
      </c>
      <c r="BK3304" s="14">
        <f t="shared" si="1532"/>
        <v>105913</v>
      </c>
      <c r="BL3304" s="52">
        <v>0</v>
      </c>
      <c r="BM3304" s="15">
        <f t="shared" si="1533"/>
        <v>105913</v>
      </c>
    </row>
    <row r="3305" spans="1:65">
      <c r="A3305" s="8">
        <v>3303</v>
      </c>
      <c r="B3305" s="1" t="s">
        <v>44</v>
      </c>
      <c r="C3305" s="1">
        <v>1500</v>
      </c>
      <c r="D3305" s="1" t="s">
        <v>60</v>
      </c>
      <c r="E3305" s="1">
        <v>150000128</v>
      </c>
      <c r="F3305" s="1" t="s">
        <v>112</v>
      </c>
      <c r="G3305" s="1" t="s">
        <v>116</v>
      </c>
      <c r="H3305" s="1">
        <v>27</v>
      </c>
      <c r="I3305" s="1" t="s">
        <v>238</v>
      </c>
      <c r="J3305" s="1" t="s">
        <v>49</v>
      </c>
      <c r="K3305" s="1">
        <v>17406001</v>
      </c>
      <c r="L3305" s="1" t="s">
        <v>50</v>
      </c>
      <c r="M3305" s="1" t="s">
        <v>51</v>
      </c>
      <c r="N3305" s="1" t="s">
        <v>64</v>
      </c>
      <c r="O3305" s="1" t="s">
        <v>65</v>
      </c>
      <c r="P3305" s="1" t="s">
        <v>66</v>
      </c>
      <c r="Q3305" s="1" t="s">
        <v>67</v>
      </c>
      <c r="R3305" s="1" t="s">
        <v>87</v>
      </c>
      <c r="S3305" s="1" t="s">
        <v>88</v>
      </c>
      <c r="T3305" s="2">
        <v>43555</v>
      </c>
      <c r="U3305" s="2">
        <v>43555</v>
      </c>
      <c r="V3305" s="1" t="s">
        <v>52</v>
      </c>
      <c r="W3305" s="3">
        <v>1</v>
      </c>
      <c r="X3305" s="1" t="s">
        <v>53</v>
      </c>
      <c r="Y3305" s="4">
        <v>4339035</v>
      </c>
      <c r="Z3305" s="4">
        <v>-464108.62</v>
      </c>
      <c r="AA3305" s="4">
        <v>0</v>
      </c>
      <c r="AB3305" s="4">
        <v>0</v>
      </c>
      <c r="AC3305" s="4">
        <v>0</v>
      </c>
      <c r="AD3305" s="4">
        <v>4339035</v>
      </c>
      <c r="AE3305" s="5">
        <v>1463</v>
      </c>
      <c r="AF3305" s="1" t="s">
        <v>70</v>
      </c>
      <c r="AG3305" s="1" t="s">
        <v>71</v>
      </c>
      <c r="AH3305" s="1" t="s">
        <v>89</v>
      </c>
      <c r="AI3305" s="1" t="s">
        <v>57</v>
      </c>
      <c r="AJ3305" s="5">
        <v>10950</v>
      </c>
      <c r="AK3305" s="4">
        <v>-45289</v>
      </c>
      <c r="AL3305" s="4">
        <v>0</v>
      </c>
      <c r="AM3305" s="4">
        <v>0</v>
      </c>
      <c r="AN3305" s="4">
        <v>0</v>
      </c>
      <c r="AO3305" s="4">
        <v>-509397.62</v>
      </c>
      <c r="AP3305" s="4">
        <v>-509397.62</v>
      </c>
      <c r="AQ3305" s="4">
        <v>0</v>
      </c>
      <c r="AR3305" s="4">
        <v>3829637.38</v>
      </c>
      <c r="AS3305" s="1" t="s">
        <v>52</v>
      </c>
      <c r="AT3305" s="9">
        <f t="shared" si="1512"/>
        <v>43555</v>
      </c>
      <c r="AU3305" s="9">
        <f t="shared" si="1513"/>
        <v>43525</v>
      </c>
      <c r="AV3305" s="9">
        <v>44798</v>
      </c>
      <c r="AW3305" s="11">
        <f t="shared" si="1514"/>
        <v>3.4054794520547946</v>
      </c>
      <c r="AX3305">
        <v>10</v>
      </c>
      <c r="AY3305" s="12">
        <v>0.05</v>
      </c>
      <c r="AZ3305">
        <f t="shared" si="1515"/>
        <v>9.5000000000000001E-2</v>
      </c>
      <c r="BA3305" s="13">
        <f t="shared" si="1516"/>
        <v>4339035</v>
      </c>
      <c r="BB3305" s="16" t="s">
        <v>593</v>
      </c>
      <c r="BC3305" s="16" t="s">
        <v>593</v>
      </c>
      <c r="BD3305" s="16" t="s">
        <v>593</v>
      </c>
      <c r="BE3305" s="16" t="s">
        <v>593</v>
      </c>
      <c r="BF3305" s="16" t="s">
        <v>593</v>
      </c>
      <c r="BG3305" s="16" t="s">
        <v>593</v>
      </c>
      <c r="BH3305" s="16" t="s">
        <v>593</v>
      </c>
      <c r="BI3305" s="14">
        <f t="shared" si="1531"/>
        <v>3829637.38</v>
      </c>
      <c r="BJ3305" s="14">
        <v>0</v>
      </c>
      <c r="BK3305" s="14">
        <f t="shared" si="1532"/>
        <v>3829637.38</v>
      </c>
      <c r="BL3305" s="52">
        <v>0</v>
      </c>
      <c r="BM3305" s="15">
        <f t="shared" si="1533"/>
        <v>3829637.38</v>
      </c>
    </row>
    <row r="3306" spans="1:65">
      <c r="A3306" s="8">
        <v>3304</v>
      </c>
      <c r="B3306" s="1" t="s">
        <v>44</v>
      </c>
      <c r="C3306" s="1">
        <v>1500</v>
      </c>
      <c r="D3306" s="1" t="s">
        <v>60</v>
      </c>
      <c r="E3306" s="1">
        <v>150000129</v>
      </c>
      <c r="F3306" s="1" t="s">
        <v>60</v>
      </c>
      <c r="G3306" s="1" t="s">
        <v>86</v>
      </c>
      <c r="H3306" s="1">
        <v>1</v>
      </c>
      <c r="I3306" s="1" t="s">
        <v>52</v>
      </c>
      <c r="J3306" s="1" t="s">
        <v>49</v>
      </c>
      <c r="K3306" s="1">
        <v>17406001</v>
      </c>
      <c r="L3306" s="1" t="s">
        <v>50</v>
      </c>
      <c r="M3306" s="1" t="s">
        <v>51</v>
      </c>
      <c r="N3306" s="1" t="s">
        <v>64</v>
      </c>
      <c r="O3306" s="1" t="s">
        <v>65</v>
      </c>
      <c r="P3306" s="1" t="s">
        <v>66</v>
      </c>
      <c r="Q3306" s="1" t="s">
        <v>67</v>
      </c>
      <c r="R3306" s="1" t="s">
        <v>87</v>
      </c>
      <c r="S3306" s="1" t="s">
        <v>88</v>
      </c>
      <c r="T3306" s="2">
        <v>43555</v>
      </c>
      <c r="U3306" s="2">
        <v>43555</v>
      </c>
      <c r="V3306" s="1" t="s">
        <v>52</v>
      </c>
      <c r="W3306" s="3">
        <v>1</v>
      </c>
      <c r="X3306" s="1" t="s">
        <v>53</v>
      </c>
      <c r="Y3306" s="4">
        <v>892500</v>
      </c>
      <c r="Z3306" s="4">
        <v>-95462</v>
      </c>
      <c r="AA3306" s="4">
        <v>0</v>
      </c>
      <c r="AB3306" s="4">
        <v>0</v>
      </c>
      <c r="AC3306" s="4">
        <v>0</v>
      </c>
      <c r="AD3306" s="4">
        <v>892500</v>
      </c>
      <c r="AE3306" s="5">
        <v>1463</v>
      </c>
      <c r="AF3306" s="1" t="s">
        <v>70</v>
      </c>
      <c r="AG3306" s="1" t="s">
        <v>71</v>
      </c>
      <c r="AH3306" s="1" t="s">
        <v>89</v>
      </c>
      <c r="AI3306" s="1" t="s">
        <v>57</v>
      </c>
      <c r="AJ3306" s="5">
        <v>10950</v>
      </c>
      <c r="AK3306" s="4">
        <v>-9315</v>
      </c>
      <c r="AL3306" s="4">
        <v>0</v>
      </c>
      <c r="AM3306" s="4">
        <v>0</v>
      </c>
      <c r="AN3306" s="4">
        <v>0</v>
      </c>
      <c r="AO3306" s="4">
        <v>-104777</v>
      </c>
      <c r="AP3306" s="4">
        <v>-104777</v>
      </c>
      <c r="AQ3306" s="4">
        <v>0</v>
      </c>
      <c r="AR3306" s="4">
        <v>787723</v>
      </c>
      <c r="AS3306" s="1" t="s">
        <v>52</v>
      </c>
      <c r="AT3306" s="9">
        <f t="shared" si="1512"/>
        <v>43555</v>
      </c>
      <c r="AU3306" s="9">
        <f t="shared" si="1513"/>
        <v>43525</v>
      </c>
      <c r="AV3306" s="9">
        <v>44798</v>
      </c>
      <c r="AW3306" s="11">
        <f t="shared" si="1514"/>
        <v>3.4054794520547946</v>
      </c>
      <c r="AX3306">
        <v>10</v>
      </c>
      <c r="AY3306" s="12">
        <v>0.05</v>
      </c>
      <c r="AZ3306">
        <f t="shared" si="1515"/>
        <v>9.5000000000000001E-2</v>
      </c>
      <c r="BA3306" s="13">
        <f t="shared" si="1516"/>
        <v>892500</v>
      </c>
      <c r="BB3306" s="17" t="s">
        <v>1853</v>
      </c>
      <c r="BC3306">
        <f>MATCH(BB3306,MONTHLY_INDEX!$A:$A,0)</f>
        <v>630</v>
      </c>
      <c r="BD3306">
        <f>MATCH(AU3306,MONTHLY_INDEX!$1:$1,0)</f>
        <v>87</v>
      </c>
      <c r="BE3306">
        <f>INDEX(MONTHLY_INDEX!$1:$1048576,Final!BC3306,Final!BD3306)</f>
        <v>115</v>
      </c>
      <c r="BF3306">
        <f>MATCH($BF$1,MONTHLY_INDEX!$1:$1,0)</f>
        <v>127</v>
      </c>
      <c r="BG3306">
        <f>INDEX(MONTHLY_INDEX!$1:$1048576,Final!BC3306,Final!BF3306)</f>
        <v>151.1</v>
      </c>
      <c r="BH3306" s="23">
        <f t="shared" ref="BH3306:BH3323" si="1534">(BG3306-BE3306)/BE3306</f>
        <v>0.31391304347826082</v>
      </c>
      <c r="BI3306" s="14">
        <f t="shared" ref="BI3306:BI3323" si="1535">(1+BH3306)*BA3306</f>
        <v>1172667.3913043479</v>
      </c>
      <c r="BJ3306" s="14">
        <f t="shared" ref="BJ3306:BJ3323" si="1536">BI3306*AZ3306*AW3306</f>
        <v>379381.99699225737</v>
      </c>
      <c r="BK3306" s="15">
        <f t="shared" si="1517"/>
        <v>793285.39431209047</v>
      </c>
      <c r="BL3306" s="52">
        <v>0</v>
      </c>
      <c r="BM3306" s="15">
        <f t="shared" ref="BM3306:BM3323" si="1537">MAX((1-BL3306)*BK3306,BI3306*AY3306)</f>
        <v>793285.39431209047</v>
      </c>
    </row>
    <row r="3307" spans="1:65">
      <c r="A3307" s="8">
        <v>3305</v>
      </c>
      <c r="B3307" s="1" t="s">
        <v>44</v>
      </c>
      <c r="C3307" s="1">
        <v>1500</v>
      </c>
      <c r="D3307" s="1" t="s">
        <v>60</v>
      </c>
      <c r="E3307" s="1">
        <v>150000129</v>
      </c>
      <c r="F3307" s="1" t="s">
        <v>60</v>
      </c>
      <c r="G3307" s="1" t="s">
        <v>90</v>
      </c>
      <c r="H3307" s="1">
        <v>2</v>
      </c>
      <c r="I3307" s="1" t="s">
        <v>52</v>
      </c>
      <c r="J3307" s="1" t="s">
        <v>49</v>
      </c>
      <c r="K3307" s="1">
        <v>17406001</v>
      </c>
      <c r="L3307" s="1" t="s">
        <v>50</v>
      </c>
      <c r="M3307" s="1" t="s">
        <v>51</v>
      </c>
      <c r="N3307" s="1" t="s">
        <v>64</v>
      </c>
      <c r="O3307" s="1" t="s">
        <v>65</v>
      </c>
      <c r="P3307" s="1" t="s">
        <v>66</v>
      </c>
      <c r="Q3307" s="1" t="s">
        <v>67</v>
      </c>
      <c r="R3307" s="1" t="s">
        <v>87</v>
      </c>
      <c r="S3307" s="1" t="s">
        <v>88</v>
      </c>
      <c r="T3307" s="2">
        <v>43555</v>
      </c>
      <c r="U3307" s="2">
        <v>43555</v>
      </c>
      <c r="V3307" s="1" t="s">
        <v>52</v>
      </c>
      <c r="W3307" s="3">
        <v>1</v>
      </c>
      <c r="X3307" s="1" t="s">
        <v>53</v>
      </c>
      <c r="Y3307" s="4">
        <v>472500</v>
      </c>
      <c r="Z3307" s="4">
        <v>-50539</v>
      </c>
      <c r="AA3307" s="4">
        <v>0</v>
      </c>
      <c r="AB3307" s="4">
        <v>0</v>
      </c>
      <c r="AC3307" s="4">
        <v>0</v>
      </c>
      <c r="AD3307" s="4">
        <v>472500</v>
      </c>
      <c r="AE3307" s="5">
        <v>1463</v>
      </c>
      <c r="AF3307" s="1" t="s">
        <v>70</v>
      </c>
      <c r="AG3307" s="1" t="s">
        <v>71</v>
      </c>
      <c r="AH3307" s="1" t="s">
        <v>89</v>
      </c>
      <c r="AI3307" s="1" t="s">
        <v>57</v>
      </c>
      <c r="AJ3307" s="5">
        <v>10950</v>
      </c>
      <c r="AK3307" s="4">
        <v>-4932</v>
      </c>
      <c r="AL3307" s="4">
        <v>0</v>
      </c>
      <c r="AM3307" s="4">
        <v>0</v>
      </c>
      <c r="AN3307" s="4">
        <v>0</v>
      </c>
      <c r="AO3307" s="4">
        <v>-55471</v>
      </c>
      <c r="AP3307" s="4">
        <v>-55471</v>
      </c>
      <c r="AQ3307" s="4">
        <v>0</v>
      </c>
      <c r="AR3307" s="4">
        <v>417029</v>
      </c>
      <c r="AS3307" s="1" t="s">
        <v>52</v>
      </c>
      <c r="AT3307" s="9">
        <f t="shared" si="1512"/>
        <v>43555</v>
      </c>
      <c r="AU3307" s="9">
        <f t="shared" si="1513"/>
        <v>43525</v>
      </c>
      <c r="AV3307" s="9">
        <v>44798</v>
      </c>
      <c r="AW3307" s="11">
        <f t="shared" si="1514"/>
        <v>3.4054794520547946</v>
      </c>
      <c r="AX3307">
        <v>10</v>
      </c>
      <c r="AY3307" s="12">
        <v>0.05</v>
      </c>
      <c r="AZ3307">
        <f t="shared" si="1515"/>
        <v>9.5000000000000001E-2</v>
      </c>
      <c r="BA3307" s="13">
        <f t="shared" si="1516"/>
        <v>472500</v>
      </c>
      <c r="BB3307" s="17" t="s">
        <v>2189</v>
      </c>
      <c r="BC3307">
        <f>MATCH(BB3307,MONTHLY_INDEX!$A:$A,0)</f>
        <v>798</v>
      </c>
      <c r="BD3307">
        <f>MATCH(AU3307,MONTHLY_INDEX!$1:$1,0)</f>
        <v>87</v>
      </c>
      <c r="BE3307">
        <f>INDEX(MONTHLY_INDEX!$1:$1048576,Final!BC3307,Final!BD3307)</f>
        <v>95.2</v>
      </c>
      <c r="BF3307">
        <f>MATCH($BF$1,MONTHLY_INDEX!$1:$1,0)</f>
        <v>127</v>
      </c>
      <c r="BG3307">
        <f>INDEX(MONTHLY_INDEX!$1:$1048576,Final!BC3307,Final!BF3307)</f>
        <v>95.3</v>
      </c>
      <c r="BH3307" s="23">
        <f t="shared" si="1534"/>
        <v>1.0504201680671672E-3</v>
      </c>
      <c r="BI3307" s="14">
        <f t="shared" si="1535"/>
        <v>472996.32352941175</v>
      </c>
      <c r="BJ3307" s="14">
        <f t="shared" si="1536"/>
        <v>153024.02976430298</v>
      </c>
      <c r="BK3307" s="15">
        <f t="shared" si="1517"/>
        <v>319972.2937651088</v>
      </c>
      <c r="BL3307" s="52">
        <v>0</v>
      </c>
      <c r="BM3307" s="15">
        <f t="shared" si="1537"/>
        <v>319972.2937651088</v>
      </c>
    </row>
    <row r="3308" spans="1:65">
      <c r="A3308" s="8">
        <v>3306</v>
      </c>
      <c r="B3308" s="1" t="s">
        <v>44</v>
      </c>
      <c r="C3308" s="1">
        <v>1500</v>
      </c>
      <c r="D3308" s="1" t="s">
        <v>60</v>
      </c>
      <c r="E3308" s="1">
        <v>150000129</v>
      </c>
      <c r="F3308" s="1" t="s">
        <v>60</v>
      </c>
      <c r="G3308" s="1" t="s">
        <v>91</v>
      </c>
      <c r="H3308" s="1">
        <v>3</v>
      </c>
      <c r="I3308" s="1" t="s">
        <v>52</v>
      </c>
      <c r="J3308" s="1" t="s">
        <v>49</v>
      </c>
      <c r="K3308" s="1">
        <v>17406001</v>
      </c>
      <c r="L3308" s="1" t="s">
        <v>50</v>
      </c>
      <c r="M3308" s="1" t="s">
        <v>51</v>
      </c>
      <c r="N3308" s="1" t="s">
        <v>64</v>
      </c>
      <c r="O3308" s="1" t="s">
        <v>65</v>
      </c>
      <c r="P3308" s="1" t="s">
        <v>66</v>
      </c>
      <c r="Q3308" s="1" t="s">
        <v>67</v>
      </c>
      <c r="R3308" s="1" t="s">
        <v>87</v>
      </c>
      <c r="S3308" s="1" t="s">
        <v>88</v>
      </c>
      <c r="T3308" s="2">
        <v>43555</v>
      </c>
      <c r="U3308" s="2">
        <v>43555</v>
      </c>
      <c r="V3308" s="1" t="s">
        <v>52</v>
      </c>
      <c r="W3308" s="3">
        <v>1</v>
      </c>
      <c r="X3308" s="1" t="s">
        <v>53</v>
      </c>
      <c r="Y3308" s="4">
        <v>637760</v>
      </c>
      <c r="Z3308" s="4">
        <v>-68215</v>
      </c>
      <c r="AA3308" s="4">
        <v>0</v>
      </c>
      <c r="AB3308" s="4">
        <v>0</v>
      </c>
      <c r="AC3308" s="4">
        <v>0</v>
      </c>
      <c r="AD3308" s="4">
        <v>637760</v>
      </c>
      <c r="AE3308" s="5">
        <v>1463</v>
      </c>
      <c r="AF3308" s="1" t="s">
        <v>70</v>
      </c>
      <c r="AG3308" s="1" t="s">
        <v>71</v>
      </c>
      <c r="AH3308" s="1" t="s">
        <v>89</v>
      </c>
      <c r="AI3308" s="1" t="s">
        <v>57</v>
      </c>
      <c r="AJ3308" s="5">
        <v>10950</v>
      </c>
      <c r="AK3308" s="4">
        <v>-6657</v>
      </c>
      <c r="AL3308" s="4">
        <v>0</v>
      </c>
      <c r="AM3308" s="4">
        <v>0</v>
      </c>
      <c r="AN3308" s="4">
        <v>0</v>
      </c>
      <c r="AO3308" s="4">
        <v>-74872</v>
      </c>
      <c r="AP3308" s="4">
        <v>-74872</v>
      </c>
      <c r="AQ3308" s="4">
        <v>0</v>
      </c>
      <c r="AR3308" s="4">
        <v>562888</v>
      </c>
      <c r="AS3308" s="1" t="s">
        <v>52</v>
      </c>
      <c r="AT3308" s="9">
        <f t="shared" si="1512"/>
        <v>43555</v>
      </c>
      <c r="AU3308" s="9">
        <f t="shared" si="1513"/>
        <v>43525</v>
      </c>
      <c r="AV3308" s="9">
        <v>44798</v>
      </c>
      <c r="AW3308" s="11">
        <f t="shared" si="1514"/>
        <v>3.4054794520547946</v>
      </c>
      <c r="AX3308">
        <v>10</v>
      </c>
      <c r="AY3308" s="12">
        <v>0.05</v>
      </c>
      <c r="AZ3308">
        <f t="shared" si="1515"/>
        <v>9.5000000000000001E-2</v>
      </c>
      <c r="BA3308" s="13">
        <f t="shared" si="1516"/>
        <v>637760</v>
      </c>
      <c r="BB3308" s="17" t="s">
        <v>2189</v>
      </c>
      <c r="BC3308">
        <f>MATCH(BB3308,MONTHLY_INDEX!$A:$A,0)</f>
        <v>798</v>
      </c>
      <c r="BD3308">
        <f>MATCH(AU3308,MONTHLY_INDEX!$1:$1,0)</f>
        <v>87</v>
      </c>
      <c r="BE3308">
        <f>INDEX(MONTHLY_INDEX!$1:$1048576,Final!BC3308,Final!BD3308)</f>
        <v>95.2</v>
      </c>
      <c r="BF3308">
        <f>MATCH($BF$1,MONTHLY_INDEX!$1:$1,0)</f>
        <v>127</v>
      </c>
      <c r="BG3308">
        <f>INDEX(MONTHLY_INDEX!$1:$1048576,Final!BC3308,Final!BF3308)</f>
        <v>95.3</v>
      </c>
      <c r="BH3308" s="23">
        <f t="shared" si="1534"/>
        <v>1.0504201680671672E-3</v>
      </c>
      <c r="BI3308" s="14">
        <f t="shared" si="1535"/>
        <v>638429.91596638656</v>
      </c>
      <c r="BJ3308" s="14">
        <f t="shared" si="1536"/>
        <v>206545.19623805687</v>
      </c>
      <c r="BK3308" s="15">
        <f t="shared" si="1517"/>
        <v>431884.71972832968</v>
      </c>
      <c r="BL3308" s="52">
        <v>0</v>
      </c>
      <c r="BM3308" s="15">
        <f t="shared" si="1537"/>
        <v>431884.71972832968</v>
      </c>
    </row>
    <row r="3309" spans="1:65">
      <c r="A3309" s="8">
        <v>3307</v>
      </c>
      <c r="B3309" s="1" t="s">
        <v>44</v>
      </c>
      <c r="C3309" s="1">
        <v>1500</v>
      </c>
      <c r="D3309" s="1" t="s">
        <v>60</v>
      </c>
      <c r="E3309" s="1">
        <v>150000129</v>
      </c>
      <c r="F3309" s="1" t="s">
        <v>60</v>
      </c>
      <c r="G3309" s="1" t="s">
        <v>92</v>
      </c>
      <c r="H3309" s="1">
        <v>4</v>
      </c>
      <c r="I3309" s="1" t="s">
        <v>52</v>
      </c>
      <c r="J3309" s="1" t="s">
        <v>49</v>
      </c>
      <c r="K3309" s="1">
        <v>17406001</v>
      </c>
      <c r="L3309" s="1" t="s">
        <v>50</v>
      </c>
      <c r="M3309" s="1" t="s">
        <v>51</v>
      </c>
      <c r="N3309" s="1" t="s">
        <v>64</v>
      </c>
      <c r="O3309" s="1" t="s">
        <v>65</v>
      </c>
      <c r="P3309" s="1" t="s">
        <v>66</v>
      </c>
      <c r="Q3309" s="1" t="s">
        <v>67</v>
      </c>
      <c r="R3309" s="1" t="s">
        <v>87</v>
      </c>
      <c r="S3309" s="1" t="s">
        <v>88</v>
      </c>
      <c r="T3309" s="2">
        <v>43555</v>
      </c>
      <c r="U3309" s="2">
        <v>43555</v>
      </c>
      <c r="V3309" s="1" t="s">
        <v>52</v>
      </c>
      <c r="W3309" s="3">
        <v>1</v>
      </c>
      <c r="X3309" s="1" t="s">
        <v>53</v>
      </c>
      <c r="Y3309" s="4">
        <v>21044329</v>
      </c>
      <c r="Z3309" s="4">
        <v>-2250938</v>
      </c>
      <c r="AA3309" s="4">
        <v>0</v>
      </c>
      <c r="AB3309" s="4">
        <v>0</v>
      </c>
      <c r="AC3309" s="4">
        <v>0</v>
      </c>
      <c r="AD3309" s="4">
        <v>21044329</v>
      </c>
      <c r="AE3309" s="5">
        <v>1463</v>
      </c>
      <c r="AF3309" s="1" t="s">
        <v>70</v>
      </c>
      <c r="AG3309" s="1" t="s">
        <v>71</v>
      </c>
      <c r="AH3309" s="1" t="s">
        <v>89</v>
      </c>
      <c r="AI3309" s="1" t="s">
        <v>57</v>
      </c>
      <c r="AJ3309" s="5">
        <v>10950</v>
      </c>
      <c r="AK3309" s="4">
        <v>-219649</v>
      </c>
      <c r="AL3309" s="4">
        <v>0</v>
      </c>
      <c r="AM3309" s="4">
        <v>0</v>
      </c>
      <c r="AN3309" s="4">
        <v>0</v>
      </c>
      <c r="AO3309" s="4">
        <v>-2470587</v>
      </c>
      <c r="AP3309" s="4">
        <v>-2470587</v>
      </c>
      <c r="AQ3309" s="4">
        <v>0</v>
      </c>
      <c r="AR3309" s="4">
        <v>18573742</v>
      </c>
      <c r="AS3309" s="1" t="s">
        <v>52</v>
      </c>
      <c r="AT3309" s="9">
        <f t="shared" si="1512"/>
        <v>43555</v>
      </c>
      <c r="AU3309" s="9">
        <f t="shared" si="1513"/>
        <v>43525</v>
      </c>
      <c r="AV3309" s="9">
        <v>44798</v>
      </c>
      <c r="AW3309" s="11">
        <f t="shared" si="1514"/>
        <v>3.4054794520547946</v>
      </c>
      <c r="AX3309">
        <v>25</v>
      </c>
      <c r="AY3309" s="12">
        <v>0.05</v>
      </c>
      <c r="AZ3309">
        <f t="shared" si="1515"/>
        <v>3.7999999999999999E-2</v>
      </c>
      <c r="BA3309" s="13">
        <f t="shared" si="1516"/>
        <v>21044329</v>
      </c>
      <c r="BB3309" s="17" t="s">
        <v>2189</v>
      </c>
      <c r="BC3309">
        <f>MATCH(BB3309,MONTHLY_INDEX!$A:$A,0)</f>
        <v>798</v>
      </c>
      <c r="BD3309">
        <f>MATCH(AU3309,MONTHLY_INDEX!$1:$1,0)</f>
        <v>87</v>
      </c>
      <c r="BE3309">
        <f>INDEX(MONTHLY_INDEX!$1:$1048576,Final!BC3309,Final!BD3309)</f>
        <v>95.2</v>
      </c>
      <c r="BF3309">
        <f>MATCH($BF$1,MONTHLY_INDEX!$1:$1,0)</f>
        <v>127</v>
      </c>
      <c r="BG3309">
        <f>INDEX(MONTHLY_INDEX!$1:$1048576,Final!BC3309,Final!BF3309)</f>
        <v>95.3</v>
      </c>
      <c r="BH3309" s="23">
        <f t="shared" si="1534"/>
        <v>1.0504201680671672E-3</v>
      </c>
      <c r="BI3309" s="14">
        <f t="shared" si="1535"/>
        <v>21066434.387605041</v>
      </c>
      <c r="BJ3309" s="14">
        <f t="shared" si="1536"/>
        <v>2726169.7585318806</v>
      </c>
      <c r="BK3309" s="15">
        <f t="shared" si="1517"/>
        <v>18340264.629073162</v>
      </c>
      <c r="BL3309" s="52">
        <v>0</v>
      </c>
      <c r="BM3309" s="15">
        <f t="shared" si="1537"/>
        <v>18340264.629073162</v>
      </c>
    </row>
    <row r="3310" spans="1:65">
      <c r="A3310" s="8">
        <v>3308</v>
      </c>
      <c r="B3310" s="1" t="s">
        <v>44</v>
      </c>
      <c r="C3310" s="1">
        <v>1500</v>
      </c>
      <c r="D3310" s="1" t="s">
        <v>60</v>
      </c>
      <c r="E3310" s="1">
        <v>150000129</v>
      </c>
      <c r="F3310" s="1" t="s">
        <v>60</v>
      </c>
      <c r="G3310" s="1" t="s">
        <v>93</v>
      </c>
      <c r="H3310" s="1">
        <v>5</v>
      </c>
      <c r="I3310" s="1" t="s">
        <v>52</v>
      </c>
      <c r="J3310" s="1" t="s">
        <v>49</v>
      </c>
      <c r="K3310" s="1">
        <v>17406001</v>
      </c>
      <c r="L3310" s="1" t="s">
        <v>50</v>
      </c>
      <c r="M3310" s="1" t="s">
        <v>51</v>
      </c>
      <c r="N3310" s="1" t="s">
        <v>64</v>
      </c>
      <c r="O3310" s="1" t="s">
        <v>65</v>
      </c>
      <c r="P3310" s="1" t="s">
        <v>66</v>
      </c>
      <c r="Q3310" s="1" t="s">
        <v>67</v>
      </c>
      <c r="R3310" s="1" t="s">
        <v>87</v>
      </c>
      <c r="S3310" s="1" t="s">
        <v>88</v>
      </c>
      <c r="T3310" s="2">
        <v>43555</v>
      </c>
      <c r="U3310" s="2">
        <v>43555</v>
      </c>
      <c r="V3310" s="1" t="s">
        <v>52</v>
      </c>
      <c r="W3310" s="3">
        <v>1</v>
      </c>
      <c r="X3310" s="1" t="s">
        <v>53</v>
      </c>
      <c r="Y3310" s="4">
        <v>969266</v>
      </c>
      <c r="Z3310" s="4">
        <v>-103673</v>
      </c>
      <c r="AA3310" s="4">
        <v>0</v>
      </c>
      <c r="AB3310" s="4">
        <v>0</v>
      </c>
      <c r="AC3310" s="4">
        <v>0</v>
      </c>
      <c r="AD3310" s="4">
        <v>969266</v>
      </c>
      <c r="AE3310" s="5">
        <v>1463</v>
      </c>
      <c r="AF3310" s="1" t="s">
        <v>70</v>
      </c>
      <c r="AG3310" s="1" t="s">
        <v>71</v>
      </c>
      <c r="AH3310" s="1" t="s">
        <v>89</v>
      </c>
      <c r="AI3310" s="1" t="s">
        <v>57</v>
      </c>
      <c r="AJ3310" s="5">
        <v>10950</v>
      </c>
      <c r="AK3310" s="4">
        <v>-10117</v>
      </c>
      <c r="AL3310" s="4">
        <v>0</v>
      </c>
      <c r="AM3310" s="4">
        <v>0</v>
      </c>
      <c r="AN3310" s="4">
        <v>0</v>
      </c>
      <c r="AO3310" s="4">
        <v>-113790</v>
      </c>
      <c r="AP3310" s="4">
        <v>-113790</v>
      </c>
      <c r="AQ3310" s="4">
        <v>0</v>
      </c>
      <c r="AR3310" s="4">
        <v>855476</v>
      </c>
      <c r="AS3310" s="1" t="s">
        <v>52</v>
      </c>
      <c r="AT3310" s="9">
        <f t="shared" si="1512"/>
        <v>43555</v>
      </c>
      <c r="AU3310" s="9">
        <f t="shared" si="1513"/>
        <v>43525</v>
      </c>
      <c r="AV3310" s="9">
        <v>44798</v>
      </c>
      <c r="AW3310" s="11">
        <f t="shared" si="1514"/>
        <v>3.4054794520547946</v>
      </c>
      <c r="AX3310">
        <v>25</v>
      </c>
      <c r="AY3310" s="12">
        <v>0.05</v>
      </c>
      <c r="AZ3310">
        <f t="shared" si="1515"/>
        <v>3.7999999999999999E-2</v>
      </c>
      <c r="BA3310" s="13">
        <f t="shared" si="1516"/>
        <v>969266</v>
      </c>
      <c r="BB3310" s="17" t="s">
        <v>2083</v>
      </c>
      <c r="BC3310">
        <f>MATCH(BB3310,MONTHLY_INDEX!$A:$A,0)</f>
        <v>745</v>
      </c>
      <c r="BD3310">
        <f>MATCH(AU3310,MONTHLY_INDEX!$1:$1,0)</f>
        <v>87</v>
      </c>
      <c r="BE3310">
        <f>INDEX(MONTHLY_INDEX!$1:$1048576,Final!BC3310,Final!BD3310)</f>
        <v>108.5</v>
      </c>
      <c r="BF3310">
        <f>MATCH($BF$1,MONTHLY_INDEX!$1:$1,0)</f>
        <v>127</v>
      </c>
      <c r="BG3310">
        <f>INDEX(MONTHLY_INDEX!$1:$1048576,Final!BC3310,Final!BF3310)</f>
        <v>115.4</v>
      </c>
      <c r="BH3310" s="23">
        <f t="shared" si="1534"/>
        <v>6.3594470046082999E-2</v>
      </c>
      <c r="BI3310" s="14">
        <f t="shared" si="1535"/>
        <v>1030905.9576036867</v>
      </c>
      <c r="BJ3310" s="14">
        <f t="shared" si="1536"/>
        <v>133407.70411356862</v>
      </c>
      <c r="BK3310" s="15">
        <f t="shared" si="1517"/>
        <v>897498.25349011808</v>
      </c>
      <c r="BL3310" s="52">
        <v>0</v>
      </c>
      <c r="BM3310" s="15">
        <f t="shared" si="1537"/>
        <v>897498.25349011808</v>
      </c>
    </row>
    <row r="3311" spans="1:65">
      <c r="A3311" s="8">
        <v>3309</v>
      </c>
      <c r="B3311" s="1" t="s">
        <v>44</v>
      </c>
      <c r="C3311" s="1">
        <v>1500</v>
      </c>
      <c r="D3311" s="1" t="s">
        <v>60</v>
      </c>
      <c r="E3311" s="1">
        <v>150000129</v>
      </c>
      <c r="F3311" s="1" t="s">
        <v>60</v>
      </c>
      <c r="G3311" s="1" t="s">
        <v>94</v>
      </c>
      <c r="H3311" s="1">
        <v>6</v>
      </c>
      <c r="I3311" s="1" t="s">
        <v>52</v>
      </c>
      <c r="J3311" s="1" t="s">
        <v>49</v>
      </c>
      <c r="K3311" s="1">
        <v>17406001</v>
      </c>
      <c r="L3311" s="1" t="s">
        <v>50</v>
      </c>
      <c r="M3311" s="1" t="s">
        <v>51</v>
      </c>
      <c r="N3311" s="1" t="s">
        <v>64</v>
      </c>
      <c r="O3311" s="1" t="s">
        <v>65</v>
      </c>
      <c r="P3311" s="1" t="s">
        <v>66</v>
      </c>
      <c r="Q3311" s="1" t="s">
        <v>67</v>
      </c>
      <c r="R3311" s="1" t="s">
        <v>87</v>
      </c>
      <c r="S3311" s="1" t="s">
        <v>88</v>
      </c>
      <c r="T3311" s="2">
        <v>43555</v>
      </c>
      <c r="U3311" s="2">
        <v>43555</v>
      </c>
      <c r="V3311" s="1" t="s">
        <v>52</v>
      </c>
      <c r="W3311" s="3">
        <v>1</v>
      </c>
      <c r="X3311" s="1" t="s">
        <v>53</v>
      </c>
      <c r="Y3311" s="4">
        <v>735000</v>
      </c>
      <c r="Z3311" s="4">
        <v>-78617</v>
      </c>
      <c r="AA3311" s="4">
        <v>0</v>
      </c>
      <c r="AB3311" s="4">
        <v>0</v>
      </c>
      <c r="AC3311" s="4">
        <v>0</v>
      </c>
      <c r="AD3311" s="4">
        <v>735000</v>
      </c>
      <c r="AE3311" s="5">
        <v>1463</v>
      </c>
      <c r="AF3311" s="1" t="s">
        <v>70</v>
      </c>
      <c r="AG3311" s="1" t="s">
        <v>71</v>
      </c>
      <c r="AH3311" s="1" t="s">
        <v>89</v>
      </c>
      <c r="AI3311" s="1" t="s">
        <v>57</v>
      </c>
      <c r="AJ3311" s="5">
        <v>10950</v>
      </c>
      <c r="AK3311" s="4">
        <v>-7672</v>
      </c>
      <c r="AL3311" s="4">
        <v>0</v>
      </c>
      <c r="AM3311" s="4">
        <v>0</v>
      </c>
      <c r="AN3311" s="4">
        <v>0</v>
      </c>
      <c r="AO3311" s="4">
        <v>-86289</v>
      </c>
      <c r="AP3311" s="4">
        <v>-86289</v>
      </c>
      <c r="AQ3311" s="4">
        <v>0</v>
      </c>
      <c r="AR3311" s="4">
        <v>648711</v>
      </c>
      <c r="AS3311" s="1" t="s">
        <v>52</v>
      </c>
      <c r="AT3311" s="9">
        <f t="shared" si="1512"/>
        <v>43555</v>
      </c>
      <c r="AU3311" s="9">
        <f t="shared" si="1513"/>
        <v>43525</v>
      </c>
      <c r="AV3311" s="9">
        <v>44798</v>
      </c>
      <c r="AW3311" s="11">
        <f t="shared" si="1514"/>
        <v>3.4054794520547946</v>
      </c>
      <c r="AX3311">
        <v>10</v>
      </c>
      <c r="AY3311" s="12">
        <v>0.05</v>
      </c>
      <c r="AZ3311">
        <f t="shared" si="1515"/>
        <v>9.5000000000000001E-2</v>
      </c>
      <c r="BA3311" s="13">
        <f t="shared" si="1516"/>
        <v>735000</v>
      </c>
      <c r="BB3311" s="17" t="s">
        <v>1853</v>
      </c>
      <c r="BC3311">
        <f>MATCH(BB3311,MONTHLY_INDEX!$A:$A,0)</f>
        <v>630</v>
      </c>
      <c r="BD3311">
        <f>MATCH(AU3311,MONTHLY_INDEX!$1:$1,0)</f>
        <v>87</v>
      </c>
      <c r="BE3311">
        <f>INDEX(MONTHLY_INDEX!$1:$1048576,Final!BC3311,Final!BD3311)</f>
        <v>115</v>
      </c>
      <c r="BF3311">
        <f>MATCH($BF$1,MONTHLY_INDEX!$1:$1,0)</f>
        <v>127</v>
      </c>
      <c r="BG3311">
        <f>INDEX(MONTHLY_INDEX!$1:$1048576,Final!BC3311,Final!BF3311)</f>
        <v>151.1</v>
      </c>
      <c r="BH3311" s="23">
        <f t="shared" si="1534"/>
        <v>0.31391304347826082</v>
      </c>
      <c r="BI3311" s="14">
        <f t="shared" si="1535"/>
        <v>965726.08695652173</v>
      </c>
      <c r="BJ3311" s="14">
        <f t="shared" si="1536"/>
        <v>312432.2328171531</v>
      </c>
      <c r="BK3311" s="15">
        <f t="shared" si="1517"/>
        <v>653293.85413936863</v>
      </c>
      <c r="BL3311" s="52">
        <v>0</v>
      </c>
      <c r="BM3311" s="15">
        <f t="shared" si="1537"/>
        <v>653293.85413936863</v>
      </c>
    </row>
    <row r="3312" spans="1:65">
      <c r="A3312" s="8">
        <v>3310</v>
      </c>
      <c r="B3312" s="1" t="s">
        <v>44</v>
      </c>
      <c r="C3312" s="1">
        <v>1500</v>
      </c>
      <c r="D3312" s="1" t="s">
        <v>60</v>
      </c>
      <c r="E3312" s="1">
        <v>150000129</v>
      </c>
      <c r="F3312" s="1" t="s">
        <v>60</v>
      </c>
      <c r="G3312" s="1" t="s">
        <v>95</v>
      </c>
      <c r="H3312" s="1">
        <v>7</v>
      </c>
      <c r="I3312" s="1" t="s">
        <v>52</v>
      </c>
      <c r="J3312" s="1" t="s">
        <v>49</v>
      </c>
      <c r="K3312" s="1">
        <v>17406001</v>
      </c>
      <c r="L3312" s="1" t="s">
        <v>50</v>
      </c>
      <c r="M3312" s="1" t="s">
        <v>51</v>
      </c>
      <c r="N3312" s="1" t="s">
        <v>64</v>
      </c>
      <c r="O3312" s="1" t="s">
        <v>65</v>
      </c>
      <c r="P3312" s="1" t="s">
        <v>66</v>
      </c>
      <c r="Q3312" s="1" t="s">
        <v>67</v>
      </c>
      <c r="R3312" s="1" t="s">
        <v>87</v>
      </c>
      <c r="S3312" s="1" t="s">
        <v>88</v>
      </c>
      <c r="T3312" s="2">
        <v>43555</v>
      </c>
      <c r="U3312" s="2">
        <v>43555</v>
      </c>
      <c r="V3312" s="1" t="s">
        <v>52</v>
      </c>
      <c r="W3312" s="3">
        <v>1</v>
      </c>
      <c r="X3312" s="1" t="s">
        <v>53</v>
      </c>
      <c r="Y3312" s="4">
        <v>126000</v>
      </c>
      <c r="Z3312" s="4">
        <v>-13477</v>
      </c>
      <c r="AA3312" s="4">
        <v>0</v>
      </c>
      <c r="AB3312" s="4">
        <v>0</v>
      </c>
      <c r="AC3312" s="4">
        <v>0</v>
      </c>
      <c r="AD3312" s="4">
        <v>126000</v>
      </c>
      <c r="AE3312" s="5">
        <v>1463</v>
      </c>
      <c r="AF3312" s="1" t="s">
        <v>70</v>
      </c>
      <c r="AG3312" s="1" t="s">
        <v>71</v>
      </c>
      <c r="AH3312" s="1" t="s">
        <v>89</v>
      </c>
      <c r="AI3312" s="1" t="s">
        <v>57</v>
      </c>
      <c r="AJ3312" s="5">
        <v>10950</v>
      </c>
      <c r="AK3312" s="4">
        <v>-1315</v>
      </c>
      <c r="AL3312" s="4">
        <v>0</v>
      </c>
      <c r="AM3312" s="4">
        <v>0</v>
      </c>
      <c r="AN3312" s="4">
        <v>0</v>
      </c>
      <c r="AO3312" s="4">
        <v>-14792</v>
      </c>
      <c r="AP3312" s="4">
        <v>-14792</v>
      </c>
      <c r="AQ3312" s="4">
        <v>0</v>
      </c>
      <c r="AR3312" s="4">
        <v>111208</v>
      </c>
      <c r="AS3312" s="1" t="s">
        <v>52</v>
      </c>
      <c r="AT3312" s="9">
        <f t="shared" si="1512"/>
        <v>43555</v>
      </c>
      <c r="AU3312" s="9">
        <f t="shared" si="1513"/>
        <v>43525</v>
      </c>
      <c r="AV3312" s="9">
        <v>44798</v>
      </c>
      <c r="AW3312" s="11">
        <f t="shared" si="1514"/>
        <v>3.4054794520547946</v>
      </c>
      <c r="AX3312">
        <v>25</v>
      </c>
      <c r="AY3312" s="12">
        <v>0.05</v>
      </c>
      <c r="AZ3312">
        <f t="shared" si="1515"/>
        <v>3.7999999999999999E-2</v>
      </c>
      <c r="BA3312" s="13">
        <f t="shared" si="1516"/>
        <v>126000</v>
      </c>
      <c r="BB3312" s="17" t="s">
        <v>2189</v>
      </c>
      <c r="BC3312">
        <f>MATCH(BB3312,MONTHLY_INDEX!$A:$A,0)</f>
        <v>798</v>
      </c>
      <c r="BD3312">
        <f>MATCH(AU3312,MONTHLY_INDEX!$1:$1,0)</f>
        <v>87</v>
      </c>
      <c r="BE3312">
        <f>INDEX(MONTHLY_INDEX!$1:$1048576,Final!BC3312,Final!BD3312)</f>
        <v>95.2</v>
      </c>
      <c r="BF3312">
        <f>MATCH($BF$1,MONTHLY_INDEX!$1:$1,0)</f>
        <v>127</v>
      </c>
      <c r="BG3312">
        <f>INDEX(MONTHLY_INDEX!$1:$1048576,Final!BC3312,Final!BF3312)</f>
        <v>95.3</v>
      </c>
      <c r="BH3312" s="23">
        <f t="shared" si="1534"/>
        <v>1.0504201680671672E-3</v>
      </c>
      <c r="BI3312" s="14">
        <f t="shared" si="1535"/>
        <v>126132.35294117648</v>
      </c>
      <c r="BJ3312" s="14">
        <f t="shared" si="1536"/>
        <v>16322.563174858986</v>
      </c>
      <c r="BK3312" s="15">
        <f t="shared" si="1517"/>
        <v>109809.7897663175</v>
      </c>
      <c r="BL3312" s="52">
        <v>0</v>
      </c>
      <c r="BM3312" s="15">
        <f t="shared" si="1537"/>
        <v>109809.7897663175</v>
      </c>
    </row>
    <row r="3313" spans="1:65">
      <c r="A3313" s="8">
        <v>3311</v>
      </c>
      <c r="B3313" s="1" t="s">
        <v>44</v>
      </c>
      <c r="C3313" s="1">
        <v>1500</v>
      </c>
      <c r="D3313" s="1" t="s">
        <v>60</v>
      </c>
      <c r="E3313" s="1">
        <v>150000129</v>
      </c>
      <c r="F3313" s="1" t="s">
        <v>60</v>
      </c>
      <c r="G3313" s="1" t="s">
        <v>96</v>
      </c>
      <c r="H3313" s="1">
        <v>8</v>
      </c>
      <c r="I3313" s="1" t="s">
        <v>52</v>
      </c>
      <c r="J3313" s="1" t="s">
        <v>49</v>
      </c>
      <c r="K3313" s="1">
        <v>17406001</v>
      </c>
      <c r="L3313" s="1" t="s">
        <v>50</v>
      </c>
      <c r="M3313" s="1" t="s">
        <v>51</v>
      </c>
      <c r="N3313" s="1" t="s">
        <v>64</v>
      </c>
      <c r="O3313" s="1" t="s">
        <v>65</v>
      </c>
      <c r="P3313" s="1" t="s">
        <v>66</v>
      </c>
      <c r="Q3313" s="1" t="s">
        <v>67</v>
      </c>
      <c r="R3313" s="1" t="s">
        <v>87</v>
      </c>
      <c r="S3313" s="1" t="s">
        <v>88</v>
      </c>
      <c r="T3313" s="2">
        <v>43555</v>
      </c>
      <c r="U3313" s="2">
        <v>43555</v>
      </c>
      <c r="V3313" s="1" t="s">
        <v>52</v>
      </c>
      <c r="W3313" s="3">
        <v>1</v>
      </c>
      <c r="X3313" s="1" t="s">
        <v>53</v>
      </c>
      <c r="Y3313" s="4">
        <v>29327302</v>
      </c>
      <c r="Z3313" s="4">
        <v>-3136900</v>
      </c>
      <c r="AA3313" s="4">
        <v>0</v>
      </c>
      <c r="AB3313" s="4">
        <v>0</v>
      </c>
      <c r="AC3313" s="4">
        <v>0</v>
      </c>
      <c r="AD3313" s="4">
        <v>29327302</v>
      </c>
      <c r="AE3313" s="5">
        <v>1463</v>
      </c>
      <c r="AF3313" s="1" t="s">
        <v>70</v>
      </c>
      <c r="AG3313" s="1" t="s">
        <v>71</v>
      </c>
      <c r="AH3313" s="1" t="s">
        <v>89</v>
      </c>
      <c r="AI3313" s="1" t="s">
        <v>57</v>
      </c>
      <c r="AJ3313" s="5">
        <v>10950</v>
      </c>
      <c r="AK3313" s="4">
        <v>-306102</v>
      </c>
      <c r="AL3313" s="4">
        <v>0</v>
      </c>
      <c r="AM3313" s="4">
        <v>0</v>
      </c>
      <c r="AN3313" s="4">
        <v>0</v>
      </c>
      <c r="AO3313" s="4">
        <v>-3443002</v>
      </c>
      <c r="AP3313" s="4">
        <v>-3443002</v>
      </c>
      <c r="AQ3313" s="4">
        <v>0</v>
      </c>
      <c r="AR3313" s="4">
        <v>25884300</v>
      </c>
      <c r="AS3313" s="1" t="s">
        <v>52</v>
      </c>
      <c r="AT3313" s="9">
        <f t="shared" si="1512"/>
        <v>43555</v>
      </c>
      <c r="AU3313" s="9">
        <f t="shared" si="1513"/>
        <v>43525</v>
      </c>
      <c r="AV3313" s="9">
        <v>44798</v>
      </c>
      <c r="AW3313" s="11">
        <f t="shared" si="1514"/>
        <v>3.4054794520547946</v>
      </c>
      <c r="AX3313">
        <v>25</v>
      </c>
      <c r="AY3313" s="12">
        <v>0.05</v>
      </c>
      <c r="AZ3313">
        <f t="shared" si="1515"/>
        <v>3.7999999999999999E-2</v>
      </c>
      <c r="BA3313" s="13">
        <f t="shared" si="1516"/>
        <v>29327302</v>
      </c>
      <c r="BB3313" s="17" t="s">
        <v>2189</v>
      </c>
      <c r="BC3313">
        <f>MATCH(BB3313,MONTHLY_INDEX!$A:$A,0)</f>
        <v>798</v>
      </c>
      <c r="BD3313">
        <f>MATCH(AU3313,MONTHLY_INDEX!$1:$1,0)</f>
        <v>87</v>
      </c>
      <c r="BE3313">
        <f>INDEX(MONTHLY_INDEX!$1:$1048576,Final!BC3313,Final!BD3313)</f>
        <v>95.2</v>
      </c>
      <c r="BF3313">
        <f>MATCH($BF$1,MONTHLY_INDEX!$1:$1,0)</f>
        <v>127</v>
      </c>
      <c r="BG3313">
        <f>INDEX(MONTHLY_INDEX!$1:$1048576,Final!BC3313,Final!BF3313)</f>
        <v>95.3</v>
      </c>
      <c r="BH3313" s="23">
        <f t="shared" si="1534"/>
        <v>1.0504201680671672E-3</v>
      </c>
      <c r="BI3313" s="14">
        <f t="shared" si="1535"/>
        <v>29358107.989495799</v>
      </c>
      <c r="BJ3313" s="14">
        <f t="shared" si="1536"/>
        <v>3799180.4733584784</v>
      </c>
      <c r="BK3313" s="15">
        <f t="shared" si="1517"/>
        <v>25558927.516137321</v>
      </c>
      <c r="BL3313" s="52">
        <v>0</v>
      </c>
      <c r="BM3313" s="15">
        <f t="shared" si="1537"/>
        <v>25558927.516137321</v>
      </c>
    </row>
    <row r="3314" spans="1:65">
      <c r="A3314" s="8">
        <v>3312</v>
      </c>
      <c r="B3314" s="1" t="s">
        <v>44</v>
      </c>
      <c r="C3314" s="1">
        <v>1500</v>
      </c>
      <c r="D3314" s="1" t="s">
        <v>60</v>
      </c>
      <c r="E3314" s="1">
        <v>150000129</v>
      </c>
      <c r="F3314" s="1" t="s">
        <v>60</v>
      </c>
      <c r="G3314" s="1" t="s">
        <v>97</v>
      </c>
      <c r="H3314" s="1">
        <v>9</v>
      </c>
      <c r="I3314" s="1" t="s">
        <v>52</v>
      </c>
      <c r="J3314" s="1" t="s">
        <v>49</v>
      </c>
      <c r="K3314" s="1">
        <v>17406001</v>
      </c>
      <c r="L3314" s="1" t="s">
        <v>50</v>
      </c>
      <c r="M3314" s="1" t="s">
        <v>51</v>
      </c>
      <c r="N3314" s="1" t="s">
        <v>64</v>
      </c>
      <c r="O3314" s="1" t="s">
        <v>65</v>
      </c>
      <c r="P3314" s="1" t="s">
        <v>66</v>
      </c>
      <c r="Q3314" s="1" t="s">
        <v>67</v>
      </c>
      <c r="R3314" s="1" t="s">
        <v>87</v>
      </c>
      <c r="S3314" s="1" t="s">
        <v>88</v>
      </c>
      <c r="T3314" s="2">
        <v>43555</v>
      </c>
      <c r="U3314" s="2">
        <v>43555</v>
      </c>
      <c r="V3314" s="1" t="s">
        <v>52</v>
      </c>
      <c r="W3314" s="3">
        <v>1</v>
      </c>
      <c r="X3314" s="1" t="s">
        <v>53</v>
      </c>
      <c r="Y3314" s="4">
        <v>1517250</v>
      </c>
      <c r="Z3314" s="4">
        <v>-162287</v>
      </c>
      <c r="AA3314" s="4">
        <v>0</v>
      </c>
      <c r="AB3314" s="4">
        <v>0</v>
      </c>
      <c r="AC3314" s="4">
        <v>0</v>
      </c>
      <c r="AD3314" s="4">
        <v>1517250</v>
      </c>
      <c r="AE3314" s="5">
        <v>1463</v>
      </c>
      <c r="AF3314" s="1" t="s">
        <v>70</v>
      </c>
      <c r="AG3314" s="1" t="s">
        <v>71</v>
      </c>
      <c r="AH3314" s="1" t="s">
        <v>89</v>
      </c>
      <c r="AI3314" s="1" t="s">
        <v>57</v>
      </c>
      <c r="AJ3314" s="5">
        <v>10950</v>
      </c>
      <c r="AK3314" s="4">
        <v>-15836</v>
      </c>
      <c r="AL3314" s="4">
        <v>0</v>
      </c>
      <c r="AM3314" s="4">
        <v>0</v>
      </c>
      <c r="AN3314" s="4">
        <v>0</v>
      </c>
      <c r="AO3314" s="4">
        <v>-178123</v>
      </c>
      <c r="AP3314" s="4">
        <v>-178123</v>
      </c>
      <c r="AQ3314" s="4">
        <v>0</v>
      </c>
      <c r="AR3314" s="4">
        <v>1339127</v>
      </c>
      <c r="AS3314" s="1" t="s">
        <v>52</v>
      </c>
      <c r="AT3314" s="9">
        <f t="shared" si="1512"/>
        <v>43555</v>
      </c>
      <c r="AU3314" s="9">
        <f t="shared" si="1513"/>
        <v>43525</v>
      </c>
      <c r="AV3314" s="9">
        <v>44798</v>
      </c>
      <c r="AW3314" s="11">
        <f t="shared" si="1514"/>
        <v>3.4054794520547946</v>
      </c>
      <c r="AX3314">
        <v>15</v>
      </c>
      <c r="AY3314" s="12">
        <v>0.05</v>
      </c>
      <c r="AZ3314">
        <f t="shared" si="1515"/>
        <v>6.3333333333333325E-2</v>
      </c>
      <c r="BA3314" s="13">
        <f t="shared" si="1516"/>
        <v>1517250</v>
      </c>
      <c r="BB3314" s="17" t="s">
        <v>1941</v>
      </c>
      <c r="BC3314">
        <f>MATCH(BB3314,MONTHLY_INDEX!$A:$A,0)</f>
        <v>674</v>
      </c>
      <c r="BD3314">
        <f>MATCH(AU3314,MONTHLY_INDEX!$1:$1,0)</f>
        <v>87</v>
      </c>
      <c r="BE3314">
        <f>INDEX(MONTHLY_INDEX!$1:$1048576,Final!BC3314,Final!BD3314)</f>
        <v>106.1</v>
      </c>
      <c r="BF3314">
        <f>MATCH($BF$1,MONTHLY_INDEX!$1:$1,0)</f>
        <v>127</v>
      </c>
      <c r="BG3314">
        <f>INDEX(MONTHLY_INDEX!$1:$1048576,Final!BC3314,Final!BF3314)</f>
        <v>122.8</v>
      </c>
      <c r="BH3314" s="23">
        <f t="shared" si="1534"/>
        <v>0.15739868049010372</v>
      </c>
      <c r="BI3314" s="14">
        <f t="shared" si="1535"/>
        <v>1756063.1479736099</v>
      </c>
      <c r="BJ3314" s="14">
        <f t="shared" si="1536"/>
        <v>378748.34123920312</v>
      </c>
      <c r="BK3314" s="15">
        <f t="shared" si="1517"/>
        <v>1377314.8067344069</v>
      </c>
      <c r="BL3314" s="52">
        <v>0</v>
      </c>
      <c r="BM3314" s="15">
        <f t="shared" si="1537"/>
        <v>1377314.8067344069</v>
      </c>
    </row>
    <row r="3315" spans="1:65">
      <c r="A3315" s="8">
        <v>3313</v>
      </c>
      <c r="B3315" s="1" t="s">
        <v>44</v>
      </c>
      <c r="C3315" s="1">
        <v>1500</v>
      </c>
      <c r="D3315" s="1" t="s">
        <v>60</v>
      </c>
      <c r="E3315" s="1">
        <v>150000129</v>
      </c>
      <c r="F3315" s="1" t="s">
        <v>60</v>
      </c>
      <c r="G3315" s="1" t="s">
        <v>98</v>
      </c>
      <c r="H3315" s="1">
        <v>10</v>
      </c>
      <c r="I3315" s="1" t="s">
        <v>52</v>
      </c>
      <c r="J3315" s="1" t="s">
        <v>49</v>
      </c>
      <c r="K3315" s="1">
        <v>17406001</v>
      </c>
      <c r="L3315" s="1" t="s">
        <v>50</v>
      </c>
      <c r="M3315" s="1" t="s">
        <v>51</v>
      </c>
      <c r="N3315" s="1" t="s">
        <v>64</v>
      </c>
      <c r="O3315" s="1" t="s">
        <v>65</v>
      </c>
      <c r="P3315" s="1" t="s">
        <v>66</v>
      </c>
      <c r="Q3315" s="1" t="s">
        <v>67</v>
      </c>
      <c r="R3315" s="1" t="s">
        <v>87</v>
      </c>
      <c r="S3315" s="1" t="s">
        <v>88</v>
      </c>
      <c r="T3315" s="2">
        <v>43555</v>
      </c>
      <c r="U3315" s="2">
        <v>43555</v>
      </c>
      <c r="V3315" s="1" t="s">
        <v>52</v>
      </c>
      <c r="W3315" s="3">
        <v>1</v>
      </c>
      <c r="X3315" s="1" t="s">
        <v>53</v>
      </c>
      <c r="Y3315" s="4">
        <v>312900</v>
      </c>
      <c r="Z3315" s="4">
        <v>-33467</v>
      </c>
      <c r="AA3315" s="4">
        <v>0</v>
      </c>
      <c r="AB3315" s="4">
        <v>0</v>
      </c>
      <c r="AC3315" s="4">
        <v>0</v>
      </c>
      <c r="AD3315" s="4">
        <v>312900</v>
      </c>
      <c r="AE3315" s="5">
        <v>1463</v>
      </c>
      <c r="AF3315" s="1" t="s">
        <v>70</v>
      </c>
      <c r="AG3315" s="1" t="s">
        <v>71</v>
      </c>
      <c r="AH3315" s="1" t="s">
        <v>89</v>
      </c>
      <c r="AI3315" s="1" t="s">
        <v>57</v>
      </c>
      <c r="AJ3315" s="5">
        <v>10950</v>
      </c>
      <c r="AK3315" s="4">
        <v>-3266</v>
      </c>
      <c r="AL3315" s="4">
        <v>0</v>
      </c>
      <c r="AM3315" s="4">
        <v>0</v>
      </c>
      <c r="AN3315" s="4">
        <v>0</v>
      </c>
      <c r="AO3315" s="4">
        <v>-36733</v>
      </c>
      <c r="AP3315" s="4">
        <v>-36733</v>
      </c>
      <c r="AQ3315" s="4">
        <v>0</v>
      </c>
      <c r="AR3315" s="4">
        <v>276167</v>
      </c>
      <c r="AS3315" s="1" t="s">
        <v>52</v>
      </c>
      <c r="AT3315" s="9">
        <f t="shared" si="1512"/>
        <v>43555</v>
      </c>
      <c r="AU3315" s="9">
        <f t="shared" si="1513"/>
        <v>43525</v>
      </c>
      <c r="AV3315" s="9">
        <v>44798</v>
      </c>
      <c r="AW3315" s="11">
        <f t="shared" si="1514"/>
        <v>3.4054794520547946</v>
      </c>
      <c r="AX3315">
        <v>10</v>
      </c>
      <c r="AY3315" s="12">
        <v>0.05</v>
      </c>
      <c r="AZ3315">
        <f t="shared" si="1515"/>
        <v>9.5000000000000001E-2</v>
      </c>
      <c r="BA3315" s="13">
        <f t="shared" si="1516"/>
        <v>312900</v>
      </c>
      <c r="BB3315" s="17" t="s">
        <v>2189</v>
      </c>
      <c r="BC3315">
        <f>MATCH(BB3315,MONTHLY_INDEX!$A:$A,0)</f>
        <v>798</v>
      </c>
      <c r="BD3315">
        <f>MATCH(AU3315,MONTHLY_INDEX!$1:$1,0)</f>
        <v>87</v>
      </c>
      <c r="BE3315">
        <f>INDEX(MONTHLY_INDEX!$1:$1048576,Final!BC3315,Final!BD3315)</f>
        <v>95.2</v>
      </c>
      <c r="BF3315">
        <f>MATCH($BF$1,MONTHLY_INDEX!$1:$1,0)</f>
        <v>127</v>
      </c>
      <c r="BG3315">
        <f>INDEX(MONTHLY_INDEX!$1:$1048576,Final!BC3315,Final!BF3315)</f>
        <v>95.3</v>
      </c>
      <c r="BH3315" s="23">
        <f t="shared" si="1534"/>
        <v>1.0504201680671672E-3</v>
      </c>
      <c r="BI3315" s="14">
        <f t="shared" si="1535"/>
        <v>313228.67647058825</v>
      </c>
      <c r="BJ3315" s="14">
        <f t="shared" si="1536"/>
        <v>101335.91304391621</v>
      </c>
      <c r="BK3315" s="15">
        <f t="shared" si="1517"/>
        <v>211892.76342667203</v>
      </c>
      <c r="BL3315" s="52">
        <v>0</v>
      </c>
      <c r="BM3315" s="15">
        <f t="shared" si="1537"/>
        <v>211892.76342667203</v>
      </c>
    </row>
    <row r="3316" spans="1:65">
      <c r="A3316" s="8">
        <v>3314</v>
      </c>
      <c r="B3316" s="1" t="s">
        <v>44</v>
      </c>
      <c r="C3316" s="1">
        <v>1500</v>
      </c>
      <c r="D3316" s="1" t="s">
        <v>60</v>
      </c>
      <c r="E3316" s="1">
        <v>150000129</v>
      </c>
      <c r="F3316" s="1" t="s">
        <v>60</v>
      </c>
      <c r="G3316" s="1" t="s">
        <v>99</v>
      </c>
      <c r="H3316" s="1">
        <v>11</v>
      </c>
      <c r="I3316" s="1" t="s">
        <v>52</v>
      </c>
      <c r="J3316" s="1" t="s">
        <v>49</v>
      </c>
      <c r="K3316" s="1">
        <v>17406001</v>
      </c>
      <c r="L3316" s="1" t="s">
        <v>50</v>
      </c>
      <c r="M3316" s="1" t="s">
        <v>51</v>
      </c>
      <c r="N3316" s="1" t="s">
        <v>64</v>
      </c>
      <c r="O3316" s="1" t="s">
        <v>65</v>
      </c>
      <c r="P3316" s="1" t="s">
        <v>66</v>
      </c>
      <c r="Q3316" s="1" t="s">
        <v>67</v>
      </c>
      <c r="R3316" s="1" t="s">
        <v>87</v>
      </c>
      <c r="S3316" s="1" t="s">
        <v>88</v>
      </c>
      <c r="T3316" s="2">
        <v>43555</v>
      </c>
      <c r="U3316" s="2">
        <v>43555</v>
      </c>
      <c r="V3316" s="1" t="s">
        <v>52</v>
      </c>
      <c r="W3316" s="3">
        <v>1</v>
      </c>
      <c r="X3316" s="1" t="s">
        <v>53</v>
      </c>
      <c r="Y3316" s="4">
        <v>1174950</v>
      </c>
      <c r="Z3316" s="4">
        <v>-125674</v>
      </c>
      <c r="AA3316" s="4">
        <v>0</v>
      </c>
      <c r="AB3316" s="4">
        <v>0</v>
      </c>
      <c r="AC3316" s="4">
        <v>0</v>
      </c>
      <c r="AD3316" s="4">
        <v>1174950</v>
      </c>
      <c r="AE3316" s="5">
        <v>1463</v>
      </c>
      <c r="AF3316" s="1" t="s">
        <v>70</v>
      </c>
      <c r="AG3316" s="1" t="s">
        <v>71</v>
      </c>
      <c r="AH3316" s="1" t="s">
        <v>89</v>
      </c>
      <c r="AI3316" s="1" t="s">
        <v>57</v>
      </c>
      <c r="AJ3316" s="5">
        <v>10950</v>
      </c>
      <c r="AK3316" s="4">
        <v>-12263</v>
      </c>
      <c r="AL3316" s="4">
        <v>0</v>
      </c>
      <c r="AM3316" s="4">
        <v>0</v>
      </c>
      <c r="AN3316" s="4">
        <v>0</v>
      </c>
      <c r="AO3316" s="4">
        <v>-137937</v>
      </c>
      <c r="AP3316" s="4">
        <v>-137937</v>
      </c>
      <c r="AQ3316" s="4">
        <v>0</v>
      </c>
      <c r="AR3316" s="4">
        <v>1037013</v>
      </c>
      <c r="AS3316" s="1" t="s">
        <v>52</v>
      </c>
      <c r="AT3316" s="9">
        <f t="shared" si="1512"/>
        <v>43555</v>
      </c>
      <c r="AU3316" s="9">
        <f t="shared" si="1513"/>
        <v>43525</v>
      </c>
      <c r="AV3316" s="9">
        <v>44798</v>
      </c>
      <c r="AW3316" s="11">
        <f t="shared" si="1514"/>
        <v>3.4054794520547946</v>
      </c>
      <c r="AX3316">
        <v>10</v>
      </c>
      <c r="AY3316" s="12">
        <v>0.05</v>
      </c>
      <c r="AZ3316">
        <f t="shared" si="1515"/>
        <v>9.5000000000000001E-2</v>
      </c>
      <c r="BA3316" s="13">
        <f t="shared" si="1516"/>
        <v>1174950</v>
      </c>
      <c r="BB3316" s="17" t="s">
        <v>2189</v>
      </c>
      <c r="BC3316">
        <f>MATCH(BB3316,MONTHLY_INDEX!$A:$A,0)</f>
        <v>798</v>
      </c>
      <c r="BD3316">
        <f>MATCH(AU3316,MONTHLY_INDEX!$1:$1,0)</f>
        <v>87</v>
      </c>
      <c r="BE3316">
        <f>INDEX(MONTHLY_INDEX!$1:$1048576,Final!BC3316,Final!BD3316)</f>
        <v>95.2</v>
      </c>
      <c r="BF3316">
        <f>MATCH($BF$1,MONTHLY_INDEX!$1:$1,0)</f>
        <v>127</v>
      </c>
      <c r="BG3316">
        <f>INDEX(MONTHLY_INDEX!$1:$1048576,Final!BC3316,Final!BF3316)</f>
        <v>95.3</v>
      </c>
      <c r="BH3316" s="23">
        <f t="shared" si="1534"/>
        <v>1.0504201680671672E-3</v>
      </c>
      <c r="BI3316" s="14">
        <f t="shared" si="1535"/>
        <v>1176184.1911764706</v>
      </c>
      <c r="BJ3316" s="14">
        <f t="shared" si="1536"/>
        <v>380519.75401390012</v>
      </c>
      <c r="BK3316" s="15">
        <f t="shared" si="1517"/>
        <v>795664.43716257042</v>
      </c>
      <c r="BL3316" s="52">
        <v>0</v>
      </c>
      <c r="BM3316" s="15">
        <f t="shared" si="1537"/>
        <v>795664.43716257042</v>
      </c>
    </row>
    <row r="3317" spans="1:65">
      <c r="A3317" s="8">
        <v>3315</v>
      </c>
      <c r="B3317" s="1" t="s">
        <v>44</v>
      </c>
      <c r="C3317" s="1">
        <v>1500</v>
      </c>
      <c r="D3317" s="1" t="s">
        <v>60</v>
      </c>
      <c r="E3317" s="1">
        <v>150000129</v>
      </c>
      <c r="F3317" s="1" t="s">
        <v>60</v>
      </c>
      <c r="G3317" s="1" t="s">
        <v>100</v>
      </c>
      <c r="H3317" s="1">
        <v>12</v>
      </c>
      <c r="I3317" s="1" t="s">
        <v>52</v>
      </c>
      <c r="J3317" s="1" t="s">
        <v>49</v>
      </c>
      <c r="K3317" s="1">
        <v>17406001</v>
      </c>
      <c r="L3317" s="1" t="s">
        <v>50</v>
      </c>
      <c r="M3317" s="1" t="s">
        <v>51</v>
      </c>
      <c r="N3317" s="1" t="s">
        <v>64</v>
      </c>
      <c r="O3317" s="1" t="s">
        <v>65</v>
      </c>
      <c r="P3317" s="1" t="s">
        <v>66</v>
      </c>
      <c r="Q3317" s="1" t="s">
        <v>67</v>
      </c>
      <c r="R3317" s="1" t="s">
        <v>87</v>
      </c>
      <c r="S3317" s="1" t="s">
        <v>88</v>
      </c>
      <c r="T3317" s="2">
        <v>43555</v>
      </c>
      <c r="U3317" s="2">
        <v>43555</v>
      </c>
      <c r="V3317" s="1" t="s">
        <v>52</v>
      </c>
      <c r="W3317" s="3">
        <v>1</v>
      </c>
      <c r="X3317" s="1" t="s">
        <v>53</v>
      </c>
      <c r="Y3317" s="4">
        <v>582750</v>
      </c>
      <c r="Z3317" s="4">
        <v>-62331</v>
      </c>
      <c r="AA3317" s="4">
        <v>0</v>
      </c>
      <c r="AB3317" s="4">
        <v>0</v>
      </c>
      <c r="AC3317" s="4">
        <v>0</v>
      </c>
      <c r="AD3317" s="4">
        <v>582750</v>
      </c>
      <c r="AE3317" s="5">
        <v>1463</v>
      </c>
      <c r="AF3317" s="1" t="s">
        <v>70</v>
      </c>
      <c r="AG3317" s="1" t="s">
        <v>71</v>
      </c>
      <c r="AH3317" s="1" t="s">
        <v>89</v>
      </c>
      <c r="AI3317" s="1" t="s">
        <v>57</v>
      </c>
      <c r="AJ3317" s="5">
        <v>10950</v>
      </c>
      <c r="AK3317" s="4">
        <v>-6082</v>
      </c>
      <c r="AL3317" s="4">
        <v>0</v>
      </c>
      <c r="AM3317" s="4">
        <v>0</v>
      </c>
      <c r="AN3317" s="4">
        <v>0</v>
      </c>
      <c r="AO3317" s="4">
        <v>-68413</v>
      </c>
      <c r="AP3317" s="4">
        <v>-68413</v>
      </c>
      <c r="AQ3317" s="4">
        <v>0</v>
      </c>
      <c r="AR3317" s="4">
        <v>514337</v>
      </c>
      <c r="AS3317" s="1" t="s">
        <v>52</v>
      </c>
      <c r="AT3317" s="9">
        <f t="shared" si="1512"/>
        <v>43555</v>
      </c>
      <c r="AU3317" s="9">
        <f t="shared" si="1513"/>
        <v>43525</v>
      </c>
      <c r="AV3317" s="9">
        <v>44798</v>
      </c>
      <c r="AW3317" s="11">
        <f t="shared" si="1514"/>
        <v>3.4054794520547946</v>
      </c>
      <c r="AX3317">
        <v>10</v>
      </c>
      <c r="AY3317" s="12">
        <v>0.05</v>
      </c>
      <c r="AZ3317">
        <f t="shared" si="1515"/>
        <v>9.5000000000000001E-2</v>
      </c>
      <c r="BA3317" s="13">
        <f t="shared" si="1516"/>
        <v>582750</v>
      </c>
      <c r="BB3317" s="17" t="s">
        <v>1973</v>
      </c>
      <c r="BC3317">
        <f>MATCH(BB3317,MONTHLY_INDEX!$A:$A,0)</f>
        <v>690</v>
      </c>
      <c r="BD3317">
        <f>MATCH(AU3317,MONTHLY_INDEX!$1:$1,0)</f>
        <v>87</v>
      </c>
      <c r="BE3317">
        <f>INDEX(MONTHLY_INDEX!$1:$1048576,Final!BC3317,Final!BD3317)</f>
        <v>111</v>
      </c>
      <c r="BF3317">
        <f>MATCH($BF$1,MONTHLY_INDEX!$1:$1,0)</f>
        <v>127</v>
      </c>
      <c r="BG3317">
        <f>INDEX(MONTHLY_INDEX!$1:$1048576,Final!BC3317,Final!BF3317)</f>
        <v>145.69999999999999</v>
      </c>
      <c r="BH3317" s="23">
        <f t="shared" si="1534"/>
        <v>0.31261261261261253</v>
      </c>
      <c r="BI3317" s="14">
        <f t="shared" si="1535"/>
        <v>764925</v>
      </c>
      <c r="BJ3317" s="14">
        <f t="shared" si="1536"/>
        <v>247468.9551369863</v>
      </c>
      <c r="BK3317" s="15">
        <f t="shared" si="1517"/>
        <v>517456.04486301367</v>
      </c>
      <c r="BL3317" s="52">
        <v>0</v>
      </c>
      <c r="BM3317" s="15">
        <f t="shared" si="1537"/>
        <v>517456.04486301367</v>
      </c>
    </row>
    <row r="3318" spans="1:65">
      <c r="A3318" s="8">
        <v>3316</v>
      </c>
      <c r="B3318" s="1" t="s">
        <v>44</v>
      </c>
      <c r="C3318" s="1">
        <v>1500</v>
      </c>
      <c r="D3318" s="1" t="s">
        <v>60</v>
      </c>
      <c r="E3318" s="1">
        <v>150000129</v>
      </c>
      <c r="F3318" s="1" t="s">
        <v>60</v>
      </c>
      <c r="G3318" s="1" t="s">
        <v>101</v>
      </c>
      <c r="H3318" s="1">
        <v>13</v>
      </c>
      <c r="I3318" s="1" t="s">
        <v>52</v>
      </c>
      <c r="J3318" s="1" t="s">
        <v>49</v>
      </c>
      <c r="K3318" s="1">
        <v>17406001</v>
      </c>
      <c r="L3318" s="1" t="s">
        <v>50</v>
      </c>
      <c r="M3318" s="1" t="s">
        <v>51</v>
      </c>
      <c r="N3318" s="1" t="s">
        <v>64</v>
      </c>
      <c r="O3318" s="1" t="s">
        <v>65</v>
      </c>
      <c r="P3318" s="1" t="s">
        <v>66</v>
      </c>
      <c r="Q3318" s="1" t="s">
        <v>67</v>
      </c>
      <c r="R3318" s="1" t="s">
        <v>87</v>
      </c>
      <c r="S3318" s="1" t="s">
        <v>88</v>
      </c>
      <c r="T3318" s="2">
        <v>43555</v>
      </c>
      <c r="U3318" s="2">
        <v>43555</v>
      </c>
      <c r="V3318" s="1" t="s">
        <v>52</v>
      </c>
      <c r="W3318" s="3">
        <v>1</v>
      </c>
      <c r="X3318" s="1" t="s">
        <v>53</v>
      </c>
      <c r="Y3318" s="4">
        <v>9976171</v>
      </c>
      <c r="Z3318" s="4">
        <v>-1067068</v>
      </c>
      <c r="AA3318" s="4">
        <v>0</v>
      </c>
      <c r="AB3318" s="4">
        <v>0</v>
      </c>
      <c r="AC3318" s="4">
        <v>0</v>
      </c>
      <c r="AD3318" s="4">
        <v>9976171</v>
      </c>
      <c r="AE3318" s="5">
        <v>1463</v>
      </c>
      <c r="AF3318" s="1" t="s">
        <v>70</v>
      </c>
      <c r="AG3318" s="1" t="s">
        <v>71</v>
      </c>
      <c r="AH3318" s="1" t="s">
        <v>89</v>
      </c>
      <c r="AI3318" s="1" t="s">
        <v>57</v>
      </c>
      <c r="AJ3318" s="5">
        <v>10950</v>
      </c>
      <c r="AK3318" s="4">
        <v>-104126</v>
      </c>
      <c r="AL3318" s="4">
        <v>0</v>
      </c>
      <c r="AM3318" s="4">
        <v>0</v>
      </c>
      <c r="AN3318" s="4">
        <v>0</v>
      </c>
      <c r="AO3318" s="4">
        <v>-1171194</v>
      </c>
      <c r="AP3318" s="4">
        <v>-1171194</v>
      </c>
      <c r="AQ3318" s="4">
        <v>0</v>
      </c>
      <c r="AR3318" s="4">
        <v>8804977</v>
      </c>
      <c r="AS3318" s="1" t="s">
        <v>52</v>
      </c>
      <c r="AT3318" s="9">
        <f t="shared" si="1512"/>
        <v>43555</v>
      </c>
      <c r="AU3318" s="9">
        <f t="shared" si="1513"/>
        <v>43525</v>
      </c>
      <c r="AV3318" s="9">
        <v>44798</v>
      </c>
      <c r="AW3318" s="11">
        <f t="shared" si="1514"/>
        <v>3.4054794520547946</v>
      </c>
      <c r="AX3318">
        <v>25</v>
      </c>
      <c r="AY3318" s="12">
        <v>0.05</v>
      </c>
      <c r="AZ3318">
        <f t="shared" si="1515"/>
        <v>3.7999999999999999E-2</v>
      </c>
      <c r="BA3318" s="13">
        <f t="shared" si="1516"/>
        <v>9976171</v>
      </c>
      <c r="BB3318" s="17" t="s">
        <v>2189</v>
      </c>
      <c r="BC3318">
        <f>MATCH(BB3318,MONTHLY_INDEX!$A:$A,0)</f>
        <v>798</v>
      </c>
      <c r="BD3318">
        <f>MATCH(AU3318,MONTHLY_INDEX!$1:$1,0)</f>
        <v>87</v>
      </c>
      <c r="BE3318">
        <f>INDEX(MONTHLY_INDEX!$1:$1048576,Final!BC3318,Final!BD3318)</f>
        <v>95.2</v>
      </c>
      <c r="BF3318">
        <f>MATCH($BF$1,MONTHLY_INDEX!$1:$1,0)</f>
        <v>127</v>
      </c>
      <c r="BG3318">
        <f>INDEX(MONTHLY_INDEX!$1:$1048576,Final!BC3318,Final!BF3318)</f>
        <v>95.3</v>
      </c>
      <c r="BH3318" s="23">
        <f t="shared" si="1534"/>
        <v>1.0504201680671672E-3</v>
      </c>
      <c r="BI3318" s="14">
        <f t="shared" si="1535"/>
        <v>9986650.1712184865</v>
      </c>
      <c r="BJ3318" s="14">
        <f t="shared" si="1536"/>
        <v>1292354.6142118738</v>
      </c>
      <c r="BK3318" s="15">
        <f t="shared" si="1517"/>
        <v>8694295.5570066124</v>
      </c>
      <c r="BL3318" s="52">
        <v>0</v>
      </c>
      <c r="BM3318" s="15">
        <f t="shared" si="1537"/>
        <v>8694295.5570066124</v>
      </c>
    </row>
    <row r="3319" spans="1:65">
      <c r="A3319" s="8">
        <v>3317</v>
      </c>
      <c r="B3319" s="1" t="s">
        <v>44</v>
      </c>
      <c r="C3319" s="1">
        <v>1500</v>
      </c>
      <c r="D3319" s="1" t="s">
        <v>60</v>
      </c>
      <c r="E3319" s="1">
        <v>150000129</v>
      </c>
      <c r="F3319" s="1" t="s">
        <v>60</v>
      </c>
      <c r="G3319" s="1" t="s">
        <v>102</v>
      </c>
      <c r="H3319" s="1">
        <v>14</v>
      </c>
      <c r="I3319" s="1" t="s">
        <v>52</v>
      </c>
      <c r="J3319" s="1" t="s">
        <v>49</v>
      </c>
      <c r="K3319" s="1">
        <v>17406001</v>
      </c>
      <c r="L3319" s="1" t="s">
        <v>50</v>
      </c>
      <c r="M3319" s="1" t="s">
        <v>51</v>
      </c>
      <c r="N3319" s="1" t="s">
        <v>64</v>
      </c>
      <c r="O3319" s="1" t="s">
        <v>65</v>
      </c>
      <c r="P3319" s="1" t="s">
        <v>66</v>
      </c>
      <c r="Q3319" s="1" t="s">
        <v>67</v>
      </c>
      <c r="R3319" s="1" t="s">
        <v>87</v>
      </c>
      <c r="S3319" s="1" t="s">
        <v>88</v>
      </c>
      <c r="T3319" s="2">
        <v>43555</v>
      </c>
      <c r="U3319" s="2">
        <v>43555</v>
      </c>
      <c r="V3319" s="1" t="s">
        <v>52</v>
      </c>
      <c r="W3319" s="3">
        <v>1</v>
      </c>
      <c r="X3319" s="1" t="s">
        <v>53</v>
      </c>
      <c r="Y3319" s="4">
        <v>21103901</v>
      </c>
      <c r="Z3319" s="4">
        <v>-2257310</v>
      </c>
      <c r="AA3319" s="4">
        <v>0</v>
      </c>
      <c r="AB3319" s="4">
        <v>0</v>
      </c>
      <c r="AC3319" s="4">
        <v>0</v>
      </c>
      <c r="AD3319" s="4">
        <v>21103901</v>
      </c>
      <c r="AE3319" s="5">
        <v>1463</v>
      </c>
      <c r="AF3319" s="1" t="s">
        <v>70</v>
      </c>
      <c r="AG3319" s="1" t="s">
        <v>71</v>
      </c>
      <c r="AH3319" s="1" t="s">
        <v>89</v>
      </c>
      <c r="AI3319" s="1" t="s">
        <v>57</v>
      </c>
      <c r="AJ3319" s="5">
        <v>10950</v>
      </c>
      <c r="AK3319" s="4">
        <v>-220271</v>
      </c>
      <c r="AL3319" s="4">
        <v>0</v>
      </c>
      <c r="AM3319" s="4">
        <v>0</v>
      </c>
      <c r="AN3319" s="4">
        <v>0</v>
      </c>
      <c r="AO3319" s="4">
        <v>-2477581</v>
      </c>
      <c r="AP3319" s="4">
        <v>-2477581</v>
      </c>
      <c r="AQ3319" s="4">
        <v>0</v>
      </c>
      <c r="AR3319" s="4">
        <v>18626320</v>
      </c>
      <c r="AS3319" s="1" t="s">
        <v>52</v>
      </c>
      <c r="AT3319" s="9">
        <f t="shared" si="1512"/>
        <v>43555</v>
      </c>
      <c r="AU3319" s="9">
        <f t="shared" si="1513"/>
        <v>43525</v>
      </c>
      <c r="AV3319" s="9">
        <v>44798</v>
      </c>
      <c r="AW3319" s="11">
        <f t="shared" si="1514"/>
        <v>3.4054794520547946</v>
      </c>
      <c r="AX3319">
        <v>25</v>
      </c>
      <c r="AY3319" s="12">
        <v>0.05</v>
      </c>
      <c r="AZ3319">
        <f t="shared" si="1515"/>
        <v>3.7999999999999999E-2</v>
      </c>
      <c r="BA3319" s="13">
        <f t="shared" si="1516"/>
        <v>21103901</v>
      </c>
      <c r="BB3319" s="17" t="s">
        <v>2189</v>
      </c>
      <c r="BC3319">
        <f>MATCH(BB3319,MONTHLY_INDEX!$A:$A,0)</f>
        <v>798</v>
      </c>
      <c r="BD3319">
        <f>MATCH(AU3319,MONTHLY_INDEX!$1:$1,0)</f>
        <v>87</v>
      </c>
      <c r="BE3319">
        <f>INDEX(MONTHLY_INDEX!$1:$1048576,Final!BC3319,Final!BD3319)</f>
        <v>95.2</v>
      </c>
      <c r="BF3319">
        <f>MATCH($BF$1,MONTHLY_INDEX!$1:$1,0)</f>
        <v>127</v>
      </c>
      <c r="BG3319">
        <f>INDEX(MONTHLY_INDEX!$1:$1048576,Final!BC3319,Final!BF3319)</f>
        <v>95.3</v>
      </c>
      <c r="BH3319" s="23">
        <f t="shared" si="1534"/>
        <v>1.0504201680671672E-3</v>
      </c>
      <c r="BI3319" s="14">
        <f t="shared" si="1535"/>
        <v>21126068.963235293</v>
      </c>
      <c r="BJ3319" s="14">
        <f t="shared" si="1536"/>
        <v>2733886.9627656327</v>
      </c>
      <c r="BK3319" s="15">
        <f t="shared" si="1517"/>
        <v>18392182.000469659</v>
      </c>
      <c r="BL3319" s="52">
        <v>0</v>
      </c>
      <c r="BM3319" s="15">
        <f t="shared" si="1537"/>
        <v>18392182.000469659</v>
      </c>
    </row>
    <row r="3320" spans="1:65">
      <c r="A3320" s="8">
        <v>3318</v>
      </c>
      <c r="B3320" s="1" t="s">
        <v>44</v>
      </c>
      <c r="C3320" s="1">
        <v>1500</v>
      </c>
      <c r="D3320" s="1" t="s">
        <v>60</v>
      </c>
      <c r="E3320" s="1">
        <v>150000129</v>
      </c>
      <c r="F3320" s="1" t="s">
        <v>60</v>
      </c>
      <c r="G3320" s="1" t="s">
        <v>103</v>
      </c>
      <c r="H3320" s="1">
        <v>15</v>
      </c>
      <c r="I3320" s="1" t="s">
        <v>52</v>
      </c>
      <c r="J3320" s="1" t="s">
        <v>49</v>
      </c>
      <c r="K3320" s="1">
        <v>17406001</v>
      </c>
      <c r="L3320" s="1" t="s">
        <v>50</v>
      </c>
      <c r="M3320" s="1" t="s">
        <v>51</v>
      </c>
      <c r="N3320" s="1" t="s">
        <v>64</v>
      </c>
      <c r="O3320" s="1" t="s">
        <v>65</v>
      </c>
      <c r="P3320" s="1" t="s">
        <v>66</v>
      </c>
      <c r="Q3320" s="1" t="s">
        <v>67</v>
      </c>
      <c r="R3320" s="1" t="s">
        <v>87</v>
      </c>
      <c r="S3320" s="1" t="s">
        <v>88</v>
      </c>
      <c r="T3320" s="2">
        <v>43555</v>
      </c>
      <c r="U3320" s="2">
        <v>43555</v>
      </c>
      <c r="V3320" s="1" t="s">
        <v>52</v>
      </c>
      <c r="W3320" s="3">
        <v>1</v>
      </c>
      <c r="X3320" s="1" t="s">
        <v>53</v>
      </c>
      <c r="Y3320" s="4">
        <v>580650</v>
      </c>
      <c r="Z3320" s="4">
        <v>-62107</v>
      </c>
      <c r="AA3320" s="4">
        <v>0</v>
      </c>
      <c r="AB3320" s="4">
        <v>0</v>
      </c>
      <c r="AC3320" s="4">
        <v>0</v>
      </c>
      <c r="AD3320" s="4">
        <v>580650</v>
      </c>
      <c r="AE3320" s="5">
        <v>1463</v>
      </c>
      <c r="AF3320" s="1" t="s">
        <v>70</v>
      </c>
      <c r="AG3320" s="1" t="s">
        <v>71</v>
      </c>
      <c r="AH3320" s="1" t="s">
        <v>89</v>
      </c>
      <c r="AI3320" s="1" t="s">
        <v>57</v>
      </c>
      <c r="AJ3320" s="5">
        <v>10950</v>
      </c>
      <c r="AK3320" s="4">
        <v>-6061</v>
      </c>
      <c r="AL3320" s="4">
        <v>0</v>
      </c>
      <c r="AM3320" s="4">
        <v>0</v>
      </c>
      <c r="AN3320" s="4">
        <v>0</v>
      </c>
      <c r="AO3320" s="4">
        <v>-68168</v>
      </c>
      <c r="AP3320" s="4">
        <v>-68168</v>
      </c>
      <c r="AQ3320" s="4">
        <v>0</v>
      </c>
      <c r="AR3320" s="4">
        <v>512482</v>
      </c>
      <c r="AS3320" s="1" t="s">
        <v>52</v>
      </c>
      <c r="AT3320" s="9">
        <f t="shared" si="1512"/>
        <v>43555</v>
      </c>
      <c r="AU3320" s="9">
        <f t="shared" si="1513"/>
        <v>43525</v>
      </c>
      <c r="AV3320" s="9">
        <v>44798</v>
      </c>
      <c r="AW3320" s="11">
        <f t="shared" si="1514"/>
        <v>3.4054794520547946</v>
      </c>
      <c r="AX3320">
        <v>10</v>
      </c>
      <c r="AY3320" s="12">
        <v>0.05</v>
      </c>
      <c r="AZ3320">
        <f t="shared" si="1515"/>
        <v>9.5000000000000001E-2</v>
      </c>
      <c r="BA3320" s="13">
        <f t="shared" si="1516"/>
        <v>580650</v>
      </c>
      <c r="BB3320" s="17" t="s">
        <v>1941</v>
      </c>
      <c r="BC3320">
        <f>MATCH(BB3320,MONTHLY_INDEX!$A:$A,0)</f>
        <v>674</v>
      </c>
      <c r="BD3320">
        <f>MATCH(AU3320,MONTHLY_INDEX!$1:$1,0)</f>
        <v>87</v>
      </c>
      <c r="BE3320">
        <f>INDEX(MONTHLY_INDEX!$1:$1048576,Final!BC3320,Final!BD3320)</f>
        <v>106.1</v>
      </c>
      <c r="BF3320">
        <f>MATCH($BF$1,MONTHLY_INDEX!$1:$1,0)</f>
        <v>127</v>
      </c>
      <c r="BG3320">
        <f>INDEX(MONTHLY_INDEX!$1:$1048576,Final!BC3320,Final!BF3320)</f>
        <v>122.8</v>
      </c>
      <c r="BH3320" s="23">
        <f t="shared" si="1534"/>
        <v>0.15739868049010372</v>
      </c>
      <c r="BI3320" s="14">
        <f t="shared" si="1535"/>
        <v>672043.54382657877</v>
      </c>
      <c r="BJ3320" s="14">
        <f t="shared" si="1536"/>
        <v>217419.8955418125</v>
      </c>
      <c r="BK3320" s="15">
        <f t="shared" si="1517"/>
        <v>454623.64828476624</v>
      </c>
      <c r="BL3320" s="52">
        <v>0</v>
      </c>
      <c r="BM3320" s="15">
        <f t="shared" si="1537"/>
        <v>454623.64828476624</v>
      </c>
    </row>
    <row r="3321" spans="1:65">
      <c r="A3321" s="8">
        <v>3319</v>
      </c>
      <c r="B3321" s="1" t="s">
        <v>44</v>
      </c>
      <c r="C3321" s="1">
        <v>1500</v>
      </c>
      <c r="D3321" s="1" t="s">
        <v>60</v>
      </c>
      <c r="E3321" s="1">
        <v>150000129</v>
      </c>
      <c r="F3321" s="1" t="s">
        <v>60</v>
      </c>
      <c r="G3321" s="1" t="s">
        <v>104</v>
      </c>
      <c r="H3321" s="1">
        <v>16</v>
      </c>
      <c r="I3321" s="1" t="s">
        <v>52</v>
      </c>
      <c r="J3321" s="1" t="s">
        <v>49</v>
      </c>
      <c r="K3321" s="1">
        <v>17406001</v>
      </c>
      <c r="L3321" s="1" t="s">
        <v>50</v>
      </c>
      <c r="M3321" s="1" t="s">
        <v>51</v>
      </c>
      <c r="N3321" s="1" t="s">
        <v>64</v>
      </c>
      <c r="O3321" s="1" t="s">
        <v>65</v>
      </c>
      <c r="P3321" s="1" t="s">
        <v>66</v>
      </c>
      <c r="Q3321" s="1" t="s">
        <v>67</v>
      </c>
      <c r="R3321" s="1" t="s">
        <v>87</v>
      </c>
      <c r="S3321" s="1" t="s">
        <v>88</v>
      </c>
      <c r="T3321" s="2">
        <v>43555</v>
      </c>
      <c r="U3321" s="2">
        <v>43555</v>
      </c>
      <c r="V3321" s="1" t="s">
        <v>52</v>
      </c>
      <c r="W3321" s="3">
        <v>1</v>
      </c>
      <c r="X3321" s="1" t="s">
        <v>53</v>
      </c>
      <c r="Y3321" s="4">
        <v>175035</v>
      </c>
      <c r="Z3321" s="4">
        <v>-18720</v>
      </c>
      <c r="AA3321" s="4">
        <v>0</v>
      </c>
      <c r="AB3321" s="4">
        <v>0</v>
      </c>
      <c r="AC3321" s="4">
        <v>0</v>
      </c>
      <c r="AD3321" s="4">
        <v>175035</v>
      </c>
      <c r="AE3321" s="5">
        <v>1463</v>
      </c>
      <c r="AF3321" s="1" t="s">
        <v>70</v>
      </c>
      <c r="AG3321" s="1" t="s">
        <v>71</v>
      </c>
      <c r="AH3321" s="1" t="s">
        <v>89</v>
      </c>
      <c r="AI3321" s="1" t="s">
        <v>57</v>
      </c>
      <c r="AJ3321" s="5">
        <v>10950</v>
      </c>
      <c r="AK3321" s="4">
        <v>-1827</v>
      </c>
      <c r="AL3321" s="4">
        <v>0</v>
      </c>
      <c r="AM3321" s="4">
        <v>0</v>
      </c>
      <c r="AN3321" s="4">
        <v>0</v>
      </c>
      <c r="AO3321" s="4">
        <v>-20547</v>
      </c>
      <c r="AP3321" s="4">
        <v>-20547</v>
      </c>
      <c r="AQ3321" s="4">
        <v>0</v>
      </c>
      <c r="AR3321" s="4">
        <v>154488</v>
      </c>
      <c r="AS3321" s="1" t="s">
        <v>52</v>
      </c>
      <c r="AT3321" s="9">
        <f t="shared" si="1512"/>
        <v>43555</v>
      </c>
      <c r="AU3321" s="9">
        <f t="shared" si="1513"/>
        <v>43525</v>
      </c>
      <c r="AV3321" s="9">
        <v>44798</v>
      </c>
      <c r="AW3321" s="11">
        <f t="shared" si="1514"/>
        <v>3.4054794520547946</v>
      </c>
      <c r="AX3321">
        <v>10</v>
      </c>
      <c r="AY3321" s="12">
        <v>0.05</v>
      </c>
      <c r="AZ3321">
        <f t="shared" si="1515"/>
        <v>9.5000000000000001E-2</v>
      </c>
      <c r="BA3321" s="13">
        <f t="shared" si="1516"/>
        <v>175035</v>
      </c>
      <c r="BB3321" s="17" t="s">
        <v>1877</v>
      </c>
      <c r="BC3321">
        <f>MATCH(BB3321,MONTHLY_INDEX!$A:$A,0)</f>
        <v>642</v>
      </c>
      <c r="BD3321">
        <f>MATCH(AU3321,MONTHLY_INDEX!$1:$1,0)</f>
        <v>87</v>
      </c>
      <c r="BE3321">
        <f>INDEX(MONTHLY_INDEX!$1:$1048576,Final!BC3321,Final!BD3321)</f>
        <v>79.5</v>
      </c>
      <c r="BF3321">
        <f>MATCH($BF$1,MONTHLY_INDEX!$1:$1,0)</f>
        <v>127</v>
      </c>
      <c r="BG3321">
        <f>INDEX(MONTHLY_INDEX!$1:$1048576,Final!BC3321,Final!BF3321)</f>
        <v>94</v>
      </c>
      <c r="BH3321" s="23">
        <f t="shared" si="1534"/>
        <v>0.18238993710691823</v>
      </c>
      <c r="BI3321" s="14">
        <f t="shared" si="1535"/>
        <v>206959.62264150943</v>
      </c>
      <c r="BJ3321" s="14">
        <f t="shared" si="1536"/>
        <v>66955.690519514086</v>
      </c>
      <c r="BK3321" s="15">
        <f t="shared" si="1517"/>
        <v>140003.93212199534</v>
      </c>
      <c r="BL3321" s="52">
        <v>0</v>
      </c>
      <c r="BM3321" s="15">
        <f t="shared" si="1537"/>
        <v>140003.93212199534</v>
      </c>
    </row>
    <row r="3322" spans="1:65">
      <c r="A3322" s="8">
        <v>3320</v>
      </c>
      <c r="B3322" s="1" t="s">
        <v>44</v>
      </c>
      <c r="C3322" s="1">
        <v>1500</v>
      </c>
      <c r="D3322" s="1" t="s">
        <v>60</v>
      </c>
      <c r="E3322" s="1">
        <v>150000129</v>
      </c>
      <c r="F3322" s="1" t="s">
        <v>60</v>
      </c>
      <c r="G3322" s="1" t="s">
        <v>105</v>
      </c>
      <c r="H3322" s="1">
        <v>17</v>
      </c>
      <c r="I3322" s="1" t="s">
        <v>52</v>
      </c>
      <c r="J3322" s="1" t="s">
        <v>49</v>
      </c>
      <c r="K3322" s="1">
        <v>17406001</v>
      </c>
      <c r="L3322" s="1" t="s">
        <v>50</v>
      </c>
      <c r="M3322" s="1" t="s">
        <v>51</v>
      </c>
      <c r="N3322" s="1" t="s">
        <v>64</v>
      </c>
      <c r="O3322" s="1" t="s">
        <v>65</v>
      </c>
      <c r="P3322" s="1" t="s">
        <v>66</v>
      </c>
      <c r="Q3322" s="1" t="s">
        <v>67</v>
      </c>
      <c r="R3322" s="1" t="s">
        <v>87</v>
      </c>
      <c r="S3322" s="1" t="s">
        <v>88</v>
      </c>
      <c r="T3322" s="2">
        <v>43555</v>
      </c>
      <c r="U3322" s="2">
        <v>43555</v>
      </c>
      <c r="V3322" s="1" t="s">
        <v>52</v>
      </c>
      <c r="W3322" s="3">
        <v>1</v>
      </c>
      <c r="X3322" s="1" t="s">
        <v>53</v>
      </c>
      <c r="Y3322" s="4">
        <v>132796</v>
      </c>
      <c r="Z3322" s="4">
        <v>-14203</v>
      </c>
      <c r="AA3322" s="4">
        <v>0</v>
      </c>
      <c r="AB3322" s="4">
        <v>0</v>
      </c>
      <c r="AC3322" s="4">
        <v>0</v>
      </c>
      <c r="AD3322" s="4">
        <v>132796</v>
      </c>
      <c r="AE3322" s="5">
        <v>1463</v>
      </c>
      <c r="AF3322" s="1" t="s">
        <v>70</v>
      </c>
      <c r="AG3322" s="1" t="s">
        <v>71</v>
      </c>
      <c r="AH3322" s="1" t="s">
        <v>89</v>
      </c>
      <c r="AI3322" s="1" t="s">
        <v>57</v>
      </c>
      <c r="AJ3322" s="5">
        <v>10950</v>
      </c>
      <c r="AK3322" s="4">
        <v>-1386</v>
      </c>
      <c r="AL3322" s="4">
        <v>0</v>
      </c>
      <c r="AM3322" s="4">
        <v>0</v>
      </c>
      <c r="AN3322" s="4">
        <v>0</v>
      </c>
      <c r="AO3322" s="4">
        <v>-15589</v>
      </c>
      <c r="AP3322" s="4">
        <v>-15589</v>
      </c>
      <c r="AQ3322" s="4">
        <v>0</v>
      </c>
      <c r="AR3322" s="4">
        <v>117207</v>
      </c>
      <c r="AS3322" s="1" t="s">
        <v>52</v>
      </c>
      <c r="AT3322" s="9">
        <f t="shared" si="1512"/>
        <v>43555</v>
      </c>
      <c r="AU3322" s="9">
        <f t="shared" si="1513"/>
        <v>43525</v>
      </c>
      <c r="AV3322" s="9">
        <v>44798</v>
      </c>
      <c r="AW3322" s="11">
        <f t="shared" si="1514"/>
        <v>3.4054794520547946</v>
      </c>
      <c r="AX3322">
        <v>10</v>
      </c>
      <c r="AY3322" s="12">
        <v>0.05</v>
      </c>
      <c r="AZ3322">
        <f t="shared" si="1515"/>
        <v>9.5000000000000001E-2</v>
      </c>
      <c r="BA3322" s="13">
        <f t="shared" si="1516"/>
        <v>132796</v>
      </c>
      <c r="BB3322" s="17" t="s">
        <v>2189</v>
      </c>
      <c r="BC3322">
        <f>MATCH(BB3322,MONTHLY_INDEX!$A:$A,0)</f>
        <v>798</v>
      </c>
      <c r="BD3322">
        <f>MATCH(AU3322,MONTHLY_INDEX!$1:$1,0)</f>
        <v>87</v>
      </c>
      <c r="BE3322">
        <f>INDEX(MONTHLY_INDEX!$1:$1048576,Final!BC3322,Final!BD3322)</f>
        <v>95.2</v>
      </c>
      <c r="BF3322">
        <f>MATCH($BF$1,MONTHLY_INDEX!$1:$1,0)</f>
        <v>127</v>
      </c>
      <c r="BG3322">
        <f>INDEX(MONTHLY_INDEX!$1:$1048576,Final!BC3322,Final!BF3322)</f>
        <v>95.3</v>
      </c>
      <c r="BH3322" s="23">
        <f t="shared" si="1534"/>
        <v>1.0504201680671672E-3</v>
      </c>
      <c r="BI3322" s="14">
        <f t="shared" si="1535"/>
        <v>132935.49159663866</v>
      </c>
      <c r="BJ3322" s="14">
        <f t="shared" si="1536"/>
        <v>43007.363082709802</v>
      </c>
      <c r="BK3322" s="15">
        <f t="shared" si="1517"/>
        <v>89928.128513928852</v>
      </c>
      <c r="BL3322" s="52">
        <v>0</v>
      </c>
      <c r="BM3322" s="15">
        <f t="shared" si="1537"/>
        <v>89928.128513928852</v>
      </c>
    </row>
    <row r="3323" spans="1:65">
      <c r="A3323" s="8">
        <v>3321</v>
      </c>
      <c r="B3323" s="1" t="s">
        <v>44</v>
      </c>
      <c r="C3323" s="1">
        <v>1500</v>
      </c>
      <c r="D3323" s="1" t="s">
        <v>60</v>
      </c>
      <c r="E3323" s="1">
        <v>150000129</v>
      </c>
      <c r="F3323" s="1" t="s">
        <v>60</v>
      </c>
      <c r="G3323" s="1" t="s">
        <v>106</v>
      </c>
      <c r="H3323" s="1">
        <v>18</v>
      </c>
      <c r="I3323" s="1" t="s">
        <v>52</v>
      </c>
      <c r="J3323" s="1" t="s">
        <v>49</v>
      </c>
      <c r="K3323" s="1">
        <v>17406001</v>
      </c>
      <c r="L3323" s="1" t="s">
        <v>50</v>
      </c>
      <c r="M3323" s="1" t="s">
        <v>51</v>
      </c>
      <c r="N3323" s="1" t="s">
        <v>64</v>
      </c>
      <c r="O3323" s="1" t="s">
        <v>65</v>
      </c>
      <c r="P3323" s="1" t="s">
        <v>66</v>
      </c>
      <c r="Q3323" s="1" t="s">
        <v>67</v>
      </c>
      <c r="R3323" s="1" t="s">
        <v>87</v>
      </c>
      <c r="S3323" s="1" t="s">
        <v>88</v>
      </c>
      <c r="T3323" s="2">
        <v>43555</v>
      </c>
      <c r="U3323" s="2">
        <v>43555</v>
      </c>
      <c r="V3323" s="1" t="s">
        <v>52</v>
      </c>
      <c r="W3323" s="3">
        <v>1</v>
      </c>
      <c r="X3323" s="1" t="s">
        <v>53</v>
      </c>
      <c r="Y3323" s="4">
        <v>469552</v>
      </c>
      <c r="Z3323" s="4">
        <v>-50223</v>
      </c>
      <c r="AA3323" s="4">
        <v>0</v>
      </c>
      <c r="AB3323" s="4">
        <v>0</v>
      </c>
      <c r="AC3323" s="4">
        <v>0</v>
      </c>
      <c r="AD3323" s="4">
        <v>469552</v>
      </c>
      <c r="AE3323" s="5">
        <v>1463</v>
      </c>
      <c r="AF3323" s="1" t="s">
        <v>70</v>
      </c>
      <c r="AG3323" s="1" t="s">
        <v>71</v>
      </c>
      <c r="AH3323" s="1" t="s">
        <v>89</v>
      </c>
      <c r="AI3323" s="1" t="s">
        <v>57</v>
      </c>
      <c r="AJ3323" s="5">
        <v>10950</v>
      </c>
      <c r="AK3323" s="4">
        <v>-4901</v>
      </c>
      <c r="AL3323" s="4">
        <v>0</v>
      </c>
      <c r="AM3323" s="4">
        <v>0</v>
      </c>
      <c r="AN3323" s="4">
        <v>0</v>
      </c>
      <c r="AO3323" s="4">
        <v>-55124</v>
      </c>
      <c r="AP3323" s="4">
        <v>-55124</v>
      </c>
      <c r="AQ3323" s="4">
        <v>0</v>
      </c>
      <c r="AR3323" s="4">
        <v>414428</v>
      </c>
      <c r="AS3323" s="1" t="s">
        <v>52</v>
      </c>
      <c r="AT3323" s="9">
        <f t="shared" si="1512"/>
        <v>43555</v>
      </c>
      <c r="AU3323" s="9">
        <f t="shared" si="1513"/>
        <v>43525</v>
      </c>
      <c r="AV3323" s="9">
        <v>44798</v>
      </c>
      <c r="AW3323" s="11">
        <f t="shared" si="1514"/>
        <v>3.4054794520547946</v>
      </c>
      <c r="AX3323">
        <v>10</v>
      </c>
      <c r="AY3323" s="12">
        <v>0.05</v>
      </c>
      <c r="AZ3323">
        <f t="shared" si="1515"/>
        <v>9.5000000000000001E-2</v>
      </c>
      <c r="BA3323" s="13">
        <f t="shared" si="1516"/>
        <v>469552</v>
      </c>
      <c r="BB3323" s="17" t="s">
        <v>1871</v>
      </c>
      <c r="BC3323">
        <f>MATCH(BB3323,MONTHLY_INDEX!$A:$A,0)</f>
        <v>639</v>
      </c>
      <c r="BD3323">
        <f>MATCH(AU3323,MONTHLY_INDEX!$1:$1,0)</f>
        <v>87</v>
      </c>
      <c r="BE3323">
        <f>INDEX(MONTHLY_INDEX!$1:$1048576,Final!BC3323,Final!BD3323)</f>
        <v>111.4</v>
      </c>
      <c r="BF3323">
        <f>MATCH($BF$1,MONTHLY_INDEX!$1:$1,0)</f>
        <v>127</v>
      </c>
      <c r="BG3323">
        <f>INDEX(MONTHLY_INDEX!$1:$1048576,Final!BC3323,Final!BF3323)</f>
        <v>116.2</v>
      </c>
      <c r="BH3323" s="23">
        <f t="shared" si="1534"/>
        <v>4.3087971274685791E-2</v>
      </c>
      <c r="BI3323" s="14">
        <f t="shared" si="1535"/>
        <v>489784.04308797128</v>
      </c>
      <c r="BJ3323" s="14">
        <f t="shared" si="1536"/>
        <v>158455.2019946386</v>
      </c>
      <c r="BK3323" s="15">
        <f t="shared" si="1517"/>
        <v>331328.84109333268</v>
      </c>
      <c r="BL3323" s="52">
        <v>0</v>
      </c>
      <c r="BM3323" s="15">
        <f t="shared" si="1537"/>
        <v>331328.84109333268</v>
      </c>
    </row>
    <row r="3324" spans="1:65">
      <c r="A3324" s="8">
        <v>3322</v>
      </c>
      <c r="B3324" s="1" t="s">
        <v>44</v>
      </c>
      <c r="C3324" s="1">
        <v>1500</v>
      </c>
      <c r="D3324" s="1" t="s">
        <v>60</v>
      </c>
      <c r="E3324" s="1">
        <v>150000129</v>
      </c>
      <c r="F3324" s="1" t="s">
        <v>60</v>
      </c>
      <c r="G3324" s="1" t="s">
        <v>107</v>
      </c>
      <c r="H3324" s="1">
        <v>19</v>
      </c>
      <c r="I3324" s="1" t="s">
        <v>52</v>
      </c>
      <c r="J3324" s="1" t="s">
        <v>49</v>
      </c>
      <c r="K3324" s="1">
        <v>17406001</v>
      </c>
      <c r="L3324" s="1" t="s">
        <v>50</v>
      </c>
      <c r="M3324" s="1" t="s">
        <v>51</v>
      </c>
      <c r="N3324" s="1" t="s">
        <v>64</v>
      </c>
      <c r="O3324" s="1" t="s">
        <v>65</v>
      </c>
      <c r="P3324" s="1" t="s">
        <v>66</v>
      </c>
      <c r="Q3324" s="1" t="s">
        <v>67</v>
      </c>
      <c r="R3324" s="1" t="s">
        <v>87</v>
      </c>
      <c r="S3324" s="1" t="s">
        <v>88</v>
      </c>
      <c r="T3324" s="2">
        <v>43555</v>
      </c>
      <c r="U3324" s="2">
        <v>43555</v>
      </c>
      <c r="V3324" s="1" t="s">
        <v>52</v>
      </c>
      <c r="W3324" s="3">
        <v>1</v>
      </c>
      <c r="X3324" s="1" t="s">
        <v>53</v>
      </c>
      <c r="Y3324" s="4">
        <v>6861326</v>
      </c>
      <c r="Z3324" s="4">
        <v>-733898</v>
      </c>
      <c r="AA3324" s="4">
        <v>0</v>
      </c>
      <c r="AB3324" s="4">
        <v>0</v>
      </c>
      <c r="AC3324" s="4">
        <v>0</v>
      </c>
      <c r="AD3324" s="4">
        <v>6861326</v>
      </c>
      <c r="AE3324" s="5">
        <v>1463</v>
      </c>
      <c r="AF3324" s="1" t="s">
        <v>70</v>
      </c>
      <c r="AG3324" s="1" t="s">
        <v>71</v>
      </c>
      <c r="AH3324" s="1" t="s">
        <v>89</v>
      </c>
      <c r="AI3324" s="1" t="s">
        <v>57</v>
      </c>
      <c r="AJ3324" s="5">
        <v>10950</v>
      </c>
      <c r="AK3324" s="4">
        <v>-71615</v>
      </c>
      <c r="AL3324" s="4">
        <v>0</v>
      </c>
      <c r="AM3324" s="4">
        <v>0</v>
      </c>
      <c r="AN3324" s="4">
        <v>0</v>
      </c>
      <c r="AO3324" s="4">
        <v>-805513</v>
      </c>
      <c r="AP3324" s="4">
        <v>-805513</v>
      </c>
      <c r="AQ3324" s="4">
        <v>0</v>
      </c>
      <c r="AR3324" s="4">
        <v>6055813</v>
      </c>
      <c r="AS3324" s="1" t="s">
        <v>52</v>
      </c>
      <c r="AT3324" s="9">
        <f t="shared" si="1512"/>
        <v>43555</v>
      </c>
      <c r="AU3324" s="9">
        <f t="shared" si="1513"/>
        <v>43525</v>
      </c>
      <c r="AV3324" s="9">
        <v>44798</v>
      </c>
      <c r="AW3324" s="11">
        <f t="shared" si="1514"/>
        <v>3.4054794520547946</v>
      </c>
      <c r="AX3324">
        <v>10</v>
      </c>
      <c r="AY3324" s="12">
        <v>0.05</v>
      </c>
      <c r="AZ3324">
        <f t="shared" si="1515"/>
        <v>9.5000000000000001E-2</v>
      </c>
      <c r="BA3324" s="13">
        <f t="shared" si="1516"/>
        <v>6861326</v>
      </c>
      <c r="BI3324" s="14">
        <f t="shared" ref="BI3324:BI3326" si="1538">AR3324</f>
        <v>6055813</v>
      </c>
      <c r="BJ3324" s="14">
        <v>0</v>
      </c>
      <c r="BK3324" s="14">
        <f t="shared" ref="BK3324:BK3326" si="1539">AR3324</f>
        <v>6055813</v>
      </c>
      <c r="BL3324" s="52">
        <v>0</v>
      </c>
      <c r="BM3324" s="15">
        <f t="shared" ref="BM3324:BM3326" si="1540">AR3324</f>
        <v>6055813</v>
      </c>
    </row>
    <row r="3325" spans="1:65">
      <c r="A3325" s="8">
        <v>3323</v>
      </c>
      <c r="B3325" s="1" t="s">
        <v>44</v>
      </c>
      <c r="C3325" s="1">
        <v>1500</v>
      </c>
      <c r="D3325" s="1" t="s">
        <v>60</v>
      </c>
      <c r="E3325" s="1">
        <v>150000129</v>
      </c>
      <c r="F3325" s="1" t="s">
        <v>60</v>
      </c>
      <c r="G3325" s="1" t="s">
        <v>108</v>
      </c>
      <c r="H3325" s="1">
        <v>20</v>
      </c>
      <c r="I3325" s="1" t="s">
        <v>52</v>
      </c>
      <c r="J3325" s="1" t="s">
        <v>49</v>
      </c>
      <c r="K3325" s="1">
        <v>17406001</v>
      </c>
      <c r="L3325" s="1" t="s">
        <v>50</v>
      </c>
      <c r="M3325" s="1" t="s">
        <v>51</v>
      </c>
      <c r="N3325" s="1" t="s">
        <v>64</v>
      </c>
      <c r="O3325" s="1" t="s">
        <v>65</v>
      </c>
      <c r="P3325" s="1" t="s">
        <v>66</v>
      </c>
      <c r="Q3325" s="1" t="s">
        <v>67</v>
      </c>
      <c r="R3325" s="1" t="s">
        <v>87</v>
      </c>
      <c r="S3325" s="1" t="s">
        <v>88</v>
      </c>
      <c r="T3325" s="2">
        <v>43555</v>
      </c>
      <c r="U3325" s="2">
        <v>43555</v>
      </c>
      <c r="V3325" s="1" t="s">
        <v>52</v>
      </c>
      <c r="W3325" s="3">
        <v>1</v>
      </c>
      <c r="X3325" s="1" t="s">
        <v>53</v>
      </c>
      <c r="Y3325" s="4">
        <v>5552065</v>
      </c>
      <c r="Z3325" s="4">
        <v>-593858</v>
      </c>
      <c r="AA3325" s="4">
        <v>0</v>
      </c>
      <c r="AB3325" s="4">
        <v>0</v>
      </c>
      <c r="AC3325" s="4">
        <v>0</v>
      </c>
      <c r="AD3325" s="4">
        <v>5552065</v>
      </c>
      <c r="AE3325" s="5">
        <v>1463</v>
      </c>
      <c r="AF3325" s="1" t="s">
        <v>70</v>
      </c>
      <c r="AG3325" s="1" t="s">
        <v>71</v>
      </c>
      <c r="AH3325" s="1" t="s">
        <v>89</v>
      </c>
      <c r="AI3325" s="1" t="s">
        <v>57</v>
      </c>
      <c r="AJ3325" s="5">
        <v>10950</v>
      </c>
      <c r="AK3325" s="4">
        <v>-57949</v>
      </c>
      <c r="AL3325" s="4">
        <v>0</v>
      </c>
      <c r="AM3325" s="4">
        <v>0</v>
      </c>
      <c r="AN3325" s="4">
        <v>0</v>
      </c>
      <c r="AO3325" s="4">
        <v>-651807</v>
      </c>
      <c r="AP3325" s="4">
        <v>-651807</v>
      </c>
      <c r="AQ3325" s="4">
        <v>0</v>
      </c>
      <c r="AR3325" s="4">
        <v>4900258</v>
      </c>
      <c r="AS3325" s="1" t="s">
        <v>52</v>
      </c>
      <c r="AT3325" s="9">
        <f t="shared" si="1512"/>
        <v>43555</v>
      </c>
      <c r="AU3325" s="9">
        <f t="shared" si="1513"/>
        <v>43525</v>
      </c>
      <c r="AV3325" s="9">
        <v>44798</v>
      </c>
      <c r="AW3325" s="11">
        <f t="shared" si="1514"/>
        <v>3.4054794520547946</v>
      </c>
      <c r="AX3325">
        <v>10</v>
      </c>
      <c r="AY3325" s="12">
        <v>0.05</v>
      </c>
      <c r="AZ3325">
        <f t="shared" si="1515"/>
        <v>9.5000000000000001E-2</v>
      </c>
      <c r="BA3325" s="13">
        <f t="shared" si="1516"/>
        <v>5552065</v>
      </c>
      <c r="BI3325" s="14">
        <f t="shared" si="1538"/>
        <v>4900258</v>
      </c>
      <c r="BJ3325" s="14">
        <v>0</v>
      </c>
      <c r="BK3325" s="14">
        <f t="shared" si="1539"/>
        <v>4900258</v>
      </c>
      <c r="BL3325" s="52">
        <v>0</v>
      </c>
      <c r="BM3325" s="15">
        <f t="shared" si="1540"/>
        <v>4900258</v>
      </c>
    </row>
    <row r="3326" spans="1:65">
      <c r="A3326" s="8">
        <v>3324</v>
      </c>
      <c r="B3326" s="1" t="s">
        <v>44</v>
      </c>
      <c r="C3326" s="1">
        <v>1500</v>
      </c>
      <c r="D3326" s="1" t="s">
        <v>60</v>
      </c>
      <c r="E3326" s="1">
        <v>150000129</v>
      </c>
      <c r="F3326" s="1" t="s">
        <v>60</v>
      </c>
      <c r="G3326" s="1" t="s">
        <v>109</v>
      </c>
      <c r="H3326" s="1">
        <v>21</v>
      </c>
      <c r="I3326" s="1" t="s">
        <v>52</v>
      </c>
      <c r="J3326" s="1" t="s">
        <v>49</v>
      </c>
      <c r="K3326" s="1">
        <v>17406001</v>
      </c>
      <c r="L3326" s="1" t="s">
        <v>50</v>
      </c>
      <c r="M3326" s="1" t="s">
        <v>51</v>
      </c>
      <c r="N3326" s="1" t="s">
        <v>64</v>
      </c>
      <c r="O3326" s="1" t="s">
        <v>65</v>
      </c>
      <c r="P3326" s="1" t="s">
        <v>66</v>
      </c>
      <c r="Q3326" s="1" t="s">
        <v>67</v>
      </c>
      <c r="R3326" s="1" t="s">
        <v>87</v>
      </c>
      <c r="S3326" s="1" t="s">
        <v>88</v>
      </c>
      <c r="T3326" s="2">
        <v>43555</v>
      </c>
      <c r="U3326" s="2">
        <v>43555</v>
      </c>
      <c r="V3326" s="1" t="s">
        <v>52</v>
      </c>
      <c r="W3326" s="3">
        <v>1</v>
      </c>
      <c r="X3326" s="1" t="s">
        <v>53</v>
      </c>
      <c r="Y3326" s="4">
        <v>1950695</v>
      </c>
      <c r="Z3326" s="4">
        <v>-209224</v>
      </c>
      <c r="AA3326" s="4">
        <v>0</v>
      </c>
      <c r="AB3326" s="4">
        <v>0</v>
      </c>
      <c r="AC3326" s="4">
        <v>0</v>
      </c>
      <c r="AD3326" s="4">
        <v>1950695</v>
      </c>
      <c r="AE3326" s="5">
        <v>1463</v>
      </c>
      <c r="AF3326" s="1" t="s">
        <v>70</v>
      </c>
      <c r="AG3326" s="1" t="s">
        <v>71</v>
      </c>
      <c r="AH3326" s="1" t="s">
        <v>89</v>
      </c>
      <c r="AI3326" s="1" t="s">
        <v>57</v>
      </c>
      <c r="AJ3326" s="5">
        <v>10950</v>
      </c>
      <c r="AK3326" s="4">
        <v>-20353</v>
      </c>
      <c r="AL3326" s="4">
        <v>0</v>
      </c>
      <c r="AM3326" s="4">
        <v>0</v>
      </c>
      <c r="AN3326" s="4">
        <v>0</v>
      </c>
      <c r="AO3326" s="4">
        <v>-229577</v>
      </c>
      <c r="AP3326" s="4">
        <v>-229577</v>
      </c>
      <c r="AQ3326" s="4">
        <v>0</v>
      </c>
      <c r="AR3326" s="4">
        <v>1721118</v>
      </c>
      <c r="AS3326" s="1" t="s">
        <v>52</v>
      </c>
      <c r="AT3326" s="9">
        <f t="shared" si="1512"/>
        <v>43555</v>
      </c>
      <c r="AU3326" s="9">
        <f t="shared" si="1513"/>
        <v>43525</v>
      </c>
      <c r="AV3326" s="9">
        <v>44798</v>
      </c>
      <c r="AW3326" s="11">
        <f t="shared" si="1514"/>
        <v>3.4054794520547946</v>
      </c>
      <c r="AX3326">
        <v>10</v>
      </c>
      <c r="AY3326" s="12">
        <v>0.05</v>
      </c>
      <c r="AZ3326">
        <f t="shared" si="1515"/>
        <v>9.5000000000000001E-2</v>
      </c>
      <c r="BA3326" s="13">
        <f t="shared" si="1516"/>
        <v>1950695</v>
      </c>
      <c r="BI3326" s="14">
        <f t="shared" si="1538"/>
        <v>1721118</v>
      </c>
      <c r="BJ3326" s="14">
        <v>0</v>
      </c>
      <c r="BK3326" s="14">
        <f t="shared" si="1539"/>
        <v>1721118</v>
      </c>
      <c r="BL3326" s="52">
        <v>0</v>
      </c>
      <c r="BM3326" s="15">
        <f t="shared" si="1540"/>
        <v>1721118</v>
      </c>
    </row>
    <row r="3327" spans="1:65">
      <c r="A3327" s="8">
        <v>3325</v>
      </c>
      <c r="B3327" s="1" t="s">
        <v>44</v>
      </c>
      <c r="C3327" s="1">
        <v>1500</v>
      </c>
      <c r="D3327" s="1" t="s">
        <v>60</v>
      </c>
      <c r="E3327" s="1">
        <v>150000129</v>
      </c>
      <c r="F3327" s="1" t="s">
        <v>60</v>
      </c>
      <c r="G3327" s="1" t="s">
        <v>110</v>
      </c>
      <c r="H3327" s="1">
        <v>22</v>
      </c>
      <c r="I3327" s="1" t="s">
        <v>52</v>
      </c>
      <c r="J3327" s="1" t="s">
        <v>49</v>
      </c>
      <c r="K3327" s="1">
        <v>17406001</v>
      </c>
      <c r="L3327" s="1" t="s">
        <v>50</v>
      </c>
      <c r="M3327" s="1" t="s">
        <v>51</v>
      </c>
      <c r="N3327" s="1" t="s">
        <v>64</v>
      </c>
      <c r="O3327" s="1" t="s">
        <v>65</v>
      </c>
      <c r="P3327" s="1" t="s">
        <v>66</v>
      </c>
      <c r="Q3327" s="1" t="s">
        <v>67</v>
      </c>
      <c r="R3327" s="1" t="s">
        <v>87</v>
      </c>
      <c r="S3327" s="1" t="s">
        <v>88</v>
      </c>
      <c r="T3327" s="2">
        <v>43555</v>
      </c>
      <c r="U3327" s="2">
        <v>43555</v>
      </c>
      <c r="V3327" s="1" t="s">
        <v>52</v>
      </c>
      <c r="W3327" s="3">
        <v>1</v>
      </c>
      <c r="X3327" s="1" t="s">
        <v>53</v>
      </c>
      <c r="Y3327" s="4">
        <v>16789210</v>
      </c>
      <c r="Z3327" s="4">
        <v>-1795802</v>
      </c>
      <c r="AA3327" s="4">
        <v>0</v>
      </c>
      <c r="AB3327" s="4">
        <v>0</v>
      </c>
      <c r="AC3327" s="4">
        <v>0</v>
      </c>
      <c r="AD3327" s="4">
        <v>16789210</v>
      </c>
      <c r="AE3327" s="5">
        <v>1463</v>
      </c>
      <c r="AF3327" s="1" t="s">
        <v>70</v>
      </c>
      <c r="AG3327" s="1" t="s">
        <v>71</v>
      </c>
      <c r="AH3327" s="1" t="s">
        <v>89</v>
      </c>
      <c r="AI3327" s="1" t="s">
        <v>57</v>
      </c>
      <c r="AJ3327" s="5">
        <v>10950</v>
      </c>
      <c r="AK3327" s="4">
        <v>-175237</v>
      </c>
      <c r="AL3327" s="4">
        <v>0</v>
      </c>
      <c r="AM3327" s="4">
        <v>0</v>
      </c>
      <c r="AN3327" s="4">
        <v>0</v>
      </c>
      <c r="AO3327" s="4">
        <v>-1971039</v>
      </c>
      <c r="AP3327" s="4">
        <v>-1971039</v>
      </c>
      <c r="AQ3327" s="4">
        <v>0</v>
      </c>
      <c r="AR3327" s="4">
        <v>14818171</v>
      </c>
      <c r="AS3327" s="1" t="s">
        <v>52</v>
      </c>
      <c r="AT3327" s="9">
        <f t="shared" si="1512"/>
        <v>43555</v>
      </c>
      <c r="AU3327" s="9">
        <f t="shared" si="1513"/>
        <v>43525</v>
      </c>
      <c r="AV3327" s="9">
        <v>44798</v>
      </c>
      <c r="AW3327" s="11">
        <f t="shared" si="1514"/>
        <v>3.4054794520547946</v>
      </c>
      <c r="AX3327">
        <v>25</v>
      </c>
      <c r="AY3327" s="12">
        <v>0.05</v>
      </c>
      <c r="AZ3327">
        <f t="shared" si="1515"/>
        <v>3.7999999999999999E-2</v>
      </c>
      <c r="BA3327" s="13">
        <f t="shared" si="1516"/>
        <v>16789210</v>
      </c>
      <c r="BB3327" s="17" t="s">
        <v>2189</v>
      </c>
      <c r="BC3327">
        <f>MATCH(BB3327,MONTHLY_INDEX!$A:$A,0)</f>
        <v>798</v>
      </c>
      <c r="BD3327">
        <f>MATCH(AU3327,MONTHLY_INDEX!$1:$1,0)</f>
        <v>87</v>
      </c>
      <c r="BE3327">
        <f>INDEX(MONTHLY_INDEX!$1:$1048576,Final!BC3327,Final!BD3327)</f>
        <v>95.2</v>
      </c>
      <c r="BF3327">
        <f>MATCH($BF$1,MONTHLY_INDEX!$1:$1,0)</f>
        <v>127</v>
      </c>
      <c r="BG3327">
        <f>INDEX(MONTHLY_INDEX!$1:$1048576,Final!BC3327,Final!BF3327)</f>
        <v>95.3</v>
      </c>
      <c r="BH3327" s="23">
        <f>(BG3327-BE3327)/BE3327</f>
        <v>1.0504201680671672E-3</v>
      </c>
      <c r="BI3327" s="14">
        <f>(1+BH3327)*BA3327</f>
        <v>16806845.724789917</v>
      </c>
      <c r="BJ3327" s="14">
        <f>BI3327*AZ3327*AW3327</f>
        <v>2174943.9752458273</v>
      </c>
      <c r="BK3327" s="15">
        <f t="shared" si="1517"/>
        <v>14631901.74954409</v>
      </c>
      <c r="BL3327" s="52">
        <v>0</v>
      </c>
      <c r="BM3327" s="15">
        <f>MAX((1-BL3327)*BK3327,BI3327*AY3327)</f>
        <v>14631901.74954409</v>
      </c>
    </row>
    <row r="3328" spans="1:65">
      <c r="A3328" s="8">
        <v>3326</v>
      </c>
      <c r="B3328" s="1" t="s">
        <v>44</v>
      </c>
      <c r="C3328" s="1">
        <v>1500</v>
      </c>
      <c r="D3328" s="1" t="s">
        <v>60</v>
      </c>
      <c r="E3328" s="1">
        <v>150000129</v>
      </c>
      <c r="F3328" s="1" t="s">
        <v>60</v>
      </c>
      <c r="G3328" s="1" t="s">
        <v>111</v>
      </c>
      <c r="H3328" s="1">
        <v>23</v>
      </c>
      <c r="I3328" s="1" t="s">
        <v>52</v>
      </c>
      <c r="J3328" s="1" t="s">
        <v>49</v>
      </c>
      <c r="K3328" s="1">
        <v>17406001</v>
      </c>
      <c r="L3328" s="1" t="s">
        <v>50</v>
      </c>
      <c r="M3328" s="1" t="s">
        <v>51</v>
      </c>
      <c r="N3328" s="1" t="s">
        <v>64</v>
      </c>
      <c r="O3328" s="1" t="s">
        <v>65</v>
      </c>
      <c r="P3328" s="1" t="s">
        <v>66</v>
      </c>
      <c r="Q3328" s="1" t="s">
        <v>67</v>
      </c>
      <c r="R3328" s="1" t="s">
        <v>87</v>
      </c>
      <c r="S3328" s="1" t="s">
        <v>88</v>
      </c>
      <c r="T3328" s="2">
        <v>43555</v>
      </c>
      <c r="U3328" s="2">
        <v>43555</v>
      </c>
      <c r="V3328" s="1" t="s">
        <v>52</v>
      </c>
      <c r="W3328" s="3">
        <v>1</v>
      </c>
      <c r="X3328" s="1" t="s">
        <v>53</v>
      </c>
      <c r="Y3328" s="4">
        <v>149315</v>
      </c>
      <c r="Z3328" s="4">
        <v>-32075</v>
      </c>
      <c r="AA3328" s="4">
        <v>0</v>
      </c>
      <c r="AB3328" s="4">
        <v>0</v>
      </c>
      <c r="AC3328" s="4">
        <v>0</v>
      </c>
      <c r="AD3328" s="4">
        <v>149315</v>
      </c>
      <c r="AE3328" s="5">
        <v>1463</v>
      </c>
      <c r="AF3328" s="1" t="s">
        <v>70</v>
      </c>
      <c r="AG3328" s="1" t="s">
        <v>71</v>
      </c>
      <c r="AH3328" s="1" t="s">
        <v>89</v>
      </c>
      <c r="AI3328" s="1" t="s">
        <v>57</v>
      </c>
      <c r="AJ3328" s="5">
        <v>10950</v>
      </c>
      <c r="AK3328" s="4">
        <v>-1359</v>
      </c>
      <c r="AL3328" s="4">
        <v>0</v>
      </c>
      <c r="AM3328" s="4">
        <v>0</v>
      </c>
      <c r="AN3328" s="4">
        <v>0</v>
      </c>
      <c r="AO3328" s="4">
        <v>-33434</v>
      </c>
      <c r="AP3328" s="4">
        <v>-33434</v>
      </c>
      <c r="AQ3328" s="4">
        <v>0</v>
      </c>
      <c r="AR3328" s="4">
        <v>115881</v>
      </c>
      <c r="AS3328" s="1" t="s">
        <v>52</v>
      </c>
      <c r="AT3328" s="9">
        <f t="shared" si="1512"/>
        <v>43555</v>
      </c>
      <c r="AU3328" s="9">
        <f t="shared" si="1513"/>
        <v>43525</v>
      </c>
      <c r="AV3328" s="9">
        <v>44798</v>
      </c>
      <c r="AW3328" s="11">
        <f t="shared" si="1514"/>
        <v>3.4054794520547946</v>
      </c>
      <c r="AX3328">
        <v>10</v>
      </c>
      <c r="AY3328" s="12">
        <v>0.05</v>
      </c>
      <c r="AZ3328">
        <f t="shared" si="1515"/>
        <v>9.5000000000000001E-2</v>
      </c>
      <c r="BA3328" s="13">
        <f t="shared" si="1516"/>
        <v>149315</v>
      </c>
      <c r="BI3328" s="14">
        <f t="shared" ref="BI3328:BI3332" si="1541">AR3328</f>
        <v>115881</v>
      </c>
      <c r="BJ3328" s="14">
        <v>0</v>
      </c>
      <c r="BK3328" s="14">
        <f t="shared" ref="BK3328:BK3332" si="1542">AR3328</f>
        <v>115881</v>
      </c>
      <c r="BL3328" s="52">
        <v>0</v>
      </c>
      <c r="BM3328" s="15">
        <f t="shared" ref="BM3328:BM3332" si="1543">AR3328</f>
        <v>115881</v>
      </c>
    </row>
    <row r="3329" spans="1:65">
      <c r="A3329" s="8">
        <v>3327</v>
      </c>
      <c r="B3329" s="1" t="s">
        <v>44</v>
      </c>
      <c r="C3329" s="1">
        <v>1500</v>
      </c>
      <c r="D3329" s="1" t="s">
        <v>60</v>
      </c>
      <c r="E3329" s="1">
        <v>150000129</v>
      </c>
      <c r="F3329" s="1" t="s">
        <v>112</v>
      </c>
      <c r="G3329" s="1" t="s">
        <v>113</v>
      </c>
      <c r="H3329" s="1">
        <v>24</v>
      </c>
      <c r="I3329" s="1" t="s">
        <v>52</v>
      </c>
      <c r="J3329" s="1" t="s">
        <v>49</v>
      </c>
      <c r="K3329" s="1">
        <v>17406001</v>
      </c>
      <c r="L3329" s="1" t="s">
        <v>50</v>
      </c>
      <c r="M3329" s="1" t="s">
        <v>51</v>
      </c>
      <c r="N3329" s="1" t="s">
        <v>64</v>
      </c>
      <c r="O3329" s="1" t="s">
        <v>65</v>
      </c>
      <c r="P3329" s="1" t="s">
        <v>66</v>
      </c>
      <c r="Q3329" s="1" t="s">
        <v>67</v>
      </c>
      <c r="R3329" s="1" t="s">
        <v>87</v>
      </c>
      <c r="S3329" s="1" t="s">
        <v>88</v>
      </c>
      <c r="T3329" s="2">
        <v>43555</v>
      </c>
      <c r="U3329" s="2">
        <v>43555</v>
      </c>
      <c r="V3329" s="1" t="s">
        <v>52</v>
      </c>
      <c r="W3329" s="3">
        <v>1</v>
      </c>
      <c r="X3329" s="1" t="s">
        <v>53</v>
      </c>
      <c r="Y3329" s="4">
        <v>1305729</v>
      </c>
      <c r="Z3329" s="4">
        <v>-139662.10999999999</v>
      </c>
      <c r="AA3329" s="4">
        <v>0</v>
      </c>
      <c r="AB3329" s="4">
        <v>0</v>
      </c>
      <c r="AC3329" s="4">
        <v>0</v>
      </c>
      <c r="AD3329" s="4">
        <v>1305729</v>
      </c>
      <c r="AE3329" s="5">
        <v>1463</v>
      </c>
      <c r="AF3329" s="1" t="s">
        <v>70</v>
      </c>
      <c r="AG3329" s="1" t="s">
        <v>71</v>
      </c>
      <c r="AH3329" s="1" t="s">
        <v>89</v>
      </c>
      <c r="AI3329" s="1" t="s">
        <v>57</v>
      </c>
      <c r="AJ3329" s="5">
        <v>10950</v>
      </c>
      <c r="AK3329" s="4">
        <v>-13629</v>
      </c>
      <c r="AL3329" s="4">
        <v>0</v>
      </c>
      <c r="AM3329" s="4">
        <v>0</v>
      </c>
      <c r="AN3329" s="4">
        <v>0</v>
      </c>
      <c r="AO3329" s="4">
        <v>-153291.10999999999</v>
      </c>
      <c r="AP3329" s="4">
        <v>-153291.10999999999</v>
      </c>
      <c r="AQ3329" s="4">
        <v>0</v>
      </c>
      <c r="AR3329" s="4">
        <v>1152437.8899999999</v>
      </c>
      <c r="AS3329" s="1" t="s">
        <v>52</v>
      </c>
      <c r="AT3329" s="9">
        <f t="shared" si="1512"/>
        <v>43555</v>
      </c>
      <c r="AU3329" s="9">
        <f t="shared" si="1513"/>
        <v>43525</v>
      </c>
      <c r="AV3329" s="9">
        <v>44798</v>
      </c>
      <c r="AW3329" s="11">
        <f t="shared" si="1514"/>
        <v>3.4054794520547946</v>
      </c>
      <c r="AX3329">
        <v>10</v>
      </c>
      <c r="AY3329" s="12">
        <v>0.05</v>
      </c>
      <c r="AZ3329">
        <f t="shared" si="1515"/>
        <v>9.5000000000000001E-2</v>
      </c>
      <c r="BA3329" s="13">
        <f t="shared" si="1516"/>
        <v>1305729</v>
      </c>
      <c r="BB3329" s="16" t="s">
        <v>593</v>
      </c>
      <c r="BC3329" s="16" t="s">
        <v>593</v>
      </c>
      <c r="BD3329" s="16" t="s">
        <v>593</v>
      </c>
      <c r="BE3329" s="16" t="s">
        <v>593</v>
      </c>
      <c r="BF3329" s="16" t="s">
        <v>593</v>
      </c>
      <c r="BG3329" s="16" t="s">
        <v>593</v>
      </c>
      <c r="BH3329" s="16" t="s">
        <v>593</v>
      </c>
      <c r="BI3329" s="14">
        <f t="shared" si="1541"/>
        <v>1152437.8899999999</v>
      </c>
      <c r="BJ3329" s="14">
        <v>0</v>
      </c>
      <c r="BK3329" s="14">
        <f t="shared" si="1542"/>
        <v>1152437.8899999999</v>
      </c>
      <c r="BL3329" s="52">
        <v>0</v>
      </c>
      <c r="BM3329" s="15">
        <f t="shared" si="1543"/>
        <v>1152437.8899999999</v>
      </c>
    </row>
    <row r="3330" spans="1:65">
      <c r="A3330" s="8">
        <v>3328</v>
      </c>
      <c r="B3330" s="1" t="s">
        <v>44</v>
      </c>
      <c r="C3330" s="1">
        <v>1500</v>
      </c>
      <c r="D3330" s="1" t="s">
        <v>60</v>
      </c>
      <c r="E3330" s="1">
        <v>150000129</v>
      </c>
      <c r="F3330" s="1" t="s">
        <v>112</v>
      </c>
      <c r="G3330" s="1" t="s">
        <v>114</v>
      </c>
      <c r="H3330" s="1">
        <v>25</v>
      </c>
      <c r="I3330" s="1" t="s">
        <v>52</v>
      </c>
      <c r="J3330" s="1" t="s">
        <v>49</v>
      </c>
      <c r="K3330" s="1">
        <v>17406001</v>
      </c>
      <c r="L3330" s="1" t="s">
        <v>50</v>
      </c>
      <c r="M3330" s="1" t="s">
        <v>51</v>
      </c>
      <c r="N3330" s="1" t="s">
        <v>64</v>
      </c>
      <c r="O3330" s="1" t="s">
        <v>65</v>
      </c>
      <c r="P3330" s="1" t="s">
        <v>66</v>
      </c>
      <c r="Q3330" s="1" t="s">
        <v>67</v>
      </c>
      <c r="R3330" s="1" t="s">
        <v>87</v>
      </c>
      <c r="S3330" s="1" t="s">
        <v>88</v>
      </c>
      <c r="T3330" s="2">
        <v>43555</v>
      </c>
      <c r="U3330" s="2">
        <v>43555</v>
      </c>
      <c r="V3330" s="1" t="s">
        <v>52</v>
      </c>
      <c r="W3330" s="3">
        <v>1</v>
      </c>
      <c r="X3330" s="1" t="s">
        <v>53</v>
      </c>
      <c r="Y3330" s="4">
        <v>5865877</v>
      </c>
      <c r="Z3330" s="4">
        <v>-627425.27</v>
      </c>
      <c r="AA3330" s="4">
        <v>0</v>
      </c>
      <c r="AB3330" s="4">
        <v>0</v>
      </c>
      <c r="AC3330" s="4">
        <v>0</v>
      </c>
      <c r="AD3330" s="4">
        <v>5865877</v>
      </c>
      <c r="AE3330" s="5">
        <v>1463</v>
      </c>
      <c r="AF3330" s="1" t="s">
        <v>70</v>
      </c>
      <c r="AG3330" s="1" t="s">
        <v>71</v>
      </c>
      <c r="AH3330" s="1" t="s">
        <v>89</v>
      </c>
      <c r="AI3330" s="1" t="s">
        <v>57</v>
      </c>
      <c r="AJ3330" s="5">
        <v>10950</v>
      </c>
      <c r="AK3330" s="4">
        <v>-61225</v>
      </c>
      <c r="AL3330" s="4">
        <v>0</v>
      </c>
      <c r="AM3330" s="4">
        <v>0</v>
      </c>
      <c r="AN3330" s="4">
        <v>0</v>
      </c>
      <c r="AO3330" s="4">
        <v>-688650.27</v>
      </c>
      <c r="AP3330" s="4">
        <v>-688650.27</v>
      </c>
      <c r="AQ3330" s="4">
        <v>0</v>
      </c>
      <c r="AR3330" s="4">
        <v>5177226.7300000004</v>
      </c>
      <c r="AS3330" s="1" t="s">
        <v>52</v>
      </c>
      <c r="AT3330" s="9">
        <f t="shared" si="1512"/>
        <v>43555</v>
      </c>
      <c r="AU3330" s="9">
        <f t="shared" si="1513"/>
        <v>43525</v>
      </c>
      <c r="AV3330" s="9">
        <v>44798</v>
      </c>
      <c r="AW3330" s="11">
        <f t="shared" si="1514"/>
        <v>3.4054794520547946</v>
      </c>
      <c r="AX3330">
        <v>10</v>
      </c>
      <c r="AY3330" s="12">
        <v>0.05</v>
      </c>
      <c r="AZ3330">
        <f t="shared" si="1515"/>
        <v>9.5000000000000001E-2</v>
      </c>
      <c r="BA3330" s="13">
        <f t="shared" si="1516"/>
        <v>5865877</v>
      </c>
      <c r="BB3330" s="16" t="s">
        <v>593</v>
      </c>
      <c r="BC3330" s="16" t="s">
        <v>593</v>
      </c>
      <c r="BD3330" s="16" t="s">
        <v>593</v>
      </c>
      <c r="BE3330" s="16" t="s">
        <v>593</v>
      </c>
      <c r="BF3330" s="16" t="s">
        <v>593</v>
      </c>
      <c r="BG3330" s="16" t="s">
        <v>593</v>
      </c>
      <c r="BH3330" s="16" t="s">
        <v>593</v>
      </c>
      <c r="BI3330" s="14">
        <f t="shared" si="1541"/>
        <v>5177226.7300000004</v>
      </c>
      <c r="BJ3330" s="14">
        <v>0</v>
      </c>
      <c r="BK3330" s="14">
        <f t="shared" si="1542"/>
        <v>5177226.7300000004</v>
      </c>
      <c r="BL3330" s="52">
        <v>0</v>
      </c>
      <c r="BM3330" s="15">
        <f t="shared" si="1543"/>
        <v>5177226.7300000004</v>
      </c>
    </row>
    <row r="3331" spans="1:65">
      <c r="A3331" s="8">
        <v>3329</v>
      </c>
      <c r="B3331" s="1" t="s">
        <v>44</v>
      </c>
      <c r="C3331" s="1">
        <v>1500</v>
      </c>
      <c r="D3331" s="1" t="s">
        <v>60</v>
      </c>
      <c r="E3331" s="1">
        <v>150000129</v>
      </c>
      <c r="F3331" s="1" t="s">
        <v>60</v>
      </c>
      <c r="G3331" s="1" t="s">
        <v>115</v>
      </c>
      <c r="H3331" s="1">
        <v>26</v>
      </c>
      <c r="I3331" s="1" t="s">
        <v>52</v>
      </c>
      <c r="J3331" s="1" t="s">
        <v>49</v>
      </c>
      <c r="K3331" s="1">
        <v>17406001</v>
      </c>
      <c r="L3331" s="1" t="s">
        <v>50</v>
      </c>
      <c r="M3331" s="1" t="s">
        <v>51</v>
      </c>
      <c r="N3331" s="1" t="s">
        <v>64</v>
      </c>
      <c r="O3331" s="1" t="s">
        <v>65</v>
      </c>
      <c r="P3331" s="1" t="s">
        <v>66</v>
      </c>
      <c r="Q3331" s="1" t="s">
        <v>67</v>
      </c>
      <c r="R3331" s="1" t="s">
        <v>87</v>
      </c>
      <c r="S3331" s="1" t="s">
        <v>88</v>
      </c>
      <c r="T3331" s="2">
        <v>43555</v>
      </c>
      <c r="U3331" s="2">
        <v>43555</v>
      </c>
      <c r="V3331" s="1" t="s">
        <v>52</v>
      </c>
      <c r="W3331" s="3">
        <v>1</v>
      </c>
      <c r="X3331" s="1" t="s">
        <v>53</v>
      </c>
      <c r="Y3331" s="4">
        <v>120000</v>
      </c>
      <c r="Z3331" s="4">
        <v>-12834</v>
      </c>
      <c r="AA3331" s="4">
        <v>0</v>
      </c>
      <c r="AB3331" s="4">
        <v>0</v>
      </c>
      <c r="AC3331" s="4">
        <v>0</v>
      </c>
      <c r="AD3331" s="4">
        <v>120000</v>
      </c>
      <c r="AE3331" s="5">
        <v>1463</v>
      </c>
      <c r="AF3331" s="1" t="s">
        <v>70</v>
      </c>
      <c r="AG3331" s="1" t="s">
        <v>71</v>
      </c>
      <c r="AH3331" s="1" t="s">
        <v>89</v>
      </c>
      <c r="AI3331" s="1" t="s">
        <v>57</v>
      </c>
      <c r="AJ3331" s="5">
        <v>10950</v>
      </c>
      <c r="AK3331" s="4">
        <v>-1253</v>
      </c>
      <c r="AL3331" s="4">
        <v>0</v>
      </c>
      <c r="AM3331" s="4">
        <v>0</v>
      </c>
      <c r="AN3331" s="4">
        <v>0</v>
      </c>
      <c r="AO3331" s="4">
        <v>-14087</v>
      </c>
      <c r="AP3331" s="4">
        <v>-14087</v>
      </c>
      <c r="AQ3331" s="4">
        <v>0</v>
      </c>
      <c r="AR3331" s="4">
        <v>105913</v>
      </c>
      <c r="AS3331" s="1" t="s">
        <v>52</v>
      </c>
      <c r="AT3331" s="9">
        <f t="shared" si="1512"/>
        <v>43555</v>
      </c>
      <c r="AU3331" s="9">
        <f t="shared" si="1513"/>
        <v>43525</v>
      </c>
      <c r="AV3331" s="9">
        <v>44798</v>
      </c>
      <c r="AW3331" s="11">
        <f t="shared" si="1514"/>
        <v>3.4054794520547946</v>
      </c>
      <c r="AX3331">
        <v>10</v>
      </c>
      <c r="AY3331" s="12">
        <v>0.05</v>
      </c>
      <c r="AZ3331">
        <f t="shared" si="1515"/>
        <v>9.5000000000000001E-2</v>
      </c>
      <c r="BA3331" s="13">
        <f t="shared" si="1516"/>
        <v>120000</v>
      </c>
      <c r="BI3331" s="14">
        <f t="shared" si="1541"/>
        <v>105913</v>
      </c>
      <c r="BJ3331" s="14">
        <v>0</v>
      </c>
      <c r="BK3331" s="14">
        <f t="shared" si="1542"/>
        <v>105913</v>
      </c>
      <c r="BL3331" s="52">
        <v>0</v>
      </c>
      <c r="BM3331" s="15">
        <f t="shared" si="1543"/>
        <v>105913</v>
      </c>
    </row>
    <row r="3332" spans="1:65">
      <c r="A3332" s="8">
        <v>3330</v>
      </c>
      <c r="B3332" s="1" t="s">
        <v>44</v>
      </c>
      <c r="C3332" s="1">
        <v>1500</v>
      </c>
      <c r="D3332" s="1" t="s">
        <v>60</v>
      </c>
      <c r="E3332" s="1">
        <v>150000129</v>
      </c>
      <c r="F3332" s="1" t="s">
        <v>112</v>
      </c>
      <c r="G3332" s="1" t="s">
        <v>116</v>
      </c>
      <c r="H3332" s="1">
        <v>27</v>
      </c>
      <c r="I3332" s="1" t="s">
        <v>239</v>
      </c>
      <c r="J3332" s="1" t="s">
        <v>49</v>
      </c>
      <c r="K3332" s="1">
        <v>17406001</v>
      </c>
      <c r="L3332" s="1" t="s">
        <v>50</v>
      </c>
      <c r="M3332" s="1" t="s">
        <v>51</v>
      </c>
      <c r="N3332" s="1" t="s">
        <v>64</v>
      </c>
      <c r="O3332" s="1" t="s">
        <v>65</v>
      </c>
      <c r="P3332" s="1" t="s">
        <v>66</v>
      </c>
      <c r="Q3332" s="1" t="s">
        <v>67</v>
      </c>
      <c r="R3332" s="1" t="s">
        <v>87</v>
      </c>
      <c r="S3332" s="1" t="s">
        <v>88</v>
      </c>
      <c r="T3332" s="2">
        <v>43555</v>
      </c>
      <c r="U3332" s="2">
        <v>43555</v>
      </c>
      <c r="V3332" s="1" t="s">
        <v>52</v>
      </c>
      <c r="W3332" s="3">
        <v>1</v>
      </c>
      <c r="X3332" s="1" t="s">
        <v>53</v>
      </c>
      <c r="Y3332" s="4">
        <v>4339035</v>
      </c>
      <c r="Z3332" s="4">
        <v>-464108.62</v>
      </c>
      <c r="AA3332" s="4">
        <v>0</v>
      </c>
      <c r="AB3332" s="4">
        <v>0</v>
      </c>
      <c r="AC3332" s="4">
        <v>0</v>
      </c>
      <c r="AD3332" s="4">
        <v>4339035</v>
      </c>
      <c r="AE3332" s="5">
        <v>1463</v>
      </c>
      <c r="AF3332" s="1" t="s">
        <v>70</v>
      </c>
      <c r="AG3332" s="1" t="s">
        <v>71</v>
      </c>
      <c r="AH3332" s="1" t="s">
        <v>89</v>
      </c>
      <c r="AI3332" s="1" t="s">
        <v>57</v>
      </c>
      <c r="AJ3332" s="5">
        <v>10950</v>
      </c>
      <c r="AK3332" s="4">
        <v>-45289</v>
      </c>
      <c r="AL3332" s="4">
        <v>0</v>
      </c>
      <c r="AM3332" s="4">
        <v>0</v>
      </c>
      <c r="AN3332" s="4">
        <v>0</v>
      </c>
      <c r="AO3332" s="4">
        <v>-509397.62</v>
      </c>
      <c r="AP3332" s="4">
        <v>-509397.62</v>
      </c>
      <c r="AQ3332" s="4">
        <v>0</v>
      </c>
      <c r="AR3332" s="4">
        <v>3829637.38</v>
      </c>
      <c r="AS3332" s="1" t="s">
        <v>52</v>
      </c>
      <c r="AT3332" s="9">
        <f t="shared" ref="AT3332:AT3395" si="1544">T3332</f>
        <v>43555</v>
      </c>
      <c r="AU3332" s="9">
        <f t="shared" ref="AU3332:AU3395" si="1545">DATE(YEAR(AT3332),MONTH(AT3332),DAY(1))</f>
        <v>43525</v>
      </c>
      <c r="AV3332" s="9">
        <v>44798</v>
      </c>
      <c r="AW3332" s="11">
        <f t="shared" ref="AW3332:AW3395" si="1546">(AV3332-AT3332)/365</f>
        <v>3.4054794520547946</v>
      </c>
      <c r="AX3332">
        <v>10</v>
      </c>
      <c r="AY3332" s="12">
        <v>0.05</v>
      </c>
      <c r="AZ3332">
        <f t="shared" ref="AZ3332:AZ3395" si="1547">(1-AY3332)/AX3332</f>
        <v>9.5000000000000001E-2</v>
      </c>
      <c r="BA3332" s="13">
        <f t="shared" ref="BA3332:BA3395" si="1548">Y3332</f>
        <v>4339035</v>
      </c>
      <c r="BB3332" s="16" t="s">
        <v>593</v>
      </c>
      <c r="BC3332" s="16" t="s">
        <v>593</v>
      </c>
      <c r="BD3332" s="16" t="s">
        <v>593</v>
      </c>
      <c r="BE3332" s="16" t="s">
        <v>593</v>
      </c>
      <c r="BF3332" s="16" t="s">
        <v>593</v>
      </c>
      <c r="BG3332" s="16" t="s">
        <v>593</v>
      </c>
      <c r="BH3332" s="16" t="s">
        <v>593</v>
      </c>
      <c r="BI3332" s="14">
        <f t="shared" si="1541"/>
        <v>3829637.38</v>
      </c>
      <c r="BJ3332" s="14">
        <v>0</v>
      </c>
      <c r="BK3332" s="14">
        <f t="shared" si="1542"/>
        <v>3829637.38</v>
      </c>
      <c r="BL3332" s="52">
        <v>0</v>
      </c>
      <c r="BM3332" s="15">
        <f t="shared" si="1543"/>
        <v>3829637.38</v>
      </c>
    </row>
    <row r="3333" spans="1:65">
      <c r="A3333" s="8">
        <v>3331</v>
      </c>
      <c r="B3333" s="1" t="s">
        <v>44</v>
      </c>
      <c r="C3333" s="1">
        <v>1500</v>
      </c>
      <c r="D3333" s="1" t="s">
        <v>60</v>
      </c>
      <c r="E3333" s="1">
        <v>150000130</v>
      </c>
      <c r="F3333" s="1" t="s">
        <v>60</v>
      </c>
      <c r="G3333" s="1" t="s">
        <v>86</v>
      </c>
      <c r="H3333" s="1">
        <v>1</v>
      </c>
      <c r="I3333" s="1" t="s">
        <v>52</v>
      </c>
      <c r="J3333" s="1" t="s">
        <v>49</v>
      </c>
      <c r="K3333" s="1">
        <v>17406001</v>
      </c>
      <c r="L3333" s="1" t="s">
        <v>50</v>
      </c>
      <c r="M3333" s="1" t="s">
        <v>51</v>
      </c>
      <c r="N3333" s="1" t="s">
        <v>64</v>
      </c>
      <c r="O3333" s="1" t="s">
        <v>65</v>
      </c>
      <c r="P3333" s="1" t="s">
        <v>66</v>
      </c>
      <c r="Q3333" s="1" t="s">
        <v>67</v>
      </c>
      <c r="R3333" s="1" t="s">
        <v>87</v>
      </c>
      <c r="S3333" s="1" t="s">
        <v>88</v>
      </c>
      <c r="T3333" s="2">
        <v>43555</v>
      </c>
      <c r="U3333" s="2">
        <v>43555</v>
      </c>
      <c r="V3333" s="1" t="s">
        <v>52</v>
      </c>
      <c r="W3333" s="3">
        <v>1</v>
      </c>
      <c r="X3333" s="1" t="s">
        <v>53</v>
      </c>
      <c r="Y3333" s="4">
        <v>892500</v>
      </c>
      <c r="Z3333" s="4">
        <v>-95462</v>
      </c>
      <c r="AA3333" s="4">
        <v>0</v>
      </c>
      <c r="AB3333" s="4">
        <v>0</v>
      </c>
      <c r="AC3333" s="4">
        <v>0</v>
      </c>
      <c r="AD3333" s="4">
        <v>892500</v>
      </c>
      <c r="AE3333" s="5">
        <v>1463</v>
      </c>
      <c r="AF3333" s="1" t="s">
        <v>70</v>
      </c>
      <c r="AG3333" s="1" t="s">
        <v>71</v>
      </c>
      <c r="AH3333" s="1" t="s">
        <v>89</v>
      </c>
      <c r="AI3333" s="1" t="s">
        <v>57</v>
      </c>
      <c r="AJ3333" s="5">
        <v>10950</v>
      </c>
      <c r="AK3333" s="4">
        <v>-9315</v>
      </c>
      <c r="AL3333" s="4">
        <v>0</v>
      </c>
      <c r="AM3333" s="4">
        <v>0</v>
      </c>
      <c r="AN3333" s="4">
        <v>0</v>
      </c>
      <c r="AO3333" s="4">
        <v>-104777</v>
      </c>
      <c r="AP3333" s="4">
        <v>-104777</v>
      </c>
      <c r="AQ3333" s="4">
        <v>0</v>
      </c>
      <c r="AR3333" s="4">
        <v>787723</v>
      </c>
      <c r="AS3333" s="1" t="s">
        <v>52</v>
      </c>
      <c r="AT3333" s="9">
        <f t="shared" si="1544"/>
        <v>43555</v>
      </c>
      <c r="AU3333" s="9">
        <f t="shared" si="1545"/>
        <v>43525</v>
      </c>
      <c r="AV3333" s="9">
        <v>44798</v>
      </c>
      <c r="AW3333" s="11">
        <f t="shared" si="1546"/>
        <v>3.4054794520547946</v>
      </c>
      <c r="AX3333">
        <v>10</v>
      </c>
      <c r="AY3333" s="12">
        <v>0.05</v>
      </c>
      <c r="AZ3333">
        <f t="shared" si="1547"/>
        <v>9.5000000000000001E-2</v>
      </c>
      <c r="BA3333" s="13">
        <f t="shared" si="1548"/>
        <v>892500</v>
      </c>
      <c r="BB3333" s="17" t="s">
        <v>1853</v>
      </c>
      <c r="BC3333">
        <f>MATCH(BB3333,MONTHLY_INDEX!$A:$A,0)</f>
        <v>630</v>
      </c>
      <c r="BD3333">
        <f>MATCH(AU3333,MONTHLY_INDEX!$1:$1,0)</f>
        <v>87</v>
      </c>
      <c r="BE3333">
        <f>INDEX(MONTHLY_INDEX!$1:$1048576,Final!BC3333,Final!BD3333)</f>
        <v>115</v>
      </c>
      <c r="BF3333">
        <f>MATCH($BF$1,MONTHLY_INDEX!$1:$1,0)</f>
        <v>127</v>
      </c>
      <c r="BG3333">
        <f>INDEX(MONTHLY_INDEX!$1:$1048576,Final!BC3333,Final!BF3333)</f>
        <v>151.1</v>
      </c>
      <c r="BH3333" s="23">
        <f t="shared" ref="BH3333:BH3350" si="1549">(BG3333-BE3333)/BE3333</f>
        <v>0.31391304347826082</v>
      </c>
      <c r="BI3333" s="14">
        <f t="shared" ref="BI3333:BI3350" si="1550">(1+BH3333)*BA3333</f>
        <v>1172667.3913043479</v>
      </c>
      <c r="BJ3333" s="14">
        <f t="shared" ref="BJ3333:BJ3350" si="1551">BI3333*AZ3333*AW3333</f>
        <v>379381.99699225737</v>
      </c>
      <c r="BK3333" s="15">
        <f t="shared" ref="BK3333:BK3395" si="1552">MAX(BI3333-BJ3333,0)</f>
        <v>793285.39431209047</v>
      </c>
      <c r="BL3333" s="52">
        <v>0</v>
      </c>
      <c r="BM3333" s="15">
        <f t="shared" ref="BM3333:BM3350" si="1553">MAX((1-BL3333)*BK3333,BI3333*AY3333)</f>
        <v>793285.39431209047</v>
      </c>
    </row>
    <row r="3334" spans="1:65">
      <c r="A3334" s="8">
        <v>3332</v>
      </c>
      <c r="B3334" s="1" t="s">
        <v>44</v>
      </c>
      <c r="C3334" s="1">
        <v>1500</v>
      </c>
      <c r="D3334" s="1" t="s">
        <v>60</v>
      </c>
      <c r="E3334" s="1">
        <v>150000130</v>
      </c>
      <c r="F3334" s="1" t="s">
        <v>60</v>
      </c>
      <c r="G3334" s="1" t="s">
        <v>90</v>
      </c>
      <c r="H3334" s="1">
        <v>2</v>
      </c>
      <c r="I3334" s="1" t="s">
        <v>52</v>
      </c>
      <c r="J3334" s="1" t="s">
        <v>49</v>
      </c>
      <c r="K3334" s="1">
        <v>17406001</v>
      </c>
      <c r="L3334" s="1" t="s">
        <v>50</v>
      </c>
      <c r="M3334" s="1" t="s">
        <v>51</v>
      </c>
      <c r="N3334" s="1" t="s">
        <v>64</v>
      </c>
      <c r="O3334" s="1" t="s">
        <v>65</v>
      </c>
      <c r="P3334" s="1" t="s">
        <v>66</v>
      </c>
      <c r="Q3334" s="1" t="s">
        <v>67</v>
      </c>
      <c r="R3334" s="1" t="s">
        <v>87</v>
      </c>
      <c r="S3334" s="1" t="s">
        <v>88</v>
      </c>
      <c r="T3334" s="2">
        <v>43555</v>
      </c>
      <c r="U3334" s="2">
        <v>43555</v>
      </c>
      <c r="V3334" s="1" t="s">
        <v>52</v>
      </c>
      <c r="W3334" s="3">
        <v>1</v>
      </c>
      <c r="X3334" s="1" t="s">
        <v>53</v>
      </c>
      <c r="Y3334" s="4">
        <v>472500</v>
      </c>
      <c r="Z3334" s="4">
        <v>-50539</v>
      </c>
      <c r="AA3334" s="4">
        <v>0</v>
      </c>
      <c r="AB3334" s="4">
        <v>0</v>
      </c>
      <c r="AC3334" s="4">
        <v>0</v>
      </c>
      <c r="AD3334" s="4">
        <v>472500</v>
      </c>
      <c r="AE3334" s="5">
        <v>1463</v>
      </c>
      <c r="AF3334" s="1" t="s">
        <v>70</v>
      </c>
      <c r="AG3334" s="1" t="s">
        <v>71</v>
      </c>
      <c r="AH3334" s="1" t="s">
        <v>89</v>
      </c>
      <c r="AI3334" s="1" t="s">
        <v>57</v>
      </c>
      <c r="AJ3334" s="5">
        <v>10950</v>
      </c>
      <c r="AK3334" s="4">
        <v>-4932</v>
      </c>
      <c r="AL3334" s="4">
        <v>0</v>
      </c>
      <c r="AM3334" s="4">
        <v>0</v>
      </c>
      <c r="AN3334" s="4">
        <v>0</v>
      </c>
      <c r="AO3334" s="4">
        <v>-55471</v>
      </c>
      <c r="AP3334" s="4">
        <v>-55471</v>
      </c>
      <c r="AQ3334" s="4">
        <v>0</v>
      </c>
      <c r="AR3334" s="4">
        <v>417029</v>
      </c>
      <c r="AS3334" s="1" t="s">
        <v>52</v>
      </c>
      <c r="AT3334" s="9">
        <f t="shared" si="1544"/>
        <v>43555</v>
      </c>
      <c r="AU3334" s="9">
        <f t="shared" si="1545"/>
        <v>43525</v>
      </c>
      <c r="AV3334" s="9">
        <v>44798</v>
      </c>
      <c r="AW3334" s="11">
        <f t="shared" si="1546"/>
        <v>3.4054794520547946</v>
      </c>
      <c r="AX3334">
        <v>10</v>
      </c>
      <c r="AY3334" s="12">
        <v>0.05</v>
      </c>
      <c r="AZ3334">
        <f t="shared" si="1547"/>
        <v>9.5000000000000001E-2</v>
      </c>
      <c r="BA3334" s="13">
        <f t="shared" si="1548"/>
        <v>472500</v>
      </c>
      <c r="BB3334" s="17" t="s">
        <v>2189</v>
      </c>
      <c r="BC3334">
        <f>MATCH(BB3334,MONTHLY_INDEX!$A:$A,0)</f>
        <v>798</v>
      </c>
      <c r="BD3334">
        <f>MATCH(AU3334,MONTHLY_INDEX!$1:$1,0)</f>
        <v>87</v>
      </c>
      <c r="BE3334">
        <f>INDEX(MONTHLY_INDEX!$1:$1048576,Final!BC3334,Final!BD3334)</f>
        <v>95.2</v>
      </c>
      <c r="BF3334">
        <f>MATCH($BF$1,MONTHLY_INDEX!$1:$1,0)</f>
        <v>127</v>
      </c>
      <c r="BG3334">
        <f>INDEX(MONTHLY_INDEX!$1:$1048576,Final!BC3334,Final!BF3334)</f>
        <v>95.3</v>
      </c>
      <c r="BH3334" s="23">
        <f t="shared" si="1549"/>
        <v>1.0504201680671672E-3</v>
      </c>
      <c r="BI3334" s="14">
        <f t="shared" si="1550"/>
        <v>472996.32352941175</v>
      </c>
      <c r="BJ3334" s="14">
        <f t="shared" si="1551"/>
        <v>153024.02976430298</v>
      </c>
      <c r="BK3334" s="15">
        <f t="shared" si="1552"/>
        <v>319972.2937651088</v>
      </c>
      <c r="BL3334" s="52">
        <v>0</v>
      </c>
      <c r="BM3334" s="15">
        <f t="shared" si="1553"/>
        <v>319972.2937651088</v>
      </c>
    </row>
    <row r="3335" spans="1:65">
      <c r="A3335" s="8">
        <v>3333</v>
      </c>
      <c r="B3335" s="1" t="s">
        <v>44</v>
      </c>
      <c r="C3335" s="1">
        <v>1500</v>
      </c>
      <c r="D3335" s="1" t="s">
        <v>60</v>
      </c>
      <c r="E3335" s="1">
        <v>150000130</v>
      </c>
      <c r="F3335" s="1" t="s">
        <v>60</v>
      </c>
      <c r="G3335" s="1" t="s">
        <v>91</v>
      </c>
      <c r="H3335" s="1">
        <v>3</v>
      </c>
      <c r="I3335" s="1" t="s">
        <v>52</v>
      </c>
      <c r="J3335" s="1" t="s">
        <v>49</v>
      </c>
      <c r="K3335" s="1">
        <v>17406001</v>
      </c>
      <c r="L3335" s="1" t="s">
        <v>50</v>
      </c>
      <c r="M3335" s="1" t="s">
        <v>51</v>
      </c>
      <c r="N3335" s="1" t="s">
        <v>64</v>
      </c>
      <c r="O3335" s="1" t="s">
        <v>65</v>
      </c>
      <c r="P3335" s="1" t="s">
        <v>66</v>
      </c>
      <c r="Q3335" s="1" t="s">
        <v>67</v>
      </c>
      <c r="R3335" s="1" t="s">
        <v>87</v>
      </c>
      <c r="S3335" s="1" t="s">
        <v>88</v>
      </c>
      <c r="T3335" s="2">
        <v>43555</v>
      </c>
      <c r="U3335" s="2">
        <v>43555</v>
      </c>
      <c r="V3335" s="1" t="s">
        <v>52</v>
      </c>
      <c r="W3335" s="3">
        <v>1</v>
      </c>
      <c r="X3335" s="1" t="s">
        <v>53</v>
      </c>
      <c r="Y3335" s="4">
        <v>637760</v>
      </c>
      <c r="Z3335" s="4">
        <v>-68215</v>
      </c>
      <c r="AA3335" s="4">
        <v>0</v>
      </c>
      <c r="AB3335" s="4">
        <v>0</v>
      </c>
      <c r="AC3335" s="4">
        <v>0</v>
      </c>
      <c r="AD3335" s="4">
        <v>637760</v>
      </c>
      <c r="AE3335" s="5">
        <v>1463</v>
      </c>
      <c r="AF3335" s="1" t="s">
        <v>70</v>
      </c>
      <c r="AG3335" s="1" t="s">
        <v>71</v>
      </c>
      <c r="AH3335" s="1" t="s">
        <v>89</v>
      </c>
      <c r="AI3335" s="1" t="s">
        <v>57</v>
      </c>
      <c r="AJ3335" s="5">
        <v>10950</v>
      </c>
      <c r="AK3335" s="4">
        <v>-6657</v>
      </c>
      <c r="AL3335" s="4">
        <v>0</v>
      </c>
      <c r="AM3335" s="4">
        <v>0</v>
      </c>
      <c r="AN3335" s="4">
        <v>0</v>
      </c>
      <c r="AO3335" s="4">
        <v>-74872</v>
      </c>
      <c r="AP3335" s="4">
        <v>-74872</v>
      </c>
      <c r="AQ3335" s="4">
        <v>0</v>
      </c>
      <c r="AR3335" s="4">
        <v>562888</v>
      </c>
      <c r="AS3335" s="1" t="s">
        <v>52</v>
      </c>
      <c r="AT3335" s="9">
        <f t="shared" si="1544"/>
        <v>43555</v>
      </c>
      <c r="AU3335" s="9">
        <f t="shared" si="1545"/>
        <v>43525</v>
      </c>
      <c r="AV3335" s="9">
        <v>44798</v>
      </c>
      <c r="AW3335" s="11">
        <f t="shared" si="1546"/>
        <v>3.4054794520547946</v>
      </c>
      <c r="AX3335">
        <v>10</v>
      </c>
      <c r="AY3335" s="12">
        <v>0.05</v>
      </c>
      <c r="AZ3335">
        <f t="shared" si="1547"/>
        <v>9.5000000000000001E-2</v>
      </c>
      <c r="BA3335" s="13">
        <f t="shared" si="1548"/>
        <v>637760</v>
      </c>
      <c r="BB3335" s="17" t="s">
        <v>2189</v>
      </c>
      <c r="BC3335">
        <f>MATCH(BB3335,MONTHLY_INDEX!$A:$A,0)</f>
        <v>798</v>
      </c>
      <c r="BD3335">
        <f>MATCH(AU3335,MONTHLY_INDEX!$1:$1,0)</f>
        <v>87</v>
      </c>
      <c r="BE3335">
        <f>INDEX(MONTHLY_INDEX!$1:$1048576,Final!BC3335,Final!BD3335)</f>
        <v>95.2</v>
      </c>
      <c r="BF3335">
        <f>MATCH($BF$1,MONTHLY_INDEX!$1:$1,0)</f>
        <v>127</v>
      </c>
      <c r="BG3335">
        <f>INDEX(MONTHLY_INDEX!$1:$1048576,Final!BC3335,Final!BF3335)</f>
        <v>95.3</v>
      </c>
      <c r="BH3335" s="23">
        <f t="shared" si="1549"/>
        <v>1.0504201680671672E-3</v>
      </c>
      <c r="BI3335" s="14">
        <f t="shared" si="1550"/>
        <v>638429.91596638656</v>
      </c>
      <c r="BJ3335" s="14">
        <f t="shared" si="1551"/>
        <v>206545.19623805687</v>
      </c>
      <c r="BK3335" s="15">
        <f t="shared" si="1552"/>
        <v>431884.71972832968</v>
      </c>
      <c r="BL3335" s="52">
        <v>0</v>
      </c>
      <c r="BM3335" s="15">
        <f t="shared" si="1553"/>
        <v>431884.71972832968</v>
      </c>
    </row>
    <row r="3336" spans="1:65">
      <c r="A3336" s="8">
        <v>3334</v>
      </c>
      <c r="B3336" s="1" t="s">
        <v>44</v>
      </c>
      <c r="C3336" s="1">
        <v>1500</v>
      </c>
      <c r="D3336" s="1" t="s">
        <v>60</v>
      </c>
      <c r="E3336" s="1">
        <v>150000130</v>
      </c>
      <c r="F3336" s="1" t="s">
        <v>60</v>
      </c>
      <c r="G3336" s="1" t="s">
        <v>92</v>
      </c>
      <c r="H3336" s="1">
        <v>4</v>
      </c>
      <c r="I3336" s="1" t="s">
        <v>52</v>
      </c>
      <c r="J3336" s="1" t="s">
        <v>49</v>
      </c>
      <c r="K3336" s="1">
        <v>17406001</v>
      </c>
      <c r="L3336" s="1" t="s">
        <v>50</v>
      </c>
      <c r="M3336" s="1" t="s">
        <v>51</v>
      </c>
      <c r="N3336" s="1" t="s">
        <v>64</v>
      </c>
      <c r="O3336" s="1" t="s">
        <v>65</v>
      </c>
      <c r="P3336" s="1" t="s">
        <v>66</v>
      </c>
      <c r="Q3336" s="1" t="s">
        <v>67</v>
      </c>
      <c r="R3336" s="1" t="s">
        <v>87</v>
      </c>
      <c r="S3336" s="1" t="s">
        <v>88</v>
      </c>
      <c r="T3336" s="2">
        <v>43555</v>
      </c>
      <c r="U3336" s="2">
        <v>43555</v>
      </c>
      <c r="V3336" s="1" t="s">
        <v>52</v>
      </c>
      <c r="W3336" s="3">
        <v>1</v>
      </c>
      <c r="X3336" s="1" t="s">
        <v>53</v>
      </c>
      <c r="Y3336" s="4">
        <v>21044329</v>
      </c>
      <c r="Z3336" s="4">
        <v>-2250938</v>
      </c>
      <c r="AA3336" s="4">
        <v>0</v>
      </c>
      <c r="AB3336" s="4">
        <v>0</v>
      </c>
      <c r="AC3336" s="4">
        <v>0</v>
      </c>
      <c r="AD3336" s="4">
        <v>21044329</v>
      </c>
      <c r="AE3336" s="5">
        <v>1463</v>
      </c>
      <c r="AF3336" s="1" t="s">
        <v>70</v>
      </c>
      <c r="AG3336" s="1" t="s">
        <v>71</v>
      </c>
      <c r="AH3336" s="1" t="s">
        <v>89</v>
      </c>
      <c r="AI3336" s="1" t="s">
        <v>57</v>
      </c>
      <c r="AJ3336" s="5">
        <v>10950</v>
      </c>
      <c r="AK3336" s="4">
        <v>-219649</v>
      </c>
      <c r="AL3336" s="4">
        <v>0</v>
      </c>
      <c r="AM3336" s="4">
        <v>0</v>
      </c>
      <c r="AN3336" s="4">
        <v>0</v>
      </c>
      <c r="AO3336" s="4">
        <v>-2470587</v>
      </c>
      <c r="AP3336" s="4">
        <v>-2470587</v>
      </c>
      <c r="AQ3336" s="4">
        <v>0</v>
      </c>
      <c r="AR3336" s="4">
        <v>18573742</v>
      </c>
      <c r="AS3336" s="1" t="s">
        <v>52</v>
      </c>
      <c r="AT3336" s="9">
        <f t="shared" si="1544"/>
        <v>43555</v>
      </c>
      <c r="AU3336" s="9">
        <f t="shared" si="1545"/>
        <v>43525</v>
      </c>
      <c r="AV3336" s="9">
        <v>44798</v>
      </c>
      <c r="AW3336" s="11">
        <f t="shared" si="1546"/>
        <v>3.4054794520547946</v>
      </c>
      <c r="AX3336">
        <v>25</v>
      </c>
      <c r="AY3336" s="12">
        <v>0.05</v>
      </c>
      <c r="AZ3336">
        <f t="shared" si="1547"/>
        <v>3.7999999999999999E-2</v>
      </c>
      <c r="BA3336" s="13">
        <f t="shared" si="1548"/>
        <v>21044329</v>
      </c>
      <c r="BB3336" s="17" t="s">
        <v>2189</v>
      </c>
      <c r="BC3336">
        <f>MATCH(BB3336,MONTHLY_INDEX!$A:$A,0)</f>
        <v>798</v>
      </c>
      <c r="BD3336">
        <f>MATCH(AU3336,MONTHLY_INDEX!$1:$1,0)</f>
        <v>87</v>
      </c>
      <c r="BE3336">
        <f>INDEX(MONTHLY_INDEX!$1:$1048576,Final!BC3336,Final!BD3336)</f>
        <v>95.2</v>
      </c>
      <c r="BF3336">
        <f>MATCH($BF$1,MONTHLY_INDEX!$1:$1,0)</f>
        <v>127</v>
      </c>
      <c r="BG3336">
        <f>INDEX(MONTHLY_INDEX!$1:$1048576,Final!BC3336,Final!BF3336)</f>
        <v>95.3</v>
      </c>
      <c r="BH3336" s="23">
        <f t="shared" si="1549"/>
        <v>1.0504201680671672E-3</v>
      </c>
      <c r="BI3336" s="14">
        <f t="shared" si="1550"/>
        <v>21066434.387605041</v>
      </c>
      <c r="BJ3336" s="14">
        <f t="shared" si="1551"/>
        <v>2726169.7585318806</v>
      </c>
      <c r="BK3336" s="15">
        <f t="shared" si="1552"/>
        <v>18340264.629073162</v>
      </c>
      <c r="BL3336" s="52">
        <v>0</v>
      </c>
      <c r="BM3336" s="15">
        <f t="shared" si="1553"/>
        <v>18340264.629073162</v>
      </c>
    </row>
    <row r="3337" spans="1:65">
      <c r="A3337" s="8">
        <v>3335</v>
      </c>
      <c r="B3337" s="1" t="s">
        <v>44</v>
      </c>
      <c r="C3337" s="1">
        <v>1500</v>
      </c>
      <c r="D3337" s="1" t="s">
        <v>60</v>
      </c>
      <c r="E3337" s="1">
        <v>150000130</v>
      </c>
      <c r="F3337" s="1" t="s">
        <v>60</v>
      </c>
      <c r="G3337" s="1" t="s">
        <v>93</v>
      </c>
      <c r="H3337" s="1">
        <v>5</v>
      </c>
      <c r="I3337" s="1" t="s">
        <v>52</v>
      </c>
      <c r="J3337" s="1" t="s">
        <v>49</v>
      </c>
      <c r="K3337" s="1">
        <v>17406001</v>
      </c>
      <c r="L3337" s="1" t="s">
        <v>50</v>
      </c>
      <c r="M3337" s="1" t="s">
        <v>51</v>
      </c>
      <c r="N3337" s="1" t="s">
        <v>64</v>
      </c>
      <c r="O3337" s="1" t="s">
        <v>65</v>
      </c>
      <c r="P3337" s="1" t="s">
        <v>66</v>
      </c>
      <c r="Q3337" s="1" t="s">
        <v>67</v>
      </c>
      <c r="R3337" s="1" t="s">
        <v>87</v>
      </c>
      <c r="S3337" s="1" t="s">
        <v>88</v>
      </c>
      <c r="T3337" s="2">
        <v>43555</v>
      </c>
      <c r="U3337" s="2">
        <v>43555</v>
      </c>
      <c r="V3337" s="1" t="s">
        <v>52</v>
      </c>
      <c r="W3337" s="3">
        <v>1</v>
      </c>
      <c r="X3337" s="1" t="s">
        <v>53</v>
      </c>
      <c r="Y3337" s="4">
        <v>969266</v>
      </c>
      <c r="Z3337" s="4">
        <v>-103673</v>
      </c>
      <c r="AA3337" s="4">
        <v>0</v>
      </c>
      <c r="AB3337" s="4">
        <v>0</v>
      </c>
      <c r="AC3337" s="4">
        <v>0</v>
      </c>
      <c r="AD3337" s="4">
        <v>969266</v>
      </c>
      <c r="AE3337" s="5">
        <v>1463</v>
      </c>
      <c r="AF3337" s="1" t="s">
        <v>70</v>
      </c>
      <c r="AG3337" s="1" t="s">
        <v>71</v>
      </c>
      <c r="AH3337" s="1" t="s">
        <v>89</v>
      </c>
      <c r="AI3337" s="1" t="s">
        <v>57</v>
      </c>
      <c r="AJ3337" s="5">
        <v>10950</v>
      </c>
      <c r="AK3337" s="4">
        <v>-10117</v>
      </c>
      <c r="AL3337" s="4">
        <v>0</v>
      </c>
      <c r="AM3337" s="4">
        <v>0</v>
      </c>
      <c r="AN3337" s="4">
        <v>0</v>
      </c>
      <c r="AO3337" s="4">
        <v>-113790</v>
      </c>
      <c r="AP3337" s="4">
        <v>-113790</v>
      </c>
      <c r="AQ3337" s="4">
        <v>0</v>
      </c>
      <c r="AR3337" s="4">
        <v>855476</v>
      </c>
      <c r="AS3337" s="1" t="s">
        <v>52</v>
      </c>
      <c r="AT3337" s="9">
        <f t="shared" si="1544"/>
        <v>43555</v>
      </c>
      <c r="AU3337" s="9">
        <f t="shared" si="1545"/>
        <v>43525</v>
      </c>
      <c r="AV3337" s="9">
        <v>44798</v>
      </c>
      <c r="AW3337" s="11">
        <f t="shared" si="1546"/>
        <v>3.4054794520547946</v>
      </c>
      <c r="AX3337">
        <v>25</v>
      </c>
      <c r="AY3337" s="12">
        <v>0.05</v>
      </c>
      <c r="AZ3337">
        <f t="shared" si="1547"/>
        <v>3.7999999999999999E-2</v>
      </c>
      <c r="BA3337" s="13">
        <f t="shared" si="1548"/>
        <v>969266</v>
      </c>
      <c r="BB3337" s="17" t="s">
        <v>2083</v>
      </c>
      <c r="BC3337">
        <f>MATCH(BB3337,MONTHLY_INDEX!$A:$A,0)</f>
        <v>745</v>
      </c>
      <c r="BD3337">
        <f>MATCH(AU3337,MONTHLY_INDEX!$1:$1,0)</f>
        <v>87</v>
      </c>
      <c r="BE3337">
        <f>INDEX(MONTHLY_INDEX!$1:$1048576,Final!BC3337,Final!BD3337)</f>
        <v>108.5</v>
      </c>
      <c r="BF3337">
        <f>MATCH($BF$1,MONTHLY_INDEX!$1:$1,0)</f>
        <v>127</v>
      </c>
      <c r="BG3337">
        <f>INDEX(MONTHLY_INDEX!$1:$1048576,Final!BC3337,Final!BF3337)</f>
        <v>115.4</v>
      </c>
      <c r="BH3337" s="23">
        <f t="shared" si="1549"/>
        <v>6.3594470046082999E-2</v>
      </c>
      <c r="BI3337" s="14">
        <f t="shared" si="1550"/>
        <v>1030905.9576036867</v>
      </c>
      <c r="BJ3337" s="14">
        <f t="shared" si="1551"/>
        <v>133407.70411356862</v>
      </c>
      <c r="BK3337" s="15">
        <f t="shared" si="1552"/>
        <v>897498.25349011808</v>
      </c>
      <c r="BL3337" s="52">
        <v>0</v>
      </c>
      <c r="BM3337" s="15">
        <f t="shared" si="1553"/>
        <v>897498.25349011808</v>
      </c>
    </row>
    <row r="3338" spans="1:65">
      <c r="A3338" s="8">
        <v>3336</v>
      </c>
      <c r="B3338" s="1" t="s">
        <v>44</v>
      </c>
      <c r="C3338" s="1">
        <v>1500</v>
      </c>
      <c r="D3338" s="1" t="s">
        <v>60</v>
      </c>
      <c r="E3338" s="1">
        <v>150000130</v>
      </c>
      <c r="F3338" s="1" t="s">
        <v>60</v>
      </c>
      <c r="G3338" s="1" t="s">
        <v>94</v>
      </c>
      <c r="H3338" s="1">
        <v>6</v>
      </c>
      <c r="I3338" s="1" t="s">
        <v>52</v>
      </c>
      <c r="J3338" s="1" t="s">
        <v>49</v>
      </c>
      <c r="K3338" s="1">
        <v>17406001</v>
      </c>
      <c r="L3338" s="1" t="s">
        <v>50</v>
      </c>
      <c r="M3338" s="1" t="s">
        <v>51</v>
      </c>
      <c r="N3338" s="1" t="s">
        <v>64</v>
      </c>
      <c r="O3338" s="1" t="s">
        <v>65</v>
      </c>
      <c r="P3338" s="1" t="s">
        <v>66</v>
      </c>
      <c r="Q3338" s="1" t="s">
        <v>67</v>
      </c>
      <c r="R3338" s="1" t="s">
        <v>87</v>
      </c>
      <c r="S3338" s="1" t="s">
        <v>88</v>
      </c>
      <c r="T3338" s="2">
        <v>43555</v>
      </c>
      <c r="U3338" s="2">
        <v>43555</v>
      </c>
      <c r="V3338" s="1" t="s">
        <v>52</v>
      </c>
      <c r="W3338" s="3">
        <v>1</v>
      </c>
      <c r="X3338" s="1" t="s">
        <v>53</v>
      </c>
      <c r="Y3338" s="4">
        <v>735000</v>
      </c>
      <c r="Z3338" s="4">
        <v>-78617</v>
      </c>
      <c r="AA3338" s="4">
        <v>0</v>
      </c>
      <c r="AB3338" s="4">
        <v>0</v>
      </c>
      <c r="AC3338" s="4">
        <v>0</v>
      </c>
      <c r="AD3338" s="4">
        <v>735000</v>
      </c>
      <c r="AE3338" s="5">
        <v>1463</v>
      </c>
      <c r="AF3338" s="1" t="s">
        <v>70</v>
      </c>
      <c r="AG3338" s="1" t="s">
        <v>71</v>
      </c>
      <c r="AH3338" s="1" t="s">
        <v>89</v>
      </c>
      <c r="AI3338" s="1" t="s">
        <v>57</v>
      </c>
      <c r="AJ3338" s="5">
        <v>10950</v>
      </c>
      <c r="AK3338" s="4">
        <v>-7672</v>
      </c>
      <c r="AL3338" s="4">
        <v>0</v>
      </c>
      <c r="AM3338" s="4">
        <v>0</v>
      </c>
      <c r="AN3338" s="4">
        <v>0</v>
      </c>
      <c r="AO3338" s="4">
        <v>-86289</v>
      </c>
      <c r="AP3338" s="4">
        <v>-86289</v>
      </c>
      <c r="AQ3338" s="4">
        <v>0</v>
      </c>
      <c r="AR3338" s="4">
        <v>648711</v>
      </c>
      <c r="AS3338" s="1" t="s">
        <v>52</v>
      </c>
      <c r="AT3338" s="9">
        <f t="shared" si="1544"/>
        <v>43555</v>
      </c>
      <c r="AU3338" s="9">
        <f t="shared" si="1545"/>
        <v>43525</v>
      </c>
      <c r="AV3338" s="9">
        <v>44798</v>
      </c>
      <c r="AW3338" s="11">
        <f t="shared" si="1546"/>
        <v>3.4054794520547946</v>
      </c>
      <c r="AX3338">
        <v>10</v>
      </c>
      <c r="AY3338" s="12">
        <v>0.05</v>
      </c>
      <c r="AZ3338">
        <f t="shared" si="1547"/>
        <v>9.5000000000000001E-2</v>
      </c>
      <c r="BA3338" s="13">
        <f t="shared" si="1548"/>
        <v>735000</v>
      </c>
      <c r="BB3338" s="17" t="s">
        <v>1853</v>
      </c>
      <c r="BC3338">
        <f>MATCH(BB3338,MONTHLY_INDEX!$A:$A,0)</f>
        <v>630</v>
      </c>
      <c r="BD3338">
        <f>MATCH(AU3338,MONTHLY_INDEX!$1:$1,0)</f>
        <v>87</v>
      </c>
      <c r="BE3338">
        <f>INDEX(MONTHLY_INDEX!$1:$1048576,Final!BC3338,Final!BD3338)</f>
        <v>115</v>
      </c>
      <c r="BF3338">
        <f>MATCH($BF$1,MONTHLY_INDEX!$1:$1,0)</f>
        <v>127</v>
      </c>
      <c r="BG3338">
        <f>INDEX(MONTHLY_INDEX!$1:$1048576,Final!BC3338,Final!BF3338)</f>
        <v>151.1</v>
      </c>
      <c r="BH3338" s="23">
        <f t="shared" si="1549"/>
        <v>0.31391304347826082</v>
      </c>
      <c r="BI3338" s="14">
        <f t="shared" si="1550"/>
        <v>965726.08695652173</v>
      </c>
      <c r="BJ3338" s="14">
        <f t="shared" si="1551"/>
        <v>312432.2328171531</v>
      </c>
      <c r="BK3338" s="15">
        <f t="shared" si="1552"/>
        <v>653293.85413936863</v>
      </c>
      <c r="BL3338" s="52">
        <v>0</v>
      </c>
      <c r="BM3338" s="15">
        <f t="shared" si="1553"/>
        <v>653293.85413936863</v>
      </c>
    </row>
    <row r="3339" spans="1:65">
      <c r="A3339" s="8">
        <v>3337</v>
      </c>
      <c r="B3339" s="1" t="s">
        <v>44</v>
      </c>
      <c r="C3339" s="1">
        <v>1500</v>
      </c>
      <c r="D3339" s="1" t="s">
        <v>60</v>
      </c>
      <c r="E3339" s="1">
        <v>150000130</v>
      </c>
      <c r="F3339" s="1" t="s">
        <v>60</v>
      </c>
      <c r="G3339" s="1" t="s">
        <v>95</v>
      </c>
      <c r="H3339" s="1">
        <v>7</v>
      </c>
      <c r="I3339" s="1" t="s">
        <v>52</v>
      </c>
      <c r="J3339" s="1" t="s">
        <v>49</v>
      </c>
      <c r="K3339" s="1">
        <v>17406001</v>
      </c>
      <c r="L3339" s="1" t="s">
        <v>50</v>
      </c>
      <c r="M3339" s="1" t="s">
        <v>51</v>
      </c>
      <c r="N3339" s="1" t="s">
        <v>64</v>
      </c>
      <c r="O3339" s="1" t="s">
        <v>65</v>
      </c>
      <c r="P3339" s="1" t="s">
        <v>66</v>
      </c>
      <c r="Q3339" s="1" t="s">
        <v>67</v>
      </c>
      <c r="R3339" s="1" t="s">
        <v>87</v>
      </c>
      <c r="S3339" s="1" t="s">
        <v>88</v>
      </c>
      <c r="T3339" s="2">
        <v>43555</v>
      </c>
      <c r="U3339" s="2">
        <v>43555</v>
      </c>
      <c r="V3339" s="1" t="s">
        <v>52</v>
      </c>
      <c r="W3339" s="3">
        <v>1</v>
      </c>
      <c r="X3339" s="1" t="s">
        <v>53</v>
      </c>
      <c r="Y3339" s="4">
        <v>126000</v>
      </c>
      <c r="Z3339" s="4">
        <v>-13477</v>
      </c>
      <c r="AA3339" s="4">
        <v>0</v>
      </c>
      <c r="AB3339" s="4">
        <v>0</v>
      </c>
      <c r="AC3339" s="4">
        <v>0</v>
      </c>
      <c r="AD3339" s="4">
        <v>126000</v>
      </c>
      <c r="AE3339" s="5">
        <v>1463</v>
      </c>
      <c r="AF3339" s="1" t="s">
        <v>70</v>
      </c>
      <c r="AG3339" s="1" t="s">
        <v>71</v>
      </c>
      <c r="AH3339" s="1" t="s">
        <v>89</v>
      </c>
      <c r="AI3339" s="1" t="s">
        <v>57</v>
      </c>
      <c r="AJ3339" s="5">
        <v>10950</v>
      </c>
      <c r="AK3339" s="4">
        <v>-1315</v>
      </c>
      <c r="AL3339" s="4">
        <v>0</v>
      </c>
      <c r="AM3339" s="4">
        <v>0</v>
      </c>
      <c r="AN3339" s="4">
        <v>0</v>
      </c>
      <c r="AO3339" s="4">
        <v>-14792</v>
      </c>
      <c r="AP3339" s="4">
        <v>-14792</v>
      </c>
      <c r="AQ3339" s="4">
        <v>0</v>
      </c>
      <c r="AR3339" s="4">
        <v>111208</v>
      </c>
      <c r="AS3339" s="1" t="s">
        <v>52</v>
      </c>
      <c r="AT3339" s="9">
        <f t="shared" si="1544"/>
        <v>43555</v>
      </c>
      <c r="AU3339" s="9">
        <f t="shared" si="1545"/>
        <v>43525</v>
      </c>
      <c r="AV3339" s="9">
        <v>44798</v>
      </c>
      <c r="AW3339" s="11">
        <f t="shared" si="1546"/>
        <v>3.4054794520547946</v>
      </c>
      <c r="AX3339">
        <v>25</v>
      </c>
      <c r="AY3339" s="12">
        <v>0.05</v>
      </c>
      <c r="AZ3339">
        <f t="shared" si="1547"/>
        <v>3.7999999999999999E-2</v>
      </c>
      <c r="BA3339" s="13">
        <f t="shared" si="1548"/>
        <v>126000</v>
      </c>
      <c r="BB3339" s="17" t="s">
        <v>2189</v>
      </c>
      <c r="BC3339">
        <f>MATCH(BB3339,MONTHLY_INDEX!$A:$A,0)</f>
        <v>798</v>
      </c>
      <c r="BD3339">
        <f>MATCH(AU3339,MONTHLY_INDEX!$1:$1,0)</f>
        <v>87</v>
      </c>
      <c r="BE3339">
        <f>INDEX(MONTHLY_INDEX!$1:$1048576,Final!BC3339,Final!BD3339)</f>
        <v>95.2</v>
      </c>
      <c r="BF3339">
        <f>MATCH($BF$1,MONTHLY_INDEX!$1:$1,0)</f>
        <v>127</v>
      </c>
      <c r="BG3339">
        <f>INDEX(MONTHLY_INDEX!$1:$1048576,Final!BC3339,Final!BF3339)</f>
        <v>95.3</v>
      </c>
      <c r="BH3339" s="23">
        <f t="shared" si="1549"/>
        <v>1.0504201680671672E-3</v>
      </c>
      <c r="BI3339" s="14">
        <f t="shared" si="1550"/>
        <v>126132.35294117648</v>
      </c>
      <c r="BJ3339" s="14">
        <f t="shared" si="1551"/>
        <v>16322.563174858986</v>
      </c>
      <c r="BK3339" s="15">
        <f t="shared" si="1552"/>
        <v>109809.7897663175</v>
      </c>
      <c r="BL3339" s="52">
        <v>0</v>
      </c>
      <c r="BM3339" s="15">
        <f t="shared" si="1553"/>
        <v>109809.7897663175</v>
      </c>
    </row>
    <row r="3340" spans="1:65">
      <c r="A3340" s="8">
        <v>3338</v>
      </c>
      <c r="B3340" s="1" t="s">
        <v>44</v>
      </c>
      <c r="C3340" s="1">
        <v>1500</v>
      </c>
      <c r="D3340" s="1" t="s">
        <v>60</v>
      </c>
      <c r="E3340" s="1">
        <v>150000130</v>
      </c>
      <c r="F3340" s="1" t="s">
        <v>60</v>
      </c>
      <c r="G3340" s="1" t="s">
        <v>96</v>
      </c>
      <c r="H3340" s="1">
        <v>8</v>
      </c>
      <c r="I3340" s="1" t="s">
        <v>52</v>
      </c>
      <c r="J3340" s="1" t="s">
        <v>49</v>
      </c>
      <c r="K3340" s="1">
        <v>17406001</v>
      </c>
      <c r="L3340" s="1" t="s">
        <v>50</v>
      </c>
      <c r="M3340" s="1" t="s">
        <v>51</v>
      </c>
      <c r="N3340" s="1" t="s">
        <v>64</v>
      </c>
      <c r="O3340" s="1" t="s">
        <v>65</v>
      </c>
      <c r="P3340" s="1" t="s">
        <v>66</v>
      </c>
      <c r="Q3340" s="1" t="s">
        <v>67</v>
      </c>
      <c r="R3340" s="1" t="s">
        <v>87</v>
      </c>
      <c r="S3340" s="1" t="s">
        <v>88</v>
      </c>
      <c r="T3340" s="2">
        <v>43555</v>
      </c>
      <c r="U3340" s="2">
        <v>43555</v>
      </c>
      <c r="V3340" s="1" t="s">
        <v>52</v>
      </c>
      <c r="W3340" s="3">
        <v>1</v>
      </c>
      <c r="X3340" s="1" t="s">
        <v>53</v>
      </c>
      <c r="Y3340" s="4">
        <v>29327302</v>
      </c>
      <c r="Z3340" s="4">
        <v>-3136900</v>
      </c>
      <c r="AA3340" s="4">
        <v>0</v>
      </c>
      <c r="AB3340" s="4">
        <v>0</v>
      </c>
      <c r="AC3340" s="4">
        <v>0</v>
      </c>
      <c r="AD3340" s="4">
        <v>29327302</v>
      </c>
      <c r="AE3340" s="5">
        <v>1463</v>
      </c>
      <c r="AF3340" s="1" t="s">
        <v>70</v>
      </c>
      <c r="AG3340" s="1" t="s">
        <v>71</v>
      </c>
      <c r="AH3340" s="1" t="s">
        <v>89</v>
      </c>
      <c r="AI3340" s="1" t="s">
        <v>57</v>
      </c>
      <c r="AJ3340" s="5">
        <v>10950</v>
      </c>
      <c r="AK3340" s="4">
        <v>-306102</v>
      </c>
      <c r="AL3340" s="4">
        <v>0</v>
      </c>
      <c r="AM3340" s="4">
        <v>0</v>
      </c>
      <c r="AN3340" s="4">
        <v>0</v>
      </c>
      <c r="AO3340" s="4">
        <v>-3443002</v>
      </c>
      <c r="AP3340" s="4">
        <v>-3443002</v>
      </c>
      <c r="AQ3340" s="4">
        <v>0</v>
      </c>
      <c r="AR3340" s="4">
        <v>25884300</v>
      </c>
      <c r="AS3340" s="1" t="s">
        <v>52</v>
      </c>
      <c r="AT3340" s="9">
        <f t="shared" si="1544"/>
        <v>43555</v>
      </c>
      <c r="AU3340" s="9">
        <f t="shared" si="1545"/>
        <v>43525</v>
      </c>
      <c r="AV3340" s="9">
        <v>44798</v>
      </c>
      <c r="AW3340" s="11">
        <f t="shared" si="1546"/>
        <v>3.4054794520547946</v>
      </c>
      <c r="AX3340">
        <v>25</v>
      </c>
      <c r="AY3340" s="12">
        <v>0.05</v>
      </c>
      <c r="AZ3340">
        <f t="shared" si="1547"/>
        <v>3.7999999999999999E-2</v>
      </c>
      <c r="BA3340" s="13">
        <f t="shared" si="1548"/>
        <v>29327302</v>
      </c>
      <c r="BB3340" s="17" t="s">
        <v>2189</v>
      </c>
      <c r="BC3340">
        <f>MATCH(BB3340,MONTHLY_INDEX!$A:$A,0)</f>
        <v>798</v>
      </c>
      <c r="BD3340">
        <f>MATCH(AU3340,MONTHLY_INDEX!$1:$1,0)</f>
        <v>87</v>
      </c>
      <c r="BE3340">
        <f>INDEX(MONTHLY_INDEX!$1:$1048576,Final!BC3340,Final!BD3340)</f>
        <v>95.2</v>
      </c>
      <c r="BF3340">
        <f>MATCH($BF$1,MONTHLY_INDEX!$1:$1,0)</f>
        <v>127</v>
      </c>
      <c r="BG3340">
        <f>INDEX(MONTHLY_INDEX!$1:$1048576,Final!BC3340,Final!BF3340)</f>
        <v>95.3</v>
      </c>
      <c r="BH3340" s="23">
        <f t="shared" si="1549"/>
        <v>1.0504201680671672E-3</v>
      </c>
      <c r="BI3340" s="14">
        <f t="shared" si="1550"/>
        <v>29358107.989495799</v>
      </c>
      <c r="BJ3340" s="14">
        <f t="shared" si="1551"/>
        <v>3799180.4733584784</v>
      </c>
      <c r="BK3340" s="15">
        <f t="shared" si="1552"/>
        <v>25558927.516137321</v>
      </c>
      <c r="BL3340" s="52">
        <v>0</v>
      </c>
      <c r="BM3340" s="15">
        <f t="shared" si="1553"/>
        <v>25558927.516137321</v>
      </c>
    </row>
    <row r="3341" spans="1:65">
      <c r="A3341" s="8">
        <v>3339</v>
      </c>
      <c r="B3341" s="1" t="s">
        <v>44</v>
      </c>
      <c r="C3341" s="1">
        <v>1500</v>
      </c>
      <c r="D3341" s="1" t="s">
        <v>60</v>
      </c>
      <c r="E3341" s="1">
        <v>150000130</v>
      </c>
      <c r="F3341" s="1" t="s">
        <v>60</v>
      </c>
      <c r="G3341" s="1" t="s">
        <v>97</v>
      </c>
      <c r="H3341" s="1">
        <v>9</v>
      </c>
      <c r="I3341" s="1" t="s">
        <v>52</v>
      </c>
      <c r="J3341" s="1" t="s">
        <v>49</v>
      </c>
      <c r="K3341" s="1">
        <v>17406001</v>
      </c>
      <c r="L3341" s="1" t="s">
        <v>50</v>
      </c>
      <c r="M3341" s="1" t="s">
        <v>51</v>
      </c>
      <c r="N3341" s="1" t="s">
        <v>64</v>
      </c>
      <c r="O3341" s="1" t="s">
        <v>65</v>
      </c>
      <c r="P3341" s="1" t="s">
        <v>66</v>
      </c>
      <c r="Q3341" s="1" t="s">
        <v>67</v>
      </c>
      <c r="R3341" s="1" t="s">
        <v>87</v>
      </c>
      <c r="S3341" s="1" t="s">
        <v>88</v>
      </c>
      <c r="T3341" s="2">
        <v>43555</v>
      </c>
      <c r="U3341" s="2">
        <v>43555</v>
      </c>
      <c r="V3341" s="1" t="s">
        <v>52</v>
      </c>
      <c r="W3341" s="3">
        <v>1</v>
      </c>
      <c r="X3341" s="1" t="s">
        <v>53</v>
      </c>
      <c r="Y3341" s="4">
        <v>1517250</v>
      </c>
      <c r="Z3341" s="4">
        <v>-162287</v>
      </c>
      <c r="AA3341" s="4">
        <v>0</v>
      </c>
      <c r="AB3341" s="4">
        <v>0</v>
      </c>
      <c r="AC3341" s="4">
        <v>0</v>
      </c>
      <c r="AD3341" s="4">
        <v>1517250</v>
      </c>
      <c r="AE3341" s="5">
        <v>1463</v>
      </c>
      <c r="AF3341" s="1" t="s">
        <v>70</v>
      </c>
      <c r="AG3341" s="1" t="s">
        <v>71</v>
      </c>
      <c r="AH3341" s="1" t="s">
        <v>89</v>
      </c>
      <c r="AI3341" s="1" t="s">
        <v>57</v>
      </c>
      <c r="AJ3341" s="5">
        <v>10950</v>
      </c>
      <c r="AK3341" s="4">
        <v>-15836</v>
      </c>
      <c r="AL3341" s="4">
        <v>0</v>
      </c>
      <c r="AM3341" s="4">
        <v>0</v>
      </c>
      <c r="AN3341" s="4">
        <v>0</v>
      </c>
      <c r="AO3341" s="4">
        <v>-178123</v>
      </c>
      <c r="AP3341" s="4">
        <v>-178123</v>
      </c>
      <c r="AQ3341" s="4">
        <v>0</v>
      </c>
      <c r="AR3341" s="4">
        <v>1339127</v>
      </c>
      <c r="AS3341" s="1" t="s">
        <v>52</v>
      </c>
      <c r="AT3341" s="9">
        <f t="shared" si="1544"/>
        <v>43555</v>
      </c>
      <c r="AU3341" s="9">
        <f t="shared" si="1545"/>
        <v>43525</v>
      </c>
      <c r="AV3341" s="9">
        <v>44798</v>
      </c>
      <c r="AW3341" s="11">
        <f t="shared" si="1546"/>
        <v>3.4054794520547946</v>
      </c>
      <c r="AX3341">
        <v>15</v>
      </c>
      <c r="AY3341" s="12">
        <v>0.05</v>
      </c>
      <c r="AZ3341">
        <f t="shared" si="1547"/>
        <v>6.3333333333333325E-2</v>
      </c>
      <c r="BA3341" s="13">
        <f t="shared" si="1548"/>
        <v>1517250</v>
      </c>
      <c r="BB3341" s="17" t="s">
        <v>1941</v>
      </c>
      <c r="BC3341">
        <f>MATCH(BB3341,MONTHLY_INDEX!$A:$A,0)</f>
        <v>674</v>
      </c>
      <c r="BD3341">
        <f>MATCH(AU3341,MONTHLY_INDEX!$1:$1,0)</f>
        <v>87</v>
      </c>
      <c r="BE3341">
        <f>INDEX(MONTHLY_INDEX!$1:$1048576,Final!BC3341,Final!BD3341)</f>
        <v>106.1</v>
      </c>
      <c r="BF3341">
        <f>MATCH($BF$1,MONTHLY_INDEX!$1:$1,0)</f>
        <v>127</v>
      </c>
      <c r="BG3341">
        <f>INDEX(MONTHLY_INDEX!$1:$1048576,Final!BC3341,Final!BF3341)</f>
        <v>122.8</v>
      </c>
      <c r="BH3341" s="23">
        <f t="shared" si="1549"/>
        <v>0.15739868049010372</v>
      </c>
      <c r="BI3341" s="14">
        <f t="shared" si="1550"/>
        <v>1756063.1479736099</v>
      </c>
      <c r="BJ3341" s="14">
        <f t="shared" si="1551"/>
        <v>378748.34123920312</v>
      </c>
      <c r="BK3341" s="15">
        <f t="shared" si="1552"/>
        <v>1377314.8067344069</v>
      </c>
      <c r="BL3341" s="52">
        <v>0</v>
      </c>
      <c r="BM3341" s="15">
        <f t="shared" si="1553"/>
        <v>1377314.8067344069</v>
      </c>
    </row>
    <row r="3342" spans="1:65">
      <c r="A3342" s="8">
        <v>3340</v>
      </c>
      <c r="B3342" s="1" t="s">
        <v>44</v>
      </c>
      <c r="C3342" s="1">
        <v>1500</v>
      </c>
      <c r="D3342" s="1" t="s">
        <v>60</v>
      </c>
      <c r="E3342" s="1">
        <v>150000130</v>
      </c>
      <c r="F3342" s="1" t="s">
        <v>60</v>
      </c>
      <c r="G3342" s="1" t="s">
        <v>98</v>
      </c>
      <c r="H3342" s="1">
        <v>10</v>
      </c>
      <c r="I3342" s="1" t="s">
        <v>52</v>
      </c>
      <c r="J3342" s="1" t="s">
        <v>49</v>
      </c>
      <c r="K3342" s="1">
        <v>17406001</v>
      </c>
      <c r="L3342" s="1" t="s">
        <v>50</v>
      </c>
      <c r="M3342" s="1" t="s">
        <v>51</v>
      </c>
      <c r="N3342" s="1" t="s">
        <v>64</v>
      </c>
      <c r="O3342" s="1" t="s">
        <v>65</v>
      </c>
      <c r="P3342" s="1" t="s">
        <v>66</v>
      </c>
      <c r="Q3342" s="1" t="s">
        <v>67</v>
      </c>
      <c r="R3342" s="1" t="s">
        <v>87</v>
      </c>
      <c r="S3342" s="1" t="s">
        <v>88</v>
      </c>
      <c r="T3342" s="2">
        <v>43555</v>
      </c>
      <c r="U3342" s="2">
        <v>43555</v>
      </c>
      <c r="V3342" s="1" t="s">
        <v>52</v>
      </c>
      <c r="W3342" s="3">
        <v>1</v>
      </c>
      <c r="X3342" s="1" t="s">
        <v>53</v>
      </c>
      <c r="Y3342" s="4">
        <v>312900</v>
      </c>
      <c r="Z3342" s="4">
        <v>-33467</v>
      </c>
      <c r="AA3342" s="4">
        <v>0</v>
      </c>
      <c r="AB3342" s="4">
        <v>0</v>
      </c>
      <c r="AC3342" s="4">
        <v>0</v>
      </c>
      <c r="AD3342" s="4">
        <v>312900</v>
      </c>
      <c r="AE3342" s="5">
        <v>1463</v>
      </c>
      <c r="AF3342" s="1" t="s">
        <v>70</v>
      </c>
      <c r="AG3342" s="1" t="s">
        <v>71</v>
      </c>
      <c r="AH3342" s="1" t="s">
        <v>89</v>
      </c>
      <c r="AI3342" s="1" t="s">
        <v>57</v>
      </c>
      <c r="AJ3342" s="5">
        <v>10950</v>
      </c>
      <c r="AK3342" s="4">
        <v>-3266</v>
      </c>
      <c r="AL3342" s="4">
        <v>0</v>
      </c>
      <c r="AM3342" s="4">
        <v>0</v>
      </c>
      <c r="AN3342" s="4">
        <v>0</v>
      </c>
      <c r="AO3342" s="4">
        <v>-36733</v>
      </c>
      <c r="AP3342" s="4">
        <v>-36733</v>
      </c>
      <c r="AQ3342" s="4">
        <v>0</v>
      </c>
      <c r="AR3342" s="4">
        <v>276167</v>
      </c>
      <c r="AS3342" s="1" t="s">
        <v>52</v>
      </c>
      <c r="AT3342" s="9">
        <f t="shared" si="1544"/>
        <v>43555</v>
      </c>
      <c r="AU3342" s="9">
        <f t="shared" si="1545"/>
        <v>43525</v>
      </c>
      <c r="AV3342" s="9">
        <v>44798</v>
      </c>
      <c r="AW3342" s="11">
        <f t="shared" si="1546"/>
        <v>3.4054794520547946</v>
      </c>
      <c r="AX3342">
        <v>10</v>
      </c>
      <c r="AY3342" s="12">
        <v>0.05</v>
      </c>
      <c r="AZ3342">
        <f t="shared" si="1547"/>
        <v>9.5000000000000001E-2</v>
      </c>
      <c r="BA3342" s="13">
        <f t="shared" si="1548"/>
        <v>312900</v>
      </c>
      <c r="BB3342" s="17" t="s">
        <v>2189</v>
      </c>
      <c r="BC3342">
        <f>MATCH(BB3342,MONTHLY_INDEX!$A:$A,0)</f>
        <v>798</v>
      </c>
      <c r="BD3342">
        <f>MATCH(AU3342,MONTHLY_INDEX!$1:$1,0)</f>
        <v>87</v>
      </c>
      <c r="BE3342">
        <f>INDEX(MONTHLY_INDEX!$1:$1048576,Final!BC3342,Final!BD3342)</f>
        <v>95.2</v>
      </c>
      <c r="BF3342">
        <f>MATCH($BF$1,MONTHLY_INDEX!$1:$1,0)</f>
        <v>127</v>
      </c>
      <c r="BG3342">
        <f>INDEX(MONTHLY_INDEX!$1:$1048576,Final!BC3342,Final!BF3342)</f>
        <v>95.3</v>
      </c>
      <c r="BH3342" s="23">
        <f t="shared" si="1549"/>
        <v>1.0504201680671672E-3</v>
      </c>
      <c r="BI3342" s="14">
        <f t="shared" si="1550"/>
        <v>313228.67647058825</v>
      </c>
      <c r="BJ3342" s="14">
        <f t="shared" si="1551"/>
        <v>101335.91304391621</v>
      </c>
      <c r="BK3342" s="15">
        <f t="shared" si="1552"/>
        <v>211892.76342667203</v>
      </c>
      <c r="BL3342" s="52">
        <v>0</v>
      </c>
      <c r="BM3342" s="15">
        <f t="shared" si="1553"/>
        <v>211892.76342667203</v>
      </c>
    </row>
    <row r="3343" spans="1:65">
      <c r="A3343" s="8">
        <v>3341</v>
      </c>
      <c r="B3343" s="1" t="s">
        <v>44</v>
      </c>
      <c r="C3343" s="1">
        <v>1500</v>
      </c>
      <c r="D3343" s="1" t="s">
        <v>60</v>
      </c>
      <c r="E3343" s="1">
        <v>150000130</v>
      </c>
      <c r="F3343" s="1" t="s">
        <v>60</v>
      </c>
      <c r="G3343" s="1" t="s">
        <v>99</v>
      </c>
      <c r="H3343" s="1">
        <v>11</v>
      </c>
      <c r="I3343" s="1" t="s">
        <v>52</v>
      </c>
      <c r="J3343" s="1" t="s">
        <v>49</v>
      </c>
      <c r="K3343" s="1">
        <v>17406001</v>
      </c>
      <c r="L3343" s="1" t="s">
        <v>50</v>
      </c>
      <c r="M3343" s="1" t="s">
        <v>51</v>
      </c>
      <c r="N3343" s="1" t="s">
        <v>64</v>
      </c>
      <c r="O3343" s="1" t="s">
        <v>65</v>
      </c>
      <c r="P3343" s="1" t="s">
        <v>66</v>
      </c>
      <c r="Q3343" s="1" t="s">
        <v>67</v>
      </c>
      <c r="R3343" s="1" t="s">
        <v>87</v>
      </c>
      <c r="S3343" s="1" t="s">
        <v>88</v>
      </c>
      <c r="T3343" s="2">
        <v>43555</v>
      </c>
      <c r="U3343" s="2">
        <v>43555</v>
      </c>
      <c r="V3343" s="1" t="s">
        <v>52</v>
      </c>
      <c r="W3343" s="3">
        <v>1</v>
      </c>
      <c r="X3343" s="1" t="s">
        <v>53</v>
      </c>
      <c r="Y3343" s="4">
        <v>1174950</v>
      </c>
      <c r="Z3343" s="4">
        <v>-125674</v>
      </c>
      <c r="AA3343" s="4">
        <v>0</v>
      </c>
      <c r="AB3343" s="4">
        <v>0</v>
      </c>
      <c r="AC3343" s="4">
        <v>0</v>
      </c>
      <c r="AD3343" s="4">
        <v>1174950</v>
      </c>
      <c r="AE3343" s="5">
        <v>1463</v>
      </c>
      <c r="AF3343" s="1" t="s">
        <v>70</v>
      </c>
      <c r="AG3343" s="1" t="s">
        <v>71</v>
      </c>
      <c r="AH3343" s="1" t="s">
        <v>89</v>
      </c>
      <c r="AI3343" s="1" t="s">
        <v>57</v>
      </c>
      <c r="AJ3343" s="5">
        <v>10950</v>
      </c>
      <c r="AK3343" s="4">
        <v>-12263</v>
      </c>
      <c r="AL3343" s="4">
        <v>0</v>
      </c>
      <c r="AM3343" s="4">
        <v>0</v>
      </c>
      <c r="AN3343" s="4">
        <v>0</v>
      </c>
      <c r="AO3343" s="4">
        <v>-137937</v>
      </c>
      <c r="AP3343" s="4">
        <v>-137937</v>
      </c>
      <c r="AQ3343" s="4">
        <v>0</v>
      </c>
      <c r="AR3343" s="4">
        <v>1037013</v>
      </c>
      <c r="AS3343" s="1" t="s">
        <v>52</v>
      </c>
      <c r="AT3343" s="9">
        <f t="shared" si="1544"/>
        <v>43555</v>
      </c>
      <c r="AU3343" s="9">
        <f t="shared" si="1545"/>
        <v>43525</v>
      </c>
      <c r="AV3343" s="9">
        <v>44798</v>
      </c>
      <c r="AW3343" s="11">
        <f t="shared" si="1546"/>
        <v>3.4054794520547946</v>
      </c>
      <c r="AX3343">
        <v>10</v>
      </c>
      <c r="AY3343" s="12">
        <v>0.05</v>
      </c>
      <c r="AZ3343">
        <f t="shared" si="1547"/>
        <v>9.5000000000000001E-2</v>
      </c>
      <c r="BA3343" s="13">
        <f t="shared" si="1548"/>
        <v>1174950</v>
      </c>
      <c r="BB3343" s="17" t="s">
        <v>2189</v>
      </c>
      <c r="BC3343">
        <f>MATCH(BB3343,MONTHLY_INDEX!$A:$A,0)</f>
        <v>798</v>
      </c>
      <c r="BD3343">
        <f>MATCH(AU3343,MONTHLY_INDEX!$1:$1,0)</f>
        <v>87</v>
      </c>
      <c r="BE3343">
        <f>INDEX(MONTHLY_INDEX!$1:$1048576,Final!BC3343,Final!BD3343)</f>
        <v>95.2</v>
      </c>
      <c r="BF3343">
        <f>MATCH($BF$1,MONTHLY_INDEX!$1:$1,0)</f>
        <v>127</v>
      </c>
      <c r="BG3343">
        <f>INDEX(MONTHLY_INDEX!$1:$1048576,Final!BC3343,Final!BF3343)</f>
        <v>95.3</v>
      </c>
      <c r="BH3343" s="23">
        <f t="shared" si="1549"/>
        <v>1.0504201680671672E-3</v>
      </c>
      <c r="BI3343" s="14">
        <f t="shared" si="1550"/>
        <v>1176184.1911764706</v>
      </c>
      <c r="BJ3343" s="14">
        <f t="shared" si="1551"/>
        <v>380519.75401390012</v>
      </c>
      <c r="BK3343" s="15">
        <f t="shared" si="1552"/>
        <v>795664.43716257042</v>
      </c>
      <c r="BL3343" s="52">
        <v>0</v>
      </c>
      <c r="BM3343" s="15">
        <f t="shared" si="1553"/>
        <v>795664.43716257042</v>
      </c>
    </row>
    <row r="3344" spans="1:65">
      <c r="A3344" s="8">
        <v>3342</v>
      </c>
      <c r="B3344" s="1" t="s">
        <v>44</v>
      </c>
      <c r="C3344" s="1">
        <v>1500</v>
      </c>
      <c r="D3344" s="1" t="s">
        <v>60</v>
      </c>
      <c r="E3344" s="1">
        <v>150000130</v>
      </c>
      <c r="F3344" s="1" t="s">
        <v>60</v>
      </c>
      <c r="G3344" s="1" t="s">
        <v>100</v>
      </c>
      <c r="H3344" s="1">
        <v>12</v>
      </c>
      <c r="I3344" s="1" t="s">
        <v>52</v>
      </c>
      <c r="J3344" s="1" t="s">
        <v>49</v>
      </c>
      <c r="K3344" s="1">
        <v>17406001</v>
      </c>
      <c r="L3344" s="1" t="s">
        <v>50</v>
      </c>
      <c r="M3344" s="1" t="s">
        <v>51</v>
      </c>
      <c r="N3344" s="1" t="s">
        <v>64</v>
      </c>
      <c r="O3344" s="1" t="s">
        <v>65</v>
      </c>
      <c r="P3344" s="1" t="s">
        <v>66</v>
      </c>
      <c r="Q3344" s="1" t="s">
        <v>67</v>
      </c>
      <c r="R3344" s="1" t="s">
        <v>87</v>
      </c>
      <c r="S3344" s="1" t="s">
        <v>88</v>
      </c>
      <c r="T3344" s="2">
        <v>43555</v>
      </c>
      <c r="U3344" s="2">
        <v>43555</v>
      </c>
      <c r="V3344" s="1" t="s">
        <v>52</v>
      </c>
      <c r="W3344" s="3">
        <v>1</v>
      </c>
      <c r="X3344" s="1" t="s">
        <v>53</v>
      </c>
      <c r="Y3344" s="4">
        <v>582750</v>
      </c>
      <c r="Z3344" s="4">
        <v>-62331</v>
      </c>
      <c r="AA3344" s="4">
        <v>0</v>
      </c>
      <c r="AB3344" s="4">
        <v>0</v>
      </c>
      <c r="AC3344" s="4">
        <v>0</v>
      </c>
      <c r="AD3344" s="4">
        <v>582750</v>
      </c>
      <c r="AE3344" s="5">
        <v>1463</v>
      </c>
      <c r="AF3344" s="1" t="s">
        <v>70</v>
      </c>
      <c r="AG3344" s="1" t="s">
        <v>71</v>
      </c>
      <c r="AH3344" s="1" t="s">
        <v>89</v>
      </c>
      <c r="AI3344" s="1" t="s">
        <v>57</v>
      </c>
      <c r="AJ3344" s="5">
        <v>10950</v>
      </c>
      <c r="AK3344" s="4">
        <v>-6082</v>
      </c>
      <c r="AL3344" s="4">
        <v>0</v>
      </c>
      <c r="AM3344" s="4">
        <v>0</v>
      </c>
      <c r="AN3344" s="4">
        <v>0</v>
      </c>
      <c r="AO3344" s="4">
        <v>-68413</v>
      </c>
      <c r="AP3344" s="4">
        <v>-68413</v>
      </c>
      <c r="AQ3344" s="4">
        <v>0</v>
      </c>
      <c r="AR3344" s="4">
        <v>514337</v>
      </c>
      <c r="AS3344" s="1" t="s">
        <v>52</v>
      </c>
      <c r="AT3344" s="9">
        <f t="shared" si="1544"/>
        <v>43555</v>
      </c>
      <c r="AU3344" s="9">
        <f t="shared" si="1545"/>
        <v>43525</v>
      </c>
      <c r="AV3344" s="9">
        <v>44798</v>
      </c>
      <c r="AW3344" s="11">
        <f t="shared" si="1546"/>
        <v>3.4054794520547946</v>
      </c>
      <c r="AX3344">
        <v>10</v>
      </c>
      <c r="AY3344" s="12">
        <v>0.05</v>
      </c>
      <c r="AZ3344">
        <f t="shared" si="1547"/>
        <v>9.5000000000000001E-2</v>
      </c>
      <c r="BA3344" s="13">
        <f t="shared" si="1548"/>
        <v>582750</v>
      </c>
      <c r="BB3344" s="17" t="s">
        <v>1973</v>
      </c>
      <c r="BC3344">
        <f>MATCH(BB3344,MONTHLY_INDEX!$A:$A,0)</f>
        <v>690</v>
      </c>
      <c r="BD3344">
        <f>MATCH(AU3344,MONTHLY_INDEX!$1:$1,0)</f>
        <v>87</v>
      </c>
      <c r="BE3344">
        <f>INDEX(MONTHLY_INDEX!$1:$1048576,Final!BC3344,Final!BD3344)</f>
        <v>111</v>
      </c>
      <c r="BF3344">
        <f>MATCH($BF$1,MONTHLY_INDEX!$1:$1,0)</f>
        <v>127</v>
      </c>
      <c r="BG3344">
        <f>INDEX(MONTHLY_INDEX!$1:$1048576,Final!BC3344,Final!BF3344)</f>
        <v>145.69999999999999</v>
      </c>
      <c r="BH3344" s="23">
        <f t="shared" si="1549"/>
        <v>0.31261261261261253</v>
      </c>
      <c r="BI3344" s="14">
        <f t="shared" si="1550"/>
        <v>764925</v>
      </c>
      <c r="BJ3344" s="14">
        <f t="shared" si="1551"/>
        <v>247468.9551369863</v>
      </c>
      <c r="BK3344" s="15">
        <f t="shared" si="1552"/>
        <v>517456.04486301367</v>
      </c>
      <c r="BL3344" s="52">
        <v>0</v>
      </c>
      <c r="BM3344" s="15">
        <f t="shared" si="1553"/>
        <v>517456.04486301367</v>
      </c>
    </row>
    <row r="3345" spans="1:65">
      <c r="A3345" s="8">
        <v>3343</v>
      </c>
      <c r="B3345" s="1" t="s">
        <v>44</v>
      </c>
      <c r="C3345" s="1">
        <v>1500</v>
      </c>
      <c r="D3345" s="1" t="s">
        <v>60</v>
      </c>
      <c r="E3345" s="1">
        <v>150000130</v>
      </c>
      <c r="F3345" s="1" t="s">
        <v>60</v>
      </c>
      <c r="G3345" s="1" t="s">
        <v>101</v>
      </c>
      <c r="H3345" s="1">
        <v>13</v>
      </c>
      <c r="I3345" s="1" t="s">
        <v>52</v>
      </c>
      <c r="J3345" s="1" t="s">
        <v>49</v>
      </c>
      <c r="K3345" s="1">
        <v>17406001</v>
      </c>
      <c r="L3345" s="1" t="s">
        <v>50</v>
      </c>
      <c r="M3345" s="1" t="s">
        <v>51</v>
      </c>
      <c r="N3345" s="1" t="s">
        <v>64</v>
      </c>
      <c r="O3345" s="1" t="s">
        <v>65</v>
      </c>
      <c r="P3345" s="1" t="s">
        <v>66</v>
      </c>
      <c r="Q3345" s="1" t="s">
        <v>67</v>
      </c>
      <c r="R3345" s="1" t="s">
        <v>87</v>
      </c>
      <c r="S3345" s="1" t="s">
        <v>88</v>
      </c>
      <c r="T3345" s="2">
        <v>43555</v>
      </c>
      <c r="U3345" s="2">
        <v>43555</v>
      </c>
      <c r="V3345" s="1" t="s">
        <v>52</v>
      </c>
      <c r="W3345" s="3">
        <v>1</v>
      </c>
      <c r="X3345" s="1" t="s">
        <v>53</v>
      </c>
      <c r="Y3345" s="4">
        <v>9976171</v>
      </c>
      <c r="Z3345" s="4">
        <v>-1067068</v>
      </c>
      <c r="AA3345" s="4">
        <v>0</v>
      </c>
      <c r="AB3345" s="4">
        <v>0</v>
      </c>
      <c r="AC3345" s="4">
        <v>0</v>
      </c>
      <c r="AD3345" s="4">
        <v>9976171</v>
      </c>
      <c r="AE3345" s="5">
        <v>1463</v>
      </c>
      <c r="AF3345" s="1" t="s">
        <v>70</v>
      </c>
      <c r="AG3345" s="1" t="s">
        <v>71</v>
      </c>
      <c r="AH3345" s="1" t="s">
        <v>89</v>
      </c>
      <c r="AI3345" s="1" t="s">
        <v>57</v>
      </c>
      <c r="AJ3345" s="5">
        <v>10950</v>
      </c>
      <c r="AK3345" s="4">
        <v>-104126</v>
      </c>
      <c r="AL3345" s="4">
        <v>0</v>
      </c>
      <c r="AM3345" s="4">
        <v>0</v>
      </c>
      <c r="AN3345" s="4">
        <v>0</v>
      </c>
      <c r="AO3345" s="4">
        <v>-1171194</v>
      </c>
      <c r="AP3345" s="4">
        <v>-1171194</v>
      </c>
      <c r="AQ3345" s="4">
        <v>0</v>
      </c>
      <c r="AR3345" s="4">
        <v>8804977</v>
      </c>
      <c r="AS3345" s="1" t="s">
        <v>52</v>
      </c>
      <c r="AT3345" s="9">
        <f t="shared" si="1544"/>
        <v>43555</v>
      </c>
      <c r="AU3345" s="9">
        <f t="shared" si="1545"/>
        <v>43525</v>
      </c>
      <c r="AV3345" s="9">
        <v>44798</v>
      </c>
      <c r="AW3345" s="11">
        <f t="shared" si="1546"/>
        <v>3.4054794520547946</v>
      </c>
      <c r="AX3345">
        <v>25</v>
      </c>
      <c r="AY3345" s="12">
        <v>0.05</v>
      </c>
      <c r="AZ3345">
        <f t="shared" si="1547"/>
        <v>3.7999999999999999E-2</v>
      </c>
      <c r="BA3345" s="13">
        <f t="shared" si="1548"/>
        <v>9976171</v>
      </c>
      <c r="BB3345" s="17" t="s">
        <v>2189</v>
      </c>
      <c r="BC3345">
        <f>MATCH(BB3345,MONTHLY_INDEX!$A:$A,0)</f>
        <v>798</v>
      </c>
      <c r="BD3345">
        <f>MATCH(AU3345,MONTHLY_INDEX!$1:$1,0)</f>
        <v>87</v>
      </c>
      <c r="BE3345">
        <f>INDEX(MONTHLY_INDEX!$1:$1048576,Final!BC3345,Final!BD3345)</f>
        <v>95.2</v>
      </c>
      <c r="BF3345">
        <f>MATCH($BF$1,MONTHLY_INDEX!$1:$1,0)</f>
        <v>127</v>
      </c>
      <c r="BG3345">
        <f>INDEX(MONTHLY_INDEX!$1:$1048576,Final!BC3345,Final!BF3345)</f>
        <v>95.3</v>
      </c>
      <c r="BH3345" s="23">
        <f t="shared" si="1549"/>
        <v>1.0504201680671672E-3</v>
      </c>
      <c r="BI3345" s="14">
        <f t="shared" si="1550"/>
        <v>9986650.1712184865</v>
      </c>
      <c r="BJ3345" s="14">
        <f t="shared" si="1551"/>
        <v>1292354.6142118738</v>
      </c>
      <c r="BK3345" s="15">
        <f t="shared" si="1552"/>
        <v>8694295.5570066124</v>
      </c>
      <c r="BL3345" s="52">
        <v>0</v>
      </c>
      <c r="BM3345" s="15">
        <f t="shared" si="1553"/>
        <v>8694295.5570066124</v>
      </c>
    </row>
    <row r="3346" spans="1:65">
      <c r="A3346" s="8">
        <v>3344</v>
      </c>
      <c r="B3346" s="1" t="s">
        <v>44</v>
      </c>
      <c r="C3346" s="1">
        <v>1500</v>
      </c>
      <c r="D3346" s="1" t="s">
        <v>60</v>
      </c>
      <c r="E3346" s="1">
        <v>150000130</v>
      </c>
      <c r="F3346" s="1" t="s">
        <v>60</v>
      </c>
      <c r="G3346" s="1" t="s">
        <v>102</v>
      </c>
      <c r="H3346" s="1">
        <v>14</v>
      </c>
      <c r="I3346" s="1" t="s">
        <v>52</v>
      </c>
      <c r="J3346" s="1" t="s">
        <v>49</v>
      </c>
      <c r="K3346" s="1">
        <v>17406001</v>
      </c>
      <c r="L3346" s="1" t="s">
        <v>50</v>
      </c>
      <c r="M3346" s="1" t="s">
        <v>51</v>
      </c>
      <c r="N3346" s="1" t="s">
        <v>64</v>
      </c>
      <c r="O3346" s="1" t="s">
        <v>65</v>
      </c>
      <c r="P3346" s="1" t="s">
        <v>66</v>
      </c>
      <c r="Q3346" s="1" t="s">
        <v>67</v>
      </c>
      <c r="R3346" s="1" t="s">
        <v>87</v>
      </c>
      <c r="S3346" s="1" t="s">
        <v>88</v>
      </c>
      <c r="T3346" s="2">
        <v>43555</v>
      </c>
      <c r="U3346" s="2">
        <v>43555</v>
      </c>
      <c r="V3346" s="1" t="s">
        <v>52</v>
      </c>
      <c r="W3346" s="3">
        <v>1</v>
      </c>
      <c r="X3346" s="1" t="s">
        <v>53</v>
      </c>
      <c r="Y3346" s="4">
        <v>21103901</v>
      </c>
      <c r="Z3346" s="4">
        <v>-2257310</v>
      </c>
      <c r="AA3346" s="4">
        <v>0</v>
      </c>
      <c r="AB3346" s="4">
        <v>0</v>
      </c>
      <c r="AC3346" s="4">
        <v>0</v>
      </c>
      <c r="AD3346" s="4">
        <v>21103901</v>
      </c>
      <c r="AE3346" s="5">
        <v>1463</v>
      </c>
      <c r="AF3346" s="1" t="s">
        <v>70</v>
      </c>
      <c r="AG3346" s="1" t="s">
        <v>71</v>
      </c>
      <c r="AH3346" s="1" t="s">
        <v>89</v>
      </c>
      <c r="AI3346" s="1" t="s">
        <v>57</v>
      </c>
      <c r="AJ3346" s="5">
        <v>10950</v>
      </c>
      <c r="AK3346" s="4">
        <v>-220271</v>
      </c>
      <c r="AL3346" s="4">
        <v>0</v>
      </c>
      <c r="AM3346" s="4">
        <v>0</v>
      </c>
      <c r="AN3346" s="4">
        <v>0</v>
      </c>
      <c r="AO3346" s="4">
        <v>-2477581</v>
      </c>
      <c r="AP3346" s="4">
        <v>-2477581</v>
      </c>
      <c r="AQ3346" s="4">
        <v>0</v>
      </c>
      <c r="AR3346" s="4">
        <v>18626320</v>
      </c>
      <c r="AS3346" s="1" t="s">
        <v>52</v>
      </c>
      <c r="AT3346" s="9">
        <f t="shared" si="1544"/>
        <v>43555</v>
      </c>
      <c r="AU3346" s="9">
        <f t="shared" si="1545"/>
        <v>43525</v>
      </c>
      <c r="AV3346" s="9">
        <v>44798</v>
      </c>
      <c r="AW3346" s="11">
        <f t="shared" si="1546"/>
        <v>3.4054794520547946</v>
      </c>
      <c r="AX3346">
        <v>25</v>
      </c>
      <c r="AY3346" s="12">
        <v>0.05</v>
      </c>
      <c r="AZ3346">
        <f t="shared" si="1547"/>
        <v>3.7999999999999999E-2</v>
      </c>
      <c r="BA3346" s="13">
        <f t="shared" si="1548"/>
        <v>21103901</v>
      </c>
      <c r="BB3346" s="17" t="s">
        <v>2189</v>
      </c>
      <c r="BC3346">
        <f>MATCH(BB3346,MONTHLY_INDEX!$A:$A,0)</f>
        <v>798</v>
      </c>
      <c r="BD3346">
        <f>MATCH(AU3346,MONTHLY_INDEX!$1:$1,0)</f>
        <v>87</v>
      </c>
      <c r="BE3346">
        <f>INDEX(MONTHLY_INDEX!$1:$1048576,Final!BC3346,Final!BD3346)</f>
        <v>95.2</v>
      </c>
      <c r="BF3346">
        <f>MATCH($BF$1,MONTHLY_INDEX!$1:$1,0)</f>
        <v>127</v>
      </c>
      <c r="BG3346">
        <f>INDEX(MONTHLY_INDEX!$1:$1048576,Final!BC3346,Final!BF3346)</f>
        <v>95.3</v>
      </c>
      <c r="BH3346" s="23">
        <f t="shared" si="1549"/>
        <v>1.0504201680671672E-3</v>
      </c>
      <c r="BI3346" s="14">
        <f t="shared" si="1550"/>
        <v>21126068.963235293</v>
      </c>
      <c r="BJ3346" s="14">
        <f t="shared" si="1551"/>
        <v>2733886.9627656327</v>
      </c>
      <c r="BK3346" s="15">
        <f t="shared" si="1552"/>
        <v>18392182.000469659</v>
      </c>
      <c r="BL3346" s="52">
        <v>0</v>
      </c>
      <c r="BM3346" s="15">
        <f t="shared" si="1553"/>
        <v>18392182.000469659</v>
      </c>
    </row>
    <row r="3347" spans="1:65">
      <c r="A3347" s="8">
        <v>3345</v>
      </c>
      <c r="B3347" s="1" t="s">
        <v>44</v>
      </c>
      <c r="C3347" s="1">
        <v>1500</v>
      </c>
      <c r="D3347" s="1" t="s">
        <v>60</v>
      </c>
      <c r="E3347" s="1">
        <v>150000130</v>
      </c>
      <c r="F3347" s="1" t="s">
        <v>60</v>
      </c>
      <c r="G3347" s="1" t="s">
        <v>103</v>
      </c>
      <c r="H3347" s="1">
        <v>15</v>
      </c>
      <c r="I3347" s="1" t="s">
        <v>52</v>
      </c>
      <c r="J3347" s="1" t="s">
        <v>49</v>
      </c>
      <c r="K3347" s="1">
        <v>17406001</v>
      </c>
      <c r="L3347" s="1" t="s">
        <v>50</v>
      </c>
      <c r="M3347" s="1" t="s">
        <v>51</v>
      </c>
      <c r="N3347" s="1" t="s">
        <v>64</v>
      </c>
      <c r="O3347" s="1" t="s">
        <v>65</v>
      </c>
      <c r="P3347" s="1" t="s">
        <v>66</v>
      </c>
      <c r="Q3347" s="1" t="s">
        <v>67</v>
      </c>
      <c r="R3347" s="1" t="s">
        <v>87</v>
      </c>
      <c r="S3347" s="1" t="s">
        <v>88</v>
      </c>
      <c r="T3347" s="2">
        <v>43555</v>
      </c>
      <c r="U3347" s="2">
        <v>43555</v>
      </c>
      <c r="V3347" s="1" t="s">
        <v>52</v>
      </c>
      <c r="W3347" s="3">
        <v>1</v>
      </c>
      <c r="X3347" s="1" t="s">
        <v>53</v>
      </c>
      <c r="Y3347" s="4">
        <v>580650</v>
      </c>
      <c r="Z3347" s="4">
        <v>-62107</v>
      </c>
      <c r="AA3347" s="4">
        <v>0</v>
      </c>
      <c r="AB3347" s="4">
        <v>0</v>
      </c>
      <c r="AC3347" s="4">
        <v>0</v>
      </c>
      <c r="AD3347" s="4">
        <v>580650</v>
      </c>
      <c r="AE3347" s="5">
        <v>1463</v>
      </c>
      <c r="AF3347" s="1" t="s">
        <v>70</v>
      </c>
      <c r="AG3347" s="1" t="s">
        <v>71</v>
      </c>
      <c r="AH3347" s="1" t="s">
        <v>89</v>
      </c>
      <c r="AI3347" s="1" t="s">
        <v>57</v>
      </c>
      <c r="AJ3347" s="5">
        <v>10950</v>
      </c>
      <c r="AK3347" s="4">
        <v>-6061</v>
      </c>
      <c r="AL3347" s="4">
        <v>0</v>
      </c>
      <c r="AM3347" s="4">
        <v>0</v>
      </c>
      <c r="AN3347" s="4">
        <v>0</v>
      </c>
      <c r="AO3347" s="4">
        <v>-68168</v>
      </c>
      <c r="AP3347" s="4">
        <v>-68168</v>
      </c>
      <c r="AQ3347" s="4">
        <v>0</v>
      </c>
      <c r="AR3347" s="4">
        <v>512482</v>
      </c>
      <c r="AS3347" s="1" t="s">
        <v>52</v>
      </c>
      <c r="AT3347" s="9">
        <f t="shared" si="1544"/>
        <v>43555</v>
      </c>
      <c r="AU3347" s="9">
        <f t="shared" si="1545"/>
        <v>43525</v>
      </c>
      <c r="AV3347" s="9">
        <v>44798</v>
      </c>
      <c r="AW3347" s="11">
        <f t="shared" si="1546"/>
        <v>3.4054794520547946</v>
      </c>
      <c r="AX3347">
        <v>10</v>
      </c>
      <c r="AY3347" s="12">
        <v>0.05</v>
      </c>
      <c r="AZ3347">
        <f t="shared" si="1547"/>
        <v>9.5000000000000001E-2</v>
      </c>
      <c r="BA3347" s="13">
        <f t="shared" si="1548"/>
        <v>580650</v>
      </c>
      <c r="BB3347" s="17" t="s">
        <v>1941</v>
      </c>
      <c r="BC3347">
        <f>MATCH(BB3347,MONTHLY_INDEX!$A:$A,0)</f>
        <v>674</v>
      </c>
      <c r="BD3347">
        <f>MATCH(AU3347,MONTHLY_INDEX!$1:$1,0)</f>
        <v>87</v>
      </c>
      <c r="BE3347">
        <f>INDEX(MONTHLY_INDEX!$1:$1048576,Final!BC3347,Final!BD3347)</f>
        <v>106.1</v>
      </c>
      <c r="BF3347">
        <f>MATCH($BF$1,MONTHLY_INDEX!$1:$1,0)</f>
        <v>127</v>
      </c>
      <c r="BG3347">
        <f>INDEX(MONTHLY_INDEX!$1:$1048576,Final!BC3347,Final!BF3347)</f>
        <v>122.8</v>
      </c>
      <c r="BH3347" s="23">
        <f t="shared" si="1549"/>
        <v>0.15739868049010372</v>
      </c>
      <c r="BI3347" s="14">
        <f t="shared" si="1550"/>
        <v>672043.54382657877</v>
      </c>
      <c r="BJ3347" s="14">
        <f t="shared" si="1551"/>
        <v>217419.8955418125</v>
      </c>
      <c r="BK3347" s="15">
        <f t="shared" si="1552"/>
        <v>454623.64828476624</v>
      </c>
      <c r="BL3347" s="52">
        <v>0</v>
      </c>
      <c r="BM3347" s="15">
        <f t="shared" si="1553"/>
        <v>454623.64828476624</v>
      </c>
    </row>
    <row r="3348" spans="1:65">
      <c r="A3348" s="8">
        <v>3346</v>
      </c>
      <c r="B3348" s="1" t="s">
        <v>44</v>
      </c>
      <c r="C3348" s="1">
        <v>1500</v>
      </c>
      <c r="D3348" s="1" t="s">
        <v>60</v>
      </c>
      <c r="E3348" s="1">
        <v>150000130</v>
      </c>
      <c r="F3348" s="1" t="s">
        <v>60</v>
      </c>
      <c r="G3348" s="1" t="s">
        <v>104</v>
      </c>
      <c r="H3348" s="1">
        <v>16</v>
      </c>
      <c r="I3348" s="1" t="s">
        <v>52</v>
      </c>
      <c r="J3348" s="1" t="s">
        <v>49</v>
      </c>
      <c r="K3348" s="1">
        <v>17406001</v>
      </c>
      <c r="L3348" s="1" t="s">
        <v>50</v>
      </c>
      <c r="M3348" s="1" t="s">
        <v>51</v>
      </c>
      <c r="N3348" s="1" t="s">
        <v>64</v>
      </c>
      <c r="O3348" s="1" t="s">
        <v>65</v>
      </c>
      <c r="P3348" s="1" t="s">
        <v>66</v>
      </c>
      <c r="Q3348" s="1" t="s">
        <v>67</v>
      </c>
      <c r="R3348" s="1" t="s">
        <v>87</v>
      </c>
      <c r="S3348" s="1" t="s">
        <v>88</v>
      </c>
      <c r="T3348" s="2">
        <v>43555</v>
      </c>
      <c r="U3348" s="2">
        <v>43555</v>
      </c>
      <c r="V3348" s="1" t="s">
        <v>52</v>
      </c>
      <c r="W3348" s="3">
        <v>1</v>
      </c>
      <c r="X3348" s="1" t="s">
        <v>53</v>
      </c>
      <c r="Y3348" s="4">
        <v>175035</v>
      </c>
      <c r="Z3348" s="4">
        <v>-18720</v>
      </c>
      <c r="AA3348" s="4">
        <v>0</v>
      </c>
      <c r="AB3348" s="4">
        <v>0</v>
      </c>
      <c r="AC3348" s="4">
        <v>0</v>
      </c>
      <c r="AD3348" s="4">
        <v>175035</v>
      </c>
      <c r="AE3348" s="5">
        <v>1463</v>
      </c>
      <c r="AF3348" s="1" t="s">
        <v>70</v>
      </c>
      <c r="AG3348" s="1" t="s">
        <v>71</v>
      </c>
      <c r="AH3348" s="1" t="s">
        <v>89</v>
      </c>
      <c r="AI3348" s="1" t="s">
        <v>57</v>
      </c>
      <c r="AJ3348" s="5">
        <v>10950</v>
      </c>
      <c r="AK3348" s="4">
        <v>-1827</v>
      </c>
      <c r="AL3348" s="4">
        <v>0</v>
      </c>
      <c r="AM3348" s="4">
        <v>0</v>
      </c>
      <c r="AN3348" s="4">
        <v>0</v>
      </c>
      <c r="AO3348" s="4">
        <v>-20547</v>
      </c>
      <c r="AP3348" s="4">
        <v>-20547</v>
      </c>
      <c r="AQ3348" s="4">
        <v>0</v>
      </c>
      <c r="AR3348" s="4">
        <v>154488</v>
      </c>
      <c r="AS3348" s="1" t="s">
        <v>52</v>
      </c>
      <c r="AT3348" s="9">
        <f t="shared" si="1544"/>
        <v>43555</v>
      </c>
      <c r="AU3348" s="9">
        <f t="shared" si="1545"/>
        <v>43525</v>
      </c>
      <c r="AV3348" s="9">
        <v>44798</v>
      </c>
      <c r="AW3348" s="11">
        <f t="shared" si="1546"/>
        <v>3.4054794520547946</v>
      </c>
      <c r="AX3348">
        <v>10</v>
      </c>
      <c r="AY3348" s="12">
        <v>0.05</v>
      </c>
      <c r="AZ3348">
        <f t="shared" si="1547"/>
        <v>9.5000000000000001E-2</v>
      </c>
      <c r="BA3348" s="13">
        <f t="shared" si="1548"/>
        <v>175035</v>
      </c>
      <c r="BB3348" s="17" t="s">
        <v>1877</v>
      </c>
      <c r="BC3348">
        <f>MATCH(BB3348,MONTHLY_INDEX!$A:$A,0)</f>
        <v>642</v>
      </c>
      <c r="BD3348">
        <f>MATCH(AU3348,MONTHLY_INDEX!$1:$1,0)</f>
        <v>87</v>
      </c>
      <c r="BE3348">
        <f>INDEX(MONTHLY_INDEX!$1:$1048576,Final!BC3348,Final!BD3348)</f>
        <v>79.5</v>
      </c>
      <c r="BF3348">
        <f>MATCH($BF$1,MONTHLY_INDEX!$1:$1,0)</f>
        <v>127</v>
      </c>
      <c r="BG3348">
        <f>INDEX(MONTHLY_INDEX!$1:$1048576,Final!BC3348,Final!BF3348)</f>
        <v>94</v>
      </c>
      <c r="BH3348" s="23">
        <f t="shared" si="1549"/>
        <v>0.18238993710691823</v>
      </c>
      <c r="BI3348" s="14">
        <f t="shared" si="1550"/>
        <v>206959.62264150943</v>
      </c>
      <c r="BJ3348" s="14">
        <f t="shared" si="1551"/>
        <v>66955.690519514086</v>
      </c>
      <c r="BK3348" s="15">
        <f t="shared" si="1552"/>
        <v>140003.93212199534</v>
      </c>
      <c r="BL3348" s="52">
        <v>0</v>
      </c>
      <c r="BM3348" s="15">
        <f t="shared" si="1553"/>
        <v>140003.93212199534</v>
      </c>
    </row>
    <row r="3349" spans="1:65">
      <c r="A3349" s="8">
        <v>3347</v>
      </c>
      <c r="B3349" s="1" t="s">
        <v>44</v>
      </c>
      <c r="C3349" s="1">
        <v>1500</v>
      </c>
      <c r="D3349" s="1" t="s">
        <v>60</v>
      </c>
      <c r="E3349" s="1">
        <v>150000130</v>
      </c>
      <c r="F3349" s="1" t="s">
        <v>60</v>
      </c>
      <c r="G3349" s="1" t="s">
        <v>105</v>
      </c>
      <c r="H3349" s="1">
        <v>17</v>
      </c>
      <c r="I3349" s="1" t="s">
        <v>52</v>
      </c>
      <c r="J3349" s="1" t="s">
        <v>49</v>
      </c>
      <c r="K3349" s="1">
        <v>17406001</v>
      </c>
      <c r="L3349" s="1" t="s">
        <v>50</v>
      </c>
      <c r="M3349" s="1" t="s">
        <v>51</v>
      </c>
      <c r="N3349" s="1" t="s">
        <v>64</v>
      </c>
      <c r="O3349" s="1" t="s">
        <v>65</v>
      </c>
      <c r="P3349" s="1" t="s">
        <v>66</v>
      </c>
      <c r="Q3349" s="1" t="s">
        <v>67</v>
      </c>
      <c r="R3349" s="1" t="s">
        <v>87</v>
      </c>
      <c r="S3349" s="1" t="s">
        <v>88</v>
      </c>
      <c r="T3349" s="2">
        <v>43555</v>
      </c>
      <c r="U3349" s="2">
        <v>43555</v>
      </c>
      <c r="V3349" s="1" t="s">
        <v>52</v>
      </c>
      <c r="W3349" s="3">
        <v>1</v>
      </c>
      <c r="X3349" s="1" t="s">
        <v>53</v>
      </c>
      <c r="Y3349" s="4">
        <v>132796</v>
      </c>
      <c r="Z3349" s="4">
        <v>-14203</v>
      </c>
      <c r="AA3349" s="4">
        <v>0</v>
      </c>
      <c r="AB3349" s="4">
        <v>0</v>
      </c>
      <c r="AC3349" s="4">
        <v>0</v>
      </c>
      <c r="AD3349" s="4">
        <v>132796</v>
      </c>
      <c r="AE3349" s="5">
        <v>1463</v>
      </c>
      <c r="AF3349" s="1" t="s">
        <v>70</v>
      </c>
      <c r="AG3349" s="1" t="s">
        <v>71</v>
      </c>
      <c r="AH3349" s="1" t="s">
        <v>89</v>
      </c>
      <c r="AI3349" s="1" t="s">
        <v>57</v>
      </c>
      <c r="AJ3349" s="5">
        <v>10950</v>
      </c>
      <c r="AK3349" s="4">
        <v>-1386</v>
      </c>
      <c r="AL3349" s="4">
        <v>0</v>
      </c>
      <c r="AM3349" s="4">
        <v>0</v>
      </c>
      <c r="AN3349" s="4">
        <v>0</v>
      </c>
      <c r="AO3349" s="4">
        <v>-15589</v>
      </c>
      <c r="AP3349" s="4">
        <v>-15589</v>
      </c>
      <c r="AQ3349" s="4">
        <v>0</v>
      </c>
      <c r="AR3349" s="4">
        <v>117207</v>
      </c>
      <c r="AS3349" s="1" t="s">
        <v>52</v>
      </c>
      <c r="AT3349" s="9">
        <f t="shared" si="1544"/>
        <v>43555</v>
      </c>
      <c r="AU3349" s="9">
        <f t="shared" si="1545"/>
        <v>43525</v>
      </c>
      <c r="AV3349" s="9">
        <v>44798</v>
      </c>
      <c r="AW3349" s="11">
        <f t="shared" si="1546"/>
        <v>3.4054794520547946</v>
      </c>
      <c r="AX3349">
        <v>10</v>
      </c>
      <c r="AY3349" s="12">
        <v>0.05</v>
      </c>
      <c r="AZ3349">
        <f t="shared" si="1547"/>
        <v>9.5000000000000001E-2</v>
      </c>
      <c r="BA3349" s="13">
        <f t="shared" si="1548"/>
        <v>132796</v>
      </c>
      <c r="BB3349" s="17" t="s">
        <v>2189</v>
      </c>
      <c r="BC3349">
        <f>MATCH(BB3349,MONTHLY_INDEX!$A:$A,0)</f>
        <v>798</v>
      </c>
      <c r="BD3349">
        <f>MATCH(AU3349,MONTHLY_INDEX!$1:$1,0)</f>
        <v>87</v>
      </c>
      <c r="BE3349">
        <f>INDEX(MONTHLY_INDEX!$1:$1048576,Final!BC3349,Final!BD3349)</f>
        <v>95.2</v>
      </c>
      <c r="BF3349">
        <f>MATCH($BF$1,MONTHLY_INDEX!$1:$1,0)</f>
        <v>127</v>
      </c>
      <c r="BG3349">
        <f>INDEX(MONTHLY_INDEX!$1:$1048576,Final!BC3349,Final!BF3349)</f>
        <v>95.3</v>
      </c>
      <c r="BH3349" s="23">
        <f t="shared" si="1549"/>
        <v>1.0504201680671672E-3</v>
      </c>
      <c r="BI3349" s="14">
        <f t="shared" si="1550"/>
        <v>132935.49159663866</v>
      </c>
      <c r="BJ3349" s="14">
        <f t="shared" si="1551"/>
        <v>43007.363082709802</v>
      </c>
      <c r="BK3349" s="15">
        <f t="shared" si="1552"/>
        <v>89928.128513928852</v>
      </c>
      <c r="BL3349" s="52">
        <v>0</v>
      </c>
      <c r="BM3349" s="15">
        <f t="shared" si="1553"/>
        <v>89928.128513928852</v>
      </c>
    </row>
    <row r="3350" spans="1:65">
      <c r="A3350" s="8">
        <v>3348</v>
      </c>
      <c r="B3350" s="1" t="s">
        <v>44</v>
      </c>
      <c r="C3350" s="1">
        <v>1500</v>
      </c>
      <c r="D3350" s="1" t="s">
        <v>60</v>
      </c>
      <c r="E3350" s="1">
        <v>150000130</v>
      </c>
      <c r="F3350" s="1" t="s">
        <v>60</v>
      </c>
      <c r="G3350" s="1" t="s">
        <v>106</v>
      </c>
      <c r="H3350" s="1">
        <v>18</v>
      </c>
      <c r="I3350" s="1" t="s">
        <v>52</v>
      </c>
      <c r="J3350" s="1" t="s">
        <v>49</v>
      </c>
      <c r="K3350" s="1">
        <v>17406001</v>
      </c>
      <c r="L3350" s="1" t="s">
        <v>50</v>
      </c>
      <c r="M3350" s="1" t="s">
        <v>51</v>
      </c>
      <c r="N3350" s="1" t="s">
        <v>64</v>
      </c>
      <c r="O3350" s="1" t="s">
        <v>65</v>
      </c>
      <c r="P3350" s="1" t="s">
        <v>66</v>
      </c>
      <c r="Q3350" s="1" t="s">
        <v>67</v>
      </c>
      <c r="R3350" s="1" t="s">
        <v>87</v>
      </c>
      <c r="S3350" s="1" t="s">
        <v>88</v>
      </c>
      <c r="T3350" s="2">
        <v>43555</v>
      </c>
      <c r="U3350" s="2">
        <v>43555</v>
      </c>
      <c r="V3350" s="1" t="s">
        <v>52</v>
      </c>
      <c r="W3350" s="3">
        <v>1</v>
      </c>
      <c r="X3350" s="1" t="s">
        <v>53</v>
      </c>
      <c r="Y3350" s="4">
        <v>469552</v>
      </c>
      <c r="Z3350" s="4">
        <v>-50223</v>
      </c>
      <c r="AA3350" s="4">
        <v>0</v>
      </c>
      <c r="AB3350" s="4">
        <v>0</v>
      </c>
      <c r="AC3350" s="4">
        <v>0</v>
      </c>
      <c r="AD3350" s="4">
        <v>469552</v>
      </c>
      <c r="AE3350" s="5">
        <v>1463</v>
      </c>
      <c r="AF3350" s="1" t="s">
        <v>70</v>
      </c>
      <c r="AG3350" s="1" t="s">
        <v>71</v>
      </c>
      <c r="AH3350" s="1" t="s">
        <v>89</v>
      </c>
      <c r="AI3350" s="1" t="s">
        <v>57</v>
      </c>
      <c r="AJ3350" s="5">
        <v>10950</v>
      </c>
      <c r="AK3350" s="4">
        <v>-4901</v>
      </c>
      <c r="AL3350" s="4">
        <v>0</v>
      </c>
      <c r="AM3350" s="4">
        <v>0</v>
      </c>
      <c r="AN3350" s="4">
        <v>0</v>
      </c>
      <c r="AO3350" s="4">
        <v>-55124</v>
      </c>
      <c r="AP3350" s="4">
        <v>-55124</v>
      </c>
      <c r="AQ3350" s="4">
        <v>0</v>
      </c>
      <c r="AR3350" s="4">
        <v>414428</v>
      </c>
      <c r="AS3350" s="1" t="s">
        <v>52</v>
      </c>
      <c r="AT3350" s="9">
        <f t="shared" si="1544"/>
        <v>43555</v>
      </c>
      <c r="AU3350" s="9">
        <f t="shared" si="1545"/>
        <v>43525</v>
      </c>
      <c r="AV3350" s="9">
        <v>44798</v>
      </c>
      <c r="AW3350" s="11">
        <f t="shared" si="1546"/>
        <v>3.4054794520547946</v>
      </c>
      <c r="AX3350">
        <v>10</v>
      </c>
      <c r="AY3350" s="12">
        <v>0.05</v>
      </c>
      <c r="AZ3350">
        <f t="shared" si="1547"/>
        <v>9.5000000000000001E-2</v>
      </c>
      <c r="BA3350" s="13">
        <f t="shared" si="1548"/>
        <v>469552</v>
      </c>
      <c r="BB3350" s="17" t="s">
        <v>1871</v>
      </c>
      <c r="BC3350">
        <f>MATCH(BB3350,MONTHLY_INDEX!$A:$A,0)</f>
        <v>639</v>
      </c>
      <c r="BD3350">
        <f>MATCH(AU3350,MONTHLY_INDEX!$1:$1,0)</f>
        <v>87</v>
      </c>
      <c r="BE3350">
        <f>INDEX(MONTHLY_INDEX!$1:$1048576,Final!BC3350,Final!BD3350)</f>
        <v>111.4</v>
      </c>
      <c r="BF3350">
        <f>MATCH($BF$1,MONTHLY_INDEX!$1:$1,0)</f>
        <v>127</v>
      </c>
      <c r="BG3350">
        <f>INDEX(MONTHLY_INDEX!$1:$1048576,Final!BC3350,Final!BF3350)</f>
        <v>116.2</v>
      </c>
      <c r="BH3350" s="23">
        <f t="shared" si="1549"/>
        <v>4.3087971274685791E-2</v>
      </c>
      <c r="BI3350" s="14">
        <f t="shared" si="1550"/>
        <v>489784.04308797128</v>
      </c>
      <c r="BJ3350" s="14">
        <f t="shared" si="1551"/>
        <v>158455.2019946386</v>
      </c>
      <c r="BK3350" s="15">
        <f t="shared" si="1552"/>
        <v>331328.84109333268</v>
      </c>
      <c r="BL3350" s="52">
        <v>0</v>
      </c>
      <c r="BM3350" s="15">
        <f t="shared" si="1553"/>
        <v>331328.84109333268</v>
      </c>
    </row>
    <row r="3351" spans="1:65">
      <c r="A3351" s="8">
        <v>3349</v>
      </c>
      <c r="B3351" s="1" t="s">
        <v>44</v>
      </c>
      <c r="C3351" s="1">
        <v>1500</v>
      </c>
      <c r="D3351" s="1" t="s">
        <v>60</v>
      </c>
      <c r="E3351" s="1">
        <v>150000130</v>
      </c>
      <c r="F3351" s="1" t="s">
        <v>60</v>
      </c>
      <c r="G3351" s="1" t="s">
        <v>107</v>
      </c>
      <c r="H3351" s="1">
        <v>19</v>
      </c>
      <c r="I3351" s="1" t="s">
        <v>52</v>
      </c>
      <c r="J3351" s="1" t="s">
        <v>49</v>
      </c>
      <c r="K3351" s="1">
        <v>17406001</v>
      </c>
      <c r="L3351" s="1" t="s">
        <v>50</v>
      </c>
      <c r="M3351" s="1" t="s">
        <v>51</v>
      </c>
      <c r="N3351" s="1" t="s">
        <v>64</v>
      </c>
      <c r="O3351" s="1" t="s">
        <v>65</v>
      </c>
      <c r="P3351" s="1" t="s">
        <v>66</v>
      </c>
      <c r="Q3351" s="1" t="s">
        <v>67</v>
      </c>
      <c r="R3351" s="1" t="s">
        <v>87</v>
      </c>
      <c r="S3351" s="1" t="s">
        <v>88</v>
      </c>
      <c r="T3351" s="2">
        <v>43555</v>
      </c>
      <c r="U3351" s="2">
        <v>43555</v>
      </c>
      <c r="V3351" s="1" t="s">
        <v>52</v>
      </c>
      <c r="W3351" s="3">
        <v>1</v>
      </c>
      <c r="X3351" s="1" t="s">
        <v>53</v>
      </c>
      <c r="Y3351" s="4">
        <v>6861326</v>
      </c>
      <c r="Z3351" s="4">
        <v>-733898</v>
      </c>
      <c r="AA3351" s="4">
        <v>0</v>
      </c>
      <c r="AB3351" s="4">
        <v>0</v>
      </c>
      <c r="AC3351" s="4">
        <v>0</v>
      </c>
      <c r="AD3351" s="4">
        <v>6861326</v>
      </c>
      <c r="AE3351" s="5">
        <v>1463</v>
      </c>
      <c r="AF3351" s="1" t="s">
        <v>70</v>
      </c>
      <c r="AG3351" s="1" t="s">
        <v>71</v>
      </c>
      <c r="AH3351" s="1" t="s">
        <v>89</v>
      </c>
      <c r="AI3351" s="1" t="s">
        <v>57</v>
      </c>
      <c r="AJ3351" s="5">
        <v>10950</v>
      </c>
      <c r="AK3351" s="4">
        <v>-71615</v>
      </c>
      <c r="AL3351" s="4">
        <v>0</v>
      </c>
      <c r="AM3351" s="4">
        <v>0</v>
      </c>
      <c r="AN3351" s="4">
        <v>0</v>
      </c>
      <c r="AO3351" s="4">
        <v>-805513</v>
      </c>
      <c r="AP3351" s="4">
        <v>-805513</v>
      </c>
      <c r="AQ3351" s="4">
        <v>0</v>
      </c>
      <c r="AR3351" s="4">
        <v>6055813</v>
      </c>
      <c r="AS3351" s="1" t="s">
        <v>52</v>
      </c>
      <c r="AT3351" s="9">
        <f t="shared" si="1544"/>
        <v>43555</v>
      </c>
      <c r="AU3351" s="9">
        <f t="shared" si="1545"/>
        <v>43525</v>
      </c>
      <c r="AV3351" s="9">
        <v>44798</v>
      </c>
      <c r="AW3351" s="11">
        <f t="shared" si="1546"/>
        <v>3.4054794520547946</v>
      </c>
      <c r="AX3351">
        <v>10</v>
      </c>
      <c r="AY3351" s="12">
        <v>0.05</v>
      </c>
      <c r="AZ3351">
        <f t="shared" si="1547"/>
        <v>9.5000000000000001E-2</v>
      </c>
      <c r="BA3351" s="13">
        <f t="shared" si="1548"/>
        <v>6861326</v>
      </c>
      <c r="BI3351" s="14">
        <f t="shared" ref="BI3351:BI3353" si="1554">AR3351</f>
        <v>6055813</v>
      </c>
      <c r="BJ3351" s="14">
        <v>0</v>
      </c>
      <c r="BK3351" s="14">
        <f t="shared" ref="BK3351:BK3353" si="1555">AR3351</f>
        <v>6055813</v>
      </c>
      <c r="BL3351" s="52">
        <v>0</v>
      </c>
      <c r="BM3351" s="15">
        <f t="shared" ref="BM3351:BM3353" si="1556">AR3351</f>
        <v>6055813</v>
      </c>
    </row>
    <row r="3352" spans="1:65">
      <c r="A3352" s="8">
        <v>3350</v>
      </c>
      <c r="B3352" s="1" t="s">
        <v>44</v>
      </c>
      <c r="C3352" s="1">
        <v>1500</v>
      </c>
      <c r="D3352" s="1" t="s">
        <v>60</v>
      </c>
      <c r="E3352" s="1">
        <v>150000130</v>
      </c>
      <c r="F3352" s="1" t="s">
        <v>60</v>
      </c>
      <c r="G3352" s="1" t="s">
        <v>108</v>
      </c>
      <c r="H3352" s="1">
        <v>20</v>
      </c>
      <c r="I3352" s="1" t="s">
        <v>52</v>
      </c>
      <c r="J3352" s="1" t="s">
        <v>49</v>
      </c>
      <c r="K3352" s="1">
        <v>17406001</v>
      </c>
      <c r="L3352" s="1" t="s">
        <v>50</v>
      </c>
      <c r="M3352" s="1" t="s">
        <v>51</v>
      </c>
      <c r="N3352" s="1" t="s">
        <v>64</v>
      </c>
      <c r="O3352" s="1" t="s">
        <v>65</v>
      </c>
      <c r="P3352" s="1" t="s">
        <v>66</v>
      </c>
      <c r="Q3352" s="1" t="s">
        <v>67</v>
      </c>
      <c r="R3352" s="1" t="s">
        <v>87</v>
      </c>
      <c r="S3352" s="1" t="s">
        <v>88</v>
      </c>
      <c r="T3352" s="2">
        <v>43555</v>
      </c>
      <c r="U3352" s="2">
        <v>43555</v>
      </c>
      <c r="V3352" s="1" t="s">
        <v>52</v>
      </c>
      <c r="W3352" s="3">
        <v>1</v>
      </c>
      <c r="X3352" s="1" t="s">
        <v>53</v>
      </c>
      <c r="Y3352" s="4">
        <v>5552065</v>
      </c>
      <c r="Z3352" s="4">
        <v>-593858</v>
      </c>
      <c r="AA3352" s="4">
        <v>0</v>
      </c>
      <c r="AB3352" s="4">
        <v>0</v>
      </c>
      <c r="AC3352" s="4">
        <v>0</v>
      </c>
      <c r="AD3352" s="4">
        <v>5552065</v>
      </c>
      <c r="AE3352" s="5">
        <v>1463</v>
      </c>
      <c r="AF3352" s="1" t="s">
        <v>70</v>
      </c>
      <c r="AG3352" s="1" t="s">
        <v>71</v>
      </c>
      <c r="AH3352" s="1" t="s">
        <v>89</v>
      </c>
      <c r="AI3352" s="1" t="s">
        <v>57</v>
      </c>
      <c r="AJ3352" s="5">
        <v>10950</v>
      </c>
      <c r="AK3352" s="4">
        <v>-57949</v>
      </c>
      <c r="AL3352" s="4">
        <v>0</v>
      </c>
      <c r="AM3352" s="4">
        <v>0</v>
      </c>
      <c r="AN3352" s="4">
        <v>0</v>
      </c>
      <c r="AO3352" s="4">
        <v>-651807</v>
      </c>
      <c r="AP3352" s="4">
        <v>-651807</v>
      </c>
      <c r="AQ3352" s="4">
        <v>0</v>
      </c>
      <c r="AR3352" s="4">
        <v>4900258</v>
      </c>
      <c r="AS3352" s="1" t="s">
        <v>52</v>
      </c>
      <c r="AT3352" s="9">
        <f t="shared" si="1544"/>
        <v>43555</v>
      </c>
      <c r="AU3352" s="9">
        <f t="shared" si="1545"/>
        <v>43525</v>
      </c>
      <c r="AV3352" s="9">
        <v>44798</v>
      </c>
      <c r="AW3352" s="11">
        <f t="shared" si="1546"/>
        <v>3.4054794520547946</v>
      </c>
      <c r="AX3352">
        <v>10</v>
      </c>
      <c r="AY3352" s="12">
        <v>0.05</v>
      </c>
      <c r="AZ3352">
        <f t="shared" si="1547"/>
        <v>9.5000000000000001E-2</v>
      </c>
      <c r="BA3352" s="13">
        <f t="shared" si="1548"/>
        <v>5552065</v>
      </c>
      <c r="BI3352" s="14">
        <f t="shared" si="1554"/>
        <v>4900258</v>
      </c>
      <c r="BJ3352" s="14">
        <v>0</v>
      </c>
      <c r="BK3352" s="14">
        <f t="shared" si="1555"/>
        <v>4900258</v>
      </c>
      <c r="BL3352" s="52">
        <v>0</v>
      </c>
      <c r="BM3352" s="15">
        <f t="shared" si="1556"/>
        <v>4900258</v>
      </c>
    </row>
    <row r="3353" spans="1:65">
      <c r="A3353" s="8">
        <v>3351</v>
      </c>
      <c r="B3353" s="1" t="s">
        <v>44</v>
      </c>
      <c r="C3353" s="1">
        <v>1500</v>
      </c>
      <c r="D3353" s="1" t="s">
        <v>60</v>
      </c>
      <c r="E3353" s="1">
        <v>150000130</v>
      </c>
      <c r="F3353" s="1" t="s">
        <v>60</v>
      </c>
      <c r="G3353" s="1" t="s">
        <v>109</v>
      </c>
      <c r="H3353" s="1">
        <v>21</v>
      </c>
      <c r="I3353" s="1" t="s">
        <v>52</v>
      </c>
      <c r="J3353" s="1" t="s">
        <v>49</v>
      </c>
      <c r="K3353" s="1">
        <v>17406001</v>
      </c>
      <c r="L3353" s="1" t="s">
        <v>50</v>
      </c>
      <c r="M3353" s="1" t="s">
        <v>51</v>
      </c>
      <c r="N3353" s="1" t="s">
        <v>64</v>
      </c>
      <c r="O3353" s="1" t="s">
        <v>65</v>
      </c>
      <c r="P3353" s="1" t="s">
        <v>66</v>
      </c>
      <c r="Q3353" s="1" t="s">
        <v>67</v>
      </c>
      <c r="R3353" s="1" t="s">
        <v>87</v>
      </c>
      <c r="S3353" s="1" t="s">
        <v>88</v>
      </c>
      <c r="T3353" s="2">
        <v>43555</v>
      </c>
      <c r="U3353" s="2">
        <v>43555</v>
      </c>
      <c r="V3353" s="1" t="s">
        <v>52</v>
      </c>
      <c r="W3353" s="3">
        <v>1</v>
      </c>
      <c r="X3353" s="1" t="s">
        <v>53</v>
      </c>
      <c r="Y3353" s="4">
        <v>1950695</v>
      </c>
      <c r="Z3353" s="4">
        <v>-209224</v>
      </c>
      <c r="AA3353" s="4">
        <v>0</v>
      </c>
      <c r="AB3353" s="4">
        <v>0</v>
      </c>
      <c r="AC3353" s="4">
        <v>0</v>
      </c>
      <c r="AD3353" s="4">
        <v>1950695</v>
      </c>
      <c r="AE3353" s="5">
        <v>1463</v>
      </c>
      <c r="AF3353" s="1" t="s">
        <v>70</v>
      </c>
      <c r="AG3353" s="1" t="s">
        <v>71</v>
      </c>
      <c r="AH3353" s="1" t="s">
        <v>89</v>
      </c>
      <c r="AI3353" s="1" t="s">
        <v>57</v>
      </c>
      <c r="AJ3353" s="5">
        <v>10950</v>
      </c>
      <c r="AK3353" s="4">
        <v>-20353</v>
      </c>
      <c r="AL3353" s="4">
        <v>0</v>
      </c>
      <c r="AM3353" s="4">
        <v>0</v>
      </c>
      <c r="AN3353" s="4">
        <v>0</v>
      </c>
      <c r="AO3353" s="4">
        <v>-229577</v>
      </c>
      <c r="AP3353" s="4">
        <v>-229577</v>
      </c>
      <c r="AQ3353" s="4">
        <v>0</v>
      </c>
      <c r="AR3353" s="4">
        <v>1721118</v>
      </c>
      <c r="AS3353" s="1" t="s">
        <v>52</v>
      </c>
      <c r="AT3353" s="9">
        <f t="shared" si="1544"/>
        <v>43555</v>
      </c>
      <c r="AU3353" s="9">
        <f t="shared" si="1545"/>
        <v>43525</v>
      </c>
      <c r="AV3353" s="9">
        <v>44798</v>
      </c>
      <c r="AW3353" s="11">
        <f t="shared" si="1546"/>
        <v>3.4054794520547946</v>
      </c>
      <c r="AX3353">
        <v>10</v>
      </c>
      <c r="AY3353" s="12">
        <v>0.05</v>
      </c>
      <c r="AZ3353">
        <f t="shared" si="1547"/>
        <v>9.5000000000000001E-2</v>
      </c>
      <c r="BA3353" s="13">
        <f t="shared" si="1548"/>
        <v>1950695</v>
      </c>
      <c r="BI3353" s="14">
        <f t="shared" si="1554"/>
        <v>1721118</v>
      </c>
      <c r="BJ3353" s="14">
        <v>0</v>
      </c>
      <c r="BK3353" s="14">
        <f t="shared" si="1555"/>
        <v>1721118</v>
      </c>
      <c r="BL3353" s="52">
        <v>0</v>
      </c>
      <c r="BM3353" s="15">
        <f t="shared" si="1556"/>
        <v>1721118</v>
      </c>
    </row>
    <row r="3354" spans="1:65">
      <c r="A3354" s="8">
        <v>3352</v>
      </c>
      <c r="B3354" s="1" t="s">
        <v>44</v>
      </c>
      <c r="C3354" s="1">
        <v>1500</v>
      </c>
      <c r="D3354" s="1" t="s">
        <v>60</v>
      </c>
      <c r="E3354" s="1">
        <v>150000130</v>
      </c>
      <c r="F3354" s="1" t="s">
        <v>60</v>
      </c>
      <c r="G3354" s="1" t="s">
        <v>110</v>
      </c>
      <c r="H3354" s="1">
        <v>22</v>
      </c>
      <c r="I3354" s="1" t="s">
        <v>52</v>
      </c>
      <c r="J3354" s="1" t="s">
        <v>49</v>
      </c>
      <c r="K3354" s="1">
        <v>17406001</v>
      </c>
      <c r="L3354" s="1" t="s">
        <v>50</v>
      </c>
      <c r="M3354" s="1" t="s">
        <v>51</v>
      </c>
      <c r="N3354" s="1" t="s">
        <v>64</v>
      </c>
      <c r="O3354" s="1" t="s">
        <v>65</v>
      </c>
      <c r="P3354" s="1" t="s">
        <v>66</v>
      </c>
      <c r="Q3354" s="1" t="s">
        <v>67</v>
      </c>
      <c r="R3354" s="1" t="s">
        <v>87</v>
      </c>
      <c r="S3354" s="1" t="s">
        <v>88</v>
      </c>
      <c r="T3354" s="2">
        <v>43555</v>
      </c>
      <c r="U3354" s="2">
        <v>43555</v>
      </c>
      <c r="V3354" s="1" t="s">
        <v>52</v>
      </c>
      <c r="W3354" s="3">
        <v>1</v>
      </c>
      <c r="X3354" s="1" t="s">
        <v>53</v>
      </c>
      <c r="Y3354" s="4">
        <v>16789210</v>
      </c>
      <c r="Z3354" s="4">
        <v>-1795802</v>
      </c>
      <c r="AA3354" s="4">
        <v>0</v>
      </c>
      <c r="AB3354" s="4">
        <v>0</v>
      </c>
      <c r="AC3354" s="4">
        <v>0</v>
      </c>
      <c r="AD3354" s="4">
        <v>16789210</v>
      </c>
      <c r="AE3354" s="5">
        <v>1463</v>
      </c>
      <c r="AF3354" s="1" t="s">
        <v>70</v>
      </c>
      <c r="AG3354" s="1" t="s">
        <v>71</v>
      </c>
      <c r="AH3354" s="1" t="s">
        <v>89</v>
      </c>
      <c r="AI3354" s="1" t="s">
        <v>57</v>
      </c>
      <c r="AJ3354" s="5">
        <v>10950</v>
      </c>
      <c r="AK3354" s="4">
        <v>-175237</v>
      </c>
      <c r="AL3354" s="4">
        <v>0</v>
      </c>
      <c r="AM3354" s="4">
        <v>0</v>
      </c>
      <c r="AN3354" s="4">
        <v>0</v>
      </c>
      <c r="AO3354" s="4">
        <v>-1971039</v>
      </c>
      <c r="AP3354" s="4">
        <v>-1971039</v>
      </c>
      <c r="AQ3354" s="4">
        <v>0</v>
      </c>
      <c r="AR3354" s="4">
        <v>14818171</v>
      </c>
      <c r="AS3354" s="1" t="s">
        <v>52</v>
      </c>
      <c r="AT3354" s="9">
        <f t="shared" si="1544"/>
        <v>43555</v>
      </c>
      <c r="AU3354" s="9">
        <f t="shared" si="1545"/>
        <v>43525</v>
      </c>
      <c r="AV3354" s="9">
        <v>44798</v>
      </c>
      <c r="AW3354" s="11">
        <f t="shared" si="1546"/>
        <v>3.4054794520547946</v>
      </c>
      <c r="AX3354">
        <v>25</v>
      </c>
      <c r="AY3354" s="12">
        <v>0.05</v>
      </c>
      <c r="AZ3354">
        <f t="shared" si="1547"/>
        <v>3.7999999999999999E-2</v>
      </c>
      <c r="BA3354" s="13">
        <f t="shared" si="1548"/>
        <v>16789210</v>
      </c>
      <c r="BB3354" s="17" t="s">
        <v>2189</v>
      </c>
      <c r="BC3354">
        <f>MATCH(BB3354,MONTHLY_INDEX!$A:$A,0)</f>
        <v>798</v>
      </c>
      <c r="BD3354">
        <f>MATCH(AU3354,MONTHLY_INDEX!$1:$1,0)</f>
        <v>87</v>
      </c>
      <c r="BE3354">
        <f>INDEX(MONTHLY_INDEX!$1:$1048576,Final!BC3354,Final!BD3354)</f>
        <v>95.2</v>
      </c>
      <c r="BF3354">
        <f>MATCH($BF$1,MONTHLY_INDEX!$1:$1,0)</f>
        <v>127</v>
      </c>
      <c r="BG3354">
        <f>INDEX(MONTHLY_INDEX!$1:$1048576,Final!BC3354,Final!BF3354)</f>
        <v>95.3</v>
      </c>
      <c r="BH3354" s="23">
        <f>(BG3354-BE3354)/BE3354</f>
        <v>1.0504201680671672E-3</v>
      </c>
      <c r="BI3354" s="14">
        <f>(1+BH3354)*BA3354</f>
        <v>16806845.724789917</v>
      </c>
      <c r="BJ3354" s="14">
        <f>BI3354*AZ3354*AW3354</f>
        <v>2174943.9752458273</v>
      </c>
      <c r="BK3354" s="15">
        <f t="shared" si="1552"/>
        <v>14631901.74954409</v>
      </c>
      <c r="BL3354" s="52">
        <v>0</v>
      </c>
      <c r="BM3354" s="15">
        <f>MAX((1-BL3354)*BK3354,BI3354*AY3354)</f>
        <v>14631901.74954409</v>
      </c>
    </row>
    <row r="3355" spans="1:65">
      <c r="A3355" s="8">
        <v>3353</v>
      </c>
      <c r="B3355" s="1" t="s">
        <v>44</v>
      </c>
      <c r="C3355" s="1">
        <v>1500</v>
      </c>
      <c r="D3355" s="1" t="s">
        <v>60</v>
      </c>
      <c r="E3355" s="1">
        <v>150000130</v>
      </c>
      <c r="F3355" s="1" t="s">
        <v>60</v>
      </c>
      <c r="G3355" s="1" t="s">
        <v>111</v>
      </c>
      <c r="H3355" s="1">
        <v>23</v>
      </c>
      <c r="I3355" s="1" t="s">
        <v>52</v>
      </c>
      <c r="J3355" s="1" t="s">
        <v>49</v>
      </c>
      <c r="K3355" s="1">
        <v>17406001</v>
      </c>
      <c r="L3355" s="1" t="s">
        <v>50</v>
      </c>
      <c r="M3355" s="1" t="s">
        <v>51</v>
      </c>
      <c r="N3355" s="1" t="s">
        <v>64</v>
      </c>
      <c r="O3355" s="1" t="s">
        <v>65</v>
      </c>
      <c r="P3355" s="1" t="s">
        <v>66</v>
      </c>
      <c r="Q3355" s="1" t="s">
        <v>67</v>
      </c>
      <c r="R3355" s="1" t="s">
        <v>87</v>
      </c>
      <c r="S3355" s="1" t="s">
        <v>88</v>
      </c>
      <c r="T3355" s="2">
        <v>43555</v>
      </c>
      <c r="U3355" s="2">
        <v>43555</v>
      </c>
      <c r="V3355" s="1" t="s">
        <v>52</v>
      </c>
      <c r="W3355" s="3">
        <v>1</v>
      </c>
      <c r="X3355" s="1" t="s">
        <v>53</v>
      </c>
      <c r="Y3355" s="4">
        <v>81379</v>
      </c>
      <c r="Z3355" s="4">
        <v>-27336</v>
      </c>
      <c r="AA3355" s="4">
        <v>0</v>
      </c>
      <c r="AB3355" s="4">
        <v>0</v>
      </c>
      <c r="AC3355" s="4">
        <v>0</v>
      </c>
      <c r="AD3355" s="4">
        <v>81379</v>
      </c>
      <c r="AE3355" s="5">
        <v>1463</v>
      </c>
      <c r="AF3355" s="1" t="s">
        <v>70</v>
      </c>
      <c r="AG3355" s="1" t="s">
        <v>71</v>
      </c>
      <c r="AH3355" s="1" t="s">
        <v>89</v>
      </c>
      <c r="AI3355" s="1" t="s">
        <v>57</v>
      </c>
      <c r="AJ3355" s="5">
        <v>10950</v>
      </c>
      <c r="AK3355" s="4">
        <v>-619</v>
      </c>
      <c r="AL3355" s="4">
        <v>0</v>
      </c>
      <c r="AM3355" s="4">
        <v>0</v>
      </c>
      <c r="AN3355" s="4">
        <v>0</v>
      </c>
      <c r="AO3355" s="4">
        <v>-27955</v>
      </c>
      <c r="AP3355" s="4">
        <v>-27955</v>
      </c>
      <c r="AQ3355" s="4">
        <v>0</v>
      </c>
      <c r="AR3355" s="4">
        <v>53424</v>
      </c>
      <c r="AS3355" s="1" t="s">
        <v>52</v>
      </c>
      <c r="AT3355" s="9">
        <f t="shared" si="1544"/>
        <v>43555</v>
      </c>
      <c r="AU3355" s="9">
        <f t="shared" si="1545"/>
        <v>43525</v>
      </c>
      <c r="AV3355" s="9">
        <v>44798</v>
      </c>
      <c r="AW3355" s="11">
        <f t="shared" si="1546"/>
        <v>3.4054794520547946</v>
      </c>
      <c r="AX3355">
        <v>10</v>
      </c>
      <c r="AY3355" s="12">
        <v>0.05</v>
      </c>
      <c r="AZ3355">
        <f t="shared" si="1547"/>
        <v>9.5000000000000001E-2</v>
      </c>
      <c r="BA3355" s="13">
        <f t="shared" si="1548"/>
        <v>81379</v>
      </c>
      <c r="BI3355" s="14">
        <f t="shared" ref="BI3355:BI3359" si="1557">AR3355</f>
        <v>53424</v>
      </c>
      <c r="BJ3355" s="14">
        <v>0</v>
      </c>
      <c r="BK3355" s="14">
        <f t="shared" ref="BK3355:BK3359" si="1558">AR3355</f>
        <v>53424</v>
      </c>
      <c r="BL3355" s="52">
        <v>0</v>
      </c>
      <c r="BM3355" s="15">
        <f t="shared" ref="BM3355:BM3359" si="1559">AR3355</f>
        <v>53424</v>
      </c>
    </row>
    <row r="3356" spans="1:65">
      <c r="A3356" s="8">
        <v>3354</v>
      </c>
      <c r="B3356" s="1" t="s">
        <v>44</v>
      </c>
      <c r="C3356" s="1">
        <v>1500</v>
      </c>
      <c r="D3356" s="1" t="s">
        <v>60</v>
      </c>
      <c r="E3356" s="1">
        <v>150000130</v>
      </c>
      <c r="F3356" s="1" t="s">
        <v>112</v>
      </c>
      <c r="G3356" s="1" t="s">
        <v>113</v>
      </c>
      <c r="H3356" s="1">
        <v>24</v>
      </c>
      <c r="I3356" s="1" t="s">
        <v>52</v>
      </c>
      <c r="J3356" s="1" t="s">
        <v>49</v>
      </c>
      <c r="K3356" s="1">
        <v>17406001</v>
      </c>
      <c r="L3356" s="1" t="s">
        <v>50</v>
      </c>
      <c r="M3356" s="1" t="s">
        <v>51</v>
      </c>
      <c r="N3356" s="1" t="s">
        <v>64</v>
      </c>
      <c r="O3356" s="1" t="s">
        <v>65</v>
      </c>
      <c r="P3356" s="1" t="s">
        <v>66</v>
      </c>
      <c r="Q3356" s="1" t="s">
        <v>67</v>
      </c>
      <c r="R3356" s="1" t="s">
        <v>87</v>
      </c>
      <c r="S3356" s="1" t="s">
        <v>88</v>
      </c>
      <c r="T3356" s="2">
        <v>43555</v>
      </c>
      <c r="U3356" s="2">
        <v>43555</v>
      </c>
      <c r="V3356" s="1" t="s">
        <v>52</v>
      </c>
      <c r="W3356" s="3">
        <v>1</v>
      </c>
      <c r="X3356" s="1" t="s">
        <v>53</v>
      </c>
      <c r="Y3356" s="4">
        <v>1305730</v>
      </c>
      <c r="Z3356" s="4">
        <v>-139662.10999999999</v>
      </c>
      <c r="AA3356" s="4">
        <v>0</v>
      </c>
      <c r="AB3356" s="4">
        <v>0</v>
      </c>
      <c r="AC3356" s="4">
        <v>0</v>
      </c>
      <c r="AD3356" s="4">
        <v>1305730</v>
      </c>
      <c r="AE3356" s="5">
        <v>1463</v>
      </c>
      <c r="AF3356" s="1" t="s">
        <v>70</v>
      </c>
      <c r="AG3356" s="1" t="s">
        <v>71</v>
      </c>
      <c r="AH3356" s="1" t="s">
        <v>89</v>
      </c>
      <c r="AI3356" s="1" t="s">
        <v>57</v>
      </c>
      <c r="AJ3356" s="5">
        <v>10950</v>
      </c>
      <c r="AK3356" s="4">
        <v>-13629</v>
      </c>
      <c r="AL3356" s="4">
        <v>0</v>
      </c>
      <c r="AM3356" s="4">
        <v>0</v>
      </c>
      <c r="AN3356" s="4">
        <v>0</v>
      </c>
      <c r="AO3356" s="4">
        <v>-153291.10999999999</v>
      </c>
      <c r="AP3356" s="4">
        <v>-153291.10999999999</v>
      </c>
      <c r="AQ3356" s="4">
        <v>0</v>
      </c>
      <c r="AR3356" s="4">
        <v>1152438.8899999999</v>
      </c>
      <c r="AS3356" s="1" t="s">
        <v>52</v>
      </c>
      <c r="AT3356" s="9">
        <f t="shared" si="1544"/>
        <v>43555</v>
      </c>
      <c r="AU3356" s="9">
        <f t="shared" si="1545"/>
        <v>43525</v>
      </c>
      <c r="AV3356" s="9">
        <v>44798</v>
      </c>
      <c r="AW3356" s="11">
        <f t="shared" si="1546"/>
        <v>3.4054794520547946</v>
      </c>
      <c r="AX3356">
        <v>10</v>
      </c>
      <c r="AY3356" s="12">
        <v>0.05</v>
      </c>
      <c r="AZ3356">
        <f t="shared" si="1547"/>
        <v>9.5000000000000001E-2</v>
      </c>
      <c r="BA3356" s="13">
        <f t="shared" si="1548"/>
        <v>1305730</v>
      </c>
      <c r="BB3356" s="16" t="s">
        <v>593</v>
      </c>
      <c r="BC3356" s="16" t="s">
        <v>593</v>
      </c>
      <c r="BD3356" s="16" t="s">
        <v>593</v>
      </c>
      <c r="BE3356" s="16" t="s">
        <v>593</v>
      </c>
      <c r="BF3356" s="16" t="s">
        <v>593</v>
      </c>
      <c r="BG3356" s="16" t="s">
        <v>593</v>
      </c>
      <c r="BH3356" s="16" t="s">
        <v>593</v>
      </c>
      <c r="BI3356" s="14">
        <f t="shared" si="1557"/>
        <v>1152438.8899999999</v>
      </c>
      <c r="BJ3356" s="14">
        <v>0</v>
      </c>
      <c r="BK3356" s="14">
        <f t="shared" si="1558"/>
        <v>1152438.8899999999</v>
      </c>
      <c r="BL3356" s="52">
        <v>0</v>
      </c>
      <c r="BM3356" s="15">
        <f t="shared" si="1559"/>
        <v>1152438.8899999999</v>
      </c>
    </row>
    <row r="3357" spans="1:65">
      <c r="A3357" s="8">
        <v>3355</v>
      </c>
      <c r="B3357" s="1" t="s">
        <v>44</v>
      </c>
      <c r="C3357" s="1">
        <v>1500</v>
      </c>
      <c r="D3357" s="1" t="s">
        <v>60</v>
      </c>
      <c r="E3357" s="1">
        <v>150000130</v>
      </c>
      <c r="F3357" s="1" t="s">
        <v>112</v>
      </c>
      <c r="G3357" s="1" t="s">
        <v>114</v>
      </c>
      <c r="H3357" s="1">
        <v>25</v>
      </c>
      <c r="I3357" s="1" t="s">
        <v>52</v>
      </c>
      <c r="J3357" s="1" t="s">
        <v>49</v>
      </c>
      <c r="K3357" s="1">
        <v>17406001</v>
      </c>
      <c r="L3357" s="1" t="s">
        <v>50</v>
      </c>
      <c r="M3357" s="1" t="s">
        <v>51</v>
      </c>
      <c r="N3357" s="1" t="s">
        <v>64</v>
      </c>
      <c r="O3357" s="1" t="s">
        <v>65</v>
      </c>
      <c r="P3357" s="1" t="s">
        <v>66</v>
      </c>
      <c r="Q3357" s="1" t="s">
        <v>67</v>
      </c>
      <c r="R3357" s="1" t="s">
        <v>87</v>
      </c>
      <c r="S3357" s="1" t="s">
        <v>88</v>
      </c>
      <c r="T3357" s="2">
        <v>43555</v>
      </c>
      <c r="U3357" s="2">
        <v>43555</v>
      </c>
      <c r="V3357" s="1" t="s">
        <v>52</v>
      </c>
      <c r="W3357" s="3">
        <v>1</v>
      </c>
      <c r="X3357" s="1" t="s">
        <v>53</v>
      </c>
      <c r="Y3357" s="4">
        <v>5865877</v>
      </c>
      <c r="Z3357" s="4">
        <v>-627425.27</v>
      </c>
      <c r="AA3357" s="4">
        <v>0</v>
      </c>
      <c r="AB3357" s="4">
        <v>0</v>
      </c>
      <c r="AC3357" s="4">
        <v>0</v>
      </c>
      <c r="AD3357" s="4">
        <v>5865877</v>
      </c>
      <c r="AE3357" s="5">
        <v>1463</v>
      </c>
      <c r="AF3357" s="1" t="s">
        <v>70</v>
      </c>
      <c r="AG3357" s="1" t="s">
        <v>71</v>
      </c>
      <c r="AH3357" s="1" t="s">
        <v>89</v>
      </c>
      <c r="AI3357" s="1" t="s">
        <v>57</v>
      </c>
      <c r="AJ3357" s="5">
        <v>10950</v>
      </c>
      <c r="AK3357" s="4">
        <v>-61225</v>
      </c>
      <c r="AL3357" s="4">
        <v>0</v>
      </c>
      <c r="AM3357" s="4">
        <v>0</v>
      </c>
      <c r="AN3357" s="4">
        <v>0</v>
      </c>
      <c r="AO3357" s="4">
        <v>-688650.27</v>
      </c>
      <c r="AP3357" s="4">
        <v>-688650.27</v>
      </c>
      <c r="AQ3357" s="4">
        <v>0</v>
      </c>
      <c r="AR3357" s="4">
        <v>5177226.7300000004</v>
      </c>
      <c r="AS3357" s="1" t="s">
        <v>52</v>
      </c>
      <c r="AT3357" s="9">
        <f t="shared" si="1544"/>
        <v>43555</v>
      </c>
      <c r="AU3357" s="9">
        <f t="shared" si="1545"/>
        <v>43525</v>
      </c>
      <c r="AV3357" s="9">
        <v>44798</v>
      </c>
      <c r="AW3357" s="11">
        <f t="shared" si="1546"/>
        <v>3.4054794520547946</v>
      </c>
      <c r="AX3357">
        <v>10</v>
      </c>
      <c r="AY3357" s="12">
        <v>0.05</v>
      </c>
      <c r="AZ3357">
        <f t="shared" si="1547"/>
        <v>9.5000000000000001E-2</v>
      </c>
      <c r="BA3357" s="13">
        <f t="shared" si="1548"/>
        <v>5865877</v>
      </c>
      <c r="BB3357" s="16" t="s">
        <v>593</v>
      </c>
      <c r="BC3357" s="16" t="s">
        <v>593</v>
      </c>
      <c r="BD3357" s="16" t="s">
        <v>593</v>
      </c>
      <c r="BE3357" s="16" t="s">
        <v>593</v>
      </c>
      <c r="BF3357" s="16" t="s">
        <v>593</v>
      </c>
      <c r="BG3357" s="16" t="s">
        <v>593</v>
      </c>
      <c r="BH3357" s="16" t="s">
        <v>593</v>
      </c>
      <c r="BI3357" s="14">
        <f t="shared" si="1557"/>
        <v>5177226.7300000004</v>
      </c>
      <c r="BJ3357" s="14">
        <v>0</v>
      </c>
      <c r="BK3357" s="14">
        <f t="shared" si="1558"/>
        <v>5177226.7300000004</v>
      </c>
      <c r="BL3357" s="52">
        <v>0</v>
      </c>
      <c r="BM3357" s="15">
        <f t="shared" si="1559"/>
        <v>5177226.7300000004</v>
      </c>
    </row>
    <row r="3358" spans="1:65">
      <c r="A3358" s="8">
        <v>3356</v>
      </c>
      <c r="B3358" s="1" t="s">
        <v>44</v>
      </c>
      <c r="C3358" s="1">
        <v>1500</v>
      </c>
      <c r="D3358" s="1" t="s">
        <v>60</v>
      </c>
      <c r="E3358" s="1">
        <v>150000130</v>
      </c>
      <c r="F3358" s="1" t="s">
        <v>60</v>
      </c>
      <c r="G3358" s="1" t="s">
        <v>115</v>
      </c>
      <c r="H3358" s="1">
        <v>26</v>
      </c>
      <c r="I3358" s="1" t="s">
        <v>52</v>
      </c>
      <c r="J3358" s="1" t="s">
        <v>49</v>
      </c>
      <c r="K3358" s="1">
        <v>17406001</v>
      </c>
      <c r="L3358" s="1" t="s">
        <v>50</v>
      </c>
      <c r="M3358" s="1" t="s">
        <v>51</v>
      </c>
      <c r="N3358" s="1" t="s">
        <v>64</v>
      </c>
      <c r="O3358" s="1" t="s">
        <v>65</v>
      </c>
      <c r="P3358" s="1" t="s">
        <v>66</v>
      </c>
      <c r="Q3358" s="1" t="s">
        <v>67</v>
      </c>
      <c r="R3358" s="1" t="s">
        <v>87</v>
      </c>
      <c r="S3358" s="1" t="s">
        <v>88</v>
      </c>
      <c r="T3358" s="2">
        <v>43555</v>
      </c>
      <c r="U3358" s="2">
        <v>43555</v>
      </c>
      <c r="V3358" s="1" t="s">
        <v>52</v>
      </c>
      <c r="W3358" s="3">
        <v>1</v>
      </c>
      <c r="X3358" s="1" t="s">
        <v>53</v>
      </c>
      <c r="Y3358" s="4">
        <v>120000</v>
      </c>
      <c r="Z3358" s="4">
        <v>-12834</v>
      </c>
      <c r="AA3358" s="4">
        <v>0</v>
      </c>
      <c r="AB3358" s="4">
        <v>0</v>
      </c>
      <c r="AC3358" s="4">
        <v>0</v>
      </c>
      <c r="AD3358" s="4">
        <v>120000</v>
      </c>
      <c r="AE3358" s="5">
        <v>1463</v>
      </c>
      <c r="AF3358" s="1" t="s">
        <v>70</v>
      </c>
      <c r="AG3358" s="1" t="s">
        <v>71</v>
      </c>
      <c r="AH3358" s="1" t="s">
        <v>89</v>
      </c>
      <c r="AI3358" s="1" t="s">
        <v>57</v>
      </c>
      <c r="AJ3358" s="5">
        <v>10950</v>
      </c>
      <c r="AK3358" s="4">
        <v>-1253</v>
      </c>
      <c r="AL3358" s="4">
        <v>0</v>
      </c>
      <c r="AM3358" s="4">
        <v>0</v>
      </c>
      <c r="AN3358" s="4">
        <v>0</v>
      </c>
      <c r="AO3358" s="4">
        <v>-14087</v>
      </c>
      <c r="AP3358" s="4">
        <v>-14087</v>
      </c>
      <c r="AQ3358" s="4">
        <v>0</v>
      </c>
      <c r="AR3358" s="4">
        <v>105913</v>
      </c>
      <c r="AS3358" s="1" t="s">
        <v>52</v>
      </c>
      <c r="AT3358" s="9">
        <f t="shared" si="1544"/>
        <v>43555</v>
      </c>
      <c r="AU3358" s="9">
        <f t="shared" si="1545"/>
        <v>43525</v>
      </c>
      <c r="AV3358" s="9">
        <v>44798</v>
      </c>
      <c r="AW3358" s="11">
        <f t="shared" si="1546"/>
        <v>3.4054794520547946</v>
      </c>
      <c r="AX3358">
        <v>10</v>
      </c>
      <c r="AY3358" s="12">
        <v>0.05</v>
      </c>
      <c r="AZ3358">
        <f t="shared" si="1547"/>
        <v>9.5000000000000001E-2</v>
      </c>
      <c r="BA3358" s="13">
        <f t="shared" si="1548"/>
        <v>120000</v>
      </c>
      <c r="BI3358" s="14">
        <f t="shared" si="1557"/>
        <v>105913</v>
      </c>
      <c r="BJ3358" s="14">
        <v>0</v>
      </c>
      <c r="BK3358" s="14">
        <f t="shared" si="1558"/>
        <v>105913</v>
      </c>
      <c r="BL3358" s="52">
        <v>0</v>
      </c>
      <c r="BM3358" s="15">
        <f t="shared" si="1559"/>
        <v>105913</v>
      </c>
    </row>
    <row r="3359" spans="1:65">
      <c r="A3359" s="8">
        <v>3357</v>
      </c>
      <c r="B3359" s="1" t="s">
        <v>44</v>
      </c>
      <c r="C3359" s="1">
        <v>1500</v>
      </c>
      <c r="D3359" s="1" t="s">
        <v>60</v>
      </c>
      <c r="E3359" s="1">
        <v>150000130</v>
      </c>
      <c r="F3359" s="1" t="s">
        <v>112</v>
      </c>
      <c r="G3359" s="1" t="s">
        <v>116</v>
      </c>
      <c r="H3359" s="1">
        <v>27</v>
      </c>
      <c r="I3359" s="1" t="s">
        <v>240</v>
      </c>
      <c r="J3359" s="1" t="s">
        <v>49</v>
      </c>
      <c r="K3359" s="1">
        <v>17406001</v>
      </c>
      <c r="L3359" s="1" t="s">
        <v>50</v>
      </c>
      <c r="M3359" s="1" t="s">
        <v>51</v>
      </c>
      <c r="N3359" s="1" t="s">
        <v>64</v>
      </c>
      <c r="O3359" s="1" t="s">
        <v>65</v>
      </c>
      <c r="P3359" s="1" t="s">
        <v>66</v>
      </c>
      <c r="Q3359" s="1" t="s">
        <v>67</v>
      </c>
      <c r="R3359" s="1" t="s">
        <v>87</v>
      </c>
      <c r="S3359" s="1" t="s">
        <v>88</v>
      </c>
      <c r="T3359" s="2">
        <v>43555</v>
      </c>
      <c r="U3359" s="2">
        <v>43555</v>
      </c>
      <c r="V3359" s="1" t="s">
        <v>52</v>
      </c>
      <c r="W3359" s="3">
        <v>1</v>
      </c>
      <c r="X3359" s="1" t="s">
        <v>53</v>
      </c>
      <c r="Y3359" s="4">
        <v>4339035</v>
      </c>
      <c r="Z3359" s="4">
        <v>-464108.62</v>
      </c>
      <c r="AA3359" s="4">
        <v>0</v>
      </c>
      <c r="AB3359" s="4">
        <v>0</v>
      </c>
      <c r="AC3359" s="4">
        <v>0</v>
      </c>
      <c r="AD3359" s="4">
        <v>4339035</v>
      </c>
      <c r="AE3359" s="5">
        <v>1463</v>
      </c>
      <c r="AF3359" s="1" t="s">
        <v>70</v>
      </c>
      <c r="AG3359" s="1" t="s">
        <v>71</v>
      </c>
      <c r="AH3359" s="1" t="s">
        <v>89</v>
      </c>
      <c r="AI3359" s="1" t="s">
        <v>57</v>
      </c>
      <c r="AJ3359" s="5">
        <v>10950</v>
      </c>
      <c r="AK3359" s="4">
        <v>-45289</v>
      </c>
      <c r="AL3359" s="4">
        <v>0</v>
      </c>
      <c r="AM3359" s="4">
        <v>0</v>
      </c>
      <c r="AN3359" s="4">
        <v>0</v>
      </c>
      <c r="AO3359" s="4">
        <v>-509397.62</v>
      </c>
      <c r="AP3359" s="4">
        <v>-509397.62</v>
      </c>
      <c r="AQ3359" s="4">
        <v>0</v>
      </c>
      <c r="AR3359" s="4">
        <v>3829637.38</v>
      </c>
      <c r="AS3359" s="1" t="s">
        <v>52</v>
      </c>
      <c r="AT3359" s="9">
        <f t="shared" si="1544"/>
        <v>43555</v>
      </c>
      <c r="AU3359" s="9">
        <f t="shared" si="1545"/>
        <v>43525</v>
      </c>
      <c r="AV3359" s="9">
        <v>44798</v>
      </c>
      <c r="AW3359" s="11">
        <f t="shared" si="1546"/>
        <v>3.4054794520547946</v>
      </c>
      <c r="AX3359">
        <v>10</v>
      </c>
      <c r="AY3359" s="12">
        <v>0.05</v>
      </c>
      <c r="AZ3359">
        <f t="shared" si="1547"/>
        <v>9.5000000000000001E-2</v>
      </c>
      <c r="BA3359" s="13">
        <f t="shared" si="1548"/>
        <v>4339035</v>
      </c>
      <c r="BB3359" s="16" t="s">
        <v>593</v>
      </c>
      <c r="BC3359" s="16" t="s">
        <v>593</v>
      </c>
      <c r="BD3359" s="16" t="s">
        <v>593</v>
      </c>
      <c r="BE3359" s="16" t="s">
        <v>593</v>
      </c>
      <c r="BF3359" s="16" t="s">
        <v>593</v>
      </c>
      <c r="BG3359" s="16" t="s">
        <v>593</v>
      </c>
      <c r="BH3359" s="16" t="s">
        <v>593</v>
      </c>
      <c r="BI3359" s="14">
        <f t="shared" si="1557"/>
        <v>3829637.38</v>
      </c>
      <c r="BJ3359" s="14">
        <v>0</v>
      </c>
      <c r="BK3359" s="14">
        <f t="shared" si="1558"/>
        <v>3829637.38</v>
      </c>
      <c r="BL3359" s="52">
        <v>0</v>
      </c>
      <c r="BM3359" s="15">
        <f t="shared" si="1559"/>
        <v>3829637.38</v>
      </c>
    </row>
    <row r="3360" spans="1:65">
      <c r="A3360" s="8">
        <v>3358</v>
      </c>
      <c r="B3360" s="1" t="s">
        <v>44</v>
      </c>
      <c r="C3360" s="1">
        <v>1500</v>
      </c>
      <c r="D3360" s="1" t="s">
        <v>60</v>
      </c>
      <c r="E3360" s="1">
        <v>150000131</v>
      </c>
      <c r="F3360" s="1" t="s">
        <v>60</v>
      </c>
      <c r="G3360" s="1" t="s">
        <v>86</v>
      </c>
      <c r="H3360" s="1">
        <v>1</v>
      </c>
      <c r="I3360" s="1" t="s">
        <v>52</v>
      </c>
      <c r="J3360" s="1" t="s">
        <v>49</v>
      </c>
      <c r="K3360" s="1">
        <v>17406001</v>
      </c>
      <c r="L3360" s="1" t="s">
        <v>50</v>
      </c>
      <c r="M3360" s="1" t="s">
        <v>51</v>
      </c>
      <c r="N3360" s="1" t="s">
        <v>64</v>
      </c>
      <c r="O3360" s="1" t="s">
        <v>65</v>
      </c>
      <c r="P3360" s="1" t="s">
        <v>66</v>
      </c>
      <c r="Q3360" s="1" t="s">
        <v>67</v>
      </c>
      <c r="R3360" s="1" t="s">
        <v>87</v>
      </c>
      <c r="S3360" s="1" t="s">
        <v>88</v>
      </c>
      <c r="T3360" s="2">
        <v>43555</v>
      </c>
      <c r="U3360" s="2">
        <v>43555</v>
      </c>
      <c r="V3360" s="1" t="s">
        <v>52</v>
      </c>
      <c r="W3360" s="3">
        <v>1</v>
      </c>
      <c r="X3360" s="1" t="s">
        <v>53</v>
      </c>
      <c r="Y3360" s="4">
        <v>892500</v>
      </c>
      <c r="Z3360" s="4">
        <v>-95462</v>
      </c>
      <c r="AA3360" s="4">
        <v>0</v>
      </c>
      <c r="AB3360" s="4">
        <v>0</v>
      </c>
      <c r="AC3360" s="4">
        <v>0</v>
      </c>
      <c r="AD3360" s="4">
        <v>892500</v>
      </c>
      <c r="AE3360" s="5">
        <v>1463</v>
      </c>
      <c r="AF3360" s="1" t="s">
        <v>70</v>
      </c>
      <c r="AG3360" s="1" t="s">
        <v>71</v>
      </c>
      <c r="AH3360" s="1" t="s">
        <v>89</v>
      </c>
      <c r="AI3360" s="1" t="s">
        <v>57</v>
      </c>
      <c r="AJ3360" s="5">
        <v>10950</v>
      </c>
      <c r="AK3360" s="4">
        <v>-9315</v>
      </c>
      <c r="AL3360" s="4">
        <v>0</v>
      </c>
      <c r="AM3360" s="4">
        <v>0</v>
      </c>
      <c r="AN3360" s="4">
        <v>0</v>
      </c>
      <c r="AO3360" s="4">
        <v>-104777</v>
      </c>
      <c r="AP3360" s="4">
        <v>-104777</v>
      </c>
      <c r="AQ3360" s="4">
        <v>0</v>
      </c>
      <c r="AR3360" s="4">
        <v>787723</v>
      </c>
      <c r="AS3360" s="1" t="s">
        <v>52</v>
      </c>
      <c r="AT3360" s="9">
        <f t="shared" si="1544"/>
        <v>43555</v>
      </c>
      <c r="AU3360" s="9">
        <f t="shared" si="1545"/>
        <v>43525</v>
      </c>
      <c r="AV3360" s="9">
        <v>44798</v>
      </c>
      <c r="AW3360" s="11">
        <f t="shared" si="1546"/>
        <v>3.4054794520547946</v>
      </c>
      <c r="AX3360">
        <v>10</v>
      </c>
      <c r="AY3360" s="12">
        <v>0.05</v>
      </c>
      <c r="AZ3360">
        <f t="shared" si="1547"/>
        <v>9.5000000000000001E-2</v>
      </c>
      <c r="BA3360" s="13">
        <f t="shared" si="1548"/>
        <v>892500</v>
      </c>
      <c r="BB3360" s="17" t="s">
        <v>1853</v>
      </c>
      <c r="BC3360">
        <f>MATCH(BB3360,MONTHLY_INDEX!$A:$A,0)</f>
        <v>630</v>
      </c>
      <c r="BD3360">
        <f>MATCH(AU3360,MONTHLY_INDEX!$1:$1,0)</f>
        <v>87</v>
      </c>
      <c r="BE3360">
        <f>INDEX(MONTHLY_INDEX!$1:$1048576,Final!BC3360,Final!BD3360)</f>
        <v>115</v>
      </c>
      <c r="BF3360">
        <f>MATCH($BF$1,MONTHLY_INDEX!$1:$1,0)</f>
        <v>127</v>
      </c>
      <c r="BG3360">
        <f>INDEX(MONTHLY_INDEX!$1:$1048576,Final!BC3360,Final!BF3360)</f>
        <v>151.1</v>
      </c>
      <c r="BH3360" s="23">
        <f t="shared" ref="BH3360:BH3377" si="1560">(BG3360-BE3360)/BE3360</f>
        <v>0.31391304347826082</v>
      </c>
      <c r="BI3360" s="14">
        <f t="shared" ref="BI3360:BI3377" si="1561">(1+BH3360)*BA3360</f>
        <v>1172667.3913043479</v>
      </c>
      <c r="BJ3360" s="14">
        <f t="shared" ref="BJ3360:BJ3377" si="1562">BI3360*AZ3360*AW3360</f>
        <v>379381.99699225737</v>
      </c>
      <c r="BK3360" s="15">
        <f t="shared" si="1552"/>
        <v>793285.39431209047</v>
      </c>
      <c r="BL3360" s="52">
        <v>0</v>
      </c>
      <c r="BM3360" s="15">
        <f t="shared" ref="BM3360:BM3377" si="1563">MAX((1-BL3360)*BK3360,BI3360*AY3360)</f>
        <v>793285.39431209047</v>
      </c>
    </row>
    <row r="3361" spans="1:65">
      <c r="A3361" s="8">
        <v>3359</v>
      </c>
      <c r="B3361" s="1" t="s">
        <v>44</v>
      </c>
      <c r="C3361" s="1">
        <v>1500</v>
      </c>
      <c r="D3361" s="1" t="s">
        <v>60</v>
      </c>
      <c r="E3361" s="1">
        <v>150000131</v>
      </c>
      <c r="F3361" s="1" t="s">
        <v>60</v>
      </c>
      <c r="G3361" s="1" t="s">
        <v>90</v>
      </c>
      <c r="H3361" s="1">
        <v>2</v>
      </c>
      <c r="I3361" s="1" t="s">
        <v>52</v>
      </c>
      <c r="J3361" s="1" t="s">
        <v>49</v>
      </c>
      <c r="K3361" s="1">
        <v>17406001</v>
      </c>
      <c r="L3361" s="1" t="s">
        <v>50</v>
      </c>
      <c r="M3361" s="1" t="s">
        <v>51</v>
      </c>
      <c r="N3361" s="1" t="s">
        <v>64</v>
      </c>
      <c r="O3361" s="1" t="s">
        <v>65</v>
      </c>
      <c r="P3361" s="1" t="s">
        <v>66</v>
      </c>
      <c r="Q3361" s="1" t="s">
        <v>67</v>
      </c>
      <c r="R3361" s="1" t="s">
        <v>87</v>
      </c>
      <c r="S3361" s="1" t="s">
        <v>88</v>
      </c>
      <c r="T3361" s="2">
        <v>43555</v>
      </c>
      <c r="U3361" s="2">
        <v>43555</v>
      </c>
      <c r="V3361" s="1" t="s">
        <v>52</v>
      </c>
      <c r="W3361" s="3">
        <v>1</v>
      </c>
      <c r="X3361" s="1" t="s">
        <v>53</v>
      </c>
      <c r="Y3361" s="4">
        <v>472500</v>
      </c>
      <c r="Z3361" s="4">
        <v>-50539</v>
      </c>
      <c r="AA3361" s="4">
        <v>0</v>
      </c>
      <c r="AB3361" s="4">
        <v>0</v>
      </c>
      <c r="AC3361" s="4">
        <v>0</v>
      </c>
      <c r="AD3361" s="4">
        <v>472500</v>
      </c>
      <c r="AE3361" s="5">
        <v>1463</v>
      </c>
      <c r="AF3361" s="1" t="s">
        <v>70</v>
      </c>
      <c r="AG3361" s="1" t="s">
        <v>71</v>
      </c>
      <c r="AH3361" s="1" t="s">
        <v>89</v>
      </c>
      <c r="AI3361" s="1" t="s">
        <v>57</v>
      </c>
      <c r="AJ3361" s="5">
        <v>10950</v>
      </c>
      <c r="AK3361" s="4">
        <v>-4932</v>
      </c>
      <c r="AL3361" s="4">
        <v>0</v>
      </c>
      <c r="AM3361" s="4">
        <v>0</v>
      </c>
      <c r="AN3361" s="4">
        <v>0</v>
      </c>
      <c r="AO3361" s="4">
        <v>-55471</v>
      </c>
      <c r="AP3361" s="4">
        <v>-55471</v>
      </c>
      <c r="AQ3361" s="4">
        <v>0</v>
      </c>
      <c r="AR3361" s="4">
        <v>417029</v>
      </c>
      <c r="AS3361" s="1" t="s">
        <v>52</v>
      </c>
      <c r="AT3361" s="9">
        <f t="shared" si="1544"/>
        <v>43555</v>
      </c>
      <c r="AU3361" s="9">
        <f t="shared" si="1545"/>
        <v>43525</v>
      </c>
      <c r="AV3361" s="9">
        <v>44798</v>
      </c>
      <c r="AW3361" s="11">
        <f t="shared" si="1546"/>
        <v>3.4054794520547946</v>
      </c>
      <c r="AX3361">
        <v>10</v>
      </c>
      <c r="AY3361" s="12">
        <v>0.05</v>
      </c>
      <c r="AZ3361">
        <f t="shared" si="1547"/>
        <v>9.5000000000000001E-2</v>
      </c>
      <c r="BA3361" s="13">
        <f t="shared" si="1548"/>
        <v>472500</v>
      </c>
      <c r="BB3361" s="17" t="s">
        <v>2189</v>
      </c>
      <c r="BC3361">
        <f>MATCH(BB3361,MONTHLY_INDEX!$A:$A,0)</f>
        <v>798</v>
      </c>
      <c r="BD3361">
        <f>MATCH(AU3361,MONTHLY_INDEX!$1:$1,0)</f>
        <v>87</v>
      </c>
      <c r="BE3361">
        <f>INDEX(MONTHLY_INDEX!$1:$1048576,Final!BC3361,Final!BD3361)</f>
        <v>95.2</v>
      </c>
      <c r="BF3361">
        <f>MATCH($BF$1,MONTHLY_INDEX!$1:$1,0)</f>
        <v>127</v>
      </c>
      <c r="BG3361">
        <f>INDEX(MONTHLY_INDEX!$1:$1048576,Final!BC3361,Final!BF3361)</f>
        <v>95.3</v>
      </c>
      <c r="BH3361" s="23">
        <f t="shared" si="1560"/>
        <v>1.0504201680671672E-3</v>
      </c>
      <c r="BI3361" s="14">
        <f t="shared" si="1561"/>
        <v>472996.32352941175</v>
      </c>
      <c r="BJ3361" s="14">
        <f t="shared" si="1562"/>
        <v>153024.02976430298</v>
      </c>
      <c r="BK3361" s="15">
        <f t="shared" si="1552"/>
        <v>319972.2937651088</v>
      </c>
      <c r="BL3361" s="52">
        <v>0</v>
      </c>
      <c r="BM3361" s="15">
        <f t="shared" si="1563"/>
        <v>319972.2937651088</v>
      </c>
    </row>
    <row r="3362" spans="1:65">
      <c r="A3362" s="8">
        <v>3360</v>
      </c>
      <c r="B3362" s="1" t="s">
        <v>44</v>
      </c>
      <c r="C3362" s="1">
        <v>1500</v>
      </c>
      <c r="D3362" s="1" t="s">
        <v>60</v>
      </c>
      <c r="E3362" s="1">
        <v>150000131</v>
      </c>
      <c r="F3362" s="1" t="s">
        <v>60</v>
      </c>
      <c r="G3362" s="1" t="s">
        <v>91</v>
      </c>
      <c r="H3362" s="1">
        <v>3</v>
      </c>
      <c r="I3362" s="1" t="s">
        <v>52</v>
      </c>
      <c r="J3362" s="1" t="s">
        <v>49</v>
      </c>
      <c r="K3362" s="1">
        <v>17406001</v>
      </c>
      <c r="L3362" s="1" t="s">
        <v>50</v>
      </c>
      <c r="M3362" s="1" t="s">
        <v>51</v>
      </c>
      <c r="N3362" s="1" t="s">
        <v>64</v>
      </c>
      <c r="O3362" s="1" t="s">
        <v>65</v>
      </c>
      <c r="P3362" s="1" t="s">
        <v>66</v>
      </c>
      <c r="Q3362" s="1" t="s">
        <v>67</v>
      </c>
      <c r="R3362" s="1" t="s">
        <v>87</v>
      </c>
      <c r="S3362" s="1" t="s">
        <v>88</v>
      </c>
      <c r="T3362" s="2">
        <v>43555</v>
      </c>
      <c r="U3362" s="2">
        <v>43555</v>
      </c>
      <c r="V3362" s="1" t="s">
        <v>52</v>
      </c>
      <c r="W3362" s="3">
        <v>1</v>
      </c>
      <c r="X3362" s="1" t="s">
        <v>53</v>
      </c>
      <c r="Y3362" s="4">
        <v>637760</v>
      </c>
      <c r="Z3362" s="4">
        <v>-68215</v>
      </c>
      <c r="AA3362" s="4">
        <v>0</v>
      </c>
      <c r="AB3362" s="4">
        <v>0</v>
      </c>
      <c r="AC3362" s="4">
        <v>0</v>
      </c>
      <c r="AD3362" s="4">
        <v>637760</v>
      </c>
      <c r="AE3362" s="5">
        <v>1463</v>
      </c>
      <c r="AF3362" s="1" t="s">
        <v>70</v>
      </c>
      <c r="AG3362" s="1" t="s">
        <v>71</v>
      </c>
      <c r="AH3362" s="1" t="s">
        <v>89</v>
      </c>
      <c r="AI3362" s="1" t="s">
        <v>57</v>
      </c>
      <c r="AJ3362" s="5">
        <v>10950</v>
      </c>
      <c r="AK3362" s="4">
        <v>-6657</v>
      </c>
      <c r="AL3362" s="4">
        <v>0</v>
      </c>
      <c r="AM3362" s="4">
        <v>0</v>
      </c>
      <c r="AN3362" s="4">
        <v>0</v>
      </c>
      <c r="AO3362" s="4">
        <v>-74872</v>
      </c>
      <c r="AP3362" s="4">
        <v>-74872</v>
      </c>
      <c r="AQ3362" s="4">
        <v>0</v>
      </c>
      <c r="AR3362" s="4">
        <v>562888</v>
      </c>
      <c r="AS3362" s="1" t="s">
        <v>52</v>
      </c>
      <c r="AT3362" s="9">
        <f t="shared" si="1544"/>
        <v>43555</v>
      </c>
      <c r="AU3362" s="9">
        <f t="shared" si="1545"/>
        <v>43525</v>
      </c>
      <c r="AV3362" s="9">
        <v>44798</v>
      </c>
      <c r="AW3362" s="11">
        <f t="shared" si="1546"/>
        <v>3.4054794520547946</v>
      </c>
      <c r="AX3362">
        <v>10</v>
      </c>
      <c r="AY3362" s="12">
        <v>0.05</v>
      </c>
      <c r="AZ3362">
        <f t="shared" si="1547"/>
        <v>9.5000000000000001E-2</v>
      </c>
      <c r="BA3362" s="13">
        <f t="shared" si="1548"/>
        <v>637760</v>
      </c>
      <c r="BB3362" s="17" t="s">
        <v>2189</v>
      </c>
      <c r="BC3362">
        <f>MATCH(BB3362,MONTHLY_INDEX!$A:$A,0)</f>
        <v>798</v>
      </c>
      <c r="BD3362">
        <f>MATCH(AU3362,MONTHLY_INDEX!$1:$1,0)</f>
        <v>87</v>
      </c>
      <c r="BE3362">
        <f>INDEX(MONTHLY_INDEX!$1:$1048576,Final!BC3362,Final!BD3362)</f>
        <v>95.2</v>
      </c>
      <c r="BF3362">
        <f>MATCH($BF$1,MONTHLY_INDEX!$1:$1,0)</f>
        <v>127</v>
      </c>
      <c r="BG3362">
        <f>INDEX(MONTHLY_INDEX!$1:$1048576,Final!BC3362,Final!BF3362)</f>
        <v>95.3</v>
      </c>
      <c r="BH3362" s="23">
        <f t="shared" si="1560"/>
        <v>1.0504201680671672E-3</v>
      </c>
      <c r="BI3362" s="14">
        <f t="shared" si="1561"/>
        <v>638429.91596638656</v>
      </c>
      <c r="BJ3362" s="14">
        <f t="shared" si="1562"/>
        <v>206545.19623805687</v>
      </c>
      <c r="BK3362" s="15">
        <f t="shared" si="1552"/>
        <v>431884.71972832968</v>
      </c>
      <c r="BL3362" s="52">
        <v>0</v>
      </c>
      <c r="BM3362" s="15">
        <f t="shared" si="1563"/>
        <v>431884.71972832968</v>
      </c>
    </row>
    <row r="3363" spans="1:65">
      <c r="A3363" s="8">
        <v>3361</v>
      </c>
      <c r="B3363" s="1" t="s">
        <v>44</v>
      </c>
      <c r="C3363" s="1">
        <v>1500</v>
      </c>
      <c r="D3363" s="1" t="s">
        <v>60</v>
      </c>
      <c r="E3363" s="1">
        <v>150000131</v>
      </c>
      <c r="F3363" s="1" t="s">
        <v>60</v>
      </c>
      <c r="G3363" s="1" t="s">
        <v>92</v>
      </c>
      <c r="H3363" s="1">
        <v>4</v>
      </c>
      <c r="I3363" s="1" t="s">
        <v>52</v>
      </c>
      <c r="J3363" s="1" t="s">
        <v>49</v>
      </c>
      <c r="K3363" s="1">
        <v>17406001</v>
      </c>
      <c r="L3363" s="1" t="s">
        <v>50</v>
      </c>
      <c r="M3363" s="1" t="s">
        <v>51</v>
      </c>
      <c r="N3363" s="1" t="s">
        <v>64</v>
      </c>
      <c r="O3363" s="1" t="s">
        <v>65</v>
      </c>
      <c r="P3363" s="1" t="s">
        <v>66</v>
      </c>
      <c r="Q3363" s="1" t="s">
        <v>67</v>
      </c>
      <c r="R3363" s="1" t="s">
        <v>87</v>
      </c>
      <c r="S3363" s="1" t="s">
        <v>88</v>
      </c>
      <c r="T3363" s="2">
        <v>43555</v>
      </c>
      <c r="U3363" s="2">
        <v>43555</v>
      </c>
      <c r="V3363" s="1" t="s">
        <v>52</v>
      </c>
      <c r="W3363" s="3">
        <v>1</v>
      </c>
      <c r="X3363" s="1" t="s">
        <v>53</v>
      </c>
      <c r="Y3363" s="4">
        <v>21044329</v>
      </c>
      <c r="Z3363" s="4">
        <v>-2250938</v>
      </c>
      <c r="AA3363" s="4">
        <v>0</v>
      </c>
      <c r="AB3363" s="4">
        <v>0</v>
      </c>
      <c r="AC3363" s="4">
        <v>0</v>
      </c>
      <c r="AD3363" s="4">
        <v>21044329</v>
      </c>
      <c r="AE3363" s="5">
        <v>1463</v>
      </c>
      <c r="AF3363" s="1" t="s">
        <v>70</v>
      </c>
      <c r="AG3363" s="1" t="s">
        <v>71</v>
      </c>
      <c r="AH3363" s="1" t="s">
        <v>89</v>
      </c>
      <c r="AI3363" s="1" t="s">
        <v>57</v>
      </c>
      <c r="AJ3363" s="5">
        <v>10950</v>
      </c>
      <c r="AK3363" s="4">
        <v>-219649</v>
      </c>
      <c r="AL3363" s="4">
        <v>0</v>
      </c>
      <c r="AM3363" s="4">
        <v>0</v>
      </c>
      <c r="AN3363" s="4">
        <v>0</v>
      </c>
      <c r="AO3363" s="4">
        <v>-2470587</v>
      </c>
      <c r="AP3363" s="4">
        <v>-2470587</v>
      </c>
      <c r="AQ3363" s="4">
        <v>0</v>
      </c>
      <c r="AR3363" s="4">
        <v>18573742</v>
      </c>
      <c r="AS3363" s="1" t="s">
        <v>52</v>
      </c>
      <c r="AT3363" s="9">
        <f t="shared" si="1544"/>
        <v>43555</v>
      </c>
      <c r="AU3363" s="9">
        <f t="shared" si="1545"/>
        <v>43525</v>
      </c>
      <c r="AV3363" s="9">
        <v>44798</v>
      </c>
      <c r="AW3363" s="11">
        <f t="shared" si="1546"/>
        <v>3.4054794520547946</v>
      </c>
      <c r="AX3363">
        <v>25</v>
      </c>
      <c r="AY3363" s="12">
        <v>0.05</v>
      </c>
      <c r="AZ3363">
        <f t="shared" si="1547"/>
        <v>3.7999999999999999E-2</v>
      </c>
      <c r="BA3363" s="13">
        <f t="shared" si="1548"/>
        <v>21044329</v>
      </c>
      <c r="BB3363" s="17" t="s">
        <v>2189</v>
      </c>
      <c r="BC3363">
        <f>MATCH(BB3363,MONTHLY_INDEX!$A:$A,0)</f>
        <v>798</v>
      </c>
      <c r="BD3363">
        <f>MATCH(AU3363,MONTHLY_INDEX!$1:$1,0)</f>
        <v>87</v>
      </c>
      <c r="BE3363">
        <f>INDEX(MONTHLY_INDEX!$1:$1048576,Final!BC3363,Final!BD3363)</f>
        <v>95.2</v>
      </c>
      <c r="BF3363">
        <f>MATCH($BF$1,MONTHLY_INDEX!$1:$1,0)</f>
        <v>127</v>
      </c>
      <c r="BG3363">
        <f>INDEX(MONTHLY_INDEX!$1:$1048576,Final!BC3363,Final!BF3363)</f>
        <v>95.3</v>
      </c>
      <c r="BH3363" s="23">
        <f t="shared" si="1560"/>
        <v>1.0504201680671672E-3</v>
      </c>
      <c r="BI3363" s="14">
        <f t="shared" si="1561"/>
        <v>21066434.387605041</v>
      </c>
      <c r="BJ3363" s="14">
        <f t="shared" si="1562"/>
        <v>2726169.7585318806</v>
      </c>
      <c r="BK3363" s="15">
        <f t="shared" si="1552"/>
        <v>18340264.629073162</v>
      </c>
      <c r="BL3363" s="52">
        <v>0</v>
      </c>
      <c r="BM3363" s="15">
        <f t="shared" si="1563"/>
        <v>18340264.629073162</v>
      </c>
    </row>
    <row r="3364" spans="1:65">
      <c r="A3364" s="8">
        <v>3362</v>
      </c>
      <c r="B3364" s="1" t="s">
        <v>44</v>
      </c>
      <c r="C3364" s="1">
        <v>1500</v>
      </c>
      <c r="D3364" s="1" t="s">
        <v>60</v>
      </c>
      <c r="E3364" s="1">
        <v>150000131</v>
      </c>
      <c r="F3364" s="1" t="s">
        <v>60</v>
      </c>
      <c r="G3364" s="1" t="s">
        <v>93</v>
      </c>
      <c r="H3364" s="1">
        <v>5</v>
      </c>
      <c r="I3364" s="1" t="s">
        <v>52</v>
      </c>
      <c r="J3364" s="1" t="s">
        <v>49</v>
      </c>
      <c r="K3364" s="1">
        <v>17406001</v>
      </c>
      <c r="L3364" s="1" t="s">
        <v>50</v>
      </c>
      <c r="M3364" s="1" t="s">
        <v>51</v>
      </c>
      <c r="N3364" s="1" t="s">
        <v>64</v>
      </c>
      <c r="O3364" s="1" t="s">
        <v>65</v>
      </c>
      <c r="P3364" s="1" t="s">
        <v>66</v>
      </c>
      <c r="Q3364" s="1" t="s">
        <v>67</v>
      </c>
      <c r="R3364" s="1" t="s">
        <v>87</v>
      </c>
      <c r="S3364" s="1" t="s">
        <v>88</v>
      </c>
      <c r="T3364" s="2">
        <v>43555</v>
      </c>
      <c r="U3364" s="2">
        <v>43555</v>
      </c>
      <c r="V3364" s="1" t="s">
        <v>52</v>
      </c>
      <c r="W3364" s="3">
        <v>1</v>
      </c>
      <c r="X3364" s="1" t="s">
        <v>53</v>
      </c>
      <c r="Y3364" s="4">
        <v>969266</v>
      </c>
      <c r="Z3364" s="4">
        <v>-103673</v>
      </c>
      <c r="AA3364" s="4">
        <v>0</v>
      </c>
      <c r="AB3364" s="4">
        <v>0</v>
      </c>
      <c r="AC3364" s="4">
        <v>0</v>
      </c>
      <c r="AD3364" s="4">
        <v>969266</v>
      </c>
      <c r="AE3364" s="5">
        <v>1463</v>
      </c>
      <c r="AF3364" s="1" t="s">
        <v>70</v>
      </c>
      <c r="AG3364" s="1" t="s">
        <v>71</v>
      </c>
      <c r="AH3364" s="1" t="s">
        <v>89</v>
      </c>
      <c r="AI3364" s="1" t="s">
        <v>57</v>
      </c>
      <c r="AJ3364" s="5">
        <v>10950</v>
      </c>
      <c r="AK3364" s="4">
        <v>-10117</v>
      </c>
      <c r="AL3364" s="4">
        <v>0</v>
      </c>
      <c r="AM3364" s="4">
        <v>0</v>
      </c>
      <c r="AN3364" s="4">
        <v>0</v>
      </c>
      <c r="AO3364" s="4">
        <v>-113790</v>
      </c>
      <c r="AP3364" s="4">
        <v>-113790</v>
      </c>
      <c r="AQ3364" s="4">
        <v>0</v>
      </c>
      <c r="AR3364" s="4">
        <v>855476</v>
      </c>
      <c r="AS3364" s="1" t="s">
        <v>52</v>
      </c>
      <c r="AT3364" s="9">
        <f t="shared" si="1544"/>
        <v>43555</v>
      </c>
      <c r="AU3364" s="9">
        <f t="shared" si="1545"/>
        <v>43525</v>
      </c>
      <c r="AV3364" s="9">
        <v>44798</v>
      </c>
      <c r="AW3364" s="11">
        <f t="shared" si="1546"/>
        <v>3.4054794520547946</v>
      </c>
      <c r="AX3364">
        <v>25</v>
      </c>
      <c r="AY3364" s="12">
        <v>0.05</v>
      </c>
      <c r="AZ3364">
        <f t="shared" si="1547"/>
        <v>3.7999999999999999E-2</v>
      </c>
      <c r="BA3364" s="13">
        <f t="shared" si="1548"/>
        <v>969266</v>
      </c>
      <c r="BB3364" s="17" t="s">
        <v>2083</v>
      </c>
      <c r="BC3364">
        <f>MATCH(BB3364,MONTHLY_INDEX!$A:$A,0)</f>
        <v>745</v>
      </c>
      <c r="BD3364">
        <f>MATCH(AU3364,MONTHLY_INDEX!$1:$1,0)</f>
        <v>87</v>
      </c>
      <c r="BE3364">
        <f>INDEX(MONTHLY_INDEX!$1:$1048576,Final!BC3364,Final!BD3364)</f>
        <v>108.5</v>
      </c>
      <c r="BF3364">
        <f>MATCH($BF$1,MONTHLY_INDEX!$1:$1,0)</f>
        <v>127</v>
      </c>
      <c r="BG3364">
        <f>INDEX(MONTHLY_INDEX!$1:$1048576,Final!BC3364,Final!BF3364)</f>
        <v>115.4</v>
      </c>
      <c r="BH3364" s="23">
        <f t="shared" si="1560"/>
        <v>6.3594470046082999E-2</v>
      </c>
      <c r="BI3364" s="14">
        <f t="shared" si="1561"/>
        <v>1030905.9576036867</v>
      </c>
      <c r="BJ3364" s="14">
        <f t="shared" si="1562"/>
        <v>133407.70411356862</v>
      </c>
      <c r="BK3364" s="15">
        <f t="shared" si="1552"/>
        <v>897498.25349011808</v>
      </c>
      <c r="BL3364" s="52">
        <v>0</v>
      </c>
      <c r="BM3364" s="15">
        <f t="shared" si="1563"/>
        <v>897498.25349011808</v>
      </c>
    </row>
    <row r="3365" spans="1:65">
      <c r="A3365" s="8">
        <v>3363</v>
      </c>
      <c r="B3365" s="1" t="s">
        <v>44</v>
      </c>
      <c r="C3365" s="1">
        <v>1500</v>
      </c>
      <c r="D3365" s="1" t="s">
        <v>60</v>
      </c>
      <c r="E3365" s="1">
        <v>150000131</v>
      </c>
      <c r="F3365" s="1" t="s">
        <v>60</v>
      </c>
      <c r="G3365" s="1" t="s">
        <v>94</v>
      </c>
      <c r="H3365" s="1">
        <v>6</v>
      </c>
      <c r="I3365" s="1" t="s">
        <v>52</v>
      </c>
      <c r="J3365" s="1" t="s">
        <v>49</v>
      </c>
      <c r="K3365" s="1">
        <v>17406001</v>
      </c>
      <c r="L3365" s="1" t="s">
        <v>50</v>
      </c>
      <c r="M3365" s="1" t="s">
        <v>51</v>
      </c>
      <c r="N3365" s="1" t="s">
        <v>64</v>
      </c>
      <c r="O3365" s="1" t="s">
        <v>65</v>
      </c>
      <c r="P3365" s="1" t="s">
        <v>66</v>
      </c>
      <c r="Q3365" s="1" t="s">
        <v>67</v>
      </c>
      <c r="R3365" s="1" t="s">
        <v>87</v>
      </c>
      <c r="S3365" s="1" t="s">
        <v>88</v>
      </c>
      <c r="T3365" s="2">
        <v>43555</v>
      </c>
      <c r="U3365" s="2">
        <v>43555</v>
      </c>
      <c r="V3365" s="1" t="s">
        <v>52</v>
      </c>
      <c r="W3365" s="3">
        <v>1</v>
      </c>
      <c r="X3365" s="1" t="s">
        <v>53</v>
      </c>
      <c r="Y3365" s="4">
        <v>735000</v>
      </c>
      <c r="Z3365" s="4">
        <v>-78617</v>
      </c>
      <c r="AA3365" s="4">
        <v>0</v>
      </c>
      <c r="AB3365" s="4">
        <v>0</v>
      </c>
      <c r="AC3365" s="4">
        <v>0</v>
      </c>
      <c r="AD3365" s="4">
        <v>735000</v>
      </c>
      <c r="AE3365" s="5">
        <v>1463</v>
      </c>
      <c r="AF3365" s="1" t="s">
        <v>70</v>
      </c>
      <c r="AG3365" s="1" t="s">
        <v>71</v>
      </c>
      <c r="AH3365" s="1" t="s">
        <v>89</v>
      </c>
      <c r="AI3365" s="1" t="s">
        <v>57</v>
      </c>
      <c r="AJ3365" s="5">
        <v>10950</v>
      </c>
      <c r="AK3365" s="4">
        <v>-7672</v>
      </c>
      <c r="AL3365" s="4">
        <v>0</v>
      </c>
      <c r="AM3365" s="4">
        <v>0</v>
      </c>
      <c r="AN3365" s="4">
        <v>0</v>
      </c>
      <c r="AO3365" s="4">
        <v>-86289</v>
      </c>
      <c r="AP3365" s="4">
        <v>-86289</v>
      </c>
      <c r="AQ3365" s="4">
        <v>0</v>
      </c>
      <c r="AR3365" s="4">
        <v>648711</v>
      </c>
      <c r="AS3365" s="1" t="s">
        <v>52</v>
      </c>
      <c r="AT3365" s="9">
        <f t="shared" si="1544"/>
        <v>43555</v>
      </c>
      <c r="AU3365" s="9">
        <f t="shared" si="1545"/>
        <v>43525</v>
      </c>
      <c r="AV3365" s="9">
        <v>44798</v>
      </c>
      <c r="AW3365" s="11">
        <f t="shared" si="1546"/>
        <v>3.4054794520547946</v>
      </c>
      <c r="AX3365">
        <v>10</v>
      </c>
      <c r="AY3365" s="12">
        <v>0.05</v>
      </c>
      <c r="AZ3365">
        <f t="shared" si="1547"/>
        <v>9.5000000000000001E-2</v>
      </c>
      <c r="BA3365" s="13">
        <f t="shared" si="1548"/>
        <v>735000</v>
      </c>
      <c r="BB3365" s="17" t="s">
        <v>1853</v>
      </c>
      <c r="BC3365">
        <f>MATCH(BB3365,MONTHLY_INDEX!$A:$A,0)</f>
        <v>630</v>
      </c>
      <c r="BD3365">
        <f>MATCH(AU3365,MONTHLY_INDEX!$1:$1,0)</f>
        <v>87</v>
      </c>
      <c r="BE3365">
        <f>INDEX(MONTHLY_INDEX!$1:$1048576,Final!BC3365,Final!BD3365)</f>
        <v>115</v>
      </c>
      <c r="BF3365">
        <f>MATCH($BF$1,MONTHLY_INDEX!$1:$1,0)</f>
        <v>127</v>
      </c>
      <c r="BG3365">
        <f>INDEX(MONTHLY_INDEX!$1:$1048576,Final!BC3365,Final!BF3365)</f>
        <v>151.1</v>
      </c>
      <c r="BH3365" s="23">
        <f t="shared" si="1560"/>
        <v>0.31391304347826082</v>
      </c>
      <c r="BI3365" s="14">
        <f t="shared" si="1561"/>
        <v>965726.08695652173</v>
      </c>
      <c r="BJ3365" s="14">
        <f t="shared" si="1562"/>
        <v>312432.2328171531</v>
      </c>
      <c r="BK3365" s="15">
        <f t="shared" si="1552"/>
        <v>653293.85413936863</v>
      </c>
      <c r="BL3365" s="52">
        <v>0</v>
      </c>
      <c r="BM3365" s="15">
        <f t="shared" si="1563"/>
        <v>653293.85413936863</v>
      </c>
    </row>
    <row r="3366" spans="1:65">
      <c r="A3366" s="8">
        <v>3364</v>
      </c>
      <c r="B3366" s="1" t="s">
        <v>44</v>
      </c>
      <c r="C3366" s="1">
        <v>1500</v>
      </c>
      <c r="D3366" s="1" t="s">
        <v>60</v>
      </c>
      <c r="E3366" s="1">
        <v>150000131</v>
      </c>
      <c r="F3366" s="1" t="s">
        <v>60</v>
      </c>
      <c r="G3366" s="1" t="s">
        <v>95</v>
      </c>
      <c r="H3366" s="1">
        <v>7</v>
      </c>
      <c r="I3366" s="1" t="s">
        <v>52</v>
      </c>
      <c r="J3366" s="1" t="s">
        <v>49</v>
      </c>
      <c r="K3366" s="1">
        <v>17406001</v>
      </c>
      <c r="L3366" s="1" t="s">
        <v>50</v>
      </c>
      <c r="M3366" s="1" t="s">
        <v>51</v>
      </c>
      <c r="N3366" s="1" t="s">
        <v>64</v>
      </c>
      <c r="O3366" s="1" t="s">
        <v>65</v>
      </c>
      <c r="P3366" s="1" t="s">
        <v>66</v>
      </c>
      <c r="Q3366" s="1" t="s">
        <v>67</v>
      </c>
      <c r="R3366" s="1" t="s">
        <v>87</v>
      </c>
      <c r="S3366" s="1" t="s">
        <v>88</v>
      </c>
      <c r="T3366" s="2">
        <v>43555</v>
      </c>
      <c r="U3366" s="2">
        <v>43555</v>
      </c>
      <c r="V3366" s="1" t="s">
        <v>52</v>
      </c>
      <c r="W3366" s="3">
        <v>1</v>
      </c>
      <c r="X3366" s="1" t="s">
        <v>53</v>
      </c>
      <c r="Y3366" s="4">
        <v>126000</v>
      </c>
      <c r="Z3366" s="4">
        <v>-13477</v>
      </c>
      <c r="AA3366" s="4">
        <v>0</v>
      </c>
      <c r="AB3366" s="4">
        <v>0</v>
      </c>
      <c r="AC3366" s="4">
        <v>0</v>
      </c>
      <c r="AD3366" s="4">
        <v>126000</v>
      </c>
      <c r="AE3366" s="5">
        <v>1463</v>
      </c>
      <c r="AF3366" s="1" t="s">
        <v>70</v>
      </c>
      <c r="AG3366" s="1" t="s">
        <v>71</v>
      </c>
      <c r="AH3366" s="1" t="s">
        <v>89</v>
      </c>
      <c r="AI3366" s="1" t="s">
        <v>57</v>
      </c>
      <c r="AJ3366" s="5">
        <v>10950</v>
      </c>
      <c r="AK3366" s="4">
        <v>-1315</v>
      </c>
      <c r="AL3366" s="4">
        <v>0</v>
      </c>
      <c r="AM3366" s="4">
        <v>0</v>
      </c>
      <c r="AN3366" s="4">
        <v>0</v>
      </c>
      <c r="AO3366" s="4">
        <v>-14792</v>
      </c>
      <c r="AP3366" s="4">
        <v>-14792</v>
      </c>
      <c r="AQ3366" s="4">
        <v>0</v>
      </c>
      <c r="AR3366" s="4">
        <v>111208</v>
      </c>
      <c r="AS3366" s="1" t="s">
        <v>52</v>
      </c>
      <c r="AT3366" s="9">
        <f t="shared" si="1544"/>
        <v>43555</v>
      </c>
      <c r="AU3366" s="9">
        <f t="shared" si="1545"/>
        <v>43525</v>
      </c>
      <c r="AV3366" s="9">
        <v>44798</v>
      </c>
      <c r="AW3366" s="11">
        <f t="shared" si="1546"/>
        <v>3.4054794520547946</v>
      </c>
      <c r="AX3366">
        <v>25</v>
      </c>
      <c r="AY3366" s="12">
        <v>0.05</v>
      </c>
      <c r="AZ3366">
        <f t="shared" si="1547"/>
        <v>3.7999999999999999E-2</v>
      </c>
      <c r="BA3366" s="13">
        <f t="shared" si="1548"/>
        <v>126000</v>
      </c>
      <c r="BB3366" s="17" t="s">
        <v>2189</v>
      </c>
      <c r="BC3366">
        <f>MATCH(BB3366,MONTHLY_INDEX!$A:$A,0)</f>
        <v>798</v>
      </c>
      <c r="BD3366">
        <f>MATCH(AU3366,MONTHLY_INDEX!$1:$1,0)</f>
        <v>87</v>
      </c>
      <c r="BE3366">
        <f>INDEX(MONTHLY_INDEX!$1:$1048576,Final!BC3366,Final!BD3366)</f>
        <v>95.2</v>
      </c>
      <c r="BF3366">
        <f>MATCH($BF$1,MONTHLY_INDEX!$1:$1,0)</f>
        <v>127</v>
      </c>
      <c r="BG3366">
        <f>INDEX(MONTHLY_INDEX!$1:$1048576,Final!BC3366,Final!BF3366)</f>
        <v>95.3</v>
      </c>
      <c r="BH3366" s="23">
        <f t="shared" si="1560"/>
        <v>1.0504201680671672E-3</v>
      </c>
      <c r="BI3366" s="14">
        <f t="shared" si="1561"/>
        <v>126132.35294117648</v>
      </c>
      <c r="BJ3366" s="14">
        <f t="shared" si="1562"/>
        <v>16322.563174858986</v>
      </c>
      <c r="BK3366" s="15">
        <f t="shared" si="1552"/>
        <v>109809.7897663175</v>
      </c>
      <c r="BL3366" s="52">
        <v>0</v>
      </c>
      <c r="BM3366" s="15">
        <f t="shared" si="1563"/>
        <v>109809.7897663175</v>
      </c>
    </row>
    <row r="3367" spans="1:65">
      <c r="A3367" s="8">
        <v>3365</v>
      </c>
      <c r="B3367" s="1" t="s">
        <v>44</v>
      </c>
      <c r="C3367" s="1">
        <v>1500</v>
      </c>
      <c r="D3367" s="1" t="s">
        <v>60</v>
      </c>
      <c r="E3367" s="1">
        <v>150000131</v>
      </c>
      <c r="F3367" s="1" t="s">
        <v>60</v>
      </c>
      <c r="G3367" s="1" t="s">
        <v>96</v>
      </c>
      <c r="H3367" s="1">
        <v>8</v>
      </c>
      <c r="I3367" s="1" t="s">
        <v>52</v>
      </c>
      <c r="J3367" s="1" t="s">
        <v>49</v>
      </c>
      <c r="K3367" s="1">
        <v>17406001</v>
      </c>
      <c r="L3367" s="1" t="s">
        <v>50</v>
      </c>
      <c r="M3367" s="1" t="s">
        <v>51</v>
      </c>
      <c r="N3367" s="1" t="s">
        <v>64</v>
      </c>
      <c r="O3367" s="1" t="s">
        <v>65</v>
      </c>
      <c r="P3367" s="1" t="s">
        <v>66</v>
      </c>
      <c r="Q3367" s="1" t="s">
        <v>67</v>
      </c>
      <c r="R3367" s="1" t="s">
        <v>87</v>
      </c>
      <c r="S3367" s="1" t="s">
        <v>88</v>
      </c>
      <c r="T3367" s="2">
        <v>43555</v>
      </c>
      <c r="U3367" s="2">
        <v>43555</v>
      </c>
      <c r="V3367" s="1" t="s">
        <v>52</v>
      </c>
      <c r="W3367" s="3">
        <v>1</v>
      </c>
      <c r="X3367" s="1" t="s">
        <v>53</v>
      </c>
      <c r="Y3367" s="4">
        <v>29327302</v>
      </c>
      <c r="Z3367" s="4">
        <v>-3136900</v>
      </c>
      <c r="AA3367" s="4">
        <v>0</v>
      </c>
      <c r="AB3367" s="4">
        <v>0</v>
      </c>
      <c r="AC3367" s="4">
        <v>0</v>
      </c>
      <c r="AD3367" s="4">
        <v>29327302</v>
      </c>
      <c r="AE3367" s="5">
        <v>1463</v>
      </c>
      <c r="AF3367" s="1" t="s">
        <v>70</v>
      </c>
      <c r="AG3367" s="1" t="s">
        <v>71</v>
      </c>
      <c r="AH3367" s="1" t="s">
        <v>89</v>
      </c>
      <c r="AI3367" s="1" t="s">
        <v>57</v>
      </c>
      <c r="AJ3367" s="5">
        <v>10950</v>
      </c>
      <c r="AK3367" s="4">
        <v>-306102</v>
      </c>
      <c r="AL3367" s="4">
        <v>0</v>
      </c>
      <c r="AM3367" s="4">
        <v>0</v>
      </c>
      <c r="AN3367" s="4">
        <v>0</v>
      </c>
      <c r="AO3367" s="4">
        <v>-3443002</v>
      </c>
      <c r="AP3367" s="4">
        <v>-3443002</v>
      </c>
      <c r="AQ3367" s="4">
        <v>0</v>
      </c>
      <c r="AR3367" s="4">
        <v>25884300</v>
      </c>
      <c r="AS3367" s="1" t="s">
        <v>52</v>
      </c>
      <c r="AT3367" s="9">
        <f t="shared" si="1544"/>
        <v>43555</v>
      </c>
      <c r="AU3367" s="9">
        <f t="shared" si="1545"/>
        <v>43525</v>
      </c>
      <c r="AV3367" s="9">
        <v>44798</v>
      </c>
      <c r="AW3367" s="11">
        <f t="shared" si="1546"/>
        <v>3.4054794520547946</v>
      </c>
      <c r="AX3367">
        <v>25</v>
      </c>
      <c r="AY3367" s="12">
        <v>0.05</v>
      </c>
      <c r="AZ3367">
        <f t="shared" si="1547"/>
        <v>3.7999999999999999E-2</v>
      </c>
      <c r="BA3367" s="13">
        <f t="shared" si="1548"/>
        <v>29327302</v>
      </c>
      <c r="BB3367" s="17" t="s">
        <v>2189</v>
      </c>
      <c r="BC3367">
        <f>MATCH(BB3367,MONTHLY_INDEX!$A:$A,0)</f>
        <v>798</v>
      </c>
      <c r="BD3367">
        <f>MATCH(AU3367,MONTHLY_INDEX!$1:$1,0)</f>
        <v>87</v>
      </c>
      <c r="BE3367">
        <f>INDEX(MONTHLY_INDEX!$1:$1048576,Final!BC3367,Final!BD3367)</f>
        <v>95.2</v>
      </c>
      <c r="BF3367">
        <f>MATCH($BF$1,MONTHLY_INDEX!$1:$1,0)</f>
        <v>127</v>
      </c>
      <c r="BG3367">
        <f>INDEX(MONTHLY_INDEX!$1:$1048576,Final!BC3367,Final!BF3367)</f>
        <v>95.3</v>
      </c>
      <c r="BH3367" s="23">
        <f t="shared" si="1560"/>
        <v>1.0504201680671672E-3</v>
      </c>
      <c r="BI3367" s="14">
        <f t="shared" si="1561"/>
        <v>29358107.989495799</v>
      </c>
      <c r="BJ3367" s="14">
        <f t="shared" si="1562"/>
        <v>3799180.4733584784</v>
      </c>
      <c r="BK3367" s="15">
        <f t="shared" si="1552"/>
        <v>25558927.516137321</v>
      </c>
      <c r="BL3367" s="52">
        <v>0</v>
      </c>
      <c r="BM3367" s="15">
        <f t="shared" si="1563"/>
        <v>25558927.516137321</v>
      </c>
    </row>
    <row r="3368" spans="1:65">
      <c r="A3368" s="8">
        <v>3366</v>
      </c>
      <c r="B3368" s="1" t="s">
        <v>44</v>
      </c>
      <c r="C3368" s="1">
        <v>1500</v>
      </c>
      <c r="D3368" s="1" t="s">
        <v>60</v>
      </c>
      <c r="E3368" s="1">
        <v>150000131</v>
      </c>
      <c r="F3368" s="1" t="s">
        <v>60</v>
      </c>
      <c r="G3368" s="1" t="s">
        <v>97</v>
      </c>
      <c r="H3368" s="1">
        <v>9</v>
      </c>
      <c r="I3368" s="1" t="s">
        <v>52</v>
      </c>
      <c r="J3368" s="1" t="s">
        <v>49</v>
      </c>
      <c r="K3368" s="1">
        <v>17406001</v>
      </c>
      <c r="L3368" s="1" t="s">
        <v>50</v>
      </c>
      <c r="M3368" s="1" t="s">
        <v>51</v>
      </c>
      <c r="N3368" s="1" t="s">
        <v>64</v>
      </c>
      <c r="O3368" s="1" t="s">
        <v>65</v>
      </c>
      <c r="P3368" s="1" t="s">
        <v>66</v>
      </c>
      <c r="Q3368" s="1" t="s">
        <v>67</v>
      </c>
      <c r="R3368" s="1" t="s">
        <v>87</v>
      </c>
      <c r="S3368" s="1" t="s">
        <v>88</v>
      </c>
      <c r="T3368" s="2">
        <v>43555</v>
      </c>
      <c r="U3368" s="2">
        <v>43555</v>
      </c>
      <c r="V3368" s="1" t="s">
        <v>52</v>
      </c>
      <c r="W3368" s="3">
        <v>1</v>
      </c>
      <c r="X3368" s="1" t="s">
        <v>53</v>
      </c>
      <c r="Y3368" s="4">
        <v>1517250</v>
      </c>
      <c r="Z3368" s="4">
        <v>-162287</v>
      </c>
      <c r="AA3368" s="4">
        <v>0</v>
      </c>
      <c r="AB3368" s="4">
        <v>0</v>
      </c>
      <c r="AC3368" s="4">
        <v>0</v>
      </c>
      <c r="AD3368" s="4">
        <v>1517250</v>
      </c>
      <c r="AE3368" s="5">
        <v>1463</v>
      </c>
      <c r="AF3368" s="1" t="s">
        <v>70</v>
      </c>
      <c r="AG3368" s="1" t="s">
        <v>71</v>
      </c>
      <c r="AH3368" s="1" t="s">
        <v>89</v>
      </c>
      <c r="AI3368" s="1" t="s">
        <v>57</v>
      </c>
      <c r="AJ3368" s="5">
        <v>10950</v>
      </c>
      <c r="AK3368" s="4">
        <v>-15836</v>
      </c>
      <c r="AL3368" s="4">
        <v>0</v>
      </c>
      <c r="AM3368" s="4">
        <v>0</v>
      </c>
      <c r="AN3368" s="4">
        <v>0</v>
      </c>
      <c r="AO3368" s="4">
        <v>-178123</v>
      </c>
      <c r="AP3368" s="4">
        <v>-178123</v>
      </c>
      <c r="AQ3368" s="4">
        <v>0</v>
      </c>
      <c r="AR3368" s="4">
        <v>1339127</v>
      </c>
      <c r="AS3368" s="1" t="s">
        <v>52</v>
      </c>
      <c r="AT3368" s="9">
        <f t="shared" si="1544"/>
        <v>43555</v>
      </c>
      <c r="AU3368" s="9">
        <f t="shared" si="1545"/>
        <v>43525</v>
      </c>
      <c r="AV3368" s="9">
        <v>44798</v>
      </c>
      <c r="AW3368" s="11">
        <f t="shared" si="1546"/>
        <v>3.4054794520547946</v>
      </c>
      <c r="AX3368">
        <v>15</v>
      </c>
      <c r="AY3368" s="12">
        <v>0.05</v>
      </c>
      <c r="AZ3368">
        <f t="shared" si="1547"/>
        <v>6.3333333333333325E-2</v>
      </c>
      <c r="BA3368" s="13">
        <f t="shared" si="1548"/>
        <v>1517250</v>
      </c>
      <c r="BB3368" s="17" t="s">
        <v>1941</v>
      </c>
      <c r="BC3368">
        <f>MATCH(BB3368,MONTHLY_INDEX!$A:$A,0)</f>
        <v>674</v>
      </c>
      <c r="BD3368">
        <f>MATCH(AU3368,MONTHLY_INDEX!$1:$1,0)</f>
        <v>87</v>
      </c>
      <c r="BE3368">
        <f>INDEX(MONTHLY_INDEX!$1:$1048576,Final!BC3368,Final!BD3368)</f>
        <v>106.1</v>
      </c>
      <c r="BF3368">
        <f>MATCH($BF$1,MONTHLY_INDEX!$1:$1,0)</f>
        <v>127</v>
      </c>
      <c r="BG3368">
        <f>INDEX(MONTHLY_INDEX!$1:$1048576,Final!BC3368,Final!BF3368)</f>
        <v>122.8</v>
      </c>
      <c r="BH3368" s="23">
        <f t="shared" si="1560"/>
        <v>0.15739868049010372</v>
      </c>
      <c r="BI3368" s="14">
        <f t="shared" si="1561"/>
        <v>1756063.1479736099</v>
      </c>
      <c r="BJ3368" s="14">
        <f t="shared" si="1562"/>
        <v>378748.34123920312</v>
      </c>
      <c r="BK3368" s="15">
        <f t="shared" si="1552"/>
        <v>1377314.8067344069</v>
      </c>
      <c r="BL3368" s="52">
        <v>0</v>
      </c>
      <c r="BM3368" s="15">
        <f t="shared" si="1563"/>
        <v>1377314.8067344069</v>
      </c>
    </row>
    <row r="3369" spans="1:65">
      <c r="A3369" s="8">
        <v>3367</v>
      </c>
      <c r="B3369" s="1" t="s">
        <v>44</v>
      </c>
      <c r="C3369" s="1">
        <v>1500</v>
      </c>
      <c r="D3369" s="1" t="s">
        <v>60</v>
      </c>
      <c r="E3369" s="1">
        <v>150000131</v>
      </c>
      <c r="F3369" s="1" t="s">
        <v>60</v>
      </c>
      <c r="G3369" s="1" t="s">
        <v>98</v>
      </c>
      <c r="H3369" s="1">
        <v>10</v>
      </c>
      <c r="I3369" s="1" t="s">
        <v>52</v>
      </c>
      <c r="J3369" s="1" t="s">
        <v>49</v>
      </c>
      <c r="K3369" s="1">
        <v>17406001</v>
      </c>
      <c r="L3369" s="1" t="s">
        <v>50</v>
      </c>
      <c r="M3369" s="1" t="s">
        <v>51</v>
      </c>
      <c r="N3369" s="1" t="s">
        <v>64</v>
      </c>
      <c r="O3369" s="1" t="s">
        <v>65</v>
      </c>
      <c r="P3369" s="1" t="s">
        <v>66</v>
      </c>
      <c r="Q3369" s="1" t="s">
        <v>67</v>
      </c>
      <c r="R3369" s="1" t="s">
        <v>87</v>
      </c>
      <c r="S3369" s="1" t="s">
        <v>88</v>
      </c>
      <c r="T3369" s="2">
        <v>43555</v>
      </c>
      <c r="U3369" s="2">
        <v>43555</v>
      </c>
      <c r="V3369" s="1" t="s">
        <v>52</v>
      </c>
      <c r="W3369" s="3">
        <v>1</v>
      </c>
      <c r="X3369" s="1" t="s">
        <v>53</v>
      </c>
      <c r="Y3369" s="4">
        <v>312900</v>
      </c>
      <c r="Z3369" s="4">
        <v>-33467</v>
      </c>
      <c r="AA3369" s="4">
        <v>0</v>
      </c>
      <c r="AB3369" s="4">
        <v>0</v>
      </c>
      <c r="AC3369" s="4">
        <v>0</v>
      </c>
      <c r="AD3369" s="4">
        <v>312900</v>
      </c>
      <c r="AE3369" s="5">
        <v>1463</v>
      </c>
      <c r="AF3369" s="1" t="s">
        <v>70</v>
      </c>
      <c r="AG3369" s="1" t="s">
        <v>71</v>
      </c>
      <c r="AH3369" s="1" t="s">
        <v>89</v>
      </c>
      <c r="AI3369" s="1" t="s">
        <v>57</v>
      </c>
      <c r="AJ3369" s="5">
        <v>10950</v>
      </c>
      <c r="AK3369" s="4">
        <v>-3266</v>
      </c>
      <c r="AL3369" s="4">
        <v>0</v>
      </c>
      <c r="AM3369" s="4">
        <v>0</v>
      </c>
      <c r="AN3369" s="4">
        <v>0</v>
      </c>
      <c r="AO3369" s="4">
        <v>-36733</v>
      </c>
      <c r="AP3369" s="4">
        <v>-36733</v>
      </c>
      <c r="AQ3369" s="4">
        <v>0</v>
      </c>
      <c r="AR3369" s="4">
        <v>276167</v>
      </c>
      <c r="AS3369" s="1" t="s">
        <v>52</v>
      </c>
      <c r="AT3369" s="9">
        <f t="shared" si="1544"/>
        <v>43555</v>
      </c>
      <c r="AU3369" s="9">
        <f t="shared" si="1545"/>
        <v>43525</v>
      </c>
      <c r="AV3369" s="9">
        <v>44798</v>
      </c>
      <c r="AW3369" s="11">
        <f t="shared" si="1546"/>
        <v>3.4054794520547946</v>
      </c>
      <c r="AX3369">
        <v>10</v>
      </c>
      <c r="AY3369" s="12">
        <v>0.05</v>
      </c>
      <c r="AZ3369">
        <f t="shared" si="1547"/>
        <v>9.5000000000000001E-2</v>
      </c>
      <c r="BA3369" s="13">
        <f t="shared" si="1548"/>
        <v>312900</v>
      </c>
      <c r="BB3369" s="17" t="s">
        <v>2189</v>
      </c>
      <c r="BC3369">
        <f>MATCH(BB3369,MONTHLY_INDEX!$A:$A,0)</f>
        <v>798</v>
      </c>
      <c r="BD3369">
        <f>MATCH(AU3369,MONTHLY_INDEX!$1:$1,0)</f>
        <v>87</v>
      </c>
      <c r="BE3369">
        <f>INDEX(MONTHLY_INDEX!$1:$1048576,Final!BC3369,Final!BD3369)</f>
        <v>95.2</v>
      </c>
      <c r="BF3369">
        <f>MATCH($BF$1,MONTHLY_INDEX!$1:$1,0)</f>
        <v>127</v>
      </c>
      <c r="BG3369">
        <f>INDEX(MONTHLY_INDEX!$1:$1048576,Final!BC3369,Final!BF3369)</f>
        <v>95.3</v>
      </c>
      <c r="BH3369" s="23">
        <f t="shared" si="1560"/>
        <v>1.0504201680671672E-3</v>
      </c>
      <c r="BI3369" s="14">
        <f t="shared" si="1561"/>
        <v>313228.67647058825</v>
      </c>
      <c r="BJ3369" s="14">
        <f t="shared" si="1562"/>
        <v>101335.91304391621</v>
      </c>
      <c r="BK3369" s="15">
        <f t="shared" si="1552"/>
        <v>211892.76342667203</v>
      </c>
      <c r="BL3369" s="52">
        <v>0</v>
      </c>
      <c r="BM3369" s="15">
        <f t="shared" si="1563"/>
        <v>211892.76342667203</v>
      </c>
    </row>
    <row r="3370" spans="1:65">
      <c r="A3370" s="8">
        <v>3368</v>
      </c>
      <c r="B3370" s="1" t="s">
        <v>44</v>
      </c>
      <c r="C3370" s="1">
        <v>1500</v>
      </c>
      <c r="D3370" s="1" t="s">
        <v>60</v>
      </c>
      <c r="E3370" s="1">
        <v>150000131</v>
      </c>
      <c r="F3370" s="1" t="s">
        <v>60</v>
      </c>
      <c r="G3370" s="1" t="s">
        <v>99</v>
      </c>
      <c r="H3370" s="1">
        <v>11</v>
      </c>
      <c r="I3370" s="1" t="s">
        <v>52</v>
      </c>
      <c r="J3370" s="1" t="s">
        <v>49</v>
      </c>
      <c r="K3370" s="1">
        <v>17406001</v>
      </c>
      <c r="L3370" s="1" t="s">
        <v>50</v>
      </c>
      <c r="M3370" s="1" t="s">
        <v>51</v>
      </c>
      <c r="N3370" s="1" t="s">
        <v>64</v>
      </c>
      <c r="O3370" s="1" t="s">
        <v>65</v>
      </c>
      <c r="P3370" s="1" t="s">
        <v>66</v>
      </c>
      <c r="Q3370" s="1" t="s">
        <v>67</v>
      </c>
      <c r="R3370" s="1" t="s">
        <v>87</v>
      </c>
      <c r="S3370" s="1" t="s">
        <v>88</v>
      </c>
      <c r="T3370" s="2">
        <v>43555</v>
      </c>
      <c r="U3370" s="2">
        <v>43555</v>
      </c>
      <c r="V3370" s="1" t="s">
        <v>52</v>
      </c>
      <c r="W3370" s="3">
        <v>1</v>
      </c>
      <c r="X3370" s="1" t="s">
        <v>53</v>
      </c>
      <c r="Y3370" s="4">
        <v>1174950</v>
      </c>
      <c r="Z3370" s="4">
        <v>-125674</v>
      </c>
      <c r="AA3370" s="4">
        <v>0</v>
      </c>
      <c r="AB3370" s="4">
        <v>0</v>
      </c>
      <c r="AC3370" s="4">
        <v>0</v>
      </c>
      <c r="AD3370" s="4">
        <v>1174950</v>
      </c>
      <c r="AE3370" s="5">
        <v>1463</v>
      </c>
      <c r="AF3370" s="1" t="s">
        <v>70</v>
      </c>
      <c r="AG3370" s="1" t="s">
        <v>71</v>
      </c>
      <c r="AH3370" s="1" t="s">
        <v>89</v>
      </c>
      <c r="AI3370" s="1" t="s">
        <v>57</v>
      </c>
      <c r="AJ3370" s="5">
        <v>10950</v>
      </c>
      <c r="AK3370" s="4">
        <v>-12263</v>
      </c>
      <c r="AL3370" s="4">
        <v>0</v>
      </c>
      <c r="AM3370" s="4">
        <v>0</v>
      </c>
      <c r="AN3370" s="4">
        <v>0</v>
      </c>
      <c r="AO3370" s="4">
        <v>-137937</v>
      </c>
      <c r="AP3370" s="4">
        <v>-137937</v>
      </c>
      <c r="AQ3370" s="4">
        <v>0</v>
      </c>
      <c r="AR3370" s="4">
        <v>1037013</v>
      </c>
      <c r="AS3370" s="1" t="s">
        <v>52</v>
      </c>
      <c r="AT3370" s="9">
        <f t="shared" si="1544"/>
        <v>43555</v>
      </c>
      <c r="AU3370" s="9">
        <f t="shared" si="1545"/>
        <v>43525</v>
      </c>
      <c r="AV3370" s="9">
        <v>44798</v>
      </c>
      <c r="AW3370" s="11">
        <f t="shared" si="1546"/>
        <v>3.4054794520547946</v>
      </c>
      <c r="AX3370">
        <v>10</v>
      </c>
      <c r="AY3370" s="12">
        <v>0.05</v>
      </c>
      <c r="AZ3370">
        <f t="shared" si="1547"/>
        <v>9.5000000000000001E-2</v>
      </c>
      <c r="BA3370" s="13">
        <f t="shared" si="1548"/>
        <v>1174950</v>
      </c>
      <c r="BB3370" s="17" t="s">
        <v>2189</v>
      </c>
      <c r="BC3370">
        <f>MATCH(BB3370,MONTHLY_INDEX!$A:$A,0)</f>
        <v>798</v>
      </c>
      <c r="BD3370">
        <f>MATCH(AU3370,MONTHLY_INDEX!$1:$1,0)</f>
        <v>87</v>
      </c>
      <c r="BE3370">
        <f>INDEX(MONTHLY_INDEX!$1:$1048576,Final!BC3370,Final!BD3370)</f>
        <v>95.2</v>
      </c>
      <c r="BF3370">
        <f>MATCH($BF$1,MONTHLY_INDEX!$1:$1,0)</f>
        <v>127</v>
      </c>
      <c r="BG3370">
        <f>INDEX(MONTHLY_INDEX!$1:$1048576,Final!BC3370,Final!BF3370)</f>
        <v>95.3</v>
      </c>
      <c r="BH3370" s="23">
        <f t="shared" si="1560"/>
        <v>1.0504201680671672E-3</v>
      </c>
      <c r="BI3370" s="14">
        <f t="shared" si="1561"/>
        <v>1176184.1911764706</v>
      </c>
      <c r="BJ3370" s="14">
        <f t="shared" si="1562"/>
        <v>380519.75401390012</v>
      </c>
      <c r="BK3370" s="15">
        <f t="shared" si="1552"/>
        <v>795664.43716257042</v>
      </c>
      <c r="BL3370" s="52">
        <v>0</v>
      </c>
      <c r="BM3370" s="15">
        <f t="shared" si="1563"/>
        <v>795664.43716257042</v>
      </c>
    </row>
    <row r="3371" spans="1:65">
      <c r="A3371" s="8">
        <v>3369</v>
      </c>
      <c r="B3371" s="1" t="s">
        <v>44</v>
      </c>
      <c r="C3371" s="1">
        <v>1500</v>
      </c>
      <c r="D3371" s="1" t="s">
        <v>60</v>
      </c>
      <c r="E3371" s="1">
        <v>150000131</v>
      </c>
      <c r="F3371" s="1" t="s">
        <v>60</v>
      </c>
      <c r="G3371" s="1" t="s">
        <v>100</v>
      </c>
      <c r="H3371" s="1">
        <v>12</v>
      </c>
      <c r="I3371" s="1" t="s">
        <v>52</v>
      </c>
      <c r="J3371" s="1" t="s">
        <v>49</v>
      </c>
      <c r="K3371" s="1">
        <v>17406001</v>
      </c>
      <c r="L3371" s="1" t="s">
        <v>50</v>
      </c>
      <c r="M3371" s="1" t="s">
        <v>51</v>
      </c>
      <c r="N3371" s="1" t="s">
        <v>64</v>
      </c>
      <c r="O3371" s="1" t="s">
        <v>65</v>
      </c>
      <c r="P3371" s="1" t="s">
        <v>66</v>
      </c>
      <c r="Q3371" s="1" t="s">
        <v>67</v>
      </c>
      <c r="R3371" s="1" t="s">
        <v>87</v>
      </c>
      <c r="S3371" s="1" t="s">
        <v>88</v>
      </c>
      <c r="T3371" s="2">
        <v>43555</v>
      </c>
      <c r="U3371" s="2">
        <v>43555</v>
      </c>
      <c r="V3371" s="1" t="s">
        <v>52</v>
      </c>
      <c r="W3371" s="3">
        <v>1</v>
      </c>
      <c r="X3371" s="1" t="s">
        <v>53</v>
      </c>
      <c r="Y3371" s="4">
        <v>582750</v>
      </c>
      <c r="Z3371" s="4">
        <v>-62331</v>
      </c>
      <c r="AA3371" s="4">
        <v>0</v>
      </c>
      <c r="AB3371" s="4">
        <v>0</v>
      </c>
      <c r="AC3371" s="4">
        <v>0</v>
      </c>
      <c r="AD3371" s="4">
        <v>582750</v>
      </c>
      <c r="AE3371" s="5">
        <v>1463</v>
      </c>
      <c r="AF3371" s="1" t="s">
        <v>70</v>
      </c>
      <c r="AG3371" s="1" t="s">
        <v>71</v>
      </c>
      <c r="AH3371" s="1" t="s">
        <v>89</v>
      </c>
      <c r="AI3371" s="1" t="s">
        <v>57</v>
      </c>
      <c r="AJ3371" s="5">
        <v>10950</v>
      </c>
      <c r="AK3371" s="4">
        <v>-6082</v>
      </c>
      <c r="AL3371" s="4">
        <v>0</v>
      </c>
      <c r="AM3371" s="4">
        <v>0</v>
      </c>
      <c r="AN3371" s="4">
        <v>0</v>
      </c>
      <c r="AO3371" s="4">
        <v>-68413</v>
      </c>
      <c r="AP3371" s="4">
        <v>-68413</v>
      </c>
      <c r="AQ3371" s="4">
        <v>0</v>
      </c>
      <c r="AR3371" s="4">
        <v>514337</v>
      </c>
      <c r="AS3371" s="1" t="s">
        <v>52</v>
      </c>
      <c r="AT3371" s="9">
        <f t="shared" si="1544"/>
        <v>43555</v>
      </c>
      <c r="AU3371" s="9">
        <f t="shared" si="1545"/>
        <v>43525</v>
      </c>
      <c r="AV3371" s="9">
        <v>44798</v>
      </c>
      <c r="AW3371" s="11">
        <f t="shared" si="1546"/>
        <v>3.4054794520547946</v>
      </c>
      <c r="AX3371">
        <v>10</v>
      </c>
      <c r="AY3371" s="12">
        <v>0.05</v>
      </c>
      <c r="AZ3371">
        <f t="shared" si="1547"/>
        <v>9.5000000000000001E-2</v>
      </c>
      <c r="BA3371" s="13">
        <f t="shared" si="1548"/>
        <v>582750</v>
      </c>
      <c r="BB3371" s="17" t="s">
        <v>1973</v>
      </c>
      <c r="BC3371">
        <f>MATCH(BB3371,MONTHLY_INDEX!$A:$A,0)</f>
        <v>690</v>
      </c>
      <c r="BD3371">
        <f>MATCH(AU3371,MONTHLY_INDEX!$1:$1,0)</f>
        <v>87</v>
      </c>
      <c r="BE3371">
        <f>INDEX(MONTHLY_INDEX!$1:$1048576,Final!BC3371,Final!BD3371)</f>
        <v>111</v>
      </c>
      <c r="BF3371">
        <f>MATCH($BF$1,MONTHLY_INDEX!$1:$1,0)</f>
        <v>127</v>
      </c>
      <c r="BG3371">
        <f>INDEX(MONTHLY_INDEX!$1:$1048576,Final!BC3371,Final!BF3371)</f>
        <v>145.69999999999999</v>
      </c>
      <c r="BH3371" s="23">
        <f t="shared" si="1560"/>
        <v>0.31261261261261253</v>
      </c>
      <c r="BI3371" s="14">
        <f t="shared" si="1561"/>
        <v>764925</v>
      </c>
      <c r="BJ3371" s="14">
        <f t="shared" si="1562"/>
        <v>247468.9551369863</v>
      </c>
      <c r="BK3371" s="15">
        <f t="shared" si="1552"/>
        <v>517456.04486301367</v>
      </c>
      <c r="BL3371" s="52">
        <v>0</v>
      </c>
      <c r="BM3371" s="15">
        <f t="shared" si="1563"/>
        <v>517456.04486301367</v>
      </c>
    </row>
    <row r="3372" spans="1:65">
      <c r="A3372" s="8">
        <v>3370</v>
      </c>
      <c r="B3372" s="1" t="s">
        <v>44</v>
      </c>
      <c r="C3372" s="1">
        <v>1500</v>
      </c>
      <c r="D3372" s="1" t="s">
        <v>60</v>
      </c>
      <c r="E3372" s="1">
        <v>150000131</v>
      </c>
      <c r="F3372" s="1" t="s">
        <v>60</v>
      </c>
      <c r="G3372" s="1" t="s">
        <v>101</v>
      </c>
      <c r="H3372" s="1">
        <v>13</v>
      </c>
      <c r="I3372" s="1" t="s">
        <v>52</v>
      </c>
      <c r="J3372" s="1" t="s">
        <v>49</v>
      </c>
      <c r="K3372" s="1">
        <v>17406001</v>
      </c>
      <c r="L3372" s="1" t="s">
        <v>50</v>
      </c>
      <c r="M3372" s="1" t="s">
        <v>51</v>
      </c>
      <c r="N3372" s="1" t="s">
        <v>64</v>
      </c>
      <c r="O3372" s="1" t="s">
        <v>65</v>
      </c>
      <c r="P3372" s="1" t="s">
        <v>66</v>
      </c>
      <c r="Q3372" s="1" t="s">
        <v>67</v>
      </c>
      <c r="R3372" s="1" t="s">
        <v>87</v>
      </c>
      <c r="S3372" s="1" t="s">
        <v>88</v>
      </c>
      <c r="T3372" s="2">
        <v>43555</v>
      </c>
      <c r="U3372" s="2">
        <v>43555</v>
      </c>
      <c r="V3372" s="1" t="s">
        <v>52</v>
      </c>
      <c r="W3372" s="3">
        <v>1</v>
      </c>
      <c r="X3372" s="1" t="s">
        <v>53</v>
      </c>
      <c r="Y3372" s="4">
        <v>9976171</v>
      </c>
      <c r="Z3372" s="4">
        <v>-1067068</v>
      </c>
      <c r="AA3372" s="4">
        <v>0</v>
      </c>
      <c r="AB3372" s="4">
        <v>0</v>
      </c>
      <c r="AC3372" s="4">
        <v>0</v>
      </c>
      <c r="AD3372" s="4">
        <v>9976171</v>
      </c>
      <c r="AE3372" s="5">
        <v>1463</v>
      </c>
      <c r="AF3372" s="1" t="s">
        <v>70</v>
      </c>
      <c r="AG3372" s="1" t="s">
        <v>71</v>
      </c>
      <c r="AH3372" s="1" t="s">
        <v>89</v>
      </c>
      <c r="AI3372" s="1" t="s">
        <v>57</v>
      </c>
      <c r="AJ3372" s="5">
        <v>10950</v>
      </c>
      <c r="AK3372" s="4">
        <v>-104126</v>
      </c>
      <c r="AL3372" s="4">
        <v>0</v>
      </c>
      <c r="AM3372" s="4">
        <v>0</v>
      </c>
      <c r="AN3372" s="4">
        <v>0</v>
      </c>
      <c r="AO3372" s="4">
        <v>-1171194</v>
      </c>
      <c r="AP3372" s="4">
        <v>-1171194</v>
      </c>
      <c r="AQ3372" s="4">
        <v>0</v>
      </c>
      <c r="AR3372" s="4">
        <v>8804977</v>
      </c>
      <c r="AS3372" s="1" t="s">
        <v>52</v>
      </c>
      <c r="AT3372" s="9">
        <f t="shared" si="1544"/>
        <v>43555</v>
      </c>
      <c r="AU3372" s="9">
        <f t="shared" si="1545"/>
        <v>43525</v>
      </c>
      <c r="AV3372" s="9">
        <v>44798</v>
      </c>
      <c r="AW3372" s="11">
        <f t="shared" si="1546"/>
        <v>3.4054794520547946</v>
      </c>
      <c r="AX3372">
        <v>25</v>
      </c>
      <c r="AY3372" s="12">
        <v>0.05</v>
      </c>
      <c r="AZ3372">
        <f t="shared" si="1547"/>
        <v>3.7999999999999999E-2</v>
      </c>
      <c r="BA3372" s="13">
        <f t="shared" si="1548"/>
        <v>9976171</v>
      </c>
      <c r="BB3372" s="17" t="s">
        <v>2189</v>
      </c>
      <c r="BC3372">
        <f>MATCH(BB3372,MONTHLY_INDEX!$A:$A,0)</f>
        <v>798</v>
      </c>
      <c r="BD3372">
        <f>MATCH(AU3372,MONTHLY_INDEX!$1:$1,0)</f>
        <v>87</v>
      </c>
      <c r="BE3372">
        <f>INDEX(MONTHLY_INDEX!$1:$1048576,Final!BC3372,Final!BD3372)</f>
        <v>95.2</v>
      </c>
      <c r="BF3372">
        <f>MATCH($BF$1,MONTHLY_INDEX!$1:$1,0)</f>
        <v>127</v>
      </c>
      <c r="BG3372">
        <f>INDEX(MONTHLY_INDEX!$1:$1048576,Final!BC3372,Final!BF3372)</f>
        <v>95.3</v>
      </c>
      <c r="BH3372" s="23">
        <f t="shared" si="1560"/>
        <v>1.0504201680671672E-3</v>
      </c>
      <c r="BI3372" s="14">
        <f t="shared" si="1561"/>
        <v>9986650.1712184865</v>
      </c>
      <c r="BJ3372" s="14">
        <f t="shared" si="1562"/>
        <v>1292354.6142118738</v>
      </c>
      <c r="BK3372" s="15">
        <f t="shared" si="1552"/>
        <v>8694295.5570066124</v>
      </c>
      <c r="BL3372" s="52">
        <v>0</v>
      </c>
      <c r="BM3372" s="15">
        <f t="shared" si="1563"/>
        <v>8694295.5570066124</v>
      </c>
    </row>
    <row r="3373" spans="1:65">
      <c r="A3373" s="8">
        <v>3371</v>
      </c>
      <c r="B3373" s="1" t="s">
        <v>44</v>
      </c>
      <c r="C3373" s="1">
        <v>1500</v>
      </c>
      <c r="D3373" s="1" t="s">
        <v>60</v>
      </c>
      <c r="E3373" s="1">
        <v>150000131</v>
      </c>
      <c r="F3373" s="1" t="s">
        <v>60</v>
      </c>
      <c r="G3373" s="1" t="s">
        <v>102</v>
      </c>
      <c r="H3373" s="1">
        <v>14</v>
      </c>
      <c r="I3373" s="1" t="s">
        <v>52</v>
      </c>
      <c r="J3373" s="1" t="s">
        <v>49</v>
      </c>
      <c r="K3373" s="1">
        <v>17406001</v>
      </c>
      <c r="L3373" s="1" t="s">
        <v>50</v>
      </c>
      <c r="M3373" s="1" t="s">
        <v>51</v>
      </c>
      <c r="N3373" s="1" t="s">
        <v>64</v>
      </c>
      <c r="O3373" s="1" t="s">
        <v>65</v>
      </c>
      <c r="P3373" s="1" t="s">
        <v>66</v>
      </c>
      <c r="Q3373" s="1" t="s">
        <v>67</v>
      </c>
      <c r="R3373" s="1" t="s">
        <v>87</v>
      </c>
      <c r="S3373" s="1" t="s">
        <v>88</v>
      </c>
      <c r="T3373" s="2">
        <v>43555</v>
      </c>
      <c r="U3373" s="2">
        <v>43555</v>
      </c>
      <c r="V3373" s="1" t="s">
        <v>52</v>
      </c>
      <c r="W3373" s="3">
        <v>1</v>
      </c>
      <c r="X3373" s="1" t="s">
        <v>53</v>
      </c>
      <c r="Y3373" s="4">
        <v>21103901</v>
      </c>
      <c r="Z3373" s="4">
        <v>-2257310</v>
      </c>
      <c r="AA3373" s="4">
        <v>0</v>
      </c>
      <c r="AB3373" s="4">
        <v>0</v>
      </c>
      <c r="AC3373" s="4">
        <v>0</v>
      </c>
      <c r="AD3373" s="4">
        <v>21103901</v>
      </c>
      <c r="AE3373" s="5">
        <v>1463</v>
      </c>
      <c r="AF3373" s="1" t="s">
        <v>70</v>
      </c>
      <c r="AG3373" s="1" t="s">
        <v>71</v>
      </c>
      <c r="AH3373" s="1" t="s">
        <v>89</v>
      </c>
      <c r="AI3373" s="1" t="s">
        <v>57</v>
      </c>
      <c r="AJ3373" s="5">
        <v>10950</v>
      </c>
      <c r="AK3373" s="4">
        <v>-220271</v>
      </c>
      <c r="AL3373" s="4">
        <v>0</v>
      </c>
      <c r="AM3373" s="4">
        <v>0</v>
      </c>
      <c r="AN3373" s="4">
        <v>0</v>
      </c>
      <c r="AO3373" s="4">
        <v>-2477581</v>
      </c>
      <c r="AP3373" s="4">
        <v>-2477581</v>
      </c>
      <c r="AQ3373" s="4">
        <v>0</v>
      </c>
      <c r="AR3373" s="4">
        <v>18626320</v>
      </c>
      <c r="AS3373" s="1" t="s">
        <v>52</v>
      </c>
      <c r="AT3373" s="9">
        <f t="shared" si="1544"/>
        <v>43555</v>
      </c>
      <c r="AU3373" s="9">
        <f t="shared" si="1545"/>
        <v>43525</v>
      </c>
      <c r="AV3373" s="9">
        <v>44798</v>
      </c>
      <c r="AW3373" s="11">
        <f t="shared" si="1546"/>
        <v>3.4054794520547946</v>
      </c>
      <c r="AX3373">
        <v>25</v>
      </c>
      <c r="AY3373" s="12">
        <v>0.05</v>
      </c>
      <c r="AZ3373">
        <f t="shared" si="1547"/>
        <v>3.7999999999999999E-2</v>
      </c>
      <c r="BA3373" s="13">
        <f t="shared" si="1548"/>
        <v>21103901</v>
      </c>
      <c r="BB3373" s="17" t="s">
        <v>2189</v>
      </c>
      <c r="BC3373">
        <f>MATCH(BB3373,MONTHLY_INDEX!$A:$A,0)</f>
        <v>798</v>
      </c>
      <c r="BD3373">
        <f>MATCH(AU3373,MONTHLY_INDEX!$1:$1,0)</f>
        <v>87</v>
      </c>
      <c r="BE3373">
        <f>INDEX(MONTHLY_INDEX!$1:$1048576,Final!BC3373,Final!BD3373)</f>
        <v>95.2</v>
      </c>
      <c r="BF3373">
        <f>MATCH($BF$1,MONTHLY_INDEX!$1:$1,0)</f>
        <v>127</v>
      </c>
      <c r="BG3373">
        <f>INDEX(MONTHLY_INDEX!$1:$1048576,Final!BC3373,Final!BF3373)</f>
        <v>95.3</v>
      </c>
      <c r="BH3373" s="23">
        <f t="shared" si="1560"/>
        <v>1.0504201680671672E-3</v>
      </c>
      <c r="BI3373" s="14">
        <f t="shared" si="1561"/>
        <v>21126068.963235293</v>
      </c>
      <c r="BJ3373" s="14">
        <f t="shared" si="1562"/>
        <v>2733886.9627656327</v>
      </c>
      <c r="BK3373" s="15">
        <f t="shared" si="1552"/>
        <v>18392182.000469659</v>
      </c>
      <c r="BL3373" s="52">
        <v>0</v>
      </c>
      <c r="BM3373" s="15">
        <f t="shared" si="1563"/>
        <v>18392182.000469659</v>
      </c>
    </row>
    <row r="3374" spans="1:65">
      <c r="A3374" s="8">
        <v>3372</v>
      </c>
      <c r="B3374" s="1" t="s">
        <v>44</v>
      </c>
      <c r="C3374" s="1">
        <v>1500</v>
      </c>
      <c r="D3374" s="1" t="s">
        <v>60</v>
      </c>
      <c r="E3374" s="1">
        <v>150000131</v>
      </c>
      <c r="F3374" s="1" t="s">
        <v>60</v>
      </c>
      <c r="G3374" s="1" t="s">
        <v>103</v>
      </c>
      <c r="H3374" s="1">
        <v>15</v>
      </c>
      <c r="I3374" s="1" t="s">
        <v>52</v>
      </c>
      <c r="J3374" s="1" t="s">
        <v>49</v>
      </c>
      <c r="K3374" s="1">
        <v>17406001</v>
      </c>
      <c r="L3374" s="1" t="s">
        <v>50</v>
      </c>
      <c r="M3374" s="1" t="s">
        <v>51</v>
      </c>
      <c r="N3374" s="1" t="s">
        <v>64</v>
      </c>
      <c r="O3374" s="1" t="s">
        <v>65</v>
      </c>
      <c r="P3374" s="1" t="s">
        <v>66</v>
      </c>
      <c r="Q3374" s="1" t="s">
        <v>67</v>
      </c>
      <c r="R3374" s="1" t="s">
        <v>87</v>
      </c>
      <c r="S3374" s="1" t="s">
        <v>88</v>
      </c>
      <c r="T3374" s="2">
        <v>43555</v>
      </c>
      <c r="U3374" s="2">
        <v>43555</v>
      </c>
      <c r="V3374" s="1" t="s">
        <v>52</v>
      </c>
      <c r="W3374" s="3">
        <v>1</v>
      </c>
      <c r="X3374" s="1" t="s">
        <v>53</v>
      </c>
      <c r="Y3374" s="4">
        <v>580650</v>
      </c>
      <c r="Z3374" s="4">
        <v>-62107</v>
      </c>
      <c r="AA3374" s="4">
        <v>0</v>
      </c>
      <c r="AB3374" s="4">
        <v>0</v>
      </c>
      <c r="AC3374" s="4">
        <v>0</v>
      </c>
      <c r="AD3374" s="4">
        <v>580650</v>
      </c>
      <c r="AE3374" s="5">
        <v>1463</v>
      </c>
      <c r="AF3374" s="1" t="s">
        <v>70</v>
      </c>
      <c r="AG3374" s="1" t="s">
        <v>71</v>
      </c>
      <c r="AH3374" s="1" t="s">
        <v>89</v>
      </c>
      <c r="AI3374" s="1" t="s">
        <v>57</v>
      </c>
      <c r="AJ3374" s="5">
        <v>10950</v>
      </c>
      <c r="AK3374" s="4">
        <v>-6061</v>
      </c>
      <c r="AL3374" s="4">
        <v>0</v>
      </c>
      <c r="AM3374" s="4">
        <v>0</v>
      </c>
      <c r="AN3374" s="4">
        <v>0</v>
      </c>
      <c r="AO3374" s="4">
        <v>-68168</v>
      </c>
      <c r="AP3374" s="4">
        <v>-68168</v>
      </c>
      <c r="AQ3374" s="4">
        <v>0</v>
      </c>
      <c r="AR3374" s="4">
        <v>512482</v>
      </c>
      <c r="AS3374" s="1" t="s">
        <v>52</v>
      </c>
      <c r="AT3374" s="9">
        <f t="shared" si="1544"/>
        <v>43555</v>
      </c>
      <c r="AU3374" s="9">
        <f t="shared" si="1545"/>
        <v>43525</v>
      </c>
      <c r="AV3374" s="9">
        <v>44798</v>
      </c>
      <c r="AW3374" s="11">
        <f t="shared" si="1546"/>
        <v>3.4054794520547946</v>
      </c>
      <c r="AX3374">
        <v>10</v>
      </c>
      <c r="AY3374" s="12">
        <v>0.05</v>
      </c>
      <c r="AZ3374">
        <f t="shared" si="1547"/>
        <v>9.5000000000000001E-2</v>
      </c>
      <c r="BA3374" s="13">
        <f t="shared" si="1548"/>
        <v>580650</v>
      </c>
      <c r="BB3374" s="17" t="s">
        <v>1941</v>
      </c>
      <c r="BC3374">
        <f>MATCH(BB3374,MONTHLY_INDEX!$A:$A,0)</f>
        <v>674</v>
      </c>
      <c r="BD3374">
        <f>MATCH(AU3374,MONTHLY_INDEX!$1:$1,0)</f>
        <v>87</v>
      </c>
      <c r="BE3374">
        <f>INDEX(MONTHLY_INDEX!$1:$1048576,Final!BC3374,Final!BD3374)</f>
        <v>106.1</v>
      </c>
      <c r="BF3374">
        <f>MATCH($BF$1,MONTHLY_INDEX!$1:$1,0)</f>
        <v>127</v>
      </c>
      <c r="BG3374">
        <f>INDEX(MONTHLY_INDEX!$1:$1048576,Final!BC3374,Final!BF3374)</f>
        <v>122.8</v>
      </c>
      <c r="BH3374" s="23">
        <f t="shared" si="1560"/>
        <v>0.15739868049010372</v>
      </c>
      <c r="BI3374" s="14">
        <f t="shared" si="1561"/>
        <v>672043.54382657877</v>
      </c>
      <c r="BJ3374" s="14">
        <f t="shared" si="1562"/>
        <v>217419.8955418125</v>
      </c>
      <c r="BK3374" s="15">
        <f t="shared" si="1552"/>
        <v>454623.64828476624</v>
      </c>
      <c r="BL3374" s="52">
        <v>0</v>
      </c>
      <c r="BM3374" s="15">
        <f t="shared" si="1563"/>
        <v>454623.64828476624</v>
      </c>
    </row>
    <row r="3375" spans="1:65">
      <c r="A3375" s="8">
        <v>3373</v>
      </c>
      <c r="B3375" s="1" t="s">
        <v>44</v>
      </c>
      <c r="C3375" s="1">
        <v>1500</v>
      </c>
      <c r="D3375" s="1" t="s">
        <v>60</v>
      </c>
      <c r="E3375" s="1">
        <v>150000131</v>
      </c>
      <c r="F3375" s="1" t="s">
        <v>60</v>
      </c>
      <c r="G3375" s="1" t="s">
        <v>104</v>
      </c>
      <c r="H3375" s="1">
        <v>16</v>
      </c>
      <c r="I3375" s="1" t="s">
        <v>52</v>
      </c>
      <c r="J3375" s="1" t="s">
        <v>49</v>
      </c>
      <c r="K3375" s="1">
        <v>17406001</v>
      </c>
      <c r="L3375" s="1" t="s">
        <v>50</v>
      </c>
      <c r="M3375" s="1" t="s">
        <v>51</v>
      </c>
      <c r="N3375" s="1" t="s">
        <v>64</v>
      </c>
      <c r="O3375" s="1" t="s">
        <v>65</v>
      </c>
      <c r="P3375" s="1" t="s">
        <v>66</v>
      </c>
      <c r="Q3375" s="1" t="s">
        <v>67</v>
      </c>
      <c r="R3375" s="1" t="s">
        <v>87</v>
      </c>
      <c r="S3375" s="1" t="s">
        <v>88</v>
      </c>
      <c r="T3375" s="2">
        <v>43555</v>
      </c>
      <c r="U3375" s="2">
        <v>43555</v>
      </c>
      <c r="V3375" s="1" t="s">
        <v>52</v>
      </c>
      <c r="W3375" s="3">
        <v>1</v>
      </c>
      <c r="X3375" s="1" t="s">
        <v>53</v>
      </c>
      <c r="Y3375" s="4">
        <v>175035</v>
      </c>
      <c r="Z3375" s="4">
        <v>-18720</v>
      </c>
      <c r="AA3375" s="4">
        <v>0</v>
      </c>
      <c r="AB3375" s="4">
        <v>0</v>
      </c>
      <c r="AC3375" s="4">
        <v>0</v>
      </c>
      <c r="AD3375" s="4">
        <v>175035</v>
      </c>
      <c r="AE3375" s="5">
        <v>1463</v>
      </c>
      <c r="AF3375" s="1" t="s">
        <v>70</v>
      </c>
      <c r="AG3375" s="1" t="s">
        <v>71</v>
      </c>
      <c r="AH3375" s="1" t="s">
        <v>89</v>
      </c>
      <c r="AI3375" s="1" t="s">
        <v>57</v>
      </c>
      <c r="AJ3375" s="5">
        <v>10950</v>
      </c>
      <c r="AK3375" s="4">
        <v>-1827</v>
      </c>
      <c r="AL3375" s="4">
        <v>0</v>
      </c>
      <c r="AM3375" s="4">
        <v>0</v>
      </c>
      <c r="AN3375" s="4">
        <v>0</v>
      </c>
      <c r="AO3375" s="4">
        <v>-20547</v>
      </c>
      <c r="AP3375" s="4">
        <v>-20547</v>
      </c>
      <c r="AQ3375" s="4">
        <v>0</v>
      </c>
      <c r="AR3375" s="4">
        <v>154488</v>
      </c>
      <c r="AS3375" s="1" t="s">
        <v>52</v>
      </c>
      <c r="AT3375" s="9">
        <f t="shared" si="1544"/>
        <v>43555</v>
      </c>
      <c r="AU3375" s="9">
        <f t="shared" si="1545"/>
        <v>43525</v>
      </c>
      <c r="AV3375" s="9">
        <v>44798</v>
      </c>
      <c r="AW3375" s="11">
        <f t="shared" si="1546"/>
        <v>3.4054794520547946</v>
      </c>
      <c r="AX3375">
        <v>10</v>
      </c>
      <c r="AY3375" s="12">
        <v>0.05</v>
      </c>
      <c r="AZ3375">
        <f t="shared" si="1547"/>
        <v>9.5000000000000001E-2</v>
      </c>
      <c r="BA3375" s="13">
        <f t="shared" si="1548"/>
        <v>175035</v>
      </c>
      <c r="BB3375" s="17" t="s">
        <v>1877</v>
      </c>
      <c r="BC3375">
        <f>MATCH(BB3375,MONTHLY_INDEX!$A:$A,0)</f>
        <v>642</v>
      </c>
      <c r="BD3375">
        <f>MATCH(AU3375,MONTHLY_INDEX!$1:$1,0)</f>
        <v>87</v>
      </c>
      <c r="BE3375">
        <f>INDEX(MONTHLY_INDEX!$1:$1048576,Final!BC3375,Final!BD3375)</f>
        <v>79.5</v>
      </c>
      <c r="BF3375">
        <f>MATCH($BF$1,MONTHLY_INDEX!$1:$1,0)</f>
        <v>127</v>
      </c>
      <c r="BG3375">
        <f>INDEX(MONTHLY_INDEX!$1:$1048576,Final!BC3375,Final!BF3375)</f>
        <v>94</v>
      </c>
      <c r="BH3375" s="23">
        <f t="shared" si="1560"/>
        <v>0.18238993710691823</v>
      </c>
      <c r="BI3375" s="14">
        <f t="shared" si="1561"/>
        <v>206959.62264150943</v>
      </c>
      <c r="BJ3375" s="14">
        <f t="shared" si="1562"/>
        <v>66955.690519514086</v>
      </c>
      <c r="BK3375" s="15">
        <f t="shared" si="1552"/>
        <v>140003.93212199534</v>
      </c>
      <c r="BL3375" s="52">
        <v>0</v>
      </c>
      <c r="BM3375" s="15">
        <f t="shared" si="1563"/>
        <v>140003.93212199534</v>
      </c>
    </row>
    <row r="3376" spans="1:65">
      <c r="A3376" s="8">
        <v>3374</v>
      </c>
      <c r="B3376" s="1" t="s">
        <v>44</v>
      </c>
      <c r="C3376" s="1">
        <v>1500</v>
      </c>
      <c r="D3376" s="1" t="s">
        <v>60</v>
      </c>
      <c r="E3376" s="1">
        <v>150000131</v>
      </c>
      <c r="F3376" s="1" t="s">
        <v>60</v>
      </c>
      <c r="G3376" s="1" t="s">
        <v>105</v>
      </c>
      <c r="H3376" s="1">
        <v>17</v>
      </c>
      <c r="I3376" s="1" t="s">
        <v>52</v>
      </c>
      <c r="J3376" s="1" t="s">
        <v>49</v>
      </c>
      <c r="K3376" s="1">
        <v>17406001</v>
      </c>
      <c r="L3376" s="1" t="s">
        <v>50</v>
      </c>
      <c r="M3376" s="1" t="s">
        <v>51</v>
      </c>
      <c r="N3376" s="1" t="s">
        <v>64</v>
      </c>
      <c r="O3376" s="1" t="s">
        <v>65</v>
      </c>
      <c r="P3376" s="1" t="s">
        <v>66</v>
      </c>
      <c r="Q3376" s="1" t="s">
        <v>67</v>
      </c>
      <c r="R3376" s="1" t="s">
        <v>87</v>
      </c>
      <c r="S3376" s="1" t="s">
        <v>88</v>
      </c>
      <c r="T3376" s="2">
        <v>43555</v>
      </c>
      <c r="U3376" s="2">
        <v>43555</v>
      </c>
      <c r="V3376" s="1" t="s">
        <v>52</v>
      </c>
      <c r="W3376" s="3">
        <v>1</v>
      </c>
      <c r="X3376" s="1" t="s">
        <v>53</v>
      </c>
      <c r="Y3376" s="4">
        <v>132796</v>
      </c>
      <c r="Z3376" s="4">
        <v>-14203</v>
      </c>
      <c r="AA3376" s="4">
        <v>0</v>
      </c>
      <c r="AB3376" s="4">
        <v>0</v>
      </c>
      <c r="AC3376" s="4">
        <v>0</v>
      </c>
      <c r="AD3376" s="4">
        <v>132796</v>
      </c>
      <c r="AE3376" s="5">
        <v>1463</v>
      </c>
      <c r="AF3376" s="1" t="s">
        <v>70</v>
      </c>
      <c r="AG3376" s="1" t="s">
        <v>71</v>
      </c>
      <c r="AH3376" s="1" t="s">
        <v>89</v>
      </c>
      <c r="AI3376" s="1" t="s">
        <v>57</v>
      </c>
      <c r="AJ3376" s="5">
        <v>10950</v>
      </c>
      <c r="AK3376" s="4">
        <v>-1386</v>
      </c>
      <c r="AL3376" s="4">
        <v>0</v>
      </c>
      <c r="AM3376" s="4">
        <v>0</v>
      </c>
      <c r="AN3376" s="4">
        <v>0</v>
      </c>
      <c r="AO3376" s="4">
        <v>-15589</v>
      </c>
      <c r="AP3376" s="4">
        <v>-15589</v>
      </c>
      <c r="AQ3376" s="4">
        <v>0</v>
      </c>
      <c r="AR3376" s="4">
        <v>117207</v>
      </c>
      <c r="AS3376" s="1" t="s">
        <v>52</v>
      </c>
      <c r="AT3376" s="9">
        <f t="shared" si="1544"/>
        <v>43555</v>
      </c>
      <c r="AU3376" s="9">
        <f t="shared" si="1545"/>
        <v>43525</v>
      </c>
      <c r="AV3376" s="9">
        <v>44798</v>
      </c>
      <c r="AW3376" s="11">
        <f t="shared" si="1546"/>
        <v>3.4054794520547946</v>
      </c>
      <c r="AX3376">
        <v>10</v>
      </c>
      <c r="AY3376" s="12">
        <v>0.05</v>
      </c>
      <c r="AZ3376">
        <f t="shared" si="1547"/>
        <v>9.5000000000000001E-2</v>
      </c>
      <c r="BA3376" s="13">
        <f t="shared" si="1548"/>
        <v>132796</v>
      </c>
      <c r="BB3376" s="17" t="s">
        <v>2189</v>
      </c>
      <c r="BC3376">
        <f>MATCH(BB3376,MONTHLY_INDEX!$A:$A,0)</f>
        <v>798</v>
      </c>
      <c r="BD3376">
        <f>MATCH(AU3376,MONTHLY_INDEX!$1:$1,0)</f>
        <v>87</v>
      </c>
      <c r="BE3376">
        <f>INDEX(MONTHLY_INDEX!$1:$1048576,Final!BC3376,Final!BD3376)</f>
        <v>95.2</v>
      </c>
      <c r="BF3376">
        <f>MATCH($BF$1,MONTHLY_INDEX!$1:$1,0)</f>
        <v>127</v>
      </c>
      <c r="BG3376">
        <f>INDEX(MONTHLY_INDEX!$1:$1048576,Final!BC3376,Final!BF3376)</f>
        <v>95.3</v>
      </c>
      <c r="BH3376" s="23">
        <f t="shared" si="1560"/>
        <v>1.0504201680671672E-3</v>
      </c>
      <c r="BI3376" s="14">
        <f t="shared" si="1561"/>
        <v>132935.49159663866</v>
      </c>
      <c r="BJ3376" s="14">
        <f t="shared" si="1562"/>
        <v>43007.363082709802</v>
      </c>
      <c r="BK3376" s="15">
        <f t="shared" si="1552"/>
        <v>89928.128513928852</v>
      </c>
      <c r="BL3376" s="52">
        <v>0</v>
      </c>
      <c r="BM3376" s="15">
        <f t="shared" si="1563"/>
        <v>89928.128513928852</v>
      </c>
    </row>
    <row r="3377" spans="1:65">
      <c r="A3377" s="8">
        <v>3375</v>
      </c>
      <c r="B3377" s="1" t="s">
        <v>44</v>
      </c>
      <c r="C3377" s="1">
        <v>1500</v>
      </c>
      <c r="D3377" s="1" t="s">
        <v>60</v>
      </c>
      <c r="E3377" s="1">
        <v>150000131</v>
      </c>
      <c r="F3377" s="1" t="s">
        <v>60</v>
      </c>
      <c r="G3377" s="1" t="s">
        <v>106</v>
      </c>
      <c r="H3377" s="1">
        <v>18</v>
      </c>
      <c r="I3377" s="1" t="s">
        <v>52</v>
      </c>
      <c r="J3377" s="1" t="s">
        <v>49</v>
      </c>
      <c r="K3377" s="1">
        <v>17406001</v>
      </c>
      <c r="L3377" s="1" t="s">
        <v>50</v>
      </c>
      <c r="M3377" s="1" t="s">
        <v>51</v>
      </c>
      <c r="N3377" s="1" t="s">
        <v>64</v>
      </c>
      <c r="O3377" s="1" t="s">
        <v>65</v>
      </c>
      <c r="P3377" s="1" t="s">
        <v>66</v>
      </c>
      <c r="Q3377" s="1" t="s">
        <v>67</v>
      </c>
      <c r="R3377" s="1" t="s">
        <v>87</v>
      </c>
      <c r="S3377" s="1" t="s">
        <v>88</v>
      </c>
      <c r="T3377" s="2">
        <v>43555</v>
      </c>
      <c r="U3377" s="2">
        <v>43555</v>
      </c>
      <c r="V3377" s="1" t="s">
        <v>52</v>
      </c>
      <c r="W3377" s="3">
        <v>1</v>
      </c>
      <c r="X3377" s="1" t="s">
        <v>53</v>
      </c>
      <c r="Y3377" s="4">
        <v>469552</v>
      </c>
      <c r="Z3377" s="4">
        <v>-50223</v>
      </c>
      <c r="AA3377" s="4">
        <v>0</v>
      </c>
      <c r="AB3377" s="4">
        <v>0</v>
      </c>
      <c r="AC3377" s="4">
        <v>0</v>
      </c>
      <c r="AD3377" s="4">
        <v>469552</v>
      </c>
      <c r="AE3377" s="5">
        <v>1463</v>
      </c>
      <c r="AF3377" s="1" t="s">
        <v>70</v>
      </c>
      <c r="AG3377" s="1" t="s">
        <v>71</v>
      </c>
      <c r="AH3377" s="1" t="s">
        <v>89</v>
      </c>
      <c r="AI3377" s="1" t="s">
        <v>57</v>
      </c>
      <c r="AJ3377" s="5">
        <v>10950</v>
      </c>
      <c r="AK3377" s="4">
        <v>-4901</v>
      </c>
      <c r="AL3377" s="4">
        <v>0</v>
      </c>
      <c r="AM3377" s="4">
        <v>0</v>
      </c>
      <c r="AN3377" s="4">
        <v>0</v>
      </c>
      <c r="AO3377" s="4">
        <v>-55124</v>
      </c>
      <c r="AP3377" s="4">
        <v>-55124</v>
      </c>
      <c r="AQ3377" s="4">
        <v>0</v>
      </c>
      <c r="AR3377" s="4">
        <v>414428</v>
      </c>
      <c r="AS3377" s="1" t="s">
        <v>52</v>
      </c>
      <c r="AT3377" s="9">
        <f t="shared" si="1544"/>
        <v>43555</v>
      </c>
      <c r="AU3377" s="9">
        <f t="shared" si="1545"/>
        <v>43525</v>
      </c>
      <c r="AV3377" s="9">
        <v>44798</v>
      </c>
      <c r="AW3377" s="11">
        <f t="shared" si="1546"/>
        <v>3.4054794520547946</v>
      </c>
      <c r="AX3377">
        <v>10</v>
      </c>
      <c r="AY3377" s="12">
        <v>0.05</v>
      </c>
      <c r="AZ3377">
        <f t="shared" si="1547"/>
        <v>9.5000000000000001E-2</v>
      </c>
      <c r="BA3377" s="13">
        <f t="shared" si="1548"/>
        <v>469552</v>
      </c>
      <c r="BB3377" s="17" t="s">
        <v>1871</v>
      </c>
      <c r="BC3377">
        <f>MATCH(BB3377,MONTHLY_INDEX!$A:$A,0)</f>
        <v>639</v>
      </c>
      <c r="BD3377">
        <f>MATCH(AU3377,MONTHLY_INDEX!$1:$1,0)</f>
        <v>87</v>
      </c>
      <c r="BE3377">
        <f>INDEX(MONTHLY_INDEX!$1:$1048576,Final!BC3377,Final!BD3377)</f>
        <v>111.4</v>
      </c>
      <c r="BF3377">
        <f>MATCH($BF$1,MONTHLY_INDEX!$1:$1,0)</f>
        <v>127</v>
      </c>
      <c r="BG3377">
        <f>INDEX(MONTHLY_INDEX!$1:$1048576,Final!BC3377,Final!BF3377)</f>
        <v>116.2</v>
      </c>
      <c r="BH3377" s="23">
        <f t="shared" si="1560"/>
        <v>4.3087971274685791E-2</v>
      </c>
      <c r="BI3377" s="14">
        <f t="shared" si="1561"/>
        <v>489784.04308797128</v>
      </c>
      <c r="BJ3377" s="14">
        <f t="shared" si="1562"/>
        <v>158455.2019946386</v>
      </c>
      <c r="BK3377" s="15">
        <f t="shared" si="1552"/>
        <v>331328.84109333268</v>
      </c>
      <c r="BL3377" s="52">
        <v>0</v>
      </c>
      <c r="BM3377" s="15">
        <f t="shared" si="1563"/>
        <v>331328.84109333268</v>
      </c>
    </row>
    <row r="3378" spans="1:65">
      <c r="A3378" s="8">
        <v>3376</v>
      </c>
      <c r="B3378" s="1" t="s">
        <v>44</v>
      </c>
      <c r="C3378" s="1">
        <v>1500</v>
      </c>
      <c r="D3378" s="1" t="s">
        <v>60</v>
      </c>
      <c r="E3378" s="1">
        <v>150000131</v>
      </c>
      <c r="F3378" s="1" t="s">
        <v>60</v>
      </c>
      <c r="G3378" s="1" t="s">
        <v>107</v>
      </c>
      <c r="H3378" s="1">
        <v>19</v>
      </c>
      <c r="I3378" s="1" t="s">
        <v>52</v>
      </c>
      <c r="J3378" s="1" t="s">
        <v>49</v>
      </c>
      <c r="K3378" s="1">
        <v>17406001</v>
      </c>
      <c r="L3378" s="1" t="s">
        <v>50</v>
      </c>
      <c r="M3378" s="1" t="s">
        <v>51</v>
      </c>
      <c r="N3378" s="1" t="s">
        <v>64</v>
      </c>
      <c r="O3378" s="1" t="s">
        <v>65</v>
      </c>
      <c r="P3378" s="1" t="s">
        <v>66</v>
      </c>
      <c r="Q3378" s="1" t="s">
        <v>67</v>
      </c>
      <c r="R3378" s="1" t="s">
        <v>87</v>
      </c>
      <c r="S3378" s="1" t="s">
        <v>88</v>
      </c>
      <c r="T3378" s="2">
        <v>43555</v>
      </c>
      <c r="U3378" s="2">
        <v>43555</v>
      </c>
      <c r="V3378" s="1" t="s">
        <v>52</v>
      </c>
      <c r="W3378" s="3">
        <v>1</v>
      </c>
      <c r="X3378" s="1" t="s">
        <v>53</v>
      </c>
      <c r="Y3378" s="4">
        <v>6861326</v>
      </c>
      <c r="Z3378" s="4">
        <v>-733898</v>
      </c>
      <c r="AA3378" s="4">
        <v>0</v>
      </c>
      <c r="AB3378" s="4">
        <v>0</v>
      </c>
      <c r="AC3378" s="4">
        <v>0</v>
      </c>
      <c r="AD3378" s="4">
        <v>6861326</v>
      </c>
      <c r="AE3378" s="5">
        <v>1463</v>
      </c>
      <c r="AF3378" s="1" t="s">
        <v>70</v>
      </c>
      <c r="AG3378" s="1" t="s">
        <v>71</v>
      </c>
      <c r="AH3378" s="1" t="s">
        <v>89</v>
      </c>
      <c r="AI3378" s="1" t="s">
        <v>57</v>
      </c>
      <c r="AJ3378" s="5">
        <v>10950</v>
      </c>
      <c r="AK3378" s="4">
        <v>-71615</v>
      </c>
      <c r="AL3378" s="4">
        <v>0</v>
      </c>
      <c r="AM3378" s="4">
        <v>0</v>
      </c>
      <c r="AN3378" s="4">
        <v>0</v>
      </c>
      <c r="AO3378" s="4">
        <v>-805513</v>
      </c>
      <c r="AP3378" s="4">
        <v>-805513</v>
      </c>
      <c r="AQ3378" s="4">
        <v>0</v>
      </c>
      <c r="AR3378" s="4">
        <v>6055813</v>
      </c>
      <c r="AS3378" s="1" t="s">
        <v>52</v>
      </c>
      <c r="AT3378" s="9">
        <f t="shared" si="1544"/>
        <v>43555</v>
      </c>
      <c r="AU3378" s="9">
        <f t="shared" si="1545"/>
        <v>43525</v>
      </c>
      <c r="AV3378" s="9">
        <v>44798</v>
      </c>
      <c r="AW3378" s="11">
        <f t="shared" si="1546"/>
        <v>3.4054794520547946</v>
      </c>
      <c r="AX3378">
        <v>10</v>
      </c>
      <c r="AY3378" s="12">
        <v>0.05</v>
      </c>
      <c r="AZ3378">
        <f t="shared" si="1547"/>
        <v>9.5000000000000001E-2</v>
      </c>
      <c r="BA3378" s="13">
        <f t="shared" si="1548"/>
        <v>6861326</v>
      </c>
      <c r="BI3378" s="14">
        <f t="shared" ref="BI3378:BI3380" si="1564">AR3378</f>
        <v>6055813</v>
      </c>
      <c r="BJ3378" s="14">
        <v>0</v>
      </c>
      <c r="BK3378" s="14">
        <f t="shared" ref="BK3378:BK3380" si="1565">AR3378</f>
        <v>6055813</v>
      </c>
      <c r="BL3378" s="52">
        <v>0</v>
      </c>
      <c r="BM3378" s="15">
        <f t="shared" ref="BM3378:BM3380" si="1566">AR3378</f>
        <v>6055813</v>
      </c>
    </row>
    <row r="3379" spans="1:65">
      <c r="A3379" s="8">
        <v>3377</v>
      </c>
      <c r="B3379" s="1" t="s">
        <v>44</v>
      </c>
      <c r="C3379" s="1">
        <v>1500</v>
      </c>
      <c r="D3379" s="1" t="s">
        <v>60</v>
      </c>
      <c r="E3379" s="1">
        <v>150000131</v>
      </c>
      <c r="F3379" s="1" t="s">
        <v>60</v>
      </c>
      <c r="G3379" s="1" t="s">
        <v>108</v>
      </c>
      <c r="H3379" s="1">
        <v>20</v>
      </c>
      <c r="I3379" s="1" t="s">
        <v>52</v>
      </c>
      <c r="J3379" s="1" t="s">
        <v>49</v>
      </c>
      <c r="K3379" s="1">
        <v>17406001</v>
      </c>
      <c r="L3379" s="1" t="s">
        <v>50</v>
      </c>
      <c r="M3379" s="1" t="s">
        <v>51</v>
      </c>
      <c r="N3379" s="1" t="s">
        <v>64</v>
      </c>
      <c r="O3379" s="1" t="s">
        <v>65</v>
      </c>
      <c r="P3379" s="1" t="s">
        <v>66</v>
      </c>
      <c r="Q3379" s="1" t="s">
        <v>67</v>
      </c>
      <c r="R3379" s="1" t="s">
        <v>87</v>
      </c>
      <c r="S3379" s="1" t="s">
        <v>88</v>
      </c>
      <c r="T3379" s="2">
        <v>43555</v>
      </c>
      <c r="U3379" s="2">
        <v>43555</v>
      </c>
      <c r="V3379" s="1" t="s">
        <v>52</v>
      </c>
      <c r="W3379" s="3">
        <v>1</v>
      </c>
      <c r="X3379" s="1" t="s">
        <v>53</v>
      </c>
      <c r="Y3379" s="4">
        <v>5552065</v>
      </c>
      <c r="Z3379" s="4">
        <v>-593858</v>
      </c>
      <c r="AA3379" s="4">
        <v>0</v>
      </c>
      <c r="AB3379" s="4">
        <v>0</v>
      </c>
      <c r="AC3379" s="4">
        <v>0</v>
      </c>
      <c r="AD3379" s="4">
        <v>5552065</v>
      </c>
      <c r="AE3379" s="5">
        <v>1463</v>
      </c>
      <c r="AF3379" s="1" t="s">
        <v>70</v>
      </c>
      <c r="AG3379" s="1" t="s">
        <v>71</v>
      </c>
      <c r="AH3379" s="1" t="s">
        <v>89</v>
      </c>
      <c r="AI3379" s="1" t="s">
        <v>57</v>
      </c>
      <c r="AJ3379" s="5">
        <v>10950</v>
      </c>
      <c r="AK3379" s="4">
        <v>-57949</v>
      </c>
      <c r="AL3379" s="4">
        <v>0</v>
      </c>
      <c r="AM3379" s="4">
        <v>0</v>
      </c>
      <c r="AN3379" s="4">
        <v>0</v>
      </c>
      <c r="AO3379" s="4">
        <v>-651807</v>
      </c>
      <c r="AP3379" s="4">
        <v>-651807</v>
      </c>
      <c r="AQ3379" s="4">
        <v>0</v>
      </c>
      <c r="AR3379" s="4">
        <v>4900258</v>
      </c>
      <c r="AS3379" s="1" t="s">
        <v>52</v>
      </c>
      <c r="AT3379" s="9">
        <f t="shared" si="1544"/>
        <v>43555</v>
      </c>
      <c r="AU3379" s="9">
        <f t="shared" si="1545"/>
        <v>43525</v>
      </c>
      <c r="AV3379" s="9">
        <v>44798</v>
      </c>
      <c r="AW3379" s="11">
        <f t="shared" si="1546"/>
        <v>3.4054794520547946</v>
      </c>
      <c r="AX3379">
        <v>10</v>
      </c>
      <c r="AY3379" s="12">
        <v>0.05</v>
      </c>
      <c r="AZ3379">
        <f t="shared" si="1547"/>
        <v>9.5000000000000001E-2</v>
      </c>
      <c r="BA3379" s="13">
        <f t="shared" si="1548"/>
        <v>5552065</v>
      </c>
      <c r="BI3379" s="14">
        <f t="shared" si="1564"/>
        <v>4900258</v>
      </c>
      <c r="BJ3379" s="14">
        <v>0</v>
      </c>
      <c r="BK3379" s="14">
        <f t="shared" si="1565"/>
        <v>4900258</v>
      </c>
      <c r="BL3379" s="52">
        <v>0</v>
      </c>
      <c r="BM3379" s="15">
        <f t="shared" si="1566"/>
        <v>4900258</v>
      </c>
    </row>
    <row r="3380" spans="1:65">
      <c r="A3380" s="8">
        <v>3378</v>
      </c>
      <c r="B3380" s="1" t="s">
        <v>44</v>
      </c>
      <c r="C3380" s="1">
        <v>1500</v>
      </c>
      <c r="D3380" s="1" t="s">
        <v>60</v>
      </c>
      <c r="E3380" s="1">
        <v>150000131</v>
      </c>
      <c r="F3380" s="1" t="s">
        <v>60</v>
      </c>
      <c r="G3380" s="1" t="s">
        <v>109</v>
      </c>
      <c r="H3380" s="1">
        <v>21</v>
      </c>
      <c r="I3380" s="1" t="s">
        <v>52</v>
      </c>
      <c r="J3380" s="1" t="s">
        <v>49</v>
      </c>
      <c r="K3380" s="1">
        <v>17406001</v>
      </c>
      <c r="L3380" s="1" t="s">
        <v>50</v>
      </c>
      <c r="M3380" s="1" t="s">
        <v>51</v>
      </c>
      <c r="N3380" s="1" t="s">
        <v>64</v>
      </c>
      <c r="O3380" s="1" t="s">
        <v>65</v>
      </c>
      <c r="P3380" s="1" t="s">
        <v>66</v>
      </c>
      <c r="Q3380" s="1" t="s">
        <v>67</v>
      </c>
      <c r="R3380" s="1" t="s">
        <v>87</v>
      </c>
      <c r="S3380" s="1" t="s">
        <v>88</v>
      </c>
      <c r="T3380" s="2">
        <v>43555</v>
      </c>
      <c r="U3380" s="2">
        <v>43555</v>
      </c>
      <c r="V3380" s="1" t="s">
        <v>52</v>
      </c>
      <c r="W3380" s="3">
        <v>1</v>
      </c>
      <c r="X3380" s="1" t="s">
        <v>53</v>
      </c>
      <c r="Y3380" s="4">
        <v>1950695</v>
      </c>
      <c r="Z3380" s="4">
        <v>-209224</v>
      </c>
      <c r="AA3380" s="4">
        <v>0</v>
      </c>
      <c r="AB3380" s="4">
        <v>0</v>
      </c>
      <c r="AC3380" s="4">
        <v>0</v>
      </c>
      <c r="AD3380" s="4">
        <v>1950695</v>
      </c>
      <c r="AE3380" s="5">
        <v>1463</v>
      </c>
      <c r="AF3380" s="1" t="s">
        <v>70</v>
      </c>
      <c r="AG3380" s="1" t="s">
        <v>71</v>
      </c>
      <c r="AH3380" s="1" t="s">
        <v>89</v>
      </c>
      <c r="AI3380" s="1" t="s">
        <v>57</v>
      </c>
      <c r="AJ3380" s="5">
        <v>10950</v>
      </c>
      <c r="AK3380" s="4">
        <v>-20353</v>
      </c>
      <c r="AL3380" s="4">
        <v>0</v>
      </c>
      <c r="AM3380" s="4">
        <v>0</v>
      </c>
      <c r="AN3380" s="4">
        <v>0</v>
      </c>
      <c r="AO3380" s="4">
        <v>-229577</v>
      </c>
      <c r="AP3380" s="4">
        <v>-229577</v>
      </c>
      <c r="AQ3380" s="4">
        <v>0</v>
      </c>
      <c r="AR3380" s="4">
        <v>1721118</v>
      </c>
      <c r="AS3380" s="1" t="s">
        <v>52</v>
      </c>
      <c r="AT3380" s="9">
        <f t="shared" si="1544"/>
        <v>43555</v>
      </c>
      <c r="AU3380" s="9">
        <f t="shared" si="1545"/>
        <v>43525</v>
      </c>
      <c r="AV3380" s="9">
        <v>44798</v>
      </c>
      <c r="AW3380" s="11">
        <f t="shared" si="1546"/>
        <v>3.4054794520547946</v>
      </c>
      <c r="AX3380">
        <v>10</v>
      </c>
      <c r="AY3380" s="12">
        <v>0.05</v>
      </c>
      <c r="AZ3380">
        <f t="shared" si="1547"/>
        <v>9.5000000000000001E-2</v>
      </c>
      <c r="BA3380" s="13">
        <f t="shared" si="1548"/>
        <v>1950695</v>
      </c>
      <c r="BI3380" s="14">
        <f t="shared" si="1564"/>
        <v>1721118</v>
      </c>
      <c r="BJ3380" s="14">
        <v>0</v>
      </c>
      <c r="BK3380" s="14">
        <f t="shared" si="1565"/>
        <v>1721118</v>
      </c>
      <c r="BL3380" s="52">
        <v>0</v>
      </c>
      <c r="BM3380" s="15">
        <f t="shared" si="1566"/>
        <v>1721118</v>
      </c>
    </row>
    <row r="3381" spans="1:65">
      <c r="A3381" s="8">
        <v>3379</v>
      </c>
      <c r="B3381" s="1" t="s">
        <v>44</v>
      </c>
      <c r="C3381" s="1">
        <v>1500</v>
      </c>
      <c r="D3381" s="1" t="s">
        <v>60</v>
      </c>
      <c r="E3381" s="1">
        <v>150000131</v>
      </c>
      <c r="F3381" s="1" t="s">
        <v>60</v>
      </c>
      <c r="G3381" s="1" t="s">
        <v>110</v>
      </c>
      <c r="H3381" s="1">
        <v>22</v>
      </c>
      <c r="I3381" s="1" t="s">
        <v>52</v>
      </c>
      <c r="J3381" s="1" t="s">
        <v>49</v>
      </c>
      <c r="K3381" s="1">
        <v>17406001</v>
      </c>
      <c r="L3381" s="1" t="s">
        <v>50</v>
      </c>
      <c r="M3381" s="1" t="s">
        <v>51</v>
      </c>
      <c r="N3381" s="1" t="s">
        <v>64</v>
      </c>
      <c r="O3381" s="1" t="s">
        <v>65</v>
      </c>
      <c r="P3381" s="1" t="s">
        <v>66</v>
      </c>
      <c r="Q3381" s="1" t="s">
        <v>67</v>
      </c>
      <c r="R3381" s="1" t="s">
        <v>87</v>
      </c>
      <c r="S3381" s="1" t="s">
        <v>88</v>
      </c>
      <c r="T3381" s="2">
        <v>43555</v>
      </c>
      <c r="U3381" s="2">
        <v>43555</v>
      </c>
      <c r="V3381" s="1" t="s">
        <v>52</v>
      </c>
      <c r="W3381" s="3">
        <v>1</v>
      </c>
      <c r="X3381" s="1" t="s">
        <v>53</v>
      </c>
      <c r="Y3381" s="4">
        <v>16789210</v>
      </c>
      <c r="Z3381" s="4">
        <v>-1795802</v>
      </c>
      <c r="AA3381" s="4">
        <v>0</v>
      </c>
      <c r="AB3381" s="4">
        <v>0</v>
      </c>
      <c r="AC3381" s="4">
        <v>0</v>
      </c>
      <c r="AD3381" s="4">
        <v>16789210</v>
      </c>
      <c r="AE3381" s="5">
        <v>1463</v>
      </c>
      <c r="AF3381" s="1" t="s">
        <v>70</v>
      </c>
      <c r="AG3381" s="1" t="s">
        <v>71</v>
      </c>
      <c r="AH3381" s="1" t="s">
        <v>89</v>
      </c>
      <c r="AI3381" s="1" t="s">
        <v>57</v>
      </c>
      <c r="AJ3381" s="5">
        <v>10950</v>
      </c>
      <c r="AK3381" s="4">
        <v>-175237</v>
      </c>
      <c r="AL3381" s="4">
        <v>0</v>
      </c>
      <c r="AM3381" s="4">
        <v>0</v>
      </c>
      <c r="AN3381" s="4">
        <v>0</v>
      </c>
      <c r="AO3381" s="4">
        <v>-1971039</v>
      </c>
      <c r="AP3381" s="4">
        <v>-1971039</v>
      </c>
      <c r="AQ3381" s="4">
        <v>0</v>
      </c>
      <c r="AR3381" s="4">
        <v>14818171</v>
      </c>
      <c r="AS3381" s="1" t="s">
        <v>52</v>
      </c>
      <c r="AT3381" s="9">
        <f t="shared" si="1544"/>
        <v>43555</v>
      </c>
      <c r="AU3381" s="9">
        <f t="shared" si="1545"/>
        <v>43525</v>
      </c>
      <c r="AV3381" s="9">
        <v>44798</v>
      </c>
      <c r="AW3381" s="11">
        <f t="shared" si="1546"/>
        <v>3.4054794520547946</v>
      </c>
      <c r="AX3381">
        <v>25</v>
      </c>
      <c r="AY3381" s="12">
        <v>0.05</v>
      </c>
      <c r="AZ3381">
        <f t="shared" si="1547"/>
        <v>3.7999999999999999E-2</v>
      </c>
      <c r="BA3381" s="13">
        <f t="shared" si="1548"/>
        <v>16789210</v>
      </c>
      <c r="BB3381" s="17" t="s">
        <v>2189</v>
      </c>
      <c r="BC3381">
        <f>MATCH(BB3381,MONTHLY_INDEX!$A:$A,0)</f>
        <v>798</v>
      </c>
      <c r="BD3381">
        <f>MATCH(AU3381,MONTHLY_INDEX!$1:$1,0)</f>
        <v>87</v>
      </c>
      <c r="BE3381">
        <f>INDEX(MONTHLY_INDEX!$1:$1048576,Final!BC3381,Final!BD3381)</f>
        <v>95.2</v>
      </c>
      <c r="BF3381">
        <f>MATCH($BF$1,MONTHLY_INDEX!$1:$1,0)</f>
        <v>127</v>
      </c>
      <c r="BG3381">
        <f>INDEX(MONTHLY_INDEX!$1:$1048576,Final!BC3381,Final!BF3381)</f>
        <v>95.3</v>
      </c>
      <c r="BH3381" s="23">
        <f>(BG3381-BE3381)/BE3381</f>
        <v>1.0504201680671672E-3</v>
      </c>
      <c r="BI3381" s="14">
        <f>(1+BH3381)*BA3381</f>
        <v>16806845.724789917</v>
      </c>
      <c r="BJ3381" s="14">
        <f>BI3381*AZ3381*AW3381</f>
        <v>2174943.9752458273</v>
      </c>
      <c r="BK3381" s="15">
        <f t="shared" si="1552"/>
        <v>14631901.74954409</v>
      </c>
      <c r="BL3381" s="52">
        <v>0</v>
      </c>
      <c r="BM3381" s="15">
        <f>MAX((1-BL3381)*BK3381,BI3381*AY3381)</f>
        <v>14631901.74954409</v>
      </c>
    </row>
    <row r="3382" spans="1:65">
      <c r="A3382" s="8">
        <v>3380</v>
      </c>
      <c r="B3382" s="1" t="s">
        <v>44</v>
      </c>
      <c r="C3382" s="1">
        <v>1500</v>
      </c>
      <c r="D3382" s="1" t="s">
        <v>60</v>
      </c>
      <c r="E3382" s="1">
        <v>150000131</v>
      </c>
      <c r="F3382" s="1" t="s">
        <v>60</v>
      </c>
      <c r="G3382" s="1" t="s">
        <v>111</v>
      </c>
      <c r="H3382" s="1">
        <v>23</v>
      </c>
      <c r="I3382" s="1" t="s">
        <v>52</v>
      </c>
      <c r="J3382" s="1" t="s">
        <v>49</v>
      </c>
      <c r="K3382" s="1">
        <v>17406001</v>
      </c>
      <c r="L3382" s="1" t="s">
        <v>50</v>
      </c>
      <c r="M3382" s="1" t="s">
        <v>51</v>
      </c>
      <c r="N3382" s="1" t="s">
        <v>64</v>
      </c>
      <c r="O3382" s="1" t="s">
        <v>65</v>
      </c>
      <c r="P3382" s="1" t="s">
        <v>66</v>
      </c>
      <c r="Q3382" s="1" t="s">
        <v>67</v>
      </c>
      <c r="R3382" s="1" t="s">
        <v>87</v>
      </c>
      <c r="S3382" s="1" t="s">
        <v>88</v>
      </c>
      <c r="T3382" s="2">
        <v>43555</v>
      </c>
      <c r="U3382" s="2">
        <v>43555</v>
      </c>
      <c r="V3382" s="1" t="s">
        <v>52</v>
      </c>
      <c r="W3382" s="3">
        <v>1</v>
      </c>
      <c r="X3382" s="1" t="s">
        <v>53</v>
      </c>
      <c r="Y3382" s="4">
        <v>52549</v>
      </c>
      <c r="Z3382" s="4">
        <v>-25326</v>
      </c>
      <c r="AA3382" s="4">
        <v>0</v>
      </c>
      <c r="AB3382" s="4">
        <v>0</v>
      </c>
      <c r="AC3382" s="4">
        <v>0</v>
      </c>
      <c r="AD3382" s="4">
        <v>52549</v>
      </c>
      <c r="AE3382" s="5">
        <v>1463</v>
      </c>
      <c r="AF3382" s="1" t="s">
        <v>70</v>
      </c>
      <c r="AG3382" s="1" t="s">
        <v>71</v>
      </c>
      <c r="AH3382" s="1" t="s">
        <v>89</v>
      </c>
      <c r="AI3382" s="1" t="s">
        <v>57</v>
      </c>
      <c r="AJ3382" s="5">
        <v>10950</v>
      </c>
      <c r="AK3382" s="4">
        <v>-305</v>
      </c>
      <c r="AL3382" s="4">
        <v>0</v>
      </c>
      <c r="AM3382" s="4">
        <v>0</v>
      </c>
      <c r="AN3382" s="4">
        <v>0</v>
      </c>
      <c r="AO3382" s="4">
        <v>-25631</v>
      </c>
      <c r="AP3382" s="4">
        <v>-25631</v>
      </c>
      <c r="AQ3382" s="4">
        <v>0</v>
      </c>
      <c r="AR3382" s="4">
        <v>26918</v>
      </c>
      <c r="AS3382" s="1" t="s">
        <v>52</v>
      </c>
      <c r="AT3382" s="9">
        <f t="shared" si="1544"/>
        <v>43555</v>
      </c>
      <c r="AU3382" s="9">
        <f t="shared" si="1545"/>
        <v>43525</v>
      </c>
      <c r="AV3382" s="9">
        <v>44798</v>
      </c>
      <c r="AW3382" s="11">
        <f t="shared" si="1546"/>
        <v>3.4054794520547946</v>
      </c>
      <c r="AX3382">
        <v>10</v>
      </c>
      <c r="AY3382" s="12">
        <v>0.05</v>
      </c>
      <c r="AZ3382">
        <f t="shared" si="1547"/>
        <v>9.5000000000000001E-2</v>
      </c>
      <c r="BA3382" s="13">
        <f t="shared" si="1548"/>
        <v>52549</v>
      </c>
      <c r="BI3382" s="14">
        <f t="shared" ref="BI3382:BI3386" si="1567">AR3382</f>
        <v>26918</v>
      </c>
      <c r="BJ3382" s="14">
        <v>0</v>
      </c>
      <c r="BK3382" s="14">
        <f t="shared" ref="BK3382:BK3386" si="1568">AR3382</f>
        <v>26918</v>
      </c>
      <c r="BL3382" s="52">
        <v>0</v>
      </c>
      <c r="BM3382" s="15">
        <f t="shared" ref="BM3382:BM3386" si="1569">AR3382</f>
        <v>26918</v>
      </c>
    </row>
    <row r="3383" spans="1:65">
      <c r="A3383" s="8">
        <v>3381</v>
      </c>
      <c r="B3383" s="1" t="s">
        <v>44</v>
      </c>
      <c r="C3383" s="1">
        <v>1500</v>
      </c>
      <c r="D3383" s="1" t="s">
        <v>60</v>
      </c>
      <c r="E3383" s="1">
        <v>150000131</v>
      </c>
      <c r="F3383" s="1" t="s">
        <v>112</v>
      </c>
      <c r="G3383" s="1" t="s">
        <v>113</v>
      </c>
      <c r="H3383" s="1">
        <v>24</v>
      </c>
      <c r="I3383" s="1" t="s">
        <v>52</v>
      </c>
      <c r="J3383" s="1" t="s">
        <v>49</v>
      </c>
      <c r="K3383" s="1">
        <v>17406001</v>
      </c>
      <c r="L3383" s="1" t="s">
        <v>50</v>
      </c>
      <c r="M3383" s="1" t="s">
        <v>51</v>
      </c>
      <c r="N3383" s="1" t="s">
        <v>64</v>
      </c>
      <c r="O3383" s="1" t="s">
        <v>65</v>
      </c>
      <c r="P3383" s="1" t="s">
        <v>66</v>
      </c>
      <c r="Q3383" s="1" t="s">
        <v>67</v>
      </c>
      <c r="R3383" s="1" t="s">
        <v>87</v>
      </c>
      <c r="S3383" s="1" t="s">
        <v>88</v>
      </c>
      <c r="T3383" s="2">
        <v>43555</v>
      </c>
      <c r="U3383" s="2">
        <v>43555</v>
      </c>
      <c r="V3383" s="1" t="s">
        <v>52</v>
      </c>
      <c r="W3383" s="3">
        <v>1</v>
      </c>
      <c r="X3383" s="1" t="s">
        <v>53</v>
      </c>
      <c r="Y3383" s="4">
        <v>1305730</v>
      </c>
      <c r="Z3383" s="4">
        <v>-139662.10999999999</v>
      </c>
      <c r="AA3383" s="4">
        <v>0</v>
      </c>
      <c r="AB3383" s="4">
        <v>0</v>
      </c>
      <c r="AC3383" s="4">
        <v>0</v>
      </c>
      <c r="AD3383" s="4">
        <v>1305730</v>
      </c>
      <c r="AE3383" s="5">
        <v>1463</v>
      </c>
      <c r="AF3383" s="1" t="s">
        <v>70</v>
      </c>
      <c r="AG3383" s="1" t="s">
        <v>71</v>
      </c>
      <c r="AH3383" s="1" t="s">
        <v>89</v>
      </c>
      <c r="AI3383" s="1" t="s">
        <v>57</v>
      </c>
      <c r="AJ3383" s="5">
        <v>10950</v>
      </c>
      <c r="AK3383" s="4">
        <v>-13629</v>
      </c>
      <c r="AL3383" s="4">
        <v>0</v>
      </c>
      <c r="AM3383" s="4">
        <v>0</v>
      </c>
      <c r="AN3383" s="4">
        <v>0</v>
      </c>
      <c r="AO3383" s="4">
        <v>-153291.10999999999</v>
      </c>
      <c r="AP3383" s="4">
        <v>-153291.10999999999</v>
      </c>
      <c r="AQ3383" s="4">
        <v>0</v>
      </c>
      <c r="AR3383" s="4">
        <v>1152438.8899999999</v>
      </c>
      <c r="AS3383" s="1" t="s">
        <v>52</v>
      </c>
      <c r="AT3383" s="9">
        <f t="shared" si="1544"/>
        <v>43555</v>
      </c>
      <c r="AU3383" s="9">
        <f t="shared" si="1545"/>
        <v>43525</v>
      </c>
      <c r="AV3383" s="9">
        <v>44798</v>
      </c>
      <c r="AW3383" s="11">
        <f t="shared" si="1546"/>
        <v>3.4054794520547946</v>
      </c>
      <c r="AX3383">
        <v>10</v>
      </c>
      <c r="AY3383" s="12">
        <v>0.05</v>
      </c>
      <c r="AZ3383">
        <f t="shared" si="1547"/>
        <v>9.5000000000000001E-2</v>
      </c>
      <c r="BA3383" s="13">
        <f t="shared" si="1548"/>
        <v>1305730</v>
      </c>
      <c r="BB3383" s="16" t="s">
        <v>593</v>
      </c>
      <c r="BC3383" s="16" t="s">
        <v>593</v>
      </c>
      <c r="BD3383" s="16" t="s">
        <v>593</v>
      </c>
      <c r="BE3383" s="16" t="s">
        <v>593</v>
      </c>
      <c r="BF3383" s="16" t="s">
        <v>593</v>
      </c>
      <c r="BG3383" s="16" t="s">
        <v>593</v>
      </c>
      <c r="BH3383" s="16" t="s">
        <v>593</v>
      </c>
      <c r="BI3383" s="14">
        <f t="shared" si="1567"/>
        <v>1152438.8899999999</v>
      </c>
      <c r="BJ3383" s="14">
        <v>0</v>
      </c>
      <c r="BK3383" s="14">
        <f t="shared" si="1568"/>
        <v>1152438.8899999999</v>
      </c>
      <c r="BL3383" s="52">
        <v>0</v>
      </c>
      <c r="BM3383" s="15">
        <f t="shared" si="1569"/>
        <v>1152438.8899999999</v>
      </c>
    </row>
    <row r="3384" spans="1:65">
      <c r="A3384" s="8">
        <v>3382</v>
      </c>
      <c r="B3384" s="1" t="s">
        <v>44</v>
      </c>
      <c r="C3384" s="1">
        <v>1500</v>
      </c>
      <c r="D3384" s="1" t="s">
        <v>60</v>
      </c>
      <c r="E3384" s="1">
        <v>150000131</v>
      </c>
      <c r="F3384" s="1" t="s">
        <v>112</v>
      </c>
      <c r="G3384" s="1" t="s">
        <v>114</v>
      </c>
      <c r="H3384" s="1">
        <v>25</v>
      </c>
      <c r="I3384" s="1" t="s">
        <v>52</v>
      </c>
      <c r="J3384" s="1" t="s">
        <v>49</v>
      </c>
      <c r="K3384" s="1">
        <v>17406001</v>
      </c>
      <c r="L3384" s="1" t="s">
        <v>50</v>
      </c>
      <c r="M3384" s="1" t="s">
        <v>51</v>
      </c>
      <c r="N3384" s="1" t="s">
        <v>64</v>
      </c>
      <c r="O3384" s="1" t="s">
        <v>65</v>
      </c>
      <c r="P3384" s="1" t="s">
        <v>66</v>
      </c>
      <c r="Q3384" s="1" t="s">
        <v>67</v>
      </c>
      <c r="R3384" s="1" t="s">
        <v>87</v>
      </c>
      <c r="S3384" s="1" t="s">
        <v>88</v>
      </c>
      <c r="T3384" s="2">
        <v>43555</v>
      </c>
      <c r="U3384" s="2">
        <v>43555</v>
      </c>
      <c r="V3384" s="1" t="s">
        <v>52</v>
      </c>
      <c r="W3384" s="3">
        <v>1</v>
      </c>
      <c r="X3384" s="1" t="s">
        <v>53</v>
      </c>
      <c r="Y3384" s="4">
        <v>5865875</v>
      </c>
      <c r="Z3384" s="4">
        <v>-627424.27</v>
      </c>
      <c r="AA3384" s="4">
        <v>0</v>
      </c>
      <c r="AB3384" s="4">
        <v>0</v>
      </c>
      <c r="AC3384" s="4">
        <v>0</v>
      </c>
      <c r="AD3384" s="4">
        <v>5865875</v>
      </c>
      <c r="AE3384" s="5">
        <v>1463</v>
      </c>
      <c r="AF3384" s="1" t="s">
        <v>70</v>
      </c>
      <c r="AG3384" s="1" t="s">
        <v>71</v>
      </c>
      <c r="AH3384" s="1" t="s">
        <v>89</v>
      </c>
      <c r="AI3384" s="1" t="s">
        <v>57</v>
      </c>
      <c r="AJ3384" s="5">
        <v>10950</v>
      </c>
      <c r="AK3384" s="4">
        <v>-61225</v>
      </c>
      <c r="AL3384" s="4">
        <v>0</v>
      </c>
      <c r="AM3384" s="4">
        <v>0</v>
      </c>
      <c r="AN3384" s="4">
        <v>0</v>
      </c>
      <c r="AO3384" s="4">
        <v>-688649.27</v>
      </c>
      <c r="AP3384" s="4">
        <v>-688649.27</v>
      </c>
      <c r="AQ3384" s="4">
        <v>0</v>
      </c>
      <c r="AR3384" s="4">
        <v>5177225.7300000004</v>
      </c>
      <c r="AS3384" s="1" t="s">
        <v>52</v>
      </c>
      <c r="AT3384" s="9">
        <f t="shared" si="1544"/>
        <v>43555</v>
      </c>
      <c r="AU3384" s="9">
        <f t="shared" si="1545"/>
        <v>43525</v>
      </c>
      <c r="AV3384" s="9">
        <v>44798</v>
      </c>
      <c r="AW3384" s="11">
        <f t="shared" si="1546"/>
        <v>3.4054794520547946</v>
      </c>
      <c r="AX3384">
        <v>10</v>
      </c>
      <c r="AY3384" s="12">
        <v>0.05</v>
      </c>
      <c r="AZ3384">
        <f t="shared" si="1547"/>
        <v>9.5000000000000001E-2</v>
      </c>
      <c r="BA3384" s="13">
        <f t="shared" si="1548"/>
        <v>5865875</v>
      </c>
      <c r="BB3384" s="16" t="s">
        <v>593</v>
      </c>
      <c r="BC3384" s="16" t="s">
        <v>593</v>
      </c>
      <c r="BD3384" s="16" t="s">
        <v>593</v>
      </c>
      <c r="BE3384" s="16" t="s">
        <v>593</v>
      </c>
      <c r="BF3384" s="16" t="s">
        <v>593</v>
      </c>
      <c r="BG3384" s="16" t="s">
        <v>593</v>
      </c>
      <c r="BH3384" s="16" t="s">
        <v>593</v>
      </c>
      <c r="BI3384" s="14">
        <f t="shared" si="1567"/>
        <v>5177225.7300000004</v>
      </c>
      <c r="BJ3384" s="14">
        <v>0</v>
      </c>
      <c r="BK3384" s="14">
        <f t="shared" si="1568"/>
        <v>5177225.7300000004</v>
      </c>
      <c r="BL3384" s="52">
        <v>0</v>
      </c>
      <c r="BM3384" s="15">
        <f t="shared" si="1569"/>
        <v>5177225.7300000004</v>
      </c>
    </row>
    <row r="3385" spans="1:65">
      <c r="A3385" s="8">
        <v>3383</v>
      </c>
      <c r="B3385" s="1" t="s">
        <v>44</v>
      </c>
      <c r="C3385" s="1">
        <v>1500</v>
      </c>
      <c r="D3385" s="1" t="s">
        <v>60</v>
      </c>
      <c r="E3385" s="1">
        <v>150000131</v>
      </c>
      <c r="F3385" s="1" t="s">
        <v>60</v>
      </c>
      <c r="G3385" s="1" t="s">
        <v>115</v>
      </c>
      <c r="H3385" s="1">
        <v>26</v>
      </c>
      <c r="I3385" s="1" t="s">
        <v>52</v>
      </c>
      <c r="J3385" s="1" t="s">
        <v>49</v>
      </c>
      <c r="K3385" s="1">
        <v>17406001</v>
      </c>
      <c r="L3385" s="1" t="s">
        <v>50</v>
      </c>
      <c r="M3385" s="1" t="s">
        <v>51</v>
      </c>
      <c r="N3385" s="1" t="s">
        <v>64</v>
      </c>
      <c r="O3385" s="1" t="s">
        <v>65</v>
      </c>
      <c r="P3385" s="1" t="s">
        <v>66</v>
      </c>
      <c r="Q3385" s="1" t="s">
        <v>67</v>
      </c>
      <c r="R3385" s="1" t="s">
        <v>87</v>
      </c>
      <c r="S3385" s="1" t="s">
        <v>88</v>
      </c>
      <c r="T3385" s="2">
        <v>43555</v>
      </c>
      <c r="U3385" s="2">
        <v>43555</v>
      </c>
      <c r="V3385" s="1" t="s">
        <v>52</v>
      </c>
      <c r="W3385" s="3">
        <v>1</v>
      </c>
      <c r="X3385" s="1" t="s">
        <v>53</v>
      </c>
      <c r="Y3385" s="4">
        <v>120000</v>
      </c>
      <c r="Z3385" s="4">
        <v>-12834</v>
      </c>
      <c r="AA3385" s="4">
        <v>0</v>
      </c>
      <c r="AB3385" s="4">
        <v>0</v>
      </c>
      <c r="AC3385" s="4">
        <v>0</v>
      </c>
      <c r="AD3385" s="4">
        <v>120000</v>
      </c>
      <c r="AE3385" s="5">
        <v>1463</v>
      </c>
      <c r="AF3385" s="1" t="s">
        <v>70</v>
      </c>
      <c r="AG3385" s="1" t="s">
        <v>71</v>
      </c>
      <c r="AH3385" s="1" t="s">
        <v>89</v>
      </c>
      <c r="AI3385" s="1" t="s">
        <v>57</v>
      </c>
      <c r="AJ3385" s="5">
        <v>10950</v>
      </c>
      <c r="AK3385" s="4">
        <v>-1253</v>
      </c>
      <c r="AL3385" s="4">
        <v>0</v>
      </c>
      <c r="AM3385" s="4">
        <v>0</v>
      </c>
      <c r="AN3385" s="4">
        <v>0</v>
      </c>
      <c r="AO3385" s="4">
        <v>-14087</v>
      </c>
      <c r="AP3385" s="4">
        <v>-14087</v>
      </c>
      <c r="AQ3385" s="4">
        <v>0</v>
      </c>
      <c r="AR3385" s="4">
        <v>105913</v>
      </c>
      <c r="AS3385" s="1" t="s">
        <v>52</v>
      </c>
      <c r="AT3385" s="9">
        <f t="shared" si="1544"/>
        <v>43555</v>
      </c>
      <c r="AU3385" s="9">
        <f t="shared" si="1545"/>
        <v>43525</v>
      </c>
      <c r="AV3385" s="9">
        <v>44798</v>
      </c>
      <c r="AW3385" s="11">
        <f t="shared" si="1546"/>
        <v>3.4054794520547946</v>
      </c>
      <c r="AX3385">
        <v>10</v>
      </c>
      <c r="AY3385" s="12">
        <v>0.05</v>
      </c>
      <c r="AZ3385">
        <f t="shared" si="1547"/>
        <v>9.5000000000000001E-2</v>
      </c>
      <c r="BA3385" s="13">
        <f t="shared" si="1548"/>
        <v>120000</v>
      </c>
      <c r="BI3385" s="14">
        <f t="shared" si="1567"/>
        <v>105913</v>
      </c>
      <c r="BJ3385" s="14">
        <v>0</v>
      </c>
      <c r="BK3385" s="14">
        <f t="shared" si="1568"/>
        <v>105913</v>
      </c>
      <c r="BL3385" s="52">
        <v>0</v>
      </c>
      <c r="BM3385" s="15">
        <f t="shared" si="1569"/>
        <v>105913</v>
      </c>
    </row>
    <row r="3386" spans="1:65">
      <c r="A3386" s="8">
        <v>3384</v>
      </c>
      <c r="B3386" s="1" t="s">
        <v>44</v>
      </c>
      <c r="C3386" s="1">
        <v>1500</v>
      </c>
      <c r="D3386" s="1" t="s">
        <v>60</v>
      </c>
      <c r="E3386" s="1">
        <v>150000131</v>
      </c>
      <c r="F3386" s="1" t="s">
        <v>112</v>
      </c>
      <c r="G3386" s="1" t="s">
        <v>116</v>
      </c>
      <c r="H3386" s="1">
        <v>27</v>
      </c>
      <c r="I3386" s="1" t="s">
        <v>241</v>
      </c>
      <c r="J3386" s="1" t="s">
        <v>49</v>
      </c>
      <c r="K3386" s="1">
        <v>17406001</v>
      </c>
      <c r="L3386" s="1" t="s">
        <v>50</v>
      </c>
      <c r="M3386" s="1" t="s">
        <v>51</v>
      </c>
      <c r="N3386" s="1" t="s">
        <v>64</v>
      </c>
      <c r="O3386" s="1" t="s">
        <v>65</v>
      </c>
      <c r="P3386" s="1" t="s">
        <v>66</v>
      </c>
      <c r="Q3386" s="1" t="s">
        <v>67</v>
      </c>
      <c r="R3386" s="1" t="s">
        <v>87</v>
      </c>
      <c r="S3386" s="1" t="s">
        <v>88</v>
      </c>
      <c r="T3386" s="2">
        <v>43555</v>
      </c>
      <c r="U3386" s="2">
        <v>43555</v>
      </c>
      <c r="V3386" s="1" t="s">
        <v>52</v>
      </c>
      <c r="W3386" s="3">
        <v>1</v>
      </c>
      <c r="X3386" s="1" t="s">
        <v>53</v>
      </c>
      <c r="Y3386" s="4">
        <v>4339080.8099999996</v>
      </c>
      <c r="Z3386" s="4">
        <v>-464114.62</v>
      </c>
      <c r="AA3386" s="4">
        <v>0</v>
      </c>
      <c r="AB3386" s="4">
        <v>0</v>
      </c>
      <c r="AC3386" s="4">
        <v>0</v>
      </c>
      <c r="AD3386" s="4">
        <v>4339080.8099999996</v>
      </c>
      <c r="AE3386" s="5">
        <v>1463</v>
      </c>
      <c r="AF3386" s="1" t="s">
        <v>70</v>
      </c>
      <c r="AG3386" s="1" t="s">
        <v>71</v>
      </c>
      <c r="AH3386" s="1" t="s">
        <v>89</v>
      </c>
      <c r="AI3386" s="1" t="s">
        <v>57</v>
      </c>
      <c r="AJ3386" s="5">
        <v>10950</v>
      </c>
      <c r="AK3386" s="4">
        <v>-45289</v>
      </c>
      <c r="AL3386" s="4">
        <v>0</v>
      </c>
      <c r="AM3386" s="4">
        <v>0</v>
      </c>
      <c r="AN3386" s="4">
        <v>0</v>
      </c>
      <c r="AO3386" s="4">
        <v>-509403.62</v>
      </c>
      <c r="AP3386" s="4">
        <v>-509403.62</v>
      </c>
      <c r="AQ3386" s="4">
        <v>0</v>
      </c>
      <c r="AR3386" s="4">
        <v>3829677.19</v>
      </c>
      <c r="AS3386" s="1" t="s">
        <v>52</v>
      </c>
      <c r="AT3386" s="9">
        <f t="shared" si="1544"/>
        <v>43555</v>
      </c>
      <c r="AU3386" s="9">
        <f t="shared" si="1545"/>
        <v>43525</v>
      </c>
      <c r="AV3386" s="9">
        <v>44798</v>
      </c>
      <c r="AW3386" s="11">
        <f t="shared" si="1546"/>
        <v>3.4054794520547946</v>
      </c>
      <c r="AX3386">
        <v>10</v>
      </c>
      <c r="AY3386" s="12">
        <v>0.05</v>
      </c>
      <c r="AZ3386">
        <f t="shared" si="1547"/>
        <v>9.5000000000000001E-2</v>
      </c>
      <c r="BA3386" s="13">
        <f t="shared" si="1548"/>
        <v>4339080.8099999996</v>
      </c>
      <c r="BB3386" s="16" t="s">
        <v>593</v>
      </c>
      <c r="BC3386" s="16" t="s">
        <v>593</v>
      </c>
      <c r="BD3386" s="16" t="s">
        <v>593</v>
      </c>
      <c r="BE3386" s="16" t="s">
        <v>593</v>
      </c>
      <c r="BF3386" s="16" t="s">
        <v>593</v>
      </c>
      <c r="BG3386" s="16" t="s">
        <v>593</v>
      </c>
      <c r="BH3386" s="16" t="s">
        <v>593</v>
      </c>
      <c r="BI3386" s="14">
        <f t="shared" si="1567"/>
        <v>3829677.19</v>
      </c>
      <c r="BJ3386" s="14">
        <v>0</v>
      </c>
      <c r="BK3386" s="14">
        <f t="shared" si="1568"/>
        <v>3829677.19</v>
      </c>
      <c r="BL3386" s="52">
        <v>0</v>
      </c>
      <c r="BM3386" s="15">
        <f t="shared" si="1569"/>
        <v>3829677.19</v>
      </c>
    </row>
    <row r="3387" spans="1:65">
      <c r="A3387" s="8">
        <v>3385</v>
      </c>
      <c r="B3387" s="1" t="s">
        <v>44</v>
      </c>
      <c r="C3387" s="1">
        <v>1600</v>
      </c>
      <c r="D3387" s="1" t="s">
        <v>242</v>
      </c>
      <c r="E3387" s="1">
        <v>160000000</v>
      </c>
      <c r="F3387" s="1" t="s">
        <v>243</v>
      </c>
      <c r="G3387" s="1" t="s">
        <v>244</v>
      </c>
      <c r="H3387" s="1">
        <v>0</v>
      </c>
      <c r="I3387" s="1" t="s">
        <v>52</v>
      </c>
      <c r="J3387" s="1" t="s">
        <v>245</v>
      </c>
      <c r="K3387" s="1">
        <v>17406001</v>
      </c>
      <c r="L3387" s="1" t="s">
        <v>50</v>
      </c>
      <c r="M3387" s="1" t="s">
        <v>51</v>
      </c>
      <c r="N3387" s="1" t="s">
        <v>246</v>
      </c>
      <c r="O3387" s="1" t="s">
        <v>247</v>
      </c>
      <c r="P3387" s="1" t="s">
        <v>248</v>
      </c>
      <c r="Q3387" s="1" t="s">
        <v>249</v>
      </c>
      <c r="R3387" s="1" t="s">
        <v>87</v>
      </c>
      <c r="S3387" s="1" t="s">
        <v>88</v>
      </c>
      <c r="T3387" s="2">
        <v>43718</v>
      </c>
      <c r="U3387" s="2">
        <v>43718</v>
      </c>
      <c r="V3387" s="1" t="s">
        <v>52</v>
      </c>
      <c r="W3387" s="3">
        <v>0</v>
      </c>
      <c r="X3387" s="1" t="s">
        <v>52</v>
      </c>
      <c r="Y3387" s="4">
        <v>318479</v>
      </c>
      <c r="Z3387" s="4">
        <v>-271623</v>
      </c>
      <c r="AA3387" s="4">
        <v>0</v>
      </c>
      <c r="AB3387" s="4">
        <v>0</v>
      </c>
      <c r="AC3387" s="4">
        <v>0</v>
      </c>
      <c r="AD3387" s="4">
        <v>318479</v>
      </c>
      <c r="AE3387" s="5">
        <v>1300</v>
      </c>
      <c r="AF3387" s="1" t="s">
        <v>250</v>
      </c>
      <c r="AG3387" s="1" t="s">
        <v>251</v>
      </c>
      <c r="AH3387" s="1" t="s">
        <v>252</v>
      </c>
      <c r="AI3387" s="1" t="s">
        <v>57</v>
      </c>
      <c r="AJ3387" s="5">
        <v>1095</v>
      </c>
      <c r="AK3387" s="4">
        <v>-35506</v>
      </c>
      <c r="AL3387" s="4">
        <v>0</v>
      </c>
      <c r="AM3387" s="4">
        <v>0</v>
      </c>
      <c r="AN3387" s="4">
        <v>0</v>
      </c>
      <c r="AO3387" s="4">
        <v>-307129</v>
      </c>
      <c r="AP3387" s="4">
        <v>-307129</v>
      </c>
      <c r="AQ3387" s="4">
        <v>0</v>
      </c>
      <c r="AR3387" s="4">
        <v>11350</v>
      </c>
      <c r="AS3387" s="1" t="s">
        <v>73</v>
      </c>
      <c r="AT3387" s="9">
        <f t="shared" si="1544"/>
        <v>43718</v>
      </c>
      <c r="AU3387" s="9">
        <f t="shared" si="1545"/>
        <v>43709</v>
      </c>
      <c r="AV3387" s="9">
        <v>44798</v>
      </c>
      <c r="AW3387" s="11">
        <f t="shared" si="1546"/>
        <v>2.9589041095890409</v>
      </c>
      <c r="AX3387">
        <v>5</v>
      </c>
      <c r="AY3387" s="12">
        <v>0.05</v>
      </c>
      <c r="AZ3387">
        <f t="shared" si="1547"/>
        <v>0.19</v>
      </c>
      <c r="BA3387" s="13">
        <f t="shared" si="1548"/>
        <v>318479</v>
      </c>
      <c r="BB3387" s="17" t="s">
        <v>597</v>
      </c>
      <c r="BC3387">
        <f>MATCH(BB3387,MONTHLY_INDEX!$A:$A,0)</f>
        <v>2</v>
      </c>
      <c r="BD3387">
        <f>MATCH(AU3387,MONTHLY_INDEX!$1:$1,0)</f>
        <v>93</v>
      </c>
      <c r="BE3387">
        <f>INDEX(MONTHLY_INDEX!$1:$1048576,Final!BC3387,Final!BD3387)</f>
        <v>121.3</v>
      </c>
      <c r="BF3387">
        <f>MATCH($BF$1,MONTHLY_INDEX!$1:$1,0)</f>
        <v>127</v>
      </c>
      <c r="BG3387">
        <f>INDEX(MONTHLY_INDEX!$1:$1048576,Final!BC3387,Final!BF3387)</f>
        <v>153.80000000000001</v>
      </c>
      <c r="BH3387" s="23">
        <f t="shared" ref="BH3387:BH3405" si="1570">(BG3387-BE3387)/BE3387</f>
        <v>0.26793075020610069</v>
      </c>
      <c r="BI3387" s="14">
        <f>(1+BH3387)*BA3387</f>
        <v>403809.31739488873</v>
      </c>
      <c r="BJ3387" s="14">
        <f>BI3387*AZ3387*AW3387</f>
        <v>227018.27925871551</v>
      </c>
      <c r="BK3387" s="15">
        <f t="shared" si="1552"/>
        <v>176791.03813617321</v>
      </c>
      <c r="BL3387" s="52">
        <v>0</v>
      </c>
      <c r="BM3387" s="15">
        <f>MAX((1-BL3387)*BK3387,BI3387*AY3387)</f>
        <v>176791.03813617321</v>
      </c>
    </row>
    <row r="3388" spans="1:65">
      <c r="A3388" s="8">
        <v>3386</v>
      </c>
      <c r="B3388" s="1" t="s">
        <v>44</v>
      </c>
      <c r="C3388" s="1">
        <v>1600</v>
      </c>
      <c r="D3388" s="1" t="s">
        <v>242</v>
      </c>
      <c r="E3388" s="1">
        <v>160000001</v>
      </c>
      <c r="F3388" s="1" t="s">
        <v>243</v>
      </c>
      <c r="G3388" s="1" t="s">
        <v>253</v>
      </c>
      <c r="H3388" s="1">
        <v>0</v>
      </c>
      <c r="I3388" s="1" t="s">
        <v>52</v>
      </c>
      <c r="J3388" s="1" t="s">
        <v>254</v>
      </c>
      <c r="K3388" s="1">
        <v>17406001</v>
      </c>
      <c r="L3388" s="1" t="s">
        <v>50</v>
      </c>
      <c r="M3388" s="1" t="s">
        <v>51</v>
      </c>
      <c r="N3388" s="1" t="s">
        <v>255</v>
      </c>
      <c r="O3388" s="1" t="s">
        <v>256</v>
      </c>
      <c r="P3388" s="1" t="s">
        <v>257</v>
      </c>
      <c r="Q3388" s="1" t="s">
        <v>258</v>
      </c>
      <c r="R3388" s="1" t="s">
        <v>87</v>
      </c>
      <c r="S3388" s="1" t="s">
        <v>88</v>
      </c>
      <c r="T3388" s="2">
        <v>44649</v>
      </c>
      <c r="U3388" s="2">
        <v>44652</v>
      </c>
      <c r="V3388" s="1" t="s">
        <v>259</v>
      </c>
      <c r="W3388" s="3">
        <v>1</v>
      </c>
      <c r="X3388" s="1" t="s">
        <v>53</v>
      </c>
      <c r="Y3388" s="4">
        <v>0</v>
      </c>
      <c r="Z3388" s="4">
        <v>0</v>
      </c>
      <c r="AA3388" s="4">
        <v>9840</v>
      </c>
      <c r="AB3388" s="4">
        <v>0</v>
      </c>
      <c r="AC3388" s="4">
        <v>0</v>
      </c>
      <c r="AD3388" s="4">
        <v>9840</v>
      </c>
      <c r="AE3388" s="5">
        <v>366</v>
      </c>
      <c r="AF3388" s="1" t="s">
        <v>70</v>
      </c>
      <c r="AG3388" s="1" t="s">
        <v>71</v>
      </c>
      <c r="AH3388" s="1" t="s">
        <v>260</v>
      </c>
      <c r="AI3388" s="1" t="s">
        <v>57</v>
      </c>
      <c r="AJ3388" s="5">
        <v>3650</v>
      </c>
      <c r="AK3388" s="4">
        <v>-313</v>
      </c>
      <c r="AL3388" s="4">
        <v>0</v>
      </c>
      <c r="AM3388" s="4">
        <v>0</v>
      </c>
      <c r="AN3388" s="4">
        <v>0</v>
      </c>
      <c r="AO3388" s="4">
        <v>-313</v>
      </c>
      <c r="AP3388" s="4">
        <v>-313</v>
      </c>
      <c r="AQ3388" s="4">
        <v>0</v>
      </c>
      <c r="AR3388" s="4">
        <v>9527</v>
      </c>
      <c r="AS3388" s="1" t="s">
        <v>261</v>
      </c>
      <c r="AT3388" s="9">
        <f t="shared" si="1544"/>
        <v>44649</v>
      </c>
      <c r="AU3388" s="9">
        <f t="shared" si="1545"/>
        <v>44621</v>
      </c>
      <c r="AV3388" s="9">
        <v>44798</v>
      </c>
      <c r="AW3388" s="11">
        <f t="shared" si="1546"/>
        <v>0.40821917808219177</v>
      </c>
      <c r="AX3388">
        <v>10</v>
      </c>
      <c r="AY3388" s="12">
        <v>0.05</v>
      </c>
      <c r="AZ3388">
        <f t="shared" si="1547"/>
        <v>9.5000000000000001E-2</v>
      </c>
      <c r="BA3388" s="13">
        <f t="shared" si="1548"/>
        <v>0</v>
      </c>
      <c r="BB3388" s="17" t="s">
        <v>1717</v>
      </c>
      <c r="BC3388">
        <f>MATCH(BB3388,MONTHLY_INDEX!$A:$A,0)</f>
        <v>562</v>
      </c>
      <c r="BD3388">
        <f>MATCH(AU3388,MONTHLY_INDEX!$1:$1,0)</f>
        <v>123</v>
      </c>
      <c r="BE3388">
        <f>INDEX(MONTHLY_INDEX!$1:$1048576,Final!BC3388,Final!BD3388)</f>
        <v>132.30000000000001</v>
      </c>
      <c r="BF3388">
        <f>MATCH($BF$1,MONTHLY_INDEX!$1:$1,0)</f>
        <v>127</v>
      </c>
      <c r="BG3388">
        <f>INDEX(MONTHLY_INDEX!$1:$1048576,Final!BC3388,Final!BF3388)</f>
        <v>128</v>
      </c>
      <c r="BH3388" s="23">
        <f t="shared" si="1570"/>
        <v>-3.2501889644746873E-2</v>
      </c>
      <c r="BI3388" s="14">
        <f t="shared" ref="BI3388:BI3390" si="1571">AR3388</f>
        <v>9527</v>
      </c>
      <c r="BJ3388" s="14">
        <v>0</v>
      </c>
      <c r="BK3388" s="14">
        <f t="shared" ref="BK3388:BK3390" si="1572">AR3388</f>
        <v>9527</v>
      </c>
      <c r="BL3388" s="52">
        <v>0</v>
      </c>
      <c r="BM3388" s="15">
        <f t="shared" ref="BM3388:BM3390" si="1573">AR3388</f>
        <v>9527</v>
      </c>
    </row>
    <row r="3389" spans="1:65">
      <c r="A3389" s="8">
        <v>3387</v>
      </c>
      <c r="B3389" s="1" t="s">
        <v>44</v>
      </c>
      <c r="C3389" s="1">
        <v>1600</v>
      </c>
      <c r="D3389" s="1" t="s">
        <v>242</v>
      </c>
      <c r="E3389" s="1">
        <v>160000001</v>
      </c>
      <c r="F3389" s="1" t="s">
        <v>243</v>
      </c>
      <c r="G3389" s="1" t="s">
        <v>253</v>
      </c>
      <c r="H3389" s="1">
        <v>1</v>
      </c>
      <c r="I3389" s="1" t="s">
        <v>52</v>
      </c>
      <c r="J3389" s="1" t="s">
        <v>254</v>
      </c>
      <c r="K3389" s="1">
        <v>17406001</v>
      </c>
      <c r="L3389" s="1" t="s">
        <v>50</v>
      </c>
      <c r="M3389" s="1" t="s">
        <v>51</v>
      </c>
      <c r="N3389" s="1" t="s">
        <v>255</v>
      </c>
      <c r="O3389" s="1" t="s">
        <v>256</v>
      </c>
      <c r="P3389" s="1" t="s">
        <v>257</v>
      </c>
      <c r="Q3389" s="1" t="s">
        <v>258</v>
      </c>
      <c r="R3389" s="1" t="s">
        <v>87</v>
      </c>
      <c r="S3389" s="1" t="s">
        <v>88</v>
      </c>
      <c r="T3389" s="2">
        <v>44649</v>
      </c>
      <c r="U3389" s="2">
        <v>44652</v>
      </c>
      <c r="V3389" s="1" t="s">
        <v>259</v>
      </c>
      <c r="W3389" s="3">
        <v>1</v>
      </c>
      <c r="X3389" s="1" t="s">
        <v>53</v>
      </c>
      <c r="Y3389" s="4">
        <v>0</v>
      </c>
      <c r="Z3389" s="4">
        <v>0</v>
      </c>
      <c r="AA3389" s="4">
        <v>9840</v>
      </c>
      <c r="AB3389" s="4">
        <v>0</v>
      </c>
      <c r="AC3389" s="4">
        <v>0</v>
      </c>
      <c r="AD3389" s="4">
        <v>9840</v>
      </c>
      <c r="AE3389" s="5">
        <v>366</v>
      </c>
      <c r="AF3389" s="1" t="s">
        <v>70</v>
      </c>
      <c r="AG3389" s="1" t="s">
        <v>71</v>
      </c>
      <c r="AH3389" s="1" t="s">
        <v>260</v>
      </c>
      <c r="AI3389" s="1" t="s">
        <v>57</v>
      </c>
      <c r="AJ3389" s="5">
        <v>3650</v>
      </c>
      <c r="AK3389" s="4">
        <v>-313</v>
      </c>
      <c r="AL3389" s="4">
        <v>0</v>
      </c>
      <c r="AM3389" s="4">
        <v>0</v>
      </c>
      <c r="AN3389" s="4">
        <v>0</v>
      </c>
      <c r="AO3389" s="4">
        <v>-313</v>
      </c>
      <c r="AP3389" s="4">
        <v>-313</v>
      </c>
      <c r="AQ3389" s="4">
        <v>0</v>
      </c>
      <c r="AR3389" s="4">
        <v>9527</v>
      </c>
      <c r="AS3389" s="1" t="s">
        <v>261</v>
      </c>
      <c r="AT3389" s="9">
        <f t="shared" si="1544"/>
        <v>44649</v>
      </c>
      <c r="AU3389" s="9">
        <f t="shared" si="1545"/>
        <v>44621</v>
      </c>
      <c r="AV3389" s="9">
        <v>44798</v>
      </c>
      <c r="AW3389" s="11">
        <f t="shared" si="1546"/>
        <v>0.40821917808219177</v>
      </c>
      <c r="AX3389">
        <v>10</v>
      </c>
      <c r="AY3389" s="12">
        <v>0.05</v>
      </c>
      <c r="AZ3389">
        <f t="shared" si="1547"/>
        <v>9.5000000000000001E-2</v>
      </c>
      <c r="BA3389" s="13">
        <f t="shared" si="1548"/>
        <v>0</v>
      </c>
      <c r="BB3389" s="17" t="s">
        <v>1717</v>
      </c>
      <c r="BC3389">
        <f>MATCH(BB3389,MONTHLY_INDEX!$A:$A,0)</f>
        <v>562</v>
      </c>
      <c r="BD3389">
        <f>MATCH(AU3389,MONTHLY_INDEX!$1:$1,0)</f>
        <v>123</v>
      </c>
      <c r="BE3389">
        <f>INDEX(MONTHLY_INDEX!$1:$1048576,Final!BC3389,Final!BD3389)</f>
        <v>132.30000000000001</v>
      </c>
      <c r="BF3389">
        <f>MATCH($BF$1,MONTHLY_INDEX!$1:$1,0)</f>
        <v>127</v>
      </c>
      <c r="BG3389">
        <f>INDEX(MONTHLY_INDEX!$1:$1048576,Final!BC3389,Final!BF3389)</f>
        <v>128</v>
      </c>
      <c r="BH3389" s="23">
        <f t="shared" si="1570"/>
        <v>-3.2501889644746873E-2</v>
      </c>
      <c r="BI3389" s="14">
        <f t="shared" si="1571"/>
        <v>9527</v>
      </c>
      <c r="BJ3389" s="14">
        <v>0</v>
      </c>
      <c r="BK3389" s="14">
        <f t="shared" si="1572"/>
        <v>9527</v>
      </c>
      <c r="BL3389" s="52">
        <v>0</v>
      </c>
      <c r="BM3389" s="15">
        <f t="shared" si="1573"/>
        <v>9527</v>
      </c>
    </row>
    <row r="3390" spans="1:65">
      <c r="A3390" s="8">
        <v>3388</v>
      </c>
      <c r="B3390" s="1" t="s">
        <v>44</v>
      </c>
      <c r="C3390" s="1">
        <v>1600</v>
      </c>
      <c r="D3390" s="1" t="s">
        <v>242</v>
      </c>
      <c r="E3390" s="1">
        <v>160000001</v>
      </c>
      <c r="F3390" s="1" t="s">
        <v>243</v>
      </c>
      <c r="G3390" s="1" t="s">
        <v>253</v>
      </c>
      <c r="H3390" s="1">
        <v>2</v>
      </c>
      <c r="I3390" s="1" t="s">
        <v>52</v>
      </c>
      <c r="J3390" s="1" t="s">
        <v>254</v>
      </c>
      <c r="K3390" s="1">
        <v>17406001</v>
      </c>
      <c r="L3390" s="1" t="s">
        <v>50</v>
      </c>
      <c r="M3390" s="1" t="s">
        <v>51</v>
      </c>
      <c r="N3390" s="1" t="s">
        <v>255</v>
      </c>
      <c r="O3390" s="1" t="s">
        <v>256</v>
      </c>
      <c r="P3390" s="1" t="s">
        <v>257</v>
      </c>
      <c r="Q3390" s="1" t="s">
        <v>258</v>
      </c>
      <c r="R3390" s="1" t="s">
        <v>87</v>
      </c>
      <c r="S3390" s="1" t="s">
        <v>88</v>
      </c>
      <c r="T3390" s="2">
        <v>44649</v>
      </c>
      <c r="U3390" s="2">
        <v>44652</v>
      </c>
      <c r="V3390" s="1" t="s">
        <v>259</v>
      </c>
      <c r="W3390" s="3">
        <v>1</v>
      </c>
      <c r="X3390" s="1" t="s">
        <v>53</v>
      </c>
      <c r="Y3390" s="4">
        <v>0</v>
      </c>
      <c r="Z3390" s="4">
        <v>0</v>
      </c>
      <c r="AA3390" s="4">
        <v>9840</v>
      </c>
      <c r="AB3390" s="4">
        <v>0</v>
      </c>
      <c r="AC3390" s="4">
        <v>0</v>
      </c>
      <c r="AD3390" s="4">
        <v>9840</v>
      </c>
      <c r="AE3390" s="5">
        <v>366</v>
      </c>
      <c r="AF3390" s="1" t="s">
        <v>70</v>
      </c>
      <c r="AG3390" s="1" t="s">
        <v>71</v>
      </c>
      <c r="AH3390" s="1" t="s">
        <v>260</v>
      </c>
      <c r="AI3390" s="1" t="s">
        <v>57</v>
      </c>
      <c r="AJ3390" s="5">
        <v>3650</v>
      </c>
      <c r="AK3390" s="4">
        <v>-313</v>
      </c>
      <c r="AL3390" s="4">
        <v>0</v>
      </c>
      <c r="AM3390" s="4">
        <v>0</v>
      </c>
      <c r="AN3390" s="4">
        <v>0</v>
      </c>
      <c r="AO3390" s="4">
        <v>-313</v>
      </c>
      <c r="AP3390" s="4">
        <v>-313</v>
      </c>
      <c r="AQ3390" s="4">
        <v>0</v>
      </c>
      <c r="AR3390" s="4">
        <v>9527</v>
      </c>
      <c r="AS3390" s="1" t="s">
        <v>261</v>
      </c>
      <c r="AT3390" s="9">
        <f t="shared" si="1544"/>
        <v>44649</v>
      </c>
      <c r="AU3390" s="9">
        <f t="shared" si="1545"/>
        <v>44621</v>
      </c>
      <c r="AV3390" s="9">
        <v>44798</v>
      </c>
      <c r="AW3390" s="11">
        <f t="shared" si="1546"/>
        <v>0.40821917808219177</v>
      </c>
      <c r="AX3390">
        <v>10</v>
      </c>
      <c r="AY3390" s="12">
        <v>0.05</v>
      </c>
      <c r="AZ3390">
        <f t="shared" si="1547"/>
        <v>9.5000000000000001E-2</v>
      </c>
      <c r="BA3390" s="13">
        <f t="shared" si="1548"/>
        <v>0</v>
      </c>
      <c r="BB3390" s="17" t="s">
        <v>1717</v>
      </c>
      <c r="BC3390">
        <f>MATCH(BB3390,MONTHLY_INDEX!$A:$A,0)</f>
        <v>562</v>
      </c>
      <c r="BD3390">
        <f>MATCH(AU3390,MONTHLY_INDEX!$1:$1,0)</f>
        <v>123</v>
      </c>
      <c r="BE3390">
        <f>INDEX(MONTHLY_INDEX!$1:$1048576,Final!BC3390,Final!BD3390)</f>
        <v>132.30000000000001</v>
      </c>
      <c r="BF3390">
        <f>MATCH($BF$1,MONTHLY_INDEX!$1:$1,0)</f>
        <v>127</v>
      </c>
      <c r="BG3390">
        <f>INDEX(MONTHLY_INDEX!$1:$1048576,Final!BC3390,Final!BF3390)</f>
        <v>128</v>
      </c>
      <c r="BH3390" s="23">
        <f t="shared" si="1570"/>
        <v>-3.2501889644746873E-2</v>
      </c>
      <c r="BI3390" s="14">
        <f t="shared" si="1571"/>
        <v>9527</v>
      </c>
      <c r="BJ3390" s="14">
        <v>0</v>
      </c>
      <c r="BK3390" s="14">
        <f t="shared" si="1572"/>
        <v>9527</v>
      </c>
      <c r="BL3390" s="52">
        <v>0</v>
      </c>
      <c r="BM3390" s="15">
        <f t="shared" si="1573"/>
        <v>9527</v>
      </c>
    </row>
    <row r="3391" spans="1:65">
      <c r="A3391" s="8">
        <v>3389</v>
      </c>
      <c r="B3391" s="1" t="s">
        <v>44</v>
      </c>
      <c r="C3391" s="1">
        <v>1700</v>
      </c>
      <c r="D3391" s="1" t="s">
        <v>262</v>
      </c>
      <c r="E3391" s="1">
        <v>170000000</v>
      </c>
      <c r="F3391" s="1" t="s">
        <v>243</v>
      </c>
      <c r="G3391" s="1" t="s">
        <v>263</v>
      </c>
      <c r="H3391" s="1">
        <v>0</v>
      </c>
      <c r="I3391" s="1" t="s">
        <v>52</v>
      </c>
      <c r="J3391" s="1" t="s">
        <v>264</v>
      </c>
      <c r="K3391" s="1">
        <v>17406001</v>
      </c>
      <c r="L3391" s="1" t="s">
        <v>50</v>
      </c>
      <c r="M3391" s="1" t="s">
        <v>51</v>
      </c>
      <c r="N3391" s="1" t="s">
        <v>265</v>
      </c>
      <c r="O3391" s="1" t="s">
        <v>266</v>
      </c>
      <c r="P3391" s="1" t="s">
        <v>267</v>
      </c>
      <c r="Q3391" s="1" t="s">
        <v>267</v>
      </c>
      <c r="R3391" s="1" t="s">
        <v>87</v>
      </c>
      <c r="S3391" s="1" t="s">
        <v>88</v>
      </c>
      <c r="T3391" s="2">
        <v>43364</v>
      </c>
      <c r="U3391" s="2">
        <v>43381</v>
      </c>
      <c r="V3391" s="1" t="s">
        <v>52</v>
      </c>
      <c r="W3391" s="3">
        <v>1</v>
      </c>
      <c r="X3391" s="1" t="s">
        <v>53</v>
      </c>
      <c r="Y3391" s="4">
        <v>49280</v>
      </c>
      <c r="Z3391" s="4">
        <v>-32578.99</v>
      </c>
      <c r="AA3391" s="4">
        <v>0</v>
      </c>
      <c r="AB3391" s="4">
        <v>0</v>
      </c>
      <c r="AC3391" s="4">
        <v>0</v>
      </c>
      <c r="AD3391" s="4">
        <v>49280</v>
      </c>
      <c r="AE3391" s="5">
        <v>1637</v>
      </c>
      <c r="AF3391" s="1" t="s">
        <v>70</v>
      </c>
      <c r="AG3391" s="1" t="s">
        <v>71</v>
      </c>
      <c r="AH3391" s="1" t="s">
        <v>268</v>
      </c>
      <c r="AI3391" s="1" t="s">
        <v>57</v>
      </c>
      <c r="AJ3391" s="5">
        <v>1825</v>
      </c>
      <c r="AK3391" s="4">
        <v>-3130</v>
      </c>
      <c r="AL3391" s="4">
        <v>0</v>
      </c>
      <c r="AM3391" s="4">
        <v>0</v>
      </c>
      <c r="AN3391" s="4">
        <v>0</v>
      </c>
      <c r="AO3391" s="4">
        <v>-35708.99</v>
      </c>
      <c r="AP3391" s="4">
        <v>-35708.99</v>
      </c>
      <c r="AQ3391" s="4">
        <v>0</v>
      </c>
      <c r="AR3391" s="4">
        <v>13571.01</v>
      </c>
      <c r="AS3391" s="1" t="s">
        <v>261</v>
      </c>
      <c r="AT3391" s="9">
        <f t="shared" si="1544"/>
        <v>43364</v>
      </c>
      <c r="AU3391" s="9">
        <f t="shared" si="1545"/>
        <v>43344</v>
      </c>
      <c r="AV3391" s="9">
        <v>44798</v>
      </c>
      <c r="AW3391" s="11">
        <f t="shared" si="1546"/>
        <v>3.9287671232876713</v>
      </c>
      <c r="AX3391">
        <v>5</v>
      </c>
      <c r="AY3391" s="12">
        <v>0.05</v>
      </c>
      <c r="AZ3391">
        <f t="shared" si="1547"/>
        <v>0.19</v>
      </c>
      <c r="BA3391" s="13">
        <f t="shared" si="1548"/>
        <v>49280</v>
      </c>
      <c r="BB3391" s="17" t="s">
        <v>1897</v>
      </c>
      <c r="BC3391">
        <f>MATCH(BB3391,MONTHLY_INDEX!$A:$A,0)</f>
        <v>652</v>
      </c>
      <c r="BD3391">
        <f>MATCH(AU3391,MONTHLY_INDEX!$1:$1,0)</f>
        <v>81</v>
      </c>
      <c r="BE3391">
        <f>INDEX(MONTHLY_INDEX!$1:$1048576,Final!BC3391,Final!BD3391)</f>
        <v>97.4</v>
      </c>
      <c r="BF3391">
        <f>MATCH($BF$1,MONTHLY_INDEX!$1:$1,0)</f>
        <v>127</v>
      </c>
      <c r="BG3391">
        <f>INDEX(MONTHLY_INDEX!$1:$1048576,Final!BC3391,Final!BF3391)</f>
        <v>86.3</v>
      </c>
      <c r="BH3391" s="23">
        <f t="shared" si="1570"/>
        <v>-0.1139630390143738</v>
      </c>
      <c r="BI3391" s="14">
        <f t="shared" ref="BI3391:BI3405" si="1574">(1+BH3391)*BA3391</f>
        <v>43663.901437371664</v>
      </c>
      <c r="BJ3391" s="14">
        <f t="shared" ref="BJ3391:BJ3405" si="1575">BI3391*AZ3391*AW3391</f>
        <v>32593.607083907627</v>
      </c>
      <c r="BK3391" s="15">
        <f t="shared" si="1552"/>
        <v>11070.294353464036</v>
      </c>
      <c r="BL3391" s="52">
        <v>0</v>
      </c>
      <c r="BM3391" s="15">
        <f t="shared" ref="BM3391:BM3405" si="1576">MAX((1-BL3391)*BK3391,BI3391*AY3391)</f>
        <v>11070.294353464036</v>
      </c>
    </row>
    <row r="3392" spans="1:65">
      <c r="A3392" s="8">
        <v>3390</v>
      </c>
      <c r="B3392" s="1" t="s">
        <v>44</v>
      </c>
      <c r="C3392" s="1">
        <v>1700</v>
      </c>
      <c r="D3392" s="1" t="s">
        <v>262</v>
      </c>
      <c r="E3392" s="1">
        <v>170000000</v>
      </c>
      <c r="F3392" s="1" t="s">
        <v>243</v>
      </c>
      <c r="G3392" s="1" t="s">
        <v>263</v>
      </c>
      <c r="H3392" s="1">
        <v>1</v>
      </c>
      <c r="I3392" s="1" t="s">
        <v>52</v>
      </c>
      <c r="J3392" s="1" t="s">
        <v>264</v>
      </c>
      <c r="K3392" s="1">
        <v>17406001</v>
      </c>
      <c r="L3392" s="1" t="s">
        <v>50</v>
      </c>
      <c r="M3392" s="1" t="s">
        <v>51</v>
      </c>
      <c r="N3392" s="1" t="s">
        <v>265</v>
      </c>
      <c r="O3392" s="1" t="s">
        <v>266</v>
      </c>
      <c r="P3392" s="1" t="s">
        <v>267</v>
      </c>
      <c r="Q3392" s="1" t="s">
        <v>267</v>
      </c>
      <c r="R3392" s="1" t="s">
        <v>87</v>
      </c>
      <c r="S3392" s="1" t="s">
        <v>88</v>
      </c>
      <c r="T3392" s="2">
        <v>43364</v>
      </c>
      <c r="U3392" s="2">
        <v>43364</v>
      </c>
      <c r="V3392" s="1" t="s">
        <v>52</v>
      </c>
      <c r="W3392" s="3">
        <v>1</v>
      </c>
      <c r="X3392" s="1" t="s">
        <v>53</v>
      </c>
      <c r="Y3392" s="4">
        <v>49280</v>
      </c>
      <c r="Z3392" s="4">
        <v>-32838</v>
      </c>
      <c r="AA3392" s="4">
        <v>0</v>
      </c>
      <c r="AB3392" s="4">
        <v>0</v>
      </c>
      <c r="AC3392" s="4">
        <v>0</v>
      </c>
      <c r="AD3392" s="4">
        <v>49280</v>
      </c>
      <c r="AE3392" s="5">
        <v>1654</v>
      </c>
      <c r="AF3392" s="1" t="s">
        <v>70</v>
      </c>
      <c r="AG3392" s="1" t="s">
        <v>71</v>
      </c>
      <c r="AH3392" s="1" t="s">
        <v>268</v>
      </c>
      <c r="AI3392" s="1" t="s">
        <v>57</v>
      </c>
      <c r="AJ3392" s="5">
        <v>1825</v>
      </c>
      <c r="AK3392" s="4">
        <v>-3170</v>
      </c>
      <c r="AL3392" s="4">
        <v>0</v>
      </c>
      <c r="AM3392" s="4">
        <v>0</v>
      </c>
      <c r="AN3392" s="4">
        <v>0</v>
      </c>
      <c r="AO3392" s="4">
        <v>-36008</v>
      </c>
      <c r="AP3392" s="4">
        <v>-36008</v>
      </c>
      <c r="AQ3392" s="4">
        <v>0</v>
      </c>
      <c r="AR3392" s="4">
        <v>13272</v>
      </c>
      <c r="AS3392" s="1" t="s">
        <v>261</v>
      </c>
      <c r="AT3392" s="9">
        <f t="shared" si="1544"/>
        <v>43364</v>
      </c>
      <c r="AU3392" s="9">
        <f t="shared" si="1545"/>
        <v>43344</v>
      </c>
      <c r="AV3392" s="9">
        <v>44798</v>
      </c>
      <c r="AW3392" s="11">
        <f t="shared" si="1546"/>
        <v>3.9287671232876713</v>
      </c>
      <c r="AX3392">
        <v>5</v>
      </c>
      <c r="AY3392" s="12">
        <v>0.05</v>
      </c>
      <c r="AZ3392">
        <f t="shared" si="1547"/>
        <v>0.19</v>
      </c>
      <c r="BA3392" s="13">
        <f t="shared" si="1548"/>
        <v>49280</v>
      </c>
      <c r="BB3392" s="17" t="s">
        <v>1897</v>
      </c>
      <c r="BC3392">
        <f>MATCH(BB3392,MONTHLY_INDEX!$A:$A,0)</f>
        <v>652</v>
      </c>
      <c r="BD3392">
        <f>MATCH(AU3392,MONTHLY_INDEX!$1:$1,0)</f>
        <v>81</v>
      </c>
      <c r="BE3392">
        <f>INDEX(MONTHLY_INDEX!$1:$1048576,Final!BC3392,Final!BD3392)</f>
        <v>97.4</v>
      </c>
      <c r="BF3392">
        <f>MATCH($BF$1,MONTHLY_INDEX!$1:$1,0)</f>
        <v>127</v>
      </c>
      <c r="BG3392">
        <f>INDEX(MONTHLY_INDEX!$1:$1048576,Final!BC3392,Final!BF3392)</f>
        <v>86.3</v>
      </c>
      <c r="BH3392" s="23">
        <f t="shared" si="1570"/>
        <v>-0.1139630390143738</v>
      </c>
      <c r="BI3392" s="14">
        <f t="shared" si="1574"/>
        <v>43663.901437371664</v>
      </c>
      <c r="BJ3392" s="14">
        <f t="shared" si="1575"/>
        <v>32593.607083907627</v>
      </c>
      <c r="BK3392" s="15">
        <f t="shared" si="1552"/>
        <v>11070.294353464036</v>
      </c>
      <c r="BL3392" s="52">
        <v>0</v>
      </c>
      <c r="BM3392" s="15">
        <f t="shared" si="1576"/>
        <v>11070.294353464036</v>
      </c>
    </row>
    <row r="3393" spans="1:65">
      <c r="A3393" s="8">
        <v>3391</v>
      </c>
      <c r="B3393" s="1" t="s">
        <v>44</v>
      </c>
      <c r="C3393" s="1">
        <v>1700</v>
      </c>
      <c r="D3393" s="1" t="s">
        <v>262</v>
      </c>
      <c r="E3393" s="1">
        <v>170000000</v>
      </c>
      <c r="F3393" s="1" t="s">
        <v>243</v>
      </c>
      <c r="G3393" s="1" t="s">
        <v>263</v>
      </c>
      <c r="H3393" s="1">
        <v>2</v>
      </c>
      <c r="I3393" s="1" t="s">
        <v>52</v>
      </c>
      <c r="J3393" s="1" t="s">
        <v>264</v>
      </c>
      <c r="K3393" s="1">
        <v>17406001</v>
      </c>
      <c r="L3393" s="1" t="s">
        <v>50</v>
      </c>
      <c r="M3393" s="1" t="s">
        <v>51</v>
      </c>
      <c r="N3393" s="1" t="s">
        <v>265</v>
      </c>
      <c r="O3393" s="1" t="s">
        <v>266</v>
      </c>
      <c r="P3393" s="1" t="s">
        <v>267</v>
      </c>
      <c r="Q3393" s="1" t="s">
        <v>267</v>
      </c>
      <c r="R3393" s="1" t="s">
        <v>87</v>
      </c>
      <c r="S3393" s="1" t="s">
        <v>88</v>
      </c>
      <c r="T3393" s="2">
        <v>43364</v>
      </c>
      <c r="U3393" s="2">
        <v>43364</v>
      </c>
      <c r="V3393" s="1" t="s">
        <v>52</v>
      </c>
      <c r="W3393" s="3">
        <v>1</v>
      </c>
      <c r="X3393" s="1" t="s">
        <v>53</v>
      </c>
      <c r="Y3393" s="4">
        <v>49280</v>
      </c>
      <c r="Z3393" s="4">
        <v>-32838.01</v>
      </c>
      <c r="AA3393" s="4">
        <v>0</v>
      </c>
      <c r="AB3393" s="4">
        <v>0</v>
      </c>
      <c r="AC3393" s="4">
        <v>0</v>
      </c>
      <c r="AD3393" s="4">
        <v>49280</v>
      </c>
      <c r="AE3393" s="5">
        <v>1654</v>
      </c>
      <c r="AF3393" s="1" t="s">
        <v>70</v>
      </c>
      <c r="AG3393" s="1" t="s">
        <v>71</v>
      </c>
      <c r="AH3393" s="1" t="s">
        <v>268</v>
      </c>
      <c r="AI3393" s="1" t="s">
        <v>57</v>
      </c>
      <c r="AJ3393" s="5">
        <v>1825</v>
      </c>
      <c r="AK3393" s="4">
        <v>-3170</v>
      </c>
      <c r="AL3393" s="4">
        <v>0</v>
      </c>
      <c r="AM3393" s="4">
        <v>0</v>
      </c>
      <c r="AN3393" s="4">
        <v>0</v>
      </c>
      <c r="AO3393" s="4">
        <v>-36008.01</v>
      </c>
      <c r="AP3393" s="4">
        <v>-36008.01</v>
      </c>
      <c r="AQ3393" s="4">
        <v>0</v>
      </c>
      <c r="AR3393" s="4">
        <v>13271.99</v>
      </c>
      <c r="AS3393" s="1" t="s">
        <v>261</v>
      </c>
      <c r="AT3393" s="9">
        <f t="shared" si="1544"/>
        <v>43364</v>
      </c>
      <c r="AU3393" s="9">
        <f t="shared" si="1545"/>
        <v>43344</v>
      </c>
      <c r="AV3393" s="9">
        <v>44798</v>
      </c>
      <c r="AW3393" s="11">
        <f t="shared" si="1546"/>
        <v>3.9287671232876713</v>
      </c>
      <c r="AX3393">
        <v>5</v>
      </c>
      <c r="AY3393" s="12">
        <v>0.05</v>
      </c>
      <c r="AZ3393">
        <f t="shared" si="1547"/>
        <v>0.19</v>
      </c>
      <c r="BA3393" s="13">
        <f t="shared" si="1548"/>
        <v>49280</v>
      </c>
      <c r="BB3393" s="17" t="s">
        <v>1897</v>
      </c>
      <c r="BC3393">
        <f>MATCH(BB3393,MONTHLY_INDEX!$A:$A,0)</f>
        <v>652</v>
      </c>
      <c r="BD3393">
        <f>MATCH(AU3393,MONTHLY_INDEX!$1:$1,0)</f>
        <v>81</v>
      </c>
      <c r="BE3393">
        <f>INDEX(MONTHLY_INDEX!$1:$1048576,Final!BC3393,Final!BD3393)</f>
        <v>97.4</v>
      </c>
      <c r="BF3393">
        <f>MATCH($BF$1,MONTHLY_INDEX!$1:$1,0)</f>
        <v>127</v>
      </c>
      <c r="BG3393">
        <f>INDEX(MONTHLY_INDEX!$1:$1048576,Final!BC3393,Final!BF3393)</f>
        <v>86.3</v>
      </c>
      <c r="BH3393" s="23">
        <f t="shared" si="1570"/>
        <v>-0.1139630390143738</v>
      </c>
      <c r="BI3393" s="14">
        <f t="shared" si="1574"/>
        <v>43663.901437371664</v>
      </c>
      <c r="BJ3393" s="14">
        <f t="shared" si="1575"/>
        <v>32593.607083907627</v>
      </c>
      <c r="BK3393" s="15">
        <f t="shared" si="1552"/>
        <v>11070.294353464036</v>
      </c>
      <c r="BL3393" s="52">
        <v>0</v>
      </c>
      <c r="BM3393" s="15">
        <f t="shared" si="1576"/>
        <v>11070.294353464036</v>
      </c>
    </row>
    <row r="3394" spans="1:65">
      <c r="A3394" s="8">
        <v>3392</v>
      </c>
      <c r="B3394" s="1" t="s">
        <v>44</v>
      </c>
      <c r="C3394" s="1">
        <v>1700</v>
      </c>
      <c r="D3394" s="1" t="s">
        <v>262</v>
      </c>
      <c r="E3394" s="1">
        <v>170000001</v>
      </c>
      <c r="F3394" s="1" t="s">
        <v>243</v>
      </c>
      <c r="G3394" s="1" t="s">
        <v>269</v>
      </c>
      <c r="H3394" s="1">
        <v>0</v>
      </c>
      <c r="I3394" s="1" t="s">
        <v>52</v>
      </c>
      <c r="J3394" s="1" t="s">
        <v>264</v>
      </c>
      <c r="K3394" s="1">
        <v>17406001</v>
      </c>
      <c r="L3394" s="1" t="s">
        <v>50</v>
      </c>
      <c r="M3394" s="1" t="s">
        <v>51</v>
      </c>
      <c r="N3394" s="1" t="s">
        <v>270</v>
      </c>
      <c r="O3394" s="1" t="s">
        <v>104</v>
      </c>
      <c r="P3394" s="1" t="s">
        <v>267</v>
      </c>
      <c r="Q3394" s="1" t="s">
        <v>267</v>
      </c>
      <c r="R3394" s="1" t="s">
        <v>87</v>
      </c>
      <c r="S3394" s="1" t="s">
        <v>88</v>
      </c>
      <c r="T3394" s="2">
        <v>43372</v>
      </c>
      <c r="U3394" s="2">
        <v>43372</v>
      </c>
      <c r="V3394" s="1" t="s">
        <v>52</v>
      </c>
      <c r="W3394" s="3">
        <v>1</v>
      </c>
      <c r="X3394" s="1" t="s">
        <v>53</v>
      </c>
      <c r="Y3394" s="4">
        <v>252974</v>
      </c>
      <c r="Z3394" s="4">
        <v>-168425</v>
      </c>
      <c r="AA3394" s="4">
        <v>0</v>
      </c>
      <c r="AB3394" s="4">
        <v>0</v>
      </c>
      <c r="AC3394" s="4">
        <v>0</v>
      </c>
      <c r="AD3394" s="4">
        <v>252974</v>
      </c>
      <c r="AE3394" s="5">
        <v>1646</v>
      </c>
      <c r="AF3394" s="1" t="s">
        <v>70</v>
      </c>
      <c r="AG3394" s="1" t="s">
        <v>71</v>
      </c>
      <c r="AH3394" s="1" t="s">
        <v>268</v>
      </c>
      <c r="AI3394" s="1" t="s">
        <v>57</v>
      </c>
      <c r="AJ3394" s="5">
        <v>1825</v>
      </c>
      <c r="AK3394" s="4">
        <v>-16066</v>
      </c>
      <c r="AL3394" s="4">
        <v>0</v>
      </c>
      <c r="AM3394" s="4">
        <v>0</v>
      </c>
      <c r="AN3394" s="4">
        <v>0</v>
      </c>
      <c r="AO3394" s="4">
        <v>-184491</v>
      </c>
      <c r="AP3394" s="4">
        <v>-184491</v>
      </c>
      <c r="AQ3394" s="4">
        <v>0</v>
      </c>
      <c r="AR3394" s="4">
        <v>68483</v>
      </c>
      <c r="AS3394" s="1" t="s">
        <v>261</v>
      </c>
      <c r="AT3394" s="9">
        <f t="shared" si="1544"/>
        <v>43372</v>
      </c>
      <c r="AU3394" s="9">
        <f t="shared" si="1545"/>
        <v>43344</v>
      </c>
      <c r="AV3394" s="9">
        <v>44798</v>
      </c>
      <c r="AW3394" s="11">
        <f t="shared" si="1546"/>
        <v>3.9068493150684933</v>
      </c>
      <c r="AX3394">
        <v>5</v>
      </c>
      <c r="AY3394" s="12">
        <v>0.05</v>
      </c>
      <c r="AZ3394">
        <f t="shared" si="1547"/>
        <v>0.19</v>
      </c>
      <c r="BA3394" s="13">
        <f t="shared" si="1548"/>
        <v>252974</v>
      </c>
      <c r="BB3394" s="17" t="s">
        <v>1877</v>
      </c>
      <c r="BC3394">
        <f>MATCH(BB3394,MONTHLY_INDEX!$A:$A,0)</f>
        <v>642</v>
      </c>
      <c r="BD3394">
        <f>MATCH(AU3394,MONTHLY_INDEX!$1:$1,0)</f>
        <v>81</v>
      </c>
      <c r="BE3394">
        <f>INDEX(MONTHLY_INDEX!$1:$1048576,Final!BC3394,Final!BD3394)</f>
        <v>79.099999999999994</v>
      </c>
      <c r="BF3394">
        <f>MATCH($BF$1,MONTHLY_INDEX!$1:$1,0)</f>
        <v>127</v>
      </c>
      <c r="BG3394">
        <f>INDEX(MONTHLY_INDEX!$1:$1048576,Final!BC3394,Final!BF3394)</f>
        <v>94</v>
      </c>
      <c r="BH3394" s="23">
        <f t="shared" si="1570"/>
        <v>0.18836915297092297</v>
      </c>
      <c r="BI3394" s="14">
        <f t="shared" si="1574"/>
        <v>300626.49810366629</v>
      </c>
      <c r="BJ3394" s="14">
        <f t="shared" si="1575"/>
        <v>223155.46135947219</v>
      </c>
      <c r="BK3394" s="15">
        <f t="shared" si="1552"/>
        <v>77471.036744194105</v>
      </c>
      <c r="BL3394" s="52">
        <v>0</v>
      </c>
      <c r="BM3394" s="15">
        <f t="shared" si="1576"/>
        <v>77471.036744194105</v>
      </c>
    </row>
    <row r="3395" spans="1:65">
      <c r="A3395" s="8">
        <v>3393</v>
      </c>
      <c r="B3395" s="1" t="s">
        <v>44</v>
      </c>
      <c r="C3395" s="1">
        <v>1700</v>
      </c>
      <c r="D3395" s="1" t="s">
        <v>262</v>
      </c>
      <c r="E3395" s="1">
        <v>170000002</v>
      </c>
      <c r="F3395" s="1" t="s">
        <v>243</v>
      </c>
      <c r="G3395" s="1" t="s">
        <v>271</v>
      </c>
      <c r="H3395" s="1">
        <v>0</v>
      </c>
      <c r="I3395" s="1" t="s">
        <v>272</v>
      </c>
      <c r="J3395" s="1" t="s">
        <v>245</v>
      </c>
      <c r="K3395" s="1">
        <v>17406001</v>
      </c>
      <c r="L3395" s="1" t="s">
        <v>50</v>
      </c>
      <c r="M3395" s="1" t="s">
        <v>51</v>
      </c>
      <c r="N3395" s="1" t="s">
        <v>273</v>
      </c>
      <c r="O3395" s="1" t="s">
        <v>271</v>
      </c>
      <c r="P3395" s="1" t="s">
        <v>248</v>
      </c>
      <c r="Q3395" s="1" t="s">
        <v>249</v>
      </c>
      <c r="R3395" s="1" t="s">
        <v>87</v>
      </c>
      <c r="S3395" s="1" t="s">
        <v>88</v>
      </c>
      <c r="T3395" s="2">
        <v>44027</v>
      </c>
      <c r="U3395" s="2">
        <v>44027</v>
      </c>
      <c r="V3395" s="1" t="s">
        <v>52</v>
      </c>
      <c r="W3395" s="3">
        <v>1</v>
      </c>
      <c r="X3395" s="1" t="s">
        <v>53</v>
      </c>
      <c r="Y3395" s="4">
        <v>15600</v>
      </c>
      <c r="Z3395" s="4">
        <v>-5075</v>
      </c>
      <c r="AA3395" s="4">
        <v>0</v>
      </c>
      <c r="AB3395" s="4">
        <v>0</v>
      </c>
      <c r="AC3395" s="4">
        <v>0</v>
      </c>
      <c r="AD3395" s="4">
        <v>15600</v>
      </c>
      <c r="AE3395" s="5">
        <v>991</v>
      </c>
      <c r="AF3395" s="1" t="s">
        <v>70</v>
      </c>
      <c r="AG3395" s="1" t="s">
        <v>71</v>
      </c>
      <c r="AH3395" s="1" t="s">
        <v>268</v>
      </c>
      <c r="AI3395" s="1" t="s">
        <v>57</v>
      </c>
      <c r="AJ3395" s="5">
        <v>1825</v>
      </c>
      <c r="AK3395" s="4">
        <v>-991</v>
      </c>
      <c r="AL3395" s="4">
        <v>0</v>
      </c>
      <c r="AM3395" s="4">
        <v>0</v>
      </c>
      <c r="AN3395" s="4">
        <v>0</v>
      </c>
      <c r="AO3395" s="4">
        <v>-6066</v>
      </c>
      <c r="AP3395" s="4">
        <v>-6066</v>
      </c>
      <c r="AQ3395" s="4">
        <v>0</v>
      </c>
      <c r="AR3395" s="4">
        <v>9534</v>
      </c>
      <c r="AS3395" s="1" t="s">
        <v>261</v>
      </c>
      <c r="AT3395" s="9">
        <f t="shared" si="1544"/>
        <v>44027</v>
      </c>
      <c r="AU3395" s="9">
        <f t="shared" si="1545"/>
        <v>44013</v>
      </c>
      <c r="AV3395" s="9">
        <v>44798</v>
      </c>
      <c r="AW3395" s="11">
        <f t="shared" si="1546"/>
        <v>2.1123287671232878</v>
      </c>
      <c r="AX3395">
        <v>5</v>
      </c>
      <c r="AY3395" s="12">
        <v>0.05</v>
      </c>
      <c r="AZ3395">
        <f t="shared" si="1547"/>
        <v>0.19</v>
      </c>
      <c r="BA3395" s="13">
        <f t="shared" si="1548"/>
        <v>15600</v>
      </c>
      <c r="BB3395" s="17" t="s">
        <v>1881</v>
      </c>
      <c r="BC3395">
        <f>MATCH(BB3395,MONTHLY_INDEX!$A:$A,0)</f>
        <v>644</v>
      </c>
      <c r="BD3395">
        <f>MATCH(AU3395,MONTHLY_INDEX!$1:$1,0)</f>
        <v>103</v>
      </c>
      <c r="BE3395">
        <f>INDEX(MONTHLY_INDEX!$1:$1048576,Final!BC3395,Final!BD3395)</f>
        <v>135.1</v>
      </c>
      <c r="BF3395">
        <f>MATCH($BF$1,MONTHLY_INDEX!$1:$1,0)</f>
        <v>127</v>
      </c>
      <c r="BG3395">
        <f>INDEX(MONTHLY_INDEX!$1:$1048576,Final!BC3395,Final!BF3395)</f>
        <v>134.9</v>
      </c>
      <c r="BH3395" s="23">
        <f t="shared" si="1570"/>
        <v>-1.4803849000739353E-3</v>
      </c>
      <c r="BI3395" s="14">
        <f t="shared" si="1574"/>
        <v>15576.905995558845</v>
      </c>
      <c r="BJ3395" s="14">
        <f t="shared" si="1575"/>
        <v>6251.6738610668908</v>
      </c>
      <c r="BK3395" s="15">
        <f t="shared" si="1552"/>
        <v>9325.2321344919546</v>
      </c>
      <c r="BL3395" s="52">
        <v>0</v>
      </c>
      <c r="BM3395" s="15">
        <f t="shared" si="1576"/>
        <v>9325.2321344919546</v>
      </c>
    </row>
    <row r="3396" spans="1:65">
      <c r="A3396" s="8">
        <v>3394</v>
      </c>
      <c r="B3396" s="1" t="s">
        <v>44</v>
      </c>
      <c r="C3396" s="1">
        <v>1700</v>
      </c>
      <c r="D3396" s="1" t="s">
        <v>262</v>
      </c>
      <c r="E3396" s="1">
        <v>170000003</v>
      </c>
      <c r="F3396" s="1" t="s">
        <v>243</v>
      </c>
      <c r="G3396" s="1" t="s">
        <v>274</v>
      </c>
      <c r="H3396" s="1">
        <v>0</v>
      </c>
      <c r="I3396" s="1" t="s">
        <v>275</v>
      </c>
      <c r="J3396" s="1" t="s">
        <v>49</v>
      </c>
      <c r="K3396" s="1">
        <v>17406001</v>
      </c>
      <c r="L3396" s="1" t="s">
        <v>50</v>
      </c>
      <c r="M3396" s="1" t="s">
        <v>51</v>
      </c>
      <c r="N3396" s="1" t="s">
        <v>276</v>
      </c>
      <c r="O3396" s="1" t="s">
        <v>277</v>
      </c>
      <c r="P3396" s="1" t="s">
        <v>248</v>
      </c>
      <c r="Q3396" s="1" t="s">
        <v>249</v>
      </c>
      <c r="R3396" s="1" t="s">
        <v>87</v>
      </c>
      <c r="S3396" s="1" t="s">
        <v>88</v>
      </c>
      <c r="T3396" s="2">
        <v>44216</v>
      </c>
      <c r="U3396" s="2">
        <v>44216</v>
      </c>
      <c r="V3396" s="1" t="s">
        <v>52</v>
      </c>
      <c r="W3396" s="3">
        <v>1</v>
      </c>
      <c r="X3396" s="1" t="s">
        <v>53</v>
      </c>
      <c r="Y3396" s="4">
        <v>64888</v>
      </c>
      <c r="Z3396" s="4">
        <v>-14727</v>
      </c>
      <c r="AA3396" s="4">
        <v>0</v>
      </c>
      <c r="AB3396" s="4">
        <v>0</v>
      </c>
      <c r="AC3396" s="4">
        <v>0</v>
      </c>
      <c r="AD3396" s="4">
        <v>64888</v>
      </c>
      <c r="AE3396" s="5">
        <v>802</v>
      </c>
      <c r="AF3396" s="1" t="s">
        <v>70</v>
      </c>
      <c r="AG3396" s="1" t="s">
        <v>71</v>
      </c>
      <c r="AH3396" s="1" t="s">
        <v>268</v>
      </c>
      <c r="AI3396" s="1" t="s">
        <v>57</v>
      </c>
      <c r="AJ3396" s="5">
        <v>1825</v>
      </c>
      <c r="AK3396" s="4">
        <v>-4121</v>
      </c>
      <c r="AL3396" s="4">
        <v>0</v>
      </c>
      <c r="AM3396" s="4">
        <v>0</v>
      </c>
      <c r="AN3396" s="4">
        <v>0</v>
      </c>
      <c r="AO3396" s="4">
        <v>-18848</v>
      </c>
      <c r="AP3396" s="4">
        <v>-18848</v>
      </c>
      <c r="AQ3396" s="4">
        <v>0</v>
      </c>
      <c r="AR3396" s="4">
        <v>46040</v>
      </c>
      <c r="AS3396" s="1" t="s">
        <v>261</v>
      </c>
      <c r="AT3396" s="9">
        <f t="shared" ref="AT3396:AT3459" si="1577">T3396</f>
        <v>44216</v>
      </c>
      <c r="AU3396" s="9">
        <f t="shared" ref="AU3396:AU3459" si="1578">DATE(YEAR(AT3396),MONTH(AT3396),DAY(1))</f>
        <v>44197</v>
      </c>
      <c r="AV3396" s="9">
        <v>44798</v>
      </c>
      <c r="AW3396" s="11">
        <f t="shared" ref="AW3396:AW3459" si="1579">(AV3396-AT3396)/365</f>
        <v>1.5945205479452054</v>
      </c>
      <c r="AX3396">
        <v>5</v>
      </c>
      <c r="AY3396" s="12">
        <v>0.05</v>
      </c>
      <c r="AZ3396">
        <f t="shared" ref="AZ3396:AZ3459" si="1580">(1-AY3396)/AX3396</f>
        <v>0.19</v>
      </c>
      <c r="BA3396" s="13">
        <f t="shared" ref="BA3396:BA3459" si="1581">Y3396</f>
        <v>64888</v>
      </c>
      <c r="BB3396" s="17" t="s">
        <v>1895</v>
      </c>
      <c r="BC3396">
        <f>MATCH(BB3396,MONTHLY_INDEX!$A:$A,0)</f>
        <v>651</v>
      </c>
      <c r="BD3396">
        <f>MATCH(AU3396,MONTHLY_INDEX!$1:$1,0)</f>
        <v>109</v>
      </c>
      <c r="BE3396">
        <f>INDEX(MONTHLY_INDEX!$1:$1048576,Final!BC3396,Final!BD3396)</f>
        <v>99.1</v>
      </c>
      <c r="BF3396">
        <f>MATCH($BF$1,MONTHLY_INDEX!$1:$1,0)</f>
        <v>127</v>
      </c>
      <c r="BG3396">
        <f>INDEX(MONTHLY_INDEX!$1:$1048576,Final!BC3396,Final!BF3396)</f>
        <v>97.7</v>
      </c>
      <c r="BH3396" s="23">
        <f t="shared" si="1570"/>
        <v>-1.4127144298688108E-2</v>
      </c>
      <c r="BI3396" s="14">
        <f t="shared" si="1574"/>
        <v>63971.317860746727</v>
      </c>
      <c r="BJ3396" s="14">
        <f t="shared" si="1575"/>
        <v>19380.680353538006</v>
      </c>
      <c r="BK3396" s="15">
        <f t="shared" ref="BK3396:BK3408" si="1582">MAX(BI3396-BJ3396,0)</f>
        <v>44590.637507208725</v>
      </c>
      <c r="BL3396" s="52">
        <v>0</v>
      </c>
      <c r="BM3396" s="15">
        <f t="shared" si="1576"/>
        <v>44590.637507208725</v>
      </c>
    </row>
    <row r="3397" spans="1:65">
      <c r="A3397" s="8">
        <v>3395</v>
      </c>
      <c r="B3397" s="1" t="s">
        <v>44</v>
      </c>
      <c r="C3397" s="1">
        <v>1700</v>
      </c>
      <c r="D3397" s="1" t="s">
        <v>262</v>
      </c>
      <c r="E3397" s="1">
        <v>170000004</v>
      </c>
      <c r="F3397" s="1" t="s">
        <v>243</v>
      </c>
      <c r="G3397" s="1" t="s">
        <v>278</v>
      </c>
      <c r="H3397" s="1">
        <v>0</v>
      </c>
      <c r="I3397" s="1" t="s">
        <v>52</v>
      </c>
      <c r="J3397" s="1" t="s">
        <v>245</v>
      </c>
      <c r="K3397" s="1">
        <v>17406001</v>
      </c>
      <c r="L3397" s="1" t="s">
        <v>50</v>
      </c>
      <c r="M3397" s="1" t="s">
        <v>51</v>
      </c>
      <c r="N3397" s="1" t="s">
        <v>279</v>
      </c>
      <c r="O3397" s="1" t="s">
        <v>278</v>
      </c>
      <c r="P3397" s="1" t="s">
        <v>248</v>
      </c>
      <c r="Q3397" s="1" t="s">
        <v>249</v>
      </c>
      <c r="R3397" s="1" t="s">
        <v>87</v>
      </c>
      <c r="S3397" s="1" t="s">
        <v>88</v>
      </c>
      <c r="T3397" s="2">
        <v>44378</v>
      </c>
      <c r="U3397" s="2">
        <v>44378</v>
      </c>
      <c r="V3397" s="1" t="s">
        <v>52</v>
      </c>
      <c r="W3397" s="3">
        <v>1</v>
      </c>
      <c r="X3397" s="1" t="s">
        <v>53</v>
      </c>
      <c r="Y3397" s="4">
        <v>29500.01</v>
      </c>
      <c r="Z3397" s="4">
        <v>-4208</v>
      </c>
      <c r="AA3397" s="4">
        <v>0</v>
      </c>
      <c r="AB3397" s="4">
        <v>0</v>
      </c>
      <c r="AC3397" s="4">
        <v>0</v>
      </c>
      <c r="AD3397" s="4">
        <v>29500.01</v>
      </c>
      <c r="AE3397" s="5">
        <v>640</v>
      </c>
      <c r="AF3397" s="1" t="s">
        <v>70</v>
      </c>
      <c r="AG3397" s="1" t="s">
        <v>71</v>
      </c>
      <c r="AH3397" s="1" t="s">
        <v>268</v>
      </c>
      <c r="AI3397" s="1" t="s">
        <v>57</v>
      </c>
      <c r="AJ3397" s="5">
        <v>1825</v>
      </c>
      <c r="AK3397" s="4">
        <v>-1873</v>
      </c>
      <c r="AL3397" s="4">
        <v>0</v>
      </c>
      <c r="AM3397" s="4">
        <v>0</v>
      </c>
      <c r="AN3397" s="4">
        <v>0</v>
      </c>
      <c r="AO3397" s="4">
        <v>-6081</v>
      </c>
      <c r="AP3397" s="4">
        <v>-6081</v>
      </c>
      <c r="AQ3397" s="4">
        <v>0</v>
      </c>
      <c r="AR3397" s="4">
        <v>23419.01</v>
      </c>
      <c r="AS3397" s="1" t="s">
        <v>261</v>
      </c>
      <c r="AT3397" s="9">
        <f t="shared" si="1577"/>
        <v>44378</v>
      </c>
      <c r="AU3397" s="9">
        <f t="shared" si="1578"/>
        <v>44378</v>
      </c>
      <c r="AV3397" s="9">
        <v>44798</v>
      </c>
      <c r="AW3397" s="11">
        <f t="shared" si="1579"/>
        <v>1.1506849315068493</v>
      </c>
      <c r="AX3397">
        <v>6</v>
      </c>
      <c r="AY3397" s="12">
        <v>0.05</v>
      </c>
      <c r="AZ3397">
        <f t="shared" si="1580"/>
        <v>0.15833333333333333</v>
      </c>
      <c r="BA3397" s="13">
        <f t="shared" si="1581"/>
        <v>29500.01</v>
      </c>
      <c r="BB3397" s="17" t="s">
        <v>1899</v>
      </c>
      <c r="BC3397">
        <f>MATCH(BB3397,MONTHLY_INDEX!$A:$A,0)</f>
        <v>653</v>
      </c>
      <c r="BD3397">
        <f>MATCH(AU3397,MONTHLY_INDEX!$1:$1,0)</f>
        <v>115</v>
      </c>
      <c r="BE3397">
        <f>INDEX(MONTHLY_INDEX!$1:$1048576,Final!BC3397,Final!BD3397)</f>
        <v>120.3</v>
      </c>
      <c r="BF3397">
        <f>MATCH($BF$1,MONTHLY_INDEX!$1:$1,0)</f>
        <v>127</v>
      </c>
      <c r="BG3397">
        <f>INDEX(MONTHLY_INDEX!$1:$1048576,Final!BC3397,Final!BF3397)</f>
        <v>122.2</v>
      </c>
      <c r="BH3397" s="23">
        <f t="shared" si="1570"/>
        <v>1.5793848711554495E-2</v>
      </c>
      <c r="BI3397" s="14">
        <f t="shared" si="1574"/>
        <v>29965.928694929346</v>
      </c>
      <c r="BJ3397" s="14">
        <f t="shared" si="1575"/>
        <v>5459.5459129117844</v>
      </c>
      <c r="BK3397" s="15">
        <f t="shared" si="1582"/>
        <v>24506.382782017561</v>
      </c>
      <c r="BL3397" s="52">
        <v>0</v>
      </c>
      <c r="BM3397" s="15">
        <f t="shared" si="1576"/>
        <v>24506.382782017561</v>
      </c>
    </row>
    <row r="3398" spans="1:65">
      <c r="A3398" s="8">
        <v>3396</v>
      </c>
      <c r="B3398" s="1" t="s">
        <v>44</v>
      </c>
      <c r="C3398" s="1">
        <v>1700</v>
      </c>
      <c r="D3398" s="1" t="s">
        <v>262</v>
      </c>
      <c r="E3398" s="1">
        <v>170000005</v>
      </c>
      <c r="F3398" s="1" t="s">
        <v>243</v>
      </c>
      <c r="G3398" s="1" t="s">
        <v>280</v>
      </c>
      <c r="H3398" s="1">
        <v>0</v>
      </c>
      <c r="I3398" s="1" t="s">
        <v>52</v>
      </c>
      <c r="J3398" s="1" t="s">
        <v>49</v>
      </c>
      <c r="K3398" s="1">
        <v>17406001</v>
      </c>
      <c r="L3398" s="1" t="s">
        <v>50</v>
      </c>
      <c r="M3398" s="1" t="s">
        <v>51</v>
      </c>
      <c r="N3398" s="1" t="s">
        <v>281</v>
      </c>
      <c r="O3398" s="1" t="s">
        <v>282</v>
      </c>
      <c r="P3398" s="1" t="s">
        <v>267</v>
      </c>
      <c r="Q3398" s="1" t="s">
        <v>267</v>
      </c>
      <c r="R3398" s="1" t="s">
        <v>87</v>
      </c>
      <c r="S3398" s="1" t="s">
        <v>88</v>
      </c>
      <c r="T3398" s="2">
        <v>44547</v>
      </c>
      <c r="U3398" s="2">
        <v>44547</v>
      </c>
      <c r="V3398" s="1" t="s">
        <v>52</v>
      </c>
      <c r="W3398" s="3">
        <v>1</v>
      </c>
      <c r="X3398" s="1" t="s">
        <v>53</v>
      </c>
      <c r="Y3398" s="4">
        <v>141270</v>
      </c>
      <c r="Z3398" s="4">
        <v>-7721</v>
      </c>
      <c r="AA3398" s="4">
        <v>0</v>
      </c>
      <c r="AB3398" s="4">
        <v>0</v>
      </c>
      <c r="AC3398" s="4">
        <v>0</v>
      </c>
      <c r="AD3398" s="4">
        <v>141270</v>
      </c>
      <c r="AE3398" s="5">
        <v>471</v>
      </c>
      <c r="AF3398" s="1" t="s">
        <v>70</v>
      </c>
      <c r="AG3398" s="1" t="s">
        <v>71</v>
      </c>
      <c r="AH3398" s="1" t="s">
        <v>268</v>
      </c>
      <c r="AI3398" s="1" t="s">
        <v>57</v>
      </c>
      <c r="AJ3398" s="5">
        <v>1825</v>
      </c>
      <c r="AK3398" s="4">
        <v>-8972</v>
      </c>
      <c r="AL3398" s="4">
        <v>0</v>
      </c>
      <c r="AM3398" s="4">
        <v>0</v>
      </c>
      <c r="AN3398" s="4">
        <v>0</v>
      </c>
      <c r="AO3398" s="4">
        <v>-16693</v>
      </c>
      <c r="AP3398" s="4">
        <v>-16693</v>
      </c>
      <c r="AQ3398" s="4">
        <v>0</v>
      </c>
      <c r="AR3398" s="4">
        <v>124577</v>
      </c>
      <c r="AS3398" s="1" t="s">
        <v>261</v>
      </c>
      <c r="AT3398" s="9">
        <f t="shared" si="1577"/>
        <v>44547</v>
      </c>
      <c r="AU3398" s="9">
        <f t="shared" si="1578"/>
        <v>44531</v>
      </c>
      <c r="AV3398" s="9">
        <v>44798</v>
      </c>
      <c r="AW3398" s="11">
        <f t="shared" si="1579"/>
        <v>0.68767123287671228</v>
      </c>
      <c r="AX3398">
        <v>5</v>
      </c>
      <c r="AY3398" s="12">
        <v>0.05</v>
      </c>
      <c r="AZ3398">
        <f t="shared" si="1580"/>
        <v>0.19</v>
      </c>
      <c r="BA3398" s="13">
        <f t="shared" si="1581"/>
        <v>141270</v>
      </c>
      <c r="BB3398" s="17" t="s">
        <v>1881</v>
      </c>
      <c r="BC3398">
        <f>MATCH(BB3398,MONTHLY_INDEX!$A:$A,0)</f>
        <v>644</v>
      </c>
      <c r="BD3398">
        <f>MATCH(AU3398,MONTHLY_INDEX!$1:$1,0)</f>
        <v>120</v>
      </c>
      <c r="BE3398">
        <f>INDEX(MONTHLY_INDEX!$1:$1048576,Final!BC3398,Final!BD3398)</f>
        <v>134.9</v>
      </c>
      <c r="BF3398">
        <f>MATCH($BF$1,MONTHLY_INDEX!$1:$1,0)</f>
        <v>127</v>
      </c>
      <c r="BG3398">
        <f>INDEX(MONTHLY_INDEX!$1:$1048576,Final!BC3398,Final!BF3398)</f>
        <v>134.9</v>
      </c>
      <c r="BH3398" s="23">
        <f t="shared" si="1570"/>
        <v>0</v>
      </c>
      <c r="BI3398" s="14">
        <f t="shared" si="1574"/>
        <v>141270</v>
      </c>
      <c r="BJ3398" s="14">
        <f t="shared" si="1575"/>
        <v>18457.989863013696</v>
      </c>
      <c r="BK3398" s="15">
        <f t="shared" si="1582"/>
        <v>122812.0101369863</v>
      </c>
      <c r="BL3398" s="52">
        <v>0</v>
      </c>
      <c r="BM3398" s="15">
        <f t="shared" si="1576"/>
        <v>122812.0101369863</v>
      </c>
    </row>
    <row r="3399" spans="1:65">
      <c r="A3399" s="8">
        <v>3397</v>
      </c>
      <c r="B3399" s="1" t="s">
        <v>44</v>
      </c>
      <c r="C3399" s="1">
        <v>1800</v>
      </c>
      <c r="D3399" s="1" t="s">
        <v>283</v>
      </c>
      <c r="E3399" s="1">
        <v>180000000</v>
      </c>
      <c r="F3399" s="1" t="s">
        <v>243</v>
      </c>
      <c r="G3399" s="1" t="s">
        <v>284</v>
      </c>
      <c r="H3399" s="1">
        <v>0</v>
      </c>
      <c r="I3399" s="1" t="s">
        <v>285</v>
      </c>
      <c r="J3399" s="1" t="s">
        <v>49</v>
      </c>
      <c r="K3399" s="1">
        <v>17406001</v>
      </c>
      <c r="L3399" s="1" t="s">
        <v>50</v>
      </c>
      <c r="M3399" s="1" t="s">
        <v>51</v>
      </c>
      <c r="N3399" s="1" t="s">
        <v>273</v>
      </c>
      <c r="O3399" s="1" t="s">
        <v>271</v>
      </c>
      <c r="P3399" s="1" t="s">
        <v>248</v>
      </c>
      <c r="Q3399" s="1" t="s">
        <v>249</v>
      </c>
      <c r="R3399" s="1" t="s">
        <v>87</v>
      </c>
      <c r="S3399" s="1" t="s">
        <v>88</v>
      </c>
      <c r="T3399" s="2">
        <v>42931</v>
      </c>
      <c r="U3399" s="2">
        <v>42931</v>
      </c>
      <c r="V3399" s="1" t="s">
        <v>52</v>
      </c>
      <c r="W3399" s="3">
        <v>1</v>
      </c>
      <c r="X3399" s="1" t="s">
        <v>53</v>
      </c>
      <c r="Y3399" s="4">
        <v>25800</v>
      </c>
      <c r="Z3399" s="4">
        <v>-24509.73</v>
      </c>
      <c r="AA3399" s="4">
        <v>0</v>
      </c>
      <c r="AB3399" s="4">
        <v>0</v>
      </c>
      <c r="AC3399" s="4">
        <v>0</v>
      </c>
      <c r="AD3399" s="4">
        <v>25800</v>
      </c>
      <c r="AE3399" s="5">
        <v>2087</v>
      </c>
      <c r="AF3399" s="1" t="s">
        <v>70</v>
      </c>
      <c r="AG3399" s="1" t="s">
        <v>71</v>
      </c>
      <c r="AH3399" s="1" t="s">
        <v>252</v>
      </c>
      <c r="AI3399" s="1" t="s">
        <v>57</v>
      </c>
      <c r="AJ3399" s="5">
        <v>1095</v>
      </c>
      <c r="AK3399" s="4">
        <v>0</v>
      </c>
      <c r="AL3399" s="4">
        <v>0</v>
      </c>
      <c r="AM3399" s="4">
        <v>0</v>
      </c>
      <c r="AN3399" s="4">
        <v>0</v>
      </c>
      <c r="AO3399" s="4">
        <v>-24509.73</v>
      </c>
      <c r="AP3399" s="4">
        <v>-24509.73</v>
      </c>
      <c r="AQ3399" s="4">
        <v>0</v>
      </c>
      <c r="AR3399" s="4">
        <v>1290.27</v>
      </c>
      <c r="AS3399" s="1" t="s">
        <v>261</v>
      </c>
      <c r="AT3399" s="9">
        <f t="shared" si="1577"/>
        <v>42931</v>
      </c>
      <c r="AU3399" s="9">
        <f t="shared" si="1578"/>
        <v>42917</v>
      </c>
      <c r="AV3399" s="9">
        <v>44798</v>
      </c>
      <c r="AW3399" s="11">
        <f t="shared" si="1579"/>
        <v>5.1150684931506847</v>
      </c>
      <c r="AX3399">
        <v>5</v>
      </c>
      <c r="AY3399" s="12">
        <v>0.05</v>
      </c>
      <c r="AZ3399">
        <f t="shared" si="1580"/>
        <v>0.19</v>
      </c>
      <c r="BA3399" s="13">
        <f t="shared" si="1581"/>
        <v>25800</v>
      </c>
      <c r="BB3399" s="17" t="s">
        <v>1881</v>
      </c>
      <c r="BC3399">
        <f>MATCH(BB3399,MONTHLY_INDEX!$A:$A,0)</f>
        <v>644</v>
      </c>
      <c r="BD3399">
        <f>MATCH(AU3399,MONTHLY_INDEX!$1:$1,0)</f>
        <v>67</v>
      </c>
      <c r="BE3399">
        <f>INDEX(MONTHLY_INDEX!$1:$1048576,Final!BC3399,Final!BD3399)</f>
        <v>127.4</v>
      </c>
      <c r="BF3399">
        <f>MATCH($BF$1,MONTHLY_INDEX!$1:$1,0)</f>
        <v>127</v>
      </c>
      <c r="BG3399">
        <f>INDEX(MONTHLY_INDEX!$1:$1048576,Final!BC3399,Final!BF3399)</f>
        <v>134.9</v>
      </c>
      <c r="BH3399" s="23">
        <f t="shared" si="1570"/>
        <v>5.8869701726844581E-2</v>
      </c>
      <c r="BI3399" s="14">
        <f t="shared" si="1574"/>
        <v>27318.838304552592</v>
      </c>
      <c r="BJ3399" s="14">
        <f t="shared" si="1575"/>
        <v>26550.168525408055</v>
      </c>
      <c r="BK3399" s="15">
        <f t="shared" si="1582"/>
        <v>768.66977914453673</v>
      </c>
      <c r="BL3399" s="52">
        <v>0</v>
      </c>
      <c r="BM3399" s="15">
        <f t="shared" si="1576"/>
        <v>1365.9419152276296</v>
      </c>
    </row>
    <row r="3400" spans="1:65">
      <c r="A3400" s="8">
        <v>3398</v>
      </c>
      <c r="B3400" s="1" t="s">
        <v>44</v>
      </c>
      <c r="C3400" s="1">
        <v>1800</v>
      </c>
      <c r="D3400" s="1" t="s">
        <v>283</v>
      </c>
      <c r="E3400" s="1">
        <v>180000001</v>
      </c>
      <c r="F3400" s="1" t="s">
        <v>243</v>
      </c>
      <c r="G3400" s="1" t="s">
        <v>286</v>
      </c>
      <c r="H3400" s="1">
        <v>0</v>
      </c>
      <c r="I3400" s="1" t="s">
        <v>287</v>
      </c>
      <c r="J3400" s="1" t="s">
        <v>264</v>
      </c>
      <c r="K3400" s="1">
        <v>17406001</v>
      </c>
      <c r="L3400" s="1" t="s">
        <v>50</v>
      </c>
      <c r="M3400" s="1" t="s">
        <v>51</v>
      </c>
      <c r="N3400" s="1" t="s">
        <v>288</v>
      </c>
      <c r="O3400" s="1" t="s">
        <v>289</v>
      </c>
      <c r="P3400" s="1" t="s">
        <v>267</v>
      </c>
      <c r="Q3400" s="1" t="s">
        <v>267</v>
      </c>
      <c r="R3400" s="1" t="s">
        <v>87</v>
      </c>
      <c r="S3400" s="1" t="s">
        <v>88</v>
      </c>
      <c r="T3400" s="2">
        <v>43377</v>
      </c>
      <c r="U3400" s="2">
        <v>43377</v>
      </c>
      <c r="V3400" s="1" t="s">
        <v>52</v>
      </c>
      <c r="W3400" s="3">
        <v>1</v>
      </c>
      <c r="X3400" s="1" t="s">
        <v>53</v>
      </c>
      <c r="Y3400" s="4">
        <v>64908.49</v>
      </c>
      <c r="Z3400" s="4">
        <v>-61663</v>
      </c>
      <c r="AA3400" s="4">
        <v>0</v>
      </c>
      <c r="AB3400" s="4">
        <v>0</v>
      </c>
      <c r="AC3400" s="4">
        <v>0</v>
      </c>
      <c r="AD3400" s="4">
        <v>64908.49</v>
      </c>
      <c r="AE3400" s="5">
        <v>1641</v>
      </c>
      <c r="AF3400" s="1" t="s">
        <v>70</v>
      </c>
      <c r="AG3400" s="1" t="s">
        <v>71</v>
      </c>
      <c r="AH3400" s="1" t="s">
        <v>252</v>
      </c>
      <c r="AI3400" s="1" t="s">
        <v>57</v>
      </c>
      <c r="AJ3400" s="5">
        <v>1095</v>
      </c>
      <c r="AK3400" s="4">
        <v>0</v>
      </c>
      <c r="AL3400" s="4">
        <v>0</v>
      </c>
      <c r="AM3400" s="4">
        <v>0</v>
      </c>
      <c r="AN3400" s="4">
        <v>0</v>
      </c>
      <c r="AO3400" s="4">
        <v>-61663</v>
      </c>
      <c r="AP3400" s="4">
        <v>-61663</v>
      </c>
      <c r="AQ3400" s="4">
        <v>0</v>
      </c>
      <c r="AR3400" s="4">
        <v>3245.49</v>
      </c>
      <c r="AS3400" s="1" t="s">
        <v>261</v>
      </c>
      <c r="AT3400" s="9">
        <f t="shared" si="1577"/>
        <v>43377</v>
      </c>
      <c r="AU3400" s="9">
        <f t="shared" si="1578"/>
        <v>43374</v>
      </c>
      <c r="AV3400" s="9">
        <v>44798</v>
      </c>
      <c r="AW3400" s="11">
        <f t="shared" si="1579"/>
        <v>3.893150684931507</v>
      </c>
      <c r="AX3400">
        <v>3</v>
      </c>
      <c r="AY3400" s="12">
        <v>0.05</v>
      </c>
      <c r="AZ3400">
        <f t="shared" si="1580"/>
        <v>0.31666666666666665</v>
      </c>
      <c r="BA3400" s="13">
        <f t="shared" si="1581"/>
        <v>64908.49</v>
      </c>
      <c r="BB3400" s="17" t="s">
        <v>1881</v>
      </c>
      <c r="BC3400">
        <f>MATCH(BB3400,MONTHLY_INDEX!$A:$A,0)</f>
        <v>644</v>
      </c>
      <c r="BD3400">
        <f>MATCH(AU3400,MONTHLY_INDEX!$1:$1,0)</f>
        <v>82</v>
      </c>
      <c r="BE3400">
        <f>INDEX(MONTHLY_INDEX!$1:$1048576,Final!BC3400,Final!BD3400)</f>
        <v>135.1</v>
      </c>
      <c r="BF3400">
        <f>MATCH($BF$1,MONTHLY_INDEX!$1:$1,0)</f>
        <v>127</v>
      </c>
      <c r="BG3400">
        <f>INDEX(MONTHLY_INDEX!$1:$1048576,Final!BC3400,Final!BF3400)</f>
        <v>134.9</v>
      </c>
      <c r="BH3400" s="23">
        <f t="shared" si="1570"/>
        <v>-1.4803849000739353E-3</v>
      </c>
      <c r="BI3400" s="14">
        <f t="shared" si="1574"/>
        <v>64812.400451517395</v>
      </c>
      <c r="BJ3400" s="14">
        <f t="shared" si="1575"/>
        <v>79902.73971646202</v>
      </c>
      <c r="BK3400" s="14">
        <f t="shared" ref="BK3400:BK3407" si="1583">AR3400</f>
        <v>3245.49</v>
      </c>
      <c r="BL3400" s="52">
        <v>0</v>
      </c>
      <c r="BM3400" s="15">
        <f t="shared" si="1576"/>
        <v>3245.49</v>
      </c>
    </row>
    <row r="3401" spans="1:65">
      <c r="A3401" s="8">
        <v>3399</v>
      </c>
      <c r="B3401" s="1" t="s">
        <v>44</v>
      </c>
      <c r="C3401" s="1">
        <v>1800</v>
      </c>
      <c r="D3401" s="1" t="s">
        <v>283</v>
      </c>
      <c r="E3401" s="1">
        <v>180000001</v>
      </c>
      <c r="F3401" s="1" t="s">
        <v>243</v>
      </c>
      <c r="G3401" s="1" t="s">
        <v>290</v>
      </c>
      <c r="H3401" s="1">
        <v>1</v>
      </c>
      <c r="I3401" s="1" t="s">
        <v>291</v>
      </c>
      <c r="J3401" s="1" t="s">
        <v>264</v>
      </c>
      <c r="K3401" s="1">
        <v>17406001</v>
      </c>
      <c r="L3401" s="1" t="s">
        <v>50</v>
      </c>
      <c r="M3401" s="1" t="s">
        <v>51</v>
      </c>
      <c r="N3401" s="1" t="s">
        <v>288</v>
      </c>
      <c r="O3401" s="1" t="s">
        <v>289</v>
      </c>
      <c r="P3401" s="1" t="s">
        <v>267</v>
      </c>
      <c r="Q3401" s="1" t="s">
        <v>267</v>
      </c>
      <c r="R3401" s="1" t="s">
        <v>87</v>
      </c>
      <c r="S3401" s="1" t="s">
        <v>88</v>
      </c>
      <c r="T3401" s="2">
        <v>43377</v>
      </c>
      <c r="U3401" s="2">
        <v>43377</v>
      </c>
      <c r="V3401" s="1" t="s">
        <v>52</v>
      </c>
      <c r="W3401" s="3">
        <v>1</v>
      </c>
      <c r="X3401" s="1" t="s">
        <v>53</v>
      </c>
      <c r="Y3401" s="4">
        <v>69302.100000000006</v>
      </c>
      <c r="Z3401" s="4">
        <v>-65836.990000000005</v>
      </c>
      <c r="AA3401" s="4">
        <v>0</v>
      </c>
      <c r="AB3401" s="4">
        <v>0</v>
      </c>
      <c r="AC3401" s="4">
        <v>0</v>
      </c>
      <c r="AD3401" s="4">
        <v>69302.100000000006</v>
      </c>
      <c r="AE3401" s="5">
        <v>1641</v>
      </c>
      <c r="AF3401" s="1" t="s">
        <v>70</v>
      </c>
      <c r="AG3401" s="1" t="s">
        <v>71</v>
      </c>
      <c r="AH3401" s="1" t="s">
        <v>252</v>
      </c>
      <c r="AI3401" s="1" t="s">
        <v>57</v>
      </c>
      <c r="AJ3401" s="5">
        <v>1095</v>
      </c>
      <c r="AK3401" s="4">
        <v>0</v>
      </c>
      <c r="AL3401" s="4">
        <v>0</v>
      </c>
      <c r="AM3401" s="4">
        <v>0</v>
      </c>
      <c r="AN3401" s="4">
        <v>0</v>
      </c>
      <c r="AO3401" s="4">
        <v>-65836.990000000005</v>
      </c>
      <c r="AP3401" s="4">
        <v>-65836.990000000005</v>
      </c>
      <c r="AQ3401" s="4">
        <v>0</v>
      </c>
      <c r="AR3401" s="4">
        <v>3465.11</v>
      </c>
      <c r="AS3401" s="1" t="s">
        <v>261</v>
      </c>
      <c r="AT3401" s="9">
        <f t="shared" si="1577"/>
        <v>43377</v>
      </c>
      <c r="AU3401" s="9">
        <f t="shared" si="1578"/>
        <v>43374</v>
      </c>
      <c r="AV3401" s="9">
        <v>44798</v>
      </c>
      <c r="AW3401" s="11">
        <f t="shared" si="1579"/>
        <v>3.893150684931507</v>
      </c>
      <c r="AX3401">
        <v>3</v>
      </c>
      <c r="AY3401" s="12">
        <v>0.05</v>
      </c>
      <c r="AZ3401">
        <f t="shared" si="1580"/>
        <v>0.31666666666666665</v>
      </c>
      <c r="BA3401" s="13">
        <f t="shared" si="1581"/>
        <v>69302.100000000006</v>
      </c>
      <c r="BB3401" s="17" t="s">
        <v>1881</v>
      </c>
      <c r="BC3401">
        <f>MATCH(BB3401,MONTHLY_INDEX!$A:$A,0)</f>
        <v>644</v>
      </c>
      <c r="BD3401">
        <f>MATCH(AU3401,MONTHLY_INDEX!$1:$1,0)</f>
        <v>82</v>
      </c>
      <c r="BE3401">
        <f>INDEX(MONTHLY_INDEX!$1:$1048576,Final!BC3401,Final!BD3401)</f>
        <v>135.1</v>
      </c>
      <c r="BF3401">
        <f>MATCH($BF$1,MONTHLY_INDEX!$1:$1,0)</f>
        <v>127</v>
      </c>
      <c r="BG3401">
        <f>INDEX(MONTHLY_INDEX!$1:$1048576,Final!BC3401,Final!BF3401)</f>
        <v>134.9</v>
      </c>
      <c r="BH3401" s="23">
        <f t="shared" si="1570"/>
        <v>-1.4803849000739353E-3</v>
      </c>
      <c r="BI3401" s="14">
        <f t="shared" si="1574"/>
        <v>69199.506217616596</v>
      </c>
      <c r="BJ3401" s="14">
        <f t="shared" si="1575"/>
        <v>85311.299925544765</v>
      </c>
      <c r="BK3401" s="14">
        <f t="shared" si="1583"/>
        <v>3465.11</v>
      </c>
      <c r="BL3401" s="52">
        <v>0</v>
      </c>
      <c r="BM3401" s="15">
        <f t="shared" si="1576"/>
        <v>3465.11</v>
      </c>
    </row>
    <row r="3402" spans="1:65">
      <c r="A3402" s="8">
        <v>3400</v>
      </c>
      <c r="B3402" s="1" t="s">
        <v>44</v>
      </c>
      <c r="C3402" s="1">
        <v>1800</v>
      </c>
      <c r="D3402" s="1" t="s">
        <v>283</v>
      </c>
      <c r="E3402" s="1">
        <v>180000001</v>
      </c>
      <c r="F3402" s="1" t="s">
        <v>243</v>
      </c>
      <c r="G3402" s="1" t="s">
        <v>290</v>
      </c>
      <c r="H3402" s="1">
        <v>2</v>
      </c>
      <c r="I3402" s="1" t="s">
        <v>292</v>
      </c>
      <c r="J3402" s="1" t="s">
        <v>264</v>
      </c>
      <c r="K3402" s="1">
        <v>17406001</v>
      </c>
      <c r="L3402" s="1" t="s">
        <v>50</v>
      </c>
      <c r="M3402" s="1" t="s">
        <v>51</v>
      </c>
      <c r="N3402" s="1" t="s">
        <v>288</v>
      </c>
      <c r="O3402" s="1" t="s">
        <v>289</v>
      </c>
      <c r="P3402" s="1" t="s">
        <v>267</v>
      </c>
      <c r="Q3402" s="1" t="s">
        <v>267</v>
      </c>
      <c r="R3402" s="1" t="s">
        <v>87</v>
      </c>
      <c r="S3402" s="1" t="s">
        <v>88</v>
      </c>
      <c r="T3402" s="2">
        <v>43377</v>
      </c>
      <c r="U3402" s="2">
        <v>43377</v>
      </c>
      <c r="V3402" s="1" t="s">
        <v>52</v>
      </c>
      <c r="W3402" s="3">
        <v>1</v>
      </c>
      <c r="X3402" s="1" t="s">
        <v>53</v>
      </c>
      <c r="Y3402" s="4">
        <v>69302.100000000006</v>
      </c>
      <c r="Z3402" s="4">
        <v>-65836.990000000005</v>
      </c>
      <c r="AA3402" s="4">
        <v>0</v>
      </c>
      <c r="AB3402" s="4">
        <v>0</v>
      </c>
      <c r="AC3402" s="4">
        <v>0</v>
      </c>
      <c r="AD3402" s="4">
        <v>69302.100000000006</v>
      </c>
      <c r="AE3402" s="5">
        <v>1641</v>
      </c>
      <c r="AF3402" s="1" t="s">
        <v>70</v>
      </c>
      <c r="AG3402" s="1" t="s">
        <v>71</v>
      </c>
      <c r="AH3402" s="1" t="s">
        <v>252</v>
      </c>
      <c r="AI3402" s="1" t="s">
        <v>57</v>
      </c>
      <c r="AJ3402" s="5">
        <v>1095</v>
      </c>
      <c r="AK3402" s="4">
        <v>0</v>
      </c>
      <c r="AL3402" s="4">
        <v>0</v>
      </c>
      <c r="AM3402" s="4">
        <v>0</v>
      </c>
      <c r="AN3402" s="4">
        <v>0</v>
      </c>
      <c r="AO3402" s="4">
        <v>-65836.990000000005</v>
      </c>
      <c r="AP3402" s="4">
        <v>-65836.990000000005</v>
      </c>
      <c r="AQ3402" s="4">
        <v>0</v>
      </c>
      <c r="AR3402" s="4">
        <v>3465.11</v>
      </c>
      <c r="AS3402" s="1" t="s">
        <v>261</v>
      </c>
      <c r="AT3402" s="9">
        <f t="shared" si="1577"/>
        <v>43377</v>
      </c>
      <c r="AU3402" s="9">
        <f t="shared" si="1578"/>
        <v>43374</v>
      </c>
      <c r="AV3402" s="9">
        <v>44798</v>
      </c>
      <c r="AW3402" s="11">
        <f t="shared" si="1579"/>
        <v>3.893150684931507</v>
      </c>
      <c r="AX3402">
        <v>3</v>
      </c>
      <c r="AY3402" s="12">
        <v>0.05</v>
      </c>
      <c r="AZ3402">
        <f t="shared" si="1580"/>
        <v>0.31666666666666665</v>
      </c>
      <c r="BA3402" s="13">
        <f t="shared" si="1581"/>
        <v>69302.100000000006</v>
      </c>
      <c r="BB3402" s="17" t="s">
        <v>1881</v>
      </c>
      <c r="BC3402">
        <f>MATCH(BB3402,MONTHLY_INDEX!$A:$A,0)</f>
        <v>644</v>
      </c>
      <c r="BD3402">
        <f>MATCH(AU3402,MONTHLY_INDEX!$1:$1,0)</f>
        <v>82</v>
      </c>
      <c r="BE3402">
        <f>INDEX(MONTHLY_INDEX!$1:$1048576,Final!BC3402,Final!BD3402)</f>
        <v>135.1</v>
      </c>
      <c r="BF3402">
        <f>MATCH($BF$1,MONTHLY_INDEX!$1:$1,0)</f>
        <v>127</v>
      </c>
      <c r="BG3402">
        <f>INDEX(MONTHLY_INDEX!$1:$1048576,Final!BC3402,Final!BF3402)</f>
        <v>134.9</v>
      </c>
      <c r="BH3402" s="23">
        <f t="shared" si="1570"/>
        <v>-1.4803849000739353E-3</v>
      </c>
      <c r="BI3402" s="14">
        <f t="shared" si="1574"/>
        <v>69199.506217616596</v>
      </c>
      <c r="BJ3402" s="14">
        <f t="shared" si="1575"/>
        <v>85311.299925544765</v>
      </c>
      <c r="BK3402" s="14">
        <f t="shared" si="1583"/>
        <v>3465.11</v>
      </c>
      <c r="BL3402" s="52">
        <v>0</v>
      </c>
      <c r="BM3402" s="15">
        <f t="shared" si="1576"/>
        <v>3465.11</v>
      </c>
    </row>
    <row r="3403" spans="1:65">
      <c r="A3403" s="8">
        <v>3401</v>
      </c>
      <c r="B3403" s="1" t="s">
        <v>44</v>
      </c>
      <c r="C3403" s="1">
        <v>1800</v>
      </c>
      <c r="D3403" s="1" t="s">
        <v>283</v>
      </c>
      <c r="E3403" s="1">
        <v>180000002</v>
      </c>
      <c r="F3403" s="1" t="s">
        <v>243</v>
      </c>
      <c r="G3403" s="1" t="s">
        <v>293</v>
      </c>
      <c r="H3403" s="1">
        <v>0</v>
      </c>
      <c r="I3403" s="1" t="s">
        <v>294</v>
      </c>
      <c r="J3403" s="1" t="s">
        <v>264</v>
      </c>
      <c r="K3403" s="1">
        <v>17406001</v>
      </c>
      <c r="L3403" s="1" t="s">
        <v>50</v>
      </c>
      <c r="M3403" s="1" t="s">
        <v>51</v>
      </c>
      <c r="N3403" s="1" t="s">
        <v>295</v>
      </c>
      <c r="O3403" s="1" t="s">
        <v>296</v>
      </c>
      <c r="P3403" s="1" t="s">
        <v>267</v>
      </c>
      <c r="Q3403" s="1" t="s">
        <v>267</v>
      </c>
      <c r="R3403" s="1" t="s">
        <v>87</v>
      </c>
      <c r="S3403" s="1" t="s">
        <v>88</v>
      </c>
      <c r="T3403" s="2">
        <v>43377</v>
      </c>
      <c r="U3403" s="2">
        <v>43377</v>
      </c>
      <c r="V3403" s="1" t="s">
        <v>52</v>
      </c>
      <c r="W3403" s="3">
        <v>1</v>
      </c>
      <c r="X3403" s="1" t="s">
        <v>53</v>
      </c>
      <c r="Y3403" s="4">
        <v>10942.44</v>
      </c>
      <c r="Z3403" s="4">
        <v>-10395</v>
      </c>
      <c r="AA3403" s="4">
        <v>0</v>
      </c>
      <c r="AB3403" s="4">
        <v>0</v>
      </c>
      <c r="AC3403" s="4">
        <v>0</v>
      </c>
      <c r="AD3403" s="4">
        <v>10942.44</v>
      </c>
      <c r="AE3403" s="5">
        <v>1641</v>
      </c>
      <c r="AF3403" s="1" t="s">
        <v>70</v>
      </c>
      <c r="AG3403" s="1" t="s">
        <v>71</v>
      </c>
      <c r="AH3403" s="1" t="s">
        <v>252</v>
      </c>
      <c r="AI3403" s="1" t="s">
        <v>57</v>
      </c>
      <c r="AJ3403" s="5">
        <v>1095</v>
      </c>
      <c r="AK3403" s="4">
        <v>0</v>
      </c>
      <c r="AL3403" s="4">
        <v>0</v>
      </c>
      <c r="AM3403" s="4">
        <v>0</v>
      </c>
      <c r="AN3403" s="4">
        <v>0</v>
      </c>
      <c r="AO3403" s="4">
        <v>-10395</v>
      </c>
      <c r="AP3403" s="4">
        <v>-10395</v>
      </c>
      <c r="AQ3403" s="4">
        <v>0</v>
      </c>
      <c r="AR3403" s="4">
        <v>547.44000000000005</v>
      </c>
      <c r="AS3403" s="1" t="s">
        <v>261</v>
      </c>
      <c r="AT3403" s="9">
        <f t="shared" si="1577"/>
        <v>43377</v>
      </c>
      <c r="AU3403" s="9">
        <f t="shared" si="1578"/>
        <v>43374</v>
      </c>
      <c r="AV3403" s="9">
        <v>44798</v>
      </c>
      <c r="AW3403" s="11">
        <f t="shared" si="1579"/>
        <v>3.893150684931507</v>
      </c>
      <c r="AX3403">
        <v>3</v>
      </c>
      <c r="AY3403" s="12">
        <v>0.05</v>
      </c>
      <c r="AZ3403">
        <f t="shared" si="1580"/>
        <v>0.31666666666666665</v>
      </c>
      <c r="BA3403" s="13">
        <f t="shared" si="1581"/>
        <v>10942.44</v>
      </c>
      <c r="BB3403" s="17" t="s">
        <v>1881</v>
      </c>
      <c r="BC3403">
        <f>MATCH(BB3403,MONTHLY_INDEX!$A:$A,0)</f>
        <v>644</v>
      </c>
      <c r="BD3403">
        <f>MATCH(AU3403,MONTHLY_INDEX!$1:$1,0)</f>
        <v>82</v>
      </c>
      <c r="BE3403">
        <f>INDEX(MONTHLY_INDEX!$1:$1048576,Final!BC3403,Final!BD3403)</f>
        <v>135.1</v>
      </c>
      <c r="BF3403">
        <f>MATCH($BF$1,MONTHLY_INDEX!$1:$1,0)</f>
        <v>127</v>
      </c>
      <c r="BG3403">
        <f>INDEX(MONTHLY_INDEX!$1:$1048576,Final!BC3403,Final!BF3403)</f>
        <v>134.9</v>
      </c>
      <c r="BH3403" s="23">
        <f t="shared" si="1570"/>
        <v>-1.4803849000739353E-3</v>
      </c>
      <c r="BI3403" s="14">
        <f t="shared" si="1574"/>
        <v>10926.240977054034</v>
      </c>
      <c r="BJ3403" s="14">
        <f t="shared" si="1575"/>
        <v>13470.209138789127</v>
      </c>
      <c r="BK3403" s="14">
        <f t="shared" si="1583"/>
        <v>547.44000000000005</v>
      </c>
      <c r="BL3403" s="52">
        <v>0</v>
      </c>
      <c r="BM3403" s="15">
        <f t="shared" si="1576"/>
        <v>547.44000000000005</v>
      </c>
    </row>
    <row r="3404" spans="1:65">
      <c r="A3404" s="8">
        <v>3402</v>
      </c>
      <c r="B3404" s="1" t="s">
        <v>44</v>
      </c>
      <c r="C3404" s="1">
        <v>1800</v>
      </c>
      <c r="D3404" s="1" t="s">
        <v>283</v>
      </c>
      <c r="E3404" s="1">
        <v>180000002</v>
      </c>
      <c r="F3404" s="1" t="s">
        <v>243</v>
      </c>
      <c r="G3404" s="1" t="s">
        <v>293</v>
      </c>
      <c r="H3404" s="1">
        <v>1</v>
      </c>
      <c r="I3404" s="1" t="s">
        <v>297</v>
      </c>
      <c r="J3404" s="1" t="s">
        <v>264</v>
      </c>
      <c r="K3404" s="1">
        <v>17406001</v>
      </c>
      <c r="L3404" s="1" t="s">
        <v>50</v>
      </c>
      <c r="M3404" s="1" t="s">
        <v>51</v>
      </c>
      <c r="N3404" s="1" t="s">
        <v>295</v>
      </c>
      <c r="O3404" s="1" t="s">
        <v>296</v>
      </c>
      <c r="P3404" s="1" t="s">
        <v>267</v>
      </c>
      <c r="Q3404" s="1" t="s">
        <v>267</v>
      </c>
      <c r="R3404" s="1" t="s">
        <v>87</v>
      </c>
      <c r="S3404" s="1" t="s">
        <v>88</v>
      </c>
      <c r="T3404" s="2">
        <v>43377</v>
      </c>
      <c r="U3404" s="2">
        <v>43377</v>
      </c>
      <c r="V3404" s="1" t="s">
        <v>52</v>
      </c>
      <c r="W3404" s="3">
        <v>1</v>
      </c>
      <c r="X3404" s="1" t="s">
        <v>53</v>
      </c>
      <c r="Y3404" s="4">
        <v>10942.44</v>
      </c>
      <c r="Z3404" s="4">
        <v>-10395</v>
      </c>
      <c r="AA3404" s="4">
        <v>0</v>
      </c>
      <c r="AB3404" s="4">
        <v>0</v>
      </c>
      <c r="AC3404" s="4">
        <v>0</v>
      </c>
      <c r="AD3404" s="4">
        <v>10942.44</v>
      </c>
      <c r="AE3404" s="5">
        <v>1641</v>
      </c>
      <c r="AF3404" s="1" t="s">
        <v>70</v>
      </c>
      <c r="AG3404" s="1" t="s">
        <v>71</v>
      </c>
      <c r="AH3404" s="1" t="s">
        <v>252</v>
      </c>
      <c r="AI3404" s="1" t="s">
        <v>57</v>
      </c>
      <c r="AJ3404" s="5">
        <v>1095</v>
      </c>
      <c r="AK3404" s="4">
        <v>0</v>
      </c>
      <c r="AL3404" s="4">
        <v>0</v>
      </c>
      <c r="AM3404" s="4">
        <v>0</v>
      </c>
      <c r="AN3404" s="4">
        <v>0</v>
      </c>
      <c r="AO3404" s="4">
        <v>-10395</v>
      </c>
      <c r="AP3404" s="4">
        <v>-10395</v>
      </c>
      <c r="AQ3404" s="4">
        <v>0</v>
      </c>
      <c r="AR3404" s="4">
        <v>547.44000000000005</v>
      </c>
      <c r="AS3404" s="1" t="s">
        <v>261</v>
      </c>
      <c r="AT3404" s="9">
        <f t="shared" si="1577"/>
        <v>43377</v>
      </c>
      <c r="AU3404" s="9">
        <f t="shared" si="1578"/>
        <v>43374</v>
      </c>
      <c r="AV3404" s="9">
        <v>44798</v>
      </c>
      <c r="AW3404" s="11">
        <f t="shared" si="1579"/>
        <v>3.893150684931507</v>
      </c>
      <c r="AX3404">
        <v>3</v>
      </c>
      <c r="AY3404" s="12">
        <v>0.05</v>
      </c>
      <c r="AZ3404">
        <f t="shared" si="1580"/>
        <v>0.31666666666666665</v>
      </c>
      <c r="BA3404" s="13">
        <f t="shared" si="1581"/>
        <v>10942.44</v>
      </c>
      <c r="BB3404" s="17" t="s">
        <v>1881</v>
      </c>
      <c r="BC3404">
        <f>MATCH(BB3404,MONTHLY_INDEX!$A:$A,0)</f>
        <v>644</v>
      </c>
      <c r="BD3404">
        <f>MATCH(AU3404,MONTHLY_INDEX!$1:$1,0)</f>
        <v>82</v>
      </c>
      <c r="BE3404">
        <f>INDEX(MONTHLY_INDEX!$1:$1048576,Final!BC3404,Final!BD3404)</f>
        <v>135.1</v>
      </c>
      <c r="BF3404">
        <f>MATCH($BF$1,MONTHLY_INDEX!$1:$1,0)</f>
        <v>127</v>
      </c>
      <c r="BG3404">
        <f>INDEX(MONTHLY_INDEX!$1:$1048576,Final!BC3404,Final!BF3404)</f>
        <v>134.9</v>
      </c>
      <c r="BH3404" s="23">
        <f t="shared" si="1570"/>
        <v>-1.4803849000739353E-3</v>
      </c>
      <c r="BI3404" s="14">
        <f t="shared" si="1574"/>
        <v>10926.240977054034</v>
      </c>
      <c r="BJ3404" s="14">
        <f t="shared" si="1575"/>
        <v>13470.209138789127</v>
      </c>
      <c r="BK3404" s="14">
        <f t="shared" si="1583"/>
        <v>547.44000000000005</v>
      </c>
      <c r="BL3404" s="52">
        <v>0</v>
      </c>
      <c r="BM3404" s="15">
        <f t="shared" si="1576"/>
        <v>547.44000000000005</v>
      </c>
    </row>
    <row r="3405" spans="1:65">
      <c r="A3405" s="8">
        <v>3403</v>
      </c>
      <c r="B3405" s="1" t="s">
        <v>44</v>
      </c>
      <c r="C3405" s="1">
        <v>1800</v>
      </c>
      <c r="D3405" s="1" t="s">
        <v>283</v>
      </c>
      <c r="E3405" s="1">
        <v>180000002</v>
      </c>
      <c r="F3405" s="1" t="s">
        <v>243</v>
      </c>
      <c r="G3405" s="1" t="s">
        <v>293</v>
      </c>
      <c r="H3405" s="1">
        <v>2</v>
      </c>
      <c r="I3405" s="1" t="s">
        <v>298</v>
      </c>
      <c r="J3405" s="1" t="s">
        <v>264</v>
      </c>
      <c r="K3405" s="1">
        <v>17406001</v>
      </c>
      <c r="L3405" s="1" t="s">
        <v>50</v>
      </c>
      <c r="M3405" s="1" t="s">
        <v>51</v>
      </c>
      <c r="N3405" s="1" t="s">
        <v>295</v>
      </c>
      <c r="O3405" s="1" t="s">
        <v>296</v>
      </c>
      <c r="P3405" s="1" t="s">
        <v>267</v>
      </c>
      <c r="Q3405" s="1" t="s">
        <v>267</v>
      </c>
      <c r="R3405" s="1" t="s">
        <v>87</v>
      </c>
      <c r="S3405" s="1" t="s">
        <v>88</v>
      </c>
      <c r="T3405" s="2">
        <v>43377</v>
      </c>
      <c r="U3405" s="2">
        <v>43377</v>
      </c>
      <c r="V3405" s="1" t="s">
        <v>52</v>
      </c>
      <c r="W3405" s="3">
        <v>1</v>
      </c>
      <c r="X3405" s="1" t="s">
        <v>53</v>
      </c>
      <c r="Y3405" s="4">
        <v>10942.43</v>
      </c>
      <c r="Z3405" s="4">
        <v>-10395</v>
      </c>
      <c r="AA3405" s="4">
        <v>0</v>
      </c>
      <c r="AB3405" s="4">
        <v>0</v>
      </c>
      <c r="AC3405" s="4">
        <v>0</v>
      </c>
      <c r="AD3405" s="4">
        <v>10942.43</v>
      </c>
      <c r="AE3405" s="5">
        <v>1641</v>
      </c>
      <c r="AF3405" s="1" t="s">
        <v>70</v>
      </c>
      <c r="AG3405" s="1" t="s">
        <v>71</v>
      </c>
      <c r="AH3405" s="1" t="s">
        <v>252</v>
      </c>
      <c r="AI3405" s="1" t="s">
        <v>57</v>
      </c>
      <c r="AJ3405" s="5">
        <v>1095</v>
      </c>
      <c r="AK3405" s="4">
        <v>0</v>
      </c>
      <c r="AL3405" s="4">
        <v>0</v>
      </c>
      <c r="AM3405" s="4">
        <v>0</v>
      </c>
      <c r="AN3405" s="4">
        <v>0</v>
      </c>
      <c r="AO3405" s="4">
        <v>-10395</v>
      </c>
      <c r="AP3405" s="4">
        <v>-10395</v>
      </c>
      <c r="AQ3405" s="4">
        <v>0</v>
      </c>
      <c r="AR3405" s="4">
        <v>547.42999999999995</v>
      </c>
      <c r="AS3405" s="1" t="s">
        <v>261</v>
      </c>
      <c r="AT3405" s="9">
        <f t="shared" si="1577"/>
        <v>43377</v>
      </c>
      <c r="AU3405" s="9">
        <f t="shared" si="1578"/>
        <v>43374</v>
      </c>
      <c r="AV3405" s="9">
        <v>44798</v>
      </c>
      <c r="AW3405" s="11">
        <f t="shared" si="1579"/>
        <v>3.893150684931507</v>
      </c>
      <c r="AX3405">
        <v>3</v>
      </c>
      <c r="AY3405" s="12">
        <v>0.05</v>
      </c>
      <c r="AZ3405">
        <f t="shared" si="1580"/>
        <v>0.31666666666666665</v>
      </c>
      <c r="BA3405" s="13">
        <f t="shared" si="1581"/>
        <v>10942.43</v>
      </c>
      <c r="BB3405" s="17" t="s">
        <v>1881</v>
      </c>
      <c r="BC3405">
        <f>MATCH(BB3405,MONTHLY_INDEX!$A:$A,0)</f>
        <v>644</v>
      </c>
      <c r="BD3405">
        <f>MATCH(AU3405,MONTHLY_INDEX!$1:$1,0)</f>
        <v>82</v>
      </c>
      <c r="BE3405">
        <f>INDEX(MONTHLY_INDEX!$1:$1048576,Final!BC3405,Final!BD3405)</f>
        <v>135.1</v>
      </c>
      <c r="BF3405">
        <f>MATCH($BF$1,MONTHLY_INDEX!$1:$1,0)</f>
        <v>127</v>
      </c>
      <c r="BG3405">
        <f>INDEX(MONTHLY_INDEX!$1:$1048576,Final!BC3405,Final!BF3405)</f>
        <v>134.9</v>
      </c>
      <c r="BH3405" s="23">
        <f t="shared" si="1570"/>
        <v>-1.4803849000739353E-3</v>
      </c>
      <c r="BI3405" s="14">
        <f t="shared" si="1574"/>
        <v>10926.230991857885</v>
      </c>
      <c r="BJ3405" s="14">
        <f t="shared" si="1575"/>
        <v>13470.196828729271</v>
      </c>
      <c r="BK3405" s="14">
        <f t="shared" si="1583"/>
        <v>547.42999999999995</v>
      </c>
      <c r="BL3405" s="52">
        <v>0</v>
      </c>
      <c r="BM3405" s="15">
        <f t="shared" si="1576"/>
        <v>547.42999999999995</v>
      </c>
    </row>
    <row r="3406" spans="1:65">
      <c r="A3406" s="8">
        <v>3404</v>
      </c>
      <c r="B3406" s="1" t="s">
        <v>44</v>
      </c>
      <c r="C3406" s="1">
        <v>1800</v>
      </c>
      <c r="D3406" s="1" t="s">
        <v>283</v>
      </c>
      <c r="E3406" s="1">
        <v>180000003</v>
      </c>
      <c r="F3406" s="1" t="s">
        <v>243</v>
      </c>
      <c r="G3406" s="1" t="s">
        <v>299</v>
      </c>
      <c r="H3406" s="1">
        <v>0</v>
      </c>
      <c r="I3406" s="1" t="s">
        <v>300</v>
      </c>
      <c r="J3406" s="1" t="s">
        <v>264</v>
      </c>
      <c r="K3406" s="1">
        <v>17406001</v>
      </c>
      <c r="L3406" s="1" t="s">
        <v>50</v>
      </c>
      <c r="M3406" s="1" t="s">
        <v>51</v>
      </c>
      <c r="N3406" s="1" t="s">
        <v>301</v>
      </c>
      <c r="O3406" s="1" t="s">
        <v>302</v>
      </c>
      <c r="P3406" s="1" t="s">
        <v>267</v>
      </c>
      <c r="Q3406" s="1" t="s">
        <v>267</v>
      </c>
      <c r="R3406" s="1" t="s">
        <v>87</v>
      </c>
      <c r="S3406" s="1" t="s">
        <v>88</v>
      </c>
      <c r="T3406" s="2">
        <v>43706</v>
      </c>
      <c r="U3406" s="2">
        <v>43706</v>
      </c>
      <c r="V3406" s="1" t="s">
        <v>52</v>
      </c>
      <c r="W3406" s="3">
        <v>1</v>
      </c>
      <c r="X3406" s="1" t="s">
        <v>53</v>
      </c>
      <c r="Y3406" s="4">
        <v>32450</v>
      </c>
      <c r="Z3406" s="4">
        <v>-26630</v>
      </c>
      <c r="AA3406" s="4">
        <v>0</v>
      </c>
      <c r="AB3406" s="4">
        <v>0</v>
      </c>
      <c r="AC3406" s="4">
        <v>0</v>
      </c>
      <c r="AD3406" s="4">
        <v>32450</v>
      </c>
      <c r="AE3406" s="5">
        <v>1312</v>
      </c>
      <c r="AF3406" s="1" t="s">
        <v>70</v>
      </c>
      <c r="AG3406" s="1" t="s">
        <v>71</v>
      </c>
      <c r="AH3406" s="1" t="s">
        <v>252</v>
      </c>
      <c r="AI3406" s="1" t="s">
        <v>57</v>
      </c>
      <c r="AJ3406" s="5">
        <v>1095</v>
      </c>
      <c r="AK3406" s="4">
        <v>-3437</v>
      </c>
      <c r="AL3406" s="4">
        <v>0</v>
      </c>
      <c r="AM3406" s="4">
        <v>0</v>
      </c>
      <c r="AN3406" s="4">
        <v>0</v>
      </c>
      <c r="AO3406" s="4">
        <v>-30067</v>
      </c>
      <c r="AP3406" s="4">
        <v>-30067</v>
      </c>
      <c r="AQ3406" s="4">
        <v>0</v>
      </c>
      <c r="AR3406" s="4">
        <v>2383</v>
      </c>
      <c r="AS3406" s="1" t="s">
        <v>261</v>
      </c>
      <c r="AT3406" s="9">
        <f t="shared" si="1577"/>
        <v>43706</v>
      </c>
      <c r="AU3406" s="9">
        <f t="shared" si="1578"/>
        <v>43678</v>
      </c>
      <c r="AV3406" s="9">
        <v>44798</v>
      </c>
      <c r="AW3406" s="11">
        <f t="shared" si="1579"/>
        <v>2.9917808219178084</v>
      </c>
      <c r="AX3406">
        <v>10</v>
      </c>
      <c r="AY3406" s="12">
        <v>0.05</v>
      </c>
      <c r="AZ3406">
        <f t="shared" si="1580"/>
        <v>9.5000000000000001E-2</v>
      </c>
      <c r="BA3406" s="13">
        <f t="shared" si="1581"/>
        <v>32450</v>
      </c>
      <c r="BI3406" s="14">
        <f t="shared" ref="BI3406:BI3407" si="1584">AR3406</f>
        <v>2383</v>
      </c>
      <c r="BJ3406" s="14">
        <v>0</v>
      </c>
      <c r="BK3406" s="14">
        <f t="shared" si="1583"/>
        <v>2383</v>
      </c>
      <c r="BL3406" s="52">
        <v>0</v>
      </c>
      <c r="BM3406" s="15">
        <f t="shared" ref="BM3406:BM3407" si="1585">AR3406</f>
        <v>2383</v>
      </c>
    </row>
    <row r="3407" spans="1:65">
      <c r="A3407" s="8">
        <v>3405</v>
      </c>
      <c r="B3407" s="1" t="s">
        <v>44</v>
      </c>
      <c r="C3407" s="1">
        <v>1800</v>
      </c>
      <c r="D3407" s="1" t="s">
        <v>283</v>
      </c>
      <c r="E3407" s="1">
        <v>180000004</v>
      </c>
      <c r="F3407" s="1" t="s">
        <v>243</v>
      </c>
      <c r="G3407" s="1" t="s">
        <v>303</v>
      </c>
      <c r="H3407" s="1">
        <v>0</v>
      </c>
      <c r="I3407" s="1" t="s">
        <v>304</v>
      </c>
      <c r="J3407" s="1" t="s">
        <v>264</v>
      </c>
      <c r="K3407" s="1">
        <v>17406001</v>
      </c>
      <c r="L3407" s="1" t="s">
        <v>50</v>
      </c>
      <c r="M3407" s="1" t="s">
        <v>51</v>
      </c>
      <c r="N3407" s="1" t="s">
        <v>301</v>
      </c>
      <c r="O3407" s="1" t="s">
        <v>302</v>
      </c>
      <c r="P3407" s="1" t="s">
        <v>267</v>
      </c>
      <c r="Q3407" s="1" t="s">
        <v>267</v>
      </c>
      <c r="R3407" s="1" t="s">
        <v>87</v>
      </c>
      <c r="S3407" s="1" t="s">
        <v>88</v>
      </c>
      <c r="T3407" s="2">
        <v>43508</v>
      </c>
      <c r="U3407" s="2">
        <v>43508</v>
      </c>
      <c r="V3407" s="1" t="s">
        <v>52</v>
      </c>
      <c r="W3407" s="3">
        <v>1</v>
      </c>
      <c r="X3407" s="1" t="s">
        <v>53</v>
      </c>
      <c r="Y3407" s="4">
        <v>32450</v>
      </c>
      <c r="Z3407" s="4">
        <v>-30827.5</v>
      </c>
      <c r="AA3407" s="4">
        <v>0</v>
      </c>
      <c r="AB3407" s="4">
        <v>0</v>
      </c>
      <c r="AC3407" s="4">
        <v>0</v>
      </c>
      <c r="AD3407" s="4">
        <v>32450</v>
      </c>
      <c r="AE3407" s="5">
        <v>1510</v>
      </c>
      <c r="AF3407" s="1" t="s">
        <v>70</v>
      </c>
      <c r="AG3407" s="1" t="s">
        <v>71</v>
      </c>
      <c r="AH3407" s="1" t="s">
        <v>252</v>
      </c>
      <c r="AI3407" s="1" t="s">
        <v>57</v>
      </c>
      <c r="AJ3407" s="5">
        <v>1095</v>
      </c>
      <c r="AK3407" s="4">
        <v>0</v>
      </c>
      <c r="AL3407" s="4">
        <v>0</v>
      </c>
      <c r="AM3407" s="4">
        <v>0</v>
      </c>
      <c r="AN3407" s="4">
        <v>0</v>
      </c>
      <c r="AO3407" s="4">
        <v>-30827.5</v>
      </c>
      <c r="AP3407" s="4">
        <v>-30827.5</v>
      </c>
      <c r="AQ3407" s="4">
        <v>0</v>
      </c>
      <c r="AR3407" s="4">
        <v>1622.5</v>
      </c>
      <c r="AS3407" s="1" t="s">
        <v>261</v>
      </c>
      <c r="AT3407" s="9">
        <f t="shared" si="1577"/>
        <v>43508</v>
      </c>
      <c r="AU3407" s="9">
        <f t="shared" si="1578"/>
        <v>43497</v>
      </c>
      <c r="AV3407" s="9">
        <v>44798</v>
      </c>
      <c r="AW3407" s="11">
        <f t="shared" si="1579"/>
        <v>3.5342465753424657</v>
      </c>
      <c r="AX3407">
        <v>10</v>
      </c>
      <c r="AY3407" s="12">
        <v>0.05</v>
      </c>
      <c r="AZ3407">
        <f t="shared" si="1580"/>
        <v>9.5000000000000001E-2</v>
      </c>
      <c r="BA3407" s="13">
        <f t="shared" si="1581"/>
        <v>32450</v>
      </c>
      <c r="BI3407" s="14">
        <f t="shared" si="1584"/>
        <v>1622.5</v>
      </c>
      <c r="BJ3407" s="14">
        <v>0</v>
      </c>
      <c r="BK3407" s="14">
        <f t="shared" si="1583"/>
        <v>1622.5</v>
      </c>
      <c r="BL3407" s="52">
        <v>0</v>
      </c>
      <c r="BM3407" s="15">
        <f t="shared" si="1585"/>
        <v>1622.5</v>
      </c>
    </row>
    <row r="3408" spans="1:65">
      <c r="A3408" s="8">
        <v>3406</v>
      </c>
      <c r="B3408" s="1" t="s">
        <v>44</v>
      </c>
      <c r="C3408" s="1">
        <v>1800</v>
      </c>
      <c r="D3408" s="1" t="s">
        <v>283</v>
      </c>
      <c r="E3408" s="1">
        <v>180000005</v>
      </c>
      <c r="F3408" s="1" t="s">
        <v>243</v>
      </c>
      <c r="G3408" s="1" t="s">
        <v>305</v>
      </c>
      <c r="H3408" s="1">
        <v>0</v>
      </c>
      <c r="I3408" s="1" t="s">
        <v>306</v>
      </c>
      <c r="J3408" s="1" t="s">
        <v>254</v>
      </c>
      <c r="K3408" s="1">
        <v>17406001</v>
      </c>
      <c r="L3408" s="1" t="s">
        <v>50</v>
      </c>
      <c r="M3408" s="1" t="s">
        <v>51</v>
      </c>
      <c r="N3408" s="1" t="s">
        <v>307</v>
      </c>
      <c r="O3408" s="1" t="s">
        <v>308</v>
      </c>
      <c r="P3408" s="1" t="s">
        <v>267</v>
      </c>
      <c r="Q3408" s="1" t="s">
        <v>267</v>
      </c>
      <c r="R3408" s="1" t="s">
        <v>87</v>
      </c>
      <c r="S3408" s="1" t="s">
        <v>88</v>
      </c>
      <c r="T3408" s="2">
        <v>43890</v>
      </c>
      <c r="U3408" s="2">
        <v>43922</v>
      </c>
      <c r="V3408" s="1" t="s">
        <v>52</v>
      </c>
      <c r="W3408" s="3">
        <v>1</v>
      </c>
      <c r="X3408" s="1" t="s">
        <v>53</v>
      </c>
      <c r="Y3408" s="4">
        <v>168740</v>
      </c>
      <c r="Z3408" s="4">
        <v>-54226</v>
      </c>
      <c r="AA3408" s="4">
        <v>0</v>
      </c>
      <c r="AB3408" s="4">
        <v>0</v>
      </c>
      <c r="AC3408" s="4">
        <v>0</v>
      </c>
      <c r="AD3408" s="4">
        <v>168740</v>
      </c>
      <c r="AE3408" s="5">
        <v>1096</v>
      </c>
      <c r="AF3408" s="1" t="s">
        <v>70</v>
      </c>
      <c r="AG3408" s="1" t="s">
        <v>71</v>
      </c>
      <c r="AH3408" s="1" t="s">
        <v>309</v>
      </c>
      <c r="AI3408" s="1" t="s">
        <v>57</v>
      </c>
      <c r="AJ3408" s="5">
        <v>2190</v>
      </c>
      <c r="AK3408" s="4">
        <v>-9063</v>
      </c>
      <c r="AL3408" s="4">
        <v>0</v>
      </c>
      <c r="AM3408" s="4">
        <v>0</v>
      </c>
      <c r="AN3408" s="4">
        <v>0</v>
      </c>
      <c r="AO3408" s="4">
        <v>-63289</v>
      </c>
      <c r="AP3408" s="4">
        <v>-63289</v>
      </c>
      <c r="AQ3408" s="4">
        <v>0</v>
      </c>
      <c r="AR3408" s="4">
        <v>105451</v>
      </c>
      <c r="AS3408" s="1" t="s">
        <v>261</v>
      </c>
      <c r="AT3408" s="9">
        <f t="shared" si="1577"/>
        <v>43890</v>
      </c>
      <c r="AU3408" s="9">
        <f t="shared" si="1578"/>
        <v>43862</v>
      </c>
      <c r="AV3408" s="9">
        <v>44798</v>
      </c>
      <c r="AW3408" s="11">
        <f t="shared" si="1579"/>
        <v>2.4876712328767123</v>
      </c>
      <c r="AX3408">
        <v>5</v>
      </c>
      <c r="AY3408" s="12">
        <v>0.05</v>
      </c>
      <c r="AZ3408">
        <f t="shared" si="1580"/>
        <v>0.19</v>
      </c>
      <c r="BA3408" s="13">
        <f t="shared" si="1581"/>
        <v>168740</v>
      </c>
      <c r="BB3408" s="17" t="s">
        <v>1881</v>
      </c>
      <c r="BC3408">
        <f>MATCH(BB3408,MONTHLY_INDEX!$A:$A,0)</f>
        <v>644</v>
      </c>
      <c r="BD3408">
        <f>MATCH(AU3408,MONTHLY_INDEX!$1:$1,0)</f>
        <v>98</v>
      </c>
      <c r="BE3408">
        <f>INDEX(MONTHLY_INDEX!$1:$1048576,Final!BC3408,Final!BD3408)</f>
        <v>135</v>
      </c>
      <c r="BF3408">
        <f>MATCH($BF$1,MONTHLY_INDEX!$1:$1,0)</f>
        <v>127</v>
      </c>
      <c r="BG3408">
        <f>INDEX(MONTHLY_INDEX!$1:$1048576,Final!BC3408,Final!BF3408)</f>
        <v>134.9</v>
      </c>
      <c r="BH3408" s="23">
        <f>(BG3408-BE3408)/BE3408</f>
        <v>-7.4074074074069864E-4</v>
      </c>
      <c r="BI3408" s="14">
        <f>(1+BH3408)*BA3408</f>
        <v>168615.00740740742</v>
      </c>
      <c r="BJ3408" s="14">
        <f>BI3408*AZ3408*AW3408</f>
        <v>79697.153638153235</v>
      </c>
      <c r="BK3408" s="15">
        <f t="shared" si="1582"/>
        <v>88917.853769254187</v>
      </c>
      <c r="BL3408" s="52">
        <v>0</v>
      </c>
      <c r="BM3408" s="15">
        <f>MAX((1-BL3408)*BK3408,BI3408*AY3408)</f>
        <v>88917.853769254187</v>
      </c>
    </row>
    <row r="3409" spans="1:65">
      <c r="A3409" s="8">
        <v>3407</v>
      </c>
      <c r="B3409" s="1" t="s">
        <v>44</v>
      </c>
      <c r="C3409" s="1">
        <v>2000</v>
      </c>
      <c r="D3409" s="1" t="s">
        <v>310</v>
      </c>
      <c r="E3409" s="1">
        <v>200000000</v>
      </c>
      <c r="F3409" s="1" t="s">
        <v>243</v>
      </c>
      <c r="G3409" s="1" t="s">
        <v>311</v>
      </c>
      <c r="H3409" s="1">
        <v>0</v>
      </c>
      <c r="I3409" s="1" t="s">
        <v>52</v>
      </c>
      <c r="J3409" s="1" t="s">
        <v>264</v>
      </c>
      <c r="K3409" s="1">
        <v>17406001</v>
      </c>
      <c r="L3409" s="1" t="s">
        <v>50</v>
      </c>
      <c r="M3409" s="1" t="s">
        <v>51</v>
      </c>
      <c r="N3409" s="1" t="s">
        <v>312</v>
      </c>
      <c r="O3409" s="1" t="s">
        <v>313</v>
      </c>
      <c r="P3409" s="1" t="s">
        <v>267</v>
      </c>
      <c r="Q3409" s="1" t="s">
        <v>267</v>
      </c>
      <c r="R3409" s="1" t="s">
        <v>87</v>
      </c>
      <c r="S3409" s="1" t="s">
        <v>88</v>
      </c>
      <c r="T3409" s="2">
        <v>43388</v>
      </c>
      <c r="U3409" s="2">
        <v>43388</v>
      </c>
      <c r="V3409" s="1" t="s">
        <v>52</v>
      </c>
      <c r="W3409" s="3">
        <v>1</v>
      </c>
      <c r="X3409" s="1" t="s">
        <v>53</v>
      </c>
      <c r="Y3409" s="4">
        <v>26592.33</v>
      </c>
      <c r="Z3409" s="4">
        <v>-15336</v>
      </c>
      <c r="AA3409" s="4">
        <v>0</v>
      </c>
      <c r="AB3409" s="4">
        <v>0</v>
      </c>
      <c r="AC3409" s="4">
        <v>0</v>
      </c>
      <c r="AD3409" s="4">
        <v>26592.33</v>
      </c>
      <c r="AE3409" s="5">
        <v>1630</v>
      </c>
      <c r="AF3409" s="1" t="s">
        <v>250</v>
      </c>
      <c r="AG3409" s="1" t="s">
        <v>251</v>
      </c>
      <c r="AH3409" s="1" t="s">
        <v>309</v>
      </c>
      <c r="AI3409" s="1" t="s">
        <v>57</v>
      </c>
      <c r="AJ3409" s="5">
        <v>2190</v>
      </c>
      <c r="AK3409" s="4">
        <v>-1481</v>
      </c>
      <c r="AL3409" s="4">
        <v>0</v>
      </c>
      <c r="AM3409" s="4">
        <v>0</v>
      </c>
      <c r="AN3409" s="4">
        <v>0</v>
      </c>
      <c r="AO3409" s="4">
        <v>-16817</v>
      </c>
      <c r="AP3409" s="4">
        <v>-16817</v>
      </c>
      <c r="AQ3409" s="4">
        <v>0</v>
      </c>
      <c r="AR3409" s="4">
        <v>9775.33</v>
      </c>
      <c r="AS3409" s="1" t="s">
        <v>52</v>
      </c>
      <c r="AT3409" s="9">
        <f t="shared" si="1577"/>
        <v>43388</v>
      </c>
      <c r="AU3409" s="9">
        <f t="shared" si="1578"/>
        <v>43374</v>
      </c>
      <c r="AV3409" s="9">
        <v>44798</v>
      </c>
      <c r="AW3409" s="11">
        <f t="shared" si="1579"/>
        <v>3.8630136986301369</v>
      </c>
      <c r="AX3409">
        <v>10</v>
      </c>
      <c r="AY3409" s="12">
        <v>0.05</v>
      </c>
      <c r="AZ3409">
        <f t="shared" si="1580"/>
        <v>9.5000000000000001E-2</v>
      </c>
      <c r="BA3409" s="13">
        <f t="shared" si="1581"/>
        <v>26592.33</v>
      </c>
      <c r="BI3409" s="14">
        <f t="shared" ref="BI3409:BI3472" si="1586">AR3409</f>
        <v>9775.33</v>
      </c>
      <c r="BJ3409" s="14">
        <v>0</v>
      </c>
      <c r="BK3409" s="14">
        <f t="shared" ref="BK3409:BK3472" si="1587">AR3409</f>
        <v>9775.33</v>
      </c>
      <c r="BL3409" s="52">
        <v>0</v>
      </c>
      <c r="BM3409" s="15">
        <f t="shared" ref="BM3409:BM3472" si="1588">AR3409</f>
        <v>9775.33</v>
      </c>
    </row>
    <row r="3410" spans="1:65">
      <c r="A3410" s="8">
        <v>3408</v>
      </c>
      <c r="B3410" s="1" t="s">
        <v>44</v>
      </c>
      <c r="C3410" s="1">
        <v>2000</v>
      </c>
      <c r="D3410" s="1" t="s">
        <v>310</v>
      </c>
      <c r="E3410" s="1">
        <v>200000000</v>
      </c>
      <c r="F3410" s="1" t="s">
        <v>243</v>
      </c>
      <c r="G3410" s="1" t="s">
        <v>311</v>
      </c>
      <c r="H3410" s="1">
        <v>1</v>
      </c>
      <c r="I3410" s="1" t="s">
        <v>52</v>
      </c>
      <c r="J3410" s="1" t="s">
        <v>264</v>
      </c>
      <c r="K3410" s="1">
        <v>17406001</v>
      </c>
      <c r="L3410" s="1" t="s">
        <v>50</v>
      </c>
      <c r="M3410" s="1" t="s">
        <v>51</v>
      </c>
      <c r="N3410" s="1" t="s">
        <v>312</v>
      </c>
      <c r="O3410" s="1" t="s">
        <v>313</v>
      </c>
      <c r="P3410" s="1" t="s">
        <v>267</v>
      </c>
      <c r="Q3410" s="1" t="s">
        <v>267</v>
      </c>
      <c r="R3410" s="1" t="s">
        <v>87</v>
      </c>
      <c r="S3410" s="1" t="s">
        <v>88</v>
      </c>
      <c r="T3410" s="2">
        <v>43388</v>
      </c>
      <c r="U3410" s="2">
        <v>43388</v>
      </c>
      <c r="V3410" s="1" t="s">
        <v>52</v>
      </c>
      <c r="W3410" s="3">
        <v>1</v>
      </c>
      <c r="X3410" s="1" t="s">
        <v>53</v>
      </c>
      <c r="Y3410" s="4">
        <v>26592.33</v>
      </c>
      <c r="Z3410" s="4">
        <v>-15336</v>
      </c>
      <c r="AA3410" s="4">
        <v>0</v>
      </c>
      <c r="AB3410" s="4">
        <v>0</v>
      </c>
      <c r="AC3410" s="4">
        <v>0</v>
      </c>
      <c r="AD3410" s="4">
        <v>26592.33</v>
      </c>
      <c r="AE3410" s="5">
        <v>1630</v>
      </c>
      <c r="AF3410" s="1" t="s">
        <v>250</v>
      </c>
      <c r="AG3410" s="1" t="s">
        <v>251</v>
      </c>
      <c r="AH3410" s="1" t="s">
        <v>309</v>
      </c>
      <c r="AI3410" s="1" t="s">
        <v>57</v>
      </c>
      <c r="AJ3410" s="5">
        <v>2190</v>
      </c>
      <c r="AK3410" s="4">
        <v>-1481</v>
      </c>
      <c r="AL3410" s="4">
        <v>0</v>
      </c>
      <c r="AM3410" s="4">
        <v>0</v>
      </c>
      <c r="AN3410" s="4">
        <v>0</v>
      </c>
      <c r="AO3410" s="4">
        <v>-16817</v>
      </c>
      <c r="AP3410" s="4">
        <v>-16817</v>
      </c>
      <c r="AQ3410" s="4">
        <v>0</v>
      </c>
      <c r="AR3410" s="4">
        <v>9775.33</v>
      </c>
      <c r="AS3410" s="1" t="s">
        <v>73</v>
      </c>
      <c r="AT3410" s="9">
        <f t="shared" si="1577"/>
        <v>43388</v>
      </c>
      <c r="AU3410" s="9">
        <f t="shared" si="1578"/>
        <v>43374</v>
      </c>
      <c r="AV3410" s="9">
        <v>44798</v>
      </c>
      <c r="AW3410" s="11">
        <f t="shared" si="1579"/>
        <v>3.8630136986301369</v>
      </c>
      <c r="AX3410">
        <v>10</v>
      </c>
      <c r="AY3410" s="12">
        <v>0.05</v>
      </c>
      <c r="AZ3410">
        <f t="shared" si="1580"/>
        <v>9.5000000000000001E-2</v>
      </c>
      <c r="BA3410" s="13">
        <f t="shared" si="1581"/>
        <v>26592.33</v>
      </c>
      <c r="BI3410" s="14">
        <f t="shared" si="1586"/>
        <v>9775.33</v>
      </c>
      <c r="BJ3410" s="14">
        <v>0</v>
      </c>
      <c r="BK3410" s="14">
        <f t="shared" si="1587"/>
        <v>9775.33</v>
      </c>
      <c r="BL3410" s="52">
        <v>0</v>
      </c>
      <c r="BM3410" s="15">
        <f t="shared" si="1588"/>
        <v>9775.33</v>
      </c>
    </row>
    <row r="3411" spans="1:65">
      <c r="A3411" s="8">
        <v>3409</v>
      </c>
      <c r="B3411" s="1" t="s">
        <v>44</v>
      </c>
      <c r="C3411" s="1">
        <v>2000</v>
      </c>
      <c r="D3411" s="1" t="s">
        <v>310</v>
      </c>
      <c r="E3411" s="1">
        <v>200000000</v>
      </c>
      <c r="F3411" s="1" t="s">
        <v>243</v>
      </c>
      <c r="G3411" s="1" t="s">
        <v>311</v>
      </c>
      <c r="H3411" s="1">
        <v>2</v>
      </c>
      <c r="I3411" s="1" t="s">
        <v>52</v>
      </c>
      <c r="J3411" s="1" t="s">
        <v>264</v>
      </c>
      <c r="K3411" s="1">
        <v>17406001</v>
      </c>
      <c r="L3411" s="1" t="s">
        <v>50</v>
      </c>
      <c r="M3411" s="1" t="s">
        <v>51</v>
      </c>
      <c r="N3411" s="1" t="s">
        <v>312</v>
      </c>
      <c r="O3411" s="1" t="s">
        <v>313</v>
      </c>
      <c r="P3411" s="1" t="s">
        <v>267</v>
      </c>
      <c r="Q3411" s="1" t="s">
        <v>267</v>
      </c>
      <c r="R3411" s="1" t="s">
        <v>87</v>
      </c>
      <c r="S3411" s="1" t="s">
        <v>88</v>
      </c>
      <c r="T3411" s="2">
        <v>43388</v>
      </c>
      <c r="U3411" s="2">
        <v>43388</v>
      </c>
      <c r="V3411" s="1" t="s">
        <v>52</v>
      </c>
      <c r="W3411" s="3">
        <v>1</v>
      </c>
      <c r="X3411" s="1" t="s">
        <v>53</v>
      </c>
      <c r="Y3411" s="4">
        <v>26592.34</v>
      </c>
      <c r="Z3411" s="4">
        <v>-15336</v>
      </c>
      <c r="AA3411" s="4">
        <v>0</v>
      </c>
      <c r="AB3411" s="4">
        <v>0</v>
      </c>
      <c r="AC3411" s="4">
        <v>0</v>
      </c>
      <c r="AD3411" s="4">
        <v>26592.34</v>
      </c>
      <c r="AE3411" s="5">
        <v>1630</v>
      </c>
      <c r="AF3411" s="1" t="s">
        <v>250</v>
      </c>
      <c r="AG3411" s="1" t="s">
        <v>251</v>
      </c>
      <c r="AH3411" s="1" t="s">
        <v>309</v>
      </c>
      <c r="AI3411" s="1" t="s">
        <v>57</v>
      </c>
      <c r="AJ3411" s="5">
        <v>2190</v>
      </c>
      <c r="AK3411" s="4">
        <v>-1481</v>
      </c>
      <c r="AL3411" s="4">
        <v>0</v>
      </c>
      <c r="AM3411" s="4">
        <v>0</v>
      </c>
      <c r="AN3411" s="4">
        <v>0</v>
      </c>
      <c r="AO3411" s="4">
        <v>-16817</v>
      </c>
      <c r="AP3411" s="4">
        <v>-16817</v>
      </c>
      <c r="AQ3411" s="4">
        <v>0</v>
      </c>
      <c r="AR3411" s="4">
        <v>9775.34</v>
      </c>
      <c r="AS3411" s="1" t="s">
        <v>52</v>
      </c>
      <c r="AT3411" s="9">
        <f t="shared" si="1577"/>
        <v>43388</v>
      </c>
      <c r="AU3411" s="9">
        <f t="shared" si="1578"/>
        <v>43374</v>
      </c>
      <c r="AV3411" s="9">
        <v>44798</v>
      </c>
      <c r="AW3411" s="11">
        <f t="shared" si="1579"/>
        <v>3.8630136986301369</v>
      </c>
      <c r="AX3411">
        <v>10</v>
      </c>
      <c r="AY3411" s="12">
        <v>0.05</v>
      </c>
      <c r="AZ3411">
        <f t="shared" si="1580"/>
        <v>9.5000000000000001E-2</v>
      </c>
      <c r="BA3411" s="13">
        <f t="shared" si="1581"/>
        <v>26592.34</v>
      </c>
      <c r="BI3411" s="14">
        <f t="shared" si="1586"/>
        <v>9775.34</v>
      </c>
      <c r="BJ3411" s="14">
        <v>0</v>
      </c>
      <c r="BK3411" s="14">
        <f t="shared" si="1587"/>
        <v>9775.34</v>
      </c>
      <c r="BL3411" s="52">
        <v>0</v>
      </c>
      <c r="BM3411" s="15">
        <f t="shared" si="1588"/>
        <v>9775.34</v>
      </c>
    </row>
    <row r="3412" spans="1:65">
      <c r="A3412" s="8">
        <v>3410</v>
      </c>
      <c r="B3412" s="1" t="s">
        <v>44</v>
      </c>
      <c r="C3412" s="1">
        <v>1520</v>
      </c>
      <c r="D3412" s="1" t="s">
        <v>314</v>
      </c>
      <c r="E3412" s="1">
        <v>330000001</v>
      </c>
      <c r="F3412" s="1" t="s">
        <v>112</v>
      </c>
      <c r="G3412" s="1" t="s">
        <v>315</v>
      </c>
      <c r="H3412" s="1">
        <v>0</v>
      </c>
      <c r="I3412" s="1" t="s">
        <v>180</v>
      </c>
      <c r="J3412" s="1" t="s">
        <v>49</v>
      </c>
      <c r="K3412" s="1">
        <v>17406001</v>
      </c>
      <c r="L3412" s="1" t="s">
        <v>50</v>
      </c>
      <c r="M3412" s="1" t="s">
        <v>51</v>
      </c>
      <c r="N3412" s="1" t="s">
        <v>64</v>
      </c>
      <c r="O3412" s="1" t="s">
        <v>65</v>
      </c>
      <c r="P3412" s="1" t="s">
        <v>66</v>
      </c>
      <c r="Q3412" s="1" t="s">
        <v>67</v>
      </c>
      <c r="R3412" s="1" t="s">
        <v>87</v>
      </c>
      <c r="S3412" s="1" t="s">
        <v>88</v>
      </c>
      <c r="T3412" s="2">
        <v>43404</v>
      </c>
      <c r="U3412" s="2">
        <v>43404</v>
      </c>
      <c r="V3412" s="1" t="s">
        <v>52</v>
      </c>
      <c r="W3412" s="3">
        <v>1</v>
      </c>
      <c r="X3412" s="1" t="s">
        <v>53</v>
      </c>
      <c r="Y3412" s="4">
        <v>169765</v>
      </c>
      <c r="Z3412" s="4">
        <v>-20934</v>
      </c>
      <c r="AA3412" s="4">
        <v>0</v>
      </c>
      <c r="AB3412" s="4">
        <v>0</v>
      </c>
      <c r="AC3412" s="4">
        <v>0</v>
      </c>
      <c r="AD3412" s="4">
        <v>169765</v>
      </c>
      <c r="AE3412" s="5">
        <v>1614</v>
      </c>
      <c r="AF3412" s="1" t="s">
        <v>70</v>
      </c>
      <c r="AG3412" s="1" t="s">
        <v>71</v>
      </c>
      <c r="AH3412" s="1" t="s">
        <v>89</v>
      </c>
      <c r="AI3412" s="1" t="s">
        <v>57</v>
      </c>
      <c r="AJ3412" s="5">
        <v>10950</v>
      </c>
      <c r="AK3412" s="4">
        <v>-1765</v>
      </c>
      <c r="AL3412" s="4">
        <v>0</v>
      </c>
      <c r="AM3412" s="4">
        <v>0</v>
      </c>
      <c r="AN3412" s="4">
        <v>0</v>
      </c>
      <c r="AO3412" s="4">
        <v>-22699</v>
      </c>
      <c r="AP3412" s="4">
        <v>-22699</v>
      </c>
      <c r="AQ3412" s="4">
        <v>0</v>
      </c>
      <c r="AR3412" s="4">
        <v>147066</v>
      </c>
      <c r="AS3412" s="1" t="s">
        <v>52</v>
      </c>
      <c r="AT3412" s="9">
        <f t="shared" si="1577"/>
        <v>43404</v>
      </c>
      <c r="AU3412" s="9">
        <f t="shared" si="1578"/>
        <v>43374</v>
      </c>
      <c r="AV3412" s="9">
        <v>44798</v>
      </c>
      <c r="AW3412" s="11">
        <f t="shared" si="1579"/>
        <v>3.8191780821917809</v>
      </c>
      <c r="AX3412">
        <v>10</v>
      </c>
      <c r="AY3412" s="12">
        <v>0.05</v>
      </c>
      <c r="AZ3412">
        <f t="shared" si="1580"/>
        <v>9.5000000000000001E-2</v>
      </c>
      <c r="BA3412" s="13">
        <f t="shared" si="1581"/>
        <v>169765</v>
      </c>
      <c r="BB3412" s="16" t="s">
        <v>593</v>
      </c>
      <c r="BC3412" s="16" t="s">
        <v>593</v>
      </c>
      <c r="BD3412" s="16" t="s">
        <v>593</v>
      </c>
      <c r="BE3412" s="16" t="s">
        <v>593</v>
      </c>
      <c r="BF3412" s="16" t="s">
        <v>593</v>
      </c>
      <c r="BG3412" s="16" t="s">
        <v>593</v>
      </c>
      <c r="BH3412" s="16" t="s">
        <v>593</v>
      </c>
      <c r="BI3412" s="14">
        <f t="shared" si="1586"/>
        <v>147066</v>
      </c>
      <c r="BJ3412" s="14">
        <v>0</v>
      </c>
      <c r="BK3412" s="14">
        <f t="shared" si="1587"/>
        <v>147066</v>
      </c>
      <c r="BL3412" s="52">
        <v>0</v>
      </c>
      <c r="BM3412" s="15">
        <f t="shared" si="1588"/>
        <v>147066</v>
      </c>
    </row>
    <row r="3413" spans="1:65">
      <c r="A3413" s="8">
        <v>3411</v>
      </c>
      <c r="B3413" s="1" t="s">
        <v>44</v>
      </c>
      <c r="C3413" s="1">
        <v>1520</v>
      </c>
      <c r="D3413" s="1" t="s">
        <v>314</v>
      </c>
      <c r="E3413" s="1">
        <v>330000002</v>
      </c>
      <c r="F3413" s="1" t="s">
        <v>112</v>
      </c>
      <c r="G3413" s="1" t="s">
        <v>316</v>
      </c>
      <c r="H3413" s="1">
        <v>0</v>
      </c>
      <c r="I3413" s="1" t="s">
        <v>182</v>
      </c>
      <c r="J3413" s="1" t="s">
        <v>49</v>
      </c>
      <c r="K3413" s="1">
        <v>17406001</v>
      </c>
      <c r="L3413" s="1" t="s">
        <v>50</v>
      </c>
      <c r="M3413" s="1" t="s">
        <v>51</v>
      </c>
      <c r="N3413" s="1" t="s">
        <v>64</v>
      </c>
      <c r="O3413" s="1" t="s">
        <v>65</v>
      </c>
      <c r="P3413" s="1" t="s">
        <v>66</v>
      </c>
      <c r="Q3413" s="1" t="s">
        <v>67</v>
      </c>
      <c r="R3413" s="1" t="s">
        <v>87</v>
      </c>
      <c r="S3413" s="1" t="s">
        <v>88</v>
      </c>
      <c r="T3413" s="2">
        <v>43404</v>
      </c>
      <c r="U3413" s="2">
        <v>43404</v>
      </c>
      <c r="V3413" s="1" t="s">
        <v>52</v>
      </c>
      <c r="W3413" s="3">
        <v>1</v>
      </c>
      <c r="X3413" s="1" t="s">
        <v>53</v>
      </c>
      <c r="Y3413" s="4">
        <v>169765</v>
      </c>
      <c r="Z3413" s="4">
        <v>-20934</v>
      </c>
      <c r="AA3413" s="4">
        <v>0</v>
      </c>
      <c r="AB3413" s="4">
        <v>0</v>
      </c>
      <c r="AC3413" s="4">
        <v>0</v>
      </c>
      <c r="AD3413" s="4">
        <v>169765</v>
      </c>
      <c r="AE3413" s="5">
        <v>1614</v>
      </c>
      <c r="AF3413" s="1" t="s">
        <v>70</v>
      </c>
      <c r="AG3413" s="1" t="s">
        <v>71</v>
      </c>
      <c r="AH3413" s="1" t="s">
        <v>89</v>
      </c>
      <c r="AI3413" s="1" t="s">
        <v>57</v>
      </c>
      <c r="AJ3413" s="5">
        <v>10950</v>
      </c>
      <c r="AK3413" s="4">
        <v>-1765</v>
      </c>
      <c r="AL3413" s="4">
        <v>0</v>
      </c>
      <c r="AM3413" s="4">
        <v>0</v>
      </c>
      <c r="AN3413" s="4">
        <v>0</v>
      </c>
      <c r="AO3413" s="4">
        <v>-22699</v>
      </c>
      <c r="AP3413" s="4">
        <v>-22699</v>
      </c>
      <c r="AQ3413" s="4">
        <v>0</v>
      </c>
      <c r="AR3413" s="4">
        <v>147066</v>
      </c>
      <c r="AS3413" s="1" t="s">
        <v>52</v>
      </c>
      <c r="AT3413" s="9">
        <f t="shared" si="1577"/>
        <v>43404</v>
      </c>
      <c r="AU3413" s="9">
        <f t="shared" si="1578"/>
        <v>43374</v>
      </c>
      <c r="AV3413" s="9">
        <v>44798</v>
      </c>
      <c r="AW3413" s="11">
        <f t="shared" si="1579"/>
        <v>3.8191780821917809</v>
      </c>
      <c r="AX3413">
        <v>10</v>
      </c>
      <c r="AY3413" s="12">
        <v>0.05</v>
      </c>
      <c r="AZ3413">
        <f t="shared" si="1580"/>
        <v>9.5000000000000001E-2</v>
      </c>
      <c r="BA3413" s="13">
        <f t="shared" si="1581"/>
        <v>169765</v>
      </c>
      <c r="BB3413" s="16" t="s">
        <v>593</v>
      </c>
      <c r="BC3413" s="16" t="s">
        <v>593</v>
      </c>
      <c r="BD3413" s="16" t="s">
        <v>593</v>
      </c>
      <c r="BE3413" s="16" t="s">
        <v>593</v>
      </c>
      <c r="BF3413" s="16" t="s">
        <v>593</v>
      </c>
      <c r="BG3413" s="16" t="s">
        <v>593</v>
      </c>
      <c r="BH3413" s="16" t="s">
        <v>593</v>
      </c>
      <c r="BI3413" s="14">
        <f t="shared" si="1586"/>
        <v>147066</v>
      </c>
      <c r="BJ3413" s="14">
        <v>0</v>
      </c>
      <c r="BK3413" s="14">
        <f t="shared" si="1587"/>
        <v>147066</v>
      </c>
      <c r="BL3413" s="52">
        <v>0</v>
      </c>
      <c r="BM3413" s="15">
        <f t="shared" si="1588"/>
        <v>147066</v>
      </c>
    </row>
    <row r="3414" spans="1:65">
      <c r="A3414" s="8">
        <v>3412</v>
      </c>
      <c r="B3414" s="1" t="s">
        <v>44</v>
      </c>
      <c r="C3414" s="1">
        <v>1520</v>
      </c>
      <c r="D3414" s="1" t="s">
        <v>314</v>
      </c>
      <c r="E3414" s="1">
        <v>330000003</v>
      </c>
      <c r="F3414" s="1" t="s">
        <v>112</v>
      </c>
      <c r="G3414" s="1" t="s">
        <v>317</v>
      </c>
      <c r="H3414" s="1">
        <v>0</v>
      </c>
      <c r="I3414" s="1" t="s">
        <v>183</v>
      </c>
      <c r="J3414" s="1" t="s">
        <v>49</v>
      </c>
      <c r="K3414" s="1">
        <v>17406001</v>
      </c>
      <c r="L3414" s="1" t="s">
        <v>50</v>
      </c>
      <c r="M3414" s="1" t="s">
        <v>51</v>
      </c>
      <c r="N3414" s="1" t="s">
        <v>64</v>
      </c>
      <c r="O3414" s="1" t="s">
        <v>65</v>
      </c>
      <c r="P3414" s="1" t="s">
        <v>66</v>
      </c>
      <c r="Q3414" s="1" t="s">
        <v>67</v>
      </c>
      <c r="R3414" s="1" t="s">
        <v>87</v>
      </c>
      <c r="S3414" s="1" t="s">
        <v>88</v>
      </c>
      <c r="T3414" s="2">
        <v>43404</v>
      </c>
      <c r="U3414" s="2">
        <v>43404</v>
      </c>
      <c r="V3414" s="1" t="s">
        <v>52</v>
      </c>
      <c r="W3414" s="3">
        <v>1</v>
      </c>
      <c r="X3414" s="1" t="s">
        <v>53</v>
      </c>
      <c r="Y3414" s="4">
        <v>169765</v>
      </c>
      <c r="Z3414" s="4">
        <v>-20934</v>
      </c>
      <c r="AA3414" s="4">
        <v>0</v>
      </c>
      <c r="AB3414" s="4">
        <v>0</v>
      </c>
      <c r="AC3414" s="4">
        <v>0</v>
      </c>
      <c r="AD3414" s="4">
        <v>169765</v>
      </c>
      <c r="AE3414" s="5">
        <v>1614</v>
      </c>
      <c r="AF3414" s="1" t="s">
        <v>70</v>
      </c>
      <c r="AG3414" s="1" t="s">
        <v>71</v>
      </c>
      <c r="AH3414" s="1" t="s">
        <v>89</v>
      </c>
      <c r="AI3414" s="1" t="s">
        <v>57</v>
      </c>
      <c r="AJ3414" s="5">
        <v>10950</v>
      </c>
      <c r="AK3414" s="4">
        <v>-1765</v>
      </c>
      <c r="AL3414" s="4">
        <v>0</v>
      </c>
      <c r="AM3414" s="4">
        <v>0</v>
      </c>
      <c r="AN3414" s="4">
        <v>0</v>
      </c>
      <c r="AO3414" s="4">
        <v>-22699</v>
      </c>
      <c r="AP3414" s="4">
        <v>-22699</v>
      </c>
      <c r="AQ3414" s="4">
        <v>0</v>
      </c>
      <c r="AR3414" s="4">
        <v>147066</v>
      </c>
      <c r="AS3414" s="1" t="s">
        <v>52</v>
      </c>
      <c r="AT3414" s="9">
        <f t="shared" si="1577"/>
        <v>43404</v>
      </c>
      <c r="AU3414" s="9">
        <f t="shared" si="1578"/>
        <v>43374</v>
      </c>
      <c r="AV3414" s="9">
        <v>44798</v>
      </c>
      <c r="AW3414" s="11">
        <f t="shared" si="1579"/>
        <v>3.8191780821917809</v>
      </c>
      <c r="AX3414">
        <v>10</v>
      </c>
      <c r="AY3414" s="12">
        <v>0.05</v>
      </c>
      <c r="AZ3414">
        <f t="shared" si="1580"/>
        <v>9.5000000000000001E-2</v>
      </c>
      <c r="BA3414" s="13">
        <f t="shared" si="1581"/>
        <v>169765</v>
      </c>
      <c r="BB3414" s="16" t="s">
        <v>593</v>
      </c>
      <c r="BC3414" s="16" t="s">
        <v>593</v>
      </c>
      <c r="BD3414" s="16" t="s">
        <v>593</v>
      </c>
      <c r="BE3414" s="16" t="s">
        <v>593</v>
      </c>
      <c r="BF3414" s="16" t="s">
        <v>593</v>
      </c>
      <c r="BG3414" s="16" t="s">
        <v>593</v>
      </c>
      <c r="BH3414" s="16" t="s">
        <v>593</v>
      </c>
      <c r="BI3414" s="14">
        <f t="shared" si="1586"/>
        <v>147066</v>
      </c>
      <c r="BJ3414" s="14">
        <v>0</v>
      </c>
      <c r="BK3414" s="14">
        <f t="shared" si="1587"/>
        <v>147066</v>
      </c>
      <c r="BL3414" s="52">
        <v>0</v>
      </c>
      <c r="BM3414" s="15">
        <f t="shared" si="1588"/>
        <v>147066</v>
      </c>
    </row>
    <row r="3415" spans="1:65">
      <c r="A3415" s="8">
        <v>3413</v>
      </c>
      <c r="B3415" s="1" t="s">
        <v>44</v>
      </c>
      <c r="C3415" s="1">
        <v>1520</v>
      </c>
      <c r="D3415" s="1" t="s">
        <v>314</v>
      </c>
      <c r="E3415" s="1">
        <v>330000004</v>
      </c>
      <c r="F3415" s="1" t="s">
        <v>112</v>
      </c>
      <c r="G3415" s="1" t="s">
        <v>318</v>
      </c>
      <c r="H3415" s="1">
        <v>0</v>
      </c>
      <c r="I3415" s="1" t="s">
        <v>184</v>
      </c>
      <c r="J3415" s="1" t="s">
        <v>49</v>
      </c>
      <c r="K3415" s="1">
        <v>17406001</v>
      </c>
      <c r="L3415" s="1" t="s">
        <v>50</v>
      </c>
      <c r="M3415" s="1" t="s">
        <v>51</v>
      </c>
      <c r="N3415" s="1" t="s">
        <v>64</v>
      </c>
      <c r="O3415" s="1" t="s">
        <v>65</v>
      </c>
      <c r="P3415" s="1" t="s">
        <v>66</v>
      </c>
      <c r="Q3415" s="1" t="s">
        <v>67</v>
      </c>
      <c r="R3415" s="1" t="s">
        <v>319</v>
      </c>
      <c r="S3415" s="1" t="s">
        <v>320</v>
      </c>
      <c r="T3415" s="2">
        <v>43404</v>
      </c>
      <c r="U3415" s="2">
        <v>43404</v>
      </c>
      <c r="V3415" s="1" t="s">
        <v>52</v>
      </c>
      <c r="W3415" s="3">
        <v>1</v>
      </c>
      <c r="X3415" s="1" t="s">
        <v>53</v>
      </c>
      <c r="Y3415" s="4">
        <v>169765</v>
      </c>
      <c r="Z3415" s="4">
        <v>-20934</v>
      </c>
      <c r="AA3415" s="4">
        <v>0</v>
      </c>
      <c r="AB3415" s="4">
        <v>0</v>
      </c>
      <c r="AC3415" s="4">
        <v>0</v>
      </c>
      <c r="AD3415" s="4">
        <v>169765</v>
      </c>
      <c r="AE3415" s="5">
        <v>1614</v>
      </c>
      <c r="AF3415" s="1" t="s">
        <v>70</v>
      </c>
      <c r="AG3415" s="1" t="s">
        <v>71</v>
      </c>
      <c r="AH3415" s="1" t="s">
        <v>89</v>
      </c>
      <c r="AI3415" s="1" t="s">
        <v>57</v>
      </c>
      <c r="AJ3415" s="5">
        <v>10950</v>
      </c>
      <c r="AK3415" s="4">
        <v>-1765</v>
      </c>
      <c r="AL3415" s="4">
        <v>0</v>
      </c>
      <c r="AM3415" s="4">
        <v>0</v>
      </c>
      <c r="AN3415" s="4">
        <v>0</v>
      </c>
      <c r="AO3415" s="4">
        <v>-22699</v>
      </c>
      <c r="AP3415" s="4">
        <v>-22699</v>
      </c>
      <c r="AQ3415" s="4">
        <v>0</v>
      </c>
      <c r="AR3415" s="4">
        <v>147066</v>
      </c>
      <c r="AS3415" s="1" t="s">
        <v>52</v>
      </c>
      <c r="AT3415" s="9">
        <f t="shared" si="1577"/>
        <v>43404</v>
      </c>
      <c r="AU3415" s="9">
        <f t="shared" si="1578"/>
        <v>43374</v>
      </c>
      <c r="AV3415" s="9">
        <v>44798</v>
      </c>
      <c r="AW3415" s="11">
        <f t="shared" si="1579"/>
        <v>3.8191780821917809</v>
      </c>
      <c r="AX3415">
        <v>10</v>
      </c>
      <c r="AY3415" s="12">
        <v>0.05</v>
      </c>
      <c r="AZ3415">
        <f t="shared" si="1580"/>
        <v>9.5000000000000001E-2</v>
      </c>
      <c r="BA3415" s="13">
        <f t="shared" si="1581"/>
        <v>169765</v>
      </c>
      <c r="BB3415" s="16" t="s">
        <v>593</v>
      </c>
      <c r="BC3415" s="16" t="s">
        <v>593</v>
      </c>
      <c r="BD3415" s="16" t="s">
        <v>593</v>
      </c>
      <c r="BE3415" s="16" t="s">
        <v>593</v>
      </c>
      <c r="BF3415" s="16" t="s">
        <v>593</v>
      </c>
      <c r="BG3415" s="16" t="s">
        <v>593</v>
      </c>
      <c r="BH3415" s="16" t="s">
        <v>593</v>
      </c>
      <c r="BI3415" s="14">
        <f t="shared" si="1586"/>
        <v>147066</v>
      </c>
      <c r="BJ3415" s="14">
        <v>0</v>
      </c>
      <c r="BK3415" s="14">
        <f t="shared" si="1587"/>
        <v>147066</v>
      </c>
      <c r="BL3415" s="52">
        <v>0</v>
      </c>
      <c r="BM3415" s="15">
        <f t="shared" si="1588"/>
        <v>147066</v>
      </c>
    </row>
    <row r="3416" spans="1:65">
      <c r="A3416" s="8">
        <v>3414</v>
      </c>
      <c r="B3416" s="1" t="s">
        <v>44</v>
      </c>
      <c r="C3416" s="1">
        <v>1520</v>
      </c>
      <c r="D3416" s="1" t="s">
        <v>314</v>
      </c>
      <c r="E3416" s="1">
        <v>330000005</v>
      </c>
      <c r="F3416" s="1" t="s">
        <v>112</v>
      </c>
      <c r="G3416" s="1" t="s">
        <v>321</v>
      </c>
      <c r="H3416" s="1">
        <v>0</v>
      </c>
      <c r="I3416" s="1" t="s">
        <v>185</v>
      </c>
      <c r="J3416" s="1" t="s">
        <v>49</v>
      </c>
      <c r="K3416" s="1">
        <v>17406001</v>
      </c>
      <c r="L3416" s="1" t="s">
        <v>50</v>
      </c>
      <c r="M3416" s="1" t="s">
        <v>51</v>
      </c>
      <c r="N3416" s="1" t="s">
        <v>64</v>
      </c>
      <c r="O3416" s="1" t="s">
        <v>65</v>
      </c>
      <c r="P3416" s="1" t="s">
        <v>66</v>
      </c>
      <c r="Q3416" s="1" t="s">
        <v>67</v>
      </c>
      <c r="R3416" s="1" t="s">
        <v>87</v>
      </c>
      <c r="S3416" s="1" t="s">
        <v>88</v>
      </c>
      <c r="T3416" s="2">
        <v>43404</v>
      </c>
      <c r="U3416" s="2">
        <v>43404</v>
      </c>
      <c r="V3416" s="1" t="s">
        <v>52</v>
      </c>
      <c r="W3416" s="3">
        <v>1</v>
      </c>
      <c r="X3416" s="1" t="s">
        <v>53</v>
      </c>
      <c r="Y3416" s="4">
        <v>169765</v>
      </c>
      <c r="Z3416" s="4">
        <v>-20934</v>
      </c>
      <c r="AA3416" s="4">
        <v>0</v>
      </c>
      <c r="AB3416" s="4">
        <v>0</v>
      </c>
      <c r="AC3416" s="4">
        <v>0</v>
      </c>
      <c r="AD3416" s="4">
        <v>169765</v>
      </c>
      <c r="AE3416" s="5">
        <v>1614</v>
      </c>
      <c r="AF3416" s="1" t="s">
        <v>70</v>
      </c>
      <c r="AG3416" s="1" t="s">
        <v>71</v>
      </c>
      <c r="AH3416" s="1" t="s">
        <v>89</v>
      </c>
      <c r="AI3416" s="1" t="s">
        <v>57</v>
      </c>
      <c r="AJ3416" s="5">
        <v>10950</v>
      </c>
      <c r="AK3416" s="4">
        <v>-1765</v>
      </c>
      <c r="AL3416" s="4">
        <v>0</v>
      </c>
      <c r="AM3416" s="4">
        <v>0</v>
      </c>
      <c r="AN3416" s="4">
        <v>0</v>
      </c>
      <c r="AO3416" s="4">
        <v>-22699</v>
      </c>
      <c r="AP3416" s="4">
        <v>-22699</v>
      </c>
      <c r="AQ3416" s="4">
        <v>0</v>
      </c>
      <c r="AR3416" s="4">
        <v>147066</v>
      </c>
      <c r="AS3416" s="1" t="s">
        <v>52</v>
      </c>
      <c r="AT3416" s="9">
        <f t="shared" si="1577"/>
        <v>43404</v>
      </c>
      <c r="AU3416" s="9">
        <f t="shared" si="1578"/>
        <v>43374</v>
      </c>
      <c r="AV3416" s="9">
        <v>44798</v>
      </c>
      <c r="AW3416" s="11">
        <f t="shared" si="1579"/>
        <v>3.8191780821917809</v>
      </c>
      <c r="AX3416">
        <v>10</v>
      </c>
      <c r="AY3416" s="12">
        <v>0.05</v>
      </c>
      <c r="AZ3416">
        <f t="shared" si="1580"/>
        <v>9.5000000000000001E-2</v>
      </c>
      <c r="BA3416" s="13">
        <f t="shared" si="1581"/>
        <v>169765</v>
      </c>
      <c r="BB3416" s="16" t="s">
        <v>593</v>
      </c>
      <c r="BC3416" s="16" t="s">
        <v>593</v>
      </c>
      <c r="BD3416" s="16" t="s">
        <v>593</v>
      </c>
      <c r="BE3416" s="16" t="s">
        <v>593</v>
      </c>
      <c r="BF3416" s="16" t="s">
        <v>593</v>
      </c>
      <c r="BG3416" s="16" t="s">
        <v>593</v>
      </c>
      <c r="BH3416" s="16" t="s">
        <v>593</v>
      </c>
      <c r="BI3416" s="14">
        <f t="shared" si="1586"/>
        <v>147066</v>
      </c>
      <c r="BJ3416" s="14">
        <v>0</v>
      </c>
      <c r="BK3416" s="14">
        <f t="shared" si="1587"/>
        <v>147066</v>
      </c>
      <c r="BL3416" s="52">
        <v>0</v>
      </c>
      <c r="BM3416" s="15">
        <f t="shared" si="1588"/>
        <v>147066</v>
      </c>
    </row>
    <row r="3417" spans="1:65">
      <c r="A3417" s="8">
        <v>3415</v>
      </c>
      <c r="B3417" s="1" t="s">
        <v>44</v>
      </c>
      <c r="C3417" s="1">
        <v>1520</v>
      </c>
      <c r="D3417" s="1" t="s">
        <v>314</v>
      </c>
      <c r="E3417" s="1">
        <v>330000006</v>
      </c>
      <c r="F3417" s="1" t="s">
        <v>112</v>
      </c>
      <c r="G3417" s="1" t="s">
        <v>322</v>
      </c>
      <c r="H3417" s="1">
        <v>0</v>
      </c>
      <c r="I3417" s="1" t="s">
        <v>186</v>
      </c>
      <c r="J3417" s="1" t="s">
        <v>49</v>
      </c>
      <c r="K3417" s="1">
        <v>17406001</v>
      </c>
      <c r="L3417" s="1" t="s">
        <v>50</v>
      </c>
      <c r="M3417" s="1" t="s">
        <v>51</v>
      </c>
      <c r="N3417" s="1" t="s">
        <v>64</v>
      </c>
      <c r="O3417" s="1" t="s">
        <v>65</v>
      </c>
      <c r="P3417" s="1" t="s">
        <v>66</v>
      </c>
      <c r="Q3417" s="1" t="s">
        <v>67</v>
      </c>
      <c r="R3417" s="1" t="s">
        <v>87</v>
      </c>
      <c r="S3417" s="1" t="s">
        <v>88</v>
      </c>
      <c r="T3417" s="2">
        <v>43404</v>
      </c>
      <c r="U3417" s="2">
        <v>43404</v>
      </c>
      <c r="V3417" s="1" t="s">
        <v>52</v>
      </c>
      <c r="W3417" s="3">
        <v>1</v>
      </c>
      <c r="X3417" s="1" t="s">
        <v>53</v>
      </c>
      <c r="Y3417" s="4">
        <v>169765</v>
      </c>
      <c r="Z3417" s="4">
        <v>-20934</v>
      </c>
      <c r="AA3417" s="4">
        <v>0</v>
      </c>
      <c r="AB3417" s="4">
        <v>0</v>
      </c>
      <c r="AC3417" s="4">
        <v>0</v>
      </c>
      <c r="AD3417" s="4">
        <v>169765</v>
      </c>
      <c r="AE3417" s="5">
        <v>1614</v>
      </c>
      <c r="AF3417" s="1" t="s">
        <v>70</v>
      </c>
      <c r="AG3417" s="1" t="s">
        <v>71</v>
      </c>
      <c r="AH3417" s="1" t="s">
        <v>89</v>
      </c>
      <c r="AI3417" s="1" t="s">
        <v>57</v>
      </c>
      <c r="AJ3417" s="5">
        <v>10950</v>
      </c>
      <c r="AK3417" s="4">
        <v>-1765</v>
      </c>
      <c r="AL3417" s="4">
        <v>0</v>
      </c>
      <c r="AM3417" s="4">
        <v>0</v>
      </c>
      <c r="AN3417" s="4">
        <v>0</v>
      </c>
      <c r="AO3417" s="4">
        <v>-22699</v>
      </c>
      <c r="AP3417" s="4">
        <v>-22699</v>
      </c>
      <c r="AQ3417" s="4">
        <v>0</v>
      </c>
      <c r="AR3417" s="4">
        <v>147066</v>
      </c>
      <c r="AS3417" s="1" t="s">
        <v>52</v>
      </c>
      <c r="AT3417" s="9">
        <f t="shared" si="1577"/>
        <v>43404</v>
      </c>
      <c r="AU3417" s="9">
        <f t="shared" si="1578"/>
        <v>43374</v>
      </c>
      <c r="AV3417" s="9">
        <v>44798</v>
      </c>
      <c r="AW3417" s="11">
        <f t="shared" si="1579"/>
        <v>3.8191780821917809</v>
      </c>
      <c r="AX3417">
        <v>10</v>
      </c>
      <c r="AY3417" s="12">
        <v>0.05</v>
      </c>
      <c r="AZ3417">
        <f t="shared" si="1580"/>
        <v>9.5000000000000001E-2</v>
      </c>
      <c r="BA3417" s="13">
        <f t="shared" si="1581"/>
        <v>169765</v>
      </c>
      <c r="BB3417" s="16" t="s">
        <v>593</v>
      </c>
      <c r="BC3417" s="16" t="s">
        <v>593</v>
      </c>
      <c r="BD3417" s="16" t="s">
        <v>593</v>
      </c>
      <c r="BE3417" s="16" t="s">
        <v>593</v>
      </c>
      <c r="BF3417" s="16" t="s">
        <v>593</v>
      </c>
      <c r="BG3417" s="16" t="s">
        <v>593</v>
      </c>
      <c r="BH3417" s="16" t="s">
        <v>593</v>
      </c>
      <c r="BI3417" s="14">
        <f t="shared" si="1586"/>
        <v>147066</v>
      </c>
      <c r="BJ3417" s="14">
        <v>0</v>
      </c>
      <c r="BK3417" s="14">
        <f t="shared" si="1587"/>
        <v>147066</v>
      </c>
      <c r="BL3417" s="52">
        <v>0</v>
      </c>
      <c r="BM3417" s="15">
        <f t="shared" si="1588"/>
        <v>147066</v>
      </c>
    </row>
    <row r="3418" spans="1:65">
      <c r="A3418" s="8">
        <v>3416</v>
      </c>
      <c r="B3418" s="1" t="s">
        <v>44</v>
      </c>
      <c r="C3418" s="1">
        <v>1520</v>
      </c>
      <c r="D3418" s="1" t="s">
        <v>314</v>
      </c>
      <c r="E3418" s="1">
        <v>330000007</v>
      </c>
      <c r="F3418" s="1" t="s">
        <v>112</v>
      </c>
      <c r="G3418" s="1" t="s">
        <v>323</v>
      </c>
      <c r="H3418" s="1">
        <v>0</v>
      </c>
      <c r="I3418" s="1" t="s">
        <v>187</v>
      </c>
      <c r="J3418" s="1" t="s">
        <v>49</v>
      </c>
      <c r="K3418" s="1">
        <v>17406001</v>
      </c>
      <c r="L3418" s="1" t="s">
        <v>50</v>
      </c>
      <c r="M3418" s="1" t="s">
        <v>51</v>
      </c>
      <c r="N3418" s="1" t="s">
        <v>64</v>
      </c>
      <c r="O3418" s="1" t="s">
        <v>65</v>
      </c>
      <c r="P3418" s="1" t="s">
        <v>66</v>
      </c>
      <c r="Q3418" s="1" t="s">
        <v>67</v>
      </c>
      <c r="R3418" s="1" t="s">
        <v>87</v>
      </c>
      <c r="S3418" s="1" t="s">
        <v>88</v>
      </c>
      <c r="T3418" s="2">
        <v>43404</v>
      </c>
      <c r="U3418" s="2">
        <v>43404</v>
      </c>
      <c r="V3418" s="1" t="s">
        <v>52</v>
      </c>
      <c r="W3418" s="3">
        <v>1</v>
      </c>
      <c r="X3418" s="1" t="s">
        <v>53</v>
      </c>
      <c r="Y3418" s="4">
        <v>169765</v>
      </c>
      <c r="Z3418" s="4">
        <v>-20934</v>
      </c>
      <c r="AA3418" s="4">
        <v>0</v>
      </c>
      <c r="AB3418" s="4">
        <v>0</v>
      </c>
      <c r="AC3418" s="4">
        <v>0</v>
      </c>
      <c r="AD3418" s="4">
        <v>169765</v>
      </c>
      <c r="AE3418" s="5">
        <v>1614</v>
      </c>
      <c r="AF3418" s="1" t="s">
        <v>70</v>
      </c>
      <c r="AG3418" s="1" t="s">
        <v>71</v>
      </c>
      <c r="AH3418" s="1" t="s">
        <v>89</v>
      </c>
      <c r="AI3418" s="1" t="s">
        <v>57</v>
      </c>
      <c r="AJ3418" s="5">
        <v>10950</v>
      </c>
      <c r="AK3418" s="4">
        <v>-1765</v>
      </c>
      <c r="AL3418" s="4">
        <v>0</v>
      </c>
      <c r="AM3418" s="4">
        <v>0</v>
      </c>
      <c r="AN3418" s="4">
        <v>0</v>
      </c>
      <c r="AO3418" s="4">
        <v>-22699</v>
      </c>
      <c r="AP3418" s="4">
        <v>-22699</v>
      </c>
      <c r="AQ3418" s="4">
        <v>0</v>
      </c>
      <c r="AR3418" s="4">
        <v>147066</v>
      </c>
      <c r="AS3418" s="1" t="s">
        <v>52</v>
      </c>
      <c r="AT3418" s="9">
        <f t="shared" si="1577"/>
        <v>43404</v>
      </c>
      <c r="AU3418" s="9">
        <f t="shared" si="1578"/>
        <v>43374</v>
      </c>
      <c r="AV3418" s="9">
        <v>44798</v>
      </c>
      <c r="AW3418" s="11">
        <f t="shared" si="1579"/>
        <v>3.8191780821917809</v>
      </c>
      <c r="AX3418">
        <v>10</v>
      </c>
      <c r="AY3418" s="12">
        <v>0.05</v>
      </c>
      <c r="AZ3418">
        <f t="shared" si="1580"/>
        <v>9.5000000000000001E-2</v>
      </c>
      <c r="BA3418" s="13">
        <f t="shared" si="1581"/>
        <v>169765</v>
      </c>
      <c r="BB3418" s="16" t="s">
        <v>593</v>
      </c>
      <c r="BC3418" s="16" t="s">
        <v>593</v>
      </c>
      <c r="BD3418" s="16" t="s">
        <v>593</v>
      </c>
      <c r="BE3418" s="16" t="s">
        <v>593</v>
      </c>
      <c r="BF3418" s="16" t="s">
        <v>593</v>
      </c>
      <c r="BG3418" s="16" t="s">
        <v>593</v>
      </c>
      <c r="BH3418" s="16" t="s">
        <v>593</v>
      </c>
      <c r="BI3418" s="14">
        <f t="shared" si="1586"/>
        <v>147066</v>
      </c>
      <c r="BJ3418" s="14">
        <v>0</v>
      </c>
      <c r="BK3418" s="14">
        <f t="shared" si="1587"/>
        <v>147066</v>
      </c>
      <c r="BL3418" s="52">
        <v>0</v>
      </c>
      <c r="BM3418" s="15">
        <f t="shared" si="1588"/>
        <v>147066</v>
      </c>
    </row>
    <row r="3419" spans="1:65">
      <c r="A3419" s="8">
        <v>3417</v>
      </c>
      <c r="B3419" s="1" t="s">
        <v>44</v>
      </c>
      <c r="C3419" s="1">
        <v>1520</v>
      </c>
      <c r="D3419" s="1" t="s">
        <v>314</v>
      </c>
      <c r="E3419" s="1">
        <v>330000008</v>
      </c>
      <c r="F3419" s="1" t="s">
        <v>112</v>
      </c>
      <c r="G3419" s="1" t="s">
        <v>324</v>
      </c>
      <c r="H3419" s="1">
        <v>0</v>
      </c>
      <c r="I3419" s="1" t="s">
        <v>188</v>
      </c>
      <c r="J3419" s="1" t="s">
        <v>49</v>
      </c>
      <c r="K3419" s="1">
        <v>17406001</v>
      </c>
      <c r="L3419" s="1" t="s">
        <v>50</v>
      </c>
      <c r="M3419" s="1" t="s">
        <v>51</v>
      </c>
      <c r="N3419" s="1" t="s">
        <v>64</v>
      </c>
      <c r="O3419" s="1" t="s">
        <v>65</v>
      </c>
      <c r="P3419" s="1" t="s">
        <v>66</v>
      </c>
      <c r="Q3419" s="1" t="s">
        <v>67</v>
      </c>
      <c r="R3419" s="1" t="s">
        <v>87</v>
      </c>
      <c r="S3419" s="1" t="s">
        <v>88</v>
      </c>
      <c r="T3419" s="2">
        <v>43404</v>
      </c>
      <c r="U3419" s="2">
        <v>43404</v>
      </c>
      <c r="V3419" s="1" t="s">
        <v>52</v>
      </c>
      <c r="W3419" s="3">
        <v>1</v>
      </c>
      <c r="X3419" s="1" t="s">
        <v>53</v>
      </c>
      <c r="Y3419" s="4">
        <v>169765</v>
      </c>
      <c r="Z3419" s="4">
        <v>-20934</v>
      </c>
      <c r="AA3419" s="4">
        <v>0</v>
      </c>
      <c r="AB3419" s="4">
        <v>0</v>
      </c>
      <c r="AC3419" s="4">
        <v>0</v>
      </c>
      <c r="AD3419" s="4">
        <v>169765</v>
      </c>
      <c r="AE3419" s="5">
        <v>1614</v>
      </c>
      <c r="AF3419" s="1" t="s">
        <v>70</v>
      </c>
      <c r="AG3419" s="1" t="s">
        <v>71</v>
      </c>
      <c r="AH3419" s="1" t="s">
        <v>89</v>
      </c>
      <c r="AI3419" s="1" t="s">
        <v>57</v>
      </c>
      <c r="AJ3419" s="5">
        <v>10950</v>
      </c>
      <c r="AK3419" s="4">
        <v>-1765</v>
      </c>
      <c r="AL3419" s="4">
        <v>0</v>
      </c>
      <c r="AM3419" s="4">
        <v>0</v>
      </c>
      <c r="AN3419" s="4">
        <v>0</v>
      </c>
      <c r="AO3419" s="4">
        <v>-22699</v>
      </c>
      <c r="AP3419" s="4">
        <v>-22699</v>
      </c>
      <c r="AQ3419" s="4">
        <v>0</v>
      </c>
      <c r="AR3419" s="4">
        <v>147066</v>
      </c>
      <c r="AS3419" s="1" t="s">
        <v>52</v>
      </c>
      <c r="AT3419" s="9">
        <f t="shared" si="1577"/>
        <v>43404</v>
      </c>
      <c r="AU3419" s="9">
        <f t="shared" si="1578"/>
        <v>43374</v>
      </c>
      <c r="AV3419" s="9">
        <v>44798</v>
      </c>
      <c r="AW3419" s="11">
        <f t="shared" si="1579"/>
        <v>3.8191780821917809</v>
      </c>
      <c r="AX3419">
        <v>10</v>
      </c>
      <c r="AY3419" s="12">
        <v>0.05</v>
      </c>
      <c r="AZ3419">
        <f t="shared" si="1580"/>
        <v>9.5000000000000001E-2</v>
      </c>
      <c r="BA3419" s="13">
        <f t="shared" si="1581"/>
        <v>169765</v>
      </c>
      <c r="BB3419" s="16" t="s">
        <v>593</v>
      </c>
      <c r="BC3419" s="16" t="s">
        <v>593</v>
      </c>
      <c r="BD3419" s="16" t="s">
        <v>593</v>
      </c>
      <c r="BE3419" s="16" t="s">
        <v>593</v>
      </c>
      <c r="BF3419" s="16" t="s">
        <v>593</v>
      </c>
      <c r="BG3419" s="16" t="s">
        <v>593</v>
      </c>
      <c r="BH3419" s="16" t="s">
        <v>593</v>
      </c>
      <c r="BI3419" s="14">
        <f t="shared" si="1586"/>
        <v>147066</v>
      </c>
      <c r="BJ3419" s="14">
        <v>0</v>
      </c>
      <c r="BK3419" s="14">
        <f t="shared" si="1587"/>
        <v>147066</v>
      </c>
      <c r="BL3419" s="52">
        <v>0</v>
      </c>
      <c r="BM3419" s="15">
        <f t="shared" si="1588"/>
        <v>147066</v>
      </c>
    </row>
    <row r="3420" spans="1:65">
      <c r="A3420" s="8">
        <v>3418</v>
      </c>
      <c r="B3420" s="1" t="s">
        <v>44</v>
      </c>
      <c r="C3420" s="1">
        <v>1520</v>
      </c>
      <c r="D3420" s="1" t="s">
        <v>314</v>
      </c>
      <c r="E3420" s="1">
        <v>330000009</v>
      </c>
      <c r="F3420" s="1" t="s">
        <v>112</v>
      </c>
      <c r="G3420" s="1" t="s">
        <v>325</v>
      </c>
      <c r="H3420" s="1">
        <v>0</v>
      </c>
      <c r="I3420" s="1" t="s">
        <v>189</v>
      </c>
      <c r="J3420" s="1" t="s">
        <v>49</v>
      </c>
      <c r="K3420" s="1">
        <v>17406001</v>
      </c>
      <c r="L3420" s="1" t="s">
        <v>50</v>
      </c>
      <c r="M3420" s="1" t="s">
        <v>51</v>
      </c>
      <c r="N3420" s="1" t="s">
        <v>64</v>
      </c>
      <c r="O3420" s="1" t="s">
        <v>65</v>
      </c>
      <c r="P3420" s="1" t="s">
        <v>66</v>
      </c>
      <c r="Q3420" s="1" t="s">
        <v>67</v>
      </c>
      <c r="R3420" s="1" t="s">
        <v>87</v>
      </c>
      <c r="S3420" s="1" t="s">
        <v>88</v>
      </c>
      <c r="T3420" s="2">
        <v>43404</v>
      </c>
      <c r="U3420" s="2">
        <v>43404</v>
      </c>
      <c r="V3420" s="1" t="s">
        <v>52</v>
      </c>
      <c r="W3420" s="3">
        <v>1</v>
      </c>
      <c r="X3420" s="1" t="s">
        <v>53</v>
      </c>
      <c r="Y3420" s="4">
        <v>169765</v>
      </c>
      <c r="Z3420" s="4">
        <v>-20934</v>
      </c>
      <c r="AA3420" s="4">
        <v>0</v>
      </c>
      <c r="AB3420" s="4">
        <v>0</v>
      </c>
      <c r="AC3420" s="4">
        <v>0</v>
      </c>
      <c r="AD3420" s="4">
        <v>169765</v>
      </c>
      <c r="AE3420" s="5">
        <v>1614</v>
      </c>
      <c r="AF3420" s="1" t="s">
        <v>70</v>
      </c>
      <c r="AG3420" s="1" t="s">
        <v>71</v>
      </c>
      <c r="AH3420" s="1" t="s">
        <v>89</v>
      </c>
      <c r="AI3420" s="1" t="s">
        <v>57</v>
      </c>
      <c r="AJ3420" s="5">
        <v>10950</v>
      </c>
      <c r="AK3420" s="4">
        <v>-1765</v>
      </c>
      <c r="AL3420" s="4">
        <v>0</v>
      </c>
      <c r="AM3420" s="4">
        <v>0</v>
      </c>
      <c r="AN3420" s="4">
        <v>0</v>
      </c>
      <c r="AO3420" s="4">
        <v>-22699</v>
      </c>
      <c r="AP3420" s="4">
        <v>-22699</v>
      </c>
      <c r="AQ3420" s="4">
        <v>0</v>
      </c>
      <c r="AR3420" s="4">
        <v>147066</v>
      </c>
      <c r="AS3420" s="1" t="s">
        <v>52</v>
      </c>
      <c r="AT3420" s="9">
        <f t="shared" si="1577"/>
        <v>43404</v>
      </c>
      <c r="AU3420" s="9">
        <f t="shared" si="1578"/>
        <v>43374</v>
      </c>
      <c r="AV3420" s="9">
        <v>44798</v>
      </c>
      <c r="AW3420" s="11">
        <f t="shared" si="1579"/>
        <v>3.8191780821917809</v>
      </c>
      <c r="AX3420">
        <v>10</v>
      </c>
      <c r="AY3420" s="12">
        <v>0.05</v>
      </c>
      <c r="AZ3420">
        <f t="shared" si="1580"/>
        <v>9.5000000000000001E-2</v>
      </c>
      <c r="BA3420" s="13">
        <f t="shared" si="1581"/>
        <v>169765</v>
      </c>
      <c r="BB3420" s="16" t="s">
        <v>593</v>
      </c>
      <c r="BC3420" s="16" t="s">
        <v>593</v>
      </c>
      <c r="BD3420" s="16" t="s">
        <v>593</v>
      </c>
      <c r="BE3420" s="16" t="s">
        <v>593</v>
      </c>
      <c r="BF3420" s="16" t="s">
        <v>593</v>
      </c>
      <c r="BG3420" s="16" t="s">
        <v>593</v>
      </c>
      <c r="BH3420" s="16" t="s">
        <v>593</v>
      </c>
      <c r="BI3420" s="14">
        <f t="shared" si="1586"/>
        <v>147066</v>
      </c>
      <c r="BJ3420" s="14">
        <v>0</v>
      </c>
      <c r="BK3420" s="14">
        <f t="shared" si="1587"/>
        <v>147066</v>
      </c>
      <c r="BL3420" s="52">
        <v>0</v>
      </c>
      <c r="BM3420" s="15">
        <f t="shared" si="1588"/>
        <v>147066</v>
      </c>
    </row>
    <row r="3421" spans="1:65">
      <c r="A3421" s="8">
        <v>3419</v>
      </c>
      <c r="B3421" s="1" t="s">
        <v>44</v>
      </c>
      <c r="C3421" s="1">
        <v>1520</v>
      </c>
      <c r="D3421" s="1" t="s">
        <v>314</v>
      </c>
      <c r="E3421" s="1">
        <v>330000010</v>
      </c>
      <c r="F3421" s="1" t="s">
        <v>112</v>
      </c>
      <c r="G3421" s="1" t="s">
        <v>326</v>
      </c>
      <c r="H3421" s="1">
        <v>0</v>
      </c>
      <c r="I3421" s="1" t="s">
        <v>190</v>
      </c>
      <c r="J3421" s="1" t="s">
        <v>49</v>
      </c>
      <c r="K3421" s="1">
        <v>17406001</v>
      </c>
      <c r="L3421" s="1" t="s">
        <v>50</v>
      </c>
      <c r="M3421" s="1" t="s">
        <v>51</v>
      </c>
      <c r="N3421" s="1" t="s">
        <v>64</v>
      </c>
      <c r="O3421" s="1" t="s">
        <v>65</v>
      </c>
      <c r="P3421" s="1" t="s">
        <v>66</v>
      </c>
      <c r="Q3421" s="1" t="s">
        <v>67</v>
      </c>
      <c r="R3421" s="1" t="s">
        <v>87</v>
      </c>
      <c r="S3421" s="1" t="s">
        <v>88</v>
      </c>
      <c r="T3421" s="2">
        <v>43404</v>
      </c>
      <c r="U3421" s="2">
        <v>43404</v>
      </c>
      <c r="V3421" s="1" t="s">
        <v>52</v>
      </c>
      <c r="W3421" s="3">
        <v>1</v>
      </c>
      <c r="X3421" s="1" t="s">
        <v>53</v>
      </c>
      <c r="Y3421" s="4">
        <v>169765</v>
      </c>
      <c r="Z3421" s="4">
        <v>-20934</v>
      </c>
      <c r="AA3421" s="4">
        <v>0</v>
      </c>
      <c r="AB3421" s="4">
        <v>0</v>
      </c>
      <c r="AC3421" s="4">
        <v>0</v>
      </c>
      <c r="AD3421" s="4">
        <v>169765</v>
      </c>
      <c r="AE3421" s="5">
        <v>1614</v>
      </c>
      <c r="AF3421" s="1" t="s">
        <v>70</v>
      </c>
      <c r="AG3421" s="1" t="s">
        <v>71</v>
      </c>
      <c r="AH3421" s="1" t="s">
        <v>89</v>
      </c>
      <c r="AI3421" s="1" t="s">
        <v>57</v>
      </c>
      <c r="AJ3421" s="5">
        <v>10950</v>
      </c>
      <c r="AK3421" s="4">
        <v>-1765</v>
      </c>
      <c r="AL3421" s="4">
        <v>0</v>
      </c>
      <c r="AM3421" s="4">
        <v>0</v>
      </c>
      <c r="AN3421" s="4">
        <v>0</v>
      </c>
      <c r="AO3421" s="4">
        <v>-22699</v>
      </c>
      <c r="AP3421" s="4">
        <v>-22699</v>
      </c>
      <c r="AQ3421" s="4">
        <v>0</v>
      </c>
      <c r="AR3421" s="4">
        <v>147066</v>
      </c>
      <c r="AS3421" s="1" t="s">
        <v>52</v>
      </c>
      <c r="AT3421" s="9">
        <f t="shared" si="1577"/>
        <v>43404</v>
      </c>
      <c r="AU3421" s="9">
        <f t="shared" si="1578"/>
        <v>43374</v>
      </c>
      <c r="AV3421" s="9">
        <v>44798</v>
      </c>
      <c r="AW3421" s="11">
        <f t="shared" si="1579"/>
        <v>3.8191780821917809</v>
      </c>
      <c r="AX3421">
        <v>10</v>
      </c>
      <c r="AY3421" s="12">
        <v>0.05</v>
      </c>
      <c r="AZ3421">
        <f t="shared" si="1580"/>
        <v>9.5000000000000001E-2</v>
      </c>
      <c r="BA3421" s="13">
        <f t="shared" si="1581"/>
        <v>169765</v>
      </c>
      <c r="BB3421" s="16" t="s">
        <v>593</v>
      </c>
      <c r="BC3421" s="16" t="s">
        <v>593</v>
      </c>
      <c r="BD3421" s="16" t="s">
        <v>593</v>
      </c>
      <c r="BE3421" s="16" t="s">
        <v>593</v>
      </c>
      <c r="BF3421" s="16" t="s">
        <v>593</v>
      </c>
      <c r="BG3421" s="16" t="s">
        <v>593</v>
      </c>
      <c r="BH3421" s="16" t="s">
        <v>593</v>
      </c>
      <c r="BI3421" s="14">
        <f t="shared" si="1586"/>
        <v>147066</v>
      </c>
      <c r="BJ3421" s="14">
        <v>0</v>
      </c>
      <c r="BK3421" s="14">
        <f t="shared" si="1587"/>
        <v>147066</v>
      </c>
      <c r="BL3421" s="52">
        <v>0</v>
      </c>
      <c r="BM3421" s="15">
        <f t="shared" si="1588"/>
        <v>147066</v>
      </c>
    </row>
    <row r="3422" spans="1:65">
      <c r="A3422" s="8">
        <v>3420</v>
      </c>
      <c r="B3422" s="1" t="s">
        <v>44</v>
      </c>
      <c r="C3422" s="1">
        <v>1520</v>
      </c>
      <c r="D3422" s="1" t="s">
        <v>314</v>
      </c>
      <c r="E3422" s="1">
        <v>330000011</v>
      </c>
      <c r="F3422" s="1" t="s">
        <v>112</v>
      </c>
      <c r="G3422" s="1" t="s">
        <v>327</v>
      </c>
      <c r="H3422" s="1">
        <v>0</v>
      </c>
      <c r="I3422" s="1" t="s">
        <v>191</v>
      </c>
      <c r="J3422" s="1" t="s">
        <v>49</v>
      </c>
      <c r="K3422" s="1">
        <v>17406001</v>
      </c>
      <c r="L3422" s="1" t="s">
        <v>50</v>
      </c>
      <c r="M3422" s="1" t="s">
        <v>51</v>
      </c>
      <c r="N3422" s="1" t="s">
        <v>64</v>
      </c>
      <c r="O3422" s="1" t="s">
        <v>65</v>
      </c>
      <c r="P3422" s="1" t="s">
        <v>66</v>
      </c>
      <c r="Q3422" s="1" t="s">
        <v>67</v>
      </c>
      <c r="R3422" s="1" t="s">
        <v>87</v>
      </c>
      <c r="S3422" s="1" t="s">
        <v>88</v>
      </c>
      <c r="T3422" s="2">
        <v>43404</v>
      </c>
      <c r="U3422" s="2">
        <v>43404</v>
      </c>
      <c r="V3422" s="1" t="s">
        <v>52</v>
      </c>
      <c r="W3422" s="3">
        <v>1</v>
      </c>
      <c r="X3422" s="1" t="s">
        <v>53</v>
      </c>
      <c r="Y3422" s="4">
        <v>169765</v>
      </c>
      <c r="Z3422" s="4">
        <v>-20934</v>
      </c>
      <c r="AA3422" s="4">
        <v>0</v>
      </c>
      <c r="AB3422" s="4">
        <v>0</v>
      </c>
      <c r="AC3422" s="4">
        <v>0</v>
      </c>
      <c r="AD3422" s="4">
        <v>169765</v>
      </c>
      <c r="AE3422" s="5">
        <v>1614</v>
      </c>
      <c r="AF3422" s="1" t="s">
        <v>70</v>
      </c>
      <c r="AG3422" s="1" t="s">
        <v>71</v>
      </c>
      <c r="AH3422" s="1" t="s">
        <v>89</v>
      </c>
      <c r="AI3422" s="1" t="s">
        <v>57</v>
      </c>
      <c r="AJ3422" s="5">
        <v>10950</v>
      </c>
      <c r="AK3422" s="4">
        <v>-1765</v>
      </c>
      <c r="AL3422" s="4">
        <v>0</v>
      </c>
      <c r="AM3422" s="4">
        <v>0</v>
      </c>
      <c r="AN3422" s="4">
        <v>0</v>
      </c>
      <c r="AO3422" s="4">
        <v>-22699</v>
      </c>
      <c r="AP3422" s="4">
        <v>-22699</v>
      </c>
      <c r="AQ3422" s="4">
        <v>0</v>
      </c>
      <c r="AR3422" s="4">
        <v>147066</v>
      </c>
      <c r="AS3422" s="1" t="s">
        <v>52</v>
      </c>
      <c r="AT3422" s="9">
        <f t="shared" si="1577"/>
        <v>43404</v>
      </c>
      <c r="AU3422" s="9">
        <f t="shared" si="1578"/>
        <v>43374</v>
      </c>
      <c r="AV3422" s="9">
        <v>44798</v>
      </c>
      <c r="AW3422" s="11">
        <f t="shared" si="1579"/>
        <v>3.8191780821917809</v>
      </c>
      <c r="AX3422">
        <v>10</v>
      </c>
      <c r="AY3422" s="12">
        <v>0.05</v>
      </c>
      <c r="AZ3422">
        <f t="shared" si="1580"/>
        <v>9.5000000000000001E-2</v>
      </c>
      <c r="BA3422" s="13">
        <f t="shared" si="1581"/>
        <v>169765</v>
      </c>
      <c r="BB3422" s="16" t="s">
        <v>593</v>
      </c>
      <c r="BC3422" s="16" t="s">
        <v>593</v>
      </c>
      <c r="BD3422" s="16" t="s">
        <v>593</v>
      </c>
      <c r="BE3422" s="16" t="s">
        <v>593</v>
      </c>
      <c r="BF3422" s="16" t="s">
        <v>593</v>
      </c>
      <c r="BG3422" s="16" t="s">
        <v>593</v>
      </c>
      <c r="BH3422" s="16" t="s">
        <v>593</v>
      </c>
      <c r="BI3422" s="14">
        <f t="shared" si="1586"/>
        <v>147066</v>
      </c>
      <c r="BJ3422" s="14">
        <v>0</v>
      </c>
      <c r="BK3422" s="14">
        <f t="shared" si="1587"/>
        <v>147066</v>
      </c>
      <c r="BL3422" s="52">
        <v>0</v>
      </c>
      <c r="BM3422" s="15">
        <f t="shared" si="1588"/>
        <v>147066</v>
      </c>
    </row>
    <row r="3423" spans="1:65">
      <c r="A3423" s="8">
        <v>3421</v>
      </c>
      <c r="B3423" s="1" t="s">
        <v>44</v>
      </c>
      <c r="C3423" s="1">
        <v>1520</v>
      </c>
      <c r="D3423" s="1" t="s">
        <v>314</v>
      </c>
      <c r="E3423" s="1">
        <v>330000012</v>
      </c>
      <c r="F3423" s="1" t="s">
        <v>112</v>
      </c>
      <c r="G3423" s="1" t="s">
        <v>328</v>
      </c>
      <c r="H3423" s="1">
        <v>0</v>
      </c>
      <c r="I3423" s="1" t="s">
        <v>192</v>
      </c>
      <c r="J3423" s="1" t="s">
        <v>49</v>
      </c>
      <c r="K3423" s="1">
        <v>17406001</v>
      </c>
      <c r="L3423" s="1" t="s">
        <v>50</v>
      </c>
      <c r="M3423" s="1" t="s">
        <v>51</v>
      </c>
      <c r="N3423" s="1" t="s">
        <v>64</v>
      </c>
      <c r="O3423" s="1" t="s">
        <v>65</v>
      </c>
      <c r="P3423" s="1" t="s">
        <v>66</v>
      </c>
      <c r="Q3423" s="1" t="s">
        <v>67</v>
      </c>
      <c r="R3423" s="1" t="s">
        <v>87</v>
      </c>
      <c r="S3423" s="1" t="s">
        <v>88</v>
      </c>
      <c r="T3423" s="2">
        <v>43404</v>
      </c>
      <c r="U3423" s="2">
        <v>43404</v>
      </c>
      <c r="V3423" s="1" t="s">
        <v>52</v>
      </c>
      <c r="W3423" s="3">
        <v>1</v>
      </c>
      <c r="X3423" s="1" t="s">
        <v>53</v>
      </c>
      <c r="Y3423" s="4">
        <v>169765</v>
      </c>
      <c r="Z3423" s="4">
        <v>-20934</v>
      </c>
      <c r="AA3423" s="4">
        <v>0</v>
      </c>
      <c r="AB3423" s="4">
        <v>0</v>
      </c>
      <c r="AC3423" s="4">
        <v>0</v>
      </c>
      <c r="AD3423" s="4">
        <v>169765</v>
      </c>
      <c r="AE3423" s="5">
        <v>1614</v>
      </c>
      <c r="AF3423" s="1" t="s">
        <v>70</v>
      </c>
      <c r="AG3423" s="1" t="s">
        <v>71</v>
      </c>
      <c r="AH3423" s="1" t="s">
        <v>89</v>
      </c>
      <c r="AI3423" s="1" t="s">
        <v>57</v>
      </c>
      <c r="AJ3423" s="5">
        <v>10950</v>
      </c>
      <c r="AK3423" s="4">
        <v>-1765</v>
      </c>
      <c r="AL3423" s="4">
        <v>0</v>
      </c>
      <c r="AM3423" s="4">
        <v>0</v>
      </c>
      <c r="AN3423" s="4">
        <v>0</v>
      </c>
      <c r="AO3423" s="4">
        <v>-22699</v>
      </c>
      <c r="AP3423" s="4">
        <v>-22699</v>
      </c>
      <c r="AQ3423" s="4">
        <v>0</v>
      </c>
      <c r="AR3423" s="4">
        <v>147066</v>
      </c>
      <c r="AS3423" s="1" t="s">
        <v>52</v>
      </c>
      <c r="AT3423" s="9">
        <f t="shared" si="1577"/>
        <v>43404</v>
      </c>
      <c r="AU3423" s="9">
        <f t="shared" si="1578"/>
        <v>43374</v>
      </c>
      <c r="AV3423" s="9">
        <v>44798</v>
      </c>
      <c r="AW3423" s="11">
        <f t="shared" si="1579"/>
        <v>3.8191780821917809</v>
      </c>
      <c r="AX3423">
        <v>10</v>
      </c>
      <c r="AY3423" s="12">
        <v>0.05</v>
      </c>
      <c r="AZ3423">
        <f t="shared" si="1580"/>
        <v>9.5000000000000001E-2</v>
      </c>
      <c r="BA3423" s="13">
        <f t="shared" si="1581"/>
        <v>169765</v>
      </c>
      <c r="BB3423" s="16" t="s">
        <v>593</v>
      </c>
      <c r="BC3423" s="16" t="s">
        <v>593</v>
      </c>
      <c r="BD3423" s="16" t="s">
        <v>593</v>
      </c>
      <c r="BE3423" s="16" t="s">
        <v>593</v>
      </c>
      <c r="BF3423" s="16" t="s">
        <v>593</v>
      </c>
      <c r="BG3423" s="16" t="s">
        <v>593</v>
      </c>
      <c r="BH3423" s="16" t="s">
        <v>593</v>
      </c>
      <c r="BI3423" s="14">
        <f t="shared" si="1586"/>
        <v>147066</v>
      </c>
      <c r="BJ3423" s="14">
        <v>0</v>
      </c>
      <c r="BK3423" s="14">
        <f t="shared" si="1587"/>
        <v>147066</v>
      </c>
      <c r="BL3423" s="52">
        <v>0</v>
      </c>
      <c r="BM3423" s="15">
        <f t="shared" si="1588"/>
        <v>147066</v>
      </c>
    </row>
    <row r="3424" spans="1:65">
      <c r="A3424" s="8">
        <v>3422</v>
      </c>
      <c r="B3424" s="1" t="s">
        <v>44</v>
      </c>
      <c r="C3424" s="1">
        <v>1520</v>
      </c>
      <c r="D3424" s="1" t="s">
        <v>314</v>
      </c>
      <c r="E3424" s="1">
        <v>330000013</v>
      </c>
      <c r="F3424" s="1" t="s">
        <v>112</v>
      </c>
      <c r="G3424" s="1" t="s">
        <v>329</v>
      </c>
      <c r="H3424" s="1">
        <v>0</v>
      </c>
      <c r="I3424" s="1" t="s">
        <v>193</v>
      </c>
      <c r="J3424" s="1" t="s">
        <v>49</v>
      </c>
      <c r="K3424" s="1">
        <v>17406001</v>
      </c>
      <c r="L3424" s="1" t="s">
        <v>50</v>
      </c>
      <c r="M3424" s="1" t="s">
        <v>51</v>
      </c>
      <c r="N3424" s="1" t="s">
        <v>64</v>
      </c>
      <c r="O3424" s="1" t="s">
        <v>65</v>
      </c>
      <c r="P3424" s="1" t="s">
        <v>66</v>
      </c>
      <c r="Q3424" s="1" t="s">
        <v>67</v>
      </c>
      <c r="R3424" s="1" t="s">
        <v>87</v>
      </c>
      <c r="S3424" s="1" t="s">
        <v>88</v>
      </c>
      <c r="T3424" s="2">
        <v>43404</v>
      </c>
      <c r="U3424" s="2">
        <v>43404</v>
      </c>
      <c r="V3424" s="1" t="s">
        <v>52</v>
      </c>
      <c r="W3424" s="3">
        <v>1</v>
      </c>
      <c r="X3424" s="1" t="s">
        <v>53</v>
      </c>
      <c r="Y3424" s="4">
        <v>169765</v>
      </c>
      <c r="Z3424" s="4">
        <v>-20934</v>
      </c>
      <c r="AA3424" s="4">
        <v>0</v>
      </c>
      <c r="AB3424" s="4">
        <v>0</v>
      </c>
      <c r="AC3424" s="4">
        <v>0</v>
      </c>
      <c r="AD3424" s="4">
        <v>169765</v>
      </c>
      <c r="AE3424" s="5">
        <v>1614</v>
      </c>
      <c r="AF3424" s="1" t="s">
        <v>70</v>
      </c>
      <c r="AG3424" s="1" t="s">
        <v>71</v>
      </c>
      <c r="AH3424" s="1" t="s">
        <v>89</v>
      </c>
      <c r="AI3424" s="1" t="s">
        <v>57</v>
      </c>
      <c r="AJ3424" s="5">
        <v>10950</v>
      </c>
      <c r="AK3424" s="4">
        <v>-1765</v>
      </c>
      <c r="AL3424" s="4">
        <v>0</v>
      </c>
      <c r="AM3424" s="4">
        <v>0</v>
      </c>
      <c r="AN3424" s="4">
        <v>0</v>
      </c>
      <c r="AO3424" s="4">
        <v>-22699</v>
      </c>
      <c r="AP3424" s="4">
        <v>-22699</v>
      </c>
      <c r="AQ3424" s="4">
        <v>0</v>
      </c>
      <c r="AR3424" s="4">
        <v>147066</v>
      </c>
      <c r="AS3424" s="1" t="s">
        <v>52</v>
      </c>
      <c r="AT3424" s="9">
        <f t="shared" si="1577"/>
        <v>43404</v>
      </c>
      <c r="AU3424" s="9">
        <f t="shared" si="1578"/>
        <v>43374</v>
      </c>
      <c r="AV3424" s="9">
        <v>44798</v>
      </c>
      <c r="AW3424" s="11">
        <f t="shared" si="1579"/>
        <v>3.8191780821917809</v>
      </c>
      <c r="AX3424">
        <v>10</v>
      </c>
      <c r="AY3424" s="12">
        <v>0.05</v>
      </c>
      <c r="AZ3424">
        <f t="shared" si="1580"/>
        <v>9.5000000000000001E-2</v>
      </c>
      <c r="BA3424" s="13">
        <f t="shared" si="1581"/>
        <v>169765</v>
      </c>
      <c r="BB3424" s="16" t="s">
        <v>593</v>
      </c>
      <c r="BC3424" s="16" t="s">
        <v>593</v>
      </c>
      <c r="BD3424" s="16" t="s">
        <v>593</v>
      </c>
      <c r="BE3424" s="16" t="s">
        <v>593</v>
      </c>
      <c r="BF3424" s="16" t="s">
        <v>593</v>
      </c>
      <c r="BG3424" s="16" t="s">
        <v>593</v>
      </c>
      <c r="BH3424" s="16" t="s">
        <v>593</v>
      </c>
      <c r="BI3424" s="14">
        <f t="shared" si="1586"/>
        <v>147066</v>
      </c>
      <c r="BJ3424" s="14">
        <v>0</v>
      </c>
      <c r="BK3424" s="14">
        <f t="shared" si="1587"/>
        <v>147066</v>
      </c>
      <c r="BL3424" s="52">
        <v>0</v>
      </c>
      <c r="BM3424" s="15">
        <f t="shared" si="1588"/>
        <v>147066</v>
      </c>
    </row>
    <row r="3425" spans="1:65">
      <c r="A3425" s="8">
        <v>3423</v>
      </c>
      <c r="B3425" s="1" t="s">
        <v>44</v>
      </c>
      <c r="C3425" s="1">
        <v>1520</v>
      </c>
      <c r="D3425" s="1" t="s">
        <v>314</v>
      </c>
      <c r="E3425" s="1">
        <v>330000014</v>
      </c>
      <c r="F3425" s="1" t="s">
        <v>112</v>
      </c>
      <c r="G3425" s="1" t="s">
        <v>330</v>
      </c>
      <c r="H3425" s="1">
        <v>0</v>
      </c>
      <c r="I3425" s="1" t="s">
        <v>194</v>
      </c>
      <c r="J3425" s="1" t="s">
        <v>49</v>
      </c>
      <c r="K3425" s="1">
        <v>17406001</v>
      </c>
      <c r="L3425" s="1" t="s">
        <v>50</v>
      </c>
      <c r="M3425" s="1" t="s">
        <v>51</v>
      </c>
      <c r="N3425" s="1" t="s">
        <v>64</v>
      </c>
      <c r="O3425" s="1" t="s">
        <v>65</v>
      </c>
      <c r="P3425" s="1" t="s">
        <v>66</v>
      </c>
      <c r="Q3425" s="1" t="s">
        <v>67</v>
      </c>
      <c r="R3425" s="1" t="s">
        <v>87</v>
      </c>
      <c r="S3425" s="1" t="s">
        <v>88</v>
      </c>
      <c r="T3425" s="2">
        <v>43404</v>
      </c>
      <c r="U3425" s="2">
        <v>43404</v>
      </c>
      <c r="V3425" s="1" t="s">
        <v>52</v>
      </c>
      <c r="W3425" s="3">
        <v>1</v>
      </c>
      <c r="X3425" s="1" t="s">
        <v>53</v>
      </c>
      <c r="Y3425" s="4">
        <v>169765</v>
      </c>
      <c r="Z3425" s="4">
        <v>-20934</v>
      </c>
      <c r="AA3425" s="4">
        <v>0</v>
      </c>
      <c r="AB3425" s="4">
        <v>0</v>
      </c>
      <c r="AC3425" s="4">
        <v>0</v>
      </c>
      <c r="AD3425" s="4">
        <v>169765</v>
      </c>
      <c r="AE3425" s="5">
        <v>1614</v>
      </c>
      <c r="AF3425" s="1" t="s">
        <v>70</v>
      </c>
      <c r="AG3425" s="1" t="s">
        <v>71</v>
      </c>
      <c r="AH3425" s="1" t="s">
        <v>89</v>
      </c>
      <c r="AI3425" s="1" t="s">
        <v>57</v>
      </c>
      <c r="AJ3425" s="5">
        <v>10950</v>
      </c>
      <c r="AK3425" s="4">
        <v>-1765</v>
      </c>
      <c r="AL3425" s="4">
        <v>0</v>
      </c>
      <c r="AM3425" s="4">
        <v>0</v>
      </c>
      <c r="AN3425" s="4">
        <v>0</v>
      </c>
      <c r="AO3425" s="4">
        <v>-22699</v>
      </c>
      <c r="AP3425" s="4">
        <v>-22699</v>
      </c>
      <c r="AQ3425" s="4">
        <v>0</v>
      </c>
      <c r="AR3425" s="4">
        <v>147066</v>
      </c>
      <c r="AS3425" s="1" t="s">
        <v>52</v>
      </c>
      <c r="AT3425" s="9">
        <f t="shared" si="1577"/>
        <v>43404</v>
      </c>
      <c r="AU3425" s="9">
        <f t="shared" si="1578"/>
        <v>43374</v>
      </c>
      <c r="AV3425" s="9">
        <v>44798</v>
      </c>
      <c r="AW3425" s="11">
        <f t="shared" si="1579"/>
        <v>3.8191780821917809</v>
      </c>
      <c r="AX3425">
        <v>10</v>
      </c>
      <c r="AY3425" s="12">
        <v>0.05</v>
      </c>
      <c r="AZ3425">
        <f t="shared" si="1580"/>
        <v>9.5000000000000001E-2</v>
      </c>
      <c r="BA3425" s="13">
        <f t="shared" si="1581"/>
        <v>169765</v>
      </c>
      <c r="BB3425" s="16" t="s">
        <v>593</v>
      </c>
      <c r="BC3425" s="16" t="s">
        <v>593</v>
      </c>
      <c r="BD3425" s="16" t="s">
        <v>593</v>
      </c>
      <c r="BE3425" s="16" t="s">
        <v>593</v>
      </c>
      <c r="BF3425" s="16" t="s">
        <v>593</v>
      </c>
      <c r="BG3425" s="16" t="s">
        <v>593</v>
      </c>
      <c r="BH3425" s="16" t="s">
        <v>593</v>
      </c>
      <c r="BI3425" s="14">
        <f t="shared" si="1586"/>
        <v>147066</v>
      </c>
      <c r="BJ3425" s="14">
        <v>0</v>
      </c>
      <c r="BK3425" s="14">
        <f t="shared" si="1587"/>
        <v>147066</v>
      </c>
      <c r="BL3425" s="52">
        <v>0</v>
      </c>
      <c r="BM3425" s="15">
        <f t="shared" si="1588"/>
        <v>147066</v>
      </c>
    </row>
    <row r="3426" spans="1:65">
      <c r="A3426" s="8">
        <v>3424</v>
      </c>
      <c r="B3426" s="1" t="s">
        <v>44</v>
      </c>
      <c r="C3426" s="1">
        <v>1520</v>
      </c>
      <c r="D3426" s="1" t="s">
        <v>314</v>
      </c>
      <c r="E3426" s="1">
        <v>330000015</v>
      </c>
      <c r="F3426" s="1" t="s">
        <v>112</v>
      </c>
      <c r="G3426" s="1" t="s">
        <v>331</v>
      </c>
      <c r="H3426" s="1">
        <v>0</v>
      </c>
      <c r="I3426" s="1" t="s">
        <v>195</v>
      </c>
      <c r="J3426" s="1" t="s">
        <v>49</v>
      </c>
      <c r="K3426" s="1">
        <v>17406001</v>
      </c>
      <c r="L3426" s="1" t="s">
        <v>50</v>
      </c>
      <c r="M3426" s="1" t="s">
        <v>51</v>
      </c>
      <c r="N3426" s="1" t="s">
        <v>64</v>
      </c>
      <c r="O3426" s="1" t="s">
        <v>65</v>
      </c>
      <c r="P3426" s="1" t="s">
        <v>66</v>
      </c>
      <c r="Q3426" s="1" t="s">
        <v>67</v>
      </c>
      <c r="R3426" s="1" t="s">
        <v>87</v>
      </c>
      <c r="S3426" s="1" t="s">
        <v>88</v>
      </c>
      <c r="T3426" s="2">
        <v>43404</v>
      </c>
      <c r="U3426" s="2">
        <v>43404</v>
      </c>
      <c r="V3426" s="1" t="s">
        <v>52</v>
      </c>
      <c r="W3426" s="3">
        <v>1</v>
      </c>
      <c r="X3426" s="1" t="s">
        <v>53</v>
      </c>
      <c r="Y3426" s="4">
        <v>169765</v>
      </c>
      <c r="Z3426" s="4">
        <v>-20934</v>
      </c>
      <c r="AA3426" s="4">
        <v>0</v>
      </c>
      <c r="AB3426" s="4">
        <v>0</v>
      </c>
      <c r="AC3426" s="4">
        <v>0</v>
      </c>
      <c r="AD3426" s="4">
        <v>169765</v>
      </c>
      <c r="AE3426" s="5">
        <v>1614</v>
      </c>
      <c r="AF3426" s="1" t="s">
        <v>70</v>
      </c>
      <c r="AG3426" s="1" t="s">
        <v>71</v>
      </c>
      <c r="AH3426" s="1" t="s">
        <v>89</v>
      </c>
      <c r="AI3426" s="1" t="s">
        <v>57</v>
      </c>
      <c r="AJ3426" s="5">
        <v>10950</v>
      </c>
      <c r="AK3426" s="4">
        <v>-1765</v>
      </c>
      <c r="AL3426" s="4">
        <v>0</v>
      </c>
      <c r="AM3426" s="4">
        <v>0</v>
      </c>
      <c r="AN3426" s="4">
        <v>0</v>
      </c>
      <c r="AO3426" s="4">
        <v>-22699</v>
      </c>
      <c r="AP3426" s="4">
        <v>-22699</v>
      </c>
      <c r="AQ3426" s="4">
        <v>0</v>
      </c>
      <c r="AR3426" s="4">
        <v>147066</v>
      </c>
      <c r="AS3426" s="1" t="s">
        <v>52</v>
      </c>
      <c r="AT3426" s="9">
        <f t="shared" si="1577"/>
        <v>43404</v>
      </c>
      <c r="AU3426" s="9">
        <f t="shared" si="1578"/>
        <v>43374</v>
      </c>
      <c r="AV3426" s="9">
        <v>44798</v>
      </c>
      <c r="AW3426" s="11">
        <f t="shared" si="1579"/>
        <v>3.8191780821917809</v>
      </c>
      <c r="AX3426">
        <v>10</v>
      </c>
      <c r="AY3426" s="12">
        <v>0.05</v>
      </c>
      <c r="AZ3426">
        <f t="shared" si="1580"/>
        <v>9.5000000000000001E-2</v>
      </c>
      <c r="BA3426" s="13">
        <f t="shared" si="1581"/>
        <v>169765</v>
      </c>
      <c r="BB3426" s="16" t="s">
        <v>593</v>
      </c>
      <c r="BC3426" s="16" t="s">
        <v>593</v>
      </c>
      <c r="BD3426" s="16" t="s">
        <v>593</v>
      </c>
      <c r="BE3426" s="16" t="s">
        <v>593</v>
      </c>
      <c r="BF3426" s="16" t="s">
        <v>593</v>
      </c>
      <c r="BG3426" s="16" t="s">
        <v>593</v>
      </c>
      <c r="BH3426" s="16" t="s">
        <v>593</v>
      </c>
      <c r="BI3426" s="14">
        <f t="shared" si="1586"/>
        <v>147066</v>
      </c>
      <c r="BJ3426" s="14">
        <v>0</v>
      </c>
      <c r="BK3426" s="14">
        <f t="shared" si="1587"/>
        <v>147066</v>
      </c>
      <c r="BL3426" s="52">
        <v>0</v>
      </c>
      <c r="BM3426" s="15">
        <f t="shared" si="1588"/>
        <v>147066</v>
      </c>
    </row>
    <row r="3427" spans="1:65">
      <c r="A3427" s="8">
        <v>3425</v>
      </c>
      <c r="B3427" s="1" t="s">
        <v>44</v>
      </c>
      <c r="C3427" s="1">
        <v>1520</v>
      </c>
      <c r="D3427" s="1" t="s">
        <v>314</v>
      </c>
      <c r="E3427" s="1">
        <v>330000016</v>
      </c>
      <c r="F3427" s="1" t="s">
        <v>112</v>
      </c>
      <c r="G3427" s="1" t="s">
        <v>332</v>
      </c>
      <c r="H3427" s="1">
        <v>0</v>
      </c>
      <c r="I3427" s="1" t="s">
        <v>196</v>
      </c>
      <c r="J3427" s="1" t="s">
        <v>49</v>
      </c>
      <c r="K3427" s="1">
        <v>17406001</v>
      </c>
      <c r="L3427" s="1" t="s">
        <v>50</v>
      </c>
      <c r="M3427" s="1" t="s">
        <v>51</v>
      </c>
      <c r="N3427" s="1" t="s">
        <v>64</v>
      </c>
      <c r="O3427" s="1" t="s">
        <v>65</v>
      </c>
      <c r="P3427" s="1" t="s">
        <v>66</v>
      </c>
      <c r="Q3427" s="1" t="s">
        <v>67</v>
      </c>
      <c r="R3427" s="1" t="s">
        <v>87</v>
      </c>
      <c r="S3427" s="1" t="s">
        <v>88</v>
      </c>
      <c r="T3427" s="2">
        <v>43404</v>
      </c>
      <c r="U3427" s="2">
        <v>43404</v>
      </c>
      <c r="V3427" s="1" t="s">
        <v>52</v>
      </c>
      <c r="W3427" s="3">
        <v>1</v>
      </c>
      <c r="X3427" s="1" t="s">
        <v>53</v>
      </c>
      <c r="Y3427" s="4">
        <v>169765</v>
      </c>
      <c r="Z3427" s="4">
        <v>-20934</v>
      </c>
      <c r="AA3427" s="4">
        <v>0</v>
      </c>
      <c r="AB3427" s="4">
        <v>0</v>
      </c>
      <c r="AC3427" s="4">
        <v>0</v>
      </c>
      <c r="AD3427" s="4">
        <v>169765</v>
      </c>
      <c r="AE3427" s="5">
        <v>1614</v>
      </c>
      <c r="AF3427" s="1" t="s">
        <v>70</v>
      </c>
      <c r="AG3427" s="1" t="s">
        <v>71</v>
      </c>
      <c r="AH3427" s="1" t="s">
        <v>89</v>
      </c>
      <c r="AI3427" s="1" t="s">
        <v>57</v>
      </c>
      <c r="AJ3427" s="5">
        <v>10950</v>
      </c>
      <c r="AK3427" s="4">
        <v>-1765</v>
      </c>
      <c r="AL3427" s="4">
        <v>0</v>
      </c>
      <c r="AM3427" s="4">
        <v>0</v>
      </c>
      <c r="AN3427" s="4">
        <v>0</v>
      </c>
      <c r="AO3427" s="4">
        <v>-22699</v>
      </c>
      <c r="AP3427" s="4">
        <v>-22699</v>
      </c>
      <c r="AQ3427" s="4">
        <v>0</v>
      </c>
      <c r="AR3427" s="4">
        <v>147066</v>
      </c>
      <c r="AS3427" s="1" t="s">
        <v>52</v>
      </c>
      <c r="AT3427" s="9">
        <f t="shared" si="1577"/>
        <v>43404</v>
      </c>
      <c r="AU3427" s="9">
        <f t="shared" si="1578"/>
        <v>43374</v>
      </c>
      <c r="AV3427" s="9">
        <v>44798</v>
      </c>
      <c r="AW3427" s="11">
        <f t="shared" si="1579"/>
        <v>3.8191780821917809</v>
      </c>
      <c r="AX3427">
        <v>10</v>
      </c>
      <c r="AY3427" s="12">
        <v>0.05</v>
      </c>
      <c r="AZ3427">
        <f t="shared" si="1580"/>
        <v>9.5000000000000001E-2</v>
      </c>
      <c r="BA3427" s="13">
        <f t="shared" si="1581"/>
        <v>169765</v>
      </c>
      <c r="BB3427" s="16" t="s">
        <v>593</v>
      </c>
      <c r="BC3427" s="16" t="s">
        <v>593</v>
      </c>
      <c r="BD3427" s="16" t="s">
        <v>593</v>
      </c>
      <c r="BE3427" s="16" t="s">
        <v>593</v>
      </c>
      <c r="BF3427" s="16" t="s">
        <v>593</v>
      </c>
      <c r="BG3427" s="16" t="s">
        <v>593</v>
      </c>
      <c r="BH3427" s="16" t="s">
        <v>593</v>
      </c>
      <c r="BI3427" s="14">
        <f t="shared" si="1586"/>
        <v>147066</v>
      </c>
      <c r="BJ3427" s="14">
        <v>0</v>
      </c>
      <c r="BK3427" s="14">
        <f t="shared" si="1587"/>
        <v>147066</v>
      </c>
      <c r="BL3427" s="52">
        <v>0</v>
      </c>
      <c r="BM3427" s="15">
        <f t="shared" si="1588"/>
        <v>147066</v>
      </c>
    </row>
    <row r="3428" spans="1:65">
      <c r="A3428" s="8">
        <v>3426</v>
      </c>
      <c r="B3428" s="1" t="s">
        <v>44</v>
      </c>
      <c r="C3428" s="1">
        <v>1520</v>
      </c>
      <c r="D3428" s="1" t="s">
        <v>314</v>
      </c>
      <c r="E3428" s="1">
        <v>330000017</v>
      </c>
      <c r="F3428" s="1" t="s">
        <v>112</v>
      </c>
      <c r="G3428" s="1" t="s">
        <v>333</v>
      </c>
      <c r="H3428" s="1">
        <v>0</v>
      </c>
      <c r="I3428" s="1" t="s">
        <v>197</v>
      </c>
      <c r="J3428" s="1" t="s">
        <v>49</v>
      </c>
      <c r="K3428" s="1">
        <v>17406001</v>
      </c>
      <c r="L3428" s="1" t="s">
        <v>50</v>
      </c>
      <c r="M3428" s="1" t="s">
        <v>51</v>
      </c>
      <c r="N3428" s="1" t="s">
        <v>64</v>
      </c>
      <c r="O3428" s="1" t="s">
        <v>65</v>
      </c>
      <c r="P3428" s="1" t="s">
        <v>66</v>
      </c>
      <c r="Q3428" s="1" t="s">
        <v>67</v>
      </c>
      <c r="R3428" s="1" t="s">
        <v>87</v>
      </c>
      <c r="S3428" s="1" t="s">
        <v>88</v>
      </c>
      <c r="T3428" s="2">
        <v>43404</v>
      </c>
      <c r="U3428" s="2">
        <v>43404</v>
      </c>
      <c r="V3428" s="1" t="s">
        <v>52</v>
      </c>
      <c r="W3428" s="3">
        <v>1</v>
      </c>
      <c r="X3428" s="1" t="s">
        <v>53</v>
      </c>
      <c r="Y3428" s="4">
        <v>169765</v>
      </c>
      <c r="Z3428" s="4">
        <v>-20934</v>
      </c>
      <c r="AA3428" s="4">
        <v>0</v>
      </c>
      <c r="AB3428" s="4">
        <v>0</v>
      </c>
      <c r="AC3428" s="4">
        <v>0</v>
      </c>
      <c r="AD3428" s="4">
        <v>169765</v>
      </c>
      <c r="AE3428" s="5">
        <v>1614</v>
      </c>
      <c r="AF3428" s="1" t="s">
        <v>70</v>
      </c>
      <c r="AG3428" s="1" t="s">
        <v>71</v>
      </c>
      <c r="AH3428" s="1" t="s">
        <v>89</v>
      </c>
      <c r="AI3428" s="1" t="s">
        <v>57</v>
      </c>
      <c r="AJ3428" s="5">
        <v>10950</v>
      </c>
      <c r="AK3428" s="4">
        <v>-1765</v>
      </c>
      <c r="AL3428" s="4">
        <v>0</v>
      </c>
      <c r="AM3428" s="4">
        <v>0</v>
      </c>
      <c r="AN3428" s="4">
        <v>0</v>
      </c>
      <c r="AO3428" s="4">
        <v>-22699</v>
      </c>
      <c r="AP3428" s="4">
        <v>-22699</v>
      </c>
      <c r="AQ3428" s="4">
        <v>0</v>
      </c>
      <c r="AR3428" s="4">
        <v>147066</v>
      </c>
      <c r="AS3428" s="1" t="s">
        <v>52</v>
      </c>
      <c r="AT3428" s="9">
        <f t="shared" si="1577"/>
        <v>43404</v>
      </c>
      <c r="AU3428" s="9">
        <f t="shared" si="1578"/>
        <v>43374</v>
      </c>
      <c r="AV3428" s="9">
        <v>44798</v>
      </c>
      <c r="AW3428" s="11">
        <f t="shared" si="1579"/>
        <v>3.8191780821917809</v>
      </c>
      <c r="AX3428">
        <v>10</v>
      </c>
      <c r="AY3428" s="12">
        <v>0.05</v>
      </c>
      <c r="AZ3428">
        <f t="shared" si="1580"/>
        <v>9.5000000000000001E-2</v>
      </c>
      <c r="BA3428" s="13">
        <f t="shared" si="1581"/>
        <v>169765</v>
      </c>
      <c r="BB3428" s="16" t="s">
        <v>593</v>
      </c>
      <c r="BC3428" s="16" t="s">
        <v>593</v>
      </c>
      <c r="BD3428" s="16" t="s">
        <v>593</v>
      </c>
      <c r="BE3428" s="16" t="s">
        <v>593</v>
      </c>
      <c r="BF3428" s="16" t="s">
        <v>593</v>
      </c>
      <c r="BG3428" s="16" t="s">
        <v>593</v>
      </c>
      <c r="BH3428" s="16" t="s">
        <v>593</v>
      </c>
      <c r="BI3428" s="14">
        <f t="shared" si="1586"/>
        <v>147066</v>
      </c>
      <c r="BJ3428" s="14">
        <v>0</v>
      </c>
      <c r="BK3428" s="14">
        <f t="shared" si="1587"/>
        <v>147066</v>
      </c>
      <c r="BL3428" s="52">
        <v>0</v>
      </c>
      <c r="BM3428" s="15">
        <f t="shared" si="1588"/>
        <v>147066</v>
      </c>
    </row>
    <row r="3429" spans="1:65">
      <c r="A3429" s="8">
        <v>3427</v>
      </c>
      <c r="B3429" s="1" t="s">
        <v>44</v>
      </c>
      <c r="C3429" s="1">
        <v>1520</v>
      </c>
      <c r="D3429" s="1" t="s">
        <v>314</v>
      </c>
      <c r="E3429" s="1">
        <v>330000018</v>
      </c>
      <c r="F3429" s="1" t="s">
        <v>112</v>
      </c>
      <c r="G3429" s="1" t="s">
        <v>334</v>
      </c>
      <c r="H3429" s="1">
        <v>0</v>
      </c>
      <c r="I3429" s="1" t="s">
        <v>198</v>
      </c>
      <c r="J3429" s="1" t="s">
        <v>49</v>
      </c>
      <c r="K3429" s="1">
        <v>17406001</v>
      </c>
      <c r="L3429" s="1" t="s">
        <v>50</v>
      </c>
      <c r="M3429" s="1" t="s">
        <v>51</v>
      </c>
      <c r="N3429" s="1" t="s">
        <v>64</v>
      </c>
      <c r="O3429" s="1" t="s">
        <v>65</v>
      </c>
      <c r="P3429" s="1" t="s">
        <v>66</v>
      </c>
      <c r="Q3429" s="1" t="s">
        <v>67</v>
      </c>
      <c r="R3429" s="1" t="s">
        <v>87</v>
      </c>
      <c r="S3429" s="1" t="s">
        <v>88</v>
      </c>
      <c r="T3429" s="2">
        <v>43404</v>
      </c>
      <c r="U3429" s="2">
        <v>43404</v>
      </c>
      <c r="V3429" s="1" t="s">
        <v>52</v>
      </c>
      <c r="W3429" s="3">
        <v>1</v>
      </c>
      <c r="X3429" s="1" t="s">
        <v>53</v>
      </c>
      <c r="Y3429" s="4">
        <v>169765</v>
      </c>
      <c r="Z3429" s="4">
        <v>-20934</v>
      </c>
      <c r="AA3429" s="4">
        <v>0</v>
      </c>
      <c r="AB3429" s="4">
        <v>0</v>
      </c>
      <c r="AC3429" s="4">
        <v>0</v>
      </c>
      <c r="AD3429" s="4">
        <v>169765</v>
      </c>
      <c r="AE3429" s="5">
        <v>1614</v>
      </c>
      <c r="AF3429" s="1" t="s">
        <v>70</v>
      </c>
      <c r="AG3429" s="1" t="s">
        <v>71</v>
      </c>
      <c r="AH3429" s="1" t="s">
        <v>89</v>
      </c>
      <c r="AI3429" s="1" t="s">
        <v>57</v>
      </c>
      <c r="AJ3429" s="5">
        <v>10950</v>
      </c>
      <c r="AK3429" s="4">
        <v>-1765</v>
      </c>
      <c r="AL3429" s="4">
        <v>0</v>
      </c>
      <c r="AM3429" s="4">
        <v>0</v>
      </c>
      <c r="AN3429" s="4">
        <v>0</v>
      </c>
      <c r="AO3429" s="4">
        <v>-22699</v>
      </c>
      <c r="AP3429" s="4">
        <v>-22699</v>
      </c>
      <c r="AQ3429" s="4">
        <v>0</v>
      </c>
      <c r="AR3429" s="4">
        <v>147066</v>
      </c>
      <c r="AS3429" s="1" t="s">
        <v>52</v>
      </c>
      <c r="AT3429" s="9">
        <f t="shared" si="1577"/>
        <v>43404</v>
      </c>
      <c r="AU3429" s="9">
        <f t="shared" si="1578"/>
        <v>43374</v>
      </c>
      <c r="AV3429" s="9">
        <v>44798</v>
      </c>
      <c r="AW3429" s="11">
        <f t="shared" si="1579"/>
        <v>3.8191780821917809</v>
      </c>
      <c r="AX3429">
        <v>10</v>
      </c>
      <c r="AY3429" s="12">
        <v>0.05</v>
      </c>
      <c r="AZ3429">
        <f t="shared" si="1580"/>
        <v>9.5000000000000001E-2</v>
      </c>
      <c r="BA3429" s="13">
        <f t="shared" si="1581"/>
        <v>169765</v>
      </c>
      <c r="BB3429" s="16" t="s">
        <v>593</v>
      </c>
      <c r="BC3429" s="16" t="s">
        <v>593</v>
      </c>
      <c r="BD3429" s="16" t="s">
        <v>593</v>
      </c>
      <c r="BE3429" s="16" t="s">
        <v>593</v>
      </c>
      <c r="BF3429" s="16" t="s">
        <v>593</v>
      </c>
      <c r="BG3429" s="16" t="s">
        <v>593</v>
      </c>
      <c r="BH3429" s="16" t="s">
        <v>593</v>
      </c>
      <c r="BI3429" s="14">
        <f t="shared" si="1586"/>
        <v>147066</v>
      </c>
      <c r="BJ3429" s="14">
        <v>0</v>
      </c>
      <c r="BK3429" s="14">
        <f t="shared" si="1587"/>
        <v>147066</v>
      </c>
      <c r="BL3429" s="52">
        <v>0</v>
      </c>
      <c r="BM3429" s="15">
        <f t="shared" si="1588"/>
        <v>147066</v>
      </c>
    </row>
    <row r="3430" spans="1:65">
      <c r="A3430" s="8">
        <v>3428</v>
      </c>
      <c r="B3430" s="1" t="s">
        <v>44</v>
      </c>
      <c r="C3430" s="1">
        <v>1520</v>
      </c>
      <c r="D3430" s="1" t="s">
        <v>314</v>
      </c>
      <c r="E3430" s="1">
        <v>330000019</v>
      </c>
      <c r="F3430" s="1" t="s">
        <v>112</v>
      </c>
      <c r="G3430" s="1" t="s">
        <v>335</v>
      </c>
      <c r="H3430" s="1">
        <v>0</v>
      </c>
      <c r="I3430" s="1" t="s">
        <v>199</v>
      </c>
      <c r="J3430" s="1" t="s">
        <v>49</v>
      </c>
      <c r="K3430" s="1">
        <v>17406001</v>
      </c>
      <c r="L3430" s="1" t="s">
        <v>50</v>
      </c>
      <c r="M3430" s="1" t="s">
        <v>51</v>
      </c>
      <c r="N3430" s="1" t="s">
        <v>64</v>
      </c>
      <c r="O3430" s="1" t="s">
        <v>65</v>
      </c>
      <c r="P3430" s="1" t="s">
        <v>66</v>
      </c>
      <c r="Q3430" s="1" t="s">
        <v>67</v>
      </c>
      <c r="R3430" s="1" t="s">
        <v>87</v>
      </c>
      <c r="S3430" s="1" t="s">
        <v>88</v>
      </c>
      <c r="T3430" s="2">
        <v>43404</v>
      </c>
      <c r="U3430" s="2">
        <v>43404</v>
      </c>
      <c r="V3430" s="1" t="s">
        <v>52</v>
      </c>
      <c r="W3430" s="3">
        <v>1</v>
      </c>
      <c r="X3430" s="1" t="s">
        <v>53</v>
      </c>
      <c r="Y3430" s="4">
        <v>169765</v>
      </c>
      <c r="Z3430" s="4">
        <v>-20934</v>
      </c>
      <c r="AA3430" s="4">
        <v>0</v>
      </c>
      <c r="AB3430" s="4">
        <v>0</v>
      </c>
      <c r="AC3430" s="4">
        <v>0</v>
      </c>
      <c r="AD3430" s="4">
        <v>169765</v>
      </c>
      <c r="AE3430" s="5">
        <v>1614</v>
      </c>
      <c r="AF3430" s="1" t="s">
        <v>70</v>
      </c>
      <c r="AG3430" s="1" t="s">
        <v>71</v>
      </c>
      <c r="AH3430" s="1" t="s">
        <v>89</v>
      </c>
      <c r="AI3430" s="1" t="s">
        <v>57</v>
      </c>
      <c r="AJ3430" s="5">
        <v>10950</v>
      </c>
      <c r="AK3430" s="4">
        <v>-1765</v>
      </c>
      <c r="AL3430" s="4">
        <v>0</v>
      </c>
      <c r="AM3430" s="4">
        <v>0</v>
      </c>
      <c r="AN3430" s="4">
        <v>0</v>
      </c>
      <c r="AO3430" s="4">
        <v>-22699</v>
      </c>
      <c r="AP3430" s="4">
        <v>-22699</v>
      </c>
      <c r="AQ3430" s="4">
        <v>0</v>
      </c>
      <c r="AR3430" s="4">
        <v>147066</v>
      </c>
      <c r="AS3430" s="1" t="s">
        <v>52</v>
      </c>
      <c r="AT3430" s="9">
        <f t="shared" si="1577"/>
        <v>43404</v>
      </c>
      <c r="AU3430" s="9">
        <f t="shared" si="1578"/>
        <v>43374</v>
      </c>
      <c r="AV3430" s="9">
        <v>44798</v>
      </c>
      <c r="AW3430" s="11">
        <f t="shared" si="1579"/>
        <v>3.8191780821917809</v>
      </c>
      <c r="AX3430">
        <v>10</v>
      </c>
      <c r="AY3430" s="12">
        <v>0.05</v>
      </c>
      <c r="AZ3430">
        <f t="shared" si="1580"/>
        <v>9.5000000000000001E-2</v>
      </c>
      <c r="BA3430" s="13">
        <f t="shared" si="1581"/>
        <v>169765</v>
      </c>
      <c r="BB3430" s="16" t="s">
        <v>593</v>
      </c>
      <c r="BC3430" s="16" t="s">
        <v>593</v>
      </c>
      <c r="BD3430" s="16" t="s">
        <v>593</v>
      </c>
      <c r="BE3430" s="16" t="s">
        <v>593</v>
      </c>
      <c r="BF3430" s="16" t="s">
        <v>593</v>
      </c>
      <c r="BG3430" s="16" t="s">
        <v>593</v>
      </c>
      <c r="BH3430" s="16" t="s">
        <v>593</v>
      </c>
      <c r="BI3430" s="14">
        <f t="shared" si="1586"/>
        <v>147066</v>
      </c>
      <c r="BJ3430" s="14">
        <v>0</v>
      </c>
      <c r="BK3430" s="14">
        <f t="shared" si="1587"/>
        <v>147066</v>
      </c>
      <c r="BL3430" s="52">
        <v>0</v>
      </c>
      <c r="BM3430" s="15">
        <f t="shared" si="1588"/>
        <v>147066</v>
      </c>
    </row>
    <row r="3431" spans="1:65">
      <c r="A3431" s="8">
        <v>3429</v>
      </c>
      <c r="B3431" s="1" t="s">
        <v>44</v>
      </c>
      <c r="C3431" s="1">
        <v>1520</v>
      </c>
      <c r="D3431" s="1" t="s">
        <v>314</v>
      </c>
      <c r="E3431" s="1">
        <v>330000020</v>
      </c>
      <c r="F3431" s="1" t="s">
        <v>112</v>
      </c>
      <c r="G3431" s="1" t="s">
        <v>336</v>
      </c>
      <c r="H3431" s="1">
        <v>0</v>
      </c>
      <c r="I3431" s="1" t="s">
        <v>200</v>
      </c>
      <c r="J3431" s="1" t="s">
        <v>49</v>
      </c>
      <c r="K3431" s="1">
        <v>17406001</v>
      </c>
      <c r="L3431" s="1" t="s">
        <v>50</v>
      </c>
      <c r="M3431" s="1" t="s">
        <v>51</v>
      </c>
      <c r="N3431" s="1" t="s">
        <v>64</v>
      </c>
      <c r="O3431" s="1" t="s">
        <v>65</v>
      </c>
      <c r="P3431" s="1" t="s">
        <v>66</v>
      </c>
      <c r="Q3431" s="1" t="s">
        <v>67</v>
      </c>
      <c r="R3431" s="1" t="s">
        <v>87</v>
      </c>
      <c r="S3431" s="1" t="s">
        <v>88</v>
      </c>
      <c r="T3431" s="2">
        <v>43404</v>
      </c>
      <c r="U3431" s="2">
        <v>43404</v>
      </c>
      <c r="V3431" s="1" t="s">
        <v>52</v>
      </c>
      <c r="W3431" s="3">
        <v>1</v>
      </c>
      <c r="X3431" s="1" t="s">
        <v>53</v>
      </c>
      <c r="Y3431" s="4">
        <v>169765</v>
      </c>
      <c r="Z3431" s="4">
        <v>-20934</v>
      </c>
      <c r="AA3431" s="4">
        <v>0</v>
      </c>
      <c r="AB3431" s="4">
        <v>0</v>
      </c>
      <c r="AC3431" s="4">
        <v>0</v>
      </c>
      <c r="AD3431" s="4">
        <v>169765</v>
      </c>
      <c r="AE3431" s="5">
        <v>1614</v>
      </c>
      <c r="AF3431" s="1" t="s">
        <v>70</v>
      </c>
      <c r="AG3431" s="1" t="s">
        <v>71</v>
      </c>
      <c r="AH3431" s="1" t="s">
        <v>89</v>
      </c>
      <c r="AI3431" s="1" t="s">
        <v>57</v>
      </c>
      <c r="AJ3431" s="5">
        <v>10950</v>
      </c>
      <c r="AK3431" s="4">
        <v>-1765</v>
      </c>
      <c r="AL3431" s="4">
        <v>0</v>
      </c>
      <c r="AM3431" s="4">
        <v>0</v>
      </c>
      <c r="AN3431" s="4">
        <v>0</v>
      </c>
      <c r="AO3431" s="4">
        <v>-22699</v>
      </c>
      <c r="AP3431" s="4">
        <v>-22699</v>
      </c>
      <c r="AQ3431" s="4">
        <v>0</v>
      </c>
      <c r="AR3431" s="4">
        <v>147066</v>
      </c>
      <c r="AS3431" s="1" t="s">
        <v>52</v>
      </c>
      <c r="AT3431" s="9">
        <f t="shared" si="1577"/>
        <v>43404</v>
      </c>
      <c r="AU3431" s="9">
        <f t="shared" si="1578"/>
        <v>43374</v>
      </c>
      <c r="AV3431" s="9">
        <v>44798</v>
      </c>
      <c r="AW3431" s="11">
        <f t="shared" si="1579"/>
        <v>3.8191780821917809</v>
      </c>
      <c r="AX3431">
        <v>10</v>
      </c>
      <c r="AY3431" s="12">
        <v>0.05</v>
      </c>
      <c r="AZ3431">
        <f t="shared" si="1580"/>
        <v>9.5000000000000001E-2</v>
      </c>
      <c r="BA3431" s="13">
        <f t="shared" si="1581"/>
        <v>169765</v>
      </c>
      <c r="BB3431" s="16" t="s">
        <v>593</v>
      </c>
      <c r="BC3431" s="16" t="s">
        <v>593</v>
      </c>
      <c r="BD3431" s="16" t="s">
        <v>593</v>
      </c>
      <c r="BE3431" s="16" t="s">
        <v>593</v>
      </c>
      <c r="BF3431" s="16" t="s">
        <v>593</v>
      </c>
      <c r="BG3431" s="16" t="s">
        <v>593</v>
      </c>
      <c r="BH3431" s="16" t="s">
        <v>593</v>
      </c>
      <c r="BI3431" s="14">
        <f t="shared" si="1586"/>
        <v>147066</v>
      </c>
      <c r="BJ3431" s="14">
        <v>0</v>
      </c>
      <c r="BK3431" s="14">
        <f t="shared" si="1587"/>
        <v>147066</v>
      </c>
      <c r="BL3431" s="52">
        <v>0</v>
      </c>
      <c r="BM3431" s="15">
        <f t="shared" si="1588"/>
        <v>147066</v>
      </c>
    </row>
    <row r="3432" spans="1:65">
      <c r="A3432" s="8">
        <v>3430</v>
      </c>
      <c r="B3432" s="1" t="s">
        <v>44</v>
      </c>
      <c r="C3432" s="1">
        <v>1520</v>
      </c>
      <c r="D3432" s="1" t="s">
        <v>314</v>
      </c>
      <c r="E3432" s="1">
        <v>330000021</v>
      </c>
      <c r="F3432" s="1" t="s">
        <v>112</v>
      </c>
      <c r="G3432" s="1" t="s">
        <v>337</v>
      </c>
      <c r="H3432" s="1">
        <v>0</v>
      </c>
      <c r="I3432" s="1" t="s">
        <v>201</v>
      </c>
      <c r="J3432" s="1" t="s">
        <v>49</v>
      </c>
      <c r="K3432" s="1">
        <v>17406001</v>
      </c>
      <c r="L3432" s="1" t="s">
        <v>50</v>
      </c>
      <c r="M3432" s="1" t="s">
        <v>51</v>
      </c>
      <c r="N3432" s="1" t="s">
        <v>64</v>
      </c>
      <c r="O3432" s="1" t="s">
        <v>65</v>
      </c>
      <c r="P3432" s="1" t="s">
        <v>66</v>
      </c>
      <c r="Q3432" s="1" t="s">
        <v>67</v>
      </c>
      <c r="R3432" s="1" t="s">
        <v>87</v>
      </c>
      <c r="S3432" s="1" t="s">
        <v>88</v>
      </c>
      <c r="T3432" s="2">
        <v>43404</v>
      </c>
      <c r="U3432" s="2">
        <v>43404</v>
      </c>
      <c r="V3432" s="1" t="s">
        <v>52</v>
      </c>
      <c r="W3432" s="3">
        <v>1</v>
      </c>
      <c r="X3432" s="1" t="s">
        <v>53</v>
      </c>
      <c r="Y3432" s="4">
        <v>169765</v>
      </c>
      <c r="Z3432" s="4">
        <v>-20934</v>
      </c>
      <c r="AA3432" s="4">
        <v>0</v>
      </c>
      <c r="AB3432" s="4">
        <v>0</v>
      </c>
      <c r="AC3432" s="4">
        <v>0</v>
      </c>
      <c r="AD3432" s="4">
        <v>169765</v>
      </c>
      <c r="AE3432" s="5">
        <v>1614</v>
      </c>
      <c r="AF3432" s="1" t="s">
        <v>70</v>
      </c>
      <c r="AG3432" s="1" t="s">
        <v>71</v>
      </c>
      <c r="AH3432" s="1" t="s">
        <v>89</v>
      </c>
      <c r="AI3432" s="1" t="s">
        <v>57</v>
      </c>
      <c r="AJ3432" s="5">
        <v>10950</v>
      </c>
      <c r="AK3432" s="4">
        <v>-1765</v>
      </c>
      <c r="AL3432" s="4">
        <v>0</v>
      </c>
      <c r="AM3432" s="4">
        <v>0</v>
      </c>
      <c r="AN3432" s="4">
        <v>0</v>
      </c>
      <c r="AO3432" s="4">
        <v>-22699</v>
      </c>
      <c r="AP3432" s="4">
        <v>-22699</v>
      </c>
      <c r="AQ3432" s="4">
        <v>0</v>
      </c>
      <c r="AR3432" s="4">
        <v>147066</v>
      </c>
      <c r="AS3432" s="1" t="s">
        <v>52</v>
      </c>
      <c r="AT3432" s="9">
        <f t="shared" si="1577"/>
        <v>43404</v>
      </c>
      <c r="AU3432" s="9">
        <f t="shared" si="1578"/>
        <v>43374</v>
      </c>
      <c r="AV3432" s="9">
        <v>44798</v>
      </c>
      <c r="AW3432" s="11">
        <f t="shared" si="1579"/>
        <v>3.8191780821917809</v>
      </c>
      <c r="AX3432">
        <v>10</v>
      </c>
      <c r="AY3432" s="12">
        <v>0.05</v>
      </c>
      <c r="AZ3432">
        <f t="shared" si="1580"/>
        <v>9.5000000000000001E-2</v>
      </c>
      <c r="BA3432" s="13">
        <f t="shared" si="1581"/>
        <v>169765</v>
      </c>
      <c r="BB3432" s="16" t="s">
        <v>593</v>
      </c>
      <c r="BC3432" s="16" t="s">
        <v>593</v>
      </c>
      <c r="BD3432" s="16" t="s">
        <v>593</v>
      </c>
      <c r="BE3432" s="16" t="s">
        <v>593</v>
      </c>
      <c r="BF3432" s="16" t="s">
        <v>593</v>
      </c>
      <c r="BG3432" s="16" t="s">
        <v>593</v>
      </c>
      <c r="BH3432" s="16" t="s">
        <v>593</v>
      </c>
      <c r="BI3432" s="14">
        <f t="shared" si="1586"/>
        <v>147066</v>
      </c>
      <c r="BJ3432" s="14">
        <v>0</v>
      </c>
      <c r="BK3432" s="14">
        <f t="shared" si="1587"/>
        <v>147066</v>
      </c>
      <c r="BL3432" s="52">
        <v>0</v>
      </c>
      <c r="BM3432" s="15">
        <f t="shared" si="1588"/>
        <v>147066</v>
      </c>
    </row>
    <row r="3433" spans="1:65">
      <c r="A3433" s="8">
        <v>3431</v>
      </c>
      <c r="B3433" s="1" t="s">
        <v>44</v>
      </c>
      <c r="C3433" s="1">
        <v>1520</v>
      </c>
      <c r="D3433" s="1" t="s">
        <v>314</v>
      </c>
      <c r="E3433" s="1">
        <v>330000022</v>
      </c>
      <c r="F3433" s="1" t="s">
        <v>112</v>
      </c>
      <c r="G3433" s="1" t="s">
        <v>338</v>
      </c>
      <c r="H3433" s="1">
        <v>0</v>
      </c>
      <c r="I3433" s="1" t="s">
        <v>202</v>
      </c>
      <c r="J3433" s="1" t="s">
        <v>49</v>
      </c>
      <c r="K3433" s="1">
        <v>17406001</v>
      </c>
      <c r="L3433" s="1" t="s">
        <v>50</v>
      </c>
      <c r="M3433" s="1" t="s">
        <v>51</v>
      </c>
      <c r="N3433" s="1" t="s">
        <v>64</v>
      </c>
      <c r="O3433" s="1" t="s">
        <v>65</v>
      </c>
      <c r="P3433" s="1" t="s">
        <v>66</v>
      </c>
      <c r="Q3433" s="1" t="s">
        <v>67</v>
      </c>
      <c r="R3433" s="1" t="s">
        <v>87</v>
      </c>
      <c r="S3433" s="1" t="s">
        <v>88</v>
      </c>
      <c r="T3433" s="2">
        <v>43404</v>
      </c>
      <c r="U3433" s="2">
        <v>43404</v>
      </c>
      <c r="V3433" s="1" t="s">
        <v>52</v>
      </c>
      <c r="W3433" s="3">
        <v>1</v>
      </c>
      <c r="X3433" s="1" t="s">
        <v>53</v>
      </c>
      <c r="Y3433" s="4">
        <v>169765</v>
      </c>
      <c r="Z3433" s="4">
        <v>-20934</v>
      </c>
      <c r="AA3433" s="4">
        <v>0</v>
      </c>
      <c r="AB3433" s="4">
        <v>0</v>
      </c>
      <c r="AC3433" s="4">
        <v>0</v>
      </c>
      <c r="AD3433" s="4">
        <v>169765</v>
      </c>
      <c r="AE3433" s="5">
        <v>1614</v>
      </c>
      <c r="AF3433" s="1" t="s">
        <v>70</v>
      </c>
      <c r="AG3433" s="1" t="s">
        <v>71</v>
      </c>
      <c r="AH3433" s="1" t="s">
        <v>89</v>
      </c>
      <c r="AI3433" s="1" t="s">
        <v>57</v>
      </c>
      <c r="AJ3433" s="5">
        <v>10950</v>
      </c>
      <c r="AK3433" s="4">
        <v>-1765</v>
      </c>
      <c r="AL3433" s="4">
        <v>0</v>
      </c>
      <c r="AM3433" s="4">
        <v>0</v>
      </c>
      <c r="AN3433" s="4">
        <v>0</v>
      </c>
      <c r="AO3433" s="4">
        <v>-22699</v>
      </c>
      <c r="AP3433" s="4">
        <v>-22699</v>
      </c>
      <c r="AQ3433" s="4">
        <v>0</v>
      </c>
      <c r="AR3433" s="4">
        <v>147066</v>
      </c>
      <c r="AS3433" s="1" t="s">
        <v>52</v>
      </c>
      <c r="AT3433" s="9">
        <f t="shared" si="1577"/>
        <v>43404</v>
      </c>
      <c r="AU3433" s="9">
        <f t="shared" si="1578"/>
        <v>43374</v>
      </c>
      <c r="AV3433" s="9">
        <v>44798</v>
      </c>
      <c r="AW3433" s="11">
        <f t="shared" si="1579"/>
        <v>3.8191780821917809</v>
      </c>
      <c r="AX3433">
        <v>10</v>
      </c>
      <c r="AY3433" s="12">
        <v>0.05</v>
      </c>
      <c r="AZ3433">
        <f t="shared" si="1580"/>
        <v>9.5000000000000001E-2</v>
      </c>
      <c r="BA3433" s="13">
        <f t="shared" si="1581"/>
        <v>169765</v>
      </c>
      <c r="BB3433" s="16" t="s">
        <v>593</v>
      </c>
      <c r="BC3433" s="16" t="s">
        <v>593</v>
      </c>
      <c r="BD3433" s="16" t="s">
        <v>593</v>
      </c>
      <c r="BE3433" s="16" t="s">
        <v>593</v>
      </c>
      <c r="BF3433" s="16" t="s">
        <v>593</v>
      </c>
      <c r="BG3433" s="16" t="s">
        <v>593</v>
      </c>
      <c r="BH3433" s="16" t="s">
        <v>593</v>
      </c>
      <c r="BI3433" s="14">
        <f t="shared" si="1586"/>
        <v>147066</v>
      </c>
      <c r="BJ3433" s="14">
        <v>0</v>
      </c>
      <c r="BK3433" s="14">
        <f t="shared" si="1587"/>
        <v>147066</v>
      </c>
      <c r="BL3433" s="52">
        <v>0</v>
      </c>
      <c r="BM3433" s="15">
        <f t="shared" si="1588"/>
        <v>147066</v>
      </c>
    </row>
    <row r="3434" spans="1:65">
      <c r="A3434" s="8">
        <v>3432</v>
      </c>
      <c r="B3434" s="1" t="s">
        <v>44</v>
      </c>
      <c r="C3434" s="1">
        <v>1520</v>
      </c>
      <c r="D3434" s="1" t="s">
        <v>314</v>
      </c>
      <c r="E3434" s="1">
        <v>330000023</v>
      </c>
      <c r="F3434" s="1" t="s">
        <v>112</v>
      </c>
      <c r="G3434" s="1" t="s">
        <v>339</v>
      </c>
      <c r="H3434" s="1">
        <v>0</v>
      </c>
      <c r="I3434" s="1" t="s">
        <v>203</v>
      </c>
      <c r="J3434" s="1" t="s">
        <v>49</v>
      </c>
      <c r="K3434" s="1">
        <v>17406001</v>
      </c>
      <c r="L3434" s="1" t="s">
        <v>50</v>
      </c>
      <c r="M3434" s="1" t="s">
        <v>51</v>
      </c>
      <c r="N3434" s="1" t="s">
        <v>64</v>
      </c>
      <c r="O3434" s="1" t="s">
        <v>65</v>
      </c>
      <c r="P3434" s="1" t="s">
        <v>66</v>
      </c>
      <c r="Q3434" s="1" t="s">
        <v>67</v>
      </c>
      <c r="R3434" s="1" t="s">
        <v>87</v>
      </c>
      <c r="S3434" s="1" t="s">
        <v>88</v>
      </c>
      <c r="T3434" s="2">
        <v>43404</v>
      </c>
      <c r="U3434" s="2">
        <v>43404</v>
      </c>
      <c r="V3434" s="1" t="s">
        <v>52</v>
      </c>
      <c r="W3434" s="3">
        <v>1</v>
      </c>
      <c r="X3434" s="1" t="s">
        <v>53</v>
      </c>
      <c r="Y3434" s="4">
        <v>169765</v>
      </c>
      <c r="Z3434" s="4">
        <v>-20934</v>
      </c>
      <c r="AA3434" s="4">
        <v>0</v>
      </c>
      <c r="AB3434" s="4">
        <v>0</v>
      </c>
      <c r="AC3434" s="4">
        <v>0</v>
      </c>
      <c r="AD3434" s="4">
        <v>169765</v>
      </c>
      <c r="AE3434" s="5">
        <v>1614</v>
      </c>
      <c r="AF3434" s="1" t="s">
        <v>70</v>
      </c>
      <c r="AG3434" s="1" t="s">
        <v>71</v>
      </c>
      <c r="AH3434" s="1" t="s">
        <v>89</v>
      </c>
      <c r="AI3434" s="1" t="s">
        <v>57</v>
      </c>
      <c r="AJ3434" s="5">
        <v>10950</v>
      </c>
      <c r="AK3434" s="4">
        <v>-1765</v>
      </c>
      <c r="AL3434" s="4">
        <v>0</v>
      </c>
      <c r="AM3434" s="4">
        <v>0</v>
      </c>
      <c r="AN3434" s="4">
        <v>0</v>
      </c>
      <c r="AO3434" s="4">
        <v>-22699</v>
      </c>
      <c r="AP3434" s="4">
        <v>-22699</v>
      </c>
      <c r="AQ3434" s="4">
        <v>0</v>
      </c>
      <c r="AR3434" s="4">
        <v>147066</v>
      </c>
      <c r="AS3434" s="1" t="s">
        <v>52</v>
      </c>
      <c r="AT3434" s="9">
        <f t="shared" si="1577"/>
        <v>43404</v>
      </c>
      <c r="AU3434" s="9">
        <f t="shared" si="1578"/>
        <v>43374</v>
      </c>
      <c r="AV3434" s="9">
        <v>44798</v>
      </c>
      <c r="AW3434" s="11">
        <f t="shared" si="1579"/>
        <v>3.8191780821917809</v>
      </c>
      <c r="AX3434">
        <v>10</v>
      </c>
      <c r="AY3434" s="12">
        <v>0.05</v>
      </c>
      <c r="AZ3434">
        <f t="shared" si="1580"/>
        <v>9.5000000000000001E-2</v>
      </c>
      <c r="BA3434" s="13">
        <f t="shared" si="1581"/>
        <v>169765</v>
      </c>
      <c r="BB3434" s="16" t="s">
        <v>593</v>
      </c>
      <c r="BC3434" s="16" t="s">
        <v>593</v>
      </c>
      <c r="BD3434" s="16" t="s">
        <v>593</v>
      </c>
      <c r="BE3434" s="16" t="s">
        <v>593</v>
      </c>
      <c r="BF3434" s="16" t="s">
        <v>593</v>
      </c>
      <c r="BG3434" s="16" t="s">
        <v>593</v>
      </c>
      <c r="BH3434" s="16" t="s">
        <v>593</v>
      </c>
      <c r="BI3434" s="14">
        <f t="shared" si="1586"/>
        <v>147066</v>
      </c>
      <c r="BJ3434" s="14">
        <v>0</v>
      </c>
      <c r="BK3434" s="14">
        <f t="shared" si="1587"/>
        <v>147066</v>
      </c>
      <c r="BL3434" s="52">
        <v>0</v>
      </c>
      <c r="BM3434" s="15">
        <f t="shared" si="1588"/>
        <v>147066</v>
      </c>
    </row>
    <row r="3435" spans="1:65">
      <c r="A3435" s="8">
        <v>3433</v>
      </c>
      <c r="B3435" s="1" t="s">
        <v>44</v>
      </c>
      <c r="C3435" s="1">
        <v>1520</v>
      </c>
      <c r="D3435" s="1" t="s">
        <v>314</v>
      </c>
      <c r="E3435" s="1">
        <v>330000024</v>
      </c>
      <c r="F3435" s="1" t="s">
        <v>112</v>
      </c>
      <c r="G3435" s="1" t="s">
        <v>340</v>
      </c>
      <c r="H3435" s="1">
        <v>0</v>
      </c>
      <c r="I3435" s="1" t="s">
        <v>204</v>
      </c>
      <c r="J3435" s="1" t="s">
        <v>49</v>
      </c>
      <c r="K3435" s="1">
        <v>17406001</v>
      </c>
      <c r="L3435" s="1" t="s">
        <v>50</v>
      </c>
      <c r="M3435" s="1" t="s">
        <v>51</v>
      </c>
      <c r="N3435" s="1" t="s">
        <v>64</v>
      </c>
      <c r="O3435" s="1" t="s">
        <v>65</v>
      </c>
      <c r="P3435" s="1" t="s">
        <v>66</v>
      </c>
      <c r="Q3435" s="1" t="s">
        <v>67</v>
      </c>
      <c r="R3435" s="1" t="s">
        <v>87</v>
      </c>
      <c r="S3435" s="1" t="s">
        <v>88</v>
      </c>
      <c r="T3435" s="2">
        <v>43404</v>
      </c>
      <c r="U3435" s="2">
        <v>43404</v>
      </c>
      <c r="V3435" s="1" t="s">
        <v>52</v>
      </c>
      <c r="W3435" s="3">
        <v>1</v>
      </c>
      <c r="X3435" s="1" t="s">
        <v>53</v>
      </c>
      <c r="Y3435" s="4">
        <v>169765</v>
      </c>
      <c r="Z3435" s="4">
        <v>-20934</v>
      </c>
      <c r="AA3435" s="4">
        <v>0</v>
      </c>
      <c r="AB3435" s="4">
        <v>0</v>
      </c>
      <c r="AC3435" s="4">
        <v>0</v>
      </c>
      <c r="AD3435" s="4">
        <v>169765</v>
      </c>
      <c r="AE3435" s="5">
        <v>1614</v>
      </c>
      <c r="AF3435" s="1" t="s">
        <v>70</v>
      </c>
      <c r="AG3435" s="1" t="s">
        <v>71</v>
      </c>
      <c r="AH3435" s="1" t="s">
        <v>89</v>
      </c>
      <c r="AI3435" s="1" t="s">
        <v>57</v>
      </c>
      <c r="AJ3435" s="5">
        <v>10950</v>
      </c>
      <c r="AK3435" s="4">
        <v>-1765</v>
      </c>
      <c r="AL3435" s="4">
        <v>0</v>
      </c>
      <c r="AM3435" s="4">
        <v>0</v>
      </c>
      <c r="AN3435" s="4">
        <v>0</v>
      </c>
      <c r="AO3435" s="4">
        <v>-22699</v>
      </c>
      <c r="AP3435" s="4">
        <v>-22699</v>
      </c>
      <c r="AQ3435" s="4">
        <v>0</v>
      </c>
      <c r="AR3435" s="4">
        <v>147066</v>
      </c>
      <c r="AS3435" s="1" t="s">
        <v>52</v>
      </c>
      <c r="AT3435" s="9">
        <f t="shared" si="1577"/>
        <v>43404</v>
      </c>
      <c r="AU3435" s="9">
        <f t="shared" si="1578"/>
        <v>43374</v>
      </c>
      <c r="AV3435" s="9">
        <v>44798</v>
      </c>
      <c r="AW3435" s="11">
        <f t="shared" si="1579"/>
        <v>3.8191780821917809</v>
      </c>
      <c r="AX3435">
        <v>10</v>
      </c>
      <c r="AY3435" s="12">
        <v>0.05</v>
      </c>
      <c r="AZ3435">
        <f t="shared" si="1580"/>
        <v>9.5000000000000001E-2</v>
      </c>
      <c r="BA3435" s="13">
        <f t="shared" si="1581"/>
        <v>169765</v>
      </c>
      <c r="BB3435" s="16" t="s">
        <v>593</v>
      </c>
      <c r="BC3435" s="16" t="s">
        <v>593</v>
      </c>
      <c r="BD3435" s="16" t="s">
        <v>593</v>
      </c>
      <c r="BE3435" s="16" t="s">
        <v>593</v>
      </c>
      <c r="BF3435" s="16" t="s">
        <v>593</v>
      </c>
      <c r="BG3435" s="16" t="s">
        <v>593</v>
      </c>
      <c r="BH3435" s="16" t="s">
        <v>593</v>
      </c>
      <c r="BI3435" s="14">
        <f t="shared" si="1586"/>
        <v>147066</v>
      </c>
      <c r="BJ3435" s="14">
        <v>0</v>
      </c>
      <c r="BK3435" s="14">
        <f t="shared" si="1587"/>
        <v>147066</v>
      </c>
      <c r="BL3435" s="52">
        <v>0</v>
      </c>
      <c r="BM3435" s="15">
        <f t="shared" si="1588"/>
        <v>147066</v>
      </c>
    </row>
    <row r="3436" spans="1:65">
      <c r="A3436" s="8">
        <v>3434</v>
      </c>
      <c r="B3436" s="1" t="s">
        <v>44</v>
      </c>
      <c r="C3436" s="1">
        <v>1520</v>
      </c>
      <c r="D3436" s="1" t="s">
        <v>314</v>
      </c>
      <c r="E3436" s="1">
        <v>330000025</v>
      </c>
      <c r="F3436" s="1" t="s">
        <v>112</v>
      </c>
      <c r="G3436" s="1" t="s">
        <v>341</v>
      </c>
      <c r="H3436" s="1">
        <v>0</v>
      </c>
      <c r="I3436" s="1" t="s">
        <v>205</v>
      </c>
      <c r="J3436" s="1" t="s">
        <v>49</v>
      </c>
      <c r="K3436" s="1">
        <v>17406001</v>
      </c>
      <c r="L3436" s="1" t="s">
        <v>50</v>
      </c>
      <c r="M3436" s="1" t="s">
        <v>51</v>
      </c>
      <c r="N3436" s="1" t="s">
        <v>64</v>
      </c>
      <c r="O3436" s="1" t="s">
        <v>65</v>
      </c>
      <c r="P3436" s="1" t="s">
        <v>66</v>
      </c>
      <c r="Q3436" s="1" t="s">
        <v>67</v>
      </c>
      <c r="R3436" s="1" t="s">
        <v>87</v>
      </c>
      <c r="S3436" s="1" t="s">
        <v>88</v>
      </c>
      <c r="T3436" s="2">
        <v>43404</v>
      </c>
      <c r="U3436" s="2">
        <v>43404</v>
      </c>
      <c r="V3436" s="1" t="s">
        <v>52</v>
      </c>
      <c r="W3436" s="3">
        <v>1</v>
      </c>
      <c r="X3436" s="1" t="s">
        <v>53</v>
      </c>
      <c r="Y3436" s="4">
        <v>169765</v>
      </c>
      <c r="Z3436" s="4">
        <v>-20934</v>
      </c>
      <c r="AA3436" s="4">
        <v>0</v>
      </c>
      <c r="AB3436" s="4">
        <v>0</v>
      </c>
      <c r="AC3436" s="4">
        <v>0</v>
      </c>
      <c r="AD3436" s="4">
        <v>169765</v>
      </c>
      <c r="AE3436" s="5">
        <v>1614</v>
      </c>
      <c r="AF3436" s="1" t="s">
        <v>70</v>
      </c>
      <c r="AG3436" s="1" t="s">
        <v>71</v>
      </c>
      <c r="AH3436" s="1" t="s">
        <v>89</v>
      </c>
      <c r="AI3436" s="1" t="s">
        <v>57</v>
      </c>
      <c r="AJ3436" s="5">
        <v>10950</v>
      </c>
      <c r="AK3436" s="4">
        <v>-1765</v>
      </c>
      <c r="AL3436" s="4">
        <v>0</v>
      </c>
      <c r="AM3436" s="4">
        <v>0</v>
      </c>
      <c r="AN3436" s="4">
        <v>0</v>
      </c>
      <c r="AO3436" s="4">
        <v>-22699</v>
      </c>
      <c r="AP3436" s="4">
        <v>-22699</v>
      </c>
      <c r="AQ3436" s="4">
        <v>0</v>
      </c>
      <c r="AR3436" s="4">
        <v>147066</v>
      </c>
      <c r="AS3436" s="1" t="s">
        <v>52</v>
      </c>
      <c r="AT3436" s="9">
        <f t="shared" si="1577"/>
        <v>43404</v>
      </c>
      <c r="AU3436" s="9">
        <f t="shared" si="1578"/>
        <v>43374</v>
      </c>
      <c r="AV3436" s="9">
        <v>44798</v>
      </c>
      <c r="AW3436" s="11">
        <f t="shared" si="1579"/>
        <v>3.8191780821917809</v>
      </c>
      <c r="AX3436">
        <v>10</v>
      </c>
      <c r="AY3436" s="12">
        <v>0.05</v>
      </c>
      <c r="AZ3436">
        <f t="shared" si="1580"/>
        <v>9.5000000000000001E-2</v>
      </c>
      <c r="BA3436" s="13">
        <f t="shared" si="1581"/>
        <v>169765</v>
      </c>
      <c r="BB3436" s="16" t="s">
        <v>593</v>
      </c>
      <c r="BC3436" s="16" t="s">
        <v>593</v>
      </c>
      <c r="BD3436" s="16" t="s">
        <v>593</v>
      </c>
      <c r="BE3436" s="16" t="s">
        <v>593</v>
      </c>
      <c r="BF3436" s="16" t="s">
        <v>593</v>
      </c>
      <c r="BG3436" s="16" t="s">
        <v>593</v>
      </c>
      <c r="BH3436" s="16" t="s">
        <v>593</v>
      </c>
      <c r="BI3436" s="14">
        <f t="shared" si="1586"/>
        <v>147066</v>
      </c>
      <c r="BJ3436" s="14">
        <v>0</v>
      </c>
      <c r="BK3436" s="14">
        <f t="shared" si="1587"/>
        <v>147066</v>
      </c>
      <c r="BL3436" s="52">
        <v>0</v>
      </c>
      <c r="BM3436" s="15">
        <f t="shared" si="1588"/>
        <v>147066</v>
      </c>
    </row>
    <row r="3437" spans="1:65">
      <c r="A3437" s="8">
        <v>3435</v>
      </c>
      <c r="B3437" s="1" t="s">
        <v>44</v>
      </c>
      <c r="C3437" s="1">
        <v>1520</v>
      </c>
      <c r="D3437" s="1" t="s">
        <v>314</v>
      </c>
      <c r="E3437" s="1">
        <v>330000026</v>
      </c>
      <c r="F3437" s="1" t="s">
        <v>112</v>
      </c>
      <c r="G3437" s="1" t="s">
        <v>342</v>
      </c>
      <c r="H3437" s="1">
        <v>0</v>
      </c>
      <c r="I3437" s="1" t="s">
        <v>343</v>
      </c>
      <c r="J3437" s="1" t="s">
        <v>49</v>
      </c>
      <c r="K3437" s="1">
        <v>17406001</v>
      </c>
      <c r="L3437" s="1" t="s">
        <v>50</v>
      </c>
      <c r="M3437" s="1" t="s">
        <v>51</v>
      </c>
      <c r="N3437" s="1" t="s">
        <v>64</v>
      </c>
      <c r="O3437" s="1" t="s">
        <v>65</v>
      </c>
      <c r="P3437" s="1" t="s">
        <v>66</v>
      </c>
      <c r="Q3437" s="1" t="s">
        <v>67</v>
      </c>
      <c r="R3437" s="1" t="s">
        <v>87</v>
      </c>
      <c r="S3437" s="1" t="s">
        <v>88</v>
      </c>
      <c r="T3437" s="2">
        <v>43333</v>
      </c>
      <c r="U3437" s="2">
        <v>43333</v>
      </c>
      <c r="V3437" s="1" t="s">
        <v>52</v>
      </c>
      <c r="W3437" s="3">
        <v>1</v>
      </c>
      <c r="X3437" s="1" t="s">
        <v>53</v>
      </c>
      <c r="Y3437" s="4">
        <v>169765</v>
      </c>
      <c r="Z3437" s="4">
        <v>-22240</v>
      </c>
      <c r="AA3437" s="4">
        <v>0</v>
      </c>
      <c r="AB3437" s="4">
        <v>0</v>
      </c>
      <c r="AC3437" s="4">
        <v>0</v>
      </c>
      <c r="AD3437" s="4">
        <v>169765</v>
      </c>
      <c r="AE3437" s="5">
        <v>1685</v>
      </c>
      <c r="AF3437" s="1" t="s">
        <v>70</v>
      </c>
      <c r="AG3437" s="1" t="s">
        <v>71</v>
      </c>
      <c r="AH3437" s="1" t="s">
        <v>89</v>
      </c>
      <c r="AI3437" s="1" t="s">
        <v>57</v>
      </c>
      <c r="AJ3437" s="5">
        <v>10950</v>
      </c>
      <c r="AK3437" s="4">
        <v>-1761</v>
      </c>
      <c r="AL3437" s="4">
        <v>0</v>
      </c>
      <c r="AM3437" s="4">
        <v>0</v>
      </c>
      <c r="AN3437" s="4">
        <v>0</v>
      </c>
      <c r="AO3437" s="4">
        <v>-24001</v>
      </c>
      <c r="AP3437" s="4">
        <v>-24001</v>
      </c>
      <c r="AQ3437" s="4">
        <v>0</v>
      </c>
      <c r="AR3437" s="4">
        <v>145764</v>
      </c>
      <c r="AS3437" s="1" t="s">
        <v>52</v>
      </c>
      <c r="AT3437" s="9">
        <f t="shared" si="1577"/>
        <v>43333</v>
      </c>
      <c r="AU3437" s="9">
        <f t="shared" si="1578"/>
        <v>43313</v>
      </c>
      <c r="AV3437" s="9">
        <v>44798</v>
      </c>
      <c r="AW3437" s="11">
        <f t="shared" si="1579"/>
        <v>4.0136986301369859</v>
      </c>
      <c r="AX3437">
        <v>10</v>
      </c>
      <c r="AY3437" s="12">
        <v>0.05</v>
      </c>
      <c r="AZ3437">
        <f t="shared" si="1580"/>
        <v>9.5000000000000001E-2</v>
      </c>
      <c r="BA3437" s="13">
        <f t="shared" si="1581"/>
        <v>169765</v>
      </c>
      <c r="BB3437" s="16" t="s">
        <v>593</v>
      </c>
      <c r="BC3437" s="16" t="s">
        <v>593</v>
      </c>
      <c r="BD3437" s="16" t="s">
        <v>593</v>
      </c>
      <c r="BE3437" s="16" t="s">
        <v>593</v>
      </c>
      <c r="BF3437" s="16" t="s">
        <v>593</v>
      </c>
      <c r="BG3437" s="16" t="s">
        <v>593</v>
      </c>
      <c r="BH3437" s="16" t="s">
        <v>593</v>
      </c>
      <c r="BI3437" s="14">
        <f t="shared" si="1586"/>
        <v>145764</v>
      </c>
      <c r="BJ3437" s="14">
        <v>0</v>
      </c>
      <c r="BK3437" s="14">
        <f t="shared" si="1587"/>
        <v>145764</v>
      </c>
      <c r="BL3437" s="52">
        <v>0</v>
      </c>
      <c r="BM3437" s="15">
        <f t="shared" si="1588"/>
        <v>145764</v>
      </c>
    </row>
    <row r="3438" spans="1:65">
      <c r="A3438" s="8">
        <v>3436</v>
      </c>
      <c r="B3438" s="1" t="s">
        <v>44</v>
      </c>
      <c r="C3438" s="1">
        <v>1520</v>
      </c>
      <c r="D3438" s="1" t="s">
        <v>314</v>
      </c>
      <c r="E3438" s="1">
        <v>330000027</v>
      </c>
      <c r="F3438" s="1" t="s">
        <v>112</v>
      </c>
      <c r="G3438" s="1" t="s">
        <v>344</v>
      </c>
      <c r="H3438" s="1">
        <v>0</v>
      </c>
      <c r="I3438" s="1" t="s">
        <v>118</v>
      </c>
      <c r="J3438" s="1" t="s">
        <v>49</v>
      </c>
      <c r="K3438" s="1">
        <v>17406001</v>
      </c>
      <c r="L3438" s="1" t="s">
        <v>50</v>
      </c>
      <c r="M3438" s="1" t="s">
        <v>51</v>
      </c>
      <c r="N3438" s="1" t="s">
        <v>64</v>
      </c>
      <c r="O3438" s="1" t="s">
        <v>65</v>
      </c>
      <c r="P3438" s="1" t="s">
        <v>66</v>
      </c>
      <c r="Q3438" s="1" t="s">
        <v>67</v>
      </c>
      <c r="R3438" s="1" t="s">
        <v>87</v>
      </c>
      <c r="S3438" s="1" t="s">
        <v>88</v>
      </c>
      <c r="T3438" s="2">
        <v>43333</v>
      </c>
      <c r="U3438" s="2">
        <v>43333</v>
      </c>
      <c r="V3438" s="1" t="s">
        <v>52</v>
      </c>
      <c r="W3438" s="3">
        <v>1</v>
      </c>
      <c r="X3438" s="1" t="s">
        <v>53</v>
      </c>
      <c r="Y3438" s="4">
        <v>169765</v>
      </c>
      <c r="Z3438" s="4">
        <v>-22240</v>
      </c>
      <c r="AA3438" s="4">
        <v>0</v>
      </c>
      <c r="AB3438" s="4">
        <v>0</v>
      </c>
      <c r="AC3438" s="4">
        <v>0</v>
      </c>
      <c r="AD3438" s="4">
        <v>169765</v>
      </c>
      <c r="AE3438" s="5">
        <v>1685</v>
      </c>
      <c r="AF3438" s="1" t="s">
        <v>70</v>
      </c>
      <c r="AG3438" s="1" t="s">
        <v>71</v>
      </c>
      <c r="AH3438" s="1" t="s">
        <v>89</v>
      </c>
      <c r="AI3438" s="1" t="s">
        <v>57</v>
      </c>
      <c r="AJ3438" s="5">
        <v>10950</v>
      </c>
      <c r="AK3438" s="4">
        <v>-1761</v>
      </c>
      <c r="AL3438" s="4">
        <v>0</v>
      </c>
      <c r="AM3438" s="4">
        <v>0</v>
      </c>
      <c r="AN3438" s="4">
        <v>0</v>
      </c>
      <c r="AO3438" s="4">
        <v>-24001</v>
      </c>
      <c r="AP3438" s="4">
        <v>-24001</v>
      </c>
      <c r="AQ3438" s="4">
        <v>0</v>
      </c>
      <c r="AR3438" s="4">
        <v>145764</v>
      </c>
      <c r="AS3438" s="1" t="s">
        <v>52</v>
      </c>
      <c r="AT3438" s="9">
        <f t="shared" si="1577"/>
        <v>43333</v>
      </c>
      <c r="AU3438" s="9">
        <f t="shared" si="1578"/>
        <v>43313</v>
      </c>
      <c r="AV3438" s="9">
        <v>44798</v>
      </c>
      <c r="AW3438" s="11">
        <f t="shared" si="1579"/>
        <v>4.0136986301369859</v>
      </c>
      <c r="AX3438">
        <v>10</v>
      </c>
      <c r="AY3438" s="12">
        <v>0.05</v>
      </c>
      <c r="AZ3438">
        <f t="shared" si="1580"/>
        <v>9.5000000000000001E-2</v>
      </c>
      <c r="BA3438" s="13">
        <f t="shared" si="1581"/>
        <v>169765</v>
      </c>
      <c r="BB3438" s="16" t="s">
        <v>593</v>
      </c>
      <c r="BC3438" s="16" t="s">
        <v>593</v>
      </c>
      <c r="BD3438" s="16" t="s">
        <v>593</v>
      </c>
      <c r="BE3438" s="16" t="s">
        <v>593</v>
      </c>
      <c r="BF3438" s="16" t="s">
        <v>593</v>
      </c>
      <c r="BG3438" s="16" t="s">
        <v>593</v>
      </c>
      <c r="BH3438" s="16" t="s">
        <v>593</v>
      </c>
      <c r="BI3438" s="14">
        <f t="shared" si="1586"/>
        <v>145764</v>
      </c>
      <c r="BJ3438" s="14">
        <v>0</v>
      </c>
      <c r="BK3438" s="14">
        <f t="shared" si="1587"/>
        <v>145764</v>
      </c>
      <c r="BL3438" s="52">
        <v>0</v>
      </c>
      <c r="BM3438" s="15">
        <f t="shared" si="1588"/>
        <v>145764</v>
      </c>
    </row>
    <row r="3439" spans="1:65">
      <c r="A3439" s="8">
        <v>3437</v>
      </c>
      <c r="B3439" s="1" t="s">
        <v>44</v>
      </c>
      <c r="C3439" s="1">
        <v>1520</v>
      </c>
      <c r="D3439" s="1" t="s">
        <v>314</v>
      </c>
      <c r="E3439" s="1">
        <v>330000028</v>
      </c>
      <c r="F3439" s="1" t="s">
        <v>112</v>
      </c>
      <c r="G3439" s="1" t="s">
        <v>345</v>
      </c>
      <c r="H3439" s="1">
        <v>0</v>
      </c>
      <c r="I3439" s="1" t="s">
        <v>119</v>
      </c>
      <c r="J3439" s="1" t="s">
        <v>49</v>
      </c>
      <c r="K3439" s="1">
        <v>17406001</v>
      </c>
      <c r="L3439" s="1" t="s">
        <v>50</v>
      </c>
      <c r="M3439" s="1" t="s">
        <v>51</v>
      </c>
      <c r="N3439" s="1" t="s">
        <v>64</v>
      </c>
      <c r="O3439" s="1" t="s">
        <v>65</v>
      </c>
      <c r="P3439" s="1" t="s">
        <v>66</v>
      </c>
      <c r="Q3439" s="1" t="s">
        <v>67</v>
      </c>
      <c r="R3439" s="1" t="s">
        <v>87</v>
      </c>
      <c r="S3439" s="1" t="s">
        <v>88</v>
      </c>
      <c r="T3439" s="2">
        <v>43333</v>
      </c>
      <c r="U3439" s="2">
        <v>43333</v>
      </c>
      <c r="V3439" s="1" t="s">
        <v>52</v>
      </c>
      <c r="W3439" s="3">
        <v>1</v>
      </c>
      <c r="X3439" s="1" t="s">
        <v>53</v>
      </c>
      <c r="Y3439" s="4">
        <v>169765</v>
      </c>
      <c r="Z3439" s="4">
        <v>-22240</v>
      </c>
      <c r="AA3439" s="4">
        <v>0</v>
      </c>
      <c r="AB3439" s="4">
        <v>0</v>
      </c>
      <c r="AC3439" s="4">
        <v>0</v>
      </c>
      <c r="AD3439" s="4">
        <v>169765</v>
      </c>
      <c r="AE3439" s="5">
        <v>1685</v>
      </c>
      <c r="AF3439" s="1" t="s">
        <v>70</v>
      </c>
      <c r="AG3439" s="1" t="s">
        <v>71</v>
      </c>
      <c r="AH3439" s="1" t="s">
        <v>89</v>
      </c>
      <c r="AI3439" s="1" t="s">
        <v>57</v>
      </c>
      <c r="AJ3439" s="5">
        <v>10950</v>
      </c>
      <c r="AK3439" s="4">
        <v>-1761</v>
      </c>
      <c r="AL3439" s="4">
        <v>0</v>
      </c>
      <c r="AM3439" s="4">
        <v>0</v>
      </c>
      <c r="AN3439" s="4">
        <v>0</v>
      </c>
      <c r="AO3439" s="4">
        <v>-24001</v>
      </c>
      <c r="AP3439" s="4">
        <v>-24001</v>
      </c>
      <c r="AQ3439" s="4">
        <v>0</v>
      </c>
      <c r="AR3439" s="4">
        <v>145764</v>
      </c>
      <c r="AS3439" s="1" t="s">
        <v>52</v>
      </c>
      <c r="AT3439" s="9">
        <f t="shared" si="1577"/>
        <v>43333</v>
      </c>
      <c r="AU3439" s="9">
        <f t="shared" si="1578"/>
        <v>43313</v>
      </c>
      <c r="AV3439" s="9">
        <v>44798</v>
      </c>
      <c r="AW3439" s="11">
        <f t="shared" si="1579"/>
        <v>4.0136986301369859</v>
      </c>
      <c r="AX3439">
        <v>10</v>
      </c>
      <c r="AY3439" s="12">
        <v>0.05</v>
      </c>
      <c r="AZ3439">
        <f t="shared" si="1580"/>
        <v>9.5000000000000001E-2</v>
      </c>
      <c r="BA3439" s="13">
        <f t="shared" si="1581"/>
        <v>169765</v>
      </c>
      <c r="BB3439" s="16" t="s">
        <v>593</v>
      </c>
      <c r="BC3439" s="16" t="s">
        <v>593</v>
      </c>
      <c r="BD3439" s="16" t="s">
        <v>593</v>
      </c>
      <c r="BE3439" s="16" t="s">
        <v>593</v>
      </c>
      <c r="BF3439" s="16" t="s">
        <v>593</v>
      </c>
      <c r="BG3439" s="16" t="s">
        <v>593</v>
      </c>
      <c r="BH3439" s="16" t="s">
        <v>593</v>
      </c>
      <c r="BI3439" s="14">
        <f t="shared" si="1586"/>
        <v>145764</v>
      </c>
      <c r="BJ3439" s="14">
        <v>0</v>
      </c>
      <c r="BK3439" s="14">
        <f t="shared" si="1587"/>
        <v>145764</v>
      </c>
      <c r="BL3439" s="52">
        <v>0</v>
      </c>
      <c r="BM3439" s="15">
        <f t="shared" si="1588"/>
        <v>145764</v>
      </c>
    </row>
    <row r="3440" spans="1:65">
      <c r="A3440" s="8">
        <v>3438</v>
      </c>
      <c r="B3440" s="1" t="s">
        <v>44</v>
      </c>
      <c r="C3440" s="1">
        <v>1520</v>
      </c>
      <c r="D3440" s="1" t="s">
        <v>314</v>
      </c>
      <c r="E3440" s="1">
        <v>330000029</v>
      </c>
      <c r="F3440" s="1" t="s">
        <v>112</v>
      </c>
      <c r="G3440" s="1" t="s">
        <v>346</v>
      </c>
      <c r="H3440" s="1">
        <v>0</v>
      </c>
      <c r="I3440" s="1" t="s">
        <v>120</v>
      </c>
      <c r="J3440" s="1" t="s">
        <v>49</v>
      </c>
      <c r="K3440" s="1">
        <v>17406001</v>
      </c>
      <c r="L3440" s="1" t="s">
        <v>50</v>
      </c>
      <c r="M3440" s="1" t="s">
        <v>51</v>
      </c>
      <c r="N3440" s="1" t="s">
        <v>64</v>
      </c>
      <c r="O3440" s="1" t="s">
        <v>65</v>
      </c>
      <c r="P3440" s="1" t="s">
        <v>66</v>
      </c>
      <c r="Q3440" s="1" t="s">
        <v>67</v>
      </c>
      <c r="R3440" s="1" t="s">
        <v>87</v>
      </c>
      <c r="S3440" s="1" t="s">
        <v>88</v>
      </c>
      <c r="T3440" s="2">
        <v>43333</v>
      </c>
      <c r="U3440" s="2">
        <v>43333</v>
      </c>
      <c r="V3440" s="1" t="s">
        <v>52</v>
      </c>
      <c r="W3440" s="3">
        <v>1</v>
      </c>
      <c r="X3440" s="1" t="s">
        <v>53</v>
      </c>
      <c r="Y3440" s="4">
        <v>169765</v>
      </c>
      <c r="Z3440" s="4">
        <v>-22240</v>
      </c>
      <c r="AA3440" s="4">
        <v>0</v>
      </c>
      <c r="AB3440" s="4">
        <v>0</v>
      </c>
      <c r="AC3440" s="4">
        <v>0</v>
      </c>
      <c r="AD3440" s="4">
        <v>169765</v>
      </c>
      <c r="AE3440" s="5">
        <v>1685</v>
      </c>
      <c r="AF3440" s="1" t="s">
        <v>70</v>
      </c>
      <c r="AG3440" s="1" t="s">
        <v>71</v>
      </c>
      <c r="AH3440" s="1" t="s">
        <v>89</v>
      </c>
      <c r="AI3440" s="1" t="s">
        <v>57</v>
      </c>
      <c r="AJ3440" s="5">
        <v>10950</v>
      </c>
      <c r="AK3440" s="4">
        <v>-1761</v>
      </c>
      <c r="AL3440" s="4">
        <v>0</v>
      </c>
      <c r="AM3440" s="4">
        <v>0</v>
      </c>
      <c r="AN3440" s="4">
        <v>0</v>
      </c>
      <c r="AO3440" s="4">
        <v>-24001</v>
      </c>
      <c r="AP3440" s="4">
        <v>-24001</v>
      </c>
      <c r="AQ3440" s="4">
        <v>0</v>
      </c>
      <c r="AR3440" s="4">
        <v>145764</v>
      </c>
      <c r="AS3440" s="1" t="s">
        <v>52</v>
      </c>
      <c r="AT3440" s="9">
        <f t="shared" si="1577"/>
        <v>43333</v>
      </c>
      <c r="AU3440" s="9">
        <f t="shared" si="1578"/>
        <v>43313</v>
      </c>
      <c r="AV3440" s="9">
        <v>44798</v>
      </c>
      <c r="AW3440" s="11">
        <f t="shared" si="1579"/>
        <v>4.0136986301369859</v>
      </c>
      <c r="AX3440">
        <v>10</v>
      </c>
      <c r="AY3440" s="12">
        <v>0.05</v>
      </c>
      <c r="AZ3440">
        <f t="shared" si="1580"/>
        <v>9.5000000000000001E-2</v>
      </c>
      <c r="BA3440" s="13">
        <f t="shared" si="1581"/>
        <v>169765</v>
      </c>
      <c r="BB3440" s="16" t="s">
        <v>593</v>
      </c>
      <c r="BC3440" s="16" t="s">
        <v>593</v>
      </c>
      <c r="BD3440" s="16" t="s">
        <v>593</v>
      </c>
      <c r="BE3440" s="16" t="s">
        <v>593</v>
      </c>
      <c r="BF3440" s="16" t="s">
        <v>593</v>
      </c>
      <c r="BG3440" s="16" t="s">
        <v>593</v>
      </c>
      <c r="BH3440" s="16" t="s">
        <v>593</v>
      </c>
      <c r="BI3440" s="14">
        <f t="shared" si="1586"/>
        <v>145764</v>
      </c>
      <c r="BJ3440" s="14">
        <v>0</v>
      </c>
      <c r="BK3440" s="14">
        <f t="shared" si="1587"/>
        <v>145764</v>
      </c>
      <c r="BL3440" s="52">
        <v>0</v>
      </c>
      <c r="BM3440" s="15">
        <f t="shared" si="1588"/>
        <v>145764</v>
      </c>
    </row>
    <row r="3441" spans="1:65">
      <c r="A3441" s="8">
        <v>3439</v>
      </c>
      <c r="B3441" s="1" t="s">
        <v>44</v>
      </c>
      <c r="C3441" s="1">
        <v>1520</v>
      </c>
      <c r="D3441" s="1" t="s">
        <v>314</v>
      </c>
      <c r="E3441" s="1">
        <v>330000030</v>
      </c>
      <c r="F3441" s="1" t="s">
        <v>112</v>
      </c>
      <c r="G3441" s="1" t="s">
        <v>347</v>
      </c>
      <c r="H3441" s="1">
        <v>0</v>
      </c>
      <c r="I3441" s="1" t="s">
        <v>121</v>
      </c>
      <c r="J3441" s="1" t="s">
        <v>49</v>
      </c>
      <c r="K3441" s="1">
        <v>17406001</v>
      </c>
      <c r="L3441" s="1" t="s">
        <v>50</v>
      </c>
      <c r="M3441" s="1" t="s">
        <v>51</v>
      </c>
      <c r="N3441" s="1" t="s">
        <v>64</v>
      </c>
      <c r="O3441" s="1" t="s">
        <v>65</v>
      </c>
      <c r="P3441" s="1" t="s">
        <v>66</v>
      </c>
      <c r="Q3441" s="1" t="s">
        <v>67</v>
      </c>
      <c r="R3441" s="1" t="s">
        <v>87</v>
      </c>
      <c r="S3441" s="1" t="s">
        <v>88</v>
      </c>
      <c r="T3441" s="2">
        <v>43333</v>
      </c>
      <c r="U3441" s="2">
        <v>43333</v>
      </c>
      <c r="V3441" s="1" t="s">
        <v>52</v>
      </c>
      <c r="W3441" s="3">
        <v>1</v>
      </c>
      <c r="X3441" s="1" t="s">
        <v>53</v>
      </c>
      <c r="Y3441" s="4">
        <v>169765</v>
      </c>
      <c r="Z3441" s="4">
        <v>-22240</v>
      </c>
      <c r="AA3441" s="4">
        <v>0</v>
      </c>
      <c r="AB3441" s="4">
        <v>0</v>
      </c>
      <c r="AC3441" s="4">
        <v>0</v>
      </c>
      <c r="AD3441" s="4">
        <v>169765</v>
      </c>
      <c r="AE3441" s="5">
        <v>1685</v>
      </c>
      <c r="AF3441" s="1" t="s">
        <v>70</v>
      </c>
      <c r="AG3441" s="1" t="s">
        <v>71</v>
      </c>
      <c r="AH3441" s="1" t="s">
        <v>89</v>
      </c>
      <c r="AI3441" s="1" t="s">
        <v>57</v>
      </c>
      <c r="AJ3441" s="5">
        <v>10950</v>
      </c>
      <c r="AK3441" s="4">
        <v>-1761</v>
      </c>
      <c r="AL3441" s="4">
        <v>0</v>
      </c>
      <c r="AM3441" s="4">
        <v>0</v>
      </c>
      <c r="AN3441" s="4">
        <v>0</v>
      </c>
      <c r="AO3441" s="4">
        <v>-24001</v>
      </c>
      <c r="AP3441" s="4">
        <v>-24001</v>
      </c>
      <c r="AQ3441" s="4">
        <v>0</v>
      </c>
      <c r="AR3441" s="4">
        <v>145764</v>
      </c>
      <c r="AS3441" s="1" t="s">
        <v>52</v>
      </c>
      <c r="AT3441" s="9">
        <f t="shared" si="1577"/>
        <v>43333</v>
      </c>
      <c r="AU3441" s="9">
        <f t="shared" si="1578"/>
        <v>43313</v>
      </c>
      <c r="AV3441" s="9">
        <v>44798</v>
      </c>
      <c r="AW3441" s="11">
        <f t="shared" si="1579"/>
        <v>4.0136986301369859</v>
      </c>
      <c r="AX3441">
        <v>10</v>
      </c>
      <c r="AY3441" s="12">
        <v>0.05</v>
      </c>
      <c r="AZ3441">
        <f t="shared" si="1580"/>
        <v>9.5000000000000001E-2</v>
      </c>
      <c r="BA3441" s="13">
        <f t="shared" si="1581"/>
        <v>169765</v>
      </c>
      <c r="BB3441" s="16" t="s">
        <v>593</v>
      </c>
      <c r="BC3441" s="16" t="s">
        <v>593</v>
      </c>
      <c r="BD3441" s="16" t="s">
        <v>593</v>
      </c>
      <c r="BE3441" s="16" t="s">
        <v>593</v>
      </c>
      <c r="BF3441" s="16" t="s">
        <v>593</v>
      </c>
      <c r="BG3441" s="16" t="s">
        <v>593</v>
      </c>
      <c r="BH3441" s="16" t="s">
        <v>593</v>
      </c>
      <c r="BI3441" s="14">
        <f t="shared" si="1586"/>
        <v>145764</v>
      </c>
      <c r="BJ3441" s="14">
        <v>0</v>
      </c>
      <c r="BK3441" s="14">
        <f t="shared" si="1587"/>
        <v>145764</v>
      </c>
      <c r="BL3441" s="52">
        <v>0</v>
      </c>
      <c r="BM3441" s="15">
        <f t="shared" si="1588"/>
        <v>145764</v>
      </c>
    </row>
    <row r="3442" spans="1:65">
      <c r="A3442" s="8">
        <v>3440</v>
      </c>
      <c r="B3442" s="1" t="s">
        <v>44</v>
      </c>
      <c r="C3442" s="1">
        <v>1520</v>
      </c>
      <c r="D3442" s="1" t="s">
        <v>314</v>
      </c>
      <c r="E3442" s="1">
        <v>330000031</v>
      </c>
      <c r="F3442" s="1" t="s">
        <v>112</v>
      </c>
      <c r="G3442" s="1" t="s">
        <v>348</v>
      </c>
      <c r="H3442" s="1">
        <v>0</v>
      </c>
      <c r="I3442" s="1" t="s">
        <v>122</v>
      </c>
      <c r="J3442" s="1" t="s">
        <v>49</v>
      </c>
      <c r="K3442" s="1">
        <v>17406001</v>
      </c>
      <c r="L3442" s="1" t="s">
        <v>50</v>
      </c>
      <c r="M3442" s="1" t="s">
        <v>51</v>
      </c>
      <c r="N3442" s="1" t="s">
        <v>64</v>
      </c>
      <c r="O3442" s="1" t="s">
        <v>65</v>
      </c>
      <c r="P3442" s="1" t="s">
        <v>66</v>
      </c>
      <c r="Q3442" s="1" t="s">
        <v>67</v>
      </c>
      <c r="R3442" s="1" t="s">
        <v>87</v>
      </c>
      <c r="S3442" s="1" t="s">
        <v>88</v>
      </c>
      <c r="T3442" s="2">
        <v>43333</v>
      </c>
      <c r="U3442" s="2">
        <v>43333</v>
      </c>
      <c r="V3442" s="1" t="s">
        <v>52</v>
      </c>
      <c r="W3442" s="3">
        <v>1</v>
      </c>
      <c r="X3442" s="1" t="s">
        <v>53</v>
      </c>
      <c r="Y3442" s="4">
        <v>169765</v>
      </c>
      <c r="Z3442" s="4">
        <v>-22240</v>
      </c>
      <c r="AA3442" s="4">
        <v>0</v>
      </c>
      <c r="AB3442" s="4">
        <v>0</v>
      </c>
      <c r="AC3442" s="4">
        <v>0</v>
      </c>
      <c r="AD3442" s="4">
        <v>169765</v>
      </c>
      <c r="AE3442" s="5">
        <v>1685</v>
      </c>
      <c r="AF3442" s="1" t="s">
        <v>70</v>
      </c>
      <c r="AG3442" s="1" t="s">
        <v>71</v>
      </c>
      <c r="AH3442" s="1" t="s">
        <v>89</v>
      </c>
      <c r="AI3442" s="1" t="s">
        <v>57</v>
      </c>
      <c r="AJ3442" s="5">
        <v>10950</v>
      </c>
      <c r="AK3442" s="4">
        <v>-1761</v>
      </c>
      <c r="AL3442" s="4">
        <v>0</v>
      </c>
      <c r="AM3442" s="4">
        <v>0</v>
      </c>
      <c r="AN3442" s="4">
        <v>0</v>
      </c>
      <c r="AO3442" s="4">
        <v>-24001</v>
      </c>
      <c r="AP3442" s="4">
        <v>-24001</v>
      </c>
      <c r="AQ3442" s="4">
        <v>0</v>
      </c>
      <c r="AR3442" s="4">
        <v>145764</v>
      </c>
      <c r="AS3442" s="1" t="s">
        <v>52</v>
      </c>
      <c r="AT3442" s="9">
        <f t="shared" si="1577"/>
        <v>43333</v>
      </c>
      <c r="AU3442" s="9">
        <f t="shared" si="1578"/>
        <v>43313</v>
      </c>
      <c r="AV3442" s="9">
        <v>44798</v>
      </c>
      <c r="AW3442" s="11">
        <f t="shared" si="1579"/>
        <v>4.0136986301369859</v>
      </c>
      <c r="AX3442">
        <v>10</v>
      </c>
      <c r="AY3442" s="12">
        <v>0.05</v>
      </c>
      <c r="AZ3442">
        <f t="shared" si="1580"/>
        <v>9.5000000000000001E-2</v>
      </c>
      <c r="BA3442" s="13">
        <f t="shared" si="1581"/>
        <v>169765</v>
      </c>
      <c r="BB3442" s="16" t="s">
        <v>593</v>
      </c>
      <c r="BC3442" s="16" t="s">
        <v>593</v>
      </c>
      <c r="BD3442" s="16" t="s">
        <v>593</v>
      </c>
      <c r="BE3442" s="16" t="s">
        <v>593</v>
      </c>
      <c r="BF3442" s="16" t="s">
        <v>593</v>
      </c>
      <c r="BG3442" s="16" t="s">
        <v>593</v>
      </c>
      <c r="BH3442" s="16" t="s">
        <v>593</v>
      </c>
      <c r="BI3442" s="14">
        <f t="shared" si="1586"/>
        <v>145764</v>
      </c>
      <c r="BJ3442" s="14">
        <v>0</v>
      </c>
      <c r="BK3442" s="14">
        <f t="shared" si="1587"/>
        <v>145764</v>
      </c>
      <c r="BL3442" s="52">
        <v>0</v>
      </c>
      <c r="BM3442" s="15">
        <f t="shared" si="1588"/>
        <v>145764</v>
      </c>
    </row>
    <row r="3443" spans="1:65">
      <c r="A3443" s="8">
        <v>3441</v>
      </c>
      <c r="B3443" s="1" t="s">
        <v>44</v>
      </c>
      <c r="C3443" s="1">
        <v>1520</v>
      </c>
      <c r="D3443" s="1" t="s">
        <v>314</v>
      </c>
      <c r="E3443" s="1">
        <v>330000032</v>
      </c>
      <c r="F3443" s="1" t="s">
        <v>112</v>
      </c>
      <c r="G3443" s="1" t="s">
        <v>349</v>
      </c>
      <c r="H3443" s="1">
        <v>0</v>
      </c>
      <c r="I3443" s="1" t="s">
        <v>123</v>
      </c>
      <c r="J3443" s="1" t="s">
        <v>49</v>
      </c>
      <c r="K3443" s="1">
        <v>17406001</v>
      </c>
      <c r="L3443" s="1" t="s">
        <v>50</v>
      </c>
      <c r="M3443" s="1" t="s">
        <v>51</v>
      </c>
      <c r="N3443" s="1" t="s">
        <v>64</v>
      </c>
      <c r="O3443" s="1" t="s">
        <v>65</v>
      </c>
      <c r="P3443" s="1" t="s">
        <v>66</v>
      </c>
      <c r="Q3443" s="1" t="s">
        <v>67</v>
      </c>
      <c r="R3443" s="1" t="s">
        <v>87</v>
      </c>
      <c r="S3443" s="1" t="s">
        <v>88</v>
      </c>
      <c r="T3443" s="2">
        <v>43333</v>
      </c>
      <c r="U3443" s="2">
        <v>43333</v>
      </c>
      <c r="V3443" s="1" t="s">
        <v>52</v>
      </c>
      <c r="W3443" s="3">
        <v>1</v>
      </c>
      <c r="X3443" s="1" t="s">
        <v>53</v>
      </c>
      <c r="Y3443" s="4">
        <v>169765</v>
      </c>
      <c r="Z3443" s="4">
        <v>-22240</v>
      </c>
      <c r="AA3443" s="4">
        <v>0</v>
      </c>
      <c r="AB3443" s="4">
        <v>0</v>
      </c>
      <c r="AC3443" s="4">
        <v>0</v>
      </c>
      <c r="AD3443" s="4">
        <v>169765</v>
      </c>
      <c r="AE3443" s="5">
        <v>1685</v>
      </c>
      <c r="AF3443" s="1" t="s">
        <v>70</v>
      </c>
      <c r="AG3443" s="1" t="s">
        <v>71</v>
      </c>
      <c r="AH3443" s="1" t="s">
        <v>89</v>
      </c>
      <c r="AI3443" s="1" t="s">
        <v>57</v>
      </c>
      <c r="AJ3443" s="5">
        <v>10950</v>
      </c>
      <c r="AK3443" s="4">
        <v>-1761</v>
      </c>
      <c r="AL3443" s="4">
        <v>0</v>
      </c>
      <c r="AM3443" s="4">
        <v>0</v>
      </c>
      <c r="AN3443" s="4">
        <v>0</v>
      </c>
      <c r="AO3443" s="4">
        <v>-24001</v>
      </c>
      <c r="AP3443" s="4">
        <v>-24001</v>
      </c>
      <c r="AQ3443" s="4">
        <v>0</v>
      </c>
      <c r="AR3443" s="4">
        <v>145764</v>
      </c>
      <c r="AS3443" s="1" t="s">
        <v>52</v>
      </c>
      <c r="AT3443" s="9">
        <f t="shared" si="1577"/>
        <v>43333</v>
      </c>
      <c r="AU3443" s="9">
        <f t="shared" si="1578"/>
        <v>43313</v>
      </c>
      <c r="AV3443" s="9">
        <v>44798</v>
      </c>
      <c r="AW3443" s="11">
        <f t="shared" si="1579"/>
        <v>4.0136986301369859</v>
      </c>
      <c r="AX3443">
        <v>10</v>
      </c>
      <c r="AY3443" s="12">
        <v>0.05</v>
      </c>
      <c r="AZ3443">
        <f t="shared" si="1580"/>
        <v>9.5000000000000001E-2</v>
      </c>
      <c r="BA3443" s="13">
        <f t="shared" si="1581"/>
        <v>169765</v>
      </c>
      <c r="BB3443" s="16" t="s">
        <v>593</v>
      </c>
      <c r="BC3443" s="16" t="s">
        <v>593</v>
      </c>
      <c r="BD3443" s="16" t="s">
        <v>593</v>
      </c>
      <c r="BE3443" s="16" t="s">
        <v>593</v>
      </c>
      <c r="BF3443" s="16" t="s">
        <v>593</v>
      </c>
      <c r="BG3443" s="16" t="s">
        <v>593</v>
      </c>
      <c r="BH3443" s="16" t="s">
        <v>593</v>
      </c>
      <c r="BI3443" s="14">
        <f t="shared" si="1586"/>
        <v>145764</v>
      </c>
      <c r="BJ3443" s="14">
        <v>0</v>
      </c>
      <c r="BK3443" s="14">
        <f t="shared" si="1587"/>
        <v>145764</v>
      </c>
      <c r="BL3443" s="52">
        <v>0</v>
      </c>
      <c r="BM3443" s="15">
        <f t="shared" si="1588"/>
        <v>145764</v>
      </c>
    </row>
    <row r="3444" spans="1:65">
      <c r="A3444" s="8">
        <v>3442</v>
      </c>
      <c r="B3444" s="1" t="s">
        <v>44</v>
      </c>
      <c r="C3444" s="1">
        <v>1520</v>
      </c>
      <c r="D3444" s="1" t="s">
        <v>314</v>
      </c>
      <c r="E3444" s="1">
        <v>330000033</v>
      </c>
      <c r="F3444" s="1" t="s">
        <v>112</v>
      </c>
      <c r="G3444" s="1" t="s">
        <v>350</v>
      </c>
      <c r="H3444" s="1">
        <v>0</v>
      </c>
      <c r="I3444" s="1" t="s">
        <v>124</v>
      </c>
      <c r="J3444" s="1" t="s">
        <v>49</v>
      </c>
      <c r="K3444" s="1">
        <v>17406001</v>
      </c>
      <c r="L3444" s="1" t="s">
        <v>50</v>
      </c>
      <c r="M3444" s="1" t="s">
        <v>51</v>
      </c>
      <c r="N3444" s="1" t="s">
        <v>64</v>
      </c>
      <c r="O3444" s="1" t="s">
        <v>65</v>
      </c>
      <c r="P3444" s="1" t="s">
        <v>66</v>
      </c>
      <c r="Q3444" s="1" t="s">
        <v>67</v>
      </c>
      <c r="R3444" s="1" t="s">
        <v>87</v>
      </c>
      <c r="S3444" s="1" t="s">
        <v>88</v>
      </c>
      <c r="T3444" s="2">
        <v>43333</v>
      </c>
      <c r="U3444" s="2">
        <v>43333</v>
      </c>
      <c r="V3444" s="1" t="s">
        <v>52</v>
      </c>
      <c r="W3444" s="3">
        <v>1</v>
      </c>
      <c r="X3444" s="1" t="s">
        <v>53</v>
      </c>
      <c r="Y3444" s="4">
        <v>169765</v>
      </c>
      <c r="Z3444" s="4">
        <v>-22240</v>
      </c>
      <c r="AA3444" s="4">
        <v>0</v>
      </c>
      <c r="AB3444" s="4">
        <v>0</v>
      </c>
      <c r="AC3444" s="4">
        <v>0</v>
      </c>
      <c r="AD3444" s="4">
        <v>169765</v>
      </c>
      <c r="AE3444" s="5">
        <v>1685</v>
      </c>
      <c r="AF3444" s="1" t="s">
        <v>70</v>
      </c>
      <c r="AG3444" s="1" t="s">
        <v>71</v>
      </c>
      <c r="AH3444" s="1" t="s">
        <v>89</v>
      </c>
      <c r="AI3444" s="1" t="s">
        <v>57</v>
      </c>
      <c r="AJ3444" s="5">
        <v>10950</v>
      </c>
      <c r="AK3444" s="4">
        <v>-1761</v>
      </c>
      <c r="AL3444" s="4">
        <v>0</v>
      </c>
      <c r="AM3444" s="4">
        <v>0</v>
      </c>
      <c r="AN3444" s="4">
        <v>0</v>
      </c>
      <c r="AO3444" s="4">
        <v>-24001</v>
      </c>
      <c r="AP3444" s="4">
        <v>-24001</v>
      </c>
      <c r="AQ3444" s="4">
        <v>0</v>
      </c>
      <c r="AR3444" s="4">
        <v>145764</v>
      </c>
      <c r="AS3444" s="1" t="s">
        <v>52</v>
      </c>
      <c r="AT3444" s="9">
        <f t="shared" si="1577"/>
        <v>43333</v>
      </c>
      <c r="AU3444" s="9">
        <f t="shared" si="1578"/>
        <v>43313</v>
      </c>
      <c r="AV3444" s="9">
        <v>44798</v>
      </c>
      <c r="AW3444" s="11">
        <f t="shared" si="1579"/>
        <v>4.0136986301369859</v>
      </c>
      <c r="AX3444">
        <v>10</v>
      </c>
      <c r="AY3444" s="12">
        <v>0.05</v>
      </c>
      <c r="AZ3444">
        <f t="shared" si="1580"/>
        <v>9.5000000000000001E-2</v>
      </c>
      <c r="BA3444" s="13">
        <f t="shared" si="1581"/>
        <v>169765</v>
      </c>
      <c r="BB3444" s="16" t="s">
        <v>593</v>
      </c>
      <c r="BC3444" s="16" t="s">
        <v>593</v>
      </c>
      <c r="BD3444" s="16" t="s">
        <v>593</v>
      </c>
      <c r="BE3444" s="16" t="s">
        <v>593</v>
      </c>
      <c r="BF3444" s="16" t="s">
        <v>593</v>
      </c>
      <c r="BG3444" s="16" t="s">
        <v>593</v>
      </c>
      <c r="BH3444" s="16" t="s">
        <v>593</v>
      </c>
      <c r="BI3444" s="14">
        <f t="shared" si="1586"/>
        <v>145764</v>
      </c>
      <c r="BJ3444" s="14">
        <v>0</v>
      </c>
      <c r="BK3444" s="14">
        <f t="shared" si="1587"/>
        <v>145764</v>
      </c>
      <c r="BL3444" s="52">
        <v>0</v>
      </c>
      <c r="BM3444" s="15">
        <f t="shared" si="1588"/>
        <v>145764</v>
      </c>
    </row>
    <row r="3445" spans="1:65">
      <c r="A3445" s="8">
        <v>3443</v>
      </c>
      <c r="B3445" s="1" t="s">
        <v>44</v>
      </c>
      <c r="C3445" s="1">
        <v>1520</v>
      </c>
      <c r="D3445" s="1" t="s">
        <v>314</v>
      </c>
      <c r="E3445" s="1">
        <v>330000034</v>
      </c>
      <c r="F3445" s="1" t="s">
        <v>112</v>
      </c>
      <c r="G3445" s="1" t="s">
        <v>351</v>
      </c>
      <c r="H3445" s="1">
        <v>0</v>
      </c>
      <c r="I3445" s="1" t="s">
        <v>125</v>
      </c>
      <c r="J3445" s="1" t="s">
        <v>49</v>
      </c>
      <c r="K3445" s="1">
        <v>17406001</v>
      </c>
      <c r="L3445" s="1" t="s">
        <v>50</v>
      </c>
      <c r="M3445" s="1" t="s">
        <v>51</v>
      </c>
      <c r="N3445" s="1" t="s">
        <v>64</v>
      </c>
      <c r="O3445" s="1" t="s">
        <v>65</v>
      </c>
      <c r="P3445" s="1" t="s">
        <v>66</v>
      </c>
      <c r="Q3445" s="1" t="s">
        <v>67</v>
      </c>
      <c r="R3445" s="1" t="s">
        <v>87</v>
      </c>
      <c r="S3445" s="1" t="s">
        <v>88</v>
      </c>
      <c r="T3445" s="2">
        <v>43333</v>
      </c>
      <c r="U3445" s="2">
        <v>43333</v>
      </c>
      <c r="V3445" s="1" t="s">
        <v>52</v>
      </c>
      <c r="W3445" s="3">
        <v>1</v>
      </c>
      <c r="X3445" s="1" t="s">
        <v>53</v>
      </c>
      <c r="Y3445" s="4">
        <v>169765</v>
      </c>
      <c r="Z3445" s="4">
        <v>-22240</v>
      </c>
      <c r="AA3445" s="4">
        <v>0</v>
      </c>
      <c r="AB3445" s="4">
        <v>0</v>
      </c>
      <c r="AC3445" s="4">
        <v>0</v>
      </c>
      <c r="AD3445" s="4">
        <v>169765</v>
      </c>
      <c r="AE3445" s="5">
        <v>1685</v>
      </c>
      <c r="AF3445" s="1" t="s">
        <v>70</v>
      </c>
      <c r="AG3445" s="1" t="s">
        <v>71</v>
      </c>
      <c r="AH3445" s="1" t="s">
        <v>89</v>
      </c>
      <c r="AI3445" s="1" t="s">
        <v>57</v>
      </c>
      <c r="AJ3445" s="5">
        <v>10950</v>
      </c>
      <c r="AK3445" s="4">
        <v>-1761</v>
      </c>
      <c r="AL3445" s="4">
        <v>0</v>
      </c>
      <c r="AM3445" s="4">
        <v>0</v>
      </c>
      <c r="AN3445" s="4">
        <v>0</v>
      </c>
      <c r="AO3445" s="4">
        <v>-24001</v>
      </c>
      <c r="AP3445" s="4">
        <v>-24001</v>
      </c>
      <c r="AQ3445" s="4">
        <v>0</v>
      </c>
      <c r="AR3445" s="4">
        <v>145764</v>
      </c>
      <c r="AS3445" s="1" t="s">
        <v>52</v>
      </c>
      <c r="AT3445" s="9">
        <f t="shared" si="1577"/>
        <v>43333</v>
      </c>
      <c r="AU3445" s="9">
        <f t="shared" si="1578"/>
        <v>43313</v>
      </c>
      <c r="AV3445" s="9">
        <v>44798</v>
      </c>
      <c r="AW3445" s="11">
        <f t="shared" si="1579"/>
        <v>4.0136986301369859</v>
      </c>
      <c r="AX3445">
        <v>10</v>
      </c>
      <c r="AY3445" s="12">
        <v>0.05</v>
      </c>
      <c r="AZ3445">
        <f t="shared" si="1580"/>
        <v>9.5000000000000001E-2</v>
      </c>
      <c r="BA3445" s="13">
        <f t="shared" si="1581"/>
        <v>169765</v>
      </c>
      <c r="BB3445" s="16" t="s">
        <v>593</v>
      </c>
      <c r="BC3445" s="16" t="s">
        <v>593</v>
      </c>
      <c r="BD3445" s="16" t="s">
        <v>593</v>
      </c>
      <c r="BE3445" s="16" t="s">
        <v>593</v>
      </c>
      <c r="BF3445" s="16" t="s">
        <v>593</v>
      </c>
      <c r="BG3445" s="16" t="s">
        <v>593</v>
      </c>
      <c r="BH3445" s="16" t="s">
        <v>593</v>
      </c>
      <c r="BI3445" s="14">
        <f t="shared" si="1586"/>
        <v>145764</v>
      </c>
      <c r="BJ3445" s="14">
        <v>0</v>
      </c>
      <c r="BK3445" s="14">
        <f t="shared" si="1587"/>
        <v>145764</v>
      </c>
      <c r="BL3445" s="52">
        <v>0</v>
      </c>
      <c r="BM3445" s="15">
        <f t="shared" si="1588"/>
        <v>145764</v>
      </c>
    </row>
    <row r="3446" spans="1:65">
      <c r="A3446" s="8">
        <v>3444</v>
      </c>
      <c r="B3446" s="1" t="s">
        <v>44</v>
      </c>
      <c r="C3446" s="1">
        <v>1520</v>
      </c>
      <c r="D3446" s="1" t="s">
        <v>314</v>
      </c>
      <c r="E3446" s="1">
        <v>330000035</v>
      </c>
      <c r="F3446" s="1" t="s">
        <v>112</v>
      </c>
      <c r="G3446" s="1" t="s">
        <v>352</v>
      </c>
      <c r="H3446" s="1">
        <v>0</v>
      </c>
      <c r="I3446" s="1" t="s">
        <v>126</v>
      </c>
      <c r="J3446" s="1" t="s">
        <v>49</v>
      </c>
      <c r="K3446" s="1">
        <v>17406001</v>
      </c>
      <c r="L3446" s="1" t="s">
        <v>50</v>
      </c>
      <c r="M3446" s="1" t="s">
        <v>51</v>
      </c>
      <c r="N3446" s="1" t="s">
        <v>64</v>
      </c>
      <c r="O3446" s="1" t="s">
        <v>65</v>
      </c>
      <c r="P3446" s="1" t="s">
        <v>66</v>
      </c>
      <c r="Q3446" s="1" t="s">
        <v>67</v>
      </c>
      <c r="R3446" s="1" t="s">
        <v>87</v>
      </c>
      <c r="S3446" s="1" t="s">
        <v>88</v>
      </c>
      <c r="T3446" s="2">
        <v>43333</v>
      </c>
      <c r="U3446" s="2">
        <v>43333</v>
      </c>
      <c r="V3446" s="1" t="s">
        <v>52</v>
      </c>
      <c r="W3446" s="3">
        <v>1</v>
      </c>
      <c r="X3446" s="1" t="s">
        <v>53</v>
      </c>
      <c r="Y3446" s="4">
        <v>169765</v>
      </c>
      <c r="Z3446" s="4">
        <v>-22240</v>
      </c>
      <c r="AA3446" s="4">
        <v>0</v>
      </c>
      <c r="AB3446" s="4">
        <v>0</v>
      </c>
      <c r="AC3446" s="4">
        <v>0</v>
      </c>
      <c r="AD3446" s="4">
        <v>169765</v>
      </c>
      <c r="AE3446" s="5">
        <v>1685</v>
      </c>
      <c r="AF3446" s="1" t="s">
        <v>70</v>
      </c>
      <c r="AG3446" s="1" t="s">
        <v>71</v>
      </c>
      <c r="AH3446" s="1" t="s">
        <v>89</v>
      </c>
      <c r="AI3446" s="1" t="s">
        <v>57</v>
      </c>
      <c r="AJ3446" s="5">
        <v>10950</v>
      </c>
      <c r="AK3446" s="4">
        <v>-1761</v>
      </c>
      <c r="AL3446" s="4">
        <v>0</v>
      </c>
      <c r="AM3446" s="4">
        <v>0</v>
      </c>
      <c r="AN3446" s="4">
        <v>0</v>
      </c>
      <c r="AO3446" s="4">
        <v>-24001</v>
      </c>
      <c r="AP3446" s="4">
        <v>-24001</v>
      </c>
      <c r="AQ3446" s="4">
        <v>0</v>
      </c>
      <c r="AR3446" s="4">
        <v>145764</v>
      </c>
      <c r="AS3446" s="1" t="s">
        <v>52</v>
      </c>
      <c r="AT3446" s="9">
        <f t="shared" si="1577"/>
        <v>43333</v>
      </c>
      <c r="AU3446" s="9">
        <f t="shared" si="1578"/>
        <v>43313</v>
      </c>
      <c r="AV3446" s="9">
        <v>44798</v>
      </c>
      <c r="AW3446" s="11">
        <f t="shared" si="1579"/>
        <v>4.0136986301369859</v>
      </c>
      <c r="AX3446">
        <v>10</v>
      </c>
      <c r="AY3446" s="12">
        <v>0.05</v>
      </c>
      <c r="AZ3446">
        <f t="shared" si="1580"/>
        <v>9.5000000000000001E-2</v>
      </c>
      <c r="BA3446" s="13">
        <f t="shared" si="1581"/>
        <v>169765</v>
      </c>
      <c r="BB3446" s="16" t="s">
        <v>593</v>
      </c>
      <c r="BC3446" s="16" t="s">
        <v>593</v>
      </c>
      <c r="BD3446" s="16" t="s">
        <v>593</v>
      </c>
      <c r="BE3446" s="16" t="s">
        <v>593</v>
      </c>
      <c r="BF3446" s="16" t="s">
        <v>593</v>
      </c>
      <c r="BG3446" s="16" t="s">
        <v>593</v>
      </c>
      <c r="BH3446" s="16" t="s">
        <v>593</v>
      </c>
      <c r="BI3446" s="14">
        <f t="shared" si="1586"/>
        <v>145764</v>
      </c>
      <c r="BJ3446" s="14">
        <v>0</v>
      </c>
      <c r="BK3446" s="14">
        <f t="shared" si="1587"/>
        <v>145764</v>
      </c>
      <c r="BL3446" s="52">
        <v>0</v>
      </c>
      <c r="BM3446" s="15">
        <f t="shared" si="1588"/>
        <v>145764</v>
      </c>
    </row>
    <row r="3447" spans="1:65">
      <c r="A3447" s="8">
        <v>3445</v>
      </c>
      <c r="B3447" s="1" t="s">
        <v>44</v>
      </c>
      <c r="C3447" s="1">
        <v>1520</v>
      </c>
      <c r="D3447" s="1" t="s">
        <v>314</v>
      </c>
      <c r="E3447" s="1">
        <v>330000036</v>
      </c>
      <c r="F3447" s="1" t="s">
        <v>112</v>
      </c>
      <c r="G3447" s="1" t="s">
        <v>353</v>
      </c>
      <c r="H3447" s="1">
        <v>0</v>
      </c>
      <c r="I3447" s="1" t="s">
        <v>127</v>
      </c>
      <c r="J3447" s="1" t="s">
        <v>49</v>
      </c>
      <c r="K3447" s="1">
        <v>17406001</v>
      </c>
      <c r="L3447" s="1" t="s">
        <v>50</v>
      </c>
      <c r="M3447" s="1" t="s">
        <v>51</v>
      </c>
      <c r="N3447" s="1" t="s">
        <v>64</v>
      </c>
      <c r="O3447" s="1" t="s">
        <v>65</v>
      </c>
      <c r="P3447" s="1" t="s">
        <v>66</v>
      </c>
      <c r="Q3447" s="1" t="s">
        <v>67</v>
      </c>
      <c r="R3447" s="1" t="s">
        <v>87</v>
      </c>
      <c r="S3447" s="1" t="s">
        <v>88</v>
      </c>
      <c r="T3447" s="2">
        <v>43333</v>
      </c>
      <c r="U3447" s="2">
        <v>43333</v>
      </c>
      <c r="V3447" s="1" t="s">
        <v>52</v>
      </c>
      <c r="W3447" s="3">
        <v>1</v>
      </c>
      <c r="X3447" s="1" t="s">
        <v>53</v>
      </c>
      <c r="Y3447" s="4">
        <v>169765</v>
      </c>
      <c r="Z3447" s="4">
        <v>-22240</v>
      </c>
      <c r="AA3447" s="4">
        <v>0</v>
      </c>
      <c r="AB3447" s="4">
        <v>0</v>
      </c>
      <c r="AC3447" s="4">
        <v>0</v>
      </c>
      <c r="AD3447" s="4">
        <v>169765</v>
      </c>
      <c r="AE3447" s="5">
        <v>1685</v>
      </c>
      <c r="AF3447" s="1" t="s">
        <v>70</v>
      </c>
      <c r="AG3447" s="1" t="s">
        <v>71</v>
      </c>
      <c r="AH3447" s="1" t="s">
        <v>89</v>
      </c>
      <c r="AI3447" s="1" t="s">
        <v>57</v>
      </c>
      <c r="AJ3447" s="5">
        <v>10950</v>
      </c>
      <c r="AK3447" s="4">
        <v>-1761</v>
      </c>
      <c r="AL3447" s="4">
        <v>0</v>
      </c>
      <c r="AM3447" s="4">
        <v>0</v>
      </c>
      <c r="AN3447" s="4">
        <v>0</v>
      </c>
      <c r="AO3447" s="4">
        <v>-24001</v>
      </c>
      <c r="AP3447" s="4">
        <v>-24001</v>
      </c>
      <c r="AQ3447" s="4">
        <v>0</v>
      </c>
      <c r="AR3447" s="4">
        <v>145764</v>
      </c>
      <c r="AS3447" s="1" t="s">
        <v>52</v>
      </c>
      <c r="AT3447" s="9">
        <f t="shared" si="1577"/>
        <v>43333</v>
      </c>
      <c r="AU3447" s="9">
        <f t="shared" si="1578"/>
        <v>43313</v>
      </c>
      <c r="AV3447" s="9">
        <v>44798</v>
      </c>
      <c r="AW3447" s="11">
        <f t="shared" si="1579"/>
        <v>4.0136986301369859</v>
      </c>
      <c r="AX3447">
        <v>10</v>
      </c>
      <c r="AY3447" s="12">
        <v>0.05</v>
      </c>
      <c r="AZ3447">
        <f t="shared" si="1580"/>
        <v>9.5000000000000001E-2</v>
      </c>
      <c r="BA3447" s="13">
        <f t="shared" si="1581"/>
        <v>169765</v>
      </c>
      <c r="BB3447" s="16" t="s">
        <v>593</v>
      </c>
      <c r="BC3447" s="16" t="s">
        <v>593</v>
      </c>
      <c r="BD3447" s="16" t="s">
        <v>593</v>
      </c>
      <c r="BE3447" s="16" t="s">
        <v>593</v>
      </c>
      <c r="BF3447" s="16" t="s">
        <v>593</v>
      </c>
      <c r="BG3447" s="16" t="s">
        <v>593</v>
      </c>
      <c r="BH3447" s="16" t="s">
        <v>593</v>
      </c>
      <c r="BI3447" s="14">
        <f t="shared" si="1586"/>
        <v>145764</v>
      </c>
      <c r="BJ3447" s="14">
        <v>0</v>
      </c>
      <c r="BK3447" s="14">
        <f t="shared" si="1587"/>
        <v>145764</v>
      </c>
      <c r="BL3447" s="52">
        <v>0</v>
      </c>
      <c r="BM3447" s="15">
        <f t="shared" si="1588"/>
        <v>145764</v>
      </c>
    </row>
    <row r="3448" spans="1:65">
      <c r="A3448" s="8">
        <v>3446</v>
      </c>
      <c r="B3448" s="1" t="s">
        <v>44</v>
      </c>
      <c r="C3448" s="1">
        <v>1520</v>
      </c>
      <c r="D3448" s="1" t="s">
        <v>314</v>
      </c>
      <c r="E3448" s="1">
        <v>330000037</v>
      </c>
      <c r="F3448" s="1" t="s">
        <v>112</v>
      </c>
      <c r="G3448" s="1" t="s">
        <v>354</v>
      </c>
      <c r="H3448" s="1">
        <v>0</v>
      </c>
      <c r="I3448" s="1" t="s">
        <v>128</v>
      </c>
      <c r="J3448" s="1" t="s">
        <v>49</v>
      </c>
      <c r="K3448" s="1">
        <v>17406001</v>
      </c>
      <c r="L3448" s="1" t="s">
        <v>50</v>
      </c>
      <c r="M3448" s="1" t="s">
        <v>51</v>
      </c>
      <c r="N3448" s="1" t="s">
        <v>64</v>
      </c>
      <c r="O3448" s="1" t="s">
        <v>65</v>
      </c>
      <c r="P3448" s="1" t="s">
        <v>66</v>
      </c>
      <c r="Q3448" s="1" t="s">
        <v>67</v>
      </c>
      <c r="R3448" s="1" t="s">
        <v>87</v>
      </c>
      <c r="S3448" s="1" t="s">
        <v>88</v>
      </c>
      <c r="T3448" s="2">
        <v>43333</v>
      </c>
      <c r="U3448" s="2">
        <v>43333</v>
      </c>
      <c r="V3448" s="1" t="s">
        <v>52</v>
      </c>
      <c r="W3448" s="3">
        <v>1</v>
      </c>
      <c r="X3448" s="1" t="s">
        <v>53</v>
      </c>
      <c r="Y3448" s="4">
        <v>169765</v>
      </c>
      <c r="Z3448" s="4">
        <v>-22240</v>
      </c>
      <c r="AA3448" s="4">
        <v>0</v>
      </c>
      <c r="AB3448" s="4">
        <v>0</v>
      </c>
      <c r="AC3448" s="4">
        <v>0</v>
      </c>
      <c r="AD3448" s="4">
        <v>169765</v>
      </c>
      <c r="AE3448" s="5">
        <v>1685</v>
      </c>
      <c r="AF3448" s="1" t="s">
        <v>70</v>
      </c>
      <c r="AG3448" s="1" t="s">
        <v>71</v>
      </c>
      <c r="AH3448" s="1" t="s">
        <v>89</v>
      </c>
      <c r="AI3448" s="1" t="s">
        <v>57</v>
      </c>
      <c r="AJ3448" s="5">
        <v>10950</v>
      </c>
      <c r="AK3448" s="4">
        <v>-1761</v>
      </c>
      <c r="AL3448" s="4">
        <v>0</v>
      </c>
      <c r="AM3448" s="4">
        <v>0</v>
      </c>
      <c r="AN3448" s="4">
        <v>0</v>
      </c>
      <c r="AO3448" s="4">
        <v>-24001</v>
      </c>
      <c r="AP3448" s="4">
        <v>-24001</v>
      </c>
      <c r="AQ3448" s="4">
        <v>0</v>
      </c>
      <c r="AR3448" s="4">
        <v>145764</v>
      </c>
      <c r="AS3448" s="1" t="s">
        <v>52</v>
      </c>
      <c r="AT3448" s="9">
        <f t="shared" si="1577"/>
        <v>43333</v>
      </c>
      <c r="AU3448" s="9">
        <f t="shared" si="1578"/>
        <v>43313</v>
      </c>
      <c r="AV3448" s="9">
        <v>44798</v>
      </c>
      <c r="AW3448" s="11">
        <f t="shared" si="1579"/>
        <v>4.0136986301369859</v>
      </c>
      <c r="AX3448">
        <v>10</v>
      </c>
      <c r="AY3448" s="12">
        <v>0.05</v>
      </c>
      <c r="AZ3448">
        <f t="shared" si="1580"/>
        <v>9.5000000000000001E-2</v>
      </c>
      <c r="BA3448" s="13">
        <f t="shared" si="1581"/>
        <v>169765</v>
      </c>
      <c r="BB3448" s="16" t="s">
        <v>593</v>
      </c>
      <c r="BC3448" s="16" t="s">
        <v>593</v>
      </c>
      <c r="BD3448" s="16" t="s">
        <v>593</v>
      </c>
      <c r="BE3448" s="16" t="s">
        <v>593</v>
      </c>
      <c r="BF3448" s="16" t="s">
        <v>593</v>
      </c>
      <c r="BG3448" s="16" t="s">
        <v>593</v>
      </c>
      <c r="BH3448" s="16" t="s">
        <v>593</v>
      </c>
      <c r="BI3448" s="14">
        <f t="shared" si="1586"/>
        <v>145764</v>
      </c>
      <c r="BJ3448" s="14">
        <v>0</v>
      </c>
      <c r="BK3448" s="14">
        <f t="shared" si="1587"/>
        <v>145764</v>
      </c>
      <c r="BL3448" s="52">
        <v>0</v>
      </c>
      <c r="BM3448" s="15">
        <f t="shared" si="1588"/>
        <v>145764</v>
      </c>
    </row>
    <row r="3449" spans="1:65">
      <c r="A3449" s="8">
        <v>3447</v>
      </c>
      <c r="B3449" s="1" t="s">
        <v>44</v>
      </c>
      <c r="C3449" s="1">
        <v>1520</v>
      </c>
      <c r="D3449" s="1" t="s">
        <v>314</v>
      </c>
      <c r="E3449" s="1">
        <v>330000038</v>
      </c>
      <c r="F3449" s="1" t="s">
        <v>112</v>
      </c>
      <c r="G3449" s="1" t="s">
        <v>355</v>
      </c>
      <c r="H3449" s="1">
        <v>0</v>
      </c>
      <c r="I3449" s="1" t="s">
        <v>129</v>
      </c>
      <c r="J3449" s="1" t="s">
        <v>49</v>
      </c>
      <c r="K3449" s="1">
        <v>17406001</v>
      </c>
      <c r="L3449" s="1" t="s">
        <v>50</v>
      </c>
      <c r="M3449" s="1" t="s">
        <v>51</v>
      </c>
      <c r="N3449" s="1" t="s">
        <v>64</v>
      </c>
      <c r="O3449" s="1" t="s">
        <v>65</v>
      </c>
      <c r="P3449" s="1" t="s">
        <v>66</v>
      </c>
      <c r="Q3449" s="1" t="s">
        <v>67</v>
      </c>
      <c r="R3449" s="1" t="s">
        <v>87</v>
      </c>
      <c r="S3449" s="1" t="s">
        <v>88</v>
      </c>
      <c r="T3449" s="2">
        <v>43333</v>
      </c>
      <c r="U3449" s="2">
        <v>43333</v>
      </c>
      <c r="V3449" s="1" t="s">
        <v>52</v>
      </c>
      <c r="W3449" s="3">
        <v>1</v>
      </c>
      <c r="X3449" s="1" t="s">
        <v>53</v>
      </c>
      <c r="Y3449" s="4">
        <v>169765</v>
      </c>
      <c r="Z3449" s="4">
        <v>-22240</v>
      </c>
      <c r="AA3449" s="4">
        <v>0</v>
      </c>
      <c r="AB3449" s="4">
        <v>0</v>
      </c>
      <c r="AC3449" s="4">
        <v>0</v>
      </c>
      <c r="AD3449" s="4">
        <v>169765</v>
      </c>
      <c r="AE3449" s="5">
        <v>1685</v>
      </c>
      <c r="AF3449" s="1" t="s">
        <v>70</v>
      </c>
      <c r="AG3449" s="1" t="s">
        <v>71</v>
      </c>
      <c r="AH3449" s="1" t="s">
        <v>89</v>
      </c>
      <c r="AI3449" s="1" t="s">
        <v>57</v>
      </c>
      <c r="AJ3449" s="5">
        <v>10950</v>
      </c>
      <c r="AK3449" s="4">
        <v>-1761</v>
      </c>
      <c r="AL3449" s="4">
        <v>0</v>
      </c>
      <c r="AM3449" s="4">
        <v>0</v>
      </c>
      <c r="AN3449" s="4">
        <v>0</v>
      </c>
      <c r="AO3449" s="4">
        <v>-24001</v>
      </c>
      <c r="AP3449" s="4">
        <v>-24001</v>
      </c>
      <c r="AQ3449" s="4">
        <v>0</v>
      </c>
      <c r="AR3449" s="4">
        <v>145764</v>
      </c>
      <c r="AS3449" s="1" t="s">
        <v>52</v>
      </c>
      <c r="AT3449" s="9">
        <f t="shared" si="1577"/>
        <v>43333</v>
      </c>
      <c r="AU3449" s="9">
        <f t="shared" si="1578"/>
        <v>43313</v>
      </c>
      <c r="AV3449" s="9">
        <v>44798</v>
      </c>
      <c r="AW3449" s="11">
        <f t="shared" si="1579"/>
        <v>4.0136986301369859</v>
      </c>
      <c r="AX3449">
        <v>10</v>
      </c>
      <c r="AY3449" s="12">
        <v>0.05</v>
      </c>
      <c r="AZ3449">
        <f t="shared" si="1580"/>
        <v>9.5000000000000001E-2</v>
      </c>
      <c r="BA3449" s="13">
        <f t="shared" si="1581"/>
        <v>169765</v>
      </c>
      <c r="BB3449" s="16" t="s">
        <v>593</v>
      </c>
      <c r="BC3449" s="16" t="s">
        <v>593</v>
      </c>
      <c r="BD3449" s="16" t="s">
        <v>593</v>
      </c>
      <c r="BE3449" s="16" t="s">
        <v>593</v>
      </c>
      <c r="BF3449" s="16" t="s">
        <v>593</v>
      </c>
      <c r="BG3449" s="16" t="s">
        <v>593</v>
      </c>
      <c r="BH3449" s="16" t="s">
        <v>593</v>
      </c>
      <c r="BI3449" s="14">
        <f t="shared" si="1586"/>
        <v>145764</v>
      </c>
      <c r="BJ3449" s="14">
        <v>0</v>
      </c>
      <c r="BK3449" s="14">
        <f t="shared" si="1587"/>
        <v>145764</v>
      </c>
      <c r="BL3449" s="52">
        <v>0</v>
      </c>
      <c r="BM3449" s="15">
        <f t="shared" si="1588"/>
        <v>145764</v>
      </c>
    </row>
    <row r="3450" spans="1:65">
      <c r="A3450" s="8">
        <v>3448</v>
      </c>
      <c r="B3450" s="1" t="s">
        <v>44</v>
      </c>
      <c r="C3450" s="1">
        <v>1520</v>
      </c>
      <c r="D3450" s="1" t="s">
        <v>314</v>
      </c>
      <c r="E3450" s="1">
        <v>330000039</v>
      </c>
      <c r="F3450" s="1" t="s">
        <v>112</v>
      </c>
      <c r="G3450" s="1" t="s">
        <v>356</v>
      </c>
      <c r="H3450" s="1">
        <v>0</v>
      </c>
      <c r="I3450" s="1" t="s">
        <v>130</v>
      </c>
      <c r="J3450" s="1" t="s">
        <v>49</v>
      </c>
      <c r="K3450" s="1">
        <v>17406001</v>
      </c>
      <c r="L3450" s="1" t="s">
        <v>50</v>
      </c>
      <c r="M3450" s="1" t="s">
        <v>51</v>
      </c>
      <c r="N3450" s="1" t="s">
        <v>64</v>
      </c>
      <c r="O3450" s="1" t="s">
        <v>65</v>
      </c>
      <c r="P3450" s="1" t="s">
        <v>66</v>
      </c>
      <c r="Q3450" s="1" t="s">
        <v>67</v>
      </c>
      <c r="R3450" s="1" t="s">
        <v>87</v>
      </c>
      <c r="S3450" s="1" t="s">
        <v>88</v>
      </c>
      <c r="T3450" s="2">
        <v>43333</v>
      </c>
      <c r="U3450" s="2">
        <v>43333</v>
      </c>
      <c r="V3450" s="1" t="s">
        <v>52</v>
      </c>
      <c r="W3450" s="3">
        <v>1</v>
      </c>
      <c r="X3450" s="1" t="s">
        <v>53</v>
      </c>
      <c r="Y3450" s="4">
        <v>169765</v>
      </c>
      <c r="Z3450" s="4">
        <v>-22240</v>
      </c>
      <c r="AA3450" s="4">
        <v>0</v>
      </c>
      <c r="AB3450" s="4">
        <v>0</v>
      </c>
      <c r="AC3450" s="4">
        <v>0</v>
      </c>
      <c r="AD3450" s="4">
        <v>169765</v>
      </c>
      <c r="AE3450" s="5">
        <v>1685</v>
      </c>
      <c r="AF3450" s="1" t="s">
        <v>70</v>
      </c>
      <c r="AG3450" s="1" t="s">
        <v>71</v>
      </c>
      <c r="AH3450" s="1" t="s">
        <v>89</v>
      </c>
      <c r="AI3450" s="1" t="s">
        <v>57</v>
      </c>
      <c r="AJ3450" s="5">
        <v>10950</v>
      </c>
      <c r="AK3450" s="4">
        <v>-1761</v>
      </c>
      <c r="AL3450" s="4">
        <v>0</v>
      </c>
      <c r="AM3450" s="4">
        <v>0</v>
      </c>
      <c r="AN3450" s="4">
        <v>0</v>
      </c>
      <c r="AO3450" s="4">
        <v>-24001</v>
      </c>
      <c r="AP3450" s="4">
        <v>-24001</v>
      </c>
      <c r="AQ3450" s="4">
        <v>0</v>
      </c>
      <c r="AR3450" s="4">
        <v>145764</v>
      </c>
      <c r="AS3450" s="1" t="s">
        <v>52</v>
      </c>
      <c r="AT3450" s="9">
        <f t="shared" si="1577"/>
        <v>43333</v>
      </c>
      <c r="AU3450" s="9">
        <f t="shared" si="1578"/>
        <v>43313</v>
      </c>
      <c r="AV3450" s="9">
        <v>44798</v>
      </c>
      <c r="AW3450" s="11">
        <f t="shared" si="1579"/>
        <v>4.0136986301369859</v>
      </c>
      <c r="AX3450">
        <v>10</v>
      </c>
      <c r="AY3450" s="12">
        <v>0.05</v>
      </c>
      <c r="AZ3450">
        <f t="shared" si="1580"/>
        <v>9.5000000000000001E-2</v>
      </c>
      <c r="BA3450" s="13">
        <f t="shared" si="1581"/>
        <v>169765</v>
      </c>
      <c r="BB3450" s="16" t="s">
        <v>593</v>
      </c>
      <c r="BC3450" s="16" t="s">
        <v>593</v>
      </c>
      <c r="BD3450" s="16" t="s">
        <v>593</v>
      </c>
      <c r="BE3450" s="16" t="s">
        <v>593</v>
      </c>
      <c r="BF3450" s="16" t="s">
        <v>593</v>
      </c>
      <c r="BG3450" s="16" t="s">
        <v>593</v>
      </c>
      <c r="BH3450" s="16" t="s">
        <v>593</v>
      </c>
      <c r="BI3450" s="14">
        <f t="shared" si="1586"/>
        <v>145764</v>
      </c>
      <c r="BJ3450" s="14">
        <v>0</v>
      </c>
      <c r="BK3450" s="14">
        <f t="shared" si="1587"/>
        <v>145764</v>
      </c>
      <c r="BL3450" s="52">
        <v>0</v>
      </c>
      <c r="BM3450" s="15">
        <f t="shared" si="1588"/>
        <v>145764</v>
      </c>
    </row>
    <row r="3451" spans="1:65">
      <c r="A3451" s="8">
        <v>3449</v>
      </c>
      <c r="B3451" s="1" t="s">
        <v>44</v>
      </c>
      <c r="C3451" s="1">
        <v>1520</v>
      </c>
      <c r="D3451" s="1" t="s">
        <v>314</v>
      </c>
      <c r="E3451" s="1">
        <v>330000040</v>
      </c>
      <c r="F3451" s="1" t="s">
        <v>112</v>
      </c>
      <c r="G3451" s="1" t="s">
        <v>357</v>
      </c>
      <c r="H3451" s="1">
        <v>0</v>
      </c>
      <c r="I3451" s="1" t="s">
        <v>131</v>
      </c>
      <c r="J3451" s="1" t="s">
        <v>49</v>
      </c>
      <c r="K3451" s="1">
        <v>17406001</v>
      </c>
      <c r="L3451" s="1" t="s">
        <v>50</v>
      </c>
      <c r="M3451" s="1" t="s">
        <v>51</v>
      </c>
      <c r="N3451" s="1" t="s">
        <v>64</v>
      </c>
      <c r="O3451" s="1" t="s">
        <v>65</v>
      </c>
      <c r="P3451" s="1" t="s">
        <v>66</v>
      </c>
      <c r="Q3451" s="1" t="s">
        <v>67</v>
      </c>
      <c r="R3451" s="1" t="s">
        <v>87</v>
      </c>
      <c r="S3451" s="1" t="s">
        <v>88</v>
      </c>
      <c r="T3451" s="2">
        <v>43333</v>
      </c>
      <c r="U3451" s="2">
        <v>43333</v>
      </c>
      <c r="V3451" s="1" t="s">
        <v>52</v>
      </c>
      <c r="W3451" s="3">
        <v>1</v>
      </c>
      <c r="X3451" s="1" t="s">
        <v>53</v>
      </c>
      <c r="Y3451" s="4">
        <v>169765</v>
      </c>
      <c r="Z3451" s="4">
        <v>-22240</v>
      </c>
      <c r="AA3451" s="4">
        <v>0</v>
      </c>
      <c r="AB3451" s="4">
        <v>0</v>
      </c>
      <c r="AC3451" s="4">
        <v>0</v>
      </c>
      <c r="AD3451" s="4">
        <v>169765</v>
      </c>
      <c r="AE3451" s="5">
        <v>1685</v>
      </c>
      <c r="AF3451" s="1" t="s">
        <v>70</v>
      </c>
      <c r="AG3451" s="1" t="s">
        <v>71</v>
      </c>
      <c r="AH3451" s="1" t="s">
        <v>89</v>
      </c>
      <c r="AI3451" s="1" t="s">
        <v>57</v>
      </c>
      <c r="AJ3451" s="5">
        <v>10950</v>
      </c>
      <c r="AK3451" s="4">
        <v>-1761</v>
      </c>
      <c r="AL3451" s="4">
        <v>0</v>
      </c>
      <c r="AM3451" s="4">
        <v>0</v>
      </c>
      <c r="AN3451" s="4">
        <v>0</v>
      </c>
      <c r="AO3451" s="4">
        <v>-24001</v>
      </c>
      <c r="AP3451" s="4">
        <v>-24001</v>
      </c>
      <c r="AQ3451" s="4">
        <v>0</v>
      </c>
      <c r="AR3451" s="4">
        <v>145764</v>
      </c>
      <c r="AS3451" s="1" t="s">
        <v>52</v>
      </c>
      <c r="AT3451" s="9">
        <f t="shared" si="1577"/>
        <v>43333</v>
      </c>
      <c r="AU3451" s="9">
        <f t="shared" si="1578"/>
        <v>43313</v>
      </c>
      <c r="AV3451" s="9">
        <v>44798</v>
      </c>
      <c r="AW3451" s="11">
        <f t="shared" si="1579"/>
        <v>4.0136986301369859</v>
      </c>
      <c r="AX3451">
        <v>10</v>
      </c>
      <c r="AY3451" s="12">
        <v>0.05</v>
      </c>
      <c r="AZ3451">
        <f t="shared" si="1580"/>
        <v>9.5000000000000001E-2</v>
      </c>
      <c r="BA3451" s="13">
        <f t="shared" si="1581"/>
        <v>169765</v>
      </c>
      <c r="BB3451" s="16" t="s">
        <v>593</v>
      </c>
      <c r="BC3451" s="16" t="s">
        <v>593</v>
      </c>
      <c r="BD3451" s="16" t="s">
        <v>593</v>
      </c>
      <c r="BE3451" s="16" t="s">
        <v>593</v>
      </c>
      <c r="BF3451" s="16" t="s">
        <v>593</v>
      </c>
      <c r="BG3451" s="16" t="s">
        <v>593</v>
      </c>
      <c r="BH3451" s="16" t="s">
        <v>593</v>
      </c>
      <c r="BI3451" s="14">
        <f t="shared" si="1586"/>
        <v>145764</v>
      </c>
      <c r="BJ3451" s="14">
        <v>0</v>
      </c>
      <c r="BK3451" s="14">
        <f t="shared" si="1587"/>
        <v>145764</v>
      </c>
      <c r="BL3451" s="52">
        <v>0</v>
      </c>
      <c r="BM3451" s="15">
        <f t="shared" si="1588"/>
        <v>145764</v>
      </c>
    </row>
    <row r="3452" spans="1:65">
      <c r="A3452" s="8">
        <v>3450</v>
      </c>
      <c r="B3452" s="1" t="s">
        <v>44</v>
      </c>
      <c r="C3452" s="1">
        <v>1520</v>
      </c>
      <c r="D3452" s="1" t="s">
        <v>314</v>
      </c>
      <c r="E3452" s="1">
        <v>330000041</v>
      </c>
      <c r="F3452" s="1" t="s">
        <v>112</v>
      </c>
      <c r="G3452" s="1" t="s">
        <v>358</v>
      </c>
      <c r="H3452" s="1">
        <v>0</v>
      </c>
      <c r="I3452" s="1" t="s">
        <v>132</v>
      </c>
      <c r="J3452" s="1" t="s">
        <v>49</v>
      </c>
      <c r="K3452" s="1">
        <v>17406001</v>
      </c>
      <c r="L3452" s="1" t="s">
        <v>50</v>
      </c>
      <c r="M3452" s="1" t="s">
        <v>51</v>
      </c>
      <c r="N3452" s="1" t="s">
        <v>64</v>
      </c>
      <c r="O3452" s="1" t="s">
        <v>65</v>
      </c>
      <c r="P3452" s="1" t="s">
        <v>66</v>
      </c>
      <c r="Q3452" s="1" t="s">
        <v>67</v>
      </c>
      <c r="R3452" s="1" t="s">
        <v>87</v>
      </c>
      <c r="S3452" s="1" t="s">
        <v>88</v>
      </c>
      <c r="T3452" s="2">
        <v>43333</v>
      </c>
      <c r="U3452" s="2">
        <v>43333</v>
      </c>
      <c r="V3452" s="1" t="s">
        <v>52</v>
      </c>
      <c r="W3452" s="3">
        <v>1</v>
      </c>
      <c r="X3452" s="1" t="s">
        <v>53</v>
      </c>
      <c r="Y3452" s="4">
        <v>169765</v>
      </c>
      <c r="Z3452" s="4">
        <v>-22240</v>
      </c>
      <c r="AA3452" s="4">
        <v>0</v>
      </c>
      <c r="AB3452" s="4">
        <v>0</v>
      </c>
      <c r="AC3452" s="4">
        <v>0</v>
      </c>
      <c r="AD3452" s="4">
        <v>169765</v>
      </c>
      <c r="AE3452" s="5">
        <v>1685</v>
      </c>
      <c r="AF3452" s="1" t="s">
        <v>70</v>
      </c>
      <c r="AG3452" s="1" t="s">
        <v>71</v>
      </c>
      <c r="AH3452" s="1" t="s">
        <v>89</v>
      </c>
      <c r="AI3452" s="1" t="s">
        <v>57</v>
      </c>
      <c r="AJ3452" s="5">
        <v>10950</v>
      </c>
      <c r="AK3452" s="4">
        <v>-1761</v>
      </c>
      <c r="AL3452" s="4">
        <v>0</v>
      </c>
      <c r="AM3452" s="4">
        <v>0</v>
      </c>
      <c r="AN3452" s="4">
        <v>0</v>
      </c>
      <c r="AO3452" s="4">
        <v>-24001</v>
      </c>
      <c r="AP3452" s="4">
        <v>-24001</v>
      </c>
      <c r="AQ3452" s="4">
        <v>0</v>
      </c>
      <c r="AR3452" s="4">
        <v>145764</v>
      </c>
      <c r="AS3452" s="1" t="s">
        <v>52</v>
      </c>
      <c r="AT3452" s="9">
        <f t="shared" si="1577"/>
        <v>43333</v>
      </c>
      <c r="AU3452" s="9">
        <f t="shared" si="1578"/>
        <v>43313</v>
      </c>
      <c r="AV3452" s="9">
        <v>44798</v>
      </c>
      <c r="AW3452" s="11">
        <f t="shared" si="1579"/>
        <v>4.0136986301369859</v>
      </c>
      <c r="AX3452">
        <v>10</v>
      </c>
      <c r="AY3452" s="12">
        <v>0.05</v>
      </c>
      <c r="AZ3452">
        <f t="shared" si="1580"/>
        <v>9.5000000000000001E-2</v>
      </c>
      <c r="BA3452" s="13">
        <f t="shared" si="1581"/>
        <v>169765</v>
      </c>
      <c r="BB3452" s="16" t="s">
        <v>593</v>
      </c>
      <c r="BC3452" s="16" t="s">
        <v>593</v>
      </c>
      <c r="BD3452" s="16" t="s">
        <v>593</v>
      </c>
      <c r="BE3452" s="16" t="s">
        <v>593</v>
      </c>
      <c r="BF3452" s="16" t="s">
        <v>593</v>
      </c>
      <c r="BG3452" s="16" t="s">
        <v>593</v>
      </c>
      <c r="BH3452" s="16" t="s">
        <v>593</v>
      </c>
      <c r="BI3452" s="14">
        <f t="shared" si="1586"/>
        <v>145764</v>
      </c>
      <c r="BJ3452" s="14">
        <v>0</v>
      </c>
      <c r="BK3452" s="14">
        <f t="shared" si="1587"/>
        <v>145764</v>
      </c>
      <c r="BL3452" s="52">
        <v>0</v>
      </c>
      <c r="BM3452" s="15">
        <f t="shared" si="1588"/>
        <v>145764</v>
      </c>
    </row>
    <row r="3453" spans="1:65">
      <c r="A3453" s="8">
        <v>3451</v>
      </c>
      <c r="B3453" s="1" t="s">
        <v>44</v>
      </c>
      <c r="C3453" s="1">
        <v>1520</v>
      </c>
      <c r="D3453" s="1" t="s">
        <v>314</v>
      </c>
      <c r="E3453" s="1">
        <v>330000042</v>
      </c>
      <c r="F3453" s="1" t="s">
        <v>112</v>
      </c>
      <c r="G3453" s="1" t="s">
        <v>359</v>
      </c>
      <c r="H3453" s="1">
        <v>0</v>
      </c>
      <c r="I3453" s="1" t="s">
        <v>133</v>
      </c>
      <c r="J3453" s="1" t="s">
        <v>49</v>
      </c>
      <c r="K3453" s="1">
        <v>17406001</v>
      </c>
      <c r="L3453" s="1" t="s">
        <v>50</v>
      </c>
      <c r="M3453" s="1" t="s">
        <v>51</v>
      </c>
      <c r="N3453" s="1" t="s">
        <v>64</v>
      </c>
      <c r="O3453" s="1" t="s">
        <v>65</v>
      </c>
      <c r="P3453" s="1" t="s">
        <v>66</v>
      </c>
      <c r="Q3453" s="1" t="s">
        <v>67</v>
      </c>
      <c r="R3453" s="1" t="s">
        <v>87</v>
      </c>
      <c r="S3453" s="1" t="s">
        <v>88</v>
      </c>
      <c r="T3453" s="2">
        <v>43333</v>
      </c>
      <c r="U3453" s="2">
        <v>43333</v>
      </c>
      <c r="V3453" s="1" t="s">
        <v>52</v>
      </c>
      <c r="W3453" s="3">
        <v>1</v>
      </c>
      <c r="X3453" s="1" t="s">
        <v>53</v>
      </c>
      <c r="Y3453" s="4">
        <v>169765</v>
      </c>
      <c r="Z3453" s="4">
        <v>-22240</v>
      </c>
      <c r="AA3453" s="4">
        <v>0</v>
      </c>
      <c r="AB3453" s="4">
        <v>0</v>
      </c>
      <c r="AC3453" s="4">
        <v>0</v>
      </c>
      <c r="AD3453" s="4">
        <v>169765</v>
      </c>
      <c r="AE3453" s="5">
        <v>1685</v>
      </c>
      <c r="AF3453" s="1" t="s">
        <v>70</v>
      </c>
      <c r="AG3453" s="1" t="s">
        <v>71</v>
      </c>
      <c r="AH3453" s="1" t="s">
        <v>89</v>
      </c>
      <c r="AI3453" s="1" t="s">
        <v>57</v>
      </c>
      <c r="AJ3453" s="5">
        <v>10950</v>
      </c>
      <c r="AK3453" s="4">
        <v>-1761</v>
      </c>
      <c r="AL3453" s="4">
        <v>0</v>
      </c>
      <c r="AM3453" s="4">
        <v>0</v>
      </c>
      <c r="AN3453" s="4">
        <v>0</v>
      </c>
      <c r="AO3453" s="4">
        <v>-24001</v>
      </c>
      <c r="AP3453" s="4">
        <v>-24001</v>
      </c>
      <c r="AQ3453" s="4">
        <v>0</v>
      </c>
      <c r="AR3453" s="4">
        <v>145764</v>
      </c>
      <c r="AS3453" s="1" t="s">
        <v>52</v>
      </c>
      <c r="AT3453" s="9">
        <f t="shared" si="1577"/>
        <v>43333</v>
      </c>
      <c r="AU3453" s="9">
        <f t="shared" si="1578"/>
        <v>43313</v>
      </c>
      <c r="AV3453" s="9">
        <v>44798</v>
      </c>
      <c r="AW3453" s="11">
        <f t="shared" si="1579"/>
        <v>4.0136986301369859</v>
      </c>
      <c r="AX3453">
        <v>10</v>
      </c>
      <c r="AY3453" s="12">
        <v>0.05</v>
      </c>
      <c r="AZ3453">
        <f t="shared" si="1580"/>
        <v>9.5000000000000001E-2</v>
      </c>
      <c r="BA3453" s="13">
        <f t="shared" si="1581"/>
        <v>169765</v>
      </c>
      <c r="BB3453" s="16" t="s">
        <v>593</v>
      </c>
      <c r="BC3453" s="16" t="s">
        <v>593</v>
      </c>
      <c r="BD3453" s="16" t="s">
        <v>593</v>
      </c>
      <c r="BE3453" s="16" t="s">
        <v>593</v>
      </c>
      <c r="BF3453" s="16" t="s">
        <v>593</v>
      </c>
      <c r="BG3453" s="16" t="s">
        <v>593</v>
      </c>
      <c r="BH3453" s="16" t="s">
        <v>593</v>
      </c>
      <c r="BI3453" s="14">
        <f t="shared" si="1586"/>
        <v>145764</v>
      </c>
      <c r="BJ3453" s="14">
        <v>0</v>
      </c>
      <c r="BK3453" s="14">
        <f t="shared" si="1587"/>
        <v>145764</v>
      </c>
      <c r="BL3453" s="52">
        <v>0</v>
      </c>
      <c r="BM3453" s="15">
        <f t="shared" si="1588"/>
        <v>145764</v>
      </c>
    </row>
    <row r="3454" spans="1:65">
      <c r="A3454" s="8">
        <v>3452</v>
      </c>
      <c r="B3454" s="1" t="s">
        <v>44</v>
      </c>
      <c r="C3454" s="1">
        <v>1520</v>
      </c>
      <c r="D3454" s="1" t="s">
        <v>314</v>
      </c>
      <c r="E3454" s="1">
        <v>330000043</v>
      </c>
      <c r="F3454" s="1" t="s">
        <v>112</v>
      </c>
      <c r="G3454" s="1" t="s">
        <v>360</v>
      </c>
      <c r="H3454" s="1">
        <v>0</v>
      </c>
      <c r="I3454" s="1" t="s">
        <v>134</v>
      </c>
      <c r="J3454" s="1" t="s">
        <v>49</v>
      </c>
      <c r="K3454" s="1">
        <v>17406001</v>
      </c>
      <c r="L3454" s="1" t="s">
        <v>50</v>
      </c>
      <c r="M3454" s="1" t="s">
        <v>51</v>
      </c>
      <c r="N3454" s="1" t="s">
        <v>64</v>
      </c>
      <c r="O3454" s="1" t="s">
        <v>65</v>
      </c>
      <c r="P3454" s="1" t="s">
        <v>66</v>
      </c>
      <c r="Q3454" s="1" t="s">
        <v>67</v>
      </c>
      <c r="R3454" s="1" t="s">
        <v>87</v>
      </c>
      <c r="S3454" s="1" t="s">
        <v>88</v>
      </c>
      <c r="T3454" s="2">
        <v>43333</v>
      </c>
      <c r="U3454" s="2">
        <v>43333</v>
      </c>
      <c r="V3454" s="1" t="s">
        <v>52</v>
      </c>
      <c r="W3454" s="3">
        <v>1</v>
      </c>
      <c r="X3454" s="1" t="s">
        <v>53</v>
      </c>
      <c r="Y3454" s="4">
        <v>169765</v>
      </c>
      <c r="Z3454" s="4">
        <v>-22240</v>
      </c>
      <c r="AA3454" s="4">
        <v>0</v>
      </c>
      <c r="AB3454" s="4">
        <v>0</v>
      </c>
      <c r="AC3454" s="4">
        <v>0</v>
      </c>
      <c r="AD3454" s="4">
        <v>169765</v>
      </c>
      <c r="AE3454" s="5">
        <v>1685</v>
      </c>
      <c r="AF3454" s="1" t="s">
        <v>70</v>
      </c>
      <c r="AG3454" s="1" t="s">
        <v>71</v>
      </c>
      <c r="AH3454" s="1" t="s">
        <v>89</v>
      </c>
      <c r="AI3454" s="1" t="s">
        <v>57</v>
      </c>
      <c r="AJ3454" s="5">
        <v>10950</v>
      </c>
      <c r="AK3454" s="4">
        <v>-1761</v>
      </c>
      <c r="AL3454" s="4">
        <v>0</v>
      </c>
      <c r="AM3454" s="4">
        <v>0</v>
      </c>
      <c r="AN3454" s="4">
        <v>0</v>
      </c>
      <c r="AO3454" s="4">
        <v>-24001</v>
      </c>
      <c r="AP3454" s="4">
        <v>-24001</v>
      </c>
      <c r="AQ3454" s="4">
        <v>0</v>
      </c>
      <c r="AR3454" s="4">
        <v>145764</v>
      </c>
      <c r="AS3454" s="1" t="s">
        <v>52</v>
      </c>
      <c r="AT3454" s="9">
        <f t="shared" si="1577"/>
        <v>43333</v>
      </c>
      <c r="AU3454" s="9">
        <f t="shared" si="1578"/>
        <v>43313</v>
      </c>
      <c r="AV3454" s="9">
        <v>44798</v>
      </c>
      <c r="AW3454" s="11">
        <f t="shared" si="1579"/>
        <v>4.0136986301369859</v>
      </c>
      <c r="AX3454">
        <v>10</v>
      </c>
      <c r="AY3454" s="12">
        <v>0.05</v>
      </c>
      <c r="AZ3454">
        <f t="shared" si="1580"/>
        <v>9.5000000000000001E-2</v>
      </c>
      <c r="BA3454" s="13">
        <f t="shared" si="1581"/>
        <v>169765</v>
      </c>
      <c r="BB3454" s="16" t="s">
        <v>593</v>
      </c>
      <c r="BC3454" s="16" t="s">
        <v>593</v>
      </c>
      <c r="BD3454" s="16" t="s">
        <v>593</v>
      </c>
      <c r="BE3454" s="16" t="s">
        <v>593</v>
      </c>
      <c r="BF3454" s="16" t="s">
        <v>593</v>
      </c>
      <c r="BG3454" s="16" t="s">
        <v>593</v>
      </c>
      <c r="BH3454" s="16" t="s">
        <v>593</v>
      </c>
      <c r="BI3454" s="14">
        <f t="shared" si="1586"/>
        <v>145764</v>
      </c>
      <c r="BJ3454" s="14">
        <v>0</v>
      </c>
      <c r="BK3454" s="14">
        <f t="shared" si="1587"/>
        <v>145764</v>
      </c>
      <c r="BL3454" s="52">
        <v>0</v>
      </c>
      <c r="BM3454" s="15">
        <f t="shared" si="1588"/>
        <v>145764</v>
      </c>
    </row>
    <row r="3455" spans="1:65">
      <c r="A3455" s="8">
        <v>3453</v>
      </c>
      <c r="B3455" s="1" t="s">
        <v>44</v>
      </c>
      <c r="C3455" s="1">
        <v>1520</v>
      </c>
      <c r="D3455" s="1" t="s">
        <v>314</v>
      </c>
      <c r="E3455" s="1">
        <v>330000044</v>
      </c>
      <c r="F3455" s="1" t="s">
        <v>112</v>
      </c>
      <c r="G3455" s="1" t="s">
        <v>361</v>
      </c>
      <c r="H3455" s="1">
        <v>0</v>
      </c>
      <c r="I3455" s="1" t="s">
        <v>135</v>
      </c>
      <c r="J3455" s="1" t="s">
        <v>49</v>
      </c>
      <c r="K3455" s="1">
        <v>17406001</v>
      </c>
      <c r="L3455" s="1" t="s">
        <v>50</v>
      </c>
      <c r="M3455" s="1" t="s">
        <v>51</v>
      </c>
      <c r="N3455" s="1" t="s">
        <v>64</v>
      </c>
      <c r="O3455" s="1" t="s">
        <v>65</v>
      </c>
      <c r="P3455" s="1" t="s">
        <v>66</v>
      </c>
      <c r="Q3455" s="1" t="s">
        <v>67</v>
      </c>
      <c r="R3455" s="1" t="s">
        <v>87</v>
      </c>
      <c r="S3455" s="1" t="s">
        <v>88</v>
      </c>
      <c r="T3455" s="2">
        <v>43333</v>
      </c>
      <c r="U3455" s="2">
        <v>43333</v>
      </c>
      <c r="V3455" s="1" t="s">
        <v>52</v>
      </c>
      <c r="W3455" s="3">
        <v>1</v>
      </c>
      <c r="X3455" s="1" t="s">
        <v>53</v>
      </c>
      <c r="Y3455" s="4">
        <v>169765</v>
      </c>
      <c r="Z3455" s="4">
        <v>-22240</v>
      </c>
      <c r="AA3455" s="4">
        <v>0</v>
      </c>
      <c r="AB3455" s="4">
        <v>0</v>
      </c>
      <c r="AC3455" s="4">
        <v>0</v>
      </c>
      <c r="AD3455" s="4">
        <v>169765</v>
      </c>
      <c r="AE3455" s="5">
        <v>1685</v>
      </c>
      <c r="AF3455" s="1" t="s">
        <v>70</v>
      </c>
      <c r="AG3455" s="1" t="s">
        <v>71</v>
      </c>
      <c r="AH3455" s="1" t="s">
        <v>89</v>
      </c>
      <c r="AI3455" s="1" t="s">
        <v>57</v>
      </c>
      <c r="AJ3455" s="5">
        <v>10950</v>
      </c>
      <c r="AK3455" s="4">
        <v>-1761</v>
      </c>
      <c r="AL3455" s="4">
        <v>0</v>
      </c>
      <c r="AM3455" s="4">
        <v>0</v>
      </c>
      <c r="AN3455" s="4">
        <v>0</v>
      </c>
      <c r="AO3455" s="4">
        <v>-24001</v>
      </c>
      <c r="AP3455" s="4">
        <v>-24001</v>
      </c>
      <c r="AQ3455" s="4">
        <v>0</v>
      </c>
      <c r="AR3455" s="4">
        <v>145764</v>
      </c>
      <c r="AS3455" s="1" t="s">
        <v>52</v>
      </c>
      <c r="AT3455" s="9">
        <f t="shared" si="1577"/>
        <v>43333</v>
      </c>
      <c r="AU3455" s="9">
        <f t="shared" si="1578"/>
        <v>43313</v>
      </c>
      <c r="AV3455" s="9">
        <v>44798</v>
      </c>
      <c r="AW3455" s="11">
        <f t="shared" si="1579"/>
        <v>4.0136986301369859</v>
      </c>
      <c r="AX3455">
        <v>10</v>
      </c>
      <c r="AY3455" s="12">
        <v>0.05</v>
      </c>
      <c r="AZ3455">
        <f t="shared" si="1580"/>
        <v>9.5000000000000001E-2</v>
      </c>
      <c r="BA3455" s="13">
        <f t="shared" si="1581"/>
        <v>169765</v>
      </c>
      <c r="BB3455" s="16" t="s">
        <v>593</v>
      </c>
      <c r="BC3455" s="16" t="s">
        <v>593</v>
      </c>
      <c r="BD3455" s="16" t="s">
        <v>593</v>
      </c>
      <c r="BE3455" s="16" t="s">
        <v>593</v>
      </c>
      <c r="BF3455" s="16" t="s">
        <v>593</v>
      </c>
      <c r="BG3455" s="16" t="s">
        <v>593</v>
      </c>
      <c r="BH3455" s="16" t="s">
        <v>593</v>
      </c>
      <c r="BI3455" s="14">
        <f t="shared" si="1586"/>
        <v>145764</v>
      </c>
      <c r="BJ3455" s="14">
        <v>0</v>
      </c>
      <c r="BK3455" s="14">
        <f t="shared" si="1587"/>
        <v>145764</v>
      </c>
      <c r="BL3455" s="52">
        <v>0</v>
      </c>
      <c r="BM3455" s="15">
        <f t="shared" si="1588"/>
        <v>145764</v>
      </c>
    </row>
    <row r="3456" spans="1:65">
      <c r="A3456" s="8">
        <v>3454</v>
      </c>
      <c r="B3456" s="1" t="s">
        <v>44</v>
      </c>
      <c r="C3456" s="1">
        <v>1520</v>
      </c>
      <c r="D3456" s="1" t="s">
        <v>314</v>
      </c>
      <c r="E3456" s="1">
        <v>330000045</v>
      </c>
      <c r="F3456" s="1" t="s">
        <v>112</v>
      </c>
      <c r="G3456" s="1" t="s">
        <v>362</v>
      </c>
      <c r="H3456" s="1">
        <v>0</v>
      </c>
      <c r="I3456" s="1" t="s">
        <v>136</v>
      </c>
      <c r="J3456" s="1" t="s">
        <v>49</v>
      </c>
      <c r="K3456" s="1">
        <v>17406001</v>
      </c>
      <c r="L3456" s="1" t="s">
        <v>50</v>
      </c>
      <c r="M3456" s="1" t="s">
        <v>51</v>
      </c>
      <c r="N3456" s="1" t="s">
        <v>64</v>
      </c>
      <c r="O3456" s="1" t="s">
        <v>65</v>
      </c>
      <c r="P3456" s="1" t="s">
        <v>66</v>
      </c>
      <c r="Q3456" s="1" t="s">
        <v>67</v>
      </c>
      <c r="R3456" s="1" t="s">
        <v>87</v>
      </c>
      <c r="S3456" s="1" t="s">
        <v>88</v>
      </c>
      <c r="T3456" s="2">
        <v>43333</v>
      </c>
      <c r="U3456" s="2">
        <v>43333</v>
      </c>
      <c r="V3456" s="1" t="s">
        <v>52</v>
      </c>
      <c r="W3456" s="3">
        <v>1</v>
      </c>
      <c r="X3456" s="1" t="s">
        <v>53</v>
      </c>
      <c r="Y3456" s="4">
        <v>169765</v>
      </c>
      <c r="Z3456" s="4">
        <v>-22240</v>
      </c>
      <c r="AA3456" s="4">
        <v>0</v>
      </c>
      <c r="AB3456" s="4">
        <v>0</v>
      </c>
      <c r="AC3456" s="4">
        <v>0</v>
      </c>
      <c r="AD3456" s="4">
        <v>169765</v>
      </c>
      <c r="AE3456" s="5">
        <v>1685</v>
      </c>
      <c r="AF3456" s="1" t="s">
        <v>70</v>
      </c>
      <c r="AG3456" s="1" t="s">
        <v>71</v>
      </c>
      <c r="AH3456" s="1" t="s">
        <v>89</v>
      </c>
      <c r="AI3456" s="1" t="s">
        <v>57</v>
      </c>
      <c r="AJ3456" s="5">
        <v>10950</v>
      </c>
      <c r="AK3456" s="4">
        <v>-1761</v>
      </c>
      <c r="AL3456" s="4">
        <v>0</v>
      </c>
      <c r="AM3456" s="4">
        <v>0</v>
      </c>
      <c r="AN3456" s="4">
        <v>0</v>
      </c>
      <c r="AO3456" s="4">
        <v>-24001</v>
      </c>
      <c r="AP3456" s="4">
        <v>-24001</v>
      </c>
      <c r="AQ3456" s="4">
        <v>0</v>
      </c>
      <c r="AR3456" s="4">
        <v>145764</v>
      </c>
      <c r="AS3456" s="1" t="s">
        <v>52</v>
      </c>
      <c r="AT3456" s="9">
        <f t="shared" si="1577"/>
        <v>43333</v>
      </c>
      <c r="AU3456" s="9">
        <f t="shared" si="1578"/>
        <v>43313</v>
      </c>
      <c r="AV3456" s="9">
        <v>44798</v>
      </c>
      <c r="AW3456" s="11">
        <f t="shared" si="1579"/>
        <v>4.0136986301369859</v>
      </c>
      <c r="AX3456">
        <v>10</v>
      </c>
      <c r="AY3456" s="12">
        <v>0.05</v>
      </c>
      <c r="AZ3456">
        <f t="shared" si="1580"/>
        <v>9.5000000000000001E-2</v>
      </c>
      <c r="BA3456" s="13">
        <f t="shared" si="1581"/>
        <v>169765</v>
      </c>
      <c r="BB3456" s="16" t="s">
        <v>593</v>
      </c>
      <c r="BC3456" s="16" t="s">
        <v>593</v>
      </c>
      <c r="BD3456" s="16" t="s">
        <v>593</v>
      </c>
      <c r="BE3456" s="16" t="s">
        <v>593</v>
      </c>
      <c r="BF3456" s="16" t="s">
        <v>593</v>
      </c>
      <c r="BG3456" s="16" t="s">
        <v>593</v>
      </c>
      <c r="BH3456" s="16" t="s">
        <v>593</v>
      </c>
      <c r="BI3456" s="14">
        <f t="shared" si="1586"/>
        <v>145764</v>
      </c>
      <c r="BJ3456" s="14">
        <v>0</v>
      </c>
      <c r="BK3456" s="14">
        <f t="shared" si="1587"/>
        <v>145764</v>
      </c>
      <c r="BL3456" s="52">
        <v>0</v>
      </c>
      <c r="BM3456" s="15">
        <f t="shared" si="1588"/>
        <v>145764</v>
      </c>
    </row>
    <row r="3457" spans="1:65">
      <c r="A3457" s="8">
        <v>3455</v>
      </c>
      <c r="B3457" s="1" t="s">
        <v>44</v>
      </c>
      <c r="C3457" s="1">
        <v>1520</v>
      </c>
      <c r="D3457" s="1" t="s">
        <v>314</v>
      </c>
      <c r="E3457" s="1">
        <v>330000046</v>
      </c>
      <c r="F3457" s="1" t="s">
        <v>112</v>
      </c>
      <c r="G3457" s="1" t="s">
        <v>363</v>
      </c>
      <c r="H3457" s="1">
        <v>0</v>
      </c>
      <c r="I3457" s="1" t="s">
        <v>137</v>
      </c>
      <c r="J3457" s="1" t="s">
        <v>49</v>
      </c>
      <c r="K3457" s="1">
        <v>17406001</v>
      </c>
      <c r="L3457" s="1" t="s">
        <v>50</v>
      </c>
      <c r="M3457" s="1" t="s">
        <v>51</v>
      </c>
      <c r="N3457" s="1" t="s">
        <v>64</v>
      </c>
      <c r="O3457" s="1" t="s">
        <v>65</v>
      </c>
      <c r="P3457" s="1" t="s">
        <v>66</v>
      </c>
      <c r="Q3457" s="1" t="s">
        <v>67</v>
      </c>
      <c r="R3457" s="1" t="s">
        <v>87</v>
      </c>
      <c r="S3457" s="1" t="s">
        <v>88</v>
      </c>
      <c r="T3457" s="2">
        <v>43333</v>
      </c>
      <c r="U3457" s="2">
        <v>43333</v>
      </c>
      <c r="V3457" s="1" t="s">
        <v>52</v>
      </c>
      <c r="W3457" s="3">
        <v>1</v>
      </c>
      <c r="X3457" s="1" t="s">
        <v>53</v>
      </c>
      <c r="Y3457" s="4">
        <v>169765</v>
      </c>
      <c r="Z3457" s="4">
        <v>-22240</v>
      </c>
      <c r="AA3457" s="4">
        <v>0</v>
      </c>
      <c r="AB3457" s="4">
        <v>0</v>
      </c>
      <c r="AC3457" s="4">
        <v>0</v>
      </c>
      <c r="AD3457" s="4">
        <v>169765</v>
      </c>
      <c r="AE3457" s="5">
        <v>1685</v>
      </c>
      <c r="AF3457" s="1" t="s">
        <v>70</v>
      </c>
      <c r="AG3457" s="1" t="s">
        <v>71</v>
      </c>
      <c r="AH3457" s="1" t="s">
        <v>89</v>
      </c>
      <c r="AI3457" s="1" t="s">
        <v>57</v>
      </c>
      <c r="AJ3457" s="5">
        <v>10950</v>
      </c>
      <c r="AK3457" s="4">
        <v>-1761</v>
      </c>
      <c r="AL3457" s="4">
        <v>0</v>
      </c>
      <c r="AM3457" s="4">
        <v>0</v>
      </c>
      <c r="AN3457" s="4">
        <v>0</v>
      </c>
      <c r="AO3457" s="4">
        <v>-24001</v>
      </c>
      <c r="AP3457" s="4">
        <v>-24001</v>
      </c>
      <c r="AQ3457" s="4">
        <v>0</v>
      </c>
      <c r="AR3457" s="4">
        <v>145764</v>
      </c>
      <c r="AS3457" s="1" t="s">
        <v>52</v>
      </c>
      <c r="AT3457" s="9">
        <f t="shared" si="1577"/>
        <v>43333</v>
      </c>
      <c r="AU3457" s="9">
        <f t="shared" si="1578"/>
        <v>43313</v>
      </c>
      <c r="AV3457" s="9">
        <v>44798</v>
      </c>
      <c r="AW3457" s="11">
        <f t="shared" si="1579"/>
        <v>4.0136986301369859</v>
      </c>
      <c r="AX3457">
        <v>10</v>
      </c>
      <c r="AY3457" s="12">
        <v>0.05</v>
      </c>
      <c r="AZ3457">
        <f t="shared" si="1580"/>
        <v>9.5000000000000001E-2</v>
      </c>
      <c r="BA3457" s="13">
        <f t="shared" si="1581"/>
        <v>169765</v>
      </c>
      <c r="BB3457" s="16" t="s">
        <v>593</v>
      </c>
      <c r="BC3457" s="16" t="s">
        <v>593</v>
      </c>
      <c r="BD3457" s="16" t="s">
        <v>593</v>
      </c>
      <c r="BE3457" s="16" t="s">
        <v>593</v>
      </c>
      <c r="BF3457" s="16" t="s">
        <v>593</v>
      </c>
      <c r="BG3457" s="16" t="s">
        <v>593</v>
      </c>
      <c r="BH3457" s="16" t="s">
        <v>593</v>
      </c>
      <c r="BI3457" s="14">
        <f t="shared" si="1586"/>
        <v>145764</v>
      </c>
      <c r="BJ3457" s="14">
        <v>0</v>
      </c>
      <c r="BK3457" s="14">
        <f t="shared" si="1587"/>
        <v>145764</v>
      </c>
      <c r="BL3457" s="52">
        <v>0</v>
      </c>
      <c r="BM3457" s="15">
        <f t="shared" si="1588"/>
        <v>145764</v>
      </c>
    </row>
    <row r="3458" spans="1:65">
      <c r="A3458" s="8">
        <v>3456</v>
      </c>
      <c r="B3458" s="1" t="s">
        <v>44</v>
      </c>
      <c r="C3458" s="1">
        <v>1520</v>
      </c>
      <c r="D3458" s="1" t="s">
        <v>314</v>
      </c>
      <c r="E3458" s="1">
        <v>330000047</v>
      </c>
      <c r="F3458" s="1" t="s">
        <v>112</v>
      </c>
      <c r="G3458" s="1" t="s">
        <v>364</v>
      </c>
      <c r="H3458" s="1">
        <v>0</v>
      </c>
      <c r="I3458" s="1" t="s">
        <v>138</v>
      </c>
      <c r="J3458" s="1" t="s">
        <v>49</v>
      </c>
      <c r="K3458" s="1">
        <v>17406001</v>
      </c>
      <c r="L3458" s="1" t="s">
        <v>50</v>
      </c>
      <c r="M3458" s="1" t="s">
        <v>51</v>
      </c>
      <c r="N3458" s="1" t="s">
        <v>64</v>
      </c>
      <c r="O3458" s="1" t="s">
        <v>65</v>
      </c>
      <c r="P3458" s="1" t="s">
        <v>66</v>
      </c>
      <c r="Q3458" s="1" t="s">
        <v>67</v>
      </c>
      <c r="R3458" s="1" t="s">
        <v>87</v>
      </c>
      <c r="S3458" s="1" t="s">
        <v>88</v>
      </c>
      <c r="T3458" s="2">
        <v>43333</v>
      </c>
      <c r="U3458" s="2">
        <v>43333</v>
      </c>
      <c r="V3458" s="1" t="s">
        <v>52</v>
      </c>
      <c r="W3458" s="3">
        <v>1</v>
      </c>
      <c r="X3458" s="1" t="s">
        <v>53</v>
      </c>
      <c r="Y3458" s="4">
        <v>169765</v>
      </c>
      <c r="Z3458" s="4">
        <v>-22240</v>
      </c>
      <c r="AA3458" s="4">
        <v>0</v>
      </c>
      <c r="AB3458" s="4">
        <v>0</v>
      </c>
      <c r="AC3458" s="4">
        <v>0</v>
      </c>
      <c r="AD3458" s="4">
        <v>169765</v>
      </c>
      <c r="AE3458" s="5">
        <v>1685</v>
      </c>
      <c r="AF3458" s="1" t="s">
        <v>70</v>
      </c>
      <c r="AG3458" s="1" t="s">
        <v>71</v>
      </c>
      <c r="AH3458" s="1" t="s">
        <v>89</v>
      </c>
      <c r="AI3458" s="1" t="s">
        <v>57</v>
      </c>
      <c r="AJ3458" s="5">
        <v>10950</v>
      </c>
      <c r="AK3458" s="4">
        <v>-1761</v>
      </c>
      <c r="AL3458" s="4">
        <v>0</v>
      </c>
      <c r="AM3458" s="4">
        <v>0</v>
      </c>
      <c r="AN3458" s="4">
        <v>0</v>
      </c>
      <c r="AO3458" s="4">
        <v>-24001</v>
      </c>
      <c r="AP3458" s="4">
        <v>-24001</v>
      </c>
      <c r="AQ3458" s="4">
        <v>0</v>
      </c>
      <c r="AR3458" s="4">
        <v>145764</v>
      </c>
      <c r="AS3458" s="1" t="s">
        <v>52</v>
      </c>
      <c r="AT3458" s="9">
        <f t="shared" si="1577"/>
        <v>43333</v>
      </c>
      <c r="AU3458" s="9">
        <f t="shared" si="1578"/>
        <v>43313</v>
      </c>
      <c r="AV3458" s="9">
        <v>44798</v>
      </c>
      <c r="AW3458" s="11">
        <f t="shared" si="1579"/>
        <v>4.0136986301369859</v>
      </c>
      <c r="AX3458">
        <v>10</v>
      </c>
      <c r="AY3458" s="12">
        <v>0.05</v>
      </c>
      <c r="AZ3458">
        <f t="shared" si="1580"/>
        <v>9.5000000000000001E-2</v>
      </c>
      <c r="BA3458" s="13">
        <f t="shared" si="1581"/>
        <v>169765</v>
      </c>
      <c r="BB3458" s="16" t="s">
        <v>593</v>
      </c>
      <c r="BC3458" s="16" t="s">
        <v>593</v>
      </c>
      <c r="BD3458" s="16" t="s">
        <v>593</v>
      </c>
      <c r="BE3458" s="16" t="s">
        <v>593</v>
      </c>
      <c r="BF3458" s="16" t="s">
        <v>593</v>
      </c>
      <c r="BG3458" s="16" t="s">
        <v>593</v>
      </c>
      <c r="BH3458" s="16" t="s">
        <v>593</v>
      </c>
      <c r="BI3458" s="14">
        <f t="shared" si="1586"/>
        <v>145764</v>
      </c>
      <c r="BJ3458" s="14">
        <v>0</v>
      </c>
      <c r="BK3458" s="14">
        <f t="shared" si="1587"/>
        <v>145764</v>
      </c>
      <c r="BL3458" s="52">
        <v>0</v>
      </c>
      <c r="BM3458" s="15">
        <f t="shared" si="1588"/>
        <v>145764</v>
      </c>
    </row>
    <row r="3459" spans="1:65">
      <c r="A3459" s="8">
        <v>3457</v>
      </c>
      <c r="B3459" s="1" t="s">
        <v>44</v>
      </c>
      <c r="C3459" s="1">
        <v>1520</v>
      </c>
      <c r="D3459" s="1" t="s">
        <v>314</v>
      </c>
      <c r="E3459" s="1">
        <v>330000048</v>
      </c>
      <c r="F3459" s="1" t="s">
        <v>112</v>
      </c>
      <c r="G3459" s="1" t="s">
        <v>365</v>
      </c>
      <c r="H3459" s="1">
        <v>0</v>
      </c>
      <c r="I3459" s="1" t="s">
        <v>139</v>
      </c>
      <c r="J3459" s="1" t="s">
        <v>49</v>
      </c>
      <c r="K3459" s="1">
        <v>17406001</v>
      </c>
      <c r="L3459" s="1" t="s">
        <v>50</v>
      </c>
      <c r="M3459" s="1" t="s">
        <v>51</v>
      </c>
      <c r="N3459" s="1" t="s">
        <v>64</v>
      </c>
      <c r="O3459" s="1" t="s">
        <v>65</v>
      </c>
      <c r="P3459" s="1" t="s">
        <v>66</v>
      </c>
      <c r="Q3459" s="1" t="s">
        <v>67</v>
      </c>
      <c r="R3459" s="1" t="s">
        <v>87</v>
      </c>
      <c r="S3459" s="1" t="s">
        <v>88</v>
      </c>
      <c r="T3459" s="2">
        <v>43333</v>
      </c>
      <c r="U3459" s="2">
        <v>43333</v>
      </c>
      <c r="V3459" s="1" t="s">
        <v>52</v>
      </c>
      <c r="W3459" s="3">
        <v>1</v>
      </c>
      <c r="X3459" s="1" t="s">
        <v>53</v>
      </c>
      <c r="Y3459" s="4">
        <v>169765</v>
      </c>
      <c r="Z3459" s="4">
        <v>-22240</v>
      </c>
      <c r="AA3459" s="4">
        <v>0</v>
      </c>
      <c r="AB3459" s="4">
        <v>0</v>
      </c>
      <c r="AC3459" s="4">
        <v>0</v>
      </c>
      <c r="AD3459" s="4">
        <v>169765</v>
      </c>
      <c r="AE3459" s="5">
        <v>1685</v>
      </c>
      <c r="AF3459" s="1" t="s">
        <v>70</v>
      </c>
      <c r="AG3459" s="1" t="s">
        <v>71</v>
      </c>
      <c r="AH3459" s="1" t="s">
        <v>89</v>
      </c>
      <c r="AI3459" s="1" t="s">
        <v>57</v>
      </c>
      <c r="AJ3459" s="5">
        <v>10950</v>
      </c>
      <c r="AK3459" s="4">
        <v>-1761</v>
      </c>
      <c r="AL3459" s="4">
        <v>0</v>
      </c>
      <c r="AM3459" s="4">
        <v>0</v>
      </c>
      <c r="AN3459" s="4">
        <v>0</v>
      </c>
      <c r="AO3459" s="4">
        <v>-24001</v>
      </c>
      <c r="AP3459" s="4">
        <v>-24001</v>
      </c>
      <c r="AQ3459" s="4">
        <v>0</v>
      </c>
      <c r="AR3459" s="4">
        <v>145764</v>
      </c>
      <c r="AS3459" s="1" t="s">
        <v>52</v>
      </c>
      <c r="AT3459" s="9">
        <f t="shared" si="1577"/>
        <v>43333</v>
      </c>
      <c r="AU3459" s="9">
        <f t="shared" si="1578"/>
        <v>43313</v>
      </c>
      <c r="AV3459" s="9">
        <v>44798</v>
      </c>
      <c r="AW3459" s="11">
        <f t="shared" si="1579"/>
        <v>4.0136986301369859</v>
      </c>
      <c r="AX3459">
        <v>10</v>
      </c>
      <c r="AY3459" s="12">
        <v>0.05</v>
      </c>
      <c r="AZ3459">
        <f t="shared" si="1580"/>
        <v>9.5000000000000001E-2</v>
      </c>
      <c r="BA3459" s="13">
        <f t="shared" si="1581"/>
        <v>169765</v>
      </c>
      <c r="BB3459" s="16" t="s">
        <v>593</v>
      </c>
      <c r="BC3459" s="16" t="s">
        <v>593</v>
      </c>
      <c r="BD3459" s="16" t="s">
        <v>593</v>
      </c>
      <c r="BE3459" s="16" t="s">
        <v>593</v>
      </c>
      <c r="BF3459" s="16" t="s">
        <v>593</v>
      </c>
      <c r="BG3459" s="16" t="s">
        <v>593</v>
      </c>
      <c r="BH3459" s="16" t="s">
        <v>593</v>
      </c>
      <c r="BI3459" s="14">
        <f t="shared" si="1586"/>
        <v>145764</v>
      </c>
      <c r="BJ3459" s="14">
        <v>0</v>
      </c>
      <c r="BK3459" s="14">
        <f t="shared" si="1587"/>
        <v>145764</v>
      </c>
      <c r="BL3459" s="52">
        <v>0</v>
      </c>
      <c r="BM3459" s="15">
        <f t="shared" si="1588"/>
        <v>145764</v>
      </c>
    </row>
    <row r="3460" spans="1:65">
      <c r="A3460" s="8">
        <v>3458</v>
      </c>
      <c r="B3460" s="1" t="s">
        <v>44</v>
      </c>
      <c r="C3460" s="1">
        <v>1520</v>
      </c>
      <c r="D3460" s="1" t="s">
        <v>314</v>
      </c>
      <c r="E3460" s="1">
        <v>330000049</v>
      </c>
      <c r="F3460" s="1" t="s">
        <v>112</v>
      </c>
      <c r="G3460" s="1" t="s">
        <v>366</v>
      </c>
      <c r="H3460" s="1">
        <v>0</v>
      </c>
      <c r="I3460" s="1" t="s">
        <v>140</v>
      </c>
      <c r="J3460" s="1" t="s">
        <v>49</v>
      </c>
      <c r="K3460" s="1">
        <v>17406001</v>
      </c>
      <c r="L3460" s="1" t="s">
        <v>50</v>
      </c>
      <c r="M3460" s="1" t="s">
        <v>51</v>
      </c>
      <c r="N3460" s="1" t="s">
        <v>64</v>
      </c>
      <c r="O3460" s="1" t="s">
        <v>65</v>
      </c>
      <c r="P3460" s="1" t="s">
        <v>66</v>
      </c>
      <c r="Q3460" s="1" t="s">
        <v>67</v>
      </c>
      <c r="R3460" s="1" t="s">
        <v>87</v>
      </c>
      <c r="S3460" s="1" t="s">
        <v>88</v>
      </c>
      <c r="T3460" s="2">
        <v>43333</v>
      </c>
      <c r="U3460" s="2">
        <v>43333</v>
      </c>
      <c r="V3460" s="1" t="s">
        <v>52</v>
      </c>
      <c r="W3460" s="3">
        <v>1</v>
      </c>
      <c r="X3460" s="1" t="s">
        <v>53</v>
      </c>
      <c r="Y3460" s="4">
        <v>169765</v>
      </c>
      <c r="Z3460" s="4">
        <v>-22240</v>
      </c>
      <c r="AA3460" s="4">
        <v>0</v>
      </c>
      <c r="AB3460" s="4">
        <v>0</v>
      </c>
      <c r="AC3460" s="4">
        <v>0</v>
      </c>
      <c r="AD3460" s="4">
        <v>169765</v>
      </c>
      <c r="AE3460" s="5">
        <v>1685</v>
      </c>
      <c r="AF3460" s="1" t="s">
        <v>70</v>
      </c>
      <c r="AG3460" s="1" t="s">
        <v>71</v>
      </c>
      <c r="AH3460" s="1" t="s">
        <v>89</v>
      </c>
      <c r="AI3460" s="1" t="s">
        <v>57</v>
      </c>
      <c r="AJ3460" s="5">
        <v>10950</v>
      </c>
      <c r="AK3460" s="4">
        <v>-1761</v>
      </c>
      <c r="AL3460" s="4">
        <v>0</v>
      </c>
      <c r="AM3460" s="4">
        <v>0</v>
      </c>
      <c r="AN3460" s="4">
        <v>0</v>
      </c>
      <c r="AO3460" s="4">
        <v>-24001</v>
      </c>
      <c r="AP3460" s="4">
        <v>-24001</v>
      </c>
      <c r="AQ3460" s="4">
        <v>0</v>
      </c>
      <c r="AR3460" s="4">
        <v>145764</v>
      </c>
      <c r="AS3460" s="1" t="s">
        <v>52</v>
      </c>
      <c r="AT3460" s="9">
        <f t="shared" ref="AT3460:AT3523" si="1589">T3460</f>
        <v>43333</v>
      </c>
      <c r="AU3460" s="9">
        <f t="shared" ref="AU3460:AU3523" si="1590">DATE(YEAR(AT3460),MONTH(AT3460),DAY(1))</f>
        <v>43313</v>
      </c>
      <c r="AV3460" s="9">
        <v>44798</v>
      </c>
      <c r="AW3460" s="11">
        <f t="shared" ref="AW3460:AW3523" si="1591">(AV3460-AT3460)/365</f>
        <v>4.0136986301369859</v>
      </c>
      <c r="AX3460">
        <v>10</v>
      </c>
      <c r="AY3460" s="12">
        <v>0.05</v>
      </c>
      <c r="AZ3460">
        <f t="shared" ref="AZ3460:AZ3523" si="1592">(1-AY3460)/AX3460</f>
        <v>9.5000000000000001E-2</v>
      </c>
      <c r="BA3460" s="13">
        <f t="shared" ref="BA3460:BA3523" si="1593">Y3460</f>
        <v>169765</v>
      </c>
      <c r="BB3460" s="16" t="s">
        <v>593</v>
      </c>
      <c r="BC3460" s="16" t="s">
        <v>593</v>
      </c>
      <c r="BD3460" s="16" t="s">
        <v>593</v>
      </c>
      <c r="BE3460" s="16" t="s">
        <v>593</v>
      </c>
      <c r="BF3460" s="16" t="s">
        <v>593</v>
      </c>
      <c r="BG3460" s="16" t="s">
        <v>593</v>
      </c>
      <c r="BH3460" s="16" t="s">
        <v>593</v>
      </c>
      <c r="BI3460" s="14">
        <f t="shared" si="1586"/>
        <v>145764</v>
      </c>
      <c r="BJ3460" s="14">
        <v>0</v>
      </c>
      <c r="BK3460" s="14">
        <f t="shared" si="1587"/>
        <v>145764</v>
      </c>
      <c r="BL3460" s="52">
        <v>0</v>
      </c>
      <c r="BM3460" s="15">
        <f t="shared" si="1588"/>
        <v>145764</v>
      </c>
    </row>
    <row r="3461" spans="1:65">
      <c r="A3461" s="8">
        <v>3459</v>
      </c>
      <c r="B3461" s="1" t="s">
        <v>44</v>
      </c>
      <c r="C3461" s="1">
        <v>1520</v>
      </c>
      <c r="D3461" s="1" t="s">
        <v>314</v>
      </c>
      <c r="E3461" s="1">
        <v>330000050</v>
      </c>
      <c r="F3461" s="1" t="s">
        <v>112</v>
      </c>
      <c r="G3461" s="1" t="s">
        <v>367</v>
      </c>
      <c r="H3461" s="1">
        <v>0</v>
      </c>
      <c r="I3461" s="1" t="s">
        <v>141</v>
      </c>
      <c r="J3461" s="1" t="s">
        <v>49</v>
      </c>
      <c r="K3461" s="1">
        <v>17406001</v>
      </c>
      <c r="L3461" s="1" t="s">
        <v>50</v>
      </c>
      <c r="M3461" s="1" t="s">
        <v>51</v>
      </c>
      <c r="N3461" s="1" t="s">
        <v>64</v>
      </c>
      <c r="O3461" s="1" t="s">
        <v>65</v>
      </c>
      <c r="P3461" s="1" t="s">
        <v>66</v>
      </c>
      <c r="Q3461" s="1" t="s">
        <v>67</v>
      </c>
      <c r="R3461" s="1" t="s">
        <v>87</v>
      </c>
      <c r="S3461" s="1" t="s">
        <v>88</v>
      </c>
      <c r="T3461" s="2">
        <v>43333</v>
      </c>
      <c r="U3461" s="2">
        <v>43333</v>
      </c>
      <c r="V3461" s="1" t="s">
        <v>52</v>
      </c>
      <c r="W3461" s="3">
        <v>1</v>
      </c>
      <c r="X3461" s="1" t="s">
        <v>53</v>
      </c>
      <c r="Y3461" s="4">
        <v>169765</v>
      </c>
      <c r="Z3461" s="4">
        <v>-22240</v>
      </c>
      <c r="AA3461" s="4">
        <v>0</v>
      </c>
      <c r="AB3461" s="4">
        <v>0</v>
      </c>
      <c r="AC3461" s="4">
        <v>0</v>
      </c>
      <c r="AD3461" s="4">
        <v>169765</v>
      </c>
      <c r="AE3461" s="5">
        <v>1685</v>
      </c>
      <c r="AF3461" s="1" t="s">
        <v>70</v>
      </c>
      <c r="AG3461" s="1" t="s">
        <v>71</v>
      </c>
      <c r="AH3461" s="1" t="s">
        <v>89</v>
      </c>
      <c r="AI3461" s="1" t="s">
        <v>57</v>
      </c>
      <c r="AJ3461" s="5">
        <v>10950</v>
      </c>
      <c r="AK3461" s="4">
        <v>-1761</v>
      </c>
      <c r="AL3461" s="4">
        <v>0</v>
      </c>
      <c r="AM3461" s="4">
        <v>0</v>
      </c>
      <c r="AN3461" s="4">
        <v>0</v>
      </c>
      <c r="AO3461" s="4">
        <v>-24001</v>
      </c>
      <c r="AP3461" s="4">
        <v>-24001</v>
      </c>
      <c r="AQ3461" s="4">
        <v>0</v>
      </c>
      <c r="AR3461" s="4">
        <v>145764</v>
      </c>
      <c r="AS3461" s="1" t="s">
        <v>52</v>
      </c>
      <c r="AT3461" s="9">
        <f t="shared" si="1589"/>
        <v>43333</v>
      </c>
      <c r="AU3461" s="9">
        <f t="shared" si="1590"/>
        <v>43313</v>
      </c>
      <c r="AV3461" s="9">
        <v>44798</v>
      </c>
      <c r="AW3461" s="11">
        <f t="shared" si="1591"/>
        <v>4.0136986301369859</v>
      </c>
      <c r="AX3461">
        <v>10</v>
      </c>
      <c r="AY3461" s="12">
        <v>0.05</v>
      </c>
      <c r="AZ3461">
        <f t="shared" si="1592"/>
        <v>9.5000000000000001E-2</v>
      </c>
      <c r="BA3461" s="13">
        <f t="shared" si="1593"/>
        <v>169765</v>
      </c>
      <c r="BB3461" s="16" t="s">
        <v>593</v>
      </c>
      <c r="BC3461" s="16" t="s">
        <v>593</v>
      </c>
      <c r="BD3461" s="16" t="s">
        <v>593</v>
      </c>
      <c r="BE3461" s="16" t="s">
        <v>593</v>
      </c>
      <c r="BF3461" s="16" t="s">
        <v>593</v>
      </c>
      <c r="BG3461" s="16" t="s">
        <v>593</v>
      </c>
      <c r="BH3461" s="16" t="s">
        <v>593</v>
      </c>
      <c r="BI3461" s="14">
        <f t="shared" si="1586"/>
        <v>145764</v>
      </c>
      <c r="BJ3461" s="14">
        <v>0</v>
      </c>
      <c r="BK3461" s="14">
        <f t="shared" si="1587"/>
        <v>145764</v>
      </c>
      <c r="BL3461" s="52">
        <v>0</v>
      </c>
      <c r="BM3461" s="15">
        <f t="shared" si="1588"/>
        <v>145764</v>
      </c>
    </row>
    <row r="3462" spans="1:65">
      <c r="A3462" s="8">
        <v>3460</v>
      </c>
      <c r="B3462" s="1" t="s">
        <v>44</v>
      </c>
      <c r="C3462" s="1">
        <v>1520</v>
      </c>
      <c r="D3462" s="1" t="s">
        <v>314</v>
      </c>
      <c r="E3462" s="1">
        <v>330000051</v>
      </c>
      <c r="F3462" s="1" t="s">
        <v>112</v>
      </c>
      <c r="G3462" s="1" t="s">
        <v>368</v>
      </c>
      <c r="H3462" s="1">
        <v>0</v>
      </c>
      <c r="I3462" s="1" t="s">
        <v>142</v>
      </c>
      <c r="J3462" s="1" t="s">
        <v>49</v>
      </c>
      <c r="K3462" s="1">
        <v>17406001</v>
      </c>
      <c r="L3462" s="1" t="s">
        <v>50</v>
      </c>
      <c r="M3462" s="1" t="s">
        <v>51</v>
      </c>
      <c r="N3462" s="1" t="s">
        <v>64</v>
      </c>
      <c r="O3462" s="1" t="s">
        <v>65</v>
      </c>
      <c r="P3462" s="1" t="s">
        <v>66</v>
      </c>
      <c r="Q3462" s="1" t="s">
        <v>67</v>
      </c>
      <c r="R3462" s="1" t="s">
        <v>87</v>
      </c>
      <c r="S3462" s="1" t="s">
        <v>88</v>
      </c>
      <c r="T3462" s="2">
        <v>43333</v>
      </c>
      <c r="U3462" s="2">
        <v>43333</v>
      </c>
      <c r="V3462" s="1" t="s">
        <v>52</v>
      </c>
      <c r="W3462" s="3">
        <v>1</v>
      </c>
      <c r="X3462" s="1" t="s">
        <v>53</v>
      </c>
      <c r="Y3462" s="4">
        <v>169765</v>
      </c>
      <c r="Z3462" s="4">
        <v>-22240</v>
      </c>
      <c r="AA3462" s="4">
        <v>0</v>
      </c>
      <c r="AB3462" s="4">
        <v>0</v>
      </c>
      <c r="AC3462" s="4">
        <v>0</v>
      </c>
      <c r="AD3462" s="4">
        <v>169765</v>
      </c>
      <c r="AE3462" s="5">
        <v>1685</v>
      </c>
      <c r="AF3462" s="1" t="s">
        <v>70</v>
      </c>
      <c r="AG3462" s="1" t="s">
        <v>71</v>
      </c>
      <c r="AH3462" s="1" t="s">
        <v>89</v>
      </c>
      <c r="AI3462" s="1" t="s">
        <v>57</v>
      </c>
      <c r="AJ3462" s="5">
        <v>10950</v>
      </c>
      <c r="AK3462" s="4">
        <v>-1761</v>
      </c>
      <c r="AL3462" s="4">
        <v>0</v>
      </c>
      <c r="AM3462" s="4">
        <v>0</v>
      </c>
      <c r="AN3462" s="4">
        <v>0</v>
      </c>
      <c r="AO3462" s="4">
        <v>-24001</v>
      </c>
      <c r="AP3462" s="4">
        <v>-24001</v>
      </c>
      <c r="AQ3462" s="4">
        <v>0</v>
      </c>
      <c r="AR3462" s="4">
        <v>145764</v>
      </c>
      <c r="AS3462" s="1" t="s">
        <v>52</v>
      </c>
      <c r="AT3462" s="9">
        <f t="shared" si="1589"/>
        <v>43333</v>
      </c>
      <c r="AU3462" s="9">
        <f t="shared" si="1590"/>
        <v>43313</v>
      </c>
      <c r="AV3462" s="9">
        <v>44798</v>
      </c>
      <c r="AW3462" s="11">
        <f t="shared" si="1591"/>
        <v>4.0136986301369859</v>
      </c>
      <c r="AX3462">
        <v>10</v>
      </c>
      <c r="AY3462" s="12">
        <v>0.05</v>
      </c>
      <c r="AZ3462">
        <f t="shared" si="1592"/>
        <v>9.5000000000000001E-2</v>
      </c>
      <c r="BA3462" s="13">
        <f t="shared" si="1593"/>
        <v>169765</v>
      </c>
      <c r="BB3462" s="16" t="s">
        <v>593</v>
      </c>
      <c r="BC3462" s="16" t="s">
        <v>593</v>
      </c>
      <c r="BD3462" s="16" t="s">
        <v>593</v>
      </c>
      <c r="BE3462" s="16" t="s">
        <v>593</v>
      </c>
      <c r="BF3462" s="16" t="s">
        <v>593</v>
      </c>
      <c r="BG3462" s="16" t="s">
        <v>593</v>
      </c>
      <c r="BH3462" s="16" t="s">
        <v>593</v>
      </c>
      <c r="BI3462" s="14">
        <f t="shared" si="1586"/>
        <v>145764</v>
      </c>
      <c r="BJ3462" s="14">
        <v>0</v>
      </c>
      <c r="BK3462" s="14">
        <f t="shared" si="1587"/>
        <v>145764</v>
      </c>
      <c r="BL3462" s="52">
        <v>0</v>
      </c>
      <c r="BM3462" s="15">
        <f t="shared" si="1588"/>
        <v>145764</v>
      </c>
    </row>
    <row r="3463" spans="1:65">
      <c r="A3463" s="8">
        <v>3461</v>
      </c>
      <c r="B3463" s="1" t="s">
        <v>44</v>
      </c>
      <c r="C3463" s="1">
        <v>1520</v>
      </c>
      <c r="D3463" s="1" t="s">
        <v>314</v>
      </c>
      <c r="E3463" s="1">
        <v>330000052</v>
      </c>
      <c r="F3463" s="1" t="s">
        <v>112</v>
      </c>
      <c r="G3463" s="1" t="s">
        <v>369</v>
      </c>
      <c r="H3463" s="1">
        <v>0</v>
      </c>
      <c r="I3463" s="1" t="s">
        <v>143</v>
      </c>
      <c r="J3463" s="1" t="s">
        <v>49</v>
      </c>
      <c r="K3463" s="1">
        <v>17406001</v>
      </c>
      <c r="L3463" s="1" t="s">
        <v>50</v>
      </c>
      <c r="M3463" s="1" t="s">
        <v>51</v>
      </c>
      <c r="N3463" s="1" t="s">
        <v>64</v>
      </c>
      <c r="O3463" s="1" t="s">
        <v>65</v>
      </c>
      <c r="P3463" s="1" t="s">
        <v>66</v>
      </c>
      <c r="Q3463" s="1" t="s">
        <v>67</v>
      </c>
      <c r="R3463" s="1" t="s">
        <v>87</v>
      </c>
      <c r="S3463" s="1" t="s">
        <v>88</v>
      </c>
      <c r="T3463" s="2">
        <v>43333</v>
      </c>
      <c r="U3463" s="2">
        <v>43333</v>
      </c>
      <c r="V3463" s="1" t="s">
        <v>52</v>
      </c>
      <c r="W3463" s="3">
        <v>1</v>
      </c>
      <c r="X3463" s="1" t="s">
        <v>53</v>
      </c>
      <c r="Y3463" s="4">
        <v>169765</v>
      </c>
      <c r="Z3463" s="4">
        <v>-22240</v>
      </c>
      <c r="AA3463" s="4">
        <v>0</v>
      </c>
      <c r="AB3463" s="4">
        <v>0</v>
      </c>
      <c r="AC3463" s="4">
        <v>0</v>
      </c>
      <c r="AD3463" s="4">
        <v>169765</v>
      </c>
      <c r="AE3463" s="5">
        <v>1685</v>
      </c>
      <c r="AF3463" s="1" t="s">
        <v>70</v>
      </c>
      <c r="AG3463" s="1" t="s">
        <v>71</v>
      </c>
      <c r="AH3463" s="1" t="s">
        <v>89</v>
      </c>
      <c r="AI3463" s="1" t="s">
        <v>57</v>
      </c>
      <c r="AJ3463" s="5">
        <v>10950</v>
      </c>
      <c r="AK3463" s="4">
        <v>-1761</v>
      </c>
      <c r="AL3463" s="4">
        <v>0</v>
      </c>
      <c r="AM3463" s="4">
        <v>0</v>
      </c>
      <c r="AN3463" s="4">
        <v>0</v>
      </c>
      <c r="AO3463" s="4">
        <v>-24001</v>
      </c>
      <c r="AP3463" s="4">
        <v>-24001</v>
      </c>
      <c r="AQ3463" s="4">
        <v>0</v>
      </c>
      <c r="AR3463" s="4">
        <v>145764</v>
      </c>
      <c r="AS3463" s="1" t="s">
        <v>52</v>
      </c>
      <c r="AT3463" s="9">
        <f t="shared" si="1589"/>
        <v>43333</v>
      </c>
      <c r="AU3463" s="9">
        <f t="shared" si="1590"/>
        <v>43313</v>
      </c>
      <c r="AV3463" s="9">
        <v>44798</v>
      </c>
      <c r="AW3463" s="11">
        <f t="shared" si="1591"/>
        <v>4.0136986301369859</v>
      </c>
      <c r="AX3463">
        <v>10</v>
      </c>
      <c r="AY3463" s="12">
        <v>0.05</v>
      </c>
      <c r="AZ3463">
        <f t="shared" si="1592"/>
        <v>9.5000000000000001E-2</v>
      </c>
      <c r="BA3463" s="13">
        <f t="shared" si="1593"/>
        <v>169765</v>
      </c>
      <c r="BB3463" s="16" t="s">
        <v>593</v>
      </c>
      <c r="BC3463" s="16" t="s">
        <v>593</v>
      </c>
      <c r="BD3463" s="16" t="s">
        <v>593</v>
      </c>
      <c r="BE3463" s="16" t="s">
        <v>593</v>
      </c>
      <c r="BF3463" s="16" t="s">
        <v>593</v>
      </c>
      <c r="BG3463" s="16" t="s">
        <v>593</v>
      </c>
      <c r="BH3463" s="16" t="s">
        <v>593</v>
      </c>
      <c r="BI3463" s="14">
        <f t="shared" si="1586"/>
        <v>145764</v>
      </c>
      <c r="BJ3463" s="14">
        <v>0</v>
      </c>
      <c r="BK3463" s="14">
        <f t="shared" si="1587"/>
        <v>145764</v>
      </c>
      <c r="BL3463" s="52">
        <v>0</v>
      </c>
      <c r="BM3463" s="15">
        <f t="shared" si="1588"/>
        <v>145764</v>
      </c>
    </row>
    <row r="3464" spans="1:65">
      <c r="A3464" s="8">
        <v>3462</v>
      </c>
      <c r="B3464" s="1" t="s">
        <v>44</v>
      </c>
      <c r="C3464" s="1">
        <v>1520</v>
      </c>
      <c r="D3464" s="1" t="s">
        <v>314</v>
      </c>
      <c r="E3464" s="1">
        <v>330000053</v>
      </c>
      <c r="F3464" s="1" t="s">
        <v>112</v>
      </c>
      <c r="G3464" s="1" t="s">
        <v>370</v>
      </c>
      <c r="H3464" s="1">
        <v>0</v>
      </c>
      <c r="I3464" s="1" t="s">
        <v>144</v>
      </c>
      <c r="J3464" s="1" t="s">
        <v>49</v>
      </c>
      <c r="K3464" s="1">
        <v>17406001</v>
      </c>
      <c r="L3464" s="1" t="s">
        <v>50</v>
      </c>
      <c r="M3464" s="1" t="s">
        <v>51</v>
      </c>
      <c r="N3464" s="1" t="s">
        <v>64</v>
      </c>
      <c r="O3464" s="1" t="s">
        <v>65</v>
      </c>
      <c r="P3464" s="1" t="s">
        <v>66</v>
      </c>
      <c r="Q3464" s="1" t="s">
        <v>67</v>
      </c>
      <c r="R3464" s="1" t="s">
        <v>87</v>
      </c>
      <c r="S3464" s="1" t="s">
        <v>88</v>
      </c>
      <c r="T3464" s="2">
        <v>43333</v>
      </c>
      <c r="U3464" s="2">
        <v>43333</v>
      </c>
      <c r="V3464" s="1" t="s">
        <v>52</v>
      </c>
      <c r="W3464" s="3">
        <v>1</v>
      </c>
      <c r="X3464" s="1" t="s">
        <v>53</v>
      </c>
      <c r="Y3464" s="4">
        <v>169765</v>
      </c>
      <c r="Z3464" s="4">
        <v>-22240</v>
      </c>
      <c r="AA3464" s="4">
        <v>0</v>
      </c>
      <c r="AB3464" s="4">
        <v>0</v>
      </c>
      <c r="AC3464" s="4">
        <v>0</v>
      </c>
      <c r="AD3464" s="4">
        <v>169765</v>
      </c>
      <c r="AE3464" s="5">
        <v>1685</v>
      </c>
      <c r="AF3464" s="1" t="s">
        <v>70</v>
      </c>
      <c r="AG3464" s="1" t="s">
        <v>71</v>
      </c>
      <c r="AH3464" s="1" t="s">
        <v>89</v>
      </c>
      <c r="AI3464" s="1" t="s">
        <v>57</v>
      </c>
      <c r="AJ3464" s="5">
        <v>10950</v>
      </c>
      <c r="AK3464" s="4">
        <v>-1761</v>
      </c>
      <c r="AL3464" s="4">
        <v>0</v>
      </c>
      <c r="AM3464" s="4">
        <v>0</v>
      </c>
      <c r="AN3464" s="4">
        <v>0</v>
      </c>
      <c r="AO3464" s="4">
        <v>-24001</v>
      </c>
      <c r="AP3464" s="4">
        <v>-24001</v>
      </c>
      <c r="AQ3464" s="4">
        <v>0</v>
      </c>
      <c r="AR3464" s="4">
        <v>145764</v>
      </c>
      <c r="AS3464" s="1" t="s">
        <v>52</v>
      </c>
      <c r="AT3464" s="9">
        <f t="shared" si="1589"/>
        <v>43333</v>
      </c>
      <c r="AU3464" s="9">
        <f t="shared" si="1590"/>
        <v>43313</v>
      </c>
      <c r="AV3464" s="9">
        <v>44798</v>
      </c>
      <c r="AW3464" s="11">
        <f t="shared" si="1591"/>
        <v>4.0136986301369859</v>
      </c>
      <c r="AX3464">
        <v>10</v>
      </c>
      <c r="AY3464" s="12">
        <v>0.05</v>
      </c>
      <c r="AZ3464">
        <f t="shared" si="1592"/>
        <v>9.5000000000000001E-2</v>
      </c>
      <c r="BA3464" s="13">
        <f t="shared" si="1593"/>
        <v>169765</v>
      </c>
      <c r="BB3464" s="16" t="s">
        <v>593</v>
      </c>
      <c r="BC3464" s="16" t="s">
        <v>593</v>
      </c>
      <c r="BD3464" s="16" t="s">
        <v>593</v>
      </c>
      <c r="BE3464" s="16" t="s">
        <v>593</v>
      </c>
      <c r="BF3464" s="16" t="s">
        <v>593</v>
      </c>
      <c r="BG3464" s="16" t="s">
        <v>593</v>
      </c>
      <c r="BH3464" s="16" t="s">
        <v>593</v>
      </c>
      <c r="BI3464" s="14">
        <f t="shared" si="1586"/>
        <v>145764</v>
      </c>
      <c r="BJ3464" s="14">
        <v>0</v>
      </c>
      <c r="BK3464" s="14">
        <f t="shared" si="1587"/>
        <v>145764</v>
      </c>
      <c r="BL3464" s="52">
        <v>0</v>
      </c>
      <c r="BM3464" s="15">
        <f t="shared" si="1588"/>
        <v>145764</v>
      </c>
    </row>
    <row r="3465" spans="1:65">
      <c r="A3465" s="8">
        <v>3463</v>
      </c>
      <c r="B3465" s="1" t="s">
        <v>44</v>
      </c>
      <c r="C3465" s="1">
        <v>1520</v>
      </c>
      <c r="D3465" s="1" t="s">
        <v>314</v>
      </c>
      <c r="E3465" s="1">
        <v>330000054</v>
      </c>
      <c r="F3465" s="1" t="s">
        <v>112</v>
      </c>
      <c r="G3465" s="1" t="s">
        <v>371</v>
      </c>
      <c r="H3465" s="1">
        <v>0</v>
      </c>
      <c r="I3465" s="1" t="s">
        <v>145</v>
      </c>
      <c r="J3465" s="1" t="s">
        <v>49</v>
      </c>
      <c r="K3465" s="1">
        <v>17406001</v>
      </c>
      <c r="L3465" s="1" t="s">
        <v>50</v>
      </c>
      <c r="M3465" s="1" t="s">
        <v>51</v>
      </c>
      <c r="N3465" s="1" t="s">
        <v>64</v>
      </c>
      <c r="O3465" s="1" t="s">
        <v>65</v>
      </c>
      <c r="P3465" s="1" t="s">
        <v>66</v>
      </c>
      <c r="Q3465" s="1" t="s">
        <v>67</v>
      </c>
      <c r="R3465" s="1" t="s">
        <v>87</v>
      </c>
      <c r="S3465" s="1" t="s">
        <v>88</v>
      </c>
      <c r="T3465" s="2">
        <v>43333</v>
      </c>
      <c r="U3465" s="2">
        <v>43333</v>
      </c>
      <c r="V3465" s="1" t="s">
        <v>52</v>
      </c>
      <c r="W3465" s="3">
        <v>1</v>
      </c>
      <c r="X3465" s="1" t="s">
        <v>53</v>
      </c>
      <c r="Y3465" s="4">
        <v>169765</v>
      </c>
      <c r="Z3465" s="4">
        <v>-22240</v>
      </c>
      <c r="AA3465" s="4">
        <v>0</v>
      </c>
      <c r="AB3465" s="4">
        <v>0</v>
      </c>
      <c r="AC3465" s="4">
        <v>0</v>
      </c>
      <c r="AD3465" s="4">
        <v>169765</v>
      </c>
      <c r="AE3465" s="5">
        <v>1685</v>
      </c>
      <c r="AF3465" s="1" t="s">
        <v>70</v>
      </c>
      <c r="AG3465" s="1" t="s">
        <v>71</v>
      </c>
      <c r="AH3465" s="1" t="s">
        <v>89</v>
      </c>
      <c r="AI3465" s="1" t="s">
        <v>57</v>
      </c>
      <c r="AJ3465" s="5">
        <v>10950</v>
      </c>
      <c r="AK3465" s="4">
        <v>-1761</v>
      </c>
      <c r="AL3465" s="4">
        <v>0</v>
      </c>
      <c r="AM3465" s="4">
        <v>0</v>
      </c>
      <c r="AN3465" s="4">
        <v>0</v>
      </c>
      <c r="AO3465" s="4">
        <v>-24001</v>
      </c>
      <c r="AP3465" s="4">
        <v>-24001</v>
      </c>
      <c r="AQ3465" s="4">
        <v>0</v>
      </c>
      <c r="AR3465" s="4">
        <v>145764</v>
      </c>
      <c r="AS3465" s="1" t="s">
        <v>52</v>
      </c>
      <c r="AT3465" s="9">
        <f t="shared" si="1589"/>
        <v>43333</v>
      </c>
      <c r="AU3465" s="9">
        <f t="shared" si="1590"/>
        <v>43313</v>
      </c>
      <c r="AV3465" s="9">
        <v>44798</v>
      </c>
      <c r="AW3465" s="11">
        <f t="shared" si="1591"/>
        <v>4.0136986301369859</v>
      </c>
      <c r="AX3465">
        <v>10</v>
      </c>
      <c r="AY3465" s="12">
        <v>0.05</v>
      </c>
      <c r="AZ3465">
        <f t="shared" si="1592"/>
        <v>9.5000000000000001E-2</v>
      </c>
      <c r="BA3465" s="13">
        <f t="shared" si="1593"/>
        <v>169765</v>
      </c>
      <c r="BB3465" s="16" t="s">
        <v>593</v>
      </c>
      <c r="BC3465" s="16" t="s">
        <v>593</v>
      </c>
      <c r="BD3465" s="16" t="s">
        <v>593</v>
      </c>
      <c r="BE3465" s="16" t="s">
        <v>593</v>
      </c>
      <c r="BF3465" s="16" t="s">
        <v>593</v>
      </c>
      <c r="BG3465" s="16" t="s">
        <v>593</v>
      </c>
      <c r="BH3465" s="16" t="s">
        <v>593</v>
      </c>
      <c r="BI3465" s="14">
        <f t="shared" si="1586"/>
        <v>145764</v>
      </c>
      <c r="BJ3465" s="14">
        <v>0</v>
      </c>
      <c r="BK3465" s="14">
        <f t="shared" si="1587"/>
        <v>145764</v>
      </c>
      <c r="BL3465" s="52">
        <v>0</v>
      </c>
      <c r="BM3465" s="15">
        <f t="shared" si="1588"/>
        <v>145764</v>
      </c>
    </row>
    <row r="3466" spans="1:65">
      <c r="A3466" s="8">
        <v>3464</v>
      </c>
      <c r="B3466" s="1" t="s">
        <v>44</v>
      </c>
      <c r="C3466" s="1">
        <v>1520</v>
      </c>
      <c r="D3466" s="1" t="s">
        <v>314</v>
      </c>
      <c r="E3466" s="1">
        <v>330000055</v>
      </c>
      <c r="F3466" s="1" t="s">
        <v>112</v>
      </c>
      <c r="G3466" s="1" t="s">
        <v>372</v>
      </c>
      <c r="H3466" s="1">
        <v>0</v>
      </c>
      <c r="I3466" s="1" t="s">
        <v>146</v>
      </c>
      <c r="J3466" s="1" t="s">
        <v>49</v>
      </c>
      <c r="K3466" s="1">
        <v>17406001</v>
      </c>
      <c r="L3466" s="1" t="s">
        <v>50</v>
      </c>
      <c r="M3466" s="1" t="s">
        <v>51</v>
      </c>
      <c r="N3466" s="1" t="s">
        <v>64</v>
      </c>
      <c r="O3466" s="1" t="s">
        <v>65</v>
      </c>
      <c r="P3466" s="1" t="s">
        <v>66</v>
      </c>
      <c r="Q3466" s="1" t="s">
        <v>67</v>
      </c>
      <c r="R3466" s="1" t="s">
        <v>87</v>
      </c>
      <c r="S3466" s="1" t="s">
        <v>88</v>
      </c>
      <c r="T3466" s="2">
        <v>43333</v>
      </c>
      <c r="U3466" s="2">
        <v>43333</v>
      </c>
      <c r="V3466" s="1" t="s">
        <v>52</v>
      </c>
      <c r="W3466" s="3">
        <v>1</v>
      </c>
      <c r="X3466" s="1" t="s">
        <v>53</v>
      </c>
      <c r="Y3466" s="4">
        <v>169765</v>
      </c>
      <c r="Z3466" s="4">
        <v>-22240</v>
      </c>
      <c r="AA3466" s="4">
        <v>0</v>
      </c>
      <c r="AB3466" s="4">
        <v>0</v>
      </c>
      <c r="AC3466" s="4">
        <v>0</v>
      </c>
      <c r="AD3466" s="4">
        <v>169765</v>
      </c>
      <c r="AE3466" s="5">
        <v>1685</v>
      </c>
      <c r="AF3466" s="1" t="s">
        <v>70</v>
      </c>
      <c r="AG3466" s="1" t="s">
        <v>71</v>
      </c>
      <c r="AH3466" s="1" t="s">
        <v>89</v>
      </c>
      <c r="AI3466" s="1" t="s">
        <v>57</v>
      </c>
      <c r="AJ3466" s="5">
        <v>10950</v>
      </c>
      <c r="AK3466" s="4">
        <v>-1761</v>
      </c>
      <c r="AL3466" s="4">
        <v>0</v>
      </c>
      <c r="AM3466" s="4">
        <v>0</v>
      </c>
      <c r="AN3466" s="4">
        <v>0</v>
      </c>
      <c r="AO3466" s="4">
        <v>-24001</v>
      </c>
      <c r="AP3466" s="4">
        <v>-24001</v>
      </c>
      <c r="AQ3466" s="4">
        <v>0</v>
      </c>
      <c r="AR3466" s="4">
        <v>145764</v>
      </c>
      <c r="AS3466" s="1" t="s">
        <v>52</v>
      </c>
      <c r="AT3466" s="9">
        <f t="shared" si="1589"/>
        <v>43333</v>
      </c>
      <c r="AU3466" s="9">
        <f t="shared" si="1590"/>
        <v>43313</v>
      </c>
      <c r="AV3466" s="9">
        <v>44798</v>
      </c>
      <c r="AW3466" s="11">
        <f t="shared" si="1591"/>
        <v>4.0136986301369859</v>
      </c>
      <c r="AX3466">
        <v>10</v>
      </c>
      <c r="AY3466" s="12">
        <v>0.05</v>
      </c>
      <c r="AZ3466">
        <f t="shared" si="1592"/>
        <v>9.5000000000000001E-2</v>
      </c>
      <c r="BA3466" s="13">
        <f t="shared" si="1593"/>
        <v>169765</v>
      </c>
      <c r="BB3466" s="16" t="s">
        <v>593</v>
      </c>
      <c r="BC3466" s="16" t="s">
        <v>593</v>
      </c>
      <c r="BD3466" s="16" t="s">
        <v>593</v>
      </c>
      <c r="BE3466" s="16" t="s">
        <v>593</v>
      </c>
      <c r="BF3466" s="16" t="s">
        <v>593</v>
      </c>
      <c r="BG3466" s="16" t="s">
        <v>593</v>
      </c>
      <c r="BH3466" s="16" t="s">
        <v>593</v>
      </c>
      <c r="BI3466" s="14">
        <f t="shared" si="1586"/>
        <v>145764</v>
      </c>
      <c r="BJ3466" s="14">
        <v>0</v>
      </c>
      <c r="BK3466" s="14">
        <f t="shared" si="1587"/>
        <v>145764</v>
      </c>
      <c r="BL3466" s="52">
        <v>0</v>
      </c>
      <c r="BM3466" s="15">
        <f t="shared" si="1588"/>
        <v>145764</v>
      </c>
    </row>
    <row r="3467" spans="1:65">
      <c r="A3467" s="8">
        <v>3465</v>
      </c>
      <c r="B3467" s="1" t="s">
        <v>44</v>
      </c>
      <c r="C3467" s="1">
        <v>1520</v>
      </c>
      <c r="D3467" s="1" t="s">
        <v>314</v>
      </c>
      <c r="E3467" s="1">
        <v>330000056</v>
      </c>
      <c r="F3467" s="1" t="s">
        <v>112</v>
      </c>
      <c r="G3467" s="1" t="s">
        <v>373</v>
      </c>
      <c r="H3467" s="1">
        <v>0</v>
      </c>
      <c r="I3467" s="1" t="s">
        <v>147</v>
      </c>
      <c r="J3467" s="1" t="s">
        <v>49</v>
      </c>
      <c r="K3467" s="1">
        <v>17406001</v>
      </c>
      <c r="L3467" s="1" t="s">
        <v>50</v>
      </c>
      <c r="M3467" s="1" t="s">
        <v>51</v>
      </c>
      <c r="N3467" s="1" t="s">
        <v>64</v>
      </c>
      <c r="O3467" s="1" t="s">
        <v>65</v>
      </c>
      <c r="P3467" s="1" t="s">
        <v>66</v>
      </c>
      <c r="Q3467" s="1" t="s">
        <v>67</v>
      </c>
      <c r="R3467" s="1" t="s">
        <v>87</v>
      </c>
      <c r="S3467" s="1" t="s">
        <v>88</v>
      </c>
      <c r="T3467" s="2">
        <v>43333</v>
      </c>
      <c r="U3467" s="2">
        <v>43333</v>
      </c>
      <c r="V3467" s="1" t="s">
        <v>52</v>
      </c>
      <c r="W3467" s="3">
        <v>1</v>
      </c>
      <c r="X3467" s="1" t="s">
        <v>53</v>
      </c>
      <c r="Y3467" s="4">
        <v>169765</v>
      </c>
      <c r="Z3467" s="4">
        <v>-22240</v>
      </c>
      <c r="AA3467" s="4">
        <v>0</v>
      </c>
      <c r="AB3467" s="4">
        <v>0</v>
      </c>
      <c r="AC3467" s="4">
        <v>0</v>
      </c>
      <c r="AD3467" s="4">
        <v>169765</v>
      </c>
      <c r="AE3467" s="5">
        <v>1685</v>
      </c>
      <c r="AF3467" s="1" t="s">
        <v>70</v>
      </c>
      <c r="AG3467" s="1" t="s">
        <v>71</v>
      </c>
      <c r="AH3467" s="1" t="s">
        <v>89</v>
      </c>
      <c r="AI3467" s="1" t="s">
        <v>57</v>
      </c>
      <c r="AJ3467" s="5">
        <v>10950</v>
      </c>
      <c r="AK3467" s="4">
        <v>-1761</v>
      </c>
      <c r="AL3467" s="4">
        <v>0</v>
      </c>
      <c r="AM3467" s="4">
        <v>0</v>
      </c>
      <c r="AN3467" s="4">
        <v>0</v>
      </c>
      <c r="AO3467" s="4">
        <v>-24001</v>
      </c>
      <c r="AP3467" s="4">
        <v>-24001</v>
      </c>
      <c r="AQ3467" s="4">
        <v>0</v>
      </c>
      <c r="AR3467" s="4">
        <v>145764</v>
      </c>
      <c r="AS3467" s="1" t="s">
        <v>52</v>
      </c>
      <c r="AT3467" s="9">
        <f t="shared" si="1589"/>
        <v>43333</v>
      </c>
      <c r="AU3467" s="9">
        <f t="shared" si="1590"/>
        <v>43313</v>
      </c>
      <c r="AV3467" s="9">
        <v>44798</v>
      </c>
      <c r="AW3467" s="11">
        <f t="shared" si="1591"/>
        <v>4.0136986301369859</v>
      </c>
      <c r="AX3467">
        <v>10</v>
      </c>
      <c r="AY3467" s="12">
        <v>0.05</v>
      </c>
      <c r="AZ3467">
        <f t="shared" si="1592"/>
        <v>9.5000000000000001E-2</v>
      </c>
      <c r="BA3467" s="13">
        <f t="shared" si="1593"/>
        <v>169765</v>
      </c>
      <c r="BB3467" s="16" t="s">
        <v>593</v>
      </c>
      <c r="BC3467" s="16" t="s">
        <v>593</v>
      </c>
      <c r="BD3467" s="16" t="s">
        <v>593</v>
      </c>
      <c r="BE3467" s="16" t="s">
        <v>593</v>
      </c>
      <c r="BF3467" s="16" t="s">
        <v>593</v>
      </c>
      <c r="BG3467" s="16" t="s">
        <v>593</v>
      </c>
      <c r="BH3467" s="16" t="s">
        <v>593</v>
      </c>
      <c r="BI3467" s="14">
        <f t="shared" si="1586"/>
        <v>145764</v>
      </c>
      <c r="BJ3467" s="14">
        <v>0</v>
      </c>
      <c r="BK3467" s="14">
        <f t="shared" si="1587"/>
        <v>145764</v>
      </c>
      <c r="BL3467" s="52">
        <v>0</v>
      </c>
      <c r="BM3467" s="15">
        <f t="shared" si="1588"/>
        <v>145764</v>
      </c>
    </row>
    <row r="3468" spans="1:65">
      <c r="A3468" s="8">
        <v>3466</v>
      </c>
      <c r="B3468" s="1" t="s">
        <v>44</v>
      </c>
      <c r="C3468" s="1">
        <v>1520</v>
      </c>
      <c r="D3468" s="1" t="s">
        <v>314</v>
      </c>
      <c r="E3468" s="1">
        <v>330000057</v>
      </c>
      <c r="F3468" s="1" t="s">
        <v>112</v>
      </c>
      <c r="G3468" s="1" t="s">
        <v>374</v>
      </c>
      <c r="H3468" s="1">
        <v>0</v>
      </c>
      <c r="I3468" s="1" t="s">
        <v>148</v>
      </c>
      <c r="J3468" s="1" t="s">
        <v>49</v>
      </c>
      <c r="K3468" s="1">
        <v>17406001</v>
      </c>
      <c r="L3468" s="1" t="s">
        <v>50</v>
      </c>
      <c r="M3468" s="1" t="s">
        <v>51</v>
      </c>
      <c r="N3468" s="1" t="s">
        <v>64</v>
      </c>
      <c r="O3468" s="1" t="s">
        <v>65</v>
      </c>
      <c r="P3468" s="1" t="s">
        <v>66</v>
      </c>
      <c r="Q3468" s="1" t="s">
        <v>67</v>
      </c>
      <c r="R3468" s="1" t="s">
        <v>87</v>
      </c>
      <c r="S3468" s="1" t="s">
        <v>88</v>
      </c>
      <c r="T3468" s="2">
        <v>43333</v>
      </c>
      <c r="U3468" s="2">
        <v>43333</v>
      </c>
      <c r="V3468" s="1" t="s">
        <v>52</v>
      </c>
      <c r="W3468" s="3">
        <v>1</v>
      </c>
      <c r="X3468" s="1" t="s">
        <v>53</v>
      </c>
      <c r="Y3468" s="4">
        <v>169765</v>
      </c>
      <c r="Z3468" s="4">
        <v>-22240</v>
      </c>
      <c r="AA3468" s="4">
        <v>0</v>
      </c>
      <c r="AB3468" s="4">
        <v>0</v>
      </c>
      <c r="AC3468" s="4">
        <v>0</v>
      </c>
      <c r="AD3468" s="4">
        <v>169765</v>
      </c>
      <c r="AE3468" s="5">
        <v>1685</v>
      </c>
      <c r="AF3468" s="1" t="s">
        <v>70</v>
      </c>
      <c r="AG3468" s="1" t="s">
        <v>71</v>
      </c>
      <c r="AH3468" s="1" t="s">
        <v>89</v>
      </c>
      <c r="AI3468" s="1" t="s">
        <v>57</v>
      </c>
      <c r="AJ3468" s="5">
        <v>10950</v>
      </c>
      <c r="AK3468" s="4">
        <v>-1761</v>
      </c>
      <c r="AL3468" s="4">
        <v>0</v>
      </c>
      <c r="AM3468" s="4">
        <v>0</v>
      </c>
      <c r="AN3468" s="4">
        <v>0</v>
      </c>
      <c r="AO3468" s="4">
        <v>-24001</v>
      </c>
      <c r="AP3468" s="4">
        <v>-24001</v>
      </c>
      <c r="AQ3468" s="4">
        <v>0</v>
      </c>
      <c r="AR3468" s="4">
        <v>145764</v>
      </c>
      <c r="AS3468" s="1" t="s">
        <v>52</v>
      </c>
      <c r="AT3468" s="9">
        <f t="shared" si="1589"/>
        <v>43333</v>
      </c>
      <c r="AU3468" s="9">
        <f t="shared" si="1590"/>
        <v>43313</v>
      </c>
      <c r="AV3468" s="9">
        <v>44798</v>
      </c>
      <c r="AW3468" s="11">
        <f t="shared" si="1591"/>
        <v>4.0136986301369859</v>
      </c>
      <c r="AX3468">
        <v>10</v>
      </c>
      <c r="AY3468" s="12">
        <v>0.05</v>
      </c>
      <c r="AZ3468">
        <f t="shared" si="1592"/>
        <v>9.5000000000000001E-2</v>
      </c>
      <c r="BA3468" s="13">
        <f t="shared" si="1593"/>
        <v>169765</v>
      </c>
      <c r="BB3468" s="16" t="s">
        <v>593</v>
      </c>
      <c r="BC3468" s="16" t="s">
        <v>593</v>
      </c>
      <c r="BD3468" s="16" t="s">
        <v>593</v>
      </c>
      <c r="BE3468" s="16" t="s">
        <v>593</v>
      </c>
      <c r="BF3468" s="16" t="s">
        <v>593</v>
      </c>
      <c r="BG3468" s="16" t="s">
        <v>593</v>
      </c>
      <c r="BH3468" s="16" t="s">
        <v>593</v>
      </c>
      <c r="BI3468" s="14">
        <f t="shared" si="1586"/>
        <v>145764</v>
      </c>
      <c r="BJ3468" s="14">
        <v>0</v>
      </c>
      <c r="BK3468" s="14">
        <f t="shared" si="1587"/>
        <v>145764</v>
      </c>
      <c r="BL3468" s="52">
        <v>0</v>
      </c>
      <c r="BM3468" s="15">
        <f t="shared" si="1588"/>
        <v>145764</v>
      </c>
    </row>
    <row r="3469" spans="1:65">
      <c r="A3469" s="8">
        <v>3467</v>
      </c>
      <c r="B3469" s="1" t="s">
        <v>44</v>
      </c>
      <c r="C3469" s="1">
        <v>1520</v>
      </c>
      <c r="D3469" s="1" t="s">
        <v>314</v>
      </c>
      <c r="E3469" s="1">
        <v>330000058</v>
      </c>
      <c r="F3469" s="1" t="s">
        <v>112</v>
      </c>
      <c r="G3469" s="1" t="s">
        <v>375</v>
      </c>
      <c r="H3469" s="1">
        <v>0</v>
      </c>
      <c r="I3469" s="1" t="s">
        <v>149</v>
      </c>
      <c r="J3469" s="1" t="s">
        <v>49</v>
      </c>
      <c r="K3469" s="1">
        <v>17406001</v>
      </c>
      <c r="L3469" s="1" t="s">
        <v>50</v>
      </c>
      <c r="M3469" s="1" t="s">
        <v>51</v>
      </c>
      <c r="N3469" s="1" t="s">
        <v>64</v>
      </c>
      <c r="O3469" s="1" t="s">
        <v>65</v>
      </c>
      <c r="P3469" s="1" t="s">
        <v>66</v>
      </c>
      <c r="Q3469" s="1" t="s">
        <v>67</v>
      </c>
      <c r="R3469" s="1" t="s">
        <v>87</v>
      </c>
      <c r="S3469" s="1" t="s">
        <v>88</v>
      </c>
      <c r="T3469" s="2">
        <v>43333</v>
      </c>
      <c r="U3469" s="2">
        <v>43333</v>
      </c>
      <c r="V3469" s="1" t="s">
        <v>52</v>
      </c>
      <c r="W3469" s="3">
        <v>1</v>
      </c>
      <c r="X3469" s="1" t="s">
        <v>53</v>
      </c>
      <c r="Y3469" s="4">
        <v>169765</v>
      </c>
      <c r="Z3469" s="4">
        <v>-22240</v>
      </c>
      <c r="AA3469" s="4">
        <v>0</v>
      </c>
      <c r="AB3469" s="4">
        <v>0</v>
      </c>
      <c r="AC3469" s="4">
        <v>0</v>
      </c>
      <c r="AD3469" s="4">
        <v>169765</v>
      </c>
      <c r="AE3469" s="5">
        <v>1685</v>
      </c>
      <c r="AF3469" s="1" t="s">
        <v>70</v>
      </c>
      <c r="AG3469" s="1" t="s">
        <v>71</v>
      </c>
      <c r="AH3469" s="1" t="s">
        <v>89</v>
      </c>
      <c r="AI3469" s="1" t="s">
        <v>57</v>
      </c>
      <c r="AJ3469" s="5">
        <v>10950</v>
      </c>
      <c r="AK3469" s="4">
        <v>-1761</v>
      </c>
      <c r="AL3469" s="4">
        <v>0</v>
      </c>
      <c r="AM3469" s="4">
        <v>0</v>
      </c>
      <c r="AN3469" s="4">
        <v>0</v>
      </c>
      <c r="AO3469" s="4">
        <v>-24001</v>
      </c>
      <c r="AP3469" s="4">
        <v>-24001</v>
      </c>
      <c r="AQ3469" s="4">
        <v>0</v>
      </c>
      <c r="AR3469" s="4">
        <v>145764</v>
      </c>
      <c r="AS3469" s="1" t="s">
        <v>52</v>
      </c>
      <c r="AT3469" s="9">
        <f t="shared" si="1589"/>
        <v>43333</v>
      </c>
      <c r="AU3469" s="9">
        <f t="shared" si="1590"/>
        <v>43313</v>
      </c>
      <c r="AV3469" s="9">
        <v>44798</v>
      </c>
      <c r="AW3469" s="11">
        <f t="shared" si="1591"/>
        <v>4.0136986301369859</v>
      </c>
      <c r="AX3469">
        <v>10</v>
      </c>
      <c r="AY3469" s="12">
        <v>0.05</v>
      </c>
      <c r="AZ3469">
        <f t="shared" si="1592"/>
        <v>9.5000000000000001E-2</v>
      </c>
      <c r="BA3469" s="13">
        <f t="shared" si="1593"/>
        <v>169765</v>
      </c>
      <c r="BB3469" s="16" t="s">
        <v>593</v>
      </c>
      <c r="BC3469" s="16" t="s">
        <v>593</v>
      </c>
      <c r="BD3469" s="16" t="s">
        <v>593</v>
      </c>
      <c r="BE3469" s="16" t="s">
        <v>593</v>
      </c>
      <c r="BF3469" s="16" t="s">
        <v>593</v>
      </c>
      <c r="BG3469" s="16" t="s">
        <v>593</v>
      </c>
      <c r="BH3469" s="16" t="s">
        <v>593</v>
      </c>
      <c r="BI3469" s="14">
        <f t="shared" si="1586"/>
        <v>145764</v>
      </c>
      <c r="BJ3469" s="14">
        <v>0</v>
      </c>
      <c r="BK3469" s="14">
        <f t="shared" si="1587"/>
        <v>145764</v>
      </c>
      <c r="BL3469" s="52">
        <v>0</v>
      </c>
      <c r="BM3469" s="15">
        <f t="shared" si="1588"/>
        <v>145764</v>
      </c>
    </row>
    <row r="3470" spans="1:65">
      <c r="A3470" s="8">
        <v>3468</v>
      </c>
      <c r="B3470" s="1" t="s">
        <v>44</v>
      </c>
      <c r="C3470" s="1">
        <v>1520</v>
      </c>
      <c r="D3470" s="1" t="s">
        <v>314</v>
      </c>
      <c r="E3470" s="1">
        <v>330000059</v>
      </c>
      <c r="F3470" s="1" t="s">
        <v>112</v>
      </c>
      <c r="G3470" s="1" t="s">
        <v>376</v>
      </c>
      <c r="H3470" s="1">
        <v>0</v>
      </c>
      <c r="I3470" s="1" t="s">
        <v>150</v>
      </c>
      <c r="J3470" s="1" t="s">
        <v>49</v>
      </c>
      <c r="K3470" s="1">
        <v>17406001</v>
      </c>
      <c r="L3470" s="1" t="s">
        <v>50</v>
      </c>
      <c r="M3470" s="1" t="s">
        <v>51</v>
      </c>
      <c r="N3470" s="1" t="s">
        <v>64</v>
      </c>
      <c r="O3470" s="1" t="s">
        <v>65</v>
      </c>
      <c r="P3470" s="1" t="s">
        <v>66</v>
      </c>
      <c r="Q3470" s="1" t="s">
        <v>67</v>
      </c>
      <c r="R3470" s="1" t="s">
        <v>87</v>
      </c>
      <c r="S3470" s="1" t="s">
        <v>88</v>
      </c>
      <c r="T3470" s="2">
        <v>43333</v>
      </c>
      <c r="U3470" s="2">
        <v>43333</v>
      </c>
      <c r="V3470" s="1" t="s">
        <v>52</v>
      </c>
      <c r="W3470" s="3">
        <v>1</v>
      </c>
      <c r="X3470" s="1" t="s">
        <v>53</v>
      </c>
      <c r="Y3470" s="4">
        <v>169765</v>
      </c>
      <c r="Z3470" s="4">
        <v>-22240</v>
      </c>
      <c r="AA3470" s="4">
        <v>0</v>
      </c>
      <c r="AB3470" s="4">
        <v>0</v>
      </c>
      <c r="AC3470" s="4">
        <v>0</v>
      </c>
      <c r="AD3470" s="4">
        <v>169765</v>
      </c>
      <c r="AE3470" s="5">
        <v>1685</v>
      </c>
      <c r="AF3470" s="1" t="s">
        <v>70</v>
      </c>
      <c r="AG3470" s="1" t="s">
        <v>71</v>
      </c>
      <c r="AH3470" s="1" t="s">
        <v>89</v>
      </c>
      <c r="AI3470" s="1" t="s">
        <v>57</v>
      </c>
      <c r="AJ3470" s="5">
        <v>10950</v>
      </c>
      <c r="AK3470" s="4">
        <v>-1761</v>
      </c>
      <c r="AL3470" s="4">
        <v>0</v>
      </c>
      <c r="AM3470" s="4">
        <v>0</v>
      </c>
      <c r="AN3470" s="4">
        <v>0</v>
      </c>
      <c r="AO3470" s="4">
        <v>-24001</v>
      </c>
      <c r="AP3470" s="4">
        <v>-24001</v>
      </c>
      <c r="AQ3470" s="4">
        <v>0</v>
      </c>
      <c r="AR3470" s="4">
        <v>145764</v>
      </c>
      <c r="AS3470" s="1" t="s">
        <v>52</v>
      </c>
      <c r="AT3470" s="9">
        <f t="shared" si="1589"/>
        <v>43333</v>
      </c>
      <c r="AU3470" s="9">
        <f t="shared" si="1590"/>
        <v>43313</v>
      </c>
      <c r="AV3470" s="9">
        <v>44798</v>
      </c>
      <c r="AW3470" s="11">
        <f t="shared" si="1591"/>
        <v>4.0136986301369859</v>
      </c>
      <c r="AX3470">
        <v>10</v>
      </c>
      <c r="AY3470" s="12">
        <v>0.05</v>
      </c>
      <c r="AZ3470">
        <f t="shared" si="1592"/>
        <v>9.5000000000000001E-2</v>
      </c>
      <c r="BA3470" s="13">
        <f t="shared" si="1593"/>
        <v>169765</v>
      </c>
      <c r="BB3470" s="16" t="s">
        <v>593</v>
      </c>
      <c r="BC3470" s="16" t="s">
        <v>593</v>
      </c>
      <c r="BD3470" s="16" t="s">
        <v>593</v>
      </c>
      <c r="BE3470" s="16" t="s">
        <v>593</v>
      </c>
      <c r="BF3470" s="16" t="s">
        <v>593</v>
      </c>
      <c r="BG3470" s="16" t="s">
        <v>593</v>
      </c>
      <c r="BH3470" s="16" t="s">
        <v>593</v>
      </c>
      <c r="BI3470" s="14">
        <f t="shared" si="1586"/>
        <v>145764</v>
      </c>
      <c r="BJ3470" s="14">
        <v>0</v>
      </c>
      <c r="BK3470" s="14">
        <f t="shared" si="1587"/>
        <v>145764</v>
      </c>
      <c r="BL3470" s="52">
        <v>0</v>
      </c>
      <c r="BM3470" s="15">
        <f t="shared" si="1588"/>
        <v>145764</v>
      </c>
    </row>
    <row r="3471" spans="1:65">
      <c r="A3471" s="8">
        <v>3469</v>
      </c>
      <c r="B3471" s="1" t="s">
        <v>44</v>
      </c>
      <c r="C3471" s="1">
        <v>1520</v>
      </c>
      <c r="D3471" s="1" t="s">
        <v>314</v>
      </c>
      <c r="E3471" s="1">
        <v>330000060</v>
      </c>
      <c r="F3471" s="1" t="s">
        <v>112</v>
      </c>
      <c r="G3471" s="1" t="s">
        <v>377</v>
      </c>
      <c r="H3471" s="1">
        <v>0</v>
      </c>
      <c r="I3471" s="1" t="s">
        <v>151</v>
      </c>
      <c r="J3471" s="1" t="s">
        <v>49</v>
      </c>
      <c r="K3471" s="1">
        <v>17406001</v>
      </c>
      <c r="L3471" s="1" t="s">
        <v>50</v>
      </c>
      <c r="M3471" s="1" t="s">
        <v>51</v>
      </c>
      <c r="N3471" s="1" t="s">
        <v>64</v>
      </c>
      <c r="O3471" s="1" t="s">
        <v>65</v>
      </c>
      <c r="P3471" s="1" t="s">
        <v>66</v>
      </c>
      <c r="Q3471" s="1" t="s">
        <v>67</v>
      </c>
      <c r="R3471" s="1" t="s">
        <v>87</v>
      </c>
      <c r="S3471" s="1" t="s">
        <v>88</v>
      </c>
      <c r="T3471" s="2">
        <v>43333</v>
      </c>
      <c r="U3471" s="2">
        <v>43333</v>
      </c>
      <c r="V3471" s="1" t="s">
        <v>52</v>
      </c>
      <c r="W3471" s="3">
        <v>1</v>
      </c>
      <c r="X3471" s="1" t="s">
        <v>53</v>
      </c>
      <c r="Y3471" s="4">
        <v>169765</v>
      </c>
      <c r="Z3471" s="4">
        <v>-22240</v>
      </c>
      <c r="AA3471" s="4">
        <v>0</v>
      </c>
      <c r="AB3471" s="4">
        <v>0</v>
      </c>
      <c r="AC3471" s="4">
        <v>0</v>
      </c>
      <c r="AD3471" s="4">
        <v>169765</v>
      </c>
      <c r="AE3471" s="5">
        <v>1685</v>
      </c>
      <c r="AF3471" s="1" t="s">
        <v>70</v>
      </c>
      <c r="AG3471" s="1" t="s">
        <v>71</v>
      </c>
      <c r="AH3471" s="1" t="s">
        <v>89</v>
      </c>
      <c r="AI3471" s="1" t="s">
        <v>57</v>
      </c>
      <c r="AJ3471" s="5">
        <v>10950</v>
      </c>
      <c r="AK3471" s="4">
        <v>-1761</v>
      </c>
      <c r="AL3471" s="4">
        <v>0</v>
      </c>
      <c r="AM3471" s="4">
        <v>0</v>
      </c>
      <c r="AN3471" s="4">
        <v>0</v>
      </c>
      <c r="AO3471" s="4">
        <v>-24001</v>
      </c>
      <c r="AP3471" s="4">
        <v>-24001</v>
      </c>
      <c r="AQ3471" s="4">
        <v>0</v>
      </c>
      <c r="AR3471" s="4">
        <v>145764</v>
      </c>
      <c r="AS3471" s="1" t="s">
        <v>52</v>
      </c>
      <c r="AT3471" s="9">
        <f t="shared" si="1589"/>
        <v>43333</v>
      </c>
      <c r="AU3471" s="9">
        <f t="shared" si="1590"/>
        <v>43313</v>
      </c>
      <c r="AV3471" s="9">
        <v>44798</v>
      </c>
      <c r="AW3471" s="11">
        <f t="shared" si="1591"/>
        <v>4.0136986301369859</v>
      </c>
      <c r="AX3471">
        <v>10</v>
      </c>
      <c r="AY3471" s="12">
        <v>0.05</v>
      </c>
      <c r="AZ3471">
        <f t="shared" si="1592"/>
        <v>9.5000000000000001E-2</v>
      </c>
      <c r="BA3471" s="13">
        <f t="shared" si="1593"/>
        <v>169765</v>
      </c>
      <c r="BB3471" s="16" t="s">
        <v>593</v>
      </c>
      <c r="BC3471" s="16" t="s">
        <v>593</v>
      </c>
      <c r="BD3471" s="16" t="s">
        <v>593</v>
      </c>
      <c r="BE3471" s="16" t="s">
        <v>593</v>
      </c>
      <c r="BF3471" s="16" t="s">
        <v>593</v>
      </c>
      <c r="BG3471" s="16" t="s">
        <v>593</v>
      </c>
      <c r="BH3471" s="16" t="s">
        <v>593</v>
      </c>
      <c r="BI3471" s="14">
        <f t="shared" si="1586"/>
        <v>145764</v>
      </c>
      <c r="BJ3471" s="14">
        <v>0</v>
      </c>
      <c r="BK3471" s="14">
        <f t="shared" si="1587"/>
        <v>145764</v>
      </c>
      <c r="BL3471" s="52">
        <v>0</v>
      </c>
      <c r="BM3471" s="15">
        <f t="shared" si="1588"/>
        <v>145764</v>
      </c>
    </row>
    <row r="3472" spans="1:65">
      <c r="A3472" s="8">
        <v>3470</v>
      </c>
      <c r="B3472" s="1" t="s">
        <v>44</v>
      </c>
      <c r="C3472" s="1">
        <v>1520</v>
      </c>
      <c r="D3472" s="1" t="s">
        <v>314</v>
      </c>
      <c r="E3472" s="1">
        <v>330000061</v>
      </c>
      <c r="F3472" s="1" t="s">
        <v>112</v>
      </c>
      <c r="G3472" s="1" t="s">
        <v>378</v>
      </c>
      <c r="H3472" s="1">
        <v>0</v>
      </c>
      <c r="I3472" s="1" t="s">
        <v>152</v>
      </c>
      <c r="J3472" s="1" t="s">
        <v>49</v>
      </c>
      <c r="K3472" s="1">
        <v>17406001</v>
      </c>
      <c r="L3472" s="1" t="s">
        <v>50</v>
      </c>
      <c r="M3472" s="1" t="s">
        <v>51</v>
      </c>
      <c r="N3472" s="1" t="s">
        <v>64</v>
      </c>
      <c r="O3472" s="1" t="s">
        <v>65</v>
      </c>
      <c r="P3472" s="1" t="s">
        <v>66</v>
      </c>
      <c r="Q3472" s="1" t="s">
        <v>67</v>
      </c>
      <c r="R3472" s="1" t="s">
        <v>87</v>
      </c>
      <c r="S3472" s="1" t="s">
        <v>88</v>
      </c>
      <c r="T3472" s="2">
        <v>43333</v>
      </c>
      <c r="U3472" s="2">
        <v>43333</v>
      </c>
      <c r="V3472" s="1" t="s">
        <v>52</v>
      </c>
      <c r="W3472" s="3">
        <v>1</v>
      </c>
      <c r="X3472" s="1" t="s">
        <v>53</v>
      </c>
      <c r="Y3472" s="4">
        <v>169765</v>
      </c>
      <c r="Z3472" s="4">
        <v>-22240</v>
      </c>
      <c r="AA3472" s="4">
        <v>0</v>
      </c>
      <c r="AB3472" s="4">
        <v>0</v>
      </c>
      <c r="AC3472" s="4">
        <v>0</v>
      </c>
      <c r="AD3472" s="4">
        <v>169765</v>
      </c>
      <c r="AE3472" s="5">
        <v>1685</v>
      </c>
      <c r="AF3472" s="1" t="s">
        <v>70</v>
      </c>
      <c r="AG3472" s="1" t="s">
        <v>71</v>
      </c>
      <c r="AH3472" s="1" t="s">
        <v>89</v>
      </c>
      <c r="AI3472" s="1" t="s">
        <v>57</v>
      </c>
      <c r="AJ3472" s="5">
        <v>10950</v>
      </c>
      <c r="AK3472" s="4">
        <v>-1761</v>
      </c>
      <c r="AL3472" s="4">
        <v>0</v>
      </c>
      <c r="AM3472" s="4">
        <v>0</v>
      </c>
      <c r="AN3472" s="4">
        <v>0</v>
      </c>
      <c r="AO3472" s="4">
        <v>-24001</v>
      </c>
      <c r="AP3472" s="4">
        <v>-24001</v>
      </c>
      <c r="AQ3472" s="4">
        <v>0</v>
      </c>
      <c r="AR3472" s="4">
        <v>145764</v>
      </c>
      <c r="AS3472" s="1" t="s">
        <v>52</v>
      </c>
      <c r="AT3472" s="9">
        <f t="shared" si="1589"/>
        <v>43333</v>
      </c>
      <c r="AU3472" s="9">
        <f t="shared" si="1590"/>
        <v>43313</v>
      </c>
      <c r="AV3472" s="9">
        <v>44798</v>
      </c>
      <c r="AW3472" s="11">
        <f t="shared" si="1591"/>
        <v>4.0136986301369859</v>
      </c>
      <c r="AX3472">
        <v>10</v>
      </c>
      <c r="AY3472" s="12">
        <v>0.05</v>
      </c>
      <c r="AZ3472">
        <f t="shared" si="1592"/>
        <v>9.5000000000000001E-2</v>
      </c>
      <c r="BA3472" s="13">
        <f t="shared" si="1593"/>
        <v>169765</v>
      </c>
      <c r="BB3472" s="16" t="s">
        <v>593</v>
      </c>
      <c r="BC3472" s="16" t="s">
        <v>593</v>
      </c>
      <c r="BD3472" s="16" t="s">
        <v>593</v>
      </c>
      <c r="BE3472" s="16" t="s">
        <v>593</v>
      </c>
      <c r="BF3472" s="16" t="s">
        <v>593</v>
      </c>
      <c r="BG3472" s="16" t="s">
        <v>593</v>
      </c>
      <c r="BH3472" s="16" t="s">
        <v>593</v>
      </c>
      <c r="BI3472" s="14">
        <f t="shared" si="1586"/>
        <v>145764</v>
      </c>
      <c r="BJ3472" s="14">
        <v>0</v>
      </c>
      <c r="BK3472" s="14">
        <f t="shared" si="1587"/>
        <v>145764</v>
      </c>
      <c r="BL3472" s="52">
        <v>0</v>
      </c>
      <c r="BM3472" s="15">
        <f t="shared" si="1588"/>
        <v>145764</v>
      </c>
    </row>
    <row r="3473" spans="1:65">
      <c r="A3473" s="8">
        <v>3471</v>
      </c>
      <c r="B3473" s="1" t="s">
        <v>44</v>
      </c>
      <c r="C3473" s="1">
        <v>1520</v>
      </c>
      <c r="D3473" s="1" t="s">
        <v>314</v>
      </c>
      <c r="E3473" s="1">
        <v>330000062</v>
      </c>
      <c r="F3473" s="1" t="s">
        <v>112</v>
      </c>
      <c r="G3473" s="1" t="s">
        <v>379</v>
      </c>
      <c r="H3473" s="1">
        <v>0</v>
      </c>
      <c r="I3473" s="1" t="s">
        <v>153</v>
      </c>
      <c r="J3473" s="1" t="s">
        <v>49</v>
      </c>
      <c r="K3473" s="1">
        <v>17406001</v>
      </c>
      <c r="L3473" s="1" t="s">
        <v>50</v>
      </c>
      <c r="M3473" s="1" t="s">
        <v>51</v>
      </c>
      <c r="N3473" s="1" t="s">
        <v>64</v>
      </c>
      <c r="O3473" s="1" t="s">
        <v>65</v>
      </c>
      <c r="P3473" s="1" t="s">
        <v>66</v>
      </c>
      <c r="Q3473" s="1" t="s">
        <v>67</v>
      </c>
      <c r="R3473" s="1" t="s">
        <v>87</v>
      </c>
      <c r="S3473" s="1" t="s">
        <v>88</v>
      </c>
      <c r="T3473" s="2">
        <v>43333</v>
      </c>
      <c r="U3473" s="2">
        <v>43333</v>
      </c>
      <c r="V3473" s="1" t="s">
        <v>52</v>
      </c>
      <c r="W3473" s="3">
        <v>1</v>
      </c>
      <c r="X3473" s="1" t="s">
        <v>53</v>
      </c>
      <c r="Y3473" s="4">
        <v>169765</v>
      </c>
      <c r="Z3473" s="4">
        <v>-22240</v>
      </c>
      <c r="AA3473" s="4">
        <v>0</v>
      </c>
      <c r="AB3473" s="4">
        <v>0</v>
      </c>
      <c r="AC3473" s="4">
        <v>0</v>
      </c>
      <c r="AD3473" s="4">
        <v>169765</v>
      </c>
      <c r="AE3473" s="5">
        <v>1685</v>
      </c>
      <c r="AF3473" s="1" t="s">
        <v>70</v>
      </c>
      <c r="AG3473" s="1" t="s">
        <v>71</v>
      </c>
      <c r="AH3473" s="1" t="s">
        <v>89</v>
      </c>
      <c r="AI3473" s="1" t="s">
        <v>57</v>
      </c>
      <c r="AJ3473" s="5">
        <v>10950</v>
      </c>
      <c r="AK3473" s="4">
        <v>-1761</v>
      </c>
      <c r="AL3473" s="4">
        <v>0</v>
      </c>
      <c r="AM3473" s="4">
        <v>0</v>
      </c>
      <c r="AN3473" s="4">
        <v>0</v>
      </c>
      <c r="AO3473" s="4">
        <v>-24001</v>
      </c>
      <c r="AP3473" s="4">
        <v>-24001</v>
      </c>
      <c r="AQ3473" s="4">
        <v>0</v>
      </c>
      <c r="AR3473" s="4">
        <v>145764</v>
      </c>
      <c r="AS3473" s="1" t="s">
        <v>52</v>
      </c>
      <c r="AT3473" s="9">
        <f t="shared" si="1589"/>
        <v>43333</v>
      </c>
      <c r="AU3473" s="9">
        <f t="shared" si="1590"/>
        <v>43313</v>
      </c>
      <c r="AV3473" s="9">
        <v>44798</v>
      </c>
      <c r="AW3473" s="11">
        <f t="shared" si="1591"/>
        <v>4.0136986301369859</v>
      </c>
      <c r="AX3473">
        <v>10</v>
      </c>
      <c r="AY3473" s="12">
        <v>0.05</v>
      </c>
      <c r="AZ3473">
        <f t="shared" si="1592"/>
        <v>9.5000000000000001E-2</v>
      </c>
      <c r="BA3473" s="13">
        <f t="shared" si="1593"/>
        <v>169765</v>
      </c>
      <c r="BB3473" s="16" t="s">
        <v>593</v>
      </c>
      <c r="BC3473" s="16" t="s">
        <v>593</v>
      </c>
      <c r="BD3473" s="16" t="s">
        <v>593</v>
      </c>
      <c r="BE3473" s="16" t="s">
        <v>593</v>
      </c>
      <c r="BF3473" s="16" t="s">
        <v>593</v>
      </c>
      <c r="BG3473" s="16" t="s">
        <v>593</v>
      </c>
      <c r="BH3473" s="16" t="s">
        <v>593</v>
      </c>
      <c r="BI3473" s="14">
        <f t="shared" ref="BI3473:BI3536" si="1594">AR3473</f>
        <v>145764</v>
      </c>
      <c r="BJ3473" s="14">
        <v>0</v>
      </c>
      <c r="BK3473" s="14">
        <f t="shared" ref="BK3473:BK3536" si="1595">AR3473</f>
        <v>145764</v>
      </c>
      <c r="BL3473" s="52">
        <v>0</v>
      </c>
      <c r="BM3473" s="15">
        <f t="shared" ref="BM3473:BM3536" si="1596">AR3473</f>
        <v>145764</v>
      </c>
    </row>
    <row r="3474" spans="1:65">
      <c r="A3474" s="8">
        <v>3472</v>
      </c>
      <c r="B3474" s="1" t="s">
        <v>44</v>
      </c>
      <c r="C3474" s="1">
        <v>1520</v>
      </c>
      <c r="D3474" s="1" t="s">
        <v>314</v>
      </c>
      <c r="E3474" s="1">
        <v>330000063</v>
      </c>
      <c r="F3474" s="1" t="s">
        <v>112</v>
      </c>
      <c r="G3474" s="1" t="s">
        <v>380</v>
      </c>
      <c r="H3474" s="1">
        <v>0</v>
      </c>
      <c r="I3474" s="1" t="s">
        <v>154</v>
      </c>
      <c r="J3474" s="1" t="s">
        <v>49</v>
      </c>
      <c r="K3474" s="1">
        <v>17406001</v>
      </c>
      <c r="L3474" s="1" t="s">
        <v>50</v>
      </c>
      <c r="M3474" s="1" t="s">
        <v>51</v>
      </c>
      <c r="N3474" s="1" t="s">
        <v>64</v>
      </c>
      <c r="O3474" s="1" t="s">
        <v>65</v>
      </c>
      <c r="P3474" s="1" t="s">
        <v>66</v>
      </c>
      <c r="Q3474" s="1" t="s">
        <v>67</v>
      </c>
      <c r="R3474" s="1" t="s">
        <v>87</v>
      </c>
      <c r="S3474" s="1" t="s">
        <v>88</v>
      </c>
      <c r="T3474" s="2">
        <v>43333</v>
      </c>
      <c r="U3474" s="2">
        <v>43333</v>
      </c>
      <c r="V3474" s="1" t="s">
        <v>52</v>
      </c>
      <c r="W3474" s="3">
        <v>1</v>
      </c>
      <c r="X3474" s="1" t="s">
        <v>53</v>
      </c>
      <c r="Y3474" s="4">
        <v>169765</v>
      </c>
      <c r="Z3474" s="4">
        <v>-22240</v>
      </c>
      <c r="AA3474" s="4">
        <v>0</v>
      </c>
      <c r="AB3474" s="4">
        <v>0</v>
      </c>
      <c r="AC3474" s="4">
        <v>0</v>
      </c>
      <c r="AD3474" s="4">
        <v>169765</v>
      </c>
      <c r="AE3474" s="5">
        <v>1685</v>
      </c>
      <c r="AF3474" s="1" t="s">
        <v>70</v>
      </c>
      <c r="AG3474" s="1" t="s">
        <v>71</v>
      </c>
      <c r="AH3474" s="1" t="s">
        <v>89</v>
      </c>
      <c r="AI3474" s="1" t="s">
        <v>57</v>
      </c>
      <c r="AJ3474" s="5">
        <v>10950</v>
      </c>
      <c r="AK3474" s="4">
        <v>-1761</v>
      </c>
      <c r="AL3474" s="4">
        <v>0</v>
      </c>
      <c r="AM3474" s="4">
        <v>0</v>
      </c>
      <c r="AN3474" s="4">
        <v>0</v>
      </c>
      <c r="AO3474" s="4">
        <v>-24001</v>
      </c>
      <c r="AP3474" s="4">
        <v>-24001</v>
      </c>
      <c r="AQ3474" s="4">
        <v>0</v>
      </c>
      <c r="AR3474" s="4">
        <v>145764</v>
      </c>
      <c r="AS3474" s="1" t="s">
        <v>52</v>
      </c>
      <c r="AT3474" s="9">
        <f t="shared" si="1589"/>
        <v>43333</v>
      </c>
      <c r="AU3474" s="9">
        <f t="shared" si="1590"/>
        <v>43313</v>
      </c>
      <c r="AV3474" s="9">
        <v>44798</v>
      </c>
      <c r="AW3474" s="11">
        <f t="shared" si="1591"/>
        <v>4.0136986301369859</v>
      </c>
      <c r="AX3474">
        <v>10</v>
      </c>
      <c r="AY3474" s="12">
        <v>0.05</v>
      </c>
      <c r="AZ3474">
        <f t="shared" si="1592"/>
        <v>9.5000000000000001E-2</v>
      </c>
      <c r="BA3474" s="13">
        <f t="shared" si="1593"/>
        <v>169765</v>
      </c>
      <c r="BB3474" s="16" t="s">
        <v>593</v>
      </c>
      <c r="BC3474" s="16" t="s">
        <v>593</v>
      </c>
      <c r="BD3474" s="16" t="s">
        <v>593</v>
      </c>
      <c r="BE3474" s="16" t="s">
        <v>593</v>
      </c>
      <c r="BF3474" s="16" t="s">
        <v>593</v>
      </c>
      <c r="BG3474" s="16" t="s">
        <v>593</v>
      </c>
      <c r="BH3474" s="16" t="s">
        <v>593</v>
      </c>
      <c r="BI3474" s="14">
        <f t="shared" si="1594"/>
        <v>145764</v>
      </c>
      <c r="BJ3474" s="14">
        <v>0</v>
      </c>
      <c r="BK3474" s="14">
        <f t="shared" si="1595"/>
        <v>145764</v>
      </c>
      <c r="BL3474" s="52">
        <v>0</v>
      </c>
      <c r="BM3474" s="15">
        <f t="shared" si="1596"/>
        <v>145764</v>
      </c>
    </row>
    <row r="3475" spans="1:65">
      <c r="A3475" s="8">
        <v>3473</v>
      </c>
      <c r="B3475" s="1" t="s">
        <v>44</v>
      </c>
      <c r="C3475" s="1">
        <v>1520</v>
      </c>
      <c r="D3475" s="1" t="s">
        <v>314</v>
      </c>
      <c r="E3475" s="1">
        <v>330000064</v>
      </c>
      <c r="F3475" s="1" t="s">
        <v>112</v>
      </c>
      <c r="G3475" s="1" t="s">
        <v>381</v>
      </c>
      <c r="H3475" s="1">
        <v>0</v>
      </c>
      <c r="I3475" s="1" t="s">
        <v>155</v>
      </c>
      <c r="J3475" s="1" t="s">
        <v>49</v>
      </c>
      <c r="K3475" s="1">
        <v>17406001</v>
      </c>
      <c r="L3475" s="1" t="s">
        <v>50</v>
      </c>
      <c r="M3475" s="1" t="s">
        <v>51</v>
      </c>
      <c r="N3475" s="1" t="s">
        <v>64</v>
      </c>
      <c r="O3475" s="1" t="s">
        <v>65</v>
      </c>
      <c r="P3475" s="1" t="s">
        <v>66</v>
      </c>
      <c r="Q3475" s="1" t="s">
        <v>67</v>
      </c>
      <c r="R3475" s="1" t="s">
        <v>87</v>
      </c>
      <c r="S3475" s="1" t="s">
        <v>88</v>
      </c>
      <c r="T3475" s="2">
        <v>43333</v>
      </c>
      <c r="U3475" s="2">
        <v>43333</v>
      </c>
      <c r="V3475" s="1" t="s">
        <v>52</v>
      </c>
      <c r="W3475" s="3">
        <v>1</v>
      </c>
      <c r="X3475" s="1" t="s">
        <v>53</v>
      </c>
      <c r="Y3475" s="4">
        <v>169765</v>
      </c>
      <c r="Z3475" s="4">
        <v>-22240</v>
      </c>
      <c r="AA3475" s="4">
        <v>0</v>
      </c>
      <c r="AB3475" s="4">
        <v>0</v>
      </c>
      <c r="AC3475" s="4">
        <v>0</v>
      </c>
      <c r="AD3475" s="4">
        <v>169765</v>
      </c>
      <c r="AE3475" s="5">
        <v>1685</v>
      </c>
      <c r="AF3475" s="1" t="s">
        <v>70</v>
      </c>
      <c r="AG3475" s="1" t="s">
        <v>71</v>
      </c>
      <c r="AH3475" s="1" t="s">
        <v>89</v>
      </c>
      <c r="AI3475" s="1" t="s">
        <v>57</v>
      </c>
      <c r="AJ3475" s="5">
        <v>10950</v>
      </c>
      <c r="AK3475" s="4">
        <v>-1761</v>
      </c>
      <c r="AL3475" s="4">
        <v>0</v>
      </c>
      <c r="AM3475" s="4">
        <v>0</v>
      </c>
      <c r="AN3475" s="4">
        <v>0</v>
      </c>
      <c r="AO3475" s="4">
        <v>-24001</v>
      </c>
      <c r="AP3475" s="4">
        <v>-24001</v>
      </c>
      <c r="AQ3475" s="4">
        <v>0</v>
      </c>
      <c r="AR3475" s="4">
        <v>145764</v>
      </c>
      <c r="AS3475" s="1" t="s">
        <v>52</v>
      </c>
      <c r="AT3475" s="9">
        <f t="shared" si="1589"/>
        <v>43333</v>
      </c>
      <c r="AU3475" s="9">
        <f t="shared" si="1590"/>
        <v>43313</v>
      </c>
      <c r="AV3475" s="9">
        <v>44798</v>
      </c>
      <c r="AW3475" s="11">
        <f t="shared" si="1591"/>
        <v>4.0136986301369859</v>
      </c>
      <c r="AX3475">
        <v>10</v>
      </c>
      <c r="AY3475" s="12">
        <v>0.05</v>
      </c>
      <c r="AZ3475">
        <f t="shared" si="1592"/>
        <v>9.5000000000000001E-2</v>
      </c>
      <c r="BA3475" s="13">
        <f t="shared" si="1593"/>
        <v>169765</v>
      </c>
      <c r="BB3475" s="16" t="s">
        <v>593</v>
      </c>
      <c r="BC3475" s="16" t="s">
        <v>593</v>
      </c>
      <c r="BD3475" s="16" t="s">
        <v>593</v>
      </c>
      <c r="BE3475" s="16" t="s">
        <v>593</v>
      </c>
      <c r="BF3475" s="16" t="s">
        <v>593</v>
      </c>
      <c r="BG3475" s="16" t="s">
        <v>593</v>
      </c>
      <c r="BH3475" s="16" t="s">
        <v>593</v>
      </c>
      <c r="BI3475" s="14">
        <f t="shared" si="1594"/>
        <v>145764</v>
      </c>
      <c r="BJ3475" s="14">
        <v>0</v>
      </c>
      <c r="BK3475" s="14">
        <f t="shared" si="1595"/>
        <v>145764</v>
      </c>
      <c r="BL3475" s="52">
        <v>0</v>
      </c>
      <c r="BM3475" s="15">
        <f t="shared" si="1596"/>
        <v>145764</v>
      </c>
    </row>
    <row r="3476" spans="1:65">
      <c r="A3476" s="8">
        <v>3474</v>
      </c>
      <c r="B3476" s="1" t="s">
        <v>44</v>
      </c>
      <c r="C3476" s="1">
        <v>1520</v>
      </c>
      <c r="D3476" s="1" t="s">
        <v>314</v>
      </c>
      <c r="E3476" s="1">
        <v>330000065</v>
      </c>
      <c r="F3476" s="1" t="s">
        <v>112</v>
      </c>
      <c r="G3476" s="1" t="s">
        <v>382</v>
      </c>
      <c r="H3476" s="1">
        <v>0</v>
      </c>
      <c r="I3476" s="1" t="s">
        <v>156</v>
      </c>
      <c r="J3476" s="1" t="s">
        <v>49</v>
      </c>
      <c r="K3476" s="1">
        <v>17406001</v>
      </c>
      <c r="L3476" s="1" t="s">
        <v>50</v>
      </c>
      <c r="M3476" s="1" t="s">
        <v>51</v>
      </c>
      <c r="N3476" s="1" t="s">
        <v>64</v>
      </c>
      <c r="O3476" s="1" t="s">
        <v>65</v>
      </c>
      <c r="P3476" s="1" t="s">
        <v>66</v>
      </c>
      <c r="Q3476" s="1" t="s">
        <v>67</v>
      </c>
      <c r="R3476" s="1" t="s">
        <v>87</v>
      </c>
      <c r="S3476" s="1" t="s">
        <v>88</v>
      </c>
      <c r="T3476" s="2">
        <v>43333</v>
      </c>
      <c r="U3476" s="2">
        <v>43333</v>
      </c>
      <c r="V3476" s="1" t="s">
        <v>52</v>
      </c>
      <c r="W3476" s="3">
        <v>1</v>
      </c>
      <c r="X3476" s="1" t="s">
        <v>53</v>
      </c>
      <c r="Y3476" s="4">
        <v>169765</v>
      </c>
      <c r="Z3476" s="4">
        <v>-22240</v>
      </c>
      <c r="AA3476" s="4">
        <v>0</v>
      </c>
      <c r="AB3476" s="4">
        <v>0</v>
      </c>
      <c r="AC3476" s="4">
        <v>0</v>
      </c>
      <c r="AD3476" s="4">
        <v>169765</v>
      </c>
      <c r="AE3476" s="5">
        <v>1685</v>
      </c>
      <c r="AF3476" s="1" t="s">
        <v>70</v>
      </c>
      <c r="AG3476" s="1" t="s">
        <v>71</v>
      </c>
      <c r="AH3476" s="1" t="s">
        <v>89</v>
      </c>
      <c r="AI3476" s="1" t="s">
        <v>57</v>
      </c>
      <c r="AJ3476" s="5">
        <v>10950</v>
      </c>
      <c r="AK3476" s="4">
        <v>-1761</v>
      </c>
      <c r="AL3476" s="4">
        <v>0</v>
      </c>
      <c r="AM3476" s="4">
        <v>0</v>
      </c>
      <c r="AN3476" s="4">
        <v>0</v>
      </c>
      <c r="AO3476" s="4">
        <v>-24001</v>
      </c>
      <c r="AP3476" s="4">
        <v>-24001</v>
      </c>
      <c r="AQ3476" s="4">
        <v>0</v>
      </c>
      <c r="AR3476" s="4">
        <v>145764</v>
      </c>
      <c r="AS3476" s="1" t="s">
        <v>52</v>
      </c>
      <c r="AT3476" s="9">
        <f t="shared" si="1589"/>
        <v>43333</v>
      </c>
      <c r="AU3476" s="9">
        <f t="shared" si="1590"/>
        <v>43313</v>
      </c>
      <c r="AV3476" s="9">
        <v>44798</v>
      </c>
      <c r="AW3476" s="11">
        <f t="shared" si="1591"/>
        <v>4.0136986301369859</v>
      </c>
      <c r="AX3476">
        <v>10</v>
      </c>
      <c r="AY3476" s="12">
        <v>0.05</v>
      </c>
      <c r="AZ3476">
        <f t="shared" si="1592"/>
        <v>9.5000000000000001E-2</v>
      </c>
      <c r="BA3476" s="13">
        <f t="shared" si="1593"/>
        <v>169765</v>
      </c>
      <c r="BB3476" s="16" t="s">
        <v>593</v>
      </c>
      <c r="BC3476" s="16" t="s">
        <v>593</v>
      </c>
      <c r="BD3476" s="16" t="s">
        <v>593</v>
      </c>
      <c r="BE3476" s="16" t="s">
        <v>593</v>
      </c>
      <c r="BF3476" s="16" t="s">
        <v>593</v>
      </c>
      <c r="BG3476" s="16" t="s">
        <v>593</v>
      </c>
      <c r="BH3476" s="16" t="s">
        <v>593</v>
      </c>
      <c r="BI3476" s="14">
        <f t="shared" si="1594"/>
        <v>145764</v>
      </c>
      <c r="BJ3476" s="14">
        <v>0</v>
      </c>
      <c r="BK3476" s="14">
        <f t="shared" si="1595"/>
        <v>145764</v>
      </c>
      <c r="BL3476" s="52">
        <v>0</v>
      </c>
      <c r="BM3476" s="15">
        <f t="shared" si="1596"/>
        <v>145764</v>
      </c>
    </row>
    <row r="3477" spans="1:65">
      <c r="A3477" s="8">
        <v>3475</v>
      </c>
      <c r="B3477" s="1" t="s">
        <v>44</v>
      </c>
      <c r="C3477" s="1">
        <v>1520</v>
      </c>
      <c r="D3477" s="1" t="s">
        <v>314</v>
      </c>
      <c r="E3477" s="1">
        <v>330000066</v>
      </c>
      <c r="F3477" s="1" t="s">
        <v>112</v>
      </c>
      <c r="G3477" s="1" t="s">
        <v>383</v>
      </c>
      <c r="H3477" s="1">
        <v>0</v>
      </c>
      <c r="I3477" s="1" t="s">
        <v>157</v>
      </c>
      <c r="J3477" s="1" t="s">
        <v>49</v>
      </c>
      <c r="K3477" s="1">
        <v>17406001</v>
      </c>
      <c r="L3477" s="1" t="s">
        <v>50</v>
      </c>
      <c r="M3477" s="1" t="s">
        <v>51</v>
      </c>
      <c r="N3477" s="1" t="s">
        <v>64</v>
      </c>
      <c r="O3477" s="1" t="s">
        <v>65</v>
      </c>
      <c r="P3477" s="1" t="s">
        <v>66</v>
      </c>
      <c r="Q3477" s="1" t="s">
        <v>67</v>
      </c>
      <c r="R3477" s="1" t="s">
        <v>87</v>
      </c>
      <c r="S3477" s="1" t="s">
        <v>88</v>
      </c>
      <c r="T3477" s="2">
        <v>43333</v>
      </c>
      <c r="U3477" s="2">
        <v>43333</v>
      </c>
      <c r="V3477" s="1" t="s">
        <v>52</v>
      </c>
      <c r="W3477" s="3">
        <v>1</v>
      </c>
      <c r="X3477" s="1" t="s">
        <v>53</v>
      </c>
      <c r="Y3477" s="4">
        <v>169765</v>
      </c>
      <c r="Z3477" s="4">
        <v>-22240</v>
      </c>
      <c r="AA3477" s="4">
        <v>0</v>
      </c>
      <c r="AB3477" s="4">
        <v>0</v>
      </c>
      <c r="AC3477" s="4">
        <v>0</v>
      </c>
      <c r="AD3477" s="4">
        <v>169765</v>
      </c>
      <c r="AE3477" s="5">
        <v>1685</v>
      </c>
      <c r="AF3477" s="1" t="s">
        <v>70</v>
      </c>
      <c r="AG3477" s="1" t="s">
        <v>71</v>
      </c>
      <c r="AH3477" s="1" t="s">
        <v>89</v>
      </c>
      <c r="AI3477" s="1" t="s">
        <v>57</v>
      </c>
      <c r="AJ3477" s="5">
        <v>10950</v>
      </c>
      <c r="AK3477" s="4">
        <v>-1761</v>
      </c>
      <c r="AL3477" s="4">
        <v>0</v>
      </c>
      <c r="AM3477" s="4">
        <v>0</v>
      </c>
      <c r="AN3477" s="4">
        <v>0</v>
      </c>
      <c r="AO3477" s="4">
        <v>-24001</v>
      </c>
      <c r="AP3477" s="4">
        <v>-24001</v>
      </c>
      <c r="AQ3477" s="4">
        <v>0</v>
      </c>
      <c r="AR3477" s="4">
        <v>145764</v>
      </c>
      <c r="AS3477" s="1" t="s">
        <v>52</v>
      </c>
      <c r="AT3477" s="9">
        <f t="shared" si="1589"/>
        <v>43333</v>
      </c>
      <c r="AU3477" s="9">
        <f t="shared" si="1590"/>
        <v>43313</v>
      </c>
      <c r="AV3477" s="9">
        <v>44798</v>
      </c>
      <c r="AW3477" s="11">
        <f t="shared" si="1591"/>
        <v>4.0136986301369859</v>
      </c>
      <c r="AX3477">
        <v>10</v>
      </c>
      <c r="AY3477" s="12">
        <v>0.05</v>
      </c>
      <c r="AZ3477">
        <f t="shared" si="1592"/>
        <v>9.5000000000000001E-2</v>
      </c>
      <c r="BA3477" s="13">
        <f t="shared" si="1593"/>
        <v>169765</v>
      </c>
      <c r="BB3477" s="16" t="s">
        <v>593</v>
      </c>
      <c r="BC3477" s="16" t="s">
        <v>593</v>
      </c>
      <c r="BD3477" s="16" t="s">
        <v>593</v>
      </c>
      <c r="BE3477" s="16" t="s">
        <v>593</v>
      </c>
      <c r="BF3477" s="16" t="s">
        <v>593</v>
      </c>
      <c r="BG3477" s="16" t="s">
        <v>593</v>
      </c>
      <c r="BH3477" s="16" t="s">
        <v>593</v>
      </c>
      <c r="BI3477" s="14">
        <f t="shared" si="1594"/>
        <v>145764</v>
      </c>
      <c r="BJ3477" s="14">
        <v>0</v>
      </c>
      <c r="BK3477" s="14">
        <f t="shared" si="1595"/>
        <v>145764</v>
      </c>
      <c r="BL3477" s="52">
        <v>0</v>
      </c>
      <c r="BM3477" s="15">
        <f t="shared" si="1596"/>
        <v>145764</v>
      </c>
    </row>
    <row r="3478" spans="1:65">
      <c r="A3478" s="8">
        <v>3476</v>
      </c>
      <c r="B3478" s="1" t="s">
        <v>44</v>
      </c>
      <c r="C3478" s="1">
        <v>1520</v>
      </c>
      <c r="D3478" s="1" t="s">
        <v>314</v>
      </c>
      <c r="E3478" s="1">
        <v>330000067</v>
      </c>
      <c r="F3478" s="1" t="s">
        <v>112</v>
      </c>
      <c r="G3478" s="1" t="s">
        <v>384</v>
      </c>
      <c r="H3478" s="1">
        <v>0</v>
      </c>
      <c r="I3478" s="1" t="s">
        <v>158</v>
      </c>
      <c r="J3478" s="1" t="s">
        <v>49</v>
      </c>
      <c r="K3478" s="1">
        <v>17406001</v>
      </c>
      <c r="L3478" s="1" t="s">
        <v>50</v>
      </c>
      <c r="M3478" s="1" t="s">
        <v>51</v>
      </c>
      <c r="N3478" s="1" t="s">
        <v>64</v>
      </c>
      <c r="O3478" s="1" t="s">
        <v>65</v>
      </c>
      <c r="P3478" s="1" t="s">
        <v>66</v>
      </c>
      <c r="Q3478" s="1" t="s">
        <v>67</v>
      </c>
      <c r="R3478" s="1" t="s">
        <v>87</v>
      </c>
      <c r="S3478" s="1" t="s">
        <v>88</v>
      </c>
      <c r="T3478" s="2">
        <v>43333</v>
      </c>
      <c r="U3478" s="2">
        <v>43333</v>
      </c>
      <c r="V3478" s="1" t="s">
        <v>52</v>
      </c>
      <c r="W3478" s="3">
        <v>1</v>
      </c>
      <c r="X3478" s="1" t="s">
        <v>53</v>
      </c>
      <c r="Y3478" s="4">
        <v>169765</v>
      </c>
      <c r="Z3478" s="4">
        <v>-22240</v>
      </c>
      <c r="AA3478" s="4">
        <v>0</v>
      </c>
      <c r="AB3478" s="4">
        <v>0</v>
      </c>
      <c r="AC3478" s="4">
        <v>0</v>
      </c>
      <c r="AD3478" s="4">
        <v>169765</v>
      </c>
      <c r="AE3478" s="5">
        <v>1685</v>
      </c>
      <c r="AF3478" s="1" t="s">
        <v>70</v>
      </c>
      <c r="AG3478" s="1" t="s">
        <v>71</v>
      </c>
      <c r="AH3478" s="1" t="s">
        <v>89</v>
      </c>
      <c r="AI3478" s="1" t="s">
        <v>57</v>
      </c>
      <c r="AJ3478" s="5">
        <v>10950</v>
      </c>
      <c r="AK3478" s="4">
        <v>-1761</v>
      </c>
      <c r="AL3478" s="4">
        <v>0</v>
      </c>
      <c r="AM3478" s="4">
        <v>0</v>
      </c>
      <c r="AN3478" s="4">
        <v>0</v>
      </c>
      <c r="AO3478" s="4">
        <v>-24001</v>
      </c>
      <c r="AP3478" s="4">
        <v>-24001</v>
      </c>
      <c r="AQ3478" s="4">
        <v>0</v>
      </c>
      <c r="AR3478" s="4">
        <v>145764</v>
      </c>
      <c r="AS3478" s="1" t="s">
        <v>52</v>
      </c>
      <c r="AT3478" s="9">
        <f t="shared" si="1589"/>
        <v>43333</v>
      </c>
      <c r="AU3478" s="9">
        <f t="shared" si="1590"/>
        <v>43313</v>
      </c>
      <c r="AV3478" s="9">
        <v>44798</v>
      </c>
      <c r="AW3478" s="11">
        <f t="shared" si="1591"/>
        <v>4.0136986301369859</v>
      </c>
      <c r="AX3478">
        <v>10</v>
      </c>
      <c r="AY3478" s="12">
        <v>0.05</v>
      </c>
      <c r="AZ3478">
        <f t="shared" si="1592"/>
        <v>9.5000000000000001E-2</v>
      </c>
      <c r="BA3478" s="13">
        <f t="shared" si="1593"/>
        <v>169765</v>
      </c>
      <c r="BB3478" s="16" t="s">
        <v>593</v>
      </c>
      <c r="BC3478" s="16" t="s">
        <v>593</v>
      </c>
      <c r="BD3478" s="16" t="s">
        <v>593</v>
      </c>
      <c r="BE3478" s="16" t="s">
        <v>593</v>
      </c>
      <c r="BF3478" s="16" t="s">
        <v>593</v>
      </c>
      <c r="BG3478" s="16" t="s">
        <v>593</v>
      </c>
      <c r="BH3478" s="16" t="s">
        <v>593</v>
      </c>
      <c r="BI3478" s="14">
        <f t="shared" si="1594"/>
        <v>145764</v>
      </c>
      <c r="BJ3478" s="14">
        <v>0</v>
      </c>
      <c r="BK3478" s="14">
        <f t="shared" si="1595"/>
        <v>145764</v>
      </c>
      <c r="BL3478" s="52">
        <v>0</v>
      </c>
      <c r="BM3478" s="15">
        <f t="shared" si="1596"/>
        <v>145764</v>
      </c>
    </row>
    <row r="3479" spans="1:65">
      <c r="A3479" s="8">
        <v>3477</v>
      </c>
      <c r="B3479" s="1" t="s">
        <v>44</v>
      </c>
      <c r="C3479" s="1">
        <v>1520</v>
      </c>
      <c r="D3479" s="1" t="s">
        <v>314</v>
      </c>
      <c r="E3479" s="1">
        <v>330000068</v>
      </c>
      <c r="F3479" s="1" t="s">
        <v>112</v>
      </c>
      <c r="G3479" s="1" t="s">
        <v>385</v>
      </c>
      <c r="H3479" s="1">
        <v>0</v>
      </c>
      <c r="I3479" s="1" t="s">
        <v>159</v>
      </c>
      <c r="J3479" s="1" t="s">
        <v>49</v>
      </c>
      <c r="K3479" s="1">
        <v>17406001</v>
      </c>
      <c r="L3479" s="1" t="s">
        <v>50</v>
      </c>
      <c r="M3479" s="1" t="s">
        <v>51</v>
      </c>
      <c r="N3479" s="1" t="s">
        <v>64</v>
      </c>
      <c r="O3479" s="1" t="s">
        <v>65</v>
      </c>
      <c r="P3479" s="1" t="s">
        <v>66</v>
      </c>
      <c r="Q3479" s="1" t="s">
        <v>67</v>
      </c>
      <c r="R3479" s="1" t="s">
        <v>87</v>
      </c>
      <c r="S3479" s="1" t="s">
        <v>88</v>
      </c>
      <c r="T3479" s="2">
        <v>43333</v>
      </c>
      <c r="U3479" s="2">
        <v>43333</v>
      </c>
      <c r="V3479" s="1" t="s">
        <v>52</v>
      </c>
      <c r="W3479" s="3">
        <v>1</v>
      </c>
      <c r="X3479" s="1" t="s">
        <v>53</v>
      </c>
      <c r="Y3479" s="4">
        <v>169765</v>
      </c>
      <c r="Z3479" s="4">
        <v>-22240</v>
      </c>
      <c r="AA3479" s="4">
        <v>0</v>
      </c>
      <c r="AB3479" s="4">
        <v>0</v>
      </c>
      <c r="AC3479" s="4">
        <v>0</v>
      </c>
      <c r="AD3479" s="4">
        <v>169765</v>
      </c>
      <c r="AE3479" s="5">
        <v>1685</v>
      </c>
      <c r="AF3479" s="1" t="s">
        <v>70</v>
      </c>
      <c r="AG3479" s="1" t="s">
        <v>71</v>
      </c>
      <c r="AH3479" s="1" t="s">
        <v>89</v>
      </c>
      <c r="AI3479" s="1" t="s">
        <v>57</v>
      </c>
      <c r="AJ3479" s="5">
        <v>10950</v>
      </c>
      <c r="AK3479" s="4">
        <v>-1761</v>
      </c>
      <c r="AL3479" s="4">
        <v>0</v>
      </c>
      <c r="AM3479" s="4">
        <v>0</v>
      </c>
      <c r="AN3479" s="4">
        <v>0</v>
      </c>
      <c r="AO3479" s="4">
        <v>-24001</v>
      </c>
      <c r="AP3479" s="4">
        <v>-24001</v>
      </c>
      <c r="AQ3479" s="4">
        <v>0</v>
      </c>
      <c r="AR3479" s="4">
        <v>145764</v>
      </c>
      <c r="AS3479" s="1" t="s">
        <v>52</v>
      </c>
      <c r="AT3479" s="9">
        <f t="shared" si="1589"/>
        <v>43333</v>
      </c>
      <c r="AU3479" s="9">
        <f t="shared" si="1590"/>
        <v>43313</v>
      </c>
      <c r="AV3479" s="9">
        <v>44798</v>
      </c>
      <c r="AW3479" s="11">
        <f t="shared" si="1591"/>
        <v>4.0136986301369859</v>
      </c>
      <c r="AX3479">
        <v>10</v>
      </c>
      <c r="AY3479" s="12">
        <v>0.05</v>
      </c>
      <c r="AZ3479">
        <f t="shared" si="1592"/>
        <v>9.5000000000000001E-2</v>
      </c>
      <c r="BA3479" s="13">
        <f t="shared" si="1593"/>
        <v>169765</v>
      </c>
      <c r="BB3479" s="16" t="s">
        <v>593</v>
      </c>
      <c r="BC3479" s="16" t="s">
        <v>593</v>
      </c>
      <c r="BD3479" s="16" t="s">
        <v>593</v>
      </c>
      <c r="BE3479" s="16" t="s">
        <v>593</v>
      </c>
      <c r="BF3479" s="16" t="s">
        <v>593</v>
      </c>
      <c r="BG3479" s="16" t="s">
        <v>593</v>
      </c>
      <c r="BH3479" s="16" t="s">
        <v>593</v>
      </c>
      <c r="BI3479" s="14">
        <f t="shared" si="1594"/>
        <v>145764</v>
      </c>
      <c r="BJ3479" s="14">
        <v>0</v>
      </c>
      <c r="BK3479" s="14">
        <f t="shared" si="1595"/>
        <v>145764</v>
      </c>
      <c r="BL3479" s="52">
        <v>0</v>
      </c>
      <c r="BM3479" s="15">
        <f t="shared" si="1596"/>
        <v>145764</v>
      </c>
    </row>
    <row r="3480" spans="1:65">
      <c r="A3480" s="8">
        <v>3478</v>
      </c>
      <c r="B3480" s="1" t="s">
        <v>44</v>
      </c>
      <c r="C3480" s="1">
        <v>1520</v>
      </c>
      <c r="D3480" s="1" t="s">
        <v>314</v>
      </c>
      <c r="E3480" s="1">
        <v>330000069</v>
      </c>
      <c r="F3480" s="1" t="s">
        <v>112</v>
      </c>
      <c r="G3480" s="1" t="s">
        <v>386</v>
      </c>
      <c r="H3480" s="1">
        <v>0</v>
      </c>
      <c r="I3480" s="1" t="s">
        <v>160</v>
      </c>
      <c r="J3480" s="1" t="s">
        <v>49</v>
      </c>
      <c r="K3480" s="1">
        <v>17406001</v>
      </c>
      <c r="L3480" s="1" t="s">
        <v>50</v>
      </c>
      <c r="M3480" s="1" t="s">
        <v>51</v>
      </c>
      <c r="N3480" s="1" t="s">
        <v>64</v>
      </c>
      <c r="O3480" s="1" t="s">
        <v>65</v>
      </c>
      <c r="P3480" s="1" t="s">
        <v>66</v>
      </c>
      <c r="Q3480" s="1" t="s">
        <v>67</v>
      </c>
      <c r="R3480" s="1" t="s">
        <v>87</v>
      </c>
      <c r="S3480" s="1" t="s">
        <v>88</v>
      </c>
      <c r="T3480" s="2">
        <v>43333</v>
      </c>
      <c r="U3480" s="2">
        <v>43333</v>
      </c>
      <c r="V3480" s="1" t="s">
        <v>52</v>
      </c>
      <c r="W3480" s="3">
        <v>1</v>
      </c>
      <c r="X3480" s="1" t="s">
        <v>53</v>
      </c>
      <c r="Y3480" s="4">
        <v>169765</v>
      </c>
      <c r="Z3480" s="4">
        <v>-22240</v>
      </c>
      <c r="AA3480" s="4">
        <v>0</v>
      </c>
      <c r="AB3480" s="4">
        <v>0</v>
      </c>
      <c r="AC3480" s="4">
        <v>0</v>
      </c>
      <c r="AD3480" s="4">
        <v>169765</v>
      </c>
      <c r="AE3480" s="5">
        <v>1685</v>
      </c>
      <c r="AF3480" s="1" t="s">
        <v>70</v>
      </c>
      <c r="AG3480" s="1" t="s">
        <v>71</v>
      </c>
      <c r="AH3480" s="1" t="s">
        <v>89</v>
      </c>
      <c r="AI3480" s="1" t="s">
        <v>57</v>
      </c>
      <c r="AJ3480" s="5">
        <v>10950</v>
      </c>
      <c r="AK3480" s="4">
        <v>-1761</v>
      </c>
      <c r="AL3480" s="4">
        <v>0</v>
      </c>
      <c r="AM3480" s="4">
        <v>0</v>
      </c>
      <c r="AN3480" s="4">
        <v>0</v>
      </c>
      <c r="AO3480" s="4">
        <v>-24001</v>
      </c>
      <c r="AP3480" s="4">
        <v>-24001</v>
      </c>
      <c r="AQ3480" s="4">
        <v>0</v>
      </c>
      <c r="AR3480" s="4">
        <v>145764</v>
      </c>
      <c r="AS3480" s="1" t="s">
        <v>52</v>
      </c>
      <c r="AT3480" s="9">
        <f t="shared" si="1589"/>
        <v>43333</v>
      </c>
      <c r="AU3480" s="9">
        <f t="shared" si="1590"/>
        <v>43313</v>
      </c>
      <c r="AV3480" s="9">
        <v>44798</v>
      </c>
      <c r="AW3480" s="11">
        <f t="shared" si="1591"/>
        <v>4.0136986301369859</v>
      </c>
      <c r="AX3480">
        <v>10</v>
      </c>
      <c r="AY3480" s="12">
        <v>0.05</v>
      </c>
      <c r="AZ3480">
        <f t="shared" si="1592"/>
        <v>9.5000000000000001E-2</v>
      </c>
      <c r="BA3480" s="13">
        <f t="shared" si="1593"/>
        <v>169765</v>
      </c>
      <c r="BB3480" s="16" t="s">
        <v>593</v>
      </c>
      <c r="BC3480" s="16" t="s">
        <v>593</v>
      </c>
      <c r="BD3480" s="16" t="s">
        <v>593</v>
      </c>
      <c r="BE3480" s="16" t="s">
        <v>593</v>
      </c>
      <c r="BF3480" s="16" t="s">
        <v>593</v>
      </c>
      <c r="BG3480" s="16" t="s">
        <v>593</v>
      </c>
      <c r="BH3480" s="16" t="s">
        <v>593</v>
      </c>
      <c r="BI3480" s="14">
        <f t="shared" si="1594"/>
        <v>145764</v>
      </c>
      <c r="BJ3480" s="14">
        <v>0</v>
      </c>
      <c r="BK3480" s="14">
        <f t="shared" si="1595"/>
        <v>145764</v>
      </c>
      <c r="BL3480" s="52">
        <v>0</v>
      </c>
      <c r="BM3480" s="15">
        <f t="shared" si="1596"/>
        <v>145764</v>
      </c>
    </row>
    <row r="3481" spans="1:65">
      <c r="A3481" s="8">
        <v>3479</v>
      </c>
      <c r="B3481" s="1" t="s">
        <v>44</v>
      </c>
      <c r="C3481" s="1">
        <v>1520</v>
      </c>
      <c r="D3481" s="1" t="s">
        <v>314</v>
      </c>
      <c r="E3481" s="1">
        <v>330000070</v>
      </c>
      <c r="F3481" s="1" t="s">
        <v>112</v>
      </c>
      <c r="G3481" s="1" t="s">
        <v>387</v>
      </c>
      <c r="H3481" s="1">
        <v>0</v>
      </c>
      <c r="I3481" s="1" t="s">
        <v>161</v>
      </c>
      <c r="J3481" s="1" t="s">
        <v>49</v>
      </c>
      <c r="K3481" s="1">
        <v>17406001</v>
      </c>
      <c r="L3481" s="1" t="s">
        <v>50</v>
      </c>
      <c r="M3481" s="1" t="s">
        <v>51</v>
      </c>
      <c r="N3481" s="1" t="s">
        <v>64</v>
      </c>
      <c r="O3481" s="1" t="s">
        <v>65</v>
      </c>
      <c r="P3481" s="1" t="s">
        <v>66</v>
      </c>
      <c r="Q3481" s="1" t="s">
        <v>67</v>
      </c>
      <c r="R3481" s="1" t="s">
        <v>87</v>
      </c>
      <c r="S3481" s="1" t="s">
        <v>88</v>
      </c>
      <c r="T3481" s="2">
        <v>43333</v>
      </c>
      <c r="U3481" s="2">
        <v>43333</v>
      </c>
      <c r="V3481" s="1" t="s">
        <v>52</v>
      </c>
      <c r="W3481" s="3">
        <v>1</v>
      </c>
      <c r="X3481" s="1" t="s">
        <v>53</v>
      </c>
      <c r="Y3481" s="4">
        <v>169765</v>
      </c>
      <c r="Z3481" s="4">
        <v>-22240</v>
      </c>
      <c r="AA3481" s="4">
        <v>0</v>
      </c>
      <c r="AB3481" s="4">
        <v>0</v>
      </c>
      <c r="AC3481" s="4">
        <v>0</v>
      </c>
      <c r="AD3481" s="4">
        <v>169765</v>
      </c>
      <c r="AE3481" s="5">
        <v>1685</v>
      </c>
      <c r="AF3481" s="1" t="s">
        <v>70</v>
      </c>
      <c r="AG3481" s="1" t="s">
        <v>71</v>
      </c>
      <c r="AH3481" s="1" t="s">
        <v>89</v>
      </c>
      <c r="AI3481" s="1" t="s">
        <v>57</v>
      </c>
      <c r="AJ3481" s="5">
        <v>10950</v>
      </c>
      <c r="AK3481" s="4">
        <v>-1761</v>
      </c>
      <c r="AL3481" s="4">
        <v>0</v>
      </c>
      <c r="AM3481" s="4">
        <v>0</v>
      </c>
      <c r="AN3481" s="4">
        <v>0</v>
      </c>
      <c r="AO3481" s="4">
        <v>-24001</v>
      </c>
      <c r="AP3481" s="4">
        <v>-24001</v>
      </c>
      <c r="AQ3481" s="4">
        <v>0</v>
      </c>
      <c r="AR3481" s="4">
        <v>145764</v>
      </c>
      <c r="AS3481" s="1" t="s">
        <v>52</v>
      </c>
      <c r="AT3481" s="9">
        <f t="shared" si="1589"/>
        <v>43333</v>
      </c>
      <c r="AU3481" s="9">
        <f t="shared" si="1590"/>
        <v>43313</v>
      </c>
      <c r="AV3481" s="9">
        <v>44798</v>
      </c>
      <c r="AW3481" s="11">
        <f t="shared" si="1591"/>
        <v>4.0136986301369859</v>
      </c>
      <c r="AX3481">
        <v>10</v>
      </c>
      <c r="AY3481" s="12">
        <v>0.05</v>
      </c>
      <c r="AZ3481">
        <f t="shared" si="1592"/>
        <v>9.5000000000000001E-2</v>
      </c>
      <c r="BA3481" s="13">
        <f t="shared" si="1593"/>
        <v>169765</v>
      </c>
      <c r="BB3481" s="16" t="s">
        <v>593</v>
      </c>
      <c r="BC3481" s="16" t="s">
        <v>593</v>
      </c>
      <c r="BD3481" s="16" t="s">
        <v>593</v>
      </c>
      <c r="BE3481" s="16" t="s">
        <v>593</v>
      </c>
      <c r="BF3481" s="16" t="s">
        <v>593</v>
      </c>
      <c r="BG3481" s="16" t="s">
        <v>593</v>
      </c>
      <c r="BH3481" s="16" t="s">
        <v>593</v>
      </c>
      <c r="BI3481" s="14">
        <f t="shared" si="1594"/>
        <v>145764</v>
      </c>
      <c r="BJ3481" s="14">
        <v>0</v>
      </c>
      <c r="BK3481" s="14">
        <f t="shared" si="1595"/>
        <v>145764</v>
      </c>
      <c r="BL3481" s="52">
        <v>0</v>
      </c>
      <c r="BM3481" s="15">
        <f t="shared" si="1596"/>
        <v>145764</v>
      </c>
    </row>
    <row r="3482" spans="1:65">
      <c r="A3482" s="8">
        <v>3480</v>
      </c>
      <c r="B3482" s="1" t="s">
        <v>44</v>
      </c>
      <c r="C3482" s="1">
        <v>1520</v>
      </c>
      <c r="D3482" s="1" t="s">
        <v>314</v>
      </c>
      <c r="E3482" s="1">
        <v>330000071</v>
      </c>
      <c r="F3482" s="1" t="s">
        <v>112</v>
      </c>
      <c r="G3482" s="1" t="s">
        <v>388</v>
      </c>
      <c r="H3482" s="1">
        <v>0</v>
      </c>
      <c r="I3482" s="1" t="s">
        <v>162</v>
      </c>
      <c r="J3482" s="1" t="s">
        <v>49</v>
      </c>
      <c r="K3482" s="1">
        <v>17406001</v>
      </c>
      <c r="L3482" s="1" t="s">
        <v>50</v>
      </c>
      <c r="M3482" s="1" t="s">
        <v>51</v>
      </c>
      <c r="N3482" s="1" t="s">
        <v>64</v>
      </c>
      <c r="O3482" s="1" t="s">
        <v>65</v>
      </c>
      <c r="P3482" s="1" t="s">
        <v>66</v>
      </c>
      <c r="Q3482" s="1" t="s">
        <v>67</v>
      </c>
      <c r="R3482" s="1" t="s">
        <v>87</v>
      </c>
      <c r="S3482" s="1" t="s">
        <v>88</v>
      </c>
      <c r="T3482" s="2">
        <v>43333</v>
      </c>
      <c r="U3482" s="2">
        <v>43333</v>
      </c>
      <c r="V3482" s="1" t="s">
        <v>52</v>
      </c>
      <c r="W3482" s="3">
        <v>1</v>
      </c>
      <c r="X3482" s="1" t="s">
        <v>53</v>
      </c>
      <c r="Y3482" s="4">
        <v>169765</v>
      </c>
      <c r="Z3482" s="4">
        <v>-22240</v>
      </c>
      <c r="AA3482" s="4">
        <v>0</v>
      </c>
      <c r="AB3482" s="4">
        <v>0</v>
      </c>
      <c r="AC3482" s="4">
        <v>0</v>
      </c>
      <c r="AD3482" s="4">
        <v>169765</v>
      </c>
      <c r="AE3482" s="5">
        <v>1685</v>
      </c>
      <c r="AF3482" s="1" t="s">
        <v>70</v>
      </c>
      <c r="AG3482" s="1" t="s">
        <v>71</v>
      </c>
      <c r="AH3482" s="1" t="s">
        <v>89</v>
      </c>
      <c r="AI3482" s="1" t="s">
        <v>57</v>
      </c>
      <c r="AJ3482" s="5">
        <v>10950</v>
      </c>
      <c r="AK3482" s="4">
        <v>-1761</v>
      </c>
      <c r="AL3482" s="4">
        <v>0</v>
      </c>
      <c r="AM3482" s="4">
        <v>0</v>
      </c>
      <c r="AN3482" s="4">
        <v>0</v>
      </c>
      <c r="AO3482" s="4">
        <v>-24001</v>
      </c>
      <c r="AP3482" s="4">
        <v>-24001</v>
      </c>
      <c r="AQ3482" s="4">
        <v>0</v>
      </c>
      <c r="AR3482" s="4">
        <v>145764</v>
      </c>
      <c r="AS3482" s="1" t="s">
        <v>52</v>
      </c>
      <c r="AT3482" s="9">
        <f t="shared" si="1589"/>
        <v>43333</v>
      </c>
      <c r="AU3482" s="9">
        <f t="shared" si="1590"/>
        <v>43313</v>
      </c>
      <c r="AV3482" s="9">
        <v>44798</v>
      </c>
      <c r="AW3482" s="11">
        <f t="shared" si="1591"/>
        <v>4.0136986301369859</v>
      </c>
      <c r="AX3482">
        <v>10</v>
      </c>
      <c r="AY3482" s="12">
        <v>0.05</v>
      </c>
      <c r="AZ3482">
        <f t="shared" si="1592"/>
        <v>9.5000000000000001E-2</v>
      </c>
      <c r="BA3482" s="13">
        <f t="shared" si="1593"/>
        <v>169765</v>
      </c>
      <c r="BB3482" s="16" t="s">
        <v>593</v>
      </c>
      <c r="BC3482" s="16" t="s">
        <v>593</v>
      </c>
      <c r="BD3482" s="16" t="s">
        <v>593</v>
      </c>
      <c r="BE3482" s="16" t="s">
        <v>593</v>
      </c>
      <c r="BF3482" s="16" t="s">
        <v>593</v>
      </c>
      <c r="BG3482" s="16" t="s">
        <v>593</v>
      </c>
      <c r="BH3482" s="16" t="s">
        <v>593</v>
      </c>
      <c r="BI3482" s="14">
        <f t="shared" si="1594"/>
        <v>145764</v>
      </c>
      <c r="BJ3482" s="14">
        <v>0</v>
      </c>
      <c r="BK3482" s="14">
        <f t="shared" si="1595"/>
        <v>145764</v>
      </c>
      <c r="BL3482" s="52">
        <v>0</v>
      </c>
      <c r="BM3482" s="15">
        <f t="shared" si="1596"/>
        <v>145764</v>
      </c>
    </row>
    <row r="3483" spans="1:65">
      <c r="A3483" s="8">
        <v>3481</v>
      </c>
      <c r="B3483" s="1" t="s">
        <v>44</v>
      </c>
      <c r="C3483" s="1">
        <v>1520</v>
      </c>
      <c r="D3483" s="1" t="s">
        <v>314</v>
      </c>
      <c r="E3483" s="1">
        <v>330000072</v>
      </c>
      <c r="F3483" s="1" t="s">
        <v>112</v>
      </c>
      <c r="G3483" s="1" t="s">
        <v>389</v>
      </c>
      <c r="H3483" s="1">
        <v>0</v>
      </c>
      <c r="I3483" s="1" t="s">
        <v>163</v>
      </c>
      <c r="J3483" s="1" t="s">
        <v>49</v>
      </c>
      <c r="K3483" s="1">
        <v>17406001</v>
      </c>
      <c r="L3483" s="1" t="s">
        <v>50</v>
      </c>
      <c r="M3483" s="1" t="s">
        <v>51</v>
      </c>
      <c r="N3483" s="1" t="s">
        <v>64</v>
      </c>
      <c r="O3483" s="1" t="s">
        <v>65</v>
      </c>
      <c r="P3483" s="1" t="s">
        <v>66</v>
      </c>
      <c r="Q3483" s="1" t="s">
        <v>67</v>
      </c>
      <c r="R3483" s="1" t="s">
        <v>87</v>
      </c>
      <c r="S3483" s="1" t="s">
        <v>88</v>
      </c>
      <c r="T3483" s="2">
        <v>43333</v>
      </c>
      <c r="U3483" s="2">
        <v>43333</v>
      </c>
      <c r="V3483" s="1" t="s">
        <v>52</v>
      </c>
      <c r="W3483" s="3">
        <v>1</v>
      </c>
      <c r="X3483" s="1" t="s">
        <v>53</v>
      </c>
      <c r="Y3483" s="4">
        <v>169765</v>
      </c>
      <c r="Z3483" s="4">
        <v>-22240</v>
      </c>
      <c r="AA3483" s="4">
        <v>0</v>
      </c>
      <c r="AB3483" s="4">
        <v>0</v>
      </c>
      <c r="AC3483" s="4">
        <v>0</v>
      </c>
      <c r="AD3483" s="4">
        <v>169765</v>
      </c>
      <c r="AE3483" s="5">
        <v>1685</v>
      </c>
      <c r="AF3483" s="1" t="s">
        <v>70</v>
      </c>
      <c r="AG3483" s="1" t="s">
        <v>71</v>
      </c>
      <c r="AH3483" s="1" t="s">
        <v>89</v>
      </c>
      <c r="AI3483" s="1" t="s">
        <v>57</v>
      </c>
      <c r="AJ3483" s="5">
        <v>10950</v>
      </c>
      <c r="AK3483" s="4">
        <v>-1761</v>
      </c>
      <c r="AL3483" s="4">
        <v>0</v>
      </c>
      <c r="AM3483" s="4">
        <v>0</v>
      </c>
      <c r="AN3483" s="4">
        <v>0</v>
      </c>
      <c r="AO3483" s="4">
        <v>-24001</v>
      </c>
      <c r="AP3483" s="4">
        <v>-24001</v>
      </c>
      <c r="AQ3483" s="4">
        <v>0</v>
      </c>
      <c r="AR3483" s="4">
        <v>145764</v>
      </c>
      <c r="AS3483" s="1" t="s">
        <v>52</v>
      </c>
      <c r="AT3483" s="9">
        <f t="shared" si="1589"/>
        <v>43333</v>
      </c>
      <c r="AU3483" s="9">
        <f t="shared" si="1590"/>
        <v>43313</v>
      </c>
      <c r="AV3483" s="9">
        <v>44798</v>
      </c>
      <c r="AW3483" s="11">
        <f t="shared" si="1591"/>
        <v>4.0136986301369859</v>
      </c>
      <c r="AX3483">
        <v>10</v>
      </c>
      <c r="AY3483" s="12">
        <v>0.05</v>
      </c>
      <c r="AZ3483">
        <f t="shared" si="1592"/>
        <v>9.5000000000000001E-2</v>
      </c>
      <c r="BA3483" s="13">
        <f t="shared" si="1593"/>
        <v>169765</v>
      </c>
      <c r="BB3483" s="16" t="s">
        <v>593</v>
      </c>
      <c r="BC3483" s="16" t="s">
        <v>593</v>
      </c>
      <c r="BD3483" s="16" t="s">
        <v>593</v>
      </c>
      <c r="BE3483" s="16" t="s">
        <v>593</v>
      </c>
      <c r="BF3483" s="16" t="s">
        <v>593</v>
      </c>
      <c r="BG3483" s="16" t="s">
        <v>593</v>
      </c>
      <c r="BH3483" s="16" t="s">
        <v>593</v>
      </c>
      <c r="BI3483" s="14">
        <f t="shared" si="1594"/>
        <v>145764</v>
      </c>
      <c r="BJ3483" s="14">
        <v>0</v>
      </c>
      <c r="BK3483" s="14">
        <f t="shared" si="1595"/>
        <v>145764</v>
      </c>
      <c r="BL3483" s="52">
        <v>0</v>
      </c>
      <c r="BM3483" s="15">
        <f t="shared" si="1596"/>
        <v>145764</v>
      </c>
    </row>
    <row r="3484" spans="1:65">
      <c r="A3484" s="8">
        <v>3482</v>
      </c>
      <c r="B3484" s="1" t="s">
        <v>44</v>
      </c>
      <c r="C3484" s="1">
        <v>1520</v>
      </c>
      <c r="D3484" s="1" t="s">
        <v>314</v>
      </c>
      <c r="E3484" s="1">
        <v>330000073</v>
      </c>
      <c r="F3484" s="1" t="s">
        <v>112</v>
      </c>
      <c r="G3484" s="1" t="s">
        <v>390</v>
      </c>
      <c r="H3484" s="1">
        <v>0</v>
      </c>
      <c r="I3484" s="1" t="s">
        <v>164</v>
      </c>
      <c r="J3484" s="1" t="s">
        <v>49</v>
      </c>
      <c r="K3484" s="1">
        <v>17406001</v>
      </c>
      <c r="L3484" s="1" t="s">
        <v>50</v>
      </c>
      <c r="M3484" s="1" t="s">
        <v>51</v>
      </c>
      <c r="N3484" s="1" t="s">
        <v>64</v>
      </c>
      <c r="O3484" s="1" t="s">
        <v>65</v>
      </c>
      <c r="P3484" s="1" t="s">
        <v>66</v>
      </c>
      <c r="Q3484" s="1" t="s">
        <v>67</v>
      </c>
      <c r="R3484" s="1" t="s">
        <v>87</v>
      </c>
      <c r="S3484" s="1" t="s">
        <v>88</v>
      </c>
      <c r="T3484" s="2">
        <v>43333</v>
      </c>
      <c r="U3484" s="2">
        <v>43333</v>
      </c>
      <c r="V3484" s="1" t="s">
        <v>52</v>
      </c>
      <c r="W3484" s="3">
        <v>1</v>
      </c>
      <c r="X3484" s="1" t="s">
        <v>53</v>
      </c>
      <c r="Y3484" s="4">
        <v>169765</v>
      </c>
      <c r="Z3484" s="4">
        <v>-22240</v>
      </c>
      <c r="AA3484" s="4">
        <v>0</v>
      </c>
      <c r="AB3484" s="4">
        <v>0</v>
      </c>
      <c r="AC3484" s="4">
        <v>0</v>
      </c>
      <c r="AD3484" s="4">
        <v>169765</v>
      </c>
      <c r="AE3484" s="5">
        <v>1685</v>
      </c>
      <c r="AF3484" s="1" t="s">
        <v>70</v>
      </c>
      <c r="AG3484" s="1" t="s">
        <v>71</v>
      </c>
      <c r="AH3484" s="1" t="s">
        <v>89</v>
      </c>
      <c r="AI3484" s="1" t="s">
        <v>57</v>
      </c>
      <c r="AJ3484" s="5">
        <v>10950</v>
      </c>
      <c r="AK3484" s="4">
        <v>-1761</v>
      </c>
      <c r="AL3484" s="4">
        <v>0</v>
      </c>
      <c r="AM3484" s="4">
        <v>0</v>
      </c>
      <c r="AN3484" s="4">
        <v>0</v>
      </c>
      <c r="AO3484" s="4">
        <v>-24001</v>
      </c>
      <c r="AP3484" s="4">
        <v>-24001</v>
      </c>
      <c r="AQ3484" s="4">
        <v>0</v>
      </c>
      <c r="AR3484" s="4">
        <v>145764</v>
      </c>
      <c r="AS3484" s="1" t="s">
        <v>52</v>
      </c>
      <c r="AT3484" s="9">
        <f t="shared" si="1589"/>
        <v>43333</v>
      </c>
      <c r="AU3484" s="9">
        <f t="shared" si="1590"/>
        <v>43313</v>
      </c>
      <c r="AV3484" s="9">
        <v>44798</v>
      </c>
      <c r="AW3484" s="11">
        <f t="shared" si="1591"/>
        <v>4.0136986301369859</v>
      </c>
      <c r="AX3484">
        <v>10</v>
      </c>
      <c r="AY3484" s="12">
        <v>0.05</v>
      </c>
      <c r="AZ3484">
        <f t="shared" si="1592"/>
        <v>9.5000000000000001E-2</v>
      </c>
      <c r="BA3484" s="13">
        <f t="shared" si="1593"/>
        <v>169765</v>
      </c>
      <c r="BB3484" s="16" t="s">
        <v>593</v>
      </c>
      <c r="BC3484" s="16" t="s">
        <v>593</v>
      </c>
      <c r="BD3484" s="16" t="s">
        <v>593</v>
      </c>
      <c r="BE3484" s="16" t="s">
        <v>593</v>
      </c>
      <c r="BF3484" s="16" t="s">
        <v>593</v>
      </c>
      <c r="BG3484" s="16" t="s">
        <v>593</v>
      </c>
      <c r="BH3484" s="16" t="s">
        <v>593</v>
      </c>
      <c r="BI3484" s="14">
        <f t="shared" si="1594"/>
        <v>145764</v>
      </c>
      <c r="BJ3484" s="14">
        <v>0</v>
      </c>
      <c r="BK3484" s="14">
        <f t="shared" si="1595"/>
        <v>145764</v>
      </c>
      <c r="BL3484" s="52">
        <v>0</v>
      </c>
      <c r="BM3484" s="15">
        <f t="shared" si="1596"/>
        <v>145764</v>
      </c>
    </row>
    <row r="3485" spans="1:65">
      <c r="A3485" s="8">
        <v>3483</v>
      </c>
      <c r="B3485" s="1" t="s">
        <v>44</v>
      </c>
      <c r="C3485" s="1">
        <v>1520</v>
      </c>
      <c r="D3485" s="1" t="s">
        <v>314</v>
      </c>
      <c r="E3485" s="1">
        <v>330000074</v>
      </c>
      <c r="F3485" s="1" t="s">
        <v>112</v>
      </c>
      <c r="G3485" s="1" t="s">
        <v>391</v>
      </c>
      <c r="H3485" s="1">
        <v>0</v>
      </c>
      <c r="I3485" s="1" t="s">
        <v>165</v>
      </c>
      <c r="J3485" s="1" t="s">
        <v>49</v>
      </c>
      <c r="K3485" s="1">
        <v>17406001</v>
      </c>
      <c r="L3485" s="1" t="s">
        <v>50</v>
      </c>
      <c r="M3485" s="1" t="s">
        <v>51</v>
      </c>
      <c r="N3485" s="1" t="s">
        <v>64</v>
      </c>
      <c r="O3485" s="1" t="s">
        <v>65</v>
      </c>
      <c r="P3485" s="1" t="s">
        <v>66</v>
      </c>
      <c r="Q3485" s="1" t="s">
        <v>67</v>
      </c>
      <c r="R3485" s="1" t="s">
        <v>87</v>
      </c>
      <c r="S3485" s="1" t="s">
        <v>88</v>
      </c>
      <c r="T3485" s="2">
        <v>43333</v>
      </c>
      <c r="U3485" s="2">
        <v>43333</v>
      </c>
      <c r="V3485" s="1" t="s">
        <v>52</v>
      </c>
      <c r="W3485" s="3">
        <v>1</v>
      </c>
      <c r="X3485" s="1" t="s">
        <v>53</v>
      </c>
      <c r="Y3485" s="4">
        <v>169765</v>
      </c>
      <c r="Z3485" s="4">
        <v>-22240</v>
      </c>
      <c r="AA3485" s="4">
        <v>0</v>
      </c>
      <c r="AB3485" s="4">
        <v>0</v>
      </c>
      <c r="AC3485" s="4">
        <v>0</v>
      </c>
      <c r="AD3485" s="4">
        <v>169765</v>
      </c>
      <c r="AE3485" s="5">
        <v>1685</v>
      </c>
      <c r="AF3485" s="1" t="s">
        <v>70</v>
      </c>
      <c r="AG3485" s="1" t="s">
        <v>71</v>
      </c>
      <c r="AH3485" s="1" t="s">
        <v>89</v>
      </c>
      <c r="AI3485" s="1" t="s">
        <v>57</v>
      </c>
      <c r="AJ3485" s="5">
        <v>10950</v>
      </c>
      <c r="AK3485" s="4">
        <v>-1761</v>
      </c>
      <c r="AL3485" s="4">
        <v>0</v>
      </c>
      <c r="AM3485" s="4">
        <v>0</v>
      </c>
      <c r="AN3485" s="4">
        <v>0</v>
      </c>
      <c r="AO3485" s="4">
        <v>-24001</v>
      </c>
      <c r="AP3485" s="4">
        <v>-24001</v>
      </c>
      <c r="AQ3485" s="4">
        <v>0</v>
      </c>
      <c r="AR3485" s="4">
        <v>145764</v>
      </c>
      <c r="AS3485" s="1" t="s">
        <v>52</v>
      </c>
      <c r="AT3485" s="9">
        <f t="shared" si="1589"/>
        <v>43333</v>
      </c>
      <c r="AU3485" s="9">
        <f t="shared" si="1590"/>
        <v>43313</v>
      </c>
      <c r="AV3485" s="9">
        <v>44798</v>
      </c>
      <c r="AW3485" s="11">
        <f t="shared" si="1591"/>
        <v>4.0136986301369859</v>
      </c>
      <c r="AX3485">
        <v>10</v>
      </c>
      <c r="AY3485" s="12">
        <v>0.05</v>
      </c>
      <c r="AZ3485">
        <f t="shared" si="1592"/>
        <v>9.5000000000000001E-2</v>
      </c>
      <c r="BA3485" s="13">
        <f t="shared" si="1593"/>
        <v>169765</v>
      </c>
      <c r="BB3485" s="16" t="s">
        <v>593</v>
      </c>
      <c r="BC3485" s="16" t="s">
        <v>593</v>
      </c>
      <c r="BD3485" s="16" t="s">
        <v>593</v>
      </c>
      <c r="BE3485" s="16" t="s">
        <v>593</v>
      </c>
      <c r="BF3485" s="16" t="s">
        <v>593</v>
      </c>
      <c r="BG3485" s="16" t="s">
        <v>593</v>
      </c>
      <c r="BH3485" s="16" t="s">
        <v>593</v>
      </c>
      <c r="BI3485" s="14">
        <f t="shared" si="1594"/>
        <v>145764</v>
      </c>
      <c r="BJ3485" s="14">
        <v>0</v>
      </c>
      <c r="BK3485" s="14">
        <f t="shared" si="1595"/>
        <v>145764</v>
      </c>
      <c r="BL3485" s="52">
        <v>0</v>
      </c>
      <c r="BM3485" s="15">
        <f t="shared" si="1596"/>
        <v>145764</v>
      </c>
    </row>
    <row r="3486" spans="1:65">
      <c r="A3486" s="8">
        <v>3484</v>
      </c>
      <c r="B3486" s="1" t="s">
        <v>44</v>
      </c>
      <c r="C3486" s="1">
        <v>1520</v>
      </c>
      <c r="D3486" s="1" t="s">
        <v>314</v>
      </c>
      <c r="E3486" s="1">
        <v>330000075</v>
      </c>
      <c r="F3486" s="1" t="s">
        <v>112</v>
      </c>
      <c r="G3486" s="1" t="s">
        <v>392</v>
      </c>
      <c r="H3486" s="1">
        <v>0</v>
      </c>
      <c r="I3486" s="1" t="s">
        <v>166</v>
      </c>
      <c r="J3486" s="1" t="s">
        <v>49</v>
      </c>
      <c r="K3486" s="1">
        <v>17406001</v>
      </c>
      <c r="L3486" s="1" t="s">
        <v>50</v>
      </c>
      <c r="M3486" s="1" t="s">
        <v>51</v>
      </c>
      <c r="N3486" s="1" t="s">
        <v>64</v>
      </c>
      <c r="O3486" s="1" t="s">
        <v>65</v>
      </c>
      <c r="P3486" s="1" t="s">
        <v>66</v>
      </c>
      <c r="Q3486" s="1" t="s">
        <v>67</v>
      </c>
      <c r="R3486" s="1" t="s">
        <v>87</v>
      </c>
      <c r="S3486" s="1" t="s">
        <v>88</v>
      </c>
      <c r="T3486" s="2">
        <v>43333</v>
      </c>
      <c r="U3486" s="2">
        <v>43333</v>
      </c>
      <c r="V3486" s="1" t="s">
        <v>52</v>
      </c>
      <c r="W3486" s="3">
        <v>1</v>
      </c>
      <c r="X3486" s="1" t="s">
        <v>53</v>
      </c>
      <c r="Y3486" s="4">
        <v>169765</v>
      </c>
      <c r="Z3486" s="4">
        <v>-22240</v>
      </c>
      <c r="AA3486" s="4">
        <v>0</v>
      </c>
      <c r="AB3486" s="4">
        <v>0</v>
      </c>
      <c r="AC3486" s="4">
        <v>0</v>
      </c>
      <c r="AD3486" s="4">
        <v>169765</v>
      </c>
      <c r="AE3486" s="5">
        <v>1685</v>
      </c>
      <c r="AF3486" s="1" t="s">
        <v>70</v>
      </c>
      <c r="AG3486" s="1" t="s">
        <v>71</v>
      </c>
      <c r="AH3486" s="1" t="s">
        <v>89</v>
      </c>
      <c r="AI3486" s="1" t="s">
        <v>57</v>
      </c>
      <c r="AJ3486" s="5">
        <v>10950</v>
      </c>
      <c r="AK3486" s="4">
        <v>-1761</v>
      </c>
      <c r="AL3486" s="4">
        <v>0</v>
      </c>
      <c r="AM3486" s="4">
        <v>0</v>
      </c>
      <c r="AN3486" s="4">
        <v>0</v>
      </c>
      <c r="AO3486" s="4">
        <v>-24001</v>
      </c>
      <c r="AP3486" s="4">
        <v>-24001</v>
      </c>
      <c r="AQ3486" s="4">
        <v>0</v>
      </c>
      <c r="AR3486" s="4">
        <v>145764</v>
      </c>
      <c r="AS3486" s="1" t="s">
        <v>52</v>
      </c>
      <c r="AT3486" s="9">
        <f t="shared" si="1589"/>
        <v>43333</v>
      </c>
      <c r="AU3486" s="9">
        <f t="shared" si="1590"/>
        <v>43313</v>
      </c>
      <c r="AV3486" s="9">
        <v>44798</v>
      </c>
      <c r="AW3486" s="11">
        <f t="shared" si="1591"/>
        <v>4.0136986301369859</v>
      </c>
      <c r="AX3486">
        <v>10</v>
      </c>
      <c r="AY3486" s="12">
        <v>0.05</v>
      </c>
      <c r="AZ3486">
        <f t="shared" si="1592"/>
        <v>9.5000000000000001E-2</v>
      </c>
      <c r="BA3486" s="13">
        <f t="shared" si="1593"/>
        <v>169765</v>
      </c>
      <c r="BB3486" s="16" t="s">
        <v>593</v>
      </c>
      <c r="BC3486" s="16" t="s">
        <v>593</v>
      </c>
      <c r="BD3486" s="16" t="s">
        <v>593</v>
      </c>
      <c r="BE3486" s="16" t="s">
        <v>593</v>
      </c>
      <c r="BF3486" s="16" t="s">
        <v>593</v>
      </c>
      <c r="BG3486" s="16" t="s">
        <v>593</v>
      </c>
      <c r="BH3486" s="16" t="s">
        <v>593</v>
      </c>
      <c r="BI3486" s="14">
        <f t="shared" si="1594"/>
        <v>145764</v>
      </c>
      <c r="BJ3486" s="14">
        <v>0</v>
      </c>
      <c r="BK3486" s="14">
        <f t="shared" si="1595"/>
        <v>145764</v>
      </c>
      <c r="BL3486" s="52">
        <v>0</v>
      </c>
      <c r="BM3486" s="15">
        <f t="shared" si="1596"/>
        <v>145764</v>
      </c>
    </row>
    <row r="3487" spans="1:65">
      <c r="A3487" s="8">
        <v>3485</v>
      </c>
      <c r="B3487" s="1" t="s">
        <v>44</v>
      </c>
      <c r="C3487" s="1">
        <v>1520</v>
      </c>
      <c r="D3487" s="1" t="s">
        <v>314</v>
      </c>
      <c r="E3487" s="1">
        <v>330000076</v>
      </c>
      <c r="F3487" s="1" t="s">
        <v>112</v>
      </c>
      <c r="G3487" s="1" t="s">
        <v>393</v>
      </c>
      <c r="H3487" s="1">
        <v>0</v>
      </c>
      <c r="I3487" s="1" t="s">
        <v>167</v>
      </c>
      <c r="J3487" s="1" t="s">
        <v>49</v>
      </c>
      <c r="K3487" s="1">
        <v>17406001</v>
      </c>
      <c r="L3487" s="1" t="s">
        <v>50</v>
      </c>
      <c r="M3487" s="1" t="s">
        <v>51</v>
      </c>
      <c r="N3487" s="1" t="s">
        <v>64</v>
      </c>
      <c r="O3487" s="1" t="s">
        <v>65</v>
      </c>
      <c r="P3487" s="1" t="s">
        <v>66</v>
      </c>
      <c r="Q3487" s="1" t="s">
        <v>67</v>
      </c>
      <c r="R3487" s="1" t="s">
        <v>87</v>
      </c>
      <c r="S3487" s="1" t="s">
        <v>88</v>
      </c>
      <c r="T3487" s="2">
        <v>43333</v>
      </c>
      <c r="U3487" s="2">
        <v>43333</v>
      </c>
      <c r="V3487" s="1" t="s">
        <v>52</v>
      </c>
      <c r="W3487" s="3">
        <v>1</v>
      </c>
      <c r="X3487" s="1" t="s">
        <v>53</v>
      </c>
      <c r="Y3487" s="4">
        <v>169765</v>
      </c>
      <c r="Z3487" s="4">
        <v>-22240</v>
      </c>
      <c r="AA3487" s="4">
        <v>0</v>
      </c>
      <c r="AB3487" s="4">
        <v>0</v>
      </c>
      <c r="AC3487" s="4">
        <v>0</v>
      </c>
      <c r="AD3487" s="4">
        <v>169765</v>
      </c>
      <c r="AE3487" s="5">
        <v>1685</v>
      </c>
      <c r="AF3487" s="1" t="s">
        <v>70</v>
      </c>
      <c r="AG3487" s="1" t="s">
        <v>71</v>
      </c>
      <c r="AH3487" s="1" t="s">
        <v>89</v>
      </c>
      <c r="AI3487" s="1" t="s">
        <v>57</v>
      </c>
      <c r="AJ3487" s="5">
        <v>10950</v>
      </c>
      <c r="AK3487" s="4">
        <v>-1761</v>
      </c>
      <c r="AL3487" s="4">
        <v>0</v>
      </c>
      <c r="AM3487" s="4">
        <v>0</v>
      </c>
      <c r="AN3487" s="4">
        <v>0</v>
      </c>
      <c r="AO3487" s="4">
        <v>-24001</v>
      </c>
      <c r="AP3487" s="4">
        <v>-24001</v>
      </c>
      <c r="AQ3487" s="4">
        <v>0</v>
      </c>
      <c r="AR3487" s="4">
        <v>145764</v>
      </c>
      <c r="AS3487" s="1" t="s">
        <v>52</v>
      </c>
      <c r="AT3487" s="9">
        <f t="shared" si="1589"/>
        <v>43333</v>
      </c>
      <c r="AU3487" s="9">
        <f t="shared" si="1590"/>
        <v>43313</v>
      </c>
      <c r="AV3487" s="9">
        <v>44798</v>
      </c>
      <c r="AW3487" s="11">
        <f t="shared" si="1591"/>
        <v>4.0136986301369859</v>
      </c>
      <c r="AX3487">
        <v>10</v>
      </c>
      <c r="AY3487" s="12">
        <v>0.05</v>
      </c>
      <c r="AZ3487">
        <f t="shared" si="1592"/>
        <v>9.5000000000000001E-2</v>
      </c>
      <c r="BA3487" s="13">
        <f t="shared" si="1593"/>
        <v>169765</v>
      </c>
      <c r="BB3487" s="16" t="s">
        <v>593</v>
      </c>
      <c r="BC3487" s="16" t="s">
        <v>593</v>
      </c>
      <c r="BD3487" s="16" t="s">
        <v>593</v>
      </c>
      <c r="BE3487" s="16" t="s">
        <v>593</v>
      </c>
      <c r="BF3487" s="16" t="s">
        <v>593</v>
      </c>
      <c r="BG3487" s="16" t="s">
        <v>593</v>
      </c>
      <c r="BH3487" s="16" t="s">
        <v>593</v>
      </c>
      <c r="BI3487" s="14">
        <f t="shared" si="1594"/>
        <v>145764</v>
      </c>
      <c r="BJ3487" s="14">
        <v>0</v>
      </c>
      <c r="BK3487" s="14">
        <f t="shared" si="1595"/>
        <v>145764</v>
      </c>
      <c r="BL3487" s="52">
        <v>0</v>
      </c>
      <c r="BM3487" s="15">
        <f t="shared" si="1596"/>
        <v>145764</v>
      </c>
    </row>
    <row r="3488" spans="1:65">
      <c r="A3488" s="8">
        <v>3486</v>
      </c>
      <c r="B3488" s="1" t="s">
        <v>44</v>
      </c>
      <c r="C3488" s="1">
        <v>1520</v>
      </c>
      <c r="D3488" s="1" t="s">
        <v>314</v>
      </c>
      <c r="E3488" s="1">
        <v>330000077</v>
      </c>
      <c r="F3488" s="1" t="s">
        <v>112</v>
      </c>
      <c r="G3488" s="1" t="s">
        <v>394</v>
      </c>
      <c r="H3488" s="1">
        <v>0</v>
      </c>
      <c r="I3488" s="1" t="s">
        <v>168</v>
      </c>
      <c r="J3488" s="1" t="s">
        <v>49</v>
      </c>
      <c r="K3488" s="1">
        <v>17406001</v>
      </c>
      <c r="L3488" s="1" t="s">
        <v>50</v>
      </c>
      <c r="M3488" s="1" t="s">
        <v>51</v>
      </c>
      <c r="N3488" s="1" t="s">
        <v>64</v>
      </c>
      <c r="O3488" s="1" t="s">
        <v>65</v>
      </c>
      <c r="P3488" s="1" t="s">
        <v>66</v>
      </c>
      <c r="Q3488" s="1" t="s">
        <v>67</v>
      </c>
      <c r="R3488" s="1" t="s">
        <v>87</v>
      </c>
      <c r="S3488" s="1" t="s">
        <v>88</v>
      </c>
      <c r="T3488" s="2">
        <v>43333</v>
      </c>
      <c r="U3488" s="2">
        <v>43333</v>
      </c>
      <c r="V3488" s="1" t="s">
        <v>52</v>
      </c>
      <c r="W3488" s="3">
        <v>1</v>
      </c>
      <c r="X3488" s="1" t="s">
        <v>53</v>
      </c>
      <c r="Y3488" s="4">
        <v>169765</v>
      </c>
      <c r="Z3488" s="4">
        <v>-22240</v>
      </c>
      <c r="AA3488" s="4">
        <v>0</v>
      </c>
      <c r="AB3488" s="4">
        <v>0</v>
      </c>
      <c r="AC3488" s="4">
        <v>0</v>
      </c>
      <c r="AD3488" s="4">
        <v>169765</v>
      </c>
      <c r="AE3488" s="5">
        <v>1685</v>
      </c>
      <c r="AF3488" s="1" t="s">
        <v>70</v>
      </c>
      <c r="AG3488" s="1" t="s">
        <v>71</v>
      </c>
      <c r="AH3488" s="1" t="s">
        <v>89</v>
      </c>
      <c r="AI3488" s="1" t="s">
        <v>57</v>
      </c>
      <c r="AJ3488" s="5">
        <v>10950</v>
      </c>
      <c r="AK3488" s="4">
        <v>-1761</v>
      </c>
      <c r="AL3488" s="4">
        <v>0</v>
      </c>
      <c r="AM3488" s="4">
        <v>0</v>
      </c>
      <c r="AN3488" s="4">
        <v>0</v>
      </c>
      <c r="AO3488" s="4">
        <v>-24001</v>
      </c>
      <c r="AP3488" s="4">
        <v>-24001</v>
      </c>
      <c r="AQ3488" s="4">
        <v>0</v>
      </c>
      <c r="AR3488" s="4">
        <v>145764</v>
      </c>
      <c r="AS3488" s="1" t="s">
        <v>52</v>
      </c>
      <c r="AT3488" s="9">
        <f t="shared" si="1589"/>
        <v>43333</v>
      </c>
      <c r="AU3488" s="9">
        <f t="shared" si="1590"/>
        <v>43313</v>
      </c>
      <c r="AV3488" s="9">
        <v>44798</v>
      </c>
      <c r="AW3488" s="11">
        <f t="shared" si="1591"/>
        <v>4.0136986301369859</v>
      </c>
      <c r="AX3488">
        <v>10</v>
      </c>
      <c r="AY3488" s="12">
        <v>0.05</v>
      </c>
      <c r="AZ3488">
        <f t="shared" si="1592"/>
        <v>9.5000000000000001E-2</v>
      </c>
      <c r="BA3488" s="13">
        <f t="shared" si="1593"/>
        <v>169765</v>
      </c>
      <c r="BB3488" s="16" t="s">
        <v>593</v>
      </c>
      <c r="BC3488" s="16" t="s">
        <v>593</v>
      </c>
      <c r="BD3488" s="16" t="s">
        <v>593</v>
      </c>
      <c r="BE3488" s="16" t="s">
        <v>593</v>
      </c>
      <c r="BF3488" s="16" t="s">
        <v>593</v>
      </c>
      <c r="BG3488" s="16" t="s">
        <v>593</v>
      </c>
      <c r="BH3488" s="16" t="s">
        <v>593</v>
      </c>
      <c r="BI3488" s="14">
        <f t="shared" si="1594"/>
        <v>145764</v>
      </c>
      <c r="BJ3488" s="14">
        <v>0</v>
      </c>
      <c r="BK3488" s="14">
        <f t="shared" si="1595"/>
        <v>145764</v>
      </c>
      <c r="BL3488" s="52">
        <v>0</v>
      </c>
      <c r="BM3488" s="15">
        <f t="shared" si="1596"/>
        <v>145764</v>
      </c>
    </row>
    <row r="3489" spans="1:65">
      <c r="A3489" s="8">
        <v>3487</v>
      </c>
      <c r="B3489" s="1" t="s">
        <v>44</v>
      </c>
      <c r="C3489" s="1">
        <v>1520</v>
      </c>
      <c r="D3489" s="1" t="s">
        <v>314</v>
      </c>
      <c r="E3489" s="1">
        <v>330000078</v>
      </c>
      <c r="F3489" s="1" t="s">
        <v>112</v>
      </c>
      <c r="G3489" s="1" t="s">
        <v>395</v>
      </c>
      <c r="H3489" s="1">
        <v>0</v>
      </c>
      <c r="I3489" s="1" t="s">
        <v>169</v>
      </c>
      <c r="J3489" s="1" t="s">
        <v>49</v>
      </c>
      <c r="K3489" s="1">
        <v>17406001</v>
      </c>
      <c r="L3489" s="1" t="s">
        <v>50</v>
      </c>
      <c r="M3489" s="1" t="s">
        <v>51</v>
      </c>
      <c r="N3489" s="1" t="s">
        <v>64</v>
      </c>
      <c r="O3489" s="1" t="s">
        <v>65</v>
      </c>
      <c r="P3489" s="1" t="s">
        <v>66</v>
      </c>
      <c r="Q3489" s="1" t="s">
        <v>67</v>
      </c>
      <c r="R3489" s="1" t="s">
        <v>87</v>
      </c>
      <c r="S3489" s="1" t="s">
        <v>88</v>
      </c>
      <c r="T3489" s="2">
        <v>43333</v>
      </c>
      <c r="U3489" s="2">
        <v>43333</v>
      </c>
      <c r="V3489" s="1" t="s">
        <v>52</v>
      </c>
      <c r="W3489" s="3">
        <v>1</v>
      </c>
      <c r="X3489" s="1" t="s">
        <v>53</v>
      </c>
      <c r="Y3489" s="4">
        <v>169765</v>
      </c>
      <c r="Z3489" s="4">
        <v>-22240</v>
      </c>
      <c r="AA3489" s="4">
        <v>0</v>
      </c>
      <c r="AB3489" s="4">
        <v>0</v>
      </c>
      <c r="AC3489" s="4">
        <v>0</v>
      </c>
      <c r="AD3489" s="4">
        <v>169765</v>
      </c>
      <c r="AE3489" s="5">
        <v>1685</v>
      </c>
      <c r="AF3489" s="1" t="s">
        <v>70</v>
      </c>
      <c r="AG3489" s="1" t="s">
        <v>71</v>
      </c>
      <c r="AH3489" s="1" t="s">
        <v>89</v>
      </c>
      <c r="AI3489" s="1" t="s">
        <v>57</v>
      </c>
      <c r="AJ3489" s="5">
        <v>10950</v>
      </c>
      <c r="AK3489" s="4">
        <v>-1761</v>
      </c>
      <c r="AL3489" s="4">
        <v>0</v>
      </c>
      <c r="AM3489" s="4">
        <v>0</v>
      </c>
      <c r="AN3489" s="4">
        <v>0</v>
      </c>
      <c r="AO3489" s="4">
        <v>-24001</v>
      </c>
      <c r="AP3489" s="4">
        <v>-24001</v>
      </c>
      <c r="AQ3489" s="4">
        <v>0</v>
      </c>
      <c r="AR3489" s="4">
        <v>145764</v>
      </c>
      <c r="AS3489" s="1" t="s">
        <v>52</v>
      </c>
      <c r="AT3489" s="9">
        <f t="shared" si="1589"/>
        <v>43333</v>
      </c>
      <c r="AU3489" s="9">
        <f t="shared" si="1590"/>
        <v>43313</v>
      </c>
      <c r="AV3489" s="9">
        <v>44798</v>
      </c>
      <c r="AW3489" s="11">
        <f t="shared" si="1591"/>
        <v>4.0136986301369859</v>
      </c>
      <c r="AX3489">
        <v>10</v>
      </c>
      <c r="AY3489" s="12">
        <v>0.05</v>
      </c>
      <c r="AZ3489">
        <f t="shared" si="1592"/>
        <v>9.5000000000000001E-2</v>
      </c>
      <c r="BA3489" s="13">
        <f t="shared" si="1593"/>
        <v>169765</v>
      </c>
      <c r="BB3489" s="16" t="s">
        <v>593</v>
      </c>
      <c r="BC3489" s="16" t="s">
        <v>593</v>
      </c>
      <c r="BD3489" s="16" t="s">
        <v>593</v>
      </c>
      <c r="BE3489" s="16" t="s">
        <v>593</v>
      </c>
      <c r="BF3489" s="16" t="s">
        <v>593</v>
      </c>
      <c r="BG3489" s="16" t="s">
        <v>593</v>
      </c>
      <c r="BH3489" s="16" t="s">
        <v>593</v>
      </c>
      <c r="BI3489" s="14">
        <f t="shared" si="1594"/>
        <v>145764</v>
      </c>
      <c r="BJ3489" s="14">
        <v>0</v>
      </c>
      <c r="BK3489" s="14">
        <f t="shared" si="1595"/>
        <v>145764</v>
      </c>
      <c r="BL3489" s="52">
        <v>0</v>
      </c>
      <c r="BM3489" s="15">
        <f t="shared" si="1596"/>
        <v>145764</v>
      </c>
    </row>
    <row r="3490" spans="1:65">
      <c r="A3490" s="8">
        <v>3488</v>
      </c>
      <c r="B3490" s="1" t="s">
        <v>44</v>
      </c>
      <c r="C3490" s="1">
        <v>1520</v>
      </c>
      <c r="D3490" s="1" t="s">
        <v>314</v>
      </c>
      <c r="E3490" s="1">
        <v>330000079</v>
      </c>
      <c r="F3490" s="1" t="s">
        <v>112</v>
      </c>
      <c r="G3490" s="1" t="s">
        <v>396</v>
      </c>
      <c r="H3490" s="1">
        <v>0</v>
      </c>
      <c r="I3490" s="1" t="s">
        <v>170</v>
      </c>
      <c r="J3490" s="1" t="s">
        <v>49</v>
      </c>
      <c r="K3490" s="1">
        <v>17406001</v>
      </c>
      <c r="L3490" s="1" t="s">
        <v>50</v>
      </c>
      <c r="M3490" s="1" t="s">
        <v>51</v>
      </c>
      <c r="N3490" s="1" t="s">
        <v>64</v>
      </c>
      <c r="O3490" s="1" t="s">
        <v>65</v>
      </c>
      <c r="P3490" s="1" t="s">
        <v>66</v>
      </c>
      <c r="Q3490" s="1" t="s">
        <v>67</v>
      </c>
      <c r="R3490" s="1" t="s">
        <v>87</v>
      </c>
      <c r="S3490" s="1" t="s">
        <v>88</v>
      </c>
      <c r="T3490" s="2">
        <v>43333</v>
      </c>
      <c r="U3490" s="2">
        <v>43333</v>
      </c>
      <c r="V3490" s="1" t="s">
        <v>52</v>
      </c>
      <c r="W3490" s="3">
        <v>1</v>
      </c>
      <c r="X3490" s="1" t="s">
        <v>53</v>
      </c>
      <c r="Y3490" s="4">
        <v>169765</v>
      </c>
      <c r="Z3490" s="4">
        <v>-22240</v>
      </c>
      <c r="AA3490" s="4">
        <v>0</v>
      </c>
      <c r="AB3490" s="4">
        <v>0</v>
      </c>
      <c r="AC3490" s="4">
        <v>0</v>
      </c>
      <c r="AD3490" s="4">
        <v>169765</v>
      </c>
      <c r="AE3490" s="5">
        <v>1685</v>
      </c>
      <c r="AF3490" s="1" t="s">
        <v>70</v>
      </c>
      <c r="AG3490" s="1" t="s">
        <v>71</v>
      </c>
      <c r="AH3490" s="1" t="s">
        <v>89</v>
      </c>
      <c r="AI3490" s="1" t="s">
        <v>57</v>
      </c>
      <c r="AJ3490" s="5">
        <v>10950</v>
      </c>
      <c r="AK3490" s="4">
        <v>-1761</v>
      </c>
      <c r="AL3490" s="4">
        <v>0</v>
      </c>
      <c r="AM3490" s="4">
        <v>0</v>
      </c>
      <c r="AN3490" s="4">
        <v>0</v>
      </c>
      <c r="AO3490" s="4">
        <v>-24001</v>
      </c>
      <c r="AP3490" s="4">
        <v>-24001</v>
      </c>
      <c r="AQ3490" s="4">
        <v>0</v>
      </c>
      <c r="AR3490" s="4">
        <v>145764</v>
      </c>
      <c r="AS3490" s="1" t="s">
        <v>52</v>
      </c>
      <c r="AT3490" s="9">
        <f t="shared" si="1589"/>
        <v>43333</v>
      </c>
      <c r="AU3490" s="9">
        <f t="shared" si="1590"/>
        <v>43313</v>
      </c>
      <c r="AV3490" s="9">
        <v>44798</v>
      </c>
      <c r="AW3490" s="11">
        <f t="shared" si="1591"/>
        <v>4.0136986301369859</v>
      </c>
      <c r="AX3490">
        <v>10</v>
      </c>
      <c r="AY3490" s="12">
        <v>0.05</v>
      </c>
      <c r="AZ3490">
        <f t="shared" si="1592"/>
        <v>9.5000000000000001E-2</v>
      </c>
      <c r="BA3490" s="13">
        <f t="shared" si="1593"/>
        <v>169765</v>
      </c>
      <c r="BB3490" s="16" t="s">
        <v>593</v>
      </c>
      <c r="BC3490" s="16" t="s">
        <v>593</v>
      </c>
      <c r="BD3490" s="16" t="s">
        <v>593</v>
      </c>
      <c r="BE3490" s="16" t="s">
        <v>593</v>
      </c>
      <c r="BF3490" s="16" t="s">
        <v>593</v>
      </c>
      <c r="BG3490" s="16" t="s">
        <v>593</v>
      </c>
      <c r="BH3490" s="16" t="s">
        <v>593</v>
      </c>
      <c r="BI3490" s="14">
        <f t="shared" si="1594"/>
        <v>145764</v>
      </c>
      <c r="BJ3490" s="14">
        <v>0</v>
      </c>
      <c r="BK3490" s="14">
        <f t="shared" si="1595"/>
        <v>145764</v>
      </c>
      <c r="BL3490" s="52">
        <v>0</v>
      </c>
      <c r="BM3490" s="15">
        <f t="shared" si="1596"/>
        <v>145764</v>
      </c>
    </row>
    <row r="3491" spans="1:65">
      <c r="A3491" s="8">
        <v>3489</v>
      </c>
      <c r="B3491" s="1" t="s">
        <v>44</v>
      </c>
      <c r="C3491" s="1">
        <v>1520</v>
      </c>
      <c r="D3491" s="1" t="s">
        <v>314</v>
      </c>
      <c r="E3491" s="1">
        <v>330000080</v>
      </c>
      <c r="F3491" s="1" t="s">
        <v>112</v>
      </c>
      <c r="G3491" s="1" t="s">
        <v>397</v>
      </c>
      <c r="H3491" s="1">
        <v>0</v>
      </c>
      <c r="I3491" s="1" t="s">
        <v>171</v>
      </c>
      <c r="J3491" s="1" t="s">
        <v>49</v>
      </c>
      <c r="K3491" s="1">
        <v>17406001</v>
      </c>
      <c r="L3491" s="1" t="s">
        <v>50</v>
      </c>
      <c r="M3491" s="1" t="s">
        <v>51</v>
      </c>
      <c r="N3491" s="1" t="s">
        <v>64</v>
      </c>
      <c r="O3491" s="1" t="s">
        <v>65</v>
      </c>
      <c r="P3491" s="1" t="s">
        <v>66</v>
      </c>
      <c r="Q3491" s="1" t="s">
        <v>67</v>
      </c>
      <c r="R3491" s="1" t="s">
        <v>87</v>
      </c>
      <c r="S3491" s="1" t="s">
        <v>88</v>
      </c>
      <c r="T3491" s="2">
        <v>43333</v>
      </c>
      <c r="U3491" s="2">
        <v>43333</v>
      </c>
      <c r="V3491" s="1" t="s">
        <v>52</v>
      </c>
      <c r="W3491" s="3">
        <v>1</v>
      </c>
      <c r="X3491" s="1" t="s">
        <v>53</v>
      </c>
      <c r="Y3491" s="4">
        <v>169765</v>
      </c>
      <c r="Z3491" s="4">
        <v>-22240</v>
      </c>
      <c r="AA3491" s="4">
        <v>0</v>
      </c>
      <c r="AB3491" s="4">
        <v>0</v>
      </c>
      <c r="AC3491" s="4">
        <v>0</v>
      </c>
      <c r="AD3491" s="4">
        <v>169765</v>
      </c>
      <c r="AE3491" s="5">
        <v>1685</v>
      </c>
      <c r="AF3491" s="1" t="s">
        <v>70</v>
      </c>
      <c r="AG3491" s="1" t="s">
        <v>71</v>
      </c>
      <c r="AH3491" s="1" t="s">
        <v>89</v>
      </c>
      <c r="AI3491" s="1" t="s">
        <v>57</v>
      </c>
      <c r="AJ3491" s="5">
        <v>10950</v>
      </c>
      <c r="AK3491" s="4">
        <v>-1761</v>
      </c>
      <c r="AL3491" s="4">
        <v>0</v>
      </c>
      <c r="AM3491" s="4">
        <v>0</v>
      </c>
      <c r="AN3491" s="4">
        <v>0</v>
      </c>
      <c r="AO3491" s="4">
        <v>-24001</v>
      </c>
      <c r="AP3491" s="4">
        <v>-24001</v>
      </c>
      <c r="AQ3491" s="4">
        <v>0</v>
      </c>
      <c r="AR3491" s="4">
        <v>145764</v>
      </c>
      <c r="AS3491" s="1" t="s">
        <v>52</v>
      </c>
      <c r="AT3491" s="9">
        <f t="shared" si="1589"/>
        <v>43333</v>
      </c>
      <c r="AU3491" s="9">
        <f t="shared" si="1590"/>
        <v>43313</v>
      </c>
      <c r="AV3491" s="9">
        <v>44798</v>
      </c>
      <c r="AW3491" s="11">
        <f t="shared" si="1591"/>
        <v>4.0136986301369859</v>
      </c>
      <c r="AX3491">
        <v>10</v>
      </c>
      <c r="AY3491" s="12">
        <v>0.05</v>
      </c>
      <c r="AZ3491">
        <f t="shared" si="1592"/>
        <v>9.5000000000000001E-2</v>
      </c>
      <c r="BA3491" s="13">
        <f t="shared" si="1593"/>
        <v>169765</v>
      </c>
      <c r="BB3491" s="16" t="s">
        <v>593</v>
      </c>
      <c r="BC3491" s="16" t="s">
        <v>593</v>
      </c>
      <c r="BD3491" s="16" t="s">
        <v>593</v>
      </c>
      <c r="BE3491" s="16" t="s">
        <v>593</v>
      </c>
      <c r="BF3491" s="16" t="s">
        <v>593</v>
      </c>
      <c r="BG3491" s="16" t="s">
        <v>593</v>
      </c>
      <c r="BH3491" s="16" t="s">
        <v>593</v>
      </c>
      <c r="BI3491" s="14">
        <f t="shared" si="1594"/>
        <v>145764</v>
      </c>
      <c r="BJ3491" s="14">
        <v>0</v>
      </c>
      <c r="BK3491" s="14">
        <f t="shared" si="1595"/>
        <v>145764</v>
      </c>
      <c r="BL3491" s="52">
        <v>0</v>
      </c>
      <c r="BM3491" s="15">
        <f t="shared" si="1596"/>
        <v>145764</v>
      </c>
    </row>
    <row r="3492" spans="1:65">
      <c r="A3492" s="8">
        <v>3490</v>
      </c>
      <c r="B3492" s="1" t="s">
        <v>44</v>
      </c>
      <c r="C3492" s="1">
        <v>1520</v>
      </c>
      <c r="D3492" s="1" t="s">
        <v>314</v>
      </c>
      <c r="E3492" s="1">
        <v>330000081</v>
      </c>
      <c r="F3492" s="1" t="s">
        <v>112</v>
      </c>
      <c r="G3492" s="1" t="s">
        <v>398</v>
      </c>
      <c r="H3492" s="1">
        <v>0</v>
      </c>
      <c r="I3492" s="1" t="s">
        <v>172</v>
      </c>
      <c r="J3492" s="1" t="s">
        <v>49</v>
      </c>
      <c r="K3492" s="1">
        <v>17406001</v>
      </c>
      <c r="L3492" s="1" t="s">
        <v>50</v>
      </c>
      <c r="M3492" s="1" t="s">
        <v>51</v>
      </c>
      <c r="N3492" s="1" t="s">
        <v>64</v>
      </c>
      <c r="O3492" s="1" t="s">
        <v>65</v>
      </c>
      <c r="P3492" s="1" t="s">
        <v>66</v>
      </c>
      <c r="Q3492" s="1" t="s">
        <v>67</v>
      </c>
      <c r="R3492" s="1" t="s">
        <v>87</v>
      </c>
      <c r="S3492" s="1" t="s">
        <v>88</v>
      </c>
      <c r="T3492" s="2">
        <v>43333</v>
      </c>
      <c r="U3492" s="2">
        <v>43333</v>
      </c>
      <c r="V3492" s="1" t="s">
        <v>52</v>
      </c>
      <c r="W3492" s="3">
        <v>1</v>
      </c>
      <c r="X3492" s="1" t="s">
        <v>53</v>
      </c>
      <c r="Y3492" s="4">
        <v>169765</v>
      </c>
      <c r="Z3492" s="4">
        <v>-22240</v>
      </c>
      <c r="AA3492" s="4">
        <v>0</v>
      </c>
      <c r="AB3492" s="4">
        <v>0</v>
      </c>
      <c r="AC3492" s="4">
        <v>0</v>
      </c>
      <c r="AD3492" s="4">
        <v>169765</v>
      </c>
      <c r="AE3492" s="5">
        <v>1685</v>
      </c>
      <c r="AF3492" s="1" t="s">
        <v>70</v>
      </c>
      <c r="AG3492" s="1" t="s">
        <v>71</v>
      </c>
      <c r="AH3492" s="1" t="s">
        <v>89</v>
      </c>
      <c r="AI3492" s="1" t="s">
        <v>57</v>
      </c>
      <c r="AJ3492" s="5">
        <v>10950</v>
      </c>
      <c r="AK3492" s="4">
        <v>-1761</v>
      </c>
      <c r="AL3492" s="4">
        <v>0</v>
      </c>
      <c r="AM3492" s="4">
        <v>0</v>
      </c>
      <c r="AN3492" s="4">
        <v>0</v>
      </c>
      <c r="AO3492" s="4">
        <v>-24001</v>
      </c>
      <c r="AP3492" s="4">
        <v>-24001</v>
      </c>
      <c r="AQ3492" s="4">
        <v>0</v>
      </c>
      <c r="AR3492" s="4">
        <v>145764</v>
      </c>
      <c r="AS3492" s="1" t="s">
        <v>52</v>
      </c>
      <c r="AT3492" s="9">
        <f t="shared" si="1589"/>
        <v>43333</v>
      </c>
      <c r="AU3492" s="9">
        <f t="shared" si="1590"/>
        <v>43313</v>
      </c>
      <c r="AV3492" s="9">
        <v>44798</v>
      </c>
      <c r="AW3492" s="11">
        <f t="shared" si="1591"/>
        <v>4.0136986301369859</v>
      </c>
      <c r="AX3492">
        <v>10</v>
      </c>
      <c r="AY3492" s="12">
        <v>0.05</v>
      </c>
      <c r="AZ3492">
        <f t="shared" si="1592"/>
        <v>9.5000000000000001E-2</v>
      </c>
      <c r="BA3492" s="13">
        <f t="shared" si="1593"/>
        <v>169765</v>
      </c>
      <c r="BB3492" s="16" t="s">
        <v>593</v>
      </c>
      <c r="BC3492" s="16" t="s">
        <v>593</v>
      </c>
      <c r="BD3492" s="16" t="s">
        <v>593</v>
      </c>
      <c r="BE3492" s="16" t="s">
        <v>593</v>
      </c>
      <c r="BF3492" s="16" t="s">
        <v>593</v>
      </c>
      <c r="BG3492" s="16" t="s">
        <v>593</v>
      </c>
      <c r="BH3492" s="16" t="s">
        <v>593</v>
      </c>
      <c r="BI3492" s="14">
        <f t="shared" si="1594"/>
        <v>145764</v>
      </c>
      <c r="BJ3492" s="14">
        <v>0</v>
      </c>
      <c r="BK3492" s="14">
        <f t="shared" si="1595"/>
        <v>145764</v>
      </c>
      <c r="BL3492" s="52">
        <v>0</v>
      </c>
      <c r="BM3492" s="15">
        <f t="shared" si="1596"/>
        <v>145764</v>
      </c>
    </row>
    <row r="3493" spans="1:65">
      <c r="A3493" s="8">
        <v>3491</v>
      </c>
      <c r="B3493" s="1" t="s">
        <v>44</v>
      </c>
      <c r="C3493" s="1">
        <v>1520</v>
      </c>
      <c r="D3493" s="1" t="s">
        <v>314</v>
      </c>
      <c r="E3493" s="1">
        <v>330000082</v>
      </c>
      <c r="F3493" s="1" t="s">
        <v>112</v>
      </c>
      <c r="G3493" s="1" t="s">
        <v>399</v>
      </c>
      <c r="H3493" s="1">
        <v>0</v>
      </c>
      <c r="I3493" s="1" t="s">
        <v>173</v>
      </c>
      <c r="J3493" s="1" t="s">
        <v>49</v>
      </c>
      <c r="K3493" s="1">
        <v>17406001</v>
      </c>
      <c r="L3493" s="1" t="s">
        <v>50</v>
      </c>
      <c r="M3493" s="1" t="s">
        <v>51</v>
      </c>
      <c r="N3493" s="1" t="s">
        <v>64</v>
      </c>
      <c r="O3493" s="1" t="s">
        <v>65</v>
      </c>
      <c r="P3493" s="1" t="s">
        <v>66</v>
      </c>
      <c r="Q3493" s="1" t="s">
        <v>67</v>
      </c>
      <c r="R3493" s="1" t="s">
        <v>87</v>
      </c>
      <c r="S3493" s="1" t="s">
        <v>88</v>
      </c>
      <c r="T3493" s="2">
        <v>43333</v>
      </c>
      <c r="U3493" s="2">
        <v>43333</v>
      </c>
      <c r="V3493" s="1" t="s">
        <v>52</v>
      </c>
      <c r="W3493" s="3">
        <v>1</v>
      </c>
      <c r="X3493" s="1" t="s">
        <v>53</v>
      </c>
      <c r="Y3493" s="4">
        <v>169765</v>
      </c>
      <c r="Z3493" s="4">
        <v>-22240</v>
      </c>
      <c r="AA3493" s="4">
        <v>0</v>
      </c>
      <c r="AB3493" s="4">
        <v>0</v>
      </c>
      <c r="AC3493" s="4">
        <v>0</v>
      </c>
      <c r="AD3493" s="4">
        <v>169765</v>
      </c>
      <c r="AE3493" s="5">
        <v>1685</v>
      </c>
      <c r="AF3493" s="1" t="s">
        <v>70</v>
      </c>
      <c r="AG3493" s="1" t="s">
        <v>71</v>
      </c>
      <c r="AH3493" s="1" t="s">
        <v>89</v>
      </c>
      <c r="AI3493" s="1" t="s">
        <v>57</v>
      </c>
      <c r="AJ3493" s="5">
        <v>10950</v>
      </c>
      <c r="AK3493" s="4">
        <v>-1761</v>
      </c>
      <c r="AL3493" s="4">
        <v>0</v>
      </c>
      <c r="AM3493" s="4">
        <v>0</v>
      </c>
      <c r="AN3493" s="4">
        <v>0</v>
      </c>
      <c r="AO3493" s="4">
        <v>-24001</v>
      </c>
      <c r="AP3493" s="4">
        <v>-24001</v>
      </c>
      <c r="AQ3493" s="4">
        <v>0</v>
      </c>
      <c r="AR3493" s="4">
        <v>145764</v>
      </c>
      <c r="AS3493" s="1" t="s">
        <v>52</v>
      </c>
      <c r="AT3493" s="9">
        <f t="shared" si="1589"/>
        <v>43333</v>
      </c>
      <c r="AU3493" s="9">
        <f t="shared" si="1590"/>
        <v>43313</v>
      </c>
      <c r="AV3493" s="9">
        <v>44798</v>
      </c>
      <c r="AW3493" s="11">
        <f t="shared" si="1591"/>
        <v>4.0136986301369859</v>
      </c>
      <c r="AX3493">
        <v>10</v>
      </c>
      <c r="AY3493" s="12">
        <v>0.05</v>
      </c>
      <c r="AZ3493">
        <f t="shared" si="1592"/>
        <v>9.5000000000000001E-2</v>
      </c>
      <c r="BA3493" s="13">
        <f t="shared" si="1593"/>
        <v>169765</v>
      </c>
      <c r="BB3493" s="16" t="s">
        <v>593</v>
      </c>
      <c r="BC3493" s="16" t="s">
        <v>593</v>
      </c>
      <c r="BD3493" s="16" t="s">
        <v>593</v>
      </c>
      <c r="BE3493" s="16" t="s">
        <v>593</v>
      </c>
      <c r="BF3493" s="16" t="s">
        <v>593</v>
      </c>
      <c r="BG3493" s="16" t="s">
        <v>593</v>
      </c>
      <c r="BH3493" s="16" t="s">
        <v>593</v>
      </c>
      <c r="BI3493" s="14">
        <f t="shared" si="1594"/>
        <v>145764</v>
      </c>
      <c r="BJ3493" s="14">
        <v>0</v>
      </c>
      <c r="BK3493" s="14">
        <f t="shared" si="1595"/>
        <v>145764</v>
      </c>
      <c r="BL3493" s="52">
        <v>0</v>
      </c>
      <c r="BM3493" s="15">
        <f t="shared" si="1596"/>
        <v>145764</v>
      </c>
    </row>
    <row r="3494" spans="1:65">
      <c r="A3494" s="8">
        <v>3492</v>
      </c>
      <c r="B3494" s="1" t="s">
        <v>44</v>
      </c>
      <c r="C3494" s="1">
        <v>1520</v>
      </c>
      <c r="D3494" s="1" t="s">
        <v>314</v>
      </c>
      <c r="E3494" s="1">
        <v>330000083</v>
      </c>
      <c r="F3494" s="1" t="s">
        <v>112</v>
      </c>
      <c r="G3494" s="1" t="s">
        <v>400</v>
      </c>
      <c r="H3494" s="1">
        <v>0</v>
      </c>
      <c r="I3494" s="1" t="s">
        <v>174</v>
      </c>
      <c r="J3494" s="1" t="s">
        <v>49</v>
      </c>
      <c r="K3494" s="1">
        <v>17406001</v>
      </c>
      <c r="L3494" s="1" t="s">
        <v>50</v>
      </c>
      <c r="M3494" s="1" t="s">
        <v>51</v>
      </c>
      <c r="N3494" s="1" t="s">
        <v>64</v>
      </c>
      <c r="O3494" s="1" t="s">
        <v>65</v>
      </c>
      <c r="P3494" s="1" t="s">
        <v>66</v>
      </c>
      <c r="Q3494" s="1" t="s">
        <v>67</v>
      </c>
      <c r="R3494" s="1" t="s">
        <v>87</v>
      </c>
      <c r="S3494" s="1" t="s">
        <v>88</v>
      </c>
      <c r="T3494" s="2">
        <v>43333</v>
      </c>
      <c r="U3494" s="2">
        <v>43333</v>
      </c>
      <c r="V3494" s="1" t="s">
        <v>52</v>
      </c>
      <c r="W3494" s="3">
        <v>1</v>
      </c>
      <c r="X3494" s="1" t="s">
        <v>53</v>
      </c>
      <c r="Y3494" s="4">
        <v>169765</v>
      </c>
      <c r="Z3494" s="4">
        <v>-22240</v>
      </c>
      <c r="AA3494" s="4">
        <v>0</v>
      </c>
      <c r="AB3494" s="4">
        <v>0</v>
      </c>
      <c r="AC3494" s="4">
        <v>0</v>
      </c>
      <c r="AD3494" s="4">
        <v>169765</v>
      </c>
      <c r="AE3494" s="5">
        <v>1685</v>
      </c>
      <c r="AF3494" s="1" t="s">
        <v>70</v>
      </c>
      <c r="AG3494" s="1" t="s">
        <v>71</v>
      </c>
      <c r="AH3494" s="1" t="s">
        <v>89</v>
      </c>
      <c r="AI3494" s="1" t="s">
        <v>57</v>
      </c>
      <c r="AJ3494" s="5">
        <v>10950</v>
      </c>
      <c r="AK3494" s="4">
        <v>-1761</v>
      </c>
      <c r="AL3494" s="4">
        <v>0</v>
      </c>
      <c r="AM3494" s="4">
        <v>0</v>
      </c>
      <c r="AN3494" s="4">
        <v>0</v>
      </c>
      <c r="AO3494" s="4">
        <v>-24001</v>
      </c>
      <c r="AP3494" s="4">
        <v>-24001</v>
      </c>
      <c r="AQ3494" s="4">
        <v>0</v>
      </c>
      <c r="AR3494" s="4">
        <v>145764</v>
      </c>
      <c r="AS3494" s="1" t="s">
        <v>52</v>
      </c>
      <c r="AT3494" s="9">
        <f t="shared" si="1589"/>
        <v>43333</v>
      </c>
      <c r="AU3494" s="9">
        <f t="shared" si="1590"/>
        <v>43313</v>
      </c>
      <c r="AV3494" s="9">
        <v>44798</v>
      </c>
      <c r="AW3494" s="11">
        <f t="shared" si="1591"/>
        <v>4.0136986301369859</v>
      </c>
      <c r="AX3494">
        <v>10</v>
      </c>
      <c r="AY3494" s="12">
        <v>0.05</v>
      </c>
      <c r="AZ3494">
        <f t="shared" si="1592"/>
        <v>9.5000000000000001E-2</v>
      </c>
      <c r="BA3494" s="13">
        <f t="shared" si="1593"/>
        <v>169765</v>
      </c>
      <c r="BB3494" s="16" t="s">
        <v>593</v>
      </c>
      <c r="BC3494" s="16" t="s">
        <v>593</v>
      </c>
      <c r="BD3494" s="16" t="s">
        <v>593</v>
      </c>
      <c r="BE3494" s="16" t="s">
        <v>593</v>
      </c>
      <c r="BF3494" s="16" t="s">
        <v>593</v>
      </c>
      <c r="BG3494" s="16" t="s">
        <v>593</v>
      </c>
      <c r="BH3494" s="16" t="s">
        <v>593</v>
      </c>
      <c r="BI3494" s="14">
        <f t="shared" si="1594"/>
        <v>145764</v>
      </c>
      <c r="BJ3494" s="14">
        <v>0</v>
      </c>
      <c r="BK3494" s="14">
        <f t="shared" si="1595"/>
        <v>145764</v>
      </c>
      <c r="BL3494" s="52">
        <v>0</v>
      </c>
      <c r="BM3494" s="15">
        <f t="shared" si="1596"/>
        <v>145764</v>
      </c>
    </row>
    <row r="3495" spans="1:65">
      <c r="A3495" s="8">
        <v>3493</v>
      </c>
      <c r="B3495" s="1" t="s">
        <v>44</v>
      </c>
      <c r="C3495" s="1">
        <v>1520</v>
      </c>
      <c r="D3495" s="1" t="s">
        <v>314</v>
      </c>
      <c r="E3495" s="1">
        <v>330000084</v>
      </c>
      <c r="F3495" s="1" t="s">
        <v>112</v>
      </c>
      <c r="G3495" s="1" t="s">
        <v>401</v>
      </c>
      <c r="H3495" s="1">
        <v>0</v>
      </c>
      <c r="I3495" s="1" t="s">
        <v>175</v>
      </c>
      <c r="J3495" s="1" t="s">
        <v>49</v>
      </c>
      <c r="K3495" s="1">
        <v>17406001</v>
      </c>
      <c r="L3495" s="1" t="s">
        <v>50</v>
      </c>
      <c r="M3495" s="1" t="s">
        <v>51</v>
      </c>
      <c r="N3495" s="1" t="s">
        <v>64</v>
      </c>
      <c r="O3495" s="1" t="s">
        <v>65</v>
      </c>
      <c r="P3495" s="1" t="s">
        <v>66</v>
      </c>
      <c r="Q3495" s="1" t="s">
        <v>67</v>
      </c>
      <c r="R3495" s="1" t="s">
        <v>87</v>
      </c>
      <c r="S3495" s="1" t="s">
        <v>88</v>
      </c>
      <c r="T3495" s="2">
        <v>43333</v>
      </c>
      <c r="U3495" s="2">
        <v>43333</v>
      </c>
      <c r="V3495" s="1" t="s">
        <v>52</v>
      </c>
      <c r="W3495" s="3">
        <v>1</v>
      </c>
      <c r="X3495" s="1" t="s">
        <v>53</v>
      </c>
      <c r="Y3495" s="4">
        <v>169765</v>
      </c>
      <c r="Z3495" s="4">
        <v>-22240</v>
      </c>
      <c r="AA3495" s="4">
        <v>0</v>
      </c>
      <c r="AB3495" s="4">
        <v>0</v>
      </c>
      <c r="AC3495" s="4">
        <v>0</v>
      </c>
      <c r="AD3495" s="4">
        <v>169765</v>
      </c>
      <c r="AE3495" s="5">
        <v>1685</v>
      </c>
      <c r="AF3495" s="1" t="s">
        <v>70</v>
      </c>
      <c r="AG3495" s="1" t="s">
        <v>71</v>
      </c>
      <c r="AH3495" s="1" t="s">
        <v>89</v>
      </c>
      <c r="AI3495" s="1" t="s">
        <v>57</v>
      </c>
      <c r="AJ3495" s="5">
        <v>10950</v>
      </c>
      <c r="AK3495" s="4">
        <v>-1761</v>
      </c>
      <c r="AL3495" s="4">
        <v>0</v>
      </c>
      <c r="AM3495" s="4">
        <v>0</v>
      </c>
      <c r="AN3495" s="4">
        <v>0</v>
      </c>
      <c r="AO3495" s="4">
        <v>-24001</v>
      </c>
      <c r="AP3495" s="4">
        <v>-24001</v>
      </c>
      <c r="AQ3495" s="4">
        <v>0</v>
      </c>
      <c r="AR3495" s="4">
        <v>145764</v>
      </c>
      <c r="AS3495" s="1" t="s">
        <v>52</v>
      </c>
      <c r="AT3495" s="9">
        <f t="shared" si="1589"/>
        <v>43333</v>
      </c>
      <c r="AU3495" s="9">
        <f t="shared" si="1590"/>
        <v>43313</v>
      </c>
      <c r="AV3495" s="9">
        <v>44798</v>
      </c>
      <c r="AW3495" s="11">
        <f t="shared" si="1591"/>
        <v>4.0136986301369859</v>
      </c>
      <c r="AX3495">
        <v>10</v>
      </c>
      <c r="AY3495" s="12">
        <v>0.05</v>
      </c>
      <c r="AZ3495">
        <f t="shared" si="1592"/>
        <v>9.5000000000000001E-2</v>
      </c>
      <c r="BA3495" s="13">
        <f t="shared" si="1593"/>
        <v>169765</v>
      </c>
      <c r="BB3495" s="16" t="s">
        <v>593</v>
      </c>
      <c r="BC3495" s="16" t="s">
        <v>593</v>
      </c>
      <c r="BD3495" s="16" t="s">
        <v>593</v>
      </c>
      <c r="BE3495" s="16" t="s">
        <v>593</v>
      </c>
      <c r="BF3495" s="16" t="s">
        <v>593</v>
      </c>
      <c r="BG3495" s="16" t="s">
        <v>593</v>
      </c>
      <c r="BH3495" s="16" t="s">
        <v>593</v>
      </c>
      <c r="BI3495" s="14">
        <f t="shared" si="1594"/>
        <v>145764</v>
      </c>
      <c r="BJ3495" s="14">
        <v>0</v>
      </c>
      <c r="BK3495" s="14">
        <f t="shared" si="1595"/>
        <v>145764</v>
      </c>
      <c r="BL3495" s="52">
        <v>0</v>
      </c>
      <c r="BM3495" s="15">
        <f t="shared" si="1596"/>
        <v>145764</v>
      </c>
    </row>
    <row r="3496" spans="1:65">
      <c r="A3496" s="8">
        <v>3494</v>
      </c>
      <c r="B3496" s="1" t="s">
        <v>44</v>
      </c>
      <c r="C3496" s="1">
        <v>1520</v>
      </c>
      <c r="D3496" s="1" t="s">
        <v>314</v>
      </c>
      <c r="E3496" s="1">
        <v>330000085</v>
      </c>
      <c r="F3496" s="1" t="s">
        <v>112</v>
      </c>
      <c r="G3496" s="1" t="s">
        <v>402</v>
      </c>
      <c r="H3496" s="1">
        <v>0</v>
      </c>
      <c r="I3496" s="1" t="s">
        <v>176</v>
      </c>
      <c r="J3496" s="1" t="s">
        <v>49</v>
      </c>
      <c r="K3496" s="1">
        <v>17406001</v>
      </c>
      <c r="L3496" s="1" t="s">
        <v>50</v>
      </c>
      <c r="M3496" s="1" t="s">
        <v>51</v>
      </c>
      <c r="N3496" s="1" t="s">
        <v>64</v>
      </c>
      <c r="O3496" s="1" t="s">
        <v>65</v>
      </c>
      <c r="P3496" s="1" t="s">
        <v>66</v>
      </c>
      <c r="Q3496" s="1" t="s">
        <v>67</v>
      </c>
      <c r="R3496" s="1" t="s">
        <v>87</v>
      </c>
      <c r="S3496" s="1" t="s">
        <v>88</v>
      </c>
      <c r="T3496" s="2">
        <v>43333</v>
      </c>
      <c r="U3496" s="2">
        <v>43333</v>
      </c>
      <c r="V3496" s="1" t="s">
        <v>52</v>
      </c>
      <c r="W3496" s="3">
        <v>1</v>
      </c>
      <c r="X3496" s="1" t="s">
        <v>53</v>
      </c>
      <c r="Y3496" s="4">
        <v>169765</v>
      </c>
      <c r="Z3496" s="4">
        <v>-22240</v>
      </c>
      <c r="AA3496" s="4">
        <v>0</v>
      </c>
      <c r="AB3496" s="4">
        <v>0</v>
      </c>
      <c r="AC3496" s="4">
        <v>0</v>
      </c>
      <c r="AD3496" s="4">
        <v>169765</v>
      </c>
      <c r="AE3496" s="5">
        <v>1685</v>
      </c>
      <c r="AF3496" s="1" t="s">
        <v>70</v>
      </c>
      <c r="AG3496" s="1" t="s">
        <v>71</v>
      </c>
      <c r="AH3496" s="1" t="s">
        <v>89</v>
      </c>
      <c r="AI3496" s="1" t="s">
        <v>57</v>
      </c>
      <c r="AJ3496" s="5">
        <v>10950</v>
      </c>
      <c r="AK3496" s="4">
        <v>-1761</v>
      </c>
      <c r="AL3496" s="4">
        <v>0</v>
      </c>
      <c r="AM3496" s="4">
        <v>0</v>
      </c>
      <c r="AN3496" s="4">
        <v>0</v>
      </c>
      <c r="AO3496" s="4">
        <v>-24001</v>
      </c>
      <c r="AP3496" s="4">
        <v>-24001</v>
      </c>
      <c r="AQ3496" s="4">
        <v>0</v>
      </c>
      <c r="AR3496" s="4">
        <v>145764</v>
      </c>
      <c r="AS3496" s="1" t="s">
        <v>52</v>
      </c>
      <c r="AT3496" s="9">
        <f t="shared" si="1589"/>
        <v>43333</v>
      </c>
      <c r="AU3496" s="9">
        <f t="shared" si="1590"/>
        <v>43313</v>
      </c>
      <c r="AV3496" s="9">
        <v>44798</v>
      </c>
      <c r="AW3496" s="11">
        <f t="shared" si="1591"/>
        <v>4.0136986301369859</v>
      </c>
      <c r="AX3496">
        <v>10</v>
      </c>
      <c r="AY3496" s="12">
        <v>0.05</v>
      </c>
      <c r="AZ3496">
        <f t="shared" si="1592"/>
        <v>9.5000000000000001E-2</v>
      </c>
      <c r="BA3496" s="13">
        <f t="shared" si="1593"/>
        <v>169765</v>
      </c>
      <c r="BB3496" s="16" t="s">
        <v>593</v>
      </c>
      <c r="BC3496" s="16" t="s">
        <v>593</v>
      </c>
      <c r="BD3496" s="16" t="s">
        <v>593</v>
      </c>
      <c r="BE3496" s="16" t="s">
        <v>593</v>
      </c>
      <c r="BF3496" s="16" t="s">
        <v>593</v>
      </c>
      <c r="BG3496" s="16" t="s">
        <v>593</v>
      </c>
      <c r="BH3496" s="16" t="s">
        <v>593</v>
      </c>
      <c r="BI3496" s="14">
        <f t="shared" si="1594"/>
        <v>145764</v>
      </c>
      <c r="BJ3496" s="14">
        <v>0</v>
      </c>
      <c r="BK3496" s="14">
        <f t="shared" si="1595"/>
        <v>145764</v>
      </c>
      <c r="BL3496" s="52">
        <v>0</v>
      </c>
      <c r="BM3496" s="15">
        <f t="shared" si="1596"/>
        <v>145764</v>
      </c>
    </row>
    <row r="3497" spans="1:65">
      <c r="A3497" s="8">
        <v>3495</v>
      </c>
      <c r="B3497" s="1" t="s">
        <v>44</v>
      </c>
      <c r="C3497" s="1">
        <v>1520</v>
      </c>
      <c r="D3497" s="1" t="s">
        <v>314</v>
      </c>
      <c r="E3497" s="1">
        <v>330000086</v>
      </c>
      <c r="F3497" s="1" t="s">
        <v>112</v>
      </c>
      <c r="G3497" s="1" t="s">
        <v>403</v>
      </c>
      <c r="H3497" s="1">
        <v>0</v>
      </c>
      <c r="I3497" s="1" t="s">
        <v>177</v>
      </c>
      <c r="J3497" s="1" t="s">
        <v>49</v>
      </c>
      <c r="K3497" s="1">
        <v>17406001</v>
      </c>
      <c r="L3497" s="1" t="s">
        <v>50</v>
      </c>
      <c r="M3497" s="1" t="s">
        <v>51</v>
      </c>
      <c r="N3497" s="1" t="s">
        <v>64</v>
      </c>
      <c r="O3497" s="1" t="s">
        <v>65</v>
      </c>
      <c r="P3497" s="1" t="s">
        <v>66</v>
      </c>
      <c r="Q3497" s="1" t="s">
        <v>67</v>
      </c>
      <c r="R3497" s="1" t="s">
        <v>87</v>
      </c>
      <c r="S3497" s="1" t="s">
        <v>88</v>
      </c>
      <c r="T3497" s="2">
        <v>43333</v>
      </c>
      <c r="U3497" s="2">
        <v>43333</v>
      </c>
      <c r="V3497" s="1" t="s">
        <v>52</v>
      </c>
      <c r="W3497" s="3">
        <v>1</v>
      </c>
      <c r="X3497" s="1" t="s">
        <v>53</v>
      </c>
      <c r="Y3497" s="4">
        <v>169765</v>
      </c>
      <c r="Z3497" s="4">
        <v>-22240</v>
      </c>
      <c r="AA3497" s="4">
        <v>0</v>
      </c>
      <c r="AB3497" s="4">
        <v>0</v>
      </c>
      <c r="AC3497" s="4">
        <v>0</v>
      </c>
      <c r="AD3497" s="4">
        <v>169765</v>
      </c>
      <c r="AE3497" s="5">
        <v>1685</v>
      </c>
      <c r="AF3497" s="1" t="s">
        <v>70</v>
      </c>
      <c r="AG3497" s="1" t="s">
        <v>71</v>
      </c>
      <c r="AH3497" s="1" t="s">
        <v>89</v>
      </c>
      <c r="AI3497" s="1" t="s">
        <v>57</v>
      </c>
      <c r="AJ3497" s="5">
        <v>10950</v>
      </c>
      <c r="AK3497" s="4">
        <v>-1761</v>
      </c>
      <c r="AL3497" s="4">
        <v>0</v>
      </c>
      <c r="AM3497" s="4">
        <v>0</v>
      </c>
      <c r="AN3497" s="4">
        <v>0</v>
      </c>
      <c r="AO3497" s="4">
        <v>-24001</v>
      </c>
      <c r="AP3497" s="4">
        <v>-24001</v>
      </c>
      <c r="AQ3497" s="4">
        <v>0</v>
      </c>
      <c r="AR3497" s="4">
        <v>145764</v>
      </c>
      <c r="AS3497" s="1" t="s">
        <v>52</v>
      </c>
      <c r="AT3497" s="9">
        <f t="shared" si="1589"/>
        <v>43333</v>
      </c>
      <c r="AU3497" s="9">
        <f t="shared" si="1590"/>
        <v>43313</v>
      </c>
      <c r="AV3497" s="9">
        <v>44798</v>
      </c>
      <c r="AW3497" s="11">
        <f t="shared" si="1591"/>
        <v>4.0136986301369859</v>
      </c>
      <c r="AX3497">
        <v>10</v>
      </c>
      <c r="AY3497" s="12">
        <v>0.05</v>
      </c>
      <c r="AZ3497">
        <f t="shared" si="1592"/>
        <v>9.5000000000000001E-2</v>
      </c>
      <c r="BA3497" s="13">
        <f t="shared" si="1593"/>
        <v>169765</v>
      </c>
      <c r="BB3497" s="16" t="s">
        <v>593</v>
      </c>
      <c r="BC3497" s="16" t="s">
        <v>593</v>
      </c>
      <c r="BD3497" s="16" t="s">
        <v>593</v>
      </c>
      <c r="BE3497" s="16" t="s">
        <v>593</v>
      </c>
      <c r="BF3497" s="16" t="s">
        <v>593</v>
      </c>
      <c r="BG3497" s="16" t="s">
        <v>593</v>
      </c>
      <c r="BH3497" s="16" t="s">
        <v>593</v>
      </c>
      <c r="BI3497" s="14">
        <f t="shared" si="1594"/>
        <v>145764</v>
      </c>
      <c r="BJ3497" s="14">
        <v>0</v>
      </c>
      <c r="BK3497" s="14">
        <f t="shared" si="1595"/>
        <v>145764</v>
      </c>
      <c r="BL3497" s="52">
        <v>0</v>
      </c>
      <c r="BM3497" s="15">
        <f t="shared" si="1596"/>
        <v>145764</v>
      </c>
    </row>
    <row r="3498" spans="1:65">
      <c r="A3498" s="8">
        <v>3496</v>
      </c>
      <c r="B3498" s="1" t="s">
        <v>44</v>
      </c>
      <c r="C3498" s="1">
        <v>1520</v>
      </c>
      <c r="D3498" s="1" t="s">
        <v>314</v>
      </c>
      <c r="E3498" s="1">
        <v>330000087</v>
      </c>
      <c r="F3498" s="1" t="s">
        <v>112</v>
      </c>
      <c r="G3498" s="1" t="s">
        <v>404</v>
      </c>
      <c r="H3498" s="1">
        <v>0</v>
      </c>
      <c r="I3498" s="1" t="s">
        <v>178</v>
      </c>
      <c r="J3498" s="1" t="s">
        <v>49</v>
      </c>
      <c r="K3498" s="1">
        <v>17406001</v>
      </c>
      <c r="L3498" s="1" t="s">
        <v>50</v>
      </c>
      <c r="M3498" s="1" t="s">
        <v>51</v>
      </c>
      <c r="N3498" s="1" t="s">
        <v>64</v>
      </c>
      <c r="O3498" s="1" t="s">
        <v>65</v>
      </c>
      <c r="P3498" s="1" t="s">
        <v>66</v>
      </c>
      <c r="Q3498" s="1" t="s">
        <v>67</v>
      </c>
      <c r="R3498" s="1" t="s">
        <v>87</v>
      </c>
      <c r="S3498" s="1" t="s">
        <v>88</v>
      </c>
      <c r="T3498" s="2">
        <v>43333</v>
      </c>
      <c r="U3498" s="2">
        <v>43333</v>
      </c>
      <c r="V3498" s="1" t="s">
        <v>52</v>
      </c>
      <c r="W3498" s="3">
        <v>1</v>
      </c>
      <c r="X3498" s="1" t="s">
        <v>53</v>
      </c>
      <c r="Y3498" s="4">
        <v>169765</v>
      </c>
      <c r="Z3498" s="4">
        <v>-22240</v>
      </c>
      <c r="AA3498" s="4">
        <v>0</v>
      </c>
      <c r="AB3498" s="4">
        <v>0</v>
      </c>
      <c r="AC3498" s="4">
        <v>0</v>
      </c>
      <c r="AD3498" s="4">
        <v>169765</v>
      </c>
      <c r="AE3498" s="5">
        <v>1685</v>
      </c>
      <c r="AF3498" s="1" t="s">
        <v>70</v>
      </c>
      <c r="AG3498" s="1" t="s">
        <v>71</v>
      </c>
      <c r="AH3498" s="1" t="s">
        <v>89</v>
      </c>
      <c r="AI3498" s="1" t="s">
        <v>57</v>
      </c>
      <c r="AJ3498" s="5">
        <v>10950</v>
      </c>
      <c r="AK3498" s="4">
        <v>-1761</v>
      </c>
      <c r="AL3498" s="4">
        <v>0</v>
      </c>
      <c r="AM3498" s="4">
        <v>0</v>
      </c>
      <c r="AN3498" s="4">
        <v>0</v>
      </c>
      <c r="AO3498" s="4">
        <v>-24001</v>
      </c>
      <c r="AP3498" s="4">
        <v>-24001</v>
      </c>
      <c r="AQ3498" s="4">
        <v>0</v>
      </c>
      <c r="AR3498" s="4">
        <v>145764</v>
      </c>
      <c r="AS3498" s="1" t="s">
        <v>52</v>
      </c>
      <c r="AT3498" s="9">
        <f t="shared" si="1589"/>
        <v>43333</v>
      </c>
      <c r="AU3498" s="9">
        <f t="shared" si="1590"/>
        <v>43313</v>
      </c>
      <c r="AV3498" s="9">
        <v>44798</v>
      </c>
      <c r="AW3498" s="11">
        <f t="shared" si="1591"/>
        <v>4.0136986301369859</v>
      </c>
      <c r="AX3498">
        <v>10</v>
      </c>
      <c r="AY3498" s="12">
        <v>0.05</v>
      </c>
      <c r="AZ3498">
        <f t="shared" si="1592"/>
        <v>9.5000000000000001E-2</v>
      </c>
      <c r="BA3498" s="13">
        <f t="shared" si="1593"/>
        <v>169765</v>
      </c>
      <c r="BB3498" s="16" t="s">
        <v>593</v>
      </c>
      <c r="BC3498" s="16" t="s">
        <v>593</v>
      </c>
      <c r="BD3498" s="16" t="s">
        <v>593</v>
      </c>
      <c r="BE3498" s="16" t="s">
        <v>593</v>
      </c>
      <c r="BF3498" s="16" t="s">
        <v>593</v>
      </c>
      <c r="BG3498" s="16" t="s">
        <v>593</v>
      </c>
      <c r="BH3498" s="16" t="s">
        <v>593</v>
      </c>
      <c r="BI3498" s="14">
        <f t="shared" si="1594"/>
        <v>145764</v>
      </c>
      <c r="BJ3498" s="14">
        <v>0</v>
      </c>
      <c r="BK3498" s="14">
        <f t="shared" si="1595"/>
        <v>145764</v>
      </c>
      <c r="BL3498" s="52">
        <v>0</v>
      </c>
      <c r="BM3498" s="15">
        <f t="shared" si="1596"/>
        <v>145764</v>
      </c>
    </row>
    <row r="3499" spans="1:65">
      <c r="A3499" s="8">
        <v>3497</v>
      </c>
      <c r="B3499" s="1" t="s">
        <v>44</v>
      </c>
      <c r="C3499" s="1">
        <v>1520</v>
      </c>
      <c r="D3499" s="1" t="s">
        <v>314</v>
      </c>
      <c r="E3499" s="1">
        <v>330000088</v>
      </c>
      <c r="F3499" s="1" t="s">
        <v>112</v>
      </c>
      <c r="G3499" s="1" t="s">
        <v>405</v>
      </c>
      <c r="H3499" s="1">
        <v>0</v>
      </c>
      <c r="I3499" s="1" t="s">
        <v>179</v>
      </c>
      <c r="J3499" s="1" t="s">
        <v>49</v>
      </c>
      <c r="K3499" s="1">
        <v>17406001</v>
      </c>
      <c r="L3499" s="1" t="s">
        <v>50</v>
      </c>
      <c r="M3499" s="1" t="s">
        <v>51</v>
      </c>
      <c r="N3499" s="1" t="s">
        <v>64</v>
      </c>
      <c r="O3499" s="1" t="s">
        <v>65</v>
      </c>
      <c r="P3499" s="1" t="s">
        <v>66</v>
      </c>
      <c r="Q3499" s="1" t="s">
        <v>67</v>
      </c>
      <c r="R3499" s="1" t="s">
        <v>87</v>
      </c>
      <c r="S3499" s="1" t="s">
        <v>88</v>
      </c>
      <c r="T3499" s="2">
        <v>43333</v>
      </c>
      <c r="U3499" s="2">
        <v>43333</v>
      </c>
      <c r="V3499" s="1" t="s">
        <v>52</v>
      </c>
      <c r="W3499" s="3">
        <v>1</v>
      </c>
      <c r="X3499" s="1" t="s">
        <v>53</v>
      </c>
      <c r="Y3499" s="4">
        <v>169765</v>
      </c>
      <c r="Z3499" s="4">
        <v>-22240</v>
      </c>
      <c r="AA3499" s="4">
        <v>0</v>
      </c>
      <c r="AB3499" s="4">
        <v>0</v>
      </c>
      <c r="AC3499" s="4">
        <v>0</v>
      </c>
      <c r="AD3499" s="4">
        <v>169765</v>
      </c>
      <c r="AE3499" s="5">
        <v>1685</v>
      </c>
      <c r="AF3499" s="1" t="s">
        <v>70</v>
      </c>
      <c r="AG3499" s="1" t="s">
        <v>71</v>
      </c>
      <c r="AH3499" s="1" t="s">
        <v>89</v>
      </c>
      <c r="AI3499" s="1" t="s">
        <v>57</v>
      </c>
      <c r="AJ3499" s="5">
        <v>10950</v>
      </c>
      <c r="AK3499" s="4">
        <v>-1761</v>
      </c>
      <c r="AL3499" s="4">
        <v>0</v>
      </c>
      <c r="AM3499" s="4">
        <v>0</v>
      </c>
      <c r="AN3499" s="4">
        <v>0</v>
      </c>
      <c r="AO3499" s="4">
        <v>-24001</v>
      </c>
      <c r="AP3499" s="4">
        <v>-24001</v>
      </c>
      <c r="AQ3499" s="4">
        <v>0</v>
      </c>
      <c r="AR3499" s="4">
        <v>145764</v>
      </c>
      <c r="AS3499" s="1" t="s">
        <v>52</v>
      </c>
      <c r="AT3499" s="9">
        <f t="shared" si="1589"/>
        <v>43333</v>
      </c>
      <c r="AU3499" s="9">
        <f t="shared" si="1590"/>
        <v>43313</v>
      </c>
      <c r="AV3499" s="9">
        <v>44798</v>
      </c>
      <c r="AW3499" s="11">
        <f t="shared" si="1591"/>
        <v>4.0136986301369859</v>
      </c>
      <c r="AX3499">
        <v>10</v>
      </c>
      <c r="AY3499" s="12">
        <v>0.05</v>
      </c>
      <c r="AZ3499">
        <f t="shared" si="1592"/>
        <v>9.5000000000000001E-2</v>
      </c>
      <c r="BA3499" s="13">
        <f t="shared" si="1593"/>
        <v>169765</v>
      </c>
      <c r="BB3499" s="16" t="s">
        <v>593</v>
      </c>
      <c r="BC3499" s="16" t="s">
        <v>593</v>
      </c>
      <c r="BD3499" s="16" t="s">
        <v>593</v>
      </c>
      <c r="BE3499" s="16" t="s">
        <v>593</v>
      </c>
      <c r="BF3499" s="16" t="s">
        <v>593</v>
      </c>
      <c r="BG3499" s="16" t="s">
        <v>593</v>
      </c>
      <c r="BH3499" s="16" t="s">
        <v>593</v>
      </c>
      <c r="BI3499" s="14">
        <f t="shared" si="1594"/>
        <v>145764</v>
      </c>
      <c r="BJ3499" s="14">
        <v>0</v>
      </c>
      <c r="BK3499" s="14">
        <f t="shared" si="1595"/>
        <v>145764</v>
      </c>
      <c r="BL3499" s="52">
        <v>0</v>
      </c>
      <c r="BM3499" s="15">
        <f t="shared" si="1596"/>
        <v>145764</v>
      </c>
    </row>
    <row r="3500" spans="1:65">
      <c r="A3500" s="8">
        <v>3498</v>
      </c>
      <c r="B3500" s="1" t="s">
        <v>44</v>
      </c>
      <c r="C3500" s="1">
        <v>1520</v>
      </c>
      <c r="D3500" s="1" t="s">
        <v>314</v>
      </c>
      <c r="E3500" s="1">
        <v>330000089</v>
      </c>
      <c r="F3500" s="1" t="s">
        <v>112</v>
      </c>
      <c r="G3500" s="1" t="s">
        <v>406</v>
      </c>
      <c r="H3500" s="1">
        <v>0</v>
      </c>
      <c r="I3500" s="1" t="s">
        <v>206</v>
      </c>
      <c r="J3500" s="1" t="s">
        <v>49</v>
      </c>
      <c r="K3500" s="1">
        <v>17406001</v>
      </c>
      <c r="L3500" s="1" t="s">
        <v>50</v>
      </c>
      <c r="M3500" s="1" t="s">
        <v>51</v>
      </c>
      <c r="N3500" s="1" t="s">
        <v>64</v>
      </c>
      <c r="O3500" s="1" t="s">
        <v>65</v>
      </c>
      <c r="P3500" s="1" t="s">
        <v>66</v>
      </c>
      <c r="Q3500" s="1" t="s">
        <v>67</v>
      </c>
      <c r="R3500" s="1" t="s">
        <v>87</v>
      </c>
      <c r="S3500" s="1" t="s">
        <v>88</v>
      </c>
      <c r="T3500" s="2">
        <v>43463</v>
      </c>
      <c r="U3500" s="2">
        <v>43463</v>
      </c>
      <c r="V3500" s="1" t="s">
        <v>52</v>
      </c>
      <c r="W3500" s="3">
        <v>1</v>
      </c>
      <c r="X3500" s="1" t="s">
        <v>53</v>
      </c>
      <c r="Y3500" s="4">
        <v>169765</v>
      </c>
      <c r="Z3500" s="4">
        <v>-19849</v>
      </c>
      <c r="AA3500" s="4">
        <v>0</v>
      </c>
      <c r="AB3500" s="4">
        <v>0</v>
      </c>
      <c r="AC3500" s="4">
        <v>0</v>
      </c>
      <c r="AD3500" s="4">
        <v>169765</v>
      </c>
      <c r="AE3500" s="5">
        <v>1555</v>
      </c>
      <c r="AF3500" s="1" t="s">
        <v>70</v>
      </c>
      <c r="AG3500" s="1" t="s">
        <v>71</v>
      </c>
      <c r="AH3500" s="1" t="s">
        <v>89</v>
      </c>
      <c r="AI3500" s="1" t="s">
        <v>57</v>
      </c>
      <c r="AJ3500" s="5">
        <v>10950</v>
      </c>
      <c r="AK3500" s="4">
        <v>-1767</v>
      </c>
      <c r="AL3500" s="4">
        <v>0</v>
      </c>
      <c r="AM3500" s="4">
        <v>0</v>
      </c>
      <c r="AN3500" s="4">
        <v>0</v>
      </c>
      <c r="AO3500" s="4">
        <v>-21616</v>
      </c>
      <c r="AP3500" s="4">
        <v>-21616</v>
      </c>
      <c r="AQ3500" s="4">
        <v>0</v>
      </c>
      <c r="AR3500" s="4">
        <v>148149</v>
      </c>
      <c r="AS3500" s="1" t="s">
        <v>52</v>
      </c>
      <c r="AT3500" s="9">
        <f t="shared" si="1589"/>
        <v>43463</v>
      </c>
      <c r="AU3500" s="9">
        <f t="shared" si="1590"/>
        <v>43435</v>
      </c>
      <c r="AV3500" s="9">
        <v>44798</v>
      </c>
      <c r="AW3500" s="11">
        <f t="shared" si="1591"/>
        <v>3.6575342465753424</v>
      </c>
      <c r="AX3500">
        <v>10</v>
      </c>
      <c r="AY3500" s="12">
        <v>0.05</v>
      </c>
      <c r="AZ3500">
        <f t="shared" si="1592"/>
        <v>9.5000000000000001E-2</v>
      </c>
      <c r="BA3500" s="13">
        <f t="shared" si="1593"/>
        <v>169765</v>
      </c>
      <c r="BB3500" s="16" t="s">
        <v>593</v>
      </c>
      <c r="BC3500" s="16" t="s">
        <v>593</v>
      </c>
      <c r="BD3500" s="16" t="s">
        <v>593</v>
      </c>
      <c r="BE3500" s="16" t="s">
        <v>593</v>
      </c>
      <c r="BF3500" s="16" t="s">
        <v>593</v>
      </c>
      <c r="BG3500" s="16" t="s">
        <v>593</v>
      </c>
      <c r="BH3500" s="16" t="s">
        <v>593</v>
      </c>
      <c r="BI3500" s="14">
        <f t="shared" si="1594"/>
        <v>148149</v>
      </c>
      <c r="BJ3500" s="14">
        <v>0</v>
      </c>
      <c r="BK3500" s="14">
        <f t="shared" si="1595"/>
        <v>148149</v>
      </c>
      <c r="BL3500" s="52">
        <v>0</v>
      </c>
      <c r="BM3500" s="15">
        <f t="shared" si="1596"/>
        <v>148149</v>
      </c>
    </row>
    <row r="3501" spans="1:65">
      <c r="A3501" s="8">
        <v>3499</v>
      </c>
      <c r="B3501" s="1" t="s">
        <v>44</v>
      </c>
      <c r="C3501" s="1">
        <v>1520</v>
      </c>
      <c r="D3501" s="1" t="s">
        <v>314</v>
      </c>
      <c r="E3501" s="1">
        <v>330000090</v>
      </c>
      <c r="F3501" s="1" t="s">
        <v>112</v>
      </c>
      <c r="G3501" s="1" t="s">
        <v>407</v>
      </c>
      <c r="H3501" s="1">
        <v>0</v>
      </c>
      <c r="I3501" s="1" t="s">
        <v>207</v>
      </c>
      <c r="J3501" s="1" t="s">
        <v>49</v>
      </c>
      <c r="K3501" s="1">
        <v>17406001</v>
      </c>
      <c r="L3501" s="1" t="s">
        <v>50</v>
      </c>
      <c r="M3501" s="1" t="s">
        <v>51</v>
      </c>
      <c r="N3501" s="1" t="s">
        <v>64</v>
      </c>
      <c r="O3501" s="1" t="s">
        <v>65</v>
      </c>
      <c r="P3501" s="1" t="s">
        <v>66</v>
      </c>
      <c r="Q3501" s="1" t="s">
        <v>67</v>
      </c>
      <c r="R3501" s="1" t="s">
        <v>87</v>
      </c>
      <c r="S3501" s="1" t="s">
        <v>88</v>
      </c>
      <c r="T3501" s="2">
        <v>43463</v>
      </c>
      <c r="U3501" s="2">
        <v>43463</v>
      </c>
      <c r="V3501" s="1" t="s">
        <v>52</v>
      </c>
      <c r="W3501" s="3">
        <v>1</v>
      </c>
      <c r="X3501" s="1" t="s">
        <v>53</v>
      </c>
      <c r="Y3501" s="4">
        <v>169765</v>
      </c>
      <c r="Z3501" s="4">
        <v>-19849</v>
      </c>
      <c r="AA3501" s="4">
        <v>0</v>
      </c>
      <c r="AB3501" s="4">
        <v>0</v>
      </c>
      <c r="AC3501" s="4">
        <v>0</v>
      </c>
      <c r="AD3501" s="4">
        <v>169765</v>
      </c>
      <c r="AE3501" s="5">
        <v>1555</v>
      </c>
      <c r="AF3501" s="1" t="s">
        <v>70</v>
      </c>
      <c r="AG3501" s="1" t="s">
        <v>71</v>
      </c>
      <c r="AH3501" s="1" t="s">
        <v>89</v>
      </c>
      <c r="AI3501" s="1" t="s">
        <v>57</v>
      </c>
      <c r="AJ3501" s="5">
        <v>10950</v>
      </c>
      <c r="AK3501" s="4">
        <v>-1767</v>
      </c>
      <c r="AL3501" s="4">
        <v>0</v>
      </c>
      <c r="AM3501" s="4">
        <v>0</v>
      </c>
      <c r="AN3501" s="4">
        <v>0</v>
      </c>
      <c r="AO3501" s="4">
        <v>-21616</v>
      </c>
      <c r="AP3501" s="4">
        <v>-21616</v>
      </c>
      <c r="AQ3501" s="4">
        <v>0</v>
      </c>
      <c r="AR3501" s="4">
        <v>148149</v>
      </c>
      <c r="AS3501" s="1" t="s">
        <v>52</v>
      </c>
      <c r="AT3501" s="9">
        <f t="shared" si="1589"/>
        <v>43463</v>
      </c>
      <c r="AU3501" s="9">
        <f t="shared" si="1590"/>
        <v>43435</v>
      </c>
      <c r="AV3501" s="9">
        <v>44798</v>
      </c>
      <c r="AW3501" s="11">
        <f t="shared" si="1591"/>
        <v>3.6575342465753424</v>
      </c>
      <c r="AX3501">
        <v>10</v>
      </c>
      <c r="AY3501" s="12">
        <v>0.05</v>
      </c>
      <c r="AZ3501">
        <f t="shared" si="1592"/>
        <v>9.5000000000000001E-2</v>
      </c>
      <c r="BA3501" s="13">
        <f t="shared" si="1593"/>
        <v>169765</v>
      </c>
      <c r="BB3501" s="16" t="s">
        <v>593</v>
      </c>
      <c r="BC3501" s="16" t="s">
        <v>593</v>
      </c>
      <c r="BD3501" s="16" t="s">
        <v>593</v>
      </c>
      <c r="BE3501" s="16" t="s">
        <v>593</v>
      </c>
      <c r="BF3501" s="16" t="s">
        <v>593</v>
      </c>
      <c r="BG3501" s="16" t="s">
        <v>593</v>
      </c>
      <c r="BH3501" s="16" t="s">
        <v>593</v>
      </c>
      <c r="BI3501" s="14">
        <f t="shared" si="1594"/>
        <v>148149</v>
      </c>
      <c r="BJ3501" s="14">
        <v>0</v>
      </c>
      <c r="BK3501" s="14">
        <f t="shared" si="1595"/>
        <v>148149</v>
      </c>
      <c r="BL3501" s="52">
        <v>0</v>
      </c>
      <c r="BM3501" s="15">
        <f t="shared" si="1596"/>
        <v>148149</v>
      </c>
    </row>
    <row r="3502" spans="1:65">
      <c r="A3502" s="8">
        <v>3500</v>
      </c>
      <c r="B3502" s="1" t="s">
        <v>44</v>
      </c>
      <c r="C3502" s="1">
        <v>1520</v>
      </c>
      <c r="D3502" s="1" t="s">
        <v>314</v>
      </c>
      <c r="E3502" s="1">
        <v>330000091</v>
      </c>
      <c r="F3502" s="1" t="s">
        <v>112</v>
      </c>
      <c r="G3502" s="1" t="s">
        <v>408</v>
      </c>
      <c r="H3502" s="1">
        <v>0</v>
      </c>
      <c r="I3502" s="1" t="s">
        <v>208</v>
      </c>
      <c r="J3502" s="1" t="s">
        <v>49</v>
      </c>
      <c r="K3502" s="1">
        <v>17406001</v>
      </c>
      <c r="L3502" s="1" t="s">
        <v>50</v>
      </c>
      <c r="M3502" s="1" t="s">
        <v>51</v>
      </c>
      <c r="N3502" s="1" t="s">
        <v>64</v>
      </c>
      <c r="O3502" s="1" t="s">
        <v>65</v>
      </c>
      <c r="P3502" s="1" t="s">
        <v>66</v>
      </c>
      <c r="Q3502" s="1" t="s">
        <v>67</v>
      </c>
      <c r="R3502" s="1" t="s">
        <v>87</v>
      </c>
      <c r="S3502" s="1" t="s">
        <v>88</v>
      </c>
      <c r="T3502" s="2">
        <v>43463</v>
      </c>
      <c r="U3502" s="2">
        <v>43463</v>
      </c>
      <c r="V3502" s="1" t="s">
        <v>52</v>
      </c>
      <c r="W3502" s="3">
        <v>1</v>
      </c>
      <c r="X3502" s="1" t="s">
        <v>53</v>
      </c>
      <c r="Y3502" s="4">
        <v>169765</v>
      </c>
      <c r="Z3502" s="4">
        <v>-19849</v>
      </c>
      <c r="AA3502" s="4">
        <v>0</v>
      </c>
      <c r="AB3502" s="4">
        <v>0</v>
      </c>
      <c r="AC3502" s="4">
        <v>0</v>
      </c>
      <c r="AD3502" s="4">
        <v>169765</v>
      </c>
      <c r="AE3502" s="5">
        <v>1555</v>
      </c>
      <c r="AF3502" s="1" t="s">
        <v>70</v>
      </c>
      <c r="AG3502" s="1" t="s">
        <v>71</v>
      </c>
      <c r="AH3502" s="1" t="s">
        <v>89</v>
      </c>
      <c r="AI3502" s="1" t="s">
        <v>57</v>
      </c>
      <c r="AJ3502" s="5">
        <v>10950</v>
      </c>
      <c r="AK3502" s="4">
        <v>-1767</v>
      </c>
      <c r="AL3502" s="4">
        <v>0</v>
      </c>
      <c r="AM3502" s="4">
        <v>0</v>
      </c>
      <c r="AN3502" s="4">
        <v>0</v>
      </c>
      <c r="AO3502" s="4">
        <v>-21616</v>
      </c>
      <c r="AP3502" s="4">
        <v>-21616</v>
      </c>
      <c r="AQ3502" s="4">
        <v>0</v>
      </c>
      <c r="AR3502" s="4">
        <v>148149</v>
      </c>
      <c r="AS3502" s="1" t="s">
        <v>52</v>
      </c>
      <c r="AT3502" s="9">
        <f t="shared" si="1589"/>
        <v>43463</v>
      </c>
      <c r="AU3502" s="9">
        <f t="shared" si="1590"/>
        <v>43435</v>
      </c>
      <c r="AV3502" s="9">
        <v>44798</v>
      </c>
      <c r="AW3502" s="11">
        <f t="shared" si="1591"/>
        <v>3.6575342465753424</v>
      </c>
      <c r="AX3502">
        <v>10</v>
      </c>
      <c r="AY3502" s="12">
        <v>0.05</v>
      </c>
      <c r="AZ3502">
        <f t="shared" si="1592"/>
        <v>9.5000000000000001E-2</v>
      </c>
      <c r="BA3502" s="13">
        <f t="shared" si="1593"/>
        <v>169765</v>
      </c>
      <c r="BB3502" s="16" t="s">
        <v>593</v>
      </c>
      <c r="BC3502" s="16" t="s">
        <v>593</v>
      </c>
      <c r="BD3502" s="16" t="s">
        <v>593</v>
      </c>
      <c r="BE3502" s="16" t="s">
        <v>593</v>
      </c>
      <c r="BF3502" s="16" t="s">
        <v>593</v>
      </c>
      <c r="BG3502" s="16" t="s">
        <v>593</v>
      </c>
      <c r="BH3502" s="16" t="s">
        <v>593</v>
      </c>
      <c r="BI3502" s="14">
        <f t="shared" si="1594"/>
        <v>148149</v>
      </c>
      <c r="BJ3502" s="14">
        <v>0</v>
      </c>
      <c r="BK3502" s="14">
        <f t="shared" si="1595"/>
        <v>148149</v>
      </c>
      <c r="BL3502" s="52">
        <v>0</v>
      </c>
      <c r="BM3502" s="15">
        <f t="shared" si="1596"/>
        <v>148149</v>
      </c>
    </row>
    <row r="3503" spans="1:65">
      <c r="A3503" s="8">
        <v>3501</v>
      </c>
      <c r="B3503" s="1" t="s">
        <v>44</v>
      </c>
      <c r="C3503" s="1">
        <v>1520</v>
      </c>
      <c r="D3503" s="1" t="s">
        <v>314</v>
      </c>
      <c r="E3503" s="1">
        <v>330000092</v>
      </c>
      <c r="F3503" s="1" t="s">
        <v>112</v>
      </c>
      <c r="G3503" s="1" t="s">
        <v>409</v>
      </c>
      <c r="H3503" s="1">
        <v>0</v>
      </c>
      <c r="I3503" s="1" t="s">
        <v>209</v>
      </c>
      <c r="J3503" s="1" t="s">
        <v>49</v>
      </c>
      <c r="K3503" s="1">
        <v>17406001</v>
      </c>
      <c r="L3503" s="1" t="s">
        <v>50</v>
      </c>
      <c r="M3503" s="1" t="s">
        <v>51</v>
      </c>
      <c r="N3503" s="1" t="s">
        <v>64</v>
      </c>
      <c r="O3503" s="1" t="s">
        <v>65</v>
      </c>
      <c r="P3503" s="1" t="s">
        <v>66</v>
      </c>
      <c r="Q3503" s="1" t="s">
        <v>67</v>
      </c>
      <c r="R3503" s="1" t="s">
        <v>87</v>
      </c>
      <c r="S3503" s="1" t="s">
        <v>88</v>
      </c>
      <c r="T3503" s="2">
        <v>43463</v>
      </c>
      <c r="U3503" s="2">
        <v>43463</v>
      </c>
      <c r="V3503" s="1" t="s">
        <v>52</v>
      </c>
      <c r="W3503" s="3">
        <v>1</v>
      </c>
      <c r="X3503" s="1" t="s">
        <v>53</v>
      </c>
      <c r="Y3503" s="4">
        <v>169765</v>
      </c>
      <c r="Z3503" s="4">
        <v>-19849</v>
      </c>
      <c r="AA3503" s="4">
        <v>0</v>
      </c>
      <c r="AB3503" s="4">
        <v>0</v>
      </c>
      <c r="AC3503" s="4">
        <v>0</v>
      </c>
      <c r="AD3503" s="4">
        <v>169765</v>
      </c>
      <c r="AE3503" s="5">
        <v>1555</v>
      </c>
      <c r="AF3503" s="1" t="s">
        <v>70</v>
      </c>
      <c r="AG3503" s="1" t="s">
        <v>71</v>
      </c>
      <c r="AH3503" s="1" t="s">
        <v>89</v>
      </c>
      <c r="AI3503" s="1" t="s">
        <v>57</v>
      </c>
      <c r="AJ3503" s="5">
        <v>10950</v>
      </c>
      <c r="AK3503" s="4">
        <v>-1767</v>
      </c>
      <c r="AL3503" s="4">
        <v>0</v>
      </c>
      <c r="AM3503" s="4">
        <v>0</v>
      </c>
      <c r="AN3503" s="4">
        <v>0</v>
      </c>
      <c r="AO3503" s="4">
        <v>-21616</v>
      </c>
      <c r="AP3503" s="4">
        <v>-21616</v>
      </c>
      <c r="AQ3503" s="4">
        <v>0</v>
      </c>
      <c r="AR3503" s="4">
        <v>148149</v>
      </c>
      <c r="AS3503" s="1" t="s">
        <v>52</v>
      </c>
      <c r="AT3503" s="9">
        <f t="shared" si="1589"/>
        <v>43463</v>
      </c>
      <c r="AU3503" s="9">
        <f t="shared" si="1590"/>
        <v>43435</v>
      </c>
      <c r="AV3503" s="9">
        <v>44798</v>
      </c>
      <c r="AW3503" s="11">
        <f t="shared" si="1591"/>
        <v>3.6575342465753424</v>
      </c>
      <c r="AX3503">
        <v>10</v>
      </c>
      <c r="AY3503" s="12">
        <v>0.05</v>
      </c>
      <c r="AZ3503">
        <f t="shared" si="1592"/>
        <v>9.5000000000000001E-2</v>
      </c>
      <c r="BA3503" s="13">
        <f t="shared" si="1593"/>
        <v>169765</v>
      </c>
      <c r="BB3503" s="16" t="s">
        <v>593</v>
      </c>
      <c r="BC3503" s="16" t="s">
        <v>593</v>
      </c>
      <c r="BD3503" s="16" t="s">
        <v>593</v>
      </c>
      <c r="BE3503" s="16" t="s">
        <v>593</v>
      </c>
      <c r="BF3503" s="16" t="s">
        <v>593</v>
      </c>
      <c r="BG3503" s="16" t="s">
        <v>593</v>
      </c>
      <c r="BH3503" s="16" t="s">
        <v>593</v>
      </c>
      <c r="BI3503" s="14">
        <f t="shared" si="1594"/>
        <v>148149</v>
      </c>
      <c r="BJ3503" s="14">
        <v>0</v>
      </c>
      <c r="BK3503" s="14">
        <f t="shared" si="1595"/>
        <v>148149</v>
      </c>
      <c r="BL3503" s="52">
        <v>0</v>
      </c>
      <c r="BM3503" s="15">
        <f t="shared" si="1596"/>
        <v>148149</v>
      </c>
    </row>
    <row r="3504" spans="1:65">
      <c r="A3504" s="8">
        <v>3502</v>
      </c>
      <c r="B3504" s="1" t="s">
        <v>44</v>
      </c>
      <c r="C3504" s="1">
        <v>1520</v>
      </c>
      <c r="D3504" s="1" t="s">
        <v>314</v>
      </c>
      <c r="E3504" s="1">
        <v>330000093</v>
      </c>
      <c r="F3504" s="1" t="s">
        <v>112</v>
      </c>
      <c r="G3504" s="1" t="s">
        <v>410</v>
      </c>
      <c r="H3504" s="1">
        <v>0</v>
      </c>
      <c r="I3504" s="1" t="s">
        <v>210</v>
      </c>
      <c r="J3504" s="1" t="s">
        <v>49</v>
      </c>
      <c r="K3504" s="1">
        <v>17406001</v>
      </c>
      <c r="L3504" s="1" t="s">
        <v>50</v>
      </c>
      <c r="M3504" s="1" t="s">
        <v>51</v>
      </c>
      <c r="N3504" s="1" t="s">
        <v>64</v>
      </c>
      <c r="O3504" s="1" t="s">
        <v>65</v>
      </c>
      <c r="P3504" s="1" t="s">
        <v>66</v>
      </c>
      <c r="Q3504" s="1" t="s">
        <v>67</v>
      </c>
      <c r="R3504" s="1" t="s">
        <v>87</v>
      </c>
      <c r="S3504" s="1" t="s">
        <v>88</v>
      </c>
      <c r="T3504" s="2">
        <v>43463</v>
      </c>
      <c r="U3504" s="2">
        <v>43463</v>
      </c>
      <c r="V3504" s="1" t="s">
        <v>52</v>
      </c>
      <c r="W3504" s="3">
        <v>1</v>
      </c>
      <c r="X3504" s="1" t="s">
        <v>53</v>
      </c>
      <c r="Y3504" s="4">
        <v>169765</v>
      </c>
      <c r="Z3504" s="4">
        <v>-19849</v>
      </c>
      <c r="AA3504" s="4">
        <v>0</v>
      </c>
      <c r="AB3504" s="4">
        <v>0</v>
      </c>
      <c r="AC3504" s="4">
        <v>0</v>
      </c>
      <c r="AD3504" s="4">
        <v>169765</v>
      </c>
      <c r="AE3504" s="5">
        <v>1555</v>
      </c>
      <c r="AF3504" s="1" t="s">
        <v>70</v>
      </c>
      <c r="AG3504" s="1" t="s">
        <v>71</v>
      </c>
      <c r="AH3504" s="1" t="s">
        <v>89</v>
      </c>
      <c r="AI3504" s="1" t="s">
        <v>57</v>
      </c>
      <c r="AJ3504" s="5">
        <v>10950</v>
      </c>
      <c r="AK3504" s="4">
        <v>-1767</v>
      </c>
      <c r="AL3504" s="4">
        <v>0</v>
      </c>
      <c r="AM3504" s="4">
        <v>0</v>
      </c>
      <c r="AN3504" s="4">
        <v>0</v>
      </c>
      <c r="AO3504" s="4">
        <v>-21616</v>
      </c>
      <c r="AP3504" s="4">
        <v>-21616</v>
      </c>
      <c r="AQ3504" s="4">
        <v>0</v>
      </c>
      <c r="AR3504" s="4">
        <v>148149</v>
      </c>
      <c r="AS3504" s="1" t="s">
        <v>52</v>
      </c>
      <c r="AT3504" s="9">
        <f t="shared" si="1589"/>
        <v>43463</v>
      </c>
      <c r="AU3504" s="9">
        <f t="shared" si="1590"/>
        <v>43435</v>
      </c>
      <c r="AV3504" s="9">
        <v>44798</v>
      </c>
      <c r="AW3504" s="11">
        <f t="shared" si="1591"/>
        <v>3.6575342465753424</v>
      </c>
      <c r="AX3504">
        <v>10</v>
      </c>
      <c r="AY3504" s="12">
        <v>0.05</v>
      </c>
      <c r="AZ3504">
        <f t="shared" si="1592"/>
        <v>9.5000000000000001E-2</v>
      </c>
      <c r="BA3504" s="13">
        <f t="shared" si="1593"/>
        <v>169765</v>
      </c>
      <c r="BB3504" s="16" t="s">
        <v>593</v>
      </c>
      <c r="BC3504" s="16" t="s">
        <v>593</v>
      </c>
      <c r="BD3504" s="16" t="s">
        <v>593</v>
      </c>
      <c r="BE3504" s="16" t="s">
        <v>593</v>
      </c>
      <c r="BF3504" s="16" t="s">
        <v>593</v>
      </c>
      <c r="BG3504" s="16" t="s">
        <v>593</v>
      </c>
      <c r="BH3504" s="16" t="s">
        <v>593</v>
      </c>
      <c r="BI3504" s="14">
        <f t="shared" si="1594"/>
        <v>148149</v>
      </c>
      <c r="BJ3504" s="14">
        <v>0</v>
      </c>
      <c r="BK3504" s="14">
        <f t="shared" si="1595"/>
        <v>148149</v>
      </c>
      <c r="BL3504" s="52">
        <v>0</v>
      </c>
      <c r="BM3504" s="15">
        <f t="shared" si="1596"/>
        <v>148149</v>
      </c>
    </row>
    <row r="3505" spans="1:65">
      <c r="A3505" s="8">
        <v>3503</v>
      </c>
      <c r="B3505" s="1" t="s">
        <v>44</v>
      </c>
      <c r="C3505" s="1">
        <v>1520</v>
      </c>
      <c r="D3505" s="1" t="s">
        <v>314</v>
      </c>
      <c r="E3505" s="1">
        <v>330000094</v>
      </c>
      <c r="F3505" s="1" t="s">
        <v>112</v>
      </c>
      <c r="G3505" s="1" t="s">
        <v>411</v>
      </c>
      <c r="H3505" s="1">
        <v>0</v>
      </c>
      <c r="I3505" s="1" t="s">
        <v>211</v>
      </c>
      <c r="J3505" s="1" t="s">
        <v>49</v>
      </c>
      <c r="K3505" s="1">
        <v>17406001</v>
      </c>
      <c r="L3505" s="1" t="s">
        <v>50</v>
      </c>
      <c r="M3505" s="1" t="s">
        <v>51</v>
      </c>
      <c r="N3505" s="1" t="s">
        <v>64</v>
      </c>
      <c r="O3505" s="1" t="s">
        <v>65</v>
      </c>
      <c r="P3505" s="1" t="s">
        <v>66</v>
      </c>
      <c r="Q3505" s="1" t="s">
        <v>67</v>
      </c>
      <c r="R3505" s="1" t="s">
        <v>87</v>
      </c>
      <c r="S3505" s="1" t="s">
        <v>88</v>
      </c>
      <c r="T3505" s="2">
        <v>43463</v>
      </c>
      <c r="U3505" s="2">
        <v>43463</v>
      </c>
      <c r="V3505" s="1" t="s">
        <v>52</v>
      </c>
      <c r="W3505" s="3">
        <v>1</v>
      </c>
      <c r="X3505" s="1" t="s">
        <v>53</v>
      </c>
      <c r="Y3505" s="4">
        <v>169765</v>
      </c>
      <c r="Z3505" s="4">
        <v>-19849</v>
      </c>
      <c r="AA3505" s="4">
        <v>0</v>
      </c>
      <c r="AB3505" s="4">
        <v>0</v>
      </c>
      <c r="AC3505" s="4">
        <v>0</v>
      </c>
      <c r="AD3505" s="4">
        <v>169765</v>
      </c>
      <c r="AE3505" s="5">
        <v>1555</v>
      </c>
      <c r="AF3505" s="1" t="s">
        <v>70</v>
      </c>
      <c r="AG3505" s="1" t="s">
        <v>71</v>
      </c>
      <c r="AH3505" s="1" t="s">
        <v>89</v>
      </c>
      <c r="AI3505" s="1" t="s">
        <v>57</v>
      </c>
      <c r="AJ3505" s="5">
        <v>10950</v>
      </c>
      <c r="AK3505" s="4">
        <v>-1767</v>
      </c>
      <c r="AL3505" s="4">
        <v>0</v>
      </c>
      <c r="AM3505" s="4">
        <v>0</v>
      </c>
      <c r="AN3505" s="4">
        <v>0</v>
      </c>
      <c r="AO3505" s="4">
        <v>-21616</v>
      </c>
      <c r="AP3505" s="4">
        <v>-21616</v>
      </c>
      <c r="AQ3505" s="4">
        <v>0</v>
      </c>
      <c r="AR3505" s="4">
        <v>148149</v>
      </c>
      <c r="AS3505" s="1" t="s">
        <v>52</v>
      </c>
      <c r="AT3505" s="9">
        <f t="shared" si="1589"/>
        <v>43463</v>
      </c>
      <c r="AU3505" s="9">
        <f t="shared" si="1590"/>
        <v>43435</v>
      </c>
      <c r="AV3505" s="9">
        <v>44798</v>
      </c>
      <c r="AW3505" s="11">
        <f t="shared" si="1591"/>
        <v>3.6575342465753424</v>
      </c>
      <c r="AX3505">
        <v>10</v>
      </c>
      <c r="AY3505" s="12">
        <v>0.05</v>
      </c>
      <c r="AZ3505">
        <f t="shared" si="1592"/>
        <v>9.5000000000000001E-2</v>
      </c>
      <c r="BA3505" s="13">
        <f t="shared" si="1593"/>
        <v>169765</v>
      </c>
      <c r="BB3505" s="16" t="s">
        <v>593</v>
      </c>
      <c r="BC3505" s="16" t="s">
        <v>593</v>
      </c>
      <c r="BD3505" s="16" t="s">
        <v>593</v>
      </c>
      <c r="BE3505" s="16" t="s">
        <v>593</v>
      </c>
      <c r="BF3505" s="16" t="s">
        <v>593</v>
      </c>
      <c r="BG3505" s="16" t="s">
        <v>593</v>
      </c>
      <c r="BH3505" s="16" t="s">
        <v>593</v>
      </c>
      <c r="BI3505" s="14">
        <f t="shared" si="1594"/>
        <v>148149</v>
      </c>
      <c r="BJ3505" s="14">
        <v>0</v>
      </c>
      <c r="BK3505" s="14">
        <f t="shared" si="1595"/>
        <v>148149</v>
      </c>
      <c r="BL3505" s="52">
        <v>0</v>
      </c>
      <c r="BM3505" s="15">
        <f t="shared" si="1596"/>
        <v>148149</v>
      </c>
    </row>
    <row r="3506" spans="1:65">
      <c r="A3506" s="8">
        <v>3504</v>
      </c>
      <c r="B3506" s="1" t="s">
        <v>44</v>
      </c>
      <c r="C3506" s="1">
        <v>1520</v>
      </c>
      <c r="D3506" s="1" t="s">
        <v>314</v>
      </c>
      <c r="E3506" s="1">
        <v>330000095</v>
      </c>
      <c r="F3506" s="1" t="s">
        <v>112</v>
      </c>
      <c r="G3506" s="1" t="s">
        <v>412</v>
      </c>
      <c r="H3506" s="1">
        <v>0</v>
      </c>
      <c r="I3506" s="1" t="s">
        <v>212</v>
      </c>
      <c r="J3506" s="1" t="s">
        <v>49</v>
      </c>
      <c r="K3506" s="1">
        <v>17406001</v>
      </c>
      <c r="L3506" s="1" t="s">
        <v>50</v>
      </c>
      <c r="M3506" s="1" t="s">
        <v>51</v>
      </c>
      <c r="N3506" s="1" t="s">
        <v>64</v>
      </c>
      <c r="O3506" s="1" t="s">
        <v>65</v>
      </c>
      <c r="P3506" s="1" t="s">
        <v>66</v>
      </c>
      <c r="Q3506" s="1" t="s">
        <v>67</v>
      </c>
      <c r="R3506" s="1" t="s">
        <v>87</v>
      </c>
      <c r="S3506" s="1" t="s">
        <v>88</v>
      </c>
      <c r="T3506" s="2">
        <v>43463</v>
      </c>
      <c r="U3506" s="2">
        <v>43463</v>
      </c>
      <c r="V3506" s="1" t="s">
        <v>52</v>
      </c>
      <c r="W3506" s="3">
        <v>1</v>
      </c>
      <c r="X3506" s="1" t="s">
        <v>53</v>
      </c>
      <c r="Y3506" s="4">
        <v>169765</v>
      </c>
      <c r="Z3506" s="4">
        <v>-19849</v>
      </c>
      <c r="AA3506" s="4">
        <v>0</v>
      </c>
      <c r="AB3506" s="4">
        <v>0</v>
      </c>
      <c r="AC3506" s="4">
        <v>0</v>
      </c>
      <c r="AD3506" s="4">
        <v>169765</v>
      </c>
      <c r="AE3506" s="5">
        <v>1555</v>
      </c>
      <c r="AF3506" s="1" t="s">
        <v>70</v>
      </c>
      <c r="AG3506" s="1" t="s">
        <v>71</v>
      </c>
      <c r="AH3506" s="1" t="s">
        <v>89</v>
      </c>
      <c r="AI3506" s="1" t="s">
        <v>57</v>
      </c>
      <c r="AJ3506" s="5">
        <v>10950</v>
      </c>
      <c r="AK3506" s="4">
        <v>-1767</v>
      </c>
      <c r="AL3506" s="4">
        <v>0</v>
      </c>
      <c r="AM3506" s="4">
        <v>0</v>
      </c>
      <c r="AN3506" s="4">
        <v>0</v>
      </c>
      <c r="AO3506" s="4">
        <v>-21616</v>
      </c>
      <c r="AP3506" s="4">
        <v>-21616</v>
      </c>
      <c r="AQ3506" s="4">
        <v>0</v>
      </c>
      <c r="AR3506" s="4">
        <v>148149</v>
      </c>
      <c r="AS3506" s="1" t="s">
        <v>52</v>
      </c>
      <c r="AT3506" s="9">
        <f t="shared" si="1589"/>
        <v>43463</v>
      </c>
      <c r="AU3506" s="9">
        <f t="shared" si="1590"/>
        <v>43435</v>
      </c>
      <c r="AV3506" s="9">
        <v>44798</v>
      </c>
      <c r="AW3506" s="11">
        <f t="shared" si="1591"/>
        <v>3.6575342465753424</v>
      </c>
      <c r="AX3506">
        <v>10</v>
      </c>
      <c r="AY3506" s="12">
        <v>0.05</v>
      </c>
      <c r="AZ3506">
        <f t="shared" si="1592"/>
        <v>9.5000000000000001E-2</v>
      </c>
      <c r="BA3506" s="13">
        <f t="shared" si="1593"/>
        <v>169765</v>
      </c>
      <c r="BB3506" s="16" t="s">
        <v>593</v>
      </c>
      <c r="BC3506" s="16" t="s">
        <v>593</v>
      </c>
      <c r="BD3506" s="16" t="s">
        <v>593</v>
      </c>
      <c r="BE3506" s="16" t="s">
        <v>593</v>
      </c>
      <c r="BF3506" s="16" t="s">
        <v>593</v>
      </c>
      <c r="BG3506" s="16" t="s">
        <v>593</v>
      </c>
      <c r="BH3506" s="16" t="s">
        <v>593</v>
      </c>
      <c r="BI3506" s="14">
        <f t="shared" si="1594"/>
        <v>148149</v>
      </c>
      <c r="BJ3506" s="14">
        <v>0</v>
      </c>
      <c r="BK3506" s="14">
        <f t="shared" si="1595"/>
        <v>148149</v>
      </c>
      <c r="BL3506" s="52">
        <v>0</v>
      </c>
      <c r="BM3506" s="15">
        <f t="shared" si="1596"/>
        <v>148149</v>
      </c>
    </row>
    <row r="3507" spans="1:65">
      <c r="A3507" s="8">
        <v>3505</v>
      </c>
      <c r="B3507" s="1" t="s">
        <v>44</v>
      </c>
      <c r="C3507" s="1">
        <v>1520</v>
      </c>
      <c r="D3507" s="1" t="s">
        <v>314</v>
      </c>
      <c r="E3507" s="1">
        <v>330000096</v>
      </c>
      <c r="F3507" s="1" t="s">
        <v>112</v>
      </c>
      <c r="G3507" s="1" t="s">
        <v>413</v>
      </c>
      <c r="H3507" s="1">
        <v>0</v>
      </c>
      <c r="I3507" s="1" t="s">
        <v>213</v>
      </c>
      <c r="J3507" s="1" t="s">
        <v>49</v>
      </c>
      <c r="K3507" s="1">
        <v>17406001</v>
      </c>
      <c r="L3507" s="1" t="s">
        <v>50</v>
      </c>
      <c r="M3507" s="1" t="s">
        <v>51</v>
      </c>
      <c r="N3507" s="1" t="s">
        <v>64</v>
      </c>
      <c r="O3507" s="1" t="s">
        <v>65</v>
      </c>
      <c r="P3507" s="1" t="s">
        <v>66</v>
      </c>
      <c r="Q3507" s="1" t="s">
        <v>67</v>
      </c>
      <c r="R3507" s="1" t="s">
        <v>87</v>
      </c>
      <c r="S3507" s="1" t="s">
        <v>88</v>
      </c>
      <c r="T3507" s="2">
        <v>43463</v>
      </c>
      <c r="U3507" s="2">
        <v>43463</v>
      </c>
      <c r="V3507" s="1" t="s">
        <v>52</v>
      </c>
      <c r="W3507" s="3">
        <v>1</v>
      </c>
      <c r="X3507" s="1" t="s">
        <v>53</v>
      </c>
      <c r="Y3507" s="4">
        <v>169765</v>
      </c>
      <c r="Z3507" s="4">
        <v>-19849</v>
      </c>
      <c r="AA3507" s="4">
        <v>0</v>
      </c>
      <c r="AB3507" s="4">
        <v>0</v>
      </c>
      <c r="AC3507" s="4">
        <v>0</v>
      </c>
      <c r="AD3507" s="4">
        <v>169765</v>
      </c>
      <c r="AE3507" s="5">
        <v>1555</v>
      </c>
      <c r="AF3507" s="1" t="s">
        <v>70</v>
      </c>
      <c r="AG3507" s="1" t="s">
        <v>71</v>
      </c>
      <c r="AH3507" s="1" t="s">
        <v>89</v>
      </c>
      <c r="AI3507" s="1" t="s">
        <v>57</v>
      </c>
      <c r="AJ3507" s="5">
        <v>10950</v>
      </c>
      <c r="AK3507" s="4">
        <v>-1767</v>
      </c>
      <c r="AL3507" s="4">
        <v>0</v>
      </c>
      <c r="AM3507" s="4">
        <v>0</v>
      </c>
      <c r="AN3507" s="4">
        <v>0</v>
      </c>
      <c r="AO3507" s="4">
        <v>-21616</v>
      </c>
      <c r="AP3507" s="4">
        <v>-21616</v>
      </c>
      <c r="AQ3507" s="4">
        <v>0</v>
      </c>
      <c r="AR3507" s="4">
        <v>148149</v>
      </c>
      <c r="AS3507" s="1" t="s">
        <v>52</v>
      </c>
      <c r="AT3507" s="9">
        <f t="shared" si="1589"/>
        <v>43463</v>
      </c>
      <c r="AU3507" s="9">
        <f t="shared" si="1590"/>
        <v>43435</v>
      </c>
      <c r="AV3507" s="9">
        <v>44798</v>
      </c>
      <c r="AW3507" s="11">
        <f t="shared" si="1591"/>
        <v>3.6575342465753424</v>
      </c>
      <c r="AX3507">
        <v>10</v>
      </c>
      <c r="AY3507" s="12">
        <v>0.05</v>
      </c>
      <c r="AZ3507">
        <f t="shared" si="1592"/>
        <v>9.5000000000000001E-2</v>
      </c>
      <c r="BA3507" s="13">
        <f t="shared" si="1593"/>
        <v>169765</v>
      </c>
      <c r="BB3507" s="16" t="s">
        <v>593</v>
      </c>
      <c r="BC3507" s="16" t="s">
        <v>593</v>
      </c>
      <c r="BD3507" s="16" t="s">
        <v>593</v>
      </c>
      <c r="BE3507" s="16" t="s">
        <v>593</v>
      </c>
      <c r="BF3507" s="16" t="s">
        <v>593</v>
      </c>
      <c r="BG3507" s="16" t="s">
        <v>593</v>
      </c>
      <c r="BH3507" s="16" t="s">
        <v>593</v>
      </c>
      <c r="BI3507" s="14">
        <f t="shared" si="1594"/>
        <v>148149</v>
      </c>
      <c r="BJ3507" s="14">
        <v>0</v>
      </c>
      <c r="BK3507" s="14">
        <f t="shared" si="1595"/>
        <v>148149</v>
      </c>
      <c r="BL3507" s="52">
        <v>0</v>
      </c>
      <c r="BM3507" s="15">
        <f t="shared" si="1596"/>
        <v>148149</v>
      </c>
    </row>
    <row r="3508" spans="1:65">
      <c r="A3508" s="8">
        <v>3506</v>
      </c>
      <c r="B3508" s="1" t="s">
        <v>44</v>
      </c>
      <c r="C3508" s="1">
        <v>1520</v>
      </c>
      <c r="D3508" s="1" t="s">
        <v>314</v>
      </c>
      <c r="E3508" s="1">
        <v>330000097</v>
      </c>
      <c r="F3508" s="1" t="s">
        <v>112</v>
      </c>
      <c r="G3508" s="1" t="s">
        <v>414</v>
      </c>
      <c r="H3508" s="1">
        <v>0</v>
      </c>
      <c r="I3508" s="1" t="s">
        <v>214</v>
      </c>
      <c r="J3508" s="1" t="s">
        <v>49</v>
      </c>
      <c r="K3508" s="1">
        <v>17406001</v>
      </c>
      <c r="L3508" s="1" t="s">
        <v>50</v>
      </c>
      <c r="M3508" s="1" t="s">
        <v>51</v>
      </c>
      <c r="N3508" s="1" t="s">
        <v>64</v>
      </c>
      <c r="O3508" s="1" t="s">
        <v>65</v>
      </c>
      <c r="P3508" s="1" t="s">
        <v>66</v>
      </c>
      <c r="Q3508" s="1" t="s">
        <v>67</v>
      </c>
      <c r="R3508" s="1" t="s">
        <v>87</v>
      </c>
      <c r="S3508" s="1" t="s">
        <v>88</v>
      </c>
      <c r="T3508" s="2">
        <v>43463</v>
      </c>
      <c r="U3508" s="2">
        <v>43463</v>
      </c>
      <c r="V3508" s="1" t="s">
        <v>52</v>
      </c>
      <c r="W3508" s="3">
        <v>1</v>
      </c>
      <c r="X3508" s="1" t="s">
        <v>53</v>
      </c>
      <c r="Y3508" s="4">
        <v>169765</v>
      </c>
      <c r="Z3508" s="4">
        <v>-19849</v>
      </c>
      <c r="AA3508" s="4">
        <v>0</v>
      </c>
      <c r="AB3508" s="4">
        <v>0</v>
      </c>
      <c r="AC3508" s="4">
        <v>0</v>
      </c>
      <c r="AD3508" s="4">
        <v>169765</v>
      </c>
      <c r="AE3508" s="5">
        <v>1555</v>
      </c>
      <c r="AF3508" s="1" t="s">
        <v>70</v>
      </c>
      <c r="AG3508" s="1" t="s">
        <v>71</v>
      </c>
      <c r="AH3508" s="1" t="s">
        <v>89</v>
      </c>
      <c r="AI3508" s="1" t="s">
        <v>57</v>
      </c>
      <c r="AJ3508" s="5">
        <v>10950</v>
      </c>
      <c r="AK3508" s="4">
        <v>-1767</v>
      </c>
      <c r="AL3508" s="4">
        <v>0</v>
      </c>
      <c r="AM3508" s="4">
        <v>0</v>
      </c>
      <c r="AN3508" s="4">
        <v>0</v>
      </c>
      <c r="AO3508" s="4">
        <v>-21616</v>
      </c>
      <c r="AP3508" s="4">
        <v>-21616</v>
      </c>
      <c r="AQ3508" s="4">
        <v>0</v>
      </c>
      <c r="AR3508" s="4">
        <v>148149</v>
      </c>
      <c r="AS3508" s="1" t="s">
        <v>52</v>
      </c>
      <c r="AT3508" s="9">
        <f t="shared" si="1589"/>
        <v>43463</v>
      </c>
      <c r="AU3508" s="9">
        <f t="shared" si="1590"/>
        <v>43435</v>
      </c>
      <c r="AV3508" s="9">
        <v>44798</v>
      </c>
      <c r="AW3508" s="11">
        <f t="shared" si="1591"/>
        <v>3.6575342465753424</v>
      </c>
      <c r="AX3508">
        <v>10</v>
      </c>
      <c r="AY3508" s="12">
        <v>0.05</v>
      </c>
      <c r="AZ3508">
        <f t="shared" si="1592"/>
        <v>9.5000000000000001E-2</v>
      </c>
      <c r="BA3508" s="13">
        <f t="shared" si="1593"/>
        <v>169765</v>
      </c>
      <c r="BB3508" s="16" t="s">
        <v>593</v>
      </c>
      <c r="BC3508" s="16" t="s">
        <v>593</v>
      </c>
      <c r="BD3508" s="16" t="s">
        <v>593</v>
      </c>
      <c r="BE3508" s="16" t="s">
        <v>593</v>
      </c>
      <c r="BF3508" s="16" t="s">
        <v>593</v>
      </c>
      <c r="BG3508" s="16" t="s">
        <v>593</v>
      </c>
      <c r="BH3508" s="16" t="s">
        <v>593</v>
      </c>
      <c r="BI3508" s="14">
        <f t="shared" si="1594"/>
        <v>148149</v>
      </c>
      <c r="BJ3508" s="14">
        <v>0</v>
      </c>
      <c r="BK3508" s="14">
        <f t="shared" si="1595"/>
        <v>148149</v>
      </c>
      <c r="BL3508" s="52">
        <v>0</v>
      </c>
      <c r="BM3508" s="15">
        <f t="shared" si="1596"/>
        <v>148149</v>
      </c>
    </row>
    <row r="3509" spans="1:65">
      <c r="A3509" s="8">
        <v>3507</v>
      </c>
      <c r="B3509" s="1" t="s">
        <v>44</v>
      </c>
      <c r="C3509" s="1">
        <v>1520</v>
      </c>
      <c r="D3509" s="1" t="s">
        <v>314</v>
      </c>
      <c r="E3509" s="1">
        <v>330000098</v>
      </c>
      <c r="F3509" s="1" t="s">
        <v>112</v>
      </c>
      <c r="G3509" s="1" t="s">
        <v>415</v>
      </c>
      <c r="H3509" s="1">
        <v>0</v>
      </c>
      <c r="I3509" s="1" t="s">
        <v>215</v>
      </c>
      <c r="J3509" s="1" t="s">
        <v>49</v>
      </c>
      <c r="K3509" s="1">
        <v>17406001</v>
      </c>
      <c r="L3509" s="1" t="s">
        <v>50</v>
      </c>
      <c r="M3509" s="1" t="s">
        <v>51</v>
      </c>
      <c r="N3509" s="1" t="s">
        <v>64</v>
      </c>
      <c r="O3509" s="1" t="s">
        <v>65</v>
      </c>
      <c r="P3509" s="1" t="s">
        <v>66</v>
      </c>
      <c r="Q3509" s="1" t="s">
        <v>67</v>
      </c>
      <c r="R3509" s="1" t="s">
        <v>87</v>
      </c>
      <c r="S3509" s="1" t="s">
        <v>88</v>
      </c>
      <c r="T3509" s="2">
        <v>43463</v>
      </c>
      <c r="U3509" s="2">
        <v>43463</v>
      </c>
      <c r="V3509" s="1" t="s">
        <v>52</v>
      </c>
      <c r="W3509" s="3">
        <v>1</v>
      </c>
      <c r="X3509" s="1" t="s">
        <v>53</v>
      </c>
      <c r="Y3509" s="4">
        <v>169765</v>
      </c>
      <c r="Z3509" s="4">
        <v>-19849</v>
      </c>
      <c r="AA3509" s="4">
        <v>0</v>
      </c>
      <c r="AB3509" s="4">
        <v>0</v>
      </c>
      <c r="AC3509" s="4">
        <v>0</v>
      </c>
      <c r="AD3509" s="4">
        <v>169765</v>
      </c>
      <c r="AE3509" s="5">
        <v>1555</v>
      </c>
      <c r="AF3509" s="1" t="s">
        <v>70</v>
      </c>
      <c r="AG3509" s="1" t="s">
        <v>71</v>
      </c>
      <c r="AH3509" s="1" t="s">
        <v>89</v>
      </c>
      <c r="AI3509" s="1" t="s">
        <v>57</v>
      </c>
      <c r="AJ3509" s="5">
        <v>10950</v>
      </c>
      <c r="AK3509" s="4">
        <v>-1767</v>
      </c>
      <c r="AL3509" s="4">
        <v>0</v>
      </c>
      <c r="AM3509" s="4">
        <v>0</v>
      </c>
      <c r="AN3509" s="4">
        <v>0</v>
      </c>
      <c r="AO3509" s="4">
        <v>-21616</v>
      </c>
      <c r="AP3509" s="4">
        <v>-21616</v>
      </c>
      <c r="AQ3509" s="4">
        <v>0</v>
      </c>
      <c r="AR3509" s="4">
        <v>148149</v>
      </c>
      <c r="AS3509" s="1" t="s">
        <v>52</v>
      </c>
      <c r="AT3509" s="9">
        <f t="shared" si="1589"/>
        <v>43463</v>
      </c>
      <c r="AU3509" s="9">
        <f t="shared" si="1590"/>
        <v>43435</v>
      </c>
      <c r="AV3509" s="9">
        <v>44798</v>
      </c>
      <c r="AW3509" s="11">
        <f t="shared" si="1591"/>
        <v>3.6575342465753424</v>
      </c>
      <c r="AX3509">
        <v>10</v>
      </c>
      <c r="AY3509" s="12">
        <v>0.05</v>
      </c>
      <c r="AZ3509">
        <f t="shared" si="1592"/>
        <v>9.5000000000000001E-2</v>
      </c>
      <c r="BA3509" s="13">
        <f t="shared" si="1593"/>
        <v>169765</v>
      </c>
      <c r="BB3509" s="16" t="s">
        <v>593</v>
      </c>
      <c r="BC3509" s="16" t="s">
        <v>593</v>
      </c>
      <c r="BD3509" s="16" t="s">
        <v>593</v>
      </c>
      <c r="BE3509" s="16" t="s">
        <v>593</v>
      </c>
      <c r="BF3509" s="16" t="s">
        <v>593</v>
      </c>
      <c r="BG3509" s="16" t="s">
        <v>593</v>
      </c>
      <c r="BH3509" s="16" t="s">
        <v>593</v>
      </c>
      <c r="BI3509" s="14">
        <f t="shared" si="1594"/>
        <v>148149</v>
      </c>
      <c r="BJ3509" s="14">
        <v>0</v>
      </c>
      <c r="BK3509" s="14">
        <f t="shared" si="1595"/>
        <v>148149</v>
      </c>
      <c r="BL3509" s="52">
        <v>0</v>
      </c>
      <c r="BM3509" s="15">
        <f t="shared" si="1596"/>
        <v>148149</v>
      </c>
    </row>
    <row r="3510" spans="1:65">
      <c r="A3510" s="8">
        <v>3508</v>
      </c>
      <c r="B3510" s="1" t="s">
        <v>44</v>
      </c>
      <c r="C3510" s="1">
        <v>1520</v>
      </c>
      <c r="D3510" s="1" t="s">
        <v>314</v>
      </c>
      <c r="E3510" s="1">
        <v>330000099</v>
      </c>
      <c r="F3510" s="1" t="s">
        <v>112</v>
      </c>
      <c r="G3510" s="1" t="s">
        <v>416</v>
      </c>
      <c r="H3510" s="1">
        <v>0</v>
      </c>
      <c r="I3510" s="1" t="s">
        <v>216</v>
      </c>
      <c r="J3510" s="1" t="s">
        <v>49</v>
      </c>
      <c r="K3510" s="1">
        <v>17406001</v>
      </c>
      <c r="L3510" s="1" t="s">
        <v>50</v>
      </c>
      <c r="M3510" s="1" t="s">
        <v>51</v>
      </c>
      <c r="N3510" s="1" t="s">
        <v>64</v>
      </c>
      <c r="O3510" s="1" t="s">
        <v>65</v>
      </c>
      <c r="P3510" s="1" t="s">
        <v>66</v>
      </c>
      <c r="Q3510" s="1" t="s">
        <v>67</v>
      </c>
      <c r="R3510" s="1" t="s">
        <v>87</v>
      </c>
      <c r="S3510" s="1" t="s">
        <v>88</v>
      </c>
      <c r="T3510" s="2">
        <v>43463</v>
      </c>
      <c r="U3510" s="2">
        <v>43463</v>
      </c>
      <c r="V3510" s="1" t="s">
        <v>52</v>
      </c>
      <c r="W3510" s="3">
        <v>1</v>
      </c>
      <c r="X3510" s="1" t="s">
        <v>53</v>
      </c>
      <c r="Y3510" s="4">
        <v>169765</v>
      </c>
      <c r="Z3510" s="4">
        <v>-19849</v>
      </c>
      <c r="AA3510" s="4">
        <v>0</v>
      </c>
      <c r="AB3510" s="4">
        <v>0</v>
      </c>
      <c r="AC3510" s="4">
        <v>0</v>
      </c>
      <c r="AD3510" s="4">
        <v>169765</v>
      </c>
      <c r="AE3510" s="5">
        <v>1555</v>
      </c>
      <c r="AF3510" s="1" t="s">
        <v>70</v>
      </c>
      <c r="AG3510" s="1" t="s">
        <v>71</v>
      </c>
      <c r="AH3510" s="1" t="s">
        <v>89</v>
      </c>
      <c r="AI3510" s="1" t="s">
        <v>57</v>
      </c>
      <c r="AJ3510" s="5">
        <v>10950</v>
      </c>
      <c r="AK3510" s="4">
        <v>-1767</v>
      </c>
      <c r="AL3510" s="4">
        <v>0</v>
      </c>
      <c r="AM3510" s="4">
        <v>0</v>
      </c>
      <c r="AN3510" s="4">
        <v>0</v>
      </c>
      <c r="AO3510" s="4">
        <v>-21616</v>
      </c>
      <c r="AP3510" s="4">
        <v>-21616</v>
      </c>
      <c r="AQ3510" s="4">
        <v>0</v>
      </c>
      <c r="AR3510" s="4">
        <v>148149</v>
      </c>
      <c r="AS3510" s="1" t="s">
        <v>52</v>
      </c>
      <c r="AT3510" s="9">
        <f t="shared" si="1589"/>
        <v>43463</v>
      </c>
      <c r="AU3510" s="9">
        <f t="shared" si="1590"/>
        <v>43435</v>
      </c>
      <c r="AV3510" s="9">
        <v>44798</v>
      </c>
      <c r="AW3510" s="11">
        <f t="shared" si="1591"/>
        <v>3.6575342465753424</v>
      </c>
      <c r="AX3510">
        <v>10</v>
      </c>
      <c r="AY3510" s="12">
        <v>0.05</v>
      </c>
      <c r="AZ3510">
        <f t="shared" si="1592"/>
        <v>9.5000000000000001E-2</v>
      </c>
      <c r="BA3510" s="13">
        <f t="shared" si="1593"/>
        <v>169765</v>
      </c>
      <c r="BB3510" s="16" t="s">
        <v>593</v>
      </c>
      <c r="BC3510" s="16" t="s">
        <v>593</v>
      </c>
      <c r="BD3510" s="16" t="s">
        <v>593</v>
      </c>
      <c r="BE3510" s="16" t="s">
        <v>593</v>
      </c>
      <c r="BF3510" s="16" t="s">
        <v>593</v>
      </c>
      <c r="BG3510" s="16" t="s">
        <v>593</v>
      </c>
      <c r="BH3510" s="16" t="s">
        <v>593</v>
      </c>
      <c r="BI3510" s="14">
        <f t="shared" si="1594"/>
        <v>148149</v>
      </c>
      <c r="BJ3510" s="14">
        <v>0</v>
      </c>
      <c r="BK3510" s="14">
        <f t="shared" si="1595"/>
        <v>148149</v>
      </c>
      <c r="BL3510" s="52">
        <v>0</v>
      </c>
      <c r="BM3510" s="15">
        <f t="shared" si="1596"/>
        <v>148149</v>
      </c>
    </row>
    <row r="3511" spans="1:65">
      <c r="A3511" s="8">
        <v>3509</v>
      </c>
      <c r="B3511" s="1" t="s">
        <v>44</v>
      </c>
      <c r="C3511" s="1">
        <v>1520</v>
      </c>
      <c r="D3511" s="1" t="s">
        <v>314</v>
      </c>
      <c r="E3511" s="1">
        <v>330000100</v>
      </c>
      <c r="F3511" s="1" t="s">
        <v>112</v>
      </c>
      <c r="G3511" s="1" t="s">
        <v>417</v>
      </c>
      <c r="H3511" s="1">
        <v>0</v>
      </c>
      <c r="I3511" s="1" t="s">
        <v>217</v>
      </c>
      <c r="J3511" s="1" t="s">
        <v>49</v>
      </c>
      <c r="K3511" s="1">
        <v>17406001</v>
      </c>
      <c r="L3511" s="1" t="s">
        <v>50</v>
      </c>
      <c r="M3511" s="1" t="s">
        <v>51</v>
      </c>
      <c r="N3511" s="1" t="s">
        <v>64</v>
      </c>
      <c r="O3511" s="1" t="s">
        <v>65</v>
      </c>
      <c r="P3511" s="1" t="s">
        <v>66</v>
      </c>
      <c r="Q3511" s="1" t="s">
        <v>67</v>
      </c>
      <c r="R3511" s="1" t="s">
        <v>87</v>
      </c>
      <c r="S3511" s="1" t="s">
        <v>88</v>
      </c>
      <c r="T3511" s="2">
        <v>43463</v>
      </c>
      <c r="U3511" s="2">
        <v>43463</v>
      </c>
      <c r="V3511" s="1" t="s">
        <v>52</v>
      </c>
      <c r="W3511" s="3">
        <v>1</v>
      </c>
      <c r="X3511" s="1" t="s">
        <v>53</v>
      </c>
      <c r="Y3511" s="4">
        <v>169765</v>
      </c>
      <c r="Z3511" s="4">
        <v>-19849</v>
      </c>
      <c r="AA3511" s="4">
        <v>0</v>
      </c>
      <c r="AB3511" s="4">
        <v>0</v>
      </c>
      <c r="AC3511" s="4">
        <v>0</v>
      </c>
      <c r="AD3511" s="4">
        <v>169765</v>
      </c>
      <c r="AE3511" s="5">
        <v>1555</v>
      </c>
      <c r="AF3511" s="1" t="s">
        <v>70</v>
      </c>
      <c r="AG3511" s="1" t="s">
        <v>71</v>
      </c>
      <c r="AH3511" s="1" t="s">
        <v>89</v>
      </c>
      <c r="AI3511" s="1" t="s">
        <v>57</v>
      </c>
      <c r="AJ3511" s="5">
        <v>10950</v>
      </c>
      <c r="AK3511" s="4">
        <v>-1767</v>
      </c>
      <c r="AL3511" s="4">
        <v>0</v>
      </c>
      <c r="AM3511" s="4">
        <v>0</v>
      </c>
      <c r="AN3511" s="4">
        <v>0</v>
      </c>
      <c r="AO3511" s="4">
        <v>-21616</v>
      </c>
      <c r="AP3511" s="4">
        <v>-21616</v>
      </c>
      <c r="AQ3511" s="4">
        <v>0</v>
      </c>
      <c r="AR3511" s="4">
        <v>148149</v>
      </c>
      <c r="AS3511" s="1" t="s">
        <v>52</v>
      </c>
      <c r="AT3511" s="9">
        <f t="shared" si="1589"/>
        <v>43463</v>
      </c>
      <c r="AU3511" s="9">
        <f t="shared" si="1590"/>
        <v>43435</v>
      </c>
      <c r="AV3511" s="9">
        <v>44798</v>
      </c>
      <c r="AW3511" s="11">
        <f t="shared" si="1591"/>
        <v>3.6575342465753424</v>
      </c>
      <c r="AX3511">
        <v>10</v>
      </c>
      <c r="AY3511" s="12">
        <v>0.05</v>
      </c>
      <c r="AZ3511">
        <f t="shared" si="1592"/>
        <v>9.5000000000000001E-2</v>
      </c>
      <c r="BA3511" s="13">
        <f t="shared" si="1593"/>
        <v>169765</v>
      </c>
      <c r="BB3511" s="16" t="s">
        <v>593</v>
      </c>
      <c r="BC3511" s="16" t="s">
        <v>593</v>
      </c>
      <c r="BD3511" s="16" t="s">
        <v>593</v>
      </c>
      <c r="BE3511" s="16" t="s">
        <v>593</v>
      </c>
      <c r="BF3511" s="16" t="s">
        <v>593</v>
      </c>
      <c r="BG3511" s="16" t="s">
        <v>593</v>
      </c>
      <c r="BH3511" s="16" t="s">
        <v>593</v>
      </c>
      <c r="BI3511" s="14">
        <f t="shared" si="1594"/>
        <v>148149</v>
      </c>
      <c r="BJ3511" s="14">
        <v>0</v>
      </c>
      <c r="BK3511" s="14">
        <f t="shared" si="1595"/>
        <v>148149</v>
      </c>
      <c r="BL3511" s="52">
        <v>0</v>
      </c>
      <c r="BM3511" s="15">
        <f t="shared" si="1596"/>
        <v>148149</v>
      </c>
    </row>
    <row r="3512" spans="1:65">
      <c r="A3512" s="8">
        <v>3510</v>
      </c>
      <c r="B3512" s="1" t="s">
        <v>44</v>
      </c>
      <c r="C3512" s="1">
        <v>1520</v>
      </c>
      <c r="D3512" s="1" t="s">
        <v>314</v>
      </c>
      <c r="E3512" s="1">
        <v>330000101</v>
      </c>
      <c r="F3512" s="1" t="s">
        <v>112</v>
      </c>
      <c r="G3512" s="1" t="s">
        <v>418</v>
      </c>
      <c r="H3512" s="1">
        <v>0</v>
      </c>
      <c r="I3512" s="1" t="s">
        <v>218</v>
      </c>
      <c r="J3512" s="1" t="s">
        <v>49</v>
      </c>
      <c r="K3512" s="1">
        <v>17406001</v>
      </c>
      <c r="L3512" s="1" t="s">
        <v>50</v>
      </c>
      <c r="M3512" s="1" t="s">
        <v>51</v>
      </c>
      <c r="N3512" s="1" t="s">
        <v>64</v>
      </c>
      <c r="O3512" s="1" t="s">
        <v>65</v>
      </c>
      <c r="P3512" s="1" t="s">
        <v>66</v>
      </c>
      <c r="Q3512" s="1" t="s">
        <v>67</v>
      </c>
      <c r="R3512" s="1" t="s">
        <v>87</v>
      </c>
      <c r="S3512" s="1" t="s">
        <v>88</v>
      </c>
      <c r="T3512" s="2">
        <v>43463</v>
      </c>
      <c r="U3512" s="2">
        <v>43463</v>
      </c>
      <c r="V3512" s="1" t="s">
        <v>52</v>
      </c>
      <c r="W3512" s="3">
        <v>1</v>
      </c>
      <c r="X3512" s="1" t="s">
        <v>53</v>
      </c>
      <c r="Y3512" s="4">
        <v>169765</v>
      </c>
      <c r="Z3512" s="4">
        <v>-19849</v>
      </c>
      <c r="AA3512" s="4">
        <v>0</v>
      </c>
      <c r="AB3512" s="4">
        <v>0</v>
      </c>
      <c r="AC3512" s="4">
        <v>0</v>
      </c>
      <c r="AD3512" s="4">
        <v>169765</v>
      </c>
      <c r="AE3512" s="5">
        <v>1555</v>
      </c>
      <c r="AF3512" s="1" t="s">
        <v>70</v>
      </c>
      <c r="AG3512" s="1" t="s">
        <v>71</v>
      </c>
      <c r="AH3512" s="1" t="s">
        <v>89</v>
      </c>
      <c r="AI3512" s="1" t="s">
        <v>57</v>
      </c>
      <c r="AJ3512" s="5">
        <v>10950</v>
      </c>
      <c r="AK3512" s="4">
        <v>-1767</v>
      </c>
      <c r="AL3512" s="4">
        <v>0</v>
      </c>
      <c r="AM3512" s="4">
        <v>0</v>
      </c>
      <c r="AN3512" s="4">
        <v>0</v>
      </c>
      <c r="AO3512" s="4">
        <v>-21616</v>
      </c>
      <c r="AP3512" s="4">
        <v>-21616</v>
      </c>
      <c r="AQ3512" s="4">
        <v>0</v>
      </c>
      <c r="AR3512" s="4">
        <v>148149</v>
      </c>
      <c r="AS3512" s="1" t="s">
        <v>52</v>
      </c>
      <c r="AT3512" s="9">
        <f t="shared" si="1589"/>
        <v>43463</v>
      </c>
      <c r="AU3512" s="9">
        <f t="shared" si="1590"/>
        <v>43435</v>
      </c>
      <c r="AV3512" s="9">
        <v>44798</v>
      </c>
      <c r="AW3512" s="11">
        <f t="shared" si="1591"/>
        <v>3.6575342465753424</v>
      </c>
      <c r="AX3512">
        <v>10</v>
      </c>
      <c r="AY3512" s="12">
        <v>0.05</v>
      </c>
      <c r="AZ3512">
        <f t="shared" si="1592"/>
        <v>9.5000000000000001E-2</v>
      </c>
      <c r="BA3512" s="13">
        <f t="shared" si="1593"/>
        <v>169765</v>
      </c>
      <c r="BB3512" s="16" t="s">
        <v>593</v>
      </c>
      <c r="BC3512" s="16" t="s">
        <v>593</v>
      </c>
      <c r="BD3512" s="16" t="s">
        <v>593</v>
      </c>
      <c r="BE3512" s="16" t="s">
        <v>593</v>
      </c>
      <c r="BF3512" s="16" t="s">
        <v>593</v>
      </c>
      <c r="BG3512" s="16" t="s">
        <v>593</v>
      </c>
      <c r="BH3512" s="16" t="s">
        <v>593</v>
      </c>
      <c r="BI3512" s="14">
        <f t="shared" si="1594"/>
        <v>148149</v>
      </c>
      <c r="BJ3512" s="14">
        <v>0</v>
      </c>
      <c r="BK3512" s="14">
        <f t="shared" si="1595"/>
        <v>148149</v>
      </c>
      <c r="BL3512" s="52">
        <v>0</v>
      </c>
      <c r="BM3512" s="15">
        <f t="shared" si="1596"/>
        <v>148149</v>
      </c>
    </row>
    <row r="3513" spans="1:65">
      <c r="A3513" s="8">
        <v>3511</v>
      </c>
      <c r="B3513" s="1" t="s">
        <v>44</v>
      </c>
      <c r="C3513" s="1">
        <v>1520</v>
      </c>
      <c r="D3513" s="1" t="s">
        <v>314</v>
      </c>
      <c r="E3513" s="1">
        <v>330000102</v>
      </c>
      <c r="F3513" s="1" t="s">
        <v>112</v>
      </c>
      <c r="G3513" s="1" t="s">
        <v>419</v>
      </c>
      <c r="H3513" s="1">
        <v>0</v>
      </c>
      <c r="I3513" s="1" t="s">
        <v>219</v>
      </c>
      <c r="J3513" s="1" t="s">
        <v>49</v>
      </c>
      <c r="K3513" s="1">
        <v>17406001</v>
      </c>
      <c r="L3513" s="1" t="s">
        <v>50</v>
      </c>
      <c r="M3513" s="1" t="s">
        <v>51</v>
      </c>
      <c r="N3513" s="1" t="s">
        <v>64</v>
      </c>
      <c r="O3513" s="1" t="s">
        <v>65</v>
      </c>
      <c r="P3513" s="1" t="s">
        <v>66</v>
      </c>
      <c r="Q3513" s="1" t="s">
        <v>67</v>
      </c>
      <c r="R3513" s="1" t="s">
        <v>87</v>
      </c>
      <c r="S3513" s="1" t="s">
        <v>88</v>
      </c>
      <c r="T3513" s="2">
        <v>43463</v>
      </c>
      <c r="U3513" s="2">
        <v>43463</v>
      </c>
      <c r="V3513" s="1" t="s">
        <v>52</v>
      </c>
      <c r="W3513" s="3">
        <v>1</v>
      </c>
      <c r="X3513" s="1" t="s">
        <v>53</v>
      </c>
      <c r="Y3513" s="4">
        <v>169765</v>
      </c>
      <c r="Z3513" s="4">
        <v>-19849</v>
      </c>
      <c r="AA3513" s="4">
        <v>0</v>
      </c>
      <c r="AB3513" s="4">
        <v>0</v>
      </c>
      <c r="AC3513" s="4">
        <v>0</v>
      </c>
      <c r="AD3513" s="4">
        <v>169765</v>
      </c>
      <c r="AE3513" s="5">
        <v>1555</v>
      </c>
      <c r="AF3513" s="1" t="s">
        <v>70</v>
      </c>
      <c r="AG3513" s="1" t="s">
        <v>71</v>
      </c>
      <c r="AH3513" s="1" t="s">
        <v>89</v>
      </c>
      <c r="AI3513" s="1" t="s">
        <v>57</v>
      </c>
      <c r="AJ3513" s="5">
        <v>10950</v>
      </c>
      <c r="AK3513" s="4">
        <v>-1767</v>
      </c>
      <c r="AL3513" s="4">
        <v>0</v>
      </c>
      <c r="AM3513" s="4">
        <v>0</v>
      </c>
      <c r="AN3513" s="4">
        <v>0</v>
      </c>
      <c r="AO3513" s="4">
        <v>-21616</v>
      </c>
      <c r="AP3513" s="4">
        <v>-21616</v>
      </c>
      <c r="AQ3513" s="4">
        <v>0</v>
      </c>
      <c r="AR3513" s="4">
        <v>148149</v>
      </c>
      <c r="AS3513" s="1" t="s">
        <v>52</v>
      </c>
      <c r="AT3513" s="9">
        <f t="shared" si="1589"/>
        <v>43463</v>
      </c>
      <c r="AU3513" s="9">
        <f t="shared" si="1590"/>
        <v>43435</v>
      </c>
      <c r="AV3513" s="9">
        <v>44798</v>
      </c>
      <c r="AW3513" s="11">
        <f t="shared" si="1591"/>
        <v>3.6575342465753424</v>
      </c>
      <c r="AX3513">
        <v>10</v>
      </c>
      <c r="AY3513" s="12">
        <v>0.05</v>
      </c>
      <c r="AZ3513">
        <f t="shared" si="1592"/>
        <v>9.5000000000000001E-2</v>
      </c>
      <c r="BA3513" s="13">
        <f t="shared" si="1593"/>
        <v>169765</v>
      </c>
      <c r="BB3513" s="16" t="s">
        <v>593</v>
      </c>
      <c r="BC3513" s="16" t="s">
        <v>593</v>
      </c>
      <c r="BD3513" s="16" t="s">
        <v>593</v>
      </c>
      <c r="BE3513" s="16" t="s">
        <v>593</v>
      </c>
      <c r="BF3513" s="16" t="s">
        <v>593</v>
      </c>
      <c r="BG3513" s="16" t="s">
        <v>593</v>
      </c>
      <c r="BH3513" s="16" t="s">
        <v>593</v>
      </c>
      <c r="BI3513" s="14">
        <f t="shared" si="1594"/>
        <v>148149</v>
      </c>
      <c r="BJ3513" s="14">
        <v>0</v>
      </c>
      <c r="BK3513" s="14">
        <f t="shared" si="1595"/>
        <v>148149</v>
      </c>
      <c r="BL3513" s="52">
        <v>0</v>
      </c>
      <c r="BM3513" s="15">
        <f t="shared" si="1596"/>
        <v>148149</v>
      </c>
    </row>
    <row r="3514" spans="1:65">
      <c r="A3514" s="8">
        <v>3512</v>
      </c>
      <c r="B3514" s="1" t="s">
        <v>44</v>
      </c>
      <c r="C3514" s="1">
        <v>1520</v>
      </c>
      <c r="D3514" s="1" t="s">
        <v>314</v>
      </c>
      <c r="E3514" s="1">
        <v>330000103</v>
      </c>
      <c r="F3514" s="1" t="s">
        <v>112</v>
      </c>
      <c r="G3514" s="1" t="s">
        <v>420</v>
      </c>
      <c r="H3514" s="1">
        <v>0</v>
      </c>
      <c r="I3514" s="1" t="s">
        <v>220</v>
      </c>
      <c r="J3514" s="1" t="s">
        <v>49</v>
      </c>
      <c r="K3514" s="1">
        <v>17406001</v>
      </c>
      <c r="L3514" s="1" t="s">
        <v>50</v>
      </c>
      <c r="M3514" s="1" t="s">
        <v>51</v>
      </c>
      <c r="N3514" s="1" t="s">
        <v>64</v>
      </c>
      <c r="O3514" s="1" t="s">
        <v>65</v>
      </c>
      <c r="P3514" s="1" t="s">
        <v>66</v>
      </c>
      <c r="Q3514" s="1" t="s">
        <v>67</v>
      </c>
      <c r="R3514" s="1" t="s">
        <v>87</v>
      </c>
      <c r="S3514" s="1" t="s">
        <v>88</v>
      </c>
      <c r="T3514" s="2">
        <v>43463</v>
      </c>
      <c r="U3514" s="2">
        <v>43463</v>
      </c>
      <c r="V3514" s="1" t="s">
        <v>52</v>
      </c>
      <c r="W3514" s="3">
        <v>1</v>
      </c>
      <c r="X3514" s="1" t="s">
        <v>53</v>
      </c>
      <c r="Y3514" s="4">
        <v>169765</v>
      </c>
      <c r="Z3514" s="4">
        <v>-19849</v>
      </c>
      <c r="AA3514" s="4">
        <v>0</v>
      </c>
      <c r="AB3514" s="4">
        <v>0</v>
      </c>
      <c r="AC3514" s="4">
        <v>0</v>
      </c>
      <c r="AD3514" s="4">
        <v>169765</v>
      </c>
      <c r="AE3514" s="5">
        <v>1555</v>
      </c>
      <c r="AF3514" s="1" t="s">
        <v>70</v>
      </c>
      <c r="AG3514" s="1" t="s">
        <v>71</v>
      </c>
      <c r="AH3514" s="1" t="s">
        <v>89</v>
      </c>
      <c r="AI3514" s="1" t="s">
        <v>57</v>
      </c>
      <c r="AJ3514" s="5">
        <v>10950</v>
      </c>
      <c r="AK3514" s="4">
        <v>-1767</v>
      </c>
      <c r="AL3514" s="4">
        <v>0</v>
      </c>
      <c r="AM3514" s="4">
        <v>0</v>
      </c>
      <c r="AN3514" s="4">
        <v>0</v>
      </c>
      <c r="AO3514" s="4">
        <v>-21616</v>
      </c>
      <c r="AP3514" s="4">
        <v>-21616</v>
      </c>
      <c r="AQ3514" s="4">
        <v>0</v>
      </c>
      <c r="AR3514" s="4">
        <v>148149</v>
      </c>
      <c r="AS3514" s="1" t="s">
        <v>52</v>
      </c>
      <c r="AT3514" s="9">
        <f t="shared" si="1589"/>
        <v>43463</v>
      </c>
      <c r="AU3514" s="9">
        <f t="shared" si="1590"/>
        <v>43435</v>
      </c>
      <c r="AV3514" s="9">
        <v>44798</v>
      </c>
      <c r="AW3514" s="11">
        <f t="shared" si="1591"/>
        <v>3.6575342465753424</v>
      </c>
      <c r="AX3514">
        <v>10</v>
      </c>
      <c r="AY3514" s="12">
        <v>0.05</v>
      </c>
      <c r="AZ3514">
        <f t="shared" si="1592"/>
        <v>9.5000000000000001E-2</v>
      </c>
      <c r="BA3514" s="13">
        <f t="shared" si="1593"/>
        <v>169765</v>
      </c>
      <c r="BB3514" s="16" t="s">
        <v>593</v>
      </c>
      <c r="BC3514" s="16" t="s">
        <v>593</v>
      </c>
      <c r="BD3514" s="16" t="s">
        <v>593</v>
      </c>
      <c r="BE3514" s="16" t="s">
        <v>593</v>
      </c>
      <c r="BF3514" s="16" t="s">
        <v>593</v>
      </c>
      <c r="BG3514" s="16" t="s">
        <v>593</v>
      </c>
      <c r="BH3514" s="16" t="s">
        <v>593</v>
      </c>
      <c r="BI3514" s="14">
        <f t="shared" si="1594"/>
        <v>148149</v>
      </c>
      <c r="BJ3514" s="14">
        <v>0</v>
      </c>
      <c r="BK3514" s="14">
        <f t="shared" si="1595"/>
        <v>148149</v>
      </c>
      <c r="BL3514" s="52">
        <v>0</v>
      </c>
      <c r="BM3514" s="15">
        <f t="shared" si="1596"/>
        <v>148149</v>
      </c>
    </row>
    <row r="3515" spans="1:65">
      <c r="A3515" s="8">
        <v>3513</v>
      </c>
      <c r="B3515" s="1" t="s">
        <v>44</v>
      </c>
      <c r="C3515" s="1">
        <v>1520</v>
      </c>
      <c r="D3515" s="1" t="s">
        <v>314</v>
      </c>
      <c r="E3515" s="1">
        <v>330000104</v>
      </c>
      <c r="F3515" s="1" t="s">
        <v>112</v>
      </c>
      <c r="G3515" s="1" t="s">
        <v>421</v>
      </c>
      <c r="H3515" s="1">
        <v>0</v>
      </c>
      <c r="I3515" s="1" t="s">
        <v>221</v>
      </c>
      <c r="J3515" s="1" t="s">
        <v>49</v>
      </c>
      <c r="K3515" s="1">
        <v>17406001</v>
      </c>
      <c r="L3515" s="1" t="s">
        <v>50</v>
      </c>
      <c r="M3515" s="1" t="s">
        <v>51</v>
      </c>
      <c r="N3515" s="1" t="s">
        <v>64</v>
      </c>
      <c r="O3515" s="1" t="s">
        <v>65</v>
      </c>
      <c r="P3515" s="1" t="s">
        <v>66</v>
      </c>
      <c r="Q3515" s="1" t="s">
        <v>67</v>
      </c>
      <c r="R3515" s="1" t="s">
        <v>87</v>
      </c>
      <c r="S3515" s="1" t="s">
        <v>88</v>
      </c>
      <c r="T3515" s="2">
        <v>43463</v>
      </c>
      <c r="U3515" s="2">
        <v>43463</v>
      </c>
      <c r="V3515" s="1" t="s">
        <v>52</v>
      </c>
      <c r="W3515" s="3">
        <v>1</v>
      </c>
      <c r="X3515" s="1" t="s">
        <v>53</v>
      </c>
      <c r="Y3515" s="4">
        <v>169765</v>
      </c>
      <c r="Z3515" s="4">
        <v>-19849</v>
      </c>
      <c r="AA3515" s="4">
        <v>0</v>
      </c>
      <c r="AB3515" s="4">
        <v>0</v>
      </c>
      <c r="AC3515" s="4">
        <v>0</v>
      </c>
      <c r="AD3515" s="4">
        <v>169765</v>
      </c>
      <c r="AE3515" s="5">
        <v>1555</v>
      </c>
      <c r="AF3515" s="1" t="s">
        <v>70</v>
      </c>
      <c r="AG3515" s="1" t="s">
        <v>71</v>
      </c>
      <c r="AH3515" s="1" t="s">
        <v>89</v>
      </c>
      <c r="AI3515" s="1" t="s">
        <v>57</v>
      </c>
      <c r="AJ3515" s="5">
        <v>10950</v>
      </c>
      <c r="AK3515" s="4">
        <v>-1767</v>
      </c>
      <c r="AL3515" s="4">
        <v>0</v>
      </c>
      <c r="AM3515" s="4">
        <v>0</v>
      </c>
      <c r="AN3515" s="4">
        <v>0</v>
      </c>
      <c r="AO3515" s="4">
        <v>-21616</v>
      </c>
      <c r="AP3515" s="4">
        <v>-21616</v>
      </c>
      <c r="AQ3515" s="4">
        <v>0</v>
      </c>
      <c r="AR3515" s="4">
        <v>148149</v>
      </c>
      <c r="AS3515" s="1" t="s">
        <v>52</v>
      </c>
      <c r="AT3515" s="9">
        <f t="shared" si="1589"/>
        <v>43463</v>
      </c>
      <c r="AU3515" s="9">
        <f t="shared" si="1590"/>
        <v>43435</v>
      </c>
      <c r="AV3515" s="9">
        <v>44798</v>
      </c>
      <c r="AW3515" s="11">
        <f t="shared" si="1591"/>
        <v>3.6575342465753424</v>
      </c>
      <c r="AX3515">
        <v>10</v>
      </c>
      <c r="AY3515" s="12">
        <v>0.05</v>
      </c>
      <c r="AZ3515">
        <f t="shared" si="1592"/>
        <v>9.5000000000000001E-2</v>
      </c>
      <c r="BA3515" s="13">
        <f t="shared" si="1593"/>
        <v>169765</v>
      </c>
      <c r="BB3515" s="16" t="s">
        <v>593</v>
      </c>
      <c r="BC3515" s="16" t="s">
        <v>593</v>
      </c>
      <c r="BD3515" s="16" t="s">
        <v>593</v>
      </c>
      <c r="BE3515" s="16" t="s">
        <v>593</v>
      </c>
      <c r="BF3515" s="16" t="s">
        <v>593</v>
      </c>
      <c r="BG3515" s="16" t="s">
        <v>593</v>
      </c>
      <c r="BH3515" s="16" t="s">
        <v>593</v>
      </c>
      <c r="BI3515" s="14">
        <f t="shared" si="1594"/>
        <v>148149</v>
      </c>
      <c r="BJ3515" s="14">
        <v>0</v>
      </c>
      <c r="BK3515" s="14">
        <f t="shared" si="1595"/>
        <v>148149</v>
      </c>
      <c r="BL3515" s="52">
        <v>0</v>
      </c>
      <c r="BM3515" s="15">
        <f t="shared" si="1596"/>
        <v>148149</v>
      </c>
    </row>
    <row r="3516" spans="1:65">
      <c r="A3516" s="8">
        <v>3514</v>
      </c>
      <c r="B3516" s="1" t="s">
        <v>44</v>
      </c>
      <c r="C3516" s="1">
        <v>1520</v>
      </c>
      <c r="D3516" s="1" t="s">
        <v>314</v>
      </c>
      <c r="E3516" s="1">
        <v>330000105</v>
      </c>
      <c r="F3516" s="1" t="s">
        <v>112</v>
      </c>
      <c r="G3516" s="1" t="s">
        <v>422</v>
      </c>
      <c r="H3516" s="1">
        <v>0</v>
      </c>
      <c r="I3516" s="1" t="s">
        <v>222</v>
      </c>
      <c r="J3516" s="1" t="s">
        <v>49</v>
      </c>
      <c r="K3516" s="1">
        <v>17406001</v>
      </c>
      <c r="L3516" s="1" t="s">
        <v>50</v>
      </c>
      <c r="M3516" s="1" t="s">
        <v>51</v>
      </c>
      <c r="N3516" s="1" t="s">
        <v>64</v>
      </c>
      <c r="O3516" s="1" t="s">
        <v>65</v>
      </c>
      <c r="P3516" s="1" t="s">
        <v>66</v>
      </c>
      <c r="Q3516" s="1" t="s">
        <v>67</v>
      </c>
      <c r="R3516" s="1" t="s">
        <v>87</v>
      </c>
      <c r="S3516" s="1" t="s">
        <v>88</v>
      </c>
      <c r="T3516" s="2">
        <v>43463</v>
      </c>
      <c r="U3516" s="2">
        <v>43463</v>
      </c>
      <c r="V3516" s="1" t="s">
        <v>52</v>
      </c>
      <c r="W3516" s="3">
        <v>1</v>
      </c>
      <c r="X3516" s="1" t="s">
        <v>53</v>
      </c>
      <c r="Y3516" s="4">
        <v>169765</v>
      </c>
      <c r="Z3516" s="4">
        <v>-19849</v>
      </c>
      <c r="AA3516" s="4">
        <v>0</v>
      </c>
      <c r="AB3516" s="4">
        <v>0</v>
      </c>
      <c r="AC3516" s="4">
        <v>0</v>
      </c>
      <c r="AD3516" s="4">
        <v>169765</v>
      </c>
      <c r="AE3516" s="5">
        <v>1555</v>
      </c>
      <c r="AF3516" s="1" t="s">
        <v>70</v>
      </c>
      <c r="AG3516" s="1" t="s">
        <v>71</v>
      </c>
      <c r="AH3516" s="1" t="s">
        <v>89</v>
      </c>
      <c r="AI3516" s="1" t="s">
        <v>57</v>
      </c>
      <c r="AJ3516" s="5">
        <v>10950</v>
      </c>
      <c r="AK3516" s="4">
        <v>-1767</v>
      </c>
      <c r="AL3516" s="4">
        <v>0</v>
      </c>
      <c r="AM3516" s="4">
        <v>0</v>
      </c>
      <c r="AN3516" s="4">
        <v>0</v>
      </c>
      <c r="AO3516" s="4">
        <v>-21616</v>
      </c>
      <c r="AP3516" s="4">
        <v>-21616</v>
      </c>
      <c r="AQ3516" s="4">
        <v>0</v>
      </c>
      <c r="AR3516" s="4">
        <v>148149</v>
      </c>
      <c r="AS3516" s="1" t="s">
        <v>52</v>
      </c>
      <c r="AT3516" s="9">
        <f t="shared" si="1589"/>
        <v>43463</v>
      </c>
      <c r="AU3516" s="9">
        <f t="shared" si="1590"/>
        <v>43435</v>
      </c>
      <c r="AV3516" s="9">
        <v>44798</v>
      </c>
      <c r="AW3516" s="11">
        <f t="shared" si="1591"/>
        <v>3.6575342465753424</v>
      </c>
      <c r="AX3516">
        <v>10</v>
      </c>
      <c r="AY3516" s="12">
        <v>0.05</v>
      </c>
      <c r="AZ3516">
        <f t="shared" si="1592"/>
        <v>9.5000000000000001E-2</v>
      </c>
      <c r="BA3516" s="13">
        <f t="shared" si="1593"/>
        <v>169765</v>
      </c>
      <c r="BB3516" s="16" t="s">
        <v>593</v>
      </c>
      <c r="BC3516" s="16" t="s">
        <v>593</v>
      </c>
      <c r="BD3516" s="16" t="s">
        <v>593</v>
      </c>
      <c r="BE3516" s="16" t="s">
        <v>593</v>
      </c>
      <c r="BF3516" s="16" t="s">
        <v>593</v>
      </c>
      <c r="BG3516" s="16" t="s">
        <v>593</v>
      </c>
      <c r="BH3516" s="16" t="s">
        <v>593</v>
      </c>
      <c r="BI3516" s="14">
        <f t="shared" si="1594"/>
        <v>148149</v>
      </c>
      <c r="BJ3516" s="14">
        <v>0</v>
      </c>
      <c r="BK3516" s="14">
        <f t="shared" si="1595"/>
        <v>148149</v>
      </c>
      <c r="BL3516" s="52">
        <v>0</v>
      </c>
      <c r="BM3516" s="15">
        <f t="shared" si="1596"/>
        <v>148149</v>
      </c>
    </row>
    <row r="3517" spans="1:65">
      <c r="A3517" s="8">
        <v>3515</v>
      </c>
      <c r="B3517" s="1" t="s">
        <v>44</v>
      </c>
      <c r="C3517" s="1">
        <v>1520</v>
      </c>
      <c r="D3517" s="1" t="s">
        <v>314</v>
      </c>
      <c r="E3517" s="1">
        <v>330000106</v>
      </c>
      <c r="F3517" s="1" t="s">
        <v>112</v>
      </c>
      <c r="G3517" s="1" t="s">
        <v>423</v>
      </c>
      <c r="H3517" s="1">
        <v>0</v>
      </c>
      <c r="I3517" s="1" t="s">
        <v>223</v>
      </c>
      <c r="J3517" s="1" t="s">
        <v>49</v>
      </c>
      <c r="K3517" s="1">
        <v>17406001</v>
      </c>
      <c r="L3517" s="1" t="s">
        <v>50</v>
      </c>
      <c r="M3517" s="1" t="s">
        <v>51</v>
      </c>
      <c r="N3517" s="1" t="s">
        <v>64</v>
      </c>
      <c r="O3517" s="1" t="s">
        <v>65</v>
      </c>
      <c r="P3517" s="1" t="s">
        <v>66</v>
      </c>
      <c r="Q3517" s="1" t="s">
        <v>67</v>
      </c>
      <c r="R3517" s="1" t="s">
        <v>87</v>
      </c>
      <c r="S3517" s="1" t="s">
        <v>88</v>
      </c>
      <c r="T3517" s="2">
        <v>43463</v>
      </c>
      <c r="U3517" s="2">
        <v>43463</v>
      </c>
      <c r="V3517" s="1" t="s">
        <v>52</v>
      </c>
      <c r="W3517" s="3">
        <v>1</v>
      </c>
      <c r="X3517" s="1" t="s">
        <v>53</v>
      </c>
      <c r="Y3517" s="4">
        <v>169765</v>
      </c>
      <c r="Z3517" s="4">
        <v>-19849</v>
      </c>
      <c r="AA3517" s="4">
        <v>0</v>
      </c>
      <c r="AB3517" s="4">
        <v>0</v>
      </c>
      <c r="AC3517" s="4">
        <v>0</v>
      </c>
      <c r="AD3517" s="4">
        <v>169765</v>
      </c>
      <c r="AE3517" s="5">
        <v>1555</v>
      </c>
      <c r="AF3517" s="1" t="s">
        <v>70</v>
      </c>
      <c r="AG3517" s="1" t="s">
        <v>71</v>
      </c>
      <c r="AH3517" s="1" t="s">
        <v>89</v>
      </c>
      <c r="AI3517" s="1" t="s">
        <v>57</v>
      </c>
      <c r="AJ3517" s="5">
        <v>10950</v>
      </c>
      <c r="AK3517" s="4">
        <v>-1767</v>
      </c>
      <c r="AL3517" s="4">
        <v>0</v>
      </c>
      <c r="AM3517" s="4">
        <v>0</v>
      </c>
      <c r="AN3517" s="4">
        <v>0</v>
      </c>
      <c r="AO3517" s="4">
        <v>-21616</v>
      </c>
      <c r="AP3517" s="4">
        <v>-21616</v>
      </c>
      <c r="AQ3517" s="4">
        <v>0</v>
      </c>
      <c r="AR3517" s="4">
        <v>148149</v>
      </c>
      <c r="AS3517" s="1" t="s">
        <v>52</v>
      </c>
      <c r="AT3517" s="9">
        <f t="shared" si="1589"/>
        <v>43463</v>
      </c>
      <c r="AU3517" s="9">
        <f t="shared" si="1590"/>
        <v>43435</v>
      </c>
      <c r="AV3517" s="9">
        <v>44798</v>
      </c>
      <c r="AW3517" s="11">
        <f t="shared" si="1591"/>
        <v>3.6575342465753424</v>
      </c>
      <c r="AX3517">
        <v>10</v>
      </c>
      <c r="AY3517" s="12">
        <v>0.05</v>
      </c>
      <c r="AZ3517">
        <f t="shared" si="1592"/>
        <v>9.5000000000000001E-2</v>
      </c>
      <c r="BA3517" s="13">
        <f t="shared" si="1593"/>
        <v>169765</v>
      </c>
      <c r="BB3517" s="16" t="s">
        <v>593</v>
      </c>
      <c r="BC3517" s="16" t="s">
        <v>593</v>
      </c>
      <c r="BD3517" s="16" t="s">
        <v>593</v>
      </c>
      <c r="BE3517" s="16" t="s">
        <v>593</v>
      </c>
      <c r="BF3517" s="16" t="s">
        <v>593</v>
      </c>
      <c r="BG3517" s="16" t="s">
        <v>593</v>
      </c>
      <c r="BH3517" s="16" t="s">
        <v>593</v>
      </c>
      <c r="BI3517" s="14">
        <f t="shared" si="1594"/>
        <v>148149</v>
      </c>
      <c r="BJ3517" s="14">
        <v>0</v>
      </c>
      <c r="BK3517" s="14">
        <f t="shared" si="1595"/>
        <v>148149</v>
      </c>
      <c r="BL3517" s="52">
        <v>0</v>
      </c>
      <c r="BM3517" s="15">
        <f t="shared" si="1596"/>
        <v>148149</v>
      </c>
    </row>
    <row r="3518" spans="1:65">
      <c r="A3518" s="8">
        <v>3516</v>
      </c>
      <c r="B3518" s="1" t="s">
        <v>44</v>
      </c>
      <c r="C3518" s="1">
        <v>1520</v>
      </c>
      <c r="D3518" s="1" t="s">
        <v>314</v>
      </c>
      <c r="E3518" s="1">
        <v>330000107</v>
      </c>
      <c r="F3518" s="1" t="s">
        <v>112</v>
      </c>
      <c r="G3518" s="1" t="s">
        <v>424</v>
      </c>
      <c r="H3518" s="1">
        <v>0</v>
      </c>
      <c r="I3518" s="1" t="s">
        <v>224</v>
      </c>
      <c r="J3518" s="1" t="s">
        <v>49</v>
      </c>
      <c r="K3518" s="1">
        <v>17406001</v>
      </c>
      <c r="L3518" s="1" t="s">
        <v>50</v>
      </c>
      <c r="M3518" s="1" t="s">
        <v>51</v>
      </c>
      <c r="N3518" s="1" t="s">
        <v>64</v>
      </c>
      <c r="O3518" s="1" t="s">
        <v>65</v>
      </c>
      <c r="P3518" s="1" t="s">
        <v>66</v>
      </c>
      <c r="Q3518" s="1" t="s">
        <v>67</v>
      </c>
      <c r="R3518" s="1" t="s">
        <v>87</v>
      </c>
      <c r="S3518" s="1" t="s">
        <v>88</v>
      </c>
      <c r="T3518" s="2">
        <v>43463</v>
      </c>
      <c r="U3518" s="2">
        <v>43463</v>
      </c>
      <c r="V3518" s="1" t="s">
        <v>52</v>
      </c>
      <c r="W3518" s="3">
        <v>1</v>
      </c>
      <c r="X3518" s="1" t="s">
        <v>53</v>
      </c>
      <c r="Y3518" s="4">
        <v>169765</v>
      </c>
      <c r="Z3518" s="4">
        <v>-19849</v>
      </c>
      <c r="AA3518" s="4">
        <v>0</v>
      </c>
      <c r="AB3518" s="4">
        <v>0</v>
      </c>
      <c r="AC3518" s="4">
        <v>0</v>
      </c>
      <c r="AD3518" s="4">
        <v>169765</v>
      </c>
      <c r="AE3518" s="5">
        <v>1555</v>
      </c>
      <c r="AF3518" s="1" t="s">
        <v>70</v>
      </c>
      <c r="AG3518" s="1" t="s">
        <v>71</v>
      </c>
      <c r="AH3518" s="1" t="s">
        <v>89</v>
      </c>
      <c r="AI3518" s="1" t="s">
        <v>57</v>
      </c>
      <c r="AJ3518" s="5">
        <v>10950</v>
      </c>
      <c r="AK3518" s="4">
        <v>-1767</v>
      </c>
      <c r="AL3518" s="4">
        <v>0</v>
      </c>
      <c r="AM3518" s="4">
        <v>0</v>
      </c>
      <c r="AN3518" s="4">
        <v>0</v>
      </c>
      <c r="AO3518" s="4">
        <v>-21616</v>
      </c>
      <c r="AP3518" s="4">
        <v>-21616</v>
      </c>
      <c r="AQ3518" s="4">
        <v>0</v>
      </c>
      <c r="AR3518" s="4">
        <v>148149</v>
      </c>
      <c r="AS3518" s="1" t="s">
        <v>52</v>
      </c>
      <c r="AT3518" s="9">
        <f t="shared" si="1589"/>
        <v>43463</v>
      </c>
      <c r="AU3518" s="9">
        <f t="shared" si="1590"/>
        <v>43435</v>
      </c>
      <c r="AV3518" s="9">
        <v>44798</v>
      </c>
      <c r="AW3518" s="11">
        <f t="shared" si="1591"/>
        <v>3.6575342465753424</v>
      </c>
      <c r="AX3518">
        <v>10</v>
      </c>
      <c r="AY3518" s="12">
        <v>0.05</v>
      </c>
      <c r="AZ3518">
        <f t="shared" si="1592"/>
        <v>9.5000000000000001E-2</v>
      </c>
      <c r="BA3518" s="13">
        <f t="shared" si="1593"/>
        <v>169765</v>
      </c>
      <c r="BB3518" s="16" t="s">
        <v>593</v>
      </c>
      <c r="BC3518" s="16" t="s">
        <v>593</v>
      </c>
      <c r="BD3518" s="16" t="s">
        <v>593</v>
      </c>
      <c r="BE3518" s="16" t="s">
        <v>593</v>
      </c>
      <c r="BF3518" s="16" t="s">
        <v>593</v>
      </c>
      <c r="BG3518" s="16" t="s">
        <v>593</v>
      </c>
      <c r="BH3518" s="16" t="s">
        <v>593</v>
      </c>
      <c r="BI3518" s="14">
        <f t="shared" si="1594"/>
        <v>148149</v>
      </c>
      <c r="BJ3518" s="14">
        <v>0</v>
      </c>
      <c r="BK3518" s="14">
        <f t="shared" si="1595"/>
        <v>148149</v>
      </c>
      <c r="BL3518" s="52">
        <v>0</v>
      </c>
      <c r="BM3518" s="15">
        <f t="shared" si="1596"/>
        <v>148149</v>
      </c>
    </row>
    <row r="3519" spans="1:65">
      <c r="A3519" s="8">
        <v>3517</v>
      </c>
      <c r="B3519" s="1" t="s">
        <v>44</v>
      </c>
      <c r="C3519" s="1">
        <v>1520</v>
      </c>
      <c r="D3519" s="1" t="s">
        <v>314</v>
      </c>
      <c r="E3519" s="1">
        <v>330000108</v>
      </c>
      <c r="F3519" s="1" t="s">
        <v>112</v>
      </c>
      <c r="G3519" s="1" t="s">
        <v>425</v>
      </c>
      <c r="H3519" s="1">
        <v>0</v>
      </c>
      <c r="I3519" s="1" t="s">
        <v>225</v>
      </c>
      <c r="J3519" s="1" t="s">
        <v>49</v>
      </c>
      <c r="K3519" s="1">
        <v>17406001</v>
      </c>
      <c r="L3519" s="1" t="s">
        <v>50</v>
      </c>
      <c r="M3519" s="1" t="s">
        <v>51</v>
      </c>
      <c r="N3519" s="1" t="s">
        <v>64</v>
      </c>
      <c r="O3519" s="1" t="s">
        <v>65</v>
      </c>
      <c r="P3519" s="1" t="s">
        <v>66</v>
      </c>
      <c r="Q3519" s="1" t="s">
        <v>67</v>
      </c>
      <c r="R3519" s="1" t="s">
        <v>87</v>
      </c>
      <c r="S3519" s="1" t="s">
        <v>88</v>
      </c>
      <c r="T3519" s="2">
        <v>43463</v>
      </c>
      <c r="U3519" s="2">
        <v>43463</v>
      </c>
      <c r="V3519" s="1" t="s">
        <v>52</v>
      </c>
      <c r="W3519" s="3">
        <v>1</v>
      </c>
      <c r="X3519" s="1" t="s">
        <v>53</v>
      </c>
      <c r="Y3519" s="4">
        <v>169765</v>
      </c>
      <c r="Z3519" s="4">
        <v>-19849</v>
      </c>
      <c r="AA3519" s="4">
        <v>0</v>
      </c>
      <c r="AB3519" s="4">
        <v>0</v>
      </c>
      <c r="AC3519" s="4">
        <v>0</v>
      </c>
      <c r="AD3519" s="4">
        <v>169765</v>
      </c>
      <c r="AE3519" s="5">
        <v>1555</v>
      </c>
      <c r="AF3519" s="1" t="s">
        <v>70</v>
      </c>
      <c r="AG3519" s="1" t="s">
        <v>71</v>
      </c>
      <c r="AH3519" s="1" t="s">
        <v>89</v>
      </c>
      <c r="AI3519" s="1" t="s">
        <v>57</v>
      </c>
      <c r="AJ3519" s="5">
        <v>10950</v>
      </c>
      <c r="AK3519" s="4">
        <v>-1767</v>
      </c>
      <c r="AL3519" s="4">
        <v>0</v>
      </c>
      <c r="AM3519" s="4">
        <v>0</v>
      </c>
      <c r="AN3519" s="4">
        <v>0</v>
      </c>
      <c r="AO3519" s="4">
        <v>-21616</v>
      </c>
      <c r="AP3519" s="4">
        <v>-21616</v>
      </c>
      <c r="AQ3519" s="4">
        <v>0</v>
      </c>
      <c r="AR3519" s="4">
        <v>148149</v>
      </c>
      <c r="AS3519" s="1" t="s">
        <v>52</v>
      </c>
      <c r="AT3519" s="9">
        <f t="shared" si="1589"/>
        <v>43463</v>
      </c>
      <c r="AU3519" s="9">
        <f t="shared" si="1590"/>
        <v>43435</v>
      </c>
      <c r="AV3519" s="9">
        <v>44798</v>
      </c>
      <c r="AW3519" s="11">
        <f t="shared" si="1591"/>
        <v>3.6575342465753424</v>
      </c>
      <c r="AX3519">
        <v>10</v>
      </c>
      <c r="AY3519" s="12">
        <v>0.05</v>
      </c>
      <c r="AZ3519">
        <f t="shared" si="1592"/>
        <v>9.5000000000000001E-2</v>
      </c>
      <c r="BA3519" s="13">
        <f t="shared" si="1593"/>
        <v>169765</v>
      </c>
      <c r="BB3519" s="16" t="s">
        <v>593</v>
      </c>
      <c r="BC3519" s="16" t="s">
        <v>593</v>
      </c>
      <c r="BD3519" s="16" t="s">
        <v>593</v>
      </c>
      <c r="BE3519" s="16" t="s">
        <v>593</v>
      </c>
      <c r="BF3519" s="16" t="s">
        <v>593</v>
      </c>
      <c r="BG3519" s="16" t="s">
        <v>593</v>
      </c>
      <c r="BH3519" s="16" t="s">
        <v>593</v>
      </c>
      <c r="BI3519" s="14">
        <f t="shared" si="1594"/>
        <v>148149</v>
      </c>
      <c r="BJ3519" s="14">
        <v>0</v>
      </c>
      <c r="BK3519" s="14">
        <f t="shared" si="1595"/>
        <v>148149</v>
      </c>
      <c r="BL3519" s="52">
        <v>0</v>
      </c>
      <c r="BM3519" s="15">
        <f t="shared" si="1596"/>
        <v>148149</v>
      </c>
    </row>
    <row r="3520" spans="1:65">
      <c r="A3520" s="8">
        <v>3518</v>
      </c>
      <c r="B3520" s="1" t="s">
        <v>44</v>
      </c>
      <c r="C3520" s="1">
        <v>1520</v>
      </c>
      <c r="D3520" s="1" t="s">
        <v>314</v>
      </c>
      <c r="E3520" s="1">
        <v>330000109</v>
      </c>
      <c r="F3520" s="1" t="s">
        <v>112</v>
      </c>
      <c r="G3520" s="1" t="s">
        <v>426</v>
      </c>
      <c r="H3520" s="1">
        <v>0</v>
      </c>
      <c r="I3520" s="1" t="s">
        <v>226</v>
      </c>
      <c r="J3520" s="1" t="s">
        <v>49</v>
      </c>
      <c r="K3520" s="1">
        <v>17406001</v>
      </c>
      <c r="L3520" s="1" t="s">
        <v>50</v>
      </c>
      <c r="M3520" s="1" t="s">
        <v>51</v>
      </c>
      <c r="N3520" s="1" t="s">
        <v>64</v>
      </c>
      <c r="O3520" s="1" t="s">
        <v>65</v>
      </c>
      <c r="P3520" s="1" t="s">
        <v>66</v>
      </c>
      <c r="Q3520" s="1" t="s">
        <v>67</v>
      </c>
      <c r="R3520" s="1" t="s">
        <v>87</v>
      </c>
      <c r="S3520" s="1" t="s">
        <v>88</v>
      </c>
      <c r="T3520" s="2">
        <v>43463</v>
      </c>
      <c r="U3520" s="2">
        <v>43463</v>
      </c>
      <c r="V3520" s="1" t="s">
        <v>52</v>
      </c>
      <c r="W3520" s="3">
        <v>1</v>
      </c>
      <c r="X3520" s="1" t="s">
        <v>53</v>
      </c>
      <c r="Y3520" s="4">
        <v>169765</v>
      </c>
      <c r="Z3520" s="4">
        <v>-19849</v>
      </c>
      <c r="AA3520" s="4">
        <v>0</v>
      </c>
      <c r="AB3520" s="4">
        <v>0</v>
      </c>
      <c r="AC3520" s="4">
        <v>0</v>
      </c>
      <c r="AD3520" s="4">
        <v>169765</v>
      </c>
      <c r="AE3520" s="5">
        <v>1555</v>
      </c>
      <c r="AF3520" s="1" t="s">
        <v>70</v>
      </c>
      <c r="AG3520" s="1" t="s">
        <v>71</v>
      </c>
      <c r="AH3520" s="1" t="s">
        <v>89</v>
      </c>
      <c r="AI3520" s="1" t="s">
        <v>57</v>
      </c>
      <c r="AJ3520" s="5">
        <v>10950</v>
      </c>
      <c r="AK3520" s="4">
        <v>-1767</v>
      </c>
      <c r="AL3520" s="4">
        <v>0</v>
      </c>
      <c r="AM3520" s="4">
        <v>0</v>
      </c>
      <c r="AN3520" s="4">
        <v>0</v>
      </c>
      <c r="AO3520" s="4">
        <v>-21616</v>
      </c>
      <c r="AP3520" s="4">
        <v>-21616</v>
      </c>
      <c r="AQ3520" s="4">
        <v>0</v>
      </c>
      <c r="AR3520" s="4">
        <v>148149</v>
      </c>
      <c r="AS3520" s="1" t="s">
        <v>52</v>
      </c>
      <c r="AT3520" s="9">
        <f t="shared" si="1589"/>
        <v>43463</v>
      </c>
      <c r="AU3520" s="9">
        <f t="shared" si="1590"/>
        <v>43435</v>
      </c>
      <c r="AV3520" s="9">
        <v>44798</v>
      </c>
      <c r="AW3520" s="11">
        <f t="shared" si="1591"/>
        <v>3.6575342465753424</v>
      </c>
      <c r="AX3520">
        <v>10</v>
      </c>
      <c r="AY3520" s="12">
        <v>0.05</v>
      </c>
      <c r="AZ3520">
        <f t="shared" si="1592"/>
        <v>9.5000000000000001E-2</v>
      </c>
      <c r="BA3520" s="13">
        <f t="shared" si="1593"/>
        <v>169765</v>
      </c>
      <c r="BB3520" s="16" t="s">
        <v>593</v>
      </c>
      <c r="BC3520" s="16" t="s">
        <v>593</v>
      </c>
      <c r="BD3520" s="16" t="s">
        <v>593</v>
      </c>
      <c r="BE3520" s="16" t="s">
        <v>593</v>
      </c>
      <c r="BF3520" s="16" t="s">
        <v>593</v>
      </c>
      <c r="BG3520" s="16" t="s">
        <v>593</v>
      </c>
      <c r="BH3520" s="16" t="s">
        <v>593</v>
      </c>
      <c r="BI3520" s="14">
        <f t="shared" si="1594"/>
        <v>148149</v>
      </c>
      <c r="BJ3520" s="14">
        <v>0</v>
      </c>
      <c r="BK3520" s="14">
        <f t="shared" si="1595"/>
        <v>148149</v>
      </c>
      <c r="BL3520" s="52">
        <v>0</v>
      </c>
      <c r="BM3520" s="15">
        <f t="shared" si="1596"/>
        <v>148149</v>
      </c>
    </row>
    <row r="3521" spans="1:65">
      <c r="A3521" s="8">
        <v>3519</v>
      </c>
      <c r="B3521" s="1" t="s">
        <v>44</v>
      </c>
      <c r="C3521" s="1">
        <v>1520</v>
      </c>
      <c r="D3521" s="1" t="s">
        <v>314</v>
      </c>
      <c r="E3521" s="1">
        <v>330000110</v>
      </c>
      <c r="F3521" s="1" t="s">
        <v>112</v>
      </c>
      <c r="G3521" s="1" t="s">
        <v>427</v>
      </c>
      <c r="H3521" s="1">
        <v>0</v>
      </c>
      <c r="I3521" s="1" t="s">
        <v>227</v>
      </c>
      <c r="J3521" s="1" t="s">
        <v>49</v>
      </c>
      <c r="K3521" s="1">
        <v>17406001</v>
      </c>
      <c r="L3521" s="1" t="s">
        <v>50</v>
      </c>
      <c r="M3521" s="1" t="s">
        <v>51</v>
      </c>
      <c r="N3521" s="1" t="s">
        <v>64</v>
      </c>
      <c r="O3521" s="1" t="s">
        <v>65</v>
      </c>
      <c r="P3521" s="1" t="s">
        <v>66</v>
      </c>
      <c r="Q3521" s="1" t="s">
        <v>67</v>
      </c>
      <c r="R3521" s="1" t="s">
        <v>87</v>
      </c>
      <c r="S3521" s="1" t="s">
        <v>88</v>
      </c>
      <c r="T3521" s="2">
        <v>43463</v>
      </c>
      <c r="U3521" s="2">
        <v>43463</v>
      </c>
      <c r="V3521" s="1" t="s">
        <v>52</v>
      </c>
      <c r="W3521" s="3">
        <v>1</v>
      </c>
      <c r="X3521" s="1" t="s">
        <v>53</v>
      </c>
      <c r="Y3521" s="4">
        <v>169765</v>
      </c>
      <c r="Z3521" s="4">
        <v>-19849</v>
      </c>
      <c r="AA3521" s="4">
        <v>0</v>
      </c>
      <c r="AB3521" s="4">
        <v>0</v>
      </c>
      <c r="AC3521" s="4">
        <v>0</v>
      </c>
      <c r="AD3521" s="4">
        <v>169765</v>
      </c>
      <c r="AE3521" s="5">
        <v>1555</v>
      </c>
      <c r="AF3521" s="1" t="s">
        <v>70</v>
      </c>
      <c r="AG3521" s="1" t="s">
        <v>71</v>
      </c>
      <c r="AH3521" s="1" t="s">
        <v>89</v>
      </c>
      <c r="AI3521" s="1" t="s">
        <v>57</v>
      </c>
      <c r="AJ3521" s="5">
        <v>10950</v>
      </c>
      <c r="AK3521" s="4">
        <v>-1767</v>
      </c>
      <c r="AL3521" s="4">
        <v>0</v>
      </c>
      <c r="AM3521" s="4">
        <v>0</v>
      </c>
      <c r="AN3521" s="4">
        <v>0</v>
      </c>
      <c r="AO3521" s="4">
        <v>-21616</v>
      </c>
      <c r="AP3521" s="4">
        <v>-21616</v>
      </c>
      <c r="AQ3521" s="4">
        <v>0</v>
      </c>
      <c r="AR3521" s="4">
        <v>148149</v>
      </c>
      <c r="AS3521" s="1" t="s">
        <v>52</v>
      </c>
      <c r="AT3521" s="9">
        <f t="shared" si="1589"/>
        <v>43463</v>
      </c>
      <c r="AU3521" s="9">
        <f t="shared" si="1590"/>
        <v>43435</v>
      </c>
      <c r="AV3521" s="9">
        <v>44798</v>
      </c>
      <c r="AW3521" s="11">
        <f t="shared" si="1591"/>
        <v>3.6575342465753424</v>
      </c>
      <c r="AX3521">
        <v>10</v>
      </c>
      <c r="AY3521" s="12">
        <v>0.05</v>
      </c>
      <c r="AZ3521">
        <f t="shared" si="1592"/>
        <v>9.5000000000000001E-2</v>
      </c>
      <c r="BA3521" s="13">
        <f t="shared" si="1593"/>
        <v>169765</v>
      </c>
      <c r="BB3521" s="16" t="s">
        <v>593</v>
      </c>
      <c r="BC3521" s="16" t="s">
        <v>593</v>
      </c>
      <c r="BD3521" s="16" t="s">
        <v>593</v>
      </c>
      <c r="BE3521" s="16" t="s">
        <v>593</v>
      </c>
      <c r="BF3521" s="16" t="s">
        <v>593</v>
      </c>
      <c r="BG3521" s="16" t="s">
        <v>593</v>
      </c>
      <c r="BH3521" s="16" t="s">
        <v>593</v>
      </c>
      <c r="BI3521" s="14">
        <f t="shared" si="1594"/>
        <v>148149</v>
      </c>
      <c r="BJ3521" s="14">
        <v>0</v>
      </c>
      <c r="BK3521" s="14">
        <f t="shared" si="1595"/>
        <v>148149</v>
      </c>
      <c r="BL3521" s="52">
        <v>0</v>
      </c>
      <c r="BM3521" s="15">
        <f t="shared" si="1596"/>
        <v>148149</v>
      </c>
    </row>
    <row r="3522" spans="1:65">
      <c r="A3522" s="8">
        <v>3520</v>
      </c>
      <c r="B3522" s="1" t="s">
        <v>44</v>
      </c>
      <c r="C3522" s="1">
        <v>1520</v>
      </c>
      <c r="D3522" s="1" t="s">
        <v>314</v>
      </c>
      <c r="E3522" s="1">
        <v>330000111</v>
      </c>
      <c r="F3522" s="1" t="s">
        <v>112</v>
      </c>
      <c r="G3522" s="1" t="s">
        <v>428</v>
      </c>
      <c r="H3522" s="1">
        <v>0</v>
      </c>
      <c r="I3522" s="1" t="s">
        <v>228</v>
      </c>
      <c r="J3522" s="1" t="s">
        <v>49</v>
      </c>
      <c r="K3522" s="1">
        <v>17406001</v>
      </c>
      <c r="L3522" s="1" t="s">
        <v>50</v>
      </c>
      <c r="M3522" s="1" t="s">
        <v>51</v>
      </c>
      <c r="N3522" s="1" t="s">
        <v>64</v>
      </c>
      <c r="O3522" s="1" t="s">
        <v>65</v>
      </c>
      <c r="P3522" s="1" t="s">
        <v>66</v>
      </c>
      <c r="Q3522" s="1" t="s">
        <v>67</v>
      </c>
      <c r="R3522" s="1" t="s">
        <v>87</v>
      </c>
      <c r="S3522" s="1" t="s">
        <v>88</v>
      </c>
      <c r="T3522" s="2">
        <v>43463</v>
      </c>
      <c r="U3522" s="2">
        <v>43463</v>
      </c>
      <c r="V3522" s="1" t="s">
        <v>52</v>
      </c>
      <c r="W3522" s="3">
        <v>1</v>
      </c>
      <c r="X3522" s="1" t="s">
        <v>53</v>
      </c>
      <c r="Y3522" s="4">
        <v>169765</v>
      </c>
      <c r="Z3522" s="4">
        <v>-19849</v>
      </c>
      <c r="AA3522" s="4">
        <v>0</v>
      </c>
      <c r="AB3522" s="4">
        <v>0</v>
      </c>
      <c r="AC3522" s="4">
        <v>0</v>
      </c>
      <c r="AD3522" s="4">
        <v>169765</v>
      </c>
      <c r="AE3522" s="5">
        <v>1555</v>
      </c>
      <c r="AF3522" s="1" t="s">
        <v>70</v>
      </c>
      <c r="AG3522" s="1" t="s">
        <v>71</v>
      </c>
      <c r="AH3522" s="1" t="s">
        <v>89</v>
      </c>
      <c r="AI3522" s="1" t="s">
        <v>57</v>
      </c>
      <c r="AJ3522" s="5">
        <v>10950</v>
      </c>
      <c r="AK3522" s="4">
        <v>-1767</v>
      </c>
      <c r="AL3522" s="4">
        <v>0</v>
      </c>
      <c r="AM3522" s="4">
        <v>0</v>
      </c>
      <c r="AN3522" s="4">
        <v>0</v>
      </c>
      <c r="AO3522" s="4">
        <v>-21616</v>
      </c>
      <c r="AP3522" s="4">
        <v>-21616</v>
      </c>
      <c r="AQ3522" s="4">
        <v>0</v>
      </c>
      <c r="AR3522" s="4">
        <v>148149</v>
      </c>
      <c r="AS3522" s="1" t="s">
        <v>52</v>
      </c>
      <c r="AT3522" s="9">
        <f t="shared" si="1589"/>
        <v>43463</v>
      </c>
      <c r="AU3522" s="9">
        <f t="shared" si="1590"/>
        <v>43435</v>
      </c>
      <c r="AV3522" s="9">
        <v>44798</v>
      </c>
      <c r="AW3522" s="11">
        <f t="shared" si="1591"/>
        <v>3.6575342465753424</v>
      </c>
      <c r="AX3522">
        <v>10</v>
      </c>
      <c r="AY3522" s="12">
        <v>0.05</v>
      </c>
      <c r="AZ3522">
        <f t="shared" si="1592"/>
        <v>9.5000000000000001E-2</v>
      </c>
      <c r="BA3522" s="13">
        <f t="shared" si="1593"/>
        <v>169765</v>
      </c>
      <c r="BB3522" s="16" t="s">
        <v>593</v>
      </c>
      <c r="BC3522" s="16" t="s">
        <v>593</v>
      </c>
      <c r="BD3522" s="16" t="s">
        <v>593</v>
      </c>
      <c r="BE3522" s="16" t="s">
        <v>593</v>
      </c>
      <c r="BF3522" s="16" t="s">
        <v>593</v>
      </c>
      <c r="BG3522" s="16" t="s">
        <v>593</v>
      </c>
      <c r="BH3522" s="16" t="s">
        <v>593</v>
      </c>
      <c r="BI3522" s="14">
        <f t="shared" si="1594"/>
        <v>148149</v>
      </c>
      <c r="BJ3522" s="14">
        <v>0</v>
      </c>
      <c r="BK3522" s="14">
        <f t="shared" si="1595"/>
        <v>148149</v>
      </c>
      <c r="BL3522" s="52">
        <v>0</v>
      </c>
      <c r="BM3522" s="15">
        <f t="shared" si="1596"/>
        <v>148149</v>
      </c>
    </row>
    <row r="3523" spans="1:65">
      <c r="A3523" s="8">
        <v>3521</v>
      </c>
      <c r="B3523" s="1" t="s">
        <v>44</v>
      </c>
      <c r="C3523" s="1">
        <v>1520</v>
      </c>
      <c r="D3523" s="1" t="s">
        <v>314</v>
      </c>
      <c r="E3523" s="1">
        <v>330000112</v>
      </c>
      <c r="F3523" s="1" t="s">
        <v>112</v>
      </c>
      <c r="G3523" s="1" t="s">
        <v>429</v>
      </c>
      <c r="H3523" s="1">
        <v>0</v>
      </c>
      <c r="I3523" s="1" t="s">
        <v>229</v>
      </c>
      <c r="J3523" s="1" t="s">
        <v>49</v>
      </c>
      <c r="K3523" s="1">
        <v>17406001</v>
      </c>
      <c r="L3523" s="1" t="s">
        <v>50</v>
      </c>
      <c r="M3523" s="1" t="s">
        <v>51</v>
      </c>
      <c r="N3523" s="1" t="s">
        <v>64</v>
      </c>
      <c r="O3523" s="1" t="s">
        <v>65</v>
      </c>
      <c r="P3523" s="1" t="s">
        <v>66</v>
      </c>
      <c r="Q3523" s="1" t="s">
        <v>67</v>
      </c>
      <c r="R3523" s="1" t="s">
        <v>87</v>
      </c>
      <c r="S3523" s="1" t="s">
        <v>88</v>
      </c>
      <c r="T3523" s="2">
        <v>43463</v>
      </c>
      <c r="U3523" s="2">
        <v>43463</v>
      </c>
      <c r="V3523" s="1" t="s">
        <v>52</v>
      </c>
      <c r="W3523" s="3">
        <v>1</v>
      </c>
      <c r="X3523" s="1" t="s">
        <v>53</v>
      </c>
      <c r="Y3523" s="4">
        <v>169765</v>
      </c>
      <c r="Z3523" s="4">
        <v>-19849</v>
      </c>
      <c r="AA3523" s="4">
        <v>0</v>
      </c>
      <c r="AB3523" s="4">
        <v>0</v>
      </c>
      <c r="AC3523" s="4">
        <v>0</v>
      </c>
      <c r="AD3523" s="4">
        <v>169765</v>
      </c>
      <c r="AE3523" s="5">
        <v>1555</v>
      </c>
      <c r="AF3523" s="1" t="s">
        <v>70</v>
      </c>
      <c r="AG3523" s="1" t="s">
        <v>71</v>
      </c>
      <c r="AH3523" s="1" t="s">
        <v>89</v>
      </c>
      <c r="AI3523" s="1" t="s">
        <v>57</v>
      </c>
      <c r="AJ3523" s="5">
        <v>10950</v>
      </c>
      <c r="AK3523" s="4">
        <v>-1767</v>
      </c>
      <c r="AL3523" s="4">
        <v>0</v>
      </c>
      <c r="AM3523" s="4">
        <v>0</v>
      </c>
      <c r="AN3523" s="4">
        <v>0</v>
      </c>
      <c r="AO3523" s="4">
        <v>-21616</v>
      </c>
      <c r="AP3523" s="4">
        <v>-21616</v>
      </c>
      <c r="AQ3523" s="4">
        <v>0</v>
      </c>
      <c r="AR3523" s="4">
        <v>148149</v>
      </c>
      <c r="AS3523" s="1" t="s">
        <v>52</v>
      </c>
      <c r="AT3523" s="9">
        <f t="shared" si="1589"/>
        <v>43463</v>
      </c>
      <c r="AU3523" s="9">
        <f t="shared" si="1590"/>
        <v>43435</v>
      </c>
      <c r="AV3523" s="9">
        <v>44798</v>
      </c>
      <c r="AW3523" s="11">
        <f t="shared" si="1591"/>
        <v>3.6575342465753424</v>
      </c>
      <c r="AX3523">
        <v>10</v>
      </c>
      <c r="AY3523" s="12">
        <v>0.05</v>
      </c>
      <c r="AZ3523">
        <f t="shared" si="1592"/>
        <v>9.5000000000000001E-2</v>
      </c>
      <c r="BA3523" s="13">
        <f t="shared" si="1593"/>
        <v>169765</v>
      </c>
      <c r="BB3523" s="16" t="s">
        <v>593</v>
      </c>
      <c r="BC3523" s="16" t="s">
        <v>593</v>
      </c>
      <c r="BD3523" s="16" t="s">
        <v>593</v>
      </c>
      <c r="BE3523" s="16" t="s">
        <v>593</v>
      </c>
      <c r="BF3523" s="16" t="s">
        <v>593</v>
      </c>
      <c r="BG3523" s="16" t="s">
        <v>593</v>
      </c>
      <c r="BH3523" s="16" t="s">
        <v>593</v>
      </c>
      <c r="BI3523" s="14">
        <f t="shared" si="1594"/>
        <v>148149</v>
      </c>
      <c r="BJ3523" s="14">
        <v>0</v>
      </c>
      <c r="BK3523" s="14">
        <f t="shared" si="1595"/>
        <v>148149</v>
      </c>
      <c r="BL3523" s="52">
        <v>0</v>
      </c>
      <c r="BM3523" s="15">
        <f t="shared" si="1596"/>
        <v>148149</v>
      </c>
    </row>
    <row r="3524" spans="1:65">
      <c r="A3524" s="8">
        <v>3522</v>
      </c>
      <c r="B3524" s="1" t="s">
        <v>44</v>
      </c>
      <c r="C3524" s="1">
        <v>1520</v>
      </c>
      <c r="D3524" s="1" t="s">
        <v>314</v>
      </c>
      <c r="E3524" s="1">
        <v>330000113</v>
      </c>
      <c r="F3524" s="1" t="s">
        <v>112</v>
      </c>
      <c r="G3524" s="1" t="s">
        <v>430</v>
      </c>
      <c r="H3524" s="1">
        <v>0</v>
      </c>
      <c r="I3524" s="1" t="s">
        <v>230</v>
      </c>
      <c r="J3524" s="1" t="s">
        <v>49</v>
      </c>
      <c r="K3524" s="1">
        <v>17406001</v>
      </c>
      <c r="L3524" s="1" t="s">
        <v>50</v>
      </c>
      <c r="M3524" s="1" t="s">
        <v>51</v>
      </c>
      <c r="N3524" s="1" t="s">
        <v>64</v>
      </c>
      <c r="O3524" s="1" t="s">
        <v>65</v>
      </c>
      <c r="P3524" s="1" t="s">
        <v>66</v>
      </c>
      <c r="Q3524" s="1" t="s">
        <v>67</v>
      </c>
      <c r="R3524" s="1" t="s">
        <v>87</v>
      </c>
      <c r="S3524" s="1" t="s">
        <v>88</v>
      </c>
      <c r="T3524" s="2">
        <v>43463</v>
      </c>
      <c r="U3524" s="2">
        <v>43463</v>
      </c>
      <c r="V3524" s="1" t="s">
        <v>52</v>
      </c>
      <c r="W3524" s="3">
        <v>1</v>
      </c>
      <c r="X3524" s="1" t="s">
        <v>53</v>
      </c>
      <c r="Y3524" s="4">
        <v>169765</v>
      </c>
      <c r="Z3524" s="4">
        <v>-19849</v>
      </c>
      <c r="AA3524" s="4">
        <v>0</v>
      </c>
      <c r="AB3524" s="4">
        <v>0</v>
      </c>
      <c r="AC3524" s="4">
        <v>0</v>
      </c>
      <c r="AD3524" s="4">
        <v>169765</v>
      </c>
      <c r="AE3524" s="5">
        <v>1555</v>
      </c>
      <c r="AF3524" s="1" t="s">
        <v>70</v>
      </c>
      <c r="AG3524" s="1" t="s">
        <v>71</v>
      </c>
      <c r="AH3524" s="1" t="s">
        <v>89</v>
      </c>
      <c r="AI3524" s="1" t="s">
        <v>57</v>
      </c>
      <c r="AJ3524" s="5">
        <v>10950</v>
      </c>
      <c r="AK3524" s="4">
        <v>-1767</v>
      </c>
      <c r="AL3524" s="4">
        <v>0</v>
      </c>
      <c r="AM3524" s="4">
        <v>0</v>
      </c>
      <c r="AN3524" s="4">
        <v>0</v>
      </c>
      <c r="AO3524" s="4">
        <v>-21616</v>
      </c>
      <c r="AP3524" s="4">
        <v>-21616</v>
      </c>
      <c r="AQ3524" s="4">
        <v>0</v>
      </c>
      <c r="AR3524" s="4">
        <v>148149</v>
      </c>
      <c r="AS3524" s="1" t="s">
        <v>52</v>
      </c>
      <c r="AT3524" s="9">
        <f t="shared" ref="AT3524:AT3587" si="1597">T3524</f>
        <v>43463</v>
      </c>
      <c r="AU3524" s="9">
        <f t="shared" ref="AU3524:AU3587" si="1598">DATE(YEAR(AT3524),MONTH(AT3524),DAY(1))</f>
        <v>43435</v>
      </c>
      <c r="AV3524" s="9">
        <v>44798</v>
      </c>
      <c r="AW3524" s="11">
        <f t="shared" ref="AW3524:AW3587" si="1599">(AV3524-AT3524)/365</f>
        <v>3.6575342465753424</v>
      </c>
      <c r="AX3524">
        <v>10</v>
      </c>
      <c r="AY3524" s="12">
        <v>0.05</v>
      </c>
      <c r="AZ3524">
        <f t="shared" ref="AZ3524:AZ3587" si="1600">(1-AY3524)/AX3524</f>
        <v>9.5000000000000001E-2</v>
      </c>
      <c r="BA3524" s="13">
        <f t="shared" ref="BA3524:BA3587" si="1601">Y3524</f>
        <v>169765</v>
      </c>
      <c r="BB3524" s="16" t="s">
        <v>593</v>
      </c>
      <c r="BC3524" s="16" t="s">
        <v>593</v>
      </c>
      <c r="BD3524" s="16" t="s">
        <v>593</v>
      </c>
      <c r="BE3524" s="16" t="s">
        <v>593</v>
      </c>
      <c r="BF3524" s="16" t="s">
        <v>593</v>
      </c>
      <c r="BG3524" s="16" t="s">
        <v>593</v>
      </c>
      <c r="BH3524" s="16" t="s">
        <v>593</v>
      </c>
      <c r="BI3524" s="14">
        <f t="shared" si="1594"/>
        <v>148149</v>
      </c>
      <c r="BJ3524" s="14">
        <v>0</v>
      </c>
      <c r="BK3524" s="14">
        <f t="shared" si="1595"/>
        <v>148149</v>
      </c>
      <c r="BL3524" s="52">
        <v>0</v>
      </c>
      <c r="BM3524" s="15">
        <f t="shared" si="1596"/>
        <v>148149</v>
      </c>
    </row>
    <row r="3525" spans="1:65">
      <c r="A3525" s="8">
        <v>3523</v>
      </c>
      <c r="B3525" s="1" t="s">
        <v>44</v>
      </c>
      <c r="C3525" s="1">
        <v>1520</v>
      </c>
      <c r="D3525" s="1" t="s">
        <v>314</v>
      </c>
      <c r="E3525" s="1">
        <v>330000114</v>
      </c>
      <c r="F3525" s="1" t="s">
        <v>112</v>
      </c>
      <c r="G3525" s="1" t="s">
        <v>431</v>
      </c>
      <c r="H3525" s="1">
        <v>0</v>
      </c>
      <c r="I3525" s="1" t="s">
        <v>52</v>
      </c>
      <c r="J3525" s="1" t="s">
        <v>49</v>
      </c>
      <c r="K3525" s="1">
        <v>17406001</v>
      </c>
      <c r="L3525" s="1" t="s">
        <v>50</v>
      </c>
      <c r="M3525" s="1" t="s">
        <v>51</v>
      </c>
      <c r="N3525" s="1" t="s">
        <v>64</v>
      </c>
      <c r="O3525" s="1" t="s">
        <v>65</v>
      </c>
      <c r="P3525" s="1" t="s">
        <v>66</v>
      </c>
      <c r="Q3525" s="1" t="s">
        <v>67</v>
      </c>
      <c r="R3525" s="1" t="s">
        <v>87</v>
      </c>
      <c r="S3525" s="1" t="s">
        <v>88</v>
      </c>
      <c r="T3525" s="2">
        <v>43555</v>
      </c>
      <c r="U3525" s="2">
        <v>43555</v>
      </c>
      <c r="V3525" s="1" t="s">
        <v>52</v>
      </c>
      <c r="W3525" s="3">
        <v>1</v>
      </c>
      <c r="X3525" s="1" t="s">
        <v>53</v>
      </c>
      <c r="Y3525" s="4">
        <v>216673</v>
      </c>
      <c r="Z3525" s="4">
        <v>-23175</v>
      </c>
      <c r="AA3525" s="4">
        <v>0</v>
      </c>
      <c r="AB3525" s="4">
        <v>0</v>
      </c>
      <c r="AC3525" s="4">
        <v>0</v>
      </c>
      <c r="AD3525" s="4">
        <v>216673</v>
      </c>
      <c r="AE3525" s="5">
        <v>1463</v>
      </c>
      <c r="AF3525" s="1" t="s">
        <v>70</v>
      </c>
      <c r="AG3525" s="1" t="s">
        <v>71</v>
      </c>
      <c r="AH3525" s="1" t="s">
        <v>89</v>
      </c>
      <c r="AI3525" s="1" t="s">
        <v>57</v>
      </c>
      <c r="AJ3525" s="5">
        <v>10950</v>
      </c>
      <c r="AK3525" s="4">
        <v>-2262</v>
      </c>
      <c r="AL3525" s="4">
        <v>0</v>
      </c>
      <c r="AM3525" s="4">
        <v>0</v>
      </c>
      <c r="AN3525" s="4">
        <v>0</v>
      </c>
      <c r="AO3525" s="4">
        <v>-25437</v>
      </c>
      <c r="AP3525" s="4">
        <v>-25437</v>
      </c>
      <c r="AQ3525" s="4">
        <v>0</v>
      </c>
      <c r="AR3525" s="4">
        <v>191236</v>
      </c>
      <c r="AS3525" s="1" t="s">
        <v>52</v>
      </c>
      <c r="AT3525" s="9">
        <f t="shared" si="1597"/>
        <v>43555</v>
      </c>
      <c r="AU3525" s="9">
        <f t="shared" si="1598"/>
        <v>43525</v>
      </c>
      <c r="AV3525" s="9">
        <v>44798</v>
      </c>
      <c r="AW3525" s="11">
        <f t="shared" si="1599"/>
        <v>3.4054794520547946</v>
      </c>
      <c r="AX3525">
        <v>10</v>
      </c>
      <c r="AY3525" s="12">
        <v>0.05</v>
      </c>
      <c r="AZ3525">
        <f t="shared" si="1600"/>
        <v>9.5000000000000001E-2</v>
      </c>
      <c r="BA3525" s="13">
        <f t="shared" si="1601"/>
        <v>216673</v>
      </c>
      <c r="BB3525" s="16" t="s">
        <v>593</v>
      </c>
      <c r="BC3525" s="16" t="s">
        <v>593</v>
      </c>
      <c r="BD3525" s="16" t="s">
        <v>593</v>
      </c>
      <c r="BE3525" s="16" t="s">
        <v>593</v>
      </c>
      <c r="BF3525" s="16" t="s">
        <v>593</v>
      </c>
      <c r="BG3525" s="16" t="s">
        <v>593</v>
      </c>
      <c r="BH3525" s="16" t="s">
        <v>593</v>
      </c>
      <c r="BI3525" s="14">
        <f t="shared" si="1594"/>
        <v>191236</v>
      </c>
      <c r="BJ3525" s="14">
        <v>0</v>
      </c>
      <c r="BK3525" s="14">
        <f t="shared" si="1595"/>
        <v>191236</v>
      </c>
      <c r="BL3525" s="52">
        <v>0</v>
      </c>
      <c r="BM3525" s="15">
        <f t="shared" si="1596"/>
        <v>191236</v>
      </c>
    </row>
    <row r="3526" spans="1:65">
      <c r="A3526" s="8">
        <v>3524</v>
      </c>
      <c r="B3526" s="1" t="s">
        <v>44</v>
      </c>
      <c r="C3526" s="1">
        <v>1520</v>
      </c>
      <c r="D3526" s="1" t="s">
        <v>314</v>
      </c>
      <c r="E3526" s="1">
        <v>330000115</v>
      </c>
      <c r="F3526" s="1" t="s">
        <v>112</v>
      </c>
      <c r="G3526" s="1" t="s">
        <v>432</v>
      </c>
      <c r="H3526" s="1">
        <v>0</v>
      </c>
      <c r="I3526" s="1" t="s">
        <v>52</v>
      </c>
      <c r="J3526" s="1" t="s">
        <v>49</v>
      </c>
      <c r="K3526" s="1">
        <v>17406001</v>
      </c>
      <c r="L3526" s="1" t="s">
        <v>50</v>
      </c>
      <c r="M3526" s="1" t="s">
        <v>51</v>
      </c>
      <c r="N3526" s="1" t="s">
        <v>64</v>
      </c>
      <c r="O3526" s="1" t="s">
        <v>65</v>
      </c>
      <c r="P3526" s="1" t="s">
        <v>66</v>
      </c>
      <c r="Q3526" s="1" t="s">
        <v>67</v>
      </c>
      <c r="R3526" s="1" t="s">
        <v>87</v>
      </c>
      <c r="S3526" s="1" t="s">
        <v>88</v>
      </c>
      <c r="T3526" s="2">
        <v>43555</v>
      </c>
      <c r="U3526" s="2">
        <v>43555</v>
      </c>
      <c r="V3526" s="1" t="s">
        <v>52</v>
      </c>
      <c r="W3526" s="3">
        <v>1</v>
      </c>
      <c r="X3526" s="1" t="s">
        <v>53</v>
      </c>
      <c r="Y3526" s="4">
        <v>216673</v>
      </c>
      <c r="Z3526" s="4">
        <v>-23175</v>
      </c>
      <c r="AA3526" s="4">
        <v>0</v>
      </c>
      <c r="AB3526" s="4">
        <v>0</v>
      </c>
      <c r="AC3526" s="4">
        <v>0</v>
      </c>
      <c r="AD3526" s="4">
        <v>216673</v>
      </c>
      <c r="AE3526" s="5">
        <v>1463</v>
      </c>
      <c r="AF3526" s="1" t="s">
        <v>70</v>
      </c>
      <c r="AG3526" s="1" t="s">
        <v>71</v>
      </c>
      <c r="AH3526" s="1" t="s">
        <v>89</v>
      </c>
      <c r="AI3526" s="1" t="s">
        <v>57</v>
      </c>
      <c r="AJ3526" s="5">
        <v>10950</v>
      </c>
      <c r="AK3526" s="4">
        <v>-2262</v>
      </c>
      <c r="AL3526" s="4">
        <v>0</v>
      </c>
      <c r="AM3526" s="4">
        <v>0</v>
      </c>
      <c r="AN3526" s="4">
        <v>0</v>
      </c>
      <c r="AO3526" s="4">
        <v>-25437</v>
      </c>
      <c r="AP3526" s="4">
        <v>-25437</v>
      </c>
      <c r="AQ3526" s="4">
        <v>0</v>
      </c>
      <c r="AR3526" s="4">
        <v>191236</v>
      </c>
      <c r="AS3526" s="1" t="s">
        <v>52</v>
      </c>
      <c r="AT3526" s="9">
        <f t="shared" si="1597"/>
        <v>43555</v>
      </c>
      <c r="AU3526" s="9">
        <f t="shared" si="1598"/>
        <v>43525</v>
      </c>
      <c r="AV3526" s="9">
        <v>44798</v>
      </c>
      <c r="AW3526" s="11">
        <f t="shared" si="1599"/>
        <v>3.4054794520547946</v>
      </c>
      <c r="AX3526">
        <v>10</v>
      </c>
      <c r="AY3526" s="12">
        <v>0.05</v>
      </c>
      <c r="AZ3526">
        <f t="shared" si="1600"/>
        <v>9.5000000000000001E-2</v>
      </c>
      <c r="BA3526" s="13">
        <f t="shared" si="1601"/>
        <v>216673</v>
      </c>
      <c r="BB3526" s="16" t="s">
        <v>593</v>
      </c>
      <c r="BC3526" s="16" t="s">
        <v>593</v>
      </c>
      <c r="BD3526" s="16" t="s">
        <v>593</v>
      </c>
      <c r="BE3526" s="16" t="s">
        <v>593</v>
      </c>
      <c r="BF3526" s="16" t="s">
        <v>593</v>
      </c>
      <c r="BG3526" s="16" t="s">
        <v>593</v>
      </c>
      <c r="BH3526" s="16" t="s">
        <v>593</v>
      </c>
      <c r="BI3526" s="14">
        <f t="shared" si="1594"/>
        <v>191236</v>
      </c>
      <c r="BJ3526" s="14">
        <v>0</v>
      </c>
      <c r="BK3526" s="14">
        <f t="shared" si="1595"/>
        <v>191236</v>
      </c>
      <c r="BL3526" s="52">
        <v>0</v>
      </c>
      <c r="BM3526" s="15">
        <f t="shared" si="1596"/>
        <v>191236</v>
      </c>
    </row>
    <row r="3527" spans="1:65">
      <c r="A3527" s="8">
        <v>3525</v>
      </c>
      <c r="B3527" s="1" t="s">
        <v>44</v>
      </c>
      <c r="C3527" s="1">
        <v>1520</v>
      </c>
      <c r="D3527" s="1" t="s">
        <v>314</v>
      </c>
      <c r="E3527" s="1">
        <v>330000116</v>
      </c>
      <c r="F3527" s="1" t="s">
        <v>112</v>
      </c>
      <c r="G3527" s="1" t="s">
        <v>433</v>
      </c>
      <c r="H3527" s="1">
        <v>0</v>
      </c>
      <c r="I3527" s="1" t="s">
        <v>52</v>
      </c>
      <c r="J3527" s="1" t="s">
        <v>49</v>
      </c>
      <c r="K3527" s="1">
        <v>17406001</v>
      </c>
      <c r="L3527" s="1" t="s">
        <v>50</v>
      </c>
      <c r="M3527" s="1" t="s">
        <v>51</v>
      </c>
      <c r="N3527" s="1" t="s">
        <v>64</v>
      </c>
      <c r="O3527" s="1" t="s">
        <v>65</v>
      </c>
      <c r="P3527" s="1" t="s">
        <v>66</v>
      </c>
      <c r="Q3527" s="1" t="s">
        <v>67</v>
      </c>
      <c r="R3527" s="1" t="s">
        <v>87</v>
      </c>
      <c r="S3527" s="1" t="s">
        <v>88</v>
      </c>
      <c r="T3527" s="2">
        <v>43555</v>
      </c>
      <c r="U3527" s="2">
        <v>43555</v>
      </c>
      <c r="V3527" s="1" t="s">
        <v>52</v>
      </c>
      <c r="W3527" s="3">
        <v>1</v>
      </c>
      <c r="X3527" s="1" t="s">
        <v>53</v>
      </c>
      <c r="Y3527" s="4">
        <v>216673</v>
      </c>
      <c r="Z3527" s="4">
        <v>-23175</v>
      </c>
      <c r="AA3527" s="4">
        <v>0</v>
      </c>
      <c r="AB3527" s="4">
        <v>0</v>
      </c>
      <c r="AC3527" s="4">
        <v>0</v>
      </c>
      <c r="AD3527" s="4">
        <v>216673</v>
      </c>
      <c r="AE3527" s="5">
        <v>1463</v>
      </c>
      <c r="AF3527" s="1" t="s">
        <v>70</v>
      </c>
      <c r="AG3527" s="1" t="s">
        <v>71</v>
      </c>
      <c r="AH3527" s="1" t="s">
        <v>89</v>
      </c>
      <c r="AI3527" s="1" t="s">
        <v>57</v>
      </c>
      <c r="AJ3527" s="5">
        <v>10950</v>
      </c>
      <c r="AK3527" s="4">
        <v>-2262</v>
      </c>
      <c r="AL3527" s="4">
        <v>0</v>
      </c>
      <c r="AM3527" s="4">
        <v>0</v>
      </c>
      <c r="AN3527" s="4">
        <v>0</v>
      </c>
      <c r="AO3527" s="4">
        <v>-25437</v>
      </c>
      <c r="AP3527" s="4">
        <v>-25437</v>
      </c>
      <c r="AQ3527" s="4">
        <v>0</v>
      </c>
      <c r="AR3527" s="4">
        <v>191236</v>
      </c>
      <c r="AS3527" s="1" t="s">
        <v>52</v>
      </c>
      <c r="AT3527" s="9">
        <f t="shared" si="1597"/>
        <v>43555</v>
      </c>
      <c r="AU3527" s="9">
        <f t="shared" si="1598"/>
        <v>43525</v>
      </c>
      <c r="AV3527" s="9">
        <v>44798</v>
      </c>
      <c r="AW3527" s="11">
        <f t="shared" si="1599"/>
        <v>3.4054794520547946</v>
      </c>
      <c r="AX3527">
        <v>10</v>
      </c>
      <c r="AY3527" s="12">
        <v>0.05</v>
      </c>
      <c r="AZ3527">
        <f t="shared" si="1600"/>
        <v>9.5000000000000001E-2</v>
      </c>
      <c r="BA3527" s="13">
        <f t="shared" si="1601"/>
        <v>216673</v>
      </c>
      <c r="BB3527" s="16" t="s">
        <v>593</v>
      </c>
      <c r="BC3527" s="16" t="s">
        <v>593</v>
      </c>
      <c r="BD3527" s="16" t="s">
        <v>593</v>
      </c>
      <c r="BE3527" s="16" t="s">
        <v>593</v>
      </c>
      <c r="BF3527" s="16" t="s">
        <v>593</v>
      </c>
      <c r="BG3527" s="16" t="s">
        <v>593</v>
      </c>
      <c r="BH3527" s="16" t="s">
        <v>593</v>
      </c>
      <c r="BI3527" s="14">
        <f t="shared" si="1594"/>
        <v>191236</v>
      </c>
      <c r="BJ3527" s="14">
        <v>0</v>
      </c>
      <c r="BK3527" s="14">
        <f t="shared" si="1595"/>
        <v>191236</v>
      </c>
      <c r="BL3527" s="52">
        <v>0</v>
      </c>
      <c r="BM3527" s="15">
        <f t="shared" si="1596"/>
        <v>191236</v>
      </c>
    </row>
    <row r="3528" spans="1:65">
      <c r="A3528" s="8">
        <v>3526</v>
      </c>
      <c r="B3528" s="1" t="s">
        <v>44</v>
      </c>
      <c r="C3528" s="1">
        <v>1520</v>
      </c>
      <c r="D3528" s="1" t="s">
        <v>314</v>
      </c>
      <c r="E3528" s="1">
        <v>330000117</v>
      </c>
      <c r="F3528" s="1" t="s">
        <v>112</v>
      </c>
      <c r="G3528" s="1" t="s">
        <v>434</v>
      </c>
      <c r="H3528" s="1">
        <v>0</v>
      </c>
      <c r="I3528" s="1" t="s">
        <v>52</v>
      </c>
      <c r="J3528" s="1" t="s">
        <v>49</v>
      </c>
      <c r="K3528" s="1">
        <v>17406001</v>
      </c>
      <c r="L3528" s="1" t="s">
        <v>50</v>
      </c>
      <c r="M3528" s="1" t="s">
        <v>51</v>
      </c>
      <c r="N3528" s="1" t="s">
        <v>64</v>
      </c>
      <c r="O3528" s="1" t="s">
        <v>65</v>
      </c>
      <c r="P3528" s="1" t="s">
        <v>66</v>
      </c>
      <c r="Q3528" s="1" t="s">
        <v>67</v>
      </c>
      <c r="R3528" s="1" t="s">
        <v>87</v>
      </c>
      <c r="S3528" s="1" t="s">
        <v>88</v>
      </c>
      <c r="T3528" s="2">
        <v>43555</v>
      </c>
      <c r="U3528" s="2">
        <v>43555</v>
      </c>
      <c r="V3528" s="1" t="s">
        <v>52</v>
      </c>
      <c r="W3528" s="3">
        <v>1</v>
      </c>
      <c r="X3528" s="1" t="s">
        <v>53</v>
      </c>
      <c r="Y3528" s="4">
        <v>216673</v>
      </c>
      <c r="Z3528" s="4">
        <v>-23175</v>
      </c>
      <c r="AA3528" s="4">
        <v>0</v>
      </c>
      <c r="AB3528" s="4">
        <v>0</v>
      </c>
      <c r="AC3528" s="4">
        <v>0</v>
      </c>
      <c r="AD3528" s="4">
        <v>216673</v>
      </c>
      <c r="AE3528" s="5">
        <v>1463</v>
      </c>
      <c r="AF3528" s="1" t="s">
        <v>70</v>
      </c>
      <c r="AG3528" s="1" t="s">
        <v>71</v>
      </c>
      <c r="AH3528" s="1" t="s">
        <v>89</v>
      </c>
      <c r="AI3528" s="1" t="s">
        <v>57</v>
      </c>
      <c r="AJ3528" s="5">
        <v>10950</v>
      </c>
      <c r="AK3528" s="4">
        <v>-2262</v>
      </c>
      <c r="AL3528" s="4">
        <v>0</v>
      </c>
      <c r="AM3528" s="4">
        <v>0</v>
      </c>
      <c r="AN3528" s="4">
        <v>0</v>
      </c>
      <c r="AO3528" s="4">
        <v>-25437</v>
      </c>
      <c r="AP3528" s="4">
        <v>-25437</v>
      </c>
      <c r="AQ3528" s="4">
        <v>0</v>
      </c>
      <c r="AR3528" s="4">
        <v>191236</v>
      </c>
      <c r="AS3528" s="1" t="s">
        <v>52</v>
      </c>
      <c r="AT3528" s="9">
        <f t="shared" si="1597"/>
        <v>43555</v>
      </c>
      <c r="AU3528" s="9">
        <f t="shared" si="1598"/>
        <v>43525</v>
      </c>
      <c r="AV3528" s="9">
        <v>44798</v>
      </c>
      <c r="AW3528" s="11">
        <f t="shared" si="1599"/>
        <v>3.4054794520547946</v>
      </c>
      <c r="AX3528">
        <v>10</v>
      </c>
      <c r="AY3528" s="12">
        <v>0.05</v>
      </c>
      <c r="AZ3528">
        <f t="shared" si="1600"/>
        <v>9.5000000000000001E-2</v>
      </c>
      <c r="BA3528" s="13">
        <f t="shared" si="1601"/>
        <v>216673</v>
      </c>
      <c r="BB3528" s="16" t="s">
        <v>593</v>
      </c>
      <c r="BC3528" s="16" t="s">
        <v>593</v>
      </c>
      <c r="BD3528" s="16" t="s">
        <v>593</v>
      </c>
      <c r="BE3528" s="16" t="s">
        <v>593</v>
      </c>
      <c r="BF3528" s="16" t="s">
        <v>593</v>
      </c>
      <c r="BG3528" s="16" t="s">
        <v>593</v>
      </c>
      <c r="BH3528" s="16" t="s">
        <v>593</v>
      </c>
      <c r="BI3528" s="14">
        <f t="shared" si="1594"/>
        <v>191236</v>
      </c>
      <c r="BJ3528" s="14">
        <v>0</v>
      </c>
      <c r="BK3528" s="14">
        <f t="shared" si="1595"/>
        <v>191236</v>
      </c>
      <c r="BL3528" s="52">
        <v>0</v>
      </c>
      <c r="BM3528" s="15">
        <f t="shared" si="1596"/>
        <v>191236</v>
      </c>
    </row>
    <row r="3529" spans="1:65">
      <c r="A3529" s="8">
        <v>3527</v>
      </c>
      <c r="B3529" s="1" t="s">
        <v>44</v>
      </c>
      <c r="C3529" s="1">
        <v>1520</v>
      </c>
      <c r="D3529" s="1" t="s">
        <v>314</v>
      </c>
      <c r="E3529" s="1">
        <v>330000118</v>
      </c>
      <c r="F3529" s="1" t="s">
        <v>112</v>
      </c>
      <c r="G3529" s="1" t="s">
        <v>435</v>
      </c>
      <c r="H3529" s="1">
        <v>0</v>
      </c>
      <c r="I3529" s="1" t="s">
        <v>52</v>
      </c>
      <c r="J3529" s="1" t="s">
        <v>49</v>
      </c>
      <c r="K3529" s="1">
        <v>17406001</v>
      </c>
      <c r="L3529" s="1" t="s">
        <v>50</v>
      </c>
      <c r="M3529" s="1" t="s">
        <v>51</v>
      </c>
      <c r="N3529" s="1" t="s">
        <v>64</v>
      </c>
      <c r="O3529" s="1" t="s">
        <v>65</v>
      </c>
      <c r="P3529" s="1" t="s">
        <v>66</v>
      </c>
      <c r="Q3529" s="1" t="s">
        <v>67</v>
      </c>
      <c r="R3529" s="1" t="s">
        <v>87</v>
      </c>
      <c r="S3529" s="1" t="s">
        <v>88</v>
      </c>
      <c r="T3529" s="2">
        <v>43555</v>
      </c>
      <c r="U3529" s="2">
        <v>43555</v>
      </c>
      <c r="V3529" s="1" t="s">
        <v>52</v>
      </c>
      <c r="W3529" s="3">
        <v>1</v>
      </c>
      <c r="X3529" s="1" t="s">
        <v>53</v>
      </c>
      <c r="Y3529" s="4">
        <v>216673</v>
      </c>
      <c r="Z3529" s="4">
        <v>-23175</v>
      </c>
      <c r="AA3529" s="4">
        <v>0</v>
      </c>
      <c r="AB3529" s="4">
        <v>0</v>
      </c>
      <c r="AC3529" s="4">
        <v>0</v>
      </c>
      <c r="AD3529" s="4">
        <v>216673</v>
      </c>
      <c r="AE3529" s="5">
        <v>1463</v>
      </c>
      <c r="AF3529" s="1" t="s">
        <v>70</v>
      </c>
      <c r="AG3529" s="1" t="s">
        <v>71</v>
      </c>
      <c r="AH3529" s="1" t="s">
        <v>89</v>
      </c>
      <c r="AI3529" s="1" t="s">
        <v>57</v>
      </c>
      <c r="AJ3529" s="5">
        <v>10950</v>
      </c>
      <c r="AK3529" s="4">
        <v>-2262</v>
      </c>
      <c r="AL3529" s="4">
        <v>0</v>
      </c>
      <c r="AM3529" s="4">
        <v>0</v>
      </c>
      <c r="AN3529" s="4">
        <v>0</v>
      </c>
      <c r="AO3529" s="4">
        <v>-25437</v>
      </c>
      <c r="AP3529" s="4">
        <v>-25437</v>
      </c>
      <c r="AQ3529" s="4">
        <v>0</v>
      </c>
      <c r="AR3529" s="4">
        <v>191236</v>
      </c>
      <c r="AS3529" s="1" t="s">
        <v>52</v>
      </c>
      <c r="AT3529" s="9">
        <f t="shared" si="1597"/>
        <v>43555</v>
      </c>
      <c r="AU3529" s="9">
        <f t="shared" si="1598"/>
        <v>43525</v>
      </c>
      <c r="AV3529" s="9">
        <v>44798</v>
      </c>
      <c r="AW3529" s="11">
        <f t="shared" si="1599"/>
        <v>3.4054794520547946</v>
      </c>
      <c r="AX3529">
        <v>10</v>
      </c>
      <c r="AY3529" s="12">
        <v>0.05</v>
      </c>
      <c r="AZ3529">
        <f t="shared" si="1600"/>
        <v>9.5000000000000001E-2</v>
      </c>
      <c r="BA3529" s="13">
        <f t="shared" si="1601"/>
        <v>216673</v>
      </c>
      <c r="BB3529" s="16" t="s">
        <v>593</v>
      </c>
      <c r="BC3529" s="16" t="s">
        <v>593</v>
      </c>
      <c r="BD3529" s="16" t="s">
        <v>593</v>
      </c>
      <c r="BE3529" s="16" t="s">
        <v>593</v>
      </c>
      <c r="BF3529" s="16" t="s">
        <v>593</v>
      </c>
      <c r="BG3529" s="16" t="s">
        <v>593</v>
      </c>
      <c r="BH3529" s="16" t="s">
        <v>593</v>
      </c>
      <c r="BI3529" s="14">
        <f t="shared" si="1594"/>
        <v>191236</v>
      </c>
      <c r="BJ3529" s="14">
        <v>0</v>
      </c>
      <c r="BK3529" s="14">
        <f t="shared" si="1595"/>
        <v>191236</v>
      </c>
      <c r="BL3529" s="52">
        <v>0</v>
      </c>
      <c r="BM3529" s="15">
        <f t="shared" si="1596"/>
        <v>191236</v>
      </c>
    </row>
    <row r="3530" spans="1:65">
      <c r="A3530" s="8">
        <v>3528</v>
      </c>
      <c r="B3530" s="1" t="s">
        <v>44</v>
      </c>
      <c r="C3530" s="1">
        <v>1520</v>
      </c>
      <c r="D3530" s="1" t="s">
        <v>314</v>
      </c>
      <c r="E3530" s="1">
        <v>330000119</v>
      </c>
      <c r="F3530" s="1" t="s">
        <v>112</v>
      </c>
      <c r="G3530" s="1" t="s">
        <v>436</v>
      </c>
      <c r="H3530" s="1">
        <v>0</v>
      </c>
      <c r="I3530" s="1" t="s">
        <v>52</v>
      </c>
      <c r="J3530" s="1" t="s">
        <v>49</v>
      </c>
      <c r="K3530" s="1">
        <v>17406001</v>
      </c>
      <c r="L3530" s="1" t="s">
        <v>50</v>
      </c>
      <c r="M3530" s="1" t="s">
        <v>51</v>
      </c>
      <c r="N3530" s="1" t="s">
        <v>64</v>
      </c>
      <c r="O3530" s="1" t="s">
        <v>65</v>
      </c>
      <c r="P3530" s="1" t="s">
        <v>66</v>
      </c>
      <c r="Q3530" s="1" t="s">
        <v>67</v>
      </c>
      <c r="R3530" s="1" t="s">
        <v>87</v>
      </c>
      <c r="S3530" s="1" t="s">
        <v>88</v>
      </c>
      <c r="T3530" s="2">
        <v>43555</v>
      </c>
      <c r="U3530" s="2">
        <v>43555</v>
      </c>
      <c r="V3530" s="1" t="s">
        <v>52</v>
      </c>
      <c r="W3530" s="3">
        <v>1</v>
      </c>
      <c r="X3530" s="1" t="s">
        <v>53</v>
      </c>
      <c r="Y3530" s="4">
        <v>216673</v>
      </c>
      <c r="Z3530" s="4">
        <v>-23175</v>
      </c>
      <c r="AA3530" s="4">
        <v>0</v>
      </c>
      <c r="AB3530" s="4">
        <v>0</v>
      </c>
      <c r="AC3530" s="4">
        <v>0</v>
      </c>
      <c r="AD3530" s="4">
        <v>216673</v>
      </c>
      <c r="AE3530" s="5">
        <v>1463</v>
      </c>
      <c r="AF3530" s="1" t="s">
        <v>70</v>
      </c>
      <c r="AG3530" s="1" t="s">
        <v>71</v>
      </c>
      <c r="AH3530" s="1" t="s">
        <v>89</v>
      </c>
      <c r="AI3530" s="1" t="s">
        <v>57</v>
      </c>
      <c r="AJ3530" s="5">
        <v>10950</v>
      </c>
      <c r="AK3530" s="4">
        <v>-2262</v>
      </c>
      <c r="AL3530" s="4">
        <v>0</v>
      </c>
      <c r="AM3530" s="4">
        <v>0</v>
      </c>
      <c r="AN3530" s="4">
        <v>0</v>
      </c>
      <c r="AO3530" s="4">
        <v>-25437</v>
      </c>
      <c r="AP3530" s="4">
        <v>-25437</v>
      </c>
      <c r="AQ3530" s="4">
        <v>0</v>
      </c>
      <c r="AR3530" s="4">
        <v>191236</v>
      </c>
      <c r="AS3530" s="1" t="s">
        <v>52</v>
      </c>
      <c r="AT3530" s="9">
        <f t="shared" si="1597"/>
        <v>43555</v>
      </c>
      <c r="AU3530" s="9">
        <f t="shared" si="1598"/>
        <v>43525</v>
      </c>
      <c r="AV3530" s="9">
        <v>44798</v>
      </c>
      <c r="AW3530" s="11">
        <f t="shared" si="1599"/>
        <v>3.4054794520547946</v>
      </c>
      <c r="AX3530">
        <v>10</v>
      </c>
      <c r="AY3530" s="12">
        <v>0.05</v>
      </c>
      <c r="AZ3530">
        <f t="shared" si="1600"/>
        <v>9.5000000000000001E-2</v>
      </c>
      <c r="BA3530" s="13">
        <f t="shared" si="1601"/>
        <v>216673</v>
      </c>
      <c r="BB3530" s="16" t="s">
        <v>593</v>
      </c>
      <c r="BC3530" s="16" t="s">
        <v>593</v>
      </c>
      <c r="BD3530" s="16" t="s">
        <v>593</v>
      </c>
      <c r="BE3530" s="16" t="s">
        <v>593</v>
      </c>
      <c r="BF3530" s="16" t="s">
        <v>593</v>
      </c>
      <c r="BG3530" s="16" t="s">
        <v>593</v>
      </c>
      <c r="BH3530" s="16" t="s">
        <v>593</v>
      </c>
      <c r="BI3530" s="14">
        <f t="shared" si="1594"/>
        <v>191236</v>
      </c>
      <c r="BJ3530" s="14">
        <v>0</v>
      </c>
      <c r="BK3530" s="14">
        <f t="shared" si="1595"/>
        <v>191236</v>
      </c>
      <c r="BL3530" s="52">
        <v>0</v>
      </c>
      <c r="BM3530" s="15">
        <f t="shared" si="1596"/>
        <v>191236</v>
      </c>
    </row>
    <row r="3531" spans="1:65">
      <c r="A3531" s="8">
        <v>3529</v>
      </c>
      <c r="B3531" s="1" t="s">
        <v>44</v>
      </c>
      <c r="C3531" s="1">
        <v>1520</v>
      </c>
      <c r="D3531" s="1" t="s">
        <v>314</v>
      </c>
      <c r="E3531" s="1">
        <v>330000120</v>
      </c>
      <c r="F3531" s="1" t="s">
        <v>112</v>
      </c>
      <c r="G3531" s="1" t="s">
        <v>437</v>
      </c>
      <c r="H3531" s="1">
        <v>0</v>
      </c>
      <c r="I3531" s="1" t="s">
        <v>52</v>
      </c>
      <c r="J3531" s="1" t="s">
        <v>49</v>
      </c>
      <c r="K3531" s="1">
        <v>17406001</v>
      </c>
      <c r="L3531" s="1" t="s">
        <v>50</v>
      </c>
      <c r="M3531" s="1" t="s">
        <v>51</v>
      </c>
      <c r="N3531" s="1" t="s">
        <v>64</v>
      </c>
      <c r="O3531" s="1" t="s">
        <v>65</v>
      </c>
      <c r="P3531" s="1" t="s">
        <v>66</v>
      </c>
      <c r="Q3531" s="1" t="s">
        <v>67</v>
      </c>
      <c r="R3531" s="1" t="s">
        <v>87</v>
      </c>
      <c r="S3531" s="1" t="s">
        <v>88</v>
      </c>
      <c r="T3531" s="2">
        <v>43555</v>
      </c>
      <c r="U3531" s="2">
        <v>43555</v>
      </c>
      <c r="V3531" s="1" t="s">
        <v>52</v>
      </c>
      <c r="W3531" s="3">
        <v>1</v>
      </c>
      <c r="X3531" s="1" t="s">
        <v>53</v>
      </c>
      <c r="Y3531" s="4">
        <v>216673</v>
      </c>
      <c r="Z3531" s="4">
        <v>-23175</v>
      </c>
      <c r="AA3531" s="4">
        <v>0</v>
      </c>
      <c r="AB3531" s="4">
        <v>0</v>
      </c>
      <c r="AC3531" s="4">
        <v>0</v>
      </c>
      <c r="AD3531" s="4">
        <v>216673</v>
      </c>
      <c r="AE3531" s="5">
        <v>1463</v>
      </c>
      <c r="AF3531" s="1" t="s">
        <v>70</v>
      </c>
      <c r="AG3531" s="1" t="s">
        <v>71</v>
      </c>
      <c r="AH3531" s="1" t="s">
        <v>89</v>
      </c>
      <c r="AI3531" s="1" t="s">
        <v>57</v>
      </c>
      <c r="AJ3531" s="5">
        <v>10950</v>
      </c>
      <c r="AK3531" s="4">
        <v>-2262</v>
      </c>
      <c r="AL3531" s="4">
        <v>0</v>
      </c>
      <c r="AM3531" s="4">
        <v>0</v>
      </c>
      <c r="AN3531" s="4">
        <v>0</v>
      </c>
      <c r="AO3531" s="4">
        <v>-25437</v>
      </c>
      <c r="AP3531" s="4">
        <v>-25437</v>
      </c>
      <c r="AQ3531" s="4">
        <v>0</v>
      </c>
      <c r="AR3531" s="4">
        <v>191236</v>
      </c>
      <c r="AS3531" s="1" t="s">
        <v>52</v>
      </c>
      <c r="AT3531" s="9">
        <f t="shared" si="1597"/>
        <v>43555</v>
      </c>
      <c r="AU3531" s="9">
        <f t="shared" si="1598"/>
        <v>43525</v>
      </c>
      <c r="AV3531" s="9">
        <v>44798</v>
      </c>
      <c r="AW3531" s="11">
        <f t="shared" si="1599"/>
        <v>3.4054794520547946</v>
      </c>
      <c r="AX3531">
        <v>10</v>
      </c>
      <c r="AY3531" s="12">
        <v>0.05</v>
      </c>
      <c r="AZ3531">
        <f t="shared" si="1600"/>
        <v>9.5000000000000001E-2</v>
      </c>
      <c r="BA3531" s="13">
        <f t="shared" si="1601"/>
        <v>216673</v>
      </c>
      <c r="BB3531" s="16" t="s">
        <v>593</v>
      </c>
      <c r="BC3531" s="16" t="s">
        <v>593</v>
      </c>
      <c r="BD3531" s="16" t="s">
        <v>593</v>
      </c>
      <c r="BE3531" s="16" t="s">
        <v>593</v>
      </c>
      <c r="BF3531" s="16" t="s">
        <v>593</v>
      </c>
      <c r="BG3531" s="16" t="s">
        <v>593</v>
      </c>
      <c r="BH3531" s="16" t="s">
        <v>593</v>
      </c>
      <c r="BI3531" s="14">
        <f t="shared" si="1594"/>
        <v>191236</v>
      </c>
      <c r="BJ3531" s="14">
        <v>0</v>
      </c>
      <c r="BK3531" s="14">
        <f t="shared" si="1595"/>
        <v>191236</v>
      </c>
      <c r="BL3531" s="52">
        <v>0</v>
      </c>
      <c r="BM3531" s="15">
        <f t="shared" si="1596"/>
        <v>191236</v>
      </c>
    </row>
    <row r="3532" spans="1:65">
      <c r="A3532" s="8">
        <v>3530</v>
      </c>
      <c r="B3532" s="1" t="s">
        <v>44</v>
      </c>
      <c r="C3532" s="1">
        <v>1520</v>
      </c>
      <c r="D3532" s="1" t="s">
        <v>314</v>
      </c>
      <c r="E3532" s="1">
        <v>330000121</v>
      </c>
      <c r="F3532" s="1" t="s">
        <v>112</v>
      </c>
      <c r="G3532" s="1" t="s">
        <v>438</v>
      </c>
      <c r="H3532" s="1">
        <v>0</v>
      </c>
      <c r="I3532" s="1" t="s">
        <v>52</v>
      </c>
      <c r="J3532" s="1" t="s">
        <v>49</v>
      </c>
      <c r="K3532" s="1">
        <v>17406001</v>
      </c>
      <c r="L3532" s="1" t="s">
        <v>50</v>
      </c>
      <c r="M3532" s="1" t="s">
        <v>51</v>
      </c>
      <c r="N3532" s="1" t="s">
        <v>64</v>
      </c>
      <c r="O3532" s="1" t="s">
        <v>65</v>
      </c>
      <c r="P3532" s="1" t="s">
        <v>66</v>
      </c>
      <c r="Q3532" s="1" t="s">
        <v>67</v>
      </c>
      <c r="R3532" s="1" t="s">
        <v>87</v>
      </c>
      <c r="S3532" s="1" t="s">
        <v>88</v>
      </c>
      <c r="T3532" s="2">
        <v>43555</v>
      </c>
      <c r="U3532" s="2">
        <v>43555</v>
      </c>
      <c r="V3532" s="1" t="s">
        <v>52</v>
      </c>
      <c r="W3532" s="3">
        <v>1</v>
      </c>
      <c r="X3532" s="1" t="s">
        <v>53</v>
      </c>
      <c r="Y3532" s="4">
        <v>216673</v>
      </c>
      <c r="Z3532" s="4">
        <v>-23175</v>
      </c>
      <c r="AA3532" s="4">
        <v>0</v>
      </c>
      <c r="AB3532" s="4">
        <v>0</v>
      </c>
      <c r="AC3532" s="4">
        <v>0</v>
      </c>
      <c r="AD3532" s="4">
        <v>216673</v>
      </c>
      <c r="AE3532" s="5">
        <v>1463</v>
      </c>
      <c r="AF3532" s="1" t="s">
        <v>70</v>
      </c>
      <c r="AG3532" s="1" t="s">
        <v>71</v>
      </c>
      <c r="AH3532" s="1" t="s">
        <v>89</v>
      </c>
      <c r="AI3532" s="1" t="s">
        <v>57</v>
      </c>
      <c r="AJ3532" s="5">
        <v>10950</v>
      </c>
      <c r="AK3532" s="4">
        <v>-2262</v>
      </c>
      <c r="AL3532" s="4">
        <v>0</v>
      </c>
      <c r="AM3532" s="4">
        <v>0</v>
      </c>
      <c r="AN3532" s="4">
        <v>0</v>
      </c>
      <c r="AO3532" s="4">
        <v>-25437</v>
      </c>
      <c r="AP3532" s="4">
        <v>-25437</v>
      </c>
      <c r="AQ3532" s="4">
        <v>0</v>
      </c>
      <c r="AR3532" s="4">
        <v>191236</v>
      </c>
      <c r="AS3532" s="1" t="s">
        <v>52</v>
      </c>
      <c r="AT3532" s="9">
        <f t="shared" si="1597"/>
        <v>43555</v>
      </c>
      <c r="AU3532" s="9">
        <f t="shared" si="1598"/>
        <v>43525</v>
      </c>
      <c r="AV3532" s="9">
        <v>44798</v>
      </c>
      <c r="AW3532" s="11">
        <f t="shared" si="1599"/>
        <v>3.4054794520547946</v>
      </c>
      <c r="AX3532">
        <v>10</v>
      </c>
      <c r="AY3532" s="12">
        <v>0.05</v>
      </c>
      <c r="AZ3532">
        <f t="shared" si="1600"/>
        <v>9.5000000000000001E-2</v>
      </c>
      <c r="BA3532" s="13">
        <f t="shared" si="1601"/>
        <v>216673</v>
      </c>
      <c r="BB3532" s="16" t="s">
        <v>593</v>
      </c>
      <c r="BC3532" s="16" t="s">
        <v>593</v>
      </c>
      <c r="BD3532" s="16" t="s">
        <v>593</v>
      </c>
      <c r="BE3532" s="16" t="s">
        <v>593</v>
      </c>
      <c r="BF3532" s="16" t="s">
        <v>593</v>
      </c>
      <c r="BG3532" s="16" t="s">
        <v>593</v>
      </c>
      <c r="BH3532" s="16" t="s">
        <v>593</v>
      </c>
      <c r="BI3532" s="14">
        <f t="shared" si="1594"/>
        <v>191236</v>
      </c>
      <c r="BJ3532" s="14">
        <v>0</v>
      </c>
      <c r="BK3532" s="14">
        <f t="shared" si="1595"/>
        <v>191236</v>
      </c>
      <c r="BL3532" s="52">
        <v>0</v>
      </c>
      <c r="BM3532" s="15">
        <f t="shared" si="1596"/>
        <v>191236</v>
      </c>
    </row>
    <row r="3533" spans="1:65">
      <c r="A3533" s="8">
        <v>3531</v>
      </c>
      <c r="B3533" s="1" t="s">
        <v>44</v>
      </c>
      <c r="C3533" s="1">
        <v>1520</v>
      </c>
      <c r="D3533" s="1" t="s">
        <v>314</v>
      </c>
      <c r="E3533" s="1">
        <v>330000122</v>
      </c>
      <c r="F3533" s="1" t="s">
        <v>112</v>
      </c>
      <c r="G3533" s="1" t="s">
        <v>439</v>
      </c>
      <c r="H3533" s="1">
        <v>0</v>
      </c>
      <c r="I3533" s="1" t="s">
        <v>52</v>
      </c>
      <c r="J3533" s="1" t="s">
        <v>49</v>
      </c>
      <c r="K3533" s="1">
        <v>17406001</v>
      </c>
      <c r="L3533" s="1" t="s">
        <v>50</v>
      </c>
      <c r="M3533" s="1" t="s">
        <v>51</v>
      </c>
      <c r="N3533" s="1" t="s">
        <v>64</v>
      </c>
      <c r="O3533" s="1" t="s">
        <v>65</v>
      </c>
      <c r="P3533" s="1" t="s">
        <v>66</v>
      </c>
      <c r="Q3533" s="1" t="s">
        <v>67</v>
      </c>
      <c r="R3533" s="1" t="s">
        <v>87</v>
      </c>
      <c r="S3533" s="1" t="s">
        <v>88</v>
      </c>
      <c r="T3533" s="2">
        <v>43555</v>
      </c>
      <c r="U3533" s="2">
        <v>43555</v>
      </c>
      <c r="V3533" s="1" t="s">
        <v>52</v>
      </c>
      <c r="W3533" s="3">
        <v>1</v>
      </c>
      <c r="X3533" s="1" t="s">
        <v>53</v>
      </c>
      <c r="Y3533" s="4">
        <v>216673</v>
      </c>
      <c r="Z3533" s="4">
        <v>-23175</v>
      </c>
      <c r="AA3533" s="4">
        <v>0</v>
      </c>
      <c r="AB3533" s="4">
        <v>0</v>
      </c>
      <c r="AC3533" s="4">
        <v>0</v>
      </c>
      <c r="AD3533" s="4">
        <v>216673</v>
      </c>
      <c r="AE3533" s="5">
        <v>1463</v>
      </c>
      <c r="AF3533" s="1" t="s">
        <v>70</v>
      </c>
      <c r="AG3533" s="1" t="s">
        <v>71</v>
      </c>
      <c r="AH3533" s="1" t="s">
        <v>89</v>
      </c>
      <c r="AI3533" s="1" t="s">
        <v>57</v>
      </c>
      <c r="AJ3533" s="5">
        <v>10950</v>
      </c>
      <c r="AK3533" s="4">
        <v>-2262</v>
      </c>
      <c r="AL3533" s="4">
        <v>0</v>
      </c>
      <c r="AM3533" s="4">
        <v>0</v>
      </c>
      <c r="AN3533" s="4">
        <v>0</v>
      </c>
      <c r="AO3533" s="4">
        <v>-25437</v>
      </c>
      <c r="AP3533" s="4">
        <v>-25437</v>
      </c>
      <c r="AQ3533" s="4">
        <v>0</v>
      </c>
      <c r="AR3533" s="4">
        <v>191236</v>
      </c>
      <c r="AS3533" s="1" t="s">
        <v>52</v>
      </c>
      <c r="AT3533" s="9">
        <f t="shared" si="1597"/>
        <v>43555</v>
      </c>
      <c r="AU3533" s="9">
        <f t="shared" si="1598"/>
        <v>43525</v>
      </c>
      <c r="AV3533" s="9">
        <v>44798</v>
      </c>
      <c r="AW3533" s="11">
        <f t="shared" si="1599"/>
        <v>3.4054794520547946</v>
      </c>
      <c r="AX3533">
        <v>10</v>
      </c>
      <c r="AY3533" s="12">
        <v>0.05</v>
      </c>
      <c r="AZ3533">
        <f t="shared" si="1600"/>
        <v>9.5000000000000001E-2</v>
      </c>
      <c r="BA3533" s="13">
        <f t="shared" si="1601"/>
        <v>216673</v>
      </c>
      <c r="BB3533" s="16" t="s">
        <v>593</v>
      </c>
      <c r="BC3533" s="16" t="s">
        <v>593</v>
      </c>
      <c r="BD3533" s="16" t="s">
        <v>593</v>
      </c>
      <c r="BE3533" s="16" t="s">
        <v>593</v>
      </c>
      <c r="BF3533" s="16" t="s">
        <v>593</v>
      </c>
      <c r="BG3533" s="16" t="s">
        <v>593</v>
      </c>
      <c r="BH3533" s="16" t="s">
        <v>593</v>
      </c>
      <c r="BI3533" s="14">
        <f t="shared" si="1594"/>
        <v>191236</v>
      </c>
      <c r="BJ3533" s="14">
        <v>0</v>
      </c>
      <c r="BK3533" s="14">
        <f t="shared" si="1595"/>
        <v>191236</v>
      </c>
      <c r="BL3533" s="52">
        <v>0</v>
      </c>
      <c r="BM3533" s="15">
        <f t="shared" si="1596"/>
        <v>191236</v>
      </c>
    </row>
    <row r="3534" spans="1:65">
      <c r="A3534" s="8">
        <v>3532</v>
      </c>
      <c r="B3534" s="1" t="s">
        <v>44</v>
      </c>
      <c r="C3534" s="1">
        <v>1520</v>
      </c>
      <c r="D3534" s="1" t="s">
        <v>314</v>
      </c>
      <c r="E3534" s="1">
        <v>330000123</v>
      </c>
      <c r="F3534" s="1" t="s">
        <v>112</v>
      </c>
      <c r="G3534" s="1" t="s">
        <v>440</v>
      </c>
      <c r="H3534" s="1">
        <v>0</v>
      </c>
      <c r="I3534" s="1" t="s">
        <v>52</v>
      </c>
      <c r="J3534" s="1" t="s">
        <v>49</v>
      </c>
      <c r="K3534" s="1">
        <v>17406001</v>
      </c>
      <c r="L3534" s="1" t="s">
        <v>50</v>
      </c>
      <c r="M3534" s="1" t="s">
        <v>51</v>
      </c>
      <c r="N3534" s="1" t="s">
        <v>64</v>
      </c>
      <c r="O3534" s="1" t="s">
        <v>65</v>
      </c>
      <c r="P3534" s="1" t="s">
        <v>66</v>
      </c>
      <c r="Q3534" s="1" t="s">
        <v>67</v>
      </c>
      <c r="R3534" s="1" t="s">
        <v>87</v>
      </c>
      <c r="S3534" s="1" t="s">
        <v>88</v>
      </c>
      <c r="T3534" s="2">
        <v>43555</v>
      </c>
      <c r="U3534" s="2">
        <v>43555</v>
      </c>
      <c r="V3534" s="1" t="s">
        <v>52</v>
      </c>
      <c r="W3534" s="3">
        <v>1</v>
      </c>
      <c r="X3534" s="1" t="s">
        <v>53</v>
      </c>
      <c r="Y3534" s="4">
        <v>216673</v>
      </c>
      <c r="Z3534" s="4">
        <v>-23175</v>
      </c>
      <c r="AA3534" s="4">
        <v>0</v>
      </c>
      <c r="AB3534" s="4">
        <v>0</v>
      </c>
      <c r="AC3534" s="4">
        <v>0</v>
      </c>
      <c r="AD3534" s="4">
        <v>216673</v>
      </c>
      <c r="AE3534" s="5">
        <v>1463</v>
      </c>
      <c r="AF3534" s="1" t="s">
        <v>70</v>
      </c>
      <c r="AG3534" s="1" t="s">
        <v>71</v>
      </c>
      <c r="AH3534" s="1" t="s">
        <v>89</v>
      </c>
      <c r="AI3534" s="1" t="s">
        <v>57</v>
      </c>
      <c r="AJ3534" s="5">
        <v>10950</v>
      </c>
      <c r="AK3534" s="4">
        <v>-2262</v>
      </c>
      <c r="AL3534" s="4">
        <v>0</v>
      </c>
      <c r="AM3534" s="4">
        <v>0</v>
      </c>
      <c r="AN3534" s="4">
        <v>0</v>
      </c>
      <c r="AO3534" s="4">
        <v>-25437</v>
      </c>
      <c r="AP3534" s="4">
        <v>-25437</v>
      </c>
      <c r="AQ3534" s="4">
        <v>0</v>
      </c>
      <c r="AR3534" s="4">
        <v>191236</v>
      </c>
      <c r="AS3534" s="1" t="s">
        <v>52</v>
      </c>
      <c r="AT3534" s="9">
        <f t="shared" si="1597"/>
        <v>43555</v>
      </c>
      <c r="AU3534" s="9">
        <f t="shared" si="1598"/>
        <v>43525</v>
      </c>
      <c r="AV3534" s="9">
        <v>44798</v>
      </c>
      <c r="AW3534" s="11">
        <f t="shared" si="1599"/>
        <v>3.4054794520547946</v>
      </c>
      <c r="AX3534">
        <v>10</v>
      </c>
      <c r="AY3534" s="12">
        <v>0.05</v>
      </c>
      <c r="AZ3534">
        <f t="shared" si="1600"/>
        <v>9.5000000000000001E-2</v>
      </c>
      <c r="BA3534" s="13">
        <f t="shared" si="1601"/>
        <v>216673</v>
      </c>
      <c r="BB3534" s="16" t="s">
        <v>593</v>
      </c>
      <c r="BC3534" s="16" t="s">
        <v>593</v>
      </c>
      <c r="BD3534" s="16" t="s">
        <v>593</v>
      </c>
      <c r="BE3534" s="16" t="s">
        <v>593</v>
      </c>
      <c r="BF3534" s="16" t="s">
        <v>593</v>
      </c>
      <c r="BG3534" s="16" t="s">
        <v>593</v>
      </c>
      <c r="BH3534" s="16" t="s">
        <v>593</v>
      </c>
      <c r="BI3534" s="14">
        <f t="shared" si="1594"/>
        <v>191236</v>
      </c>
      <c r="BJ3534" s="14">
        <v>0</v>
      </c>
      <c r="BK3534" s="14">
        <f t="shared" si="1595"/>
        <v>191236</v>
      </c>
      <c r="BL3534" s="52">
        <v>0</v>
      </c>
      <c r="BM3534" s="15">
        <f t="shared" si="1596"/>
        <v>191236</v>
      </c>
    </row>
    <row r="3535" spans="1:65">
      <c r="A3535" s="8">
        <v>3533</v>
      </c>
      <c r="B3535" s="1" t="s">
        <v>44</v>
      </c>
      <c r="C3535" s="1">
        <v>1520</v>
      </c>
      <c r="D3535" s="1" t="s">
        <v>314</v>
      </c>
      <c r="E3535" s="1">
        <v>330000124</v>
      </c>
      <c r="F3535" s="1" t="s">
        <v>112</v>
      </c>
      <c r="G3535" s="1" t="s">
        <v>441</v>
      </c>
      <c r="H3535" s="1">
        <v>0</v>
      </c>
      <c r="I3535" s="1" t="s">
        <v>52</v>
      </c>
      <c r="J3535" s="1" t="s">
        <v>49</v>
      </c>
      <c r="K3535" s="1">
        <v>17406001</v>
      </c>
      <c r="L3535" s="1" t="s">
        <v>50</v>
      </c>
      <c r="M3535" s="1" t="s">
        <v>51</v>
      </c>
      <c r="N3535" s="1" t="s">
        <v>64</v>
      </c>
      <c r="O3535" s="1" t="s">
        <v>65</v>
      </c>
      <c r="P3535" s="1" t="s">
        <v>66</v>
      </c>
      <c r="Q3535" s="1" t="s">
        <v>67</v>
      </c>
      <c r="R3535" s="1" t="s">
        <v>87</v>
      </c>
      <c r="S3535" s="1" t="s">
        <v>88</v>
      </c>
      <c r="T3535" s="2">
        <v>43555</v>
      </c>
      <c r="U3535" s="2">
        <v>43555</v>
      </c>
      <c r="V3535" s="1" t="s">
        <v>52</v>
      </c>
      <c r="W3535" s="3">
        <v>1</v>
      </c>
      <c r="X3535" s="1" t="s">
        <v>53</v>
      </c>
      <c r="Y3535" s="4">
        <v>216674</v>
      </c>
      <c r="Z3535" s="4">
        <v>-23175</v>
      </c>
      <c r="AA3535" s="4">
        <v>0</v>
      </c>
      <c r="AB3535" s="4">
        <v>0</v>
      </c>
      <c r="AC3535" s="4">
        <v>0</v>
      </c>
      <c r="AD3535" s="4">
        <v>216674</v>
      </c>
      <c r="AE3535" s="5">
        <v>1463</v>
      </c>
      <c r="AF3535" s="1" t="s">
        <v>70</v>
      </c>
      <c r="AG3535" s="1" t="s">
        <v>71</v>
      </c>
      <c r="AH3535" s="1" t="s">
        <v>89</v>
      </c>
      <c r="AI3535" s="1" t="s">
        <v>57</v>
      </c>
      <c r="AJ3535" s="5">
        <v>10950</v>
      </c>
      <c r="AK3535" s="4">
        <v>-2262</v>
      </c>
      <c r="AL3535" s="4">
        <v>0</v>
      </c>
      <c r="AM3535" s="4">
        <v>0</v>
      </c>
      <c r="AN3535" s="4">
        <v>0</v>
      </c>
      <c r="AO3535" s="4">
        <v>-25437</v>
      </c>
      <c r="AP3535" s="4">
        <v>-25437</v>
      </c>
      <c r="AQ3535" s="4">
        <v>0</v>
      </c>
      <c r="AR3535" s="4">
        <v>191237</v>
      </c>
      <c r="AS3535" s="1" t="s">
        <v>52</v>
      </c>
      <c r="AT3535" s="9">
        <f t="shared" si="1597"/>
        <v>43555</v>
      </c>
      <c r="AU3535" s="9">
        <f t="shared" si="1598"/>
        <v>43525</v>
      </c>
      <c r="AV3535" s="9">
        <v>44798</v>
      </c>
      <c r="AW3535" s="11">
        <f t="shared" si="1599"/>
        <v>3.4054794520547946</v>
      </c>
      <c r="AX3535">
        <v>10</v>
      </c>
      <c r="AY3535" s="12">
        <v>0.05</v>
      </c>
      <c r="AZ3535">
        <f t="shared" si="1600"/>
        <v>9.5000000000000001E-2</v>
      </c>
      <c r="BA3535" s="13">
        <f t="shared" si="1601"/>
        <v>216674</v>
      </c>
      <c r="BB3535" s="16" t="s">
        <v>593</v>
      </c>
      <c r="BC3535" s="16" t="s">
        <v>593</v>
      </c>
      <c r="BD3535" s="16" t="s">
        <v>593</v>
      </c>
      <c r="BE3535" s="16" t="s">
        <v>593</v>
      </c>
      <c r="BF3535" s="16" t="s">
        <v>593</v>
      </c>
      <c r="BG3535" s="16" t="s">
        <v>593</v>
      </c>
      <c r="BH3535" s="16" t="s">
        <v>593</v>
      </c>
      <c r="BI3535" s="14">
        <f t="shared" si="1594"/>
        <v>191237</v>
      </c>
      <c r="BJ3535" s="14">
        <v>0</v>
      </c>
      <c r="BK3535" s="14">
        <f t="shared" si="1595"/>
        <v>191237</v>
      </c>
      <c r="BL3535" s="52">
        <v>0</v>
      </c>
      <c r="BM3535" s="15">
        <f t="shared" si="1596"/>
        <v>191237</v>
      </c>
    </row>
    <row r="3536" spans="1:65">
      <c r="A3536" s="8">
        <v>3534</v>
      </c>
      <c r="B3536" s="1" t="s">
        <v>44</v>
      </c>
      <c r="C3536" s="1">
        <v>1520</v>
      </c>
      <c r="D3536" s="1" t="s">
        <v>314</v>
      </c>
      <c r="E3536" s="1">
        <v>330000125</v>
      </c>
      <c r="F3536" s="1" t="s">
        <v>112</v>
      </c>
      <c r="G3536" s="1" t="s">
        <v>442</v>
      </c>
      <c r="H3536" s="1">
        <v>0</v>
      </c>
      <c r="I3536" s="1" t="s">
        <v>52</v>
      </c>
      <c r="J3536" s="1" t="s">
        <v>49</v>
      </c>
      <c r="K3536" s="1">
        <v>17406001</v>
      </c>
      <c r="L3536" s="1" t="s">
        <v>50</v>
      </c>
      <c r="M3536" s="1" t="s">
        <v>51</v>
      </c>
      <c r="N3536" s="1" t="s">
        <v>64</v>
      </c>
      <c r="O3536" s="1" t="s">
        <v>65</v>
      </c>
      <c r="P3536" s="1" t="s">
        <v>66</v>
      </c>
      <c r="Q3536" s="1" t="s">
        <v>67</v>
      </c>
      <c r="R3536" s="1" t="s">
        <v>87</v>
      </c>
      <c r="S3536" s="1" t="s">
        <v>88</v>
      </c>
      <c r="T3536" s="2">
        <v>43555</v>
      </c>
      <c r="U3536" s="2">
        <v>43555</v>
      </c>
      <c r="V3536" s="1" t="s">
        <v>52</v>
      </c>
      <c r="W3536" s="3">
        <v>1</v>
      </c>
      <c r="X3536" s="1" t="s">
        <v>53</v>
      </c>
      <c r="Y3536" s="4">
        <v>216674</v>
      </c>
      <c r="Z3536" s="4">
        <v>-23175</v>
      </c>
      <c r="AA3536" s="4">
        <v>0</v>
      </c>
      <c r="AB3536" s="4">
        <v>0</v>
      </c>
      <c r="AC3536" s="4">
        <v>0</v>
      </c>
      <c r="AD3536" s="4">
        <v>216674</v>
      </c>
      <c r="AE3536" s="5">
        <v>1463</v>
      </c>
      <c r="AF3536" s="1" t="s">
        <v>70</v>
      </c>
      <c r="AG3536" s="1" t="s">
        <v>71</v>
      </c>
      <c r="AH3536" s="1" t="s">
        <v>89</v>
      </c>
      <c r="AI3536" s="1" t="s">
        <v>57</v>
      </c>
      <c r="AJ3536" s="5">
        <v>10950</v>
      </c>
      <c r="AK3536" s="4">
        <v>-2262</v>
      </c>
      <c r="AL3536" s="4">
        <v>0</v>
      </c>
      <c r="AM3536" s="4">
        <v>0</v>
      </c>
      <c r="AN3536" s="4">
        <v>0</v>
      </c>
      <c r="AO3536" s="4">
        <v>-25437</v>
      </c>
      <c r="AP3536" s="4">
        <v>-25437</v>
      </c>
      <c r="AQ3536" s="4">
        <v>0</v>
      </c>
      <c r="AR3536" s="4">
        <v>191237</v>
      </c>
      <c r="AS3536" s="1" t="s">
        <v>52</v>
      </c>
      <c r="AT3536" s="9">
        <f t="shared" si="1597"/>
        <v>43555</v>
      </c>
      <c r="AU3536" s="9">
        <f t="shared" si="1598"/>
        <v>43525</v>
      </c>
      <c r="AV3536" s="9">
        <v>44798</v>
      </c>
      <c r="AW3536" s="11">
        <f t="shared" si="1599"/>
        <v>3.4054794520547946</v>
      </c>
      <c r="AX3536">
        <v>10</v>
      </c>
      <c r="AY3536" s="12">
        <v>0.05</v>
      </c>
      <c r="AZ3536">
        <f t="shared" si="1600"/>
        <v>9.5000000000000001E-2</v>
      </c>
      <c r="BA3536" s="13">
        <f t="shared" si="1601"/>
        <v>216674</v>
      </c>
      <c r="BB3536" s="16" t="s">
        <v>593</v>
      </c>
      <c r="BC3536" s="16" t="s">
        <v>593</v>
      </c>
      <c r="BD3536" s="16" t="s">
        <v>593</v>
      </c>
      <c r="BE3536" s="16" t="s">
        <v>593</v>
      </c>
      <c r="BF3536" s="16" t="s">
        <v>593</v>
      </c>
      <c r="BG3536" s="16" t="s">
        <v>593</v>
      </c>
      <c r="BH3536" s="16" t="s">
        <v>593</v>
      </c>
      <c r="BI3536" s="14">
        <f t="shared" si="1594"/>
        <v>191237</v>
      </c>
      <c r="BJ3536" s="14">
        <v>0</v>
      </c>
      <c r="BK3536" s="14">
        <f t="shared" si="1595"/>
        <v>191237</v>
      </c>
      <c r="BL3536" s="52">
        <v>0</v>
      </c>
      <c r="BM3536" s="15">
        <f t="shared" si="1596"/>
        <v>191237</v>
      </c>
    </row>
    <row r="3537" spans="1:65">
      <c r="A3537" s="8">
        <v>3535</v>
      </c>
      <c r="B3537" s="1" t="s">
        <v>44</v>
      </c>
      <c r="C3537" s="1">
        <v>1530</v>
      </c>
      <c r="D3537" s="1" t="s">
        <v>443</v>
      </c>
      <c r="E3537" s="1">
        <v>340000000</v>
      </c>
      <c r="F3537" s="1" t="s">
        <v>112</v>
      </c>
      <c r="G3537" s="1" t="s">
        <v>444</v>
      </c>
      <c r="H3537" s="1">
        <v>0</v>
      </c>
      <c r="I3537" s="1" t="s">
        <v>117</v>
      </c>
      <c r="J3537" s="1" t="s">
        <v>49</v>
      </c>
      <c r="K3537" s="1">
        <v>17406001</v>
      </c>
      <c r="L3537" s="1" t="s">
        <v>50</v>
      </c>
      <c r="M3537" s="1" t="s">
        <v>51</v>
      </c>
      <c r="N3537" s="1" t="s">
        <v>64</v>
      </c>
      <c r="O3537" s="1" t="s">
        <v>65</v>
      </c>
      <c r="P3537" s="1" t="s">
        <v>66</v>
      </c>
      <c r="Q3537" s="1" t="s">
        <v>67</v>
      </c>
      <c r="R3537" s="1" t="s">
        <v>87</v>
      </c>
      <c r="S3537" s="1" t="s">
        <v>88</v>
      </c>
      <c r="T3537" s="2">
        <v>43333</v>
      </c>
      <c r="U3537" s="2">
        <v>43333</v>
      </c>
      <c r="V3537" s="1" t="s">
        <v>52</v>
      </c>
      <c r="W3537" s="3">
        <v>1</v>
      </c>
      <c r="X3537" s="1" t="s">
        <v>53</v>
      </c>
      <c r="Y3537" s="4">
        <v>285745</v>
      </c>
      <c r="Z3537" s="4">
        <v>-37433</v>
      </c>
      <c r="AA3537" s="4">
        <v>0</v>
      </c>
      <c r="AB3537" s="4">
        <v>0</v>
      </c>
      <c r="AC3537" s="4">
        <v>0</v>
      </c>
      <c r="AD3537" s="4">
        <v>285745</v>
      </c>
      <c r="AE3537" s="5">
        <v>1685</v>
      </c>
      <c r="AF3537" s="1" t="s">
        <v>70</v>
      </c>
      <c r="AG3537" s="1" t="s">
        <v>71</v>
      </c>
      <c r="AH3537" s="1" t="s">
        <v>89</v>
      </c>
      <c r="AI3537" s="1" t="s">
        <v>57</v>
      </c>
      <c r="AJ3537" s="5">
        <v>10950</v>
      </c>
      <c r="AK3537" s="4">
        <v>-2964</v>
      </c>
      <c r="AL3537" s="4">
        <v>0</v>
      </c>
      <c r="AM3537" s="4">
        <v>0</v>
      </c>
      <c r="AN3537" s="4">
        <v>0</v>
      </c>
      <c r="AO3537" s="4">
        <v>-40397</v>
      </c>
      <c r="AP3537" s="4">
        <v>-40397</v>
      </c>
      <c r="AQ3537" s="4">
        <v>0</v>
      </c>
      <c r="AR3537" s="4">
        <v>245348</v>
      </c>
      <c r="AS3537" s="1" t="s">
        <v>52</v>
      </c>
      <c r="AT3537" s="9">
        <f t="shared" si="1597"/>
        <v>43333</v>
      </c>
      <c r="AU3537" s="9">
        <f t="shared" si="1598"/>
        <v>43313</v>
      </c>
      <c r="AV3537" s="9">
        <v>44798</v>
      </c>
      <c r="AW3537" s="11">
        <f t="shared" si="1599"/>
        <v>4.0136986301369859</v>
      </c>
      <c r="AX3537">
        <v>10</v>
      </c>
      <c r="AY3537" s="12">
        <v>0.05</v>
      </c>
      <c r="AZ3537">
        <f t="shared" si="1600"/>
        <v>9.5000000000000001E-2</v>
      </c>
      <c r="BA3537" s="13">
        <f t="shared" si="1601"/>
        <v>285745</v>
      </c>
      <c r="BB3537" s="16" t="s">
        <v>593</v>
      </c>
      <c r="BC3537" s="16" t="s">
        <v>593</v>
      </c>
      <c r="BD3537" s="16" t="s">
        <v>593</v>
      </c>
      <c r="BE3537" s="16" t="s">
        <v>593</v>
      </c>
      <c r="BF3537" s="16" t="s">
        <v>593</v>
      </c>
      <c r="BG3537" s="16" t="s">
        <v>593</v>
      </c>
      <c r="BH3537" s="16" t="s">
        <v>593</v>
      </c>
      <c r="BI3537" s="14">
        <f t="shared" ref="BI3537:BI3600" si="1602">AR3537</f>
        <v>245348</v>
      </c>
      <c r="BJ3537" s="14">
        <v>0</v>
      </c>
      <c r="BK3537" s="14">
        <f t="shared" ref="BK3537:BK3600" si="1603">AR3537</f>
        <v>245348</v>
      </c>
      <c r="BL3537" s="52">
        <v>0</v>
      </c>
      <c r="BM3537" s="15">
        <f t="shared" ref="BM3537:BM3600" si="1604">AR3537</f>
        <v>245348</v>
      </c>
    </row>
    <row r="3538" spans="1:65">
      <c r="A3538" s="8">
        <v>3536</v>
      </c>
      <c r="B3538" s="1" t="s">
        <v>44</v>
      </c>
      <c r="C3538" s="1">
        <v>1530</v>
      </c>
      <c r="D3538" s="1" t="s">
        <v>443</v>
      </c>
      <c r="E3538" s="1">
        <v>340000001</v>
      </c>
      <c r="F3538" s="1" t="s">
        <v>112</v>
      </c>
      <c r="G3538" s="1" t="s">
        <v>445</v>
      </c>
      <c r="H3538" s="1">
        <v>0</v>
      </c>
      <c r="I3538" s="1" t="s">
        <v>118</v>
      </c>
      <c r="J3538" s="1" t="s">
        <v>49</v>
      </c>
      <c r="K3538" s="1">
        <v>17406001</v>
      </c>
      <c r="L3538" s="1" t="s">
        <v>50</v>
      </c>
      <c r="M3538" s="1" t="s">
        <v>51</v>
      </c>
      <c r="N3538" s="1" t="s">
        <v>64</v>
      </c>
      <c r="O3538" s="1" t="s">
        <v>65</v>
      </c>
      <c r="P3538" s="1" t="s">
        <v>66</v>
      </c>
      <c r="Q3538" s="1" t="s">
        <v>67</v>
      </c>
      <c r="R3538" s="1" t="s">
        <v>87</v>
      </c>
      <c r="S3538" s="1" t="s">
        <v>88</v>
      </c>
      <c r="T3538" s="2">
        <v>43333</v>
      </c>
      <c r="U3538" s="2">
        <v>43333</v>
      </c>
      <c r="V3538" s="1" t="s">
        <v>52</v>
      </c>
      <c r="W3538" s="3">
        <v>1</v>
      </c>
      <c r="X3538" s="1" t="s">
        <v>53</v>
      </c>
      <c r="Y3538" s="4">
        <v>285745</v>
      </c>
      <c r="Z3538" s="4">
        <v>-37433</v>
      </c>
      <c r="AA3538" s="4">
        <v>0</v>
      </c>
      <c r="AB3538" s="4">
        <v>0</v>
      </c>
      <c r="AC3538" s="4">
        <v>0</v>
      </c>
      <c r="AD3538" s="4">
        <v>285745</v>
      </c>
      <c r="AE3538" s="5">
        <v>1685</v>
      </c>
      <c r="AF3538" s="1" t="s">
        <v>70</v>
      </c>
      <c r="AG3538" s="1" t="s">
        <v>71</v>
      </c>
      <c r="AH3538" s="1" t="s">
        <v>89</v>
      </c>
      <c r="AI3538" s="1" t="s">
        <v>57</v>
      </c>
      <c r="AJ3538" s="5">
        <v>10950</v>
      </c>
      <c r="AK3538" s="4">
        <v>-2964</v>
      </c>
      <c r="AL3538" s="4">
        <v>0</v>
      </c>
      <c r="AM3538" s="4">
        <v>0</v>
      </c>
      <c r="AN3538" s="4">
        <v>0</v>
      </c>
      <c r="AO3538" s="4">
        <v>-40397</v>
      </c>
      <c r="AP3538" s="4">
        <v>-40397</v>
      </c>
      <c r="AQ3538" s="4">
        <v>0</v>
      </c>
      <c r="AR3538" s="4">
        <v>245348</v>
      </c>
      <c r="AS3538" s="1" t="s">
        <v>52</v>
      </c>
      <c r="AT3538" s="9">
        <f t="shared" si="1597"/>
        <v>43333</v>
      </c>
      <c r="AU3538" s="9">
        <f t="shared" si="1598"/>
        <v>43313</v>
      </c>
      <c r="AV3538" s="9">
        <v>44798</v>
      </c>
      <c r="AW3538" s="11">
        <f t="shared" si="1599"/>
        <v>4.0136986301369859</v>
      </c>
      <c r="AX3538">
        <v>10</v>
      </c>
      <c r="AY3538" s="12">
        <v>0.05</v>
      </c>
      <c r="AZ3538">
        <f t="shared" si="1600"/>
        <v>9.5000000000000001E-2</v>
      </c>
      <c r="BA3538" s="13">
        <f t="shared" si="1601"/>
        <v>285745</v>
      </c>
      <c r="BB3538" s="16" t="s">
        <v>593</v>
      </c>
      <c r="BC3538" s="16" t="s">
        <v>593</v>
      </c>
      <c r="BD3538" s="16" t="s">
        <v>593</v>
      </c>
      <c r="BE3538" s="16" t="s">
        <v>593</v>
      </c>
      <c r="BF3538" s="16" t="s">
        <v>593</v>
      </c>
      <c r="BG3538" s="16" t="s">
        <v>593</v>
      </c>
      <c r="BH3538" s="16" t="s">
        <v>593</v>
      </c>
      <c r="BI3538" s="14">
        <f t="shared" si="1602"/>
        <v>245348</v>
      </c>
      <c r="BJ3538" s="14">
        <v>0</v>
      </c>
      <c r="BK3538" s="14">
        <f t="shared" si="1603"/>
        <v>245348</v>
      </c>
      <c r="BL3538" s="52">
        <v>0</v>
      </c>
      <c r="BM3538" s="15">
        <f t="shared" si="1604"/>
        <v>245348</v>
      </c>
    </row>
    <row r="3539" spans="1:65">
      <c r="A3539" s="8">
        <v>3537</v>
      </c>
      <c r="B3539" s="1" t="s">
        <v>44</v>
      </c>
      <c r="C3539" s="1">
        <v>1530</v>
      </c>
      <c r="D3539" s="1" t="s">
        <v>443</v>
      </c>
      <c r="E3539" s="1">
        <v>340000002</v>
      </c>
      <c r="F3539" s="1" t="s">
        <v>112</v>
      </c>
      <c r="G3539" s="1" t="s">
        <v>446</v>
      </c>
      <c r="H3539" s="1">
        <v>0</v>
      </c>
      <c r="I3539" s="1" t="s">
        <v>119</v>
      </c>
      <c r="J3539" s="1" t="s">
        <v>49</v>
      </c>
      <c r="K3539" s="1">
        <v>17406001</v>
      </c>
      <c r="L3539" s="1" t="s">
        <v>50</v>
      </c>
      <c r="M3539" s="1" t="s">
        <v>51</v>
      </c>
      <c r="N3539" s="1" t="s">
        <v>64</v>
      </c>
      <c r="O3539" s="1" t="s">
        <v>65</v>
      </c>
      <c r="P3539" s="1" t="s">
        <v>66</v>
      </c>
      <c r="Q3539" s="1" t="s">
        <v>67</v>
      </c>
      <c r="R3539" s="1" t="s">
        <v>87</v>
      </c>
      <c r="S3539" s="1" t="s">
        <v>88</v>
      </c>
      <c r="T3539" s="2">
        <v>43333</v>
      </c>
      <c r="U3539" s="2">
        <v>43333</v>
      </c>
      <c r="V3539" s="1" t="s">
        <v>52</v>
      </c>
      <c r="W3539" s="3">
        <v>1</v>
      </c>
      <c r="X3539" s="1" t="s">
        <v>53</v>
      </c>
      <c r="Y3539" s="4">
        <v>285745</v>
      </c>
      <c r="Z3539" s="4">
        <v>-37433</v>
      </c>
      <c r="AA3539" s="4">
        <v>0</v>
      </c>
      <c r="AB3539" s="4">
        <v>0</v>
      </c>
      <c r="AC3539" s="4">
        <v>0</v>
      </c>
      <c r="AD3539" s="4">
        <v>285745</v>
      </c>
      <c r="AE3539" s="5">
        <v>1685</v>
      </c>
      <c r="AF3539" s="1" t="s">
        <v>70</v>
      </c>
      <c r="AG3539" s="1" t="s">
        <v>71</v>
      </c>
      <c r="AH3539" s="1" t="s">
        <v>89</v>
      </c>
      <c r="AI3539" s="1" t="s">
        <v>57</v>
      </c>
      <c r="AJ3539" s="5">
        <v>10950</v>
      </c>
      <c r="AK3539" s="4">
        <v>-2964</v>
      </c>
      <c r="AL3539" s="4">
        <v>0</v>
      </c>
      <c r="AM3539" s="4">
        <v>0</v>
      </c>
      <c r="AN3539" s="4">
        <v>0</v>
      </c>
      <c r="AO3539" s="4">
        <v>-40397</v>
      </c>
      <c r="AP3539" s="4">
        <v>-40397</v>
      </c>
      <c r="AQ3539" s="4">
        <v>0</v>
      </c>
      <c r="AR3539" s="4">
        <v>245348</v>
      </c>
      <c r="AS3539" s="1" t="s">
        <v>52</v>
      </c>
      <c r="AT3539" s="9">
        <f t="shared" si="1597"/>
        <v>43333</v>
      </c>
      <c r="AU3539" s="9">
        <f t="shared" si="1598"/>
        <v>43313</v>
      </c>
      <c r="AV3539" s="9">
        <v>44798</v>
      </c>
      <c r="AW3539" s="11">
        <f t="shared" si="1599"/>
        <v>4.0136986301369859</v>
      </c>
      <c r="AX3539">
        <v>10</v>
      </c>
      <c r="AY3539" s="12">
        <v>0.05</v>
      </c>
      <c r="AZ3539">
        <f t="shared" si="1600"/>
        <v>9.5000000000000001E-2</v>
      </c>
      <c r="BA3539" s="13">
        <f t="shared" si="1601"/>
        <v>285745</v>
      </c>
      <c r="BB3539" s="16" t="s">
        <v>593</v>
      </c>
      <c r="BC3539" s="16" t="s">
        <v>593</v>
      </c>
      <c r="BD3539" s="16" t="s">
        <v>593</v>
      </c>
      <c r="BE3539" s="16" t="s">
        <v>593</v>
      </c>
      <c r="BF3539" s="16" t="s">
        <v>593</v>
      </c>
      <c r="BG3539" s="16" t="s">
        <v>593</v>
      </c>
      <c r="BH3539" s="16" t="s">
        <v>593</v>
      </c>
      <c r="BI3539" s="14">
        <f t="shared" si="1602"/>
        <v>245348</v>
      </c>
      <c r="BJ3539" s="14">
        <v>0</v>
      </c>
      <c r="BK3539" s="14">
        <f t="shared" si="1603"/>
        <v>245348</v>
      </c>
      <c r="BL3539" s="52">
        <v>0</v>
      </c>
      <c r="BM3539" s="15">
        <f t="shared" si="1604"/>
        <v>245348</v>
      </c>
    </row>
    <row r="3540" spans="1:65">
      <c r="A3540" s="8">
        <v>3538</v>
      </c>
      <c r="B3540" s="1" t="s">
        <v>44</v>
      </c>
      <c r="C3540" s="1">
        <v>1530</v>
      </c>
      <c r="D3540" s="1" t="s">
        <v>443</v>
      </c>
      <c r="E3540" s="1">
        <v>340000003</v>
      </c>
      <c r="F3540" s="1" t="s">
        <v>112</v>
      </c>
      <c r="G3540" s="1" t="s">
        <v>447</v>
      </c>
      <c r="H3540" s="1">
        <v>0</v>
      </c>
      <c r="I3540" s="1" t="s">
        <v>120</v>
      </c>
      <c r="J3540" s="1" t="s">
        <v>49</v>
      </c>
      <c r="K3540" s="1">
        <v>17406001</v>
      </c>
      <c r="L3540" s="1" t="s">
        <v>50</v>
      </c>
      <c r="M3540" s="1" t="s">
        <v>51</v>
      </c>
      <c r="N3540" s="1" t="s">
        <v>64</v>
      </c>
      <c r="O3540" s="1" t="s">
        <v>65</v>
      </c>
      <c r="P3540" s="1" t="s">
        <v>66</v>
      </c>
      <c r="Q3540" s="1" t="s">
        <v>67</v>
      </c>
      <c r="R3540" s="1" t="s">
        <v>87</v>
      </c>
      <c r="S3540" s="1" t="s">
        <v>88</v>
      </c>
      <c r="T3540" s="2">
        <v>43333</v>
      </c>
      <c r="U3540" s="2">
        <v>43333</v>
      </c>
      <c r="V3540" s="1" t="s">
        <v>52</v>
      </c>
      <c r="W3540" s="3">
        <v>1</v>
      </c>
      <c r="X3540" s="1" t="s">
        <v>53</v>
      </c>
      <c r="Y3540" s="4">
        <v>285745</v>
      </c>
      <c r="Z3540" s="4">
        <v>-37433</v>
      </c>
      <c r="AA3540" s="4">
        <v>0</v>
      </c>
      <c r="AB3540" s="4">
        <v>0</v>
      </c>
      <c r="AC3540" s="4">
        <v>0</v>
      </c>
      <c r="AD3540" s="4">
        <v>285745</v>
      </c>
      <c r="AE3540" s="5">
        <v>1685</v>
      </c>
      <c r="AF3540" s="1" t="s">
        <v>70</v>
      </c>
      <c r="AG3540" s="1" t="s">
        <v>71</v>
      </c>
      <c r="AH3540" s="1" t="s">
        <v>89</v>
      </c>
      <c r="AI3540" s="1" t="s">
        <v>57</v>
      </c>
      <c r="AJ3540" s="5">
        <v>10950</v>
      </c>
      <c r="AK3540" s="4">
        <v>-2964</v>
      </c>
      <c r="AL3540" s="4">
        <v>0</v>
      </c>
      <c r="AM3540" s="4">
        <v>0</v>
      </c>
      <c r="AN3540" s="4">
        <v>0</v>
      </c>
      <c r="AO3540" s="4">
        <v>-40397</v>
      </c>
      <c r="AP3540" s="4">
        <v>-40397</v>
      </c>
      <c r="AQ3540" s="4">
        <v>0</v>
      </c>
      <c r="AR3540" s="4">
        <v>245348</v>
      </c>
      <c r="AS3540" s="1" t="s">
        <v>52</v>
      </c>
      <c r="AT3540" s="9">
        <f t="shared" si="1597"/>
        <v>43333</v>
      </c>
      <c r="AU3540" s="9">
        <f t="shared" si="1598"/>
        <v>43313</v>
      </c>
      <c r="AV3540" s="9">
        <v>44798</v>
      </c>
      <c r="AW3540" s="11">
        <f t="shared" si="1599"/>
        <v>4.0136986301369859</v>
      </c>
      <c r="AX3540">
        <v>10</v>
      </c>
      <c r="AY3540" s="12">
        <v>0.05</v>
      </c>
      <c r="AZ3540">
        <f t="shared" si="1600"/>
        <v>9.5000000000000001E-2</v>
      </c>
      <c r="BA3540" s="13">
        <f t="shared" si="1601"/>
        <v>285745</v>
      </c>
      <c r="BB3540" s="16" t="s">
        <v>593</v>
      </c>
      <c r="BC3540" s="16" t="s">
        <v>593</v>
      </c>
      <c r="BD3540" s="16" t="s">
        <v>593</v>
      </c>
      <c r="BE3540" s="16" t="s">
        <v>593</v>
      </c>
      <c r="BF3540" s="16" t="s">
        <v>593</v>
      </c>
      <c r="BG3540" s="16" t="s">
        <v>593</v>
      </c>
      <c r="BH3540" s="16" t="s">
        <v>593</v>
      </c>
      <c r="BI3540" s="14">
        <f t="shared" si="1602"/>
        <v>245348</v>
      </c>
      <c r="BJ3540" s="14">
        <v>0</v>
      </c>
      <c r="BK3540" s="14">
        <f t="shared" si="1603"/>
        <v>245348</v>
      </c>
      <c r="BL3540" s="52">
        <v>0</v>
      </c>
      <c r="BM3540" s="15">
        <f t="shared" si="1604"/>
        <v>245348</v>
      </c>
    </row>
    <row r="3541" spans="1:65">
      <c r="A3541" s="8">
        <v>3539</v>
      </c>
      <c r="B3541" s="1" t="s">
        <v>44</v>
      </c>
      <c r="C3541" s="1">
        <v>1530</v>
      </c>
      <c r="D3541" s="1" t="s">
        <v>443</v>
      </c>
      <c r="E3541" s="1">
        <v>340000004</v>
      </c>
      <c r="F3541" s="1" t="s">
        <v>112</v>
      </c>
      <c r="G3541" s="1" t="s">
        <v>448</v>
      </c>
      <c r="H3541" s="1">
        <v>0</v>
      </c>
      <c r="I3541" s="1" t="s">
        <v>121</v>
      </c>
      <c r="J3541" s="1" t="s">
        <v>49</v>
      </c>
      <c r="K3541" s="1">
        <v>17406001</v>
      </c>
      <c r="L3541" s="1" t="s">
        <v>50</v>
      </c>
      <c r="M3541" s="1" t="s">
        <v>51</v>
      </c>
      <c r="N3541" s="1" t="s">
        <v>64</v>
      </c>
      <c r="O3541" s="1" t="s">
        <v>65</v>
      </c>
      <c r="P3541" s="1" t="s">
        <v>66</v>
      </c>
      <c r="Q3541" s="1" t="s">
        <v>67</v>
      </c>
      <c r="R3541" s="1" t="s">
        <v>87</v>
      </c>
      <c r="S3541" s="1" t="s">
        <v>88</v>
      </c>
      <c r="T3541" s="2">
        <v>43333</v>
      </c>
      <c r="U3541" s="2">
        <v>43333</v>
      </c>
      <c r="V3541" s="1" t="s">
        <v>52</v>
      </c>
      <c r="W3541" s="3">
        <v>1</v>
      </c>
      <c r="X3541" s="1" t="s">
        <v>53</v>
      </c>
      <c r="Y3541" s="4">
        <v>285745</v>
      </c>
      <c r="Z3541" s="4">
        <v>-37433</v>
      </c>
      <c r="AA3541" s="4">
        <v>0</v>
      </c>
      <c r="AB3541" s="4">
        <v>0</v>
      </c>
      <c r="AC3541" s="4">
        <v>0</v>
      </c>
      <c r="AD3541" s="4">
        <v>285745</v>
      </c>
      <c r="AE3541" s="5">
        <v>1685</v>
      </c>
      <c r="AF3541" s="1" t="s">
        <v>70</v>
      </c>
      <c r="AG3541" s="1" t="s">
        <v>71</v>
      </c>
      <c r="AH3541" s="1" t="s">
        <v>89</v>
      </c>
      <c r="AI3541" s="1" t="s">
        <v>57</v>
      </c>
      <c r="AJ3541" s="5">
        <v>10950</v>
      </c>
      <c r="AK3541" s="4">
        <v>-2964</v>
      </c>
      <c r="AL3541" s="4">
        <v>0</v>
      </c>
      <c r="AM3541" s="4">
        <v>0</v>
      </c>
      <c r="AN3541" s="4">
        <v>0</v>
      </c>
      <c r="AO3541" s="4">
        <v>-40397</v>
      </c>
      <c r="AP3541" s="4">
        <v>-40397</v>
      </c>
      <c r="AQ3541" s="4">
        <v>0</v>
      </c>
      <c r="AR3541" s="4">
        <v>245348</v>
      </c>
      <c r="AS3541" s="1" t="s">
        <v>52</v>
      </c>
      <c r="AT3541" s="9">
        <f t="shared" si="1597"/>
        <v>43333</v>
      </c>
      <c r="AU3541" s="9">
        <f t="shared" si="1598"/>
        <v>43313</v>
      </c>
      <c r="AV3541" s="9">
        <v>44798</v>
      </c>
      <c r="AW3541" s="11">
        <f t="shared" si="1599"/>
        <v>4.0136986301369859</v>
      </c>
      <c r="AX3541">
        <v>10</v>
      </c>
      <c r="AY3541" s="12">
        <v>0.05</v>
      </c>
      <c r="AZ3541">
        <f t="shared" si="1600"/>
        <v>9.5000000000000001E-2</v>
      </c>
      <c r="BA3541" s="13">
        <f t="shared" si="1601"/>
        <v>285745</v>
      </c>
      <c r="BB3541" s="16" t="s">
        <v>593</v>
      </c>
      <c r="BC3541" s="16" t="s">
        <v>593</v>
      </c>
      <c r="BD3541" s="16" t="s">
        <v>593</v>
      </c>
      <c r="BE3541" s="16" t="s">
        <v>593</v>
      </c>
      <c r="BF3541" s="16" t="s">
        <v>593</v>
      </c>
      <c r="BG3541" s="16" t="s">
        <v>593</v>
      </c>
      <c r="BH3541" s="16" t="s">
        <v>593</v>
      </c>
      <c r="BI3541" s="14">
        <f t="shared" si="1602"/>
        <v>245348</v>
      </c>
      <c r="BJ3541" s="14">
        <v>0</v>
      </c>
      <c r="BK3541" s="14">
        <f t="shared" si="1603"/>
        <v>245348</v>
      </c>
      <c r="BL3541" s="52">
        <v>0</v>
      </c>
      <c r="BM3541" s="15">
        <f t="shared" si="1604"/>
        <v>245348</v>
      </c>
    </row>
    <row r="3542" spans="1:65">
      <c r="A3542" s="8">
        <v>3540</v>
      </c>
      <c r="B3542" s="1" t="s">
        <v>44</v>
      </c>
      <c r="C3542" s="1">
        <v>1530</v>
      </c>
      <c r="D3542" s="1" t="s">
        <v>443</v>
      </c>
      <c r="E3542" s="1">
        <v>340000005</v>
      </c>
      <c r="F3542" s="1" t="s">
        <v>112</v>
      </c>
      <c r="G3542" s="1" t="s">
        <v>449</v>
      </c>
      <c r="H3542" s="1">
        <v>0</v>
      </c>
      <c r="I3542" s="1" t="s">
        <v>122</v>
      </c>
      <c r="J3542" s="1" t="s">
        <v>49</v>
      </c>
      <c r="K3542" s="1">
        <v>17406001</v>
      </c>
      <c r="L3542" s="1" t="s">
        <v>50</v>
      </c>
      <c r="M3542" s="1" t="s">
        <v>51</v>
      </c>
      <c r="N3542" s="1" t="s">
        <v>64</v>
      </c>
      <c r="O3542" s="1" t="s">
        <v>65</v>
      </c>
      <c r="P3542" s="1" t="s">
        <v>66</v>
      </c>
      <c r="Q3542" s="1" t="s">
        <v>67</v>
      </c>
      <c r="R3542" s="1" t="s">
        <v>87</v>
      </c>
      <c r="S3542" s="1" t="s">
        <v>88</v>
      </c>
      <c r="T3542" s="2">
        <v>43333</v>
      </c>
      <c r="U3542" s="2">
        <v>43333</v>
      </c>
      <c r="V3542" s="1" t="s">
        <v>52</v>
      </c>
      <c r="W3542" s="3">
        <v>1</v>
      </c>
      <c r="X3542" s="1" t="s">
        <v>53</v>
      </c>
      <c r="Y3542" s="4">
        <v>285745</v>
      </c>
      <c r="Z3542" s="4">
        <v>-37433</v>
      </c>
      <c r="AA3542" s="4">
        <v>0</v>
      </c>
      <c r="AB3542" s="4">
        <v>0</v>
      </c>
      <c r="AC3542" s="4">
        <v>0</v>
      </c>
      <c r="AD3542" s="4">
        <v>285745</v>
      </c>
      <c r="AE3542" s="5">
        <v>1685</v>
      </c>
      <c r="AF3542" s="1" t="s">
        <v>70</v>
      </c>
      <c r="AG3542" s="1" t="s">
        <v>71</v>
      </c>
      <c r="AH3542" s="1" t="s">
        <v>89</v>
      </c>
      <c r="AI3542" s="1" t="s">
        <v>57</v>
      </c>
      <c r="AJ3542" s="5">
        <v>10950</v>
      </c>
      <c r="AK3542" s="4">
        <v>-2964</v>
      </c>
      <c r="AL3542" s="4">
        <v>0</v>
      </c>
      <c r="AM3542" s="4">
        <v>0</v>
      </c>
      <c r="AN3542" s="4">
        <v>0</v>
      </c>
      <c r="AO3542" s="4">
        <v>-40397</v>
      </c>
      <c r="AP3542" s="4">
        <v>-40397</v>
      </c>
      <c r="AQ3542" s="4">
        <v>0</v>
      </c>
      <c r="AR3542" s="4">
        <v>245348</v>
      </c>
      <c r="AS3542" s="1" t="s">
        <v>52</v>
      </c>
      <c r="AT3542" s="9">
        <f t="shared" si="1597"/>
        <v>43333</v>
      </c>
      <c r="AU3542" s="9">
        <f t="shared" si="1598"/>
        <v>43313</v>
      </c>
      <c r="AV3542" s="9">
        <v>44798</v>
      </c>
      <c r="AW3542" s="11">
        <f t="shared" si="1599"/>
        <v>4.0136986301369859</v>
      </c>
      <c r="AX3542">
        <v>10</v>
      </c>
      <c r="AY3542" s="12">
        <v>0.05</v>
      </c>
      <c r="AZ3542">
        <f t="shared" si="1600"/>
        <v>9.5000000000000001E-2</v>
      </c>
      <c r="BA3542" s="13">
        <f t="shared" si="1601"/>
        <v>285745</v>
      </c>
      <c r="BB3542" s="16" t="s">
        <v>593</v>
      </c>
      <c r="BC3542" s="16" t="s">
        <v>593</v>
      </c>
      <c r="BD3542" s="16" t="s">
        <v>593</v>
      </c>
      <c r="BE3542" s="16" t="s">
        <v>593</v>
      </c>
      <c r="BF3542" s="16" t="s">
        <v>593</v>
      </c>
      <c r="BG3542" s="16" t="s">
        <v>593</v>
      </c>
      <c r="BH3542" s="16" t="s">
        <v>593</v>
      </c>
      <c r="BI3542" s="14">
        <f t="shared" si="1602"/>
        <v>245348</v>
      </c>
      <c r="BJ3542" s="14">
        <v>0</v>
      </c>
      <c r="BK3542" s="14">
        <f t="shared" si="1603"/>
        <v>245348</v>
      </c>
      <c r="BL3542" s="52">
        <v>0</v>
      </c>
      <c r="BM3542" s="15">
        <f t="shared" si="1604"/>
        <v>245348</v>
      </c>
    </row>
    <row r="3543" spans="1:65">
      <c r="A3543" s="8">
        <v>3541</v>
      </c>
      <c r="B3543" s="1" t="s">
        <v>44</v>
      </c>
      <c r="C3543" s="1">
        <v>1530</v>
      </c>
      <c r="D3543" s="1" t="s">
        <v>443</v>
      </c>
      <c r="E3543" s="1">
        <v>340000006</v>
      </c>
      <c r="F3543" s="1" t="s">
        <v>112</v>
      </c>
      <c r="G3543" s="1" t="s">
        <v>450</v>
      </c>
      <c r="H3543" s="1">
        <v>0</v>
      </c>
      <c r="I3543" s="1" t="s">
        <v>123</v>
      </c>
      <c r="J3543" s="1" t="s">
        <v>49</v>
      </c>
      <c r="K3543" s="1">
        <v>17406001</v>
      </c>
      <c r="L3543" s="1" t="s">
        <v>50</v>
      </c>
      <c r="M3543" s="1" t="s">
        <v>51</v>
      </c>
      <c r="N3543" s="1" t="s">
        <v>64</v>
      </c>
      <c r="O3543" s="1" t="s">
        <v>65</v>
      </c>
      <c r="P3543" s="1" t="s">
        <v>66</v>
      </c>
      <c r="Q3543" s="1" t="s">
        <v>67</v>
      </c>
      <c r="R3543" s="1" t="s">
        <v>87</v>
      </c>
      <c r="S3543" s="1" t="s">
        <v>88</v>
      </c>
      <c r="T3543" s="2">
        <v>43333</v>
      </c>
      <c r="U3543" s="2">
        <v>43333</v>
      </c>
      <c r="V3543" s="1" t="s">
        <v>52</v>
      </c>
      <c r="W3543" s="3">
        <v>1</v>
      </c>
      <c r="X3543" s="1" t="s">
        <v>53</v>
      </c>
      <c r="Y3543" s="4">
        <v>285745</v>
      </c>
      <c r="Z3543" s="4">
        <v>-37433</v>
      </c>
      <c r="AA3543" s="4">
        <v>0</v>
      </c>
      <c r="AB3543" s="4">
        <v>0</v>
      </c>
      <c r="AC3543" s="4">
        <v>0</v>
      </c>
      <c r="AD3543" s="4">
        <v>285745</v>
      </c>
      <c r="AE3543" s="5">
        <v>1685</v>
      </c>
      <c r="AF3543" s="1" t="s">
        <v>70</v>
      </c>
      <c r="AG3543" s="1" t="s">
        <v>71</v>
      </c>
      <c r="AH3543" s="1" t="s">
        <v>89</v>
      </c>
      <c r="AI3543" s="1" t="s">
        <v>57</v>
      </c>
      <c r="AJ3543" s="5">
        <v>10950</v>
      </c>
      <c r="AK3543" s="4">
        <v>-2964</v>
      </c>
      <c r="AL3543" s="4">
        <v>0</v>
      </c>
      <c r="AM3543" s="4">
        <v>0</v>
      </c>
      <c r="AN3543" s="4">
        <v>0</v>
      </c>
      <c r="AO3543" s="4">
        <v>-40397</v>
      </c>
      <c r="AP3543" s="4">
        <v>-40397</v>
      </c>
      <c r="AQ3543" s="4">
        <v>0</v>
      </c>
      <c r="AR3543" s="4">
        <v>245348</v>
      </c>
      <c r="AS3543" s="1" t="s">
        <v>52</v>
      </c>
      <c r="AT3543" s="9">
        <f t="shared" si="1597"/>
        <v>43333</v>
      </c>
      <c r="AU3543" s="9">
        <f t="shared" si="1598"/>
        <v>43313</v>
      </c>
      <c r="AV3543" s="9">
        <v>44798</v>
      </c>
      <c r="AW3543" s="11">
        <f t="shared" si="1599"/>
        <v>4.0136986301369859</v>
      </c>
      <c r="AX3543">
        <v>10</v>
      </c>
      <c r="AY3543" s="12">
        <v>0.05</v>
      </c>
      <c r="AZ3543">
        <f t="shared" si="1600"/>
        <v>9.5000000000000001E-2</v>
      </c>
      <c r="BA3543" s="13">
        <f t="shared" si="1601"/>
        <v>285745</v>
      </c>
      <c r="BB3543" s="16" t="s">
        <v>593</v>
      </c>
      <c r="BC3543" s="16" t="s">
        <v>593</v>
      </c>
      <c r="BD3543" s="16" t="s">
        <v>593</v>
      </c>
      <c r="BE3543" s="16" t="s">
        <v>593</v>
      </c>
      <c r="BF3543" s="16" t="s">
        <v>593</v>
      </c>
      <c r="BG3543" s="16" t="s">
        <v>593</v>
      </c>
      <c r="BH3543" s="16" t="s">
        <v>593</v>
      </c>
      <c r="BI3543" s="14">
        <f t="shared" si="1602"/>
        <v>245348</v>
      </c>
      <c r="BJ3543" s="14">
        <v>0</v>
      </c>
      <c r="BK3543" s="14">
        <f t="shared" si="1603"/>
        <v>245348</v>
      </c>
      <c r="BL3543" s="52">
        <v>0</v>
      </c>
      <c r="BM3543" s="15">
        <f t="shared" si="1604"/>
        <v>245348</v>
      </c>
    </row>
    <row r="3544" spans="1:65">
      <c r="A3544" s="8">
        <v>3542</v>
      </c>
      <c r="B3544" s="1" t="s">
        <v>44</v>
      </c>
      <c r="C3544" s="1">
        <v>1530</v>
      </c>
      <c r="D3544" s="1" t="s">
        <v>443</v>
      </c>
      <c r="E3544" s="1">
        <v>340000007</v>
      </c>
      <c r="F3544" s="1" t="s">
        <v>112</v>
      </c>
      <c r="G3544" s="1" t="s">
        <v>451</v>
      </c>
      <c r="H3544" s="1">
        <v>0</v>
      </c>
      <c r="I3544" s="1" t="s">
        <v>124</v>
      </c>
      <c r="J3544" s="1" t="s">
        <v>49</v>
      </c>
      <c r="K3544" s="1">
        <v>17406001</v>
      </c>
      <c r="L3544" s="1" t="s">
        <v>50</v>
      </c>
      <c r="M3544" s="1" t="s">
        <v>51</v>
      </c>
      <c r="N3544" s="1" t="s">
        <v>64</v>
      </c>
      <c r="O3544" s="1" t="s">
        <v>65</v>
      </c>
      <c r="P3544" s="1" t="s">
        <v>66</v>
      </c>
      <c r="Q3544" s="1" t="s">
        <v>67</v>
      </c>
      <c r="R3544" s="1" t="s">
        <v>87</v>
      </c>
      <c r="S3544" s="1" t="s">
        <v>88</v>
      </c>
      <c r="T3544" s="2">
        <v>43333</v>
      </c>
      <c r="U3544" s="2">
        <v>43333</v>
      </c>
      <c r="V3544" s="1" t="s">
        <v>52</v>
      </c>
      <c r="W3544" s="3">
        <v>1</v>
      </c>
      <c r="X3544" s="1" t="s">
        <v>53</v>
      </c>
      <c r="Y3544" s="4">
        <v>285745</v>
      </c>
      <c r="Z3544" s="4">
        <v>-37433</v>
      </c>
      <c r="AA3544" s="4">
        <v>0</v>
      </c>
      <c r="AB3544" s="4">
        <v>0</v>
      </c>
      <c r="AC3544" s="4">
        <v>0</v>
      </c>
      <c r="AD3544" s="4">
        <v>285745</v>
      </c>
      <c r="AE3544" s="5">
        <v>1685</v>
      </c>
      <c r="AF3544" s="1" t="s">
        <v>70</v>
      </c>
      <c r="AG3544" s="1" t="s">
        <v>71</v>
      </c>
      <c r="AH3544" s="1" t="s">
        <v>89</v>
      </c>
      <c r="AI3544" s="1" t="s">
        <v>57</v>
      </c>
      <c r="AJ3544" s="5">
        <v>10950</v>
      </c>
      <c r="AK3544" s="4">
        <v>-2964</v>
      </c>
      <c r="AL3544" s="4">
        <v>0</v>
      </c>
      <c r="AM3544" s="4">
        <v>0</v>
      </c>
      <c r="AN3544" s="4">
        <v>0</v>
      </c>
      <c r="AO3544" s="4">
        <v>-40397</v>
      </c>
      <c r="AP3544" s="4">
        <v>-40397</v>
      </c>
      <c r="AQ3544" s="4">
        <v>0</v>
      </c>
      <c r="AR3544" s="4">
        <v>245348</v>
      </c>
      <c r="AS3544" s="1" t="s">
        <v>52</v>
      </c>
      <c r="AT3544" s="9">
        <f t="shared" si="1597"/>
        <v>43333</v>
      </c>
      <c r="AU3544" s="9">
        <f t="shared" si="1598"/>
        <v>43313</v>
      </c>
      <c r="AV3544" s="9">
        <v>44798</v>
      </c>
      <c r="AW3544" s="11">
        <f t="shared" si="1599"/>
        <v>4.0136986301369859</v>
      </c>
      <c r="AX3544">
        <v>10</v>
      </c>
      <c r="AY3544" s="12">
        <v>0.05</v>
      </c>
      <c r="AZ3544">
        <f t="shared" si="1600"/>
        <v>9.5000000000000001E-2</v>
      </c>
      <c r="BA3544" s="13">
        <f t="shared" si="1601"/>
        <v>285745</v>
      </c>
      <c r="BB3544" s="16" t="s">
        <v>593</v>
      </c>
      <c r="BC3544" s="16" t="s">
        <v>593</v>
      </c>
      <c r="BD3544" s="16" t="s">
        <v>593</v>
      </c>
      <c r="BE3544" s="16" t="s">
        <v>593</v>
      </c>
      <c r="BF3544" s="16" t="s">
        <v>593</v>
      </c>
      <c r="BG3544" s="16" t="s">
        <v>593</v>
      </c>
      <c r="BH3544" s="16" t="s">
        <v>593</v>
      </c>
      <c r="BI3544" s="14">
        <f t="shared" si="1602"/>
        <v>245348</v>
      </c>
      <c r="BJ3544" s="14">
        <v>0</v>
      </c>
      <c r="BK3544" s="14">
        <f t="shared" si="1603"/>
        <v>245348</v>
      </c>
      <c r="BL3544" s="52">
        <v>0</v>
      </c>
      <c r="BM3544" s="15">
        <f t="shared" si="1604"/>
        <v>245348</v>
      </c>
    </row>
    <row r="3545" spans="1:65">
      <c r="A3545" s="8">
        <v>3543</v>
      </c>
      <c r="B3545" s="1" t="s">
        <v>44</v>
      </c>
      <c r="C3545" s="1">
        <v>1530</v>
      </c>
      <c r="D3545" s="1" t="s">
        <v>443</v>
      </c>
      <c r="E3545" s="1">
        <v>340000008</v>
      </c>
      <c r="F3545" s="1" t="s">
        <v>112</v>
      </c>
      <c r="G3545" s="1" t="s">
        <v>452</v>
      </c>
      <c r="H3545" s="1">
        <v>0</v>
      </c>
      <c r="I3545" s="1" t="s">
        <v>125</v>
      </c>
      <c r="J3545" s="1" t="s">
        <v>49</v>
      </c>
      <c r="K3545" s="1">
        <v>17406001</v>
      </c>
      <c r="L3545" s="1" t="s">
        <v>50</v>
      </c>
      <c r="M3545" s="1" t="s">
        <v>51</v>
      </c>
      <c r="N3545" s="1" t="s">
        <v>64</v>
      </c>
      <c r="O3545" s="1" t="s">
        <v>65</v>
      </c>
      <c r="P3545" s="1" t="s">
        <v>66</v>
      </c>
      <c r="Q3545" s="1" t="s">
        <v>67</v>
      </c>
      <c r="R3545" s="1" t="s">
        <v>87</v>
      </c>
      <c r="S3545" s="1" t="s">
        <v>88</v>
      </c>
      <c r="T3545" s="2">
        <v>43333</v>
      </c>
      <c r="U3545" s="2">
        <v>43333</v>
      </c>
      <c r="V3545" s="1" t="s">
        <v>52</v>
      </c>
      <c r="W3545" s="3">
        <v>1</v>
      </c>
      <c r="X3545" s="1" t="s">
        <v>53</v>
      </c>
      <c r="Y3545" s="4">
        <v>285745</v>
      </c>
      <c r="Z3545" s="4">
        <v>-37433</v>
      </c>
      <c r="AA3545" s="4">
        <v>0</v>
      </c>
      <c r="AB3545" s="4">
        <v>0</v>
      </c>
      <c r="AC3545" s="4">
        <v>0</v>
      </c>
      <c r="AD3545" s="4">
        <v>285745</v>
      </c>
      <c r="AE3545" s="5">
        <v>1685</v>
      </c>
      <c r="AF3545" s="1" t="s">
        <v>70</v>
      </c>
      <c r="AG3545" s="1" t="s">
        <v>71</v>
      </c>
      <c r="AH3545" s="1" t="s">
        <v>89</v>
      </c>
      <c r="AI3545" s="1" t="s">
        <v>57</v>
      </c>
      <c r="AJ3545" s="5">
        <v>10950</v>
      </c>
      <c r="AK3545" s="4">
        <v>-2964</v>
      </c>
      <c r="AL3545" s="4">
        <v>0</v>
      </c>
      <c r="AM3545" s="4">
        <v>0</v>
      </c>
      <c r="AN3545" s="4">
        <v>0</v>
      </c>
      <c r="AO3545" s="4">
        <v>-40397</v>
      </c>
      <c r="AP3545" s="4">
        <v>-40397</v>
      </c>
      <c r="AQ3545" s="4">
        <v>0</v>
      </c>
      <c r="AR3545" s="4">
        <v>245348</v>
      </c>
      <c r="AS3545" s="1" t="s">
        <v>52</v>
      </c>
      <c r="AT3545" s="9">
        <f t="shared" si="1597"/>
        <v>43333</v>
      </c>
      <c r="AU3545" s="9">
        <f t="shared" si="1598"/>
        <v>43313</v>
      </c>
      <c r="AV3545" s="9">
        <v>44798</v>
      </c>
      <c r="AW3545" s="11">
        <f t="shared" si="1599"/>
        <v>4.0136986301369859</v>
      </c>
      <c r="AX3545">
        <v>10</v>
      </c>
      <c r="AY3545" s="12">
        <v>0.05</v>
      </c>
      <c r="AZ3545">
        <f t="shared" si="1600"/>
        <v>9.5000000000000001E-2</v>
      </c>
      <c r="BA3545" s="13">
        <f t="shared" si="1601"/>
        <v>285745</v>
      </c>
      <c r="BB3545" s="16" t="s">
        <v>593</v>
      </c>
      <c r="BC3545" s="16" t="s">
        <v>593</v>
      </c>
      <c r="BD3545" s="16" t="s">
        <v>593</v>
      </c>
      <c r="BE3545" s="16" t="s">
        <v>593</v>
      </c>
      <c r="BF3545" s="16" t="s">
        <v>593</v>
      </c>
      <c r="BG3545" s="16" t="s">
        <v>593</v>
      </c>
      <c r="BH3545" s="16" t="s">
        <v>593</v>
      </c>
      <c r="BI3545" s="14">
        <f t="shared" si="1602"/>
        <v>245348</v>
      </c>
      <c r="BJ3545" s="14">
        <v>0</v>
      </c>
      <c r="BK3545" s="14">
        <f t="shared" si="1603"/>
        <v>245348</v>
      </c>
      <c r="BL3545" s="52">
        <v>0</v>
      </c>
      <c r="BM3545" s="15">
        <f t="shared" si="1604"/>
        <v>245348</v>
      </c>
    </row>
    <row r="3546" spans="1:65">
      <c r="A3546" s="8">
        <v>3544</v>
      </c>
      <c r="B3546" s="1" t="s">
        <v>44</v>
      </c>
      <c r="C3546" s="1">
        <v>1530</v>
      </c>
      <c r="D3546" s="1" t="s">
        <v>443</v>
      </c>
      <c r="E3546" s="1">
        <v>340000009</v>
      </c>
      <c r="F3546" s="1" t="s">
        <v>112</v>
      </c>
      <c r="G3546" s="1" t="s">
        <v>453</v>
      </c>
      <c r="H3546" s="1">
        <v>0</v>
      </c>
      <c r="I3546" s="1" t="s">
        <v>126</v>
      </c>
      <c r="J3546" s="1" t="s">
        <v>49</v>
      </c>
      <c r="K3546" s="1">
        <v>17406001</v>
      </c>
      <c r="L3546" s="1" t="s">
        <v>50</v>
      </c>
      <c r="M3546" s="1" t="s">
        <v>51</v>
      </c>
      <c r="N3546" s="1" t="s">
        <v>64</v>
      </c>
      <c r="O3546" s="1" t="s">
        <v>65</v>
      </c>
      <c r="P3546" s="1" t="s">
        <v>66</v>
      </c>
      <c r="Q3546" s="1" t="s">
        <v>67</v>
      </c>
      <c r="R3546" s="1" t="s">
        <v>87</v>
      </c>
      <c r="S3546" s="1" t="s">
        <v>88</v>
      </c>
      <c r="T3546" s="2">
        <v>43333</v>
      </c>
      <c r="U3546" s="2">
        <v>43333</v>
      </c>
      <c r="V3546" s="1" t="s">
        <v>52</v>
      </c>
      <c r="W3546" s="3">
        <v>1</v>
      </c>
      <c r="X3546" s="1" t="s">
        <v>53</v>
      </c>
      <c r="Y3546" s="4">
        <v>285745</v>
      </c>
      <c r="Z3546" s="4">
        <v>-37433</v>
      </c>
      <c r="AA3546" s="4">
        <v>0</v>
      </c>
      <c r="AB3546" s="4">
        <v>0</v>
      </c>
      <c r="AC3546" s="4">
        <v>0</v>
      </c>
      <c r="AD3546" s="4">
        <v>285745</v>
      </c>
      <c r="AE3546" s="5">
        <v>1685</v>
      </c>
      <c r="AF3546" s="1" t="s">
        <v>70</v>
      </c>
      <c r="AG3546" s="1" t="s">
        <v>71</v>
      </c>
      <c r="AH3546" s="1" t="s">
        <v>89</v>
      </c>
      <c r="AI3546" s="1" t="s">
        <v>57</v>
      </c>
      <c r="AJ3546" s="5">
        <v>10950</v>
      </c>
      <c r="AK3546" s="4">
        <v>-2964</v>
      </c>
      <c r="AL3546" s="4">
        <v>0</v>
      </c>
      <c r="AM3546" s="4">
        <v>0</v>
      </c>
      <c r="AN3546" s="4">
        <v>0</v>
      </c>
      <c r="AO3546" s="4">
        <v>-40397</v>
      </c>
      <c r="AP3546" s="4">
        <v>-40397</v>
      </c>
      <c r="AQ3546" s="4">
        <v>0</v>
      </c>
      <c r="AR3546" s="4">
        <v>245348</v>
      </c>
      <c r="AS3546" s="1" t="s">
        <v>52</v>
      </c>
      <c r="AT3546" s="9">
        <f t="shared" si="1597"/>
        <v>43333</v>
      </c>
      <c r="AU3546" s="9">
        <f t="shared" si="1598"/>
        <v>43313</v>
      </c>
      <c r="AV3546" s="9">
        <v>44798</v>
      </c>
      <c r="AW3546" s="11">
        <f t="shared" si="1599"/>
        <v>4.0136986301369859</v>
      </c>
      <c r="AX3546">
        <v>10</v>
      </c>
      <c r="AY3546" s="12">
        <v>0.05</v>
      </c>
      <c r="AZ3546">
        <f t="shared" si="1600"/>
        <v>9.5000000000000001E-2</v>
      </c>
      <c r="BA3546" s="13">
        <f t="shared" si="1601"/>
        <v>285745</v>
      </c>
      <c r="BB3546" s="16" t="s">
        <v>593</v>
      </c>
      <c r="BC3546" s="16" t="s">
        <v>593</v>
      </c>
      <c r="BD3546" s="16" t="s">
        <v>593</v>
      </c>
      <c r="BE3546" s="16" t="s">
        <v>593</v>
      </c>
      <c r="BF3546" s="16" t="s">
        <v>593</v>
      </c>
      <c r="BG3546" s="16" t="s">
        <v>593</v>
      </c>
      <c r="BH3546" s="16" t="s">
        <v>593</v>
      </c>
      <c r="BI3546" s="14">
        <f t="shared" si="1602"/>
        <v>245348</v>
      </c>
      <c r="BJ3546" s="14">
        <v>0</v>
      </c>
      <c r="BK3546" s="14">
        <f t="shared" si="1603"/>
        <v>245348</v>
      </c>
      <c r="BL3546" s="52">
        <v>0</v>
      </c>
      <c r="BM3546" s="15">
        <f t="shared" si="1604"/>
        <v>245348</v>
      </c>
    </row>
    <row r="3547" spans="1:65">
      <c r="A3547" s="8">
        <v>3545</v>
      </c>
      <c r="B3547" s="1" t="s">
        <v>44</v>
      </c>
      <c r="C3547" s="1">
        <v>1530</v>
      </c>
      <c r="D3547" s="1" t="s">
        <v>443</v>
      </c>
      <c r="E3547" s="1">
        <v>340000010</v>
      </c>
      <c r="F3547" s="1" t="s">
        <v>112</v>
      </c>
      <c r="G3547" s="1" t="s">
        <v>454</v>
      </c>
      <c r="H3547" s="1">
        <v>0</v>
      </c>
      <c r="I3547" s="1" t="s">
        <v>127</v>
      </c>
      <c r="J3547" s="1" t="s">
        <v>49</v>
      </c>
      <c r="K3547" s="1">
        <v>17406001</v>
      </c>
      <c r="L3547" s="1" t="s">
        <v>50</v>
      </c>
      <c r="M3547" s="1" t="s">
        <v>51</v>
      </c>
      <c r="N3547" s="1" t="s">
        <v>64</v>
      </c>
      <c r="O3547" s="1" t="s">
        <v>65</v>
      </c>
      <c r="P3547" s="1" t="s">
        <v>66</v>
      </c>
      <c r="Q3547" s="1" t="s">
        <v>67</v>
      </c>
      <c r="R3547" s="1" t="s">
        <v>87</v>
      </c>
      <c r="S3547" s="1" t="s">
        <v>88</v>
      </c>
      <c r="T3547" s="2">
        <v>43333</v>
      </c>
      <c r="U3547" s="2">
        <v>43333</v>
      </c>
      <c r="V3547" s="1" t="s">
        <v>52</v>
      </c>
      <c r="W3547" s="3">
        <v>1</v>
      </c>
      <c r="X3547" s="1" t="s">
        <v>53</v>
      </c>
      <c r="Y3547" s="4">
        <v>285745</v>
      </c>
      <c r="Z3547" s="4">
        <v>-37433</v>
      </c>
      <c r="AA3547" s="4">
        <v>0</v>
      </c>
      <c r="AB3547" s="4">
        <v>0</v>
      </c>
      <c r="AC3547" s="4">
        <v>0</v>
      </c>
      <c r="AD3547" s="4">
        <v>285745</v>
      </c>
      <c r="AE3547" s="5">
        <v>1685</v>
      </c>
      <c r="AF3547" s="1" t="s">
        <v>70</v>
      </c>
      <c r="AG3547" s="1" t="s">
        <v>71</v>
      </c>
      <c r="AH3547" s="1" t="s">
        <v>89</v>
      </c>
      <c r="AI3547" s="1" t="s">
        <v>57</v>
      </c>
      <c r="AJ3547" s="5">
        <v>10950</v>
      </c>
      <c r="AK3547" s="4">
        <v>-2964</v>
      </c>
      <c r="AL3547" s="4">
        <v>0</v>
      </c>
      <c r="AM3547" s="4">
        <v>0</v>
      </c>
      <c r="AN3547" s="4">
        <v>0</v>
      </c>
      <c r="AO3547" s="4">
        <v>-40397</v>
      </c>
      <c r="AP3547" s="4">
        <v>-40397</v>
      </c>
      <c r="AQ3547" s="4">
        <v>0</v>
      </c>
      <c r="AR3547" s="4">
        <v>245348</v>
      </c>
      <c r="AS3547" s="1" t="s">
        <v>52</v>
      </c>
      <c r="AT3547" s="9">
        <f t="shared" si="1597"/>
        <v>43333</v>
      </c>
      <c r="AU3547" s="9">
        <f t="shared" si="1598"/>
        <v>43313</v>
      </c>
      <c r="AV3547" s="9">
        <v>44798</v>
      </c>
      <c r="AW3547" s="11">
        <f t="shared" si="1599"/>
        <v>4.0136986301369859</v>
      </c>
      <c r="AX3547">
        <v>10</v>
      </c>
      <c r="AY3547" s="12">
        <v>0.05</v>
      </c>
      <c r="AZ3547">
        <f t="shared" si="1600"/>
        <v>9.5000000000000001E-2</v>
      </c>
      <c r="BA3547" s="13">
        <f t="shared" si="1601"/>
        <v>285745</v>
      </c>
      <c r="BB3547" s="16" t="s">
        <v>593</v>
      </c>
      <c r="BC3547" s="16" t="s">
        <v>593</v>
      </c>
      <c r="BD3547" s="16" t="s">
        <v>593</v>
      </c>
      <c r="BE3547" s="16" t="s">
        <v>593</v>
      </c>
      <c r="BF3547" s="16" t="s">
        <v>593</v>
      </c>
      <c r="BG3547" s="16" t="s">
        <v>593</v>
      </c>
      <c r="BH3547" s="16" t="s">
        <v>593</v>
      </c>
      <c r="BI3547" s="14">
        <f t="shared" si="1602"/>
        <v>245348</v>
      </c>
      <c r="BJ3547" s="14">
        <v>0</v>
      </c>
      <c r="BK3547" s="14">
        <f t="shared" si="1603"/>
        <v>245348</v>
      </c>
      <c r="BL3547" s="52">
        <v>0</v>
      </c>
      <c r="BM3547" s="15">
        <f t="shared" si="1604"/>
        <v>245348</v>
      </c>
    </row>
    <row r="3548" spans="1:65">
      <c r="A3548" s="8">
        <v>3546</v>
      </c>
      <c r="B3548" s="1" t="s">
        <v>44</v>
      </c>
      <c r="C3548" s="1">
        <v>1530</v>
      </c>
      <c r="D3548" s="1" t="s">
        <v>443</v>
      </c>
      <c r="E3548" s="1">
        <v>340000011</v>
      </c>
      <c r="F3548" s="1" t="s">
        <v>112</v>
      </c>
      <c r="G3548" s="1" t="s">
        <v>455</v>
      </c>
      <c r="H3548" s="1">
        <v>0</v>
      </c>
      <c r="I3548" s="1" t="s">
        <v>128</v>
      </c>
      <c r="J3548" s="1" t="s">
        <v>49</v>
      </c>
      <c r="K3548" s="1">
        <v>17406001</v>
      </c>
      <c r="L3548" s="1" t="s">
        <v>50</v>
      </c>
      <c r="M3548" s="1" t="s">
        <v>51</v>
      </c>
      <c r="N3548" s="1" t="s">
        <v>64</v>
      </c>
      <c r="O3548" s="1" t="s">
        <v>65</v>
      </c>
      <c r="P3548" s="1" t="s">
        <v>66</v>
      </c>
      <c r="Q3548" s="1" t="s">
        <v>67</v>
      </c>
      <c r="R3548" s="1" t="s">
        <v>87</v>
      </c>
      <c r="S3548" s="1" t="s">
        <v>88</v>
      </c>
      <c r="T3548" s="2">
        <v>43333</v>
      </c>
      <c r="U3548" s="2">
        <v>43333</v>
      </c>
      <c r="V3548" s="1" t="s">
        <v>52</v>
      </c>
      <c r="W3548" s="3">
        <v>1</v>
      </c>
      <c r="X3548" s="1" t="s">
        <v>53</v>
      </c>
      <c r="Y3548" s="4">
        <v>285745</v>
      </c>
      <c r="Z3548" s="4">
        <v>-37433</v>
      </c>
      <c r="AA3548" s="4">
        <v>0</v>
      </c>
      <c r="AB3548" s="4">
        <v>0</v>
      </c>
      <c r="AC3548" s="4">
        <v>0</v>
      </c>
      <c r="AD3548" s="4">
        <v>285745</v>
      </c>
      <c r="AE3548" s="5">
        <v>1685</v>
      </c>
      <c r="AF3548" s="1" t="s">
        <v>70</v>
      </c>
      <c r="AG3548" s="1" t="s">
        <v>71</v>
      </c>
      <c r="AH3548" s="1" t="s">
        <v>89</v>
      </c>
      <c r="AI3548" s="1" t="s">
        <v>57</v>
      </c>
      <c r="AJ3548" s="5">
        <v>10950</v>
      </c>
      <c r="AK3548" s="4">
        <v>-2964</v>
      </c>
      <c r="AL3548" s="4">
        <v>0</v>
      </c>
      <c r="AM3548" s="4">
        <v>0</v>
      </c>
      <c r="AN3548" s="4">
        <v>0</v>
      </c>
      <c r="AO3548" s="4">
        <v>-40397</v>
      </c>
      <c r="AP3548" s="4">
        <v>-40397</v>
      </c>
      <c r="AQ3548" s="4">
        <v>0</v>
      </c>
      <c r="AR3548" s="4">
        <v>245348</v>
      </c>
      <c r="AS3548" s="1" t="s">
        <v>52</v>
      </c>
      <c r="AT3548" s="9">
        <f t="shared" si="1597"/>
        <v>43333</v>
      </c>
      <c r="AU3548" s="9">
        <f t="shared" si="1598"/>
        <v>43313</v>
      </c>
      <c r="AV3548" s="9">
        <v>44798</v>
      </c>
      <c r="AW3548" s="11">
        <f t="shared" si="1599"/>
        <v>4.0136986301369859</v>
      </c>
      <c r="AX3548">
        <v>10</v>
      </c>
      <c r="AY3548" s="12">
        <v>0.05</v>
      </c>
      <c r="AZ3548">
        <f t="shared" si="1600"/>
        <v>9.5000000000000001E-2</v>
      </c>
      <c r="BA3548" s="13">
        <f t="shared" si="1601"/>
        <v>285745</v>
      </c>
      <c r="BB3548" s="16" t="s">
        <v>593</v>
      </c>
      <c r="BC3548" s="16" t="s">
        <v>593</v>
      </c>
      <c r="BD3548" s="16" t="s">
        <v>593</v>
      </c>
      <c r="BE3548" s="16" t="s">
        <v>593</v>
      </c>
      <c r="BF3548" s="16" t="s">
        <v>593</v>
      </c>
      <c r="BG3548" s="16" t="s">
        <v>593</v>
      </c>
      <c r="BH3548" s="16" t="s">
        <v>593</v>
      </c>
      <c r="BI3548" s="14">
        <f t="shared" si="1602"/>
        <v>245348</v>
      </c>
      <c r="BJ3548" s="14">
        <v>0</v>
      </c>
      <c r="BK3548" s="14">
        <f t="shared" si="1603"/>
        <v>245348</v>
      </c>
      <c r="BL3548" s="52">
        <v>0</v>
      </c>
      <c r="BM3548" s="15">
        <f t="shared" si="1604"/>
        <v>245348</v>
      </c>
    </row>
    <row r="3549" spans="1:65">
      <c r="A3549" s="8">
        <v>3547</v>
      </c>
      <c r="B3549" s="1" t="s">
        <v>44</v>
      </c>
      <c r="C3549" s="1">
        <v>1530</v>
      </c>
      <c r="D3549" s="1" t="s">
        <v>443</v>
      </c>
      <c r="E3549" s="1">
        <v>340000012</v>
      </c>
      <c r="F3549" s="1" t="s">
        <v>112</v>
      </c>
      <c r="G3549" s="1" t="s">
        <v>456</v>
      </c>
      <c r="H3549" s="1">
        <v>0</v>
      </c>
      <c r="I3549" s="1" t="s">
        <v>129</v>
      </c>
      <c r="J3549" s="1" t="s">
        <v>49</v>
      </c>
      <c r="K3549" s="1">
        <v>17406001</v>
      </c>
      <c r="L3549" s="1" t="s">
        <v>50</v>
      </c>
      <c r="M3549" s="1" t="s">
        <v>51</v>
      </c>
      <c r="N3549" s="1" t="s">
        <v>64</v>
      </c>
      <c r="O3549" s="1" t="s">
        <v>65</v>
      </c>
      <c r="P3549" s="1" t="s">
        <v>66</v>
      </c>
      <c r="Q3549" s="1" t="s">
        <v>67</v>
      </c>
      <c r="R3549" s="1" t="s">
        <v>87</v>
      </c>
      <c r="S3549" s="1" t="s">
        <v>88</v>
      </c>
      <c r="T3549" s="2">
        <v>43333</v>
      </c>
      <c r="U3549" s="2">
        <v>43333</v>
      </c>
      <c r="V3549" s="1" t="s">
        <v>52</v>
      </c>
      <c r="W3549" s="3">
        <v>1</v>
      </c>
      <c r="X3549" s="1" t="s">
        <v>53</v>
      </c>
      <c r="Y3549" s="4">
        <v>285745</v>
      </c>
      <c r="Z3549" s="4">
        <v>-37433</v>
      </c>
      <c r="AA3549" s="4">
        <v>0</v>
      </c>
      <c r="AB3549" s="4">
        <v>0</v>
      </c>
      <c r="AC3549" s="4">
        <v>0</v>
      </c>
      <c r="AD3549" s="4">
        <v>285745</v>
      </c>
      <c r="AE3549" s="5">
        <v>1685</v>
      </c>
      <c r="AF3549" s="1" t="s">
        <v>70</v>
      </c>
      <c r="AG3549" s="1" t="s">
        <v>71</v>
      </c>
      <c r="AH3549" s="1" t="s">
        <v>89</v>
      </c>
      <c r="AI3549" s="1" t="s">
        <v>57</v>
      </c>
      <c r="AJ3549" s="5">
        <v>10950</v>
      </c>
      <c r="AK3549" s="4">
        <v>-2964</v>
      </c>
      <c r="AL3549" s="4">
        <v>0</v>
      </c>
      <c r="AM3549" s="4">
        <v>0</v>
      </c>
      <c r="AN3549" s="4">
        <v>0</v>
      </c>
      <c r="AO3549" s="4">
        <v>-40397</v>
      </c>
      <c r="AP3549" s="4">
        <v>-40397</v>
      </c>
      <c r="AQ3549" s="4">
        <v>0</v>
      </c>
      <c r="AR3549" s="4">
        <v>245348</v>
      </c>
      <c r="AS3549" s="1" t="s">
        <v>52</v>
      </c>
      <c r="AT3549" s="9">
        <f t="shared" si="1597"/>
        <v>43333</v>
      </c>
      <c r="AU3549" s="9">
        <f t="shared" si="1598"/>
        <v>43313</v>
      </c>
      <c r="AV3549" s="9">
        <v>44798</v>
      </c>
      <c r="AW3549" s="11">
        <f t="shared" si="1599"/>
        <v>4.0136986301369859</v>
      </c>
      <c r="AX3549">
        <v>10</v>
      </c>
      <c r="AY3549" s="12">
        <v>0.05</v>
      </c>
      <c r="AZ3549">
        <f t="shared" si="1600"/>
        <v>9.5000000000000001E-2</v>
      </c>
      <c r="BA3549" s="13">
        <f t="shared" si="1601"/>
        <v>285745</v>
      </c>
      <c r="BB3549" s="16" t="s">
        <v>593</v>
      </c>
      <c r="BC3549" s="16" t="s">
        <v>593</v>
      </c>
      <c r="BD3549" s="16" t="s">
        <v>593</v>
      </c>
      <c r="BE3549" s="16" t="s">
        <v>593</v>
      </c>
      <c r="BF3549" s="16" t="s">
        <v>593</v>
      </c>
      <c r="BG3549" s="16" t="s">
        <v>593</v>
      </c>
      <c r="BH3549" s="16" t="s">
        <v>593</v>
      </c>
      <c r="BI3549" s="14">
        <f t="shared" si="1602"/>
        <v>245348</v>
      </c>
      <c r="BJ3549" s="14">
        <v>0</v>
      </c>
      <c r="BK3549" s="14">
        <f t="shared" si="1603"/>
        <v>245348</v>
      </c>
      <c r="BL3549" s="52">
        <v>0</v>
      </c>
      <c r="BM3549" s="15">
        <f t="shared" si="1604"/>
        <v>245348</v>
      </c>
    </row>
    <row r="3550" spans="1:65">
      <c r="A3550" s="8">
        <v>3548</v>
      </c>
      <c r="B3550" s="1" t="s">
        <v>44</v>
      </c>
      <c r="C3550" s="1">
        <v>1530</v>
      </c>
      <c r="D3550" s="1" t="s">
        <v>443</v>
      </c>
      <c r="E3550" s="1">
        <v>340000013</v>
      </c>
      <c r="F3550" s="1" t="s">
        <v>112</v>
      </c>
      <c r="G3550" s="1" t="s">
        <v>457</v>
      </c>
      <c r="H3550" s="1">
        <v>0</v>
      </c>
      <c r="I3550" s="1" t="s">
        <v>130</v>
      </c>
      <c r="J3550" s="1" t="s">
        <v>49</v>
      </c>
      <c r="K3550" s="1">
        <v>17406001</v>
      </c>
      <c r="L3550" s="1" t="s">
        <v>50</v>
      </c>
      <c r="M3550" s="1" t="s">
        <v>51</v>
      </c>
      <c r="N3550" s="1" t="s">
        <v>64</v>
      </c>
      <c r="O3550" s="1" t="s">
        <v>65</v>
      </c>
      <c r="P3550" s="1" t="s">
        <v>66</v>
      </c>
      <c r="Q3550" s="1" t="s">
        <v>67</v>
      </c>
      <c r="R3550" s="1" t="s">
        <v>87</v>
      </c>
      <c r="S3550" s="1" t="s">
        <v>88</v>
      </c>
      <c r="T3550" s="2">
        <v>43333</v>
      </c>
      <c r="U3550" s="2">
        <v>43333</v>
      </c>
      <c r="V3550" s="1" t="s">
        <v>52</v>
      </c>
      <c r="W3550" s="3">
        <v>1</v>
      </c>
      <c r="X3550" s="1" t="s">
        <v>53</v>
      </c>
      <c r="Y3550" s="4">
        <v>285745</v>
      </c>
      <c r="Z3550" s="4">
        <v>-37433</v>
      </c>
      <c r="AA3550" s="4">
        <v>0</v>
      </c>
      <c r="AB3550" s="4">
        <v>0</v>
      </c>
      <c r="AC3550" s="4">
        <v>0</v>
      </c>
      <c r="AD3550" s="4">
        <v>285745</v>
      </c>
      <c r="AE3550" s="5">
        <v>1685</v>
      </c>
      <c r="AF3550" s="1" t="s">
        <v>70</v>
      </c>
      <c r="AG3550" s="1" t="s">
        <v>71</v>
      </c>
      <c r="AH3550" s="1" t="s">
        <v>89</v>
      </c>
      <c r="AI3550" s="1" t="s">
        <v>57</v>
      </c>
      <c r="AJ3550" s="5">
        <v>10950</v>
      </c>
      <c r="AK3550" s="4">
        <v>-2964</v>
      </c>
      <c r="AL3550" s="4">
        <v>0</v>
      </c>
      <c r="AM3550" s="4">
        <v>0</v>
      </c>
      <c r="AN3550" s="4">
        <v>0</v>
      </c>
      <c r="AO3550" s="4">
        <v>-40397</v>
      </c>
      <c r="AP3550" s="4">
        <v>-40397</v>
      </c>
      <c r="AQ3550" s="4">
        <v>0</v>
      </c>
      <c r="AR3550" s="4">
        <v>245348</v>
      </c>
      <c r="AS3550" s="1" t="s">
        <v>52</v>
      </c>
      <c r="AT3550" s="9">
        <f t="shared" si="1597"/>
        <v>43333</v>
      </c>
      <c r="AU3550" s="9">
        <f t="shared" si="1598"/>
        <v>43313</v>
      </c>
      <c r="AV3550" s="9">
        <v>44798</v>
      </c>
      <c r="AW3550" s="11">
        <f t="shared" si="1599"/>
        <v>4.0136986301369859</v>
      </c>
      <c r="AX3550">
        <v>10</v>
      </c>
      <c r="AY3550" s="12">
        <v>0.05</v>
      </c>
      <c r="AZ3550">
        <f t="shared" si="1600"/>
        <v>9.5000000000000001E-2</v>
      </c>
      <c r="BA3550" s="13">
        <f t="shared" si="1601"/>
        <v>285745</v>
      </c>
      <c r="BB3550" s="16" t="s">
        <v>593</v>
      </c>
      <c r="BC3550" s="16" t="s">
        <v>593</v>
      </c>
      <c r="BD3550" s="16" t="s">
        <v>593</v>
      </c>
      <c r="BE3550" s="16" t="s">
        <v>593</v>
      </c>
      <c r="BF3550" s="16" t="s">
        <v>593</v>
      </c>
      <c r="BG3550" s="16" t="s">
        <v>593</v>
      </c>
      <c r="BH3550" s="16" t="s">
        <v>593</v>
      </c>
      <c r="BI3550" s="14">
        <f t="shared" si="1602"/>
        <v>245348</v>
      </c>
      <c r="BJ3550" s="14">
        <v>0</v>
      </c>
      <c r="BK3550" s="14">
        <f t="shared" si="1603"/>
        <v>245348</v>
      </c>
      <c r="BL3550" s="52">
        <v>0</v>
      </c>
      <c r="BM3550" s="15">
        <f t="shared" si="1604"/>
        <v>245348</v>
      </c>
    </row>
    <row r="3551" spans="1:65">
      <c r="A3551" s="8">
        <v>3549</v>
      </c>
      <c r="B3551" s="1" t="s">
        <v>44</v>
      </c>
      <c r="C3551" s="1">
        <v>1530</v>
      </c>
      <c r="D3551" s="1" t="s">
        <v>443</v>
      </c>
      <c r="E3551" s="1">
        <v>340000014</v>
      </c>
      <c r="F3551" s="1" t="s">
        <v>112</v>
      </c>
      <c r="G3551" s="1" t="s">
        <v>458</v>
      </c>
      <c r="H3551" s="1">
        <v>0</v>
      </c>
      <c r="I3551" s="1" t="s">
        <v>131</v>
      </c>
      <c r="J3551" s="1" t="s">
        <v>49</v>
      </c>
      <c r="K3551" s="1">
        <v>17406001</v>
      </c>
      <c r="L3551" s="1" t="s">
        <v>50</v>
      </c>
      <c r="M3551" s="1" t="s">
        <v>51</v>
      </c>
      <c r="N3551" s="1" t="s">
        <v>64</v>
      </c>
      <c r="O3551" s="1" t="s">
        <v>65</v>
      </c>
      <c r="P3551" s="1" t="s">
        <v>66</v>
      </c>
      <c r="Q3551" s="1" t="s">
        <v>67</v>
      </c>
      <c r="R3551" s="1" t="s">
        <v>87</v>
      </c>
      <c r="S3551" s="1" t="s">
        <v>88</v>
      </c>
      <c r="T3551" s="2">
        <v>43333</v>
      </c>
      <c r="U3551" s="2">
        <v>43333</v>
      </c>
      <c r="V3551" s="1" t="s">
        <v>52</v>
      </c>
      <c r="W3551" s="3">
        <v>1</v>
      </c>
      <c r="X3551" s="1" t="s">
        <v>53</v>
      </c>
      <c r="Y3551" s="4">
        <v>285745</v>
      </c>
      <c r="Z3551" s="4">
        <v>-37433</v>
      </c>
      <c r="AA3551" s="4">
        <v>0</v>
      </c>
      <c r="AB3551" s="4">
        <v>0</v>
      </c>
      <c r="AC3551" s="4">
        <v>0</v>
      </c>
      <c r="AD3551" s="4">
        <v>285745</v>
      </c>
      <c r="AE3551" s="5">
        <v>1685</v>
      </c>
      <c r="AF3551" s="1" t="s">
        <v>70</v>
      </c>
      <c r="AG3551" s="1" t="s">
        <v>71</v>
      </c>
      <c r="AH3551" s="1" t="s">
        <v>89</v>
      </c>
      <c r="AI3551" s="1" t="s">
        <v>57</v>
      </c>
      <c r="AJ3551" s="5">
        <v>10950</v>
      </c>
      <c r="AK3551" s="4">
        <v>-2964</v>
      </c>
      <c r="AL3551" s="4">
        <v>0</v>
      </c>
      <c r="AM3551" s="4">
        <v>0</v>
      </c>
      <c r="AN3551" s="4">
        <v>0</v>
      </c>
      <c r="AO3551" s="4">
        <v>-40397</v>
      </c>
      <c r="AP3551" s="4">
        <v>-40397</v>
      </c>
      <c r="AQ3551" s="4">
        <v>0</v>
      </c>
      <c r="AR3551" s="4">
        <v>245348</v>
      </c>
      <c r="AS3551" s="1" t="s">
        <v>52</v>
      </c>
      <c r="AT3551" s="9">
        <f t="shared" si="1597"/>
        <v>43333</v>
      </c>
      <c r="AU3551" s="9">
        <f t="shared" si="1598"/>
        <v>43313</v>
      </c>
      <c r="AV3551" s="9">
        <v>44798</v>
      </c>
      <c r="AW3551" s="11">
        <f t="shared" si="1599"/>
        <v>4.0136986301369859</v>
      </c>
      <c r="AX3551">
        <v>10</v>
      </c>
      <c r="AY3551" s="12">
        <v>0.05</v>
      </c>
      <c r="AZ3551">
        <f t="shared" si="1600"/>
        <v>9.5000000000000001E-2</v>
      </c>
      <c r="BA3551" s="13">
        <f t="shared" si="1601"/>
        <v>285745</v>
      </c>
      <c r="BB3551" s="16" t="s">
        <v>593</v>
      </c>
      <c r="BC3551" s="16" t="s">
        <v>593</v>
      </c>
      <c r="BD3551" s="16" t="s">
        <v>593</v>
      </c>
      <c r="BE3551" s="16" t="s">
        <v>593</v>
      </c>
      <c r="BF3551" s="16" t="s">
        <v>593</v>
      </c>
      <c r="BG3551" s="16" t="s">
        <v>593</v>
      </c>
      <c r="BH3551" s="16" t="s">
        <v>593</v>
      </c>
      <c r="BI3551" s="14">
        <f t="shared" si="1602"/>
        <v>245348</v>
      </c>
      <c r="BJ3551" s="14">
        <v>0</v>
      </c>
      <c r="BK3551" s="14">
        <f t="shared" si="1603"/>
        <v>245348</v>
      </c>
      <c r="BL3551" s="52">
        <v>0</v>
      </c>
      <c r="BM3551" s="15">
        <f t="shared" si="1604"/>
        <v>245348</v>
      </c>
    </row>
    <row r="3552" spans="1:65">
      <c r="A3552" s="8">
        <v>3550</v>
      </c>
      <c r="B3552" s="1" t="s">
        <v>44</v>
      </c>
      <c r="C3552" s="1">
        <v>1530</v>
      </c>
      <c r="D3552" s="1" t="s">
        <v>443</v>
      </c>
      <c r="E3552" s="1">
        <v>340000015</v>
      </c>
      <c r="F3552" s="1" t="s">
        <v>112</v>
      </c>
      <c r="G3552" s="1" t="s">
        <v>459</v>
      </c>
      <c r="H3552" s="1">
        <v>0</v>
      </c>
      <c r="I3552" s="1" t="s">
        <v>132</v>
      </c>
      <c r="J3552" s="1" t="s">
        <v>49</v>
      </c>
      <c r="K3552" s="1">
        <v>17406001</v>
      </c>
      <c r="L3552" s="1" t="s">
        <v>50</v>
      </c>
      <c r="M3552" s="1" t="s">
        <v>51</v>
      </c>
      <c r="N3552" s="1" t="s">
        <v>64</v>
      </c>
      <c r="O3552" s="1" t="s">
        <v>65</v>
      </c>
      <c r="P3552" s="1" t="s">
        <v>66</v>
      </c>
      <c r="Q3552" s="1" t="s">
        <v>67</v>
      </c>
      <c r="R3552" s="1" t="s">
        <v>87</v>
      </c>
      <c r="S3552" s="1" t="s">
        <v>88</v>
      </c>
      <c r="T3552" s="2">
        <v>43333</v>
      </c>
      <c r="U3552" s="2">
        <v>43333</v>
      </c>
      <c r="V3552" s="1" t="s">
        <v>52</v>
      </c>
      <c r="W3552" s="3">
        <v>1</v>
      </c>
      <c r="X3552" s="1" t="s">
        <v>53</v>
      </c>
      <c r="Y3552" s="4">
        <v>285745</v>
      </c>
      <c r="Z3552" s="4">
        <v>-37433</v>
      </c>
      <c r="AA3552" s="4">
        <v>0</v>
      </c>
      <c r="AB3552" s="4">
        <v>0</v>
      </c>
      <c r="AC3552" s="4">
        <v>0</v>
      </c>
      <c r="AD3552" s="4">
        <v>285745</v>
      </c>
      <c r="AE3552" s="5">
        <v>1685</v>
      </c>
      <c r="AF3552" s="1" t="s">
        <v>70</v>
      </c>
      <c r="AG3552" s="1" t="s">
        <v>71</v>
      </c>
      <c r="AH3552" s="1" t="s">
        <v>89</v>
      </c>
      <c r="AI3552" s="1" t="s">
        <v>57</v>
      </c>
      <c r="AJ3552" s="5">
        <v>10950</v>
      </c>
      <c r="AK3552" s="4">
        <v>-2964</v>
      </c>
      <c r="AL3552" s="4">
        <v>0</v>
      </c>
      <c r="AM3552" s="4">
        <v>0</v>
      </c>
      <c r="AN3552" s="4">
        <v>0</v>
      </c>
      <c r="AO3552" s="4">
        <v>-40397</v>
      </c>
      <c r="AP3552" s="4">
        <v>-40397</v>
      </c>
      <c r="AQ3552" s="4">
        <v>0</v>
      </c>
      <c r="AR3552" s="4">
        <v>245348</v>
      </c>
      <c r="AS3552" s="1" t="s">
        <v>52</v>
      </c>
      <c r="AT3552" s="9">
        <f t="shared" si="1597"/>
        <v>43333</v>
      </c>
      <c r="AU3552" s="9">
        <f t="shared" si="1598"/>
        <v>43313</v>
      </c>
      <c r="AV3552" s="9">
        <v>44798</v>
      </c>
      <c r="AW3552" s="11">
        <f t="shared" si="1599"/>
        <v>4.0136986301369859</v>
      </c>
      <c r="AX3552">
        <v>10</v>
      </c>
      <c r="AY3552" s="12">
        <v>0.05</v>
      </c>
      <c r="AZ3552">
        <f t="shared" si="1600"/>
        <v>9.5000000000000001E-2</v>
      </c>
      <c r="BA3552" s="13">
        <f t="shared" si="1601"/>
        <v>285745</v>
      </c>
      <c r="BB3552" s="16" t="s">
        <v>593</v>
      </c>
      <c r="BC3552" s="16" t="s">
        <v>593</v>
      </c>
      <c r="BD3552" s="16" t="s">
        <v>593</v>
      </c>
      <c r="BE3552" s="16" t="s">
        <v>593</v>
      </c>
      <c r="BF3552" s="16" t="s">
        <v>593</v>
      </c>
      <c r="BG3552" s="16" t="s">
        <v>593</v>
      </c>
      <c r="BH3552" s="16" t="s">
        <v>593</v>
      </c>
      <c r="BI3552" s="14">
        <f t="shared" si="1602"/>
        <v>245348</v>
      </c>
      <c r="BJ3552" s="14">
        <v>0</v>
      </c>
      <c r="BK3552" s="14">
        <f t="shared" si="1603"/>
        <v>245348</v>
      </c>
      <c r="BL3552" s="52">
        <v>0</v>
      </c>
      <c r="BM3552" s="15">
        <f t="shared" si="1604"/>
        <v>245348</v>
      </c>
    </row>
    <row r="3553" spans="1:65">
      <c r="A3553" s="8">
        <v>3551</v>
      </c>
      <c r="B3553" s="1" t="s">
        <v>44</v>
      </c>
      <c r="C3553" s="1">
        <v>1530</v>
      </c>
      <c r="D3553" s="1" t="s">
        <v>443</v>
      </c>
      <c r="E3553" s="1">
        <v>340000016</v>
      </c>
      <c r="F3553" s="1" t="s">
        <v>112</v>
      </c>
      <c r="G3553" s="1" t="s">
        <v>460</v>
      </c>
      <c r="H3553" s="1">
        <v>0</v>
      </c>
      <c r="I3553" s="1" t="s">
        <v>133</v>
      </c>
      <c r="J3553" s="1" t="s">
        <v>49</v>
      </c>
      <c r="K3553" s="1">
        <v>17406001</v>
      </c>
      <c r="L3553" s="1" t="s">
        <v>50</v>
      </c>
      <c r="M3553" s="1" t="s">
        <v>51</v>
      </c>
      <c r="N3553" s="1" t="s">
        <v>64</v>
      </c>
      <c r="O3553" s="1" t="s">
        <v>65</v>
      </c>
      <c r="P3553" s="1" t="s">
        <v>66</v>
      </c>
      <c r="Q3553" s="1" t="s">
        <v>67</v>
      </c>
      <c r="R3553" s="1" t="s">
        <v>87</v>
      </c>
      <c r="S3553" s="1" t="s">
        <v>88</v>
      </c>
      <c r="T3553" s="2">
        <v>43333</v>
      </c>
      <c r="U3553" s="2">
        <v>43333</v>
      </c>
      <c r="V3553" s="1" t="s">
        <v>52</v>
      </c>
      <c r="W3553" s="3">
        <v>1</v>
      </c>
      <c r="X3553" s="1" t="s">
        <v>53</v>
      </c>
      <c r="Y3553" s="4">
        <v>285745</v>
      </c>
      <c r="Z3553" s="4">
        <v>-37433</v>
      </c>
      <c r="AA3553" s="4">
        <v>0</v>
      </c>
      <c r="AB3553" s="4">
        <v>0</v>
      </c>
      <c r="AC3553" s="4">
        <v>0</v>
      </c>
      <c r="AD3553" s="4">
        <v>285745</v>
      </c>
      <c r="AE3553" s="5">
        <v>1685</v>
      </c>
      <c r="AF3553" s="1" t="s">
        <v>70</v>
      </c>
      <c r="AG3553" s="1" t="s">
        <v>71</v>
      </c>
      <c r="AH3553" s="1" t="s">
        <v>89</v>
      </c>
      <c r="AI3553" s="1" t="s">
        <v>57</v>
      </c>
      <c r="AJ3553" s="5">
        <v>10950</v>
      </c>
      <c r="AK3553" s="4">
        <v>-2964</v>
      </c>
      <c r="AL3553" s="4">
        <v>0</v>
      </c>
      <c r="AM3553" s="4">
        <v>0</v>
      </c>
      <c r="AN3553" s="4">
        <v>0</v>
      </c>
      <c r="AO3553" s="4">
        <v>-40397</v>
      </c>
      <c r="AP3553" s="4">
        <v>-40397</v>
      </c>
      <c r="AQ3553" s="4">
        <v>0</v>
      </c>
      <c r="AR3553" s="4">
        <v>245348</v>
      </c>
      <c r="AS3553" s="1" t="s">
        <v>52</v>
      </c>
      <c r="AT3553" s="9">
        <f t="shared" si="1597"/>
        <v>43333</v>
      </c>
      <c r="AU3553" s="9">
        <f t="shared" si="1598"/>
        <v>43313</v>
      </c>
      <c r="AV3553" s="9">
        <v>44798</v>
      </c>
      <c r="AW3553" s="11">
        <f t="shared" si="1599"/>
        <v>4.0136986301369859</v>
      </c>
      <c r="AX3553">
        <v>10</v>
      </c>
      <c r="AY3553" s="12">
        <v>0.05</v>
      </c>
      <c r="AZ3553">
        <f t="shared" si="1600"/>
        <v>9.5000000000000001E-2</v>
      </c>
      <c r="BA3553" s="13">
        <f t="shared" si="1601"/>
        <v>285745</v>
      </c>
      <c r="BB3553" s="16" t="s">
        <v>593</v>
      </c>
      <c r="BC3553" s="16" t="s">
        <v>593</v>
      </c>
      <c r="BD3553" s="16" t="s">
        <v>593</v>
      </c>
      <c r="BE3553" s="16" t="s">
        <v>593</v>
      </c>
      <c r="BF3553" s="16" t="s">
        <v>593</v>
      </c>
      <c r="BG3553" s="16" t="s">
        <v>593</v>
      </c>
      <c r="BH3553" s="16" t="s">
        <v>593</v>
      </c>
      <c r="BI3553" s="14">
        <f t="shared" si="1602"/>
        <v>245348</v>
      </c>
      <c r="BJ3553" s="14">
        <v>0</v>
      </c>
      <c r="BK3553" s="14">
        <f t="shared" si="1603"/>
        <v>245348</v>
      </c>
      <c r="BL3553" s="52">
        <v>0</v>
      </c>
      <c r="BM3553" s="15">
        <f t="shared" si="1604"/>
        <v>245348</v>
      </c>
    </row>
    <row r="3554" spans="1:65">
      <c r="A3554" s="8">
        <v>3552</v>
      </c>
      <c r="B3554" s="1" t="s">
        <v>44</v>
      </c>
      <c r="C3554" s="1">
        <v>1530</v>
      </c>
      <c r="D3554" s="1" t="s">
        <v>443</v>
      </c>
      <c r="E3554" s="1">
        <v>340000017</v>
      </c>
      <c r="F3554" s="1" t="s">
        <v>112</v>
      </c>
      <c r="G3554" s="1" t="s">
        <v>461</v>
      </c>
      <c r="H3554" s="1">
        <v>0</v>
      </c>
      <c r="I3554" s="1" t="s">
        <v>134</v>
      </c>
      <c r="J3554" s="1" t="s">
        <v>49</v>
      </c>
      <c r="K3554" s="1">
        <v>17406001</v>
      </c>
      <c r="L3554" s="1" t="s">
        <v>50</v>
      </c>
      <c r="M3554" s="1" t="s">
        <v>51</v>
      </c>
      <c r="N3554" s="1" t="s">
        <v>64</v>
      </c>
      <c r="O3554" s="1" t="s">
        <v>65</v>
      </c>
      <c r="P3554" s="1" t="s">
        <v>66</v>
      </c>
      <c r="Q3554" s="1" t="s">
        <v>67</v>
      </c>
      <c r="R3554" s="1" t="s">
        <v>87</v>
      </c>
      <c r="S3554" s="1" t="s">
        <v>88</v>
      </c>
      <c r="T3554" s="2">
        <v>43333</v>
      </c>
      <c r="U3554" s="2">
        <v>43333</v>
      </c>
      <c r="V3554" s="1" t="s">
        <v>52</v>
      </c>
      <c r="W3554" s="3">
        <v>1</v>
      </c>
      <c r="X3554" s="1" t="s">
        <v>53</v>
      </c>
      <c r="Y3554" s="4">
        <v>285745</v>
      </c>
      <c r="Z3554" s="4">
        <v>-37433</v>
      </c>
      <c r="AA3554" s="4">
        <v>0</v>
      </c>
      <c r="AB3554" s="4">
        <v>0</v>
      </c>
      <c r="AC3554" s="4">
        <v>0</v>
      </c>
      <c r="AD3554" s="4">
        <v>285745</v>
      </c>
      <c r="AE3554" s="5">
        <v>1685</v>
      </c>
      <c r="AF3554" s="1" t="s">
        <v>70</v>
      </c>
      <c r="AG3554" s="1" t="s">
        <v>71</v>
      </c>
      <c r="AH3554" s="1" t="s">
        <v>89</v>
      </c>
      <c r="AI3554" s="1" t="s">
        <v>57</v>
      </c>
      <c r="AJ3554" s="5">
        <v>10950</v>
      </c>
      <c r="AK3554" s="4">
        <v>-2964</v>
      </c>
      <c r="AL3554" s="4">
        <v>0</v>
      </c>
      <c r="AM3554" s="4">
        <v>0</v>
      </c>
      <c r="AN3554" s="4">
        <v>0</v>
      </c>
      <c r="AO3554" s="4">
        <v>-40397</v>
      </c>
      <c r="AP3554" s="4">
        <v>-40397</v>
      </c>
      <c r="AQ3554" s="4">
        <v>0</v>
      </c>
      <c r="AR3554" s="4">
        <v>245348</v>
      </c>
      <c r="AS3554" s="1" t="s">
        <v>52</v>
      </c>
      <c r="AT3554" s="9">
        <f t="shared" si="1597"/>
        <v>43333</v>
      </c>
      <c r="AU3554" s="9">
        <f t="shared" si="1598"/>
        <v>43313</v>
      </c>
      <c r="AV3554" s="9">
        <v>44798</v>
      </c>
      <c r="AW3554" s="11">
        <f t="shared" si="1599"/>
        <v>4.0136986301369859</v>
      </c>
      <c r="AX3554">
        <v>10</v>
      </c>
      <c r="AY3554" s="12">
        <v>0.05</v>
      </c>
      <c r="AZ3554">
        <f t="shared" si="1600"/>
        <v>9.5000000000000001E-2</v>
      </c>
      <c r="BA3554" s="13">
        <f t="shared" si="1601"/>
        <v>285745</v>
      </c>
      <c r="BB3554" s="16" t="s">
        <v>593</v>
      </c>
      <c r="BC3554" s="16" t="s">
        <v>593</v>
      </c>
      <c r="BD3554" s="16" t="s">
        <v>593</v>
      </c>
      <c r="BE3554" s="16" t="s">
        <v>593</v>
      </c>
      <c r="BF3554" s="16" t="s">
        <v>593</v>
      </c>
      <c r="BG3554" s="16" t="s">
        <v>593</v>
      </c>
      <c r="BH3554" s="16" t="s">
        <v>593</v>
      </c>
      <c r="BI3554" s="14">
        <f t="shared" si="1602"/>
        <v>245348</v>
      </c>
      <c r="BJ3554" s="14">
        <v>0</v>
      </c>
      <c r="BK3554" s="14">
        <f t="shared" si="1603"/>
        <v>245348</v>
      </c>
      <c r="BL3554" s="52">
        <v>0</v>
      </c>
      <c r="BM3554" s="15">
        <f t="shared" si="1604"/>
        <v>245348</v>
      </c>
    </row>
    <row r="3555" spans="1:65">
      <c r="A3555" s="8">
        <v>3553</v>
      </c>
      <c r="B3555" s="1" t="s">
        <v>44</v>
      </c>
      <c r="C3555" s="1">
        <v>1530</v>
      </c>
      <c r="D3555" s="1" t="s">
        <v>443</v>
      </c>
      <c r="E3555" s="1">
        <v>340000018</v>
      </c>
      <c r="F3555" s="1" t="s">
        <v>112</v>
      </c>
      <c r="G3555" s="1" t="s">
        <v>462</v>
      </c>
      <c r="H3555" s="1">
        <v>0</v>
      </c>
      <c r="I3555" s="1" t="s">
        <v>135</v>
      </c>
      <c r="J3555" s="1" t="s">
        <v>49</v>
      </c>
      <c r="K3555" s="1">
        <v>17406001</v>
      </c>
      <c r="L3555" s="1" t="s">
        <v>50</v>
      </c>
      <c r="M3555" s="1" t="s">
        <v>51</v>
      </c>
      <c r="N3555" s="1" t="s">
        <v>64</v>
      </c>
      <c r="O3555" s="1" t="s">
        <v>65</v>
      </c>
      <c r="P3555" s="1" t="s">
        <v>66</v>
      </c>
      <c r="Q3555" s="1" t="s">
        <v>67</v>
      </c>
      <c r="R3555" s="1" t="s">
        <v>87</v>
      </c>
      <c r="S3555" s="1" t="s">
        <v>88</v>
      </c>
      <c r="T3555" s="2">
        <v>43333</v>
      </c>
      <c r="U3555" s="2">
        <v>43333</v>
      </c>
      <c r="V3555" s="1" t="s">
        <v>52</v>
      </c>
      <c r="W3555" s="3">
        <v>1</v>
      </c>
      <c r="X3555" s="1" t="s">
        <v>53</v>
      </c>
      <c r="Y3555" s="4">
        <v>285745</v>
      </c>
      <c r="Z3555" s="4">
        <v>-37433</v>
      </c>
      <c r="AA3555" s="4">
        <v>0</v>
      </c>
      <c r="AB3555" s="4">
        <v>0</v>
      </c>
      <c r="AC3555" s="4">
        <v>0</v>
      </c>
      <c r="AD3555" s="4">
        <v>285745</v>
      </c>
      <c r="AE3555" s="5">
        <v>1685</v>
      </c>
      <c r="AF3555" s="1" t="s">
        <v>70</v>
      </c>
      <c r="AG3555" s="1" t="s">
        <v>71</v>
      </c>
      <c r="AH3555" s="1" t="s">
        <v>89</v>
      </c>
      <c r="AI3555" s="1" t="s">
        <v>57</v>
      </c>
      <c r="AJ3555" s="5">
        <v>10950</v>
      </c>
      <c r="AK3555" s="4">
        <v>-2964</v>
      </c>
      <c r="AL3555" s="4">
        <v>0</v>
      </c>
      <c r="AM3555" s="4">
        <v>0</v>
      </c>
      <c r="AN3555" s="4">
        <v>0</v>
      </c>
      <c r="AO3555" s="4">
        <v>-40397</v>
      </c>
      <c r="AP3555" s="4">
        <v>-40397</v>
      </c>
      <c r="AQ3555" s="4">
        <v>0</v>
      </c>
      <c r="AR3555" s="4">
        <v>245348</v>
      </c>
      <c r="AS3555" s="1" t="s">
        <v>52</v>
      </c>
      <c r="AT3555" s="9">
        <f t="shared" si="1597"/>
        <v>43333</v>
      </c>
      <c r="AU3555" s="9">
        <f t="shared" si="1598"/>
        <v>43313</v>
      </c>
      <c r="AV3555" s="9">
        <v>44798</v>
      </c>
      <c r="AW3555" s="11">
        <f t="shared" si="1599"/>
        <v>4.0136986301369859</v>
      </c>
      <c r="AX3555">
        <v>10</v>
      </c>
      <c r="AY3555" s="12">
        <v>0.05</v>
      </c>
      <c r="AZ3555">
        <f t="shared" si="1600"/>
        <v>9.5000000000000001E-2</v>
      </c>
      <c r="BA3555" s="13">
        <f t="shared" si="1601"/>
        <v>285745</v>
      </c>
      <c r="BB3555" s="16" t="s">
        <v>593</v>
      </c>
      <c r="BC3555" s="16" t="s">
        <v>593</v>
      </c>
      <c r="BD3555" s="16" t="s">
        <v>593</v>
      </c>
      <c r="BE3555" s="16" t="s">
        <v>593</v>
      </c>
      <c r="BF3555" s="16" t="s">
        <v>593</v>
      </c>
      <c r="BG3555" s="16" t="s">
        <v>593</v>
      </c>
      <c r="BH3555" s="16" t="s">
        <v>593</v>
      </c>
      <c r="BI3555" s="14">
        <f t="shared" si="1602"/>
        <v>245348</v>
      </c>
      <c r="BJ3555" s="14">
        <v>0</v>
      </c>
      <c r="BK3555" s="14">
        <f t="shared" si="1603"/>
        <v>245348</v>
      </c>
      <c r="BL3555" s="52">
        <v>0</v>
      </c>
      <c r="BM3555" s="15">
        <f t="shared" si="1604"/>
        <v>245348</v>
      </c>
    </row>
    <row r="3556" spans="1:65">
      <c r="A3556" s="8">
        <v>3554</v>
      </c>
      <c r="B3556" s="1" t="s">
        <v>44</v>
      </c>
      <c r="C3556" s="1">
        <v>1530</v>
      </c>
      <c r="D3556" s="1" t="s">
        <v>443</v>
      </c>
      <c r="E3556" s="1">
        <v>340000019</v>
      </c>
      <c r="F3556" s="1" t="s">
        <v>112</v>
      </c>
      <c r="G3556" s="1" t="s">
        <v>463</v>
      </c>
      <c r="H3556" s="1">
        <v>0</v>
      </c>
      <c r="I3556" s="1" t="s">
        <v>136</v>
      </c>
      <c r="J3556" s="1" t="s">
        <v>49</v>
      </c>
      <c r="K3556" s="1">
        <v>17406001</v>
      </c>
      <c r="L3556" s="1" t="s">
        <v>50</v>
      </c>
      <c r="M3556" s="1" t="s">
        <v>51</v>
      </c>
      <c r="N3556" s="1" t="s">
        <v>64</v>
      </c>
      <c r="O3556" s="1" t="s">
        <v>65</v>
      </c>
      <c r="P3556" s="1" t="s">
        <v>66</v>
      </c>
      <c r="Q3556" s="1" t="s">
        <v>67</v>
      </c>
      <c r="R3556" s="1" t="s">
        <v>87</v>
      </c>
      <c r="S3556" s="1" t="s">
        <v>88</v>
      </c>
      <c r="T3556" s="2">
        <v>43333</v>
      </c>
      <c r="U3556" s="2">
        <v>43333</v>
      </c>
      <c r="V3556" s="1" t="s">
        <v>52</v>
      </c>
      <c r="W3556" s="3">
        <v>1</v>
      </c>
      <c r="X3556" s="1" t="s">
        <v>53</v>
      </c>
      <c r="Y3556" s="4">
        <v>285745</v>
      </c>
      <c r="Z3556" s="4">
        <v>-37433</v>
      </c>
      <c r="AA3556" s="4">
        <v>0</v>
      </c>
      <c r="AB3556" s="4">
        <v>0</v>
      </c>
      <c r="AC3556" s="4">
        <v>0</v>
      </c>
      <c r="AD3556" s="4">
        <v>285745</v>
      </c>
      <c r="AE3556" s="5">
        <v>1685</v>
      </c>
      <c r="AF3556" s="1" t="s">
        <v>70</v>
      </c>
      <c r="AG3556" s="1" t="s">
        <v>71</v>
      </c>
      <c r="AH3556" s="1" t="s">
        <v>89</v>
      </c>
      <c r="AI3556" s="1" t="s">
        <v>57</v>
      </c>
      <c r="AJ3556" s="5">
        <v>10950</v>
      </c>
      <c r="AK3556" s="4">
        <v>-2964</v>
      </c>
      <c r="AL3556" s="4">
        <v>0</v>
      </c>
      <c r="AM3556" s="4">
        <v>0</v>
      </c>
      <c r="AN3556" s="4">
        <v>0</v>
      </c>
      <c r="AO3556" s="4">
        <v>-40397</v>
      </c>
      <c r="AP3556" s="4">
        <v>-40397</v>
      </c>
      <c r="AQ3556" s="4">
        <v>0</v>
      </c>
      <c r="AR3556" s="4">
        <v>245348</v>
      </c>
      <c r="AS3556" s="1" t="s">
        <v>52</v>
      </c>
      <c r="AT3556" s="9">
        <f t="shared" si="1597"/>
        <v>43333</v>
      </c>
      <c r="AU3556" s="9">
        <f t="shared" si="1598"/>
        <v>43313</v>
      </c>
      <c r="AV3556" s="9">
        <v>44798</v>
      </c>
      <c r="AW3556" s="11">
        <f t="shared" si="1599"/>
        <v>4.0136986301369859</v>
      </c>
      <c r="AX3556">
        <v>10</v>
      </c>
      <c r="AY3556" s="12">
        <v>0.05</v>
      </c>
      <c r="AZ3556">
        <f t="shared" si="1600"/>
        <v>9.5000000000000001E-2</v>
      </c>
      <c r="BA3556" s="13">
        <f t="shared" si="1601"/>
        <v>285745</v>
      </c>
      <c r="BB3556" s="16" t="s">
        <v>593</v>
      </c>
      <c r="BC3556" s="16" t="s">
        <v>593</v>
      </c>
      <c r="BD3556" s="16" t="s">
        <v>593</v>
      </c>
      <c r="BE3556" s="16" t="s">
        <v>593</v>
      </c>
      <c r="BF3556" s="16" t="s">
        <v>593</v>
      </c>
      <c r="BG3556" s="16" t="s">
        <v>593</v>
      </c>
      <c r="BH3556" s="16" t="s">
        <v>593</v>
      </c>
      <c r="BI3556" s="14">
        <f t="shared" si="1602"/>
        <v>245348</v>
      </c>
      <c r="BJ3556" s="14">
        <v>0</v>
      </c>
      <c r="BK3556" s="14">
        <f t="shared" si="1603"/>
        <v>245348</v>
      </c>
      <c r="BL3556" s="52">
        <v>0</v>
      </c>
      <c r="BM3556" s="15">
        <f t="shared" si="1604"/>
        <v>245348</v>
      </c>
    </row>
    <row r="3557" spans="1:65">
      <c r="A3557" s="8">
        <v>3555</v>
      </c>
      <c r="B3557" s="1" t="s">
        <v>44</v>
      </c>
      <c r="C3557" s="1">
        <v>1530</v>
      </c>
      <c r="D3557" s="1" t="s">
        <v>443</v>
      </c>
      <c r="E3557" s="1">
        <v>340000020</v>
      </c>
      <c r="F3557" s="1" t="s">
        <v>112</v>
      </c>
      <c r="G3557" s="1" t="s">
        <v>464</v>
      </c>
      <c r="H3557" s="1">
        <v>0</v>
      </c>
      <c r="I3557" s="1" t="s">
        <v>137</v>
      </c>
      <c r="J3557" s="1" t="s">
        <v>49</v>
      </c>
      <c r="K3557" s="1">
        <v>17406001</v>
      </c>
      <c r="L3557" s="1" t="s">
        <v>50</v>
      </c>
      <c r="M3557" s="1" t="s">
        <v>51</v>
      </c>
      <c r="N3557" s="1" t="s">
        <v>64</v>
      </c>
      <c r="O3557" s="1" t="s">
        <v>65</v>
      </c>
      <c r="P3557" s="1" t="s">
        <v>66</v>
      </c>
      <c r="Q3557" s="1" t="s">
        <v>67</v>
      </c>
      <c r="R3557" s="1" t="s">
        <v>87</v>
      </c>
      <c r="S3557" s="1" t="s">
        <v>88</v>
      </c>
      <c r="T3557" s="2">
        <v>43333</v>
      </c>
      <c r="U3557" s="2">
        <v>43333</v>
      </c>
      <c r="V3557" s="1" t="s">
        <v>52</v>
      </c>
      <c r="W3557" s="3">
        <v>1</v>
      </c>
      <c r="X3557" s="1" t="s">
        <v>53</v>
      </c>
      <c r="Y3557" s="4">
        <v>285745</v>
      </c>
      <c r="Z3557" s="4">
        <v>-37433</v>
      </c>
      <c r="AA3557" s="4">
        <v>0</v>
      </c>
      <c r="AB3557" s="4">
        <v>0</v>
      </c>
      <c r="AC3557" s="4">
        <v>0</v>
      </c>
      <c r="AD3557" s="4">
        <v>285745</v>
      </c>
      <c r="AE3557" s="5">
        <v>1685</v>
      </c>
      <c r="AF3557" s="1" t="s">
        <v>70</v>
      </c>
      <c r="AG3557" s="1" t="s">
        <v>71</v>
      </c>
      <c r="AH3557" s="1" t="s">
        <v>89</v>
      </c>
      <c r="AI3557" s="1" t="s">
        <v>57</v>
      </c>
      <c r="AJ3557" s="5">
        <v>10950</v>
      </c>
      <c r="AK3557" s="4">
        <v>-2964</v>
      </c>
      <c r="AL3557" s="4">
        <v>0</v>
      </c>
      <c r="AM3557" s="4">
        <v>0</v>
      </c>
      <c r="AN3557" s="4">
        <v>0</v>
      </c>
      <c r="AO3557" s="4">
        <v>-40397</v>
      </c>
      <c r="AP3557" s="4">
        <v>-40397</v>
      </c>
      <c r="AQ3557" s="4">
        <v>0</v>
      </c>
      <c r="AR3557" s="4">
        <v>245348</v>
      </c>
      <c r="AS3557" s="1" t="s">
        <v>52</v>
      </c>
      <c r="AT3557" s="9">
        <f t="shared" si="1597"/>
        <v>43333</v>
      </c>
      <c r="AU3557" s="9">
        <f t="shared" si="1598"/>
        <v>43313</v>
      </c>
      <c r="AV3557" s="9">
        <v>44798</v>
      </c>
      <c r="AW3557" s="11">
        <f t="shared" si="1599"/>
        <v>4.0136986301369859</v>
      </c>
      <c r="AX3557">
        <v>10</v>
      </c>
      <c r="AY3557" s="12">
        <v>0.05</v>
      </c>
      <c r="AZ3557">
        <f t="shared" si="1600"/>
        <v>9.5000000000000001E-2</v>
      </c>
      <c r="BA3557" s="13">
        <f t="shared" si="1601"/>
        <v>285745</v>
      </c>
      <c r="BB3557" s="16" t="s">
        <v>593</v>
      </c>
      <c r="BC3557" s="16" t="s">
        <v>593</v>
      </c>
      <c r="BD3557" s="16" t="s">
        <v>593</v>
      </c>
      <c r="BE3557" s="16" t="s">
        <v>593</v>
      </c>
      <c r="BF3557" s="16" t="s">
        <v>593</v>
      </c>
      <c r="BG3557" s="16" t="s">
        <v>593</v>
      </c>
      <c r="BH3557" s="16" t="s">
        <v>593</v>
      </c>
      <c r="BI3557" s="14">
        <f t="shared" si="1602"/>
        <v>245348</v>
      </c>
      <c r="BJ3557" s="14">
        <v>0</v>
      </c>
      <c r="BK3557" s="14">
        <f t="shared" si="1603"/>
        <v>245348</v>
      </c>
      <c r="BL3557" s="52">
        <v>0</v>
      </c>
      <c r="BM3557" s="15">
        <f t="shared" si="1604"/>
        <v>245348</v>
      </c>
    </row>
    <row r="3558" spans="1:65">
      <c r="A3558" s="8">
        <v>3556</v>
      </c>
      <c r="B3558" s="1" t="s">
        <v>44</v>
      </c>
      <c r="C3558" s="1">
        <v>1530</v>
      </c>
      <c r="D3558" s="1" t="s">
        <v>443</v>
      </c>
      <c r="E3558" s="1">
        <v>340000021</v>
      </c>
      <c r="F3558" s="1" t="s">
        <v>112</v>
      </c>
      <c r="G3558" s="1" t="s">
        <v>465</v>
      </c>
      <c r="H3558" s="1">
        <v>0</v>
      </c>
      <c r="I3558" s="1" t="s">
        <v>138</v>
      </c>
      <c r="J3558" s="1" t="s">
        <v>49</v>
      </c>
      <c r="K3558" s="1">
        <v>17406001</v>
      </c>
      <c r="L3558" s="1" t="s">
        <v>50</v>
      </c>
      <c r="M3558" s="1" t="s">
        <v>51</v>
      </c>
      <c r="N3558" s="1" t="s">
        <v>64</v>
      </c>
      <c r="O3558" s="1" t="s">
        <v>65</v>
      </c>
      <c r="P3558" s="1" t="s">
        <v>66</v>
      </c>
      <c r="Q3558" s="1" t="s">
        <v>67</v>
      </c>
      <c r="R3558" s="1" t="s">
        <v>87</v>
      </c>
      <c r="S3558" s="1" t="s">
        <v>88</v>
      </c>
      <c r="T3558" s="2">
        <v>43333</v>
      </c>
      <c r="U3558" s="2">
        <v>43333</v>
      </c>
      <c r="V3558" s="1" t="s">
        <v>52</v>
      </c>
      <c r="W3558" s="3">
        <v>1</v>
      </c>
      <c r="X3558" s="1" t="s">
        <v>53</v>
      </c>
      <c r="Y3558" s="4">
        <v>285745</v>
      </c>
      <c r="Z3558" s="4">
        <v>-37433</v>
      </c>
      <c r="AA3558" s="4">
        <v>0</v>
      </c>
      <c r="AB3558" s="4">
        <v>0</v>
      </c>
      <c r="AC3558" s="4">
        <v>0</v>
      </c>
      <c r="AD3558" s="4">
        <v>285745</v>
      </c>
      <c r="AE3558" s="5">
        <v>1685</v>
      </c>
      <c r="AF3558" s="1" t="s">
        <v>70</v>
      </c>
      <c r="AG3558" s="1" t="s">
        <v>71</v>
      </c>
      <c r="AH3558" s="1" t="s">
        <v>89</v>
      </c>
      <c r="AI3558" s="1" t="s">
        <v>57</v>
      </c>
      <c r="AJ3558" s="5">
        <v>10950</v>
      </c>
      <c r="AK3558" s="4">
        <v>-2964</v>
      </c>
      <c r="AL3558" s="4">
        <v>0</v>
      </c>
      <c r="AM3558" s="4">
        <v>0</v>
      </c>
      <c r="AN3558" s="4">
        <v>0</v>
      </c>
      <c r="AO3558" s="4">
        <v>-40397</v>
      </c>
      <c r="AP3558" s="4">
        <v>-40397</v>
      </c>
      <c r="AQ3558" s="4">
        <v>0</v>
      </c>
      <c r="AR3558" s="4">
        <v>245348</v>
      </c>
      <c r="AS3558" s="1" t="s">
        <v>52</v>
      </c>
      <c r="AT3558" s="9">
        <f t="shared" si="1597"/>
        <v>43333</v>
      </c>
      <c r="AU3558" s="9">
        <f t="shared" si="1598"/>
        <v>43313</v>
      </c>
      <c r="AV3558" s="9">
        <v>44798</v>
      </c>
      <c r="AW3558" s="11">
        <f t="shared" si="1599"/>
        <v>4.0136986301369859</v>
      </c>
      <c r="AX3558">
        <v>10</v>
      </c>
      <c r="AY3558" s="12">
        <v>0.05</v>
      </c>
      <c r="AZ3558">
        <f t="shared" si="1600"/>
        <v>9.5000000000000001E-2</v>
      </c>
      <c r="BA3558" s="13">
        <f t="shared" si="1601"/>
        <v>285745</v>
      </c>
      <c r="BB3558" s="16" t="s">
        <v>593</v>
      </c>
      <c r="BC3558" s="16" t="s">
        <v>593</v>
      </c>
      <c r="BD3558" s="16" t="s">
        <v>593</v>
      </c>
      <c r="BE3558" s="16" t="s">
        <v>593</v>
      </c>
      <c r="BF3558" s="16" t="s">
        <v>593</v>
      </c>
      <c r="BG3558" s="16" t="s">
        <v>593</v>
      </c>
      <c r="BH3558" s="16" t="s">
        <v>593</v>
      </c>
      <c r="BI3558" s="14">
        <f t="shared" si="1602"/>
        <v>245348</v>
      </c>
      <c r="BJ3558" s="14">
        <v>0</v>
      </c>
      <c r="BK3558" s="14">
        <f t="shared" si="1603"/>
        <v>245348</v>
      </c>
      <c r="BL3558" s="52">
        <v>0</v>
      </c>
      <c r="BM3558" s="15">
        <f t="shared" si="1604"/>
        <v>245348</v>
      </c>
    </row>
    <row r="3559" spans="1:65">
      <c r="A3559" s="8">
        <v>3557</v>
      </c>
      <c r="B3559" s="1" t="s">
        <v>44</v>
      </c>
      <c r="C3559" s="1">
        <v>1530</v>
      </c>
      <c r="D3559" s="1" t="s">
        <v>443</v>
      </c>
      <c r="E3559" s="1">
        <v>340000022</v>
      </c>
      <c r="F3559" s="1" t="s">
        <v>112</v>
      </c>
      <c r="G3559" s="1" t="s">
        <v>466</v>
      </c>
      <c r="H3559" s="1">
        <v>0</v>
      </c>
      <c r="I3559" s="1" t="s">
        <v>139</v>
      </c>
      <c r="J3559" s="1" t="s">
        <v>49</v>
      </c>
      <c r="K3559" s="1">
        <v>17406001</v>
      </c>
      <c r="L3559" s="1" t="s">
        <v>50</v>
      </c>
      <c r="M3559" s="1" t="s">
        <v>51</v>
      </c>
      <c r="N3559" s="1" t="s">
        <v>64</v>
      </c>
      <c r="O3559" s="1" t="s">
        <v>65</v>
      </c>
      <c r="P3559" s="1" t="s">
        <v>66</v>
      </c>
      <c r="Q3559" s="1" t="s">
        <v>67</v>
      </c>
      <c r="R3559" s="1" t="s">
        <v>87</v>
      </c>
      <c r="S3559" s="1" t="s">
        <v>88</v>
      </c>
      <c r="T3559" s="2">
        <v>43333</v>
      </c>
      <c r="U3559" s="2">
        <v>43333</v>
      </c>
      <c r="V3559" s="1" t="s">
        <v>52</v>
      </c>
      <c r="W3559" s="3">
        <v>1</v>
      </c>
      <c r="X3559" s="1" t="s">
        <v>53</v>
      </c>
      <c r="Y3559" s="4">
        <v>285745</v>
      </c>
      <c r="Z3559" s="4">
        <v>-37433</v>
      </c>
      <c r="AA3559" s="4">
        <v>0</v>
      </c>
      <c r="AB3559" s="4">
        <v>0</v>
      </c>
      <c r="AC3559" s="4">
        <v>0</v>
      </c>
      <c r="AD3559" s="4">
        <v>285745</v>
      </c>
      <c r="AE3559" s="5">
        <v>1685</v>
      </c>
      <c r="AF3559" s="1" t="s">
        <v>70</v>
      </c>
      <c r="AG3559" s="1" t="s">
        <v>71</v>
      </c>
      <c r="AH3559" s="1" t="s">
        <v>89</v>
      </c>
      <c r="AI3559" s="1" t="s">
        <v>57</v>
      </c>
      <c r="AJ3559" s="5">
        <v>10950</v>
      </c>
      <c r="AK3559" s="4">
        <v>-2964</v>
      </c>
      <c r="AL3559" s="4">
        <v>0</v>
      </c>
      <c r="AM3559" s="4">
        <v>0</v>
      </c>
      <c r="AN3559" s="4">
        <v>0</v>
      </c>
      <c r="AO3559" s="4">
        <v>-40397</v>
      </c>
      <c r="AP3559" s="4">
        <v>-40397</v>
      </c>
      <c r="AQ3559" s="4">
        <v>0</v>
      </c>
      <c r="AR3559" s="4">
        <v>245348</v>
      </c>
      <c r="AS3559" s="1" t="s">
        <v>52</v>
      </c>
      <c r="AT3559" s="9">
        <f t="shared" si="1597"/>
        <v>43333</v>
      </c>
      <c r="AU3559" s="9">
        <f t="shared" si="1598"/>
        <v>43313</v>
      </c>
      <c r="AV3559" s="9">
        <v>44798</v>
      </c>
      <c r="AW3559" s="11">
        <f t="shared" si="1599"/>
        <v>4.0136986301369859</v>
      </c>
      <c r="AX3559">
        <v>10</v>
      </c>
      <c r="AY3559" s="12">
        <v>0.05</v>
      </c>
      <c r="AZ3559">
        <f t="shared" si="1600"/>
        <v>9.5000000000000001E-2</v>
      </c>
      <c r="BA3559" s="13">
        <f t="shared" si="1601"/>
        <v>285745</v>
      </c>
      <c r="BB3559" s="16" t="s">
        <v>593</v>
      </c>
      <c r="BC3559" s="16" t="s">
        <v>593</v>
      </c>
      <c r="BD3559" s="16" t="s">
        <v>593</v>
      </c>
      <c r="BE3559" s="16" t="s">
        <v>593</v>
      </c>
      <c r="BF3559" s="16" t="s">
        <v>593</v>
      </c>
      <c r="BG3559" s="16" t="s">
        <v>593</v>
      </c>
      <c r="BH3559" s="16" t="s">
        <v>593</v>
      </c>
      <c r="BI3559" s="14">
        <f t="shared" si="1602"/>
        <v>245348</v>
      </c>
      <c r="BJ3559" s="14">
        <v>0</v>
      </c>
      <c r="BK3559" s="14">
        <f t="shared" si="1603"/>
        <v>245348</v>
      </c>
      <c r="BL3559" s="52">
        <v>0</v>
      </c>
      <c r="BM3559" s="15">
        <f t="shared" si="1604"/>
        <v>245348</v>
      </c>
    </row>
    <row r="3560" spans="1:65">
      <c r="A3560" s="8">
        <v>3558</v>
      </c>
      <c r="B3560" s="1" t="s">
        <v>44</v>
      </c>
      <c r="C3560" s="1">
        <v>1530</v>
      </c>
      <c r="D3560" s="1" t="s">
        <v>443</v>
      </c>
      <c r="E3560" s="1">
        <v>340000023</v>
      </c>
      <c r="F3560" s="1" t="s">
        <v>112</v>
      </c>
      <c r="G3560" s="1" t="s">
        <v>467</v>
      </c>
      <c r="H3560" s="1">
        <v>0</v>
      </c>
      <c r="I3560" s="1" t="s">
        <v>140</v>
      </c>
      <c r="J3560" s="1" t="s">
        <v>49</v>
      </c>
      <c r="K3560" s="1">
        <v>17406001</v>
      </c>
      <c r="L3560" s="1" t="s">
        <v>50</v>
      </c>
      <c r="M3560" s="1" t="s">
        <v>51</v>
      </c>
      <c r="N3560" s="1" t="s">
        <v>64</v>
      </c>
      <c r="O3560" s="1" t="s">
        <v>65</v>
      </c>
      <c r="P3560" s="1" t="s">
        <v>66</v>
      </c>
      <c r="Q3560" s="1" t="s">
        <v>67</v>
      </c>
      <c r="R3560" s="1" t="s">
        <v>87</v>
      </c>
      <c r="S3560" s="1" t="s">
        <v>88</v>
      </c>
      <c r="T3560" s="2">
        <v>43333</v>
      </c>
      <c r="U3560" s="2">
        <v>43333</v>
      </c>
      <c r="V3560" s="1" t="s">
        <v>52</v>
      </c>
      <c r="W3560" s="3">
        <v>1</v>
      </c>
      <c r="X3560" s="1" t="s">
        <v>53</v>
      </c>
      <c r="Y3560" s="4">
        <v>285745</v>
      </c>
      <c r="Z3560" s="4">
        <v>-37433</v>
      </c>
      <c r="AA3560" s="4">
        <v>0</v>
      </c>
      <c r="AB3560" s="4">
        <v>0</v>
      </c>
      <c r="AC3560" s="4">
        <v>0</v>
      </c>
      <c r="AD3560" s="4">
        <v>285745</v>
      </c>
      <c r="AE3560" s="5">
        <v>1685</v>
      </c>
      <c r="AF3560" s="1" t="s">
        <v>70</v>
      </c>
      <c r="AG3560" s="1" t="s">
        <v>71</v>
      </c>
      <c r="AH3560" s="1" t="s">
        <v>89</v>
      </c>
      <c r="AI3560" s="1" t="s">
        <v>57</v>
      </c>
      <c r="AJ3560" s="5">
        <v>10950</v>
      </c>
      <c r="AK3560" s="4">
        <v>-2964</v>
      </c>
      <c r="AL3560" s="4">
        <v>0</v>
      </c>
      <c r="AM3560" s="4">
        <v>0</v>
      </c>
      <c r="AN3560" s="4">
        <v>0</v>
      </c>
      <c r="AO3560" s="4">
        <v>-40397</v>
      </c>
      <c r="AP3560" s="4">
        <v>-40397</v>
      </c>
      <c r="AQ3560" s="4">
        <v>0</v>
      </c>
      <c r="AR3560" s="4">
        <v>245348</v>
      </c>
      <c r="AS3560" s="1" t="s">
        <v>52</v>
      </c>
      <c r="AT3560" s="9">
        <f t="shared" si="1597"/>
        <v>43333</v>
      </c>
      <c r="AU3560" s="9">
        <f t="shared" si="1598"/>
        <v>43313</v>
      </c>
      <c r="AV3560" s="9">
        <v>44798</v>
      </c>
      <c r="AW3560" s="11">
        <f t="shared" si="1599"/>
        <v>4.0136986301369859</v>
      </c>
      <c r="AX3560">
        <v>10</v>
      </c>
      <c r="AY3560" s="12">
        <v>0.05</v>
      </c>
      <c r="AZ3560">
        <f t="shared" si="1600"/>
        <v>9.5000000000000001E-2</v>
      </c>
      <c r="BA3560" s="13">
        <f t="shared" si="1601"/>
        <v>285745</v>
      </c>
      <c r="BB3560" s="16" t="s">
        <v>593</v>
      </c>
      <c r="BC3560" s="16" t="s">
        <v>593</v>
      </c>
      <c r="BD3560" s="16" t="s">
        <v>593</v>
      </c>
      <c r="BE3560" s="16" t="s">
        <v>593</v>
      </c>
      <c r="BF3560" s="16" t="s">
        <v>593</v>
      </c>
      <c r="BG3560" s="16" t="s">
        <v>593</v>
      </c>
      <c r="BH3560" s="16" t="s">
        <v>593</v>
      </c>
      <c r="BI3560" s="14">
        <f t="shared" si="1602"/>
        <v>245348</v>
      </c>
      <c r="BJ3560" s="14">
        <v>0</v>
      </c>
      <c r="BK3560" s="14">
        <f t="shared" si="1603"/>
        <v>245348</v>
      </c>
      <c r="BL3560" s="52">
        <v>0</v>
      </c>
      <c r="BM3560" s="15">
        <f t="shared" si="1604"/>
        <v>245348</v>
      </c>
    </row>
    <row r="3561" spans="1:65">
      <c r="A3561" s="8">
        <v>3559</v>
      </c>
      <c r="B3561" s="1" t="s">
        <v>44</v>
      </c>
      <c r="C3561" s="1">
        <v>1530</v>
      </c>
      <c r="D3561" s="1" t="s">
        <v>443</v>
      </c>
      <c r="E3561" s="1">
        <v>340000024</v>
      </c>
      <c r="F3561" s="1" t="s">
        <v>112</v>
      </c>
      <c r="G3561" s="1" t="s">
        <v>468</v>
      </c>
      <c r="H3561" s="1">
        <v>0</v>
      </c>
      <c r="I3561" s="1" t="s">
        <v>141</v>
      </c>
      <c r="J3561" s="1" t="s">
        <v>49</v>
      </c>
      <c r="K3561" s="1">
        <v>17406001</v>
      </c>
      <c r="L3561" s="1" t="s">
        <v>50</v>
      </c>
      <c r="M3561" s="1" t="s">
        <v>51</v>
      </c>
      <c r="N3561" s="1" t="s">
        <v>64</v>
      </c>
      <c r="O3561" s="1" t="s">
        <v>65</v>
      </c>
      <c r="P3561" s="1" t="s">
        <v>66</v>
      </c>
      <c r="Q3561" s="1" t="s">
        <v>67</v>
      </c>
      <c r="R3561" s="1" t="s">
        <v>87</v>
      </c>
      <c r="S3561" s="1" t="s">
        <v>88</v>
      </c>
      <c r="T3561" s="2">
        <v>43333</v>
      </c>
      <c r="U3561" s="2">
        <v>43333</v>
      </c>
      <c r="V3561" s="1" t="s">
        <v>52</v>
      </c>
      <c r="W3561" s="3">
        <v>1</v>
      </c>
      <c r="X3561" s="1" t="s">
        <v>53</v>
      </c>
      <c r="Y3561" s="4">
        <v>285745</v>
      </c>
      <c r="Z3561" s="4">
        <v>-37433</v>
      </c>
      <c r="AA3561" s="4">
        <v>0</v>
      </c>
      <c r="AB3561" s="4">
        <v>0</v>
      </c>
      <c r="AC3561" s="4">
        <v>0</v>
      </c>
      <c r="AD3561" s="4">
        <v>285745</v>
      </c>
      <c r="AE3561" s="5">
        <v>1685</v>
      </c>
      <c r="AF3561" s="1" t="s">
        <v>70</v>
      </c>
      <c r="AG3561" s="1" t="s">
        <v>71</v>
      </c>
      <c r="AH3561" s="1" t="s">
        <v>89</v>
      </c>
      <c r="AI3561" s="1" t="s">
        <v>57</v>
      </c>
      <c r="AJ3561" s="5">
        <v>10950</v>
      </c>
      <c r="AK3561" s="4">
        <v>-2964</v>
      </c>
      <c r="AL3561" s="4">
        <v>0</v>
      </c>
      <c r="AM3561" s="4">
        <v>0</v>
      </c>
      <c r="AN3561" s="4">
        <v>0</v>
      </c>
      <c r="AO3561" s="4">
        <v>-40397</v>
      </c>
      <c r="AP3561" s="4">
        <v>-40397</v>
      </c>
      <c r="AQ3561" s="4">
        <v>0</v>
      </c>
      <c r="AR3561" s="4">
        <v>245348</v>
      </c>
      <c r="AS3561" s="1" t="s">
        <v>52</v>
      </c>
      <c r="AT3561" s="9">
        <f t="shared" si="1597"/>
        <v>43333</v>
      </c>
      <c r="AU3561" s="9">
        <f t="shared" si="1598"/>
        <v>43313</v>
      </c>
      <c r="AV3561" s="9">
        <v>44798</v>
      </c>
      <c r="AW3561" s="11">
        <f t="shared" si="1599"/>
        <v>4.0136986301369859</v>
      </c>
      <c r="AX3561">
        <v>10</v>
      </c>
      <c r="AY3561" s="12">
        <v>0.05</v>
      </c>
      <c r="AZ3561">
        <f t="shared" si="1600"/>
        <v>9.5000000000000001E-2</v>
      </c>
      <c r="BA3561" s="13">
        <f t="shared" si="1601"/>
        <v>285745</v>
      </c>
      <c r="BB3561" s="16" t="s">
        <v>593</v>
      </c>
      <c r="BC3561" s="16" t="s">
        <v>593</v>
      </c>
      <c r="BD3561" s="16" t="s">
        <v>593</v>
      </c>
      <c r="BE3561" s="16" t="s">
        <v>593</v>
      </c>
      <c r="BF3561" s="16" t="s">
        <v>593</v>
      </c>
      <c r="BG3561" s="16" t="s">
        <v>593</v>
      </c>
      <c r="BH3561" s="16" t="s">
        <v>593</v>
      </c>
      <c r="BI3561" s="14">
        <f t="shared" si="1602"/>
        <v>245348</v>
      </c>
      <c r="BJ3561" s="14">
        <v>0</v>
      </c>
      <c r="BK3561" s="14">
        <f t="shared" si="1603"/>
        <v>245348</v>
      </c>
      <c r="BL3561" s="52">
        <v>0</v>
      </c>
      <c r="BM3561" s="15">
        <f t="shared" si="1604"/>
        <v>245348</v>
      </c>
    </row>
    <row r="3562" spans="1:65">
      <c r="A3562" s="8">
        <v>3560</v>
      </c>
      <c r="B3562" s="1" t="s">
        <v>44</v>
      </c>
      <c r="C3562" s="1">
        <v>1530</v>
      </c>
      <c r="D3562" s="1" t="s">
        <v>443</v>
      </c>
      <c r="E3562" s="1">
        <v>340000025</v>
      </c>
      <c r="F3562" s="1" t="s">
        <v>112</v>
      </c>
      <c r="G3562" s="1" t="s">
        <v>469</v>
      </c>
      <c r="H3562" s="1">
        <v>0</v>
      </c>
      <c r="I3562" s="1" t="s">
        <v>142</v>
      </c>
      <c r="J3562" s="1" t="s">
        <v>49</v>
      </c>
      <c r="K3562" s="1">
        <v>17406001</v>
      </c>
      <c r="L3562" s="1" t="s">
        <v>50</v>
      </c>
      <c r="M3562" s="1" t="s">
        <v>51</v>
      </c>
      <c r="N3562" s="1" t="s">
        <v>64</v>
      </c>
      <c r="O3562" s="1" t="s">
        <v>65</v>
      </c>
      <c r="P3562" s="1" t="s">
        <v>66</v>
      </c>
      <c r="Q3562" s="1" t="s">
        <v>67</v>
      </c>
      <c r="R3562" s="1" t="s">
        <v>87</v>
      </c>
      <c r="S3562" s="1" t="s">
        <v>88</v>
      </c>
      <c r="T3562" s="2">
        <v>43333</v>
      </c>
      <c r="U3562" s="2">
        <v>43333</v>
      </c>
      <c r="V3562" s="1" t="s">
        <v>52</v>
      </c>
      <c r="W3562" s="3">
        <v>1</v>
      </c>
      <c r="X3562" s="1" t="s">
        <v>53</v>
      </c>
      <c r="Y3562" s="4">
        <v>285745</v>
      </c>
      <c r="Z3562" s="4">
        <v>-37433</v>
      </c>
      <c r="AA3562" s="4">
        <v>0</v>
      </c>
      <c r="AB3562" s="4">
        <v>0</v>
      </c>
      <c r="AC3562" s="4">
        <v>0</v>
      </c>
      <c r="AD3562" s="4">
        <v>285745</v>
      </c>
      <c r="AE3562" s="5">
        <v>1685</v>
      </c>
      <c r="AF3562" s="1" t="s">
        <v>70</v>
      </c>
      <c r="AG3562" s="1" t="s">
        <v>71</v>
      </c>
      <c r="AH3562" s="1" t="s">
        <v>89</v>
      </c>
      <c r="AI3562" s="1" t="s">
        <v>57</v>
      </c>
      <c r="AJ3562" s="5">
        <v>10950</v>
      </c>
      <c r="AK3562" s="4">
        <v>-2964</v>
      </c>
      <c r="AL3562" s="4">
        <v>0</v>
      </c>
      <c r="AM3562" s="4">
        <v>0</v>
      </c>
      <c r="AN3562" s="4">
        <v>0</v>
      </c>
      <c r="AO3562" s="4">
        <v>-40397</v>
      </c>
      <c r="AP3562" s="4">
        <v>-40397</v>
      </c>
      <c r="AQ3562" s="4">
        <v>0</v>
      </c>
      <c r="AR3562" s="4">
        <v>245348</v>
      </c>
      <c r="AS3562" s="1" t="s">
        <v>52</v>
      </c>
      <c r="AT3562" s="9">
        <f t="shared" si="1597"/>
        <v>43333</v>
      </c>
      <c r="AU3562" s="9">
        <f t="shared" si="1598"/>
        <v>43313</v>
      </c>
      <c r="AV3562" s="9">
        <v>44798</v>
      </c>
      <c r="AW3562" s="11">
        <f t="shared" si="1599"/>
        <v>4.0136986301369859</v>
      </c>
      <c r="AX3562">
        <v>10</v>
      </c>
      <c r="AY3562" s="12">
        <v>0.05</v>
      </c>
      <c r="AZ3562">
        <f t="shared" si="1600"/>
        <v>9.5000000000000001E-2</v>
      </c>
      <c r="BA3562" s="13">
        <f t="shared" si="1601"/>
        <v>285745</v>
      </c>
      <c r="BB3562" s="16" t="s">
        <v>593</v>
      </c>
      <c r="BC3562" s="16" t="s">
        <v>593</v>
      </c>
      <c r="BD3562" s="16" t="s">
        <v>593</v>
      </c>
      <c r="BE3562" s="16" t="s">
        <v>593</v>
      </c>
      <c r="BF3562" s="16" t="s">
        <v>593</v>
      </c>
      <c r="BG3562" s="16" t="s">
        <v>593</v>
      </c>
      <c r="BH3562" s="16" t="s">
        <v>593</v>
      </c>
      <c r="BI3562" s="14">
        <f t="shared" si="1602"/>
        <v>245348</v>
      </c>
      <c r="BJ3562" s="14">
        <v>0</v>
      </c>
      <c r="BK3562" s="14">
        <f t="shared" si="1603"/>
        <v>245348</v>
      </c>
      <c r="BL3562" s="52">
        <v>0</v>
      </c>
      <c r="BM3562" s="15">
        <f t="shared" si="1604"/>
        <v>245348</v>
      </c>
    </row>
    <row r="3563" spans="1:65">
      <c r="A3563" s="8">
        <v>3561</v>
      </c>
      <c r="B3563" s="1" t="s">
        <v>44</v>
      </c>
      <c r="C3563" s="1">
        <v>1530</v>
      </c>
      <c r="D3563" s="1" t="s">
        <v>443</v>
      </c>
      <c r="E3563" s="1">
        <v>340000026</v>
      </c>
      <c r="F3563" s="1" t="s">
        <v>112</v>
      </c>
      <c r="G3563" s="1" t="s">
        <v>470</v>
      </c>
      <c r="H3563" s="1">
        <v>0</v>
      </c>
      <c r="I3563" s="1" t="s">
        <v>143</v>
      </c>
      <c r="J3563" s="1" t="s">
        <v>49</v>
      </c>
      <c r="K3563" s="1">
        <v>17406001</v>
      </c>
      <c r="L3563" s="1" t="s">
        <v>50</v>
      </c>
      <c r="M3563" s="1" t="s">
        <v>51</v>
      </c>
      <c r="N3563" s="1" t="s">
        <v>64</v>
      </c>
      <c r="O3563" s="1" t="s">
        <v>65</v>
      </c>
      <c r="P3563" s="1" t="s">
        <v>66</v>
      </c>
      <c r="Q3563" s="1" t="s">
        <v>67</v>
      </c>
      <c r="R3563" s="1" t="s">
        <v>87</v>
      </c>
      <c r="S3563" s="1" t="s">
        <v>88</v>
      </c>
      <c r="T3563" s="2">
        <v>43333</v>
      </c>
      <c r="U3563" s="2">
        <v>43333</v>
      </c>
      <c r="V3563" s="1" t="s">
        <v>52</v>
      </c>
      <c r="W3563" s="3">
        <v>1</v>
      </c>
      <c r="X3563" s="1" t="s">
        <v>53</v>
      </c>
      <c r="Y3563" s="4">
        <v>285745</v>
      </c>
      <c r="Z3563" s="4">
        <v>-37433</v>
      </c>
      <c r="AA3563" s="4">
        <v>0</v>
      </c>
      <c r="AB3563" s="4">
        <v>0</v>
      </c>
      <c r="AC3563" s="4">
        <v>0</v>
      </c>
      <c r="AD3563" s="4">
        <v>285745</v>
      </c>
      <c r="AE3563" s="5">
        <v>1685</v>
      </c>
      <c r="AF3563" s="1" t="s">
        <v>70</v>
      </c>
      <c r="AG3563" s="1" t="s">
        <v>71</v>
      </c>
      <c r="AH3563" s="1" t="s">
        <v>89</v>
      </c>
      <c r="AI3563" s="1" t="s">
        <v>57</v>
      </c>
      <c r="AJ3563" s="5">
        <v>10950</v>
      </c>
      <c r="AK3563" s="4">
        <v>-2964</v>
      </c>
      <c r="AL3563" s="4">
        <v>0</v>
      </c>
      <c r="AM3563" s="4">
        <v>0</v>
      </c>
      <c r="AN3563" s="4">
        <v>0</v>
      </c>
      <c r="AO3563" s="4">
        <v>-40397</v>
      </c>
      <c r="AP3563" s="4">
        <v>-40397</v>
      </c>
      <c r="AQ3563" s="4">
        <v>0</v>
      </c>
      <c r="AR3563" s="4">
        <v>245348</v>
      </c>
      <c r="AS3563" s="1" t="s">
        <v>52</v>
      </c>
      <c r="AT3563" s="9">
        <f t="shared" si="1597"/>
        <v>43333</v>
      </c>
      <c r="AU3563" s="9">
        <f t="shared" si="1598"/>
        <v>43313</v>
      </c>
      <c r="AV3563" s="9">
        <v>44798</v>
      </c>
      <c r="AW3563" s="11">
        <f t="shared" si="1599"/>
        <v>4.0136986301369859</v>
      </c>
      <c r="AX3563">
        <v>10</v>
      </c>
      <c r="AY3563" s="12">
        <v>0.05</v>
      </c>
      <c r="AZ3563">
        <f t="shared" si="1600"/>
        <v>9.5000000000000001E-2</v>
      </c>
      <c r="BA3563" s="13">
        <f t="shared" si="1601"/>
        <v>285745</v>
      </c>
      <c r="BB3563" s="16" t="s">
        <v>593</v>
      </c>
      <c r="BC3563" s="16" t="s">
        <v>593</v>
      </c>
      <c r="BD3563" s="16" t="s">
        <v>593</v>
      </c>
      <c r="BE3563" s="16" t="s">
        <v>593</v>
      </c>
      <c r="BF3563" s="16" t="s">
        <v>593</v>
      </c>
      <c r="BG3563" s="16" t="s">
        <v>593</v>
      </c>
      <c r="BH3563" s="16" t="s">
        <v>593</v>
      </c>
      <c r="BI3563" s="14">
        <f t="shared" si="1602"/>
        <v>245348</v>
      </c>
      <c r="BJ3563" s="14">
        <v>0</v>
      </c>
      <c r="BK3563" s="14">
        <f t="shared" si="1603"/>
        <v>245348</v>
      </c>
      <c r="BL3563" s="52">
        <v>0</v>
      </c>
      <c r="BM3563" s="15">
        <f t="shared" si="1604"/>
        <v>245348</v>
      </c>
    </row>
    <row r="3564" spans="1:65">
      <c r="A3564" s="8">
        <v>3562</v>
      </c>
      <c r="B3564" s="1" t="s">
        <v>44</v>
      </c>
      <c r="C3564" s="1">
        <v>1530</v>
      </c>
      <c r="D3564" s="1" t="s">
        <v>443</v>
      </c>
      <c r="E3564" s="1">
        <v>340000027</v>
      </c>
      <c r="F3564" s="1" t="s">
        <v>112</v>
      </c>
      <c r="G3564" s="1" t="s">
        <v>471</v>
      </c>
      <c r="H3564" s="1">
        <v>0</v>
      </c>
      <c r="I3564" s="1" t="s">
        <v>144</v>
      </c>
      <c r="J3564" s="1" t="s">
        <v>49</v>
      </c>
      <c r="K3564" s="1">
        <v>17406001</v>
      </c>
      <c r="L3564" s="1" t="s">
        <v>50</v>
      </c>
      <c r="M3564" s="1" t="s">
        <v>51</v>
      </c>
      <c r="N3564" s="1" t="s">
        <v>64</v>
      </c>
      <c r="O3564" s="1" t="s">
        <v>65</v>
      </c>
      <c r="P3564" s="1" t="s">
        <v>66</v>
      </c>
      <c r="Q3564" s="1" t="s">
        <v>67</v>
      </c>
      <c r="R3564" s="1" t="s">
        <v>87</v>
      </c>
      <c r="S3564" s="1" t="s">
        <v>88</v>
      </c>
      <c r="T3564" s="2">
        <v>43333</v>
      </c>
      <c r="U3564" s="2">
        <v>43333</v>
      </c>
      <c r="V3564" s="1" t="s">
        <v>52</v>
      </c>
      <c r="W3564" s="3">
        <v>1</v>
      </c>
      <c r="X3564" s="1" t="s">
        <v>53</v>
      </c>
      <c r="Y3564" s="4">
        <v>285745</v>
      </c>
      <c r="Z3564" s="4">
        <v>-37433</v>
      </c>
      <c r="AA3564" s="4">
        <v>0</v>
      </c>
      <c r="AB3564" s="4">
        <v>0</v>
      </c>
      <c r="AC3564" s="4">
        <v>0</v>
      </c>
      <c r="AD3564" s="4">
        <v>285745</v>
      </c>
      <c r="AE3564" s="5">
        <v>1685</v>
      </c>
      <c r="AF3564" s="1" t="s">
        <v>70</v>
      </c>
      <c r="AG3564" s="1" t="s">
        <v>71</v>
      </c>
      <c r="AH3564" s="1" t="s">
        <v>89</v>
      </c>
      <c r="AI3564" s="1" t="s">
        <v>57</v>
      </c>
      <c r="AJ3564" s="5">
        <v>10950</v>
      </c>
      <c r="AK3564" s="4">
        <v>-2964</v>
      </c>
      <c r="AL3564" s="4">
        <v>0</v>
      </c>
      <c r="AM3564" s="4">
        <v>0</v>
      </c>
      <c r="AN3564" s="4">
        <v>0</v>
      </c>
      <c r="AO3564" s="4">
        <v>-40397</v>
      </c>
      <c r="AP3564" s="4">
        <v>-40397</v>
      </c>
      <c r="AQ3564" s="4">
        <v>0</v>
      </c>
      <c r="AR3564" s="4">
        <v>245348</v>
      </c>
      <c r="AS3564" s="1" t="s">
        <v>52</v>
      </c>
      <c r="AT3564" s="9">
        <f t="shared" si="1597"/>
        <v>43333</v>
      </c>
      <c r="AU3564" s="9">
        <f t="shared" si="1598"/>
        <v>43313</v>
      </c>
      <c r="AV3564" s="9">
        <v>44798</v>
      </c>
      <c r="AW3564" s="11">
        <f t="shared" si="1599"/>
        <v>4.0136986301369859</v>
      </c>
      <c r="AX3564">
        <v>10</v>
      </c>
      <c r="AY3564" s="12">
        <v>0.05</v>
      </c>
      <c r="AZ3564">
        <f t="shared" si="1600"/>
        <v>9.5000000000000001E-2</v>
      </c>
      <c r="BA3564" s="13">
        <f t="shared" si="1601"/>
        <v>285745</v>
      </c>
      <c r="BB3564" s="16" t="s">
        <v>593</v>
      </c>
      <c r="BC3564" s="16" t="s">
        <v>593</v>
      </c>
      <c r="BD3564" s="16" t="s">
        <v>593</v>
      </c>
      <c r="BE3564" s="16" t="s">
        <v>593</v>
      </c>
      <c r="BF3564" s="16" t="s">
        <v>593</v>
      </c>
      <c r="BG3564" s="16" t="s">
        <v>593</v>
      </c>
      <c r="BH3564" s="16" t="s">
        <v>593</v>
      </c>
      <c r="BI3564" s="14">
        <f t="shared" si="1602"/>
        <v>245348</v>
      </c>
      <c r="BJ3564" s="14">
        <v>0</v>
      </c>
      <c r="BK3564" s="14">
        <f t="shared" si="1603"/>
        <v>245348</v>
      </c>
      <c r="BL3564" s="52">
        <v>0</v>
      </c>
      <c r="BM3564" s="15">
        <f t="shared" si="1604"/>
        <v>245348</v>
      </c>
    </row>
    <row r="3565" spans="1:65">
      <c r="A3565" s="8">
        <v>3563</v>
      </c>
      <c r="B3565" s="1" t="s">
        <v>44</v>
      </c>
      <c r="C3565" s="1">
        <v>1530</v>
      </c>
      <c r="D3565" s="1" t="s">
        <v>443</v>
      </c>
      <c r="E3565" s="1">
        <v>340000028</v>
      </c>
      <c r="F3565" s="1" t="s">
        <v>112</v>
      </c>
      <c r="G3565" s="1" t="s">
        <v>472</v>
      </c>
      <c r="H3565" s="1">
        <v>0</v>
      </c>
      <c r="I3565" s="1" t="s">
        <v>145</v>
      </c>
      <c r="J3565" s="1" t="s">
        <v>49</v>
      </c>
      <c r="K3565" s="1">
        <v>17406001</v>
      </c>
      <c r="L3565" s="1" t="s">
        <v>50</v>
      </c>
      <c r="M3565" s="1" t="s">
        <v>51</v>
      </c>
      <c r="N3565" s="1" t="s">
        <v>64</v>
      </c>
      <c r="O3565" s="1" t="s">
        <v>65</v>
      </c>
      <c r="P3565" s="1" t="s">
        <v>66</v>
      </c>
      <c r="Q3565" s="1" t="s">
        <v>67</v>
      </c>
      <c r="R3565" s="1" t="s">
        <v>87</v>
      </c>
      <c r="S3565" s="1" t="s">
        <v>88</v>
      </c>
      <c r="T3565" s="2">
        <v>43333</v>
      </c>
      <c r="U3565" s="2">
        <v>43333</v>
      </c>
      <c r="V3565" s="1" t="s">
        <v>52</v>
      </c>
      <c r="W3565" s="3">
        <v>1</v>
      </c>
      <c r="X3565" s="1" t="s">
        <v>53</v>
      </c>
      <c r="Y3565" s="4">
        <v>285745</v>
      </c>
      <c r="Z3565" s="4">
        <v>-37433</v>
      </c>
      <c r="AA3565" s="4">
        <v>0</v>
      </c>
      <c r="AB3565" s="4">
        <v>0</v>
      </c>
      <c r="AC3565" s="4">
        <v>0</v>
      </c>
      <c r="AD3565" s="4">
        <v>285745</v>
      </c>
      <c r="AE3565" s="5">
        <v>1685</v>
      </c>
      <c r="AF3565" s="1" t="s">
        <v>70</v>
      </c>
      <c r="AG3565" s="1" t="s">
        <v>71</v>
      </c>
      <c r="AH3565" s="1" t="s">
        <v>89</v>
      </c>
      <c r="AI3565" s="1" t="s">
        <v>57</v>
      </c>
      <c r="AJ3565" s="5">
        <v>10950</v>
      </c>
      <c r="AK3565" s="4">
        <v>-2964</v>
      </c>
      <c r="AL3565" s="4">
        <v>0</v>
      </c>
      <c r="AM3565" s="4">
        <v>0</v>
      </c>
      <c r="AN3565" s="4">
        <v>0</v>
      </c>
      <c r="AO3565" s="4">
        <v>-40397</v>
      </c>
      <c r="AP3565" s="4">
        <v>-40397</v>
      </c>
      <c r="AQ3565" s="4">
        <v>0</v>
      </c>
      <c r="AR3565" s="4">
        <v>245348</v>
      </c>
      <c r="AS3565" s="1" t="s">
        <v>52</v>
      </c>
      <c r="AT3565" s="9">
        <f t="shared" si="1597"/>
        <v>43333</v>
      </c>
      <c r="AU3565" s="9">
        <f t="shared" si="1598"/>
        <v>43313</v>
      </c>
      <c r="AV3565" s="9">
        <v>44798</v>
      </c>
      <c r="AW3565" s="11">
        <f t="shared" si="1599"/>
        <v>4.0136986301369859</v>
      </c>
      <c r="AX3565">
        <v>10</v>
      </c>
      <c r="AY3565" s="12">
        <v>0.05</v>
      </c>
      <c r="AZ3565">
        <f t="shared" si="1600"/>
        <v>9.5000000000000001E-2</v>
      </c>
      <c r="BA3565" s="13">
        <f t="shared" si="1601"/>
        <v>285745</v>
      </c>
      <c r="BB3565" s="16" t="s">
        <v>593</v>
      </c>
      <c r="BC3565" s="16" t="s">
        <v>593</v>
      </c>
      <c r="BD3565" s="16" t="s">
        <v>593</v>
      </c>
      <c r="BE3565" s="16" t="s">
        <v>593</v>
      </c>
      <c r="BF3565" s="16" t="s">
        <v>593</v>
      </c>
      <c r="BG3565" s="16" t="s">
        <v>593</v>
      </c>
      <c r="BH3565" s="16" t="s">
        <v>593</v>
      </c>
      <c r="BI3565" s="14">
        <f t="shared" si="1602"/>
        <v>245348</v>
      </c>
      <c r="BJ3565" s="14">
        <v>0</v>
      </c>
      <c r="BK3565" s="14">
        <f t="shared" si="1603"/>
        <v>245348</v>
      </c>
      <c r="BL3565" s="52">
        <v>0</v>
      </c>
      <c r="BM3565" s="15">
        <f t="shared" si="1604"/>
        <v>245348</v>
      </c>
    </row>
    <row r="3566" spans="1:65">
      <c r="A3566" s="8">
        <v>3564</v>
      </c>
      <c r="B3566" s="1" t="s">
        <v>44</v>
      </c>
      <c r="C3566" s="1">
        <v>1530</v>
      </c>
      <c r="D3566" s="1" t="s">
        <v>443</v>
      </c>
      <c r="E3566" s="1">
        <v>340000029</v>
      </c>
      <c r="F3566" s="1" t="s">
        <v>112</v>
      </c>
      <c r="G3566" s="1" t="s">
        <v>473</v>
      </c>
      <c r="H3566" s="1">
        <v>0</v>
      </c>
      <c r="I3566" s="1" t="s">
        <v>146</v>
      </c>
      <c r="J3566" s="1" t="s">
        <v>49</v>
      </c>
      <c r="K3566" s="1">
        <v>17406001</v>
      </c>
      <c r="L3566" s="1" t="s">
        <v>50</v>
      </c>
      <c r="M3566" s="1" t="s">
        <v>51</v>
      </c>
      <c r="N3566" s="1" t="s">
        <v>64</v>
      </c>
      <c r="O3566" s="1" t="s">
        <v>65</v>
      </c>
      <c r="P3566" s="1" t="s">
        <v>66</v>
      </c>
      <c r="Q3566" s="1" t="s">
        <v>67</v>
      </c>
      <c r="R3566" s="1" t="s">
        <v>87</v>
      </c>
      <c r="S3566" s="1" t="s">
        <v>88</v>
      </c>
      <c r="T3566" s="2">
        <v>43333</v>
      </c>
      <c r="U3566" s="2">
        <v>43333</v>
      </c>
      <c r="V3566" s="1" t="s">
        <v>52</v>
      </c>
      <c r="W3566" s="3">
        <v>1</v>
      </c>
      <c r="X3566" s="1" t="s">
        <v>53</v>
      </c>
      <c r="Y3566" s="4">
        <v>285745</v>
      </c>
      <c r="Z3566" s="4">
        <v>-37433</v>
      </c>
      <c r="AA3566" s="4">
        <v>0</v>
      </c>
      <c r="AB3566" s="4">
        <v>0</v>
      </c>
      <c r="AC3566" s="4">
        <v>0</v>
      </c>
      <c r="AD3566" s="4">
        <v>285745</v>
      </c>
      <c r="AE3566" s="5">
        <v>1685</v>
      </c>
      <c r="AF3566" s="1" t="s">
        <v>70</v>
      </c>
      <c r="AG3566" s="1" t="s">
        <v>71</v>
      </c>
      <c r="AH3566" s="1" t="s">
        <v>89</v>
      </c>
      <c r="AI3566" s="1" t="s">
        <v>57</v>
      </c>
      <c r="AJ3566" s="5">
        <v>10950</v>
      </c>
      <c r="AK3566" s="4">
        <v>-2964</v>
      </c>
      <c r="AL3566" s="4">
        <v>0</v>
      </c>
      <c r="AM3566" s="4">
        <v>0</v>
      </c>
      <c r="AN3566" s="4">
        <v>0</v>
      </c>
      <c r="AO3566" s="4">
        <v>-40397</v>
      </c>
      <c r="AP3566" s="4">
        <v>-40397</v>
      </c>
      <c r="AQ3566" s="4">
        <v>0</v>
      </c>
      <c r="AR3566" s="4">
        <v>245348</v>
      </c>
      <c r="AS3566" s="1" t="s">
        <v>52</v>
      </c>
      <c r="AT3566" s="9">
        <f t="shared" si="1597"/>
        <v>43333</v>
      </c>
      <c r="AU3566" s="9">
        <f t="shared" si="1598"/>
        <v>43313</v>
      </c>
      <c r="AV3566" s="9">
        <v>44798</v>
      </c>
      <c r="AW3566" s="11">
        <f t="shared" si="1599"/>
        <v>4.0136986301369859</v>
      </c>
      <c r="AX3566">
        <v>10</v>
      </c>
      <c r="AY3566" s="12">
        <v>0.05</v>
      </c>
      <c r="AZ3566">
        <f t="shared" si="1600"/>
        <v>9.5000000000000001E-2</v>
      </c>
      <c r="BA3566" s="13">
        <f t="shared" si="1601"/>
        <v>285745</v>
      </c>
      <c r="BB3566" s="16" t="s">
        <v>593</v>
      </c>
      <c r="BC3566" s="16" t="s">
        <v>593</v>
      </c>
      <c r="BD3566" s="16" t="s">
        <v>593</v>
      </c>
      <c r="BE3566" s="16" t="s">
        <v>593</v>
      </c>
      <c r="BF3566" s="16" t="s">
        <v>593</v>
      </c>
      <c r="BG3566" s="16" t="s">
        <v>593</v>
      </c>
      <c r="BH3566" s="16" t="s">
        <v>593</v>
      </c>
      <c r="BI3566" s="14">
        <f t="shared" si="1602"/>
        <v>245348</v>
      </c>
      <c r="BJ3566" s="14">
        <v>0</v>
      </c>
      <c r="BK3566" s="14">
        <f t="shared" si="1603"/>
        <v>245348</v>
      </c>
      <c r="BL3566" s="52">
        <v>0</v>
      </c>
      <c r="BM3566" s="15">
        <f t="shared" si="1604"/>
        <v>245348</v>
      </c>
    </row>
    <row r="3567" spans="1:65">
      <c r="A3567" s="8">
        <v>3565</v>
      </c>
      <c r="B3567" s="1" t="s">
        <v>44</v>
      </c>
      <c r="C3567" s="1">
        <v>1530</v>
      </c>
      <c r="D3567" s="1" t="s">
        <v>443</v>
      </c>
      <c r="E3567" s="1">
        <v>340000030</v>
      </c>
      <c r="F3567" s="1" t="s">
        <v>112</v>
      </c>
      <c r="G3567" s="1" t="s">
        <v>474</v>
      </c>
      <c r="H3567" s="1">
        <v>0</v>
      </c>
      <c r="I3567" s="1" t="s">
        <v>147</v>
      </c>
      <c r="J3567" s="1" t="s">
        <v>49</v>
      </c>
      <c r="K3567" s="1">
        <v>17406001</v>
      </c>
      <c r="L3567" s="1" t="s">
        <v>50</v>
      </c>
      <c r="M3567" s="1" t="s">
        <v>51</v>
      </c>
      <c r="N3567" s="1" t="s">
        <v>64</v>
      </c>
      <c r="O3567" s="1" t="s">
        <v>65</v>
      </c>
      <c r="P3567" s="1" t="s">
        <v>66</v>
      </c>
      <c r="Q3567" s="1" t="s">
        <v>67</v>
      </c>
      <c r="R3567" s="1" t="s">
        <v>87</v>
      </c>
      <c r="S3567" s="1" t="s">
        <v>88</v>
      </c>
      <c r="T3567" s="2">
        <v>43333</v>
      </c>
      <c r="U3567" s="2">
        <v>43333</v>
      </c>
      <c r="V3567" s="1" t="s">
        <v>52</v>
      </c>
      <c r="W3567" s="3">
        <v>1</v>
      </c>
      <c r="X3567" s="1" t="s">
        <v>53</v>
      </c>
      <c r="Y3567" s="4">
        <v>285745</v>
      </c>
      <c r="Z3567" s="4">
        <v>-37433</v>
      </c>
      <c r="AA3567" s="4">
        <v>0</v>
      </c>
      <c r="AB3567" s="4">
        <v>0</v>
      </c>
      <c r="AC3567" s="4">
        <v>0</v>
      </c>
      <c r="AD3567" s="4">
        <v>285745</v>
      </c>
      <c r="AE3567" s="5">
        <v>1685</v>
      </c>
      <c r="AF3567" s="1" t="s">
        <v>70</v>
      </c>
      <c r="AG3567" s="1" t="s">
        <v>71</v>
      </c>
      <c r="AH3567" s="1" t="s">
        <v>89</v>
      </c>
      <c r="AI3567" s="1" t="s">
        <v>57</v>
      </c>
      <c r="AJ3567" s="5">
        <v>10950</v>
      </c>
      <c r="AK3567" s="4">
        <v>-2964</v>
      </c>
      <c r="AL3567" s="4">
        <v>0</v>
      </c>
      <c r="AM3567" s="4">
        <v>0</v>
      </c>
      <c r="AN3567" s="4">
        <v>0</v>
      </c>
      <c r="AO3567" s="4">
        <v>-40397</v>
      </c>
      <c r="AP3567" s="4">
        <v>-40397</v>
      </c>
      <c r="AQ3567" s="4">
        <v>0</v>
      </c>
      <c r="AR3567" s="4">
        <v>245348</v>
      </c>
      <c r="AS3567" s="1" t="s">
        <v>52</v>
      </c>
      <c r="AT3567" s="9">
        <f t="shared" si="1597"/>
        <v>43333</v>
      </c>
      <c r="AU3567" s="9">
        <f t="shared" si="1598"/>
        <v>43313</v>
      </c>
      <c r="AV3567" s="9">
        <v>44798</v>
      </c>
      <c r="AW3567" s="11">
        <f t="shared" si="1599"/>
        <v>4.0136986301369859</v>
      </c>
      <c r="AX3567">
        <v>10</v>
      </c>
      <c r="AY3567" s="12">
        <v>0.05</v>
      </c>
      <c r="AZ3567">
        <f t="shared" si="1600"/>
        <v>9.5000000000000001E-2</v>
      </c>
      <c r="BA3567" s="13">
        <f t="shared" si="1601"/>
        <v>285745</v>
      </c>
      <c r="BB3567" s="16" t="s">
        <v>593</v>
      </c>
      <c r="BC3567" s="16" t="s">
        <v>593</v>
      </c>
      <c r="BD3567" s="16" t="s">
        <v>593</v>
      </c>
      <c r="BE3567" s="16" t="s">
        <v>593</v>
      </c>
      <c r="BF3567" s="16" t="s">
        <v>593</v>
      </c>
      <c r="BG3567" s="16" t="s">
        <v>593</v>
      </c>
      <c r="BH3567" s="16" t="s">
        <v>593</v>
      </c>
      <c r="BI3567" s="14">
        <f t="shared" si="1602"/>
        <v>245348</v>
      </c>
      <c r="BJ3567" s="14">
        <v>0</v>
      </c>
      <c r="BK3567" s="14">
        <f t="shared" si="1603"/>
        <v>245348</v>
      </c>
      <c r="BL3567" s="52">
        <v>0</v>
      </c>
      <c r="BM3567" s="15">
        <f t="shared" si="1604"/>
        <v>245348</v>
      </c>
    </row>
    <row r="3568" spans="1:65">
      <c r="A3568" s="8">
        <v>3566</v>
      </c>
      <c r="B3568" s="1" t="s">
        <v>44</v>
      </c>
      <c r="C3568" s="1">
        <v>1530</v>
      </c>
      <c r="D3568" s="1" t="s">
        <v>443</v>
      </c>
      <c r="E3568" s="1">
        <v>340000031</v>
      </c>
      <c r="F3568" s="1" t="s">
        <v>112</v>
      </c>
      <c r="G3568" s="1" t="s">
        <v>475</v>
      </c>
      <c r="H3568" s="1">
        <v>0</v>
      </c>
      <c r="I3568" s="1" t="s">
        <v>148</v>
      </c>
      <c r="J3568" s="1" t="s">
        <v>49</v>
      </c>
      <c r="K3568" s="1">
        <v>17406001</v>
      </c>
      <c r="L3568" s="1" t="s">
        <v>50</v>
      </c>
      <c r="M3568" s="1" t="s">
        <v>51</v>
      </c>
      <c r="N3568" s="1" t="s">
        <v>64</v>
      </c>
      <c r="O3568" s="1" t="s">
        <v>65</v>
      </c>
      <c r="P3568" s="1" t="s">
        <v>66</v>
      </c>
      <c r="Q3568" s="1" t="s">
        <v>67</v>
      </c>
      <c r="R3568" s="1" t="s">
        <v>87</v>
      </c>
      <c r="S3568" s="1" t="s">
        <v>88</v>
      </c>
      <c r="T3568" s="2">
        <v>43333</v>
      </c>
      <c r="U3568" s="2">
        <v>43333</v>
      </c>
      <c r="V3568" s="1" t="s">
        <v>52</v>
      </c>
      <c r="W3568" s="3">
        <v>1</v>
      </c>
      <c r="X3568" s="1" t="s">
        <v>53</v>
      </c>
      <c r="Y3568" s="4">
        <v>285745</v>
      </c>
      <c r="Z3568" s="4">
        <v>-37433</v>
      </c>
      <c r="AA3568" s="4">
        <v>0</v>
      </c>
      <c r="AB3568" s="4">
        <v>0</v>
      </c>
      <c r="AC3568" s="4">
        <v>0</v>
      </c>
      <c r="AD3568" s="4">
        <v>285745</v>
      </c>
      <c r="AE3568" s="5">
        <v>1685</v>
      </c>
      <c r="AF3568" s="1" t="s">
        <v>70</v>
      </c>
      <c r="AG3568" s="1" t="s">
        <v>71</v>
      </c>
      <c r="AH3568" s="1" t="s">
        <v>89</v>
      </c>
      <c r="AI3568" s="1" t="s">
        <v>57</v>
      </c>
      <c r="AJ3568" s="5">
        <v>10950</v>
      </c>
      <c r="AK3568" s="4">
        <v>-2964</v>
      </c>
      <c r="AL3568" s="4">
        <v>0</v>
      </c>
      <c r="AM3568" s="4">
        <v>0</v>
      </c>
      <c r="AN3568" s="4">
        <v>0</v>
      </c>
      <c r="AO3568" s="4">
        <v>-40397</v>
      </c>
      <c r="AP3568" s="4">
        <v>-40397</v>
      </c>
      <c r="AQ3568" s="4">
        <v>0</v>
      </c>
      <c r="AR3568" s="4">
        <v>245348</v>
      </c>
      <c r="AS3568" s="1" t="s">
        <v>52</v>
      </c>
      <c r="AT3568" s="9">
        <f t="shared" si="1597"/>
        <v>43333</v>
      </c>
      <c r="AU3568" s="9">
        <f t="shared" si="1598"/>
        <v>43313</v>
      </c>
      <c r="AV3568" s="9">
        <v>44798</v>
      </c>
      <c r="AW3568" s="11">
        <f t="shared" si="1599"/>
        <v>4.0136986301369859</v>
      </c>
      <c r="AX3568">
        <v>10</v>
      </c>
      <c r="AY3568" s="12">
        <v>0.05</v>
      </c>
      <c r="AZ3568">
        <f t="shared" si="1600"/>
        <v>9.5000000000000001E-2</v>
      </c>
      <c r="BA3568" s="13">
        <f t="shared" si="1601"/>
        <v>285745</v>
      </c>
      <c r="BB3568" s="16" t="s">
        <v>593</v>
      </c>
      <c r="BC3568" s="16" t="s">
        <v>593</v>
      </c>
      <c r="BD3568" s="16" t="s">
        <v>593</v>
      </c>
      <c r="BE3568" s="16" t="s">
        <v>593</v>
      </c>
      <c r="BF3568" s="16" t="s">
        <v>593</v>
      </c>
      <c r="BG3568" s="16" t="s">
        <v>593</v>
      </c>
      <c r="BH3568" s="16" t="s">
        <v>593</v>
      </c>
      <c r="BI3568" s="14">
        <f t="shared" si="1602"/>
        <v>245348</v>
      </c>
      <c r="BJ3568" s="14">
        <v>0</v>
      </c>
      <c r="BK3568" s="14">
        <f t="shared" si="1603"/>
        <v>245348</v>
      </c>
      <c r="BL3568" s="52">
        <v>0</v>
      </c>
      <c r="BM3568" s="15">
        <f t="shared" si="1604"/>
        <v>245348</v>
      </c>
    </row>
    <row r="3569" spans="1:65">
      <c r="A3569" s="8">
        <v>3567</v>
      </c>
      <c r="B3569" s="1" t="s">
        <v>44</v>
      </c>
      <c r="C3569" s="1">
        <v>1530</v>
      </c>
      <c r="D3569" s="1" t="s">
        <v>443</v>
      </c>
      <c r="E3569" s="1">
        <v>340000032</v>
      </c>
      <c r="F3569" s="1" t="s">
        <v>112</v>
      </c>
      <c r="G3569" s="1" t="s">
        <v>476</v>
      </c>
      <c r="H3569" s="1">
        <v>0</v>
      </c>
      <c r="I3569" s="1" t="s">
        <v>149</v>
      </c>
      <c r="J3569" s="1" t="s">
        <v>49</v>
      </c>
      <c r="K3569" s="1">
        <v>17406001</v>
      </c>
      <c r="L3569" s="1" t="s">
        <v>50</v>
      </c>
      <c r="M3569" s="1" t="s">
        <v>51</v>
      </c>
      <c r="N3569" s="1" t="s">
        <v>64</v>
      </c>
      <c r="O3569" s="1" t="s">
        <v>65</v>
      </c>
      <c r="P3569" s="1" t="s">
        <v>66</v>
      </c>
      <c r="Q3569" s="1" t="s">
        <v>67</v>
      </c>
      <c r="R3569" s="1" t="s">
        <v>87</v>
      </c>
      <c r="S3569" s="1" t="s">
        <v>88</v>
      </c>
      <c r="T3569" s="2">
        <v>43333</v>
      </c>
      <c r="U3569" s="2">
        <v>43333</v>
      </c>
      <c r="V3569" s="1" t="s">
        <v>52</v>
      </c>
      <c r="W3569" s="3">
        <v>1</v>
      </c>
      <c r="X3569" s="1" t="s">
        <v>53</v>
      </c>
      <c r="Y3569" s="4">
        <v>285745</v>
      </c>
      <c r="Z3569" s="4">
        <v>-37433</v>
      </c>
      <c r="AA3569" s="4">
        <v>0</v>
      </c>
      <c r="AB3569" s="4">
        <v>0</v>
      </c>
      <c r="AC3569" s="4">
        <v>0</v>
      </c>
      <c r="AD3569" s="4">
        <v>285745</v>
      </c>
      <c r="AE3569" s="5">
        <v>1685</v>
      </c>
      <c r="AF3569" s="1" t="s">
        <v>70</v>
      </c>
      <c r="AG3569" s="1" t="s">
        <v>71</v>
      </c>
      <c r="AH3569" s="1" t="s">
        <v>89</v>
      </c>
      <c r="AI3569" s="1" t="s">
        <v>57</v>
      </c>
      <c r="AJ3569" s="5">
        <v>10950</v>
      </c>
      <c r="AK3569" s="4">
        <v>-2964</v>
      </c>
      <c r="AL3569" s="4">
        <v>0</v>
      </c>
      <c r="AM3569" s="4">
        <v>0</v>
      </c>
      <c r="AN3569" s="4">
        <v>0</v>
      </c>
      <c r="AO3569" s="4">
        <v>-40397</v>
      </c>
      <c r="AP3569" s="4">
        <v>-40397</v>
      </c>
      <c r="AQ3569" s="4">
        <v>0</v>
      </c>
      <c r="AR3569" s="4">
        <v>245348</v>
      </c>
      <c r="AS3569" s="1" t="s">
        <v>52</v>
      </c>
      <c r="AT3569" s="9">
        <f t="shared" si="1597"/>
        <v>43333</v>
      </c>
      <c r="AU3569" s="9">
        <f t="shared" si="1598"/>
        <v>43313</v>
      </c>
      <c r="AV3569" s="9">
        <v>44798</v>
      </c>
      <c r="AW3569" s="11">
        <f t="shared" si="1599"/>
        <v>4.0136986301369859</v>
      </c>
      <c r="AX3569">
        <v>10</v>
      </c>
      <c r="AY3569" s="12">
        <v>0.05</v>
      </c>
      <c r="AZ3569">
        <f t="shared" si="1600"/>
        <v>9.5000000000000001E-2</v>
      </c>
      <c r="BA3569" s="13">
        <f t="shared" si="1601"/>
        <v>285745</v>
      </c>
      <c r="BB3569" s="16" t="s">
        <v>593</v>
      </c>
      <c r="BC3569" s="16" t="s">
        <v>593</v>
      </c>
      <c r="BD3569" s="16" t="s">
        <v>593</v>
      </c>
      <c r="BE3569" s="16" t="s">
        <v>593</v>
      </c>
      <c r="BF3569" s="16" t="s">
        <v>593</v>
      </c>
      <c r="BG3569" s="16" t="s">
        <v>593</v>
      </c>
      <c r="BH3569" s="16" t="s">
        <v>593</v>
      </c>
      <c r="BI3569" s="14">
        <f t="shared" si="1602"/>
        <v>245348</v>
      </c>
      <c r="BJ3569" s="14">
        <v>0</v>
      </c>
      <c r="BK3569" s="14">
        <f t="shared" si="1603"/>
        <v>245348</v>
      </c>
      <c r="BL3569" s="52">
        <v>0</v>
      </c>
      <c r="BM3569" s="15">
        <f t="shared" si="1604"/>
        <v>245348</v>
      </c>
    </row>
    <row r="3570" spans="1:65">
      <c r="A3570" s="8">
        <v>3568</v>
      </c>
      <c r="B3570" s="1" t="s">
        <v>44</v>
      </c>
      <c r="C3570" s="1">
        <v>1530</v>
      </c>
      <c r="D3570" s="1" t="s">
        <v>443</v>
      </c>
      <c r="E3570" s="1">
        <v>340000033</v>
      </c>
      <c r="F3570" s="1" t="s">
        <v>112</v>
      </c>
      <c r="G3570" s="1" t="s">
        <v>477</v>
      </c>
      <c r="H3570" s="1">
        <v>0</v>
      </c>
      <c r="I3570" s="1" t="s">
        <v>150</v>
      </c>
      <c r="J3570" s="1" t="s">
        <v>49</v>
      </c>
      <c r="K3570" s="1">
        <v>17406001</v>
      </c>
      <c r="L3570" s="1" t="s">
        <v>50</v>
      </c>
      <c r="M3570" s="1" t="s">
        <v>51</v>
      </c>
      <c r="N3570" s="1" t="s">
        <v>64</v>
      </c>
      <c r="O3570" s="1" t="s">
        <v>65</v>
      </c>
      <c r="P3570" s="1" t="s">
        <v>66</v>
      </c>
      <c r="Q3570" s="1" t="s">
        <v>67</v>
      </c>
      <c r="R3570" s="1" t="s">
        <v>87</v>
      </c>
      <c r="S3570" s="1" t="s">
        <v>88</v>
      </c>
      <c r="T3570" s="2">
        <v>43333</v>
      </c>
      <c r="U3570" s="2">
        <v>43333</v>
      </c>
      <c r="V3570" s="1" t="s">
        <v>52</v>
      </c>
      <c r="W3570" s="3">
        <v>1</v>
      </c>
      <c r="X3570" s="1" t="s">
        <v>53</v>
      </c>
      <c r="Y3570" s="4">
        <v>285745</v>
      </c>
      <c r="Z3570" s="4">
        <v>-37433</v>
      </c>
      <c r="AA3570" s="4">
        <v>0</v>
      </c>
      <c r="AB3570" s="4">
        <v>0</v>
      </c>
      <c r="AC3570" s="4">
        <v>0</v>
      </c>
      <c r="AD3570" s="4">
        <v>285745</v>
      </c>
      <c r="AE3570" s="5">
        <v>1685</v>
      </c>
      <c r="AF3570" s="1" t="s">
        <v>70</v>
      </c>
      <c r="AG3570" s="1" t="s">
        <v>71</v>
      </c>
      <c r="AH3570" s="1" t="s">
        <v>89</v>
      </c>
      <c r="AI3570" s="1" t="s">
        <v>57</v>
      </c>
      <c r="AJ3570" s="5">
        <v>10950</v>
      </c>
      <c r="AK3570" s="4">
        <v>-2964</v>
      </c>
      <c r="AL3570" s="4">
        <v>0</v>
      </c>
      <c r="AM3570" s="4">
        <v>0</v>
      </c>
      <c r="AN3570" s="4">
        <v>0</v>
      </c>
      <c r="AO3570" s="4">
        <v>-40397</v>
      </c>
      <c r="AP3570" s="4">
        <v>-40397</v>
      </c>
      <c r="AQ3570" s="4">
        <v>0</v>
      </c>
      <c r="AR3570" s="4">
        <v>245348</v>
      </c>
      <c r="AS3570" s="1" t="s">
        <v>52</v>
      </c>
      <c r="AT3570" s="9">
        <f t="shared" si="1597"/>
        <v>43333</v>
      </c>
      <c r="AU3570" s="9">
        <f t="shared" si="1598"/>
        <v>43313</v>
      </c>
      <c r="AV3570" s="9">
        <v>44798</v>
      </c>
      <c r="AW3570" s="11">
        <f t="shared" si="1599"/>
        <v>4.0136986301369859</v>
      </c>
      <c r="AX3570">
        <v>10</v>
      </c>
      <c r="AY3570" s="12">
        <v>0.05</v>
      </c>
      <c r="AZ3570">
        <f t="shared" si="1600"/>
        <v>9.5000000000000001E-2</v>
      </c>
      <c r="BA3570" s="13">
        <f t="shared" si="1601"/>
        <v>285745</v>
      </c>
      <c r="BB3570" s="16" t="s">
        <v>593</v>
      </c>
      <c r="BC3570" s="16" t="s">
        <v>593</v>
      </c>
      <c r="BD3570" s="16" t="s">
        <v>593</v>
      </c>
      <c r="BE3570" s="16" t="s">
        <v>593</v>
      </c>
      <c r="BF3570" s="16" t="s">
        <v>593</v>
      </c>
      <c r="BG3570" s="16" t="s">
        <v>593</v>
      </c>
      <c r="BH3570" s="16" t="s">
        <v>593</v>
      </c>
      <c r="BI3570" s="14">
        <f t="shared" si="1602"/>
        <v>245348</v>
      </c>
      <c r="BJ3570" s="14">
        <v>0</v>
      </c>
      <c r="BK3570" s="14">
        <f t="shared" si="1603"/>
        <v>245348</v>
      </c>
      <c r="BL3570" s="52">
        <v>0</v>
      </c>
      <c r="BM3570" s="15">
        <f t="shared" si="1604"/>
        <v>245348</v>
      </c>
    </row>
    <row r="3571" spans="1:65">
      <c r="A3571" s="8">
        <v>3569</v>
      </c>
      <c r="B3571" s="1" t="s">
        <v>44</v>
      </c>
      <c r="C3571" s="1">
        <v>1530</v>
      </c>
      <c r="D3571" s="1" t="s">
        <v>443</v>
      </c>
      <c r="E3571" s="1">
        <v>340000034</v>
      </c>
      <c r="F3571" s="1" t="s">
        <v>112</v>
      </c>
      <c r="G3571" s="1" t="s">
        <v>478</v>
      </c>
      <c r="H3571" s="1">
        <v>0</v>
      </c>
      <c r="I3571" s="1" t="s">
        <v>151</v>
      </c>
      <c r="J3571" s="1" t="s">
        <v>49</v>
      </c>
      <c r="K3571" s="1">
        <v>17406001</v>
      </c>
      <c r="L3571" s="1" t="s">
        <v>50</v>
      </c>
      <c r="M3571" s="1" t="s">
        <v>51</v>
      </c>
      <c r="N3571" s="1" t="s">
        <v>64</v>
      </c>
      <c r="O3571" s="1" t="s">
        <v>65</v>
      </c>
      <c r="P3571" s="1" t="s">
        <v>66</v>
      </c>
      <c r="Q3571" s="1" t="s">
        <v>67</v>
      </c>
      <c r="R3571" s="1" t="s">
        <v>87</v>
      </c>
      <c r="S3571" s="1" t="s">
        <v>88</v>
      </c>
      <c r="T3571" s="2">
        <v>43333</v>
      </c>
      <c r="U3571" s="2">
        <v>43333</v>
      </c>
      <c r="V3571" s="1" t="s">
        <v>52</v>
      </c>
      <c r="W3571" s="3">
        <v>1</v>
      </c>
      <c r="X3571" s="1" t="s">
        <v>53</v>
      </c>
      <c r="Y3571" s="4">
        <v>285745</v>
      </c>
      <c r="Z3571" s="4">
        <v>-37433</v>
      </c>
      <c r="AA3571" s="4">
        <v>0</v>
      </c>
      <c r="AB3571" s="4">
        <v>0</v>
      </c>
      <c r="AC3571" s="4">
        <v>0</v>
      </c>
      <c r="AD3571" s="4">
        <v>285745</v>
      </c>
      <c r="AE3571" s="5">
        <v>1685</v>
      </c>
      <c r="AF3571" s="1" t="s">
        <v>70</v>
      </c>
      <c r="AG3571" s="1" t="s">
        <v>71</v>
      </c>
      <c r="AH3571" s="1" t="s">
        <v>89</v>
      </c>
      <c r="AI3571" s="1" t="s">
        <v>57</v>
      </c>
      <c r="AJ3571" s="5">
        <v>10950</v>
      </c>
      <c r="AK3571" s="4">
        <v>-2964</v>
      </c>
      <c r="AL3571" s="4">
        <v>0</v>
      </c>
      <c r="AM3571" s="4">
        <v>0</v>
      </c>
      <c r="AN3571" s="4">
        <v>0</v>
      </c>
      <c r="AO3571" s="4">
        <v>-40397</v>
      </c>
      <c r="AP3571" s="4">
        <v>-40397</v>
      </c>
      <c r="AQ3571" s="4">
        <v>0</v>
      </c>
      <c r="AR3571" s="4">
        <v>245348</v>
      </c>
      <c r="AS3571" s="1" t="s">
        <v>52</v>
      </c>
      <c r="AT3571" s="9">
        <f t="shared" si="1597"/>
        <v>43333</v>
      </c>
      <c r="AU3571" s="9">
        <f t="shared" si="1598"/>
        <v>43313</v>
      </c>
      <c r="AV3571" s="9">
        <v>44798</v>
      </c>
      <c r="AW3571" s="11">
        <f t="shared" si="1599"/>
        <v>4.0136986301369859</v>
      </c>
      <c r="AX3571">
        <v>10</v>
      </c>
      <c r="AY3571" s="12">
        <v>0.05</v>
      </c>
      <c r="AZ3571">
        <f t="shared" si="1600"/>
        <v>9.5000000000000001E-2</v>
      </c>
      <c r="BA3571" s="13">
        <f t="shared" si="1601"/>
        <v>285745</v>
      </c>
      <c r="BB3571" s="16" t="s">
        <v>593</v>
      </c>
      <c r="BC3571" s="16" t="s">
        <v>593</v>
      </c>
      <c r="BD3571" s="16" t="s">
        <v>593</v>
      </c>
      <c r="BE3571" s="16" t="s">
        <v>593</v>
      </c>
      <c r="BF3571" s="16" t="s">
        <v>593</v>
      </c>
      <c r="BG3571" s="16" t="s">
        <v>593</v>
      </c>
      <c r="BH3571" s="16" t="s">
        <v>593</v>
      </c>
      <c r="BI3571" s="14">
        <f t="shared" si="1602"/>
        <v>245348</v>
      </c>
      <c r="BJ3571" s="14">
        <v>0</v>
      </c>
      <c r="BK3571" s="14">
        <f t="shared" si="1603"/>
        <v>245348</v>
      </c>
      <c r="BL3571" s="52">
        <v>0</v>
      </c>
      <c r="BM3571" s="15">
        <f t="shared" si="1604"/>
        <v>245348</v>
      </c>
    </row>
    <row r="3572" spans="1:65">
      <c r="A3572" s="8">
        <v>3570</v>
      </c>
      <c r="B3572" s="1" t="s">
        <v>44</v>
      </c>
      <c r="C3572" s="1">
        <v>1530</v>
      </c>
      <c r="D3572" s="1" t="s">
        <v>443</v>
      </c>
      <c r="E3572" s="1">
        <v>340000035</v>
      </c>
      <c r="F3572" s="1" t="s">
        <v>112</v>
      </c>
      <c r="G3572" s="1" t="s">
        <v>479</v>
      </c>
      <c r="H3572" s="1">
        <v>0</v>
      </c>
      <c r="I3572" s="1" t="s">
        <v>152</v>
      </c>
      <c r="J3572" s="1" t="s">
        <v>49</v>
      </c>
      <c r="K3572" s="1">
        <v>17406001</v>
      </c>
      <c r="L3572" s="1" t="s">
        <v>50</v>
      </c>
      <c r="M3572" s="1" t="s">
        <v>51</v>
      </c>
      <c r="N3572" s="1" t="s">
        <v>64</v>
      </c>
      <c r="O3572" s="1" t="s">
        <v>65</v>
      </c>
      <c r="P3572" s="1" t="s">
        <v>66</v>
      </c>
      <c r="Q3572" s="1" t="s">
        <v>67</v>
      </c>
      <c r="R3572" s="1" t="s">
        <v>87</v>
      </c>
      <c r="S3572" s="1" t="s">
        <v>88</v>
      </c>
      <c r="T3572" s="2">
        <v>43333</v>
      </c>
      <c r="U3572" s="2">
        <v>43333</v>
      </c>
      <c r="V3572" s="1" t="s">
        <v>52</v>
      </c>
      <c r="W3572" s="3">
        <v>1</v>
      </c>
      <c r="X3572" s="1" t="s">
        <v>53</v>
      </c>
      <c r="Y3572" s="4">
        <v>285745</v>
      </c>
      <c r="Z3572" s="4">
        <v>-37433</v>
      </c>
      <c r="AA3572" s="4">
        <v>0</v>
      </c>
      <c r="AB3572" s="4">
        <v>0</v>
      </c>
      <c r="AC3572" s="4">
        <v>0</v>
      </c>
      <c r="AD3572" s="4">
        <v>285745</v>
      </c>
      <c r="AE3572" s="5">
        <v>1685</v>
      </c>
      <c r="AF3572" s="1" t="s">
        <v>70</v>
      </c>
      <c r="AG3572" s="1" t="s">
        <v>71</v>
      </c>
      <c r="AH3572" s="1" t="s">
        <v>89</v>
      </c>
      <c r="AI3572" s="1" t="s">
        <v>57</v>
      </c>
      <c r="AJ3572" s="5">
        <v>10950</v>
      </c>
      <c r="AK3572" s="4">
        <v>-2964</v>
      </c>
      <c r="AL3572" s="4">
        <v>0</v>
      </c>
      <c r="AM3572" s="4">
        <v>0</v>
      </c>
      <c r="AN3572" s="4">
        <v>0</v>
      </c>
      <c r="AO3572" s="4">
        <v>-40397</v>
      </c>
      <c r="AP3572" s="4">
        <v>-40397</v>
      </c>
      <c r="AQ3572" s="4">
        <v>0</v>
      </c>
      <c r="AR3572" s="4">
        <v>245348</v>
      </c>
      <c r="AS3572" s="1" t="s">
        <v>52</v>
      </c>
      <c r="AT3572" s="9">
        <f t="shared" si="1597"/>
        <v>43333</v>
      </c>
      <c r="AU3572" s="9">
        <f t="shared" si="1598"/>
        <v>43313</v>
      </c>
      <c r="AV3572" s="9">
        <v>44798</v>
      </c>
      <c r="AW3572" s="11">
        <f t="shared" si="1599"/>
        <v>4.0136986301369859</v>
      </c>
      <c r="AX3572">
        <v>10</v>
      </c>
      <c r="AY3572" s="12">
        <v>0.05</v>
      </c>
      <c r="AZ3572">
        <f t="shared" si="1600"/>
        <v>9.5000000000000001E-2</v>
      </c>
      <c r="BA3572" s="13">
        <f t="shared" si="1601"/>
        <v>285745</v>
      </c>
      <c r="BB3572" s="16" t="s">
        <v>593</v>
      </c>
      <c r="BC3572" s="16" t="s">
        <v>593</v>
      </c>
      <c r="BD3572" s="16" t="s">
        <v>593</v>
      </c>
      <c r="BE3572" s="16" t="s">
        <v>593</v>
      </c>
      <c r="BF3572" s="16" t="s">
        <v>593</v>
      </c>
      <c r="BG3572" s="16" t="s">
        <v>593</v>
      </c>
      <c r="BH3572" s="16" t="s">
        <v>593</v>
      </c>
      <c r="BI3572" s="14">
        <f t="shared" si="1602"/>
        <v>245348</v>
      </c>
      <c r="BJ3572" s="14">
        <v>0</v>
      </c>
      <c r="BK3572" s="14">
        <f t="shared" si="1603"/>
        <v>245348</v>
      </c>
      <c r="BL3572" s="52">
        <v>0</v>
      </c>
      <c r="BM3572" s="15">
        <f t="shared" si="1604"/>
        <v>245348</v>
      </c>
    </row>
    <row r="3573" spans="1:65">
      <c r="A3573" s="8">
        <v>3571</v>
      </c>
      <c r="B3573" s="1" t="s">
        <v>44</v>
      </c>
      <c r="C3573" s="1">
        <v>1530</v>
      </c>
      <c r="D3573" s="1" t="s">
        <v>443</v>
      </c>
      <c r="E3573" s="1">
        <v>340000036</v>
      </c>
      <c r="F3573" s="1" t="s">
        <v>112</v>
      </c>
      <c r="G3573" s="1" t="s">
        <v>480</v>
      </c>
      <c r="H3573" s="1">
        <v>0</v>
      </c>
      <c r="I3573" s="1" t="s">
        <v>153</v>
      </c>
      <c r="J3573" s="1" t="s">
        <v>49</v>
      </c>
      <c r="K3573" s="1">
        <v>17406001</v>
      </c>
      <c r="L3573" s="1" t="s">
        <v>50</v>
      </c>
      <c r="M3573" s="1" t="s">
        <v>51</v>
      </c>
      <c r="N3573" s="1" t="s">
        <v>64</v>
      </c>
      <c r="O3573" s="1" t="s">
        <v>65</v>
      </c>
      <c r="P3573" s="1" t="s">
        <v>66</v>
      </c>
      <c r="Q3573" s="1" t="s">
        <v>67</v>
      </c>
      <c r="R3573" s="1" t="s">
        <v>87</v>
      </c>
      <c r="S3573" s="1" t="s">
        <v>88</v>
      </c>
      <c r="T3573" s="2">
        <v>43333</v>
      </c>
      <c r="U3573" s="2">
        <v>43333</v>
      </c>
      <c r="V3573" s="1" t="s">
        <v>52</v>
      </c>
      <c r="W3573" s="3">
        <v>1</v>
      </c>
      <c r="X3573" s="1" t="s">
        <v>53</v>
      </c>
      <c r="Y3573" s="4">
        <v>285745</v>
      </c>
      <c r="Z3573" s="4">
        <v>-37433</v>
      </c>
      <c r="AA3573" s="4">
        <v>0</v>
      </c>
      <c r="AB3573" s="4">
        <v>0</v>
      </c>
      <c r="AC3573" s="4">
        <v>0</v>
      </c>
      <c r="AD3573" s="4">
        <v>285745</v>
      </c>
      <c r="AE3573" s="5">
        <v>1685</v>
      </c>
      <c r="AF3573" s="1" t="s">
        <v>70</v>
      </c>
      <c r="AG3573" s="1" t="s">
        <v>71</v>
      </c>
      <c r="AH3573" s="1" t="s">
        <v>89</v>
      </c>
      <c r="AI3573" s="1" t="s">
        <v>57</v>
      </c>
      <c r="AJ3573" s="5">
        <v>10950</v>
      </c>
      <c r="AK3573" s="4">
        <v>-2964</v>
      </c>
      <c r="AL3573" s="4">
        <v>0</v>
      </c>
      <c r="AM3573" s="4">
        <v>0</v>
      </c>
      <c r="AN3573" s="4">
        <v>0</v>
      </c>
      <c r="AO3573" s="4">
        <v>-40397</v>
      </c>
      <c r="AP3573" s="4">
        <v>-40397</v>
      </c>
      <c r="AQ3573" s="4">
        <v>0</v>
      </c>
      <c r="AR3573" s="4">
        <v>245348</v>
      </c>
      <c r="AS3573" s="1" t="s">
        <v>52</v>
      </c>
      <c r="AT3573" s="9">
        <f t="shared" si="1597"/>
        <v>43333</v>
      </c>
      <c r="AU3573" s="9">
        <f t="shared" si="1598"/>
        <v>43313</v>
      </c>
      <c r="AV3573" s="9">
        <v>44798</v>
      </c>
      <c r="AW3573" s="11">
        <f t="shared" si="1599"/>
        <v>4.0136986301369859</v>
      </c>
      <c r="AX3573">
        <v>10</v>
      </c>
      <c r="AY3573" s="12">
        <v>0.05</v>
      </c>
      <c r="AZ3573">
        <f t="shared" si="1600"/>
        <v>9.5000000000000001E-2</v>
      </c>
      <c r="BA3573" s="13">
        <f t="shared" si="1601"/>
        <v>285745</v>
      </c>
      <c r="BB3573" s="16" t="s">
        <v>593</v>
      </c>
      <c r="BC3573" s="16" t="s">
        <v>593</v>
      </c>
      <c r="BD3573" s="16" t="s">
        <v>593</v>
      </c>
      <c r="BE3573" s="16" t="s">
        <v>593</v>
      </c>
      <c r="BF3573" s="16" t="s">
        <v>593</v>
      </c>
      <c r="BG3573" s="16" t="s">
        <v>593</v>
      </c>
      <c r="BH3573" s="16" t="s">
        <v>593</v>
      </c>
      <c r="BI3573" s="14">
        <f t="shared" si="1602"/>
        <v>245348</v>
      </c>
      <c r="BJ3573" s="14">
        <v>0</v>
      </c>
      <c r="BK3573" s="14">
        <f t="shared" si="1603"/>
        <v>245348</v>
      </c>
      <c r="BL3573" s="52">
        <v>0</v>
      </c>
      <c r="BM3573" s="15">
        <f t="shared" si="1604"/>
        <v>245348</v>
      </c>
    </row>
    <row r="3574" spans="1:65">
      <c r="A3574" s="8">
        <v>3572</v>
      </c>
      <c r="B3574" s="1" t="s">
        <v>44</v>
      </c>
      <c r="C3574" s="1">
        <v>1530</v>
      </c>
      <c r="D3574" s="1" t="s">
        <v>443</v>
      </c>
      <c r="E3574" s="1">
        <v>340000037</v>
      </c>
      <c r="F3574" s="1" t="s">
        <v>112</v>
      </c>
      <c r="G3574" s="1" t="s">
        <v>481</v>
      </c>
      <c r="H3574" s="1">
        <v>0</v>
      </c>
      <c r="I3574" s="1" t="s">
        <v>154</v>
      </c>
      <c r="J3574" s="1" t="s">
        <v>49</v>
      </c>
      <c r="K3574" s="1">
        <v>17406001</v>
      </c>
      <c r="L3574" s="1" t="s">
        <v>50</v>
      </c>
      <c r="M3574" s="1" t="s">
        <v>51</v>
      </c>
      <c r="N3574" s="1" t="s">
        <v>64</v>
      </c>
      <c r="O3574" s="1" t="s">
        <v>65</v>
      </c>
      <c r="P3574" s="1" t="s">
        <v>66</v>
      </c>
      <c r="Q3574" s="1" t="s">
        <v>67</v>
      </c>
      <c r="R3574" s="1" t="s">
        <v>87</v>
      </c>
      <c r="S3574" s="1" t="s">
        <v>88</v>
      </c>
      <c r="T3574" s="2">
        <v>43333</v>
      </c>
      <c r="U3574" s="2">
        <v>43333</v>
      </c>
      <c r="V3574" s="1" t="s">
        <v>52</v>
      </c>
      <c r="W3574" s="3">
        <v>1</v>
      </c>
      <c r="X3574" s="1" t="s">
        <v>53</v>
      </c>
      <c r="Y3574" s="4">
        <v>285745</v>
      </c>
      <c r="Z3574" s="4">
        <v>-37433</v>
      </c>
      <c r="AA3574" s="4">
        <v>0</v>
      </c>
      <c r="AB3574" s="4">
        <v>0</v>
      </c>
      <c r="AC3574" s="4">
        <v>0</v>
      </c>
      <c r="AD3574" s="4">
        <v>285745</v>
      </c>
      <c r="AE3574" s="5">
        <v>1685</v>
      </c>
      <c r="AF3574" s="1" t="s">
        <v>70</v>
      </c>
      <c r="AG3574" s="1" t="s">
        <v>71</v>
      </c>
      <c r="AH3574" s="1" t="s">
        <v>89</v>
      </c>
      <c r="AI3574" s="1" t="s">
        <v>57</v>
      </c>
      <c r="AJ3574" s="5">
        <v>10950</v>
      </c>
      <c r="AK3574" s="4">
        <v>-2964</v>
      </c>
      <c r="AL3574" s="4">
        <v>0</v>
      </c>
      <c r="AM3574" s="4">
        <v>0</v>
      </c>
      <c r="AN3574" s="4">
        <v>0</v>
      </c>
      <c r="AO3574" s="4">
        <v>-40397</v>
      </c>
      <c r="AP3574" s="4">
        <v>-40397</v>
      </c>
      <c r="AQ3574" s="4">
        <v>0</v>
      </c>
      <c r="AR3574" s="4">
        <v>245348</v>
      </c>
      <c r="AS3574" s="1" t="s">
        <v>52</v>
      </c>
      <c r="AT3574" s="9">
        <f t="shared" si="1597"/>
        <v>43333</v>
      </c>
      <c r="AU3574" s="9">
        <f t="shared" si="1598"/>
        <v>43313</v>
      </c>
      <c r="AV3574" s="9">
        <v>44798</v>
      </c>
      <c r="AW3574" s="11">
        <f t="shared" si="1599"/>
        <v>4.0136986301369859</v>
      </c>
      <c r="AX3574">
        <v>10</v>
      </c>
      <c r="AY3574" s="12">
        <v>0.05</v>
      </c>
      <c r="AZ3574">
        <f t="shared" si="1600"/>
        <v>9.5000000000000001E-2</v>
      </c>
      <c r="BA3574" s="13">
        <f t="shared" si="1601"/>
        <v>285745</v>
      </c>
      <c r="BB3574" s="16" t="s">
        <v>593</v>
      </c>
      <c r="BC3574" s="16" t="s">
        <v>593</v>
      </c>
      <c r="BD3574" s="16" t="s">
        <v>593</v>
      </c>
      <c r="BE3574" s="16" t="s">
        <v>593</v>
      </c>
      <c r="BF3574" s="16" t="s">
        <v>593</v>
      </c>
      <c r="BG3574" s="16" t="s">
        <v>593</v>
      </c>
      <c r="BH3574" s="16" t="s">
        <v>593</v>
      </c>
      <c r="BI3574" s="14">
        <f t="shared" si="1602"/>
        <v>245348</v>
      </c>
      <c r="BJ3574" s="14">
        <v>0</v>
      </c>
      <c r="BK3574" s="14">
        <f t="shared" si="1603"/>
        <v>245348</v>
      </c>
      <c r="BL3574" s="52">
        <v>0</v>
      </c>
      <c r="BM3574" s="15">
        <f t="shared" si="1604"/>
        <v>245348</v>
      </c>
    </row>
    <row r="3575" spans="1:65">
      <c r="A3575" s="8">
        <v>3573</v>
      </c>
      <c r="B3575" s="1" t="s">
        <v>44</v>
      </c>
      <c r="C3575" s="1">
        <v>1530</v>
      </c>
      <c r="D3575" s="1" t="s">
        <v>443</v>
      </c>
      <c r="E3575" s="1">
        <v>340000038</v>
      </c>
      <c r="F3575" s="1" t="s">
        <v>112</v>
      </c>
      <c r="G3575" s="1" t="s">
        <v>482</v>
      </c>
      <c r="H3575" s="1">
        <v>0</v>
      </c>
      <c r="I3575" s="1" t="s">
        <v>155</v>
      </c>
      <c r="J3575" s="1" t="s">
        <v>49</v>
      </c>
      <c r="K3575" s="1">
        <v>17406001</v>
      </c>
      <c r="L3575" s="1" t="s">
        <v>50</v>
      </c>
      <c r="M3575" s="1" t="s">
        <v>51</v>
      </c>
      <c r="N3575" s="1" t="s">
        <v>64</v>
      </c>
      <c r="O3575" s="1" t="s">
        <v>65</v>
      </c>
      <c r="P3575" s="1" t="s">
        <v>66</v>
      </c>
      <c r="Q3575" s="1" t="s">
        <v>67</v>
      </c>
      <c r="R3575" s="1" t="s">
        <v>87</v>
      </c>
      <c r="S3575" s="1" t="s">
        <v>88</v>
      </c>
      <c r="T3575" s="2">
        <v>43333</v>
      </c>
      <c r="U3575" s="2">
        <v>43333</v>
      </c>
      <c r="V3575" s="1" t="s">
        <v>52</v>
      </c>
      <c r="W3575" s="3">
        <v>1</v>
      </c>
      <c r="X3575" s="1" t="s">
        <v>53</v>
      </c>
      <c r="Y3575" s="4">
        <v>285745</v>
      </c>
      <c r="Z3575" s="4">
        <v>-37433</v>
      </c>
      <c r="AA3575" s="4">
        <v>0</v>
      </c>
      <c r="AB3575" s="4">
        <v>0</v>
      </c>
      <c r="AC3575" s="4">
        <v>0</v>
      </c>
      <c r="AD3575" s="4">
        <v>285745</v>
      </c>
      <c r="AE3575" s="5">
        <v>1685</v>
      </c>
      <c r="AF3575" s="1" t="s">
        <v>70</v>
      </c>
      <c r="AG3575" s="1" t="s">
        <v>71</v>
      </c>
      <c r="AH3575" s="1" t="s">
        <v>89</v>
      </c>
      <c r="AI3575" s="1" t="s">
        <v>57</v>
      </c>
      <c r="AJ3575" s="5">
        <v>10950</v>
      </c>
      <c r="AK3575" s="4">
        <v>-2964</v>
      </c>
      <c r="AL3575" s="4">
        <v>0</v>
      </c>
      <c r="AM3575" s="4">
        <v>0</v>
      </c>
      <c r="AN3575" s="4">
        <v>0</v>
      </c>
      <c r="AO3575" s="4">
        <v>-40397</v>
      </c>
      <c r="AP3575" s="4">
        <v>-40397</v>
      </c>
      <c r="AQ3575" s="4">
        <v>0</v>
      </c>
      <c r="AR3575" s="4">
        <v>245348</v>
      </c>
      <c r="AS3575" s="1" t="s">
        <v>52</v>
      </c>
      <c r="AT3575" s="9">
        <f t="shared" si="1597"/>
        <v>43333</v>
      </c>
      <c r="AU3575" s="9">
        <f t="shared" si="1598"/>
        <v>43313</v>
      </c>
      <c r="AV3575" s="9">
        <v>44798</v>
      </c>
      <c r="AW3575" s="11">
        <f t="shared" si="1599"/>
        <v>4.0136986301369859</v>
      </c>
      <c r="AX3575">
        <v>10</v>
      </c>
      <c r="AY3575" s="12">
        <v>0.05</v>
      </c>
      <c r="AZ3575">
        <f t="shared" si="1600"/>
        <v>9.5000000000000001E-2</v>
      </c>
      <c r="BA3575" s="13">
        <f t="shared" si="1601"/>
        <v>285745</v>
      </c>
      <c r="BB3575" s="16" t="s">
        <v>593</v>
      </c>
      <c r="BC3575" s="16" t="s">
        <v>593</v>
      </c>
      <c r="BD3575" s="16" t="s">
        <v>593</v>
      </c>
      <c r="BE3575" s="16" t="s">
        <v>593</v>
      </c>
      <c r="BF3575" s="16" t="s">
        <v>593</v>
      </c>
      <c r="BG3575" s="16" t="s">
        <v>593</v>
      </c>
      <c r="BH3575" s="16" t="s">
        <v>593</v>
      </c>
      <c r="BI3575" s="14">
        <f t="shared" si="1602"/>
        <v>245348</v>
      </c>
      <c r="BJ3575" s="14">
        <v>0</v>
      </c>
      <c r="BK3575" s="14">
        <f t="shared" si="1603"/>
        <v>245348</v>
      </c>
      <c r="BL3575" s="52">
        <v>0</v>
      </c>
      <c r="BM3575" s="15">
        <f t="shared" si="1604"/>
        <v>245348</v>
      </c>
    </row>
    <row r="3576" spans="1:65">
      <c r="A3576" s="8">
        <v>3574</v>
      </c>
      <c r="B3576" s="1" t="s">
        <v>44</v>
      </c>
      <c r="C3576" s="1">
        <v>1530</v>
      </c>
      <c r="D3576" s="1" t="s">
        <v>443</v>
      </c>
      <c r="E3576" s="1">
        <v>340000039</v>
      </c>
      <c r="F3576" s="1" t="s">
        <v>112</v>
      </c>
      <c r="G3576" s="1" t="s">
        <v>483</v>
      </c>
      <c r="H3576" s="1">
        <v>0</v>
      </c>
      <c r="I3576" s="1" t="s">
        <v>156</v>
      </c>
      <c r="J3576" s="1" t="s">
        <v>49</v>
      </c>
      <c r="K3576" s="1">
        <v>17406001</v>
      </c>
      <c r="L3576" s="1" t="s">
        <v>50</v>
      </c>
      <c r="M3576" s="1" t="s">
        <v>51</v>
      </c>
      <c r="N3576" s="1" t="s">
        <v>64</v>
      </c>
      <c r="O3576" s="1" t="s">
        <v>65</v>
      </c>
      <c r="P3576" s="1" t="s">
        <v>66</v>
      </c>
      <c r="Q3576" s="1" t="s">
        <v>67</v>
      </c>
      <c r="R3576" s="1" t="s">
        <v>87</v>
      </c>
      <c r="S3576" s="1" t="s">
        <v>88</v>
      </c>
      <c r="T3576" s="2">
        <v>43333</v>
      </c>
      <c r="U3576" s="2">
        <v>43333</v>
      </c>
      <c r="V3576" s="1" t="s">
        <v>52</v>
      </c>
      <c r="W3576" s="3">
        <v>1</v>
      </c>
      <c r="X3576" s="1" t="s">
        <v>53</v>
      </c>
      <c r="Y3576" s="4">
        <v>285745</v>
      </c>
      <c r="Z3576" s="4">
        <v>-37433</v>
      </c>
      <c r="AA3576" s="4">
        <v>0</v>
      </c>
      <c r="AB3576" s="4">
        <v>0</v>
      </c>
      <c r="AC3576" s="4">
        <v>0</v>
      </c>
      <c r="AD3576" s="4">
        <v>285745</v>
      </c>
      <c r="AE3576" s="5">
        <v>1685</v>
      </c>
      <c r="AF3576" s="1" t="s">
        <v>70</v>
      </c>
      <c r="AG3576" s="1" t="s">
        <v>71</v>
      </c>
      <c r="AH3576" s="1" t="s">
        <v>89</v>
      </c>
      <c r="AI3576" s="1" t="s">
        <v>57</v>
      </c>
      <c r="AJ3576" s="5">
        <v>10950</v>
      </c>
      <c r="AK3576" s="4">
        <v>-2964</v>
      </c>
      <c r="AL3576" s="4">
        <v>0</v>
      </c>
      <c r="AM3576" s="4">
        <v>0</v>
      </c>
      <c r="AN3576" s="4">
        <v>0</v>
      </c>
      <c r="AO3576" s="4">
        <v>-40397</v>
      </c>
      <c r="AP3576" s="4">
        <v>-40397</v>
      </c>
      <c r="AQ3576" s="4">
        <v>0</v>
      </c>
      <c r="AR3576" s="4">
        <v>245348</v>
      </c>
      <c r="AS3576" s="1" t="s">
        <v>52</v>
      </c>
      <c r="AT3576" s="9">
        <f t="shared" si="1597"/>
        <v>43333</v>
      </c>
      <c r="AU3576" s="9">
        <f t="shared" si="1598"/>
        <v>43313</v>
      </c>
      <c r="AV3576" s="9">
        <v>44798</v>
      </c>
      <c r="AW3576" s="11">
        <f t="shared" si="1599"/>
        <v>4.0136986301369859</v>
      </c>
      <c r="AX3576">
        <v>10</v>
      </c>
      <c r="AY3576" s="12">
        <v>0.05</v>
      </c>
      <c r="AZ3576">
        <f t="shared" si="1600"/>
        <v>9.5000000000000001E-2</v>
      </c>
      <c r="BA3576" s="13">
        <f t="shared" si="1601"/>
        <v>285745</v>
      </c>
      <c r="BB3576" s="16" t="s">
        <v>593</v>
      </c>
      <c r="BC3576" s="16" t="s">
        <v>593</v>
      </c>
      <c r="BD3576" s="16" t="s">
        <v>593</v>
      </c>
      <c r="BE3576" s="16" t="s">
        <v>593</v>
      </c>
      <c r="BF3576" s="16" t="s">
        <v>593</v>
      </c>
      <c r="BG3576" s="16" t="s">
        <v>593</v>
      </c>
      <c r="BH3576" s="16" t="s">
        <v>593</v>
      </c>
      <c r="BI3576" s="14">
        <f t="shared" si="1602"/>
        <v>245348</v>
      </c>
      <c r="BJ3576" s="14">
        <v>0</v>
      </c>
      <c r="BK3576" s="14">
        <f t="shared" si="1603"/>
        <v>245348</v>
      </c>
      <c r="BL3576" s="52">
        <v>0</v>
      </c>
      <c r="BM3576" s="15">
        <f t="shared" si="1604"/>
        <v>245348</v>
      </c>
    </row>
    <row r="3577" spans="1:65">
      <c r="A3577" s="8">
        <v>3575</v>
      </c>
      <c r="B3577" s="1" t="s">
        <v>44</v>
      </c>
      <c r="C3577" s="1">
        <v>1530</v>
      </c>
      <c r="D3577" s="1" t="s">
        <v>443</v>
      </c>
      <c r="E3577" s="1">
        <v>340000040</v>
      </c>
      <c r="F3577" s="1" t="s">
        <v>112</v>
      </c>
      <c r="G3577" s="1" t="s">
        <v>484</v>
      </c>
      <c r="H3577" s="1">
        <v>0</v>
      </c>
      <c r="I3577" s="1" t="s">
        <v>157</v>
      </c>
      <c r="J3577" s="1" t="s">
        <v>49</v>
      </c>
      <c r="K3577" s="1">
        <v>17406001</v>
      </c>
      <c r="L3577" s="1" t="s">
        <v>50</v>
      </c>
      <c r="M3577" s="1" t="s">
        <v>51</v>
      </c>
      <c r="N3577" s="1" t="s">
        <v>64</v>
      </c>
      <c r="O3577" s="1" t="s">
        <v>65</v>
      </c>
      <c r="P3577" s="1" t="s">
        <v>66</v>
      </c>
      <c r="Q3577" s="1" t="s">
        <v>67</v>
      </c>
      <c r="R3577" s="1" t="s">
        <v>87</v>
      </c>
      <c r="S3577" s="1" t="s">
        <v>88</v>
      </c>
      <c r="T3577" s="2">
        <v>43333</v>
      </c>
      <c r="U3577" s="2">
        <v>43333</v>
      </c>
      <c r="V3577" s="1" t="s">
        <v>52</v>
      </c>
      <c r="W3577" s="3">
        <v>1</v>
      </c>
      <c r="X3577" s="1" t="s">
        <v>53</v>
      </c>
      <c r="Y3577" s="4">
        <v>285745</v>
      </c>
      <c r="Z3577" s="4">
        <v>-37433</v>
      </c>
      <c r="AA3577" s="4">
        <v>0</v>
      </c>
      <c r="AB3577" s="4">
        <v>0</v>
      </c>
      <c r="AC3577" s="4">
        <v>0</v>
      </c>
      <c r="AD3577" s="4">
        <v>285745</v>
      </c>
      <c r="AE3577" s="5">
        <v>1685</v>
      </c>
      <c r="AF3577" s="1" t="s">
        <v>70</v>
      </c>
      <c r="AG3577" s="1" t="s">
        <v>71</v>
      </c>
      <c r="AH3577" s="1" t="s">
        <v>89</v>
      </c>
      <c r="AI3577" s="1" t="s">
        <v>57</v>
      </c>
      <c r="AJ3577" s="5">
        <v>10950</v>
      </c>
      <c r="AK3577" s="4">
        <v>-2964</v>
      </c>
      <c r="AL3577" s="4">
        <v>0</v>
      </c>
      <c r="AM3577" s="4">
        <v>0</v>
      </c>
      <c r="AN3577" s="4">
        <v>0</v>
      </c>
      <c r="AO3577" s="4">
        <v>-40397</v>
      </c>
      <c r="AP3577" s="4">
        <v>-40397</v>
      </c>
      <c r="AQ3577" s="4">
        <v>0</v>
      </c>
      <c r="AR3577" s="4">
        <v>245348</v>
      </c>
      <c r="AS3577" s="1" t="s">
        <v>52</v>
      </c>
      <c r="AT3577" s="9">
        <f t="shared" si="1597"/>
        <v>43333</v>
      </c>
      <c r="AU3577" s="9">
        <f t="shared" si="1598"/>
        <v>43313</v>
      </c>
      <c r="AV3577" s="9">
        <v>44798</v>
      </c>
      <c r="AW3577" s="11">
        <f t="shared" si="1599"/>
        <v>4.0136986301369859</v>
      </c>
      <c r="AX3577">
        <v>10</v>
      </c>
      <c r="AY3577" s="12">
        <v>0.05</v>
      </c>
      <c r="AZ3577">
        <f t="shared" si="1600"/>
        <v>9.5000000000000001E-2</v>
      </c>
      <c r="BA3577" s="13">
        <f t="shared" si="1601"/>
        <v>285745</v>
      </c>
      <c r="BB3577" s="16" t="s">
        <v>593</v>
      </c>
      <c r="BC3577" s="16" t="s">
        <v>593</v>
      </c>
      <c r="BD3577" s="16" t="s">
        <v>593</v>
      </c>
      <c r="BE3577" s="16" t="s">
        <v>593</v>
      </c>
      <c r="BF3577" s="16" t="s">
        <v>593</v>
      </c>
      <c r="BG3577" s="16" t="s">
        <v>593</v>
      </c>
      <c r="BH3577" s="16" t="s">
        <v>593</v>
      </c>
      <c r="BI3577" s="14">
        <f t="shared" si="1602"/>
        <v>245348</v>
      </c>
      <c r="BJ3577" s="14">
        <v>0</v>
      </c>
      <c r="BK3577" s="14">
        <f t="shared" si="1603"/>
        <v>245348</v>
      </c>
      <c r="BL3577" s="52">
        <v>0</v>
      </c>
      <c r="BM3577" s="15">
        <f t="shared" si="1604"/>
        <v>245348</v>
      </c>
    </row>
    <row r="3578" spans="1:65">
      <c r="A3578" s="8">
        <v>3576</v>
      </c>
      <c r="B3578" s="1" t="s">
        <v>44</v>
      </c>
      <c r="C3578" s="1">
        <v>1530</v>
      </c>
      <c r="D3578" s="1" t="s">
        <v>443</v>
      </c>
      <c r="E3578" s="1">
        <v>340000041</v>
      </c>
      <c r="F3578" s="1" t="s">
        <v>112</v>
      </c>
      <c r="G3578" s="1" t="s">
        <v>485</v>
      </c>
      <c r="H3578" s="1">
        <v>0</v>
      </c>
      <c r="I3578" s="1" t="s">
        <v>158</v>
      </c>
      <c r="J3578" s="1" t="s">
        <v>49</v>
      </c>
      <c r="K3578" s="1">
        <v>17406001</v>
      </c>
      <c r="L3578" s="1" t="s">
        <v>50</v>
      </c>
      <c r="M3578" s="1" t="s">
        <v>51</v>
      </c>
      <c r="N3578" s="1" t="s">
        <v>64</v>
      </c>
      <c r="O3578" s="1" t="s">
        <v>65</v>
      </c>
      <c r="P3578" s="1" t="s">
        <v>66</v>
      </c>
      <c r="Q3578" s="1" t="s">
        <v>67</v>
      </c>
      <c r="R3578" s="1" t="s">
        <v>87</v>
      </c>
      <c r="S3578" s="1" t="s">
        <v>88</v>
      </c>
      <c r="T3578" s="2">
        <v>43333</v>
      </c>
      <c r="U3578" s="2">
        <v>43333</v>
      </c>
      <c r="V3578" s="1" t="s">
        <v>52</v>
      </c>
      <c r="W3578" s="3">
        <v>1</v>
      </c>
      <c r="X3578" s="1" t="s">
        <v>53</v>
      </c>
      <c r="Y3578" s="4">
        <v>285745</v>
      </c>
      <c r="Z3578" s="4">
        <v>-37433</v>
      </c>
      <c r="AA3578" s="4">
        <v>0</v>
      </c>
      <c r="AB3578" s="4">
        <v>0</v>
      </c>
      <c r="AC3578" s="4">
        <v>0</v>
      </c>
      <c r="AD3578" s="4">
        <v>285745</v>
      </c>
      <c r="AE3578" s="5">
        <v>1685</v>
      </c>
      <c r="AF3578" s="1" t="s">
        <v>70</v>
      </c>
      <c r="AG3578" s="1" t="s">
        <v>71</v>
      </c>
      <c r="AH3578" s="1" t="s">
        <v>89</v>
      </c>
      <c r="AI3578" s="1" t="s">
        <v>57</v>
      </c>
      <c r="AJ3578" s="5">
        <v>10950</v>
      </c>
      <c r="AK3578" s="4">
        <v>-2964</v>
      </c>
      <c r="AL3578" s="4">
        <v>0</v>
      </c>
      <c r="AM3578" s="4">
        <v>0</v>
      </c>
      <c r="AN3578" s="4">
        <v>0</v>
      </c>
      <c r="AO3578" s="4">
        <v>-40397</v>
      </c>
      <c r="AP3578" s="4">
        <v>-40397</v>
      </c>
      <c r="AQ3578" s="4">
        <v>0</v>
      </c>
      <c r="AR3578" s="4">
        <v>245348</v>
      </c>
      <c r="AS3578" s="1" t="s">
        <v>52</v>
      </c>
      <c r="AT3578" s="9">
        <f t="shared" si="1597"/>
        <v>43333</v>
      </c>
      <c r="AU3578" s="9">
        <f t="shared" si="1598"/>
        <v>43313</v>
      </c>
      <c r="AV3578" s="9">
        <v>44798</v>
      </c>
      <c r="AW3578" s="11">
        <f t="shared" si="1599"/>
        <v>4.0136986301369859</v>
      </c>
      <c r="AX3578">
        <v>10</v>
      </c>
      <c r="AY3578" s="12">
        <v>0.05</v>
      </c>
      <c r="AZ3578">
        <f t="shared" si="1600"/>
        <v>9.5000000000000001E-2</v>
      </c>
      <c r="BA3578" s="13">
        <f t="shared" si="1601"/>
        <v>285745</v>
      </c>
      <c r="BB3578" s="16" t="s">
        <v>593</v>
      </c>
      <c r="BC3578" s="16" t="s">
        <v>593</v>
      </c>
      <c r="BD3578" s="16" t="s">
        <v>593</v>
      </c>
      <c r="BE3578" s="16" t="s">
        <v>593</v>
      </c>
      <c r="BF3578" s="16" t="s">
        <v>593</v>
      </c>
      <c r="BG3578" s="16" t="s">
        <v>593</v>
      </c>
      <c r="BH3578" s="16" t="s">
        <v>593</v>
      </c>
      <c r="BI3578" s="14">
        <f t="shared" si="1602"/>
        <v>245348</v>
      </c>
      <c r="BJ3578" s="14">
        <v>0</v>
      </c>
      <c r="BK3578" s="14">
        <f t="shared" si="1603"/>
        <v>245348</v>
      </c>
      <c r="BL3578" s="52">
        <v>0</v>
      </c>
      <c r="BM3578" s="15">
        <f t="shared" si="1604"/>
        <v>245348</v>
      </c>
    </row>
    <row r="3579" spans="1:65">
      <c r="A3579" s="8">
        <v>3577</v>
      </c>
      <c r="B3579" s="1" t="s">
        <v>44</v>
      </c>
      <c r="C3579" s="1">
        <v>1530</v>
      </c>
      <c r="D3579" s="1" t="s">
        <v>443</v>
      </c>
      <c r="E3579" s="1">
        <v>340000042</v>
      </c>
      <c r="F3579" s="1" t="s">
        <v>112</v>
      </c>
      <c r="G3579" s="1" t="s">
        <v>486</v>
      </c>
      <c r="H3579" s="1">
        <v>0</v>
      </c>
      <c r="I3579" s="1" t="s">
        <v>159</v>
      </c>
      <c r="J3579" s="1" t="s">
        <v>49</v>
      </c>
      <c r="K3579" s="1">
        <v>17406001</v>
      </c>
      <c r="L3579" s="1" t="s">
        <v>50</v>
      </c>
      <c r="M3579" s="1" t="s">
        <v>51</v>
      </c>
      <c r="N3579" s="1" t="s">
        <v>64</v>
      </c>
      <c r="O3579" s="1" t="s">
        <v>65</v>
      </c>
      <c r="P3579" s="1" t="s">
        <v>66</v>
      </c>
      <c r="Q3579" s="1" t="s">
        <v>67</v>
      </c>
      <c r="R3579" s="1" t="s">
        <v>87</v>
      </c>
      <c r="S3579" s="1" t="s">
        <v>88</v>
      </c>
      <c r="T3579" s="2">
        <v>43333</v>
      </c>
      <c r="U3579" s="2">
        <v>43333</v>
      </c>
      <c r="V3579" s="1" t="s">
        <v>52</v>
      </c>
      <c r="W3579" s="3">
        <v>1</v>
      </c>
      <c r="X3579" s="1" t="s">
        <v>53</v>
      </c>
      <c r="Y3579" s="4">
        <v>285745</v>
      </c>
      <c r="Z3579" s="4">
        <v>-37433</v>
      </c>
      <c r="AA3579" s="4">
        <v>0</v>
      </c>
      <c r="AB3579" s="4">
        <v>0</v>
      </c>
      <c r="AC3579" s="4">
        <v>0</v>
      </c>
      <c r="AD3579" s="4">
        <v>285745</v>
      </c>
      <c r="AE3579" s="5">
        <v>1685</v>
      </c>
      <c r="AF3579" s="1" t="s">
        <v>70</v>
      </c>
      <c r="AG3579" s="1" t="s">
        <v>71</v>
      </c>
      <c r="AH3579" s="1" t="s">
        <v>89</v>
      </c>
      <c r="AI3579" s="1" t="s">
        <v>57</v>
      </c>
      <c r="AJ3579" s="5">
        <v>10950</v>
      </c>
      <c r="AK3579" s="4">
        <v>-2964</v>
      </c>
      <c r="AL3579" s="4">
        <v>0</v>
      </c>
      <c r="AM3579" s="4">
        <v>0</v>
      </c>
      <c r="AN3579" s="4">
        <v>0</v>
      </c>
      <c r="AO3579" s="4">
        <v>-40397</v>
      </c>
      <c r="AP3579" s="4">
        <v>-40397</v>
      </c>
      <c r="AQ3579" s="4">
        <v>0</v>
      </c>
      <c r="AR3579" s="4">
        <v>245348</v>
      </c>
      <c r="AS3579" s="1" t="s">
        <v>52</v>
      </c>
      <c r="AT3579" s="9">
        <f t="shared" si="1597"/>
        <v>43333</v>
      </c>
      <c r="AU3579" s="9">
        <f t="shared" si="1598"/>
        <v>43313</v>
      </c>
      <c r="AV3579" s="9">
        <v>44798</v>
      </c>
      <c r="AW3579" s="11">
        <f t="shared" si="1599"/>
        <v>4.0136986301369859</v>
      </c>
      <c r="AX3579">
        <v>10</v>
      </c>
      <c r="AY3579" s="12">
        <v>0.05</v>
      </c>
      <c r="AZ3579">
        <f t="shared" si="1600"/>
        <v>9.5000000000000001E-2</v>
      </c>
      <c r="BA3579" s="13">
        <f t="shared" si="1601"/>
        <v>285745</v>
      </c>
      <c r="BB3579" s="16" t="s">
        <v>593</v>
      </c>
      <c r="BC3579" s="16" t="s">
        <v>593</v>
      </c>
      <c r="BD3579" s="16" t="s">
        <v>593</v>
      </c>
      <c r="BE3579" s="16" t="s">
        <v>593</v>
      </c>
      <c r="BF3579" s="16" t="s">
        <v>593</v>
      </c>
      <c r="BG3579" s="16" t="s">
        <v>593</v>
      </c>
      <c r="BH3579" s="16" t="s">
        <v>593</v>
      </c>
      <c r="BI3579" s="14">
        <f t="shared" si="1602"/>
        <v>245348</v>
      </c>
      <c r="BJ3579" s="14">
        <v>0</v>
      </c>
      <c r="BK3579" s="14">
        <f t="shared" si="1603"/>
        <v>245348</v>
      </c>
      <c r="BL3579" s="52">
        <v>0</v>
      </c>
      <c r="BM3579" s="15">
        <f t="shared" si="1604"/>
        <v>245348</v>
      </c>
    </row>
    <row r="3580" spans="1:65">
      <c r="A3580" s="8">
        <v>3578</v>
      </c>
      <c r="B3580" s="1" t="s">
        <v>44</v>
      </c>
      <c r="C3580" s="1">
        <v>1530</v>
      </c>
      <c r="D3580" s="1" t="s">
        <v>443</v>
      </c>
      <c r="E3580" s="1">
        <v>340000043</v>
      </c>
      <c r="F3580" s="1" t="s">
        <v>112</v>
      </c>
      <c r="G3580" s="1" t="s">
        <v>487</v>
      </c>
      <c r="H3580" s="1">
        <v>0</v>
      </c>
      <c r="I3580" s="1" t="s">
        <v>160</v>
      </c>
      <c r="J3580" s="1" t="s">
        <v>49</v>
      </c>
      <c r="K3580" s="1">
        <v>17406001</v>
      </c>
      <c r="L3580" s="1" t="s">
        <v>50</v>
      </c>
      <c r="M3580" s="1" t="s">
        <v>51</v>
      </c>
      <c r="N3580" s="1" t="s">
        <v>64</v>
      </c>
      <c r="O3580" s="1" t="s">
        <v>65</v>
      </c>
      <c r="P3580" s="1" t="s">
        <v>66</v>
      </c>
      <c r="Q3580" s="1" t="s">
        <v>67</v>
      </c>
      <c r="R3580" s="1" t="s">
        <v>87</v>
      </c>
      <c r="S3580" s="1" t="s">
        <v>88</v>
      </c>
      <c r="T3580" s="2">
        <v>43333</v>
      </c>
      <c r="U3580" s="2">
        <v>43333</v>
      </c>
      <c r="V3580" s="1" t="s">
        <v>52</v>
      </c>
      <c r="W3580" s="3">
        <v>1</v>
      </c>
      <c r="X3580" s="1" t="s">
        <v>53</v>
      </c>
      <c r="Y3580" s="4">
        <v>285745</v>
      </c>
      <c r="Z3580" s="4">
        <v>-37433</v>
      </c>
      <c r="AA3580" s="4">
        <v>0</v>
      </c>
      <c r="AB3580" s="4">
        <v>0</v>
      </c>
      <c r="AC3580" s="4">
        <v>0</v>
      </c>
      <c r="AD3580" s="4">
        <v>285745</v>
      </c>
      <c r="AE3580" s="5">
        <v>1685</v>
      </c>
      <c r="AF3580" s="1" t="s">
        <v>70</v>
      </c>
      <c r="AG3580" s="1" t="s">
        <v>71</v>
      </c>
      <c r="AH3580" s="1" t="s">
        <v>89</v>
      </c>
      <c r="AI3580" s="1" t="s">
        <v>57</v>
      </c>
      <c r="AJ3580" s="5">
        <v>10950</v>
      </c>
      <c r="AK3580" s="4">
        <v>-2964</v>
      </c>
      <c r="AL3580" s="4">
        <v>0</v>
      </c>
      <c r="AM3580" s="4">
        <v>0</v>
      </c>
      <c r="AN3580" s="4">
        <v>0</v>
      </c>
      <c r="AO3580" s="4">
        <v>-40397</v>
      </c>
      <c r="AP3580" s="4">
        <v>-40397</v>
      </c>
      <c r="AQ3580" s="4">
        <v>0</v>
      </c>
      <c r="AR3580" s="4">
        <v>245348</v>
      </c>
      <c r="AS3580" s="1" t="s">
        <v>52</v>
      </c>
      <c r="AT3580" s="9">
        <f t="shared" si="1597"/>
        <v>43333</v>
      </c>
      <c r="AU3580" s="9">
        <f t="shared" si="1598"/>
        <v>43313</v>
      </c>
      <c r="AV3580" s="9">
        <v>44798</v>
      </c>
      <c r="AW3580" s="11">
        <f t="shared" si="1599"/>
        <v>4.0136986301369859</v>
      </c>
      <c r="AX3580">
        <v>10</v>
      </c>
      <c r="AY3580" s="12">
        <v>0.05</v>
      </c>
      <c r="AZ3580">
        <f t="shared" si="1600"/>
        <v>9.5000000000000001E-2</v>
      </c>
      <c r="BA3580" s="13">
        <f t="shared" si="1601"/>
        <v>285745</v>
      </c>
      <c r="BB3580" s="16" t="s">
        <v>593</v>
      </c>
      <c r="BC3580" s="16" t="s">
        <v>593</v>
      </c>
      <c r="BD3580" s="16" t="s">
        <v>593</v>
      </c>
      <c r="BE3580" s="16" t="s">
        <v>593</v>
      </c>
      <c r="BF3580" s="16" t="s">
        <v>593</v>
      </c>
      <c r="BG3580" s="16" t="s">
        <v>593</v>
      </c>
      <c r="BH3580" s="16" t="s">
        <v>593</v>
      </c>
      <c r="BI3580" s="14">
        <f t="shared" si="1602"/>
        <v>245348</v>
      </c>
      <c r="BJ3580" s="14">
        <v>0</v>
      </c>
      <c r="BK3580" s="14">
        <f t="shared" si="1603"/>
        <v>245348</v>
      </c>
      <c r="BL3580" s="52">
        <v>0</v>
      </c>
      <c r="BM3580" s="15">
        <f t="shared" si="1604"/>
        <v>245348</v>
      </c>
    </row>
    <row r="3581" spans="1:65">
      <c r="A3581" s="8">
        <v>3579</v>
      </c>
      <c r="B3581" s="1" t="s">
        <v>44</v>
      </c>
      <c r="C3581" s="1">
        <v>1530</v>
      </c>
      <c r="D3581" s="1" t="s">
        <v>443</v>
      </c>
      <c r="E3581" s="1">
        <v>340000044</v>
      </c>
      <c r="F3581" s="1" t="s">
        <v>112</v>
      </c>
      <c r="G3581" s="1" t="s">
        <v>488</v>
      </c>
      <c r="H3581" s="1">
        <v>0</v>
      </c>
      <c r="I3581" s="1" t="s">
        <v>161</v>
      </c>
      <c r="J3581" s="1" t="s">
        <v>49</v>
      </c>
      <c r="K3581" s="1">
        <v>17406001</v>
      </c>
      <c r="L3581" s="1" t="s">
        <v>50</v>
      </c>
      <c r="M3581" s="1" t="s">
        <v>51</v>
      </c>
      <c r="N3581" s="1" t="s">
        <v>64</v>
      </c>
      <c r="O3581" s="1" t="s">
        <v>65</v>
      </c>
      <c r="P3581" s="1" t="s">
        <v>66</v>
      </c>
      <c r="Q3581" s="1" t="s">
        <v>67</v>
      </c>
      <c r="R3581" s="1" t="s">
        <v>87</v>
      </c>
      <c r="S3581" s="1" t="s">
        <v>88</v>
      </c>
      <c r="T3581" s="2">
        <v>43333</v>
      </c>
      <c r="U3581" s="2">
        <v>43333</v>
      </c>
      <c r="V3581" s="1" t="s">
        <v>52</v>
      </c>
      <c r="W3581" s="3">
        <v>1</v>
      </c>
      <c r="X3581" s="1" t="s">
        <v>53</v>
      </c>
      <c r="Y3581" s="4">
        <v>285745</v>
      </c>
      <c r="Z3581" s="4">
        <v>-37433</v>
      </c>
      <c r="AA3581" s="4">
        <v>0</v>
      </c>
      <c r="AB3581" s="4">
        <v>0</v>
      </c>
      <c r="AC3581" s="4">
        <v>0</v>
      </c>
      <c r="AD3581" s="4">
        <v>285745</v>
      </c>
      <c r="AE3581" s="5">
        <v>1685</v>
      </c>
      <c r="AF3581" s="1" t="s">
        <v>70</v>
      </c>
      <c r="AG3581" s="1" t="s">
        <v>71</v>
      </c>
      <c r="AH3581" s="1" t="s">
        <v>89</v>
      </c>
      <c r="AI3581" s="1" t="s">
        <v>57</v>
      </c>
      <c r="AJ3581" s="5">
        <v>10950</v>
      </c>
      <c r="AK3581" s="4">
        <v>-2964</v>
      </c>
      <c r="AL3581" s="4">
        <v>0</v>
      </c>
      <c r="AM3581" s="4">
        <v>0</v>
      </c>
      <c r="AN3581" s="4">
        <v>0</v>
      </c>
      <c r="AO3581" s="4">
        <v>-40397</v>
      </c>
      <c r="AP3581" s="4">
        <v>-40397</v>
      </c>
      <c r="AQ3581" s="4">
        <v>0</v>
      </c>
      <c r="AR3581" s="4">
        <v>245348</v>
      </c>
      <c r="AS3581" s="1" t="s">
        <v>52</v>
      </c>
      <c r="AT3581" s="9">
        <f t="shared" si="1597"/>
        <v>43333</v>
      </c>
      <c r="AU3581" s="9">
        <f t="shared" si="1598"/>
        <v>43313</v>
      </c>
      <c r="AV3581" s="9">
        <v>44798</v>
      </c>
      <c r="AW3581" s="11">
        <f t="shared" si="1599"/>
        <v>4.0136986301369859</v>
      </c>
      <c r="AX3581">
        <v>10</v>
      </c>
      <c r="AY3581" s="12">
        <v>0.05</v>
      </c>
      <c r="AZ3581">
        <f t="shared" si="1600"/>
        <v>9.5000000000000001E-2</v>
      </c>
      <c r="BA3581" s="13">
        <f t="shared" si="1601"/>
        <v>285745</v>
      </c>
      <c r="BB3581" s="16" t="s">
        <v>593</v>
      </c>
      <c r="BC3581" s="16" t="s">
        <v>593</v>
      </c>
      <c r="BD3581" s="16" t="s">
        <v>593</v>
      </c>
      <c r="BE3581" s="16" t="s">
        <v>593</v>
      </c>
      <c r="BF3581" s="16" t="s">
        <v>593</v>
      </c>
      <c r="BG3581" s="16" t="s">
        <v>593</v>
      </c>
      <c r="BH3581" s="16" t="s">
        <v>593</v>
      </c>
      <c r="BI3581" s="14">
        <f t="shared" si="1602"/>
        <v>245348</v>
      </c>
      <c r="BJ3581" s="14">
        <v>0</v>
      </c>
      <c r="BK3581" s="14">
        <f t="shared" si="1603"/>
        <v>245348</v>
      </c>
      <c r="BL3581" s="52">
        <v>0</v>
      </c>
      <c r="BM3581" s="15">
        <f t="shared" si="1604"/>
        <v>245348</v>
      </c>
    </row>
    <row r="3582" spans="1:65">
      <c r="A3582" s="8">
        <v>3580</v>
      </c>
      <c r="B3582" s="1" t="s">
        <v>44</v>
      </c>
      <c r="C3582" s="1">
        <v>1530</v>
      </c>
      <c r="D3582" s="1" t="s">
        <v>443</v>
      </c>
      <c r="E3582" s="1">
        <v>340000045</v>
      </c>
      <c r="F3582" s="1" t="s">
        <v>112</v>
      </c>
      <c r="G3582" s="1" t="s">
        <v>489</v>
      </c>
      <c r="H3582" s="1">
        <v>0</v>
      </c>
      <c r="I3582" s="1" t="s">
        <v>162</v>
      </c>
      <c r="J3582" s="1" t="s">
        <v>49</v>
      </c>
      <c r="K3582" s="1">
        <v>17406001</v>
      </c>
      <c r="L3582" s="1" t="s">
        <v>50</v>
      </c>
      <c r="M3582" s="1" t="s">
        <v>51</v>
      </c>
      <c r="N3582" s="1" t="s">
        <v>64</v>
      </c>
      <c r="O3582" s="1" t="s">
        <v>65</v>
      </c>
      <c r="P3582" s="1" t="s">
        <v>66</v>
      </c>
      <c r="Q3582" s="1" t="s">
        <v>67</v>
      </c>
      <c r="R3582" s="1" t="s">
        <v>87</v>
      </c>
      <c r="S3582" s="1" t="s">
        <v>88</v>
      </c>
      <c r="T3582" s="2">
        <v>43333</v>
      </c>
      <c r="U3582" s="2">
        <v>43333</v>
      </c>
      <c r="V3582" s="1" t="s">
        <v>52</v>
      </c>
      <c r="W3582" s="3">
        <v>1</v>
      </c>
      <c r="X3582" s="1" t="s">
        <v>53</v>
      </c>
      <c r="Y3582" s="4">
        <v>285745</v>
      </c>
      <c r="Z3582" s="4">
        <v>-37433</v>
      </c>
      <c r="AA3582" s="4">
        <v>0</v>
      </c>
      <c r="AB3582" s="4">
        <v>0</v>
      </c>
      <c r="AC3582" s="4">
        <v>0</v>
      </c>
      <c r="AD3582" s="4">
        <v>285745</v>
      </c>
      <c r="AE3582" s="5">
        <v>1685</v>
      </c>
      <c r="AF3582" s="1" t="s">
        <v>70</v>
      </c>
      <c r="AG3582" s="1" t="s">
        <v>71</v>
      </c>
      <c r="AH3582" s="1" t="s">
        <v>89</v>
      </c>
      <c r="AI3582" s="1" t="s">
        <v>57</v>
      </c>
      <c r="AJ3582" s="5">
        <v>10950</v>
      </c>
      <c r="AK3582" s="4">
        <v>-2964</v>
      </c>
      <c r="AL3582" s="4">
        <v>0</v>
      </c>
      <c r="AM3582" s="4">
        <v>0</v>
      </c>
      <c r="AN3582" s="4">
        <v>0</v>
      </c>
      <c r="AO3582" s="4">
        <v>-40397</v>
      </c>
      <c r="AP3582" s="4">
        <v>-40397</v>
      </c>
      <c r="AQ3582" s="4">
        <v>0</v>
      </c>
      <c r="AR3582" s="4">
        <v>245348</v>
      </c>
      <c r="AS3582" s="1" t="s">
        <v>52</v>
      </c>
      <c r="AT3582" s="9">
        <f t="shared" si="1597"/>
        <v>43333</v>
      </c>
      <c r="AU3582" s="9">
        <f t="shared" si="1598"/>
        <v>43313</v>
      </c>
      <c r="AV3582" s="9">
        <v>44798</v>
      </c>
      <c r="AW3582" s="11">
        <f t="shared" si="1599"/>
        <v>4.0136986301369859</v>
      </c>
      <c r="AX3582">
        <v>10</v>
      </c>
      <c r="AY3582" s="12">
        <v>0.05</v>
      </c>
      <c r="AZ3582">
        <f t="shared" si="1600"/>
        <v>9.5000000000000001E-2</v>
      </c>
      <c r="BA3582" s="13">
        <f t="shared" si="1601"/>
        <v>285745</v>
      </c>
      <c r="BB3582" s="16" t="s">
        <v>593</v>
      </c>
      <c r="BC3582" s="16" t="s">
        <v>593</v>
      </c>
      <c r="BD3582" s="16" t="s">
        <v>593</v>
      </c>
      <c r="BE3582" s="16" t="s">
        <v>593</v>
      </c>
      <c r="BF3582" s="16" t="s">
        <v>593</v>
      </c>
      <c r="BG3582" s="16" t="s">
        <v>593</v>
      </c>
      <c r="BH3582" s="16" t="s">
        <v>593</v>
      </c>
      <c r="BI3582" s="14">
        <f t="shared" si="1602"/>
        <v>245348</v>
      </c>
      <c r="BJ3582" s="14">
        <v>0</v>
      </c>
      <c r="BK3582" s="14">
        <f t="shared" si="1603"/>
        <v>245348</v>
      </c>
      <c r="BL3582" s="52">
        <v>0</v>
      </c>
      <c r="BM3582" s="15">
        <f t="shared" si="1604"/>
        <v>245348</v>
      </c>
    </row>
    <row r="3583" spans="1:65">
      <c r="A3583" s="8">
        <v>3581</v>
      </c>
      <c r="B3583" s="1" t="s">
        <v>44</v>
      </c>
      <c r="C3583" s="1">
        <v>1530</v>
      </c>
      <c r="D3583" s="1" t="s">
        <v>443</v>
      </c>
      <c r="E3583" s="1">
        <v>340000046</v>
      </c>
      <c r="F3583" s="1" t="s">
        <v>112</v>
      </c>
      <c r="G3583" s="1" t="s">
        <v>490</v>
      </c>
      <c r="H3583" s="1">
        <v>0</v>
      </c>
      <c r="I3583" s="1" t="s">
        <v>163</v>
      </c>
      <c r="J3583" s="1" t="s">
        <v>49</v>
      </c>
      <c r="K3583" s="1">
        <v>17406001</v>
      </c>
      <c r="L3583" s="1" t="s">
        <v>50</v>
      </c>
      <c r="M3583" s="1" t="s">
        <v>51</v>
      </c>
      <c r="N3583" s="1" t="s">
        <v>64</v>
      </c>
      <c r="O3583" s="1" t="s">
        <v>65</v>
      </c>
      <c r="P3583" s="1" t="s">
        <v>66</v>
      </c>
      <c r="Q3583" s="1" t="s">
        <v>67</v>
      </c>
      <c r="R3583" s="1" t="s">
        <v>87</v>
      </c>
      <c r="S3583" s="1" t="s">
        <v>88</v>
      </c>
      <c r="T3583" s="2">
        <v>43333</v>
      </c>
      <c r="U3583" s="2">
        <v>43333</v>
      </c>
      <c r="V3583" s="1" t="s">
        <v>52</v>
      </c>
      <c r="W3583" s="3">
        <v>1</v>
      </c>
      <c r="X3583" s="1" t="s">
        <v>53</v>
      </c>
      <c r="Y3583" s="4">
        <v>285745</v>
      </c>
      <c r="Z3583" s="4">
        <v>-37433</v>
      </c>
      <c r="AA3583" s="4">
        <v>0</v>
      </c>
      <c r="AB3583" s="4">
        <v>0</v>
      </c>
      <c r="AC3583" s="4">
        <v>0</v>
      </c>
      <c r="AD3583" s="4">
        <v>285745</v>
      </c>
      <c r="AE3583" s="5">
        <v>1685</v>
      </c>
      <c r="AF3583" s="1" t="s">
        <v>70</v>
      </c>
      <c r="AG3583" s="1" t="s">
        <v>71</v>
      </c>
      <c r="AH3583" s="1" t="s">
        <v>89</v>
      </c>
      <c r="AI3583" s="1" t="s">
        <v>57</v>
      </c>
      <c r="AJ3583" s="5">
        <v>10950</v>
      </c>
      <c r="AK3583" s="4">
        <v>-2964</v>
      </c>
      <c r="AL3583" s="4">
        <v>0</v>
      </c>
      <c r="AM3583" s="4">
        <v>0</v>
      </c>
      <c r="AN3583" s="4">
        <v>0</v>
      </c>
      <c r="AO3583" s="4">
        <v>-40397</v>
      </c>
      <c r="AP3583" s="4">
        <v>-40397</v>
      </c>
      <c r="AQ3583" s="4">
        <v>0</v>
      </c>
      <c r="AR3583" s="4">
        <v>245348</v>
      </c>
      <c r="AS3583" s="1" t="s">
        <v>52</v>
      </c>
      <c r="AT3583" s="9">
        <f t="shared" si="1597"/>
        <v>43333</v>
      </c>
      <c r="AU3583" s="9">
        <f t="shared" si="1598"/>
        <v>43313</v>
      </c>
      <c r="AV3583" s="9">
        <v>44798</v>
      </c>
      <c r="AW3583" s="11">
        <f t="shared" si="1599"/>
        <v>4.0136986301369859</v>
      </c>
      <c r="AX3583">
        <v>10</v>
      </c>
      <c r="AY3583" s="12">
        <v>0.05</v>
      </c>
      <c r="AZ3583">
        <f t="shared" si="1600"/>
        <v>9.5000000000000001E-2</v>
      </c>
      <c r="BA3583" s="13">
        <f t="shared" si="1601"/>
        <v>285745</v>
      </c>
      <c r="BB3583" s="16" t="s">
        <v>593</v>
      </c>
      <c r="BC3583" s="16" t="s">
        <v>593</v>
      </c>
      <c r="BD3583" s="16" t="s">
        <v>593</v>
      </c>
      <c r="BE3583" s="16" t="s">
        <v>593</v>
      </c>
      <c r="BF3583" s="16" t="s">
        <v>593</v>
      </c>
      <c r="BG3583" s="16" t="s">
        <v>593</v>
      </c>
      <c r="BH3583" s="16" t="s">
        <v>593</v>
      </c>
      <c r="BI3583" s="14">
        <f t="shared" si="1602"/>
        <v>245348</v>
      </c>
      <c r="BJ3583" s="14">
        <v>0</v>
      </c>
      <c r="BK3583" s="14">
        <f t="shared" si="1603"/>
        <v>245348</v>
      </c>
      <c r="BL3583" s="52">
        <v>0</v>
      </c>
      <c r="BM3583" s="15">
        <f t="shared" si="1604"/>
        <v>245348</v>
      </c>
    </row>
    <row r="3584" spans="1:65">
      <c r="A3584" s="8">
        <v>3582</v>
      </c>
      <c r="B3584" s="1" t="s">
        <v>44</v>
      </c>
      <c r="C3584" s="1">
        <v>1530</v>
      </c>
      <c r="D3584" s="1" t="s">
        <v>443</v>
      </c>
      <c r="E3584" s="1">
        <v>340000047</v>
      </c>
      <c r="F3584" s="1" t="s">
        <v>112</v>
      </c>
      <c r="G3584" s="1" t="s">
        <v>491</v>
      </c>
      <c r="H3584" s="1">
        <v>0</v>
      </c>
      <c r="I3584" s="1" t="s">
        <v>164</v>
      </c>
      <c r="J3584" s="1" t="s">
        <v>49</v>
      </c>
      <c r="K3584" s="1">
        <v>17406001</v>
      </c>
      <c r="L3584" s="1" t="s">
        <v>50</v>
      </c>
      <c r="M3584" s="1" t="s">
        <v>51</v>
      </c>
      <c r="N3584" s="1" t="s">
        <v>64</v>
      </c>
      <c r="O3584" s="1" t="s">
        <v>65</v>
      </c>
      <c r="P3584" s="1" t="s">
        <v>66</v>
      </c>
      <c r="Q3584" s="1" t="s">
        <v>67</v>
      </c>
      <c r="R3584" s="1" t="s">
        <v>87</v>
      </c>
      <c r="S3584" s="1" t="s">
        <v>88</v>
      </c>
      <c r="T3584" s="2">
        <v>43333</v>
      </c>
      <c r="U3584" s="2">
        <v>43333</v>
      </c>
      <c r="V3584" s="1" t="s">
        <v>52</v>
      </c>
      <c r="W3584" s="3">
        <v>1</v>
      </c>
      <c r="X3584" s="1" t="s">
        <v>53</v>
      </c>
      <c r="Y3584" s="4">
        <v>285745</v>
      </c>
      <c r="Z3584" s="4">
        <v>-37433</v>
      </c>
      <c r="AA3584" s="4">
        <v>0</v>
      </c>
      <c r="AB3584" s="4">
        <v>0</v>
      </c>
      <c r="AC3584" s="4">
        <v>0</v>
      </c>
      <c r="AD3584" s="4">
        <v>285745</v>
      </c>
      <c r="AE3584" s="5">
        <v>1685</v>
      </c>
      <c r="AF3584" s="1" t="s">
        <v>70</v>
      </c>
      <c r="AG3584" s="1" t="s">
        <v>71</v>
      </c>
      <c r="AH3584" s="1" t="s">
        <v>89</v>
      </c>
      <c r="AI3584" s="1" t="s">
        <v>57</v>
      </c>
      <c r="AJ3584" s="5">
        <v>10950</v>
      </c>
      <c r="AK3584" s="4">
        <v>-2964</v>
      </c>
      <c r="AL3584" s="4">
        <v>0</v>
      </c>
      <c r="AM3584" s="4">
        <v>0</v>
      </c>
      <c r="AN3584" s="4">
        <v>0</v>
      </c>
      <c r="AO3584" s="4">
        <v>-40397</v>
      </c>
      <c r="AP3584" s="4">
        <v>-40397</v>
      </c>
      <c r="AQ3584" s="4">
        <v>0</v>
      </c>
      <c r="AR3584" s="4">
        <v>245348</v>
      </c>
      <c r="AS3584" s="1" t="s">
        <v>52</v>
      </c>
      <c r="AT3584" s="9">
        <f t="shared" si="1597"/>
        <v>43333</v>
      </c>
      <c r="AU3584" s="9">
        <f t="shared" si="1598"/>
        <v>43313</v>
      </c>
      <c r="AV3584" s="9">
        <v>44798</v>
      </c>
      <c r="AW3584" s="11">
        <f t="shared" si="1599"/>
        <v>4.0136986301369859</v>
      </c>
      <c r="AX3584">
        <v>10</v>
      </c>
      <c r="AY3584" s="12">
        <v>0.05</v>
      </c>
      <c r="AZ3584">
        <f t="shared" si="1600"/>
        <v>9.5000000000000001E-2</v>
      </c>
      <c r="BA3584" s="13">
        <f t="shared" si="1601"/>
        <v>285745</v>
      </c>
      <c r="BB3584" s="16" t="s">
        <v>593</v>
      </c>
      <c r="BC3584" s="16" t="s">
        <v>593</v>
      </c>
      <c r="BD3584" s="16" t="s">
        <v>593</v>
      </c>
      <c r="BE3584" s="16" t="s">
        <v>593</v>
      </c>
      <c r="BF3584" s="16" t="s">
        <v>593</v>
      </c>
      <c r="BG3584" s="16" t="s">
        <v>593</v>
      </c>
      <c r="BH3584" s="16" t="s">
        <v>593</v>
      </c>
      <c r="BI3584" s="14">
        <f t="shared" si="1602"/>
        <v>245348</v>
      </c>
      <c r="BJ3584" s="14">
        <v>0</v>
      </c>
      <c r="BK3584" s="14">
        <f t="shared" si="1603"/>
        <v>245348</v>
      </c>
      <c r="BL3584" s="52">
        <v>0</v>
      </c>
      <c r="BM3584" s="15">
        <f t="shared" si="1604"/>
        <v>245348</v>
      </c>
    </row>
    <row r="3585" spans="1:65">
      <c r="A3585" s="8">
        <v>3583</v>
      </c>
      <c r="B3585" s="1" t="s">
        <v>44</v>
      </c>
      <c r="C3585" s="1">
        <v>1530</v>
      </c>
      <c r="D3585" s="1" t="s">
        <v>443</v>
      </c>
      <c r="E3585" s="1">
        <v>340000048</v>
      </c>
      <c r="F3585" s="1" t="s">
        <v>112</v>
      </c>
      <c r="G3585" s="1" t="s">
        <v>492</v>
      </c>
      <c r="H3585" s="1">
        <v>0</v>
      </c>
      <c r="I3585" s="1" t="s">
        <v>165</v>
      </c>
      <c r="J3585" s="1" t="s">
        <v>49</v>
      </c>
      <c r="K3585" s="1">
        <v>17406001</v>
      </c>
      <c r="L3585" s="1" t="s">
        <v>50</v>
      </c>
      <c r="M3585" s="1" t="s">
        <v>51</v>
      </c>
      <c r="N3585" s="1" t="s">
        <v>64</v>
      </c>
      <c r="O3585" s="1" t="s">
        <v>65</v>
      </c>
      <c r="P3585" s="1" t="s">
        <v>66</v>
      </c>
      <c r="Q3585" s="1" t="s">
        <v>67</v>
      </c>
      <c r="R3585" s="1" t="s">
        <v>87</v>
      </c>
      <c r="S3585" s="1" t="s">
        <v>88</v>
      </c>
      <c r="T3585" s="2">
        <v>43333</v>
      </c>
      <c r="U3585" s="2">
        <v>43333</v>
      </c>
      <c r="V3585" s="1" t="s">
        <v>52</v>
      </c>
      <c r="W3585" s="3">
        <v>1</v>
      </c>
      <c r="X3585" s="1" t="s">
        <v>53</v>
      </c>
      <c r="Y3585" s="4">
        <v>285745</v>
      </c>
      <c r="Z3585" s="4">
        <v>-37433</v>
      </c>
      <c r="AA3585" s="4">
        <v>0</v>
      </c>
      <c r="AB3585" s="4">
        <v>0</v>
      </c>
      <c r="AC3585" s="4">
        <v>0</v>
      </c>
      <c r="AD3585" s="4">
        <v>285745</v>
      </c>
      <c r="AE3585" s="5">
        <v>1685</v>
      </c>
      <c r="AF3585" s="1" t="s">
        <v>70</v>
      </c>
      <c r="AG3585" s="1" t="s">
        <v>71</v>
      </c>
      <c r="AH3585" s="1" t="s">
        <v>89</v>
      </c>
      <c r="AI3585" s="1" t="s">
        <v>57</v>
      </c>
      <c r="AJ3585" s="5">
        <v>10950</v>
      </c>
      <c r="AK3585" s="4">
        <v>-2964</v>
      </c>
      <c r="AL3585" s="4">
        <v>0</v>
      </c>
      <c r="AM3585" s="4">
        <v>0</v>
      </c>
      <c r="AN3585" s="4">
        <v>0</v>
      </c>
      <c r="AO3585" s="4">
        <v>-40397</v>
      </c>
      <c r="AP3585" s="4">
        <v>-40397</v>
      </c>
      <c r="AQ3585" s="4">
        <v>0</v>
      </c>
      <c r="AR3585" s="4">
        <v>245348</v>
      </c>
      <c r="AS3585" s="1" t="s">
        <v>52</v>
      </c>
      <c r="AT3585" s="9">
        <f t="shared" si="1597"/>
        <v>43333</v>
      </c>
      <c r="AU3585" s="9">
        <f t="shared" si="1598"/>
        <v>43313</v>
      </c>
      <c r="AV3585" s="9">
        <v>44798</v>
      </c>
      <c r="AW3585" s="11">
        <f t="shared" si="1599"/>
        <v>4.0136986301369859</v>
      </c>
      <c r="AX3585">
        <v>10</v>
      </c>
      <c r="AY3585" s="12">
        <v>0.05</v>
      </c>
      <c r="AZ3585">
        <f t="shared" si="1600"/>
        <v>9.5000000000000001E-2</v>
      </c>
      <c r="BA3585" s="13">
        <f t="shared" si="1601"/>
        <v>285745</v>
      </c>
      <c r="BB3585" s="16" t="s">
        <v>593</v>
      </c>
      <c r="BC3585" s="16" t="s">
        <v>593</v>
      </c>
      <c r="BD3585" s="16" t="s">
        <v>593</v>
      </c>
      <c r="BE3585" s="16" t="s">
        <v>593</v>
      </c>
      <c r="BF3585" s="16" t="s">
        <v>593</v>
      </c>
      <c r="BG3585" s="16" t="s">
        <v>593</v>
      </c>
      <c r="BH3585" s="16" t="s">
        <v>593</v>
      </c>
      <c r="BI3585" s="14">
        <f t="shared" si="1602"/>
        <v>245348</v>
      </c>
      <c r="BJ3585" s="14">
        <v>0</v>
      </c>
      <c r="BK3585" s="14">
        <f t="shared" si="1603"/>
        <v>245348</v>
      </c>
      <c r="BL3585" s="52">
        <v>0</v>
      </c>
      <c r="BM3585" s="15">
        <f t="shared" si="1604"/>
        <v>245348</v>
      </c>
    </row>
    <row r="3586" spans="1:65">
      <c r="A3586" s="8">
        <v>3584</v>
      </c>
      <c r="B3586" s="1" t="s">
        <v>44</v>
      </c>
      <c r="C3586" s="1">
        <v>1530</v>
      </c>
      <c r="D3586" s="1" t="s">
        <v>443</v>
      </c>
      <c r="E3586" s="1">
        <v>340000049</v>
      </c>
      <c r="F3586" s="1" t="s">
        <v>112</v>
      </c>
      <c r="G3586" s="1" t="s">
        <v>493</v>
      </c>
      <c r="H3586" s="1">
        <v>0</v>
      </c>
      <c r="I3586" s="1" t="s">
        <v>166</v>
      </c>
      <c r="J3586" s="1" t="s">
        <v>49</v>
      </c>
      <c r="K3586" s="1">
        <v>17406001</v>
      </c>
      <c r="L3586" s="1" t="s">
        <v>50</v>
      </c>
      <c r="M3586" s="1" t="s">
        <v>51</v>
      </c>
      <c r="N3586" s="1" t="s">
        <v>64</v>
      </c>
      <c r="O3586" s="1" t="s">
        <v>65</v>
      </c>
      <c r="P3586" s="1" t="s">
        <v>66</v>
      </c>
      <c r="Q3586" s="1" t="s">
        <v>67</v>
      </c>
      <c r="R3586" s="1" t="s">
        <v>87</v>
      </c>
      <c r="S3586" s="1" t="s">
        <v>88</v>
      </c>
      <c r="T3586" s="2">
        <v>43333</v>
      </c>
      <c r="U3586" s="2">
        <v>43333</v>
      </c>
      <c r="V3586" s="1" t="s">
        <v>52</v>
      </c>
      <c r="W3586" s="3">
        <v>1</v>
      </c>
      <c r="X3586" s="1" t="s">
        <v>53</v>
      </c>
      <c r="Y3586" s="4">
        <v>285745</v>
      </c>
      <c r="Z3586" s="4">
        <v>-37433</v>
      </c>
      <c r="AA3586" s="4">
        <v>0</v>
      </c>
      <c r="AB3586" s="4">
        <v>0</v>
      </c>
      <c r="AC3586" s="4">
        <v>0</v>
      </c>
      <c r="AD3586" s="4">
        <v>285745</v>
      </c>
      <c r="AE3586" s="5">
        <v>1685</v>
      </c>
      <c r="AF3586" s="1" t="s">
        <v>70</v>
      </c>
      <c r="AG3586" s="1" t="s">
        <v>71</v>
      </c>
      <c r="AH3586" s="1" t="s">
        <v>89</v>
      </c>
      <c r="AI3586" s="1" t="s">
        <v>57</v>
      </c>
      <c r="AJ3586" s="5">
        <v>10950</v>
      </c>
      <c r="AK3586" s="4">
        <v>-2964</v>
      </c>
      <c r="AL3586" s="4">
        <v>0</v>
      </c>
      <c r="AM3586" s="4">
        <v>0</v>
      </c>
      <c r="AN3586" s="4">
        <v>0</v>
      </c>
      <c r="AO3586" s="4">
        <v>-40397</v>
      </c>
      <c r="AP3586" s="4">
        <v>-40397</v>
      </c>
      <c r="AQ3586" s="4">
        <v>0</v>
      </c>
      <c r="AR3586" s="4">
        <v>245348</v>
      </c>
      <c r="AS3586" s="1" t="s">
        <v>52</v>
      </c>
      <c r="AT3586" s="9">
        <f t="shared" si="1597"/>
        <v>43333</v>
      </c>
      <c r="AU3586" s="9">
        <f t="shared" si="1598"/>
        <v>43313</v>
      </c>
      <c r="AV3586" s="9">
        <v>44798</v>
      </c>
      <c r="AW3586" s="11">
        <f t="shared" si="1599"/>
        <v>4.0136986301369859</v>
      </c>
      <c r="AX3586">
        <v>10</v>
      </c>
      <c r="AY3586" s="12">
        <v>0.05</v>
      </c>
      <c r="AZ3586">
        <f t="shared" si="1600"/>
        <v>9.5000000000000001E-2</v>
      </c>
      <c r="BA3586" s="13">
        <f t="shared" si="1601"/>
        <v>285745</v>
      </c>
      <c r="BB3586" s="16" t="s">
        <v>593</v>
      </c>
      <c r="BC3586" s="16" t="s">
        <v>593</v>
      </c>
      <c r="BD3586" s="16" t="s">
        <v>593</v>
      </c>
      <c r="BE3586" s="16" t="s">
        <v>593</v>
      </c>
      <c r="BF3586" s="16" t="s">
        <v>593</v>
      </c>
      <c r="BG3586" s="16" t="s">
        <v>593</v>
      </c>
      <c r="BH3586" s="16" t="s">
        <v>593</v>
      </c>
      <c r="BI3586" s="14">
        <f t="shared" si="1602"/>
        <v>245348</v>
      </c>
      <c r="BJ3586" s="14">
        <v>0</v>
      </c>
      <c r="BK3586" s="14">
        <f t="shared" si="1603"/>
        <v>245348</v>
      </c>
      <c r="BL3586" s="52">
        <v>0</v>
      </c>
      <c r="BM3586" s="15">
        <f t="shared" si="1604"/>
        <v>245348</v>
      </c>
    </row>
    <row r="3587" spans="1:65">
      <c r="A3587" s="8">
        <v>3585</v>
      </c>
      <c r="B3587" s="1" t="s">
        <v>44</v>
      </c>
      <c r="C3587" s="1">
        <v>1530</v>
      </c>
      <c r="D3587" s="1" t="s">
        <v>443</v>
      </c>
      <c r="E3587" s="1">
        <v>340000050</v>
      </c>
      <c r="F3587" s="1" t="s">
        <v>112</v>
      </c>
      <c r="G3587" s="1" t="s">
        <v>494</v>
      </c>
      <c r="H3587" s="1">
        <v>0</v>
      </c>
      <c r="I3587" s="1" t="s">
        <v>167</v>
      </c>
      <c r="J3587" s="1" t="s">
        <v>49</v>
      </c>
      <c r="K3587" s="1">
        <v>17406001</v>
      </c>
      <c r="L3587" s="1" t="s">
        <v>50</v>
      </c>
      <c r="M3587" s="1" t="s">
        <v>51</v>
      </c>
      <c r="N3587" s="1" t="s">
        <v>64</v>
      </c>
      <c r="O3587" s="1" t="s">
        <v>65</v>
      </c>
      <c r="P3587" s="1" t="s">
        <v>66</v>
      </c>
      <c r="Q3587" s="1" t="s">
        <v>67</v>
      </c>
      <c r="R3587" s="1" t="s">
        <v>87</v>
      </c>
      <c r="S3587" s="1" t="s">
        <v>88</v>
      </c>
      <c r="T3587" s="2">
        <v>43333</v>
      </c>
      <c r="U3587" s="2">
        <v>43333</v>
      </c>
      <c r="V3587" s="1" t="s">
        <v>52</v>
      </c>
      <c r="W3587" s="3">
        <v>1</v>
      </c>
      <c r="X3587" s="1" t="s">
        <v>53</v>
      </c>
      <c r="Y3587" s="4">
        <v>285745</v>
      </c>
      <c r="Z3587" s="4">
        <v>-37433</v>
      </c>
      <c r="AA3587" s="4">
        <v>0</v>
      </c>
      <c r="AB3587" s="4">
        <v>0</v>
      </c>
      <c r="AC3587" s="4">
        <v>0</v>
      </c>
      <c r="AD3587" s="4">
        <v>285745</v>
      </c>
      <c r="AE3587" s="5">
        <v>1685</v>
      </c>
      <c r="AF3587" s="1" t="s">
        <v>70</v>
      </c>
      <c r="AG3587" s="1" t="s">
        <v>71</v>
      </c>
      <c r="AH3587" s="1" t="s">
        <v>89</v>
      </c>
      <c r="AI3587" s="1" t="s">
        <v>57</v>
      </c>
      <c r="AJ3587" s="5">
        <v>10950</v>
      </c>
      <c r="AK3587" s="4">
        <v>-2964</v>
      </c>
      <c r="AL3587" s="4">
        <v>0</v>
      </c>
      <c r="AM3587" s="4">
        <v>0</v>
      </c>
      <c r="AN3587" s="4">
        <v>0</v>
      </c>
      <c r="AO3587" s="4">
        <v>-40397</v>
      </c>
      <c r="AP3587" s="4">
        <v>-40397</v>
      </c>
      <c r="AQ3587" s="4">
        <v>0</v>
      </c>
      <c r="AR3587" s="4">
        <v>245348</v>
      </c>
      <c r="AS3587" s="1" t="s">
        <v>52</v>
      </c>
      <c r="AT3587" s="9">
        <f t="shared" si="1597"/>
        <v>43333</v>
      </c>
      <c r="AU3587" s="9">
        <f t="shared" si="1598"/>
        <v>43313</v>
      </c>
      <c r="AV3587" s="9">
        <v>44798</v>
      </c>
      <c r="AW3587" s="11">
        <f t="shared" si="1599"/>
        <v>4.0136986301369859</v>
      </c>
      <c r="AX3587">
        <v>10</v>
      </c>
      <c r="AY3587" s="12">
        <v>0.05</v>
      </c>
      <c r="AZ3587">
        <f t="shared" si="1600"/>
        <v>9.5000000000000001E-2</v>
      </c>
      <c r="BA3587" s="13">
        <f t="shared" si="1601"/>
        <v>285745</v>
      </c>
      <c r="BB3587" s="16" t="s">
        <v>593</v>
      </c>
      <c r="BC3587" s="16" t="s">
        <v>593</v>
      </c>
      <c r="BD3587" s="16" t="s">
        <v>593</v>
      </c>
      <c r="BE3587" s="16" t="s">
        <v>593</v>
      </c>
      <c r="BF3587" s="16" t="s">
        <v>593</v>
      </c>
      <c r="BG3587" s="16" t="s">
        <v>593</v>
      </c>
      <c r="BH3587" s="16" t="s">
        <v>593</v>
      </c>
      <c r="BI3587" s="14">
        <f t="shared" si="1602"/>
        <v>245348</v>
      </c>
      <c r="BJ3587" s="14">
        <v>0</v>
      </c>
      <c r="BK3587" s="14">
        <f t="shared" si="1603"/>
        <v>245348</v>
      </c>
      <c r="BL3587" s="52">
        <v>0</v>
      </c>
      <c r="BM3587" s="15">
        <f t="shared" si="1604"/>
        <v>245348</v>
      </c>
    </row>
    <row r="3588" spans="1:65">
      <c r="A3588" s="8">
        <v>3586</v>
      </c>
      <c r="B3588" s="1" t="s">
        <v>44</v>
      </c>
      <c r="C3588" s="1">
        <v>1530</v>
      </c>
      <c r="D3588" s="1" t="s">
        <v>443</v>
      </c>
      <c r="E3588" s="1">
        <v>340000051</v>
      </c>
      <c r="F3588" s="1" t="s">
        <v>112</v>
      </c>
      <c r="G3588" s="1" t="s">
        <v>495</v>
      </c>
      <c r="H3588" s="1">
        <v>0</v>
      </c>
      <c r="I3588" s="1" t="s">
        <v>168</v>
      </c>
      <c r="J3588" s="1" t="s">
        <v>49</v>
      </c>
      <c r="K3588" s="1">
        <v>17406001</v>
      </c>
      <c r="L3588" s="1" t="s">
        <v>50</v>
      </c>
      <c r="M3588" s="1" t="s">
        <v>51</v>
      </c>
      <c r="N3588" s="1" t="s">
        <v>64</v>
      </c>
      <c r="O3588" s="1" t="s">
        <v>65</v>
      </c>
      <c r="P3588" s="1" t="s">
        <v>66</v>
      </c>
      <c r="Q3588" s="1" t="s">
        <v>67</v>
      </c>
      <c r="R3588" s="1" t="s">
        <v>87</v>
      </c>
      <c r="S3588" s="1" t="s">
        <v>88</v>
      </c>
      <c r="T3588" s="2">
        <v>43333</v>
      </c>
      <c r="U3588" s="2">
        <v>43333</v>
      </c>
      <c r="V3588" s="1" t="s">
        <v>52</v>
      </c>
      <c r="W3588" s="3">
        <v>1</v>
      </c>
      <c r="X3588" s="1" t="s">
        <v>53</v>
      </c>
      <c r="Y3588" s="4">
        <v>285745</v>
      </c>
      <c r="Z3588" s="4">
        <v>-37433</v>
      </c>
      <c r="AA3588" s="4">
        <v>0</v>
      </c>
      <c r="AB3588" s="4">
        <v>0</v>
      </c>
      <c r="AC3588" s="4">
        <v>0</v>
      </c>
      <c r="AD3588" s="4">
        <v>285745</v>
      </c>
      <c r="AE3588" s="5">
        <v>1685</v>
      </c>
      <c r="AF3588" s="1" t="s">
        <v>70</v>
      </c>
      <c r="AG3588" s="1" t="s">
        <v>71</v>
      </c>
      <c r="AH3588" s="1" t="s">
        <v>89</v>
      </c>
      <c r="AI3588" s="1" t="s">
        <v>57</v>
      </c>
      <c r="AJ3588" s="5">
        <v>10950</v>
      </c>
      <c r="AK3588" s="4">
        <v>-2964</v>
      </c>
      <c r="AL3588" s="4">
        <v>0</v>
      </c>
      <c r="AM3588" s="4">
        <v>0</v>
      </c>
      <c r="AN3588" s="4">
        <v>0</v>
      </c>
      <c r="AO3588" s="4">
        <v>-40397</v>
      </c>
      <c r="AP3588" s="4">
        <v>-40397</v>
      </c>
      <c r="AQ3588" s="4">
        <v>0</v>
      </c>
      <c r="AR3588" s="4">
        <v>245348</v>
      </c>
      <c r="AS3588" s="1" t="s">
        <v>52</v>
      </c>
      <c r="AT3588" s="9">
        <f t="shared" ref="AT3588:AT3651" si="1605">T3588</f>
        <v>43333</v>
      </c>
      <c r="AU3588" s="9">
        <f t="shared" ref="AU3588:AU3651" si="1606">DATE(YEAR(AT3588),MONTH(AT3588),DAY(1))</f>
        <v>43313</v>
      </c>
      <c r="AV3588" s="9">
        <v>44798</v>
      </c>
      <c r="AW3588" s="11">
        <f t="shared" ref="AW3588:AW3651" si="1607">(AV3588-AT3588)/365</f>
        <v>4.0136986301369859</v>
      </c>
      <c r="AX3588">
        <v>10</v>
      </c>
      <c r="AY3588" s="12">
        <v>0.05</v>
      </c>
      <c r="AZ3588">
        <f t="shared" ref="AZ3588:AZ3651" si="1608">(1-AY3588)/AX3588</f>
        <v>9.5000000000000001E-2</v>
      </c>
      <c r="BA3588" s="13">
        <f t="shared" ref="BA3588:BA3651" si="1609">Y3588</f>
        <v>285745</v>
      </c>
      <c r="BB3588" s="16" t="s">
        <v>593</v>
      </c>
      <c r="BC3588" s="16" t="s">
        <v>593</v>
      </c>
      <c r="BD3588" s="16" t="s">
        <v>593</v>
      </c>
      <c r="BE3588" s="16" t="s">
        <v>593</v>
      </c>
      <c r="BF3588" s="16" t="s">
        <v>593</v>
      </c>
      <c r="BG3588" s="16" t="s">
        <v>593</v>
      </c>
      <c r="BH3588" s="16" t="s">
        <v>593</v>
      </c>
      <c r="BI3588" s="14">
        <f t="shared" si="1602"/>
        <v>245348</v>
      </c>
      <c r="BJ3588" s="14">
        <v>0</v>
      </c>
      <c r="BK3588" s="14">
        <f t="shared" si="1603"/>
        <v>245348</v>
      </c>
      <c r="BL3588" s="52">
        <v>0</v>
      </c>
      <c r="BM3588" s="15">
        <f t="shared" si="1604"/>
        <v>245348</v>
      </c>
    </row>
    <row r="3589" spans="1:65">
      <c r="A3589" s="8">
        <v>3587</v>
      </c>
      <c r="B3589" s="1" t="s">
        <v>44</v>
      </c>
      <c r="C3589" s="1">
        <v>1530</v>
      </c>
      <c r="D3589" s="1" t="s">
        <v>443</v>
      </c>
      <c r="E3589" s="1">
        <v>340000052</v>
      </c>
      <c r="F3589" s="1" t="s">
        <v>112</v>
      </c>
      <c r="G3589" s="1" t="s">
        <v>496</v>
      </c>
      <c r="H3589" s="1">
        <v>0</v>
      </c>
      <c r="I3589" s="1" t="s">
        <v>169</v>
      </c>
      <c r="J3589" s="1" t="s">
        <v>49</v>
      </c>
      <c r="K3589" s="1">
        <v>17406001</v>
      </c>
      <c r="L3589" s="1" t="s">
        <v>50</v>
      </c>
      <c r="M3589" s="1" t="s">
        <v>51</v>
      </c>
      <c r="N3589" s="1" t="s">
        <v>64</v>
      </c>
      <c r="O3589" s="1" t="s">
        <v>65</v>
      </c>
      <c r="P3589" s="1" t="s">
        <v>66</v>
      </c>
      <c r="Q3589" s="1" t="s">
        <v>67</v>
      </c>
      <c r="R3589" s="1" t="s">
        <v>87</v>
      </c>
      <c r="S3589" s="1" t="s">
        <v>88</v>
      </c>
      <c r="T3589" s="2">
        <v>43333</v>
      </c>
      <c r="U3589" s="2">
        <v>43333</v>
      </c>
      <c r="V3589" s="1" t="s">
        <v>52</v>
      </c>
      <c r="W3589" s="3">
        <v>1</v>
      </c>
      <c r="X3589" s="1" t="s">
        <v>53</v>
      </c>
      <c r="Y3589" s="4">
        <v>285745</v>
      </c>
      <c r="Z3589" s="4">
        <v>-37433</v>
      </c>
      <c r="AA3589" s="4">
        <v>0</v>
      </c>
      <c r="AB3589" s="4">
        <v>0</v>
      </c>
      <c r="AC3589" s="4">
        <v>0</v>
      </c>
      <c r="AD3589" s="4">
        <v>285745</v>
      </c>
      <c r="AE3589" s="5">
        <v>1685</v>
      </c>
      <c r="AF3589" s="1" t="s">
        <v>70</v>
      </c>
      <c r="AG3589" s="1" t="s">
        <v>71</v>
      </c>
      <c r="AH3589" s="1" t="s">
        <v>89</v>
      </c>
      <c r="AI3589" s="1" t="s">
        <v>57</v>
      </c>
      <c r="AJ3589" s="5">
        <v>10950</v>
      </c>
      <c r="AK3589" s="4">
        <v>-2964</v>
      </c>
      <c r="AL3589" s="4">
        <v>0</v>
      </c>
      <c r="AM3589" s="4">
        <v>0</v>
      </c>
      <c r="AN3589" s="4">
        <v>0</v>
      </c>
      <c r="AO3589" s="4">
        <v>-40397</v>
      </c>
      <c r="AP3589" s="4">
        <v>-40397</v>
      </c>
      <c r="AQ3589" s="4">
        <v>0</v>
      </c>
      <c r="AR3589" s="4">
        <v>245348</v>
      </c>
      <c r="AS3589" s="1" t="s">
        <v>52</v>
      </c>
      <c r="AT3589" s="9">
        <f t="shared" si="1605"/>
        <v>43333</v>
      </c>
      <c r="AU3589" s="9">
        <f t="shared" si="1606"/>
        <v>43313</v>
      </c>
      <c r="AV3589" s="9">
        <v>44798</v>
      </c>
      <c r="AW3589" s="11">
        <f t="shared" si="1607"/>
        <v>4.0136986301369859</v>
      </c>
      <c r="AX3589">
        <v>10</v>
      </c>
      <c r="AY3589" s="12">
        <v>0.05</v>
      </c>
      <c r="AZ3589">
        <f t="shared" si="1608"/>
        <v>9.5000000000000001E-2</v>
      </c>
      <c r="BA3589" s="13">
        <f t="shared" si="1609"/>
        <v>285745</v>
      </c>
      <c r="BB3589" s="16" t="s">
        <v>593</v>
      </c>
      <c r="BC3589" s="16" t="s">
        <v>593</v>
      </c>
      <c r="BD3589" s="16" t="s">
        <v>593</v>
      </c>
      <c r="BE3589" s="16" t="s">
        <v>593</v>
      </c>
      <c r="BF3589" s="16" t="s">
        <v>593</v>
      </c>
      <c r="BG3589" s="16" t="s">
        <v>593</v>
      </c>
      <c r="BH3589" s="16" t="s">
        <v>593</v>
      </c>
      <c r="BI3589" s="14">
        <f t="shared" si="1602"/>
        <v>245348</v>
      </c>
      <c r="BJ3589" s="14">
        <v>0</v>
      </c>
      <c r="BK3589" s="14">
        <f t="shared" si="1603"/>
        <v>245348</v>
      </c>
      <c r="BL3589" s="52">
        <v>0</v>
      </c>
      <c r="BM3589" s="15">
        <f t="shared" si="1604"/>
        <v>245348</v>
      </c>
    </row>
    <row r="3590" spans="1:65">
      <c r="A3590" s="8">
        <v>3588</v>
      </c>
      <c r="B3590" s="1" t="s">
        <v>44</v>
      </c>
      <c r="C3590" s="1">
        <v>1530</v>
      </c>
      <c r="D3590" s="1" t="s">
        <v>443</v>
      </c>
      <c r="E3590" s="1">
        <v>340000053</v>
      </c>
      <c r="F3590" s="1" t="s">
        <v>112</v>
      </c>
      <c r="G3590" s="1" t="s">
        <v>497</v>
      </c>
      <c r="H3590" s="1">
        <v>0</v>
      </c>
      <c r="I3590" s="1" t="s">
        <v>170</v>
      </c>
      <c r="J3590" s="1" t="s">
        <v>49</v>
      </c>
      <c r="K3590" s="1">
        <v>17406001</v>
      </c>
      <c r="L3590" s="1" t="s">
        <v>50</v>
      </c>
      <c r="M3590" s="1" t="s">
        <v>51</v>
      </c>
      <c r="N3590" s="1" t="s">
        <v>64</v>
      </c>
      <c r="O3590" s="1" t="s">
        <v>65</v>
      </c>
      <c r="P3590" s="1" t="s">
        <v>66</v>
      </c>
      <c r="Q3590" s="1" t="s">
        <v>67</v>
      </c>
      <c r="R3590" s="1" t="s">
        <v>87</v>
      </c>
      <c r="S3590" s="1" t="s">
        <v>88</v>
      </c>
      <c r="T3590" s="2">
        <v>43333</v>
      </c>
      <c r="U3590" s="2">
        <v>43333</v>
      </c>
      <c r="V3590" s="1" t="s">
        <v>52</v>
      </c>
      <c r="W3590" s="3">
        <v>1</v>
      </c>
      <c r="X3590" s="1" t="s">
        <v>53</v>
      </c>
      <c r="Y3590" s="4">
        <v>285745</v>
      </c>
      <c r="Z3590" s="4">
        <v>-37433</v>
      </c>
      <c r="AA3590" s="4">
        <v>0</v>
      </c>
      <c r="AB3590" s="4">
        <v>0</v>
      </c>
      <c r="AC3590" s="4">
        <v>0</v>
      </c>
      <c r="AD3590" s="4">
        <v>285745</v>
      </c>
      <c r="AE3590" s="5">
        <v>1685</v>
      </c>
      <c r="AF3590" s="1" t="s">
        <v>70</v>
      </c>
      <c r="AG3590" s="1" t="s">
        <v>71</v>
      </c>
      <c r="AH3590" s="1" t="s">
        <v>89</v>
      </c>
      <c r="AI3590" s="1" t="s">
        <v>57</v>
      </c>
      <c r="AJ3590" s="5">
        <v>10950</v>
      </c>
      <c r="AK3590" s="4">
        <v>-2964</v>
      </c>
      <c r="AL3590" s="4">
        <v>0</v>
      </c>
      <c r="AM3590" s="4">
        <v>0</v>
      </c>
      <c r="AN3590" s="4">
        <v>0</v>
      </c>
      <c r="AO3590" s="4">
        <v>-40397</v>
      </c>
      <c r="AP3590" s="4">
        <v>-40397</v>
      </c>
      <c r="AQ3590" s="4">
        <v>0</v>
      </c>
      <c r="AR3590" s="4">
        <v>245348</v>
      </c>
      <c r="AS3590" s="1" t="s">
        <v>52</v>
      </c>
      <c r="AT3590" s="9">
        <f t="shared" si="1605"/>
        <v>43333</v>
      </c>
      <c r="AU3590" s="9">
        <f t="shared" si="1606"/>
        <v>43313</v>
      </c>
      <c r="AV3590" s="9">
        <v>44798</v>
      </c>
      <c r="AW3590" s="11">
        <f t="shared" si="1607"/>
        <v>4.0136986301369859</v>
      </c>
      <c r="AX3590">
        <v>10</v>
      </c>
      <c r="AY3590" s="12">
        <v>0.05</v>
      </c>
      <c r="AZ3590">
        <f t="shared" si="1608"/>
        <v>9.5000000000000001E-2</v>
      </c>
      <c r="BA3590" s="13">
        <f t="shared" si="1609"/>
        <v>285745</v>
      </c>
      <c r="BB3590" s="16" t="s">
        <v>593</v>
      </c>
      <c r="BC3590" s="16" t="s">
        <v>593</v>
      </c>
      <c r="BD3590" s="16" t="s">
        <v>593</v>
      </c>
      <c r="BE3590" s="16" t="s">
        <v>593</v>
      </c>
      <c r="BF3590" s="16" t="s">
        <v>593</v>
      </c>
      <c r="BG3590" s="16" t="s">
        <v>593</v>
      </c>
      <c r="BH3590" s="16" t="s">
        <v>593</v>
      </c>
      <c r="BI3590" s="14">
        <f t="shared" si="1602"/>
        <v>245348</v>
      </c>
      <c r="BJ3590" s="14">
        <v>0</v>
      </c>
      <c r="BK3590" s="14">
        <f t="shared" si="1603"/>
        <v>245348</v>
      </c>
      <c r="BL3590" s="52">
        <v>0</v>
      </c>
      <c r="BM3590" s="15">
        <f t="shared" si="1604"/>
        <v>245348</v>
      </c>
    </row>
    <row r="3591" spans="1:65">
      <c r="A3591" s="8">
        <v>3589</v>
      </c>
      <c r="B3591" s="1" t="s">
        <v>44</v>
      </c>
      <c r="C3591" s="1">
        <v>1530</v>
      </c>
      <c r="D3591" s="1" t="s">
        <v>443</v>
      </c>
      <c r="E3591" s="1">
        <v>340000054</v>
      </c>
      <c r="F3591" s="1" t="s">
        <v>112</v>
      </c>
      <c r="G3591" s="1" t="s">
        <v>498</v>
      </c>
      <c r="H3591" s="1">
        <v>0</v>
      </c>
      <c r="I3591" s="1" t="s">
        <v>171</v>
      </c>
      <c r="J3591" s="1" t="s">
        <v>49</v>
      </c>
      <c r="K3591" s="1">
        <v>17406001</v>
      </c>
      <c r="L3591" s="1" t="s">
        <v>50</v>
      </c>
      <c r="M3591" s="1" t="s">
        <v>51</v>
      </c>
      <c r="N3591" s="1" t="s">
        <v>64</v>
      </c>
      <c r="O3591" s="1" t="s">
        <v>65</v>
      </c>
      <c r="P3591" s="1" t="s">
        <v>66</v>
      </c>
      <c r="Q3591" s="1" t="s">
        <v>67</v>
      </c>
      <c r="R3591" s="1" t="s">
        <v>87</v>
      </c>
      <c r="S3591" s="1" t="s">
        <v>88</v>
      </c>
      <c r="T3591" s="2">
        <v>43333</v>
      </c>
      <c r="U3591" s="2">
        <v>43333</v>
      </c>
      <c r="V3591" s="1" t="s">
        <v>52</v>
      </c>
      <c r="W3591" s="3">
        <v>1</v>
      </c>
      <c r="X3591" s="1" t="s">
        <v>53</v>
      </c>
      <c r="Y3591" s="4">
        <v>285744</v>
      </c>
      <c r="Z3591" s="4">
        <v>-37433</v>
      </c>
      <c r="AA3591" s="4">
        <v>0</v>
      </c>
      <c r="AB3591" s="4">
        <v>0</v>
      </c>
      <c r="AC3591" s="4">
        <v>0</v>
      </c>
      <c r="AD3591" s="4">
        <v>285744</v>
      </c>
      <c r="AE3591" s="5">
        <v>1685</v>
      </c>
      <c r="AF3591" s="1" t="s">
        <v>70</v>
      </c>
      <c r="AG3591" s="1" t="s">
        <v>71</v>
      </c>
      <c r="AH3591" s="1" t="s">
        <v>89</v>
      </c>
      <c r="AI3591" s="1" t="s">
        <v>57</v>
      </c>
      <c r="AJ3591" s="5">
        <v>10950</v>
      </c>
      <c r="AK3591" s="4">
        <v>-2964</v>
      </c>
      <c r="AL3591" s="4">
        <v>0</v>
      </c>
      <c r="AM3591" s="4">
        <v>0</v>
      </c>
      <c r="AN3591" s="4">
        <v>0</v>
      </c>
      <c r="AO3591" s="4">
        <v>-40397</v>
      </c>
      <c r="AP3591" s="4">
        <v>-40397</v>
      </c>
      <c r="AQ3591" s="4">
        <v>0</v>
      </c>
      <c r="AR3591" s="4">
        <v>245347</v>
      </c>
      <c r="AS3591" s="1" t="s">
        <v>52</v>
      </c>
      <c r="AT3591" s="9">
        <f t="shared" si="1605"/>
        <v>43333</v>
      </c>
      <c r="AU3591" s="9">
        <f t="shared" si="1606"/>
        <v>43313</v>
      </c>
      <c r="AV3591" s="9">
        <v>44798</v>
      </c>
      <c r="AW3591" s="11">
        <f t="shared" si="1607"/>
        <v>4.0136986301369859</v>
      </c>
      <c r="AX3591">
        <v>10</v>
      </c>
      <c r="AY3591" s="12">
        <v>0.05</v>
      </c>
      <c r="AZ3591">
        <f t="shared" si="1608"/>
        <v>9.5000000000000001E-2</v>
      </c>
      <c r="BA3591" s="13">
        <f t="shared" si="1609"/>
        <v>285744</v>
      </c>
      <c r="BB3591" s="16" t="s">
        <v>593</v>
      </c>
      <c r="BC3591" s="16" t="s">
        <v>593</v>
      </c>
      <c r="BD3591" s="16" t="s">
        <v>593</v>
      </c>
      <c r="BE3591" s="16" t="s">
        <v>593</v>
      </c>
      <c r="BF3591" s="16" t="s">
        <v>593</v>
      </c>
      <c r="BG3591" s="16" t="s">
        <v>593</v>
      </c>
      <c r="BH3591" s="16" t="s">
        <v>593</v>
      </c>
      <c r="BI3591" s="14">
        <f t="shared" si="1602"/>
        <v>245347</v>
      </c>
      <c r="BJ3591" s="14">
        <v>0</v>
      </c>
      <c r="BK3591" s="14">
        <f t="shared" si="1603"/>
        <v>245347</v>
      </c>
      <c r="BL3591" s="52">
        <v>0</v>
      </c>
      <c r="BM3591" s="15">
        <f t="shared" si="1604"/>
        <v>245347</v>
      </c>
    </row>
    <row r="3592" spans="1:65">
      <c r="A3592" s="8">
        <v>3590</v>
      </c>
      <c r="B3592" s="1" t="s">
        <v>44</v>
      </c>
      <c r="C3592" s="1">
        <v>1530</v>
      </c>
      <c r="D3592" s="1" t="s">
        <v>443</v>
      </c>
      <c r="E3592" s="1">
        <v>340000055</v>
      </c>
      <c r="F3592" s="1" t="s">
        <v>112</v>
      </c>
      <c r="G3592" s="1" t="s">
        <v>499</v>
      </c>
      <c r="H3592" s="1">
        <v>0</v>
      </c>
      <c r="I3592" s="1" t="s">
        <v>172</v>
      </c>
      <c r="J3592" s="1" t="s">
        <v>49</v>
      </c>
      <c r="K3592" s="1">
        <v>17406001</v>
      </c>
      <c r="L3592" s="1" t="s">
        <v>50</v>
      </c>
      <c r="M3592" s="1" t="s">
        <v>51</v>
      </c>
      <c r="N3592" s="1" t="s">
        <v>64</v>
      </c>
      <c r="O3592" s="1" t="s">
        <v>65</v>
      </c>
      <c r="P3592" s="1" t="s">
        <v>66</v>
      </c>
      <c r="Q3592" s="1" t="s">
        <v>67</v>
      </c>
      <c r="R3592" s="1" t="s">
        <v>87</v>
      </c>
      <c r="S3592" s="1" t="s">
        <v>88</v>
      </c>
      <c r="T3592" s="2">
        <v>43333</v>
      </c>
      <c r="U3592" s="2">
        <v>43333</v>
      </c>
      <c r="V3592" s="1" t="s">
        <v>52</v>
      </c>
      <c r="W3592" s="3">
        <v>1</v>
      </c>
      <c r="X3592" s="1" t="s">
        <v>53</v>
      </c>
      <c r="Y3592" s="4">
        <v>285744</v>
      </c>
      <c r="Z3592" s="4">
        <v>-37433</v>
      </c>
      <c r="AA3592" s="4">
        <v>0</v>
      </c>
      <c r="AB3592" s="4">
        <v>0</v>
      </c>
      <c r="AC3592" s="4">
        <v>0</v>
      </c>
      <c r="AD3592" s="4">
        <v>285744</v>
      </c>
      <c r="AE3592" s="5">
        <v>1685</v>
      </c>
      <c r="AF3592" s="1" t="s">
        <v>70</v>
      </c>
      <c r="AG3592" s="1" t="s">
        <v>71</v>
      </c>
      <c r="AH3592" s="1" t="s">
        <v>89</v>
      </c>
      <c r="AI3592" s="1" t="s">
        <v>57</v>
      </c>
      <c r="AJ3592" s="5">
        <v>10950</v>
      </c>
      <c r="AK3592" s="4">
        <v>-2964</v>
      </c>
      <c r="AL3592" s="4">
        <v>0</v>
      </c>
      <c r="AM3592" s="4">
        <v>0</v>
      </c>
      <c r="AN3592" s="4">
        <v>0</v>
      </c>
      <c r="AO3592" s="4">
        <v>-40397</v>
      </c>
      <c r="AP3592" s="4">
        <v>-40397</v>
      </c>
      <c r="AQ3592" s="4">
        <v>0</v>
      </c>
      <c r="AR3592" s="4">
        <v>245347</v>
      </c>
      <c r="AS3592" s="1" t="s">
        <v>52</v>
      </c>
      <c r="AT3592" s="9">
        <f t="shared" si="1605"/>
        <v>43333</v>
      </c>
      <c r="AU3592" s="9">
        <f t="shared" si="1606"/>
        <v>43313</v>
      </c>
      <c r="AV3592" s="9">
        <v>44798</v>
      </c>
      <c r="AW3592" s="11">
        <f t="shared" si="1607"/>
        <v>4.0136986301369859</v>
      </c>
      <c r="AX3592">
        <v>10</v>
      </c>
      <c r="AY3592" s="12">
        <v>0.05</v>
      </c>
      <c r="AZ3592">
        <f t="shared" si="1608"/>
        <v>9.5000000000000001E-2</v>
      </c>
      <c r="BA3592" s="13">
        <f t="shared" si="1609"/>
        <v>285744</v>
      </c>
      <c r="BB3592" s="16" t="s">
        <v>593</v>
      </c>
      <c r="BC3592" s="16" t="s">
        <v>593</v>
      </c>
      <c r="BD3592" s="16" t="s">
        <v>593</v>
      </c>
      <c r="BE3592" s="16" t="s">
        <v>593</v>
      </c>
      <c r="BF3592" s="16" t="s">
        <v>593</v>
      </c>
      <c r="BG3592" s="16" t="s">
        <v>593</v>
      </c>
      <c r="BH3592" s="16" t="s">
        <v>593</v>
      </c>
      <c r="BI3592" s="14">
        <f t="shared" si="1602"/>
        <v>245347</v>
      </c>
      <c r="BJ3592" s="14">
        <v>0</v>
      </c>
      <c r="BK3592" s="14">
        <f t="shared" si="1603"/>
        <v>245347</v>
      </c>
      <c r="BL3592" s="52">
        <v>0</v>
      </c>
      <c r="BM3592" s="15">
        <f t="shared" si="1604"/>
        <v>245347</v>
      </c>
    </row>
    <row r="3593" spans="1:65">
      <c r="A3593" s="8">
        <v>3591</v>
      </c>
      <c r="B3593" s="1" t="s">
        <v>44</v>
      </c>
      <c r="C3593" s="1">
        <v>1530</v>
      </c>
      <c r="D3593" s="1" t="s">
        <v>443</v>
      </c>
      <c r="E3593" s="1">
        <v>340000056</v>
      </c>
      <c r="F3593" s="1" t="s">
        <v>112</v>
      </c>
      <c r="G3593" s="1" t="s">
        <v>500</v>
      </c>
      <c r="H3593" s="1">
        <v>0</v>
      </c>
      <c r="I3593" s="1" t="s">
        <v>173</v>
      </c>
      <c r="J3593" s="1" t="s">
        <v>49</v>
      </c>
      <c r="K3593" s="1">
        <v>17406001</v>
      </c>
      <c r="L3593" s="1" t="s">
        <v>50</v>
      </c>
      <c r="M3593" s="1" t="s">
        <v>51</v>
      </c>
      <c r="N3593" s="1" t="s">
        <v>64</v>
      </c>
      <c r="O3593" s="1" t="s">
        <v>65</v>
      </c>
      <c r="P3593" s="1" t="s">
        <v>66</v>
      </c>
      <c r="Q3593" s="1" t="s">
        <v>67</v>
      </c>
      <c r="R3593" s="1" t="s">
        <v>87</v>
      </c>
      <c r="S3593" s="1" t="s">
        <v>88</v>
      </c>
      <c r="T3593" s="2">
        <v>43333</v>
      </c>
      <c r="U3593" s="2">
        <v>43333</v>
      </c>
      <c r="V3593" s="1" t="s">
        <v>52</v>
      </c>
      <c r="W3593" s="3">
        <v>1</v>
      </c>
      <c r="X3593" s="1" t="s">
        <v>53</v>
      </c>
      <c r="Y3593" s="4">
        <v>285744</v>
      </c>
      <c r="Z3593" s="4">
        <v>-37433</v>
      </c>
      <c r="AA3593" s="4">
        <v>0</v>
      </c>
      <c r="AB3593" s="4">
        <v>0</v>
      </c>
      <c r="AC3593" s="4">
        <v>0</v>
      </c>
      <c r="AD3593" s="4">
        <v>285744</v>
      </c>
      <c r="AE3593" s="5">
        <v>1685</v>
      </c>
      <c r="AF3593" s="1" t="s">
        <v>70</v>
      </c>
      <c r="AG3593" s="1" t="s">
        <v>71</v>
      </c>
      <c r="AH3593" s="1" t="s">
        <v>89</v>
      </c>
      <c r="AI3593" s="1" t="s">
        <v>57</v>
      </c>
      <c r="AJ3593" s="5">
        <v>10950</v>
      </c>
      <c r="AK3593" s="4">
        <v>-2964</v>
      </c>
      <c r="AL3593" s="4">
        <v>0</v>
      </c>
      <c r="AM3593" s="4">
        <v>0</v>
      </c>
      <c r="AN3593" s="4">
        <v>0</v>
      </c>
      <c r="AO3593" s="4">
        <v>-40397</v>
      </c>
      <c r="AP3593" s="4">
        <v>-40397</v>
      </c>
      <c r="AQ3593" s="4">
        <v>0</v>
      </c>
      <c r="AR3593" s="4">
        <v>245347</v>
      </c>
      <c r="AS3593" s="1" t="s">
        <v>52</v>
      </c>
      <c r="AT3593" s="9">
        <f t="shared" si="1605"/>
        <v>43333</v>
      </c>
      <c r="AU3593" s="9">
        <f t="shared" si="1606"/>
        <v>43313</v>
      </c>
      <c r="AV3593" s="9">
        <v>44798</v>
      </c>
      <c r="AW3593" s="11">
        <f t="shared" si="1607"/>
        <v>4.0136986301369859</v>
      </c>
      <c r="AX3593">
        <v>10</v>
      </c>
      <c r="AY3593" s="12">
        <v>0.05</v>
      </c>
      <c r="AZ3593">
        <f t="shared" si="1608"/>
        <v>9.5000000000000001E-2</v>
      </c>
      <c r="BA3593" s="13">
        <f t="shared" si="1609"/>
        <v>285744</v>
      </c>
      <c r="BB3593" s="16" t="s">
        <v>593</v>
      </c>
      <c r="BC3593" s="16" t="s">
        <v>593</v>
      </c>
      <c r="BD3593" s="16" t="s">
        <v>593</v>
      </c>
      <c r="BE3593" s="16" t="s">
        <v>593</v>
      </c>
      <c r="BF3593" s="16" t="s">
        <v>593</v>
      </c>
      <c r="BG3593" s="16" t="s">
        <v>593</v>
      </c>
      <c r="BH3593" s="16" t="s">
        <v>593</v>
      </c>
      <c r="BI3593" s="14">
        <f t="shared" si="1602"/>
        <v>245347</v>
      </c>
      <c r="BJ3593" s="14">
        <v>0</v>
      </c>
      <c r="BK3593" s="14">
        <f t="shared" si="1603"/>
        <v>245347</v>
      </c>
      <c r="BL3593" s="52">
        <v>0</v>
      </c>
      <c r="BM3593" s="15">
        <f t="shared" si="1604"/>
        <v>245347</v>
      </c>
    </row>
    <row r="3594" spans="1:65">
      <c r="A3594" s="8">
        <v>3592</v>
      </c>
      <c r="B3594" s="1" t="s">
        <v>44</v>
      </c>
      <c r="C3594" s="1">
        <v>1530</v>
      </c>
      <c r="D3594" s="1" t="s">
        <v>443</v>
      </c>
      <c r="E3594" s="1">
        <v>340000057</v>
      </c>
      <c r="F3594" s="1" t="s">
        <v>112</v>
      </c>
      <c r="G3594" s="1" t="s">
        <v>501</v>
      </c>
      <c r="H3594" s="1">
        <v>0</v>
      </c>
      <c r="I3594" s="1" t="s">
        <v>174</v>
      </c>
      <c r="J3594" s="1" t="s">
        <v>49</v>
      </c>
      <c r="K3594" s="1">
        <v>17406001</v>
      </c>
      <c r="L3594" s="1" t="s">
        <v>50</v>
      </c>
      <c r="M3594" s="1" t="s">
        <v>51</v>
      </c>
      <c r="N3594" s="1" t="s">
        <v>64</v>
      </c>
      <c r="O3594" s="1" t="s">
        <v>65</v>
      </c>
      <c r="P3594" s="1" t="s">
        <v>66</v>
      </c>
      <c r="Q3594" s="1" t="s">
        <v>67</v>
      </c>
      <c r="R3594" s="1" t="s">
        <v>87</v>
      </c>
      <c r="S3594" s="1" t="s">
        <v>88</v>
      </c>
      <c r="T3594" s="2">
        <v>43333</v>
      </c>
      <c r="U3594" s="2">
        <v>43333</v>
      </c>
      <c r="V3594" s="1" t="s">
        <v>52</v>
      </c>
      <c r="W3594" s="3">
        <v>1</v>
      </c>
      <c r="X3594" s="1" t="s">
        <v>53</v>
      </c>
      <c r="Y3594" s="4">
        <v>285744</v>
      </c>
      <c r="Z3594" s="4">
        <v>-37433</v>
      </c>
      <c r="AA3594" s="4">
        <v>0</v>
      </c>
      <c r="AB3594" s="4">
        <v>0</v>
      </c>
      <c r="AC3594" s="4">
        <v>0</v>
      </c>
      <c r="AD3594" s="4">
        <v>285744</v>
      </c>
      <c r="AE3594" s="5">
        <v>1685</v>
      </c>
      <c r="AF3594" s="1" t="s">
        <v>70</v>
      </c>
      <c r="AG3594" s="1" t="s">
        <v>71</v>
      </c>
      <c r="AH3594" s="1" t="s">
        <v>89</v>
      </c>
      <c r="AI3594" s="1" t="s">
        <v>57</v>
      </c>
      <c r="AJ3594" s="5">
        <v>10950</v>
      </c>
      <c r="AK3594" s="4">
        <v>-2964</v>
      </c>
      <c r="AL3594" s="4">
        <v>0</v>
      </c>
      <c r="AM3594" s="4">
        <v>0</v>
      </c>
      <c r="AN3594" s="4">
        <v>0</v>
      </c>
      <c r="AO3594" s="4">
        <v>-40397</v>
      </c>
      <c r="AP3594" s="4">
        <v>-40397</v>
      </c>
      <c r="AQ3594" s="4">
        <v>0</v>
      </c>
      <c r="AR3594" s="4">
        <v>245347</v>
      </c>
      <c r="AS3594" s="1" t="s">
        <v>52</v>
      </c>
      <c r="AT3594" s="9">
        <f t="shared" si="1605"/>
        <v>43333</v>
      </c>
      <c r="AU3594" s="9">
        <f t="shared" si="1606"/>
        <v>43313</v>
      </c>
      <c r="AV3594" s="9">
        <v>44798</v>
      </c>
      <c r="AW3594" s="11">
        <f t="shared" si="1607"/>
        <v>4.0136986301369859</v>
      </c>
      <c r="AX3594">
        <v>10</v>
      </c>
      <c r="AY3594" s="12">
        <v>0.05</v>
      </c>
      <c r="AZ3594">
        <f t="shared" si="1608"/>
        <v>9.5000000000000001E-2</v>
      </c>
      <c r="BA3594" s="13">
        <f t="shared" si="1609"/>
        <v>285744</v>
      </c>
      <c r="BB3594" s="16" t="s">
        <v>593</v>
      </c>
      <c r="BC3594" s="16" t="s">
        <v>593</v>
      </c>
      <c r="BD3594" s="16" t="s">
        <v>593</v>
      </c>
      <c r="BE3594" s="16" t="s">
        <v>593</v>
      </c>
      <c r="BF3594" s="16" t="s">
        <v>593</v>
      </c>
      <c r="BG3594" s="16" t="s">
        <v>593</v>
      </c>
      <c r="BH3594" s="16" t="s">
        <v>593</v>
      </c>
      <c r="BI3594" s="14">
        <f t="shared" si="1602"/>
        <v>245347</v>
      </c>
      <c r="BJ3594" s="14">
        <v>0</v>
      </c>
      <c r="BK3594" s="14">
        <f t="shared" si="1603"/>
        <v>245347</v>
      </c>
      <c r="BL3594" s="52">
        <v>0</v>
      </c>
      <c r="BM3594" s="15">
        <f t="shared" si="1604"/>
        <v>245347</v>
      </c>
    </row>
    <row r="3595" spans="1:65">
      <c r="A3595" s="8">
        <v>3593</v>
      </c>
      <c r="B3595" s="1" t="s">
        <v>44</v>
      </c>
      <c r="C3595" s="1">
        <v>1530</v>
      </c>
      <c r="D3595" s="1" t="s">
        <v>443</v>
      </c>
      <c r="E3595" s="1">
        <v>340000058</v>
      </c>
      <c r="F3595" s="1" t="s">
        <v>112</v>
      </c>
      <c r="G3595" s="1" t="s">
        <v>502</v>
      </c>
      <c r="H3595" s="1">
        <v>0</v>
      </c>
      <c r="I3595" s="1" t="s">
        <v>175</v>
      </c>
      <c r="J3595" s="1" t="s">
        <v>49</v>
      </c>
      <c r="K3595" s="1">
        <v>17406001</v>
      </c>
      <c r="L3595" s="1" t="s">
        <v>50</v>
      </c>
      <c r="M3595" s="1" t="s">
        <v>51</v>
      </c>
      <c r="N3595" s="1" t="s">
        <v>64</v>
      </c>
      <c r="O3595" s="1" t="s">
        <v>65</v>
      </c>
      <c r="P3595" s="1" t="s">
        <v>66</v>
      </c>
      <c r="Q3595" s="1" t="s">
        <v>67</v>
      </c>
      <c r="R3595" s="1" t="s">
        <v>87</v>
      </c>
      <c r="S3595" s="1" t="s">
        <v>88</v>
      </c>
      <c r="T3595" s="2">
        <v>43333</v>
      </c>
      <c r="U3595" s="2">
        <v>43333</v>
      </c>
      <c r="V3595" s="1" t="s">
        <v>52</v>
      </c>
      <c r="W3595" s="3">
        <v>1</v>
      </c>
      <c r="X3595" s="1" t="s">
        <v>53</v>
      </c>
      <c r="Y3595" s="4">
        <v>285744</v>
      </c>
      <c r="Z3595" s="4">
        <v>-37433</v>
      </c>
      <c r="AA3595" s="4">
        <v>0</v>
      </c>
      <c r="AB3595" s="4">
        <v>0</v>
      </c>
      <c r="AC3595" s="4">
        <v>0</v>
      </c>
      <c r="AD3595" s="4">
        <v>285744</v>
      </c>
      <c r="AE3595" s="5">
        <v>1685</v>
      </c>
      <c r="AF3595" s="1" t="s">
        <v>70</v>
      </c>
      <c r="AG3595" s="1" t="s">
        <v>71</v>
      </c>
      <c r="AH3595" s="1" t="s">
        <v>89</v>
      </c>
      <c r="AI3595" s="1" t="s">
        <v>57</v>
      </c>
      <c r="AJ3595" s="5">
        <v>10950</v>
      </c>
      <c r="AK3595" s="4">
        <v>-2964</v>
      </c>
      <c r="AL3595" s="4">
        <v>0</v>
      </c>
      <c r="AM3595" s="4">
        <v>0</v>
      </c>
      <c r="AN3595" s="4">
        <v>0</v>
      </c>
      <c r="AO3595" s="4">
        <v>-40397</v>
      </c>
      <c r="AP3595" s="4">
        <v>-40397</v>
      </c>
      <c r="AQ3595" s="4">
        <v>0</v>
      </c>
      <c r="AR3595" s="4">
        <v>245347</v>
      </c>
      <c r="AS3595" s="1" t="s">
        <v>52</v>
      </c>
      <c r="AT3595" s="9">
        <f t="shared" si="1605"/>
        <v>43333</v>
      </c>
      <c r="AU3595" s="9">
        <f t="shared" si="1606"/>
        <v>43313</v>
      </c>
      <c r="AV3595" s="9">
        <v>44798</v>
      </c>
      <c r="AW3595" s="11">
        <f t="shared" si="1607"/>
        <v>4.0136986301369859</v>
      </c>
      <c r="AX3595">
        <v>10</v>
      </c>
      <c r="AY3595" s="12">
        <v>0.05</v>
      </c>
      <c r="AZ3595">
        <f t="shared" si="1608"/>
        <v>9.5000000000000001E-2</v>
      </c>
      <c r="BA3595" s="13">
        <f t="shared" si="1609"/>
        <v>285744</v>
      </c>
      <c r="BB3595" s="16" t="s">
        <v>593</v>
      </c>
      <c r="BC3595" s="16" t="s">
        <v>593</v>
      </c>
      <c r="BD3595" s="16" t="s">
        <v>593</v>
      </c>
      <c r="BE3595" s="16" t="s">
        <v>593</v>
      </c>
      <c r="BF3595" s="16" t="s">
        <v>593</v>
      </c>
      <c r="BG3595" s="16" t="s">
        <v>593</v>
      </c>
      <c r="BH3595" s="16" t="s">
        <v>593</v>
      </c>
      <c r="BI3595" s="14">
        <f t="shared" si="1602"/>
        <v>245347</v>
      </c>
      <c r="BJ3595" s="14">
        <v>0</v>
      </c>
      <c r="BK3595" s="14">
        <f t="shared" si="1603"/>
        <v>245347</v>
      </c>
      <c r="BL3595" s="52">
        <v>0</v>
      </c>
      <c r="BM3595" s="15">
        <f t="shared" si="1604"/>
        <v>245347</v>
      </c>
    </row>
    <row r="3596" spans="1:65">
      <c r="A3596" s="8">
        <v>3594</v>
      </c>
      <c r="B3596" s="1" t="s">
        <v>44</v>
      </c>
      <c r="C3596" s="1">
        <v>1530</v>
      </c>
      <c r="D3596" s="1" t="s">
        <v>443</v>
      </c>
      <c r="E3596" s="1">
        <v>340000059</v>
      </c>
      <c r="F3596" s="1" t="s">
        <v>112</v>
      </c>
      <c r="G3596" s="1" t="s">
        <v>503</v>
      </c>
      <c r="H3596" s="1">
        <v>0</v>
      </c>
      <c r="I3596" s="1" t="s">
        <v>176</v>
      </c>
      <c r="J3596" s="1" t="s">
        <v>49</v>
      </c>
      <c r="K3596" s="1">
        <v>17406001</v>
      </c>
      <c r="L3596" s="1" t="s">
        <v>50</v>
      </c>
      <c r="M3596" s="1" t="s">
        <v>51</v>
      </c>
      <c r="N3596" s="1" t="s">
        <v>64</v>
      </c>
      <c r="O3596" s="1" t="s">
        <v>65</v>
      </c>
      <c r="P3596" s="1" t="s">
        <v>66</v>
      </c>
      <c r="Q3596" s="1" t="s">
        <v>67</v>
      </c>
      <c r="R3596" s="1" t="s">
        <v>87</v>
      </c>
      <c r="S3596" s="1" t="s">
        <v>88</v>
      </c>
      <c r="T3596" s="2">
        <v>43333</v>
      </c>
      <c r="U3596" s="2">
        <v>43333</v>
      </c>
      <c r="V3596" s="1" t="s">
        <v>52</v>
      </c>
      <c r="W3596" s="3">
        <v>1</v>
      </c>
      <c r="X3596" s="1" t="s">
        <v>53</v>
      </c>
      <c r="Y3596" s="4">
        <v>285744</v>
      </c>
      <c r="Z3596" s="4">
        <v>-37433</v>
      </c>
      <c r="AA3596" s="4">
        <v>0</v>
      </c>
      <c r="AB3596" s="4">
        <v>0</v>
      </c>
      <c r="AC3596" s="4">
        <v>0</v>
      </c>
      <c r="AD3596" s="4">
        <v>285744</v>
      </c>
      <c r="AE3596" s="5">
        <v>1685</v>
      </c>
      <c r="AF3596" s="1" t="s">
        <v>70</v>
      </c>
      <c r="AG3596" s="1" t="s">
        <v>71</v>
      </c>
      <c r="AH3596" s="1" t="s">
        <v>89</v>
      </c>
      <c r="AI3596" s="1" t="s">
        <v>57</v>
      </c>
      <c r="AJ3596" s="5">
        <v>10950</v>
      </c>
      <c r="AK3596" s="4">
        <v>-2964</v>
      </c>
      <c r="AL3596" s="4">
        <v>0</v>
      </c>
      <c r="AM3596" s="4">
        <v>0</v>
      </c>
      <c r="AN3596" s="4">
        <v>0</v>
      </c>
      <c r="AO3596" s="4">
        <v>-40397</v>
      </c>
      <c r="AP3596" s="4">
        <v>-40397</v>
      </c>
      <c r="AQ3596" s="4">
        <v>0</v>
      </c>
      <c r="AR3596" s="4">
        <v>245347</v>
      </c>
      <c r="AS3596" s="1" t="s">
        <v>52</v>
      </c>
      <c r="AT3596" s="9">
        <f t="shared" si="1605"/>
        <v>43333</v>
      </c>
      <c r="AU3596" s="9">
        <f t="shared" si="1606"/>
        <v>43313</v>
      </c>
      <c r="AV3596" s="9">
        <v>44798</v>
      </c>
      <c r="AW3596" s="11">
        <f t="shared" si="1607"/>
        <v>4.0136986301369859</v>
      </c>
      <c r="AX3596">
        <v>10</v>
      </c>
      <c r="AY3596" s="12">
        <v>0.05</v>
      </c>
      <c r="AZ3596">
        <f t="shared" si="1608"/>
        <v>9.5000000000000001E-2</v>
      </c>
      <c r="BA3596" s="13">
        <f t="shared" si="1609"/>
        <v>285744</v>
      </c>
      <c r="BB3596" s="16" t="s">
        <v>593</v>
      </c>
      <c r="BC3596" s="16" t="s">
        <v>593</v>
      </c>
      <c r="BD3596" s="16" t="s">
        <v>593</v>
      </c>
      <c r="BE3596" s="16" t="s">
        <v>593</v>
      </c>
      <c r="BF3596" s="16" t="s">
        <v>593</v>
      </c>
      <c r="BG3596" s="16" t="s">
        <v>593</v>
      </c>
      <c r="BH3596" s="16" t="s">
        <v>593</v>
      </c>
      <c r="BI3596" s="14">
        <f t="shared" si="1602"/>
        <v>245347</v>
      </c>
      <c r="BJ3596" s="14">
        <v>0</v>
      </c>
      <c r="BK3596" s="14">
        <f t="shared" si="1603"/>
        <v>245347</v>
      </c>
      <c r="BL3596" s="52">
        <v>0</v>
      </c>
      <c r="BM3596" s="15">
        <f t="shared" si="1604"/>
        <v>245347</v>
      </c>
    </row>
    <row r="3597" spans="1:65">
      <c r="A3597" s="8">
        <v>3595</v>
      </c>
      <c r="B3597" s="1" t="s">
        <v>44</v>
      </c>
      <c r="C3597" s="1">
        <v>1530</v>
      </c>
      <c r="D3597" s="1" t="s">
        <v>443</v>
      </c>
      <c r="E3597" s="1">
        <v>340000060</v>
      </c>
      <c r="F3597" s="1" t="s">
        <v>112</v>
      </c>
      <c r="G3597" s="1" t="s">
        <v>504</v>
      </c>
      <c r="H3597" s="1">
        <v>0</v>
      </c>
      <c r="I3597" s="1" t="s">
        <v>177</v>
      </c>
      <c r="J3597" s="1" t="s">
        <v>49</v>
      </c>
      <c r="K3597" s="1">
        <v>17406001</v>
      </c>
      <c r="L3597" s="1" t="s">
        <v>50</v>
      </c>
      <c r="M3597" s="1" t="s">
        <v>51</v>
      </c>
      <c r="N3597" s="1" t="s">
        <v>64</v>
      </c>
      <c r="O3597" s="1" t="s">
        <v>65</v>
      </c>
      <c r="P3597" s="1" t="s">
        <v>66</v>
      </c>
      <c r="Q3597" s="1" t="s">
        <v>67</v>
      </c>
      <c r="R3597" s="1" t="s">
        <v>87</v>
      </c>
      <c r="S3597" s="1" t="s">
        <v>88</v>
      </c>
      <c r="T3597" s="2">
        <v>43333</v>
      </c>
      <c r="U3597" s="2">
        <v>43333</v>
      </c>
      <c r="V3597" s="1" t="s">
        <v>52</v>
      </c>
      <c r="W3597" s="3">
        <v>1</v>
      </c>
      <c r="X3597" s="1" t="s">
        <v>53</v>
      </c>
      <c r="Y3597" s="4">
        <v>285744</v>
      </c>
      <c r="Z3597" s="4">
        <v>-37433</v>
      </c>
      <c r="AA3597" s="4">
        <v>0</v>
      </c>
      <c r="AB3597" s="4">
        <v>0</v>
      </c>
      <c r="AC3597" s="4">
        <v>0</v>
      </c>
      <c r="AD3597" s="4">
        <v>285744</v>
      </c>
      <c r="AE3597" s="5">
        <v>1685</v>
      </c>
      <c r="AF3597" s="1" t="s">
        <v>70</v>
      </c>
      <c r="AG3597" s="1" t="s">
        <v>71</v>
      </c>
      <c r="AH3597" s="1" t="s">
        <v>89</v>
      </c>
      <c r="AI3597" s="1" t="s">
        <v>57</v>
      </c>
      <c r="AJ3597" s="5">
        <v>10950</v>
      </c>
      <c r="AK3597" s="4">
        <v>-2964</v>
      </c>
      <c r="AL3597" s="4">
        <v>0</v>
      </c>
      <c r="AM3597" s="4">
        <v>0</v>
      </c>
      <c r="AN3597" s="4">
        <v>0</v>
      </c>
      <c r="AO3597" s="4">
        <v>-40397</v>
      </c>
      <c r="AP3597" s="4">
        <v>-40397</v>
      </c>
      <c r="AQ3597" s="4">
        <v>0</v>
      </c>
      <c r="AR3597" s="4">
        <v>245347</v>
      </c>
      <c r="AS3597" s="1" t="s">
        <v>52</v>
      </c>
      <c r="AT3597" s="9">
        <f t="shared" si="1605"/>
        <v>43333</v>
      </c>
      <c r="AU3597" s="9">
        <f t="shared" si="1606"/>
        <v>43313</v>
      </c>
      <c r="AV3597" s="9">
        <v>44798</v>
      </c>
      <c r="AW3597" s="11">
        <f t="shared" si="1607"/>
        <v>4.0136986301369859</v>
      </c>
      <c r="AX3597">
        <v>10</v>
      </c>
      <c r="AY3597" s="12">
        <v>0.05</v>
      </c>
      <c r="AZ3597">
        <f t="shared" si="1608"/>
        <v>9.5000000000000001E-2</v>
      </c>
      <c r="BA3597" s="13">
        <f t="shared" si="1609"/>
        <v>285744</v>
      </c>
      <c r="BB3597" s="16" t="s">
        <v>593</v>
      </c>
      <c r="BC3597" s="16" t="s">
        <v>593</v>
      </c>
      <c r="BD3597" s="16" t="s">
        <v>593</v>
      </c>
      <c r="BE3597" s="16" t="s">
        <v>593</v>
      </c>
      <c r="BF3597" s="16" t="s">
        <v>593</v>
      </c>
      <c r="BG3597" s="16" t="s">
        <v>593</v>
      </c>
      <c r="BH3597" s="16" t="s">
        <v>593</v>
      </c>
      <c r="BI3597" s="14">
        <f t="shared" si="1602"/>
        <v>245347</v>
      </c>
      <c r="BJ3597" s="14">
        <v>0</v>
      </c>
      <c r="BK3597" s="14">
        <f t="shared" si="1603"/>
        <v>245347</v>
      </c>
      <c r="BL3597" s="52">
        <v>0</v>
      </c>
      <c r="BM3597" s="15">
        <f t="shared" si="1604"/>
        <v>245347</v>
      </c>
    </row>
    <row r="3598" spans="1:65">
      <c r="A3598" s="8">
        <v>3596</v>
      </c>
      <c r="B3598" s="1" t="s">
        <v>44</v>
      </c>
      <c r="C3598" s="1">
        <v>1530</v>
      </c>
      <c r="D3598" s="1" t="s">
        <v>443</v>
      </c>
      <c r="E3598" s="1">
        <v>340000061</v>
      </c>
      <c r="F3598" s="1" t="s">
        <v>112</v>
      </c>
      <c r="G3598" s="1" t="s">
        <v>505</v>
      </c>
      <c r="H3598" s="1">
        <v>0</v>
      </c>
      <c r="I3598" s="1" t="s">
        <v>178</v>
      </c>
      <c r="J3598" s="1" t="s">
        <v>49</v>
      </c>
      <c r="K3598" s="1">
        <v>17406001</v>
      </c>
      <c r="L3598" s="1" t="s">
        <v>50</v>
      </c>
      <c r="M3598" s="1" t="s">
        <v>51</v>
      </c>
      <c r="N3598" s="1" t="s">
        <v>64</v>
      </c>
      <c r="O3598" s="1" t="s">
        <v>65</v>
      </c>
      <c r="P3598" s="1" t="s">
        <v>66</v>
      </c>
      <c r="Q3598" s="1" t="s">
        <v>67</v>
      </c>
      <c r="R3598" s="1" t="s">
        <v>87</v>
      </c>
      <c r="S3598" s="1" t="s">
        <v>88</v>
      </c>
      <c r="T3598" s="2">
        <v>43333</v>
      </c>
      <c r="U3598" s="2">
        <v>43333</v>
      </c>
      <c r="V3598" s="1" t="s">
        <v>52</v>
      </c>
      <c r="W3598" s="3">
        <v>1</v>
      </c>
      <c r="X3598" s="1" t="s">
        <v>53</v>
      </c>
      <c r="Y3598" s="4">
        <v>285744</v>
      </c>
      <c r="Z3598" s="4">
        <v>-37433</v>
      </c>
      <c r="AA3598" s="4">
        <v>0</v>
      </c>
      <c r="AB3598" s="4">
        <v>0</v>
      </c>
      <c r="AC3598" s="4">
        <v>0</v>
      </c>
      <c r="AD3598" s="4">
        <v>285744</v>
      </c>
      <c r="AE3598" s="5">
        <v>1685</v>
      </c>
      <c r="AF3598" s="1" t="s">
        <v>70</v>
      </c>
      <c r="AG3598" s="1" t="s">
        <v>71</v>
      </c>
      <c r="AH3598" s="1" t="s">
        <v>89</v>
      </c>
      <c r="AI3598" s="1" t="s">
        <v>57</v>
      </c>
      <c r="AJ3598" s="5">
        <v>10950</v>
      </c>
      <c r="AK3598" s="4">
        <v>-2964</v>
      </c>
      <c r="AL3598" s="4">
        <v>0</v>
      </c>
      <c r="AM3598" s="4">
        <v>0</v>
      </c>
      <c r="AN3598" s="4">
        <v>0</v>
      </c>
      <c r="AO3598" s="4">
        <v>-40397</v>
      </c>
      <c r="AP3598" s="4">
        <v>-40397</v>
      </c>
      <c r="AQ3598" s="4">
        <v>0</v>
      </c>
      <c r="AR3598" s="4">
        <v>245347</v>
      </c>
      <c r="AS3598" s="1" t="s">
        <v>52</v>
      </c>
      <c r="AT3598" s="9">
        <f t="shared" si="1605"/>
        <v>43333</v>
      </c>
      <c r="AU3598" s="9">
        <f t="shared" si="1606"/>
        <v>43313</v>
      </c>
      <c r="AV3598" s="9">
        <v>44798</v>
      </c>
      <c r="AW3598" s="11">
        <f t="shared" si="1607"/>
        <v>4.0136986301369859</v>
      </c>
      <c r="AX3598">
        <v>10</v>
      </c>
      <c r="AY3598" s="12">
        <v>0.05</v>
      </c>
      <c r="AZ3598">
        <f t="shared" si="1608"/>
        <v>9.5000000000000001E-2</v>
      </c>
      <c r="BA3598" s="13">
        <f t="shared" si="1609"/>
        <v>285744</v>
      </c>
      <c r="BB3598" s="16" t="s">
        <v>593</v>
      </c>
      <c r="BC3598" s="16" t="s">
        <v>593</v>
      </c>
      <c r="BD3598" s="16" t="s">
        <v>593</v>
      </c>
      <c r="BE3598" s="16" t="s">
        <v>593</v>
      </c>
      <c r="BF3598" s="16" t="s">
        <v>593</v>
      </c>
      <c r="BG3598" s="16" t="s">
        <v>593</v>
      </c>
      <c r="BH3598" s="16" t="s">
        <v>593</v>
      </c>
      <c r="BI3598" s="14">
        <f t="shared" si="1602"/>
        <v>245347</v>
      </c>
      <c r="BJ3598" s="14">
        <v>0</v>
      </c>
      <c r="BK3598" s="14">
        <f t="shared" si="1603"/>
        <v>245347</v>
      </c>
      <c r="BL3598" s="52">
        <v>0</v>
      </c>
      <c r="BM3598" s="15">
        <f t="shared" si="1604"/>
        <v>245347</v>
      </c>
    </row>
    <row r="3599" spans="1:65">
      <c r="A3599" s="8">
        <v>3597</v>
      </c>
      <c r="B3599" s="1" t="s">
        <v>44</v>
      </c>
      <c r="C3599" s="1">
        <v>1530</v>
      </c>
      <c r="D3599" s="1" t="s">
        <v>443</v>
      </c>
      <c r="E3599" s="1">
        <v>340000062</v>
      </c>
      <c r="F3599" s="1" t="s">
        <v>112</v>
      </c>
      <c r="G3599" s="1" t="s">
        <v>506</v>
      </c>
      <c r="H3599" s="1">
        <v>0</v>
      </c>
      <c r="I3599" s="1" t="s">
        <v>179</v>
      </c>
      <c r="J3599" s="1" t="s">
        <v>49</v>
      </c>
      <c r="K3599" s="1">
        <v>17406001</v>
      </c>
      <c r="L3599" s="1" t="s">
        <v>50</v>
      </c>
      <c r="M3599" s="1" t="s">
        <v>51</v>
      </c>
      <c r="N3599" s="1" t="s">
        <v>64</v>
      </c>
      <c r="O3599" s="1" t="s">
        <v>65</v>
      </c>
      <c r="P3599" s="1" t="s">
        <v>66</v>
      </c>
      <c r="Q3599" s="1" t="s">
        <v>67</v>
      </c>
      <c r="R3599" s="1" t="s">
        <v>87</v>
      </c>
      <c r="S3599" s="1" t="s">
        <v>88</v>
      </c>
      <c r="T3599" s="2">
        <v>43333</v>
      </c>
      <c r="U3599" s="2">
        <v>43333</v>
      </c>
      <c r="V3599" s="1" t="s">
        <v>52</v>
      </c>
      <c r="W3599" s="3">
        <v>1</v>
      </c>
      <c r="X3599" s="1" t="s">
        <v>53</v>
      </c>
      <c r="Y3599" s="4">
        <v>285744</v>
      </c>
      <c r="Z3599" s="4">
        <v>-37433</v>
      </c>
      <c r="AA3599" s="4">
        <v>0</v>
      </c>
      <c r="AB3599" s="4">
        <v>0</v>
      </c>
      <c r="AC3599" s="4">
        <v>0</v>
      </c>
      <c r="AD3599" s="4">
        <v>285744</v>
      </c>
      <c r="AE3599" s="5">
        <v>1685</v>
      </c>
      <c r="AF3599" s="1" t="s">
        <v>70</v>
      </c>
      <c r="AG3599" s="1" t="s">
        <v>71</v>
      </c>
      <c r="AH3599" s="1" t="s">
        <v>89</v>
      </c>
      <c r="AI3599" s="1" t="s">
        <v>57</v>
      </c>
      <c r="AJ3599" s="5">
        <v>10950</v>
      </c>
      <c r="AK3599" s="4">
        <v>-2964</v>
      </c>
      <c r="AL3599" s="4">
        <v>0</v>
      </c>
      <c r="AM3599" s="4">
        <v>0</v>
      </c>
      <c r="AN3599" s="4">
        <v>0</v>
      </c>
      <c r="AO3599" s="4">
        <v>-40397</v>
      </c>
      <c r="AP3599" s="4">
        <v>-40397</v>
      </c>
      <c r="AQ3599" s="4">
        <v>0</v>
      </c>
      <c r="AR3599" s="4">
        <v>245347</v>
      </c>
      <c r="AS3599" s="1" t="s">
        <v>52</v>
      </c>
      <c r="AT3599" s="9">
        <f t="shared" si="1605"/>
        <v>43333</v>
      </c>
      <c r="AU3599" s="9">
        <f t="shared" si="1606"/>
        <v>43313</v>
      </c>
      <c r="AV3599" s="9">
        <v>44798</v>
      </c>
      <c r="AW3599" s="11">
        <f t="shared" si="1607"/>
        <v>4.0136986301369859</v>
      </c>
      <c r="AX3599">
        <v>10</v>
      </c>
      <c r="AY3599" s="12">
        <v>0.05</v>
      </c>
      <c r="AZ3599">
        <f t="shared" si="1608"/>
        <v>9.5000000000000001E-2</v>
      </c>
      <c r="BA3599" s="13">
        <f t="shared" si="1609"/>
        <v>285744</v>
      </c>
      <c r="BB3599" s="16" t="s">
        <v>593</v>
      </c>
      <c r="BC3599" s="16" t="s">
        <v>593</v>
      </c>
      <c r="BD3599" s="16" t="s">
        <v>593</v>
      </c>
      <c r="BE3599" s="16" t="s">
        <v>593</v>
      </c>
      <c r="BF3599" s="16" t="s">
        <v>593</v>
      </c>
      <c r="BG3599" s="16" t="s">
        <v>593</v>
      </c>
      <c r="BH3599" s="16" t="s">
        <v>593</v>
      </c>
      <c r="BI3599" s="14">
        <f t="shared" si="1602"/>
        <v>245347</v>
      </c>
      <c r="BJ3599" s="14">
        <v>0</v>
      </c>
      <c r="BK3599" s="14">
        <f t="shared" si="1603"/>
        <v>245347</v>
      </c>
      <c r="BL3599" s="52">
        <v>0</v>
      </c>
      <c r="BM3599" s="15">
        <f t="shared" si="1604"/>
        <v>245347</v>
      </c>
    </row>
    <row r="3600" spans="1:65">
      <c r="A3600" s="8">
        <v>3598</v>
      </c>
      <c r="B3600" s="1" t="s">
        <v>44</v>
      </c>
      <c r="C3600" s="1">
        <v>1530</v>
      </c>
      <c r="D3600" s="1" t="s">
        <v>443</v>
      </c>
      <c r="E3600" s="1">
        <v>340000064</v>
      </c>
      <c r="F3600" s="1" t="s">
        <v>112</v>
      </c>
      <c r="G3600" s="1" t="s">
        <v>507</v>
      </c>
      <c r="H3600" s="1">
        <v>0</v>
      </c>
      <c r="I3600" s="1" t="s">
        <v>180</v>
      </c>
      <c r="J3600" s="1" t="s">
        <v>49</v>
      </c>
      <c r="K3600" s="1">
        <v>17406001</v>
      </c>
      <c r="L3600" s="1" t="s">
        <v>50</v>
      </c>
      <c r="M3600" s="1" t="s">
        <v>51</v>
      </c>
      <c r="N3600" s="1" t="s">
        <v>64</v>
      </c>
      <c r="O3600" s="1" t="s">
        <v>65</v>
      </c>
      <c r="P3600" s="1" t="s">
        <v>66</v>
      </c>
      <c r="Q3600" s="1" t="s">
        <v>67</v>
      </c>
      <c r="R3600" s="1" t="s">
        <v>87</v>
      </c>
      <c r="S3600" s="1" t="s">
        <v>88</v>
      </c>
      <c r="T3600" s="2">
        <v>43404</v>
      </c>
      <c r="U3600" s="2">
        <v>43404</v>
      </c>
      <c r="V3600" s="1" t="s">
        <v>52</v>
      </c>
      <c r="W3600" s="3">
        <v>1</v>
      </c>
      <c r="X3600" s="1" t="s">
        <v>53</v>
      </c>
      <c r="Y3600" s="4">
        <v>285744</v>
      </c>
      <c r="Z3600" s="4">
        <v>-35236</v>
      </c>
      <c r="AA3600" s="4">
        <v>0</v>
      </c>
      <c r="AB3600" s="4">
        <v>0</v>
      </c>
      <c r="AC3600" s="4">
        <v>0</v>
      </c>
      <c r="AD3600" s="4">
        <v>285744</v>
      </c>
      <c r="AE3600" s="5">
        <v>1614</v>
      </c>
      <c r="AF3600" s="1" t="s">
        <v>70</v>
      </c>
      <c r="AG3600" s="1" t="s">
        <v>71</v>
      </c>
      <c r="AH3600" s="1" t="s">
        <v>89</v>
      </c>
      <c r="AI3600" s="1" t="s">
        <v>57</v>
      </c>
      <c r="AJ3600" s="5">
        <v>10950</v>
      </c>
      <c r="AK3600" s="4">
        <v>-2970</v>
      </c>
      <c r="AL3600" s="4">
        <v>0</v>
      </c>
      <c r="AM3600" s="4">
        <v>0</v>
      </c>
      <c r="AN3600" s="4">
        <v>0</v>
      </c>
      <c r="AO3600" s="4">
        <v>-38206</v>
      </c>
      <c r="AP3600" s="4">
        <v>-38206</v>
      </c>
      <c r="AQ3600" s="4">
        <v>0</v>
      </c>
      <c r="AR3600" s="4">
        <v>247538</v>
      </c>
      <c r="AS3600" s="1" t="s">
        <v>52</v>
      </c>
      <c r="AT3600" s="9">
        <f t="shared" si="1605"/>
        <v>43404</v>
      </c>
      <c r="AU3600" s="9">
        <f t="shared" si="1606"/>
        <v>43374</v>
      </c>
      <c r="AV3600" s="9">
        <v>44798</v>
      </c>
      <c r="AW3600" s="11">
        <f t="shared" si="1607"/>
        <v>3.8191780821917809</v>
      </c>
      <c r="AX3600">
        <v>10</v>
      </c>
      <c r="AY3600" s="12">
        <v>0.05</v>
      </c>
      <c r="AZ3600">
        <f t="shared" si="1608"/>
        <v>9.5000000000000001E-2</v>
      </c>
      <c r="BA3600" s="13">
        <f t="shared" si="1609"/>
        <v>285744</v>
      </c>
      <c r="BB3600" s="16" t="s">
        <v>593</v>
      </c>
      <c r="BC3600" s="16" t="s">
        <v>593</v>
      </c>
      <c r="BD3600" s="16" t="s">
        <v>593</v>
      </c>
      <c r="BE3600" s="16" t="s">
        <v>593</v>
      </c>
      <c r="BF3600" s="16" t="s">
        <v>593</v>
      </c>
      <c r="BG3600" s="16" t="s">
        <v>593</v>
      </c>
      <c r="BH3600" s="16" t="s">
        <v>593</v>
      </c>
      <c r="BI3600" s="14">
        <f t="shared" si="1602"/>
        <v>247538</v>
      </c>
      <c r="BJ3600" s="14">
        <v>0</v>
      </c>
      <c r="BK3600" s="14">
        <f t="shared" si="1603"/>
        <v>247538</v>
      </c>
      <c r="BL3600" s="52">
        <v>0</v>
      </c>
      <c r="BM3600" s="15">
        <f t="shared" si="1604"/>
        <v>247538</v>
      </c>
    </row>
    <row r="3601" spans="1:65">
      <c r="A3601" s="8">
        <v>3599</v>
      </c>
      <c r="B3601" s="1" t="s">
        <v>44</v>
      </c>
      <c r="C3601" s="1">
        <v>1530</v>
      </c>
      <c r="D3601" s="1" t="s">
        <v>443</v>
      </c>
      <c r="E3601" s="1">
        <v>340000065</v>
      </c>
      <c r="F3601" s="1" t="s">
        <v>112</v>
      </c>
      <c r="G3601" s="1" t="s">
        <v>508</v>
      </c>
      <c r="H3601" s="1">
        <v>0</v>
      </c>
      <c r="I3601" s="1" t="s">
        <v>182</v>
      </c>
      <c r="J3601" s="1" t="s">
        <v>49</v>
      </c>
      <c r="K3601" s="1">
        <v>17406001</v>
      </c>
      <c r="L3601" s="1" t="s">
        <v>50</v>
      </c>
      <c r="M3601" s="1" t="s">
        <v>51</v>
      </c>
      <c r="N3601" s="1" t="s">
        <v>64</v>
      </c>
      <c r="O3601" s="1" t="s">
        <v>65</v>
      </c>
      <c r="P3601" s="1" t="s">
        <v>66</v>
      </c>
      <c r="Q3601" s="1" t="s">
        <v>67</v>
      </c>
      <c r="R3601" s="1" t="s">
        <v>87</v>
      </c>
      <c r="S3601" s="1" t="s">
        <v>88</v>
      </c>
      <c r="T3601" s="2">
        <v>43404</v>
      </c>
      <c r="U3601" s="2">
        <v>43404</v>
      </c>
      <c r="V3601" s="1" t="s">
        <v>52</v>
      </c>
      <c r="W3601" s="3">
        <v>1</v>
      </c>
      <c r="X3601" s="1" t="s">
        <v>53</v>
      </c>
      <c r="Y3601" s="4">
        <v>285744</v>
      </c>
      <c r="Z3601" s="4">
        <v>-35236</v>
      </c>
      <c r="AA3601" s="4">
        <v>0</v>
      </c>
      <c r="AB3601" s="4">
        <v>0</v>
      </c>
      <c r="AC3601" s="4">
        <v>0</v>
      </c>
      <c r="AD3601" s="4">
        <v>285744</v>
      </c>
      <c r="AE3601" s="5">
        <v>1614</v>
      </c>
      <c r="AF3601" s="1" t="s">
        <v>70</v>
      </c>
      <c r="AG3601" s="1" t="s">
        <v>71</v>
      </c>
      <c r="AH3601" s="1" t="s">
        <v>89</v>
      </c>
      <c r="AI3601" s="1" t="s">
        <v>57</v>
      </c>
      <c r="AJ3601" s="5">
        <v>10950</v>
      </c>
      <c r="AK3601" s="4">
        <v>-2970</v>
      </c>
      <c r="AL3601" s="4">
        <v>0</v>
      </c>
      <c r="AM3601" s="4">
        <v>0</v>
      </c>
      <c r="AN3601" s="4">
        <v>0</v>
      </c>
      <c r="AO3601" s="4">
        <v>-38206</v>
      </c>
      <c r="AP3601" s="4">
        <v>-38206</v>
      </c>
      <c r="AQ3601" s="4">
        <v>0</v>
      </c>
      <c r="AR3601" s="4">
        <v>247538</v>
      </c>
      <c r="AS3601" s="1" t="s">
        <v>52</v>
      </c>
      <c r="AT3601" s="9">
        <f t="shared" si="1605"/>
        <v>43404</v>
      </c>
      <c r="AU3601" s="9">
        <f t="shared" si="1606"/>
        <v>43374</v>
      </c>
      <c r="AV3601" s="9">
        <v>44798</v>
      </c>
      <c r="AW3601" s="11">
        <f t="shared" si="1607"/>
        <v>3.8191780821917809</v>
      </c>
      <c r="AX3601">
        <v>10</v>
      </c>
      <c r="AY3601" s="12">
        <v>0.05</v>
      </c>
      <c r="AZ3601">
        <f t="shared" si="1608"/>
        <v>9.5000000000000001E-2</v>
      </c>
      <c r="BA3601" s="13">
        <f t="shared" si="1609"/>
        <v>285744</v>
      </c>
      <c r="BB3601" s="16" t="s">
        <v>593</v>
      </c>
      <c r="BC3601" s="16" t="s">
        <v>593</v>
      </c>
      <c r="BD3601" s="16" t="s">
        <v>593</v>
      </c>
      <c r="BE3601" s="16" t="s">
        <v>593</v>
      </c>
      <c r="BF3601" s="16" t="s">
        <v>593</v>
      </c>
      <c r="BG3601" s="16" t="s">
        <v>593</v>
      </c>
      <c r="BH3601" s="16" t="s">
        <v>593</v>
      </c>
      <c r="BI3601" s="14">
        <f t="shared" ref="BI3601:BI3661" si="1610">AR3601</f>
        <v>247538</v>
      </c>
      <c r="BJ3601" s="14">
        <v>0</v>
      </c>
      <c r="BK3601" s="14">
        <f t="shared" ref="BK3601:BK3661" si="1611">AR3601</f>
        <v>247538</v>
      </c>
      <c r="BL3601" s="52">
        <v>0</v>
      </c>
      <c r="BM3601" s="15">
        <f t="shared" ref="BM3601:BM3661" si="1612">AR3601</f>
        <v>247538</v>
      </c>
    </row>
    <row r="3602" spans="1:65">
      <c r="A3602" s="8">
        <v>3600</v>
      </c>
      <c r="B3602" s="1" t="s">
        <v>44</v>
      </c>
      <c r="C3602" s="1">
        <v>1530</v>
      </c>
      <c r="D3602" s="1" t="s">
        <v>443</v>
      </c>
      <c r="E3602" s="1">
        <v>340000066</v>
      </c>
      <c r="F3602" s="1" t="s">
        <v>112</v>
      </c>
      <c r="G3602" s="1" t="s">
        <v>509</v>
      </c>
      <c r="H3602" s="1">
        <v>0</v>
      </c>
      <c r="I3602" s="1" t="s">
        <v>183</v>
      </c>
      <c r="J3602" s="1" t="s">
        <v>49</v>
      </c>
      <c r="K3602" s="1">
        <v>17406001</v>
      </c>
      <c r="L3602" s="1" t="s">
        <v>50</v>
      </c>
      <c r="M3602" s="1" t="s">
        <v>51</v>
      </c>
      <c r="N3602" s="1" t="s">
        <v>64</v>
      </c>
      <c r="O3602" s="1" t="s">
        <v>65</v>
      </c>
      <c r="P3602" s="1" t="s">
        <v>66</v>
      </c>
      <c r="Q3602" s="1" t="s">
        <v>67</v>
      </c>
      <c r="R3602" s="1" t="s">
        <v>87</v>
      </c>
      <c r="S3602" s="1" t="s">
        <v>88</v>
      </c>
      <c r="T3602" s="2">
        <v>43404</v>
      </c>
      <c r="U3602" s="2">
        <v>43404</v>
      </c>
      <c r="V3602" s="1" t="s">
        <v>52</v>
      </c>
      <c r="W3602" s="3">
        <v>1</v>
      </c>
      <c r="X3602" s="1" t="s">
        <v>53</v>
      </c>
      <c r="Y3602" s="4">
        <v>285744</v>
      </c>
      <c r="Z3602" s="4">
        <v>-35236</v>
      </c>
      <c r="AA3602" s="4">
        <v>0</v>
      </c>
      <c r="AB3602" s="4">
        <v>0</v>
      </c>
      <c r="AC3602" s="4">
        <v>0</v>
      </c>
      <c r="AD3602" s="4">
        <v>285744</v>
      </c>
      <c r="AE3602" s="5">
        <v>1614</v>
      </c>
      <c r="AF3602" s="1" t="s">
        <v>70</v>
      </c>
      <c r="AG3602" s="1" t="s">
        <v>71</v>
      </c>
      <c r="AH3602" s="1" t="s">
        <v>89</v>
      </c>
      <c r="AI3602" s="1" t="s">
        <v>57</v>
      </c>
      <c r="AJ3602" s="5">
        <v>10950</v>
      </c>
      <c r="AK3602" s="4">
        <v>-2970</v>
      </c>
      <c r="AL3602" s="4">
        <v>0</v>
      </c>
      <c r="AM3602" s="4">
        <v>0</v>
      </c>
      <c r="AN3602" s="4">
        <v>0</v>
      </c>
      <c r="AO3602" s="4">
        <v>-38206</v>
      </c>
      <c r="AP3602" s="4">
        <v>-38206</v>
      </c>
      <c r="AQ3602" s="4">
        <v>0</v>
      </c>
      <c r="AR3602" s="4">
        <v>247538</v>
      </c>
      <c r="AS3602" s="1" t="s">
        <v>52</v>
      </c>
      <c r="AT3602" s="9">
        <f t="shared" si="1605"/>
        <v>43404</v>
      </c>
      <c r="AU3602" s="9">
        <f t="shared" si="1606"/>
        <v>43374</v>
      </c>
      <c r="AV3602" s="9">
        <v>44798</v>
      </c>
      <c r="AW3602" s="11">
        <f t="shared" si="1607"/>
        <v>3.8191780821917809</v>
      </c>
      <c r="AX3602">
        <v>10</v>
      </c>
      <c r="AY3602" s="12">
        <v>0.05</v>
      </c>
      <c r="AZ3602">
        <f t="shared" si="1608"/>
        <v>9.5000000000000001E-2</v>
      </c>
      <c r="BA3602" s="13">
        <f t="shared" si="1609"/>
        <v>285744</v>
      </c>
      <c r="BB3602" s="16" t="s">
        <v>593</v>
      </c>
      <c r="BC3602" s="16" t="s">
        <v>593</v>
      </c>
      <c r="BD3602" s="16" t="s">
        <v>593</v>
      </c>
      <c r="BE3602" s="16" t="s">
        <v>593</v>
      </c>
      <c r="BF3602" s="16" t="s">
        <v>593</v>
      </c>
      <c r="BG3602" s="16" t="s">
        <v>593</v>
      </c>
      <c r="BH3602" s="16" t="s">
        <v>593</v>
      </c>
      <c r="BI3602" s="14">
        <f t="shared" si="1610"/>
        <v>247538</v>
      </c>
      <c r="BJ3602" s="14">
        <v>0</v>
      </c>
      <c r="BK3602" s="14">
        <f t="shared" si="1611"/>
        <v>247538</v>
      </c>
      <c r="BL3602" s="52">
        <v>0</v>
      </c>
      <c r="BM3602" s="15">
        <f t="shared" si="1612"/>
        <v>247538</v>
      </c>
    </row>
    <row r="3603" spans="1:65">
      <c r="A3603" s="8">
        <v>3601</v>
      </c>
      <c r="B3603" s="1" t="s">
        <v>44</v>
      </c>
      <c r="C3603" s="1">
        <v>1530</v>
      </c>
      <c r="D3603" s="1" t="s">
        <v>443</v>
      </c>
      <c r="E3603" s="1">
        <v>340000067</v>
      </c>
      <c r="F3603" s="1" t="s">
        <v>112</v>
      </c>
      <c r="G3603" s="1" t="s">
        <v>510</v>
      </c>
      <c r="H3603" s="1">
        <v>0</v>
      </c>
      <c r="I3603" s="1" t="s">
        <v>184</v>
      </c>
      <c r="J3603" s="1" t="s">
        <v>49</v>
      </c>
      <c r="K3603" s="1">
        <v>17406001</v>
      </c>
      <c r="L3603" s="1" t="s">
        <v>50</v>
      </c>
      <c r="M3603" s="1" t="s">
        <v>51</v>
      </c>
      <c r="N3603" s="1" t="s">
        <v>64</v>
      </c>
      <c r="O3603" s="1" t="s">
        <v>65</v>
      </c>
      <c r="P3603" s="1" t="s">
        <v>66</v>
      </c>
      <c r="Q3603" s="1" t="s">
        <v>67</v>
      </c>
      <c r="R3603" s="1" t="s">
        <v>87</v>
      </c>
      <c r="S3603" s="1" t="s">
        <v>88</v>
      </c>
      <c r="T3603" s="2">
        <v>43404</v>
      </c>
      <c r="U3603" s="2">
        <v>43404</v>
      </c>
      <c r="V3603" s="1" t="s">
        <v>52</v>
      </c>
      <c r="W3603" s="3">
        <v>1</v>
      </c>
      <c r="X3603" s="1" t="s">
        <v>53</v>
      </c>
      <c r="Y3603" s="4">
        <v>285744</v>
      </c>
      <c r="Z3603" s="4">
        <v>-35236</v>
      </c>
      <c r="AA3603" s="4">
        <v>0</v>
      </c>
      <c r="AB3603" s="4">
        <v>0</v>
      </c>
      <c r="AC3603" s="4">
        <v>0</v>
      </c>
      <c r="AD3603" s="4">
        <v>285744</v>
      </c>
      <c r="AE3603" s="5">
        <v>1614</v>
      </c>
      <c r="AF3603" s="1" t="s">
        <v>70</v>
      </c>
      <c r="AG3603" s="1" t="s">
        <v>71</v>
      </c>
      <c r="AH3603" s="1" t="s">
        <v>89</v>
      </c>
      <c r="AI3603" s="1" t="s">
        <v>57</v>
      </c>
      <c r="AJ3603" s="5">
        <v>10950</v>
      </c>
      <c r="AK3603" s="4">
        <v>-2970</v>
      </c>
      <c r="AL3603" s="4">
        <v>0</v>
      </c>
      <c r="AM3603" s="4">
        <v>0</v>
      </c>
      <c r="AN3603" s="4">
        <v>0</v>
      </c>
      <c r="AO3603" s="4">
        <v>-38206</v>
      </c>
      <c r="AP3603" s="4">
        <v>-38206</v>
      </c>
      <c r="AQ3603" s="4">
        <v>0</v>
      </c>
      <c r="AR3603" s="4">
        <v>247538</v>
      </c>
      <c r="AS3603" s="1" t="s">
        <v>52</v>
      </c>
      <c r="AT3603" s="9">
        <f t="shared" si="1605"/>
        <v>43404</v>
      </c>
      <c r="AU3603" s="9">
        <f t="shared" si="1606"/>
        <v>43374</v>
      </c>
      <c r="AV3603" s="9">
        <v>44798</v>
      </c>
      <c r="AW3603" s="11">
        <f t="shared" si="1607"/>
        <v>3.8191780821917809</v>
      </c>
      <c r="AX3603">
        <v>10</v>
      </c>
      <c r="AY3603" s="12">
        <v>0.05</v>
      </c>
      <c r="AZ3603">
        <f t="shared" si="1608"/>
        <v>9.5000000000000001E-2</v>
      </c>
      <c r="BA3603" s="13">
        <f t="shared" si="1609"/>
        <v>285744</v>
      </c>
      <c r="BB3603" s="16" t="s">
        <v>593</v>
      </c>
      <c r="BC3603" s="16" t="s">
        <v>593</v>
      </c>
      <c r="BD3603" s="16" t="s">
        <v>593</v>
      </c>
      <c r="BE3603" s="16" t="s">
        <v>593</v>
      </c>
      <c r="BF3603" s="16" t="s">
        <v>593</v>
      </c>
      <c r="BG3603" s="16" t="s">
        <v>593</v>
      </c>
      <c r="BH3603" s="16" t="s">
        <v>593</v>
      </c>
      <c r="BI3603" s="14">
        <f t="shared" si="1610"/>
        <v>247538</v>
      </c>
      <c r="BJ3603" s="14">
        <v>0</v>
      </c>
      <c r="BK3603" s="14">
        <f t="shared" si="1611"/>
        <v>247538</v>
      </c>
      <c r="BL3603" s="52">
        <v>0</v>
      </c>
      <c r="BM3603" s="15">
        <f t="shared" si="1612"/>
        <v>247538</v>
      </c>
    </row>
    <row r="3604" spans="1:65">
      <c r="A3604" s="8">
        <v>3602</v>
      </c>
      <c r="B3604" s="1" t="s">
        <v>44</v>
      </c>
      <c r="C3604" s="1">
        <v>1530</v>
      </c>
      <c r="D3604" s="1" t="s">
        <v>443</v>
      </c>
      <c r="E3604" s="1">
        <v>340000068</v>
      </c>
      <c r="F3604" s="1" t="s">
        <v>112</v>
      </c>
      <c r="G3604" s="1" t="s">
        <v>511</v>
      </c>
      <c r="H3604" s="1">
        <v>0</v>
      </c>
      <c r="I3604" s="1" t="s">
        <v>185</v>
      </c>
      <c r="J3604" s="1" t="s">
        <v>49</v>
      </c>
      <c r="K3604" s="1">
        <v>17406001</v>
      </c>
      <c r="L3604" s="1" t="s">
        <v>50</v>
      </c>
      <c r="M3604" s="1" t="s">
        <v>51</v>
      </c>
      <c r="N3604" s="1" t="s">
        <v>64</v>
      </c>
      <c r="O3604" s="1" t="s">
        <v>65</v>
      </c>
      <c r="P3604" s="1" t="s">
        <v>66</v>
      </c>
      <c r="Q3604" s="1" t="s">
        <v>67</v>
      </c>
      <c r="R3604" s="1" t="s">
        <v>87</v>
      </c>
      <c r="S3604" s="1" t="s">
        <v>88</v>
      </c>
      <c r="T3604" s="2">
        <v>43404</v>
      </c>
      <c r="U3604" s="2">
        <v>43404</v>
      </c>
      <c r="V3604" s="1" t="s">
        <v>52</v>
      </c>
      <c r="W3604" s="3">
        <v>1</v>
      </c>
      <c r="X3604" s="1" t="s">
        <v>53</v>
      </c>
      <c r="Y3604" s="4">
        <v>285744</v>
      </c>
      <c r="Z3604" s="4">
        <v>-35236</v>
      </c>
      <c r="AA3604" s="4">
        <v>0</v>
      </c>
      <c r="AB3604" s="4">
        <v>0</v>
      </c>
      <c r="AC3604" s="4">
        <v>0</v>
      </c>
      <c r="AD3604" s="4">
        <v>285744</v>
      </c>
      <c r="AE3604" s="5">
        <v>1614</v>
      </c>
      <c r="AF3604" s="1" t="s">
        <v>70</v>
      </c>
      <c r="AG3604" s="1" t="s">
        <v>71</v>
      </c>
      <c r="AH3604" s="1" t="s">
        <v>89</v>
      </c>
      <c r="AI3604" s="1" t="s">
        <v>57</v>
      </c>
      <c r="AJ3604" s="5">
        <v>10950</v>
      </c>
      <c r="AK3604" s="4">
        <v>-2970</v>
      </c>
      <c r="AL3604" s="4">
        <v>0</v>
      </c>
      <c r="AM3604" s="4">
        <v>0</v>
      </c>
      <c r="AN3604" s="4">
        <v>0</v>
      </c>
      <c r="AO3604" s="4">
        <v>-38206</v>
      </c>
      <c r="AP3604" s="4">
        <v>-38206</v>
      </c>
      <c r="AQ3604" s="4">
        <v>0</v>
      </c>
      <c r="AR3604" s="4">
        <v>247538</v>
      </c>
      <c r="AS3604" s="1" t="s">
        <v>52</v>
      </c>
      <c r="AT3604" s="9">
        <f t="shared" si="1605"/>
        <v>43404</v>
      </c>
      <c r="AU3604" s="9">
        <f t="shared" si="1606"/>
        <v>43374</v>
      </c>
      <c r="AV3604" s="9">
        <v>44798</v>
      </c>
      <c r="AW3604" s="11">
        <f t="shared" si="1607"/>
        <v>3.8191780821917809</v>
      </c>
      <c r="AX3604">
        <v>10</v>
      </c>
      <c r="AY3604" s="12">
        <v>0.05</v>
      </c>
      <c r="AZ3604">
        <f t="shared" si="1608"/>
        <v>9.5000000000000001E-2</v>
      </c>
      <c r="BA3604" s="13">
        <f t="shared" si="1609"/>
        <v>285744</v>
      </c>
      <c r="BB3604" s="16" t="s">
        <v>593</v>
      </c>
      <c r="BC3604" s="16" t="s">
        <v>593</v>
      </c>
      <c r="BD3604" s="16" t="s">
        <v>593</v>
      </c>
      <c r="BE3604" s="16" t="s">
        <v>593</v>
      </c>
      <c r="BF3604" s="16" t="s">
        <v>593</v>
      </c>
      <c r="BG3604" s="16" t="s">
        <v>593</v>
      </c>
      <c r="BH3604" s="16" t="s">
        <v>593</v>
      </c>
      <c r="BI3604" s="14">
        <f t="shared" si="1610"/>
        <v>247538</v>
      </c>
      <c r="BJ3604" s="14">
        <v>0</v>
      </c>
      <c r="BK3604" s="14">
        <f t="shared" si="1611"/>
        <v>247538</v>
      </c>
      <c r="BL3604" s="52">
        <v>0</v>
      </c>
      <c r="BM3604" s="15">
        <f t="shared" si="1612"/>
        <v>247538</v>
      </c>
    </row>
    <row r="3605" spans="1:65">
      <c r="A3605" s="8">
        <v>3603</v>
      </c>
      <c r="B3605" s="1" t="s">
        <v>44</v>
      </c>
      <c r="C3605" s="1">
        <v>1530</v>
      </c>
      <c r="D3605" s="1" t="s">
        <v>443</v>
      </c>
      <c r="E3605" s="1">
        <v>340000069</v>
      </c>
      <c r="F3605" s="1" t="s">
        <v>112</v>
      </c>
      <c r="G3605" s="1" t="s">
        <v>512</v>
      </c>
      <c r="H3605" s="1">
        <v>0</v>
      </c>
      <c r="I3605" s="1" t="s">
        <v>186</v>
      </c>
      <c r="J3605" s="1" t="s">
        <v>49</v>
      </c>
      <c r="K3605" s="1">
        <v>17406001</v>
      </c>
      <c r="L3605" s="1" t="s">
        <v>50</v>
      </c>
      <c r="M3605" s="1" t="s">
        <v>51</v>
      </c>
      <c r="N3605" s="1" t="s">
        <v>64</v>
      </c>
      <c r="O3605" s="1" t="s">
        <v>65</v>
      </c>
      <c r="P3605" s="1" t="s">
        <v>66</v>
      </c>
      <c r="Q3605" s="1" t="s">
        <v>67</v>
      </c>
      <c r="R3605" s="1" t="s">
        <v>87</v>
      </c>
      <c r="S3605" s="1" t="s">
        <v>88</v>
      </c>
      <c r="T3605" s="2">
        <v>43404</v>
      </c>
      <c r="U3605" s="2">
        <v>43404</v>
      </c>
      <c r="V3605" s="1" t="s">
        <v>52</v>
      </c>
      <c r="W3605" s="3">
        <v>1</v>
      </c>
      <c r="X3605" s="1" t="s">
        <v>53</v>
      </c>
      <c r="Y3605" s="4">
        <v>285744</v>
      </c>
      <c r="Z3605" s="4">
        <v>-35236</v>
      </c>
      <c r="AA3605" s="4">
        <v>0</v>
      </c>
      <c r="AB3605" s="4">
        <v>0</v>
      </c>
      <c r="AC3605" s="4">
        <v>0</v>
      </c>
      <c r="AD3605" s="4">
        <v>285744</v>
      </c>
      <c r="AE3605" s="5">
        <v>1614</v>
      </c>
      <c r="AF3605" s="1" t="s">
        <v>70</v>
      </c>
      <c r="AG3605" s="1" t="s">
        <v>71</v>
      </c>
      <c r="AH3605" s="1" t="s">
        <v>89</v>
      </c>
      <c r="AI3605" s="1" t="s">
        <v>57</v>
      </c>
      <c r="AJ3605" s="5">
        <v>10950</v>
      </c>
      <c r="AK3605" s="4">
        <v>-2970</v>
      </c>
      <c r="AL3605" s="4">
        <v>0</v>
      </c>
      <c r="AM3605" s="4">
        <v>0</v>
      </c>
      <c r="AN3605" s="4">
        <v>0</v>
      </c>
      <c r="AO3605" s="4">
        <v>-38206</v>
      </c>
      <c r="AP3605" s="4">
        <v>-38206</v>
      </c>
      <c r="AQ3605" s="4">
        <v>0</v>
      </c>
      <c r="AR3605" s="4">
        <v>247538</v>
      </c>
      <c r="AS3605" s="1" t="s">
        <v>52</v>
      </c>
      <c r="AT3605" s="9">
        <f t="shared" si="1605"/>
        <v>43404</v>
      </c>
      <c r="AU3605" s="9">
        <f t="shared" si="1606"/>
        <v>43374</v>
      </c>
      <c r="AV3605" s="9">
        <v>44798</v>
      </c>
      <c r="AW3605" s="11">
        <f t="shared" si="1607"/>
        <v>3.8191780821917809</v>
      </c>
      <c r="AX3605">
        <v>10</v>
      </c>
      <c r="AY3605" s="12">
        <v>0.05</v>
      </c>
      <c r="AZ3605">
        <f t="shared" si="1608"/>
        <v>9.5000000000000001E-2</v>
      </c>
      <c r="BA3605" s="13">
        <f t="shared" si="1609"/>
        <v>285744</v>
      </c>
      <c r="BB3605" s="16" t="s">
        <v>593</v>
      </c>
      <c r="BC3605" s="16" t="s">
        <v>593</v>
      </c>
      <c r="BD3605" s="16" t="s">
        <v>593</v>
      </c>
      <c r="BE3605" s="16" t="s">
        <v>593</v>
      </c>
      <c r="BF3605" s="16" t="s">
        <v>593</v>
      </c>
      <c r="BG3605" s="16" t="s">
        <v>593</v>
      </c>
      <c r="BH3605" s="16" t="s">
        <v>593</v>
      </c>
      <c r="BI3605" s="14">
        <f t="shared" si="1610"/>
        <v>247538</v>
      </c>
      <c r="BJ3605" s="14">
        <v>0</v>
      </c>
      <c r="BK3605" s="14">
        <f t="shared" si="1611"/>
        <v>247538</v>
      </c>
      <c r="BL3605" s="52">
        <v>0</v>
      </c>
      <c r="BM3605" s="15">
        <f t="shared" si="1612"/>
        <v>247538</v>
      </c>
    </row>
    <row r="3606" spans="1:65">
      <c r="A3606" s="8">
        <v>3604</v>
      </c>
      <c r="B3606" s="1" t="s">
        <v>44</v>
      </c>
      <c r="C3606" s="1">
        <v>1530</v>
      </c>
      <c r="D3606" s="1" t="s">
        <v>443</v>
      </c>
      <c r="E3606" s="1">
        <v>340000070</v>
      </c>
      <c r="F3606" s="1" t="s">
        <v>112</v>
      </c>
      <c r="G3606" s="1" t="s">
        <v>513</v>
      </c>
      <c r="H3606" s="1">
        <v>0</v>
      </c>
      <c r="I3606" s="1" t="s">
        <v>187</v>
      </c>
      <c r="J3606" s="1" t="s">
        <v>49</v>
      </c>
      <c r="K3606" s="1">
        <v>17406001</v>
      </c>
      <c r="L3606" s="1" t="s">
        <v>50</v>
      </c>
      <c r="M3606" s="1" t="s">
        <v>51</v>
      </c>
      <c r="N3606" s="1" t="s">
        <v>64</v>
      </c>
      <c r="O3606" s="1" t="s">
        <v>65</v>
      </c>
      <c r="P3606" s="1" t="s">
        <v>66</v>
      </c>
      <c r="Q3606" s="1" t="s">
        <v>67</v>
      </c>
      <c r="R3606" s="1" t="s">
        <v>87</v>
      </c>
      <c r="S3606" s="1" t="s">
        <v>88</v>
      </c>
      <c r="T3606" s="2">
        <v>43404</v>
      </c>
      <c r="U3606" s="2">
        <v>43404</v>
      </c>
      <c r="V3606" s="1" t="s">
        <v>52</v>
      </c>
      <c r="W3606" s="3">
        <v>1</v>
      </c>
      <c r="X3606" s="1" t="s">
        <v>53</v>
      </c>
      <c r="Y3606" s="4">
        <v>285744</v>
      </c>
      <c r="Z3606" s="4">
        <v>-35236</v>
      </c>
      <c r="AA3606" s="4">
        <v>0</v>
      </c>
      <c r="AB3606" s="4">
        <v>0</v>
      </c>
      <c r="AC3606" s="4">
        <v>0</v>
      </c>
      <c r="AD3606" s="4">
        <v>285744</v>
      </c>
      <c r="AE3606" s="5">
        <v>1614</v>
      </c>
      <c r="AF3606" s="1" t="s">
        <v>70</v>
      </c>
      <c r="AG3606" s="1" t="s">
        <v>71</v>
      </c>
      <c r="AH3606" s="1" t="s">
        <v>89</v>
      </c>
      <c r="AI3606" s="1" t="s">
        <v>57</v>
      </c>
      <c r="AJ3606" s="5">
        <v>10950</v>
      </c>
      <c r="AK3606" s="4">
        <v>-2970</v>
      </c>
      <c r="AL3606" s="4">
        <v>0</v>
      </c>
      <c r="AM3606" s="4">
        <v>0</v>
      </c>
      <c r="AN3606" s="4">
        <v>0</v>
      </c>
      <c r="AO3606" s="4">
        <v>-38206</v>
      </c>
      <c r="AP3606" s="4">
        <v>-38206</v>
      </c>
      <c r="AQ3606" s="4">
        <v>0</v>
      </c>
      <c r="AR3606" s="4">
        <v>247538</v>
      </c>
      <c r="AS3606" s="1" t="s">
        <v>52</v>
      </c>
      <c r="AT3606" s="9">
        <f t="shared" si="1605"/>
        <v>43404</v>
      </c>
      <c r="AU3606" s="9">
        <f t="shared" si="1606"/>
        <v>43374</v>
      </c>
      <c r="AV3606" s="9">
        <v>44798</v>
      </c>
      <c r="AW3606" s="11">
        <f t="shared" si="1607"/>
        <v>3.8191780821917809</v>
      </c>
      <c r="AX3606">
        <v>10</v>
      </c>
      <c r="AY3606" s="12">
        <v>0.05</v>
      </c>
      <c r="AZ3606">
        <f t="shared" si="1608"/>
        <v>9.5000000000000001E-2</v>
      </c>
      <c r="BA3606" s="13">
        <f t="shared" si="1609"/>
        <v>285744</v>
      </c>
      <c r="BB3606" s="16" t="s">
        <v>593</v>
      </c>
      <c r="BC3606" s="16" t="s">
        <v>593</v>
      </c>
      <c r="BD3606" s="16" t="s">
        <v>593</v>
      </c>
      <c r="BE3606" s="16" t="s">
        <v>593</v>
      </c>
      <c r="BF3606" s="16" t="s">
        <v>593</v>
      </c>
      <c r="BG3606" s="16" t="s">
        <v>593</v>
      </c>
      <c r="BH3606" s="16" t="s">
        <v>593</v>
      </c>
      <c r="BI3606" s="14">
        <f t="shared" si="1610"/>
        <v>247538</v>
      </c>
      <c r="BJ3606" s="14">
        <v>0</v>
      </c>
      <c r="BK3606" s="14">
        <f t="shared" si="1611"/>
        <v>247538</v>
      </c>
      <c r="BL3606" s="52">
        <v>0</v>
      </c>
      <c r="BM3606" s="15">
        <f t="shared" si="1612"/>
        <v>247538</v>
      </c>
    </row>
    <row r="3607" spans="1:65">
      <c r="A3607" s="8">
        <v>3605</v>
      </c>
      <c r="B3607" s="1" t="s">
        <v>44</v>
      </c>
      <c r="C3607" s="1">
        <v>1530</v>
      </c>
      <c r="D3607" s="1" t="s">
        <v>443</v>
      </c>
      <c r="E3607" s="1">
        <v>340000071</v>
      </c>
      <c r="F3607" s="1" t="s">
        <v>112</v>
      </c>
      <c r="G3607" s="1" t="s">
        <v>514</v>
      </c>
      <c r="H3607" s="1">
        <v>0</v>
      </c>
      <c r="I3607" s="1" t="s">
        <v>188</v>
      </c>
      <c r="J3607" s="1" t="s">
        <v>49</v>
      </c>
      <c r="K3607" s="1">
        <v>17406001</v>
      </c>
      <c r="L3607" s="1" t="s">
        <v>50</v>
      </c>
      <c r="M3607" s="1" t="s">
        <v>51</v>
      </c>
      <c r="N3607" s="1" t="s">
        <v>64</v>
      </c>
      <c r="O3607" s="1" t="s">
        <v>65</v>
      </c>
      <c r="P3607" s="1" t="s">
        <v>66</v>
      </c>
      <c r="Q3607" s="1" t="s">
        <v>67</v>
      </c>
      <c r="R3607" s="1" t="s">
        <v>87</v>
      </c>
      <c r="S3607" s="1" t="s">
        <v>88</v>
      </c>
      <c r="T3607" s="2">
        <v>43404</v>
      </c>
      <c r="U3607" s="2">
        <v>43404</v>
      </c>
      <c r="V3607" s="1" t="s">
        <v>52</v>
      </c>
      <c r="W3607" s="3">
        <v>1</v>
      </c>
      <c r="X3607" s="1" t="s">
        <v>53</v>
      </c>
      <c r="Y3607" s="4">
        <v>285744</v>
      </c>
      <c r="Z3607" s="4">
        <v>-35236</v>
      </c>
      <c r="AA3607" s="4">
        <v>0</v>
      </c>
      <c r="AB3607" s="4">
        <v>0</v>
      </c>
      <c r="AC3607" s="4">
        <v>0</v>
      </c>
      <c r="AD3607" s="4">
        <v>285744</v>
      </c>
      <c r="AE3607" s="5">
        <v>1614</v>
      </c>
      <c r="AF3607" s="1" t="s">
        <v>70</v>
      </c>
      <c r="AG3607" s="1" t="s">
        <v>71</v>
      </c>
      <c r="AH3607" s="1" t="s">
        <v>89</v>
      </c>
      <c r="AI3607" s="1" t="s">
        <v>57</v>
      </c>
      <c r="AJ3607" s="5">
        <v>10950</v>
      </c>
      <c r="AK3607" s="4">
        <v>-2970</v>
      </c>
      <c r="AL3607" s="4">
        <v>0</v>
      </c>
      <c r="AM3607" s="4">
        <v>0</v>
      </c>
      <c r="AN3607" s="4">
        <v>0</v>
      </c>
      <c r="AO3607" s="4">
        <v>-38206</v>
      </c>
      <c r="AP3607" s="4">
        <v>-38206</v>
      </c>
      <c r="AQ3607" s="4">
        <v>0</v>
      </c>
      <c r="AR3607" s="4">
        <v>247538</v>
      </c>
      <c r="AS3607" s="1" t="s">
        <v>52</v>
      </c>
      <c r="AT3607" s="9">
        <f t="shared" si="1605"/>
        <v>43404</v>
      </c>
      <c r="AU3607" s="9">
        <f t="shared" si="1606"/>
        <v>43374</v>
      </c>
      <c r="AV3607" s="9">
        <v>44798</v>
      </c>
      <c r="AW3607" s="11">
        <f t="shared" si="1607"/>
        <v>3.8191780821917809</v>
      </c>
      <c r="AX3607">
        <v>10</v>
      </c>
      <c r="AY3607" s="12">
        <v>0.05</v>
      </c>
      <c r="AZ3607">
        <f t="shared" si="1608"/>
        <v>9.5000000000000001E-2</v>
      </c>
      <c r="BA3607" s="13">
        <f t="shared" si="1609"/>
        <v>285744</v>
      </c>
      <c r="BB3607" s="16" t="s">
        <v>593</v>
      </c>
      <c r="BC3607" s="16" t="s">
        <v>593</v>
      </c>
      <c r="BD3607" s="16" t="s">
        <v>593</v>
      </c>
      <c r="BE3607" s="16" t="s">
        <v>593</v>
      </c>
      <c r="BF3607" s="16" t="s">
        <v>593</v>
      </c>
      <c r="BG3607" s="16" t="s">
        <v>593</v>
      </c>
      <c r="BH3607" s="16" t="s">
        <v>593</v>
      </c>
      <c r="BI3607" s="14">
        <f t="shared" si="1610"/>
        <v>247538</v>
      </c>
      <c r="BJ3607" s="14">
        <v>0</v>
      </c>
      <c r="BK3607" s="14">
        <f t="shared" si="1611"/>
        <v>247538</v>
      </c>
      <c r="BL3607" s="52">
        <v>0</v>
      </c>
      <c r="BM3607" s="15">
        <f t="shared" si="1612"/>
        <v>247538</v>
      </c>
    </row>
    <row r="3608" spans="1:65">
      <c r="A3608" s="8">
        <v>3606</v>
      </c>
      <c r="B3608" s="1" t="s">
        <v>44</v>
      </c>
      <c r="C3608" s="1">
        <v>1530</v>
      </c>
      <c r="D3608" s="1" t="s">
        <v>443</v>
      </c>
      <c r="E3608" s="1">
        <v>340000072</v>
      </c>
      <c r="F3608" s="1" t="s">
        <v>112</v>
      </c>
      <c r="G3608" s="1" t="s">
        <v>515</v>
      </c>
      <c r="H3608" s="1">
        <v>0</v>
      </c>
      <c r="I3608" s="1" t="s">
        <v>189</v>
      </c>
      <c r="J3608" s="1" t="s">
        <v>49</v>
      </c>
      <c r="K3608" s="1">
        <v>17406001</v>
      </c>
      <c r="L3608" s="1" t="s">
        <v>50</v>
      </c>
      <c r="M3608" s="1" t="s">
        <v>51</v>
      </c>
      <c r="N3608" s="1" t="s">
        <v>64</v>
      </c>
      <c r="O3608" s="1" t="s">
        <v>65</v>
      </c>
      <c r="P3608" s="1" t="s">
        <v>66</v>
      </c>
      <c r="Q3608" s="1" t="s">
        <v>67</v>
      </c>
      <c r="R3608" s="1" t="s">
        <v>87</v>
      </c>
      <c r="S3608" s="1" t="s">
        <v>88</v>
      </c>
      <c r="T3608" s="2">
        <v>43404</v>
      </c>
      <c r="U3608" s="2">
        <v>43404</v>
      </c>
      <c r="V3608" s="1" t="s">
        <v>52</v>
      </c>
      <c r="W3608" s="3">
        <v>1</v>
      </c>
      <c r="X3608" s="1" t="s">
        <v>53</v>
      </c>
      <c r="Y3608" s="4">
        <v>285744</v>
      </c>
      <c r="Z3608" s="4">
        <v>-35236</v>
      </c>
      <c r="AA3608" s="4">
        <v>0</v>
      </c>
      <c r="AB3608" s="4">
        <v>0</v>
      </c>
      <c r="AC3608" s="4">
        <v>0</v>
      </c>
      <c r="AD3608" s="4">
        <v>285744</v>
      </c>
      <c r="AE3608" s="5">
        <v>1614</v>
      </c>
      <c r="AF3608" s="1" t="s">
        <v>70</v>
      </c>
      <c r="AG3608" s="1" t="s">
        <v>71</v>
      </c>
      <c r="AH3608" s="1" t="s">
        <v>89</v>
      </c>
      <c r="AI3608" s="1" t="s">
        <v>57</v>
      </c>
      <c r="AJ3608" s="5">
        <v>10950</v>
      </c>
      <c r="AK3608" s="4">
        <v>-2970</v>
      </c>
      <c r="AL3608" s="4">
        <v>0</v>
      </c>
      <c r="AM3608" s="4">
        <v>0</v>
      </c>
      <c r="AN3608" s="4">
        <v>0</v>
      </c>
      <c r="AO3608" s="4">
        <v>-38206</v>
      </c>
      <c r="AP3608" s="4">
        <v>-38206</v>
      </c>
      <c r="AQ3608" s="4">
        <v>0</v>
      </c>
      <c r="AR3608" s="4">
        <v>247538</v>
      </c>
      <c r="AS3608" s="1" t="s">
        <v>52</v>
      </c>
      <c r="AT3608" s="9">
        <f t="shared" si="1605"/>
        <v>43404</v>
      </c>
      <c r="AU3608" s="9">
        <f t="shared" si="1606"/>
        <v>43374</v>
      </c>
      <c r="AV3608" s="9">
        <v>44798</v>
      </c>
      <c r="AW3608" s="11">
        <f t="shared" si="1607"/>
        <v>3.8191780821917809</v>
      </c>
      <c r="AX3608">
        <v>10</v>
      </c>
      <c r="AY3608" s="12">
        <v>0.05</v>
      </c>
      <c r="AZ3608">
        <f t="shared" si="1608"/>
        <v>9.5000000000000001E-2</v>
      </c>
      <c r="BA3608" s="13">
        <f t="shared" si="1609"/>
        <v>285744</v>
      </c>
      <c r="BB3608" s="16" t="s">
        <v>593</v>
      </c>
      <c r="BC3608" s="16" t="s">
        <v>593</v>
      </c>
      <c r="BD3608" s="16" t="s">
        <v>593</v>
      </c>
      <c r="BE3608" s="16" t="s">
        <v>593</v>
      </c>
      <c r="BF3608" s="16" t="s">
        <v>593</v>
      </c>
      <c r="BG3608" s="16" t="s">
        <v>593</v>
      </c>
      <c r="BH3608" s="16" t="s">
        <v>593</v>
      </c>
      <c r="BI3608" s="14">
        <f t="shared" si="1610"/>
        <v>247538</v>
      </c>
      <c r="BJ3608" s="14">
        <v>0</v>
      </c>
      <c r="BK3608" s="14">
        <f t="shared" si="1611"/>
        <v>247538</v>
      </c>
      <c r="BL3608" s="52">
        <v>0</v>
      </c>
      <c r="BM3608" s="15">
        <f t="shared" si="1612"/>
        <v>247538</v>
      </c>
    </row>
    <row r="3609" spans="1:65">
      <c r="A3609" s="8">
        <v>3607</v>
      </c>
      <c r="B3609" s="1" t="s">
        <v>44</v>
      </c>
      <c r="C3609" s="1">
        <v>1530</v>
      </c>
      <c r="D3609" s="1" t="s">
        <v>443</v>
      </c>
      <c r="E3609" s="1">
        <v>340000073</v>
      </c>
      <c r="F3609" s="1" t="s">
        <v>112</v>
      </c>
      <c r="G3609" s="1" t="s">
        <v>516</v>
      </c>
      <c r="H3609" s="1">
        <v>0</v>
      </c>
      <c r="I3609" s="1" t="s">
        <v>190</v>
      </c>
      <c r="J3609" s="1" t="s">
        <v>49</v>
      </c>
      <c r="K3609" s="1">
        <v>17406001</v>
      </c>
      <c r="L3609" s="1" t="s">
        <v>50</v>
      </c>
      <c r="M3609" s="1" t="s">
        <v>51</v>
      </c>
      <c r="N3609" s="1" t="s">
        <v>64</v>
      </c>
      <c r="O3609" s="1" t="s">
        <v>65</v>
      </c>
      <c r="P3609" s="1" t="s">
        <v>66</v>
      </c>
      <c r="Q3609" s="1" t="s">
        <v>67</v>
      </c>
      <c r="R3609" s="1" t="s">
        <v>87</v>
      </c>
      <c r="S3609" s="1" t="s">
        <v>88</v>
      </c>
      <c r="T3609" s="2">
        <v>43404</v>
      </c>
      <c r="U3609" s="2">
        <v>43404</v>
      </c>
      <c r="V3609" s="1" t="s">
        <v>52</v>
      </c>
      <c r="W3609" s="3">
        <v>1</v>
      </c>
      <c r="X3609" s="1" t="s">
        <v>53</v>
      </c>
      <c r="Y3609" s="4">
        <v>285744</v>
      </c>
      <c r="Z3609" s="4">
        <v>-35236</v>
      </c>
      <c r="AA3609" s="4">
        <v>0</v>
      </c>
      <c r="AB3609" s="4">
        <v>0</v>
      </c>
      <c r="AC3609" s="4">
        <v>0</v>
      </c>
      <c r="AD3609" s="4">
        <v>285744</v>
      </c>
      <c r="AE3609" s="5">
        <v>1614</v>
      </c>
      <c r="AF3609" s="1" t="s">
        <v>70</v>
      </c>
      <c r="AG3609" s="1" t="s">
        <v>71</v>
      </c>
      <c r="AH3609" s="1" t="s">
        <v>89</v>
      </c>
      <c r="AI3609" s="1" t="s">
        <v>57</v>
      </c>
      <c r="AJ3609" s="5">
        <v>10950</v>
      </c>
      <c r="AK3609" s="4">
        <v>-2970</v>
      </c>
      <c r="AL3609" s="4">
        <v>0</v>
      </c>
      <c r="AM3609" s="4">
        <v>0</v>
      </c>
      <c r="AN3609" s="4">
        <v>0</v>
      </c>
      <c r="AO3609" s="4">
        <v>-38206</v>
      </c>
      <c r="AP3609" s="4">
        <v>-38206</v>
      </c>
      <c r="AQ3609" s="4">
        <v>0</v>
      </c>
      <c r="AR3609" s="4">
        <v>247538</v>
      </c>
      <c r="AS3609" s="1" t="s">
        <v>52</v>
      </c>
      <c r="AT3609" s="9">
        <f t="shared" si="1605"/>
        <v>43404</v>
      </c>
      <c r="AU3609" s="9">
        <f t="shared" si="1606"/>
        <v>43374</v>
      </c>
      <c r="AV3609" s="9">
        <v>44798</v>
      </c>
      <c r="AW3609" s="11">
        <f t="shared" si="1607"/>
        <v>3.8191780821917809</v>
      </c>
      <c r="AX3609">
        <v>10</v>
      </c>
      <c r="AY3609" s="12">
        <v>0.05</v>
      </c>
      <c r="AZ3609">
        <f t="shared" si="1608"/>
        <v>9.5000000000000001E-2</v>
      </c>
      <c r="BA3609" s="13">
        <f t="shared" si="1609"/>
        <v>285744</v>
      </c>
      <c r="BB3609" s="16" t="s">
        <v>593</v>
      </c>
      <c r="BC3609" s="16" t="s">
        <v>593</v>
      </c>
      <c r="BD3609" s="16" t="s">
        <v>593</v>
      </c>
      <c r="BE3609" s="16" t="s">
        <v>593</v>
      </c>
      <c r="BF3609" s="16" t="s">
        <v>593</v>
      </c>
      <c r="BG3609" s="16" t="s">
        <v>593</v>
      </c>
      <c r="BH3609" s="16" t="s">
        <v>593</v>
      </c>
      <c r="BI3609" s="14">
        <f t="shared" si="1610"/>
        <v>247538</v>
      </c>
      <c r="BJ3609" s="14">
        <v>0</v>
      </c>
      <c r="BK3609" s="14">
        <f t="shared" si="1611"/>
        <v>247538</v>
      </c>
      <c r="BL3609" s="52">
        <v>0</v>
      </c>
      <c r="BM3609" s="15">
        <f t="shared" si="1612"/>
        <v>247538</v>
      </c>
    </row>
    <row r="3610" spans="1:65">
      <c r="A3610" s="8">
        <v>3608</v>
      </c>
      <c r="B3610" s="1" t="s">
        <v>44</v>
      </c>
      <c r="C3610" s="1">
        <v>1530</v>
      </c>
      <c r="D3610" s="1" t="s">
        <v>443</v>
      </c>
      <c r="E3610" s="1">
        <v>340000074</v>
      </c>
      <c r="F3610" s="1" t="s">
        <v>112</v>
      </c>
      <c r="G3610" s="1" t="s">
        <v>517</v>
      </c>
      <c r="H3610" s="1">
        <v>0</v>
      </c>
      <c r="I3610" s="1" t="s">
        <v>191</v>
      </c>
      <c r="J3610" s="1" t="s">
        <v>49</v>
      </c>
      <c r="K3610" s="1">
        <v>17406001</v>
      </c>
      <c r="L3610" s="1" t="s">
        <v>50</v>
      </c>
      <c r="M3610" s="1" t="s">
        <v>51</v>
      </c>
      <c r="N3610" s="1" t="s">
        <v>64</v>
      </c>
      <c r="O3610" s="1" t="s">
        <v>65</v>
      </c>
      <c r="P3610" s="1" t="s">
        <v>66</v>
      </c>
      <c r="Q3610" s="1" t="s">
        <v>67</v>
      </c>
      <c r="R3610" s="1" t="s">
        <v>87</v>
      </c>
      <c r="S3610" s="1" t="s">
        <v>88</v>
      </c>
      <c r="T3610" s="2">
        <v>43404</v>
      </c>
      <c r="U3610" s="2">
        <v>43404</v>
      </c>
      <c r="V3610" s="1" t="s">
        <v>52</v>
      </c>
      <c r="W3610" s="3">
        <v>1</v>
      </c>
      <c r="X3610" s="1" t="s">
        <v>53</v>
      </c>
      <c r="Y3610" s="4">
        <v>285744</v>
      </c>
      <c r="Z3610" s="4">
        <v>-35236</v>
      </c>
      <c r="AA3610" s="4">
        <v>0</v>
      </c>
      <c r="AB3610" s="4">
        <v>0</v>
      </c>
      <c r="AC3610" s="4">
        <v>0</v>
      </c>
      <c r="AD3610" s="4">
        <v>285744</v>
      </c>
      <c r="AE3610" s="5">
        <v>1614</v>
      </c>
      <c r="AF3610" s="1" t="s">
        <v>70</v>
      </c>
      <c r="AG3610" s="1" t="s">
        <v>71</v>
      </c>
      <c r="AH3610" s="1" t="s">
        <v>89</v>
      </c>
      <c r="AI3610" s="1" t="s">
        <v>57</v>
      </c>
      <c r="AJ3610" s="5">
        <v>10950</v>
      </c>
      <c r="AK3610" s="4">
        <v>-2970</v>
      </c>
      <c r="AL3610" s="4">
        <v>0</v>
      </c>
      <c r="AM3610" s="4">
        <v>0</v>
      </c>
      <c r="AN3610" s="4">
        <v>0</v>
      </c>
      <c r="AO3610" s="4">
        <v>-38206</v>
      </c>
      <c r="AP3610" s="4">
        <v>-38206</v>
      </c>
      <c r="AQ3610" s="4">
        <v>0</v>
      </c>
      <c r="AR3610" s="4">
        <v>247538</v>
      </c>
      <c r="AS3610" s="1" t="s">
        <v>52</v>
      </c>
      <c r="AT3610" s="9">
        <f t="shared" si="1605"/>
        <v>43404</v>
      </c>
      <c r="AU3610" s="9">
        <f t="shared" si="1606"/>
        <v>43374</v>
      </c>
      <c r="AV3610" s="9">
        <v>44798</v>
      </c>
      <c r="AW3610" s="11">
        <f t="shared" si="1607"/>
        <v>3.8191780821917809</v>
      </c>
      <c r="AX3610">
        <v>10</v>
      </c>
      <c r="AY3610" s="12">
        <v>0.05</v>
      </c>
      <c r="AZ3610">
        <f t="shared" si="1608"/>
        <v>9.5000000000000001E-2</v>
      </c>
      <c r="BA3610" s="13">
        <f t="shared" si="1609"/>
        <v>285744</v>
      </c>
      <c r="BB3610" s="16" t="s">
        <v>593</v>
      </c>
      <c r="BC3610" s="16" t="s">
        <v>593</v>
      </c>
      <c r="BD3610" s="16" t="s">
        <v>593</v>
      </c>
      <c r="BE3610" s="16" t="s">
        <v>593</v>
      </c>
      <c r="BF3610" s="16" t="s">
        <v>593</v>
      </c>
      <c r="BG3610" s="16" t="s">
        <v>593</v>
      </c>
      <c r="BH3610" s="16" t="s">
        <v>593</v>
      </c>
      <c r="BI3610" s="14">
        <f t="shared" si="1610"/>
        <v>247538</v>
      </c>
      <c r="BJ3610" s="14">
        <v>0</v>
      </c>
      <c r="BK3610" s="14">
        <f t="shared" si="1611"/>
        <v>247538</v>
      </c>
      <c r="BL3610" s="52">
        <v>0</v>
      </c>
      <c r="BM3610" s="15">
        <f t="shared" si="1612"/>
        <v>247538</v>
      </c>
    </row>
    <row r="3611" spans="1:65">
      <c r="A3611" s="8">
        <v>3609</v>
      </c>
      <c r="B3611" s="1" t="s">
        <v>44</v>
      </c>
      <c r="C3611" s="1">
        <v>1530</v>
      </c>
      <c r="D3611" s="1" t="s">
        <v>443</v>
      </c>
      <c r="E3611" s="1">
        <v>340000075</v>
      </c>
      <c r="F3611" s="1" t="s">
        <v>112</v>
      </c>
      <c r="G3611" s="1" t="s">
        <v>518</v>
      </c>
      <c r="H3611" s="1">
        <v>0</v>
      </c>
      <c r="I3611" s="1" t="s">
        <v>192</v>
      </c>
      <c r="J3611" s="1" t="s">
        <v>49</v>
      </c>
      <c r="K3611" s="1">
        <v>17406001</v>
      </c>
      <c r="L3611" s="1" t="s">
        <v>50</v>
      </c>
      <c r="M3611" s="1" t="s">
        <v>51</v>
      </c>
      <c r="N3611" s="1" t="s">
        <v>64</v>
      </c>
      <c r="O3611" s="1" t="s">
        <v>65</v>
      </c>
      <c r="P3611" s="1" t="s">
        <v>66</v>
      </c>
      <c r="Q3611" s="1" t="s">
        <v>67</v>
      </c>
      <c r="R3611" s="1" t="s">
        <v>87</v>
      </c>
      <c r="S3611" s="1" t="s">
        <v>88</v>
      </c>
      <c r="T3611" s="2">
        <v>43404</v>
      </c>
      <c r="U3611" s="2">
        <v>43404</v>
      </c>
      <c r="V3611" s="1" t="s">
        <v>52</v>
      </c>
      <c r="W3611" s="3">
        <v>1</v>
      </c>
      <c r="X3611" s="1" t="s">
        <v>53</v>
      </c>
      <c r="Y3611" s="4">
        <v>285744</v>
      </c>
      <c r="Z3611" s="4">
        <v>-35236</v>
      </c>
      <c r="AA3611" s="4">
        <v>0</v>
      </c>
      <c r="AB3611" s="4">
        <v>0</v>
      </c>
      <c r="AC3611" s="4">
        <v>0</v>
      </c>
      <c r="AD3611" s="4">
        <v>285744</v>
      </c>
      <c r="AE3611" s="5">
        <v>1614</v>
      </c>
      <c r="AF3611" s="1" t="s">
        <v>70</v>
      </c>
      <c r="AG3611" s="1" t="s">
        <v>71</v>
      </c>
      <c r="AH3611" s="1" t="s">
        <v>89</v>
      </c>
      <c r="AI3611" s="1" t="s">
        <v>57</v>
      </c>
      <c r="AJ3611" s="5">
        <v>10950</v>
      </c>
      <c r="AK3611" s="4">
        <v>-2970</v>
      </c>
      <c r="AL3611" s="4">
        <v>0</v>
      </c>
      <c r="AM3611" s="4">
        <v>0</v>
      </c>
      <c r="AN3611" s="4">
        <v>0</v>
      </c>
      <c r="AO3611" s="4">
        <v>-38206</v>
      </c>
      <c r="AP3611" s="4">
        <v>-38206</v>
      </c>
      <c r="AQ3611" s="4">
        <v>0</v>
      </c>
      <c r="AR3611" s="4">
        <v>247538</v>
      </c>
      <c r="AS3611" s="1" t="s">
        <v>52</v>
      </c>
      <c r="AT3611" s="9">
        <f t="shared" si="1605"/>
        <v>43404</v>
      </c>
      <c r="AU3611" s="9">
        <f t="shared" si="1606"/>
        <v>43374</v>
      </c>
      <c r="AV3611" s="9">
        <v>44798</v>
      </c>
      <c r="AW3611" s="11">
        <f t="shared" si="1607"/>
        <v>3.8191780821917809</v>
      </c>
      <c r="AX3611">
        <v>10</v>
      </c>
      <c r="AY3611" s="12">
        <v>0.05</v>
      </c>
      <c r="AZ3611">
        <f t="shared" si="1608"/>
        <v>9.5000000000000001E-2</v>
      </c>
      <c r="BA3611" s="13">
        <f t="shared" si="1609"/>
        <v>285744</v>
      </c>
      <c r="BB3611" s="16" t="s">
        <v>593</v>
      </c>
      <c r="BC3611" s="16" t="s">
        <v>593</v>
      </c>
      <c r="BD3611" s="16" t="s">
        <v>593</v>
      </c>
      <c r="BE3611" s="16" t="s">
        <v>593</v>
      </c>
      <c r="BF3611" s="16" t="s">
        <v>593</v>
      </c>
      <c r="BG3611" s="16" t="s">
        <v>593</v>
      </c>
      <c r="BH3611" s="16" t="s">
        <v>593</v>
      </c>
      <c r="BI3611" s="14">
        <f t="shared" si="1610"/>
        <v>247538</v>
      </c>
      <c r="BJ3611" s="14">
        <v>0</v>
      </c>
      <c r="BK3611" s="14">
        <f t="shared" si="1611"/>
        <v>247538</v>
      </c>
      <c r="BL3611" s="52">
        <v>0</v>
      </c>
      <c r="BM3611" s="15">
        <f t="shared" si="1612"/>
        <v>247538</v>
      </c>
    </row>
    <row r="3612" spans="1:65">
      <c r="A3612" s="8">
        <v>3610</v>
      </c>
      <c r="B3612" s="1" t="s">
        <v>44</v>
      </c>
      <c r="C3612" s="1">
        <v>1530</v>
      </c>
      <c r="D3612" s="1" t="s">
        <v>443</v>
      </c>
      <c r="E3612" s="1">
        <v>340000076</v>
      </c>
      <c r="F3612" s="1" t="s">
        <v>112</v>
      </c>
      <c r="G3612" s="1" t="s">
        <v>519</v>
      </c>
      <c r="H3612" s="1">
        <v>0</v>
      </c>
      <c r="I3612" s="1" t="s">
        <v>193</v>
      </c>
      <c r="J3612" s="1" t="s">
        <v>49</v>
      </c>
      <c r="K3612" s="1">
        <v>17406001</v>
      </c>
      <c r="L3612" s="1" t="s">
        <v>50</v>
      </c>
      <c r="M3612" s="1" t="s">
        <v>51</v>
      </c>
      <c r="N3612" s="1" t="s">
        <v>64</v>
      </c>
      <c r="O3612" s="1" t="s">
        <v>65</v>
      </c>
      <c r="P3612" s="1" t="s">
        <v>66</v>
      </c>
      <c r="Q3612" s="1" t="s">
        <v>67</v>
      </c>
      <c r="R3612" s="1" t="s">
        <v>87</v>
      </c>
      <c r="S3612" s="1" t="s">
        <v>88</v>
      </c>
      <c r="T3612" s="2">
        <v>43404</v>
      </c>
      <c r="U3612" s="2">
        <v>43404</v>
      </c>
      <c r="V3612" s="1" t="s">
        <v>52</v>
      </c>
      <c r="W3612" s="3">
        <v>1</v>
      </c>
      <c r="X3612" s="1" t="s">
        <v>53</v>
      </c>
      <c r="Y3612" s="4">
        <v>285744</v>
      </c>
      <c r="Z3612" s="4">
        <v>-35236</v>
      </c>
      <c r="AA3612" s="4">
        <v>0</v>
      </c>
      <c r="AB3612" s="4">
        <v>0</v>
      </c>
      <c r="AC3612" s="4">
        <v>0</v>
      </c>
      <c r="AD3612" s="4">
        <v>285744</v>
      </c>
      <c r="AE3612" s="5">
        <v>1614</v>
      </c>
      <c r="AF3612" s="1" t="s">
        <v>70</v>
      </c>
      <c r="AG3612" s="1" t="s">
        <v>71</v>
      </c>
      <c r="AH3612" s="1" t="s">
        <v>89</v>
      </c>
      <c r="AI3612" s="1" t="s">
        <v>57</v>
      </c>
      <c r="AJ3612" s="5">
        <v>10950</v>
      </c>
      <c r="AK3612" s="4">
        <v>-2970</v>
      </c>
      <c r="AL3612" s="4">
        <v>0</v>
      </c>
      <c r="AM3612" s="4">
        <v>0</v>
      </c>
      <c r="AN3612" s="4">
        <v>0</v>
      </c>
      <c r="AO3612" s="4">
        <v>-38206</v>
      </c>
      <c r="AP3612" s="4">
        <v>-38206</v>
      </c>
      <c r="AQ3612" s="4">
        <v>0</v>
      </c>
      <c r="AR3612" s="4">
        <v>247538</v>
      </c>
      <c r="AS3612" s="1" t="s">
        <v>52</v>
      </c>
      <c r="AT3612" s="9">
        <f t="shared" si="1605"/>
        <v>43404</v>
      </c>
      <c r="AU3612" s="9">
        <f t="shared" si="1606"/>
        <v>43374</v>
      </c>
      <c r="AV3612" s="9">
        <v>44798</v>
      </c>
      <c r="AW3612" s="11">
        <f t="shared" si="1607"/>
        <v>3.8191780821917809</v>
      </c>
      <c r="AX3612">
        <v>10</v>
      </c>
      <c r="AY3612" s="12">
        <v>0.05</v>
      </c>
      <c r="AZ3612">
        <f t="shared" si="1608"/>
        <v>9.5000000000000001E-2</v>
      </c>
      <c r="BA3612" s="13">
        <f t="shared" si="1609"/>
        <v>285744</v>
      </c>
      <c r="BB3612" s="16" t="s">
        <v>593</v>
      </c>
      <c r="BC3612" s="16" t="s">
        <v>593</v>
      </c>
      <c r="BD3612" s="16" t="s">
        <v>593</v>
      </c>
      <c r="BE3612" s="16" t="s">
        <v>593</v>
      </c>
      <c r="BF3612" s="16" t="s">
        <v>593</v>
      </c>
      <c r="BG3612" s="16" t="s">
        <v>593</v>
      </c>
      <c r="BH3612" s="16" t="s">
        <v>593</v>
      </c>
      <c r="BI3612" s="14">
        <f t="shared" si="1610"/>
        <v>247538</v>
      </c>
      <c r="BJ3612" s="14">
        <v>0</v>
      </c>
      <c r="BK3612" s="14">
        <f t="shared" si="1611"/>
        <v>247538</v>
      </c>
      <c r="BL3612" s="52">
        <v>0</v>
      </c>
      <c r="BM3612" s="15">
        <f t="shared" si="1612"/>
        <v>247538</v>
      </c>
    </row>
    <row r="3613" spans="1:65">
      <c r="A3613" s="8">
        <v>3611</v>
      </c>
      <c r="B3613" s="1" t="s">
        <v>44</v>
      </c>
      <c r="C3613" s="1">
        <v>1530</v>
      </c>
      <c r="D3613" s="1" t="s">
        <v>443</v>
      </c>
      <c r="E3613" s="1">
        <v>340000077</v>
      </c>
      <c r="F3613" s="1" t="s">
        <v>112</v>
      </c>
      <c r="G3613" s="1" t="s">
        <v>520</v>
      </c>
      <c r="H3613" s="1">
        <v>0</v>
      </c>
      <c r="I3613" s="1" t="s">
        <v>194</v>
      </c>
      <c r="J3613" s="1" t="s">
        <v>49</v>
      </c>
      <c r="K3613" s="1">
        <v>17406001</v>
      </c>
      <c r="L3613" s="1" t="s">
        <v>50</v>
      </c>
      <c r="M3613" s="1" t="s">
        <v>51</v>
      </c>
      <c r="N3613" s="1" t="s">
        <v>64</v>
      </c>
      <c r="O3613" s="1" t="s">
        <v>65</v>
      </c>
      <c r="P3613" s="1" t="s">
        <v>66</v>
      </c>
      <c r="Q3613" s="1" t="s">
        <v>67</v>
      </c>
      <c r="R3613" s="1" t="s">
        <v>87</v>
      </c>
      <c r="S3613" s="1" t="s">
        <v>88</v>
      </c>
      <c r="T3613" s="2">
        <v>43404</v>
      </c>
      <c r="U3613" s="2">
        <v>43404</v>
      </c>
      <c r="V3613" s="1" t="s">
        <v>52</v>
      </c>
      <c r="W3613" s="3">
        <v>1</v>
      </c>
      <c r="X3613" s="1" t="s">
        <v>53</v>
      </c>
      <c r="Y3613" s="4">
        <v>285744</v>
      </c>
      <c r="Z3613" s="4">
        <v>-35236</v>
      </c>
      <c r="AA3613" s="4">
        <v>0</v>
      </c>
      <c r="AB3613" s="4">
        <v>0</v>
      </c>
      <c r="AC3613" s="4">
        <v>0</v>
      </c>
      <c r="AD3613" s="4">
        <v>285744</v>
      </c>
      <c r="AE3613" s="5">
        <v>1614</v>
      </c>
      <c r="AF3613" s="1" t="s">
        <v>70</v>
      </c>
      <c r="AG3613" s="1" t="s">
        <v>71</v>
      </c>
      <c r="AH3613" s="1" t="s">
        <v>89</v>
      </c>
      <c r="AI3613" s="1" t="s">
        <v>57</v>
      </c>
      <c r="AJ3613" s="5">
        <v>10950</v>
      </c>
      <c r="AK3613" s="4">
        <v>-2970</v>
      </c>
      <c r="AL3613" s="4">
        <v>0</v>
      </c>
      <c r="AM3613" s="4">
        <v>0</v>
      </c>
      <c r="AN3613" s="4">
        <v>0</v>
      </c>
      <c r="AO3613" s="4">
        <v>-38206</v>
      </c>
      <c r="AP3613" s="4">
        <v>-38206</v>
      </c>
      <c r="AQ3613" s="4">
        <v>0</v>
      </c>
      <c r="AR3613" s="4">
        <v>247538</v>
      </c>
      <c r="AS3613" s="1" t="s">
        <v>52</v>
      </c>
      <c r="AT3613" s="9">
        <f t="shared" si="1605"/>
        <v>43404</v>
      </c>
      <c r="AU3613" s="9">
        <f t="shared" si="1606"/>
        <v>43374</v>
      </c>
      <c r="AV3613" s="9">
        <v>44798</v>
      </c>
      <c r="AW3613" s="11">
        <f t="shared" si="1607"/>
        <v>3.8191780821917809</v>
      </c>
      <c r="AX3613">
        <v>10</v>
      </c>
      <c r="AY3613" s="12">
        <v>0.05</v>
      </c>
      <c r="AZ3613">
        <f t="shared" si="1608"/>
        <v>9.5000000000000001E-2</v>
      </c>
      <c r="BA3613" s="13">
        <f t="shared" si="1609"/>
        <v>285744</v>
      </c>
      <c r="BB3613" s="16" t="s">
        <v>593</v>
      </c>
      <c r="BC3613" s="16" t="s">
        <v>593</v>
      </c>
      <c r="BD3613" s="16" t="s">
        <v>593</v>
      </c>
      <c r="BE3613" s="16" t="s">
        <v>593</v>
      </c>
      <c r="BF3613" s="16" t="s">
        <v>593</v>
      </c>
      <c r="BG3613" s="16" t="s">
        <v>593</v>
      </c>
      <c r="BH3613" s="16" t="s">
        <v>593</v>
      </c>
      <c r="BI3613" s="14">
        <f t="shared" si="1610"/>
        <v>247538</v>
      </c>
      <c r="BJ3613" s="14">
        <v>0</v>
      </c>
      <c r="BK3613" s="14">
        <f t="shared" si="1611"/>
        <v>247538</v>
      </c>
      <c r="BL3613" s="52">
        <v>0</v>
      </c>
      <c r="BM3613" s="15">
        <f t="shared" si="1612"/>
        <v>247538</v>
      </c>
    </row>
    <row r="3614" spans="1:65">
      <c r="A3614" s="8">
        <v>3612</v>
      </c>
      <c r="B3614" s="1" t="s">
        <v>44</v>
      </c>
      <c r="C3614" s="1">
        <v>1530</v>
      </c>
      <c r="D3614" s="1" t="s">
        <v>443</v>
      </c>
      <c r="E3614" s="1">
        <v>340000078</v>
      </c>
      <c r="F3614" s="1" t="s">
        <v>112</v>
      </c>
      <c r="G3614" s="1" t="s">
        <v>521</v>
      </c>
      <c r="H3614" s="1">
        <v>0</v>
      </c>
      <c r="I3614" s="1" t="s">
        <v>195</v>
      </c>
      <c r="J3614" s="1" t="s">
        <v>49</v>
      </c>
      <c r="K3614" s="1">
        <v>17406001</v>
      </c>
      <c r="L3614" s="1" t="s">
        <v>50</v>
      </c>
      <c r="M3614" s="1" t="s">
        <v>51</v>
      </c>
      <c r="N3614" s="1" t="s">
        <v>64</v>
      </c>
      <c r="O3614" s="1" t="s">
        <v>65</v>
      </c>
      <c r="P3614" s="1" t="s">
        <v>66</v>
      </c>
      <c r="Q3614" s="1" t="s">
        <v>67</v>
      </c>
      <c r="R3614" s="1" t="s">
        <v>87</v>
      </c>
      <c r="S3614" s="1" t="s">
        <v>88</v>
      </c>
      <c r="T3614" s="2">
        <v>43404</v>
      </c>
      <c r="U3614" s="2">
        <v>43404</v>
      </c>
      <c r="V3614" s="1" t="s">
        <v>52</v>
      </c>
      <c r="W3614" s="3">
        <v>1</v>
      </c>
      <c r="X3614" s="1" t="s">
        <v>53</v>
      </c>
      <c r="Y3614" s="4">
        <v>285744</v>
      </c>
      <c r="Z3614" s="4">
        <v>-35236</v>
      </c>
      <c r="AA3614" s="4">
        <v>0</v>
      </c>
      <c r="AB3614" s="4">
        <v>0</v>
      </c>
      <c r="AC3614" s="4">
        <v>0</v>
      </c>
      <c r="AD3614" s="4">
        <v>285744</v>
      </c>
      <c r="AE3614" s="5">
        <v>1614</v>
      </c>
      <c r="AF3614" s="1" t="s">
        <v>70</v>
      </c>
      <c r="AG3614" s="1" t="s">
        <v>71</v>
      </c>
      <c r="AH3614" s="1" t="s">
        <v>89</v>
      </c>
      <c r="AI3614" s="1" t="s">
        <v>57</v>
      </c>
      <c r="AJ3614" s="5">
        <v>10950</v>
      </c>
      <c r="AK3614" s="4">
        <v>-2970</v>
      </c>
      <c r="AL3614" s="4">
        <v>0</v>
      </c>
      <c r="AM3614" s="4">
        <v>0</v>
      </c>
      <c r="AN3614" s="4">
        <v>0</v>
      </c>
      <c r="AO3614" s="4">
        <v>-38206</v>
      </c>
      <c r="AP3614" s="4">
        <v>-38206</v>
      </c>
      <c r="AQ3614" s="4">
        <v>0</v>
      </c>
      <c r="AR3614" s="4">
        <v>247538</v>
      </c>
      <c r="AS3614" s="1" t="s">
        <v>52</v>
      </c>
      <c r="AT3614" s="9">
        <f t="shared" si="1605"/>
        <v>43404</v>
      </c>
      <c r="AU3614" s="9">
        <f t="shared" si="1606"/>
        <v>43374</v>
      </c>
      <c r="AV3614" s="9">
        <v>44798</v>
      </c>
      <c r="AW3614" s="11">
        <f t="shared" si="1607"/>
        <v>3.8191780821917809</v>
      </c>
      <c r="AX3614">
        <v>10</v>
      </c>
      <c r="AY3614" s="12">
        <v>0.05</v>
      </c>
      <c r="AZ3614">
        <f t="shared" si="1608"/>
        <v>9.5000000000000001E-2</v>
      </c>
      <c r="BA3614" s="13">
        <f t="shared" si="1609"/>
        <v>285744</v>
      </c>
      <c r="BB3614" s="16" t="s">
        <v>593</v>
      </c>
      <c r="BC3614" s="16" t="s">
        <v>593</v>
      </c>
      <c r="BD3614" s="16" t="s">
        <v>593</v>
      </c>
      <c r="BE3614" s="16" t="s">
        <v>593</v>
      </c>
      <c r="BF3614" s="16" t="s">
        <v>593</v>
      </c>
      <c r="BG3614" s="16" t="s">
        <v>593</v>
      </c>
      <c r="BH3614" s="16" t="s">
        <v>593</v>
      </c>
      <c r="BI3614" s="14">
        <f t="shared" si="1610"/>
        <v>247538</v>
      </c>
      <c r="BJ3614" s="14">
        <v>0</v>
      </c>
      <c r="BK3614" s="14">
        <f t="shared" si="1611"/>
        <v>247538</v>
      </c>
      <c r="BL3614" s="52">
        <v>0</v>
      </c>
      <c r="BM3614" s="15">
        <f t="shared" si="1612"/>
        <v>247538</v>
      </c>
    </row>
    <row r="3615" spans="1:65">
      <c r="A3615" s="8">
        <v>3613</v>
      </c>
      <c r="B3615" s="1" t="s">
        <v>44</v>
      </c>
      <c r="C3615" s="1">
        <v>1530</v>
      </c>
      <c r="D3615" s="1" t="s">
        <v>443</v>
      </c>
      <c r="E3615" s="1">
        <v>340000079</v>
      </c>
      <c r="F3615" s="1" t="s">
        <v>112</v>
      </c>
      <c r="G3615" s="1" t="s">
        <v>522</v>
      </c>
      <c r="H3615" s="1">
        <v>0</v>
      </c>
      <c r="I3615" s="1" t="s">
        <v>196</v>
      </c>
      <c r="J3615" s="1" t="s">
        <v>49</v>
      </c>
      <c r="K3615" s="1">
        <v>17406001</v>
      </c>
      <c r="L3615" s="1" t="s">
        <v>50</v>
      </c>
      <c r="M3615" s="1" t="s">
        <v>51</v>
      </c>
      <c r="N3615" s="1" t="s">
        <v>64</v>
      </c>
      <c r="O3615" s="1" t="s">
        <v>65</v>
      </c>
      <c r="P3615" s="1" t="s">
        <v>66</v>
      </c>
      <c r="Q3615" s="1" t="s">
        <v>67</v>
      </c>
      <c r="R3615" s="1" t="s">
        <v>87</v>
      </c>
      <c r="S3615" s="1" t="s">
        <v>88</v>
      </c>
      <c r="T3615" s="2">
        <v>43404</v>
      </c>
      <c r="U3615" s="2">
        <v>43404</v>
      </c>
      <c r="V3615" s="1" t="s">
        <v>52</v>
      </c>
      <c r="W3615" s="3">
        <v>1</v>
      </c>
      <c r="X3615" s="1" t="s">
        <v>53</v>
      </c>
      <c r="Y3615" s="4">
        <v>285744</v>
      </c>
      <c r="Z3615" s="4">
        <v>-35236</v>
      </c>
      <c r="AA3615" s="4">
        <v>0</v>
      </c>
      <c r="AB3615" s="4">
        <v>0</v>
      </c>
      <c r="AC3615" s="4">
        <v>0</v>
      </c>
      <c r="AD3615" s="4">
        <v>285744</v>
      </c>
      <c r="AE3615" s="5">
        <v>1614</v>
      </c>
      <c r="AF3615" s="1" t="s">
        <v>70</v>
      </c>
      <c r="AG3615" s="1" t="s">
        <v>71</v>
      </c>
      <c r="AH3615" s="1" t="s">
        <v>89</v>
      </c>
      <c r="AI3615" s="1" t="s">
        <v>57</v>
      </c>
      <c r="AJ3615" s="5">
        <v>10950</v>
      </c>
      <c r="AK3615" s="4">
        <v>-2970</v>
      </c>
      <c r="AL3615" s="4">
        <v>0</v>
      </c>
      <c r="AM3615" s="4">
        <v>0</v>
      </c>
      <c r="AN3615" s="4">
        <v>0</v>
      </c>
      <c r="AO3615" s="4">
        <v>-38206</v>
      </c>
      <c r="AP3615" s="4">
        <v>-38206</v>
      </c>
      <c r="AQ3615" s="4">
        <v>0</v>
      </c>
      <c r="AR3615" s="4">
        <v>247538</v>
      </c>
      <c r="AS3615" s="1" t="s">
        <v>52</v>
      </c>
      <c r="AT3615" s="9">
        <f t="shared" si="1605"/>
        <v>43404</v>
      </c>
      <c r="AU3615" s="9">
        <f t="shared" si="1606"/>
        <v>43374</v>
      </c>
      <c r="AV3615" s="9">
        <v>44798</v>
      </c>
      <c r="AW3615" s="11">
        <f t="shared" si="1607"/>
        <v>3.8191780821917809</v>
      </c>
      <c r="AX3615">
        <v>10</v>
      </c>
      <c r="AY3615" s="12">
        <v>0.05</v>
      </c>
      <c r="AZ3615">
        <f t="shared" si="1608"/>
        <v>9.5000000000000001E-2</v>
      </c>
      <c r="BA3615" s="13">
        <f t="shared" si="1609"/>
        <v>285744</v>
      </c>
      <c r="BB3615" s="16" t="s">
        <v>593</v>
      </c>
      <c r="BC3615" s="16" t="s">
        <v>593</v>
      </c>
      <c r="BD3615" s="16" t="s">
        <v>593</v>
      </c>
      <c r="BE3615" s="16" t="s">
        <v>593</v>
      </c>
      <c r="BF3615" s="16" t="s">
        <v>593</v>
      </c>
      <c r="BG3615" s="16" t="s">
        <v>593</v>
      </c>
      <c r="BH3615" s="16" t="s">
        <v>593</v>
      </c>
      <c r="BI3615" s="14">
        <f t="shared" si="1610"/>
        <v>247538</v>
      </c>
      <c r="BJ3615" s="14">
        <v>0</v>
      </c>
      <c r="BK3615" s="14">
        <f t="shared" si="1611"/>
        <v>247538</v>
      </c>
      <c r="BL3615" s="52">
        <v>0</v>
      </c>
      <c r="BM3615" s="15">
        <f t="shared" si="1612"/>
        <v>247538</v>
      </c>
    </row>
    <row r="3616" spans="1:65">
      <c r="A3616" s="8">
        <v>3614</v>
      </c>
      <c r="B3616" s="1" t="s">
        <v>44</v>
      </c>
      <c r="C3616" s="1">
        <v>1530</v>
      </c>
      <c r="D3616" s="1" t="s">
        <v>443</v>
      </c>
      <c r="E3616" s="1">
        <v>340000080</v>
      </c>
      <c r="F3616" s="1" t="s">
        <v>112</v>
      </c>
      <c r="G3616" s="1" t="s">
        <v>523</v>
      </c>
      <c r="H3616" s="1">
        <v>0</v>
      </c>
      <c r="I3616" s="1" t="s">
        <v>197</v>
      </c>
      <c r="J3616" s="1" t="s">
        <v>49</v>
      </c>
      <c r="K3616" s="1">
        <v>17406001</v>
      </c>
      <c r="L3616" s="1" t="s">
        <v>50</v>
      </c>
      <c r="M3616" s="1" t="s">
        <v>51</v>
      </c>
      <c r="N3616" s="1" t="s">
        <v>64</v>
      </c>
      <c r="O3616" s="1" t="s">
        <v>65</v>
      </c>
      <c r="P3616" s="1" t="s">
        <v>66</v>
      </c>
      <c r="Q3616" s="1" t="s">
        <v>67</v>
      </c>
      <c r="R3616" s="1" t="s">
        <v>87</v>
      </c>
      <c r="S3616" s="1" t="s">
        <v>88</v>
      </c>
      <c r="T3616" s="2">
        <v>43404</v>
      </c>
      <c r="U3616" s="2">
        <v>43404</v>
      </c>
      <c r="V3616" s="1" t="s">
        <v>52</v>
      </c>
      <c r="W3616" s="3">
        <v>1</v>
      </c>
      <c r="X3616" s="1" t="s">
        <v>53</v>
      </c>
      <c r="Y3616" s="4">
        <v>285744</v>
      </c>
      <c r="Z3616" s="4">
        <v>-35236</v>
      </c>
      <c r="AA3616" s="4">
        <v>0</v>
      </c>
      <c r="AB3616" s="4">
        <v>0</v>
      </c>
      <c r="AC3616" s="4">
        <v>0</v>
      </c>
      <c r="AD3616" s="4">
        <v>285744</v>
      </c>
      <c r="AE3616" s="5">
        <v>1614</v>
      </c>
      <c r="AF3616" s="1" t="s">
        <v>70</v>
      </c>
      <c r="AG3616" s="1" t="s">
        <v>71</v>
      </c>
      <c r="AH3616" s="1" t="s">
        <v>89</v>
      </c>
      <c r="AI3616" s="1" t="s">
        <v>57</v>
      </c>
      <c r="AJ3616" s="5">
        <v>10950</v>
      </c>
      <c r="AK3616" s="4">
        <v>-2970</v>
      </c>
      <c r="AL3616" s="4">
        <v>0</v>
      </c>
      <c r="AM3616" s="4">
        <v>0</v>
      </c>
      <c r="AN3616" s="4">
        <v>0</v>
      </c>
      <c r="AO3616" s="4">
        <v>-38206</v>
      </c>
      <c r="AP3616" s="4">
        <v>-38206</v>
      </c>
      <c r="AQ3616" s="4">
        <v>0</v>
      </c>
      <c r="AR3616" s="4">
        <v>247538</v>
      </c>
      <c r="AS3616" s="1" t="s">
        <v>52</v>
      </c>
      <c r="AT3616" s="9">
        <f t="shared" si="1605"/>
        <v>43404</v>
      </c>
      <c r="AU3616" s="9">
        <f t="shared" si="1606"/>
        <v>43374</v>
      </c>
      <c r="AV3616" s="9">
        <v>44798</v>
      </c>
      <c r="AW3616" s="11">
        <f t="shared" si="1607"/>
        <v>3.8191780821917809</v>
      </c>
      <c r="AX3616">
        <v>10</v>
      </c>
      <c r="AY3616" s="12">
        <v>0.05</v>
      </c>
      <c r="AZ3616">
        <f t="shared" si="1608"/>
        <v>9.5000000000000001E-2</v>
      </c>
      <c r="BA3616" s="13">
        <f t="shared" si="1609"/>
        <v>285744</v>
      </c>
      <c r="BB3616" s="16" t="s">
        <v>593</v>
      </c>
      <c r="BC3616" s="16" t="s">
        <v>593</v>
      </c>
      <c r="BD3616" s="16" t="s">
        <v>593</v>
      </c>
      <c r="BE3616" s="16" t="s">
        <v>593</v>
      </c>
      <c r="BF3616" s="16" t="s">
        <v>593</v>
      </c>
      <c r="BG3616" s="16" t="s">
        <v>593</v>
      </c>
      <c r="BH3616" s="16" t="s">
        <v>593</v>
      </c>
      <c r="BI3616" s="14">
        <f t="shared" si="1610"/>
        <v>247538</v>
      </c>
      <c r="BJ3616" s="14">
        <v>0</v>
      </c>
      <c r="BK3616" s="14">
        <f t="shared" si="1611"/>
        <v>247538</v>
      </c>
      <c r="BL3616" s="52">
        <v>0</v>
      </c>
      <c r="BM3616" s="15">
        <f t="shared" si="1612"/>
        <v>247538</v>
      </c>
    </row>
    <row r="3617" spans="1:65">
      <c r="A3617" s="8">
        <v>3615</v>
      </c>
      <c r="B3617" s="1" t="s">
        <v>44</v>
      </c>
      <c r="C3617" s="1">
        <v>1530</v>
      </c>
      <c r="D3617" s="1" t="s">
        <v>443</v>
      </c>
      <c r="E3617" s="1">
        <v>340000081</v>
      </c>
      <c r="F3617" s="1" t="s">
        <v>112</v>
      </c>
      <c r="G3617" s="1" t="s">
        <v>524</v>
      </c>
      <c r="H3617" s="1">
        <v>0</v>
      </c>
      <c r="I3617" s="1" t="s">
        <v>198</v>
      </c>
      <c r="J3617" s="1" t="s">
        <v>49</v>
      </c>
      <c r="K3617" s="1">
        <v>17406001</v>
      </c>
      <c r="L3617" s="1" t="s">
        <v>50</v>
      </c>
      <c r="M3617" s="1" t="s">
        <v>51</v>
      </c>
      <c r="N3617" s="1" t="s">
        <v>64</v>
      </c>
      <c r="O3617" s="1" t="s">
        <v>65</v>
      </c>
      <c r="P3617" s="1" t="s">
        <v>66</v>
      </c>
      <c r="Q3617" s="1" t="s">
        <v>67</v>
      </c>
      <c r="R3617" s="1" t="s">
        <v>87</v>
      </c>
      <c r="S3617" s="1" t="s">
        <v>88</v>
      </c>
      <c r="T3617" s="2">
        <v>43404</v>
      </c>
      <c r="U3617" s="2">
        <v>43404</v>
      </c>
      <c r="V3617" s="1" t="s">
        <v>52</v>
      </c>
      <c r="W3617" s="3">
        <v>1</v>
      </c>
      <c r="X3617" s="1" t="s">
        <v>53</v>
      </c>
      <c r="Y3617" s="4">
        <v>285744</v>
      </c>
      <c r="Z3617" s="4">
        <v>-35236</v>
      </c>
      <c r="AA3617" s="4">
        <v>0</v>
      </c>
      <c r="AB3617" s="4">
        <v>0</v>
      </c>
      <c r="AC3617" s="4">
        <v>0</v>
      </c>
      <c r="AD3617" s="4">
        <v>285744</v>
      </c>
      <c r="AE3617" s="5">
        <v>1614</v>
      </c>
      <c r="AF3617" s="1" t="s">
        <v>70</v>
      </c>
      <c r="AG3617" s="1" t="s">
        <v>71</v>
      </c>
      <c r="AH3617" s="1" t="s">
        <v>89</v>
      </c>
      <c r="AI3617" s="1" t="s">
        <v>57</v>
      </c>
      <c r="AJ3617" s="5">
        <v>10950</v>
      </c>
      <c r="AK3617" s="4">
        <v>-2970</v>
      </c>
      <c r="AL3617" s="4">
        <v>0</v>
      </c>
      <c r="AM3617" s="4">
        <v>0</v>
      </c>
      <c r="AN3617" s="4">
        <v>0</v>
      </c>
      <c r="AO3617" s="4">
        <v>-38206</v>
      </c>
      <c r="AP3617" s="4">
        <v>-38206</v>
      </c>
      <c r="AQ3617" s="4">
        <v>0</v>
      </c>
      <c r="AR3617" s="4">
        <v>247538</v>
      </c>
      <c r="AS3617" s="1" t="s">
        <v>52</v>
      </c>
      <c r="AT3617" s="9">
        <f t="shared" si="1605"/>
        <v>43404</v>
      </c>
      <c r="AU3617" s="9">
        <f t="shared" si="1606"/>
        <v>43374</v>
      </c>
      <c r="AV3617" s="9">
        <v>44798</v>
      </c>
      <c r="AW3617" s="11">
        <f t="shared" si="1607"/>
        <v>3.8191780821917809</v>
      </c>
      <c r="AX3617">
        <v>10</v>
      </c>
      <c r="AY3617" s="12">
        <v>0.05</v>
      </c>
      <c r="AZ3617">
        <f t="shared" si="1608"/>
        <v>9.5000000000000001E-2</v>
      </c>
      <c r="BA3617" s="13">
        <f t="shared" si="1609"/>
        <v>285744</v>
      </c>
      <c r="BB3617" s="16" t="s">
        <v>593</v>
      </c>
      <c r="BC3617" s="16" t="s">
        <v>593</v>
      </c>
      <c r="BD3617" s="16" t="s">
        <v>593</v>
      </c>
      <c r="BE3617" s="16" t="s">
        <v>593</v>
      </c>
      <c r="BF3617" s="16" t="s">
        <v>593</v>
      </c>
      <c r="BG3617" s="16" t="s">
        <v>593</v>
      </c>
      <c r="BH3617" s="16" t="s">
        <v>593</v>
      </c>
      <c r="BI3617" s="14">
        <f t="shared" si="1610"/>
        <v>247538</v>
      </c>
      <c r="BJ3617" s="14">
        <v>0</v>
      </c>
      <c r="BK3617" s="14">
        <f t="shared" si="1611"/>
        <v>247538</v>
      </c>
      <c r="BL3617" s="52">
        <v>0</v>
      </c>
      <c r="BM3617" s="15">
        <f t="shared" si="1612"/>
        <v>247538</v>
      </c>
    </row>
    <row r="3618" spans="1:65">
      <c r="A3618" s="8">
        <v>3616</v>
      </c>
      <c r="B3618" s="1" t="s">
        <v>44</v>
      </c>
      <c r="C3618" s="1">
        <v>1530</v>
      </c>
      <c r="D3618" s="1" t="s">
        <v>443</v>
      </c>
      <c r="E3618" s="1">
        <v>340000082</v>
      </c>
      <c r="F3618" s="1" t="s">
        <v>112</v>
      </c>
      <c r="G3618" s="1" t="s">
        <v>525</v>
      </c>
      <c r="H3618" s="1">
        <v>0</v>
      </c>
      <c r="I3618" s="1" t="s">
        <v>199</v>
      </c>
      <c r="J3618" s="1" t="s">
        <v>49</v>
      </c>
      <c r="K3618" s="1">
        <v>17406001</v>
      </c>
      <c r="L3618" s="1" t="s">
        <v>50</v>
      </c>
      <c r="M3618" s="1" t="s">
        <v>51</v>
      </c>
      <c r="N3618" s="1" t="s">
        <v>64</v>
      </c>
      <c r="O3618" s="1" t="s">
        <v>65</v>
      </c>
      <c r="P3618" s="1" t="s">
        <v>66</v>
      </c>
      <c r="Q3618" s="1" t="s">
        <v>67</v>
      </c>
      <c r="R3618" s="1" t="s">
        <v>87</v>
      </c>
      <c r="S3618" s="1" t="s">
        <v>88</v>
      </c>
      <c r="T3618" s="2">
        <v>43404</v>
      </c>
      <c r="U3618" s="2">
        <v>43404</v>
      </c>
      <c r="V3618" s="1" t="s">
        <v>52</v>
      </c>
      <c r="W3618" s="3">
        <v>1</v>
      </c>
      <c r="X3618" s="1" t="s">
        <v>53</v>
      </c>
      <c r="Y3618" s="4">
        <v>285744</v>
      </c>
      <c r="Z3618" s="4">
        <v>-35236</v>
      </c>
      <c r="AA3618" s="4">
        <v>0</v>
      </c>
      <c r="AB3618" s="4">
        <v>0</v>
      </c>
      <c r="AC3618" s="4">
        <v>0</v>
      </c>
      <c r="AD3618" s="4">
        <v>285744</v>
      </c>
      <c r="AE3618" s="5">
        <v>1614</v>
      </c>
      <c r="AF3618" s="1" t="s">
        <v>70</v>
      </c>
      <c r="AG3618" s="1" t="s">
        <v>71</v>
      </c>
      <c r="AH3618" s="1" t="s">
        <v>89</v>
      </c>
      <c r="AI3618" s="1" t="s">
        <v>57</v>
      </c>
      <c r="AJ3618" s="5">
        <v>10950</v>
      </c>
      <c r="AK3618" s="4">
        <v>-2970</v>
      </c>
      <c r="AL3618" s="4">
        <v>0</v>
      </c>
      <c r="AM3618" s="4">
        <v>0</v>
      </c>
      <c r="AN3618" s="4">
        <v>0</v>
      </c>
      <c r="AO3618" s="4">
        <v>-38206</v>
      </c>
      <c r="AP3618" s="4">
        <v>-38206</v>
      </c>
      <c r="AQ3618" s="4">
        <v>0</v>
      </c>
      <c r="AR3618" s="4">
        <v>247538</v>
      </c>
      <c r="AS3618" s="1" t="s">
        <v>52</v>
      </c>
      <c r="AT3618" s="9">
        <f t="shared" si="1605"/>
        <v>43404</v>
      </c>
      <c r="AU3618" s="9">
        <f t="shared" si="1606"/>
        <v>43374</v>
      </c>
      <c r="AV3618" s="9">
        <v>44798</v>
      </c>
      <c r="AW3618" s="11">
        <f t="shared" si="1607"/>
        <v>3.8191780821917809</v>
      </c>
      <c r="AX3618">
        <v>10</v>
      </c>
      <c r="AY3618" s="12">
        <v>0.05</v>
      </c>
      <c r="AZ3618">
        <f t="shared" si="1608"/>
        <v>9.5000000000000001E-2</v>
      </c>
      <c r="BA3618" s="13">
        <f t="shared" si="1609"/>
        <v>285744</v>
      </c>
      <c r="BB3618" s="16" t="s">
        <v>593</v>
      </c>
      <c r="BC3618" s="16" t="s">
        <v>593</v>
      </c>
      <c r="BD3618" s="16" t="s">
        <v>593</v>
      </c>
      <c r="BE3618" s="16" t="s">
        <v>593</v>
      </c>
      <c r="BF3618" s="16" t="s">
        <v>593</v>
      </c>
      <c r="BG3618" s="16" t="s">
        <v>593</v>
      </c>
      <c r="BH3618" s="16" t="s">
        <v>593</v>
      </c>
      <c r="BI3618" s="14">
        <f t="shared" si="1610"/>
        <v>247538</v>
      </c>
      <c r="BJ3618" s="14">
        <v>0</v>
      </c>
      <c r="BK3618" s="14">
        <f t="shared" si="1611"/>
        <v>247538</v>
      </c>
      <c r="BL3618" s="52">
        <v>0</v>
      </c>
      <c r="BM3618" s="15">
        <f t="shared" si="1612"/>
        <v>247538</v>
      </c>
    </row>
    <row r="3619" spans="1:65">
      <c r="A3619" s="8">
        <v>3617</v>
      </c>
      <c r="B3619" s="1" t="s">
        <v>44</v>
      </c>
      <c r="C3619" s="1">
        <v>1530</v>
      </c>
      <c r="D3619" s="1" t="s">
        <v>443</v>
      </c>
      <c r="E3619" s="1">
        <v>340000083</v>
      </c>
      <c r="F3619" s="1" t="s">
        <v>112</v>
      </c>
      <c r="G3619" s="1" t="s">
        <v>526</v>
      </c>
      <c r="H3619" s="1">
        <v>0</v>
      </c>
      <c r="I3619" s="1" t="s">
        <v>200</v>
      </c>
      <c r="J3619" s="1" t="s">
        <v>49</v>
      </c>
      <c r="K3619" s="1">
        <v>17406001</v>
      </c>
      <c r="L3619" s="1" t="s">
        <v>50</v>
      </c>
      <c r="M3619" s="1" t="s">
        <v>51</v>
      </c>
      <c r="N3619" s="1" t="s">
        <v>64</v>
      </c>
      <c r="O3619" s="1" t="s">
        <v>65</v>
      </c>
      <c r="P3619" s="1" t="s">
        <v>66</v>
      </c>
      <c r="Q3619" s="1" t="s">
        <v>67</v>
      </c>
      <c r="R3619" s="1" t="s">
        <v>87</v>
      </c>
      <c r="S3619" s="1" t="s">
        <v>88</v>
      </c>
      <c r="T3619" s="2">
        <v>43404</v>
      </c>
      <c r="U3619" s="2">
        <v>43404</v>
      </c>
      <c r="V3619" s="1" t="s">
        <v>52</v>
      </c>
      <c r="W3619" s="3">
        <v>1</v>
      </c>
      <c r="X3619" s="1" t="s">
        <v>53</v>
      </c>
      <c r="Y3619" s="4">
        <v>285744</v>
      </c>
      <c r="Z3619" s="4">
        <v>-35236</v>
      </c>
      <c r="AA3619" s="4">
        <v>0</v>
      </c>
      <c r="AB3619" s="4">
        <v>0</v>
      </c>
      <c r="AC3619" s="4">
        <v>0</v>
      </c>
      <c r="AD3619" s="4">
        <v>285744</v>
      </c>
      <c r="AE3619" s="5">
        <v>1614</v>
      </c>
      <c r="AF3619" s="1" t="s">
        <v>70</v>
      </c>
      <c r="AG3619" s="1" t="s">
        <v>71</v>
      </c>
      <c r="AH3619" s="1" t="s">
        <v>89</v>
      </c>
      <c r="AI3619" s="1" t="s">
        <v>57</v>
      </c>
      <c r="AJ3619" s="5">
        <v>10950</v>
      </c>
      <c r="AK3619" s="4">
        <v>-2970</v>
      </c>
      <c r="AL3619" s="4">
        <v>0</v>
      </c>
      <c r="AM3619" s="4">
        <v>0</v>
      </c>
      <c r="AN3619" s="4">
        <v>0</v>
      </c>
      <c r="AO3619" s="4">
        <v>-38206</v>
      </c>
      <c r="AP3619" s="4">
        <v>-38206</v>
      </c>
      <c r="AQ3619" s="4">
        <v>0</v>
      </c>
      <c r="AR3619" s="4">
        <v>247538</v>
      </c>
      <c r="AS3619" s="1" t="s">
        <v>52</v>
      </c>
      <c r="AT3619" s="9">
        <f t="shared" si="1605"/>
        <v>43404</v>
      </c>
      <c r="AU3619" s="9">
        <f t="shared" si="1606"/>
        <v>43374</v>
      </c>
      <c r="AV3619" s="9">
        <v>44798</v>
      </c>
      <c r="AW3619" s="11">
        <f t="shared" si="1607"/>
        <v>3.8191780821917809</v>
      </c>
      <c r="AX3619">
        <v>10</v>
      </c>
      <c r="AY3619" s="12">
        <v>0.05</v>
      </c>
      <c r="AZ3619">
        <f t="shared" si="1608"/>
        <v>9.5000000000000001E-2</v>
      </c>
      <c r="BA3619" s="13">
        <f t="shared" si="1609"/>
        <v>285744</v>
      </c>
      <c r="BB3619" s="16" t="s">
        <v>593</v>
      </c>
      <c r="BC3619" s="16" t="s">
        <v>593</v>
      </c>
      <c r="BD3619" s="16" t="s">
        <v>593</v>
      </c>
      <c r="BE3619" s="16" t="s">
        <v>593</v>
      </c>
      <c r="BF3619" s="16" t="s">
        <v>593</v>
      </c>
      <c r="BG3619" s="16" t="s">
        <v>593</v>
      </c>
      <c r="BH3619" s="16" t="s">
        <v>593</v>
      </c>
      <c r="BI3619" s="14">
        <f t="shared" si="1610"/>
        <v>247538</v>
      </c>
      <c r="BJ3619" s="14">
        <v>0</v>
      </c>
      <c r="BK3619" s="14">
        <f t="shared" si="1611"/>
        <v>247538</v>
      </c>
      <c r="BL3619" s="52">
        <v>0</v>
      </c>
      <c r="BM3619" s="15">
        <f t="shared" si="1612"/>
        <v>247538</v>
      </c>
    </row>
    <row r="3620" spans="1:65">
      <c r="A3620" s="8">
        <v>3618</v>
      </c>
      <c r="B3620" s="1" t="s">
        <v>44</v>
      </c>
      <c r="C3620" s="1">
        <v>1530</v>
      </c>
      <c r="D3620" s="1" t="s">
        <v>443</v>
      </c>
      <c r="E3620" s="1">
        <v>340000084</v>
      </c>
      <c r="F3620" s="1" t="s">
        <v>112</v>
      </c>
      <c r="G3620" s="1" t="s">
        <v>527</v>
      </c>
      <c r="H3620" s="1">
        <v>0</v>
      </c>
      <c r="I3620" s="1" t="s">
        <v>201</v>
      </c>
      <c r="J3620" s="1" t="s">
        <v>49</v>
      </c>
      <c r="K3620" s="1">
        <v>17406001</v>
      </c>
      <c r="L3620" s="1" t="s">
        <v>50</v>
      </c>
      <c r="M3620" s="1" t="s">
        <v>51</v>
      </c>
      <c r="N3620" s="1" t="s">
        <v>64</v>
      </c>
      <c r="O3620" s="1" t="s">
        <v>65</v>
      </c>
      <c r="P3620" s="1" t="s">
        <v>66</v>
      </c>
      <c r="Q3620" s="1" t="s">
        <v>67</v>
      </c>
      <c r="R3620" s="1" t="s">
        <v>87</v>
      </c>
      <c r="S3620" s="1" t="s">
        <v>88</v>
      </c>
      <c r="T3620" s="2">
        <v>43404</v>
      </c>
      <c r="U3620" s="2">
        <v>43404</v>
      </c>
      <c r="V3620" s="1" t="s">
        <v>52</v>
      </c>
      <c r="W3620" s="3">
        <v>1</v>
      </c>
      <c r="X3620" s="1" t="s">
        <v>53</v>
      </c>
      <c r="Y3620" s="4">
        <v>285744</v>
      </c>
      <c r="Z3620" s="4">
        <v>-35236</v>
      </c>
      <c r="AA3620" s="4">
        <v>0</v>
      </c>
      <c r="AB3620" s="4">
        <v>0</v>
      </c>
      <c r="AC3620" s="4">
        <v>0</v>
      </c>
      <c r="AD3620" s="4">
        <v>285744</v>
      </c>
      <c r="AE3620" s="5">
        <v>1614</v>
      </c>
      <c r="AF3620" s="1" t="s">
        <v>70</v>
      </c>
      <c r="AG3620" s="1" t="s">
        <v>71</v>
      </c>
      <c r="AH3620" s="1" t="s">
        <v>89</v>
      </c>
      <c r="AI3620" s="1" t="s">
        <v>57</v>
      </c>
      <c r="AJ3620" s="5">
        <v>10950</v>
      </c>
      <c r="AK3620" s="4">
        <v>-2970</v>
      </c>
      <c r="AL3620" s="4">
        <v>0</v>
      </c>
      <c r="AM3620" s="4">
        <v>0</v>
      </c>
      <c r="AN3620" s="4">
        <v>0</v>
      </c>
      <c r="AO3620" s="4">
        <v>-38206</v>
      </c>
      <c r="AP3620" s="4">
        <v>-38206</v>
      </c>
      <c r="AQ3620" s="4">
        <v>0</v>
      </c>
      <c r="AR3620" s="4">
        <v>247538</v>
      </c>
      <c r="AS3620" s="1" t="s">
        <v>52</v>
      </c>
      <c r="AT3620" s="9">
        <f t="shared" si="1605"/>
        <v>43404</v>
      </c>
      <c r="AU3620" s="9">
        <f t="shared" si="1606"/>
        <v>43374</v>
      </c>
      <c r="AV3620" s="9">
        <v>44798</v>
      </c>
      <c r="AW3620" s="11">
        <f t="shared" si="1607"/>
        <v>3.8191780821917809</v>
      </c>
      <c r="AX3620">
        <v>10</v>
      </c>
      <c r="AY3620" s="12">
        <v>0.05</v>
      </c>
      <c r="AZ3620">
        <f t="shared" si="1608"/>
        <v>9.5000000000000001E-2</v>
      </c>
      <c r="BA3620" s="13">
        <f t="shared" si="1609"/>
        <v>285744</v>
      </c>
      <c r="BB3620" s="16" t="s">
        <v>593</v>
      </c>
      <c r="BC3620" s="16" t="s">
        <v>593</v>
      </c>
      <c r="BD3620" s="16" t="s">
        <v>593</v>
      </c>
      <c r="BE3620" s="16" t="s">
        <v>593</v>
      </c>
      <c r="BF3620" s="16" t="s">
        <v>593</v>
      </c>
      <c r="BG3620" s="16" t="s">
        <v>593</v>
      </c>
      <c r="BH3620" s="16" t="s">
        <v>593</v>
      </c>
      <c r="BI3620" s="14">
        <f t="shared" si="1610"/>
        <v>247538</v>
      </c>
      <c r="BJ3620" s="14">
        <v>0</v>
      </c>
      <c r="BK3620" s="14">
        <f t="shared" si="1611"/>
        <v>247538</v>
      </c>
      <c r="BL3620" s="52">
        <v>0</v>
      </c>
      <c r="BM3620" s="15">
        <f t="shared" si="1612"/>
        <v>247538</v>
      </c>
    </row>
    <row r="3621" spans="1:65">
      <c r="A3621" s="8">
        <v>3619</v>
      </c>
      <c r="B3621" s="1" t="s">
        <v>44</v>
      </c>
      <c r="C3621" s="1">
        <v>1530</v>
      </c>
      <c r="D3621" s="1" t="s">
        <v>443</v>
      </c>
      <c r="E3621" s="1">
        <v>340000085</v>
      </c>
      <c r="F3621" s="1" t="s">
        <v>112</v>
      </c>
      <c r="G3621" s="1" t="s">
        <v>528</v>
      </c>
      <c r="H3621" s="1">
        <v>0</v>
      </c>
      <c r="I3621" s="1" t="s">
        <v>202</v>
      </c>
      <c r="J3621" s="1" t="s">
        <v>49</v>
      </c>
      <c r="K3621" s="1">
        <v>17406001</v>
      </c>
      <c r="L3621" s="1" t="s">
        <v>50</v>
      </c>
      <c r="M3621" s="1" t="s">
        <v>51</v>
      </c>
      <c r="N3621" s="1" t="s">
        <v>64</v>
      </c>
      <c r="O3621" s="1" t="s">
        <v>65</v>
      </c>
      <c r="P3621" s="1" t="s">
        <v>66</v>
      </c>
      <c r="Q3621" s="1" t="s">
        <v>67</v>
      </c>
      <c r="R3621" s="1" t="s">
        <v>87</v>
      </c>
      <c r="S3621" s="1" t="s">
        <v>88</v>
      </c>
      <c r="T3621" s="2">
        <v>43404</v>
      </c>
      <c r="U3621" s="2">
        <v>43404</v>
      </c>
      <c r="V3621" s="1" t="s">
        <v>52</v>
      </c>
      <c r="W3621" s="3">
        <v>1</v>
      </c>
      <c r="X3621" s="1" t="s">
        <v>53</v>
      </c>
      <c r="Y3621" s="4">
        <v>285744</v>
      </c>
      <c r="Z3621" s="4">
        <v>-35236</v>
      </c>
      <c r="AA3621" s="4">
        <v>0</v>
      </c>
      <c r="AB3621" s="4">
        <v>0</v>
      </c>
      <c r="AC3621" s="4">
        <v>0</v>
      </c>
      <c r="AD3621" s="4">
        <v>285744</v>
      </c>
      <c r="AE3621" s="5">
        <v>1614</v>
      </c>
      <c r="AF3621" s="1" t="s">
        <v>70</v>
      </c>
      <c r="AG3621" s="1" t="s">
        <v>71</v>
      </c>
      <c r="AH3621" s="1" t="s">
        <v>89</v>
      </c>
      <c r="AI3621" s="1" t="s">
        <v>57</v>
      </c>
      <c r="AJ3621" s="5">
        <v>10950</v>
      </c>
      <c r="AK3621" s="4">
        <v>-2970</v>
      </c>
      <c r="AL3621" s="4">
        <v>0</v>
      </c>
      <c r="AM3621" s="4">
        <v>0</v>
      </c>
      <c r="AN3621" s="4">
        <v>0</v>
      </c>
      <c r="AO3621" s="4">
        <v>-38206</v>
      </c>
      <c r="AP3621" s="4">
        <v>-38206</v>
      </c>
      <c r="AQ3621" s="4">
        <v>0</v>
      </c>
      <c r="AR3621" s="4">
        <v>247538</v>
      </c>
      <c r="AS3621" s="1" t="s">
        <v>52</v>
      </c>
      <c r="AT3621" s="9">
        <f t="shared" si="1605"/>
        <v>43404</v>
      </c>
      <c r="AU3621" s="9">
        <f t="shared" si="1606"/>
        <v>43374</v>
      </c>
      <c r="AV3621" s="9">
        <v>44798</v>
      </c>
      <c r="AW3621" s="11">
        <f t="shared" si="1607"/>
        <v>3.8191780821917809</v>
      </c>
      <c r="AX3621">
        <v>10</v>
      </c>
      <c r="AY3621" s="12">
        <v>0.05</v>
      </c>
      <c r="AZ3621">
        <f t="shared" si="1608"/>
        <v>9.5000000000000001E-2</v>
      </c>
      <c r="BA3621" s="13">
        <f t="shared" si="1609"/>
        <v>285744</v>
      </c>
      <c r="BB3621" s="16" t="s">
        <v>593</v>
      </c>
      <c r="BC3621" s="16" t="s">
        <v>593</v>
      </c>
      <c r="BD3621" s="16" t="s">
        <v>593</v>
      </c>
      <c r="BE3621" s="16" t="s">
        <v>593</v>
      </c>
      <c r="BF3621" s="16" t="s">
        <v>593</v>
      </c>
      <c r="BG3621" s="16" t="s">
        <v>593</v>
      </c>
      <c r="BH3621" s="16" t="s">
        <v>593</v>
      </c>
      <c r="BI3621" s="14">
        <f t="shared" si="1610"/>
        <v>247538</v>
      </c>
      <c r="BJ3621" s="14">
        <v>0</v>
      </c>
      <c r="BK3621" s="14">
        <f t="shared" si="1611"/>
        <v>247538</v>
      </c>
      <c r="BL3621" s="52">
        <v>0</v>
      </c>
      <c r="BM3621" s="15">
        <f t="shared" si="1612"/>
        <v>247538</v>
      </c>
    </row>
    <row r="3622" spans="1:65">
      <c r="A3622" s="8">
        <v>3620</v>
      </c>
      <c r="B3622" s="1" t="s">
        <v>44</v>
      </c>
      <c r="C3622" s="1">
        <v>1530</v>
      </c>
      <c r="D3622" s="1" t="s">
        <v>443</v>
      </c>
      <c r="E3622" s="1">
        <v>340000086</v>
      </c>
      <c r="F3622" s="1" t="s">
        <v>112</v>
      </c>
      <c r="G3622" s="1" t="s">
        <v>529</v>
      </c>
      <c r="H3622" s="1">
        <v>0</v>
      </c>
      <c r="I3622" s="1" t="s">
        <v>203</v>
      </c>
      <c r="J3622" s="1" t="s">
        <v>49</v>
      </c>
      <c r="K3622" s="1">
        <v>17406001</v>
      </c>
      <c r="L3622" s="1" t="s">
        <v>50</v>
      </c>
      <c r="M3622" s="1" t="s">
        <v>51</v>
      </c>
      <c r="N3622" s="1" t="s">
        <v>64</v>
      </c>
      <c r="O3622" s="1" t="s">
        <v>65</v>
      </c>
      <c r="P3622" s="1" t="s">
        <v>66</v>
      </c>
      <c r="Q3622" s="1" t="s">
        <v>67</v>
      </c>
      <c r="R3622" s="1" t="s">
        <v>87</v>
      </c>
      <c r="S3622" s="1" t="s">
        <v>88</v>
      </c>
      <c r="T3622" s="2">
        <v>43404</v>
      </c>
      <c r="U3622" s="2">
        <v>43404</v>
      </c>
      <c r="V3622" s="1" t="s">
        <v>52</v>
      </c>
      <c r="W3622" s="3">
        <v>1</v>
      </c>
      <c r="X3622" s="1" t="s">
        <v>53</v>
      </c>
      <c r="Y3622" s="4">
        <v>285744</v>
      </c>
      <c r="Z3622" s="4">
        <v>-35236</v>
      </c>
      <c r="AA3622" s="4">
        <v>0</v>
      </c>
      <c r="AB3622" s="4">
        <v>0</v>
      </c>
      <c r="AC3622" s="4">
        <v>0</v>
      </c>
      <c r="AD3622" s="4">
        <v>285744</v>
      </c>
      <c r="AE3622" s="5">
        <v>1614</v>
      </c>
      <c r="AF3622" s="1" t="s">
        <v>70</v>
      </c>
      <c r="AG3622" s="1" t="s">
        <v>71</v>
      </c>
      <c r="AH3622" s="1" t="s">
        <v>89</v>
      </c>
      <c r="AI3622" s="1" t="s">
        <v>57</v>
      </c>
      <c r="AJ3622" s="5">
        <v>10950</v>
      </c>
      <c r="AK3622" s="4">
        <v>-2970</v>
      </c>
      <c r="AL3622" s="4">
        <v>0</v>
      </c>
      <c r="AM3622" s="4">
        <v>0</v>
      </c>
      <c r="AN3622" s="4">
        <v>0</v>
      </c>
      <c r="AO3622" s="4">
        <v>-38206</v>
      </c>
      <c r="AP3622" s="4">
        <v>-38206</v>
      </c>
      <c r="AQ3622" s="4">
        <v>0</v>
      </c>
      <c r="AR3622" s="4">
        <v>247538</v>
      </c>
      <c r="AS3622" s="1" t="s">
        <v>52</v>
      </c>
      <c r="AT3622" s="9">
        <f t="shared" si="1605"/>
        <v>43404</v>
      </c>
      <c r="AU3622" s="9">
        <f t="shared" si="1606"/>
        <v>43374</v>
      </c>
      <c r="AV3622" s="9">
        <v>44798</v>
      </c>
      <c r="AW3622" s="11">
        <f t="shared" si="1607"/>
        <v>3.8191780821917809</v>
      </c>
      <c r="AX3622">
        <v>10</v>
      </c>
      <c r="AY3622" s="12">
        <v>0.05</v>
      </c>
      <c r="AZ3622">
        <f t="shared" si="1608"/>
        <v>9.5000000000000001E-2</v>
      </c>
      <c r="BA3622" s="13">
        <f t="shared" si="1609"/>
        <v>285744</v>
      </c>
      <c r="BB3622" s="16" t="s">
        <v>593</v>
      </c>
      <c r="BC3622" s="16" t="s">
        <v>593</v>
      </c>
      <c r="BD3622" s="16" t="s">
        <v>593</v>
      </c>
      <c r="BE3622" s="16" t="s">
        <v>593</v>
      </c>
      <c r="BF3622" s="16" t="s">
        <v>593</v>
      </c>
      <c r="BG3622" s="16" t="s">
        <v>593</v>
      </c>
      <c r="BH3622" s="16" t="s">
        <v>593</v>
      </c>
      <c r="BI3622" s="14">
        <f t="shared" si="1610"/>
        <v>247538</v>
      </c>
      <c r="BJ3622" s="14">
        <v>0</v>
      </c>
      <c r="BK3622" s="14">
        <f t="shared" si="1611"/>
        <v>247538</v>
      </c>
      <c r="BL3622" s="52">
        <v>0</v>
      </c>
      <c r="BM3622" s="15">
        <f t="shared" si="1612"/>
        <v>247538</v>
      </c>
    </row>
    <row r="3623" spans="1:65">
      <c r="A3623" s="8">
        <v>3621</v>
      </c>
      <c r="B3623" s="1" t="s">
        <v>44</v>
      </c>
      <c r="C3623" s="1">
        <v>1530</v>
      </c>
      <c r="D3623" s="1" t="s">
        <v>443</v>
      </c>
      <c r="E3623" s="1">
        <v>340000087</v>
      </c>
      <c r="F3623" s="1" t="s">
        <v>112</v>
      </c>
      <c r="G3623" s="1" t="s">
        <v>530</v>
      </c>
      <c r="H3623" s="1">
        <v>0</v>
      </c>
      <c r="I3623" s="1" t="s">
        <v>204</v>
      </c>
      <c r="J3623" s="1" t="s">
        <v>49</v>
      </c>
      <c r="K3623" s="1">
        <v>17406001</v>
      </c>
      <c r="L3623" s="1" t="s">
        <v>50</v>
      </c>
      <c r="M3623" s="1" t="s">
        <v>51</v>
      </c>
      <c r="N3623" s="1" t="s">
        <v>64</v>
      </c>
      <c r="O3623" s="1" t="s">
        <v>65</v>
      </c>
      <c r="P3623" s="1" t="s">
        <v>66</v>
      </c>
      <c r="Q3623" s="1" t="s">
        <v>67</v>
      </c>
      <c r="R3623" s="1" t="s">
        <v>87</v>
      </c>
      <c r="S3623" s="1" t="s">
        <v>88</v>
      </c>
      <c r="T3623" s="2">
        <v>43404</v>
      </c>
      <c r="U3623" s="2">
        <v>43404</v>
      </c>
      <c r="V3623" s="1" t="s">
        <v>52</v>
      </c>
      <c r="W3623" s="3">
        <v>1</v>
      </c>
      <c r="X3623" s="1" t="s">
        <v>53</v>
      </c>
      <c r="Y3623" s="4">
        <v>285744</v>
      </c>
      <c r="Z3623" s="4">
        <v>-35236</v>
      </c>
      <c r="AA3623" s="4">
        <v>0</v>
      </c>
      <c r="AB3623" s="4">
        <v>0</v>
      </c>
      <c r="AC3623" s="4">
        <v>0</v>
      </c>
      <c r="AD3623" s="4">
        <v>285744</v>
      </c>
      <c r="AE3623" s="5">
        <v>1614</v>
      </c>
      <c r="AF3623" s="1" t="s">
        <v>70</v>
      </c>
      <c r="AG3623" s="1" t="s">
        <v>71</v>
      </c>
      <c r="AH3623" s="1" t="s">
        <v>89</v>
      </c>
      <c r="AI3623" s="1" t="s">
        <v>57</v>
      </c>
      <c r="AJ3623" s="5">
        <v>10950</v>
      </c>
      <c r="AK3623" s="4">
        <v>-2970</v>
      </c>
      <c r="AL3623" s="4">
        <v>0</v>
      </c>
      <c r="AM3623" s="4">
        <v>0</v>
      </c>
      <c r="AN3623" s="4">
        <v>0</v>
      </c>
      <c r="AO3623" s="4">
        <v>-38206</v>
      </c>
      <c r="AP3623" s="4">
        <v>-38206</v>
      </c>
      <c r="AQ3623" s="4">
        <v>0</v>
      </c>
      <c r="AR3623" s="4">
        <v>247538</v>
      </c>
      <c r="AS3623" s="1" t="s">
        <v>52</v>
      </c>
      <c r="AT3623" s="9">
        <f t="shared" si="1605"/>
        <v>43404</v>
      </c>
      <c r="AU3623" s="9">
        <f t="shared" si="1606"/>
        <v>43374</v>
      </c>
      <c r="AV3623" s="9">
        <v>44798</v>
      </c>
      <c r="AW3623" s="11">
        <f t="shared" si="1607"/>
        <v>3.8191780821917809</v>
      </c>
      <c r="AX3623">
        <v>10</v>
      </c>
      <c r="AY3623" s="12">
        <v>0.05</v>
      </c>
      <c r="AZ3623">
        <f t="shared" si="1608"/>
        <v>9.5000000000000001E-2</v>
      </c>
      <c r="BA3623" s="13">
        <f t="shared" si="1609"/>
        <v>285744</v>
      </c>
      <c r="BB3623" s="16" t="s">
        <v>593</v>
      </c>
      <c r="BC3623" s="16" t="s">
        <v>593</v>
      </c>
      <c r="BD3623" s="16" t="s">
        <v>593</v>
      </c>
      <c r="BE3623" s="16" t="s">
        <v>593</v>
      </c>
      <c r="BF3623" s="16" t="s">
        <v>593</v>
      </c>
      <c r="BG3623" s="16" t="s">
        <v>593</v>
      </c>
      <c r="BH3623" s="16" t="s">
        <v>593</v>
      </c>
      <c r="BI3623" s="14">
        <f t="shared" si="1610"/>
        <v>247538</v>
      </c>
      <c r="BJ3623" s="14">
        <v>0</v>
      </c>
      <c r="BK3623" s="14">
        <f t="shared" si="1611"/>
        <v>247538</v>
      </c>
      <c r="BL3623" s="52">
        <v>0</v>
      </c>
      <c r="BM3623" s="15">
        <f t="shared" si="1612"/>
        <v>247538</v>
      </c>
    </row>
    <row r="3624" spans="1:65">
      <c r="A3624" s="8">
        <v>3622</v>
      </c>
      <c r="B3624" s="1" t="s">
        <v>44</v>
      </c>
      <c r="C3624" s="1">
        <v>1530</v>
      </c>
      <c r="D3624" s="1" t="s">
        <v>443</v>
      </c>
      <c r="E3624" s="1">
        <v>340000088</v>
      </c>
      <c r="F3624" s="1" t="s">
        <v>112</v>
      </c>
      <c r="G3624" s="1" t="s">
        <v>531</v>
      </c>
      <c r="H3624" s="1">
        <v>0</v>
      </c>
      <c r="I3624" s="1" t="s">
        <v>205</v>
      </c>
      <c r="J3624" s="1" t="s">
        <v>49</v>
      </c>
      <c r="K3624" s="1">
        <v>17406001</v>
      </c>
      <c r="L3624" s="1" t="s">
        <v>50</v>
      </c>
      <c r="M3624" s="1" t="s">
        <v>51</v>
      </c>
      <c r="N3624" s="1" t="s">
        <v>64</v>
      </c>
      <c r="O3624" s="1" t="s">
        <v>65</v>
      </c>
      <c r="P3624" s="1" t="s">
        <v>66</v>
      </c>
      <c r="Q3624" s="1" t="s">
        <v>67</v>
      </c>
      <c r="R3624" s="1" t="s">
        <v>87</v>
      </c>
      <c r="S3624" s="1" t="s">
        <v>88</v>
      </c>
      <c r="T3624" s="2">
        <v>43404</v>
      </c>
      <c r="U3624" s="2">
        <v>43404</v>
      </c>
      <c r="V3624" s="1" t="s">
        <v>52</v>
      </c>
      <c r="W3624" s="3">
        <v>1</v>
      </c>
      <c r="X3624" s="1" t="s">
        <v>53</v>
      </c>
      <c r="Y3624" s="4">
        <v>285744</v>
      </c>
      <c r="Z3624" s="4">
        <v>-35236</v>
      </c>
      <c r="AA3624" s="4">
        <v>0</v>
      </c>
      <c r="AB3624" s="4">
        <v>0</v>
      </c>
      <c r="AC3624" s="4">
        <v>0</v>
      </c>
      <c r="AD3624" s="4">
        <v>285744</v>
      </c>
      <c r="AE3624" s="5">
        <v>1614</v>
      </c>
      <c r="AF3624" s="1" t="s">
        <v>70</v>
      </c>
      <c r="AG3624" s="1" t="s">
        <v>71</v>
      </c>
      <c r="AH3624" s="1" t="s">
        <v>89</v>
      </c>
      <c r="AI3624" s="1" t="s">
        <v>57</v>
      </c>
      <c r="AJ3624" s="5">
        <v>10950</v>
      </c>
      <c r="AK3624" s="4">
        <v>-2970</v>
      </c>
      <c r="AL3624" s="4">
        <v>0</v>
      </c>
      <c r="AM3624" s="4">
        <v>0</v>
      </c>
      <c r="AN3624" s="4">
        <v>0</v>
      </c>
      <c r="AO3624" s="4">
        <v>-38206</v>
      </c>
      <c r="AP3624" s="4">
        <v>-38206</v>
      </c>
      <c r="AQ3624" s="4">
        <v>0</v>
      </c>
      <c r="AR3624" s="4">
        <v>247538</v>
      </c>
      <c r="AS3624" s="1" t="s">
        <v>52</v>
      </c>
      <c r="AT3624" s="9">
        <f t="shared" si="1605"/>
        <v>43404</v>
      </c>
      <c r="AU3624" s="9">
        <f t="shared" si="1606"/>
        <v>43374</v>
      </c>
      <c r="AV3624" s="9">
        <v>44798</v>
      </c>
      <c r="AW3624" s="11">
        <f t="shared" si="1607"/>
        <v>3.8191780821917809</v>
      </c>
      <c r="AX3624">
        <v>10</v>
      </c>
      <c r="AY3624" s="12">
        <v>0.05</v>
      </c>
      <c r="AZ3624">
        <f t="shared" si="1608"/>
        <v>9.5000000000000001E-2</v>
      </c>
      <c r="BA3624" s="13">
        <f t="shared" si="1609"/>
        <v>285744</v>
      </c>
      <c r="BB3624" s="16" t="s">
        <v>593</v>
      </c>
      <c r="BC3624" s="16" t="s">
        <v>593</v>
      </c>
      <c r="BD3624" s="16" t="s">
        <v>593</v>
      </c>
      <c r="BE3624" s="16" t="s">
        <v>593</v>
      </c>
      <c r="BF3624" s="16" t="s">
        <v>593</v>
      </c>
      <c r="BG3624" s="16" t="s">
        <v>593</v>
      </c>
      <c r="BH3624" s="16" t="s">
        <v>593</v>
      </c>
      <c r="BI3624" s="14">
        <f t="shared" si="1610"/>
        <v>247538</v>
      </c>
      <c r="BJ3624" s="14">
        <v>0</v>
      </c>
      <c r="BK3624" s="14">
        <f t="shared" si="1611"/>
        <v>247538</v>
      </c>
      <c r="BL3624" s="52">
        <v>0</v>
      </c>
      <c r="BM3624" s="15">
        <f t="shared" si="1612"/>
        <v>247538</v>
      </c>
    </row>
    <row r="3625" spans="1:65">
      <c r="A3625" s="8">
        <v>3623</v>
      </c>
      <c r="B3625" s="1" t="s">
        <v>44</v>
      </c>
      <c r="C3625" s="1">
        <v>1530</v>
      </c>
      <c r="D3625" s="1" t="s">
        <v>443</v>
      </c>
      <c r="E3625" s="1">
        <v>340000089</v>
      </c>
      <c r="F3625" s="1" t="s">
        <v>112</v>
      </c>
      <c r="G3625" s="1" t="s">
        <v>532</v>
      </c>
      <c r="H3625" s="1">
        <v>0</v>
      </c>
      <c r="I3625" s="1" t="s">
        <v>206</v>
      </c>
      <c r="J3625" s="1" t="s">
        <v>49</v>
      </c>
      <c r="K3625" s="1">
        <v>17406001</v>
      </c>
      <c r="L3625" s="1" t="s">
        <v>50</v>
      </c>
      <c r="M3625" s="1" t="s">
        <v>51</v>
      </c>
      <c r="N3625" s="1" t="s">
        <v>64</v>
      </c>
      <c r="O3625" s="1" t="s">
        <v>65</v>
      </c>
      <c r="P3625" s="1" t="s">
        <v>66</v>
      </c>
      <c r="Q3625" s="1" t="s">
        <v>67</v>
      </c>
      <c r="R3625" s="1" t="s">
        <v>87</v>
      </c>
      <c r="S3625" s="1" t="s">
        <v>88</v>
      </c>
      <c r="T3625" s="2">
        <v>43463</v>
      </c>
      <c r="U3625" s="2">
        <v>43463</v>
      </c>
      <c r="V3625" s="1" t="s">
        <v>52</v>
      </c>
      <c r="W3625" s="3">
        <v>1</v>
      </c>
      <c r="X3625" s="1" t="s">
        <v>53</v>
      </c>
      <c r="Y3625" s="4">
        <v>1736068</v>
      </c>
      <c r="Z3625" s="4">
        <v>-202992</v>
      </c>
      <c r="AA3625" s="4">
        <v>0</v>
      </c>
      <c r="AB3625" s="4">
        <v>0</v>
      </c>
      <c r="AC3625" s="4">
        <v>0</v>
      </c>
      <c r="AD3625" s="4">
        <v>1736068</v>
      </c>
      <c r="AE3625" s="5">
        <v>1555</v>
      </c>
      <c r="AF3625" s="1" t="s">
        <v>70</v>
      </c>
      <c r="AG3625" s="1" t="s">
        <v>71</v>
      </c>
      <c r="AH3625" s="1" t="s">
        <v>89</v>
      </c>
      <c r="AI3625" s="1" t="s">
        <v>57</v>
      </c>
      <c r="AJ3625" s="5">
        <v>10950</v>
      </c>
      <c r="AK3625" s="4">
        <v>-18075</v>
      </c>
      <c r="AL3625" s="4">
        <v>0</v>
      </c>
      <c r="AM3625" s="4">
        <v>0</v>
      </c>
      <c r="AN3625" s="4">
        <v>0</v>
      </c>
      <c r="AO3625" s="4">
        <v>-221067</v>
      </c>
      <c r="AP3625" s="4">
        <v>-221067</v>
      </c>
      <c r="AQ3625" s="4">
        <v>0</v>
      </c>
      <c r="AR3625" s="4">
        <v>1515001</v>
      </c>
      <c r="AS3625" s="1" t="s">
        <v>52</v>
      </c>
      <c r="AT3625" s="9">
        <f t="shared" si="1605"/>
        <v>43463</v>
      </c>
      <c r="AU3625" s="9">
        <f t="shared" si="1606"/>
        <v>43435</v>
      </c>
      <c r="AV3625" s="9">
        <v>44798</v>
      </c>
      <c r="AW3625" s="11">
        <f t="shared" si="1607"/>
        <v>3.6575342465753424</v>
      </c>
      <c r="AX3625">
        <v>10</v>
      </c>
      <c r="AY3625" s="12">
        <v>0.05</v>
      </c>
      <c r="AZ3625">
        <f t="shared" si="1608"/>
        <v>9.5000000000000001E-2</v>
      </c>
      <c r="BA3625" s="13">
        <f t="shared" si="1609"/>
        <v>1736068</v>
      </c>
      <c r="BB3625" s="16" t="s">
        <v>593</v>
      </c>
      <c r="BC3625" s="16" t="s">
        <v>593</v>
      </c>
      <c r="BD3625" s="16" t="s">
        <v>593</v>
      </c>
      <c r="BE3625" s="16" t="s">
        <v>593</v>
      </c>
      <c r="BF3625" s="16" t="s">
        <v>593</v>
      </c>
      <c r="BG3625" s="16" t="s">
        <v>593</v>
      </c>
      <c r="BH3625" s="16" t="s">
        <v>593</v>
      </c>
      <c r="BI3625" s="14">
        <f t="shared" si="1610"/>
        <v>1515001</v>
      </c>
      <c r="BJ3625" s="14">
        <v>0</v>
      </c>
      <c r="BK3625" s="14">
        <f t="shared" si="1611"/>
        <v>1515001</v>
      </c>
      <c r="BL3625" s="52">
        <v>0</v>
      </c>
      <c r="BM3625" s="15">
        <f t="shared" si="1612"/>
        <v>1515001</v>
      </c>
    </row>
    <row r="3626" spans="1:65">
      <c r="A3626" s="8">
        <v>3624</v>
      </c>
      <c r="B3626" s="1" t="s">
        <v>44</v>
      </c>
      <c r="C3626" s="1">
        <v>1530</v>
      </c>
      <c r="D3626" s="1" t="s">
        <v>443</v>
      </c>
      <c r="E3626" s="1">
        <v>340000090</v>
      </c>
      <c r="F3626" s="1" t="s">
        <v>112</v>
      </c>
      <c r="G3626" s="1" t="s">
        <v>533</v>
      </c>
      <c r="H3626" s="1">
        <v>0</v>
      </c>
      <c r="I3626" s="1" t="s">
        <v>207</v>
      </c>
      <c r="J3626" s="1" t="s">
        <v>49</v>
      </c>
      <c r="K3626" s="1">
        <v>17406001</v>
      </c>
      <c r="L3626" s="1" t="s">
        <v>50</v>
      </c>
      <c r="M3626" s="1" t="s">
        <v>51</v>
      </c>
      <c r="N3626" s="1" t="s">
        <v>64</v>
      </c>
      <c r="O3626" s="1" t="s">
        <v>65</v>
      </c>
      <c r="P3626" s="1" t="s">
        <v>66</v>
      </c>
      <c r="Q3626" s="1" t="s">
        <v>67</v>
      </c>
      <c r="R3626" s="1" t="s">
        <v>87</v>
      </c>
      <c r="S3626" s="1" t="s">
        <v>88</v>
      </c>
      <c r="T3626" s="2">
        <v>43463</v>
      </c>
      <c r="U3626" s="2">
        <v>43463</v>
      </c>
      <c r="V3626" s="1" t="s">
        <v>52</v>
      </c>
      <c r="W3626" s="3">
        <v>1</v>
      </c>
      <c r="X3626" s="1" t="s">
        <v>53</v>
      </c>
      <c r="Y3626" s="4">
        <v>1736068</v>
      </c>
      <c r="Z3626" s="4">
        <v>-202992</v>
      </c>
      <c r="AA3626" s="4">
        <v>0</v>
      </c>
      <c r="AB3626" s="4">
        <v>0</v>
      </c>
      <c r="AC3626" s="4">
        <v>0</v>
      </c>
      <c r="AD3626" s="4">
        <v>1736068</v>
      </c>
      <c r="AE3626" s="5">
        <v>1555</v>
      </c>
      <c r="AF3626" s="1" t="s">
        <v>70</v>
      </c>
      <c r="AG3626" s="1" t="s">
        <v>71</v>
      </c>
      <c r="AH3626" s="1" t="s">
        <v>89</v>
      </c>
      <c r="AI3626" s="1" t="s">
        <v>57</v>
      </c>
      <c r="AJ3626" s="5">
        <v>10950</v>
      </c>
      <c r="AK3626" s="4">
        <v>-18075</v>
      </c>
      <c r="AL3626" s="4">
        <v>0</v>
      </c>
      <c r="AM3626" s="4">
        <v>0</v>
      </c>
      <c r="AN3626" s="4">
        <v>0</v>
      </c>
      <c r="AO3626" s="4">
        <v>-221067</v>
      </c>
      <c r="AP3626" s="4">
        <v>-221067</v>
      </c>
      <c r="AQ3626" s="4">
        <v>0</v>
      </c>
      <c r="AR3626" s="4">
        <v>1515001</v>
      </c>
      <c r="AS3626" s="1" t="s">
        <v>52</v>
      </c>
      <c r="AT3626" s="9">
        <f t="shared" si="1605"/>
        <v>43463</v>
      </c>
      <c r="AU3626" s="9">
        <f t="shared" si="1606"/>
        <v>43435</v>
      </c>
      <c r="AV3626" s="9">
        <v>44798</v>
      </c>
      <c r="AW3626" s="11">
        <f t="shared" si="1607"/>
        <v>3.6575342465753424</v>
      </c>
      <c r="AX3626">
        <v>10</v>
      </c>
      <c r="AY3626" s="12">
        <v>0.05</v>
      </c>
      <c r="AZ3626">
        <f t="shared" si="1608"/>
        <v>9.5000000000000001E-2</v>
      </c>
      <c r="BA3626" s="13">
        <f t="shared" si="1609"/>
        <v>1736068</v>
      </c>
      <c r="BB3626" s="16" t="s">
        <v>593</v>
      </c>
      <c r="BC3626" s="16" t="s">
        <v>593</v>
      </c>
      <c r="BD3626" s="16" t="s">
        <v>593</v>
      </c>
      <c r="BE3626" s="16" t="s">
        <v>593</v>
      </c>
      <c r="BF3626" s="16" t="s">
        <v>593</v>
      </c>
      <c r="BG3626" s="16" t="s">
        <v>593</v>
      </c>
      <c r="BH3626" s="16" t="s">
        <v>593</v>
      </c>
      <c r="BI3626" s="14">
        <f t="shared" si="1610"/>
        <v>1515001</v>
      </c>
      <c r="BJ3626" s="14">
        <v>0</v>
      </c>
      <c r="BK3626" s="14">
        <f t="shared" si="1611"/>
        <v>1515001</v>
      </c>
      <c r="BL3626" s="52">
        <v>0</v>
      </c>
      <c r="BM3626" s="15">
        <f t="shared" si="1612"/>
        <v>1515001</v>
      </c>
    </row>
    <row r="3627" spans="1:65">
      <c r="A3627" s="8">
        <v>3625</v>
      </c>
      <c r="B3627" s="1" t="s">
        <v>44</v>
      </c>
      <c r="C3627" s="1">
        <v>1530</v>
      </c>
      <c r="D3627" s="1" t="s">
        <v>443</v>
      </c>
      <c r="E3627" s="1">
        <v>340000091</v>
      </c>
      <c r="F3627" s="1" t="s">
        <v>112</v>
      </c>
      <c r="G3627" s="1" t="s">
        <v>534</v>
      </c>
      <c r="H3627" s="1">
        <v>0</v>
      </c>
      <c r="I3627" s="1" t="s">
        <v>208</v>
      </c>
      <c r="J3627" s="1" t="s">
        <v>49</v>
      </c>
      <c r="K3627" s="1">
        <v>17406001</v>
      </c>
      <c r="L3627" s="1" t="s">
        <v>50</v>
      </c>
      <c r="M3627" s="1" t="s">
        <v>51</v>
      </c>
      <c r="N3627" s="1" t="s">
        <v>64</v>
      </c>
      <c r="O3627" s="1" t="s">
        <v>65</v>
      </c>
      <c r="P3627" s="1" t="s">
        <v>66</v>
      </c>
      <c r="Q3627" s="1" t="s">
        <v>67</v>
      </c>
      <c r="R3627" s="1" t="s">
        <v>87</v>
      </c>
      <c r="S3627" s="1" t="s">
        <v>88</v>
      </c>
      <c r="T3627" s="2">
        <v>43463</v>
      </c>
      <c r="U3627" s="2">
        <v>43463</v>
      </c>
      <c r="V3627" s="1" t="s">
        <v>52</v>
      </c>
      <c r="W3627" s="3">
        <v>1</v>
      </c>
      <c r="X3627" s="1" t="s">
        <v>53</v>
      </c>
      <c r="Y3627" s="4">
        <v>1736068</v>
      </c>
      <c r="Z3627" s="4">
        <v>-202992</v>
      </c>
      <c r="AA3627" s="4">
        <v>0</v>
      </c>
      <c r="AB3627" s="4">
        <v>0</v>
      </c>
      <c r="AC3627" s="4">
        <v>0</v>
      </c>
      <c r="AD3627" s="4">
        <v>1736068</v>
      </c>
      <c r="AE3627" s="5">
        <v>1555</v>
      </c>
      <c r="AF3627" s="1" t="s">
        <v>70</v>
      </c>
      <c r="AG3627" s="1" t="s">
        <v>71</v>
      </c>
      <c r="AH3627" s="1" t="s">
        <v>89</v>
      </c>
      <c r="AI3627" s="1" t="s">
        <v>57</v>
      </c>
      <c r="AJ3627" s="5">
        <v>10950</v>
      </c>
      <c r="AK3627" s="4">
        <v>-18075</v>
      </c>
      <c r="AL3627" s="4">
        <v>0</v>
      </c>
      <c r="AM3627" s="4">
        <v>0</v>
      </c>
      <c r="AN3627" s="4">
        <v>0</v>
      </c>
      <c r="AO3627" s="4">
        <v>-221067</v>
      </c>
      <c r="AP3627" s="4">
        <v>-221067</v>
      </c>
      <c r="AQ3627" s="4">
        <v>0</v>
      </c>
      <c r="AR3627" s="4">
        <v>1515001</v>
      </c>
      <c r="AS3627" s="1" t="s">
        <v>52</v>
      </c>
      <c r="AT3627" s="9">
        <f t="shared" si="1605"/>
        <v>43463</v>
      </c>
      <c r="AU3627" s="9">
        <f t="shared" si="1606"/>
        <v>43435</v>
      </c>
      <c r="AV3627" s="9">
        <v>44798</v>
      </c>
      <c r="AW3627" s="11">
        <f t="shared" si="1607"/>
        <v>3.6575342465753424</v>
      </c>
      <c r="AX3627">
        <v>10</v>
      </c>
      <c r="AY3627" s="12">
        <v>0.05</v>
      </c>
      <c r="AZ3627">
        <f t="shared" si="1608"/>
        <v>9.5000000000000001E-2</v>
      </c>
      <c r="BA3627" s="13">
        <f t="shared" si="1609"/>
        <v>1736068</v>
      </c>
      <c r="BB3627" s="16" t="s">
        <v>593</v>
      </c>
      <c r="BC3627" s="16" t="s">
        <v>593</v>
      </c>
      <c r="BD3627" s="16" t="s">
        <v>593</v>
      </c>
      <c r="BE3627" s="16" t="s">
        <v>593</v>
      </c>
      <c r="BF3627" s="16" t="s">
        <v>593</v>
      </c>
      <c r="BG3627" s="16" t="s">
        <v>593</v>
      </c>
      <c r="BH3627" s="16" t="s">
        <v>593</v>
      </c>
      <c r="BI3627" s="14">
        <f t="shared" si="1610"/>
        <v>1515001</v>
      </c>
      <c r="BJ3627" s="14">
        <v>0</v>
      </c>
      <c r="BK3627" s="14">
        <f t="shared" si="1611"/>
        <v>1515001</v>
      </c>
      <c r="BL3627" s="52">
        <v>0</v>
      </c>
      <c r="BM3627" s="15">
        <f t="shared" si="1612"/>
        <v>1515001</v>
      </c>
    </row>
    <row r="3628" spans="1:65">
      <c r="A3628" s="8">
        <v>3626</v>
      </c>
      <c r="B3628" s="1" t="s">
        <v>44</v>
      </c>
      <c r="C3628" s="1">
        <v>1530</v>
      </c>
      <c r="D3628" s="1" t="s">
        <v>443</v>
      </c>
      <c r="E3628" s="1">
        <v>340000092</v>
      </c>
      <c r="F3628" s="1" t="s">
        <v>112</v>
      </c>
      <c r="G3628" s="1" t="s">
        <v>535</v>
      </c>
      <c r="H3628" s="1">
        <v>0</v>
      </c>
      <c r="I3628" s="1" t="s">
        <v>209</v>
      </c>
      <c r="J3628" s="1" t="s">
        <v>49</v>
      </c>
      <c r="K3628" s="1">
        <v>17406001</v>
      </c>
      <c r="L3628" s="1" t="s">
        <v>50</v>
      </c>
      <c r="M3628" s="1" t="s">
        <v>51</v>
      </c>
      <c r="N3628" s="1" t="s">
        <v>64</v>
      </c>
      <c r="O3628" s="1" t="s">
        <v>65</v>
      </c>
      <c r="P3628" s="1" t="s">
        <v>66</v>
      </c>
      <c r="Q3628" s="1" t="s">
        <v>67</v>
      </c>
      <c r="R3628" s="1" t="s">
        <v>87</v>
      </c>
      <c r="S3628" s="1" t="s">
        <v>88</v>
      </c>
      <c r="T3628" s="2">
        <v>43463</v>
      </c>
      <c r="U3628" s="2">
        <v>43463</v>
      </c>
      <c r="V3628" s="1" t="s">
        <v>52</v>
      </c>
      <c r="W3628" s="3">
        <v>1</v>
      </c>
      <c r="X3628" s="1" t="s">
        <v>53</v>
      </c>
      <c r="Y3628" s="4">
        <v>1736068</v>
      </c>
      <c r="Z3628" s="4">
        <v>-202992</v>
      </c>
      <c r="AA3628" s="4">
        <v>0</v>
      </c>
      <c r="AB3628" s="4">
        <v>0</v>
      </c>
      <c r="AC3628" s="4">
        <v>0</v>
      </c>
      <c r="AD3628" s="4">
        <v>1736068</v>
      </c>
      <c r="AE3628" s="5">
        <v>1555</v>
      </c>
      <c r="AF3628" s="1" t="s">
        <v>70</v>
      </c>
      <c r="AG3628" s="1" t="s">
        <v>71</v>
      </c>
      <c r="AH3628" s="1" t="s">
        <v>89</v>
      </c>
      <c r="AI3628" s="1" t="s">
        <v>57</v>
      </c>
      <c r="AJ3628" s="5">
        <v>10950</v>
      </c>
      <c r="AK3628" s="4">
        <v>-18075</v>
      </c>
      <c r="AL3628" s="4">
        <v>0</v>
      </c>
      <c r="AM3628" s="4">
        <v>0</v>
      </c>
      <c r="AN3628" s="4">
        <v>0</v>
      </c>
      <c r="AO3628" s="4">
        <v>-221067</v>
      </c>
      <c r="AP3628" s="4">
        <v>-221067</v>
      </c>
      <c r="AQ3628" s="4">
        <v>0</v>
      </c>
      <c r="AR3628" s="4">
        <v>1515001</v>
      </c>
      <c r="AS3628" s="1" t="s">
        <v>52</v>
      </c>
      <c r="AT3628" s="9">
        <f t="shared" si="1605"/>
        <v>43463</v>
      </c>
      <c r="AU3628" s="9">
        <f t="shared" si="1606"/>
        <v>43435</v>
      </c>
      <c r="AV3628" s="9">
        <v>44798</v>
      </c>
      <c r="AW3628" s="11">
        <f t="shared" si="1607"/>
        <v>3.6575342465753424</v>
      </c>
      <c r="AX3628">
        <v>10</v>
      </c>
      <c r="AY3628" s="12">
        <v>0.05</v>
      </c>
      <c r="AZ3628">
        <f t="shared" si="1608"/>
        <v>9.5000000000000001E-2</v>
      </c>
      <c r="BA3628" s="13">
        <f t="shared" si="1609"/>
        <v>1736068</v>
      </c>
      <c r="BB3628" s="16" t="s">
        <v>593</v>
      </c>
      <c r="BC3628" s="16" t="s">
        <v>593</v>
      </c>
      <c r="BD3628" s="16" t="s">
        <v>593</v>
      </c>
      <c r="BE3628" s="16" t="s">
        <v>593</v>
      </c>
      <c r="BF3628" s="16" t="s">
        <v>593</v>
      </c>
      <c r="BG3628" s="16" t="s">
        <v>593</v>
      </c>
      <c r="BH3628" s="16" t="s">
        <v>593</v>
      </c>
      <c r="BI3628" s="14">
        <f t="shared" si="1610"/>
        <v>1515001</v>
      </c>
      <c r="BJ3628" s="14">
        <v>0</v>
      </c>
      <c r="BK3628" s="14">
        <f t="shared" si="1611"/>
        <v>1515001</v>
      </c>
      <c r="BL3628" s="52">
        <v>0</v>
      </c>
      <c r="BM3628" s="15">
        <f t="shared" si="1612"/>
        <v>1515001</v>
      </c>
    </row>
    <row r="3629" spans="1:65">
      <c r="A3629" s="8">
        <v>3627</v>
      </c>
      <c r="B3629" s="1" t="s">
        <v>44</v>
      </c>
      <c r="C3629" s="1">
        <v>1530</v>
      </c>
      <c r="D3629" s="1" t="s">
        <v>443</v>
      </c>
      <c r="E3629" s="1">
        <v>340000093</v>
      </c>
      <c r="F3629" s="1" t="s">
        <v>112</v>
      </c>
      <c r="G3629" s="1" t="s">
        <v>536</v>
      </c>
      <c r="H3629" s="1">
        <v>0</v>
      </c>
      <c r="I3629" s="1" t="s">
        <v>210</v>
      </c>
      <c r="J3629" s="1" t="s">
        <v>49</v>
      </c>
      <c r="K3629" s="1">
        <v>17406001</v>
      </c>
      <c r="L3629" s="1" t="s">
        <v>50</v>
      </c>
      <c r="M3629" s="1" t="s">
        <v>51</v>
      </c>
      <c r="N3629" s="1" t="s">
        <v>64</v>
      </c>
      <c r="O3629" s="1" t="s">
        <v>65</v>
      </c>
      <c r="P3629" s="1" t="s">
        <v>66</v>
      </c>
      <c r="Q3629" s="1" t="s">
        <v>67</v>
      </c>
      <c r="R3629" s="1" t="s">
        <v>87</v>
      </c>
      <c r="S3629" s="1" t="s">
        <v>88</v>
      </c>
      <c r="T3629" s="2">
        <v>43463</v>
      </c>
      <c r="U3629" s="2">
        <v>43463</v>
      </c>
      <c r="V3629" s="1" t="s">
        <v>52</v>
      </c>
      <c r="W3629" s="3">
        <v>1</v>
      </c>
      <c r="X3629" s="1" t="s">
        <v>53</v>
      </c>
      <c r="Y3629" s="4">
        <v>1736068</v>
      </c>
      <c r="Z3629" s="4">
        <v>-202992</v>
      </c>
      <c r="AA3629" s="4">
        <v>0</v>
      </c>
      <c r="AB3629" s="4">
        <v>0</v>
      </c>
      <c r="AC3629" s="4">
        <v>0</v>
      </c>
      <c r="AD3629" s="4">
        <v>1736068</v>
      </c>
      <c r="AE3629" s="5">
        <v>1555</v>
      </c>
      <c r="AF3629" s="1" t="s">
        <v>70</v>
      </c>
      <c r="AG3629" s="1" t="s">
        <v>71</v>
      </c>
      <c r="AH3629" s="1" t="s">
        <v>89</v>
      </c>
      <c r="AI3629" s="1" t="s">
        <v>57</v>
      </c>
      <c r="AJ3629" s="5">
        <v>10950</v>
      </c>
      <c r="AK3629" s="4">
        <v>-18075</v>
      </c>
      <c r="AL3629" s="4">
        <v>0</v>
      </c>
      <c r="AM3629" s="4">
        <v>0</v>
      </c>
      <c r="AN3629" s="4">
        <v>0</v>
      </c>
      <c r="AO3629" s="4">
        <v>-221067</v>
      </c>
      <c r="AP3629" s="4">
        <v>-221067</v>
      </c>
      <c r="AQ3629" s="4">
        <v>0</v>
      </c>
      <c r="AR3629" s="4">
        <v>1515001</v>
      </c>
      <c r="AS3629" s="1" t="s">
        <v>52</v>
      </c>
      <c r="AT3629" s="9">
        <f t="shared" si="1605"/>
        <v>43463</v>
      </c>
      <c r="AU3629" s="9">
        <f t="shared" si="1606"/>
        <v>43435</v>
      </c>
      <c r="AV3629" s="9">
        <v>44798</v>
      </c>
      <c r="AW3629" s="11">
        <f t="shared" si="1607"/>
        <v>3.6575342465753424</v>
      </c>
      <c r="AX3629">
        <v>10</v>
      </c>
      <c r="AY3629" s="12">
        <v>0.05</v>
      </c>
      <c r="AZ3629">
        <f t="shared" si="1608"/>
        <v>9.5000000000000001E-2</v>
      </c>
      <c r="BA3629" s="13">
        <f t="shared" si="1609"/>
        <v>1736068</v>
      </c>
      <c r="BB3629" s="16" t="s">
        <v>593</v>
      </c>
      <c r="BC3629" s="16" t="s">
        <v>593</v>
      </c>
      <c r="BD3629" s="16" t="s">
        <v>593</v>
      </c>
      <c r="BE3629" s="16" t="s">
        <v>593</v>
      </c>
      <c r="BF3629" s="16" t="s">
        <v>593</v>
      </c>
      <c r="BG3629" s="16" t="s">
        <v>593</v>
      </c>
      <c r="BH3629" s="16" t="s">
        <v>593</v>
      </c>
      <c r="BI3629" s="14">
        <f t="shared" si="1610"/>
        <v>1515001</v>
      </c>
      <c r="BJ3629" s="14">
        <v>0</v>
      </c>
      <c r="BK3629" s="14">
        <f t="shared" si="1611"/>
        <v>1515001</v>
      </c>
      <c r="BL3629" s="52">
        <v>0</v>
      </c>
      <c r="BM3629" s="15">
        <f t="shared" si="1612"/>
        <v>1515001</v>
      </c>
    </row>
    <row r="3630" spans="1:65">
      <c r="A3630" s="8">
        <v>3628</v>
      </c>
      <c r="B3630" s="1" t="s">
        <v>44</v>
      </c>
      <c r="C3630" s="1">
        <v>1530</v>
      </c>
      <c r="D3630" s="1" t="s">
        <v>443</v>
      </c>
      <c r="E3630" s="1">
        <v>340000094</v>
      </c>
      <c r="F3630" s="1" t="s">
        <v>112</v>
      </c>
      <c r="G3630" s="1" t="s">
        <v>537</v>
      </c>
      <c r="H3630" s="1">
        <v>0</v>
      </c>
      <c r="I3630" s="1" t="s">
        <v>211</v>
      </c>
      <c r="J3630" s="1" t="s">
        <v>49</v>
      </c>
      <c r="K3630" s="1">
        <v>17406001</v>
      </c>
      <c r="L3630" s="1" t="s">
        <v>50</v>
      </c>
      <c r="M3630" s="1" t="s">
        <v>51</v>
      </c>
      <c r="N3630" s="1" t="s">
        <v>64</v>
      </c>
      <c r="O3630" s="1" t="s">
        <v>65</v>
      </c>
      <c r="P3630" s="1" t="s">
        <v>66</v>
      </c>
      <c r="Q3630" s="1" t="s">
        <v>67</v>
      </c>
      <c r="R3630" s="1" t="s">
        <v>87</v>
      </c>
      <c r="S3630" s="1" t="s">
        <v>88</v>
      </c>
      <c r="T3630" s="2">
        <v>43463</v>
      </c>
      <c r="U3630" s="2">
        <v>43463</v>
      </c>
      <c r="V3630" s="1" t="s">
        <v>52</v>
      </c>
      <c r="W3630" s="3">
        <v>1</v>
      </c>
      <c r="X3630" s="1" t="s">
        <v>53</v>
      </c>
      <c r="Y3630" s="4">
        <v>1736068</v>
      </c>
      <c r="Z3630" s="4">
        <v>-202992</v>
      </c>
      <c r="AA3630" s="4">
        <v>0</v>
      </c>
      <c r="AB3630" s="4">
        <v>0</v>
      </c>
      <c r="AC3630" s="4">
        <v>0</v>
      </c>
      <c r="AD3630" s="4">
        <v>1736068</v>
      </c>
      <c r="AE3630" s="5">
        <v>1555</v>
      </c>
      <c r="AF3630" s="1" t="s">
        <v>70</v>
      </c>
      <c r="AG3630" s="1" t="s">
        <v>71</v>
      </c>
      <c r="AH3630" s="1" t="s">
        <v>89</v>
      </c>
      <c r="AI3630" s="1" t="s">
        <v>57</v>
      </c>
      <c r="AJ3630" s="5">
        <v>10950</v>
      </c>
      <c r="AK3630" s="4">
        <v>-18075</v>
      </c>
      <c r="AL3630" s="4">
        <v>0</v>
      </c>
      <c r="AM3630" s="4">
        <v>0</v>
      </c>
      <c r="AN3630" s="4">
        <v>0</v>
      </c>
      <c r="AO3630" s="4">
        <v>-221067</v>
      </c>
      <c r="AP3630" s="4">
        <v>-221067</v>
      </c>
      <c r="AQ3630" s="4">
        <v>0</v>
      </c>
      <c r="AR3630" s="4">
        <v>1515001</v>
      </c>
      <c r="AS3630" s="1" t="s">
        <v>52</v>
      </c>
      <c r="AT3630" s="9">
        <f t="shared" si="1605"/>
        <v>43463</v>
      </c>
      <c r="AU3630" s="9">
        <f t="shared" si="1606"/>
        <v>43435</v>
      </c>
      <c r="AV3630" s="9">
        <v>44798</v>
      </c>
      <c r="AW3630" s="11">
        <f t="shared" si="1607"/>
        <v>3.6575342465753424</v>
      </c>
      <c r="AX3630">
        <v>10</v>
      </c>
      <c r="AY3630" s="12">
        <v>0.05</v>
      </c>
      <c r="AZ3630">
        <f t="shared" si="1608"/>
        <v>9.5000000000000001E-2</v>
      </c>
      <c r="BA3630" s="13">
        <f t="shared" si="1609"/>
        <v>1736068</v>
      </c>
      <c r="BB3630" s="16" t="s">
        <v>593</v>
      </c>
      <c r="BC3630" s="16" t="s">
        <v>593</v>
      </c>
      <c r="BD3630" s="16" t="s">
        <v>593</v>
      </c>
      <c r="BE3630" s="16" t="s">
        <v>593</v>
      </c>
      <c r="BF3630" s="16" t="s">
        <v>593</v>
      </c>
      <c r="BG3630" s="16" t="s">
        <v>593</v>
      </c>
      <c r="BH3630" s="16" t="s">
        <v>593</v>
      </c>
      <c r="BI3630" s="14">
        <f t="shared" si="1610"/>
        <v>1515001</v>
      </c>
      <c r="BJ3630" s="14">
        <v>0</v>
      </c>
      <c r="BK3630" s="14">
        <f t="shared" si="1611"/>
        <v>1515001</v>
      </c>
      <c r="BL3630" s="52">
        <v>0</v>
      </c>
      <c r="BM3630" s="15">
        <f t="shared" si="1612"/>
        <v>1515001</v>
      </c>
    </row>
    <row r="3631" spans="1:65">
      <c r="A3631" s="8">
        <v>3629</v>
      </c>
      <c r="B3631" s="1" t="s">
        <v>44</v>
      </c>
      <c r="C3631" s="1">
        <v>1530</v>
      </c>
      <c r="D3631" s="1" t="s">
        <v>443</v>
      </c>
      <c r="E3631" s="1">
        <v>340000095</v>
      </c>
      <c r="F3631" s="1" t="s">
        <v>112</v>
      </c>
      <c r="G3631" s="1" t="s">
        <v>538</v>
      </c>
      <c r="H3631" s="1">
        <v>0</v>
      </c>
      <c r="I3631" s="1" t="s">
        <v>212</v>
      </c>
      <c r="J3631" s="1" t="s">
        <v>49</v>
      </c>
      <c r="K3631" s="1">
        <v>17406001</v>
      </c>
      <c r="L3631" s="1" t="s">
        <v>50</v>
      </c>
      <c r="M3631" s="1" t="s">
        <v>51</v>
      </c>
      <c r="N3631" s="1" t="s">
        <v>64</v>
      </c>
      <c r="O3631" s="1" t="s">
        <v>65</v>
      </c>
      <c r="P3631" s="1" t="s">
        <v>66</v>
      </c>
      <c r="Q3631" s="1" t="s">
        <v>67</v>
      </c>
      <c r="R3631" s="1" t="s">
        <v>87</v>
      </c>
      <c r="S3631" s="1" t="s">
        <v>88</v>
      </c>
      <c r="T3631" s="2">
        <v>43463</v>
      </c>
      <c r="U3631" s="2">
        <v>43463</v>
      </c>
      <c r="V3631" s="1" t="s">
        <v>52</v>
      </c>
      <c r="W3631" s="3">
        <v>1</v>
      </c>
      <c r="X3631" s="1" t="s">
        <v>53</v>
      </c>
      <c r="Y3631" s="4">
        <v>1736068</v>
      </c>
      <c r="Z3631" s="4">
        <v>-202992</v>
      </c>
      <c r="AA3631" s="4">
        <v>0</v>
      </c>
      <c r="AB3631" s="4">
        <v>0</v>
      </c>
      <c r="AC3631" s="4">
        <v>0</v>
      </c>
      <c r="AD3631" s="4">
        <v>1736068</v>
      </c>
      <c r="AE3631" s="5">
        <v>1555</v>
      </c>
      <c r="AF3631" s="1" t="s">
        <v>70</v>
      </c>
      <c r="AG3631" s="1" t="s">
        <v>71</v>
      </c>
      <c r="AH3631" s="1" t="s">
        <v>89</v>
      </c>
      <c r="AI3631" s="1" t="s">
        <v>57</v>
      </c>
      <c r="AJ3631" s="5">
        <v>10950</v>
      </c>
      <c r="AK3631" s="4">
        <v>-18075</v>
      </c>
      <c r="AL3631" s="4">
        <v>0</v>
      </c>
      <c r="AM3631" s="4">
        <v>0</v>
      </c>
      <c r="AN3631" s="4">
        <v>0</v>
      </c>
      <c r="AO3631" s="4">
        <v>-221067</v>
      </c>
      <c r="AP3631" s="4">
        <v>-221067</v>
      </c>
      <c r="AQ3631" s="4">
        <v>0</v>
      </c>
      <c r="AR3631" s="4">
        <v>1515001</v>
      </c>
      <c r="AS3631" s="1" t="s">
        <v>52</v>
      </c>
      <c r="AT3631" s="9">
        <f t="shared" si="1605"/>
        <v>43463</v>
      </c>
      <c r="AU3631" s="9">
        <f t="shared" si="1606"/>
        <v>43435</v>
      </c>
      <c r="AV3631" s="9">
        <v>44798</v>
      </c>
      <c r="AW3631" s="11">
        <f t="shared" si="1607"/>
        <v>3.6575342465753424</v>
      </c>
      <c r="AX3631">
        <v>10</v>
      </c>
      <c r="AY3631" s="12">
        <v>0.05</v>
      </c>
      <c r="AZ3631">
        <f t="shared" si="1608"/>
        <v>9.5000000000000001E-2</v>
      </c>
      <c r="BA3631" s="13">
        <f t="shared" si="1609"/>
        <v>1736068</v>
      </c>
      <c r="BB3631" s="16" t="s">
        <v>593</v>
      </c>
      <c r="BC3631" s="16" t="s">
        <v>593</v>
      </c>
      <c r="BD3631" s="16" t="s">
        <v>593</v>
      </c>
      <c r="BE3631" s="16" t="s">
        <v>593</v>
      </c>
      <c r="BF3631" s="16" t="s">
        <v>593</v>
      </c>
      <c r="BG3631" s="16" t="s">
        <v>593</v>
      </c>
      <c r="BH3631" s="16" t="s">
        <v>593</v>
      </c>
      <c r="BI3631" s="14">
        <f t="shared" si="1610"/>
        <v>1515001</v>
      </c>
      <c r="BJ3631" s="14">
        <v>0</v>
      </c>
      <c r="BK3631" s="14">
        <f t="shared" si="1611"/>
        <v>1515001</v>
      </c>
      <c r="BL3631" s="52">
        <v>0</v>
      </c>
      <c r="BM3631" s="15">
        <f t="shared" si="1612"/>
        <v>1515001</v>
      </c>
    </row>
    <row r="3632" spans="1:65">
      <c r="A3632" s="8">
        <v>3630</v>
      </c>
      <c r="B3632" s="1" t="s">
        <v>44</v>
      </c>
      <c r="C3632" s="1">
        <v>1530</v>
      </c>
      <c r="D3632" s="1" t="s">
        <v>443</v>
      </c>
      <c r="E3632" s="1">
        <v>340000096</v>
      </c>
      <c r="F3632" s="1" t="s">
        <v>112</v>
      </c>
      <c r="G3632" s="1" t="s">
        <v>539</v>
      </c>
      <c r="H3632" s="1">
        <v>0</v>
      </c>
      <c r="I3632" s="1" t="s">
        <v>213</v>
      </c>
      <c r="J3632" s="1" t="s">
        <v>49</v>
      </c>
      <c r="K3632" s="1">
        <v>17406001</v>
      </c>
      <c r="L3632" s="1" t="s">
        <v>50</v>
      </c>
      <c r="M3632" s="1" t="s">
        <v>51</v>
      </c>
      <c r="N3632" s="1" t="s">
        <v>64</v>
      </c>
      <c r="O3632" s="1" t="s">
        <v>65</v>
      </c>
      <c r="P3632" s="1" t="s">
        <v>66</v>
      </c>
      <c r="Q3632" s="1" t="s">
        <v>67</v>
      </c>
      <c r="R3632" s="1" t="s">
        <v>87</v>
      </c>
      <c r="S3632" s="1" t="s">
        <v>88</v>
      </c>
      <c r="T3632" s="2">
        <v>43463</v>
      </c>
      <c r="U3632" s="2">
        <v>43463</v>
      </c>
      <c r="V3632" s="1" t="s">
        <v>52</v>
      </c>
      <c r="W3632" s="3">
        <v>1</v>
      </c>
      <c r="X3632" s="1" t="s">
        <v>53</v>
      </c>
      <c r="Y3632" s="4">
        <v>1736068</v>
      </c>
      <c r="Z3632" s="4">
        <v>-202992</v>
      </c>
      <c r="AA3632" s="4">
        <v>0</v>
      </c>
      <c r="AB3632" s="4">
        <v>0</v>
      </c>
      <c r="AC3632" s="4">
        <v>0</v>
      </c>
      <c r="AD3632" s="4">
        <v>1736068</v>
      </c>
      <c r="AE3632" s="5">
        <v>1555</v>
      </c>
      <c r="AF3632" s="1" t="s">
        <v>70</v>
      </c>
      <c r="AG3632" s="1" t="s">
        <v>71</v>
      </c>
      <c r="AH3632" s="1" t="s">
        <v>89</v>
      </c>
      <c r="AI3632" s="1" t="s">
        <v>57</v>
      </c>
      <c r="AJ3632" s="5">
        <v>10950</v>
      </c>
      <c r="AK3632" s="4">
        <v>-18075</v>
      </c>
      <c r="AL3632" s="4">
        <v>0</v>
      </c>
      <c r="AM3632" s="4">
        <v>0</v>
      </c>
      <c r="AN3632" s="4">
        <v>0</v>
      </c>
      <c r="AO3632" s="4">
        <v>-221067</v>
      </c>
      <c r="AP3632" s="4">
        <v>-221067</v>
      </c>
      <c r="AQ3632" s="4">
        <v>0</v>
      </c>
      <c r="AR3632" s="4">
        <v>1515001</v>
      </c>
      <c r="AS3632" s="1" t="s">
        <v>52</v>
      </c>
      <c r="AT3632" s="9">
        <f t="shared" si="1605"/>
        <v>43463</v>
      </c>
      <c r="AU3632" s="9">
        <f t="shared" si="1606"/>
        <v>43435</v>
      </c>
      <c r="AV3632" s="9">
        <v>44798</v>
      </c>
      <c r="AW3632" s="11">
        <f t="shared" si="1607"/>
        <v>3.6575342465753424</v>
      </c>
      <c r="AX3632">
        <v>10</v>
      </c>
      <c r="AY3632" s="12">
        <v>0.05</v>
      </c>
      <c r="AZ3632">
        <f t="shared" si="1608"/>
        <v>9.5000000000000001E-2</v>
      </c>
      <c r="BA3632" s="13">
        <f t="shared" si="1609"/>
        <v>1736068</v>
      </c>
      <c r="BB3632" s="16" t="s">
        <v>593</v>
      </c>
      <c r="BC3632" s="16" t="s">
        <v>593</v>
      </c>
      <c r="BD3632" s="16" t="s">
        <v>593</v>
      </c>
      <c r="BE3632" s="16" t="s">
        <v>593</v>
      </c>
      <c r="BF3632" s="16" t="s">
        <v>593</v>
      </c>
      <c r="BG3632" s="16" t="s">
        <v>593</v>
      </c>
      <c r="BH3632" s="16" t="s">
        <v>593</v>
      </c>
      <c r="BI3632" s="14">
        <f t="shared" si="1610"/>
        <v>1515001</v>
      </c>
      <c r="BJ3632" s="14">
        <v>0</v>
      </c>
      <c r="BK3632" s="14">
        <f t="shared" si="1611"/>
        <v>1515001</v>
      </c>
      <c r="BL3632" s="52">
        <v>0</v>
      </c>
      <c r="BM3632" s="15">
        <f t="shared" si="1612"/>
        <v>1515001</v>
      </c>
    </row>
    <row r="3633" spans="1:65">
      <c r="A3633" s="8">
        <v>3631</v>
      </c>
      <c r="B3633" s="1" t="s">
        <v>44</v>
      </c>
      <c r="C3633" s="1">
        <v>1530</v>
      </c>
      <c r="D3633" s="1" t="s">
        <v>443</v>
      </c>
      <c r="E3633" s="1">
        <v>340000097</v>
      </c>
      <c r="F3633" s="1" t="s">
        <v>112</v>
      </c>
      <c r="G3633" s="1" t="s">
        <v>540</v>
      </c>
      <c r="H3633" s="1">
        <v>0</v>
      </c>
      <c r="I3633" s="1" t="s">
        <v>214</v>
      </c>
      <c r="J3633" s="1" t="s">
        <v>49</v>
      </c>
      <c r="K3633" s="1">
        <v>17406001</v>
      </c>
      <c r="L3633" s="1" t="s">
        <v>50</v>
      </c>
      <c r="M3633" s="1" t="s">
        <v>51</v>
      </c>
      <c r="N3633" s="1" t="s">
        <v>64</v>
      </c>
      <c r="O3633" s="1" t="s">
        <v>65</v>
      </c>
      <c r="P3633" s="1" t="s">
        <v>66</v>
      </c>
      <c r="Q3633" s="1" t="s">
        <v>67</v>
      </c>
      <c r="R3633" s="1" t="s">
        <v>87</v>
      </c>
      <c r="S3633" s="1" t="s">
        <v>88</v>
      </c>
      <c r="T3633" s="2">
        <v>43463</v>
      </c>
      <c r="U3633" s="2">
        <v>43463</v>
      </c>
      <c r="V3633" s="1" t="s">
        <v>52</v>
      </c>
      <c r="W3633" s="3">
        <v>1</v>
      </c>
      <c r="X3633" s="1" t="s">
        <v>53</v>
      </c>
      <c r="Y3633" s="4">
        <v>1736068</v>
      </c>
      <c r="Z3633" s="4">
        <v>-202992</v>
      </c>
      <c r="AA3633" s="4">
        <v>0</v>
      </c>
      <c r="AB3633" s="4">
        <v>0</v>
      </c>
      <c r="AC3633" s="4">
        <v>0</v>
      </c>
      <c r="AD3633" s="4">
        <v>1736068</v>
      </c>
      <c r="AE3633" s="5">
        <v>1555</v>
      </c>
      <c r="AF3633" s="1" t="s">
        <v>70</v>
      </c>
      <c r="AG3633" s="1" t="s">
        <v>71</v>
      </c>
      <c r="AH3633" s="1" t="s">
        <v>89</v>
      </c>
      <c r="AI3633" s="1" t="s">
        <v>57</v>
      </c>
      <c r="AJ3633" s="5">
        <v>10950</v>
      </c>
      <c r="AK3633" s="4">
        <v>-18075</v>
      </c>
      <c r="AL3633" s="4">
        <v>0</v>
      </c>
      <c r="AM3633" s="4">
        <v>0</v>
      </c>
      <c r="AN3633" s="4">
        <v>0</v>
      </c>
      <c r="AO3633" s="4">
        <v>-221067</v>
      </c>
      <c r="AP3633" s="4">
        <v>-221067</v>
      </c>
      <c r="AQ3633" s="4">
        <v>0</v>
      </c>
      <c r="AR3633" s="4">
        <v>1515001</v>
      </c>
      <c r="AS3633" s="1" t="s">
        <v>52</v>
      </c>
      <c r="AT3633" s="9">
        <f t="shared" si="1605"/>
        <v>43463</v>
      </c>
      <c r="AU3633" s="9">
        <f t="shared" si="1606"/>
        <v>43435</v>
      </c>
      <c r="AV3633" s="9">
        <v>44798</v>
      </c>
      <c r="AW3633" s="11">
        <f t="shared" si="1607"/>
        <v>3.6575342465753424</v>
      </c>
      <c r="AX3633">
        <v>10</v>
      </c>
      <c r="AY3633" s="12">
        <v>0.05</v>
      </c>
      <c r="AZ3633">
        <f t="shared" si="1608"/>
        <v>9.5000000000000001E-2</v>
      </c>
      <c r="BA3633" s="13">
        <f t="shared" si="1609"/>
        <v>1736068</v>
      </c>
      <c r="BB3633" s="16" t="s">
        <v>593</v>
      </c>
      <c r="BC3633" s="16" t="s">
        <v>593</v>
      </c>
      <c r="BD3633" s="16" t="s">
        <v>593</v>
      </c>
      <c r="BE3633" s="16" t="s">
        <v>593</v>
      </c>
      <c r="BF3633" s="16" t="s">
        <v>593</v>
      </c>
      <c r="BG3633" s="16" t="s">
        <v>593</v>
      </c>
      <c r="BH3633" s="16" t="s">
        <v>593</v>
      </c>
      <c r="BI3633" s="14">
        <f t="shared" si="1610"/>
        <v>1515001</v>
      </c>
      <c r="BJ3633" s="14">
        <v>0</v>
      </c>
      <c r="BK3633" s="14">
        <f t="shared" si="1611"/>
        <v>1515001</v>
      </c>
      <c r="BL3633" s="52">
        <v>0</v>
      </c>
      <c r="BM3633" s="15">
        <f t="shared" si="1612"/>
        <v>1515001</v>
      </c>
    </row>
    <row r="3634" spans="1:65">
      <c r="A3634" s="8">
        <v>3632</v>
      </c>
      <c r="B3634" s="1" t="s">
        <v>44</v>
      </c>
      <c r="C3634" s="1">
        <v>1530</v>
      </c>
      <c r="D3634" s="1" t="s">
        <v>443</v>
      </c>
      <c r="E3634" s="1">
        <v>340000098</v>
      </c>
      <c r="F3634" s="1" t="s">
        <v>112</v>
      </c>
      <c r="G3634" s="1" t="s">
        <v>541</v>
      </c>
      <c r="H3634" s="1">
        <v>0</v>
      </c>
      <c r="I3634" s="1" t="s">
        <v>215</v>
      </c>
      <c r="J3634" s="1" t="s">
        <v>49</v>
      </c>
      <c r="K3634" s="1">
        <v>17406001</v>
      </c>
      <c r="L3634" s="1" t="s">
        <v>50</v>
      </c>
      <c r="M3634" s="1" t="s">
        <v>51</v>
      </c>
      <c r="N3634" s="1" t="s">
        <v>64</v>
      </c>
      <c r="O3634" s="1" t="s">
        <v>65</v>
      </c>
      <c r="P3634" s="1" t="s">
        <v>66</v>
      </c>
      <c r="Q3634" s="1" t="s">
        <v>67</v>
      </c>
      <c r="R3634" s="1" t="s">
        <v>87</v>
      </c>
      <c r="S3634" s="1" t="s">
        <v>88</v>
      </c>
      <c r="T3634" s="2">
        <v>43463</v>
      </c>
      <c r="U3634" s="2">
        <v>43463</v>
      </c>
      <c r="V3634" s="1" t="s">
        <v>52</v>
      </c>
      <c r="W3634" s="3">
        <v>1</v>
      </c>
      <c r="X3634" s="1" t="s">
        <v>53</v>
      </c>
      <c r="Y3634" s="4">
        <v>1736068</v>
      </c>
      <c r="Z3634" s="4">
        <v>-202992</v>
      </c>
      <c r="AA3634" s="4">
        <v>0</v>
      </c>
      <c r="AB3634" s="4">
        <v>0</v>
      </c>
      <c r="AC3634" s="4">
        <v>0</v>
      </c>
      <c r="AD3634" s="4">
        <v>1736068</v>
      </c>
      <c r="AE3634" s="5">
        <v>1555</v>
      </c>
      <c r="AF3634" s="1" t="s">
        <v>70</v>
      </c>
      <c r="AG3634" s="1" t="s">
        <v>71</v>
      </c>
      <c r="AH3634" s="1" t="s">
        <v>89</v>
      </c>
      <c r="AI3634" s="1" t="s">
        <v>57</v>
      </c>
      <c r="AJ3634" s="5">
        <v>10950</v>
      </c>
      <c r="AK3634" s="4">
        <v>-18075</v>
      </c>
      <c r="AL3634" s="4">
        <v>0</v>
      </c>
      <c r="AM3634" s="4">
        <v>0</v>
      </c>
      <c r="AN3634" s="4">
        <v>0</v>
      </c>
      <c r="AO3634" s="4">
        <v>-221067</v>
      </c>
      <c r="AP3634" s="4">
        <v>-221067</v>
      </c>
      <c r="AQ3634" s="4">
        <v>0</v>
      </c>
      <c r="AR3634" s="4">
        <v>1515001</v>
      </c>
      <c r="AS3634" s="1" t="s">
        <v>52</v>
      </c>
      <c r="AT3634" s="9">
        <f t="shared" si="1605"/>
        <v>43463</v>
      </c>
      <c r="AU3634" s="9">
        <f t="shared" si="1606"/>
        <v>43435</v>
      </c>
      <c r="AV3634" s="9">
        <v>44798</v>
      </c>
      <c r="AW3634" s="11">
        <f t="shared" si="1607"/>
        <v>3.6575342465753424</v>
      </c>
      <c r="AX3634">
        <v>10</v>
      </c>
      <c r="AY3634" s="12">
        <v>0.05</v>
      </c>
      <c r="AZ3634">
        <f t="shared" si="1608"/>
        <v>9.5000000000000001E-2</v>
      </c>
      <c r="BA3634" s="13">
        <f t="shared" si="1609"/>
        <v>1736068</v>
      </c>
      <c r="BB3634" s="16" t="s">
        <v>593</v>
      </c>
      <c r="BC3634" s="16" t="s">
        <v>593</v>
      </c>
      <c r="BD3634" s="16" t="s">
        <v>593</v>
      </c>
      <c r="BE3634" s="16" t="s">
        <v>593</v>
      </c>
      <c r="BF3634" s="16" t="s">
        <v>593</v>
      </c>
      <c r="BG3634" s="16" t="s">
        <v>593</v>
      </c>
      <c r="BH3634" s="16" t="s">
        <v>593</v>
      </c>
      <c r="BI3634" s="14">
        <f t="shared" si="1610"/>
        <v>1515001</v>
      </c>
      <c r="BJ3634" s="14">
        <v>0</v>
      </c>
      <c r="BK3634" s="14">
        <f t="shared" si="1611"/>
        <v>1515001</v>
      </c>
      <c r="BL3634" s="52">
        <v>0</v>
      </c>
      <c r="BM3634" s="15">
        <f t="shared" si="1612"/>
        <v>1515001</v>
      </c>
    </row>
    <row r="3635" spans="1:65">
      <c r="A3635" s="8">
        <v>3633</v>
      </c>
      <c r="B3635" s="1" t="s">
        <v>44</v>
      </c>
      <c r="C3635" s="1">
        <v>1530</v>
      </c>
      <c r="D3635" s="1" t="s">
        <v>443</v>
      </c>
      <c r="E3635" s="1">
        <v>340000099</v>
      </c>
      <c r="F3635" s="1" t="s">
        <v>112</v>
      </c>
      <c r="G3635" s="1" t="s">
        <v>542</v>
      </c>
      <c r="H3635" s="1">
        <v>0</v>
      </c>
      <c r="I3635" s="1" t="s">
        <v>216</v>
      </c>
      <c r="J3635" s="1" t="s">
        <v>49</v>
      </c>
      <c r="K3635" s="1">
        <v>17406001</v>
      </c>
      <c r="L3635" s="1" t="s">
        <v>50</v>
      </c>
      <c r="M3635" s="1" t="s">
        <v>51</v>
      </c>
      <c r="N3635" s="1" t="s">
        <v>64</v>
      </c>
      <c r="O3635" s="1" t="s">
        <v>65</v>
      </c>
      <c r="P3635" s="1" t="s">
        <v>66</v>
      </c>
      <c r="Q3635" s="1" t="s">
        <v>67</v>
      </c>
      <c r="R3635" s="1" t="s">
        <v>87</v>
      </c>
      <c r="S3635" s="1" t="s">
        <v>88</v>
      </c>
      <c r="T3635" s="2">
        <v>43463</v>
      </c>
      <c r="U3635" s="2">
        <v>43463</v>
      </c>
      <c r="V3635" s="1" t="s">
        <v>52</v>
      </c>
      <c r="W3635" s="3">
        <v>1</v>
      </c>
      <c r="X3635" s="1" t="s">
        <v>53</v>
      </c>
      <c r="Y3635" s="4">
        <v>1736068</v>
      </c>
      <c r="Z3635" s="4">
        <v>-202992</v>
      </c>
      <c r="AA3635" s="4">
        <v>0</v>
      </c>
      <c r="AB3635" s="4">
        <v>0</v>
      </c>
      <c r="AC3635" s="4">
        <v>0</v>
      </c>
      <c r="AD3635" s="4">
        <v>1736068</v>
      </c>
      <c r="AE3635" s="5">
        <v>1555</v>
      </c>
      <c r="AF3635" s="1" t="s">
        <v>70</v>
      </c>
      <c r="AG3635" s="1" t="s">
        <v>71</v>
      </c>
      <c r="AH3635" s="1" t="s">
        <v>89</v>
      </c>
      <c r="AI3635" s="1" t="s">
        <v>57</v>
      </c>
      <c r="AJ3635" s="5">
        <v>10950</v>
      </c>
      <c r="AK3635" s="4">
        <v>-18075</v>
      </c>
      <c r="AL3635" s="4">
        <v>0</v>
      </c>
      <c r="AM3635" s="4">
        <v>0</v>
      </c>
      <c r="AN3635" s="4">
        <v>0</v>
      </c>
      <c r="AO3635" s="4">
        <v>-221067</v>
      </c>
      <c r="AP3635" s="4">
        <v>-221067</v>
      </c>
      <c r="AQ3635" s="4">
        <v>0</v>
      </c>
      <c r="AR3635" s="4">
        <v>1515001</v>
      </c>
      <c r="AS3635" s="1" t="s">
        <v>52</v>
      </c>
      <c r="AT3635" s="9">
        <f t="shared" si="1605"/>
        <v>43463</v>
      </c>
      <c r="AU3635" s="9">
        <f t="shared" si="1606"/>
        <v>43435</v>
      </c>
      <c r="AV3635" s="9">
        <v>44798</v>
      </c>
      <c r="AW3635" s="11">
        <f t="shared" si="1607"/>
        <v>3.6575342465753424</v>
      </c>
      <c r="AX3635">
        <v>10</v>
      </c>
      <c r="AY3635" s="12">
        <v>0.05</v>
      </c>
      <c r="AZ3635">
        <f t="shared" si="1608"/>
        <v>9.5000000000000001E-2</v>
      </c>
      <c r="BA3635" s="13">
        <f t="shared" si="1609"/>
        <v>1736068</v>
      </c>
      <c r="BB3635" s="16" t="s">
        <v>593</v>
      </c>
      <c r="BC3635" s="16" t="s">
        <v>593</v>
      </c>
      <c r="BD3635" s="16" t="s">
        <v>593</v>
      </c>
      <c r="BE3635" s="16" t="s">
        <v>593</v>
      </c>
      <c r="BF3635" s="16" t="s">
        <v>593</v>
      </c>
      <c r="BG3635" s="16" t="s">
        <v>593</v>
      </c>
      <c r="BH3635" s="16" t="s">
        <v>593</v>
      </c>
      <c r="BI3635" s="14">
        <f t="shared" si="1610"/>
        <v>1515001</v>
      </c>
      <c r="BJ3635" s="14">
        <v>0</v>
      </c>
      <c r="BK3635" s="14">
        <f t="shared" si="1611"/>
        <v>1515001</v>
      </c>
      <c r="BL3635" s="52">
        <v>0</v>
      </c>
      <c r="BM3635" s="15">
        <f t="shared" si="1612"/>
        <v>1515001</v>
      </c>
    </row>
    <row r="3636" spans="1:65">
      <c r="A3636" s="8">
        <v>3634</v>
      </c>
      <c r="B3636" s="1" t="s">
        <v>44</v>
      </c>
      <c r="C3636" s="1">
        <v>1530</v>
      </c>
      <c r="D3636" s="1" t="s">
        <v>443</v>
      </c>
      <c r="E3636" s="1">
        <v>340000100</v>
      </c>
      <c r="F3636" s="1" t="s">
        <v>112</v>
      </c>
      <c r="G3636" s="1" t="s">
        <v>543</v>
      </c>
      <c r="H3636" s="1">
        <v>0</v>
      </c>
      <c r="I3636" s="1" t="s">
        <v>217</v>
      </c>
      <c r="J3636" s="1" t="s">
        <v>49</v>
      </c>
      <c r="K3636" s="1">
        <v>17406001</v>
      </c>
      <c r="L3636" s="1" t="s">
        <v>50</v>
      </c>
      <c r="M3636" s="1" t="s">
        <v>51</v>
      </c>
      <c r="N3636" s="1" t="s">
        <v>64</v>
      </c>
      <c r="O3636" s="1" t="s">
        <v>65</v>
      </c>
      <c r="P3636" s="1" t="s">
        <v>66</v>
      </c>
      <c r="Q3636" s="1" t="s">
        <v>67</v>
      </c>
      <c r="R3636" s="1" t="s">
        <v>87</v>
      </c>
      <c r="S3636" s="1" t="s">
        <v>88</v>
      </c>
      <c r="T3636" s="2">
        <v>43463</v>
      </c>
      <c r="U3636" s="2">
        <v>43463</v>
      </c>
      <c r="V3636" s="1" t="s">
        <v>52</v>
      </c>
      <c r="W3636" s="3">
        <v>1</v>
      </c>
      <c r="X3636" s="1" t="s">
        <v>53</v>
      </c>
      <c r="Y3636" s="4">
        <v>1736068</v>
      </c>
      <c r="Z3636" s="4">
        <v>-202992</v>
      </c>
      <c r="AA3636" s="4">
        <v>0</v>
      </c>
      <c r="AB3636" s="4">
        <v>0</v>
      </c>
      <c r="AC3636" s="4">
        <v>0</v>
      </c>
      <c r="AD3636" s="4">
        <v>1736068</v>
      </c>
      <c r="AE3636" s="5">
        <v>1555</v>
      </c>
      <c r="AF3636" s="1" t="s">
        <v>70</v>
      </c>
      <c r="AG3636" s="1" t="s">
        <v>71</v>
      </c>
      <c r="AH3636" s="1" t="s">
        <v>89</v>
      </c>
      <c r="AI3636" s="1" t="s">
        <v>57</v>
      </c>
      <c r="AJ3636" s="5">
        <v>10950</v>
      </c>
      <c r="AK3636" s="4">
        <v>-18075</v>
      </c>
      <c r="AL3636" s="4">
        <v>0</v>
      </c>
      <c r="AM3636" s="4">
        <v>0</v>
      </c>
      <c r="AN3636" s="4">
        <v>0</v>
      </c>
      <c r="AO3636" s="4">
        <v>-221067</v>
      </c>
      <c r="AP3636" s="4">
        <v>-221067</v>
      </c>
      <c r="AQ3636" s="4">
        <v>0</v>
      </c>
      <c r="AR3636" s="4">
        <v>1515001</v>
      </c>
      <c r="AS3636" s="1" t="s">
        <v>52</v>
      </c>
      <c r="AT3636" s="9">
        <f t="shared" si="1605"/>
        <v>43463</v>
      </c>
      <c r="AU3636" s="9">
        <f t="shared" si="1606"/>
        <v>43435</v>
      </c>
      <c r="AV3636" s="9">
        <v>44798</v>
      </c>
      <c r="AW3636" s="11">
        <f t="shared" si="1607"/>
        <v>3.6575342465753424</v>
      </c>
      <c r="AX3636">
        <v>10</v>
      </c>
      <c r="AY3636" s="12">
        <v>0.05</v>
      </c>
      <c r="AZ3636">
        <f t="shared" si="1608"/>
        <v>9.5000000000000001E-2</v>
      </c>
      <c r="BA3636" s="13">
        <f t="shared" si="1609"/>
        <v>1736068</v>
      </c>
      <c r="BB3636" s="16" t="s">
        <v>593</v>
      </c>
      <c r="BC3636" s="16" t="s">
        <v>593</v>
      </c>
      <c r="BD3636" s="16" t="s">
        <v>593</v>
      </c>
      <c r="BE3636" s="16" t="s">
        <v>593</v>
      </c>
      <c r="BF3636" s="16" t="s">
        <v>593</v>
      </c>
      <c r="BG3636" s="16" t="s">
        <v>593</v>
      </c>
      <c r="BH3636" s="16" t="s">
        <v>593</v>
      </c>
      <c r="BI3636" s="14">
        <f t="shared" si="1610"/>
        <v>1515001</v>
      </c>
      <c r="BJ3636" s="14">
        <v>0</v>
      </c>
      <c r="BK3636" s="14">
        <f t="shared" si="1611"/>
        <v>1515001</v>
      </c>
      <c r="BL3636" s="52">
        <v>0</v>
      </c>
      <c r="BM3636" s="15">
        <f t="shared" si="1612"/>
        <v>1515001</v>
      </c>
    </row>
    <row r="3637" spans="1:65">
      <c r="A3637" s="8">
        <v>3635</v>
      </c>
      <c r="B3637" s="1" t="s">
        <v>44</v>
      </c>
      <c r="C3637" s="1">
        <v>1530</v>
      </c>
      <c r="D3637" s="1" t="s">
        <v>443</v>
      </c>
      <c r="E3637" s="1">
        <v>340000101</v>
      </c>
      <c r="F3637" s="1" t="s">
        <v>112</v>
      </c>
      <c r="G3637" s="1" t="s">
        <v>544</v>
      </c>
      <c r="H3637" s="1">
        <v>0</v>
      </c>
      <c r="I3637" s="1" t="s">
        <v>218</v>
      </c>
      <c r="J3637" s="1" t="s">
        <v>49</v>
      </c>
      <c r="K3637" s="1">
        <v>17406001</v>
      </c>
      <c r="L3637" s="1" t="s">
        <v>50</v>
      </c>
      <c r="M3637" s="1" t="s">
        <v>51</v>
      </c>
      <c r="N3637" s="1" t="s">
        <v>64</v>
      </c>
      <c r="O3637" s="1" t="s">
        <v>65</v>
      </c>
      <c r="P3637" s="1" t="s">
        <v>66</v>
      </c>
      <c r="Q3637" s="1" t="s">
        <v>67</v>
      </c>
      <c r="R3637" s="1" t="s">
        <v>87</v>
      </c>
      <c r="S3637" s="1" t="s">
        <v>88</v>
      </c>
      <c r="T3637" s="2">
        <v>43463</v>
      </c>
      <c r="U3637" s="2">
        <v>43463</v>
      </c>
      <c r="V3637" s="1" t="s">
        <v>52</v>
      </c>
      <c r="W3637" s="3">
        <v>1</v>
      </c>
      <c r="X3637" s="1" t="s">
        <v>53</v>
      </c>
      <c r="Y3637" s="4">
        <v>1736067</v>
      </c>
      <c r="Z3637" s="4">
        <v>-202992</v>
      </c>
      <c r="AA3637" s="4">
        <v>0</v>
      </c>
      <c r="AB3637" s="4">
        <v>0</v>
      </c>
      <c r="AC3637" s="4">
        <v>0</v>
      </c>
      <c r="AD3637" s="4">
        <v>1736067</v>
      </c>
      <c r="AE3637" s="5">
        <v>1555</v>
      </c>
      <c r="AF3637" s="1" t="s">
        <v>70</v>
      </c>
      <c r="AG3637" s="1" t="s">
        <v>71</v>
      </c>
      <c r="AH3637" s="1" t="s">
        <v>89</v>
      </c>
      <c r="AI3637" s="1" t="s">
        <v>57</v>
      </c>
      <c r="AJ3637" s="5">
        <v>10950</v>
      </c>
      <c r="AK3637" s="4">
        <v>-18075</v>
      </c>
      <c r="AL3637" s="4">
        <v>0</v>
      </c>
      <c r="AM3637" s="4">
        <v>0</v>
      </c>
      <c r="AN3637" s="4">
        <v>0</v>
      </c>
      <c r="AO3637" s="4">
        <v>-221067</v>
      </c>
      <c r="AP3637" s="4">
        <v>-221067</v>
      </c>
      <c r="AQ3637" s="4">
        <v>0</v>
      </c>
      <c r="AR3637" s="4">
        <v>1515000</v>
      </c>
      <c r="AS3637" s="1" t="s">
        <v>52</v>
      </c>
      <c r="AT3637" s="9">
        <f t="shared" si="1605"/>
        <v>43463</v>
      </c>
      <c r="AU3637" s="9">
        <f t="shared" si="1606"/>
        <v>43435</v>
      </c>
      <c r="AV3637" s="9">
        <v>44798</v>
      </c>
      <c r="AW3637" s="11">
        <f t="shared" si="1607"/>
        <v>3.6575342465753424</v>
      </c>
      <c r="AX3637">
        <v>10</v>
      </c>
      <c r="AY3637" s="12">
        <v>0.05</v>
      </c>
      <c r="AZ3637">
        <f t="shared" si="1608"/>
        <v>9.5000000000000001E-2</v>
      </c>
      <c r="BA3637" s="13">
        <f t="shared" si="1609"/>
        <v>1736067</v>
      </c>
      <c r="BB3637" s="16" t="s">
        <v>593</v>
      </c>
      <c r="BC3637" s="16" t="s">
        <v>593</v>
      </c>
      <c r="BD3637" s="16" t="s">
        <v>593</v>
      </c>
      <c r="BE3637" s="16" t="s">
        <v>593</v>
      </c>
      <c r="BF3637" s="16" t="s">
        <v>593</v>
      </c>
      <c r="BG3637" s="16" t="s">
        <v>593</v>
      </c>
      <c r="BH3637" s="16" t="s">
        <v>593</v>
      </c>
      <c r="BI3637" s="14">
        <f t="shared" si="1610"/>
        <v>1515000</v>
      </c>
      <c r="BJ3637" s="14">
        <v>0</v>
      </c>
      <c r="BK3637" s="14">
        <f t="shared" si="1611"/>
        <v>1515000</v>
      </c>
      <c r="BL3637" s="52">
        <v>0</v>
      </c>
      <c r="BM3637" s="15">
        <f t="shared" si="1612"/>
        <v>1515000</v>
      </c>
    </row>
    <row r="3638" spans="1:65">
      <c r="A3638" s="8">
        <v>3636</v>
      </c>
      <c r="B3638" s="1" t="s">
        <v>44</v>
      </c>
      <c r="C3638" s="1">
        <v>1530</v>
      </c>
      <c r="D3638" s="1" t="s">
        <v>443</v>
      </c>
      <c r="E3638" s="1">
        <v>340000102</v>
      </c>
      <c r="F3638" s="1" t="s">
        <v>112</v>
      </c>
      <c r="G3638" s="1" t="s">
        <v>545</v>
      </c>
      <c r="H3638" s="1">
        <v>0</v>
      </c>
      <c r="I3638" s="1" t="s">
        <v>219</v>
      </c>
      <c r="J3638" s="1" t="s">
        <v>49</v>
      </c>
      <c r="K3638" s="1">
        <v>17406001</v>
      </c>
      <c r="L3638" s="1" t="s">
        <v>50</v>
      </c>
      <c r="M3638" s="1" t="s">
        <v>51</v>
      </c>
      <c r="N3638" s="1" t="s">
        <v>64</v>
      </c>
      <c r="O3638" s="1" t="s">
        <v>65</v>
      </c>
      <c r="P3638" s="1" t="s">
        <v>66</v>
      </c>
      <c r="Q3638" s="1" t="s">
        <v>67</v>
      </c>
      <c r="R3638" s="1" t="s">
        <v>87</v>
      </c>
      <c r="S3638" s="1" t="s">
        <v>88</v>
      </c>
      <c r="T3638" s="2">
        <v>43463</v>
      </c>
      <c r="U3638" s="2">
        <v>43463</v>
      </c>
      <c r="V3638" s="1" t="s">
        <v>52</v>
      </c>
      <c r="W3638" s="3">
        <v>1</v>
      </c>
      <c r="X3638" s="1" t="s">
        <v>53</v>
      </c>
      <c r="Y3638" s="4">
        <v>1736067</v>
      </c>
      <c r="Z3638" s="4">
        <v>-202992</v>
      </c>
      <c r="AA3638" s="4">
        <v>0</v>
      </c>
      <c r="AB3638" s="4">
        <v>0</v>
      </c>
      <c r="AC3638" s="4">
        <v>0</v>
      </c>
      <c r="AD3638" s="4">
        <v>1736067</v>
      </c>
      <c r="AE3638" s="5">
        <v>1555</v>
      </c>
      <c r="AF3638" s="1" t="s">
        <v>70</v>
      </c>
      <c r="AG3638" s="1" t="s">
        <v>71</v>
      </c>
      <c r="AH3638" s="1" t="s">
        <v>89</v>
      </c>
      <c r="AI3638" s="1" t="s">
        <v>57</v>
      </c>
      <c r="AJ3638" s="5">
        <v>10950</v>
      </c>
      <c r="AK3638" s="4">
        <v>-18075</v>
      </c>
      <c r="AL3638" s="4">
        <v>0</v>
      </c>
      <c r="AM3638" s="4">
        <v>0</v>
      </c>
      <c r="AN3638" s="4">
        <v>0</v>
      </c>
      <c r="AO3638" s="4">
        <v>-221067</v>
      </c>
      <c r="AP3638" s="4">
        <v>-221067</v>
      </c>
      <c r="AQ3638" s="4">
        <v>0</v>
      </c>
      <c r="AR3638" s="4">
        <v>1515000</v>
      </c>
      <c r="AS3638" s="1" t="s">
        <v>52</v>
      </c>
      <c r="AT3638" s="9">
        <f t="shared" si="1605"/>
        <v>43463</v>
      </c>
      <c r="AU3638" s="9">
        <f t="shared" si="1606"/>
        <v>43435</v>
      </c>
      <c r="AV3638" s="9">
        <v>44798</v>
      </c>
      <c r="AW3638" s="11">
        <f t="shared" si="1607"/>
        <v>3.6575342465753424</v>
      </c>
      <c r="AX3638">
        <v>10</v>
      </c>
      <c r="AY3638" s="12">
        <v>0.05</v>
      </c>
      <c r="AZ3638">
        <f t="shared" si="1608"/>
        <v>9.5000000000000001E-2</v>
      </c>
      <c r="BA3638" s="13">
        <f t="shared" si="1609"/>
        <v>1736067</v>
      </c>
      <c r="BB3638" s="16" t="s">
        <v>593</v>
      </c>
      <c r="BC3638" s="16" t="s">
        <v>593</v>
      </c>
      <c r="BD3638" s="16" t="s">
        <v>593</v>
      </c>
      <c r="BE3638" s="16" t="s">
        <v>593</v>
      </c>
      <c r="BF3638" s="16" t="s">
        <v>593</v>
      </c>
      <c r="BG3638" s="16" t="s">
        <v>593</v>
      </c>
      <c r="BH3638" s="16" t="s">
        <v>593</v>
      </c>
      <c r="BI3638" s="14">
        <f t="shared" si="1610"/>
        <v>1515000</v>
      </c>
      <c r="BJ3638" s="14">
        <v>0</v>
      </c>
      <c r="BK3638" s="14">
        <f t="shared" si="1611"/>
        <v>1515000</v>
      </c>
      <c r="BL3638" s="52">
        <v>0</v>
      </c>
      <c r="BM3638" s="15">
        <f t="shared" si="1612"/>
        <v>1515000</v>
      </c>
    </row>
    <row r="3639" spans="1:65">
      <c r="A3639" s="8">
        <v>3637</v>
      </c>
      <c r="B3639" s="1" t="s">
        <v>44</v>
      </c>
      <c r="C3639" s="1">
        <v>1530</v>
      </c>
      <c r="D3639" s="1" t="s">
        <v>443</v>
      </c>
      <c r="E3639" s="1">
        <v>340000103</v>
      </c>
      <c r="F3639" s="1" t="s">
        <v>112</v>
      </c>
      <c r="G3639" s="1" t="s">
        <v>546</v>
      </c>
      <c r="H3639" s="1">
        <v>0</v>
      </c>
      <c r="I3639" s="1" t="s">
        <v>220</v>
      </c>
      <c r="J3639" s="1" t="s">
        <v>49</v>
      </c>
      <c r="K3639" s="1">
        <v>17406001</v>
      </c>
      <c r="L3639" s="1" t="s">
        <v>50</v>
      </c>
      <c r="M3639" s="1" t="s">
        <v>51</v>
      </c>
      <c r="N3639" s="1" t="s">
        <v>64</v>
      </c>
      <c r="O3639" s="1" t="s">
        <v>65</v>
      </c>
      <c r="P3639" s="1" t="s">
        <v>66</v>
      </c>
      <c r="Q3639" s="1" t="s">
        <v>67</v>
      </c>
      <c r="R3639" s="1" t="s">
        <v>87</v>
      </c>
      <c r="S3639" s="1" t="s">
        <v>88</v>
      </c>
      <c r="T3639" s="2">
        <v>43463</v>
      </c>
      <c r="U3639" s="2">
        <v>43463</v>
      </c>
      <c r="V3639" s="1" t="s">
        <v>52</v>
      </c>
      <c r="W3639" s="3">
        <v>1</v>
      </c>
      <c r="X3639" s="1" t="s">
        <v>53</v>
      </c>
      <c r="Y3639" s="4">
        <v>1736067</v>
      </c>
      <c r="Z3639" s="4">
        <v>-202992</v>
      </c>
      <c r="AA3639" s="4">
        <v>0</v>
      </c>
      <c r="AB3639" s="4">
        <v>0</v>
      </c>
      <c r="AC3639" s="4">
        <v>0</v>
      </c>
      <c r="AD3639" s="4">
        <v>1736067</v>
      </c>
      <c r="AE3639" s="5">
        <v>1555</v>
      </c>
      <c r="AF3639" s="1" t="s">
        <v>70</v>
      </c>
      <c r="AG3639" s="1" t="s">
        <v>71</v>
      </c>
      <c r="AH3639" s="1" t="s">
        <v>89</v>
      </c>
      <c r="AI3639" s="1" t="s">
        <v>57</v>
      </c>
      <c r="AJ3639" s="5">
        <v>10950</v>
      </c>
      <c r="AK3639" s="4">
        <v>-18075</v>
      </c>
      <c r="AL3639" s="4">
        <v>0</v>
      </c>
      <c r="AM3639" s="4">
        <v>0</v>
      </c>
      <c r="AN3639" s="4">
        <v>0</v>
      </c>
      <c r="AO3639" s="4">
        <v>-221067</v>
      </c>
      <c r="AP3639" s="4">
        <v>-221067</v>
      </c>
      <c r="AQ3639" s="4">
        <v>0</v>
      </c>
      <c r="AR3639" s="4">
        <v>1515000</v>
      </c>
      <c r="AS3639" s="1" t="s">
        <v>52</v>
      </c>
      <c r="AT3639" s="9">
        <f t="shared" si="1605"/>
        <v>43463</v>
      </c>
      <c r="AU3639" s="9">
        <f t="shared" si="1606"/>
        <v>43435</v>
      </c>
      <c r="AV3639" s="9">
        <v>44798</v>
      </c>
      <c r="AW3639" s="11">
        <f t="shared" si="1607"/>
        <v>3.6575342465753424</v>
      </c>
      <c r="AX3639">
        <v>10</v>
      </c>
      <c r="AY3639" s="12">
        <v>0.05</v>
      </c>
      <c r="AZ3639">
        <f t="shared" si="1608"/>
        <v>9.5000000000000001E-2</v>
      </c>
      <c r="BA3639" s="13">
        <f t="shared" si="1609"/>
        <v>1736067</v>
      </c>
      <c r="BB3639" s="16" t="s">
        <v>593</v>
      </c>
      <c r="BC3639" s="16" t="s">
        <v>593</v>
      </c>
      <c r="BD3639" s="16" t="s">
        <v>593</v>
      </c>
      <c r="BE3639" s="16" t="s">
        <v>593</v>
      </c>
      <c r="BF3639" s="16" t="s">
        <v>593</v>
      </c>
      <c r="BG3639" s="16" t="s">
        <v>593</v>
      </c>
      <c r="BH3639" s="16" t="s">
        <v>593</v>
      </c>
      <c r="BI3639" s="14">
        <f t="shared" si="1610"/>
        <v>1515000</v>
      </c>
      <c r="BJ3639" s="14">
        <v>0</v>
      </c>
      <c r="BK3639" s="14">
        <f t="shared" si="1611"/>
        <v>1515000</v>
      </c>
      <c r="BL3639" s="52">
        <v>0</v>
      </c>
      <c r="BM3639" s="15">
        <f t="shared" si="1612"/>
        <v>1515000</v>
      </c>
    </row>
    <row r="3640" spans="1:65">
      <c r="A3640" s="8">
        <v>3638</v>
      </c>
      <c r="B3640" s="1" t="s">
        <v>44</v>
      </c>
      <c r="C3640" s="1">
        <v>1530</v>
      </c>
      <c r="D3640" s="1" t="s">
        <v>443</v>
      </c>
      <c r="E3640" s="1">
        <v>340000104</v>
      </c>
      <c r="F3640" s="1" t="s">
        <v>112</v>
      </c>
      <c r="G3640" s="1" t="s">
        <v>547</v>
      </c>
      <c r="H3640" s="1">
        <v>0</v>
      </c>
      <c r="I3640" s="1" t="s">
        <v>221</v>
      </c>
      <c r="J3640" s="1" t="s">
        <v>49</v>
      </c>
      <c r="K3640" s="1">
        <v>17406001</v>
      </c>
      <c r="L3640" s="1" t="s">
        <v>50</v>
      </c>
      <c r="M3640" s="1" t="s">
        <v>51</v>
      </c>
      <c r="N3640" s="1" t="s">
        <v>64</v>
      </c>
      <c r="O3640" s="1" t="s">
        <v>65</v>
      </c>
      <c r="P3640" s="1" t="s">
        <v>66</v>
      </c>
      <c r="Q3640" s="1" t="s">
        <v>67</v>
      </c>
      <c r="R3640" s="1" t="s">
        <v>87</v>
      </c>
      <c r="S3640" s="1" t="s">
        <v>88</v>
      </c>
      <c r="T3640" s="2">
        <v>43463</v>
      </c>
      <c r="U3640" s="2">
        <v>43463</v>
      </c>
      <c r="V3640" s="1" t="s">
        <v>52</v>
      </c>
      <c r="W3640" s="3">
        <v>1</v>
      </c>
      <c r="X3640" s="1" t="s">
        <v>53</v>
      </c>
      <c r="Y3640" s="4">
        <v>1736067</v>
      </c>
      <c r="Z3640" s="4">
        <v>-202992</v>
      </c>
      <c r="AA3640" s="4">
        <v>0</v>
      </c>
      <c r="AB3640" s="4">
        <v>0</v>
      </c>
      <c r="AC3640" s="4">
        <v>0</v>
      </c>
      <c r="AD3640" s="4">
        <v>1736067</v>
      </c>
      <c r="AE3640" s="5">
        <v>1555</v>
      </c>
      <c r="AF3640" s="1" t="s">
        <v>70</v>
      </c>
      <c r="AG3640" s="1" t="s">
        <v>71</v>
      </c>
      <c r="AH3640" s="1" t="s">
        <v>89</v>
      </c>
      <c r="AI3640" s="1" t="s">
        <v>57</v>
      </c>
      <c r="AJ3640" s="5">
        <v>10950</v>
      </c>
      <c r="AK3640" s="4">
        <v>-18075</v>
      </c>
      <c r="AL3640" s="4">
        <v>0</v>
      </c>
      <c r="AM3640" s="4">
        <v>0</v>
      </c>
      <c r="AN3640" s="4">
        <v>0</v>
      </c>
      <c r="AO3640" s="4">
        <v>-221067</v>
      </c>
      <c r="AP3640" s="4">
        <v>-221067</v>
      </c>
      <c r="AQ3640" s="4">
        <v>0</v>
      </c>
      <c r="AR3640" s="4">
        <v>1515000</v>
      </c>
      <c r="AS3640" s="1" t="s">
        <v>52</v>
      </c>
      <c r="AT3640" s="9">
        <f t="shared" si="1605"/>
        <v>43463</v>
      </c>
      <c r="AU3640" s="9">
        <f t="shared" si="1606"/>
        <v>43435</v>
      </c>
      <c r="AV3640" s="9">
        <v>44798</v>
      </c>
      <c r="AW3640" s="11">
        <f t="shared" si="1607"/>
        <v>3.6575342465753424</v>
      </c>
      <c r="AX3640">
        <v>10</v>
      </c>
      <c r="AY3640" s="12">
        <v>0.05</v>
      </c>
      <c r="AZ3640">
        <f t="shared" si="1608"/>
        <v>9.5000000000000001E-2</v>
      </c>
      <c r="BA3640" s="13">
        <f t="shared" si="1609"/>
        <v>1736067</v>
      </c>
      <c r="BB3640" s="16" t="s">
        <v>593</v>
      </c>
      <c r="BC3640" s="16" t="s">
        <v>593</v>
      </c>
      <c r="BD3640" s="16" t="s">
        <v>593</v>
      </c>
      <c r="BE3640" s="16" t="s">
        <v>593</v>
      </c>
      <c r="BF3640" s="16" t="s">
        <v>593</v>
      </c>
      <c r="BG3640" s="16" t="s">
        <v>593</v>
      </c>
      <c r="BH3640" s="16" t="s">
        <v>593</v>
      </c>
      <c r="BI3640" s="14">
        <f t="shared" si="1610"/>
        <v>1515000</v>
      </c>
      <c r="BJ3640" s="14">
        <v>0</v>
      </c>
      <c r="BK3640" s="14">
        <f t="shared" si="1611"/>
        <v>1515000</v>
      </c>
      <c r="BL3640" s="52">
        <v>0</v>
      </c>
      <c r="BM3640" s="15">
        <f t="shared" si="1612"/>
        <v>1515000</v>
      </c>
    </row>
    <row r="3641" spans="1:65">
      <c r="A3641" s="8">
        <v>3639</v>
      </c>
      <c r="B3641" s="1" t="s">
        <v>44</v>
      </c>
      <c r="C3641" s="1">
        <v>1530</v>
      </c>
      <c r="D3641" s="1" t="s">
        <v>443</v>
      </c>
      <c r="E3641" s="1">
        <v>340000105</v>
      </c>
      <c r="F3641" s="1" t="s">
        <v>112</v>
      </c>
      <c r="G3641" s="1" t="s">
        <v>548</v>
      </c>
      <c r="H3641" s="1">
        <v>0</v>
      </c>
      <c r="I3641" s="1" t="s">
        <v>222</v>
      </c>
      <c r="J3641" s="1" t="s">
        <v>49</v>
      </c>
      <c r="K3641" s="1">
        <v>17406001</v>
      </c>
      <c r="L3641" s="1" t="s">
        <v>50</v>
      </c>
      <c r="M3641" s="1" t="s">
        <v>51</v>
      </c>
      <c r="N3641" s="1" t="s">
        <v>64</v>
      </c>
      <c r="O3641" s="1" t="s">
        <v>65</v>
      </c>
      <c r="P3641" s="1" t="s">
        <v>66</v>
      </c>
      <c r="Q3641" s="1" t="s">
        <v>67</v>
      </c>
      <c r="R3641" s="1" t="s">
        <v>87</v>
      </c>
      <c r="S3641" s="1" t="s">
        <v>88</v>
      </c>
      <c r="T3641" s="2">
        <v>43463</v>
      </c>
      <c r="U3641" s="2">
        <v>43463</v>
      </c>
      <c r="V3641" s="1" t="s">
        <v>52</v>
      </c>
      <c r="W3641" s="3">
        <v>1</v>
      </c>
      <c r="X3641" s="1" t="s">
        <v>53</v>
      </c>
      <c r="Y3641" s="4">
        <v>1736068</v>
      </c>
      <c r="Z3641" s="4">
        <v>-202992</v>
      </c>
      <c r="AA3641" s="4">
        <v>0</v>
      </c>
      <c r="AB3641" s="4">
        <v>0</v>
      </c>
      <c r="AC3641" s="4">
        <v>0</v>
      </c>
      <c r="AD3641" s="4">
        <v>1736068</v>
      </c>
      <c r="AE3641" s="5">
        <v>1555</v>
      </c>
      <c r="AF3641" s="1" t="s">
        <v>70</v>
      </c>
      <c r="AG3641" s="1" t="s">
        <v>71</v>
      </c>
      <c r="AH3641" s="1" t="s">
        <v>89</v>
      </c>
      <c r="AI3641" s="1" t="s">
        <v>57</v>
      </c>
      <c r="AJ3641" s="5">
        <v>10950</v>
      </c>
      <c r="AK3641" s="4">
        <v>-18075</v>
      </c>
      <c r="AL3641" s="4">
        <v>0</v>
      </c>
      <c r="AM3641" s="4">
        <v>0</v>
      </c>
      <c r="AN3641" s="4">
        <v>0</v>
      </c>
      <c r="AO3641" s="4">
        <v>-221067</v>
      </c>
      <c r="AP3641" s="4">
        <v>-221067</v>
      </c>
      <c r="AQ3641" s="4">
        <v>0</v>
      </c>
      <c r="AR3641" s="4">
        <v>1515001</v>
      </c>
      <c r="AS3641" s="1" t="s">
        <v>52</v>
      </c>
      <c r="AT3641" s="9">
        <f t="shared" si="1605"/>
        <v>43463</v>
      </c>
      <c r="AU3641" s="9">
        <f t="shared" si="1606"/>
        <v>43435</v>
      </c>
      <c r="AV3641" s="9">
        <v>44798</v>
      </c>
      <c r="AW3641" s="11">
        <f t="shared" si="1607"/>
        <v>3.6575342465753424</v>
      </c>
      <c r="AX3641">
        <v>10</v>
      </c>
      <c r="AY3641" s="12">
        <v>0.05</v>
      </c>
      <c r="AZ3641">
        <f t="shared" si="1608"/>
        <v>9.5000000000000001E-2</v>
      </c>
      <c r="BA3641" s="13">
        <f t="shared" si="1609"/>
        <v>1736068</v>
      </c>
      <c r="BB3641" s="16" t="s">
        <v>593</v>
      </c>
      <c r="BC3641" s="16" t="s">
        <v>593</v>
      </c>
      <c r="BD3641" s="16" t="s">
        <v>593</v>
      </c>
      <c r="BE3641" s="16" t="s">
        <v>593</v>
      </c>
      <c r="BF3641" s="16" t="s">
        <v>593</v>
      </c>
      <c r="BG3641" s="16" t="s">
        <v>593</v>
      </c>
      <c r="BH3641" s="16" t="s">
        <v>593</v>
      </c>
      <c r="BI3641" s="14">
        <f t="shared" si="1610"/>
        <v>1515001</v>
      </c>
      <c r="BJ3641" s="14">
        <v>0</v>
      </c>
      <c r="BK3641" s="14">
        <f t="shared" si="1611"/>
        <v>1515001</v>
      </c>
      <c r="BL3641" s="52">
        <v>0</v>
      </c>
      <c r="BM3641" s="15">
        <f t="shared" si="1612"/>
        <v>1515001</v>
      </c>
    </row>
    <row r="3642" spans="1:65">
      <c r="A3642" s="8">
        <v>3640</v>
      </c>
      <c r="B3642" s="1" t="s">
        <v>44</v>
      </c>
      <c r="C3642" s="1">
        <v>1530</v>
      </c>
      <c r="D3642" s="1" t="s">
        <v>443</v>
      </c>
      <c r="E3642" s="1">
        <v>340000106</v>
      </c>
      <c r="F3642" s="1" t="s">
        <v>112</v>
      </c>
      <c r="G3642" s="1" t="s">
        <v>549</v>
      </c>
      <c r="H3642" s="1">
        <v>0</v>
      </c>
      <c r="I3642" s="1" t="s">
        <v>223</v>
      </c>
      <c r="J3642" s="1" t="s">
        <v>49</v>
      </c>
      <c r="K3642" s="1">
        <v>17406001</v>
      </c>
      <c r="L3642" s="1" t="s">
        <v>50</v>
      </c>
      <c r="M3642" s="1" t="s">
        <v>51</v>
      </c>
      <c r="N3642" s="1" t="s">
        <v>64</v>
      </c>
      <c r="O3642" s="1" t="s">
        <v>65</v>
      </c>
      <c r="P3642" s="1" t="s">
        <v>66</v>
      </c>
      <c r="Q3642" s="1" t="s">
        <v>67</v>
      </c>
      <c r="R3642" s="1" t="s">
        <v>87</v>
      </c>
      <c r="S3642" s="1" t="s">
        <v>88</v>
      </c>
      <c r="T3642" s="2">
        <v>43463</v>
      </c>
      <c r="U3642" s="2">
        <v>43463</v>
      </c>
      <c r="V3642" s="1" t="s">
        <v>52</v>
      </c>
      <c r="W3642" s="3">
        <v>1</v>
      </c>
      <c r="X3642" s="1" t="s">
        <v>53</v>
      </c>
      <c r="Y3642" s="4">
        <v>1736068</v>
      </c>
      <c r="Z3642" s="4">
        <v>-202992</v>
      </c>
      <c r="AA3642" s="4">
        <v>0</v>
      </c>
      <c r="AB3642" s="4">
        <v>0</v>
      </c>
      <c r="AC3642" s="4">
        <v>0</v>
      </c>
      <c r="AD3642" s="4">
        <v>1736068</v>
      </c>
      <c r="AE3642" s="5">
        <v>1555</v>
      </c>
      <c r="AF3642" s="1" t="s">
        <v>70</v>
      </c>
      <c r="AG3642" s="1" t="s">
        <v>71</v>
      </c>
      <c r="AH3642" s="1" t="s">
        <v>89</v>
      </c>
      <c r="AI3642" s="1" t="s">
        <v>57</v>
      </c>
      <c r="AJ3642" s="5">
        <v>10950</v>
      </c>
      <c r="AK3642" s="4">
        <v>-18075</v>
      </c>
      <c r="AL3642" s="4">
        <v>0</v>
      </c>
      <c r="AM3642" s="4">
        <v>0</v>
      </c>
      <c r="AN3642" s="4">
        <v>0</v>
      </c>
      <c r="AO3642" s="4">
        <v>-221067</v>
      </c>
      <c r="AP3642" s="4">
        <v>-221067</v>
      </c>
      <c r="AQ3642" s="4">
        <v>0</v>
      </c>
      <c r="AR3642" s="4">
        <v>1515001</v>
      </c>
      <c r="AS3642" s="1" t="s">
        <v>52</v>
      </c>
      <c r="AT3642" s="9">
        <f t="shared" si="1605"/>
        <v>43463</v>
      </c>
      <c r="AU3642" s="9">
        <f t="shared" si="1606"/>
        <v>43435</v>
      </c>
      <c r="AV3642" s="9">
        <v>44798</v>
      </c>
      <c r="AW3642" s="11">
        <f t="shared" si="1607"/>
        <v>3.6575342465753424</v>
      </c>
      <c r="AX3642">
        <v>10</v>
      </c>
      <c r="AY3642" s="12">
        <v>0.05</v>
      </c>
      <c r="AZ3642">
        <f t="shared" si="1608"/>
        <v>9.5000000000000001E-2</v>
      </c>
      <c r="BA3642" s="13">
        <f t="shared" si="1609"/>
        <v>1736068</v>
      </c>
      <c r="BB3642" s="16" t="s">
        <v>593</v>
      </c>
      <c r="BC3642" s="16" t="s">
        <v>593</v>
      </c>
      <c r="BD3642" s="16" t="s">
        <v>593</v>
      </c>
      <c r="BE3642" s="16" t="s">
        <v>593</v>
      </c>
      <c r="BF3642" s="16" t="s">
        <v>593</v>
      </c>
      <c r="BG3642" s="16" t="s">
        <v>593</v>
      </c>
      <c r="BH3642" s="16" t="s">
        <v>593</v>
      </c>
      <c r="BI3642" s="14">
        <f t="shared" si="1610"/>
        <v>1515001</v>
      </c>
      <c r="BJ3642" s="14">
        <v>0</v>
      </c>
      <c r="BK3642" s="14">
        <f t="shared" si="1611"/>
        <v>1515001</v>
      </c>
      <c r="BL3642" s="52">
        <v>0</v>
      </c>
      <c r="BM3642" s="15">
        <f t="shared" si="1612"/>
        <v>1515001</v>
      </c>
    </row>
    <row r="3643" spans="1:65">
      <c r="A3643" s="8">
        <v>3641</v>
      </c>
      <c r="B3643" s="1" t="s">
        <v>44</v>
      </c>
      <c r="C3643" s="1">
        <v>1530</v>
      </c>
      <c r="D3643" s="1" t="s">
        <v>443</v>
      </c>
      <c r="E3643" s="1">
        <v>340000107</v>
      </c>
      <c r="F3643" s="1" t="s">
        <v>112</v>
      </c>
      <c r="G3643" s="1" t="s">
        <v>550</v>
      </c>
      <c r="H3643" s="1">
        <v>0</v>
      </c>
      <c r="I3643" s="1" t="s">
        <v>224</v>
      </c>
      <c r="J3643" s="1" t="s">
        <v>49</v>
      </c>
      <c r="K3643" s="1">
        <v>17406001</v>
      </c>
      <c r="L3643" s="1" t="s">
        <v>50</v>
      </c>
      <c r="M3643" s="1" t="s">
        <v>51</v>
      </c>
      <c r="N3643" s="1" t="s">
        <v>64</v>
      </c>
      <c r="O3643" s="1" t="s">
        <v>65</v>
      </c>
      <c r="P3643" s="1" t="s">
        <v>66</v>
      </c>
      <c r="Q3643" s="1" t="s">
        <v>67</v>
      </c>
      <c r="R3643" s="1" t="s">
        <v>87</v>
      </c>
      <c r="S3643" s="1" t="s">
        <v>88</v>
      </c>
      <c r="T3643" s="2">
        <v>43463</v>
      </c>
      <c r="U3643" s="2">
        <v>43463</v>
      </c>
      <c r="V3643" s="1" t="s">
        <v>52</v>
      </c>
      <c r="W3643" s="3">
        <v>1</v>
      </c>
      <c r="X3643" s="1" t="s">
        <v>53</v>
      </c>
      <c r="Y3643" s="4">
        <v>1736068</v>
      </c>
      <c r="Z3643" s="4">
        <v>-202992</v>
      </c>
      <c r="AA3643" s="4">
        <v>0</v>
      </c>
      <c r="AB3643" s="4">
        <v>0</v>
      </c>
      <c r="AC3643" s="4">
        <v>0</v>
      </c>
      <c r="AD3643" s="4">
        <v>1736068</v>
      </c>
      <c r="AE3643" s="5">
        <v>1555</v>
      </c>
      <c r="AF3643" s="1" t="s">
        <v>70</v>
      </c>
      <c r="AG3643" s="1" t="s">
        <v>71</v>
      </c>
      <c r="AH3643" s="1" t="s">
        <v>89</v>
      </c>
      <c r="AI3643" s="1" t="s">
        <v>57</v>
      </c>
      <c r="AJ3643" s="5">
        <v>10950</v>
      </c>
      <c r="AK3643" s="4">
        <v>-18075</v>
      </c>
      <c r="AL3643" s="4">
        <v>0</v>
      </c>
      <c r="AM3643" s="4">
        <v>0</v>
      </c>
      <c r="AN3643" s="4">
        <v>0</v>
      </c>
      <c r="AO3643" s="4">
        <v>-221067</v>
      </c>
      <c r="AP3643" s="4">
        <v>-221067</v>
      </c>
      <c r="AQ3643" s="4">
        <v>0</v>
      </c>
      <c r="AR3643" s="4">
        <v>1515001</v>
      </c>
      <c r="AS3643" s="1" t="s">
        <v>52</v>
      </c>
      <c r="AT3643" s="9">
        <f t="shared" si="1605"/>
        <v>43463</v>
      </c>
      <c r="AU3643" s="9">
        <f t="shared" si="1606"/>
        <v>43435</v>
      </c>
      <c r="AV3643" s="9">
        <v>44798</v>
      </c>
      <c r="AW3643" s="11">
        <f t="shared" si="1607"/>
        <v>3.6575342465753424</v>
      </c>
      <c r="AX3643">
        <v>10</v>
      </c>
      <c r="AY3643" s="12">
        <v>0.05</v>
      </c>
      <c r="AZ3643">
        <f t="shared" si="1608"/>
        <v>9.5000000000000001E-2</v>
      </c>
      <c r="BA3643" s="13">
        <f t="shared" si="1609"/>
        <v>1736068</v>
      </c>
      <c r="BB3643" s="16" t="s">
        <v>593</v>
      </c>
      <c r="BC3643" s="16" t="s">
        <v>593</v>
      </c>
      <c r="BD3643" s="16" t="s">
        <v>593</v>
      </c>
      <c r="BE3643" s="16" t="s">
        <v>593</v>
      </c>
      <c r="BF3643" s="16" t="s">
        <v>593</v>
      </c>
      <c r="BG3643" s="16" t="s">
        <v>593</v>
      </c>
      <c r="BH3643" s="16" t="s">
        <v>593</v>
      </c>
      <c r="BI3643" s="14">
        <f t="shared" si="1610"/>
        <v>1515001</v>
      </c>
      <c r="BJ3643" s="14">
        <v>0</v>
      </c>
      <c r="BK3643" s="14">
        <f t="shared" si="1611"/>
        <v>1515001</v>
      </c>
      <c r="BL3643" s="52">
        <v>0</v>
      </c>
      <c r="BM3643" s="15">
        <f t="shared" si="1612"/>
        <v>1515001</v>
      </c>
    </row>
    <row r="3644" spans="1:65">
      <c r="A3644" s="8">
        <v>3642</v>
      </c>
      <c r="B3644" s="1" t="s">
        <v>44</v>
      </c>
      <c r="C3644" s="1">
        <v>1530</v>
      </c>
      <c r="D3644" s="1" t="s">
        <v>443</v>
      </c>
      <c r="E3644" s="1">
        <v>340000108</v>
      </c>
      <c r="F3644" s="1" t="s">
        <v>112</v>
      </c>
      <c r="G3644" s="1" t="s">
        <v>551</v>
      </c>
      <c r="H3644" s="1">
        <v>0</v>
      </c>
      <c r="I3644" s="1" t="s">
        <v>225</v>
      </c>
      <c r="J3644" s="1" t="s">
        <v>49</v>
      </c>
      <c r="K3644" s="1">
        <v>17406001</v>
      </c>
      <c r="L3644" s="1" t="s">
        <v>50</v>
      </c>
      <c r="M3644" s="1" t="s">
        <v>51</v>
      </c>
      <c r="N3644" s="1" t="s">
        <v>64</v>
      </c>
      <c r="O3644" s="1" t="s">
        <v>65</v>
      </c>
      <c r="P3644" s="1" t="s">
        <v>66</v>
      </c>
      <c r="Q3644" s="1" t="s">
        <v>67</v>
      </c>
      <c r="R3644" s="1" t="s">
        <v>87</v>
      </c>
      <c r="S3644" s="1" t="s">
        <v>88</v>
      </c>
      <c r="T3644" s="2">
        <v>43463</v>
      </c>
      <c r="U3644" s="2">
        <v>43463</v>
      </c>
      <c r="V3644" s="1" t="s">
        <v>52</v>
      </c>
      <c r="W3644" s="3">
        <v>1</v>
      </c>
      <c r="X3644" s="1" t="s">
        <v>53</v>
      </c>
      <c r="Y3644" s="4">
        <v>1736068</v>
      </c>
      <c r="Z3644" s="4">
        <v>-202992</v>
      </c>
      <c r="AA3644" s="4">
        <v>0</v>
      </c>
      <c r="AB3644" s="4">
        <v>0</v>
      </c>
      <c r="AC3644" s="4">
        <v>0</v>
      </c>
      <c r="AD3644" s="4">
        <v>1736068</v>
      </c>
      <c r="AE3644" s="5">
        <v>1555</v>
      </c>
      <c r="AF3644" s="1" t="s">
        <v>70</v>
      </c>
      <c r="AG3644" s="1" t="s">
        <v>71</v>
      </c>
      <c r="AH3644" s="1" t="s">
        <v>89</v>
      </c>
      <c r="AI3644" s="1" t="s">
        <v>57</v>
      </c>
      <c r="AJ3644" s="5">
        <v>10950</v>
      </c>
      <c r="AK3644" s="4">
        <v>-18075</v>
      </c>
      <c r="AL3644" s="4">
        <v>0</v>
      </c>
      <c r="AM3644" s="4">
        <v>0</v>
      </c>
      <c r="AN3644" s="4">
        <v>0</v>
      </c>
      <c r="AO3644" s="4">
        <v>-221067</v>
      </c>
      <c r="AP3644" s="4">
        <v>-221067</v>
      </c>
      <c r="AQ3644" s="4">
        <v>0</v>
      </c>
      <c r="AR3644" s="4">
        <v>1515001</v>
      </c>
      <c r="AS3644" s="1" t="s">
        <v>52</v>
      </c>
      <c r="AT3644" s="9">
        <f t="shared" si="1605"/>
        <v>43463</v>
      </c>
      <c r="AU3644" s="9">
        <f t="shared" si="1606"/>
        <v>43435</v>
      </c>
      <c r="AV3644" s="9">
        <v>44798</v>
      </c>
      <c r="AW3644" s="11">
        <f t="shared" si="1607"/>
        <v>3.6575342465753424</v>
      </c>
      <c r="AX3644">
        <v>10</v>
      </c>
      <c r="AY3644" s="12">
        <v>0.05</v>
      </c>
      <c r="AZ3644">
        <f t="shared" si="1608"/>
        <v>9.5000000000000001E-2</v>
      </c>
      <c r="BA3644" s="13">
        <f t="shared" si="1609"/>
        <v>1736068</v>
      </c>
      <c r="BB3644" s="16" t="s">
        <v>593</v>
      </c>
      <c r="BC3644" s="16" t="s">
        <v>593</v>
      </c>
      <c r="BD3644" s="16" t="s">
        <v>593</v>
      </c>
      <c r="BE3644" s="16" t="s">
        <v>593</v>
      </c>
      <c r="BF3644" s="16" t="s">
        <v>593</v>
      </c>
      <c r="BG3644" s="16" t="s">
        <v>593</v>
      </c>
      <c r="BH3644" s="16" t="s">
        <v>593</v>
      </c>
      <c r="BI3644" s="14">
        <f t="shared" si="1610"/>
        <v>1515001</v>
      </c>
      <c r="BJ3644" s="14">
        <v>0</v>
      </c>
      <c r="BK3644" s="14">
        <f t="shared" si="1611"/>
        <v>1515001</v>
      </c>
      <c r="BL3644" s="52">
        <v>0</v>
      </c>
      <c r="BM3644" s="15">
        <f t="shared" si="1612"/>
        <v>1515001</v>
      </c>
    </row>
    <row r="3645" spans="1:65">
      <c r="A3645" s="8">
        <v>3643</v>
      </c>
      <c r="B3645" s="1" t="s">
        <v>44</v>
      </c>
      <c r="C3645" s="1">
        <v>1530</v>
      </c>
      <c r="D3645" s="1" t="s">
        <v>443</v>
      </c>
      <c r="E3645" s="1">
        <v>340000109</v>
      </c>
      <c r="F3645" s="1" t="s">
        <v>112</v>
      </c>
      <c r="G3645" s="1" t="s">
        <v>552</v>
      </c>
      <c r="H3645" s="1">
        <v>0</v>
      </c>
      <c r="I3645" s="1" t="s">
        <v>226</v>
      </c>
      <c r="J3645" s="1" t="s">
        <v>49</v>
      </c>
      <c r="K3645" s="1">
        <v>17406001</v>
      </c>
      <c r="L3645" s="1" t="s">
        <v>50</v>
      </c>
      <c r="M3645" s="1" t="s">
        <v>51</v>
      </c>
      <c r="N3645" s="1" t="s">
        <v>64</v>
      </c>
      <c r="O3645" s="1" t="s">
        <v>65</v>
      </c>
      <c r="P3645" s="1" t="s">
        <v>66</v>
      </c>
      <c r="Q3645" s="1" t="s">
        <v>67</v>
      </c>
      <c r="R3645" s="1" t="s">
        <v>87</v>
      </c>
      <c r="S3645" s="1" t="s">
        <v>88</v>
      </c>
      <c r="T3645" s="2">
        <v>43463</v>
      </c>
      <c r="U3645" s="2">
        <v>43463</v>
      </c>
      <c r="V3645" s="1" t="s">
        <v>52</v>
      </c>
      <c r="W3645" s="3">
        <v>1</v>
      </c>
      <c r="X3645" s="1" t="s">
        <v>53</v>
      </c>
      <c r="Y3645" s="4">
        <v>1736068</v>
      </c>
      <c r="Z3645" s="4">
        <v>-202992</v>
      </c>
      <c r="AA3645" s="4">
        <v>0</v>
      </c>
      <c r="AB3645" s="4">
        <v>0</v>
      </c>
      <c r="AC3645" s="4">
        <v>0</v>
      </c>
      <c r="AD3645" s="4">
        <v>1736068</v>
      </c>
      <c r="AE3645" s="5">
        <v>1555</v>
      </c>
      <c r="AF3645" s="1" t="s">
        <v>70</v>
      </c>
      <c r="AG3645" s="1" t="s">
        <v>71</v>
      </c>
      <c r="AH3645" s="1" t="s">
        <v>89</v>
      </c>
      <c r="AI3645" s="1" t="s">
        <v>57</v>
      </c>
      <c r="AJ3645" s="5">
        <v>10950</v>
      </c>
      <c r="AK3645" s="4">
        <v>-18075</v>
      </c>
      <c r="AL3645" s="4">
        <v>0</v>
      </c>
      <c r="AM3645" s="4">
        <v>0</v>
      </c>
      <c r="AN3645" s="4">
        <v>0</v>
      </c>
      <c r="AO3645" s="4">
        <v>-221067</v>
      </c>
      <c r="AP3645" s="4">
        <v>-221067</v>
      </c>
      <c r="AQ3645" s="4">
        <v>0</v>
      </c>
      <c r="AR3645" s="4">
        <v>1515001</v>
      </c>
      <c r="AS3645" s="1" t="s">
        <v>52</v>
      </c>
      <c r="AT3645" s="9">
        <f t="shared" si="1605"/>
        <v>43463</v>
      </c>
      <c r="AU3645" s="9">
        <f t="shared" si="1606"/>
        <v>43435</v>
      </c>
      <c r="AV3645" s="9">
        <v>44798</v>
      </c>
      <c r="AW3645" s="11">
        <f t="shared" si="1607"/>
        <v>3.6575342465753424</v>
      </c>
      <c r="AX3645">
        <v>10</v>
      </c>
      <c r="AY3645" s="12">
        <v>0.05</v>
      </c>
      <c r="AZ3645">
        <f t="shared" si="1608"/>
        <v>9.5000000000000001E-2</v>
      </c>
      <c r="BA3645" s="13">
        <f t="shared" si="1609"/>
        <v>1736068</v>
      </c>
      <c r="BB3645" s="16" t="s">
        <v>593</v>
      </c>
      <c r="BC3645" s="16" t="s">
        <v>593</v>
      </c>
      <c r="BD3645" s="16" t="s">
        <v>593</v>
      </c>
      <c r="BE3645" s="16" t="s">
        <v>593</v>
      </c>
      <c r="BF3645" s="16" t="s">
        <v>593</v>
      </c>
      <c r="BG3645" s="16" t="s">
        <v>593</v>
      </c>
      <c r="BH3645" s="16" t="s">
        <v>593</v>
      </c>
      <c r="BI3645" s="14">
        <f t="shared" si="1610"/>
        <v>1515001</v>
      </c>
      <c r="BJ3645" s="14">
        <v>0</v>
      </c>
      <c r="BK3645" s="14">
        <f t="shared" si="1611"/>
        <v>1515001</v>
      </c>
      <c r="BL3645" s="52">
        <v>0</v>
      </c>
      <c r="BM3645" s="15">
        <f t="shared" si="1612"/>
        <v>1515001</v>
      </c>
    </row>
    <row r="3646" spans="1:65">
      <c r="A3646" s="8">
        <v>3644</v>
      </c>
      <c r="B3646" s="1" t="s">
        <v>44</v>
      </c>
      <c r="C3646" s="1">
        <v>1530</v>
      </c>
      <c r="D3646" s="1" t="s">
        <v>443</v>
      </c>
      <c r="E3646" s="1">
        <v>340000110</v>
      </c>
      <c r="F3646" s="1" t="s">
        <v>112</v>
      </c>
      <c r="G3646" s="1" t="s">
        <v>553</v>
      </c>
      <c r="H3646" s="1">
        <v>0</v>
      </c>
      <c r="I3646" s="1" t="s">
        <v>227</v>
      </c>
      <c r="J3646" s="1" t="s">
        <v>49</v>
      </c>
      <c r="K3646" s="1">
        <v>17406001</v>
      </c>
      <c r="L3646" s="1" t="s">
        <v>50</v>
      </c>
      <c r="M3646" s="1" t="s">
        <v>51</v>
      </c>
      <c r="N3646" s="1" t="s">
        <v>64</v>
      </c>
      <c r="O3646" s="1" t="s">
        <v>65</v>
      </c>
      <c r="P3646" s="1" t="s">
        <v>66</v>
      </c>
      <c r="Q3646" s="1" t="s">
        <v>67</v>
      </c>
      <c r="R3646" s="1" t="s">
        <v>87</v>
      </c>
      <c r="S3646" s="1" t="s">
        <v>88</v>
      </c>
      <c r="T3646" s="2">
        <v>43463</v>
      </c>
      <c r="U3646" s="2">
        <v>43463</v>
      </c>
      <c r="V3646" s="1" t="s">
        <v>52</v>
      </c>
      <c r="W3646" s="3">
        <v>1</v>
      </c>
      <c r="X3646" s="1" t="s">
        <v>53</v>
      </c>
      <c r="Y3646" s="4">
        <v>1736068</v>
      </c>
      <c r="Z3646" s="4">
        <v>-202992</v>
      </c>
      <c r="AA3646" s="4">
        <v>0</v>
      </c>
      <c r="AB3646" s="4">
        <v>0</v>
      </c>
      <c r="AC3646" s="4">
        <v>0</v>
      </c>
      <c r="AD3646" s="4">
        <v>1736068</v>
      </c>
      <c r="AE3646" s="5">
        <v>1555</v>
      </c>
      <c r="AF3646" s="1" t="s">
        <v>70</v>
      </c>
      <c r="AG3646" s="1" t="s">
        <v>71</v>
      </c>
      <c r="AH3646" s="1" t="s">
        <v>89</v>
      </c>
      <c r="AI3646" s="1" t="s">
        <v>57</v>
      </c>
      <c r="AJ3646" s="5">
        <v>10950</v>
      </c>
      <c r="AK3646" s="4">
        <v>-18075</v>
      </c>
      <c r="AL3646" s="4">
        <v>0</v>
      </c>
      <c r="AM3646" s="4">
        <v>0</v>
      </c>
      <c r="AN3646" s="4">
        <v>0</v>
      </c>
      <c r="AO3646" s="4">
        <v>-221067</v>
      </c>
      <c r="AP3646" s="4">
        <v>-221067</v>
      </c>
      <c r="AQ3646" s="4">
        <v>0</v>
      </c>
      <c r="AR3646" s="4">
        <v>1515001</v>
      </c>
      <c r="AS3646" s="1" t="s">
        <v>52</v>
      </c>
      <c r="AT3646" s="9">
        <f t="shared" si="1605"/>
        <v>43463</v>
      </c>
      <c r="AU3646" s="9">
        <f t="shared" si="1606"/>
        <v>43435</v>
      </c>
      <c r="AV3646" s="9">
        <v>44798</v>
      </c>
      <c r="AW3646" s="11">
        <f t="shared" si="1607"/>
        <v>3.6575342465753424</v>
      </c>
      <c r="AX3646">
        <v>10</v>
      </c>
      <c r="AY3646" s="12">
        <v>0.05</v>
      </c>
      <c r="AZ3646">
        <f t="shared" si="1608"/>
        <v>9.5000000000000001E-2</v>
      </c>
      <c r="BA3646" s="13">
        <f t="shared" si="1609"/>
        <v>1736068</v>
      </c>
      <c r="BB3646" s="16" t="s">
        <v>593</v>
      </c>
      <c r="BC3646" s="16" t="s">
        <v>593</v>
      </c>
      <c r="BD3646" s="16" t="s">
        <v>593</v>
      </c>
      <c r="BE3646" s="16" t="s">
        <v>593</v>
      </c>
      <c r="BF3646" s="16" t="s">
        <v>593</v>
      </c>
      <c r="BG3646" s="16" t="s">
        <v>593</v>
      </c>
      <c r="BH3646" s="16" t="s">
        <v>593</v>
      </c>
      <c r="BI3646" s="14">
        <f t="shared" si="1610"/>
        <v>1515001</v>
      </c>
      <c r="BJ3646" s="14">
        <v>0</v>
      </c>
      <c r="BK3646" s="14">
        <f t="shared" si="1611"/>
        <v>1515001</v>
      </c>
      <c r="BL3646" s="52">
        <v>0</v>
      </c>
      <c r="BM3646" s="15">
        <f t="shared" si="1612"/>
        <v>1515001</v>
      </c>
    </row>
    <row r="3647" spans="1:65">
      <c r="A3647" s="8">
        <v>3645</v>
      </c>
      <c r="B3647" s="1" t="s">
        <v>44</v>
      </c>
      <c r="C3647" s="1">
        <v>1530</v>
      </c>
      <c r="D3647" s="1" t="s">
        <v>443</v>
      </c>
      <c r="E3647" s="1">
        <v>340000111</v>
      </c>
      <c r="F3647" s="1" t="s">
        <v>112</v>
      </c>
      <c r="G3647" s="1" t="s">
        <v>554</v>
      </c>
      <c r="H3647" s="1">
        <v>0</v>
      </c>
      <c r="I3647" s="1" t="s">
        <v>228</v>
      </c>
      <c r="J3647" s="1" t="s">
        <v>49</v>
      </c>
      <c r="K3647" s="1">
        <v>17406001</v>
      </c>
      <c r="L3647" s="1" t="s">
        <v>50</v>
      </c>
      <c r="M3647" s="1" t="s">
        <v>51</v>
      </c>
      <c r="N3647" s="1" t="s">
        <v>64</v>
      </c>
      <c r="O3647" s="1" t="s">
        <v>65</v>
      </c>
      <c r="P3647" s="1" t="s">
        <v>66</v>
      </c>
      <c r="Q3647" s="1" t="s">
        <v>67</v>
      </c>
      <c r="R3647" s="1" t="s">
        <v>87</v>
      </c>
      <c r="S3647" s="1" t="s">
        <v>88</v>
      </c>
      <c r="T3647" s="2">
        <v>43463</v>
      </c>
      <c r="U3647" s="2">
        <v>43463</v>
      </c>
      <c r="V3647" s="1" t="s">
        <v>52</v>
      </c>
      <c r="W3647" s="3">
        <v>1</v>
      </c>
      <c r="X3647" s="1" t="s">
        <v>53</v>
      </c>
      <c r="Y3647" s="4">
        <v>1736068</v>
      </c>
      <c r="Z3647" s="4">
        <v>-202992</v>
      </c>
      <c r="AA3647" s="4">
        <v>0</v>
      </c>
      <c r="AB3647" s="4">
        <v>0</v>
      </c>
      <c r="AC3647" s="4">
        <v>0</v>
      </c>
      <c r="AD3647" s="4">
        <v>1736068</v>
      </c>
      <c r="AE3647" s="5">
        <v>1555</v>
      </c>
      <c r="AF3647" s="1" t="s">
        <v>70</v>
      </c>
      <c r="AG3647" s="1" t="s">
        <v>71</v>
      </c>
      <c r="AH3647" s="1" t="s">
        <v>89</v>
      </c>
      <c r="AI3647" s="1" t="s">
        <v>57</v>
      </c>
      <c r="AJ3647" s="5">
        <v>10950</v>
      </c>
      <c r="AK3647" s="4">
        <v>-18075</v>
      </c>
      <c r="AL3647" s="4">
        <v>0</v>
      </c>
      <c r="AM3647" s="4">
        <v>0</v>
      </c>
      <c r="AN3647" s="4">
        <v>0</v>
      </c>
      <c r="AO3647" s="4">
        <v>-221067</v>
      </c>
      <c r="AP3647" s="4">
        <v>-221067</v>
      </c>
      <c r="AQ3647" s="4">
        <v>0</v>
      </c>
      <c r="AR3647" s="4">
        <v>1515001</v>
      </c>
      <c r="AS3647" s="1" t="s">
        <v>52</v>
      </c>
      <c r="AT3647" s="9">
        <f t="shared" si="1605"/>
        <v>43463</v>
      </c>
      <c r="AU3647" s="9">
        <f t="shared" si="1606"/>
        <v>43435</v>
      </c>
      <c r="AV3647" s="9">
        <v>44798</v>
      </c>
      <c r="AW3647" s="11">
        <f t="shared" si="1607"/>
        <v>3.6575342465753424</v>
      </c>
      <c r="AX3647">
        <v>10</v>
      </c>
      <c r="AY3647" s="12">
        <v>0.05</v>
      </c>
      <c r="AZ3647">
        <f t="shared" si="1608"/>
        <v>9.5000000000000001E-2</v>
      </c>
      <c r="BA3647" s="13">
        <f t="shared" si="1609"/>
        <v>1736068</v>
      </c>
      <c r="BB3647" s="16" t="s">
        <v>593</v>
      </c>
      <c r="BC3647" s="16" t="s">
        <v>593</v>
      </c>
      <c r="BD3647" s="16" t="s">
        <v>593</v>
      </c>
      <c r="BE3647" s="16" t="s">
        <v>593</v>
      </c>
      <c r="BF3647" s="16" t="s">
        <v>593</v>
      </c>
      <c r="BG3647" s="16" t="s">
        <v>593</v>
      </c>
      <c r="BH3647" s="16" t="s">
        <v>593</v>
      </c>
      <c r="BI3647" s="14">
        <f t="shared" si="1610"/>
        <v>1515001</v>
      </c>
      <c r="BJ3647" s="14">
        <v>0</v>
      </c>
      <c r="BK3647" s="14">
        <f t="shared" si="1611"/>
        <v>1515001</v>
      </c>
      <c r="BL3647" s="52">
        <v>0</v>
      </c>
      <c r="BM3647" s="15">
        <f t="shared" si="1612"/>
        <v>1515001</v>
      </c>
    </row>
    <row r="3648" spans="1:65">
      <c r="A3648" s="8">
        <v>3646</v>
      </c>
      <c r="B3648" s="1" t="s">
        <v>44</v>
      </c>
      <c r="C3648" s="1">
        <v>1530</v>
      </c>
      <c r="D3648" s="1" t="s">
        <v>443</v>
      </c>
      <c r="E3648" s="1">
        <v>340000112</v>
      </c>
      <c r="F3648" s="1" t="s">
        <v>112</v>
      </c>
      <c r="G3648" s="1" t="s">
        <v>555</v>
      </c>
      <c r="H3648" s="1">
        <v>0</v>
      </c>
      <c r="I3648" s="1" t="s">
        <v>229</v>
      </c>
      <c r="J3648" s="1" t="s">
        <v>49</v>
      </c>
      <c r="K3648" s="1">
        <v>17406001</v>
      </c>
      <c r="L3648" s="1" t="s">
        <v>50</v>
      </c>
      <c r="M3648" s="1" t="s">
        <v>51</v>
      </c>
      <c r="N3648" s="1" t="s">
        <v>64</v>
      </c>
      <c r="O3648" s="1" t="s">
        <v>65</v>
      </c>
      <c r="P3648" s="1" t="s">
        <v>66</v>
      </c>
      <c r="Q3648" s="1" t="s">
        <v>67</v>
      </c>
      <c r="R3648" s="1" t="s">
        <v>87</v>
      </c>
      <c r="S3648" s="1" t="s">
        <v>88</v>
      </c>
      <c r="T3648" s="2">
        <v>43463</v>
      </c>
      <c r="U3648" s="2">
        <v>43463</v>
      </c>
      <c r="V3648" s="1" t="s">
        <v>52</v>
      </c>
      <c r="W3648" s="3">
        <v>1</v>
      </c>
      <c r="X3648" s="1" t="s">
        <v>53</v>
      </c>
      <c r="Y3648" s="4">
        <v>1736068</v>
      </c>
      <c r="Z3648" s="4">
        <v>-202992</v>
      </c>
      <c r="AA3648" s="4">
        <v>0</v>
      </c>
      <c r="AB3648" s="4">
        <v>0</v>
      </c>
      <c r="AC3648" s="4">
        <v>0</v>
      </c>
      <c r="AD3648" s="4">
        <v>1736068</v>
      </c>
      <c r="AE3648" s="5">
        <v>1555</v>
      </c>
      <c r="AF3648" s="1" t="s">
        <v>70</v>
      </c>
      <c r="AG3648" s="1" t="s">
        <v>71</v>
      </c>
      <c r="AH3648" s="1" t="s">
        <v>89</v>
      </c>
      <c r="AI3648" s="1" t="s">
        <v>57</v>
      </c>
      <c r="AJ3648" s="5">
        <v>10950</v>
      </c>
      <c r="AK3648" s="4">
        <v>-18075</v>
      </c>
      <c r="AL3648" s="4">
        <v>0</v>
      </c>
      <c r="AM3648" s="4">
        <v>0</v>
      </c>
      <c r="AN3648" s="4">
        <v>0</v>
      </c>
      <c r="AO3648" s="4">
        <v>-221067</v>
      </c>
      <c r="AP3648" s="4">
        <v>-221067</v>
      </c>
      <c r="AQ3648" s="4">
        <v>0</v>
      </c>
      <c r="AR3648" s="4">
        <v>1515001</v>
      </c>
      <c r="AS3648" s="1" t="s">
        <v>52</v>
      </c>
      <c r="AT3648" s="9">
        <f t="shared" si="1605"/>
        <v>43463</v>
      </c>
      <c r="AU3648" s="9">
        <f t="shared" si="1606"/>
        <v>43435</v>
      </c>
      <c r="AV3648" s="9">
        <v>44798</v>
      </c>
      <c r="AW3648" s="11">
        <f t="shared" si="1607"/>
        <v>3.6575342465753424</v>
      </c>
      <c r="AX3648">
        <v>10</v>
      </c>
      <c r="AY3648" s="12">
        <v>0.05</v>
      </c>
      <c r="AZ3648">
        <f t="shared" si="1608"/>
        <v>9.5000000000000001E-2</v>
      </c>
      <c r="BA3648" s="13">
        <f t="shared" si="1609"/>
        <v>1736068</v>
      </c>
      <c r="BB3648" s="16" t="s">
        <v>593</v>
      </c>
      <c r="BC3648" s="16" t="s">
        <v>593</v>
      </c>
      <c r="BD3648" s="16" t="s">
        <v>593</v>
      </c>
      <c r="BE3648" s="16" t="s">
        <v>593</v>
      </c>
      <c r="BF3648" s="16" t="s">
        <v>593</v>
      </c>
      <c r="BG3648" s="16" t="s">
        <v>593</v>
      </c>
      <c r="BH3648" s="16" t="s">
        <v>593</v>
      </c>
      <c r="BI3648" s="14">
        <f t="shared" si="1610"/>
        <v>1515001</v>
      </c>
      <c r="BJ3648" s="14">
        <v>0</v>
      </c>
      <c r="BK3648" s="14">
        <f t="shared" si="1611"/>
        <v>1515001</v>
      </c>
      <c r="BL3648" s="52">
        <v>0</v>
      </c>
      <c r="BM3648" s="15">
        <f t="shared" si="1612"/>
        <v>1515001</v>
      </c>
    </row>
    <row r="3649" spans="1:65">
      <c r="A3649" s="8">
        <v>3647</v>
      </c>
      <c r="B3649" s="1" t="s">
        <v>44</v>
      </c>
      <c r="C3649" s="1">
        <v>1530</v>
      </c>
      <c r="D3649" s="1" t="s">
        <v>443</v>
      </c>
      <c r="E3649" s="1">
        <v>340000113</v>
      </c>
      <c r="F3649" s="1" t="s">
        <v>112</v>
      </c>
      <c r="G3649" s="1" t="s">
        <v>556</v>
      </c>
      <c r="H3649" s="1">
        <v>0</v>
      </c>
      <c r="I3649" s="1" t="s">
        <v>230</v>
      </c>
      <c r="J3649" s="1" t="s">
        <v>49</v>
      </c>
      <c r="K3649" s="1">
        <v>17406001</v>
      </c>
      <c r="L3649" s="1" t="s">
        <v>50</v>
      </c>
      <c r="M3649" s="1" t="s">
        <v>51</v>
      </c>
      <c r="N3649" s="1" t="s">
        <v>64</v>
      </c>
      <c r="O3649" s="1" t="s">
        <v>65</v>
      </c>
      <c r="P3649" s="1" t="s">
        <v>66</v>
      </c>
      <c r="Q3649" s="1" t="s">
        <v>67</v>
      </c>
      <c r="R3649" s="1" t="s">
        <v>87</v>
      </c>
      <c r="S3649" s="1" t="s">
        <v>88</v>
      </c>
      <c r="T3649" s="2">
        <v>43463</v>
      </c>
      <c r="U3649" s="2">
        <v>43463</v>
      </c>
      <c r="V3649" s="1" t="s">
        <v>52</v>
      </c>
      <c r="W3649" s="3">
        <v>1</v>
      </c>
      <c r="X3649" s="1" t="s">
        <v>53</v>
      </c>
      <c r="Y3649" s="4">
        <v>1736068</v>
      </c>
      <c r="Z3649" s="4">
        <v>-202992</v>
      </c>
      <c r="AA3649" s="4">
        <v>0</v>
      </c>
      <c r="AB3649" s="4">
        <v>0</v>
      </c>
      <c r="AC3649" s="4">
        <v>0</v>
      </c>
      <c r="AD3649" s="4">
        <v>1736068</v>
      </c>
      <c r="AE3649" s="5">
        <v>1555</v>
      </c>
      <c r="AF3649" s="1" t="s">
        <v>70</v>
      </c>
      <c r="AG3649" s="1" t="s">
        <v>71</v>
      </c>
      <c r="AH3649" s="1" t="s">
        <v>89</v>
      </c>
      <c r="AI3649" s="1" t="s">
        <v>57</v>
      </c>
      <c r="AJ3649" s="5">
        <v>10950</v>
      </c>
      <c r="AK3649" s="4">
        <v>-18075</v>
      </c>
      <c r="AL3649" s="4">
        <v>0</v>
      </c>
      <c r="AM3649" s="4">
        <v>0</v>
      </c>
      <c r="AN3649" s="4">
        <v>0</v>
      </c>
      <c r="AO3649" s="4">
        <v>-221067</v>
      </c>
      <c r="AP3649" s="4">
        <v>-221067</v>
      </c>
      <c r="AQ3649" s="4">
        <v>0</v>
      </c>
      <c r="AR3649" s="4">
        <v>1515001</v>
      </c>
      <c r="AS3649" s="1" t="s">
        <v>52</v>
      </c>
      <c r="AT3649" s="9">
        <f t="shared" si="1605"/>
        <v>43463</v>
      </c>
      <c r="AU3649" s="9">
        <f t="shared" si="1606"/>
        <v>43435</v>
      </c>
      <c r="AV3649" s="9">
        <v>44798</v>
      </c>
      <c r="AW3649" s="11">
        <f t="shared" si="1607"/>
        <v>3.6575342465753424</v>
      </c>
      <c r="AX3649">
        <v>10</v>
      </c>
      <c r="AY3649" s="12">
        <v>0.05</v>
      </c>
      <c r="AZ3649">
        <f t="shared" si="1608"/>
        <v>9.5000000000000001E-2</v>
      </c>
      <c r="BA3649" s="13">
        <f t="shared" si="1609"/>
        <v>1736068</v>
      </c>
      <c r="BB3649" s="16" t="s">
        <v>593</v>
      </c>
      <c r="BC3649" s="16" t="s">
        <v>593</v>
      </c>
      <c r="BD3649" s="16" t="s">
        <v>593</v>
      </c>
      <c r="BE3649" s="16" t="s">
        <v>593</v>
      </c>
      <c r="BF3649" s="16" t="s">
        <v>593</v>
      </c>
      <c r="BG3649" s="16" t="s">
        <v>593</v>
      </c>
      <c r="BH3649" s="16" t="s">
        <v>593</v>
      </c>
      <c r="BI3649" s="14">
        <f t="shared" si="1610"/>
        <v>1515001</v>
      </c>
      <c r="BJ3649" s="14">
        <v>0</v>
      </c>
      <c r="BK3649" s="14">
        <f t="shared" si="1611"/>
        <v>1515001</v>
      </c>
      <c r="BL3649" s="52">
        <v>0</v>
      </c>
      <c r="BM3649" s="15">
        <f t="shared" si="1612"/>
        <v>1515001</v>
      </c>
    </row>
    <row r="3650" spans="1:65">
      <c r="A3650" s="8">
        <v>3648</v>
      </c>
      <c r="B3650" s="1" t="s">
        <v>44</v>
      </c>
      <c r="C3650" s="1">
        <v>1530</v>
      </c>
      <c r="D3650" s="1" t="s">
        <v>443</v>
      </c>
      <c r="E3650" s="1">
        <v>340000114</v>
      </c>
      <c r="F3650" s="1" t="s">
        <v>112</v>
      </c>
      <c r="G3650" s="1" t="s">
        <v>557</v>
      </c>
      <c r="H3650" s="1">
        <v>0</v>
      </c>
      <c r="I3650" s="1" t="s">
        <v>52</v>
      </c>
      <c r="J3650" s="1" t="s">
        <v>49</v>
      </c>
      <c r="K3650" s="1">
        <v>17406001</v>
      </c>
      <c r="L3650" s="1" t="s">
        <v>50</v>
      </c>
      <c r="M3650" s="1" t="s">
        <v>51</v>
      </c>
      <c r="N3650" s="1" t="s">
        <v>64</v>
      </c>
      <c r="O3650" s="1" t="s">
        <v>65</v>
      </c>
      <c r="P3650" s="1" t="s">
        <v>66</v>
      </c>
      <c r="Q3650" s="1" t="s">
        <v>67</v>
      </c>
      <c r="R3650" s="1" t="s">
        <v>87</v>
      </c>
      <c r="S3650" s="1" t="s">
        <v>88</v>
      </c>
      <c r="T3650" s="2">
        <v>43555</v>
      </c>
      <c r="U3650" s="2">
        <v>43555</v>
      </c>
      <c r="V3650" s="1" t="s">
        <v>52</v>
      </c>
      <c r="W3650" s="3">
        <v>2</v>
      </c>
      <c r="X3650" s="1" t="s">
        <v>53</v>
      </c>
      <c r="Y3650" s="4">
        <v>2099051</v>
      </c>
      <c r="Z3650" s="4">
        <v>-224518</v>
      </c>
      <c r="AA3650" s="4">
        <v>0</v>
      </c>
      <c r="AB3650" s="4">
        <v>0</v>
      </c>
      <c r="AC3650" s="4">
        <v>0</v>
      </c>
      <c r="AD3650" s="4">
        <v>2099051</v>
      </c>
      <c r="AE3650" s="5">
        <v>1463</v>
      </c>
      <c r="AF3650" s="1" t="s">
        <v>70</v>
      </c>
      <c r="AG3650" s="1" t="s">
        <v>71</v>
      </c>
      <c r="AH3650" s="1" t="s">
        <v>89</v>
      </c>
      <c r="AI3650" s="1" t="s">
        <v>57</v>
      </c>
      <c r="AJ3650" s="5">
        <v>10950</v>
      </c>
      <c r="AK3650" s="4">
        <v>-21909</v>
      </c>
      <c r="AL3650" s="4">
        <v>0</v>
      </c>
      <c r="AM3650" s="4">
        <v>0</v>
      </c>
      <c r="AN3650" s="4">
        <v>0</v>
      </c>
      <c r="AO3650" s="4">
        <v>-246427</v>
      </c>
      <c r="AP3650" s="4">
        <v>-246427</v>
      </c>
      <c r="AQ3650" s="4">
        <v>0</v>
      </c>
      <c r="AR3650" s="4">
        <v>1852624</v>
      </c>
      <c r="AS3650" s="1" t="s">
        <v>52</v>
      </c>
      <c r="AT3650" s="9">
        <f t="shared" si="1605"/>
        <v>43555</v>
      </c>
      <c r="AU3650" s="9">
        <f t="shared" si="1606"/>
        <v>43525</v>
      </c>
      <c r="AV3650" s="9">
        <v>44798</v>
      </c>
      <c r="AW3650" s="11">
        <f t="shared" si="1607"/>
        <v>3.4054794520547946</v>
      </c>
      <c r="AX3650">
        <v>10</v>
      </c>
      <c r="AY3650" s="12">
        <v>0.05</v>
      </c>
      <c r="AZ3650">
        <f t="shared" si="1608"/>
        <v>9.5000000000000001E-2</v>
      </c>
      <c r="BA3650" s="13">
        <f t="shared" si="1609"/>
        <v>2099051</v>
      </c>
      <c r="BB3650" s="16" t="s">
        <v>593</v>
      </c>
      <c r="BC3650" s="16" t="s">
        <v>593</v>
      </c>
      <c r="BD3650" s="16" t="s">
        <v>593</v>
      </c>
      <c r="BE3650" s="16" t="s">
        <v>593</v>
      </c>
      <c r="BF3650" s="16" t="s">
        <v>593</v>
      </c>
      <c r="BG3650" s="16" t="s">
        <v>593</v>
      </c>
      <c r="BH3650" s="16" t="s">
        <v>593</v>
      </c>
      <c r="BI3650" s="14">
        <f t="shared" si="1610"/>
        <v>1852624</v>
      </c>
      <c r="BJ3650" s="14">
        <v>0</v>
      </c>
      <c r="BK3650" s="14">
        <f t="shared" si="1611"/>
        <v>1852624</v>
      </c>
      <c r="BL3650" s="52">
        <v>0</v>
      </c>
      <c r="BM3650" s="15">
        <f t="shared" si="1612"/>
        <v>1852624</v>
      </c>
    </row>
    <row r="3651" spans="1:65">
      <c r="A3651" s="8">
        <v>3649</v>
      </c>
      <c r="B3651" s="1" t="s">
        <v>44</v>
      </c>
      <c r="C3651" s="1">
        <v>1530</v>
      </c>
      <c r="D3651" s="1" t="s">
        <v>443</v>
      </c>
      <c r="E3651" s="1">
        <v>340000115</v>
      </c>
      <c r="F3651" s="1" t="s">
        <v>112</v>
      </c>
      <c r="G3651" s="1" t="s">
        <v>558</v>
      </c>
      <c r="H3651" s="1">
        <v>0</v>
      </c>
      <c r="I3651" s="1" t="s">
        <v>52</v>
      </c>
      <c r="J3651" s="1" t="s">
        <v>49</v>
      </c>
      <c r="K3651" s="1">
        <v>17406001</v>
      </c>
      <c r="L3651" s="1" t="s">
        <v>50</v>
      </c>
      <c r="M3651" s="1" t="s">
        <v>51</v>
      </c>
      <c r="N3651" s="1" t="s">
        <v>64</v>
      </c>
      <c r="O3651" s="1" t="s">
        <v>65</v>
      </c>
      <c r="P3651" s="1" t="s">
        <v>66</v>
      </c>
      <c r="Q3651" s="1" t="s">
        <v>67</v>
      </c>
      <c r="R3651" s="1" t="s">
        <v>87</v>
      </c>
      <c r="S3651" s="1" t="s">
        <v>88</v>
      </c>
      <c r="T3651" s="2">
        <v>43555</v>
      </c>
      <c r="U3651" s="2">
        <v>43555</v>
      </c>
      <c r="V3651" s="1" t="s">
        <v>52</v>
      </c>
      <c r="W3651" s="3">
        <v>1</v>
      </c>
      <c r="X3651" s="1" t="s">
        <v>53</v>
      </c>
      <c r="Y3651" s="4">
        <v>2099051</v>
      </c>
      <c r="Z3651" s="4">
        <v>-224518</v>
      </c>
      <c r="AA3651" s="4">
        <v>0</v>
      </c>
      <c r="AB3651" s="4">
        <v>0</v>
      </c>
      <c r="AC3651" s="4">
        <v>0</v>
      </c>
      <c r="AD3651" s="4">
        <v>2099051</v>
      </c>
      <c r="AE3651" s="5">
        <v>1463</v>
      </c>
      <c r="AF3651" s="1" t="s">
        <v>70</v>
      </c>
      <c r="AG3651" s="1" t="s">
        <v>71</v>
      </c>
      <c r="AH3651" s="1" t="s">
        <v>89</v>
      </c>
      <c r="AI3651" s="1" t="s">
        <v>57</v>
      </c>
      <c r="AJ3651" s="5">
        <v>10950</v>
      </c>
      <c r="AK3651" s="4">
        <v>-21909</v>
      </c>
      <c r="AL3651" s="4">
        <v>0</v>
      </c>
      <c r="AM3651" s="4">
        <v>0</v>
      </c>
      <c r="AN3651" s="4">
        <v>0</v>
      </c>
      <c r="AO3651" s="4">
        <v>-246427</v>
      </c>
      <c r="AP3651" s="4">
        <v>-246427</v>
      </c>
      <c r="AQ3651" s="4">
        <v>0</v>
      </c>
      <c r="AR3651" s="4">
        <v>1852624</v>
      </c>
      <c r="AS3651" s="1" t="s">
        <v>52</v>
      </c>
      <c r="AT3651" s="9">
        <f t="shared" si="1605"/>
        <v>43555</v>
      </c>
      <c r="AU3651" s="9">
        <f t="shared" si="1606"/>
        <v>43525</v>
      </c>
      <c r="AV3651" s="9">
        <v>44798</v>
      </c>
      <c r="AW3651" s="11">
        <f t="shared" si="1607"/>
        <v>3.4054794520547946</v>
      </c>
      <c r="AX3651">
        <v>10</v>
      </c>
      <c r="AY3651" s="12">
        <v>0.05</v>
      </c>
      <c r="AZ3651">
        <f t="shared" si="1608"/>
        <v>9.5000000000000001E-2</v>
      </c>
      <c r="BA3651" s="13">
        <f t="shared" si="1609"/>
        <v>2099051</v>
      </c>
      <c r="BB3651" s="16" t="s">
        <v>593</v>
      </c>
      <c r="BC3651" s="16" t="s">
        <v>593</v>
      </c>
      <c r="BD3651" s="16" t="s">
        <v>593</v>
      </c>
      <c r="BE3651" s="16" t="s">
        <v>593</v>
      </c>
      <c r="BF3651" s="16" t="s">
        <v>593</v>
      </c>
      <c r="BG3651" s="16" t="s">
        <v>593</v>
      </c>
      <c r="BH3651" s="16" t="s">
        <v>593</v>
      </c>
      <c r="BI3651" s="14">
        <f t="shared" si="1610"/>
        <v>1852624</v>
      </c>
      <c r="BJ3651" s="14">
        <v>0</v>
      </c>
      <c r="BK3651" s="14">
        <f t="shared" si="1611"/>
        <v>1852624</v>
      </c>
      <c r="BL3651" s="52">
        <v>0</v>
      </c>
      <c r="BM3651" s="15">
        <f t="shared" si="1612"/>
        <v>1852624</v>
      </c>
    </row>
    <row r="3652" spans="1:65">
      <c r="A3652" s="8">
        <v>3650</v>
      </c>
      <c r="B3652" s="1" t="s">
        <v>44</v>
      </c>
      <c r="C3652" s="1">
        <v>1530</v>
      </c>
      <c r="D3652" s="1" t="s">
        <v>443</v>
      </c>
      <c r="E3652" s="1">
        <v>340000116</v>
      </c>
      <c r="F3652" s="1" t="s">
        <v>112</v>
      </c>
      <c r="G3652" s="1" t="s">
        <v>559</v>
      </c>
      <c r="H3652" s="1">
        <v>0</v>
      </c>
      <c r="I3652" s="1" t="s">
        <v>52</v>
      </c>
      <c r="J3652" s="1" t="s">
        <v>49</v>
      </c>
      <c r="K3652" s="1">
        <v>17406001</v>
      </c>
      <c r="L3652" s="1" t="s">
        <v>50</v>
      </c>
      <c r="M3652" s="1" t="s">
        <v>51</v>
      </c>
      <c r="N3652" s="1" t="s">
        <v>64</v>
      </c>
      <c r="O3652" s="1" t="s">
        <v>65</v>
      </c>
      <c r="P3652" s="1" t="s">
        <v>66</v>
      </c>
      <c r="Q3652" s="1" t="s">
        <v>67</v>
      </c>
      <c r="R3652" s="1" t="s">
        <v>87</v>
      </c>
      <c r="S3652" s="1" t="s">
        <v>88</v>
      </c>
      <c r="T3652" s="2">
        <v>43555</v>
      </c>
      <c r="U3652" s="2">
        <v>43555</v>
      </c>
      <c r="V3652" s="1" t="s">
        <v>52</v>
      </c>
      <c r="W3652" s="3">
        <v>1</v>
      </c>
      <c r="X3652" s="1" t="s">
        <v>53</v>
      </c>
      <c r="Y3652" s="4">
        <v>2099051</v>
      </c>
      <c r="Z3652" s="4">
        <v>-224518</v>
      </c>
      <c r="AA3652" s="4">
        <v>0</v>
      </c>
      <c r="AB3652" s="4">
        <v>0</v>
      </c>
      <c r="AC3652" s="4">
        <v>0</v>
      </c>
      <c r="AD3652" s="4">
        <v>2099051</v>
      </c>
      <c r="AE3652" s="5">
        <v>1463</v>
      </c>
      <c r="AF3652" s="1" t="s">
        <v>70</v>
      </c>
      <c r="AG3652" s="1" t="s">
        <v>71</v>
      </c>
      <c r="AH3652" s="1" t="s">
        <v>89</v>
      </c>
      <c r="AI3652" s="1" t="s">
        <v>57</v>
      </c>
      <c r="AJ3652" s="5">
        <v>10950</v>
      </c>
      <c r="AK3652" s="4">
        <v>-21909</v>
      </c>
      <c r="AL3652" s="4">
        <v>0</v>
      </c>
      <c r="AM3652" s="4">
        <v>0</v>
      </c>
      <c r="AN3652" s="4">
        <v>0</v>
      </c>
      <c r="AO3652" s="4">
        <v>-246427</v>
      </c>
      <c r="AP3652" s="4">
        <v>-246427</v>
      </c>
      <c r="AQ3652" s="4">
        <v>0</v>
      </c>
      <c r="AR3652" s="4">
        <v>1852624</v>
      </c>
      <c r="AS3652" s="1" t="s">
        <v>52</v>
      </c>
      <c r="AT3652" s="9">
        <f t="shared" ref="AT3652:AT3715" si="1613">T3652</f>
        <v>43555</v>
      </c>
      <c r="AU3652" s="9">
        <f t="shared" ref="AU3652:AU3715" si="1614">DATE(YEAR(AT3652),MONTH(AT3652),DAY(1))</f>
        <v>43525</v>
      </c>
      <c r="AV3652" s="9">
        <v>44798</v>
      </c>
      <c r="AW3652" s="11">
        <f t="shared" ref="AW3652:AW3715" si="1615">(AV3652-AT3652)/365</f>
        <v>3.4054794520547946</v>
      </c>
      <c r="AX3652">
        <v>10</v>
      </c>
      <c r="AY3652" s="12">
        <v>0.05</v>
      </c>
      <c r="AZ3652">
        <f t="shared" ref="AZ3652:AZ3715" si="1616">(1-AY3652)/AX3652</f>
        <v>9.5000000000000001E-2</v>
      </c>
      <c r="BA3652" s="13">
        <f t="shared" ref="BA3652:BA3715" si="1617">Y3652</f>
        <v>2099051</v>
      </c>
      <c r="BB3652" s="16" t="s">
        <v>593</v>
      </c>
      <c r="BC3652" s="16" t="s">
        <v>593</v>
      </c>
      <c r="BD3652" s="16" t="s">
        <v>593</v>
      </c>
      <c r="BE3652" s="16" t="s">
        <v>593</v>
      </c>
      <c r="BF3652" s="16" t="s">
        <v>593</v>
      </c>
      <c r="BG3652" s="16" t="s">
        <v>593</v>
      </c>
      <c r="BH3652" s="16" t="s">
        <v>593</v>
      </c>
      <c r="BI3652" s="14">
        <f t="shared" si="1610"/>
        <v>1852624</v>
      </c>
      <c r="BJ3652" s="14">
        <v>0</v>
      </c>
      <c r="BK3652" s="14">
        <f t="shared" si="1611"/>
        <v>1852624</v>
      </c>
      <c r="BL3652" s="52">
        <v>0</v>
      </c>
      <c r="BM3652" s="15">
        <f t="shared" si="1612"/>
        <v>1852624</v>
      </c>
    </row>
    <row r="3653" spans="1:65">
      <c r="A3653" s="8">
        <v>3651</v>
      </c>
      <c r="B3653" s="1" t="s">
        <v>44</v>
      </c>
      <c r="C3653" s="1">
        <v>1530</v>
      </c>
      <c r="D3653" s="1" t="s">
        <v>443</v>
      </c>
      <c r="E3653" s="1">
        <v>340000117</v>
      </c>
      <c r="F3653" s="1" t="s">
        <v>112</v>
      </c>
      <c r="G3653" s="1" t="s">
        <v>560</v>
      </c>
      <c r="H3653" s="1">
        <v>0</v>
      </c>
      <c r="I3653" s="1" t="s">
        <v>52</v>
      </c>
      <c r="J3653" s="1" t="s">
        <v>49</v>
      </c>
      <c r="K3653" s="1">
        <v>17406001</v>
      </c>
      <c r="L3653" s="1" t="s">
        <v>50</v>
      </c>
      <c r="M3653" s="1" t="s">
        <v>51</v>
      </c>
      <c r="N3653" s="1" t="s">
        <v>64</v>
      </c>
      <c r="O3653" s="1" t="s">
        <v>65</v>
      </c>
      <c r="P3653" s="1" t="s">
        <v>66</v>
      </c>
      <c r="Q3653" s="1" t="s">
        <v>67</v>
      </c>
      <c r="R3653" s="1" t="s">
        <v>87</v>
      </c>
      <c r="S3653" s="1" t="s">
        <v>88</v>
      </c>
      <c r="T3653" s="2">
        <v>43555</v>
      </c>
      <c r="U3653" s="2">
        <v>43555</v>
      </c>
      <c r="V3653" s="1" t="s">
        <v>52</v>
      </c>
      <c r="W3653" s="3">
        <v>1</v>
      </c>
      <c r="X3653" s="1" t="s">
        <v>53</v>
      </c>
      <c r="Y3653" s="4">
        <v>2099051</v>
      </c>
      <c r="Z3653" s="4">
        <v>-224518</v>
      </c>
      <c r="AA3653" s="4">
        <v>0</v>
      </c>
      <c r="AB3653" s="4">
        <v>0</v>
      </c>
      <c r="AC3653" s="4">
        <v>0</v>
      </c>
      <c r="AD3653" s="4">
        <v>2099051</v>
      </c>
      <c r="AE3653" s="5">
        <v>1463</v>
      </c>
      <c r="AF3653" s="1" t="s">
        <v>70</v>
      </c>
      <c r="AG3653" s="1" t="s">
        <v>71</v>
      </c>
      <c r="AH3653" s="1" t="s">
        <v>89</v>
      </c>
      <c r="AI3653" s="1" t="s">
        <v>57</v>
      </c>
      <c r="AJ3653" s="5">
        <v>10950</v>
      </c>
      <c r="AK3653" s="4">
        <v>-21909</v>
      </c>
      <c r="AL3653" s="4">
        <v>0</v>
      </c>
      <c r="AM3653" s="4">
        <v>0</v>
      </c>
      <c r="AN3653" s="4">
        <v>0</v>
      </c>
      <c r="AO3653" s="4">
        <v>-246427</v>
      </c>
      <c r="AP3653" s="4">
        <v>-246427</v>
      </c>
      <c r="AQ3653" s="4">
        <v>0</v>
      </c>
      <c r="AR3653" s="4">
        <v>1852624</v>
      </c>
      <c r="AS3653" s="1" t="s">
        <v>52</v>
      </c>
      <c r="AT3653" s="9">
        <f t="shared" si="1613"/>
        <v>43555</v>
      </c>
      <c r="AU3653" s="9">
        <f t="shared" si="1614"/>
        <v>43525</v>
      </c>
      <c r="AV3653" s="9">
        <v>44798</v>
      </c>
      <c r="AW3653" s="11">
        <f t="shared" si="1615"/>
        <v>3.4054794520547946</v>
      </c>
      <c r="AX3653">
        <v>10</v>
      </c>
      <c r="AY3653" s="12">
        <v>0.05</v>
      </c>
      <c r="AZ3653">
        <f t="shared" si="1616"/>
        <v>9.5000000000000001E-2</v>
      </c>
      <c r="BA3653" s="13">
        <f t="shared" si="1617"/>
        <v>2099051</v>
      </c>
      <c r="BB3653" s="16" t="s">
        <v>593</v>
      </c>
      <c r="BC3653" s="16" t="s">
        <v>593</v>
      </c>
      <c r="BD3653" s="16" t="s">
        <v>593</v>
      </c>
      <c r="BE3653" s="16" t="s">
        <v>593</v>
      </c>
      <c r="BF3653" s="16" t="s">
        <v>593</v>
      </c>
      <c r="BG3653" s="16" t="s">
        <v>593</v>
      </c>
      <c r="BH3653" s="16" t="s">
        <v>593</v>
      </c>
      <c r="BI3653" s="14">
        <f t="shared" si="1610"/>
        <v>1852624</v>
      </c>
      <c r="BJ3653" s="14">
        <v>0</v>
      </c>
      <c r="BK3653" s="14">
        <f t="shared" si="1611"/>
        <v>1852624</v>
      </c>
      <c r="BL3653" s="52">
        <v>0</v>
      </c>
      <c r="BM3653" s="15">
        <f t="shared" si="1612"/>
        <v>1852624</v>
      </c>
    </row>
    <row r="3654" spans="1:65">
      <c r="A3654" s="8">
        <v>3652</v>
      </c>
      <c r="B3654" s="1" t="s">
        <v>44</v>
      </c>
      <c r="C3654" s="1">
        <v>1530</v>
      </c>
      <c r="D3654" s="1" t="s">
        <v>443</v>
      </c>
      <c r="E3654" s="1">
        <v>340000118</v>
      </c>
      <c r="F3654" s="1" t="s">
        <v>112</v>
      </c>
      <c r="G3654" s="1" t="s">
        <v>561</v>
      </c>
      <c r="H3654" s="1">
        <v>0</v>
      </c>
      <c r="I3654" s="1" t="s">
        <v>52</v>
      </c>
      <c r="J3654" s="1" t="s">
        <v>49</v>
      </c>
      <c r="K3654" s="1">
        <v>17406001</v>
      </c>
      <c r="L3654" s="1" t="s">
        <v>50</v>
      </c>
      <c r="M3654" s="1" t="s">
        <v>51</v>
      </c>
      <c r="N3654" s="1" t="s">
        <v>64</v>
      </c>
      <c r="O3654" s="1" t="s">
        <v>65</v>
      </c>
      <c r="P3654" s="1" t="s">
        <v>66</v>
      </c>
      <c r="Q3654" s="1" t="s">
        <v>67</v>
      </c>
      <c r="R3654" s="1" t="s">
        <v>87</v>
      </c>
      <c r="S3654" s="1" t="s">
        <v>88</v>
      </c>
      <c r="T3654" s="2">
        <v>43555</v>
      </c>
      <c r="U3654" s="2">
        <v>43555</v>
      </c>
      <c r="V3654" s="1" t="s">
        <v>52</v>
      </c>
      <c r="W3654" s="3">
        <v>1</v>
      </c>
      <c r="X3654" s="1" t="s">
        <v>53</v>
      </c>
      <c r="Y3654" s="4">
        <v>2099051</v>
      </c>
      <c r="Z3654" s="4">
        <v>-224518</v>
      </c>
      <c r="AA3654" s="4">
        <v>0</v>
      </c>
      <c r="AB3654" s="4">
        <v>0</v>
      </c>
      <c r="AC3654" s="4">
        <v>0</v>
      </c>
      <c r="AD3654" s="4">
        <v>2099051</v>
      </c>
      <c r="AE3654" s="5">
        <v>1463</v>
      </c>
      <c r="AF3654" s="1" t="s">
        <v>70</v>
      </c>
      <c r="AG3654" s="1" t="s">
        <v>71</v>
      </c>
      <c r="AH3654" s="1" t="s">
        <v>89</v>
      </c>
      <c r="AI3654" s="1" t="s">
        <v>57</v>
      </c>
      <c r="AJ3654" s="5">
        <v>10950</v>
      </c>
      <c r="AK3654" s="4">
        <v>-21909</v>
      </c>
      <c r="AL3654" s="4">
        <v>0</v>
      </c>
      <c r="AM3654" s="4">
        <v>0</v>
      </c>
      <c r="AN3654" s="4">
        <v>0</v>
      </c>
      <c r="AO3654" s="4">
        <v>-246427</v>
      </c>
      <c r="AP3654" s="4">
        <v>-246427</v>
      </c>
      <c r="AQ3654" s="4">
        <v>0</v>
      </c>
      <c r="AR3654" s="4">
        <v>1852624</v>
      </c>
      <c r="AS3654" s="1" t="s">
        <v>52</v>
      </c>
      <c r="AT3654" s="9">
        <f t="shared" si="1613"/>
        <v>43555</v>
      </c>
      <c r="AU3654" s="9">
        <f t="shared" si="1614"/>
        <v>43525</v>
      </c>
      <c r="AV3654" s="9">
        <v>44798</v>
      </c>
      <c r="AW3654" s="11">
        <f t="shared" si="1615"/>
        <v>3.4054794520547946</v>
      </c>
      <c r="AX3654">
        <v>10</v>
      </c>
      <c r="AY3654" s="12">
        <v>0.05</v>
      </c>
      <c r="AZ3654">
        <f t="shared" si="1616"/>
        <v>9.5000000000000001E-2</v>
      </c>
      <c r="BA3654" s="13">
        <f t="shared" si="1617"/>
        <v>2099051</v>
      </c>
      <c r="BB3654" s="16" t="s">
        <v>593</v>
      </c>
      <c r="BC3654" s="16" t="s">
        <v>593</v>
      </c>
      <c r="BD3654" s="16" t="s">
        <v>593</v>
      </c>
      <c r="BE3654" s="16" t="s">
        <v>593</v>
      </c>
      <c r="BF3654" s="16" t="s">
        <v>593</v>
      </c>
      <c r="BG3654" s="16" t="s">
        <v>593</v>
      </c>
      <c r="BH3654" s="16" t="s">
        <v>593</v>
      </c>
      <c r="BI3654" s="14">
        <f t="shared" si="1610"/>
        <v>1852624</v>
      </c>
      <c r="BJ3654" s="14">
        <v>0</v>
      </c>
      <c r="BK3654" s="14">
        <f t="shared" si="1611"/>
        <v>1852624</v>
      </c>
      <c r="BL3654" s="52">
        <v>0</v>
      </c>
      <c r="BM3654" s="15">
        <f t="shared" si="1612"/>
        <v>1852624</v>
      </c>
    </row>
    <row r="3655" spans="1:65">
      <c r="A3655" s="8">
        <v>3653</v>
      </c>
      <c r="B3655" s="1" t="s">
        <v>44</v>
      </c>
      <c r="C3655" s="1">
        <v>1530</v>
      </c>
      <c r="D3655" s="1" t="s">
        <v>443</v>
      </c>
      <c r="E3655" s="1">
        <v>340000119</v>
      </c>
      <c r="F3655" s="1" t="s">
        <v>112</v>
      </c>
      <c r="G3655" s="1" t="s">
        <v>562</v>
      </c>
      <c r="H3655" s="1">
        <v>0</v>
      </c>
      <c r="I3655" s="1" t="s">
        <v>52</v>
      </c>
      <c r="J3655" s="1" t="s">
        <v>49</v>
      </c>
      <c r="K3655" s="1">
        <v>17406001</v>
      </c>
      <c r="L3655" s="1" t="s">
        <v>50</v>
      </c>
      <c r="M3655" s="1" t="s">
        <v>51</v>
      </c>
      <c r="N3655" s="1" t="s">
        <v>64</v>
      </c>
      <c r="O3655" s="1" t="s">
        <v>65</v>
      </c>
      <c r="P3655" s="1" t="s">
        <v>66</v>
      </c>
      <c r="Q3655" s="1" t="s">
        <v>67</v>
      </c>
      <c r="R3655" s="1" t="s">
        <v>87</v>
      </c>
      <c r="S3655" s="1" t="s">
        <v>88</v>
      </c>
      <c r="T3655" s="2">
        <v>43555</v>
      </c>
      <c r="U3655" s="2">
        <v>43555</v>
      </c>
      <c r="V3655" s="1" t="s">
        <v>52</v>
      </c>
      <c r="W3655" s="3">
        <v>1</v>
      </c>
      <c r="X3655" s="1" t="s">
        <v>53</v>
      </c>
      <c r="Y3655" s="4">
        <v>2099051</v>
      </c>
      <c r="Z3655" s="4">
        <v>-224518</v>
      </c>
      <c r="AA3655" s="4">
        <v>0</v>
      </c>
      <c r="AB3655" s="4">
        <v>0</v>
      </c>
      <c r="AC3655" s="4">
        <v>0</v>
      </c>
      <c r="AD3655" s="4">
        <v>2099051</v>
      </c>
      <c r="AE3655" s="5">
        <v>1463</v>
      </c>
      <c r="AF3655" s="1" t="s">
        <v>70</v>
      </c>
      <c r="AG3655" s="1" t="s">
        <v>71</v>
      </c>
      <c r="AH3655" s="1" t="s">
        <v>89</v>
      </c>
      <c r="AI3655" s="1" t="s">
        <v>57</v>
      </c>
      <c r="AJ3655" s="5">
        <v>10950</v>
      </c>
      <c r="AK3655" s="4">
        <v>-21909</v>
      </c>
      <c r="AL3655" s="4">
        <v>0</v>
      </c>
      <c r="AM3655" s="4">
        <v>0</v>
      </c>
      <c r="AN3655" s="4">
        <v>0</v>
      </c>
      <c r="AO3655" s="4">
        <v>-246427</v>
      </c>
      <c r="AP3655" s="4">
        <v>-246427</v>
      </c>
      <c r="AQ3655" s="4">
        <v>0</v>
      </c>
      <c r="AR3655" s="4">
        <v>1852624</v>
      </c>
      <c r="AS3655" s="1" t="s">
        <v>52</v>
      </c>
      <c r="AT3655" s="9">
        <f t="shared" si="1613"/>
        <v>43555</v>
      </c>
      <c r="AU3655" s="9">
        <f t="shared" si="1614"/>
        <v>43525</v>
      </c>
      <c r="AV3655" s="9">
        <v>44798</v>
      </c>
      <c r="AW3655" s="11">
        <f t="shared" si="1615"/>
        <v>3.4054794520547946</v>
      </c>
      <c r="AX3655">
        <v>10</v>
      </c>
      <c r="AY3655" s="12">
        <v>0.05</v>
      </c>
      <c r="AZ3655">
        <f t="shared" si="1616"/>
        <v>9.5000000000000001E-2</v>
      </c>
      <c r="BA3655" s="13">
        <f t="shared" si="1617"/>
        <v>2099051</v>
      </c>
      <c r="BB3655" s="16" t="s">
        <v>593</v>
      </c>
      <c r="BC3655" s="16" t="s">
        <v>593</v>
      </c>
      <c r="BD3655" s="16" t="s">
        <v>593</v>
      </c>
      <c r="BE3655" s="16" t="s">
        <v>593</v>
      </c>
      <c r="BF3655" s="16" t="s">
        <v>593</v>
      </c>
      <c r="BG3655" s="16" t="s">
        <v>593</v>
      </c>
      <c r="BH3655" s="16" t="s">
        <v>593</v>
      </c>
      <c r="BI3655" s="14">
        <f t="shared" si="1610"/>
        <v>1852624</v>
      </c>
      <c r="BJ3655" s="14">
        <v>0</v>
      </c>
      <c r="BK3655" s="14">
        <f t="shared" si="1611"/>
        <v>1852624</v>
      </c>
      <c r="BL3655" s="52">
        <v>0</v>
      </c>
      <c r="BM3655" s="15">
        <f t="shared" si="1612"/>
        <v>1852624</v>
      </c>
    </row>
    <row r="3656" spans="1:65">
      <c r="A3656" s="8">
        <v>3654</v>
      </c>
      <c r="B3656" s="1" t="s">
        <v>44</v>
      </c>
      <c r="C3656" s="1">
        <v>1530</v>
      </c>
      <c r="D3656" s="1" t="s">
        <v>443</v>
      </c>
      <c r="E3656" s="1">
        <v>340000120</v>
      </c>
      <c r="F3656" s="1" t="s">
        <v>112</v>
      </c>
      <c r="G3656" s="1" t="s">
        <v>563</v>
      </c>
      <c r="H3656" s="1">
        <v>0</v>
      </c>
      <c r="I3656" s="1" t="s">
        <v>52</v>
      </c>
      <c r="J3656" s="1" t="s">
        <v>49</v>
      </c>
      <c r="K3656" s="1">
        <v>17406001</v>
      </c>
      <c r="L3656" s="1" t="s">
        <v>50</v>
      </c>
      <c r="M3656" s="1" t="s">
        <v>51</v>
      </c>
      <c r="N3656" s="1" t="s">
        <v>64</v>
      </c>
      <c r="O3656" s="1" t="s">
        <v>65</v>
      </c>
      <c r="P3656" s="1" t="s">
        <v>66</v>
      </c>
      <c r="Q3656" s="1" t="s">
        <v>67</v>
      </c>
      <c r="R3656" s="1" t="s">
        <v>87</v>
      </c>
      <c r="S3656" s="1" t="s">
        <v>88</v>
      </c>
      <c r="T3656" s="2">
        <v>43555</v>
      </c>
      <c r="U3656" s="2">
        <v>43555</v>
      </c>
      <c r="V3656" s="1" t="s">
        <v>52</v>
      </c>
      <c r="W3656" s="3">
        <v>1</v>
      </c>
      <c r="X3656" s="1" t="s">
        <v>53</v>
      </c>
      <c r="Y3656" s="4">
        <v>2099051</v>
      </c>
      <c r="Z3656" s="4">
        <v>-224518</v>
      </c>
      <c r="AA3656" s="4">
        <v>0</v>
      </c>
      <c r="AB3656" s="4">
        <v>0</v>
      </c>
      <c r="AC3656" s="4">
        <v>0</v>
      </c>
      <c r="AD3656" s="4">
        <v>2099051</v>
      </c>
      <c r="AE3656" s="5">
        <v>1463</v>
      </c>
      <c r="AF3656" s="1" t="s">
        <v>70</v>
      </c>
      <c r="AG3656" s="1" t="s">
        <v>71</v>
      </c>
      <c r="AH3656" s="1" t="s">
        <v>89</v>
      </c>
      <c r="AI3656" s="1" t="s">
        <v>57</v>
      </c>
      <c r="AJ3656" s="5">
        <v>10950</v>
      </c>
      <c r="AK3656" s="4">
        <v>-21909</v>
      </c>
      <c r="AL3656" s="4">
        <v>0</v>
      </c>
      <c r="AM3656" s="4">
        <v>0</v>
      </c>
      <c r="AN3656" s="4">
        <v>0</v>
      </c>
      <c r="AO3656" s="4">
        <v>-246427</v>
      </c>
      <c r="AP3656" s="4">
        <v>-246427</v>
      </c>
      <c r="AQ3656" s="4">
        <v>0</v>
      </c>
      <c r="AR3656" s="4">
        <v>1852624</v>
      </c>
      <c r="AS3656" s="1" t="s">
        <v>52</v>
      </c>
      <c r="AT3656" s="9">
        <f t="shared" si="1613"/>
        <v>43555</v>
      </c>
      <c r="AU3656" s="9">
        <f t="shared" si="1614"/>
        <v>43525</v>
      </c>
      <c r="AV3656" s="9">
        <v>44798</v>
      </c>
      <c r="AW3656" s="11">
        <f t="shared" si="1615"/>
        <v>3.4054794520547946</v>
      </c>
      <c r="AX3656">
        <v>10</v>
      </c>
      <c r="AY3656" s="12">
        <v>0.05</v>
      </c>
      <c r="AZ3656">
        <f t="shared" si="1616"/>
        <v>9.5000000000000001E-2</v>
      </c>
      <c r="BA3656" s="13">
        <f t="shared" si="1617"/>
        <v>2099051</v>
      </c>
      <c r="BB3656" s="16" t="s">
        <v>593</v>
      </c>
      <c r="BC3656" s="16" t="s">
        <v>593</v>
      </c>
      <c r="BD3656" s="16" t="s">
        <v>593</v>
      </c>
      <c r="BE3656" s="16" t="s">
        <v>593</v>
      </c>
      <c r="BF3656" s="16" t="s">
        <v>593</v>
      </c>
      <c r="BG3656" s="16" t="s">
        <v>593</v>
      </c>
      <c r="BH3656" s="16" t="s">
        <v>593</v>
      </c>
      <c r="BI3656" s="14">
        <f t="shared" si="1610"/>
        <v>1852624</v>
      </c>
      <c r="BJ3656" s="14">
        <v>0</v>
      </c>
      <c r="BK3656" s="14">
        <f t="shared" si="1611"/>
        <v>1852624</v>
      </c>
      <c r="BL3656" s="52">
        <v>0</v>
      </c>
      <c r="BM3656" s="15">
        <f t="shared" si="1612"/>
        <v>1852624</v>
      </c>
    </row>
    <row r="3657" spans="1:65">
      <c r="A3657" s="8">
        <v>3655</v>
      </c>
      <c r="B3657" s="1" t="s">
        <v>44</v>
      </c>
      <c r="C3657" s="1">
        <v>1530</v>
      </c>
      <c r="D3657" s="1" t="s">
        <v>443</v>
      </c>
      <c r="E3657" s="1">
        <v>340000121</v>
      </c>
      <c r="F3657" s="1" t="s">
        <v>112</v>
      </c>
      <c r="G3657" s="1" t="s">
        <v>564</v>
      </c>
      <c r="H3657" s="1">
        <v>0</v>
      </c>
      <c r="I3657" s="1" t="s">
        <v>52</v>
      </c>
      <c r="J3657" s="1" t="s">
        <v>49</v>
      </c>
      <c r="K3657" s="1">
        <v>17406001</v>
      </c>
      <c r="L3657" s="1" t="s">
        <v>50</v>
      </c>
      <c r="M3657" s="1" t="s">
        <v>51</v>
      </c>
      <c r="N3657" s="1" t="s">
        <v>64</v>
      </c>
      <c r="O3657" s="1" t="s">
        <v>65</v>
      </c>
      <c r="P3657" s="1" t="s">
        <v>66</v>
      </c>
      <c r="Q3657" s="1" t="s">
        <v>67</v>
      </c>
      <c r="R3657" s="1" t="s">
        <v>87</v>
      </c>
      <c r="S3657" s="1" t="s">
        <v>88</v>
      </c>
      <c r="T3657" s="2">
        <v>43555</v>
      </c>
      <c r="U3657" s="2">
        <v>43555</v>
      </c>
      <c r="V3657" s="1" t="s">
        <v>52</v>
      </c>
      <c r="W3657" s="3">
        <v>1</v>
      </c>
      <c r="X3657" s="1" t="s">
        <v>53</v>
      </c>
      <c r="Y3657" s="4">
        <v>2099051</v>
      </c>
      <c r="Z3657" s="4">
        <v>-224518</v>
      </c>
      <c r="AA3657" s="4">
        <v>0</v>
      </c>
      <c r="AB3657" s="4">
        <v>0</v>
      </c>
      <c r="AC3657" s="4">
        <v>0</v>
      </c>
      <c r="AD3657" s="4">
        <v>2099051</v>
      </c>
      <c r="AE3657" s="5">
        <v>1463</v>
      </c>
      <c r="AF3657" s="1" t="s">
        <v>70</v>
      </c>
      <c r="AG3657" s="1" t="s">
        <v>71</v>
      </c>
      <c r="AH3657" s="1" t="s">
        <v>89</v>
      </c>
      <c r="AI3657" s="1" t="s">
        <v>57</v>
      </c>
      <c r="AJ3657" s="5">
        <v>10950</v>
      </c>
      <c r="AK3657" s="4">
        <v>-21909</v>
      </c>
      <c r="AL3657" s="4">
        <v>0</v>
      </c>
      <c r="AM3657" s="4">
        <v>0</v>
      </c>
      <c r="AN3657" s="4">
        <v>0</v>
      </c>
      <c r="AO3657" s="4">
        <v>-246427</v>
      </c>
      <c r="AP3657" s="4">
        <v>-246427</v>
      </c>
      <c r="AQ3657" s="4">
        <v>0</v>
      </c>
      <c r="AR3657" s="4">
        <v>1852624</v>
      </c>
      <c r="AS3657" s="1" t="s">
        <v>52</v>
      </c>
      <c r="AT3657" s="9">
        <f t="shared" si="1613"/>
        <v>43555</v>
      </c>
      <c r="AU3657" s="9">
        <f t="shared" si="1614"/>
        <v>43525</v>
      </c>
      <c r="AV3657" s="9">
        <v>44798</v>
      </c>
      <c r="AW3657" s="11">
        <f t="shared" si="1615"/>
        <v>3.4054794520547946</v>
      </c>
      <c r="AX3657">
        <v>10</v>
      </c>
      <c r="AY3657" s="12">
        <v>0.05</v>
      </c>
      <c r="AZ3657">
        <f t="shared" si="1616"/>
        <v>9.5000000000000001E-2</v>
      </c>
      <c r="BA3657" s="13">
        <f t="shared" si="1617"/>
        <v>2099051</v>
      </c>
      <c r="BB3657" s="16" t="s">
        <v>593</v>
      </c>
      <c r="BC3657" s="16" t="s">
        <v>593</v>
      </c>
      <c r="BD3657" s="16" t="s">
        <v>593</v>
      </c>
      <c r="BE3657" s="16" t="s">
        <v>593</v>
      </c>
      <c r="BF3657" s="16" t="s">
        <v>593</v>
      </c>
      <c r="BG3657" s="16" t="s">
        <v>593</v>
      </c>
      <c r="BH3657" s="16" t="s">
        <v>593</v>
      </c>
      <c r="BI3657" s="14">
        <f t="shared" si="1610"/>
        <v>1852624</v>
      </c>
      <c r="BJ3657" s="14">
        <v>0</v>
      </c>
      <c r="BK3657" s="14">
        <f t="shared" si="1611"/>
        <v>1852624</v>
      </c>
      <c r="BL3657" s="52">
        <v>0</v>
      </c>
      <c r="BM3657" s="15">
        <f t="shared" si="1612"/>
        <v>1852624</v>
      </c>
    </row>
    <row r="3658" spans="1:65">
      <c r="A3658" s="8">
        <v>3656</v>
      </c>
      <c r="B3658" s="1" t="s">
        <v>44</v>
      </c>
      <c r="C3658" s="1">
        <v>1530</v>
      </c>
      <c r="D3658" s="1" t="s">
        <v>443</v>
      </c>
      <c r="E3658" s="1">
        <v>340000122</v>
      </c>
      <c r="F3658" s="1" t="s">
        <v>112</v>
      </c>
      <c r="G3658" s="1" t="s">
        <v>565</v>
      </c>
      <c r="H3658" s="1">
        <v>0</v>
      </c>
      <c r="I3658" s="1" t="s">
        <v>52</v>
      </c>
      <c r="J3658" s="1" t="s">
        <v>49</v>
      </c>
      <c r="K3658" s="1">
        <v>17406001</v>
      </c>
      <c r="L3658" s="1" t="s">
        <v>50</v>
      </c>
      <c r="M3658" s="1" t="s">
        <v>51</v>
      </c>
      <c r="N3658" s="1" t="s">
        <v>64</v>
      </c>
      <c r="O3658" s="1" t="s">
        <v>65</v>
      </c>
      <c r="P3658" s="1" t="s">
        <v>66</v>
      </c>
      <c r="Q3658" s="1" t="s">
        <v>67</v>
      </c>
      <c r="R3658" s="1" t="s">
        <v>87</v>
      </c>
      <c r="S3658" s="1" t="s">
        <v>88</v>
      </c>
      <c r="T3658" s="2">
        <v>43555</v>
      </c>
      <c r="U3658" s="2">
        <v>43555</v>
      </c>
      <c r="V3658" s="1" t="s">
        <v>52</v>
      </c>
      <c r="W3658" s="3">
        <v>1</v>
      </c>
      <c r="X3658" s="1" t="s">
        <v>53</v>
      </c>
      <c r="Y3658" s="4">
        <v>2099051</v>
      </c>
      <c r="Z3658" s="4">
        <v>-224518</v>
      </c>
      <c r="AA3658" s="4">
        <v>0</v>
      </c>
      <c r="AB3658" s="4">
        <v>0</v>
      </c>
      <c r="AC3658" s="4">
        <v>0</v>
      </c>
      <c r="AD3658" s="4">
        <v>2099051</v>
      </c>
      <c r="AE3658" s="5">
        <v>1463</v>
      </c>
      <c r="AF3658" s="1" t="s">
        <v>70</v>
      </c>
      <c r="AG3658" s="1" t="s">
        <v>71</v>
      </c>
      <c r="AH3658" s="1" t="s">
        <v>89</v>
      </c>
      <c r="AI3658" s="1" t="s">
        <v>57</v>
      </c>
      <c r="AJ3658" s="5">
        <v>10950</v>
      </c>
      <c r="AK3658" s="4">
        <v>-21909</v>
      </c>
      <c r="AL3658" s="4">
        <v>0</v>
      </c>
      <c r="AM3658" s="4">
        <v>0</v>
      </c>
      <c r="AN3658" s="4">
        <v>0</v>
      </c>
      <c r="AO3658" s="4">
        <v>-246427</v>
      </c>
      <c r="AP3658" s="4">
        <v>-246427</v>
      </c>
      <c r="AQ3658" s="4">
        <v>0</v>
      </c>
      <c r="AR3658" s="4">
        <v>1852624</v>
      </c>
      <c r="AS3658" s="1" t="s">
        <v>52</v>
      </c>
      <c r="AT3658" s="9">
        <f t="shared" si="1613"/>
        <v>43555</v>
      </c>
      <c r="AU3658" s="9">
        <f t="shared" si="1614"/>
        <v>43525</v>
      </c>
      <c r="AV3658" s="9">
        <v>44798</v>
      </c>
      <c r="AW3658" s="11">
        <f t="shared" si="1615"/>
        <v>3.4054794520547946</v>
      </c>
      <c r="AX3658">
        <v>10</v>
      </c>
      <c r="AY3658" s="12">
        <v>0.05</v>
      </c>
      <c r="AZ3658">
        <f t="shared" si="1616"/>
        <v>9.5000000000000001E-2</v>
      </c>
      <c r="BA3658" s="13">
        <f t="shared" si="1617"/>
        <v>2099051</v>
      </c>
      <c r="BB3658" s="16" t="s">
        <v>593</v>
      </c>
      <c r="BC3658" s="16" t="s">
        <v>593</v>
      </c>
      <c r="BD3658" s="16" t="s">
        <v>593</v>
      </c>
      <c r="BE3658" s="16" t="s">
        <v>593</v>
      </c>
      <c r="BF3658" s="16" t="s">
        <v>593</v>
      </c>
      <c r="BG3658" s="16" t="s">
        <v>593</v>
      </c>
      <c r="BH3658" s="16" t="s">
        <v>593</v>
      </c>
      <c r="BI3658" s="14">
        <f t="shared" si="1610"/>
        <v>1852624</v>
      </c>
      <c r="BJ3658" s="14">
        <v>0</v>
      </c>
      <c r="BK3658" s="14">
        <f t="shared" si="1611"/>
        <v>1852624</v>
      </c>
      <c r="BL3658" s="52">
        <v>0</v>
      </c>
      <c r="BM3658" s="15">
        <f t="shared" si="1612"/>
        <v>1852624</v>
      </c>
    </row>
    <row r="3659" spans="1:65">
      <c r="A3659" s="8">
        <v>3657</v>
      </c>
      <c r="B3659" s="1" t="s">
        <v>44</v>
      </c>
      <c r="C3659" s="1">
        <v>1530</v>
      </c>
      <c r="D3659" s="1" t="s">
        <v>443</v>
      </c>
      <c r="E3659" s="1">
        <v>340000123</v>
      </c>
      <c r="F3659" s="1" t="s">
        <v>112</v>
      </c>
      <c r="G3659" s="1" t="s">
        <v>566</v>
      </c>
      <c r="H3659" s="1">
        <v>0</v>
      </c>
      <c r="I3659" s="1" t="s">
        <v>52</v>
      </c>
      <c r="J3659" s="1" t="s">
        <v>49</v>
      </c>
      <c r="K3659" s="1">
        <v>17406001</v>
      </c>
      <c r="L3659" s="1" t="s">
        <v>50</v>
      </c>
      <c r="M3659" s="1" t="s">
        <v>51</v>
      </c>
      <c r="N3659" s="1" t="s">
        <v>64</v>
      </c>
      <c r="O3659" s="1" t="s">
        <v>65</v>
      </c>
      <c r="P3659" s="1" t="s">
        <v>66</v>
      </c>
      <c r="Q3659" s="1" t="s">
        <v>67</v>
      </c>
      <c r="R3659" s="1" t="s">
        <v>87</v>
      </c>
      <c r="S3659" s="1" t="s">
        <v>88</v>
      </c>
      <c r="T3659" s="2">
        <v>43555</v>
      </c>
      <c r="U3659" s="2">
        <v>43555</v>
      </c>
      <c r="V3659" s="1" t="s">
        <v>52</v>
      </c>
      <c r="W3659" s="3">
        <v>1</v>
      </c>
      <c r="X3659" s="1" t="s">
        <v>53</v>
      </c>
      <c r="Y3659" s="4">
        <v>2099051</v>
      </c>
      <c r="Z3659" s="4">
        <v>-224518</v>
      </c>
      <c r="AA3659" s="4">
        <v>0</v>
      </c>
      <c r="AB3659" s="4">
        <v>0</v>
      </c>
      <c r="AC3659" s="4">
        <v>0</v>
      </c>
      <c r="AD3659" s="4">
        <v>2099051</v>
      </c>
      <c r="AE3659" s="5">
        <v>1463</v>
      </c>
      <c r="AF3659" s="1" t="s">
        <v>70</v>
      </c>
      <c r="AG3659" s="1" t="s">
        <v>71</v>
      </c>
      <c r="AH3659" s="1" t="s">
        <v>89</v>
      </c>
      <c r="AI3659" s="1" t="s">
        <v>57</v>
      </c>
      <c r="AJ3659" s="5">
        <v>10950</v>
      </c>
      <c r="AK3659" s="4">
        <v>-21909</v>
      </c>
      <c r="AL3659" s="4">
        <v>0</v>
      </c>
      <c r="AM3659" s="4">
        <v>0</v>
      </c>
      <c r="AN3659" s="4">
        <v>0</v>
      </c>
      <c r="AO3659" s="4">
        <v>-246427</v>
      </c>
      <c r="AP3659" s="4">
        <v>-246427</v>
      </c>
      <c r="AQ3659" s="4">
        <v>0</v>
      </c>
      <c r="AR3659" s="4">
        <v>1852624</v>
      </c>
      <c r="AS3659" s="1" t="s">
        <v>52</v>
      </c>
      <c r="AT3659" s="9">
        <f t="shared" si="1613"/>
        <v>43555</v>
      </c>
      <c r="AU3659" s="9">
        <f t="shared" si="1614"/>
        <v>43525</v>
      </c>
      <c r="AV3659" s="9">
        <v>44798</v>
      </c>
      <c r="AW3659" s="11">
        <f t="shared" si="1615"/>
        <v>3.4054794520547946</v>
      </c>
      <c r="AX3659">
        <v>10</v>
      </c>
      <c r="AY3659" s="12">
        <v>0.05</v>
      </c>
      <c r="AZ3659">
        <f t="shared" si="1616"/>
        <v>9.5000000000000001E-2</v>
      </c>
      <c r="BA3659" s="13">
        <f t="shared" si="1617"/>
        <v>2099051</v>
      </c>
      <c r="BB3659" s="16" t="s">
        <v>593</v>
      </c>
      <c r="BC3659" s="16" t="s">
        <v>593</v>
      </c>
      <c r="BD3659" s="16" t="s">
        <v>593</v>
      </c>
      <c r="BE3659" s="16" t="s">
        <v>593</v>
      </c>
      <c r="BF3659" s="16" t="s">
        <v>593</v>
      </c>
      <c r="BG3659" s="16" t="s">
        <v>593</v>
      </c>
      <c r="BH3659" s="16" t="s">
        <v>593</v>
      </c>
      <c r="BI3659" s="14">
        <f t="shared" si="1610"/>
        <v>1852624</v>
      </c>
      <c r="BJ3659" s="14">
        <v>0</v>
      </c>
      <c r="BK3659" s="14">
        <f t="shared" si="1611"/>
        <v>1852624</v>
      </c>
      <c r="BL3659" s="52">
        <v>0</v>
      </c>
      <c r="BM3659" s="15">
        <f t="shared" si="1612"/>
        <v>1852624</v>
      </c>
    </row>
    <row r="3660" spans="1:65">
      <c r="A3660" s="8">
        <v>3658</v>
      </c>
      <c r="B3660" s="1" t="s">
        <v>44</v>
      </c>
      <c r="C3660" s="1">
        <v>1530</v>
      </c>
      <c r="D3660" s="1" t="s">
        <v>443</v>
      </c>
      <c r="E3660" s="1">
        <v>340000124</v>
      </c>
      <c r="F3660" s="1" t="s">
        <v>112</v>
      </c>
      <c r="G3660" s="1" t="s">
        <v>567</v>
      </c>
      <c r="H3660" s="1">
        <v>0</v>
      </c>
      <c r="I3660" s="1" t="s">
        <v>52</v>
      </c>
      <c r="J3660" s="1" t="s">
        <v>49</v>
      </c>
      <c r="K3660" s="1">
        <v>17406001</v>
      </c>
      <c r="L3660" s="1" t="s">
        <v>50</v>
      </c>
      <c r="M3660" s="1" t="s">
        <v>51</v>
      </c>
      <c r="N3660" s="1" t="s">
        <v>64</v>
      </c>
      <c r="O3660" s="1" t="s">
        <v>65</v>
      </c>
      <c r="P3660" s="1" t="s">
        <v>66</v>
      </c>
      <c r="Q3660" s="1" t="s">
        <v>67</v>
      </c>
      <c r="R3660" s="1" t="s">
        <v>87</v>
      </c>
      <c r="S3660" s="1" t="s">
        <v>88</v>
      </c>
      <c r="T3660" s="2">
        <v>43555</v>
      </c>
      <c r="U3660" s="2">
        <v>43555</v>
      </c>
      <c r="V3660" s="1" t="s">
        <v>52</v>
      </c>
      <c r="W3660" s="3">
        <v>1</v>
      </c>
      <c r="X3660" s="1" t="s">
        <v>53</v>
      </c>
      <c r="Y3660" s="4">
        <v>2099051</v>
      </c>
      <c r="Z3660" s="4">
        <v>-224518</v>
      </c>
      <c r="AA3660" s="4">
        <v>0</v>
      </c>
      <c r="AB3660" s="4">
        <v>0</v>
      </c>
      <c r="AC3660" s="4">
        <v>0</v>
      </c>
      <c r="AD3660" s="4">
        <v>2099051</v>
      </c>
      <c r="AE3660" s="5">
        <v>1463</v>
      </c>
      <c r="AF3660" s="1" t="s">
        <v>70</v>
      </c>
      <c r="AG3660" s="1" t="s">
        <v>71</v>
      </c>
      <c r="AH3660" s="1" t="s">
        <v>89</v>
      </c>
      <c r="AI3660" s="1" t="s">
        <v>57</v>
      </c>
      <c r="AJ3660" s="5">
        <v>10950</v>
      </c>
      <c r="AK3660" s="4">
        <v>-21909</v>
      </c>
      <c r="AL3660" s="4">
        <v>0</v>
      </c>
      <c r="AM3660" s="4">
        <v>0</v>
      </c>
      <c r="AN3660" s="4">
        <v>0</v>
      </c>
      <c r="AO3660" s="4">
        <v>-246427</v>
      </c>
      <c r="AP3660" s="4">
        <v>-246427</v>
      </c>
      <c r="AQ3660" s="4">
        <v>0</v>
      </c>
      <c r="AR3660" s="4">
        <v>1852624</v>
      </c>
      <c r="AS3660" s="1" t="s">
        <v>52</v>
      </c>
      <c r="AT3660" s="9">
        <f t="shared" si="1613"/>
        <v>43555</v>
      </c>
      <c r="AU3660" s="9">
        <f t="shared" si="1614"/>
        <v>43525</v>
      </c>
      <c r="AV3660" s="9">
        <v>44798</v>
      </c>
      <c r="AW3660" s="11">
        <f t="shared" si="1615"/>
        <v>3.4054794520547946</v>
      </c>
      <c r="AX3660">
        <v>10</v>
      </c>
      <c r="AY3660" s="12">
        <v>0.05</v>
      </c>
      <c r="AZ3660">
        <f t="shared" si="1616"/>
        <v>9.5000000000000001E-2</v>
      </c>
      <c r="BA3660" s="13">
        <f t="shared" si="1617"/>
        <v>2099051</v>
      </c>
      <c r="BB3660" s="16" t="s">
        <v>593</v>
      </c>
      <c r="BC3660" s="16" t="s">
        <v>593</v>
      </c>
      <c r="BD3660" s="16" t="s">
        <v>593</v>
      </c>
      <c r="BE3660" s="16" t="s">
        <v>593</v>
      </c>
      <c r="BF3660" s="16" t="s">
        <v>593</v>
      </c>
      <c r="BG3660" s="16" t="s">
        <v>593</v>
      </c>
      <c r="BH3660" s="16" t="s">
        <v>593</v>
      </c>
      <c r="BI3660" s="14">
        <f t="shared" si="1610"/>
        <v>1852624</v>
      </c>
      <c r="BJ3660" s="14">
        <v>0</v>
      </c>
      <c r="BK3660" s="14">
        <f t="shared" si="1611"/>
        <v>1852624</v>
      </c>
      <c r="BL3660" s="52">
        <v>0</v>
      </c>
      <c r="BM3660" s="15">
        <f t="shared" si="1612"/>
        <v>1852624</v>
      </c>
    </row>
    <row r="3661" spans="1:65">
      <c r="A3661" s="8">
        <v>3659</v>
      </c>
      <c r="B3661" s="1" t="s">
        <v>44</v>
      </c>
      <c r="C3661" s="1">
        <v>1530</v>
      </c>
      <c r="D3661" s="1" t="s">
        <v>443</v>
      </c>
      <c r="E3661" s="1">
        <v>340000125</v>
      </c>
      <c r="F3661" s="1" t="s">
        <v>112</v>
      </c>
      <c r="G3661" s="1" t="s">
        <v>568</v>
      </c>
      <c r="H3661" s="1">
        <v>0</v>
      </c>
      <c r="I3661" s="1" t="s">
        <v>52</v>
      </c>
      <c r="J3661" s="1" t="s">
        <v>49</v>
      </c>
      <c r="K3661" s="1">
        <v>17406001</v>
      </c>
      <c r="L3661" s="1" t="s">
        <v>50</v>
      </c>
      <c r="M3661" s="1" t="s">
        <v>51</v>
      </c>
      <c r="N3661" s="1" t="s">
        <v>64</v>
      </c>
      <c r="O3661" s="1" t="s">
        <v>65</v>
      </c>
      <c r="P3661" s="1" t="s">
        <v>66</v>
      </c>
      <c r="Q3661" s="1" t="s">
        <v>67</v>
      </c>
      <c r="R3661" s="1" t="s">
        <v>87</v>
      </c>
      <c r="S3661" s="1" t="s">
        <v>88</v>
      </c>
      <c r="T3661" s="2">
        <v>43555</v>
      </c>
      <c r="U3661" s="2">
        <v>43555</v>
      </c>
      <c r="V3661" s="1" t="s">
        <v>52</v>
      </c>
      <c r="W3661" s="3">
        <v>1</v>
      </c>
      <c r="X3661" s="1" t="s">
        <v>53</v>
      </c>
      <c r="Y3661" s="4">
        <v>2099053</v>
      </c>
      <c r="Z3661" s="4">
        <v>-224518</v>
      </c>
      <c r="AA3661" s="4">
        <v>0</v>
      </c>
      <c r="AB3661" s="4">
        <v>0</v>
      </c>
      <c r="AC3661" s="4">
        <v>0</v>
      </c>
      <c r="AD3661" s="4">
        <v>2099053</v>
      </c>
      <c r="AE3661" s="5">
        <v>1463</v>
      </c>
      <c r="AF3661" s="1" t="s">
        <v>70</v>
      </c>
      <c r="AG3661" s="1" t="s">
        <v>71</v>
      </c>
      <c r="AH3661" s="1" t="s">
        <v>89</v>
      </c>
      <c r="AI3661" s="1" t="s">
        <v>57</v>
      </c>
      <c r="AJ3661" s="5">
        <v>10950</v>
      </c>
      <c r="AK3661" s="4">
        <v>-21909</v>
      </c>
      <c r="AL3661" s="4">
        <v>0</v>
      </c>
      <c r="AM3661" s="4">
        <v>0</v>
      </c>
      <c r="AN3661" s="4">
        <v>0</v>
      </c>
      <c r="AO3661" s="4">
        <v>-246427</v>
      </c>
      <c r="AP3661" s="4">
        <v>-246427</v>
      </c>
      <c r="AQ3661" s="4">
        <v>0</v>
      </c>
      <c r="AR3661" s="4">
        <v>1852626</v>
      </c>
      <c r="AS3661" s="1" t="s">
        <v>52</v>
      </c>
      <c r="AT3661" s="9">
        <f t="shared" si="1613"/>
        <v>43555</v>
      </c>
      <c r="AU3661" s="9">
        <f t="shared" si="1614"/>
        <v>43525</v>
      </c>
      <c r="AV3661" s="9">
        <v>44798</v>
      </c>
      <c r="AW3661" s="11">
        <f t="shared" si="1615"/>
        <v>3.4054794520547946</v>
      </c>
      <c r="AX3661">
        <v>10</v>
      </c>
      <c r="AY3661" s="12">
        <v>0.05</v>
      </c>
      <c r="AZ3661">
        <f t="shared" si="1616"/>
        <v>9.5000000000000001E-2</v>
      </c>
      <c r="BA3661" s="13">
        <f t="shared" si="1617"/>
        <v>2099053</v>
      </c>
      <c r="BB3661" s="16" t="s">
        <v>593</v>
      </c>
      <c r="BC3661" s="16" t="s">
        <v>593</v>
      </c>
      <c r="BD3661" s="16" t="s">
        <v>593</v>
      </c>
      <c r="BE3661" s="16" t="s">
        <v>593</v>
      </c>
      <c r="BF3661" s="16" t="s">
        <v>593</v>
      </c>
      <c r="BG3661" s="16" t="s">
        <v>593</v>
      </c>
      <c r="BH3661" s="16" t="s">
        <v>593</v>
      </c>
      <c r="BI3661" s="14">
        <f t="shared" si="1610"/>
        <v>1852626</v>
      </c>
      <c r="BJ3661" s="14">
        <v>0</v>
      </c>
      <c r="BK3661" s="14">
        <f t="shared" si="1611"/>
        <v>1852626</v>
      </c>
      <c r="BL3661" s="52">
        <v>0</v>
      </c>
      <c r="BM3661" s="15">
        <f t="shared" si="1612"/>
        <v>1852626</v>
      </c>
    </row>
    <row r="3662" spans="1:65" hidden="1">
      <c r="A3662" s="8">
        <v>3660</v>
      </c>
      <c r="B3662" s="1" t="s">
        <v>44</v>
      </c>
      <c r="C3662" s="1">
        <v>1525</v>
      </c>
      <c r="D3662" s="1" t="s">
        <v>569</v>
      </c>
      <c r="E3662" s="1">
        <v>360000000</v>
      </c>
      <c r="F3662" s="1" t="s">
        <v>570</v>
      </c>
      <c r="G3662" s="1" t="s">
        <v>570</v>
      </c>
      <c r="H3662" s="1">
        <v>0</v>
      </c>
      <c r="I3662" s="1" t="s">
        <v>52</v>
      </c>
      <c r="J3662" s="1" t="s">
        <v>49</v>
      </c>
      <c r="K3662" s="1">
        <v>17406001</v>
      </c>
      <c r="L3662" s="1" t="s">
        <v>50</v>
      </c>
      <c r="M3662" s="1" t="s">
        <v>51</v>
      </c>
      <c r="N3662" s="1" t="s">
        <v>64</v>
      </c>
      <c r="O3662" s="1" t="s">
        <v>65</v>
      </c>
      <c r="P3662" s="1" t="s">
        <v>66</v>
      </c>
      <c r="Q3662" s="1" t="s">
        <v>67</v>
      </c>
      <c r="R3662" s="1" t="s">
        <v>68</v>
      </c>
      <c r="S3662" s="1" t="s">
        <v>69</v>
      </c>
      <c r="T3662" s="2">
        <v>43333</v>
      </c>
      <c r="U3662" s="2">
        <v>44105</v>
      </c>
      <c r="V3662" s="1" t="s">
        <v>52</v>
      </c>
      <c r="W3662" s="3">
        <v>1</v>
      </c>
      <c r="X3662" s="1" t="s">
        <v>53</v>
      </c>
      <c r="Y3662" s="4">
        <v>5949665.4299999997</v>
      </c>
      <c r="Z3662" s="4">
        <v>-362945</v>
      </c>
      <c r="AA3662" s="4">
        <v>0</v>
      </c>
      <c r="AB3662" s="4">
        <v>0</v>
      </c>
      <c r="AC3662" s="4">
        <v>0</v>
      </c>
      <c r="AD3662" s="4">
        <v>5949665.4299999997</v>
      </c>
      <c r="AE3662" s="5">
        <v>913</v>
      </c>
      <c r="AF3662" s="1" t="s">
        <v>250</v>
      </c>
      <c r="AG3662" s="1" t="s">
        <v>251</v>
      </c>
      <c r="AH3662" s="1" t="s">
        <v>89</v>
      </c>
      <c r="AI3662" s="1" t="s">
        <v>57</v>
      </c>
      <c r="AJ3662" s="5">
        <v>10950</v>
      </c>
      <c r="AK3662" s="4">
        <v>-70762</v>
      </c>
      <c r="AL3662" s="4">
        <v>0</v>
      </c>
      <c r="AM3662" s="4">
        <v>0</v>
      </c>
      <c r="AN3662" s="4">
        <v>0</v>
      </c>
      <c r="AO3662" s="4">
        <v>-433707</v>
      </c>
      <c r="AP3662" s="4">
        <v>-433707</v>
      </c>
      <c r="AQ3662" s="4">
        <v>0</v>
      </c>
      <c r="AR3662" s="4">
        <v>5515958.4299999997</v>
      </c>
      <c r="AS3662" s="1" t="s">
        <v>52</v>
      </c>
      <c r="AT3662" s="9">
        <f t="shared" si="1613"/>
        <v>43333</v>
      </c>
      <c r="AU3662" s="9">
        <f t="shared" si="1614"/>
        <v>43313</v>
      </c>
      <c r="AV3662" s="9">
        <v>44798</v>
      </c>
      <c r="AW3662" s="11">
        <f t="shared" si="1615"/>
        <v>4.0136986301369859</v>
      </c>
      <c r="AX3662">
        <v>0</v>
      </c>
      <c r="AY3662" s="12">
        <v>0.05</v>
      </c>
      <c r="AZ3662" t="e">
        <f t="shared" si="1616"/>
        <v>#DIV/0!</v>
      </c>
      <c r="BA3662" s="13">
        <f t="shared" si="1617"/>
        <v>5949665.4299999997</v>
      </c>
      <c r="BB3662" s="16" t="s">
        <v>593</v>
      </c>
      <c r="BC3662" s="16" t="s">
        <v>593</v>
      </c>
      <c r="BD3662" s="16" t="s">
        <v>593</v>
      </c>
      <c r="BE3662" s="16" t="s">
        <v>593</v>
      </c>
      <c r="BF3662" s="16" t="s">
        <v>593</v>
      </c>
      <c r="BG3662" s="16" t="s">
        <v>593</v>
      </c>
      <c r="BH3662" s="16" t="s">
        <v>593</v>
      </c>
      <c r="BI3662" s="14">
        <v>0</v>
      </c>
      <c r="BJ3662" s="14">
        <v>0</v>
      </c>
      <c r="BK3662" s="14">
        <v>0</v>
      </c>
      <c r="BL3662" s="8">
        <v>0</v>
      </c>
      <c r="BM3662" s="16" t="s">
        <v>593</v>
      </c>
    </row>
    <row r="3663" spans="1:65" hidden="1">
      <c r="A3663" s="8">
        <v>3661</v>
      </c>
      <c r="B3663" s="1" t="s">
        <v>44</v>
      </c>
      <c r="C3663" s="1">
        <v>1525</v>
      </c>
      <c r="D3663" s="1" t="s">
        <v>569</v>
      </c>
      <c r="E3663" s="1">
        <v>360000001</v>
      </c>
      <c r="F3663" s="1" t="s">
        <v>570</v>
      </c>
      <c r="G3663" s="1" t="s">
        <v>570</v>
      </c>
      <c r="H3663" s="1">
        <v>0</v>
      </c>
      <c r="I3663" s="1" t="s">
        <v>52</v>
      </c>
      <c r="J3663" s="1" t="s">
        <v>49</v>
      </c>
      <c r="K3663" s="1">
        <v>17406001</v>
      </c>
      <c r="L3663" s="1" t="s">
        <v>50</v>
      </c>
      <c r="M3663" s="1" t="s">
        <v>51</v>
      </c>
      <c r="N3663" s="1" t="s">
        <v>64</v>
      </c>
      <c r="O3663" s="1" t="s">
        <v>65</v>
      </c>
      <c r="P3663" s="1" t="s">
        <v>66</v>
      </c>
      <c r="Q3663" s="1" t="s">
        <v>67</v>
      </c>
      <c r="R3663" s="1" t="s">
        <v>68</v>
      </c>
      <c r="S3663" s="1" t="s">
        <v>69</v>
      </c>
      <c r="T3663" s="2">
        <v>43333</v>
      </c>
      <c r="U3663" s="2">
        <v>44105</v>
      </c>
      <c r="V3663" s="1" t="s">
        <v>52</v>
      </c>
      <c r="W3663" s="3">
        <v>1</v>
      </c>
      <c r="X3663" s="1" t="s">
        <v>53</v>
      </c>
      <c r="Y3663" s="4">
        <v>5949665.4299999997</v>
      </c>
      <c r="Z3663" s="4">
        <v>-362945</v>
      </c>
      <c r="AA3663" s="4">
        <v>0</v>
      </c>
      <c r="AB3663" s="4">
        <v>0</v>
      </c>
      <c r="AC3663" s="4">
        <v>0</v>
      </c>
      <c r="AD3663" s="4">
        <v>5949665.4299999997</v>
      </c>
      <c r="AE3663" s="5">
        <v>913</v>
      </c>
      <c r="AF3663" s="1" t="s">
        <v>250</v>
      </c>
      <c r="AG3663" s="1" t="s">
        <v>251</v>
      </c>
      <c r="AH3663" s="1" t="s">
        <v>89</v>
      </c>
      <c r="AI3663" s="1" t="s">
        <v>57</v>
      </c>
      <c r="AJ3663" s="5">
        <v>10950</v>
      </c>
      <c r="AK3663" s="4">
        <v>-70762</v>
      </c>
      <c r="AL3663" s="4">
        <v>0</v>
      </c>
      <c r="AM3663" s="4">
        <v>0</v>
      </c>
      <c r="AN3663" s="4">
        <v>0</v>
      </c>
      <c r="AO3663" s="4">
        <v>-433707</v>
      </c>
      <c r="AP3663" s="4">
        <v>-433707</v>
      </c>
      <c r="AQ3663" s="4">
        <v>0</v>
      </c>
      <c r="AR3663" s="4">
        <v>5515958.4299999997</v>
      </c>
      <c r="AS3663" s="1" t="s">
        <v>52</v>
      </c>
      <c r="AT3663" s="9">
        <f t="shared" si="1613"/>
        <v>43333</v>
      </c>
      <c r="AU3663" s="9">
        <f t="shared" si="1614"/>
        <v>43313</v>
      </c>
      <c r="AV3663" s="9">
        <v>44798</v>
      </c>
      <c r="AW3663" s="11">
        <f t="shared" si="1615"/>
        <v>4.0136986301369859</v>
      </c>
      <c r="AX3663">
        <v>0</v>
      </c>
      <c r="AY3663" s="12">
        <v>0.05</v>
      </c>
      <c r="AZ3663" t="e">
        <f t="shared" si="1616"/>
        <v>#DIV/0!</v>
      </c>
      <c r="BA3663" s="13">
        <f t="shared" si="1617"/>
        <v>5949665.4299999997</v>
      </c>
      <c r="BB3663" s="16" t="s">
        <v>593</v>
      </c>
      <c r="BC3663" s="16" t="s">
        <v>593</v>
      </c>
      <c r="BD3663" s="16" t="s">
        <v>593</v>
      </c>
      <c r="BE3663" s="16" t="s">
        <v>593</v>
      </c>
      <c r="BF3663" s="16" t="s">
        <v>593</v>
      </c>
      <c r="BG3663" s="16" t="s">
        <v>593</v>
      </c>
      <c r="BH3663" s="16" t="s">
        <v>593</v>
      </c>
      <c r="BI3663" s="14">
        <v>0</v>
      </c>
      <c r="BJ3663" s="14">
        <v>0</v>
      </c>
      <c r="BK3663" s="14">
        <v>0</v>
      </c>
      <c r="BL3663" s="8">
        <v>0</v>
      </c>
      <c r="BM3663" s="16" t="s">
        <v>593</v>
      </c>
    </row>
    <row r="3664" spans="1:65" hidden="1">
      <c r="A3664" s="8">
        <v>3662</v>
      </c>
      <c r="B3664" s="1" t="s">
        <v>44</v>
      </c>
      <c r="C3664" s="1">
        <v>1525</v>
      </c>
      <c r="D3664" s="1" t="s">
        <v>569</v>
      </c>
      <c r="E3664" s="1">
        <v>360000002</v>
      </c>
      <c r="F3664" s="1" t="s">
        <v>570</v>
      </c>
      <c r="G3664" s="1" t="s">
        <v>570</v>
      </c>
      <c r="H3664" s="1">
        <v>0</v>
      </c>
      <c r="I3664" s="1" t="s">
        <v>52</v>
      </c>
      <c r="J3664" s="1" t="s">
        <v>49</v>
      </c>
      <c r="K3664" s="1">
        <v>17406001</v>
      </c>
      <c r="L3664" s="1" t="s">
        <v>50</v>
      </c>
      <c r="M3664" s="1" t="s">
        <v>51</v>
      </c>
      <c r="N3664" s="1" t="s">
        <v>64</v>
      </c>
      <c r="O3664" s="1" t="s">
        <v>65</v>
      </c>
      <c r="P3664" s="1" t="s">
        <v>66</v>
      </c>
      <c r="Q3664" s="1" t="s">
        <v>67</v>
      </c>
      <c r="R3664" s="1" t="s">
        <v>68</v>
      </c>
      <c r="S3664" s="1" t="s">
        <v>69</v>
      </c>
      <c r="T3664" s="2">
        <v>43333</v>
      </c>
      <c r="U3664" s="2">
        <v>44105</v>
      </c>
      <c r="V3664" s="1" t="s">
        <v>52</v>
      </c>
      <c r="W3664" s="3">
        <v>1</v>
      </c>
      <c r="X3664" s="1" t="s">
        <v>53</v>
      </c>
      <c r="Y3664" s="4">
        <v>5949665.4299999997</v>
      </c>
      <c r="Z3664" s="4">
        <v>-362945</v>
      </c>
      <c r="AA3664" s="4">
        <v>0</v>
      </c>
      <c r="AB3664" s="4">
        <v>0</v>
      </c>
      <c r="AC3664" s="4">
        <v>0</v>
      </c>
      <c r="AD3664" s="4">
        <v>5949665.4299999997</v>
      </c>
      <c r="AE3664" s="5">
        <v>913</v>
      </c>
      <c r="AF3664" s="1" t="s">
        <v>250</v>
      </c>
      <c r="AG3664" s="1" t="s">
        <v>251</v>
      </c>
      <c r="AH3664" s="1" t="s">
        <v>89</v>
      </c>
      <c r="AI3664" s="1" t="s">
        <v>57</v>
      </c>
      <c r="AJ3664" s="5">
        <v>10950</v>
      </c>
      <c r="AK3664" s="4">
        <v>-70762</v>
      </c>
      <c r="AL3664" s="4">
        <v>0</v>
      </c>
      <c r="AM3664" s="4">
        <v>0</v>
      </c>
      <c r="AN3664" s="4">
        <v>0</v>
      </c>
      <c r="AO3664" s="4">
        <v>-433707</v>
      </c>
      <c r="AP3664" s="4">
        <v>-433707</v>
      </c>
      <c r="AQ3664" s="4">
        <v>0</v>
      </c>
      <c r="AR3664" s="4">
        <v>5515958.4299999997</v>
      </c>
      <c r="AS3664" s="1" t="s">
        <v>52</v>
      </c>
      <c r="AT3664" s="9">
        <f t="shared" si="1613"/>
        <v>43333</v>
      </c>
      <c r="AU3664" s="9">
        <f t="shared" si="1614"/>
        <v>43313</v>
      </c>
      <c r="AV3664" s="9">
        <v>44798</v>
      </c>
      <c r="AW3664" s="11">
        <f t="shared" si="1615"/>
        <v>4.0136986301369859</v>
      </c>
      <c r="AX3664">
        <v>0</v>
      </c>
      <c r="AY3664" s="12">
        <v>0.05</v>
      </c>
      <c r="AZ3664" t="e">
        <f t="shared" si="1616"/>
        <v>#DIV/0!</v>
      </c>
      <c r="BA3664" s="13">
        <f t="shared" si="1617"/>
        <v>5949665.4299999997</v>
      </c>
      <c r="BB3664" s="16" t="s">
        <v>593</v>
      </c>
      <c r="BC3664" s="16" t="s">
        <v>593</v>
      </c>
      <c r="BD3664" s="16" t="s">
        <v>593</v>
      </c>
      <c r="BE3664" s="16" t="s">
        <v>593</v>
      </c>
      <c r="BF3664" s="16" t="s">
        <v>593</v>
      </c>
      <c r="BG3664" s="16" t="s">
        <v>593</v>
      </c>
      <c r="BH3664" s="16" t="s">
        <v>593</v>
      </c>
      <c r="BI3664" s="14">
        <v>0</v>
      </c>
      <c r="BJ3664" s="14">
        <v>0</v>
      </c>
      <c r="BK3664" s="14">
        <v>0</v>
      </c>
      <c r="BL3664" s="8">
        <v>0</v>
      </c>
      <c r="BM3664" s="16" t="s">
        <v>593</v>
      </c>
    </row>
    <row r="3665" spans="1:65" hidden="1">
      <c r="A3665" s="8">
        <v>3663</v>
      </c>
      <c r="B3665" s="1" t="s">
        <v>44</v>
      </c>
      <c r="C3665" s="1">
        <v>1525</v>
      </c>
      <c r="D3665" s="1" t="s">
        <v>569</v>
      </c>
      <c r="E3665" s="1">
        <v>360000003</v>
      </c>
      <c r="F3665" s="1" t="s">
        <v>570</v>
      </c>
      <c r="G3665" s="1" t="s">
        <v>570</v>
      </c>
      <c r="H3665" s="1">
        <v>0</v>
      </c>
      <c r="I3665" s="1" t="s">
        <v>52</v>
      </c>
      <c r="J3665" s="1" t="s">
        <v>49</v>
      </c>
      <c r="K3665" s="1">
        <v>17406001</v>
      </c>
      <c r="L3665" s="1" t="s">
        <v>50</v>
      </c>
      <c r="M3665" s="1" t="s">
        <v>51</v>
      </c>
      <c r="N3665" s="1" t="s">
        <v>64</v>
      </c>
      <c r="O3665" s="1" t="s">
        <v>65</v>
      </c>
      <c r="P3665" s="1" t="s">
        <v>66</v>
      </c>
      <c r="Q3665" s="1" t="s">
        <v>67</v>
      </c>
      <c r="R3665" s="1" t="s">
        <v>68</v>
      </c>
      <c r="S3665" s="1" t="s">
        <v>69</v>
      </c>
      <c r="T3665" s="2">
        <v>43333</v>
      </c>
      <c r="U3665" s="2">
        <v>44105</v>
      </c>
      <c r="V3665" s="1" t="s">
        <v>52</v>
      </c>
      <c r="W3665" s="3">
        <v>1</v>
      </c>
      <c r="X3665" s="1" t="s">
        <v>53</v>
      </c>
      <c r="Y3665" s="4">
        <v>5949665.4299999997</v>
      </c>
      <c r="Z3665" s="4">
        <v>-362945</v>
      </c>
      <c r="AA3665" s="4">
        <v>0</v>
      </c>
      <c r="AB3665" s="4">
        <v>0</v>
      </c>
      <c r="AC3665" s="4">
        <v>0</v>
      </c>
      <c r="AD3665" s="4">
        <v>5949665.4299999997</v>
      </c>
      <c r="AE3665" s="5">
        <v>913</v>
      </c>
      <c r="AF3665" s="1" t="s">
        <v>250</v>
      </c>
      <c r="AG3665" s="1" t="s">
        <v>251</v>
      </c>
      <c r="AH3665" s="1" t="s">
        <v>89</v>
      </c>
      <c r="AI3665" s="1" t="s">
        <v>57</v>
      </c>
      <c r="AJ3665" s="5">
        <v>10950</v>
      </c>
      <c r="AK3665" s="4">
        <v>-70762</v>
      </c>
      <c r="AL3665" s="4">
        <v>0</v>
      </c>
      <c r="AM3665" s="4">
        <v>0</v>
      </c>
      <c r="AN3665" s="4">
        <v>0</v>
      </c>
      <c r="AO3665" s="4">
        <v>-433707</v>
      </c>
      <c r="AP3665" s="4">
        <v>-433707</v>
      </c>
      <c r="AQ3665" s="4">
        <v>0</v>
      </c>
      <c r="AR3665" s="4">
        <v>5515958.4299999997</v>
      </c>
      <c r="AS3665" s="1" t="s">
        <v>52</v>
      </c>
      <c r="AT3665" s="9">
        <f t="shared" si="1613"/>
        <v>43333</v>
      </c>
      <c r="AU3665" s="9">
        <f t="shared" si="1614"/>
        <v>43313</v>
      </c>
      <c r="AV3665" s="9">
        <v>44798</v>
      </c>
      <c r="AW3665" s="11">
        <f t="shared" si="1615"/>
        <v>4.0136986301369859</v>
      </c>
      <c r="AX3665">
        <v>0</v>
      </c>
      <c r="AY3665" s="12">
        <v>0.05</v>
      </c>
      <c r="AZ3665" t="e">
        <f t="shared" si="1616"/>
        <v>#DIV/0!</v>
      </c>
      <c r="BA3665" s="13">
        <f t="shared" si="1617"/>
        <v>5949665.4299999997</v>
      </c>
      <c r="BB3665" s="16" t="s">
        <v>593</v>
      </c>
      <c r="BC3665" s="16" t="s">
        <v>593</v>
      </c>
      <c r="BD3665" s="16" t="s">
        <v>593</v>
      </c>
      <c r="BE3665" s="16" t="s">
        <v>593</v>
      </c>
      <c r="BF3665" s="16" t="s">
        <v>593</v>
      </c>
      <c r="BG3665" s="16" t="s">
        <v>593</v>
      </c>
      <c r="BH3665" s="16" t="s">
        <v>593</v>
      </c>
      <c r="BI3665" s="14">
        <v>0</v>
      </c>
      <c r="BJ3665" s="14">
        <v>0</v>
      </c>
      <c r="BK3665" s="14">
        <v>0</v>
      </c>
      <c r="BL3665" s="8">
        <v>0</v>
      </c>
      <c r="BM3665" s="16" t="s">
        <v>593</v>
      </c>
    </row>
    <row r="3666" spans="1:65" hidden="1">
      <c r="A3666" s="8">
        <v>3664</v>
      </c>
      <c r="B3666" s="1" t="s">
        <v>44</v>
      </c>
      <c r="C3666" s="1">
        <v>1525</v>
      </c>
      <c r="D3666" s="1" t="s">
        <v>569</v>
      </c>
      <c r="E3666" s="1">
        <v>360000004</v>
      </c>
      <c r="F3666" s="1" t="s">
        <v>570</v>
      </c>
      <c r="G3666" s="1" t="s">
        <v>570</v>
      </c>
      <c r="H3666" s="1">
        <v>0</v>
      </c>
      <c r="I3666" s="1" t="s">
        <v>52</v>
      </c>
      <c r="J3666" s="1" t="s">
        <v>49</v>
      </c>
      <c r="K3666" s="1">
        <v>17406001</v>
      </c>
      <c r="L3666" s="1" t="s">
        <v>50</v>
      </c>
      <c r="M3666" s="1" t="s">
        <v>51</v>
      </c>
      <c r="N3666" s="1" t="s">
        <v>64</v>
      </c>
      <c r="O3666" s="1" t="s">
        <v>65</v>
      </c>
      <c r="P3666" s="1" t="s">
        <v>66</v>
      </c>
      <c r="Q3666" s="1" t="s">
        <v>67</v>
      </c>
      <c r="R3666" s="1" t="s">
        <v>68</v>
      </c>
      <c r="S3666" s="1" t="s">
        <v>69</v>
      </c>
      <c r="T3666" s="2">
        <v>43333</v>
      </c>
      <c r="U3666" s="2">
        <v>44105</v>
      </c>
      <c r="V3666" s="1" t="s">
        <v>52</v>
      </c>
      <c r="W3666" s="3">
        <v>1</v>
      </c>
      <c r="X3666" s="1" t="s">
        <v>53</v>
      </c>
      <c r="Y3666" s="4">
        <v>5949665.4299999997</v>
      </c>
      <c r="Z3666" s="4">
        <v>-362945</v>
      </c>
      <c r="AA3666" s="4">
        <v>0</v>
      </c>
      <c r="AB3666" s="4">
        <v>0</v>
      </c>
      <c r="AC3666" s="4">
        <v>0</v>
      </c>
      <c r="AD3666" s="4">
        <v>5949665.4299999997</v>
      </c>
      <c r="AE3666" s="5">
        <v>913</v>
      </c>
      <c r="AF3666" s="1" t="s">
        <v>250</v>
      </c>
      <c r="AG3666" s="1" t="s">
        <v>251</v>
      </c>
      <c r="AH3666" s="1" t="s">
        <v>89</v>
      </c>
      <c r="AI3666" s="1" t="s">
        <v>57</v>
      </c>
      <c r="AJ3666" s="5">
        <v>10950</v>
      </c>
      <c r="AK3666" s="4">
        <v>-70762</v>
      </c>
      <c r="AL3666" s="4">
        <v>0</v>
      </c>
      <c r="AM3666" s="4">
        <v>0</v>
      </c>
      <c r="AN3666" s="4">
        <v>0</v>
      </c>
      <c r="AO3666" s="4">
        <v>-433707</v>
      </c>
      <c r="AP3666" s="4">
        <v>-433707</v>
      </c>
      <c r="AQ3666" s="4">
        <v>0</v>
      </c>
      <c r="AR3666" s="4">
        <v>5515958.4299999997</v>
      </c>
      <c r="AS3666" s="1" t="s">
        <v>52</v>
      </c>
      <c r="AT3666" s="9">
        <f t="shared" si="1613"/>
        <v>43333</v>
      </c>
      <c r="AU3666" s="9">
        <f t="shared" si="1614"/>
        <v>43313</v>
      </c>
      <c r="AV3666" s="9">
        <v>44798</v>
      </c>
      <c r="AW3666" s="11">
        <f t="shared" si="1615"/>
        <v>4.0136986301369859</v>
      </c>
      <c r="AX3666">
        <v>0</v>
      </c>
      <c r="AY3666" s="12">
        <v>0.05</v>
      </c>
      <c r="AZ3666" t="e">
        <f t="shared" si="1616"/>
        <v>#DIV/0!</v>
      </c>
      <c r="BA3666" s="13">
        <f t="shared" si="1617"/>
        <v>5949665.4299999997</v>
      </c>
      <c r="BB3666" s="16" t="s">
        <v>593</v>
      </c>
      <c r="BC3666" s="16" t="s">
        <v>593</v>
      </c>
      <c r="BD3666" s="16" t="s">
        <v>593</v>
      </c>
      <c r="BE3666" s="16" t="s">
        <v>593</v>
      </c>
      <c r="BF3666" s="16" t="s">
        <v>593</v>
      </c>
      <c r="BG3666" s="16" t="s">
        <v>593</v>
      </c>
      <c r="BH3666" s="16" t="s">
        <v>593</v>
      </c>
      <c r="BI3666" s="14">
        <v>0</v>
      </c>
      <c r="BJ3666" s="14">
        <v>0</v>
      </c>
      <c r="BK3666" s="14">
        <v>0</v>
      </c>
      <c r="BL3666" s="8">
        <v>0</v>
      </c>
      <c r="BM3666" s="16" t="s">
        <v>593</v>
      </c>
    </row>
    <row r="3667" spans="1:65" hidden="1">
      <c r="A3667" s="8">
        <v>3665</v>
      </c>
      <c r="B3667" s="1" t="s">
        <v>44</v>
      </c>
      <c r="C3667" s="1">
        <v>1525</v>
      </c>
      <c r="D3667" s="1" t="s">
        <v>569</v>
      </c>
      <c r="E3667" s="1">
        <v>360000005</v>
      </c>
      <c r="F3667" s="1" t="s">
        <v>570</v>
      </c>
      <c r="G3667" s="1" t="s">
        <v>570</v>
      </c>
      <c r="H3667" s="1">
        <v>0</v>
      </c>
      <c r="I3667" s="1" t="s">
        <v>52</v>
      </c>
      <c r="J3667" s="1" t="s">
        <v>49</v>
      </c>
      <c r="K3667" s="1">
        <v>17406001</v>
      </c>
      <c r="L3667" s="1" t="s">
        <v>50</v>
      </c>
      <c r="M3667" s="1" t="s">
        <v>51</v>
      </c>
      <c r="N3667" s="1" t="s">
        <v>64</v>
      </c>
      <c r="O3667" s="1" t="s">
        <v>65</v>
      </c>
      <c r="P3667" s="1" t="s">
        <v>66</v>
      </c>
      <c r="Q3667" s="1" t="s">
        <v>67</v>
      </c>
      <c r="R3667" s="1" t="s">
        <v>68</v>
      </c>
      <c r="S3667" s="1" t="s">
        <v>69</v>
      </c>
      <c r="T3667" s="2">
        <v>43333</v>
      </c>
      <c r="U3667" s="2">
        <v>44105</v>
      </c>
      <c r="V3667" s="1" t="s">
        <v>52</v>
      </c>
      <c r="W3667" s="3">
        <v>1</v>
      </c>
      <c r="X3667" s="1" t="s">
        <v>53</v>
      </c>
      <c r="Y3667" s="4">
        <v>5949665.4299999997</v>
      </c>
      <c r="Z3667" s="4">
        <v>-362945</v>
      </c>
      <c r="AA3667" s="4">
        <v>0</v>
      </c>
      <c r="AB3667" s="4">
        <v>0</v>
      </c>
      <c r="AC3667" s="4">
        <v>0</v>
      </c>
      <c r="AD3667" s="4">
        <v>5949665.4299999997</v>
      </c>
      <c r="AE3667" s="5">
        <v>913</v>
      </c>
      <c r="AF3667" s="1" t="s">
        <v>250</v>
      </c>
      <c r="AG3667" s="1" t="s">
        <v>251</v>
      </c>
      <c r="AH3667" s="1" t="s">
        <v>89</v>
      </c>
      <c r="AI3667" s="1" t="s">
        <v>57</v>
      </c>
      <c r="AJ3667" s="5">
        <v>10950</v>
      </c>
      <c r="AK3667" s="4">
        <v>-70762</v>
      </c>
      <c r="AL3667" s="4">
        <v>0</v>
      </c>
      <c r="AM3667" s="4">
        <v>0</v>
      </c>
      <c r="AN3667" s="4">
        <v>0</v>
      </c>
      <c r="AO3667" s="4">
        <v>-433707</v>
      </c>
      <c r="AP3667" s="4">
        <v>-433707</v>
      </c>
      <c r="AQ3667" s="4">
        <v>0</v>
      </c>
      <c r="AR3667" s="4">
        <v>5515958.4299999997</v>
      </c>
      <c r="AS3667" s="1" t="s">
        <v>52</v>
      </c>
      <c r="AT3667" s="9">
        <f t="shared" si="1613"/>
        <v>43333</v>
      </c>
      <c r="AU3667" s="9">
        <f t="shared" si="1614"/>
        <v>43313</v>
      </c>
      <c r="AV3667" s="9">
        <v>44798</v>
      </c>
      <c r="AW3667" s="11">
        <f t="shared" si="1615"/>
        <v>4.0136986301369859</v>
      </c>
      <c r="AX3667">
        <v>0</v>
      </c>
      <c r="AY3667" s="12">
        <v>0.05</v>
      </c>
      <c r="AZ3667" t="e">
        <f t="shared" si="1616"/>
        <v>#DIV/0!</v>
      </c>
      <c r="BA3667" s="13">
        <f t="shared" si="1617"/>
        <v>5949665.4299999997</v>
      </c>
      <c r="BB3667" s="16" t="s">
        <v>593</v>
      </c>
      <c r="BC3667" s="16" t="s">
        <v>593</v>
      </c>
      <c r="BD3667" s="16" t="s">
        <v>593</v>
      </c>
      <c r="BE3667" s="16" t="s">
        <v>593</v>
      </c>
      <c r="BF3667" s="16" t="s">
        <v>593</v>
      </c>
      <c r="BG3667" s="16" t="s">
        <v>593</v>
      </c>
      <c r="BH3667" s="16" t="s">
        <v>593</v>
      </c>
      <c r="BI3667" s="14">
        <v>0</v>
      </c>
      <c r="BJ3667" s="14">
        <v>0</v>
      </c>
      <c r="BK3667" s="14">
        <v>0</v>
      </c>
      <c r="BL3667" s="8">
        <v>0</v>
      </c>
      <c r="BM3667" s="16" t="s">
        <v>593</v>
      </c>
    </row>
    <row r="3668" spans="1:65" hidden="1">
      <c r="A3668" s="8">
        <v>3666</v>
      </c>
      <c r="B3668" s="1" t="s">
        <v>44</v>
      </c>
      <c r="C3668" s="1">
        <v>1525</v>
      </c>
      <c r="D3668" s="1" t="s">
        <v>569</v>
      </c>
      <c r="E3668" s="1">
        <v>360000006</v>
      </c>
      <c r="F3668" s="1" t="s">
        <v>570</v>
      </c>
      <c r="G3668" s="1" t="s">
        <v>570</v>
      </c>
      <c r="H3668" s="1">
        <v>0</v>
      </c>
      <c r="I3668" s="1" t="s">
        <v>52</v>
      </c>
      <c r="J3668" s="1" t="s">
        <v>49</v>
      </c>
      <c r="K3668" s="1">
        <v>17406001</v>
      </c>
      <c r="L3668" s="1" t="s">
        <v>50</v>
      </c>
      <c r="M3668" s="1" t="s">
        <v>51</v>
      </c>
      <c r="N3668" s="1" t="s">
        <v>64</v>
      </c>
      <c r="O3668" s="1" t="s">
        <v>65</v>
      </c>
      <c r="P3668" s="1" t="s">
        <v>66</v>
      </c>
      <c r="Q3668" s="1" t="s">
        <v>67</v>
      </c>
      <c r="R3668" s="1" t="s">
        <v>68</v>
      </c>
      <c r="S3668" s="1" t="s">
        <v>69</v>
      </c>
      <c r="T3668" s="2">
        <v>43333</v>
      </c>
      <c r="U3668" s="2">
        <v>44105</v>
      </c>
      <c r="V3668" s="1" t="s">
        <v>52</v>
      </c>
      <c r="W3668" s="3">
        <v>1</v>
      </c>
      <c r="X3668" s="1" t="s">
        <v>53</v>
      </c>
      <c r="Y3668" s="4">
        <v>5949665.4299999997</v>
      </c>
      <c r="Z3668" s="4">
        <v>-362945</v>
      </c>
      <c r="AA3668" s="4">
        <v>0</v>
      </c>
      <c r="AB3668" s="4">
        <v>0</v>
      </c>
      <c r="AC3668" s="4">
        <v>0</v>
      </c>
      <c r="AD3668" s="4">
        <v>5949665.4299999997</v>
      </c>
      <c r="AE3668" s="5">
        <v>913</v>
      </c>
      <c r="AF3668" s="1" t="s">
        <v>250</v>
      </c>
      <c r="AG3668" s="1" t="s">
        <v>251</v>
      </c>
      <c r="AH3668" s="1" t="s">
        <v>89</v>
      </c>
      <c r="AI3668" s="1" t="s">
        <v>57</v>
      </c>
      <c r="AJ3668" s="5">
        <v>10950</v>
      </c>
      <c r="AK3668" s="4">
        <v>-70762</v>
      </c>
      <c r="AL3668" s="4">
        <v>0</v>
      </c>
      <c r="AM3668" s="4">
        <v>0</v>
      </c>
      <c r="AN3668" s="4">
        <v>0</v>
      </c>
      <c r="AO3668" s="4">
        <v>-433707</v>
      </c>
      <c r="AP3668" s="4">
        <v>-433707</v>
      </c>
      <c r="AQ3668" s="4">
        <v>0</v>
      </c>
      <c r="AR3668" s="4">
        <v>5515958.4299999997</v>
      </c>
      <c r="AS3668" s="1" t="s">
        <v>52</v>
      </c>
      <c r="AT3668" s="9">
        <f t="shared" si="1613"/>
        <v>43333</v>
      </c>
      <c r="AU3668" s="9">
        <f t="shared" si="1614"/>
        <v>43313</v>
      </c>
      <c r="AV3668" s="9">
        <v>44798</v>
      </c>
      <c r="AW3668" s="11">
        <f t="shared" si="1615"/>
        <v>4.0136986301369859</v>
      </c>
      <c r="AX3668">
        <v>0</v>
      </c>
      <c r="AY3668" s="12">
        <v>0.05</v>
      </c>
      <c r="AZ3668" t="e">
        <f t="shared" si="1616"/>
        <v>#DIV/0!</v>
      </c>
      <c r="BA3668" s="13">
        <f t="shared" si="1617"/>
        <v>5949665.4299999997</v>
      </c>
      <c r="BB3668" s="16" t="s">
        <v>593</v>
      </c>
      <c r="BC3668" s="16" t="s">
        <v>593</v>
      </c>
      <c r="BD3668" s="16" t="s">
        <v>593</v>
      </c>
      <c r="BE3668" s="16" t="s">
        <v>593</v>
      </c>
      <c r="BF3668" s="16" t="s">
        <v>593</v>
      </c>
      <c r="BG3668" s="16" t="s">
        <v>593</v>
      </c>
      <c r="BH3668" s="16" t="s">
        <v>593</v>
      </c>
      <c r="BI3668" s="14">
        <v>0</v>
      </c>
      <c r="BJ3668" s="14">
        <v>0</v>
      </c>
      <c r="BK3668" s="14">
        <v>0</v>
      </c>
      <c r="BL3668" s="8">
        <v>0</v>
      </c>
      <c r="BM3668" s="16" t="s">
        <v>593</v>
      </c>
    </row>
    <row r="3669" spans="1:65" hidden="1">
      <c r="A3669" s="8">
        <v>3667</v>
      </c>
      <c r="B3669" s="1" t="s">
        <v>44</v>
      </c>
      <c r="C3669" s="1">
        <v>1525</v>
      </c>
      <c r="D3669" s="1" t="s">
        <v>569</v>
      </c>
      <c r="E3669" s="1">
        <v>360000007</v>
      </c>
      <c r="F3669" s="1" t="s">
        <v>570</v>
      </c>
      <c r="G3669" s="1" t="s">
        <v>570</v>
      </c>
      <c r="H3669" s="1">
        <v>0</v>
      </c>
      <c r="I3669" s="1" t="s">
        <v>52</v>
      </c>
      <c r="J3669" s="1" t="s">
        <v>49</v>
      </c>
      <c r="K3669" s="1">
        <v>17406001</v>
      </c>
      <c r="L3669" s="1" t="s">
        <v>50</v>
      </c>
      <c r="M3669" s="1" t="s">
        <v>51</v>
      </c>
      <c r="N3669" s="1" t="s">
        <v>64</v>
      </c>
      <c r="O3669" s="1" t="s">
        <v>65</v>
      </c>
      <c r="P3669" s="1" t="s">
        <v>66</v>
      </c>
      <c r="Q3669" s="1" t="s">
        <v>67</v>
      </c>
      <c r="R3669" s="1" t="s">
        <v>68</v>
      </c>
      <c r="S3669" s="1" t="s">
        <v>69</v>
      </c>
      <c r="T3669" s="2">
        <v>43333</v>
      </c>
      <c r="U3669" s="2">
        <v>44105</v>
      </c>
      <c r="V3669" s="1" t="s">
        <v>52</v>
      </c>
      <c r="W3669" s="3">
        <v>1</v>
      </c>
      <c r="X3669" s="1" t="s">
        <v>53</v>
      </c>
      <c r="Y3669" s="4">
        <v>5949665.4299999997</v>
      </c>
      <c r="Z3669" s="4">
        <v>-362945</v>
      </c>
      <c r="AA3669" s="4">
        <v>0</v>
      </c>
      <c r="AB3669" s="4">
        <v>0</v>
      </c>
      <c r="AC3669" s="4">
        <v>0</v>
      </c>
      <c r="AD3669" s="4">
        <v>5949665.4299999997</v>
      </c>
      <c r="AE3669" s="5">
        <v>913</v>
      </c>
      <c r="AF3669" s="1" t="s">
        <v>250</v>
      </c>
      <c r="AG3669" s="1" t="s">
        <v>251</v>
      </c>
      <c r="AH3669" s="1" t="s">
        <v>89</v>
      </c>
      <c r="AI3669" s="1" t="s">
        <v>57</v>
      </c>
      <c r="AJ3669" s="5">
        <v>10950</v>
      </c>
      <c r="AK3669" s="4">
        <v>-70762</v>
      </c>
      <c r="AL3669" s="4">
        <v>0</v>
      </c>
      <c r="AM3669" s="4">
        <v>0</v>
      </c>
      <c r="AN3669" s="4">
        <v>0</v>
      </c>
      <c r="AO3669" s="4">
        <v>-433707</v>
      </c>
      <c r="AP3669" s="4">
        <v>-433707</v>
      </c>
      <c r="AQ3669" s="4">
        <v>0</v>
      </c>
      <c r="AR3669" s="4">
        <v>5515958.4299999997</v>
      </c>
      <c r="AS3669" s="1" t="s">
        <v>52</v>
      </c>
      <c r="AT3669" s="9">
        <f t="shared" si="1613"/>
        <v>43333</v>
      </c>
      <c r="AU3669" s="9">
        <f t="shared" si="1614"/>
        <v>43313</v>
      </c>
      <c r="AV3669" s="9">
        <v>44798</v>
      </c>
      <c r="AW3669" s="11">
        <f t="shared" si="1615"/>
        <v>4.0136986301369859</v>
      </c>
      <c r="AX3669">
        <v>0</v>
      </c>
      <c r="AY3669" s="12">
        <v>0.05</v>
      </c>
      <c r="AZ3669" t="e">
        <f t="shared" si="1616"/>
        <v>#DIV/0!</v>
      </c>
      <c r="BA3669" s="13">
        <f t="shared" si="1617"/>
        <v>5949665.4299999997</v>
      </c>
      <c r="BB3669" s="16" t="s">
        <v>593</v>
      </c>
      <c r="BC3669" s="16" t="s">
        <v>593</v>
      </c>
      <c r="BD3669" s="16" t="s">
        <v>593</v>
      </c>
      <c r="BE3669" s="16" t="s">
        <v>593</v>
      </c>
      <c r="BF3669" s="16" t="s">
        <v>593</v>
      </c>
      <c r="BG3669" s="16" t="s">
        <v>593</v>
      </c>
      <c r="BH3669" s="16" t="s">
        <v>593</v>
      </c>
      <c r="BI3669" s="14">
        <v>0</v>
      </c>
      <c r="BJ3669" s="14">
        <v>0</v>
      </c>
      <c r="BK3669" s="14">
        <v>0</v>
      </c>
      <c r="BL3669" s="8">
        <v>0</v>
      </c>
      <c r="BM3669" s="16" t="s">
        <v>593</v>
      </c>
    </row>
    <row r="3670" spans="1:65" hidden="1">
      <c r="A3670" s="8">
        <v>3668</v>
      </c>
      <c r="B3670" s="1" t="s">
        <v>44</v>
      </c>
      <c r="C3670" s="1">
        <v>1525</v>
      </c>
      <c r="D3670" s="1" t="s">
        <v>569</v>
      </c>
      <c r="E3670" s="1">
        <v>360000008</v>
      </c>
      <c r="F3670" s="1" t="s">
        <v>570</v>
      </c>
      <c r="G3670" s="1" t="s">
        <v>570</v>
      </c>
      <c r="H3670" s="1">
        <v>0</v>
      </c>
      <c r="I3670" s="1" t="s">
        <v>52</v>
      </c>
      <c r="J3670" s="1" t="s">
        <v>49</v>
      </c>
      <c r="K3670" s="1">
        <v>17406001</v>
      </c>
      <c r="L3670" s="1" t="s">
        <v>50</v>
      </c>
      <c r="M3670" s="1" t="s">
        <v>51</v>
      </c>
      <c r="N3670" s="1" t="s">
        <v>64</v>
      </c>
      <c r="O3670" s="1" t="s">
        <v>65</v>
      </c>
      <c r="P3670" s="1" t="s">
        <v>66</v>
      </c>
      <c r="Q3670" s="1" t="s">
        <v>67</v>
      </c>
      <c r="R3670" s="1" t="s">
        <v>68</v>
      </c>
      <c r="S3670" s="1" t="s">
        <v>69</v>
      </c>
      <c r="T3670" s="2">
        <v>43333</v>
      </c>
      <c r="U3670" s="2">
        <v>44105</v>
      </c>
      <c r="V3670" s="1" t="s">
        <v>52</v>
      </c>
      <c r="W3670" s="3">
        <v>1</v>
      </c>
      <c r="X3670" s="1" t="s">
        <v>53</v>
      </c>
      <c r="Y3670" s="4">
        <v>5949665.4299999997</v>
      </c>
      <c r="Z3670" s="4">
        <v>-362945</v>
      </c>
      <c r="AA3670" s="4">
        <v>0</v>
      </c>
      <c r="AB3670" s="4">
        <v>0</v>
      </c>
      <c r="AC3670" s="4">
        <v>0</v>
      </c>
      <c r="AD3670" s="4">
        <v>5949665.4299999997</v>
      </c>
      <c r="AE3670" s="5">
        <v>913</v>
      </c>
      <c r="AF3670" s="1" t="s">
        <v>250</v>
      </c>
      <c r="AG3670" s="1" t="s">
        <v>251</v>
      </c>
      <c r="AH3670" s="1" t="s">
        <v>89</v>
      </c>
      <c r="AI3670" s="1" t="s">
        <v>57</v>
      </c>
      <c r="AJ3670" s="5">
        <v>10950</v>
      </c>
      <c r="AK3670" s="4">
        <v>-70762</v>
      </c>
      <c r="AL3670" s="4">
        <v>0</v>
      </c>
      <c r="AM3670" s="4">
        <v>0</v>
      </c>
      <c r="AN3670" s="4">
        <v>0</v>
      </c>
      <c r="AO3670" s="4">
        <v>-433707</v>
      </c>
      <c r="AP3670" s="4">
        <v>-433707</v>
      </c>
      <c r="AQ3670" s="4">
        <v>0</v>
      </c>
      <c r="AR3670" s="4">
        <v>5515958.4299999997</v>
      </c>
      <c r="AS3670" s="1" t="s">
        <v>52</v>
      </c>
      <c r="AT3670" s="9">
        <f t="shared" si="1613"/>
        <v>43333</v>
      </c>
      <c r="AU3670" s="9">
        <f t="shared" si="1614"/>
        <v>43313</v>
      </c>
      <c r="AV3670" s="9">
        <v>44798</v>
      </c>
      <c r="AW3670" s="11">
        <f t="shared" si="1615"/>
        <v>4.0136986301369859</v>
      </c>
      <c r="AX3670">
        <v>0</v>
      </c>
      <c r="AY3670" s="12">
        <v>0.05</v>
      </c>
      <c r="AZ3670" t="e">
        <f t="shared" si="1616"/>
        <v>#DIV/0!</v>
      </c>
      <c r="BA3670" s="13">
        <f t="shared" si="1617"/>
        <v>5949665.4299999997</v>
      </c>
      <c r="BB3670" s="16" t="s">
        <v>593</v>
      </c>
      <c r="BC3670" s="16" t="s">
        <v>593</v>
      </c>
      <c r="BD3670" s="16" t="s">
        <v>593</v>
      </c>
      <c r="BE3670" s="16" t="s">
        <v>593</v>
      </c>
      <c r="BF3670" s="16" t="s">
        <v>593</v>
      </c>
      <c r="BG3670" s="16" t="s">
        <v>593</v>
      </c>
      <c r="BH3670" s="16" t="s">
        <v>593</v>
      </c>
      <c r="BI3670" s="14">
        <v>0</v>
      </c>
      <c r="BJ3670" s="14">
        <v>0</v>
      </c>
      <c r="BK3670" s="14">
        <v>0</v>
      </c>
      <c r="BL3670" s="8">
        <v>0</v>
      </c>
      <c r="BM3670" s="16" t="s">
        <v>593</v>
      </c>
    </row>
    <row r="3671" spans="1:65" hidden="1">
      <c r="A3671" s="8">
        <v>3669</v>
      </c>
      <c r="B3671" s="1" t="s">
        <v>44</v>
      </c>
      <c r="C3671" s="1">
        <v>1525</v>
      </c>
      <c r="D3671" s="1" t="s">
        <v>569</v>
      </c>
      <c r="E3671" s="1">
        <v>360000009</v>
      </c>
      <c r="F3671" s="1" t="s">
        <v>570</v>
      </c>
      <c r="G3671" s="1" t="s">
        <v>570</v>
      </c>
      <c r="H3671" s="1">
        <v>0</v>
      </c>
      <c r="I3671" s="1" t="s">
        <v>52</v>
      </c>
      <c r="J3671" s="1" t="s">
        <v>49</v>
      </c>
      <c r="K3671" s="1">
        <v>17406001</v>
      </c>
      <c r="L3671" s="1" t="s">
        <v>50</v>
      </c>
      <c r="M3671" s="1" t="s">
        <v>51</v>
      </c>
      <c r="N3671" s="1" t="s">
        <v>64</v>
      </c>
      <c r="O3671" s="1" t="s">
        <v>65</v>
      </c>
      <c r="P3671" s="1" t="s">
        <v>66</v>
      </c>
      <c r="Q3671" s="1" t="s">
        <v>67</v>
      </c>
      <c r="R3671" s="1" t="s">
        <v>68</v>
      </c>
      <c r="S3671" s="1" t="s">
        <v>69</v>
      </c>
      <c r="T3671" s="2">
        <v>43333</v>
      </c>
      <c r="U3671" s="2">
        <v>44105</v>
      </c>
      <c r="V3671" s="1" t="s">
        <v>52</v>
      </c>
      <c r="W3671" s="3">
        <v>1</v>
      </c>
      <c r="X3671" s="1" t="s">
        <v>53</v>
      </c>
      <c r="Y3671" s="4">
        <v>5949665.4299999997</v>
      </c>
      <c r="Z3671" s="4">
        <v>-362945</v>
      </c>
      <c r="AA3671" s="4">
        <v>0</v>
      </c>
      <c r="AB3671" s="4">
        <v>0</v>
      </c>
      <c r="AC3671" s="4">
        <v>0</v>
      </c>
      <c r="AD3671" s="4">
        <v>5949665.4299999997</v>
      </c>
      <c r="AE3671" s="5">
        <v>913</v>
      </c>
      <c r="AF3671" s="1" t="s">
        <v>250</v>
      </c>
      <c r="AG3671" s="1" t="s">
        <v>251</v>
      </c>
      <c r="AH3671" s="1" t="s">
        <v>89</v>
      </c>
      <c r="AI3671" s="1" t="s">
        <v>57</v>
      </c>
      <c r="AJ3671" s="5">
        <v>10950</v>
      </c>
      <c r="AK3671" s="4">
        <v>-70762</v>
      </c>
      <c r="AL3671" s="4">
        <v>0</v>
      </c>
      <c r="AM3671" s="4">
        <v>0</v>
      </c>
      <c r="AN3671" s="4">
        <v>0</v>
      </c>
      <c r="AO3671" s="4">
        <v>-433707</v>
      </c>
      <c r="AP3671" s="4">
        <v>-433707</v>
      </c>
      <c r="AQ3671" s="4">
        <v>0</v>
      </c>
      <c r="AR3671" s="4">
        <v>5515958.4299999997</v>
      </c>
      <c r="AS3671" s="1" t="s">
        <v>52</v>
      </c>
      <c r="AT3671" s="9">
        <f t="shared" si="1613"/>
        <v>43333</v>
      </c>
      <c r="AU3671" s="9">
        <f t="shared" si="1614"/>
        <v>43313</v>
      </c>
      <c r="AV3671" s="9">
        <v>44798</v>
      </c>
      <c r="AW3671" s="11">
        <f t="shared" si="1615"/>
        <v>4.0136986301369859</v>
      </c>
      <c r="AX3671">
        <v>0</v>
      </c>
      <c r="AY3671" s="12">
        <v>0.05</v>
      </c>
      <c r="AZ3671" t="e">
        <f t="shared" si="1616"/>
        <v>#DIV/0!</v>
      </c>
      <c r="BA3671" s="13">
        <f t="shared" si="1617"/>
        <v>5949665.4299999997</v>
      </c>
      <c r="BB3671" s="16" t="s">
        <v>593</v>
      </c>
      <c r="BC3671" s="16" t="s">
        <v>593</v>
      </c>
      <c r="BD3671" s="16" t="s">
        <v>593</v>
      </c>
      <c r="BE3671" s="16" t="s">
        <v>593</v>
      </c>
      <c r="BF3671" s="16" t="s">
        <v>593</v>
      </c>
      <c r="BG3671" s="16" t="s">
        <v>593</v>
      </c>
      <c r="BH3671" s="16" t="s">
        <v>593</v>
      </c>
      <c r="BI3671" s="14">
        <v>0</v>
      </c>
      <c r="BJ3671" s="14">
        <v>0</v>
      </c>
      <c r="BK3671" s="14">
        <v>0</v>
      </c>
      <c r="BL3671" s="8">
        <v>0</v>
      </c>
      <c r="BM3671" s="16" t="s">
        <v>593</v>
      </c>
    </row>
    <row r="3672" spans="1:65" hidden="1">
      <c r="A3672" s="8">
        <v>3670</v>
      </c>
      <c r="B3672" s="1" t="s">
        <v>44</v>
      </c>
      <c r="C3672" s="1">
        <v>1525</v>
      </c>
      <c r="D3672" s="1" t="s">
        <v>569</v>
      </c>
      <c r="E3672" s="1">
        <v>360000010</v>
      </c>
      <c r="F3672" s="1" t="s">
        <v>570</v>
      </c>
      <c r="G3672" s="1" t="s">
        <v>570</v>
      </c>
      <c r="H3672" s="1">
        <v>0</v>
      </c>
      <c r="I3672" s="1" t="s">
        <v>52</v>
      </c>
      <c r="J3672" s="1" t="s">
        <v>49</v>
      </c>
      <c r="K3672" s="1">
        <v>17406001</v>
      </c>
      <c r="L3672" s="1" t="s">
        <v>50</v>
      </c>
      <c r="M3672" s="1" t="s">
        <v>51</v>
      </c>
      <c r="N3672" s="1" t="s">
        <v>64</v>
      </c>
      <c r="O3672" s="1" t="s">
        <v>65</v>
      </c>
      <c r="P3672" s="1" t="s">
        <v>66</v>
      </c>
      <c r="Q3672" s="1" t="s">
        <v>67</v>
      </c>
      <c r="R3672" s="1" t="s">
        <v>68</v>
      </c>
      <c r="S3672" s="1" t="s">
        <v>69</v>
      </c>
      <c r="T3672" s="2">
        <v>43333</v>
      </c>
      <c r="U3672" s="2">
        <v>44105</v>
      </c>
      <c r="V3672" s="1" t="s">
        <v>52</v>
      </c>
      <c r="W3672" s="3">
        <v>1</v>
      </c>
      <c r="X3672" s="1" t="s">
        <v>53</v>
      </c>
      <c r="Y3672" s="4">
        <v>5949665.4299999997</v>
      </c>
      <c r="Z3672" s="4">
        <v>-362945</v>
      </c>
      <c r="AA3672" s="4">
        <v>0</v>
      </c>
      <c r="AB3672" s="4">
        <v>0</v>
      </c>
      <c r="AC3672" s="4">
        <v>0</v>
      </c>
      <c r="AD3672" s="4">
        <v>5949665.4299999997</v>
      </c>
      <c r="AE3672" s="5">
        <v>913</v>
      </c>
      <c r="AF3672" s="1" t="s">
        <v>250</v>
      </c>
      <c r="AG3672" s="1" t="s">
        <v>251</v>
      </c>
      <c r="AH3672" s="1" t="s">
        <v>89</v>
      </c>
      <c r="AI3672" s="1" t="s">
        <v>57</v>
      </c>
      <c r="AJ3672" s="5">
        <v>10950</v>
      </c>
      <c r="AK3672" s="4">
        <v>-70762</v>
      </c>
      <c r="AL3672" s="4">
        <v>0</v>
      </c>
      <c r="AM3672" s="4">
        <v>0</v>
      </c>
      <c r="AN3672" s="4">
        <v>0</v>
      </c>
      <c r="AO3672" s="4">
        <v>-433707</v>
      </c>
      <c r="AP3672" s="4">
        <v>-433707</v>
      </c>
      <c r="AQ3672" s="4">
        <v>0</v>
      </c>
      <c r="AR3672" s="4">
        <v>5515958.4299999997</v>
      </c>
      <c r="AS3672" s="1" t="s">
        <v>52</v>
      </c>
      <c r="AT3672" s="9">
        <f t="shared" si="1613"/>
        <v>43333</v>
      </c>
      <c r="AU3672" s="9">
        <f t="shared" si="1614"/>
        <v>43313</v>
      </c>
      <c r="AV3672" s="9">
        <v>44798</v>
      </c>
      <c r="AW3672" s="11">
        <f t="shared" si="1615"/>
        <v>4.0136986301369859</v>
      </c>
      <c r="AX3672">
        <v>0</v>
      </c>
      <c r="AY3672" s="12">
        <v>0.05</v>
      </c>
      <c r="AZ3672" t="e">
        <f t="shared" si="1616"/>
        <v>#DIV/0!</v>
      </c>
      <c r="BA3672" s="13">
        <f t="shared" si="1617"/>
        <v>5949665.4299999997</v>
      </c>
      <c r="BB3672" s="16" t="s">
        <v>593</v>
      </c>
      <c r="BC3672" s="16" t="s">
        <v>593</v>
      </c>
      <c r="BD3672" s="16" t="s">
        <v>593</v>
      </c>
      <c r="BE3672" s="16" t="s">
        <v>593</v>
      </c>
      <c r="BF3672" s="16" t="s">
        <v>593</v>
      </c>
      <c r="BG3672" s="16" t="s">
        <v>593</v>
      </c>
      <c r="BH3672" s="16" t="s">
        <v>593</v>
      </c>
      <c r="BI3672" s="14">
        <v>0</v>
      </c>
      <c r="BJ3672" s="14">
        <v>0</v>
      </c>
      <c r="BK3672" s="14">
        <v>0</v>
      </c>
      <c r="BL3672" s="8">
        <v>0</v>
      </c>
      <c r="BM3672" s="16" t="s">
        <v>593</v>
      </c>
    </row>
    <row r="3673" spans="1:65" hidden="1">
      <c r="A3673" s="8">
        <v>3671</v>
      </c>
      <c r="B3673" s="1" t="s">
        <v>44</v>
      </c>
      <c r="C3673" s="1">
        <v>1525</v>
      </c>
      <c r="D3673" s="1" t="s">
        <v>569</v>
      </c>
      <c r="E3673" s="1">
        <v>360000011</v>
      </c>
      <c r="F3673" s="1" t="s">
        <v>570</v>
      </c>
      <c r="G3673" s="1" t="s">
        <v>570</v>
      </c>
      <c r="H3673" s="1">
        <v>0</v>
      </c>
      <c r="I3673" s="1" t="s">
        <v>52</v>
      </c>
      <c r="J3673" s="1" t="s">
        <v>49</v>
      </c>
      <c r="K3673" s="1">
        <v>17406001</v>
      </c>
      <c r="L3673" s="1" t="s">
        <v>50</v>
      </c>
      <c r="M3673" s="1" t="s">
        <v>51</v>
      </c>
      <c r="N3673" s="1" t="s">
        <v>64</v>
      </c>
      <c r="O3673" s="1" t="s">
        <v>65</v>
      </c>
      <c r="P3673" s="1" t="s">
        <v>66</v>
      </c>
      <c r="Q3673" s="1" t="s">
        <v>67</v>
      </c>
      <c r="R3673" s="1" t="s">
        <v>68</v>
      </c>
      <c r="S3673" s="1" t="s">
        <v>69</v>
      </c>
      <c r="T3673" s="2">
        <v>43333</v>
      </c>
      <c r="U3673" s="2">
        <v>44105</v>
      </c>
      <c r="V3673" s="1" t="s">
        <v>52</v>
      </c>
      <c r="W3673" s="3">
        <v>1</v>
      </c>
      <c r="X3673" s="1" t="s">
        <v>53</v>
      </c>
      <c r="Y3673" s="4">
        <v>5949665.4299999997</v>
      </c>
      <c r="Z3673" s="4">
        <v>-362945</v>
      </c>
      <c r="AA3673" s="4">
        <v>0</v>
      </c>
      <c r="AB3673" s="4">
        <v>0</v>
      </c>
      <c r="AC3673" s="4">
        <v>0</v>
      </c>
      <c r="AD3673" s="4">
        <v>5949665.4299999997</v>
      </c>
      <c r="AE3673" s="5">
        <v>913</v>
      </c>
      <c r="AF3673" s="1" t="s">
        <v>250</v>
      </c>
      <c r="AG3673" s="1" t="s">
        <v>251</v>
      </c>
      <c r="AH3673" s="1" t="s">
        <v>89</v>
      </c>
      <c r="AI3673" s="1" t="s">
        <v>57</v>
      </c>
      <c r="AJ3673" s="5">
        <v>10950</v>
      </c>
      <c r="AK3673" s="4">
        <v>-70762</v>
      </c>
      <c r="AL3673" s="4">
        <v>0</v>
      </c>
      <c r="AM3673" s="4">
        <v>0</v>
      </c>
      <c r="AN3673" s="4">
        <v>0</v>
      </c>
      <c r="AO3673" s="4">
        <v>-433707</v>
      </c>
      <c r="AP3673" s="4">
        <v>-433707</v>
      </c>
      <c r="AQ3673" s="4">
        <v>0</v>
      </c>
      <c r="AR3673" s="4">
        <v>5515958.4299999997</v>
      </c>
      <c r="AS3673" s="1" t="s">
        <v>52</v>
      </c>
      <c r="AT3673" s="9">
        <f t="shared" si="1613"/>
        <v>43333</v>
      </c>
      <c r="AU3673" s="9">
        <f t="shared" si="1614"/>
        <v>43313</v>
      </c>
      <c r="AV3673" s="9">
        <v>44798</v>
      </c>
      <c r="AW3673" s="11">
        <f t="shared" si="1615"/>
        <v>4.0136986301369859</v>
      </c>
      <c r="AX3673">
        <v>0</v>
      </c>
      <c r="AY3673" s="12">
        <v>0.05</v>
      </c>
      <c r="AZ3673" t="e">
        <f t="shared" si="1616"/>
        <v>#DIV/0!</v>
      </c>
      <c r="BA3673" s="13">
        <f t="shared" si="1617"/>
        <v>5949665.4299999997</v>
      </c>
      <c r="BB3673" s="16" t="s">
        <v>593</v>
      </c>
      <c r="BC3673" s="16" t="s">
        <v>593</v>
      </c>
      <c r="BD3673" s="16" t="s">
        <v>593</v>
      </c>
      <c r="BE3673" s="16" t="s">
        <v>593</v>
      </c>
      <c r="BF3673" s="16" t="s">
        <v>593</v>
      </c>
      <c r="BG3673" s="16" t="s">
        <v>593</v>
      </c>
      <c r="BH3673" s="16" t="s">
        <v>593</v>
      </c>
      <c r="BI3673" s="14">
        <v>0</v>
      </c>
      <c r="BJ3673" s="14">
        <v>0</v>
      </c>
      <c r="BK3673" s="14">
        <v>0</v>
      </c>
      <c r="BL3673" s="8">
        <v>0</v>
      </c>
      <c r="BM3673" s="16" t="s">
        <v>593</v>
      </c>
    </row>
    <row r="3674" spans="1:65" hidden="1">
      <c r="A3674" s="8">
        <v>3672</v>
      </c>
      <c r="B3674" s="1" t="s">
        <v>44</v>
      </c>
      <c r="C3674" s="1">
        <v>1525</v>
      </c>
      <c r="D3674" s="1" t="s">
        <v>569</v>
      </c>
      <c r="E3674" s="1">
        <v>360000012</v>
      </c>
      <c r="F3674" s="1" t="s">
        <v>570</v>
      </c>
      <c r="G3674" s="1" t="s">
        <v>570</v>
      </c>
      <c r="H3674" s="1">
        <v>0</v>
      </c>
      <c r="I3674" s="1" t="s">
        <v>52</v>
      </c>
      <c r="J3674" s="1" t="s">
        <v>49</v>
      </c>
      <c r="K3674" s="1">
        <v>17406001</v>
      </c>
      <c r="L3674" s="1" t="s">
        <v>50</v>
      </c>
      <c r="M3674" s="1" t="s">
        <v>51</v>
      </c>
      <c r="N3674" s="1" t="s">
        <v>64</v>
      </c>
      <c r="O3674" s="1" t="s">
        <v>65</v>
      </c>
      <c r="P3674" s="1" t="s">
        <v>66</v>
      </c>
      <c r="Q3674" s="1" t="s">
        <v>67</v>
      </c>
      <c r="R3674" s="1" t="s">
        <v>68</v>
      </c>
      <c r="S3674" s="1" t="s">
        <v>69</v>
      </c>
      <c r="T3674" s="2">
        <v>43333</v>
      </c>
      <c r="U3674" s="2">
        <v>44105</v>
      </c>
      <c r="V3674" s="1" t="s">
        <v>52</v>
      </c>
      <c r="W3674" s="3">
        <v>1</v>
      </c>
      <c r="X3674" s="1" t="s">
        <v>53</v>
      </c>
      <c r="Y3674" s="4">
        <v>5949665.4299999997</v>
      </c>
      <c r="Z3674" s="4">
        <v>-362945</v>
      </c>
      <c r="AA3674" s="4">
        <v>0</v>
      </c>
      <c r="AB3674" s="4">
        <v>0</v>
      </c>
      <c r="AC3674" s="4">
        <v>0</v>
      </c>
      <c r="AD3674" s="4">
        <v>5949665.4299999997</v>
      </c>
      <c r="AE3674" s="5">
        <v>913</v>
      </c>
      <c r="AF3674" s="1" t="s">
        <v>250</v>
      </c>
      <c r="AG3674" s="1" t="s">
        <v>251</v>
      </c>
      <c r="AH3674" s="1" t="s">
        <v>89</v>
      </c>
      <c r="AI3674" s="1" t="s">
        <v>57</v>
      </c>
      <c r="AJ3674" s="5">
        <v>10950</v>
      </c>
      <c r="AK3674" s="4">
        <v>-70762</v>
      </c>
      <c r="AL3674" s="4">
        <v>0</v>
      </c>
      <c r="AM3674" s="4">
        <v>0</v>
      </c>
      <c r="AN3674" s="4">
        <v>0</v>
      </c>
      <c r="AO3674" s="4">
        <v>-433707</v>
      </c>
      <c r="AP3674" s="4">
        <v>-433707</v>
      </c>
      <c r="AQ3674" s="4">
        <v>0</v>
      </c>
      <c r="AR3674" s="4">
        <v>5515958.4299999997</v>
      </c>
      <c r="AS3674" s="1" t="s">
        <v>52</v>
      </c>
      <c r="AT3674" s="9">
        <f t="shared" si="1613"/>
        <v>43333</v>
      </c>
      <c r="AU3674" s="9">
        <f t="shared" si="1614"/>
        <v>43313</v>
      </c>
      <c r="AV3674" s="9">
        <v>44798</v>
      </c>
      <c r="AW3674" s="11">
        <f t="shared" si="1615"/>
        <v>4.0136986301369859</v>
      </c>
      <c r="AX3674">
        <v>0</v>
      </c>
      <c r="AY3674" s="12">
        <v>0.05</v>
      </c>
      <c r="AZ3674" t="e">
        <f t="shared" si="1616"/>
        <v>#DIV/0!</v>
      </c>
      <c r="BA3674" s="13">
        <f t="shared" si="1617"/>
        <v>5949665.4299999997</v>
      </c>
      <c r="BB3674" s="16" t="s">
        <v>593</v>
      </c>
      <c r="BC3674" s="16" t="s">
        <v>593</v>
      </c>
      <c r="BD3674" s="16" t="s">
        <v>593</v>
      </c>
      <c r="BE3674" s="16" t="s">
        <v>593</v>
      </c>
      <c r="BF3674" s="16" t="s">
        <v>593</v>
      </c>
      <c r="BG3674" s="16" t="s">
        <v>593</v>
      </c>
      <c r="BH3674" s="16" t="s">
        <v>593</v>
      </c>
      <c r="BI3674" s="14">
        <v>0</v>
      </c>
      <c r="BJ3674" s="14">
        <v>0</v>
      </c>
      <c r="BK3674" s="14">
        <v>0</v>
      </c>
      <c r="BL3674" s="8">
        <v>0</v>
      </c>
      <c r="BM3674" s="16" t="s">
        <v>593</v>
      </c>
    </row>
    <row r="3675" spans="1:65" hidden="1">
      <c r="A3675" s="8">
        <v>3673</v>
      </c>
      <c r="B3675" s="1" t="s">
        <v>44</v>
      </c>
      <c r="C3675" s="1">
        <v>1525</v>
      </c>
      <c r="D3675" s="1" t="s">
        <v>569</v>
      </c>
      <c r="E3675" s="1">
        <v>360000013</v>
      </c>
      <c r="F3675" s="1" t="s">
        <v>570</v>
      </c>
      <c r="G3675" s="1" t="s">
        <v>570</v>
      </c>
      <c r="H3675" s="1">
        <v>0</v>
      </c>
      <c r="I3675" s="1" t="s">
        <v>52</v>
      </c>
      <c r="J3675" s="1" t="s">
        <v>49</v>
      </c>
      <c r="K3675" s="1">
        <v>17406001</v>
      </c>
      <c r="L3675" s="1" t="s">
        <v>50</v>
      </c>
      <c r="M3675" s="1" t="s">
        <v>51</v>
      </c>
      <c r="N3675" s="1" t="s">
        <v>64</v>
      </c>
      <c r="O3675" s="1" t="s">
        <v>65</v>
      </c>
      <c r="P3675" s="1" t="s">
        <v>66</v>
      </c>
      <c r="Q3675" s="1" t="s">
        <v>67</v>
      </c>
      <c r="R3675" s="1" t="s">
        <v>68</v>
      </c>
      <c r="S3675" s="1" t="s">
        <v>69</v>
      </c>
      <c r="T3675" s="2">
        <v>43333</v>
      </c>
      <c r="U3675" s="2">
        <v>44105</v>
      </c>
      <c r="V3675" s="1" t="s">
        <v>52</v>
      </c>
      <c r="W3675" s="3">
        <v>1</v>
      </c>
      <c r="X3675" s="1" t="s">
        <v>53</v>
      </c>
      <c r="Y3675" s="4">
        <v>5949665.4299999997</v>
      </c>
      <c r="Z3675" s="4">
        <v>-362945</v>
      </c>
      <c r="AA3675" s="4">
        <v>0</v>
      </c>
      <c r="AB3675" s="4">
        <v>0</v>
      </c>
      <c r="AC3675" s="4">
        <v>0</v>
      </c>
      <c r="AD3675" s="4">
        <v>5949665.4299999997</v>
      </c>
      <c r="AE3675" s="5">
        <v>913</v>
      </c>
      <c r="AF3675" s="1" t="s">
        <v>250</v>
      </c>
      <c r="AG3675" s="1" t="s">
        <v>251</v>
      </c>
      <c r="AH3675" s="1" t="s">
        <v>89</v>
      </c>
      <c r="AI3675" s="1" t="s">
        <v>57</v>
      </c>
      <c r="AJ3675" s="5">
        <v>10950</v>
      </c>
      <c r="AK3675" s="4">
        <v>-70762</v>
      </c>
      <c r="AL3675" s="4">
        <v>0</v>
      </c>
      <c r="AM3675" s="4">
        <v>0</v>
      </c>
      <c r="AN3675" s="4">
        <v>0</v>
      </c>
      <c r="AO3675" s="4">
        <v>-433707</v>
      </c>
      <c r="AP3675" s="4">
        <v>-433707</v>
      </c>
      <c r="AQ3675" s="4">
        <v>0</v>
      </c>
      <c r="AR3675" s="4">
        <v>5515958.4299999997</v>
      </c>
      <c r="AS3675" s="1" t="s">
        <v>52</v>
      </c>
      <c r="AT3675" s="9">
        <f t="shared" si="1613"/>
        <v>43333</v>
      </c>
      <c r="AU3675" s="9">
        <f t="shared" si="1614"/>
        <v>43313</v>
      </c>
      <c r="AV3675" s="9">
        <v>44798</v>
      </c>
      <c r="AW3675" s="11">
        <f t="shared" si="1615"/>
        <v>4.0136986301369859</v>
      </c>
      <c r="AX3675">
        <v>0</v>
      </c>
      <c r="AY3675" s="12">
        <v>0.05</v>
      </c>
      <c r="AZ3675" t="e">
        <f t="shared" si="1616"/>
        <v>#DIV/0!</v>
      </c>
      <c r="BA3675" s="13">
        <f t="shared" si="1617"/>
        <v>5949665.4299999997</v>
      </c>
      <c r="BB3675" s="16" t="s">
        <v>593</v>
      </c>
      <c r="BC3675" s="16" t="s">
        <v>593</v>
      </c>
      <c r="BD3675" s="16" t="s">
        <v>593</v>
      </c>
      <c r="BE3675" s="16" t="s">
        <v>593</v>
      </c>
      <c r="BF3675" s="16" t="s">
        <v>593</v>
      </c>
      <c r="BG3675" s="16" t="s">
        <v>593</v>
      </c>
      <c r="BH3675" s="16" t="s">
        <v>593</v>
      </c>
      <c r="BI3675" s="14">
        <v>0</v>
      </c>
      <c r="BJ3675" s="14">
        <v>0</v>
      </c>
      <c r="BK3675" s="14">
        <v>0</v>
      </c>
      <c r="BL3675" s="8">
        <v>0</v>
      </c>
      <c r="BM3675" s="16" t="s">
        <v>593</v>
      </c>
    </row>
    <row r="3676" spans="1:65" hidden="1">
      <c r="A3676" s="8">
        <v>3674</v>
      </c>
      <c r="B3676" s="1" t="s">
        <v>44</v>
      </c>
      <c r="C3676" s="1">
        <v>1525</v>
      </c>
      <c r="D3676" s="1" t="s">
        <v>569</v>
      </c>
      <c r="E3676" s="1">
        <v>360000014</v>
      </c>
      <c r="F3676" s="1" t="s">
        <v>570</v>
      </c>
      <c r="G3676" s="1" t="s">
        <v>570</v>
      </c>
      <c r="H3676" s="1">
        <v>0</v>
      </c>
      <c r="I3676" s="1" t="s">
        <v>52</v>
      </c>
      <c r="J3676" s="1" t="s">
        <v>49</v>
      </c>
      <c r="K3676" s="1">
        <v>17406001</v>
      </c>
      <c r="L3676" s="1" t="s">
        <v>50</v>
      </c>
      <c r="M3676" s="1" t="s">
        <v>51</v>
      </c>
      <c r="N3676" s="1" t="s">
        <v>64</v>
      </c>
      <c r="O3676" s="1" t="s">
        <v>65</v>
      </c>
      <c r="P3676" s="1" t="s">
        <v>66</v>
      </c>
      <c r="Q3676" s="1" t="s">
        <v>67</v>
      </c>
      <c r="R3676" s="1" t="s">
        <v>68</v>
      </c>
      <c r="S3676" s="1" t="s">
        <v>69</v>
      </c>
      <c r="T3676" s="2">
        <v>43333</v>
      </c>
      <c r="U3676" s="2">
        <v>44105</v>
      </c>
      <c r="V3676" s="1" t="s">
        <v>52</v>
      </c>
      <c r="W3676" s="3">
        <v>1</v>
      </c>
      <c r="X3676" s="1" t="s">
        <v>53</v>
      </c>
      <c r="Y3676" s="4">
        <v>5949665.4299999997</v>
      </c>
      <c r="Z3676" s="4">
        <v>-362945</v>
      </c>
      <c r="AA3676" s="4">
        <v>0</v>
      </c>
      <c r="AB3676" s="4">
        <v>0</v>
      </c>
      <c r="AC3676" s="4">
        <v>0</v>
      </c>
      <c r="AD3676" s="4">
        <v>5949665.4299999997</v>
      </c>
      <c r="AE3676" s="5">
        <v>913</v>
      </c>
      <c r="AF3676" s="1" t="s">
        <v>250</v>
      </c>
      <c r="AG3676" s="1" t="s">
        <v>251</v>
      </c>
      <c r="AH3676" s="1" t="s">
        <v>89</v>
      </c>
      <c r="AI3676" s="1" t="s">
        <v>57</v>
      </c>
      <c r="AJ3676" s="5">
        <v>10950</v>
      </c>
      <c r="AK3676" s="4">
        <v>-70762</v>
      </c>
      <c r="AL3676" s="4">
        <v>0</v>
      </c>
      <c r="AM3676" s="4">
        <v>0</v>
      </c>
      <c r="AN3676" s="4">
        <v>0</v>
      </c>
      <c r="AO3676" s="4">
        <v>-433707</v>
      </c>
      <c r="AP3676" s="4">
        <v>-433707</v>
      </c>
      <c r="AQ3676" s="4">
        <v>0</v>
      </c>
      <c r="AR3676" s="4">
        <v>5515958.4299999997</v>
      </c>
      <c r="AS3676" s="1" t="s">
        <v>52</v>
      </c>
      <c r="AT3676" s="9">
        <f t="shared" si="1613"/>
        <v>43333</v>
      </c>
      <c r="AU3676" s="9">
        <f t="shared" si="1614"/>
        <v>43313</v>
      </c>
      <c r="AV3676" s="9">
        <v>44798</v>
      </c>
      <c r="AW3676" s="11">
        <f t="shared" si="1615"/>
        <v>4.0136986301369859</v>
      </c>
      <c r="AX3676">
        <v>0</v>
      </c>
      <c r="AY3676" s="12">
        <v>0.05</v>
      </c>
      <c r="AZ3676" t="e">
        <f t="shared" si="1616"/>
        <v>#DIV/0!</v>
      </c>
      <c r="BA3676" s="13">
        <f t="shared" si="1617"/>
        <v>5949665.4299999997</v>
      </c>
      <c r="BB3676" s="16" t="s">
        <v>593</v>
      </c>
      <c r="BC3676" s="16" t="s">
        <v>593</v>
      </c>
      <c r="BD3676" s="16" t="s">
        <v>593</v>
      </c>
      <c r="BE3676" s="16" t="s">
        <v>593</v>
      </c>
      <c r="BF3676" s="16" t="s">
        <v>593</v>
      </c>
      <c r="BG3676" s="16" t="s">
        <v>593</v>
      </c>
      <c r="BH3676" s="16" t="s">
        <v>593</v>
      </c>
      <c r="BI3676" s="14">
        <v>0</v>
      </c>
      <c r="BJ3676" s="14">
        <v>0</v>
      </c>
      <c r="BK3676" s="14">
        <v>0</v>
      </c>
      <c r="BL3676" s="8">
        <v>0</v>
      </c>
      <c r="BM3676" s="16" t="s">
        <v>593</v>
      </c>
    </row>
    <row r="3677" spans="1:65" hidden="1">
      <c r="A3677" s="8">
        <v>3675</v>
      </c>
      <c r="B3677" s="1" t="s">
        <v>44</v>
      </c>
      <c r="C3677" s="1">
        <v>1525</v>
      </c>
      <c r="D3677" s="1" t="s">
        <v>569</v>
      </c>
      <c r="E3677" s="1">
        <v>360000015</v>
      </c>
      <c r="F3677" s="1" t="s">
        <v>570</v>
      </c>
      <c r="G3677" s="1" t="s">
        <v>570</v>
      </c>
      <c r="H3677" s="1">
        <v>0</v>
      </c>
      <c r="I3677" s="1" t="s">
        <v>52</v>
      </c>
      <c r="J3677" s="1" t="s">
        <v>49</v>
      </c>
      <c r="K3677" s="1">
        <v>17406001</v>
      </c>
      <c r="L3677" s="1" t="s">
        <v>50</v>
      </c>
      <c r="M3677" s="1" t="s">
        <v>51</v>
      </c>
      <c r="N3677" s="1" t="s">
        <v>64</v>
      </c>
      <c r="O3677" s="1" t="s">
        <v>65</v>
      </c>
      <c r="P3677" s="1" t="s">
        <v>66</v>
      </c>
      <c r="Q3677" s="1" t="s">
        <v>67</v>
      </c>
      <c r="R3677" s="1" t="s">
        <v>68</v>
      </c>
      <c r="S3677" s="1" t="s">
        <v>69</v>
      </c>
      <c r="T3677" s="2">
        <v>43333</v>
      </c>
      <c r="U3677" s="2">
        <v>44105</v>
      </c>
      <c r="V3677" s="1" t="s">
        <v>52</v>
      </c>
      <c r="W3677" s="3">
        <v>1</v>
      </c>
      <c r="X3677" s="1" t="s">
        <v>53</v>
      </c>
      <c r="Y3677" s="4">
        <v>5949665.4299999997</v>
      </c>
      <c r="Z3677" s="4">
        <v>-362945</v>
      </c>
      <c r="AA3677" s="4">
        <v>0</v>
      </c>
      <c r="AB3677" s="4">
        <v>0</v>
      </c>
      <c r="AC3677" s="4">
        <v>0</v>
      </c>
      <c r="AD3677" s="4">
        <v>5949665.4299999997</v>
      </c>
      <c r="AE3677" s="5">
        <v>913</v>
      </c>
      <c r="AF3677" s="1" t="s">
        <v>250</v>
      </c>
      <c r="AG3677" s="1" t="s">
        <v>251</v>
      </c>
      <c r="AH3677" s="1" t="s">
        <v>89</v>
      </c>
      <c r="AI3677" s="1" t="s">
        <v>57</v>
      </c>
      <c r="AJ3677" s="5">
        <v>10950</v>
      </c>
      <c r="AK3677" s="4">
        <v>-70762</v>
      </c>
      <c r="AL3677" s="4">
        <v>0</v>
      </c>
      <c r="AM3677" s="4">
        <v>0</v>
      </c>
      <c r="AN3677" s="4">
        <v>0</v>
      </c>
      <c r="AO3677" s="4">
        <v>-433707</v>
      </c>
      <c r="AP3677" s="4">
        <v>-433707</v>
      </c>
      <c r="AQ3677" s="4">
        <v>0</v>
      </c>
      <c r="AR3677" s="4">
        <v>5515958.4299999997</v>
      </c>
      <c r="AS3677" s="1" t="s">
        <v>52</v>
      </c>
      <c r="AT3677" s="9">
        <f t="shared" si="1613"/>
        <v>43333</v>
      </c>
      <c r="AU3677" s="9">
        <f t="shared" si="1614"/>
        <v>43313</v>
      </c>
      <c r="AV3677" s="9">
        <v>44798</v>
      </c>
      <c r="AW3677" s="11">
        <f t="shared" si="1615"/>
        <v>4.0136986301369859</v>
      </c>
      <c r="AX3677">
        <v>0</v>
      </c>
      <c r="AY3677" s="12">
        <v>0.05</v>
      </c>
      <c r="AZ3677" t="e">
        <f t="shared" si="1616"/>
        <v>#DIV/0!</v>
      </c>
      <c r="BA3677" s="13">
        <f t="shared" si="1617"/>
        <v>5949665.4299999997</v>
      </c>
      <c r="BB3677" s="16" t="s">
        <v>593</v>
      </c>
      <c r="BC3677" s="16" t="s">
        <v>593</v>
      </c>
      <c r="BD3677" s="16" t="s">
        <v>593</v>
      </c>
      <c r="BE3677" s="16" t="s">
        <v>593</v>
      </c>
      <c r="BF3677" s="16" t="s">
        <v>593</v>
      </c>
      <c r="BG3677" s="16" t="s">
        <v>593</v>
      </c>
      <c r="BH3677" s="16" t="s">
        <v>593</v>
      </c>
      <c r="BI3677" s="14">
        <v>0</v>
      </c>
      <c r="BJ3677" s="14">
        <v>0</v>
      </c>
      <c r="BK3677" s="14">
        <v>0</v>
      </c>
      <c r="BL3677" s="8">
        <v>0</v>
      </c>
      <c r="BM3677" s="16" t="s">
        <v>593</v>
      </c>
    </row>
    <row r="3678" spans="1:65" hidden="1">
      <c r="A3678" s="8">
        <v>3676</v>
      </c>
      <c r="B3678" s="1" t="s">
        <v>44</v>
      </c>
      <c r="C3678" s="1">
        <v>1525</v>
      </c>
      <c r="D3678" s="1" t="s">
        <v>569</v>
      </c>
      <c r="E3678" s="1">
        <v>360000016</v>
      </c>
      <c r="F3678" s="1" t="s">
        <v>570</v>
      </c>
      <c r="G3678" s="1" t="s">
        <v>570</v>
      </c>
      <c r="H3678" s="1">
        <v>0</v>
      </c>
      <c r="I3678" s="1" t="s">
        <v>52</v>
      </c>
      <c r="J3678" s="1" t="s">
        <v>49</v>
      </c>
      <c r="K3678" s="1">
        <v>17406001</v>
      </c>
      <c r="L3678" s="1" t="s">
        <v>50</v>
      </c>
      <c r="M3678" s="1" t="s">
        <v>51</v>
      </c>
      <c r="N3678" s="1" t="s">
        <v>64</v>
      </c>
      <c r="O3678" s="1" t="s">
        <v>65</v>
      </c>
      <c r="P3678" s="1" t="s">
        <v>66</v>
      </c>
      <c r="Q3678" s="1" t="s">
        <v>67</v>
      </c>
      <c r="R3678" s="1" t="s">
        <v>68</v>
      </c>
      <c r="S3678" s="1" t="s">
        <v>69</v>
      </c>
      <c r="T3678" s="2">
        <v>43333</v>
      </c>
      <c r="U3678" s="2">
        <v>44105</v>
      </c>
      <c r="V3678" s="1" t="s">
        <v>52</v>
      </c>
      <c r="W3678" s="3">
        <v>1</v>
      </c>
      <c r="X3678" s="1" t="s">
        <v>53</v>
      </c>
      <c r="Y3678" s="4">
        <v>5949665.4299999997</v>
      </c>
      <c r="Z3678" s="4">
        <v>-362945</v>
      </c>
      <c r="AA3678" s="4">
        <v>0</v>
      </c>
      <c r="AB3678" s="4">
        <v>0</v>
      </c>
      <c r="AC3678" s="4">
        <v>0</v>
      </c>
      <c r="AD3678" s="4">
        <v>5949665.4299999997</v>
      </c>
      <c r="AE3678" s="5">
        <v>913</v>
      </c>
      <c r="AF3678" s="1" t="s">
        <v>250</v>
      </c>
      <c r="AG3678" s="1" t="s">
        <v>251</v>
      </c>
      <c r="AH3678" s="1" t="s">
        <v>89</v>
      </c>
      <c r="AI3678" s="1" t="s">
        <v>57</v>
      </c>
      <c r="AJ3678" s="5">
        <v>10950</v>
      </c>
      <c r="AK3678" s="4">
        <v>-70762</v>
      </c>
      <c r="AL3678" s="4">
        <v>0</v>
      </c>
      <c r="AM3678" s="4">
        <v>0</v>
      </c>
      <c r="AN3678" s="4">
        <v>0</v>
      </c>
      <c r="AO3678" s="4">
        <v>-433707</v>
      </c>
      <c r="AP3678" s="4">
        <v>-433707</v>
      </c>
      <c r="AQ3678" s="4">
        <v>0</v>
      </c>
      <c r="AR3678" s="4">
        <v>5515958.4299999997</v>
      </c>
      <c r="AS3678" s="1" t="s">
        <v>52</v>
      </c>
      <c r="AT3678" s="9">
        <f t="shared" si="1613"/>
        <v>43333</v>
      </c>
      <c r="AU3678" s="9">
        <f t="shared" si="1614"/>
        <v>43313</v>
      </c>
      <c r="AV3678" s="9">
        <v>44798</v>
      </c>
      <c r="AW3678" s="11">
        <f t="shared" si="1615"/>
        <v>4.0136986301369859</v>
      </c>
      <c r="AX3678">
        <v>0</v>
      </c>
      <c r="AY3678" s="12">
        <v>0.05</v>
      </c>
      <c r="AZ3678" t="e">
        <f t="shared" si="1616"/>
        <v>#DIV/0!</v>
      </c>
      <c r="BA3678" s="13">
        <f t="shared" si="1617"/>
        <v>5949665.4299999997</v>
      </c>
      <c r="BB3678" s="16" t="s">
        <v>593</v>
      </c>
      <c r="BC3678" s="16" t="s">
        <v>593</v>
      </c>
      <c r="BD3678" s="16" t="s">
        <v>593</v>
      </c>
      <c r="BE3678" s="16" t="s">
        <v>593</v>
      </c>
      <c r="BF3678" s="16" t="s">
        <v>593</v>
      </c>
      <c r="BG3678" s="16" t="s">
        <v>593</v>
      </c>
      <c r="BH3678" s="16" t="s">
        <v>593</v>
      </c>
      <c r="BI3678" s="14">
        <v>0</v>
      </c>
      <c r="BJ3678" s="14">
        <v>0</v>
      </c>
      <c r="BK3678" s="14">
        <v>0</v>
      </c>
      <c r="BL3678" s="8">
        <v>0</v>
      </c>
      <c r="BM3678" s="16" t="s">
        <v>593</v>
      </c>
    </row>
    <row r="3679" spans="1:65" hidden="1">
      <c r="A3679" s="8">
        <v>3677</v>
      </c>
      <c r="B3679" s="1" t="s">
        <v>44</v>
      </c>
      <c r="C3679" s="1">
        <v>1525</v>
      </c>
      <c r="D3679" s="1" t="s">
        <v>569</v>
      </c>
      <c r="E3679" s="1">
        <v>360000017</v>
      </c>
      <c r="F3679" s="1" t="s">
        <v>570</v>
      </c>
      <c r="G3679" s="1" t="s">
        <v>570</v>
      </c>
      <c r="H3679" s="1">
        <v>0</v>
      </c>
      <c r="I3679" s="1" t="s">
        <v>52</v>
      </c>
      <c r="J3679" s="1" t="s">
        <v>49</v>
      </c>
      <c r="K3679" s="1">
        <v>17406001</v>
      </c>
      <c r="L3679" s="1" t="s">
        <v>50</v>
      </c>
      <c r="M3679" s="1" t="s">
        <v>51</v>
      </c>
      <c r="N3679" s="1" t="s">
        <v>64</v>
      </c>
      <c r="O3679" s="1" t="s">
        <v>65</v>
      </c>
      <c r="P3679" s="1" t="s">
        <v>66</v>
      </c>
      <c r="Q3679" s="1" t="s">
        <v>67</v>
      </c>
      <c r="R3679" s="1" t="s">
        <v>68</v>
      </c>
      <c r="S3679" s="1" t="s">
        <v>69</v>
      </c>
      <c r="T3679" s="2">
        <v>43333</v>
      </c>
      <c r="U3679" s="2">
        <v>44105</v>
      </c>
      <c r="V3679" s="1" t="s">
        <v>52</v>
      </c>
      <c r="W3679" s="3">
        <v>1</v>
      </c>
      <c r="X3679" s="1" t="s">
        <v>53</v>
      </c>
      <c r="Y3679" s="4">
        <v>5949665.4299999997</v>
      </c>
      <c r="Z3679" s="4">
        <v>-362945</v>
      </c>
      <c r="AA3679" s="4">
        <v>0</v>
      </c>
      <c r="AB3679" s="4">
        <v>0</v>
      </c>
      <c r="AC3679" s="4">
        <v>0</v>
      </c>
      <c r="AD3679" s="4">
        <v>5949665.4299999997</v>
      </c>
      <c r="AE3679" s="5">
        <v>913</v>
      </c>
      <c r="AF3679" s="1" t="s">
        <v>250</v>
      </c>
      <c r="AG3679" s="1" t="s">
        <v>251</v>
      </c>
      <c r="AH3679" s="1" t="s">
        <v>89</v>
      </c>
      <c r="AI3679" s="1" t="s">
        <v>57</v>
      </c>
      <c r="AJ3679" s="5">
        <v>10950</v>
      </c>
      <c r="AK3679" s="4">
        <v>-70762</v>
      </c>
      <c r="AL3679" s="4">
        <v>0</v>
      </c>
      <c r="AM3679" s="4">
        <v>0</v>
      </c>
      <c r="AN3679" s="4">
        <v>0</v>
      </c>
      <c r="AO3679" s="4">
        <v>-433707</v>
      </c>
      <c r="AP3679" s="4">
        <v>-433707</v>
      </c>
      <c r="AQ3679" s="4">
        <v>0</v>
      </c>
      <c r="AR3679" s="4">
        <v>5515958.4299999997</v>
      </c>
      <c r="AS3679" s="1" t="s">
        <v>52</v>
      </c>
      <c r="AT3679" s="9">
        <f t="shared" si="1613"/>
        <v>43333</v>
      </c>
      <c r="AU3679" s="9">
        <f t="shared" si="1614"/>
        <v>43313</v>
      </c>
      <c r="AV3679" s="9">
        <v>44798</v>
      </c>
      <c r="AW3679" s="11">
        <f t="shared" si="1615"/>
        <v>4.0136986301369859</v>
      </c>
      <c r="AX3679">
        <v>0</v>
      </c>
      <c r="AY3679" s="12">
        <v>0.05</v>
      </c>
      <c r="AZ3679" t="e">
        <f t="shared" si="1616"/>
        <v>#DIV/0!</v>
      </c>
      <c r="BA3679" s="13">
        <f t="shared" si="1617"/>
        <v>5949665.4299999997</v>
      </c>
      <c r="BB3679" s="16" t="s">
        <v>593</v>
      </c>
      <c r="BC3679" s="16" t="s">
        <v>593</v>
      </c>
      <c r="BD3679" s="16" t="s">
        <v>593</v>
      </c>
      <c r="BE3679" s="16" t="s">
        <v>593</v>
      </c>
      <c r="BF3679" s="16" t="s">
        <v>593</v>
      </c>
      <c r="BG3679" s="16" t="s">
        <v>593</v>
      </c>
      <c r="BH3679" s="16" t="s">
        <v>593</v>
      </c>
      <c r="BI3679" s="14">
        <v>0</v>
      </c>
      <c r="BJ3679" s="14">
        <v>0</v>
      </c>
      <c r="BK3679" s="14">
        <v>0</v>
      </c>
      <c r="BL3679" s="8">
        <v>0</v>
      </c>
      <c r="BM3679" s="16" t="s">
        <v>593</v>
      </c>
    </row>
    <row r="3680" spans="1:65" hidden="1">
      <c r="A3680" s="8">
        <v>3678</v>
      </c>
      <c r="B3680" s="1" t="s">
        <v>44</v>
      </c>
      <c r="C3680" s="1">
        <v>1525</v>
      </c>
      <c r="D3680" s="1" t="s">
        <v>569</v>
      </c>
      <c r="E3680" s="1">
        <v>360000018</v>
      </c>
      <c r="F3680" s="1" t="s">
        <v>570</v>
      </c>
      <c r="G3680" s="1" t="s">
        <v>570</v>
      </c>
      <c r="H3680" s="1">
        <v>0</v>
      </c>
      <c r="I3680" s="1" t="s">
        <v>52</v>
      </c>
      <c r="J3680" s="1" t="s">
        <v>49</v>
      </c>
      <c r="K3680" s="1">
        <v>17406001</v>
      </c>
      <c r="L3680" s="1" t="s">
        <v>50</v>
      </c>
      <c r="M3680" s="1" t="s">
        <v>51</v>
      </c>
      <c r="N3680" s="1" t="s">
        <v>64</v>
      </c>
      <c r="O3680" s="1" t="s">
        <v>65</v>
      </c>
      <c r="P3680" s="1" t="s">
        <v>66</v>
      </c>
      <c r="Q3680" s="1" t="s">
        <v>67</v>
      </c>
      <c r="R3680" s="1" t="s">
        <v>68</v>
      </c>
      <c r="S3680" s="1" t="s">
        <v>69</v>
      </c>
      <c r="T3680" s="2">
        <v>43333</v>
      </c>
      <c r="U3680" s="2">
        <v>44105</v>
      </c>
      <c r="V3680" s="1" t="s">
        <v>52</v>
      </c>
      <c r="W3680" s="3">
        <v>1</v>
      </c>
      <c r="X3680" s="1" t="s">
        <v>53</v>
      </c>
      <c r="Y3680" s="4">
        <v>5949665.4299999997</v>
      </c>
      <c r="Z3680" s="4">
        <v>-362945</v>
      </c>
      <c r="AA3680" s="4">
        <v>0</v>
      </c>
      <c r="AB3680" s="4">
        <v>0</v>
      </c>
      <c r="AC3680" s="4">
        <v>0</v>
      </c>
      <c r="AD3680" s="4">
        <v>5949665.4299999997</v>
      </c>
      <c r="AE3680" s="5">
        <v>913</v>
      </c>
      <c r="AF3680" s="1" t="s">
        <v>250</v>
      </c>
      <c r="AG3680" s="1" t="s">
        <v>251</v>
      </c>
      <c r="AH3680" s="1" t="s">
        <v>89</v>
      </c>
      <c r="AI3680" s="1" t="s">
        <v>57</v>
      </c>
      <c r="AJ3680" s="5">
        <v>10950</v>
      </c>
      <c r="AK3680" s="4">
        <v>-70762</v>
      </c>
      <c r="AL3680" s="4">
        <v>0</v>
      </c>
      <c r="AM3680" s="4">
        <v>0</v>
      </c>
      <c r="AN3680" s="4">
        <v>0</v>
      </c>
      <c r="AO3680" s="4">
        <v>-433707</v>
      </c>
      <c r="AP3680" s="4">
        <v>-433707</v>
      </c>
      <c r="AQ3680" s="4">
        <v>0</v>
      </c>
      <c r="AR3680" s="4">
        <v>5515958.4299999997</v>
      </c>
      <c r="AS3680" s="1" t="s">
        <v>52</v>
      </c>
      <c r="AT3680" s="9">
        <f t="shared" si="1613"/>
        <v>43333</v>
      </c>
      <c r="AU3680" s="9">
        <f t="shared" si="1614"/>
        <v>43313</v>
      </c>
      <c r="AV3680" s="9">
        <v>44798</v>
      </c>
      <c r="AW3680" s="11">
        <f t="shared" si="1615"/>
        <v>4.0136986301369859</v>
      </c>
      <c r="AX3680">
        <v>0</v>
      </c>
      <c r="AY3680" s="12">
        <v>0.05</v>
      </c>
      <c r="AZ3680" t="e">
        <f t="shared" si="1616"/>
        <v>#DIV/0!</v>
      </c>
      <c r="BA3680" s="13">
        <f t="shared" si="1617"/>
        <v>5949665.4299999997</v>
      </c>
      <c r="BB3680" s="16" t="s">
        <v>593</v>
      </c>
      <c r="BC3680" s="16" t="s">
        <v>593</v>
      </c>
      <c r="BD3680" s="16" t="s">
        <v>593</v>
      </c>
      <c r="BE3680" s="16" t="s">
        <v>593</v>
      </c>
      <c r="BF3680" s="16" t="s">
        <v>593</v>
      </c>
      <c r="BG3680" s="16" t="s">
        <v>593</v>
      </c>
      <c r="BH3680" s="16" t="s">
        <v>593</v>
      </c>
      <c r="BI3680" s="14">
        <v>0</v>
      </c>
      <c r="BJ3680" s="14">
        <v>0</v>
      </c>
      <c r="BK3680" s="14">
        <v>0</v>
      </c>
      <c r="BL3680" s="8">
        <v>0</v>
      </c>
      <c r="BM3680" s="16" t="s">
        <v>593</v>
      </c>
    </row>
    <row r="3681" spans="1:65" hidden="1">
      <c r="A3681" s="8">
        <v>3679</v>
      </c>
      <c r="B3681" s="1" t="s">
        <v>44</v>
      </c>
      <c r="C3681" s="1">
        <v>1525</v>
      </c>
      <c r="D3681" s="1" t="s">
        <v>569</v>
      </c>
      <c r="E3681" s="1">
        <v>360000019</v>
      </c>
      <c r="F3681" s="1" t="s">
        <v>570</v>
      </c>
      <c r="G3681" s="1" t="s">
        <v>570</v>
      </c>
      <c r="H3681" s="1">
        <v>0</v>
      </c>
      <c r="I3681" s="1" t="s">
        <v>52</v>
      </c>
      <c r="J3681" s="1" t="s">
        <v>49</v>
      </c>
      <c r="K3681" s="1">
        <v>17406001</v>
      </c>
      <c r="L3681" s="1" t="s">
        <v>50</v>
      </c>
      <c r="M3681" s="1" t="s">
        <v>51</v>
      </c>
      <c r="N3681" s="1" t="s">
        <v>64</v>
      </c>
      <c r="O3681" s="1" t="s">
        <v>65</v>
      </c>
      <c r="P3681" s="1" t="s">
        <v>66</v>
      </c>
      <c r="Q3681" s="1" t="s">
        <v>67</v>
      </c>
      <c r="R3681" s="1" t="s">
        <v>68</v>
      </c>
      <c r="S3681" s="1" t="s">
        <v>69</v>
      </c>
      <c r="T3681" s="2">
        <v>43333</v>
      </c>
      <c r="U3681" s="2">
        <v>44105</v>
      </c>
      <c r="V3681" s="1" t="s">
        <v>52</v>
      </c>
      <c r="W3681" s="3">
        <v>1</v>
      </c>
      <c r="X3681" s="1" t="s">
        <v>53</v>
      </c>
      <c r="Y3681" s="4">
        <v>5949665.4299999997</v>
      </c>
      <c r="Z3681" s="4">
        <v>-362945</v>
      </c>
      <c r="AA3681" s="4">
        <v>0</v>
      </c>
      <c r="AB3681" s="4">
        <v>0</v>
      </c>
      <c r="AC3681" s="4">
        <v>0</v>
      </c>
      <c r="AD3681" s="4">
        <v>5949665.4299999997</v>
      </c>
      <c r="AE3681" s="5">
        <v>913</v>
      </c>
      <c r="AF3681" s="1" t="s">
        <v>250</v>
      </c>
      <c r="AG3681" s="1" t="s">
        <v>251</v>
      </c>
      <c r="AH3681" s="1" t="s">
        <v>89</v>
      </c>
      <c r="AI3681" s="1" t="s">
        <v>57</v>
      </c>
      <c r="AJ3681" s="5">
        <v>10950</v>
      </c>
      <c r="AK3681" s="4">
        <v>-70762</v>
      </c>
      <c r="AL3681" s="4">
        <v>0</v>
      </c>
      <c r="AM3681" s="4">
        <v>0</v>
      </c>
      <c r="AN3681" s="4">
        <v>0</v>
      </c>
      <c r="AO3681" s="4">
        <v>-433707</v>
      </c>
      <c r="AP3681" s="4">
        <v>-433707</v>
      </c>
      <c r="AQ3681" s="4">
        <v>0</v>
      </c>
      <c r="AR3681" s="4">
        <v>5515958.4299999997</v>
      </c>
      <c r="AS3681" s="1" t="s">
        <v>52</v>
      </c>
      <c r="AT3681" s="9">
        <f t="shared" si="1613"/>
        <v>43333</v>
      </c>
      <c r="AU3681" s="9">
        <f t="shared" si="1614"/>
        <v>43313</v>
      </c>
      <c r="AV3681" s="9">
        <v>44798</v>
      </c>
      <c r="AW3681" s="11">
        <f t="shared" si="1615"/>
        <v>4.0136986301369859</v>
      </c>
      <c r="AX3681">
        <v>0</v>
      </c>
      <c r="AY3681" s="12">
        <v>0.05</v>
      </c>
      <c r="AZ3681" t="e">
        <f t="shared" si="1616"/>
        <v>#DIV/0!</v>
      </c>
      <c r="BA3681" s="13">
        <f t="shared" si="1617"/>
        <v>5949665.4299999997</v>
      </c>
      <c r="BB3681" s="16" t="s">
        <v>593</v>
      </c>
      <c r="BC3681" s="16" t="s">
        <v>593</v>
      </c>
      <c r="BD3681" s="16" t="s">
        <v>593</v>
      </c>
      <c r="BE3681" s="16" t="s">
        <v>593</v>
      </c>
      <c r="BF3681" s="16" t="s">
        <v>593</v>
      </c>
      <c r="BG3681" s="16" t="s">
        <v>593</v>
      </c>
      <c r="BH3681" s="16" t="s">
        <v>593</v>
      </c>
      <c r="BI3681" s="14">
        <v>0</v>
      </c>
      <c r="BJ3681" s="14">
        <v>0</v>
      </c>
      <c r="BK3681" s="14">
        <v>0</v>
      </c>
      <c r="BL3681" s="8">
        <v>0</v>
      </c>
      <c r="BM3681" s="16" t="s">
        <v>593</v>
      </c>
    </row>
    <row r="3682" spans="1:65" hidden="1">
      <c r="A3682" s="8">
        <v>3680</v>
      </c>
      <c r="B3682" s="1" t="s">
        <v>44</v>
      </c>
      <c r="C3682" s="1">
        <v>1525</v>
      </c>
      <c r="D3682" s="1" t="s">
        <v>569</v>
      </c>
      <c r="E3682" s="1">
        <v>360000020</v>
      </c>
      <c r="F3682" s="1" t="s">
        <v>570</v>
      </c>
      <c r="G3682" s="1" t="s">
        <v>570</v>
      </c>
      <c r="H3682" s="1">
        <v>0</v>
      </c>
      <c r="I3682" s="1" t="s">
        <v>52</v>
      </c>
      <c r="J3682" s="1" t="s">
        <v>49</v>
      </c>
      <c r="K3682" s="1">
        <v>17406001</v>
      </c>
      <c r="L3682" s="1" t="s">
        <v>50</v>
      </c>
      <c r="M3682" s="1" t="s">
        <v>51</v>
      </c>
      <c r="N3682" s="1" t="s">
        <v>64</v>
      </c>
      <c r="O3682" s="1" t="s">
        <v>65</v>
      </c>
      <c r="P3682" s="1" t="s">
        <v>66</v>
      </c>
      <c r="Q3682" s="1" t="s">
        <v>67</v>
      </c>
      <c r="R3682" s="1" t="s">
        <v>68</v>
      </c>
      <c r="S3682" s="1" t="s">
        <v>69</v>
      </c>
      <c r="T3682" s="2">
        <v>43333</v>
      </c>
      <c r="U3682" s="2">
        <v>44105</v>
      </c>
      <c r="V3682" s="1" t="s">
        <v>52</v>
      </c>
      <c r="W3682" s="3">
        <v>1</v>
      </c>
      <c r="X3682" s="1" t="s">
        <v>53</v>
      </c>
      <c r="Y3682" s="4">
        <v>5949665.4299999997</v>
      </c>
      <c r="Z3682" s="4">
        <v>-362945</v>
      </c>
      <c r="AA3682" s="4">
        <v>0</v>
      </c>
      <c r="AB3682" s="4">
        <v>0</v>
      </c>
      <c r="AC3682" s="4">
        <v>0</v>
      </c>
      <c r="AD3682" s="4">
        <v>5949665.4299999997</v>
      </c>
      <c r="AE3682" s="5">
        <v>913</v>
      </c>
      <c r="AF3682" s="1" t="s">
        <v>250</v>
      </c>
      <c r="AG3682" s="1" t="s">
        <v>251</v>
      </c>
      <c r="AH3682" s="1" t="s">
        <v>89</v>
      </c>
      <c r="AI3682" s="1" t="s">
        <v>57</v>
      </c>
      <c r="AJ3682" s="5">
        <v>10950</v>
      </c>
      <c r="AK3682" s="4">
        <v>-70762</v>
      </c>
      <c r="AL3682" s="4">
        <v>0</v>
      </c>
      <c r="AM3682" s="4">
        <v>0</v>
      </c>
      <c r="AN3682" s="4">
        <v>0</v>
      </c>
      <c r="AO3682" s="4">
        <v>-433707</v>
      </c>
      <c r="AP3682" s="4">
        <v>-433707</v>
      </c>
      <c r="AQ3682" s="4">
        <v>0</v>
      </c>
      <c r="AR3682" s="4">
        <v>5515958.4299999997</v>
      </c>
      <c r="AS3682" s="1" t="s">
        <v>52</v>
      </c>
      <c r="AT3682" s="9">
        <f t="shared" si="1613"/>
        <v>43333</v>
      </c>
      <c r="AU3682" s="9">
        <f t="shared" si="1614"/>
        <v>43313</v>
      </c>
      <c r="AV3682" s="9">
        <v>44798</v>
      </c>
      <c r="AW3682" s="11">
        <f t="shared" si="1615"/>
        <v>4.0136986301369859</v>
      </c>
      <c r="AX3682">
        <v>0</v>
      </c>
      <c r="AY3682" s="12">
        <v>0.05</v>
      </c>
      <c r="AZ3682" t="e">
        <f t="shared" si="1616"/>
        <v>#DIV/0!</v>
      </c>
      <c r="BA3682" s="13">
        <f t="shared" si="1617"/>
        <v>5949665.4299999997</v>
      </c>
      <c r="BB3682" s="16" t="s">
        <v>593</v>
      </c>
      <c r="BC3682" s="16" t="s">
        <v>593</v>
      </c>
      <c r="BD3682" s="16" t="s">
        <v>593</v>
      </c>
      <c r="BE3682" s="16" t="s">
        <v>593</v>
      </c>
      <c r="BF3682" s="16" t="s">
        <v>593</v>
      </c>
      <c r="BG3682" s="16" t="s">
        <v>593</v>
      </c>
      <c r="BH3682" s="16" t="s">
        <v>593</v>
      </c>
      <c r="BI3682" s="14">
        <v>0</v>
      </c>
      <c r="BJ3682" s="14">
        <v>0</v>
      </c>
      <c r="BK3682" s="14">
        <v>0</v>
      </c>
      <c r="BL3682" s="8">
        <v>0</v>
      </c>
      <c r="BM3682" s="16" t="s">
        <v>593</v>
      </c>
    </row>
    <row r="3683" spans="1:65" hidden="1">
      <c r="A3683" s="8">
        <v>3681</v>
      </c>
      <c r="B3683" s="1" t="s">
        <v>44</v>
      </c>
      <c r="C3683" s="1">
        <v>1525</v>
      </c>
      <c r="D3683" s="1" t="s">
        <v>569</v>
      </c>
      <c r="E3683" s="1">
        <v>360000021</v>
      </c>
      <c r="F3683" s="1" t="s">
        <v>570</v>
      </c>
      <c r="G3683" s="1" t="s">
        <v>570</v>
      </c>
      <c r="H3683" s="1">
        <v>0</v>
      </c>
      <c r="I3683" s="1" t="s">
        <v>52</v>
      </c>
      <c r="J3683" s="1" t="s">
        <v>49</v>
      </c>
      <c r="K3683" s="1">
        <v>17406001</v>
      </c>
      <c r="L3683" s="1" t="s">
        <v>50</v>
      </c>
      <c r="M3683" s="1" t="s">
        <v>51</v>
      </c>
      <c r="N3683" s="1" t="s">
        <v>64</v>
      </c>
      <c r="O3683" s="1" t="s">
        <v>65</v>
      </c>
      <c r="P3683" s="1" t="s">
        <v>66</v>
      </c>
      <c r="Q3683" s="1" t="s">
        <v>67</v>
      </c>
      <c r="R3683" s="1" t="s">
        <v>68</v>
      </c>
      <c r="S3683" s="1" t="s">
        <v>69</v>
      </c>
      <c r="T3683" s="2">
        <v>43333</v>
      </c>
      <c r="U3683" s="2">
        <v>44105</v>
      </c>
      <c r="V3683" s="1" t="s">
        <v>52</v>
      </c>
      <c r="W3683" s="3">
        <v>1</v>
      </c>
      <c r="X3683" s="1" t="s">
        <v>53</v>
      </c>
      <c r="Y3683" s="4">
        <v>5949665.4299999997</v>
      </c>
      <c r="Z3683" s="4">
        <v>-362945</v>
      </c>
      <c r="AA3683" s="4">
        <v>0</v>
      </c>
      <c r="AB3683" s="4">
        <v>0</v>
      </c>
      <c r="AC3683" s="4">
        <v>0</v>
      </c>
      <c r="AD3683" s="4">
        <v>5949665.4299999997</v>
      </c>
      <c r="AE3683" s="5">
        <v>913</v>
      </c>
      <c r="AF3683" s="1" t="s">
        <v>250</v>
      </c>
      <c r="AG3683" s="1" t="s">
        <v>251</v>
      </c>
      <c r="AH3683" s="1" t="s">
        <v>89</v>
      </c>
      <c r="AI3683" s="1" t="s">
        <v>57</v>
      </c>
      <c r="AJ3683" s="5">
        <v>10950</v>
      </c>
      <c r="AK3683" s="4">
        <v>-70762</v>
      </c>
      <c r="AL3683" s="4">
        <v>0</v>
      </c>
      <c r="AM3683" s="4">
        <v>0</v>
      </c>
      <c r="AN3683" s="4">
        <v>0</v>
      </c>
      <c r="AO3683" s="4">
        <v>-433707</v>
      </c>
      <c r="AP3683" s="4">
        <v>-433707</v>
      </c>
      <c r="AQ3683" s="4">
        <v>0</v>
      </c>
      <c r="AR3683" s="4">
        <v>5515958.4299999997</v>
      </c>
      <c r="AS3683" s="1" t="s">
        <v>52</v>
      </c>
      <c r="AT3683" s="9">
        <f t="shared" si="1613"/>
        <v>43333</v>
      </c>
      <c r="AU3683" s="9">
        <f t="shared" si="1614"/>
        <v>43313</v>
      </c>
      <c r="AV3683" s="9">
        <v>44798</v>
      </c>
      <c r="AW3683" s="11">
        <f t="shared" si="1615"/>
        <v>4.0136986301369859</v>
      </c>
      <c r="AX3683">
        <v>0</v>
      </c>
      <c r="AY3683" s="12">
        <v>0.05</v>
      </c>
      <c r="AZ3683" t="e">
        <f t="shared" si="1616"/>
        <v>#DIV/0!</v>
      </c>
      <c r="BA3683" s="13">
        <f t="shared" si="1617"/>
        <v>5949665.4299999997</v>
      </c>
      <c r="BB3683" s="16" t="s">
        <v>593</v>
      </c>
      <c r="BC3683" s="16" t="s">
        <v>593</v>
      </c>
      <c r="BD3683" s="16" t="s">
        <v>593</v>
      </c>
      <c r="BE3683" s="16" t="s">
        <v>593</v>
      </c>
      <c r="BF3683" s="16" t="s">
        <v>593</v>
      </c>
      <c r="BG3683" s="16" t="s">
        <v>593</v>
      </c>
      <c r="BH3683" s="16" t="s">
        <v>593</v>
      </c>
      <c r="BI3683" s="14">
        <v>0</v>
      </c>
      <c r="BJ3683" s="14">
        <v>0</v>
      </c>
      <c r="BK3683" s="14">
        <v>0</v>
      </c>
      <c r="BL3683" s="8">
        <v>0</v>
      </c>
      <c r="BM3683" s="16" t="s">
        <v>593</v>
      </c>
    </row>
    <row r="3684" spans="1:65" hidden="1">
      <c r="A3684" s="8">
        <v>3682</v>
      </c>
      <c r="B3684" s="1" t="s">
        <v>44</v>
      </c>
      <c r="C3684" s="1">
        <v>1525</v>
      </c>
      <c r="D3684" s="1" t="s">
        <v>569</v>
      </c>
      <c r="E3684" s="1">
        <v>360000022</v>
      </c>
      <c r="F3684" s="1" t="s">
        <v>570</v>
      </c>
      <c r="G3684" s="1" t="s">
        <v>570</v>
      </c>
      <c r="H3684" s="1">
        <v>0</v>
      </c>
      <c r="I3684" s="1" t="s">
        <v>52</v>
      </c>
      <c r="J3684" s="1" t="s">
        <v>49</v>
      </c>
      <c r="K3684" s="1">
        <v>17406001</v>
      </c>
      <c r="L3684" s="1" t="s">
        <v>50</v>
      </c>
      <c r="M3684" s="1" t="s">
        <v>51</v>
      </c>
      <c r="N3684" s="1" t="s">
        <v>64</v>
      </c>
      <c r="O3684" s="1" t="s">
        <v>65</v>
      </c>
      <c r="P3684" s="1" t="s">
        <v>66</v>
      </c>
      <c r="Q3684" s="1" t="s">
        <v>67</v>
      </c>
      <c r="R3684" s="1" t="s">
        <v>68</v>
      </c>
      <c r="S3684" s="1" t="s">
        <v>69</v>
      </c>
      <c r="T3684" s="2">
        <v>43333</v>
      </c>
      <c r="U3684" s="2">
        <v>44105</v>
      </c>
      <c r="V3684" s="1" t="s">
        <v>52</v>
      </c>
      <c r="W3684" s="3">
        <v>1</v>
      </c>
      <c r="X3684" s="1" t="s">
        <v>53</v>
      </c>
      <c r="Y3684" s="4">
        <v>5949665.4299999997</v>
      </c>
      <c r="Z3684" s="4">
        <v>-362945</v>
      </c>
      <c r="AA3684" s="4">
        <v>0</v>
      </c>
      <c r="AB3684" s="4">
        <v>0</v>
      </c>
      <c r="AC3684" s="4">
        <v>0</v>
      </c>
      <c r="AD3684" s="4">
        <v>5949665.4299999997</v>
      </c>
      <c r="AE3684" s="5">
        <v>913</v>
      </c>
      <c r="AF3684" s="1" t="s">
        <v>250</v>
      </c>
      <c r="AG3684" s="1" t="s">
        <v>251</v>
      </c>
      <c r="AH3684" s="1" t="s">
        <v>89</v>
      </c>
      <c r="AI3684" s="1" t="s">
        <v>57</v>
      </c>
      <c r="AJ3684" s="5">
        <v>10950</v>
      </c>
      <c r="AK3684" s="4">
        <v>-70762</v>
      </c>
      <c r="AL3684" s="4">
        <v>0</v>
      </c>
      <c r="AM3684" s="4">
        <v>0</v>
      </c>
      <c r="AN3684" s="4">
        <v>0</v>
      </c>
      <c r="AO3684" s="4">
        <v>-433707</v>
      </c>
      <c r="AP3684" s="4">
        <v>-433707</v>
      </c>
      <c r="AQ3684" s="4">
        <v>0</v>
      </c>
      <c r="AR3684" s="4">
        <v>5515958.4299999997</v>
      </c>
      <c r="AS3684" s="1" t="s">
        <v>52</v>
      </c>
      <c r="AT3684" s="9">
        <f t="shared" si="1613"/>
        <v>43333</v>
      </c>
      <c r="AU3684" s="9">
        <f t="shared" si="1614"/>
        <v>43313</v>
      </c>
      <c r="AV3684" s="9">
        <v>44798</v>
      </c>
      <c r="AW3684" s="11">
        <f t="shared" si="1615"/>
        <v>4.0136986301369859</v>
      </c>
      <c r="AX3684">
        <v>0</v>
      </c>
      <c r="AY3684" s="12">
        <v>0.05</v>
      </c>
      <c r="AZ3684" t="e">
        <f t="shared" si="1616"/>
        <v>#DIV/0!</v>
      </c>
      <c r="BA3684" s="13">
        <f t="shared" si="1617"/>
        <v>5949665.4299999997</v>
      </c>
      <c r="BB3684" s="16" t="s">
        <v>593</v>
      </c>
      <c r="BC3684" s="16" t="s">
        <v>593</v>
      </c>
      <c r="BD3684" s="16" t="s">
        <v>593</v>
      </c>
      <c r="BE3684" s="16" t="s">
        <v>593</v>
      </c>
      <c r="BF3684" s="16" t="s">
        <v>593</v>
      </c>
      <c r="BG3684" s="16" t="s">
        <v>593</v>
      </c>
      <c r="BH3684" s="16" t="s">
        <v>593</v>
      </c>
      <c r="BI3684" s="14">
        <v>0</v>
      </c>
      <c r="BJ3684" s="14">
        <v>0</v>
      </c>
      <c r="BK3684" s="14">
        <v>0</v>
      </c>
      <c r="BL3684" s="8">
        <v>0</v>
      </c>
      <c r="BM3684" s="16" t="s">
        <v>593</v>
      </c>
    </row>
    <row r="3685" spans="1:65" hidden="1">
      <c r="A3685" s="8">
        <v>3683</v>
      </c>
      <c r="B3685" s="1" t="s">
        <v>44</v>
      </c>
      <c r="C3685" s="1">
        <v>1525</v>
      </c>
      <c r="D3685" s="1" t="s">
        <v>569</v>
      </c>
      <c r="E3685" s="1">
        <v>360000023</v>
      </c>
      <c r="F3685" s="1" t="s">
        <v>570</v>
      </c>
      <c r="G3685" s="1" t="s">
        <v>570</v>
      </c>
      <c r="H3685" s="1">
        <v>0</v>
      </c>
      <c r="I3685" s="1" t="s">
        <v>52</v>
      </c>
      <c r="J3685" s="1" t="s">
        <v>49</v>
      </c>
      <c r="K3685" s="1">
        <v>17406001</v>
      </c>
      <c r="L3685" s="1" t="s">
        <v>50</v>
      </c>
      <c r="M3685" s="1" t="s">
        <v>51</v>
      </c>
      <c r="N3685" s="1" t="s">
        <v>64</v>
      </c>
      <c r="O3685" s="1" t="s">
        <v>65</v>
      </c>
      <c r="P3685" s="1" t="s">
        <v>66</v>
      </c>
      <c r="Q3685" s="1" t="s">
        <v>67</v>
      </c>
      <c r="R3685" s="1" t="s">
        <v>68</v>
      </c>
      <c r="S3685" s="1" t="s">
        <v>69</v>
      </c>
      <c r="T3685" s="2">
        <v>43333</v>
      </c>
      <c r="U3685" s="2">
        <v>44105</v>
      </c>
      <c r="V3685" s="1" t="s">
        <v>52</v>
      </c>
      <c r="W3685" s="3">
        <v>1</v>
      </c>
      <c r="X3685" s="1" t="s">
        <v>53</v>
      </c>
      <c r="Y3685" s="4">
        <v>5949665.4299999997</v>
      </c>
      <c r="Z3685" s="4">
        <v>-362945</v>
      </c>
      <c r="AA3685" s="4">
        <v>0</v>
      </c>
      <c r="AB3685" s="4">
        <v>0</v>
      </c>
      <c r="AC3685" s="4">
        <v>0</v>
      </c>
      <c r="AD3685" s="4">
        <v>5949665.4299999997</v>
      </c>
      <c r="AE3685" s="5">
        <v>913</v>
      </c>
      <c r="AF3685" s="1" t="s">
        <v>250</v>
      </c>
      <c r="AG3685" s="1" t="s">
        <v>251</v>
      </c>
      <c r="AH3685" s="1" t="s">
        <v>89</v>
      </c>
      <c r="AI3685" s="1" t="s">
        <v>57</v>
      </c>
      <c r="AJ3685" s="5">
        <v>10950</v>
      </c>
      <c r="AK3685" s="4">
        <v>-70762</v>
      </c>
      <c r="AL3685" s="4">
        <v>0</v>
      </c>
      <c r="AM3685" s="4">
        <v>0</v>
      </c>
      <c r="AN3685" s="4">
        <v>0</v>
      </c>
      <c r="AO3685" s="4">
        <v>-433707</v>
      </c>
      <c r="AP3685" s="4">
        <v>-433707</v>
      </c>
      <c r="AQ3685" s="4">
        <v>0</v>
      </c>
      <c r="AR3685" s="4">
        <v>5515958.4299999997</v>
      </c>
      <c r="AS3685" s="1" t="s">
        <v>52</v>
      </c>
      <c r="AT3685" s="9">
        <f t="shared" si="1613"/>
        <v>43333</v>
      </c>
      <c r="AU3685" s="9">
        <f t="shared" si="1614"/>
        <v>43313</v>
      </c>
      <c r="AV3685" s="9">
        <v>44798</v>
      </c>
      <c r="AW3685" s="11">
        <f t="shared" si="1615"/>
        <v>4.0136986301369859</v>
      </c>
      <c r="AX3685">
        <v>0</v>
      </c>
      <c r="AY3685" s="12">
        <v>0.05</v>
      </c>
      <c r="AZ3685" t="e">
        <f t="shared" si="1616"/>
        <v>#DIV/0!</v>
      </c>
      <c r="BA3685" s="13">
        <f t="shared" si="1617"/>
        <v>5949665.4299999997</v>
      </c>
      <c r="BB3685" s="16" t="s">
        <v>593</v>
      </c>
      <c r="BC3685" s="16" t="s">
        <v>593</v>
      </c>
      <c r="BD3685" s="16" t="s">
        <v>593</v>
      </c>
      <c r="BE3685" s="16" t="s">
        <v>593</v>
      </c>
      <c r="BF3685" s="16" t="s">
        <v>593</v>
      </c>
      <c r="BG3685" s="16" t="s">
        <v>593</v>
      </c>
      <c r="BH3685" s="16" t="s">
        <v>593</v>
      </c>
      <c r="BI3685" s="14">
        <v>0</v>
      </c>
      <c r="BJ3685" s="14">
        <v>0</v>
      </c>
      <c r="BK3685" s="14">
        <v>0</v>
      </c>
      <c r="BL3685" s="8">
        <v>0</v>
      </c>
      <c r="BM3685" s="16" t="s">
        <v>593</v>
      </c>
    </row>
    <row r="3686" spans="1:65" hidden="1">
      <c r="A3686" s="8">
        <v>3684</v>
      </c>
      <c r="B3686" s="1" t="s">
        <v>44</v>
      </c>
      <c r="C3686" s="1">
        <v>1525</v>
      </c>
      <c r="D3686" s="1" t="s">
        <v>569</v>
      </c>
      <c r="E3686" s="1">
        <v>360000024</v>
      </c>
      <c r="F3686" s="1" t="s">
        <v>570</v>
      </c>
      <c r="G3686" s="1" t="s">
        <v>570</v>
      </c>
      <c r="H3686" s="1">
        <v>0</v>
      </c>
      <c r="I3686" s="1" t="s">
        <v>52</v>
      </c>
      <c r="J3686" s="1" t="s">
        <v>49</v>
      </c>
      <c r="K3686" s="1">
        <v>17406001</v>
      </c>
      <c r="L3686" s="1" t="s">
        <v>50</v>
      </c>
      <c r="M3686" s="1" t="s">
        <v>51</v>
      </c>
      <c r="N3686" s="1" t="s">
        <v>64</v>
      </c>
      <c r="O3686" s="1" t="s">
        <v>65</v>
      </c>
      <c r="P3686" s="1" t="s">
        <v>66</v>
      </c>
      <c r="Q3686" s="1" t="s">
        <v>67</v>
      </c>
      <c r="R3686" s="1" t="s">
        <v>68</v>
      </c>
      <c r="S3686" s="1" t="s">
        <v>69</v>
      </c>
      <c r="T3686" s="2">
        <v>43333</v>
      </c>
      <c r="U3686" s="2">
        <v>44105</v>
      </c>
      <c r="V3686" s="1" t="s">
        <v>52</v>
      </c>
      <c r="W3686" s="3">
        <v>1</v>
      </c>
      <c r="X3686" s="1" t="s">
        <v>53</v>
      </c>
      <c r="Y3686" s="4">
        <v>5949665.4299999997</v>
      </c>
      <c r="Z3686" s="4">
        <v>-362945</v>
      </c>
      <c r="AA3686" s="4">
        <v>0</v>
      </c>
      <c r="AB3686" s="4">
        <v>0</v>
      </c>
      <c r="AC3686" s="4">
        <v>0</v>
      </c>
      <c r="AD3686" s="4">
        <v>5949665.4299999997</v>
      </c>
      <c r="AE3686" s="5">
        <v>913</v>
      </c>
      <c r="AF3686" s="1" t="s">
        <v>250</v>
      </c>
      <c r="AG3686" s="1" t="s">
        <v>251</v>
      </c>
      <c r="AH3686" s="1" t="s">
        <v>89</v>
      </c>
      <c r="AI3686" s="1" t="s">
        <v>57</v>
      </c>
      <c r="AJ3686" s="5">
        <v>10950</v>
      </c>
      <c r="AK3686" s="4">
        <v>-70762</v>
      </c>
      <c r="AL3686" s="4">
        <v>0</v>
      </c>
      <c r="AM3686" s="4">
        <v>0</v>
      </c>
      <c r="AN3686" s="4">
        <v>0</v>
      </c>
      <c r="AO3686" s="4">
        <v>-433707</v>
      </c>
      <c r="AP3686" s="4">
        <v>-433707</v>
      </c>
      <c r="AQ3686" s="4">
        <v>0</v>
      </c>
      <c r="AR3686" s="4">
        <v>5515958.4299999997</v>
      </c>
      <c r="AS3686" s="1" t="s">
        <v>52</v>
      </c>
      <c r="AT3686" s="9">
        <f t="shared" si="1613"/>
        <v>43333</v>
      </c>
      <c r="AU3686" s="9">
        <f t="shared" si="1614"/>
        <v>43313</v>
      </c>
      <c r="AV3686" s="9">
        <v>44798</v>
      </c>
      <c r="AW3686" s="11">
        <f t="shared" si="1615"/>
        <v>4.0136986301369859</v>
      </c>
      <c r="AX3686">
        <v>0</v>
      </c>
      <c r="AY3686" s="12">
        <v>0.05</v>
      </c>
      <c r="AZ3686" t="e">
        <f t="shared" si="1616"/>
        <v>#DIV/0!</v>
      </c>
      <c r="BA3686" s="13">
        <f t="shared" si="1617"/>
        <v>5949665.4299999997</v>
      </c>
      <c r="BB3686" s="16" t="s">
        <v>593</v>
      </c>
      <c r="BC3686" s="16" t="s">
        <v>593</v>
      </c>
      <c r="BD3686" s="16" t="s">
        <v>593</v>
      </c>
      <c r="BE3686" s="16" t="s">
        <v>593</v>
      </c>
      <c r="BF3686" s="16" t="s">
        <v>593</v>
      </c>
      <c r="BG3686" s="16" t="s">
        <v>593</v>
      </c>
      <c r="BH3686" s="16" t="s">
        <v>593</v>
      </c>
      <c r="BI3686" s="14">
        <v>0</v>
      </c>
      <c r="BJ3686" s="14">
        <v>0</v>
      </c>
      <c r="BK3686" s="14">
        <v>0</v>
      </c>
      <c r="BL3686" s="8">
        <v>0</v>
      </c>
      <c r="BM3686" s="16" t="s">
        <v>593</v>
      </c>
    </row>
    <row r="3687" spans="1:65" hidden="1">
      <c r="A3687" s="8">
        <v>3685</v>
      </c>
      <c r="B3687" s="1" t="s">
        <v>44</v>
      </c>
      <c r="C3687" s="1">
        <v>1525</v>
      </c>
      <c r="D3687" s="1" t="s">
        <v>569</v>
      </c>
      <c r="E3687" s="1">
        <v>360000025</v>
      </c>
      <c r="F3687" s="1" t="s">
        <v>570</v>
      </c>
      <c r="G3687" s="1" t="s">
        <v>570</v>
      </c>
      <c r="H3687" s="1">
        <v>0</v>
      </c>
      <c r="I3687" s="1" t="s">
        <v>52</v>
      </c>
      <c r="J3687" s="1" t="s">
        <v>49</v>
      </c>
      <c r="K3687" s="1">
        <v>17406001</v>
      </c>
      <c r="L3687" s="1" t="s">
        <v>50</v>
      </c>
      <c r="M3687" s="1" t="s">
        <v>51</v>
      </c>
      <c r="N3687" s="1" t="s">
        <v>64</v>
      </c>
      <c r="O3687" s="1" t="s">
        <v>65</v>
      </c>
      <c r="P3687" s="1" t="s">
        <v>66</v>
      </c>
      <c r="Q3687" s="1" t="s">
        <v>67</v>
      </c>
      <c r="R3687" s="1" t="s">
        <v>68</v>
      </c>
      <c r="S3687" s="1" t="s">
        <v>69</v>
      </c>
      <c r="T3687" s="2">
        <v>43333</v>
      </c>
      <c r="U3687" s="2">
        <v>44105</v>
      </c>
      <c r="V3687" s="1" t="s">
        <v>52</v>
      </c>
      <c r="W3687" s="3">
        <v>1</v>
      </c>
      <c r="X3687" s="1" t="s">
        <v>53</v>
      </c>
      <c r="Y3687" s="4">
        <v>5949665.4299999997</v>
      </c>
      <c r="Z3687" s="4">
        <v>-362945</v>
      </c>
      <c r="AA3687" s="4">
        <v>0</v>
      </c>
      <c r="AB3687" s="4">
        <v>0</v>
      </c>
      <c r="AC3687" s="4">
        <v>0</v>
      </c>
      <c r="AD3687" s="4">
        <v>5949665.4299999997</v>
      </c>
      <c r="AE3687" s="5">
        <v>913</v>
      </c>
      <c r="AF3687" s="1" t="s">
        <v>250</v>
      </c>
      <c r="AG3687" s="1" t="s">
        <v>251</v>
      </c>
      <c r="AH3687" s="1" t="s">
        <v>89</v>
      </c>
      <c r="AI3687" s="1" t="s">
        <v>57</v>
      </c>
      <c r="AJ3687" s="5">
        <v>10950</v>
      </c>
      <c r="AK3687" s="4">
        <v>-70762</v>
      </c>
      <c r="AL3687" s="4">
        <v>0</v>
      </c>
      <c r="AM3687" s="4">
        <v>0</v>
      </c>
      <c r="AN3687" s="4">
        <v>0</v>
      </c>
      <c r="AO3687" s="4">
        <v>-433707</v>
      </c>
      <c r="AP3687" s="4">
        <v>-433707</v>
      </c>
      <c r="AQ3687" s="4">
        <v>0</v>
      </c>
      <c r="AR3687" s="4">
        <v>5515958.4299999997</v>
      </c>
      <c r="AS3687" s="1" t="s">
        <v>52</v>
      </c>
      <c r="AT3687" s="9">
        <f t="shared" si="1613"/>
        <v>43333</v>
      </c>
      <c r="AU3687" s="9">
        <f t="shared" si="1614"/>
        <v>43313</v>
      </c>
      <c r="AV3687" s="9">
        <v>44798</v>
      </c>
      <c r="AW3687" s="11">
        <f t="shared" si="1615"/>
        <v>4.0136986301369859</v>
      </c>
      <c r="AX3687">
        <v>0</v>
      </c>
      <c r="AY3687" s="12">
        <v>0.05</v>
      </c>
      <c r="AZ3687" t="e">
        <f t="shared" si="1616"/>
        <v>#DIV/0!</v>
      </c>
      <c r="BA3687" s="13">
        <f t="shared" si="1617"/>
        <v>5949665.4299999997</v>
      </c>
      <c r="BB3687" s="16" t="s">
        <v>593</v>
      </c>
      <c r="BC3687" s="16" t="s">
        <v>593</v>
      </c>
      <c r="BD3687" s="16" t="s">
        <v>593</v>
      </c>
      <c r="BE3687" s="16" t="s">
        <v>593</v>
      </c>
      <c r="BF3687" s="16" t="s">
        <v>593</v>
      </c>
      <c r="BG3687" s="16" t="s">
        <v>593</v>
      </c>
      <c r="BH3687" s="16" t="s">
        <v>593</v>
      </c>
      <c r="BI3687" s="14">
        <v>0</v>
      </c>
      <c r="BJ3687" s="14">
        <v>0</v>
      </c>
      <c r="BK3687" s="14">
        <v>0</v>
      </c>
      <c r="BL3687" s="8">
        <v>0</v>
      </c>
      <c r="BM3687" s="16" t="s">
        <v>593</v>
      </c>
    </row>
    <row r="3688" spans="1:65" hidden="1">
      <c r="A3688" s="8">
        <v>3686</v>
      </c>
      <c r="B3688" s="1" t="s">
        <v>44</v>
      </c>
      <c r="C3688" s="1">
        <v>1525</v>
      </c>
      <c r="D3688" s="1" t="s">
        <v>569</v>
      </c>
      <c r="E3688" s="1">
        <v>360000026</v>
      </c>
      <c r="F3688" s="1" t="s">
        <v>570</v>
      </c>
      <c r="G3688" s="1" t="s">
        <v>570</v>
      </c>
      <c r="H3688" s="1">
        <v>0</v>
      </c>
      <c r="I3688" s="1" t="s">
        <v>52</v>
      </c>
      <c r="J3688" s="1" t="s">
        <v>49</v>
      </c>
      <c r="K3688" s="1">
        <v>17406001</v>
      </c>
      <c r="L3688" s="1" t="s">
        <v>50</v>
      </c>
      <c r="M3688" s="1" t="s">
        <v>51</v>
      </c>
      <c r="N3688" s="1" t="s">
        <v>64</v>
      </c>
      <c r="O3688" s="1" t="s">
        <v>65</v>
      </c>
      <c r="P3688" s="1" t="s">
        <v>66</v>
      </c>
      <c r="Q3688" s="1" t="s">
        <v>67</v>
      </c>
      <c r="R3688" s="1" t="s">
        <v>68</v>
      </c>
      <c r="S3688" s="1" t="s">
        <v>69</v>
      </c>
      <c r="T3688" s="2">
        <v>43333</v>
      </c>
      <c r="U3688" s="2">
        <v>44105</v>
      </c>
      <c r="V3688" s="1" t="s">
        <v>52</v>
      </c>
      <c r="W3688" s="3">
        <v>1</v>
      </c>
      <c r="X3688" s="1" t="s">
        <v>53</v>
      </c>
      <c r="Y3688" s="4">
        <v>5949665.4299999997</v>
      </c>
      <c r="Z3688" s="4">
        <v>-362945</v>
      </c>
      <c r="AA3688" s="4">
        <v>0</v>
      </c>
      <c r="AB3688" s="4">
        <v>0</v>
      </c>
      <c r="AC3688" s="4">
        <v>0</v>
      </c>
      <c r="AD3688" s="4">
        <v>5949665.4299999997</v>
      </c>
      <c r="AE3688" s="5">
        <v>913</v>
      </c>
      <c r="AF3688" s="1" t="s">
        <v>250</v>
      </c>
      <c r="AG3688" s="1" t="s">
        <v>251</v>
      </c>
      <c r="AH3688" s="1" t="s">
        <v>89</v>
      </c>
      <c r="AI3688" s="1" t="s">
        <v>57</v>
      </c>
      <c r="AJ3688" s="5">
        <v>10950</v>
      </c>
      <c r="AK3688" s="4">
        <v>-70762</v>
      </c>
      <c r="AL3688" s="4">
        <v>0</v>
      </c>
      <c r="AM3688" s="4">
        <v>0</v>
      </c>
      <c r="AN3688" s="4">
        <v>0</v>
      </c>
      <c r="AO3688" s="4">
        <v>-433707</v>
      </c>
      <c r="AP3688" s="4">
        <v>-433707</v>
      </c>
      <c r="AQ3688" s="4">
        <v>0</v>
      </c>
      <c r="AR3688" s="4">
        <v>5515958.4299999997</v>
      </c>
      <c r="AS3688" s="1" t="s">
        <v>52</v>
      </c>
      <c r="AT3688" s="9">
        <f t="shared" si="1613"/>
        <v>43333</v>
      </c>
      <c r="AU3688" s="9">
        <f t="shared" si="1614"/>
        <v>43313</v>
      </c>
      <c r="AV3688" s="9">
        <v>44798</v>
      </c>
      <c r="AW3688" s="11">
        <f t="shared" si="1615"/>
        <v>4.0136986301369859</v>
      </c>
      <c r="AX3688">
        <v>0</v>
      </c>
      <c r="AY3688" s="12">
        <v>0.05</v>
      </c>
      <c r="AZ3688" t="e">
        <f t="shared" si="1616"/>
        <v>#DIV/0!</v>
      </c>
      <c r="BA3688" s="13">
        <f t="shared" si="1617"/>
        <v>5949665.4299999997</v>
      </c>
      <c r="BB3688" s="16" t="s">
        <v>593</v>
      </c>
      <c r="BC3688" s="16" t="s">
        <v>593</v>
      </c>
      <c r="BD3688" s="16" t="s">
        <v>593</v>
      </c>
      <c r="BE3688" s="16" t="s">
        <v>593</v>
      </c>
      <c r="BF3688" s="16" t="s">
        <v>593</v>
      </c>
      <c r="BG3688" s="16" t="s">
        <v>593</v>
      </c>
      <c r="BH3688" s="16" t="s">
        <v>593</v>
      </c>
      <c r="BI3688" s="14">
        <v>0</v>
      </c>
      <c r="BJ3688" s="14">
        <v>0</v>
      </c>
      <c r="BK3688" s="14">
        <v>0</v>
      </c>
      <c r="BL3688" s="8">
        <v>0</v>
      </c>
      <c r="BM3688" s="16" t="s">
        <v>593</v>
      </c>
    </row>
    <row r="3689" spans="1:65" hidden="1">
      <c r="A3689" s="8">
        <v>3687</v>
      </c>
      <c r="B3689" s="1" t="s">
        <v>44</v>
      </c>
      <c r="C3689" s="1">
        <v>1525</v>
      </c>
      <c r="D3689" s="1" t="s">
        <v>569</v>
      </c>
      <c r="E3689" s="1">
        <v>360000027</v>
      </c>
      <c r="F3689" s="1" t="s">
        <v>570</v>
      </c>
      <c r="G3689" s="1" t="s">
        <v>570</v>
      </c>
      <c r="H3689" s="1">
        <v>0</v>
      </c>
      <c r="I3689" s="1" t="s">
        <v>52</v>
      </c>
      <c r="J3689" s="1" t="s">
        <v>49</v>
      </c>
      <c r="K3689" s="1">
        <v>17406001</v>
      </c>
      <c r="L3689" s="1" t="s">
        <v>50</v>
      </c>
      <c r="M3689" s="1" t="s">
        <v>51</v>
      </c>
      <c r="N3689" s="1" t="s">
        <v>64</v>
      </c>
      <c r="O3689" s="1" t="s">
        <v>65</v>
      </c>
      <c r="P3689" s="1" t="s">
        <v>66</v>
      </c>
      <c r="Q3689" s="1" t="s">
        <v>67</v>
      </c>
      <c r="R3689" s="1" t="s">
        <v>68</v>
      </c>
      <c r="S3689" s="1" t="s">
        <v>69</v>
      </c>
      <c r="T3689" s="2">
        <v>43333</v>
      </c>
      <c r="U3689" s="2">
        <v>44105</v>
      </c>
      <c r="V3689" s="1" t="s">
        <v>52</v>
      </c>
      <c r="W3689" s="3">
        <v>1</v>
      </c>
      <c r="X3689" s="1" t="s">
        <v>53</v>
      </c>
      <c r="Y3689" s="4">
        <v>5949665.4299999997</v>
      </c>
      <c r="Z3689" s="4">
        <v>-362945</v>
      </c>
      <c r="AA3689" s="4">
        <v>0</v>
      </c>
      <c r="AB3689" s="4">
        <v>0</v>
      </c>
      <c r="AC3689" s="4">
        <v>0</v>
      </c>
      <c r="AD3689" s="4">
        <v>5949665.4299999997</v>
      </c>
      <c r="AE3689" s="5">
        <v>913</v>
      </c>
      <c r="AF3689" s="1" t="s">
        <v>250</v>
      </c>
      <c r="AG3689" s="1" t="s">
        <v>251</v>
      </c>
      <c r="AH3689" s="1" t="s">
        <v>89</v>
      </c>
      <c r="AI3689" s="1" t="s">
        <v>57</v>
      </c>
      <c r="AJ3689" s="5">
        <v>10950</v>
      </c>
      <c r="AK3689" s="4">
        <v>-70762</v>
      </c>
      <c r="AL3689" s="4">
        <v>0</v>
      </c>
      <c r="AM3689" s="4">
        <v>0</v>
      </c>
      <c r="AN3689" s="4">
        <v>0</v>
      </c>
      <c r="AO3689" s="4">
        <v>-433707</v>
      </c>
      <c r="AP3689" s="4">
        <v>-433707</v>
      </c>
      <c r="AQ3689" s="4">
        <v>0</v>
      </c>
      <c r="AR3689" s="4">
        <v>5515958.4299999997</v>
      </c>
      <c r="AS3689" s="1" t="s">
        <v>52</v>
      </c>
      <c r="AT3689" s="9">
        <f t="shared" si="1613"/>
        <v>43333</v>
      </c>
      <c r="AU3689" s="9">
        <f t="shared" si="1614"/>
        <v>43313</v>
      </c>
      <c r="AV3689" s="9">
        <v>44798</v>
      </c>
      <c r="AW3689" s="11">
        <f t="shared" si="1615"/>
        <v>4.0136986301369859</v>
      </c>
      <c r="AX3689">
        <v>0</v>
      </c>
      <c r="AY3689" s="12">
        <v>0.05</v>
      </c>
      <c r="AZ3689" t="e">
        <f t="shared" si="1616"/>
        <v>#DIV/0!</v>
      </c>
      <c r="BA3689" s="13">
        <f t="shared" si="1617"/>
        <v>5949665.4299999997</v>
      </c>
      <c r="BB3689" s="16" t="s">
        <v>593</v>
      </c>
      <c r="BC3689" s="16" t="s">
        <v>593</v>
      </c>
      <c r="BD3689" s="16" t="s">
        <v>593</v>
      </c>
      <c r="BE3689" s="16" t="s">
        <v>593</v>
      </c>
      <c r="BF3689" s="16" t="s">
        <v>593</v>
      </c>
      <c r="BG3689" s="16" t="s">
        <v>593</v>
      </c>
      <c r="BH3689" s="16" t="s">
        <v>593</v>
      </c>
      <c r="BI3689" s="14">
        <v>0</v>
      </c>
      <c r="BJ3689" s="14">
        <v>0</v>
      </c>
      <c r="BK3689" s="14">
        <v>0</v>
      </c>
      <c r="BL3689" s="8">
        <v>0</v>
      </c>
      <c r="BM3689" s="16" t="s">
        <v>593</v>
      </c>
    </row>
    <row r="3690" spans="1:65" hidden="1">
      <c r="A3690" s="8">
        <v>3688</v>
      </c>
      <c r="B3690" s="1" t="s">
        <v>44</v>
      </c>
      <c r="C3690" s="1">
        <v>1525</v>
      </c>
      <c r="D3690" s="1" t="s">
        <v>569</v>
      </c>
      <c r="E3690" s="1">
        <v>360000028</v>
      </c>
      <c r="F3690" s="1" t="s">
        <v>570</v>
      </c>
      <c r="G3690" s="1" t="s">
        <v>570</v>
      </c>
      <c r="H3690" s="1">
        <v>0</v>
      </c>
      <c r="I3690" s="1" t="s">
        <v>52</v>
      </c>
      <c r="J3690" s="1" t="s">
        <v>49</v>
      </c>
      <c r="K3690" s="1">
        <v>17406001</v>
      </c>
      <c r="L3690" s="1" t="s">
        <v>50</v>
      </c>
      <c r="M3690" s="1" t="s">
        <v>51</v>
      </c>
      <c r="N3690" s="1" t="s">
        <v>64</v>
      </c>
      <c r="O3690" s="1" t="s">
        <v>65</v>
      </c>
      <c r="P3690" s="1" t="s">
        <v>66</v>
      </c>
      <c r="Q3690" s="1" t="s">
        <v>67</v>
      </c>
      <c r="R3690" s="1" t="s">
        <v>68</v>
      </c>
      <c r="S3690" s="1" t="s">
        <v>69</v>
      </c>
      <c r="T3690" s="2">
        <v>43333</v>
      </c>
      <c r="U3690" s="2">
        <v>44105</v>
      </c>
      <c r="V3690" s="1" t="s">
        <v>52</v>
      </c>
      <c r="W3690" s="3">
        <v>1</v>
      </c>
      <c r="X3690" s="1" t="s">
        <v>53</v>
      </c>
      <c r="Y3690" s="4">
        <v>5949665.4299999997</v>
      </c>
      <c r="Z3690" s="4">
        <v>-362945</v>
      </c>
      <c r="AA3690" s="4">
        <v>0</v>
      </c>
      <c r="AB3690" s="4">
        <v>0</v>
      </c>
      <c r="AC3690" s="4">
        <v>0</v>
      </c>
      <c r="AD3690" s="4">
        <v>5949665.4299999997</v>
      </c>
      <c r="AE3690" s="5">
        <v>913</v>
      </c>
      <c r="AF3690" s="1" t="s">
        <v>250</v>
      </c>
      <c r="AG3690" s="1" t="s">
        <v>251</v>
      </c>
      <c r="AH3690" s="1" t="s">
        <v>89</v>
      </c>
      <c r="AI3690" s="1" t="s">
        <v>57</v>
      </c>
      <c r="AJ3690" s="5">
        <v>10950</v>
      </c>
      <c r="AK3690" s="4">
        <v>-70762</v>
      </c>
      <c r="AL3690" s="4">
        <v>0</v>
      </c>
      <c r="AM3690" s="4">
        <v>0</v>
      </c>
      <c r="AN3690" s="4">
        <v>0</v>
      </c>
      <c r="AO3690" s="4">
        <v>-433707</v>
      </c>
      <c r="AP3690" s="4">
        <v>-433707</v>
      </c>
      <c r="AQ3690" s="4">
        <v>0</v>
      </c>
      <c r="AR3690" s="4">
        <v>5515958.4299999997</v>
      </c>
      <c r="AS3690" s="1" t="s">
        <v>52</v>
      </c>
      <c r="AT3690" s="9">
        <f t="shared" si="1613"/>
        <v>43333</v>
      </c>
      <c r="AU3690" s="9">
        <f t="shared" si="1614"/>
        <v>43313</v>
      </c>
      <c r="AV3690" s="9">
        <v>44798</v>
      </c>
      <c r="AW3690" s="11">
        <f t="shared" si="1615"/>
        <v>4.0136986301369859</v>
      </c>
      <c r="AX3690">
        <v>0</v>
      </c>
      <c r="AY3690" s="12">
        <v>0.05</v>
      </c>
      <c r="AZ3690" t="e">
        <f t="shared" si="1616"/>
        <v>#DIV/0!</v>
      </c>
      <c r="BA3690" s="13">
        <f t="shared" si="1617"/>
        <v>5949665.4299999997</v>
      </c>
      <c r="BB3690" s="16" t="s">
        <v>593</v>
      </c>
      <c r="BC3690" s="16" t="s">
        <v>593</v>
      </c>
      <c r="BD3690" s="16" t="s">
        <v>593</v>
      </c>
      <c r="BE3690" s="16" t="s">
        <v>593</v>
      </c>
      <c r="BF3690" s="16" t="s">
        <v>593</v>
      </c>
      <c r="BG3690" s="16" t="s">
        <v>593</v>
      </c>
      <c r="BH3690" s="16" t="s">
        <v>593</v>
      </c>
      <c r="BI3690" s="14">
        <v>0</v>
      </c>
      <c r="BJ3690" s="14">
        <v>0</v>
      </c>
      <c r="BK3690" s="14">
        <v>0</v>
      </c>
      <c r="BL3690" s="8">
        <v>0</v>
      </c>
      <c r="BM3690" s="16" t="s">
        <v>593</v>
      </c>
    </row>
    <row r="3691" spans="1:65" hidden="1">
      <c r="A3691" s="8">
        <v>3689</v>
      </c>
      <c r="B3691" s="1" t="s">
        <v>44</v>
      </c>
      <c r="C3691" s="1">
        <v>1525</v>
      </c>
      <c r="D3691" s="1" t="s">
        <v>569</v>
      </c>
      <c r="E3691" s="1">
        <v>360000029</v>
      </c>
      <c r="F3691" s="1" t="s">
        <v>570</v>
      </c>
      <c r="G3691" s="1" t="s">
        <v>570</v>
      </c>
      <c r="H3691" s="1">
        <v>0</v>
      </c>
      <c r="I3691" s="1" t="s">
        <v>52</v>
      </c>
      <c r="J3691" s="1" t="s">
        <v>49</v>
      </c>
      <c r="K3691" s="1">
        <v>17406001</v>
      </c>
      <c r="L3691" s="1" t="s">
        <v>50</v>
      </c>
      <c r="M3691" s="1" t="s">
        <v>51</v>
      </c>
      <c r="N3691" s="1" t="s">
        <v>64</v>
      </c>
      <c r="O3691" s="1" t="s">
        <v>65</v>
      </c>
      <c r="P3691" s="1" t="s">
        <v>66</v>
      </c>
      <c r="Q3691" s="1" t="s">
        <v>67</v>
      </c>
      <c r="R3691" s="1" t="s">
        <v>68</v>
      </c>
      <c r="S3691" s="1" t="s">
        <v>69</v>
      </c>
      <c r="T3691" s="2">
        <v>43333</v>
      </c>
      <c r="U3691" s="2">
        <v>44105</v>
      </c>
      <c r="V3691" s="1" t="s">
        <v>52</v>
      </c>
      <c r="W3691" s="3">
        <v>1</v>
      </c>
      <c r="X3691" s="1" t="s">
        <v>53</v>
      </c>
      <c r="Y3691" s="4">
        <v>5949665.4299999997</v>
      </c>
      <c r="Z3691" s="4">
        <v>-362945</v>
      </c>
      <c r="AA3691" s="4">
        <v>0</v>
      </c>
      <c r="AB3691" s="4">
        <v>0</v>
      </c>
      <c r="AC3691" s="4">
        <v>0</v>
      </c>
      <c r="AD3691" s="4">
        <v>5949665.4299999997</v>
      </c>
      <c r="AE3691" s="5">
        <v>913</v>
      </c>
      <c r="AF3691" s="1" t="s">
        <v>250</v>
      </c>
      <c r="AG3691" s="1" t="s">
        <v>251</v>
      </c>
      <c r="AH3691" s="1" t="s">
        <v>89</v>
      </c>
      <c r="AI3691" s="1" t="s">
        <v>57</v>
      </c>
      <c r="AJ3691" s="5">
        <v>10950</v>
      </c>
      <c r="AK3691" s="4">
        <v>-70762</v>
      </c>
      <c r="AL3691" s="4">
        <v>0</v>
      </c>
      <c r="AM3691" s="4">
        <v>0</v>
      </c>
      <c r="AN3691" s="4">
        <v>0</v>
      </c>
      <c r="AO3691" s="4">
        <v>-433707</v>
      </c>
      <c r="AP3691" s="4">
        <v>-433707</v>
      </c>
      <c r="AQ3691" s="4">
        <v>0</v>
      </c>
      <c r="AR3691" s="4">
        <v>5515958.4299999997</v>
      </c>
      <c r="AS3691" s="1" t="s">
        <v>52</v>
      </c>
      <c r="AT3691" s="9">
        <f t="shared" si="1613"/>
        <v>43333</v>
      </c>
      <c r="AU3691" s="9">
        <f t="shared" si="1614"/>
        <v>43313</v>
      </c>
      <c r="AV3691" s="9">
        <v>44798</v>
      </c>
      <c r="AW3691" s="11">
        <f t="shared" si="1615"/>
        <v>4.0136986301369859</v>
      </c>
      <c r="AX3691">
        <v>0</v>
      </c>
      <c r="AY3691" s="12">
        <v>0.05</v>
      </c>
      <c r="AZ3691" t="e">
        <f t="shared" si="1616"/>
        <v>#DIV/0!</v>
      </c>
      <c r="BA3691" s="13">
        <f t="shared" si="1617"/>
        <v>5949665.4299999997</v>
      </c>
      <c r="BB3691" s="16" t="s">
        <v>593</v>
      </c>
      <c r="BC3691" s="16" t="s">
        <v>593</v>
      </c>
      <c r="BD3691" s="16" t="s">
        <v>593</v>
      </c>
      <c r="BE3691" s="16" t="s">
        <v>593</v>
      </c>
      <c r="BF3691" s="16" t="s">
        <v>593</v>
      </c>
      <c r="BG3691" s="16" t="s">
        <v>593</v>
      </c>
      <c r="BH3691" s="16" t="s">
        <v>593</v>
      </c>
      <c r="BI3691" s="14">
        <v>0</v>
      </c>
      <c r="BJ3691" s="14">
        <v>0</v>
      </c>
      <c r="BK3691" s="14">
        <v>0</v>
      </c>
      <c r="BL3691" s="8">
        <v>0</v>
      </c>
      <c r="BM3691" s="16" t="s">
        <v>593</v>
      </c>
    </row>
    <row r="3692" spans="1:65" hidden="1">
      <c r="A3692" s="8">
        <v>3690</v>
      </c>
      <c r="B3692" s="1" t="s">
        <v>44</v>
      </c>
      <c r="C3692" s="1">
        <v>1525</v>
      </c>
      <c r="D3692" s="1" t="s">
        <v>569</v>
      </c>
      <c r="E3692" s="1">
        <v>360000030</v>
      </c>
      <c r="F3692" s="1" t="s">
        <v>570</v>
      </c>
      <c r="G3692" s="1" t="s">
        <v>570</v>
      </c>
      <c r="H3692" s="1">
        <v>0</v>
      </c>
      <c r="I3692" s="1" t="s">
        <v>52</v>
      </c>
      <c r="J3692" s="1" t="s">
        <v>49</v>
      </c>
      <c r="K3692" s="1">
        <v>17406001</v>
      </c>
      <c r="L3692" s="1" t="s">
        <v>50</v>
      </c>
      <c r="M3692" s="1" t="s">
        <v>51</v>
      </c>
      <c r="N3692" s="1" t="s">
        <v>64</v>
      </c>
      <c r="O3692" s="1" t="s">
        <v>65</v>
      </c>
      <c r="P3692" s="1" t="s">
        <v>66</v>
      </c>
      <c r="Q3692" s="1" t="s">
        <v>67</v>
      </c>
      <c r="R3692" s="1" t="s">
        <v>68</v>
      </c>
      <c r="S3692" s="1" t="s">
        <v>69</v>
      </c>
      <c r="T3692" s="2">
        <v>43333</v>
      </c>
      <c r="U3692" s="2">
        <v>44105</v>
      </c>
      <c r="V3692" s="1" t="s">
        <v>52</v>
      </c>
      <c r="W3692" s="3">
        <v>1</v>
      </c>
      <c r="X3692" s="1" t="s">
        <v>53</v>
      </c>
      <c r="Y3692" s="4">
        <v>5949665.4299999997</v>
      </c>
      <c r="Z3692" s="4">
        <v>-362945</v>
      </c>
      <c r="AA3692" s="4">
        <v>0</v>
      </c>
      <c r="AB3692" s="4">
        <v>0</v>
      </c>
      <c r="AC3692" s="4">
        <v>0</v>
      </c>
      <c r="AD3692" s="4">
        <v>5949665.4299999997</v>
      </c>
      <c r="AE3692" s="5">
        <v>913</v>
      </c>
      <c r="AF3692" s="1" t="s">
        <v>250</v>
      </c>
      <c r="AG3692" s="1" t="s">
        <v>251</v>
      </c>
      <c r="AH3692" s="1" t="s">
        <v>89</v>
      </c>
      <c r="AI3692" s="1" t="s">
        <v>57</v>
      </c>
      <c r="AJ3692" s="5">
        <v>10950</v>
      </c>
      <c r="AK3692" s="4">
        <v>-70762</v>
      </c>
      <c r="AL3692" s="4">
        <v>0</v>
      </c>
      <c r="AM3692" s="4">
        <v>0</v>
      </c>
      <c r="AN3692" s="4">
        <v>0</v>
      </c>
      <c r="AO3692" s="4">
        <v>-433707</v>
      </c>
      <c r="AP3692" s="4">
        <v>-433707</v>
      </c>
      <c r="AQ3692" s="4">
        <v>0</v>
      </c>
      <c r="AR3692" s="4">
        <v>5515958.4299999997</v>
      </c>
      <c r="AS3692" s="1" t="s">
        <v>52</v>
      </c>
      <c r="AT3692" s="9">
        <f t="shared" si="1613"/>
        <v>43333</v>
      </c>
      <c r="AU3692" s="9">
        <f t="shared" si="1614"/>
        <v>43313</v>
      </c>
      <c r="AV3692" s="9">
        <v>44798</v>
      </c>
      <c r="AW3692" s="11">
        <f t="shared" si="1615"/>
        <v>4.0136986301369859</v>
      </c>
      <c r="AX3692">
        <v>0</v>
      </c>
      <c r="AY3692" s="12">
        <v>0.05</v>
      </c>
      <c r="AZ3692" t="e">
        <f t="shared" si="1616"/>
        <v>#DIV/0!</v>
      </c>
      <c r="BA3692" s="13">
        <f t="shared" si="1617"/>
        <v>5949665.4299999997</v>
      </c>
      <c r="BB3692" s="16" t="s">
        <v>593</v>
      </c>
      <c r="BC3692" s="16" t="s">
        <v>593</v>
      </c>
      <c r="BD3692" s="16" t="s">
        <v>593</v>
      </c>
      <c r="BE3692" s="16" t="s">
        <v>593</v>
      </c>
      <c r="BF3692" s="16" t="s">
        <v>593</v>
      </c>
      <c r="BG3692" s="16" t="s">
        <v>593</v>
      </c>
      <c r="BH3692" s="16" t="s">
        <v>593</v>
      </c>
      <c r="BI3692" s="14">
        <v>0</v>
      </c>
      <c r="BJ3692" s="14">
        <v>0</v>
      </c>
      <c r="BK3692" s="14">
        <v>0</v>
      </c>
      <c r="BL3692" s="8">
        <v>0</v>
      </c>
      <c r="BM3692" s="16" t="s">
        <v>593</v>
      </c>
    </row>
    <row r="3693" spans="1:65" hidden="1">
      <c r="A3693" s="8">
        <v>3691</v>
      </c>
      <c r="B3693" s="1" t="s">
        <v>44</v>
      </c>
      <c r="C3693" s="1">
        <v>1525</v>
      </c>
      <c r="D3693" s="1" t="s">
        <v>569</v>
      </c>
      <c r="E3693" s="1">
        <v>360000031</v>
      </c>
      <c r="F3693" s="1" t="s">
        <v>570</v>
      </c>
      <c r="G3693" s="1" t="s">
        <v>570</v>
      </c>
      <c r="H3693" s="1">
        <v>0</v>
      </c>
      <c r="I3693" s="1" t="s">
        <v>52</v>
      </c>
      <c r="J3693" s="1" t="s">
        <v>49</v>
      </c>
      <c r="K3693" s="1">
        <v>17406001</v>
      </c>
      <c r="L3693" s="1" t="s">
        <v>50</v>
      </c>
      <c r="M3693" s="1" t="s">
        <v>51</v>
      </c>
      <c r="N3693" s="1" t="s">
        <v>64</v>
      </c>
      <c r="O3693" s="1" t="s">
        <v>65</v>
      </c>
      <c r="P3693" s="1" t="s">
        <v>66</v>
      </c>
      <c r="Q3693" s="1" t="s">
        <v>67</v>
      </c>
      <c r="R3693" s="1" t="s">
        <v>68</v>
      </c>
      <c r="S3693" s="1" t="s">
        <v>69</v>
      </c>
      <c r="T3693" s="2">
        <v>43333</v>
      </c>
      <c r="U3693" s="2">
        <v>44105</v>
      </c>
      <c r="V3693" s="1" t="s">
        <v>52</v>
      </c>
      <c r="W3693" s="3">
        <v>1</v>
      </c>
      <c r="X3693" s="1" t="s">
        <v>53</v>
      </c>
      <c r="Y3693" s="4">
        <v>5949665.4299999997</v>
      </c>
      <c r="Z3693" s="4">
        <v>-362945</v>
      </c>
      <c r="AA3693" s="4">
        <v>0</v>
      </c>
      <c r="AB3693" s="4">
        <v>0</v>
      </c>
      <c r="AC3693" s="4">
        <v>0</v>
      </c>
      <c r="AD3693" s="4">
        <v>5949665.4299999997</v>
      </c>
      <c r="AE3693" s="5">
        <v>913</v>
      </c>
      <c r="AF3693" s="1" t="s">
        <v>250</v>
      </c>
      <c r="AG3693" s="1" t="s">
        <v>251</v>
      </c>
      <c r="AH3693" s="1" t="s">
        <v>89</v>
      </c>
      <c r="AI3693" s="1" t="s">
        <v>57</v>
      </c>
      <c r="AJ3693" s="5">
        <v>10950</v>
      </c>
      <c r="AK3693" s="4">
        <v>-70762</v>
      </c>
      <c r="AL3693" s="4">
        <v>0</v>
      </c>
      <c r="AM3693" s="4">
        <v>0</v>
      </c>
      <c r="AN3693" s="4">
        <v>0</v>
      </c>
      <c r="AO3693" s="4">
        <v>-433707</v>
      </c>
      <c r="AP3693" s="4">
        <v>-433707</v>
      </c>
      <c r="AQ3693" s="4">
        <v>0</v>
      </c>
      <c r="AR3693" s="4">
        <v>5515958.4299999997</v>
      </c>
      <c r="AS3693" s="1" t="s">
        <v>52</v>
      </c>
      <c r="AT3693" s="9">
        <f t="shared" si="1613"/>
        <v>43333</v>
      </c>
      <c r="AU3693" s="9">
        <f t="shared" si="1614"/>
        <v>43313</v>
      </c>
      <c r="AV3693" s="9">
        <v>44798</v>
      </c>
      <c r="AW3693" s="11">
        <f t="shared" si="1615"/>
        <v>4.0136986301369859</v>
      </c>
      <c r="AX3693">
        <v>0</v>
      </c>
      <c r="AY3693" s="12">
        <v>0.05</v>
      </c>
      <c r="AZ3693" t="e">
        <f t="shared" si="1616"/>
        <v>#DIV/0!</v>
      </c>
      <c r="BA3693" s="13">
        <f t="shared" si="1617"/>
        <v>5949665.4299999997</v>
      </c>
      <c r="BB3693" s="16" t="s">
        <v>593</v>
      </c>
      <c r="BC3693" s="16" t="s">
        <v>593</v>
      </c>
      <c r="BD3693" s="16" t="s">
        <v>593</v>
      </c>
      <c r="BE3693" s="16" t="s">
        <v>593</v>
      </c>
      <c r="BF3693" s="16" t="s">
        <v>593</v>
      </c>
      <c r="BG3693" s="16" t="s">
        <v>593</v>
      </c>
      <c r="BH3693" s="16" t="s">
        <v>593</v>
      </c>
      <c r="BI3693" s="14">
        <v>0</v>
      </c>
      <c r="BJ3693" s="14">
        <v>0</v>
      </c>
      <c r="BK3693" s="14">
        <v>0</v>
      </c>
      <c r="BL3693" s="8">
        <v>0</v>
      </c>
      <c r="BM3693" s="16" t="s">
        <v>593</v>
      </c>
    </row>
    <row r="3694" spans="1:65" hidden="1">
      <c r="A3694" s="8">
        <v>3692</v>
      </c>
      <c r="B3694" s="1" t="s">
        <v>44</v>
      </c>
      <c r="C3694" s="1">
        <v>1525</v>
      </c>
      <c r="D3694" s="1" t="s">
        <v>569</v>
      </c>
      <c r="E3694" s="1">
        <v>360000032</v>
      </c>
      <c r="F3694" s="1" t="s">
        <v>570</v>
      </c>
      <c r="G3694" s="1" t="s">
        <v>570</v>
      </c>
      <c r="H3694" s="1">
        <v>0</v>
      </c>
      <c r="I3694" s="1" t="s">
        <v>52</v>
      </c>
      <c r="J3694" s="1" t="s">
        <v>49</v>
      </c>
      <c r="K3694" s="1">
        <v>17406001</v>
      </c>
      <c r="L3694" s="1" t="s">
        <v>50</v>
      </c>
      <c r="M3694" s="1" t="s">
        <v>51</v>
      </c>
      <c r="N3694" s="1" t="s">
        <v>64</v>
      </c>
      <c r="O3694" s="1" t="s">
        <v>65</v>
      </c>
      <c r="P3694" s="1" t="s">
        <v>66</v>
      </c>
      <c r="Q3694" s="1" t="s">
        <v>67</v>
      </c>
      <c r="R3694" s="1" t="s">
        <v>68</v>
      </c>
      <c r="S3694" s="1" t="s">
        <v>69</v>
      </c>
      <c r="T3694" s="2">
        <v>43333</v>
      </c>
      <c r="U3694" s="2">
        <v>44105</v>
      </c>
      <c r="V3694" s="1" t="s">
        <v>52</v>
      </c>
      <c r="W3694" s="3">
        <v>1</v>
      </c>
      <c r="X3694" s="1" t="s">
        <v>53</v>
      </c>
      <c r="Y3694" s="4">
        <v>5949665.4299999997</v>
      </c>
      <c r="Z3694" s="4">
        <v>-362945</v>
      </c>
      <c r="AA3694" s="4">
        <v>0</v>
      </c>
      <c r="AB3694" s="4">
        <v>0</v>
      </c>
      <c r="AC3694" s="4">
        <v>0</v>
      </c>
      <c r="AD3694" s="4">
        <v>5949665.4299999997</v>
      </c>
      <c r="AE3694" s="5">
        <v>913</v>
      </c>
      <c r="AF3694" s="1" t="s">
        <v>250</v>
      </c>
      <c r="AG3694" s="1" t="s">
        <v>251</v>
      </c>
      <c r="AH3694" s="1" t="s">
        <v>89</v>
      </c>
      <c r="AI3694" s="1" t="s">
        <v>57</v>
      </c>
      <c r="AJ3694" s="5">
        <v>10950</v>
      </c>
      <c r="AK3694" s="4">
        <v>-70762</v>
      </c>
      <c r="AL3694" s="4">
        <v>0</v>
      </c>
      <c r="AM3694" s="4">
        <v>0</v>
      </c>
      <c r="AN3694" s="4">
        <v>0</v>
      </c>
      <c r="AO3694" s="4">
        <v>-433707</v>
      </c>
      <c r="AP3694" s="4">
        <v>-433707</v>
      </c>
      <c r="AQ3694" s="4">
        <v>0</v>
      </c>
      <c r="AR3694" s="4">
        <v>5515958.4299999997</v>
      </c>
      <c r="AS3694" s="1" t="s">
        <v>52</v>
      </c>
      <c r="AT3694" s="9">
        <f t="shared" si="1613"/>
        <v>43333</v>
      </c>
      <c r="AU3694" s="9">
        <f t="shared" si="1614"/>
        <v>43313</v>
      </c>
      <c r="AV3694" s="9">
        <v>44798</v>
      </c>
      <c r="AW3694" s="11">
        <f t="shared" si="1615"/>
        <v>4.0136986301369859</v>
      </c>
      <c r="AX3694">
        <v>0</v>
      </c>
      <c r="AY3694" s="12">
        <v>0.05</v>
      </c>
      <c r="AZ3694" t="e">
        <f t="shared" si="1616"/>
        <v>#DIV/0!</v>
      </c>
      <c r="BA3694" s="13">
        <f t="shared" si="1617"/>
        <v>5949665.4299999997</v>
      </c>
      <c r="BB3694" s="16" t="s">
        <v>593</v>
      </c>
      <c r="BC3694" s="16" t="s">
        <v>593</v>
      </c>
      <c r="BD3694" s="16" t="s">
        <v>593</v>
      </c>
      <c r="BE3694" s="16" t="s">
        <v>593</v>
      </c>
      <c r="BF3694" s="16" t="s">
        <v>593</v>
      </c>
      <c r="BG3694" s="16" t="s">
        <v>593</v>
      </c>
      <c r="BH3694" s="16" t="s">
        <v>593</v>
      </c>
      <c r="BI3694" s="14">
        <v>0</v>
      </c>
      <c r="BJ3694" s="14">
        <v>0</v>
      </c>
      <c r="BK3694" s="14">
        <v>0</v>
      </c>
      <c r="BL3694" s="8">
        <v>0</v>
      </c>
      <c r="BM3694" s="16" t="s">
        <v>593</v>
      </c>
    </row>
    <row r="3695" spans="1:65" hidden="1">
      <c r="A3695" s="8">
        <v>3693</v>
      </c>
      <c r="B3695" s="1" t="s">
        <v>44</v>
      </c>
      <c r="C3695" s="1">
        <v>1525</v>
      </c>
      <c r="D3695" s="1" t="s">
        <v>569</v>
      </c>
      <c r="E3695" s="1">
        <v>360000033</v>
      </c>
      <c r="F3695" s="1" t="s">
        <v>570</v>
      </c>
      <c r="G3695" s="1" t="s">
        <v>570</v>
      </c>
      <c r="H3695" s="1">
        <v>0</v>
      </c>
      <c r="I3695" s="1" t="s">
        <v>52</v>
      </c>
      <c r="J3695" s="1" t="s">
        <v>49</v>
      </c>
      <c r="K3695" s="1">
        <v>17406001</v>
      </c>
      <c r="L3695" s="1" t="s">
        <v>50</v>
      </c>
      <c r="M3695" s="1" t="s">
        <v>51</v>
      </c>
      <c r="N3695" s="1" t="s">
        <v>64</v>
      </c>
      <c r="O3695" s="1" t="s">
        <v>65</v>
      </c>
      <c r="P3695" s="1" t="s">
        <v>66</v>
      </c>
      <c r="Q3695" s="1" t="s">
        <v>67</v>
      </c>
      <c r="R3695" s="1" t="s">
        <v>68</v>
      </c>
      <c r="S3695" s="1" t="s">
        <v>69</v>
      </c>
      <c r="T3695" s="2">
        <v>43333</v>
      </c>
      <c r="U3695" s="2">
        <v>44105</v>
      </c>
      <c r="V3695" s="1" t="s">
        <v>52</v>
      </c>
      <c r="W3695" s="3">
        <v>1</v>
      </c>
      <c r="X3695" s="1" t="s">
        <v>53</v>
      </c>
      <c r="Y3695" s="4">
        <v>5949665.4299999997</v>
      </c>
      <c r="Z3695" s="4">
        <v>-362945</v>
      </c>
      <c r="AA3695" s="4">
        <v>0</v>
      </c>
      <c r="AB3695" s="4">
        <v>0</v>
      </c>
      <c r="AC3695" s="4">
        <v>0</v>
      </c>
      <c r="AD3695" s="4">
        <v>5949665.4299999997</v>
      </c>
      <c r="AE3695" s="5">
        <v>913</v>
      </c>
      <c r="AF3695" s="1" t="s">
        <v>250</v>
      </c>
      <c r="AG3695" s="1" t="s">
        <v>251</v>
      </c>
      <c r="AH3695" s="1" t="s">
        <v>89</v>
      </c>
      <c r="AI3695" s="1" t="s">
        <v>57</v>
      </c>
      <c r="AJ3695" s="5">
        <v>10950</v>
      </c>
      <c r="AK3695" s="4">
        <v>-70762</v>
      </c>
      <c r="AL3695" s="4">
        <v>0</v>
      </c>
      <c r="AM3695" s="4">
        <v>0</v>
      </c>
      <c r="AN3695" s="4">
        <v>0</v>
      </c>
      <c r="AO3695" s="4">
        <v>-433707</v>
      </c>
      <c r="AP3695" s="4">
        <v>-433707</v>
      </c>
      <c r="AQ3695" s="4">
        <v>0</v>
      </c>
      <c r="AR3695" s="4">
        <v>5515958.4299999997</v>
      </c>
      <c r="AS3695" s="1" t="s">
        <v>52</v>
      </c>
      <c r="AT3695" s="9">
        <f t="shared" si="1613"/>
        <v>43333</v>
      </c>
      <c r="AU3695" s="9">
        <f t="shared" si="1614"/>
        <v>43313</v>
      </c>
      <c r="AV3695" s="9">
        <v>44798</v>
      </c>
      <c r="AW3695" s="11">
        <f t="shared" si="1615"/>
        <v>4.0136986301369859</v>
      </c>
      <c r="AX3695">
        <v>0</v>
      </c>
      <c r="AY3695" s="12">
        <v>0.05</v>
      </c>
      <c r="AZ3695" t="e">
        <f t="shared" si="1616"/>
        <v>#DIV/0!</v>
      </c>
      <c r="BA3695" s="13">
        <f t="shared" si="1617"/>
        <v>5949665.4299999997</v>
      </c>
      <c r="BB3695" s="16" t="s">
        <v>593</v>
      </c>
      <c r="BC3695" s="16" t="s">
        <v>593</v>
      </c>
      <c r="BD3695" s="16" t="s">
        <v>593</v>
      </c>
      <c r="BE3695" s="16" t="s">
        <v>593</v>
      </c>
      <c r="BF3695" s="16" t="s">
        <v>593</v>
      </c>
      <c r="BG3695" s="16" t="s">
        <v>593</v>
      </c>
      <c r="BH3695" s="16" t="s">
        <v>593</v>
      </c>
      <c r="BI3695" s="14">
        <v>0</v>
      </c>
      <c r="BJ3695" s="14">
        <v>0</v>
      </c>
      <c r="BK3695" s="14">
        <v>0</v>
      </c>
      <c r="BL3695" s="8">
        <v>0</v>
      </c>
      <c r="BM3695" s="16" t="s">
        <v>593</v>
      </c>
    </row>
    <row r="3696" spans="1:65" hidden="1">
      <c r="A3696" s="8">
        <v>3694</v>
      </c>
      <c r="B3696" s="1" t="s">
        <v>44</v>
      </c>
      <c r="C3696" s="1">
        <v>1525</v>
      </c>
      <c r="D3696" s="1" t="s">
        <v>569</v>
      </c>
      <c r="E3696" s="1">
        <v>360000034</v>
      </c>
      <c r="F3696" s="1" t="s">
        <v>570</v>
      </c>
      <c r="G3696" s="1" t="s">
        <v>570</v>
      </c>
      <c r="H3696" s="1">
        <v>0</v>
      </c>
      <c r="I3696" s="1" t="s">
        <v>52</v>
      </c>
      <c r="J3696" s="1" t="s">
        <v>49</v>
      </c>
      <c r="K3696" s="1">
        <v>17406001</v>
      </c>
      <c r="L3696" s="1" t="s">
        <v>50</v>
      </c>
      <c r="M3696" s="1" t="s">
        <v>51</v>
      </c>
      <c r="N3696" s="1" t="s">
        <v>64</v>
      </c>
      <c r="O3696" s="1" t="s">
        <v>65</v>
      </c>
      <c r="P3696" s="1" t="s">
        <v>66</v>
      </c>
      <c r="Q3696" s="1" t="s">
        <v>67</v>
      </c>
      <c r="R3696" s="1" t="s">
        <v>68</v>
      </c>
      <c r="S3696" s="1" t="s">
        <v>69</v>
      </c>
      <c r="T3696" s="2">
        <v>43333</v>
      </c>
      <c r="U3696" s="2">
        <v>44105</v>
      </c>
      <c r="V3696" s="1" t="s">
        <v>52</v>
      </c>
      <c r="W3696" s="3">
        <v>1</v>
      </c>
      <c r="X3696" s="1" t="s">
        <v>53</v>
      </c>
      <c r="Y3696" s="4">
        <v>5949665.4299999997</v>
      </c>
      <c r="Z3696" s="4">
        <v>-362945</v>
      </c>
      <c r="AA3696" s="4">
        <v>0</v>
      </c>
      <c r="AB3696" s="4">
        <v>0</v>
      </c>
      <c r="AC3696" s="4">
        <v>0</v>
      </c>
      <c r="AD3696" s="4">
        <v>5949665.4299999997</v>
      </c>
      <c r="AE3696" s="5">
        <v>913</v>
      </c>
      <c r="AF3696" s="1" t="s">
        <v>250</v>
      </c>
      <c r="AG3696" s="1" t="s">
        <v>251</v>
      </c>
      <c r="AH3696" s="1" t="s">
        <v>89</v>
      </c>
      <c r="AI3696" s="1" t="s">
        <v>57</v>
      </c>
      <c r="AJ3696" s="5">
        <v>10950</v>
      </c>
      <c r="AK3696" s="4">
        <v>-70762</v>
      </c>
      <c r="AL3696" s="4">
        <v>0</v>
      </c>
      <c r="AM3696" s="4">
        <v>0</v>
      </c>
      <c r="AN3696" s="4">
        <v>0</v>
      </c>
      <c r="AO3696" s="4">
        <v>-433707</v>
      </c>
      <c r="AP3696" s="4">
        <v>-433707</v>
      </c>
      <c r="AQ3696" s="4">
        <v>0</v>
      </c>
      <c r="AR3696" s="4">
        <v>5515958.4299999997</v>
      </c>
      <c r="AS3696" s="1" t="s">
        <v>52</v>
      </c>
      <c r="AT3696" s="9">
        <f t="shared" si="1613"/>
        <v>43333</v>
      </c>
      <c r="AU3696" s="9">
        <f t="shared" si="1614"/>
        <v>43313</v>
      </c>
      <c r="AV3696" s="9">
        <v>44798</v>
      </c>
      <c r="AW3696" s="11">
        <f t="shared" si="1615"/>
        <v>4.0136986301369859</v>
      </c>
      <c r="AX3696">
        <v>0</v>
      </c>
      <c r="AY3696" s="12">
        <v>0.05</v>
      </c>
      <c r="AZ3696" t="e">
        <f t="shared" si="1616"/>
        <v>#DIV/0!</v>
      </c>
      <c r="BA3696" s="13">
        <f t="shared" si="1617"/>
        <v>5949665.4299999997</v>
      </c>
      <c r="BB3696" s="16" t="s">
        <v>593</v>
      </c>
      <c r="BC3696" s="16" t="s">
        <v>593</v>
      </c>
      <c r="BD3696" s="16" t="s">
        <v>593</v>
      </c>
      <c r="BE3696" s="16" t="s">
        <v>593</v>
      </c>
      <c r="BF3696" s="16" t="s">
        <v>593</v>
      </c>
      <c r="BG3696" s="16" t="s">
        <v>593</v>
      </c>
      <c r="BH3696" s="16" t="s">
        <v>593</v>
      </c>
      <c r="BI3696" s="14">
        <v>0</v>
      </c>
      <c r="BJ3696" s="14">
        <v>0</v>
      </c>
      <c r="BK3696" s="14">
        <v>0</v>
      </c>
      <c r="BL3696" s="8">
        <v>0</v>
      </c>
      <c r="BM3696" s="16" t="s">
        <v>593</v>
      </c>
    </row>
    <row r="3697" spans="1:65" hidden="1">
      <c r="A3697" s="8">
        <v>3695</v>
      </c>
      <c r="B3697" s="1" t="s">
        <v>44</v>
      </c>
      <c r="C3697" s="1">
        <v>1525</v>
      </c>
      <c r="D3697" s="1" t="s">
        <v>569</v>
      </c>
      <c r="E3697" s="1">
        <v>360000035</v>
      </c>
      <c r="F3697" s="1" t="s">
        <v>570</v>
      </c>
      <c r="G3697" s="1" t="s">
        <v>570</v>
      </c>
      <c r="H3697" s="1">
        <v>0</v>
      </c>
      <c r="I3697" s="1" t="s">
        <v>52</v>
      </c>
      <c r="J3697" s="1" t="s">
        <v>49</v>
      </c>
      <c r="K3697" s="1">
        <v>17406001</v>
      </c>
      <c r="L3697" s="1" t="s">
        <v>50</v>
      </c>
      <c r="M3697" s="1" t="s">
        <v>51</v>
      </c>
      <c r="N3697" s="1" t="s">
        <v>64</v>
      </c>
      <c r="O3697" s="1" t="s">
        <v>65</v>
      </c>
      <c r="P3697" s="1" t="s">
        <v>66</v>
      </c>
      <c r="Q3697" s="1" t="s">
        <v>67</v>
      </c>
      <c r="R3697" s="1" t="s">
        <v>68</v>
      </c>
      <c r="S3697" s="1" t="s">
        <v>69</v>
      </c>
      <c r="T3697" s="2">
        <v>43333</v>
      </c>
      <c r="U3697" s="2">
        <v>44105</v>
      </c>
      <c r="V3697" s="1" t="s">
        <v>52</v>
      </c>
      <c r="W3697" s="3">
        <v>1</v>
      </c>
      <c r="X3697" s="1" t="s">
        <v>53</v>
      </c>
      <c r="Y3697" s="4">
        <v>5949665.4299999997</v>
      </c>
      <c r="Z3697" s="4">
        <v>-362945</v>
      </c>
      <c r="AA3697" s="4">
        <v>0</v>
      </c>
      <c r="AB3697" s="4">
        <v>0</v>
      </c>
      <c r="AC3697" s="4">
        <v>0</v>
      </c>
      <c r="AD3697" s="4">
        <v>5949665.4299999997</v>
      </c>
      <c r="AE3697" s="5">
        <v>913</v>
      </c>
      <c r="AF3697" s="1" t="s">
        <v>250</v>
      </c>
      <c r="AG3697" s="1" t="s">
        <v>251</v>
      </c>
      <c r="AH3697" s="1" t="s">
        <v>89</v>
      </c>
      <c r="AI3697" s="1" t="s">
        <v>57</v>
      </c>
      <c r="AJ3697" s="5">
        <v>10950</v>
      </c>
      <c r="AK3697" s="4">
        <v>-70762</v>
      </c>
      <c r="AL3697" s="4">
        <v>0</v>
      </c>
      <c r="AM3697" s="4">
        <v>0</v>
      </c>
      <c r="AN3697" s="4">
        <v>0</v>
      </c>
      <c r="AO3697" s="4">
        <v>-433707</v>
      </c>
      <c r="AP3697" s="4">
        <v>-433707</v>
      </c>
      <c r="AQ3697" s="4">
        <v>0</v>
      </c>
      <c r="AR3697" s="4">
        <v>5515958.4299999997</v>
      </c>
      <c r="AS3697" s="1" t="s">
        <v>52</v>
      </c>
      <c r="AT3697" s="9">
        <f t="shared" si="1613"/>
        <v>43333</v>
      </c>
      <c r="AU3697" s="9">
        <f t="shared" si="1614"/>
        <v>43313</v>
      </c>
      <c r="AV3697" s="9">
        <v>44798</v>
      </c>
      <c r="AW3697" s="11">
        <f t="shared" si="1615"/>
        <v>4.0136986301369859</v>
      </c>
      <c r="AX3697">
        <v>0</v>
      </c>
      <c r="AY3697" s="12">
        <v>0.05</v>
      </c>
      <c r="AZ3697" t="e">
        <f t="shared" si="1616"/>
        <v>#DIV/0!</v>
      </c>
      <c r="BA3697" s="13">
        <f t="shared" si="1617"/>
        <v>5949665.4299999997</v>
      </c>
      <c r="BB3697" s="16" t="s">
        <v>593</v>
      </c>
      <c r="BC3697" s="16" t="s">
        <v>593</v>
      </c>
      <c r="BD3697" s="16" t="s">
        <v>593</v>
      </c>
      <c r="BE3697" s="16" t="s">
        <v>593</v>
      </c>
      <c r="BF3697" s="16" t="s">
        <v>593</v>
      </c>
      <c r="BG3697" s="16" t="s">
        <v>593</v>
      </c>
      <c r="BH3697" s="16" t="s">
        <v>593</v>
      </c>
      <c r="BI3697" s="14">
        <v>0</v>
      </c>
      <c r="BJ3697" s="14">
        <v>0</v>
      </c>
      <c r="BK3697" s="14">
        <v>0</v>
      </c>
      <c r="BL3697" s="8">
        <v>0</v>
      </c>
      <c r="BM3697" s="16" t="s">
        <v>593</v>
      </c>
    </row>
    <row r="3698" spans="1:65" hidden="1">
      <c r="A3698" s="8">
        <v>3696</v>
      </c>
      <c r="B3698" s="1" t="s">
        <v>44</v>
      </c>
      <c r="C3698" s="1">
        <v>1525</v>
      </c>
      <c r="D3698" s="1" t="s">
        <v>569</v>
      </c>
      <c r="E3698" s="1">
        <v>360000036</v>
      </c>
      <c r="F3698" s="1" t="s">
        <v>570</v>
      </c>
      <c r="G3698" s="1" t="s">
        <v>570</v>
      </c>
      <c r="H3698" s="1">
        <v>0</v>
      </c>
      <c r="I3698" s="1" t="s">
        <v>52</v>
      </c>
      <c r="J3698" s="1" t="s">
        <v>49</v>
      </c>
      <c r="K3698" s="1">
        <v>17406001</v>
      </c>
      <c r="L3698" s="1" t="s">
        <v>50</v>
      </c>
      <c r="M3698" s="1" t="s">
        <v>51</v>
      </c>
      <c r="N3698" s="1" t="s">
        <v>64</v>
      </c>
      <c r="O3698" s="1" t="s">
        <v>65</v>
      </c>
      <c r="P3698" s="1" t="s">
        <v>66</v>
      </c>
      <c r="Q3698" s="1" t="s">
        <v>67</v>
      </c>
      <c r="R3698" s="1" t="s">
        <v>68</v>
      </c>
      <c r="S3698" s="1" t="s">
        <v>69</v>
      </c>
      <c r="T3698" s="2">
        <v>43333</v>
      </c>
      <c r="U3698" s="2">
        <v>44105</v>
      </c>
      <c r="V3698" s="1" t="s">
        <v>52</v>
      </c>
      <c r="W3698" s="3">
        <v>1</v>
      </c>
      <c r="X3698" s="1" t="s">
        <v>53</v>
      </c>
      <c r="Y3698" s="4">
        <v>5949665.4299999997</v>
      </c>
      <c r="Z3698" s="4">
        <v>-362945</v>
      </c>
      <c r="AA3698" s="4">
        <v>0</v>
      </c>
      <c r="AB3698" s="4">
        <v>0</v>
      </c>
      <c r="AC3698" s="4">
        <v>0</v>
      </c>
      <c r="AD3698" s="4">
        <v>5949665.4299999997</v>
      </c>
      <c r="AE3698" s="5">
        <v>913</v>
      </c>
      <c r="AF3698" s="1" t="s">
        <v>250</v>
      </c>
      <c r="AG3698" s="1" t="s">
        <v>251</v>
      </c>
      <c r="AH3698" s="1" t="s">
        <v>89</v>
      </c>
      <c r="AI3698" s="1" t="s">
        <v>57</v>
      </c>
      <c r="AJ3698" s="5">
        <v>10950</v>
      </c>
      <c r="AK3698" s="4">
        <v>-70762</v>
      </c>
      <c r="AL3698" s="4">
        <v>0</v>
      </c>
      <c r="AM3698" s="4">
        <v>0</v>
      </c>
      <c r="AN3698" s="4">
        <v>0</v>
      </c>
      <c r="AO3698" s="4">
        <v>-433707</v>
      </c>
      <c r="AP3698" s="4">
        <v>-433707</v>
      </c>
      <c r="AQ3698" s="4">
        <v>0</v>
      </c>
      <c r="AR3698" s="4">
        <v>5515958.4299999997</v>
      </c>
      <c r="AS3698" s="1" t="s">
        <v>52</v>
      </c>
      <c r="AT3698" s="9">
        <f t="shared" si="1613"/>
        <v>43333</v>
      </c>
      <c r="AU3698" s="9">
        <f t="shared" si="1614"/>
        <v>43313</v>
      </c>
      <c r="AV3698" s="9">
        <v>44798</v>
      </c>
      <c r="AW3698" s="11">
        <f t="shared" si="1615"/>
        <v>4.0136986301369859</v>
      </c>
      <c r="AX3698">
        <v>0</v>
      </c>
      <c r="AY3698" s="12">
        <v>0.05</v>
      </c>
      <c r="AZ3698" t="e">
        <f t="shared" si="1616"/>
        <v>#DIV/0!</v>
      </c>
      <c r="BA3698" s="13">
        <f t="shared" si="1617"/>
        <v>5949665.4299999997</v>
      </c>
      <c r="BB3698" s="16" t="s">
        <v>593</v>
      </c>
      <c r="BC3698" s="16" t="s">
        <v>593</v>
      </c>
      <c r="BD3698" s="16" t="s">
        <v>593</v>
      </c>
      <c r="BE3698" s="16" t="s">
        <v>593</v>
      </c>
      <c r="BF3698" s="16" t="s">
        <v>593</v>
      </c>
      <c r="BG3698" s="16" t="s">
        <v>593</v>
      </c>
      <c r="BH3698" s="16" t="s">
        <v>593</v>
      </c>
      <c r="BI3698" s="14">
        <v>0</v>
      </c>
      <c r="BJ3698" s="14">
        <v>0</v>
      </c>
      <c r="BK3698" s="14">
        <v>0</v>
      </c>
      <c r="BL3698" s="8">
        <v>0</v>
      </c>
      <c r="BM3698" s="16" t="s">
        <v>593</v>
      </c>
    </row>
    <row r="3699" spans="1:65" hidden="1">
      <c r="A3699" s="8">
        <v>3697</v>
      </c>
      <c r="B3699" s="1" t="s">
        <v>44</v>
      </c>
      <c r="C3699" s="1">
        <v>1525</v>
      </c>
      <c r="D3699" s="1" t="s">
        <v>569</v>
      </c>
      <c r="E3699" s="1">
        <v>360000037</v>
      </c>
      <c r="F3699" s="1" t="s">
        <v>570</v>
      </c>
      <c r="G3699" s="1" t="s">
        <v>570</v>
      </c>
      <c r="H3699" s="1">
        <v>0</v>
      </c>
      <c r="I3699" s="1" t="s">
        <v>52</v>
      </c>
      <c r="J3699" s="1" t="s">
        <v>49</v>
      </c>
      <c r="K3699" s="1">
        <v>17406001</v>
      </c>
      <c r="L3699" s="1" t="s">
        <v>50</v>
      </c>
      <c r="M3699" s="1" t="s">
        <v>51</v>
      </c>
      <c r="N3699" s="1" t="s">
        <v>64</v>
      </c>
      <c r="O3699" s="1" t="s">
        <v>65</v>
      </c>
      <c r="P3699" s="1" t="s">
        <v>66</v>
      </c>
      <c r="Q3699" s="1" t="s">
        <v>67</v>
      </c>
      <c r="R3699" s="1" t="s">
        <v>68</v>
      </c>
      <c r="S3699" s="1" t="s">
        <v>69</v>
      </c>
      <c r="T3699" s="2">
        <v>43333</v>
      </c>
      <c r="U3699" s="2">
        <v>44105</v>
      </c>
      <c r="V3699" s="1" t="s">
        <v>52</v>
      </c>
      <c r="W3699" s="3">
        <v>1</v>
      </c>
      <c r="X3699" s="1" t="s">
        <v>53</v>
      </c>
      <c r="Y3699" s="4">
        <v>5949665.4299999997</v>
      </c>
      <c r="Z3699" s="4">
        <v>-362945</v>
      </c>
      <c r="AA3699" s="4">
        <v>0</v>
      </c>
      <c r="AB3699" s="4">
        <v>0</v>
      </c>
      <c r="AC3699" s="4">
        <v>0</v>
      </c>
      <c r="AD3699" s="4">
        <v>5949665.4299999997</v>
      </c>
      <c r="AE3699" s="5">
        <v>913</v>
      </c>
      <c r="AF3699" s="1" t="s">
        <v>250</v>
      </c>
      <c r="AG3699" s="1" t="s">
        <v>251</v>
      </c>
      <c r="AH3699" s="1" t="s">
        <v>89</v>
      </c>
      <c r="AI3699" s="1" t="s">
        <v>57</v>
      </c>
      <c r="AJ3699" s="5">
        <v>10950</v>
      </c>
      <c r="AK3699" s="4">
        <v>-70762</v>
      </c>
      <c r="AL3699" s="4">
        <v>0</v>
      </c>
      <c r="AM3699" s="4">
        <v>0</v>
      </c>
      <c r="AN3699" s="4">
        <v>0</v>
      </c>
      <c r="AO3699" s="4">
        <v>-433707</v>
      </c>
      <c r="AP3699" s="4">
        <v>-433707</v>
      </c>
      <c r="AQ3699" s="4">
        <v>0</v>
      </c>
      <c r="AR3699" s="4">
        <v>5515958.4299999997</v>
      </c>
      <c r="AS3699" s="1" t="s">
        <v>52</v>
      </c>
      <c r="AT3699" s="9">
        <f t="shared" si="1613"/>
        <v>43333</v>
      </c>
      <c r="AU3699" s="9">
        <f t="shared" si="1614"/>
        <v>43313</v>
      </c>
      <c r="AV3699" s="9">
        <v>44798</v>
      </c>
      <c r="AW3699" s="11">
        <f t="shared" si="1615"/>
        <v>4.0136986301369859</v>
      </c>
      <c r="AX3699">
        <v>0</v>
      </c>
      <c r="AY3699" s="12">
        <v>0.05</v>
      </c>
      <c r="AZ3699" t="e">
        <f t="shared" si="1616"/>
        <v>#DIV/0!</v>
      </c>
      <c r="BA3699" s="13">
        <f t="shared" si="1617"/>
        <v>5949665.4299999997</v>
      </c>
      <c r="BB3699" s="16" t="s">
        <v>593</v>
      </c>
      <c r="BC3699" s="16" t="s">
        <v>593</v>
      </c>
      <c r="BD3699" s="16" t="s">
        <v>593</v>
      </c>
      <c r="BE3699" s="16" t="s">
        <v>593</v>
      </c>
      <c r="BF3699" s="16" t="s">
        <v>593</v>
      </c>
      <c r="BG3699" s="16" t="s">
        <v>593</v>
      </c>
      <c r="BH3699" s="16" t="s">
        <v>593</v>
      </c>
      <c r="BI3699" s="14">
        <v>0</v>
      </c>
      <c r="BJ3699" s="14">
        <v>0</v>
      </c>
      <c r="BK3699" s="14">
        <v>0</v>
      </c>
      <c r="BL3699" s="8">
        <v>0</v>
      </c>
      <c r="BM3699" s="16" t="s">
        <v>593</v>
      </c>
    </row>
    <row r="3700" spans="1:65" hidden="1">
      <c r="A3700" s="8">
        <v>3698</v>
      </c>
      <c r="B3700" s="1" t="s">
        <v>44</v>
      </c>
      <c r="C3700" s="1">
        <v>1525</v>
      </c>
      <c r="D3700" s="1" t="s">
        <v>569</v>
      </c>
      <c r="E3700" s="1">
        <v>360000038</v>
      </c>
      <c r="F3700" s="1" t="s">
        <v>570</v>
      </c>
      <c r="G3700" s="1" t="s">
        <v>570</v>
      </c>
      <c r="H3700" s="1">
        <v>0</v>
      </c>
      <c r="I3700" s="1" t="s">
        <v>52</v>
      </c>
      <c r="J3700" s="1" t="s">
        <v>49</v>
      </c>
      <c r="K3700" s="1">
        <v>17406001</v>
      </c>
      <c r="L3700" s="1" t="s">
        <v>50</v>
      </c>
      <c r="M3700" s="1" t="s">
        <v>51</v>
      </c>
      <c r="N3700" s="1" t="s">
        <v>64</v>
      </c>
      <c r="O3700" s="1" t="s">
        <v>65</v>
      </c>
      <c r="P3700" s="1" t="s">
        <v>66</v>
      </c>
      <c r="Q3700" s="1" t="s">
        <v>67</v>
      </c>
      <c r="R3700" s="1" t="s">
        <v>68</v>
      </c>
      <c r="S3700" s="1" t="s">
        <v>69</v>
      </c>
      <c r="T3700" s="2">
        <v>43333</v>
      </c>
      <c r="U3700" s="2">
        <v>44105</v>
      </c>
      <c r="V3700" s="1" t="s">
        <v>52</v>
      </c>
      <c r="W3700" s="3">
        <v>1</v>
      </c>
      <c r="X3700" s="1" t="s">
        <v>53</v>
      </c>
      <c r="Y3700" s="4">
        <v>5949665.4299999997</v>
      </c>
      <c r="Z3700" s="4">
        <v>-362945</v>
      </c>
      <c r="AA3700" s="4">
        <v>0</v>
      </c>
      <c r="AB3700" s="4">
        <v>0</v>
      </c>
      <c r="AC3700" s="4">
        <v>0</v>
      </c>
      <c r="AD3700" s="4">
        <v>5949665.4299999997</v>
      </c>
      <c r="AE3700" s="5">
        <v>913</v>
      </c>
      <c r="AF3700" s="1" t="s">
        <v>250</v>
      </c>
      <c r="AG3700" s="1" t="s">
        <v>251</v>
      </c>
      <c r="AH3700" s="1" t="s">
        <v>89</v>
      </c>
      <c r="AI3700" s="1" t="s">
        <v>57</v>
      </c>
      <c r="AJ3700" s="5">
        <v>10950</v>
      </c>
      <c r="AK3700" s="4">
        <v>-70762</v>
      </c>
      <c r="AL3700" s="4">
        <v>0</v>
      </c>
      <c r="AM3700" s="4">
        <v>0</v>
      </c>
      <c r="AN3700" s="4">
        <v>0</v>
      </c>
      <c r="AO3700" s="4">
        <v>-433707</v>
      </c>
      <c r="AP3700" s="4">
        <v>-433707</v>
      </c>
      <c r="AQ3700" s="4">
        <v>0</v>
      </c>
      <c r="AR3700" s="4">
        <v>5515958.4299999997</v>
      </c>
      <c r="AS3700" s="1" t="s">
        <v>52</v>
      </c>
      <c r="AT3700" s="9">
        <f t="shared" si="1613"/>
        <v>43333</v>
      </c>
      <c r="AU3700" s="9">
        <f t="shared" si="1614"/>
        <v>43313</v>
      </c>
      <c r="AV3700" s="9">
        <v>44798</v>
      </c>
      <c r="AW3700" s="11">
        <f t="shared" si="1615"/>
        <v>4.0136986301369859</v>
      </c>
      <c r="AX3700">
        <v>0</v>
      </c>
      <c r="AY3700" s="12">
        <v>0.05</v>
      </c>
      <c r="AZ3700" t="e">
        <f t="shared" si="1616"/>
        <v>#DIV/0!</v>
      </c>
      <c r="BA3700" s="13">
        <f t="shared" si="1617"/>
        <v>5949665.4299999997</v>
      </c>
      <c r="BB3700" s="16" t="s">
        <v>593</v>
      </c>
      <c r="BC3700" s="16" t="s">
        <v>593</v>
      </c>
      <c r="BD3700" s="16" t="s">
        <v>593</v>
      </c>
      <c r="BE3700" s="16" t="s">
        <v>593</v>
      </c>
      <c r="BF3700" s="16" t="s">
        <v>593</v>
      </c>
      <c r="BG3700" s="16" t="s">
        <v>593</v>
      </c>
      <c r="BH3700" s="16" t="s">
        <v>593</v>
      </c>
      <c r="BI3700" s="14">
        <v>0</v>
      </c>
      <c r="BJ3700" s="14">
        <v>0</v>
      </c>
      <c r="BK3700" s="14">
        <v>0</v>
      </c>
      <c r="BL3700" s="8">
        <v>0</v>
      </c>
      <c r="BM3700" s="16" t="s">
        <v>593</v>
      </c>
    </row>
    <row r="3701" spans="1:65" hidden="1">
      <c r="A3701" s="8">
        <v>3699</v>
      </c>
      <c r="B3701" s="1" t="s">
        <v>44</v>
      </c>
      <c r="C3701" s="1">
        <v>1525</v>
      </c>
      <c r="D3701" s="1" t="s">
        <v>569</v>
      </c>
      <c r="E3701" s="1">
        <v>360000039</v>
      </c>
      <c r="F3701" s="1" t="s">
        <v>570</v>
      </c>
      <c r="G3701" s="1" t="s">
        <v>570</v>
      </c>
      <c r="H3701" s="1">
        <v>0</v>
      </c>
      <c r="I3701" s="1" t="s">
        <v>52</v>
      </c>
      <c r="J3701" s="1" t="s">
        <v>49</v>
      </c>
      <c r="K3701" s="1">
        <v>17406001</v>
      </c>
      <c r="L3701" s="1" t="s">
        <v>50</v>
      </c>
      <c r="M3701" s="1" t="s">
        <v>51</v>
      </c>
      <c r="N3701" s="1" t="s">
        <v>64</v>
      </c>
      <c r="O3701" s="1" t="s">
        <v>65</v>
      </c>
      <c r="P3701" s="1" t="s">
        <v>66</v>
      </c>
      <c r="Q3701" s="1" t="s">
        <v>67</v>
      </c>
      <c r="R3701" s="1" t="s">
        <v>68</v>
      </c>
      <c r="S3701" s="1" t="s">
        <v>69</v>
      </c>
      <c r="T3701" s="2">
        <v>43333</v>
      </c>
      <c r="U3701" s="2">
        <v>44105</v>
      </c>
      <c r="V3701" s="1" t="s">
        <v>52</v>
      </c>
      <c r="W3701" s="3">
        <v>1</v>
      </c>
      <c r="X3701" s="1" t="s">
        <v>53</v>
      </c>
      <c r="Y3701" s="4">
        <v>5949665.4299999997</v>
      </c>
      <c r="Z3701" s="4">
        <v>-362945</v>
      </c>
      <c r="AA3701" s="4">
        <v>0</v>
      </c>
      <c r="AB3701" s="4">
        <v>0</v>
      </c>
      <c r="AC3701" s="4">
        <v>0</v>
      </c>
      <c r="AD3701" s="4">
        <v>5949665.4299999997</v>
      </c>
      <c r="AE3701" s="5">
        <v>913</v>
      </c>
      <c r="AF3701" s="1" t="s">
        <v>250</v>
      </c>
      <c r="AG3701" s="1" t="s">
        <v>251</v>
      </c>
      <c r="AH3701" s="1" t="s">
        <v>89</v>
      </c>
      <c r="AI3701" s="1" t="s">
        <v>57</v>
      </c>
      <c r="AJ3701" s="5">
        <v>10950</v>
      </c>
      <c r="AK3701" s="4">
        <v>-70762</v>
      </c>
      <c r="AL3701" s="4">
        <v>0</v>
      </c>
      <c r="AM3701" s="4">
        <v>0</v>
      </c>
      <c r="AN3701" s="4">
        <v>0</v>
      </c>
      <c r="AO3701" s="4">
        <v>-433707</v>
      </c>
      <c r="AP3701" s="4">
        <v>-433707</v>
      </c>
      <c r="AQ3701" s="4">
        <v>0</v>
      </c>
      <c r="AR3701" s="4">
        <v>5515958.4299999997</v>
      </c>
      <c r="AS3701" s="1" t="s">
        <v>52</v>
      </c>
      <c r="AT3701" s="9">
        <f t="shared" si="1613"/>
        <v>43333</v>
      </c>
      <c r="AU3701" s="9">
        <f t="shared" si="1614"/>
        <v>43313</v>
      </c>
      <c r="AV3701" s="9">
        <v>44798</v>
      </c>
      <c r="AW3701" s="11">
        <f t="shared" si="1615"/>
        <v>4.0136986301369859</v>
      </c>
      <c r="AX3701">
        <v>0</v>
      </c>
      <c r="AY3701" s="12">
        <v>0.05</v>
      </c>
      <c r="AZ3701" t="e">
        <f t="shared" si="1616"/>
        <v>#DIV/0!</v>
      </c>
      <c r="BA3701" s="13">
        <f t="shared" si="1617"/>
        <v>5949665.4299999997</v>
      </c>
      <c r="BB3701" s="16" t="s">
        <v>593</v>
      </c>
      <c r="BC3701" s="16" t="s">
        <v>593</v>
      </c>
      <c r="BD3701" s="16" t="s">
        <v>593</v>
      </c>
      <c r="BE3701" s="16" t="s">
        <v>593</v>
      </c>
      <c r="BF3701" s="16" t="s">
        <v>593</v>
      </c>
      <c r="BG3701" s="16" t="s">
        <v>593</v>
      </c>
      <c r="BH3701" s="16" t="s">
        <v>593</v>
      </c>
      <c r="BI3701" s="14">
        <v>0</v>
      </c>
      <c r="BJ3701" s="14">
        <v>0</v>
      </c>
      <c r="BK3701" s="14">
        <v>0</v>
      </c>
      <c r="BL3701" s="8">
        <v>0</v>
      </c>
      <c r="BM3701" s="16" t="s">
        <v>593</v>
      </c>
    </row>
    <row r="3702" spans="1:65" hidden="1">
      <c r="A3702" s="8">
        <v>3700</v>
      </c>
      <c r="B3702" s="1" t="s">
        <v>44</v>
      </c>
      <c r="C3702" s="1">
        <v>1525</v>
      </c>
      <c r="D3702" s="1" t="s">
        <v>569</v>
      </c>
      <c r="E3702" s="1">
        <v>360000040</v>
      </c>
      <c r="F3702" s="1" t="s">
        <v>570</v>
      </c>
      <c r="G3702" s="1" t="s">
        <v>570</v>
      </c>
      <c r="H3702" s="1">
        <v>0</v>
      </c>
      <c r="I3702" s="1" t="s">
        <v>52</v>
      </c>
      <c r="J3702" s="1" t="s">
        <v>49</v>
      </c>
      <c r="K3702" s="1">
        <v>17406001</v>
      </c>
      <c r="L3702" s="1" t="s">
        <v>50</v>
      </c>
      <c r="M3702" s="1" t="s">
        <v>51</v>
      </c>
      <c r="N3702" s="1" t="s">
        <v>64</v>
      </c>
      <c r="O3702" s="1" t="s">
        <v>65</v>
      </c>
      <c r="P3702" s="1" t="s">
        <v>66</v>
      </c>
      <c r="Q3702" s="1" t="s">
        <v>67</v>
      </c>
      <c r="R3702" s="1" t="s">
        <v>68</v>
      </c>
      <c r="S3702" s="1" t="s">
        <v>69</v>
      </c>
      <c r="T3702" s="2">
        <v>43333</v>
      </c>
      <c r="U3702" s="2">
        <v>44105</v>
      </c>
      <c r="V3702" s="1" t="s">
        <v>52</v>
      </c>
      <c r="W3702" s="3">
        <v>1</v>
      </c>
      <c r="X3702" s="1" t="s">
        <v>53</v>
      </c>
      <c r="Y3702" s="4">
        <v>5949665.4299999997</v>
      </c>
      <c r="Z3702" s="4">
        <v>-362945</v>
      </c>
      <c r="AA3702" s="4">
        <v>0</v>
      </c>
      <c r="AB3702" s="4">
        <v>0</v>
      </c>
      <c r="AC3702" s="4">
        <v>0</v>
      </c>
      <c r="AD3702" s="4">
        <v>5949665.4299999997</v>
      </c>
      <c r="AE3702" s="5">
        <v>913</v>
      </c>
      <c r="AF3702" s="1" t="s">
        <v>250</v>
      </c>
      <c r="AG3702" s="1" t="s">
        <v>251</v>
      </c>
      <c r="AH3702" s="1" t="s">
        <v>89</v>
      </c>
      <c r="AI3702" s="1" t="s">
        <v>57</v>
      </c>
      <c r="AJ3702" s="5">
        <v>10950</v>
      </c>
      <c r="AK3702" s="4">
        <v>-70762</v>
      </c>
      <c r="AL3702" s="4">
        <v>0</v>
      </c>
      <c r="AM3702" s="4">
        <v>0</v>
      </c>
      <c r="AN3702" s="4">
        <v>0</v>
      </c>
      <c r="AO3702" s="4">
        <v>-433707</v>
      </c>
      <c r="AP3702" s="4">
        <v>-433707</v>
      </c>
      <c r="AQ3702" s="4">
        <v>0</v>
      </c>
      <c r="AR3702" s="4">
        <v>5515958.4299999997</v>
      </c>
      <c r="AS3702" s="1" t="s">
        <v>52</v>
      </c>
      <c r="AT3702" s="9">
        <f t="shared" si="1613"/>
        <v>43333</v>
      </c>
      <c r="AU3702" s="9">
        <f t="shared" si="1614"/>
        <v>43313</v>
      </c>
      <c r="AV3702" s="9">
        <v>44798</v>
      </c>
      <c r="AW3702" s="11">
        <f t="shared" si="1615"/>
        <v>4.0136986301369859</v>
      </c>
      <c r="AX3702">
        <v>0</v>
      </c>
      <c r="AY3702" s="12">
        <v>0.05</v>
      </c>
      <c r="AZ3702" t="e">
        <f t="shared" si="1616"/>
        <v>#DIV/0!</v>
      </c>
      <c r="BA3702" s="13">
        <f t="shared" si="1617"/>
        <v>5949665.4299999997</v>
      </c>
      <c r="BB3702" s="16" t="s">
        <v>593</v>
      </c>
      <c r="BC3702" s="16" t="s">
        <v>593</v>
      </c>
      <c r="BD3702" s="16" t="s">
        <v>593</v>
      </c>
      <c r="BE3702" s="16" t="s">
        <v>593</v>
      </c>
      <c r="BF3702" s="16" t="s">
        <v>593</v>
      </c>
      <c r="BG3702" s="16" t="s">
        <v>593</v>
      </c>
      <c r="BH3702" s="16" t="s">
        <v>593</v>
      </c>
      <c r="BI3702" s="14">
        <v>0</v>
      </c>
      <c r="BJ3702" s="14">
        <v>0</v>
      </c>
      <c r="BK3702" s="14">
        <v>0</v>
      </c>
      <c r="BL3702" s="8">
        <v>0</v>
      </c>
      <c r="BM3702" s="16" t="s">
        <v>593</v>
      </c>
    </row>
    <row r="3703" spans="1:65" hidden="1">
      <c r="A3703" s="8">
        <v>3701</v>
      </c>
      <c r="B3703" s="1" t="s">
        <v>44</v>
      </c>
      <c r="C3703" s="1">
        <v>1525</v>
      </c>
      <c r="D3703" s="1" t="s">
        <v>569</v>
      </c>
      <c r="E3703" s="1">
        <v>360000041</v>
      </c>
      <c r="F3703" s="1" t="s">
        <v>570</v>
      </c>
      <c r="G3703" s="1" t="s">
        <v>570</v>
      </c>
      <c r="H3703" s="1">
        <v>0</v>
      </c>
      <c r="I3703" s="1" t="s">
        <v>52</v>
      </c>
      <c r="J3703" s="1" t="s">
        <v>49</v>
      </c>
      <c r="K3703" s="1">
        <v>17406001</v>
      </c>
      <c r="L3703" s="1" t="s">
        <v>50</v>
      </c>
      <c r="M3703" s="1" t="s">
        <v>51</v>
      </c>
      <c r="N3703" s="1" t="s">
        <v>64</v>
      </c>
      <c r="O3703" s="1" t="s">
        <v>65</v>
      </c>
      <c r="P3703" s="1" t="s">
        <v>66</v>
      </c>
      <c r="Q3703" s="1" t="s">
        <v>67</v>
      </c>
      <c r="R3703" s="1" t="s">
        <v>68</v>
      </c>
      <c r="S3703" s="1" t="s">
        <v>69</v>
      </c>
      <c r="T3703" s="2">
        <v>43333</v>
      </c>
      <c r="U3703" s="2">
        <v>44105</v>
      </c>
      <c r="V3703" s="1" t="s">
        <v>52</v>
      </c>
      <c r="W3703" s="3">
        <v>1</v>
      </c>
      <c r="X3703" s="1" t="s">
        <v>53</v>
      </c>
      <c r="Y3703" s="4">
        <v>5949665.4299999997</v>
      </c>
      <c r="Z3703" s="4">
        <v>-362945</v>
      </c>
      <c r="AA3703" s="4">
        <v>0</v>
      </c>
      <c r="AB3703" s="4">
        <v>0</v>
      </c>
      <c r="AC3703" s="4">
        <v>0</v>
      </c>
      <c r="AD3703" s="4">
        <v>5949665.4299999997</v>
      </c>
      <c r="AE3703" s="5">
        <v>913</v>
      </c>
      <c r="AF3703" s="1" t="s">
        <v>250</v>
      </c>
      <c r="AG3703" s="1" t="s">
        <v>251</v>
      </c>
      <c r="AH3703" s="1" t="s">
        <v>89</v>
      </c>
      <c r="AI3703" s="1" t="s">
        <v>57</v>
      </c>
      <c r="AJ3703" s="5">
        <v>10950</v>
      </c>
      <c r="AK3703" s="4">
        <v>-70762</v>
      </c>
      <c r="AL3703" s="4">
        <v>0</v>
      </c>
      <c r="AM3703" s="4">
        <v>0</v>
      </c>
      <c r="AN3703" s="4">
        <v>0</v>
      </c>
      <c r="AO3703" s="4">
        <v>-433707</v>
      </c>
      <c r="AP3703" s="4">
        <v>-433707</v>
      </c>
      <c r="AQ3703" s="4">
        <v>0</v>
      </c>
      <c r="AR3703" s="4">
        <v>5515958.4299999997</v>
      </c>
      <c r="AS3703" s="1" t="s">
        <v>52</v>
      </c>
      <c r="AT3703" s="9">
        <f t="shared" si="1613"/>
        <v>43333</v>
      </c>
      <c r="AU3703" s="9">
        <f t="shared" si="1614"/>
        <v>43313</v>
      </c>
      <c r="AV3703" s="9">
        <v>44798</v>
      </c>
      <c r="AW3703" s="11">
        <f t="shared" si="1615"/>
        <v>4.0136986301369859</v>
      </c>
      <c r="AX3703">
        <v>0</v>
      </c>
      <c r="AY3703" s="12">
        <v>0.05</v>
      </c>
      <c r="AZ3703" t="e">
        <f t="shared" si="1616"/>
        <v>#DIV/0!</v>
      </c>
      <c r="BA3703" s="13">
        <f t="shared" si="1617"/>
        <v>5949665.4299999997</v>
      </c>
      <c r="BB3703" s="16" t="s">
        <v>593</v>
      </c>
      <c r="BC3703" s="16" t="s">
        <v>593</v>
      </c>
      <c r="BD3703" s="16" t="s">
        <v>593</v>
      </c>
      <c r="BE3703" s="16" t="s">
        <v>593</v>
      </c>
      <c r="BF3703" s="16" t="s">
        <v>593</v>
      </c>
      <c r="BG3703" s="16" t="s">
        <v>593</v>
      </c>
      <c r="BH3703" s="16" t="s">
        <v>593</v>
      </c>
      <c r="BI3703" s="14">
        <v>0</v>
      </c>
      <c r="BJ3703" s="14">
        <v>0</v>
      </c>
      <c r="BK3703" s="14">
        <v>0</v>
      </c>
      <c r="BL3703" s="8">
        <v>0</v>
      </c>
      <c r="BM3703" s="16" t="s">
        <v>593</v>
      </c>
    </row>
    <row r="3704" spans="1:65" hidden="1">
      <c r="A3704" s="8">
        <v>3702</v>
      </c>
      <c r="B3704" s="1" t="s">
        <v>44</v>
      </c>
      <c r="C3704" s="1">
        <v>1525</v>
      </c>
      <c r="D3704" s="1" t="s">
        <v>569</v>
      </c>
      <c r="E3704" s="1">
        <v>360000042</v>
      </c>
      <c r="F3704" s="1" t="s">
        <v>570</v>
      </c>
      <c r="G3704" s="1" t="s">
        <v>570</v>
      </c>
      <c r="H3704" s="1">
        <v>0</v>
      </c>
      <c r="I3704" s="1" t="s">
        <v>52</v>
      </c>
      <c r="J3704" s="1" t="s">
        <v>49</v>
      </c>
      <c r="K3704" s="1">
        <v>17406001</v>
      </c>
      <c r="L3704" s="1" t="s">
        <v>50</v>
      </c>
      <c r="M3704" s="1" t="s">
        <v>51</v>
      </c>
      <c r="N3704" s="1" t="s">
        <v>64</v>
      </c>
      <c r="O3704" s="1" t="s">
        <v>65</v>
      </c>
      <c r="P3704" s="1" t="s">
        <v>66</v>
      </c>
      <c r="Q3704" s="1" t="s">
        <v>67</v>
      </c>
      <c r="R3704" s="1" t="s">
        <v>68</v>
      </c>
      <c r="S3704" s="1" t="s">
        <v>69</v>
      </c>
      <c r="T3704" s="2">
        <v>43333</v>
      </c>
      <c r="U3704" s="2">
        <v>44105</v>
      </c>
      <c r="V3704" s="1" t="s">
        <v>52</v>
      </c>
      <c r="W3704" s="3">
        <v>1</v>
      </c>
      <c r="X3704" s="1" t="s">
        <v>53</v>
      </c>
      <c r="Y3704" s="4">
        <v>5949665.4299999997</v>
      </c>
      <c r="Z3704" s="4">
        <v>-362945</v>
      </c>
      <c r="AA3704" s="4">
        <v>0</v>
      </c>
      <c r="AB3704" s="4">
        <v>0</v>
      </c>
      <c r="AC3704" s="4">
        <v>0</v>
      </c>
      <c r="AD3704" s="4">
        <v>5949665.4299999997</v>
      </c>
      <c r="AE3704" s="5">
        <v>913</v>
      </c>
      <c r="AF3704" s="1" t="s">
        <v>250</v>
      </c>
      <c r="AG3704" s="1" t="s">
        <v>251</v>
      </c>
      <c r="AH3704" s="1" t="s">
        <v>89</v>
      </c>
      <c r="AI3704" s="1" t="s">
        <v>57</v>
      </c>
      <c r="AJ3704" s="5">
        <v>10950</v>
      </c>
      <c r="AK3704" s="4">
        <v>-70762</v>
      </c>
      <c r="AL3704" s="4">
        <v>0</v>
      </c>
      <c r="AM3704" s="4">
        <v>0</v>
      </c>
      <c r="AN3704" s="4">
        <v>0</v>
      </c>
      <c r="AO3704" s="4">
        <v>-433707</v>
      </c>
      <c r="AP3704" s="4">
        <v>-433707</v>
      </c>
      <c r="AQ3704" s="4">
        <v>0</v>
      </c>
      <c r="AR3704" s="4">
        <v>5515958.4299999997</v>
      </c>
      <c r="AS3704" s="1" t="s">
        <v>52</v>
      </c>
      <c r="AT3704" s="9">
        <f t="shared" si="1613"/>
        <v>43333</v>
      </c>
      <c r="AU3704" s="9">
        <f t="shared" si="1614"/>
        <v>43313</v>
      </c>
      <c r="AV3704" s="9">
        <v>44798</v>
      </c>
      <c r="AW3704" s="11">
        <f t="shared" si="1615"/>
        <v>4.0136986301369859</v>
      </c>
      <c r="AX3704">
        <v>0</v>
      </c>
      <c r="AY3704" s="12">
        <v>0.05</v>
      </c>
      <c r="AZ3704" t="e">
        <f t="shared" si="1616"/>
        <v>#DIV/0!</v>
      </c>
      <c r="BA3704" s="13">
        <f t="shared" si="1617"/>
        <v>5949665.4299999997</v>
      </c>
      <c r="BB3704" s="16" t="s">
        <v>593</v>
      </c>
      <c r="BC3704" s="16" t="s">
        <v>593</v>
      </c>
      <c r="BD3704" s="16" t="s">
        <v>593</v>
      </c>
      <c r="BE3704" s="16" t="s">
        <v>593</v>
      </c>
      <c r="BF3704" s="16" t="s">
        <v>593</v>
      </c>
      <c r="BG3704" s="16" t="s">
        <v>593</v>
      </c>
      <c r="BH3704" s="16" t="s">
        <v>593</v>
      </c>
      <c r="BI3704" s="14">
        <v>0</v>
      </c>
      <c r="BJ3704" s="14">
        <v>0</v>
      </c>
      <c r="BK3704" s="14">
        <v>0</v>
      </c>
      <c r="BL3704" s="8">
        <v>0</v>
      </c>
      <c r="BM3704" s="16" t="s">
        <v>593</v>
      </c>
    </row>
    <row r="3705" spans="1:65" hidden="1">
      <c r="A3705" s="8">
        <v>3703</v>
      </c>
      <c r="B3705" s="1" t="s">
        <v>44</v>
      </c>
      <c r="C3705" s="1">
        <v>1525</v>
      </c>
      <c r="D3705" s="1" t="s">
        <v>569</v>
      </c>
      <c r="E3705" s="1">
        <v>360000043</v>
      </c>
      <c r="F3705" s="1" t="s">
        <v>570</v>
      </c>
      <c r="G3705" s="1" t="s">
        <v>570</v>
      </c>
      <c r="H3705" s="1">
        <v>0</v>
      </c>
      <c r="I3705" s="1" t="s">
        <v>52</v>
      </c>
      <c r="J3705" s="1" t="s">
        <v>49</v>
      </c>
      <c r="K3705" s="1">
        <v>17406001</v>
      </c>
      <c r="L3705" s="1" t="s">
        <v>50</v>
      </c>
      <c r="M3705" s="1" t="s">
        <v>51</v>
      </c>
      <c r="N3705" s="1" t="s">
        <v>64</v>
      </c>
      <c r="O3705" s="1" t="s">
        <v>65</v>
      </c>
      <c r="P3705" s="1" t="s">
        <v>66</v>
      </c>
      <c r="Q3705" s="1" t="s">
        <v>67</v>
      </c>
      <c r="R3705" s="1" t="s">
        <v>68</v>
      </c>
      <c r="S3705" s="1" t="s">
        <v>69</v>
      </c>
      <c r="T3705" s="2">
        <v>43333</v>
      </c>
      <c r="U3705" s="2">
        <v>44105</v>
      </c>
      <c r="V3705" s="1" t="s">
        <v>52</v>
      </c>
      <c r="W3705" s="3">
        <v>1</v>
      </c>
      <c r="X3705" s="1" t="s">
        <v>53</v>
      </c>
      <c r="Y3705" s="4">
        <v>5949665.4299999997</v>
      </c>
      <c r="Z3705" s="4">
        <v>-362945</v>
      </c>
      <c r="AA3705" s="4">
        <v>0</v>
      </c>
      <c r="AB3705" s="4">
        <v>0</v>
      </c>
      <c r="AC3705" s="4">
        <v>0</v>
      </c>
      <c r="AD3705" s="4">
        <v>5949665.4299999997</v>
      </c>
      <c r="AE3705" s="5">
        <v>913</v>
      </c>
      <c r="AF3705" s="1" t="s">
        <v>250</v>
      </c>
      <c r="AG3705" s="1" t="s">
        <v>251</v>
      </c>
      <c r="AH3705" s="1" t="s">
        <v>89</v>
      </c>
      <c r="AI3705" s="1" t="s">
        <v>57</v>
      </c>
      <c r="AJ3705" s="5">
        <v>10950</v>
      </c>
      <c r="AK3705" s="4">
        <v>-70762</v>
      </c>
      <c r="AL3705" s="4">
        <v>0</v>
      </c>
      <c r="AM3705" s="4">
        <v>0</v>
      </c>
      <c r="AN3705" s="4">
        <v>0</v>
      </c>
      <c r="AO3705" s="4">
        <v>-433707</v>
      </c>
      <c r="AP3705" s="4">
        <v>-433707</v>
      </c>
      <c r="AQ3705" s="4">
        <v>0</v>
      </c>
      <c r="AR3705" s="4">
        <v>5515958.4299999997</v>
      </c>
      <c r="AS3705" s="1" t="s">
        <v>52</v>
      </c>
      <c r="AT3705" s="9">
        <f t="shared" si="1613"/>
        <v>43333</v>
      </c>
      <c r="AU3705" s="9">
        <f t="shared" si="1614"/>
        <v>43313</v>
      </c>
      <c r="AV3705" s="9">
        <v>44798</v>
      </c>
      <c r="AW3705" s="11">
        <f t="shared" si="1615"/>
        <v>4.0136986301369859</v>
      </c>
      <c r="AX3705">
        <v>0</v>
      </c>
      <c r="AY3705" s="12">
        <v>0.05</v>
      </c>
      <c r="AZ3705" t="e">
        <f t="shared" si="1616"/>
        <v>#DIV/0!</v>
      </c>
      <c r="BA3705" s="13">
        <f t="shared" si="1617"/>
        <v>5949665.4299999997</v>
      </c>
      <c r="BB3705" s="16" t="s">
        <v>593</v>
      </c>
      <c r="BC3705" s="16" t="s">
        <v>593</v>
      </c>
      <c r="BD3705" s="16" t="s">
        <v>593</v>
      </c>
      <c r="BE3705" s="16" t="s">
        <v>593</v>
      </c>
      <c r="BF3705" s="16" t="s">
        <v>593</v>
      </c>
      <c r="BG3705" s="16" t="s">
        <v>593</v>
      </c>
      <c r="BH3705" s="16" t="s">
        <v>593</v>
      </c>
      <c r="BI3705" s="14">
        <v>0</v>
      </c>
      <c r="BJ3705" s="14">
        <v>0</v>
      </c>
      <c r="BK3705" s="14">
        <v>0</v>
      </c>
      <c r="BL3705" s="8">
        <v>0</v>
      </c>
      <c r="BM3705" s="16" t="s">
        <v>593</v>
      </c>
    </row>
    <row r="3706" spans="1:65" hidden="1">
      <c r="A3706" s="8">
        <v>3704</v>
      </c>
      <c r="B3706" s="1" t="s">
        <v>44</v>
      </c>
      <c r="C3706" s="1">
        <v>1525</v>
      </c>
      <c r="D3706" s="1" t="s">
        <v>569</v>
      </c>
      <c r="E3706" s="1">
        <v>360000044</v>
      </c>
      <c r="F3706" s="1" t="s">
        <v>570</v>
      </c>
      <c r="G3706" s="1" t="s">
        <v>570</v>
      </c>
      <c r="H3706" s="1">
        <v>0</v>
      </c>
      <c r="I3706" s="1" t="s">
        <v>52</v>
      </c>
      <c r="J3706" s="1" t="s">
        <v>49</v>
      </c>
      <c r="K3706" s="1">
        <v>17406001</v>
      </c>
      <c r="L3706" s="1" t="s">
        <v>50</v>
      </c>
      <c r="M3706" s="1" t="s">
        <v>51</v>
      </c>
      <c r="N3706" s="1" t="s">
        <v>64</v>
      </c>
      <c r="O3706" s="1" t="s">
        <v>65</v>
      </c>
      <c r="P3706" s="1" t="s">
        <v>66</v>
      </c>
      <c r="Q3706" s="1" t="s">
        <v>67</v>
      </c>
      <c r="R3706" s="1" t="s">
        <v>68</v>
      </c>
      <c r="S3706" s="1" t="s">
        <v>69</v>
      </c>
      <c r="T3706" s="2">
        <v>43333</v>
      </c>
      <c r="U3706" s="2">
        <v>44105</v>
      </c>
      <c r="V3706" s="1" t="s">
        <v>52</v>
      </c>
      <c r="W3706" s="3">
        <v>1</v>
      </c>
      <c r="X3706" s="1" t="s">
        <v>53</v>
      </c>
      <c r="Y3706" s="4">
        <v>5949664.4299999997</v>
      </c>
      <c r="Z3706" s="4">
        <v>-362944</v>
      </c>
      <c r="AA3706" s="4">
        <v>0</v>
      </c>
      <c r="AB3706" s="4">
        <v>0</v>
      </c>
      <c r="AC3706" s="4">
        <v>0</v>
      </c>
      <c r="AD3706" s="4">
        <v>5949664.4299999997</v>
      </c>
      <c r="AE3706" s="5">
        <v>913</v>
      </c>
      <c r="AF3706" s="1" t="s">
        <v>250</v>
      </c>
      <c r="AG3706" s="1" t="s">
        <v>251</v>
      </c>
      <c r="AH3706" s="1" t="s">
        <v>89</v>
      </c>
      <c r="AI3706" s="1" t="s">
        <v>57</v>
      </c>
      <c r="AJ3706" s="5">
        <v>10950</v>
      </c>
      <c r="AK3706" s="4">
        <v>-70762</v>
      </c>
      <c r="AL3706" s="4">
        <v>0</v>
      </c>
      <c r="AM3706" s="4">
        <v>0</v>
      </c>
      <c r="AN3706" s="4">
        <v>0</v>
      </c>
      <c r="AO3706" s="4">
        <v>-433706</v>
      </c>
      <c r="AP3706" s="4">
        <v>-433706</v>
      </c>
      <c r="AQ3706" s="4">
        <v>0</v>
      </c>
      <c r="AR3706" s="4">
        <v>5515958.4299999997</v>
      </c>
      <c r="AS3706" s="1" t="s">
        <v>52</v>
      </c>
      <c r="AT3706" s="9">
        <f t="shared" si="1613"/>
        <v>43333</v>
      </c>
      <c r="AU3706" s="9">
        <f t="shared" si="1614"/>
        <v>43313</v>
      </c>
      <c r="AV3706" s="9">
        <v>44798</v>
      </c>
      <c r="AW3706" s="11">
        <f t="shared" si="1615"/>
        <v>4.0136986301369859</v>
      </c>
      <c r="AX3706">
        <v>0</v>
      </c>
      <c r="AY3706" s="12">
        <v>0.05</v>
      </c>
      <c r="AZ3706" t="e">
        <f t="shared" si="1616"/>
        <v>#DIV/0!</v>
      </c>
      <c r="BA3706" s="13">
        <f t="shared" si="1617"/>
        <v>5949664.4299999997</v>
      </c>
      <c r="BB3706" s="16" t="s">
        <v>593</v>
      </c>
      <c r="BC3706" s="16" t="s">
        <v>593</v>
      </c>
      <c r="BD3706" s="16" t="s">
        <v>593</v>
      </c>
      <c r="BE3706" s="16" t="s">
        <v>593</v>
      </c>
      <c r="BF3706" s="16" t="s">
        <v>593</v>
      </c>
      <c r="BG3706" s="16" t="s">
        <v>593</v>
      </c>
      <c r="BH3706" s="16" t="s">
        <v>593</v>
      </c>
      <c r="BI3706" s="14">
        <v>0</v>
      </c>
      <c r="BJ3706" s="14">
        <v>0</v>
      </c>
      <c r="BK3706" s="14">
        <v>0</v>
      </c>
      <c r="BL3706" s="8">
        <v>0</v>
      </c>
      <c r="BM3706" s="16" t="s">
        <v>593</v>
      </c>
    </row>
    <row r="3707" spans="1:65" hidden="1">
      <c r="A3707" s="8">
        <v>3705</v>
      </c>
      <c r="B3707" s="1" t="s">
        <v>44</v>
      </c>
      <c r="C3707" s="1">
        <v>1525</v>
      </c>
      <c r="D3707" s="1" t="s">
        <v>569</v>
      </c>
      <c r="E3707" s="1">
        <v>360000045</v>
      </c>
      <c r="F3707" s="1" t="s">
        <v>570</v>
      </c>
      <c r="G3707" s="1" t="s">
        <v>570</v>
      </c>
      <c r="H3707" s="1">
        <v>0</v>
      </c>
      <c r="I3707" s="1" t="s">
        <v>52</v>
      </c>
      <c r="J3707" s="1" t="s">
        <v>49</v>
      </c>
      <c r="K3707" s="1">
        <v>17406001</v>
      </c>
      <c r="L3707" s="1" t="s">
        <v>50</v>
      </c>
      <c r="M3707" s="1" t="s">
        <v>51</v>
      </c>
      <c r="N3707" s="1" t="s">
        <v>64</v>
      </c>
      <c r="O3707" s="1" t="s">
        <v>65</v>
      </c>
      <c r="P3707" s="1" t="s">
        <v>66</v>
      </c>
      <c r="Q3707" s="1" t="s">
        <v>67</v>
      </c>
      <c r="R3707" s="1" t="s">
        <v>68</v>
      </c>
      <c r="S3707" s="1" t="s">
        <v>69</v>
      </c>
      <c r="T3707" s="2">
        <v>43333</v>
      </c>
      <c r="U3707" s="2">
        <v>44105</v>
      </c>
      <c r="V3707" s="1" t="s">
        <v>52</v>
      </c>
      <c r="W3707" s="3">
        <v>1</v>
      </c>
      <c r="X3707" s="1" t="s">
        <v>53</v>
      </c>
      <c r="Y3707" s="4">
        <v>5949664.4299999997</v>
      </c>
      <c r="Z3707" s="4">
        <v>-362944</v>
      </c>
      <c r="AA3707" s="4">
        <v>0</v>
      </c>
      <c r="AB3707" s="4">
        <v>0</v>
      </c>
      <c r="AC3707" s="4">
        <v>0</v>
      </c>
      <c r="AD3707" s="4">
        <v>5949664.4299999997</v>
      </c>
      <c r="AE3707" s="5">
        <v>913</v>
      </c>
      <c r="AF3707" s="1" t="s">
        <v>250</v>
      </c>
      <c r="AG3707" s="1" t="s">
        <v>251</v>
      </c>
      <c r="AH3707" s="1" t="s">
        <v>89</v>
      </c>
      <c r="AI3707" s="1" t="s">
        <v>57</v>
      </c>
      <c r="AJ3707" s="5">
        <v>10950</v>
      </c>
      <c r="AK3707" s="4">
        <v>-70762</v>
      </c>
      <c r="AL3707" s="4">
        <v>0</v>
      </c>
      <c r="AM3707" s="4">
        <v>0</v>
      </c>
      <c r="AN3707" s="4">
        <v>0</v>
      </c>
      <c r="AO3707" s="4">
        <v>-433706</v>
      </c>
      <c r="AP3707" s="4">
        <v>-433706</v>
      </c>
      <c r="AQ3707" s="4">
        <v>0</v>
      </c>
      <c r="AR3707" s="4">
        <v>5515958.4299999997</v>
      </c>
      <c r="AS3707" s="1" t="s">
        <v>52</v>
      </c>
      <c r="AT3707" s="9">
        <f t="shared" si="1613"/>
        <v>43333</v>
      </c>
      <c r="AU3707" s="9">
        <f t="shared" si="1614"/>
        <v>43313</v>
      </c>
      <c r="AV3707" s="9">
        <v>44798</v>
      </c>
      <c r="AW3707" s="11">
        <f t="shared" si="1615"/>
        <v>4.0136986301369859</v>
      </c>
      <c r="AX3707">
        <v>0</v>
      </c>
      <c r="AY3707" s="12">
        <v>0.05</v>
      </c>
      <c r="AZ3707" t="e">
        <f t="shared" si="1616"/>
        <v>#DIV/0!</v>
      </c>
      <c r="BA3707" s="13">
        <f t="shared" si="1617"/>
        <v>5949664.4299999997</v>
      </c>
      <c r="BB3707" s="16" t="s">
        <v>593</v>
      </c>
      <c r="BC3707" s="16" t="s">
        <v>593</v>
      </c>
      <c r="BD3707" s="16" t="s">
        <v>593</v>
      </c>
      <c r="BE3707" s="16" t="s">
        <v>593</v>
      </c>
      <c r="BF3707" s="16" t="s">
        <v>593</v>
      </c>
      <c r="BG3707" s="16" t="s">
        <v>593</v>
      </c>
      <c r="BH3707" s="16" t="s">
        <v>593</v>
      </c>
      <c r="BI3707" s="14">
        <v>0</v>
      </c>
      <c r="BJ3707" s="14">
        <v>0</v>
      </c>
      <c r="BK3707" s="14">
        <v>0</v>
      </c>
      <c r="BL3707" s="8">
        <v>0</v>
      </c>
      <c r="BM3707" s="16" t="s">
        <v>593</v>
      </c>
    </row>
    <row r="3708" spans="1:65" hidden="1">
      <c r="A3708" s="8">
        <v>3706</v>
      </c>
      <c r="B3708" s="1" t="s">
        <v>44</v>
      </c>
      <c r="C3708" s="1">
        <v>1525</v>
      </c>
      <c r="D3708" s="1" t="s">
        <v>569</v>
      </c>
      <c r="E3708" s="1">
        <v>360000046</v>
      </c>
      <c r="F3708" s="1" t="s">
        <v>570</v>
      </c>
      <c r="G3708" s="1" t="s">
        <v>570</v>
      </c>
      <c r="H3708" s="1">
        <v>0</v>
      </c>
      <c r="I3708" s="1" t="s">
        <v>52</v>
      </c>
      <c r="J3708" s="1" t="s">
        <v>49</v>
      </c>
      <c r="K3708" s="1">
        <v>17406001</v>
      </c>
      <c r="L3708" s="1" t="s">
        <v>50</v>
      </c>
      <c r="M3708" s="1" t="s">
        <v>51</v>
      </c>
      <c r="N3708" s="1" t="s">
        <v>64</v>
      </c>
      <c r="O3708" s="1" t="s">
        <v>65</v>
      </c>
      <c r="P3708" s="1" t="s">
        <v>66</v>
      </c>
      <c r="Q3708" s="1" t="s">
        <v>67</v>
      </c>
      <c r="R3708" s="1" t="s">
        <v>68</v>
      </c>
      <c r="S3708" s="1" t="s">
        <v>69</v>
      </c>
      <c r="T3708" s="2">
        <v>43333</v>
      </c>
      <c r="U3708" s="2">
        <v>44105</v>
      </c>
      <c r="V3708" s="1" t="s">
        <v>52</v>
      </c>
      <c r="W3708" s="3">
        <v>1</v>
      </c>
      <c r="X3708" s="1" t="s">
        <v>53</v>
      </c>
      <c r="Y3708" s="4">
        <v>5949664.4299999997</v>
      </c>
      <c r="Z3708" s="4">
        <v>-362944</v>
      </c>
      <c r="AA3708" s="4">
        <v>0</v>
      </c>
      <c r="AB3708" s="4">
        <v>0</v>
      </c>
      <c r="AC3708" s="4">
        <v>0</v>
      </c>
      <c r="AD3708" s="4">
        <v>5949664.4299999997</v>
      </c>
      <c r="AE3708" s="5">
        <v>913</v>
      </c>
      <c r="AF3708" s="1" t="s">
        <v>250</v>
      </c>
      <c r="AG3708" s="1" t="s">
        <v>251</v>
      </c>
      <c r="AH3708" s="1" t="s">
        <v>89</v>
      </c>
      <c r="AI3708" s="1" t="s">
        <v>57</v>
      </c>
      <c r="AJ3708" s="5">
        <v>10950</v>
      </c>
      <c r="AK3708" s="4">
        <v>-70762</v>
      </c>
      <c r="AL3708" s="4">
        <v>0</v>
      </c>
      <c r="AM3708" s="4">
        <v>0</v>
      </c>
      <c r="AN3708" s="4">
        <v>0</v>
      </c>
      <c r="AO3708" s="4">
        <v>-433706</v>
      </c>
      <c r="AP3708" s="4">
        <v>-433706</v>
      </c>
      <c r="AQ3708" s="4">
        <v>0</v>
      </c>
      <c r="AR3708" s="4">
        <v>5515958.4299999997</v>
      </c>
      <c r="AS3708" s="1" t="s">
        <v>52</v>
      </c>
      <c r="AT3708" s="9">
        <f t="shared" si="1613"/>
        <v>43333</v>
      </c>
      <c r="AU3708" s="9">
        <f t="shared" si="1614"/>
        <v>43313</v>
      </c>
      <c r="AV3708" s="9">
        <v>44798</v>
      </c>
      <c r="AW3708" s="11">
        <f t="shared" si="1615"/>
        <v>4.0136986301369859</v>
      </c>
      <c r="AX3708">
        <v>0</v>
      </c>
      <c r="AY3708" s="12">
        <v>0.05</v>
      </c>
      <c r="AZ3708" t="e">
        <f t="shared" si="1616"/>
        <v>#DIV/0!</v>
      </c>
      <c r="BA3708" s="13">
        <f t="shared" si="1617"/>
        <v>5949664.4299999997</v>
      </c>
      <c r="BB3708" s="16" t="s">
        <v>593</v>
      </c>
      <c r="BC3708" s="16" t="s">
        <v>593</v>
      </c>
      <c r="BD3708" s="16" t="s">
        <v>593</v>
      </c>
      <c r="BE3708" s="16" t="s">
        <v>593</v>
      </c>
      <c r="BF3708" s="16" t="s">
        <v>593</v>
      </c>
      <c r="BG3708" s="16" t="s">
        <v>593</v>
      </c>
      <c r="BH3708" s="16" t="s">
        <v>593</v>
      </c>
      <c r="BI3708" s="14">
        <v>0</v>
      </c>
      <c r="BJ3708" s="14">
        <v>0</v>
      </c>
      <c r="BK3708" s="14">
        <v>0</v>
      </c>
      <c r="BL3708" s="8">
        <v>0</v>
      </c>
      <c r="BM3708" s="16" t="s">
        <v>593</v>
      </c>
    </row>
    <row r="3709" spans="1:65" hidden="1">
      <c r="A3709" s="8">
        <v>3707</v>
      </c>
      <c r="B3709" s="1" t="s">
        <v>44</v>
      </c>
      <c r="C3709" s="1">
        <v>1525</v>
      </c>
      <c r="D3709" s="1" t="s">
        <v>569</v>
      </c>
      <c r="E3709" s="1">
        <v>360000047</v>
      </c>
      <c r="F3709" s="1" t="s">
        <v>570</v>
      </c>
      <c r="G3709" s="1" t="s">
        <v>570</v>
      </c>
      <c r="H3709" s="1">
        <v>0</v>
      </c>
      <c r="I3709" s="1" t="s">
        <v>52</v>
      </c>
      <c r="J3709" s="1" t="s">
        <v>49</v>
      </c>
      <c r="K3709" s="1">
        <v>17406001</v>
      </c>
      <c r="L3709" s="1" t="s">
        <v>50</v>
      </c>
      <c r="M3709" s="1" t="s">
        <v>51</v>
      </c>
      <c r="N3709" s="1" t="s">
        <v>64</v>
      </c>
      <c r="O3709" s="1" t="s">
        <v>65</v>
      </c>
      <c r="P3709" s="1" t="s">
        <v>66</v>
      </c>
      <c r="Q3709" s="1" t="s">
        <v>67</v>
      </c>
      <c r="R3709" s="1" t="s">
        <v>68</v>
      </c>
      <c r="S3709" s="1" t="s">
        <v>69</v>
      </c>
      <c r="T3709" s="2">
        <v>43333</v>
      </c>
      <c r="U3709" s="2">
        <v>44105</v>
      </c>
      <c r="V3709" s="1" t="s">
        <v>52</v>
      </c>
      <c r="W3709" s="3">
        <v>1</v>
      </c>
      <c r="X3709" s="1" t="s">
        <v>53</v>
      </c>
      <c r="Y3709" s="4">
        <v>5949664.4299999997</v>
      </c>
      <c r="Z3709" s="4">
        <v>-362944</v>
      </c>
      <c r="AA3709" s="4">
        <v>0</v>
      </c>
      <c r="AB3709" s="4">
        <v>0</v>
      </c>
      <c r="AC3709" s="4">
        <v>0</v>
      </c>
      <c r="AD3709" s="4">
        <v>5949664.4299999997</v>
      </c>
      <c r="AE3709" s="5">
        <v>913</v>
      </c>
      <c r="AF3709" s="1" t="s">
        <v>250</v>
      </c>
      <c r="AG3709" s="1" t="s">
        <v>251</v>
      </c>
      <c r="AH3709" s="1" t="s">
        <v>89</v>
      </c>
      <c r="AI3709" s="1" t="s">
        <v>57</v>
      </c>
      <c r="AJ3709" s="5">
        <v>10950</v>
      </c>
      <c r="AK3709" s="4">
        <v>-70762</v>
      </c>
      <c r="AL3709" s="4">
        <v>0</v>
      </c>
      <c r="AM3709" s="4">
        <v>0</v>
      </c>
      <c r="AN3709" s="4">
        <v>0</v>
      </c>
      <c r="AO3709" s="4">
        <v>-433706</v>
      </c>
      <c r="AP3709" s="4">
        <v>-433706</v>
      </c>
      <c r="AQ3709" s="4">
        <v>0</v>
      </c>
      <c r="AR3709" s="4">
        <v>5515958.4299999997</v>
      </c>
      <c r="AS3709" s="1" t="s">
        <v>52</v>
      </c>
      <c r="AT3709" s="9">
        <f t="shared" si="1613"/>
        <v>43333</v>
      </c>
      <c r="AU3709" s="9">
        <f t="shared" si="1614"/>
        <v>43313</v>
      </c>
      <c r="AV3709" s="9">
        <v>44798</v>
      </c>
      <c r="AW3709" s="11">
        <f t="shared" si="1615"/>
        <v>4.0136986301369859</v>
      </c>
      <c r="AX3709">
        <v>0</v>
      </c>
      <c r="AY3709" s="12">
        <v>0.05</v>
      </c>
      <c r="AZ3709" t="e">
        <f t="shared" si="1616"/>
        <v>#DIV/0!</v>
      </c>
      <c r="BA3709" s="13">
        <f t="shared" si="1617"/>
        <v>5949664.4299999997</v>
      </c>
      <c r="BB3709" s="16" t="s">
        <v>593</v>
      </c>
      <c r="BC3709" s="16" t="s">
        <v>593</v>
      </c>
      <c r="BD3709" s="16" t="s">
        <v>593</v>
      </c>
      <c r="BE3709" s="16" t="s">
        <v>593</v>
      </c>
      <c r="BF3709" s="16" t="s">
        <v>593</v>
      </c>
      <c r="BG3709" s="16" t="s">
        <v>593</v>
      </c>
      <c r="BH3709" s="16" t="s">
        <v>593</v>
      </c>
      <c r="BI3709" s="14">
        <v>0</v>
      </c>
      <c r="BJ3709" s="14">
        <v>0</v>
      </c>
      <c r="BK3709" s="14">
        <v>0</v>
      </c>
      <c r="BL3709" s="8">
        <v>0</v>
      </c>
      <c r="BM3709" s="16" t="s">
        <v>593</v>
      </c>
    </row>
    <row r="3710" spans="1:65" hidden="1">
      <c r="A3710" s="8">
        <v>3708</v>
      </c>
      <c r="B3710" s="1" t="s">
        <v>44</v>
      </c>
      <c r="C3710" s="1">
        <v>1525</v>
      </c>
      <c r="D3710" s="1" t="s">
        <v>569</v>
      </c>
      <c r="E3710" s="1">
        <v>360000048</v>
      </c>
      <c r="F3710" s="1" t="s">
        <v>570</v>
      </c>
      <c r="G3710" s="1" t="s">
        <v>570</v>
      </c>
      <c r="H3710" s="1">
        <v>0</v>
      </c>
      <c r="I3710" s="1" t="s">
        <v>52</v>
      </c>
      <c r="J3710" s="1" t="s">
        <v>49</v>
      </c>
      <c r="K3710" s="1">
        <v>17406001</v>
      </c>
      <c r="L3710" s="1" t="s">
        <v>50</v>
      </c>
      <c r="M3710" s="1" t="s">
        <v>51</v>
      </c>
      <c r="N3710" s="1" t="s">
        <v>64</v>
      </c>
      <c r="O3710" s="1" t="s">
        <v>65</v>
      </c>
      <c r="P3710" s="1" t="s">
        <v>66</v>
      </c>
      <c r="Q3710" s="1" t="s">
        <v>67</v>
      </c>
      <c r="R3710" s="1" t="s">
        <v>68</v>
      </c>
      <c r="S3710" s="1" t="s">
        <v>69</v>
      </c>
      <c r="T3710" s="2">
        <v>43333</v>
      </c>
      <c r="U3710" s="2">
        <v>44105</v>
      </c>
      <c r="V3710" s="1" t="s">
        <v>52</v>
      </c>
      <c r="W3710" s="3">
        <v>1</v>
      </c>
      <c r="X3710" s="1" t="s">
        <v>53</v>
      </c>
      <c r="Y3710" s="4">
        <v>5949664.4299999997</v>
      </c>
      <c r="Z3710" s="4">
        <v>-362944</v>
      </c>
      <c r="AA3710" s="4">
        <v>0</v>
      </c>
      <c r="AB3710" s="4">
        <v>0</v>
      </c>
      <c r="AC3710" s="4">
        <v>0</v>
      </c>
      <c r="AD3710" s="4">
        <v>5949664.4299999997</v>
      </c>
      <c r="AE3710" s="5">
        <v>913</v>
      </c>
      <c r="AF3710" s="1" t="s">
        <v>250</v>
      </c>
      <c r="AG3710" s="1" t="s">
        <v>251</v>
      </c>
      <c r="AH3710" s="1" t="s">
        <v>89</v>
      </c>
      <c r="AI3710" s="1" t="s">
        <v>57</v>
      </c>
      <c r="AJ3710" s="5">
        <v>10950</v>
      </c>
      <c r="AK3710" s="4">
        <v>-70762</v>
      </c>
      <c r="AL3710" s="4">
        <v>0</v>
      </c>
      <c r="AM3710" s="4">
        <v>0</v>
      </c>
      <c r="AN3710" s="4">
        <v>0</v>
      </c>
      <c r="AO3710" s="4">
        <v>-433706</v>
      </c>
      <c r="AP3710" s="4">
        <v>-433706</v>
      </c>
      <c r="AQ3710" s="4">
        <v>0</v>
      </c>
      <c r="AR3710" s="4">
        <v>5515958.4299999997</v>
      </c>
      <c r="AS3710" s="1" t="s">
        <v>52</v>
      </c>
      <c r="AT3710" s="9">
        <f t="shared" si="1613"/>
        <v>43333</v>
      </c>
      <c r="AU3710" s="9">
        <f t="shared" si="1614"/>
        <v>43313</v>
      </c>
      <c r="AV3710" s="9">
        <v>44798</v>
      </c>
      <c r="AW3710" s="11">
        <f t="shared" si="1615"/>
        <v>4.0136986301369859</v>
      </c>
      <c r="AX3710">
        <v>0</v>
      </c>
      <c r="AY3710" s="12">
        <v>0.05</v>
      </c>
      <c r="AZ3710" t="e">
        <f t="shared" si="1616"/>
        <v>#DIV/0!</v>
      </c>
      <c r="BA3710" s="13">
        <f t="shared" si="1617"/>
        <v>5949664.4299999997</v>
      </c>
      <c r="BB3710" s="16" t="s">
        <v>593</v>
      </c>
      <c r="BC3710" s="16" t="s">
        <v>593</v>
      </c>
      <c r="BD3710" s="16" t="s">
        <v>593</v>
      </c>
      <c r="BE3710" s="16" t="s">
        <v>593</v>
      </c>
      <c r="BF3710" s="16" t="s">
        <v>593</v>
      </c>
      <c r="BG3710" s="16" t="s">
        <v>593</v>
      </c>
      <c r="BH3710" s="16" t="s">
        <v>593</v>
      </c>
      <c r="BI3710" s="14">
        <v>0</v>
      </c>
      <c r="BJ3710" s="14">
        <v>0</v>
      </c>
      <c r="BK3710" s="14">
        <v>0</v>
      </c>
      <c r="BL3710" s="8">
        <v>0</v>
      </c>
      <c r="BM3710" s="16" t="s">
        <v>593</v>
      </c>
    </row>
    <row r="3711" spans="1:65" hidden="1">
      <c r="A3711" s="8">
        <v>3709</v>
      </c>
      <c r="B3711" s="1" t="s">
        <v>44</v>
      </c>
      <c r="C3711" s="1">
        <v>1525</v>
      </c>
      <c r="D3711" s="1" t="s">
        <v>569</v>
      </c>
      <c r="E3711" s="1">
        <v>360000049</v>
      </c>
      <c r="F3711" s="1" t="s">
        <v>570</v>
      </c>
      <c r="G3711" s="1" t="s">
        <v>570</v>
      </c>
      <c r="H3711" s="1">
        <v>0</v>
      </c>
      <c r="I3711" s="1" t="s">
        <v>52</v>
      </c>
      <c r="J3711" s="1" t="s">
        <v>49</v>
      </c>
      <c r="K3711" s="1">
        <v>17406001</v>
      </c>
      <c r="L3711" s="1" t="s">
        <v>50</v>
      </c>
      <c r="M3711" s="1" t="s">
        <v>51</v>
      </c>
      <c r="N3711" s="1" t="s">
        <v>64</v>
      </c>
      <c r="O3711" s="1" t="s">
        <v>65</v>
      </c>
      <c r="P3711" s="1" t="s">
        <v>66</v>
      </c>
      <c r="Q3711" s="1" t="s">
        <v>67</v>
      </c>
      <c r="R3711" s="1" t="s">
        <v>68</v>
      </c>
      <c r="S3711" s="1" t="s">
        <v>69</v>
      </c>
      <c r="T3711" s="2">
        <v>43333</v>
      </c>
      <c r="U3711" s="2">
        <v>44105</v>
      </c>
      <c r="V3711" s="1" t="s">
        <v>52</v>
      </c>
      <c r="W3711" s="3">
        <v>1</v>
      </c>
      <c r="X3711" s="1" t="s">
        <v>53</v>
      </c>
      <c r="Y3711" s="4">
        <v>5949664.4299999997</v>
      </c>
      <c r="Z3711" s="4">
        <v>-362944</v>
      </c>
      <c r="AA3711" s="4">
        <v>0</v>
      </c>
      <c r="AB3711" s="4">
        <v>0</v>
      </c>
      <c r="AC3711" s="4">
        <v>0</v>
      </c>
      <c r="AD3711" s="4">
        <v>5949664.4299999997</v>
      </c>
      <c r="AE3711" s="5">
        <v>913</v>
      </c>
      <c r="AF3711" s="1" t="s">
        <v>250</v>
      </c>
      <c r="AG3711" s="1" t="s">
        <v>251</v>
      </c>
      <c r="AH3711" s="1" t="s">
        <v>89</v>
      </c>
      <c r="AI3711" s="1" t="s">
        <v>57</v>
      </c>
      <c r="AJ3711" s="5">
        <v>10950</v>
      </c>
      <c r="AK3711" s="4">
        <v>-70762</v>
      </c>
      <c r="AL3711" s="4">
        <v>0</v>
      </c>
      <c r="AM3711" s="4">
        <v>0</v>
      </c>
      <c r="AN3711" s="4">
        <v>0</v>
      </c>
      <c r="AO3711" s="4">
        <v>-433706</v>
      </c>
      <c r="AP3711" s="4">
        <v>-433706</v>
      </c>
      <c r="AQ3711" s="4">
        <v>0</v>
      </c>
      <c r="AR3711" s="4">
        <v>5515958.4299999997</v>
      </c>
      <c r="AS3711" s="1" t="s">
        <v>52</v>
      </c>
      <c r="AT3711" s="9">
        <f t="shared" si="1613"/>
        <v>43333</v>
      </c>
      <c r="AU3711" s="9">
        <f t="shared" si="1614"/>
        <v>43313</v>
      </c>
      <c r="AV3711" s="9">
        <v>44798</v>
      </c>
      <c r="AW3711" s="11">
        <f t="shared" si="1615"/>
        <v>4.0136986301369859</v>
      </c>
      <c r="AX3711">
        <v>0</v>
      </c>
      <c r="AY3711" s="12">
        <v>0.05</v>
      </c>
      <c r="AZ3711" t="e">
        <f t="shared" si="1616"/>
        <v>#DIV/0!</v>
      </c>
      <c r="BA3711" s="13">
        <f t="shared" si="1617"/>
        <v>5949664.4299999997</v>
      </c>
      <c r="BB3711" s="16" t="s">
        <v>593</v>
      </c>
      <c r="BC3711" s="16" t="s">
        <v>593</v>
      </c>
      <c r="BD3711" s="16" t="s">
        <v>593</v>
      </c>
      <c r="BE3711" s="16" t="s">
        <v>593</v>
      </c>
      <c r="BF3711" s="16" t="s">
        <v>593</v>
      </c>
      <c r="BG3711" s="16" t="s">
        <v>593</v>
      </c>
      <c r="BH3711" s="16" t="s">
        <v>593</v>
      </c>
      <c r="BI3711" s="14">
        <v>0</v>
      </c>
      <c r="BJ3711" s="14">
        <v>0</v>
      </c>
      <c r="BK3711" s="14">
        <v>0</v>
      </c>
      <c r="BL3711" s="8">
        <v>0</v>
      </c>
      <c r="BM3711" s="16" t="s">
        <v>593</v>
      </c>
    </row>
    <row r="3712" spans="1:65" hidden="1">
      <c r="A3712" s="8">
        <v>3710</v>
      </c>
      <c r="B3712" s="1" t="s">
        <v>44</v>
      </c>
      <c r="C3712" s="1">
        <v>1525</v>
      </c>
      <c r="D3712" s="1" t="s">
        <v>569</v>
      </c>
      <c r="E3712" s="1">
        <v>360000050</v>
      </c>
      <c r="F3712" s="1" t="s">
        <v>570</v>
      </c>
      <c r="G3712" s="1" t="s">
        <v>570</v>
      </c>
      <c r="H3712" s="1">
        <v>0</v>
      </c>
      <c r="I3712" s="1" t="s">
        <v>52</v>
      </c>
      <c r="J3712" s="1" t="s">
        <v>49</v>
      </c>
      <c r="K3712" s="1">
        <v>17406001</v>
      </c>
      <c r="L3712" s="1" t="s">
        <v>50</v>
      </c>
      <c r="M3712" s="1" t="s">
        <v>51</v>
      </c>
      <c r="N3712" s="1" t="s">
        <v>64</v>
      </c>
      <c r="O3712" s="1" t="s">
        <v>65</v>
      </c>
      <c r="P3712" s="1" t="s">
        <v>66</v>
      </c>
      <c r="Q3712" s="1" t="s">
        <v>67</v>
      </c>
      <c r="R3712" s="1" t="s">
        <v>68</v>
      </c>
      <c r="S3712" s="1" t="s">
        <v>69</v>
      </c>
      <c r="T3712" s="2">
        <v>43333</v>
      </c>
      <c r="U3712" s="2">
        <v>44105</v>
      </c>
      <c r="V3712" s="1" t="s">
        <v>52</v>
      </c>
      <c r="W3712" s="3">
        <v>1</v>
      </c>
      <c r="X3712" s="1" t="s">
        <v>53</v>
      </c>
      <c r="Y3712" s="4">
        <v>5949664.4299999997</v>
      </c>
      <c r="Z3712" s="4">
        <v>-362944</v>
      </c>
      <c r="AA3712" s="4">
        <v>0</v>
      </c>
      <c r="AB3712" s="4">
        <v>0</v>
      </c>
      <c r="AC3712" s="4">
        <v>0</v>
      </c>
      <c r="AD3712" s="4">
        <v>5949664.4299999997</v>
      </c>
      <c r="AE3712" s="5">
        <v>913</v>
      </c>
      <c r="AF3712" s="1" t="s">
        <v>250</v>
      </c>
      <c r="AG3712" s="1" t="s">
        <v>251</v>
      </c>
      <c r="AH3712" s="1" t="s">
        <v>89</v>
      </c>
      <c r="AI3712" s="1" t="s">
        <v>57</v>
      </c>
      <c r="AJ3712" s="5">
        <v>10950</v>
      </c>
      <c r="AK3712" s="4">
        <v>-70762</v>
      </c>
      <c r="AL3712" s="4">
        <v>0</v>
      </c>
      <c r="AM3712" s="4">
        <v>0</v>
      </c>
      <c r="AN3712" s="4">
        <v>0</v>
      </c>
      <c r="AO3712" s="4">
        <v>-433706</v>
      </c>
      <c r="AP3712" s="4">
        <v>-433706</v>
      </c>
      <c r="AQ3712" s="4">
        <v>0</v>
      </c>
      <c r="AR3712" s="4">
        <v>5515958.4299999997</v>
      </c>
      <c r="AS3712" s="1" t="s">
        <v>52</v>
      </c>
      <c r="AT3712" s="9">
        <f t="shared" si="1613"/>
        <v>43333</v>
      </c>
      <c r="AU3712" s="9">
        <f t="shared" si="1614"/>
        <v>43313</v>
      </c>
      <c r="AV3712" s="9">
        <v>44798</v>
      </c>
      <c r="AW3712" s="11">
        <f t="shared" si="1615"/>
        <v>4.0136986301369859</v>
      </c>
      <c r="AX3712">
        <v>0</v>
      </c>
      <c r="AY3712" s="12">
        <v>0.05</v>
      </c>
      <c r="AZ3712" t="e">
        <f t="shared" si="1616"/>
        <v>#DIV/0!</v>
      </c>
      <c r="BA3712" s="13">
        <f t="shared" si="1617"/>
        <v>5949664.4299999997</v>
      </c>
      <c r="BB3712" s="16" t="s">
        <v>593</v>
      </c>
      <c r="BC3712" s="16" t="s">
        <v>593</v>
      </c>
      <c r="BD3712" s="16" t="s">
        <v>593</v>
      </c>
      <c r="BE3712" s="16" t="s">
        <v>593</v>
      </c>
      <c r="BF3712" s="16" t="s">
        <v>593</v>
      </c>
      <c r="BG3712" s="16" t="s">
        <v>593</v>
      </c>
      <c r="BH3712" s="16" t="s">
        <v>593</v>
      </c>
      <c r="BI3712" s="14">
        <v>0</v>
      </c>
      <c r="BJ3712" s="14">
        <v>0</v>
      </c>
      <c r="BK3712" s="14">
        <v>0</v>
      </c>
      <c r="BL3712" s="8">
        <v>0</v>
      </c>
      <c r="BM3712" s="16" t="s">
        <v>593</v>
      </c>
    </row>
    <row r="3713" spans="1:65" hidden="1">
      <c r="A3713" s="8">
        <v>3711</v>
      </c>
      <c r="B3713" s="1" t="s">
        <v>44</v>
      </c>
      <c r="C3713" s="1">
        <v>1525</v>
      </c>
      <c r="D3713" s="1" t="s">
        <v>569</v>
      </c>
      <c r="E3713" s="1">
        <v>360000051</v>
      </c>
      <c r="F3713" s="1" t="s">
        <v>570</v>
      </c>
      <c r="G3713" s="1" t="s">
        <v>570</v>
      </c>
      <c r="H3713" s="1">
        <v>0</v>
      </c>
      <c r="I3713" s="1" t="s">
        <v>52</v>
      </c>
      <c r="J3713" s="1" t="s">
        <v>49</v>
      </c>
      <c r="K3713" s="1">
        <v>17406001</v>
      </c>
      <c r="L3713" s="1" t="s">
        <v>50</v>
      </c>
      <c r="M3713" s="1" t="s">
        <v>51</v>
      </c>
      <c r="N3713" s="1" t="s">
        <v>64</v>
      </c>
      <c r="O3713" s="1" t="s">
        <v>65</v>
      </c>
      <c r="P3713" s="1" t="s">
        <v>66</v>
      </c>
      <c r="Q3713" s="1" t="s">
        <v>67</v>
      </c>
      <c r="R3713" s="1" t="s">
        <v>68</v>
      </c>
      <c r="S3713" s="1" t="s">
        <v>69</v>
      </c>
      <c r="T3713" s="2">
        <v>43333</v>
      </c>
      <c r="U3713" s="2">
        <v>44105</v>
      </c>
      <c r="V3713" s="1" t="s">
        <v>52</v>
      </c>
      <c r="W3713" s="3">
        <v>1</v>
      </c>
      <c r="X3713" s="1" t="s">
        <v>53</v>
      </c>
      <c r="Y3713" s="4">
        <v>5949664.4299999997</v>
      </c>
      <c r="Z3713" s="4">
        <v>-362944</v>
      </c>
      <c r="AA3713" s="4">
        <v>0</v>
      </c>
      <c r="AB3713" s="4">
        <v>0</v>
      </c>
      <c r="AC3713" s="4">
        <v>0</v>
      </c>
      <c r="AD3713" s="4">
        <v>5949664.4299999997</v>
      </c>
      <c r="AE3713" s="5">
        <v>913</v>
      </c>
      <c r="AF3713" s="1" t="s">
        <v>250</v>
      </c>
      <c r="AG3713" s="1" t="s">
        <v>251</v>
      </c>
      <c r="AH3713" s="1" t="s">
        <v>89</v>
      </c>
      <c r="AI3713" s="1" t="s">
        <v>57</v>
      </c>
      <c r="AJ3713" s="5">
        <v>10950</v>
      </c>
      <c r="AK3713" s="4">
        <v>-70762</v>
      </c>
      <c r="AL3713" s="4">
        <v>0</v>
      </c>
      <c r="AM3713" s="4">
        <v>0</v>
      </c>
      <c r="AN3713" s="4">
        <v>0</v>
      </c>
      <c r="AO3713" s="4">
        <v>-433706</v>
      </c>
      <c r="AP3713" s="4">
        <v>-433706</v>
      </c>
      <c r="AQ3713" s="4">
        <v>0</v>
      </c>
      <c r="AR3713" s="4">
        <v>5515958.4299999997</v>
      </c>
      <c r="AS3713" s="1" t="s">
        <v>52</v>
      </c>
      <c r="AT3713" s="9">
        <f t="shared" si="1613"/>
        <v>43333</v>
      </c>
      <c r="AU3713" s="9">
        <f t="shared" si="1614"/>
        <v>43313</v>
      </c>
      <c r="AV3713" s="9">
        <v>44798</v>
      </c>
      <c r="AW3713" s="11">
        <f t="shared" si="1615"/>
        <v>4.0136986301369859</v>
      </c>
      <c r="AX3713">
        <v>0</v>
      </c>
      <c r="AY3713" s="12">
        <v>0.05</v>
      </c>
      <c r="AZ3713" t="e">
        <f t="shared" si="1616"/>
        <v>#DIV/0!</v>
      </c>
      <c r="BA3713" s="13">
        <f t="shared" si="1617"/>
        <v>5949664.4299999997</v>
      </c>
      <c r="BB3713" s="16" t="s">
        <v>593</v>
      </c>
      <c r="BC3713" s="16" t="s">
        <v>593</v>
      </c>
      <c r="BD3713" s="16" t="s">
        <v>593</v>
      </c>
      <c r="BE3713" s="16" t="s">
        <v>593</v>
      </c>
      <c r="BF3713" s="16" t="s">
        <v>593</v>
      </c>
      <c r="BG3713" s="16" t="s">
        <v>593</v>
      </c>
      <c r="BH3713" s="16" t="s">
        <v>593</v>
      </c>
      <c r="BI3713" s="14">
        <v>0</v>
      </c>
      <c r="BJ3713" s="14">
        <v>0</v>
      </c>
      <c r="BK3713" s="14">
        <v>0</v>
      </c>
      <c r="BL3713" s="8">
        <v>0</v>
      </c>
      <c r="BM3713" s="16" t="s">
        <v>593</v>
      </c>
    </row>
    <row r="3714" spans="1:65" hidden="1">
      <c r="A3714" s="8">
        <v>3712</v>
      </c>
      <c r="B3714" s="1" t="s">
        <v>44</v>
      </c>
      <c r="C3714" s="1">
        <v>1525</v>
      </c>
      <c r="D3714" s="1" t="s">
        <v>569</v>
      </c>
      <c r="E3714" s="1">
        <v>360000052</v>
      </c>
      <c r="F3714" s="1" t="s">
        <v>570</v>
      </c>
      <c r="G3714" s="1" t="s">
        <v>570</v>
      </c>
      <c r="H3714" s="1">
        <v>0</v>
      </c>
      <c r="I3714" s="1" t="s">
        <v>52</v>
      </c>
      <c r="J3714" s="1" t="s">
        <v>49</v>
      </c>
      <c r="K3714" s="1">
        <v>17406001</v>
      </c>
      <c r="L3714" s="1" t="s">
        <v>50</v>
      </c>
      <c r="M3714" s="1" t="s">
        <v>51</v>
      </c>
      <c r="N3714" s="1" t="s">
        <v>64</v>
      </c>
      <c r="O3714" s="1" t="s">
        <v>65</v>
      </c>
      <c r="P3714" s="1" t="s">
        <v>66</v>
      </c>
      <c r="Q3714" s="1" t="s">
        <v>67</v>
      </c>
      <c r="R3714" s="1" t="s">
        <v>68</v>
      </c>
      <c r="S3714" s="1" t="s">
        <v>69</v>
      </c>
      <c r="T3714" s="2">
        <v>43333</v>
      </c>
      <c r="U3714" s="2">
        <v>44105</v>
      </c>
      <c r="V3714" s="1" t="s">
        <v>52</v>
      </c>
      <c r="W3714" s="3">
        <v>1</v>
      </c>
      <c r="X3714" s="1" t="s">
        <v>53</v>
      </c>
      <c r="Y3714" s="4">
        <v>5949664.4299999997</v>
      </c>
      <c r="Z3714" s="4">
        <v>-362944</v>
      </c>
      <c r="AA3714" s="4">
        <v>0</v>
      </c>
      <c r="AB3714" s="4">
        <v>0</v>
      </c>
      <c r="AC3714" s="4">
        <v>0</v>
      </c>
      <c r="AD3714" s="4">
        <v>5949664.4299999997</v>
      </c>
      <c r="AE3714" s="5">
        <v>913</v>
      </c>
      <c r="AF3714" s="1" t="s">
        <v>250</v>
      </c>
      <c r="AG3714" s="1" t="s">
        <v>251</v>
      </c>
      <c r="AH3714" s="1" t="s">
        <v>89</v>
      </c>
      <c r="AI3714" s="1" t="s">
        <v>57</v>
      </c>
      <c r="AJ3714" s="5">
        <v>10950</v>
      </c>
      <c r="AK3714" s="4">
        <v>-70762</v>
      </c>
      <c r="AL3714" s="4">
        <v>0</v>
      </c>
      <c r="AM3714" s="4">
        <v>0</v>
      </c>
      <c r="AN3714" s="4">
        <v>0</v>
      </c>
      <c r="AO3714" s="4">
        <v>-433706</v>
      </c>
      <c r="AP3714" s="4">
        <v>-433706</v>
      </c>
      <c r="AQ3714" s="4">
        <v>0</v>
      </c>
      <c r="AR3714" s="4">
        <v>5515958.4299999997</v>
      </c>
      <c r="AS3714" s="1" t="s">
        <v>52</v>
      </c>
      <c r="AT3714" s="9">
        <f t="shared" si="1613"/>
        <v>43333</v>
      </c>
      <c r="AU3714" s="9">
        <f t="shared" si="1614"/>
        <v>43313</v>
      </c>
      <c r="AV3714" s="9">
        <v>44798</v>
      </c>
      <c r="AW3714" s="11">
        <f t="shared" si="1615"/>
        <v>4.0136986301369859</v>
      </c>
      <c r="AX3714">
        <v>0</v>
      </c>
      <c r="AY3714" s="12">
        <v>0.05</v>
      </c>
      <c r="AZ3714" t="e">
        <f t="shared" si="1616"/>
        <v>#DIV/0!</v>
      </c>
      <c r="BA3714" s="13">
        <f t="shared" si="1617"/>
        <v>5949664.4299999997</v>
      </c>
      <c r="BB3714" s="16" t="s">
        <v>593</v>
      </c>
      <c r="BC3714" s="16" t="s">
        <v>593</v>
      </c>
      <c r="BD3714" s="16" t="s">
        <v>593</v>
      </c>
      <c r="BE3714" s="16" t="s">
        <v>593</v>
      </c>
      <c r="BF3714" s="16" t="s">
        <v>593</v>
      </c>
      <c r="BG3714" s="16" t="s">
        <v>593</v>
      </c>
      <c r="BH3714" s="16" t="s">
        <v>593</v>
      </c>
      <c r="BI3714" s="14">
        <v>0</v>
      </c>
      <c r="BJ3714" s="14">
        <v>0</v>
      </c>
      <c r="BK3714" s="14">
        <v>0</v>
      </c>
      <c r="BL3714" s="8">
        <v>0</v>
      </c>
      <c r="BM3714" s="16" t="s">
        <v>593</v>
      </c>
    </row>
    <row r="3715" spans="1:65" hidden="1">
      <c r="A3715" s="8">
        <v>3713</v>
      </c>
      <c r="B3715" s="1" t="s">
        <v>44</v>
      </c>
      <c r="C3715" s="1">
        <v>1525</v>
      </c>
      <c r="D3715" s="1" t="s">
        <v>569</v>
      </c>
      <c r="E3715" s="1">
        <v>360000053</v>
      </c>
      <c r="F3715" s="1" t="s">
        <v>570</v>
      </c>
      <c r="G3715" s="1" t="s">
        <v>570</v>
      </c>
      <c r="H3715" s="1">
        <v>0</v>
      </c>
      <c r="I3715" s="1" t="s">
        <v>52</v>
      </c>
      <c r="J3715" s="1" t="s">
        <v>49</v>
      </c>
      <c r="K3715" s="1">
        <v>17406001</v>
      </c>
      <c r="L3715" s="1" t="s">
        <v>50</v>
      </c>
      <c r="M3715" s="1" t="s">
        <v>51</v>
      </c>
      <c r="N3715" s="1" t="s">
        <v>64</v>
      </c>
      <c r="O3715" s="1" t="s">
        <v>65</v>
      </c>
      <c r="P3715" s="1" t="s">
        <v>66</v>
      </c>
      <c r="Q3715" s="1" t="s">
        <v>67</v>
      </c>
      <c r="R3715" s="1" t="s">
        <v>68</v>
      </c>
      <c r="S3715" s="1" t="s">
        <v>69</v>
      </c>
      <c r="T3715" s="2">
        <v>43333</v>
      </c>
      <c r="U3715" s="2">
        <v>44105</v>
      </c>
      <c r="V3715" s="1" t="s">
        <v>52</v>
      </c>
      <c r="W3715" s="3">
        <v>1</v>
      </c>
      <c r="X3715" s="1" t="s">
        <v>53</v>
      </c>
      <c r="Y3715" s="4">
        <v>5949664.4299999997</v>
      </c>
      <c r="Z3715" s="4">
        <v>-362944</v>
      </c>
      <c r="AA3715" s="4">
        <v>0</v>
      </c>
      <c r="AB3715" s="4">
        <v>0</v>
      </c>
      <c r="AC3715" s="4">
        <v>0</v>
      </c>
      <c r="AD3715" s="4">
        <v>5949664.4299999997</v>
      </c>
      <c r="AE3715" s="5">
        <v>913</v>
      </c>
      <c r="AF3715" s="1" t="s">
        <v>250</v>
      </c>
      <c r="AG3715" s="1" t="s">
        <v>251</v>
      </c>
      <c r="AH3715" s="1" t="s">
        <v>89</v>
      </c>
      <c r="AI3715" s="1" t="s">
        <v>57</v>
      </c>
      <c r="AJ3715" s="5">
        <v>10950</v>
      </c>
      <c r="AK3715" s="4">
        <v>-70762</v>
      </c>
      <c r="AL3715" s="4">
        <v>0</v>
      </c>
      <c r="AM3715" s="4">
        <v>0</v>
      </c>
      <c r="AN3715" s="4">
        <v>0</v>
      </c>
      <c r="AO3715" s="4">
        <v>-433706</v>
      </c>
      <c r="AP3715" s="4">
        <v>-433706</v>
      </c>
      <c r="AQ3715" s="4">
        <v>0</v>
      </c>
      <c r="AR3715" s="4">
        <v>5515958.4299999997</v>
      </c>
      <c r="AS3715" s="1" t="s">
        <v>52</v>
      </c>
      <c r="AT3715" s="9">
        <f t="shared" si="1613"/>
        <v>43333</v>
      </c>
      <c r="AU3715" s="9">
        <f t="shared" si="1614"/>
        <v>43313</v>
      </c>
      <c r="AV3715" s="9">
        <v>44798</v>
      </c>
      <c r="AW3715" s="11">
        <f t="shared" si="1615"/>
        <v>4.0136986301369859</v>
      </c>
      <c r="AX3715">
        <v>0</v>
      </c>
      <c r="AY3715" s="12">
        <v>0.05</v>
      </c>
      <c r="AZ3715" t="e">
        <f t="shared" si="1616"/>
        <v>#DIV/0!</v>
      </c>
      <c r="BA3715" s="13">
        <f t="shared" si="1617"/>
        <v>5949664.4299999997</v>
      </c>
      <c r="BB3715" s="16" t="s">
        <v>593</v>
      </c>
      <c r="BC3715" s="16" t="s">
        <v>593</v>
      </c>
      <c r="BD3715" s="16" t="s">
        <v>593</v>
      </c>
      <c r="BE3715" s="16" t="s">
        <v>593</v>
      </c>
      <c r="BF3715" s="16" t="s">
        <v>593</v>
      </c>
      <c r="BG3715" s="16" t="s">
        <v>593</v>
      </c>
      <c r="BH3715" s="16" t="s">
        <v>593</v>
      </c>
      <c r="BI3715" s="14">
        <v>0</v>
      </c>
      <c r="BJ3715" s="14">
        <v>0</v>
      </c>
      <c r="BK3715" s="14">
        <v>0</v>
      </c>
      <c r="BL3715" s="8">
        <v>0</v>
      </c>
      <c r="BM3715" s="16" t="s">
        <v>593</v>
      </c>
    </row>
    <row r="3716" spans="1:65" hidden="1">
      <c r="A3716" s="8">
        <v>3714</v>
      </c>
      <c r="B3716" s="1" t="s">
        <v>44</v>
      </c>
      <c r="C3716" s="1">
        <v>1525</v>
      </c>
      <c r="D3716" s="1" t="s">
        <v>569</v>
      </c>
      <c r="E3716" s="1">
        <v>360000054</v>
      </c>
      <c r="F3716" s="1" t="s">
        <v>570</v>
      </c>
      <c r="G3716" s="1" t="s">
        <v>570</v>
      </c>
      <c r="H3716" s="1">
        <v>0</v>
      </c>
      <c r="I3716" s="1" t="s">
        <v>52</v>
      </c>
      <c r="J3716" s="1" t="s">
        <v>49</v>
      </c>
      <c r="K3716" s="1">
        <v>17406001</v>
      </c>
      <c r="L3716" s="1" t="s">
        <v>50</v>
      </c>
      <c r="M3716" s="1" t="s">
        <v>51</v>
      </c>
      <c r="N3716" s="1" t="s">
        <v>64</v>
      </c>
      <c r="O3716" s="1" t="s">
        <v>65</v>
      </c>
      <c r="P3716" s="1" t="s">
        <v>66</v>
      </c>
      <c r="Q3716" s="1" t="s">
        <v>67</v>
      </c>
      <c r="R3716" s="1" t="s">
        <v>68</v>
      </c>
      <c r="S3716" s="1" t="s">
        <v>69</v>
      </c>
      <c r="T3716" s="2">
        <v>43333</v>
      </c>
      <c r="U3716" s="2">
        <v>44105</v>
      </c>
      <c r="V3716" s="1" t="s">
        <v>52</v>
      </c>
      <c r="W3716" s="3">
        <v>1</v>
      </c>
      <c r="X3716" s="1" t="s">
        <v>53</v>
      </c>
      <c r="Y3716" s="4">
        <v>5949664.4299999997</v>
      </c>
      <c r="Z3716" s="4">
        <v>-362944</v>
      </c>
      <c r="AA3716" s="4">
        <v>0</v>
      </c>
      <c r="AB3716" s="4">
        <v>0</v>
      </c>
      <c r="AC3716" s="4">
        <v>0</v>
      </c>
      <c r="AD3716" s="4">
        <v>5949664.4299999997</v>
      </c>
      <c r="AE3716" s="5">
        <v>913</v>
      </c>
      <c r="AF3716" s="1" t="s">
        <v>250</v>
      </c>
      <c r="AG3716" s="1" t="s">
        <v>251</v>
      </c>
      <c r="AH3716" s="1" t="s">
        <v>89</v>
      </c>
      <c r="AI3716" s="1" t="s">
        <v>57</v>
      </c>
      <c r="AJ3716" s="5">
        <v>10950</v>
      </c>
      <c r="AK3716" s="4">
        <v>-70762</v>
      </c>
      <c r="AL3716" s="4">
        <v>0</v>
      </c>
      <c r="AM3716" s="4">
        <v>0</v>
      </c>
      <c r="AN3716" s="4">
        <v>0</v>
      </c>
      <c r="AO3716" s="4">
        <v>-433706</v>
      </c>
      <c r="AP3716" s="4">
        <v>-433706</v>
      </c>
      <c r="AQ3716" s="4">
        <v>0</v>
      </c>
      <c r="AR3716" s="4">
        <v>5515958.4299999997</v>
      </c>
      <c r="AS3716" s="1" t="s">
        <v>52</v>
      </c>
      <c r="AT3716" s="9">
        <f t="shared" ref="AT3716:AT3779" si="1618">T3716</f>
        <v>43333</v>
      </c>
      <c r="AU3716" s="9">
        <f t="shared" ref="AU3716:AU3779" si="1619">DATE(YEAR(AT3716),MONTH(AT3716),DAY(1))</f>
        <v>43313</v>
      </c>
      <c r="AV3716" s="9">
        <v>44798</v>
      </c>
      <c r="AW3716" s="11">
        <f t="shared" ref="AW3716:AW3779" si="1620">(AV3716-AT3716)/365</f>
        <v>4.0136986301369859</v>
      </c>
      <c r="AX3716">
        <v>0</v>
      </c>
      <c r="AY3716" s="12">
        <v>0.05</v>
      </c>
      <c r="AZ3716" t="e">
        <f t="shared" ref="AZ3716:AZ3779" si="1621">(1-AY3716)/AX3716</f>
        <v>#DIV/0!</v>
      </c>
      <c r="BA3716" s="13">
        <f t="shared" ref="BA3716:BA3779" si="1622">Y3716</f>
        <v>5949664.4299999997</v>
      </c>
      <c r="BB3716" s="16" t="s">
        <v>593</v>
      </c>
      <c r="BC3716" s="16" t="s">
        <v>593</v>
      </c>
      <c r="BD3716" s="16" t="s">
        <v>593</v>
      </c>
      <c r="BE3716" s="16" t="s">
        <v>593</v>
      </c>
      <c r="BF3716" s="16" t="s">
        <v>593</v>
      </c>
      <c r="BG3716" s="16" t="s">
        <v>593</v>
      </c>
      <c r="BH3716" s="16" t="s">
        <v>593</v>
      </c>
      <c r="BI3716" s="14">
        <v>0</v>
      </c>
      <c r="BJ3716" s="14">
        <v>0</v>
      </c>
      <c r="BK3716" s="14">
        <v>0</v>
      </c>
      <c r="BL3716" s="8">
        <v>0</v>
      </c>
      <c r="BM3716" s="16" t="s">
        <v>593</v>
      </c>
    </row>
    <row r="3717" spans="1:65" hidden="1">
      <c r="A3717" s="8">
        <v>3715</v>
      </c>
      <c r="B3717" s="1" t="s">
        <v>44</v>
      </c>
      <c r="C3717" s="1">
        <v>1525</v>
      </c>
      <c r="D3717" s="1" t="s">
        <v>569</v>
      </c>
      <c r="E3717" s="1">
        <v>360000055</v>
      </c>
      <c r="F3717" s="1" t="s">
        <v>570</v>
      </c>
      <c r="G3717" s="1" t="s">
        <v>570</v>
      </c>
      <c r="H3717" s="1">
        <v>0</v>
      </c>
      <c r="I3717" s="1" t="s">
        <v>52</v>
      </c>
      <c r="J3717" s="1" t="s">
        <v>49</v>
      </c>
      <c r="K3717" s="1">
        <v>17406001</v>
      </c>
      <c r="L3717" s="1" t="s">
        <v>50</v>
      </c>
      <c r="M3717" s="1" t="s">
        <v>51</v>
      </c>
      <c r="N3717" s="1" t="s">
        <v>64</v>
      </c>
      <c r="O3717" s="1" t="s">
        <v>65</v>
      </c>
      <c r="P3717" s="1" t="s">
        <v>66</v>
      </c>
      <c r="Q3717" s="1" t="s">
        <v>67</v>
      </c>
      <c r="R3717" s="1" t="s">
        <v>68</v>
      </c>
      <c r="S3717" s="1" t="s">
        <v>69</v>
      </c>
      <c r="T3717" s="2">
        <v>43333</v>
      </c>
      <c r="U3717" s="2">
        <v>44105</v>
      </c>
      <c r="V3717" s="1" t="s">
        <v>52</v>
      </c>
      <c r="W3717" s="3">
        <v>1</v>
      </c>
      <c r="X3717" s="1" t="s">
        <v>53</v>
      </c>
      <c r="Y3717" s="4">
        <v>5949664.4299999997</v>
      </c>
      <c r="Z3717" s="4">
        <v>-362944</v>
      </c>
      <c r="AA3717" s="4">
        <v>0</v>
      </c>
      <c r="AB3717" s="4">
        <v>0</v>
      </c>
      <c r="AC3717" s="4">
        <v>0</v>
      </c>
      <c r="AD3717" s="4">
        <v>5949664.4299999997</v>
      </c>
      <c r="AE3717" s="5">
        <v>913</v>
      </c>
      <c r="AF3717" s="1" t="s">
        <v>250</v>
      </c>
      <c r="AG3717" s="1" t="s">
        <v>251</v>
      </c>
      <c r="AH3717" s="1" t="s">
        <v>89</v>
      </c>
      <c r="AI3717" s="1" t="s">
        <v>57</v>
      </c>
      <c r="AJ3717" s="5">
        <v>10950</v>
      </c>
      <c r="AK3717" s="4">
        <v>-70762</v>
      </c>
      <c r="AL3717" s="4">
        <v>0</v>
      </c>
      <c r="AM3717" s="4">
        <v>0</v>
      </c>
      <c r="AN3717" s="4">
        <v>0</v>
      </c>
      <c r="AO3717" s="4">
        <v>-433706</v>
      </c>
      <c r="AP3717" s="4">
        <v>-433706</v>
      </c>
      <c r="AQ3717" s="4">
        <v>0</v>
      </c>
      <c r="AR3717" s="4">
        <v>5515958.4299999997</v>
      </c>
      <c r="AS3717" s="1" t="s">
        <v>52</v>
      </c>
      <c r="AT3717" s="9">
        <f t="shared" si="1618"/>
        <v>43333</v>
      </c>
      <c r="AU3717" s="9">
        <f t="shared" si="1619"/>
        <v>43313</v>
      </c>
      <c r="AV3717" s="9">
        <v>44798</v>
      </c>
      <c r="AW3717" s="11">
        <f t="shared" si="1620"/>
        <v>4.0136986301369859</v>
      </c>
      <c r="AX3717">
        <v>0</v>
      </c>
      <c r="AY3717" s="12">
        <v>0.05</v>
      </c>
      <c r="AZ3717" t="e">
        <f t="shared" si="1621"/>
        <v>#DIV/0!</v>
      </c>
      <c r="BA3717" s="13">
        <f t="shared" si="1622"/>
        <v>5949664.4299999997</v>
      </c>
      <c r="BB3717" s="16" t="s">
        <v>593</v>
      </c>
      <c r="BC3717" s="16" t="s">
        <v>593</v>
      </c>
      <c r="BD3717" s="16" t="s">
        <v>593</v>
      </c>
      <c r="BE3717" s="16" t="s">
        <v>593</v>
      </c>
      <c r="BF3717" s="16" t="s">
        <v>593</v>
      </c>
      <c r="BG3717" s="16" t="s">
        <v>593</v>
      </c>
      <c r="BH3717" s="16" t="s">
        <v>593</v>
      </c>
      <c r="BI3717" s="14">
        <v>0</v>
      </c>
      <c r="BJ3717" s="14">
        <v>0</v>
      </c>
      <c r="BK3717" s="14">
        <v>0</v>
      </c>
      <c r="BL3717" s="8">
        <v>0</v>
      </c>
      <c r="BM3717" s="16" t="s">
        <v>593</v>
      </c>
    </row>
    <row r="3718" spans="1:65" hidden="1">
      <c r="A3718" s="8">
        <v>3716</v>
      </c>
      <c r="B3718" s="1" t="s">
        <v>44</v>
      </c>
      <c r="C3718" s="1">
        <v>1525</v>
      </c>
      <c r="D3718" s="1" t="s">
        <v>569</v>
      </c>
      <c r="E3718" s="1">
        <v>360000056</v>
      </c>
      <c r="F3718" s="1" t="s">
        <v>570</v>
      </c>
      <c r="G3718" s="1" t="s">
        <v>570</v>
      </c>
      <c r="H3718" s="1">
        <v>0</v>
      </c>
      <c r="I3718" s="1" t="s">
        <v>52</v>
      </c>
      <c r="J3718" s="1" t="s">
        <v>49</v>
      </c>
      <c r="K3718" s="1">
        <v>17406001</v>
      </c>
      <c r="L3718" s="1" t="s">
        <v>50</v>
      </c>
      <c r="M3718" s="1" t="s">
        <v>51</v>
      </c>
      <c r="N3718" s="1" t="s">
        <v>64</v>
      </c>
      <c r="O3718" s="1" t="s">
        <v>65</v>
      </c>
      <c r="P3718" s="1" t="s">
        <v>66</v>
      </c>
      <c r="Q3718" s="1" t="s">
        <v>67</v>
      </c>
      <c r="R3718" s="1" t="s">
        <v>68</v>
      </c>
      <c r="S3718" s="1" t="s">
        <v>69</v>
      </c>
      <c r="T3718" s="2">
        <v>43333</v>
      </c>
      <c r="U3718" s="2">
        <v>44105</v>
      </c>
      <c r="V3718" s="1" t="s">
        <v>52</v>
      </c>
      <c r="W3718" s="3">
        <v>1</v>
      </c>
      <c r="X3718" s="1" t="s">
        <v>53</v>
      </c>
      <c r="Y3718" s="4">
        <v>5949664.4299999997</v>
      </c>
      <c r="Z3718" s="4">
        <v>-362944</v>
      </c>
      <c r="AA3718" s="4">
        <v>0</v>
      </c>
      <c r="AB3718" s="4">
        <v>0</v>
      </c>
      <c r="AC3718" s="4">
        <v>0</v>
      </c>
      <c r="AD3718" s="4">
        <v>5949664.4299999997</v>
      </c>
      <c r="AE3718" s="5">
        <v>913</v>
      </c>
      <c r="AF3718" s="1" t="s">
        <v>250</v>
      </c>
      <c r="AG3718" s="1" t="s">
        <v>251</v>
      </c>
      <c r="AH3718" s="1" t="s">
        <v>89</v>
      </c>
      <c r="AI3718" s="1" t="s">
        <v>57</v>
      </c>
      <c r="AJ3718" s="5">
        <v>10950</v>
      </c>
      <c r="AK3718" s="4">
        <v>-70762</v>
      </c>
      <c r="AL3718" s="4">
        <v>0</v>
      </c>
      <c r="AM3718" s="4">
        <v>0</v>
      </c>
      <c r="AN3718" s="4">
        <v>0</v>
      </c>
      <c r="AO3718" s="4">
        <v>-433706</v>
      </c>
      <c r="AP3718" s="4">
        <v>-433706</v>
      </c>
      <c r="AQ3718" s="4">
        <v>0</v>
      </c>
      <c r="AR3718" s="4">
        <v>5515958.4299999997</v>
      </c>
      <c r="AS3718" s="1" t="s">
        <v>52</v>
      </c>
      <c r="AT3718" s="9">
        <f t="shared" si="1618"/>
        <v>43333</v>
      </c>
      <c r="AU3718" s="9">
        <f t="shared" si="1619"/>
        <v>43313</v>
      </c>
      <c r="AV3718" s="9">
        <v>44798</v>
      </c>
      <c r="AW3718" s="11">
        <f t="shared" si="1620"/>
        <v>4.0136986301369859</v>
      </c>
      <c r="AX3718">
        <v>0</v>
      </c>
      <c r="AY3718" s="12">
        <v>0.05</v>
      </c>
      <c r="AZ3718" t="e">
        <f t="shared" si="1621"/>
        <v>#DIV/0!</v>
      </c>
      <c r="BA3718" s="13">
        <f t="shared" si="1622"/>
        <v>5949664.4299999997</v>
      </c>
      <c r="BB3718" s="16" t="s">
        <v>593</v>
      </c>
      <c r="BC3718" s="16" t="s">
        <v>593</v>
      </c>
      <c r="BD3718" s="16" t="s">
        <v>593</v>
      </c>
      <c r="BE3718" s="16" t="s">
        <v>593</v>
      </c>
      <c r="BF3718" s="16" t="s">
        <v>593</v>
      </c>
      <c r="BG3718" s="16" t="s">
        <v>593</v>
      </c>
      <c r="BH3718" s="16" t="s">
        <v>593</v>
      </c>
      <c r="BI3718" s="14">
        <v>0</v>
      </c>
      <c r="BJ3718" s="14">
        <v>0</v>
      </c>
      <c r="BK3718" s="14">
        <v>0</v>
      </c>
      <c r="BL3718" s="8">
        <v>0</v>
      </c>
      <c r="BM3718" s="16" t="s">
        <v>593</v>
      </c>
    </row>
    <row r="3719" spans="1:65" hidden="1">
      <c r="A3719" s="8">
        <v>3717</v>
      </c>
      <c r="B3719" s="1" t="s">
        <v>44</v>
      </c>
      <c r="C3719" s="1">
        <v>1525</v>
      </c>
      <c r="D3719" s="1" t="s">
        <v>569</v>
      </c>
      <c r="E3719" s="1">
        <v>360000057</v>
      </c>
      <c r="F3719" s="1" t="s">
        <v>570</v>
      </c>
      <c r="G3719" s="1" t="s">
        <v>570</v>
      </c>
      <c r="H3719" s="1">
        <v>0</v>
      </c>
      <c r="I3719" s="1" t="s">
        <v>52</v>
      </c>
      <c r="J3719" s="1" t="s">
        <v>49</v>
      </c>
      <c r="K3719" s="1">
        <v>17406001</v>
      </c>
      <c r="L3719" s="1" t="s">
        <v>50</v>
      </c>
      <c r="M3719" s="1" t="s">
        <v>51</v>
      </c>
      <c r="N3719" s="1" t="s">
        <v>64</v>
      </c>
      <c r="O3719" s="1" t="s">
        <v>65</v>
      </c>
      <c r="P3719" s="1" t="s">
        <v>66</v>
      </c>
      <c r="Q3719" s="1" t="s">
        <v>67</v>
      </c>
      <c r="R3719" s="1" t="s">
        <v>68</v>
      </c>
      <c r="S3719" s="1" t="s">
        <v>69</v>
      </c>
      <c r="T3719" s="2">
        <v>43333</v>
      </c>
      <c r="U3719" s="2">
        <v>44105</v>
      </c>
      <c r="V3719" s="1" t="s">
        <v>52</v>
      </c>
      <c r="W3719" s="3">
        <v>1</v>
      </c>
      <c r="X3719" s="1" t="s">
        <v>53</v>
      </c>
      <c r="Y3719" s="4">
        <v>5949664.4299999997</v>
      </c>
      <c r="Z3719" s="4">
        <v>-362944</v>
      </c>
      <c r="AA3719" s="4">
        <v>0</v>
      </c>
      <c r="AB3719" s="4">
        <v>0</v>
      </c>
      <c r="AC3719" s="4">
        <v>0</v>
      </c>
      <c r="AD3719" s="4">
        <v>5949664.4299999997</v>
      </c>
      <c r="AE3719" s="5">
        <v>913</v>
      </c>
      <c r="AF3719" s="1" t="s">
        <v>250</v>
      </c>
      <c r="AG3719" s="1" t="s">
        <v>251</v>
      </c>
      <c r="AH3719" s="1" t="s">
        <v>89</v>
      </c>
      <c r="AI3719" s="1" t="s">
        <v>57</v>
      </c>
      <c r="AJ3719" s="5">
        <v>10950</v>
      </c>
      <c r="AK3719" s="4">
        <v>-70762</v>
      </c>
      <c r="AL3719" s="4">
        <v>0</v>
      </c>
      <c r="AM3719" s="4">
        <v>0</v>
      </c>
      <c r="AN3719" s="4">
        <v>0</v>
      </c>
      <c r="AO3719" s="4">
        <v>-433706</v>
      </c>
      <c r="AP3719" s="4">
        <v>-433706</v>
      </c>
      <c r="AQ3719" s="4">
        <v>0</v>
      </c>
      <c r="AR3719" s="4">
        <v>5515958.4299999997</v>
      </c>
      <c r="AS3719" s="1" t="s">
        <v>52</v>
      </c>
      <c r="AT3719" s="9">
        <f t="shared" si="1618"/>
        <v>43333</v>
      </c>
      <c r="AU3719" s="9">
        <f t="shared" si="1619"/>
        <v>43313</v>
      </c>
      <c r="AV3719" s="9">
        <v>44798</v>
      </c>
      <c r="AW3719" s="11">
        <f t="shared" si="1620"/>
        <v>4.0136986301369859</v>
      </c>
      <c r="AX3719">
        <v>0</v>
      </c>
      <c r="AY3719" s="12">
        <v>0.05</v>
      </c>
      <c r="AZ3719" t="e">
        <f t="shared" si="1621"/>
        <v>#DIV/0!</v>
      </c>
      <c r="BA3719" s="13">
        <f t="shared" si="1622"/>
        <v>5949664.4299999997</v>
      </c>
      <c r="BB3719" s="16" t="s">
        <v>593</v>
      </c>
      <c r="BC3719" s="16" t="s">
        <v>593</v>
      </c>
      <c r="BD3719" s="16" t="s">
        <v>593</v>
      </c>
      <c r="BE3719" s="16" t="s">
        <v>593</v>
      </c>
      <c r="BF3719" s="16" t="s">
        <v>593</v>
      </c>
      <c r="BG3719" s="16" t="s">
        <v>593</v>
      </c>
      <c r="BH3719" s="16" t="s">
        <v>593</v>
      </c>
      <c r="BI3719" s="14">
        <v>0</v>
      </c>
      <c r="BJ3719" s="14">
        <v>0</v>
      </c>
      <c r="BK3719" s="14">
        <v>0</v>
      </c>
      <c r="BL3719" s="8">
        <v>0</v>
      </c>
      <c r="BM3719" s="16" t="s">
        <v>593</v>
      </c>
    </row>
    <row r="3720" spans="1:65" hidden="1">
      <c r="A3720" s="8">
        <v>3718</v>
      </c>
      <c r="B3720" s="1" t="s">
        <v>44</v>
      </c>
      <c r="C3720" s="1">
        <v>1525</v>
      </c>
      <c r="D3720" s="1" t="s">
        <v>569</v>
      </c>
      <c r="E3720" s="1">
        <v>360000058</v>
      </c>
      <c r="F3720" s="1" t="s">
        <v>570</v>
      </c>
      <c r="G3720" s="1" t="s">
        <v>570</v>
      </c>
      <c r="H3720" s="1">
        <v>0</v>
      </c>
      <c r="I3720" s="1" t="s">
        <v>52</v>
      </c>
      <c r="J3720" s="1" t="s">
        <v>49</v>
      </c>
      <c r="K3720" s="1">
        <v>17406001</v>
      </c>
      <c r="L3720" s="1" t="s">
        <v>50</v>
      </c>
      <c r="M3720" s="1" t="s">
        <v>51</v>
      </c>
      <c r="N3720" s="1" t="s">
        <v>64</v>
      </c>
      <c r="O3720" s="1" t="s">
        <v>65</v>
      </c>
      <c r="P3720" s="1" t="s">
        <v>66</v>
      </c>
      <c r="Q3720" s="1" t="s">
        <v>67</v>
      </c>
      <c r="R3720" s="1" t="s">
        <v>68</v>
      </c>
      <c r="S3720" s="1" t="s">
        <v>69</v>
      </c>
      <c r="T3720" s="2">
        <v>43333</v>
      </c>
      <c r="U3720" s="2">
        <v>44105</v>
      </c>
      <c r="V3720" s="1" t="s">
        <v>52</v>
      </c>
      <c r="W3720" s="3">
        <v>1</v>
      </c>
      <c r="X3720" s="1" t="s">
        <v>53</v>
      </c>
      <c r="Y3720" s="4">
        <v>5949664.4299999997</v>
      </c>
      <c r="Z3720" s="4">
        <v>-362944</v>
      </c>
      <c r="AA3720" s="4">
        <v>0</v>
      </c>
      <c r="AB3720" s="4">
        <v>0</v>
      </c>
      <c r="AC3720" s="4">
        <v>0</v>
      </c>
      <c r="AD3720" s="4">
        <v>5949664.4299999997</v>
      </c>
      <c r="AE3720" s="5">
        <v>913</v>
      </c>
      <c r="AF3720" s="1" t="s">
        <v>250</v>
      </c>
      <c r="AG3720" s="1" t="s">
        <v>251</v>
      </c>
      <c r="AH3720" s="1" t="s">
        <v>89</v>
      </c>
      <c r="AI3720" s="1" t="s">
        <v>57</v>
      </c>
      <c r="AJ3720" s="5">
        <v>10950</v>
      </c>
      <c r="AK3720" s="4">
        <v>-70762</v>
      </c>
      <c r="AL3720" s="4">
        <v>0</v>
      </c>
      <c r="AM3720" s="4">
        <v>0</v>
      </c>
      <c r="AN3720" s="4">
        <v>0</v>
      </c>
      <c r="AO3720" s="4">
        <v>-433706</v>
      </c>
      <c r="AP3720" s="4">
        <v>-433706</v>
      </c>
      <c r="AQ3720" s="4">
        <v>0</v>
      </c>
      <c r="AR3720" s="4">
        <v>5515958.4299999997</v>
      </c>
      <c r="AS3720" s="1" t="s">
        <v>52</v>
      </c>
      <c r="AT3720" s="9">
        <f t="shared" si="1618"/>
        <v>43333</v>
      </c>
      <c r="AU3720" s="9">
        <f t="shared" si="1619"/>
        <v>43313</v>
      </c>
      <c r="AV3720" s="9">
        <v>44798</v>
      </c>
      <c r="AW3720" s="11">
        <f t="shared" si="1620"/>
        <v>4.0136986301369859</v>
      </c>
      <c r="AX3720">
        <v>0</v>
      </c>
      <c r="AY3720" s="12">
        <v>0.05</v>
      </c>
      <c r="AZ3720" t="e">
        <f t="shared" si="1621"/>
        <v>#DIV/0!</v>
      </c>
      <c r="BA3720" s="13">
        <f t="shared" si="1622"/>
        <v>5949664.4299999997</v>
      </c>
      <c r="BB3720" s="16" t="s">
        <v>593</v>
      </c>
      <c r="BC3720" s="16" t="s">
        <v>593</v>
      </c>
      <c r="BD3720" s="16" t="s">
        <v>593</v>
      </c>
      <c r="BE3720" s="16" t="s">
        <v>593</v>
      </c>
      <c r="BF3720" s="16" t="s">
        <v>593</v>
      </c>
      <c r="BG3720" s="16" t="s">
        <v>593</v>
      </c>
      <c r="BH3720" s="16" t="s">
        <v>593</v>
      </c>
      <c r="BI3720" s="14">
        <v>0</v>
      </c>
      <c r="BJ3720" s="14">
        <v>0</v>
      </c>
      <c r="BK3720" s="14">
        <v>0</v>
      </c>
      <c r="BL3720" s="8">
        <v>0</v>
      </c>
      <c r="BM3720" s="16" t="s">
        <v>593</v>
      </c>
    </row>
    <row r="3721" spans="1:65" hidden="1">
      <c r="A3721" s="8">
        <v>3719</v>
      </c>
      <c r="B3721" s="1" t="s">
        <v>44</v>
      </c>
      <c r="C3721" s="1">
        <v>1525</v>
      </c>
      <c r="D3721" s="1" t="s">
        <v>569</v>
      </c>
      <c r="E3721" s="1">
        <v>360000059</v>
      </c>
      <c r="F3721" s="1" t="s">
        <v>570</v>
      </c>
      <c r="G3721" s="1" t="s">
        <v>570</v>
      </c>
      <c r="H3721" s="1">
        <v>0</v>
      </c>
      <c r="I3721" s="1" t="s">
        <v>52</v>
      </c>
      <c r="J3721" s="1" t="s">
        <v>49</v>
      </c>
      <c r="K3721" s="1">
        <v>17406001</v>
      </c>
      <c r="L3721" s="1" t="s">
        <v>50</v>
      </c>
      <c r="M3721" s="1" t="s">
        <v>51</v>
      </c>
      <c r="N3721" s="1" t="s">
        <v>64</v>
      </c>
      <c r="O3721" s="1" t="s">
        <v>65</v>
      </c>
      <c r="P3721" s="1" t="s">
        <v>66</v>
      </c>
      <c r="Q3721" s="1" t="s">
        <v>67</v>
      </c>
      <c r="R3721" s="1" t="s">
        <v>68</v>
      </c>
      <c r="S3721" s="1" t="s">
        <v>69</v>
      </c>
      <c r="T3721" s="2">
        <v>43333</v>
      </c>
      <c r="U3721" s="2">
        <v>44105</v>
      </c>
      <c r="V3721" s="1" t="s">
        <v>52</v>
      </c>
      <c r="W3721" s="3">
        <v>1</v>
      </c>
      <c r="X3721" s="1" t="s">
        <v>53</v>
      </c>
      <c r="Y3721" s="4">
        <v>5949664.4299999997</v>
      </c>
      <c r="Z3721" s="4">
        <v>-362944</v>
      </c>
      <c r="AA3721" s="4">
        <v>0</v>
      </c>
      <c r="AB3721" s="4">
        <v>0</v>
      </c>
      <c r="AC3721" s="4">
        <v>0</v>
      </c>
      <c r="AD3721" s="4">
        <v>5949664.4299999997</v>
      </c>
      <c r="AE3721" s="5">
        <v>913</v>
      </c>
      <c r="AF3721" s="1" t="s">
        <v>250</v>
      </c>
      <c r="AG3721" s="1" t="s">
        <v>251</v>
      </c>
      <c r="AH3721" s="1" t="s">
        <v>89</v>
      </c>
      <c r="AI3721" s="1" t="s">
        <v>57</v>
      </c>
      <c r="AJ3721" s="5">
        <v>10950</v>
      </c>
      <c r="AK3721" s="4">
        <v>-70762</v>
      </c>
      <c r="AL3721" s="4">
        <v>0</v>
      </c>
      <c r="AM3721" s="4">
        <v>0</v>
      </c>
      <c r="AN3721" s="4">
        <v>0</v>
      </c>
      <c r="AO3721" s="4">
        <v>-433706</v>
      </c>
      <c r="AP3721" s="4">
        <v>-433706</v>
      </c>
      <c r="AQ3721" s="4">
        <v>0</v>
      </c>
      <c r="AR3721" s="4">
        <v>5515958.4299999997</v>
      </c>
      <c r="AS3721" s="1" t="s">
        <v>52</v>
      </c>
      <c r="AT3721" s="9">
        <f t="shared" si="1618"/>
        <v>43333</v>
      </c>
      <c r="AU3721" s="9">
        <f t="shared" si="1619"/>
        <v>43313</v>
      </c>
      <c r="AV3721" s="9">
        <v>44798</v>
      </c>
      <c r="AW3721" s="11">
        <f t="shared" si="1620"/>
        <v>4.0136986301369859</v>
      </c>
      <c r="AX3721">
        <v>0</v>
      </c>
      <c r="AY3721" s="12">
        <v>0.05</v>
      </c>
      <c r="AZ3721" t="e">
        <f t="shared" si="1621"/>
        <v>#DIV/0!</v>
      </c>
      <c r="BA3721" s="13">
        <f t="shared" si="1622"/>
        <v>5949664.4299999997</v>
      </c>
      <c r="BB3721" s="16" t="s">
        <v>593</v>
      </c>
      <c r="BC3721" s="16" t="s">
        <v>593</v>
      </c>
      <c r="BD3721" s="16" t="s">
        <v>593</v>
      </c>
      <c r="BE3721" s="16" t="s">
        <v>593</v>
      </c>
      <c r="BF3721" s="16" t="s">
        <v>593</v>
      </c>
      <c r="BG3721" s="16" t="s">
        <v>593</v>
      </c>
      <c r="BH3721" s="16" t="s">
        <v>593</v>
      </c>
      <c r="BI3721" s="14">
        <v>0</v>
      </c>
      <c r="BJ3721" s="14">
        <v>0</v>
      </c>
      <c r="BK3721" s="14">
        <v>0</v>
      </c>
      <c r="BL3721" s="8">
        <v>0</v>
      </c>
      <c r="BM3721" s="16" t="s">
        <v>593</v>
      </c>
    </row>
    <row r="3722" spans="1:65" hidden="1">
      <c r="A3722" s="8">
        <v>3720</v>
      </c>
      <c r="B3722" s="1" t="s">
        <v>44</v>
      </c>
      <c r="C3722" s="1">
        <v>1525</v>
      </c>
      <c r="D3722" s="1" t="s">
        <v>569</v>
      </c>
      <c r="E3722" s="1">
        <v>360000060</v>
      </c>
      <c r="F3722" s="1" t="s">
        <v>570</v>
      </c>
      <c r="G3722" s="1" t="s">
        <v>570</v>
      </c>
      <c r="H3722" s="1">
        <v>0</v>
      </c>
      <c r="I3722" s="1" t="s">
        <v>52</v>
      </c>
      <c r="J3722" s="1" t="s">
        <v>49</v>
      </c>
      <c r="K3722" s="1">
        <v>17406001</v>
      </c>
      <c r="L3722" s="1" t="s">
        <v>50</v>
      </c>
      <c r="M3722" s="1" t="s">
        <v>51</v>
      </c>
      <c r="N3722" s="1" t="s">
        <v>64</v>
      </c>
      <c r="O3722" s="1" t="s">
        <v>65</v>
      </c>
      <c r="P3722" s="1" t="s">
        <v>66</v>
      </c>
      <c r="Q3722" s="1" t="s">
        <v>67</v>
      </c>
      <c r="R3722" s="1" t="s">
        <v>68</v>
      </c>
      <c r="S3722" s="1" t="s">
        <v>69</v>
      </c>
      <c r="T3722" s="2">
        <v>43333</v>
      </c>
      <c r="U3722" s="2">
        <v>44105</v>
      </c>
      <c r="V3722" s="1" t="s">
        <v>52</v>
      </c>
      <c r="W3722" s="3">
        <v>1</v>
      </c>
      <c r="X3722" s="1" t="s">
        <v>53</v>
      </c>
      <c r="Y3722" s="4">
        <v>5949664.4299999997</v>
      </c>
      <c r="Z3722" s="4">
        <v>-362944</v>
      </c>
      <c r="AA3722" s="4">
        <v>0</v>
      </c>
      <c r="AB3722" s="4">
        <v>0</v>
      </c>
      <c r="AC3722" s="4">
        <v>0</v>
      </c>
      <c r="AD3722" s="4">
        <v>5949664.4299999997</v>
      </c>
      <c r="AE3722" s="5">
        <v>913</v>
      </c>
      <c r="AF3722" s="1" t="s">
        <v>250</v>
      </c>
      <c r="AG3722" s="1" t="s">
        <v>251</v>
      </c>
      <c r="AH3722" s="1" t="s">
        <v>89</v>
      </c>
      <c r="AI3722" s="1" t="s">
        <v>57</v>
      </c>
      <c r="AJ3722" s="5">
        <v>10950</v>
      </c>
      <c r="AK3722" s="4">
        <v>-70762</v>
      </c>
      <c r="AL3722" s="4">
        <v>0</v>
      </c>
      <c r="AM3722" s="4">
        <v>0</v>
      </c>
      <c r="AN3722" s="4">
        <v>0</v>
      </c>
      <c r="AO3722" s="4">
        <v>-433706</v>
      </c>
      <c r="AP3722" s="4">
        <v>-433706</v>
      </c>
      <c r="AQ3722" s="4">
        <v>0</v>
      </c>
      <c r="AR3722" s="4">
        <v>5515958.4299999997</v>
      </c>
      <c r="AS3722" s="1" t="s">
        <v>52</v>
      </c>
      <c r="AT3722" s="9">
        <f t="shared" si="1618"/>
        <v>43333</v>
      </c>
      <c r="AU3722" s="9">
        <f t="shared" si="1619"/>
        <v>43313</v>
      </c>
      <c r="AV3722" s="9">
        <v>44798</v>
      </c>
      <c r="AW3722" s="11">
        <f t="shared" si="1620"/>
        <v>4.0136986301369859</v>
      </c>
      <c r="AX3722">
        <v>0</v>
      </c>
      <c r="AY3722" s="12">
        <v>0.05</v>
      </c>
      <c r="AZ3722" t="e">
        <f t="shared" si="1621"/>
        <v>#DIV/0!</v>
      </c>
      <c r="BA3722" s="13">
        <f t="shared" si="1622"/>
        <v>5949664.4299999997</v>
      </c>
      <c r="BB3722" s="16" t="s">
        <v>593</v>
      </c>
      <c r="BC3722" s="16" t="s">
        <v>593</v>
      </c>
      <c r="BD3722" s="16" t="s">
        <v>593</v>
      </c>
      <c r="BE3722" s="16" t="s">
        <v>593</v>
      </c>
      <c r="BF3722" s="16" t="s">
        <v>593</v>
      </c>
      <c r="BG3722" s="16" t="s">
        <v>593</v>
      </c>
      <c r="BH3722" s="16" t="s">
        <v>593</v>
      </c>
      <c r="BI3722" s="14">
        <v>0</v>
      </c>
      <c r="BJ3722" s="14">
        <v>0</v>
      </c>
      <c r="BK3722" s="14">
        <v>0</v>
      </c>
      <c r="BL3722" s="8">
        <v>0</v>
      </c>
      <c r="BM3722" s="16" t="s">
        <v>593</v>
      </c>
    </row>
    <row r="3723" spans="1:65" hidden="1">
      <c r="A3723" s="8">
        <v>3721</v>
      </c>
      <c r="B3723" s="1" t="s">
        <v>44</v>
      </c>
      <c r="C3723" s="1">
        <v>1525</v>
      </c>
      <c r="D3723" s="1" t="s">
        <v>569</v>
      </c>
      <c r="E3723" s="1">
        <v>360000061</v>
      </c>
      <c r="F3723" s="1" t="s">
        <v>570</v>
      </c>
      <c r="G3723" s="1" t="s">
        <v>570</v>
      </c>
      <c r="H3723" s="1">
        <v>0</v>
      </c>
      <c r="I3723" s="1" t="s">
        <v>52</v>
      </c>
      <c r="J3723" s="1" t="s">
        <v>49</v>
      </c>
      <c r="K3723" s="1">
        <v>17406001</v>
      </c>
      <c r="L3723" s="1" t="s">
        <v>50</v>
      </c>
      <c r="M3723" s="1" t="s">
        <v>51</v>
      </c>
      <c r="N3723" s="1" t="s">
        <v>64</v>
      </c>
      <c r="O3723" s="1" t="s">
        <v>65</v>
      </c>
      <c r="P3723" s="1" t="s">
        <v>66</v>
      </c>
      <c r="Q3723" s="1" t="s">
        <v>67</v>
      </c>
      <c r="R3723" s="1" t="s">
        <v>68</v>
      </c>
      <c r="S3723" s="1" t="s">
        <v>69</v>
      </c>
      <c r="T3723" s="2">
        <v>43333</v>
      </c>
      <c r="U3723" s="2">
        <v>44105</v>
      </c>
      <c r="V3723" s="1" t="s">
        <v>52</v>
      </c>
      <c r="W3723" s="3">
        <v>1</v>
      </c>
      <c r="X3723" s="1" t="s">
        <v>53</v>
      </c>
      <c r="Y3723" s="4">
        <v>5949664.4299999997</v>
      </c>
      <c r="Z3723" s="4">
        <v>-362944</v>
      </c>
      <c r="AA3723" s="4">
        <v>0</v>
      </c>
      <c r="AB3723" s="4">
        <v>0</v>
      </c>
      <c r="AC3723" s="4">
        <v>0</v>
      </c>
      <c r="AD3723" s="4">
        <v>5949664.4299999997</v>
      </c>
      <c r="AE3723" s="5">
        <v>913</v>
      </c>
      <c r="AF3723" s="1" t="s">
        <v>250</v>
      </c>
      <c r="AG3723" s="1" t="s">
        <v>251</v>
      </c>
      <c r="AH3723" s="1" t="s">
        <v>89</v>
      </c>
      <c r="AI3723" s="1" t="s">
        <v>57</v>
      </c>
      <c r="AJ3723" s="5">
        <v>10950</v>
      </c>
      <c r="AK3723" s="4">
        <v>-70762</v>
      </c>
      <c r="AL3723" s="4">
        <v>0</v>
      </c>
      <c r="AM3723" s="4">
        <v>0</v>
      </c>
      <c r="AN3723" s="4">
        <v>0</v>
      </c>
      <c r="AO3723" s="4">
        <v>-433706</v>
      </c>
      <c r="AP3723" s="4">
        <v>-433706</v>
      </c>
      <c r="AQ3723" s="4">
        <v>0</v>
      </c>
      <c r="AR3723" s="4">
        <v>5515958.4299999997</v>
      </c>
      <c r="AS3723" s="1" t="s">
        <v>52</v>
      </c>
      <c r="AT3723" s="9">
        <f t="shared" si="1618"/>
        <v>43333</v>
      </c>
      <c r="AU3723" s="9">
        <f t="shared" si="1619"/>
        <v>43313</v>
      </c>
      <c r="AV3723" s="9">
        <v>44798</v>
      </c>
      <c r="AW3723" s="11">
        <f t="shared" si="1620"/>
        <v>4.0136986301369859</v>
      </c>
      <c r="AX3723">
        <v>0</v>
      </c>
      <c r="AY3723" s="12">
        <v>0.05</v>
      </c>
      <c r="AZ3723" t="e">
        <f t="shared" si="1621"/>
        <v>#DIV/0!</v>
      </c>
      <c r="BA3723" s="13">
        <f t="shared" si="1622"/>
        <v>5949664.4299999997</v>
      </c>
      <c r="BB3723" s="16" t="s">
        <v>593</v>
      </c>
      <c r="BC3723" s="16" t="s">
        <v>593</v>
      </c>
      <c r="BD3723" s="16" t="s">
        <v>593</v>
      </c>
      <c r="BE3723" s="16" t="s">
        <v>593</v>
      </c>
      <c r="BF3723" s="16" t="s">
        <v>593</v>
      </c>
      <c r="BG3723" s="16" t="s">
        <v>593</v>
      </c>
      <c r="BH3723" s="16" t="s">
        <v>593</v>
      </c>
      <c r="BI3723" s="14">
        <v>0</v>
      </c>
      <c r="BJ3723" s="14">
        <v>0</v>
      </c>
      <c r="BK3723" s="14">
        <v>0</v>
      </c>
      <c r="BL3723" s="8">
        <v>0</v>
      </c>
      <c r="BM3723" s="16" t="s">
        <v>593</v>
      </c>
    </row>
    <row r="3724" spans="1:65" hidden="1">
      <c r="A3724" s="8">
        <v>3722</v>
      </c>
      <c r="B3724" s="1" t="s">
        <v>44</v>
      </c>
      <c r="C3724" s="1">
        <v>1525</v>
      </c>
      <c r="D3724" s="1" t="s">
        <v>569</v>
      </c>
      <c r="E3724" s="1">
        <v>360000062</v>
      </c>
      <c r="F3724" s="1" t="s">
        <v>570</v>
      </c>
      <c r="G3724" s="1" t="s">
        <v>570</v>
      </c>
      <c r="H3724" s="1">
        <v>0</v>
      </c>
      <c r="I3724" s="1" t="s">
        <v>52</v>
      </c>
      <c r="J3724" s="1" t="s">
        <v>49</v>
      </c>
      <c r="K3724" s="1">
        <v>17406001</v>
      </c>
      <c r="L3724" s="1" t="s">
        <v>50</v>
      </c>
      <c r="M3724" s="1" t="s">
        <v>51</v>
      </c>
      <c r="N3724" s="1" t="s">
        <v>64</v>
      </c>
      <c r="O3724" s="1" t="s">
        <v>65</v>
      </c>
      <c r="P3724" s="1" t="s">
        <v>66</v>
      </c>
      <c r="Q3724" s="1" t="s">
        <v>67</v>
      </c>
      <c r="R3724" s="1" t="s">
        <v>68</v>
      </c>
      <c r="S3724" s="1" t="s">
        <v>69</v>
      </c>
      <c r="T3724" s="2">
        <v>43333</v>
      </c>
      <c r="U3724" s="2">
        <v>44105</v>
      </c>
      <c r="V3724" s="1" t="s">
        <v>52</v>
      </c>
      <c r="W3724" s="3">
        <v>1</v>
      </c>
      <c r="X3724" s="1" t="s">
        <v>53</v>
      </c>
      <c r="Y3724" s="4">
        <v>5949664.4299999997</v>
      </c>
      <c r="Z3724" s="4">
        <v>-362944</v>
      </c>
      <c r="AA3724" s="4">
        <v>0</v>
      </c>
      <c r="AB3724" s="4">
        <v>0</v>
      </c>
      <c r="AC3724" s="4">
        <v>0</v>
      </c>
      <c r="AD3724" s="4">
        <v>5949664.4299999997</v>
      </c>
      <c r="AE3724" s="5">
        <v>913</v>
      </c>
      <c r="AF3724" s="1" t="s">
        <v>250</v>
      </c>
      <c r="AG3724" s="1" t="s">
        <v>251</v>
      </c>
      <c r="AH3724" s="1" t="s">
        <v>89</v>
      </c>
      <c r="AI3724" s="1" t="s">
        <v>57</v>
      </c>
      <c r="AJ3724" s="5">
        <v>10950</v>
      </c>
      <c r="AK3724" s="4">
        <v>-70762</v>
      </c>
      <c r="AL3724" s="4">
        <v>0</v>
      </c>
      <c r="AM3724" s="4">
        <v>0</v>
      </c>
      <c r="AN3724" s="4">
        <v>0</v>
      </c>
      <c r="AO3724" s="4">
        <v>-433706</v>
      </c>
      <c r="AP3724" s="4">
        <v>-433706</v>
      </c>
      <c r="AQ3724" s="4">
        <v>0</v>
      </c>
      <c r="AR3724" s="4">
        <v>5515958.4299999997</v>
      </c>
      <c r="AS3724" s="1" t="s">
        <v>52</v>
      </c>
      <c r="AT3724" s="9">
        <f t="shared" si="1618"/>
        <v>43333</v>
      </c>
      <c r="AU3724" s="9">
        <f t="shared" si="1619"/>
        <v>43313</v>
      </c>
      <c r="AV3724" s="9">
        <v>44798</v>
      </c>
      <c r="AW3724" s="11">
        <f t="shared" si="1620"/>
        <v>4.0136986301369859</v>
      </c>
      <c r="AX3724">
        <v>0</v>
      </c>
      <c r="AY3724" s="12">
        <v>0.05</v>
      </c>
      <c r="AZ3724" t="e">
        <f t="shared" si="1621"/>
        <v>#DIV/0!</v>
      </c>
      <c r="BA3724" s="13">
        <f t="shared" si="1622"/>
        <v>5949664.4299999997</v>
      </c>
      <c r="BB3724" s="16" t="s">
        <v>593</v>
      </c>
      <c r="BC3724" s="16" t="s">
        <v>593</v>
      </c>
      <c r="BD3724" s="16" t="s">
        <v>593</v>
      </c>
      <c r="BE3724" s="16" t="s">
        <v>593</v>
      </c>
      <c r="BF3724" s="16" t="s">
        <v>593</v>
      </c>
      <c r="BG3724" s="16" t="s">
        <v>593</v>
      </c>
      <c r="BH3724" s="16" t="s">
        <v>593</v>
      </c>
      <c r="BI3724" s="14">
        <v>0</v>
      </c>
      <c r="BJ3724" s="14">
        <v>0</v>
      </c>
      <c r="BK3724" s="14">
        <v>0</v>
      </c>
      <c r="BL3724" s="8">
        <v>0</v>
      </c>
      <c r="BM3724" s="16" t="s">
        <v>593</v>
      </c>
    </row>
    <row r="3725" spans="1:65" hidden="1">
      <c r="A3725" s="8">
        <v>3723</v>
      </c>
      <c r="B3725" s="1" t="s">
        <v>44</v>
      </c>
      <c r="C3725" s="1">
        <v>1525</v>
      </c>
      <c r="D3725" s="1" t="s">
        <v>569</v>
      </c>
      <c r="E3725" s="1">
        <v>360000063</v>
      </c>
      <c r="F3725" s="1" t="s">
        <v>570</v>
      </c>
      <c r="G3725" s="1" t="s">
        <v>570</v>
      </c>
      <c r="H3725" s="1">
        <v>0</v>
      </c>
      <c r="I3725" s="1" t="s">
        <v>180</v>
      </c>
      <c r="J3725" s="1" t="s">
        <v>49</v>
      </c>
      <c r="K3725" s="1">
        <v>17406001</v>
      </c>
      <c r="L3725" s="1" t="s">
        <v>50</v>
      </c>
      <c r="M3725" s="1" t="s">
        <v>51</v>
      </c>
      <c r="N3725" s="1" t="s">
        <v>64</v>
      </c>
      <c r="O3725" s="1" t="s">
        <v>65</v>
      </c>
      <c r="P3725" s="1" t="s">
        <v>66</v>
      </c>
      <c r="Q3725" s="1" t="s">
        <v>67</v>
      </c>
      <c r="R3725" s="1" t="s">
        <v>68</v>
      </c>
      <c r="S3725" s="1" t="s">
        <v>69</v>
      </c>
      <c r="T3725" s="2">
        <v>43404</v>
      </c>
      <c r="U3725" s="2">
        <v>44105</v>
      </c>
      <c r="V3725" s="1" t="s">
        <v>52</v>
      </c>
      <c r="W3725" s="3">
        <v>1</v>
      </c>
      <c r="X3725" s="1" t="s">
        <v>53</v>
      </c>
      <c r="Y3725" s="4">
        <v>5906118.4299999997</v>
      </c>
      <c r="Z3725" s="4">
        <v>-358106</v>
      </c>
      <c r="AA3725" s="4">
        <v>0</v>
      </c>
      <c r="AB3725" s="4">
        <v>0</v>
      </c>
      <c r="AC3725" s="4">
        <v>0</v>
      </c>
      <c r="AD3725" s="4">
        <v>5906118.4299999997</v>
      </c>
      <c r="AE3725" s="5">
        <v>913</v>
      </c>
      <c r="AF3725" s="1" t="s">
        <v>250</v>
      </c>
      <c r="AG3725" s="1" t="s">
        <v>251</v>
      </c>
      <c r="AH3725" s="1" t="s">
        <v>89</v>
      </c>
      <c r="AI3725" s="1" t="s">
        <v>57</v>
      </c>
      <c r="AJ3725" s="5">
        <v>10950</v>
      </c>
      <c r="AK3725" s="4">
        <v>-69758</v>
      </c>
      <c r="AL3725" s="4">
        <v>0</v>
      </c>
      <c r="AM3725" s="4">
        <v>0</v>
      </c>
      <c r="AN3725" s="4">
        <v>0</v>
      </c>
      <c r="AO3725" s="4">
        <v>-427864</v>
      </c>
      <c r="AP3725" s="4">
        <v>-427864</v>
      </c>
      <c r="AQ3725" s="4">
        <v>0</v>
      </c>
      <c r="AR3725" s="4">
        <v>5478254.4299999997</v>
      </c>
      <c r="AS3725" s="1" t="s">
        <v>52</v>
      </c>
      <c r="AT3725" s="9">
        <f t="shared" si="1618"/>
        <v>43404</v>
      </c>
      <c r="AU3725" s="9">
        <f t="shared" si="1619"/>
        <v>43374</v>
      </c>
      <c r="AV3725" s="9">
        <v>44798</v>
      </c>
      <c r="AW3725" s="11">
        <f t="shared" si="1620"/>
        <v>3.8191780821917809</v>
      </c>
      <c r="AX3725">
        <v>0</v>
      </c>
      <c r="AY3725" s="12">
        <v>0.05</v>
      </c>
      <c r="AZ3725" t="e">
        <f t="shared" si="1621"/>
        <v>#DIV/0!</v>
      </c>
      <c r="BA3725" s="13">
        <f t="shared" si="1622"/>
        <v>5906118.4299999997</v>
      </c>
      <c r="BB3725" s="16" t="s">
        <v>593</v>
      </c>
      <c r="BC3725" s="16" t="s">
        <v>593</v>
      </c>
      <c r="BD3725" s="16" t="s">
        <v>593</v>
      </c>
      <c r="BE3725" s="16" t="s">
        <v>593</v>
      </c>
      <c r="BF3725" s="16" t="s">
        <v>593</v>
      </c>
      <c r="BG3725" s="16" t="s">
        <v>593</v>
      </c>
      <c r="BH3725" s="16" t="s">
        <v>593</v>
      </c>
      <c r="BI3725" s="14">
        <v>0</v>
      </c>
      <c r="BJ3725" s="14">
        <v>0</v>
      </c>
      <c r="BK3725" s="14">
        <v>0</v>
      </c>
      <c r="BL3725" s="8">
        <v>0</v>
      </c>
      <c r="BM3725" s="16" t="s">
        <v>593</v>
      </c>
    </row>
    <row r="3726" spans="1:65" hidden="1">
      <c r="A3726" s="8">
        <v>3724</v>
      </c>
      <c r="B3726" s="1" t="s">
        <v>44</v>
      </c>
      <c r="C3726" s="1">
        <v>1525</v>
      </c>
      <c r="D3726" s="1" t="s">
        <v>569</v>
      </c>
      <c r="E3726" s="1">
        <v>360000064</v>
      </c>
      <c r="F3726" s="1" t="s">
        <v>570</v>
      </c>
      <c r="G3726" s="1" t="s">
        <v>570</v>
      </c>
      <c r="H3726" s="1">
        <v>0</v>
      </c>
      <c r="I3726" s="1" t="s">
        <v>182</v>
      </c>
      <c r="J3726" s="1" t="s">
        <v>49</v>
      </c>
      <c r="K3726" s="1">
        <v>17406001</v>
      </c>
      <c r="L3726" s="1" t="s">
        <v>50</v>
      </c>
      <c r="M3726" s="1" t="s">
        <v>51</v>
      </c>
      <c r="N3726" s="1" t="s">
        <v>64</v>
      </c>
      <c r="O3726" s="1" t="s">
        <v>65</v>
      </c>
      <c r="P3726" s="1" t="s">
        <v>66</v>
      </c>
      <c r="Q3726" s="1" t="s">
        <v>67</v>
      </c>
      <c r="R3726" s="1" t="s">
        <v>68</v>
      </c>
      <c r="S3726" s="1" t="s">
        <v>69</v>
      </c>
      <c r="T3726" s="2">
        <v>43404</v>
      </c>
      <c r="U3726" s="2">
        <v>44105</v>
      </c>
      <c r="V3726" s="1" t="s">
        <v>52</v>
      </c>
      <c r="W3726" s="3">
        <v>1</v>
      </c>
      <c r="X3726" s="1" t="s">
        <v>53</v>
      </c>
      <c r="Y3726" s="4">
        <v>5906118.4299999997</v>
      </c>
      <c r="Z3726" s="4">
        <v>-358106</v>
      </c>
      <c r="AA3726" s="4">
        <v>0</v>
      </c>
      <c r="AB3726" s="4">
        <v>0</v>
      </c>
      <c r="AC3726" s="4">
        <v>0</v>
      </c>
      <c r="AD3726" s="4">
        <v>5906118.4299999997</v>
      </c>
      <c r="AE3726" s="5">
        <v>913</v>
      </c>
      <c r="AF3726" s="1" t="s">
        <v>250</v>
      </c>
      <c r="AG3726" s="1" t="s">
        <v>251</v>
      </c>
      <c r="AH3726" s="1" t="s">
        <v>89</v>
      </c>
      <c r="AI3726" s="1" t="s">
        <v>57</v>
      </c>
      <c r="AJ3726" s="5">
        <v>10950</v>
      </c>
      <c r="AK3726" s="4">
        <v>-69758</v>
      </c>
      <c r="AL3726" s="4">
        <v>0</v>
      </c>
      <c r="AM3726" s="4">
        <v>0</v>
      </c>
      <c r="AN3726" s="4">
        <v>0</v>
      </c>
      <c r="AO3726" s="4">
        <v>-427864</v>
      </c>
      <c r="AP3726" s="4">
        <v>-427864</v>
      </c>
      <c r="AQ3726" s="4">
        <v>0</v>
      </c>
      <c r="AR3726" s="4">
        <v>5478254.4299999997</v>
      </c>
      <c r="AS3726" s="1" t="s">
        <v>52</v>
      </c>
      <c r="AT3726" s="9">
        <f t="shared" si="1618"/>
        <v>43404</v>
      </c>
      <c r="AU3726" s="9">
        <f t="shared" si="1619"/>
        <v>43374</v>
      </c>
      <c r="AV3726" s="9">
        <v>44798</v>
      </c>
      <c r="AW3726" s="11">
        <f t="shared" si="1620"/>
        <v>3.8191780821917809</v>
      </c>
      <c r="AX3726">
        <v>0</v>
      </c>
      <c r="AY3726" s="12">
        <v>0.05</v>
      </c>
      <c r="AZ3726" t="e">
        <f t="shared" si="1621"/>
        <v>#DIV/0!</v>
      </c>
      <c r="BA3726" s="13">
        <f t="shared" si="1622"/>
        <v>5906118.4299999997</v>
      </c>
      <c r="BB3726" s="16" t="s">
        <v>593</v>
      </c>
      <c r="BC3726" s="16" t="s">
        <v>593</v>
      </c>
      <c r="BD3726" s="16" t="s">
        <v>593</v>
      </c>
      <c r="BE3726" s="16" t="s">
        <v>593</v>
      </c>
      <c r="BF3726" s="16" t="s">
        <v>593</v>
      </c>
      <c r="BG3726" s="16" t="s">
        <v>593</v>
      </c>
      <c r="BH3726" s="16" t="s">
        <v>593</v>
      </c>
      <c r="BI3726" s="14">
        <v>0</v>
      </c>
      <c r="BJ3726" s="14">
        <v>0</v>
      </c>
      <c r="BK3726" s="14">
        <v>0</v>
      </c>
      <c r="BL3726" s="8">
        <v>0</v>
      </c>
      <c r="BM3726" s="16" t="s">
        <v>593</v>
      </c>
    </row>
    <row r="3727" spans="1:65" hidden="1">
      <c r="A3727" s="8">
        <v>3725</v>
      </c>
      <c r="B3727" s="1" t="s">
        <v>44</v>
      </c>
      <c r="C3727" s="1">
        <v>1525</v>
      </c>
      <c r="D3727" s="1" t="s">
        <v>569</v>
      </c>
      <c r="E3727" s="1">
        <v>360000065</v>
      </c>
      <c r="F3727" s="1" t="s">
        <v>570</v>
      </c>
      <c r="G3727" s="1" t="s">
        <v>570</v>
      </c>
      <c r="H3727" s="1">
        <v>0</v>
      </c>
      <c r="I3727" s="1" t="s">
        <v>183</v>
      </c>
      <c r="J3727" s="1" t="s">
        <v>49</v>
      </c>
      <c r="K3727" s="1">
        <v>17406001</v>
      </c>
      <c r="L3727" s="1" t="s">
        <v>50</v>
      </c>
      <c r="M3727" s="1" t="s">
        <v>51</v>
      </c>
      <c r="N3727" s="1" t="s">
        <v>64</v>
      </c>
      <c r="O3727" s="1" t="s">
        <v>65</v>
      </c>
      <c r="P3727" s="1" t="s">
        <v>66</v>
      </c>
      <c r="Q3727" s="1" t="s">
        <v>67</v>
      </c>
      <c r="R3727" s="1" t="s">
        <v>68</v>
      </c>
      <c r="S3727" s="1" t="s">
        <v>69</v>
      </c>
      <c r="T3727" s="2">
        <v>43404</v>
      </c>
      <c r="U3727" s="2">
        <v>44105</v>
      </c>
      <c r="V3727" s="1" t="s">
        <v>52</v>
      </c>
      <c r="W3727" s="3">
        <v>1</v>
      </c>
      <c r="X3727" s="1" t="s">
        <v>53</v>
      </c>
      <c r="Y3727" s="4">
        <v>5906118.4299999997</v>
      </c>
      <c r="Z3727" s="4">
        <v>-358106</v>
      </c>
      <c r="AA3727" s="4">
        <v>0</v>
      </c>
      <c r="AB3727" s="4">
        <v>0</v>
      </c>
      <c r="AC3727" s="4">
        <v>0</v>
      </c>
      <c r="AD3727" s="4">
        <v>5906118.4299999997</v>
      </c>
      <c r="AE3727" s="5">
        <v>913</v>
      </c>
      <c r="AF3727" s="1" t="s">
        <v>250</v>
      </c>
      <c r="AG3727" s="1" t="s">
        <v>251</v>
      </c>
      <c r="AH3727" s="1" t="s">
        <v>89</v>
      </c>
      <c r="AI3727" s="1" t="s">
        <v>57</v>
      </c>
      <c r="AJ3727" s="5">
        <v>10950</v>
      </c>
      <c r="AK3727" s="4">
        <v>-69758</v>
      </c>
      <c r="AL3727" s="4">
        <v>0</v>
      </c>
      <c r="AM3727" s="4">
        <v>0</v>
      </c>
      <c r="AN3727" s="4">
        <v>0</v>
      </c>
      <c r="AO3727" s="4">
        <v>-427864</v>
      </c>
      <c r="AP3727" s="4">
        <v>-427864</v>
      </c>
      <c r="AQ3727" s="4">
        <v>0</v>
      </c>
      <c r="AR3727" s="4">
        <v>5478254.4299999997</v>
      </c>
      <c r="AS3727" s="1" t="s">
        <v>52</v>
      </c>
      <c r="AT3727" s="9">
        <f t="shared" si="1618"/>
        <v>43404</v>
      </c>
      <c r="AU3727" s="9">
        <f t="shared" si="1619"/>
        <v>43374</v>
      </c>
      <c r="AV3727" s="9">
        <v>44798</v>
      </c>
      <c r="AW3727" s="11">
        <f t="shared" si="1620"/>
        <v>3.8191780821917809</v>
      </c>
      <c r="AX3727">
        <v>0</v>
      </c>
      <c r="AY3727" s="12">
        <v>0.05</v>
      </c>
      <c r="AZ3727" t="e">
        <f t="shared" si="1621"/>
        <v>#DIV/0!</v>
      </c>
      <c r="BA3727" s="13">
        <f t="shared" si="1622"/>
        <v>5906118.4299999997</v>
      </c>
      <c r="BB3727" s="16" t="s">
        <v>593</v>
      </c>
      <c r="BC3727" s="16" t="s">
        <v>593</v>
      </c>
      <c r="BD3727" s="16" t="s">
        <v>593</v>
      </c>
      <c r="BE3727" s="16" t="s">
        <v>593</v>
      </c>
      <c r="BF3727" s="16" t="s">
        <v>593</v>
      </c>
      <c r="BG3727" s="16" t="s">
        <v>593</v>
      </c>
      <c r="BH3727" s="16" t="s">
        <v>593</v>
      </c>
      <c r="BI3727" s="14">
        <v>0</v>
      </c>
      <c r="BJ3727" s="14">
        <v>0</v>
      </c>
      <c r="BK3727" s="14">
        <v>0</v>
      </c>
      <c r="BL3727" s="8">
        <v>0</v>
      </c>
      <c r="BM3727" s="16" t="s">
        <v>593</v>
      </c>
    </row>
    <row r="3728" spans="1:65" hidden="1">
      <c r="A3728" s="8">
        <v>3726</v>
      </c>
      <c r="B3728" s="1" t="s">
        <v>44</v>
      </c>
      <c r="C3728" s="1">
        <v>1525</v>
      </c>
      <c r="D3728" s="1" t="s">
        <v>569</v>
      </c>
      <c r="E3728" s="1">
        <v>360000066</v>
      </c>
      <c r="F3728" s="1" t="s">
        <v>570</v>
      </c>
      <c r="G3728" s="1" t="s">
        <v>570</v>
      </c>
      <c r="H3728" s="1">
        <v>0</v>
      </c>
      <c r="I3728" s="1" t="s">
        <v>184</v>
      </c>
      <c r="J3728" s="1" t="s">
        <v>49</v>
      </c>
      <c r="K3728" s="1">
        <v>17406001</v>
      </c>
      <c r="L3728" s="1" t="s">
        <v>50</v>
      </c>
      <c r="M3728" s="1" t="s">
        <v>51</v>
      </c>
      <c r="N3728" s="1" t="s">
        <v>64</v>
      </c>
      <c r="O3728" s="1" t="s">
        <v>65</v>
      </c>
      <c r="P3728" s="1" t="s">
        <v>66</v>
      </c>
      <c r="Q3728" s="1" t="s">
        <v>67</v>
      </c>
      <c r="R3728" s="1" t="s">
        <v>68</v>
      </c>
      <c r="S3728" s="1" t="s">
        <v>69</v>
      </c>
      <c r="T3728" s="2">
        <v>43404</v>
      </c>
      <c r="U3728" s="2">
        <v>44105</v>
      </c>
      <c r="V3728" s="1" t="s">
        <v>52</v>
      </c>
      <c r="W3728" s="3">
        <v>1</v>
      </c>
      <c r="X3728" s="1" t="s">
        <v>53</v>
      </c>
      <c r="Y3728" s="4">
        <v>5906118.4299999997</v>
      </c>
      <c r="Z3728" s="4">
        <v>-358106</v>
      </c>
      <c r="AA3728" s="4">
        <v>0</v>
      </c>
      <c r="AB3728" s="4">
        <v>0</v>
      </c>
      <c r="AC3728" s="4">
        <v>0</v>
      </c>
      <c r="AD3728" s="4">
        <v>5906118.4299999997</v>
      </c>
      <c r="AE3728" s="5">
        <v>913</v>
      </c>
      <c r="AF3728" s="1" t="s">
        <v>250</v>
      </c>
      <c r="AG3728" s="1" t="s">
        <v>251</v>
      </c>
      <c r="AH3728" s="1" t="s">
        <v>89</v>
      </c>
      <c r="AI3728" s="1" t="s">
        <v>57</v>
      </c>
      <c r="AJ3728" s="5">
        <v>10950</v>
      </c>
      <c r="AK3728" s="4">
        <v>-69758</v>
      </c>
      <c r="AL3728" s="4">
        <v>0</v>
      </c>
      <c r="AM3728" s="4">
        <v>0</v>
      </c>
      <c r="AN3728" s="4">
        <v>0</v>
      </c>
      <c r="AO3728" s="4">
        <v>-427864</v>
      </c>
      <c r="AP3728" s="4">
        <v>-427864</v>
      </c>
      <c r="AQ3728" s="4">
        <v>0</v>
      </c>
      <c r="AR3728" s="4">
        <v>5478254.4299999997</v>
      </c>
      <c r="AS3728" s="1" t="s">
        <v>52</v>
      </c>
      <c r="AT3728" s="9">
        <f t="shared" si="1618"/>
        <v>43404</v>
      </c>
      <c r="AU3728" s="9">
        <f t="shared" si="1619"/>
        <v>43374</v>
      </c>
      <c r="AV3728" s="9">
        <v>44798</v>
      </c>
      <c r="AW3728" s="11">
        <f t="shared" si="1620"/>
        <v>3.8191780821917809</v>
      </c>
      <c r="AX3728">
        <v>0</v>
      </c>
      <c r="AY3728" s="12">
        <v>0.05</v>
      </c>
      <c r="AZ3728" t="e">
        <f t="shared" si="1621"/>
        <v>#DIV/0!</v>
      </c>
      <c r="BA3728" s="13">
        <f t="shared" si="1622"/>
        <v>5906118.4299999997</v>
      </c>
      <c r="BB3728" s="16" t="s">
        <v>593</v>
      </c>
      <c r="BC3728" s="16" t="s">
        <v>593</v>
      </c>
      <c r="BD3728" s="16" t="s">
        <v>593</v>
      </c>
      <c r="BE3728" s="16" t="s">
        <v>593</v>
      </c>
      <c r="BF3728" s="16" t="s">
        <v>593</v>
      </c>
      <c r="BG3728" s="16" t="s">
        <v>593</v>
      </c>
      <c r="BH3728" s="16" t="s">
        <v>593</v>
      </c>
      <c r="BI3728" s="14">
        <v>0</v>
      </c>
      <c r="BJ3728" s="14">
        <v>0</v>
      </c>
      <c r="BK3728" s="14">
        <v>0</v>
      </c>
      <c r="BL3728" s="8">
        <v>0</v>
      </c>
      <c r="BM3728" s="16" t="s">
        <v>593</v>
      </c>
    </row>
    <row r="3729" spans="1:65" hidden="1">
      <c r="A3729" s="8">
        <v>3727</v>
      </c>
      <c r="B3729" s="1" t="s">
        <v>44</v>
      </c>
      <c r="C3729" s="1">
        <v>1525</v>
      </c>
      <c r="D3729" s="1" t="s">
        <v>569</v>
      </c>
      <c r="E3729" s="1">
        <v>360000067</v>
      </c>
      <c r="F3729" s="1" t="s">
        <v>570</v>
      </c>
      <c r="G3729" s="1" t="s">
        <v>570</v>
      </c>
      <c r="H3729" s="1">
        <v>0</v>
      </c>
      <c r="I3729" s="1" t="s">
        <v>185</v>
      </c>
      <c r="J3729" s="1" t="s">
        <v>49</v>
      </c>
      <c r="K3729" s="1">
        <v>17406001</v>
      </c>
      <c r="L3729" s="1" t="s">
        <v>50</v>
      </c>
      <c r="M3729" s="1" t="s">
        <v>51</v>
      </c>
      <c r="N3729" s="1" t="s">
        <v>64</v>
      </c>
      <c r="O3729" s="1" t="s">
        <v>65</v>
      </c>
      <c r="P3729" s="1" t="s">
        <v>66</v>
      </c>
      <c r="Q3729" s="1" t="s">
        <v>67</v>
      </c>
      <c r="R3729" s="1" t="s">
        <v>68</v>
      </c>
      <c r="S3729" s="1" t="s">
        <v>69</v>
      </c>
      <c r="T3729" s="2">
        <v>43404</v>
      </c>
      <c r="U3729" s="2">
        <v>44105</v>
      </c>
      <c r="V3729" s="1" t="s">
        <v>52</v>
      </c>
      <c r="W3729" s="3">
        <v>1</v>
      </c>
      <c r="X3729" s="1" t="s">
        <v>53</v>
      </c>
      <c r="Y3729" s="4">
        <v>5906118.4299999997</v>
      </c>
      <c r="Z3729" s="4">
        <v>-358106</v>
      </c>
      <c r="AA3729" s="4">
        <v>0</v>
      </c>
      <c r="AB3729" s="4">
        <v>0</v>
      </c>
      <c r="AC3729" s="4">
        <v>0</v>
      </c>
      <c r="AD3729" s="4">
        <v>5906118.4299999997</v>
      </c>
      <c r="AE3729" s="5">
        <v>913</v>
      </c>
      <c r="AF3729" s="1" t="s">
        <v>250</v>
      </c>
      <c r="AG3729" s="1" t="s">
        <v>251</v>
      </c>
      <c r="AH3729" s="1" t="s">
        <v>89</v>
      </c>
      <c r="AI3729" s="1" t="s">
        <v>57</v>
      </c>
      <c r="AJ3729" s="5">
        <v>10950</v>
      </c>
      <c r="AK3729" s="4">
        <v>-69758</v>
      </c>
      <c r="AL3729" s="4">
        <v>0</v>
      </c>
      <c r="AM3729" s="4">
        <v>0</v>
      </c>
      <c r="AN3729" s="4">
        <v>0</v>
      </c>
      <c r="AO3729" s="4">
        <v>-427864</v>
      </c>
      <c r="AP3729" s="4">
        <v>-427864</v>
      </c>
      <c r="AQ3729" s="4">
        <v>0</v>
      </c>
      <c r="AR3729" s="4">
        <v>5478254.4299999997</v>
      </c>
      <c r="AS3729" s="1" t="s">
        <v>52</v>
      </c>
      <c r="AT3729" s="9">
        <f t="shared" si="1618"/>
        <v>43404</v>
      </c>
      <c r="AU3729" s="9">
        <f t="shared" si="1619"/>
        <v>43374</v>
      </c>
      <c r="AV3729" s="9">
        <v>44798</v>
      </c>
      <c r="AW3729" s="11">
        <f t="shared" si="1620"/>
        <v>3.8191780821917809</v>
      </c>
      <c r="AX3729">
        <v>0</v>
      </c>
      <c r="AY3729" s="12">
        <v>0.05</v>
      </c>
      <c r="AZ3729" t="e">
        <f t="shared" si="1621"/>
        <v>#DIV/0!</v>
      </c>
      <c r="BA3729" s="13">
        <f t="shared" si="1622"/>
        <v>5906118.4299999997</v>
      </c>
      <c r="BB3729" s="16" t="s">
        <v>593</v>
      </c>
      <c r="BC3729" s="16" t="s">
        <v>593</v>
      </c>
      <c r="BD3729" s="16" t="s">
        <v>593</v>
      </c>
      <c r="BE3729" s="16" t="s">
        <v>593</v>
      </c>
      <c r="BF3729" s="16" t="s">
        <v>593</v>
      </c>
      <c r="BG3729" s="16" t="s">
        <v>593</v>
      </c>
      <c r="BH3729" s="16" t="s">
        <v>593</v>
      </c>
      <c r="BI3729" s="14">
        <v>0</v>
      </c>
      <c r="BJ3729" s="14">
        <v>0</v>
      </c>
      <c r="BK3729" s="14">
        <v>0</v>
      </c>
      <c r="BL3729" s="8">
        <v>0</v>
      </c>
      <c r="BM3729" s="16" t="s">
        <v>593</v>
      </c>
    </row>
    <row r="3730" spans="1:65" hidden="1">
      <c r="A3730" s="8">
        <v>3728</v>
      </c>
      <c r="B3730" s="1" t="s">
        <v>44</v>
      </c>
      <c r="C3730" s="1">
        <v>1525</v>
      </c>
      <c r="D3730" s="1" t="s">
        <v>569</v>
      </c>
      <c r="E3730" s="1">
        <v>360000068</v>
      </c>
      <c r="F3730" s="1" t="s">
        <v>570</v>
      </c>
      <c r="G3730" s="1" t="s">
        <v>570</v>
      </c>
      <c r="H3730" s="1">
        <v>0</v>
      </c>
      <c r="I3730" s="1" t="s">
        <v>186</v>
      </c>
      <c r="J3730" s="1" t="s">
        <v>49</v>
      </c>
      <c r="K3730" s="1">
        <v>17406001</v>
      </c>
      <c r="L3730" s="1" t="s">
        <v>50</v>
      </c>
      <c r="M3730" s="1" t="s">
        <v>51</v>
      </c>
      <c r="N3730" s="1" t="s">
        <v>64</v>
      </c>
      <c r="O3730" s="1" t="s">
        <v>65</v>
      </c>
      <c r="P3730" s="1" t="s">
        <v>66</v>
      </c>
      <c r="Q3730" s="1" t="s">
        <v>67</v>
      </c>
      <c r="R3730" s="1" t="s">
        <v>68</v>
      </c>
      <c r="S3730" s="1" t="s">
        <v>69</v>
      </c>
      <c r="T3730" s="2">
        <v>43404</v>
      </c>
      <c r="U3730" s="2">
        <v>44105</v>
      </c>
      <c r="V3730" s="1" t="s">
        <v>52</v>
      </c>
      <c r="W3730" s="3">
        <v>1</v>
      </c>
      <c r="X3730" s="1" t="s">
        <v>53</v>
      </c>
      <c r="Y3730" s="4">
        <v>5906118.4299999997</v>
      </c>
      <c r="Z3730" s="4">
        <v>-358106</v>
      </c>
      <c r="AA3730" s="4">
        <v>0</v>
      </c>
      <c r="AB3730" s="4">
        <v>0</v>
      </c>
      <c r="AC3730" s="4">
        <v>0</v>
      </c>
      <c r="AD3730" s="4">
        <v>5906118.4299999997</v>
      </c>
      <c r="AE3730" s="5">
        <v>913</v>
      </c>
      <c r="AF3730" s="1" t="s">
        <v>250</v>
      </c>
      <c r="AG3730" s="1" t="s">
        <v>251</v>
      </c>
      <c r="AH3730" s="1" t="s">
        <v>89</v>
      </c>
      <c r="AI3730" s="1" t="s">
        <v>57</v>
      </c>
      <c r="AJ3730" s="5">
        <v>10950</v>
      </c>
      <c r="AK3730" s="4">
        <v>-69758</v>
      </c>
      <c r="AL3730" s="4">
        <v>0</v>
      </c>
      <c r="AM3730" s="4">
        <v>0</v>
      </c>
      <c r="AN3730" s="4">
        <v>0</v>
      </c>
      <c r="AO3730" s="4">
        <v>-427864</v>
      </c>
      <c r="AP3730" s="4">
        <v>-427864</v>
      </c>
      <c r="AQ3730" s="4">
        <v>0</v>
      </c>
      <c r="AR3730" s="4">
        <v>5478254.4299999997</v>
      </c>
      <c r="AS3730" s="1" t="s">
        <v>52</v>
      </c>
      <c r="AT3730" s="9">
        <f t="shared" si="1618"/>
        <v>43404</v>
      </c>
      <c r="AU3730" s="9">
        <f t="shared" si="1619"/>
        <v>43374</v>
      </c>
      <c r="AV3730" s="9">
        <v>44798</v>
      </c>
      <c r="AW3730" s="11">
        <f t="shared" si="1620"/>
        <v>3.8191780821917809</v>
      </c>
      <c r="AX3730">
        <v>0</v>
      </c>
      <c r="AY3730" s="12">
        <v>0.05</v>
      </c>
      <c r="AZ3730" t="e">
        <f t="shared" si="1621"/>
        <v>#DIV/0!</v>
      </c>
      <c r="BA3730" s="13">
        <f t="shared" si="1622"/>
        <v>5906118.4299999997</v>
      </c>
      <c r="BB3730" s="16" t="s">
        <v>593</v>
      </c>
      <c r="BC3730" s="16" t="s">
        <v>593</v>
      </c>
      <c r="BD3730" s="16" t="s">
        <v>593</v>
      </c>
      <c r="BE3730" s="16" t="s">
        <v>593</v>
      </c>
      <c r="BF3730" s="16" t="s">
        <v>593</v>
      </c>
      <c r="BG3730" s="16" t="s">
        <v>593</v>
      </c>
      <c r="BH3730" s="16" t="s">
        <v>593</v>
      </c>
      <c r="BI3730" s="14">
        <v>0</v>
      </c>
      <c r="BJ3730" s="14">
        <v>0</v>
      </c>
      <c r="BK3730" s="14">
        <v>0</v>
      </c>
      <c r="BL3730" s="8">
        <v>0</v>
      </c>
      <c r="BM3730" s="16" t="s">
        <v>593</v>
      </c>
    </row>
    <row r="3731" spans="1:65" hidden="1">
      <c r="A3731" s="8">
        <v>3729</v>
      </c>
      <c r="B3731" s="1" t="s">
        <v>44</v>
      </c>
      <c r="C3731" s="1">
        <v>1525</v>
      </c>
      <c r="D3731" s="1" t="s">
        <v>569</v>
      </c>
      <c r="E3731" s="1">
        <v>360000069</v>
      </c>
      <c r="F3731" s="1" t="s">
        <v>570</v>
      </c>
      <c r="G3731" s="1" t="s">
        <v>570</v>
      </c>
      <c r="H3731" s="1">
        <v>0</v>
      </c>
      <c r="I3731" s="1" t="s">
        <v>187</v>
      </c>
      <c r="J3731" s="1" t="s">
        <v>49</v>
      </c>
      <c r="K3731" s="1">
        <v>17406001</v>
      </c>
      <c r="L3731" s="1" t="s">
        <v>50</v>
      </c>
      <c r="M3731" s="1" t="s">
        <v>51</v>
      </c>
      <c r="N3731" s="1" t="s">
        <v>64</v>
      </c>
      <c r="O3731" s="1" t="s">
        <v>65</v>
      </c>
      <c r="P3731" s="1" t="s">
        <v>66</v>
      </c>
      <c r="Q3731" s="1" t="s">
        <v>67</v>
      </c>
      <c r="R3731" s="1" t="s">
        <v>68</v>
      </c>
      <c r="S3731" s="1" t="s">
        <v>69</v>
      </c>
      <c r="T3731" s="2">
        <v>43404</v>
      </c>
      <c r="U3731" s="2">
        <v>44105</v>
      </c>
      <c r="V3731" s="1" t="s">
        <v>52</v>
      </c>
      <c r="W3731" s="3">
        <v>1</v>
      </c>
      <c r="X3731" s="1" t="s">
        <v>53</v>
      </c>
      <c r="Y3731" s="4">
        <v>5906118.4299999997</v>
      </c>
      <c r="Z3731" s="4">
        <v>-358106</v>
      </c>
      <c r="AA3731" s="4">
        <v>0</v>
      </c>
      <c r="AB3731" s="4">
        <v>0</v>
      </c>
      <c r="AC3731" s="4">
        <v>0</v>
      </c>
      <c r="AD3731" s="4">
        <v>5906118.4299999997</v>
      </c>
      <c r="AE3731" s="5">
        <v>913</v>
      </c>
      <c r="AF3731" s="1" t="s">
        <v>250</v>
      </c>
      <c r="AG3731" s="1" t="s">
        <v>251</v>
      </c>
      <c r="AH3731" s="1" t="s">
        <v>89</v>
      </c>
      <c r="AI3731" s="1" t="s">
        <v>57</v>
      </c>
      <c r="AJ3731" s="5">
        <v>10950</v>
      </c>
      <c r="AK3731" s="4">
        <v>-69758</v>
      </c>
      <c r="AL3731" s="4">
        <v>0</v>
      </c>
      <c r="AM3731" s="4">
        <v>0</v>
      </c>
      <c r="AN3731" s="4">
        <v>0</v>
      </c>
      <c r="AO3731" s="4">
        <v>-427864</v>
      </c>
      <c r="AP3731" s="4">
        <v>-427864</v>
      </c>
      <c r="AQ3731" s="4">
        <v>0</v>
      </c>
      <c r="AR3731" s="4">
        <v>5478254.4299999997</v>
      </c>
      <c r="AS3731" s="1" t="s">
        <v>52</v>
      </c>
      <c r="AT3731" s="9">
        <f t="shared" si="1618"/>
        <v>43404</v>
      </c>
      <c r="AU3731" s="9">
        <f t="shared" si="1619"/>
        <v>43374</v>
      </c>
      <c r="AV3731" s="9">
        <v>44798</v>
      </c>
      <c r="AW3731" s="11">
        <f t="shared" si="1620"/>
        <v>3.8191780821917809</v>
      </c>
      <c r="AX3731">
        <v>0</v>
      </c>
      <c r="AY3731" s="12">
        <v>0.05</v>
      </c>
      <c r="AZ3731" t="e">
        <f t="shared" si="1621"/>
        <v>#DIV/0!</v>
      </c>
      <c r="BA3731" s="13">
        <f t="shared" si="1622"/>
        <v>5906118.4299999997</v>
      </c>
      <c r="BB3731" s="16" t="s">
        <v>593</v>
      </c>
      <c r="BC3731" s="16" t="s">
        <v>593</v>
      </c>
      <c r="BD3731" s="16" t="s">
        <v>593</v>
      </c>
      <c r="BE3731" s="16" t="s">
        <v>593</v>
      </c>
      <c r="BF3731" s="16" t="s">
        <v>593</v>
      </c>
      <c r="BG3731" s="16" t="s">
        <v>593</v>
      </c>
      <c r="BH3731" s="16" t="s">
        <v>593</v>
      </c>
      <c r="BI3731" s="14">
        <v>0</v>
      </c>
      <c r="BJ3731" s="14">
        <v>0</v>
      </c>
      <c r="BK3731" s="14">
        <v>0</v>
      </c>
      <c r="BL3731" s="8">
        <v>0</v>
      </c>
      <c r="BM3731" s="16" t="s">
        <v>593</v>
      </c>
    </row>
    <row r="3732" spans="1:65" hidden="1">
      <c r="A3732" s="8">
        <v>3730</v>
      </c>
      <c r="B3732" s="1" t="s">
        <v>44</v>
      </c>
      <c r="C3732" s="1">
        <v>1525</v>
      </c>
      <c r="D3732" s="1" t="s">
        <v>569</v>
      </c>
      <c r="E3732" s="1">
        <v>360000070</v>
      </c>
      <c r="F3732" s="1" t="s">
        <v>570</v>
      </c>
      <c r="G3732" s="1" t="s">
        <v>570</v>
      </c>
      <c r="H3732" s="1">
        <v>0</v>
      </c>
      <c r="I3732" s="1" t="s">
        <v>188</v>
      </c>
      <c r="J3732" s="1" t="s">
        <v>49</v>
      </c>
      <c r="K3732" s="1">
        <v>17406001</v>
      </c>
      <c r="L3732" s="1" t="s">
        <v>50</v>
      </c>
      <c r="M3732" s="1" t="s">
        <v>51</v>
      </c>
      <c r="N3732" s="1" t="s">
        <v>64</v>
      </c>
      <c r="O3732" s="1" t="s">
        <v>65</v>
      </c>
      <c r="P3732" s="1" t="s">
        <v>66</v>
      </c>
      <c r="Q3732" s="1" t="s">
        <v>67</v>
      </c>
      <c r="R3732" s="1" t="s">
        <v>68</v>
      </c>
      <c r="S3732" s="1" t="s">
        <v>69</v>
      </c>
      <c r="T3732" s="2">
        <v>43404</v>
      </c>
      <c r="U3732" s="2">
        <v>44105</v>
      </c>
      <c r="V3732" s="1" t="s">
        <v>52</v>
      </c>
      <c r="W3732" s="3">
        <v>1</v>
      </c>
      <c r="X3732" s="1" t="s">
        <v>53</v>
      </c>
      <c r="Y3732" s="4">
        <v>5906118.4299999997</v>
      </c>
      <c r="Z3732" s="4">
        <v>-358106</v>
      </c>
      <c r="AA3732" s="4">
        <v>0</v>
      </c>
      <c r="AB3732" s="4">
        <v>0</v>
      </c>
      <c r="AC3732" s="4">
        <v>0</v>
      </c>
      <c r="AD3732" s="4">
        <v>5906118.4299999997</v>
      </c>
      <c r="AE3732" s="5">
        <v>913</v>
      </c>
      <c r="AF3732" s="1" t="s">
        <v>250</v>
      </c>
      <c r="AG3732" s="1" t="s">
        <v>251</v>
      </c>
      <c r="AH3732" s="1" t="s">
        <v>89</v>
      </c>
      <c r="AI3732" s="1" t="s">
        <v>57</v>
      </c>
      <c r="AJ3732" s="5">
        <v>10950</v>
      </c>
      <c r="AK3732" s="4">
        <v>-69758</v>
      </c>
      <c r="AL3732" s="4">
        <v>0</v>
      </c>
      <c r="AM3732" s="4">
        <v>0</v>
      </c>
      <c r="AN3732" s="4">
        <v>0</v>
      </c>
      <c r="AO3732" s="4">
        <v>-427864</v>
      </c>
      <c r="AP3732" s="4">
        <v>-427864</v>
      </c>
      <c r="AQ3732" s="4">
        <v>0</v>
      </c>
      <c r="AR3732" s="4">
        <v>5478254.4299999997</v>
      </c>
      <c r="AS3732" s="1" t="s">
        <v>52</v>
      </c>
      <c r="AT3732" s="9">
        <f t="shared" si="1618"/>
        <v>43404</v>
      </c>
      <c r="AU3732" s="9">
        <f t="shared" si="1619"/>
        <v>43374</v>
      </c>
      <c r="AV3732" s="9">
        <v>44798</v>
      </c>
      <c r="AW3732" s="11">
        <f t="shared" si="1620"/>
        <v>3.8191780821917809</v>
      </c>
      <c r="AX3732">
        <v>0</v>
      </c>
      <c r="AY3732" s="12">
        <v>0.05</v>
      </c>
      <c r="AZ3732" t="e">
        <f t="shared" si="1621"/>
        <v>#DIV/0!</v>
      </c>
      <c r="BA3732" s="13">
        <f t="shared" si="1622"/>
        <v>5906118.4299999997</v>
      </c>
      <c r="BB3732" s="16" t="s">
        <v>593</v>
      </c>
      <c r="BC3732" s="16" t="s">
        <v>593</v>
      </c>
      <c r="BD3732" s="16" t="s">
        <v>593</v>
      </c>
      <c r="BE3732" s="16" t="s">
        <v>593</v>
      </c>
      <c r="BF3732" s="16" t="s">
        <v>593</v>
      </c>
      <c r="BG3732" s="16" t="s">
        <v>593</v>
      </c>
      <c r="BH3732" s="16" t="s">
        <v>593</v>
      </c>
      <c r="BI3732" s="14">
        <v>0</v>
      </c>
      <c r="BJ3732" s="14">
        <v>0</v>
      </c>
      <c r="BK3732" s="14">
        <v>0</v>
      </c>
      <c r="BL3732" s="8">
        <v>0</v>
      </c>
      <c r="BM3732" s="16" t="s">
        <v>593</v>
      </c>
    </row>
    <row r="3733" spans="1:65" hidden="1">
      <c r="A3733" s="8">
        <v>3731</v>
      </c>
      <c r="B3733" s="1" t="s">
        <v>44</v>
      </c>
      <c r="C3733" s="1">
        <v>1525</v>
      </c>
      <c r="D3733" s="1" t="s">
        <v>569</v>
      </c>
      <c r="E3733" s="1">
        <v>360000071</v>
      </c>
      <c r="F3733" s="1" t="s">
        <v>570</v>
      </c>
      <c r="G3733" s="1" t="s">
        <v>570</v>
      </c>
      <c r="H3733" s="1">
        <v>0</v>
      </c>
      <c r="I3733" s="1" t="s">
        <v>189</v>
      </c>
      <c r="J3733" s="1" t="s">
        <v>49</v>
      </c>
      <c r="K3733" s="1">
        <v>17406001</v>
      </c>
      <c r="L3733" s="1" t="s">
        <v>50</v>
      </c>
      <c r="M3733" s="1" t="s">
        <v>51</v>
      </c>
      <c r="N3733" s="1" t="s">
        <v>64</v>
      </c>
      <c r="O3733" s="1" t="s">
        <v>65</v>
      </c>
      <c r="P3733" s="1" t="s">
        <v>66</v>
      </c>
      <c r="Q3733" s="1" t="s">
        <v>67</v>
      </c>
      <c r="R3733" s="1" t="s">
        <v>68</v>
      </c>
      <c r="S3733" s="1" t="s">
        <v>69</v>
      </c>
      <c r="T3733" s="2">
        <v>43404</v>
      </c>
      <c r="U3733" s="2">
        <v>44105</v>
      </c>
      <c r="V3733" s="1" t="s">
        <v>52</v>
      </c>
      <c r="W3733" s="3">
        <v>1</v>
      </c>
      <c r="X3733" s="1" t="s">
        <v>53</v>
      </c>
      <c r="Y3733" s="4">
        <v>5906118.4299999997</v>
      </c>
      <c r="Z3733" s="4">
        <v>-358106</v>
      </c>
      <c r="AA3733" s="4">
        <v>0</v>
      </c>
      <c r="AB3733" s="4">
        <v>0</v>
      </c>
      <c r="AC3733" s="4">
        <v>0</v>
      </c>
      <c r="AD3733" s="4">
        <v>5906118.4299999997</v>
      </c>
      <c r="AE3733" s="5">
        <v>913</v>
      </c>
      <c r="AF3733" s="1" t="s">
        <v>250</v>
      </c>
      <c r="AG3733" s="1" t="s">
        <v>251</v>
      </c>
      <c r="AH3733" s="1" t="s">
        <v>89</v>
      </c>
      <c r="AI3733" s="1" t="s">
        <v>57</v>
      </c>
      <c r="AJ3733" s="5">
        <v>10950</v>
      </c>
      <c r="AK3733" s="4">
        <v>-69758</v>
      </c>
      <c r="AL3733" s="4">
        <v>0</v>
      </c>
      <c r="AM3733" s="4">
        <v>0</v>
      </c>
      <c r="AN3733" s="4">
        <v>0</v>
      </c>
      <c r="AO3733" s="4">
        <v>-427864</v>
      </c>
      <c r="AP3733" s="4">
        <v>-427864</v>
      </c>
      <c r="AQ3733" s="4">
        <v>0</v>
      </c>
      <c r="AR3733" s="4">
        <v>5478254.4299999997</v>
      </c>
      <c r="AS3733" s="1" t="s">
        <v>52</v>
      </c>
      <c r="AT3733" s="9">
        <f t="shared" si="1618"/>
        <v>43404</v>
      </c>
      <c r="AU3733" s="9">
        <f t="shared" si="1619"/>
        <v>43374</v>
      </c>
      <c r="AV3733" s="9">
        <v>44798</v>
      </c>
      <c r="AW3733" s="11">
        <f t="shared" si="1620"/>
        <v>3.8191780821917809</v>
      </c>
      <c r="AX3733">
        <v>0</v>
      </c>
      <c r="AY3733" s="12">
        <v>0.05</v>
      </c>
      <c r="AZ3733" t="e">
        <f t="shared" si="1621"/>
        <v>#DIV/0!</v>
      </c>
      <c r="BA3733" s="13">
        <f t="shared" si="1622"/>
        <v>5906118.4299999997</v>
      </c>
      <c r="BB3733" s="16" t="s">
        <v>593</v>
      </c>
      <c r="BC3733" s="16" t="s">
        <v>593</v>
      </c>
      <c r="BD3733" s="16" t="s">
        <v>593</v>
      </c>
      <c r="BE3733" s="16" t="s">
        <v>593</v>
      </c>
      <c r="BF3733" s="16" t="s">
        <v>593</v>
      </c>
      <c r="BG3733" s="16" t="s">
        <v>593</v>
      </c>
      <c r="BH3733" s="16" t="s">
        <v>593</v>
      </c>
      <c r="BI3733" s="14">
        <v>0</v>
      </c>
      <c r="BJ3733" s="14">
        <v>0</v>
      </c>
      <c r="BK3733" s="14">
        <v>0</v>
      </c>
      <c r="BL3733" s="8">
        <v>0</v>
      </c>
      <c r="BM3733" s="16" t="s">
        <v>593</v>
      </c>
    </row>
    <row r="3734" spans="1:65" hidden="1">
      <c r="A3734" s="8">
        <v>3732</v>
      </c>
      <c r="B3734" s="1" t="s">
        <v>44</v>
      </c>
      <c r="C3734" s="1">
        <v>1525</v>
      </c>
      <c r="D3734" s="1" t="s">
        <v>569</v>
      </c>
      <c r="E3734" s="1">
        <v>360000072</v>
      </c>
      <c r="F3734" s="1" t="s">
        <v>570</v>
      </c>
      <c r="G3734" s="1" t="s">
        <v>570</v>
      </c>
      <c r="H3734" s="1">
        <v>0</v>
      </c>
      <c r="I3734" s="1" t="s">
        <v>190</v>
      </c>
      <c r="J3734" s="1" t="s">
        <v>49</v>
      </c>
      <c r="K3734" s="1">
        <v>17406001</v>
      </c>
      <c r="L3734" s="1" t="s">
        <v>50</v>
      </c>
      <c r="M3734" s="1" t="s">
        <v>51</v>
      </c>
      <c r="N3734" s="1" t="s">
        <v>64</v>
      </c>
      <c r="O3734" s="1" t="s">
        <v>65</v>
      </c>
      <c r="P3734" s="1" t="s">
        <v>66</v>
      </c>
      <c r="Q3734" s="1" t="s">
        <v>67</v>
      </c>
      <c r="R3734" s="1" t="s">
        <v>68</v>
      </c>
      <c r="S3734" s="1" t="s">
        <v>69</v>
      </c>
      <c r="T3734" s="2">
        <v>43404</v>
      </c>
      <c r="U3734" s="2">
        <v>44105</v>
      </c>
      <c r="V3734" s="1" t="s">
        <v>52</v>
      </c>
      <c r="W3734" s="3">
        <v>1</v>
      </c>
      <c r="X3734" s="1" t="s">
        <v>53</v>
      </c>
      <c r="Y3734" s="4">
        <v>5906118.4299999997</v>
      </c>
      <c r="Z3734" s="4">
        <v>-358106</v>
      </c>
      <c r="AA3734" s="4">
        <v>0</v>
      </c>
      <c r="AB3734" s="4">
        <v>0</v>
      </c>
      <c r="AC3734" s="4">
        <v>0</v>
      </c>
      <c r="AD3734" s="4">
        <v>5906118.4299999997</v>
      </c>
      <c r="AE3734" s="5">
        <v>913</v>
      </c>
      <c r="AF3734" s="1" t="s">
        <v>250</v>
      </c>
      <c r="AG3734" s="1" t="s">
        <v>251</v>
      </c>
      <c r="AH3734" s="1" t="s">
        <v>89</v>
      </c>
      <c r="AI3734" s="1" t="s">
        <v>57</v>
      </c>
      <c r="AJ3734" s="5">
        <v>10950</v>
      </c>
      <c r="AK3734" s="4">
        <v>-69758</v>
      </c>
      <c r="AL3734" s="4">
        <v>0</v>
      </c>
      <c r="AM3734" s="4">
        <v>0</v>
      </c>
      <c r="AN3734" s="4">
        <v>0</v>
      </c>
      <c r="AO3734" s="4">
        <v>-427864</v>
      </c>
      <c r="AP3734" s="4">
        <v>-427864</v>
      </c>
      <c r="AQ3734" s="4">
        <v>0</v>
      </c>
      <c r="AR3734" s="4">
        <v>5478254.4299999997</v>
      </c>
      <c r="AS3734" s="1" t="s">
        <v>52</v>
      </c>
      <c r="AT3734" s="9">
        <f t="shared" si="1618"/>
        <v>43404</v>
      </c>
      <c r="AU3734" s="9">
        <f t="shared" si="1619"/>
        <v>43374</v>
      </c>
      <c r="AV3734" s="9">
        <v>44798</v>
      </c>
      <c r="AW3734" s="11">
        <f t="shared" si="1620"/>
        <v>3.8191780821917809</v>
      </c>
      <c r="AX3734">
        <v>0</v>
      </c>
      <c r="AY3734" s="12">
        <v>0.05</v>
      </c>
      <c r="AZ3734" t="e">
        <f t="shared" si="1621"/>
        <v>#DIV/0!</v>
      </c>
      <c r="BA3734" s="13">
        <f t="shared" si="1622"/>
        <v>5906118.4299999997</v>
      </c>
      <c r="BB3734" s="16" t="s">
        <v>593</v>
      </c>
      <c r="BC3734" s="16" t="s">
        <v>593</v>
      </c>
      <c r="BD3734" s="16" t="s">
        <v>593</v>
      </c>
      <c r="BE3734" s="16" t="s">
        <v>593</v>
      </c>
      <c r="BF3734" s="16" t="s">
        <v>593</v>
      </c>
      <c r="BG3734" s="16" t="s">
        <v>593</v>
      </c>
      <c r="BH3734" s="16" t="s">
        <v>593</v>
      </c>
      <c r="BI3734" s="14">
        <v>0</v>
      </c>
      <c r="BJ3734" s="14">
        <v>0</v>
      </c>
      <c r="BK3734" s="14">
        <v>0</v>
      </c>
      <c r="BL3734" s="8">
        <v>0</v>
      </c>
      <c r="BM3734" s="16" t="s">
        <v>593</v>
      </c>
    </row>
    <row r="3735" spans="1:65" hidden="1">
      <c r="A3735" s="8">
        <v>3733</v>
      </c>
      <c r="B3735" s="1" t="s">
        <v>44</v>
      </c>
      <c r="C3735" s="1">
        <v>1525</v>
      </c>
      <c r="D3735" s="1" t="s">
        <v>569</v>
      </c>
      <c r="E3735" s="1">
        <v>360000073</v>
      </c>
      <c r="F3735" s="1" t="s">
        <v>570</v>
      </c>
      <c r="G3735" s="1" t="s">
        <v>570</v>
      </c>
      <c r="H3735" s="1">
        <v>0</v>
      </c>
      <c r="I3735" s="1" t="s">
        <v>191</v>
      </c>
      <c r="J3735" s="1" t="s">
        <v>49</v>
      </c>
      <c r="K3735" s="1">
        <v>17406001</v>
      </c>
      <c r="L3735" s="1" t="s">
        <v>50</v>
      </c>
      <c r="M3735" s="1" t="s">
        <v>51</v>
      </c>
      <c r="N3735" s="1" t="s">
        <v>64</v>
      </c>
      <c r="O3735" s="1" t="s">
        <v>65</v>
      </c>
      <c r="P3735" s="1" t="s">
        <v>66</v>
      </c>
      <c r="Q3735" s="1" t="s">
        <v>67</v>
      </c>
      <c r="R3735" s="1" t="s">
        <v>68</v>
      </c>
      <c r="S3735" s="1" t="s">
        <v>69</v>
      </c>
      <c r="T3735" s="2">
        <v>43404</v>
      </c>
      <c r="U3735" s="2">
        <v>44105</v>
      </c>
      <c r="V3735" s="1" t="s">
        <v>52</v>
      </c>
      <c r="W3735" s="3">
        <v>1</v>
      </c>
      <c r="X3735" s="1" t="s">
        <v>53</v>
      </c>
      <c r="Y3735" s="4">
        <v>5906118.4299999997</v>
      </c>
      <c r="Z3735" s="4">
        <v>-358106</v>
      </c>
      <c r="AA3735" s="4">
        <v>0</v>
      </c>
      <c r="AB3735" s="4">
        <v>0</v>
      </c>
      <c r="AC3735" s="4">
        <v>0</v>
      </c>
      <c r="AD3735" s="4">
        <v>5906118.4299999997</v>
      </c>
      <c r="AE3735" s="5">
        <v>913</v>
      </c>
      <c r="AF3735" s="1" t="s">
        <v>250</v>
      </c>
      <c r="AG3735" s="1" t="s">
        <v>251</v>
      </c>
      <c r="AH3735" s="1" t="s">
        <v>89</v>
      </c>
      <c r="AI3735" s="1" t="s">
        <v>57</v>
      </c>
      <c r="AJ3735" s="5">
        <v>10950</v>
      </c>
      <c r="AK3735" s="4">
        <v>-69758</v>
      </c>
      <c r="AL3735" s="4">
        <v>0</v>
      </c>
      <c r="AM3735" s="4">
        <v>0</v>
      </c>
      <c r="AN3735" s="4">
        <v>0</v>
      </c>
      <c r="AO3735" s="4">
        <v>-427864</v>
      </c>
      <c r="AP3735" s="4">
        <v>-427864</v>
      </c>
      <c r="AQ3735" s="4">
        <v>0</v>
      </c>
      <c r="AR3735" s="4">
        <v>5478254.4299999997</v>
      </c>
      <c r="AS3735" s="1" t="s">
        <v>52</v>
      </c>
      <c r="AT3735" s="9">
        <f t="shared" si="1618"/>
        <v>43404</v>
      </c>
      <c r="AU3735" s="9">
        <f t="shared" si="1619"/>
        <v>43374</v>
      </c>
      <c r="AV3735" s="9">
        <v>44798</v>
      </c>
      <c r="AW3735" s="11">
        <f t="shared" si="1620"/>
        <v>3.8191780821917809</v>
      </c>
      <c r="AX3735">
        <v>0</v>
      </c>
      <c r="AY3735" s="12">
        <v>0.05</v>
      </c>
      <c r="AZ3735" t="e">
        <f t="shared" si="1621"/>
        <v>#DIV/0!</v>
      </c>
      <c r="BA3735" s="13">
        <f t="shared" si="1622"/>
        <v>5906118.4299999997</v>
      </c>
      <c r="BB3735" s="16" t="s">
        <v>593</v>
      </c>
      <c r="BC3735" s="16" t="s">
        <v>593</v>
      </c>
      <c r="BD3735" s="16" t="s">
        <v>593</v>
      </c>
      <c r="BE3735" s="16" t="s">
        <v>593</v>
      </c>
      <c r="BF3735" s="16" t="s">
        <v>593</v>
      </c>
      <c r="BG3735" s="16" t="s">
        <v>593</v>
      </c>
      <c r="BH3735" s="16" t="s">
        <v>593</v>
      </c>
      <c r="BI3735" s="14">
        <v>0</v>
      </c>
      <c r="BJ3735" s="14">
        <v>0</v>
      </c>
      <c r="BK3735" s="14">
        <v>0</v>
      </c>
      <c r="BL3735" s="8">
        <v>0</v>
      </c>
      <c r="BM3735" s="16" t="s">
        <v>593</v>
      </c>
    </row>
    <row r="3736" spans="1:65" hidden="1">
      <c r="A3736" s="8">
        <v>3734</v>
      </c>
      <c r="B3736" s="1" t="s">
        <v>44</v>
      </c>
      <c r="C3736" s="1">
        <v>1525</v>
      </c>
      <c r="D3736" s="1" t="s">
        <v>569</v>
      </c>
      <c r="E3736" s="1">
        <v>360000074</v>
      </c>
      <c r="F3736" s="1" t="s">
        <v>570</v>
      </c>
      <c r="G3736" s="1" t="s">
        <v>570</v>
      </c>
      <c r="H3736" s="1">
        <v>0</v>
      </c>
      <c r="I3736" s="1" t="s">
        <v>192</v>
      </c>
      <c r="J3736" s="1" t="s">
        <v>49</v>
      </c>
      <c r="K3736" s="1">
        <v>17406001</v>
      </c>
      <c r="L3736" s="1" t="s">
        <v>50</v>
      </c>
      <c r="M3736" s="1" t="s">
        <v>51</v>
      </c>
      <c r="N3736" s="1" t="s">
        <v>64</v>
      </c>
      <c r="O3736" s="1" t="s">
        <v>65</v>
      </c>
      <c r="P3736" s="1" t="s">
        <v>66</v>
      </c>
      <c r="Q3736" s="1" t="s">
        <v>67</v>
      </c>
      <c r="R3736" s="1" t="s">
        <v>68</v>
      </c>
      <c r="S3736" s="1" t="s">
        <v>69</v>
      </c>
      <c r="T3736" s="2">
        <v>43404</v>
      </c>
      <c r="U3736" s="2">
        <v>44105</v>
      </c>
      <c r="V3736" s="1" t="s">
        <v>52</v>
      </c>
      <c r="W3736" s="3">
        <v>1</v>
      </c>
      <c r="X3736" s="1" t="s">
        <v>53</v>
      </c>
      <c r="Y3736" s="4">
        <v>5906118.4299999997</v>
      </c>
      <c r="Z3736" s="4">
        <v>-358106</v>
      </c>
      <c r="AA3736" s="4">
        <v>0</v>
      </c>
      <c r="AB3736" s="4">
        <v>0</v>
      </c>
      <c r="AC3736" s="4">
        <v>0</v>
      </c>
      <c r="AD3736" s="4">
        <v>5906118.4299999997</v>
      </c>
      <c r="AE3736" s="5">
        <v>913</v>
      </c>
      <c r="AF3736" s="1" t="s">
        <v>250</v>
      </c>
      <c r="AG3736" s="1" t="s">
        <v>251</v>
      </c>
      <c r="AH3736" s="1" t="s">
        <v>89</v>
      </c>
      <c r="AI3736" s="1" t="s">
        <v>57</v>
      </c>
      <c r="AJ3736" s="5">
        <v>10950</v>
      </c>
      <c r="AK3736" s="4">
        <v>-69758</v>
      </c>
      <c r="AL3736" s="4">
        <v>0</v>
      </c>
      <c r="AM3736" s="4">
        <v>0</v>
      </c>
      <c r="AN3736" s="4">
        <v>0</v>
      </c>
      <c r="AO3736" s="4">
        <v>-427864</v>
      </c>
      <c r="AP3736" s="4">
        <v>-427864</v>
      </c>
      <c r="AQ3736" s="4">
        <v>0</v>
      </c>
      <c r="AR3736" s="4">
        <v>5478254.4299999997</v>
      </c>
      <c r="AS3736" s="1" t="s">
        <v>52</v>
      </c>
      <c r="AT3736" s="9">
        <f t="shared" si="1618"/>
        <v>43404</v>
      </c>
      <c r="AU3736" s="9">
        <f t="shared" si="1619"/>
        <v>43374</v>
      </c>
      <c r="AV3736" s="9">
        <v>44798</v>
      </c>
      <c r="AW3736" s="11">
        <f t="shared" si="1620"/>
        <v>3.8191780821917809</v>
      </c>
      <c r="AX3736">
        <v>0</v>
      </c>
      <c r="AY3736" s="12">
        <v>0.05</v>
      </c>
      <c r="AZ3736" t="e">
        <f t="shared" si="1621"/>
        <v>#DIV/0!</v>
      </c>
      <c r="BA3736" s="13">
        <f t="shared" si="1622"/>
        <v>5906118.4299999997</v>
      </c>
      <c r="BB3736" s="16" t="s">
        <v>593</v>
      </c>
      <c r="BC3736" s="16" t="s">
        <v>593</v>
      </c>
      <c r="BD3736" s="16" t="s">
        <v>593</v>
      </c>
      <c r="BE3736" s="16" t="s">
        <v>593</v>
      </c>
      <c r="BF3736" s="16" t="s">
        <v>593</v>
      </c>
      <c r="BG3736" s="16" t="s">
        <v>593</v>
      </c>
      <c r="BH3736" s="16" t="s">
        <v>593</v>
      </c>
      <c r="BI3736" s="14">
        <v>0</v>
      </c>
      <c r="BJ3736" s="14">
        <v>0</v>
      </c>
      <c r="BK3736" s="14">
        <v>0</v>
      </c>
      <c r="BL3736" s="8">
        <v>0</v>
      </c>
      <c r="BM3736" s="16" t="s">
        <v>593</v>
      </c>
    </row>
    <row r="3737" spans="1:65" hidden="1">
      <c r="A3737" s="8">
        <v>3735</v>
      </c>
      <c r="B3737" s="1" t="s">
        <v>44</v>
      </c>
      <c r="C3737" s="1">
        <v>1525</v>
      </c>
      <c r="D3737" s="1" t="s">
        <v>569</v>
      </c>
      <c r="E3737" s="1">
        <v>360000075</v>
      </c>
      <c r="F3737" s="1" t="s">
        <v>570</v>
      </c>
      <c r="G3737" s="1" t="s">
        <v>570</v>
      </c>
      <c r="H3737" s="1">
        <v>0</v>
      </c>
      <c r="I3737" s="1" t="s">
        <v>193</v>
      </c>
      <c r="J3737" s="1" t="s">
        <v>49</v>
      </c>
      <c r="K3737" s="1">
        <v>17406001</v>
      </c>
      <c r="L3737" s="1" t="s">
        <v>50</v>
      </c>
      <c r="M3737" s="1" t="s">
        <v>51</v>
      </c>
      <c r="N3737" s="1" t="s">
        <v>64</v>
      </c>
      <c r="O3737" s="1" t="s">
        <v>65</v>
      </c>
      <c r="P3737" s="1" t="s">
        <v>66</v>
      </c>
      <c r="Q3737" s="1" t="s">
        <v>67</v>
      </c>
      <c r="R3737" s="1" t="s">
        <v>68</v>
      </c>
      <c r="S3737" s="1" t="s">
        <v>69</v>
      </c>
      <c r="T3737" s="2">
        <v>43404</v>
      </c>
      <c r="U3737" s="2">
        <v>44105</v>
      </c>
      <c r="V3737" s="1" t="s">
        <v>52</v>
      </c>
      <c r="W3737" s="3">
        <v>1</v>
      </c>
      <c r="X3737" s="1" t="s">
        <v>53</v>
      </c>
      <c r="Y3737" s="4">
        <v>5906118.4299999997</v>
      </c>
      <c r="Z3737" s="4">
        <v>-358106</v>
      </c>
      <c r="AA3737" s="4">
        <v>0</v>
      </c>
      <c r="AB3737" s="4">
        <v>0</v>
      </c>
      <c r="AC3737" s="4">
        <v>0</v>
      </c>
      <c r="AD3737" s="4">
        <v>5906118.4299999997</v>
      </c>
      <c r="AE3737" s="5">
        <v>913</v>
      </c>
      <c r="AF3737" s="1" t="s">
        <v>250</v>
      </c>
      <c r="AG3737" s="1" t="s">
        <v>251</v>
      </c>
      <c r="AH3737" s="1" t="s">
        <v>89</v>
      </c>
      <c r="AI3737" s="1" t="s">
        <v>57</v>
      </c>
      <c r="AJ3737" s="5">
        <v>10950</v>
      </c>
      <c r="AK3737" s="4">
        <v>-69758</v>
      </c>
      <c r="AL3737" s="4">
        <v>0</v>
      </c>
      <c r="AM3737" s="4">
        <v>0</v>
      </c>
      <c r="AN3737" s="4">
        <v>0</v>
      </c>
      <c r="AO3737" s="4">
        <v>-427864</v>
      </c>
      <c r="AP3737" s="4">
        <v>-427864</v>
      </c>
      <c r="AQ3737" s="4">
        <v>0</v>
      </c>
      <c r="AR3737" s="4">
        <v>5478254.4299999997</v>
      </c>
      <c r="AS3737" s="1" t="s">
        <v>52</v>
      </c>
      <c r="AT3737" s="9">
        <f t="shared" si="1618"/>
        <v>43404</v>
      </c>
      <c r="AU3737" s="9">
        <f t="shared" si="1619"/>
        <v>43374</v>
      </c>
      <c r="AV3737" s="9">
        <v>44798</v>
      </c>
      <c r="AW3737" s="11">
        <f t="shared" si="1620"/>
        <v>3.8191780821917809</v>
      </c>
      <c r="AX3737">
        <v>0</v>
      </c>
      <c r="AY3737" s="12">
        <v>0.05</v>
      </c>
      <c r="AZ3737" t="e">
        <f t="shared" si="1621"/>
        <v>#DIV/0!</v>
      </c>
      <c r="BA3737" s="13">
        <f t="shared" si="1622"/>
        <v>5906118.4299999997</v>
      </c>
      <c r="BB3737" s="16" t="s">
        <v>593</v>
      </c>
      <c r="BC3737" s="16" t="s">
        <v>593</v>
      </c>
      <c r="BD3737" s="16" t="s">
        <v>593</v>
      </c>
      <c r="BE3737" s="16" t="s">
        <v>593</v>
      </c>
      <c r="BF3737" s="16" t="s">
        <v>593</v>
      </c>
      <c r="BG3737" s="16" t="s">
        <v>593</v>
      </c>
      <c r="BH3737" s="16" t="s">
        <v>593</v>
      </c>
      <c r="BI3737" s="14">
        <v>0</v>
      </c>
      <c r="BJ3737" s="14">
        <v>0</v>
      </c>
      <c r="BK3737" s="14">
        <v>0</v>
      </c>
      <c r="BL3737" s="8">
        <v>0</v>
      </c>
      <c r="BM3737" s="16" t="s">
        <v>593</v>
      </c>
    </row>
    <row r="3738" spans="1:65" hidden="1">
      <c r="A3738" s="8">
        <v>3736</v>
      </c>
      <c r="B3738" s="1" t="s">
        <v>44</v>
      </c>
      <c r="C3738" s="1">
        <v>1525</v>
      </c>
      <c r="D3738" s="1" t="s">
        <v>569</v>
      </c>
      <c r="E3738" s="1">
        <v>360000076</v>
      </c>
      <c r="F3738" s="1" t="s">
        <v>570</v>
      </c>
      <c r="G3738" s="1" t="s">
        <v>570</v>
      </c>
      <c r="H3738" s="1">
        <v>0</v>
      </c>
      <c r="I3738" s="1" t="s">
        <v>194</v>
      </c>
      <c r="J3738" s="1" t="s">
        <v>49</v>
      </c>
      <c r="K3738" s="1">
        <v>17406001</v>
      </c>
      <c r="L3738" s="1" t="s">
        <v>50</v>
      </c>
      <c r="M3738" s="1" t="s">
        <v>51</v>
      </c>
      <c r="N3738" s="1" t="s">
        <v>64</v>
      </c>
      <c r="O3738" s="1" t="s">
        <v>65</v>
      </c>
      <c r="P3738" s="1" t="s">
        <v>66</v>
      </c>
      <c r="Q3738" s="1" t="s">
        <v>67</v>
      </c>
      <c r="R3738" s="1" t="s">
        <v>68</v>
      </c>
      <c r="S3738" s="1" t="s">
        <v>69</v>
      </c>
      <c r="T3738" s="2">
        <v>43404</v>
      </c>
      <c r="U3738" s="2">
        <v>44105</v>
      </c>
      <c r="V3738" s="1" t="s">
        <v>52</v>
      </c>
      <c r="W3738" s="3">
        <v>1</v>
      </c>
      <c r="X3738" s="1" t="s">
        <v>53</v>
      </c>
      <c r="Y3738" s="4">
        <v>5906118.4299999997</v>
      </c>
      <c r="Z3738" s="4">
        <v>-358106</v>
      </c>
      <c r="AA3738" s="4">
        <v>0</v>
      </c>
      <c r="AB3738" s="4">
        <v>0</v>
      </c>
      <c r="AC3738" s="4">
        <v>0</v>
      </c>
      <c r="AD3738" s="4">
        <v>5906118.4299999997</v>
      </c>
      <c r="AE3738" s="5">
        <v>913</v>
      </c>
      <c r="AF3738" s="1" t="s">
        <v>250</v>
      </c>
      <c r="AG3738" s="1" t="s">
        <v>251</v>
      </c>
      <c r="AH3738" s="1" t="s">
        <v>89</v>
      </c>
      <c r="AI3738" s="1" t="s">
        <v>57</v>
      </c>
      <c r="AJ3738" s="5">
        <v>10950</v>
      </c>
      <c r="AK3738" s="4">
        <v>-69758</v>
      </c>
      <c r="AL3738" s="4">
        <v>0</v>
      </c>
      <c r="AM3738" s="4">
        <v>0</v>
      </c>
      <c r="AN3738" s="4">
        <v>0</v>
      </c>
      <c r="AO3738" s="4">
        <v>-427864</v>
      </c>
      <c r="AP3738" s="4">
        <v>-427864</v>
      </c>
      <c r="AQ3738" s="4">
        <v>0</v>
      </c>
      <c r="AR3738" s="4">
        <v>5478254.4299999997</v>
      </c>
      <c r="AS3738" s="1" t="s">
        <v>52</v>
      </c>
      <c r="AT3738" s="9">
        <f t="shared" si="1618"/>
        <v>43404</v>
      </c>
      <c r="AU3738" s="9">
        <f t="shared" si="1619"/>
        <v>43374</v>
      </c>
      <c r="AV3738" s="9">
        <v>44798</v>
      </c>
      <c r="AW3738" s="11">
        <f t="shared" si="1620"/>
        <v>3.8191780821917809</v>
      </c>
      <c r="AX3738">
        <v>0</v>
      </c>
      <c r="AY3738" s="12">
        <v>0.05</v>
      </c>
      <c r="AZ3738" t="e">
        <f t="shared" si="1621"/>
        <v>#DIV/0!</v>
      </c>
      <c r="BA3738" s="13">
        <f t="shared" si="1622"/>
        <v>5906118.4299999997</v>
      </c>
      <c r="BB3738" s="16" t="s">
        <v>593</v>
      </c>
      <c r="BC3738" s="16" t="s">
        <v>593</v>
      </c>
      <c r="BD3738" s="16" t="s">
        <v>593</v>
      </c>
      <c r="BE3738" s="16" t="s">
        <v>593</v>
      </c>
      <c r="BF3738" s="16" t="s">
        <v>593</v>
      </c>
      <c r="BG3738" s="16" t="s">
        <v>593</v>
      </c>
      <c r="BH3738" s="16" t="s">
        <v>593</v>
      </c>
      <c r="BI3738" s="14">
        <v>0</v>
      </c>
      <c r="BJ3738" s="14">
        <v>0</v>
      </c>
      <c r="BK3738" s="14">
        <v>0</v>
      </c>
      <c r="BL3738" s="8">
        <v>0</v>
      </c>
      <c r="BM3738" s="16" t="s">
        <v>593</v>
      </c>
    </row>
    <row r="3739" spans="1:65" hidden="1">
      <c r="A3739" s="8">
        <v>3737</v>
      </c>
      <c r="B3739" s="1" t="s">
        <v>44</v>
      </c>
      <c r="C3739" s="1">
        <v>1525</v>
      </c>
      <c r="D3739" s="1" t="s">
        <v>569</v>
      </c>
      <c r="E3739" s="1">
        <v>360000077</v>
      </c>
      <c r="F3739" s="1" t="s">
        <v>570</v>
      </c>
      <c r="G3739" s="1" t="s">
        <v>570</v>
      </c>
      <c r="H3739" s="1">
        <v>0</v>
      </c>
      <c r="I3739" s="1" t="s">
        <v>195</v>
      </c>
      <c r="J3739" s="1" t="s">
        <v>49</v>
      </c>
      <c r="K3739" s="1">
        <v>17406001</v>
      </c>
      <c r="L3739" s="1" t="s">
        <v>50</v>
      </c>
      <c r="M3739" s="1" t="s">
        <v>51</v>
      </c>
      <c r="N3739" s="1" t="s">
        <v>64</v>
      </c>
      <c r="O3739" s="1" t="s">
        <v>65</v>
      </c>
      <c r="P3739" s="1" t="s">
        <v>66</v>
      </c>
      <c r="Q3739" s="1" t="s">
        <v>67</v>
      </c>
      <c r="R3739" s="1" t="s">
        <v>68</v>
      </c>
      <c r="S3739" s="1" t="s">
        <v>69</v>
      </c>
      <c r="T3739" s="2">
        <v>43404</v>
      </c>
      <c r="U3739" s="2">
        <v>44105</v>
      </c>
      <c r="V3739" s="1" t="s">
        <v>52</v>
      </c>
      <c r="W3739" s="3">
        <v>1</v>
      </c>
      <c r="X3739" s="1" t="s">
        <v>53</v>
      </c>
      <c r="Y3739" s="4">
        <v>5906118.4299999997</v>
      </c>
      <c r="Z3739" s="4">
        <v>-358106</v>
      </c>
      <c r="AA3739" s="4">
        <v>0</v>
      </c>
      <c r="AB3739" s="4">
        <v>0</v>
      </c>
      <c r="AC3739" s="4">
        <v>0</v>
      </c>
      <c r="AD3739" s="4">
        <v>5906118.4299999997</v>
      </c>
      <c r="AE3739" s="5">
        <v>913</v>
      </c>
      <c r="AF3739" s="1" t="s">
        <v>250</v>
      </c>
      <c r="AG3739" s="1" t="s">
        <v>251</v>
      </c>
      <c r="AH3739" s="1" t="s">
        <v>89</v>
      </c>
      <c r="AI3739" s="1" t="s">
        <v>57</v>
      </c>
      <c r="AJ3739" s="5">
        <v>10950</v>
      </c>
      <c r="AK3739" s="4">
        <v>-69758</v>
      </c>
      <c r="AL3739" s="4">
        <v>0</v>
      </c>
      <c r="AM3739" s="4">
        <v>0</v>
      </c>
      <c r="AN3739" s="4">
        <v>0</v>
      </c>
      <c r="AO3739" s="4">
        <v>-427864</v>
      </c>
      <c r="AP3739" s="4">
        <v>-427864</v>
      </c>
      <c r="AQ3739" s="4">
        <v>0</v>
      </c>
      <c r="AR3739" s="4">
        <v>5478254.4299999997</v>
      </c>
      <c r="AS3739" s="1" t="s">
        <v>52</v>
      </c>
      <c r="AT3739" s="9">
        <f t="shared" si="1618"/>
        <v>43404</v>
      </c>
      <c r="AU3739" s="9">
        <f t="shared" si="1619"/>
        <v>43374</v>
      </c>
      <c r="AV3739" s="9">
        <v>44798</v>
      </c>
      <c r="AW3739" s="11">
        <f t="shared" si="1620"/>
        <v>3.8191780821917809</v>
      </c>
      <c r="AX3739">
        <v>0</v>
      </c>
      <c r="AY3739" s="12">
        <v>0.05</v>
      </c>
      <c r="AZ3739" t="e">
        <f t="shared" si="1621"/>
        <v>#DIV/0!</v>
      </c>
      <c r="BA3739" s="13">
        <f t="shared" si="1622"/>
        <v>5906118.4299999997</v>
      </c>
      <c r="BB3739" s="16" t="s">
        <v>593</v>
      </c>
      <c r="BC3739" s="16" t="s">
        <v>593</v>
      </c>
      <c r="BD3739" s="16" t="s">
        <v>593</v>
      </c>
      <c r="BE3739" s="16" t="s">
        <v>593</v>
      </c>
      <c r="BF3739" s="16" t="s">
        <v>593</v>
      </c>
      <c r="BG3739" s="16" t="s">
        <v>593</v>
      </c>
      <c r="BH3739" s="16" t="s">
        <v>593</v>
      </c>
      <c r="BI3739" s="14">
        <v>0</v>
      </c>
      <c r="BJ3739" s="14">
        <v>0</v>
      </c>
      <c r="BK3739" s="14">
        <v>0</v>
      </c>
      <c r="BL3739" s="8">
        <v>0</v>
      </c>
      <c r="BM3739" s="16" t="s">
        <v>593</v>
      </c>
    </row>
    <row r="3740" spans="1:65" hidden="1">
      <c r="A3740" s="8">
        <v>3738</v>
      </c>
      <c r="B3740" s="1" t="s">
        <v>44</v>
      </c>
      <c r="C3740" s="1">
        <v>1525</v>
      </c>
      <c r="D3740" s="1" t="s">
        <v>569</v>
      </c>
      <c r="E3740" s="1">
        <v>360000078</v>
      </c>
      <c r="F3740" s="1" t="s">
        <v>570</v>
      </c>
      <c r="G3740" s="1" t="s">
        <v>570</v>
      </c>
      <c r="H3740" s="1">
        <v>0</v>
      </c>
      <c r="I3740" s="1" t="s">
        <v>196</v>
      </c>
      <c r="J3740" s="1" t="s">
        <v>49</v>
      </c>
      <c r="K3740" s="1">
        <v>17406001</v>
      </c>
      <c r="L3740" s="1" t="s">
        <v>50</v>
      </c>
      <c r="M3740" s="1" t="s">
        <v>51</v>
      </c>
      <c r="N3740" s="1" t="s">
        <v>64</v>
      </c>
      <c r="O3740" s="1" t="s">
        <v>65</v>
      </c>
      <c r="P3740" s="1" t="s">
        <v>66</v>
      </c>
      <c r="Q3740" s="1" t="s">
        <v>67</v>
      </c>
      <c r="R3740" s="1" t="s">
        <v>68</v>
      </c>
      <c r="S3740" s="1" t="s">
        <v>69</v>
      </c>
      <c r="T3740" s="2">
        <v>43404</v>
      </c>
      <c r="U3740" s="2">
        <v>44105</v>
      </c>
      <c r="V3740" s="1" t="s">
        <v>52</v>
      </c>
      <c r="W3740" s="3">
        <v>1</v>
      </c>
      <c r="X3740" s="1" t="s">
        <v>53</v>
      </c>
      <c r="Y3740" s="4">
        <v>5906118.4299999997</v>
      </c>
      <c r="Z3740" s="4">
        <v>-358106</v>
      </c>
      <c r="AA3740" s="4">
        <v>0</v>
      </c>
      <c r="AB3740" s="4">
        <v>0</v>
      </c>
      <c r="AC3740" s="4">
        <v>0</v>
      </c>
      <c r="AD3740" s="4">
        <v>5906118.4299999997</v>
      </c>
      <c r="AE3740" s="5">
        <v>913</v>
      </c>
      <c r="AF3740" s="1" t="s">
        <v>250</v>
      </c>
      <c r="AG3740" s="1" t="s">
        <v>251</v>
      </c>
      <c r="AH3740" s="1" t="s">
        <v>89</v>
      </c>
      <c r="AI3740" s="1" t="s">
        <v>57</v>
      </c>
      <c r="AJ3740" s="5">
        <v>10950</v>
      </c>
      <c r="AK3740" s="4">
        <v>-69758</v>
      </c>
      <c r="AL3740" s="4">
        <v>0</v>
      </c>
      <c r="AM3740" s="4">
        <v>0</v>
      </c>
      <c r="AN3740" s="4">
        <v>0</v>
      </c>
      <c r="AO3740" s="4">
        <v>-427864</v>
      </c>
      <c r="AP3740" s="4">
        <v>-427864</v>
      </c>
      <c r="AQ3740" s="4">
        <v>0</v>
      </c>
      <c r="AR3740" s="4">
        <v>5478254.4299999997</v>
      </c>
      <c r="AS3740" s="1" t="s">
        <v>52</v>
      </c>
      <c r="AT3740" s="9">
        <f t="shared" si="1618"/>
        <v>43404</v>
      </c>
      <c r="AU3740" s="9">
        <f t="shared" si="1619"/>
        <v>43374</v>
      </c>
      <c r="AV3740" s="9">
        <v>44798</v>
      </c>
      <c r="AW3740" s="11">
        <f t="shared" si="1620"/>
        <v>3.8191780821917809</v>
      </c>
      <c r="AX3740">
        <v>0</v>
      </c>
      <c r="AY3740" s="12">
        <v>0.05</v>
      </c>
      <c r="AZ3740" t="e">
        <f t="shared" si="1621"/>
        <v>#DIV/0!</v>
      </c>
      <c r="BA3740" s="13">
        <f t="shared" si="1622"/>
        <v>5906118.4299999997</v>
      </c>
      <c r="BB3740" s="16" t="s">
        <v>593</v>
      </c>
      <c r="BC3740" s="16" t="s">
        <v>593</v>
      </c>
      <c r="BD3740" s="16" t="s">
        <v>593</v>
      </c>
      <c r="BE3740" s="16" t="s">
        <v>593</v>
      </c>
      <c r="BF3740" s="16" t="s">
        <v>593</v>
      </c>
      <c r="BG3740" s="16" t="s">
        <v>593</v>
      </c>
      <c r="BH3740" s="16" t="s">
        <v>593</v>
      </c>
      <c r="BI3740" s="14">
        <v>0</v>
      </c>
      <c r="BJ3740" s="14">
        <v>0</v>
      </c>
      <c r="BK3740" s="14">
        <v>0</v>
      </c>
      <c r="BL3740" s="8">
        <v>0</v>
      </c>
      <c r="BM3740" s="16" t="s">
        <v>593</v>
      </c>
    </row>
    <row r="3741" spans="1:65" hidden="1">
      <c r="A3741" s="8">
        <v>3739</v>
      </c>
      <c r="B3741" s="1" t="s">
        <v>44</v>
      </c>
      <c r="C3741" s="1">
        <v>1525</v>
      </c>
      <c r="D3741" s="1" t="s">
        <v>569</v>
      </c>
      <c r="E3741" s="1">
        <v>360000079</v>
      </c>
      <c r="F3741" s="1" t="s">
        <v>570</v>
      </c>
      <c r="G3741" s="1" t="s">
        <v>570</v>
      </c>
      <c r="H3741" s="1">
        <v>0</v>
      </c>
      <c r="I3741" s="1" t="s">
        <v>197</v>
      </c>
      <c r="J3741" s="1" t="s">
        <v>49</v>
      </c>
      <c r="K3741" s="1">
        <v>17406001</v>
      </c>
      <c r="L3741" s="1" t="s">
        <v>50</v>
      </c>
      <c r="M3741" s="1" t="s">
        <v>51</v>
      </c>
      <c r="N3741" s="1" t="s">
        <v>64</v>
      </c>
      <c r="O3741" s="1" t="s">
        <v>65</v>
      </c>
      <c r="P3741" s="1" t="s">
        <v>66</v>
      </c>
      <c r="Q3741" s="1" t="s">
        <v>67</v>
      </c>
      <c r="R3741" s="1" t="s">
        <v>68</v>
      </c>
      <c r="S3741" s="1" t="s">
        <v>69</v>
      </c>
      <c r="T3741" s="2">
        <v>43404</v>
      </c>
      <c r="U3741" s="2">
        <v>44105</v>
      </c>
      <c r="V3741" s="1" t="s">
        <v>52</v>
      </c>
      <c r="W3741" s="3">
        <v>1</v>
      </c>
      <c r="X3741" s="1" t="s">
        <v>53</v>
      </c>
      <c r="Y3741" s="4">
        <v>5906118.4299999997</v>
      </c>
      <c r="Z3741" s="4">
        <v>-358106</v>
      </c>
      <c r="AA3741" s="4">
        <v>0</v>
      </c>
      <c r="AB3741" s="4">
        <v>0</v>
      </c>
      <c r="AC3741" s="4">
        <v>0</v>
      </c>
      <c r="AD3741" s="4">
        <v>5906118.4299999997</v>
      </c>
      <c r="AE3741" s="5">
        <v>913</v>
      </c>
      <c r="AF3741" s="1" t="s">
        <v>250</v>
      </c>
      <c r="AG3741" s="1" t="s">
        <v>251</v>
      </c>
      <c r="AH3741" s="1" t="s">
        <v>89</v>
      </c>
      <c r="AI3741" s="1" t="s">
        <v>57</v>
      </c>
      <c r="AJ3741" s="5">
        <v>10950</v>
      </c>
      <c r="AK3741" s="4">
        <v>-69758</v>
      </c>
      <c r="AL3741" s="4">
        <v>0</v>
      </c>
      <c r="AM3741" s="4">
        <v>0</v>
      </c>
      <c r="AN3741" s="4">
        <v>0</v>
      </c>
      <c r="AO3741" s="4">
        <v>-427864</v>
      </c>
      <c r="AP3741" s="4">
        <v>-427864</v>
      </c>
      <c r="AQ3741" s="4">
        <v>0</v>
      </c>
      <c r="AR3741" s="4">
        <v>5478254.4299999997</v>
      </c>
      <c r="AS3741" s="1" t="s">
        <v>52</v>
      </c>
      <c r="AT3741" s="9">
        <f t="shared" si="1618"/>
        <v>43404</v>
      </c>
      <c r="AU3741" s="9">
        <f t="shared" si="1619"/>
        <v>43374</v>
      </c>
      <c r="AV3741" s="9">
        <v>44798</v>
      </c>
      <c r="AW3741" s="11">
        <f t="shared" si="1620"/>
        <v>3.8191780821917809</v>
      </c>
      <c r="AX3741">
        <v>0</v>
      </c>
      <c r="AY3741" s="12">
        <v>0.05</v>
      </c>
      <c r="AZ3741" t="e">
        <f t="shared" si="1621"/>
        <v>#DIV/0!</v>
      </c>
      <c r="BA3741" s="13">
        <f t="shared" si="1622"/>
        <v>5906118.4299999997</v>
      </c>
      <c r="BB3741" s="16" t="s">
        <v>593</v>
      </c>
      <c r="BC3741" s="16" t="s">
        <v>593</v>
      </c>
      <c r="BD3741" s="16" t="s">
        <v>593</v>
      </c>
      <c r="BE3741" s="16" t="s">
        <v>593</v>
      </c>
      <c r="BF3741" s="16" t="s">
        <v>593</v>
      </c>
      <c r="BG3741" s="16" t="s">
        <v>593</v>
      </c>
      <c r="BH3741" s="16" t="s">
        <v>593</v>
      </c>
      <c r="BI3741" s="14">
        <v>0</v>
      </c>
      <c r="BJ3741" s="14">
        <v>0</v>
      </c>
      <c r="BK3741" s="14">
        <v>0</v>
      </c>
      <c r="BL3741" s="8">
        <v>0</v>
      </c>
      <c r="BM3741" s="16" t="s">
        <v>593</v>
      </c>
    </row>
    <row r="3742" spans="1:65" hidden="1">
      <c r="A3742" s="8">
        <v>3740</v>
      </c>
      <c r="B3742" s="1" t="s">
        <v>44</v>
      </c>
      <c r="C3742" s="1">
        <v>1525</v>
      </c>
      <c r="D3742" s="1" t="s">
        <v>569</v>
      </c>
      <c r="E3742" s="1">
        <v>360000080</v>
      </c>
      <c r="F3742" s="1" t="s">
        <v>570</v>
      </c>
      <c r="G3742" s="1" t="s">
        <v>570</v>
      </c>
      <c r="H3742" s="1">
        <v>0</v>
      </c>
      <c r="I3742" s="1" t="s">
        <v>198</v>
      </c>
      <c r="J3742" s="1" t="s">
        <v>49</v>
      </c>
      <c r="K3742" s="1">
        <v>17406001</v>
      </c>
      <c r="L3742" s="1" t="s">
        <v>50</v>
      </c>
      <c r="M3742" s="1" t="s">
        <v>51</v>
      </c>
      <c r="N3742" s="1" t="s">
        <v>64</v>
      </c>
      <c r="O3742" s="1" t="s">
        <v>65</v>
      </c>
      <c r="P3742" s="1" t="s">
        <v>66</v>
      </c>
      <c r="Q3742" s="1" t="s">
        <v>67</v>
      </c>
      <c r="R3742" s="1" t="s">
        <v>68</v>
      </c>
      <c r="S3742" s="1" t="s">
        <v>69</v>
      </c>
      <c r="T3742" s="2">
        <v>43404</v>
      </c>
      <c r="U3742" s="2">
        <v>44105</v>
      </c>
      <c r="V3742" s="1" t="s">
        <v>52</v>
      </c>
      <c r="W3742" s="3">
        <v>1</v>
      </c>
      <c r="X3742" s="1" t="s">
        <v>53</v>
      </c>
      <c r="Y3742" s="4">
        <v>5906118.4299999997</v>
      </c>
      <c r="Z3742" s="4">
        <v>-358106</v>
      </c>
      <c r="AA3742" s="4">
        <v>0</v>
      </c>
      <c r="AB3742" s="4">
        <v>0</v>
      </c>
      <c r="AC3742" s="4">
        <v>0</v>
      </c>
      <c r="AD3742" s="4">
        <v>5906118.4299999997</v>
      </c>
      <c r="AE3742" s="5">
        <v>913</v>
      </c>
      <c r="AF3742" s="1" t="s">
        <v>250</v>
      </c>
      <c r="AG3742" s="1" t="s">
        <v>251</v>
      </c>
      <c r="AH3742" s="1" t="s">
        <v>89</v>
      </c>
      <c r="AI3742" s="1" t="s">
        <v>57</v>
      </c>
      <c r="AJ3742" s="5">
        <v>10950</v>
      </c>
      <c r="AK3742" s="4">
        <v>-69758</v>
      </c>
      <c r="AL3742" s="4">
        <v>0</v>
      </c>
      <c r="AM3742" s="4">
        <v>0</v>
      </c>
      <c r="AN3742" s="4">
        <v>0</v>
      </c>
      <c r="AO3742" s="4">
        <v>-427864</v>
      </c>
      <c r="AP3742" s="4">
        <v>-427864</v>
      </c>
      <c r="AQ3742" s="4">
        <v>0</v>
      </c>
      <c r="AR3742" s="4">
        <v>5478254.4299999997</v>
      </c>
      <c r="AS3742" s="1" t="s">
        <v>52</v>
      </c>
      <c r="AT3742" s="9">
        <f t="shared" si="1618"/>
        <v>43404</v>
      </c>
      <c r="AU3742" s="9">
        <f t="shared" si="1619"/>
        <v>43374</v>
      </c>
      <c r="AV3742" s="9">
        <v>44798</v>
      </c>
      <c r="AW3742" s="11">
        <f t="shared" si="1620"/>
        <v>3.8191780821917809</v>
      </c>
      <c r="AX3742">
        <v>0</v>
      </c>
      <c r="AY3742" s="12">
        <v>0.05</v>
      </c>
      <c r="AZ3742" t="e">
        <f t="shared" si="1621"/>
        <v>#DIV/0!</v>
      </c>
      <c r="BA3742" s="13">
        <f t="shared" si="1622"/>
        <v>5906118.4299999997</v>
      </c>
      <c r="BB3742" s="16" t="s">
        <v>593</v>
      </c>
      <c r="BC3742" s="16" t="s">
        <v>593</v>
      </c>
      <c r="BD3742" s="16" t="s">
        <v>593</v>
      </c>
      <c r="BE3742" s="16" t="s">
        <v>593</v>
      </c>
      <c r="BF3742" s="16" t="s">
        <v>593</v>
      </c>
      <c r="BG3742" s="16" t="s">
        <v>593</v>
      </c>
      <c r="BH3742" s="16" t="s">
        <v>593</v>
      </c>
      <c r="BI3742" s="14">
        <v>0</v>
      </c>
      <c r="BJ3742" s="14">
        <v>0</v>
      </c>
      <c r="BK3742" s="14">
        <v>0</v>
      </c>
      <c r="BL3742" s="8">
        <v>0</v>
      </c>
      <c r="BM3742" s="16" t="s">
        <v>593</v>
      </c>
    </row>
    <row r="3743" spans="1:65" hidden="1">
      <c r="A3743" s="8">
        <v>3741</v>
      </c>
      <c r="B3743" s="1" t="s">
        <v>44</v>
      </c>
      <c r="C3743" s="1">
        <v>1525</v>
      </c>
      <c r="D3743" s="1" t="s">
        <v>569</v>
      </c>
      <c r="E3743" s="1">
        <v>360000081</v>
      </c>
      <c r="F3743" s="1" t="s">
        <v>570</v>
      </c>
      <c r="G3743" s="1" t="s">
        <v>570</v>
      </c>
      <c r="H3743" s="1">
        <v>0</v>
      </c>
      <c r="I3743" s="1" t="s">
        <v>199</v>
      </c>
      <c r="J3743" s="1" t="s">
        <v>49</v>
      </c>
      <c r="K3743" s="1">
        <v>17406001</v>
      </c>
      <c r="L3743" s="1" t="s">
        <v>50</v>
      </c>
      <c r="M3743" s="1" t="s">
        <v>51</v>
      </c>
      <c r="N3743" s="1" t="s">
        <v>64</v>
      </c>
      <c r="O3743" s="1" t="s">
        <v>65</v>
      </c>
      <c r="P3743" s="1" t="s">
        <v>66</v>
      </c>
      <c r="Q3743" s="1" t="s">
        <v>67</v>
      </c>
      <c r="R3743" s="1" t="s">
        <v>68</v>
      </c>
      <c r="S3743" s="1" t="s">
        <v>69</v>
      </c>
      <c r="T3743" s="2">
        <v>43404</v>
      </c>
      <c r="U3743" s="2">
        <v>44105</v>
      </c>
      <c r="V3743" s="1" t="s">
        <v>52</v>
      </c>
      <c r="W3743" s="3">
        <v>1</v>
      </c>
      <c r="X3743" s="1" t="s">
        <v>53</v>
      </c>
      <c r="Y3743" s="4">
        <v>5906118.4299999997</v>
      </c>
      <c r="Z3743" s="4">
        <v>-358106</v>
      </c>
      <c r="AA3743" s="4">
        <v>0</v>
      </c>
      <c r="AB3743" s="4">
        <v>0</v>
      </c>
      <c r="AC3743" s="4">
        <v>0</v>
      </c>
      <c r="AD3743" s="4">
        <v>5906118.4299999997</v>
      </c>
      <c r="AE3743" s="5">
        <v>913</v>
      </c>
      <c r="AF3743" s="1" t="s">
        <v>250</v>
      </c>
      <c r="AG3743" s="1" t="s">
        <v>251</v>
      </c>
      <c r="AH3743" s="1" t="s">
        <v>89</v>
      </c>
      <c r="AI3743" s="1" t="s">
        <v>57</v>
      </c>
      <c r="AJ3743" s="5">
        <v>10950</v>
      </c>
      <c r="AK3743" s="4">
        <v>-69758</v>
      </c>
      <c r="AL3743" s="4">
        <v>0</v>
      </c>
      <c r="AM3743" s="4">
        <v>0</v>
      </c>
      <c r="AN3743" s="4">
        <v>0</v>
      </c>
      <c r="AO3743" s="4">
        <v>-427864</v>
      </c>
      <c r="AP3743" s="4">
        <v>-427864</v>
      </c>
      <c r="AQ3743" s="4">
        <v>0</v>
      </c>
      <c r="AR3743" s="4">
        <v>5478254.4299999997</v>
      </c>
      <c r="AS3743" s="1" t="s">
        <v>52</v>
      </c>
      <c r="AT3743" s="9">
        <f t="shared" si="1618"/>
        <v>43404</v>
      </c>
      <c r="AU3743" s="9">
        <f t="shared" si="1619"/>
        <v>43374</v>
      </c>
      <c r="AV3743" s="9">
        <v>44798</v>
      </c>
      <c r="AW3743" s="11">
        <f t="shared" si="1620"/>
        <v>3.8191780821917809</v>
      </c>
      <c r="AX3743">
        <v>0</v>
      </c>
      <c r="AY3743" s="12">
        <v>0.05</v>
      </c>
      <c r="AZ3743" t="e">
        <f t="shared" si="1621"/>
        <v>#DIV/0!</v>
      </c>
      <c r="BA3743" s="13">
        <f t="shared" si="1622"/>
        <v>5906118.4299999997</v>
      </c>
      <c r="BB3743" s="16" t="s">
        <v>593</v>
      </c>
      <c r="BC3743" s="16" t="s">
        <v>593</v>
      </c>
      <c r="BD3743" s="16" t="s">
        <v>593</v>
      </c>
      <c r="BE3743" s="16" t="s">
        <v>593</v>
      </c>
      <c r="BF3743" s="16" t="s">
        <v>593</v>
      </c>
      <c r="BG3743" s="16" t="s">
        <v>593</v>
      </c>
      <c r="BH3743" s="16" t="s">
        <v>593</v>
      </c>
      <c r="BI3743" s="14">
        <v>0</v>
      </c>
      <c r="BJ3743" s="14">
        <v>0</v>
      </c>
      <c r="BK3743" s="14">
        <v>0</v>
      </c>
      <c r="BL3743" s="8">
        <v>0</v>
      </c>
      <c r="BM3743" s="16" t="s">
        <v>593</v>
      </c>
    </row>
    <row r="3744" spans="1:65" hidden="1">
      <c r="A3744" s="8">
        <v>3742</v>
      </c>
      <c r="B3744" s="1" t="s">
        <v>44</v>
      </c>
      <c r="C3744" s="1">
        <v>1525</v>
      </c>
      <c r="D3744" s="1" t="s">
        <v>569</v>
      </c>
      <c r="E3744" s="1">
        <v>360000082</v>
      </c>
      <c r="F3744" s="1" t="s">
        <v>570</v>
      </c>
      <c r="G3744" s="1" t="s">
        <v>570</v>
      </c>
      <c r="H3744" s="1">
        <v>0</v>
      </c>
      <c r="I3744" s="1" t="s">
        <v>200</v>
      </c>
      <c r="J3744" s="1" t="s">
        <v>49</v>
      </c>
      <c r="K3744" s="1">
        <v>17406001</v>
      </c>
      <c r="L3744" s="1" t="s">
        <v>50</v>
      </c>
      <c r="M3744" s="1" t="s">
        <v>51</v>
      </c>
      <c r="N3744" s="1" t="s">
        <v>64</v>
      </c>
      <c r="O3744" s="1" t="s">
        <v>65</v>
      </c>
      <c r="P3744" s="1" t="s">
        <v>66</v>
      </c>
      <c r="Q3744" s="1" t="s">
        <v>67</v>
      </c>
      <c r="R3744" s="1" t="s">
        <v>68</v>
      </c>
      <c r="S3744" s="1" t="s">
        <v>69</v>
      </c>
      <c r="T3744" s="2">
        <v>43404</v>
      </c>
      <c r="U3744" s="2">
        <v>44105</v>
      </c>
      <c r="V3744" s="1" t="s">
        <v>52</v>
      </c>
      <c r="W3744" s="3">
        <v>1</v>
      </c>
      <c r="X3744" s="1" t="s">
        <v>53</v>
      </c>
      <c r="Y3744" s="4">
        <v>5906118.4299999997</v>
      </c>
      <c r="Z3744" s="4">
        <v>-358106</v>
      </c>
      <c r="AA3744" s="4">
        <v>0</v>
      </c>
      <c r="AB3744" s="4">
        <v>0</v>
      </c>
      <c r="AC3744" s="4">
        <v>0</v>
      </c>
      <c r="AD3744" s="4">
        <v>5906118.4299999997</v>
      </c>
      <c r="AE3744" s="5">
        <v>913</v>
      </c>
      <c r="AF3744" s="1" t="s">
        <v>250</v>
      </c>
      <c r="AG3744" s="1" t="s">
        <v>251</v>
      </c>
      <c r="AH3744" s="1" t="s">
        <v>89</v>
      </c>
      <c r="AI3744" s="1" t="s">
        <v>57</v>
      </c>
      <c r="AJ3744" s="5">
        <v>10950</v>
      </c>
      <c r="AK3744" s="4">
        <v>-69758</v>
      </c>
      <c r="AL3744" s="4">
        <v>0</v>
      </c>
      <c r="AM3744" s="4">
        <v>0</v>
      </c>
      <c r="AN3744" s="4">
        <v>0</v>
      </c>
      <c r="AO3744" s="4">
        <v>-427864</v>
      </c>
      <c r="AP3744" s="4">
        <v>-427864</v>
      </c>
      <c r="AQ3744" s="4">
        <v>0</v>
      </c>
      <c r="AR3744" s="4">
        <v>5478254.4299999997</v>
      </c>
      <c r="AS3744" s="1" t="s">
        <v>52</v>
      </c>
      <c r="AT3744" s="9">
        <f t="shared" si="1618"/>
        <v>43404</v>
      </c>
      <c r="AU3744" s="9">
        <f t="shared" si="1619"/>
        <v>43374</v>
      </c>
      <c r="AV3744" s="9">
        <v>44798</v>
      </c>
      <c r="AW3744" s="11">
        <f t="shared" si="1620"/>
        <v>3.8191780821917809</v>
      </c>
      <c r="AX3744">
        <v>0</v>
      </c>
      <c r="AY3744" s="12">
        <v>0.05</v>
      </c>
      <c r="AZ3744" t="e">
        <f t="shared" si="1621"/>
        <v>#DIV/0!</v>
      </c>
      <c r="BA3744" s="13">
        <f t="shared" si="1622"/>
        <v>5906118.4299999997</v>
      </c>
      <c r="BB3744" s="16" t="s">
        <v>593</v>
      </c>
      <c r="BC3744" s="16" t="s">
        <v>593</v>
      </c>
      <c r="BD3744" s="16" t="s">
        <v>593</v>
      </c>
      <c r="BE3744" s="16" t="s">
        <v>593</v>
      </c>
      <c r="BF3744" s="16" t="s">
        <v>593</v>
      </c>
      <c r="BG3744" s="16" t="s">
        <v>593</v>
      </c>
      <c r="BH3744" s="16" t="s">
        <v>593</v>
      </c>
      <c r="BI3744" s="14">
        <v>0</v>
      </c>
      <c r="BJ3744" s="14">
        <v>0</v>
      </c>
      <c r="BK3744" s="14">
        <v>0</v>
      </c>
      <c r="BL3744" s="8">
        <v>0</v>
      </c>
      <c r="BM3744" s="16" t="s">
        <v>593</v>
      </c>
    </row>
    <row r="3745" spans="1:65" hidden="1">
      <c r="A3745" s="8">
        <v>3743</v>
      </c>
      <c r="B3745" s="1" t="s">
        <v>44</v>
      </c>
      <c r="C3745" s="1">
        <v>1525</v>
      </c>
      <c r="D3745" s="1" t="s">
        <v>569</v>
      </c>
      <c r="E3745" s="1">
        <v>360000083</v>
      </c>
      <c r="F3745" s="1" t="s">
        <v>570</v>
      </c>
      <c r="G3745" s="1" t="s">
        <v>570</v>
      </c>
      <c r="H3745" s="1">
        <v>0</v>
      </c>
      <c r="I3745" s="1" t="s">
        <v>201</v>
      </c>
      <c r="J3745" s="1" t="s">
        <v>49</v>
      </c>
      <c r="K3745" s="1">
        <v>17406001</v>
      </c>
      <c r="L3745" s="1" t="s">
        <v>50</v>
      </c>
      <c r="M3745" s="1" t="s">
        <v>51</v>
      </c>
      <c r="N3745" s="1" t="s">
        <v>64</v>
      </c>
      <c r="O3745" s="1" t="s">
        <v>65</v>
      </c>
      <c r="P3745" s="1" t="s">
        <v>66</v>
      </c>
      <c r="Q3745" s="1" t="s">
        <v>67</v>
      </c>
      <c r="R3745" s="1" t="s">
        <v>68</v>
      </c>
      <c r="S3745" s="1" t="s">
        <v>69</v>
      </c>
      <c r="T3745" s="2">
        <v>43404</v>
      </c>
      <c r="U3745" s="2">
        <v>44105</v>
      </c>
      <c r="V3745" s="1" t="s">
        <v>52</v>
      </c>
      <c r="W3745" s="3">
        <v>1</v>
      </c>
      <c r="X3745" s="1" t="s">
        <v>53</v>
      </c>
      <c r="Y3745" s="4">
        <v>5906118.4299999997</v>
      </c>
      <c r="Z3745" s="4">
        <v>-358106</v>
      </c>
      <c r="AA3745" s="4">
        <v>0</v>
      </c>
      <c r="AB3745" s="4">
        <v>0</v>
      </c>
      <c r="AC3745" s="4">
        <v>0</v>
      </c>
      <c r="AD3745" s="4">
        <v>5906118.4299999997</v>
      </c>
      <c r="AE3745" s="5">
        <v>913</v>
      </c>
      <c r="AF3745" s="1" t="s">
        <v>250</v>
      </c>
      <c r="AG3745" s="1" t="s">
        <v>251</v>
      </c>
      <c r="AH3745" s="1" t="s">
        <v>89</v>
      </c>
      <c r="AI3745" s="1" t="s">
        <v>57</v>
      </c>
      <c r="AJ3745" s="5">
        <v>10950</v>
      </c>
      <c r="AK3745" s="4">
        <v>-69758</v>
      </c>
      <c r="AL3745" s="4">
        <v>0</v>
      </c>
      <c r="AM3745" s="4">
        <v>0</v>
      </c>
      <c r="AN3745" s="4">
        <v>0</v>
      </c>
      <c r="AO3745" s="4">
        <v>-427864</v>
      </c>
      <c r="AP3745" s="4">
        <v>-427864</v>
      </c>
      <c r="AQ3745" s="4">
        <v>0</v>
      </c>
      <c r="AR3745" s="4">
        <v>5478254.4299999997</v>
      </c>
      <c r="AS3745" s="1" t="s">
        <v>52</v>
      </c>
      <c r="AT3745" s="9">
        <f t="shared" si="1618"/>
        <v>43404</v>
      </c>
      <c r="AU3745" s="9">
        <f t="shared" si="1619"/>
        <v>43374</v>
      </c>
      <c r="AV3745" s="9">
        <v>44798</v>
      </c>
      <c r="AW3745" s="11">
        <f t="shared" si="1620"/>
        <v>3.8191780821917809</v>
      </c>
      <c r="AX3745">
        <v>0</v>
      </c>
      <c r="AY3745" s="12">
        <v>0.05</v>
      </c>
      <c r="AZ3745" t="e">
        <f t="shared" si="1621"/>
        <v>#DIV/0!</v>
      </c>
      <c r="BA3745" s="13">
        <f t="shared" si="1622"/>
        <v>5906118.4299999997</v>
      </c>
      <c r="BB3745" s="16" t="s">
        <v>593</v>
      </c>
      <c r="BC3745" s="16" t="s">
        <v>593</v>
      </c>
      <c r="BD3745" s="16" t="s">
        <v>593</v>
      </c>
      <c r="BE3745" s="16" t="s">
        <v>593</v>
      </c>
      <c r="BF3745" s="16" t="s">
        <v>593</v>
      </c>
      <c r="BG3745" s="16" t="s">
        <v>593</v>
      </c>
      <c r="BH3745" s="16" t="s">
        <v>593</v>
      </c>
      <c r="BI3745" s="14">
        <v>0</v>
      </c>
      <c r="BJ3745" s="14">
        <v>0</v>
      </c>
      <c r="BK3745" s="14">
        <v>0</v>
      </c>
      <c r="BL3745" s="8">
        <v>0</v>
      </c>
      <c r="BM3745" s="16" t="s">
        <v>593</v>
      </c>
    </row>
    <row r="3746" spans="1:65" hidden="1">
      <c r="A3746" s="8">
        <v>3744</v>
      </c>
      <c r="B3746" s="1" t="s">
        <v>44</v>
      </c>
      <c r="C3746" s="1">
        <v>1525</v>
      </c>
      <c r="D3746" s="1" t="s">
        <v>569</v>
      </c>
      <c r="E3746" s="1">
        <v>360000084</v>
      </c>
      <c r="F3746" s="1" t="s">
        <v>570</v>
      </c>
      <c r="G3746" s="1" t="s">
        <v>570</v>
      </c>
      <c r="H3746" s="1">
        <v>0</v>
      </c>
      <c r="I3746" s="1" t="s">
        <v>202</v>
      </c>
      <c r="J3746" s="1" t="s">
        <v>49</v>
      </c>
      <c r="K3746" s="1">
        <v>17406001</v>
      </c>
      <c r="L3746" s="1" t="s">
        <v>50</v>
      </c>
      <c r="M3746" s="1" t="s">
        <v>51</v>
      </c>
      <c r="N3746" s="1" t="s">
        <v>64</v>
      </c>
      <c r="O3746" s="1" t="s">
        <v>65</v>
      </c>
      <c r="P3746" s="1" t="s">
        <v>66</v>
      </c>
      <c r="Q3746" s="1" t="s">
        <v>67</v>
      </c>
      <c r="R3746" s="1" t="s">
        <v>68</v>
      </c>
      <c r="S3746" s="1" t="s">
        <v>69</v>
      </c>
      <c r="T3746" s="2">
        <v>43404</v>
      </c>
      <c r="U3746" s="2">
        <v>44105</v>
      </c>
      <c r="V3746" s="1" t="s">
        <v>52</v>
      </c>
      <c r="W3746" s="3">
        <v>1</v>
      </c>
      <c r="X3746" s="1" t="s">
        <v>53</v>
      </c>
      <c r="Y3746" s="4">
        <v>5906118.4299999997</v>
      </c>
      <c r="Z3746" s="4">
        <v>-358106</v>
      </c>
      <c r="AA3746" s="4">
        <v>0</v>
      </c>
      <c r="AB3746" s="4">
        <v>0</v>
      </c>
      <c r="AC3746" s="4">
        <v>0</v>
      </c>
      <c r="AD3746" s="4">
        <v>5906118.4299999997</v>
      </c>
      <c r="AE3746" s="5">
        <v>913</v>
      </c>
      <c r="AF3746" s="1" t="s">
        <v>250</v>
      </c>
      <c r="AG3746" s="1" t="s">
        <v>251</v>
      </c>
      <c r="AH3746" s="1" t="s">
        <v>89</v>
      </c>
      <c r="AI3746" s="1" t="s">
        <v>57</v>
      </c>
      <c r="AJ3746" s="5">
        <v>10950</v>
      </c>
      <c r="AK3746" s="4">
        <v>-69758</v>
      </c>
      <c r="AL3746" s="4">
        <v>0</v>
      </c>
      <c r="AM3746" s="4">
        <v>0</v>
      </c>
      <c r="AN3746" s="4">
        <v>0</v>
      </c>
      <c r="AO3746" s="4">
        <v>-427864</v>
      </c>
      <c r="AP3746" s="4">
        <v>-427864</v>
      </c>
      <c r="AQ3746" s="4">
        <v>0</v>
      </c>
      <c r="AR3746" s="4">
        <v>5478254.4299999997</v>
      </c>
      <c r="AS3746" s="1" t="s">
        <v>52</v>
      </c>
      <c r="AT3746" s="9">
        <f t="shared" si="1618"/>
        <v>43404</v>
      </c>
      <c r="AU3746" s="9">
        <f t="shared" si="1619"/>
        <v>43374</v>
      </c>
      <c r="AV3746" s="9">
        <v>44798</v>
      </c>
      <c r="AW3746" s="11">
        <f t="shared" si="1620"/>
        <v>3.8191780821917809</v>
      </c>
      <c r="AX3746">
        <v>0</v>
      </c>
      <c r="AY3746" s="12">
        <v>0.05</v>
      </c>
      <c r="AZ3746" t="e">
        <f t="shared" si="1621"/>
        <v>#DIV/0!</v>
      </c>
      <c r="BA3746" s="13">
        <f t="shared" si="1622"/>
        <v>5906118.4299999997</v>
      </c>
      <c r="BB3746" s="16" t="s">
        <v>593</v>
      </c>
      <c r="BC3746" s="16" t="s">
        <v>593</v>
      </c>
      <c r="BD3746" s="16" t="s">
        <v>593</v>
      </c>
      <c r="BE3746" s="16" t="s">
        <v>593</v>
      </c>
      <c r="BF3746" s="16" t="s">
        <v>593</v>
      </c>
      <c r="BG3746" s="16" t="s">
        <v>593</v>
      </c>
      <c r="BH3746" s="16" t="s">
        <v>593</v>
      </c>
      <c r="BI3746" s="14">
        <v>0</v>
      </c>
      <c r="BJ3746" s="14">
        <v>0</v>
      </c>
      <c r="BK3746" s="14">
        <v>0</v>
      </c>
      <c r="BL3746" s="8">
        <v>0</v>
      </c>
      <c r="BM3746" s="16" t="s">
        <v>593</v>
      </c>
    </row>
    <row r="3747" spans="1:65" hidden="1">
      <c r="A3747" s="8">
        <v>3745</v>
      </c>
      <c r="B3747" s="1" t="s">
        <v>44</v>
      </c>
      <c r="C3747" s="1">
        <v>1525</v>
      </c>
      <c r="D3747" s="1" t="s">
        <v>569</v>
      </c>
      <c r="E3747" s="1">
        <v>360000085</v>
      </c>
      <c r="F3747" s="1" t="s">
        <v>570</v>
      </c>
      <c r="G3747" s="1" t="s">
        <v>570</v>
      </c>
      <c r="H3747" s="1">
        <v>0</v>
      </c>
      <c r="I3747" s="1" t="s">
        <v>203</v>
      </c>
      <c r="J3747" s="1" t="s">
        <v>49</v>
      </c>
      <c r="K3747" s="1">
        <v>17406001</v>
      </c>
      <c r="L3747" s="1" t="s">
        <v>50</v>
      </c>
      <c r="M3747" s="1" t="s">
        <v>51</v>
      </c>
      <c r="N3747" s="1" t="s">
        <v>64</v>
      </c>
      <c r="O3747" s="1" t="s">
        <v>65</v>
      </c>
      <c r="P3747" s="1" t="s">
        <v>66</v>
      </c>
      <c r="Q3747" s="1" t="s">
        <v>67</v>
      </c>
      <c r="R3747" s="1" t="s">
        <v>68</v>
      </c>
      <c r="S3747" s="1" t="s">
        <v>69</v>
      </c>
      <c r="T3747" s="2">
        <v>43404</v>
      </c>
      <c r="U3747" s="2">
        <v>44105</v>
      </c>
      <c r="V3747" s="1" t="s">
        <v>52</v>
      </c>
      <c r="W3747" s="3">
        <v>1</v>
      </c>
      <c r="X3747" s="1" t="s">
        <v>53</v>
      </c>
      <c r="Y3747" s="4">
        <v>5906118.4299999997</v>
      </c>
      <c r="Z3747" s="4">
        <v>-358106</v>
      </c>
      <c r="AA3747" s="4">
        <v>0</v>
      </c>
      <c r="AB3747" s="4">
        <v>0</v>
      </c>
      <c r="AC3747" s="4">
        <v>0</v>
      </c>
      <c r="AD3747" s="4">
        <v>5906118.4299999997</v>
      </c>
      <c r="AE3747" s="5">
        <v>913</v>
      </c>
      <c r="AF3747" s="1" t="s">
        <v>250</v>
      </c>
      <c r="AG3747" s="1" t="s">
        <v>251</v>
      </c>
      <c r="AH3747" s="1" t="s">
        <v>89</v>
      </c>
      <c r="AI3747" s="1" t="s">
        <v>57</v>
      </c>
      <c r="AJ3747" s="5">
        <v>10950</v>
      </c>
      <c r="AK3747" s="4">
        <v>-69758</v>
      </c>
      <c r="AL3747" s="4">
        <v>0</v>
      </c>
      <c r="AM3747" s="4">
        <v>0</v>
      </c>
      <c r="AN3747" s="4">
        <v>0</v>
      </c>
      <c r="AO3747" s="4">
        <v>-427864</v>
      </c>
      <c r="AP3747" s="4">
        <v>-427864</v>
      </c>
      <c r="AQ3747" s="4">
        <v>0</v>
      </c>
      <c r="AR3747" s="4">
        <v>5478254.4299999997</v>
      </c>
      <c r="AS3747" s="1" t="s">
        <v>52</v>
      </c>
      <c r="AT3747" s="9">
        <f t="shared" si="1618"/>
        <v>43404</v>
      </c>
      <c r="AU3747" s="9">
        <f t="shared" si="1619"/>
        <v>43374</v>
      </c>
      <c r="AV3747" s="9">
        <v>44798</v>
      </c>
      <c r="AW3747" s="11">
        <f t="shared" si="1620"/>
        <v>3.8191780821917809</v>
      </c>
      <c r="AX3747">
        <v>0</v>
      </c>
      <c r="AY3747" s="12">
        <v>0.05</v>
      </c>
      <c r="AZ3747" t="e">
        <f t="shared" si="1621"/>
        <v>#DIV/0!</v>
      </c>
      <c r="BA3747" s="13">
        <f t="shared" si="1622"/>
        <v>5906118.4299999997</v>
      </c>
      <c r="BB3747" s="16" t="s">
        <v>593</v>
      </c>
      <c r="BC3747" s="16" t="s">
        <v>593</v>
      </c>
      <c r="BD3747" s="16" t="s">
        <v>593</v>
      </c>
      <c r="BE3747" s="16" t="s">
        <v>593</v>
      </c>
      <c r="BF3747" s="16" t="s">
        <v>593</v>
      </c>
      <c r="BG3747" s="16" t="s">
        <v>593</v>
      </c>
      <c r="BH3747" s="16" t="s">
        <v>593</v>
      </c>
      <c r="BI3747" s="14">
        <v>0</v>
      </c>
      <c r="BJ3747" s="14">
        <v>0</v>
      </c>
      <c r="BK3747" s="14">
        <v>0</v>
      </c>
      <c r="BL3747" s="8">
        <v>0</v>
      </c>
      <c r="BM3747" s="16" t="s">
        <v>593</v>
      </c>
    </row>
    <row r="3748" spans="1:65" hidden="1">
      <c r="A3748" s="8">
        <v>3746</v>
      </c>
      <c r="B3748" s="1" t="s">
        <v>44</v>
      </c>
      <c r="C3748" s="1">
        <v>1525</v>
      </c>
      <c r="D3748" s="1" t="s">
        <v>569</v>
      </c>
      <c r="E3748" s="1">
        <v>360000086</v>
      </c>
      <c r="F3748" s="1" t="s">
        <v>570</v>
      </c>
      <c r="G3748" s="1" t="s">
        <v>570</v>
      </c>
      <c r="H3748" s="1">
        <v>0</v>
      </c>
      <c r="I3748" s="1" t="s">
        <v>204</v>
      </c>
      <c r="J3748" s="1" t="s">
        <v>49</v>
      </c>
      <c r="K3748" s="1">
        <v>17406001</v>
      </c>
      <c r="L3748" s="1" t="s">
        <v>50</v>
      </c>
      <c r="M3748" s="1" t="s">
        <v>51</v>
      </c>
      <c r="N3748" s="1" t="s">
        <v>64</v>
      </c>
      <c r="O3748" s="1" t="s">
        <v>65</v>
      </c>
      <c r="P3748" s="1" t="s">
        <v>66</v>
      </c>
      <c r="Q3748" s="1" t="s">
        <v>67</v>
      </c>
      <c r="R3748" s="1" t="s">
        <v>68</v>
      </c>
      <c r="S3748" s="1" t="s">
        <v>69</v>
      </c>
      <c r="T3748" s="2">
        <v>43404</v>
      </c>
      <c r="U3748" s="2">
        <v>44105</v>
      </c>
      <c r="V3748" s="1" t="s">
        <v>52</v>
      </c>
      <c r="W3748" s="3">
        <v>1</v>
      </c>
      <c r="X3748" s="1" t="s">
        <v>53</v>
      </c>
      <c r="Y3748" s="4">
        <v>5906118.4299999997</v>
      </c>
      <c r="Z3748" s="4">
        <v>-358106</v>
      </c>
      <c r="AA3748" s="4">
        <v>0</v>
      </c>
      <c r="AB3748" s="4">
        <v>0</v>
      </c>
      <c r="AC3748" s="4">
        <v>0</v>
      </c>
      <c r="AD3748" s="4">
        <v>5906118.4299999997</v>
      </c>
      <c r="AE3748" s="5">
        <v>913</v>
      </c>
      <c r="AF3748" s="1" t="s">
        <v>250</v>
      </c>
      <c r="AG3748" s="1" t="s">
        <v>251</v>
      </c>
      <c r="AH3748" s="1" t="s">
        <v>89</v>
      </c>
      <c r="AI3748" s="1" t="s">
        <v>57</v>
      </c>
      <c r="AJ3748" s="5">
        <v>10950</v>
      </c>
      <c r="AK3748" s="4">
        <v>-69758</v>
      </c>
      <c r="AL3748" s="4">
        <v>0</v>
      </c>
      <c r="AM3748" s="4">
        <v>0</v>
      </c>
      <c r="AN3748" s="4">
        <v>0</v>
      </c>
      <c r="AO3748" s="4">
        <v>-427864</v>
      </c>
      <c r="AP3748" s="4">
        <v>-427864</v>
      </c>
      <c r="AQ3748" s="4">
        <v>0</v>
      </c>
      <c r="AR3748" s="4">
        <v>5478254.4299999997</v>
      </c>
      <c r="AS3748" s="1" t="s">
        <v>52</v>
      </c>
      <c r="AT3748" s="9">
        <f t="shared" si="1618"/>
        <v>43404</v>
      </c>
      <c r="AU3748" s="9">
        <f t="shared" si="1619"/>
        <v>43374</v>
      </c>
      <c r="AV3748" s="9">
        <v>44798</v>
      </c>
      <c r="AW3748" s="11">
        <f t="shared" si="1620"/>
        <v>3.8191780821917809</v>
      </c>
      <c r="AX3748">
        <v>0</v>
      </c>
      <c r="AY3748" s="12">
        <v>0.05</v>
      </c>
      <c r="AZ3748" t="e">
        <f t="shared" si="1621"/>
        <v>#DIV/0!</v>
      </c>
      <c r="BA3748" s="13">
        <f t="shared" si="1622"/>
        <v>5906118.4299999997</v>
      </c>
      <c r="BB3748" s="16" t="s">
        <v>593</v>
      </c>
      <c r="BC3748" s="16" t="s">
        <v>593</v>
      </c>
      <c r="BD3748" s="16" t="s">
        <v>593</v>
      </c>
      <c r="BE3748" s="16" t="s">
        <v>593</v>
      </c>
      <c r="BF3748" s="16" t="s">
        <v>593</v>
      </c>
      <c r="BG3748" s="16" t="s">
        <v>593</v>
      </c>
      <c r="BH3748" s="16" t="s">
        <v>593</v>
      </c>
      <c r="BI3748" s="14">
        <v>0</v>
      </c>
      <c r="BJ3748" s="14">
        <v>0</v>
      </c>
      <c r="BK3748" s="14">
        <v>0</v>
      </c>
      <c r="BL3748" s="8">
        <v>0</v>
      </c>
      <c r="BM3748" s="16" t="s">
        <v>593</v>
      </c>
    </row>
    <row r="3749" spans="1:65" hidden="1">
      <c r="A3749" s="8">
        <v>3747</v>
      </c>
      <c r="B3749" s="1" t="s">
        <v>44</v>
      </c>
      <c r="C3749" s="1">
        <v>1525</v>
      </c>
      <c r="D3749" s="1" t="s">
        <v>569</v>
      </c>
      <c r="E3749" s="1">
        <v>360000087</v>
      </c>
      <c r="F3749" s="1" t="s">
        <v>570</v>
      </c>
      <c r="G3749" s="1" t="s">
        <v>570</v>
      </c>
      <c r="H3749" s="1">
        <v>0</v>
      </c>
      <c r="I3749" s="1" t="s">
        <v>205</v>
      </c>
      <c r="J3749" s="1" t="s">
        <v>49</v>
      </c>
      <c r="K3749" s="1">
        <v>17406001</v>
      </c>
      <c r="L3749" s="1" t="s">
        <v>50</v>
      </c>
      <c r="M3749" s="1" t="s">
        <v>51</v>
      </c>
      <c r="N3749" s="1" t="s">
        <v>64</v>
      </c>
      <c r="O3749" s="1" t="s">
        <v>65</v>
      </c>
      <c r="P3749" s="1" t="s">
        <v>66</v>
      </c>
      <c r="Q3749" s="1" t="s">
        <v>67</v>
      </c>
      <c r="R3749" s="1" t="s">
        <v>68</v>
      </c>
      <c r="S3749" s="1" t="s">
        <v>69</v>
      </c>
      <c r="T3749" s="2">
        <v>43404</v>
      </c>
      <c r="U3749" s="2">
        <v>44105</v>
      </c>
      <c r="V3749" s="1" t="s">
        <v>52</v>
      </c>
      <c r="W3749" s="3">
        <v>1</v>
      </c>
      <c r="X3749" s="1" t="s">
        <v>53</v>
      </c>
      <c r="Y3749" s="4">
        <v>5906118.4299999997</v>
      </c>
      <c r="Z3749" s="4">
        <v>-358106</v>
      </c>
      <c r="AA3749" s="4">
        <v>0</v>
      </c>
      <c r="AB3749" s="4">
        <v>0</v>
      </c>
      <c r="AC3749" s="4">
        <v>0</v>
      </c>
      <c r="AD3749" s="4">
        <v>5906118.4299999997</v>
      </c>
      <c r="AE3749" s="5">
        <v>913</v>
      </c>
      <c r="AF3749" s="1" t="s">
        <v>250</v>
      </c>
      <c r="AG3749" s="1" t="s">
        <v>251</v>
      </c>
      <c r="AH3749" s="1" t="s">
        <v>89</v>
      </c>
      <c r="AI3749" s="1" t="s">
        <v>57</v>
      </c>
      <c r="AJ3749" s="5">
        <v>10950</v>
      </c>
      <c r="AK3749" s="4">
        <v>-69758</v>
      </c>
      <c r="AL3749" s="4">
        <v>0</v>
      </c>
      <c r="AM3749" s="4">
        <v>0</v>
      </c>
      <c r="AN3749" s="4">
        <v>0</v>
      </c>
      <c r="AO3749" s="4">
        <v>-427864</v>
      </c>
      <c r="AP3749" s="4">
        <v>-427864</v>
      </c>
      <c r="AQ3749" s="4">
        <v>0</v>
      </c>
      <c r="AR3749" s="4">
        <v>5478254.4299999997</v>
      </c>
      <c r="AS3749" s="1" t="s">
        <v>52</v>
      </c>
      <c r="AT3749" s="9">
        <f t="shared" si="1618"/>
        <v>43404</v>
      </c>
      <c r="AU3749" s="9">
        <f t="shared" si="1619"/>
        <v>43374</v>
      </c>
      <c r="AV3749" s="9">
        <v>44798</v>
      </c>
      <c r="AW3749" s="11">
        <f t="shared" si="1620"/>
        <v>3.8191780821917809</v>
      </c>
      <c r="AX3749">
        <v>0</v>
      </c>
      <c r="AY3749" s="12">
        <v>0.05</v>
      </c>
      <c r="AZ3749" t="e">
        <f t="shared" si="1621"/>
        <v>#DIV/0!</v>
      </c>
      <c r="BA3749" s="13">
        <f t="shared" si="1622"/>
        <v>5906118.4299999997</v>
      </c>
      <c r="BB3749" s="16" t="s">
        <v>593</v>
      </c>
      <c r="BC3749" s="16" t="s">
        <v>593</v>
      </c>
      <c r="BD3749" s="16" t="s">
        <v>593</v>
      </c>
      <c r="BE3749" s="16" t="s">
        <v>593</v>
      </c>
      <c r="BF3749" s="16" t="s">
        <v>593</v>
      </c>
      <c r="BG3749" s="16" t="s">
        <v>593</v>
      </c>
      <c r="BH3749" s="16" t="s">
        <v>593</v>
      </c>
      <c r="BI3749" s="14">
        <v>0</v>
      </c>
      <c r="BJ3749" s="14">
        <v>0</v>
      </c>
      <c r="BK3749" s="14">
        <v>0</v>
      </c>
      <c r="BL3749" s="8">
        <v>0</v>
      </c>
      <c r="BM3749" s="16" t="s">
        <v>593</v>
      </c>
    </row>
    <row r="3750" spans="1:65" hidden="1">
      <c r="A3750" s="8">
        <v>3748</v>
      </c>
      <c r="B3750" s="1" t="s">
        <v>44</v>
      </c>
      <c r="C3750" s="1">
        <v>1525</v>
      </c>
      <c r="D3750" s="1" t="s">
        <v>569</v>
      </c>
      <c r="E3750" s="1">
        <v>360000088</v>
      </c>
      <c r="F3750" s="1" t="s">
        <v>570</v>
      </c>
      <c r="G3750" s="1" t="s">
        <v>570</v>
      </c>
      <c r="H3750" s="1">
        <v>0</v>
      </c>
      <c r="I3750" s="1" t="s">
        <v>206</v>
      </c>
      <c r="J3750" s="1" t="s">
        <v>49</v>
      </c>
      <c r="K3750" s="1">
        <v>17406001</v>
      </c>
      <c r="L3750" s="1" t="s">
        <v>50</v>
      </c>
      <c r="M3750" s="1" t="s">
        <v>51</v>
      </c>
      <c r="N3750" s="1" t="s">
        <v>64</v>
      </c>
      <c r="O3750" s="1" t="s">
        <v>65</v>
      </c>
      <c r="P3750" s="1" t="s">
        <v>66</v>
      </c>
      <c r="Q3750" s="1" t="s">
        <v>67</v>
      </c>
      <c r="R3750" s="1" t="s">
        <v>68</v>
      </c>
      <c r="S3750" s="1" t="s">
        <v>69</v>
      </c>
      <c r="T3750" s="2">
        <v>43463</v>
      </c>
      <c r="U3750" s="2">
        <v>44105</v>
      </c>
      <c r="V3750" s="1" t="s">
        <v>52</v>
      </c>
      <c r="W3750" s="3">
        <v>1</v>
      </c>
      <c r="X3750" s="1" t="s">
        <v>53</v>
      </c>
      <c r="Y3750" s="4">
        <v>5869932.4299999997</v>
      </c>
      <c r="Z3750" s="4">
        <v>-354138</v>
      </c>
      <c r="AA3750" s="4">
        <v>0</v>
      </c>
      <c r="AB3750" s="4">
        <v>0</v>
      </c>
      <c r="AC3750" s="4">
        <v>0</v>
      </c>
      <c r="AD3750" s="4">
        <v>5869932.4299999997</v>
      </c>
      <c r="AE3750" s="5">
        <v>913</v>
      </c>
      <c r="AF3750" s="1" t="s">
        <v>250</v>
      </c>
      <c r="AG3750" s="1" t="s">
        <v>251</v>
      </c>
      <c r="AH3750" s="1" t="s">
        <v>89</v>
      </c>
      <c r="AI3750" s="1" t="s">
        <v>57</v>
      </c>
      <c r="AJ3750" s="5">
        <v>10950</v>
      </c>
      <c r="AK3750" s="4">
        <v>-68933</v>
      </c>
      <c r="AL3750" s="4">
        <v>0</v>
      </c>
      <c r="AM3750" s="4">
        <v>0</v>
      </c>
      <c r="AN3750" s="4">
        <v>0</v>
      </c>
      <c r="AO3750" s="4">
        <v>-423071</v>
      </c>
      <c r="AP3750" s="4">
        <v>-423071</v>
      </c>
      <c r="AQ3750" s="4">
        <v>0</v>
      </c>
      <c r="AR3750" s="4">
        <v>5446861.4299999997</v>
      </c>
      <c r="AS3750" s="1" t="s">
        <v>52</v>
      </c>
      <c r="AT3750" s="9">
        <f t="shared" si="1618"/>
        <v>43463</v>
      </c>
      <c r="AU3750" s="9">
        <f t="shared" si="1619"/>
        <v>43435</v>
      </c>
      <c r="AV3750" s="9">
        <v>44798</v>
      </c>
      <c r="AW3750" s="11">
        <f t="shared" si="1620"/>
        <v>3.6575342465753424</v>
      </c>
      <c r="AX3750">
        <v>0</v>
      </c>
      <c r="AY3750" s="12">
        <v>0.05</v>
      </c>
      <c r="AZ3750" t="e">
        <f t="shared" si="1621"/>
        <v>#DIV/0!</v>
      </c>
      <c r="BA3750" s="13">
        <f t="shared" si="1622"/>
        <v>5869932.4299999997</v>
      </c>
      <c r="BB3750" s="16" t="s">
        <v>593</v>
      </c>
      <c r="BC3750" s="16" t="s">
        <v>593</v>
      </c>
      <c r="BD3750" s="16" t="s">
        <v>593</v>
      </c>
      <c r="BE3750" s="16" t="s">
        <v>593</v>
      </c>
      <c r="BF3750" s="16" t="s">
        <v>593</v>
      </c>
      <c r="BG3750" s="16" t="s">
        <v>593</v>
      </c>
      <c r="BH3750" s="16" t="s">
        <v>593</v>
      </c>
      <c r="BI3750" s="14">
        <v>0</v>
      </c>
      <c r="BJ3750" s="14">
        <v>0</v>
      </c>
      <c r="BK3750" s="14">
        <v>0</v>
      </c>
      <c r="BL3750" s="8">
        <v>0</v>
      </c>
      <c r="BM3750" s="16" t="s">
        <v>593</v>
      </c>
    </row>
    <row r="3751" spans="1:65" hidden="1">
      <c r="A3751" s="8">
        <v>3749</v>
      </c>
      <c r="B3751" s="1" t="s">
        <v>44</v>
      </c>
      <c r="C3751" s="1">
        <v>1525</v>
      </c>
      <c r="D3751" s="1" t="s">
        <v>569</v>
      </c>
      <c r="E3751" s="1">
        <v>360000089</v>
      </c>
      <c r="F3751" s="1" t="s">
        <v>570</v>
      </c>
      <c r="G3751" s="1" t="s">
        <v>570</v>
      </c>
      <c r="H3751" s="1">
        <v>0</v>
      </c>
      <c r="I3751" s="1" t="s">
        <v>207</v>
      </c>
      <c r="J3751" s="1" t="s">
        <v>49</v>
      </c>
      <c r="K3751" s="1">
        <v>17406001</v>
      </c>
      <c r="L3751" s="1" t="s">
        <v>50</v>
      </c>
      <c r="M3751" s="1" t="s">
        <v>51</v>
      </c>
      <c r="N3751" s="1" t="s">
        <v>64</v>
      </c>
      <c r="O3751" s="1" t="s">
        <v>65</v>
      </c>
      <c r="P3751" s="1" t="s">
        <v>66</v>
      </c>
      <c r="Q3751" s="1" t="s">
        <v>67</v>
      </c>
      <c r="R3751" s="1" t="s">
        <v>68</v>
      </c>
      <c r="S3751" s="1" t="s">
        <v>69</v>
      </c>
      <c r="T3751" s="2">
        <v>43463</v>
      </c>
      <c r="U3751" s="2">
        <v>44105</v>
      </c>
      <c r="V3751" s="1" t="s">
        <v>52</v>
      </c>
      <c r="W3751" s="3">
        <v>1</v>
      </c>
      <c r="X3751" s="1" t="s">
        <v>53</v>
      </c>
      <c r="Y3751" s="4">
        <v>5869932.4299999997</v>
      </c>
      <c r="Z3751" s="4">
        <v>-354138</v>
      </c>
      <c r="AA3751" s="4">
        <v>0</v>
      </c>
      <c r="AB3751" s="4">
        <v>0</v>
      </c>
      <c r="AC3751" s="4">
        <v>0</v>
      </c>
      <c r="AD3751" s="4">
        <v>5869932.4299999997</v>
      </c>
      <c r="AE3751" s="5">
        <v>913</v>
      </c>
      <c r="AF3751" s="1" t="s">
        <v>250</v>
      </c>
      <c r="AG3751" s="1" t="s">
        <v>251</v>
      </c>
      <c r="AH3751" s="1" t="s">
        <v>89</v>
      </c>
      <c r="AI3751" s="1" t="s">
        <v>57</v>
      </c>
      <c r="AJ3751" s="5">
        <v>10950</v>
      </c>
      <c r="AK3751" s="4">
        <v>-68933</v>
      </c>
      <c r="AL3751" s="4">
        <v>0</v>
      </c>
      <c r="AM3751" s="4">
        <v>0</v>
      </c>
      <c r="AN3751" s="4">
        <v>0</v>
      </c>
      <c r="AO3751" s="4">
        <v>-423071</v>
      </c>
      <c r="AP3751" s="4">
        <v>-423071</v>
      </c>
      <c r="AQ3751" s="4">
        <v>0</v>
      </c>
      <c r="AR3751" s="4">
        <v>5446861.4299999997</v>
      </c>
      <c r="AS3751" s="1" t="s">
        <v>52</v>
      </c>
      <c r="AT3751" s="9">
        <f t="shared" si="1618"/>
        <v>43463</v>
      </c>
      <c r="AU3751" s="9">
        <f t="shared" si="1619"/>
        <v>43435</v>
      </c>
      <c r="AV3751" s="9">
        <v>44798</v>
      </c>
      <c r="AW3751" s="11">
        <f t="shared" si="1620"/>
        <v>3.6575342465753424</v>
      </c>
      <c r="AX3751">
        <v>0</v>
      </c>
      <c r="AY3751" s="12">
        <v>0.05</v>
      </c>
      <c r="AZ3751" t="e">
        <f t="shared" si="1621"/>
        <v>#DIV/0!</v>
      </c>
      <c r="BA3751" s="13">
        <f t="shared" si="1622"/>
        <v>5869932.4299999997</v>
      </c>
      <c r="BB3751" s="16" t="s">
        <v>593</v>
      </c>
      <c r="BC3751" s="16" t="s">
        <v>593</v>
      </c>
      <c r="BD3751" s="16" t="s">
        <v>593</v>
      </c>
      <c r="BE3751" s="16" t="s">
        <v>593</v>
      </c>
      <c r="BF3751" s="16" t="s">
        <v>593</v>
      </c>
      <c r="BG3751" s="16" t="s">
        <v>593</v>
      </c>
      <c r="BH3751" s="16" t="s">
        <v>593</v>
      </c>
      <c r="BI3751" s="14">
        <v>0</v>
      </c>
      <c r="BJ3751" s="14">
        <v>0</v>
      </c>
      <c r="BK3751" s="14">
        <v>0</v>
      </c>
      <c r="BL3751" s="8">
        <v>0</v>
      </c>
      <c r="BM3751" s="16" t="s">
        <v>593</v>
      </c>
    </row>
    <row r="3752" spans="1:65" hidden="1">
      <c r="A3752" s="8">
        <v>3750</v>
      </c>
      <c r="B3752" s="1" t="s">
        <v>44</v>
      </c>
      <c r="C3752" s="1">
        <v>1525</v>
      </c>
      <c r="D3752" s="1" t="s">
        <v>569</v>
      </c>
      <c r="E3752" s="1">
        <v>360000090</v>
      </c>
      <c r="F3752" s="1" t="s">
        <v>570</v>
      </c>
      <c r="G3752" s="1" t="s">
        <v>570</v>
      </c>
      <c r="H3752" s="1">
        <v>0</v>
      </c>
      <c r="I3752" s="1" t="s">
        <v>208</v>
      </c>
      <c r="J3752" s="1" t="s">
        <v>49</v>
      </c>
      <c r="K3752" s="1">
        <v>17406001</v>
      </c>
      <c r="L3752" s="1" t="s">
        <v>50</v>
      </c>
      <c r="M3752" s="1" t="s">
        <v>51</v>
      </c>
      <c r="N3752" s="1" t="s">
        <v>64</v>
      </c>
      <c r="O3752" s="1" t="s">
        <v>65</v>
      </c>
      <c r="P3752" s="1" t="s">
        <v>66</v>
      </c>
      <c r="Q3752" s="1" t="s">
        <v>67</v>
      </c>
      <c r="R3752" s="1" t="s">
        <v>68</v>
      </c>
      <c r="S3752" s="1" t="s">
        <v>69</v>
      </c>
      <c r="T3752" s="2">
        <v>43463</v>
      </c>
      <c r="U3752" s="2">
        <v>44105</v>
      </c>
      <c r="V3752" s="1" t="s">
        <v>52</v>
      </c>
      <c r="W3752" s="3">
        <v>1</v>
      </c>
      <c r="X3752" s="1" t="s">
        <v>53</v>
      </c>
      <c r="Y3752" s="4">
        <v>5869932.4299999997</v>
      </c>
      <c r="Z3752" s="4">
        <v>-354138</v>
      </c>
      <c r="AA3752" s="4">
        <v>0</v>
      </c>
      <c r="AB3752" s="4">
        <v>0</v>
      </c>
      <c r="AC3752" s="4">
        <v>0</v>
      </c>
      <c r="AD3752" s="4">
        <v>5869932.4299999997</v>
      </c>
      <c r="AE3752" s="5">
        <v>913</v>
      </c>
      <c r="AF3752" s="1" t="s">
        <v>250</v>
      </c>
      <c r="AG3752" s="1" t="s">
        <v>251</v>
      </c>
      <c r="AH3752" s="1" t="s">
        <v>89</v>
      </c>
      <c r="AI3752" s="1" t="s">
        <v>57</v>
      </c>
      <c r="AJ3752" s="5">
        <v>10950</v>
      </c>
      <c r="AK3752" s="4">
        <v>-68933</v>
      </c>
      <c r="AL3752" s="4">
        <v>0</v>
      </c>
      <c r="AM3752" s="4">
        <v>0</v>
      </c>
      <c r="AN3752" s="4">
        <v>0</v>
      </c>
      <c r="AO3752" s="4">
        <v>-423071</v>
      </c>
      <c r="AP3752" s="4">
        <v>-423071</v>
      </c>
      <c r="AQ3752" s="4">
        <v>0</v>
      </c>
      <c r="AR3752" s="4">
        <v>5446861.4299999997</v>
      </c>
      <c r="AS3752" s="1" t="s">
        <v>52</v>
      </c>
      <c r="AT3752" s="9">
        <f t="shared" si="1618"/>
        <v>43463</v>
      </c>
      <c r="AU3752" s="9">
        <f t="shared" si="1619"/>
        <v>43435</v>
      </c>
      <c r="AV3752" s="9">
        <v>44798</v>
      </c>
      <c r="AW3752" s="11">
        <f t="shared" si="1620"/>
        <v>3.6575342465753424</v>
      </c>
      <c r="AX3752">
        <v>0</v>
      </c>
      <c r="AY3752" s="12">
        <v>0.05</v>
      </c>
      <c r="AZ3752" t="e">
        <f t="shared" si="1621"/>
        <v>#DIV/0!</v>
      </c>
      <c r="BA3752" s="13">
        <f t="shared" si="1622"/>
        <v>5869932.4299999997</v>
      </c>
      <c r="BB3752" s="16" t="s">
        <v>593</v>
      </c>
      <c r="BC3752" s="16" t="s">
        <v>593</v>
      </c>
      <c r="BD3752" s="16" t="s">
        <v>593</v>
      </c>
      <c r="BE3752" s="16" t="s">
        <v>593</v>
      </c>
      <c r="BF3752" s="16" t="s">
        <v>593</v>
      </c>
      <c r="BG3752" s="16" t="s">
        <v>593</v>
      </c>
      <c r="BH3752" s="16" t="s">
        <v>593</v>
      </c>
      <c r="BI3752" s="14">
        <v>0</v>
      </c>
      <c r="BJ3752" s="14">
        <v>0</v>
      </c>
      <c r="BK3752" s="14">
        <v>0</v>
      </c>
      <c r="BL3752" s="8">
        <v>0</v>
      </c>
      <c r="BM3752" s="16" t="s">
        <v>593</v>
      </c>
    </row>
    <row r="3753" spans="1:65" hidden="1">
      <c r="A3753" s="8">
        <v>3751</v>
      </c>
      <c r="B3753" s="1" t="s">
        <v>44</v>
      </c>
      <c r="C3753" s="1">
        <v>1525</v>
      </c>
      <c r="D3753" s="1" t="s">
        <v>569</v>
      </c>
      <c r="E3753" s="1">
        <v>360000091</v>
      </c>
      <c r="F3753" s="1" t="s">
        <v>570</v>
      </c>
      <c r="G3753" s="1" t="s">
        <v>570</v>
      </c>
      <c r="H3753" s="1">
        <v>0</v>
      </c>
      <c r="I3753" s="1" t="s">
        <v>209</v>
      </c>
      <c r="J3753" s="1" t="s">
        <v>49</v>
      </c>
      <c r="K3753" s="1">
        <v>17406001</v>
      </c>
      <c r="L3753" s="1" t="s">
        <v>50</v>
      </c>
      <c r="M3753" s="1" t="s">
        <v>51</v>
      </c>
      <c r="N3753" s="1" t="s">
        <v>64</v>
      </c>
      <c r="O3753" s="1" t="s">
        <v>65</v>
      </c>
      <c r="P3753" s="1" t="s">
        <v>66</v>
      </c>
      <c r="Q3753" s="1" t="s">
        <v>67</v>
      </c>
      <c r="R3753" s="1" t="s">
        <v>68</v>
      </c>
      <c r="S3753" s="1" t="s">
        <v>69</v>
      </c>
      <c r="T3753" s="2">
        <v>43463</v>
      </c>
      <c r="U3753" s="2">
        <v>44105</v>
      </c>
      <c r="V3753" s="1" t="s">
        <v>52</v>
      </c>
      <c r="W3753" s="3">
        <v>1</v>
      </c>
      <c r="X3753" s="1" t="s">
        <v>53</v>
      </c>
      <c r="Y3753" s="4">
        <v>5869932.4299999997</v>
      </c>
      <c r="Z3753" s="4">
        <v>-354138</v>
      </c>
      <c r="AA3753" s="4">
        <v>0</v>
      </c>
      <c r="AB3753" s="4">
        <v>0</v>
      </c>
      <c r="AC3753" s="4">
        <v>0</v>
      </c>
      <c r="AD3753" s="4">
        <v>5869932.4299999997</v>
      </c>
      <c r="AE3753" s="5">
        <v>913</v>
      </c>
      <c r="AF3753" s="1" t="s">
        <v>250</v>
      </c>
      <c r="AG3753" s="1" t="s">
        <v>251</v>
      </c>
      <c r="AH3753" s="1" t="s">
        <v>89</v>
      </c>
      <c r="AI3753" s="1" t="s">
        <v>57</v>
      </c>
      <c r="AJ3753" s="5">
        <v>10950</v>
      </c>
      <c r="AK3753" s="4">
        <v>-68933</v>
      </c>
      <c r="AL3753" s="4">
        <v>0</v>
      </c>
      <c r="AM3753" s="4">
        <v>0</v>
      </c>
      <c r="AN3753" s="4">
        <v>0</v>
      </c>
      <c r="AO3753" s="4">
        <v>-423071</v>
      </c>
      <c r="AP3753" s="4">
        <v>-423071</v>
      </c>
      <c r="AQ3753" s="4">
        <v>0</v>
      </c>
      <c r="AR3753" s="4">
        <v>5446861.4299999997</v>
      </c>
      <c r="AS3753" s="1" t="s">
        <v>52</v>
      </c>
      <c r="AT3753" s="9">
        <f t="shared" si="1618"/>
        <v>43463</v>
      </c>
      <c r="AU3753" s="9">
        <f t="shared" si="1619"/>
        <v>43435</v>
      </c>
      <c r="AV3753" s="9">
        <v>44798</v>
      </c>
      <c r="AW3753" s="11">
        <f t="shared" si="1620"/>
        <v>3.6575342465753424</v>
      </c>
      <c r="AX3753">
        <v>0</v>
      </c>
      <c r="AY3753" s="12">
        <v>0.05</v>
      </c>
      <c r="AZ3753" t="e">
        <f t="shared" si="1621"/>
        <v>#DIV/0!</v>
      </c>
      <c r="BA3753" s="13">
        <f t="shared" si="1622"/>
        <v>5869932.4299999997</v>
      </c>
      <c r="BB3753" s="16" t="s">
        <v>593</v>
      </c>
      <c r="BC3753" s="16" t="s">
        <v>593</v>
      </c>
      <c r="BD3753" s="16" t="s">
        <v>593</v>
      </c>
      <c r="BE3753" s="16" t="s">
        <v>593</v>
      </c>
      <c r="BF3753" s="16" t="s">
        <v>593</v>
      </c>
      <c r="BG3753" s="16" t="s">
        <v>593</v>
      </c>
      <c r="BH3753" s="16" t="s">
        <v>593</v>
      </c>
      <c r="BI3753" s="14">
        <v>0</v>
      </c>
      <c r="BJ3753" s="14">
        <v>0</v>
      </c>
      <c r="BK3753" s="14">
        <v>0</v>
      </c>
      <c r="BL3753" s="8">
        <v>0</v>
      </c>
      <c r="BM3753" s="16" t="s">
        <v>593</v>
      </c>
    </row>
    <row r="3754" spans="1:65" hidden="1">
      <c r="A3754" s="8">
        <v>3752</v>
      </c>
      <c r="B3754" s="1" t="s">
        <v>44</v>
      </c>
      <c r="C3754" s="1">
        <v>1525</v>
      </c>
      <c r="D3754" s="1" t="s">
        <v>569</v>
      </c>
      <c r="E3754" s="1">
        <v>360000092</v>
      </c>
      <c r="F3754" s="1" t="s">
        <v>570</v>
      </c>
      <c r="G3754" s="1" t="s">
        <v>570</v>
      </c>
      <c r="H3754" s="1">
        <v>0</v>
      </c>
      <c r="I3754" s="1" t="s">
        <v>210</v>
      </c>
      <c r="J3754" s="1" t="s">
        <v>49</v>
      </c>
      <c r="K3754" s="1">
        <v>17406001</v>
      </c>
      <c r="L3754" s="1" t="s">
        <v>50</v>
      </c>
      <c r="M3754" s="1" t="s">
        <v>51</v>
      </c>
      <c r="N3754" s="1" t="s">
        <v>64</v>
      </c>
      <c r="O3754" s="1" t="s">
        <v>65</v>
      </c>
      <c r="P3754" s="1" t="s">
        <v>66</v>
      </c>
      <c r="Q3754" s="1" t="s">
        <v>67</v>
      </c>
      <c r="R3754" s="1" t="s">
        <v>68</v>
      </c>
      <c r="S3754" s="1" t="s">
        <v>69</v>
      </c>
      <c r="T3754" s="2">
        <v>43463</v>
      </c>
      <c r="U3754" s="2">
        <v>44105</v>
      </c>
      <c r="V3754" s="1" t="s">
        <v>52</v>
      </c>
      <c r="W3754" s="3">
        <v>1</v>
      </c>
      <c r="X3754" s="1" t="s">
        <v>53</v>
      </c>
      <c r="Y3754" s="4">
        <v>5869932.4299999997</v>
      </c>
      <c r="Z3754" s="4">
        <v>-354138</v>
      </c>
      <c r="AA3754" s="4">
        <v>0</v>
      </c>
      <c r="AB3754" s="4">
        <v>0</v>
      </c>
      <c r="AC3754" s="4">
        <v>0</v>
      </c>
      <c r="AD3754" s="4">
        <v>5869932.4299999997</v>
      </c>
      <c r="AE3754" s="5">
        <v>913</v>
      </c>
      <c r="AF3754" s="1" t="s">
        <v>250</v>
      </c>
      <c r="AG3754" s="1" t="s">
        <v>251</v>
      </c>
      <c r="AH3754" s="1" t="s">
        <v>89</v>
      </c>
      <c r="AI3754" s="1" t="s">
        <v>57</v>
      </c>
      <c r="AJ3754" s="5">
        <v>10950</v>
      </c>
      <c r="AK3754" s="4">
        <v>-68933</v>
      </c>
      <c r="AL3754" s="4">
        <v>0</v>
      </c>
      <c r="AM3754" s="4">
        <v>0</v>
      </c>
      <c r="AN3754" s="4">
        <v>0</v>
      </c>
      <c r="AO3754" s="4">
        <v>-423071</v>
      </c>
      <c r="AP3754" s="4">
        <v>-423071</v>
      </c>
      <c r="AQ3754" s="4">
        <v>0</v>
      </c>
      <c r="AR3754" s="4">
        <v>5446861.4299999997</v>
      </c>
      <c r="AS3754" s="1" t="s">
        <v>52</v>
      </c>
      <c r="AT3754" s="9">
        <f t="shared" si="1618"/>
        <v>43463</v>
      </c>
      <c r="AU3754" s="9">
        <f t="shared" si="1619"/>
        <v>43435</v>
      </c>
      <c r="AV3754" s="9">
        <v>44798</v>
      </c>
      <c r="AW3754" s="11">
        <f t="shared" si="1620"/>
        <v>3.6575342465753424</v>
      </c>
      <c r="AX3754">
        <v>0</v>
      </c>
      <c r="AY3754" s="12">
        <v>0.05</v>
      </c>
      <c r="AZ3754" t="e">
        <f t="shared" si="1621"/>
        <v>#DIV/0!</v>
      </c>
      <c r="BA3754" s="13">
        <f t="shared" si="1622"/>
        <v>5869932.4299999997</v>
      </c>
      <c r="BB3754" s="16" t="s">
        <v>593</v>
      </c>
      <c r="BC3754" s="16" t="s">
        <v>593</v>
      </c>
      <c r="BD3754" s="16" t="s">
        <v>593</v>
      </c>
      <c r="BE3754" s="16" t="s">
        <v>593</v>
      </c>
      <c r="BF3754" s="16" t="s">
        <v>593</v>
      </c>
      <c r="BG3754" s="16" t="s">
        <v>593</v>
      </c>
      <c r="BH3754" s="16" t="s">
        <v>593</v>
      </c>
      <c r="BI3754" s="14">
        <v>0</v>
      </c>
      <c r="BJ3754" s="14">
        <v>0</v>
      </c>
      <c r="BK3754" s="14">
        <v>0</v>
      </c>
      <c r="BL3754" s="8">
        <v>0</v>
      </c>
      <c r="BM3754" s="16" t="s">
        <v>593</v>
      </c>
    </row>
    <row r="3755" spans="1:65" hidden="1">
      <c r="A3755" s="8">
        <v>3753</v>
      </c>
      <c r="B3755" s="1" t="s">
        <v>44</v>
      </c>
      <c r="C3755" s="1">
        <v>1525</v>
      </c>
      <c r="D3755" s="1" t="s">
        <v>569</v>
      </c>
      <c r="E3755" s="1">
        <v>360000093</v>
      </c>
      <c r="F3755" s="1" t="s">
        <v>570</v>
      </c>
      <c r="G3755" s="1" t="s">
        <v>570</v>
      </c>
      <c r="H3755" s="1">
        <v>0</v>
      </c>
      <c r="I3755" s="1" t="s">
        <v>211</v>
      </c>
      <c r="J3755" s="1" t="s">
        <v>49</v>
      </c>
      <c r="K3755" s="1">
        <v>17406001</v>
      </c>
      <c r="L3755" s="1" t="s">
        <v>50</v>
      </c>
      <c r="M3755" s="1" t="s">
        <v>51</v>
      </c>
      <c r="N3755" s="1" t="s">
        <v>64</v>
      </c>
      <c r="O3755" s="1" t="s">
        <v>65</v>
      </c>
      <c r="P3755" s="1" t="s">
        <v>66</v>
      </c>
      <c r="Q3755" s="1" t="s">
        <v>67</v>
      </c>
      <c r="R3755" s="1" t="s">
        <v>68</v>
      </c>
      <c r="S3755" s="1" t="s">
        <v>69</v>
      </c>
      <c r="T3755" s="2">
        <v>43463</v>
      </c>
      <c r="U3755" s="2">
        <v>44105</v>
      </c>
      <c r="V3755" s="1" t="s">
        <v>52</v>
      </c>
      <c r="W3755" s="3">
        <v>1</v>
      </c>
      <c r="X3755" s="1" t="s">
        <v>53</v>
      </c>
      <c r="Y3755" s="4">
        <v>5869932.4299999997</v>
      </c>
      <c r="Z3755" s="4">
        <v>-354138</v>
      </c>
      <c r="AA3755" s="4">
        <v>0</v>
      </c>
      <c r="AB3755" s="4">
        <v>0</v>
      </c>
      <c r="AC3755" s="4">
        <v>0</v>
      </c>
      <c r="AD3755" s="4">
        <v>5869932.4299999997</v>
      </c>
      <c r="AE3755" s="5">
        <v>913</v>
      </c>
      <c r="AF3755" s="1" t="s">
        <v>250</v>
      </c>
      <c r="AG3755" s="1" t="s">
        <v>251</v>
      </c>
      <c r="AH3755" s="1" t="s">
        <v>89</v>
      </c>
      <c r="AI3755" s="1" t="s">
        <v>57</v>
      </c>
      <c r="AJ3755" s="5">
        <v>10950</v>
      </c>
      <c r="AK3755" s="4">
        <v>-68933</v>
      </c>
      <c r="AL3755" s="4">
        <v>0</v>
      </c>
      <c r="AM3755" s="4">
        <v>0</v>
      </c>
      <c r="AN3755" s="4">
        <v>0</v>
      </c>
      <c r="AO3755" s="4">
        <v>-423071</v>
      </c>
      <c r="AP3755" s="4">
        <v>-423071</v>
      </c>
      <c r="AQ3755" s="4">
        <v>0</v>
      </c>
      <c r="AR3755" s="4">
        <v>5446861.4299999997</v>
      </c>
      <c r="AS3755" s="1" t="s">
        <v>52</v>
      </c>
      <c r="AT3755" s="9">
        <f t="shared" si="1618"/>
        <v>43463</v>
      </c>
      <c r="AU3755" s="9">
        <f t="shared" si="1619"/>
        <v>43435</v>
      </c>
      <c r="AV3755" s="9">
        <v>44798</v>
      </c>
      <c r="AW3755" s="11">
        <f t="shared" si="1620"/>
        <v>3.6575342465753424</v>
      </c>
      <c r="AX3755">
        <v>0</v>
      </c>
      <c r="AY3755" s="12">
        <v>0.05</v>
      </c>
      <c r="AZ3755" t="e">
        <f t="shared" si="1621"/>
        <v>#DIV/0!</v>
      </c>
      <c r="BA3755" s="13">
        <f t="shared" si="1622"/>
        <v>5869932.4299999997</v>
      </c>
      <c r="BB3755" s="16" t="s">
        <v>593</v>
      </c>
      <c r="BC3755" s="16" t="s">
        <v>593</v>
      </c>
      <c r="BD3755" s="16" t="s">
        <v>593</v>
      </c>
      <c r="BE3755" s="16" t="s">
        <v>593</v>
      </c>
      <c r="BF3755" s="16" t="s">
        <v>593</v>
      </c>
      <c r="BG3755" s="16" t="s">
        <v>593</v>
      </c>
      <c r="BH3755" s="16" t="s">
        <v>593</v>
      </c>
      <c r="BI3755" s="14">
        <v>0</v>
      </c>
      <c r="BJ3755" s="14">
        <v>0</v>
      </c>
      <c r="BK3755" s="14">
        <v>0</v>
      </c>
      <c r="BL3755" s="8">
        <v>0</v>
      </c>
      <c r="BM3755" s="16" t="s">
        <v>593</v>
      </c>
    </row>
    <row r="3756" spans="1:65" hidden="1">
      <c r="A3756" s="8">
        <v>3754</v>
      </c>
      <c r="B3756" s="1" t="s">
        <v>44</v>
      </c>
      <c r="C3756" s="1">
        <v>1525</v>
      </c>
      <c r="D3756" s="1" t="s">
        <v>569</v>
      </c>
      <c r="E3756" s="1">
        <v>360000094</v>
      </c>
      <c r="F3756" s="1" t="s">
        <v>570</v>
      </c>
      <c r="G3756" s="1" t="s">
        <v>570</v>
      </c>
      <c r="H3756" s="1">
        <v>0</v>
      </c>
      <c r="I3756" s="1" t="s">
        <v>212</v>
      </c>
      <c r="J3756" s="1" t="s">
        <v>49</v>
      </c>
      <c r="K3756" s="1">
        <v>17406001</v>
      </c>
      <c r="L3756" s="1" t="s">
        <v>50</v>
      </c>
      <c r="M3756" s="1" t="s">
        <v>51</v>
      </c>
      <c r="N3756" s="1" t="s">
        <v>64</v>
      </c>
      <c r="O3756" s="1" t="s">
        <v>65</v>
      </c>
      <c r="P3756" s="1" t="s">
        <v>66</v>
      </c>
      <c r="Q3756" s="1" t="s">
        <v>67</v>
      </c>
      <c r="R3756" s="1" t="s">
        <v>68</v>
      </c>
      <c r="S3756" s="1" t="s">
        <v>69</v>
      </c>
      <c r="T3756" s="2">
        <v>43463</v>
      </c>
      <c r="U3756" s="2">
        <v>44105</v>
      </c>
      <c r="V3756" s="1" t="s">
        <v>52</v>
      </c>
      <c r="W3756" s="3">
        <v>1</v>
      </c>
      <c r="X3756" s="1" t="s">
        <v>53</v>
      </c>
      <c r="Y3756" s="4">
        <v>5869932.4299999997</v>
      </c>
      <c r="Z3756" s="4">
        <v>-354138</v>
      </c>
      <c r="AA3756" s="4">
        <v>0</v>
      </c>
      <c r="AB3756" s="4">
        <v>0</v>
      </c>
      <c r="AC3756" s="4">
        <v>0</v>
      </c>
      <c r="AD3756" s="4">
        <v>5869932.4299999997</v>
      </c>
      <c r="AE3756" s="5">
        <v>913</v>
      </c>
      <c r="AF3756" s="1" t="s">
        <v>250</v>
      </c>
      <c r="AG3756" s="1" t="s">
        <v>251</v>
      </c>
      <c r="AH3756" s="1" t="s">
        <v>89</v>
      </c>
      <c r="AI3756" s="1" t="s">
        <v>57</v>
      </c>
      <c r="AJ3756" s="5">
        <v>10950</v>
      </c>
      <c r="AK3756" s="4">
        <v>-68933</v>
      </c>
      <c r="AL3756" s="4">
        <v>0</v>
      </c>
      <c r="AM3756" s="4">
        <v>0</v>
      </c>
      <c r="AN3756" s="4">
        <v>0</v>
      </c>
      <c r="AO3756" s="4">
        <v>-423071</v>
      </c>
      <c r="AP3756" s="4">
        <v>-423071</v>
      </c>
      <c r="AQ3756" s="4">
        <v>0</v>
      </c>
      <c r="AR3756" s="4">
        <v>5446861.4299999997</v>
      </c>
      <c r="AS3756" s="1" t="s">
        <v>52</v>
      </c>
      <c r="AT3756" s="9">
        <f t="shared" si="1618"/>
        <v>43463</v>
      </c>
      <c r="AU3756" s="9">
        <f t="shared" si="1619"/>
        <v>43435</v>
      </c>
      <c r="AV3756" s="9">
        <v>44798</v>
      </c>
      <c r="AW3756" s="11">
        <f t="shared" si="1620"/>
        <v>3.6575342465753424</v>
      </c>
      <c r="AX3756">
        <v>0</v>
      </c>
      <c r="AY3756" s="12">
        <v>0.05</v>
      </c>
      <c r="AZ3756" t="e">
        <f t="shared" si="1621"/>
        <v>#DIV/0!</v>
      </c>
      <c r="BA3756" s="13">
        <f t="shared" si="1622"/>
        <v>5869932.4299999997</v>
      </c>
      <c r="BB3756" s="16" t="s">
        <v>593</v>
      </c>
      <c r="BC3756" s="16" t="s">
        <v>593</v>
      </c>
      <c r="BD3756" s="16" t="s">
        <v>593</v>
      </c>
      <c r="BE3756" s="16" t="s">
        <v>593</v>
      </c>
      <c r="BF3756" s="16" t="s">
        <v>593</v>
      </c>
      <c r="BG3756" s="16" t="s">
        <v>593</v>
      </c>
      <c r="BH3756" s="16" t="s">
        <v>593</v>
      </c>
      <c r="BI3756" s="14">
        <v>0</v>
      </c>
      <c r="BJ3756" s="14">
        <v>0</v>
      </c>
      <c r="BK3756" s="14">
        <v>0</v>
      </c>
      <c r="BL3756" s="8">
        <v>0</v>
      </c>
      <c r="BM3756" s="16" t="s">
        <v>593</v>
      </c>
    </row>
    <row r="3757" spans="1:65" hidden="1">
      <c r="A3757" s="8">
        <v>3755</v>
      </c>
      <c r="B3757" s="1" t="s">
        <v>44</v>
      </c>
      <c r="C3757" s="1">
        <v>1525</v>
      </c>
      <c r="D3757" s="1" t="s">
        <v>569</v>
      </c>
      <c r="E3757" s="1">
        <v>360000095</v>
      </c>
      <c r="F3757" s="1" t="s">
        <v>570</v>
      </c>
      <c r="G3757" s="1" t="s">
        <v>570</v>
      </c>
      <c r="H3757" s="1">
        <v>0</v>
      </c>
      <c r="I3757" s="1" t="s">
        <v>213</v>
      </c>
      <c r="J3757" s="1" t="s">
        <v>49</v>
      </c>
      <c r="K3757" s="1">
        <v>17406001</v>
      </c>
      <c r="L3757" s="1" t="s">
        <v>50</v>
      </c>
      <c r="M3757" s="1" t="s">
        <v>51</v>
      </c>
      <c r="N3757" s="1" t="s">
        <v>64</v>
      </c>
      <c r="O3757" s="1" t="s">
        <v>65</v>
      </c>
      <c r="P3757" s="1" t="s">
        <v>66</v>
      </c>
      <c r="Q3757" s="1" t="s">
        <v>67</v>
      </c>
      <c r="R3757" s="1" t="s">
        <v>68</v>
      </c>
      <c r="S3757" s="1" t="s">
        <v>69</v>
      </c>
      <c r="T3757" s="2">
        <v>43463</v>
      </c>
      <c r="U3757" s="2">
        <v>44105</v>
      </c>
      <c r="V3757" s="1" t="s">
        <v>52</v>
      </c>
      <c r="W3757" s="3">
        <v>1</v>
      </c>
      <c r="X3757" s="1" t="s">
        <v>53</v>
      </c>
      <c r="Y3757" s="4">
        <v>5869932.4299999997</v>
      </c>
      <c r="Z3757" s="4">
        <v>-354138</v>
      </c>
      <c r="AA3757" s="4">
        <v>0</v>
      </c>
      <c r="AB3757" s="4">
        <v>0</v>
      </c>
      <c r="AC3757" s="4">
        <v>0</v>
      </c>
      <c r="AD3757" s="4">
        <v>5869932.4299999997</v>
      </c>
      <c r="AE3757" s="5">
        <v>913</v>
      </c>
      <c r="AF3757" s="1" t="s">
        <v>250</v>
      </c>
      <c r="AG3757" s="1" t="s">
        <v>251</v>
      </c>
      <c r="AH3757" s="1" t="s">
        <v>89</v>
      </c>
      <c r="AI3757" s="1" t="s">
        <v>57</v>
      </c>
      <c r="AJ3757" s="5">
        <v>10950</v>
      </c>
      <c r="AK3757" s="4">
        <v>-68933</v>
      </c>
      <c r="AL3757" s="4">
        <v>0</v>
      </c>
      <c r="AM3757" s="4">
        <v>0</v>
      </c>
      <c r="AN3757" s="4">
        <v>0</v>
      </c>
      <c r="AO3757" s="4">
        <v>-423071</v>
      </c>
      <c r="AP3757" s="4">
        <v>-423071</v>
      </c>
      <c r="AQ3757" s="4">
        <v>0</v>
      </c>
      <c r="AR3757" s="4">
        <v>5446861.4299999997</v>
      </c>
      <c r="AS3757" s="1" t="s">
        <v>52</v>
      </c>
      <c r="AT3757" s="9">
        <f t="shared" si="1618"/>
        <v>43463</v>
      </c>
      <c r="AU3757" s="9">
        <f t="shared" si="1619"/>
        <v>43435</v>
      </c>
      <c r="AV3757" s="9">
        <v>44798</v>
      </c>
      <c r="AW3757" s="11">
        <f t="shared" si="1620"/>
        <v>3.6575342465753424</v>
      </c>
      <c r="AX3757">
        <v>0</v>
      </c>
      <c r="AY3757" s="12">
        <v>0.05</v>
      </c>
      <c r="AZ3757" t="e">
        <f t="shared" si="1621"/>
        <v>#DIV/0!</v>
      </c>
      <c r="BA3757" s="13">
        <f t="shared" si="1622"/>
        <v>5869932.4299999997</v>
      </c>
      <c r="BB3757" s="16" t="s">
        <v>593</v>
      </c>
      <c r="BC3757" s="16" t="s">
        <v>593</v>
      </c>
      <c r="BD3757" s="16" t="s">
        <v>593</v>
      </c>
      <c r="BE3757" s="16" t="s">
        <v>593</v>
      </c>
      <c r="BF3757" s="16" t="s">
        <v>593</v>
      </c>
      <c r="BG3757" s="16" t="s">
        <v>593</v>
      </c>
      <c r="BH3757" s="16" t="s">
        <v>593</v>
      </c>
      <c r="BI3757" s="14">
        <v>0</v>
      </c>
      <c r="BJ3757" s="14">
        <v>0</v>
      </c>
      <c r="BK3757" s="14">
        <v>0</v>
      </c>
      <c r="BL3757" s="8">
        <v>0</v>
      </c>
      <c r="BM3757" s="16" t="s">
        <v>593</v>
      </c>
    </row>
    <row r="3758" spans="1:65" hidden="1">
      <c r="A3758" s="8">
        <v>3756</v>
      </c>
      <c r="B3758" s="1" t="s">
        <v>44</v>
      </c>
      <c r="C3758" s="1">
        <v>1525</v>
      </c>
      <c r="D3758" s="1" t="s">
        <v>569</v>
      </c>
      <c r="E3758" s="1">
        <v>360000096</v>
      </c>
      <c r="F3758" s="1" t="s">
        <v>570</v>
      </c>
      <c r="G3758" s="1" t="s">
        <v>570</v>
      </c>
      <c r="H3758" s="1">
        <v>0</v>
      </c>
      <c r="I3758" s="1" t="s">
        <v>214</v>
      </c>
      <c r="J3758" s="1" t="s">
        <v>49</v>
      </c>
      <c r="K3758" s="1">
        <v>17406001</v>
      </c>
      <c r="L3758" s="1" t="s">
        <v>50</v>
      </c>
      <c r="M3758" s="1" t="s">
        <v>51</v>
      </c>
      <c r="N3758" s="1" t="s">
        <v>64</v>
      </c>
      <c r="O3758" s="1" t="s">
        <v>65</v>
      </c>
      <c r="P3758" s="1" t="s">
        <v>66</v>
      </c>
      <c r="Q3758" s="1" t="s">
        <v>67</v>
      </c>
      <c r="R3758" s="1" t="s">
        <v>68</v>
      </c>
      <c r="S3758" s="1" t="s">
        <v>69</v>
      </c>
      <c r="T3758" s="2">
        <v>43463</v>
      </c>
      <c r="U3758" s="2">
        <v>44105</v>
      </c>
      <c r="V3758" s="1" t="s">
        <v>52</v>
      </c>
      <c r="W3758" s="3">
        <v>1</v>
      </c>
      <c r="X3758" s="1" t="s">
        <v>53</v>
      </c>
      <c r="Y3758" s="4">
        <v>5869932.4299999997</v>
      </c>
      <c r="Z3758" s="4">
        <v>-354138</v>
      </c>
      <c r="AA3758" s="4">
        <v>0</v>
      </c>
      <c r="AB3758" s="4">
        <v>0</v>
      </c>
      <c r="AC3758" s="4">
        <v>0</v>
      </c>
      <c r="AD3758" s="4">
        <v>5869932.4299999997</v>
      </c>
      <c r="AE3758" s="5">
        <v>913</v>
      </c>
      <c r="AF3758" s="1" t="s">
        <v>250</v>
      </c>
      <c r="AG3758" s="1" t="s">
        <v>251</v>
      </c>
      <c r="AH3758" s="1" t="s">
        <v>89</v>
      </c>
      <c r="AI3758" s="1" t="s">
        <v>57</v>
      </c>
      <c r="AJ3758" s="5">
        <v>10950</v>
      </c>
      <c r="AK3758" s="4">
        <v>-68933</v>
      </c>
      <c r="AL3758" s="4">
        <v>0</v>
      </c>
      <c r="AM3758" s="4">
        <v>0</v>
      </c>
      <c r="AN3758" s="4">
        <v>0</v>
      </c>
      <c r="AO3758" s="4">
        <v>-423071</v>
      </c>
      <c r="AP3758" s="4">
        <v>-423071</v>
      </c>
      <c r="AQ3758" s="4">
        <v>0</v>
      </c>
      <c r="AR3758" s="4">
        <v>5446861.4299999997</v>
      </c>
      <c r="AS3758" s="1" t="s">
        <v>52</v>
      </c>
      <c r="AT3758" s="9">
        <f t="shared" si="1618"/>
        <v>43463</v>
      </c>
      <c r="AU3758" s="9">
        <f t="shared" si="1619"/>
        <v>43435</v>
      </c>
      <c r="AV3758" s="9">
        <v>44798</v>
      </c>
      <c r="AW3758" s="11">
        <f t="shared" si="1620"/>
        <v>3.6575342465753424</v>
      </c>
      <c r="AX3758">
        <v>0</v>
      </c>
      <c r="AY3758" s="12">
        <v>0.05</v>
      </c>
      <c r="AZ3758" t="e">
        <f t="shared" si="1621"/>
        <v>#DIV/0!</v>
      </c>
      <c r="BA3758" s="13">
        <f t="shared" si="1622"/>
        <v>5869932.4299999997</v>
      </c>
      <c r="BB3758" s="16" t="s">
        <v>593</v>
      </c>
      <c r="BC3758" s="16" t="s">
        <v>593</v>
      </c>
      <c r="BD3758" s="16" t="s">
        <v>593</v>
      </c>
      <c r="BE3758" s="16" t="s">
        <v>593</v>
      </c>
      <c r="BF3758" s="16" t="s">
        <v>593</v>
      </c>
      <c r="BG3758" s="16" t="s">
        <v>593</v>
      </c>
      <c r="BH3758" s="16" t="s">
        <v>593</v>
      </c>
      <c r="BI3758" s="14">
        <v>0</v>
      </c>
      <c r="BJ3758" s="14">
        <v>0</v>
      </c>
      <c r="BK3758" s="14">
        <v>0</v>
      </c>
      <c r="BL3758" s="8">
        <v>0</v>
      </c>
      <c r="BM3758" s="16" t="s">
        <v>593</v>
      </c>
    </row>
    <row r="3759" spans="1:65" hidden="1">
      <c r="A3759" s="8">
        <v>3757</v>
      </c>
      <c r="B3759" s="1" t="s">
        <v>44</v>
      </c>
      <c r="C3759" s="1">
        <v>1525</v>
      </c>
      <c r="D3759" s="1" t="s">
        <v>569</v>
      </c>
      <c r="E3759" s="1">
        <v>360000097</v>
      </c>
      <c r="F3759" s="1" t="s">
        <v>570</v>
      </c>
      <c r="G3759" s="1" t="s">
        <v>570</v>
      </c>
      <c r="H3759" s="1">
        <v>0</v>
      </c>
      <c r="I3759" s="1" t="s">
        <v>215</v>
      </c>
      <c r="J3759" s="1" t="s">
        <v>49</v>
      </c>
      <c r="K3759" s="1">
        <v>17406001</v>
      </c>
      <c r="L3759" s="1" t="s">
        <v>50</v>
      </c>
      <c r="M3759" s="1" t="s">
        <v>51</v>
      </c>
      <c r="N3759" s="1" t="s">
        <v>64</v>
      </c>
      <c r="O3759" s="1" t="s">
        <v>65</v>
      </c>
      <c r="P3759" s="1" t="s">
        <v>66</v>
      </c>
      <c r="Q3759" s="1" t="s">
        <v>67</v>
      </c>
      <c r="R3759" s="1" t="s">
        <v>68</v>
      </c>
      <c r="S3759" s="1" t="s">
        <v>69</v>
      </c>
      <c r="T3759" s="2">
        <v>43463</v>
      </c>
      <c r="U3759" s="2">
        <v>44105</v>
      </c>
      <c r="V3759" s="1" t="s">
        <v>52</v>
      </c>
      <c r="W3759" s="3">
        <v>1</v>
      </c>
      <c r="X3759" s="1" t="s">
        <v>53</v>
      </c>
      <c r="Y3759" s="4">
        <v>5869932.4299999997</v>
      </c>
      <c r="Z3759" s="4">
        <v>-354138</v>
      </c>
      <c r="AA3759" s="4">
        <v>0</v>
      </c>
      <c r="AB3759" s="4">
        <v>0</v>
      </c>
      <c r="AC3759" s="4">
        <v>0</v>
      </c>
      <c r="AD3759" s="4">
        <v>5869932.4299999997</v>
      </c>
      <c r="AE3759" s="5">
        <v>913</v>
      </c>
      <c r="AF3759" s="1" t="s">
        <v>250</v>
      </c>
      <c r="AG3759" s="1" t="s">
        <v>251</v>
      </c>
      <c r="AH3759" s="1" t="s">
        <v>89</v>
      </c>
      <c r="AI3759" s="1" t="s">
        <v>57</v>
      </c>
      <c r="AJ3759" s="5">
        <v>10950</v>
      </c>
      <c r="AK3759" s="4">
        <v>-68933</v>
      </c>
      <c r="AL3759" s="4">
        <v>0</v>
      </c>
      <c r="AM3759" s="4">
        <v>0</v>
      </c>
      <c r="AN3759" s="4">
        <v>0</v>
      </c>
      <c r="AO3759" s="4">
        <v>-423071</v>
      </c>
      <c r="AP3759" s="4">
        <v>-423071</v>
      </c>
      <c r="AQ3759" s="4">
        <v>0</v>
      </c>
      <c r="AR3759" s="4">
        <v>5446861.4299999997</v>
      </c>
      <c r="AS3759" s="1" t="s">
        <v>52</v>
      </c>
      <c r="AT3759" s="9">
        <f t="shared" si="1618"/>
        <v>43463</v>
      </c>
      <c r="AU3759" s="9">
        <f t="shared" si="1619"/>
        <v>43435</v>
      </c>
      <c r="AV3759" s="9">
        <v>44798</v>
      </c>
      <c r="AW3759" s="11">
        <f t="shared" si="1620"/>
        <v>3.6575342465753424</v>
      </c>
      <c r="AX3759">
        <v>0</v>
      </c>
      <c r="AY3759" s="12">
        <v>0.05</v>
      </c>
      <c r="AZ3759" t="e">
        <f t="shared" si="1621"/>
        <v>#DIV/0!</v>
      </c>
      <c r="BA3759" s="13">
        <f t="shared" si="1622"/>
        <v>5869932.4299999997</v>
      </c>
      <c r="BB3759" s="16" t="s">
        <v>593</v>
      </c>
      <c r="BC3759" s="16" t="s">
        <v>593</v>
      </c>
      <c r="BD3759" s="16" t="s">
        <v>593</v>
      </c>
      <c r="BE3759" s="16" t="s">
        <v>593</v>
      </c>
      <c r="BF3759" s="16" t="s">
        <v>593</v>
      </c>
      <c r="BG3759" s="16" t="s">
        <v>593</v>
      </c>
      <c r="BH3759" s="16" t="s">
        <v>593</v>
      </c>
      <c r="BI3759" s="14">
        <v>0</v>
      </c>
      <c r="BJ3759" s="14">
        <v>0</v>
      </c>
      <c r="BK3759" s="14">
        <v>0</v>
      </c>
      <c r="BL3759" s="8">
        <v>0</v>
      </c>
      <c r="BM3759" s="16" t="s">
        <v>593</v>
      </c>
    </row>
    <row r="3760" spans="1:65" hidden="1">
      <c r="A3760" s="8">
        <v>3758</v>
      </c>
      <c r="B3760" s="1" t="s">
        <v>44</v>
      </c>
      <c r="C3760" s="1">
        <v>1525</v>
      </c>
      <c r="D3760" s="1" t="s">
        <v>569</v>
      </c>
      <c r="E3760" s="1">
        <v>360000098</v>
      </c>
      <c r="F3760" s="1" t="s">
        <v>570</v>
      </c>
      <c r="G3760" s="1" t="s">
        <v>570</v>
      </c>
      <c r="H3760" s="1">
        <v>0</v>
      </c>
      <c r="I3760" s="1" t="s">
        <v>216</v>
      </c>
      <c r="J3760" s="1" t="s">
        <v>49</v>
      </c>
      <c r="K3760" s="1">
        <v>17406001</v>
      </c>
      <c r="L3760" s="1" t="s">
        <v>50</v>
      </c>
      <c r="M3760" s="1" t="s">
        <v>51</v>
      </c>
      <c r="N3760" s="1" t="s">
        <v>64</v>
      </c>
      <c r="O3760" s="1" t="s">
        <v>65</v>
      </c>
      <c r="P3760" s="1" t="s">
        <v>66</v>
      </c>
      <c r="Q3760" s="1" t="s">
        <v>67</v>
      </c>
      <c r="R3760" s="1" t="s">
        <v>68</v>
      </c>
      <c r="S3760" s="1" t="s">
        <v>69</v>
      </c>
      <c r="T3760" s="2">
        <v>43463</v>
      </c>
      <c r="U3760" s="2">
        <v>44105</v>
      </c>
      <c r="V3760" s="1" t="s">
        <v>52</v>
      </c>
      <c r="W3760" s="3">
        <v>1</v>
      </c>
      <c r="X3760" s="1" t="s">
        <v>53</v>
      </c>
      <c r="Y3760" s="4">
        <v>5869932.4299999997</v>
      </c>
      <c r="Z3760" s="4">
        <v>-354138</v>
      </c>
      <c r="AA3760" s="4">
        <v>0</v>
      </c>
      <c r="AB3760" s="4">
        <v>0</v>
      </c>
      <c r="AC3760" s="4">
        <v>0</v>
      </c>
      <c r="AD3760" s="4">
        <v>5869932.4299999997</v>
      </c>
      <c r="AE3760" s="5">
        <v>913</v>
      </c>
      <c r="AF3760" s="1" t="s">
        <v>250</v>
      </c>
      <c r="AG3760" s="1" t="s">
        <v>251</v>
      </c>
      <c r="AH3760" s="1" t="s">
        <v>89</v>
      </c>
      <c r="AI3760" s="1" t="s">
        <v>57</v>
      </c>
      <c r="AJ3760" s="5">
        <v>10950</v>
      </c>
      <c r="AK3760" s="4">
        <v>-68933</v>
      </c>
      <c r="AL3760" s="4">
        <v>0</v>
      </c>
      <c r="AM3760" s="4">
        <v>0</v>
      </c>
      <c r="AN3760" s="4">
        <v>0</v>
      </c>
      <c r="AO3760" s="4">
        <v>-423071</v>
      </c>
      <c r="AP3760" s="4">
        <v>-423071</v>
      </c>
      <c r="AQ3760" s="4">
        <v>0</v>
      </c>
      <c r="AR3760" s="4">
        <v>5446861.4299999997</v>
      </c>
      <c r="AS3760" s="1" t="s">
        <v>52</v>
      </c>
      <c r="AT3760" s="9">
        <f t="shared" si="1618"/>
        <v>43463</v>
      </c>
      <c r="AU3760" s="9">
        <f t="shared" si="1619"/>
        <v>43435</v>
      </c>
      <c r="AV3760" s="9">
        <v>44798</v>
      </c>
      <c r="AW3760" s="11">
        <f t="shared" si="1620"/>
        <v>3.6575342465753424</v>
      </c>
      <c r="AX3760">
        <v>0</v>
      </c>
      <c r="AY3760" s="12">
        <v>0.05</v>
      </c>
      <c r="AZ3760" t="e">
        <f t="shared" si="1621"/>
        <v>#DIV/0!</v>
      </c>
      <c r="BA3760" s="13">
        <f t="shared" si="1622"/>
        <v>5869932.4299999997</v>
      </c>
      <c r="BB3760" s="16" t="s">
        <v>593</v>
      </c>
      <c r="BC3760" s="16" t="s">
        <v>593</v>
      </c>
      <c r="BD3760" s="16" t="s">
        <v>593</v>
      </c>
      <c r="BE3760" s="16" t="s">
        <v>593</v>
      </c>
      <c r="BF3760" s="16" t="s">
        <v>593</v>
      </c>
      <c r="BG3760" s="16" t="s">
        <v>593</v>
      </c>
      <c r="BH3760" s="16" t="s">
        <v>593</v>
      </c>
      <c r="BI3760" s="14">
        <v>0</v>
      </c>
      <c r="BJ3760" s="14">
        <v>0</v>
      </c>
      <c r="BK3760" s="14">
        <v>0</v>
      </c>
      <c r="BL3760" s="8">
        <v>0</v>
      </c>
      <c r="BM3760" s="16" t="s">
        <v>593</v>
      </c>
    </row>
    <row r="3761" spans="1:65" hidden="1">
      <c r="A3761" s="8">
        <v>3759</v>
      </c>
      <c r="B3761" s="1" t="s">
        <v>44</v>
      </c>
      <c r="C3761" s="1">
        <v>1525</v>
      </c>
      <c r="D3761" s="1" t="s">
        <v>569</v>
      </c>
      <c r="E3761" s="1">
        <v>360000099</v>
      </c>
      <c r="F3761" s="1" t="s">
        <v>570</v>
      </c>
      <c r="G3761" s="1" t="s">
        <v>570</v>
      </c>
      <c r="H3761" s="1">
        <v>0</v>
      </c>
      <c r="I3761" s="1" t="s">
        <v>217</v>
      </c>
      <c r="J3761" s="1" t="s">
        <v>49</v>
      </c>
      <c r="K3761" s="1">
        <v>17406001</v>
      </c>
      <c r="L3761" s="1" t="s">
        <v>50</v>
      </c>
      <c r="M3761" s="1" t="s">
        <v>51</v>
      </c>
      <c r="N3761" s="1" t="s">
        <v>64</v>
      </c>
      <c r="O3761" s="1" t="s">
        <v>65</v>
      </c>
      <c r="P3761" s="1" t="s">
        <v>66</v>
      </c>
      <c r="Q3761" s="1" t="s">
        <v>67</v>
      </c>
      <c r="R3761" s="1" t="s">
        <v>68</v>
      </c>
      <c r="S3761" s="1" t="s">
        <v>69</v>
      </c>
      <c r="T3761" s="2">
        <v>43463</v>
      </c>
      <c r="U3761" s="2">
        <v>44105</v>
      </c>
      <c r="V3761" s="1" t="s">
        <v>52</v>
      </c>
      <c r="W3761" s="3">
        <v>1</v>
      </c>
      <c r="X3761" s="1" t="s">
        <v>53</v>
      </c>
      <c r="Y3761" s="4">
        <v>5869932.4299999997</v>
      </c>
      <c r="Z3761" s="4">
        <v>-354138</v>
      </c>
      <c r="AA3761" s="4">
        <v>0</v>
      </c>
      <c r="AB3761" s="4">
        <v>0</v>
      </c>
      <c r="AC3761" s="4">
        <v>0</v>
      </c>
      <c r="AD3761" s="4">
        <v>5869932.4299999997</v>
      </c>
      <c r="AE3761" s="5">
        <v>913</v>
      </c>
      <c r="AF3761" s="1" t="s">
        <v>250</v>
      </c>
      <c r="AG3761" s="1" t="s">
        <v>251</v>
      </c>
      <c r="AH3761" s="1" t="s">
        <v>89</v>
      </c>
      <c r="AI3761" s="1" t="s">
        <v>57</v>
      </c>
      <c r="AJ3761" s="5">
        <v>10950</v>
      </c>
      <c r="AK3761" s="4">
        <v>-68933</v>
      </c>
      <c r="AL3761" s="4">
        <v>0</v>
      </c>
      <c r="AM3761" s="4">
        <v>0</v>
      </c>
      <c r="AN3761" s="4">
        <v>0</v>
      </c>
      <c r="AO3761" s="4">
        <v>-423071</v>
      </c>
      <c r="AP3761" s="4">
        <v>-423071</v>
      </c>
      <c r="AQ3761" s="4">
        <v>0</v>
      </c>
      <c r="AR3761" s="4">
        <v>5446861.4299999997</v>
      </c>
      <c r="AS3761" s="1" t="s">
        <v>52</v>
      </c>
      <c r="AT3761" s="9">
        <f t="shared" si="1618"/>
        <v>43463</v>
      </c>
      <c r="AU3761" s="9">
        <f t="shared" si="1619"/>
        <v>43435</v>
      </c>
      <c r="AV3761" s="9">
        <v>44798</v>
      </c>
      <c r="AW3761" s="11">
        <f t="shared" si="1620"/>
        <v>3.6575342465753424</v>
      </c>
      <c r="AX3761">
        <v>0</v>
      </c>
      <c r="AY3761" s="12">
        <v>0.05</v>
      </c>
      <c r="AZ3761" t="e">
        <f t="shared" si="1621"/>
        <v>#DIV/0!</v>
      </c>
      <c r="BA3761" s="13">
        <f t="shared" si="1622"/>
        <v>5869932.4299999997</v>
      </c>
      <c r="BB3761" s="16" t="s">
        <v>593</v>
      </c>
      <c r="BC3761" s="16" t="s">
        <v>593</v>
      </c>
      <c r="BD3761" s="16" t="s">
        <v>593</v>
      </c>
      <c r="BE3761" s="16" t="s">
        <v>593</v>
      </c>
      <c r="BF3761" s="16" t="s">
        <v>593</v>
      </c>
      <c r="BG3761" s="16" t="s">
        <v>593</v>
      </c>
      <c r="BH3761" s="16" t="s">
        <v>593</v>
      </c>
      <c r="BI3761" s="14">
        <v>0</v>
      </c>
      <c r="BJ3761" s="14">
        <v>0</v>
      </c>
      <c r="BK3761" s="14">
        <v>0</v>
      </c>
      <c r="BL3761" s="8">
        <v>0</v>
      </c>
      <c r="BM3761" s="16" t="s">
        <v>593</v>
      </c>
    </row>
    <row r="3762" spans="1:65" hidden="1">
      <c r="A3762" s="8">
        <v>3760</v>
      </c>
      <c r="B3762" s="1" t="s">
        <v>44</v>
      </c>
      <c r="C3762" s="1">
        <v>1525</v>
      </c>
      <c r="D3762" s="1" t="s">
        <v>569</v>
      </c>
      <c r="E3762" s="1">
        <v>360000100</v>
      </c>
      <c r="F3762" s="1" t="s">
        <v>570</v>
      </c>
      <c r="G3762" s="1" t="s">
        <v>570</v>
      </c>
      <c r="H3762" s="1">
        <v>0</v>
      </c>
      <c r="I3762" s="1" t="s">
        <v>218</v>
      </c>
      <c r="J3762" s="1" t="s">
        <v>49</v>
      </c>
      <c r="K3762" s="1">
        <v>17406001</v>
      </c>
      <c r="L3762" s="1" t="s">
        <v>50</v>
      </c>
      <c r="M3762" s="1" t="s">
        <v>51</v>
      </c>
      <c r="N3762" s="1" t="s">
        <v>64</v>
      </c>
      <c r="O3762" s="1" t="s">
        <v>65</v>
      </c>
      <c r="P3762" s="1" t="s">
        <v>66</v>
      </c>
      <c r="Q3762" s="1" t="s">
        <v>67</v>
      </c>
      <c r="R3762" s="1" t="s">
        <v>68</v>
      </c>
      <c r="S3762" s="1" t="s">
        <v>69</v>
      </c>
      <c r="T3762" s="2">
        <v>43463</v>
      </c>
      <c r="U3762" s="2">
        <v>44105</v>
      </c>
      <c r="V3762" s="1" t="s">
        <v>52</v>
      </c>
      <c r="W3762" s="3">
        <v>1</v>
      </c>
      <c r="X3762" s="1" t="s">
        <v>53</v>
      </c>
      <c r="Y3762" s="4">
        <v>5869932.4299999997</v>
      </c>
      <c r="Z3762" s="4">
        <v>-354138</v>
      </c>
      <c r="AA3762" s="4">
        <v>0</v>
      </c>
      <c r="AB3762" s="4">
        <v>0</v>
      </c>
      <c r="AC3762" s="4">
        <v>0</v>
      </c>
      <c r="AD3762" s="4">
        <v>5869932.4299999997</v>
      </c>
      <c r="AE3762" s="5">
        <v>913</v>
      </c>
      <c r="AF3762" s="1" t="s">
        <v>250</v>
      </c>
      <c r="AG3762" s="1" t="s">
        <v>251</v>
      </c>
      <c r="AH3762" s="1" t="s">
        <v>89</v>
      </c>
      <c r="AI3762" s="1" t="s">
        <v>57</v>
      </c>
      <c r="AJ3762" s="5">
        <v>10950</v>
      </c>
      <c r="AK3762" s="4">
        <v>-68933</v>
      </c>
      <c r="AL3762" s="4">
        <v>0</v>
      </c>
      <c r="AM3762" s="4">
        <v>0</v>
      </c>
      <c r="AN3762" s="4">
        <v>0</v>
      </c>
      <c r="AO3762" s="4">
        <v>-423071</v>
      </c>
      <c r="AP3762" s="4">
        <v>-423071</v>
      </c>
      <c r="AQ3762" s="4">
        <v>0</v>
      </c>
      <c r="AR3762" s="4">
        <v>5446861.4299999997</v>
      </c>
      <c r="AS3762" s="1" t="s">
        <v>52</v>
      </c>
      <c r="AT3762" s="9">
        <f t="shared" si="1618"/>
        <v>43463</v>
      </c>
      <c r="AU3762" s="9">
        <f t="shared" si="1619"/>
        <v>43435</v>
      </c>
      <c r="AV3762" s="9">
        <v>44798</v>
      </c>
      <c r="AW3762" s="11">
        <f t="shared" si="1620"/>
        <v>3.6575342465753424</v>
      </c>
      <c r="AX3762">
        <v>0</v>
      </c>
      <c r="AY3762" s="12">
        <v>0.05</v>
      </c>
      <c r="AZ3762" t="e">
        <f t="shared" si="1621"/>
        <v>#DIV/0!</v>
      </c>
      <c r="BA3762" s="13">
        <f t="shared" si="1622"/>
        <v>5869932.4299999997</v>
      </c>
      <c r="BB3762" s="16" t="s">
        <v>593</v>
      </c>
      <c r="BC3762" s="16" t="s">
        <v>593</v>
      </c>
      <c r="BD3762" s="16" t="s">
        <v>593</v>
      </c>
      <c r="BE3762" s="16" t="s">
        <v>593</v>
      </c>
      <c r="BF3762" s="16" t="s">
        <v>593</v>
      </c>
      <c r="BG3762" s="16" t="s">
        <v>593</v>
      </c>
      <c r="BH3762" s="16" t="s">
        <v>593</v>
      </c>
      <c r="BI3762" s="14">
        <v>0</v>
      </c>
      <c r="BJ3762" s="14">
        <v>0</v>
      </c>
      <c r="BK3762" s="14">
        <v>0</v>
      </c>
      <c r="BL3762" s="8">
        <v>0</v>
      </c>
      <c r="BM3762" s="16" t="s">
        <v>593</v>
      </c>
    </row>
    <row r="3763" spans="1:65" hidden="1">
      <c r="A3763" s="8">
        <v>3761</v>
      </c>
      <c r="B3763" s="1" t="s">
        <v>44</v>
      </c>
      <c r="C3763" s="1">
        <v>1525</v>
      </c>
      <c r="D3763" s="1" t="s">
        <v>569</v>
      </c>
      <c r="E3763" s="1">
        <v>360000101</v>
      </c>
      <c r="F3763" s="1" t="s">
        <v>570</v>
      </c>
      <c r="G3763" s="1" t="s">
        <v>570</v>
      </c>
      <c r="H3763" s="1">
        <v>0</v>
      </c>
      <c r="I3763" s="1" t="s">
        <v>219</v>
      </c>
      <c r="J3763" s="1" t="s">
        <v>49</v>
      </c>
      <c r="K3763" s="1">
        <v>17406001</v>
      </c>
      <c r="L3763" s="1" t="s">
        <v>50</v>
      </c>
      <c r="M3763" s="1" t="s">
        <v>51</v>
      </c>
      <c r="N3763" s="1" t="s">
        <v>64</v>
      </c>
      <c r="O3763" s="1" t="s">
        <v>65</v>
      </c>
      <c r="P3763" s="1" t="s">
        <v>66</v>
      </c>
      <c r="Q3763" s="1" t="s">
        <v>67</v>
      </c>
      <c r="R3763" s="1" t="s">
        <v>68</v>
      </c>
      <c r="S3763" s="1" t="s">
        <v>69</v>
      </c>
      <c r="T3763" s="2">
        <v>43463</v>
      </c>
      <c r="U3763" s="2">
        <v>44105</v>
      </c>
      <c r="V3763" s="1" t="s">
        <v>52</v>
      </c>
      <c r="W3763" s="3">
        <v>1</v>
      </c>
      <c r="X3763" s="1" t="s">
        <v>53</v>
      </c>
      <c r="Y3763" s="4">
        <v>5869932.4299999997</v>
      </c>
      <c r="Z3763" s="4">
        <v>-354138</v>
      </c>
      <c r="AA3763" s="4">
        <v>0</v>
      </c>
      <c r="AB3763" s="4">
        <v>0</v>
      </c>
      <c r="AC3763" s="4">
        <v>0</v>
      </c>
      <c r="AD3763" s="4">
        <v>5869932.4299999997</v>
      </c>
      <c r="AE3763" s="5">
        <v>913</v>
      </c>
      <c r="AF3763" s="1" t="s">
        <v>250</v>
      </c>
      <c r="AG3763" s="1" t="s">
        <v>251</v>
      </c>
      <c r="AH3763" s="1" t="s">
        <v>89</v>
      </c>
      <c r="AI3763" s="1" t="s">
        <v>57</v>
      </c>
      <c r="AJ3763" s="5">
        <v>10950</v>
      </c>
      <c r="AK3763" s="4">
        <v>-68933</v>
      </c>
      <c r="AL3763" s="4">
        <v>0</v>
      </c>
      <c r="AM3763" s="4">
        <v>0</v>
      </c>
      <c r="AN3763" s="4">
        <v>0</v>
      </c>
      <c r="AO3763" s="4">
        <v>-423071</v>
      </c>
      <c r="AP3763" s="4">
        <v>-423071</v>
      </c>
      <c r="AQ3763" s="4">
        <v>0</v>
      </c>
      <c r="AR3763" s="4">
        <v>5446861.4299999997</v>
      </c>
      <c r="AS3763" s="1" t="s">
        <v>52</v>
      </c>
      <c r="AT3763" s="9">
        <f t="shared" si="1618"/>
        <v>43463</v>
      </c>
      <c r="AU3763" s="9">
        <f t="shared" si="1619"/>
        <v>43435</v>
      </c>
      <c r="AV3763" s="9">
        <v>44798</v>
      </c>
      <c r="AW3763" s="11">
        <f t="shared" si="1620"/>
        <v>3.6575342465753424</v>
      </c>
      <c r="AX3763">
        <v>0</v>
      </c>
      <c r="AY3763" s="12">
        <v>0.05</v>
      </c>
      <c r="AZ3763" t="e">
        <f t="shared" si="1621"/>
        <v>#DIV/0!</v>
      </c>
      <c r="BA3763" s="13">
        <f t="shared" si="1622"/>
        <v>5869932.4299999997</v>
      </c>
      <c r="BB3763" s="16" t="s">
        <v>593</v>
      </c>
      <c r="BC3763" s="16" t="s">
        <v>593</v>
      </c>
      <c r="BD3763" s="16" t="s">
        <v>593</v>
      </c>
      <c r="BE3763" s="16" t="s">
        <v>593</v>
      </c>
      <c r="BF3763" s="16" t="s">
        <v>593</v>
      </c>
      <c r="BG3763" s="16" t="s">
        <v>593</v>
      </c>
      <c r="BH3763" s="16" t="s">
        <v>593</v>
      </c>
      <c r="BI3763" s="14">
        <v>0</v>
      </c>
      <c r="BJ3763" s="14">
        <v>0</v>
      </c>
      <c r="BK3763" s="14">
        <v>0</v>
      </c>
      <c r="BL3763" s="8">
        <v>0</v>
      </c>
      <c r="BM3763" s="16" t="s">
        <v>593</v>
      </c>
    </row>
    <row r="3764" spans="1:65" hidden="1">
      <c r="A3764" s="8">
        <v>3762</v>
      </c>
      <c r="B3764" s="1" t="s">
        <v>44</v>
      </c>
      <c r="C3764" s="1">
        <v>1525</v>
      </c>
      <c r="D3764" s="1" t="s">
        <v>569</v>
      </c>
      <c r="E3764" s="1">
        <v>360000102</v>
      </c>
      <c r="F3764" s="1" t="s">
        <v>570</v>
      </c>
      <c r="G3764" s="1" t="s">
        <v>570</v>
      </c>
      <c r="H3764" s="1">
        <v>0</v>
      </c>
      <c r="I3764" s="1" t="s">
        <v>220</v>
      </c>
      <c r="J3764" s="1" t="s">
        <v>49</v>
      </c>
      <c r="K3764" s="1">
        <v>17406001</v>
      </c>
      <c r="L3764" s="1" t="s">
        <v>50</v>
      </c>
      <c r="M3764" s="1" t="s">
        <v>51</v>
      </c>
      <c r="N3764" s="1" t="s">
        <v>64</v>
      </c>
      <c r="O3764" s="1" t="s">
        <v>65</v>
      </c>
      <c r="P3764" s="1" t="s">
        <v>66</v>
      </c>
      <c r="Q3764" s="1" t="s">
        <v>67</v>
      </c>
      <c r="R3764" s="1" t="s">
        <v>68</v>
      </c>
      <c r="S3764" s="1" t="s">
        <v>69</v>
      </c>
      <c r="T3764" s="2">
        <v>43463</v>
      </c>
      <c r="U3764" s="2">
        <v>44105</v>
      </c>
      <c r="V3764" s="1" t="s">
        <v>52</v>
      </c>
      <c r="W3764" s="3">
        <v>1</v>
      </c>
      <c r="X3764" s="1" t="s">
        <v>53</v>
      </c>
      <c r="Y3764" s="4">
        <v>5869932.4299999997</v>
      </c>
      <c r="Z3764" s="4">
        <v>-354138</v>
      </c>
      <c r="AA3764" s="4">
        <v>0</v>
      </c>
      <c r="AB3764" s="4">
        <v>0</v>
      </c>
      <c r="AC3764" s="4">
        <v>0</v>
      </c>
      <c r="AD3764" s="4">
        <v>5869932.4299999997</v>
      </c>
      <c r="AE3764" s="5">
        <v>913</v>
      </c>
      <c r="AF3764" s="1" t="s">
        <v>250</v>
      </c>
      <c r="AG3764" s="1" t="s">
        <v>251</v>
      </c>
      <c r="AH3764" s="1" t="s">
        <v>89</v>
      </c>
      <c r="AI3764" s="1" t="s">
        <v>57</v>
      </c>
      <c r="AJ3764" s="5">
        <v>10950</v>
      </c>
      <c r="AK3764" s="4">
        <v>-68933</v>
      </c>
      <c r="AL3764" s="4">
        <v>0</v>
      </c>
      <c r="AM3764" s="4">
        <v>0</v>
      </c>
      <c r="AN3764" s="4">
        <v>0</v>
      </c>
      <c r="AO3764" s="4">
        <v>-423071</v>
      </c>
      <c r="AP3764" s="4">
        <v>-423071</v>
      </c>
      <c r="AQ3764" s="4">
        <v>0</v>
      </c>
      <c r="AR3764" s="4">
        <v>5446861.4299999997</v>
      </c>
      <c r="AS3764" s="1" t="s">
        <v>52</v>
      </c>
      <c r="AT3764" s="9">
        <f t="shared" si="1618"/>
        <v>43463</v>
      </c>
      <c r="AU3764" s="9">
        <f t="shared" si="1619"/>
        <v>43435</v>
      </c>
      <c r="AV3764" s="9">
        <v>44798</v>
      </c>
      <c r="AW3764" s="11">
        <f t="shared" si="1620"/>
        <v>3.6575342465753424</v>
      </c>
      <c r="AX3764">
        <v>0</v>
      </c>
      <c r="AY3764" s="12">
        <v>0.05</v>
      </c>
      <c r="AZ3764" t="e">
        <f t="shared" si="1621"/>
        <v>#DIV/0!</v>
      </c>
      <c r="BA3764" s="13">
        <f t="shared" si="1622"/>
        <v>5869932.4299999997</v>
      </c>
      <c r="BB3764" s="16" t="s">
        <v>593</v>
      </c>
      <c r="BC3764" s="16" t="s">
        <v>593</v>
      </c>
      <c r="BD3764" s="16" t="s">
        <v>593</v>
      </c>
      <c r="BE3764" s="16" t="s">
        <v>593</v>
      </c>
      <c r="BF3764" s="16" t="s">
        <v>593</v>
      </c>
      <c r="BG3764" s="16" t="s">
        <v>593</v>
      </c>
      <c r="BH3764" s="16" t="s">
        <v>593</v>
      </c>
      <c r="BI3764" s="14">
        <v>0</v>
      </c>
      <c r="BJ3764" s="14">
        <v>0</v>
      </c>
      <c r="BK3764" s="14">
        <v>0</v>
      </c>
      <c r="BL3764" s="8">
        <v>0</v>
      </c>
      <c r="BM3764" s="16" t="s">
        <v>593</v>
      </c>
    </row>
    <row r="3765" spans="1:65" hidden="1">
      <c r="A3765" s="8">
        <v>3763</v>
      </c>
      <c r="B3765" s="1" t="s">
        <v>44</v>
      </c>
      <c r="C3765" s="1">
        <v>1525</v>
      </c>
      <c r="D3765" s="1" t="s">
        <v>569</v>
      </c>
      <c r="E3765" s="1">
        <v>360000103</v>
      </c>
      <c r="F3765" s="1" t="s">
        <v>570</v>
      </c>
      <c r="G3765" s="1" t="s">
        <v>570</v>
      </c>
      <c r="H3765" s="1">
        <v>0</v>
      </c>
      <c r="I3765" s="1" t="s">
        <v>221</v>
      </c>
      <c r="J3765" s="1" t="s">
        <v>49</v>
      </c>
      <c r="K3765" s="1">
        <v>17406001</v>
      </c>
      <c r="L3765" s="1" t="s">
        <v>50</v>
      </c>
      <c r="M3765" s="1" t="s">
        <v>51</v>
      </c>
      <c r="N3765" s="1" t="s">
        <v>64</v>
      </c>
      <c r="O3765" s="1" t="s">
        <v>65</v>
      </c>
      <c r="P3765" s="1" t="s">
        <v>66</v>
      </c>
      <c r="Q3765" s="1" t="s">
        <v>67</v>
      </c>
      <c r="R3765" s="1" t="s">
        <v>68</v>
      </c>
      <c r="S3765" s="1" t="s">
        <v>69</v>
      </c>
      <c r="T3765" s="2">
        <v>43463</v>
      </c>
      <c r="U3765" s="2">
        <v>44105</v>
      </c>
      <c r="V3765" s="1" t="s">
        <v>52</v>
      </c>
      <c r="W3765" s="3">
        <v>1</v>
      </c>
      <c r="X3765" s="1" t="s">
        <v>53</v>
      </c>
      <c r="Y3765" s="4">
        <v>5869932.4299999997</v>
      </c>
      <c r="Z3765" s="4">
        <v>-354138</v>
      </c>
      <c r="AA3765" s="4">
        <v>0</v>
      </c>
      <c r="AB3765" s="4">
        <v>0</v>
      </c>
      <c r="AC3765" s="4">
        <v>0</v>
      </c>
      <c r="AD3765" s="4">
        <v>5869932.4299999997</v>
      </c>
      <c r="AE3765" s="5">
        <v>913</v>
      </c>
      <c r="AF3765" s="1" t="s">
        <v>250</v>
      </c>
      <c r="AG3765" s="1" t="s">
        <v>251</v>
      </c>
      <c r="AH3765" s="1" t="s">
        <v>89</v>
      </c>
      <c r="AI3765" s="1" t="s">
        <v>57</v>
      </c>
      <c r="AJ3765" s="5">
        <v>10950</v>
      </c>
      <c r="AK3765" s="4">
        <v>-68933</v>
      </c>
      <c r="AL3765" s="4">
        <v>0</v>
      </c>
      <c r="AM3765" s="4">
        <v>0</v>
      </c>
      <c r="AN3765" s="4">
        <v>0</v>
      </c>
      <c r="AO3765" s="4">
        <v>-423071</v>
      </c>
      <c r="AP3765" s="4">
        <v>-423071</v>
      </c>
      <c r="AQ3765" s="4">
        <v>0</v>
      </c>
      <c r="AR3765" s="4">
        <v>5446861.4299999997</v>
      </c>
      <c r="AS3765" s="1" t="s">
        <v>52</v>
      </c>
      <c r="AT3765" s="9">
        <f t="shared" si="1618"/>
        <v>43463</v>
      </c>
      <c r="AU3765" s="9">
        <f t="shared" si="1619"/>
        <v>43435</v>
      </c>
      <c r="AV3765" s="9">
        <v>44798</v>
      </c>
      <c r="AW3765" s="11">
        <f t="shared" si="1620"/>
        <v>3.6575342465753424</v>
      </c>
      <c r="AX3765">
        <v>0</v>
      </c>
      <c r="AY3765" s="12">
        <v>0.05</v>
      </c>
      <c r="AZ3765" t="e">
        <f t="shared" si="1621"/>
        <v>#DIV/0!</v>
      </c>
      <c r="BA3765" s="13">
        <f t="shared" si="1622"/>
        <v>5869932.4299999997</v>
      </c>
      <c r="BB3765" s="16" t="s">
        <v>593</v>
      </c>
      <c r="BC3765" s="16" t="s">
        <v>593</v>
      </c>
      <c r="BD3765" s="16" t="s">
        <v>593</v>
      </c>
      <c r="BE3765" s="16" t="s">
        <v>593</v>
      </c>
      <c r="BF3765" s="16" t="s">
        <v>593</v>
      </c>
      <c r="BG3765" s="16" t="s">
        <v>593</v>
      </c>
      <c r="BH3765" s="16" t="s">
        <v>593</v>
      </c>
      <c r="BI3765" s="14">
        <v>0</v>
      </c>
      <c r="BJ3765" s="14">
        <v>0</v>
      </c>
      <c r="BK3765" s="14">
        <v>0</v>
      </c>
      <c r="BL3765" s="8">
        <v>0</v>
      </c>
      <c r="BM3765" s="16" t="s">
        <v>593</v>
      </c>
    </row>
    <row r="3766" spans="1:65" hidden="1">
      <c r="A3766" s="8">
        <v>3764</v>
      </c>
      <c r="B3766" s="1" t="s">
        <v>44</v>
      </c>
      <c r="C3766" s="1">
        <v>1525</v>
      </c>
      <c r="D3766" s="1" t="s">
        <v>569</v>
      </c>
      <c r="E3766" s="1">
        <v>360000104</v>
      </c>
      <c r="F3766" s="1" t="s">
        <v>570</v>
      </c>
      <c r="G3766" s="1" t="s">
        <v>570</v>
      </c>
      <c r="H3766" s="1">
        <v>0</v>
      </c>
      <c r="I3766" s="1" t="s">
        <v>222</v>
      </c>
      <c r="J3766" s="1" t="s">
        <v>49</v>
      </c>
      <c r="K3766" s="1">
        <v>17406001</v>
      </c>
      <c r="L3766" s="1" t="s">
        <v>50</v>
      </c>
      <c r="M3766" s="1" t="s">
        <v>51</v>
      </c>
      <c r="N3766" s="1" t="s">
        <v>64</v>
      </c>
      <c r="O3766" s="1" t="s">
        <v>65</v>
      </c>
      <c r="P3766" s="1" t="s">
        <v>66</v>
      </c>
      <c r="Q3766" s="1" t="s">
        <v>67</v>
      </c>
      <c r="R3766" s="1" t="s">
        <v>68</v>
      </c>
      <c r="S3766" s="1" t="s">
        <v>69</v>
      </c>
      <c r="T3766" s="2">
        <v>43463</v>
      </c>
      <c r="U3766" s="2">
        <v>44105</v>
      </c>
      <c r="V3766" s="1" t="s">
        <v>52</v>
      </c>
      <c r="W3766" s="3">
        <v>1</v>
      </c>
      <c r="X3766" s="1" t="s">
        <v>53</v>
      </c>
      <c r="Y3766" s="4">
        <v>5869932.4299999997</v>
      </c>
      <c r="Z3766" s="4">
        <v>-354138</v>
      </c>
      <c r="AA3766" s="4">
        <v>0</v>
      </c>
      <c r="AB3766" s="4">
        <v>0</v>
      </c>
      <c r="AC3766" s="4">
        <v>0</v>
      </c>
      <c r="AD3766" s="4">
        <v>5869932.4299999997</v>
      </c>
      <c r="AE3766" s="5">
        <v>913</v>
      </c>
      <c r="AF3766" s="1" t="s">
        <v>250</v>
      </c>
      <c r="AG3766" s="1" t="s">
        <v>251</v>
      </c>
      <c r="AH3766" s="1" t="s">
        <v>89</v>
      </c>
      <c r="AI3766" s="1" t="s">
        <v>57</v>
      </c>
      <c r="AJ3766" s="5">
        <v>10950</v>
      </c>
      <c r="AK3766" s="4">
        <v>-68933</v>
      </c>
      <c r="AL3766" s="4">
        <v>0</v>
      </c>
      <c r="AM3766" s="4">
        <v>0</v>
      </c>
      <c r="AN3766" s="4">
        <v>0</v>
      </c>
      <c r="AO3766" s="4">
        <v>-423071</v>
      </c>
      <c r="AP3766" s="4">
        <v>-423071</v>
      </c>
      <c r="AQ3766" s="4">
        <v>0</v>
      </c>
      <c r="AR3766" s="4">
        <v>5446861.4299999997</v>
      </c>
      <c r="AS3766" s="1" t="s">
        <v>52</v>
      </c>
      <c r="AT3766" s="9">
        <f t="shared" si="1618"/>
        <v>43463</v>
      </c>
      <c r="AU3766" s="9">
        <f t="shared" si="1619"/>
        <v>43435</v>
      </c>
      <c r="AV3766" s="9">
        <v>44798</v>
      </c>
      <c r="AW3766" s="11">
        <f t="shared" si="1620"/>
        <v>3.6575342465753424</v>
      </c>
      <c r="AX3766">
        <v>0</v>
      </c>
      <c r="AY3766" s="12">
        <v>0.05</v>
      </c>
      <c r="AZ3766" t="e">
        <f t="shared" si="1621"/>
        <v>#DIV/0!</v>
      </c>
      <c r="BA3766" s="13">
        <f t="shared" si="1622"/>
        <v>5869932.4299999997</v>
      </c>
      <c r="BB3766" s="16" t="s">
        <v>593</v>
      </c>
      <c r="BC3766" s="16" t="s">
        <v>593</v>
      </c>
      <c r="BD3766" s="16" t="s">
        <v>593</v>
      </c>
      <c r="BE3766" s="16" t="s">
        <v>593</v>
      </c>
      <c r="BF3766" s="16" t="s">
        <v>593</v>
      </c>
      <c r="BG3766" s="16" t="s">
        <v>593</v>
      </c>
      <c r="BH3766" s="16" t="s">
        <v>593</v>
      </c>
      <c r="BI3766" s="14">
        <v>0</v>
      </c>
      <c r="BJ3766" s="14">
        <v>0</v>
      </c>
      <c r="BK3766" s="14">
        <v>0</v>
      </c>
      <c r="BL3766" s="8">
        <v>0</v>
      </c>
      <c r="BM3766" s="16" t="s">
        <v>593</v>
      </c>
    </row>
    <row r="3767" spans="1:65" hidden="1">
      <c r="A3767" s="8">
        <v>3765</v>
      </c>
      <c r="B3767" s="1" t="s">
        <v>44</v>
      </c>
      <c r="C3767" s="1">
        <v>1525</v>
      </c>
      <c r="D3767" s="1" t="s">
        <v>569</v>
      </c>
      <c r="E3767" s="1">
        <v>360000105</v>
      </c>
      <c r="F3767" s="1" t="s">
        <v>570</v>
      </c>
      <c r="G3767" s="1" t="s">
        <v>570</v>
      </c>
      <c r="H3767" s="1">
        <v>0</v>
      </c>
      <c r="I3767" s="1" t="s">
        <v>223</v>
      </c>
      <c r="J3767" s="1" t="s">
        <v>49</v>
      </c>
      <c r="K3767" s="1">
        <v>17406001</v>
      </c>
      <c r="L3767" s="1" t="s">
        <v>50</v>
      </c>
      <c r="M3767" s="1" t="s">
        <v>51</v>
      </c>
      <c r="N3767" s="1" t="s">
        <v>64</v>
      </c>
      <c r="O3767" s="1" t="s">
        <v>65</v>
      </c>
      <c r="P3767" s="1" t="s">
        <v>66</v>
      </c>
      <c r="Q3767" s="1" t="s">
        <v>67</v>
      </c>
      <c r="R3767" s="1" t="s">
        <v>68</v>
      </c>
      <c r="S3767" s="1" t="s">
        <v>69</v>
      </c>
      <c r="T3767" s="2">
        <v>43463</v>
      </c>
      <c r="U3767" s="2">
        <v>44105</v>
      </c>
      <c r="V3767" s="1" t="s">
        <v>52</v>
      </c>
      <c r="W3767" s="3">
        <v>1</v>
      </c>
      <c r="X3767" s="1" t="s">
        <v>53</v>
      </c>
      <c r="Y3767" s="4">
        <v>5869932.4299999997</v>
      </c>
      <c r="Z3767" s="4">
        <v>-354138</v>
      </c>
      <c r="AA3767" s="4">
        <v>0</v>
      </c>
      <c r="AB3767" s="4">
        <v>0</v>
      </c>
      <c r="AC3767" s="4">
        <v>0</v>
      </c>
      <c r="AD3767" s="4">
        <v>5869932.4299999997</v>
      </c>
      <c r="AE3767" s="5">
        <v>913</v>
      </c>
      <c r="AF3767" s="1" t="s">
        <v>250</v>
      </c>
      <c r="AG3767" s="1" t="s">
        <v>251</v>
      </c>
      <c r="AH3767" s="1" t="s">
        <v>89</v>
      </c>
      <c r="AI3767" s="1" t="s">
        <v>57</v>
      </c>
      <c r="AJ3767" s="5">
        <v>10950</v>
      </c>
      <c r="AK3767" s="4">
        <v>-68933</v>
      </c>
      <c r="AL3767" s="4">
        <v>0</v>
      </c>
      <c r="AM3767" s="4">
        <v>0</v>
      </c>
      <c r="AN3767" s="4">
        <v>0</v>
      </c>
      <c r="AO3767" s="4">
        <v>-423071</v>
      </c>
      <c r="AP3767" s="4">
        <v>-423071</v>
      </c>
      <c r="AQ3767" s="4">
        <v>0</v>
      </c>
      <c r="AR3767" s="4">
        <v>5446861.4299999997</v>
      </c>
      <c r="AS3767" s="1" t="s">
        <v>52</v>
      </c>
      <c r="AT3767" s="9">
        <f t="shared" si="1618"/>
        <v>43463</v>
      </c>
      <c r="AU3767" s="9">
        <f t="shared" si="1619"/>
        <v>43435</v>
      </c>
      <c r="AV3767" s="9">
        <v>44798</v>
      </c>
      <c r="AW3767" s="11">
        <f t="shared" si="1620"/>
        <v>3.6575342465753424</v>
      </c>
      <c r="AX3767">
        <v>0</v>
      </c>
      <c r="AY3767" s="12">
        <v>0.05</v>
      </c>
      <c r="AZ3767" t="e">
        <f t="shared" si="1621"/>
        <v>#DIV/0!</v>
      </c>
      <c r="BA3767" s="13">
        <f t="shared" si="1622"/>
        <v>5869932.4299999997</v>
      </c>
      <c r="BB3767" s="16" t="s">
        <v>593</v>
      </c>
      <c r="BC3767" s="16" t="s">
        <v>593</v>
      </c>
      <c r="BD3767" s="16" t="s">
        <v>593</v>
      </c>
      <c r="BE3767" s="16" t="s">
        <v>593</v>
      </c>
      <c r="BF3767" s="16" t="s">
        <v>593</v>
      </c>
      <c r="BG3767" s="16" t="s">
        <v>593</v>
      </c>
      <c r="BH3767" s="16" t="s">
        <v>593</v>
      </c>
      <c r="BI3767" s="14">
        <v>0</v>
      </c>
      <c r="BJ3767" s="14">
        <v>0</v>
      </c>
      <c r="BK3767" s="14">
        <v>0</v>
      </c>
      <c r="BL3767" s="8">
        <v>0</v>
      </c>
      <c r="BM3767" s="16" t="s">
        <v>593</v>
      </c>
    </row>
    <row r="3768" spans="1:65" hidden="1">
      <c r="A3768" s="8">
        <v>3766</v>
      </c>
      <c r="B3768" s="1" t="s">
        <v>44</v>
      </c>
      <c r="C3768" s="1">
        <v>1525</v>
      </c>
      <c r="D3768" s="1" t="s">
        <v>569</v>
      </c>
      <c r="E3768" s="1">
        <v>360000106</v>
      </c>
      <c r="F3768" s="1" t="s">
        <v>570</v>
      </c>
      <c r="G3768" s="1" t="s">
        <v>570</v>
      </c>
      <c r="H3768" s="1">
        <v>0</v>
      </c>
      <c r="I3768" s="1" t="s">
        <v>224</v>
      </c>
      <c r="J3768" s="1" t="s">
        <v>49</v>
      </c>
      <c r="K3768" s="1">
        <v>17406001</v>
      </c>
      <c r="L3768" s="1" t="s">
        <v>50</v>
      </c>
      <c r="M3768" s="1" t="s">
        <v>51</v>
      </c>
      <c r="N3768" s="1" t="s">
        <v>64</v>
      </c>
      <c r="O3768" s="1" t="s">
        <v>65</v>
      </c>
      <c r="P3768" s="1" t="s">
        <v>66</v>
      </c>
      <c r="Q3768" s="1" t="s">
        <v>67</v>
      </c>
      <c r="R3768" s="1" t="s">
        <v>68</v>
      </c>
      <c r="S3768" s="1" t="s">
        <v>69</v>
      </c>
      <c r="T3768" s="2">
        <v>43463</v>
      </c>
      <c r="U3768" s="2">
        <v>44105</v>
      </c>
      <c r="V3768" s="1" t="s">
        <v>52</v>
      </c>
      <c r="W3768" s="3">
        <v>1</v>
      </c>
      <c r="X3768" s="1" t="s">
        <v>53</v>
      </c>
      <c r="Y3768" s="4">
        <v>5869932.4299999997</v>
      </c>
      <c r="Z3768" s="4">
        <v>-354138</v>
      </c>
      <c r="AA3768" s="4">
        <v>0</v>
      </c>
      <c r="AB3768" s="4">
        <v>0</v>
      </c>
      <c r="AC3768" s="4">
        <v>0</v>
      </c>
      <c r="AD3768" s="4">
        <v>5869932.4299999997</v>
      </c>
      <c r="AE3768" s="5">
        <v>913</v>
      </c>
      <c r="AF3768" s="1" t="s">
        <v>250</v>
      </c>
      <c r="AG3768" s="1" t="s">
        <v>251</v>
      </c>
      <c r="AH3768" s="1" t="s">
        <v>89</v>
      </c>
      <c r="AI3768" s="1" t="s">
        <v>57</v>
      </c>
      <c r="AJ3768" s="5">
        <v>10950</v>
      </c>
      <c r="AK3768" s="4">
        <v>-68933</v>
      </c>
      <c r="AL3768" s="4">
        <v>0</v>
      </c>
      <c r="AM3768" s="4">
        <v>0</v>
      </c>
      <c r="AN3768" s="4">
        <v>0</v>
      </c>
      <c r="AO3768" s="4">
        <v>-423071</v>
      </c>
      <c r="AP3768" s="4">
        <v>-423071</v>
      </c>
      <c r="AQ3768" s="4">
        <v>0</v>
      </c>
      <c r="AR3768" s="4">
        <v>5446861.4299999997</v>
      </c>
      <c r="AS3768" s="1" t="s">
        <v>52</v>
      </c>
      <c r="AT3768" s="9">
        <f t="shared" si="1618"/>
        <v>43463</v>
      </c>
      <c r="AU3768" s="9">
        <f t="shared" si="1619"/>
        <v>43435</v>
      </c>
      <c r="AV3768" s="9">
        <v>44798</v>
      </c>
      <c r="AW3768" s="11">
        <f t="shared" si="1620"/>
        <v>3.6575342465753424</v>
      </c>
      <c r="AX3768">
        <v>0</v>
      </c>
      <c r="AY3768" s="12">
        <v>0.05</v>
      </c>
      <c r="AZ3768" t="e">
        <f t="shared" si="1621"/>
        <v>#DIV/0!</v>
      </c>
      <c r="BA3768" s="13">
        <f t="shared" si="1622"/>
        <v>5869932.4299999997</v>
      </c>
      <c r="BB3768" s="16" t="s">
        <v>593</v>
      </c>
      <c r="BC3768" s="16" t="s">
        <v>593</v>
      </c>
      <c r="BD3768" s="16" t="s">
        <v>593</v>
      </c>
      <c r="BE3768" s="16" t="s">
        <v>593</v>
      </c>
      <c r="BF3768" s="16" t="s">
        <v>593</v>
      </c>
      <c r="BG3768" s="16" t="s">
        <v>593</v>
      </c>
      <c r="BH3768" s="16" t="s">
        <v>593</v>
      </c>
      <c r="BI3768" s="14">
        <v>0</v>
      </c>
      <c r="BJ3768" s="14">
        <v>0</v>
      </c>
      <c r="BK3768" s="14">
        <v>0</v>
      </c>
      <c r="BL3768" s="8">
        <v>0</v>
      </c>
      <c r="BM3768" s="16" t="s">
        <v>593</v>
      </c>
    </row>
    <row r="3769" spans="1:65" hidden="1">
      <c r="A3769" s="8">
        <v>3767</v>
      </c>
      <c r="B3769" s="1" t="s">
        <v>44</v>
      </c>
      <c r="C3769" s="1">
        <v>1525</v>
      </c>
      <c r="D3769" s="1" t="s">
        <v>569</v>
      </c>
      <c r="E3769" s="1">
        <v>360000107</v>
      </c>
      <c r="F3769" s="1" t="s">
        <v>570</v>
      </c>
      <c r="G3769" s="1" t="s">
        <v>570</v>
      </c>
      <c r="H3769" s="1">
        <v>0</v>
      </c>
      <c r="I3769" s="1" t="s">
        <v>225</v>
      </c>
      <c r="J3769" s="1" t="s">
        <v>49</v>
      </c>
      <c r="K3769" s="1">
        <v>17406001</v>
      </c>
      <c r="L3769" s="1" t="s">
        <v>50</v>
      </c>
      <c r="M3769" s="1" t="s">
        <v>51</v>
      </c>
      <c r="N3769" s="1" t="s">
        <v>64</v>
      </c>
      <c r="O3769" s="1" t="s">
        <v>65</v>
      </c>
      <c r="P3769" s="1" t="s">
        <v>66</v>
      </c>
      <c r="Q3769" s="1" t="s">
        <v>67</v>
      </c>
      <c r="R3769" s="1" t="s">
        <v>68</v>
      </c>
      <c r="S3769" s="1" t="s">
        <v>69</v>
      </c>
      <c r="T3769" s="2">
        <v>43463</v>
      </c>
      <c r="U3769" s="2">
        <v>44105</v>
      </c>
      <c r="V3769" s="1" t="s">
        <v>52</v>
      </c>
      <c r="W3769" s="3">
        <v>1</v>
      </c>
      <c r="X3769" s="1" t="s">
        <v>53</v>
      </c>
      <c r="Y3769" s="4">
        <v>5869932.4299999997</v>
      </c>
      <c r="Z3769" s="4">
        <v>-354138</v>
      </c>
      <c r="AA3769" s="4">
        <v>0</v>
      </c>
      <c r="AB3769" s="4">
        <v>0</v>
      </c>
      <c r="AC3769" s="4">
        <v>0</v>
      </c>
      <c r="AD3769" s="4">
        <v>5869932.4299999997</v>
      </c>
      <c r="AE3769" s="5">
        <v>913</v>
      </c>
      <c r="AF3769" s="1" t="s">
        <v>250</v>
      </c>
      <c r="AG3769" s="1" t="s">
        <v>251</v>
      </c>
      <c r="AH3769" s="1" t="s">
        <v>89</v>
      </c>
      <c r="AI3769" s="1" t="s">
        <v>57</v>
      </c>
      <c r="AJ3769" s="5">
        <v>10950</v>
      </c>
      <c r="AK3769" s="4">
        <v>-68933</v>
      </c>
      <c r="AL3769" s="4">
        <v>0</v>
      </c>
      <c r="AM3769" s="4">
        <v>0</v>
      </c>
      <c r="AN3769" s="4">
        <v>0</v>
      </c>
      <c r="AO3769" s="4">
        <v>-423071</v>
      </c>
      <c r="AP3769" s="4">
        <v>-423071</v>
      </c>
      <c r="AQ3769" s="4">
        <v>0</v>
      </c>
      <c r="AR3769" s="4">
        <v>5446861.4299999997</v>
      </c>
      <c r="AS3769" s="1" t="s">
        <v>52</v>
      </c>
      <c r="AT3769" s="9">
        <f t="shared" si="1618"/>
        <v>43463</v>
      </c>
      <c r="AU3769" s="9">
        <f t="shared" si="1619"/>
        <v>43435</v>
      </c>
      <c r="AV3769" s="9">
        <v>44798</v>
      </c>
      <c r="AW3769" s="11">
        <f t="shared" si="1620"/>
        <v>3.6575342465753424</v>
      </c>
      <c r="AX3769">
        <v>0</v>
      </c>
      <c r="AY3769" s="12">
        <v>0.05</v>
      </c>
      <c r="AZ3769" t="e">
        <f t="shared" si="1621"/>
        <v>#DIV/0!</v>
      </c>
      <c r="BA3769" s="13">
        <f t="shared" si="1622"/>
        <v>5869932.4299999997</v>
      </c>
      <c r="BB3769" s="16" t="s">
        <v>593</v>
      </c>
      <c r="BC3769" s="16" t="s">
        <v>593</v>
      </c>
      <c r="BD3769" s="16" t="s">
        <v>593</v>
      </c>
      <c r="BE3769" s="16" t="s">
        <v>593</v>
      </c>
      <c r="BF3769" s="16" t="s">
        <v>593</v>
      </c>
      <c r="BG3769" s="16" t="s">
        <v>593</v>
      </c>
      <c r="BH3769" s="16" t="s">
        <v>593</v>
      </c>
      <c r="BI3769" s="14">
        <v>0</v>
      </c>
      <c r="BJ3769" s="14">
        <v>0</v>
      </c>
      <c r="BK3769" s="14">
        <v>0</v>
      </c>
      <c r="BL3769" s="8">
        <v>0</v>
      </c>
      <c r="BM3769" s="16" t="s">
        <v>593</v>
      </c>
    </row>
    <row r="3770" spans="1:65" hidden="1">
      <c r="A3770" s="8">
        <v>3768</v>
      </c>
      <c r="B3770" s="1" t="s">
        <v>44</v>
      </c>
      <c r="C3770" s="1">
        <v>1525</v>
      </c>
      <c r="D3770" s="1" t="s">
        <v>569</v>
      </c>
      <c r="E3770" s="1">
        <v>360000108</v>
      </c>
      <c r="F3770" s="1" t="s">
        <v>570</v>
      </c>
      <c r="G3770" s="1" t="s">
        <v>570</v>
      </c>
      <c r="H3770" s="1">
        <v>0</v>
      </c>
      <c r="I3770" s="1" t="s">
        <v>226</v>
      </c>
      <c r="J3770" s="1" t="s">
        <v>49</v>
      </c>
      <c r="K3770" s="1">
        <v>17406001</v>
      </c>
      <c r="L3770" s="1" t="s">
        <v>50</v>
      </c>
      <c r="M3770" s="1" t="s">
        <v>51</v>
      </c>
      <c r="N3770" s="1" t="s">
        <v>64</v>
      </c>
      <c r="O3770" s="1" t="s">
        <v>65</v>
      </c>
      <c r="P3770" s="1" t="s">
        <v>66</v>
      </c>
      <c r="Q3770" s="1" t="s">
        <v>67</v>
      </c>
      <c r="R3770" s="1" t="s">
        <v>68</v>
      </c>
      <c r="S3770" s="1" t="s">
        <v>69</v>
      </c>
      <c r="T3770" s="2">
        <v>43463</v>
      </c>
      <c r="U3770" s="2">
        <v>44105</v>
      </c>
      <c r="V3770" s="1" t="s">
        <v>52</v>
      </c>
      <c r="W3770" s="3">
        <v>1</v>
      </c>
      <c r="X3770" s="1" t="s">
        <v>53</v>
      </c>
      <c r="Y3770" s="4">
        <v>5869932.4299999997</v>
      </c>
      <c r="Z3770" s="4">
        <v>-354138</v>
      </c>
      <c r="AA3770" s="4">
        <v>0</v>
      </c>
      <c r="AB3770" s="4">
        <v>0</v>
      </c>
      <c r="AC3770" s="4">
        <v>0</v>
      </c>
      <c r="AD3770" s="4">
        <v>5869932.4299999997</v>
      </c>
      <c r="AE3770" s="5">
        <v>913</v>
      </c>
      <c r="AF3770" s="1" t="s">
        <v>250</v>
      </c>
      <c r="AG3770" s="1" t="s">
        <v>251</v>
      </c>
      <c r="AH3770" s="1" t="s">
        <v>89</v>
      </c>
      <c r="AI3770" s="1" t="s">
        <v>57</v>
      </c>
      <c r="AJ3770" s="5">
        <v>10950</v>
      </c>
      <c r="AK3770" s="4">
        <v>-68933</v>
      </c>
      <c r="AL3770" s="4">
        <v>0</v>
      </c>
      <c r="AM3770" s="4">
        <v>0</v>
      </c>
      <c r="AN3770" s="4">
        <v>0</v>
      </c>
      <c r="AO3770" s="4">
        <v>-423071</v>
      </c>
      <c r="AP3770" s="4">
        <v>-423071</v>
      </c>
      <c r="AQ3770" s="4">
        <v>0</v>
      </c>
      <c r="AR3770" s="4">
        <v>5446861.4299999997</v>
      </c>
      <c r="AS3770" s="1" t="s">
        <v>52</v>
      </c>
      <c r="AT3770" s="9">
        <f t="shared" si="1618"/>
        <v>43463</v>
      </c>
      <c r="AU3770" s="9">
        <f t="shared" si="1619"/>
        <v>43435</v>
      </c>
      <c r="AV3770" s="9">
        <v>44798</v>
      </c>
      <c r="AW3770" s="11">
        <f t="shared" si="1620"/>
        <v>3.6575342465753424</v>
      </c>
      <c r="AX3770">
        <v>0</v>
      </c>
      <c r="AY3770" s="12">
        <v>0.05</v>
      </c>
      <c r="AZ3770" t="e">
        <f t="shared" si="1621"/>
        <v>#DIV/0!</v>
      </c>
      <c r="BA3770" s="13">
        <f t="shared" si="1622"/>
        <v>5869932.4299999997</v>
      </c>
      <c r="BB3770" s="16" t="s">
        <v>593</v>
      </c>
      <c r="BC3770" s="16" t="s">
        <v>593</v>
      </c>
      <c r="BD3770" s="16" t="s">
        <v>593</v>
      </c>
      <c r="BE3770" s="16" t="s">
        <v>593</v>
      </c>
      <c r="BF3770" s="16" t="s">
        <v>593</v>
      </c>
      <c r="BG3770" s="16" t="s">
        <v>593</v>
      </c>
      <c r="BH3770" s="16" t="s">
        <v>593</v>
      </c>
      <c r="BI3770" s="14">
        <v>0</v>
      </c>
      <c r="BJ3770" s="14">
        <v>0</v>
      </c>
      <c r="BK3770" s="14">
        <v>0</v>
      </c>
      <c r="BL3770" s="8">
        <v>0</v>
      </c>
      <c r="BM3770" s="16" t="s">
        <v>593</v>
      </c>
    </row>
    <row r="3771" spans="1:65" hidden="1">
      <c r="A3771" s="8">
        <v>3769</v>
      </c>
      <c r="B3771" s="1" t="s">
        <v>44</v>
      </c>
      <c r="C3771" s="1">
        <v>1525</v>
      </c>
      <c r="D3771" s="1" t="s">
        <v>569</v>
      </c>
      <c r="E3771" s="1">
        <v>360000109</v>
      </c>
      <c r="F3771" s="1" t="s">
        <v>570</v>
      </c>
      <c r="G3771" s="1" t="s">
        <v>570</v>
      </c>
      <c r="H3771" s="1">
        <v>0</v>
      </c>
      <c r="I3771" s="1" t="s">
        <v>227</v>
      </c>
      <c r="J3771" s="1" t="s">
        <v>49</v>
      </c>
      <c r="K3771" s="1">
        <v>17406001</v>
      </c>
      <c r="L3771" s="1" t="s">
        <v>50</v>
      </c>
      <c r="M3771" s="1" t="s">
        <v>51</v>
      </c>
      <c r="N3771" s="1" t="s">
        <v>64</v>
      </c>
      <c r="O3771" s="1" t="s">
        <v>65</v>
      </c>
      <c r="P3771" s="1" t="s">
        <v>66</v>
      </c>
      <c r="Q3771" s="1" t="s">
        <v>67</v>
      </c>
      <c r="R3771" s="1" t="s">
        <v>68</v>
      </c>
      <c r="S3771" s="1" t="s">
        <v>69</v>
      </c>
      <c r="T3771" s="2">
        <v>43463</v>
      </c>
      <c r="U3771" s="2">
        <v>44105</v>
      </c>
      <c r="V3771" s="1" t="s">
        <v>52</v>
      </c>
      <c r="W3771" s="3">
        <v>1</v>
      </c>
      <c r="X3771" s="1" t="s">
        <v>53</v>
      </c>
      <c r="Y3771" s="4">
        <v>5869932.4299999997</v>
      </c>
      <c r="Z3771" s="4">
        <v>-354138</v>
      </c>
      <c r="AA3771" s="4">
        <v>0</v>
      </c>
      <c r="AB3771" s="4">
        <v>0</v>
      </c>
      <c r="AC3771" s="4">
        <v>0</v>
      </c>
      <c r="AD3771" s="4">
        <v>5869932.4299999997</v>
      </c>
      <c r="AE3771" s="5">
        <v>913</v>
      </c>
      <c r="AF3771" s="1" t="s">
        <v>250</v>
      </c>
      <c r="AG3771" s="1" t="s">
        <v>251</v>
      </c>
      <c r="AH3771" s="1" t="s">
        <v>89</v>
      </c>
      <c r="AI3771" s="1" t="s">
        <v>57</v>
      </c>
      <c r="AJ3771" s="5">
        <v>10950</v>
      </c>
      <c r="AK3771" s="4">
        <v>-68933</v>
      </c>
      <c r="AL3771" s="4">
        <v>0</v>
      </c>
      <c r="AM3771" s="4">
        <v>0</v>
      </c>
      <c r="AN3771" s="4">
        <v>0</v>
      </c>
      <c r="AO3771" s="4">
        <v>-423071</v>
      </c>
      <c r="AP3771" s="4">
        <v>-423071</v>
      </c>
      <c r="AQ3771" s="4">
        <v>0</v>
      </c>
      <c r="AR3771" s="4">
        <v>5446861.4299999997</v>
      </c>
      <c r="AS3771" s="1" t="s">
        <v>52</v>
      </c>
      <c r="AT3771" s="9">
        <f t="shared" si="1618"/>
        <v>43463</v>
      </c>
      <c r="AU3771" s="9">
        <f t="shared" si="1619"/>
        <v>43435</v>
      </c>
      <c r="AV3771" s="9">
        <v>44798</v>
      </c>
      <c r="AW3771" s="11">
        <f t="shared" si="1620"/>
        <v>3.6575342465753424</v>
      </c>
      <c r="AX3771">
        <v>0</v>
      </c>
      <c r="AY3771" s="12">
        <v>0.05</v>
      </c>
      <c r="AZ3771" t="e">
        <f t="shared" si="1621"/>
        <v>#DIV/0!</v>
      </c>
      <c r="BA3771" s="13">
        <f t="shared" si="1622"/>
        <v>5869932.4299999997</v>
      </c>
      <c r="BB3771" s="16" t="s">
        <v>593</v>
      </c>
      <c r="BC3771" s="16" t="s">
        <v>593</v>
      </c>
      <c r="BD3771" s="16" t="s">
        <v>593</v>
      </c>
      <c r="BE3771" s="16" t="s">
        <v>593</v>
      </c>
      <c r="BF3771" s="16" t="s">
        <v>593</v>
      </c>
      <c r="BG3771" s="16" t="s">
        <v>593</v>
      </c>
      <c r="BH3771" s="16" t="s">
        <v>593</v>
      </c>
      <c r="BI3771" s="14">
        <v>0</v>
      </c>
      <c r="BJ3771" s="14">
        <v>0</v>
      </c>
      <c r="BK3771" s="14">
        <v>0</v>
      </c>
      <c r="BL3771" s="8">
        <v>0</v>
      </c>
      <c r="BM3771" s="16" t="s">
        <v>593</v>
      </c>
    </row>
    <row r="3772" spans="1:65" hidden="1">
      <c r="A3772" s="8">
        <v>3770</v>
      </c>
      <c r="B3772" s="1" t="s">
        <v>44</v>
      </c>
      <c r="C3772" s="1">
        <v>1525</v>
      </c>
      <c r="D3772" s="1" t="s">
        <v>569</v>
      </c>
      <c r="E3772" s="1">
        <v>360000110</v>
      </c>
      <c r="F3772" s="1" t="s">
        <v>570</v>
      </c>
      <c r="G3772" s="1" t="s">
        <v>570</v>
      </c>
      <c r="H3772" s="1">
        <v>0</v>
      </c>
      <c r="I3772" s="1" t="s">
        <v>228</v>
      </c>
      <c r="J3772" s="1" t="s">
        <v>49</v>
      </c>
      <c r="K3772" s="1">
        <v>17406001</v>
      </c>
      <c r="L3772" s="1" t="s">
        <v>50</v>
      </c>
      <c r="M3772" s="1" t="s">
        <v>51</v>
      </c>
      <c r="N3772" s="1" t="s">
        <v>64</v>
      </c>
      <c r="O3772" s="1" t="s">
        <v>65</v>
      </c>
      <c r="P3772" s="1" t="s">
        <v>66</v>
      </c>
      <c r="Q3772" s="1" t="s">
        <v>67</v>
      </c>
      <c r="R3772" s="1" t="s">
        <v>68</v>
      </c>
      <c r="S3772" s="1" t="s">
        <v>69</v>
      </c>
      <c r="T3772" s="2">
        <v>43463</v>
      </c>
      <c r="U3772" s="2">
        <v>44105</v>
      </c>
      <c r="V3772" s="1" t="s">
        <v>52</v>
      </c>
      <c r="W3772" s="3">
        <v>1</v>
      </c>
      <c r="X3772" s="1" t="s">
        <v>53</v>
      </c>
      <c r="Y3772" s="4">
        <v>5869932.4299999997</v>
      </c>
      <c r="Z3772" s="4">
        <v>-354138</v>
      </c>
      <c r="AA3772" s="4">
        <v>0</v>
      </c>
      <c r="AB3772" s="4">
        <v>0</v>
      </c>
      <c r="AC3772" s="4">
        <v>0</v>
      </c>
      <c r="AD3772" s="4">
        <v>5869932.4299999997</v>
      </c>
      <c r="AE3772" s="5">
        <v>913</v>
      </c>
      <c r="AF3772" s="1" t="s">
        <v>250</v>
      </c>
      <c r="AG3772" s="1" t="s">
        <v>251</v>
      </c>
      <c r="AH3772" s="1" t="s">
        <v>89</v>
      </c>
      <c r="AI3772" s="1" t="s">
        <v>57</v>
      </c>
      <c r="AJ3772" s="5">
        <v>10950</v>
      </c>
      <c r="AK3772" s="4">
        <v>-68933</v>
      </c>
      <c r="AL3772" s="4">
        <v>0</v>
      </c>
      <c r="AM3772" s="4">
        <v>0</v>
      </c>
      <c r="AN3772" s="4">
        <v>0</v>
      </c>
      <c r="AO3772" s="4">
        <v>-423071</v>
      </c>
      <c r="AP3772" s="4">
        <v>-423071</v>
      </c>
      <c r="AQ3772" s="4">
        <v>0</v>
      </c>
      <c r="AR3772" s="4">
        <v>5446861.4299999997</v>
      </c>
      <c r="AS3772" s="1" t="s">
        <v>52</v>
      </c>
      <c r="AT3772" s="9">
        <f t="shared" si="1618"/>
        <v>43463</v>
      </c>
      <c r="AU3772" s="9">
        <f t="shared" si="1619"/>
        <v>43435</v>
      </c>
      <c r="AV3772" s="9">
        <v>44798</v>
      </c>
      <c r="AW3772" s="11">
        <f t="shared" si="1620"/>
        <v>3.6575342465753424</v>
      </c>
      <c r="AX3772">
        <v>0</v>
      </c>
      <c r="AY3772" s="12">
        <v>0.05</v>
      </c>
      <c r="AZ3772" t="e">
        <f t="shared" si="1621"/>
        <v>#DIV/0!</v>
      </c>
      <c r="BA3772" s="13">
        <f t="shared" si="1622"/>
        <v>5869932.4299999997</v>
      </c>
      <c r="BB3772" s="16" t="s">
        <v>593</v>
      </c>
      <c r="BC3772" s="16" t="s">
        <v>593</v>
      </c>
      <c r="BD3772" s="16" t="s">
        <v>593</v>
      </c>
      <c r="BE3772" s="16" t="s">
        <v>593</v>
      </c>
      <c r="BF3772" s="16" t="s">
        <v>593</v>
      </c>
      <c r="BG3772" s="16" t="s">
        <v>593</v>
      </c>
      <c r="BH3772" s="16" t="s">
        <v>593</v>
      </c>
      <c r="BI3772" s="14">
        <v>0</v>
      </c>
      <c r="BJ3772" s="14">
        <v>0</v>
      </c>
      <c r="BK3772" s="14">
        <v>0</v>
      </c>
      <c r="BL3772" s="8">
        <v>0</v>
      </c>
      <c r="BM3772" s="16" t="s">
        <v>593</v>
      </c>
    </row>
    <row r="3773" spans="1:65" hidden="1">
      <c r="A3773" s="8">
        <v>3771</v>
      </c>
      <c r="B3773" s="1" t="s">
        <v>44</v>
      </c>
      <c r="C3773" s="1">
        <v>1525</v>
      </c>
      <c r="D3773" s="1" t="s">
        <v>569</v>
      </c>
      <c r="E3773" s="1">
        <v>360000111</v>
      </c>
      <c r="F3773" s="1" t="s">
        <v>570</v>
      </c>
      <c r="G3773" s="1" t="s">
        <v>570</v>
      </c>
      <c r="H3773" s="1">
        <v>0</v>
      </c>
      <c r="I3773" s="1" t="s">
        <v>229</v>
      </c>
      <c r="J3773" s="1" t="s">
        <v>49</v>
      </c>
      <c r="K3773" s="1">
        <v>17406001</v>
      </c>
      <c r="L3773" s="1" t="s">
        <v>50</v>
      </c>
      <c r="M3773" s="1" t="s">
        <v>51</v>
      </c>
      <c r="N3773" s="1" t="s">
        <v>64</v>
      </c>
      <c r="O3773" s="1" t="s">
        <v>65</v>
      </c>
      <c r="P3773" s="1" t="s">
        <v>66</v>
      </c>
      <c r="Q3773" s="1" t="s">
        <v>67</v>
      </c>
      <c r="R3773" s="1" t="s">
        <v>68</v>
      </c>
      <c r="S3773" s="1" t="s">
        <v>69</v>
      </c>
      <c r="T3773" s="2">
        <v>43463</v>
      </c>
      <c r="U3773" s="2">
        <v>44105</v>
      </c>
      <c r="V3773" s="1" t="s">
        <v>52</v>
      </c>
      <c r="W3773" s="3">
        <v>1</v>
      </c>
      <c r="X3773" s="1" t="s">
        <v>53</v>
      </c>
      <c r="Y3773" s="4">
        <v>5869932.4299999997</v>
      </c>
      <c r="Z3773" s="4">
        <v>-354138</v>
      </c>
      <c r="AA3773" s="4">
        <v>0</v>
      </c>
      <c r="AB3773" s="4">
        <v>0</v>
      </c>
      <c r="AC3773" s="4">
        <v>0</v>
      </c>
      <c r="AD3773" s="4">
        <v>5869932.4299999997</v>
      </c>
      <c r="AE3773" s="5">
        <v>913</v>
      </c>
      <c r="AF3773" s="1" t="s">
        <v>250</v>
      </c>
      <c r="AG3773" s="1" t="s">
        <v>251</v>
      </c>
      <c r="AH3773" s="1" t="s">
        <v>89</v>
      </c>
      <c r="AI3773" s="1" t="s">
        <v>57</v>
      </c>
      <c r="AJ3773" s="5">
        <v>10950</v>
      </c>
      <c r="AK3773" s="4">
        <v>-68933</v>
      </c>
      <c r="AL3773" s="4">
        <v>0</v>
      </c>
      <c r="AM3773" s="4">
        <v>0</v>
      </c>
      <c r="AN3773" s="4">
        <v>0</v>
      </c>
      <c r="AO3773" s="4">
        <v>-423071</v>
      </c>
      <c r="AP3773" s="4">
        <v>-423071</v>
      </c>
      <c r="AQ3773" s="4">
        <v>0</v>
      </c>
      <c r="AR3773" s="4">
        <v>5446861.4299999997</v>
      </c>
      <c r="AS3773" s="1" t="s">
        <v>52</v>
      </c>
      <c r="AT3773" s="9">
        <f t="shared" si="1618"/>
        <v>43463</v>
      </c>
      <c r="AU3773" s="9">
        <f t="shared" si="1619"/>
        <v>43435</v>
      </c>
      <c r="AV3773" s="9">
        <v>44798</v>
      </c>
      <c r="AW3773" s="11">
        <f t="shared" si="1620"/>
        <v>3.6575342465753424</v>
      </c>
      <c r="AX3773">
        <v>0</v>
      </c>
      <c r="AY3773" s="12">
        <v>0.05</v>
      </c>
      <c r="AZ3773" t="e">
        <f t="shared" si="1621"/>
        <v>#DIV/0!</v>
      </c>
      <c r="BA3773" s="13">
        <f t="shared" si="1622"/>
        <v>5869932.4299999997</v>
      </c>
      <c r="BB3773" s="16" t="s">
        <v>593</v>
      </c>
      <c r="BC3773" s="16" t="s">
        <v>593</v>
      </c>
      <c r="BD3773" s="16" t="s">
        <v>593</v>
      </c>
      <c r="BE3773" s="16" t="s">
        <v>593</v>
      </c>
      <c r="BF3773" s="16" t="s">
        <v>593</v>
      </c>
      <c r="BG3773" s="16" t="s">
        <v>593</v>
      </c>
      <c r="BH3773" s="16" t="s">
        <v>593</v>
      </c>
      <c r="BI3773" s="14">
        <v>0</v>
      </c>
      <c r="BJ3773" s="14">
        <v>0</v>
      </c>
      <c r="BK3773" s="14">
        <v>0</v>
      </c>
      <c r="BL3773" s="8">
        <v>0</v>
      </c>
      <c r="BM3773" s="16" t="s">
        <v>593</v>
      </c>
    </row>
    <row r="3774" spans="1:65" hidden="1">
      <c r="A3774" s="8">
        <v>3772</v>
      </c>
      <c r="B3774" s="1" t="s">
        <v>44</v>
      </c>
      <c r="C3774" s="1">
        <v>1525</v>
      </c>
      <c r="D3774" s="1" t="s">
        <v>569</v>
      </c>
      <c r="E3774" s="1">
        <v>360000112</v>
      </c>
      <c r="F3774" s="1" t="s">
        <v>570</v>
      </c>
      <c r="G3774" s="1" t="s">
        <v>570</v>
      </c>
      <c r="H3774" s="1">
        <v>0</v>
      </c>
      <c r="I3774" s="1" t="s">
        <v>230</v>
      </c>
      <c r="J3774" s="1" t="s">
        <v>49</v>
      </c>
      <c r="K3774" s="1">
        <v>17406001</v>
      </c>
      <c r="L3774" s="1" t="s">
        <v>50</v>
      </c>
      <c r="M3774" s="1" t="s">
        <v>51</v>
      </c>
      <c r="N3774" s="1" t="s">
        <v>64</v>
      </c>
      <c r="O3774" s="1" t="s">
        <v>65</v>
      </c>
      <c r="P3774" s="1" t="s">
        <v>66</v>
      </c>
      <c r="Q3774" s="1" t="s">
        <v>67</v>
      </c>
      <c r="R3774" s="1" t="s">
        <v>68</v>
      </c>
      <c r="S3774" s="1" t="s">
        <v>69</v>
      </c>
      <c r="T3774" s="2">
        <v>43463</v>
      </c>
      <c r="U3774" s="2">
        <v>44105</v>
      </c>
      <c r="V3774" s="1" t="s">
        <v>52</v>
      </c>
      <c r="W3774" s="3">
        <v>1</v>
      </c>
      <c r="X3774" s="1" t="s">
        <v>53</v>
      </c>
      <c r="Y3774" s="4">
        <v>5869932.4299999997</v>
      </c>
      <c r="Z3774" s="4">
        <v>-354138</v>
      </c>
      <c r="AA3774" s="4">
        <v>0</v>
      </c>
      <c r="AB3774" s="4">
        <v>0</v>
      </c>
      <c r="AC3774" s="4">
        <v>0</v>
      </c>
      <c r="AD3774" s="4">
        <v>5869932.4299999997</v>
      </c>
      <c r="AE3774" s="5">
        <v>913</v>
      </c>
      <c r="AF3774" s="1" t="s">
        <v>250</v>
      </c>
      <c r="AG3774" s="1" t="s">
        <v>251</v>
      </c>
      <c r="AH3774" s="1" t="s">
        <v>89</v>
      </c>
      <c r="AI3774" s="1" t="s">
        <v>57</v>
      </c>
      <c r="AJ3774" s="5">
        <v>10950</v>
      </c>
      <c r="AK3774" s="4">
        <v>-68933</v>
      </c>
      <c r="AL3774" s="4">
        <v>0</v>
      </c>
      <c r="AM3774" s="4">
        <v>0</v>
      </c>
      <c r="AN3774" s="4">
        <v>0</v>
      </c>
      <c r="AO3774" s="4">
        <v>-423071</v>
      </c>
      <c r="AP3774" s="4">
        <v>-423071</v>
      </c>
      <c r="AQ3774" s="4">
        <v>0</v>
      </c>
      <c r="AR3774" s="4">
        <v>5446861.4299999997</v>
      </c>
      <c r="AS3774" s="1" t="s">
        <v>52</v>
      </c>
      <c r="AT3774" s="9">
        <f t="shared" si="1618"/>
        <v>43463</v>
      </c>
      <c r="AU3774" s="9">
        <f t="shared" si="1619"/>
        <v>43435</v>
      </c>
      <c r="AV3774" s="9">
        <v>44798</v>
      </c>
      <c r="AW3774" s="11">
        <f t="shared" si="1620"/>
        <v>3.6575342465753424</v>
      </c>
      <c r="AX3774">
        <v>0</v>
      </c>
      <c r="AY3774" s="12">
        <v>0.05</v>
      </c>
      <c r="AZ3774" t="e">
        <f t="shared" si="1621"/>
        <v>#DIV/0!</v>
      </c>
      <c r="BA3774" s="13">
        <f t="shared" si="1622"/>
        <v>5869932.4299999997</v>
      </c>
      <c r="BB3774" s="16" t="s">
        <v>593</v>
      </c>
      <c r="BC3774" s="16" t="s">
        <v>593</v>
      </c>
      <c r="BD3774" s="16" t="s">
        <v>593</v>
      </c>
      <c r="BE3774" s="16" t="s">
        <v>593</v>
      </c>
      <c r="BF3774" s="16" t="s">
        <v>593</v>
      </c>
      <c r="BG3774" s="16" t="s">
        <v>593</v>
      </c>
      <c r="BH3774" s="16" t="s">
        <v>593</v>
      </c>
      <c r="BI3774" s="14">
        <v>0</v>
      </c>
      <c r="BJ3774" s="14">
        <v>0</v>
      </c>
      <c r="BK3774" s="14">
        <v>0</v>
      </c>
      <c r="BL3774" s="8">
        <v>0</v>
      </c>
      <c r="BM3774" s="16" t="s">
        <v>593</v>
      </c>
    </row>
    <row r="3775" spans="1:65" hidden="1">
      <c r="A3775" s="8">
        <v>3773</v>
      </c>
      <c r="B3775" s="1" t="s">
        <v>44</v>
      </c>
      <c r="C3775" s="1">
        <v>1525</v>
      </c>
      <c r="D3775" s="1" t="s">
        <v>569</v>
      </c>
      <c r="E3775" s="1">
        <v>360000113</v>
      </c>
      <c r="F3775" s="1" t="s">
        <v>570</v>
      </c>
      <c r="G3775" s="1" t="s">
        <v>570</v>
      </c>
      <c r="H3775" s="1">
        <v>0</v>
      </c>
      <c r="I3775" s="1" t="s">
        <v>52</v>
      </c>
      <c r="J3775" s="1" t="s">
        <v>49</v>
      </c>
      <c r="K3775" s="1">
        <v>17406001</v>
      </c>
      <c r="L3775" s="1" t="s">
        <v>50</v>
      </c>
      <c r="M3775" s="1" t="s">
        <v>51</v>
      </c>
      <c r="N3775" s="1" t="s">
        <v>64</v>
      </c>
      <c r="O3775" s="1" t="s">
        <v>65</v>
      </c>
      <c r="P3775" s="1" t="s">
        <v>66</v>
      </c>
      <c r="Q3775" s="1" t="s">
        <v>67</v>
      </c>
      <c r="R3775" s="1" t="s">
        <v>68</v>
      </c>
      <c r="S3775" s="1" t="s">
        <v>69</v>
      </c>
      <c r="T3775" s="2">
        <v>43555</v>
      </c>
      <c r="U3775" s="2">
        <v>44105</v>
      </c>
      <c r="V3775" s="1" t="s">
        <v>52</v>
      </c>
      <c r="W3775" s="3">
        <v>1</v>
      </c>
      <c r="X3775" s="1" t="s">
        <v>53</v>
      </c>
      <c r="Y3775" s="4">
        <v>5813506.4299999997</v>
      </c>
      <c r="Z3775" s="4">
        <v>-348040</v>
      </c>
      <c r="AA3775" s="4">
        <v>0</v>
      </c>
      <c r="AB3775" s="4">
        <v>0</v>
      </c>
      <c r="AC3775" s="4">
        <v>0</v>
      </c>
      <c r="AD3775" s="4">
        <v>5813506.4299999997</v>
      </c>
      <c r="AE3775" s="5">
        <v>913</v>
      </c>
      <c r="AF3775" s="1" t="s">
        <v>250</v>
      </c>
      <c r="AG3775" s="1" t="s">
        <v>251</v>
      </c>
      <c r="AH3775" s="1" t="s">
        <v>89</v>
      </c>
      <c r="AI3775" s="1" t="s">
        <v>57</v>
      </c>
      <c r="AJ3775" s="5">
        <v>10950</v>
      </c>
      <c r="AK3775" s="4">
        <v>-67667</v>
      </c>
      <c r="AL3775" s="4">
        <v>0</v>
      </c>
      <c r="AM3775" s="4">
        <v>0</v>
      </c>
      <c r="AN3775" s="4">
        <v>0</v>
      </c>
      <c r="AO3775" s="4">
        <v>-415707</v>
      </c>
      <c r="AP3775" s="4">
        <v>-415707</v>
      </c>
      <c r="AQ3775" s="4">
        <v>0</v>
      </c>
      <c r="AR3775" s="4">
        <v>5397799.4299999997</v>
      </c>
      <c r="AS3775" s="1" t="s">
        <v>52</v>
      </c>
      <c r="AT3775" s="9">
        <f t="shared" si="1618"/>
        <v>43555</v>
      </c>
      <c r="AU3775" s="9">
        <f t="shared" si="1619"/>
        <v>43525</v>
      </c>
      <c r="AV3775" s="9">
        <v>44798</v>
      </c>
      <c r="AW3775" s="11">
        <f t="shared" si="1620"/>
        <v>3.4054794520547946</v>
      </c>
      <c r="AX3775">
        <v>0</v>
      </c>
      <c r="AY3775" s="12">
        <v>0.05</v>
      </c>
      <c r="AZ3775" t="e">
        <f t="shared" si="1621"/>
        <v>#DIV/0!</v>
      </c>
      <c r="BA3775" s="13">
        <f t="shared" si="1622"/>
        <v>5813506.4299999997</v>
      </c>
      <c r="BB3775" s="16" t="s">
        <v>593</v>
      </c>
      <c r="BC3775" s="16" t="s">
        <v>593</v>
      </c>
      <c r="BD3775" s="16" t="s">
        <v>593</v>
      </c>
      <c r="BE3775" s="16" t="s">
        <v>593</v>
      </c>
      <c r="BF3775" s="16" t="s">
        <v>593</v>
      </c>
      <c r="BG3775" s="16" t="s">
        <v>593</v>
      </c>
      <c r="BH3775" s="16" t="s">
        <v>593</v>
      </c>
      <c r="BI3775" s="14">
        <v>0</v>
      </c>
      <c r="BJ3775" s="14">
        <v>0</v>
      </c>
      <c r="BK3775" s="14">
        <v>0</v>
      </c>
      <c r="BL3775" s="8">
        <v>0</v>
      </c>
      <c r="BM3775" s="16" t="s">
        <v>593</v>
      </c>
    </row>
    <row r="3776" spans="1:65" hidden="1">
      <c r="A3776" s="8">
        <v>3774</v>
      </c>
      <c r="B3776" s="1" t="s">
        <v>44</v>
      </c>
      <c r="C3776" s="1">
        <v>1525</v>
      </c>
      <c r="D3776" s="1" t="s">
        <v>569</v>
      </c>
      <c r="E3776" s="1">
        <v>360000114</v>
      </c>
      <c r="F3776" s="1" t="s">
        <v>570</v>
      </c>
      <c r="G3776" s="1" t="s">
        <v>570</v>
      </c>
      <c r="H3776" s="1">
        <v>0</v>
      </c>
      <c r="I3776" s="1" t="s">
        <v>52</v>
      </c>
      <c r="J3776" s="1" t="s">
        <v>49</v>
      </c>
      <c r="K3776" s="1">
        <v>17406001</v>
      </c>
      <c r="L3776" s="1" t="s">
        <v>50</v>
      </c>
      <c r="M3776" s="1" t="s">
        <v>51</v>
      </c>
      <c r="N3776" s="1" t="s">
        <v>64</v>
      </c>
      <c r="O3776" s="1" t="s">
        <v>65</v>
      </c>
      <c r="P3776" s="1" t="s">
        <v>66</v>
      </c>
      <c r="Q3776" s="1" t="s">
        <v>67</v>
      </c>
      <c r="R3776" s="1" t="s">
        <v>68</v>
      </c>
      <c r="S3776" s="1" t="s">
        <v>69</v>
      </c>
      <c r="T3776" s="2">
        <v>43555</v>
      </c>
      <c r="U3776" s="2">
        <v>44105</v>
      </c>
      <c r="V3776" s="1" t="s">
        <v>52</v>
      </c>
      <c r="W3776" s="3">
        <v>1</v>
      </c>
      <c r="X3776" s="1" t="s">
        <v>53</v>
      </c>
      <c r="Y3776" s="4">
        <v>5813506.4299999997</v>
      </c>
      <c r="Z3776" s="4">
        <v>-348040</v>
      </c>
      <c r="AA3776" s="4">
        <v>0</v>
      </c>
      <c r="AB3776" s="4">
        <v>0</v>
      </c>
      <c r="AC3776" s="4">
        <v>0</v>
      </c>
      <c r="AD3776" s="4">
        <v>5813506.4299999997</v>
      </c>
      <c r="AE3776" s="5">
        <v>913</v>
      </c>
      <c r="AF3776" s="1" t="s">
        <v>250</v>
      </c>
      <c r="AG3776" s="1" t="s">
        <v>251</v>
      </c>
      <c r="AH3776" s="1" t="s">
        <v>89</v>
      </c>
      <c r="AI3776" s="1" t="s">
        <v>57</v>
      </c>
      <c r="AJ3776" s="5">
        <v>10950</v>
      </c>
      <c r="AK3776" s="4">
        <v>-67667</v>
      </c>
      <c r="AL3776" s="4">
        <v>0</v>
      </c>
      <c r="AM3776" s="4">
        <v>0</v>
      </c>
      <c r="AN3776" s="4">
        <v>0</v>
      </c>
      <c r="AO3776" s="4">
        <v>-415707</v>
      </c>
      <c r="AP3776" s="4">
        <v>-415707</v>
      </c>
      <c r="AQ3776" s="4">
        <v>0</v>
      </c>
      <c r="AR3776" s="4">
        <v>5397799.4299999997</v>
      </c>
      <c r="AS3776" s="1" t="s">
        <v>52</v>
      </c>
      <c r="AT3776" s="9">
        <f t="shared" si="1618"/>
        <v>43555</v>
      </c>
      <c r="AU3776" s="9">
        <f t="shared" si="1619"/>
        <v>43525</v>
      </c>
      <c r="AV3776" s="9">
        <v>44798</v>
      </c>
      <c r="AW3776" s="11">
        <f t="shared" si="1620"/>
        <v>3.4054794520547946</v>
      </c>
      <c r="AX3776">
        <v>0</v>
      </c>
      <c r="AY3776" s="12">
        <v>0.05</v>
      </c>
      <c r="AZ3776" t="e">
        <f t="shared" si="1621"/>
        <v>#DIV/0!</v>
      </c>
      <c r="BA3776" s="13">
        <f t="shared" si="1622"/>
        <v>5813506.4299999997</v>
      </c>
      <c r="BB3776" s="16" t="s">
        <v>593</v>
      </c>
      <c r="BC3776" s="16" t="s">
        <v>593</v>
      </c>
      <c r="BD3776" s="16" t="s">
        <v>593</v>
      </c>
      <c r="BE3776" s="16" t="s">
        <v>593</v>
      </c>
      <c r="BF3776" s="16" t="s">
        <v>593</v>
      </c>
      <c r="BG3776" s="16" t="s">
        <v>593</v>
      </c>
      <c r="BH3776" s="16" t="s">
        <v>593</v>
      </c>
      <c r="BI3776" s="14">
        <v>0</v>
      </c>
      <c r="BJ3776" s="14">
        <v>0</v>
      </c>
      <c r="BK3776" s="14">
        <v>0</v>
      </c>
      <c r="BL3776" s="8">
        <v>0</v>
      </c>
      <c r="BM3776" s="16" t="s">
        <v>593</v>
      </c>
    </row>
    <row r="3777" spans="1:65" hidden="1">
      <c r="A3777" s="8">
        <v>3775</v>
      </c>
      <c r="B3777" s="1" t="s">
        <v>44</v>
      </c>
      <c r="C3777" s="1">
        <v>1525</v>
      </c>
      <c r="D3777" s="1" t="s">
        <v>569</v>
      </c>
      <c r="E3777" s="1">
        <v>360000115</v>
      </c>
      <c r="F3777" s="1" t="s">
        <v>570</v>
      </c>
      <c r="G3777" s="1" t="s">
        <v>570</v>
      </c>
      <c r="H3777" s="1">
        <v>0</v>
      </c>
      <c r="I3777" s="1" t="s">
        <v>52</v>
      </c>
      <c r="J3777" s="1" t="s">
        <v>49</v>
      </c>
      <c r="K3777" s="1">
        <v>17406001</v>
      </c>
      <c r="L3777" s="1" t="s">
        <v>50</v>
      </c>
      <c r="M3777" s="1" t="s">
        <v>51</v>
      </c>
      <c r="N3777" s="1" t="s">
        <v>64</v>
      </c>
      <c r="O3777" s="1" t="s">
        <v>65</v>
      </c>
      <c r="P3777" s="1" t="s">
        <v>66</v>
      </c>
      <c r="Q3777" s="1" t="s">
        <v>67</v>
      </c>
      <c r="R3777" s="1" t="s">
        <v>68</v>
      </c>
      <c r="S3777" s="1" t="s">
        <v>69</v>
      </c>
      <c r="T3777" s="2">
        <v>43555</v>
      </c>
      <c r="U3777" s="2">
        <v>44105</v>
      </c>
      <c r="V3777" s="1" t="s">
        <v>52</v>
      </c>
      <c r="W3777" s="3">
        <v>1</v>
      </c>
      <c r="X3777" s="1" t="s">
        <v>53</v>
      </c>
      <c r="Y3777" s="4">
        <v>5813506.4299999997</v>
      </c>
      <c r="Z3777" s="4">
        <v>-348040</v>
      </c>
      <c r="AA3777" s="4">
        <v>0</v>
      </c>
      <c r="AB3777" s="4">
        <v>0</v>
      </c>
      <c r="AC3777" s="4">
        <v>0</v>
      </c>
      <c r="AD3777" s="4">
        <v>5813506.4299999997</v>
      </c>
      <c r="AE3777" s="5">
        <v>913</v>
      </c>
      <c r="AF3777" s="1" t="s">
        <v>250</v>
      </c>
      <c r="AG3777" s="1" t="s">
        <v>251</v>
      </c>
      <c r="AH3777" s="1" t="s">
        <v>89</v>
      </c>
      <c r="AI3777" s="1" t="s">
        <v>57</v>
      </c>
      <c r="AJ3777" s="5">
        <v>10950</v>
      </c>
      <c r="AK3777" s="4">
        <v>-67667</v>
      </c>
      <c r="AL3777" s="4">
        <v>0</v>
      </c>
      <c r="AM3777" s="4">
        <v>0</v>
      </c>
      <c r="AN3777" s="4">
        <v>0</v>
      </c>
      <c r="AO3777" s="4">
        <v>-415707</v>
      </c>
      <c r="AP3777" s="4">
        <v>-415707</v>
      </c>
      <c r="AQ3777" s="4">
        <v>0</v>
      </c>
      <c r="AR3777" s="4">
        <v>5397799.4299999997</v>
      </c>
      <c r="AS3777" s="1" t="s">
        <v>52</v>
      </c>
      <c r="AT3777" s="9">
        <f t="shared" si="1618"/>
        <v>43555</v>
      </c>
      <c r="AU3777" s="9">
        <f t="shared" si="1619"/>
        <v>43525</v>
      </c>
      <c r="AV3777" s="9">
        <v>44798</v>
      </c>
      <c r="AW3777" s="11">
        <f t="shared" si="1620"/>
        <v>3.4054794520547946</v>
      </c>
      <c r="AX3777">
        <v>0</v>
      </c>
      <c r="AY3777" s="12">
        <v>0.05</v>
      </c>
      <c r="AZ3777" t="e">
        <f t="shared" si="1621"/>
        <v>#DIV/0!</v>
      </c>
      <c r="BA3777" s="13">
        <f t="shared" si="1622"/>
        <v>5813506.4299999997</v>
      </c>
      <c r="BB3777" s="16" t="s">
        <v>593</v>
      </c>
      <c r="BC3777" s="16" t="s">
        <v>593</v>
      </c>
      <c r="BD3777" s="16" t="s">
        <v>593</v>
      </c>
      <c r="BE3777" s="16" t="s">
        <v>593</v>
      </c>
      <c r="BF3777" s="16" t="s">
        <v>593</v>
      </c>
      <c r="BG3777" s="16" t="s">
        <v>593</v>
      </c>
      <c r="BH3777" s="16" t="s">
        <v>593</v>
      </c>
      <c r="BI3777" s="14">
        <v>0</v>
      </c>
      <c r="BJ3777" s="14">
        <v>0</v>
      </c>
      <c r="BK3777" s="14">
        <v>0</v>
      </c>
      <c r="BL3777" s="8">
        <v>0</v>
      </c>
      <c r="BM3777" s="16" t="s">
        <v>593</v>
      </c>
    </row>
    <row r="3778" spans="1:65" hidden="1">
      <c r="A3778" s="8">
        <v>3776</v>
      </c>
      <c r="B3778" s="1" t="s">
        <v>44</v>
      </c>
      <c r="C3778" s="1">
        <v>1525</v>
      </c>
      <c r="D3778" s="1" t="s">
        <v>569</v>
      </c>
      <c r="E3778" s="1">
        <v>360000116</v>
      </c>
      <c r="F3778" s="1" t="s">
        <v>570</v>
      </c>
      <c r="G3778" s="1" t="s">
        <v>570</v>
      </c>
      <c r="H3778" s="1">
        <v>0</v>
      </c>
      <c r="I3778" s="1" t="s">
        <v>52</v>
      </c>
      <c r="J3778" s="1" t="s">
        <v>49</v>
      </c>
      <c r="K3778" s="1">
        <v>17406001</v>
      </c>
      <c r="L3778" s="1" t="s">
        <v>50</v>
      </c>
      <c r="M3778" s="1" t="s">
        <v>51</v>
      </c>
      <c r="N3778" s="1" t="s">
        <v>64</v>
      </c>
      <c r="O3778" s="1" t="s">
        <v>65</v>
      </c>
      <c r="P3778" s="1" t="s">
        <v>66</v>
      </c>
      <c r="Q3778" s="1" t="s">
        <v>67</v>
      </c>
      <c r="R3778" s="1" t="s">
        <v>68</v>
      </c>
      <c r="S3778" s="1" t="s">
        <v>69</v>
      </c>
      <c r="T3778" s="2">
        <v>43555</v>
      </c>
      <c r="U3778" s="2">
        <v>44105</v>
      </c>
      <c r="V3778" s="1" t="s">
        <v>52</v>
      </c>
      <c r="W3778" s="3">
        <v>1</v>
      </c>
      <c r="X3778" s="1" t="s">
        <v>53</v>
      </c>
      <c r="Y3778" s="4">
        <v>5813506.4299999997</v>
      </c>
      <c r="Z3778" s="4">
        <v>-348040</v>
      </c>
      <c r="AA3778" s="4">
        <v>0</v>
      </c>
      <c r="AB3778" s="4">
        <v>0</v>
      </c>
      <c r="AC3778" s="4">
        <v>0</v>
      </c>
      <c r="AD3778" s="4">
        <v>5813506.4299999997</v>
      </c>
      <c r="AE3778" s="5">
        <v>913</v>
      </c>
      <c r="AF3778" s="1" t="s">
        <v>250</v>
      </c>
      <c r="AG3778" s="1" t="s">
        <v>251</v>
      </c>
      <c r="AH3778" s="1" t="s">
        <v>89</v>
      </c>
      <c r="AI3778" s="1" t="s">
        <v>57</v>
      </c>
      <c r="AJ3778" s="5">
        <v>10950</v>
      </c>
      <c r="AK3778" s="4">
        <v>-67667</v>
      </c>
      <c r="AL3778" s="4">
        <v>0</v>
      </c>
      <c r="AM3778" s="4">
        <v>0</v>
      </c>
      <c r="AN3778" s="4">
        <v>0</v>
      </c>
      <c r="AO3778" s="4">
        <v>-415707</v>
      </c>
      <c r="AP3778" s="4">
        <v>-415707</v>
      </c>
      <c r="AQ3778" s="4">
        <v>0</v>
      </c>
      <c r="AR3778" s="4">
        <v>5397799.4299999997</v>
      </c>
      <c r="AS3778" s="1" t="s">
        <v>52</v>
      </c>
      <c r="AT3778" s="9">
        <f t="shared" si="1618"/>
        <v>43555</v>
      </c>
      <c r="AU3778" s="9">
        <f t="shared" si="1619"/>
        <v>43525</v>
      </c>
      <c r="AV3778" s="9">
        <v>44798</v>
      </c>
      <c r="AW3778" s="11">
        <f t="shared" si="1620"/>
        <v>3.4054794520547946</v>
      </c>
      <c r="AX3778">
        <v>0</v>
      </c>
      <c r="AY3778" s="12">
        <v>0.05</v>
      </c>
      <c r="AZ3778" t="e">
        <f t="shared" si="1621"/>
        <v>#DIV/0!</v>
      </c>
      <c r="BA3778" s="13">
        <f t="shared" si="1622"/>
        <v>5813506.4299999997</v>
      </c>
      <c r="BB3778" s="16" t="s">
        <v>593</v>
      </c>
      <c r="BC3778" s="16" t="s">
        <v>593</v>
      </c>
      <c r="BD3778" s="16" t="s">
        <v>593</v>
      </c>
      <c r="BE3778" s="16" t="s">
        <v>593</v>
      </c>
      <c r="BF3778" s="16" t="s">
        <v>593</v>
      </c>
      <c r="BG3778" s="16" t="s">
        <v>593</v>
      </c>
      <c r="BH3778" s="16" t="s">
        <v>593</v>
      </c>
      <c r="BI3778" s="14">
        <v>0</v>
      </c>
      <c r="BJ3778" s="14">
        <v>0</v>
      </c>
      <c r="BK3778" s="14">
        <v>0</v>
      </c>
      <c r="BL3778" s="8">
        <v>0</v>
      </c>
      <c r="BM3778" s="16" t="s">
        <v>593</v>
      </c>
    </row>
    <row r="3779" spans="1:65" hidden="1">
      <c r="A3779" s="8">
        <v>3777</v>
      </c>
      <c r="B3779" s="1" t="s">
        <v>44</v>
      </c>
      <c r="C3779" s="1">
        <v>1525</v>
      </c>
      <c r="D3779" s="1" t="s">
        <v>569</v>
      </c>
      <c r="E3779" s="1">
        <v>360000117</v>
      </c>
      <c r="F3779" s="1" t="s">
        <v>570</v>
      </c>
      <c r="G3779" s="1" t="s">
        <v>570</v>
      </c>
      <c r="H3779" s="1">
        <v>0</v>
      </c>
      <c r="I3779" s="1" t="s">
        <v>52</v>
      </c>
      <c r="J3779" s="1" t="s">
        <v>49</v>
      </c>
      <c r="K3779" s="1">
        <v>17406001</v>
      </c>
      <c r="L3779" s="1" t="s">
        <v>50</v>
      </c>
      <c r="M3779" s="1" t="s">
        <v>51</v>
      </c>
      <c r="N3779" s="1" t="s">
        <v>64</v>
      </c>
      <c r="O3779" s="1" t="s">
        <v>65</v>
      </c>
      <c r="P3779" s="1" t="s">
        <v>66</v>
      </c>
      <c r="Q3779" s="1" t="s">
        <v>67</v>
      </c>
      <c r="R3779" s="1" t="s">
        <v>68</v>
      </c>
      <c r="S3779" s="1" t="s">
        <v>69</v>
      </c>
      <c r="T3779" s="2">
        <v>43555</v>
      </c>
      <c r="U3779" s="2">
        <v>44105</v>
      </c>
      <c r="V3779" s="1" t="s">
        <v>52</v>
      </c>
      <c r="W3779" s="3">
        <v>1</v>
      </c>
      <c r="X3779" s="1" t="s">
        <v>53</v>
      </c>
      <c r="Y3779" s="4">
        <v>5813506.4299999997</v>
      </c>
      <c r="Z3779" s="4">
        <v>-348040</v>
      </c>
      <c r="AA3779" s="4">
        <v>0</v>
      </c>
      <c r="AB3779" s="4">
        <v>0</v>
      </c>
      <c r="AC3779" s="4">
        <v>0</v>
      </c>
      <c r="AD3779" s="4">
        <v>5813506.4299999997</v>
      </c>
      <c r="AE3779" s="5">
        <v>913</v>
      </c>
      <c r="AF3779" s="1" t="s">
        <v>250</v>
      </c>
      <c r="AG3779" s="1" t="s">
        <v>251</v>
      </c>
      <c r="AH3779" s="1" t="s">
        <v>89</v>
      </c>
      <c r="AI3779" s="1" t="s">
        <v>57</v>
      </c>
      <c r="AJ3779" s="5">
        <v>10950</v>
      </c>
      <c r="AK3779" s="4">
        <v>-67667</v>
      </c>
      <c r="AL3779" s="4">
        <v>0</v>
      </c>
      <c r="AM3779" s="4">
        <v>0</v>
      </c>
      <c r="AN3779" s="4">
        <v>0</v>
      </c>
      <c r="AO3779" s="4">
        <v>-415707</v>
      </c>
      <c r="AP3779" s="4">
        <v>-415707</v>
      </c>
      <c r="AQ3779" s="4">
        <v>0</v>
      </c>
      <c r="AR3779" s="4">
        <v>5397799.4299999997</v>
      </c>
      <c r="AS3779" s="1" t="s">
        <v>52</v>
      </c>
      <c r="AT3779" s="9">
        <f t="shared" si="1618"/>
        <v>43555</v>
      </c>
      <c r="AU3779" s="9">
        <f t="shared" si="1619"/>
        <v>43525</v>
      </c>
      <c r="AV3779" s="9">
        <v>44798</v>
      </c>
      <c r="AW3779" s="11">
        <f t="shared" si="1620"/>
        <v>3.4054794520547946</v>
      </c>
      <c r="AX3779">
        <v>0</v>
      </c>
      <c r="AY3779" s="12">
        <v>0.05</v>
      </c>
      <c r="AZ3779" t="e">
        <f t="shared" si="1621"/>
        <v>#DIV/0!</v>
      </c>
      <c r="BA3779" s="13">
        <f t="shared" si="1622"/>
        <v>5813506.4299999997</v>
      </c>
      <c r="BB3779" s="16" t="s">
        <v>593</v>
      </c>
      <c r="BC3779" s="16" t="s">
        <v>593</v>
      </c>
      <c r="BD3779" s="16" t="s">
        <v>593</v>
      </c>
      <c r="BE3779" s="16" t="s">
        <v>593</v>
      </c>
      <c r="BF3779" s="16" t="s">
        <v>593</v>
      </c>
      <c r="BG3779" s="16" t="s">
        <v>593</v>
      </c>
      <c r="BH3779" s="16" t="s">
        <v>593</v>
      </c>
      <c r="BI3779" s="14">
        <v>0</v>
      </c>
      <c r="BJ3779" s="14">
        <v>0</v>
      </c>
      <c r="BK3779" s="14">
        <v>0</v>
      </c>
      <c r="BL3779" s="8">
        <v>0</v>
      </c>
      <c r="BM3779" s="16" t="s">
        <v>593</v>
      </c>
    </row>
    <row r="3780" spans="1:65" hidden="1">
      <c r="A3780" s="8">
        <v>3778</v>
      </c>
      <c r="B3780" s="1" t="s">
        <v>44</v>
      </c>
      <c r="C3780" s="1">
        <v>1525</v>
      </c>
      <c r="D3780" s="1" t="s">
        <v>569</v>
      </c>
      <c r="E3780" s="1">
        <v>360000118</v>
      </c>
      <c r="F3780" s="1" t="s">
        <v>570</v>
      </c>
      <c r="G3780" s="1" t="s">
        <v>570</v>
      </c>
      <c r="H3780" s="1">
        <v>0</v>
      </c>
      <c r="I3780" s="1" t="s">
        <v>52</v>
      </c>
      <c r="J3780" s="1" t="s">
        <v>49</v>
      </c>
      <c r="K3780" s="1">
        <v>17406001</v>
      </c>
      <c r="L3780" s="1" t="s">
        <v>50</v>
      </c>
      <c r="M3780" s="1" t="s">
        <v>51</v>
      </c>
      <c r="N3780" s="1" t="s">
        <v>64</v>
      </c>
      <c r="O3780" s="1" t="s">
        <v>65</v>
      </c>
      <c r="P3780" s="1" t="s">
        <v>66</v>
      </c>
      <c r="Q3780" s="1" t="s">
        <v>67</v>
      </c>
      <c r="R3780" s="1" t="s">
        <v>68</v>
      </c>
      <c r="S3780" s="1" t="s">
        <v>69</v>
      </c>
      <c r="T3780" s="2">
        <v>43555</v>
      </c>
      <c r="U3780" s="2">
        <v>44105</v>
      </c>
      <c r="V3780" s="1" t="s">
        <v>52</v>
      </c>
      <c r="W3780" s="3">
        <v>1</v>
      </c>
      <c r="X3780" s="1" t="s">
        <v>53</v>
      </c>
      <c r="Y3780" s="4">
        <v>5813506.4299999997</v>
      </c>
      <c r="Z3780" s="4">
        <v>-348040</v>
      </c>
      <c r="AA3780" s="4">
        <v>0</v>
      </c>
      <c r="AB3780" s="4">
        <v>0</v>
      </c>
      <c r="AC3780" s="4">
        <v>0</v>
      </c>
      <c r="AD3780" s="4">
        <v>5813506.4299999997</v>
      </c>
      <c r="AE3780" s="5">
        <v>913</v>
      </c>
      <c r="AF3780" s="1" t="s">
        <v>250</v>
      </c>
      <c r="AG3780" s="1" t="s">
        <v>251</v>
      </c>
      <c r="AH3780" s="1" t="s">
        <v>89</v>
      </c>
      <c r="AI3780" s="1" t="s">
        <v>57</v>
      </c>
      <c r="AJ3780" s="5">
        <v>10950</v>
      </c>
      <c r="AK3780" s="4">
        <v>-67667</v>
      </c>
      <c r="AL3780" s="4">
        <v>0</v>
      </c>
      <c r="AM3780" s="4">
        <v>0</v>
      </c>
      <c r="AN3780" s="4">
        <v>0</v>
      </c>
      <c r="AO3780" s="4">
        <v>-415707</v>
      </c>
      <c r="AP3780" s="4">
        <v>-415707</v>
      </c>
      <c r="AQ3780" s="4">
        <v>0</v>
      </c>
      <c r="AR3780" s="4">
        <v>5397799.4299999997</v>
      </c>
      <c r="AS3780" s="1" t="s">
        <v>52</v>
      </c>
      <c r="AT3780" s="9">
        <f t="shared" ref="AT3780:AT3787" si="1623">T3780</f>
        <v>43555</v>
      </c>
      <c r="AU3780" s="9">
        <f t="shared" ref="AU3780:AU3787" si="1624">DATE(YEAR(AT3780),MONTH(AT3780),DAY(1))</f>
        <v>43525</v>
      </c>
      <c r="AV3780" s="9">
        <v>44798</v>
      </c>
      <c r="AW3780" s="11">
        <f t="shared" ref="AW3780:AW3787" si="1625">(AV3780-AT3780)/365</f>
        <v>3.4054794520547946</v>
      </c>
      <c r="AX3780">
        <v>0</v>
      </c>
      <c r="AY3780" s="12">
        <v>0.05</v>
      </c>
      <c r="AZ3780" t="e">
        <f t="shared" ref="AZ3780:AZ3787" si="1626">(1-AY3780)/AX3780</f>
        <v>#DIV/0!</v>
      </c>
      <c r="BA3780" s="13">
        <f t="shared" ref="BA3780:BA3787" si="1627">Y3780</f>
        <v>5813506.4299999997</v>
      </c>
      <c r="BB3780" s="16" t="s">
        <v>593</v>
      </c>
      <c r="BC3780" s="16" t="s">
        <v>593</v>
      </c>
      <c r="BD3780" s="16" t="s">
        <v>593</v>
      </c>
      <c r="BE3780" s="16" t="s">
        <v>593</v>
      </c>
      <c r="BF3780" s="16" t="s">
        <v>593</v>
      </c>
      <c r="BG3780" s="16" t="s">
        <v>593</v>
      </c>
      <c r="BH3780" s="16" t="s">
        <v>593</v>
      </c>
      <c r="BI3780" s="14">
        <v>0</v>
      </c>
      <c r="BJ3780" s="14">
        <v>0</v>
      </c>
      <c r="BK3780" s="14">
        <v>0</v>
      </c>
      <c r="BL3780" s="8">
        <v>0</v>
      </c>
      <c r="BM3780" s="16" t="s">
        <v>593</v>
      </c>
    </row>
    <row r="3781" spans="1:65" hidden="1">
      <c r="A3781" s="8">
        <v>3779</v>
      </c>
      <c r="B3781" s="1" t="s">
        <v>44</v>
      </c>
      <c r="C3781" s="1">
        <v>1525</v>
      </c>
      <c r="D3781" s="1" t="s">
        <v>569</v>
      </c>
      <c r="E3781" s="1">
        <v>360000119</v>
      </c>
      <c r="F3781" s="1" t="s">
        <v>570</v>
      </c>
      <c r="G3781" s="1" t="s">
        <v>570</v>
      </c>
      <c r="H3781" s="1">
        <v>0</v>
      </c>
      <c r="I3781" s="1" t="s">
        <v>52</v>
      </c>
      <c r="J3781" s="1" t="s">
        <v>49</v>
      </c>
      <c r="K3781" s="1">
        <v>17406001</v>
      </c>
      <c r="L3781" s="1" t="s">
        <v>50</v>
      </c>
      <c r="M3781" s="1" t="s">
        <v>51</v>
      </c>
      <c r="N3781" s="1" t="s">
        <v>64</v>
      </c>
      <c r="O3781" s="1" t="s">
        <v>65</v>
      </c>
      <c r="P3781" s="1" t="s">
        <v>66</v>
      </c>
      <c r="Q3781" s="1" t="s">
        <v>67</v>
      </c>
      <c r="R3781" s="1" t="s">
        <v>68</v>
      </c>
      <c r="S3781" s="1" t="s">
        <v>69</v>
      </c>
      <c r="T3781" s="2">
        <v>43555</v>
      </c>
      <c r="U3781" s="2">
        <v>44105</v>
      </c>
      <c r="V3781" s="1" t="s">
        <v>52</v>
      </c>
      <c r="W3781" s="3">
        <v>1</v>
      </c>
      <c r="X3781" s="1" t="s">
        <v>53</v>
      </c>
      <c r="Y3781" s="4">
        <v>5813506.4299999997</v>
      </c>
      <c r="Z3781" s="4">
        <v>-348040</v>
      </c>
      <c r="AA3781" s="4">
        <v>0</v>
      </c>
      <c r="AB3781" s="4">
        <v>0</v>
      </c>
      <c r="AC3781" s="4">
        <v>0</v>
      </c>
      <c r="AD3781" s="4">
        <v>5813506.4299999997</v>
      </c>
      <c r="AE3781" s="5">
        <v>913</v>
      </c>
      <c r="AF3781" s="1" t="s">
        <v>250</v>
      </c>
      <c r="AG3781" s="1" t="s">
        <v>251</v>
      </c>
      <c r="AH3781" s="1" t="s">
        <v>89</v>
      </c>
      <c r="AI3781" s="1" t="s">
        <v>57</v>
      </c>
      <c r="AJ3781" s="5">
        <v>10950</v>
      </c>
      <c r="AK3781" s="4">
        <v>-67667</v>
      </c>
      <c r="AL3781" s="4">
        <v>0</v>
      </c>
      <c r="AM3781" s="4">
        <v>0</v>
      </c>
      <c r="AN3781" s="4">
        <v>0</v>
      </c>
      <c r="AO3781" s="4">
        <v>-415707</v>
      </c>
      <c r="AP3781" s="4">
        <v>-415707</v>
      </c>
      <c r="AQ3781" s="4">
        <v>0</v>
      </c>
      <c r="AR3781" s="4">
        <v>5397799.4299999997</v>
      </c>
      <c r="AS3781" s="1" t="s">
        <v>52</v>
      </c>
      <c r="AT3781" s="9">
        <f t="shared" si="1623"/>
        <v>43555</v>
      </c>
      <c r="AU3781" s="9">
        <f t="shared" si="1624"/>
        <v>43525</v>
      </c>
      <c r="AV3781" s="9">
        <v>44798</v>
      </c>
      <c r="AW3781" s="11">
        <f t="shared" si="1625"/>
        <v>3.4054794520547946</v>
      </c>
      <c r="AX3781">
        <v>0</v>
      </c>
      <c r="AY3781" s="12">
        <v>0.05</v>
      </c>
      <c r="AZ3781" t="e">
        <f t="shared" si="1626"/>
        <v>#DIV/0!</v>
      </c>
      <c r="BA3781" s="13">
        <f t="shared" si="1627"/>
        <v>5813506.4299999997</v>
      </c>
      <c r="BB3781" s="16" t="s">
        <v>593</v>
      </c>
      <c r="BC3781" s="16" t="s">
        <v>593</v>
      </c>
      <c r="BD3781" s="16" t="s">
        <v>593</v>
      </c>
      <c r="BE3781" s="16" t="s">
        <v>593</v>
      </c>
      <c r="BF3781" s="16" t="s">
        <v>593</v>
      </c>
      <c r="BG3781" s="16" t="s">
        <v>593</v>
      </c>
      <c r="BH3781" s="16" t="s">
        <v>593</v>
      </c>
      <c r="BI3781" s="14">
        <v>0</v>
      </c>
      <c r="BJ3781" s="14">
        <v>0</v>
      </c>
      <c r="BK3781" s="14">
        <v>0</v>
      </c>
      <c r="BL3781" s="8">
        <v>0</v>
      </c>
      <c r="BM3781" s="16" t="s">
        <v>593</v>
      </c>
    </row>
    <row r="3782" spans="1:65" hidden="1">
      <c r="A3782" s="8">
        <v>3780</v>
      </c>
      <c r="B3782" s="1" t="s">
        <v>44</v>
      </c>
      <c r="C3782" s="1">
        <v>1525</v>
      </c>
      <c r="D3782" s="1" t="s">
        <v>569</v>
      </c>
      <c r="E3782" s="1">
        <v>360000120</v>
      </c>
      <c r="F3782" s="1" t="s">
        <v>570</v>
      </c>
      <c r="G3782" s="1" t="s">
        <v>570</v>
      </c>
      <c r="H3782" s="1">
        <v>0</v>
      </c>
      <c r="I3782" s="1" t="s">
        <v>52</v>
      </c>
      <c r="J3782" s="1" t="s">
        <v>49</v>
      </c>
      <c r="K3782" s="1">
        <v>17406001</v>
      </c>
      <c r="L3782" s="1" t="s">
        <v>50</v>
      </c>
      <c r="M3782" s="1" t="s">
        <v>51</v>
      </c>
      <c r="N3782" s="1" t="s">
        <v>64</v>
      </c>
      <c r="O3782" s="1" t="s">
        <v>65</v>
      </c>
      <c r="P3782" s="1" t="s">
        <v>66</v>
      </c>
      <c r="Q3782" s="1" t="s">
        <v>67</v>
      </c>
      <c r="R3782" s="1" t="s">
        <v>68</v>
      </c>
      <c r="S3782" s="1" t="s">
        <v>69</v>
      </c>
      <c r="T3782" s="2">
        <v>43555</v>
      </c>
      <c r="U3782" s="2">
        <v>44105</v>
      </c>
      <c r="V3782" s="1" t="s">
        <v>52</v>
      </c>
      <c r="W3782" s="3">
        <v>1</v>
      </c>
      <c r="X3782" s="1" t="s">
        <v>53</v>
      </c>
      <c r="Y3782" s="4">
        <v>5813506.4299999997</v>
      </c>
      <c r="Z3782" s="4">
        <v>-348040</v>
      </c>
      <c r="AA3782" s="4">
        <v>0</v>
      </c>
      <c r="AB3782" s="4">
        <v>0</v>
      </c>
      <c r="AC3782" s="4">
        <v>0</v>
      </c>
      <c r="AD3782" s="4">
        <v>5813506.4299999997</v>
      </c>
      <c r="AE3782" s="5">
        <v>913</v>
      </c>
      <c r="AF3782" s="1" t="s">
        <v>250</v>
      </c>
      <c r="AG3782" s="1" t="s">
        <v>251</v>
      </c>
      <c r="AH3782" s="1" t="s">
        <v>89</v>
      </c>
      <c r="AI3782" s="1" t="s">
        <v>57</v>
      </c>
      <c r="AJ3782" s="5">
        <v>10950</v>
      </c>
      <c r="AK3782" s="4">
        <v>-67667</v>
      </c>
      <c r="AL3782" s="4">
        <v>0</v>
      </c>
      <c r="AM3782" s="4">
        <v>0</v>
      </c>
      <c r="AN3782" s="4">
        <v>0</v>
      </c>
      <c r="AO3782" s="4">
        <v>-415707</v>
      </c>
      <c r="AP3782" s="4">
        <v>-415707</v>
      </c>
      <c r="AQ3782" s="4">
        <v>0</v>
      </c>
      <c r="AR3782" s="4">
        <v>5397799.4299999997</v>
      </c>
      <c r="AS3782" s="1" t="s">
        <v>52</v>
      </c>
      <c r="AT3782" s="9">
        <f t="shared" si="1623"/>
        <v>43555</v>
      </c>
      <c r="AU3782" s="9">
        <f t="shared" si="1624"/>
        <v>43525</v>
      </c>
      <c r="AV3782" s="9">
        <v>44798</v>
      </c>
      <c r="AW3782" s="11">
        <f t="shared" si="1625"/>
        <v>3.4054794520547946</v>
      </c>
      <c r="AX3782">
        <v>0</v>
      </c>
      <c r="AY3782" s="12">
        <v>0.05</v>
      </c>
      <c r="AZ3782" t="e">
        <f t="shared" si="1626"/>
        <v>#DIV/0!</v>
      </c>
      <c r="BA3782" s="13">
        <f t="shared" si="1627"/>
        <v>5813506.4299999997</v>
      </c>
      <c r="BB3782" s="16" t="s">
        <v>593</v>
      </c>
      <c r="BC3782" s="16" t="s">
        <v>593</v>
      </c>
      <c r="BD3782" s="16" t="s">
        <v>593</v>
      </c>
      <c r="BE3782" s="16" t="s">
        <v>593</v>
      </c>
      <c r="BF3782" s="16" t="s">
        <v>593</v>
      </c>
      <c r="BG3782" s="16" t="s">
        <v>593</v>
      </c>
      <c r="BH3782" s="16" t="s">
        <v>593</v>
      </c>
      <c r="BI3782" s="14">
        <v>0</v>
      </c>
      <c r="BJ3782" s="14">
        <v>0</v>
      </c>
      <c r="BK3782" s="14">
        <v>0</v>
      </c>
      <c r="BL3782" s="8">
        <v>0</v>
      </c>
      <c r="BM3782" s="16" t="s">
        <v>593</v>
      </c>
    </row>
    <row r="3783" spans="1:65" hidden="1">
      <c r="A3783" s="8">
        <v>3781</v>
      </c>
      <c r="B3783" s="1" t="s">
        <v>44</v>
      </c>
      <c r="C3783" s="1">
        <v>1525</v>
      </c>
      <c r="D3783" s="1" t="s">
        <v>569</v>
      </c>
      <c r="E3783" s="1">
        <v>360000121</v>
      </c>
      <c r="F3783" s="1" t="s">
        <v>570</v>
      </c>
      <c r="G3783" s="1" t="s">
        <v>570</v>
      </c>
      <c r="H3783" s="1">
        <v>0</v>
      </c>
      <c r="I3783" s="1" t="s">
        <v>52</v>
      </c>
      <c r="J3783" s="1" t="s">
        <v>49</v>
      </c>
      <c r="K3783" s="1">
        <v>17406001</v>
      </c>
      <c r="L3783" s="1" t="s">
        <v>50</v>
      </c>
      <c r="M3783" s="1" t="s">
        <v>51</v>
      </c>
      <c r="N3783" s="1" t="s">
        <v>64</v>
      </c>
      <c r="O3783" s="1" t="s">
        <v>65</v>
      </c>
      <c r="P3783" s="1" t="s">
        <v>66</v>
      </c>
      <c r="Q3783" s="1" t="s">
        <v>67</v>
      </c>
      <c r="R3783" s="1" t="s">
        <v>68</v>
      </c>
      <c r="S3783" s="1" t="s">
        <v>69</v>
      </c>
      <c r="T3783" s="2">
        <v>43555</v>
      </c>
      <c r="U3783" s="2">
        <v>44105</v>
      </c>
      <c r="V3783" s="1" t="s">
        <v>52</v>
      </c>
      <c r="W3783" s="3">
        <v>1</v>
      </c>
      <c r="X3783" s="1" t="s">
        <v>53</v>
      </c>
      <c r="Y3783" s="4">
        <v>5813506.4299999997</v>
      </c>
      <c r="Z3783" s="4">
        <v>-348040</v>
      </c>
      <c r="AA3783" s="4">
        <v>0</v>
      </c>
      <c r="AB3783" s="4">
        <v>0</v>
      </c>
      <c r="AC3783" s="4">
        <v>0</v>
      </c>
      <c r="AD3783" s="4">
        <v>5813506.4299999997</v>
      </c>
      <c r="AE3783" s="5">
        <v>913</v>
      </c>
      <c r="AF3783" s="1" t="s">
        <v>250</v>
      </c>
      <c r="AG3783" s="1" t="s">
        <v>251</v>
      </c>
      <c r="AH3783" s="1" t="s">
        <v>89</v>
      </c>
      <c r="AI3783" s="1" t="s">
        <v>57</v>
      </c>
      <c r="AJ3783" s="5">
        <v>10950</v>
      </c>
      <c r="AK3783" s="4">
        <v>-67667</v>
      </c>
      <c r="AL3783" s="4">
        <v>0</v>
      </c>
      <c r="AM3783" s="4">
        <v>0</v>
      </c>
      <c r="AN3783" s="4">
        <v>0</v>
      </c>
      <c r="AO3783" s="4">
        <v>-415707</v>
      </c>
      <c r="AP3783" s="4">
        <v>-415707</v>
      </c>
      <c r="AQ3783" s="4">
        <v>0</v>
      </c>
      <c r="AR3783" s="4">
        <v>5397799.4299999997</v>
      </c>
      <c r="AS3783" s="1" t="s">
        <v>52</v>
      </c>
      <c r="AT3783" s="9">
        <f t="shared" si="1623"/>
        <v>43555</v>
      </c>
      <c r="AU3783" s="9">
        <f t="shared" si="1624"/>
        <v>43525</v>
      </c>
      <c r="AV3783" s="9">
        <v>44798</v>
      </c>
      <c r="AW3783" s="11">
        <f t="shared" si="1625"/>
        <v>3.4054794520547946</v>
      </c>
      <c r="AX3783">
        <v>0</v>
      </c>
      <c r="AY3783" s="12">
        <v>0.05</v>
      </c>
      <c r="AZ3783" t="e">
        <f t="shared" si="1626"/>
        <v>#DIV/0!</v>
      </c>
      <c r="BA3783" s="13">
        <f t="shared" si="1627"/>
        <v>5813506.4299999997</v>
      </c>
      <c r="BB3783" s="16" t="s">
        <v>593</v>
      </c>
      <c r="BC3783" s="16" t="s">
        <v>593</v>
      </c>
      <c r="BD3783" s="16" t="s">
        <v>593</v>
      </c>
      <c r="BE3783" s="16" t="s">
        <v>593</v>
      </c>
      <c r="BF3783" s="16" t="s">
        <v>593</v>
      </c>
      <c r="BG3783" s="16" t="s">
        <v>593</v>
      </c>
      <c r="BH3783" s="16" t="s">
        <v>593</v>
      </c>
      <c r="BI3783" s="14">
        <v>0</v>
      </c>
      <c r="BJ3783" s="14">
        <v>0</v>
      </c>
      <c r="BK3783" s="14">
        <v>0</v>
      </c>
      <c r="BL3783" s="8">
        <v>0</v>
      </c>
      <c r="BM3783" s="16" t="s">
        <v>593</v>
      </c>
    </row>
    <row r="3784" spans="1:65" hidden="1">
      <c r="A3784" s="8">
        <v>3782</v>
      </c>
      <c r="B3784" s="1" t="s">
        <v>44</v>
      </c>
      <c r="C3784" s="1">
        <v>1525</v>
      </c>
      <c r="D3784" s="1" t="s">
        <v>569</v>
      </c>
      <c r="E3784" s="1">
        <v>360000122</v>
      </c>
      <c r="F3784" s="1" t="s">
        <v>570</v>
      </c>
      <c r="G3784" s="1" t="s">
        <v>570</v>
      </c>
      <c r="H3784" s="1">
        <v>0</v>
      </c>
      <c r="I3784" s="1" t="s">
        <v>52</v>
      </c>
      <c r="J3784" s="1" t="s">
        <v>49</v>
      </c>
      <c r="K3784" s="1">
        <v>17406001</v>
      </c>
      <c r="L3784" s="1" t="s">
        <v>50</v>
      </c>
      <c r="M3784" s="1" t="s">
        <v>51</v>
      </c>
      <c r="N3784" s="1" t="s">
        <v>64</v>
      </c>
      <c r="O3784" s="1" t="s">
        <v>65</v>
      </c>
      <c r="P3784" s="1" t="s">
        <v>66</v>
      </c>
      <c r="Q3784" s="1" t="s">
        <v>67</v>
      </c>
      <c r="R3784" s="1" t="s">
        <v>68</v>
      </c>
      <c r="S3784" s="1" t="s">
        <v>69</v>
      </c>
      <c r="T3784" s="2">
        <v>43555</v>
      </c>
      <c r="U3784" s="2">
        <v>44105</v>
      </c>
      <c r="V3784" s="1" t="s">
        <v>52</v>
      </c>
      <c r="W3784" s="3">
        <v>1</v>
      </c>
      <c r="X3784" s="1" t="s">
        <v>53</v>
      </c>
      <c r="Y3784" s="4">
        <v>5813506.4299999997</v>
      </c>
      <c r="Z3784" s="4">
        <v>-348040</v>
      </c>
      <c r="AA3784" s="4">
        <v>0</v>
      </c>
      <c r="AB3784" s="4">
        <v>0</v>
      </c>
      <c r="AC3784" s="4">
        <v>0</v>
      </c>
      <c r="AD3784" s="4">
        <v>5813506.4299999997</v>
      </c>
      <c r="AE3784" s="5">
        <v>913</v>
      </c>
      <c r="AF3784" s="1" t="s">
        <v>250</v>
      </c>
      <c r="AG3784" s="1" t="s">
        <v>251</v>
      </c>
      <c r="AH3784" s="1" t="s">
        <v>89</v>
      </c>
      <c r="AI3784" s="1" t="s">
        <v>57</v>
      </c>
      <c r="AJ3784" s="5">
        <v>10950</v>
      </c>
      <c r="AK3784" s="4">
        <v>-67667</v>
      </c>
      <c r="AL3784" s="4">
        <v>0</v>
      </c>
      <c r="AM3784" s="4">
        <v>0</v>
      </c>
      <c r="AN3784" s="4">
        <v>0</v>
      </c>
      <c r="AO3784" s="4">
        <v>-415707</v>
      </c>
      <c r="AP3784" s="4">
        <v>-415707</v>
      </c>
      <c r="AQ3784" s="4">
        <v>0</v>
      </c>
      <c r="AR3784" s="4">
        <v>5397799.4299999997</v>
      </c>
      <c r="AS3784" s="1" t="s">
        <v>52</v>
      </c>
      <c r="AT3784" s="9">
        <f t="shared" si="1623"/>
        <v>43555</v>
      </c>
      <c r="AU3784" s="9">
        <f t="shared" si="1624"/>
        <v>43525</v>
      </c>
      <c r="AV3784" s="9">
        <v>44798</v>
      </c>
      <c r="AW3784" s="11">
        <f t="shared" si="1625"/>
        <v>3.4054794520547946</v>
      </c>
      <c r="AX3784">
        <v>0</v>
      </c>
      <c r="AY3784" s="12">
        <v>0.05</v>
      </c>
      <c r="AZ3784" t="e">
        <f t="shared" si="1626"/>
        <v>#DIV/0!</v>
      </c>
      <c r="BA3784" s="13">
        <f t="shared" si="1627"/>
        <v>5813506.4299999997</v>
      </c>
      <c r="BB3784" s="16" t="s">
        <v>593</v>
      </c>
      <c r="BC3784" s="16" t="s">
        <v>593</v>
      </c>
      <c r="BD3784" s="16" t="s">
        <v>593</v>
      </c>
      <c r="BE3784" s="16" t="s">
        <v>593</v>
      </c>
      <c r="BF3784" s="16" t="s">
        <v>593</v>
      </c>
      <c r="BG3784" s="16" t="s">
        <v>593</v>
      </c>
      <c r="BH3784" s="16" t="s">
        <v>593</v>
      </c>
      <c r="BI3784" s="14">
        <v>0</v>
      </c>
      <c r="BJ3784" s="14">
        <v>0</v>
      </c>
      <c r="BK3784" s="14">
        <v>0</v>
      </c>
      <c r="BL3784" s="8">
        <v>0</v>
      </c>
      <c r="BM3784" s="16" t="s">
        <v>593</v>
      </c>
    </row>
    <row r="3785" spans="1:65" hidden="1">
      <c r="A3785" s="8">
        <v>3783</v>
      </c>
      <c r="B3785" s="1" t="s">
        <v>44</v>
      </c>
      <c r="C3785" s="1">
        <v>1525</v>
      </c>
      <c r="D3785" s="1" t="s">
        <v>569</v>
      </c>
      <c r="E3785" s="1">
        <v>360000123</v>
      </c>
      <c r="F3785" s="1" t="s">
        <v>570</v>
      </c>
      <c r="G3785" s="1" t="s">
        <v>570</v>
      </c>
      <c r="H3785" s="1">
        <v>0</v>
      </c>
      <c r="I3785" s="1" t="s">
        <v>52</v>
      </c>
      <c r="J3785" s="1" t="s">
        <v>49</v>
      </c>
      <c r="K3785" s="1">
        <v>17406001</v>
      </c>
      <c r="L3785" s="1" t="s">
        <v>50</v>
      </c>
      <c r="M3785" s="1" t="s">
        <v>51</v>
      </c>
      <c r="N3785" s="1" t="s">
        <v>64</v>
      </c>
      <c r="O3785" s="1" t="s">
        <v>65</v>
      </c>
      <c r="P3785" s="1" t="s">
        <v>66</v>
      </c>
      <c r="Q3785" s="1" t="s">
        <v>67</v>
      </c>
      <c r="R3785" s="1" t="s">
        <v>68</v>
      </c>
      <c r="S3785" s="1" t="s">
        <v>69</v>
      </c>
      <c r="T3785" s="2">
        <v>43555</v>
      </c>
      <c r="U3785" s="2">
        <v>44105</v>
      </c>
      <c r="V3785" s="1" t="s">
        <v>52</v>
      </c>
      <c r="W3785" s="3">
        <v>1</v>
      </c>
      <c r="X3785" s="1" t="s">
        <v>53</v>
      </c>
      <c r="Y3785" s="4">
        <v>5813506.4299999997</v>
      </c>
      <c r="Z3785" s="4">
        <v>-348040</v>
      </c>
      <c r="AA3785" s="4">
        <v>0</v>
      </c>
      <c r="AB3785" s="4">
        <v>0</v>
      </c>
      <c r="AC3785" s="4">
        <v>0</v>
      </c>
      <c r="AD3785" s="4">
        <v>5813506.4299999997</v>
      </c>
      <c r="AE3785" s="5">
        <v>913</v>
      </c>
      <c r="AF3785" s="1" t="s">
        <v>250</v>
      </c>
      <c r="AG3785" s="1" t="s">
        <v>251</v>
      </c>
      <c r="AH3785" s="1" t="s">
        <v>89</v>
      </c>
      <c r="AI3785" s="1" t="s">
        <v>57</v>
      </c>
      <c r="AJ3785" s="5">
        <v>10950</v>
      </c>
      <c r="AK3785" s="4">
        <v>-67667</v>
      </c>
      <c r="AL3785" s="4">
        <v>0</v>
      </c>
      <c r="AM3785" s="4">
        <v>0</v>
      </c>
      <c r="AN3785" s="4">
        <v>0</v>
      </c>
      <c r="AO3785" s="4">
        <v>-415707</v>
      </c>
      <c r="AP3785" s="4">
        <v>-415707</v>
      </c>
      <c r="AQ3785" s="4">
        <v>0</v>
      </c>
      <c r="AR3785" s="4">
        <v>5397799.4299999997</v>
      </c>
      <c r="AS3785" s="1" t="s">
        <v>52</v>
      </c>
      <c r="AT3785" s="9">
        <f t="shared" si="1623"/>
        <v>43555</v>
      </c>
      <c r="AU3785" s="9">
        <f t="shared" si="1624"/>
        <v>43525</v>
      </c>
      <c r="AV3785" s="9">
        <v>44798</v>
      </c>
      <c r="AW3785" s="11">
        <f t="shared" si="1625"/>
        <v>3.4054794520547946</v>
      </c>
      <c r="AX3785">
        <v>0</v>
      </c>
      <c r="AY3785" s="12">
        <v>0.05</v>
      </c>
      <c r="AZ3785" t="e">
        <f t="shared" si="1626"/>
        <v>#DIV/0!</v>
      </c>
      <c r="BA3785" s="13">
        <f t="shared" si="1627"/>
        <v>5813506.4299999997</v>
      </c>
      <c r="BB3785" s="16" t="s">
        <v>593</v>
      </c>
      <c r="BC3785" s="16" t="s">
        <v>593</v>
      </c>
      <c r="BD3785" s="16" t="s">
        <v>593</v>
      </c>
      <c r="BE3785" s="16" t="s">
        <v>593</v>
      </c>
      <c r="BF3785" s="16" t="s">
        <v>593</v>
      </c>
      <c r="BG3785" s="16" t="s">
        <v>593</v>
      </c>
      <c r="BH3785" s="16" t="s">
        <v>593</v>
      </c>
      <c r="BI3785" s="14">
        <v>0</v>
      </c>
      <c r="BJ3785" s="14">
        <v>0</v>
      </c>
      <c r="BK3785" s="14">
        <v>0</v>
      </c>
      <c r="BL3785" s="8">
        <v>0</v>
      </c>
      <c r="BM3785" s="16" t="s">
        <v>593</v>
      </c>
    </row>
    <row r="3786" spans="1:65" hidden="1">
      <c r="A3786" s="8">
        <v>3784</v>
      </c>
      <c r="B3786" s="1" t="s">
        <v>44</v>
      </c>
      <c r="C3786" s="1">
        <v>1525</v>
      </c>
      <c r="D3786" s="1" t="s">
        <v>569</v>
      </c>
      <c r="E3786" s="1">
        <v>360000124</v>
      </c>
      <c r="F3786" s="1" t="s">
        <v>570</v>
      </c>
      <c r="G3786" s="1" t="s">
        <v>570</v>
      </c>
      <c r="H3786" s="1">
        <v>0</v>
      </c>
      <c r="I3786" s="1" t="s">
        <v>52</v>
      </c>
      <c r="J3786" s="1" t="s">
        <v>49</v>
      </c>
      <c r="K3786" s="1">
        <v>17406001</v>
      </c>
      <c r="L3786" s="1" t="s">
        <v>50</v>
      </c>
      <c r="M3786" s="1" t="s">
        <v>51</v>
      </c>
      <c r="N3786" s="1" t="s">
        <v>64</v>
      </c>
      <c r="O3786" s="1" t="s">
        <v>65</v>
      </c>
      <c r="P3786" s="1" t="s">
        <v>66</v>
      </c>
      <c r="Q3786" s="1" t="s">
        <v>67</v>
      </c>
      <c r="R3786" s="1" t="s">
        <v>68</v>
      </c>
      <c r="S3786" s="1" t="s">
        <v>69</v>
      </c>
      <c r="T3786" s="2">
        <v>43555</v>
      </c>
      <c r="U3786" s="2">
        <v>44105</v>
      </c>
      <c r="V3786" s="1" t="s">
        <v>52</v>
      </c>
      <c r="W3786" s="3">
        <v>1</v>
      </c>
      <c r="X3786" s="1" t="s">
        <v>53</v>
      </c>
      <c r="Y3786" s="4">
        <v>5813506.4299999997</v>
      </c>
      <c r="Z3786" s="4">
        <v>-348040</v>
      </c>
      <c r="AA3786" s="4">
        <v>0</v>
      </c>
      <c r="AB3786" s="4">
        <v>0</v>
      </c>
      <c r="AC3786" s="4">
        <v>0</v>
      </c>
      <c r="AD3786" s="4">
        <v>5813506.4299999997</v>
      </c>
      <c r="AE3786" s="5">
        <v>913</v>
      </c>
      <c r="AF3786" s="1" t="s">
        <v>250</v>
      </c>
      <c r="AG3786" s="1" t="s">
        <v>251</v>
      </c>
      <c r="AH3786" s="1" t="s">
        <v>89</v>
      </c>
      <c r="AI3786" s="1" t="s">
        <v>57</v>
      </c>
      <c r="AJ3786" s="5">
        <v>10950</v>
      </c>
      <c r="AK3786" s="4">
        <v>-67667</v>
      </c>
      <c r="AL3786" s="4">
        <v>0</v>
      </c>
      <c r="AM3786" s="4">
        <v>0</v>
      </c>
      <c r="AN3786" s="4">
        <v>0</v>
      </c>
      <c r="AO3786" s="4">
        <v>-415707</v>
      </c>
      <c r="AP3786" s="4">
        <v>-415707</v>
      </c>
      <c r="AQ3786" s="4">
        <v>0</v>
      </c>
      <c r="AR3786" s="4">
        <v>5397799.4299999997</v>
      </c>
      <c r="AS3786" s="1" t="s">
        <v>52</v>
      </c>
      <c r="AT3786" s="9">
        <f t="shared" si="1623"/>
        <v>43555</v>
      </c>
      <c r="AU3786" s="9">
        <f t="shared" si="1624"/>
        <v>43525</v>
      </c>
      <c r="AV3786" s="9">
        <v>44798</v>
      </c>
      <c r="AW3786" s="11">
        <f t="shared" si="1625"/>
        <v>3.4054794520547946</v>
      </c>
      <c r="AX3786">
        <v>0</v>
      </c>
      <c r="AY3786" s="12">
        <v>0.05</v>
      </c>
      <c r="AZ3786" t="e">
        <f t="shared" si="1626"/>
        <v>#DIV/0!</v>
      </c>
      <c r="BA3786" s="13">
        <f t="shared" si="1627"/>
        <v>5813506.4299999997</v>
      </c>
      <c r="BB3786" s="16" t="s">
        <v>593</v>
      </c>
      <c r="BC3786" s="16" t="s">
        <v>593</v>
      </c>
      <c r="BD3786" s="16" t="s">
        <v>593</v>
      </c>
      <c r="BE3786" s="16" t="s">
        <v>593</v>
      </c>
      <c r="BF3786" s="16" t="s">
        <v>593</v>
      </c>
      <c r="BG3786" s="16" t="s">
        <v>593</v>
      </c>
      <c r="BH3786" s="16" t="s">
        <v>593</v>
      </c>
      <c r="BI3786" s="14">
        <v>0</v>
      </c>
      <c r="BJ3786" s="14">
        <v>0</v>
      </c>
      <c r="BK3786" s="14">
        <v>0</v>
      </c>
      <c r="BL3786" s="8">
        <v>0</v>
      </c>
      <c r="BM3786" s="16" t="s">
        <v>593</v>
      </c>
    </row>
    <row r="3787" spans="1:65" hidden="1">
      <c r="A3787" s="8">
        <v>3785</v>
      </c>
      <c r="B3787" s="1" t="s">
        <v>44</v>
      </c>
      <c r="C3787" s="1">
        <v>1630</v>
      </c>
      <c r="D3787" s="1" t="s">
        <v>571</v>
      </c>
      <c r="E3787" s="1">
        <v>480000000</v>
      </c>
      <c r="F3787" s="1" t="s">
        <v>572</v>
      </c>
      <c r="G3787" s="1" t="s">
        <v>573</v>
      </c>
      <c r="H3787" s="1">
        <v>0</v>
      </c>
      <c r="I3787" s="1" t="s">
        <v>52</v>
      </c>
      <c r="J3787" s="1" t="s">
        <v>49</v>
      </c>
      <c r="K3787" s="1">
        <v>17406001</v>
      </c>
      <c r="L3787" s="1" t="s">
        <v>50</v>
      </c>
      <c r="M3787" s="1" t="s">
        <v>51</v>
      </c>
      <c r="N3787" s="1" t="s">
        <v>64</v>
      </c>
      <c r="O3787" s="1" t="s">
        <v>65</v>
      </c>
      <c r="P3787" s="1" t="s">
        <v>66</v>
      </c>
      <c r="Q3787" s="1" t="s">
        <v>67</v>
      </c>
      <c r="R3787" s="1" t="s">
        <v>68</v>
      </c>
      <c r="S3787" s="1" t="s">
        <v>69</v>
      </c>
      <c r="T3787" s="2">
        <v>43333</v>
      </c>
      <c r="U3787" s="2">
        <v>43556</v>
      </c>
      <c r="V3787" s="1" t="s">
        <v>52</v>
      </c>
      <c r="W3787" s="3">
        <v>1</v>
      </c>
      <c r="X3787" s="1" t="s">
        <v>53</v>
      </c>
      <c r="Y3787" s="4">
        <v>458616234</v>
      </c>
      <c r="Z3787" s="4">
        <v>-70960122</v>
      </c>
      <c r="AA3787" s="4">
        <v>0</v>
      </c>
      <c r="AB3787" s="4">
        <v>0</v>
      </c>
      <c r="AC3787" s="4">
        <v>0</v>
      </c>
      <c r="AD3787" s="4">
        <v>458616234</v>
      </c>
      <c r="AE3787" s="5">
        <v>1462</v>
      </c>
      <c r="AF3787" s="1" t="s">
        <v>250</v>
      </c>
      <c r="AG3787" s="1" t="s">
        <v>251</v>
      </c>
      <c r="AH3787" s="1" t="s">
        <v>574</v>
      </c>
      <c r="AI3787" s="1" t="s">
        <v>57</v>
      </c>
      <c r="AJ3787" s="5">
        <v>7300</v>
      </c>
      <c r="AK3787" s="4">
        <v>-7906059</v>
      </c>
      <c r="AL3787" s="4">
        <v>0</v>
      </c>
      <c r="AM3787" s="4">
        <v>0</v>
      </c>
      <c r="AN3787" s="4">
        <v>0</v>
      </c>
      <c r="AO3787" s="4">
        <v>-78866181</v>
      </c>
      <c r="AP3787" s="4">
        <v>-78866181</v>
      </c>
      <c r="AQ3787" s="4">
        <v>0</v>
      </c>
      <c r="AR3787" s="4">
        <v>379750053</v>
      </c>
      <c r="AS3787" s="1" t="s">
        <v>52</v>
      </c>
      <c r="AT3787" s="9">
        <f t="shared" si="1623"/>
        <v>43333</v>
      </c>
      <c r="AU3787" s="9">
        <f t="shared" si="1624"/>
        <v>43313</v>
      </c>
      <c r="AV3787" s="9">
        <v>44798</v>
      </c>
      <c r="AW3787" s="11">
        <f t="shared" si="1625"/>
        <v>4.0136986301369859</v>
      </c>
      <c r="AX3787">
        <v>0</v>
      </c>
      <c r="AY3787" s="12">
        <v>0.05</v>
      </c>
      <c r="AZ3787" t="e">
        <f t="shared" si="1626"/>
        <v>#DIV/0!</v>
      </c>
      <c r="BA3787" s="13">
        <f t="shared" si="1627"/>
        <v>458616234</v>
      </c>
      <c r="BB3787" s="16" t="s">
        <v>593</v>
      </c>
      <c r="BC3787" s="16" t="s">
        <v>593</v>
      </c>
      <c r="BD3787" s="16" t="s">
        <v>593</v>
      </c>
      <c r="BE3787" s="16" t="s">
        <v>593</v>
      </c>
      <c r="BF3787" s="16" t="s">
        <v>593</v>
      </c>
      <c r="BG3787" s="16" t="s">
        <v>593</v>
      </c>
      <c r="BH3787" s="16" t="s">
        <v>593</v>
      </c>
      <c r="BI3787" s="14">
        <v>0</v>
      </c>
      <c r="BJ3787" s="14">
        <v>0</v>
      </c>
      <c r="BK3787" s="14">
        <v>0</v>
      </c>
      <c r="BL3787" s="8">
        <v>0</v>
      </c>
      <c r="BM3787" s="16" t="s">
        <v>593</v>
      </c>
    </row>
    <row r="3788" spans="1:65">
      <c r="BJ3788" s="14"/>
      <c r="BK3788" s="14"/>
    </row>
  </sheetData>
  <autoFilter ref="A2:BM3787" xr:uid="{00000000-0009-0000-0000-000001000000}">
    <filterColumn colId="5">
      <filters>
        <filter val="Other Asset"/>
        <filter val="Plant &amp; Machinery"/>
        <filter val="Soft cost"/>
        <filter val="Windmast"/>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5"/>
  <sheetViews>
    <sheetView workbookViewId="0">
      <selection activeCell="H24" sqref="H24"/>
    </sheetView>
  </sheetViews>
  <sheetFormatPr defaultRowHeight="15"/>
  <cols>
    <col min="2" max="2" width="5.85546875" bestFit="1" customWidth="1"/>
    <col min="3" max="3" width="38.42578125" bestFit="1" customWidth="1"/>
    <col min="4" max="7" width="17.28515625" bestFit="1" customWidth="1"/>
  </cols>
  <sheetData>
    <row r="2" spans="2:7" ht="15.75" thickBot="1"/>
    <row r="3" spans="2:7" ht="61.5" customHeight="1">
      <c r="B3" s="68" t="s">
        <v>2365</v>
      </c>
      <c r="C3" s="69"/>
      <c r="D3" s="69"/>
      <c r="E3" s="69"/>
      <c r="F3" s="69"/>
      <c r="G3" s="70"/>
    </row>
    <row r="4" spans="2:7" ht="57.75">
      <c r="B4" s="55" t="s">
        <v>2353</v>
      </c>
      <c r="C4" s="54" t="s">
        <v>2354</v>
      </c>
      <c r="D4" s="54" t="s">
        <v>2355</v>
      </c>
      <c r="E4" s="54" t="s">
        <v>2356</v>
      </c>
      <c r="F4" s="54" t="s">
        <v>2357</v>
      </c>
      <c r="G4" s="56" t="s">
        <v>2358</v>
      </c>
    </row>
    <row r="5" spans="2:7">
      <c r="B5" s="57">
        <v>1</v>
      </c>
      <c r="C5" s="58" t="s">
        <v>2359</v>
      </c>
      <c r="D5" s="59">
        <v>16364211027.920002</v>
      </c>
      <c r="E5" s="59">
        <v>14158292929.649937</v>
      </c>
      <c r="F5" s="59">
        <v>16031859248.888762</v>
      </c>
      <c r="G5" s="60">
        <v>13850392850.516613</v>
      </c>
    </row>
    <row r="6" spans="2:7">
      <c r="B6" s="71"/>
      <c r="C6" s="72"/>
      <c r="D6" s="72"/>
      <c r="E6" s="72"/>
      <c r="F6" s="72"/>
      <c r="G6" s="73"/>
    </row>
    <row r="7" spans="2:7">
      <c r="B7" s="74" t="s">
        <v>2360</v>
      </c>
      <c r="C7" s="75"/>
      <c r="D7" s="75"/>
      <c r="E7" s="75"/>
      <c r="F7" s="75"/>
      <c r="G7" s="76"/>
    </row>
    <row r="8" spans="2:7" ht="31.5" customHeight="1">
      <c r="B8" s="77" t="s">
        <v>2366</v>
      </c>
      <c r="C8" s="78"/>
      <c r="D8" s="78"/>
      <c r="E8" s="78"/>
      <c r="F8" s="78"/>
      <c r="G8" s="79"/>
    </row>
    <row r="9" spans="2:7" ht="31.5" customHeight="1">
      <c r="B9" s="77" t="s">
        <v>2361</v>
      </c>
      <c r="C9" s="78"/>
      <c r="D9" s="78"/>
      <c r="E9" s="78"/>
      <c r="F9" s="78"/>
      <c r="G9" s="79"/>
    </row>
    <row r="10" spans="2:7" ht="44.25" customHeight="1">
      <c r="B10" s="77" t="s">
        <v>2368</v>
      </c>
      <c r="C10" s="78"/>
      <c r="D10" s="78"/>
      <c r="E10" s="78"/>
      <c r="F10" s="78"/>
      <c r="G10" s="79"/>
    </row>
    <row r="11" spans="2:7" ht="31.5" customHeight="1">
      <c r="B11" s="77" t="s">
        <v>2367</v>
      </c>
      <c r="C11" s="78"/>
      <c r="D11" s="78"/>
      <c r="E11" s="78"/>
      <c r="F11" s="78"/>
      <c r="G11" s="79"/>
    </row>
    <row r="12" spans="2:7" ht="42.75" customHeight="1">
      <c r="B12" s="77" t="s">
        <v>2362</v>
      </c>
      <c r="C12" s="78"/>
      <c r="D12" s="78"/>
      <c r="E12" s="78"/>
      <c r="F12" s="78"/>
      <c r="G12" s="79"/>
    </row>
    <row r="13" spans="2:7" ht="18" customHeight="1">
      <c r="B13" s="77" t="s">
        <v>2363</v>
      </c>
      <c r="C13" s="78"/>
      <c r="D13" s="78"/>
      <c r="E13" s="78"/>
      <c r="F13" s="78"/>
      <c r="G13" s="79"/>
    </row>
    <row r="14" spans="2:7" ht="17.25" customHeight="1">
      <c r="B14" s="80" t="s">
        <v>2369</v>
      </c>
      <c r="C14" s="81"/>
      <c r="D14" s="81"/>
      <c r="E14" s="81"/>
      <c r="F14" s="81"/>
      <c r="G14" s="82"/>
    </row>
    <row r="15" spans="2:7" ht="31.5" customHeight="1" thickBot="1">
      <c r="B15" s="83" t="s">
        <v>2364</v>
      </c>
      <c r="C15" s="84"/>
      <c r="D15" s="84"/>
      <c r="E15" s="84"/>
      <c r="F15" s="84"/>
      <c r="G15" s="85"/>
    </row>
  </sheetData>
  <mergeCells count="11">
    <mergeCell ref="B15:G15"/>
    <mergeCell ref="B9:G9"/>
    <mergeCell ref="B10:G10"/>
    <mergeCell ref="B11:G11"/>
    <mergeCell ref="B12:G12"/>
    <mergeCell ref="B3:G3"/>
    <mergeCell ref="B6:G6"/>
    <mergeCell ref="B7:G7"/>
    <mergeCell ref="B8:G8"/>
    <mergeCell ref="B14:G14"/>
    <mergeCell ref="B13:G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404"/>
  <sheetViews>
    <sheetView topLeftCell="E1" zoomScaleNormal="100" workbookViewId="0">
      <pane ySplit="1" topLeftCell="A2" activePane="bottomLeft" state="frozen"/>
      <selection pane="bottomLeft" activeCell="X1" sqref="X1"/>
    </sheetView>
  </sheetViews>
  <sheetFormatPr defaultRowHeight="15"/>
  <cols>
    <col min="2" max="2" width="17.42578125" hidden="1" customWidth="1"/>
    <col min="3" max="3" width="48.5703125" bestFit="1" customWidth="1"/>
    <col min="4" max="4" width="15.42578125" hidden="1" customWidth="1"/>
    <col min="5" max="5" width="18.5703125" customWidth="1"/>
    <col min="6" max="6" width="1.28515625" hidden="1" customWidth="1"/>
    <col min="7" max="7" width="14.42578125" bestFit="1" customWidth="1"/>
    <col min="8" max="8" width="17.140625" customWidth="1"/>
    <col min="9" max="9" width="16.85546875" customWidth="1"/>
    <col min="10" max="10" width="9.140625" hidden="1" customWidth="1"/>
    <col min="11" max="11" width="12.85546875" hidden="1" customWidth="1"/>
    <col min="12" max="12" width="20.5703125" bestFit="1" customWidth="1"/>
    <col min="13" max="13" width="70.85546875" hidden="1" customWidth="1"/>
    <col min="14" max="18" width="9.140625" hidden="1" customWidth="1"/>
    <col min="19" max="19" width="14.42578125" customWidth="1"/>
    <col min="20" max="20" width="22" bestFit="1" customWidth="1"/>
    <col min="21" max="21" width="14.28515625" hidden="1" customWidth="1"/>
    <col min="22" max="22" width="15.28515625" hidden="1" customWidth="1"/>
    <col min="23" max="23" width="11.140625" hidden="1" customWidth="1"/>
    <col min="24" max="24" width="21" bestFit="1" customWidth="1"/>
    <col min="26" max="26" width="17.140625" bestFit="1" customWidth="1"/>
    <col min="28" max="28" width="20.140625" bestFit="1" customWidth="1"/>
  </cols>
  <sheetData>
    <row r="1" spans="1:24" ht="52.5" customHeight="1">
      <c r="A1" s="6" t="s">
        <v>575</v>
      </c>
      <c r="B1" s="6" t="s">
        <v>4</v>
      </c>
      <c r="C1" s="6" t="s">
        <v>5</v>
      </c>
      <c r="D1" s="7" t="s">
        <v>18</v>
      </c>
      <c r="E1" s="7" t="s">
        <v>2335</v>
      </c>
      <c r="F1" s="7" t="s">
        <v>577</v>
      </c>
      <c r="G1" s="7" t="s">
        <v>578</v>
      </c>
      <c r="H1" s="7" t="s">
        <v>579</v>
      </c>
      <c r="I1" s="7" t="s">
        <v>580</v>
      </c>
      <c r="J1" s="7" t="s">
        <v>581</v>
      </c>
      <c r="K1" s="7" t="s">
        <v>582</v>
      </c>
      <c r="L1" s="7" t="s">
        <v>583</v>
      </c>
      <c r="M1" s="7" t="s">
        <v>4</v>
      </c>
      <c r="N1" s="7" t="s">
        <v>584</v>
      </c>
      <c r="O1" s="7" t="s">
        <v>585</v>
      </c>
      <c r="P1" s="7" t="s">
        <v>586</v>
      </c>
      <c r="Q1" s="7" t="s">
        <v>585</v>
      </c>
      <c r="R1" s="7" t="s">
        <v>586</v>
      </c>
      <c r="S1" s="7" t="s">
        <v>587</v>
      </c>
      <c r="T1" s="7" t="s">
        <v>588</v>
      </c>
      <c r="U1" s="7" t="s">
        <v>589</v>
      </c>
      <c r="V1" s="7" t="s">
        <v>590</v>
      </c>
      <c r="W1" s="7" t="s">
        <v>591</v>
      </c>
      <c r="X1" s="7" t="s">
        <v>592</v>
      </c>
    </row>
    <row r="2" spans="1:24">
      <c r="A2" s="24">
        <v>1</v>
      </c>
      <c r="B2" s="25" t="s">
        <v>61</v>
      </c>
      <c r="C2" s="25" t="s">
        <v>62</v>
      </c>
      <c r="D2" s="26">
        <v>42850</v>
      </c>
      <c r="E2" s="27">
        <v>42850</v>
      </c>
      <c r="F2" s="27">
        <v>42826</v>
      </c>
      <c r="G2" s="27">
        <v>44798</v>
      </c>
      <c r="H2" s="28">
        <v>5.3369863013698629</v>
      </c>
      <c r="I2" s="29">
        <v>25</v>
      </c>
      <c r="J2" s="30">
        <v>0.05</v>
      </c>
      <c r="K2" s="29">
        <v>3.7999999999999999E-2</v>
      </c>
      <c r="L2" s="31">
        <v>1575062</v>
      </c>
      <c r="M2" s="32" t="s">
        <v>2189</v>
      </c>
      <c r="N2" s="29">
        <v>798</v>
      </c>
      <c r="O2" s="29">
        <v>64</v>
      </c>
      <c r="P2" s="29">
        <v>96</v>
      </c>
      <c r="Q2" s="29">
        <v>127</v>
      </c>
      <c r="R2" s="29">
        <v>95.3</v>
      </c>
      <c r="S2" s="33">
        <v>-7.2916666666666963E-3</v>
      </c>
      <c r="T2" s="34">
        <v>1563577.1729166666</v>
      </c>
      <c r="U2" s="34">
        <v>317102.01821365295</v>
      </c>
      <c r="V2" s="35">
        <v>1246475.1547030136</v>
      </c>
      <c r="W2" s="24">
        <v>0</v>
      </c>
      <c r="X2" s="35">
        <v>1246475.1547030136</v>
      </c>
    </row>
    <row r="3" spans="1:24">
      <c r="A3" s="24">
        <v>2</v>
      </c>
      <c r="B3" s="25" t="s">
        <v>61</v>
      </c>
      <c r="C3" s="25" t="s">
        <v>74</v>
      </c>
      <c r="D3" s="26">
        <v>42612</v>
      </c>
      <c r="E3" s="27">
        <v>42612</v>
      </c>
      <c r="F3" s="27">
        <v>42583</v>
      </c>
      <c r="G3" s="27">
        <v>44798</v>
      </c>
      <c r="H3" s="28">
        <v>5.9890410958904106</v>
      </c>
      <c r="I3" s="29">
        <v>25</v>
      </c>
      <c r="J3" s="30">
        <v>0.05</v>
      </c>
      <c r="K3" s="29">
        <v>3.7999999999999999E-2</v>
      </c>
      <c r="L3" s="31">
        <v>1636863</v>
      </c>
      <c r="M3" s="32" t="s">
        <v>2189</v>
      </c>
      <c r="N3" s="29">
        <v>798</v>
      </c>
      <c r="O3" s="29">
        <v>56</v>
      </c>
      <c r="P3" s="29">
        <v>96</v>
      </c>
      <c r="Q3" s="29">
        <v>127</v>
      </c>
      <c r="R3" s="29">
        <v>95.3</v>
      </c>
      <c r="S3" s="33">
        <v>-7.2916666666666963E-3</v>
      </c>
      <c r="T3" s="34">
        <v>1624927.5406249999</v>
      </c>
      <c r="U3" s="34">
        <v>369806.79710859584</v>
      </c>
      <c r="V3" s="35">
        <v>1255120.7435164042</v>
      </c>
      <c r="W3" s="24">
        <v>0</v>
      </c>
      <c r="X3" s="35">
        <v>1255120.7435164042</v>
      </c>
    </row>
    <row r="4" spans="1:24">
      <c r="A4" s="24">
        <v>3</v>
      </c>
      <c r="B4" s="25" t="s">
        <v>61</v>
      </c>
      <c r="C4" s="25" t="s">
        <v>76</v>
      </c>
      <c r="D4" s="26">
        <v>42612</v>
      </c>
      <c r="E4" s="27">
        <v>42612</v>
      </c>
      <c r="F4" s="27">
        <v>42583</v>
      </c>
      <c r="G4" s="27">
        <v>44798</v>
      </c>
      <c r="H4" s="28">
        <v>5.9890410958904106</v>
      </c>
      <c r="I4" s="29">
        <v>25</v>
      </c>
      <c r="J4" s="30">
        <v>0.05</v>
      </c>
      <c r="K4" s="29">
        <v>3.7999999999999999E-2</v>
      </c>
      <c r="L4" s="31">
        <v>1636863</v>
      </c>
      <c r="M4" s="32" t="s">
        <v>2189</v>
      </c>
      <c r="N4" s="29">
        <v>798</v>
      </c>
      <c r="O4" s="29">
        <v>56</v>
      </c>
      <c r="P4" s="29">
        <v>96</v>
      </c>
      <c r="Q4" s="29">
        <v>127</v>
      </c>
      <c r="R4" s="29">
        <v>95.3</v>
      </c>
      <c r="S4" s="33">
        <v>-7.2916666666666963E-3</v>
      </c>
      <c r="T4" s="34">
        <v>1624927.5406249999</v>
      </c>
      <c r="U4" s="34">
        <v>369806.79710859584</v>
      </c>
      <c r="V4" s="35">
        <v>1255120.7435164042</v>
      </c>
      <c r="W4" s="24">
        <v>0</v>
      </c>
      <c r="X4" s="35">
        <v>1255120.7435164042</v>
      </c>
    </row>
    <row r="5" spans="1:24">
      <c r="A5" s="24">
        <v>4</v>
      </c>
      <c r="B5" s="25" t="s">
        <v>61</v>
      </c>
      <c r="C5" s="25" t="s">
        <v>78</v>
      </c>
      <c r="D5" s="26">
        <v>42850</v>
      </c>
      <c r="E5" s="27">
        <v>42850</v>
      </c>
      <c r="F5" s="27">
        <v>42826</v>
      </c>
      <c r="G5" s="27">
        <v>44798</v>
      </c>
      <c r="H5" s="28">
        <v>5.3369863013698629</v>
      </c>
      <c r="I5" s="29">
        <v>25</v>
      </c>
      <c r="J5" s="30">
        <v>0.05</v>
      </c>
      <c r="K5" s="29">
        <v>3.7999999999999999E-2</v>
      </c>
      <c r="L5" s="31">
        <v>1654482</v>
      </c>
      <c r="M5" s="32" t="s">
        <v>2189</v>
      </c>
      <c r="N5" s="29">
        <v>798</v>
      </c>
      <c r="O5" s="29">
        <v>64</v>
      </c>
      <c r="P5" s="29">
        <v>96</v>
      </c>
      <c r="Q5" s="29">
        <v>127</v>
      </c>
      <c r="R5" s="29">
        <v>95.3</v>
      </c>
      <c r="S5" s="33">
        <v>-7.2916666666666963E-3</v>
      </c>
      <c r="T5" s="34">
        <v>1642418.0687499999</v>
      </c>
      <c r="U5" s="34">
        <v>333091.38389356161</v>
      </c>
      <c r="V5" s="35">
        <v>1309326.6848564383</v>
      </c>
      <c r="W5" s="24">
        <v>0</v>
      </c>
      <c r="X5" s="35">
        <v>1309326.6848564383</v>
      </c>
    </row>
    <row r="6" spans="1:24">
      <c r="A6" s="24">
        <v>5</v>
      </c>
      <c r="B6" s="25" t="s">
        <v>61</v>
      </c>
      <c r="C6" s="25" t="s">
        <v>80</v>
      </c>
      <c r="D6" s="26">
        <v>42888</v>
      </c>
      <c r="E6" s="27">
        <v>42888</v>
      </c>
      <c r="F6" s="27">
        <v>42887</v>
      </c>
      <c r="G6" s="27">
        <v>44798</v>
      </c>
      <c r="H6" s="28">
        <v>5.2328767123287667</v>
      </c>
      <c r="I6" s="29">
        <v>25</v>
      </c>
      <c r="J6" s="30">
        <v>0.05</v>
      </c>
      <c r="K6" s="29">
        <v>3.7999999999999999E-2</v>
      </c>
      <c r="L6" s="31">
        <v>1735740</v>
      </c>
      <c r="M6" s="32" t="s">
        <v>2189</v>
      </c>
      <c r="N6" s="29">
        <v>798</v>
      </c>
      <c r="O6" s="29">
        <v>66</v>
      </c>
      <c r="P6" s="29">
        <v>96</v>
      </c>
      <c r="Q6" s="29">
        <v>127</v>
      </c>
      <c r="R6" s="29">
        <v>95.3</v>
      </c>
      <c r="S6" s="33">
        <v>-7.2916666666666963E-3</v>
      </c>
      <c r="T6" s="34">
        <v>1723083.5625</v>
      </c>
      <c r="U6" s="34">
        <v>342633.98620890407</v>
      </c>
      <c r="V6" s="35">
        <v>1380449.5762910959</v>
      </c>
      <c r="W6" s="24">
        <v>0</v>
      </c>
      <c r="X6" s="35">
        <v>1380449.5762910959</v>
      </c>
    </row>
    <row r="7" spans="1:24">
      <c r="A7" s="24">
        <v>6</v>
      </c>
      <c r="B7" s="25" t="s">
        <v>61</v>
      </c>
      <c r="C7" s="25" t="s">
        <v>82</v>
      </c>
      <c r="D7" s="26">
        <v>42513</v>
      </c>
      <c r="E7" s="27">
        <v>42513</v>
      </c>
      <c r="F7" s="27">
        <v>42491</v>
      </c>
      <c r="G7" s="27">
        <v>44798</v>
      </c>
      <c r="H7" s="28">
        <v>6.2602739726027394</v>
      </c>
      <c r="I7" s="29">
        <v>25</v>
      </c>
      <c r="J7" s="30">
        <v>0.05</v>
      </c>
      <c r="K7" s="29">
        <v>3.7999999999999999E-2</v>
      </c>
      <c r="L7" s="31">
        <v>1628704</v>
      </c>
      <c r="M7" s="32" t="s">
        <v>2189</v>
      </c>
      <c r="N7" s="29">
        <v>798</v>
      </c>
      <c r="O7" s="29">
        <v>53</v>
      </c>
      <c r="P7" s="29">
        <v>96</v>
      </c>
      <c r="Q7" s="29">
        <v>127</v>
      </c>
      <c r="R7" s="29">
        <v>95.3</v>
      </c>
      <c r="S7" s="33">
        <v>-7.2916666666666963E-3</v>
      </c>
      <c r="T7" s="34">
        <v>1616828.0333333332</v>
      </c>
      <c r="U7" s="34">
        <v>384627.88529954333</v>
      </c>
      <c r="V7" s="35">
        <v>1232200.1480337898</v>
      </c>
      <c r="W7" s="24">
        <v>0</v>
      </c>
      <c r="X7" s="35">
        <v>1232200.1480337898</v>
      </c>
    </row>
    <row r="8" spans="1:24">
      <c r="A8" s="24">
        <v>7</v>
      </c>
      <c r="B8" s="25" t="s">
        <v>61</v>
      </c>
      <c r="C8" s="25" t="s">
        <v>84</v>
      </c>
      <c r="D8" s="26">
        <v>42513</v>
      </c>
      <c r="E8" s="27">
        <v>42513</v>
      </c>
      <c r="F8" s="27">
        <v>42491</v>
      </c>
      <c r="G8" s="27">
        <v>44798</v>
      </c>
      <c r="H8" s="28">
        <v>6.2602739726027394</v>
      </c>
      <c r="I8" s="29">
        <v>25</v>
      </c>
      <c r="J8" s="30">
        <v>0.05</v>
      </c>
      <c r="K8" s="29">
        <v>3.7999999999999999E-2</v>
      </c>
      <c r="L8" s="31">
        <v>1628704</v>
      </c>
      <c r="M8" s="32" t="s">
        <v>2189</v>
      </c>
      <c r="N8" s="29">
        <v>798</v>
      </c>
      <c r="O8" s="29">
        <v>53</v>
      </c>
      <c r="P8" s="29">
        <v>96</v>
      </c>
      <c r="Q8" s="29">
        <v>127</v>
      </c>
      <c r="R8" s="29">
        <v>95.3</v>
      </c>
      <c r="S8" s="33">
        <v>-7.2916666666666963E-3</v>
      </c>
      <c r="T8" s="34">
        <v>1616828.0333333332</v>
      </c>
      <c r="U8" s="34">
        <v>384627.88529954333</v>
      </c>
      <c r="V8" s="35">
        <v>1232200.1480337898</v>
      </c>
      <c r="W8" s="24">
        <v>0</v>
      </c>
      <c r="X8" s="35">
        <v>1232200.1480337898</v>
      </c>
    </row>
    <row r="9" spans="1:24">
      <c r="A9" s="24">
        <v>8</v>
      </c>
      <c r="B9" s="25" t="s">
        <v>60</v>
      </c>
      <c r="C9" s="25" t="s">
        <v>86</v>
      </c>
      <c r="D9" s="26">
        <v>43333</v>
      </c>
      <c r="E9" s="27">
        <v>43333</v>
      </c>
      <c r="F9" s="27">
        <v>43313</v>
      </c>
      <c r="G9" s="27">
        <v>44798</v>
      </c>
      <c r="H9" s="28">
        <v>4.0136986301369859</v>
      </c>
      <c r="I9" s="29">
        <v>25</v>
      </c>
      <c r="J9" s="30">
        <v>0.05</v>
      </c>
      <c r="K9" s="29">
        <v>3.7999999999999999E-2</v>
      </c>
      <c r="L9" s="31">
        <v>892500</v>
      </c>
      <c r="M9" s="32" t="s">
        <v>2189</v>
      </c>
      <c r="N9" s="29">
        <v>798</v>
      </c>
      <c r="O9" s="29">
        <v>80</v>
      </c>
      <c r="P9" s="29">
        <v>96</v>
      </c>
      <c r="Q9" s="29">
        <v>127</v>
      </c>
      <c r="R9" s="29">
        <v>95.3</v>
      </c>
      <c r="S9" s="33">
        <v>-7.2916666666666963E-3</v>
      </c>
      <c r="T9" s="34">
        <v>885992.1875</v>
      </c>
      <c r="U9" s="34">
        <v>135132.01391267122</v>
      </c>
      <c r="V9" s="35">
        <v>750860.17358732875</v>
      </c>
      <c r="W9" s="24">
        <v>0</v>
      </c>
      <c r="X9" s="35">
        <v>750860.17358732875</v>
      </c>
    </row>
    <row r="10" spans="1:24">
      <c r="A10" s="24">
        <v>9</v>
      </c>
      <c r="B10" s="25" t="s">
        <v>60</v>
      </c>
      <c r="C10" s="25" t="s">
        <v>90</v>
      </c>
      <c r="D10" s="26">
        <v>43333</v>
      </c>
      <c r="E10" s="27">
        <v>43333</v>
      </c>
      <c r="F10" s="27">
        <v>43313</v>
      </c>
      <c r="G10" s="27">
        <v>44798</v>
      </c>
      <c r="H10" s="28">
        <v>4.0136986301369859</v>
      </c>
      <c r="I10" s="29">
        <v>25</v>
      </c>
      <c r="J10" s="30">
        <v>0.05</v>
      </c>
      <c r="K10" s="29">
        <v>3.7999999999999999E-2</v>
      </c>
      <c r="L10" s="31">
        <v>472500</v>
      </c>
      <c r="M10" s="32" t="s">
        <v>2189</v>
      </c>
      <c r="N10" s="29">
        <v>798</v>
      </c>
      <c r="O10" s="29">
        <v>80</v>
      </c>
      <c r="P10" s="29">
        <v>96</v>
      </c>
      <c r="Q10" s="29">
        <v>127</v>
      </c>
      <c r="R10" s="29">
        <v>95.3</v>
      </c>
      <c r="S10" s="33">
        <v>-7.2916666666666963E-3</v>
      </c>
      <c r="T10" s="34">
        <v>469054.6875</v>
      </c>
      <c r="U10" s="34">
        <v>71540.477953767113</v>
      </c>
      <c r="V10" s="35">
        <v>397514.20954623289</v>
      </c>
      <c r="W10" s="24">
        <v>0</v>
      </c>
      <c r="X10" s="35">
        <v>397514.20954623289</v>
      </c>
    </row>
    <row r="11" spans="1:24">
      <c r="A11" s="24">
        <v>10</v>
      </c>
      <c r="B11" s="25" t="s">
        <v>60</v>
      </c>
      <c r="C11" s="25" t="s">
        <v>91</v>
      </c>
      <c r="D11" s="26">
        <v>43333</v>
      </c>
      <c r="E11" s="27">
        <v>43333</v>
      </c>
      <c r="F11" s="27">
        <v>43313</v>
      </c>
      <c r="G11" s="27">
        <v>44798</v>
      </c>
      <c r="H11" s="28">
        <v>4.0136986301369859</v>
      </c>
      <c r="I11" s="29">
        <v>25</v>
      </c>
      <c r="J11" s="30">
        <v>0.05</v>
      </c>
      <c r="K11" s="29">
        <v>3.7999999999999999E-2</v>
      </c>
      <c r="L11" s="31">
        <v>637760</v>
      </c>
      <c r="M11" s="32" t="s">
        <v>2189</v>
      </c>
      <c r="N11" s="29">
        <v>798</v>
      </c>
      <c r="O11" s="29">
        <v>80</v>
      </c>
      <c r="P11" s="29">
        <v>96</v>
      </c>
      <c r="Q11" s="29">
        <v>127</v>
      </c>
      <c r="R11" s="29">
        <v>95.3</v>
      </c>
      <c r="S11" s="33">
        <v>-7.2916666666666963E-3</v>
      </c>
      <c r="T11" s="34">
        <v>633109.66666666663</v>
      </c>
      <c r="U11" s="34">
        <v>96562.233269406381</v>
      </c>
      <c r="V11" s="35">
        <v>536547.43339726026</v>
      </c>
      <c r="W11" s="24">
        <v>0</v>
      </c>
      <c r="X11" s="35">
        <v>536547.43339726026</v>
      </c>
    </row>
    <row r="12" spans="1:24">
      <c r="A12" s="24">
        <v>11</v>
      </c>
      <c r="B12" s="25" t="s">
        <v>60</v>
      </c>
      <c r="C12" s="25" t="s">
        <v>92</v>
      </c>
      <c r="D12" s="26">
        <v>43333</v>
      </c>
      <c r="E12" s="27">
        <v>43333</v>
      </c>
      <c r="F12" s="27">
        <v>43313</v>
      </c>
      <c r="G12" s="27">
        <v>44798</v>
      </c>
      <c r="H12" s="28">
        <v>4.0136986301369859</v>
      </c>
      <c r="I12" s="29">
        <v>25</v>
      </c>
      <c r="J12" s="30">
        <v>0.05</v>
      </c>
      <c r="K12" s="29">
        <v>3.7999999999999999E-2</v>
      </c>
      <c r="L12" s="31">
        <v>21044329</v>
      </c>
      <c r="M12" s="32" t="s">
        <v>2189</v>
      </c>
      <c r="N12" s="29">
        <v>798</v>
      </c>
      <c r="O12" s="29">
        <v>80</v>
      </c>
      <c r="P12" s="29">
        <v>96</v>
      </c>
      <c r="Q12" s="29">
        <v>127</v>
      </c>
      <c r="R12" s="29">
        <v>95.3</v>
      </c>
      <c r="S12" s="33">
        <v>-7.2916666666666963E-3</v>
      </c>
      <c r="T12" s="34">
        <v>20890880.767708331</v>
      </c>
      <c r="U12" s="34">
        <v>3186288.5817488292</v>
      </c>
      <c r="V12" s="35">
        <v>17704592.185959503</v>
      </c>
      <c r="W12" s="24">
        <v>0</v>
      </c>
      <c r="X12" s="35">
        <v>17704592.185959503</v>
      </c>
    </row>
    <row r="13" spans="1:24">
      <c r="A13" s="24">
        <v>12</v>
      </c>
      <c r="B13" s="25" t="s">
        <v>60</v>
      </c>
      <c r="C13" s="25" t="s">
        <v>93</v>
      </c>
      <c r="D13" s="26">
        <v>43333</v>
      </c>
      <c r="E13" s="27">
        <v>43333</v>
      </c>
      <c r="F13" s="27">
        <v>43313</v>
      </c>
      <c r="G13" s="27">
        <v>44798</v>
      </c>
      <c r="H13" s="28">
        <v>4.0136986301369859</v>
      </c>
      <c r="I13" s="29">
        <v>25</v>
      </c>
      <c r="J13" s="30">
        <v>0.05</v>
      </c>
      <c r="K13" s="29">
        <v>3.7999999999999999E-2</v>
      </c>
      <c r="L13" s="31">
        <v>969266</v>
      </c>
      <c r="M13" s="32" t="s">
        <v>2189</v>
      </c>
      <c r="N13" s="29">
        <v>798</v>
      </c>
      <c r="O13" s="29">
        <v>80</v>
      </c>
      <c r="P13" s="29">
        <v>96</v>
      </c>
      <c r="Q13" s="29">
        <v>127</v>
      </c>
      <c r="R13" s="29">
        <v>95.3</v>
      </c>
      <c r="S13" s="33">
        <v>-7.2916666666666963E-3</v>
      </c>
      <c r="T13" s="34">
        <v>962198.43541666702</v>
      </c>
      <c r="U13" s="34">
        <v>146755.0326017694</v>
      </c>
      <c r="V13" s="35">
        <v>815443.40281489724</v>
      </c>
      <c r="W13" s="24">
        <v>0</v>
      </c>
      <c r="X13" s="35">
        <v>815443.40281489724</v>
      </c>
    </row>
    <row r="14" spans="1:24">
      <c r="A14" s="24">
        <v>13</v>
      </c>
      <c r="B14" s="25" t="s">
        <v>60</v>
      </c>
      <c r="C14" s="25" t="s">
        <v>94</v>
      </c>
      <c r="D14" s="26">
        <v>43333</v>
      </c>
      <c r="E14" s="27">
        <v>43333</v>
      </c>
      <c r="F14" s="27">
        <v>43313</v>
      </c>
      <c r="G14" s="27">
        <v>44798</v>
      </c>
      <c r="H14" s="28">
        <v>4.0136986301369859</v>
      </c>
      <c r="I14" s="29">
        <v>25</v>
      </c>
      <c r="J14" s="30">
        <v>0.05</v>
      </c>
      <c r="K14" s="29">
        <v>3.7999999999999999E-2</v>
      </c>
      <c r="L14" s="31">
        <v>735000</v>
      </c>
      <c r="M14" s="32" t="s">
        <v>2189</v>
      </c>
      <c r="N14" s="29">
        <v>798</v>
      </c>
      <c r="O14" s="29">
        <v>80</v>
      </c>
      <c r="P14" s="29">
        <v>96</v>
      </c>
      <c r="Q14" s="29">
        <v>127</v>
      </c>
      <c r="R14" s="29">
        <v>95.3</v>
      </c>
      <c r="S14" s="33">
        <v>-7.2916666666666963E-3</v>
      </c>
      <c r="T14" s="34">
        <v>729640.625</v>
      </c>
      <c r="U14" s="34">
        <v>111285.18792808217</v>
      </c>
      <c r="V14" s="35">
        <v>618355.43707191781</v>
      </c>
      <c r="W14" s="24">
        <v>0</v>
      </c>
      <c r="X14" s="35">
        <v>618355.43707191781</v>
      </c>
    </row>
    <row r="15" spans="1:24">
      <c r="A15" s="24">
        <v>14</v>
      </c>
      <c r="B15" s="25" t="s">
        <v>60</v>
      </c>
      <c r="C15" s="25" t="s">
        <v>95</v>
      </c>
      <c r="D15" s="26">
        <v>43333</v>
      </c>
      <c r="E15" s="27">
        <v>43333</v>
      </c>
      <c r="F15" s="27">
        <v>43313</v>
      </c>
      <c r="G15" s="27">
        <v>44798</v>
      </c>
      <c r="H15" s="28">
        <v>4.0136986301369859</v>
      </c>
      <c r="I15" s="29">
        <v>25</v>
      </c>
      <c r="J15" s="30">
        <v>0.05</v>
      </c>
      <c r="K15" s="29">
        <v>3.7999999999999999E-2</v>
      </c>
      <c r="L15" s="31">
        <v>126000</v>
      </c>
      <c r="M15" s="32" t="s">
        <v>2189</v>
      </c>
      <c r="N15" s="29">
        <v>798</v>
      </c>
      <c r="O15" s="29">
        <v>80</v>
      </c>
      <c r="P15" s="29">
        <v>96</v>
      </c>
      <c r="Q15" s="29">
        <v>127</v>
      </c>
      <c r="R15" s="29">
        <v>95.3</v>
      </c>
      <c r="S15" s="33">
        <v>-7.2916666666666963E-3</v>
      </c>
      <c r="T15" s="34">
        <v>125081.25</v>
      </c>
      <c r="U15" s="34">
        <v>19077.460787671229</v>
      </c>
      <c r="V15" s="35">
        <v>106003.78921232877</v>
      </c>
      <c r="W15" s="24">
        <v>0</v>
      </c>
      <c r="X15" s="35">
        <v>106003.78921232877</v>
      </c>
    </row>
    <row r="16" spans="1:24">
      <c r="A16" s="24">
        <v>15</v>
      </c>
      <c r="B16" s="25" t="s">
        <v>60</v>
      </c>
      <c r="C16" s="25" t="s">
        <v>96</v>
      </c>
      <c r="D16" s="26">
        <v>43333</v>
      </c>
      <c r="E16" s="27">
        <v>43333</v>
      </c>
      <c r="F16" s="27">
        <v>43313</v>
      </c>
      <c r="G16" s="27">
        <v>44798</v>
      </c>
      <c r="H16" s="28">
        <v>4.0136986301369859</v>
      </c>
      <c r="I16" s="29">
        <v>25</v>
      </c>
      <c r="J16" s="30">
        <v>0.05</v>
      </c>
      <c r="K16" s="29">
        <v>3.7999999999999999E-2</v>
      </c>
      <c r="L16" s="31">
        <v>29327302</v>
      </c>
      <c r="M16" s="32" t="s">
        <v>2189</v>
      </c>
      <c r="N16" s="29">
        <v>798</v>
      </c>
      <c r="O16" s="29">
        <v>80</v>
      </c>
      <c r="P16" s="29">
        <v>96</v>
      </c>
      <c r="Q16" s="29">
        <v>127</v>
      </c>
      <c r="R16" s="29">
        <v>95.3</v>
      </c>
      <c r="S16" s="33">
        <v>-7.2916666666666963E-3</v>
      </c>
      <c r="T16" s="34">
        <v>29113457.089583334</v>
      </c>
      <c r="U16" s="34">
        <v>4440400.4278824767</v>
      </c>
      <c r="V16" s="35">
        <v>24673056.661700856</v>
      </c>
      <c r="W16" s="24">
        <v>0</v>
      </c>
      <c r="X16" s="35">
        <v>24673056.661700856</v>
      </c>
    </row>
    <row r="17" spans="1:24">
      <c r="A17" s="24">
        <v>16</v>
      </c>
      <c r="B17" s="25" t="s">
        <v>60</v>
      </c>
      <c r="C17" s="25" t="s">
        <v>97</v>
      </c>
      <c r="D17" s="26">
        <v>43333</v>
      </c>
      <c r="E17" s="27">
        <v>43333</v>
      </c>
      <c r="F17" s="27">
        <v>43313</v>
      </c>
      <c r="G17" s="27">
        <v>44798</v>
      </c>
      <c r="H17" s="28">
        <v>4.0136986301369859</v>
      </c>
      <c r="I17" s="29">
        <v>25</v>
      </c>
      <c r="J17" s="30">
        <v>0.05</v>
      </c>
      <c r="K17" s="29">
        <v>3.7999999999999999E-2</v>
      </c>
      <c r="L17" s="31">
        <v>1517250</v>
      </c>
      <c r="M17" s="32" t="s">
        <v>1941</v>
      </c>
      <c r="N17" s="29">
        <v>674</v>
      </c>
      <c r="O17" s="29">
        <v>80</v>
      </c>
      <c r="P17" s="29">
        <v>105.1</v>
      </c>
      <c r="Q17" s="29">
        <v>127</v>
      </c>
      <c r="R17" s="29">
        <v>122.8</v>
      </c>
      <c r="S17" s="33">
        <v>0.16841103710751668</v>
      </c>
      <c r="T17" s="34">
        <v>1772771.6460513796</v>
      </c>
      <c r="U17" s="34">
        <v>270384.10283748026</v>
      </c>
      <c r="V17" s="35">
        <v>1502387.5432138992</v>
      </c>
      <c r="W17" s="24">
        <v>0</v>
      </c>
      <c r="X17" s="35">
        <v>1502387.5432138992</v>
      </c>
    </row>
    <row r="18" spans="1:24">
      <c r="A18" s="24">
        <v>17</v>
      </c>
      <c r="B18" s="25" t="s">
        <v>60</v>
      </c>
      <c r="C18" s="25" t="s">
        <v>98</v>
      </c>
      <c r="D18" s="26">
        <v>43333</v>
      </c>
      <c r="E18" s="27">
        <v>43333</v>
      </c>
      <c r="F18" s="27">
        <v>43313</v>
      </c>
      <c r="G18" s="27">
        <v>44798</v>
      </c>
      <c r="H18" s="28">
        <v>4.0136986301369859</v>
      </c>
      <c r="I18" s="29">
        <v>25</v>
      </c>
      <c r="J18" s="30">
        <v>0.05</v>
      </c>
      <c r="K18" s="29">
        <v>3.7999999999999999E-2</v>
      </c>
      <c r="L18" s="31">
        <v>312900</v>
      </c>
      <c r="M18" s="32" t="s">
        <v>2189</v>
      </c>
      <c r="N18" s="29">
        <v>798</v>
      </c>
      <c r="O18" s="29">
        <v>80</v>
      </c>
      <c r="P18" s="29">
        <v>96</v>
      </c>
      <c r="Q18" s="29">
        <v>127</v>
      </c>
      <c r="R18" s="29">
        <v>95.3</v>
      </c>
      <c r="S18" s="33">
        <v>-7.2916666666666963E-3</v>
      </c>
      <c r="T18" s="34">
        <v>310618.4375</v>
      </c>
      <c r="U18" s="34">
        <v>47375.694289383558</v>
      </c>
      <c r="V18" s="35">
        <v>263242.74321061646</v>
      </c>
      <c r="W18" s="24">
        <v>0</v>
      </c>
      <c r="X18" s="35">
        <v>263242.74321061646</v>
      </c>
    </row>
    <row r="19" spans="1:24">
      <c r="A19" s="24">
        <v>18</v>
      </c>
      <c r="B19" s="25" t="s">
        <v>60</v>
      </c>
      <c r="C19" s="25" t="s">
        <v>99</v>
      </c>
      <c r="D19" s="26">
        <v>43333</v>
      </c>
      <c r="E19" s="27">
        <v>43333</v>
      </c>
      <c r="F19" s="27">
        <v>43313</v>
      </c>
      <c r="G19" s="27">
        <v>44798</v>
      </c>
      <c r="H19" s="28">
        <v>4.0136986301369859</v>
      </c>
      <c r="I19" s="29">
        <v>25</v>
      </c>
      <c r="J19" s="30">
        <v>0.05</v>
      </c>
      <c r="K19" s="29">
        <v>3.7999999999999999E-2</v>
      </c>
      <c r="L19" s="31">
        <v>1174950</v>
      </c>
      <c r="M19" s="32" t="s">
        <v>2189</v>
      </c>
      <c r="N19" s="29">
        <v>798</v>
      </c>
      <c r="O19" s="29">
        <v>80</v>
      </c>
      <c r="P19" s="29">
        <v>96</v>
      </c>
      <c r="Q19" s="29">
        <v>127</v>
      </c>
      <c r="R19" s="29">
        <v>95.3</v>
      </c>
      <c r="S19" s="33">
        <v>-7.2916666666666963E-3</v>
      </c>
      <c r="T19" s="34">
        <v>1166382.65625</v>
      </c>
      <c r="U19" s="34">
        <v>177897.32184503422</v>
      </c>
      <c r="V19" s="35">
        <v>988485.33440496575</v>
      </c>
      <c r="W19" s="24">
        <v>0</v>
      </c>
      <c r="X19" s="35">
        <v>988485.33440496575</v>
      </c>
    </row>
    <row r="20" spans="1:24">
      <c r="A20" s="24">
        <v>19</v>
      </c>
      <c r="B20" s="25" t="s">
        <v>60</v>
      </c>
      <c r="C20" s="25" t="s">
        <v>100</v>
      </c>
      <c r="D20" s="26">
        <v>43333</v>
      </c>
      <c r="E20" s="27">
        <v>43333</v>
      </c>
      <c r="F20" s="27">
        <v>43313</v>
      </c>
      <c r="G20" s="27">
        <v>44798</v>
      </c>
      <c r="H20" s="28">
        <v>4.0136986301369859</v>
      </c>
      <c r="I20" s="29">
        <v>25</v>
      </c>
      <c r="J20" s="30">
        <v>0.05</v>
      </c>
      <c r="K20" s="29">
        <v>3.7999999999999999E-2</v>
      </c>
      <c r="L20" s="31">
        <v>582750</v>
      </c>
      <c r="M20" s="32" t="s">
        <v>1973</v>
      </c>
      <c r="N20" s="29">
        <v>690</v>
      </c>
      <c r="O20" s="29">
        <v>80</v>
      </c>
      <c r="P20" s="29">
        <v>110</v>
      </c>
      <c r="Q20" s="29">
        <v>127</v>
      </c>
      <c r="R20" s="29">
        <v>145.69999999999999</v>
      </c>
      <c r="S20" s="33">
        <v>0.32454545454545441</v>
      </c>
      <c r="T20" s="34">
        <v>771878.86363636365</v>
      </c>
      <c r="U20" s="34">
        <v>117727.3872291407</v>
      </c>
      <c r="V20" s="35">
        <v>654151.47640722292</v>
      </c>
      <c r="W20" s="24">
        <v>0</v>
      </c>
      <c r="X20" s="35">
        <v>654151.47640722292</v>
      </c>
    </row>
    <row r="21" spans="1:24">
      <c r="A21" s="24">
        <v>20</v>
      </c>
      <c r="B21" s="25" t="s">
        <v>60</v>
      </c>
      <c r="C21" s="25" t="s">
        <v>101</v>
      </c>
      <c r="D21" s="26">
        <v>43333</v>
      </c>
      <c r="E21" s="27">
        <v>43333</v>
      </c>
      <c r="F21" s="27">
        <v>43313</v>
      </c>
      <c r="G21" s="27">
        <v>44798</v>
      </c>
      <c r="H21" s="28">
        <v>4.0136986301369859</v>
      </c>
      <c r="I21" s="29">
        <v>25</v>
      </c>
      <c r="J21" s="30">
        <v>0.05</v>
      </c>
      <c r="K21" s="29">
        <v>3.7999999999999999E-2</v>
      </c>
      <c r="L21" s="31">
        <v>9976171</v>
      </c>
      <c r="M21" s="32" t="s">
        <v>2189</v>
      </c>
      <c r="N21" s="29">
        <v>798</v>
      </c>
      <c r="O21" s="29">
        <v>80</v>
      </c>
      <c r="P21" s="29">
        <v>96</v>
      </c>
      <c r="Q21" s="29">
        <v>127</v>
      </c>
      <c r="R21" s="29">
        <v>95.3</v>
      </c>
      <c r="S21" s="33">
        <v>-7.2916666666666963E-3</v>
      </c>
      <c r="T21" s="34">
        <v>9903428.0864583328</v>
      </c>
      <c r="U21" s="34">
        <v>1510476.2782825625</v>
      </c>
      <c r="V21" s="35">
        <v>8392951.8081757706</v>
      </c>
      <c r="W21" s="24">
        <v>0</v>
      </c>
      <c r="X21" s="35">
        <v>8392951.8081757706</v>
      </c>
    </row>
    <row r="22" spans="1:24">
      <c r="A22" s="24">
        <v>21</v>
      </c>
      <c r="B22" s="25" t="s">
        <v>60</v>
      </c>
      <c r="C22" s="25" t="s">
        <v>102</v>
      </c>
      <c r="D22" s="26">
        <v>43333</v>
      </c>
      <c r="E22" s="27">
        <v>43333</v>
      </c>
      <c r="F22" s="27">
        <v>43313</v>
      </c>
      <c r="G22" s="27">
        <v>44798</v>
      </c>
      <c r="H22" s="28">
        <v>4.0136986301369859</v>
      </c>
      <c r="I22" s="29">
        <v>25</v>
      </c>
      <c r="J22" s="30">
        <v>0.05</v>
      </c>
      <c r="K22" s="29">
        <v>3.7999999999999999E-2</v>
      </c>
      <c r="L22" s="31">
        <v>21103901</v>
      </c>
      <c r="M22" s="32" t="s">
        <v>2189</v>
      </c>
      <c r="N22" s="29">
        <v>798</v>
      </c>
      <c r="O22" s="29">
        <v>80</v>
      </c>
      <c r="P22" s="29">
        <v>96</v>
      </c>
      <c r="Q22" s="29">
        <v>127</v>
      </c>
      <c r="R22" s="29">
        <v>95.3</v>
      </c>
      <c r="S22" s="33">
        <v>-7.2916666666666963E-3</v>
      </c>
      <c r="T22" s="34">
        <v>20950018.388541665</v>
      </c>
      <c r="U22" s="34">
        <v>3195308.2840825049</v>
      </c>
      <c r="V22" s="35">
        <v>17754710.104459159</v>
      </c>
      <c r="W22" s="24">
        <v>0</v>
      </c>
      <c r="X22" s="35">
        <v>17754710.104459159</v>
      </c>
    </row>
    <row r="23" spans="1:24">
      <c r="A23" s="24">
        <v>22</v>
      </c>
      <c r="B23" s="25" t="s">
        <v>60</v>
      </c>
      <c r="C23" s="25" t="s">
        <v>103</v>
      </c>
      <c r="D23" s="26">
        <v>43333</v>
      </c>
      <c r="E23" s="27">
        <v>43333</v>
      </c>
      <c r="F23" s="27">
        <v>43313</v>
      </c>
      <c r="G23" s="27">
        <v>44798</v>
      </c>
      <c r="H23" s="28">
        <v>4.0136986301369859</v>
      </c>
      <c r="I23" s="29">
        <v>25</v>
      </c>
      <c r="J23" s="30">
        <v>0.05</v>
      </c>
      <c r="K23" s="29">
        <v>3.7999999999999999E-2</v>
      </c>
      <c r="L23" s="31">
        <v>580650</v>
      </c>
      <c r="M23" s="32" t="s">
        <v>2189</v>
      </c>
      <c r="N23" s="29">
        <v>798</v>
      </c>
      <c r="O23" s="29">
        <v>80</v>
      </c>
      <c r="P23" s="29">
        <v>96</v>
      </c>
      <c r="Q23" s="29">
        <v>127</v>
      </c>
      <c r="R23" s="29">
        <v>95.3</v>
      </c>
      <c r="S23" s="33">
        <v>-7.2916666666666963E-3</v>
      </c>
      <c r="T23" s="34">
        <v>576416.09375</v>
      </c>
      <c r="U23" s="34">
        <v>87915.298463184925</v>
      </c>
      <c r="V23" s="35">
        <v>488500.79528681509</v>
      </c>
      <c r="W23" s="24">
        <v>0</v>
      </c>
      <c r="X23" s="35">
        <v>488500.79528681509</v>
      </c>
    </row>
    <row r="24" spans="1:24">
      <c r="A24" s="24">
        <v>23</v>
      </c>
      <c r="B24" s="25" t="s">
        <v>60</v>
      </c>
      <c r="C24" s="25" t="s">
        <v>104</v>
      </c>
      <c r="D24" s="26">
        <v>43333</v>
      </c>
      <c r="E24" s="27">
        <v>43333</v>
      </c>
      <c r="F24" s="27">
        <v>43313</v>
      </c>
      <c r="G24" s="27">
        <v>44798</v>
      </c>
      <c r="H24" s="28">
        <v>4.0136986301369859</v>
      </c>
      <c r="I24" s="29">
        <v>25</v>
      </c>
      <c r="J24" s="30">
        <v>0.05</v>
      </c>
      <c r="K24" s="29">
        <v>3.7999999999999999E-2</v>
      </c>
      <c r="L24" s="31">
        <v>175035</v>
      </c>
      <c r="M24" s="32" t="s">
        <v>1877</v>
      </c>
      <c r="N24" s="29">
        <v>642</v>
      </c>
      <c r="O24" s="29">
        <v>80</v>
      </c>
      <c r="P24" s="29">
        <v>79.099999999999994</v>
      </c>
      <c r="Q24" s="29">
        <v>127</v>
      </c>
      <c r="R24" s="29">
        <v>94</v>
      </c>
      <c r="S24" s="33">
        <v>0.18836915297092297</v>
      </c>
      <c r="T24" s="34">
        <v>208006.19469026552</v>
      </c>
      <c r="U24" s="34">
        <v>31725.218790156381</v>
      </c>
      <c r="V24" s="35">
        <v>176280.97590010913</v>
      </c>
      <c r="W24" s="24">
        <v>0</v>
      </c>
      <c r="X24" s="35">
        <v>176280.97590010913</v>
      </c>
    </row>
    <row r="25" spans="1:24">
      <c r="A25" s="24">
        <v>24</v>
      </c>
      <c r="B25" s="25" t="s">
        <v>60</v>
      </c>
      <c r="C25" s="25" t="s">
        <v>105</v>
      </c>
      <c r="D25" s="26">
        <v>43333</v>
      </c>
      <c r="E25" s="27">
        <v>43333</v>
      </c>
      <c r="F25" s="27">
        <v>43313</v>
      </c>
      <c r="G25" s="27">
        <v>44798</v>
      </c>
      <c r="H25" s="28">
        <v>4.0136986301369859</v>
      </c>
      <c r="I25" s="29">
        <v>25</v>
      </c>
      <c r="J25" s="30">
        <v>0.05</v>
      </c>
      <c r="K25" s="29">
        <v>3.7999999999999999E-2</v>
      </c>
      <c r="L25" s="31">
        <v>132796</v>
      </c>
      <c r="M25" s="32" t="s">
        <v>2189</v>
      </c>
      <c r="N25" s="29">
        <v>798</v>
      </c>
      <c r="O25" s="29">
        <v>80</v>
      </c>
      <c r="P25" s="29">
        <v>96</v>
      </c>
      <c r="Q25" s="29">
        <v>127</v>
      </c>
      <c r="R25" s="29">
        <v>95.3</v>
      </c>
      <c r="S25" s="33">
        <v>-7.2916666666666963E-3</v>
      </c>
      <c r="T25" s="34">
        <v>131827.69583333333</v>
      </c>
      <c r="U25" s="34">
        <v>20106.432402853879</v>
      </c>
      <c r="V25" s="35">
        <v>111721.26343047945</v>
      </c>
      <c r="W25" s="24">
        <v>0</v>
      </c>
      <c r="X25" s="35">
        <v>111721.26343047945</v>
      </c>
    </row>
    <row r="26" spans="1:24">
      <c r="A26" s="24">
        <v>25</v>
      </c>
      <c r="B26" s="25" t="s">
        <v>60</v>
      </c>
      <c r="C26" s="25" t="s">
        <v>106</v>
      </c>
      <c r="D26" s="26">
        <v>43333</v>
      </c>
      <c r="E26" s="27">
        <v>43333</v>
      </c>
      <c r="F26" s="27">
        <v>43313</v>
      </c>
      <c r="G26" s="27">
        <v>44798</v>
      </c>
      <c r="H26" s="28">
        <v>4.0136986301369859</v>
      </c>
      <c r="I26" s="29">
        <v>25</v>
      </c>
      <c r="J26" s="30">
        <v>0.05</v>
      </c>
      <c r="K26" s="29">
        <v>3.7999999999999999E-2</v>
      </c>
      <c r="L26" s="31">
        <v>469552</v>
      </c>
      <c r="M26" s="32" t="s">
        <v>1871</v>
      </c>
      <c r="N26" s="29">
        <v>639</v>
      </c>
      <c r="O26" s="29">
        <v>80</v>
      </c>
      <c r="P26" s="29">
        <v>112.8</v>
      </c>
      <c r="Q26" s="29">
        <v>127</v>
      </c>
      <c r="R26" s="29">
        <v>116.2</v>
      </c>
      <c r="S26" s="33">
        <v>3.0141843971631256E-2</v>
      </c>
      <c r="T26" s="34">
        <v>483705.16312056739</v>
      </c>
      <c r="U26" s="34">
        <v>73774.976523073929</v>
      </c>
      <c r="V26" s="35">
        <v>409930.18659749348</v>
      </c>
      <c r="W26" s="24">
        <v>0</v>
      </c>
      <c r="X26" s="35">
        <v>409930.18659749348</v>
      </c>
    </row>
    <row r="27" spans="1:24">
      <c r="A27" s="24">
        <v>26</v>
      </c>
      <c r="B27" s="25" t="s">
        <v>60</v>
      </c>
      <c r="C27" s="25" t="s">
        <v>110</v>
      </c>
      <c r="D27" s="26">
        <v>43333</v>
      </c>
      <c r="E27" s="27">
        <v>43333</v>
      </c>
      <c r="F27" s="27">
        <v>43313</v>
      </c>
      <c r="G27" s="27">
        <v>44798</v>
      </c>
      <c r="H27" s="28">
        <v>4.0136986301369859</v>
      </c>
      <c r="I27" s="29">
        <v>25</v>
      </c>
      <c r="J27" s="30">
        <v>0.05</v>
      </c>
      <c r="K27" s="29">
        <v>3.7999999999999999E-2</v>
      </c>
      <c r="L27" s="31">
        <v>16789210</v>
      </c>
      <c r="M27" s="32" t="s">
        <v>1939</v>
      </c>
      <c r="N27" s="29">
        <v>673</v>
      </c>
      <c r="O27" s="29">
        <v>80</v>
      </c>
      <c r="P27" s="29">
        <v>95</v>
      </c>
      <c r="Q27" s="29">
        <v>127</v>
      </c>
      <c r="R27" s="29">
        <v>104.3</v>
      </c>
      <c r="S27" s="33">
        <v>9.7894736842105229E-2</v>
      </c>
      <c r="T27" s="34">
        <v>18432785.294736844</v>
      </c>
      <c r="U27" s="34">
        <v>2811378.5133095887</v>
      </c>
      <c r="V27" s="35">
        <v>15621406.781427255</v>
      </c>
      <c r="W27" s="24">
        <v>0</v>
      </c>
      <c r="X27" s="35">
        <v>15621406.781427255</v>
      </c>
    </row>
    <row r="28" spans="1:24">
      <c r="A28" s="24">
        <v>27</v>
      </c>
      <c r="B28" s="25" t="s">
        <v>60</v>
      </c>
      <c r="C28" s="25" t="s">
        <v>86</v>
      </c>
      <c r="D28" s="26">
        <v>43333</v>
      </c>
      <c r="E28" s="27">
        <v>43333</v>
      </c>
      <c r="F28" s="27">
        <v>43313</v>
      </c>
      <c r="G28" s="27">
        <v>44798</v>
      </c>
      <c r="H28" s="28">
        <v>4.0136986301369859</v>
      </c>
      <c r="I28" s="29">
        <v>25</v>
      </c>
      <c r="J28" s="30">
        <v>0.05</v>
      </c>
      <c r="K28" s="29">
        <v>3.7999999999999999E-2</v>
      </c>
      <c r="L28" s="31">
        <v>892500</v>
      </c>
      <c r="M28" s="32" t="s">
        <v>2189</v>
      </c>
      <c r="N28" s="29">
        <v>798</v>
      </c>
      <c r="O28" s="29">
        <v>80</v>
      </c>
      <c r="P28" s="29">
        <v>96</v>
      </c>
      <c r="Q28" s="29">
        <v>127</v>
      </c>
      <c r="R28" s="29">
        <v>95.3</v>
      </c>
      <c r="S28" s="33">
        <v>-7.2916666666666963E-3</v>
      </c>
      <c r="T28" s="34">
        <v>885992.1875</v>
      </c>
      <c r="U28" s="34">
        <v>135132.01391267122</v>
      </c>
      <c r="V28" s="35">
        <v>750860.17358732875</v>
      </c>
      <c r="W28" s="24">
        <v>0</v>
      </c>
      <c r="X28" s="35">
        <v>750860.17358732875</v>
      </c>
    </row>
    <row r="29" spans="1:24">
      <c r="A29" s="24">
        <v>28</v>
      </c>
      <c r="B29" s="25" t="s">
        <v>60</v>
      </c>
      <c r="C29" s="25" t="s">
        <v>90</v>
      </c>
      <c r="D29" s="26">
        <v>43333</v>
      </c>
      <c r="E29" s="27">
        <v>43333</v>
      </c>
      <c r="F29" s="27">
        <v>43313</v>
      </c>
      <c r="G29" s="27">
        <v>44798</v>
      </c>
      <c r="H29" s="28">
        <v>4.0136986301369859</v>
      </c>
      <c r="I29" s="29">
        <v>25</v>
      </c>
      <c r="J29" s="30">
        <v>0.05</v>
      </c>
      <c r="K29" s="29">
        <v>3.7999999999999999E-2</v>
      </c>
      <c r="L29" s="31">
        <v>472500</v>
      </c>
      <c r="M29" s="32" t="s">
        <v>2189</v>
      </c>
      <c r="N29" s="29">
        <v>798</v>
      </c>
      <c r="O29" s="29">
        <v>80</v>
      </c>
      <c r="P29" s="29">
        <v>96</v>
      </c>
      <c r="Q29" s="29">
        <v>127</v>
      </c>
      <c r="R29" s="29">
        <v>95.3</v>
      </c>
      <c r="S29" s="33">
        <v>-7.2916666666666963E-3</v>
      </c>
      <c r="T29" s="34">
        <v>469054.6875</v>
      </c>
      <c r="U29" s="34">
        <v>71540.477953767113</v>
      </c>
      <c r="V29" s="35">
        <v>397514.20954623289</v>
      </c>
      <c r="W29" s="24">
        <v>0</v>
      </c>
      <c r="X29" s="35">
        <v>397514.20954623289</v>
      </c>
    </row>
    <row r="30" spans="1:24">
      <c r="A30" s="24">
        <v>29</v>
      </c>
      <c r="B30" s="25" t="s">
        <v>60</v>
      </c>
      <c r="C30" s="25" t="s">
        <v>91</v>
      </c>
      <c r="D30" s="26">
        <v>43333</v>
      </c>
      <c r="E30" s="27">
        <v>43333</v>
      </c>
      <c r="F30" s="27">
        <v>43313</v>
      </c>
      <c r="G30" s="27">
        <v>44798</v>
      </c>
      <c r="H30" s="28">
        <v>4.0136986301369859</v>
      </c>
      <c r="I30" s="29">
        <v>25</v>
      </c>
      <c r="J30" s="30">
        <v>0.05</v>
      </c>
      <c r="K30" s="29">
        <v>3.7999999999999999E-2</v>
      </c>
      <c r="L30" s="31">
        <v>637760</v>
      </c>
      <c r="M30" s="32" t="s">
        <v>2189</v>
      </c>
      <c r="N30" s="29">
        <v>798</v>
      </c>
      <c r="O30" s="29">
        <v>80</v>
      </c>
      <c r="P30" s="29">
        <v>96</v>
      </c>
      <c r="Q30" s="29">
        <v>127</v>
      </c>
      <c r="R30" s="29">
        <v>95.3</v>
      </c>
      <c r="S30" s="33">
        <v>-7.2916666666666963E-3</v>
      </c>
      <c r="T30" s="34">
        <v>633109.66666666663</v>
      </c>
      <c r="U30" s="34">
        <v>96562.233269406381</v>
      </c>
      <c r="V30" s="35">
        <v>536547.43339726026</v>
      </c>
      <c r="W30" s="24">
        <v>0</v>
      </c>
      <c r="X30" s="35">
        <v>536547.43339726026</v>
      </c>
    </row>
    <row r="31" spans="1:24">
      <c r="A31" s="24">
        <v>30</v>
      </c>
      <c r="B31" s="25" t="s">
        <v>60</v>
      </c>
      <c r="C31" s="25" t="s">
        <v>92</v>
      </c>
      <c r="D31" s="26">
        <v>43333</v>
      </c>
      <c r="E31" s="27">
        <v>43333</v>
      </c>
      <c r="F31" s="27">
        <v>43313</v>
      </c>
      <c r="G31" s="27">
        <v>44798</v>
      </c>
      <c r="H31" s="28">
        <v>4.0136986301369859</v>
      </c>
      <c r="I31" s="29">
        <v>25</v>
      </c>
      <c r="J31" s="30">
        <v>0.05</v>
      </c>
      <c r="K31" s="29">
        <v>3.7999999999999999E-2</v>
      </c>
      <c r="L31" s="31">
        <v>21044329</v>
      </c>
      <c r="M31" s="32" t="s">
        <v>2189</v>
      </c>
      <c r="N31" s="29">
        <v>798</v>
      </c>
      <c r="O31" s="29">
        <v>80</v>
      </c>
      <c r="P31" s="29">
        <v>96</v>
      </c>
      <c r="Q31" s="29">
        <v>127</v>
      </c>
      <c r="R31" s="29">
        <v>95.3</v>
      </c>
      <c r="S31" s="33">
        <v>-7.2916666666666963E-3</v>
      </c>
      <c r="T31" s="34">
        <v>20890880.767708331</v>
      </c>
      <c r="U31" s="34">
        <v>3186288.5817488292</v>
      </c>
      <c r="V31" s="35">
        <v>17704592.185959503</v>
      </c>
      <c r="W31" s="24">
        <v>0</v>
      </c>
      <c r="X31" s="35">
        <v>17704592.185959503</v>
      </c>
    </row>
    <row r="32" spans="1:24">
      <c r="A32" s="24">
        <v>31</v>
      </c>
      <c r="B32" s="25" t="s">
        <v>60</v>
      </c>
      <c r="C32" s="25" t="s">
        <v>93</v>
      </c>
      <c r="D32" s="26">
        <v>43333</v>
      </c>
      <c r="E32" s="27">
        <v>43333</v>
      </c>
      <c r="F32" s="27">
        <v>43313</v>
      </c>
      <c r="G32" s="27">
        <v>44798</v>
      </c>
      <c r="H32" s="28">
        <v>4.0136986301369859</v>
      </c>
      <c r="I32" s="29">
        <v>25</v>
      </c>
      <c r="J32" s="30">
        <v>0.05</v>
      </c>
      <c r="K32" s="29">
        <v>3.7999999999999999E-2</v>
      </c>
      <c r="L32" s="31">
        <v>969266</v>
      </c>
      <c r="M32" s="32" t="s">
        <v>2189</v>
      </c>
      <c r="N32" s="29">
        <v>798</v>
      </c>
      <c r="O32" s="29">
        <v>80</v>
      </c>
      <c r="P32" s="29">
        <v>96</v>
      </c>
      <c r="Q32" s="29">
        <v>127</v>
      </c>
      <c r="R32" s="29">
        <v>95.3</v>
      </c>
      <c r="S32" s="33">
        <v>-7.2916666666666963E-3</v>
      </c>
      <c r="T32" s="34">
        <v>962198.43541666667</v>
      </c>
      <c r="U32" s="34">
        <v>146755.0326017694</v>
      </c>
      <c r="V32" s="35">
        <v>815443.40281489724</v>
      </c>
      <c r="W32" s="24">
        <v>0</v>
      </c>
      <c r="X32" s="35">
        <v>815443.40281489724</v>
      </c>
    </row>
    <row r="33" spans="1:24">
      <c r="A33" s="24">
        <v>32</v>
      </c>
      <c r="B33" s="25" t="s">
        <v>60</v>
      </c>
      <c r="C33" s="25" t="s">
        <v>94</v>
      </c>
      <c r="D33" s="26">
        <v>43333</v>
      </c>
      <c r="E33" s="27">
        <v>43333</v>
      </c>
      <c r="F33" s="27">
        <v>43313</v>
      </c>
      <c r="G33" s="27">
        <v>44798</v>
      </c>
      <c r="H33" s="28">
        <v>4.0136986301369859</v>
      </c>
      <c r="I33" s="29">
        <v>25</v>
      </c>
      <c r="J33" s="30">
        <v>0.05</v>
      </c>
      <c r="K33" s="29">
        <v>3.7999999999999999E-2</v>
      </c>
      <c r="L33" s="31">
        <v>735000</v>
      </c>
      <c r="M33" s="32" t="s">
        <v>2189</v>
      </c>
      <c r="N33" s="29">
        <v>798</v>
      </c>
      <c r="O33" s="29">
        <v>80</v>
      </c>
      <c r="P33" s="29">
        <v>96</v>
      </c>
      <c r="Q33" s="29">
        <v>127</v>
      </c>
      <c r="R33" s="29">
        <v>95.3</v>
      </c>
      <c r="S33" s="33">
        <v>-7.2916666666666963E-3</v>
      </c>
      <c r="T33" s="34">
        <v>729640.625</v>
      </c>
      <c r="U33" s="34">
        <v>111285.18792808217</v>
      </c>
      <c r="V33" s="35">
        <v>618355.43707191781</v>
      </c>
      <c r="W33" s="24">
        <v>0</v>
      </c>
      <c r="X33" s="35">
        <v>618355.43707191781</v>
      </c>
    </row>
    <row r="34" spans="1:24">
      <c r="A34" s="24">
        <v>33</v>
      </c>
      <c r="B34" s="25" t="s">
        <v>60</v>
      </c>
      <c r="C34" s="25" t="s">
        <v>95</v>
      </c>
      <c r="D34" s="26">
        <v>43333</v>
      </c>
      <c r="E34" s="27">
        <v>43333</v>
      </c>
      <c r="F34" s="27">
        <v>43313</v>
      </c>
      <c r="G34" s="27">
        <v>44798</v>
      </c>
      <c r="H34" s="28">
        <v>4.0136986301369859</v>
      </c>
      <c r="I34" s="29">
        <v>25</v>
      </c>
      <c r="J34" s="30">
        <v>0.05</v>
      </c>
      <c r="K34" s="29">
        <v>3.7999999999999999E-2</v>
      </c>
      <c r="L34" s="31">
        <v>126000</v>
      </c>
      <c r="M34" s="32" t="s">
        <v>2189</v>
      </c>
      <c r="N34" s="29">
        <v>798</v>
      </c>
      <c r="O34" s="29">
        <v>80</v>
      </c>
      <c r="P34" s="29">
        <v>96</v>
      </c>
      <c r="Q34" s="29">
        <v>127</v>
      </c>
      <c r="R34" s="29">
        <v>95.3</v>
      </c>
      <c r="S34" s="33">
        <v>-7.2916666666666963E-3</v>
      </c>
      <c r="T34" s="34">
        <v>125081.25</v>
      </c>
      <c r="U34" s="34">
        <v>19077.460787671229</v>
      </c>
      <c r="V34" s="35">
        <v>106003.78921232877</v>
      </c>
      <c r="W34" s="24">
        <v>0</v>
      </c>
      <c r="X34" s="35">
        <v>106003.78921232877</v>
      </c>
    </row>
    <row r="35" spans="1:24">
      <c r="A35" s="24">
        <v>34</v>
      </c>
      <c r="B35" s="25" t="s">
        <v>60</v>
      </c>
      <c r="C35" s="25" t="s">
        <v>96</v>
      </c>
      <c r="D35" s="26">
        <v>43333</v>
      </c>
      <c r="E35" s="27">
        <v>43333</v>
      </c>
      <c r="F35" s="27">
        <v>43313</v>
      </c>
      <c r="G35" s="27">
        <v>44798</v>
      </c>
      <c r="H35" s="28">
        <v>4.0136986301369859</v>
      </c>
      <c r="I35" s="29">
        <v>25</v>
      </c>
      <c r="J35" s="30">
        <v>0.05</v>
      </c>
      <c r="K35" s="29">
        <v>3.7999999999999999E-2</v>
      </c>
      <c r="L35" s="31">
        <v>29327302</v>
      </c>
      <c r="M35" s="32" t="s">
        <v>2189</v>
      </c>
      <c r="N35" s="29">
        <v>798</v>
      </c>
      <c r="O35" s="29">
        <v>80</v>
      </c>
      <c r="P35" s="29">
        <v>96</v>
      </c>
      <c r="Q35" s="29">
        <v>127</v>
      </c>
      <c r="R35" s="29">
        <v>95.3</v>
      </c>
      <c r="S35" s="33">
        <v>-7.2916666666666963E-3</v>
      </c>
      <c r="T35" s="34">
        <v>29113457.089583334</v>
      </c>
      <c r="U35" s="34">
        <v>4440400.4278824767</v>
      </c>
      <c r="V35" s="35">
        <v>24673056.661700856</v>
      </c>
      <c r="W35" s="24">
        <v>0</v>
      </c>
      <c r="X35" s="35">
        <v>24673056.661700856</v>
      </c>
    </row>
    <row r="36" spans="1:24">
      <c r="A36" s="24">
        <v>35</v>
      </c>
      <c r="B36" s="25" t="s">
        <v>60</v>
      </c>
      <c r="C36" s="25" t="s">
        <v>97</v>
      </c>
      <c r="D36" s="26">
        <v>43333</v>
      </c>
      <c r="E36" s="27">
        <v>43333</v>
      </c>
      <c r="F36" s="27">
        <v>43313</v>
      </c>
      <c r="G36" s="27">
        <v>44798</v>
      </c>
      <c r="H36" s="28">
        <v>4.0136986301369859</v>
      </c>
      <c r="I36" s="29">
        <v>25</v>
      </c>
      <c r="J36" s="30">
        <v>0.05</v>
      </c>
      <c r="K36" s="29">
        <v>3.7999999999999999E-2</v>
      </c>
      <c r="L36" s="31">
        <v>1517250</v>
      </c>
      <c r="M36" s="32" t="s">
        <v>1941</v>
      </c>
      <c r="N36" s="29">
        <v>674</v>
      </c>
      <c r="O36" s="29">
        <v>80</v>
      </c>
      <c r="P36" s="29">
        <v>105.1</v>
      </c>
      <c r="Q36" s="29">
        <v>127</v>
      </c>
      <c r="R36" s="29">
        <v>122.8</v>
      </c>
      <c r="S36" s="33">
        <v>0.16841103710751668</v>
      </c>
      <c r="T36" s="34">
        <v>1772771.6460513796</v>
      </c>
      <c r="U36" s="34">
        <v>270384.10283748026</v>
      </c>
      <c r="V36" s="35">
        <v>1502387.5432138992</v>
      </c>
      <c r="W36" s="24">
        <v>0</v>
      </c>
      <c r="X36" s="35">
        <v>1502387.5432138992</v>
      </c>
    </row>
    <row r="37" spans="1:24">
      <c r="A37" s="24">
        <v>36</v>
      </c>
      <c r="B37" s="25" t="s">
        <v>60</v>
      </c>
      <c r="C37" s="25" t="s">
        <v>98</v>
      </c>
      <c r="D37" s="26">
        <v>43333</v>
      </c>
      <c r="E37" s="27">
        <v>43333</v>
      </c>
      <c r="F37" s="27">
        <v>43313</v>
      </c>
      <c r="G37" s="27">
        <v>44798</v>
      </c>
      <c r="H37" s="28">
        <v>4.0136986301369859</v>
      </c>
      <c r="I37" s="29">
        <v>25</v>
      </c>
      <c r="J37" s="30">
        <v>0.05</v>
      </c>
      <c r="K37" s="29">
        <v>3.7999999999999999E-2</v>
      </c>
      <c r="L37" s="31">
        <v>312900</v>
      </c>
      <c r="M37" s="32" t="s">
        <v>2189</v>
      </c>
      <c r="N37" s="29">
        <v>798</v>
      </c>
      <c r="O37" s="29">
        <v>80</v>
      </c>
      <c r="P37" s="29">
        <v>96</v>
      </c>
      <c r="Q37" s="29">
        <v>127</v>
      </c>
      <c r="R37" s="29">
        <v>95.3</v>
      </c>
      <c r="S37" s="33">
        <v>-7.2916666666666963E-3</v>
      </c>
      <c r="T37" s="34">
        <v>310618.4375</v>
      </c>
      <c r="U37" s="34">
        <v>47375.694289383558</v>
      </c>
      <c r="V37" s="35">
        <v>263242.74321061646</v>
      </c>
      <c r="W37" s="24">
        <v>0</v>
      </c>
      <c r="X37" s="35">
        <v>263242.74321061646</v>
      </c>
    </row>
    <row r="38" spans="1:24">
      <c r="A38" s="24">
        <v>37</v>
      </c>
      <c r="B38" s="25" t="s">
        <v>60</v>
      </c>
      <c r="C38" s="25" t="s">
        <v>99</v>
      </c>
      <c r="D38" s="26">
        <v>43333</v>
      </c>
      <c r="E38" s="27">
        <v>43333</v>
      </c>
      <c r="F38" s="27">
        <v>43313</v>
      </c>
      <c r="G38" s="27">
        <v>44798</v>
      </c>
      <c r="H38" s="28">
        <v>4.0136986301369859</v>
      </c>
      <c r="I38" s="29">
        <v>25</v>
      </c>
      <c r="J38" s="30">
        <v>0.05</v>
      </c>
      <c r="K38" s="29">
        <v>3.7999999999999999E-2</v>
      </c>
      <c r="L38" s="31">
        <v>1174950</v>
      </c>
      <c r="M38" s="32" t="s">
        <v>2189</v>
      </c>
      <c r="N38" s="29">
        <v>798</v>
      </c>
      <c r="O38" s="29">
        <v>80</v>
      </c>
      <c r="P38" s="29">
        <v>96</v>
      </c>
      <c r="Q38" s="29">
        <v>127</v>
      </c>
      <c r="R38" s="29">
        <v>95.3</v>
      </c>
      <c r="S38" s="33">
        <v>-7.2916666666666963E-3</v>
      </c>
      <c r="T38" s="34">
        <v>1166382.65625</v>
      </c>
      <c r="U38" s="34">
        <v>177897.32184503422</v>
      </c>
      <c r="V38" s="35">
        <v>988485.33440496575</v>
      </c>
      <c r="W38" s="24">
        <v>0</v>
      </c>
      <c r="X38" s="35">
        <v>988485.33440496575</v>
      </c>
    </row>
    <row r="39" spans="1:24">
      <c r="A39" s="24">
        <v>38</v>
      </c>
      <c r="B39" s="25" t="s">
        <v>60</v>
      </c>
      <c r="C39" s="25" t="s">
        <v>100</v>
      </c>
      <c r="D39" s="26">
        <v>43333</v>
      </c>
      <c r="E39" s="27">
        <v>43333</v>
      </c>
      <c r="F39" s="27">
        <v>43313</v>
      </c>
      <c r="G39" s="27">
        <v>44798</v>
      </c>
      <c r="H39" s="28">
        <v>4.0136986301369859</v>
      </c>
      <c r="I39" s="29">
        <v>25</v>
      </c>
      <c r="J39" s="30">
        <v>0.05</v>
      </c>
      <c r="K39" s="29">
        <v>3.7999999999999999E-2</v>
      </c>
      <c r="L39" s="31">
        <v>582750</v>
      </c>
      <c r="M39" s="32" t="s">
        <v>1973</v>
      </c>
      <c r="N39" s="29">
        <v>690</v>
      </c>
      <c r="O39" s="29">
        <v>80</v>
      </c>
      <c r="P39" s="29">
        <v>110</v>
      </c>
      <c r="Q39" s="29">
        <v>127</v>
      </c>
      <c r="R39" s="29">
        <v>145.69999999999999</v>
      </c>
      <c r="S39" s="33">
        <v>0.32454545454545441</v>
      </c>
      <c r="T39" s="34">
        <v>771878.86363636365</v>
      </c>
      <c r="U39" s="34">
        <v>117727.3872291407</v>
      </c>
      <c r="V39" s="35">
        <v>654151.47640722292</v>
      </c>
      <c r="W39" s="24">
        <v>0</v>
      </c>
      <c r="X39" s="35">
        <v>654151.47640722292</v>
      </c>
    </row>
    <row r="40" spans="1:24">
      <c r="A40" s="24">
        <v>39</v>
      </c>
      <c r="B40" s="25" t="s">
        <v>60</v>
      </c>
      <c r="C40" s="25" t="s">
        <v>101</v>
      </c>
      <c r="D40" s="26">
        <v>43333</v>
      </c>
      <c r="E40" s="27">
        <v>43333</v>
      </c>
      <c r="F40" s="27">
        <v>43313</v>
      </c>
      <c r="G40" s="27">
        <v>44798</v>
      </c>
      <c r="H40" s="28">
        <v>4.0136986301369859</v>
      </c>
      <c r="I40" s="29">
        <v>25</v>
      </c>
      <c r="J40" s="30">
        <v>0.05</v>
      </c>
      <c r="K40" s="29">
        <v>3.7999999999999999E-2</v>
      </c>
      <c r="L40" s="31">
        <v>9976171</v>
      </c>
      <c r="M40" s="32" t="s">
        <v>2189</v>
      </c>
      <c r="N40" s="29">
        <v>798</v>
      </c>
      <c r="O40" s="29">
        <v>80</v>
      </c>
      <c r="P40" s="29">
        <v>96</v>
      </c>
      <c r="Q40" s="29">
        <v>127</v>
      </c>
      <c r="R40" s="29">
        <v>95.3</v>
      </c>
      <c r="S40" s="33">
        <v>-7.2916666666666963E-3</v>
      </c>
      <c r="T40" s="34">
        <v>9903428.0864583328</v>
      </c>
      <c r="U40" s="34">
        <v>1510476.2782825625</v>
      </c>
      <c r="V40" s="35">
        <v>8392951.8081757706</v>
      </c>
      <c r="W40" s="24">
        <v>0</v>
      </c>
      <c r="X40" s="35">
        <v>8392951.8081757706</v>
      </c>
    </row>
    <row r="41" spans="1:24">
      <c r="A41" s="24">
        <v>40</v>
      </c>
      <c r="B41" s="25" t="s">
        <v>60</v>
      </c>
      <c r="C41" s="25" t="s">
        <v>102</v>
      </c>
      <c r="D41" s="26">
        <v>43333</v>
      </c>
      <c r="E41" s="27">
        <v>43333</v>
      </c>
      <c r="F41" s="27">
        <v>43313</v>
      </c>
      <c r="G41" s="27">
        <v>44798</v>
      </c>
      <c r="H41" s="28">
        <v>4.0136986301369859</v>
      </c>
      <c r="I41" s="29">
        <v>25</v>
      </c>
      <c r="J41" s="30">
        <v>0.05</v>
      </c>
      <c r="K41" s="29">
        <v>3.7999999999999999E-2</v>
      </c>
      <c r="L41" s="31">
        <v>21103901</v>
      </c>
      <c r="M41" s="32" t="s">
        <v>2189</v>
      </c>
      <c r="N41" s="29">
        <v>798</v>
      </c>
      <c r="O41" s="29">
        <v>80</v>
      </c>
      <c r="P41" s="29">
        <v>96</v>
      </c>
      <c r="Q41" s="29">
        <v>127</v>
      </c>
      <c r="R41" s="29">
        <v>95.3</v>
      </c>
      <c r="S41" s="33">
        <v>-7.2916666666666963E-3</v>
      </c>
      <c r="T41" s="34">
        <v>20950018.388541665</v>
      </c>
      <c r="U41" s="34">
        <v>3195308.2840825049</v>
      </c>
      <c r="V41" s="35">
        <v>17754710.104459159</v>
      </c>
      <c r="W41" s="24">
        <v>0</v>
      </c>
      <c r="X41" s="35">
        <v>17754710.104459159</v>
      </c>
    </row>
    <row r="42" spans="1:24">
      <c r="A42" s="24">
        <v>41</v>
      </c>
      <c r="B42" s="25" t="s">
        <v>60</v>
      </c>
      <c r="C42" s="25" t="s">
        <v>103</v>
      </c>
      <c r="D42" s="26">
        <v>43333</v>
      </c>
      <c r="E42" s="27">
        <v>43333</v>
      </c>
      <c r="F42" s="27">
        <v>43313</v>
      </c>
      <c r="G42" s="27">
        <v>44798</v>
      </c>
      <c r="H42" s="28">
        <v>4.0136986301369859</v>
      </c>
      <c r="I42" s="29">
        <v>25</v>
      </c>
      <c r="J42" s="30">
        <v>0.05</v>
      </c>
      <c r="K42" s="29">
        <v>3.7999999999999999E-2</v>
      </c>
      <c r="L42" s="31">
        <v>580650</v>
      </c>
      <c r="M42" s="32" t="s">
        <v>2189</v>
      </c>
      <c r="N42" s="29">
        <v>798</v>
      </c>
      <c r="O42" s="29">
        <v>80</v>
      </c>
      <c r="P42" s="29">
        <v>96</v>
      </c>
      <c r="Q42" s="29">
        <v>127</v>
      </c>
      <c r="R42" s="29">
        <v>95.3</v>
      </c>
      <c r="S42" s="33">
        <v>-7.2916666666666963E-3</v>
      </c>
      <c r="T42" s="34">
        <v>576416.09375</v>
      </c>
      <c r="U42" s="34">
        <v>87915.298463184925</v>
      </c>
      <c r="V42" s="35">
        <v>488500.79528681509</v>
      </c>
      <c r="W42" s="24">
        <v>0</v>
      </c>
      <c r="X42" s="35">
        <v>488500.79528681509</v>
      </c>
    </row>
    <row r="43" spans="1:24">
      <c r="A43" s="24">
        <v>42</v>
      </c>
      <c r="B43" s="25" t="s">
        <v>60</v>
      </c>
      <c r="C43" s="25" t="s">
        <v>104</v>
      </c>
      <c r="D43" s="26">
        <v>43333</v>
      </c>
      <c r="E43" s="27">
        <v>43333</v>
      </c>
      <c r="F43" s="27">
        <v>43313</v>
      </c>
      <c r="G43" s="27">
        <v>44798</v>
      </c>
      <c r="H43" s="28">
        <v>4.0136986301369859</v>
      </c>
      <c r="I43" s="29">
        <v>25</v>
      </c>
      <c r="J43" s="30">
        <v>0.05</v>
      </c>
      <c r="K43" s="29">
        <v>3.7999999999999999E-2</v>
      </c>
      <c r="L43" s="31">
        <v>175035</v>
      </c>
      <c r="M43" s="32" t="s">
        <v>1877</v>
      </c>
      <c r="N43" s="29">
        <v>642</v>
      </c>
      <c r="O43" s="29">
        <v>80</v>
      </c>
      <c r="P43" s="29">
        <v>79.099999999999994</v>
      </c>
      <c r="Q43" s="29">
        <v>127</v>
      </c>
      <c r="R43" s="29">
        <v>94</v>
      </c>
      <c r="S43" s="33">
        <v>0.18836915297092297</v>
      </c>
      <c r="T43" s="34">
        <v>208006.19469026552</v>
      </c>
      <c r="U43" s="34">
        <v>31725.218790156381</v>
      </c>
      <c r="V43" s="35">
        <v>176280.97590010913</v>
      </c>
      <c r="W43" s="24">
        <v>0</v>
      </c>
      <c r="X43" s="35">
        <v>176280.97590010913</v>
      </c>
    </row>
    <row r="44" spans="1:24">
      <c r="A44" s="24">
        <v>43</v>
      </c>
      <c r="B44" s="25" t="s">
        <v>60</v>
      </c>
      <c r="C44" s="25" t="s">
        <v>105</v>
      </c>
      <c r="D44" s="26">
        <v>43333</v>
      </c>
      <c r="E44" s="27">
        <v>43333</v>
      </c>
      <c r="F44" s="27">
        <v>43313</v>
      </c>
      <c r="G44" s="27">
        <v>44798</v>
      </c>
      <c r="H44" s="28">
        <v>4.0136986301369859</v>
      </c>
      <c r="I44" s="29">
        <v>25</v>
      </c>
      <c r="J44" s="30">
        <v>0.05</v>
      </c>
      <c r="K44" s="29">
        <v>3.7999999999999999E-2</v>
      </c>
      <c r="L44" s="31">
        <v>132796</v>
      </c>
      <c r="M44" s="32" t="s">
        <v>2189</v>
      </c>
      <c r="N44" s="29">
        <v>798</v>
      </c>
      <c r="O44" s="29">
        <v>80</v>
      </c>
      <c r="P44" s="29">
        <v>96</v>
      </c>
      <c r="Q44" s="29">
        <v>127</v>
      </c>
      <c r="R44" s="29">
        <v>95.3</v>
      </c>
      <c r="S44" s="33">
        <v>-7.2916666666666963E-3</v>
      </c>
      <c r="T44" s="34">
        <v>131827.69583333333</v>
      </c>
      <c r="U44" s="34">
        <v>20106.432402853879</v>
      </c>
      <c r="V44" s="35">
        <v>111721.26343047945</v>
      </c>
      <c r="W44" s="24">
        <v>0</v>
      </c>
      <c r="X44" s="35">
        <v>111721.26343047945</v>
      </c>
    </row>
    <row r="45" spans="1:24">
      <c r="A45" s="24">
        <v>44</v>
      </c>
      <c r="B45" s="25" t="s">
        <v>60</v>
      </c>
      <c r="C45" s="25" t="s">
        <v>106</v>
      </c>
      <c r="D45" s="26">
        <v>43333</v>
      </c>
      <c r="E45" s="27">
        <v>43333</v>
      </c>
      <c r="F45" s="27">
        <v>43313</v>
      </c>
      <c r="G45" s="27">
        <v>44798</v>
      </c>
      <c r="H45" s="28">
        <v>4.0136986301369859</v>
      </c>
      <c r="I45" s="29">
        <v>25</v>
      </c>
      <c r="J45" s="30">
        <v>0.05</v>
      </c>
      <c r="K45" s="29">
        <v>3.7999999999999999E-2</v>
      </c>
      <c r="L45" s="31">
        <v>469552</v>
      </c>
      <c r="M45" s="32" t="s">
        <v>1871</v>
      </c>
      <c r="N45" s="29">
        <v>639</v>
      </c>
      <c r="O45" s="29">
        <v>80</v>
      </c>
      <c r="P45" s="29">
        <v>112.8</v>
      </c>
      <c r="Q45" s="29">
        <v>127</v>
      </c>
      <c r="R45" s="29">
        <v>116.2</v>
      </c>
      <c r="S45" s="33">
        <v>3.0141843971631256E-2</v>
      </c>
      <c r="T45" s="34">
        <v>483705.16312056739</v>
      </c>
      <c r="U45" s="34">
        <v>73774.976523073929</v>
      </c>
      <c r="V45" s="35">
        <v>409930.18659749348</v>
      </c>
      <c r="W45" s="24">
        <v>0</v>
      </c>
      <c r="X45" s="35">
        <v>409930.18659749348</v>
      </c>
    </row>
    <row r="46" spans="1:24">
      <c r="A46" s="24">
        <v>45</v>
      </c>
      <c r="B46" s="25" t="s">
        <v>60</v>
      </c>
      <c r="C46" s="25" t="s">
        <v>110</v>
      </c>
      <c r="D46" s="26">
        <v>43333</v>
      </c>
      <c r="E46" s="27">
        <v>43333</v>
      </c>
      <c r="F46" s="27">
        <v>43313</v>
      </c>
      <c r="G46" s="27">
        <v>44798</v>
      </c>
      <c r="H46" s="28">
        <v>4.0136986301369859</v>
      </c>
      <c r="I46" s="29">
        <v>25</v>
      </c>
      <c r="J46" s="30">
        <v>0.05</v>
      </c>
      <c r="K46" s="29">
        <v>3.7999999999999999E-2</v>
      </c>
      <c r="L46" s="31">
        <v>16789210</v>
      </c>
      <c r="M46" s="32" t="s">
        <v>1939</v>
      </c>
      <c r="N46" s="29">
        <v>673</v>
      </c>
      <c r="O46" s="29">
        <v>80</v>
      </c>
      <c r="P46" s="29">
        <v>95</v>
      </c>
      <c r="Q46" s="29">
        <v>127</v>
      </c>
      <c r="R46" s="29">
        <v>104.3</v>
      </c>
      <c r="S46" s="33">
        <v>9.7894736842105229E-2</v>
      </c>
      <c r="T46" s="34">
        <v>18432785.294736844</v>
      </c>
      <c r="U46" s="34">
        <v>2811378.5133095887</v>
      </c>
      <c r="V46" s="35">
        <v>15621406.781427255</v>
      </c>
      <c r="W46" s="24">
        <v>0</v>
      </c>
      <c r="X46" s="35">
        <v>15621406.781427255</v>
      </c>
    </row>
    <row r="47" spans="1:24">
      <c r="A47" s="24">
        <v>46</v>
      </c>
      <c r="B47" s="25" t="s">
        <v>60</v>
      </c>
      <c r="C47" s="25" t="s">
        <v>86</v>
      </c>
      <c r="D47" s="26">
        <v>43333</v>
      </c>
      <c r="E47" s="27">
        <v>43333</v>
      </c>
      <c r="F47" s="27">
        <v>43313</v>
      </c>
      <c r="G47" s="27">
        <v>44798</v>
      </c>
      <c r="H47" s="28">
        <v>4.0136986301369859</v>
      </c>
      <c r="I47" s="29">
        <v>25</v>
      </c>
      <c r="J47" s="30">
        <v>0.05</v>
      </c>
      <c r="K47" s="29">
        <v>3.7999999999999999E-2</v>
      </c>
      <c r="L47" s="31">
        <v>892500</v>
      </c>
      <c r="M47" s="32" t="s">
        <v>2189</v>
      </c>
      <c r="N47" s="29">
        <v>798</v>
      </c>
      <c r="O47" s="29">
        <v>80</v>
      </c>
      <c r="P47" s="29">
        <v>96</v>
      </c>
      <c r="Q47" s="29">
        <v>127</v>
      </c>
      <c r="R47" s="29">
        <v>95.3</v>
      </c>
      <c r="S47" s="33">
        <v>-7.2916666666666963E-3</v>
      </c>
      <c r="T47" s="34">
        <v>885992.1875</v>
      </c>
      <c r="U47" s="34">
        <v>135132.01391267122</v>
      </c>
      <c r="V47" s="35">
        <v>750860.17358732875</v>
      </c>
      <c r="W47" s="24">
        <v>0</v>
      </c>
      <c r="X47" s="35">
        <v>750860.17358732875</v>
      </c>
    </row>
    <row r="48" spans="1:24">
      <c r="A48" s="24">
        <v>47</v>
      </c>
      <c r="B48" s="25" t="s">
        <v>60</v>
      </c>
      <c r="C48" s="25" t="s">
        <v>90</v>
      </c>
      <c r="D48" s="26">
        <v>43333</v>
      </c>
      <c r="E48" s="27">
        <v>43333</v>
      </c>
      <c r="F48" s="27">
        <v>43313</v>
      </c>
      <c r="G48" s="27">
        <v>44798</v>
      </c>
      <c r="H48" s="28">
        <v>4.0136986301369859</v>
      </c>
      <c r="I48" s="29">
        <v>25</v>
      </c>
      <c r="J48" s="30">
        <v>0.05</v>
      </c>
      <c r="K48" s="29">
        <v>3.7999999999999999E-2</v>
      </c>
      <c r="L48" s="31">
        <v>472500</v>
      </c>
      <c r="M48" s="32" t="s">
        <v>2189</v>
      </c>
      <c r="N48" s="29">
        <v>798</v>
      </c>
      <c r="O48" s="29">
        <v>80</v>
      </c>
      <c r="P48" s="29">
        <v>96</v>
      </c>
      <c r="Q48" s="29">
        <v>127</v>
      </c>
      <c r="R48" s="29">
        <v>95.3</v>
      </c>
      <c r="S48" s="33">
        <v>-7.2916666666666963E-3</v>
      </c>
      <c r="T48" s="34">
        <v>469054.6875</v>
      </c>
      <c r="U48" s="34">
        <v>71540.477953767113</v>
      </c>
      <c r="V48" s="35">
        <v>397514.20954623289</v>
      </c>
      <c r="W48" s="24">
        <v>0</v>
      </c>
      <c r="X48" s="35">
        <v>397514.20954623289</v>
      </c>
    </row>
    <row r="49" spans="1:24">
      <c r="A49" s="24">
        <v>48</v>
      </c>
      <c r="B49" s="25" t="s">
        <v>60</v>
      </c>
      <c r="C49" s="25" t="s">
        <v>91</v>
      </c>
      <c r="D49" s="26">
        <v>43333</v>
      </c>
      <c r="E49" s="27">
        <v>43333</v>
      </c>
      <c r="F49" s="27">
        <v>43313</v>
      </c>
      <c r="G49" s="27">
        <v>44798</v>
      </c>
      <c r="H49" s="28">
        <v>4.0136986301369859</v>
      </c>
      <c r="I49" s="29">
        <v>25</v>
      </c>
      <c r="J49" s="30">
        <v>0.05</v>
      </c>
      <c r="K49" s="29">
        <v>3.7999999999999999E-2</v>
      </c>
      <c r="L49" s="31">
        <v>637760</v>
      </c>
      <c r="M49" s="32" t="s">
        <v>2189</v>
      </c>
      <c r="N49" s="29">
        <v>798</v>
      </c>
      <c r="O49" s="29">
        <v>80</v>
      </c>
      <c r="P49" s="29">
        <v>96</v>
      </c>
      <c r="Q49" s="29">
        <v>127</v>
      </c>
      <c r="R49" s="29">
        <v>95.3</v>
      </c>
      <c r="S49" s="33">
        <v>-7.2916666666666963E-3</v>
      </c>
      <c r="T49" s="34">
        <v>633109.66666666663</v>
      </c>
      <c r="U49" s="34">
        <v>96562.233269406381</v>
      </c>
      <c r="V49" s="35">
        <v>536547.43339726026</v>
      </c>
      <c r="W49" s="24">
        <v>0</v>
      </c>
      <c r="X49" s="35">
        <v>536547.43339726026</v>
      </c>
    </row>
    <row r="50" spans="1:24">
      <c r="A50" s="24">
        <v>49</v>
      </c>
      <c r="B50" s="25" t="s">
        <v>60</v>
      </c>
      <c r="C50" s="25" t="s">
        <v>92</v>
      </c>
      <c r="D50" s="26">
        <v>43333</v>
      </c>
      <c r="E50" s="27">
        <v>43333</v>
      </c>
      <c r="F50" s="27">
        <v>43313</v>
      </c>
      <c r="G50" s="27">
        <v>44798</v>
      </c>
      <c r="H50" s="28">
        <v>4.0136986301369859</v>
      </c>
      <c r="I50" s="29">
        <v>25</v>
      </c>
      <c r="J50" s="30">
        <v>0.05</v>
      </c>
      <c r="K50" s="29">
        <v>3.7999999999999999E-2</v>
      </c>
      <c r="L50" s="31">
        <v>21044329</v>
      </c>
      <c r="M50" s="32" t="s">
        <v>2189</v>
      </c>
      <c r="N50" s="29">
        <v>798</v>
      </c>
      <c r="O50" s="29">
        <v>80</v>
      </c>
      <c r="P50" s="29">
        <v>96</v>
      </c>
      <c r="Q50" s="29">
        <v>127</v>
      </c>
      <c r="R50" s="29">
        <v>95.3</v>
      </c>
      <c r="S50" s="33">
        <v>-7.2916666666666963E-3</v>
      </c>
      <c r="T50" s="34">
        <v>20890880.767708331</v>
      </c>
      <c r="U50" s="34">
        <v>3186288.5817488292</v>
      </c>
      <c r="V50" s="35">
        <v>17704592.185959503</v>
      </c>
      <c r="W50" s="24">
        <v>0</v>
      </c>
      <c r="X50" s="35">
        <v>17704592.185959503</v>
      </c>
    </row>
    <row r="51" spans="1:24">
      <c r="A51" s="24">
        <v>50</v>
      </c>
      <c r="B51" s="25" t="s">
        <v>60</v>
      </c>
      <c r="C51" s="25" t="s">
        <v>93</v>
      </c>
      <c r="D51" s="26">
        <v>43333</v>
      </c>
      <c r="E51" s="27">
        <v>43333</v>
      </c>
      <c r="F51" s="27">
        <v>43313</v>
      </c>
      <c r="G51" s="27">
        <v>44798</v>
      </c>
      <c r="H51" s="28">
        <v>4.0136986301369859</v>
      </c>
      <c r="I51" s="29">
        <v>25</v>
      </c>
      <c r="J51" s="30">
        <v>0.05</v>
      </c>
      <c r="K51" s="29">
        <v>3.7999999999999999E-2</v>
      </c>
      <c r="L51" s="31">
        <v>969266</v>
      </c>
      <c r="M51" s="32" t="s">
        <v>2189</v>
      </c>
      <c r="N51" s="29">
        <v>798</v>
      </c>
      <c r="O51" s="29">
        <v>80</v>
      </c>
      <c r="P51" s="29">
        <v>96</v>
      </c>
      <c r="Q51" s="29">
        <v>127</v>
      </c>
      <c r="R51" s="29">
        <v>95.3</v>
      </c>
      <c r="S51" s="33">
        <v>-7.2916666666666963E-3</v>
      </c>
      <c r="T51" s="34">
        <v>962198.43541666667</v>
      </c>
      <c r="U51" s="34">
        <v>146755.0326017694</v>
      </c>
      <c r="V51" s="35">
        <v>815443.40281489724</v>
      </c>
      <c r="W51" s="24">
        <v>0</v>
      </c>
      <c r="X51" s="35">
        <v>815443.40281489724</v>
      </c>
    </row>
    <row r="52" spans="1:24">
      <c r="A52" s="24">
        <v>51</v>
      </c>
      <c r="B52" s="25" t="s">
        <v>60</v>
      </c>
      <c r="C52" s="25" t="s">
        <v>94</v>
      </c>
      <c r="D52" s="26">
        <v>43333</v>
      </c>
      <c r="E52" s="27">
        <v>43333</v>
      </c>
      <c r="F52" s="27">
        <v>43313</v>
      </c>
      <c r="G52" s="27">
        <v>44798</v>
      </c>
      <c r="H52" s="28">
        <v>4.0136986301369859</v>
      </c>
      <c r="I52" s="29">
        <v>25</v>
      </c>
      <c r="J52" s="30">
        <v>0.05</v>
      </c>
      <c r="K52" s="29">
        <v>3.7999999999999999E-2</v>
      </c>
      <c r="L52" s="31">
        <v>735000</v>
      </c>
      <c r="M52" s="32" t="s">
        <v>2189</v>
      </c>
      <c r="N52" s="29">
        <v>798</v>
      </c>
      <c r="O52" s="29">
        <v>80</v>
      </c>
      <c r="P52" s="29">
        <v>96</v>
      </c>
      <c r="Q52" s="29">
        <v>127</v>
      </c>
      <c r="R52" s="29">
        <v>95.3</v>
      </c>
      <c r="S52" s="33">
        <v>-7.2916666666666963E-3</v>
      </c>
      <c r="T52" s="34">
        <v>729640.625</v>
      </c>
      <c r="U52" s="34">
        <v>111285.18792808217</v>
      </c>
      <c r="V52" s="35">
        <v>618355.43707191781</v>
      </c>
      <c r="W52" s="24">
        <v>0</v>
      </c>
      <c r="X52" s="35">
        <v>618355.43707191781</v>
      </c>
    </row>
    <row r="53" spans="1:24">
      <c r="A53" s="24">
        <v>52</v>
      </c>
      <c r="B53" s="25" t="s">
        <v>60</v>
      </c>
      <c r="C53" s="25" t="s">
        <v>95</v>
      </c>
      <c r="D53" s="26">
        <v>43333</v>
      </c>
      <c r="E53" s="27">
        <v>43333</v>
      </c>
      <c r="F53" s="27">
        <v>43313</v>
      </c>
      <c r="G53" s="27">
        <v>44798</v>
      </c>
      <c r="H53" s="28">
        <v>4.0136986301369859</v>
      </c>
      <c r="I53" s="29">
        <v>25</v>
      </c>
      <c r="J53" s="30">
        <v>0.05</v>
      </c>
      <c r="K53" s="29">
        <v>3.7999999999999999E-2</v>
      </c>
      <c r="L53" s="31">
        <v>126000</v>
      </c>
      <c r="M53" s="32" t="s">
        <v>2189</v>
      </c>
      <c r="N53" s="29">
        <v>798</v>
      </c>
      <c r="O53" s="29">
        <v>80</v>
      </c>
      <c r="P53" s="29">
        <v>96</v>
      </c>
      <c r="Q53" s="29">
        <v>127</v>
      </c>
      <c r="R53" s="29">
        <v>95.3</v>
      </c>
      <c r="S53" s="33">
        <v>-7.2916666666666963E-3</v>
      </c>
      <c r="T53" s="34">
        <v>125081.25</v>
      </c>
      <c r="U53" s="34">
        <v>19077.460787671229</v>
      </c>
      <c r="V53" s="35">
        <v>106003.78921232877</v>
      </c>
      <c r="W53" s="24">
        <v>0</v>
      </c>
      <c r="X53" s="35">
        <v>106003.78921232877</v>
      </c>
    </row>
    <row r="54" spans="1:24">
      <c r="A54" s="24">
        <v>53</v>
      </c>
      <c r="B54" s="25" t="s">
        <v>60</v>
      </c>
      <c r="C54" s="25" t="s">
        <v>96</v>
      </c>
      <c r="D54" s="26">
        <v>43333</v>
      </c>
      <c r="E54" s="27">
        <v>43333</v>
      </c>
      <c r="F54" s="27">
        <v>43313</v>
      </c>
      <c r="G54" s="27">
        <v>44798</v>
      </c>
      <c r="H54" s="28">
        <v>4.0136986301369859</v>
      </c>
      <c r="I54" s="29">
        <v>25</v>
      </c>
      <c r="J54" s="30">
        <v>0.05</v>
      </c>
      <c r="K54" s="29">
        <v>3.7999999999999999E-2</v>
      </c>
      <c r="L54" s="31">
        <v>29327302</v>
      </c>
      <c r="M54" s="32" t="s">
        <v>2189</v>
      </c>
      <c r="N54" s="29">
        <v>798</v>
      </c>
      <c r="O54" s="29">
        <v>80</v>
      </c>
      <c r="P54" s="29">
        <v>96</v>
      </c>
      <c r="Q54" s="29">
        <v>127</v>
      </c>
      <c r="R54" s="29">
        <v>95.3</v>
      </c>
      <c r="S54" s="33">
        <v>-7.2916666666666963E-3</v>
      </c>
      <c r="T54" s="34">
        <v>29113457.089583334</v>
      </c>
      <c r="U54" s="34">
        <v>4440400.4278824767</v>
      </c>
      <c r="V54" s="35">
        <v>24673056.661700856</v>
      </c>
      <c r="W54" s="24">
        <v>0</v>
      </c>
      <c r="X54" s="35">
        <v>24673056.661700856</v>
      </c>
    </row>
    <row r="55" spans="1:24">
      <c r="A55" s="24">
        <v>54</v>
      </c>
      <c r="B55" s="25" t="s">
        <v>60</v>
      </c>
      <c r="C55" s="25" t="s">
        <v>97</v>
      </c>
      <c r="D55" s="26">
        <v>43333</v>
      </c>
      <c r="E55" s="27">
        <v>43333</v>
      </c>
      <c r="F55" s="27">
        <v>43313</v>
      </c>
      <c r="G55" s="27">
        <v>44798</v>
      </c>
      <c r="H55" s="28">
        <v>4.0136986301369859</v>
      </c>
      <c r="I55" s="29">
        <v>25</v>
      </c>
      <c r="J55" s="30">
        <v>0.05</v>
      </c>
      <c r="K55" s="29">
        <v>3.7999999999999999E-2</v>
      </c>
      <c r="L55" s="31">
        <v>1517250</v>
      </c>
      <c r="M55" s="32" t="s">
        <v>1941</v>
      </c>
      <c r="N55" s="29">
        <v>674</v>
      </c>
      <c r="O55" s="29">
        <v>80</v>
      </c>
      <c r="P55" s="29">
        <v>105.1</v>
      </c>
      <c r="Q55" s="29">
        <v>127</v>
      </c>
      <c r="R55" s="29">
        <v>122.8</v>
      </c>
      <c r="S55" s="33">
        <v>0.16841103710751668</v>
      </c>
      <c r="T55" s="34">
        <v>1772771.6460513796</v>
      </c>
      <c r="U55" s="34">
        <v>270384.10283748026</v>
      </c>
      <c r="V55" s="35">
        <v>1502387.5432138992</v>
      </c>
      <c r="W55" s="24">
        <v>0</v>
      </c>
      <c r="X55" s="35">
        <v>1502387.5432138992</v>
      </c>
    </row>
    <row r="56" spans="1:24">
      <c r="A56" s="24">
        <v>55</v>
      </c>
      <c r="B56" s="25" t="s">
        <v>60</v>
      </c>
      <c r="C56" s="25" t="s">
        <v>98</v>
      </c>
      <c r="D56" s="26">
        <v>43333</v>
      </c>
      <c r="E56" s="27">
        <v>43333</v>
      </c>
      <c r="F56" s="27">
        <v>43313</v>
      </c>
      <c r="G56" s="27">
        <v>44798</v>
      </c>
      <c r="H56" s="28">
        <v>4.0136986301369859</v>
      </c>
      <c r="I56" s="29">
        <v>25</v>
      </c>
      <c r="J56" s="30">
        <v>0.05</v>
      </c>
      <c r="K56" s="29">
        <v>3.7999999999999999E-2</v>
      </c>
      <c r="L56" s="31">
        <v>312900</v>
      </c>
      <c r="M56" s="32" t="s">
        <v>2189</v>
      </c>
      <c r="N56" s="29">
        <v>798</v>
      </c>
      <c r="O56" s="29">
        <v>80</v>
      </c>
      <c r="P56" s="29">
        <v>96</v>
      </c>
      <c r="Q56" s="29">
        <v>127</v>
      </c>
      <c r="R56" s="29">
        <v>95.3</v>
      </c>
      <c r="S56" s="33">
        <v>-7.2916666666666963E-3</v>
      </c>
      <c r="T56" s="34">
        <v>310618.4375</v>
      </c>
      <c r="U56" s="34">
        <v>47375.694289383558</v>
      </c>
      <c r="V56" s="35">
        <v>263242.74321061646</v>
      </c>
      <c r="W56" s="24">
        <v>0</v>
      </c>
      <c r="X56" s="35">
        <v>263242.74321061646</v>
      </c>
    </row>
    <row r="57" spans="1:24">
      <c r="A57" s="24">
        <v>56</v>
      </c>
      <c r="B57" s="25" t="s">
        <v>60</v>
      </c>
      <c r="C57" s="25" t="s">
        <v>99</v>
      </c>
      <c r="D57" s="26">
        <v>43333</v>
      </c>
      <c r="E57" s="27">
        <v>43333</v>
      </c>
      <c r="F57" s="27">
        <v>43313</v>
      </c>
      <c r="G57" s="27">
        <v>44798</v>
      </c>
      <c r="H57" s="28">
        <v>4.0136986301369859</v>
      </c>
      <c r="I57" s="29">
        <v>25</v>
      </c>
      <c r="J57" s="30">
        <v>0.05</v>
      </c>
      <c r="K57" s="29">
        <v>3.7999999999999999E-2</v>
      </c>
      <c r="L57" s="31">
        <v>1174950</v>
      </c>
      <c r="M57" s="32" t="s">
        <v>2189</v>
      </c>
      <c r="N57" s="29">
        <v>798</v>
      </c>
      <c r="O57" s="29">
        <v>80</v>
      </c>
      <c r="P57" s="29">
        <v>96</v>
      </c>
      <c r="Q57" s="29">
        <v>127</v>
      </c>
      <c r="R57" s="29">
        <v>95.3</v>
      </c>
      <c r="S57" s="33">
        <v>-7.2916666666666963E-3</v>
      </c>
      <c r="T57" s="34">
        <v>1166382.65625</v>
      </c>
      <c r="U57" s="34">
        <v>177897.32184503422</v>
      </c>
      <c r="V57" s="35">
        <v>988485.33440496575</v>
      </c>
      <c r="W57" s="24">
        <v>0</v>
      </c>
      <c r="X57" s="35">
        <v>988485.33440496575</v>
      </c>
    </row>
    <row r="58" spans="1:24">
      <c r="A58" s="24">
        <v>57</v>
      </c>
      <c r="B58" s="25" t="s">
        <v>60</v>
      </c>
      <c r="C58" s="25" t="s">
        <v>100</v>
      </c>
      <c r="D58" s="26">
        <v>43333</v>
      </c>
      <c r="E58" s="27">
        <v>43333</v>
      </c>
      <c r="F58" s="27">
        <v>43313</v>
      </c>
      <c r="G58" s="27">
        <v>44798</v>
      </c>
      <c r="H58" s="28">
        <v>4.0136986301369859</v>
      </c>
      <c r="I58" s="29">
        <v>25</v>
      </c>
      <c r="J58" s="30">
        <v>0.05</v>
      </c>
      <c r="K58" s="29">
        <v>3.7999999999999999E-2</v>
      </c>
      <c r="L58" s="31">
        <v>582750</v>
      </c>
      <c r="M58" s="32" t="s">
        <v>1973</v>
      </c>
      <c r="N58" s="29">
        <v>690</v>
      </c>
      <c r="O58" s="29">
        <v>80</v>
      </c>
      <c r="P58" s="29">
        <v>110</v>
      </c>
      <c r="Q58" s="29">
        <v>127</v>
      </c>
      <c r="R58" s="29">
        <v>145.69999999999999</v>
      </c>
      <c r="S58" s="33">
        <v>0.32454545454545441</v>
      </c>
      <c r="T58" s="34">
        <v>771878.86363636365</v>
      </c>
      <c r="U58" s="34">
        <v>117727.3872291407</v>
      </c>
      <c r="V58" s="35">
        <v>654151.47640722292</v>
      </c>
      <c r="W58" s="24">
        <v>0</v>
      </c>
      <c r="X58" s="35">
        <v>654151.47640722292</v>
      </c>
    </row>
    <row r="59" spans="1:24">
      <c r="A59" s="24">
        <v>58</v>
      </c>
      <c r="B59" s="25" t="s">
        <v>60</v>
      </c>
      <c r="C59" s="25" t="s">
        <v>101</v>
      </c>
      <c r="D59" s="26">
        <v>43333</v>
      </c>
      <c r="E59" s="27">
        <v>43333</v>
      </c>
      <c r="F59" s="27">
        <v>43313</v>
      </c>
      <c r="G59" s="27">
        <v>44798</v>
      </c>
      <c r="H59" s="28">
        <v>4.0136986301369859</v>
      </c>
      <c r="I59" s="29">
        <v>25</v>
      </c>
      <c r="J59" s="30">
        <v>0.05</v>
      </c>
      <c r="K59" s="29">
        <v>3.7999999999999999E-2</v>
      </c>
      <c r="L59" s="31">
        <v>9976171</v>
      </c>
      <c r="M59" s="32" t="s">
        <v>2189</v>
      </c>
      <c r="N59" s="29">
        <v>798</v>
      </c>
      <c r="O59" s="29">
        <v>80</v>
      </c>
      <c r="P59" s="29">
        <v>96</v>
      </c>
      <c r="Q59" s="29">
        <v>127</v>
      </c>
      <c r="R59" s="29">
        <v>95.3</v>
      </c>
      <c r="S59" s="33">
        <v>-7.2916666666666963E-3</v>
      </c>
      <c r="T59" s="34">
        <v>9903428.0864583328</v>
      </c>
      <c r="U59" s="34">
        <v>1510476.2782825625</v>
      </c>
      <c r="V59" s="35">
        <v>8392951.8081757706</v>
      </c>
      <c r="W59" s="24">
        <v>0</v>
      </c>
      <c r="X59" s="35">
        <v>8392951.8081757706</v>
      </c>
    </row>
    <row r="60" spans="1:24">
      <c r="A60" s="24">
        <v>59</v>
      </c>
      <c r="B60" s="25" t="s">
        <v>60</v>
      </c>
      <c r="C60" s="25" t="s">
        <v>102</v>
      </c>
      <c r="D60" s="26">
        <v>43333</v>
      </c>
      <c r="E60" s="27">
        <v>43333</v>
      </c>
      <c r="F60" s="27">
        <v>43313</v>
      </c>
      <c r="G60" s="27">
        <v>44798</v>
      </c>
      <c r="H60" s="28">
        <v>4.0136986301369859</v>
      </c>
      <c r="I60" s="29">
        <v>25</v>
      </c>
      <c r="J60" s="30">
        <v>0.05</v>
      </c>
      <c r="K60" s="29">
        <v>3.7999999999999999E-2</v>
      </c>
      <c r="L60" s="31">
        <v>21103901</v>
      </c>
      <c r="M60" s="32" t="s">
        <v>2189</v>
      </c>
      <c r="N60" s="29">
        <v>798</v>
      </c>
      <c r="O60" s="29">
        <v>80</v>
      </c>
      <c r="P60" s="29">
        <v>96</v>
      </c>
      <c r="Q60" s="29">
        <v>127</v>
      </c>
      <c r="R60" s="29">
        <v>95.3</v>
      </c>
      <c r="S60" s="33">
        <v>-7.2916666666666963E-3</v>
      </c>
      <c r="T60" s="34">
        <v>20950018.388541665</v>
      </c>
      <c r="U60" s="34">
        <v>3195308.2840825049</v>
      </c>
      <c r="V60" s="35">
        <v>17754710.104459159</v>
      </c>
      <c r="W60" s="24">
        <v>0</v>
      </c>
      <c r="X60" s="35">
        <v>17754710.104459159</v>
      </c>
    </row>
    <row r="61" spans="1:24">
      <c r="A61" s="24">
        <v>60</v>
      </c>
      <c r="B61" s="25" t="s">
        <v>60</v>
      </c>
      <c r="C61" s="25" t="s">
        <v>103</v>
      </c>
      <c r="D61" s="26">
        <v>43333</v>
      </c>
      <c r="E61" s="27">
        <v>43333</v>
      </c>
      <c r="F61" s="27">
        <v>43313</v>
      </c>
      <c r="G61" s="27">
        <v>44798</v>
      </c>
      <c r="H61" s="28">
        <v>4.0136986301369859</v>
      </c>
      <c r="I61" s="29">
        <v>25</v>
      </c>
      <c r="J61" s="30">
        <v>0.05</v>
      </c>
      <c r="K61" s="29">
        <v>3.7999999999999999E-2</v>
      </c>
      <c r="L61" s="31">
        <v>580650</v>
      </c>
      <c r="M61" s="32" t="s">
        <v>2189</v>
      </c>
      <c r="N61" s="29">
        <v>798</v>
      </c>
      <c r="O61" s="29">
        <v>80</v>
      </c>
      <c r="P61" s="29">
        <v>96</v>
      </c>
      <c r="Q61" s="29">
        <v>127</v>
      </c>
      <c r="R61" s="29">
        <v>95.3</v>
      </c>
      <c r="S61" s="33">
        <v>-7.2916666666666963E-3</v>
      </c>
      <c r="T61" s="34">
        <v>576416.09375</v>
      </c>
      <c r="U61" s="34">
        <v>87915.298463184925</v>
      </c>
      <c r="V61" s="35">
        <v>488500.79528681509</v>
      </c>
      <c r="W61" s="24">
        <v>0</v>
      </c>
      <c r="X61" s="35">
        <v>488500.79528681509</v>
      </c>
    </row>
    <row r="62" spans="1:24">
      <c r="A62" s="24">
        <v>61</v>
      </c>
      <c r="B62" s="25" t="s">
        <v>60</v>
      </c>
      <c r="C62" s="25" t="s">
        <v>104</v>
      </c>
      <c r="D62" s="26">
        <v>43333</v>
      </c>
      <c r="E62" s="27">
        <v>43333</v>
      </c>
      <c r="F62" s="27">
        <v>43313</v>
      </c>
      <c r="G62" s="27">
        <v>44798</v>
      </c>
      <c r="H62" s="28">
        <v>4.0136986301369859</v>
      </c>
      <c r="I62" s="29">
        <v>25</v>
      </c>
      <c r="J62" s="30">
        <v>0.05</v>
      </c>
      <c r="K62" s="29">
        <v>3.7999999999999999E-2</v>
      </c>
      <c r="L62" s="31">
        <v>175035</v>
      </c>
      <c r="M62" s="32" t="s">
        <v>1877</v>
      </c>
      <c r="N62" s="29">
        <v>642</v>
      </c>
      <c r="O62" s="29">
        <v>80</v>
      </c>
      <c r="P62" s="29">
        <v>79.099999999999994</v>
      </c>
      <c r="Q62" s="29">
        <v>127</v>
      </c>
      <c r="R62" s="29">
        <v>94</v>
      </c>
      <c r="S62" s="33">
        <v>0.18836915297092297</v>
      </c>
      <c r="T62" s="34">
        <v>208006.19469026552</v>
      </c>
      <c r="U62" s="34">
        <v>31725.218790156381</v>
      </c>
      <c r="V62" s="35">
        <v>176280.97590010913</v>
      </c>
      <c r="W62" s="24">
        <v>0</v>
      </c>
      <c r="X62" s="35">
        <v>176280.97590010913</v>
      </c>
    </row>
    <row r="63" spans="1:24">
      <c r="A63" s="24">
        <v>62</v>
      </c>
      <c r="B63" s="25" t="s">
        <v>60</v>
      </c>
      <c r="C63" s="25" t="s">
        <v>105</v>
      </c>
      <c r="D63" s="26">
        <v>43333</v>
      </c>
      <c r="E63" s="27">
        <v>43333</v>
      </c>
      <c r="F63" s="27">
        <v>43313</v>
      </c>
      <c r="G63" s="27">
        <v>44798</v>
      </c>
      <c r="H63" s="28">
        <v>4.0136986301369859</v>
      </c>
      <c r="I63" s="29">
        <v>25</v>
      </c>
      <c r="J63" s="30">
        <v>0.05</v>
      </c>
      <c r="K63" s="29">
        <v>3.7999999999999999E-2</v>
      </c>
      <c r="L63" s="31">
        <v>132796</v>
      </c>
      <c r="M63" s="32" t="s">
        <v>2189</v>
      </c>
      <c r="N63" s="29">
        <v>798</v>
      </c>
      <c r="O63" s="29">
        <v>80</v>
      </c>
      <c r="P63" s="29">
        <v>96</v>
      </c>
      <c r="Q63" s="29">
        <v>127</v>
      </c>
      <c r="R63" s="29">
        <v>95.3</v>
      </c>
      <c r="S63" s="33">
        <v>-7.2916666666666963E-3</v>
      </c>
      <c r="T63" s="34">
        <v>131827.69583333333</v>
      </c>
      <c r="U63" s="34">
        <v>20106.432402853879</v>
      </c>
      <c r="V63" s="35">
        <v>111721.26343047945</v>
      </c>
      <c r="W63" s="24">
        <v>0</v>
      </c>
      <c r="X63" s="35">
        <v>111721.26343047945</v>
      </c>
    </row>
    <row r="64" spans="1:24">
      <c r="A64" s="24">
        <v>63</v>
      </c>
      <c r="B64" s="25" t="s">
        <v>60</v>
      </c>
      <c r="C64" s="25" t="s">
        <v>106</v>
      </c>
      <c r="D64" s="26">
        <v>43333</v>
      </c>
      <c r="E64" s="27">
        <v>43333</v>
      </c>
      <c r="F64" s="27">
        <v>43313</v>
      </c>
      <c r="G64" s="27">
        <v>44798</v>
      </c>
      <c r="H64" s="28">
        <v>4.0136986301369859</v>
      </c>
      <c r="I64" s="29">
        <v>25</v>
      </c>
      <c r="J64" s="30">
        <v>0.05</v>
      </c>
      <c r="K64" s="29">
        <v>3.7999999999999999E-2</v>
      </c>
      <c r="L64" s="31">
        <v>469552</v>
      </c>
      <c r="M64" s="32" t="s">
        <v>1871</v>
      </c>
      <c r="N64" s="29">
        <v>639</v>
      </c>
      <c r="O64" s="29">
        <v>80</v>
      </c>
      <c r="P64" s="29">
        <v>112.8</v>
      </c>
      <c r="Q64" s="29">
        <v>127</v>
      </c>
      <c r="R64" s="29">
        <v>116.2</v>
      </c>
      <c r="S64" s="33">
        <v>3.0141843971631256E-2</v>
      </c>
      <c r="T64" s="34">
        <v>483705.16312056739</v>
      </c>
      <c r="U64" s="34">
        <v>73774.976523073929</v>
      </c>
      <c r="V64" s="35">
        <v>409930.18659749348</v>
      </c>
      <c r="W64" s="24">
        <v>0</v>
      </c>
      <c r="X64" s="35">
        <v>409930.18659749348</v>
      </c>
    </row>
    <row r="65" spans="1:24">
      <c r="A65" s="24">
        <v>64</v>
      </c>
      <c r="B65" s="25" t="s">
        <v>60</v>
      </c>
      <c r="C65" s="25" t="s">
        <v>110</v>
      </c>
      <c r="D65" s="26">
        <v>43333</v>
      </c>
      <c r="E65" s="27">
        <v>43333</v>
      </c>
      <c r="F65" s="27">
        <v>43313</v>
      </c>
      <c r="G65" s="27">
        <v>44798</v>
      </c>
      <c r="H65" s="28">
        <v>4.0136986301369859</v>
      </c>
      <c r="I65" s="29">
        <v>25</v>
      </c>
      <c r="J65" s="30">
        <v>0.05</v>
      </c>
      <c r="K65" s="29">
        <v>3.7999999999999999E-2</v>
      </c>
      <c r="L65" s="31">
        <v>16789210</v>
      </c>
      <c r="M65" s="32" t="s">
        <v>1939</v>
      </c>
      <c r="N65" s="29">
        <v>673</v>
      </c>
      <c r="O65" s="29">
        <v>80</v>
      </c>
      <c r="P65" s="29">
        <v>95</v>
      </c>
      <c r="Q65" s="29">
        <v>127</v>
      </c>
      <c r="R65" s="29">
        <v>104.3</v>
      </c>
      <c r="S65" s="33">
        <v>9.7894736842105229E-2</v>
      </c>
      <c r="T65" s="34">
        <v>18432785.294736844</v>
      </c>
      <c r="U65" s="34">
        <v>2811378.5133095887</v>
      </c>
      <c r="V65" s="35">
        <v>15621406.781427255</v>
      </c>
      <c r="W65" s="24">
        <v>0</v>
      </c>
      <c r="X65" s="35">
        <v>15621406.781427255</v>
      </c>
    </row>
    <row r="66" spans="1:24">
      <c r="A66" s="24">
        <v>65</v>
      </c>
      <c r="B66" s="25" t="s">
        <v>60</v>
      </c>
      <c r="C66" s="25" t="s">
        <v>86</v>
      </c>
      <c r="D66" s="26">
        <v>43333</v>
      </c>
      <c r="E66" s="27">
        <v>43333</v>
      </c>
      <c r="F66" s="27">
        <v>43313</v>
      </c>
      <c r="G66" s="27">
        <v>44798</v>
      </c>
      <c r="H66" s="28">
        <v>4.0136986301369859</v>
      </c>
      <c r="I66" s="29">
        <v>25</v>
      </c>
      <c r="J66" s="30">
        <v>0.05</v>
      </c>
      <c r="K66" s="29">
        <v>3.7999999999999999E-2</v>
      </c>
      <c r="L66" s="31">
        <v>892500</v>
      </c>
      <c r="M66" s="32" t="s">
        <v>2189</v>
      </c>
      <c r="N66" s="29">
        <v>798</v>
      </c>
      <c r="O66" s="29">
        <v>80</v>
      </c>
      <c r="P66" s="29">
        <v>96</v>
      </c>
      <c r="Q66" s="29">
        <v>127</v>
      </c>
      <c r="R66" s="29">
        <v>95.3</v>
      </c>
      <c r="S66" s="33">
        <v>-7.2916666666666963E-3</v>
      </c>
      <c r="T66" s="34">
        <v>885992.1875</v>
      </c>
      <c r="U66" s="34">
        <v>135132.01391267122</v>
      </c>
      <c r="V66" s="35">
        <v>750860.17358732875</v>
      </c>
      <c r="W66" s="24">
        <v>0</v>
      </c>
      <c r="X66" s="35">
        <v>750860.17358732875</v>
      </c>
    </row>
    <row r="67" spans="1:24">
      <c r="A67" s="24">
        <v>66</v>
      </c>
      <c r="B67" s="25" t="s">
        <v>60</v>
      </c>
      <c r="C67" s="25" t="s">
        <v>90</v>
      </c>
      <c r="D67" s="26">
        <v>43333</v>
      </c>
      <c r="E67" s="27">
        <v>43333</v>
      </c>
      <c r="F67" s="27">
        <v>43313</v>
      </c>
      <c r="G67" s="27">
        <v>44798</v>
      </c>
      <c r="H67" s="28">
        <v>4.0136986301369859</v>
      </c>
      <c r="I67" s="29">
        <v>25</v>
      </c>
      <c r="J67" s="30">
        <v>0.05</v>
      </c>
      <c r="K67" s="29">
        <v>3.7999999999999999E-2</v>
      </c>
      <c r="L67" s="31">
        <v>472500</v>
      </c>
      <c r="M67" s="32" t="s">
        <v>2189</v>
      </c>
      <c r="N67" s="29">
        <v>798</v>
      </c>
      <c r="O67" s="29">
        <v>80</v>
      </c>
      <c r="P67" s="29">
        <v>96</v>
      </c>
      <c r="Q67" s="29">
        <v>127</v>
      </c>
      <c r="R67" s="29">
        <v>95.3</v>
      </c>
      <c r="S67" s="33">
        <v>-7.2916666666666963E-3</v>
      </c>
      <c r="T67" s="34">
        <v>469054.6875</v>
      </c>
      <c r="U67" s="34">
        <v>71540.477953767113</v>
      </c>
      <c r="V67" s="35">
        <v>397514.20954623289</v>
      </c>
      <c r="W67" s="24">
        <v>0</v>
      </c>
      <c r="X67" s="35">
        <v>397514.20954623289</v>
      </c>
    </row>
    <row r="68" spans="1:24">
      <c r="A68" s="24">
        <v>67</v>
      </c>
      <c r="B68" s="25" t="s">
        <v>60</v>
      </c>
      <c r="C68" s="25" t="s">
        <v>91</v>
      </c>
      <c r="D68" s="26">
        <v>43333</v>
      </c>
      <c r="E68" s="27">
        <v>43333</v>
      </c>
      <c r="F68" s="27">
        <v>43313</v>
      </c>
      <c r="G68" s="27">
        <v>44798</v>
      </c>
      <c r="H68" s="28">
        <v>4.0136986301369859</v>
      </c>
      <c r="I68" s="29">
        <v>25</v>
      </c>
      <c r="J68" s="30">
        <v>0.05</v>
      </c>
      <c r="K68" s="29">
        <v>3.7999999999999999E-2</v>
      </c>
      <c r="L68" s="31">
        <v>637760</v>
      </c>
      <c r="M68" s="32" t="s">
        <v>2189</v>
      </c>
      <c r="N68" s="29">
        <v>798</v>
      </c>
      <c r="O68" s="29">
        <v>80</v>
      </c>
      <c r="P68" s="29">
        <v>96</v>
      </c>
      <c r="Q68" s="29">
        <v>127</v>
      </c>
      <c r="R68" s="29">
        <v>95.3</v>
      </c>
      <c r="S68" s="33">
        <v>-7.2916666666666963E-3</v>
      </c>
      <c r="T68" s="34">
        <v>633109.66666666663</v>
      </c>
      <c r="U68" s="34">
        <v>96562.233269406381</v>
      </c>
      <c r="V68" s="35">
        <v>536547.43339726026</v>
      </c>
      <c r="W68" s="24">
        <v>0</v>
      </c>
      <c r="X68" s="35">
        <v>536547.43339726026</v>
      </c>
    </row>
    <row r="69" spans="1:24">
      <c r="A69" s="24">
        <v>68</v>
      </c>
      <c r="B69" s="25" t="s">
        <v>60</v>
      </c>
      <c r="C69" s="25" t="s">
        <v>92</v>
      </c>
      <c r="D69" s="26">
        <v>43333</v>
      </c>
      <c r="E69" s="27">
        <v>43333</v>
      </c>
      <c r="F69" s="27">
        <v>43313</v>
      </c>
      <c r="G69" s="27">
        <v>44798</v>
      </c>
      <c r="H69" s="28">
        <v>4.0136986301369859</v>
      </c>
      <c r="I69" s="29">
        <v>25</v>
      </c>
      <c r="J69" s="30">
        <v>0.05</v>
      </c>
      <c r="K69" s="29">
        <v>3.7999999999999999E-2</v>
      </c>
      <c r="L69" s="31">
        <v>21044329</v>
      </c>
      <c r="M69" s="32" t="s">
        <v>2189</v>
      </c>
      <c r="N69" s="29">
        <v>798</v>
      </c>
      <c r="O69" s="29">
        <v>80</v>
      </c>
      <c r="P69" s="29">
        <v>96</v>
      </c>
      <c r="Q69" s="29">
        <v>127</v>
      </c>
      <c r="R69" s="29">
        <v>95.3</v>
      </c>
      <c r="S69" s="33">
        <v>-7.2916666666666963E-3</v>
      </c>
      <c r="T69" s="34">
        <v>20890880.767708331</v>
      </c>
      <c r="U69" s="34">
        <v>3186288.5817488292</v>
      </c>
      <c r="V69" s="35">
        <v>17704592.185959503</v>
      </c>
      <c r="W69" s="24">
        <v>0</v>
      </c>
      <c r="X69" s="35">
        <v>17704592.185959503</v>
      </c>
    </row>
    <row r="70" spans="1:24">
      <c r="A70" s="24">
        <v>69</v>
      </c>
      <c r="B70" s="25" t="s">
        <v>60</v>
      </c>
      <c r="C70" s="25" t="s">
        <v>93</v>
      </c>
      <c r="D70" s="26">
        <v>43333</v>
      </c>
      <c r="E70" s="27">
        <v>43333</v>
      </c>
      <c r="F70" s="27">
        <v>43313</v>
      </c>
      <c r="G70" s="27">
        <v>44798</v>
      </c>
      <c r="H70" s="28">
        <v>4.0136986301369859</v>
      </c>
      <c r="I70" s="29">
        <v>25</v>
      </c>
      <c r="J70" s="30">
        <v>0.05</v>
      </c>
      <c r="K70" s="29">
        <v>3.7999999999999999E-2</v>
      </c>
      <c r="L70" s="31">
        <v>969266</v>
      </c>
      <c r="M70" s="32" t="s">
        <v>2189</v>
      </c>
      <c r="N70" s="29">
        <v>798</v>
      </c>
      <c r="O70" s="29">
        <v>80</v>
      </c>
      <c r="P70" s="29">
        <v>96</v>
      </c>
      <c r="Q70" s="29">
        <v>127</v>
      </c>
      <c r="R70" s="29">
        <v>95.3</v>
      </c>
      <c r="S70" s="33">
        <v>-7.2916666666666963E-3</v>
      </c>
      <c r="T70" s="34">
        <v>962198.43541666667</v>
      </c>
      <c r="U70" s="34">
        <v>146755.0326017694</v>
      </c>
      <c r="V70" s="35">
        <v>815443.40281489724</v>
      </c>
      <c r="W70" s="24">
        <v>0</v>
      </c>
      <c r="X70" s="35">
        <v>815443.40281489724</v>
      </c>
    </row>
    <row r="71" spans="1:24">
      <c r="A71" s="24">
        <v>70</v>
      </c>
      <c r="B71" s="25" t="s">
        <v>60</v>
      </c>
      <c r="C71" s="25" t="s">
        <v>94</v>
      </c>
      <c r="D71" s="26">
        <v>43333</v>
      </c>
      <c r="E71" s="27">
        <v>43333</v>
      </c>
      <c r="F71" s="27">
        <v>43313</v>
      </c>
      <c r="G71" s="27">
        <v>44798</v>
      </c>
      <c r="H71" s="28">
        <v>4.0136986301369859</v>
      </c>
      <c r="I71" s="29">
        <v>25</v>
      </c>
      <c r="J71" s="30">
        <v>0.05</v>
      </c>
      <c r="K71" s="29">
        <v>3.7999999999999999E-2</v>
      </c>
      <c r="L71" s="31">
        <v>735000</v>
      </c>
      <c r="M71" s="32" t="s">
        <v>2189</v>
      </c>
      <c r="N71" s="29">
        <v>798</v>
      </c>
      <c r="O71" s="29">
        <v>80</v>
      </c>
      <c r="P71" s="29">
        <v>96</v>
      </c>
      <c r="Q71" s="29">
        <v>127</v>
      </c>
      <c r="R71" s="29">
        <v>95.3</v>
      </c>
      <c r="S71" s="33">
        <v>-7.2916666666666963E-3</v>
      </c>
      <c r="T71" s="34">
        <v>729640.625</v>
      </c>
      <c r="U71" s="34">
        <v>111285.18792808217</v>
      </c>
      <c r="V71" s="35">
        <v>618355.43707191781</v>
      </c>
      <c r="W71" s="24">
        <v>0</v>
      </c>
      <c r="X71" s="35">
        <v>618355.43707191781</v>
      </c>
    </row>
    <row r="72" spans="1:24">
      <c r="A72" s="24">
        <v>71</v>
      </c>
      <c r="B72" s="25" t="s">
        <v>60</v>
      </c>
      <c r="C72" s="25" t="s">
        <v>95</v>
      </c>
      <c r="D72" s="26">
        <v>43333</v>
      </c>
      <c r="E72" s="27">
        <v>43333</v>
      </c>
      <c r="F72" s="27">
        <v>43313</v>
      </c>
      <c r="G72" s="27">
        <v>44798</v>
      </c>
      <c r="H72" s="28">
        <v>4.0136986301369859</v>
      </c>
      <c r="I72" s="29">
        <v>25</v>
      </c>
      <c r="J72" s="30">
        <v>0.05</v>
      </c>
      <c r="K72" s="29">
        <v>3.7999999999999999E-2</v>
      </c>
      <c r="L72" s="31">
        <v>126000</v>
      </c>
      <c r="M72" s="32" t="s">
        <v>2189</v>
      </c>
      <c r="N72" s="29">
        <v>798</v>
      </c>
      <c r="O72" s="29">
        <v>80</v>
      </c>
      <c r="P72" s="29">
        <v>96</v>
      </c>
      <c r="Q72" s="29">
        <v>127</v>
      </c>
      <c r="R72" s="29">
        <v>95.3</v>
      </c>
      <c r="S72" s="33">
        <v>-7.2916666666666963E-3</v>
      </c>
      <c r="T72" s="34">
        <v>125081.25</v>
      </c>
      <c r="U72" s="34">
        <v>19077.460787671229</v>
      </c>
      <c r="V72" s="35">
        <v>106003.78921232877</v>
      </c>
      <c r="W72" s="24">
        <v>0</v>
      </c>
      <c r="X72" s="35">
        <v>106003.78921232877</v>
      </c>
    </row>
    <row r="73" spans="1:24">
      <c r="A73" s="24">
        <v>72</v>
      </c>
      <c r="B73" s="25" t="s">
        <v>60</v>
      </c>
      <c r="C73" s="25" t="s">
        <v>96</v>
      </c>
      <c r="D73" s="26">
        <v>43333</v>
      </c>
      <c r="E73" s="27">
        <v>43333</v>
      </c>
      <c r="F73" s="27">
        <v>43313</v>
      </c>
      <c r="G73" s="27">
        <v>44798</v>
      </c>
      <c r="H73" s="28">
        <v>4.0136986301369859</v>
      </c>
      <c r="I73" s="29">
        <v>25</v>
      </c>
      <c r="J73" s="30">
        <v>0.05</v>
      </c>
      <c r="K73" s="29">
        <v>3.7999999999999999E-2</v>
      </c>
      <c r="L73" s="31">
        <v>29327302</v>
      </c>
      <c r="M73" s="32" t="s">
        <v>2189</v>
      </c>
      <c r="N73" s="29">
        <v>798</v>
      </c>
      <c r="O73" s="29">
        <v>80</v>
      </c>
      <c r="P73" s="29">
        <v>96</v>
      </c>
      <c r="Q73" s="29">
        <v>127</v>
      </c>
      <c r="R73" s="29">
        <v>95.3</v>
      </c>
      <c r="S73" s="33">
        <v>-7.2916666666666963E-3</v>
      </c>
      <c r="T73" s="34">
        <v>29113457.089583334</v>
      </c>
      <c r="U73" s="34">
        <v>4440400.4278824767</v>
      </c>
      <c r="V73" s="35">
        <v>24673056.661700856</v>
      </c>
      <c r="W73" s="24">
        <v>0</v>
      </c>
      <c r="X73" s="35">
        <v>24673056.661700856</v>
      </c>
    </row>
    <row r="74" spans="1:24">
      <c r="A74" s="24">
        <v>73</v>
      </c>
      <c r="B74" s="25" t="s">
        <v>60</v>
      </c>
      <c r="C74" s="25" t="s">
        <v>97</v>
      </c>
      <c r="D74" s="26">
        <v>43333</v>
      </c>
      <c r="E74" s="27">
        <v>43333</v>
      </c>
      <c r="F74" s="27">
        <v>43313</v>
      </c>
      <c r="G74" s="27">
        <v>44798</v>
      </c>
      <c r="H74" s="28">
        <v>4.0136986301369859</v>
      </c>
      <c r="I74" s="29">
        <v>25</v>
      </c>
      <c r="J74" s="30">
        <v>0.05</v>
      </c>
      <c r="K74" s="29">
        <v>3.7999999999999999E-2</v>
      </c>
      <c r="L74" s="31">
        <v>1517250</v>
      </c>
      <c r="M74" s="32" t="s">
        <v>1941</v>
      </c>
      <c r="N74" s="29">
        <v>674</v>
      </c>
      <c r="O74" s="29">
        <v>80</v>
      </c>
      <c r="P74" s="29">
        <v>105.1</v>
      </c>
      <c r="Q74" s="29">
        <v>127</v>
      </c>
      <c r="R74" s="29">
        <v>122.8</v>
      </c>
      <c r="S74" s="33">
        <v>0.16841103710751668</v>
      </c>
      <c r="T74" s="34">
        <v>1772771.6460513796</v>
      </c>
      <c r="U74" s="34">
        <v>270384.10283748026</v>
      </c>
      <c r="V74" s="35">
        <v>1502387.5432138992</v>
      </c>
      <c r="W74" s="24">
        <v>0</v>
      </c>
      <c r="X74" s="35">
        <v>1502387.5432138992</v>
      </c>
    </row>
    <row r="75" spans="1:24">
      <c r="A75" s="24">
        <v>74</v>
      </c>
      <c r="B75" s="25" t="s">
        <v>60</v>
      </c>
      <c r="C75" s="25" t="s">
        <v>98</v>
      </c>
      <c r="D75" s="26">
        <v>43333</v>
      </c>
      <c r="E75" s="27">
        <v>43333</v>
      </c>
      <c r="F75" s="27">
        <v>43313</v>
      </c>
      <c r="G75" s="27">
        <v>44798</v>
      </c>
      <c r="H75" s="28">
        <v>4.0136986301369859</v>
      </c>
      <c r="I75" s="29">
        <v>25</v>
      </c>
      <c r="J75" s="30">
        <v>0.05</v>
      </c>
      <c r="K75" s="29">
        <v>3.7999999999999999E-2</v>
      </c>
      <c r="L75" s="31">
        <v>312900</v>
      </c>
      <c r="M75" s="32" t="s">
        <v>2189</v>
      </c>
      <c r="N75" s="29">
        <v>798</v>
      </c>
      <c r="O75" s="29">
        <v>80</v>
      </c>
      <c r="P75" s="29">
        <v>96</v>
      </c>
      <c r="Q75" s="29">
        <v>127</v>
      </c>
      <c r="R75" s="29">
        <v>95.3</v>
      </c>
      <c r="S75" s="33">
        <v>-7.2916666666666963E-3</v>
      </c>
      <c r="T75" s="34">
        <v>310618.4375</v>
      </c>
      <c r="U75" s="34">
        <v>47375.694289383558</v>
      </c>
      <c r="V75" s="35">
        <v>263242.74321061646</v>
      </c>
      <c r="W75" s="24">
        <v>0</v>
      </c>
      <c r="X75" s="35">
        <v>263242.74321061646</v>
      </c>
    </row>
    <row r="76" spans="1:24">
      <c r="A76" s="24">
        <v>75</v>
      </c>
      <c r="B76" s="25" t="s">
        <v>60</v>
      </c>
      <c r="C76" s="25" t="s">
        <v>99</v>
      </c>
      <c r="D76" s="26">
        <v>43333</v>
      </c>
      <c r="E76" s="27">
        <v>43333</v>
      </c>
      <c r="F76" s="27">
        <v>43313</v>
      </c>
      <c r="G76" s="27">
        <v>44798</v>
      </c>
      <c r="H76" s="28">
        <v>4.0136986301369859</v>
      </c>
      <c r="I76" s="29">
        <v>25</v>
      </c>
      <c r="J76" s="30">
        <v>0.05</v>
      </c>
      <c r="K76" s="29">
        <v>3.7999999999999999E-2</v>
      </c>
      <c r="L76" s="31">
        <v>1174950</v>
      </c>
      <c r="M76" s="32" t="s">
        <v>2189</v>
      </c>
      <c r="N76" s="29">
        <v>798</v>
      </c>
      <c r="O76" s="29">
        <v>80</v>
      </c>
      <c r="P76" s="29">
        <v>96</v>
      </c>
      <c r="Q76" s="29">
        <v>127</v>
      </c>
      <c r="R76" s="29">
        <v>95.3</v>
      </c>
      <c r="S76" s="33">
        <v>-7.2916666666666963E-3</v>
      </c>
      <c r="T76" s="34">
        <v>1166382.65625</v>
      </c>
      <c r="U76" s="34">
        <v>177897.32184503422</v>
      </c>
      <c r="V76" s="35">
        <v>988485.33440496575</v>
      </c>
      <c r="W76" s="24">
        <v>0</v>
      </c>
      <c r="X76" s="35">
        <v>988485.33440496575</v>
      </c>
    </row>
    <row r="77" spans="1:24">
      <c r="A77" s="24">
        <v>76</v>
      </c>
      <c r="B77" s="25" t="s">
        <v>60</v>
      </c>
      <c r="C77" s="25" t="s">
        <v>100</v>
      </c>
      <c r="D77" s="26">
        <v>43333</v>
      </c>
      <c r="E77" s="27">
        <v>43333</v>
      </c>
      <c r="F77" s="27">
        <v>43313</v>
      </c>
      <c r="G77" s="27">
        <v>44798</v>
      </c>
      <c r="H77" s="28">
        <v>4.0136986301369859</v>
      </c>
      <c r="I77" s="29">
        <v>25</v>
      </c>
      <c r="J77" s="30">
        <v>0.05</v>
      </c>
      <c r="K77" s="29">
        <v>3.7999999999999999E-2</v>
      </c>
      <c r="L77" s="31">
        <v>582750</v>
      </c>
      <c r="M77" s="32" t="s">
        <v>1973</v>
      </c>
      <c r="N77" s="29">
        <v>690</v>
      </c>
      <c r="O77" s="29">
        <v>80</v>
      </c>
      <c r="P77" s="29">
        <v>110</v>
      </c>
      <c r="Q77" s="29">
        <v>127</v>
      </c>
      <c r="R77" s="29">
        <v>145.69999999999999</v>
      </c>
      <c r="S77" s="33">
        <v>0.32454545454545441</v>
      </c>
      <c r="T77" s="34">
        <v>771878.86363636365</v>
      </c>
      <c r="U77" s="34">
        <v>117727.3872291407</v>
      </c>
      <c r="V77" s="35">
        <v>654151.47640722292</v>
      </c>
      <c r="W77" s="24">
        <v>0</v>
      </c>
      <c r="X77" s="35">
        <v>654151.47640722292</v>
      </c>
    </row>
    <row r="78" spans="1:24">
      <c r="A78" s="24">
        <v>77</v>
      </c>
      <c r="B78" s="25" t="s">
        <v>60</v>
      </c>
      <c r="C78" s="25" t="s">
        <v>101</v>
      </c>
      <c r="D78" s="26">
        <v>43333</v>
      </c>
      <c r="E78" s="27">
        <v>43333</v>
      </c>
      <c r="F78" s="27">
        <v>43313</v>
      </c>
      <c r="G78" s="27">
        <v>44798</v>
      </c>
      <c r="H78" s="28">
        <v>4.0136986301369859</v>
      </c>
      <c r="I78" s="29">
        <v>25</v>
      </c>
      <c r="J78" s="30">
        <v>0.05</v>
      </c>
      <c r="K78" s="29">
        <v>3.7999999999999999E-2</v>
      </c>
      <c r="L78" s="31">
        <v>9976171</v>
      </c>
      <c r="M78" s="32" t="s">
        <v>2189</v>
      </c>
      <c r="N78" s="29">
        <v>798</v>
      </c>
      <c r="O78" s="29">
        <v>80</v>
      </c>
      <c r="P78" s="29">
        <v>96</v>
      </c>
      <c r="Q78" s="29">
        <v>127</v>
      </c>
      <c r="R78" s="29">
        <v>95.3</v>
      </c>
      <c r="S78" s="33">
        <v>-7.2916666666666963E-3</v>
      </c>
      <c r="T78" s="34">
        <v>9903428.0864583328</v>
      </c>
      <c r="U78" s="34">
        <v>1510476.2782825625</v>
      </c>
      <c r="V78" s="35">
        <v>8392951.8081757706</v>
      </c>
      <c r="W78" s="24">
        <v>0</v>
      </c>
      <c r="X78" s="35">
        <v>8392951.8081757706</v>
      </c>
    </row>
    <row r="79" spans="1:24">
      <c r="A79" s="24">
        <v>78</v>
      </c>
      <c r="B79" s="25" t="s">
        <v>60</v>
      </c>
      <c r="C79" s="25" t="s">
        <v>102</v>
      </c>
      <c r="D79" s="26">
        <v>43333</v>
      </c>
      <c r="E79" s="27">
        <v>43333</v>
      </c>
      <c r="F79" s="27">
        <v>43313</v>
      </c>
      <c r="G79" s="27">
        <v>44798</v>
      </c>
      <c r="H79" s="28">
        <v>4.0136986301369859</v>
      </c>
      <c r="I79" s="29">
        <v>25</v>
      </c>
      <c r="J79" s="30">
        <v>0.05</v>
      </c>
      <c r="K79" s="29">
        <v>3.7999999999999999E-2</v>
      </c>
      <c r="L79" s="31">
        <v>21103901</v>
      </c>
      <c r="M79" s="32" t="s">
        <v>2189</v>
      </c>
      <c r="N79" s="29">
        <v>798</v>
      </c>
      <c r="O79" s="29">
        <v>80</v>
      </c>
      <c r="P79" s="29">
        <v>96</v>
      </c>
      <c r="Q79" s="29">
        <v>127</v>
      </c>
      <c r="R79" s="29">
        <v>95.3</v>
      </c>
      <c r="S79" s="33">
        <v>-7.2916666666666963E-3</v>
      </c>
      <c r="T79" s="34">
        <v>20950018.388541665</v>
      </c>
      <c r="U79" s="34">
        <v>3195308.2840825049</v>
      </c>
      <c r="V79" s="35">
        <v>17754710.104459159</v>
      </c>
      <c r="W79" s="24">
        <v>0</v>
      </c>
      <c r="X79" s="35">
        <v>17754710.104459159</v>
      </c>
    </row>
    <row r="80" spans="1:24">
      <c r="A80" s="24">
        <v>79</v>
      </c>
      <c r="B80" s="25" t="s">
        <v>60</v>
      </c>
      <c r="C80" s="25" t="s">
        <v>103</v>
      </c>
      <c r="D80" s="26">
        <v>43333</v>
      </c>
      <c r="E80" s="27">
        <v>43333</v>
      </c>
      <c r="F80" s="27">
        <v>43313</v>
      </c>
      <c r="G80" s="27">
        <v>44798</v>
      </c>
      <c r="H80" s="28">
        <v>4.0136986301369859</v>
      </c>
      <c r="I80" s="29">
        <v>25</v>
      </c>
      <c r="J80" s="30">
        <v>0.05</v>
      </c>
      <c r="K80" s="29">
        <v>3.7999999999999999E-2</v>
      </c>
      <c r="L80" s="31">
        <v>580650</v>
      </c>
      <c r="M80" s="32" t="s">
        <v>2189</v>
      </c>
      <c r="N80" s="29">
        <v>798</v>
      </c>
      <c r="O80" s="29">
        <v>80</v>
      </c>
      <c r="P80" s="29">
        <v>96</v>
      </c>
      <c r="Q80" s="29">
        <v>127</v>
      </c>
      <c r="R80" s="29">
        <v>95.3</v>
      </c>
      <c r="S80" s="33">
        <v>-7.2916666666666963E-3</v>
      </c>
      <c r="T80" s="34">
        <v>576416.09375</v>
      </c>
      <c r="U80" s="34">
        <v>87915.298463184925</v>
      </c>
      <c r="V80" s="35">
        <v>488500.79528681509</v>
      </c>
      <c r="W80" s="24">
        <v>0</v>
      </c>
      <c r="X80" s="35">
        <v>488500.79528681509</v>
      </c>
    </row>
    <row r="81" spans="1:24">
      <c r="A81" s="24">
        <v>80</v>
      </c>
      <c r="B81" s="25" t="s">
        <v>60</v>
      </c>
      <c r="C81" s="25" t="s">
        <v>104</v>
      </c>
      <c r="D81" s="26">
        <v>43333</v>
      </c>
      <c r="E81" s="27">
        <v>43333</v>
      </c>
      <c r="F81" s="27">
        <v>43313</v>
      </c>
      <c r="G81" s="27">
        <v>44798</v>
      </c>
      <c r="H81" s="28">
        <v>4.0136986301369859</v>
      </c>
      <c r="I81" s="29">
        <v>25</v>
      </c>
      <c r="J81" s="30">
        <v>0.05</v>
      </c>
      <c r="K81" s="29">
        <v>3.7999999999999999E-2</v>
      </c>
      <c r="L81" s="31">
        <v>175035</v>
      </c>
      <c r="M81" s="32" t="s">
        <v>1877</v>
      </c>
      <c r="N81" s="29">
        <v>642</v>
      </c>
      <c r="O81" s="29">
        <v>80</v>
      </c>
      <c r="P81" s="29">
        <v>79.099999999999994</v>
      </c>
      <c r="Q81" s="29">
        <v>127</v>
      </c>
      <c r="R81" s="29">
        <v>94</v>
      </c>
      <c r="S81" s="33">
        <v>0.18836915297092297</v>
      </c>
      <c r="T81" s="34">
        <v>208006.19469026552</v>
      </c>
      <c r="U81" s="34">
        <v>31725.218790156381</v>
      </c>
      <c r="V81" s="35">
        <v>176280.97590010913</v>
      </c>
      <c r="W81" s="24">
        <v>0</v>
      </c>
      <c r="X81" s="35">
        <v>176280.97590010913</v>
      </c>
    </row>
    <row r="82" spans="1:24">
      <c r="A82" s="24">
        <v>81</v>
      </c>
      <c r="B82" s="25" t="s">
        <v>60</v>
      </c>
      <c r="C82" s="25" t="s">
        <v>105</v>
      </c>
      <c r="D82" s="26">
        <v>43333</v>
      </c>
      <c r="E82" s="27">
        <v>43333</v>
      </c>
      <c r="F82" s="27">
        <v>43313</v>
      </c>
      <c r="G82" s="27">
        <v>44798</v>
      </c>
      <c r="H82" s="28">
        <v>4.0136986301369859</v>
      </c>
      <c r="I82" s="29">
        <v>25</v>
      </c>
      <c r="J82" s="30">
        <v>0.05</v>
      </c>
      <c r="K82" s="29">
        <v>3.7999999999999999E-2</v>
      </c>
      <c r="L82" s="31">
        <v>132796</v>
      </c>
      <c r="M82" s="32" t="s">
        <v>2189</v>
      </c>
      <c r="N82" s="29">
        <v>798</v>
      </c>
      <c r="O82" s="29">
        <v>80</v>
      </c>
      <c r="P82" s="29">
        <v>96</v>
      </c>
      <c r="Q82" s="29">
        <v>127</v>
      </c>
      <c r="R82" s="29">
        <v>95.3</v>
      </c>
      <c r="S82" s="33">
        <v>-7.2916666666666963E-3</v>
      </c>
      <c r="T82" s="34">
        <v>131827.69583333333</v>
      </c>
      <c r="U82" s="34">
        <v>20106.432402853879</v>
      </c>
      <c r="V82" s="35">
        <v>111721.26343047945</v>
      </c>
      <c r="W82" s="24">
        <v>0</v>
      </c>
      <c r="X82" s="35">
        <v>111721.26343047945</v>
      </c>
    </row>
    <row r="83" spans="1:24">
      <c r="A83" s="24">
        <v>82</v>
      </c>
      <c r="B83" s="25" t="s">
        <v>60</v>
      </c>
      <c r="C83" s="25" t="s">
        <v>106</v>
      </c>
      <c r="D83" s="26">
        <v>43333</v>
      </c>
      <c r="E83" s="27">
        <v>43333</v>
      </c>
      <c r="F83" s="27">
        <v>43313</v>
      </c>
      <c r="G83" s="27">
        <v>44798</v>
      </c>
      <c r="H83" s="28">
        <v>4.0136986301369859</v>
      </c>
      <c r="I83" s="29">
        <v>25</v>
      </c>
      <c r="J83" s="30">
        <v>0.05</v>
      </c>
      <c r="K83" s="29">
        <v>3.7999999999999999E-2</v>
      </c>
      <c r="L83" s="31">
        <v>469552</v>
      </c>
      <c r="M83" s="32" t="s">
        <v>1871</v>
      </c>
      <c r="N83" s="29">
        <v>639</v>
      </c>
      <c r="O83" s="29">
        <v>80</v>
      </c>
      <c r="P83" s="29">
        <v>112.8</v>
      </c>
      <c r="Q83" s="29">
        <v>127</v>
      </c>
      <c r="R83" s="29">
        <v>116.2</v>
      </c>
      <c r="S83" s="33">
        <v>3.0141843971631256E-2</v>
      </c>
      <c r="T83" s="34">
        <v>483705.16312056739</v>
      </c>
      <c r="U83" s="34">
        <v>73774.976523073929</v>
      </c>
      <c r="V83" s="35">
        <v>409930.18659749348</v>
      </c>
      <c r="W83" s="24">
        <v>0</v>
      </c>
      <c r="X83" s="35">
        <v>409930.18659749348</v>
      </c>
    </row>
    <row r="84" spans="1:24">
      <c r="A84" s="24">
        <v>83</v>
      </c>
      <c r="B84" s="25" t="s">
        <v>60</v>
      </c>
      <c r="C84" s="25" t="s">
        <v>110</v>
      </c>
      <c r="D84" s="26">
        <v>43333</v>
      </c>
      <c r="E84" s="27">
        <v>43333</v>
      </c>
      <c r="F84" s="27">
        <v>43313</v>
      </c>
      <c r="G84" s="27">
        <v>44798</v>
      </c>
      <c r="H84" s="28">
        <v>4.0136986301369859</v>
      </c>
      <c r="I84" s="29">
        <v>25</v>
      </c>
      <c r="J84" s="30">
        <v>0.05</v>
      </c>
      <c r="K84" s="29">
        <v>3.7999999999999999E-2</v>
      </c>
      <c r="L84" s="31">
        <v>16789210</v>
      </c>
      <c r="M84" s="32" t="s">
        <v>1939</v>
      </c>
      <c r="N84" s="29">
        <v>673</v>
      </c>
      <c r="O84" s="29">
        <v>80</v>
      </c>
      <c r="P84" s="29">
        <v>95</v>
      </c>
      <c r="Q84" s="29">
        <v>127</v>
      </c>
      <c r="R84" s="29">
        <v>104.3</v>
      </c>
      <c r="S84" s="33">
        <v>9.7894736842105229E-2</v>
      </c>
      <c r="T84" s="34">
        <v>18432785.294736844</v>
      </c>
      <c r="U84" s="34">
        <v>2811378.5133095887</v>
      </c>
      <c r="V84" s="35">
        <v>15621406.781427255</v>
      </c>
      <c r="W84" s="24">
        <v>0</v>
      </c>
      <c r="X84" s="35">
        <v>15621406.781427255</v>
      </c>
    </row>
    <row r="85" spans="1:24">
      <c r="A85" s="24">
        <v>84</v>
      </c>
      <c r="B85" s="25" t="s">
        <v>60</v>
      </c>
      <c r="C85" s="25" t="s">
        <v>86</v>
      </c>
      <c r="D85" s="26">
        <v>43333</v>
      </c>
      <c r="E85" s="27">
        <v>43333</v>
      </c>
      <c r="F85" s="27">
        <v>43313</v>
      </c>
      <c r="G85" s="27">
        <v>44798</v>
      </c>
      <c r="H85" s="28">
        <v>4.0136986301369859</v>
      </c>
      <c r="I85" s="29">
        <v>25</v>
      </c>
      <c r="J85" s="30">
        <v>0.05</v>
      </c>
      <c r="K85" s="29">
        <v>3.7999999999999999E-2</v>
      </c>
      <c r="L85" s="31">
        <v>892500</v>
      </c>
      <c r="M85" s="32" t="s">
        <v>2189</v>
      </c>
      <c r="N85" s="29">
        <v>798</v>
      </c>
      <c r="O85" s="29">
        <v>80</v>
      </c>
      <c r="P85" s="29">
        <v>96</v>
      </c>
      <c r="Q85" s="29">
        <v>127</v>
      </c>
      <c r="R85" s="29">
        <v>95.3</v>
      </c>
      <c r="S85" s="33">
        <v>-7.2916666666666963E-3</v>
      </c>
      <c r="T85" s="34">
        <v>885992.1875</v>
      </c>
      <c r="U85" s="34">
        <v>135132.01391267122</v>
      </c>
      <c r="V85" s="35">
        <v>750860.17358732875</v>
      </c>
      <c r="W85" s="24">
        <v>0</v>
      </c>
      <c r="X85" s="35">
        <v>750860.17358732875</v>
      </c>
    </row>
    <row r="86" spans="1:24">
      <c r="A86" s="24">
        <v>85</v>
      </c>
      <c r="B86" s="25" t="s">
        <v>60</v>
      </c>
      <c r="C86" s="25" t="s">
        <v>90</v>
      </c>
      <c r="D86" s="26">
        <v>43333</v>
      </c>
      <c r="E86" s="27">
        <v>43333</v>
      </c>
      <c r="F86" s="27">
        <v>43313</v>
      </c>
      <c r="G86" s="27">
        <v>44798</v>
      </c>
      <c r="H86" s="28">
        <v>4.0136986301369859</v>
      </c>
      <c r="I86" s="29">
        <v>25</v>
      </c>
      <c r="J86" s="30">
        <v>0.05</v>
      </c>
      <c r="K86" s="29">
        <v>3.7999999999999999E-2</v>
      </c>
      <c r="L86" s="31">
        <v>472500</v>
      </c>
      <c r="M86" s="32" t="s">
        <v>2189</v>
      </c>
      <c r="N86" s="29">
        <v>798</v>
      </c>
      <c r="O86" s="29">
        <v>80</v>
      </c>
      <c r="P86" s="29">
        <v>96</v>
      </c>
      <c r="Q86" s="29">
        <v>127</v>
      </c>
      <c r="R86" s="29">
        <v>95.3</v>
      </c>
      <c r="S86" s="33">
        <v>-7.2916666666666963E-3</v>
      </c>
      <c r="T86" s="34">
        <v>469054.6875</v>
      </c>
      <c r="U86" s="34">
        <v>71540.477953767113</v>
      </c>
      <c r="V86" s="35">
        <v>397514.20954623289</v>
      </c>
      <c r="W86" s="24">
        <v>0</v>
      </c>
      <c r="X86" s="35">
        <v>397514.20954623289</v>
      </c>
    </row>
    <row r="87" spans="1:24">
      <c r="A87" s="24">
        <v>86</v>
      </c>
      <c r="B87" s="25" t="s">
        <v>60</v>
      </c>
      <c r="C87" s="25" t="s">
        <v>91</v>
      </c>
      <c r="D87" s="26">
        <v>43333</v>
      </c>
      <c r="E87" s="27">
        <v>43333</v>
      </c>
      <c r="F87" s="27">
        <v>43313</v>
      </c>
      <c r="G87" s="27">
        <v>44798</v>
      </c>
      <c r="H87" s="28">
        <v>4.0136986301369859</v>
      </c>
      <c r="I87" s="29">
        <v>25</v>
      </c>
      <c r="J87" s="30">
        <v>0.05</v>
      </c>
      <c r="K87" s="29">
        <v>3.7999999999999999E-2</v>
      </c>
      <c r="L87" s="31">
        <v>637760</v>
      </c>
      <c r="M87" s="32" t="s">
        <v>2189</v>
      </c>
      <c r="N87" s="29">
        <v>798</v>
      </c>
      <c r="O87" s="29">
        <v>80</v>
      </c>
      <c r="P87" s="29">
        <v>96</v>
      </c>
      <c r="Q87" s="29">
        <v>127</v>
      </c>
      <c r="R87" s="29">
        <v>95.3</v>
      </c>
      <c r="S87" s="33">
        <v>-7.2916666666666963E-3</v>
      </c>
      <c r="T87" s="34">
        <v>633109.66666666663</v>
      </c>
      <c r="U87" s="34">
        <v>96562.233269406381</v>
      </c>
      <c r="V87" s="35">
        <v>536547.43339726026</v>
      </c>
      <c r="W87" s="24">
        <v>0</v>
      </c>
      <c r="X87" s="35">
        <v>536547.43339726026</v>
      </c>
    </row>
    <row r="88" spans="1:24">
      <c r="A88" s="24">
        <v>87</v>
      </c>
      <c r="B88" s="25" t="s">
        <v>60</v>
      </c>
      <c r="C88" s="25" t="s">
        <v>92</v>
      </c>
      <c r="D88" s="26">
        <v>43333</v>
      </c>
      <c r="E88" s="27">
        <v>43333</v>
      </c>
      <c r="F88" s="27">
        <v>43313</v>
      </c>
      <c r="G88" s="27">
        <v>44798</v>
      </c>
      <c r="H88" s="28">
        <v>4.0136986301369859</v>
      </c>
      <c r="I88" s="29">
        <v>25</v>
      </c>
      <c r="J88" s="30">
        <v>0.05</v>
      </c>
      <c r="K88" s="29">
        <v>3.7999999999999999E-2</v>
      </c>
      <c r="L88" s="31">
        <v>21044329</v>
      </c>
      <c r="M88" s="32" t="s">
        <v>2189</v>
      </c>
      <c r="N88" s="29">
        <v>798</v>
      </c>
      <c r="O88" s="29">
        <v>80</v>
      </c>
      <c r="P88" s="29">
        <v>96</v>
      </c>
      <c r="Q88" s="29">
        <v>127</v>
      </c>
      <c r="R88" s="29">
        <v>95.3</v>
      </c>
      <c r="S88" s="33">
        <v>-7.2916666666666963E-3</v>
      </c>
      <c r="T88" s="34">
        <v>20890880.767708331</v>
      </c>
      <c r="U88" s="34">
        <v>3186288.5817488292</v>
      </c>
      <c r="V88" s="35">
        <v>17704592.185959503</v>
      </c>
      <c r="W88" s="24">
        <v>0</v>
      </c>
      <c r="X88" s="35">
        <v>17704592.185959503</v>
      </c>
    </row>
    <row r="89" spans="1:24">
      <c r="A89" s="24">
        <v>88</v>
      </c>
      <c r="B89" s="25" t="s">
        <v>60</v>
      </c>
      <c r="C89" s="25" t="s">
        <v>93</v>
      </c>
      <c r="D89" s="26">
        <v>43333</v>
      </c>
      <c r="E89" s="27">
        <v>43333</v>
      </c>
      <c r="F89" s="27">
        <v>43313</v>
      </c>
      <c r="G89" s="27">
        <v>44798</v>
      </c>
      <c r="H89" s="28">
        <v>4.0136986301369859</v>
      </c>
      <c r="I89" s="29">
        <v>25</v>
      </c>
      <c r="J89" s="30">
        <v>0.05</v>
      </c>
      <c r="K89" s="29">
        <v>3.7999999999999999E-2</v>
      </c>
      <c r="L89" s="31">
        <v>969266</v>
      </c>
      <c r="M89" s="32" t="s">
        <v>2189</v>
      </c>
      <c r="N89" s="29">
        <v>798</v>
      </c>
      <c r="O89" s="29">
        <v>80</v>
      </c>
      <c r="P89" s="29">
        <v>96</v>
      </c>
      <c r="Q89" s="29">
        <v>127</v>
      </c>
      <c r="R89" s="29">
        <v>95.3</v>
      </c>
      <c r="S89" s="33">
        <v>-7.2916666666666963E-3</v>
      </c>
      <c r="T89" s="34">
        <v>962198.43541666667</v>
      </c>
      <c r="U89" s="34">
        <v>146755.0326017694</v>
      </c>
      <c r="V89" s="35">
        <v>815443.40281489724</v>
      </c>
      <c r="W89" s="24">
        <v>0</v>
      </c>
      <c r="X89" s="35">
        <v>815443.40281489724</v>
      </c>
    </row>
    <row r="90" spans="1:24">
      <c r="A90" s="24">
        <v>89</v>
      </c>
      <c r="B90" s="25" t="s">
        <v>60</v>
      </c>
      <c r="C90" s="25" t="s">
        <v>94</v>
      </c>
      <c r="D90" s="26">
        <v>43333</v>
      </c>
      <c r="E90" s="27">
        <v>43333</v>
      </c>
      <c r="F90" s="27">
        <v>43313</v>
      </c>
      <c r="G90" s="27">
        <v>44798</v>
      </c>
      <c r="H90" s="28">
        <v>4.0136986301369859</v>
      </c>
      <c r="I90" s="29">
        <v>25</v>
      </c>
      <c r="J90" s="30">
        <v>0.05</v>
      </c>
      <c r="K90" s="29">
        <v>3.7999999999999999E-2</v>
      </c>
      <c r="L90" s="31">
        <v>735000</v>
      </c>
      <c r="M90" s="32" t="s">
        <v>2189</v>
      </c>
      <c r="N90" s="29">
        <v>798</v>
      </c>
      <c r="O90" s="29">
        <v>80</v>
      </c>
      <c r="P90" s="29">
        <v>96</v>
      </c>
      <c r="Q90" s="29">
        <v>127</v>
      </c>
      <c r="R90" s="29">
        <v>95.3</v>
      </c>
      <c r="S90" s="33">
        <v>-7.2916666666666963E-3</v>
      </c>
      <c r="T90" s="34">
        <v>729640.625</v>
      </c>
      <c r="U90" s="34">
        <v>111285.18792808217</v>
      </c>
      <c r="V90" s="35">
        <v>618355.43707191781</v>
      </c>
      <c r="W90" s="24">
        <v>0</v>
      </c>
      <c r="X90" s="35">
        <v>618355.43707191781</v>
      </c>
    </row>
    <row r="91" spans="1:24">
      <c r="A91" s="24">
        <v>90</v>
      </c>
      <c r="B91" s="25" t="s">
        <v>60</v>
      </c>
      <c r="C91" s="25" t="s">
        <v>95</v>
      </c>
      <c r="D91" s="26">
        <v>43333</v>
      </c>
      <c r="E91" s="27">
        <v>43333</v>
      </c>
      <c r="F91" s="27">
        <v>43313</v>
      </c>
      <c r="G91" s="27">
        <v>44798</v>
      </c>
      <c r="H91" s="28">
        <v>4.0136986301369859</v>
      </c>
      <c r="I91" s="29">
        <v>25</v>
      </c>
      <c r="J91" s="30">
        <v>0.05</v>
      </c>
      <c r="K91" s="29">
        <v>3.7999999999999999E-2</v>
      </c>
      <c r="L91" s="31">
        <v>126000</v>
      </c>
      <c r="M91" s="32" t="s">
        <v>2189</v>
      </c>
      <c r="N91" s="29">
        <v>798</v>
      </c>
      <c r="O91" s="29">
        <v>80</v>
      </c>
      <c r="P91" s="29">
        <v>96</v>
      </c>
      <c r="Q91" s="29">
        <v>127</v>
      </c>
      <c r="R91" s="29">
        <v>95.3</v>
      </c>
      <c r="S91" s="33">
        <v>-7.2916666666666963E-3</v>
      </c>
      <c r="T91" s="34">
        <v>125081.25</v>
      </c>
      <c r="U91" s="34">
        <v>19077.460787671229</v>
      </c>
      <c r="V91" s="35">
        <v>106003.78921232877</v>
      </c>
      <c r="W91" s="24">
        <v>0</v>
      </c>
      <c r="X91" s="35">
        <v>106003.78921232877</v>
      </c>
    </row>
    <row r="92" spans="1:24">
      <c r="A92" s="24">
        <v>91</v>
      </c>
      <c r="B92" s="25" t="s">
        <v>60</v>
      </c>
      <c r="C92" s="25" t="s">
        <v>96</v>
      </c>
      <c r="D92" s="26">
        <v>43333</v>
      </c>
      <c r="E92" s="27">
        <v>43333</v>
      </c>
      <c r="F92" s="27">
        <v>43313</v>
      </c>
      <c r="G92" s="27">
        <v>44798</v>
      </c>
      <c r="H92" s="28">
        <v>4.0136986301369859</v>
      </c>
      <c r="I92" s="29">
        <v>25</v>
      </c>
      <c r="J92" s="30">
        <v>0.05</v>
      </c>
      <c r="K92" s="29">
        <v>3.7999999999999999E-2</v>
      </c>
      <c r="L92" s="31">
        <v>29327302</v>
      </c>
      <c r="M92" s="32" t="s">
        <v>2189</v>
      </c>
      <c r="N92" s="29">
        <v>798</v>
      </c>
      <c r="O92" s="29">
        <v>80</v>
      </c>
      <c r="P92" s="29">
        <v>96</v>
      </c>
      <c r="Q92" s="29">
        <v>127</v>
      </c>
      <c r="R92" s="29">
        <v>95.3</v>
      </c>
      <c r="S92" s="33">
        <v>-7.2916666666666963E-3</v>
      </c>
      <c r="T92" s="34">
        <v>29113457.089583334</v>
      </c>
      <c r="U92" s="34">
        <v>4440400.4278824767</v>
      </c>
      <c r="V92" s="35">
        <v>24673056.661700856</v>
      </c>
      <c r="W92" s="24">
        <v>0</v>
      </c>
      <c r="X92" s="35">
        <v>24673056.661700856</v>
      </c>
    </row>
    <row r="93" spans="1:24">
      <c r="A93" s="24">
        <v>92</v>
      </c>
      <c r="B93" s="25" t="s">
        <v>60</v>
      </c>
      <c r="C93" s="25" t="s">
        <v>97</v>
      </c>
      <c r="D93" s="26">
        <v>43333</v>
      </c>
      <c r="E93" s="27">
        <v>43333</v>
      </c>
      <c r="F93" s="27">
        <v>43313</v>
      </c>
      <c r="G93" s="27">
        <v>44798</v>
      </c>
      <c r="H93" s="28">
        <v>4.0136986301369859</v>
      </c>
      <c r="I93" s="29">
        <v>25</v>
      </c>
      <c r="J93" s="30">
        <v>0.05</v>
      </c>
      <c r="K93" s="29">
        <v>3.7999999999999999E-2</v>
      </c>
      <c r="L93" s="31">
        <v>1517250</v>
      </c>
      <c r="M93" s="32" t="s">
        <v>1941</v>
      </c>
      <c r="N93" s="29">
        <v>674</v>
      </c>
      <c r="O93" s="29">
        <v>80</v>
      </c>
      <c r="P93" s="29">
        <v>105.1</v>
      </c>
      <c r="Q93" s="29">
        <v>127</v>
      </c>
      <c r="R93" s="29">
        <v>122.8</v>
      </c>
      <c r="S93" s="33">
        <v>0.16841103710751668</v>
      </c>
      <c r="T93" s="34">
        <v>1772771.6460513796</v>
      </c>
      <c r="U93" s="34">
        <v>270384.10283748026</v>
      </c>
      <c r="V93" s="35">
        <v>1502387.5432138992</v>
      </c>
      <c r="W93" s="24">
        <v>0</v>
      </c>
      <c r="X93" s="35">
        <v>1502387.5432138992</v>
      </c>
    </row>
    <row r="94" spans="1:24">
      <c r="A94" s="24">
        <v>93</v>
      </c>
      <c r="B94" s="25" t="s">
        <v>60</v>
      </c>
      <c r="C94" s="25" t="s">
        <v>98</v>
      </c>
      <c r="D94" s="26">
        <v>43333</v>
      </c>
      <c r="E94" s="27">
        <v>43333</v>
      </c>
      <c r="F94" s="27">
        <v>43313</v>
      </c>
      <c r="G94" s="27">
        <v>44798</v>
      </c>
      <c r="H94" s="28">
        <v>4.0136986301369859</v>
      </c>
      <c r="I94" s="29">
        <v>25</v>
      </c>
      <c r="J94" s="30">
        <v>0.05</v>
      </c>
      <c r="K94" s="29">
        <v>3.7999999999999999E-2</v>
      </c>
      <c r="L94" s="31">
        <v>312900</v>
      </c>
      <c r="M94" s="32" t="s">
        <v>2189</v>
      </c>
      <c r="N94" s="29">
        <v>798</v>
      </c>
      <c r="O94" s="29">
        <v>80</v>
      </c>
      <c r="P94" s="29">
        <v>96</v>
      </c>
      <c r="Q94" s="29">
        <v>127</v>
      </c>
      <c r="R94" s="29">
        <v>95.3</v>
      </c>
      <c r="S94" s="33">
        <v>-7.2916666666666963E-3</v>
      </c>
      <c r="T94" s="34">
        <v>310618.4375</v>
      </c>
      <c r="U94" s="34">
        <v>47375.694289383558</v>
      </c>
      <c r="V94" s="35">
        <v>263242.74321061646</v>
      </c>
      <c r="W94" s="24">
        <v>0</v>
      </c>
      <c r="X94" s="35">
        <v>263242.74321061646</v>
      </c>
    </row>
    <row r="95" spans="1:24">
      <c r="A95" s="24">
        <v>94</v>
      </c>
      <c r="B95" s="25" t="s">
        <v>60</v>
      </c>
      <c r="C95" s="25" t="s">
        <v>99</v>
      </c>
      <c r="D95" s="26">
        <v>43333</v>
      </c>
      <c r="E95" s="27">
        <v>43333</v>
      </c>
      <c r="F95" s="27">
        <v>43313</v>
      </c>
      <c r="G95" s="27">
        <v>44798</v>
      </c>
      <c r="H95" s="28">
        <v>4.0136986301369859</v>
      </c>
      <c r="I95" s="29">
        <v>25</v>
      </c>
      <c r="J95" s="30">
        <v>0.05</v>
      </c>
      <c r="K95" s="29">
        <v>3.7999999999999999E-2</v>
      </c>
      <c r="L95" s="31">
        <v>1174950</v>
      </c>
      <c r="M95" s="32" t="s">
        <v>2189</v>
      </c>
      <c r="N95" s="29">
        <v>798</v>
      </c>
      <c r="O95" s="29">
        <v>80</v>
      </c>
      <c r="P95" s="29">
        <v>96</v>
      </c>
      <c r="Q95" s="29">
        <v>127</v>
      </c>
      <c r="R95" s="29">
        <v>95.3</v>
      </c>
      <c r="S95" s="33">
        <v>-7.2916666666666963E-3</v>
      </c>
      <c r="T95" s="34">
        <v>1166382.65625</v>
      </c>
      <c r="U95" s="34">
        <v>177897.32184503422</v>
      </c>
      <c r="V95" s="35">
        <v>988485.33440496575</v>
      </c>
      <c r="W95" s="24">
        <v>0</v>
      </c>
      <c r="X95" s="35">
        <v>988485.33440496575</v>
      </c>
    </row>
    <row r="96" spans="1:24">
      <c r="A96" s="24">
        <v>95</v>
      </c>
      <c r="B96" s="25" t="s">
        <v>60</v>
      </c>
      <c r="C96" s="25" t="s">
        <v>100</v>
      </c>
      <c r="D96" s="26">
        <v>43333</v>
      </c>
      <c r="E96" s="27">
        <v>43333</v>
      </c>
      <c r="F96" s="27">
        <v>43313</v>
      </c>
      <c r="G96" s="27">
        <v>44798</v>
      </c>
      <c r="H96" s="28">
        <v>4.0136986301369859</v>
      </c>
      <c r="I96" s="29">
        <v>25</v>
      </c>
      <c r="J96" s="30">
        <v>0.05</v>
      </c>
      <c r="K96" s="29">
        <v>3.7999999999999999E-2</v>
      </c>
      <c r="L96" s="31">
        <v>582750</v>
      </c>
      <c r="M96" s="32" t="s">
        <v>1973</v>
      </c>
      <c r="N96" s="29">
        <v>690</v>
      </c>
      <c r="O96" s="29">
        <v>80</v>
      </c>
      <c r="P96" s="29">
        <v>110</v>
      </c>
      <c r="Q96" s="29">
        <v>127</v>
      </c>
      <c r="R96" s="29">
        <v>145.69999999999999</v>
      </c>
      <c r="S96" s="33">
        <v>0.32454545454545441</v>
      </c>
      <c r="T96" s="34">
        <v>771878.86363636365</v>
      </c>
      <c r="U96" s="34">
        <v>117727.3872291407</v>
      </c>
      <c r="V96" s="35">
        <v>654151.47640722292</v>
      </c>
      <c r="W96" s="24">
        <v>0</v>
      </c>
      <c r="X96" s="35">
        <v>654151.47640722292</v>
      </c>
    </row>
    <row r="97" spans="1:24">
      <c r="A97" s="24">
        <v>96</v>
      </c>
      <c r="B97" s="25" t="s">
        <v>60</v>
      </c>
      <c r="C97" s="25" t="s">
        <v>101</v>
      </c>
      <c r="D97" s="26">
        <v>43333</v>
      </c>
      <c r="E97" s="27">
        <v>43333</v>
      </c>
      <c r="F97" s="27">
        <v>43313</v>
      </c>
      <c r="G97" s="27">
        <v>44798</v>
      </c>
      <c r="H97" s="28">
        <v>4.0136986301369859</v>
      </c>
      <c r="I97" s="29">
        <v>25</v>
      </c>
      <c r="J97" s="30">
        <v>0.05</v>
      </c>
      <c r="K97" s="29">
        <v>3.7999999999999999E-2</v>
      </c>
      <c r="L97" s="31">
        <v>9976171</v>
      </c>
      <c r="M97" s="32" t="s">
        <v>2189</v>
      </c>
      <c r="N97" s="29">
        <v>798</v>
      </c>
      <c r="O97" s="29">
        <v>80</v>
      </c>
      <c r="P97" s="29">
        <v>96</v>
      </c>
      <c r="Q97" s="29">
        <v>127</v>
      </c>
      <c r="R97" s="29">
        <v>95.3</v>
      </c>
      <c r="S97" s="33">
        <v>-7.2916666666666963E-3</v>
      </c>
      <c r="T97" s="34">
        <v>9903428.0864583328</v>
      </c>
      <c r="U97" s="34">
        <v>1510476.2782825625</v>
      </c>
      <c r="V97" s="35">
        <v>8392951.8081757706</v>
      </c>
      <c r="W97" s="24">
        <v>0</v>
      </c>
      <c r="X97" s="35">
        <v>8392951.8081757706</v>
      </c>
    </row>
    <row r="98" spans="1:24">
      <c r="A98" s="24">
        <v>97</v>
      </c>
      <c r="B98" s="25" t="s">
        <v>60</v>
      </c>
      <c r="C98" s="25" t="s">
        <v>102</v>
      </c>
      <c r="D98" s="26">
        <v>43333</v>
      </c>
      <c r="E98" s="27">
        <v>43333</v>
      </c>
      <c r="F98" s="27">
        <v>43313</v>
      </c>
      <c r="G98" s="27">
        <v>44798</v>
      </c>
      <c r="H98" s="28">
        <v>4.0136986301369859</v>
      </c>
      <c r="I98" s="29">
        <v>25</v>
      </c>
      <c r="J98" s="30">
        <v>0.05</v>
      </c>
      <c r="K98" s="29">
        <v>3.7999999999999999E-2</v>
      </c>
      <c r="L98" s="31">
        <v>21103901</v>
      </c>
      <c r="M98" s="32" t="s">
        <v>2189</v>
      </c>
      <c r="N98" s="29">
        <v>798</v>
      </c>
      <c r="O98" s="29">
        <v>80</v>
      </c>
      <c r="P98" s="29">
        <v>96</v>
      </c>
      <c r="Q98" s="29">
        <v>127</v>
      </c>
      <c r="R98" s="29">
        <v>95.3</v>
      </c>
      <c r="S98" s="33">
        <v>-7.2916666666666963E-3</v>
      </c>
      <c r="T98" s="34">
        <v>20950018.388541665</v>
      </c>
      <c r="U98" s="34">
        <v>3195308.2840825049</v>
      </c>
      <c r="V98" s="35">
        <v>17754710.104459159</v>
      </c>
      <c r="W98" s="24">
        <v>0</v>
      </c>
      <c r="X98" s="35">
        <v>17754710.104459159</v>
      </c>
    </row>
    <row r="99" spans="1:24">
      <c r="A99" s="24">
        <v>98</v>
      </c>
      <c r="B99" s="25" t="s">
        <v>60</v>
      </c>
      <c r="C99" s="25" t="s">
        <v>103</v>
      </c>
      <c r="D99" s="26">
        <v>43333</v>
      </c>
      <c r="E99" s="27">
        <v>43333</v>
      </c>
      <c r="F99" s="27">
        <v>43313</v>
      </c>
      <c r="G99" s="27">
        <v>44798</v>
      </c>
      <c r="H99" s="28">
        <v>4.0136986301369859</v>
      </c>
      <c r="I99" s="29">
        <v>25</v>
      </c>
      <c r="J99" s="30">
        <v>0.05</v>
      </c>
      <c r="K99" s="29">
        <v>3.7999999999999999E-2</v>
      </c>
      <c r="L99" s="31">
        <v>580650</v>
      </c>
      <c r="M99" s="32" t="s">
        <v>2189</v>
      </c>
      <c r="N99" s="29">
        <v>798</v>
      </c>
      <c r="O99" s="29">
        <v>80</v>
      </c>
      <c r="P99" s="29">
        <v>96</v>
      </c>
      <c r="Q99" s="29">
        <v>127</v>
      </c>
      <c r="R99" s="29">
        <v>95.3</v>
      </c>
      <c r="S99" s="33">
        <v>-7.2916666666666963E-3</v>
      </c>
      <c r="T99" s="34">
        <v>576416.09375</v>
      </c>
      <c r="U99" s="34">
        <v>87915.298463184925</v>
      </c>
      <c r="V99" s="35">
        <v>488500.79528681509</v>
      </c>
      <c r="W99" s="24">
        <v>0</v>
      </c>
      <c r="X99" s="35">
        <v>488500.79528681509</v>
      </c>
    </row>
    <row r="100" spans="1:24">
      <c r="A100" s="24">
        <v>99</v>
      </c>
      <c r="B100" s="25" t="s">
        <v>60</v>
      </c>
      <c r="C100" s="25" t="s">
        <v>104</v>
      </c>
      <c r="D100" s="26">
        <v>43333</v>
      </c>
      <c r="E100" s="27">
        <v>43333</v>
      </c>
      <c r="F100" s="27">
        <v>43313</v>
      </c>
      <c r="G100" s="27">
        <v>44798</v>
      </c>
      <c r="H100" s="28">
        <v>4.0136986301369859</v>
      </c>
      <c r="I100" s="29">
        <v>25</v>
      </c>
      <c r="J100" s="30">
        <v>0.05</v>
      </c>
      <c r="K100" s="29">
        <v>3.7999999999999999E-2</v>
      </c>
      <c r="L100" s="31">
        <v>175035</v>
      </c>
      <c r="M100" s="32" t="s">
        <v>1877</v>
      </c>
      <c r="N100" s="29">
        <v>642</v>
      </c>
      <c r="O100" s="29">
        <v>80</v>
      </c>
      <c r="P100" s="29">
        <v>79.099999999999994</v>
      </c>
      <c r="Q100" s="29">
        <v>127</v>
      </c>
      <c r="R100" s="29">
        <v>94</v>
      </c>
      <c r="S100" s="33">
        <v>0.18836915297092297</v>
      </c>
      <c r="T100" s="34">
        <v>208006.19469026552</v>
      </c>
      <c r="U100" s="34">
        <v>31725.218790156381</v>
      </c>
      <c r="V100" s="35">
        <v>176280.97590010913</v>
      </c>
      <c r="W100" s="24">
        <v>0</v>
      </c>
      <c r="X100" s="35">
        <v>176280.97590010913</v>
      </c>
    </row>
    <row r="101" spans="1:24">
      <c r="A101" s="24">
        <v>100</v>
      </c>
      <c r="B101" s="25" t="s">
        <v>60</v>
      </c>
      <c r="C101" s="25" t="s">
        <v>105</v>
      </c>
      <c r="D101" s="26">
        <v>43333</v>
      </c>
      <c r="E101" s="27">
        <v>43333</v>
      </c>
      <c r="F101" s="27">
        <v>43313</v>
      </c>
      <c r="G101" s="27">
        <v>44798</v>
      </c>
      <c r="H101" s="28">
        <v>4.0136986301369859</v>
      </c>
      <c r="I101" s="29">
        <v>25</v>
      </c>
      <c r="J101" s="30">
        <v>0.05</v>
      </c>
      <c r="K101" s="29">
        <v>3.7999999999999999E-2</v>
      </c>
      <c r="L101" s="31">
        <v>132796</v>
      </c>
      <c r="M101" s="32" t="s">
        <v>2189</v>
      </c>
      <c r="N101" s="29">
        <v>798</v>
      </c>
      <c r="O101" s="29">
        <v>80</v>
      </c>
      <c r="P101" s="29">
        <v>96</v>
      </c>
      <c r="Q101" s="29">
        <v>127</v>
      </c>
      <c r="R101" s="29">
        <v>95.3</v>
      </c>
      <c r="S101" s="33">
        <v>-7.2916666666666963E-3</v>
      </c>
      <c r="T101" s="34">
        <v>131827.69583333333</v>
      </c>
      <c r="U101" s="34">
        <v>20106.432402853879</v>
      </c>
      <c r="V101" s="35">
        <v>111721.26343047945</v>
      </c>
      <c r="W101" s="24">
        <v>0</v>
      </c>
      <c r="X101" s="35">
        <v>111721.26343047945</v>
      </c>
    </row>
    <row r="102" spans="1:24">
      <c r="A102" s="24">
        <v>101</v>
      </c>
      <c r="B102" s="25" t="s">
        <v>60</v>
      </c>
      <c r="C102" s="25" t="s">
        <v>106</v>
      </c>
      <c r="D102" s="26">
        <v>43333</v>
      </c>
      <c r="E102" s="27">
        <v>43333</v>
      </c>
      <c r="F102" s="27">
        <v>43313</v>
      </c>
      <c r="G102" s="27">
        <v>44798</v>
      </c>
      <c r="H102" s="28">
        <v>4.0136986301369859</v>
      </c>
      <c r="I102" s="29">
        <v>25</v>
      </c>
      <c r="J102" s="30">
        <v>0.05</v>
      </c>
      <c r="K102" s="29">
        <v>3.7999999999999999E-2</v>
      </c>
      <c r="L102" s="31">
        <v>469552</v>
      </c>
      <c r="M102" s="32" t="s">
        <v>1871</v>
      </c>
      <c r="N102" s="29">
        <v>639</v>
      </c>
      <c r="O102" s="29">
        <v>80</v>
      </c>
      <c r="P102" s="29">
        <v>112.8</v>
      </c>
      <c r="Q102" s="29">
        <v>127</v>
      </c>
      <c r="R102" s="29">
        <v>116.2</v>
      </c>
      <c r="S102" s="33">
        <v>3.0141843971631256E-2</v>
      </c>
      <c r="T102" s="34">
        <v>483705.16312056739</v>
      </c>
      <c r="U102" s="34">
        <v>73774.976523073929</v>
      </c>
      <c r="V102" s="35">
        <v>409930.18659749348</v>
      </c>
      <c r="W102" s="24">
        <v>0</v>
      </c>
      <c r="X102" s="35">
        <v>409930.18659749348</v>
      </c>
    </row>
    <row r="103" spans="1:24">
      <c r="A103" s="24">
        <v>102</v>
      </c>
      <c r="B103" s="25" t="s">
        <v>60</v>
      </c>
      <c r="C103" s="25" t="s">
        <v>110</v>
      </c>
      <c r="D103" s="26">
        <v>43333</v>
      </c>
      <c r="E103" s="27">
        <v>43333</v>
      </c>
      <c r="F103" s="27">
        <v>43313</v>
      </c>
      <c r="G103" s="27">
        <v>44798</v>
      </c>
      <c r="H103" s="28">
        <v>4.0136986301369859</v>
      </c>
      <c r="I103" s="29">
        <v>25</v>
      </c>
      <c r="J103" s="30">
        <v>0.05</v>
      </c>
      <c r="K103" s="29">
        <v>3.7999999999999999E-2</v>
      </c>
      <c r="L103" s="31">
        <v>16789210</v>
      </c>
      <c r="M103" s="32" t="s">
        <v>1939</v>
      </c>
      <c r="N103" s="29">
        <v>673</v>
      </c>
      <c r="O103" s="29">
        <v>80</v>
      </c>
      <c r="P103" s="29">
        <v>95</v>
      </c>
      <c r="Q103" s="29">
        <v>127</v>
      </c>
      <c r="R103" s="29">
        <v>104.3</v>
      </c>
      <c r="S103" s="33">
        <v>9.7894736842105229E-2</v>
      </c>
      <c r="T103" s="34">
        <v>18432785.294736844</v>
      </c>
      <c r="U103" s="34">
        <v>2811378.5133095887</v>
      </c>
      <c r="V103" s="35">
        <v>15621406.781427255</v>
      </c>
      <c r="W103" s="24">
        <v>0</v>
      </c>
      <c r="X103" s="35">
        <v>15621406.781427255</v>
      </c>
    </row>
    <row r="104" spans="1:24">
      <c r="A104" s="24">
        <v>103</v>
      </c>
      <c r="B104" s="25" t="s">
        <v>60</v>
      </c>
      <c r="C104" s="25" t="s">
        <v>86</v>
      </c>
      <c r="D104" s="26">
        <v>43333</v>
      </c>
      <c r="E104" s="27">
        <v>43333</v>
      </c>
      <c r="F104" s="27">
        <v>43313</v>
      </c>
      <c r="G104" s="27">
        <v>44798</v>
      </c>
      <c r="H104" s="28">
        <v>4.0136986301369859</v>
      </c>
      <c r="I104" s="29">
        <v>25</v>
      </c>
      <c r="J104" s="30">
        <v>0.05</v>
      </c>
      <c r="K104" s="29">
        <v>3.7999999999999999E-2</v>
      </c>
      <c r="L104" s="31">
        <v>892500</v>
      </c>
      <c r="M104" s="32" t="s">
        <v>2189</v>
      </c>
      <c r="N104" s="29">
        <v>798</v>
      </c>
      <c r="O104" s="29">
        <v>80</v>
      </c>
      <c r="P104" s="29">
        <v>96</v>
      </c>
      <c r="Q104" s="29">
        <v>127</v>
      </c>
      <c r="R104" s="29">
        <v>95.3</v>
      </c>
      <c r="S104" s="33">
        <v>-7.2916666666666963E-3</v>
      </c>
      <c r="T104" s="34">
        <v>885992.1875</v>
      </c>
      <c r="U104" s="34">
        <v>135132.01391267122</v>
      </c>
      <c r="V104" s="35">
        <v>750860.17358732875</v>
      </c>
      <c r="W104" s="24">
        <v>0</v>
      </c>
      <c r="X104" s="35">
        <v>750860.17358732875</v>
      </c>
    </row>
    <row r="105" spans="1:24">
      <c r="A105" s="24">
        <v>104</v>
      </c>
      <c r="B105" s="25" t="s">
        <v>60</v>
      </c>
      <c r="C105" s="25" t="s">
        <v>90</v>
      </c>
      <c r="D105" s="26">
        <v>43333</v>
      </c>
      <c r="E105" s="27">
        <v>43333</v>
      </c>
      <c r="F105" s="27">
        <v>43313</v>
      </c>
      <c r="G105" s="27">
        <v>44798</v>
      </c>
      <c r="H105" s="28">
        <v>4.0136986301369859</v>
      </c>
      <c r="I105" s="29">
        <v>25</v>
      </c>
      <c r="J105" s="30">
        <v>0.05</v>
      </c>
      <c r="K105" s="29">
        <v>3.7999999999999999E-2</v>
      </c>
      <c r="L105" s="31">
        <v>472500</v>
      </c>
      <c r="M105" s="32" t="s">
        <v>2189</v>
      </c>
      <c r="N105" s="29">
        <v>798</v>
      </c>
      <c r="O105" s="29">
        <v>80</v>
      </c>
      <c r="P105" s="29">
        <v>96</v>
      </c>
      <c r="Q105" s="29">
        <v>127</v>
      </c>
      <c r="R105" s="29">
        <v>95.3</v>
      </c>
      <c r="S105" s="33">
        <v>-7.2916666666666963E-3</v>
      </c>
      <c r="T105" s="34">
        <v>469054.6875</v>
      </c>
      <c r="U105" s="34">
        <v>71540.477953767113</v>
      </c>
      <c r="V105" s="35">
        <v>397514.20954623289</v>
      </c>
      <c r="W105" s="24">
        <v>0</v>
      </c>
      <c r="X105" s="35">
        <v>397514.20954623289</v>
      </c>
    </row>
    <row r="106" spans="1:24">
      <c r="A106" s="24">
        <v>105</v>
      </c>
      <c r="B106" s="25" t="s">
        <v>60</v>
      </c>
      <c r="C106" s="25" t="s">
        <v>91</v>
      </c>
      <c r="D106" s="26">
        <v>43333</v>
      </c>
      <c r="E106" s="27">
        <v>43333</v>
      </c>
      <c r="F106" s="27">
        <v>43313</v>
      </c>
      <c r="G106" s="27">
        <v>44798</v>
      </c>
      <c r="H106" s="28">
        <v>4.0136986301369859</v>
      </c>
      <c r="I106" s="29">
        <v>25</v>
      </c>
      <c r="J106" s="30">
        <v>0.05</v>
      </c>
      <c r="K106" s="29">
        <v>3.7999999999999999E-2</v>
      </c>
      <c r="L106" s="31">
        <v>637760</v>
      </c>
      <c r="M106" s="32" t="s">
        <v>2189</v>
      </c>
      <c r="N106" s="29">
        <v>798</v>
      </c>
      <c r="O106" s="29">
        <v>80</v>
      </c>
      <c r="P106" s="29">
        <v>96</v>
      </c>
      <c r="Q106" s="29">
        <v>127</v>
      </c>
      <c r="R106" s="29">
        <v>95.3</v>
      </c>
      <c r="S106" s="33">
        <v>-7.2916666666666963E-3</v>
      </c>
      <c r="T106" s="34">
        <v>633109.66666666663</v>
      </c>
      <c r="U106" s="34">
        <v>96562.233269406381</v>
      </c>
      <c r="V106" s="35">
        <v>536547.43339726026</v>
      </c>
      <c r="W106" s="24">
        <v>0</v>
      </c>
      <c r="X106" s="35">
        <v>536547.43339726026</v>
      </c>
    </row>
    <row r="107" spans="1:24">
      <c r="A107" s="24">
        <v>106</v>
      </c>
      <c r="B107" s="25" t="s">
        <v>60</v>
      </c>
      <c r="C107" s="25" t="s">
        <v>92</v>
      </c>
      <c r="D107" s="26">
        <v>43333</v>
      </c>
      <c r="E107" s="27">
        <v>43333</v>
      </c>
      <c r="F107" s="27">
        <v>43313</v>
      </c>
      <c r="G107" s="27">
        <v>44798</v>
      </c>
      <c r="H107" s="28">
        <v>4.0136986301369859</v>
      </c>
      <c r="I107" s="29">
        <v>25</v>
      </c>
      <c r="J107" s="30">
        <v>0.05</v>
      </c>
      <c r="K107" s="29">
        <v>3.7999999999999999E-2</v>
      </c>
      <c r="L107" s="31">
        <v>21044329</v>
      </c>
      <c r="M107" s="32" t="s">
        <v>2189</v>
      </c>
      <c r="N107" s="29">
        <v>798</v>
      </c>
      <c r="O107" s="29">
        <v>80</v>
      </c>
      <c r="P107" s="29">
        <v>96</v>
      </c>
      <c r="Q107" s="29">
        <v>127</v>
      </c>
      <c r="R107" s="29">
        <v>95.3</v>
      </c>
      <c r="S107" s="33">
        <v>-7.2916666666666963E-3</v>
      </c>
      <c r="T107" s="34">
        <v>20890880.767708331</v>
      </c>
      <c r="U107" s="34">
        <v>3186288.5817488292</v>
      </c>
      <c r="V107" s="35">
        <v>17704592.185959503</v>
      </c>
      <c r="W107" s="24">
        <v>0</v>
      </c>
      <c r="X107" s="35">
        <v>17704592.185959503</v>
      </c>
    </row>
    <row r="108" spans="1:24">
      <c r="A108" s="24">
        <v>107</v>
      </c>
      <c r="B108" s="25" t="s">
        <v>60</v>
      </c>
      <c r="C108" s="25" t="s">
        <v>93</v>
      </c>
      <c r="D108" s="26">
        <v>43333</v>
      </c>
      <c r="E108" s="27">
        <v>43333</v>
      </c>
      <c r="F108" s="27">
        <v>43313</v>
      </c>
      <c r="G108" s="27">
        <v>44798</v>
      </c>
      <c r="H108" s="28">
        <v>4.0136986301369859</v>
      </c>
      <c r="I108" s="29">
        <v>25</v>
      </c>
      <c r="J108" s="30">
        <v>0.05</v>
      </c>
      <c r="K108" s="29">
        <v>3.7999999999999999E-2</v>
      </c>
      <c r="L108" s="31">
        <v>969266</v>
      </c>
      <c r="M108" s="32" t="s">
        <v>2189</v>
      </c>
      <c r="N108" s="29">
        <v>798</v>
      </c>
      <c r="O108" s="29">
        <v>80</v>
      </c>
      <c r="P108" s="29">
        <v>96</v>
      </c>
      <c r="Q108" s="29">
        <v>127</v>
      </c>
      <c r="R108" s="29">
        <v>95.3</v>
      </c>
      <c r="S108" s="33">
        <v>-7.2916666666666963E-3</v>
      </c>
      <c r="T108" s="34">
        <v>962198.43541666667</v>
      </c>
      <c r="U108" s="34">
        <v>146755.0326017694</v>
      </c>
      <c r="V108" s="35">
        <v>815443.40281489724</v>
      </c>
      <c r="W108" s="24">
        <v>0</v>
      </c>
      <c r="X108" s="35">
        <v>815443.40281489724</v>
      </c>
    </row>
    <row r="109" spans="1:24">
      <c r="A109" s="24">
        <v>108</v>
      </c>
      <c r="B109" s="25" t="s">
        <v>60</v>
      </c>
      <c r="C109" s="25" t="s">
        <v>94</v>
      </c>
      <c r="D109" s="26">
        <v>43333</v>
      </c>
      <c r="E109" s="27">
        <v>43333</v>
      </c>
      <c r="F109" s="27">
        <v>43313</v>
      </c>
      <c r="G109" s="27">
        <v>44798</v>
      </c>
      <c r="H109" s="28">
        <v>4.0136986301369859</v>
      </c>
      <c r="I109" s="29">
        <v>25</v>
      </c>
      <c r="J109" s="30">
        <v>0.05</v>
      </c>
      <c r="K109" s="29">
        <v>3.7999999999999999E-2</v>
      </c>
      <c r="L109" s="31">
        <v>735000</v>
      </c>
      <c r="M109" s="32" t="s">
        <v>2189</v>
      </c>
      <c r="N109" s="29">
        <v>798</v>
      </c>
      <c r="O109" s="29">
        <v>80</v>
      </c>
      <c r="P109" s="29">
        <v>96</v>
      </c>
      <c r="Q109" s="29">
        <v>127</v>
      </c>
      <c r="R109" s="29">
        <v>95.3</v>
      </c>
      <c r="S109" s="33">
        <v>-7.2916666666666963E-3</v>
      </c>
      <c r="T109" s="34">
        <v>729640.625</v>
      </c>
      <c r="U109" s="34">
        <v>111285.18792808217</v>
      </c>
      <c r="V109" s="35">
        <v>618355.43707191781</v>
      </c>
      <c r="W109" s="24">
        <v>0</v>
      </c>
      <c r="X109" s="35">
        <v>618355.43707191781</v>
      </c>
    </row>
    <row r="110" spans="1:24">
      <c r="A110" s="24">
        <v>109</v>
      </c>
      <c r="B110" s="25" t="s">
        <v>60</v>
      </c>
      <c r="C110" s="25" t="s">
        <v>95</v>
      </c>
      <c r="D110" s="26">
        <v>43333</v>
      </c>
      <c r="E110" s="27">
        <v>43333</v>
      </c>
      <c r="F110" s="27">
        <v>43313</v>
      </c>
      <c r="G110" s="27">
        <v>44798</v>
      </c>
      <c r="H110" s="28">
        <v>4.0136986301369859</v>
      </c>
      <c r="I110" s="29">
        <v>25</v>
      </c>
      <c r="J110" s="30">
        <v>0.05</v>
      </c>
      <c r="K110" s="29">
        <v>3.7999999999999999E-2</v>
      </c>
      <c r="L110" s="31">
        <v>126000</v>
      </c>
      <c r="M110" s="32" t="s">
        <v>2189</v>
      </c>
      <c r="N110" s="29">
        <v>798</v>
      </c>
      <c r="O110" s="29">
        <v>80</v>
      </c>
      <c r="P110" s="29">
        <v>96</v>
      </c>
      <c r="Q110" s="29">
        <v>127</v>
      </c>
      <c r="R110" s="29">
        <v>95.3</v>
      </c>
      <c r="S110" s="33">
        <v>-7.2916666666666963E-3</v>
      </c>
      <c r="T110" s="34">
        <v>125081.25</v>
      </c>
      <c r="U110" s="34">
        <v>19077.460787671229</v>
      </c>
      <c r="V110" s="35">
        <v>106003.78921232877</v>
      </c>
      <c r="W110" s="24">
        <v>0</v>
      </c>
      <c r="X110" s="35">
        <v>106003.78921232877</v>
      </c>
    </row>
    <row r="111" spans="1:24">
      <c r="A111" s="24">
        <v>110</v>
      </c>
      <c r="B111" s="25" t="s">
        <v>60</v>
      </c>
      <c r="C111" s="25" t="s">
        <v>96</v>
      </c>
      <c r="D111" s="26">
        <v>43333</v>
      </c>
      <c r="E111" s="27">
        <v>43333</v>
      </c>
      <c r="F111" s="27">
        <v>43313</v>
      </c>
      <c r="G111" s="27">
        <v>44798</v>
      </c>
      <c r="H111" s="28">
        <v>4.0136986301369859</v>
      </c>
      <c r="I111" s="29">
        <v>25</v>
      </c>
      <c r="J111" s="30">
        <v>0.05</v>
      </c>
      <c r="K111" s="29">
        <v>3.7999999999999999E-2</v>
      </c>
      <c r="L111" s="31">
        <v>29327302</v>
      </c>
      <c r="M111" s="32" t="s">
        <v>2189</v>
      </c>
      <c r="N111" s="29">
        <v>798</v>
      </c>
      <c r="O111" s="29">
        <v>80</v>
      </c>
      <c r="P111" s="29">
        <v>96</v>
      </c>
      <c r="Q111" s="29">
        <v>127</v>
      </c>
      <c r="R111" s="29">
        <v>95.3</v>
      </c>
      <c r="S111" s="33">
        <v>-7.2916666666666963E-3</v>
      </c>
      <c r="T111" s="34">
        <v>29113457.089583334</v>
      </c>
      <c r="U111" s="34">
        <v>4440400.4278824767</v>
      </c>
      <c r="V111" s="35">
        <v>24673056.661700856</v>
      </c>
      <c r="W111" s="24">
        <v>0</v>
      </c>
      <c r="X111" s="35">
        <v>24673056.661700856</v>
      </c>
    </row>
    <row r="112" spans="1:24">
      <c r="A112" s="24">
        <v>111</v>
      </c>
      <c r="B112" s="25" t="s">
        <v>60</v>
      </c>
      <c r="C112" s="25" t="s">
        <v>97</v>
      </c>
      <c r="D112" s="26">
        <v>43333</v>
      </c>
      <c r="E112" s="27">
        <v>43333</v>
      </c>
      <c r="F112" s="27">
        <v>43313</v>
      </c>
      <c r="G112" s="27">
        <v>44798</v>
      </c>
      <c r="H112" s="28">
        <v>4.0136986301369859</v>
      </c>
      <c r="I112" s="29">
        <v>25</v>
      </c>
      <c r="J112" s="30">
        <v>0.05</v>
      </c>
      <c r="K112" s="29">
        <v>3.7999999999999999E-2</v>
      </c>
      <c r="L112" s="31">
        <v>1517250</v>
      </c>
      <c r="M112" s="32" t="s">
        <v>1941</v>
      </c>
      <c r="N112" s="29">
        <v>674</v>
      </c>
      <c r="O112" s="29">
        <v>80</v>
      </c>
      <c r="P112" s="29">
        <v>105.1</v>
      </c>
      <c r="Q112" s="29">
        <v>127</v>
      </c>
      <c r="R112" s="29">
        <v>122.8</v>
      </c>
      <c r="S112" s="33">
        <v>0.16841103710751668</v>
      </c>
      <c r="T112" s="34">
        <v>1772771.6460513796</v>
      </c>
      <c r="U112" s="34">
        <v>270384.10283748026</v>
      </c>
      <c r="V112" s="35">
        <v>1502387.5432138992</v>
      </c>
      <c r="W112" s="24">
        <v>0</v>
      </c>
      <c r="X112" s="35">
        <v>1502387.5432138992</v>
      </c>
    </row>
    <row r="113" spans="1:24">
      <c r="A113" s="24">
        <v>112</v>
      </c>
      <c r="B113" s="25" t="s">
        <v>60</v>
      </c>
      <c r="C113" s="25" t="s">
        <v>98</v>
      </c>
      <c r="D113" s="26">
        <v>43333</v>
      </c>
      <c r="E113" s="27">
        <v>43333</v>
      </c>
      <c r="F113" s="27">
        <v>43313</v>
      </c>
      <c r="G113" s="27">
        <v>44798</v>
      </c>
      <c r="H113" s="28">
        <v>4.0136986301369859</v>
      </c>
      <c r="I113" s="29">
        <v>25</v>
      </c>
      <c r="J113" s="30">
        <v>0.05</v>
      </c>
      <c r="K113" s="29">
        <v>3.7999999999999999E-2</v>
      </c>
      <c r="L113" s="31">
        <v>312900</v>
      </c>
      <c r="M113" s="32" t="s">
        <v>2189</v>
      </c>
      <c r="N113" s="29">
        <v>798</v>
      </c>
      <c r="O113" s="29">
        <v>80</v>
      </c>
      <c r="P113" s="29">
        <v>96</v>
      </c>
      <c r="Q113" s="29">
        <v>127</v>
      </c>
      <c r="R113" s="29">
        <v>95.3</v>
      </c>
      <c r="S113" s="33">
        <v>-7.2916666666666963E-3</v>
      </c>
      <c r="T113" s="34">
        <v>310618.4375</v>
      </c>
      <c r="U113" s="34">
        <v>47375.694289383558</v>
      </c>
      <c r="V113" s="35">
        <v>263242.74321061646</v>
      </c>
      <c r="W113" s="24">
        <v>0</v>
      </c>
      <c r="X113" s="35">
        <v>263242.74321061646</v>
      </c>
    </row>
    <row r="114" spans="1:24">
      <c r="A114" s="24">
        <v>113</v>
      </c>
      <c r="B114" s="25" t="s">
        <v>60</v>
      </c>
      <c r="C114" s="25" t="s">
        <v>99</v>
      </c>
      <c r="D114" s="26">
        <v>43333</v>
      </c>
      <c r="E114" s="27">
        <v>43333</v>
      </c>
      <c r="F114" s="27">
        <v>43313</v>
      </c>
      <c r="G114" s="27">
        <v>44798</v>
      </c>
      <c r="H114" s="28">
        <v>4.0136986301369859</v>
      </c>
      <c r="I114" s="29">
        <v>25</v>
      </c>
      <c r="J114" s="30">
        <v>0.05</v>
      </c>
      <c r="K114" s="29">
        <v>3.7999999999999999E-2</v>
      </c>
      <c r="L114" s="31">
        <v>1174950</v>
      </c>
      <c r="M114" s="32" t="s">
        <v>2189</v>
      </c>
      <c r="N114" s="29">
        <v>798</v>
      </c>
      <c r="O114" s="29">
        <v>80</v>
      </c>
      <c r="P114" s="29">
        <v>96</v>
      </c>
      <c r="Q114" s="29">
        <v>127</v>
      </c>
      <c r="R114" s="29">
        <v>95.3</v>
      </c>
      <c r="S114" s="33">
        <v>-7.2916666666666963E-3</v>
      </c>
      <c r="T114" s="34">
        <v>1166382.65625</v>
      </c>
      <c r="U114" s="34">
        <v>177897.32184503422</v>
      </c>
      <c r="V114" s="35">
        <v>988485.33440496575</v>
      </c>
      <c r="W114" s="24">
        <v>0</v>
      </c>
      <c r="X114" s="35">
        <v>988485.33440496575</v>
      </c>
    </row>
    <row r="115" spans="1:24">
      <c r="A115" s="24">
        <v>114</v>
      </c>
      <c r="B115" s="25" t="s">
        <v>60</v>
      </c>
      <c r="C115" s="25" t="s">
        <v>100</v>
      </c>
      <c r="D115" s="26">
        <v>43333</v>
      </c>
      <c r="E115" s="27">
        <v>43333</v>
      </c>
      <c r="F115" s="27">
        <v>43313</v>
      </c>
      <c r="G115" s="27">
        <v>44798</v>
      </c>
      <c r="H115" s="28">
        <v>4.0136986301369859</v>
      </c>
      <c r="I115" s="29">
        <v>25</v>
      </c>
      <c r="J115" s="30">
        <v>0.05</v>
      </c>
      <c r="K115" s="29">
        <v>3.7999999999999999E-2</v>
      </c>
      <c r="L115" s="31">
        <v>582750</v>
      </c>
      <c r="M115" s="32" t="s">
        <v>1973</v>
      </c>
      <c r="N115" s="29">
        <v>690</v>
      </c>
      <c r="O115" s="29">
        <v>80</v>
      </c>
      <c r="P115" s="29">
        <v>110</v>
      </c>
      <c r="Q115" s="29">
        <v>127</v>
      </c>
      <c r="R115" s="29">
        <v>145.69999999999999</v>
      </c>
      <c r="S115" s="33">
        <v>0.32454545454545441</v>
      </c>
      <c r="T115" s="34">
        <v>771878.86363636365</v>
      </c>
      <c r="U115" s="34">
        <v>117727.3872291407</v>
      </c>
      <c r="V115" s="35">
        <v>654151.47640722292</v>
      </c>
      <c r="W115" s="24">
        <v>0</v>
      </c>
      <c r="X115" s="35">
        <v>654151.47640722292</v>
      </c>
    </row>
    <row r="116" spans="1:24">
      <c r="A116" s="24">
        <v>115</v>
      </c>
      <c r="B116" s="25" t="s">
        <v>60</v>
      </c>
      <c r="C116" s="25" t="s">
        <v>101</v>
      </c>
      <c r="D116" s="26">
        <v>43333</v>
      </c>
      <c r="E116" s="27">
        <v>43333</v>
      </c>
      <c r="F116" s="27">
        <v>43313</v>
      </c>
      <c r="G116" s="27">
        <v>44798</v>
      </c>
      <c r="H116" s="28">
        <v>4.0136986301369859</v>
      </c>
      <c r="I116" s="29">
        <v>25</v>
      </c>
      <c r="J116" s="30">
        <v>0.05</v>
      </c>
      <c r="K116" s="29">
        <v>3.7999999999999999E-2</v>
      </c>
      <c r="L116" s="31">
        <v>9976171</v>
      </c>
      <c r="M116" s="32" t="s">
        <v>2189</v>
      </c>
      <c r="N116" s="29">
        <v>798</v>
      </c>
      <c r="O116" s="29">
        <v>80</v>
      </c>
      <c r="P116" s="29">
        <v>96</v>
      </c>
      <c r="Q116" s="29">
        <v>127</v>
      </c>
      <c r="R116" s="29">
        <v>95.3</v>
      </c>
      <c r="S116" s="33">
        <v>-7.2916666666666963E-3</v>
      </c>
      <c r="T116" s="34">
        <v>9903428.0864583328</v>
      </c>
      <c r="U116" s="34">
        <v>1510476.2782825625</v>
      </c>
      <c r="V116" s="35">
        <v>8392951.8081757706</v>
      </c>
      <c r="W116" s="24">
        <v>0</v>
      </c>
      <c r="X116" s="35">
        <v>8392951.8081757706</v>
      </c>
    </row>
    <row r="117" spans="1:24">
      <c r="A117" s="24">
        <v>116</v>
      </c>
      <c r="B117" s="25" t="s">
        <v>60</v>
      </c>
      <c r="C117" s="25" t="s">
        <v>102</v>
      </c>
      <c r="D117" s="26">
        <v>43333</v>
      </c>
      <c r="E117" s="27">
        <v>43333</v>
      </c>
      <c r="F117" s="27">
        <v>43313</v>
      </c>
      <c r="G117" s="27">
        <v>44798</v>
      </c>
      <c r="H117" s="28">
        <v>4.0136986301369859</v>
      </c>
      <c r="I117" s="29">
        <v>25</v>
      </c>
      <c r="J117" s="30">
        <v>0.05</v>
      </c>
      <c r="K117" s="29">
        <v>3.7999999999999999E-2</v>
      </c>
      <c r="L117" s="31">
        <v>21103901</v>
      </c>
      <c r="M117" s="32" t="s">
        <v>2189</v>
      </c>
      <c r="N117" s="29">
        <v>798</v>
      </c>
      <c r="O117" s="29">
        <v>80</v>
      </c>
      <c r="P117" s="29">
        <v>96</v>
      </c>
      <c r="Q117" s="29">
        <v>127</v>
      </c>
      <c r="R117" s="29">
        <v>95.3</v>
      </c>
      <c r="S117" s="33">
        <v>-7.2916666666666963E-3</v>
      </c>
      <c r="T117" s="34">
        <v>20950018.388541665</v>
      </c>
      <c r="U117" s="34">
        <v>3195308.2840825049</v>
      </c>
      <c r="V117" s="35">
        <v>17754710.104459159</v>
      </c>
      <c r="W117" s="24">
        <v>0</v>
      </c>
      <c r="X117" s="35">
        <v>17754710.104459159</v>
      </c>
    </row>
    <row r="118" spans="1:24">
      <c r="A118" s="24">
        <v>117</v>
      </c>
      <c r="B118" s="25" t="s">
        <v>60</v>
      </c>
      <c r="C118" s="25" t="s">
        <v>103</v>
      </c>
      <c r="D118" s="26">
        <v>43333</v>
      </c>
      <c r="E118" s="27">
        <v>43333</v>
      </c>
      <c r="F118" s="27">
        <v>43313</v>
      </c>
      <c r="G118" s="27">
        <v>44798</v>
      </c>
      <c r="H118" s="28">
        <v>4.0136986301369859</v>
      </c>
      <c r="I118" s="29">
        <v>25</v>
      </c>
      <c r="J118" s="30">
        <v>0.05</v>
      </c>
      <c r="K118" s="29">
        <v>3.7999999999999999E-2</v>
      </c>
      <c r="L118" s="31">
        <v>580650</v>
      </c>
      <c r="M118" s="32" t="s">
        <v>2189</v>
      </c>
      <c r="N118" s="29">
        <v>798</v>
      </c>
      <c r="O118" s="29">
        <v>80</v>
      </c>
      <c r="P118" s="29">
        <v>96</v>
      </c>
      <c r="Q118" s="29">
        <v>127</v>
      </c>
      <c r="R118" s="29">
        <v>95.3</v>
      </c>
      <c r="S118" s="33">
        <v>-7.2916666666666963E-3</v>
      </c>
      <c r="T118" s="34">
        <v>576416.09375</v>
      </c>
      <c r="U118" s="34">
        <v>87915.298463184925</v>
      </c>
      <c r="V118" s="35">
        <v>488500.79528681509</v>
      </c>
      <c r="W118" s="24">
        <v>0</v>
      </c>
      <c r="X118" s="35">
        <v>488500.79528681509</v>
      </c>
    </row>
    <row r="119" spans="1:24">
      <c r="A119" s="24">
        <v>118</v>
      </c>
      <c r="B119" s="25" t="s">
        <v>60</v>
      </c>
      <c r="C119" s="25" t="s">
        <v>104</v>
      </c>
      <c r="D119" s="26">
        <v>43333</v>
      </c>
      <c r="E119" s="27">
        <v>43333</v>
      </c>
      <c r="F119" s="27">
        <v>43313</v>
      </c>
      <c r="G119" s="27">
        <v>44798</v>
      </c>
      <c r="H119" s="28">
        <v>4.0136986301369859</v>
      </c>
      <c r="I119" s="29">
        <v>25</v>
      </c>
      <c r="J119" s="30">
        <v>0.05</v>
      </c>
      <c r="K119" s="29">
        <v>3.7999999999999999E-2</v>
      </c>
      <c r="L119" s="31">
        <v>175035</v>
      </c>
      <c r="M119" s="32" t="s">
        <v>1877</v>
      </c>
      <c r="N119" s="29">
        <v>642</v>
      </c>
      <c r="O119" s="29">
        <v>80</v>
      </c>
      <c r="P119" s="29">
        <v>79.099999999999994</v>
      </c>
      <c r="Q119" s="29">
        <v>127</v>
      </c>
      <c r="R119" s="29">
        <v>94</v>
      </c>
      <c r="S119" s="33">
        <v>0.18836915297092297</v>
      </c>
      <c r="T119" s="34">
        <v>208006.19469026552</v>
      </c>
      <c r="U119" s="34">
        <v>31725.218790156381</v>
      </c>
      <c r="V119" s="35">
        <v>176280.97590010913</v>
      </c>
      <c r="W119" s="24">
        <v>0</v>
      </c>
      <c r="X119" s="35">
        <v>176280.97590010913</v>
      </c>
    </row>
    <row r="120" spans="1:24">
      <c r="A120" s="24">
        <v>119</v>
      </c>
      <c r="B120" s="25" t="s">
        <v>60</v>
      </c>
      <c r="C120" s="25" t="s">
        <v>105</v>
      </c>
      <c r="D120" s="26">
        <v>43333</v>
      </c>
      <c r="E120" s="27">
        <v>43333</v>
      </c>
      <c r="F120" s="27">
        <v>43313</v>
      </c>
      <c r="G120" s="27">
        <v>44798</v>
      </c>
      <c r="H120" s="28">
        <v>4.0136986301369859</v>
      </c>
      <c r="I120" s="29">
        <v>25</v>
      </c>
      <c r="J120" s="30">
        <v>0.05</v>
      </c>
      <c r="K120" s="29">
        <v>3.7999999999999999E-2</v>
      </c>
      <c r="L120" s="31">
        <v>132796</v>
      </c>
      <c r="M120" s="32" t="s">
        <v>2189</v>
      </c>
      <c r="N120" s="29">
        <v>798</v>
      </c>
      <c r="O120" s="29">
        <v>80</v>
      </c>
      <c r="P120" s="29">
        <v>96</v>
      </c>
      <c r="Q120" s="29">
        <v>127</v>
      </c>
      <c r="R120" s="29">
        <v>95.3</v>
      </c>
      <c r="S120" s="33">
        <v>-7.2916666666666963E-3</v>
      </c>
      <c r="T120" s="34">
        <v>131827.69583333333</v>
      </c>
      <c r="U120" s="34">
        <v>20106.432402853879</v>
      </c>
      <c r="V120" s="35">
        <v>111721.26343047945</v>
      </c>
      <c r="W120" s="24">
        <v>0</v>
      </c>
      <c r="X120" s="35">
        <v>111721.26343047945</v>
      </c>
    </row>
    <row r="121" spans="1:24">
      <c r="A121" s="24">
        <v>120</v>
      </c>
      <c r="B121" s="25" t="s">
        <v>60</v>
      </c>
      <c r="C121" s="25" t="s">
        <v>106</v>
      </c>
      <c r="D121" s="26">
        <v>43333</v>
      </c>
      <c r="E121" s="27">
        <v>43333</v>
      </c>
      <c r="F121" s="27">
        <v>43313</v>
      </c>
      <c r="G121" s="27">
        <v>44798</v>
      </c>
      <c r="H121" s="28">
        <v>4.0136986301369859</v>
      </c>
      <c r="I121" s="29">
        <v>25</v>
      </c>
      <c r="J121" s="30">
        <v>0.05</v>
      </c>
      <c r="K121" s="29">
        <v>3.7999999999999999E-2</v>
      </c>
      <c r="L121" s="31">
        <v>469552</v>
      </c>
      <c r="M121" s="32" t="s">
        <v>1871</v>
      </c>
      <c r="N121" s="29">
        <v>639</v>
      </c>
      <c r="O121" s="29">
        <v>80</v>
      </c>
      <c r="P121" s="29">
        <v>112.8</v>
      </c>
      <c r="Q121" s="29">
        <v>127</v>
      </c>
      <c r="R121" s="29">
        <v>116.2</v>
      </c>
      <c r="S121" s="33">
        <v>3.0141843971631256E-2</v>
      </c>
      <c r="T121" s="34">
        <v>483705.16312056739</v>
      </c>
      <c r="U121" s="34">
        <v>73774.976523073929</v>
      </c>
      <c r="V121" s="35">
        <v>409930.18659749348</v>
      </c>
      <c r="W121" s="24">
        <v>0</v>
      </c>
      <c r="X121" s="35">
        <v>409930.18659749348</v>
      </c>
    </row>
    <row r="122" spans="1:24">
      <c r="A122" s="24">
        <v>121</v>
      </c>
      <c r="B122" s="25" t="s">
        <v>60</v>
      </c>
      <c r="C122" s="25" t="s">
        <v>110</v>
      </c>
      <c r="D122" s="26">
        <v>43333</v>
      </c>
      <c r="E122" s="27">
        <v>43333</v>
      </c>
      <c r="F122" s="27">
        <v>43313</v>
      </c>
      <c r="G122" s="27">
        <v>44798</v>
      </c>
      <c r="H122" s="28">
        <v>4.0136986301369859</v>
      </c>
      <c r="I122" s="29">
        <v>25</v>
      </c>
      <c r="J122" s="30">
        <v>0.05</v>
      </c>
      <c r="K122" s="29">
        <v>3.7999999999999999E-2</v>
      </c>
      <c r="L122" s="31">
        <v>16789210</v>
      </c>
      <c r="M122" s="32" t="s">
        <v>1939</v>
      </c>
      <c r="N122" s="29">
        <v>673</v>
      </c>
      <c r="O122" s="29">
        <v>80</v>
      </c>
      <c r="P122" s="29">
        <v>95</v>
      </c>
      <c r="Q122" s="29">
        <v>127</v>
      </c>
      <c r="R122" s="29">
        <v>104.3</v>
      </c>
      <c r="S122" s="33">
        <v>9.7894736842105229E-2</v>
      </c>
      <c r="T122" s="34">
        <v>18432785.294736844</v>
      </c>
      <c r="U122" s="34">
        <v>2811378.5133095887</v>
      </c>
      <c r="V122" s="35">
        <v>15621406.781427255</v>
      </c>
      <c r="W122" s="24">
        <v>0</v>
      </c>
      <c r="X122" s="35">
        <v>15621406.781427255</v>
      </c>
    </row>
    <row r="123" spans="1:24">
      <c r="A123" s="24">
        <v>122</v>
      </c>
      <c r="B123" s="25" t="s">
        <v>60</v>
      </c>
      <c r="C123" s="25" t="s">
        <v>86</v>
      </c>
      <c r="D123" s="26">
        <v>43333</v>
      </c>
      <c r="E123" s="27">
        <v>43333</v>
      </c>
      <c r="F123" s="27">
        <v>43313</v>
      </c>
      <c r="G123" s="27">
        <v>44798</v>
      </c>
      <c r="H123" s="28">
        <v>4.0136986301369859</v>
      </c>
      <c r="I123" s="29">
        <v>25</v>
      </c>
      <c r="J123" s="30">
        <v>0.05</v>
      </c>
      <c r="K123" s="29">
        <v>3.7999999999999999E-2</v>
      </c>
      <c r="L123" s="31">
        <v>892500</v>
      </c>
      <c r="M123" s="32" t="s">
        <v>2189</v>
      </c>
      <c r="N123" s="29">
        <v>798</v>
      </c>
      <c r="O123" s="29">
        <v>80</v>
      </c>
      <c r="P123" s="29">
        <v>96</v>
      </c>
      <c r="Q123" s="29">
        <v>127</v>
      </c>
      <c r="R123" s="29">
        <v>95.3</v>
      </c>
      <c r="S123" s="33">
        <v>-7.2916666666666963E-3</v>
      </c>
      <c r="T123" s="34">
        <v>885992.1875</v>
      </c>
      <c r="U123" s="34">
        <v>135132.01391267122</v>
      </c>
      <c r="V123" s="35">
        <v>750860.17358732875</v>
      </c>
      <c r="W123" s="24">
        <v>0</v>
      </c>
      <c r="X123" s="35">
        <v>750860.17358732875</v>
      </c>
    </row>
    <row r="124" spans="1:24">
      <c r="A124" s="24">
        <v>123</v>
      </c>
      <c r="B124" s="25" t="s">
        <v>60</v>
      </c>
      <c r="C124" s="25" t="s">
        <v>90</v>
      </c>
      <c r="D124" s="26">
        <v>43333</v>
      </c>
      <c r="E124" s="27">
        <v>43333</v>
      </c>
      <c r="F124" s="27">
        <v>43313</v>
      </c>
      <c r="G124" s="27">
        <v>44798</v>
      </c>
      <c r="H124" s="28">
        <v>4.0136986301369859</v>
      </c>
      <c r="I124" s="29">
        <v>25</v>
      </c>
      <c r="J124" s="30">
        <v>0.05</v>
      </c>
      <c r="K124" s="29">
        <v>3.7999999999999999E-2</v>
      </c>
      <c r="L124" s="31">
        <v>472500</v>
      </c>
      <c r="M124" s="32" t="s">
        <v>2189</v>
      </c>
      <c r="N124" s="29">
        <v>798</v>
      </c>
      <c r="O124" s="29">
        <v>80</v>
      </c>
      <c r="P124" s="29">
        <v>96</v>
      </c>
      <c r="Q124" s="29">
        <v>127</v>
      </c>
      <c r="R124" s="29">
        <v>95.3</v>
      </c>
      <c r="S124" s="33">
        <v>-7.2916666666666963E-3</v>
      </c>
      <c r="T124" s="34">
        <v>469054.6875</v>
      </c>
      <c r="U124" s="34">
        <v>71540.477953767113</v>
      </c>
      <c r="V124" s="35">
        <v>397514.20954623289</v>
      </c>
      <c r="W124" s="24">
        <v>0</v>
      </c>
      <c r="X124" s="35">
        <v>397514.20954623289</v>
      </c>
    </row>
    <row r="125" spans="1:24">
      <c r="A125" s="24">
        <v>124</v>
      </c>
      <c r="B125" s="25" t="s">
        <v>60</v>
      </c>
      <c r="C125" s="25" t="s">
        <v>91</v>
      </c>
      <c r="D125" s="26">
        <v>43333</v>
      </c>
      <c r="E125" s="27">
        <v>43333</v>
      </c>
      <c r="F125" s="27">
        <v>43313</v>
      </c>
      <c r="G125" s="27">
        <v>44798</v>
      </c>
      <c r="H125" s="28">
        <v>4.0136986301369859</v>
      </c>
      <c r="I125" s="29">
        <v>25</v>
      </c>
      <c r="J125" s="30">
        <v>0.05</v>
      </c>
      <c r="K125" s="29">
        <v>3.7999999999999999E-2</v>
      </c>
      <c r="L125" s="31">
        <v>637760</v>
      </c>
      <c r="M125" s="32" t="s">
        <v>2189</v>
      </c>
      <c r="N125" s="29">
        <v>798</v>
      </c>
      <c r="O125" s="29">
        <v>80</v>
      </c>
      <c r="P125" s="29">
        <v>96</v>
      </c>
      <c r="Q125" s="29">
        <v>127</v>
      </c>
      <c r="R125" s="29">
        <v>95.3</v>
      </c>
      <c r="S125" s="33">
        <v>-7.2916666666666963E-3</v>
      </c>
      <c r="T125" s="34">
        <v>633109.66666666663</v>
      </c>
      <c r="U125" s="34">
        <v>96562.233269406381</v>
      </c>
      <c r="V125" s="35">
        <v>536547.43339726026</v>
      </c>
      <c r="W125" s="24">
        <v>0</v>
      </c>
      <c r="X125" s="35">
        <v>536547.43339726026</v>
      </c>
    </row>
    <row r="126" spans="1:24">
      <c r="A126" s="24">
        <v>125</v>
      </c>
      <c r="B126" s="25" t="s">
        <v>60</v>
      </c>
      <c r="C126" s="25" t="s">
        <v>92</v>
      </c>
      <c r="D126" s="26">
        <v>43333</v>
      </c>
      <c r="E126" s="27">
        <v>43333</v>
      </c>
      <c r="F126" s="27">
        <v>43313</v>
      </c>
      <c r="G126" s="27">
        <v>44798</v>
      </c>
      <c r="H126" s="28">
        <v>4.0136986301369859</v>
      </c>
      <c r="I126" s="29">
        <v>25</v>
      </c>
      <c r="J126" s="30">
        <v>0.05</v>
      </c>
      <c r="K126" s="29">
        <v>3.7999999999999999E-2</v>
      </c>
      <c r="L126" s="31">
        <v>21044329</v>
      </c>
      <c r="M126" s="32" t="s">
        <v>2189</v>
      </c>
      <c r="N126" s="29">
        <v>798</v>
      </c>
      <c r="O126" s="29">
        <v>80</v>
      </c>
      <c r="P126" s="29">
        <v>96</v>
      </c>
      <c r="Q126" s="29">
        <v>127</v>
      </c>
      <c r="R126" s="29">
        <v>95.3</v>
      </c>
      <c r="S126" s="33">
        <v>-7.2916666666666963E-3</v>
      </c>
      <c r="T126" s="34">
        <v>20890880.767708331</v>
      </c>
      <c r="U126" s="34">
        <v>3186288.5817488292</v>
      </c>
      <c r="V126" s="35">
        <v>17704592.185959503</v>
      </c>
      <c r="W126" s="24">
        <v>0</v>
      </c>
      <c r="X126" s="35">
        <v>17704592.185959503</v>
      </c>
    </row>
    <row r="127" spans="1:24">
      <c r="A127" s="24">
        <v>126</v>
      </c>
      <c r="B127" s="25" t="s">
        <v>60</v>
      </c>
      <c r="C127" s="25" t="s">
        <v>93</v>
      </c>
      <c r="D127" s="26">
        <v>43333</v>
      </c>
      <c r="E127" s="27">
        <v>43333</v>
      </c>
      <c r="F127" s="27">
        <v>43313</v>
      </c>
      <c r="G127" s="27">
        <v>44798</v>
      </c>
      <c r="H127" s="28">
        <v>4.0136986301369859</v>
      </c>
      <c r="I127" s="29">
        <v>25</v>
      </c>
      <c r="J127" s="30">
        <v>0.05</v>
      </c>
      <c r="K127" s="29">
        <v>3.7999999999999999E-2</v>
      </c>
      <c r="L127" s="31">
        <v>969266</v>
      </c>
      <c r="M127" s="32" t="s">
        <v>2189</v>
      </c>
      <c r="N127" s="29">
        <v>798</v>
      </c>
      <c r="O127" s="29">
        <v>80</v>
      </c>
      <c r="P127" s="29">
        <v>96</v>
      </c>
      <c r="Q127" s="29">
        <v>127</v>
      </c>
      <c r="R127" s="29">
        <v>95.3</v>
      </c>
      <c r="S127" s="33">
        <v>-7.2916666666666963E-3</v>
      </c>
      <c r="T127" s="34">
        <v>962198.43541666667</v>
      </c>
      <c r="U127" s="34">
        <v>146755.0326017694</v>
      </c>
      <c r="V127" s="35">
        <v>815443.40281489724</v>
      </c>
      <c r="W127" s="24">
        <v>0</v>
      </c>
      <c r="X127" s="35">
        <v>815443.40281489724</v>
      </c>
    </row>
    <row r="128" spans="1:24">
      <c r="A128" s="24">
        <v>127</v>
      </c>
      <c r="B128" s="25" t="s">
        <v>60</v>
      </c>
      <c r="C128" s="25" t="s">
        <v>94</v>
      </c>
      <c r="D128" s="26">
        <v>43333</v>
      </c>
      <c r="E128" s="27">
        <v>43333</v>
      </c>
      <c r="F128" s="27">
        <v>43313</v>
      </c>
      <c r="G128" s="27">
        <v>44798</v>
      </c>
      <c r="H128" s="28">
        <v>4.0136986301369859</v>
      </c>
      <c r="I128" s="29">
        <v>25</v>
      </c>
      <c r="J128" s="30">
        <v>0.05</v>
      </c>
      <c r="K128" s="29">
        <v>3.7999999999999999E-2</v>
      </c>
      <c r="L128" s="31">
        <v>735000</v>
      </c>
      <c r="M128" s="32" t="s">
        <v>2189</v>
      </c>
      <c r="N128" s="29">
        <v>798</v>
      </c>
      <c r="O128" s="29">
        <v>80</v>
      </c>
      <c r="P128" s="29">
        <v>96</v>
      </c>
      <c r="Q128" s="29">
        <v>127</v>
      </c>
      <c r="R128" s="29">
        <v>95.3</v>
      </c>
      <c r="S128" s="33">
        <v>-7.2916666666666963E-3</v>
      </c>
      <c r="T128" s="34">
        <v>729640.625</v>
      </c>
      <c r="U128" s="34">
        <v>111285.18792808217</v>
      </c>
      <c r="V128" s="35">
        <v>618355.43707191781</v>
      </c>
      <c r="W128" s="24">
        <v>0</v>
      </c>
      <c r="X128" s="35">
        <v>618355.43707191781</v>
      </c>
    </row>
    <row r="129" spans="1:24">
      <c r="A129" s="24">
        <v>128</v>
      </c>
      <c r="B129" s="25" t="s">
        <v>60</v>
      </c>
      <c r="C129" s="25" t="s">
        <v>95</v>
      </c>
      <c r="D129" s="26">
        <v>43333</v>
      </c>
      <c r="E129" s="27">
        <v>43333</v>
      </c>
      <c r="F129" s="27">
        <v>43313</v>
      </c>
      <c r="G129" s="27">
        <v>44798</v>
      </c>
      <c r="H129" s="28">
        <v>4.0136986301369859</v>
      </c>
      <c r="I129" s="29">
        <v>25</v>
      </c>
      <c r="J129" s="30">
        <v>0.05</v>
      </c>
      <c r="K129" s="29">
        <v>3.7999999999999999E-2</v>
      </c>
      <c r="L129" s="31">
        <v>126000</v>
      </c>
      <c r="M129" s="32" t="s">
        <v>2189</v>
      </c>
      <c r="N129" s="29">
        <v>798</v>
      </c>
      <c r="O129" s="29">
        <v>80</v>
      </c>
      <c r="P129" s="29">
        <v>96</v>
      </c>
      <c r="Q129" s="29">
        <v>127</v>
      </c>
      <c r="R129" s="29">
        <v>95.3</v>
      </c>
      <c r="S129" s="33">
        <v>-7.2916666666666963E-3</v>
      </c>
      <c r="T129" s="34">
        <v>125081.25</v>
      </c>
      <c r="U129" s="34">
        <v>19077.460787671229</v>
      </c>
      <c r="V129" s="35">
        <v>106003.78921232877</v>
      </c>
      <c r="W129" s="24">
        <v>0</v>
      </c>
      <c r="X129" s="35">
        <v>106003.78921232877</v>
      </c>
    </row>
    <row r="130" spans="1:24">
      <c r="A130" s="24">
        <v>129</v>
      </c>
      <c r="B130" s="25" t="s">
        <v>60</v>
      </c>
      <c r="C130" s="25" t="s">
        <v>96</v>
      </c>
      <c r="D130" s="26">
        <v>43333</v>
      </c>
      <c r="E130" s="27">
        <v>43333</v>
      </c>
      <c r="F130" s="27">
        <v>43313</v>
      </c>
      <c r="G130" s="27">
        <v>44798</v>
      </c>
      <c r="H130" s="28">
        <v>4.0136986301369859</v>
      </c>
      <c r="I130" s="29">
        <v>25</v>
      </c>
      <c r="J130" s="30">
        <v>0.05</v>
      </c>
      <c r="K130" s="29">
        <v>3.7999999999999999E-2</v>
      </c>
      <c r="L130" s="31">
        <v>29327302</v>
      </c>
      <c r="M130" s="32" t="s">
        <v>2189</v>
      </c>
      <c r="N130" s="29">
        <v>798</v>
      </c>
      <c r="O130" s="29">
        <v>80</v>
      </c>
      <c r="P130" s="29">
        <v>96</v>
      </c>
      <c r="Q130" s="29">
        <v>127</v>
      </c>
      <c r="R130" s="29">
        <v>95.3</v>
      </c>
      <c r="S130" s="33">
        <v>-7.2916666666666963E-3</v>
      </c>
      <c r="T130" s="34">
        <v>29113457.089583334</v>
      </c>
      <c r="U130" s="34">
        <v>4440400.4278824767</v>
      </c>
      <c r="V130" s="35">
        <v>24673056.661700856</v>
      </c>
      <c r="W130" s="24">
        <v>0</v>
      </c>
      <c r="X130" s="35">
        <v>24673056.661700856</v>
      </c>
    </row>
    <row r="131" spans="1:24">
      <c r="A131" s="24">
        <v>130</v>
      </c>
      <c r="B131" s="25" t="s">
        <v>60</v>
      </c>
      <c r="C131" s="25" t="s">
        <v>97</v>
      </c>
      <c r="D131" s="26">
        <v>43333</v>
      </c>
      <c r="E131" s="27">
        <v>43333</v>
      </c>
      <c r="F131" s="27">
        <v>43313</v>
      </c>
      <c r="G131" s="27">
        <v>44798</v>
      </c>
      <c r="H131" s="28">
        <v>4.0136986301369859</v>
      </c>
      <c r="I131" s="29">
        <v>25</v>
      </c>
      <c r="J131" s="30">
        <v>0.05</v>
      </c>
      <c r="K131" s="29">
        <v>3.7999999999999999E-2</v>
      </c>
      <c r="L131" s="31">
        <v>1517250</v>
      </c>
      <c r="M131" s="32" t="s">
        <v>1941</v>
      </c>
      <c r="N131" s="29">
        <v>674</v>
      </c>
      <c r="O131" s="29">
        <v>80</v>
      </c>
      <c r="P131" s="29">
        <v>105.1</v>
      </c>
      <c r="Q131" s="29">
        <v>127</v>
      </c>
      <c r="R131" s="29">
        <v>122.8</v>
      </c>
      <c r="S131" s="33">
        <v>0.16841103710751668</v>
      </c>
      <c r="T131" s="34">
        <v>1772771.6460513796</v>
      </c>
      <c r="U131" s="34">
        <v>270384.10283748026</v>
      </c>
      <c r="V131" s="35">
        <v>1502387.5432138992</v>
      </c>
      <c r="W131" s="24">
        <v>0</v>
      </c>
      <c r="X131" s="35">
        <v>1502387.5432138992</v>
      </c>
    </row>
    <row r="132" spans="1:24">
      <c r="A132" s="24">
        <v>131</v>
      </c>
      <c r="B132" s="25" t="s">
        <v>60</v>
      </c>
      <c r="C132" s="25" t="s">
        <v>98</v>
      </c>
      <c r="D132" s="26">
        <v>43333</v>
      </c>
      <c r="E132" s="27">
        <v>43333</v>
      </c>
      <c r="F132" s="27">
        <v>43313</v>
      </c>
      <c r="G132" s="27">
        <v>44798</v>
      </c>
      <c r="H132" s="28">
        <v>4.0136986301369859</v>
      </c>
      <c r="I132" s="29">
        <v>25</v>
      </c>
      <c r="J132" s="30">
        <v>0.05</v>
      </c>
      <c r="K132" s="29">
        <v>3.7999999999999999E-2</v>
      </c>
      <c r="L132" s="31">
        <v>312900</v>
      </c>
      <c r="M132" s="32" t="s">
        <v>2189</v>
      </c>
      <c r="N132" s="29">
        <v>798</v>
      </c>
      <c r="O132" s="29">
        <v>80</v>
      </c>
      <c r="P132" s="29">
        <v>96</v>
      </c>
      <c r="Q132" s="29">
        <v>127</v>
      </c>
      <c r="R132" s="29">
        <v>95.3</v>
      </c>
      <c r="S132" s="33">
        <v>-7.2916666666666963E-3</v>
      </c>
      <c r="T132" s="34">
        <v>310618.4375</v>
      </c>
      <c r="U132" s="34">
        <v>47375.694289383558</v>
      </c>
      <c r="V132" s="35">
        <v>263242.74321061646</v>
      </c>
      <c r="W132" s="24">
        <v>0</v>
      </c>
      <c r="X132" s="35">
        <v>263242.74321061646</v>
      </c>
    </row>
    <row r="133" spans="1:24">
      <c r="A133" s="24">
        <v>132</v>
      </c>
      <c r="B133" s="25" t="s">
        <v>60</v>
      </c>
      <c r="C133" s="25" t="s">
        <v>99</v>
      </c>
      <c r="D133" s="26">
        <v>43333</v>
      </c>
      <c r="E133" s="27">
        <v>43333</v>
      </c>
      <c r="F133" s="27">
        <v>43313</v>
      </c>
      <c r="G133" s="27">
        <v>44798</v>
      </c>
      <c r="H133" s="28">
        <v>4.0136986301369859</v>
      </c>
      <c r="I133" s="29">
        <v>25</v>
      </c>
      <c r="J133" s="30">
        <v>0.05</v>
      </c>
      <c r="K133" s="29">
        <v>3.7999999999999999E-2</v>
      </c>
      <c r="L133" s="31">
        <v>1174950</v>
      </c>
      <c r="M133" s="32" t="s">
        <v>2189</v>
      </c>
      <c r="N133" s="29">
        <v>798</v>
      </c>
      <c r="O133" s="29">
        <v>80</v>
      </c>
      <c r="P133" s="29">
        <v>96</v>
      </c>
      <c r="Q133" s="29">
        <v>127</v>
      </c>
      <c r="R133" s="29">
        <v>95.3</v>
      </c>
      <c r="S133" s="33">
        <v>-7.2916666666666963E-3</v>
      </c>
      <c r="T133" s="34">
        <v>1166382.65625</v>
      </c>
      <c r="U133" s="34">
        <v>177897.32184503422</v>
      </c>
      <c r="V133" s="35">
        <v>988485.33440496575</v>
      </c>
      <c r="W133" s="24">
        <v>0</v>
      </c>
      <c r="X133" s="35">
        <v>988485.33440496575</v>
      </c>
    </row>
    <row r="134" spans="1:24">
      <c r="A134" s="24">
        <v>133</v>
      </c>
      <c r="B134" s="25" t="s">
        <v>60</v>
      </c>
      <c r="C134" s="25" t="s">
        <v>100</v>
      </c>
      <c r="D134" s="26">
        <v>43333</v>
      </c>
      <c r="E134" s="27">
        <v>43333</v>
      </c>
      <c r="F134" s="27">
        <v>43313</v>
      </c>
      <c r="G134" s="27">
        <v>44798</v>
      </c>
      <c r="H134" s="28">
        <v>4.0136986301369859</v>
      </c>
      <c r="I134" s="29">
        <v>25</v>
      </c>
      <c r="J134" s="30">
        <v>0.05</v>
      </c>
      <c r="K134" s="29">
        <v>3.7999999999999999E-2</v>
      </c>
      <c r="L134" s="31">
        <v>582750</v>
      </c>
      <c r="M134" s="32" t="s">
        <v>1973</v>
      </c>
      <c r="N134" s="29">
        <v>690</v>
      </c>
      <c r="O134" s="29">
        <v>80</v>
      </c>
      <c r="P134" s="29">
        <v>110</v>
      </c>
      <c r="Q134" s="29">
        <v>127</v>
      </c>
      <c r="R134" s="29">
        <v>145.69999999999999</v>
      </c>
      <c r="S134" s="33">
        <v>0.32454545454545441</v>
      </c>
      <c r="T134" s="34">
        <v>771878.86363636365</v>
      </c>
      <c r="U134" s="34">
        <v>117727.3872291407</v>
      </c>
      <c r="V134" s="35">
        <v>654151.47640722292</v>
      </c>
      <c r="W134" s="24">
        <v>0</v>
      </c>
      <c r="X134" s="35">
        <v>654151.47640722292</v>
      </c>
    </row>
    <row r="135" spans="1:24">
      <c r="A135" s="24">
        <v>134</v>
      </c>
      <c r="B135" s="25" t="s">
        <v>60</v>
      </c>
      <c r="C135" s="25" t="s">
        <v>101</v>
      </c>
      <c r="D135" s="26">
        <v>43333</v>
      </c>
      <c r="E135" s="27">
        <v>43333</v>
      </c>
      <c r="F135" s="27">
        <v>43313</v>
      </c>
      <c r="G135" s="27">
        <v>44798</v>
      </c>
      <c r="H135" s="28">
        <v>4.0136986301369859</v>
      </c>
      <c r="I135" s="29">
        <v>25</v>
      </c>
      <c r="J135" s="30">
        <v>0.05</v>
      </c>
      <c r="K135" s="29">
        <v>3.7999999999999999E-2</v>
      </c>
      <c r="L135" s="31">
        <v>9976171</v>
      </c>
      <c r="M135" s="32" t="s">
        <v>2189</v>
      </c>
      <c r="N135" s="29">
        <v>798</v>
      </c>
      <c r="O135" s="29">
        <v>80</v>
      </c>
      <c r="P135" s="29">
        <v>96</v>
      </c>
      <c r="Q135" s="29">
        <v>127</v>
      </c>
      <c r="R135" s="29">
        <v>95.3</v>
      </c>
      <c r="S135" s="33">
        <v>-7.2916666666666963E-3</v>
      </c>
      <c r="T135" s="34">
        <v>9903428.0864583328</v>
      </c>
      <c r="U135" s="34">
        <v>1510476.2782825625</v>
      </c>
      <c r="V135" s="35">
        <v>8392951.8081757706</v>
      </c>
      <c r="W135" s="24">
        <v>0</v>
      </c>
      <c r="X135" s="35">
        <v>8392951.8081757706</v>
      </c>
    </row>
    <row r="136" spans="1:24">
      <c r="A136" s="24">
        <v>135</v>
      </c>
      <c r="B136" s="25" t="s">
        <v>60</v>
      </c>
      <c r="C136" s="25" t="s">
        <v>102</v>
      </c>
      <c r="D136" s="26">
        <v>43333</v>
      </c>
      <c r="E136" s="27">
        <v>43333</v>
      </c>
      <c r="F136" s="27">
        <v>43313</v>
      </c>
      <c r="G136" s="27">
        <v>44798</v>
      </c>
      <c r="H136" s="28">
        <v>4.0136986301369859</v>
      </c>
      <c r="I136" s="29">
        <v>25</v>
      </c>
      <c r="J136" s="30">
        <v>0.05</v>
      </c>
      <c r="K136" s="29">
        <v>3.7999999999999999E-2</v>
      </c>
      <c r="L136" s="31">
        <v>21103901</v>
      </c>
      <c r="M136" s="32" t="s">
        <v>2189</v>
      </c>
      <c r="N136" s="29">
        <v>798</v>
      </c>
      <c r="O136" s="29">
        <v>80</v>
      </c>
      <c r="P136" s="29">
        <v>96</v>
      </c>
      <c r="Q136" s="29">
        <v>127</v>
      </c>
      <c r="R136" s="29">
        <v>95.3</v>
      </c>
      <c r="S136" s="33">
        <v>-7.2916666666666963E-3</v>
      </c>
      <c r="T136" s="34">
        <v>20950018.388541665</v>
      </c>
      <c r="U136" s="34">
        <v>3195308.2840825049</v>
      </c>
      <c r="V136" s="35">
        <v>17754710.104459159</v>
      </c>
      <c r="W136" s="24">
        <v>0</v>
      </c>
      <c r="X136" s="35">
        <v>17754710.104459159</v>
      </c>
    </row>
    <row r="137" spans="1:24">
      <c r="A137" s="24">
        <v>136</v>
      </c>
      <c r="B137" s="25" t="s">
        <v>60</v>
      </c>
      <c r="C137" s="25" t="s">
        <v>103</v>
      </c>
      <c r="D137" s="26">
        <v>43333</v>
      </c>
      <c r="E137" s="27">
        <v>43333</v>
      </c>
      <c r="F137" s="27">
        <v>43313</v>
      </c>
      <c r="G137" s="27">
        <v>44798</v>
      </c>
      <c r="H137" s="28">
        <v>4.0136986301369859</v>
      </c>
      <c r="I137" s="29">
        <v>25</v>
      </c>
      <c r="J137" s="30">
        <v>0.05</v>
      </c>
      <c r="K137" s="29">
        <v>3.7999999999999999E-2</v>
      </c>
      <c r="L137" s="31">
        <v>580650</v>
      </c>
      <c r="M137" s="32" t="s">
        <v>2189</v>
      </c>
      <c r="N137" s="29">
        <v>798</v>
      </c>
      <c r="O137" s="29">
        <v>80</v>
      </c>
      <c r="P137" s="29">
        <v>96</v>
      </c>
      <c r="Q137" s="29">
        <v>127</v>
      </c>
      <c r="R137" s="29">
        <v>95.3</v>
      </c>
      <c r="S137" s="33">
        <v>-7.2916666666666963E-3</v>
      </c>
      <c r="T137" s="34">
        <v>576416.09375</v>
      </c>
      <c r="U137" s="34">
        <v>87915.298463184925</v>
      </c>
      <c r="V137" s="35">
        <v>488500.79528681509</v>
      </c>
      <c r="W137" s="24">
        <v>0</v>
      </c>
      <c r="X137" s="35">
        <v>488500.79528681509</v>
      </c>
    </row>
    <row r="138" spans="1:24">
      <c r="A138" s="24">
        <v>137</v>
      </c>
      <c r="B138" s="25" t="s">
        <v>60</v>
      </c>
      <c r="C138" s="25" t="s">
        <v>104</v>
      </c>
      <c r="D138" s="26">
        <v>43333</v>
      </c>
      <c r="E138" s="27">
        <v>43333</v>
      </c>
      <c r="F138" s="27">
        <v>43313</v>
      </c>
      <c r="G138" s="27">
        <v>44798</v>
      </c>
      <c r="H138" s="28">
        <v>4.0136986301369859</v>
      </c>
      <c r="I138" s="29">
        <v>25</v>
      </c>
      <c r="J138" s="30">
        <v>0.05</v>
      </c>
      <c r="K138" s="29">
        <v>3.7999999999999999E-2</v>
      </c>
      <c r="L138" s="31">
        <v>175035</v>
      </c>
      <c r="M138" s="32" t="s">
        <v>1877</v>
      </c>
      <c r="N138" s="29">
        <v>642</v>
      </c>
      <c r="O138" s="29">
        <v>80</v>
      </c>
      <c r="P138" s="29">
        <v>79.099999999999994</v>
      </c>
      <c r="Q138" s="29">
        <v>127</v>
      </c>
      <c r="R138" s="29">
        <v>94</v>
      </c>
      <c r="S138" s="33">
        <v>0.18836915297092297</v>
      </c>
      <c r="T138" s="34">
        <v>208006.19469026552</v>
      </c>
      <c r="U138" s="34">
        <v>31725.218790156381</v>
      </c>
      <c r="V138" s="35">
        <v>176280.97590010913</v>
      </c>
      <c r="W138" s="24">
        <v>0</v>
      </c>
      <c r="X138" s="35">
        <v>176280.97590010913</v>
      </c>
    </row>
    <row r="139" spans="1:24">
      <c r="A139" s="24">
        <v>138</v>
      </c>
      <c r="B139" s="25" t="s">
        <v>60</v>
      </c>
      <c r="C139" s="25" t="s">
        <v>105</v>
      </c>
      <c r="D139" s="26">
        <v>43333</v>
      </c>
      <c r="E139" s="27">
        <v>43333</v>
      </c>
      <c r="F139" s="27">
        <v>43313</v>
      </c>
      <c r="G139" s="27">
        <v>44798</v>
      </c>
      <c r="H139" s="28">
        <v>4.0136986301369859</v>
      </c>
      <c r="I139" s="29">
        <v>25</v>
      </c>
      <c r="J139" s="30">
        <v>0.05</v>
      </c>
      <c r="K139" s="29">
        <v>3.7999999999999999E-2</v>
      </c>
      <c r="L139" s="31">
        <v>132796</v>
      </c>
      <c r="M139" s="32" t="s">
        <v>2189</v>
      </c>
      <c r="N139" s="29">
        <v>798</v>
      </c>
      <c r="O139" s="29">
        <v>80</v>
      </c>
      <c r="P139" s="29">
        <v>96</v>
      </c>
      <c r="Q139" s="29">
        <v>127</v>
      </c>
      <c r="R139" s="29">
        <v>95.3</v>
      </c>
      <c r="S139" s="33">
        <v>-7.2916666666666963E-3</v>
      </c>
      <c r="T139" s="34">
        <v>131827.69583333333</v>
      </c>
      <c r="U139" s="34">
        <v>20106.432402853879</v>
      </c>
      <c r="V139" s="35">
        <v>111721.26343047945</v>
      </c>
      <c r="W139" s="24">
        <v>0</v>
      </c>
      <c r="X139" s="35">
        <v>111721.26343047945</v>
      </c>
    </row>
    <row r="140" spans="1:24">
      <c r="A140" s="24">
        <v>139</v>
      </c>
      <c r="B140" s="25" t="s">
        <v>60</v>
      </c>
      <c r="C140" s="25" t="s">
        <v>106</v>
      </c>
      <c r="D140" s="26">
        <v>43333</v>
      </c>
      <c r="E140" s="27">
        <v>43333</v>
      </c>
      <c r="F140" s="27">
        <v>43313</v>
      </c>
      <c r="G140" s="27">
        <v>44798</v>
      </c>
      <c r="H140" s="28">
        <v>4.0136986301369859</v>
      </c>
      <c r="I140" s="29">
        <v>25</v>
      </c>
      <c r="J140" s="30">
        <v>0.05</v>
      </c>
      <c r="K140" s="29">
        <v>3.7999999999999999E-2</v>
      </c>
      <c r="L140" s="31">
        <v>469552</v>
      </c>
      <c r="M140" s="32" t="s">
        <v>1871</v>
      </c>
      <c r="N140" s="29">
        <v>639</v>
      </c>
      <c r="O140" s="29">
        <v>80</v>
      </c>
      <c r="P140" s="29">
        <v>112.8</v>
      </c>
      <c r="Q140" s="29">
        <v>127</v>
      </c>
      <c r="R140" s="29">
        <v>116.2</v>
      </c>
      <c r="S140" s="33">
        <v>3.0141843971631256E-2</v>
      </c>
      <c r="T140" s="34">
        <v>483705.16312056739</v>
      </c>
      <c r="U140" s="34">
        <v>73774.976523073929</v>
      </c>
      <c r="V140" s="35">
        <v>409930.18659749348</v>
      </c>
      <c r="W140" s="24">
        <v>0</v>
      </c>
      <c r="X140" s="35">
        <v>409930.18659749348</v>
      </c>
    </row>
    <row r="141" spans="1:24">
      <c r="A141" s="24">
        <v>140</v>
      </c>
      <c r="B141" s="25" t="s">
        <v>60</v>
      </c>
      <c r="C141" s="25" t="s">
        <v>110</v>
      </c>
      <c r="D141" s="26">
        <v>43333</v>
      </c>
      <c r="E141" s="27">
        <v>43333</v>
      </c>
      <c r="F141" s="27">
        <v>43313</v>
      </c>
      <c r="G141" s="27">
        <v>44798</v>
      </c>
      <c r="H141" s="28">
        <v>4.0136986301369859</v>
      </c>
      <c r="I141" s="29">
        <v>25</v>
      </c>
      <c r="J141" s="30">
        <v>0.05</v>
      </c>
      <c r="K141" s="29">
        <v>3.7999999999999999E-2</v>
      </c>
      <c r="L141" s="31">
        <v>16789210</v>
      </c>
      <c r="M141" s="32" t="s">
        <v>1939</v>
      </c>
      <c r="N141" s="29">
        <v>673</v>
      </c>
      <c r="O141" s="29">
        <v>80</v>
      </c>
      <c r="P141" s="29">
        <v>95</v>
      </c>
      <c r="Q141" s="29">
        <v>127</v>
      </c>
      <c r="R141" s="29">
        <v>104.3</v>
      </c>
      <c r="S141" s="33">
        <v>9.7894736842105229E-2</v>
      </c>
      <c r="T141" s="34">
        <v>18432785.294736844</v>
      </c>
      <c r="U141" s="34">
        <v>2811378.5133095887</v>
      </c>
      <c r="V141" s="35">
        <v>15621406.781427255</v>
      </c>
      <c r="W141" s="24">
        <v>0</v>
      </c>
      <c r="X141" s="35">
        <v>15621406.781427255</v>
      </c>
    </row>
    <row r="142" spans="1:24">
      <c r="A142" s="24">
        <v>141</v>
      </c>
      <c r="B142" s="25" t="s">
        <v>60</v>
      </c>
      <c r="C142" s="25" t="s">
        <v>86</v>
      </c>
      <c r="D142" s="26">
        <v>43333</v>
      </c>
      <c r="E142" s="27">
        <v>43333</v>
      </c>
      <c r="F142" s="27">
        <v>43313</v>
      </c>
      <c r="G142" s="27">
        <v>44798</v>
      </c>
      <c r="H142" s="28">
        <v>4.0136986301369859</v>
      </c>
      <c r="I142" s="29">
        <v>25</v>
      </c>
      <c r="J142" s="30">
        <v>0.05</v>
      </c>
      <c r="K142" s="29">
        <v>3.7999999999999999E-2</v>
      </c>
      <c r="L142" s="31">
        <v>892500</v>
      </c>
      <c r="M142" s="32" t="s">
        <v>2189</v>
      </c>
      <c r="N142" s="29">
        <v>798</v>
      </c>
      <c r="O142" s="29">
        <v>80</v>
      </c>
      <c r="P142" s="29">
        <v>96</v>
      </c>
      <c r="Q142" s="29">
        <v>127</v>
      </c>
      <c r="R142" s="29">
        <v>95.3</v>
      </c>
      <c r="S142" s="33">
        <v>-7.2916666666666963E-3</v>
      </c>
      <c r="T142" s="34">
        <v>885992.1875</v>
      </c>
      <c r="U142" s="34">
        <v>135132.01391267122</v>
      </c>
      <c r="V142" s="35">
        <v>750860.17358732875</v>
      </c>
      <c r="W142" s="24">
        <v>0</v>
      </c>
      <c r="X142" s="35">
        <v>750860.17358732875</v>
      </c>
    </row>
    <row r="143" spans="1:24">
      <c r="A143" s="24">
        <v>142</v>
      </c>
      <c r="B143" s="25" t="s">
        <v>60</v>
      </c>
      <c r="C143" s="25" t="s">
        <v>90</v>
      </c>
      <c r="D143" s="26">
        <v>43333</v>
      </c>
      <c r="E143" s="27">
        <v>43333</v>
      </c>
      <c r="F143" s="27">
        <v>43313</v>
      </c>
      <c r="G143" s="27">
        <v>44798</v>
      </c>
      <c r="H143" s="28">
        <v>4.0136986301369859</v>
      </c>
      <c r="I143" s="29">
        <v>25</v>
      </c>
      <c r="J143" s="30">
        <v>0.05</v>
      </c>
      <c r="K143" s="29">
        <v>3.7999999999999999E-2</v>
      </c>
      <c r="L143" s="31">
        <v>472500</v>
      </c>
      <c r="M143" s="32" t="s">
        <v>2189</v>
      </c>
      <c r="N143" s="29">
        <v>798</v>
      </c>
      <c r="O143" s="29">
        <v>80</v>
      </c>
      <c r="P143" s="29">
        <v>96</v>
      </c>
      <c r="Q143" s="29">
        <v>127</v>
      </c>
      <c r="R143" s="29">
        <v>95.3</v>
      </c>
      <c r="S143" s="33">
        <v>-7.2916666666666963E-3</v>
      </c>
      <c r="T143" s="34">
        <v>469054.6875</v>
      </c>
      <c r="U143" s="34">
        <v>71540.477953767113</v>
      </c>
      <c r="V143" s="35">
        <v>397514.20954623289</v>
      </c>
      <c r="W143" s="24">
        <v>0</v>
      </c>
      <c r="X143" s="35">
        <v>397514.20954623289</v>
      </c>
    </row>
    <row r="144" spans="1:24">
      <c r="A144" s="24">
        <v>143</v>
      </c>
      <c r="B144" s="25" t="s">
        <v>60</v>
      </c>
      <c r="C144" s="25" t="s">
        <v>91</v>
      </c>
      <c r="D144" s="26">
        <v>43333</v>
      </c>
      <c r="E144" s="27">
        <v>43333</v>
      </c>
      <c r="F144" s="27">
        <v>43313</v>
      </c>
      <c r="G144" s="27">
        <v>44798</v>
      </c>
      <c r="H144" s="28">
        <v>4.0136986301369859</v>
      </c>
      <c r="I144" s="29">
        <v>25</v>
      </c>
      <c r="J144" s="30">
        <v>0.05</v>
      </c>
      <c r="K144" s="29">
        <v>3.7999999999999999E-2</v>
      </c>
      <c r="L144" s="31">
        <v>637760</v>
      </c>
      <c r="M144" s="32" t="s">
        <v>2189</v>
      </c>
      <c r="N144" s="29">
        <v>798</v>
      </c>
      <c r="O144" s="29">
        <v>80</v>
      </c>
      <c r="P144" s="29">
        <v>96</v>
      </c>
      <c r="Q144" s="29">
        <v>127</v>
      </c>
      <c r="R144" s="29">
        <v>95.3</v>
      </c>
      <c r="S144" s="33">
        <v>-7.2916666666666963E-3</v>
      </c>
      <c r="T144" s="34">
        <v>633109.66666666663</v>
      </c>
      <c r="U144" s="34">
        <v>96562.233269406381</v>
      </c>
      <c r="V144" s="35">
        <v>536547.43339726026</v>
      </c>
      <c r="W144" s="24">
        <v>0</v>
      </c>
      <c r="X144" s="35">
        <v>536547.43339726026</v>
      </c>
    </row>
    <row r="145" spans="1:24">
      <c r="A145" s="24">
        <v>144</v>
      </c>
      <c r="B145" s="25" t="s">
        <v>60</v>
      </c>
      <c r="C145" s="25" t="s">
        <v>92</v>
      </c>
      <c r="D145" s="26">
        <v>43333</v>
      </c>
      <c r="E145" s="27">
        <v>43333</v>
      </c>
      <c r="F145" s="27">
        <v>43313</v>
      </c>
      <c r="G145" s="27">
        <v>44798</v>
      </c>
      <c r="H145" s="28">
        <v>4.0136986301369859</v>
      </c>
      <c r="I145" s="29">
        <v>25</v>
      </c>
      <c r="J145" s="30">
        <v>0.05</v>
      </c>
      <c r="K145" s="29">
        <v>3.7999999999999999E-2</v>
      </c>
      <c r="L145" s="31">
        <v>21044329</v>
      </c>
      <c r="M145" s="32" t="s">
        <v>2189</v>
      </c>
      <c r="N145" s="29">
        <v>798</v>
      </c>
      <c r="O145" s="29">
        <v>80</v>
      </c>
      <c r="P145" s="29">
        <v>96</v>
      </c>
      <c r="Q145" s="29">
        <v>127</v>
      </c>
      <c r="R145" s="29">
        <v>95.3</v>
      </c>
      <c r="S145" s="33">
        <v>-7.2916666666666963E-3</v>
      </c>
      <c r="T145" s="34">
        <v>20890880.767708331</v>
      </c>
      <c r="U145" s="34">
        <v>3186288.5817488292</v>
      </c>
      <c r="V145" s="35">
        <v>17704592.185959503</v>
      </c>
      <c r="W145" s="24">
        <v>0</v>
      </c>
      <c r="X145" s="35">
        <v>17704592.185959503</v>
      </c>
    </row>
    <row r="146" spans="1:24">
      <c r="A146" s="24">
        <v>145</v>
      </c>
      <c r="B146" s="25" t="s">
        <v>60</v>
      </c>
      <c r="C146" s="25" t="s">
        <v>93</v>
      </c>
      <c r="D146" s="26">
        <v>43333</v>
      </c>
      <c r="E146" s="27">
        <v>43333</v>
      </c>
      <c r="F146" s="27">
        <v>43313</v>
      </c>
      <c r="G146" s="27">
        <v>44798</v>
      </c>
      <c r="H146" s="28">
        <v>4.0136986301369859</v>
      </c>
      <c r="I146" s="29">
        <v>25</v>
      </c>
      <c r="J146" s="30">
        <v>0.05</v>
      </c>
      <c r="K146" s="29">
        <v>3.7999999999999999E-2</v>
      </c>
      <c r="L146" s="31">
        <v>969266</v>
      </c>
      <c r="M146" s="32" t="s">
        <v>2189</v>
      </c>
      <c r="N146" s="29">
        <v>798</v>
      </c>
      <c r="O146" s="29">
        <v>80</v>
      </c>
      <c r="P146" s="29">
        <v>96</v>
      </c>
      <c r="Q146" s="29">
        <v>127</v>
      </c>
      <c r="R146" s="29">
        <v>95.3</v>
      </c>
      <c r="S146" s="33">
        <v>-7.2916666666666963E-3</v>
      </c>
      <c r="T146" s="34">
        <v>962198.43541666667</v>
      </c>
      <c r="U146" s="34">
        <v>146755.0326017694</v>
      </c>
      <c r="V146" s="35">
        <v>815443.40281489724</v>
      </c>
      <c r="W146" s="24">
        <v>0</v>
      </c>
      <c r="X146" s="35">
        <v>815443.40281489724</v>
      </c>
    </row>
    <row r="147" spans="1:24">
      <c r="A147" s="24">
        <v>146</v>
      </c>
      <c r="B147" s="25" t="s">
        <v>60</v>
      </c>
      <c r="C147" s="25" t="s">
        <v>94</v>
      </c>
      <c r="D147" s="26">
        <v>43333</v>
      </c>
      <c r="E147" s="27">
        <v>43333</v>
      </c>
      <c r="F147" s="27">
        <v>43313</v>
      </c>
      <c r="G147" s="27">
        <v>44798</v>
      </c>
      <c r="H147" s="28">
        <v>4.0136986301369859</v>
      </c>
      <c r="I147" s="29">
        <v>25</v>
      </c>
      <c r="J147" s="30">
        <v>0.05</v>
      </c>
      <c r="K147" s="29">
        <v>3.7999999999999999E-2</v>
      </c>
      <c r="L147" s="31">
        <v>735000</v>
      </c>
      <c r="M147" s="32" t="s">
        <v>2189</v>
      </c>
      <c r="N147" s="29">
        <v>798</v>
      </c>
      <c r="O147" s="29">
        <v>80</v>
      </c>
      <c r="P147" s="29">
        <v>96</v>
      </c>
      <c r="Q147" s="29">
        <v>127</v>
      </c>
      <c r="R147" s="29">
        <v>95.3</v>
      </c>
      <c r="S147" s="33">
        <v>-7.2916666666666963E-3</v>
      </c>
      <c r="T147" s="34">
        <v>729640.625</v>
      </c>
      <c r="U147" s="34">
        <v>111285.18792808217</v>
      </c>
      <c r="V147" s="35">
        <v>618355.43707191781</v>
      </c>
      <c r="W147" s="24">
        <v>0</v>
      </c>
      <c r="X147" s="35">
        <v>618355.43707191781</v>
      </c>
    </row>
    <row r="148" spans="1:24">
      <c r="A148" s="24">
        <v>147</v>
      </c>
      <c r="B148" s="25" t="s">
        <v>60</v>
      </c>
      <c r="C148" s="25" t="s">
        <v>95</v>
      </c>
      <c r="D148" s="26">
        <v>43333</v>
      </c>
      <c r="E148" s="27">
        <v>43333</v>
      </c>
      <c r="F148" s="27">
        <v>43313</v>
      </c>
      <c r="G148" s="27">
        <v>44798</v>
      </c>
      <c r="H148" s="28">
        <v>4.0136986301369859</v>
      </c>
      <c r="I148" s="29">
        <v>25</v>
      </c>
      <c r="J148" s="30">
        <v>0.05</v>
      </c>
      <c r="K148" s="29">
        <v>3.7999999999999999E-2</v>
      </c>
      <c r="L148" s="31">
        <v>126000</v>
      </c>
      <c r="M148" s="32" t="s">
        <v>2189</v>
      </c>
      <c r="N148" s="29">
        <v>798</v>
      </c>
      <c r="O148" s="29">
        <v>80</v>
      </c>
      <c r="P148" s="29">
        <v>96</v>
      </c>
      <c r="Q148" s="29">
        <v>127</v>
      </c>
      <c r="R148" s="29">
        <v>95.3</v>
      </c>
      <c r="S148" s="33">
        <v>-7.2916666666666963E-3</v>
      </c>
      <c r="T148" s="34">
        <v>125081.25</v>
      </c>
      <c r="U148" s="34">
        <v>19077.460787671229</v>
      </c>
      <c r="V148" s="35">
        <v>106003.78921232877</v>
      </c>
      <c r="W148" s="24">
        <v>0</v>
      </c>
      <c r="X148" s="35">
        <v>106003.78921232877</v>
      </c>
    </row>
    <row r="149" spans="1:24">
      <c r="A149" s="24">
        <v>148</v>
      </c>
      <c r="B149" s="25" t="s">
        <v>60</v>
      </c>
      <c r="C149" s="25" t="s">
        <v>96</v>
      </c>
      <c r="D149" s="26">
        <v>43333</v>
      </c>
      <c r="E149" s="27">
        <v>43333</v>
      </c>
      <c r="F149" s="27">
        <v>43313</v>
      </c>
      <c r="G149" s="27">
        <v>44798</v>
      </c>
      <c r="H149" s="28">
        <v>4.0136986301369859</v>
      </c>
      <c r="I149" s="29">
        <v>25</v>
      </c>
      <c r="J149" s="30">
        <v>0.05</v>
      </c>
      <c r="K149" s="29">
        <v>3.7999999999999999E-2</v>
      </c>
      <c r="L149" s="31">
        <v>29327302</v>
      </c>
      <c r="M149" s="32" t="s">
        <v>2189</v>
      </c>
      <c r="N149" s="29">
        <v>798</v>
      </c>
      <c r="O149" s="29">
        <v>80</v>
      </c>
      <c r="P149" s="29">
        <v>96</v>
      </c>
      <c r="Q149" s="29">
        <v>127</v>
      </c>
      <c r="R149" s="29">
        <v>95.3</v>
      </c>
      <c r="S149" s="33">
        <v>-7.2916666666666963E-3</v>
      </c>
      <c r="T149" s="34">
        <v>29113457.089583334</v>
      </c>
      <c r="U149" s="34">
        <v>4440400.4278824767</v>
      </c>
      <c r="V149" s="35">
        <v>24673056.661700856</v>
      </c>
      <c r="W149" s="24">
        <v>0</v>
      </c>
      <c r="X149" s="35">
        <v>24673056.661700856</v>
      </c>
    </row>
    <row r="150" spans="1:24">
      <c r="A150" s="24">
        <v>149</v>
      </c>
      <c r="B150" s="25" t="s">
        <v>60</v>
      </c>
      <c r="C150" s="25" t="s">
        <v>97</v>
      </c>
      <c r="D150" s="26">
        <v>43333</v>
      </c>
      <c r="E150" s="27">
        <v>43333</v>
      </c>
      <c r="F150" s="27">
        <v>43313</v>
      </c>
      <c r="G150" s="27">
        <v>44798</v>
      </c>
      <c r="H150" s="28">
        <v>4.0136986301369859</v>
      </c>
      <c r="I150" s="29">
        <v>25</v>
      </c>
      <c r="J150" s="30">
        <v>0.05</v>
      </c>
      <c r="K150" s="29">
        <v>3.7999999999999999E-2</v>
      </c>
      <c r="L150" s="31">
        <v>1517250</v>
      </c>
      <c r="M150" s="32" t="s">
        <v>1941</v>
      </c>
      <c r="N150" s="29">
        <v>674</v>
      </c>
      <c r="O150" s="29">
        <v>80</v>
      </c>
      <c r="P150" s="29">
        <v>105.1</v>
      </c>
      <c r="Q150" s="29">
        <v>127</v>
      </c>
      <c r="R150" s="29">
        <v>122.8</v>
      </c>
      <c r="S150" s="33">
        <v>0.16841103710751668</v>
      </c>
      <c r="T150" s="34">
        <v>1772771.6460513796</v>
      </c>
      <c r="U150" s="34">
        <v>270384.10283748026</v>
      </c>
      <c r="V150" s="35">
        <v>1502387.5432138992</v>
      </c>
      <c r="W150" s="24">
        <v>0</v>
      </c>
      <c r="X150" s="35">
        <v>1502387.5432138992</v>
      </c>
    </row>
    <row r="151" spans="1:24">
      <c r="A151" s="24">
        <v>150</v>
      </c>
      <c r="B151" s="25" t="s">
        <v>60</v>
      </c>
      <c r="C151" s="25" t="s">
        <v>98</v>
      </c>
      <c r="D151" s="26">
        <v>43333</v>
      </c>
      <c r="E151" s="27">
        <v>43333</v>
      </c>
      <c r="F151" s="27">
        <v>43313</v>
      </c>
      <c r="G151" s="27">
        <v>44798</v>
      </c>
      <c r="H151" s="28">
        <v>4.0136986301369859</v>
      </c>
      <c r="I151" s="29">
        <v>25</v>
      </c>
      <c r="J151" s="30">
        <v>0.05</v>
      </c>
      <c r="K151" s="29">
        <v>3.7999999999999999E-2</v>
      </c>
      <c r="L151" s="31">
        <v>312900</v>
      </c>
      <c r="M151" s="32" t="s">
        <v>2189</v>
      </c>
      <c r="N151" s="29">
        <v>798</v>
      </c>
      <c r="O151" s="29">
        <v>80</v>
      </c>
      <c r="P151" s="29">
        <v>96</v>
      </c>
      <c r="Q151" s="29">
        <v>127</v>
      </c>
      <c r="R151" s="29">
        <v>95.3</v>
      </c>
      <c r="S151" s="33">
        <v>-7.2916666666666963E-3</v>
      </c>
      <c r="T151" s="34">
        <v>310618.4375</v>
      </c>
      <c r="U151" s="34">
        <v>47375.694289383558</v>
      </c>
      <c r="V151" s="35">
        <v>263242.74321061646</v>
      </c>
      <c r="W151" s="24">
        <v>0</v>
      </c>
      <c r="X151" s="35">
        <v>263242.74321061646</v>
      </c>
    </row>
    <row r="152" spans="1:24">
      <c r="A152" s="24">
        <v>151</v>
      </c>
      <c r="B152" s="25" t="s">
        <v>60</v>
      </c>
      <c r="C152" s="25" t="s">
        <v>99</v>
      </c>
      <c r="D152" s="26">
        <v>43333</v>
      </c>
      <c r="E152" s="27">
        <v>43333</v>
      </c>
      <c r="F152" s="27">
        <v>43313</v>
      </c>
      <c r="G152" s="27">
        <v>44798</v>
      </c>
      <c r="H152" s="28">
        <v>4.0136986301369859</v>
      </c>
      <c r="I152" s="29">
        <v>25</v>
      </c>
      <c r="J152" s="30">
        <v>0.05</v>
      </c>
      <c r="K152" s="29">
        <v>3.7999999999999999E-2</v>
      </c>
      <c r="L152" s="31">
        <v>1174950</v>
      </c>
      <c r="M152" s="32" t="s">
        <v>2189</v>
      </c>
      <c r="N152" s="29">
        <v>798</v>
      </c>
      <c r="O152" s="29">
        <v>80</v>
      </c>
      <c r="P152" s="29">
        <v>96</v>
      </c>
      <c r="Q152" s="29">
        <v>127</v>
      </c>
      <c r="R152" s="29">
        <v>95.3</v>
      </c>
      <c r="S152" s="33">
        <v>-7.2916666666666963E-3</v>
      </c>
      <c r="T152" s="34">
        <v>1166382.65625</v>
      </c>
      <c r="U152" s="34">
        <v>177897.32184503422</v>
      </c>
      <c r="V152" s="35">
        <v>988485.33440496575</v>
      </c>
      <c r="W152" s="24">
        <v>0</v>
      </c>
      <c r="X152" s="35">
        <v>988485.33440496575</v>
      </c>
    </row>
    <row r="153" spans="1:24">
      <c r="A153" s="24">
        <v>152</v>
      </c>
      <c r="B153" s="25" t="s">
        <v>60</v>
      </c>
      <c r="C153" s="25" t="s">
        <v>100</v>
      </c>
      <c r="D153" s="26">
        <v>43333</v>
      </c>
      <c r="E153" s="27">
        <v>43333</v>
      </c>
      <c r="F153" s="27">
        <v>43313</v>
      </c>
      <c r="G153" s="27">
        <v>44798</v>
      </c>
      <c r="H153" s="28">
        <v>4.0136986301369859</v>
      </c>
      <c r="I153" s="29">
        <v>25</v>
      </c>
      <c r="J153" s="30">
        <v>0.05</v>
      </c>
      <c r="K153" s="29">
        <v>3.7999999999999999E-2</v>
      </c>
      <c r="L153" s="31">
        <v>582750</v>
      </c>
      <c r="M153" s="32" t="s">
        <v>1973</v>
      </c>
      <c r="N153" s="29">
        <v>690</v>
      </c>
      <c r="O153" s="29">
        <v>80</v>
      </c>
      <c r="P153" s="29">
        <v>110</v>
      </c>
      <c r="Q153" s="29">
        <v>127</v>
      </c>
      <c r="R153" s="29">
        <v>145.69999999999999</v>
      </c>
      <c r="S153" s="33">
        <v>0.32454545454545441</v>
      </c>
      <c r="T153" s="34">
        <v>771878.86363636365</v>
      </c>
      <c r="U153" s="34">
        <v>117727.3872291407</v>
      </c>
      <c r="V153" s="35">
        <v>654151.47640722292</v>
      </c>
      <c r="W153" s="24">
        <v>0</v>
      </c>
      <c r="X153" s="35">
        <v>654151.47640722292</v>
      </c>
    </row>
    <row r="154" spans="1:24">
      <c r="A154" s="24">
        <v>153</v>
      </c>
      <c r="B154" s="25" t="s">
        <v>60</v>
      </c>
      <c r="C154" s="25" t="s">
        <v>101</v>
      </c>
      <c r="D154" s="26">
        <v>43333</v>
      </c>
      <c r="E154" s="27">
        <v>43333</v>
      </c>
      <c r="F154" s="27">
        <v>43313</v>
      </c>
      <c r="G154" s="27">
        <v>44798</v>
      </c>
      <c r="H154" s="28">
        <v>4.0136986301369859</v>
      </c>
      <c r="I154" s="29">
        <v>25</v>
      </c>
      <c r="J154" s="30">
        <v>0.05</v>
      </c>
      <c r="K154" s="29">
        <v>3.7999999999999999E-2</v>
      </c>
      <c r="L154" s="31">
        <v>9976171</v>
      </c>
      <c r="M154" s="32" t="s">
        <v>2189</v>
      </c>
      <c r="N154" s="29">
        <v>798</v>
      </c>
      <c r="O154" s="29">
        <v>80</v>
      </c>
      <c r="P154" s="29">
        <v>96</v>
      </c>
      <c r="Q154" s="29">
        <v>127</v>
      </c>
      <c r="R154" s="29">
        <v>95.3</v>
      </c>
      <c r="S154" s="33">
        <v>-7.2916666666666963E-3</v>
      </c>
      <c r="T154" s="34">
        <v>9903428.0864583328</v>
      </c>
      <c r="U154" s="34">
        <v>1510476.2782825625</v>
      </c>
      <c r="V154" s="35">
        <v>8392951.8081757706</v>
      </c>
      <c r="W154" s="24">
        <v>0</v>
      </c>
      <c r="X154" s="35">
        <v>8392951.8081757706</v>
      </c>
    </row>
    <row r="155" spans="1:24">
      <c r="A155" s="24">
        <v>154</v>
      </c>
      <c r="B155" s="25" t="s">
        <v>60</v>
      </c>
      <c r="C155" s="25" t="s">
        <v>102</v>
      </c>
      <c r="D155" s="26">
        <v>43333</v>
      </c>
      <c r="E155" s="27">
        <v>43333</v>
      </c>
      <c r="F155" s="27">
        <v>43313</v>
      </c>
      <c r="G155" s="27">
        <v>44798</v>
      </c>
      <c r="H155" s="28">
        <v>4.0136986301369859</v>
      </c>
      <c r="I155" s="29">
        <v>25</v>
      </c>
      <c r="J155" s="30">
        <v>0.05</v>
      </c>
      <c r="K155" s="29">
        <v>3.7999999999999999E-2</v>
      </c>
      <c r="L155" s="31">
        <v>21103901</v>
      </c>
      <c r="M155" s="32" t="s">
        <v>2189</v>
      </c>
      <c r="N155" s="29">
        <v>798</v>
      </c>
      <c r="O155" s="29">
        <v>80</v>
      </c>
      <c r="P155" s="29">
        <v>96</v>
      </c>
      <c r="Q155" s="29">
        <v>127</v>
      </c>
      <c r="R155" s="29">
        <v>95.3</v>
      </c>
      <c r="S155" s="33">
        <v>-7.2916666666666963E-3</v>
      </c>
      <c r="T155" s="34">
        <v>20950018.388541665</v>
      </c>
      <c r="U155" s="34">
        <v>3195308.2840825049</v>
      </c>
      <c r="V155" s="35">
        <v>17754710.104459159</v>
      </c>
      <c r="W155" s="24">
        <v>0</v>
      </c>
      <c r="X155" s="35">
        <v>17754710.104459159</v>
      </c>
    </row>
    <row r="156" spans="1:24">
      <c r="A156" s="24">
        <v>155</v>
      </c>
      <c r="B156" s="25" t="s">
        <v>60</v>
      </c>
      <c r="C156" s="25" t="s">
        <v>103</v>
      </c>
      <c r="D156" s="26">
        <v>43333</v>
      </c>
      <c r="E156" s="27">
        <v>43333</v>
      </c>
      <c r="F156" s="27">
        <v>43313</v>
      </c>
      <c r="G156" s="27">
        <v>44798</v>
      </c>
      <c r="H156" s="28">
        <v>4.0136986301369859</v>
      </c>
      <c r="I156" s="29">
        <v>25</v>
      </c>
      <c r="J156" s="30">
        <v>0.05</v>
      </c>
      <c r="K156" s="29">
        <v>3.7999999999999999E-2</v>
      </c>
      <c r="L156" s="31">
        <v>580650</v>
      </c>
      <c r="M156" s="32" t="s">
        <v>2189</v>
      </c>
      <c r="N156" s="29">
        <v>798</v>
      </c>
      <c r="O156" s="29">
        <v>80</v>
      </c>
      <c r="P156" s="29">
        <v>96</v>
      </c>
      <c r="Q156" s="29">
        <v>127</v>
      </c>
      <c r="R156" s="29">
        <v>95.3</v>
      </c>
      <c r="S156" s="33">
        <v>-7.2916666666666963E-3</v>
      </c>
      <c r="T156" s="34">
        <v>576416.09375</v>
      </c>
      <c r="U156" s="34">
        <v>87915.298463184925</v>
      </c>
      <c r="V156" s="35">
        <v>488500.79528681509</v>
      </c>
      <c r="W156" s="24">
        <v>0</v>
      </c>
      <c r="X156" s="35">
        <v>488500.79528681509</v>
      </c>
    </row>
    <row r="157" spans="1:24">
      <c r="A157" s="24">
        <v>156</v>
      </c>
      <c r="B157" s="25" t="s">
        <v>60</v>
      </c>
      <c r="C157" s="25" t="s">
        <v>104</v>
      </c>
      <c r="D157" s="26">
        <v>43333</v>
      </c>
      <c r="E157" s="27">
        <v>43333</v>
      </c>
      <c r="F157" s="27">
        <v>43313</v>
      </c>
      <c r="G157" s="27">
        <v>44798</v>
      </c>
      <c r="H157" s="28">
        <v>4.0136986301369859</v>
      </c>
      <c r="I157" s="29">
        <v>25</v>
      </c>
      <c r="J157" s="30">
        <v>0.05</v>
      </c>
      <c r="K157" s="29">
        <v>3.7999999999999999E-2</v>
      </c>
      <c r="L157" s="31">
        <v>175035</v>
      </c>
      <c r="M157" s="32" t="s">
        <v>1877</v>
      </c>
      <c r="N157" s="29">
        <v>642</v>
      </c>
      <c r="O157" s="29">
        <v>80</v>
      </c>
      <c r="P157" s="29">
        <v>79.099999999999994</v>
      </c>
      <c r="Q157" s="29">
        <v>127</v>
      </c>
      <c r="R157" s="29">
        <v>94</v>
      </c>
      <c r="S157" s="33">
        <v>0.18836915297092297</v>
      </c>
      <c r="T157" s="34">
        <v>208006.19469026552</v>
      </c>
      <c r="U157" s="34">
        <v>31725.218790156381</v>
      </c>
      <c r="V157" s="35">
        <v>176280.97590010913</v>
      </c>
      <c r="W157" s="24">
        <v>0</v>
      </c>
      <c r="X157" s="35">
        <v>176280.97590010913</v>
      </c>
    </row>
    <row r="158" spans="1:24">
      <c r="A158" s="24">
        <v>157</v>
      </c>
      <c r="B158" s="25" t="s">
        <v>60</v>
      </c>
      <c r="C158" s="25" t="s">
        <v>105</v>
      </c>
      <c r="D158" s="26">
        <v>43333</v>
      </c>
      <c r="E158" s="27">
        <v>43333</v>
      </c>
      <c r="F158" s="27">
        <v>43313</v>
      </c>
      <c r="G158" s="27">
        <v>44798</v>
      </c>
      <c r="H158" s="28">
        <v>4.0136986301369859</v>
      </c>
      <c r="I158" s="29">
        <v>25</v>
      </c>
      <c r="J158" s="30">
        <v>0.05</v>
      </c>
      <c r="K158" s="29">
        <v>3.7999999999999999E-2</v>
      </c>
      <c r="L158" s="31">
        <v>132796</v>
      </c>
      <c r="M158" s="32" t="s">
        <v>2189</v>
      </c>
      <c r="N158" s="29">
        <v>798</v>
      </c>
      <c r="O158" s="29">
        <v>80</v>
      </c>
      <c r="P158" s="29">
        <v>96</v>
      </c>
      <c r="Q158" s="29">
        <v>127</v>
      </c>
      <c r="R158" s="29">
        <v>95.3</v>
      </c>
      <c r="S158" s="33">
        <v>-7.2916666666666963E-3</v>
      </c>
      <c r="T158" s="34">
        <v>131827.69583333333</v>
      </c>
      <c r="U158" s="34">
        <v>20106.432402853879</v>
      </c>
      <c r="V158" s="35">
        <v>111721.26343047945</v>
      </c>
      <c r="W158" s="24">
        <v>0</v>
      </c>
      <c r="X158" s="35">
        <v>111721.26343047945</v>
      </c>
    </row>
    <row r="159" spans="1:24">
      <c r="A159" s="24">
        <v>158</v>
      </c>
      <c r="B159" s="25" t="s">
        <v>60</v>
      </c>
      <c r="C159" s="25" t="s">
        <v>106</v>
      </c>
      <c r="D159" s="26">
        <v>43333</v>
      </c>
      <c r="E159" s="27">
        <v>43333</v>
      </c>
      <c r="F159" s="27">
        <v>43313</v>
      </c>
      <c r="G159" s="27">
        <v>44798</v>
      </c>
      <c r="H159" s="28">
        <v>4.0136986301369859</v>
      </c>
      <c r="I159" s="29">
        <v>25</v>
      </c>
      <c r="J159" s="30">
        <v>0.05</v>
      </c>
      <c r="K159" s="29">
        <v>3.7999999999999999E-2</v>
      </c>
      <c r="L159" s="31">
        <v>469552</v>
      </c>
      <c r="M159" s="32" t="s">
        <v>1871</v>
      </c>
      <c r="N159" s="29">
        <v>639</v>
      </c>
      <c r="O159" s="29">
        <v>80</v>
      </c>
      <c r="P159" s="29">
        <v>112.8</v>
      </c>
      <c r="Q159" s="29">
        <v>127</v>
      </c>
      <c r="R159" s="29">
        <v>116.2</v>
      </c>
      <c r="S159" s="33">
        <v>3.0141843971631256E-2</v>
      </c>
      <c r="T159" s="34">
        <v>483705.16312056739</v>
      </c>
      <c r="U159" s="34">
        <v>73774.976523073929</v>
      </c>
      <c r="V159" s="35">
        <v>409930.18659749348</v>
      </c>
      <c r="W159" s="24">
        <v>0</v>
      </c>
      <c r="X159" s="35">
        <v>409930.18659749348</v>
      </c>
    </row>
    <row r="160" spans="1:24">
      <c r="A160" s="24">
        <v>159</v>
      </c>
      <c r="B160" s="25" t="s">
        <v>60</v>
      </c>
      <c r="C160" s="25" t="s">
        <v>110</v>
      </c>
      <c r="D160" s="26">
        <v>43333</v>
      </c>
      <c r="E160" s="27">
        <v>43333</v>
      </c>
      <c r="F160" s="27">
        <v>43313</v>
      </c>
      <c r="G160" s="27">
        <v>44798</v>
      </c>
      <c r="H160" s="28">
        <v>4.0136986301369859</v>
      </c>
      <c r="I160" s="29">
        <v>25</v>
      </c>
      <c r="J160" s="30">
        <v>0.05</v>
      </c>
      <c r="K160" s="29">
        <v>3.7999999999999999E-2</v>
      </c>
      <c r="L160" s="31">
        <v>16789210</v>
      </c>
      <c r="M160" s="32" t="s">
        <v>1939</v>
      </c>
      <c r="N160" s="29">
        <v>673</v>
      </c>
      <c r="O160" s="29">
        <v>80</v>
      </c>
      <c r="P160" s="29">
        <v>95</v>
      </c>
      <c r="Q160" s="29">
        <v>127</v>
      </c>
      <c r="R160" s="29">
        <v>104.3</v>
      </c>
      <c r="S160" s="33">
        <v>9.7894736842105229E-2</v>
      </c>
      <c r="T160" s="34">
        <v>18432785.294736844</v>
      </c>
      <c r="U160" s="34">
        <v>2811378.5133095887</v>
      </c>
      <c r="V160" s="35">
        <v>15621406.781427255</v>
      </c>
      <c r="W160" s="24">
        <v>0</v>
      </c>
      <c r="X160" s="35">
        <v>15621406.781427255</v>
      </c>
    </row>
    <row r="161" spans="1:24">
      <c r="A161" s="24">
        <v>160</v>
      </c>
      <c r="B161" s="25" t="s">
        <v>60</v>
      </c>
      <c r="C161" s="25" t="s">
        <v>86</v>
      </c>
      <c r="D161" s="26">
        <v>43333</v>
      </c>
      <c r="E161" s="27">
        <v>43333</v>
      </c>
      <c r="F161" s="27">
        <v>43313</v>
      </c>
      <c r="G161" s="27">
        <v>44798</v>
      </c>
      <c r="H161" s="28">
        <v>4.0136986301369859</v>
      </c>
      <c r="I161" s="29">
        <v>25</v>
      </c>
      <c r="J161" s="30">
        <v>0.05</v>
      </c>
      <c r="K161" s="29">
        <v>3.7999999999999999E-2</v>
      </c>
      <c r="L161" s="31">
        <v>892500</v>
      </c>
      <c r="M161" s="32" t="s">
        <v>2189</v>
      </c>
      <c r="N161" s="29">
        <v>798</v>
      </c>
      <c r="O161" s="29">
        <v>80</v>
      </c>
      <c r="P161" s="29">
        <v>96</v>
      </c>
      <c r="Q161" s="29">
        <v>127</v>
      </c>
      <c r="R161" s="29">
        <v>95.3</v>
      </c>
      <c r="S161" s="33">
        <v>-7.2916666666666963E-3</v>
      </c>
      <c r="T161" s="34">
        <v>885992.1875</v>
      </c>
      <c r="U161" s="34">
        <v>135132.01391267122</v>
      </c>
      <c r="V161" s="35">
        <v>750860.17358732875</v>
      </c>
      <c r="W161" s="24">
        <v>0</v>
      </c>
      <c r="X161" s="35">
        <v>750860.17358732875</v>
      </c>
    </row>
    <row r="162" spans="1:24">
      <c r="A162" s="24">
        <v>161</v>
      </c>
      <c r="B162" s="25" t="s">
        <v>60</v>
      </c>
      <c r="C162" s="25" t="s">
        <v>90</v>
      </c>
      <c r="D162" s="26">
        <v>43333</v>
      </c>
      <c r="E162" s="27">
        <v>43333</v>
      </c>
      <c r="F162" s="27">
        <v>43313</v>
      </c>
      <c r="G162" s="27">
        <v>44798</v>
      </c>
      <c r="H162" s="28">
        <v>4.0136986301369859</v>
      </c>
      <c r="I162" s="29">
        <v>25</v>
      </c>
      <c r="J162" s="30">
        <v>0.05</v>
      </c>
      <c r="K162" s="29">
        <v>3.7999999999999999E-2</v>
      </c>
      <c r="L162" s="31">
        <v>472500</v>
      </c>
      <c r="M162" s="32" t="s">
        <v>2189</v>
      </c>
      <c r="N162" s="29">
        <v>798</v>
      </c>
      <c r="O162" s="29">
        <v>80</v>
      </c>
      <c r="P162" s="29">
        <v>96</v>
      </c>
      <c r="Q162" s="29">
        <v>127</v>
      </c>
      <c r="R162" s="29">
        <v>95.3</v>
      </c>
      <c r="S162" s="33">
        <v>-7.2916666666666963E-3</v>
      </c>
      <c r="T162" s="34">
        <v>469054.6875</v>
      </c>
      <c r="U162" s="34">
        <v>71540.477953767113</v>
      </c>
      <c r="V162" s="35">
        <v>397514.20954623289</v>
      </c>
      <c r="W162" s="24">
        <v>0</v>
      </c>
      <c r="X162" s="35">
        <v>397514.20954623289</v>
      </c>
    </row>
    <row r="163" spans="1:24">
      <c r="A163" s="24">
        <v>162</v>
      </c>
      <c r="B163" s="25" t="s">
        <v>60</v>
      </c>
      <c r="C163" s="25" t="s">
        <v>91</v>
      </c>
      <c r="D163" s="26">
        <v>43333</v>
      </c>
      <c r="E163" s="27">
        <v>43333</v>
      </c>
      <c r="F163" s="27">
        <v>43313</v>
      </c>
      <c r="G163" s="27">
        <v>44798</v>
      </c>
      <c r="H163" s="28">
        <v>4.0136986301369859</v>
      </c>
      <c r="I163" s="29">
        <v>25</v>
      </c>
      <c r="J163" s="30">
        <v>0.05</v>
      </c>
      <c r="K163" s="29">
        <v>3.7999999999999999E-2</v>
      </c>
      <c r="L163" s="31">
        <v>637760</v>
      </c>
      <c r="M163" s="32" t="s">
        <v>2189</v>
      </c>
      <c r="N163" s="29">
        <v>798</v>
      </c>
      <c r="O163" s="29">
        <v>80</v>
      </c>
      <c r="P163" s="29">
        <v>96</v>
      </c>
      <c r="Q163" s="29">
        <v>127</v>
      </c>
      <c r="R163" s="29">
        <v>95.3</v>
      </c>
      <c r="S163" s="33">
        <v>-7.2916666666666963E-3</v>
      </c>
      <c r="T163" s="34">
        <v>633109.66666666663</v>
      </c>
      <c r="U163" s="34">
        <v>96562.233269406381</v>
      </c>
      <c r="V163" s="35">
        <v>536547.43339726026</v>
      </c>
      <c r="W163" s="24">
        <v>0</v>
      </c>
      <c r="X163" s="35">
        <v>536547.43339726026</v>
      </c>
    </row>
    <row r="164" spans="1:24">
      <c r="A164" s="24">
        <v>163</v>
      </c>
      <c r="B164" s="25" t="s">
        <v>60</v>
      </c>
      <c r="C164" s="25" t="s">
        <v>92</v>
      </c>
      <c r="D164" s="26">
        <v>43333</v>
      </c>
      <c r="E164" s="27">
        <v>43333</v>
      </c>
      <c r="F164" s="27">
        <v>43313</v>
      </c>
      <c r="G164" s="27">
        <v>44798</v>
      </c>
      <c r="H164" s="28">
        <v>4.0136986301369859</v>
      </c>
      <c r="I164" s="29">
        <v>25</v>
      </c>
      <c r="J164" s="30">
        <v>0.05</v>
      </c>
      <c r="K164" s="29">
        <v>3.7999999999999999E-2</v>
      </c>
      <c r="L164" s="31">
        <v>21044329</v>
      </c>
      <c r="M164" s="32" t="s">
        <v>2189</v>
      </c>
      <c r="N164" s="29">
        <v>798</v>
      </c>
      <c r="O164" s="29">
        <v>80</v>
      </c>
      <c r="P164" s="29">
        <v>96</v>
      </c>
      <c r="Q164" s="29">
        <v>127</v>
      </c>
      <c r="R164" s="29">
        <v>95.3</v>
      </c>
      <c r="S164" s="33">
        <v>-7.2916666666666963E-3</v>
      </c>
      <c r="T164" s="34">
        <v>20890880.767708331</v>
      </c>
      <c r="U164" s="34">
        <v>3186288.5817488292</v>
      </c>
      <c r="V164" s="35">
        <v>17704592.185959503</v>
      </c>
      <c r="W164" s="24">
        <v>0</v>
      </c>
      <c r="X164" s="35">
        <v>17704592.185959503</v>
      </c>
    </row>
    <row r="165" spans="1:24">
      <c r="A165" s="24">
        <v>164</v>
      </c>
      <c r="B165" s="25" t="s">
        <v>60</v>
      </c>
      <c r="C165" s="25" t="s">
        <v>93</v>
      </c>
      <c r="D165" s="26">
        <v>43333</v>
      </c>
      <c r="E165" s="27">
        <v>43333</v>
      </c>
      <c r="F165" s="27">
        <v>43313</v>
      </c>
      <c r="G165" s="27">
        <v>44798</v>
      </c>
      <c r="H165" s="28">
        <v>4.0136986301369859</v>
      </c>
      <c r="I165" s="29">
        <v>25</v>
      </c>
      <c r="J165" s="30">
        <v>0.05</v>
      </c>
      <c r="K165" s="29">
        <v>3.7999999999999999E-2</v>
      </c>
      <c r="L165" s="31">
        <v>969266</v>
      </c>
      <c r="M165" s="32" t="s">
        <v>2189</v>
      </c>
      <c r="N165" s="29">
        <v>798</v>
      </c>
      <c r="O165" s="29">
        <v>80</v>
      </c>
      <c r="P165" s="29">
        <v>96</v>
      </c>
      <c r="Q165" s="29">
        <v>127</v>
      </c>
      <c r="R165" s="29">
        <v>95.3</v>
      </c>
      <c r="S165" s="33">
        <v>-7.2916666666666963E-3</v>
      </c>
      <c r="T165" s="34">
        <v>962198.43541666667</v>
      </c>
      <c r="U165" s="34">
        <v>146755.0326017694</v>
      </c>
      <c r="V165" s="35">
        <v>815443.40281489724</v>
      </c>
      <c r="W165" s="24">
        <v>0</v>
      </c>
      <c r="X165" s="35">
        <v>815443.40281489724</v>
      </c>
    </row>
    <row r="166" spans="1:24">
      <c r="A166" s="24">
        <v>165</v>
      </c>
      <c r="B166" s="25" t="s">
        <v>60</v>
      </c>
      <c r="C166" s="25" t="s">
        <v>94</v>
      </c>
      <c r="D166" s="26">
        <v>43333</v>
      </c>
      <c r="E166" s="27">
        <v>43333</v>
      </c>
      <c r="F166" s="27">
        <v>43313</v>
      </c>
      <c r="G166" s="27">
        <v>44798</v>
      </c>
      <c r="H166" s="28">
        <v>4.0136986301369859</v>
      </c>
      <c r="I166" s="29">
        <v>25</v>
      </c>
      <c r="J166" s="30">
        <v>0.05</v>
      </c>
      <c r="K166" s="29">
        <v>3.7999999999999999E-2</v>
      </c>
      <c r="L166" s="31">
        <v>735000</v>
      </c>
      <c r="M166" s="32" t="s">
        <v>2189</v>
      </c>
      <c r="N166" s="29">
        <v>798</v>
      </c>
      <c r="O166" s="29">
        <v>80</v>
      </c>
      <c r="P166" s="29">
        <v>96</v>
      </c>
      <c r="Q166" s="29">
        <v>127</v>
      </c>
      <c r="R166" s="29">
        <v>95.3</v>
      </c>
      <c r="S166" s="33">
        <v>-7.2916666666666963E-3</v>
      </c>
      <c r="T166" s="34">
        <v>729640.625</v>
      </c>
      <c r="U166" s="34">
        <v>111285.18792808217</v>
      </c>
      <c r="V166" s="35">
        <v>618355.43707191781</v>
      </c>
      <c r="W166" s="24">
        <v>0</v>
      </c>
      <c r="X166" s="35">
        <v>618355.43707191781</v>
      </c>
    </row>
    <row r="167" spans="1:24">
      <c r="A167" s="24">
        <v>166</v>
      </c>
      <c r="B167" s="25" t="s">
        <v>60</v>
      </c>
      <c r="C167" s="25" t="s">
        <v>95</v>
      </c>
      <c r="D167" s="26">
        <v>43333</v>
      </c>
      <c r="E167" s="27">
        <v>43333</v>
      </c>
      <c r="F167" s="27">
        <v>43313</v>
      </c>
      <c r="G167" s="27">
        <v>44798</v>
      </c>
      <c r="H167" s="28">
        <v>4.0136986301369859</v>
      </c>
      <c r="I167" s="29">
        <v>25</v>
      </c>
      <c r="J167" s="30">
        <v>0.05</v>
      </c>
      <c r="K167" s="29">
        <v>3.7999999999999999E-2</v>
      </c>
      <c r="L167" s="31">
        <v>126000</v>
      </c>
      <c r="M167" s="32" t="s">
        <v>2189</v>
      </c>
      <c r="N167" s="29">
        <v>798</v>
      </c>
      <c r="O167" s="29">
        <v>80</v>
      </c>
      <c r="P167" s="29">
        <v>96</v>
      </c>
      <c r="Q167" s="29">
        <v>127</v>
      </c>
      <c r="R167" s="29">
        <v>95.3</v>
      </c>
      <c r="S167" s="33">
        <v>-7.2916666666666963E-3</v>
      </c>
      <c r="T167" s="34">
        <v>125081.25</v>
      </c>
      <c r="U167" s="34">
        <v>19077.460787671229</v>
      </c>
      <c r="V167" s="35">
        <v>106003.78921232877</v>
      </c>
      <c r="W167" s="24">
        <v>0</v>
      </c>
      <c r="X167" s="35">
        <v>106003.78921232877</v>
      </c>
    </row>
    <row r="168" spans="1:24">
      <c r="A168" s="24">
        <v>167</v>
      </c>
      <c r="B168" s="25" t="s">
        <v>60</v>
      </c>
      <c r="C168" s="25" t="s">
        <v>96</v>
      </c>
      <c r="D168" s="26">
        <v>43333</v>
      </c>
      <c r="E168" s="27">
        <v>43333</v>
      </c>
      <c r="F168" s="27">
        <v>43313</v>
      </c>
      <c r="G168" s="27">
        <v>44798</v>
      </c>
      <c r="H168" s="28">
        <v>4.0136986301369859</v>
      </c>
      <c r="I168" s="29">
        <v>25</v>
      </c>
      <c r="J168" s="30">
        <v>0.05</v>
      </c>
      <c r="K168" s="29">
        <v>3.7999999999999999E-2</v>
      </c>
      <c r="L168" s="31">
        <v>29327302</v>
      </c>
      <c r="M168" s="32" t="s">
        <v>2189</v>
      </c>
      <c r="N168" s="29">
        <v>798</v>
      </c>
      <c r="O168" s="29">
        <v>80</v>
      </c>
      <c r="P168" s="29">
        <v>96</v>
      </c>
      <c r="Q168" s="29">
        <v>127</v>
      </c>
      <c r="R168" s="29">
        <v>95.3</v>
      </c>
      <c r="S168" s="33">
        <v>-7.2916666666666963E-3</v>
      </c>
      <c r="T168" s="34">
        <v>29113457.089583334</v>
      </c>
      <c r="U168" s="34">
        <v>4440400.4278824767</v>
      </c>
      <c r="V168" s="35">
        <v>24673056.661700856</v>
      </c>
      <c r="W168" s="24">
        <v>0</v>
      </c>
      <c r="X168" s="35">
        <v>24673056.661700856</v>
      </c>
    </row>
    <row r="169" spans="1:24">
      <c r="A169" s="24">
        <v>168</v>
      </c>
      <c r="B169" s="25" t="s">
        <v>60</v>
      </c>
      <c r="C169" s="25" t="s">
        <v>97</v>
      </c>
      <c r="D169" s="26">
        <v>43333</v>
      </c>
      <c r="E169" s="27">
        <v>43333</v>
      </c>
      <c r="F169" s="27">
        <v>43313</v>
      </c>
      <c r="G169" s="27">
        <v>44798</v>
      </c>
      <c r="H169" s="28">
        <v>4.0136986301369859</v>
      </c>
      <c r="I169" s="29">
        <v>25</v>
      </c>
      <c r="J169" s="30">
        <v>0.05</v>
      </c>
      <c r="K169" s="29">
        <v>3.7999999999999999E-2</v>
      </c>
      <c r="L169" s="31">
        <v>1517250</v>
      </c>
      <c r="M169" s="32" t="s">
        <v>1941</v>
      </c>
      <c r="N169" s="29">
        <v>674</v>
      </c>
      <c r="O169" s="29">
        <v>80</v>
      </c>
      <c r="P169" s="29">
        <v>105.1</v>
      </c>
      <c r="Q169" s="29">
        <v>127</v>
      </c>
      <c r="R169" s="29">
        <v>122.8</v>
      </c>
      <c r="S169" s="33">
        <v>0.16841103710751668</v>
      </c>
      <c r="T169" s="34">
        <v>1772771.6460513796</v>
      </c>
      <c r="U169" s="34">
        <v>270384.10283748026</v>
      </c>
      <c r="V169" s="35">
        <v>1502387.5432138992</v>
      </c>
      <c r="W169" s="24">
        <v>0</v>
      </c>
      <c r="X169" s="35">
        <v>1502387.5432138992</v>
      </c>
    </row>
    <row r="170" spans="1:24">
      <c r="A170" s="24">
        <v>169</v>
      </c>
      <c r="B170" s="25" t="s">
        <v>60</v>
      </c>
      <c r="C170" s="25" t="s">
        <v>98</v>
      </c>
      <c r="D170" s="26">
        <v>43333</v>
      </c>
      <c r="E170" s="27">
        <v>43333</v>
      </c>
      <c r="F170" s="27">
        <v>43313</v>
      </c>
      <c r="G170" s="27">
        <v>44798</v>
      </c>
      <c r="H170" s="28">
        <v>4.0136986301369859</v>
      </c>
      <c r="I170" s="29">
        <v>25</v>
      </c>
      <c r="J170" s="30">
        <v>0.05</v>
      </c>
      <c r="K170" s="29">
        <v>3.7999999999999999E-2</v>
      </c>
      <c r="L170" s="31">
        <v>312900</v>
      </c>
      <c r="M170" s="32" t="s">
        <v>2189</v>
      </c>
      <c r="N170" s="29">
        <v>798</v>
      </c>
      <c r="O170" s="29">
        <v>80</v>
      </c>
      <c r="P170" s="29">
        <v>96</v>
      </c>
      <c r="Q170" s="29">
        <v>127</v>
      </c>
      <c r="R170" s="29">
        <v>95.3</v>
      </c>
      <c r="S170" s="33">
        <v>-7.2916666666666963E-3</v>
      </c>
      <c r="T170" s="34">
        <v>310618.4375</v>
      </c>
      <c r="U170" s="34">
        <v>47375.694289383558</v>
      </c>
      <c r="V170" s="35">
        <v>263242.74321061646</v>
      </c>
      <c r="W170" s="24">
        <v>0</v>
      </c>
      <c r="X170" s="35">
        <v>263242.74321061646</v>
      </c>
    </row>
    <row r="171" spans="1:24">
      <c r="A171" s="24">
        <v>170</v>
      </c>
      <c r="B171" s="25" t="s">
        <v>60</v>
      </c>
      <c r="C171" s="25" t="s">
        <v>99</v>
      </c>
      <c r="D171" s="26">
        <v>43333</v>
      </c>
      <c r="E171" s="27">
        <v>43333</v>
      </c>
      <c r="F171" s="27">
        <v>43313</v>
      </c>
      <c r="G171" s="27">
        <v>44798</v>
      </c>
      <c r="H171" s="28">
        <v>4.0136986301369859</v>
      </c>
      <c r="I171" s="29">
        <v>25</v>
      </c>
      <c r="J171" s="30">
        <v>0.05</v>
      </c>
      <c r="K171" s="29">
        <v>3.7999999999999999E-2</v>
      </c>
      <c r="L171" s="31">
        <v>1174950</v>
      </c>
      <c r="M171" s="32" t="s">
        <v>2189</v>
      </c>
      <c r="N171" s="29">
        <v>798</v>
      </c>
      <c r="O171" s="29">
        <v>80</v>
      </c>
      <c r="P171" s="29">
        <v>96</v>
      </c>
      <c r="Q171" s="29">
        <v>127</v>
      </c>
      <c r="R171" s="29">
        <v>95.3</v>
      </c>
      <c r="S171" s="33">
        <v>-7.2916666666666963E-3</v>
      </c>
      <c r="T171" s="34">
        <v>1166382.65625</v>
      </c>
      <c r="U171" s="34">
        <v>177897.32184503422</v>
      </c>
      <c r="V171" s="35">
        <v>988485.33440496575</v>
      </c>
      <c r="W171" s="24">
        <v>0</v>
      </c>
      <c r="X171" s="35">
        <v>988485.33440496575</v>
      </c>
    </row>
    <row r="172" spans="1:24">
      <c r="A172" s="24">
        <v>171</v>
      </c>
      <c r="B172" s="25" t="s">
        <v>60</v>
      </c>
      <c r="C172" s="25" t="s">
        <v>100</v>
      </c>
      <c r="D172" s="26">
        <v>43333</v>
      </c>
      <c r="E172" s="27">
        <v>43333</v>
      </c>
      <c r="F172" s="27">
        <v>43313</v>
      </c>
      <c r="G172" s="27">
        <v>44798</v>
      </c>
      <c r="H172" s="28">
        <v>4.0136986301369859</v>
      </c>
      <c r="I172" s="29">
        <v>25</v>
      </c>
      <c r="J172" s="30">
        <v>0.05</v>
      </c>
      <c r="K172" s="29">
        <v>3.7999999999999999E-2</v>
      </c>
      <c r="L172" s="31">
        <v>582750</v>
      </c>
      <c r="M172" s="32" t="s">
        <v>1973</v>
      </c>
      <c r="N172" s="29">
        <v>690</v>
      </c>
      <c r="O172" s="29">
        <v>80</v>
      </c>
      <c r="P172" s="29">
        <v>110</v>
      </c>
      <c r="Q172" s="29">
        <v>127</v>
      </c>
      <c r="R172" s="29">
        <v>145.69999999999999</v>
      </c>
      <c r="S172" s="33">
        <v>0.32454545454545441</v>
      </c>
      <c r="T172" s="34">
        <v>771878.86363636365</v>
      </c>
      <c r="U172" s="34">
        <v>117727.3872291407</v>
      </c>
      <c r="V172" s="35">
        <v>654151.47640722292</v>
      </c>
      <c r="W172" s="24">
        <v>0</v>
      </c>
      <c r="X172" s="35">
        <v>654151.47640722292</v>
      </c>
    </row>
    <row r="173" spans="1:24">
      <c r="A173" s="24">
        <v>172</v>
      </c>
      <c r="B173" s="25" t="s">
        <v>60</v>
      </c>
      <c r="C173" s="25" t="s">
        <v>101</v>
      </c>
      <c r="D173" s="26">
        <v>43333</v>
      </c>
      <c r="E173" s="27">
        <v>43333</v>
      </c>
      <c r="F173" s="27">
        <v>43313</v>
      </c>
      <c r="G173" s="27">
        <v>44798</v>
      </c>
      <c r="H173" s="28">
        <v>4.0136986301369859</v>
      </c>
      <c r="I173" s="29">
        <v>25</v>
      </c>
      <c r="J173" s="30">
        <v>0.05</v>
      </c>
      <c r="K173" s="29">
        <v>3.7999999999999999E-2</v>
      </c>
      <c r="L173" s="31">
        <v>9976171</v>
      </c>
      <c r="M173" s="32" t="s">
        <v>2189</v>
      </c>
      <c r="N173" s="29">
        <v>798</v>
      </c>
      <c r="O173" s="29">
        <v>80</v>
      </c>
      <c r="P173" s="29">
        <v>96</v>
      </c>
      <c r="Q173" s="29">
        <v>127</v>
      </c>
      <c r="R173" s="29">
        <v>95.3</v>
      </c>
      <c r="S173" s="33">
        <v>-7.2916666666666963E-3</v>
      </c>
      <c r="T173" s="34">
        <v>9903428.0864583328</v>
      </c>
      <c r="U173" s="34">
        <v>1510476.2782825625</v>
      </c>
      <c r="V173" s="35">
        <v>8392951.8081757706</v>
      </c>
      <c r="W173" s="24">
        <v>0</v>
      </c>
      <c r="X173" s="35">
        <v>8392951.8081757706</v>
      </c>
    </row>
    <row r="174" spans="1:24">
      <c r="A174" s="24">
        <v>173</v>
      </c>
      <c r="B174" s="25" t="s">
        <v>60</v>
      </c>
      <c r="C174" s="25" t="s">
        <v>102</v>
      </c>
      <c r="D174" s="26">
        <v>43333</v>
      </c>
      <c r="E174" s="27">
        <v>43333</v>
      </c>
      <c r="F174" s="27">
        <v>43313</v>
      </c>
      <c r="G174" s="27">
        <v>44798</v>
      </c>
      <c r="H174" s="28">
        <v>4.0136986301369859</v>
      </c>
      <c r="I174" s="29">
        <v>25</v>
      </c>
      <c r="J174" s="30">
        <v>0.05</v>
      </c>
      <c r="K174" s="29">
        <v>3.7999999999999999E-2</v>
      </c>
      <c r="L174" s="31">
        <v>21103901</v>
      </c>
      <c r="M174" s="32" t="s">
        <v>2189</v>
      </c>
      <c r="N174" s="29">
        <v>798</v>
      </c>
      <c r="O174" s="29">
        <v>80</v>
      </c>
      <c r="P174" s="29">
        <v>96</v>
      </c>
      <c r="Q174" s="29">
        <v>127</v>
      </c>
      <c r="R174" s="29">
        <v>95.3</v>
      </c>
      <c r="S174" s="33">
        <v>-7.2916666666666963E-3</v>
      </c>
      <c r="T174" s="34">
        <v>20950018.388541665</v>
      </c>
      <c r="U174" s="34">
        <v>3195308.2840825049</v>
      </c>
      <c r="V174" s="35">
        <v>17754710.104459159</v>
      </c>
      <c r="W174" s="24">
        <v>0</v>
      </c>
      <c r="X174" s="35">
        <v>17754710.104459159</v>
      </c>
    </row>
    <row r="175" spans="1:24">
      <c r="A175" s="24">
        <v>174</v>
      </c>
      <c r="B175" s="25" t="s">
        <v>60</v>
      </c>
      <c r="C175" s="25" t="s">
        <v>103</v>
      </c>
      <c r="D175" s="26">
        <v>43333</v>
      </c>
      <c r="E175" s="27">
        <v>43333</v>
      </c>
      <c r="F175" s="27">
        <v>43313</v>
      </c>
      <c r="G175" s="27">
        <v>44798</v>
      </c>
      <c r="H175" s="28">
        <v>4.0136986301369859</v>
      </c>
      <c r="I175" s="29">
        <v>25</v>
      </c>
      <c r="J175" s="30">
        <v>0.05</v>
      </c>
      <c r="K175" s="29">
        <v>3.7999999999999999E-2</v>
      </c>
      <c r="L175" s="31">
        <v>580650</v>
      </c>
      <c r="M175" s="32" t="s">
        <v>2189</v>
      </c>
      <c r="N175" s="29">
        <v>798</v>
      </c>
      <c r="O175" s="29">
        <v>80</v>
      </c>
      <c r="P175" s="29">
        <v>96</v>
      </c>
      <c r="Q175" s="29">
        <v>127</v>
      </c>
      <c r="R175" s="29">
        <v>95.3</v>
      </c>
      <c r="S175" s="33">
        <v>-7.2916666666666963E-3</v>
      </c>
      <c r="T175" s="34">
        <v>576416.09375</v>
      </c>
      <c r="U175" s="34">
        <v>87915.298463184925</v>
      </c>
      <c r="V175" s="35">
        <v>488500.79528681509</v>
      </c>
      <c r="W175" s="24">
        <v>0</v>
      </c>
      <c r="X175" s="35">
        <v>488500.79528681509</v>
      </c>
    </row>
    <row r="176" spans="1:24">
      <c r="A176" s="24">
        <v>175</v>
      </c>
      <c r="B176" s="25" t="s">
        <v>60</v>
      </c>
      <c r="C176" s="25" t="s">
        <v>104</v>
      </c>
      <c r="D176" s="26">
        <v>43333</v>
      </c>
      <c r="E176" s="27">
        <v>43333</v>
      </c>
      <c r="F176" s="27">
        <v>43313</v>
      </c>
      <c r="G176" s="27">
        <v>44798</v>
      </c>
      <c r="H176" s="28">
        <v>4.0136986301369859</v>
      </c>
      <c r="I176" s="29">
        <v>25</v>
      </c>
      <c r="J176" s="30">
        <v>0.05</v>
      </c>
      <c r="K176" s="29">
        <v>3.7999999999999999E-2</v>
      </c>
      <c r="L176" s="31">
        <v>175035</v>
      </c>
      <c r="M176" s="32" t="s">
        <v>1877</v>
      </c>
      <c r="N176" s="29">
        <v>642</v>
      </c>
      <c r="O176" s="29">
        <v>80</v>
      </c>
      <c r="P176" s="29">
        <v>79.099999999999994</v>
      </c>
      <c r="Q176" s="29">
        <v>127</v>
      </c>
      <c r="R176" s="29">
        <v>94</v>
      </c>
      <c r="S176" s="33">
        <v>0.18836915297092297</v>
      </c>
      <c r="T176" s="34">
        <v>208006.19469026552</v>
      </c>
      <c r="U176" s="34">
        <v>31725.218790156381</v>
      </c>
      <c r="V176" s="35">
        <v>176280.97590010913</v>
      </c>
      <c r="W176" s="24">
        <v>0</v>
      </c>
      <c r="X176" s="35">
        <v>176280.97590010913</v>
      </c>
    </row>
    <row r="177" spans="1:24">
      <c r="A177" s="24">
        <v>176</v>
      </c>
      <c r="B177" s="25" t="s">
        <v>60</v>
      </c>
      <c r="C177" s="25" t="s">
        <v>105</v>
      </c>
      <c r="D177" s="26">
        <v>43333</v>
      </c>
      <c r="E177" s="27">
        <v>43333</v>
      </c>
      <c r="F177" s="27">
        <v>43313</v>
      </c>
      <c r="G177" s="27">
        <v>44798</v>
      </c>
      <c r="H177" s="28">
        <v>4.0136986301369859</v>
      </c>
      <c r="I177" s="29">
        <v>25</v>
      </c>
      <c r="J177" s="30">
        <v>0.05</v>
      </c>
      <c r="K177" s="29">
        <v>3.7999999999999999E-2</v>
      </c>
      <c r="L177" s="31">
        <v>132796</v>
      </c>
      <c r="M177" s="32" t="s">
        <v>2189</v>
      </c>
      <c r="N177" s="29">
        <v>798</v>
      </c>
      <c r="O177" s="29">
        <v>80</v>
      </c>
      <c r="P177" s="29">
        <v>96</v>
      </c>
      <c r="Q177" s="29">
        <v>127</v>
      </c>
      <c r="R177" s="29">
        <v>95.3</v>
      </c>
      <c r="S177" s="33">
        <v>-7.2916666666666963E-3</v>
      </c>
      <c r="T177" s="34">
        <v>131827.69583333333</v>
      </c>
      <c r="U177" s="34">
        <v>20106.432402853879</v>
      </c>
      <c r="V177" s="35">
        <v>111721.26343047945</v>
      </c>
      <c r="W177" s="24">
        <v>0</v>
      </c>
      <c r="X177" s="35">
        <v>111721.26343047945</v>
      </c>
    </row>
    <row r="178" spans="1:24">
      <c r="A178" s="24">
        <v>177</v>
      </c>
      <c r="B178" s="25" t="s">
        <v>60</v>
      </c>
      <c r="C178" s="25" t="s">
        <v>106</v>
      </c>
      <c r="D178" s="26">
        <v>43333</v>
      </c>
      <c r="E178" s="27">
        <v>43333</v>
      </c>
      <c r="F178" s="27">
        <v>43313</v>
      </c>
      <c r="G178" s="27">
        <v>44798</v>
      </c>
      <c r="H178" s="28">
        <v>4.0136986301369859</v>
      </c>
      <c r="I178" s="29">
        <v>25</v>
      </c>
      <c r="J178" s="30">
        <v>0.05</v>
      </c>
      <c r="K178" s="29">
        <v>3.7999999999999999E-2</v>
      </c>
      <c r="L178" s="31">
        <v>469552</v>
      </c>
      <c r="M178" s="32" t="s">
        <v>1871</v>
      </c>
      <c r="N178" s="29">
        <v>639</v>
      </c>
      <c r="O178" s="29">
        <v>80</v>
      </c>
      <c r="P178" s="29">
        <v>112.8</v>
      </c>
      <c r="Q178" s="29">
        <v>127</v>
      </c>
      <c r="R178" s="29">
        <v>116.2</v>
      </c>
      <c r="S178" s="33">
        <v>3.0141843971631256E-2</v>
      </c>
      <c r="T178" s="34">
        <v>483705.16312056739</v>
      </c>
      <c r="U178" s="34">
        <v>73774.976523073929</v>
      </c>
      <c r="V178" s="35">
        <v>409930.18659749348</v>
      </c>
      <c r="W178" s="24">
        <v>0</v>
      </c>
      <c r="X178" s="35">
        <v>409930.18659749348</v>
      </c>
    </row>
    <row r="179" spans="1:24">
      <c r="A179" s="24">
        <v>178</v>
      </c>
      <c r="B179" s="25" t="s">
        <v>60</v>
      </c>
      <c r="C179" s="25" t="s">
        <v>110</v>
      </c>
      <c r="D179" s="26">
        <v>43333</v>
      </c>
      <c r="E179" s="27">
        <v>43333</v>
      </c>
      <c r="F179" s="27">
        <v>43313</v>
      </c>
      <c r="G179" s="27">
        <v>44798</v>
      </c>
      <c r="H179" s="28">
        <v>4.0136986301369859</v>
      </c>
      <c r="I179" s="29">
        <v>25</v>
      </c>
      <c r="J179" s="30">
        <v>0.05</v>
      </c>
      <c r="K179" s="29">
        <v>3.7999999999999999E-2</v>
      </c>
      <c r="L179" s="31">
        <v>16789210</v>
      </c>
      <c r="M179" s="32" t="s">
        <v>1939</v>
      </c>
      <c r="N179" s="29">
        <v>673</v>
      </c>
      <c r="O179" s="29">
        <v>80</v>
      </c>
      <c r="P179" s="29">
        <v>95</v>
      </c>
      <c r="Q179" s="29">
        <v>127</v>
      </c>
      <c r="R179" s="29">
        <v>104.3</v>
      </c>
      <c r="S179" s="33">
        <v>9.7894736842105229E-2</v>
      </c>
      <c r="T179" s="34">
        <v>18432785.294736844</v>
      </c>
      <c r="U179" s="34">
        <v>2811378.5133095887</v>
      </c>
      <c r="V179" s="35">
        <v>15621406.781427255</v>
      </c>
      <c r="W179" s="24">
        <v>0</v>
      </c>
      <c r="X179" s="35">
        <v>15621406.781427255</v>
      </c>
    </row>
    <row r="180" spans="1:24">
      <c r="A180" s="24">
        <v>179</v>
      </c>
      <c r="B180" s="25" t="s">
        <v>60</v>
      </c>
      <c r="C180" s="25" t="s">
        <v>86</v>
      </c>
      <c r="D180" s="26">
        <v>43333</v>
      </c>
      <c r="E180" s="27">
        <v>43333</v>
      </c>
      <c r="F180" s="27">
        <v>43313</v>
      </c>
      <c r="G180" s="27">
        <v>44798</v>
      </c>
      <c r="H180" s="28">
        <v>4.0136986301369859</v>
      </c>
      <c r="I180" s="29">
        <v>25</v>
      </c>
      <c r="J180" s="30">
        <v>0.05</v>
      </c>
      <c r="K180" s="29">
        <v>3.7999999999999999E-2</v>
      </c>
      <c r="L180" s="31">
        <v>892500</v>
      </c>
      <c r="M180" s="32" t="s">
        <v>2189</v>
      </c>
      <c r="N180" s="29">
        <v>798</v>
      </c>
      <c r="O180" s="29">
        <v>80</v>
      </c>
      <c r="P180" s="29">
        <v>96</v>
      </c>
      <c r="Q180" s="29">
        <v>127</v>
      </c>
      <c r="R180" s="29">
        <v>95.3</v>
      </c>
      <c r="S180" s="33">
        <v>-7.2916666666666963E-3</v>
      </c>
      <c r="T180" s="34">
        <v>885992.1875</v>
      </c>
      <c r="U180" s="34">
        <v>135132.01391267122</v>
      </c>
      <c r="V180" s="35">
        <v>750860.17358732875</v>
      </c>
      <c r="W180" s="24">
        <v>0</v>
      </c>
      <c r="X180" s="35">
        <v>750860.17358732875</v>
      </c>
    </row>
    <row r="181" spans="1:24">
      <c r="A181" s="24">
        <v>180</v>
      </c>
      <c r="B181" s="25" t="s">
        <v>60</v>
      </c>
      <c r="C181" s="25" t="s">
        <v>90</v>
      </c>
      <c r="D181" s="26">
        <v>43333</v>
      </c>
      <c r="E181" s="27">
        <v>43333</v>
      </c>
      <c r="F181" s="27">
        <v>43313</v>
      </c>
      <c r="G181" s="27">
        <v>44798</v>
      </c>
      <c r="H181" s="28">
        <v>4.0136986301369859</v>
      </c>
      <c r="I181" s="29">
        <v>25</v>
      </c>
      <c r="J181" s="30">
        <v>0.05</v>
      </c>
      <c r="K181" s="29">
        <v>3.7999999999999999E-2</v>
      </c>
      <c r="L181" s="31">
        <v>472500</v>
      </c>
      <c r="M181" s="32" t="s">
        <v>2189</v>
      </c>
      <c r="N181" s="29">
        <v>798</v>
      </c>
      <c r="O181" s="29">
        <v>80</v>
      </c>
      <c r="P181" s="29">
        <v>96</v>
      </c>
      <c r="Q181" s="29">
        <v>127</v>
      </c>
      <c r="R181" s="29">
        <v>95.3</v>
      </c>
      <c r="S181" s="33">
        <v>-7.2916666666666963E-3</v>
      </c>
      <c r="T181" s="34">
        <v>469054.6875</v>
      </c>
      <c r="U181" s="34">
        <v>71540.477953767113</v>
      </c>
      <c r="V181" s="35">
        <v>397514.20954623289</v>
      </c>
      <c r="W181" s="24">
        <v>0</v>
      </c>
      <c r="X181" s="35">
        <v>397514.20954623289</v>
      </c>
    </row>
    <row r="182" spans="1:24">
      <c r="A182" s="24">
        <v>181</v>
      </c>
      <c r="B182" s="25" t="s">
        <v>60</v>
      </c>
      <c r="C182" s="25" t="s">
        <v>91</v>
      </c>
      <c r="D182" s="26">
        <v>43333</v>
      </c>
      <c r="E182" s="27">
        <v>43333</v>
      </c>
      <c r="F182" s="27">
        <v>43313</v>
      </c>
      <c r="G182" s="27">
        <v>44798</v>
      </c>
      <c r="H182" s="28">
        <v>4.0136986301369859</v>
      </c>
      <c r="I182" s="29">
        <v>25</v>
      </c>
      <c r="J182" s="30">
        <v>0.05</v>
      </c>
      <c r="K182" s="29">
        <v>3.7999999999999999E-2</v>
      </c>
      <c r="L182" s="31">
        <v>637760</v>
      </c>
      <c r="M182" s="32" t="s">
        <v>2189</v>
      </c>
      <c r="N182" s="29">
        <v>798</v>
      </c>
      <c r="O182" s="29">
        <v>80</v>
      </c>
      <c r="P182" s="29">
        <v>96</v>
      </c>
      <c r="Q182" s="29">
        <v>127</v>
      </c>
      <c r="R182" s="29">
        <v>95.3</v>
      </c>
      <c r="S182" s="33">
        <v>-7.2916666666666963E-3</v>
      </c>
      <c r="T182" s="34">
        <v>633109.66666666663</v>
      </c>
      <c r="U182" s="34">
        <v>96562.233269406381</v>
      </c>
      <c r="V182" s="35">
        <v>536547.43339726026</v>
      </c>
      <c r="W182" s="24">
        <v>0</v>
      </c>
      <c r="X182" s="35">
        <v>536547.43339726026</v>
      </c>
    </row>
    <row r="183" spans="1:24">
      <c r="A183" s="24">
        <v>182</v>
      </c>
      <c r="B183" s="25" t="s">
        <v>60</v>
      </c>
      <c r="C183" s="25" t="s">
        <v>92</v>
      </c>
      <c r="D183" s="26">
        <v>43333</v>
      </c>
      <c r="E183" s="27">
        <v>43333</v>
      </c>
      <c r="F183" s="27">
        <v>43313</v>
      </c>
      <c r="G183" s="27">
        <v>44798</v>
      </c>
      <c r="H183" s="28">
        <v>4.0136986301369859</v>
      </c>
      <c r="I183" s="29">
        <v>25</v>
      </c>
      <c r="J183" s="30">
        <v>0.05</v>
      </c>
      <c r="K183" s="29">
        <v>3.7999999999999999E-2</v>
      </c>
      <c r="L183" s="31">
        <v>21044329</v>
      </c>
      <c r="M183" s="32" t="s">
        <v>2189</v>
      </c>
      <c r="N183" s="29">
        <v>798</v>
      </c>
      <c r="O183" s="29">
        <v>80</v>
      </c>
      <c r="P183" s="29">
        <v>96</v>
      </c>
      <c r="Q183" s="29">
        <v>127</v>
      </c>
      <c r="R183" s="29">
        <v>95.3</v>
      </c>
      <c r="S183" s="33">
        <v>-7.2916666666666963E-3</v>
      </c>
      <c r="T183" s="34">
        <v>20890880.767708331</v>
      </c>
      <c r="U183" s="34">
        <v>3186288.5817488292</v>
      </c>
      <c r="V183" s="35">
        <v>17704592.185959503</v>
      </c>
      <c r="W183" s="24">
        <v>0</v>
      </c>
      <c r="X183" s="35">
        <v>17704592.185959503</v>
      </c>
    </row>
    <row r="184" spans="1:24">
      <c r="A184" s="24">
        <v>183</v>
      </c>
      <c r="B184" s="25" t="s">
        <v>60</v>
      </c>
      <c r="C184" s="25" t="s">
        <v>93</v>
      </c>
      <c r="D184" s="26">
        <v>43333</v>
      </c>
      <c r="E184" s="27">
        <v>43333</v>
      </c>
      <c r="F184" s="27">
        <v>43313</v>
      </c>
      <c r="G184" s="27">
        <v>44798</v>
      </c>
      <c r="H184" s="28">
        <v>4.0136986301369859</v>
      </c>
      <c r="I184" s="29">
        <v>25</v>
      </c>
      <c r="J184" s="30">
        <v>0.05</v>
      </c>
      <c r="K184" s="29">
        <v>3.7999999999999999E-2</v>
      </c>
      <c r="L184" s="31">
        <v>969266</v>
      </c>
      <c r="M184" s="32" t="s">
        <v>2189</v>
      </c>
      <c r="N184" s="29">
        <v>798</v>
      </c>
      <c r="O184" s="29">
        <v>80</v>
      </c>
      <c r="P184" s="29">
        <v>96</v>
      </c>
      <c r="Q184" s="29">
        <v>127</v>
      </c>
      <c r="R184" s="29">
        <v>95.3</v>
      </c>
      <c r="S184" s="33">
        <v>-7.2916666666666963E-3</v>
      </c>
      <c r="T184" s="34">
        <v>962198.43541666667</v>
      </c>
      <c r="U184" s="34">
        <v>146755.0326017694</v>
      </c>
      <c r="V184" s="35">
        <v>815443.40281489724</v>
      </c>
      <c r="W184" s="24">
        <v>0</v>
      </c>
      <c r="X184" s="35">
        <v>815443.40281489724</v>
      </c>
    </row>
    <row r="185" spans="1:24">
      <c r="A185" s="24">
        <v>184</v>
      </c>
      <c r="B185" s="25" t="s">
        <v>60</v>
      </c>
      <c r="C185" s="25" t="s">
        <v>94</v>
      </c>
      <c r="D185" s="26">
        <v>43333</v>
      </c>
      <c r="E185" s="27">
        <v>43333</v>
      </c>
      <c r="F185" s="27">
        <v>43313</v>
      </c>
      <c r="G185" s="27">
        <v>44798</v>
      </c>
      <c r="H185" s="28">
        <v>4.0136986301369859</v>
      </c>
      <c r="I185" s="29">
        <v>25</v>
      </c>
      <c r="J185" s="30">
        <v>0.05</v>
      </c>
      <c r="K185" s="29">
        <v>3.7999999999999999E-2</v>
      </c>
      <c r="L185" s="31">
        <v>735000</v>
      </c>
      <c r="M185" s="32" t="s">
        <v>2189</v>
      </c>
      <c r="N185" s="29">
        <v>798</v>
      </c>
      <c r="O185" s="29">
        <v>80</v>
      </c>
      <c r="P185" s="29">
        <v>96</v>
      </c>
      <c r="Q185" s="29">
        <v>127</v>
      </c>
      <c r="R185" s="29">
        <v>95.3</v>
      </c>
      <c r="S185" s="33">
        <v>-7.2916666666666963E-3</v>
      </c>
      <c r="T185" s="34">
        <v>729640.625</v>
      </c>
      <c r="U185" s="34">
        <v>111285.18792808217</v>
      </c>
      <c r="V185" s="35">
        <v>618355.43707191781</v>
      </c>
      <c r="W185" s="24">
        <v>0</v>
      </c>
      <c r="X185" s="35">
        <v>618355.43707191781</v>
      </c>
    </row>
    <row r="186" spans="1:24">
      <c r="A186" s="24">
        <v>185</v>
      </c>
      <c r="B186" s="25" t="s">
        <v>60</v>
      </c>
      <c r="C186" s="25" t="s">
        <v>95</v>
      </c>
      <c r="D186" s="26">
        <v>43333</v>
      </c>
      <c r="E186" s="27">
        <v>43333</v>
      </c>
      <c r="F186" s="27">
        <v>43313</v>
      </c>
      <c r="G186" s="27">
        <v>44798</v>
      </c>
      <c r="H186" s="28">
        <v>4.0136986301369859</v>
      </c>
      <c r="I186" s="29">
        <v>25</v>
      </c>
      <c r="J186" s="30">
        <v>0.05</v>
      </c>
      <c r="K186" s="29">
        <v>3.7999999999999999E-2</v>
      </c>
      <c r="L186" s="31">
        <v>126000</v>
      </c>
      <c r="M186" s="32" t="s">
        <v>2189</v>
      </c>
      <c r="N186" s="29">
        <v>798</v>
      </c>
      <c r="O186" s="29">
        <v>80</v>
      </c>
      <c r="P186" s="29">
        <v>96</v>
      </c>
      <c r="Q186" s="29">
        <v>127</v>
      </c>
      <c r="R186" s="29">
        <v>95.3</v>
      </c>
      <c r="S186" s="33">
        <v>-7.2916666666666963E-3</v>
      </c>
      <c r="T186" s="34">
        <v>125081.25</v>
      </c>
      <c r="U186" s="34">
        <v>19077.460787671229</v>
      </c>
      <c r="V186" s="35">
        <v>106003.78921232877</v>
      </c>
      <c r="W186" s="24">
        <v>0</v>
      </c>
      <c r="X186" s="35">
        <v>106003.78921232877</v>
      </c>
    </row>
    <row r="187" spans="1:24">
      <c r="A187" s="24">
        <v>186</v>
      </c>
      <c r="B187" s="25" t="s">
        <v>60</v>
      </c>
      <c r="C187" s="25" t="s">
        <v>96</v>
      </c>
      <c r="D187" s="26">
        <v>43333</v>
      </c>
      <c r="E187" s="27">
        <v>43333</v>
      </c>
      <c r="F187" s="27">
        <v>43313</v>
      </c>
      <c r="G187" s="27">
        <v>44798</v>
      </c>
      <c r="H187" s="28">
        <v>4.0136986301369859</v>
      </c>
      <c r="I187" s="29">
        <v>25</v>
      </c>
      <c r="J187" s="30">
        <v>0.05</v>
      </c>
      <c r="K187" s="29">
        <v>3.7999999999999999E-2</v>
      </c>
      <c r="L187" s="31">
        <v>29327302</v>
      </c>
      <c r="M187" s="32" t="s">
        <v>2189</v>
      </c>
      <c r="N187" s="29">
        <v>798</v>
      </c>
      <c r="O187" s="29">
        <v>80</v>
      </c>
      <c r="P187" s="29">
        <v>96</v>
      </c>
      <c r="Q187" s="29">
        <v>127</v>
      </c>
      <c r="R187" s="29">
        <v>95.3</v>
      </c>
      <c r="S187" s="33">
        <v>-7.2916666666666963E-3</v>
      </c>
      <c r="T187" s="34">
        <v>29113457.089583334</v>
      </c>
      <c r="U187" s="34">
        <v>4440400.4278824767</v>
      </c>
      <c r="V187" s="35">
        <v>24673056.661700856</v>
      </c>
      <c r="W187" s="24">
        <v>0</v>
      </c>
      <c r="X187" s="35">
        <v>24673056.661700856</v>
      </c>
    </row>
    <row r="188" spans="1:24">
      <c r="A188" s="24">
        <v>187</v>
      </c>
      <c r="B188" s="25" t="s">
        <v>60</v>
      </c>
      <c r="C188" s="25" t="s">
        <v>97</v>
      </c>
      <c r="D188" s="26">
        <v>43333</v>
      </c>
      <c r="E188" s="27">
        <v>43333</v>
      </c>
      <c r="F188" s="27">
        <v>43313</v>
      </c>
      <c r="G188" s="27">
        <v>44798</v>
      </c>
      <c r="H188" s="28">
        <v>4.0136986301369859</v>
      </c>
      <c r="I188" s="29">
        <v>25</v>
      </c>
      <c r="J188" s="30">
        <v>0.05</v>
      </c>
      <c r="K188" s="29">
        <v>3.7999999999999999E-2</v>
      </c>
      <c r="L188" s="31">
        <v>1517250</v>
      </c>
      <c r="M188" s="32" t="s">
        <v>1941</v>
      </c>
      <c r="N188" s="29">
        <v>674</v>
      </c>
      <c r="O188" s="29">
        <v>80</v>
      </c>
      <c r="P188" s="29">
        <v>105.1</v>
      </c>
      <c r="Q188" s="29">
        <v>127</v>
      </c>
      <c r="R188" s="29">
        <v>122.8</v>
      </c>
      <c r="S188" s="33">
        <v>0.16841103710751668</v>
      </c>
      <c r="T188" s="34">
        <v>1772771.6460513796</v>
      </c>
      <c r="U188" s="34">
        <v>270384.10283748026</v>
      </c>
      <c r="V188" s="35">
        <v>1502387.5432138992</v>
      </c>
      <c r="W188" s="24">
        <v>0</v>
      </c>
      <c r="X188" s="35">
        <v>1502387.5432138992</v>
      </c>
    </row>
    <row r="189" spans="1:24">
      <c r="A189" s="24">
        <v>188</v>
      </c>
      <c r="B189" s="25" t="s">
        <v>60</v>
      </c>
      <c r="C189" s="25" t="s">
        <v>98</v>
      </c>
      <c r="D189" s="26">
        <v>43333</v>
      </c>
      <c r="E189" s="27">
        <v>43333</v>
      </c>
      <c r="F189" s="27">
        <v>43313</v>
      </c>
      <c r="G189" s="27">
        <v>44798</v>
      </c>
      <c r="H189" s="28">
        <v>4.0136986301369859</v>
      </c>
      <c r="I189" s="29">
        <v>25</v>
      </c>
      <c r="J189" s="30">
        <v>0.05</v>
      </c>
      <c r="K189" s="29">
        <v>3.7999999999999999E-2</v>
      </c>
      <c r="L189" s="31">
        <v>312900</v>
      </c>
      <c r="M189" s="32" t="s">
        <v>2189</v>
      </c>
      <c r="N189" s="29">
        <v>798</v>
      </c>
      <c r="O189" s="29">
        <v>80</v>
      </c>
      <c r="P189" s="29">
        <v>96</v>
      </c>
      <c r="Q189" s="29">
        <v>127</v>
      </c>
      <c r="R189" s="29">
        <v>95.3</v>
      </c>
      <c r="S189" s="33">
        <v>-7.2916666666666963E-3</v>
      </c>
      <c r="T189" s="34">
        <v>310618.4375</v>
      </c>
      <c r="U189" s="34">
        <v>47375.694289383558</v>
      </c>
      <c r="V189" s="35">
        <v>263242.74321061646</v>
      </c>
      <c r="W189" s="24">
        <v>0</v>
      </c>
      <c r="X189" s="35">
        <v>263242.74321061646</v>
      </c>
    </row>
    <row r="190" spans="1:24">
      <c r="A190" s="24">
        <v>189</v>
      </c>
      <c r="B190" s="25" t="s">
        <v>60</v>
      </c>
      <c r="C190" s="25" t="s">
        <v>99</v>
      </c>
      <c r="D190" s="26">
        <v>43333</v>
      </c>
      <c r="E190" s="27">
        <v>43333</v>
      </c>
      <c r="F190" s="27">
        <v>43313</v>
      </c>
      <c r="G190" s="27">
        <v>44798</v>
      </c>
      <c r="H190" s="28">
        <v>4.0136986301369859</v>
      </c>
      <c r="I190" s="29">
        <v>25</v>
      </c>
      <c r="J190" s="30">
        <v>0.05</v>
      </c>
      <c r="K190" s="29">
        <v>3.7999999999999999E-2</v>
      </c>
      <c r="L190" s="31">
        <v>1174950</v>
      </c>
      <c r="M190" s="32" t="s">
        <v>2189</v>
      </c>
      <c r="N190" s="29">
        <v>798</v>
      </c>
      <c r="O190" s="29">
        <v>80</v>
      </c>
      <c r="P190" s="29">
        <v>96</v>
      </c>
      <c r="Q190" s="29">
        <v>127</v>
      </c>
      <c r="R190" s="29">
        <v>95.3</v>
      </c>
      <c r="S190" s="33">
        <v>-7.2916666666666963E-3</v>
      </c>
      <c r="T190" s="34">
        <v>1166382.65625</v>
      </c>
      <c r="U190" s="34">
        <v>177897.32184503422</v>
      </c>
      <c r="V190" s="35">
        <v>988485.33440496575</v>
      </c>
      <c r="W190" s="24">
        <v>0</v>
      </c>
      <c r="X190" s="35">
        <v>988485.33440496575</v>
      </c>
    </row>
    <row r="191" spans="1:24">
      <c r="A191" s="24">
        <v>190</v>
      </c>
      <c r="B191" s="25" t="s">
        <v>60</v>
      </c>
      <c r="C191" s="25" t="s">
        <v>100</v>
      </c>
      <c r="D191" s="26">
        <v>43333</v>
      </c>
      <c r="E191" s="27">
        <v>43333</v>
      </c>
      <c r="F191" s="27">
        <v>43313</v>
      </c>
      <c r="G191" s="27">
        <v>44798</v>
      </c>
      <c r="H191" s="28">
        <v>4.0136986301369859</v>
      </c>
      <c r="I191" s="29">
        <v>25</v>
      </c>
      <c r="J191" s="30">
        <v>0.05</v>
      </c>
      <c r="K191" s="29">
        <v>3.7999999999999999E-2</v>
      </c>
      <c r="L191" s="31">
        <v>582750</v>
      </c>
      <c r="M191" s="32" t="s">
        <v>1973</v>
      </c>
      <c r="N191" s="29">
        <v>690</v>
      </c>
      <c r="O191" s="29">
        <v>80</v>
      </c>
      <c r="P191" s="29">
        <v>110</v>
      </c>
      <c r="Q191" s="29">
        <v>127</v>
      </c>
      <c r="R191" s="29">
        <v>145.69999999999999</v>
      </c>
      <c r="S191" s="33">
        <v>0.32454545454545441</v>
      </c>
      <c r="T191" s="34">
        <v>771878.86363636365</v>
      </c>
      <c r="U191" s="34">
        <v>117727.3872291407</v>
      </c>
      <c r="V191" s="35">
        <v>654151.47640722292</v>
      </c>
      <c r="W191" s="24">
        <v>0</v>
      </c>
      <c r="X191" s="35">
        <v>654151.47640722292</v>
      </c>
    </row>
    <row r="192" spans="1:24">
      <c r="A192" s="24">
        <v>191</v>
      </c>
      <c r="B192" s="25" t="s">
        <v>60</v>
      </c>
      <c r="C192" s="25" t="s">
        <v>101</v>
      </c>
      <c r="D192" s="26">
        <v>43333</v>
      </c>
      <c r="E192" s="27">
        <v>43333</v>
      </c>
      <c r="F192" s="27">
        <v>43313</v>
      </c>
      <c r="G192" s="27">
        <v>44798</v>
      </c>
      <c r="H192" s="28">
        <v>4.0136986301369859</v>
      </c>
      <c r="I192" s="29">
        <v>25</v>
      </c>
      <c r="J192" s="30">
        <v>0.05</v>
      </c>
      <c r="K192" s="29">
        <v>3.7999999999999999E-2</v>
      </c>
      <c r="L192" s="31">
        <v>9976171</v>
      </c>
      <c r="M192" s="32" t="s">
        <v>2189</v>
      </c>
      <c r="N192" s="29">
        <v>798</v>
      </c>
      <c r="O192" s="29">
        <v>80</v>
      </c>
      <c r="P192" s="29">
        <v>96</v>
      </c>
      <c r="Q192" s="29">
        <v>127</v>
      </c>
      <c r="R192" s="29">
        <v>95.3</v>
      </c>
      <c r="S192" s="33">
        <v>-7.2916666666666963E-3</v>
      </c>
      <c r="T192" s="34">
        <v>9903428.0864583328</v>
      </c>
      <c r="U192" s="34">
        <v>1510476.2782825625</v>
      </c>
      <c r="V192" s="35">
        <v>8392951.8081757706</v>
      </c>
      <c r="W192" s="24">
        <v>0</v>
      </c>
      <c r="X192" s="35">
        <v>8392951.8081757706</v>
      </c>
    </row>
    <row r="193" spans="1:24">
      <c r="A193" s="24">
        <v>192</v>
      </c>
      <c r="B193" s="25" t="s">
        <v>60</v>
      </c>
      <c r="C193" s="25" t="s">
        <v>102</v>
      </c>
      <c r="D193" s="26">
        <v>43333</v>
      </c>
      <c r="E193" s="27">
        <v>43333</v>
      </c>
      <c r="F193" s="27">
        <v>43313</v>
      </c>
      <c r="G193" s="27">
        <v>44798</v>
      </c>
      <c r="H193" s="28">
        <v>4.0136986301369859</v>
      </c>
      <c r="I193" s="29">
        <v>25</v>
      </c>
      <c r="J193" s="30">
        <v>0.05</v>
      </c>
      <c r="K193" s="29">
        <v>3.7999999999999999E-2</v>
      </c>
      <c r="L193" s="31">
        <v>21103901</v>
      </c>
      <c r="M193" s="32" t="s">
        <v>2189</v>
      </c>
      <c r="N193" s="29">
        <v>798</v>
      </c>
      <c r="O193" s="29">
        <v>80</v>
      </c>
      <c r="P193" s="29">
        <v>96</v>
      </c>
      <c r="Q193" s="29">
        <v>127</v>
      </c>
      <c r="R193" s="29">
        <v>95.3</v>
      </c>
      <c r="S193" s="33">
        <v>-7.2916666666666963E-3</v>
      </c>
      <c r="T193" s="34">
        <v>20950018.388541665</v>
      </c>
      <c r="U193" s="34">
        <v>3195308.2840825049</v>
      </c>
      <c r="V193" s="35">
        <v>17754710.104459159</v>
      </c>
      <c r="W193" s="24">
        <v>0</v>
      </c>
      <c r="X193" s="35">
        <v>17754710.104459159</v>
      </c>
    </row>
    <row r="194" spans="1:24">
      <c r="A194" s="24">
        <v>193</v>
      </c>
      <c r="B194" s="25" t="s">
        <v>60</v>
      </c>
      <c r="C194" s="25" t="s">
        <v>103</v>
      </c>
      <c r="D194" s="26">
        <v>43333</v>
      </c>
      <c r="E194" s="27">
        <v>43333</v>
      </c>
      <c r="F194" s="27">
        <v>43313</v>
      </c>
      <c r="G194" s="27">
        <v>44798</v>
      </c>
      <c r="H194" s="28">
        <v>4.0136986301369859</v>
      </c>
      <c r="I194" s="29">
        <v>25</v>
      </c>
      <c r="J194" s="30">
        <v>0.05</v>
      </c>
      <c r="K194" s="29">
        <v>3.7999999999999999E-2</v>
      </c>
      <c r="L194" s="31">
        <v>580650</v>
      </c>
      <c r="M194" s="32" t="s">
        <v>2189</v>
      </c>
      <c r="N194" s="29">
        <v>798</v>
      </c>
      <c r="O194" s="29">
        <v>80</v>
      </c>
      <c r="P194" s="29">
        <v>96</v>
      </c>
      <c r="Q194" s="29">
        <v>127</v>
      </c>
      <c r="R194" s="29">
        <v>95.3</v>
      </c>
      <c r="S194" s="33">
        <v>-7.2916666666666963E-3</v>
      </c>
      <c r="T194" s="34">
        <v>576416.09375</v>
      </c>
      <c r="U194" s="34">
        <v>87915.298463184925</v>
      </c>
      <c r="V194" s="35">
        <v>488500.79528681509</v>
      </c>
      <c r="W194" s="24">
        <v>0</v>
      </c>
      <c r="X194" s="35">
        <v>488500.79528681509</v>
      </c>
    </row>
    <row r="195" spans="1:24">
      <c r="A195" s="24">
        <v>194</v>
      </c>
      <c r="B195" s="25" t="s">
        <v>60</v>
      </c>
      <c r="C195" s="25" t="s">
        <v>104</v>
      </c>
      <c r="D195" s="26">
        <v>43333</v>
      </c>
      <c r="E195" s="27">
        <v>43333</v>
      </c>
      <c r="F195" s="27">
        <v>43313</v>
      </c>
      <c r="G195" s="27">
        <v>44798</v>
      </c>
      <c r="H195" s="28">
        <v>4.0136986301369859</v>
      </c>
      <c r="I195" s="29">
        <v>25</v>
      </c>
      <c r="J195" s="30">
        <v>0.05</v>
      </c>
      <c r="K195" s="29">
        <v>3.7999999999999999E-2</v>
      </c>
      <c r="L195" s="31">
        <v>175035</v>
      </c>
      <c r="M195" s="32" t="s">
        <v>1877</v>
      </c>
      <c r="N195" s="29">
        <v>642</v>
      </c>
      <c r="O195" s="29">
        <v>80</v>
      </c>
      <c r="P195" s="29">
        <v>79.099999999999994</v>
      </c>
      <c r="Q195" s="29">
        <v>127</v>
      </c>
      <c r="R195" s="29">
        <v>94</v>
      </c>
      <c r="S195" s="33">
        <v>0.18836915297092297</v>
      </c>
      <c r="T195" s="34">
        <v>208006.19469026552</v>
      </c>
      <c r="U195" s="34">
        <v>31725.218790156381</v>
      </c>
      <c r="V195" s="35">
        <v>176280.97590010913</v>
      </c>
      <c r="W195" s="24">
        <v>0</v>
      </c>
      <c r="X195" s="35">
        <v>176280.97590010913</v>
      </c>
    </row>
    <row r="196" spans="1:24">
      <c r="A196" s="24">
        <v>195</v>
      </c>
      <c r="B196" s="25" t="s">
        <v>60</v>
      </c>
      <c r="C196" s="25" t="s">
        <v>105</v>
      </c>
      <c r="D196" s="26">
        <v>43333</v>
      </c>
      <c r="E196" s="27">
        <v>43333</v>
      </c>
      <c r="F196" s="27">
        <v>43313</v>
      </c>
      <c r="G196" s="27">
        <v>44798</v>
      </c>
      <c r="H196" s="28">
        <v>4.0136986301369859</v>
      </c>
      <c r="I196" s="29">
        <v>25</v>
      </c>
      <c r="J196" s="30">
        <v>0.05</v>
      </c>
      <c r="K196" s="29">
        <v>3.7999999999999999E-2</v>
      </c>
      <c r="L196" s="31">
        <v>132796</v>
      </c>
      <c r="M196" s="32" t="s">
        <v>2189</v>
      </c>
      <c r="N196" s="29">
        <v>798</v>
      </c>
      <c r="O196" s="29">
        <v>80</v>
      </c>
      <c r="P196" s="29">
        <v>96</v>
      </c>
      <c r="Q196" s="29">
        <v>127</v>
      </c>
      <c r="R196" s="29">
        <v>95.3</v>
      </c>
      <c r="S196" s="33">
        <v>-7.2916666666666963E-3</v>
      </c>
      <c r="T196" s="34">
        <v>131827.69583333333</v>
      </c>
      <c r="U196" s="34">
        <v>20106.432402853879</v>
      </c>
      <c r="V196" s="35">
        <v>111721.26343047945</v>
      </c>
      <c r="W196" s="24">
        <v>0</v>
      </c>
      <c r="X196" s="35">
        <v>111721.26343047945</v>
      </c>
    </row>
    <row r="197" spans="1:24">
      <c r="A197" s="24">
        <v>196</v>
      </c>
      <c r="B197" s="25" t="s">
        <v>60</v>
      </c>
      <c r="C197" s="25" t="s">
        <v>106</v>
      </c>
      <c r="D197" s="26">
        <v>43333</v>
      </c>
      <c r="E197" s="27">
        <v>43333</v>
      </c>
      <c r="F197" s="27">
        <v>43313</v>
      </c>
      <c r="G197" s="27">
        <v>44798</v>
      </c>
      <c r="H197" s="28">
        <v>4.0136986301369859</v>
      </c>
      <c r="I197" s="29">
        <v>25</v>
      </c>
      <c r="J197" s="30">
        <v>0.05</v>
      </c>
      <c r="K197" s="29">
        <v>3.7999999999999999E-2</v>
      </c>
      <c r="L197" s="31">
        <v>469552</v>
      </c>
      <c r="M197" s="32" t="s">
        <v>1871</v>
      </c>
      <c r="N197" s="29">
        <v>639</v>
      </c>
      <c r="O197" s="29">
        <v>80</v>
      </c>
      <c r="P197" s="29">
        <v>112.8</v>
      </c>
      <c r="Q197" s="29">
        <v>127</v>
      </c>
      <c r="R197" s="29">
        <v>116.2</v>
      </c>
      <c r="S197" s="33">
        <v>3.0141843971631256E-2</v>
      </c>
      <c r="T197" s="34">
        <v>483705.16312056739</v>
      </c>
      <c r="U197" s="34">
        <v>73774.976523073929</v>
      </c>
      <c r="V197" s="35">
        <v>409930.18659749348</v>
      </c>
      <c r="W197" s="24">
        <v>0</v>
      </c>
      <c r="X197" s="35">
        <v>409930.18659749348</v>
      </c>
    </row>
    <row r="198" spans="1:24">
      <c r="A198" s="24">
        <v>197</v>
      </c>
      <c r="B198" s="25" t="s">
        <v>60</v>
      </c>
      <c r="C198" s="25" t="s">
        <v>110</v>
      </c>
      <c r="D198" s="26">
        <v>43333</v>
      </c>
      <c r="E198" s="27">
        <v>43333</v>
      </c>
      <c r="F198" s="27">
        <v>43313</v>
      </c>
      <c r="G198" s="27">
        <v>44798</v>
      </c>
      <c r="H198" s="28">
        <v>4.0136986301369859</v>
      </c>
      <c r="I198" s="29">
        <v>25</v>
      </c>
      <c r="J198" s="30">
        <v>0.05</v>
      </c>
      <c r="K198" s="29">
        <v>3.7999999999999999E-2</v>
      </c>
      <c r="L198" s="31">
        <v>16789210</v>
      </c>
      <c r="M198" s="32" t="s">
        <v>1939</v>
      </c>
      <c r="N198" s="29">
        <v>673</v>
      </c>
      <c r="O198" s="29">
        <v>80</v>
      </c>
      <c r="P198" s="29">
        <v>95</v>
      </c>
      <c r="Q198" s="29">
        <v>127</v>
      </c>
      <c r="R198" s="29">
        <v>104.3</v>
      </c>
      <c r="S198" s="33">
        <v>9.7894736842105229E-2</v>
      </c>
      <c r="T198" s="34">
        <v>18432785.294736844</v>
      </c>
      <c r="U198" s="34">
        <v>2811378.5133095887</v>
      </c>
      <c r="V198" s="35">
        <v>15621406.781427255</v>
      </c>
      <c r="W198" s="24">
        <v>0</v>
      </c>
      <c r="X198" s="35">
        <v>15621406.781427255</v>
      </c>
    </row>
    <row r="199" spans="1:24">
      <c r="A199" s="24">
        <v>198</v>
      </c>
      <c r="B199" s="25" t="s">
        <v>60</v>
      </c>
      <c r="C199" s="25" t="s">
        <v>86</v>
      </c>
      <c r="D199" s="26">
        <v>43333</v>
      </c>
      <c r="E199" s="27">
        <v>43333</v>
      </c>
      <c r="F199" s="27">
        <v>43313</v>
      </c>
      <c r="G199" s="27">
        <v>44798</v>
      </c>
      <c r="H199" s="28">
        <v>4.0136986301369859</v>
      </c>
      <c r="I199" s="29">
        <v>25</v>
      </c>
      <c r="J199" s="30">
        <v>0.05</v>
      </c>
      <c r="K199" s="29">
        <v>3.7999999999999999E-2</v>
      </c>
      <c r="L199" s="31">
        <v>892500</v>
      </c>
      <c r="M199" s="32" t="s">
        <v>2189</v>
      </c>
      <c r="N199" s="29">
        <v>798</v>
      </c>
      <c r="O199" s="29">
        <v>80</v>
      </c>
      <c r="P199" s="29">
        <v>96</v>
      </c>
      <c r="Q199" s="29">
        <v>127</v>
      </c>
      <c r="R199" s="29">
        <v>95.3</v>
      </c>
      <c r="S199" s="33">
        <v>-7.2916666666666963E-3</v>
      </c>
      <c r="T199" s="34">
        <v>885992.1875</v>
      </c>
      <c r="U199" s="34">
        <v>135132.01391267122</v>
      </c>
      <c r="V199" s="35">
        <v>750860.17358732875</v>
      </c>
      <c r="W199" s="24">
        <v>0</v>
      </c>
      <c r="X199" s="35">
        <v>750860.17358732875</v>
      </c>
    </row>
    <row r="200" spans="1:24">
      <c r="A200" s="24">
        <v>199</v>
      </c>
      <c r="B200" s="25" t="s">
        <v>60</v>
      </c>
      <c r="C200" s="25" t="s">
        <v>90</v>
      </c>
      <c r="D200" s="26">
        <v>43333</v>
      </c>
      <c r="E200" s="27">
        <v>43333</v>
      </c>
      <c r="F200" s="27">
        <v>43313</v>
      </c>
      <c r="G200" s="27">
        <v>44798</v>
      </c>
      <c r="H200" s="28">
        <v>4.0136986301369859</v>
      </c>
      <c r="I200" s="29">
        <v>25</v>
      </c>
      <c r="J200" s="30">
        <v>0.05</v>
      </c>
      <c r="K200" s="29">
        <v>3.7999999999999999E-2</v>
      </c>
      <c r="L200" s="31">
        <v>472500</v>
      </c>
      <c r="M200" s="32" t="s">
        <v>2189</v>
      </c>
      <c r="N200" s="29">
        <v>798</v>
      </c>
      <c r="O200" s="29">
        <v>80</v>
      </c>
      <c r="P200" s="29">
        <v>96</v>
      </c>
      <c r="Q200" s="29">
        <v>127</v>
      </c>
      <c r="R200" s="29">
        <v>95.3</v>
      </c>
      <c r="S200" s="33">
        <v>-7.2916666666666963E-3</v>
      </c>
      <c r="T200" s="34">
        <v>469054.6875</v>
      </c>
      <c r="U200" s="34">
        <v>71540.477953767113</v>
      </c>
      <c r="V200" s="35">
        <v>397514.20954623289</v>
      </c>
      <c r="W200" s="24">
        <v>0</v>
      </c>
      <c r="X200" s="35">
        <v>397514.20954623289</v>
      </c>
    </row>
    <row r="201" spans="1:24">
      <c r="A201" s="24">
        <v>200</v>
      </c>
      <c r="B201" s="25" t="s">
        <v>60</v>
      </c>
      <c r="C201" s="25" t="s">
        <v>91</v>
      </c>
      <c r="D201" s="26">
        <v>43333</v>
      </c>
      <c r="E201" s="27">
        <v>43333</v>
      </c>
      <c r="F201" s="27">
        <v>43313</v>
      </c>
      <c r="G201" s="27">
        <v>44798</v>
      </c>
      <c r="H201" s="28">
        <v>4.0136986301369859</v>
      </c>
      <c r="I201" s="29">
        <v>25</v>
      </c>
      <c r="J201" s="30">
        <v>0.05</v>
      </c>
      <c r="K201" s="29">
        <v>3.7999999999999999E-2</v>
      </c>
      <c r="L201" s="31">
        <v>637760</v>
      </c>
      <c r="M201" s="32" t="s">
        <v>2189</v>
      </c>
      <c r="N201" s="29">
        <v>798</v>
      </c>
      <c r="O201" s="29">
        <v>80</v>
      </c>
      <c r="P201" s="29">
        <v>96</v>
      </c>
      <c r="Q201" s="29">
        <v>127</v>
      </c>
      <c r="R201" s="29">
        <v>95.3</v>
      </c>
      <c r="S201" s="33">
        <v>-7.2916666666666963E-3</v>
      </c>
      <c r="T201" s="34">
        <v>633109.66666666663</v>
      </c>
      <c r="U201" s="34">
        <v>96562.233269406381</v>
      </c>
      <c r="V201" s="35">
        <v>536547.43339726026</v>
      </c>
      <c r="W201" s="24">
        <v>0</v>
      </c>
      <c r="X201" s="35">
        <v>536547.43339726026</v>
      </c>
    </row>
    <row r="202" spans="1:24">
      <c r="A202" s="24">
        <v>201</v>
      </c>
      <c r="B202" s="25" t="s">
        <v>60</v>
      </c>
      <c r="C202" s="25" t="s">
        <v>92</v>
      </c>
      <c r="D202" s="26">
        <v>43333</v>
      </c>
      <c r="E202" s="27">
        <v>43333</v>
      </c>
      <c r="F202" s="27">
        <v>43313</v>
      </c>
      <c r="G202" s="27">
        <v>44798</v>
      </c>
      <c r="H202" s="28">
        <v>4.0136986301369859</v>
      </c>
      <c r="I202" s="29">
        <v>25</v>
      </c>
      <c r="J202" s="30">
        <v>0.05</v>
      </c>
      <c r="K202" s="29">
        <v>3.7999999999999999E-2</v>
      </c>
      <c r="L202" s="31">
        <v>21044329</v>
      </c>
      <c r="M202" s="32" t="s">
        <v>2189</v>
      </c>
      <c r="N202" s="29">
        <v>798</v>
      </c>
      <c r="O202" s="29">
        <v>80</v>
      </c>
      <c r="P202" s="29">
        <v>96</v>
      </c>
      <c r="Q202" s="29">
        <v>127</v>
      </c>
      <c r="R202" s="29">
        <v>95.3</v>
      </c>
      <c r="S202" s="33">
        <v>-7.2916666666666963E-3</v>
      </c>
      <c r="T202" s="34">
        <v>20890880.767708331</v>
      </c>
      <c r="U202" s="34">
        <v>3186288.5817488292</v>
      </c>
      <c r="V202" s="35">
        <v>17704592.185959503</v>
      </c>
      <c r="W202" s="24">
        <v>0</v>
      </c>
      <c r="X202" s="35">
        <v>17704592.185959503</v>
      </c>
    </row>
    <row r="203" spans="1:24">
      <c r="A203" s="24">
        <v>202</v>
      </c>
      <c r="B203" s="25" t="s">
        <v>60</v>
      </c>
      <c r="C203" s="25" t="s">
        <v>93</v>
      </c>
      <c r="D203" s="26">
        <v>43333</v>
      </c>
      <c r="E203" s="27">
        <v>43333</v>
      </c>
      <c r="F203" s="27">
        <v>43313</v>
      </c>
      <c r="G203" s="27">
        <v>44798</v>
      </c>
      <c r="H203" s="28">
        <v>4.0136986301369859</v>
      </c>
      <c r="I203" s="29">
        <v>25</v>
      </c>
      <c r="J203" s="30">
        <v>0.05</v>
      </c>
      <c r="K203" s="29">
        <v>3.7999999999999999E-2</v>
      </c>
      <c r="L203" s="31">
        <v>969266</v>
      </c>
      <c r="M203" s="32" t="s">
        <v>2189</v>
      </c>
      <c r="N203" s="29">
        <v>798</v>
      </c>
      <c r="O203" s="29">
        <v>80</v>
      </c>
      <c r="P203" s="29">
        <v>96</v>
      </c>
      <c r="Q203" s="29">
        <v>127</v>
      </c>
      <c r="R203" s="29">
        <v>95.3</v>
      </c>
      <c r="S203" s="33">
        <v>-7.2916666666666963E-3</v>
      </c>
      <c r="T203" s="34">
        <v>962198.43541666667</v>
      </c>
      <c r="U203" s="34">
        <v>146755.0326017694</v>
      </c>
      <c r="V203" s="35">
        <v>815443.40281489724</v>
      </c>
      <c r="W203" s="24">
        <v>0</v>
      </c>
      <c r="X203" s="35">
        <v>815443.40281489724</v>
      </c>
    </row>
    <row r="204" spans="1:24">
      <c r="A204" s="24">
        <v>203</v>
      </c>
      <c r="B204" s="25" t="s">
        <v>60</v>
      </c>
      <c r="C204" s="25" t="s">
        <v>94</v>
      </c>
      <c r="D204" s="26">
        <v>43333</v>
      </c>
      <c r="E204" s="27">
        <v>43333</v>
      </c>
      <c r="F204" s="27">
        <v>43313</v>
      </c>
      <c r="G204" s="27">
        <v>44798</v>
      </c>
      <c r="H204" s="28">
        <v>4.0136986301369859</v>
      </c>
      <c r="I204" s="29">
        <v>25</v>
      </c>
      <c r="J204" s="30">
        <v>0.05</v>
      </c>
      <c r="K204" s="29">
        <v>3.7999999999999999E-2</v>
      </c>
      <c r="L204" s="31">
        <v>735000</v>
      </c>
      <c r="M204" s="32" t="s">
        <v>2189</v>
      </c>
      <c r="N204" s="29">
        <v>798</v>
      </c>
      <c r="O204" s="29">
        <v>80</v>
      </c>
      <c r="P204" s="29">
        <v>96</v>
      </c>
      <c r="Q204" s="29">
        <v>127</v>
      </c>
      <c r="R204" s="29">
        <v>95.3</v>
      </c>
      <c r="S204" s="33">
        <v>-7.2916666666666963E-3</v>
      </c>
      <c r="T204" s="34">
        <v>729640.625</v>
      </c>
      <c r="U204" s="34">
        <v>111285.18792808217</v>
      </c>
      <c r="V204" s="35">
        <v>618355.43707191781</v>
      </c>
      <c r="W204" s="24">
        <v>0</v>
      </c>
      <c r="X204" s="35">
        <v>618355.43707191781</v>
      </c>
    </row>
    <row r="205" spans="1:24">
      <c r="A205" s="24">
        <v>204</v>
      </c>
      <c r="B205" s="25" t="s">
        <v>60</v>
      </c>
      <c r="C205" s="25" t="s">
        <v>95</v>
      </c>
      <c r="D205" s="26">
        <v>43333</v>
      </c>
      <c r="E205" s="27">
        <v>43333</v>
      </c>
      <c r="F205" s="27">
        <v>43313</v>
      </c>
      <c r="G205" s="27">
        <v>44798</v>
      </c>
      <c r="H205" s="28">
        <v>4.0136986301369859</v>
      </c>
      <c r="I205" s="29">
        <v>25</v>
      </c>
      <c r="J205" s="30">
        <v>0.05</v>
      </c>
      <c r="K205" s="29">
        <v>3.7999999999999999E-2</v>
      </c>
      <c r="L205" s="31">
        <v>126000</v>
      </c>
      <c r="M205" s="32" t="s">
        <v>2189</v>
      </c>
      <c r="N205" s="29">
        <v>798</v>
      </c>
      <c r="O205" s="29">
        <v>80</v>
      </c>
      <c r="P205" s="29">
        <v>96</v>
      </c>
      <c r="Q205" s="29">
        <v>127</v>
      </c>
      <c r="R205" s="29">
        <v>95.3</v>
      </c>
      <c r="S205" s="33">
        <v>-7.2916666666666963E-3</v>
      </c>
      <c r="T205" s="34">
        <v>125081.25</v>
      </c>
      <c r="U205" s="34">
        <v>19077.460787671229</v>
      </c>
      <c r="V205" s="35">
        <v>106003.78921232877</v>
      </c>
      <c r="W205" s="24">
        <v>0</v>
      </c>
      <c r="X205" s="35">
        <v>106003.78921232877</v>
      </c>
    </row>
    <row r="206" spans="1:24">
      <c r="A206" s="24">
        <v>205</v>
      </c>
      <c r="B206" s="25" t="s">
        <v>60</v>
      </c>
      <c r="C206" s="25" t="s">
        <v>96</v>
      </c>
      <c r="D206" s="26">
        <v>43333</v>
      </c>
      <c r="E206" s="27">
        <v>43333</v>
      </c>
      <c r="F206" s="27">
        <v>43313</v>
      </c>
      <c r="G206" s="27">
        <v>44798</v>
      </c>
      <c r="H206" s="28">
        <v>4.0136986301369859</v>
      </c>
      <c r="I206" s="29">
        <v>25</v>
      </c>
      <c r="J206" s="30">
        <v>0.05</v>
      </c>
      <c r="K206" s="29">
        <v>3.7999999999999999E-2</v>
      </c>
      <c r="L206" s="31">
        <v>29327302</v>
      </c>
      <c r="M206" s="32" t="s">
        <v>2189</v>
      </c>
      <c r="N206" s="29">
        <v>798</v>
      </c>
      <c r="O206" s="29">
        <v>80</v>
      </c>
      <c r="P206" s="29">
        <v>96</v>
      </c>
      <c r="Q206" s="29">
        <v>127</v>
      </c>
      <c r="R206" s="29">
        <v>95.3</v>
      </c>
      <c r="S206" s="33">
        <v>-7.2916666666666963E-3</v>
      </c>
      <c r="T206" s="34">
        <v>29113457.089583334</v>
      </c>
      <c r="U206" s="34">
        <v>4440400.4278824767</v>
      </c>
      <c r="V206" s="35">
        <v>24673056.661700856</v>
      </c>
      <c r="W206" s="24">
        <v>0</v>
      </c>
      <c r="X206" s="35">
        <v>24673056.661700856</v>
      </c>
    </row>
    <row r="207" spans="1:24">
      <c r="A207" s="24">
        <v>206</v>
      </c>
      <c r="B207" s="25" t="s">
        <v>60</v>
      </c>
      <c r="C207" s="25" t="s">
        <v>97</v>
      </c>
      <c r="D207" s="26">
        <v>43333</v>
      </c>
      <c r="E207" s="27">
        <v>43333</v>
      </c>
      <c r="F207" s="27">
        <v>43313</v>
      </c>
      <c r="G207" s="27">
        <v>44798</v>
      </c>
      <c r="H207" s="28">
        <v>4.0136986301369859</v>
      </c>
      <c r="I207" s="29">
        <v>25</v>
      </c>
      <c r="J207" s="30">
        <v>0.05</v>
      </c>
      <c r="K207" s="29">
        <v>3.7999999999999999E-2</v>
      </c>
      <c r="L207" s="31">
        <v>1517250</v>
      </c>
      <c r="M207" s="32" t="s">
        <v>1941</v>
      </c>
      <c r="N207" s="29">
        <v>674</v>
      </c>
      <c r="O207" s="29">
        <v>80</v>
      </c>
      <c r="P207" s="29">
        <v>105.1</v>
      </c>
      <c r="Q207" s="29">
        <v>127</v>
      </c>
      <c r="R207" s="29">
        <v>122.8</v>
      </c>
      <c r="S207" s="33">
        <v>0.16841103710751668</v>
      </c>
      <c r="T207" s="34">
        <v>1772771.6460513796</v>
      </c>
      <c r="U207" s="34">
        <v>270384.10283748026</v>
      </c>
      <c r="V207" s="35">
        <v>1502387.5432138992</v>
      </c>
      <c r="W207" s="24">
        <v>0</v>
      </c>
      <c r="X207" s="35">
        <v>1502387.5432138992</v>
      </c>
    </row>
    <row r="208" spans="1:24">
      <c r="A208" s="24">
        <v>207</v>
      </c>
      <c r="B208" s="25" t="s">
        <v>60</v>
      </c>
      <c r="C208" s="25" t="s">
        <v>98</v>
      </c>
      <c r="D208" s="26">
        <v>43333</v>
      </c>
      <c r="E208" s="27">
        <v>43333</v>
      </c>
      <c r="F208" s="27">
        <v>43313</v>
      </c>
      <c r="G208" s="27">
        <v>44798</v>
      </c>
      <c r="H208" s="28">
        <v>4.0136986301369859</v>
      </c>
      <c r="I208" s="29">
        <v>25</v>
      </c>
      <c r="J208" s="30">
        <v>0.05</v>
      </c>
      <c r="K208" s="29">
        <v>3.7999999999999999E-2</v>
      </c>
      <c r="L208" s="31">
        <v>312900</v>
      </c>
      <c r="M208" s="32" t="s">
        <v>2189</v>
      </c>
      <c r="N208" s="29">
        <v>798</v>
      </c>
      <c r="O208" s="29">
        <v>80</v>
      </c>
      <c r="P208" s="29">
        <v>96</v>
      </c>
      <c r="Q208" s="29">
        <v>127</v>
      </c>
      <c r="R208" s="29">
        <v>95.3</v>
      </c>
      <c r="S208" s="33">
        <v>-7.2916666666666963E-3</v>
      </c>
      <c r="T208" s="34">
        <v>310618.4375</v>
      </c>
      <c r="U208" s="34">
        <v>47375.694289383558</v>
      </c>
      <c r="V208" s="35">
        <v>263242.74321061646</v>
      </c>
      <c r="W208" s="24">
        <v>0</v>
      </c>
      <c r="X208" s="35">
        <v>263242.74321061646</v>
      </c>
    </row>
    <row r="209" spans="1:24">
      <c r="A209" s="24">
        <v>208</v>
      </c>
      <c r="B209" s="25" t="s">
        <v>60</v>
      </c>
      <c r="C209" s="25" t="s">
        <v>99</v>
      </c>
      <c r="D209" s="26">
        <v>43333</v>
      </c>
      <c r="E209" s="27">
        <v>43333</v>
      </c>
      <c r="F209" s="27">
        <v>43313</v>
      </c>
      <c r="G209" s="27">
        <v>44798</v>
      </c>
      <c r="H209" s="28">
        <v>4.0136986301369859</v>
      </c>
      <c r="I209" s="29">
        <v>25</v>
      </c>
      <c r="J209" s="30">
        <v>0.05</v>
      </c>
      <c r="K209" s="29">
        <v>3.7999999999999999E-2</v>
      </c>
      <c r="L209" s="31">
        <v>1174950</v>
      </c>
      <c r="M209" s="32" t="s">
        <v>2189</v>
      </c>
      <c r="N209" s="29">
        <v>798</v>
      </c>
      <c r="O209" s="29">
        <v>80</v>
      </c>
      <c r="P209" s="29">
        <v>96</v>
      </c>
      <c r="Q209" s="29">
        <v>127</v>
      </c>
      <c r="R209" s="29">
        <v>95.3</v>
      </c>
      <c r="S209" s="33">
        <v>-7.2916666666666963E-3</v>
      </c>
      <c r="T209" s="34">
        <v>1166382.65625</v>
      </c>
      <c r="U209" s="34">
        <v>177897.32184503422</v>
      </c>
      <c r="V209" s="35">
        <v>988485.33440496575</v>
      </c>
      <c r="W209" s="24">
        <v>0</v>
      </c>
      <c r="X209" s="35">
        <v>988485.33440496575</v>
      </c>
    </row>
    <row r="210" spans="1:24">
      <c r="A210" s="24">
        <v>209</v>
      </c>
      <c r="B210" s="25" t="s">
        <v>60</v>
      </c>
      <c r="C210" s="25" t="s">
        <v>100</v>
      </c>
      <c r="D210" s="26">
        <v>43333</v>
      </c>
      <c r="E210" s="27">
        <v>43333</v>
      </c>
      <c r="F210" s="27">
        <v>43313</v>
      </c>
      <c r="G210" s="27">
        <v>44798</v>
      </c>
      <c r="H210" s="28">
        <v>4.0136986301369859</v>
      </c>
      <c r="I210" s="29">
        <v>25</v>
      </c>
      <c r="J210" s="30">
        <v>0.05</v>
      </c>
      <c r="K210" s="29">
        <v>3.7999999999999999E-2</v>
      </c>
      <c r="L210" s="31">
        <v>582750</v>
      </c>
      <c r="M210" s="32" t="s">
        <v>1973</v>
      </c>
      <c r="N210" s="29">
        <v>690</v>
      </c>
      <c r="O210" s="29">
        <v>80</v>
      </c>
      <c r="P210" s="29">
        <v>110</v>
      </c>
      <c r="Q210" s="29">
        <v>127</v>
      </c>
      <c r="R210" s="29">
        <v>145.69999999999999</v>
      </c>
      <c r="S210" s="33">
        <v>0.32454545454545441</v>
      </c>
      <c r="T210" s="34">
        <v>771878.86363636365</v>
      </c>
      <c r="U210" s="34">
        <v>117727.3872291407</v>
      </c>
      <c r="V210" s="35">
        <v>654151.47640722292</v>
      </c>
      <c r="W210" s="24">
        <v>0</v>
      </c>
      <c r="X210" s="35">
        <v>654151.47640722292</v>
      </c>
    </row>
    <row r="211" spans="1:24">
      <c r="A211" s="24">
        <v>210</v>
      </c>
      <c r="B211" s="25" t="s">
        <v>60</v>
      </c>
      <c r="C211" s="25" t="s">
        <v>101</v>
      </c>
      <c r="D211" s="26">
        <v>43333</v>
      </c>
      <c r="E211" s="27">
        <v>43333</v>
      </c>
      <c r="F211" s="27">
        <v>43313</v>
      </c>
      <c r="G211" s="27">
        <v>44798</v>
      </c>
      <c r="H211" s="28">
        <v>4.0136986301369859</v>
      </c>
      <c r="I211" s="29">
        <v>25</v>
      </c>
      <c r="J211" s="30">
        <v>0.05</v>
      </c>
      <c r="K211" s="29">
        <v>3.7999999999999999E-2</v>
      </c>
      <c r="L211" s="31">
        <v>9976171</v>
      </c>
      <c r="M211" s="32" t="s">
        <v>2189</v>
      </c>
      <c r="N211" s="29">
        <v>798</v>
      </c>
      <c r="O211" s="29">
        <v>80</v>
      </c>
      <c r="P211" s="29">
        <v>96</v>
      </c>
      <c r="Q211" s="29">
        <v>127</v>
      </c>
      <c r="R211" s="29">
        <v>95.3</v>
      </c>
      <c r="S211" s="33">
        <v>-7.2916666666666963E-3</v>
      </c>
      <c r="T211" s="34">
        <v>9903428.0864583328</v>
      </c>
      <c r="U211" s="34">
        <v>1510476.2782825625</v>
      </c>
      <c r="V211" s="35">
        <v>8392951.8081757706</v>
      </c>
      <c r="W211" s="24">
        <v>0</v>
      </c>
      <c r="X211" s="35">
        <v>8392951.8081757706</v>
      </c>
    </row>
    <row r="212" spans="1:24">
      <c r="A212" s="24">
        <v>211</v>
      </c>
      <c r="B212" s="25" t="s">
        <v>60</v>
      </c>
      <c r="C212" s="25" t="s">
        <v>102</v>
      </c>
      <c r="D212" s="26">
        <v>43333</v>
      </c>
      <c r="E212" s="27">
        <v>43333</v>
      </c>
      <c r="F212" s="27">
        <v>43313</v>
      </c>
      <c r="G212" s="27">
        <v>44798</v>
      </c>
      <c r="H212" s="28">
        <v>4.0136986301369859</v>
      </c>
      <c r="I212" s="29">
        <v>25</v>
      </c>
      <c r="J212" s="30">
        <v>0.05</v>
      </c>
      <c r="K212" s="29">
        <v>3.7999999999999999E-2</v>
      </c>
      <c r="L212" s="31">
        <v>21103901</v>
      </c>
      <c r="M212" s="32" t="s">
        <v>2189</v>
      </c>
      <c r="N212" s="29">
        <v>798</v>
      </c>
      <c r="O212" s="29">
        <v>80</v>
      </c>
      <c r="P212" s="29">
        <v>96</v>
      </c>
      <c r="Q212" s="29">
        <v>127</v>
      </c>
      <c r="R212" s="29">
        <v>95.3</v>
      </c>
      <c r="S212" s="33">
        <v>-7.2916666666666963E-3</v>
      </c>
      <c r="T212" s="34">
        <v>20950018.388541665</v>
      </c>
      <c r="U212" s="34">
        <v>3195308.2840825049</v>
      </c>
      <c r="V212" s="35">
        <v>17754710.104459159</v>
      </c>
      <c r="W212" s="24">
        <v>0</v>
      </c>
      <c r="X212" s="35">
        <v>17754710.104459159</v>
      </c>
    </row>
    <row r="213" spans="1:24">
      <c r="A213" s="24">
        <v>212</v>
      </c>
      <c r="B213" s="25" t="s">
        <v>60</v>
      </c>
      <c r="C213" s="25" t="s">
        <v>103</v>
      </c>
      <c r="D213" s="26">
        <v>43333</v>
      </c>
      <c r="E213" s="27">
        <v>43333</v>
      </c>
      <c r="F213" s="27">
        <v>43313</v>
      </c>
      <c r="G213" s="27">
        <v>44798</v>
      </c>
      <c r="H213" s="28">
        <v>4.0136986301369859</v>
      </c>
      <c r="I213" s="29">
        <v>25</v>
      </c>
      <c r="J213" s="30">
        <v>0.05</v>
      </c>
      <c r="K213" s="29">
        <v>3.7999999999999999E-2</v>
      </c>
      <c r="L213" s="31">
        <v>580650</v>
      </c>
      <c r="M213" s="32" t="s">
        <v>2189</v>
      </c>
      <c r="N213" s="29">
        <v>798</v>
      </c>
      <c r="O213" s="29">
        <v>80</v>
      </c>
      <c r="P213" s="29">
        <v>96</v>
      </c>
      <c r="Q213" s="29">
        <v>127</v>
      </c>
      <c r="R213" s="29">
        <v>95.3</v>
      </c>
      <c r="S213" s="33">
        <v>-7.2916666666666963E-3</v>
      </c>
      <c r="T213" s="34">
        <v>576416.09375</v>
      </c>
      <c r="U213" s="34">
        <v>87915.298463184925</v>
      </c>
      <c r="V213" s="35">
        <v>488500.79528681509</v>
      </c>
      <c r="W213" s="24">
        <v>0</v>
      </c>
      <c r="X213" s="35">
        <v>488500.79528681509</v>
      </c>
    </row>
    <row r="214" spans="1:24">
      <c r="A214" s="24">
        <v>213</v>
      </c>
      <c r="B214" s="25" t="s">
        <v>60</v>
      </c>
      <c r="C214" s="25" t="s">
        <v>104</v>
      </c>
      <c r="D214" s="26">
        <v>43333</v>
      </c>
      <c r="E214" s="27">
        <v>43333</v>
      </c>
      <c r="F214" s="27">
        <v>43313</v>
      </c>
      <c r="G214" s="27">
        <v>44798</v>
      </c>
      <c r="H214" s="28">
        <v>4.0136986301369859</v>
      </c>
      <c r="I214" s="29">
        <v>25</v>
      </c>
      <c r="J214" s="30">
        <v>0.05</v>
      </c>
      <c r="K214" s="29">
        <v>3.7999999999999999E-2</v>
      </c>
      <c r="L214" s="31">
        <v>175035</v>
      </c>
      <c r="M214" s="32" t="s">
        <v>1877</v>
      </c>
      <c r="N214" s="29">
        <v>642</v>
      </c>
      <c r="O214" s="29">
        <v>80</v>
      </c>
      <c r="P214" s="29">
        <v>79.099999999999994</v>
      </c>
      <c r="Q214" s="29">
        <v>127</v>
      </c>
      <c r="R214" s="29">
        <v>94</v>
      </c>
      <c r="S214" s="33">
        <v>0.18836915297092297</v>
      </c>
      <c r="T214" s="34">
        <v>208006.19469026552</v>
      </c>
      <c r="U214" s="34">
        <v>31725.218790156381</v>
      </c>
      <c r="V214" s="35">
        <v>176280.97590010913</v>
      </c>
      <c r="W214" s="24">
        <v>0</v>
      </c>
      <c r="X214" s="35">
        <v>176280.97590010913</v>
      </c>
    </row>
    <row r="215" spans="1:24">
      <c r="A215" s="24">
        <v>214</v>
      </c>
      <c r="B215" s="25" t="s">
        <v>60</v>
      </c>
      <c r="C215" s="25" t="s">
        <v>105</v>
      </c>
      <c r="D215" s="26">
        <v>43333</v>
      </c>
      <c r="E215" s="27">
        <v>43333</v>
      </c>
      <c r="F215" s="27">
        <v>43313</v>
      </c>
      <c r="G215" s="27">
        <v>44798</v>
      </c>
      <c r="H215" s="28">
        <v>4.0136986301369859</v>
      </c>
      <c r="I215" s="29">
        <v>25</v>
      </c>
      <c r="J215" s="30">
        <v>0.05</v>
      </c>
      <c r="K215" s="29">
        <v>3.7999999999999999E-2</v>
      </c>
      <c r="L215" s="31">
        <v>132796</v>
      </c>
      <c r="M215" s="32" t="s">
        <v>2189</v>
      </c>
      <c r="N215" s="29">
        <v>798</v>
      </c>
      <c r="O215" s="29">
        <v>80</v>
      </c>
      <c r="P215" s="29">
        <v>96</v>
      </c>
      <c r="Q215" s="29">
        <v>127</v>
      </c>
      <c r="R215" s="29">
        <v>95.3</v>
      </c>
      <c r="S215" s="33">
        <v>-7.2916666666666963E-3</v>
      </c>
      <c r="T215" s="34">
        <v>131827.69583333333</v>
      </c>
      <c r="U215" s="34">
        <v>20106.432402853879</v>
      </c>
      <c r="V215" s="35">
        <v>111721.26343047945</v>
      </c>
      <c r="W215" s="24">
        <v>0</v>
      </c>
      <c r="X215" s="35">
        <v>111721.26343047945</v>
      </c>
    </row>
    <row r="216" spans="1:24">
      <c r="A216" s="24">
        <v>215</v>
      </c>
      <c r="B216" s="25" t="s">
        <v>60</v>
      </c>
      <c r="C216" s="25" t="s">
        <v>106</v>
      </c>
      <c r="D216" s="26">
        <v>43333</v>
      </c>
      <c r="E216" s="27">
        <v>43333</v>
      </c>
      <c r="F216" s="27">
        <v>43313</v>
      </c>
      <c r="G216" s="27">
        <v>44798</v>
      </c>
      <c r="H216" s="28">
        <v>4.0136986301369859</v>
      </c>
      <c r="I216" s="29">
        <v>25</v>
      </c>
      <c r="J216" s="30">
        <v>0.05</v>
      </c>
      <c r="K216" s="29">
        <v>3.7999999999999999E-2</v>
      </c>
      <c r="L216" s="31">
        <v>469552</v>
      </c>
      <c r="M216" s="32" t="s">
        <v>1871</v>
      </c>
      <c r="N216" s="29">
        <v>639</v>
      </c>
      <c r="O216" s="29">
        <v>80</v>
      </c>
      <c r="P216" s="29">
        <v>112.8</v>
      </c>
      <c r="Q216" s="29">
        <v>127</v>
      </c>
      <c r="R216" s="29">
        <v>116.2</v>
      </c>
      <c r="S216" s="33">
        <v>3.0141843971631256E-2</v>
      </c>
      <c r="T216" s="34">
        <v>483705.16312056739</v>
      </c>
      <c r="U216" s="34">
        <v>73774.976523073929</v>
      </c>
      <c r="V216" s="35">
        <v>409930.18659749348</v>
      </c>
      <c r="W216" s="24">
        <v>0</v>
      </c>
      <c r="X216" s="35">
        <v>409930.18659749348</v>
      </c>
    </row>
    <row r="217" spans="1:24">
      <c r="A217" s="24">
        <v>216</v>
      </c>
      <c r="B217" s="25" t="s">
        <v>60</v>
      </c>
      <c r="C217" s="25" t="s">
        <v>110</v>
      </c>
      <c r="D217" s="26">
        <v>43333</v>
      </c>
      <c r="E217" s="27">
        <v>43333</v>
      </c>
      <c r="F217" s="27">
        <v>43313</v>
      </c>
      <c r="G217" s="27">
        <v>44798</v>
      </c>
      <c r="H217" s="28">
        <v>4.0136986301369859</v>
      </c>
      <c r="I217" s="29">
        <v>25</v>
      </c>
      <c r="J217" s="30">
        <v>0.05</v>
      </c>
      <c r="K217" s="29">
        <v>3.7999999999999999E-2</v>
      </c>
      <c r="L217" s="31">
        <v>16789210</v>
      </c>
      <c r="M217" s="32" t="s">
        <v>1939</v>
      </c>
      <c r="N217" s="29">
        <v>673</v>
      </c>
      <c r="O217" s="29">
        <v>80</v>
      </c>
      <c r="P217" s="29">
        <v>95</v>
      </c>
      <c r="Q217" s="29">
        <v>127</v>
      </c>
      <c r="R217" s="29">
        <v>104.3</v>
      </c>
      <c r="S217" s="33">
        <v>9.7894736842105229E-2</v>
      </c>
      <c r="T217" s="34">
        <v>18432785.294736844</v>
      </c>
      <c r="U217" s="34">
        <v>2811378.5133095887</v>
      </c>
      <c r="V217" s="35">
        <v>15621406.781427255</v>
      </c>
      <c r="W217" s="24">
        <v>0</v>
      </c>
      <c r="X217" s="35">
        <v>15621406.781427255</v>
      </c>
    </row>
    <row r="218" spans="1:24">
      <c r="A218" s="24">
        <v>217</v>
      </c>
      <c r="B218" s="25" t="s">
        <v>60</v>
      </c>
      <c r="C218" s="25" t="s">
        <v>86</v>
      </c>
      <c r="D218" s="26">
        <v>43333</v>
      </c>
      <c r="E218" s="27">
        <v>43333</v>
      </c>
      <c r="F218" s="27">
        <v>43313</v>
      </c>
      <c r="G218" s="27">
        <v>44798</v>
      </c>
      <c r="H218" s="28">
        <v>4.0136986301369859</v>
      </c>
      <c r="I218" s="29">
        <v>25</v>
      </c>
      <c r="J218" s="30">
        <v>0.05</v>
      </c>
      <c r="K218" s="29">
        <v>3.7999999999999999E-2</v>
      </c>
      <c r="L218" s="31">
        <v>892500</v>
      </c>
      <c r="M218" s="32" t="s">
        <v>2189</v>
      </c>
      <c r="N218" s="29">
        <v>798</v>
      </c>
      <c r="O218" s="29">
        <v>80</v>
      </c>
      <c r="P218" s="29">
        <v>96</v>
      </c>
      <c r="Q218" s="29">
        <v>127</v>
      </c>
      <c r="R218" s="29">
        <v>95.3</v>
      </c>
      <c r="S218" s="33">
        <v>-7.2916666666666963E-3</v>
      </c>
      <c r="T218" s="34">
        <v>885992.1875</v>
      </c>
      <c r="U218" s="34">
        <v>135132.01391267122</v>
      </c>
      <c r="V218" s="35">
        <v>750860.17358732875</v>
      </c>
      <c r="W218" s="24">
        <v>0</v>
      </c>
      <c r="X218" s="35">
        <v>750860.17358732875</v>
      </c>
    </row>
    <row r="219" spans="1:24">
      <c r="A219" s="24">
        <v>218</v>
      </c>
      <c r="B219" s="25" t="s">
        <v>60</v>
      </c>
      <c r="C219" s="25" t="s">
        <v>90</v>
      </c>
      <c r="D219" s="26">
        <v>43333</v>
      </c>
      <c r="E219" s="27">
        <v>43333</v>
      </c>
      <c r="F219" s="27">
        <v>43313</v>
      </c>
      <c r="G219" s="27">
        <v>44798</v>
      </c>
      <c r="H219" s="28">
        <v>4.0136986301369859</v>
      </c>
      <c r="I219" s="29">
        <v>25</v>
      </c>
      <c r="J219" s="30">
        <v>0.05</v>
      </c>
      <c r="K219" s="29">
        <v>3.7999999999999999E-2</v>
      </c>
      <c r="L219" s="31">
        <v>472500</v>
      </c>
      <c r="M219" s="32" t="s">
        <v>2189</v>
      </c>
      <c r="N219" s="29">
        <v>798</v>
      </c>
      <c r="O219" s="29">
        <v>80</v>
      </c>
      <c r="P219" s="29">
        <v>96</v>
      </c>
      <c r="Q219" s="29">
        <v>127</v>
      </c>
      <c r="R219" s="29">
        <v>95.3</v>
      </c>
      <c r="S219" s="33">
        <v>-7.2916666666666963E-3</v>
      </c>
      <c r="T219" s="34">
        <v>469054.6875</v>
      </c>
      <c r="U219" s="34">
        <v>71540.477953767113</v>
      </c>
      <c r="V219" s="35">
        <v>397514.20954623289</v>
      </c>
      <c r="W219" s="24">
        <v>0</v>
      </c>
      <c r="X219" s="35">
        <v>397514.20954623289</v>
      </c>
    </row>
    <row r="220" spans="1:24">
      <c r="A220" s="24">
        <v>219</v>
      </c>
      <c r="B220" s="25" t="s">
        <v>60</v>
      </c>
      <c r="C220" s="25" t="s">
        <v>91</v>
      </c>
      <c r="D220" s="26">
        <v>43333</v>
      </c>
      <c r="E220" s="27">
        <v>43333</v>
      </c>
      <c r="F220" s="27">
        <v>43313</v>
      </c>
      <c r="G220" s="27">
        <v>44798</v>
      </c>
      <c r="H220" s="28">
        <v>4.0136986301369859</v>
      </c>
      <c r="I220" s="29">
        <v>25</v>
      </c>
      <c r="J220" s="30">
        <v>0.05</v>
      </c>
      <c r="K220" s="29">
        <v>3.7999999999999999E-2</v>
      </c>
      <c r="L220" s="31">
        <v>637760</v>
      </c>
      <c r="M220" s="32" t="s">
        <v>2189</v>
      </c>
      <c r="N220" s="29">
        <v>798</v>
      </c>
      <c r="O220" s="29">
        <v>80</v>
      </c>
      <c r="P220" s="29">
        <v>96</v>
      </c>
      <c r="Q220" s="29">
        <v>127</v>
      </c>
      <c r="R220" s="29">
        <v>95.3</v>
      </c>
      <c r="S220" s="33">
        <v>-7.2916666666666963E-3</v>
      </c>
      <c r="T220" s="34">
        <v>633109.66666666663</v>
      </c>
      <c r="U220" s="34">
        <v>96562.233269406381</v>
      </c>
      <c r="V220" s="35">
        <v>536547.43339726026</v>
      </c>
      <c r="W220" s="24">
        <v>0</v>
      </c>
      <c r="X220" s="35">
        <v>536547.43339726026</v>
      </c>
    </row>
    <row r="221" spans="1:24">
      <c r="A221" s="24">
        <v>220</v>
      </c>
      <c r="B221" s="25" t="s">
        <v>60</v>
      </c>
      <c r="C221" s="25" t="s">
        <v>92</v>
      </c>
      <c r="D221" s="26">
        <v>43333</v>
      </c>
      <c r="E221" s="27">
        <v>43333</v>
      </c>
      <c r="F221" s="27">
        <v>43313</v>
      </c>
      <c r="G221" s="27">
        <v>44798</v>
      </c>
      <c r="H221" s="28">
        <v>4.0136986301369859</v>
      </c>
      <c r="I221" s="29">
        <v>25</v>
      </c>
      <c r="J221" s="30">
        <v>0.05</v>
      </c>
      <c r="K221" s="29">
        <v>3.7999999999999999E-2</v>
      </c>
      <c r="L221" s="31">
        <v>21044329</v>
      </c>
      <c r="M221" s="32" t="s">
        <v>2189</v>
      </c>
      <c r="N221" s="29">
        <v>798</v>
      </c>
      <c r="O221" s="29">
        <v>80</v>
      </c>
      <c r="P221" s="29">
        <v>96</v>
      </c>
      <c r="Q221" s="29">
        <v>127</v>
      </c>
      <c r="R221" s="29">
        <v>95.3</v>
      </c>
      <c r="S221" s="33">
        <v>-7.2916666666666963E-3</v>
      </c>
      <c r="T221" s="34">
        <v>20890880.767708331</v>
      </c>
      <c r="U221" s="34">
        <v>3186288.5817488292</v>
      </c>
      <c r="V221" s="35">
        <v>17704592.185959503</v>
      </c>
      <c r="W221" s="24">
        <v>0</v>
      </c>
      <c r="X221" s="35">
        <v>17704592.185959503</v>
      </c>
    </row>
    <row r="222" spans="1:24">
      <c r="A222" s="24">
        <v>221</v>
      </c>
      <c r="B222" s="25" t="s">
        <v>60</v>
      </c>
      <c r="C222" s="25" t="s">
        <v>93</v>
      </c>
      <c r="D222" s="26">
        <v>43333</v>
      </c>
      <c r="E222" s="27">
        <v>43333</v>
      </c>
      <c r="F222" s="27">
        <v>43313</v>
      </c>
      <c r="G222" s="27">
        <v>44798</v>
      </c>
      <c r="H222" s="28">
        <v>4.0136986301369859</v>
      </c>
      <c r="I222" s="29">
        <v>25</v>
      </c>
      <c r="J222" s="30">
        <v>0.05</v>
      </c>
      <c r="K222" s="29">
        <v>3.7999999999999999E-2</v>
      </c>
      <c r="L222" s="31">
        <v>969266</v>
      </c>
      <c r="M222" s="32" t="s">
        <v>2189</v>
      </c>
      <c r="N222" s="29">
        <v>798</v>
      </c>
      <c r="O222" s="29">
        <v>80</v>
      </c>
      <c r="P222" s="29">
        <v>96</v>
      </c>
      <c r="Q222" s="29">
        <v>127</v>
      </c>
      <c r="R222" s="29">
        <v>95.3</v>
      </c>
      <c r="S222" s="33">
        <v>-7.2916666666666963E-3</v>
      </c>
      <c r="T222" s="34">
        <v>962198.43541666667</v>
      </c>
      <c r="U222" s="34">
        <v>146755.0326017694</v>
      </c>
      <c r="V222" s="35">
        <v>815443.40281489724</v>
      </c>
      <c r="W222" s="24">
        <v>0</v>
      </c>
      <c r="X222" s="35">
        <v>815443.40281489724</v>
      </c>
    </row>
    <row r="223" spans="1:24">
      <c r="A223" s="24">
        <v>222</v>
      </c>
      <c r="B223" s="25" t="s">
        <v>60</v>
      </c>
      <c r="C223" s="25" t="s">
        <v>94</v>
      </c>
      <c r="D223" s="26">
        <v>43333</v>
      </c>
      <c r="E223" s="27">
        <v>43333</v>
      </c>
      <c r="F223" s="27">
        <v>43313</v>
      </c>
      <c r="G223" s="27">
        <v>44798</v>
      </c>
      <c r="H223" s="28">
        <v>4.0136986301369859</v>
      </c>
      <c r="I223" s="29">
        <v>25</v>
      </c>
      <c r="J223" s="30">
        <v>0.05</v>
      </c>
      <c r="K223" s="29">
        <v>3.7999999999999999E-2</v>
      </c>
      <c r="L223" s="31">
        <v>735000</v>
      </c>
      <c r="M223" s="32" t="s">
        <v>2189</v>
      </c>
      <c r="N223" s="29">
        <v>798</v>
      </c>
      <c r="O223" s="29">
        <v>80</v>
      </c>
      <c r="P223" s="29">
        <v>96</v>
      </c>
      <c r="Q223" s="29">
        <v>127</v>
      </c>
      <c r="R223" s="29">
        <v>95.3</v>
      </c>
      <c r="S223" s="33">
        <v>-7.2916666666666963E-3</v>
      </c>
      <c r="T223" s="34">
        <v>729640.625</v>
      </c>
      <c r="U223" s="34">
        <v>111285.18792808217</v>
      </c>
      <c r="V223" s="35">
        <v>618355.43707191781</v>
      </c>
      <c r="W223" s="24">
        <v>0</v>
      </c>
      <c r="X223" s="35">
        <v>618355.43707191781</v>
      </c>
    </row>
    <row r="224" spans="1:24">
      <c r="A224" s="24">
        <v>223</v>
      </c>
      <c r="B224" s="25" t="s">
        <v>60</v>
      </c>
      <c r="C224" s="25" t="s">
        <v>95</v>
      </c>
      <c r="D224" s="26">
        <v>43333</v>
      </c>
      <c r="E224" s="27">
        <v>43333</v>
      </c>
      <c r="F224" s="27">
        <v>43313</v>
      </c>
      <c r="G224" s="27">
        <v>44798</v>
      </c>
      <c r="H224" s="28">
        <v>4.0136986301369859</v>
      </c>
      <c r="I224" s="29">
        <v>25</v>
      </c>
      <c r="J224" s="30">
        <v>0.05</v>
      </c>
      <c r="K224" s="29">
        <v>3.7999999999999999E-2</v>
      </c>
      <c r="L224" s="31">
        <v>126000</v>
      </c>
      <c r="M224" s="32" t="s">
        <v>2189</v>
      </c>
      <c r="N224" s="29">
        <v>798</v>
      </c>
      <c r="O224" s="29">
        <v>80</v>
      </c>
      <c r="P224" s="29">
        <v>96</v>
      </c>
      <c r="Q224" s="29">
        <v>127</v>
      </c>
      <c r="R224" s="29">
        <v>95.3</v>
      </c>
      <c r="S224" s="33">
        <v>-7.2916666666666963E-3</v>
      </c>
      <c r="T224" s="34">
        <v>125081.25</v>
      </c>
      <c r="U224" s="34">
        <v>19077.460787671229</v>
      </c>
      <c r="V224" s="35">
        <v>106003.78921232877</v>
      </c>
      <c r="W224" s="24">
        <v>0</v>
      </c>
      <c r="X224" s="35">
        <v>106003.78921232877</v>
      </c>
    </row>
    <row r="225" spans="1:24">
      <c r="A225" s="24">
        <v>224</v>
      </c>
      <c r="B225" s="25" t="s">
        <v>60</v>
      </c>
      <c r="C225" s="25" t="s">
        <v>96</v>
      </c>
      <c r="D225" s="26">
        <v>43333</v>
      </c>
      <c r="E225" s="27">
        <v>43333</v>
      </c>
      <c r="F225" s="27">
        <v>43313</v>
      </c>
      <c r="G225" s="27">
        <v>44798</v>
      </c>
      <c r="H225" s="28">
        <v>4.0136986301369859</v>
      </c>
      <c r="I225" s="29">
        <v>25</v>
      </c>
      <c r="J225" s="30">
        <v>0.05</v>
      </c>
      <c r="K225" s="29">
        <v>3.7999999999999999E-2</v>
      </c>
      <c r="L225" s="31">
        <v>29327302</v>
      </c>
      <c r="M225" s="32" t="s">
        <v>2189</v>
      </c>
      <c r="N225" s="29">
        <v>798</v>
      </c>
      <c r="O225" s="29">
        <v>80</v>
      </c>
      <c r="P225" s="29">
        <v>96</v>
      </c>
      <c r="Q225" s="29">
        <v>127</v>
      </c>
      <c r="R225" s="29">
        <v>95.3</v>
      </c>
      <c r="S225" s="33">
        <v>-7.2916666666666963E-3</v>
      </c>
      <c r="T225" s="34">
        <v>29113457.089583334</v>
      </c>
      <c r="U225" s="34">
        <v>4440400.4278824767</v>
      </c>
      <c r="V225" s="35">
        <v>24673056.661700856</v>
      </c>
      <c r="W225" s="24">
        <v>0</v>
      </c>
      <c r="X225" s="35">
        <v>24673056.661700856</v>
      </c>
    </row>
    <row r="226" spans="1:24">
      <c r="A226" s="24">
        <v>225</v>
      </c>
      <c r="B226" s="25" t="s">
        <v>60</v>
      </c>
      <c r="C226" s="25" t="s">
        <v>97</v>
      </c>
      <c r="D226" s="26">
        <v>43333</v>
      </c>
      <c r="E226" s="27">
        <v>43333</v>
      </c>
      <c r="F226" s="27">
        <v>43313</v>
      </c>
      <c r="G226" s="27">
        <v>44798</v>
      </c>
      <c r="H226" s="28">
        <v>4.0136986301369859</v>
      </c>
      <c r="I226" s="29">
        <v>25</v>
      </c>
      <c r="J226" s="30">
        <v>0.05</v>
      </c>
      <c r="K226" s="29">
        <v>3.7999999999999999E-2</v>
      </c>
      <c r="L226" s="31">
        <v>1517250</v>
      </c>
      <c r="M226" s="32" t="s">
        <v>1941</v>
      </c>
      <c r="N226" s="29">
        <v>674</v>
      </c>
      <c r="O226" s="29">
        <v>80</v>
      </c>
      <c r="P226" s="29">
        <v>105.1</v>
      </c>
      <c r="Q226" s="29">
        <v>127</v>
      </c>
      <c r="R226" s="29">
        <v>122.8</v>
      </c>
      <c r="S226" s="33">
        <v>0.16841103710751668</v>
      </c>
      <c r="T226" s="34">
        <v>1772771.6460513796</v>
      </c>
      <c r="U226" s="34">
        <v>270384.10283748026</v>
      </c>
      <c r="V226" s="35">
        <v>1502387.5432138992</v>
      </c>
      <c r="W226" s="24">
        <v>0</v>
      </c>
      <c r="X226" s="35">
        <v>1502387.5432138992</v>
      </c>
    </row>
    <row r="227" spans="1:24">
      <c r="A227" s="24">
        <v>226</v>
      </c>
      <c r="B227" s="25" t="s">
        <v>60</v>
      </c>
      <c r="C227" s="25" t="s">
        <v>98</v>
      </c>
      <c r="D227" s="26">
        <v>43333</v>
      </c>
      <c r="E227" s="27">
        <v>43333</v>
      </c>
      <c r="F227" s="27">
        <v>43313</v>
      </c>
      <c r="G227" s="27">
        <v>44798</v>
      </c>
      <c r="H227" s="28">
        <v>4.0136986301369859</v>
      </c>
      <c r="I227" s="29">
        <v>25</v>
      </c>
      <c r="J227" s="30">
        <v>0.05</v>
      </c>
      <c r="K227" s="29">
        <v>3.7999999999999999E-2</v>
      </c>
      <c r="L227" s="31">
        <v>312900</v>
      </c>
      <c r="M227" s="32" t="s">
        <v>2189</v>
      </c>
      <c r="N227" s="29">
        <v>798</v>
      </c>
      <c r="O227" s="29">
        <v>80</v>
      </c>
      <c r="P227" s="29">
        <v>96</v>
      </c>
      <c r="Q227" s="29">
        <v>127</v>
      </c>
      <c r="R227" s="29">
        <v>95.3</v>
      </c>
      <c r="S227" s="33">
        <v>-7.2916666666666963E-3</v>
      </c>
      <c r="T227" s="34">
        <v>310618.4375</v>
      </c>
      <c r="U227" s="34">
        <v>47375.694289383558</v>
      </c>
      <c r="V227" s="35">
        <v>263242.74321061646</v>
      </c>
      <c r="W227" s="24">
        <v>0</v>
      </c>
      <c r="X227" s="35">
        <v>263242.74321061646</v>
      </c>
    </row>
    <row r="228" spans="1:24">
      <c r="A228" s="24">
        <v>227</v>
      </c>
      <c r="B228" s="25" t="s">
        <v>60</v>
      </c>
      <c r="C228" s="25" t="s">
        <v>99</v>
      </c>
      <c r="D228" s="26">
        <v>43333</v>
      </c>
      <c r="E228" s="27">
        <v>43333</v>
      </c>
      <c r="F228" s="27">
        <v>43313</v>
      </c>
      <c r="G228" s="27">
        <v>44798</v>
      </c>
      <c r="H228" s="28">
        <v>4.0136986301369859</v>
      </c>
      <c r="I228" s="29">
        <v>25</v>
      </c>
      <c r="J228" s="30">
        <v>0.05</v>
      </c>
      <c r="K228" s="29">
        <v>3.7999999999999999E-2</v>
      </c>
      <c r="L228" s="31">
        <v>1174950</v>
      </c>
      <c r="M228" s="32" t="s">
        <v>2189</v>
      </c>
      <c r="N228" s="29">
        <v>798</v>
      </c>
      <c r="O228" s="29">
        <v>80</v>
      </c>
      <c r="P228" s="29">
        <v>96</v>
      </c>
      <c r="Q228" s="29">
        <v>127</v>
      </c>
      <c r="R228" s="29">
        <v>95.3</v>
      </c>
      <c r="S228" s="33">
        <v>-7.2916666666666963E-3</v>
      </c>
      <c r="T228" s="34">
        <v>1166382.65625</v>
      </c>
      <c r="U228" s="34">
        <v>177897.32184503422</v>
      </c>
      <c r="V228" s="35">
        <v>988485.33440496575</v>
      </c>
      <c r="W228" s="24">
        <v>0</v>
      </c>
      <c r="X228" s="35">
        <v>988485.33440496575</v>
      </c>
    </row>
    <row r="229" spans="1:24">
      <c r="A229" s="24">
        <v>228</v>
      </c>
      <c r="B229" s="25" t="s">
        <v>60</v>
      </c>
      <c r="C229" s="25" t="s">
        <v>100</v>
      </c>
      <c r="D229" s="26">
        <v>43333</v>
      </c>
      <c r="E229" s="27">
        <v>43333</v>
      </c>
      <c r="F229" s="27">
        <v>43313</v>
      </c>
      <c r="G229" s="27">
        <v>44798</v>
      </c>
      <c r="H229" s="28">
        <v>4.0136986301369859</v>
      </c>
      <c r="I229" s="29">
        <v>25</v>
      </c>
      <c r="J229" s="30">
        <v>0.05</v>
      </c>
      <c r="K229" s="29">
        <v>3.7999999999999999E-2</v>
      </c>
      <c r="L229" s="31">
        <v>582750</v>
      </c>
      <c r="M229" s="32" t="s">
        <v>1973</v>
      </c>
      <c r="N229" s="29">
        <v>690</v>
      </c>
      <c r="O229" s="29">
        <v>80</v>
      </c>
      <c r="P229" s="29">
        <v>110</v>
      </c>
      <c r="Q229" s="29">
        <v>127</v>
      </c>
      <c r="R229" s="29">
        <v>145.69999999999999</v>
      </c>
      <c r="S229" s="33">
        <v>0.32454545454545441</v>
      </c>
      <c r="T229" s="34">
        <v>771878.86363636365</v>
      </c>
      <c r="U229" s="34">
        <v>117727.3872291407</v>
      </c>
      <c r="V229" s="35">
        <v>654151.47640722292</v>
      </c>
      <c r="W229" s="24">
        <v>0</v>
      </c>
      <c r="X229" s="35">
        <v>654151.47640722292</v>
      </c>
    </row>
    <row r="230" spans="1:24">
      <c r="A230" s="24">
        <v>229</v>
      </c>
      <c r="B230" s="25" t="s">
        <v>60</v>
      </c>
      <c r="C230" s="25" t="s">
        <v>101</v>
      </c>
      <c r="D230" s="26">
        <v>43333</v>
      </c>
      <c r="E230" s="27">
        <v>43333</v>
      </c>
      <c r="F230" s="27">
        <v>43313</v>
      </c>
      <c r="G230" s="27">
        <v>44798</v>
      </c>
      <c r="H230" s="28">
        <v>4.0136986301369859</v>
      </c>
      <c r="I230" s="29">
        <v>25</v>
      </c>
      <c r="J230" s="30">
        <v>0.05</v>
      </c>
      <c r="K230" s="29">
        <v>3.7999999999999999E-2</v>
      </c>
      <c r="L230" s="31">
        <v>9976171</v>
      </c>
      <c r="M230" s="32" t="s">
        <v>2189</v>
      </c>
      <c r="N230" s="29">
        <v>798</v>
      </c>
      <c r="O230" s="29">
        <v>80</v>
      </c>
      <c r="P230" s="29">
        <v>96</v>
      </c>
      <c r="Q230" s="29">
        <v>127</v>
      </c>
      <c r="R230" s="29">
        <v>95.3</v>
      </c>
      <c r="S230" s="33">
        <v>-7.2916666666666963E-3</v>
      </c>
      <c r="T230" s="34">
        <v>9903428.0864583328</v>
      </c>
      <c r="U230" s="34">
        <v>1510476.2782825625</v>
      </c>
      <c r="V230" s="35">
        <v>8392951.8081757706</v>
      </c>
      <c r="W230" s="24">
        <v>0</v>
      </c>
      <c r="X230" s="35">
        <v>8392951.8081757706</v>
      </c>
    </row>
    <row r="231" spans="1:24">
      <c r="A231" s="24">
        <v>230</v>
      </c>
      <c r="B231" s="25" t="s">
        <v>60</v>
      </c>
      <c r="C231" s="25" t="s">
        <v>102</v>
      </c>
      <c r="D231" s="26">
        <v>43333</v>
      </c>
      <c r="E231" s="27">
        <v>43333</v>
      </c>
      <c r="F231" s="27">
        <v>43313</v>
      </c>
      <c r="G231" s="27">
        <v>44798</v>
      </c>
      <c r="H231" s="28">
        <v>4.0136986301369859</v>
      </c>
      <c r="I231" s="29">
        <v>25</v>
      </c>
      <c r="J231" s="30">
        <v>0.05</v>
      </c>
      <c r="K231" s="29">
        <v>3.7999999999999999E-2</v>
      </c>
      <c r="L231" s="31">
        <v>21103901</v>
      </c>
      <c r="M231" s="32" t="s">
        <v>2189</v>
      </c>
      <c r="N231" s="29">
        <v>798</v>
      </c>
      <c r="O231" s="29">
        <v>80</v>
      </c>
      <c r="P231" s="29">
        <v>96</v>
      </c>
      <c r="Q231" s="29">
        <v>127</v>
      </c>
      <c r="R231" s="29">
        <v>95.3</v>
      </c>
      <c r="S231" s="33">
        <v>-7.2916666666666963E-3</v>
      </c>
      <c r="T231" s="34">
        <v>20950018.388541665</v>
      </c>
      <c r="U231" s="34">
        <v>3195308.2840825049</v>
      </c>
      <c r="V231" s="35">
        <v>17754710.104459159</v>
      </c>
      <c r="W231" s="24">
        <v>0</v>
      </c>
      <c r="X231" s="35">
        <v>17754710.104459159</v>
      </c>
    </row>
    <row r="232" spans="1:24">
      <c r="A232" s="24">
        <v>231</v>
      </c>
      <c r="B232" s="25" t="s">
        <v>60</v>
      </c>
      <c r="C232" s="25" t="s">
        <v>103</v>
      </c>
      <c r="D232" s="26">
        <v>43333</v>
      </c>
      <c r="E232" s="27">
        <v>43333</v>
      </c>
      <c r="F232" s="27">
        <v>43313</v>
      </c>
      <c r="G232" s="27">
        <v>44798</v>
      </c>
      <c r="H232" s="28">
        <v>4.0136986301369859</v>
      </c>
      <c r="I232" s="29">
        <v>25</v>
      </c>
      <c r="J232" s="30">
        <v>0.05</v>
      </c>
      <c r="K232" s="29">
        <v>3.7999999999999999E-2</v>
      </c>
      <c r="L232" s="31">
        <v>580650</v>
      </c>
      <c r="M232" s="32" t="s">
        <v>2189</v>
      </c>
      <c r="N232" s="29">
        <v>798</v>
      </c>
      <c r="O232" s="29">
        <v>80</v>
      </c>
      <c r="P232" s="29">
        <v>96</v>
      </c>
      <c r="Q232" s="29">
        <v>127</v>
      </c>
      <c r="R232" s="29">
        <v>95.3</v>
      </c>
      <c r="S232" s="33">
        <v>-7.2916666666666963E-3</v>
      </c>
      <c r="T232" s="34">
        <v>576416.09375</v>
      </c>
      <c r="U232" s="34">
        <v>87915.298463184925</v>
      </c>
      <c r="V232" s="35">
        <v>488500.79528681509</v>
      </c>
      <c r="W232" s="24">
        <v>0</v>
      </c>
      <c r="X232" s="35">
        <v>488500.79528681509</v>
      </c>
    </row>
    <row r="233" spans="1:24">
      <c r="A233" s="24">
        <v>232</v>
      </c>
      <c r="B233" s="25" t="s">
        <v>60</v>
      </c>
      <c r="C233" s="25" t="s">
        <v>104</v>
      </c>
      <c r="D233" s="26">
        <v>43333</v>
      </c>
      <c r="E233" s="27">
        <v>43333</v>
      </c>
      <c r="F233" s="27">
        <v>43313</v>
      </c>
      <c r="G233" s="27">
        <v>44798</v>
      </c>
      <c r="H233" s="28">
        <v>4.0136986301369859</v>
      </c>
      <c r="I233" s="29">
        <v>25</v>
      </c>
      <c r="J233" s="30">
        <v>0.05</v>
      </c>
      <c r="K233" s="29">
        <v>3.7999999999999999E-2</v>
      </c>
      <c r="L233" s="31">
        <v>175035</v>
      </c>
      <c r="M233" s="32" t="s">
        <v>1877</v>
      </c>
      <c r="N233" s="29">
        <v>642</v>
      </c>
      <c r="O233" s="29">
        <v>80</v>
      </c>
      <c r="P233" s="29">
        <v>79.099999999999994</v>
      </c>
      <c r="Q233" s="29">
        <v>127</v>
      </c>
      <c r="R233" s="29">
        <v>94</v>
      </c>
      <c r="S233" s="33">
        <v>0.18836915297092297</v>
      </c>
      <c r="T233" s="34">
        <v>208006.19469026552</v>
      </c>
      <c r="U233" s="34">
        <v>31725.218790156381</v>
      </c>
      <c r="V233" s="35">
        <v>176280.97590010913</v>
      </c>
      <c r="W233" s="24">
        <v>0</v>
      </c>
      <c r="X233" s="35">
        <v>176280.97590010913</v>
      </c>
    </row>
    <row r="234" spans="1:24">
      <c r="A234" s="24">
        <v>233</v>
      </c>
      <c r="B234" s="25" t="s">
        <v>60</v>
      </c>
      <c r="C234" s="25" t="s">
        <v>105</v>
      </c>
      <c r="D234" s="26">
        <v>43333</v>
      </c>
      <c r="E234" s="27">
        <v>43333</v>
      </c>
      <c r="F234" s="27">
        <v>43313</v>
      </c>
      <c r="G234" s="27">
        <v>44798</v>
      </c>
      <c r="H234" s="28">
        <v>4.0136986301369859</v>
      </c>
      <c r="I234" s="29">
        <v>25</v>
      </c>
      <c r="J234" s="30">
        <v>0.05</v>
      </c>
      <c r="K234" s="29">
        <v>3.7999999999999999E-2</v>
      </c>
      <c r="L234" s="31">
        <v>132796</v>
      </c>
      <c r="M234" s="32" t="s">
        <v>2189</v>
      </c>
      <c r="N234" s="29">
        <v>798</v>
      </c>
      <c r="O234" s="29">
        <v>80</v>
      </c>
      <c r="P234" s="29">
        <v>96</v>
      </c>
      <c r="Q234" s="29">
        <v>127</v>
      </c>
      <c r="R234" s="29">
        <v>95.3</v>
      </c>
      <c r="S234" s="33">
        <v>-7.2916666666666963E-3</v>
      </c>
      <c r="T234" s="34">
        <v>131827.69583333333</v>
      </c>
      <c r="U234" s="34">
        <v>20106.432402853879</v>
      </c>
      <c r="V234" s="35">
        <v>111721.26343047945</v>
      </c>
      <c r="W234" s="24">
        <v>0</v>
      </c>
      <c r="X234" s="35">
        <v>111721.26343047945</v>
      </c>
    </row>
    <row r="235" spans="1:24">
      <c r="A235" s="24">
        <v>234</v>
      </c>
      <c r="B235" s="25" t="s">
        <v>60</v>
      </c>
      <c r="C235" s="25" t="s">
        <v>106</v>
      </c>
      <c r="D235" s="26">
        <v>43333</v>
      </c>
      <c r="E235" s="27">
        <v>43333</v>
      </c>
      <c r="F235" s="27">
        <v>43313</v>
      </c>
      <c r="G235" s="27">
        <v>44798</v>
      </c>
      <c r="H235" s="28">
        <v>4.0136986301369859</v>
      </c>
      <c r="I235" s="29">
        <v>25</v>
      </c>
      <c r="J235" s="30">
        <v>0.05</v>
      </c>
      <c r="K235" s="29">
        <v>3.7999999999999999E-2</v>
      </c>
      <c r="L235" s="31">
        <v>469552</v>
      </c>
      <c r="M235" s="32" t="s">
        <v>1871</v>
      </c>
      <c r="N235" s="29">
        <v>639</v>
      </c>
      <c r="O235" s="29">
        <v>80</v>
      </c>
      <c r="P235" s="29">
        <v>112.8</v>
      </c>
      <c r="Q235" s="29">
        <v>127</v>
      </c>
      <c r="R235" s="29">
        <v>116.2</v>
      </c>
      <c r="S235" s="33">
        <v>3.0141843971631256E-2</v>
      </c>
      <c r="T235" s="34">
        <v>483705.16312056739</v>
      </c>
      <c r="U235" s="34">
        <v>73774.976523073929</v>
      </c>
      <c r="V235" s="35">
        <v>409930.18659749348</v>
      </c>
      <c r="W235" s="24">
        <v>0</v>
      </c>
      <c r="X235" s="35">
        <v>409930.18659749348</v>
      </c>
    </row>
    <row r="236" spans="1:24">
      <c r="A236" s="24">
        <v>235</v>
      </c>
      <c r="B236" s="25" t="s">
        <v>60</v>
      </c>
      <c r="C236" s="25" t="s">
        <v>110</v>
      </c>
      <c r="D236" s="26">
        <v>43333</v>
      </c>
      <c r="E236" s="27">
        <v>43333</v>
      </c>
      <c r="F236" s="27">
        <v>43313</v>
      </c>
      <c r="G236" s="27">
        <v>44798</v>
      </c>
      <c r="H236" s="28">
        <v>4.0136986301369859</v>
      </c>
      <c r="I236" s="29">
        <v>25</v>
      </c>
      <c r="J236" s="30">
        <v>0.05</v>
      </c>
      <c r="K236" s="29">
        <v>3.7999999999999999E-2</v>
      </c>
      <c r="L236" s="31">
        <v>16789210</v>
      </c>
      <c r="M236" s="32" t="s">
        <v>1939</v>
      </c>
      <c r="N236" s="29">
        <v>673</v>
      </c>
      <c r="O236" s="29">
        <v>80</v>
      </c>
      <c r="P236" s="29">
        <v>95</v>
      </c>
      <c r="Q236" s="29">
        <v>127</v>
      </c>
      <c r="R236" s="29">
        <v>104.3</v>
      </c>
      <c r="S236" s="33">
        <v>9.7894736842105229E-2</v>
      </c>
      <c r="T236" s="34">
        <v>18432785.294736844</v>
      </c>
      <c r="U236" s="34">
        <v>2811378.5133095887</v>
      </c>
      <c r="V236" s="35">
        <v>15621406.781427255</v>
      </c>
      <c r="W236" s="24">
        <v>0</v>
      </c>
      <c r="X236" s="35">
        <v>15621406.781427255</v>
      </c>
    </row>
    <row r="237" spans="1:24">
      <c r="A237" s="24">
        <v>236</v>
      </c>
      <c r="B237" s="25" t="s">
        <v>60</v>
      </c>
      <c r="C237" s="25" t="s">
        <v>86</v>
      </c>
      <c r="D237" s="26">
        <v>43333</v>
      </c>
      <c r="E237" s="27">
        <v>43333</v>
      </c>
      <c r="F237" s="27">
        <v>43313</v>
      </c>
      <c r="G237" s="27">
        <v>44798</v>
      </c>
      <c r="H237" s="28">
        <v>4.0136986301369859</v>
      </c>
      <c r="I237" s="29">
        <v>25</v>
      </c>
      <c r="J237" s="30">
        <v>0.05</v>
      </c>
      <c r="K237" s="29">
        <v>3.7999999999999999E-2</v>
      </c>
      <c r="L237" s="31">
        <v>892500</v>
      </c>
      <c r="M237" s="32" t="s">
        <v>2189</v>
      </c>
      <c r="N237" s="29">
        <v>798</v>
      </c>
      <c r="O237" s="29">
        <v>80</v>
      </c>
      <c r="P237" s="29">
        <v>96</v>
      </c>
      <c r="Q237" s="29">
        <v>127</v>
      </c>
      <c r="R237" s="29">
        <v>95.3</v>
      </c>
      <c r="S237" s="33">
        <v>-7.2916666666666963E-3</v>
      </c>
      <c r="T237" s="34">
        <v>885992.1875</v>
      </c>
      <c r="U237" s="34">
        <v>135132.01391267122</v>
      </c>
      <c r="V237" s="35">
        <v>750860.17358732875</v>
      </c>
      <c r="W237" s="24">
        <v>0</v>
      </c>
      <c r="X237" s="35">
        <v>750860.17358732875</v>
      </c>
    </row>
    <row r="238" spans="1:24">
      <c r="A238" s="24">
        <v>237</v>
      </c>
      <c r="B238" s="25" t="s">
        <v>60</v>
      </c>
      <c r="C238" s="25" t="s">
        <v>90</v>
      </c>
      <c r="D238" s="26">
        <v>43333</v>
      </c>
      <c r="E238" s="27">
        <v>43333</v>
      </c>
      <c r="F238" s="27">
        <v>43313</v>
      </c>
      <c r="G238" s="27">
        <v>44798</v>
      </c>
      <c r="H238" s="28">
        <v>4.0136986301369859</v>
      </c>
      <c r="I238" s="29">
        <v>25</v>
      </c>
      <c r="J238" s="30">
        <v>0.05</v>
      </c>
      <c r="K238" s="29">
        <v>3.7999999999999999E-2</v>
      </c>
      <c r="L238" s="31">
        <v>472500</v>
      </c>
      <c r="M238" s="32" t="s">
        <v>2189</v>
      </c>
      <c r="N238" s="29">
        <v>798</v>
      </c>
      <c r="O238" s="29">
        <v>80</v>
      </c>
      <c r="P238" s="29">
        <v>96</v>
      </c>
      <c r="Q238" s="29">
        <v>127</v>
      </c>
      <c r="R238" s="29">
        <v>95.3</v>
      </c>
      <c r="S238" s="33">
        <v>-7.2916666666666963E-3</v>
      </c>
      <c r="T238" s="34">
        <v>469054.6875</v>
      </c>
      <c r="U238" s="34">
        <v>71540.477953767113</v>
      </c>
      <c r="V238" s="35">
        <v>397514.20954623289</v>
      </c>
      <c r="W238" s="24">
        <v>0</v>
      </c>
      <c r="X238" s="35">
        <v>397514.20954623289</v>
      </c>
    </row>
    <row r="239" spans="1:24">
      <c r="A239" s="24">
        <v>238</v>
      </c>
      <c r="B239" s="25" t="s">
        <v>60</v>
      </c>
      <c r="C239" s="25" t="s">
        <v>91</v>
      </c>
      <c r="D239" s="26">
        <v>43333</v>
      </c>
      <c r="E239" s="27">
        <v>43333</v>
      </c>
      <c r="F239" s="27">
        <v>43313</v>
      </c>
      <c r="G239" s="27">
        <v>44798</v>
      </c>
      <c r="H239" s="28">
        <v>4.0136986301369859</v>
      </c>
      <c r="I239" s="29">
        <v>25</v>
      </c>
      <c r="J239" s="30">
        <v>0.05</v>
      </c>
      <c r="K239" s="29">
        <v>3.7999999999999999E-2</v>
      </c>
      <c r="L239" s="31">
        <v>637760</v>
      </c>
      <c r="M239" s="32" t="s">
        <v>2189</v>
      </c>
      <c r="N239" s="29">
        <v>798</v>
      </c>
      <c r="O239" s="29">
        <v>80</v>
      </c>
      <c r="P239" s="29">
        <v>96</v>
      </c>
      <c r="Q239" s="29">
        <v>127</v>
      </c>
      <c r="R239" s="29">
        <v>95.3</v>
      </c>
      <c r="S239" s="33">
        <v>-7.2916666666666963E-3</v>
      </c>
      <c r="T239" s="34">
        <v>633109.66666666663</v>
      </c>
      <c r="U239" s="34">
        <v>96562.233269406381</v>
      </c>
      <c r="V239" s="35">
        <v>536547.43339726026</v>
      </c>
      <c r="W239" s="24">
        <v>0</v>
      </c>
      <c r="X239" s="35">
        <v>536547.43339726026</v>
      </c>
    </row>
    <row r="240" spans="1:24">
      <c r="A240" s="24">
        <v>239</v>
      </c>
      <c r="B240" s="25" t="s">
        <v>60</v>
      </c>
      <c r="C240" s="25" t="s">
        <v>92</v>
      </c>
      <c r="D240" s="26">
        <v>43333</v>
      </c>
      <c r="E240" s="27">
        <v>43333</v>
      </c>
      <c r="F240" s="27">
        <v>43313</v>
      </c>
      <c r="G240" s="27">
        <v>44798</v>
      </c>
      <c r="H240" s="28">
        <v>4.0136986301369859</v>
      </c>
      <c r="I240" s="29">
        <v>25</v>
      </c>
      <c r="J240" s="30">
        <v>0.05</v>
      </c>
      <c r="K240" s="29">
        <v>3.7999999999999999E-2</v>
      </c>
      <c r="L240" s="31">
        <v>21044329</v>
      </c>
      <c r="M240" s="32" t="s">
        <v>2189</v>
      </c>
      <c r="N240" s="29">
        <v>798</v>
      </c>
      <c r="O240" s="29">
        <v>80</v>
      </c>
      <c r="P240" s="29">
        <v>96</v>
      </c>
      <c r="Q240" s="29">
        <v>127</v>
      </c>
      <c r="R240" s="29">
        <v>95.3</v>
      </c>
      <c r="S240" s="33">
        <v>-7.2916666666666963E-3</v>
      </c>
      <c r="T240" s="34">
        <v>20890880.767708331</v>
      </c>
      <c r="U240" s="34">
        <v>3186288.5817488292</v>
      </c>
      <c r="V240" s="35">
        <v>17704592.185959503</v>
      </c>
      <c r="W240" s="24">
        <v>0</v>
      </c>
      <c r="X240" s="35">
        <v>17704592.185959503</v>
      </c>
    </row>
    <row r="241" spans="1:24">
      <c r="A241" s="24">
        <v>240</v>
      </c>
      <c r="B241" s="25" t="s">
        <v>60</v>
      </c>
      <c r="C241" s="25" t="s">
        <v>93</v>
      </c>
      <c r="D241" s="26">
        <v>43333</v>
      </c>
      <c r="E241" s="27">
        <v>43333</v>
      </c>
      <c r="F241" s="27">
        <v>43313</v>
      </c>
      <c r="G241" s="27">
        <v>44798</v>
      </c>
      <c r="H241" s="28">
        <v>4.0136986301369859</v>
      </c>
      <c r="I241" s="29">
        <v>25</v>
      </c>
      <c r="J241" s="30">
        <v>0.05</v>
      </c>
      <c r="K241" s="29">
        <v>3.7999999999999999E-2</v>
      </c>
      <c r="L241" s="31">
        <v>969266</v>
      </c>
      <c r="M241" s="32" t="s">
        <v>2189</v>
      </c>
      <c r="N241" s="29">
        <v>798</v>
      </c>
      <c r="O241" s="29">
        <v>80</v>
      </c>
      <c r="P241" s="29">
        <v>96</v>
      </c>
      <c r="Q241" s="29">
        <v>127</v>
      </c>
      <c r="R241" s="29">
        <v>95.3</v>
      </c>
      <c r="S241" s="33">
        <v>-7.2916666666666963E-3</v>
      </c>
      <c r="T241" s="34">
        <v>962198.43541666667</v>
      </c>
      <c r="U241" s="34">
        <v>146755.0326017694</v>
      </c>
      <c r="V241" s="35">
        <v>815443.40281489724</v>
      </c>
      <c r="W241" s="24">
        <v>0</v>
      </c>
      <c r="X241" s="35">
        <v>815443.40281489724</v>
      </c>
    </row>
    <row r="242" spans="1:24">
      <c r="A242" s="24">
        <v>241</v>
      </c>
      <c r="B242" s="25" t="s">
        <v>60</v>
      </c>
      <c r="C242" s="25" t="s">
        <v>94</v>
      </c>
      <c r="D242" s="26">
        <v>43333</v>
      </c>
      <c r="E242" s="27">
        <v>43333</v>
      </c>
      <c r="F242" s="27">
        <v>43313</v>
      </c>
      <c r="G242" s="27">
        <v>44798</v>
      </c>
      <c r="H242" s="28">
        <v>4.0136986301369859</v>
      </c>
      <c r="I242" s="29">
        <v>25</v>
      </c>
      <c r="J242" s="30">
        <v>0.05</v>
      </c>
      <c r="K242" s="29">
        <v>3.7999999999999999E-2</v>
      </c>
      <c r="L242" s="31">
        <v>735000</v>
      </c>
      <c r="M242" s="32" t="s">
        <v>2189</v>
      </c>
      <c r="N242" s="29">
        <v>798</v>
      </c>
      <c r="O242" s="29">
        <v>80</v>
      </c>
      <c r="P242" s="29">
        <v>96</v>
      </c>
      <c r="Q242" s="29">
        <v>127</v>
      </c>
      <c r="R242" s="29">
        <v>95.3</v>
      </c>
      <c r="S242" s="33">
        <v>-7.2916666666666963E-3</v>
      </c>
      <c r="T242" s="34">
        <v>729640.625</v>
      </c>
      <c r="U242" s="34">
        <v>111285.18792808217</v>
      </c>
      <c r="V242" s="35">
        <v>618355.43707191781</v>
      </c>
      <c r="W242" s="24">
        <v>0</v>
      </c>
      <c r="X242" s="35">
        <v>618355.43707191781</v>
      </c>
    </row>
    <row r="243" spans="1:24">
      <c r="A243" s="24">
        <v>242</v>
      </c>
      <c r="B243" s="25" t="s">
        <v>60</v>
      </c>
      <c r="C243" s="25" t="s">
        <v>95</v>
      </c>
      <c r="D243" s="26">
        <v>43333</v>
      </c>
      <c r="E243" s="27">
        <v>43333</v>
      </c>
      <c r="F243" s="27">
        <v>43313</v>
      </c>
      <c r="G243" s="27">
        <v>44798</v>
      </c>
      <c r="H243" s="28">
        <v>4.0136986301369859</v>
      </c>
      <c r="I243" s="29">
        <v>25</v>
      </c>
      <c r="J243" s="30">
        <v>0.05</v>
      </c>
      <c r="K243" s="29">
        <v>3.7999999999999999E-2</v>
      </c>
      <c r="L243" s="31">
        <v>126000</v>
      </c>
      <c r="M243" s="32" t="s">
        <v>2189</v>
      </c>
      <c r="N243" s="29">
        <v>798</v>
      </c>
      <c r="O243" s="29">
        <v>80</v>
      </c>
      <c r="P243" s="29">
        <v>96</v>
      </c>
      <c r="Q243" s="29">
        <v>127</v>
      </c>
      <c r="R243" s="29">
        <v>95.3</v>
      </c>
      <c r="S243" s="33">
        <v>-7.2916666666666963E-3</v>
      </c>
      <c r="T243" s="34">
        <v>125081.25</v>
      </c>
      <c r="U243" s="34">
        <v>19077.460787671229</v>
      </c>
      <c r="V243" s="35">
        <v>106003.78921232877</v>
      </c>
      <c r="W243" s="24">
        <v>0</v>
      </c>
      <c r="X243" s="35">
        <v>106003.78921232877</v>
      </c>
    </row>
    <row r="244" spans="1:24">
      <c r="A244" s="24">
        <v>243</v>
      </c>
      <c r="B244" s="25" t="s">
        <v>60</v>
      </c>
      <c r="C244" s="25" t="s">
        <v>96</v>
      </c>
      <c r="D244" s="26">
        <v>43333</v>
      </c>
      <c r="E244" s="27">
        <v>43333</v>
      </c>
      <c r="F244" s="27">
        <v>43313</v>
      </c>
      <c r="G244" s="27">
        <v>44798</v>
      </c>
      <c r="H244" s="28">
        <v>4.0136986301369859</v>
      </c>
      <c r="I244" s="29">
        <v>25</v>
      </c>
      <c r="J244" s="30">
        <v>0.05</v>
      </c>
      <c r="K244" s="29">
        <v>3.7999999999999999E-2</v>
      </c>
      <c r="L244" s="31">
        <v>29327302</v>
      </c>
      <c r="M244" s="32" t="s">
        <v>2189</v>
      </c>
      <c r="N244" s="29">
        <v>798</v>
      </c>
      <c r="O244" s="29">
        <v>80</v>
      </c>
      <c r="P244" s="29">
        <v>96</v>
      </c>
      <c r="Q244" s="29">
        <v>127</v>
      </c>
      <c r="R244" s="29">
        <v>95.3</v>
      </c>
      <c r="S244" s="33">
        <v>-7.2916666666666963E-3</v>
      </c>
      <c r="T244" s="34">
        <v>29113457.089583334</v>
      </c>
      <c r="U244" s="34">
        <v>4440400.4278824767</v>
      </c>
      <c r="V244" s="35">
        <v>24673056.661700856</v>
      </c>
      <c r="W244" s="24">
        <v>0</v>
      </c>
      <c r="X244" s="35">
        <v>24673056.661700856</v>
      </c>
    </row>
    <row r="245" spans="1:24">
      <c r="A245" s="24">
        <v>244</v>
      </c>
      <c r="B245" s="25" t="s">
        <v>60</v>
      </c>
      <c r="C245" s="25" t="s">
        <v>97</v>
      </c>
      <c r="D245" s="26">
        <v>43333</v>
      </c>
      <c r="E245" s="27">
        <v>43333</v>
      </c>
      <c r="F245" s="27">
        <v>43313</v>
      </c>
      <c r="G245" s="27">
        <v>44798</v>
      </c>
      <c r="H245" s="28">
        <v>4.0136986301369859</v>
      </c>
      <c r="I245" s="29">
        <v>25</v>
      </c>
      <c r="J245" s="30">
        <v>0.05</v>
      </c>
      <c r="K245" s="29">
        <v>3.7999999999999999E-2</v>
      </c>
      <c r="L245" s="31">
        <v>1517250</v>
      </c>
      <c r="M245" s="32" t="s">
        <v>1941</v>
      </c>
      <c r="N245" s="29">
        <v>674</v>
      </c>
      <c r="O245" s="29">
        <v>80</v>
      </c>
      <c r="P245" s="29">
        <v>105.1</v>
      </c>
      <c r="Q245" s="29">
        <v>127</v>
      </c>
      <c r="R245" s="29">
        <v>122.8</v>
      </c>
      <c r="S245" s="33">
        <v>0.16841103710751668</v>
      </c>
      <c r="T245" s="34">
        <v>1772771.6460513796</v>
      </c>
      <c r="U245" s="34">
        <v>270384.10283748026</v>
      </c>
      <c r="V245" s="35">
        <v>1502387.5432138992</v>
      </c>
      <c r="W245" s="24">
        <v>0</v>
      </c>
      <c r="X245" s="35">
        <v>1502387.5432138992</v>
      </c>
    </row>
    <row r="246" spans="1:24">
      <c r="A246" s="24">
        <v>245</v>
      </c>
      <c r="B246" s="25" t="s">
        <v>60</v>
      </c>
      <c r="C246" s="25" t="s">
        <v>98</v>
      </c>
      <c r="D246" s="26">
        <v>43333</v>
      </c>
      <c r="E246" s="27">
        <v>43333</v>
      </c>
      <c r="F246" s="27">
        <v>43313</v>
      </c>
      <c r="G246" s="27">
        <v>44798</v>
      </c>
      <c r="H246" s="28">
        <v>4.0136986301369859</v>
      </c>
      <c r="I246" s="29">
        <v>25</v>
      </c>
      <c r="J246" s="30">
        <v>0.05</v>
      </c>
      <c r="K246" s="29">
        <v>3.7999999999999999E-2</v>
      </c>
      <c r="L246" s="31">
        <v>312900</v>
      </c>
      <c r="M246" s="32" t="s">
        <v>2189</v>
      </c>
      <c r="N246" s="29">
        <v>798</v>
      </c>
      <c r="O246" s="29">
        <v>80</v>
      </c>
      <c r="P246" s="29">
        <v>96</v>
      </c>
      <c r="Q246" s="29">
        <v>127</v>
      </c>
      <c r="R246" s="29">
        <v>95.3</v>
      </c>
      <c r="S246" s="33">
        <v>-7.2916666666666963E-3</v>
      </c>
      <c r="T246" s="34">
        <v>310618.4375</v>
      </c>
      <c r="U246" s="34">
        <v>47375.694289383558</v>
      </c>
      <c r="V246" s="35">
        <v>263242.74321061646</v>
      </c>
      <c r="W246" s="24">
        <v>0</v>
      </c>
      <c r="X246" s="35">
        <v>263242.74321061646</v>
      </c>
    </row>
    <row r="247" spans="1:24">
      <c r="A247" s="24">
        <v>246</v>
      </c>
      <c r="B247" s="25" t="s">
        <v>60</v>
      </c>
      <c r="C247" s="25" t="s">
        <v>99</v>
      </c>
      <c r="D247" s="26">
        <v>43333</v>
      </c>
      <c r="E247" s="27">
        <v>43333</v>
      </c>
      <c r="F247" s="27">
        <v>43313</v>
      </c>
      <c r="G247" s="27">
        <v>44798</v>
      </c>
      <c r="H247" s="28">
        <v>4.0136986301369859</v>
      </c>
      <c r="I247" s="29">
        <v>25</v>
      </c>
      <c r="J247" s="30">
        <v>0.05</v>
      </c>
      <c r="K247" s="29">
        <v>3.7999999999999999E-2</v>
      </c>
      <c r="L247" s="31">
        <v>1174950</v>
      </c>
      <c r="M247" s="32" t="s">
        <v>2189</v>
      </c>
      <c r="N247" s="29">
        <v>798</v>
      </c>
      <c r="O247" s="29">
        <v>80</v>
      </c>
      <c r="P247" s="29">
        <v>96</v>
      </c>
      <c r="Q247" s="29">
        <v>127</v>
      </c>
      <c r="R247" s="29">
        <v>95.3</v>
      </c>
      <c r="S247" s="33">
        <v>-7.2916666666666963E-3</v>
      </c>
      <c r="T247" s="34">
        <v>1166382.65625</v>
      </c>
      <c r="U247" s="34">
        <v>177897.32184503422</v>
      </c>
      <c r="V247" s="35">
        <v>988485.33440496575</v>
      </c>
      <c r="W247" s="24">
        <v>0</v>
      </c>
      <c r="X247" s="35">
        <v>988485.33440496575</v>
      </c>
    </row>
    <row r="248" spans="1:24">
      <c r="A248" s="24">
        <v>247</v>
      </c>
      <c r="B248" s="25" t="s">
        <v>60</v>
      </c>
      <c r="C248" s="25" t="s">
        <v>100</v>
      </c>
      <c r="D248" s="26">
        <v>43333</v>
      </c>
      <c r="E248" s="27">
        <v>43333</v>
      </c>
      <c r="F248" s="27">
        <v>43313</v>
      </c>
      <c r="G248" s="27">
        <v>44798</v>
      </c>
      <c r="H248" s="28">
        <v>4.0136986301369859</v>
      </c>
      <c r="I248" s="29">
        <v>25</v>
      </c>
      <c r="J248" s="30">
        <v>0.05</v>
      </c>
      <c r="K248" s="29">
        <v>3.7999999999999999E-2</v>
      </c>
      <c r="L248" s="31">
        <v>582750</v>
      </c>
      <c r="M248" s="32" t="s">
        <v>1973</v>
      </c>
      <c r="N248" s="29">
        <v>690</v>
      </c>
      <c r="O248" s="29">
        <v>80</v>
      </c>
      <c r="P248" s="29">
        <v>110</v>
      </c>
      <c r="Q248" s="29">
        <v>127</v>
      </c>
      <c r="R248" s="29">
        <v>145.69999999999999</v>
      </c>
      <c r="S248" s="33">
        <v>0.32454545454545441</v>
      </c>
      <c r="T248" s="34">
        <v>771878.86363636365</v>
      </c>
      <c r="U248" s="34">
        <v>117727.3872291407</v>
      </c>
      <c r="V248" s="35">
        <v>654151.47640722292</v>
      </c>
      <c r="W248" s="24">
        <v>0</v>
      </c>
      <c r="X248" s="35">
        <v>654151.47640722292</v>
      </c>
    </row>
    <row r="249" spans="1:24">
      <c r="A249" s="24">
        <v>248</v>
      </c>
      <c r="B249" s="25" t="s">
        <v>60</v>
      </c>
      <c r="C249" s="25" t="s">
        <v>101</v>
      </c>
      <c r="D249" s="26">
        <v>43333</v>
      </c>
      <c r="E249" s="27">
        <v>43333</v>
      </c>
      <c r="F249" s="27">
        <v>43313</v>
      </c>
      <c r="G249" s="27">
        <v>44798</v>
      </c>
      <c r="H249" s="28">
        <v>4.0136986301369859</v>
      </c>
      <c r="I249" s="29">
        <v>25</v>
      </c>
      <c r="J249" s="30">
        <v>0.05</v>
      </c>
      <c r="K249" s="29">
        <v>3.7999999999999999E-2</v>
      </c>
      <c r="L249" s="31">
        <v>9976171</v>
      </c>
      <c r="M249" s="32" t="s">
        <v>2189</v>
      </c>
      <c r="N249" s="29">
        <v>798</v>
      </c>
      <c r="O249" s="29">
        <v>80</v>
      </c>
      <c r="P249" s="29">
        <v>96</v>
      </c>
      <c r="Q249" s="29">
        <v>127</v>
      </c>
      <c r="R249" s="29">
        <v>95.3</v>
      </c>
      <c r="S249" s="33">
        <v>-7.2916666666666963E-3</v>
      </c>
      <c r="T249" s="34">
        <v>9903428.0864583328</v>
      </c>
      <c r="U249" s="34">
        <v>1510476.2782825625</v>
      </c>
      <c r="V249" s="35">
        <v>8392951.8081757706</v>
      </c>
      <c r="W249" s="24">
        <v>0</v>
      </c>
      <c r="X249" s="35">
        <v>8392951.8081757706</v>
      </c>
    </row>
    <row r="250" spans="1:24">
      <c r="A250" s="24">
        <v>249</v>
      </c>
      <c r="B250" s="25" t="s">
        <v>60</v>
      </c>
      <c r="C250" s="25" t="s">
        <v>102</v>
      </c>
      <c r="D250" s="26">
        <v>43333</v>
      </c>
      <c r="E250" s="27">
        <v>43333</v>
      </c>
      <c r="F250" s="27">
        <v>43313</v>
      </c>
      <c r="G250" s="27">
        <v>44798</v>
      </c>
      <c r="H250" s="28">
        <v>4.0136986301369859</v>
      </c>
      <c r="I250" s="29">
        <v>25</v>
      </c>
      <c r="J250" s="30">
        <v>0.05</v>
      </c>
      <c r="K250" s="29">
        <v>3.7999999999999999E-2</v>
      </c>
      <c r="L250" s="31">
        <v>21103901</v>
      </c>
      <c r="M250" s="32" t="s">
        <v>2189</v>
      </c>
      <c r="N250" s="29">
        <v>798</v>
      </c>
      <c r="O250" s="29">
        <v>80</v>
      </c>
      <c r="P250" s="29">
        <v>96</v>
      </c>
      <c r="Q250" s="29">
        <v>127</v>
      </c>
      <c r="R250" s="29">
        <v>95.3</v>
      </c>
      <c r="S250" s="33">
        <v>-7.2916666666666963E-3</v>
      </c>
      <c r="T250" s="34">
        <v>20950018.388541665</v>
      </c>
      <c r="U250" s="34">
        <v>3195308.2840825049</v>
      </c>
      <c r="V250" s="35">
        <v>17754710.104459159</v>
      </c>
      <c r="W250" s="24">
        <v>0</v>
      </c>
      <c r="X250" s="35">
        <v>17754710.104459159</v>
      </c>
    </row>
    <row r="251" spans="1:24">
      <c r="A251" s="24">
        <v>250</v>
      </c>
      <c r="B251" s="25" t="s">
        <v>60</v>
      </c>
      <c r="C251" s="25" t="s">
        <v>103</v>
      </c>
      <c r="D251" s="26">
        <v>43333</v>
      </c>
      <c r="E251" s="27">
        <v>43333</v>
      </c>
      <c r="F251" s="27">
        <v>43313</v>
      </c>
      <c r="G251" s="27">
        <v>44798</v>
      </c>
      <c r="H251" s="28">
        <v>4.0136986301369859</v>
      </c>
      <c r="I251" s="29">
        <v>25</v>
      </c>
      <c r="J251" s="30">
        <v>0.05</v>
      </c>
      <c r="K251" s="29">
        <v>3.7999999999999999E-2</v>
      </c>
      <c r="L251" s="31">
        <v>580650</v>
      </c>
      <c r="M251" s="32" t="s">
        <v>2189</v>
      </c>
      <c r="N251" s="29">
        <v>798</v>
      </c>
      <c r="O251" s="29">
        <v>80</v>
      </c>
      <c r="P251" s="29">
        <v>96</v>
      </c>
      <c r="Q251" s="29">
        <v>127</v>
      </c>
      <c r="R251" s="29">
        <v>95.3</v>
      </c>
      <c r="S251" s="33">
        <v>-7.2916666666666963E-3</v>
      </c>
      <c r="T251" s="34">
        <v>576416.09375</v>
      </c>
      <c r="U251" s="34">
        <v>87915.298463184925</v>
      </c>
      <c r="V251" s="35">
        <v>488500.79528681509</v>
      </c>
      <c r="W251" s="24">
        <v>0</v>
      </c>
      <c r="X251" s="35">
        <v>488500.79528681509</v>
      </c>
    </row>
    <row r="252" spans="1:24">
      <c r="A252" s="24">
        <v>251</v>
      </c>
      <c r="B252" s="25" t="s">
        <v>60</v>
      </c>
      <c r="C252" s="25" t="s">
        <v>104</v>
      </c>
      <c r="D252" s="26">
        <v>43333</v>
      </c>
      <c r="E252" s="27">
        <v>43333</v>
      </c>
      <c r="F252" s="27">
        <v>43313</v>
      </c>
      <c r="G252" s="27">
        <v>44798</v>
      </c>
      <c r="H252" s="28">
        <v>4.0136986301369859</v>
      </c>
      <c r="I252" s="29">
        <v>25</v>
      </c>
      <c r="J252" s="30">
        <v>0.05</v>
      </c>
      <c r="K252" s="29">
        <v>3.7999999999999999E-2</v>
      </c>
      <c r="L252" s="31">
        <v>175035</v>
      </c>
      <c r="M252" s="32" t="s">
        <v>1877</v>
      </c>
      <c r="N252" s="29">
        <v>642</v>
      </c>
      <c r="O252" s="29">
        <v>80</v>
      </c>
      <c r="P252" s="29">
        <v>79.099999999999994</v>
      </c>
      <c r="Q252" s="29">
        <v>127</v>
      </c>
      <c r="R252" s="29">
        <v>94</v>
      </c>
      <c r="S252" s="33">
        <v>0.18836915297092297</v>
      </c>
      <c r="T252" s="34">
        <v>208006.19469026552</v>
      </c>
      <c r="U252" s="34">
        <v>31725.218790156381</v>
      </c>
      <c r="V252" s="35">
        <v>176280.97590010913</v>
      </c>
      <c r="W252" s="24">
        <v>0</v>
      </c>
      <c r="X252" s="35">
        <v>176280.97590010913</v>
      </c>
    </row>
    <row r="253" spans="1:24">
      <c r="A253" s="24">
        <v>252</v>
      </c>
      <c r="B253" s="25" t="s">
        <v>60</v>
      </c>
      <c r="C253" s="25" t="s">
        <v>105</v>
      </c>
      <c r="D253" s="26">
        <v>43333</v>
      </c>
      <c r="E253" s="27">
        <v>43333</v>
      </c>
      <c r="F253" s="27">
        <v>43313</v>
      </c>
      <c r="G253" s="27">
        <v>44798</v>
      </c>
      <c r="H253" s="28">
        <v>4.0136986301369859</v>
      </c>
      <c r="I253" s="29">
        <v>25</v>
      </c>
      <c r="J253" s="30">
        <v>0.05</v>
      </c>
      <c r="K253" s="29">
        <v>3.7999999999999999E-2</v>
      </c>
      <c r="L253" s="31">
        <v>132796</v>
      </c>
      <c r="M253" s="32" t="s">
        <v>2189</v>
      </c>
      <c r="N253" s="29">
        <v>798</v>
      </c>
      <c r="O253" s="29">
        <v>80</v>
      </c>
      <c r="P253" s="29">
        <v>96</v>
      </c>
      <c r="Q253" s="29">
        <v>127</v>
      </c>
      <c r="R253" s="29">
        <v>95.3</v>
      </c>
      <c r="S253" s="33">
        <v>-7.2916666666666963E-3</v>
      </c>
      <c r="T253" s="34">
        <v>131827.69583333333</v>
      </c>
      <c r="U253" s="34">
        <v>20106.432402853879</v>
      </c>
      <c r="V253" s="35">
        <v>111721.26343047945</v>
      </c>
      <c r="W253" s="24">
        <v>0</v>
      </c>
      <c r="X253" s="35">
        <v>111721.26343047945</v>
      </c>
    </row>
    <row r="254" spans="1:24">
      <c r="A254" s="24">
        <v>253</v>
      </c>
      <c r="B254" s="25" t="s">
        <v>60</v>
      </c>
      <c r="C254" s="25" t="s">
        <v>106</v>
      </c>
      <c r="D254" s="26">
        <v>43333</v>
      </c>
      <c r="E254" s="27">
        <v>43333</v>
      </c>
      <c r="F254" s="27">
        <v>43313</v>
      </c>
      <c r="G254" s="27">
        <v>44798</v>
      </c>
      <c r="H254" s="28">
        <v>4.0136986301369859</v>
      </c>
      <c r="I254" s="29">
        <v>25</v>
      </c>
      <c r="J254" s="30">
        <v>0.05</v>
      </c>
      <c r="K254" s="29">
        <v>3.7999999999999999E-2</v>
      </c>
      <c r="L254" s="31">
        <v>469552</v>
      </c>
      <c r="M254" s="32" t="s">
        <v>1871</v>
      </c>
      <c r="N254" s="29">
        <v>639</v>
      </c>
      <c r="O254" s="29">
        <v>80</v>
      </c>
      <c r="P254" s="29">
        <v>112.8</v>
      </c>
      <c r="Q254" s="29">
        <v>127</v>
      </c>
      <c r="R254" s="29">
        <v>116.2</v>
      </c>
      <c r="S254" s="33">
        <v>3.0141843971631256E-2</v>
      </c>
      <c r="T254" s="34">
        <v>483705.16312056739</v>
      </c>
      <c r="U254" s="34">
        <v>73774.976523073929</v>
      </c>
      <c r="V254" s="35">
        <v>409930.18659749348</v>
      </c>
      <c r="W254" s="24">
        <v>0</v>
      </c>
      <c r="X254" s="35">
        <v>409930.18659749348</v>
      </c>
    </row>
    <row r="255" spans="1:24">
      <c r="A255" s="24">
        <v>254</v>
      </c>
      <c r="B255" s="25" t="s">
        <v>60</v>
      </c>
      <c r="C255" s="25" t="s">
        <v>110</v>
      </c>
      <c r="D255" s="26">
        <v>43333</v>
      </c>
      <c r="E255" s="27">
        <v>43333</v>
      </c>
      <c r="F255" s="27">
        <v>43313</v>
      </c>
      <c r="G255" s="27">
        <v>44798</v>
      </c>
      <c r="H255" s="28">
        <v>4.0136986301369859</v>
      </c>
      <c r="I255" s="29">
        <v>25</v>
      </c>
      <c r="J255" s="30">
        <v>0.05</v>
      </c>
      <c r="K255" s="29">
        <v>3.7999999999999999E-2</v>
      </c>
      <c r="L255" s="31">
        <v>16789210</v>
      </c>
      <c r="M255" s="32" t="s">
        <v>1939</v>
      </c>
      <c r="N255" s="29">
        <v>673</v>
      </c>
      <c r="O255" s="29">
        <v>80</v>
      </c>
      <c r="P255" s="29">
        <v>95</v>
      </c>
      <c r="Q255" s="29">
        <v>127</v>
      </c>
      <c r="R255" s="29">
        <v>104.3</v>
      </c>
      <c r="S255" s="33">
        <v>9.7894736842105229E-2</v>
      </c>
      <c r="T255" s="34">
        <v>18432785.294736844</v>
      </c>
      <c r="U255" s="34">
        <v>2811378.5133095887</v>
      </c>
      <c r="V255" s="35">
        <v>15621406.781427255</v>
      </c>
      <c r="W255" s="24">
        <v>0</v>
      </c>
      <c r="X255" s="35">
        <v>15621406.781427255</v>
      </c>
    </row>
    <row r="256" spans="1:24">
      <c r="A256" s="24">
        <v>255</v>
      </c>
      <c r="B256" s="25" t="s">
        <v>60</v>
      </c>
      <c r="C256" s="25" t="s">
        <v>86</v>
      </c>
      <c r="D256" s="26">
        <v>43333</v>
      </c>
      <c r="E256" s="27">
        <v>43333</v>
      </c>
      <c r="F256" s="27">
        <v>43313</v>
      </c>
      <c r="G256" s="27">
        <v>44798</v>
      </c>
      <c r="H256" s="28">
        <v>4.0136986301369859</v>
      </c>
      <c r="I256" s="29">
        <v>25</v>
      </c>
      <c r="J256" s="30">
        <v>0.05</v>
      </c>
      <c r="K256" s="29">
        <v>3.7999999999999999E-2</v>
      </c>
      <c r="L256" s="31">
        <v>892500</v>
      </c>
      <c r="M256" s="32" t="s">
        <v>2189</v>
      </c>
      <c r="N256" s="29">
        <v>798</v>
      </c>
      <c r="O256" s="29">
        <v>80</v>
      </c>
      <c r="P256" s="29">
        <v>96</v>
      </c>
      <c r="Q256" s="29">
        <v>127</v>
      </c>
      <c r="R256" s="29">
        <v>95.3</v>
      </c>
      <c r="S256" s="33">
        <v>-7.2916666666666963E-3</v>
      </c>
      <c r="T256" s="34">
        <v>885992.1875</v>
      </c>
      <c r="U256" s="34">
        <v>135132.01391267122</v>
      </c>
      <c r="V256" s="35">
        <v>750860.17358732875</v>
      </c>
      <c r="W256" s="24">
        <v>0</v>
      </c>
      <c r="X256" s="35">
        <v>750860.17358732875</v>
      </c>
    </row>
    <row r="257" spans="1:24">
      <c r="A257" s="24">
        <v>256</v>
      </c>
      <c r="B257" s="25" t="s">
        <v>60</v>
      </c>
      <c r="C257" s="25" t="s">
        <v>90</v>
      </c>
      <c r="D257" s="26">
        <v>43333</v>
      </c>
      <c r="E257" s="27">
        <v>43333</v>
      </c>
      <c r="F257" s="27">
        <v>43313</v>
      </c>
      <c r="G257" s="27">
        <v>44798</v>
      </c>
      <c r="H257" s="28">
        <v>4.0136986301369859</v>
      </c>
      <c r="I257" s="29">
        <v>25</v>
      </c>
      <c r="J257" s="30">
        <v>0.05</v>
      </c>
      <c r="K257" s="29">
        <v>3.7999999999999999E-2</v>
      </c>
      <c r="L257" s="31">
        <v>472500</v>
      </c>
      <c r="M257" s="32" t="s">
        <v>2189</v>
      </c>
      <c r="N257" s="29">
        <v>798</v>
      </c>
      <c r="O257" s="29">
        <v>80</v>
      </c>
      <c r="P257" s="29">
        <v>96</v>
      </c>
      <c r="Q257" s="29">
        <v>127</v>
      </c>
      <c r="R257" s="29">
        <v>95.3</v>
      </c>
      <c r="S257" s="33">
        <v>-7.2916666666666963E-3</v>
      </c>
      <c r="T257" s="34">
        <v>469054.6875</v>
      </c>
      <c r="U257" s="34">
        <v>71540.477953767113</v>
      </c>
      <c r="V257" s="35">
        <v>397514.20954623289</v>
      </c>
      <c r="W257" s="24">
        <v>0</v>
      </c>
      <c r="X257" s="35">
        <v>397514.20954623289</v>
      </c>
    </row>
    <row r="258" spans="1:24">
      <c r="A258" s="24">
        <v>257</v>
      </c>
      <c r="B258" s="25" t="s">
        <v>60</v>
      </c>
      <c r="C258" s="25" t="s">
        <v>91</v>
      </c>
      <c r="D258" s="26">
        <v>43333</v>
      </c>
      <c r="E258" s="27">
        <v>43333</v>
      </c>
      <c r="F258" s="27">
        <v>43313</v>
      </c>
      <c r="G258" s="27">
        <v>44798</v>
      </c>
      <c r="H258" s="28">
        <v>4.0136986301369859</v>
      </c>
      <c r="I258" s="29">
        <v>25</v>
      </c>
      <c r="J258" s="30">
        <v>0.05</v>
      </c>
      <c r="K258" s="29">
        <v>3.7999999999999999E-2</v>
      </c>
      <c r="L258" s="31">
        <v>637760</v>
      </c>
      <c r="M258" s="32" t="s">
        <v>2189</v>
      </c>
      <c r="N258" s="29">
        <v>798</v>
      </c>
      <c r="O258" s="29">
        <v>80</v>
      </c>
      <c r="P258" s="29">
        <v>96</v>
      </c>
      <c r="Q258" s="29">
        <v>127</v>
      </c>
      <c r="R258" s="29">
        <v>95.3</v>
      </c>
      <c r="S258" s="33">
        <v>-7.2916666666666963E-3</v>
      </c>
      <c r="T258" s="34">
        <v>633109.66666666663</v>
      </c>
      <c r="U258" s="34">
        <v>96562.233269406381</v>
      </c>
      <c r="V258" s="35">
        <v>536547.43339726026</v>
      </c>
      <c r="W258" s="24">
        <v>0</v>
      </c>
      <c r="X258" s="35">
        <v>536547.43339726026</v>
      </c>
    </row>
    <row r="259" spans="1:24">
      <c r="A259" s="24">
        <v>258</v>
      </c>
      <c r="B259" s="25" t="s">
        <v>60</v>
      </c>
      <c r="C259" s="25" t="s">
        <v>92</v>
      </c>
      <c r="D259" s="26">
        <v>43333</v>
      </c>
      <c r="E259" s="27">
        <v>43333</v>
      </c>
      <c r="F259" s="27">
        <v>43313</v>
      </c>
      <c r="G259" s="27">
        <v>44798</v>
      </c>
      <c r="H259" s="28">
        <v>4.0136986301369859</v>
      </c>
      <c r="I259" s="29">
        <v>25</v>
      </c>
      <c r="J259" s="30">
        <v>0.05</v>
      </c>
      <c r="K259" s="29">
        <v>3.7999999999999999E-2</v>
      </c>
      <c r="L259" s="31">
        <v>21044329</v>
      </c>
      <c r="M259" s="32" t="s">
        <v>2189</v>
      </c>
      <c r="N259" s="29">
        <v>798</v>
      </c>
      <c r="O259" s="29">
        <v>80</v>
      </c>
      <c r="P259" s="29">
        <v>96</v>
      </c>
      <c r="Q259" s="29">
        <v>127</v>
      </c>
      <c r="R259" s="29">
        <v>95.3</v>
      </c>
      <c r="S259" s="33">
        <v>-7.2916666666666963E-3</v>
      </c>
      <c r="T259" s="34">
        <v>20890880.767708331</v>
      </c>
      <c r="U259" s="34">
        <v>3186288.5817488292</v>
      </c>
      <c r="V259" s="35">
        <v>17704592.185959503</v>
      </c>
      <c r="W259" s="24">
        <v>0</v>
      </c>
      <c r="X259" s="35">
        <v>17704592.185959503</v>
      </c>
    </row>
    <row r="260" spans="1:24">
      <c r="A260" s="24">
        <v>259</v>
      </c>
      <c r="B260" s="25" t="s">
        <v>60</v>
      </c>
      <c r="C260" s="25" t="s">
        <v>93</v>
      </c>
      <c r="D260" s="26">
        <v>43333</v>
      </c>
      <c r="E260" s="27">
        <v>43333</v>
      </c>
      <c r="F260" s="27">
        <v>43313</v>
      </c>
      <c r="G260" s="27">
        <v>44798</v>
      </c>
      <c r="H260" s="28">
        <v>4.0136986301369859</v>
      </c>
      <c r="I260" s="29">
        <v>25</v>
      </c>
      <c r="J260" s="30">
        <v>0.05</v>
      </c>
      <c r="K260" s="29">
        <v>3.7999999999999999E-2</v>
      </c>
      <c r="L260" s="31">
        <v>969266</v>
      </c>
      <c r="M260" s="32" t="s">
        <v>2189</v>
      </c>
      <c r="N260" s="29">
        <v>798</v>
      </c>
      <c r="O260" s="29">
        <v>80</v>
      </c>
      <c r="P260" s="29">
        <v>96</v>
      </c>
      <c r="Q260" s="29">
        <v>127</v>
      </c>
      <c r="R260" s="29">
        <v>95.3</v>
      </c>
      <c r="S260" s="33">
        <v>-7.2916666666666963E-3</v>
      </c>
      <c r="T260" s="34">
        <v>962198.43541666667</v>
      </c>
      <c r="U260" s="34">
        <v>146755.0326017694</v>
      </c>
      <c r="V260" s="35">
        <v>815443.40281489724</v>
      </c>
      <c r="W260" s="24">
        <v>0</v>
      </c>
      <c r="X260" s="35">
        <v>815443.40281489724</v>
      </c>
    </row>
    <row r="261" spans="1:24">
      <c r="A261" s="24">
        <v>260</v>
      </c>
      <c r="B261" s="25" t="s">
        <v>60</v>
      </c>
      <c r="C261" s="25" t="s">
        <v>94</v>
      </c>
      <c r="D261" s="26">
        <v>43333</v>
      </c>
      <c r="E261" s="27">
        <v>43333</v>
      </c>
      <c r="F261" s="27">
        <v>43313</v>
      </c>
      <c r="G261" s="27">
        <v>44798</v>
      </c>
      <c r="H261" s="28">
        <v>4.0136986301369859</v>
      </c>
      <c r="I261" s="29">
        <v>25</v>
      </c>
      <c r="J261" s="30">
        <v>0.05</v>
      </c>
      <c r="K261" s="29">
        <v>3.7999999999999999E-2</v>
      </c>
      <c r="L261" s="31">
        <v>735000</v>
      </c>
      <c r="M261" s="32" t="s">
        <v>2189</v>
      </c>
      <c r="N261" s="29">
        <v>798</v>
      </c>
      <c r="O261" s="29">
        <v>80</v>
      </c>
      <c r="P261" s="29">
        <v>96</v>
      </c>
      <c r="Q261" s="29">
        <v>127</v>
      </c>
      <c r="R261" s="29">
        <v>95.3</v>
      </c>
      <c r="S261" s="33">
        <v>-7.2916666666666963E-3</v>
      </c>
      <c r="T261" s="34">
        <v>729640.625</v>
      </c>
      <c r="U261" s="34">
        <v>111285.18792808217</v>
      </c>
      <c r="V261" s="35">
        <v>618355.43707191781</v>
      </c>
      <c r="W261" s="24">
        <v>0</v>
      </c>
      <c r="X261" s="35">
        <v>618355.43707191781</v>
      </c>
    </row>
    <row r="262" spans="1:24">
      <c r="A262" s="24">
        <v>261</v>
      </c>
      <c r="B262" s="25" t="s">
        <v>60</v>
      </c>
      <c r="C262" s="25" t="s">
        <v>95</v>
      </c>
      <c r="D262" s="26">
        <v>43333</v>
      </c>
      <c r="E262" s="27">
        <v>43333</v>
      </c>
      <c r="F262" s="27">
        <v>43313</v>
      </c>
      <c r="G262" s="27">
        <v>44798</v>
      </c>
      <c r="H262" s="28">
        <v>4.0136986301369859</v>
      </c>
      <c r="I262" s="29">
        <v>25</v>
      </c>
      <c r="J262" s="30">
        <v>0.05</v>
      </c>
      <c r="K262" s="29">
        <v>3.7999999999999999E-2</v>
      </c>
      <c r="L262" s="31">
        <v>126000</v>
      </c>
      <c r="M262" s="32" t="s">
        <v>2189</v>
      </c>
      <c r="N262" s="29">
        <v>798</v>
      </c>
      <c r="O262" s="29">
        <v>80</v>
      </c>
      <c r="P262" s="29">
        <v>96</v>
      </c>
      <c r="Q262" s="29">
        <v>127</v>
      </c>
      <c r="R262" s="29">
        <v>95.3</v>
      </c>
      <c r="S262" s="33">
        <v>-7.2916666666666963E-3</v>
      </c>
      <c r="T262" s="34">
        <v>125081.25</v>
      </c>
      <c r="U262" s="34">
        <v>19077.460787671229</v>
      </c>
      <c r="V262" s="35">
        <v>106003.78921232877</v>
      </c>
      <c r="W262" s="24">
        <v>0</v>
      </c>
      <c r="X262" s="35">
        <v>106003.78921232877</v>
      </c>
    </row>
    <row r="263" spans="1:24">
      <c r="A263" s="24">
        <v>262</v>
      </c>
      <c r="B263" s="25" t="s">
        <v>60</v>
      </c>
      <c r="C263" s="25" t="s">
        <v>96</v>
      </c>
      <c r="D263" s="26">
        <v>43333</v>
      </c>
      <c r="E263" s="27">
        <v>43333</v>
      </c>
      <c r="F263" s="27">
        <v>43313</v>
      </c>
      <c r="G263" s="27">
        <v>44798</v>
      </c>
      <c r="H263" s="28">
        <v>4.0136986301369859</v>
      </c>
      <c r="I263" s="29">
        <v>25</v>
      </c>
      <c r="J263" s="30">
        <v>0.05</v>
      </c>
      <c r="K263" s="29">
        <v>3.7999999999999999E-2</v>
      </c>
      <c r="L263" s="31">
        <v>29327302</v>
      </c>
      <c r="M263" s="32" t="s">
        <v>2189</v>
      </c>
      <c r="N263" s="29">
        <v>798</v>
      </c>
      <c r="O263" s="29">
        <v>80</v>
      </c>
      <c r="P263" s="29">
        <v>96</v>
      </c>
      <c r="Q263" s="29">
        <v>127</v>
      </c>
      <c r="R263" s="29">
        <v>95.3</v>
      </c>
      <c r="S263" s="33">
        <v>-7.2916666666666963E-3</v>
      </c>
      <c r="T263" s="34">
        <v>29113457.089583334</v>
      </c>
      <c r="U263" s="34">
        <v>4440400.4278824767</v>
      </c>
      <c r="V263" s="35">
        <v>24673056.661700856</v>
      </c>
      <c r="W263" s="24">
        <v>0</v>
      </c>
      <c r="X263" s="35">
        <v>24673056.661700856</v>
      </c>
    </row>
    <row r="264" spans="1:24">
      <c r="A264" s="24">
        <v>263</v>
      </c>
      <c r="B264" s="25" t="s">
        <v>60</v>
      </c>
      <c r="C264" s="25" t="s">
        <v>97</v>
      </c>
      <c r="D264" s="26">
        <v>43333</v>
      </c>
      <c r="E264" s="27">
        <v>43333</v>
      </c>
      <c r="F264" s="27">
        <v>43313</v>
      </c>
      <c r="G264" s="27">
        <v>44798</v>
      </c>
      <c r="H264" s="28">
        <v>4.0136986301369859</v>
      </c>
      <c r="I264" s="29">
        <v>25</v>
      </c>
      <c r="J264" s="30">
        <v>0.05</v>
      </c>
      <c r="K264" s="29">
        <v>3.7999999999999999E-2</v>
      </c>
      <c r="L264" s="31">
        <v>1517250</v>
      </c>
      <c r="M264" s="32" t="s">
        <v>1941</v>
      </c>
      <c r="N264" s="29">
        <v>674</v>
      </c>
      <c r="O264" s="29">
        <v>80</v>
      </c>
      <c r="P264" s="29">
        <v>105.1</v>
      </c>
      <c r="Q264" s="29">
        <v>127</v>
      </c>
      <c r="R264" s="29">
        <v>122.8</v>
      </c>
      <c r="S264" s="33">
        <v>0.16841103710751668</v>
      </c>
      <c r="T264" s="34">
        <v>1772771.6460513796</v>
      </c>
      <c r="U264" s="34">
        <v>270384.10283748026</v>
      </c>
      <c r="V264" s="35">
        <v>1502387.5432138992</v>
      </c>
      <c r="W264" s="24">
        <v>0</v>
      </c>
      <c r="X264" s="35">
        <v>1502387.5432138992</v>
      </c>
    </row>
    <row r="265" spans="1:24">
      <c r="A265" s="24">
        <v>264</v>
      </c>
      <c r="B265" s="25" t="s">
        <v>60</v>
      </c>
      <c r="C265" s="25" t="s">
        <v>98</v>
      </c>
      <c r="D265" s="26">
        <v>43333</v>
      </c>
      <c r="E265" s="27">
        <v>43333</v>
      </c>
      <c r="F265" s="27">
        <v>43313</v>
      </c>
      <c r="G265" s="27">
        <v>44798</v>
      </c>
      <c r="H265" s="28">
        <v>4.0136986301369859</v>
      </c>
      <c r="I265" s="29">
        <v>25</v>
      </c>
      <c r="J265" s="30">
        <v>0.05</v>
      </c>
      <c r="K265" s="29">
        <v>3.7999999999999999E-2</v>
      </c>
      <c r="L265" s="31">
        <v>312900</v>
      </c>
      <c r="M265" s="32" t="s">
        <v>2189</v>
      </c>
      <c r="N265" s="29">
        <v>798</v>
      </c>
      <c r="O265" s="29">
        <v>80</v>
      </c>
      <c r="P265" s="29">
        <v>96</v>
      </c>
      <c r="Q265" s="29">
        <v>127</v>
      </c>
      <c r="R265" s="29">
        <v>95.3</v>
      </c>
      <c r="S265" s="33">
        <v>-7.2916666666666963E-3</v>
      </c>
      <c r="T265" s="34">
        <v>310618.4375</v>
      </c>
      <c r="U265" s="34">
        <v>47375.694289383558</v>
      </c>
      <c r="V265" s="35">
        <v>263242.74321061646</v>
      </c>
      <c r="W265" s="24">
        <v>0</v>
      </c>
      <c r="X265" s="35">
        <v>263242.74321061646</v>
      </c>
    </row>
    <row r="266" spans="1:24">
      <c r="A266" s="24">
        <v>265</v>
      </c>
      <c r="B266" s="25" t="s">
        <v>60</v>
      </c>
      <c r="C266" s="25" t="s">
        <v>99</v>
      </c>
      <c r="D266" s="26">
        <v>43333</v>
      </c>
      <c r="E266" s="27">
        <v>43333</v>
      </c>
      <c r="F266" s="27">
        <v>43313</v>
      </c>
      <c r="G266" s="27">
        <v>44798</v>
      </c>
      <c r="H266" s="28">
        <v>4.0136986301369859</v>
      </c>
      <c r="I266" s="29">
        <v>25</v>
      </c>
      <c r="J266" s="30">
        <v>0.05</v>
      </c>
      <c r="K266" s="29">
        <v>3.7999999999999999E-2</v>
      </c>
      <c r="L266" s="31">
        <v>1174950</v>
      </c>
      <c r="M266" s="32" t="s">
        <v>2189</v>
      </c>
      <c r="N266" s="29">
        <v>798</v>
      </c>
      <c r="O266" s="29">
        <v>80</v>
      </c>
      <c r="P266" s="29">
        <v>96</v>
      </c>
      <c r="Q266" s="29">
        <v>127</v>
      </c>
      <c r="R266" s="29">
        <v>95.3</v>
      </c>
      <c r="S266" s="33">
        <v>-7.2916666666666963E-3</v>
      </c>
      <c r="T266" s="34">
        <v>1166382.65625</v>
      </c>
      <c r="U266" s="34">
        <v>177897.32184503422</v>
      </c>
      <c r="V266" s="35">
        <v>988485.33440496575</v>
      </c>
      <c r="W266" s="24">
        <v>0</v>
      </c>
      <c r="X266" s="35">
        <v>988485.33440496575</v>
      </c>
    </row>
    <row r="267" spans="1:24">
      <c r="A267" s="24">
        <v>266</v>
      </c>
      <c r="B267" s="25" t="s">
        <v>60</v>
      </c>
      <c r="C267" s="25" t="s">
        <v>100</v>
      </c>
      <c r="D267" s="26">
        <v>43333</v>
      </c>
      <c r="E267" s="27">
        <v>43333</v>
      </c>
      <c r="F267" s="27">
        <v>43313</v>
      </c>
      <c r="G267" s="27">
        <v>44798</v>
      </c>
      <c r="H267" s="28">
        <v>4.0136986301369859</v>
      </c>
      <c r="I267" s="29">
        <v>25</v>
      </c>
      <c r="J267" s="30">
        <v>0.05</v>
      </c>
      <c r="K267" s="29">
        <v>3.7999999999999999E-2</v>
      </c>
      <c r="L267" s="31">
        <v>582750</v>
      </c>
      <c r="M267" s="32" t="s">
        <v>1973</v>
      </c>
      <c r="N267" s="29">
        <v>690</v>
      </c>
      <c r="O267" s="29">
        <v>80</v>
      </c>
      <c r="P267" s="29">
        <v>110</v>
      </c>
      <c r="Q267" s="29">
        <v>127</v>
      </c>
      <c r="R267" s="29">
        <v>145.69999999999999</v>
      </c>
      <c r="S267" s="33">
        <v>0.32454545454545441</v>
      </c>
      <c r="T267" s="34">
        <v>771878.86363636365</v>
      </c>
      <c r="U267" s="34">
        <v>117727.3872291407</v>
      </c>
      <c r="V267" s="35">
        <v>654151.47640722292</v>
      </c>
      <c r="W267" s="24">
        <v>0</v>
      </c>
      <c r="X267" s="35">
        <v>654151.47640722292</v>
      </c>
    </row>
    <row r="268" spans="1:24">
      <c r="A268" s="24">
        <v>267</v>
      </c>
      <c r="B268" s="25" t="s">
        <v>60</v>
      </c>
      <c r="C268" s="25" t="s">
        <v>101</v>
      </c>
      <c r="D268" s="26">
        <v>43333</v>
      </c>
      <c r="E268" s="27">
        <v>43333</v>
      </c>
      <c r="F268" s="27">
        <v>43313</v>
      </c>
      <c r="G268" s="27">
        <v>44798</v>
      </c>
      <c r="H268" s="28">
        <v>4.0136986301369859</v>
      </c>
      <c r="I268" s="29">
        <v>25</v>
      </c>
      <c r="J268" s="30">
        <v>0.05</v>
      </c>
      <c r="K268" s="29">
        <v>3.7999999999999999E-2</v>
      </c>
      <c r="L268" s="31">
        <v>9976171</v>
      </c>
      <c r="M268" s="32" t="s">
        <v>2189</v>
      </c>
      <c r="N268" s="29">
        <v>798</v>
      </c>
      <c r="O268" s="29">
        <v>80</v>
      </c>
      <c r="P268" s="29">
        <v>96</v>
      </c>
      <c r="Q268" s="29">
        <v>127</v>
      </c>
      <c r="R268" s="29">
        <v>95.3</v>
      </c>
      <c r="S268" s="33">
        <v>-7.2916666666666963E-3</v>
      </c>
      <c r="T268" s="34">
        <v>9903428.0864583328</v>
      </c>
      <c r="U268" s="34">
        <v>1510476.2782825625</v>
      </c>
      <c r="V268" s="35">
        <v>8392951.8081757706</v>
      </c>
      <c r="W268" s="24">
        <v>0</v>
      </c>
      <c r="X268" s="35">
        <v>8392951.8081757706</v>
      </c>
    </row>
    <row r="269" spans="1:24">
      <c r="A269" s="24">
        <v>268</v>
      </c>
      <c r="B269" s="25" t="s">
        <v>60</v>
      </c>
      <c r="C269" s="25" t="s">
        <v>102</v>
      </c>
      <c r="D269" s="26">
        <v>43333</v>
      </c>
      <c r="E269" s="27">
        <v>43333</v>
      </c>
      <c r="F269" s="27">
        <v>43313</v>
      </c>
      <c r="G269" s="27">
        <v>44798</v>
      </c>
      <c r="H269" s="28">
        <v>4.0136986301369859</v>
      </c>
      <c r="I269" s="29">
        <v>25</v>
      </c>
      <c r="J269" s="30">
        <v>0.05</v>
      </c>
      <c r="K269" s="29">
        <v>3.7999999999999999E-2</v>
      </c>
      <c r="L269" s="31">
        <v>21103901</v>
      </c>
      <c r="M269" s="32" t="s">
        <v>2189</v>
      </c>
      <c r="N269" s="29">
        <v>798</v>
      </c>
      <c r="O269" s="29">
        <v>80</v>
      </c>
      <c r="P269" s="29">
        <v>96</v>
      </c>
      <c r="Q269" s="29">
        <v>127</v>
      </c>
      <c r="R269" s="29">
        <v>95.3</v>
      </c>
      <c r="S269" s="33">
        <v>-7.2916666666666963E-3</v>
      </c>
      <c r="T269" s="34">
        <v>20950018.388541665</v>
      </c>
      <c r="U269" s="34">
        <v>3195308.2840825049</v>
      </c>
      <c r="V269" s="35">
        <v>17754710.104459159</v>
      </c>
      <c r="W269" s="24">
        <v>0</v>
      </c>
      <c r="X269" s="35">
        <v>17754710.104459159</v>
      </c>
    </row>
    <row r="270" spans="1:24">
      <c r="A270" s="24">
        <v>269</v>
      </c>
      <c r="B270" s="25" t="s">
        <v>60</v>
      </c>
      <c r="C270" s="25" t="s">
        <v>103</v>
      </c>
      <c r="D270" s="26">
        <v>43333</v>
      </c>
      <c r="E270" s="27">
        <v>43333</v>
      </c>
      <c r="F270" s="27">
        <v>43313</v>
      </c>
      <c r="G270" s="27">
        <v>44798</v>
      </c>
      <c r="H270" s="28">
        <v>4.0136986301369859</v>
      </c>
      <c r="I270" s="29">
        <v>25</v>
      </c>
      <c r="J270" s="30">
        <v>0.05</v>
      </c>
      <c r="K270" s="29">
        <v>3.7999999999999999E-2</v>
      </c>
      <c r="L270" s="31">
        <v>580650</v>
      </c>
      <c r="M270" s="32" t="s">
        <v>2189</v>
      </c>
      <c r="N270" s="29">
        <v>798</v>
      </c>
      <c r="O270" s="29">
        <v>80</v>
      </c>
      <c r="P270" s="29">
        <v>96</v>
      </c>
      <c r="Q270" s="29">
        <v>127</v>
      </c>
      <c r="R270" s="29">
        <v>95.3</v>
      </c>
      <c r="S270" s="33">
        <v>-7.2916666666666963E-3</v>
      </c>
      <c r="T270" s="34">
        <v>576416.09375</v>
      </c>
      <c r="U270" s="34">
        <v>87915.298463184925</v>
      </c>
      <c r="V270" s="35">
        <v>488500.79528681509</v>
      </c>
      <c r="W270" s="24">
        <v>0</v>
      </c>
      <c r="X270" s="35">
        <v>488500.79528681509</v>
      </c>
    </row>
    <row r="271" spans="1:24">
      <c r="A271" s="24">
        <v>270</v>
      </c>
      <c r="B271" s="25" t="s">
        <v>60</v>
      </c>
      <c r="C271" s="25" t="s">
        <v>104</v>
      </c>
      <c r="D271" s="26">
        <v>43333</v>
      </c>
      <c r="E271" s="27">
        <v>43333</v>
      </c>
      <c r="F271" s="27">
        <v>43313</v>
      </c>
      <c r="G271" s="27">
        <v>44798</v>
      </c>
      <c r="H271" s="28">
        <v>4.0136986301369859</v>
      </c>
      <c r="I271" s="29">
        <v>25</v>
      </c>
      <c r="J271" s="30">
        <v>0.05</v>
      </c>
      <c r="K271" s="29">
        <v>3.7999999999999999E-2</v>
      </c>
      <c r="L271" s="31">
        <v>175035</v>
      </c>
      <c r="M271" s="32" t="s">
        <v>1877</v>
      </c>
      <c r="N271" s="29">
        <v>642</v>
      </c>
      <c r="O271" s="29">
        <v>80</v>
      </c>
      <c r="P271" s="29">
        <v>79.099999999999994</v>
      </c>
      <c r="Q271" s="29">
        <v>127</v>
      </c>
      <c r="R271" s="29">
        <v>94</v>
      </c>
      <c r="S271" s="33">
        <v>0.18836915297092297</v>
      </c>
      <c r="T271" s="34">
        <v>208006.19469026552</v>
      </c>
      <c r="U271" s="34">
        <v>31725.218790156381</v>
      </c>
      <c r="V271" s="35">
        <v>176280.97590010913</v>
      </c>
      <c r="W271" s="24">
        <v>0</v>
      </c>
      <c r="X271" s="35">
        <v>176280.97590010913</v>
      </c>
    </row>
    <row r="272" spans="1:24">
      <c r="A272" s="24">
        <v>271</v>
      </c>
      <c r="B272" s="25" t="s">
        <v>60</v>
      </c>
      <c r="C272" s="25" t="s">
        <v>105</v>
      </c>
      <c r="D272" s="26">
        <v>43333</v>
      </c>
      <c r="E272" s="27">
        <v>43333</v>
      </c>
      <c r="F272" s="27">
        <v>43313</v>
      </c>
      <c r="G272" s="27">
        <v>44798</v>
      </c>
      <c r="H272" s="28">
        <v>4.0136986301369859</v>
      </c>
      <c r="I272" s="29">
        <v>25</v>
      </c>
      <c r="J272" s="30">
        <v>0.05</v>
      </c>
      <c r="K272" s="29">
        <v>3.7999999999999999E-2</v>
      </c>
      <c r="L272" s="31">
        <v>132796</v>
      </c>
      <c r="M272" s="32" t="s">
        <v>2189</v>
      </c>
      <c r="N272" s="29">
        <v>798</v>
      </c>
      <c r="O272" s="29">
        <v>80</v>
      </c>
      <c r="P272" s="29">
        <v>96</v>
      </c>
      <c r="Q272" s="29">
        <v>127</v>
      </c>
      <c r="R272" s="29">
        <v>95.3</v>
      </c>
      <c r="S272" s="33">
        <v>-7.2916666666666963E-3</v>
      </c>
      <c r="T272" s="34">
        <v>131827.69583333333</v>
      </c>
      <c r="U272" s="34">
        <v>20106.432402853879</v>
      </c>
      <c r="V272" s="35">
        <v>111721.26343047945</v>
      </c>
      <c r="W272" s="24">
        <v>0</v>
      </c>
      <c r="X272" s="35">
        <v>111721.26343047945</v>
      </c>
    </row>
    <row r="273" spans="1:24">
      <c r="A273" s="24">
        <v>272</v>
      </c>
      <c r="B273" s="25" t="s">
        <v>60</v>
      </c>
      <c r="C273" s="25" t="s">
        <v>106</v>
      </c>
      <c r="D273" s="26">
        <v>43333</v>
      </c>
      <c r="E273" s="27">
        <v>43333</v>
      </c>
      <c r="F273" s="27">
        <v>43313</v>
      </c>
      <c r="G273" s="27">
        <v>44798</v>
      </c>
      <c r="H273" s="28">
        <v>4.0136986301369859</v>
      </c>
      <c r="I273" s="29">
        <v>25</v>
      </c>
      <c r="J273" s="30">
        <v>0.05</v>
      </c>
      <c r="K273" s="29">
        <v>3.7999999999999999E-2</v>
      </c>
      <c r="L273" s="31">
        <v>469552</v>
      </c>
      <c r="M273" s="32" t="s">
        <v>1871</v>
      </c>
      <c r="N273" s="29">
        <v>639</v>
      </c>
      <c r="O273" s="29">
        <v>80</v>
      </c>
      <c r="P273" s="29">
        <v>112.8</v>
      </c>
      <c r="Q273" s="29">
        <v>127</v>
      </c>
      <c r="R273" s="29">
        <v>116.2</v>
      </c>
      <c r="S273" s="33">
        <v>3.0141843971631256E-2</v>
      </c>
      <c r="T273" s="34">
        <v>483705.16312056739</v>
      </c>
      <c r="U273" s="34">
        <v>73774.976523073929</v>
      </c>
      <c r="V273" s="35">
        <v>409930.18659749348</v>
      </c>
      <c r="W273" s="24">
        <v>0</v>
      </c>
      <c r="X273" s="35">
        <v>409930.18659749348</v>
      </c>
    </row>
    <row r="274" spans="1:24">
      <c r="A274" s="24">
        <v>273</v>
      </c>
      <c r="B274" s="25" t="s">
        <v>60</v>
      </c>
      <c r="C274" s="25" t="s">
        <v>110</v>
      </c>
      <c r="D274" s="26">
        <v>43333</v>
      </c>
      <c r="E274" s="27">
        <v>43333</v>
      </c>
      <c r="F274" s="27">
        <v>43313</v>
      </c>
      <c r="G274" s="27">
        <v>44798</v>
      </c>
      <c r="H274" s="28">
        <v>4.0136986301369859</v>
      </c>
      <c r="I274" s="29">
        <v>25</v>
      </c>
      <c r="J274" s="30">
        <v>0.05</v>
      </c>
      <c r="K274" s="29">
        <v>3.7999999999999999E-2</v>
      </c>
      <c r="L274" s="31">
        <v>16789210</v>
      </c>
      <c r="M274" s="32" t="s">
        <v>1939</v>
      </c>
      <c r="N274" s="29">
        <v>673</v>
      </c>
      <c r="O274" s="29">
        <v>80</v>
      </c>
      <c r="P274" s="29">
        <v>95</v>
      </c>
      <c r="Q274" s="29">
        <v>127</v>
      </c>
      <c r="R274" s="29">
        <v>104.3</v>
      </c>
      <c r="S274" s="33">
        <v>9.7894736842105229E-2</v>
      </c>
      <c r="T274" s="34">
        <v>18432785.294736844</v>
      </c>
      <c r="U274" s="34">
        <v>2811378.5133095887</v>
      </c>
      <c r="V274" s="35">
        <v>15621406.781427255</v>
      </c>
      <c r="W274" s="24">
        <v>0</v>
      </c>
      <c r="X274" s="35">
        <v>15621406.781427255</v>
      </c>
    </row>
    <row r="275" spans="1:24">
      <c r="A275" s="24">
        <v>274</v>
      </c>
      <c r="B275" s="25" t="s">
        <v>60</v>
      </c>
      <c r="C275" s="25" t="s">
        <v>86</v>
      </c>
      <c r="D275" s="26">
        <v>43333</v>
      </c>
      <c r="E275" s="27">
        <v>43333</v>
      </c>
      <c r="F275" s="27">
        <v>43313</v>
      </c>
      <c r="G275" s="27">
        <v>44798</v>
      </c>
      <c r="H275" s="28">
        <v>4.0136986301369859</v>
      </c>
      <c r="I275" s="29">
        <v>25</v>
      </c>
      <c r="J275" s="30">
        <v>0.05</v>
      </c>
      <c r="K275" s="29">
        <v>3.7999999999999999E-2</v>
      </c>
      <c r="L275" s="31">
        <v>892500</v>
      </c>
      <c r="M275" s="32" t="s">
        <v>2189</v>
      </c>
      <c r="N275" s="29">
        <v>798</v>
      </c>
      <c r="O275" s="29">
        <v>80</v>
      </c>
      <c r="P275" s="29">
        <v>96</v>
      </c>
      <c r="Q275" s="29">
        <v>127</v>
      </c>
      <c r="R275" s="29">
        <v>95.3</v>
      </c>
      <c r="S275" s="33">
        <v>-7.2916666666666963E-3</v>
      </c>
      <c r="T275" s="34">
        <v>885992.1875</v>
      </c>
      <c r="U275" s="34">
        <v>135132.01391267122</v>
      </c>
      <c r="V275" s="35">
        <v>750860.17358732875</v>
      </c>
      <c r="W275" s="24">
        <v>0</v>
      </c>
      <c r="X275" s="35">
        <v>750860.17358732875</v>
      </c>
    </row>
    <row r="276" spans="1:24">
      <c r="A276" s="24">
        <v>275</v>
      </c>
      <c r="B276" s="25" t="s">
        <v>60</v>
      </c>
      <c r="C276" s="25" t="s">
        <v>90</v>
      </c>
      <c r="D276" s="26">
        <v>43333</v>
      </c>
      <c r="E276" s="27">
        <v>43333</v>
      </c>
      <c r="F276" s="27">
        <v>43313</v>
      </c>
      <c r="G276" s="27">
        <v>44798</v>
      </c>
      <c r="H276" s="28">
        <v>4.0136986301369859</v>
      </c>
      <c r="I276" s="29">
        <v>25</v>
      </c>
      <c r="J276" s="30">
        <v>0.05</v>
      </c>
      <c r="K276" s="29">
        <v>3.7999999999999999E-2</v>
      </c>
      <c r="L276" s="31">
        <v>472500</v>
      </c>
      <c r="M276" s="32" t="s">
        <v>2189</v>
      </c>
      <c r="N276" s="29">
        <v>798</v>
      </c>
      <c r="O276" s="29">
        <v>80</v>
      </c>
      <c r="P276" s="29">
        <v>96</v>
      </c>
      <c r="Q276" s="29">
        <v>127</v>
      </c>
      <c r="R276" s="29">
        <v>95.3</v>
      </c>
      <c r="S276" s="33">
        <v>-7.2916666666666963E-3</v>
      </c>
      <c r="T276" s="34">
        <v>469054.6875</v>
      </c>
      <c r="U276" s="34">
        <v>71540.477953767113</v>
      </c>
      <c r="V276" s="35">
        <v>397514.20954623289</v>
      </c>
      <c r="W276" s="24">
        <v>0</v>
      </c>
      <c r="X276" s="35">
        <v>397514.20954623289</v>
      </c>
    </row>
    <row r="277" spans="1:24">
      <c r="A277" s="24">
        <v>276</v>
      </c>
      <c r="B277" s="25" t="s">
        <v>60</v>
      </c>
      <c r="C277" s="25" t="s">
        <v>91</v>
      </c>
      <c r="D277" s="26">
        <v>43333</v>
      </c>
      <c r="E277" s="27">
        <v>43333</v>
      </c>
      <c r="F277" s="27">
        <v>43313</v>
      </c>
      <c r="G277" s="27">
        <v>44798</v>
      </c>
      <c r="H277" s="28">
        <v>4.0136986301369859</v>
      </c>
      <c r="I277" s="29">
        <v>25</v>
      </c>
      <c r="J277" s="30">
        <v>0.05</v>
      </c>
      <c r="K277" s="29">
        <v>3.7999999999999999E-2</v>
      </c>
      <c r="L277" s="31">
        <v>637760</v>
      </c>
      <c r="M277" s="32" t="s">
        <v>2189</v>
      </c>
      <c r="N277" s="29">
        <v>798</v>
      </c>
      <c r="O277" s="29">
        <v>80</v>
      </c>
      <c r="P277" s="29">
        <v>96</v>
      </c>
      <c r="Q277" s="29">
        <v>127</v>
      </c>
      <c r="R277" s="29">
        <v>95.3</v>
      </c>
      <c r="S277" s="33">
        <v>-7.2916666666666963E-3</v>
      </c>
      <c r="T277" s="34">
        <v>633109.66666666663</v>
      </c>
      <c r="U277" s="34">
        <v>96562.233269406381</v>
      </c>
      <c r="V277" s="35">
        <v>536547.43339726026</v>
      </c>
      <c r="W277" s="24">
        <v>0</v>
      </c>
      <c r="X277" s="35">
        <v>536547.43339726026</v>
      </c>
    </row>
    <row r="278" spans="1:24">
      <c r="A278" s="24">
        <v>277</v>
      </c>
      <c r="B278" s="25" t="s">
        <v>60</v>
      </c>
      <c r="C278" s="25" t="s">
        <v>92</v>
      </c>
      <c r="D278" s="26">
        <v>43333</v>
      </c>
      <c r="E278" s="27">
        <v>43333</v>
      </c>
      <c r="F278" s="27">
        <v>43313</v>
      </c>
      <c r="G278" s="27">
        <v>44798</v>
      </c>
      <c r="H278" s="28">
        <v>4.0136986301369859</v>
      </c>
      <c r="I278" s="29">
        <v>25</v>
      </c>
      <c r="J278" s="30">
        <v>0.05</v>
      </c>
      <c r="K278" s="29">
        <v>3.7999999999999999E-2</v>
      </c>
      <c r="L278" s="31">
        <v>21044329</v>
      </c>
      <c r="M278" s="32" t="s">
        <v>2189</v>
      </c>
      <c r="N278" s="29">
        <v>798</v>
      </c>
      <c r="O278" s="29">
        <v>80</v>
      </c>
      <c r="P278" s="29">
        <v>96</v>
      </c>
      <c r="Q278" s="29">
        <v>127</v>
      </c>
      <c r="R278" s="29">
        <v>95.3</v>
      </c>
      <c r="S278" s="33">
        <v>-7.2916666666666963E-3</v>
      </c>
      <c r="T278" s="34">
        <v>20890880.767708331</v>
      </c>
      <c r="U278" s="34">
        <v>3186288.5817488292</v>
      </c>
      <c r="V278" s="35">
        <v>17704592.185959503</v>
      </c>
      <c r="W278" s="24">
        <v>0</v>
      </c>
      <c r="X278" s="35">
        <v>17704592.185959503</v>
      </c>
    </row>
    <row r="279" spans="1:24">
      <c r="A279" s="24">
        <v>278</v>
      </c>
      <c r="B279" s="25" t="s">
        <v>60</v>
      </c>
      <c r="C279" s="25" t="s">
        <v>93</v>
      </c>
      <c r="D279" s="26">
        <v>43333</v>
      </c>
      <c r="E279" s="27">
        <v>43333</v>
      </c>
      <c r="F279" s="27">
        <v>43313</v>
      </c>
      <c r="G279" s="27">
        <v>44798</v>
      </c>
      <c r="H279" s="28">
        <v>4.0136986301369859</v>
      </c>
      <c r="I279" s="29">
        <v>25</v>
      </c>
      <c r="J279" s="30">
        <v>0.05</v>
      </c>
      <c r="K279" s="29">
        <v>3.7999999999999999E-2</v>
      </c>
      <c r="L279" s="31">
        <v>969266</v>
      </c>
      <c r="M279" s="32" t="s">
        <v>2189</v>
      </c>
      <c r="N279" s="29">
        <v>798</v>
      </c>
      <c r="O279" s="29">
        <v>80</v>
      </c>
      <c r="P279" s="29">
        <v>96</v>
      </c>
      <c r="Q279" s="29">
        <v>127</v>
      </c>
      <c r="R279" s="29">
        <v>95.3</v>
      </c>
      <c r="S279" s="33">
        <v>-7.2916666666666963E-3</v>
      </c>
      <c r="T279" s="34">
        <v>962198.43541666667</v>
      </c>
      <c r="U279" s="34">
        <v>146755.0326017694</v>
      </c>
      <c r="V279" s="35">
        <v>815443.40281489724</v>
      </c>
      <c r="W279" s="24">
        <v>0</v>
      </c>
      <c r="X279" s="35">
        <v>815443.40281489724</v>
      </c>
    </row>
    <row r="280" spans="1:24">
      <c r="A280" s="24">
        <v>279</v>
      </c>
      <c r="B280" s="25" t="s">
        <v>60</v>
      </c>
      <c r="C280" s="25" t="s">
        <v>94</v>
      </c>
      <c r="D280" s="26">
        <v>43333</v>
      </c>
      <c r="E280" s="27">
        <v>43333</v>
      </c>
      <c r="F280" s="27">
        <v>43313</v>
      </c>
      <c r="G280" s="27">
        <v>44798</v>
      </c>
      <c r="H280" s="28">
        <v>4.0136986301369859</v>
      </c>
      <c r="I280" s="29">
        <v>25</v>
      </c>
      <c r="J280" s="30">
        <v>0.05</v>
      </c>
      <c r="K280" s="29">
        <v>3.7999999999999999E-2</v>
      </c>
      <c r="L280" s="31">
        <v>735000</v>
      </c>
      <c r="M280" s="32" t="s">
        <v>2189</v>
      </c>
      <c r="N280" s="29">
        <v>798</v>
      </c>
      <c r="O280" s="29">
        <v>80</v>
      </c>
      <c r="P280" s="29">
        <v>96</v>
      </c>
      <c r="Q280" s="29">
        <v>127</v>
      </c>
      <c r="R280" s="29">
        <v>95.3</v>
      </c>
      <c r="S280" s="33">
        <v>-7.2916666666666963E-3</v>
      </c>
      <c r="T280" s="34">
        <v>729640.625</v>
      </c>
      <c r="U280" s="34">
        <v>111285.18792808217</v>
      </c>
      <c r="V280" s="35">
        <v>618355.43707191781</v>
      </c>
      <c r="W280" s="24">
        <v>0</v>
      </c>
      <c r="X280" s="35">
        <v>618355.43707191781</v>
      </c>
    </row>
    <row r="281" spans="1:24">
      <c r="A281" s="24">
        <v>280</v>
      </c>
      <c r="B281" s="25" t="s">
        <v>60</v>
      </c>
      <c r="C281" s="25" t="s">
        <v>95</v>
      </c>
      <c r="D281" s="26">
        <v>43333</v>
      </c>
      <c r="E281" s="27">
        <v>43333</v>
      </c>
      <c r="F281" s="27">
        <v>43313</v>
      </c>
      <c r="G281" s="27">
        <v>44798</v>
      </c>
      <c r="H281" s="28">
        <v>4.0136986301369859</v>
      </c>
      <c r="I281" s="29">
        <v>25</v>
      </c>
      <c r="J281" s="30">
        <v>0.05</v>
      </c>
      <c r="K281" s="29">
        <v>3.7999999999999999E-2</v>
      </c>
      <c r="L281" s="31">
        <v>126000</v>
      </c>
      <c r="M281" s="32" t="s">
        <v>2189</v>
      </c>
      <c r="N281" s="29">
        <v>798</v>
      </c>
      <c r="O281" s="29">
        <v>80</v>
      </c>
      <c r="P281" s="29">
        <v>96</v>
      </c>
      <c r="Q281" s="29">
        <v>127</v>
      </c>
      <c r="R281" s="29">
        <v>95.3</v>
      </c>
      <c r="S281" s="33">
        <v>-7.2916666666666963E-3</v>
      </c>
      <c r="T281" s="34">
        <v>125081.25</v>
      </c>
      <c r="U281" s="34">
        <v>19077.460787671229</v>
      </c>
      <c r="V281" s="35">
        <v>106003.78921232877</v>
      </c>
      <c r="W281" s="24">
        <v>0</v>
      </c>
      <c r="X281" s="35">
        <v>106003.78921232877</v>
      </c>
    </row>
    <row r="282" spans="1:24">
      <c r="A282" s="24">
        <v>281</v>
      </c>
      <c r="B282" s="25" t="s">
        <v>60</v>
      </c>
      <c r="C282" s="25" t="s">
        <v>96</v>
      </c>
      <c r="D282" s="26">
        <v>43333</v>
      </c>
      <c r="E282" s="27">
        <v>43333</v>
      </c>
      <c r="F282" s="27">
        <v>43313</v>
      </c>
      <c r="G282" s="27">
        <v>44798</v>
      </c>
      <c r="H282" s="28">
        <v>4.0136986301369859</v>
      </c>
      <c r="I282" s="29">
        <v>25</v>
      </c>
      <c r="J282" s="30">
        <v>0.05</v>
      </c>
      <c r="K282" s="29">
        <v>3.7999999999999999E-2</v>
      </c>
      <c r="L282" s="31">
        <v>29327302</v>
      </c>
      <c r="M282" s="32" t="s">
        <v>2189</v>
      </c>
      <c r="N282" s="29">
        <v>798</v>
      </c>
      <c r="O282" s="29">
        <v>80</v>
      </c>
      <c r="P282" s="29">
        <v>96</v>
      </c>
      <c r="Q282" s="29">
        <v>127</v>
      </c>
      <c r="R282" s="29">
        <v>95.3</v>
      </c>
      <c r="S282" s="33">
        <v>-7.2916666666666963E-3</v>
      </c>
      <c r="T282" s="34">
        <v>29113457.089583334</v>
      </c>
      <c r="U282" s="34">
        <v>4440400.4278824767</v>
      </c>
      <c r="V282" s="35">
        <v>24673056.661700856</v>
      </c>
      <c r="W282" s="24">
        <v>0</v>
      </c>
      <c r="X282" s="35">
        <v>24673056.661700856</v>
      </c>
    </row>
    <row r="283" spans="1:24">
      <c r="A283" s="24">
        <v>282</v>
      </c>
      <c r="B283" s="25" t="s">
        <v>60</v>
      </c>
      <c r="C283" s="25" t="s">
        <v>97</v>
      </c>
      <c r="D283" s="26">
        <v>43333</v>
      </c>
      <c r="E283" s="27">
        <v>43333</v>
      </c>
      <c r="F283" s="27">
        <v>43313</v>
      </c>
      <c r="G283" s="27">
        <v>44798</v>
      </c>
      <c r="H283" s="28">
        <v>4.0136986301369859</v>
      </c>
      <c r="I283" s="29">
        <v>25</v>
      </c>
      <c r="J283" s="30">
        <v>0.05</v>
      </c>
      <c r="K283" s="29">
        <v>3.7999999999999999E-2</v>
      </c>
      <c r="L283" s="31">
        <v>1517250</v>
      </c>
      <c r="M283" s="32" t="s">
        <v>1941</v>
      </c>
      <c r="N283" s="29">
        <v>674</v>
      </c>
      <c r="O283" s="29">
        <v>80</v>
      </c>
      <c r="P283" s="29">
        <v>105.1</v>
      </c>
      <c r="Q283" s="29">
        <v>127</v>
      </c>
      <c r="R283" s="29">
        <v>122.8</v>
      </c>
      <c r="S283" s="33">
        <v>0.16841103710751668</v>
      </c>
      <c r="T283" s="34">
        <v>1772771.6460513796</v>
      </c>
      <c r="U283" s="34">
        <v>270384.10283748026</v>
      </c>
      <c r="V283" s="35">
        <v>1502387.5432138992</v>
      </c>
      <c r="W283" s="24">
        <v>0</v>
      </c>
      <c r="X283" s="35">
        <v>1502387.5432138992</v>
      </c>
    </row>
    <row r="284" spans="1:24">
      <c r="A284" s="24">
        <v>283</v>
      </c>
      <c r="B284" s="25" t="s">
        <v>60</v>
      </c>
      <c r="C284" s="25" t="s">
        <v>98</v>
      </c>
      <c r="D284" s="26">
        <v>43333</v>
      </c>
      <c r="E284" s="27">
        <v>43333</v>
      </c>
      <c r="F284" s="27">
        <v>43313</v>
      </c>
      <c r="G284" s="27">
        <v>44798</v>
      </c>
      <c r="H284" s="28">
        <v>4.0136986301369859</v>
      </c>
      <c r="I284" s="29">
        <v>25</v>
      </c>
      <c r="J284" s="30">
        <v>0.05</v>
      </c>
      <c r="K284" s="29">
        <v>3.7999999999999999E-2</v>
      </c>
      <c r="L284" s="31">
        <v>312900</v>
      </c>
      <c r="M284" s="32" t="s">
        <v>2189</v>
      </c>
      <c r="N284" s="29">
        <v>798</v>
      </c>
      <c r="O284" s="29">
        <v>80</v>
      </c>
      <c r="P284" s="29">
        <v>96</v>
      </c>
      <c r="Q284" s="29">
        <v>127</v>
      </c>
      <c r="R284" s="29">
        <v>95.3</v>
      </c>
      <c r="S284" s="33">
        <v>-7.2916666666666963E-3</v>
      </c>
      <c r="T284" s="34">
        <v>310618.4375</v>
      </c>
      <c r="U284" s="34">
        <v>47375.694289383558</v>
      </c>
      <c r="V284" s="35">
        <v>263242.74321061646</v>
      </c>
      <c r="W284" s="24">
        <v>0</v>
      </c>
      <c r="X284" s="35">
        <v>263242.74321061646</v>
      </c>
    </row>
    <row r="285" spans="1:24">
      <c r="A285" s="24">
        <v>284</v>
      </c>
      <c r="B285" s="25" t="s">
        <v>60</v>
      </c>
      <c r="C285" s="25" t="s">
        <v>99</v>
      </c>
      <c r="D285" s="26">
        <v>43333</v>
      </c>
      <c r="E285" s="27">
        <v>43333</v>
      </c>
      <c r="F285" s="27">
        <v>43313</v>
      </c>
      <c r="G285" s="27">
        <v>44798</v>
      </c>
      <c r="H285" s="28">
        <v>4.0136986301369859</v>
      </c>
      <c r="I285" s="29">
        <v>25</v>
      </c>
      <c r="J285" s="30">
        <v>0.05</v>
      </c>
      <c r="K285" s="29">
        <v>3.7999999999999999E-2</v>
      </c>
      <c r="L285" s="31">
        <v>1174950</v>
      </c>
      <c r="M285" s="32" t="s">
        <v>2189</v>
      </c>
      <c r="N285" s="29">
        <v>798</v>
      </c>
      <c r="O285" s="29">
        <v>80</v>
      </c>
      <c r="P285" s="29">
        <v>96</v>
      </c>
      <c r="Q285" s="29">
        <v>127</v>
      </c>
      <c r="R285" s="29">
        <v>95.3</v>
      </c>
      <c r="S285" s="33">
        <v>-7.2916666666666963E-3</v>
      </c>
      <c r="T285" s="34">
        <v>1166382.65625</v>
      </c>
      <c r="U285" s="34">
        <v>177897.32184503422</v>
      </c>
      <c r="V285" s="35">
        <v>988485.33440496575</v>
      </c>
      <c r="W285" s="24">
        <v>0</v>
      </c>
      <c r="X285" s="35">
        <v>988485.33440496575</v>
      </c>
    </row>
    <row r="286" spans="1:24">
      <c r="A286" s="24">
        <v>285</v>
      </c>
      <c r="B286" s="25" t="s">
        <v>60</v>
      </c>
      <c r="C286" s="25" t="s">
        <v>100</v>
      </c>
      <c r="D286" s="26">
        <v>43333</v>
      </c>
      <c r="E286" s="27">
        <v>43333</v>
      </c>
      <c r="F286" s="27">
        <v>43313</v>
      </c>
      <c r="G286" s="27">
        <v>44798</v>
      </c>
      <c r="H286" s="28">
        <v>4.0136986301369859</v>
      </c>
      <c r="I286" s="29">
        <v>25</v>
      </c>
      <c r="J286" s="30">
        <v>0.05</v>
      </c>
      <c r="K286" s="29">
        <v>3.7999999999999999E-2</v>
      </c>
      <c r="L286" s="31">
        <v>582750</v>
      </c>
      <c r="M286" s="32" t="s">
        <v>1973</v>
      </c>
      <c r="N286" s="29">
        <v>690</v>
      </c>
      <c r="O286" s="29">
        <v>80</v>
      </c>
      <c r="P286" s="29">
        <v>110</v>
      </c>
      <c r="Q286" s="29">
        <v>127</v>
      </c>
      <c r="R286" s="29">
        <v>145.69999999999999</v>
      </c>
      <c r="S286" s="33">
        <v>0.32454545454545441</v>
      </c>
      <c r="T286" s="34">
        <v>771878.86363636365</v>
      </c>
      <c r="U286" s="34">
        <v>117727.3872291407</v>
      </c>
      <c r="V286" s="35">
        <v>654151.47640722292</v>
      </c>
      <c r="W286" s="24">
        <v>0</v>
      </c>
      <c r="X286" s="35">
        <v>654151.47640722292</v>
      </c>
    </row>
    <row r="287" spans="1:24">
      <c r="A287" s="24">
        <v>286</v>
      </c>
      <c r="B287" s="25" t="s">
        <v>60</v>
      </c>
      <c r="C287" s="25" t="s">
        <v>101</v>
      </c>
      <c r="D287" s="26">
        <v>43333</v>
      </c>
      <c r="E287" s="27">
        <v>43333</v>
      </c>
      <c r="F287" s="27">
        <v>43313</v>
      </c>
      <c r="G287" s="27">
        <v>44798</v>
      </c>
      <c r="H287" s="28">
        <v>4.0136986301369859</v>
      </c>
      <c r="I287" s="29">
        <v>25</v>
      </c>
      <c r="J287" s="30">
        <v>0.05</v>
      </c>
      <c r="K287" s="29">
        <v>3.7999999999999999E-2</v>
      </c>
      <c r="L287" s="31">
        <v>9976171</v>
      </c>
      <c r="M287" s="32" t="s">
        <v>2189</v>
      </c>
      <c r="N287" s="29">
        <v>798</v>
      </c>
      <c r="O287" s="29">
        <v>80</v>
      </c>
      <c r="P287" s="29">
        <v>96</v>
      </c>
      <c r="Q287" s="29">
        <v>127</v>
      </c>
      <c r="R287" s="29">
        <v>95.3</v>
      </c>
      <c r="S287" s="33">
        <v>-7.2916666666666963E-3</v>
      </c>
      <c r="T287" s="34">
        <v>9903428.0864583328</v>
      </c>
      <c r="U287" s="34">
        <v>1510476.2782825625</v>
      </c>
      <c r="V287" s="35">
        <v>8392951.8081757706</v>
      </c>
      <c r="W287" s="24">
        <v>0</v>
      </c>
      <c r="X287" s="35">
        <v>8392951.8081757706</v>
      </c>
    </row>
    <row r="288" spans="1:24">
      <c r="A288" s="24">
        <v>287</v>
      </c>
      <c r="B288" s="25" t="s">
        <v>60</v>
      </c>
      <c r="C288" s="25" t="s">
        <v>102</v>
      </c>
      <c r="D288" s="26">
        <v>43333</v>
      </c>
      <c r="E288" s="27">
        <v>43333</v>
      </c>
      <c r="F288" s="27">
        <v>43313</v>
      </c>
      <c r="G288" s="27">
        <v>44798</v>
      </c>
      <c r="H288" s="28">
        <v>4.0136986301369859</v>
      </c>
      <c r="I288" s="29">
        <v>25</v>
      </c>
      <c r="J288" s="30">
        <v>0.05</v>
      </c>
      <c r="K288" s="29">
        <v>3.7999999999999999E-2</v>
      </c>
      <c r="L288" s="31">
        <v>21103901</v>
      </c>
      <c r="M288" s="32" t="s">
        <v>2189</v>
      </c>
      <c r="N288" s="29">
        <v>798</v>
      </c>
      <c r="O288" s="29">
        <v>80</v>
      </c>
      <c r="P288" s="29">
        <v>96</v>
      </c>
      <c r="Q288" s="29">
        <v>127</v>
      </c>
      <c r="R288" s="29">
        <v>95.3</v>
      </c>
      <c r="S288" s="33">
        <v>-7.2916666666666963E-3</v>
      </c>
      <c r="T288" s="34">
        <v>20950018.388541665</v>
      </c>
      <c r="U288" s="34">
        <v>3195308.2840825049</v>
      </c>
      <c r="V288" s="35">
        <v>17754710.104459159</v>
      </c>
      <c r="W288" s="24">
        <v>0</v>
      </c>
      <c r="X288" s="35">
        <v>17754710.104459159</v>
      </c>
    </row>
    <row r="289" spans="1:24">
      <c r="A289" s="24">
        <v>288</v>
      </c>
      <c r="B289" s="25" t="s">
        <v>60</v>
      </c>
      <c r="C289" s="25" t="s">
        <v>103</v>
      </c>
      <c r="D289" s="26">
        <v>43333</v>
      </c>
      <c r="E289" s="27">
        <v>43333</v>
      </c>
      <c r="F289" s="27">
        <v>43313</v>
      </c>
      <c r="G289" s="27">
        <v>44798</v>
      </c>
      <c r="H289" s="28">
        <v>4.0136986301369859</v>
      </c>
      <c r="I289" s="29">
        <v>25</v>
      </c>
      <c r="J289" s="30">
        <v>0.05</v>
      </c>
      <c r="K289" s="29">
        <v>3.7999999999999999E-2</v>
      </c>
      <c r="L289" s="31">
        <v>580650</v>
      </c>
      <c r="M289" s="32" t="s">
        <v>2189</v>
      </c>
      <c r="N289" s="29">
        <v>798</v>
      </c>
      <c r="O289" s="29">
        <v>80</v>
      </c>
      <c r="P289" s="29">
        <v>96</v>
      </c>
      <c r="Q289" s="29">
        <v>127</v>
      </c>
      <c r="R289" s="29">
        <v>95.3</v>
      </c>
      <c r="S289" s="33">
        <v>-7.2916666666666963E-3</v>
      </c>
      <c r="T289" s="34">
        <v>576416.09375</v>
      </c>
      <c r="U289" s="34">
        <v>87915.298463184925</v>
      </c>
      <c r="V289" s="35">
        <v>488500.79528681509</v>
      </c>
      <c r="W289" s="24">
        <v>0</v>
      </c>
      <c r="X289" s="35">
        <v>488500.79528681509</v>
      </c>
    </row>
    <row r="290" spans="1:24">
      <c r="A290" s="24">
        <v>289</v>
      </c>
      <c r="B290" s="25" t="s">
        <v>60</v>
      </c>
      <c r="C290" s="25" t="s">
        <v>104</v>
      </c>
      <c r="D290" s="26">
        <v>43333</v>
      </c>
      <c r="E290" s="27">
        <v>43333</v>
      </c>
      <c r="F290" s="27">
        <v>43313</v>
      </c>
      <c r="G290" s="27">
        <v>44798</v>
      </c>
      <c r="H290" s="28">
        <v>4.0136986301369859</v>
      </c>
      <c r="I290" s="29">
        <v>25</v>
      </c>
      <c r="J290" s="30">
        <v>0.05</v>
      </c>
      <c r="K290" s="29">
        <v>3.7999999999999999E-2</v>
      </c>
      <c r="L290" s="31">
        <v>175035</v>
      </c>
      <c r="M290" s="32" t="s">
        <v>1877</v>
      </c>
      <c r="N290" s="29">
        <v>642</v>
      </c>
      <c r="O290" s="29">
        <v>80</v>
      </c>
      <c r="P290" s="29">
        <v>79.099999999999994</v>
      </c>
      <c r="Q290" s="29">
        <v>127</v>
      </c>
      <c r="R290" s="29">
        <v>94</v>
      </c>
      <c r="S290" s="33">
        <v>0.18836915297092297</v>
      </c>
      <c r="T290" s="34">
        <v>208006.19469026552</v>
      </c>
      <c r="U290" s="34">
        <v>31725.218790156381</v>
      </c>
      <c r="V290" s="35">
        <v>176280.97590010913</v>
      </c>
      <c r="W290" s="24">
        <v>0</v>
      </c>
      <c r="X290" s="35">
        <v>176280.97590010913</v>
      </c>
    </row>
    <row r="291" spans="1:24">
      <c r="A291" s="24">
        <v>290</v>
      </c>
      <c r="B291" s="25" t="s">
        <v>60</v>
      </c>
      <c r="C291" s="25" t="s">
        <v>105</v>
      </c>
      <c r="D291" s="26">
        <v>43333</v>
      </c>
      <c r="E291" s="27">
        <v>43333</v>
      </c>
      <c r="F291" s="27">
        <v>43313</v>
      </c>
      <c r="G291" s="27">
        <v>44798</v>
      </c>
      <c r="H291" s="28">
        <v>4.0136986301369859</v>
      </c>
      <c r="I291" s="29">
        <v>25</v>
      </c>
      <c r="J291" s="30">
        <v>0.05</v>
      </c>
      <c r="K291" s="29">
        <v>3.7999999999999999E-2</v>
      </c>
      <c r="L291" s="31">
        <v>132796</v>
      </c>
      <c r="M291" s="32" t="s">
        <v>2189</v>
      </c>
      <c r="N291" s="29">
        <v>798</v>
      </c>
      <c r="O291" s="29">
        <v>80</v>
      </c>
      <c r="P291" s="29">
        <v>96</v>
      </c>
      <c r="Q291" s="29">
        <v>127</v>
      </c>
      <c r="R291" s="29">
        <v>95.3</v>
      </c>
      <c r="S291" s="33">
        <v>-7.2916666666666963E-3</v>
      </c>
      <c r="T291" s="34">
        <v>131827.69583333333</v>
      </c>
      <c r="U291" s="34">
        <v>20106.432402853879</v>
      </c>
      <c r="V291" s="35">
        <v>111721.26343047945</v>
      </c>
      <c r="W291" s="24">
        <v>0</v>
      </c>
      <c r="X291" s="35">
        <v>111721.26343047945</v>
      </c>
    </row>
    <row r="292" spans="1:24">
      <c r="A292" s="24">
        <v>291</v>
      </c>
      <c r="B292" s="25" t="s">
        <v>60</v>
      </c>
      <c r="C292" s="25" t="s">
        <v>106</v>
      </c>
      <c r="D292" s="26">
        <v>43333</v>
      </c>
      <c r="E292" s="27">
        <v>43333</v>
      </c>
      <c r="F292" s="27">
        <v>43313</v>
      </c>
      <c r="G292" s="27">
        <v>44798</v>
      </c>
      <c r="H292" s="28">
        <v>4.0136986301369859</v>
      </c>
      <c r="I292" s="29">
        <v>25</v>
      </c>
      <c r="J292" s="30">
        <v>0.05</v>
      </c>
      <c r="K292" s="29">
        <v>3.7999999999999999E-2</v>
      </c>
      <c r="L292" s="31">
        <v>469552</v>
      </c>
      <c r="M292" s="32" t="s">
        <v>1871</v>
      </c>
      <c r="N292" s="29">
        <v>639</v>
      </c>
      <c r="O292" s="29">
        <v>80</v>
      </c>
      <c r="P292" s="29">
        <v>112.8</v>
      </c>
      <c r="Q292" s="29">
        <v>127</v>
      </c>
      <c r="R292" s="29">
        <v>116.2</v>
      </c>
      <c r="S292" s="33">
        <v>3.0141843971631256E-2</v>
      </c>
      <c r="T292" s="34">
        <v>483705.16312056739</v>
      </c>
      <c r="U292" s="34">
        <v>73774.976523073929</v>
      </c>
      <c r="V292" s="35">
        <v>409930.18659749348</v>
      </c>
      <c r="W292" s="24">
        <v>0</v>
      </c>
      <c r="X292" s="35">
        <v>409930.18659749348</v>
      </c>
    </row>
    <row r="293" spans="1:24">
      <c r="A293" s="24">
        <v>292</v>
      </c>
      <c r="B293" s="25" t="s">
        <v>60</v>
      </c>
      <c r="C293" s="25" t="s">
        <v>110</v>
      </c>
      <c r="D293" s="26">
        <v>43333</v>
      </c>
      <c r="E293" s="27">
        <v>43333</v>
      </c>
      <c r="F293" s="27">
        <v>43313</v>
      </c>
      <c r="G293" s="27">
        <v>44798</v>
      </c>
      <c r="H293" s="28">
        <v>4.0136986301369859</v>
      </c>
      <c r="I293" s="29">
        <v>25</v>
      </c>
      <c r="J293" s="30">
        <v>0.05</v>
      </c>
      <c r="K293" s="29">
        <v>3.7999999999999999E-2</v>
      </c>
      <c r="L293" s="31">
        <v>16789210</v>
      </c>
      <c r="M293" s="32" t="s">
        <v>1939</v>
      </c>
      <c r="N293" s="29">
        <v>673</v>
      </c>
      <c r="O293" s="29">
        <v>80</v>
      </c>
      <c r="P293" s="29">
        <v>95</v>
      </c>
      <c r="Q293" s="29">
        <v>127</v>
      </c>
      <c r="R293" s="29">
        <v>104.3</v>
      </c>
      <c r="S293" s="33">
        <v>9.7894736842105229E-2</v>
      </c>
      <c r="T293" s="34">
        <v>18432785.294736844</v>
      </c>
      <c r="U293" s="34">
        <v>2811378.5133095887</v>
      </c>
      <c r="V293" s="35">
        <v>15621406.781427255</v>
      </c>
      <c r="W293" s="24">
        <v>0</v>
      </c>
      <c r="X293" s="35">
        <v>15621406.781427255</v>
      </c>
    </row>
    <row r="294" spans="1:24">
      <c r="A294" s="24">
        <v>293</v>
      </c>
      <c r="B294" s="25" t="s">
        <v>60</v>
      </c>
      <c r="C294" s="25" t="s">
        <v>86</v>
      </c>
      <c r="D294" s="26">
        <v>43333</v>
      </c>
      <c r="E294" s="27">
        <v>43333</v>
      </c>
      <c r="F294" s="27">
        <v>43313</v>
      </c>
      <c r="G294" s="27">
        <v>44798</v>
      </c>
      <c r="H294" s="28">
        <v>4.0136986301369859</v>
      </c>
      <c r="I294" s="29">
        <v>25</v>
      </c>
      <c r="J294" s="30">
        <v>0.05</v>
      </c>
      <c r="K294" s="29">
        <v>3.7999999999999999E-2</v>
      </c>
      <c r="L294" s="31">
        <v>892500</v>
      </c>
      <c r="M294" s="32" t="s">
        <v>2189</v>
      </c>
      <c r="N294" s="29">
        <v>798</v>
      </c>
      <c r="O294" s="29">
        <v>80</v>
      </c>
      <c r="P294" s="29">
        <v>96</v>
      </c>
      <c r="Q294" s="29">
        <v>127</v>
      </c>
      <c r="R294" s="29">
        <v>95.3</v>
      </c>
      <c r="S294" s="33">
        <v>-7.2916666666666963E-3</v>
      </c>
      <c r="T294" s="34">
        <v>885992.1875</v>
      </c>
      <c r="U294" s="34">
        <v>135132.01391267122</v>
      </c>
      <c r="V294" s="35">
        <v>750860.17358732875</v>
      </c>
      <c r="W294" s="24">
        <v>0</v>
      </c>
      <c r="X294" s="35">
        <v>750860.17358732875</v>
      </c>
    </row>
    <row r="295" spans="1:24">
      <c r="A295" s="24">
        <v>294</v>
      </c>
      <c r="B295" s="25" t="s">
        <v>60</v>
      </c>
      <c r="C295" s="25" t="s">
        <v>90</v>
      </c>
      <c r="D295" s="26">
        <v>43333</v>
      </c>
      <c r="E295" s="27">
        <v>43333</v>
      </c>
      <c r="F295" s="27">
        <v>43313</v>
      </c>
      <c r="G295" s="27">
        <v>44798</v>
      </c>
      <c r="H295" s="28">
        <v>4.0136986301369859</v>
      </c>
      <c r="I295" s="29">
        <v>25</v>
      </c>
      <c r="J295" s="30">
        <v>0.05</v>
      </c>
      <c r="K295" s="29">
        <v>3.7999999999999999E-2</v>
      </c>
      <c r="L295" s="31">
        <v>472500</v>
      </c>
      <c r="M295" s="32" t="s">
        <v>2189</v>
      </c>
      <c r="N295" s="29">
        <v>798</v>
      </c>
      <c r="O295" s="29">
        <v>80</v>
      </c>
      <c r="P295" s="29">
        <v>96</v>
      </c>
      <c r="Q295" s="29">
        <v>127</v>
      </c>
      <c r="R295" s="29">
        <v>95.3</v>
      </c>
      <c r="S295" s="33">
        <v>-7.2916666666666963E-3</v>
      </c>
      <c r="T295" s="34">
        <v>469054.6875</v>
      </c>
      <c r="U295" s="34">
        <v>71540.477953767113</v>
      </c>
      <c r="V295" s="35">
        <v>397514.20954623289</v>
      </c>
      <c r="W295" s="24">
        <v>0</v>
      </c>
      <c r="X295" s="35">
        <v>397514.20954623289</v>
      </c>
    </row>
    <row r="296" spans="1:24">
      <c r="A296" s="24">
        <v>295</v>
      </c>
      <c r="B296" s="25" t="s">
        <v>60</v>
      </c>
      <c r="C296" s="25" t="s">
        <v>91</v>
      </c>
      <c r="D296" s="26">
        <v>43333</v>
      </c>
      <c r="E296" s="27">
        <v>43333</v>
      </c>
      <c r="F296" s="27">
        <v>43313</v>
      </c>
      <c r="G296" s="27">
        <v>44798</v>
      </c>
      <c r="H296" s="28">
        <v>4.0136986301369859</v>
      </c>
      <c r="I296" s="29">
        <v>25</v>
      </c>
      <c r="J296" s="30">
        <v>0.05</v>
      </c>
      <c r="K296" s="29">
        <v>3.7999999999999999E-2</v>
      </c>
      <c r="L296" s="31">
        <v>637760</v>
      </c>
      <c r="M296" s="32" t="s">
        <v>2189</v>
      </c>
      <c r="N296" s="29">
        <v>798</v>
      </c>
      <c r="O296" s="29">
        <v>80</v>
      </c>
      <c r="P296" s="29">
        <v>96</v>
      </c>
      <c r="Q296" s="29">
        <v>127</v>
      </c>
      <c r="R296" s="29">
        <v>95.3</v>
      </c>
      <c r="S296" s="33">
        <v>-7.2916666666666963E-3</v>
      </c>
      <c r="T296" s="34">
        <v>633109.66666666663</v>
      </c>
      <c r="U296" s="34">
        <v>96562.233269406381</v>
      </c>
      <c r="V296" s="35">
        <v>536547.43339726026</v>
      </c>
      <c r="W296" s="24">
        <v>0</v>
      </c>
      <c r="X296" s="35">
        <v>536547.43339726026</v>
      </c>
    </row>
    <row r="297" spans="1:24">
      <c r="A297" s="24">
        <v>296</v>
      </c>
      <c r="B297" s="25" t="s">
        <v>60</v>
      </c>
      <c r="C297" s="25" t="s">
        <v>92</v>
      </c>
      <c r="D297" s="26">
        <v>43333</v>
      </c>
      <c r="E297" s="27">
        <v>43333</v>
      </c>
      <c r="F297" s="27">
        <v>43313</v>
      </c>
      <c r="G297" s="27">
        <v>44798</v>
      </c>
      <c r="H297" s="28">
        <v>4.0136986301369859</v>
      </c>
      <c r="I297" s="29">
        <v>25</v>
      </c>
      <c r="J297" s="30">
        <v>0.05</v>
      </c>
      <c r="K297" s="29">
        <v>3.7999999999999999E-2</v>
      </c>
      <c r="L297" s="31">
        <v>21044329</v>
      </c>
      <c r="M297" s="32" t="s">
        <v>2189</v>
      </c>
      <c r="N297" s="29">
        <v>798</v>
      </c>
      <c r="O297" s="29">
        <v>80</v>
      </c>
      <c r="P297" s="29">
        <v>96</v>
      </c>
      <c r="Q297" s="29">
        <v>127</v>
      </c>
      <c r="R297" s="29">
        <v>95.3</v>
      </c>
      <c r="S297" s="33">
        <v>-7.2916666666666963E-3</v>
      </c>
      <c r="T297" s="34">
        <v>20890880.767708331</v>
      </c>
      <c r="U297" s="34">
        <v>3186288.5817488292</v>
      </c>
      <c r="V297" s="35">
        <v>17704592.185959503</v>
      </c>
      <c r="W297" s="24">
        <v>0</v>
      </c>
      <c r="X297" s="35">
        <v>17704592.185959503</v>
      </c>
    </row>
    <row r="298" spans="1:24">
      <c r="A298" s="24">
        <v>297</v>
      </c>
      <c r="B298" s="25" t="s">
        <v>60</v>
      </c>
      <c r="C298" s="25" t="s">
        <v>93</v>
      </c>
      <c r="D298" s="26">
        <v>43333</v>
      </c>
      <c r="E298" s="27">
        <v>43333</v>
      </c>
      <c r="F298" s="27">
        <v>43313</v>
      </c>
      <c r="G298" s="27">
        <v>44798</v>
      </c>
      <c r="H298" s="28">
        <v>4.0136986301369859</v>
      </c>
      <c r="I298" s="29">
        <v>25</v>
      </c>
      <c r="J298" s="30">
        <v>0.05</v>
      </c>
      <c r="K298" s="29">
        <v>3.7999999999999999E-2</v>
      </c>
      <c r="L298" s="31">
        <v>969266</v>
      </c>
      <c r="M298" s="32" t="s">
        <v>2189</v>
      </c>
      <c r="N298" s="29">
        <v>798</v>
      </c>
      <c r="O298" s="29">
        <v>80</v>
      </c>
      <c r="P298" s="29">
        <v>96</v>
      </c>
      <c r="Q298" s="29">
        <v>127</v>
      </c>
      <c r="R298" s="29">
        <v>95.3</v>
      </c>
      <c r="S298" s="33">
        <v>-7.2916666666666963E-3</v>
      </c>
      <c r="T298" s="34">
        <v>962198.43541666667</v>
      </c>
      <c r="U298" s="34">
        <v>146755.0326017694</v>
      </c>
      <c r="V298" s="35">
        <v>815443.40281489724</v>
      </c>
      <c r="W298" s="24">
        <v>0</v>
      </c>
      <c r="X298" s="35">
        <v>815443.40281489724</v>
      </c>
    </row>
    <row r="299" spans="1:24">
      <c r="A299" s="24">
        <v>298</v>
      </c>
      <c r="B299" s="25" t="s">
        <v>60</v>
      </c>
      <c r="C299" s="25" t="s">
        <v>94</v>
      </c>
      <c r="D299" s="26">
        <v>43333</v>
      </c>
      <c r="E299" s="27">
        <v>43333</v>
      </c>
      <c r="F299" s="27">
        <v>43313</v>
      </c>
      <c r="G299" s="27">
        <v>44798</v>
      </c>
      <c r="H299" s="28">
        <v>4.0136986301369859</v>
      </c>
      <c r="I299" s="29">
        <v>25</v>
      </c>
      <c r="J299" s="30">
        <v>0.05</v>
      </c>
      <c r="K299" s="29">
        <v>3.7999999999999999E-2</v>
      </c>
      <c r="L299" s="31">
        <v>735000</v>
      </c>
      <c r="M299" s="32" t="s">
        <v>2189</v>
      </c>
      <c r="N299" s="29">
        <v>798</v>
      </c>
      <c r="O299" s="29">
        <v>80</v>
      </c>
      <c r="P299" s="29">
        <v>96</v>
      </c>
      <c r="Q299" s="29">
        <v>127</v>
      </c>
      <c r="R299" s="29">
        <v>95.3</v>
      </c>
      <c r="S299" s="33">
        <v>-7.2916666666666963E-3</v>
      </c>
      <c r="T299" s="34">
        <v>729640.625</v>
      </c>
      <c r="U299" s="34">
        <v>111285.18792808217</v>
      </c>
      <c r="V299" s="35">
        <v>618355.43707191781</v>
      </c>
      <c r="W299" s="24">
        <v>0</v>
      </c>
      <c r="X299" s="35">
        <v>618355.43707191781</v>
      </c>
    </row>
    <row r="300" spans="1:24">
      <c r="A300" s="24">
        <v>299</v>
      </c>
      <c r="B300" s="25" t="s">
        <v>60</v>
      </c>
      <c r="C300" s="25" t="s">
        <v>95</v>
      </c>
      <c r="D300" s="26">
        <v>43333</v>
      </c>
      <c r="E300" s="27">
        <v>43333</v>
      </c>
      <c r="F300" s="27">
        <v>43313</v>
      </c>
      <c r="G300" s="27">
        <v>44798</v>
      </c>
      <c r="H300" s="28">
        <v>4.0136986301369859</v>
      </c>
      <c r="I300" s="29">
        <v>25</v>
      </c>
      <c r="J300" s="30">
        <v>0.05</v>
      </c>
      <c r="K300" s="29">
        <v>3.7999999999999999E-2</v>
      </c>
      <c r="L300" s="31">
        <v>126000</v>
      </c>
      <c r="M300" s="32" t="s">
        <v>2189</v>
      </c>
      <c r="N300" s="29">
        <v>798</v>
      </c>
      <c r="O300" s="29">
        <v>80</v>
      </c>
      <c r="P300" s="29">
        <v>96</v>
      </c>
      <c r="Q300" s="29">
        <v>127</v>
      </c>
      <c r="R300" s="29">
        <v>95.3</v>
      </c>
      <c r="S300" s="33">
        <v>-7.2916666666666963E-3</v>
      </c>
      <c r="T300" s="34">
        <v>125081.25</v>
      </c>
      <c r="U300" s="34">
        <v>19077.460787671229</v>
      </c>
      <c r="V300" s="35">
        <v>106003.78921232877</v>
      </c>
      <c r="W300" s="24">
        <v>0</v>
      </c>
      <c r="X300" s="35">
        <v>106003.78921232877</v>
      </c>
    </row>
    <row r="301" spans="1:24">
      <c r="A301" s="24">
        <v>300</v>
      </c>
      <c r="B301" s="25" t="s">
        <v>60</v>
      </c>
      <c r="C301" s="25" t="s">
        <v>96</v>
      </c>
      <c r="D301" s="26">
        <v>43333</v>
      </c>
      <c r="E301" s="27">
        <v>43333</v>
      </c>
      <c r="F301" s="27">
        <v>43313</v>
      </c>
      <c r="G301" s="27">
        <v>44798</v>
      </c>
      <c r="H301" s="28">
        <v>4.0136986301369859</v>
      </c>
      <c r="I301" s="29">
        <v>25</v>
      </c>
      <c r="J301" s="30">
        <v>0.05</v>
      </c>
      <c r="K301" s="29">
        <v>3.7999999999999999E-2</v>
      </c>
      <c r="L301" s="31">
        <v>29327302</v>
      </c>
      <c r="M301" s="32" t="s">
        <v>2189</v>
      </c>
      <c r="N301" s="29">
        <v>798</v>
      </c>
      <c r="O301" s="29">
        <v>80</v>
      </c>
      <c r="P301" s="29">
        <v>96</v>
      </c>
      <c r="Q301" s="29">
        <v>127</v>
      </c>
      <c r="R301" s="29">
        <v>95.3</v>
      </c>
      <c r="S301" s="33">
        <v>-7.2916666666666963E-3</v>
      </c>
      <c r="T301" s="34">
        <v>29113457.089583334</v>
      </c>
      <c r="U301" s="34">
        <v>4440400.4278824767</v>
      </c>
      <c r="V301" s="35">
        <v>24673056.661700856</v>
      </c>
      <c r="W301" s="24">
        <v>0</v>
      </c>
      <c r="X301" s="35">
        <v>24673056.661700856</v>
      </c>
    </row>
    <row r="302" spans="1:24">
      <c r="A302" s="24">
        <v>301</v>
      </c>
      <c r="B302" s="25" t="s">
        <v>60</v>
      </c>
      <c r="C302" s="25" t="s">
        <v>97</v>
      </c>
      <c r="D302" s="26">
        <v>43333</v>
      </c>
      <c r="E302" s="27">
        <v>43333</v>
      </c>
      <c r="F302" s="27">
        <v>43313</v>
      </c>
      <c r="G302" s="27">
        <v>44798</v>
      </c>
      <c r="H302" s="28">
        <v>4.0136986301369859</v>
      </c>
      <c r="I302" s="29">
        <v>25</v>
      </c>
      <c r="J302" s="30">
        <v>0.05</v>
      </c>
      <c r="K302" s="29">
        <v>3.7999999999999999E-2</v>
      </c>
      <c r="L302" s="31">
        <v>1517250</v>
      </c>
      <c r="M302" s="32" t="s">
        <v>1941</v>
      </c>
      <c r="N302" s="29">
        <v>674</v>
      </c>
      <c r="O302" s="29">
        <v>80</v>
      </c>
      <c r="P302" s="29">
        <v>105.1</v>
      </c>
      <c r="Q302" s="29">
        <v>127</v>
      </c>
      <c r="R302" s="29">
        <v>122.8</v>
      </c>
      <c r="S302" s="33">
        <v>0.16841103710751668</v>
      </c>
      <c r="T302" s="34">
        <v>1772771.6460513796</v>
      </c>
      <c r="U302" s="34">
        <v>270384.10283748026</v>
      </c>
      <c r="V302" s="35">
        <v>1502387.5432138992</v>
      </c>
      <c r="W302" s="24">
        <v>0</v>
      </c>
      <c r="X302" s="35">
        <v>1502387.5432138992</v>
      </c>
    </row>
    <row r="303" spans="1:24">
      <c r="A303" s="24">
        <v>302</v>
      </c>
      <c r="B303" s="25" t="s">
        <v>60</v>
      </c>
      <c r="C303" s="25" t="s">
        <v>98</v>
      </c>
      <c r="D303" s="26">
        <v>43333</v>
      </c>
      <c r="E303" s="27">
        <v>43333</v>
      </c>
      <c r="F303" s="27">
        <v>43313</v>
      </c>
      <c r="G303" s="27">
        <v>44798</v>
      </c>
      <c r="H303" s="28">
        <v>4.0136986301369859</v>
      </c>
      <c r="I303" s="29">
        <v>25</v>
      </c>
      <c r="J303" s="30">
        <v>0.05</v>
      </c>
      <c r="K303" s="29">
        <v>3.7999999999999999E-2</v>
      </c>
      <c r="L303" s="31">
        <v>312900</v>
      </c>
      <c r="M303" s="32" t="s">
        <v>2189</v>
      </c>
      <c r="N303" s="29">
        <v>798</v>
      </c>
      <c r="O303" s="29">
        <v>80</v>
      </c>
      <c r="P303" s="29">
        <v>96</v>
      </c>
      <c r="Q303" s="29">
        <v>127</v>
      </c>
      <c r="R303" s="29">
        <v>95.3</v>
      </c>
      <c r="S303" s="33">
        <v>-7.2916666666666963E-3</v>
      </c>
      <c r="T303" s="34">
        <v>310618.4375</v>
      </c>
      <c r="U303" s="34">
        <v>47375.694289383558</v>
      </c>
      <c r="V303" s="35">
        <v>263242.74321061646</v>
      </c>
      <c r="W303" s="24">
        <v>0</v>
      </c>
      <c r="X303" s="35">
        <v>263242.74321061646</v>
      </c>
    </row>
    <row r="304" spans="1:24">
      <c r="A304" s="24">
        <v>303</v>
      </c>
      <c r="B304" s="25" t="s">
        <v>60</v>
      </c>
      <c r="C304" s="25" t="s">
        <v>99</v>
      </c>
      <c r="D304" s="26">
        <v>43333</v>
      </c>
      <c r="E304" s="27">
        <v>43333</v>
      </c>
      <c r="F304" s="27">
        <v>43313</v>
      </c>
      <c r="G304" s="27">
        <v>44798</v>
      </c>
      <c r="H304" s="28">
        <v>4.0136986301369859</v>
      </c>
      <c r="I304" s="29">
        <v>25</v>
      </c>
      <c r="J304" s="30">
        <v>0.05</v>
      </c>
      <c r="K304" s="29">
        <v>3.7999999999999999E-2</v>
      </c>
      <c r="L304" s="31">
        <v>1174950</v>
      </c>
      <c r="M304" s="32" t="s">
        <v>2189</v>
      </c>
      <c r="N304" s="29">
        <v>798</v>
      </c>
      <c r="O304" s="29">
        <v>80</v>
      </c>
      <c r="P304" s="29">
        <v>96</v>
      </c>
      <c r="Q304" s="29">
        <v>127</v>
      </c>
      <c r="R304" s="29">
        <v>95.3</v>
      </c>
      <c r="S304" s="33">
        <v>-7.2916666666666963E-3</v>
      </c>
      <c r="T304" s="34">
        <v>1166382.65625</v>
      </c>
      <c r="U304" s="34">
        <v>177897.32184503422</v>
      </c>
      <c r="V304" s="35">
        <v>988485.33440496575</v>
      </c>
      <c r="W304" s="24">
        <v>0</v>
      </c>
      <c r="X304" s="35">
        <v>988485.33440496575</v>
      </c>
    </row>
    <row r="305" spans="1:24">
      <c r="A305" s="24">
        <v>304</v>
      </c>
      <c r="B305" s="25" t="s">
        <v>60</v>
      </c>
      <c r="C305" s="25" t="s">
        <v>100</v>
      </c>
      <c r="D305" s="26">
        <v>43333</v>
      </c>
      <c r="E305" s="27">
        <v>43333</v>
      </c>
      <c r="F305" s="27">
        <v>43313</v>
      </c>
      <c r="G305" s="27">
        <v>44798</v>
      </c>
      <c r="H305" s="28">
        <v>4.0136986301369859</v>
      </c>
      <c r="I305" s="29">
        <v>25</v>
      </c>
      <c r="J305" s="30">
        <v>0.05</v>
      </c>
      <c r="K305" s="29">
        <v>3.7999999999999999E-2</v>
      </c>
      <c r="L305" s="31">
        <v>582750</v>
      </c>
      <c r="M305" s="32" t="s">
        <v>1973</v>
      </c>
      <c r="N305" s="29">
        <v>690</v>
      </c>
      <c r="O305" s="29">
        <v>80</v>
      </c>
      <c r="P305" s="29">
        <v>110</v>
      </c>
      <c r="Q305" s="29">
        <v>127</v>
      </c>
      <c r="R305" s="29">
        <v>145.69999999999999</v>
      </c>
      <c r="S305" s="33">
        <v>0.32454545454545441</v>
      </c>
      <c r="T305" s="34">
        <v>771878.86363636365</v>
      </c>
      <c r="U305" s="34">
        <v>117727.3872291407</v>
      </c>
      <c r="V305" s="35">
        <v>654151.47640722292</v>
      </c>
      <c r="W305" s="24">
        <v>0</v>
      </c>
      <c r="X305" s="35">
        <v>654151.47640722292</v>
      </c>
    </row>
    <row r="306" spans="1:24">
      <c r="A306" s="24">
        <v>305</v>
      </c>
      <c r="B306" s="25" t="s">
        <v>60</v>
      </c>
      <c r="C306" s="25" t="s">
        <v>101</v>
      </c>
      <c r="D306" s="26">
        <v>43333</v>
      </c>
      <c r="E306" s="27">
        <v>43333</v>
      </c>
      <c r="F306" s="27">
        <v>43313</v>
      </c>
      <c r="G306" s="27">
        <v>44798</v>
      </c>
      <c r="H306" s="28">
        <v>4.0136986301369859</v>
      </c>
      <c r="I306" s="29">
        <v>25</v>
      </c>
      <c r="J306" s="30">
        <v>0.05</v>
      </c>
      <c r="K306" s="29">
        <v>3.7999999999999999E-2</v>
      </c>
      <c r="L306" s="31">
        <v>9976171</v>
      </c>
      <c r="M306" s="32" t="s">
        <v>2189</v>
      </c>
      <c r="N306" s="29">
        <v>798</v>
      </c>
      <c r="O306" s="29">
        <v>80</v>
      </c>
      <c r="P306" s="29">
        <v>96</v>
      </c>
      <c r="Q306" s="29">
        <v>127</v>
      </c>
      <c r="R306" s="29">
        <v>95.3</v>
      </c>
      <c r="S306" s="33">
        <v>-7.2916666666666963E-3</v>
      </c>
      <c r="T306" s="34">
        <v>9903428.0864583328</v>
      </c>
      <c r="U306" s="34">
        <v>1510476.2782825625</v>
      </c>
      <c r="V306" s="35">
        <v>8392951.8081757706</v>
      </c>
      <c r="W306" s="24">
        <v>0</v>
      </c>
      <c r="X306" s="35">
        <v>8392951.8081757706</v>
      </c>
    </row>
    <row r="307" spans="1:24">
      <c r="A307" s="24">
        <v>306</v>
      </c>
      <c r="B307" s="25" t="s">
        <v>60</v>
      </c>
      <c r="C307" s="25" t="s">
        <v>102</v>
      </c>
      <c r="D307" s="26">
        <v>43333</v>
      </c>
      <c r="E307" s="27">
        <v>43333</v>
      </c>
      <c r="F307" s="27">
        <v>43313</v>
      </c>
      <c r="G307" s="27">
        <v>44798</v>
      </c>
      <c r="H307" s="28">
        <v>4.0136986301369859</v>
      </c>
      <c r="I307" s="29">
        <v>25</v>
      </c>
      <c r="J307" s="30">
        <v>0.05</v>
      </c>
      <c r="K307" s="29">
        <v>3.7999999999999999E-2</v>
      </c>
      <c r="L307" s="31">
        <v>21103901</v>
      </c>
      <c r="M307" s="32" t="s">
        <v>2189</v>
      </c>
      <c r="N307" s="29">
        <v>798</v>
      </c>
      <c r="O307" s="29">
        <v>80</v>
      </c>
      <c r="P307" s="29">
        <v>96</v>
      </c>
      <c r="Q307" s="29">
        <v>127</v>
      </c>
      <c r="R307" s="29">
        <v>95.3</v>
      </c>
      <c r="S307" s="33">
        <v>-7.2916666666666963E-3</v>
      </c>
      <c r="T307" s="34">
        <v>20950018.388541665</v>
      </c>
      <c r="U307" s="34">
        <v>3195308.2840825049</v>
      </c>
      <c r="V307" s="35">
        <v>17754710.104459159</v>
      </c>
      <c r="W307" s="24">
        <v>0</v>
      </c>
      <c r="X307" s="35">
        <v>17754710.104459159</v>
      </c>
    </row>
    <row r="308" spans="1:24">
      <c r="A308" s="24">
        <v>307</v>
      </c>
      <c r="B308" s="25" t="s">
        <v>60</v>
      </c>
      <c r="C308" s="25" t="s">
        <v>103</v>
      </c>
      <c r="D308" s="26">
        <v>43333</v>
      </c>
      <c r="E308" s="27">
        <v>43333</v>
      </c>
      <c r="F308" s="27">
        <v>43313</v>
      </c>
      <c r="G308" s="27">
        <v>44798</v>
      </c>
      <c r="H308" s="28">
        <v>4.0136986301369859</v>
      </c>
      <c r="I308" s="29">
        <v>25</v>
      </c>
      <c r="J308" s="30">
        <v>0.05</v>
      </c>
      <c r="K308" s="29">
        <v>3.7999999999999999E-2</v>
      </c>
      <c r="L308" s="31">
        <v>580650</v>
      </c>
      <c r="M308" s="32" t="s">
        <v>2189</v>
      </c>
      <c r="N308" s="29">
        <v>798</v>
      </c>
      <c r="O308" s="29">
        <v>80</v>
      </c>
      <c r="P308" s="29">
        <v>96</v>
      </c>
      <c r="Q308" s="29">
        <v>127</v>
      </c>
      <c r="R308" s="29">
        <v>95.3</v>
      </c>
      <c r="S308" s="33">
        <v>-7.2916666666666963E-3</v>
      </c>
      <c r="T308" s="34">
        <v>576416.09375</v>
      </c>
      <c r="U308" s="34">
        <v>87915.298463184925</v>
      </c>
      <c r="V308" s="35">
        <v>488500.79528681509</v>
      </c>
      <c r="W308" s="24">
        <v>0</v>
      </c>
      <c r="X308" s="35">
        <v>488500.79528681509</v>
      </c>
    </row>
    <row r="309" spans="1:24">
      <c r="A309" s="24">
        <v>308</v>
      </c>
      <c r="B309" s="25" t="s">
        <v>60</v>
      </c>
      <c r="C309" s="25" t="s">
        <v>104</v>
      </c>
      <c r="D309" s="26">
        <v>43333</v>
      </c>
      <c r="E309" s="27">
        <v>43333</v>
      </c>
      <c r="F309" s="27">
        <v>43313</v>
      </c>
      <c r="G309" s="27">
        <v>44798</v>
      </c>
      <c r="H309" s="28">
        <v>4.0136986301369859</v>
      </c>
      <c r="I309" s="29">
        <v>25</v>
      </c>
      <c r="J309" s="30">
        <v>0.05</v>
      </c>
      <c r="K309" s="29">
        <v>3.7999999999999999E-2</v>
      </c>
      <c r="L309" s="31">
        <v>175035</v>
      </c>
      <c r="M309" s="32" t="s">
        <v>1877</v>
      </c>
      <c r="N309" s="29">
        <v>642</v>
      </c>
      <c r="O309" s="29">
        <v>80</v>
      </c>
      <c r="P309" s="29">
        <v>79.099999999999994</v>
      </c>
      <c r="Q309" s="29">
        <v>127</v>
      </c>
      <c r="R309" s="29">
        <v>94</v>
      </c>
      <c r="S309" s="33">
        <v>0.18836915297092297</v>
      </c>
      <c r="T309" s="34">
        <v>208006.19469026552</v>
      </c>
      <c r="U309" s="34">
        <v>31725.218790156381</v>
      </c>
      <c r="V309" s="35">
        <v>176280.97590010913</v>
      </c>
      <c r="W309" s="24">
        <v>0</v>
      </c>
      <c r="X309" s="35">
        <v>176280.97590010913</v>
      </c>
    </row>
    <row r="310" spans="1:24">
      <c r="A310" s="24">
        <v>309</v>
      </c>
      <c r="B310" s="25" t="s">
        <v>60</v>
      </c>
      <c r="C310" s="25" t="s">
        <v>105</v>
      </c>
      <c r="D310" s="26">
        <v>43333</v>
      </c>
      <c r="E310" s="27">
        <v>43333</v>
      </c>
      <c r="F310" s="27">
        <v>43313</v>
      </c>
      <c r="G310" s="27">
        <v>44798</v>
      </c>
      <c r="H310" s="28">
        <v>4.0136986301369859</v>
      </c>
      <c r="I310" s="29">
        <v>25</v>
      </c>
      <c r="J310" s="30">
        <v>0.05</v>
      </c>
      <c r="K310" s="29">
        <v>3.7999999999999999E-2</v>
      </c>
      <c r="L310" s="31">
        <v>132796</v>
      </c>
      <c r="M310" s="32" t="s">
        <v>2189</v>
      </c>
      <c r="N310" s="29">
        <v>798</v>
      </c>
      <c r="O310" s="29">
        <v>80</v>
      </c>
      <c r="P310" s="29">
        <v>96</v>
      </c>
      <c r="Q310" s="29">
        <v>127</v>
      </c>
      <c r="R310" s="29">
        <v>95.3</v>
      </c>
      <c r="S310" s="33">
        <v>-7.2916666666666963E-3</v>
      </c>
      <c r="T310" s="34">
        <v>131827.69583333333</v>
      </c>
      <c r="U310" s="34">
        <v>20106.432402853879</v>
      </c>
      <c r="V310" s="35">
        <v>111721.26343047945</v>
      </c>
      <c r="W310" s="24">
        <v>0</v>
      </c>
      <c r="X310" s="35">
        <v>111721.26343047945</v>
      </c>
    </row>
    <row r="311" spans="1:24">
      <c r="A311" s="24">
        <v>310</v>
      </c>
      <c r="B311" s="25" t="s">
        <v>60</v>
      </c>
      <c r="C311" s="25" t="s">
        <v>106</v>
      </c>
      <c r="D311" s="26">
        <v>43333</v>
      </c>
      <c r="E311" s="27">
        <v>43333</v>
      </c>
      <c r="F311" s="27">
        <v>43313</v>
      </c>
      <c r="G311" s="27">
        <v>44798</v>
      </c>
      <c r="H311" s="28">
        <v>4.0136986301369859</v>
      </c>
      <c r="I311" s="29">
        <v>25</v>
      </c>
      <c r="J311" s="30">
        <v>0.05</v>
      </c>
      <c r="K311" s="29">
        <v>3.7999999999999999E-2</v>
      </c>
      <c r="L311" s="31">
        <v>469552</v>
      </c>
      <c r="M311" s="32" t="s">
        <v>1871</v>
      </c>
      <c r="N311" s="29">
        <v>639</v>
      </c>
      <c r="O311" s="29">
        <v>80</v>
      </c>
      <c r="P311" s="29">
        <v>112.8</v>
      </c>
      <c r="Q311" s="29">
        <v>127</v>
      </c>
      <c r="R311" s="29">
        <v>116.2</v>
      </c>
      <c r="S311" s="33">
        <v>3.0141843971631256E-2</v>
      </c>
      <c r="T311" s="34">
        <v>483705.16312056739</v>
      </c>
      <c r="U311" s="34">
        <v>73774.976523073929</v>
      </c>
      <c r="V311" s="35">
        <v>409930.18659749348</v>
      </c>
      <c r="W311" s="24">
        <v>0</v>
      </c>
      <c r="X311" s="35">
        <v>409930.18659749348</v>
      </c>
    </row>
    <row r="312" spans="1:24">
      <c r="A312" s="24">
        <v>311</v>
      </c>
      <c r="B312" s="25" t="s">
        <v>60</v>
      </c>
      <c r="C312" s="25" t="s">
        <v>110</v>
      </c>
      <c r="D312" s="26">
        <v>43333</v>
      </c>
      <c r="E312" s="27">
        <v>43333</v>
      </c>
      <c r="F312" s="27">
        <v>43313</v>
      </c>
      <c r="G312" s="27">
        <v>44798</v>
      </c>
      <c r="H312" s="28">
        <v>4.0136986301369859</v>
      </c>
      <c r="I312" s="29">
        <v>25</v>
      </c>
      <c r="J312" s="30">
        <v>0.05</v>
      </c>
      <c r="K312" s="29">
        <v>3.7999999999999999E-2</v>
      </c>
      <c r="L312" s="31">
        <v>16789210</v>
      </c>
      <c r="M312" s="32" t="s">
        <v>1939</v>
      </c>
      <c r="N312" s="29">
        <v>673</v>
      </c>
      <c r="O312" s="29">
        <v>80</v>
      </c>
      <c r="P312" s="29">
        <v>95</v>
      </c>
      <c r="Q312" s="29">
        <v>127</v>
      </c>
      <c r="R312" s="29">
        <v>104.3</v>
      </c>
      <c r="S312" s="33">
        <v>9.7894736842105229E-2</v>
      </c>
      <c r="T312" s="34">
        <v>18432785.294736844</v>
      </c>
      <c r="U312" s="34">
        <v>2811378.5133095887</v>
      </c>
      <c r="V312" s="35">
        <v>15621406.781427255</v>
      </c>
      <c r="W312" s="24">
        <v>0</v>
      </c>
      <c r="X312" s="35">
        <v>15621406.781427255</v>
      </c>
    </row>
    <row r="313" spans="1:24">
      <c r="A313" s="24">
        <v>312</v>
      </c>
      <c r="B313" s="25" t="s">
        <v>60</v>
      </c>
      <c r="C313" s="25" t="s">
        <v>86</v>
      </c>
      <c r="D313" s="26">
        <v>43333</v>
      </c>
      <c r="E313" s="27">
        <v>43333</v>
      </c>
      <c r="F313" s="27">
        <v>43313</v>
      </c>
      <c r="G313" s="27">
        <v>44798</v>
      </c>
      <c r="H313" s="28">
        <v>4.0136986301369859</v>
      </c>
      <c r="I313" s="29">
        <v>25</v>
      </c>
      <c r="J313" s="30">
        <v>0.05</v>
      </c>
      <c r="K313" s="29">
        <v>3.7999999999999999E-2</v>
      </c>
      <c r="L313" s="31">
        <v>892500</v>
      </c>
      <c r="M313" s="32" t="s">
        <v>2189</v>
      </c>
      <c r="N313" s="29">
        <v>798</v>
      </c>
      <c r="O313" s="29">
        <v>80</v>
      </c>
      <c r="P313" s="29">
        <v>96</v>
      </c>
      <c r="Q313" s="29">
        <v>127</v>
      </c>
      <c r="R313" s="29">
        <v>95.3</v>
      </c>
      <c r="S313" s="33">
        <v>-7.2916666666666963E-3</v>
      </c>
      <c r="T313" s="34">
        <v>885992.1875</v>
      </c>
      <c r="U313" s="34">
        <v>135132.01391267122</v>
      </c>
      <c r="V313" s="35">
        <v>750860.17358732875</v>
      </c>
      <c r="W313" s="24">
        <v>0</v>
      </c>
      <c r="X313" s="35">
        <v>750860.17358732875</v>
      </c>
    </row>
    <row r="314" spans="1:24">
      <c r="A314" s="24">
        <v>313</v>
      </c>
      <c r="B314" s="25" t="s">
        <v>60</v>
      </c>
      <c r="C314" s="25" t="s">
        <v>90</v>
      </c>
      <c r="D314" s="26">
        <v>43333</v>
      </c>
      <c r="E314" s="27">
        <v>43333</v>
      </c>
      <c r="F314" s="27">
        <v>43313</v>
      </c>
      <c r="G314" s="27">
        <v>44798</v>
      </c>
      <c r="H314" s="28">
        <v>4.0136986301369859</v>
      </c>
      <c r="I314" s="29">
        <v>25</v>
      </c>
      <c r="J314" s="30">
        <v>0.05</v>
      </c>
      <c r="K314" s="29">
        <v>3.7999999999999999E-2</v>
      </c>
      <c r="L314" s="31">
        <v>472500</v>
      </c>
      <c r="M314" s="32" t="s">
        <v>2189</v>
      </c>
      <c r="N314" s="29">
        <v>798</v>
      </c>
      <c r="O314" s="29">
        <v>80</v>
      </c>
      <c r="P314" s="29">
        <v>96</v>
      </c>
      <c r="Q314" s="29">
        <v>127</v>
      </c>
      <c r="R314" s="29">
        <v>95.3</v>
      </c>
      <c r="S314" s="33">
        <v>-7.2916666666666963E-3</v>
      </c>
      <c r="T314" s="34">
        <v>469054.6875</v>
      </c>
      <c r="U314" s="34">
        <v>71540.477953767113</v>
      </c>
      <c r="V314" s="35">
        <v>397514.20954623289</v>
      </c>
      <c r="W314" s="24">
        <v>0</v>
      </c>
      <c r="X314" s="35">
        <v>397514.20954623289</v>
      </c>
    </row>
    <row r="315" spans="1:24">
      <c r="A315" s="24">
        <v>314</v>
      </c>
      <c r="B315" s="25" t="s">
        <v>60</v>
      </c>
      <c r="C315" s="25" t="s">
        <v>91</v>
      </c>
      <c r="D315" s="26">
        <v>43333</v>
      </c>
      <c r="E315" s="27">
        <v>43333</v>
      </c>
      <c r="F315" s="27">
        <v>43313</v>
      </c>
      <c r="G315" s="27">
        <v>44798</v>
      </c>
      <c r="H315" s="28">
        <v>4.0136986301369859</v>
      </c>
      <c r="I315" s="29">
        <v>25</v>
      </c>
      <c r="J315" s="30">
        <v>0.05</v>
      </c>
      <c r="K315" s="29">
        <v>3.7999999999999999E-2</v>
      </c>
      <c r="L315" s="31">
        <v>637760</v>
      </c>
      <c r="M315" s="32" t="s">
        <v>2189</v>
      </c>
      <c r="N315" s="29">
        <v>798</v>
      </c>
      <c r="O315" s="29">
        <v>80</v>
      </c>
      <c r="P315" s="29">
        <v>96</v>
      </c>
      <c r="Q315" s="29">
        <v>127</v>
      </c>
      <c r="R315" s="29">
        <v>95.3</v>
      </c>
      <c r="S315" s="33">
        <v>-7.2916666666666963E-3</v>
      </c>
      <c r="T315" s="34">
        <v>633109.66666666663</v>
      </c>
      <c r="U315" s="34">
        <v>96562.233269406381</v>
      </c>
      <c r="V315" s="35">
        <v>536547.43339726026</v>
      </c>
      <c r="W315" s="24">
        <v>0</v>
      </c>
      <c r="X315" s="35">
        <v>536547.43339726026</v>
      </c>
    </row>
    <row r="316" spans="1:24">
      <c r="A316" s="24">
        <v>315</v>
      </c>
      <c r="B316" s="25" t="s">
        <v>60</v>
      </c>
      <c r="C316" s="25" t="s">
        <v>92</v>
      </c>
      <c r="D316" s="26">
        <v>43333</v>
      </c>
      <c r="E316" s="27">
        <v>43333</v>
      </c>
      <c r="F316" s="27">
        <v>43313</v>
      </c>
      <c r="G316" s="27">
        <v>44798</v>
      </c>
      <c r="H316" s="28">
        <v>4.0136986301369859</v>
      </c>
      <c r="I316" s="29">
        <v>25</v>
      </c>
      <c r="J316" s="30">
        <v>0.05</v>
      </c>
      <c r="K316" s="29">
        <v>3.7999999999999999E-2</v>
      </c>
      <c r="L316" s="31">
        <v>21044329</v>
      </c>
      <c r="M316" s="32" t="s">
        <v>2189</v>
      </c>
      <c r="N316" s="29">
        <v>798</v>
      </c>
      <c r="O316" s="29">
        <v>80</v>
      </c>
      <c r="P316" s="29">
        <v>96</v>
      </c>
      <c r="Q316" s="29">
        <v>127</v>
      </c>
      <c r="R316" s="29">
        <v>95.3</v>
      </c>
      <c r="S316" s="33">
        <v>-7.2916666666666963E-3</v>
      </c>
      <c r="T316" s="34">
        <v>20890880.767708331</v>
      </c>
      <c r="U316" s="34">
        <v>3186288.5817488292</v>
      </c>
      <c r="V316" s="35">
        <v>17704592.185959503</v>
      </c>
      <c r="W316" s="24">
        <v>0</v>
      </c>
      <c r="X316" s="35">
        <v>17704592.185959503</v>
      </c>
    </row>
    <row r="317" spans="1:24">
      <c r="A317" s="24">
        <v>316</v>
      </c>
      <c r="B317" s="25" t="s">
        <v>60</v>
      </c>
      <c r="C317" s="25" t="s">
        <v>93</v>
      </c>
      <c r="D317" s="26">
        <v>43333</v>
      </c>
      <c r="E317" s="27">
        <v>43333</v>
      </c>
      <c r="F317" s="27">
        <v>43313</v>
      </c>
      <c r="G317" s="27">
        <v>44798</v>
      </c>
      <c r="H317" s="28">
        <v>4.0136986301369859</v>
      </c>
      <c r="I317" s="29">
        <v>25</v>
      </c>
      <c r="J317" s="30">
        <v>0.05</v>
      </c>
      <c r="K317" s="29">
        <v>3.7999999999999999E-2</v>
      </c>
      <c r="L317" s="31">
        <v>969266</v>
      </c>
      <c r="M317" s="32" t="s">
        <v>2189</v>
      </c>
      <c r="N317" s="29">
        <v>798</v>
      </c>
      <c r="O317" s="29">
        <v>80</v>
      </c>
      <c r="P317" s="29">
        <v>96</v>
      </c>
      <c r="Q317" s="29">
        <v>127</v>
      </c>
      <c r="R317" s="29">
        <v>95.3</v>
      </c>
      <c r="S317" s="33">
        <v>-7.2916666666666963E-3</v>
      </c>
      <c r="T317" s="34">
        <v>962198.43541666667</v>
      </c>
      <c r="U317" s="34">
        <v>146755.0326017694</v>
      </c>
      <c r="V317" s="35">
        <v>815443.40281489724</v>
      </c>
      <c r="W317" s="24">
        <v>0</v>
      </c>
      <c r="X317" s="35">
        <v>815443.40281489724</v>
      </c>
    </row>
    <row r="318" spans="1:24">
      <c r="A318" s="24">
        <v>317</v>
      </c>
      <c r="B318" s="25" t="s">
        <v>60</v>
      </c>
      <c r="C318" s="25" t="s">
        <v>94</v>
      </c>
      <c r="D318" s="26">
        <v>43333</v>
      </c>
      <c r="E318" s="27">
        <v>43333</v>
      </c>
      <c r="F318" s="27">
        <v>43313</v>
      </c>
      <c r="G318" s="27">
        <v>44798</v>
      </c>
      <c r="H318" s="28">
        <v>4.0136986301369859</v>
      </c>
      <c r="I318" s="29">
        <v>25</v>
      </c>
      <c r="J318" s="30">
        <v>0.05</v>
      </c>
      <c r="K318" s="29">
        <v>3.7999999999999999E-2</v>
      </c>
      <c r="L318" s="31">
        <v>735000</v>
      </c>
      <c r="M318" s="32" t="s">
        <v>2189</v>
      </c>
      <c r="N318" s="29">
        <v>798</v>
      </c>
      <c r="O318" s="29">
        <v>80</v>
      </c>
      <c r="P318" s="29">
        <v>96</v>
      </c>
      <c r="Q318" s="29">
        <v>127</v>
      </c>
      <c r="R318" s="29">
        <v>95.3</v>
      </c>
      <c r="S318" s="33">
        <v>-7.2916666666666963E-3</v>
      </c>
      <c r="T318" s="34">
        <v>729640.625</v>
      </c>
      <c r="U318" s="34">
        <v>111285.18792808217</v>
      </c>
      <c r="V318" s="35">
        <v>618355.43707191781</v>
      </c>
      <c r="W318" s="24">
        <v>0</v>
      </c>
      <c r="X318" s="35">
        <v>618355.43707191781</v>
      </c>
    </row>
    <row r="319" spans="1:24">
      <c r="A319" s="24">
        <v>318</v>
      </c>
      <c r="B319" s="25" t="s">
        <v>60</v>
      </c>
      <c r="C319" s="25" t="s">
        <v>95</v>
      </c>
      <c r="D319" s="26">
        <v>43333</v>
      </c>
      <c r="E319" s="27">
        <v>43333</v>
      </c>
      <c r="F319" s="27">
        <v>43313</v>
      </c>
      <c r="G319" s="27">
        <v>44798</v>
      </c>
      <c r="H319" s="28">
        <v>4.0136986301369859</v>
      </c>
      <c r="I319" s="29">
        <v>25</v>
      </c>
      <c r="J319" s="30">
        <v>0.05</v>
      </c>
      <c r="K319" s="29">
        <v>3.7999999999999999E-2</v>
      </c>
      <c r="L319" s="31">
        <v>126000</v>
      </c>
      <c r="M319" s="32" t="s">
        <v>2189</v>
      </c>
      <c r="N319" s="29">
        <v>798</v>
      </c>
      <c r="O319" s="29">
        <v>80</v>
      </c>
      <c r="P319" s="29">
        <v>96</v>
      </c>
      <c r="Q319" s="29">
        <v>127</v>
      </c>
      <c r="R319" s="29">
        <v>95.3</v>
      </c>
      <c r="S319" s="33">
        <v>-7.2916666666666963E-3</v>
      </c>
      <c r="T319" s="34">
        <v>125081.25</v>
      </c>
      <c r="U319" s="34">
        <v>19077.460787671229</v>
      </c>
      <c r="V319" s="35">
        <v>106003.78921232877</v>
      </c>
      <c r="W319" s="24">
        <v>0</v>
      </c>
      <c r="X319" s="35">
        <v>106003.78921232877</v>
      </c>
    </row>
    <row r="320" spans="1:24">
      <c r="A320" s="24">
        <v>319</v>
      </c>
      <c r="B320" s="25" t="s">
        <v>60</v>
      </c>
      <c r="C320" s="25" t="s">
        <v>96</v>
      </c>
      <c r="D320" s="26">
        <v>43333</v>
      </c>
      <c r="E320" s="27">
        <v>43333</v>
      </c>
      <c r="F320" s="27">
        <v>43313</v>
      </c>
      <c r="G320" s="27">
        <v>44798</v>
      </c>
      <c r="H320" s="28">
        <v>4.0136986301369859</v>
      </c>
      <c r="I320" s="29">
        <v>25</v>
      </c>
      <c r="J320" s="30">
        <v>0.05</v>
      </c>
      <c r="K320" s="29">
        <v>3.7999999999999999E-2</v>
      </c>
      <c r="L320" s="31">
        <v>29327302</v>
      </c>
      <c r="M320" s="32" t="s">
        <v>2189</v>
      </c>
      <c r="N320" s="29">
        <v>798</v>
      </c>
      <c r="O320" s="29">
        <v>80</v>
      </c>
      <c r="P320" s="29">
        <v>96</v>
      </c>
      <c r="Q320" s="29">
        <v>127</v>
      </c>
      <c r="R320" s="29">
        <v>95.3</v>
      </c>
      <c r="S320" s="33">
        <v>-7.2916666666666963E-3</v>
      </c>
      <c r="T320" s="34">
        <v>29113457.089583334</v>
      </c>
      <c r="U320" s="34">
        <v>4440400.4278824767</v>
      </c>
      <c r="V320" s="35">
        <v>24673056.661700856</v>
      </c>
      <c r="W320" s="24">
        <v>0</v>
      </c>
      <c r="X320" s="35">
        <v>24673056.661700856</v>
      </c>
    </row>
    <row r="321" spans="1:24">
      <c r="A321" s="24">
        <v>320</v>
      </c>
      <c r="B321" s="25" t="s">
        <v>60</v>
      </c>
      <c r="C321" s="25" t="s">
        <v>97</v>
      </c>
      <c r="D321" s="26">
        <v>43333</v>
      </c>
      <c r="E321" s="27">
        <v>43333</v>
      </c>
      <c r="F321" s="27">
        <v>43313</v>
      </c>
      <c r="G321" s="27">
        <v>44798</v>
      </c>
      <c r="H321" s="28">
        <v>4.0136986301369859</v>
      </c>
      <c r="I321" s="29">
        <v>25</v>
      </c>
      <c r="J321" s="30">
        <v>0.05</v>
      </c>
      <c r="K321" s="29">
        <v>3.7999999999999999E-2</v>
      </c>
      <c r="L321" s="31">
        <v>1517250</v>
      </c>
      <c r="M321" s="32" t="s">
        <v>1941</v>
      </c>
      <c r="N321" s="29">
        <v>674</v>
      </c>
      <c r="O321" s="29">
        <v>80</v>
      </c>
      <c r="P321" s="29">
        <v>105.1</v>
      </c>
      <c r="Q321" s="29">
        <v>127</v>
      </c>
      <c r="R321" s="29">
        <v>122.8</v>
      </c>
      <c r="S321" s="33">
        <v>0.16841103710751668</v>
      </c>
      <c r="T321" s="34">
        <v>1772771.6460513796</v>
      </c>
      <c r="U321" s="34">
        <v>270384.10283748026</v>
      </c>
      <c r="V321" s="35">
        <v>1502387.5432138992</v>
      </c>
      <c r="W321" s="24">
        <v>0</v>
      </c>
      <c r="X321" s="35">
        <v>1502387.5432138992</v>
      </c>
    </row>
    <row r="322" spans="1:24">
      <c r="A322" s="24">
        <v>321</v>
      </c>
      <c r="B322" s="25" t="s">
        <v>60</v>
      </c>
      <c r="C322" s="25" t="s">
        <v>98</v>
      </c>
      <c r="D322" s="26">
        <v>43333</v>
      </c>
      <c r="E322" s="27">
        <v>43333</v>
      </c>
      <c r="F322" s="27">
        <v>43313</v>
      </c>
      <c r="G322" s="27">
        <v>44798</v>
      </c>
      <c r="H322" s="28">
        <v>4.0136986301369859</v>
      </c>
      <c r="I322" s="29">
        <v>25</v>
      </c>
      <c r="J322" s="30">
        <v>0.05</v>
      </c>
      <c r="K322" s="29">
        <v>3.7999999999999999E-2</v>
      </c>
      <c r="L322" s="31">
        <v>312900</v>
      </c>
      <c r="M322" s="32" t="s">
        <v>2189</v>
      </c>
      <c r="N322" s="29">
        <v>798</v>
      </c>
      <c r="O322" s="29">
        <v>80</v>
      </c>
      <c r="P322" s="29">
        <v>96</v>
      </c>
      <c r="Q322" s="29">
        <v>127</v>
      </c>
      <c r="R322" s="29">
        <v>95.3</v>
      </c>
      <c r="S322" s="33">
        <v>-7.2916666666666963E-3</v>
      </c>
      <c r="T322" s="34">
        <v>310618.4375</v>
      </c>
      <c r="U322" s="34">
        <v>47375.694289383558</v>
      </c>
      <c r="V322" s="35">
        <v>263242.74321061646</v>
      </c>
      <c r="W322" s="24">
        <v>0</v>
      </c>
      <c r="X322" s="35">
        <v>263242.74321061646</v>
      </c>
    </row>
    <row r="323" spans="1:24">
      <c r="A323" s="24">
        <v>322</v>
      </c>
      <c r="B323" s="25" t="s">
        <v>60</v>
      </c>
      <c r="C323" s="25" t="s">
        <v>99</v>
      </c>
      <c r="D323" s="26">
        <v>43333</v>
      </c>
      <c r="E323" s="27">
        <v>43333</v>
      </c>
      <c r="F323" s="27">
        <v>43313</v>
      </c>
      <c r="G323" s="27">
        <v>44798</v>
      </c>
      <c r="H323" s="28">
        <v>4.0136986301369859</v>
      </c>
      <c r="I323" s="29">
        <v>25</v>
      </c>
      <c r="J323" s="30">
        <v>0.05</v>
      </c>
      <c r="K323" s="29">
        <v>3.7999999999999999E-2</v>
      </c>
      <c r="L323" s="31">
        <v>1174950</v>
      </c>
      <c r="M323" s="32" t="s">
        <v>2189</v>
      </c>
      <c r="N323" s="29">
        <v>798</v>
      </c>
      <c r="O323" s="29">
        <v>80</v>
      </c>
      <c r="P323" s="29">
        <v>96</v>
      </c>
      <c r="Q323" s="29">
        <v>127</v>
      </c>
      <c r="R323" s="29">
        <v>95.3</v>
      </c>
      <c r="S323" s="33">
        <v>-7.2916666666666963E-3</v>
      </c>
      <c r="T323" s="34">
        <v>1166382.65625</v>
      </c>
      <c r="U323" s="34">
        <v>177897.32184503422</v>
      </c>
      <c r="V323" s="35">
        <v>988485.33440496575</v>
      </c>
      <c r="W323" s="24">
        <v>0</v>
      </c>
      <c r="X323" s="35">
        <v>988485.33440496575</v>
      </c>
    </row>
    <row r="324" spans="1:24">
      <c r="A324" s="24">
        <v>323</v>
      </c>
      <c r="B324" s="25" t="s">
        <v>60</v>
      </c>
      <c r="C324" s="25" t="s">
        <v>100</v>
      </c>
      <c r="D324" s="26">
        <v>43333</v>
      </c>
      <c r="E324" s="27">
        <v>43333</v>
      </c>
      <c r="F324" s="27">
        <v>43313</v>
      </c>
      <c r="G324" s="27">
        <v>44798</v>
      </c>
      <c r="H324" s="28">
        <v>4.0136986301369859</v>
      </c>
      <c r="I324" s="29">
        <v>25</v>
      </c>
      <c r="J324" s="30">
        <v>0.05</v>
      </c>
      <c r="K324" s="29">
        <v>3.7999999999999999E-2</v>
      </c>
      <c r="L324" s="31">
        <v>582750</v>
      </c>
      <c r="M324" s="32" t="s">
        <v>1973</v>
      </c>
      <c r="N324" s="29">
        <v>690</v>
      </c>
      <c r="O324" s="29">
        <v>80</v>
      </c>
      <c r="P324" s="29">
        <v>110</v>
      </c>
      <c r="Q324" s="29">
        <v>127</v>
      </c>
      <c r="R324" s="29">
        <v>145.69999999999999</v>
      </c>
      <c r="S324" s="33">
        <v>0.32454545454545441</v>
      </c>
      <c r="T324" s="34">
        <v>771878.86363636365</v>
      </c>
      <c r="U324" s="34">
        <v>117727.3872291407</v>
      </c>
      <c r="V324" s="35">
        <v>654151.47640722292</v>
      </c>
      <c r="W324" s="24">
        <v>0</v>
      </c>
      <c r="X324" s="35">
        <v>654151.47640722292</v>
      </c>
    </row>
    <row r="325" spans="1:24">
      <c r="A325" s="24">
        <v>324</v>
      </c>
      <c r="B325" s="25" t="s">
        <v>60</v>
      </c>
      <c r="C325" s="25" t="s">
        <v>101</v>
      </c>
      <c r="D325" s="26">
        <v>43333</v>
      </c>
      <c r="E325" s="27">
        <v>43333</v>
      </c>
      <c r="F325" s="27">
        <v>43313</v>
      </c>
      <c r="G325" s="27">
        <v>44798</v>
      </c>
      <c r="H325" s="28">
        <v>4.0136986301369859</v>
      </c>
      <c r="I325" s="29">
        <v>25</v>
      </c>
      <c r="J325" s="30">
        <v>0.05</v>
      </c>
      <c r="K325" s="29">
        <v>3.7999999999999999E-2</v>
      </c>
      <c r="L325" s="31">
        <v>9976171</v>
      </c>
      <c r="M325" s="32" t="s">
        <v>2189</v>
      </c>
      <c r="N325" s="29">
        <v>798</v>
      </c>
      <c r="O325" s="29">
        <v>80</v>
      </c>
      <c r="P325" s="29">
        <v>96</v>
      </c>
      <c r="Q325" s="29">
        <v>127</v>
      </c>
      <c r="R325" s="29">
        <v>95.3</v>
      </c>
      <c r="S325" s="33">
        <v>-7.2916666666666963E-3</v>
      </c>
      <c r="T325" s="34">
        <v>9903428.0864583328</v>
      </c>
      <c r="U325" s="34">
        <v>1510476.2782825625</v>
      </c>
      <c r="V325" s="35">
        <v>8392951.8081757706</v>
      </c>
      <c r="W325" s="24">
        <v>0</v>
      </c>
      <c r="X325" s="35">
        <v>8392951.8081757706</v>
      </c>
    </row>
    <row r="326" spans="1:24">
      <c r="A326" s="24">
        <v>325</v>
      </c>
      <c r="B326" s="25" t="s">
        <v>60</v>
      </c>
      <c r="C326" s="25" t="s">
        <v>102</v>
      </c>
      <c r="D326" s="26">
        <v>43333</v>
      </c>
      <c r="E326" s="27">
        <v>43333</v>
      </c>
      <c r="F326" s="27">
        <v>43313</v>
      </c>
      <c r="G326" s="27">
        <v>44798</v>
      </c>
      <c r="H326" s="28">
        <v>4.0136986301369859</v>
      </c>
      <c r="I326" s="29">
        <v>25</v>
      </c>
      <c r="J326" s="30">
        <v>0.05</v>
      </c>
      <c r="K326" s="29">
        <v>3.7999999999999999E-2</v>
      </c>
      <c r="L326" s="31">
        <v>21103901</v>
      </c>
      <c r="M326" s="32" t="s">
        <v>2189</v>
      </c>
      <c r="N326" s="29">
        <v>798</v>
      </c>
      <c r="O326" s="29">
        <v>80</v>
      </c>
      <c r="P326" s="29">
        <v>96</v>
      </c>
      <c r="Q326" s="29">
        <v>127</v>
      </c>
      <c r="R326" s="29">
        <v>95.3</v>
      </c>
      <c r="S326" s="33">
        <v>-7.2916666666666963E-3</v>
      </c>
      <c r="T326" s="34">
        <v>20950018.388541665</v>
      </c>
      <c r="U326" s="34">
        <v>3195308.2840825049</v>
      </c>
      <c r="V326" s="35">
        <v>17754710.104459159</v>
      </c>
      <c r="W326" s="24">
        <v>0</v>
      </c>
      <c r="X326" s="35">
        <v>17754710.104459159</v>
      </c>
    </row>
    <row r="327" spans="1:24">
      <c r="A327" s="24">
        <v>326</v>
      </c>
      <c r="B327" s="25" t="s">
        <v>60</v>
      </c>
      <c r="C327" s="25" t="s">
        <v>103</v>
      </c>
      <c r="D327" s="26">
        <v>43333</v>
      </c>
      <c r="E327" s="27">
        <v>43333</v>
      </c>
      <c r="F327" s="27">
        <v>43313</v>
      </c>
      <c r="G327" s="27">
        <v>44798</v>
      </c>
      <c r="H327" s="28">
        <v>4.0136986301369859</v>
      </c>
      <c r="I327" s="29">
        <v>25</v>
      </c>
      <c r="J327" s="30">
        <v>0.05</v>
      </c>
      <c r="K327" s="29">
        <v>3.7999999999999999E-2</v>
      </c>
      <c r="L327" s="31">
        <v>580650</v>
      </c>
      <c r="M327" s="32" t="s">
        <v>2189</v>
      </c>
      <c r="N327" s="29">
        <v>798</v>
      </c>
      <c r="O327" s="29">
        <v>80</v>
      </c>
      <c r="P327" s="29">
        <v>96</v>
      </c>
      <c r="Q327" s="29">
        <v>127</v>
      </c>
      <c r="R327" s="29">
        <v>95.3</v>
      </c>
      <c r="S327" s="33">
        <v>-7.2916666666666963E-3</v>
      </c>
      <c r="T327" s="34">
        <v>576416.09375</v>
      </c>
      <c r="U327" s="34">
        <v>87915.298463184925</v>
      </c>
      <c r="V327" s="35">
        <v>488500.79528681509</v>
      </c>
      <c r="W327" s="24">
        <v>0</v>
      </c>
      <c r="X327" s="35">
        <v>488500.79528681509</v>
      </c>
    </row>
    <row r="328" spans="1:24">
      <c r="A328" s="24">
        <v>327</v>
      </c>
      <c r="B328" s="25" t="s">
        <v>60</v>
      </c>
      <c r="C328" s="25" t="s">
        <v>104</v>
      </c>
      <c r="D328" s="26">
        <v>43333</v>
      </c>
      <c r="E328" s="27">
        <v>43333</v>
      </c>
      <c r="F328" s="27">
        <v>43313</v>
      </c>
      <c r="G328" s="27">
        <v>44798</v>
      </c>
      <c r="H328" s="28">
        <v>4.0136986301369859</v>
      </c>
      <c r="I328" s="29">
        <v>25</v>
      </c>
      <c r="J328" s="30">
        <v>0.05</v>
      </c>
      <c r="K328" s="29">
        <v>3.7999999999999999E-2</v>
      </c>
      <c r="L328" s="31">
        <v>175035</v>
      </c>
      <c r="M328" s="32" t="s">
        <v>1877</v>
      </c>
      <c r="N328" s="29">
        <v>642</v>
      </c>
      <c r="O328" s="29">
        <v>80</v>
      </c>
      <c r="P328" s="29">
        <v>79.099999999999994</v>
      </c>
      <c r="Q328" s="29">
        <v>127</v>
      </c>
      <c r="R328" s="29">
        <v>94</v>
      </c>
      <c r="S328" s="33">
        <v>0.18836915297092297</v>
      </c>
      <c r="T328" s="34">
        <v>208006.19469026552</v>
      </c>
      <c r="U328" s="34">
        <v>31725.218790156381</v>
      </c>
      <c r="V328" s="35">
        <v>176280.97590010913</v>
      </c>
      <c r="W328" s="24">
        <v>0</v>
      </c>
      <c r="X328" s="35">
        <v>176280.97590010913</v>
      </c>
    </row>
    <row r="329" spans="1:24">
      <c r="A329" s="24">
        <v>328</v>
      </c>
      <c r="B329" s="25" t="s">
        <v>60</v>
      </c>
      <c r="C329" s="25" t="s">
        <v>105</v>
      </c>
      <c r="D329" s="26">
        <v>43333</v>
      </c>
      <c r="E329" s="27">
        <v>43333</v>
      </c>
      <c r="F329" s="27">
        <v>43313</v>
      </c>
      <c r="G329" s="27">
        <v>44798</v>
      </c>
      <c r="H329" s="28">
        <v>4.0136986301369859</v>
      </c>
      <c r="I329" s="29">
        <v>25</v>
      </c>
      <c r="J329" s="30">
        <v>0.05</v>
      </c>
      <c r="K329" s="29">
        <v>3.7999999999999999E-2</v>
      </c>
      <c r="L329" s="31">
        <v>132796</v>
      </c>
      <c r="M329" s="32" t="s">
        <v>2189</v>
      </c>
      <c r="N329" s="29">
        <v>798</v>
      </c>
      <c r="O329" s="29">
        <v>80</v>
      </c>
      <c r="P329" s="29">
        <v>96</v>
      </c>
      <c r="Q329" s="29">
        <v>127</v>
      </c>
      <c r="R329" s="29">
        <v>95.3</v>
      </c>
      <c r="S329" s="33">
        <v>-7.2916666666666963E-3</v>
      </c>
      <c r="T329" s="34">
        <v>131827.69583333333</v>
      </c>
      <c r="U329" s="34">
        <v>20106.432402853879</v>
      </c>
      <c r="V329" s="35">
        <v>111721.26343047945</v>
      </c>
      <c r="W329" s="24">
        <v>0</v>
      </c>
      <c r="X329" s="35">
        <v>111721.26343047945</v>
      </c>
    </row>
    <row r="330" spans="1:24">
      <c r="A330" s="24">
        <v>329</v>
      </c>
      <c r="B330" s="25" t="s">
        <v>60</v>
      </c>
      <c r="C330" s="25" t="s">
        <v>106</v>
      </c>
      <c r="D330" s="26">
        <v>43333</v>
      </c>
      <c r="E330" s="27">
        <v>43333</v>
      </c>
      <c r="F330" s="27">
        <v>43313</v>
      </c>
      <c r="G330" s="27">
        <v>44798</v>
      </c>
      <c r="H330" s="28">
        <v>4.0136986301369859</v>
      </c>
      <c r="I330" s="29">
        <v>25</v>
      </c>
      <c r="J330" s="30">
        <v>0.05</v>
      </c>
      <c r="K330" s="29">
        <v>3.7999999999999999E-2</v>
      </c>
      <c r="L330" s="31">
        <v>469552</v>
      </c>
      <c r="M330" s="32" t="s">
        <v>1871</v>
      </c>
      <c r="N330" s="29">
        <v>639</v>
      </c>
      <c r="O330" s="29">
        <v>80</v>
      </c>
      <c r="P330" s="29">
        <v>112.8</v>
      </c>
      <c r="Q330" s="29">
        <v>127</v>
      </c>
      <c r="R330" s="29">
        <v>116.2</v>
      </c>
      <c r="S330" s="33">
        <v>3.0141843971631256E-2</v>
      </c>
      <c r="T330" s="34">
        <v>483705.16312056739</v>
      </c>
      <c r="U330" s="34">
        <v>73774.976523073929</v>
      </c>
      <c r="V330" s="35">
        <v>409930.18659749348</v>
      </c>
      <c r="W330" s="24">
        <v>0</v>
      </c>
      <c r="X330" s="35">
        <v>409930.18659749348</v>
      </c>
    </row>
    <row r="331" spans="1:24">
      <c r="A331" s="24">
        <v>330</v>
      </c>
      <c r="B331" s="25" t="s">
        <v>60</v>
      </c>
      <c r="C331" s="25" t="s">
        <v>110</v>
      </c>
      <c r="D331" s="26">
        <v>43333</v>
      </c>
      <c r="E331" s="27">
        <v>43333</v>
      </c>
      <c r="F331" s="27">
        <v>43313</v>
      </c>
      <c r="G331" s="27">
        <v>44798</v>
      </c>
      <c r="H331" s="28">
        <v>4.0136986301369859</v>
      </c>
      <c r="I331" s="29">
        <v>25</v>
      </c>
      <c r="J331" s="30">
        <v>0.05</v>
      </c>
      <c r="K331" s="29">
        <v>3.7999999999999999E-2</v>
      </c>
      <c r="L331" s="31">
        <v>16789210</v>
      </c>
      <c r="M331" s="32" t="s">
        <v>1939</v>
      </c>
      <c r="N331" s="29">
        <v>673</v>
      </c>
      <c r="O331" s="29">
        <v>80</v>
      </c>
      <c r="P331" s="29">
        <v>95</v>
      </c>
      <c r="Q331" s="29">
        <v>127</v>
      </c>
      <c r="R331" s="29">
        <v>104.3</v>
      </c>
      <c r="S331" s="33">
        <v>9.7894736842105229E-2</v>
      </c>
      <c r="T331" s="34">
        <v>18432785.294736844</v>
      </c>
      <c r="U331" s="34">
        <v>2811378.5133095887</v>
      </c>
      <c r="V331" s="35">
        <v>15621406.781427255</v>
      </c>
      <c r="W331" s="24">
        <v>0</v>
      </c>
      <c r="X331" s="35">
        <v>15621406.781427255</v>
      </c>
    </row>
    <row r="332" spans="1:24">
      <c r="A332" s="24">
        <v>331</v>
      </c>
      <c r="B332" s="25" t="s">
        <v>60</v>
      </c>
      <c r="C332" s="25" t="s">
        <v>86</v>
      </c>
      <c r="D332" s="26">
        <v>43333</v>
      </c>
      <c r="E332" s="27">
        <v>43333</v>
      </c>
      <c r="F332" s="27">
        <v>43313</v>
      </c>
      <c r="G332" s="27">
        <v>44798</v>
      </c>
      <c r="H332" s="28">
        <v>4.0136986301369859</v>
      </c>
      <c r="I332" s="29">
        <v>25</v>
      </c>
      <c r="J332" s="30">
        <v>0.05</v>
      </c>
      <c r="K332" s="29">
        <v>3.7999999999999999E-2</v>
      </c>
      <c r="L332" s="31">
        <v>892500</v>
      </c>
      <c r="M332" s="32" t="s">
        <v>2189</v>
      </c>
      <c r="N332" s="29">
        <v>798</v>
      </c>
      <c r="O332" s="29">
        <v>80</v>
      </c>
      <c r="P332" s="29">
        <v>96</v>
      </c>
      <c r="Q332" s="29">
        <v>127</v>
      </c>
      <c r="R332" s="29">
        <v>95.3</v>
      </c>
      <c r="S332" s="33">
        <v>-7.2916666666666963E-3</v>
      </c>
      <c r="T332" s="34">
        <v>885992.1875</v>
      </c>
      <c r="U332" s="34">
        <v>135132.01391267122</v>
      </c>
      <c r="V332" s="35">
        <v>750860.17358732875</v>
      </c>
      <c r="W332" s="24">
        <v>0</v>
      </c>
      <c r="X332" s="35">
        <v>750860.17358732875</v>
      </c>
    </row>
    <row r="333" spans="1:24">
      <c r="A333" s="24">
        <v>332</v>
      </c>
      <c r="B333" s="25" t="s">
        <v>60</v>
      </c>
      <c r="C333" s="25" t="s">
        <v>90</v>
      </c>
      <c r="D333" s="26">
        <v>43333</v>
      </c>
      <c r="E333" s="27">
        <v>43333</v>
      </c>
      <c r="F333" s="27">
        <v>43313</v>
      </c>
      <c r="G333" s="27">
        <v>44798</v>
      </c>
      <c r="H333" s="28">
        <v>4.0136986301369859</v>
      </c>
      <c r="I333" s="29">
        <v>25</v>
      </c>
      <c r="J333" s="30">
        <v>0.05</v>
      </c>
      <c r="K333" s="29">
        <v>3.7999999999999999E-2</v>
      </c>
      <c r="L333" s="31">
        <v>472500</v>
      </c>
      <c r="M333" s="32" t="s">
        <v>2189</v>
      </c>
      <c r="N333" s="29">
        <v>798</v>
      </c>
      <c r="O333" s="29">
        <v>80</v>
      </c>
      <c r="P333" s="29">
        <v>96</v>
      </c>
      <c r="Q333" s="29">
        <v>127</v>
      </c>
      <c r="R333" s="29">
        <v>95.3</v>
      </c>
      <c r="S333" s="33">
        <v>-7.2916666666666963E-3</v>
      </c>
      <c r="T333" s="34">
        <v>469054.6875</v>
      </c>
      <c r="U333" s="34">
        <v>71540.477953767113</v>
      </c>
      <c r="V333" s="35">
        <v>397514.20954623289</v>
      </c>
      <c r="W333" s="24">
        <v>0</v>
      </c>
      <c r="X333" s="35">
        <v>397514.20954623289</v>
      </c>
    </row>
    <row r="334" spans="1:24">
      <c r="A334" s="24">
        <v>333</v>
      </c>
      <c r="B334" s="25" t="s">
        <v>60</v>
      </c>
      <c r="C334" s="25" t="s">
        <v>91</v>
      </c>
      <c r="D334" s="26">
        <v>43333</v>
      </c>
      <c r="E334" s="27">
        <v>43333</v>
      </c>
      <c r="F334" s="27">
        <v>43313</v>
      </c>
      <c r="G334" s="27">
        <v>44798</v>
      </c>
      <c r="H334" s="28">
        <v>4.0136986301369859</v>
      </c>
      <c r="I334" s="29">
        <v>25</v>
      </c>
      <c r="J334" s="30">
        <v>0.05</v>
      </c>
      <c r="K334" s="29">
        <v>3.7999999999999999E-2</v>
      </c>
      <c r="L334" s="31">
        <v>637760</v>
      </c>
      <c r="M334" s="32" t="s">
        <v>2189</v>
      </c>
      <c r="N334" s="29">
        <v>798</v>
      </c>
      <c r="O334" s="29">
        <v>80</v>
      </c>
      <c r="P334" s="29">
        <v>96</v>
      </c>
      <c r="Q334" s="29">
        <v>127</v>
      </c>
      <c r="R334" s="29">
        <v>95.3</v>
      </c>
      <c r="S334" s="33">
        <v>-7.2916666666666963E-3</v>
      </c>
      <c r="T334" s="34">
        <v>633109.66666666663</v>
      </c>
      <c r="U334" s="34">
        <v>96562.233269406381</v>
      </c>
      <c r="V334" s="35">
        <v>536547.43339726026</v>
      </c>
      <c r="W334" s="24">
        <v>0</v>
      </c>
      <c r="X334" s="35">
        <v>536547.43339726026</v>
      </c>
    </row>
    <row r="335" spans="1:24">
      <c r="A335" s="24">
        <v>334</v>
      </c>
      <c r="B335" s="25" t="s">
        <v>60</v>
      </c>
      <c r="C335" s="25" t="s">
        <v>92</v>
      </c>
      <c r="D335" s="26">
        <v>43333</v>
      </c>
      <c r="E335" s="27">
        <v>43333</v>
      </c>
      <c r="F335" s="27">
        <v>43313</v>
      </c>
      <c r="G335" s="27">
        <v>44798</v>
      </c>
      <c r="H335" s="28">
        <v>4.0136986301369859</v>
      </c>
      <c r="I335" s="29">
        <v>25</v>
      </c>
      <c r="J335" s="30">
        <v>0.05</v>
      </c>
      <c r="K335" s="29">
        <v>3.7999999999999999E-2</v>
      </c>
      <c r="L335" s="31">
        <v>21044329</v>
      </c>
      <c r="M335" s="32" t="s">
        <v>2189</v>
      </c>
      <c r="N335" s="29">
        <v>798</v>
      </c>
      <c r="O335" s="29">
        <v>80</v>
      </c>
      <c r="P335" s="29">
        <v>96</v>
      </c>
      <c r="Q335" s="29">
        <v>127</v>
      </c>
      <c r="R335" s="29">
        <v>95.3</v>
      </c>
      <c r="S335" s="33">
        <v>-7.2916666666666963E-3</v>
      </c>
      <c r="T335" s="34">
        <v>20890880.767708331</v>
      </c>
      <c r="U335" s="34">
        <v>3186288.5817488292</v>
      </c>
      <c r="V335" s="35">
        <v>17704592.185959503</v>
      </c>
      <c r="W335" s="24">
        <v>0</v>
      </c>
      <c r="X335" s="35">
        <v>17704592.185959503</v>
      </c>
    </row>
    <row r="336" spans="1:24">
      <c r="A336" s="24">
        <v>335</v>
      </c>
      <c r="B336" s="25" t="s">
        <v>60</v>
      </c>
      <c r="C336" s="25" t="s">
        <v>93</v>
      </c>
      <c r="D336" s="26">
        <v>43333</v>
      </c>
      <c r="E336" s="27">
        <v>43333</v>
      </c>
      <c r="F336" s="27">
        <v>43313</v>
      </c>
      <c r="G336" s="27">
        <v>44798</v>
      </c>
      <c r="H336" s="28">
        <v>4.0136986301369859</v>
      </c>
      <c r="I336" s="29">
        <v>25</v>
      </c>
      <c r="J336" s="30">
        <v>0.05</v>
      </c>
      <c r="K336" s="29">
        <v>3.7999999999999999E-2</v>
      </c>
      <c r="L336" s="31">
        <v>969266</v>
      </c>
      <c r="M336" s="32" t="s">
        <v>2189</v>
      </c>
      <c r="N336" s="29">
        <v>798</v>
      </c>
      <c r="O336" s="29">
        <v>80</v>
      </c>
      <c r="P336" s="29">
        <v>96</v>
      </c>
      <c r="Q336" s="29">
        <v>127</v>
      </c>
      <c r="R336" s="29">
        <v>95.3</v>
      </c>
      <c r="S336" s="33">
        <v>-7.2916666666666963E-3</v>
      </c>
      <c r="T336" s="34">
        <v>962198.43541666667</v>
      </c>
      <c r="U336" s="34">
        <v>146755.0326017694</v>
      </c>
      <c r="V336" s="35">
        <v>815443.40281489724</v>
      </c>
      <c r="W336" s="24">
        <v>0</v>
      </c>
      <c r="X336" s="35">
        <v>815443.40281489724</v>
      </c>
    </row>
    <row r="337" spans="1:24">
      <c r="A337" s="24">
        <v>336</v>
      </c>
      <c r="B337" s="25" t="s">
        <v>60</v>
      </c>
      <c r="C337" s="25" t="s">
        <v>94</v>
      </c>
      <c r="D337" s="26">
        <v>43333</v>
      </c>
      <c r="E337" s="27">
        <v>43333</v>
      </c>
      <c r="F337" s="27">
        <v>43313</v>
      </c>
      <c r="G337" s="27">
        <v>44798</v>
      </c>
      <c r="H337" s="28">
        <v>4.0136986301369859</v>
      </c>
      <c r="I337" s="29">
        <v>25</v>
      </c>
      <c r="J337" s="30">
        <v>0.05</v>
      </c>
      <c r="K337" s="29">
        <v>3.7999999999999999E-2</v>
      </c>
      <c r="L337" s="31">
        <v>735000</v>
      </c>
      <c r="M337" s="32" t="s">
        <v>2189</v>
      </c>
      <c r="N337" s="29">
        <v>798</v>
      </c>
      <c r="O337" s="29">
        <v>80</v>
      </c>
      <c r="P337" s="29">
        <v>96</v>
      </c>
      <c r="Q337" s="29">
        <v>127</v>
      </c>
      <c r="R337" s="29">
        <v>95.3</v>
      </c>
      <c r="S337" s="33">
        <v>-7.2916666666666963E-3</v>
      </c>
      <c r="T337" s="34">
        <v>729640.625</v>
      </c>
      <c r="U337" s="34">
        <v>111285.18792808217</v>
      </c>
      <c r="V337" s="35">
        <v>618355.43707191781</v>
      </c>
      <c r="W337" s="24">
        <v>0</v>
      </c>
      <c r="X337" s="35">
        <v>618355.43707191781</v>
      </c>
    </row>
    <row r="338" spans="1:24">
      <c r="A338" s="24">
        <v>337</v>
      </c>
      <c r="B338" s="25" t="s">
        <v>60</v>
      </c>
      <c r="C338" s="25" t="s">
        <v>95</v>
      </c>
      <c r="D338" s="26">
        <v>43333</v>
      </c>
      <c r="E338" s="27">
        <v>43333</v>
      </c>
      <c r="F338" s="27">
        <v>43313</v>
      </c>
      <c r="G338" s="27">
        <v>44798</v>
      </c>
      <c r="H338" s="28">
        <v>4.0136986301369859</v>
      </c>
      <c r="I338" s="29">
        <v>25</v>
      </c>
      <c r="J338" s="30">
        <v>0.05</v>
      </c>
      <c r="K338" s="29">
        <v>3.7999999999999999E-2</v>
      </c>
      <c r="L338" s="31">
        <v>126000</v>
      </c>
      <c r="M338" s="32" t="s">
        <v>2189</v>
      </c>
      <c r="N338" s="29">
        <v>798</v>
      </c>
      <c r="O338" s="29">
        <v>80</v>
      </c>
      <c r="P338" s="29">
        <v>96</v>
      </c>
      <c r="Q338" s="29">
        <v>127</v>
      </c>
      <c r="R338" s="29">
        <v>95.3</v>
      </c>
      <c r="S338" s="33">
        <v>-7.2916666666666963E-3</v>
      </c>
      <c r="T338" s="34">
        <v>125081.25</v>
      </c>
      <c r="U338" s="34">
        <v>19077.460787671229</v>
      </c>
      <c r="V338" s="35">
        <v>106003.78921232877</v>
      </c>
      <c r="W338" s="24">
        <v>0</v>
      </c>
      <c r="X338" s="35">
        <v>106003.78921232877</v>
      </c>
    </row>
    <row r="339" spans="1:24">
      <c r="A339" s="24">
        <v>338</v>
      </c>
      <c r="B339" s="25" t="s">
        <v>60</v>
      </c>
      <c r="C339" s="25" t="s">
        <v>96</v>
      </c>
      <c r="D339" s="26">
        <v>43333</v>
      </c>
      <c r="E339" s="27">
        <v>43333</v>
      </c>
      <c r="F339" s="27">
        <v>43313</v>
      </c>
      <c r="G339" s="27">
        <v>44798</v>
      </c>
      <c r="H339" s="28">
        <v>4.0136986301369859</v>
      </c>
      <c r="I339" s="29">
        <v>25</v>
      </c>
      <c r="J339" s="30">
        <v>0.05</v>
      </c>
      <c r="K339" s="29">
        <v>3.7999999999999999E-2</v>
      </c>
      <c r="L339" s="31">
        <v>29327302</v>
      </c>
      <c r="M339" s="32" t="s">
        <v>2189</v>
      </c>
      <c r="N339" s="29">
        <v>798</v>
      </c>
      <c r="O339" s="29">
        <v>80</v>
      </c>
      <c r="P339" s="29">
        <v>96</v>
      </c>
      <c r="Q339" s="29">
        <v>127</v>
      </c>
      <c r="R339" s="29">
        <v>95.3</v>
      </c>
      <c r="S339" s="33">
        <v>-7.2916666666666963E-3</v>
      </c>
      <c r="T339" s="34">
        <v>29113457.089583334</v>
      </c>
      <c r="U339" s="34">
        <v>4440400.4278824767</v>
      </c>
      <c r="V339" s="35">
        <v>24673056.661700856</v>
      </c>
      <c r="W339" s="24">
        <v>0</v>
      </c>
      <c r="X339" s="35">
        <v>24673056.661700856</v>
      </c>
    </row>
    <row r="340" spans="1:24">
      <c r="A340" s="24">
        <v>339</v>
      </c>
      <c r="B340" s="25" t="s">
        <v>60</v>
      </c>
      <c r="C340" s="25" t="s">
        <v>97</v>
      </c>
      <c r="D340" s="26">
        <v>43333</v>
      </c>
      <c r="E340" s="27">
        <v>43333</v>
      </c>
      <c r="F340" s="27">
        <v>43313</v>
      </c>
      <c r="G340" s="27">
        <v>44798</v>
      </c>
      <c r="H340" s="28">
        <v>4.0136986301369859</v>
      </c>
      <c r="I340" s="29">
        <v>25</v>
      </c>
      <c r="J340" s="30">
        <v>0.05</v>
      </c>
      <c r="K340" s="29">
        <v>3.7999999999999999E-2</v>
      </c>
      <c r="L340" s="31">
        <v>1517250</v>
      </c>
      <c r="M340" s="32" t="s">
        <v>1941</v>
      </c>
      <c r="N340" s="29">
        <v>674</v>
      </c>
      <c r="O340" s="29">
        <v>80</v>
      </c>
      <c r="P340" s="29">
        <v>105.1</v>
      </c>
      <c r="Q340" s="29">
        <v>127</v>
      </c>
      <c r="R340" s="29">
        <v>122.8</v>
      </c>
      <c r="S340" s="33">
        <v>0.16841103710751668</v>
      </c>
      <c r="T340" s="34">
        <v>1772771.6460513796</v>
      </c>
      <c r="U340" s="34">
        <v>270384.10283748026</v>
      </c>
      <c r="V340" s="35">
        <v>1502387.5432138992</v>
      </c>
      <c r="W340" s="24">
        <v>0</v>
      </c>
      <c r="X340" s="35">
        <v>1502387.5432138992</v>
      </c>
    </row>
    <row r="341" spans="1:24">
      <c r="A341" s="24">
        <v>340</v>
      </c>
      <c r="B341" s="25" t="s">
        <v>60</v>
      </c>
      <c r="C341" s="25" t="s">
        <v>98</v>
      </c>
      <c r="D341" s="26">
        <v>43333</v>
      </c>
      <c r="E341" s="27">
        <v>43333</v>
      </c>
      <c r="F341" s="27">
        <v>43313</v>
      </c>
      <c r="G341" s="27">
        <v>44798</v>
      </c>
      <c r="H341" s="28">
        <v>4.0136986301369859</v>
      </c>
      <c r="I341" s="29">
        <v>25</v>
      </c>
      <c r="J341" s="30">
        <v>0.05</v>
      </c>
      <c r="K341" s="29">
        <v>3.7999999999999999E-2</v>
      </c>
      <c r="L341" s="31">
        <v>312900</v>
      </c>
      <c r="M341" s="32" t="s">
        <v>2189</v>
      </c>
      <c r="N341" s="29">
        <v>798</v>
      </c>
      <c r="O341" s="29">
        <v>80</v>
      </c>
      <c r="P341" s="29">
        <v>96</v>
      </c>
      <c r="Q341" s="29">
        <v>127</v>
      </c>
      <c r="R341" s="29">
        <v>95.3</v>
      </c>
      <c r="S341" s="33">
        <v>-7.2916666666666963E-3</v>
      </c>
      <c r="T341" s="34">
        <v>310618.4375</v>
      </c>
      <c r="U341" s="34">
        <v>47375.694289383558</v>
      </c>
      <c r="V341" s="35">
        <v>263242.74321061646</v>
      </c>
      <c r="W341" s="24">
        <v>0</v>
      </c>
      <c r="X341" s="35">
        <v>263242.74321061646</v>
      </c>
    </row>
    <row r="342" spans="1:24">
      <c r="A342" s="24">
        <v>341</v>
      </c>
      <c r="B342" s="25" t="s">
        <v>60</v>
      </c>
      <c r="C342" s="25" t="s">
        <v>99</v>
      </c>
      <c r="D342" s="26">
        <v>43333</v>
      </c>
      <c r="E342" s="27">
        <v>43333</v>
      </c>
      <c r="F342" s="27">
        <v>43313</v>
      </c>
      <c r="G342" s="27">
        <v>44798</v>
      </c>
      <c r="H342" s="28">
        <v>4.0136986301369859</v>
      </c>
      <c r="I342" s="29">
        <v>25</v>
      </c>
      <c r="J342" s="30">
        <v>0.05</v>
      </c>
      <c r="K342" s="29">
        <v>3.7999999999999999E-2</v>
      </c>
      <c r="L342" s="31">
        <v>1174950</v>
      </c>
      <c r="M342" s="32" t="s">
        <v>2189</v>
      </c>
      <c r="N342" s="29">
        <v>798</v>
      </c>
      <c r="O342" s="29">
        <v>80</v>
      </c>
      <c r="P342" s="29">
        <v>96</v>
      </c>
      <c r="Q342" s="29">
        <v>127</v>
      </c>
      <c r="R342" s="29">
        <v>95.3</v>
      </c>
      <c r="S342" s="33">
        <v>-7.2916666666666963E-3</v>
      </c>
      <c r="T342" s="34">
        <v>1166382.65625</v>
      </c>
      <c r="U342" s="34">
        <v>177897.32184503422</v>
      </c>
      <c r="V342" s="35">
        <v>988485.33440496575</v>
      </c>
      <c r="W342" s="24">
        <v>0</v>
      </c>
      <c r="X342" s="35">
        <v>988485.33440496575</v>
      </c>
    </row>
    <row r="343" spans="1:24">
      <c r="A343" s="24">
        <v>342</v>
      </c>
      <c r="B343" s="25" t="s">
        <v>60</v>
      </c>
      <c r="C343" s="25" t="s">
        <v>100</v>
      </c>
      <c r="D343" s="26">
        <v>43333</v>
      </c>
      <c r="E343" s="27">
        <v>43333</v>
      </c>
      <c r="F343" s="27">
        <v>43313</v>
      </c>
      <c r="G343" s="27">
        <v>44798</v>
      </c>
      <c r="H343" s="28">
        <v>4.0136986301369859</v>
      </c>
      <c r="I343" s="29">
        <v>25</v>
      </c>
      <c r="J343" s="30">
        <v>0.05</v>
      </c>
      <c r="K343" s="29">
        <v>3.7999999999999999E-2</v>
      </c>
      <c r="L343" s="31">
        <v>582750</v>
      </c>
      <c r="M343" s="32" t="s">
        <v>1973</v>
      </c>
      <c r="N343" s="29">
        <v>690</v>
      </c>
      <c r="O343" s="29">
        <v>80</v>
      </c>
      <c r="P343" s="29">
        <v>110</v>
      </c>
      <c r="Q343" s="29">
        <v>127</v>
      </c>
      <c r="R343" s="29">
        <v>145.69999999999999</v>
      </c>
      <c r="S343" s="33">
        <v>0.32454545454545441</v>
      </c>
      <c r="T343" s="34">
        <v>771878.86363636365</v>
      </c>
      <c r="U343" s="34">
        <v>117727.3872291407</v>
      </c>
      <c r="V343" s="35">
        <v>654151.47640722292</v>
      </c>
      <c r="W343" s="24">
        <v>0</v>
      </c>
      <c r="X343" s="35">
        <v>654151.47640722292</v>
      </c>
    </row>
    <row r="344" spans="1:24">
      <c r="A344" s="24">
        <v>343</v>
      </c>
      <c r="B344" s="25" t="s">
        <v>60</v>
      </c>
      <c r="C344" s="25" t="s">
        <v>101</v>
      </c>
      <c r="D344" s="26">
        <v>43333</v>
      </c>
      <c r="E344" s="27">
        <v>43333</v>
      </c>
      <c r="F344" s="27">
        <v>43313</v>
      </c>
      <c r="G344" s="27">
        <v>44798</v>
      </c>
      <c r="H344" s="28">
        <v>4.0136986301369859</v>
      </c>
      <c r="I344" s="29">
        <v>25</v>
      </c>
      <c r="J344" s="30">
        <v>0.05</v>
      </c>
      <c r="K344" s="29">
        <v>3.7999999999999999E-2</v>
      </c>
      <c r="L344" s="31">
        <v>9976171</v>
      </c>
      <c r="M344" s="32" t="s">
        <v>2189</v>
      </c>
      <c r="N344" s="29">
        <v>798</v>
      </c>
      <c r="O344" s="29">
        <v>80</v>
      </c>
      <c r="P344" s="29">
        <v>96</v>
      </c>
      <c r="Q344" s="29">
        <v>127</v>
      </c>
      <c r="R344" s="29">
        <v>95.3</v>
      </c>
      <c r="S344" s="33">
        <v>-7.2916666666666963E-3</v>
      </c>
      <c r="T344" s="34">
        <v>9903428.0864583328</v>
      </c>
      <c r="U344" s="34">
        <v>1510476.2782825625</v>
      </c>
      <c r="V344" s="35">
        <v>8392951.8081757706</v>
      </c>
      <c r="W344" s="24">
        <v>0</v>
      </c>
      <c r="X344" s="35">
        <v>8392951.8081757706</v>
      </c>
    </row>
    <row r="345" spans="1:24">
      <c r="A345" s="24">
        <v>344</v>
      </c>
      <c r="B345" s="25" t="s">
        <v>60</v>
      </c>
      <c r="C345" s="25" t="s">
        <v>102</v>
      </c>
      <c r="D345" s="26">
        <v>43333</v>
      </c>
      <c r="E345" s="27">
        <v>43333</v>
      </c>
      <c r="F345" s="27">
        <v>43313</v>
      </c>
      <c r="G345" s="27">
        <v>44798</v>
      </c>
      <c r="H345" s="28">
        <v>4.0136986301369859</v>
      </c>
      <c r="I345" s="29">
        <v>25</v>
      </c>
      <c r="J345" s="30">
        <v>0.05</v>
      </c>
      <c r="K345" s="29">
        <v>3.7999999999999999E-2</v>
      </c>
      <c r="L345" s="31">
        <v>21103901</v>
      </c>
      <c r="M345" s="32" t="s">
        <v>2189</v>
      </c>
      <c r="N345" s="29">
        <v>798</v>
      </c>
      <c r="O345" s="29">
        <v>80</v>
      </c>
      <c r="P345" s="29">
        <v>96</v>
      </c>
      <c r="Q345" s="29">
        <v>127</v>
      </c>
      <c r="R345" s="29">
        <v>95.3</v>
      </c>
      <c r="S345" s="33">
        <v>-7.2916666666666963E-3</v>
      </c>
      <c r="T345" s="34">
        <v>20950018.388541665</v>
      </c>
      <c r="U345" s="34">
        <v>3195308.2840825049</v>
      </c>
      <c r="V345" s="35">
        <v>17754710.104459159</v>
      </c>
      <c r="W345" s="24">
        <v>0</v>
      </c>
      <c r="X345" s="35">
        <v>17754710.104459159</v>
      </c>
    </row>
    <row r="346" spans="1:24">
      <c r="A346" s="24">
        <v>345</v>
      </c>
      <c r="B346" s="25" t="s">
        <v>60</v>
      </c>
      <c r="C346" s="25" t="s">
        <v>103</v>
      </c>
      <c r="D346" s="26">
        <v>43333</v>
      </c>
      <c r="E346" s="27">
        <v>43333</v>
      </c>
      <c r="F346" s="27">
        <v>43313</v>
      </c>
      <c r="G346" s="27">
        <v>44798</v>
      </c>
      <c r="H346" s="28">
        <v>4.0136986301369859</v>
      </c>
      <c r="I346" s="29">
        <v>25</v>
      </c>
      <c r="J346" s="30">
        <v>0.05</v>
      </c>
      <c r="K346" s="29">
        <v>3.7999999999999999E-2</v>
      </c>
      <c r="L346" s="31">
        <v>580650</v>
      </c>
      <c r="M346" s="32" t="s">
        <v>2189</v>
      </c>
      <c r="N346" s="29">
        <v>798</v>
      </c>
      <c r="O346" s="29">
        <v>80</v>
      </c>
      <c r="P346" s="29">
        <v>96</v>
      </c>
      <c r="Q346" s="29">
        <v>127</v>
      </c>
      <c r="R346" s="29">
        <v>95.3</v>
      </c>
      <c r="S346" s="33">
        <v>-7.2916666666666963E-3</v>
      </c>
      <c r="T346" s="34">
        <v>576416.09375</v>
      </c>
      <c r="U346" s="34">
        <v>87915.298463184925</v>
      </c>
      <c r="V346" s="35">
        <v>488500.79528681509</v>
      </c>
      <c r="W346" s="24">
        <v>0</v>
      </c>
      <c r="X346" s="35">
        <v>488500.79528681509</v>
      </c>
    </row>
    <row r="347" spans="1:24">
      <c r="A347" s="24">
        <v>346</v>
      </c>
      <c r="B347" s="25" t="s">
        <v>60</v>
      </c>
      <c r="C347" s="25" t="s">
        <v>104</v>
      </c>
      <c r="D347" s="26">
        <v>43333</v>
      </c>
      <c r="E347" s="27">
        <v>43333</v>
      </c>
      <c r="F347" s="27">
        <v>43313</v>
      </c>
      <c r="G347" s="27">
        <v>44798</v>
      </c>
      <c r="H347" s="28">
        <v>4.0136986301369859</v>
      </c>
      <c r="I347" s="29">
        <v>25</v>
      </c>
      <c r="J347" s="30">
        <v>0.05</v>
      </c>
      <c r="K347" s="29">
        <v>3.7999999999999999E-2</v>
      </c>
      <c r="L347" s="31">
        <v>175035</v>
      </c>
      <c r="M347" s="32" t="s">
        <v>1877</v>
      </c>
      <c r="N347" s="29">
        <v>642</v>
      </c>
      <c r="O347" s="29">
        <v>80</v>
      </c>
      <c r="P347" s="29">
        <v>79.099999999999994</v>
      </c>
      <c r="Q347" s="29">
        <v>127</v>
      </c>
      <c r="R347" s="29">
        <v>94</v>
      </c>
      <c r="S347" s="33">
        <v>0.18836915297092297</v>
      </c>
      <c r="T347" s="34">
        <v>208006.19469026552</v>
      </c>
      <c r="U347" s="34">
        <v>31725.218790156381</v>
      </c>
      <c r="V347" s="35">
        <v>176280.97590010913</v>
      </c>
      <c r="W347" s="24">
        <v>0</v>
      </c>
      <c r="X347" s="35">
        <v>176280.97590010913</v>
      </c>
    </row>
    <row r="348" spans="1:24">
      <c r="A348" s="24">
        <v>347</v>
      </c>
      <c r="B348" s="25" t="s">
        <v>60</v>
      </c>
      <c r="C348" s="25" t="s">
        <v>105</v>
      </c>
      <c r="D348" s="26">
        <v>43333</v>
      </c>
      <c r="E348" s="27">
        <v>43333</v>
      </c>
      <c r="F348" s="27">
        <v>43313</v>
      </c>
      <c r="G348" s="27">
        <v>44798</v>
      </c>
      <c r="H348" s="28">
        <v>4.0136986301369859</v>
      </c>
      <c r="I348" s="29">
        <v>25</v>
      </c>
      <c r="J348" s="30">
        <v>0.05</v>
      </c>
      <c r="K348" s="29">
        <v>3.7999999999999999E-2</v>
      </c>
      <c r="L348" s="31">
        <v>132796</v>
      </c>
      <c r="M348" s="32" t="s">
        <v>2189</v>
      </c>
      <c r="N348" s="29">
        <v>798</v>
      </c>
      <c r="O348" s="29">
        <v>80</v>
      </c>
      <c r="P348" s="29">
        <v>96</v>
      </c>
      <c r="Q348" s="29">
        <v>127</v>
      </c>
      <c r="R348" s="29">
        <v>95.3</v>
      </c>
      <c r="S348" s="33">
        <v>-7.2916666666666963E-3</v>
      </c>
      <c r="T348" s="34">
        <v>131827.69583333333</v>
      </c>
      <c r="U348" s="34">
        <v>20106.432402853879</v>
      </c>
      <c r="V348" s="35">
        <v>111721.26343047945</v>
      </c>
      <c r="W348" s="24">
        <v>0</v>
      </c>
      <c r="X348" s="35">
        <v>111721.26343047945</v>
      </c>
    </row>
    <row r="349" spans="1:24">
      <c r="A349" s="24">
        <v>348</v>
      </c>
      <c r="B349" s="25" t="s">
        <v>60</v>
      </c>
      <c r="C349" s="25" t="s">
        <v>106</v>
      </c>
      <c r="D349" s="26">
        <v>43333</v>
      </c>
      <c r="E349" s="27">
        <v>43333</v>
      </c>
      <c r="F349" s="27">
        <v>43313</v>
      </c>
      <c r="G349" s="27">
        <v>44798</v>
      </c>
      <c r="H349" s="28">
        <v>4.0136986301369859</v>
      </c>
      <c r="I349" s="29">
        <v>25</v>
      </c>
      <c r="J349" s="30">
        <v>0.05</v>
      </c>
      <c r="K349" s="29">
        <v>3.7999999999999999E-2</v>
      </c>
      <c r="L349" s="31">
        <v>469552</v>
      </c>
      <c r="M349" s="32" t="s">
        <v>1871</v>
      </c>
      <c r="N349" s="29">
        <v>639</v>
      </c>
      <c r="O349" s="29">
        <v>80</v>
      </c>
      <c r="P349" s="29">
        <v>112.8</v>
      </c>
      <c r="Q349" s="29">
        <v>127</v>
      </c>
      <c r="R349" s="29">
        <v>116.2</v>
      </c>
      <c r="S349" s="33">
        <v>3.0141843971631256E-2</v>
      </c>
      <c r="T349" s="34">
        <v>483705.16312056739</v>
      </c>
      <c r="U349" s="34">
        <v>73774.976523073929</v>
      </c>
      <c r="V349" s="35">
        <v>409930.18659749348</v>
      </c>
      <c r="W349" s="24">
        <v>0</v>
      </c>
      <c r="X349" s="35">
        <v>409930.18659749348</v>
      </c>
    </row>
    <row r="350" spans="1:24">
      <c r="A350" s="24">
        <v>349</v>
      </c>
      <c r="B350" s="25" t="s">
        <v>60</v>
      </c>
      <c r="C350" s="25" t="s">
        <v>110</v>
      </c>
      <c r="D350" s="26">
        <v>43333</v>
      </c>
      <c r="E350" s="27">
        <v>43333</v>
      </c>
      <c r="F350" s="27">
        <v>43313</v>
      </c>
      <c r="G350" s="27">
        <v>44798</v>
      </c>
      <c r="H350" s="28">
        <v>4.0136986301369859</v>
      </c>
      <c r="I350" s="29">
        <v>25</v>
      </c>
      <c r="J350" s="30">
        <v>0.05</v>
      </c>
      <c r="K350" s="29">
        <v>3.7999999999999999E-2</v>
      </c>
      <c r="L350" s="31">
        <v>16789210</v>
      </c>
      <c r="M350" s="32" t="s">
        <v>1939</v>
      </c>
      <c r="N350" s="29">
        <v>673</v>
      </c>
      <c r="O350" s="29">
        <v>80</v>
      </c>
      <c r="P350" s="29">
        <v>95</v>
      </c>
      <c r="Q350" s="29">
        <v>127</v>
      </c>
      <c r="R350" s="29">
        <v>104.3</v>
      </c>
      <c r="S350" s="33">
        <v>9.7894736842105229E-2</v>
      </c>
      <c r="T350" s="34">
        <v>18432785.294736844</v>
      </c>
      <c r="U350" s="34">
        <v>2811378.5133095887</v>
      </c>
      <c r="V350" s="35">
        <v>15621406.781427255</v>
      </c>
      <c r="W350" s="24">
        <v>0</v>
      </c>
      <c r="X350" s="35">
        <v>15621406.781427255</v>
      </c>
    </row>
    <row r="351" spans="1:24">
      <c r="A351" s="24">
        <v>350</v>
      </c>
      <c r="B351" s="25" t="s">
        <v>60</v>
      </c>
      <c r="C351" s="25" t="s">
        <v>86</v>
      </c>
      <c r="D351" s="26">
        <v>43333</v>
      </c>
      <c r="E351" s="27">
        <v>43333</v>
      </c>
      <c r="F351" s="27">
        <v>43313</v>
      </c>
      <c r="G351" s="27">
        <v>44798</v>
      </c>
      <c r="H351" s="28">
        <v>4.0136986301369859</v>
      </c>
      <c r="I351" s="29">
        <v>25</v>
      </c>
      <c r="J351" s="30">
        <v>0.05</v>
      </c>
      <c r="K351" s="29">
        <v>3.7999999999999999E-2</v>
      </c>
      <c r="L351" s="31">
        <v>892500</v>
      </c>
      <c r="M351" s="32" t="s">
        <v>2189</v>
      </c>
      <c r="N351" s="29">
        <v>798</v>
      </c>
      <c r="O351" s="29">
        <v>80</v>
      </c>
      <c r="P351" s="29">
        <v>96</v>
      </c>
      <c r="Q351" s="29">
        <v>127</v>
      </c>
      <c r="R351" s="29">
        <v>95.3</v>
      </c>
      <c r="S351" s="33">
        <v>-7.2916666666666963E-3</v>
      </c>
      <c r="T351" s="34">
        <v>885992.1875</v>
      </c>
      <c r="U351" s="34">
        <v>135132.01391267122</v>
      </c>
      <c r="V351" s="35">
        <v>750860.17358732875</v>
      </c>
      <c r="W351" s="24">
        <v>0</v>
      </c>
      <c r="X351" s="35">
        <v>750860.17358732875</v>
      </c>
    </row>
    <row r="352" spans="1:24">
      <c r="A352" s="24">
        <v>351</v>
      </c>
      <c r="B352" s="25" t="s">
        <v>60</v>
      </c>
      <c r="C352" s="25" t="s">
        <v>90</v>
      </c>
      <c r="D352" s="26">
        <v>43333</v>
      </c>
      <c r="E352" s="27">
        <v>43333</v>
      </c>
      <c r="F352" s="27">
        <v>43313</v>
      </c>
      <c r="G352" s="27">
        <v>44798</v>
      </c>
      <c r="H352" s="28">
        <v>4.0136986301369859</v>
      </c>
      <c r="I352" s="29">
        <v>25</v>
      </c>
      <c r="J352" s="30">
        <v>0.05</v>
      </c>
      <c r="K352" s="29">
        <v>3.7999999999999999E-2</v>
      </c>
      <c r="L352" s="31">
        <v>472500</v>
      </c>
      <c r="M352" s="32" t="s">
        <v>2189</v>
      </c>
      <c r="N352" s="29">
        <v>798</v>
      </c>
      <c r="O352" s="29">
        <v>80</v>
      </c>
      <c r="P352" s="29">
        <v>96</v>
      </c>
      <c r="Q352" s="29">
        <v>127</v>
      </c>
      <c r="R352" s="29">
        <v>95.3</v>
      </c>
      <c r="S352" s="33">
        <v>-7.2916666666666963E-3</v>
      </c>
      <c r="T352" s="34">
        <v>469054.6875</v>
      </c>
      <c r="U352" s="34">
        <v>71540.477953767113</v>
      </c>
      <c r="V352" s="35">
        <v>397514.20954623289</v>
      </c>
      <c r="W352" s="24">
        <v>0</v>
      </c>
      <c r="X352" s="35">
        <v>397514.20954623289</v>
      </c>
    </row>
    <row r="353" spans="1:24">
      <c r="A353" s="24">
        <v>352</v>
      </c>
      <c r="B353" s="25" t="s">
        <v>60</v>
      </c>
      <c r="C353" s="25" t="s">
        <v>91</v>
      </c>
      <c r="D353" s="26">
        <v>43333</v>
      </c>
      <c r="E353" s="27">
        <v>43333</v>
      </c>
      <c r="F353" s="27">
        <v>43313</v>
      </c>
      <c r="G353" s="27">
        <v>44798</v>
      </c>
      <c r="H353" s="28">
        <v>4.0136986301369859</v>
      </c>
      <c r="I353" s="29">
        <v>25</v>
      </c>
      <c r="J353" s="30">
        <v>0.05</v>
      </c>
      <c r="K353" s="29">
        <v>3.7999999999999999E-2</v>
      </c>
      <c r="L353" s="31">
        <v>637760</v>
      </c>
      <c r="M353" s="32" t="s">
        <v>2189</v>
      </c>
      <c r="N353" s="29">
        <v>798</v>
      </c>
      <c r="O353" s="29">
        <v>80</v>
      </c>
      <c r="P353" s="29">
        <v>96</v>
      </c>
      <c r="Q353" s="29">
        <v>127</v>
      </c>
      <c r="R353" s="29">
        <v>95.3</v>
      </c>
      <c r="S353" s="33">
        <v>-7.2916666666666963E-3</v>
      </c>
      <c r="T353" s="34">
        <v>633109.66666666663</v>
      </c>
      <c r="U353" s="34">
        <v>96562.233269406381</v>
      </c>
      <c r="V353" s="35">
        <v>536547.43339726026</v>
      </c>
      <c r="W353" s="24">
        <v>0</v>
      </c>
      <c r="X353" s="35">
        <v>536547.43339726026</v>
      </c>
    </row>
    <row r="354" spans="1:24">
      <c r="A354" s="24">
        <v>353</v>
      </c>
      <c r="B354" s="25" t="s">
        <v>60</v>
      </c>
      <c r="C354" s="25" t="s">
        <v>92</v>
      </c>
      <c r="D354" s="26">
        <v>43333</v>
      </c>
      <c r="E354" s="27">
        <v>43333</v>
      </c>
      <c r="F354" s="27">
        <v>43313</v>
      </c>
      <c r="G354" s="27">
        <v>44798</v>
      </c>
      <c r="H354" s="28">
        <v>4.0136986301369859</v>
      </c>
      <c r="I354" s="29">
        <v>25</v>
      </c>
      <c r="J354" s="30">
        <v>0.05</v>
      </c>
      <c r="K354" s="29">
        <v>3.7999999999999999E-2</v>
      </c>
      <c r="L354" s="31">
        <v>21044329</v>
      </c>
      <c r="M354" s="32" t="s">
        <v>2189</v>
      </c>
      <c r="N354" s="29">
        <v>798</v>
      </c>
      <c r="O354" s="29">
        <v>80</v>
      </c>
      <c r="P354" s="29">
        <v>96</v>
      </c>
      <c r="Q354" s="29">
        <v>127</v>
      </c>
      <c r="R354" s="29">
        <v>95.3</v>
      </c>
      <c r="S354" s="33">
        <v>-7.2916666666666963E-3</v>
      </c>
      <c r="T354" s="34">
        <v>20890880.767708331</v>
      </c>
      <c r="U354" s="34">
        <v>3186288.5817488292</v>
      </c>
      <c r="V354" s="35">
        <v>17704592.185959503</v>
      </c>
      <c r="W354" s="24">
        <v>0</v>
      </c>
      <c r="X354" s="35">
        <v>17704592.185959503</v>
      </c>
    </row>
    <row r="355" spans="1:24">
      <c r="A355" s="24">
        <v>354</v>
      </c>
      <c r="B355" s="25" t="s">
        <v>60</v>
      </c>
      <c r="C355" s="25" t="s">
        <v>93</v>
      </c>
      <c r="D355" s="26">
        <v>43333</v>
      </c>
      <c r="E355" s="27">
        <v>43333</v>
      </c>
      <c r="F355" s="27">
        <v>43313</v>
      </c>
      <c r="G355" s="27">
        <v>44798</v>
      </c>
      <c r="H355" s="28">
        <v>4.0136986301369859</v>
      </c>
      <c r="I355" s="29">
        <v>25</v>
      </c>
      <c r="J355" s="30">
        <v>0.05</v>
      </c>
      <c r="K355" s="29">
        <v>3.7999999999999999E-2</v>
      </c>
      <c r="L355" s="31">
        <v>969266</v>
      </c>
      <c r="M355" s="32" t="s">
        <v>2189</v>
      </c>
      <c r="N355" s="29">
        <v>798</v>
      </c>
      <c r="O355" s="29">
        <v>80</v>
      </c>
      <c r="P355" s="29">
        <v>96</v>
      </c>
      <c r="Q355" s="29">
        <v>127</v>
      </c>
      <c r="R355" s="29">
        <v>95.3</v>
      </c>
      <c r="S355" s="33">
        <v>-7.2916666666666963E-3</v>
      </c>
      <c r="T355" s="34">
        <v>962198.43541666667</v>
      </c>
      <c r="U355" s="34">
        <v>146755.0326017694</v>
      </c>
      <c r="V355" s="35">
        <v>815443.40281489724</v>
      </c>
      <c r="W355" s="24">
        <v>0</v>
      </c>
      <c r="X355" s="35">
        <v>815443.40281489724</v>
      </c>
    </row>
    <row r="356" spans="1:24">
      <c r="A356" s="24">
        <v>355</v>
      </c>
      <c r="B356" s="25" t="s">
        <v>60</v>
      </c>
      <c r="C356" s="25" t="s">
        <v>94</v>
      </c>
      <c r="D356" s="26">
        <v>43333</v>
      </c>
      <c r="E356" s="27">
        <v>43333</v>
      </c>
      <c r="F356" s="27">
        <v>43313</v>
      </c>
      <c r="G356" s="27">
        <v>44798</v>
      </c>
      <c r="H356" s="28">
        <v>4.0136986301369859</v>
      </c>
      <c r="I356" s="29">
        <v>25</v>
      </c>
      <c r="J356" s="30">
        <v>0.05</v>
      </c>
      <c r="K356" s="29">
        <v>3.7999999999999999E-2</v>
      </c>
      <c r="L356" s="31">
        <v>735000</v>
      </c>
      <c r="M356" s="32" t="s">
        <v>2189</v>
      </c>
      <c r="N356" s="29">
        <v>798</v>
      </c>
      <c r="O356" s="29">
        <v>80</v>
      </c>
      <c r="P356" s="29">
        <v>96</v>
      </c>
      <c r="Q356" s="29">
        <v>127</v>
      </c>
      <c r="R356" s="29">
        <v>95.3</v>
      </c>
      <c r="S356" s="33">
        <v>-7.2916666666666963E-3</v>
      </c>
      <c r="T356" s="34">
        <v>729640.625</v>
      </c>
      <c r="U356" s="34">
        <v>111285.18792808217</v>
      </c>
      <c r="V356" s="35">
        <v>618355.43707191781</v>
      </c>
      <c r="W356" s="24">
        <v>0</v>
      </c>
      <c r="X356" s="35">
        <v>618355.43707191781</v>
      </c>
    </row>
    <row r="357" spans="1:24">
      <c r="A357" s="24">
        <v>356</v>
      </c>
      <c r="B357" s="25" t="s">
        <v>60</v>
      </c>
      <c r="C357" s="25" t="s">
        <v>95</v>
      </c>
      <c r="D357" s="26">
        <v>43333</v>
      </c>
      <c r="E357" s="27">
        <v>43333</v>
      </c>
      <c r="F357" s="27">
        <v>43313</v>
      </c>
      <c r="G357" s="27">
        <v>44798</v>
      </c>
      <c r="H357" s="28">
        <v>4.0136986301369859</v>
      </c>
      <c r="I357" s="29">
        <v>25</v>
      </c>
      <c r="J357" s="30">
        <v>0.05</v>
      </c>
      <c r="K357" s="29">
        <v>3.7999999999999999E-2</v>
      </c>
      <c r="L357" s="31">
        <v>126000</v>
      </c>
      <c r="M357" s="32" t="s">
        <v>2189</v>
      </c>
      <c r="N357" s="29">
        <v>798</v>
      </c>
      <c r="O357" s="29">
        <v>80</v>
      </c>
      <c r="P357" s="29">
        <v>96</v>
      </c>
      <c r="Q357" s="29">
        <v>127</v>
      </c>
      <c r="R357" s="29">
        <v>95.3</v>
      </c>
      <c r="S357" s="33">
        <v>-7.2916666666666963E-3</v>
      </c>
      <c r="T357" s="34">
        <v>125081.25</v>
      </c>
      <c r="U357" s="34">
        <v>19077.460787671229</v>
      </c>
      <c r="V357" s="35">
        <v>106003.78921232877</v>
      </c>
      <c r="W357" s="24">
        <v>0</v>
      </c>
      <c r="X357" s="35">
        <v>106003.78921232877</v>
      </c>
    </row>
    <row r="358" spans="1:24">
      <c r="A358" s="24">
        <v>357</v>
      </c>
      <c r="B358" s="25" t="s">
        <v>60</v>
      </c>
      <c r="C358" s="25" t="s">
        <v>96</v>
      </c>
      <c r="D358" s="26">
        <v>43333</v>
      </c>
      <c r="E358" s="27">
        <v>43333</v>
      </c>
      <c r="F358" s="27">
        <v>43313</v>
      </c>
      <c r="G358" s="27">
        <v>44798</v>
      </c>
      <c r="H358" s="28">
        <v>4.0136986301369859</v>
      </c>
      <c r="I358" s="29">
        <v>25</v>
      </c>
      <c r="J358" s="30">
        <v>0.05</v>
      </c>
      <c r="K358" s="29">
        <v>3.7999999999999999E-2</v>
      </c>
      <c r="L358" s="31">
        <v>29327302</v>
      </c>
      <c r="M358" s="32" t="s">
        <v>2189</v>
      </c>
      <c r="N358" s="29">
        <v>798</v>
      </c>
      <c r="O358" s="29">
        <v>80</v>
      </c>
      <c r="P358" s="29">
        <v>96</v>
      </c>
      <c r="Q358" s="29">
        <v>127</v>
      </c>
      <c r="R358" s="29">
        <v>95.3</v>
      </c>
      <c r="S358" s="33">
        <v>-7.2916666666666963E-3</v>
      </c>
      <c r="T358" s="34">
        <v>29113457.089583334</v>
      </c>
      <c r="U358" s="34">
        <v>4440400.4278824767</v>
      </c>
      <c r="V358" s="35">
        <v>24673056.661700856</v>
      </c>
      <c r="W358" s="24">
        <v>0</v>
      </c>
      <c r="X358" s="35">
        <v>24673056.661700856</v>
      </c>
    </row>
    <row r="359" spans="1:24">
      <c r="A359" s="24">
        <v>358</v>
      </c>
      <c r="B359" s="25" t="s">
        <v>60</v>
      </c>
      <c r="C359" s="25" t="s">
        <v>97</v>
      </c>
      <c r="D359" s="26">
        <v>43333</v>
      </c>
      <c r="E359" s="27">
        <v>43333</v>
      </c>
      <c r="F359" s="27">
        <v>43313</v>
      </c>
      <c r="G359" s="27">
        <v>44798</v>
      </c>
      <c r="H359" s="28">
        <v>4.0136986301369859</v>
      </c>
      <c r="I359" s="29">
        <v>25</v>
      </c>
      <c r="J359" s="30">
        <v>0.05</v>
      </c>
      <c r="K359" s="29">
        <v>3.7999999999999999E-2</v>
      </c>
      <c r="L359" s="31">
        <v>1517250</v>
      </c>
      <c r="M359" s="32" t="s">
        <v>1941</v>
      </c>
      <c r="N359" s="29">
        <v>674</v>
      </c>
      <c r="O359" s="29">
        <v>80</v>
      </c>
      <c r="P359" s="29">
        <v>105.1</v>
      </c>
      <c r="Q359" s="29">
        <v>127</v>
      </c>
      <c r="R359" s="29">
        <v>122.8</v>
      </c>
      <c r="S359" s="33">
        <v>0.16841103710751668</v>
      </c>
      <c r="T359" s="34">
        <v>1772771.6460513796</v>
      </c>
      <c r="U359" s="34">
        <v>270384.10283748026</v>
      </c>
      <c r="V359" s="35">
        <v>1502387.5432138992</v>
      </c>
      <c r="W359" s="24">
        <v>0</v>
      </c>
      <c r="X359" s="35">
        <v>1502387.5432138992</v>
      </c>
    </row>
    <row r="360" spans="1:24">
      <c r="A360" s="24">
        <v>359</v>
      </c>
      <c r="B360" s="25" t="s">
        <v>60</v>
      </c>
      <c r="C360" s="25" t="s">
        <v>98</v>
      </c>
      <c r="D360" s="26">
        <v>43333</v>
      </c>
      <c r="E360" s="27">
        <v>43333</v>
      </c>
      <c r="F360" s="27">
        <v>43313</v>
      </c>
      <c r="G360" s="27">
        <v>44798</v>
      </c>
      <c r="H360" s="28">
        <v>4.0136986301369859</v>
      </c>
      <c r="I360" s="29">
        <v>25</v>
      </c>
      <c r="J360" s="30">
        <v>0.05</v>
      </c>
      <c r="K360" s="29">
        <v>3.7999999999999999E-2</v>
      </c>
      <c r="L360" s="31">
        <v>312900</v>
      </c>
      <c r="M360" s="32" t="s">
        <v>2189</v>
      </c>
      <c r="N360" s="29">
        <v>798</v>
      </c>
      <c r="O360" s="29">
        <v>80</v>
      </c>
      <c r="P360" s="29">
        <v>96</v>
      </c>
      <c r="Q360" s="29">
        <v>127</v>
      </c>
      <c r="R360" s="29">
        <v>95.3</v>
      </c>
      <c r="S360" s="33">
        <v>-7.2916666666666963E-3</v>
      </c>
      <c r="T360" s="34">
        <v>310618.4375</v>
      </c>
      <c r="U360" s="34">
        <v>47375.694289383558</v>
      </c>
      <c r="V360" s="35">
        <v>263242.74321061646</v>
      </c>
      <c r="W360" s="24">
        <v>0</v>
      </c>
      <c r="X360" s="35">
        <v>263242.74321061646</v>
      </c>
    </row>
    <row r="361" spans="1:24">
      <c r="A361" s="24">
        <v>360</v>
      </c>
      <c r="B361" s="25" t="s">
        <v>60</v>
      </c>
      <c r="C361" s="25" t="s">
        <v>99</v>
      </c>
      <c r="D361" s="26">
        <v>43333</v>
      </c>
      <c r="E361" s="27">
        <v>43333</v>
      </c>
      <c r="F361" s="27">
        <v>43313</v>
      </c>
      <c r="G361" s="27">
        <v>44798</v>
      </c>
      <c r="H361" s="28">
        <v>4.0136986301369859</v>
      </c>
      <c r="I361" s="29">
        <v>25</v>
      </c>
      <c r="J361" s="30">
        <v>0.05</v>
      </c>
      <c r="K361" s="29">
        <v>3.7999999999999999E-2</v>
      </c>
      <c r="L361" s="31">
        <v>1174950</v>
      </c>
      <c r="M361" s="32" t="s">
        <v>2189</v>
      </c>
      <c r="N361" s="29">
        <v>798</v>
      </c>
      <c r="O361" s="29">
        <v>80</v>
      </c>
      <c r="P361" s="29">
        <v>96</v>
      </c>
      <c r="Q361" s="29">
        <v>127</v>
      </c>
      <c r="R361" s="29">
        <v>95.3</v>
      </c>
      <c r="S361" s="33">
        <v>-7.2916666666666963E-3</v>
      </c>
      <c r="T361" s="34">
        <v>1166382.65625</v>
      </c>
      <c r="U361" s="34">
        <v>177897.32184503422</v>
      </c>
      <c r="V361" s="35">
        <v>988485.33440496575</v>
      </c>
      <c r="W361" s="24">
        <v>0</v>
      </c>
      <c r="X361" s="35">
        <v>988485.33440496575</v>
      </c>
    </row>
    <row r="362" spans="1:24">
      <c r="A362" s="24">
        <v>361</v>
      </c>
      <c r="B362" s="25" t="s">
        <v>60</v>
      </c>
      <c r="C362" s="25" t="s">
        <v>100</v>
      </c>
      <c r="D362" s="26">
        <v>43333</v>
      </c>
      <c r="E362" s="27">
        <v>43333</v>
      </c>
      <c r="F362" s="27">
        <v>43313</v>
      </c>
      <c r="G362" s="27">
        <v>44798</v>
      </c>
      <c r="H362" s="28">
        <v>4.0136986301369859</v>
      </c>
      <c r="I362" s="29">
        <v>25</v>
      </c>
      <c r="J362" s="30">
        <v>0.05</v>
      </c>
      <c r="K362" s="29">
        <v>3.7999999999999999E-2</v>
      </c>
      <c r="L362" s="31">
        <v>582750</v>
      </c>
      <c r="M362" s="32" t="s">
        <v>1973</v>
      </c>
      <c r="N362" s="29">
        <v>690</v>
      </c>
      <c r="O362" s="29">
        <v>80</v>
      </c>
      <c r="P362" s="29">
        <v>110</v>
      </c>
      <c r="Q362" s="29">
        <v>127</v>
      </c>
      <c r="R362" s="29">
        <v>145.69999999999999</v>
      </c>
      <c r="S362" s="33">
        <v>0.32454545454545441</v>
      </c>
      <c r="T362" s="34">
        <v>771878.86363636365</v>
      </c>
      <c r="U362" s="34">
        <v>117727.3872291407</v>
      </c>
      <c r="V362" s="35">
        <v>654151.47640722292</v>
      </c>
      <c r="W362" s="24">
        <v>0</v>
      </c>
      <c r="X362" s="35">
        <v>654151.47640722292</v>
      </c>
    </row>
    <row r="363" spans="1:24">
      <c r="A363" s="24">
        <v>362</v>
      </c>
      <c r="B363" s="25" t="s">
        <v>60</v>
      </c>
      <c r="C363" s="25" t="s">
        <v>101</v>
      </c>
      <c r="D363" s="26">
        <v>43333</v>
      </c>
      <c r="E363" s="27">
        <v>43333</v>
      </c>
      <c r="F363" s="27">
        <v>43313</v>
      </c>
      <c r="G363" s="27">
        <v>44798</v>
      </c>
      <c r="H363" s="28">
        <v>4.0136986301369859</v>
      </c>
      <c r="I363" s="29">
        <v>25</v>
      </c>
      <c r="J363" s="30">
        <v>0.05</v>
      </c>
      <c r="K363" s="29">
        <v>3.7999999999999999E-2</v>
      </c>
      <c r="L363" s="31">
        <v>9976171</v>
      </c>
      <c r="M363" s="32" t="s">
        <v>2189</v>
      </c>
      <c r="N363" s="29">
        <v>798</v>
      </c>
      <c r="O363" s="29">
        <v>80</v>
      </c>
      <c r="P363" s="29">
        <v>96</v>
      </c>
      <c r="Q363" s="29">
        <v>127</v>
      </c>
      <c r="R363" s="29">
        <v>95.3</v>
      </c>
      <c r="S363" s="33">
        <v>-7.2916666666666963E-3</v>
      </c>
      <c r="T363" s="34">
        <v>9903428.0864583328</v>
      </c>
      <c r="U363" s="34">
        <v>1510476.2782825625</v>
      </c>
      <c r="V363" s="35">
        <v>8392951.8081757706</v>
      </c>
      <c r="W363" s="24">
        <v>0</v>
      </c>
      <c r="X363" s="35">
        <v>8392951.8081757706</v>
      </c>
    </row>
    <row r="364" spans="1:24">
      <c r="A364" s="24">
        <v>363</v>
      </c>
      <c r="B364" s="25" t="s">
        <v>60</v>
      </c>
      <c r="C364" s="25" t="s">
        <v>102</v>
      </c>
      <c r="D364" s="26">
        <v>43333</v>
      </c>
      <c r="E364" s="27">
        <v>43333</v>
      </c>
      <c r="F364" s="27">
        <v>43313</v>
      </c>
      <c r="G364" s="27">
        <v>44798</v>
      </c>
      <c r="H364" s="28">
        <v>4.0136986301369859</v>
      </c>
      <c r="I364" s="29">
        <v>25</v>
      </c>
      <c r="J364" s="30">
        <v>0.05</v>
      </c>
      <c r="K364" s="29">
        <v>3.7999999999999999E-2</v>
      </c>
      <c r="L364" s="31">
        <v>21103901</v>
      </c>
      <c r="M364" s="32" t="s">
        <v>2189</v>
      </c>
      <c r="N364" s="29">
        <v>798</v>
      </c>
      <c r="O364" s="29">
        <v>80</v>
      </c>
      <c r="P364" s="29">
        <v>96</v>
      </c>
      <c r="Q364" s="29">
        <v>127</v>
      </c>
      <c r="R364" s="29">
        <v>95.3</v>
      </c>
      <c r="S364" s="33">
        <v>-7.2916666666666963E-3</v>
      </c>
      <c r="T364" s="34">
        <v>20950018.388541665</v>
      </c>
      <c r="U364" s="34">
        <v>3195308.2840825049</v>
      </c>
      <c r="V364" s="35">
        <v>17754710.104459159</v>
      </c>
      <c r="W364" s="24">
        <v>0</v>
      </c>
      <c r="X364" s="35">
        <v>17754710.104459159</v>
      </c>
    </row>
    <row r="365" spans="1:24">
      <c r="A365" s="24">
        <v>364</v>
      </c>
      <c r="B365" s="25" t="s">
        <v>60</v>
      </c>
      <c r="C365" s="25" t="s">
        <v>103</v>
      </c>
      <c r="D365" s="26">
        <v>43333</v>
      </c>
      <c r="E365" s="27">
        <v>43333</v>
      </c>
      <c r="F365" s="27">
        <v>43313</v>
      </c>
      <c r="G365" s="27">
        <v>44798</v>
      </c>
      <c r="H365" s="28">
        <v>4.0136986301369859</v>
      </c>
      <c r="I365" s="29">
        <v>25</v>
      </c>
      <c r="J365" s="30">
        <v>0.05</v>
      </c>
      <c r="K365" s="29">
        <v>3.7999999999999999E-2</v>
      </c>
      <c r="L365" s="31">
        <v>580650</v>
      </c>
      <c r="M365" s="32" t="s">
        <v>2189</v>
      </c>
      <c r="N365" s="29">
        <v>798</v>
      </c>
      <c r="O365" s="29">
        <v>80</v>
      </c>
      <c r="P365" s="29">
        <v>96</v>
      </c>
      <c r="Q365" s="29">
        <v>127</v>
      </c>
      <c r="R365" s="29">
        <v>95.3</v>
      </c>
      <c r="S365" s="33">
        <v>-7.2916666666666963E-3</v>
      </c>
      <c r="T365" s="34">
        <v>576416.09375</v>
      </c>
      <c r="U365" s="34">
        <v>87915.298463184925</v>
      </c>
      <c r="V365" s="35">
        <v>488500.79528681509</v>
      </c>
      <c r="W365" s="24">
        <v>0</v>
      </c>
      <c r="X365" s="35">
        <v>488500.79528681509</v>
      </c>
    </row>
    <row r="366" spans="1:24">
      <c r="A366" s="24">
        <v>365</v>
      </c>
      <c r="B366" s="25" t="s">
        <v>60</v>
      </c>
      <c r="C366" s="25" t="s">
        <v>104</v>
      </c>
      <c r="D366" s="26">
        <v>43333</v>
      </c>
      <c r="E366" s="27">
        <v>43333</v>
      </c>
      <c r="F366" s="27">
        <v>43313</v>
      </c>
      <c r="G366" s="27">
        <v>44798</v>
      </c>
      <c r="H366" s="28">
        <v>4.0136986301369859</v>
      </c>
      <c r="I366" s="29">
        <v>25</v>
      </c>
      <c r="J366" s="30">
        <v>0.05</v>
      </c>
      <c r="K366" s="29">
        <v>3.7999999999999999E-2</v>
      </c>
      <c r="L366" s="31">
        <v>175035</v>
      </c>
      <c r="M366" s="32" t="s">
        <v>1877</v>
      </c>
      <c r="N366" s="29">
        <v>642</v>
      </c>
      <c r="O366" s="29">
        <v>80</v>
      </c>
      <c r="P366" s="29">
        <v>79.099999999999994</v>
      </c>
      <c r="Q366" s="29">
        <v>127</v>
      </c>
      <c r="R366" s="29">
        <v>94</v>
      </c>
      <c r="S366" s="33">
        <v>0.18836915297092297</v>
      </c>
      <c r="T366" s="34">
        <v>208006.19469026552</v>
      </c>
      <c r="U366" s="34">
        <v>31725.218790156381</v>
      </c>
      <c r="V366" s="35">
        <v>176280.97590010913</v>
      </c>
      <c r="W366" s="24">
        <v>0</v>
      </c>
      <c r="X366" s="35">
        <v>176280.97590010913</v>
      </c>
    </row>
    <row r="367" spans="1:24">
      <c r="A367" s="24">
        <v>366</v>
      </c>
      <c r="B367" s="25" t="s">
        <v>60</v>
      </c>
      <c r="C367" s="25" t="s">
        <v>105</v>
      </c>
      <c r="D367" s="26">
        <v>43333</v>
      </c>
      <c r="E367" s="27">
        <v>43333</v>
      </c>
      <c r="F367" s="27">
        <v>43313</v>
      </c>
      <c r="G367" s="27">
        <v>44798</v>
      </c>
      <c r="H367" s="28">
        <v>4.0136986301369859</v>
      </c>
      <c r="I367" s="29">
        <v>25</v>
      </c>
      <c r="J367" s="30">
        <v>0.05</v>
      </c>
      <c r="K367" s="29">
        <v>3.7999999999999999E-2</v>
      </c>
      <c r="L367" s="31">
        <v>132796</v>
      </c>
      <c r="M367" s="32" t="s">
        <v>2189</v>
      </c>
      <c r="N367" s="29">
        <v>798</v>
      </c>
      <c r="O367" s="29">
        <v>80</v>
      </c>
      <c r="P367" s="29">
        <v>96</v>
      </c>
      <c r="Q367" s="29">
        <v>127</v>
      </c>
      <c r="R367" s="29">
        <v>95.3</v>
      </c>
      <c r="S367" s="33">
        <v>-7.2916666666666963E-3</v>
      </c>
      <c r="T367" s="34">
        <v>131827.69583333333</v>
      </c>
      <c r="U367" s="34">
        <v>20106.432402853879</v>
      </c>
      <c r="V367" s="35">
        <v>111721.26343047945</v>
      </c>
      <c r="W367" s="24">
        <v>0</v>
      </c>
      <c r="X367" s="35">
        <v>111721.26343047945</v>
      </c>
    </row>
    <row r="368" spans="1:24">
      <c r="A368" s="24">
        <v>367</v>
      </c>
      <c r="B368" s="25" t="s">
        <v>60</v>
      </c>
      <c r="C368" s="25" t="s">
        <v>106</v>
      </c>
      <c r="D368" s="26">
        <v>43333</v>
      </c>
      <c r="E368" s="27">
        <v>43333</v>
      </c>
      <c r="F368" s="27">
        <v>43313</v>
      </c>
      <c r="G368" s="27">
        <v>44798</v>
      </c>
      <c r="H368" s="28">
        <v>4.0136986301369859</v>
      </c>
      <c r="I368" s="29">
        <v>25</v>
      </c>
      <c r="J368" s="30">
        <v>0.05</v>
      </c>
      <c r="K368" s="29">
        <v>3.7999999999999999E-2</v>
      </c>
      <c r="L368" s="31">
        <v>469552</v>
      </c>
      <c r="M368" s="32" t="s">
        <v>1871</v>
      </c>
      <c r="N368" s="29">
        <v>639</v>
      </c>
      <c r="O368" s="29">
        <v>80</v>
      </c>
      <c r="P368" s="29">
        <v>112.8</v>
      </c>
      <c r="Q368" s="29">
        <v>127</v>
      </c>
      <c r="R368" s="29">
        <v>116.2</v>
      </c>
      <c r="S368" s="33">
        <v>3.0141843971631256E-2</v>
      </c>
      <c r="T368" s="34">
        <v>483705.16312056739</v>
      </c>
      <c r="U368" s="34">
        <v>73774.976523073929</v>
      </c>
      <c r="V368" s="35">
        <v>409930.18659749348</v>
      </c>
      <c r="W368" s="24">
        <v>0</v>
      </c>
      <c r="X368" s="35">
        <v>409930.18659749348</v>
      </c>
    </row>
    <row r="369" spans="1:24">
      <c r="A369" s="24">
        <v>368</v>
      </c>
      <c r="B369" s="25" t="s">
        <v>60</v>
      </c>
      <c r="C369" s="25" t="s">
        <v>110</v>
      </c>
      <c r="D369" s="26">
        <v>43333</v>
      </c>
      <c r="E369" s="27">
        <v>43333</v>
      </c>
      <c r="F369" s="27">
        <v>43313</v>
      </c>
      <c r="G369" s="27">
        <v>44798</v>
      </c>
      <c r="H369" s="28">
        <v>4.0136986301369859</v>
      </c>
      <c r="I369" s="29">
        <v>25</v>
      </c>
      <c r="J369" s="30">
        <v>0.05</v>
      </c>
      <c r="K369" s="29">
        <v>3.7999999999999999E-2</v>
      </c>
      <c r="L369" s="31">
        <v>16789210</v>
      </c>
      <c r="M369" s="32" t="s">
        <v>1939</v>
      </c>
      <c r="N369" s="29">
        <v>673</v>
      </c>
      <c r="O369" s="29">
        <v>80</v>
      </c>
      <c r="P369" s="29">
        <v>95</v>
      </c>
      <c r="Q369" s="29">
        <v>127</v>
      </c>
      <c r="R369" s="29">
        <v>104.3</v>
      </c>
      <c r="S369" s="33">
        <v>9.7894736842105229E-2</v>
      </c>
      <c r="T369" s="34">
        <v>18432785.294736844</v>
      </c>
      <c r="U369" s="34">
        <v>2811378.5133095887</v>
      </c>
      <c r="V369" s="35">
        <v>15621406.781427255</v>
      </c>
      <c r="W369" s="24">
        <v>0</v>
      </c>
      <c r="X369" s="35">
        <v>15621406.781427255</v>
      </c>
    </row>
    <row r="370" spans="1:24">
      <c r="A370" s="24">
        <v>369</v>
      </c>
      <c r="B370" s="25" t="s">
        <v>60</v>
      </c>
      <c r="C370" s="25" t="s">
        <v>86</v>
      </c>
      <c r="D370" s="26">
        <v>43333</v>
      </c>
      <c r="E370" s="27">
        <v>43333</v>
      </c>
      <c r="F370" s="27">
        <v>43313</v>
      </c>
      <c r="G370" s="27">
        <v>44798</v>
      </c>
      <c r="H370" s="28">
        <v>4.0136986301369859</v>
      </c>
      <c r="I370" s="29">
        <v>25</v>
      </c>
      <c r="J370" s="30">
        <v>0.05</v>
      </c>
      <c r="K370" s="29">
        <v>3.7999999999999999E-2</v>
      </c>
      <c r="L370" s="31">
        <v>892500</v>
      </c>
      <c r="M370" s="32" t="s">
        <v>2189</v>
      </c>
      <c r="N370" s="29">
        <v>798</v>
      </c>
      <c r="O370" s="29">
        <v>80</v>
      </c>
      <c r="P370" s="29">
        <v>96</v>
      </c>
      <c r="Q370" s="29">
        <v>127</v>
      </c>
      <c r="R370" s="29">
        <v>95.3</v>
      </c>
      <c r="S370" s="33">
        <v>-7.2916666666666963E-3</v>
      </c>
      <c r="T370" s="34">
        <v>885992.1875</v>
      </c>
      <c r="U370" s="34">
        <v>135132.01391267122</v>
      </c>
      <c r="V370" s="35">
        <v>750860.17358732875</v>
      </c>
      <c r="W370" s="24">
        <v>0</v>
      </c>
      <c r="X370" s="35">
        <v>750860.17358732875</v>
      </c>
    </row>
    <row r="371" spans="1:24">
      <c r="A371" s="24">
        <v>370</v>
      </c>
      <c r="B371" s="25" t="s">
        <v>60</v>
      </c>
      <c r="C371" s="25" t="s">
        <v>90</v>
      </c>
      <c r="D371" s="26">
        <v>43333</v>
      </c>
      <c r="E371" s="27">
        <v>43333</v>
      </c>
      <c r="F371" s="27">
        <v>43313</v>
      </c>
      <c r="G371" s="27">
        <v>44798</v>
      </c>
      <c r="H371" s="28">
        <v>4.0136986301369859</v>
      </c>
      <c r="I371" s="29">
        <v>25</v>
      </c>
      <c r="J371" s="30">
        <v>0.05</v>
      </c>
      <c r="K371" s="29">
        <v>3.7999999999999999E-2</v>
      </c>
      <c r="L371" s="31">
        <v>472500</v>
      </c>
      <c r="M371" s="32" t="s">
        <v>2189</v>
      </c>
      <c r="N371" s="29">
        <v>798</v>
      </c>
      <c r="O371" s="29">
        <v>80</v>
      </c>
      <c r="P371" s="29">
        <v>96</v>
      </c>
      <c r="Q371" s="29">
        <v>127</v>
      </c>
      <c r="R371" s="29">
        <v>95.3</v>
      </c>
      <c r="S371" s="33">
        <v>-7.2916666666666963E-3</v>
      </c>
      <c r="T371" s="34">
        <v>469054.6875</v>
      </c>
      <c r="U371" s="34">
        <v>71540.477953767113</v>
      </c>
      <c r="V371" s="35">
        <v>397514.20954623289</v>
      </c>
      <c r="W371" s="24">
        <v>0</v>
      </c>
      <c r="X371" s="35">
        <v>397514.20954623289</v>
      </c>
    </row>
    <row r="372" spans="1:24">
      <c r="A372" s="24">
        <v>371</v>
      </c>
      <c r="B372" s="25" t="s">
        <v>60</v>
      </c>
      <c r="C372" s="25" t="s">
        <v>91</v>
      </c>
      <c r="D372" s="26">
        <v>43333</v>
      </c>
      <c r="E372" s="27">
        <v>43333</v>
      </c>
      <c r="F372" s="27">
        <v>43313</v>
      </c>
      <c r="G372" s="27">
        <v>44798</v>
      </c>
      <c r="H372" s="28">
        <v>4.0136986301369859</v>
      </c>
      <c r="I372" s="29">
        <v>25</v>
      </c>
      <c r="J372" s="30">
        <v>0.05</v>
      </c>
      <c r="K372" s="29">
        <v>3.7999999999999999E-2</v>
      </c>
      <c r="L372" s="31">
        <v>637760</v>
      </c>
      <c r="M372" s="32" t="s">
        <v>2189</v>
      </c>
      <c r="N372" s="29">
        <v>798</v>
      </c>
      <c r="O372" s="29">
        <v>80</v>
      </c>
      <c r="P372" s="29">
        <v>96</v>
      </c>
      <c r="Q372" s="29">
        <v>127</v>
      </c>
      <c r="R372" s="29">
        <v>95.3</v>
      </c>
      <c r="S372" s="33">
        <v>-7.2916666666666963E-3</v>
      </c>
      <c r="T372" s="34">
        <v>633109.66666666663</v>
      </c>
      <c r="U372" s="34">
        <v>96562.233269406381</v>
      </c>
      <c r="V372" s="35">
        <v>536547.43339726026</v>
      </c>
      <c r="W372" s="24">
        <v>0</v>
      </c>
      <c r="X372" s="35">
        <v>536547.43339726026</v>
      </c>
    </row>
    <row r="373" spans="1:24">
      <c r="A373" s="24">
        <v>372</v>
      </c>
      <c r="B373" s="25" t="s">
        <v>60</v>
      </c>
      <c r="C373" s="25" t="s">
        <v>92</v>
      </c>
      <c r="D373" s="26">
        <v>43333</v>
      </c>
      <c r="E373" s="27">
        <v>43333</v>
      </c>
      <c r="F373" s="27">
        <v>43313</v>
      </c>
      <c r="G373" s="27">
        <v>44798</v>
      </c>
      <c r="H373" s="28">
        <v>4.0136986301369859</v>
      </c>
      <c r="I373" s="29">
        <v>25</v>
      </c>
      <c r="J373" s="30">
        <v>0.05</v>
      </c>
      <c r="K373" s="29">
        <v>3.7999999999999999E-2</v>
      </c>
      <c r="L373" s="31">
        <v>21044329</v>
      </c>
      <c r="M373" s="32" t="s">
        <v>2189</v>
      </c>
      <c r="N373" s="29">
        <v>798</v>
      </c>
      <c r="O373" s="29">
        <v>80</v>
      </c>
      <c r="P373" s="29">
        <v>96</v>
      </c>
      <c r="Q373" s="29">
        <v>127</v>
      </c>
      <c r="R373" s="29">
        <v>95.3</v>
      </c>
      <c r="S373" s="33">
        <v>-7.2916666666666963E-3</v>
      </c>
      <c r="T373" s="34">
        <v>20890880.767708331</v>
      </c>
      <c r="U373" s="34">
        <v>3186288.5817488292</v>
      </c>
      <c r="V373" s="35">
        <v>17704592.185959503</v>
      </c>
      <c r="W373" s="24">
        <v>0</v>
      </c>
      <c r="X373" s="35">
        <v>17704592.185959503</v>
      </c>
    </row>
    <row r="374" spans="1:24">
      <c r="A374" s="24">
        <v>373</v>
      </c>
      <c r="B374" s="25" t="s">
        <v>60</v>
      </c>
      <c r="C374" s="25" t="s">
        <v>93</v>
      </c>
      <c r="D374" s="26">
        <v>43333</v>
      </c>
      <c r="E374" s="27">
        <v>43333</v>
      </c>
      <c r="F374" s="27">
        <v>43313</v>
      </c>
      <c r="G374" s="27">
        <v>44798</v>
      </c>
      <c r="H374" s="28">
        <v>4.0136986301369859</v>
      </c>
      <c r="I374" s="29">
        <v>25</v>
      </c>
      <c r="J374" s="30">
        <v>0.05</v>
      </c>
      <c r="K374" s="29">
        <v>3.7999999999999999E-2</v>
      </c>
      <c r="L374" s="31">
        <v>969266</v>
      </c>
      <c r="M374" s="32" t="s">
        <v>2189</v>
      </c>
      <c r="N374" s="29">
        <v>798</v>
      </c>
      <c r="O374" s="29">
        <v>80</v>
      </c>
      <c r="P374" s="29">
        <v>96</v>
      </c>
      <c r="Q374" s="29">
        <v>127</v>
      </c>
      <c r="R374" s="29">
        <v>95.3</v>
      </c>
      <c r="S374" s="33">
        <v>-7.2916666666666963E-3</v>
      </c>
      <c r="T374" s="34">
        <v>962198.43541666667</v>
      </c>
      <c r="U374" s="34">
        <v>146755.0326017694</v>
      </c>
      <c r="V374" s="35">
        <v>815443.40281489724</v>
      </c>
      <c r="W374" s="24">
        <v>0</v>
      </c>
      <c r="X374" s="35">
        <v>815443.40281489724</v>
      </c>
    </row>
    <row r="375" spans="1:24">
      <c r="A375" s="24">
        <v>374</v>
      </c>
      <c r="B375" s="25" t="s">
        <v>60</v>
      </c>
      <c r="C375" s="25" t="s">
        <v>94</v>
      </c>
      <c r="D375" s="26">
        <v>43333</v>
      </c>
      <c r="E375" s="27">
        <v>43333</v>
      </c>
      <c r="F375" s="27">
        <v>43313</v>
      </c>
      <c r="G375" s="27">
        <v>44798</v>
      </c>
      <c r="H375" s="28">
        <v>4.0136986301369859</v>
      </c>
      <c r="I375" s="29">
        <v>25</v>
      </c>
      <c r="J375" s="30">
        <v>0.05</v>
      </c>
      <c r="K375" s="29">
        <v>3.7999999999999999E-2</v>
      </c>
      <c r="L375" s="31">
        <v>735000</v>
      </c>
      <c r="M375" s="32" t="s">
        <v>2189</v>
      </c>
      <c r="N375" s="29">
        <v>798</v>
      </c>
      <c r="O375" s="29">
        <v>80</v>
      </c>
      <c r="P375" s="29">
        <v>96</v>
      </c>
      <c r="Q375" s="29">
        <v>127</v>
      </c>
      <c r="R375" s="29">
        <v>95.3</v>
      </c>
      <c r="S375" s="33">
        <v>-7.2916666666666963E-3</v>
      </c>
      <c r="T375" s="34">
        <v>729640.625</v>
      </c>
      <c r="U375" s="34">
        <v>111285.18792808217</v>
      </c>
      <c r="V375" s="35">
        <v>618355.43707191781</v>
      </c>
      <c r="W375" s="24">
        <v>0</v>
      </c>
      <c r="X375" s="35">
        <v>618355.43707191781</v>
      </c>
    </row>
    <row r="376" spans="1:24">
      <c r="A376" s="24">
        <v>375</v>
      </c>
      <c r="B376" s="25" t="s">
        <v>60</v>
      </c>
      <c r="C376" s="25" t="s">
        <v>95</v>
      </c>
      <c r="D376" s="26">
        <v>43333</v>
      </c>
      <c r="E376" s="27">
        <v>43333</v>
      </c>
      <c r="F376" s="27">
        <v>43313</v>
      </c>
      <c r="G376" s="27">
        <v>44798</v>
      </c>
      <c r="H376" s="28">
        <v>4.0136986301369859</v>
      </c>
      <c r="I376" s="29">
        <v>25</v>
      </c>
      <c r="J376" s="30">
        <v>0.05</v>
      </c>
      <c r="K376" s="29">
        <v>3.7999999999999999E-2</v>
      </c>
      <c r="L376" s="31">
        <v>126000</v>
      </c>
      <c r="M376" s="32" t="s">
        <v>2189</v>
      </c>
      <c r="N376" s="29">
        <v>798</v>
      </c>
      <c r="O376" s="29">
        <v>80</v>
      </c>
      <c r="P376" s="29">
        <v>96</v>
      </c>
      <c r="Q376" s="29">
        <v>127</v>
      </c>
      <c r="R376" s="29">
        <v>95.3</v>
      </c>
      <c r="S376" s="33">
        <v>-7.2916666666666963E-3</v>
      </c>
      <c r="T376" s="34">
        <v>125081.25</v>
      </c>
      <c r="U376" s="34">
        <v>19077.460787671229</v>
      </c>
      <c r="V376" s="35">
        <v>106003.78921232877</v>
      </c>
      <c r="W376" s="24">
        <v>0</v>
      </c>
      <c r="X376" s="35">
        <v>106003.78921232877</v>
      </c>
    </row>
    <row r="377" spans="1:24">
      <c r="A377" s="24">
        <v>376</v>
      </c>
      <c r="B377" s="25" t="s">
        <v>60</v>
      </c>
      <c r="C377" s="25" t="s">
        <v>96</v>
      </c>
      <c r="D377" s="26">
        <v>43333</v>
      </c>
      <c r="E377" s="27">
        <v>43333</v>
      </c>
      <c r="F377" s="27">
        <v>43313</v>
      </c>
      <c r="G377" s="27">
        <v>44798</v>
      </c>
      <c r="H377" s="28">
        <v>4.0136986301369859</v>
      </c>
      <c r="I377" s="29">
        <v>25</v>
      </c>
      <c r="J377" s="30">
        <v>0.05</v>
      </c>
      <c r="K377" s="29">
        <v>3.7999999999999999E-2</v>
      </c>
      <c r="L377" s="31">
        <v>29327302</v>
      </c>
      <c r="M377" s="32" t="s">
        <v>2189</v>
      </c>
      <c r="N377" s="29">
        <v>798</v>
      </c>
      <c r="O377" s="29">
        <v>80</v>
      </c>
      <c r="P377" s="29">
        <v>96</v>
      </c>
      <c r="Q377" s="29">
        <v>127</v>
      </c>
      <c r="R377" s="29">
        <v>95.3</v>
      </c>
      <c r="S377" s="33">
        <v>-7.2916666666666963E-3</v>
      </c>
      <c r="T377" s="34">
        <v>29113457.089583334</v>
      </c>
      <c r="U377" s="34">
        <v>4440400.4278824767</v>
      </c>
      <c r="V377" s="35">
        <v>24673056.661700856</v>
      </c>
      <c r="W377" s="24">
        <v>0</v>
      </c>
      <c r="X377" s="35">
        <v>24673056.661700856</v>
      </c>
    </row>
    <row r="378" spans="1:24">
      <c r="A378" s="24">
        <v>377</v>
      </c>
      <c r="B378" s="25" t="s">
        <v>60</v>
      </c>
      <c r="C378" s="25" t="s">
        <v>97</v>
      </c>
      <c r="D378" s="26">
        <v>43333</v>
      </c>
      <c r="E378" s="27">
        <v>43333</v>
      </c>
      <c r="F378" s="27">
        <v>43313</v>
      </c>
      <c r="G378" s="27">
        <v>44798</v>
      </c>
      <c r="H378" s="28">
        <v>4.0136986301369859</v>
      </c>
      <c r="I378" s="29">
        <v>25</v>
      </c>
      <c r="J378" s="30">
        <v>0.05</v>
      </c>
      <c r="K378" s="29">
        <v>3.7999999999999999E-2</v>
      </c>
      <c r="L378" s="31">
        <v>1517250</v>
      </c>
      <c r="M378" s="32" t="s">
        <v>1941</v>
      </c>
      <c r="N378" s="29">
        <v>674</v>
      </c>
      <c r="O378" s="29">
        <v>80</v>
      </c>
      <c r="P378" s="29">
        <v>105.1</v>
      </c>
      <c r="Q378" s="29">
        <v>127</v>
      </c>
      <c r="R378" s="29">
        <v>122.8</v>
      </c>
      <c r="S378" s="33">
        <v>0.16841103710751668</v>
      </c>
      <c r="T378" s="34">
        <v>1772771.6460513796</v>
      </c>
      <c r="U378" s="34">
        <v>270384.10283748026</v>
      </c>
      <c r="V378" s="35">
        <v>1502387.5432138992</v>
      </c>
      <c r="W378" s="24">
        <v>0</v>
      </c>
      <c r="X378" s="35">
        <v>1502387.5432138992</v>
      </c>
    </row>
    <row r="379" spans="1:24">
      <c r="A379" s="24">
        <v>378</v>
      </c>
      <c r="B379" s="25" t="s">
        <v>60</v>
      </c>
      <c r="C379" s="25" t="s">
        <v>98</v>
      </c>
      <c r="D379" s="26">
        <v>43333</v>
      </c>
      <c r="E379" s="27">
        <v>43333</v>
      </c>
      <c r="F379" s="27">
        <v>43313</v>
      </c>
      <c r="G379" s="27">
        <v>44798</v>
      </c>
      <c r="H379" s="28">
        <v>4.0136986301369859</v>
      </c>
      <c r="I379" s="29">
        <v>25</v>
      </c>
      <c r="J379" s="30">
        <v>0.05</v>
      </c>
      <c r="K379" s="29">
        <v>3.7999999999999999E-2</v>
      </c>
      <c r="L379" s="31">
        <v>312900</v>
      </c>
      <c r="M379" s="32" t="s">
        <v>2189</v>
      </c>
      <c r="N379" s="29">
        <v>798</v>
      </c>
      <c r="O379" s="29">
        <v>80</v>
      </c>
      <c r="P379" s="29">
        <v>96</v>
      </c>
      <c r="Q379" s="29">
        <v>127</v>
      </c>
      <c r="R379" s="29">
        <v>95.3</v>
      </c>
      <c r="S379" s="33">
        <v>-7.2916666666666963E-3</v>
      </c>
      <c r="T379" s="34">
        <v>310618.4375</v>
      </c>
      <c r="U379" s="34">
        <v>47375.694289383558</v>
      </c>
      <c r="V379" s="35">
        <v>263242.74321061646</v>
      </c>
      <c r="W379" s="24">
        <v>0</v>
      </c>
      <c r="X379" s="35">
        <v>263242.74321061646</v>
      </c>
    </row>
    <row r="380" spans="1:24">
      <c r="A380" s="24">
        <v>379</v>
      </c>
      <c r="B380" s="25" t="s">
        <v>60</v>
      </c>
      <c r="C380" s="25" t="s">
        <v>99</v>
      </c>
      <c r="D380" s="26">
        <v>43333</v>
      </c>
      <c r="E380" s="27">
        <v>43333</v>
      </c>
      <c r="F380" s="27">
        <v>43313</v>
      </c>
      <c r="G380" s="27">
        <v>44798</v>
      </c>
      <c r="H380" s="28">
        <v>4.0136986301369859</v>
      </c>
      <c r="I380" s="29">
        <v>25</v>
      </c>
      <c r="J380" s="30">
        <v>0.05</v>
      </c>
      <c r="K380" s="29">
        <v>3.7999999999999999E-2</v>
      </c>
      <c r="L380" s="31">
        <v>1174950</v>
      </c>
      <c r="M380" s="32" t="s">
        <v>2189</v>
      </c>
      <c r="N380" s="29">
        <v>798</v>
      </c>
      <c r="O380" s="29">
        <v>80</v>
      </c>
      <c r="P380" s="29">
        <v>96</v>
      </c>
      <c r="Q380" s="29">
        <v>127</v>
      </c>
      <c r="R380" s="29">
        <v>95.3</v>
      </c>
      <c r="S380" s="33">
        <v>-7.2916666666666963E-3</v>
      </c>
      <c r="T380" s="34">
        <v>1166382.65625</v>
      </c>
      <c r="U380" s="34">
        <v>177897.32184503422</v>
      </c>
      <c r="V380" s="35">
        <v>988485.33440496575</v>
      </c>
      <c r="W380" s="24">
        <v>0</v>
      </c>
      <c r="X380" s="35">
        <v>988485.33440496575</v>
      </c>
    </row>
    <row r="381" spans="1:24">
      <c r="A381" s="24">
        <v>380</v>
      </c>
      <c r="B381" s="25" t="s">
        <v>60</v>
      </c>
      <c r="C381" s="25" t="s">
        <v>100</v>
      </c>
      <c r="D381" s="26">
        <v>43333</v>
      </c>
      <c r="E381" s="27">
        <v>43333</v>
      </c>
      <c r="F381" s="27">
        <v>43313</v>
      </c>
      <c r="G381" s="27">
        <v>44798</v>
      </c>
      <c r="H381" s="28">
        <v>4.0136986301369859</v>
      </c>
      <c r="I381" s="29">
        <v>25</v>
      </c>
      <c r="J381" s="30">
        <v>0.05</v>
      </c>
      <c r="K381" s="29">
        <v>3.7999999999999999E-2</v>
      </c>
      <c r="L381" s="31">
        <v>582750</v>
      </c>
      <c r="M381" s="32" t="s">
        <v>1973</v>
      </c>
      <c r="N381" s="29">
        <v>690</v>
      </c>
      <c r="O381" s="29">
        <v>80</v>
      </c>
      <c r="P381" s="29">
        <v>110</v>
      </c>
      <c r="Q381" s="29">
        <v>127</v>
      </c>
      <c r="R381" s="29">
        <v>145.69999999999999</v>
      </c>
      <c r="S381" s="33">
        <v>0.32454545454545441</v>
      </c>
      <c r="T381" s="34">
        <v>771878.86363636365</v>
      </c>
      <c r="U381" s="34">
        <v>117727.3872291407</v>
      </c>
      <c r="V381" s="35">
        <v>654151.47640722292</v>
      </c>
      <c r="W381" s="24">
        <v>0</v>
      </c>
      <c r="X381" s="35">
        <v>654151.47640722292</v>
      </c>
    </row>
    <row r="382" spans="1:24">
      <c r="A382" s="24">
        <v>381</v>
      </c>
      <c r="B382" s="25" t="s">
        <v>60</v>
      </c>
      <c r="C382" s="25" t="s">
        <v>101</v>
      </c>
      <c r="D382" s="26">
        <v>43333</v>
      </c>
      <c r="E382" s="27">
        <v>43333</v>
      </c>
      <c r="F382" s="27">
        <v>43313</v>
      </c>
      <c r="G382" s="27">
        <v>44798</v>
      </c>
      <c r="H382" s="28">
        <v>4.0136986301369859</v>
      </c>
      <c r="I382" s="29">
        <v>25</v>
      </c>
      <c r="J382" s="30">
        <v>0.05</v>
      </c>
      <c r="K382" s="29">
        <v>3.7999999999999999E-2</v>
      </c>
      <c r="L382" s="31">
        <v>9976171</v>
      </c>
      <c r="M382" s="32" t="s">
        <v>2189</v>
      </c>
      <c r="N382" s="29">
        <v>798</v>
      </c>
      <c r="O382" s="29">
        <v>80</v>
      </c>
      <c r="P382" s="29">
        <v>96</v>
      </c>
      <c r="Q382" s="29">
        <v>127</v>
      </c>
      <c r="R382" s="29">
        <v>95.3</v>
      </c>
      <c r="S382" s="33">
        <v>-7.2916666666666963E-3</v>
      </c>
      <c r="T382" s="34">
        <v>9903428.0864583328</v>
      </c>
      <c r="U382" s="34">
        <v>1510476.2782825625</v>
      </c>
      <c r="V382" s="35">
        <v>8392951.8081757706</v>
      </c>
      <c r="W382" s="24">
        <v>0</v>
      </c>
      <c r="X382" s="35">
        <v>8392951.8081757706</v>
      </c>
    </row>
    <row r="383" spans="1:24">
      <c r="A383" s="24">
        <v>382</v>
      </c>
      <c r="B383" s="25" t="s">
        <v>60</v>
      </c>
      <c r="C383" s="25" t="s">
        <v>102</v>
      </c>
      <c r="D383" s="26">
        <v>43333</v>
      </c>
      <c r="E383" s="27">
        <v>43333</v>
      </c>
      <c r="F383" s="27">
        <v>43313</v>
      </c>
      <c r="G383" s="27">
        <v>44798</v>
      </c>
      <c r="H383" s="28">
        <v>4.0136986301369859</v>
      </c>
      <c r="I383" s="29">
        <v>25</v>
      </c>
      <c r="J383" s="30">
        <v>0.05</v>
      </c>
      <c r="K383" s="29">
        <v>3.7999999999999999E-2</v>
      </c>
      <c r="L383" s="31">
        <v>21103901</v>
      </c>
      <c r="M383" s="32" t="s">
        <v>2189</v>
      </c>
      <c r="N383" s="29">
        <v>798</v>
      </c>
      <c r="O383" s="29">
        <v>80</v>
      </c>
      <c r="P383" s="29">
        <v>96</v>
      </c>
      <c r="Q383" s="29">
        <v>127</v>
      </c>
      <c r="R383" s="29">
        <v>95.3</v>
      </c>
      <c r="S383" s="33">
        <v>-7.2916666666666963E-3</v>
      </c>
      <c r="T383" s="34">
        <v>20950018.388541665</v>
      </c>
      <c r="U383" s="34">
        <v>3195308.2840825049</v>
      </c>
      <c r="V383" s="35">
        <v>17754710.104459159</v>
      </c>
      <c r="W383" s="24">
        <v>0</v>
      </c>
      <c r="X383" s="35">
        <v>17754710.104459159</v>
      </c>
    </row>
    <row r="384" spans="1:24">
      <c r="A384" s="24">
        <v>383</v>
      </c>
      <c r="B384" s="25" t="s">
        <v>60</v>
      </c>
      <c r="C384" s="25" t="s">
        <v>103</v>
      </c>
      <c r="D384" s="26">
        <v>43333</v>
      </c>
      <c r="E384" s="27">
        <v>43333</v>
      </c>
      <c r="F384" s="27">
        <v>43313</v>
      </c>
      <c r="G384" s="27">
        <v>44798</v>
      </c>
      <c r="H384" s="28">
        <v>4.0136986301369859</v>
      </c>
      <c r="I384" s="29">
        <v>25</v>
      </c>
      <c r="J384" s="30">
        <v>0.05</v>
      </c>
      <c r="K384" s="29">
        <v>3.7999999999999999E-2</v>
      </c>
      <c r="L384" s="31">
        <v>580650</v>
      </c>
      <c r="M384" s="32" t="s">
        <v>2189</v>
      </c>
      <c r="N384" s="29">
        <v>798</v>
      </c>
      <c r="O384" s="29">
        <v>80</v>
      </c>
      <c r="P384" s="29">
        <v>96</v>
      </c>
      <c r="Q384" s="29">
        <v>127</v>
      </c>
      <c r="R384" s="29">
        <v>95.3</v>
      </c>
      <c r="S384" s="33">
        <v>-7.2916666666666963E-3</v>
      </c>
      <c r="T384" s="34">
        <v>576416.09375</v>
      </c>
      <c r="U384" s="34">
        <v>87915.298463184925</v>
      </c>
      <c r="V384" s="35">
        <v>488500.79528681509</v>
      </c>
      <c r="W384" s="24">
        <v>0</v>
      </c>
      <c r="X384" s="35">
        <v>488500.79528681509</v>
      </c>
    </row>
    <row r="385" spans="1:24">
      <c r="A385" s="24">
        <v>384</v>
      </c>
      <c r="B385" s="25" t="s">
        <v>60</v>
      </c>
      <c r="C385" s="25" t="s">
        <v>104</v>
      </c>
      <c r="D385" s="26">
        <v>43333</v>
      </c>
      <c r="E385" s="27">
        <v>43333</v>
      </c>
      <c r="F385" s="27">
        <v>43313</v>
      </c>
      <c r="G385" s="27">
        <v>44798</v>
      </c>
      <c r="H385" s="28">
        <v>4.0136986301369859</v>
      </c>
      <c r="I385" s="29">
        <v>25</v>
      </c>
      <c r="J385" s="30">
        <v>0.05</v>
      </c>
      <c r="K385" s="29">
        <v>3.7999999999999999E-2</v>
      </c>
      <c r="L385" s="31">
        <v>175035</v>
      </c>
      <c r="M385" s="32" t="s">
        <v>1877</v>
      </c>
      <c r="N385" s="29">
        <v>642</v>
      </c>
      <c r="O385" s="29">
        <v>80</v>
      </c>
      <c r="P385" s="29">
        <v>79.099999999999994</v>
      </c>
      <c r="Q385" s="29">
        <v>127</v>
      </c>
      <c r="R385" s="29">
        <v>94</v>
      </c>
      <c r="S385" s="33">
        <v>0.18836915297092297</v>
      </c>
      <c r="T385" s="34">
        <v>208006.19469026552</v>
      </c>
      <c r="U385" s="34">
        <v>31725.218790156381</v>
      </c>
      <c r="V385" s="35">
        <v>176280.97590010913</v>
      </c>
      <c r="W385" s="24">
        <v>0</v>
      </c>
      <c r="X385" s="35">
        <v>176280.97590010913</v>
      </c>
    </row>
    <row r="386" spans="1:24">
      <c r="A386" s="24">
        <v>385</v>
      </c>
      <c r="B386" s="25" t="s">
        <v>60</v>
      </c>
      <c r="C386" s="25" t="s">
        <v>105</v>
      </c>
      <c r="D386" s="26">
        <v>43333</v>
      </c>
      <c r="E386" s="27">
        <v>43333</v>
      </c>
      <c r="F386" s="27">
        <v>43313</v>
      </c>
      <c r="G386" s="27">
        <v>44798</v>
      </c>
      <c r="H386" s="28">
        <v>4.0136986301369859</v>
      </c>
      <c r="I386" s="29">
        <v>25</v>
      </c>
      <c r="J386" s="30">
        <v>0.05</v>
      </c>
      <c r="K386" s="29">
        <v>3.7999999999999999E-2</v>
      </c>
      <c r="L386" s="31">
        <v>132796</v>
      </c>
      <c r="M386" s="32" t="s">
        <v>2189</v>
      </c>
      <c r="N386" s="29">
        <v>798</v>
      </c>
      <c r="O386" s="29">
        <v>80</v>
      </c>
      <c r="P386" s="29">
        <v>96</v>
      </c>
      <c r="Q386" s="29">
        <v>127</v>
      </c>
      <c r="R386" s="29">
        <v>95.3</v>
      </c>
      <c r="S386" s="33">
        <v>-7.2916666666666963E-3</v>
      </c>
      <c r="T386" s="34">
        <v>131827.69583333333</v>
      </c>
      <c r="U386" s="34">
        <v>20106.432402853879</v>
      </c>
      <c r="V386" s="35">
        <v>111721.26343047945</v>
      </c>
      <c r="W386" s="24">
        <v>0</v>
      </c>
      <c r="X386" s="35">
        <v>111721.26343047945</v>
      </c>
    </row>
    <row r="387" spans="1:24">
      <c r="A387" s="24">
        <v>386</v>
      </c>
      <c r="B387" s="25" t="s">
        <v>60</v>
      </c>
      <c r="C387" s="25" t="s">
        <v>106</v>
      </c>
      <c r="D387" s="26">
        <v>43333</v>
      </c>
      <c r="E387" s="27">
        <v>43333</v>
      </c>
      <c r="F387" s="27">
        <v>43313</v>
      </c>
      <c r="G387" s="27">
        <v>44798</v>
      </c>
      <c r="H387" s="28">
        <v>4.0136986301369859</v>
      </c>
      <c r="I387" s="29">
        <v>25</v>
      </c>
      <c r="J387" s="30">
        <v>0.05</v>
      </c>
      <c r="K387" s="29">
        <v>3.7999999999999999E-2</v>
      </c>
      <c r="L387" s="31">
        <v>469552</v>
      </c>
      <c r="M387" s="32" t="s">
        <v>1871</v>
      </c>
      <c r="N387" s="29">
        <v>639</v>
      </c>
      <c r="O387" s="29">
        <v>80</v>
      </c>
      <c r="P387" s="29">
        <v>112.8</v>
      </c>
      <c r="Q387" s="29">
        <v>127</v>
      </c>
      <c r="R387" s="29">
        <v>116.2</v>
      </c>
      <c r="S387" s="33">
        <v>3.0141843971631256E-2</v>
      </c>
      <c r="T387" s="34">
        <v>483705.16312056739</v>
      </c>
      <c r="U387" s="34">
        <v>73774.976523073929</v>
      </c>
      <c r="V387" s="35">
        <v>409930.18659749348</v>
      </c>
      <c r="W387" s="24">
        <v>0</v>
      </c>
      <c r="X387" s="35">
        <v>409930.18659749348</v>
      </c>
    </row>
    <row r="388" spans="1:24">
      <c r="A388" s="24">
        <v>387</v>
      </c>
      <c r="B388" s="25" t="s">
        <v>60</v>
      </c>
      <c r="C388" s="25" t="s">
        <v>110</v>
      </c>
      <c r="D388" s="26">
        <v>43333</v>
      </c>
      <c r="E388" s="27">
        <v>43333</v>
      </c>
      <c r="F388" s="27">
        <v>43313</v>
      </c>
      <c r="G388" s="27">
        <v>44798</v>
      </c>
      <c r="H388" s="28">
        <v>4.0136986301369859</v>
      </c>
      <c r="I388" s="29">
        <v>25</v>
      </c>
      <c r="J388" s="30">
        <v>0.05</v>
      </c>
      <c r="K388" s="29">
        <v>3.7999999999999999E-2</v>
      </c>
      <c r="L388" s="31">
        <v>16789210</v>
      </c>
      <c r="M388" s="32" t="s">
        <v>1939</v>
      </c>
      <c r="N388" s="29">
        <v>673</v>
      </c>
      <c r="O388" s="29">
        <v>80</v>
      </c>
      <c r="P388" s="29">
        <v>95</v>
      </c>
      <c r="Q388" s="29">
        <v>127</v>
      </c>
      <c r="R388" s="29">
        <v>104.3</v>
      </c>
      <c r="S388" s="33">
        <v>9.7894736842105229E-2</v>
      </c>
      <c r="T388" s="34">
        <v>18432785.294736844</v>
      </c>
      <c r="U388" s="34">
        <v>2811378.5133095887</v>
      </c>
      <c r="V388" s="35">
        <v>15621406.781427255</v>
      </c>
      <c r="W388" s="24">
        <v>0</v>
      </c>
      <c r="X388" s="35">
        <v>15621406.781427255</v>
      </c>
    </row>
    <row r="389" spans="1:24">
      <c r="A389" s="24">
        <v>388</v>
      </c>
      <c r="B389" s="25" t="s">
        <v>60</v>
      </c>
      <c r="C389" s="25" t="s">
        <v>86</v>
      </c>
      <c r="D389" s="26">
        <v>43333</v>
      </c>
      <c r="E389" s="27">
        <v>43333</v>
      </c>
      <c r="F389" s="27">
        <v>43313</v>
      </c>
      <c r="G389" s="27">
        <v>44798</v>
      </c>
      <c r="H389" s="28">
        <v>4.0136986301369859</v>
      </c>
      <c r="I389" s="29">
        <v>25</v>
      </c>
      <c r="J389" s="30">
        <v>0.05</v>
      </c>
      <c r="K389" s="29">
        <v>3.7999999999999999E-2</v>
      </c>
      <c r="L389" s="31">
        <v>892500</v>
      </c>
      <c r="M389" s="32" t="s">
        <v>2189</v>
      </c>
      <c r="N389" s="29">
        <v>798</v>
      </c>
      <c r="O389" s="29">
        <v>80</v>
      </c>
      <c r="P389" s="29">
        <v>96</v>
      </c>
      <c r="Q389" s="29">
        <v>127</v>
      </c>
      <c r="R389" s="29">
        <v>95.3</v>
      </c>
      <c r="S389" s="33">
        <v>-7.2916666666666963E-3</v>
      </c>
      <c r="T389" s="34">
        <v>885992.1875</v>
      </c>
      <c r="U389" s="34">
        <v>135132.01391267122</v>
      </c>
      <c r="V389" s="35">
        <v>750860.17358732875</v>
      </c>
      <c r="W389" s="24">
        <v>0</v>
      </c>
      <c r="X389" s="35">
        <v>750860.17358732875</v>
      </c>
    </row>
    <row r="390" spans="1:24">
      <c r="A390" s="24">
        <v>389</v>
      </c>
      <c r="B390" s="25" t="s">
        <v>60</v>
      </c>
      <c r="C390" s="25" t="s">
        <v>90</v>
      </c>
      <c r="D390" s="26">
        <v>43333</v>
      </c>
      <c r="E390" s="27">
        <v>43333</v>
      </c>
      <c r="F390" s="27">
        <v>43313</v>
      </c>
      <c r="G390" s="27">
        <v>44798</v>
      </c>
      <c r="H390" s="28">
        <v>4.0136986301369859</v>
      </c>
      <c r="I390" s="29">
        <v>25</v>
      </c>
      <c r="J390" s="30">
        <v>0.05</v>
      </c>
      <c r="K390" s="29">
        <v>3.7999999999999999E-2</v>
      </c>
      <c r="L390" s="31">
        <v>472500</v>
      </c>
      <c r="M390" s="32" t="s">
        <v>2189</v>
      </c>
      <c r="N390" s="29">
        <v>798</v>
      </c>
      <c r="O390" s="29">
        <v>80</v>
      </c>
      <c r="P390" s="29">
        <v>96</v>
      </c>
      <c r="Q390" s="29">
        <v>127</v>
      </c>
      <c r="R390" s="29">
        <v>95.3</v>
      </c>
      <c r="S390" s="33">
        <v>-7.2916666666666963E-3</v>
      </c>
      <c r="T390" s="34">
        <v>469054.6875</v>
      </c>
      <c r="U390" s="34">
        <v>71540.477953767113</v>
      </c>
      <c r="V390" s="35">
        <v>397514.20954623289</v>
      </c>
      <c r="W390" s="24">
        <v>0</v>
      </c>
      <c r="X390" s="35">
        <v>397514.20954623289</v>
      </c>
    </row>
    <row r="391" spans="1:24">
      <c r="A391" s="24">
        <v>390</v>
      </c>
      <c r="B391" s="25" t="s">
        <v>60</v>
      </c>
      <c r="C391" s="25" t="s">
        <v>91</v>
      </c>
      <c r="D391" s="26">
        <v>43333</v>
      </c>
      <c r="E391" s="27">
        <v>43333</v>
      </c>
      <c r="F391" s="27">
        <v>43313</v>
      </c>
      <c r="G391" s="27">
        <v>44798</v>
      </c>
      <c r="H391" s="28">
        <v>4.0136986301369859</v>
      </c>
      <c r="I391" s="29">
        <v>25</v>
      </c>
      <c r="J391" s="30">
        <v>0.05</v>
      </c>
      <c r="K391" s="29">
        <v>3.7999999999999999E-2</v>
      </c>
      <c r="L391" s="31">
        <v>637760</v>
      </c>
      <c r="M391" s="32" t="s">
        <v>2189</v>
      </c>
      <c r="N391" s="29">
        <v>798</v>
      </c>
      <c r="O391" s="29">
        <v>80</v>
      </c>
      <c r="P391" s="29">
        <v>96</v>
      </c>
      <c r="Q391" s="29">
        <v>127</v>
      </c>
      <c r="R391" s="29">
        <v>95.3</v>
      </c>
      <c r="S391" s="33">
        <v>-7.2916666666666963E-3</v>
      </c>
      <c r="T391" s="34">
        <v>633109.66666666663</v>
      </c>
      <c r="U391" s="34">
        <v>96562.233269406381</v>
      </c>
      <c r="V391" s="35">
        <v>536547.43339726026</v>
      </c>
      <c r="W391" s="24">
        <v>0</v>
      </c>
      <c r="X391" s="35">
        <v>536547.43339726026</v>
      </c>
    </row>
    <row r="392" spans="1:24">
      <c r="A392" s="24">
        <v>391</v>
      </c>
      <c r="B392" s="25" t="s">
        <v>60</v>
      </c>
      <c r="C392" s="25" t="s">
        <v>92</v>
      </c>
      <c r="D392" s="26">
        <v>43333</v>
      </c>
      <c r="E392" s="27">
        <v>43333</v>
      </c>
      <c r="F392" s="27">
        <v>43313</v>
      </c>
      <c r="G392" s="27">
        <v>44798</v>
      </c>
      <c r="H392" s="28">
        <v>4.0136986301369859</v>
      </c>
      <c r="I392" s="29">
        <v>25</v>
      </c>
      <c r="J392" s="30">
        <v>0.05</v>
      </c>
      <c r="K392" s="29">
        <v>3.7999999999999999E-2</v>
      </c>
      <c r="L392" s="31">
        <v>21044329</v>
      </c>
      <c r="M392" s="32" t="s">
        <v>2189</v>
      </c>
      <c r="N392" s="29">
        <v>798</v>
      </c>
      <c r="O392" s="29">
        <v>80</v>
      </c>
      <c r="P392" s="29">
        <v>96</v>
      </c>
      <c r="Q392" s="29">
        <v>127</v>
      </c>
      <c r="R392" s="29">
        <v>95.3</v>
      </c>
      <c r="S392" s="33">
        <v>-7.2916666666666963E-3</v>
      </c>
      <c r="T392" s="34">
        <v>20890880.767708331</v>
      </c>
      <c r="U392" s="34">
        <v>3186288.5817488292</v>
      </c>
      <c r="V392" s="35">
        <v>17704592.185959503</v>
      </c>
      <c r="W392" s="24">
        <v>0</v>
      </c>
      <c r="X392" s="35">
        <v>17704592.185959503</v>
      </c>
    </row>
    <row r="393" spans="1:24">
      <c r="A393" s="24">
        <v>392</v>
      </c>
      <c r="B393" s="25" t="s">
        <v>60</v>
      </c>
      <c r="C393" s="25" t="s">
        <v>93</v>
      </c>
      <c r="D393" s="26">
        <v>43333</v>
      </c>
      <c r="E393" s="27">
        <v>43333</v>
      </c>
      <c r="F393" s="27">
        <v>43313</v>
      </c>
      <c r="G393" s="27">
        <v>44798</v>
      </c>
      <c r="H393" s="28">
        <v>4.0136986301369859</v>
      </c>
      <c r="I393" s="29">
        <v>25</v>
      </c>
      <c r="J393" s="30">
        <v>0.05</v>
      </c>
      <c r="K393" s="29">
        <v>3.7999999999999999E-2</v>
      </c>
      <c r="L393" s="31">
        <v>969266</v>
      </c>
      <c r="M393" s="32" t="s">
        <v>2189</v>
      </c>
      <c r="N393" s="29">
        <v>798</v>
      </c>
      <c r="O393" s="29">
        <v>80</v>
      </c>
      <c r="P393" s="29">
        <v>96</v>
      </c>
      <c r="Q393" s="29">
        <v>127</v>
      </c>
      <c r="R393" s="29">
        <v>95.3</v>
      </c>
      <c r="S393" s="33">
        <v>-7.2916666666666963E-3</v>
      </c>
      <c r="T393" s="34">
        <v>962198.43541666667</v>
      </c>
      <c r="U393" s="34">
        <v>146755.0326017694</v>
      </c>
      <c r="V393" s="35">
        <v>815443.40281489724</v>
      </c>
      <c r="W393" s="24">
        <v>0</v>
      </c>
      <c r="X393" s="35">
        <v>815443.40281489724</v>
      </c>
    </row>
    <row r="394" spans="1:24">
      <c r="A394" s="24">
        <v>393</v>
      </c>
      <c r="B394" s="25" t="s">
        <v>60</v>
      </c>
      <c r="C394" s="25" t="s">
        <v>94</v>
      </c>
      <c r="D394" s="26">
        <v>43333</v>
      </c>
      <c r="E394" s="27">
        <v>43333</v>
      </c>
      <c r="F394" s="27">
        <v>43313</v>
      </c>
      <c r="G394" s="27">
        <v>44798</v>
      </c>
      <c r="H394" s="28">
        <v>4.0136986301369859</v>
      </c>
      <c r="I394" s="29">
        <v>25</v>
      </c>
      <c r="J394" s="30">
        <v>0.05</v>
      </c>
      <c r="K394" s="29">
        <v>3.7999999999999999E-2</v>
      </c>
      <c r="L394" s="31">
        <v>735000</v>
      </c>
      <c r="M394" s="32" t="s">
        <v>2189</v>
      </c>
      <c r="N394" s="29">
        <v>798</v>
      </c>
      <c r="O394" s="29">
        <v>80</v>
      </c>
      <c r="P394" s="29">
        <v>96</v>
      </c>
      <c r="Q394" s="29">
        <v>127</v>
      </c>
      <c r="R394" s="29">
        <v>95.3</v>
      </c>
      <c r="S394" s="33">
        <v>-7.2916666666666963E-3</v>
      </c>
      <c r="T394" s="34">
        <v>729640.625</v>
      </c>
      <c r="U394" s="34">
        <v>111285.18792808217</v>
      </c>
      <c r="V394" s="35">
        <v>618355.43707191781</v>
      </c>
      <c r="W394" s="24">
        <v>0</v>
      </c>
      <c r="X394" s="35">
        <v>618355.43707191781</v>
      </c>
    </row>
    <row r="395" spans="1:24">
      <c r="A395" s="24">
        <v>394</v>
      </c>
      <c r="B395" s="25" t="s">
        <v>60</v>
      </c>
      <c r="C395" s="25" t="s">
        <v>95</v>
      </c>
      <c r="D395" s="26">
        <v>43333</v>
      </c>
      <c r="E395" s="27">
        <v>43333</v>
      </c>
      <c r="F395" s="27">
        <v>43313</v>
      </c>
      <c r="G395" s="27">
        <v>44798</v>
      </c>
      <c r="H395" s="28">
        <v>4.0136986301369859</v>
      </c>
      <c r="I395" s="29">
        <v>25</v>
      </c>
      <c r="J395" s="30">
        <v>0.05</v>
      </c>
      <c r="K395" s="29">
        <v>3.7999999999999999E-2</v>
      </c>
      <c r="L395" s="31">
        <v>126000</v>
      </c>
      <c r="M395" s="32" t="s">
        <v>2189</v>
      </c>
      <c r="N395" s="29">
        <v>798</v>
      </c>
      <c r="O395" s="29">
        <v>80</v>
      </c>
      <c r="P395" s="29">
        <v>96</v>
      </c>
      <c r="Q395" s="29">
        <v>127</v>
      </c>
      <c r="R395" s="29">
        <v>95.3</v>
      </c>
      <c r="S395" s="33">
        <v>-7.2916666666666963E-3</v>
      </c>
      <c r="T395" s="34">
        <v>125081.25</v>
      </c>
      <c r="U395" s="34">
        <v>19077.460787671229</v>
      </c>
      <c r="V395" s="35">
        <v>106003.78921232877</v>
      </c>
      <c r="W395" s="24">
        <v>0</v>
      </c>
      <c r="X395" s="35">
        <v>106003.78921232877</v>
      </c>
    </row>
    <row r="396" spans="1:24">
      <c r="A396" s="24">
        <v>395</v>
      </c>
      <c r="B396" s="25" t="s">
        <v>60</v>
      </c>
      <c r="C396" s="25" t="s">
        <v>96</v>
      </c>
      <c r="D396" s="26">
        <v>43333</v>
      </c>
      <c r="E396" s="27">
        <v>43333</v>
      </c>
      <c r="F396" s="27">
        <v>43313</v>
      </c>
      <c r="G396" s="27">
        <v>44798</v>
      </c>
      <c r="H396" s="28">
        <v>4.0136986301369859</v>
      </c>
      <c r="I396" s="29">
        <v>25</v>
      </c>
      <c r="J396" s="30">
        <v>0.05</v>
      </c>
      <c r="K396" s="29">
        <v>3.7999999999999999E-2</v>
      </c>
      <c r="L396" s="31">
        <v>29327302</v>
      </c>
      <c r="M396" s="32" t="s">
        <v>2189</v>
      </c>
      <c r="N396" s="29">
        <v>798</v>
      </c>
      <c r="O396" s="29">
        <v>80</v>
      </c>
      <c r="P396" s="29">
        <v>96</v>
      </c>
      <c r="Q396" s="29">
        <v>127</v>
      </c>
      <c r="R396" s="29">
        <v>95.3</v>
      </c>
      <c r="S396" s="33">
        <v>-7.2916666666666963E-3</v>
      </c>
      <c r="T396" s="34">
        <v>29113457.089583334</v>
      </c>
      <c r="U396" s="34">
        <v>4440400.4278824767</v>
      </c>
      <c r="V396" s="35">
        <v>24673056.661700856</v>
      </c>
      <c r="W396" s="24">
        <v>0</v>
      </c>
      <c r="X396" s="35">
        <v>24673056.661700856</v>
      </c>
    </row>
    <row r="397" spans="1:24">
      <c r="A397" s="24">
        <v>396</v>
      </c>
      <c r="B397" s="25" t="s">
        <v>60</v>
      </c>
      <c r="C397" s="25" t="s">
        <v>97</v>
      </c>
      <c r="D397" s="26">
        <v>43333</v>
      </c>
      <c r="E397" s="27">
        <v>43333</v>
      </c>
      <c r="F397" s="27">
        <v>43313</v>
      </c>
      <c r="G397" s="27">
        <v>44798</v>
      </c>
      <c r="H397" s="28">
        <v>4.0136986301369859</v>
      </c>
      <c r="I397" s="29">
        <v>25</v>
      </c>
      <c r="J397" s="30">
        <v>0.05</v>
      </c>
      <c r="K397" s="29">
        <v>3.7999999999999999E-2</v>
      </c>
      <c r="L397" s="31">
        <v>1517250</v>
      </c>
      <c r="M397" s="32" t="s">
        <v>1941</v>
      </c>
      <c r="N397" s="29">
        <v>674</v>
      </c>
      <c r="O397" s="29">
        <v>80</v>
      </c>
      <c r="P397" s="29">
        <v>105.1</v>
      </c>
      <c r="Q397" s="29">
        <v>127</v>
      </c>
      <c r="R397" s="29">
        <v>122.8</v>
      </c>
      <c r="S397" s="33">
        <v>0.16841103710751668</v>
      </c>
      <c r="T397" s="34">
        <v>1772771.6460513796</v>
      </c>
      <c r="U397" s="34">
        <v>270384.10283748026</v>
      </c>
      <c r="V397" s="35">
        <v>1502387.5432138992</v>
      </c>
      <c r="W397" s="24">
        <v>0</v>
      </c>
      <c r="X397" s="35">
        <v>1502387.5432138992</v>
      </c>
    </row>
    <row r="398" spans="1:24">
      <c r="A398" s="24">
        <v>397</v>
      </c>
      <c r="B398" s="25" t="s">
        <v>60</v>
      </c>
      <c r="C398" s="25" t="s">
        <v>98</v>
      </c>
      <c r="D398" s="26">
        <v>43333</v>
      </c>
      <c r="E398" s="27">
        <v>43333</v>
      </c>
      <c r="F398" s="27">
        <v>43313</v>
      </c>
      <c r="G398" s="27">
        <v>44798</v>
      </c>
      <c r="H398" s="28">
        <v>4.0136986301369859</v>
      </c>
      <c r="I398" s="29">
        <v>25</v>
      </c>
      <c r="J398" s="30">
        <v>0.05</v>
      </c>
      <c r="K398" s="29">
        <v>3.7999999999999999E-2</v>
      </c>
      <c r="L398" s="31">
        <v>312900</v>
      </c>
      <c r="M398" s="32" t="s">
        <v>2189</v>
      </c>
      <c r="N398" s="29">
        <v>798</v>
      </c>
      <c r="O398" s="29">
        <v>80</v>
      </c>
      <c r="P398" s="29">
        <v>96</v>
      </c>
      <c r="Q398" s="29">
        <v>127</v>
      </c>
      <c r="R398" s="29">
        <v>95.3</v>
      </c>
      <c r="S398" s="33">
        <v>-7.2916666666666963E-3</v>
      </c>
      <c r="T398" s="34">
        <v>310618.4375</v>
      </c>
      <c r="U398" s="34">
        <v>47375.694289383558</v>
      </c>
      <c r="V398" s="35">
        <v>263242.74321061646</v>
      </c>
      <c r="W398" s="24">
        <v>0</v>
      </c>
      <c r="X398" s="35">
        <v>263242.74321061646</v>
      </c>
    </row>
    <row r="399" spans="1:24">
      <c r="A399" s="24">
        <v>398</v>
      </c>
      <c r="B399" s="25" t="s">
        <v>60</v>
      </c>
      <c r="C399" s="25" t="s">
        <v>99</v>
      </c>
      <c r="D399" s="26">
        <v>43333</v>
      </c>
      <c r="E399" s="27">
        <v>43333</v>
      </c>
      <c r="F399" s="27">
        <v>43313</v>
      </c>
      <c r="G399" s="27">
        <v>44798</v>
      </c>
      <c r="H399" s="28">
        <v>4.0136986301369859</v>
      </c>
      <c r="I399" s="29">
        <v>25</v>
      </c>
      <c r="J399" s="30">
        <v>0.05</v>
      </c>
      <c r="K399" s="29">
        <v>3.7999999999999999E-2</v>
      </c>
      <c r="L399" s="31">
        <v>1174950</v>
      </c>
      <c r="M399" s="32" t="s">
        <v>2189</v>
      </c>
      <c r="N399" s="29">
        <v>798</v>
      </c>
      <c r="O399" s="29">
        <v>80</v>
      </c>
      <c r="P399" s="29">
        <v>96</v>
      </c>
      <c r="Q399" s="29">
        <v>127</v>
      </c>
      <c r="R399" s="29">
        <v>95.3</v>
      </c>
      <c r="S399" s="33">
        <v>-7.2916666666666963E-3</v>
      </c>
      <c r="T399" s="34">
        <v>1166382.65625</v>
      </c>
      <c r="U399" s="34">
        <v>177897.32184503422</v>
      </c>
      <c r="V399" s="35">
        <v>988485.33440496575</v>
      </c>
      <c r="W399" s="24">
        <v>0</v>
      </c>
      <c r="X399" s="35">
        <v>988485.33440496575</v>
      </c>
    </row>
    <row r="400" spans="1:24">
      <c r="A400" s="24">
        <v>399</v>
      </c>
      <c r="B400" s="25" t="s">
        <v>60</v>
      </c>
      <c r="C400" s="25" t="s">
        <v>100</v>
      </c>
      <c r="D400" s="26">
        <v>43333</v>
      </c>
      <c r="E400" s="27">
        <v>43333</v>
      </c>
      <c r="F400" s="27">
        <v>43313</v>
      </c>
      <c r="G400" s="27">
        <v>44798</v>
      </c>
      <c r="H400" s="28">
        <v>4.0136986301369859</v>
      </c>
      <c r="I400" s="29">
        <v>25</v>
      </c>
      <c r="J400" s="30">
        <v>0.05</v>
      </c>
      <c r="K400" s="29">
        <v>3.7999999999999999E-2</v>
      </c>
      <c r="L400" s="31">
        <v>582750</v>
      </c>
      <c r="M400" s="32" t="s">
        <v>1973</v>
      </c>
      <c r="N400" s="29">
        <v>690</v>
      </c>
      <c r="O400" s="29">
        <v>80</v>
      </c>
      <c r="P400" s="29">
        <v>110</v>
      </c>
      <c r="Q400" s="29">
        <v>127</v>
      </c>
      <c r="R400" s="29">
        <v>145.69999999999999</v>
      </c>
      <c r="S400" s="33">
        <v>0.32454545454545441</v>
      </c>
      <c r="T400" s="34">
        <v>771878.86363636365</v>
      </c>
      <c r="U400" s="34">
        <v>117727.3872291407</v>
      </c>
      <c r="V400" s="35">
        <v>654151.47640722292</v>
      </c>
      <c r="W400" s="24">
        <v>0</v>
      </c>
      <c r="X400" s="35">
        <v>654151.47640722292</v>
      </c>
    </row>
    <row r="401" spans="1:24">
      <c r="A401" s="24">
        <v>400</v>
      </c>
      <c r="B401" s="25" t="s">
        <v>60</v>
      </c>
      <c r="C401" s="25" t="s">
        <v>101</v>
      </c>
      <c r="D401" s="26">
        <v>43333</v>
      </c>
      <c r="E401" s="27">
        <v>43333</v>
      </c>
      <c r="F401" s="27">
        <v>43313</v>
      </c>
      <c r="G401" s="27">
        <v>44798</v>
      </c>
      <c r="H401" s="28">
        <v>4.0136986301369859</v>
      </c>
      <c r="I401" s="29">
        <v>25</v>
      </c>
      <c r="J401" s="30">
        <v>0.05</v>
      </c>
      <c r="K401" s="29">
        <v>3.7999999999999999E-2</v>
      </c>
      <c r="L401" s="31">
        <v>9976171</v>
      </c>
      <c r="M401" s="32" t="s">
        <v>2189</v>
      </c>
      <c r="N401" s="29">
        <v>798</v>
      </c>
      <c r="O401" s="29">
        <v>80</v>
      </c>
      <c r="P401" s="29">
        <v>96</v>
      </c>
      <c r="Q401" s="29">
        <v>127</v>
      </c>
      <c r="R401" s="29">
        <v>95.3</v>
      </c>
      <c r="S401" s="33">
        <v>-7.2916666666666963E-3</v>
      </c>
      <c r="T401" s="34">
        <v>9903428.0864583328</v>
      </c>
      <c r="U401" s="34">
        <v>1510476.2782825625</v>
      </c>
      <c r="V401" s="35">
        <v>8392951.8081757706</v>
      </c>
      <c r="W401" s="24">
        <v>0</v>
      </c>
      <c r="X401" s="35">
        <v>8392951.8081757706</v>
      </c>
    </row>
    <row r="402" spans="1:24">
      <c r="A402" s="24">
        <v>401</v>
      </c>
      <c r="B402" s="25" t="s">
        <v>60</v>
      </c>
      <c r="C402" s="25" t="s">
        <v>102</v>
      </c>
      <c r="D402" s="26">
        <v>43333</v>
      </c>
      <c r="E402" s="27">
        <v>43333</v>
      </c>
      <c r="F402" s="27">
        <v>43313</v>
      </c>
      <c r="G402" s="27">
        <v>44798</v>
      </c>
      <c r="H402" s="28">
        <v>4.0136986301369859</v>
      </c>
      <c r="I402" s="29">
        <v>25</v>
      </c>
      <c r="J402" s="30">
        <v>0.05</v>
      </c>
      <c r="K402" s="29">
        <v>3.7999999999999999E-2</v>
      </c>
      <c r="L402" s="31">
        <v>21103901</v>
      </c>
      <c r="M402" s="32" t="s">
        <v>2189</v>
      </c>
      <c r="N402" s="29">
        <v>798</v>
      </c>
      <c r="O402" s="29">
        <v>80</v>
      </c>
      <c r="P402" s="29">
        <v>96</v>
      </c>
      <c r="Q402" s="29">
        <v>127</v>
      </c>
      <c r="R402" s="29">
        <v>95.3</v>
      </c>
      <c r="S402" s="33">
        <v>-7.2916666666666963E-3</v>
      </c>
      <c r="T402" s="34">
        <v>20950018.388541665</v>
      </c>
      <c r="U402" s="34">
        <v>3195308.2840825049</v>
      </c>
      <c r="V402" s="35">
        <v>17754710.104459159</v>
      </c>
      <c r="W402" s="24">
        <v>0</v>
      </c>
      <c r="X402" s="35">
        <v>17754710.104459159</v>
      </c>
    </row>
    <row r="403" spans="1:24">
      <c r="A403" s="24">
        <v>402</v>
      </c>
      <c r="B403" s="25" t="s">
        <v>60</v>
      </c>
      <c r="C403" s="25" t="s">
        <v>103</v>
      </c>
      <c r="D403" s="26">
        <v>43333</v>
      </c>
      <c r="E403" s="27">
        <v>43333</v>
      </c>
      <c r="F403" s="27">
        <v>43313</v>
      </c>
      <c r="G403" s="27">
        <v>44798</v>
      </c>
      <c r="H403" s="28">
        <v>4.0136986301369859</v>
      </c>
      <c r="I403" s="29">
        <v>25</v>
      </c>
      <c r="J403" s="30">
        <v>0.05</v>
      </c>
      <c r="K403" s="29">
        <v>3.7999999999999999E-2</v>
      </c>
      <c r="L403" s="31">
        <v>580650</v>
      </c>
      <c r="M403" s="32" t="s">
        <v>2189</v>
      </c>
      <c r="N403" s="29">
        <v>798</v>
      </c>
      <c r="O403" s="29">
        <v>80</v>
      </c>
      <c r="P403" s="29">
        <v>96</v>
      </c>
      <c r="Q403" s="29">
        <v>127</v>
      </c>
      <c r="R403" s="29">
        <v>95.3</v>
      </c>
      <c r="S403" s="33">
        <v>-7.2916666666666963E-3</v>
      </c>
      <c r="T403" s="34">
        <v>576416.09375</v>
      </c>
      <c r="U403" s="34">
        <v>87915.298463184925</v>
      </c>
      <c r="V403" s="35">
        <v>488500.79528681509</v>
      </c>
      <c r="W403" s="24">
        <v>0</v>
      </c>
      <c r="X403" s="35">
        <v>488500.79528681509</v>
      </c>
    </row>
    <row r="404" spans="1:24">
      <c r="A404" s="24">
        <v>403</v>
      </c>
      <c r="B404" s="25" t="s">
        <v>60</v>
      </c>
      <c r="C404" s="25" t="s">
        <v>104</v>
      </c>
      <c r="D404" s="26">
        <v>43333</v>
      </c>
      <c r="E404" s="27">
        <v>43333</v>
      </c>
      <c r="F404" s="27">
        <v>43313</v>
      </c>
      <c r="G404" s="27">
        <v>44798</v>
      </c>
      <c r="H404" s="28">
        <v>4.0136986301369859</v>
      </c>
      <c r="I404" s="29">
        <v>25</v>
      </c>
      <c r="J404" s="30">
        <v>0.05</v>
      </c>
      <c r="K404" s="29">
        <v>3.7999999999999999E-2</v>
      </c>
      <c r="L404" s="31">
        <v>175035</v>
      </c>
      <c r="M404" s="32" t="s">
        <v>1877</v>
      </c>
      <c r="N404" s="29">
        <v>642</v>
      </c>
      <c r="O404" s="29">
        <v>80</v>
      </c>
      <c r="P404" s="29">
        <v>79.099999999999994</v>
      </c>
      <c r="Q404" s="29">
        <v>127</v>
      </c>
      <c r="R404" s="29">
        <v>94</v>
      </c>
      <c r="S404" s="33">
        <v>0.18836915297092297</v>
      </c>
      <c r="T404" s="34">
        <v>208006.19469026552</v>
      </c>
      <c r="U404" s="34">
        <v>31725.218790156381</v>
      </c>
      <c r="V404" s="35">
        <v>176280.97590010913</v>
      </c>
      <c r="W404" s="24">
        <v>0</v>
      </c>
      <c r="X404" s="35">
        <v>176280.97590010913</v>
      </c>
    </row>
    <row r="405" spans="1:24">
      <c r="A405" s="24">
        <v>404</v>
      </c>
      <c r="B405" s="25" t="s">
        <v>60</v>
      </c>
      <c r="C405" s="25" t="s">
        <v>105</v>
      </c>
      <c r="D405" s="26">
        <v>43333</v>
      </c>
      <c r="E405" s="27">
        <v>43333</v>
      </c>
      <c r="F405" s="27">
        <v>43313</v>
      </c>
      <c r="G405" s="27">
        <v>44798</v>
      </c>
      <c r="H405" s="28">
        <v>4.0136986301369859</v>
      </c>
      <c r="I405" s="29">
        <v>25</v>
      </c>
      <c r="J405" s="30">
        <v>0.05</v>
      </c>
      <c r="K405" s="29">
        <v>3.7999999999999999E-2</v>
      </c>
      <c r="L405" s="31">
        <v>132796</v>
      </c>
      <c r="M405" s="32" t="s">
        <v>2189</v>
      </c>
      <c r="N405" s="29">
        <v>798</v>
      </c>
      <c r="O405" s="29">
        <v>80</v>
      </c>
      <c r="P405" s="29">
        <v>96</v>
      </c>
      <c r="Q405" s="29">
        <v>127</v>
      </c>
      <c r="R405" s="29">
        <v>95.3</v>
      </c>
      <c r="S405" s="33">
        <v>-7.2916666666666963E-3</v>
      </c>
      <c r="T405" s="34">
        <v>131827.69583333333</v>
      </c>
      <c r="U405" s="34">
        <v>20106.432402853879</v>
      </c>
      <c r="V405" s="35">
        <v>111721.26343047945</v>
      </c>
      <c r="W405" s="24">
        <v>0</v>
      </c>
      <c r="X405" s="35">
        <v>111721.26343047945</v>
      </c>
    </row>
    <row r="406" spans="1:24">
      <c r="A406" s="24">
        <v>405</v>
      </c>
      <c r="B406" s="25" t="s">
        <v>60</v>
      </c>
      <c r="C406" s="25" t="s">
        <v>106</v>
      </c>
      <c r="D406" s="26">
        <v>43333</v>
      </c>
      <c r="E406" s="27">
        <v>43333</v>
      </c>
      <c r="F406" s="27">
        <v>43313</v>
      </c>
      <c r="G406" s="27">
        <v>44798</v>
      </c>
      <c r="H406" s="28">
        <v>4.0136986301369859</v>
      </c>
      <c r="I406" s="29">
        <v>25</v>
      </c>
      <c r="J406" s="30">
        <v>0.05</v>
      </c>
      <c r="K406" s="29">
        <v>3.7999999999999999E-2</v>
      </c>
      <c r="L406" s="31">
        <v>469552</v>
      </c>
      <c r="M406" s="32" t="s">
        <v>1871</v>
      </c>
      <c r="N406" s="29">
        <v>639</v>
      </c>
      <c r="O406" s="29">
        <v>80</v>
      </c>
      <c r="P406" s="29">
        <v>112.8</v>
      </c>
      <c r="Q406" s="29">
        <v>127</v>
      </c>
      <c r="R406" s="29">
        <v>116.2</v>
      </c>
      <c r="S406" s="33">
        <v>3.0141843971631256E-2</v>
      </c>
      <c r="T406" s="34">
        <v>483705.16312056739</v>
      </c>
      <c r="U406" s="34">
        <v>73774.976523073929</v>
      </c>
      <c r="V406" s="35">
        <v>409930.18659749348</v>
      </c>
      <c r="W406" s="24">
        <v>0</v>
      </c>
      <c r="X406" s="35">
        <v>409930.18659749348</v>
      </c>
    </row>
    <row r="407" spans="1:24">
      <c r="A407" s="24">
        <v>406</v>
      </c>
      <c r="B407" s="25" t="s">
        <v>60</v>
      </c>
      <c r="C407" s="25" t="s">
        <v>110</v>
      </c>
      <c r="D407" s="26">
        <v>43333</v>
      </c>
      <c r="E407" s="27">
        <v>43333</v>
      </c>
      <c r="F407" s="27">
        <v>43313</v>
      </c>
      <c r="G407" s="27">
        <v>44798</v>
      </c>
      <c r="H407" s="28">
        <v>4.0136986301369859</v>
      </c>
      <c r="I407" s="29">
        <v>25</v>
      </c>
      <c r="J407" s="30">
        <v>0.05</v>
      </c>
      <c r="K407" s="29">
        <v>3.7999999999999999E-2</v>
      </c>
      <c r="L407" s="31">
        <v>16789210</v>
      </c>
      <c r="M407" s="32" t="s">
        <v>1939</v>
      </c>
      <c r="N407" s="29">
        <v>673</v>
      </c>
      <c r="O407" s="29">
        <v>80</v>
      </c>
      <c r="P407" s="29">
        <v>95</v>
      </c>
      <c r="Q407" s="29">
        <v>127</v>
      </c>
      <c r="R407" s="29">
        <v>104.3</v>
      </c>
      <c r="S407" s="33">
        <v>9.7894736842105229E-2</v>
      </c>
      <c r="T407" s="34">
        <v>18432785.294736844</v>
      </c>
      <c r="U407" s="34">
        <v>2811378.5133095887</v>
      </c>
      <c r="V407" s="35">
        <v>15621406.781427255</v>
      </c>
      <c r="W407" s="24">
        <v>0</v>
      </c>
      <c r="X407" s="35">
        <v>15621406.781427255</v>
      </c>
    </row>
    <row r="408" spans="1:24">
      <c r="A408" s="24">
        <v>407</v>
      </c>
      <c r="B408" s="25" t="s">
        <v>60</v>
      </c>
      <c r="C408" s="25" t="s">
        <v>86</v>
      </c>
      <c r="D408" s="26">
        <v>43333</v>
      </c>
      <c r="E408" s="27">
        <v>43333</v>
      </c>
      <c r="F408" s="27">
        <v>43313</v>
      </c>
      <c r="G408" s="27">
        <v>44798</v>
      </c>
      <c r="H408" s="28">
        <v>4.0136986301369859</v>
      </c>
      <c r="I408" s="29">
        <v>25</v>
      </c>
      <c r="J408" s="30">
        <v>0.05</v>
      </c>
      <c r="K408" s="29">
        <v>3.7999999999999999E-2</v>
      </c>
      <c r="L408" s="31">
        <v>892500</v>
      </c>
      <c r="M408" s="32" t="s">
        <v>2189</v>
      </c>
      <c r="N408" s="29">
        <v>798</v>
      </c>
      <c r="O408" s="29">
        <v>80</v>
      </c>
      <c r="P408" s="29">
        <v>96</v>
      </c>
      <c r="Q408" s="29">
        <v>127</v>
      </c>
      <c r="R408" s="29">
        <v>95.3</v>
      </c>
      <c r="S408" s="33">
        <v>-7.2916666666666963E-3</v>
      </c>
      <c r="T408" s="34">
        <v>885992.1875</v>
      </c>
      <c r="U408" s="34">
        <v>135132.01391267122</v>
      </c>
      <c r="V408" s="35">
        <v>750860.17358732875</v>
      </c>
      <c r="W408" s="24">
        <v>0</v>
      </c>
      <c r="X408" s="35">
        <v>750860.17358732875</v>
      </c>
    </row>
    <row r="409" spans="1:24">
      <c r="A409" s="24">
        <v>408</v>
      </c>
      <c r="B409" s="25" t="s">
        <v>60</v>
      </c>
      <c r="C409" s="25" t="s">
        <v>90</v>
      </c>
      <c r="D409" s="26">
        <v>43333</v>
      </c>
      <c r="E409" s="27">
        <v>43333</v>
      </c>
      <c r="F409" s="27">
        <v>43313</v>
      </c>
      <c r="G409" s="27">
        <v>44798</v>
      </c>
      <c r="H409" s="28">
        <v>4.0136986301369859</v>
      </c>
      <c r="I409" s="29">
        <v>25</v>
      </c>
      <c r="J409" s="30">
        <v>0.05</v>
      </c>
      <c r="K409" s="29">
        <v>3.7999999999999999E-2</v>
      </c>
      <c r="L409" s="31">
        <v>472500</v>
      </c>
      <c r="M409" s="32" t="s">
        <v>2189</v>
      </c>
      <c r="N409" s="29">
        <v>798</v>
      </c>
      <c r="O409" s="29">
        <v>80</v>
      </c>
      <c r="P409" s="29">
        <v>96</v>
      </c>
      <c r="Q409" s="29">
        <v>127</v>
      </c>
      <c r="R409" s="29">
        <v>95.3</v>
      </c>
      <c r="S409" s="33">
        <v>-7.2916666666666963E-3</v>
      </c>
      <c r="T409" s="34">
        <v>469054.6875</v>
      </c>
      <c r="U409" s="34">
        <v>71540.477953767113</v>
      </c>
      <c r="V409" s="35">
        <v>397514.20954623289</v>
      </c>
      <c r="W409" s="24">
        <v>0</v>
      </c>
      <c r="X409" s="35">
        <v>397514.20954623289</v>
      </c>
    </row>
    <row r="410" spans="1:24">
      <c r="A410" s="24">
        <v>409</v>
      </c>
      <c r="B410" s="25" t="s">
        <v>60</v>
      </c>
      <c r="C410" s="25" t="s">
        <v>91</v>
      </c>
      <c r="D410" s="26">
        <v>43333</v>
      </c>
      <c r="E410" s="27">
        <v>43333</v>
      </c>
      <c r="F410" s="27">
        <v>43313</v>
      </c>
      <c r="G410" s="27">
        <v>44798</v>
      </c>
      <c r="H410" s="28">
        <v>4.0136986301369859</v>
      </c>
      <c r="I410" s="29">
        <v>25</v>
      </c>
      <c r="J410" s="30">
        <v>0.05</v>
      </c>
      <c r="K410" s="29">
        <v>3.7999999999999999E-2</v>
      </c>
      <c r="L410" s="31">
        <v>637760</v>
      </c>
      <c r="M410" s="32" t="s">
        <v>2189</v>
      </c>
      <c r="N410" s="29">
        <v>798</v>
      </c>
      <c r="O410" s="29">
        <v>80</v>
      </c>
      <c r="P410" s="29">
        <v>96</v>
      </c>
      <c r="Q410" s="29">
        <v>127</v>
      </c>
      <c r="R410" s="29">
        <v>95.3</v>
      </c>
      <c r="S410" s="33">
        <v>-7.2916666666666963E-3</v>
      </c>
      <c r="T410" s="34">
        <v>633109.66666666663</v>
      </c>
      <c r="U410" s="34">
        <v>96562.233269406381</v>
      </c>
      <c r="V410" s="35">
        <v>536547.43339726026</v>
      </c>
      <c r="W410" s="24">
        <v>0</v>
      </c>
      <c r="X410" s="35">
        <v>536547.43339726026</v>
      </c>
    </row>
    <row r="411" spans="1:24">
      <c r="A411" s="24">
        <v>410</v>
      </c>
      <c r="B411" s="25" t="s">
        <v>60</v>
      </c>
      <c r="C411" s="25" t="s">
        <v>92</v>
      </c>
      <c r="D411" s="26">
        <v>43333</v>
      </c>
      <c r="E411" s="27">
        <v>43333</v>
      </c>
      <c r="F411" s="27">
        <v>43313</v>
      </c>
      <c r="G411" s="27">
        <v>44798</v>
      </c>
      <c r="H411" s="28">
        <v>4.0136986301369859</v>
      </c>
      <c r="I411" s="29">
        <v>25</v>
      </c>
      <c r="J411" s="30">
        <v>0.05</v>
      </c>
      <c r="K411" s="29">
        <v>3.7999999999999999E-2</v>
      </c>
      <c r="L411" s="31">
        <v>21044329</v>
      </c>
      <c r="M411" s="32" t="s">
        <v>2189</v>
      </c>
      <c r="N411" s="29">
        <v>798</v>
      </c>
      <c r="O411" s="29">
        <v>80</v>
      </c>
      <c r="P411" s="29">
        <v>96</v>
      </c>
      <c r="Q411" s="29">
        <v>127</v>
      </c>
      <c r="R411" s="29">
        <v>95.3</v>
      </c>
      <c r="S411" s="33">
        <v>-7.2916666666666963E-3</v>
      </c>
      <c r="T411" s="34">
        <v>20890880.767708331</v>
      </c>
      <c r="U411" s="34">
        <v>3186288.5817488292</v>
      </c>
      <c r="V411" s="35">
        <v>17704592.185959503</v>
      </c>
      <c r="W411" s="24">
        <v>0</v>
      </c>
      <c r="X411" s="35">
        <v>17704592.185959503</v>
      </c>
    </row>
    <row r="412" spans="1:24">
      <c r="A412" s="24">
        <v>411</v>
      </c>
      <c r="B412" s="25" t="s">
        <v>60</v>
      </c>
      <c r="C412" s="25" t="s">
        <v>93</v>
      </c>
      <c r="D412" s="26">
        <v>43333</v>
      </c>
      <c r="E412" s="27">
        <v>43333</v>
      </c>
      <c r="F412" s="27">
        <v>43313</v>
      </c>
      <c r="G412" s="27">
        <v>44798</v>
      </c>
      <c r="H412" s="28">
        <v>4.0136986301369859</v>
      </c>
      <c r="I412" s="29">
        <v>25</v>
      </c>
      <c r="J412" s="30">
        <v>0.05</v>
      </c>
      <c r="K412" s="29">
        <v>3.7999999999999999E-2</v>
      </c>
      <c r="L412" s="31">
        <v>969266</v>
      </c>
      <c r="M412" s="32" t="s">
        <v>2189</v>
      </c>
      <c r="N412" s="29">
        <v>798</v>
      </c>
      <c r="O412" s="29">
        <v>80</v>
      </c>
      <c r="P412" s="29">
        <v>96</v>
      </c>
      <c r="Q412" s="29">
        <v>127</v>
      </c>
      <c r="R412" s="29">
        <v>95.3</v>
      </c>
      <c r="S412" s="33">
        <v>-7.2916666666666963E-3</v>
      </c>
      <c r="T412" s="34">
        <v>962198.43541666667</v>
      </c>
      <c r="U412" s="34">
        <v>146755.0326017694</v>
      </c>
      <c r="V412" s="35">
        <v>815443.40281489724</v>
      </c>
      <c r="W412" s="24">
        <v>0</v>
      </c>
      <c r="X412" s="35">
        <v>815443.40281489724</v>
      </c>
    </row>
    <row r="413" spans="1:24">
      <c r="A413" s="24">
        <v>412</v>
      </c>
      <c r="B413" s="25" t="s">
        <v>60</v>
      </c>
      <c r="C413" s="25" t="s">
        <v>94</v>
      </c>
      <c r="D413" s="26">
        <v>43333</v>
      </c>
      <c r="E413" s="27">
        <v>43333</v>
      </c>
      <c r="F413" s="27">
        <v>43313</v>
      </c>
      <c r="G413" s="27">
        <v>44798</v>
      </c>
      <c r="H413" s="28">
        <v>4.0136986301369859</v>
      </c>
      <c r="I413" s="29">
        <v>25</v>
      </c>
      <c r="J413" s="30">
        <v>0.05</v>
      </c>
      <c r="K413" s="29">
        <v>3.7999999999999999E-2</v>
      </c>
      <c r="L413" s="31">
        <v>735000</v>
      </c>
      <c r="M413" s="32" t="s">
        <v>2189</v>
      </c>
      <c r="N413" s="29">
        <v>798</v>
      </c>
      <c r="O413" s="29">
        <v>80</v>
      </c>
      <c r="P413" s="29">
        <v>96</v>
      </c>
      <c r="Q413" s="29">
        <v>127</v>
      </c>
      <c r="R413" s="29">
        <v>95.3</v>
      </c>
      <c r="S413" s="33">
        <v>-7.2916666666666963E-3</v>
      </c>
      <c r="T413" s="34">
        <v>729640.625</v>
      </c>
      <c r="U413" s="34">
        <v>111285.18792808217</v>
      </c>
      <c r="V413" s="35">
        <v>618355.43707191781</v>
      </c>
      <c r="W413" s="24">
        <v>0</v>
      </c>
      <c r="X413" s="35">
        <v>618355.43707191781</v>
      </c>
    </row>
    <row r="414" spans="1:24">
      <c r="A414" s="24">
        <v>413</v>
      </c>
      <c r="B414" s="25" t="s">
        <v>60</v>
      </c>
      <c r="C414" s="25" t="s">
        <v>95</v>
      </c>
      <c r="D414" s="26">
        <v>43333</v>
      </c>
      <c r="E414" s="27">
        <v>43333</v>
      </c>
      <c r="F414" s="27">
        <v>43313</v>
      </c>
      <c r="G414" s="27">
        <v>44798</v>
      </c>
      <c r="H414" s="28">
        <v>4.0136986301369859</v>
      </c>
      <c r="I414" s="29">
        <v>25</v>
      </c>
      <c r="J414" s="30">
        <v>0.05</v>
      </c>
      <c r="K414" s="29">
        <v>3.7999999999999999E-2</v>
      </c>
      <c r="L414" s="31">
        <v>126000</v>
      </c>
      <c r="M414" s="32" t="s">
        <v>2189</v>
      </c>
      <c r="N414" s="29">
        <v>798</v>
      </c>
      <c r="O414" s="29">
        <v>80</v>
      </c>
      <c r="P414" s="29">
        <v>96</v>
      </c>
      <c r="Q414" s="29">
        <v>127</v>
      </c>
      <c r="R414" s="29">
        <v>95.3</v>
      </c>
      <c r="S414" s="33">
        <v>-7.2916666666666963E-3</v>
      </c>
      <c r="T414" s="34">
        <v>125081.25</v>
      </c>
      <c r="U414" s="34">
        <v>19077.460787671229</v>
      </c>
      <c r="V414" s="35">
        <v>106003.78921232877</v>
      </c>
      <c r="W414" s="24">
        <v>0</v>
      </c>
      <c r="X414" s="35">
        <v>106003.78921232877</v>
      </c>
    </row>
    <row r="415" spans="1:24">
      <c r="A415" s="24">
        <v>414</v>
      </c>
      <c r="B415" s="25" t="s">
        <v>60</v>
      </c>
      <c r="C415" s="25" t="s">
        <v>96</v>
      </c>
      <c r="D415" s="26">
        <v>43333</v>
      </c>
      <c r="E415" s="27">
        <v>43333</v>
      </c>
      <c r="F415" s="27">
        <v>43313</v>
      </c>
      <c r="G415" s="27">
        <v>44798</v>
      </c>
      <c r="H415" s="28">
        <v>4.0136986301369859</v>
      </c>
      <c r="I415" s="29">
        <v>25</v>
      </c>
      <c r="J415" s="30">
        <v>0.05</v>
      </c>
      <c r="K415" s="29">
        <v>3.7999999999999999E-2</v>
      </c>
      <c r="L415" s="31">
        <v>29327302</v>
      </c>
      <c r="M415" s="32" t="s">
        <v>2189</v>
      </c>
      <c r="N415" s="29">
        <v>798</v>
      </c>
      <c r="O415" s="29">
        <v>80</v>
      </c>
      <c r="P415" s="29">
        <v>96</v>
      </c>
      <c r="Q415" s="29">
        <v>127</v>
      </c>
      <c r="R415" s="29">
        <v>95.3</v>
      </c>
      <c r="S415" s="33">
        <v>-7.2916666666666963E-3</v>
      </c>
      <c r="T415" s="34">
        <v>29113457.089583334</v>
      </c>
      <c r="U415" s="34">
        <v>4440400.4278824767</v>
      </c>
      <c r="V415" s="35">
        <v>24673056.661700856</v>
      </c>
      <c r="W415" s="24">
        <v>0</v>
      </c>
      <c r="X415" s="35">
        <v>24673056.661700856</v>
      </c>
    </row>
    <row r="416" spans="1:24">
      <c r="A416" s="24">
        <v>415</v>
      </c>
      <c r="B416" s="25" t="s">
        <v>60</v>
      </c>
      <c r="C416" s="25" t="s">
        <v>97</v>
      </c>
      <c r="D416" s="26">
        <v>43333</v>
      </c>
      <c r="E416" s="27">
        <v>43333</v>
      </c>
      <c r="F416" s="27">
        <v>43313</v>
      </c>
      <c r="G416" s="27">
        <v>44798</v>
      </c>
      <c r="H416" s="28">
        <v>4.0136986301369859</v>
      </c>
      <c r="I416" s="29">
        <v>25</v>
      </c>
      <c r="J416" s="30">
        <v>0.05</v>
      </c>
      <c r="K416" s="29">
        <v>3.7999999999999999E-2</v>
      </c>
      <c r="L416" s="31">
        <v>1517250</v>
      </c>
      <c r="M416" s="32" t="s">
        <v>1941</v>
      </c>
      <c r="N416" s="29">
        <v>674</v>
      </c>
      <c r="O416" s="29">
        <v>80</v>
      </c>
      <c r="P416" s="29">
        <v>105.1</v>
      </c>
      <c r="Q416" s="29">
        <v>127</v>
      </c>
      <c r="R416" s="29">
        <v>122.8</v>
      </c>
      <c r="S416" s="33">
        <v>0.16841103710751668</v>
      </c>
      <c r="T416" s="34">
        <v>1772771.6460513796</v>
      </c>
      <c r="U416" s="34">
        <v>270384.10283748026</v>
      </c>
      <c r="V416" s="35">
        <v>1502387.5432138992</v>
      </c>
      <c r="W416" s="24">
        <v>0</v>
      </c>
      <c r="X416" s="35">
        <v>1502387.5432138992</v>
      </c>
    </row>
    <row r="417" spans="1:24">
      <c r="A417" s="24">
        <v>416</v>
      </c>
      <c r="B417" s="25" t="s">
        <v>60</v>
      </c>
      <c r="C417" s="25" t="s">
        <v>98</v>
      </c>
      <c r="D417" s="26">
        <v>43333</v>
      </c>
      <c r="E417" s="27">
        <v>43333</v>
      </c>
      <c r="F417" s="27">
        <v>43313</v>
      </c>
      <c r="G417" s="27">
        <v>44798</v>
      </c>
      <c r="H417" s="28">
        <v>4.0136986301369859</v>
      </c>
      <c r="I417" s="29">
        <v>25</v>
      </c>
      <c r="J417" s="30">
        <v>0.05</v>
      </c>
      <c r="K417" s="29">
        <v>3.7999999999999999E-2</v>
      </c>
      <c r="L417" s="31">
        <v>312900</v>
      </c>
      <c r="M417" s="32" t="s">
        <v>2189</v>
      </c>
      <c r="N417" s="29">
        <v>798</v>
      </c>
      <c r="O417" s="29">
        <v>80</v>
      </c>
      <c r="P417" s="29">
        <v>96</v>
      </c>
      <c r="Q417" s="29">
        <v>127</v>
      </c>
      <c r="R417" s="29">
        <v>95.3</v>
      </c>
      <c r="S417" s="33">
        <v>-7.2916666666666963E-3</v>
      </c>
      <c r="T417" s="34">
        <v>310618.4375</v>
      </c>
      <c r="U417" s="34">
        <v>47375.694289383558</v>
      </c>
      <c r="V417" s="35">
        <v>263242.74321061646</v>
      </c>
      <c r="W417" s="24">
        <v>0</v>
      </c>
      <c r="X417" s="35">
        <v>263242.74321061646</v>
      </c>
    </row>
    <row r="418" spans="1:24">
      <c r="A418" s="24">
        <v>417</v>
      </c>
      <c r="B418" s="25" t="s">
        <v>60</v>
      </c>
      <c r="C418" s="25" t="s">
        <v>99</v>
      </c>
      <c r="D418" s="26">
        <v>43333</v>
      </c>
      <c r="E418" s="27">
        <v>43333</v>
      </c>
      <c r="F418" s="27">
        <v>43313</v>
      </c>
      <c r="G418" s="27">
        <v>44798</v>
      </c>
      <c r="H418" s="28">
        <v>4.0136986301369859</v>
      </c>
      <c r="I418" s="29">
        <v>25</v>
      </c>
      <c r="J418" s="30">
        <v>0.05</v>
      </c>
      <c r="K418" s="29">
        <v>3.7999999999999999E-2</v>
      </c>
      <c r="L418" s="31">
        <v>1174950</v>
      </c>
      <c r="M418" s="32" t="s">
        <v>2189</v>
      </c>
      <c r="N418" s="29">
        <v>798</v>
      </c>
      <c r="O418" s="29">
        <v>80</v>
      </c>
      <c r="P418" s="29">
        <v>96</v>
      </c>
      <c r="Q418" s="29">
        <v>127</v>
      </c>
      <c r="R418" s="29">
        <v>95.3</v>
      </c>
      <c r="S418" s="33">
        <v>-7.2916666666666963E-3</v>
      </c>
      <c r="T418" s="34">
        <v>1166382.65625</v>
      </c>
      <c r="U418" s="34">
        <v>177897.32184503422</v>
      </c>
      <c r="V418" s="35">
        <v>988485.33440496575</v>
      </c>
      <c r="W418" s="24">
        <v>0</v>
      </c>
      <c r="X418" s="35">
        <v>988485.33440496575</v>
      </c>
    </row>
    <row r="419" spans="1:24">
      <c r="A419" s="24">
        <v>418</v>
      </c>
      <c r="B419" s="25" t="s">
        <v>60</v>
      </c>
      <c r="C419" s="25" t="s">
        <v>100</v>
      </c>
      <c r="D419" s="26">
        <v>43333</v>
      </c>
      <c r="E419" s="27">
        <v>43333</v>
      </c>
      <c r="F419" s="27">
        <v>43313</v>
      </c>
      <c r="G419" s="27">
        <v>44798</v>
      </c>
      <c r="H419" s="28">
        <v>4.0136986301369859</v>
      </c>
      <c r="I419" s="29">
        <v>25</v>
      </c>
      <c r="J419" s="30">
        <v>0.05</v>
      </c>
      <c r="K419" s="29">
        <v>3.7999999999999999E-2</v>
      </c>
      <c r="L419" s="31">
        <v>582750</v>
      </c>
      <c r="M419" s="32" t="s">
        <v>1973</v>
      </c>
      <c r="N419" s="29">
        <v>690</v>
      </c>
      <c r="O419" s="29">
        <v>80</v>
      </c>
      <c r="P419" s="29">
        <v>110</v>
      </c>
      <c r="Q419" s="29">
        <v>127</v>
      </c>
      <c r="R419" s="29">
        <v>145.69999999999999</v>
      </c>
      <c r="S419" s="33">
        <v>0.32454545454545441</v>
      </c>
      <c r="T419" s="34">
        <v>771878.86363636365</v>
      </c>
      <c r="U419" s="34">
        <v>117727.3872291407</v>
      </c>
      <c r="V419" s="35">
        <v>654151.47640722292</v>
      </c>
      <c r="W419" s="24">
        <v>0</v>
      </c>
      <c r="X419" s="35">
        <v>654151.47640722292</v>
      </c>
    </row>
    <row r="420" spans="1:24">
      <c r="A420" s="24">
        <v>419</v>
      </c>
      <c r="B420" s="25" t="s">
        <v>60</v>
      </c>
      <c r="C420" s="25" t="s">
        <v>101</v>
      </c>
      <c r="D420" s="26">
        <v>43333</v>
      </c>
      <c r="E420" s="27">
        <v>43333</v>
      </c>
      <c r="F420" s="27">
        <v>43313</v>
      </c>
      <c r="G420" s="27">
        <v>44798</v>
      </c>
      <c r="H420" s="28">
        <v>4.0136986301369859</v>
      </c>
      <c r="I420" s="29">
        <v>25</v>
      </c>
      <c r="J420" s="30">
        <v>0.05</v>
      </c>
      <c r="K420" s="29">
        <v>3.7999999999999999E-2</v>
      </c>
      <c r="L420" s="31">
        <v>9976171</v>
      </c>
      <c r="M420" s="32" t="s">
        <v>2189</v>
      </c>
      <c r="N420" s="29">
        <v>798</v>
      </c>
      <c r="O420" s="29">
        <v>80</v>
      </c>
      <c r="P420" s="29">
        <v>96</v>
      </c>
      <c r="Q420" s="29">
        <v>127</v>
      </c>
      <c r="R420" s="29">
        <v>95.3</v>
      </c>
      <c r="S420" s="33">
        <v>-7.2916666666666963E-3</v>
      </c>
      <c r="T420" s="34">
        <v>9903428.0864583328</v>
      </c>
      <c r="U420" s="34">
        <v>1510476.2782825625</v>
      </c>
      <c r="V420" s="35">
        <v>8392951.8081757706</v>
      </c>
      <c r="W420" s="24">
        <v>0</v>
      </c>
      <c r="X420" s="35">
        <v>8392951.8081757706</v>
      </c>
    </row>
    <row r="421" spans="1:24">
      <c r="A421" s="24">
        <v>420</v>
      </c>
      <c r="B421" s="25" t="s">
        <v>60</v>
      </c>
      <c r="C421" s="25" t="s">
        <v>102</v>
      </c>
      <c r="D421" s="26">
        <v>43333</v>
      </c>
      <c r="E421" s="27">
        <v>43333</v>
      </c>
      <c r="F421" s="27">
        <v>43313</v>
      </c>
      <c r="G421" s="27">
        <v>44798</v>
      </c>
      <c r="H421" s="28">
        <v>4.0136986301369859</v>
      </c>
      <c r="I421" s="29">
        <v>25</v>
      </c>
      <c r="J421" s="30">
        <v>0.05</v>
      </c>
      <c r="K421" s="29">
        <v>3.7999999999999999E-2</v>
      </c>
      <c r="L421" s="31">
        <v>21103901</v>
      </c>
      <c r="M421" s="32" t="s">
        <v>2189</v>
      </c>
      <c r="N421" s="29">
        <v>798</v>
      </c>
      <c r="O421" s="29">
        <v>80</v>
      </c>
      <c r="P421" s="29">
        <v>96</v>
      </c>
      <c r="Q421" s="29">
        <v>127</v>
      </c>
      <c r="R421" s="29">
        <v>95.3</v>
      </c>
      <c r="S421" s="33">
        <v>-7.2916666666666963E-3</v>
      </c>
      <c r="T421" s="34">
        <v>20950018.388541665</v>
      </c>
      <c r="U421" s="34">
        <v>3195308.2840825049</v>
      </c>
      <c r="V421" s="35">
        <v>17754710.104459159</v>
      </c>
      <c r="W421" s="24">
        <v>0</v>
      </c>
      <c r="X421" s="35">
        <v>17754710.104459159</v>
      </c>
    </row>
    <row r="422" spans="1:24">
      <c r="A422" s="24">
        <v>421</v>
      </c>
      <c r="B422" s="25" t="s">
        <v>60</v>
      </c>
      <c r="C422" s="25" t="s">
        <v>103</v>
      </c>
      <c r="D422" s="26">
        <v>43333</v>
      </c>
      <c r="E422" s="27">
        <v>43333</v>
      </c>
      <c r="F422" s="27">
        <v>43313</v>
      </c>
      <c r="G422" s="27">
        <v>44798</v>
      </c>
      <c r="H422" s="28">
        <v>4.0136986301369859</v>
      </c>
      <c r="I422" s="29">
        <v>25</v>
      </c>
      <c r="J422" s="30">
        <v>0.05</v>
      </c>
      <c r="K422" s="29">
        <v>3.7999999999999999E-2</v>
      </c>
      <c r="L422" s="31">
        <v>580650</v>
      </c>
      <c r="M422" s="32" t="s">
        <v>2189</v>
      </c>
      <c r="N422" s="29">
        <v>798</v>
      </c>
      <c r="O422" s="29">
        <v>80</v>
      </c>
      <c r="P422" s="29">
        <v>96</v>
      </c>
      <c r="Q422" s="29">
        <v>127</v>
      </c>
      <c r="R422" s="29">
        <v>95.3</v>
      </c>
      <c r="S422" s="33">
        <v>-7.2916666666666963E-3</v>
      </c>
      <c r="T422" s="34">
        <v>576416.09375</v>
      </c>
      <c r="U422" s="34">
        <v>87915.298463184925</v>
      </c>
      <c r="V422" s="35">
        <v>488500.79528681509</v>
      </c>
      <c r="W422" s="24">
        <v>0</v>
      </c>
      <c r="X422" s="35">
        <v>488500.79528681509</v>
      </c>
    </row>
    <row r="423" spans="1:24">
      <c r="A423" s="24">
        <v>422</v>
      </c>
      <c r="B423" s="25" t="s">
        <v>60</v>
      </c>
      <c r="C423" s="25" t="s">
        <v>104</v>
      </c>
      <c r="D423" s="26">
        <v>43333</v>
      </c>
      <c r="E423" s="27">
        <v>43333</v>
      </c>
      <c r="F423" s="27">
        <v>43313</v>
      </c>
      <c r="G423" s="27">
        <v>44798</v>
      </c>
      <c r="H423" s="28">
        <v>4.0136986301369859</v>
      </c>
      <c r="I423" s="29">
        <v>25</v>
      </c>
      <c r="J423" s="30">
        <v>0.05</v>
      </c>
      <c r="K423" s="29">
        <v>3.7999999999999999E-2</v>
      </c>
      <c r="L423" s="31">
        <v>175035</v>
      </c>
      <c r="M423" s="32" t="s">
        <v>1877</v>
      </c>
      <c r="N423" s="29">
        <v>642</v>
      </c>
      <c r="O423" s="29">
        <v>80</v>
      </c>
      <c r="P423" s="29">
        <v>79.099999999999994</v>
      </c>
      <c r="Q423" s="29">
        <v>127</v>
      </c>
      <c r="R423" s="29">
        <v>94</v>
      </c>
      <c r="S423" s="33">
        <v>0.18836915297092297</v>
      </c>
      <c r="T423" s="34">
        <v>208006.19469026552</v>
      </c>
      <c r="U423" s="34">
        <v>31725.218790156381</v>
      </c>
      <c r="V423" s="35">
        <v>176280.97590010913</v>
      </c>
      <c r="W423" s="24">
        <v>0</v>
      </c>
      <c r="X423" s="35">
        <v>176280.97590010913</v>
      </c>
    </row>
    <row r="424" spans="1:24">
      <c r="A424" s="24">
        <v>423</v>
      </c>
      <c r="B424" s="25" t="s">
        <v>60</v>
      </c>
      <c r="C424" s="25" t="s">
        <v>105</v>
      </c>
      <c r="D424" s="26">
        <v>43333</v>
      </c>
      <c r="E424" s="27">
        <v>43333</v>
      </c>
      <c r="F424" s="27">
        <v>43313</v>
      </c>
      <c r="G424" s="27">
        <v>44798</v>
      </c>
      <c r="H424" s="28">
        <v>4.0136986301369859</v>
      </c>
      <c r="I424" s="29">
        <v>25</v>
      </c>
      <c r="J424" s="30">
        <v>0.05</v>
      </c>
      <c r="K424" s="29">
        <v>3.7999999999999999E-2</v>
      </c>
      <c r="L424" s="31">
        <v>132796</v>
      </c>
      <c r="M424" s="32" t="s">
        <v>2189</v>
      </c>
      <c r="N424" s="29">
        <v>798</v>
      </c>
      <c r="O424" s="29">
        <v>80</v>
      </c>
      <c r="P424" s="29">
        <v>96</v>
      </c>
      <c r="Q424" s="29">
        <v>127</v>
      </c>
      <c r="R424" s="29">
        <v>95.3</v>
      </c>
      <c r="S424" s="33">
        <v>-7.2916666666666963E-3</v>
      </c>
      <c r="T424" s="34">
        <v>131827.69583333333</v>
      </c>
      <c r="U424" s="34">
        <v>20106.432402853879</v>
      </c>
      <c r="V424" s="35">
        <v>111721.26343047945</v>
      </c>
      <c r="W424" s="24">
        <v>0</v>
      </c>
      <c r="X424" s="35">
        <v>111721.26343047945</v>
      </c>
    </row>
    <row r="425" spans="1:24">
      <c r="A425" s="24">
        <v>424</v>
      </c>
      <c r="B425" s="25" t="s">
        <v>60</v>
      </c>
      <c r="C425" s="25" t="s">
        <v>106</v>
      </c>
      <c r="D425" s="26">
        <v>43333</v>
      </c>
      <c r="E425" s="27">
        <v>43333</v>
      </c>
      <c r="F425" s="27">
        <v>43313</v>
      </c>
      <c r="G425" s="27">
        <v>44798</v>
      </c>
      <c r="H425" s="28">
        <v>4.0136986301369859</v>
      </c>
      <c r="I425" s="29">
        <v>25</v>
      </c>
      <c r="J425" s="30">
        <v>0.05</v>
      </c>
      <c r="K425" s="29">
        <v>3.7999999999999999E-2</v>
      </c>
      <c r="L425" s="31">
        <v>469552</v>
      </c>
      <c r="M425" s="32" t="s">
        <v>1871</v>
      </c>
      <c r="N425" s="29">
        <v>639</v>
      </c>
      <c r="O425" s="29">
        <v>80</v>
      </c>
      <c r="P425" s="29">
        <v>112.8</v>
      </c>
      <c r="Q425" s="29">
        <v>127</v>
      </c>
      <c r="R425" s="29">
        <v>116.2</v>
      </c>
      <c r="S425" s="33">
        <v>3.0141843971631256E-2</v>
      </c>
      <c r="T425" s="34">
        <v>483705.16312056739</v>
      </c>
      <c r="U425" s="34">
        <v>73774.976523073929</v>
      </c>
      <c r="V425" s="35">
        <v>409930.18659749348</v>
      </c>
      <c r="W425" s="24">
        <v>0</v>
      </c>
      <c r="X425" s="35">
        <v>409930.18659749348</v>
      </c>
    </row>
    <row r="426" spans="1:24">
      <c r="A426" s="24">
        <v>425</v>
      </c>
      <c r="B426" s="25" t="s">
        <v>60</v>
      </c>
      <c r="C426" s="25" t="s">
        <v>110</v>
      </c>
      <c r="D426" s="26">
        <v>43333</v>
      </c>
      <c r="E426" s="27">
        <v>43333</v>
      </c>
      <c r="F426" s="27">
        <v>43313</v>
      </c>
      <c r="G426" s="27">
        <v>44798</v>
      </c>
      <c r="H426" s="28">
        <v>4.0136986301369859</v>
      </c>
      <c r="I426" s="29">
        <v>25</v>
      </c>
      <c r="J426" s="30">
        <v>0.05</v>
      </c>
      <c r="K426" s="29">
        <v>3.7999999999999999E-2</v>
      </c>
      <c r="L426" s="31">
        <v>16789210</v>
      </c>
      <c r="M426" s="32" t="s">
        <v>1939</v>
      </c>
      <c r="N426" s="29">
        <v>673</v>
      </c>
      <c r="O426" s="29">
        <v>80</v>
      </c>
      <c r="P426" s="29">
        <v>95</v>
      </c>
      <c r="Q426" s="29">
        <v>127</v>
      </c>
      <c r="R426" s="29">
        <v>104.3</v>
      </c>
      <c r="S426" s="33">
        <v>9.7894736842105229E-2</v>
      </c>
      <c r="T426" s="34">
        <v>18432785.294736844</v>
      </c>
      <c r="U426" s="34">
        <v>2811378.5133095887</v>
      </c>
      <c r="V426" s="35">
        <v>15621406.781427255</v>
      </c>
      <c r="W426" s="24">
        <v>0</v>
      </c>
      <c r="X426" s="35">
        <v>15621406.781427255</v>
      </c>
    </row>
    <row r="427" spans="1:24">
      <c r="A427" s="24">
        <v>426</v>
      </c>
      <c r="B427" s="25" t="s">
        <v>60</v>
      </c>
      <c r="C427" s="25" t="s">
        <v>86</v>
      </c>
      <c r="D427" s="26">
        <v>43333</v>
      </c>
      <c r="E427" s="27">
        <v>43333</v>
      </c>
      <c r="F427" s="27">
        <v>43313</v>
      </c>
      <c r="G427" s="27">
        <v>44798</v>
      </c>
      <c r="H427" s="28">
        <v>4.0136986301369859</v>
      </c>
      <c r="I427" s="29">
        <v>25</v>
      </c>
      <c r="J427" s="30">
        <v>0.05</v>
      </c>
      <c r="K427" s="29">
        <v>3.7999999999999999E-2</v>
      </c>
      <c r="L427" s="31">
        <v>892500</v>
      </c>
      <c r="M427" s="32" t="s">
        <v>2189</v>
      </c>
      <c r="N427" s="29">
        <v>798</v>
      </c>
      <c r="O427" s="29">
        <v>80</v>
      </c>
      <c r="P427" s="29">
        <v>96</v>
      </c>
      <c r="Q427" s="29">
        <v>127</v>
      </c>
      <c r="R427" s="29">
        <v>95.3</v>
      </c>
      <c r="S427" s="33">
        <v>-7.2916666666666963E-3</v>
      </c>
      <c r="T427" s="34">
        <v>885992.1875</v>
      </c>
      <c r="U427" s="34">
        <v>135132.01391267122</v>
      </c>
      <c r="V427" s="35">
        <v>750860.17358732875</v>
      </c>
      <c r="W427" s="24">
        <v>0</v>
      </c>
      <c r="X427" s="35">
        <v>750860.17358732875</v>
      </c>
    </row>
    <row r="428" spans="1:24">
      <c r="A428" s="24">
        <v>427</v>
      </c>
      <c r="B428" s="25" t="s">
        <v>60</v>
      </c>
      <c r="C428" s="25" t="s">
        <v>90</v>
      </c>
      <c r="D428" s="26">
        <v>43333</v>
      </c>
      <c r="E428" s="27">
        <v>43333</v>
      </c>
      <c r="F428" s="27">
        <v>43313</v>
      </c>
      <c r="G428" s="27">
        <v>44798</v>
      </c>
      <c r="H428" s="28">
        <v>4.0136986301369859</v>
      </c>
      <c r="I428" s="29">
        <v>25</v>
      </c>
      <c r="J428" s="30">
        <v>0.05</v>
      </c>
      <c r="K428" s="29">
        <v>3.7999999999999999E-2</v>
      </c>
      <c r="L428" s="31">
        <v>472500</v>
      </c>
      <c r="M428" s="32" t="s">
        <v>2189</v>
      </c>
      <c r="N428" s="29">
        <v>798</v>
      </c>
      <c r="O428" s="29">
        <v>80</v>
      </c>
      <c r="P428" s="29">
        <v>96</v>
      </c>
      <c r="Q428" s="29">
        <v>127</v>
      </c>
      <c r="R428" s="29">
        <v>95.3</v>
      </c>
      <c r="S428" s="33">
        <v>-7.2916666666666963E-3</v>
      </c>
      <c r="T428" s="34">
        <v>469054.6875</v>
      </c>
      <c r="U428" s="34">
        <v>71540.477953767113</v>
      </c>
      <c r="V428" s="35">
        <v>397514.20954623289</v>
      </c>
      <c r="W428" s="24">
        <v>0</v>
      </c>
      <c r="X428" s="35">
        <v>397514.20954623289</v>
      </c>
    </row>
    <row r="429" spans="1:24">
      <c r="A429" s="24">
        <v>428</v>
      </c>
      <c r="B429" s="25" t="s">
        <v>60</v>
      </c>
      <c r="C429" s="25" t="s">
        <v>91</v>
      </c>
      <c r="D429" s="26">
        <v>43333</v>
      </c>
      <c r="E429" s="27">
        <v>43333</v>
      </c>
      <c r="F429" s="27">
        <v>43313</v>
      </c>
      <c r="G429" s="27">
        <v>44798</v>
      </c>
      <c r="H429" s="28">
        <v>4.0136986301369859</v>
      </c>
      <c r="I429" s="29">
        <v>25</v>
      </c>
      <c r="J429" s="30">
        <v>0.05</v>
      </c>
      <c r="K429" s="29">
        <v>3.7999999999999999E-2</v>
      </c>
      <c r="L429" s="31">
        <v>637760</v>
      </c>
      <c r="M429" s="32" t="s">
        <v>2189</v>
      </c>
      <c r="N429" s="29">
        <v>798</v>
      </c>
      <c r="O429" s="29">
        <v>80</v>
      </c>
      <c r="P429" s="29">
        <v>96</v>
      </c>
      <c r="Q429" s="29">
        <v>127</v>
      </c>
      <c r="R429" s="29">
        <v>95.3</v>
      </c>
      <c r="S429" s="33">
        <v>-7.2916666666666963E-3</v>
      </c>
      <c r="T429" s="34">
        <v>633109.66666666663</v>
      </c>
      <c r="U429" s="34">
        <v>96562.233269406381</v>
      </c>
      <c r="V429" s="35">
        <v>536547.43339726026</v>
      </c>
      <c r="W429" s="24">
        <v>0</v>
      </c>
      <c r="X429" s="35">
        <v>536547.43339726026</v>
      </c>
    </row>
    <row r="430" spans="1:24">
      <c r="A430" s="24">
        <v>429</v>
      </c>
      <c r="B430" s="25" t="s">
        <v>60</v>
      </c>
      <c r="C430" s="25" t="s">
        <v>92</v>
      </c>
      <c r="D430" s="26">
        <v>43333</v>
      </c>
      <c r="E430" s="27">
        <v>43333</v>
      </c>
      <c r="F430" s="27">
        <v>43313</v>
      </c>
      <c r="G430" s="27">
        <v>44798</v>
      </c>
      <c r="H430" s="28">
        <v>4.0136986301369859</v>
      </c>
      <c r="I430" s="29">
        <v>25</v>
      </c>
      <c r="J430" s="30">
        <v>0.05</v>
      </c>
      <c r="K430" s="29">
        <v>3.7999999999999999E-2</v>
      </c>
      <c r="L430" s="31">
        <v>21044329</v>
      </c>
      <c r="M430" s="32" t="s">
        <v>2189</v>
      </c>
      <c r="N430" s="29">
        <v>798</v>
      </c>
      <c r="O430" s="29">
        <v>80</v>
      </c>
      <c r="P430" s="29">
        <v>96</v>
      </c>
      <c r="Q430" s="29">
        <v>127</v>
      </c>
      <c r="R430" s="29">
        <v>95.3</v>
      </c>
      <c r="S430" s="33">
        <v>-7.2916666666666963E-3</v>
      </c>
      <c r="T430" s="34">
        <v>20890880.767708331</v>
      </c>
      <c r="U430" s="34">
        <v>3186288.5817488292</v>
      </c>
      <c r="V430" s="35">
        <v>17704592.185959503</v>
      </c>
      <c r="W430" s="24">
        <v>0</v>
      </c>
      <c r="X430" s="35">
        <v>17704592.185959503</v>
      </c>
    </row>
    <row r="431" spans="1:24">
      <c r="A431" s="24">
        <v>430</v>
      </c>
      <c r="B431" s="25" t="s">
        <v>60</v>
      </c>
      <c r="C431" s="25" t="s">
        <v>93</v>
      </c>
      <c r="D431" s="26">
        <v>43333</v>
      </c>
      <c r="E431" s="27">
        <v>43333</v>
      </c>
      <c r="F431" s="27">
        <v>43313</v>
      </c>
      <c r="G431" s="27">
        <v>44798</v>
      </c>
      <c r="H431" s="28">
        <v>4.0136986301369859</v>
      </c>
      <c r="I431" s="29">
        <v>25</v>
      </c>
      <c r="J431" s="30">
        <v>0.05</v>
      </c>
      <c r="K431" s="29">
        <v>3.7999999999999999E-2</v>
      </c>
      <c r="L431" s="31">
        <v>969266</v>
      </c>
      <c r="M431" s="32" t="s">
        <v>2189</v>
      </c>
      <c r="N431" s="29">
        <v>798</v>
      </c>
      <c r="O431" s="29">
        <v>80</v>
      </c>
      <c r="P431" s="29">
        <v>96</v>
      </c>
      <c r="Q431" s="29">
        <v>127</v>
      </c>
      <c r="R431" s="29">
        <v>95.3</v>
      </c>
      <c r="S431" s="33">
        <v>-7.2916666666666963E-3</v>
      </c>
      <c r="T431" s="34">
        <v>962198.43541666667</v>
      </c>
      <c r="U431" s="34">
        <v>146755.0326017694</v>
      </c>
      <c r="V431" s="35">
        <v>815443.40281489724</v>
      </c>
      <c r="W431" s="24">
        <v>0</v>
      </c>
      <c r="X431" s="35">
        <v>815443.40281489724</v>
      </c>
    </row>
    <row r="432" spans="1:24">
      <c r="A432" s="24">
        <v>431</v>
      </c>
      <c r="B432" s="25" t="s">
        <v>60</v>
      </c>
      <c r="C432" s="25" t="s">
        <v>94</v>
      </c>
      <c r="D432" s="26">
        <v>43333</v>
      </c>
      <c r="E432" s="27">
        <v>43333</v>
      </c>
      <c r="F432" s="27">
        <v>43313</v>
      </c>
      <c r="G432" s="27">
        <v>44798</v>
      </c>
      <c r="H432" s="28">
        <v>4.0136986301369859</v>
      </c>
      <c r="I432" s="29">
        <v>25</v>
      </c>
      <c r="J432" s="30">
        <v>0.05</v>
      </c>
      <c r="K432" s="29">
        <v>3.7999999999999999E-2</v>
      </c>
      <c r="L432" s="31">
        <v>735000</v>
      </c>
      <c r="M432" s="32" t="s">
        <v>2189</v>
      </c>
      <c r="N432" s="29">
        <v>798</v>
      </c>
      <c r="O432" s="29">
        <v>80</v>
      </c>
      <c r="P432" s="29">
        <v>96</v>
      </c>
      <c r="Q432" s="29">
        <v>127</v>
      </c>
      <c r="R432" s="29">
        <v>95.3</v>
      </c>
      <c r="S432" s="33">
        <v>-7.2916666666666963E-3</v>
      </c>
      <c r="T432" s="34">
        <v>729640.625</v>
      </c>
      <c r="U432" s="34">
        <v>111285.18792808217</v>
      </c>
      <c r="V432" s="35">
        <v>618355.43707191781</v>
      </c>
      <c r="W432" s="24">
        <v>0</v>
      </c>
      <c r="X432" s="35">
        <v>618355.43707191781</v>
      </c>
    </row>
    <row r="433" spans="1:24">
      <c r="A433" s="24">
        <v>432</v>
      </c>
      <c r="B433" s="25" t="s">
        <v>60</v>
      </c>
      <c r="C433" s="25" t="s">
        <v>95</v>
      </c>
      <c r="D433" s="26">
        <v>43333</v>
      </c>
      <c r="E433" s="27">
        <v>43333</v>
      </c>
      <c r="F433" s="27">
        <v>43313</v>
      </c>
      <c r="G433" s="27">
        <v>44798</v>
      </c>
      <c r="H433" s="28">
        <v>4.0136986301369859</v>
      </c>
      <c r="I433" s="29">
        <v>25</v>
      </c>
      <c r="J433" s="30">
        <v>0.05</v>
      </c>
      <c r="K433" s="29">
        <v>3.7999999999999999E-2</v>
      </c>
      <c r="L433" s="31">
        <v>126000</v>
      </c>
      <c r="M433" s="32" t="s">
        <v>2189</v>
      </c>
      <c r="N433" s="29">
        <v>798</v>
      </c>
      <c r="O433" s="29">
        <v>80</v>
      </c>
      <c r="P433" s="29">
        <v>96</v>
      </c>
      <c r="Q433" s="29">
        <v>127</v>
      </c>
      <c r="R433" s="29">
        <v>95.3</v>
      </c>
      <c r="S433" s="33">
        <v>-7.2916666666666963E-3</v>
      </c>
      <c r="T433" s="34">
        <v>125081.25</v>
      </c>
      <c r="U433" s="34">
        <v>19077.460787671229</v>
      </c>
      <c r="V433" s="35">
        <v>106003.78921232877</v>
      </c>
      <c r="W433" s="24">
        <v>0</v>
      </c>
      <c r="X433" s="35">
        <v>106003.78921232877</v>
      </c>
    </row>
    <row r="434" spans="1:24">
      <c r="A434" s="24">
        <v>433</v>
      </c>
      <c r="B434" s="25" t="s">
        <v>60</v>
      </c>
      <c r="C434" s="25" t="s">
        <v>96</v>
      </c>
      <c r="D434" s="26">
        <v>43333</v>
      </c>
      <c r="E434" s="27">
        <v>43333</v>
      </c>
      <c r="F434" s="27">
        <v>43313</v>
      </c>
      <c r="G434" s="27">
        <v>44798</v>
      </c>
      <c r="H434" s="28">
        <v>4.0136986301369859</v>
      </c>
      <c r="I434" s="29">
        <v>25</v>
      </c>
      <c r="J434" s="30">
        <v>0.05</v>
      </c>
      <c r="K434" s="29">
        <v>3.7999999999999999E-2</v>
      </c>
      <c r="L434" s="31">
        <v>29327302</v>
      </c>
      <c r="M434" s="32" t="s">
        <v>2189</v>
      </c>
      <c r="N434" s="29">
        <v>798</v>
      </c>
      <c r="O434" s="29">
        <v>80</v>
      </c>
      <c r="P434" s="29">
        <v>96</v>
      </c>
      <c r="Q434" s="29">
        <v>127</v>
      </c>
      <c r="R434" s="29">
        <v>95.3</v>
      </c>
      <c r="S434" s="33">
        <v>-7.2916666666666963E-3</v>
      </c>
      <c r="T434" s="34">
        <v>29113457.089583334</v>
      </c>
      <c r="U434" s="34">
        <v>4440400.4278824767</v>
      </c>
      <c r="V434" s="35">
        <v>24673056.661700856</v>
      </c>
      <c r="W434" s="24">
        <v>0</v>
      </c>
      <c r="X434" s="35">
        <v>24673056.661700856</v>
      </c>
    </row>
    <row r="435" spans="1:24">
      <c r="A435" s="24">
        <v>434</v>
      </c>
      <c r="B435" s="25" t="s">
        <v>60</v>
      </c>
      <c r="C435" s="25" t="s">
        <v>97</v>
      </c>
      <c r="D435" s="26">
        <v>43333</v>
      </c>
      <c r="E435" s="27">
        <v>43333</v>
      </c>
      <c r="F435" s="27">
        <v>43313</v>
      </c>
      <c r="G435" s="27">
        <v>44798</v>
      </c>
      <c r="H435" s="28">
        <v>4.0136986301369859</v>
      </c>
      <c r="I435" s="29">
        <v>25</v>
      </c>
      <c r="J435" s="30">
        <v>0.05</v>
      </c>
      <c r="K435" s="29">
        <v>3.7999999999999999E-2</v>
      </c>
      <c r="L435" s="31">
        <v>1517250</v>
      </c>
      <c r="M435" s="32" t="s">
        <v>1941</v>
      </c>
      <c r="N435" s="29">
        <v>674</v>
      </c>
      <c r="O435" s="29">
        <v>80</v>
      </c>
      <c r="P435" s="29">
        <v>105.1</v>
      </c>
      <c r="Q435" s="29">
        <v>127</v>
      </c>
      <c r="R435" s="29">
        <v>122.8</v>
      </c>
      <c r="S435" s="33">
        <v>0.16841103710751668</v>
      </c>
      <c r="T435" s="34">
        <v>1772771.6460513796</v>
      </c>
      <c r="U435" s="34">
        <v>270384.10283748026</v>
      </c>
      <c r="V435" s="35">
        <v>1502387.5432138992</v>
      </c>
      <c r="W435" s="24">
        <v>0</v>
      </c>
      <c r="X435" s="35">
        <v>1502387.5432138992</v>
      </c>
    </row>
    <row r="436" spans="1:24">
      <c r="A436" s="24">
        <v>435</v>
      </c>
      <c r="B436" s="25" t="s">
        <v>60</v>
      </c>
      <c r="C436" s="25" t="s">
        <v>98</v>
      </c>
      <c r="D436" s="26">
        <v>43333</v>
      </c>
      <c r="E436" s="27">
        <v>43333</v>
      </c>
      <c r="F436" s="27">
        <v>43313</v>
      </c>
      <c r="G436" s="27">
        <v>44798</v>
      </c>
      <c r="H436" s="28">
        <v>4.0136986301369859</v>
      </c>
      <c r="I436" s="29">
        <v>25</v>
      </c>
      <c r="J436" s="30">
        <v>0.05</v>
      </c>
      <c r="K436" s="29">
        <v>3.7999999999999999E-2</v>
      </c>
      <c r="L436" s="31">
        <v>312900</v>
      </c>
      <c r="M436" s="32" t="s">
        <v>2189</v>
      </c>
      <c r="N436" s="29">
        <v>798</v>
      </c>
      <c r="O436" s="29">
        <v>80</v>
      </c>
      <c r="P436" s="29">
        <v>96</v>
      </c>
      <c r="Q436" s="29">
        <v>127</v>
      </c>
      <c r="R436" s="29">
        <v>95.3</v>
      </c>
      <c r="S436" s="33">
        <v>-7.2916666666666963E-3</v>
      </c>
      <c r="T436" s="34">
        <v>310618.4375</v>
      </c>
      <c r="U436" s="34">
        <v>47375.694289383558</v>
      </c>
      <c r="V436" s="35">
        <v>263242.74321061646</v>
      </c>
      <c r="W436" s="24">
        <v>0</v>
      </c>
      <c r="X436" s="35">
        <v>263242.74321061646</v>
      </c>
    </row>
    <row r="437" spans="1:24">
      <c r="A437" s="24">
        <v>436</v>
      </c>
      <c r="B437" s="25" t="s">
        <v>60</v>
      </c>
      <c r="C437" s="25" t="s">
        <v>99</v>
      </c>
      <c r="D437" s="26">
        <v>43333</v>
      </c>
      <c r="E437" s="27">
        <v>43333</v>
      </c>
      <c r="F437" s="27">
        <v>43313</v>
      </c>
      <c r="G437" s="27">
        <v>44798</v>
      </c>
      <c r="H437" s="28">
        <v>4.0136986301369859</v>
      </c>
      <c r="I437" s="29">
        <v>25</v>
      </c>
      <c r="J437" s="30">
        <v>0.05</v>
      </c>
      <c r="K437" s="29">
        <v>3.7999999999999999E-2</v>
      </c>
      <c r="L437" s="31">
        <v>1174950</v>
      </c>
      <c r="M437" s="32" t="s">
        <v>2189</v>
      </c>
      <c r="N437" s="29">
        <v>798</v>
      </c>
      <c r="O437" s="29">
        <v>80</v>
      </c>
      <c r="P437" s="29">
        <v>96</v>
      </c>
      <c r="Q437" s="29">
        <v>127</v>
      </c>
      <c r="R437" s="29">
        <v>95.3</v>
      </c>
      <c r="S437" s="33">
        <v>-7.2916666666666963E-3</v>
      </c>
      <c r="T437" s="34">
        <v>1166382.65625</v>
      </c>
      <c r="U437" s="34">
        <v>177897.32184503422</v>
      </c>
      <c r="V437" s="35">
        <v>988485.33440496575</v>
      </c>
      <c r="W437" s="24">
        <v>0</v>
      </c>
      <c r="X437" s="35">
        <v>988485.33440496575</v>
      </c>
    </row>
    <row r="438" spans="1:24">
      <c r="A438" s="24">
        <v>437</v>
      </c>
      <c r="B438" s="25" t="s">
        <v>60</v>
      </c>
      <c r="C438" s="25" t="s">
        <v>100</v>
      </c>
      <c r="D438" s="26">
        <v>43333</v>
      </c>
      <c r="E438" s="27">
        <v>43333</v>
      </c>
      <c r="F438" s="27">
        <v>43313</v>
      </c>
      <c r="G438" s="27">
        <v>44798</v>
      </c>
      <c r="H438" s="28">
        <v>4.0136986301369859</v>
      </c>
      <c r="I438" s="29">
        <v>25</v>
      </c>
      <c r="J438" s="30">
        <v>0.05</v>
      </c>
      <c r="K438" s="29">
        <v>3.7999999999999999E-2</v>
      </c>
      <c r="L438" s="31">
        <v>582750</v>
      </c>
      <c r="M438" s="32" t="s">
        <v>1973</v>
      </c>
      <c r="N438" s="29">
        <v>690</v>
      </c>
      <c r="O438" s="29">
        <v>80</v>
      </c>
      <c r="P438" s="29">
        <v>110</v>
      </c>
      <c r="Q438" s="29">
        <v>127</v>
      </c>
      <c r="R438" s="29">
        <v>145.69999999999999</v>
      </c>
      <c r="S438" s="33">
        <v>0.32454545454545441</v>
      </c>
      <c r="T438" s="34">
        <v>771878.86363636365</v>
      </c>
      <c r="U438" s="34">
        <v>117727.3872291407</v>
      </c>
      <c r="V438" s="35">
        <v>654151.47640722292</v>
      </c>
      <c r="W438" s="24">
        <v>0</v>
      </c>
      <c r="X438" s="35">
        <v>654151.47640722292</v>
      </c>
    </row>
    <row r="439" spans="1:24">
      <c r="A439" s="24">
        <v>438</v>
      </c>
      <c r="B439" s="25" t="s">
        <v>60</v>
      </c>
      <c r="C439" s="25" t="s">
        <v>101</v>
      </c>
      <c r="D439" s="26">
        <v>43333</v>
      </c>
      <c r="E439" s="27">
        <v>43333</v>
      </c>
      <c r="F439" s="27">
        <v>43313</v>
      </c>
      <c r="G439" s="27">
        <v>44798</v>
      </c>
      <c r="H439" s="28">
        <v>4.0136986301369859</v>
      </c>
      <c r="I439" s="29">
        <v>25</v>
      </c>
      <c r="J439" s="30">
        <v>0.05</v>
      </c>
      <c r="K439" s="29">
        <v>3.7999999999999999E-2</v>
      </c>
      <c r="L439" s="31">
        <v>9976171</v>
      </c>
      <c r="M439" s="32" t="s">
        <v>2189</v>
      </c>
      <c r="N439" s="29">
        <v>798</v>
      </c>
      <c r="O439" s="29">
        <v>80</v>
      </c>
      <c r="P439" s="29">
        <v>96</v>
      </c>
      <c r="Q439" s="29">
        <v>127</v>
      </c>
      <c r="R439" s="29">
        <v>95.3</v>
      </c>
      <c r="S439" s="33">
        <v>-7.2916666666666963E-3</v>
      </c>
      <c r="T439" s="34">
        <v>9903428.0864583328</v>
      </c>
      <c r="U439" s="34">
        <v>1510476.2782825625</v>
      </c>
      <c r="V439" s="35">
        <v>8392951.8081757706</v>
      </c>
      <c r="W439" s="24">
        <v>0</v>
      </c>
      <c r="X439" s="35">
        <v>8392951.8081757706</v>
      </c>
    </row>
    <row r="440" spans="1:24">
      <c r="A440" s="24">
        <v>439</v>
      </c>
      <c r="B440" s="25" t="s">
        <v>60</v>
      </c>
      <c r="C440" s="25" t="s">
        <v>102</v>
      </c>
      <c r="D440" s="26">
        <v>43333</v>
      </c>
      <c r="E440" s="27">
        <v>43333</v>
      </c>
      <c r="F440" s="27">
        <v>43313</v>
      </c>
      <c r="G440" s="27">
        <v>44798</v>
      </c>
      <c r="H440" s="28">
        <v>4.0136986301369859</v>
      </c>
      <c r="I440" s="29">
        <v>25</v>
      </c>
      <c r="J440" s="30">
        <v>0.05</v>
      </c>
      <c r="K440" s="29">
        <v>3.7999999999999999E-2</v>
      </c>
      <c r="L440" s="31">
        <v>21103901</v>
      </c>
      <c r="M440" s="32" t="s">
        <v>2189</v>
      </c>
      <c r="N440" s="29">
        <v>798</v>
      </c>
      <c r="O440" s="29">
        <v>80</v>
      </c>
      <c r="P440" s="29">
        <v>96</v>
      </c>
      <c r="Q440" s="29">
        <v>127</v>
      </c>
      <c r="R440" s="29">
        <v>95.3</v>
      </c>
      <c r="S440" s="33">
        <v>-7.2916666666666963E-3</v>
      </c>
      <c r="T440" s="34">
        <v>20950018.388541665</v>
      </c>
      <c r="U440" s="34">
        <v>3195308.2840825049</v>
      </c>
      <c r="V440" s="35">
        <v>17754710.104459159</v>
      </c>
      <c r="W440" s="24">
        <v>0</v>
      </c>
      <c r="X440" s="35">
        <v>17754710.104459159</v>
      </c>
    </row>
    <row r="441" spans="1:24">
      <c r="A441" s="24">
        <v>440</v>
      </c>
      <c r="B441" s="25" t="s">
        <v>60</v>
      </c>
      <c r="C441" s="25" t="s">
        <v>103</v>
      </c>
      <c r="D441" s="26">
        <v>43333</v>
      </c>
      <c r="E441" s="27">
        <v>43333</v>
      </c>
      <c r="F441" s="27">
        <v>43313</v>
      </c>
      <c r="G441" s="27">
        <v>44798</v>
      </c>
      <c r="H441" s="28">
        <v>4.0136986301369859</v>
      </c>
      <c r="I441" s="29">
        <v>25</v>
      </c>
      <c r="J441" s="30">
        <v>0.05</v>
      </c>
      <c r="K441" s="29">
        <v>3.7999999999999999E-2</v>
      </c>
      <c r="L441" s="31">
        <v>580650</v>
      </c>
      <c r="M441" s="32" t="s">
        <v>2189</v>
      </c>
      <c r="N441" s="29">
        <v>798</v>
      </c>
      <c r="O441" s="29">
        <v>80</v>
      </c>
      <c r="P441" s="29">
        <v>96</v>
      </c>
      <c r="Q441" s="29">
        <v>127</v>
      </c>
      <c r="R441" s="29">
        <v>95.3</v>
      </c>
      <c r="S441" s="33">
        <v>-7.2916666666666963E-3</v>
      </c>
      <c r="T441" s="34">
        <v>576416.09375</v>
      </c>
      <c r="U441" s="34">
        <v>87915.298463184925</v>
      </c>
      <c r="V441" s="35">
        <v>488500.79528681509</v>
      </c>
      <c r="W441" s="24">
        <v>0</v>
      </c>
      <c r="X441" s="35">
        <v>488500.79528681509</v>
      </c>
    </row>
    <row r="442" spans="1:24">
      <c r="A442" s="24">
        <v>441</v>
      </c>
      <c r="B442" s="25" t="s">
        <v>60</v>
      </c>
      <c r="C442" s="25" t="s">
        <v>104</v>
      </c>
      <c r="D442" s="26">
        <v>43333</v>
      </c>
      <c r="E442" s="27">
        <v>43333</v>
      </c>
      <c r="F442" s="27">
        <v>43313</v>
      </c>
      <c r="G442" s="27">
        <v>44798</v>
      </c>
      <c r="H442" s="28">
        <v>4.0136986301369859</v>
      </c>
      <c r="I442" s="29">
        <v>25</v>
      </c>
      <c r="J442" s="30">
        <v>0.05</v>
      </c>
      <c r="K442" s="29">
        <v>3.7999999999999999E-2</v>
      </c>
      <c r="L442" s="31">
        <v>175035</v>
      </c>
      <c r="M442" s="32" t="s">
        <v>1877</v>
      </c>
      <c r="N442" s="29">
        <v>642</v>
      </c>
      <c r="O442" s="29">
        <v>80</v>
      </c>
      <c r="P442" s="29">
        <v>79.099999999999994</v>
      </c>
      <c r="Q442" s="29">
        <v>127</v>
      </c>
      <c r="R442" s="29">
        <v>94</v>
      </c>
      <c r="S442" s="33">
        <v>0.18836915297092297</v>
      </c>
      <c r="T442" s="34">
        <v>208006.19469026552</v>
      </c>
      <c r="U442" s="34">
        <v>31725.218790156381</v>
      </c>
      <c r="V442" s="35">
        <v>176280.97590010913</v>
      </c>
      <c r="W442" s="24">
        <v>0</v>
      </c>
      <c r="X442" s="35">
        <v>176280.97590010913</v>
      </c>
    </row>
    <row r="443" spans="1:24">
      <c r="A443" s="24">
        <v>442</v>
      </c>
      <c r="B443" s="25" t="s">
        <v>60</v>
      </c>
      <c r="C443" s="25" t="s">
        <v>105</v>
      </c>
      <c r="D443" s="26">
        <v>43333</v>
      </c>
      <c r="E443" s="27">
        <v>43333</v>
      </c>
      <c r="F443" s="27">
        <v>43313</v>
      </c>
      <c r="G443" s="27">
        <v>44798</v>
      </c>
      <c r="H443" s="28">
        <v>4.0136986301369859</v>
      </c>
      <c r="I443" s="29">
        <v>25</v>
      </c>
      <c r="J443" s="30">
        <v>0.05</v>
      </c>
      <c r="K443" s="29">
        <v>3.7999999999999999E-2</v>
      </c>
      <c r="L443" s="31">
        <v>132796</v>
      </c>
      <c r="M443" s="32" t="s">
        <v>2189</v>
      </c>
      <c r="N443" s="29">
        <v>798</v>
      </c>
      <c r="O443" s="29">
        <v>80</v>
      </c>
      <c r="P443" s="29">
        <v>96</v>
      </c>
      <c r="Q443" s="29">
        <v>127</v>
      </c>
      <c r="R443" s="29">
        <v>95.3</v>
      </c>
      <c r="S443" s="33">
        <v>-7.2916666666666963E-3</v>
      </c>
      <c r="T443" s="34">
        <v>131827.69583333333</v>
      </c>
      <c r="U443" s="34">
        <v>20106.432402853879</v>
      </c>
      <c r="V443" s="35">
        <v>111721.26343047945</v>
      </c>
      <c r="W443" s="24">
        <v>0</v>
      </c>
      <c r="X443" s="35">
        <v>111721.26343047945</v>
      </c>
    </row>
    <row r="444" spans="1:24">
      <c r="A444" s="24">
        <v>443</v>
      </c>
      <c r="B444" s="25" t="s">
        <v>60</v>
      </c>
      <c r="C444" s="25" t="s">
        <v>106</v>
      </c>
      <c r="D444" s="26">
        <v>43333</v>
      </c>
      <c r="E444" s="27">
        <v>43333</v>
      </c>
      <c r="F444" s="27">
        <v>43313</v>
      </c>
      <c r="G444" s="27">
        <v>44798</v>
      </c>
      <c r="H444" s="28">
        <v>4.0136986301369859</v>
      </c>
      <c r="I444" s="29">
        <v>25</v>
      </c>
      <c r="J444" s="30">
        <v>0.05</v>
      </c>
      <c r="K444" s="29">
        <v>3.7999999999999999E-2</v>
      </c>
      <c r="L444" s="31">
        <v>469552</v>
      </c>
      <c r="M444" s="32" t="s">
        <v>1871</v>
      </c>
      <c r="N444" s="29">
        <v>639</v>
      </c>
      <c r="O444" s="29">
        <v>80</v>
      </c>
      <c r="P444" s="29">
        <v>112.8</v>
      </c>
      <c r="Q444" s="29">
        <v>127</v>
      </c>
      <c r="R444" s="29">
        <v>116.2</v>
      </c>
      <c r="S444" s="33">
        <v>3.0141843971631256E-2</v>
      </c>
      <c r="T444" s="34">
        <v>483705.16312056739</v>
      </c>
      <c r="U444" s="34">
        <v>73774.976523073929</v>
      </c>
      <c r="V444" s="35">
        <v>409930.18659749348</v>
      </c>
      <c r="W444" s="24">
        <v>0</v>
      </c>
      <c r="X444" s="35">
        <v>409930.18659749348</v>
      </c>
    </row>
    <row r="445" spans="1:24">
      <c r="A445" s="24">
        <v>444</v>
      </c>
      <c r="B445" s="25" t="s">
        <v>60</v>
      </c>
      <c r="C445" s="25" t="s">
        <v>110</v>
      </c>
      <c r="D445" s="26">
        <v>43333</v>
      </c>
      <c r="E445" s="27">
        <v>43333</v>
      </c>
      <c r="F445" s="27">
        <v>43313</v>
      </c>
      <c r="G445" s="27">
        <v>44798</v>
      </c>
      <c r="H445" s="28">
        <v>4.0136986301369859</v>
      </c>
      <c r="I445" s="29">
        <v>25</v>
      </c>
      <c r="J445" s="30">
        <v>0.05</v>
      </c>
      <c r="K445" s="29">
        <v>3.7999999999999999E-2</v>
      </c>
      <c r="L445" s="31">
        <v>16789210</v>
      </c>
      <c r="M445" s="32" t="s">
        <v>1939</v>
      </c>
      <c r="N445" s="29">
        <v>673</v>
      </c>
      <c r="O445" s="29">
        <v>80</v>
      </c>
      <c r="P445" s="29">
        <v>95</v>
      </c>
      <c r="Q445" s="29">
        <v>127</v>
      </c>
      <c r="R445" s="29">
        <v>104.3</v>
      </c>
      <c r="S445" s="33">
        <v>9.7894736842105229E-2</v>
      </c>
      <c r="T445" s="34">
        <v>18432785.294736844</v>
      </c>
      <c r="U445" s="34">
        <v>2811378.5133095887</v>
      </c>
      <c r="V445" s="35">
        <v>15621406.781427255</v>
      </c>
      <c r="W445" s="24">
        <v>0</v>
      </c>
      <c r="X445" s="35">
        <v>15621406.781427255</v>
      </c>
    </row>
    <row r="446" spans="1:24">
      <c r="A446" s="24">
        <v>445</v>
      </c>
      <c r="B446" s="25" t="s">
        <v>60</v>
      </c>
      <c r="C446" s="25" t="s">
        <v>86</v>
      </c>
      <c r="D446" s="26">
        <v>43333</v>
      </c>
      <c r="E446" s="27">
        <v>43333</v>
      </c>
      <c r="F446" s="27">
        <v>43313</v>
      </c>
      <c r="G446" s="27">
        <v>44798</v>
      </c>
      <c r="H446" s="28">
        <v>4.0136986301369859</v>
      </c>
      <c r="I446" s="29">
        <v>25</v>
      </c>
      <c r="J446" s="30">
        <v>0.05</v>
      </c>
      <c r="K446" s="29">
        <v>3.7999999999999999E-2</v>
      </c>
      <c r="L446" s="31">
        <v>892500</v>
      </c>
      <c r="M446" s="32" t="s">
        <v>2189</v>
      </c>
      <c r="N446" s="29">
        <v>798</v>
      </c>
      <c r="O446" s="29">
        <v>80</v>
      </c>
      <c r="P446" s="29">
        <v>96</v>
      </c>
      <c r="Q446" s="29">
        <v>127</v>
      </c>
      <c r="R446" s="29">
        <v>95.3</v>
      </c>
      <c r="S446" s="33">
        <v>-7.2916666666666963E-3</v>
      </c>
      <c r="T446" s="34">
        <v>885992.1875</v>
      </c>
      <c r="U446" s="34">
        <v>135132.01391267122</v>
      </c>
      <c r="V446" s="35">
        <v>750860.17358732875</v>
      </c>
      <c r="W446" s="24">
        <v>0</v>
      </c>
      <c r="X446" s="35">
        <v>750860.17358732875</v>
      </c>
    </row>
    <row r="447" spans="1:24">
      <c r="A447" s="24">
        <v>446</v>
      </c>
      <c r="B447" s="25" t="s">
        <v>60</v>
      </c>
      <c r="C447" s="25" t="s">
        <v>90</v>
      </c>
      <c r="D447" s="26">
        <v>43333</v>
      </c>
      <c r="E447" s="27">
        <v>43333</v>
      </c>
      <c r="F447" s="27">
        <v>43313</v>
      </c>
      <c r="G447" s="27">
        <v>44798</v>
      </c>
      <c r="H447" s="28">
        <v>4.0136986301369859</v>
      </c>
      <c r="I447" s="29">
        <v>25</v>
      </c>
      <c r="J447" s="30">
        <v>0.05</v>
      </c>
      <c r="K447" s="29">
        <v>3.7999999999999999E-2</v>
      </c>
      <c r="L447" s="31">
        <v>472500</v>
      </c>
      <c r="M447" s="32" t="s">
        <v>2189</v>
      </c>
      <c r="N447" s="29">
        <v>798</v>
      </c>
      <c r="O447" s="29">
        <v>80</v>
      </c>
      <c r="P447" s="29">
        <v>96</v>
      </c>
      <c r="Q447" s="29">
        <v>127</v>
      </c>
      <c r="R447" s="29">
        <v>95.3</v>
      </c>
      <c r="S447" s="33">
        <v>-7.2916666666666963E-3</v>
      </c>
      <c r="T447" s="34">
        <v>469054.6875</v>
      </c>
      <c r="U447" s="34">
        <v>71540.477953767113</v>
      </c>
      <c r="V447" s="35">
        <v>397514.20954623289</v>
      </c>
      <c r="W447" s="24">
        <v>0</v>
      </c>
      <c r="X447" s="35">
        <v>397514.20954623289</v>
      </c>
    </row>
    <row r="448" spans="1:24">
      <c r="A448" s="24">
        <v>447</v>
      </c>
      <c r="B448" s="25" t="s">
        <v>60</v>
      </c>
      <c r="C448" s="25" t="s">
        <v>91</v>
      </c>
      <c r="D448" s="26">
        <v>43333</v>
      </c>
      <c r="E448" s="27">
        <v>43333</v>
      </c>
      <c r="F448" s="27">
        <v>43313</v>
      </c>
      <c r="G448" s="27">
        <v>44798</v>
      </c>
      <c r="H448" s="28">
        <v>4.0136986301369859</v>
      </c>
      <c r="I448" s="29">
        <v>25</v>
      </c>
      <c r="J448" s="30">
        <v>0.05</v>
      </c>
      <c r="K448" s="29">
        <v>3.7999999999999999E-2</v>
      </c>
      <c r="L448" s="31">
        <v>637760</v>
      </c>
      <c r="M448" s="32" t="s">
        <v>2189</v>
      </c>
      <c r="N448" s="29">
        <v>798</v>
      </c>
      <c r="O448" s="29">
        <v>80</v>
      </c>
      <c r="P448" s="29">
        <v>96</v>
      </c>
      <c r="Q448" s="29">
        <v>127</v>
      </c>
      <c r="R448" s="29">
        <v>95.3</v>
      </c>
      <c r="S448" s="33">
        <v>-7.2916666666666963E-3</v>
      </c>
      <c r="T448" s="34">
        <v>633109.66666666663</v>
      </c>
      <c r="U448" s="34">
        <v>96562.233269406381</v>
      </c>
      <c r="V448" s="35">
        <v>536547.43339726026</v>
      </c>
      <c r="W448" s="24">
        <v>0</v>
      </c>
      <c r="X448" s="35">
        <v>536547.43339726026</v>
      </c>
    </row>
    <row r="449" spans="1:24">
      <c r="A449" s="24">
        <v>448</v>
      </c>
      <c r="B449" s="25" t="s">
        <v>60</v>
      </c>
      <c r="C449" s="25" t="s">
        <v>92</v>
      </c>
      <c r="D449" s="26">
        <v>43333</v>
      </c>
      <c r="E449" s="27">
        <v>43333</v>
      </c>
      <c r="F449" s="27">
        <v>43313</v>
      </c>
      <c r="G449" s="27">
        <v>44798</v>
      </c>
      <c r="H449" s="28">
        <v>4.0136986301369859</v>
      </c>
      <c r="I449" s="29">
        <v>25</v>
      </c>
      <c r="J449" s="30">
        <v>0.05</v>
      </c>
      <c r="K449" s="29">
        <v>3.7999999999999999E-2</v>
      </c>
      <c r="L449" s="31">
        <v>21044329</v>
      </c>
      <c r="M449" s="32" t="s">
        <v>2189</v>
      </c>
      <c r="N449" s="29">
        <v>798</v>
      </c>
      <c r="O449" s="29">
        <v>80</v>
      </c>
      <c r="P449" s="29">
        <v>96</v>
      </c>
      <c r="Q449" s="29">
        <v>127</v>
      </c>
      <c r="R449" s="29">
        <v>95.3</v>
      </c>
      <c r="S449" s="33">
        <v>-7.2916666666666963E-3</v>
      </c>
      <c r="T449" s="34">
        <v>20890880.767708331</v>
      </c>
      <c r="U449" s="34">
        <v>3186288.5817488292</v>
      </c>
      <c r="V449" s="35">
        <v>17704592.185959503</v>
      </c>
      <c r="W449" s="24">
        <v>0</v>
      </c>
      <c r="X449" s="35">
        <v>17704592.185959503</v>
      </c>
    </row>
    <row r="450" spans="1:24">
      <c r="A450" s="24">
        <v>449</v>
      </c>
      <c r="B450" s="25" t="s">
        <v>60</v>
      </c>
      <c r="C450" s="25" t="s">
        <v>93</v>
      </c>
      <c r="D450" s="26">
        <v>43333</v>
      </c>
      <c r="E450" s="27">
        <v>43333</v>
      </c>
      <c r="F450" s="27">
        <v>43313</v>
      </c>
      <c r="G450" s="27">
        <v>44798</v>
      </c>
      <c r="H450" s="28">
        <v>4.0136986301369859</v>
      </c>
      <c r="I450" s="29">
        <v>25</v>
      </c>
      <c r="J450" s="30">
        <v>0.05</v>
      </c>
      <c r="K450" s="29">
        <v>3.7999999999999999E-2</v>
      </c>
      <c r="L450" s="31">
        <v>969266</v>
      </c>
      <c r="M450" s="32" t="s">
        <v>2189</v>
      </c>
      <c r="N450" s="29">
        <v>798</v>
      </c>
      <c r="O450" s="29">
        <v>80</v>
      </c>
      <c r="P450" s="29">
        <v>96</v>
      </c>
      <c r="Q450" s="29">
        <v>127</v>
      </c>
      <c r="R450" s="29">
        <v>95.3</v>
      </c>
      <c r="S450" s="33">
        <v>-7.2916666666666963E-3</v>
      </c>
      <c r="T450" s="34">
        <v>962198.43541666667</v>
      </c>
      <c r="U450" s="34">
        <v>146755.0326017694</v>
      </c>
      <c r="V450" s="35">
        <v>815443.40281489724</v>
      </c>
      <c r="W450" s="24">
        <v>0</v>
      </c>
      <c r="X450" s="35">
        <v>815443.40281489724</v>
      </c>
    </row>
    <row r="451" spans="1:24">
      <c r="A451" s="24">
        <v>450</v>
      </c>
      <c r="B451" s="25" t="s">
        <v>60</v>
      </c>
      <c r="C451" s="25" t="s">
        <v>94</v>
      </c>
      <c r="D451" s="26">
        <v>43333</v>
      </c>
      <c r="E451" s="27">
        <v>43333</v>
      </c>
      <c r="F451" s="27">
        <v>43313</v>
      </c>
      <c r="G451" s="27">
        <v>44798</v>
      </c>
      <c r="H451" s="28">
        <v>4.0136986301369859</v>
      </c>
      <c r="I451" s="29">
        <v>25</v>
      </c>
      <c r="J451" s="30">
        <v>0.05</v>
      </c>
      <c r="K451" s="29">
        <v>3.7999999999999999E-2</v>
      </c>
      <c r="L451" s="31">
        <v>735000</v>
      </c>
      <c r="M451" s="32" t="s">
        <v>2189</v>
      </c>
      <c r="N451" s="29">
        <v>798</v>
      </c>
      <c r="O451" s="29">
        <v>80</v>
      </c>
      <c r="P451" s="29">
        <v>96</v>
      </c>
      <c r="Q451" s="29">
        <v>127</v>
      </c>
      <c r="R451" s="29">
        <v>95.3</v>
      </c>
      <c r="S451" s="33">
        <v>-7.2916666666666963E-3</v>
      </c>
      <c r="T451" s="34">
        <v>729640.625</v>
      </c>
      <c r="U451" s="34">
        <v>111285.18792808217</v>
      </c>
      <c r="V451" s="35">
        <v>618355.43707191781</v>
      </c>
      <c r="W451" s="24">
        <v>0</v>
      </c>
      <c r="X451" s="35">
        <v>618355.43707191781</v>
      </c>
    </row>
    <row r="452" spans="1:24">
      <c r="A452" s="24">
        <v>451</v>
      </c>
      <c r="B452" s="25" t="s">
        <v>60</v>
      </c>
      <c r="C452" s="25" t="s">
        <v>95</v>
      </c>
      <c r="D452" s="26">
        <v>43333</v>
      </c>
      <c r="E452" s="27">
        <v>43333</v>
      </c>
      <c r="F452" s="27">
        <v>43313</v>
      </c>
      <c r="G452" s="27">
        <v>44798</v>
      </c>
      <c r="H452" s="28">
        <v>4.0136986301369859</v>
      </c>
      <c r="I452" s="29">
        <v>25</v>
      </c>
      <c r="J452" s="30">
        <v>0.05</v>
      </c>
      <c r="K452" s="29">
        <v>3.7999999999999999E-2</v>
      </c>
      <c r="L452" s="31">
        <v>126000</v>
      </c>
      <c r="M452" s="32" t="s">
        <v>2189</v>
      </c>
      <c r="N452" s="29">
        <v>798</v>
      </c>
      <c r="O452" s="29">
        <v>80</v>
      </c>
      <c r="P452" s="29">
        <v>96</v>
      </c>
      <c r="Q452" s="29">
        <v>127</v>
      </c>
      <c r="R452" s="29">
        <v>95.3</v>
      </c>
      <c r="S452" s="33">
        <v>-7.2916666666666963E-3</v>
      </c>
      <c r="T452" s="34">
        <v>125081.25</v>
      </c>
      <c r="U452" s="34">
        <v>19077.460787671229</v>
      </c>
      <c r="V452" s="35">
        <v>106003.78921232877</v>
      </c>
      <c r="W452" s="24">
        <v>0</v>
      </c>
      <c r="X452" s="35">
        <v>106003.78921232877</v>
      </c>
    </row>
    <row r="453" spans="1:24">
      <c r="A453" s="24">
        <v>452</v>
      </c>
      <c r="B453" s="25" t="s">
        <v>60</v>
      </c>
      <c r="C453" s="25" t="s">
        <v>96</v>
      </c>
      <c r="D453" s="26">
        <v>43333</v>
      </c>
      <c r="E453" s="27">
        <v>43333</v>
      </c>
      <c r="F453" s="27">
        <v>43313</v>
      </c>
      <c r="G453" s="27">
        <v>44798</v>
      </c>
      <c r="H453" s="28">
        <v>4.0136986301369859</v>
      </c>
      <c r="I453" s="29">
        <v>25</v>
      </c>
      <c r="J453" s="30">
        <v>0.05</v>
      </c>
      <c r="K453" s="29">
        <v>3.7999999999999999E-2</v>
      </c>
      <c r="L453" s="31">
        <v>29327302</v>
      </c>
      <c r="M453" s="32" t="s">
        <v>2189</v>
      </c>
      <c r="N453" s="29">
        <v>798</v>
      </c>
      <c r="O453" s="29">
        <v>80</v>
      </c>
      <c r="P453" s="29">
        <v>96</v>
      </c>
      <c r="Q453" s="29">
        <v>127</v>
      </c>
      <c r="R453" s="29">
        <v>95.3</v>
      </c>
      <c r="S453" s="33">
        <v>-7.2916666666666963E-3</v>
      </c>
      <c r="T453" s="34">
        <v>29113457.089583334</v>
      </c>
      <c r="U453" s="34">
        <v>4440400.4278824767</v>
      </c>
      <c r="V453" s="35">
        <v>24673056.661700856</v>
      </c>
      <c r="W453" s="24">
        <v>0</v>
      </c>
      <c r="X453" s="35">
        <v>24673056.661700856</v>
      </c>
    </row>
    <row r="454" spans="1:24">
      <c r="A454" s="24">
        <v>453</v>
      </c>
      <c r="B454" s="25" t="s">
        <v>60</v>
      </c>
      <c r="C454" s="25" t="s">
        <v>97</v>
      </c>
      <c r="D454" s="26">
        <v>43333</v>
      </c>
      <c r="E454" s="27">
        <v>43333</v>
      </c>
      <c r="F454" s="27">
        <v>43313</v>
      </c>
      <c r="G454" s="27">
        <v>44798</v>
      </c>
      <c r="H454" s="28">
        <v>4.0136986301369859</v>
      </c>
      <c r="I454" s="29">
        <v>25</v>
      </c>
      <c r="J454" s="30">
        <v>0.05</v>
      </c>
      <c r="K454" s="29">
        <v>3.7999999999999999E-2</v>
      </c>
      <c r="L454" s="31">
        <v>1517250</v>
      </c>
      <c r="M454" s="32" t="s">
        <v>1941</v>
      </c>
      <c r="N454" s="29">
        <v>674</v>
      </c>
      <c r="O454" s="29">
        <v>80</v>
      </c>
      <c r="P454" s="29">
        <v>105.1</v>
      </c>
      <c r="Q454" s="29">
        <v>127</v>
      </c>
      <c r="R454" s="29">
        <v>122.8</v>
      </c>
      <c r="S454" s="33">
        <v>0.16841103710751668</v>
      </c>
      <c r="T454" s="34">
        <v>1772771.6460513796</v>
      </c>
      <c r="U454" s="34">
        <v>270384.10283748026</v>
      </c>
      <c r="V454" s="35">
        <v>1502387.5432138992</v>
      </c>
      <c r="W454" s="24">
        <v>0</v>
      </c>
      <c r="X454" s="35">
        <v>1502387.5432138992</v>
      </c>
    </row>
    <row r="455" spans="1:24">
      <c r="A455" s="24">
        <v>454</v>
      </c>
      <c r="B455" s="25" t="s">
        <v>60</v>
      </c>
      <c r="C455" s="25" t="s">
        <v>98</v>
      </c>
      <c r="D455" s="26">
        <v>43333</v>
      </c>
      <c r="E455" s="27">
        <v>43333</v>
      </c>
      <c r="F455" s="27">
        <v>43313</v>
      </c>
      <c r="G455" s="27">
        <v>44798</v>
      </c>
      <c r="H455" s="28">
        <v>4.0136986301369859</v>
      </c>
      <c r="I455" s="29">
        <v>25</v>
      </c>
      <c r="J455" s="30">
        <v>0.05</v>
      </c>
      <c r="K455" s="29">
        <v>3.7999999999999999E-2</v>
      </c>
      <c r="L455" s="31">
        <v>312900</v>
      </c>
      <c r="M455" s="32" t="s">
        <v>2189</v>
      </c>
      <c r="N455" s="29">
        <v>798</v>
      </c>
      <c r="O455" s="29">
        <v>80</v>
      </c>
      <c r="P455" s="29">
        <v>96</v>
      </c>
      <c r="Q455" s="29">
        <v>127</v>
      </c>
      <c r="R455" s="29">
        <v>95.3</v>
      </c>
      <c r="S455" s="33">
        <v>-7.2916666666666963E-3</v>
      </c>
      <c r="T455" s="34">
        <v>310618.4375</v>
      </c>
      <c r="U455" s="34">
        <v>47375.694289383558</v>
      </c>
      <c r="V455" s="35">
        <v>263242.74321061646</v>
      </c>
      <c r="W455" s="24">
        <v>0</v>
      </c>
      <c r="X455" s="35">
        <v>263242.74321061646</v>
      </c>
    </row>
    <row r="456" spans="1:24">
      <c r="A456" s="24">
        <v>455</v>
      </c>
      <c r="B456" s="25" t="s">
        <v>60</v>
      </c>
      <c r="C456" s="25" t="s">
        <v>99</v>
      </c>
      <c r="D456" s="26">
        <v>43333</v>
      </c>
      <c r="E456" s="27">
        <v>43333</v>
      </c>
      <c r="F456" s="27">
        <v>43313</v>
      </c>
      <c r="G456" s="27">
        <v>44798</v>
      </c>
      <c r="H456" s="28">
        <v>4.0136986301369859</v>
      </c>
      <c r="I456" s="29">
        <v>25</v>
      </c>
      <c r="J456" s="30">
        <v>0.05</v>
      </c>
      <c r="K456" s="29">
        <v>3.7999999999999999E-2</v>
      </c>
      <c r="L456" s="31">
        <v>1174950</v>
      </c>
      <c r="M456" s="32" t="s">
        <v>2189</v>
      </c>
      <c r="N456" s="29">
        <v>798</v>
      </c>
      <c r="O456" s="29">
        <v>80</v>
      </c>
      <c r="P456" s="29">
        <v>96</v>
      </c>
      <c r="Q456" s="29">
        <v>127</v>
      </c>
      <c r="R456" s="29">
        <v>95.3</v>
      </c>
      <c r="S456" s="33">
        <v>-7.2916666666666963E-3</v>
      </c>
      <c r="T456" s="34">
        <v>1166382.65625</v>
      </c>
      <c r="U456" s="34">
        <v>177897.32184503422</v>
      </c>
      <c r="V456" s="35">
        <v>988485.33440496575</v>
      </c>
      <c r="W456" s="24">
        <v>0</v>
      </c>
      <c r="X456" s="35">
        <v>988485.33440496575</v>
      </c>
    </row>
    <row r="457" spans="1:24">
      <c r="A457" s="24">
        <v>456</v>
      </c>
      <c r="B457" s="25" t="s">
        <v>60</v>
      </c>
      <c r="C457" s="25" t="s">
        <v>100</v>
      </c>
      <c r="D457" s="26">
        <v>43333</v>
      </c>
      <c r="E457" s="27">
        <v>43333</v>
      </c>
      <c r="F457" s="27">
        <v>43313</v>
      </c>
      <c r="G457" s="27">
        <v>44798</v>
      </c>
      <c r="H457" s="28">
        <v>4.0136986301369859</v>
      </c>
      <c r="I457" s="29">
        <v>25</v>
      </c>
      <c r="J457" s="30">
        <v>0.05</v>
      </c>
      <c r="K457" s="29">
        <v>3.7999999999999999E-2</v>
      </c>
      <c r="L457" s="31">
        <v>582750</v>
      </c>
      <c r="M457" s="32" t="s">
        <v>1973</v>
      </c>
      <c r="N457" s="29">
        <v>690</v>
      </c>
      <c r="O457" s="29">
        <v>80</v>
      </c>
      <c r="P457" s="29">
        <v>110</v>
      </c>
      <c r="Q457" s="29">
        <v>127</v>
      </c>
      <c r="R457" s="29">
        <v>145.69999999999999</v>
      </c>
      <c r="S457" s="33">
        <v>0.32454545454545441</v>
      </c>
      <c r="T457" s="34">
        <v>771878.86363636365</v>
      </c>
      <c r="U457" s="34">
        <v>117727.3872291407</v>
      </c>
      <c r="V457" s="35">
        <v>654151.47640722292</v>
      </c>
      <c r="W457" s="24">
        <v>0</v>
      </c>
      <c r="X457" s="35">
        <v>654151.47640722292</v>
      </c>
    </row>
    <row r="458" spans="1:24">
      <c r="A458" s="24">
        <v>457</v>
      </c>
      <c r="B458" s="25" t="s">
        <v>60</v>
      </c>
      <c r="C458" s="25" t="s">
        <v>101</v>
      </c>
      <c r="D458" s="26">
        <v>43333</v>
      </c>
      <c r="E458" s="27">
        <v>43333</v>
      </c>
      <c r="F458" s="27">
        <v>43313</v>
      </c>
      <c r="G458" s="27">
        <v>44798</v>
      </c>
      <c r="H458" s="28">
        <v>4.0136986301369859</v>
      </c>
      <c r="I458" s="29">
        <v>25</v>
      </c>
      <c r="J458" s="30">
        <v>0.05</v>
      </c>
      <c r="K458" s="29">
        <v>3.7999999999999999E-2</v>
      </c>
      <c r="L458" s="31">
        <v>9976171</v>
      </c>
      <c r="M458" s="32" t="s">
        <v>2189</v>
      </c>
      <c r="N458" s="29">
        <v>798</v>
      </c>
      <c r="O458" s="29">
        <v>80</v>
      </c>
      <c r="P458" s="29">
        <v>96</v>
      </c>
      <c r="Q458" s="29">
        <v>127</v>
      </c>
      <c r="R458" s="29">
        <v>95.3</v>
      </c>
      <c r="S458" s="33">
        <v>-7.2916666666666963E-3</v>
      </c>
      <c r="T458" s="34">
        <v>9903428.0864583328</v>
      </c>
      <c r="U458" s="34">
        <v>1510476.2782825625</v>
      </c>
      <c r="V458" s="35">
        <v>8392951.8081757706</v>
      </c>
      <c r="W458" s="24">
        <v>0</v>
      </c>
      <c r="X458" s="35">
        <v>8392951.8081757706</v>
      </c>
    </row>
    <row r="459" spans="1:24">
      <c r="A459" s="24">
        <v>458</v>
      </c>
      <c r="B459" s="25" t="s">
        <v>60</v>
      </c>
      <c r="C459" s="25" t="s">
        <v>102</v>
      </c>
      <c r="D459" s="26">
        <v>43333</v>
      </c>
      <c r="E459" s="27">
        <v>43333</v>
      </c>
      <c r="F459" s="27">
        <v>43313</v>
      </c>
      <c r="G459" s="27">
        <v>44798</v>
      </c>
      <c r="H459" s="28">
        <v>4.0136986301369859</v>
      </c>
      <c r="I459" s="29">
        <v>25</v>
      </c>
      <c r="J459" s="30">
        <v>0.05</v>
      </c>
      <c r="K459" s="29">
        <v>3.7999999999999999E-2</v>
      </c>
      <c r="L459" s="31">
        <v>21103901</v>
      </c>
      <c r="M459" s="32" t="s">
        <v>2189</v>
      </c>
      <c r="N459" s="29">
        <v>798</v>
      </c>
      <c r="O459" s="29">
        <v>80</v>
      </c>
      <c r="P459" s="29">
        <v>96</v>
      </c>
      <c r="Q459" s="29">
        <v>127</v>
      </c>
      <c r="R459" s="29">
        <v>95.3</v>
      </c>
      <c r="S459" s="33">
        <v>-7.2916666666666963E-3</v>
      </c>
      <c r="T459" s="34">
        <v>20950018.388541665</v>
      </c>
      <c r="U459" s="34">
        <v>3195308.2840825049</v>
      </c>
      <c r="V459" s="35">
        <v>17754710.104459159</v>
      </c>
      <c r="W459" s="24">
        <v>0</v>
      </c>
      <c r="X459" s="35">
        <v>17754710.104459159</v>
      </c>
    </row>
    <row r="460" spans="1:24">
      <c r="A460" s="24">
        <v>459</v>
      </c>
      <c r="B460" s="25" t="s">
        <v>60</v>
      </c>
      <c r="C460" s="25" t="s">
        <v>103</v>
      </c>
      <c r="D460" s="26">
        <v>43333</v>
      </c>
      <c r="E460" s="27">
        <v>43333</v>
      </c>
      <c r="F460" s="27">
        <v>43313</v>
      </c>
      <c r="G460" s="27">
        <v>44798</v>
      </c>
      <c r="H460" s="28">
        <v>4.0136986301369859</v>
      </c>
      <c r="I460" s="29">
        <v>25</v>
      </c>
      <c r="J460" s="30">
        <v>0.05</v>
      </c>
      <c r="K460" s="29">
        <v>3.7999999999999999E-2</v>
      </c>
      <c r="L460" s="31">
        <v>580650</v>
      </c>
      <c r="M460" s="32" t="s">
        <v>2189</v>
      </c>
      <c r="N460" s="29">
        <v>798</v>
      </c>
      <c r="O460" s="29">
        <v>80</v>
      </c>
      <c r="P460" s="29">
        <v>96</v>
      </c>
      <c r="Q460" s="29">
        <v>127</v>
      </c>
      <c r="R460" s="29">
        <v>95.3</v>
      </c>
      <c r="S460" s="33">
        <v>-7.2916666666666963E-3</v>
      </c>
      <c r="T460" s="34">
        <v>576416.09375</v>
      </c>
      <c r="U460" s="34">
        <v>87915.298463184925</v>
      </c>
      <c r="V460" s="35">
        <v>488500.79528681509</v>
      </c>
      <c r="W460" s="24">
        <v>0</v>
      </c>
      <c r="X460" s="35">
        <v>488500.79528681509</v>
      </c>
    </row>
    <row r="461" spans="1:24">
      <c r="A461" s="24">
        <v>460</v>
      </c>
      <c r="B461" s="25" t="s">
        <v>60</v>
      </c>
      <c r="C461" s="25" t="s">
        <v>104</v>
      </c>
      <c r="D461" s="26">
        <v>43333</v>
      </c>
      <c r="E461" s="27">
        <v>43333</v>
      </c>
      <c r="F461" s="27">
        <v>43313</v>
      </c>
      <c r="G461" s="27">
        <v>44798</v>
      </c>
      <c r="H461" s="28">
        <v>4.0136986301369859</v>
      </c>
      <c r="I461" s="29">
        <v>25</v>
      </c>
      <c r="J461" s="30">
        <v>0.05</v>
      </c>
      <c r="K461" s="29">
        <v>3.7999999999999999E-2</v>
      </c>
      <c r="L461" s="31">
        <v>175035</v>
      </c>
      <c r="M461" s="32" t="s">
        <v>1877</v>
      </c>
      <c r="N461" s="29">
        <v>642</v>
      </c>
      <c r="O461" s="29">
        <v>80</v>
      </c>
      <c r="P461" s="29">
        <v>79.099999999999994</v>
      </c>
      <c r="Q461" s="29">
        <v>127</v>
      </c>
      <c r="R461" s="29">
        <v>94</v>
      </c>
      <c r="S461" s="33">
        <v>0.18836915297092297</v>
      </c>
      <c r="T461" s="34">
        <v>208006.19469026552</v>
      </c>
      <c r="U461" s="34">
        <v>31725.218790156381</v>
      </c>
      <c r="V461" s="35">
        <v>176280.97590010913</v>
      </c>
      <c r="W461" s="24">
        <v>0</v>
      </c>
      <c r="X461" s="35">
        <v>176280.97590010913</v>
      </c>
    </row>
    <row r="462" spans="1:24">
      <c r="A462" s="24">
        <v>461</v>
      </c>
      <c r="B462" s="25" t="s">
        <v>60</v>
      </c>
      <c r="C462" s="25" t="s">
        <v>105</v>
      </c>
      <c r="D462" s="26">
        <v>43333</v>
      </c>
      <c r="E462" s="27">
        <v>43333</v>
      </c>
      <c r="F462" s="27">
        <v>43313</v>
      </c>
      <c r="G462" s="27">
        <v>44798</v>
      </c>
      <c r="H462" s="28">
        <v>4.0136986301369859</v>
      </c>
      <c r="I462" s="29">
        <v>25</v>
      </c>
      <c r="J462" s="30">
        <v>0.05</v>
      </c>
      <c r="K462" s="29">
        <v>3.7999999999999999E-2</v>
      </c>
      <c r="L462" s="31">
        <v>132796</v>
      </c>
      <c r="M462" s="32" t="s">
        <v>2189</v>
      </c>
      <c r="N462" s="29">
        <v>798</v>
      </c>
      <c r="O462" s="29">
        <v>80</v>
      </c>
      <c r="P462" s="29">
        <v>96</v>
      </c>
      <c r="Q462" s="29">
        <v>127</v>
      </c>
      <c r="R462" s="29">
        <v>95.3</v>
      </c>
      <c r="S462" s="33">
        <v>-7.2916666666666963E-3</v>
      </c>
      <c r="T462" s="34">
        <v>131827.69583333333</v>
      </c>
      <c r="U462" s="34">
        <v>20106.432402853879</v>
      </c>
      <c r="V462" s="35">
        <v>111721.26343047945</v>
      </c>
      <c r="W462" s="24">
        <v>0</v>
      </c>
      <c r="X462" s="35">
        <v>111721.26343047945</v>
      </c>
    </row>
    <row r="463" spans="1:24">
      <c r="A463" s="24">
        <v>462</v>
      </c>
      <c r="B463" s="25" t="s">
        <v>60</v>
      </c>
      <c r="C463" s="25" t="s">
        <v>106</v>
      </c>
      <c r="D463" s="26">
        <v>43333</v>
      </c>
      <c r="E463" s="27">
        <v>43333</v>
      </c>
      <c r="F463" s="27">
        <v>43313</v>
      </c>
      <c r="G463" s="27">
        <v>44798</v>
      </c>
      <c r="H463" s="28">
        <v>4.0136986301369859</v>
      </c>
      <c r="I463" s="29">
        <v>25</v>
      </c>
      <c r="J463" s="30">
        <v>0.05</v>
      </c>
      <c r="K463" s="29">
        <v>3.7999999999999999E-2</v>
      </c>
      <c r="L463" s="31">
        <v>469552</v>
      </c>
      <c r="M463" s="32" t="s">
        <v>1871</v>
      </c>
      <c r="N463" s="29">
        <v>639</v>
      </c>
      <c r="O463" s="29">
        <v>80</v>
      </c>
      <c r="P463" s="29">
        <v>112.8</v>
      </c>
      <c r="Q463" s="29">
        <v>127</v>
      </c>
      <c r="R463" s="29">
        <v>116.2</v>
      </c>
      <c r="S463" s="33">
        <v>3.0141843971631256E-2</v>
      </c>
      <c r="T463" s="34">
        <v>483705.16312056739</v>
      </c>
      <c r="U463" s="34">
        <v>73774.976523073929</v>
      </c>
      <c r="V463" s="35">
        <v>409930.18659749348</v>
      </c>
      <c r="W463" s="24">
        <v>0</v>
      </c>
      <c r="X463" s="35">
        <v>409930.18659749348</v>
      </c>
    </row>
    <row r="464" spans="1:24">
      <c r="A464" s="24">
        <v>463</v>
      </c>
      <c r="B464" s="25" t="s">
        <v>60</v>
      </c>
      <c r="C464" s="25" t="s">
        <v>110</v>
      </c>
      <c r="D464" s="26">
        <v>43333</v>
      </c>
      <c r="E464" s="27">
        <v>43333</v>
      </c>
      <c r="F464" s="27">
        <v>43313</v>
      </c>
      <c r="G464" s="27">
        <v>44798</v>
      </c>
      <c r="H464" s="28">
        <v>4.0136986301369859</v>
      </c>
      <c r="I464" s="29">
        <v>25</v>
      </c>
      <c r="J464" s="30">
        <v>0.05</v>
      </c>
      <c r="K464" s="29">
        <v>3.7999999999999999E-2</v>
      </c>
      <c r="L464" s="31">
        <v>16789210</v>
      </c>
      <c r="M464" s="32" t="s">
        <v>1939</v>
      </c>
      <c r="N464" s="29">
        <v>673</v>
      </c>
      <c r="O464" s="29">
        <v>80</v>
      </c>
      <c r="P464" s="29">
        <v>95</v>
      </c>
      <c r="Q464" s="29">
        <v>127</v>
      </c>
      <c r="R464" s="29">
        <v>104.3</v>
      </c>
      <c r="S464" s="33">
        <v>9.7894736842105229E-2</v>
      </c>
      <c r="T464" s="34">
        <v>18432785.294736844</v>
      </c>
      <c r="U464" s="34">
        <v>2811378.5133095887</v>
      </c>
      <c r="V464" s="35">
        <v>15621406.781427255</v>
      </c>
      <c r="W464" s="24">
        <v>0</v>
      </c>
      <c r="X464" s="35">
        <v>15621406.781427255</v>
      </c>
    </row>
    <row r="465" spans="1:24">
      <c r="A465" s="24">
        <v>464</v>
      </c>
      <c r="B465" s="25" t="s">
        <v>60</v>
      </c>
      <c r="C465" s="25" t="s">
        <v>86</v>
      </c>
      <c r="D465" s="26">
        <v>43333</v>
      </c>
      <c r="E465" s="27">
        <v>43333</v>
      </c>
      <c r="F465" s="27">
        <v>43313</v>
      </c>
      <c r="G465" s="27">
        <v>44798</v>
      </c>
      <c r="H465" s="28">
        <v>4.0136986301369859</v>
      </c>
      <c r="I465" s="29">
        <v>25</v>
      </c>
      <c r="J465" s="30">
        <v>0.05</v>
      </c>
      <c r="K465" s="29">
        <v>3.7999999999999999E-2</v>
      </c>
      <c r="L465" s="31">
        <v>892500</v>
      </c>
      <c r="M465" s="32" t="s">
        <v>2189</v>
      </c>
      <c r="N465" s="29">
        <v>798</v>
      </c>
      <c r="O465" s="29">
        <v>80</v>
      </c>
      <c r="P465" s="29">
        <v>96</v>
      </c>
      <c r="Q465" s="29">
        <v>127</v>
      </c>
      <c r="R465" s="29">
        <v>95.3</v>
      </c>
      <c r="S465" s="33">
        <v>-7.2916666666666963E-3</v>
      </c>
      <c r="T465" s="34">
        <v>885992.1875</v>
      </c>
      <c r="U465" s="34">
        <v>135132.01391267122</v>
      </c>
      <c r="V465" s="35">
        <v>750860.17358732875</v>
      </c>
      <c r="W465" s="24">
        <v>0</v>
      </c>
      <c r="X465" s="35">
        <v>750860.17358732875</v>
      </c>
    </row>
    <row r="466" spans="1:24">
      <c r="A466" s="24">
        <v>465</v>
      </c>
      <c r="B466" s="25" t="s">
        <v>60</v>
      </c>
      <c r="C466" s="25" t="s">
        <v>90</v>
      </c>
      <c r="D466" s="26">
        <v>43333</v>
      </c>
      <c r="E466" s="27">
        <v>43333</v>
      </c>
      <c r="F466" s="27">
        <v>43313</v>
      </c>
      <c r="G466" s="27">
        <v>44798</v>
      </c>
      <c r="H466" s="28">
        <v>4.0136986301369859</v>
      </c>
      <c r="I466" s="29">
        <v>25</v>
      </c>
      <c r="J466" s="30">
        <v>0.05</v>
      </c>
      <c r="K466" s="29">
        <v>3.7999999999999999E-2</v>
      </c>
      <c r="L466" s="31">
        <v>472500</v>
      </c>
      <c r="M466" s="32" t="s">
        <v>2189</v>
      </c>
      <c r="N466" s="29">
        <v>798</v>
      </c>
      <c r="O466" s="29">
        <v>80</v>
      </c>
      <c r="P466" s="29">
        <v>96</v>
      </c>
      <c r="Q466" s="29">
        <v>127</v>
      </c>
      <c r="R466" s="29">
        <v>95.3</v>
      </c>
      <c r="S466" s="33">
        <v>-7.2916666666666963E-3</v>
      </c>
      <c r="T466" s="34">
        <v>469054.6875</v>
      </c>
      <c r="U466" s="34">
        <v>71540.477953767113</v>
      </c>
      <c r="V466" s="35">
        <v>397514.20954623289</v>
      </c>
      <c r="W466" s="24">
        <v>0</v>
      </c>
      <c r="X466" s="35">
        <v>397514.20954623289</v>
      </c>
    </row>
    <row r="467" spans="1:24">
      <c r="A467" s="24">
        <v>466</v>
      </c>
      <c r="B467" s="25" t="s">
        <v>60</v>
      </c>
      <c r="C467" s="25" t="s">
        <v>91</v>
      </c>
      <c r="D467" s="26">
        <v>43333</v>
      </c>
      <c r="E467" s="27">
        <v>43333</v>
      </c>
      <c r="F467" s="27">
        <v>43313</v>
      </c>
      <c r="G467" s="27">
        <v>44798</v>
      </c>
      <c r="H467" s="28">
        <v>4.0136986301369859</v>
      </c>
      <c r="I467" s="29">
        <v>25</v>
      </c>
      <c r="J467" s="30">
        <v>0.05</v>
      </c>
      <c r="K467" s="29">
        <v>3.7999999999999999E-2</v>
      </c>
      <c r="L467" s="31">
        <v>637760</v>
      </c>
      <c r="M467" s="32" t="s">
        <v>2189</v>
      </c>
      <c r="N467" s="29">
        <v>798</v>
      </c>
      <c r="O467" s="29">
        <v>80</v>
      </c>
      <c r="P467" s="29">
        <v>96</v>
      </c>
      <c r="Q467" s="29">
        <v>127</v>
      </c>
      <c r="R467" s="29">
        <v>95.3</v>
      </c>
      <c r="S467" s="33">
        <v>-7.2916666666666963E-3</v>
      </c>
      <c r="T467" s="34">
        <v>633109.66666666663</v>
      </c>
      <c r="U467" s="34">
        <v>96562.233269406381</v>
      </c>
      <c r="V467" s="35">
        <v>536547.43339726026</v>
      </c>
      <c r="W467" s="24">
        <v>0</v>
      </c>
      <c r="X467" s="35">
        <v>536547.43339726026</v>
      </c>
    </row>
    <row r="468" spans="1:24">
      <c r="A468" s="24">
        <v>467</v>
      </c>
      <c r="B468" s="25" t="s">
        <v>60</v>
      </c>
      <c r="C468" s="25" t="s">
        <v>92</v>
      </c>
      <c r="D468" s="26">
        <v>43333</v>
      </c>
      <c r="E468" s="27">
        <v>43333</v>
      </c>
      <c r="F468" s="27">
        <v>43313</v>
      </c>
      <c r="G468" s="27">
        <v>44798</v>
      </c>
      <c r="H468" s="28">
        <v>4.0136986301369859</v>
      </c>
      <c r="I468" s="29">
        <v>25</v>
      </c>
      <c r="J468" s="30">
        <v>0.05</v>
      </c>
      <c r="K468" s="29">
        <v>3.7999999999999999E-2</v>
      </c>
      <c r="L468" s="31">
        <v>21044329</v>
      </c>
      <c r="M468" s="32" t="s">
        <v>2189</v>
      </c>
      <c r="N468" s="29">
        <v>798</v>
      </c>
      <c r="O468" s="29">
        <v>80</v>
      </c>
      <c r="P468" s="29">
        <v>96</v>
      </c>
      <c r="Q468" s="29">
        <v>127</v>
      </c>
      <c r="R468" s="29">
        <v>95.3</v>
      </c>
      <c r="S468" s="33">
        <v>-7.2916666666666963E-3</v>
      </c>
      <c r="T468" s="34">
        <v>20890880.767708331</v>
      </c>
      <c r="U468" s="34">
        <v>3186288.5817488292</v>
      </c>
      <c r="V468" s="35">
        <v>17704592.185959503</v>
      </c>
      <c r="W468" s="24">
        <v>0</v>
      </c>
      <c r="X468" s="35">
        <v>17704592.185959503</v>
      </c>
    </row>
    <row r="469" spans="1:24">
      <c r="A469" s="24">
        <v>468</v>
      </c>
      <c r="B469" s="25" t="s">
        <v>60</v>
      </c>
      <c r="C469" s="25" t="s">
        <v>93</v>
      </c>
      <c r="D469" s="26">
        <v>43333</v>
      </c>
      <c r="E469" s="27">
        <v>43333</v>
      </c>
      <c r="F469" s="27">
        <v>43313</v>
      </c>
      <c r="G469" s="27">
        <v>44798</v>
      </c>
      <c r="H469" s="28">
        <v>4.0136986301369859</v>
      </c>
      <c r="I469" s="29">
        <v>25</v>
      </c>
      <c r="J469" s="30">
        <v>0.05</v>
      </c>
      <c r="K469" s="29">
        <v>3.7999999999999999E-2</v>
      </c>
      <c r="L469" s="31">
        <v>969266</v>
      </c>
      <c r="M469" s="32" t="s">
        <v>2189</v>
      </c>
      <c r="N469" s="29">
        <v>798</v>
      </c>
      <c r="O469" s="29">
        <v>80</v>
      </c>
      <c r="P469" s="29">
        <v>96</v>
      </c>
      <c r="Q469" s="29">
        <v>127</v>
      </c>
      <c r="R469" s="29">
        <v>95.3</v>
      </c>
      <c r="S469" s="33">
        <v>-7.2916666666666963E-3</v>
      </c>
      <c r="T469" s="34">
        <v>962198.43541666667</v>
      </c>
      <c r="U469" s="34">
        <v>146755.0326017694</v>
      </c>
      <c r="V469" s="35">
        <v>815443.40281489724</v>
      </c>
      <c r="W469" s="24">
        <v>0</v>
      </c>
      <c r="X469" s="35">
        <v>815443.40281489724</v>
      </c>
    </row>
    <row r="470" spans="1:24">
      <c r="A470" s="24">
        <v>469</v>
      </c>
      <c r="B470" s="25" t="s">
        <v>60</v>
      </c>
      <c r="C470" s="25" t="s">
        <v>94</v>
      </c>
      <c r="D470" s="26">
        <v>43333</v>
      </c>
      <c r="E470" s="27">
        <v>43333</v>
      </c>
      <c r="F470" s="27">
        <v>43313</v>
      </c>
      <c r="G470" s="27">
        <v>44798</v>
      </c>
      <c r="H470" s="28">
        <v>4.0136986301369859</v>
      </c>
      <c r="I470" s="29">
        <v>25</v>
      </c>
      <c r="J470" s="30">
        <v>0.05</v>
      </c>
      <c r="K470" s="29">
        <v>3.7999999999999999E-2</v>
      </c>
      <c r="L470" s="31">
        <v>735000</v>
      </c>
      <c r="M470" s="32" t="s">
        <v>2189</v>
      </c>
      <c r="N470" s="29">
        <v>798</v>
      </c>
      <c r="O470" s="29">
        <v>80</v>
      </c>
      <c r="P470" s="29">
        <v>96</v>
      </c>
      <c r="Q470" s="29">
        <v>127</v>
      </c>
      <c r="R470" s="29">
        <v>95.3</v>
      </c>
      <c r="S470" s="33">
        <v>-7.2916666666666963E-3</v>
      </c>
      <c r="T470" s="34">
        <v>729640.625</v>
      </c>
      <c r="U470" s="34">
        <v>111285.18792808217</v>
      </c>
      <c r="V470" s="35">
        <v>618355.43707191781</v>
      </c>
      <c r="W470" s="24">
        <v>0</v>
      </c>
      <c r="X470" s="35">
        <v>618355.43707191781</v>
      </c>
    </row>
    <row r="471" spans="1:24">
      <c r="A471" s="24">
        <v>470</v>
      </c>
      <c r="B471" s="25" t="s">
        <v>60</v>
      </c>
      <c r="C471" s="25" t="s">
        <v>95</v>
      </c>
      <c r="D471" s="26">
        <v>43333</v>
      </c>
      <c r="E471" s="27">
        <v>43333</v>
      </c>
      <c r="F471" s="27">
        <v>43313</v>
      </c>
      <c r="G471" s="27">
        <v>44798</v>
      </c>
      <c r="H471" s="28">
        <v>4.0136986301369859</v>
      </c>
      <c r="I471" s="29">
        <v>25</v>
      </c>
      <c r="J471" s="30">
        <v>0.05</v>
      </c>
      <c r="K471" s="29">
        <v>3.7999999999999999E-2</v>
      </c>
      <c r="L471" s="31">
        <v>126000</v>
      </c>
      <c r="M471" s="32" t="s">
        <v>2189</v>
      </c>
      <c r="N471" s="29">
        <v>798</v>
      </c>
      <c r="O471" s="29">
        <v>80</v>
      </c>
      <c r="P471" s="29">
        <v>96</v>
      </c>
      <c r="Q471" s="29">
        <v>127</v>
      </c>
      <c r="R471" s="29">
        <v>95.3</v>
      </c>
      <c r="S471" s="33">
        <v>-7.2916666666666963E-3</v>
      </c>
      <c r="T471" s="34">
        <v>125081.25</v>
      </c>
      <c r="U471" s="34">
        <v>19077.460787671229</v>
      </c>
      <c r="V471" s="35">
        <v>106003.78921232877</v>
      </c>
      <c r="W471" s="24">
        <v>0</v>
      </c>
      <c r="X471" s="35">
        <v>106003.78921232877</v>
      </c>
    </row>
    <row r="472" spans="1:24">
      <c r="A472" s="24">
        <v>471</v>
      </c>
      <c r="B472" s="25" t="s">
        <v>60</v>
      </c>
      <c r="C472" s="25" t="s">
        <v>96</v>
      </c>
      <c r="D472" s="26">
        <v>43333</v>
      </c>
      <c r="E472" s="27">
        <v>43333</v>
      </c>
      <c r="F472" s="27">
        <v>43313</v>
      </c>
      <c r="G472" s="27">
        <v>44798</v>
      </c>
      <c r="H472" s="28">
        <v>4.0136986301369859</v>
      </c>
      <c r="I472" s="29">
        <v>25</v>
      </c>
      <c r="J472" s="30">
        <v>0.05</v>
      </c>
      <c r="K472" s="29">
        <v>3.7999999999999999E-2</v>
      </c>
      <c r="L472" s="31">
        <v>29327302</v>
      </c>
      <c r="M472" s="32" t="s">
        <v>2189</v>
      </c>
      <c r="N472" s="29">
        <v>798</v>
      </c>
      <c r="O472" s="29">
        <v>80</v>
      </c>
      <c r="P472" s="29">
        <v>96</v>
      </c>
      <c r="Q472" s="29">
        <v>127</v>
      </c>
      <c r="R472" s="29">
        <v>95.3</v>
      </c>
      <c r="S472" s="33">
        <v>-7.2916666666666963E-3</v>
      </c>
      <c r="T472" s="34">
        <v>29113457.089583334</v>
      </c>
      <c r="U472" s="34">
        <v>4440400.4278824767</v>
      </c>
      <c r="V472" s="35">
        <v>24673056.661700856</v>
      </c>
      <c r="W472" s="24">
        <v>0</v>
      </c>
      <c r="X472" s="35">
        <v>24673056.661700856</v>
      </c>
    </row>
    <row r="473" spans="1:24">
      <c r="A473" s="24">
        <v>472</v>
      </c>
      <c r="B473" s="25" t="s">
        <v>60</v>
      </c>
      <c r="C473" s="25" t="s">
        <v>97</v>
      </c>
      <c r="D473" s="26">
        <v>43333</v>
      </c>
      <c r="E473" s="27">
        <v>43333</v>
      </c>
      <c r="F473" s="27">
        <v>43313</v>
      </c>
      <c r="G473" s="27">
        <v>44798</v>
      </c>
      <c r="H473" s="28">
        <v>4.0136986301369859</v>
      </c>
      <c r="I473" s="29">
        <v>25</v>
      </c>
      <c r="J473" s="30">
        <v>0.05</v>
      </c>
      <c r="K473" s="29">
        <v>3.7999999999999999E-2</v>
      </c>
      <c r="L473" s="31">
        <v>1517250</v>
      </c>
      <c r="M473" s="32" t="s">
        <v>1941</v>
      </c>
      <c r="N473" s="29">
        <v>674</v>
      </c>
      <c r="O473" s="29">
        <v>80</v>
      </c>
      <c r="P473" s="29">
        <v>105.1</v>
      </c>
      <c r="Q473" s="29">
        <v>127</v>
      </c>
      <c r="R473" s="29">
        <v>122.8</v>
      </c>
      <c r="S473" s="33">
        <v>0.16841103710751668</v>
      </c>
      <c r="T473" s="34">
        <v>1772771.6460513796</v>
      </c>
      <c r="U473" s="34">
        <v>270384.10283748026</v>
      </c>
      <c r="V473" s="35">
        <v>1502387.5432138992</v>
      </c>
      <c r="W473" s="24">
        <v>0</v>
      </c>
      <c r="X473" s="35">
        <v>1502387.5432138992</v>
      </c>
    </row>
    <row r="474" spans="1:24">
      <c r="A474" s="24">
        <v>473</v>
      </c>
      <c r="B474" s="25" t="s">
        <v>60</v>
      </c>
      <c r="C474" s="25" t="s">
        <v>98</v>
      </c>
      <c r="D474" s="26">
        <v>43333</v>
      </c>
      <c r="E474" s="27">
        <v>43333</v>
      </c>
      <c r="F474" s="27">
        <v>43313</v>
      </c>
      <c r="G474" s="27">
        <v>44798</v>
      </c>
      <c r="H474" s="28">
        <v>4.0136986301369859</v>
      </c>
      <c r="I474" s="29">
        <v>25</v>
      </c>
      <c r="J474" s="30">
        <v>0.05</v>
      </c>
      <c r="K474" s="29">
        <v>3.7999999999999999E-2</v>
      </c>
      <c r="L474" s="31">
        <v>312900</v>
      </c>
      <c r="M474" s="32" t="s">
        <v>2189</v>
      </c>
      <c r="N474" s="29">
        <v>798</v>
      </c>
      <c r="O474" s="29">
        <v>80</v>
      </c>
      <c r="P474" s="29">
        <v>96</v>
      </c>
      <c r="Q474" s="29">
        <v>127</v>
      </c>
      <c r="R474" s="29">
        <v>95.3</v>
      </c>
      <c r="S474" s="33">
        <v>-7.2916666666666963E-3</v>
      </c>
      <c r="T474" s="34">
        <v>310618.4375</v>
      </c>
      <c r="U474" s="34">
        <v>47375.694289383558</v>
      </c>
      <c r="V474" s="35">
        <v>263242.74321061646</v>
      </c>
      <c r="W474" s="24">
        <v>0</v>
      </c>
      <c r="X474" s="35">
        <v>263242.74321061646</v>
      </c>
    </row>
    <row r="475" spans="1:24">
      <c r="A475" s="24">
        <v>474</v>
      </c>
      <c r="B475" s="25" t="s">
        <v>60</v>
      </c>
      <c r="C475" s="25" t="s">
        <v>99</v>
      </c>
      <c r="D475" s="26">
        <v>43333</v>
      </c>
      <c r="E475" s="27">
        <v>43333</v>
      </c>
      <c r="F475" s="27">
        <v>43313</v>
      </c>
      <c r="G475" s="27">
        <v>44798</v>
      </c>
      <c r="H475" s="28">
        <v>4.0136986301369859</v>
      </c>
      <c r="I475" s="29">
        <v>25</v>
      </c>
      <c r="J475" s="30">
        <v>0.05</v>
      </c>
      <c r="K475" s="29">
        <v>3.7999999999999999E-2</v>
      </c>
      <c r="L475" s="31">
        <v>1174950</v>
      </c>
      <c r="M475" s="32" t="s">
        <v>2189</v>
      </c>
      <c r="N475" s="29">
        <v>798</v>
      </c>
      <c r="O475" s="29">
        <v>80</v>
      </c>
      <c r="P475" s="29">
        <v>96</v>
      </c>
      <c r="Q475" s="29">
        <v>127</v>
      </c>
      <c r="R475" s="29">
        <v>95.3</v>
      </c>
      <c r="S475" s="33">
        <v>-7.2916666666666963E-3</v>
      </c>
      <c r="T475" s="34">
        <v>1166382.65625</v>
      </c>
      <c r="U475" s="34">
        <v>177897.32184503422</v>
      </c>
      <c r="V475" s="35">
        <v>988485.33440496575</v>
      </c>
      <c r="W475" s="24">
        <v>0</v>
      </c>
      <c r="X475" s="35">
        <v>988485.33440496575</v>
      </c>
    </row>
    <row r="476" spans="1:24">
      <c r="A476" s="24">
        <v>475</v>
      </c>
      <c r="B476" s="25" t="s">
        <v>60</v>
      </c>
      <c r="C476" s="25" t="s">
        <v>100</v>
      </c>
      <c r="D476" s="26">
        <v>43333</v>
      </c>
      <c r="E476" s="27">
        <v>43333</v>
      </c>
      <c r="F476" s="27">
        <v>43313</v>
      </c>
      <c r="G476" s="27">
        <v>44798</v>
      </c>
      <c r="H476" s="28">
        <v>4.0136986301369859</v>
      </c>
      <c r="I476" s="29">
        <v>25</v>
      </c>
      <c r="J476" s="30">
        <v>0.05</v>
      </c>
      <c r="K476" s="29">
        <v>3.7999999999999999E-2</v>
      </c>
      <c r="L476" s="31">
        <v>582750</v>
      </c>
      <c r="M476" s="32" t="s">
        <v>1973</v>
      </c>
      <c r="N476" s="29">
        <v>690</v>
      </c>
      <c r="O476" s="29">
        <v>80</v>
      </c>
      <c r="P476" s="29">
        <v>110</v>
      </c>
      <c r="Q476" s="29">
        <v>127</v>
      </c>
      <c r="R476" s="29">
        <v>145.69999999999999</v>
      </c>
      <c r="S476" s="33">
        <v>0.32454545454545441</v>
      </c>
      <c r="T476" s="34">
        <v>771878.86363636365</v>
      </c>
      <c r="U476" s="34">
        <v>117727.3872291407</v>
      </c>
      <c r="V476" s="35">
        <v>654151.47640722292</v>
      </c>
      <c r="W476" s="24">
        <v>0</v>
      </c>
      <c r="X476" s="35">
        <v>654151.47640722292</v>
      </c>
    </row>
    <row r="477" spans="1:24">
      <c r="A477" s="24">
        <v>476</v>
      </c>
      <c r="B477" s="25" t="s">
        <v>60</v>
      </c>
      <c r="C477" s="25" t="s">
        <v>101</v>
      </c>
      <c r="D477" s="26">
        <v>43333</v>
      </c>
      <c r="E477" s="27">
        <v>43333</v>
      </c>
      <c r="F477" s="27">
        <v>43313</v>
      </c>
      <c r="G477" s="27">
        <v>44798</v>
      </c>
      <c r="H477" s="28">
        <v>4.0136986301369859</v>
      </c>
      <c r="I477" s="29">
        <v>25</v>
      </c>
      <c r="J477" s="30">
        <v>0.05</v>
      </c>
      <c r="K477" s="29">
        <v>3.7999999999999999E-2</v>
      </c>
      <c r="L477" s="31">
        <v>9976171</v>
      </c>
      <c r="M477" s="32" t="s">
        <v>2189</v>
      </c>
      <c r="N477" s="29">
        <v>798</v>
      </c>
      <c r="O477" s="29">
        <v>80</v>
      </c>
      <c r="P477" s="29">
        <v>96</v>
      </c>
      <c r="Q477" s="29">
        <v>127</v>
      </c>
      <c r="R477" s="29">
        <v>95.3</v>
      </c>
      <c r="S477" s="33">
        <v>-7.2916666666666963E-3</v>
      </c>
      <c r="T477" s="34">
        <v>9903428.0864583328</v>
      </c>
      <c r="U477" s="34">
        <v>1510476.2782825625</v>
      </c>
      <c r="V477" s="35">
        <v>8392951.8081757706</v>
      </c>
      <c r="W477" s="24">
        <v>0</v>
      </c>
      <c r="X477" s="35">
        <v>8392951.8081757706</v>
      </c>
    </row>
    <row r="478" spans="1:24">
      <c r="A478" s="24">
        <v>477</v>
      </c>
      <c r="B478" s="25" t="s">
        <v>60</v>
      </c>
      <c r="C478" s="25" t="s">
        <v>102</v>
      </c>
      <c r="D478" s="26">
        <v>43333</v>
      </c>
      <c r="E478" s="27">
        <v>43333</v>
      </c>
      <c r="F478" s="27">
        <v>43313</v>
      </c>
      <c r="G478" s="27">
        <v>44798</v>
      </c>
      <c r="H478" s="28">
        <v>4.0136986301369859</v>
      </c>
      <c r="I478" s="29">
        <v>25</v>
      </c>
      <c r="J478" s="30">
        <v>0.05</v>
      </c>
      <c r="K478" s="29">
        <v>3.7999999999999999E-2</v>
      </c>
      <c r="L478" s="31">
        <v>21103901</v>
      </c>
      <c r="M478" s="32" t="s">
        <v>2189</v>
      </c>
      <c r="N478" s="29">
        <v>798</v>
      </c>
      <c r="O478" s="29">
        <v>80</v>
      </c>
      <c r="P478" s="29">
        <v>96</v>
      </c>
      <c r="Q478" s="29">
        <v>127</v>
      </c>
      <c r="R478" s="29">
        <v>95.3</v>
      </c>
      <c r="S478" s="33">
        <v>-7.2916666666666963E-3</v>
      </c>
      <c r="T478" s="34">
        <v>20950018.388541665</v>
      </c>
      <c r="U478" s="34">
        <v>3195308.2840825049</v>
      </c>
      <c r="V478" s="35">
        <v>17754710.104459159</v>
      </c>
      <c r="W478" s="24">
        <v>0</v>
      </c>
      <c r="X478" s="35">
        <v>17754710.104459159</v>
      </c>
    </row>
    <row r="479" spans="1:24">
      <c r="A479" s="24">
        <v>478</v>
      </c>
      <c r="B479" s="25" t="s">
        <v>60</v>
      </c>
      <c r="C479" s="25" t="s">
        <v>103</v>
      </c>
      <c r="D479" s="26">
        <v>43333</v>
      </c>
      <c r="E479" s="27">
        <v>43333</v>
      </c>
      <c r="F479" s="27">
        <v>43313</v>
      </c>
      <c r="G479" s="27">
        <v>44798</v>
      </c>
      <c r="H479" s="28">
        <v>4.0136986301369859</v>
      </c>
      <c r="I479" s="29">
        <v>25</v>
      </c>
      <c r="J479" s="30">
        <v>0.05</v>
      </c>
      <c r="K479" s="29">
        <v>3.7999999999999999E-2</v>
      </c>
      <c r="L479" s="31">
        <v>580650</v>
      </c>
      <c r="M479" s="32" t="s">
        <v>2189</v>
      </c>
      <c r="N479" s="29">
        <v>798</v>
      </c>
      <c r="O479" s="29">
        <v>80</v>
      </c>
      <c r="P479" s="29">
        <v>96</v>
      </c>
      <c r="Q479" s="29">
        <v>127</v>
      </c>
      <c r="R479" s="29">
        <v>95.3</v>
      </c>
      <c r="S479" s="33">
        <v>-7.2916666666666963E-3</v>
      </c>
      <c r="T479" s="34">
        <v>576416.09375</v>
      </c>
      <c r="U479" s="34">
        <v>87915.298463184925</v>
      </c>
      <c r="V479" s="35">
        <v>488500.79528681509</v>
      </c>
      <c r="W479" s="24">
        <v>0</v>
      </c>
      <c r="X479" s="35">
        <v>488500.79528681509</v>
      </c>
    </row>
    <row r="480" spans="1:24">
      <c r="A480" s="24">
        <v>479</v>
      </c>
      <c r="B480" s="25" t="s">
        <v>60</v>
      </c>
      <c r="C480" s="25" t="s">
        <v>104</v>
      </c>
      <c r="D480" s="26">
        <v>43333</v>
      </c>
      <c r="E480" s="27">
        <v>43333</v>
      </c>
      <c r="F480" s="27">
        <v>43313</v>
      </c>
      <c r="G480" s="27">
        <v>44798</v>
      </c>
      <c r="H480" s="28">
        <v>4.0136986301369859</v>
      </c>
      <c r="I480" s="29">
        <v>25</v>
      </c>
      <c r="J480" s="30">
        <v>0.05</v>
      </c>
      <c r="K480" s="29">
        <v>3.7999999999999999E-2</v>
      </c>
      <c r="L480" s="31">
        <v>175035</v>
      </c>
      <c r="M480" s="32" t="s">
        <v>1877</v>
      </c>
      <c r="N480" s="29">
        <v>642</v>
      </c>
      <c r="O480" s="29">
        <v>80</v>
      </c>
      <c r="P480" s="29">
        <v>79.099999999999994</v>
      </c>
      <c r="Q480" s="29">
        <v>127</v>
      </c>
      <c r="R480" s="29">
        <v>94</v>
      </c>
      <c r="S480" s="33">
        <v>0.18836915297092297</v>
      </c>
      <c r="T480" s="34">
        <v>208006.19469026552</v>
      </c>
      <c r="U480" s="34">
        <v>31725.218790156381</v>
      </c>
      <c r="V480" s="35">
        <v>176280.97590010913</v>
      </c>
      <c r="W480" s="24">
        <v>0</v>
      </c>
      <c r="X480" s="35">
        <v>176280.97590010913</v>
      </c>
    </row>
    <row r="481" spans="1:24">
      <c r="A481" s="24">
        <v>480</v>
      </c>
      <c r="B481" s="25" t="s">
        <v>60</v>
      </c>
      <c r="C481" s="25" t="s">
        <v>105</v>
      </c>
      <c r="D481" s="26">
        <v>43333</v>
      </c>
      <c r="E481" s="27">
        <v>43333</v>
      </c>
      <c r="F481" s="27">
        <v>43313</v>
      </c>
      <c r="G481" s="27">
        <v>44798</v>
      </c>
      <c r="H481" s="28">
        <v>4.0136986301369859</v>
      </c>
      <c r="I481" s="29">
        <v>25</v>
      </c>
      <c r="J481" s="30">
        <v>0.05</v>
      </c>
      <c r="K481" s="29">
        <v>3.7999999999999999E-2</v>
      </c>
      <c r="L481" s="31">
        <v>132796</v>
      </c>
      <c r="M481" s="32" t="s">
        <v>2189</v>
      </c>
      <c r="N481" s="29">
        <v>798</v>
      </c>
      <c r="O481" s="29">
        <v>80</v>
      </c>
      <c r="P481" s="29">
        <v>96</v>
      </c>
      <c r="Q481" s="29">
        <v>127</v>
      </c>
      <c r="R481" s="29">
        <v>95.3</v>
      </c>
      <c r="S481" s="33">
        <v>-7.2916666666666963E-3</v>
      </c>
      <c r="T481" s="34">
        <v>131827.69583333333</v>
      </c>
      <c r="U481" s="34">
        <v>20106.432402853879</v>
      </c>
      <c r="V481" s="35">
        <v>111721.26343047945</v>
      </c>
      <c r="W481" s="24">
        <v>0</v>
      </c>
      <c r="X481" s="35">
        <v>111721.26343047945</v>
      </c>
    </row>
    <row r="482" spans="1:24">
      <c r="A482" s="24">
        <v>481</v>
      </c>
      <c r="B482" s="25" t="s">
        <v>60</v>
      </c>
      <c r="C482" s="25" t="s">
        <v>106</v>
      </c>
      <c r="D482" s="26">
        <v>43333</v>
      </c>
      <c r="E482" s="27">
        <v>43333</v>
      </c>
      <c r="F482" s="27">
        <v>43313</v>
      </c>
      <c r="G482" s="27">
        <v>44798</v>
      </c>
      <c r="H482" s="28">
        <v>4.0136986301369859</v>
      </c>
      <c r="I482" s="29">
        <v>25</v>
      </c>
      <c r="J482" s="30">
        <v>0.05</v>
      </c>
      <c r="K482" s="29">
        <v>3.7999999999999999E-2</v>
      </c>
      <c r="L482" s="31">
        <v>469552</v>
      </c>
      <c r="M482" s="32" t="s">
        <v>1871</v>
      </c>
      <c r="N482" s="29">
        <v>639</v>
      </c>
      <c r="O482" s="29">
        <v>80</v>
      </c>
      <c r="P482" s="29">
        <v>112.8</v>
      </c>
      <c r="Q482" s="29">
        <v>127</v>
      </c>
      <c r="R482" s="29">
        <v>116.2</v>
      </c>
      <c r="S482" s="33">
        <v>3.0141843971631256E-2</v>
      </c>
      <c r="T482" s="34">
        <v>483705.16312056739</v>
      </c>
      <c r="U482" s="34">
        <v>73774.976523073929</v>
      </c>
      <c r="V482" s="35">
        <v>409930.18659749348</v>
      </c>
      <c r="W482" s="24">
        <v>0</v>
      </c>
      <c r="X482" s="35">
        <v>409930.18659749348</v>
      </c>
    </row>
    <row r="483" spans="1:24">
      <c r="A483" s="24">
        <v>482</v>
      </c>
      <c r="B483" s="25" t="s">
        <v>60</v>
      </c>
      <c r="C483" s="25" t="s">
        <v>110</v>
      </c>
      <c r="D483" s="26">
        <v>43333</v>
      </c>
      <c r="E483" s="27">
        <v>43333</v>
      </c>
      <c r="F483" s="27">
        <v>43313</v>
      </c>
      <c r="G483" s="27">
        <v>44798</v>
      </c>
      <c r="H483" s="28">
        <v>4.0136986301369859</v>
      </c>
      <c r="I483" s="29">
        <v>25</v>
      </c>
      <c r="J483" s="30">
        <v>0.05</v>
      </c>
      <c r="K483" s="29">
        <v>3.7999999999999999E-2</v>
      </c>
      <c r="L483" s="31">
        <v>16789210</v>
      </c>
      <c r="M483" s="32" t="s">
        <v>1939</v>
      </c>
      <c r="N483" s="29">
        <v>673</v>
      </c>
      <c r="O483" s="29">
        <v>80</v>
      </c>
      <c r="P483" s="29">
        <v>95</v>
      </c>
      <c r="Q483" s="29">
        <v>127</v>
      </c>
      <c r="R483" s="29">
        <v>104.3</v>
      </c>
      <c r="S483" s="33">
        <v>9.7894736842105229E-2</v>
      </c>
      <c r="T483" s="34">
        <v>18432785.294736844</v>
      </c>
      <c r="U483" s="34">
        <v>2811378.5133095887</v>
      </c>
      <c r="V483" s="35">
        <v>15621406.781427255</v>
      </c>
      <c r="W483" s="24">
        <v>0</v>
      </c>
      <c r="X483" s="35">
        <v>15621406.781427255</v>
      </c>
    </row>
    <row r="484" spans="1:24">
      <c r="A484" s="24">
        <v>483</v>
      </c>
      <c r="B484" s="25" t="s">
        <v>60</v>
      </c>
      <c r="C484" s="25" t="s">
        <v>86</v>
      </c>
      <c r="D484" s="26">
        <v>43333</v>
      </c>
      <c r="E484" s="27">
        <v>43333</v>
      </c>
      <c r="F484" s="27">
        <v>43313</v>
      </c>
      <c r="G484" s="27">
        <v>44798</v>
      </c>
      <c r="H484" s="28">
        <v>4.0136986301369859</v>
      </c>
      <c r="I484" s="29">
        <v>25</v>
      </c>
      <c r="J484" s="30">
        <v>0.05</v>
      </c>
      <c r="K484" s="29">
        <v>3.7999999999999999E-2</v>
      </c>
      <c r="L484" s="31">
        <v>892500</v>
      </c>
      <c r="M484" s="32" t="s">
        <v>2189</v>
      </c>
      <c r="N484" s="29">
        <v>798</v>
      </c>
      <c r="O484" s="29">
        <v>80</v>
      </c>
      <c r="P484" s="29">
        <v>96</v>
      </c>
      <c r="Q484" s="29">
        <v>127</v>
      </c>
      <c r="R484" s="29">
        <v>95.3</v>
      </c>
      <c r="S484" s="33">
        <v>-7.2916666666666963E-3</v>
      </c>
      <c r="T484" s="34">
        <v>885992.1875</v>
      </c>
      <c r="U484" s="34">
        <v>135132.01391267122</v>
      </c>
      <c r="V484" s="35">
        <v>750860.17358732875</v>
      </c>
      <c r="W484" s="24">
        <v>0</v>
      </c>
      <c r="X484" s="35">
        <v>750860.17358732875</v>
      </c>
    </row>
    <row r="485" spans="1:24">
      <c r="A485" s="24">
        <v>484</v>
      </c>
      <c r="B485" s="25" t="s">
        <v>60</v>
      </c>
      <c r="C485" s="25" t="s">
        <v>90</v>
      </c>
      <c r="D485" s="26">
        <v>43333</v>
      </c>
      <c r="E485" s="27">
        <v>43333</v>
      </c>
      <c r="F485" s="27">
        <v>43313</v>
      </c>
      <c r="G485" s="27">
        <v>44798</v>
      </c>
      <c r="H485" s="28">
        <v>4.0136986301369859</v>
      </c>
      <c r="I485" s="29">
        <v>25</v>
      </c>
      <c r="J485" s="30">
        <v>0.05</v>
      </c>
      <c r="K485" s="29">
        <v>3.7999999999999999E-2</v>
      </c>
      <c r="L485" s="31">
        <v>472500</v>
      </c>
      <c r="M485" s="32" t="s">
        <v>2189</v>
      </c>
      <c r="N485" s="29">
        <v>798</v>
      </c>
      <c r="O485" s="29">
        <v>80</v>
      </c>
      <c r="P485" s="29">
        <v>96</v>
      </c>
      <c r="Q485" s="29">
        <v>127</v>
      </c>
      <c r="R485" s="29">
        <v>95.3</v>
      </c>
      <c r="S485" s="33">
        <v>-7.2916666666666963E-3</v>
      </c>
      <c r="T485" s="34">
        <v>469054.6875</v>
      </c>
      <c r="U485" s="34">
        <v>71540.477953767113</v>
      </c>
      <c r="V485" s="35">
        <v>397514.20954623289</v>
      </c>
      <c r="W485" s="24">
        <v>0</v>
      </c>
      <c r="X485" s="35">
        <v>397514.20954623289</v>
      </c>
    </row>
    <row r="486" spans="1:24">
      <c r="A486" s="24">
        <v>485</v>
      </c>
      <c r="B486" s="25" t="s">
        <v>60</v>
      </c>
      <c r="C486" s="25" t="s">
        <v>91</v>
      </c>
      <c r="D486" s="26">
        <v>43333</v>
      </c>
      <c r="E486" s="27">
        <v>43333</v>
      </c>
      <c r="F486" s="27">
        <v>43313</v>
      </c>
      <c r="G486" s="27">
        <v>44798</v>
      </c>
      <c r="H486" s="28">
        <v>4.0136986301369859</v>
      </c>
      <c r="I486" s="29">
        <v>25</v>
      </c>
      <c r="J486" s="30">
        <v>0.05</v>
      </c>
      <c r="K486" s="29">
        <v>3.7999999999999999E-2</v>
      </c>
      <c r="L486" s="31">
        <v>637760</v>
      </c>
      <c r="M486" s="32" t="s">
        <v>2189</v>
      </c>
      <c r="N486" s="29">
        <v>798</v>
      </c>
      <c r="O486" s="29">
        <v>80</v>
      </c>
      <c r="P486" s="29">
        <v>96</v>
      </c>
      <c r="Q486" s="29">
        <v>127</v>
      </c>
      <c r="R486" s="29">
        <v>95.3</v>
      </c>
      <c r="S486" s="33">
        <v>-7.2916666666666963E-3</v>
      </c>
      <c r="T486" s="34">
        <v>633109.66666666663</v>
      </c>
      <c r="U486" s="34">
        <v>96562.233269406381</v>
      </c>
      <c r="V486" s="35">
        <v>536547.43339726026</v>
      </c>
      <c r="W486" s="24">
        <v>0</v>
      </c>
      <c r="X486" s="35">
        <v>536547.43339726026</v>
      </c>
    </row>
    <row r="487" spans="1:24">
      <c r="A487" s="24">
        <v>486</v>
      </c>
      <c r="B487" s="25" t="s">
        <v>60</v>
      </c>
      <c r="C487" s="25" t="s">
        <v>92</v>
      </c>
      <c r="D487" s="26">
        <v>43333</v>
      </c>
      <c r="E487" s="27">
        <v>43333</v>
      </c>
      <c r="F487" s="27">
        <v>43313</v>
      </c>
      <c r="G487" s="27">
        <v>44798</v>
      </c>
      <c r="H487" s="28">
        <v>4.0136986301369859</v>
      </c>
      <c r="I487" s="29">
        <v>25</v>
      </c>
      <c r="J487" s="30">
        <v>0.05</v>
      </c>
      <c r="K487" s="29">
        <v>3.7999999999999999E-2</v>
      </c>
      <c r="L487" s="31">
        <v>21044329</v>
      </c>
      <c r="M487" s="32" t="s">
        <v>2189</v>
      </c>
      <c r="N487" s="29">
        <v>798</v>
      </c>
      <c r="O487" s="29">
        <v>80</v>
      </c>
      <c r="P487" s="29">
        <v>96</v>
      </c>
      <c r="Q487" s="29">
        <v>127</v>
      </c>
      <c r="R487" s="29">
        <v>95.3</v>
      </c>
      <c r="S487" s="33">
        <v>-7.2916666666666963E-3</v>
      </c>
      <c r="T487" s="34">
        <v>20890880.767708331</v>
      </c>
      <c r="U487" s="34">
        <v>3186288.5817488292</v>
      </c>
      <c r="V487" s="35">
        <v>17704592.185959503</v>
      </c>
      <c r="W487" s="24">
        <v>0</v>
      </c>
      <c r="X487" s="35">
        <v>17704592.185959503</v>
      </c>
    </row>
    <row r="488" spans="1:24">
      <c r="A488" s="24">
        <v>487</v>
      </c>
      <c r="B488" s="25" t="s">
        <v>60</v>
      </c>
      <c r="C488" s="25" t="s">
        <v>93</v>
      </c>
      <c r="D488" s="26">
        <v>43333</v>
      </c>
      <c r="E488" s="27">
        <v>43333</v>
      </c>
      <c r="F488" s="27">
        <v>43313</v>
      </c>
      <c r="G488" s="27">
        <v>44798</v>
      </c>
      <c r="H488" s="28">
        <v>4.0136986301369859</v>
      </c>
      <c r="I488" s="29">
        <v>25</v>
      </c>
      <c r="J488" s="30">
        <v>0.05</v>
      </c>
      <c r="K488" s="29">
        <v>3.7999999999999999E-2</v>
      </c>
      <c r="L488" s="31">
        <v>969266</v>
      </c>
      <c r="M488" s="32" t="s">
        <v>2189</v>
      </c>
      <c r="N488" s="29">
        <v>798</v>
      </c>
      <c r="O488" s="29">
        <v>80</v>
      </c>
      <c r="P488" s="29">
        <v>96</v>
      </c>
      <c r="Q488" s="29">
        <v>127</v>
      </c>
      <c r="R488" s="29">
        <v>95.3</v>
      </c>
      <c r="S488" s="33">
        <v>-7.2916666666666963E-3</v>
      </c>
      <c r="T488" s="34">
        <v>962198.43541666667</v>
      </c>
      <c r="U488" s="34">
        <v>146755.0326017694</v>
      </c>
      <c r="V488" s="35">
        <v>815443.40281489724</v>
      </c>
      <c r="W488" s="24">
        <v>0</v>
      </c>
      <c r="X488" s="35">
        <v>815443.40281489724</v>
      </c>
    </row>
    <row r="489" spans="1:24">
      <c r="A489" s="24">
        <v>488</v>
      </c>
      <c r="B489" s="25" t="s">
        <v>60</v>
      </c>
      <c r="C489" s="25" t="s">
        <v>94</v>
      </c>
      <c r="D489" s="26">
        <v>43333</v>
      </c>
      <c r="E489" s="27">
        <v>43333</v>
      </c>
      <c r="F489" s="27">
        <v>43313</v>
      </c>
      <c r="G489" s="27">
        <v>44798</v>
      </c>
      <c r="H489" s="28">
        <v>4.0136986301369859</v>
      </c>
      <c r="I489" s="29">
        <v>25</v>
      </c>
      <c r="J489" s="30">
        <v>0.05</v>
      </c>
      <c r="K489" s="29">
        <v>3.7999999999999999E-2</v>
      </c>
      <c r="L489" s="31">
        <v>735000</v>
      </c>
      <c r="M489" s="32" t="s">
        <v>2189</v>
      </c>
      <c r="N489" s="29">
        <v>798</v>
      </c>
      <c r="O489" s="29">
        <v>80</v>
      </c>
      <c r="P489" s="29">
        <v>96</v>
      </c>
      <c r="Q489" s="29">
        <v>127</v>
      </c>
      <c r="R489" s="29">
        <v>95.3</v>
      </c>
      <c r="S489" s="33">
        <v>-7.2916666666666963E-3</v>
      </c>
      <c r="T489" s="34">
        <v>729640.625</v>
      </c>
      <c r="U489" s="34">
        <v>111285.18792808217</v>
      </c>
      <c r="V489" s="35">
        <v>618355.43707191781</v>
      </c>
      <c r="W489" s="24">
        <v>0</v>
      </c>
      <c r="X489" s="35">
        <v>618355.43707191781</v>
      </c>
    </row>
    <row r="490" spans="1:24">
      <c r="A490" s="24">
        <v>489</v>
      </c>
      <c r="B490" s="25" t="s">
        <v>60</v>
      </c>
      <c r="C490" s="25" t="s">
        <v>95</v>
      </c>
      <c r="D490" s="26">
        <v>43333</v>
      </c>
      <c r="E490" s="27">
        <v>43333</v>
      </c>
      <c r="F490" s="27">
        <v>43313</v>
      </c>
      <c r="G490" s="27">
        <v>44798</v>
      </c>
      <c r="H490" s="28">
        <v>4.0136986301369859</v>
      </c>
      <c r="I490" s="29">
        <v>25</v>
      </c>
      <c r="J490" s="30">
        <v>0.05</v>
      </c>
      <c r="K490" s="29">
        <v>3.7999999999999999E-2</v>
      </c>
      <c r="L490" s="31">
        <v>126000</v>
      </c>
      <c r="M490" s="32" t="s">
        <v>2189</v>
      </c>
      <c r="N490" s="29">
        <v>798</v>
      </c>
      <c r="O490" s="29">
        <v>80</v>
      </c>
      <c r="P490" s="29">
        <v>96</v>
      </c>
      <c r="Q490" s="29">
        <v>127</v>
      </c>
      <c r="R490" s="29">
        <v>95.3</v>
      </c>
      <c r="S490" s="33">
        <v>-7.2916666666666963E-3</v>
      </c>
      <c r="T490" s="34">
        <v>125081.25</v>
      </c>
      <c r="U490" s="34">
        <v>19077.460787671229</v>
      </c>
      <c r="V490" s="35">
        <v>106003.78921232877</v>
      </c>
      <c r="W490" s="24">
        <v>0</v>
      </c>
      <c r="X490" s="35">
        <v>106003.78921232877</v>
      </c>
    </row>
    <row r="491" spans="1:24">
      <c r="A491" s="24">
        <v>490</v>
      </c>
      <c r="B491" s="25" t="s">
        <v>60</v>
      </c>
      <c r="C491" s="25" t="s">
        <v>96</v>
      </c>
      <c r="D491" s="26">
        <v>43333</v>
      </c>
      <c r="E491" s="27">
        <v>43333</v>
      </c>
      <c r="F491" s="27">
        <v>43313</v>
      </c>
      <c r="G491" s="27">
        <v>44798</v>
      </c>
      <c r="H491" s="28">
        <v>4.0136986301369859</v>
      </c>
      <c r="I491" s="29">
        <v>25</v>
      </c>
      <c r="J491" s="30">
        <v>0.05</v>
      </c>
      <c r="K491" s="29">
        <v>3.7999999999999999E-2</v>
      </c>
      <c r="L491" s="31">
        <v>29327302</v>
      </c>
      <c r="M491" s="32" t="s">
        <v>2189</v>
      </c>
      <c r="N491" s="29">
        <v>798</v>
      </c>
      <c r="O491" s="29">
        <v>80</v>
      </c>
      <c r="P491" s="29">
        <v>96</v>
      </c>
      <c r="Q491" s="29">
        <v>127</v>
      </c>
      <c r="R491" s="29">
        <v>95.3</v>
      </c>
      <c r="S491" s="33">
        <v>-7.2916666666666963E-3</v>
      </c>
      <c r="T491" s="34">
        <v>29113457.089583334</v>
      </c>
      <c r="U491" s="34">
        <v>4440400.4278824767</v>
      </c>
      <c r="V491" s="35">
        <v>24673056.661700856</v>
      </c>
      <c r="W491" s="24">
        <v>0</v>
      </c>
      <c r="X491" s="35">
        <v>24673056.661700856</v>
      </c>
    </row>
    <row r="492" spans="1:24">
      <c r="A492" s="24">
        <v>491</v>
      </c>
      <c r="B492" s="25" t="s">
        <v>60</v>
      </c>
      <c r="C492" s="25" t="s">
        <v>97</v>
      </c>
      <c r="D492" s="26">
        <v>43333</v>
      </c>
      <c r="E492" s="27">
        <v>43333</v>
      </c>
      <c r="F492" s="27">
        <v>43313</v>
      </c>
      <c r="G492" s="27">
        <v>44798</v>
      </c>
      <c r="H492" s="28">
        <v>4.0136986301369859</v>
      </c>
      <c r="I492" s="29">
        <v>25</v>
      </c>
      <c r="J492" s="30">
        <v>0.05</v>
      </c>
      <c r="K492" s="29">
        <v>3.7999999999999999E-2</v>
      </c>
      <c r="L492" s="31">
        <v>1517250</v>
      </c>
      <c r="M492" s="32" t="s">
        <v>1941</v>
      </c>
      <c r="N492" s="29">
        <v>674</v>
      </c>
      <c r="O492" s="29">
        <v>80</v>
      </c>
      <c r="P492" s="29">
        <v>105.1</v>
      </c>
      <c r="Q492" s="29">
        <v>127</v>
      </c>
      <c r="R492" s="29">
        <v>122.8</v>
      </c>
      <c r="S492" s="33">
        <v>0.16841103710751668</v>
      </c>
      <c r="T492" s="34">
        <v>1772771.6460513796</v>
      </c>
      <c r="U492" s="34">
        <v>270384.10283748026</v>
      </c>
      <c r="V492" s="35">
        <v>1502387.5432138992</v>
      </c>
      <c r="W492" s="24">
        <v>0</v>
      </c>
      <c r="X492" s="35">
        <v>1502387.5432138992</v>
      </c>
    </row>
    <row r="493" spans="1:24">
      <c r="A493" s="24">
        <v>492</v>
      </c>
      <c r="B493" s="25" t="s">
        <v>60</v>
      </c>
      <c r="C493" s="25" t="s">
        <v>98</v>
      </c>
      <c r="D493" s="26">
        <v>43333</v>
      </c>
      <c r="E493" s="27">
        <v>43333</v>
      </c>
      <c r="F493" s="27">
        <v>43313</v>
      </c>
      <c r="G493" s="27">
        <v>44798</v>
      </c>
      <c r="H493" s="28">
        <v>4.0136986301369859</v>
      </c>
      <c r="I493" s="29">
        <v>25</v>
      </c>
      <c r="J493" s="30">
        <v>0.05</v>
      </c>
      <c r="K493" s="29">
        <v>3.7999999999999999E-2</v>
      </c>
      <c r="L493" s="31">
        <v>312900</v>
      </c>
      <c r="M493" s="32" t="s">
        <v>2189</v>
      </c>
      <c r="N493" s="29">
        <v>798</v>
      </c>
      <c r="O493" s="29">
        <v>80</v>
      </c>
      <c r="P493" s="29">
        <v>96</v>
      </c>
      <c r="Q493" s="29">
        <v>127</v>
      </c>
      <c r="R493" s="29">
        <v>95.3</v>
      </c>
      <c r="S493" s="33">
        <v>-7.2916666666666963E-3</v>
      </c>
      <c r="T493" s="34">
        <v>310618.4375</v>
      </c>
      <c r="U493" s="34">
        <v>47375.694289383558</v>
      </c>
      <c r="V493" s="35">
        <v>263242.74321061646</v>
      </c>
      <c r="W493" s="24">
        <v>0</v>
      </c>
      <c r="X493" s="35">
        <v>263242.74321061646</v>
      </c>
    </row>
    <row r="494" spans="1:24">
      <c r="A494" s="24">
        <v>493</v>
      </c>
      <c r="B494" s="25" t="s">
        <v>60</v>
      </c>
      <c r="C494" s="25" t="s">
        <v>99</v>
      </c>
      <c r="D494" s="26">
        <v>43333</v>
      </c>
      <c r="E494" s="27">
        <v>43333</v>
      </c>
      <c r="F494" s="27">
        <v>43313</v>
      </c>
      <c r="G494" s="27">
        <v>44798</v>
      </c>
      <c r="H494" s="28">
        <v>4.0136986301369859</v>
      </c>
      <c r="I494" s="29">
        <v>25</v>
      </c>
      <c r="J494" s="30">
        <v>0.05</v>
      </c>
      <c r="K494" s="29">
        <v>3.7999999999999999E-2</v>
      </c>
      <c r="L494" s="31">
        <v>1174950</v>
      </c>
      <c r="M494" s="32" t="s">
        <v>2189</v>
      </c>
      <c r="N494" s="29">
        <v>798</v>
      </c>
      <c r="O494" s="29">
        <v>80</v>
      </c>
      <c r="P494" s="29">
        <v>96</v>
      </c>
      <c r="Q494" s="29">
        <v>127</v>
      </c>
      <c r="R494" s="29">
        <v>95.3</v>
      </c>
      <c r="S494" s="33">
        <v>-7.2916666666666963E-3</v>
      </c>
      <c r="T494" s="34">
        <v>1166382.65625</v>
      </c>
      <c r="U494" s="34">
        <v>177897.32184503422</v>
      </c>
      <c r="V494" s="35">
        <v>988485.33440496575</v>
      </c>
      <c r="W494" s="24">
        <v>0</v>
      </c>
      <c r="X494" s="35">
        <v>988485.33440496575</v>
      </c>
    </row>
    <row r="495" spans="1:24">
      <c r="A495" s="24">
        <v>494</v>
      </c>
      <c r="B495" s="25" t="s">
        <v>60</v>
      </c>
      <c r="C495" s="25" t="s">
        <v>100</v>
      </c>
      <c r="D495" s="26">
        <v>43333</v>
      </c>
      <c r="E495" s="27">
        <v>43333</v>
      </c>
      <c r="F495" s="27">
        <v>43313</v>
      </c>
      <c r="G495" s="27">
        <v>44798</v>
      </c>
      <c r="H495" s="28">
        <v>4.0136986301369859</v>
      </c>
      <c r="I495" s="29">
        <v>25</v>
      </c>
      <c r="J495" s="30">
        <v>0.05</v>
      </c>
      <c r="K495" s="29">
        <v>3.7999999999999999E-2</v>
      </c>
      <c r="L495" s="31">
        <v>582750</v>
      </c>
      <c r="M495" s="32" t="s">
        <v>1973</v>
      </c>
      <c r="N495" s="29">
        <v>690</v>
      </c>
      <c r="O495" s="29">
        <v>80</v>
      </c>
      <c r="P495" s="29">
        <v>110</v>
      </c>
      <c r="Q495" s="29">
        <v>127</v>
      </c>
      <c r="R495" s="29">
        <v>145.69999999999999</v>
      </c>
      <c r="S495" s="33">
        <v>0.32454545454545441</v>
      </c>
      <c r="T495" s="34">
        <v>771878.86363636365</v>
      </c>
      <c r="U495" s="34">
        <v>117727.3872291407</v>
      </c>
      <c r="V495" s="35">
        <v>654151.47640722292</v>
      </c>
      <c r="W495" s="24">
        <v>0</v>
      </c>
      <c r="X495" s="35">
        <v>654151.47640722292</v>
      </c>
    </row>
    <row r="496" spans="1:24">
      <c r="A496" s="24">
        <v>495</v>
      </c>
      <c r="B496" s="25" t="s">
        <v>60</v>
      </c>
      <c r="C496" s="25" t="s">
        <v>101</v>
      </c>
      <c r="D496" s="26">
        <v>43333</v>
      </c>
      <c r="E496" s="27">
        <v>43333</v>
      </c>
      <c r="F496" s="27">
        <v>43313</v>
      </c>
      <c r="G496" s="27">
        <v>44798</v>
      </c>
      <c r="H496" s="28">
        <v>4.0136986301369859</v>
      </c>
      <c r="I496" s="29">
        <v>25</v>
      </c>
      <c r="J496" s="30">
        <v>0.05</v>
      </c>
      <c r="K496" s="29">
        <v>3.7999999999999999E-2</v>
      </c>
      <c r="L496" s="31">
        <v>9976171</v>
      </c>
      <c r="M496" s="32" t="s">
        <v>2189</v>
      </c>
      <c r="N496" s="29">
        <v>798</v>
      </c>
      <c r="O496" s="29">
        <v>80</v>
      </c>
      <c r="P496" s="29">
        <v>96</v>
      </c>
      <c r="Q496" s="29">
        <v>127</v>
      </c>
      <c r="R496" s="29">
        <v>95.3</v>
      </c>
      <c r="S496" s="33">
        <v>-7.2916666666666963E-3</v>
      </c>
      <c r="T496" s="34">
        <v>9903428.0864583328</v>
      </c>
      <c r="U496" s="34">
        <v>1510476.2782825625</v>
      </c>
      <c r="V496" s="35">
        <v>8392951.8081757706</v>
      </c>
      <c r="W496" s="24">
        <v>0</v>
      </c>
      <c r="X496" s="35">
        <v>8392951.8081757706</v>
      </c>
    </row>
    <row r="497" spans="1:24">
      <c r="A497" s="24">
        <v>496</v>
      </c>
      <c r="B497" s="25" t="s">
        <v>60</v>
      </c>
      <c r="C497" s="25" t="s">
        <v>102</v>
      </c>
      <c r="D497" s="26">
        <v>43333</v>
      </c>
      <c r="E497" s="27">
        <v>43333</v>
      </c>
      <c r="F497" s="27">
        <v>43313</v>
      </c>
      <c r="G497" s="27">
        <v>44798</v>
      </c>
      <c r="H497" s="28">
        <v>4.0136986301369859</v>
      </c>
      <c r="I497" s="29">
        <v>25</v>
      </c>
      <c r="J497" s="30">
        <v>0.05</v>
      </c>
      <c r="K497" s="29">
        <v>3.7999999999999999E-2</v>
      </c>
      <c r="L497" s="31">
        <v>21103901</v>
      </c>
      <c r="M497" s="32" t="s">
        <v>2189</v>
      </c>
      <c r="N497" s="29">
        <v>798</v>
      </c>
      <c r="O497" s="29">
        <v>80</v>
      </c>
      <c r="P497" s="29">
        <v>96</v>
      </c>
      <c r="Q497" s="29">
        <v>127</v>
      </c>
      <c r="R497" s="29">
        <v>95.3</v>
      </c>
      <c r="S497" s="33">
        <v>-7.2916666666666963E-3</v>
      </c>
      <c r="T497" s="34">
        <v>20950018.388541665</v>
      </c>
      <c r="U497" s="34">
        <v>3195308.2840825049</v>
      </c>
      <c r="V497" s="35">
        <v>17754710.104459159</v>
      </c>
      <c r="W497" s="24">
        <v>0</v>
      </c>
      <c r="X497" s="35">
        <v>17754710.104459159</v>
      </c>
    </row>
    <row r="498" spans="1:24">
      <c r="A498" s="24">
        <v>497</v>
      </c>
      <c r="B498" s="25" t="s">
        <v>60</v>
      </c>
      <c r="C498" s="25" t="s">
        <v>103</v>
      </c>
      <c r="D498" s="26">
        <v>43333</v>
      </c>
      <c r="E498" s="27">
        <v>43333</v>
      </c>
      <c r="F498" s="27">
        <v>43313</v>
      </c>
      <c r="G498" s="27">
        <v>44798</v>
      </c>
      <c r="H498" s="28">
        <v>4.0136986301369859</v>
      </c>
      <c r="I498" s="29">
        <v>25</v>
      </c>
      <c r="J498" s="30">
        <v>0.05</v>
      </c>
      <c r="K498" s="29">
        <v>3.7999999999999999E-2</v>
      </c>
      <c r="L498" s="31">
        <v>580650</v>
      </c>
      <c r="M498" s="32" t="s">
        <v>2189</v>
      </c>
      <c r="N498" s="29">
        <v>798</v>
      </c>
      <c r="O498" s="29">
        <v>80</v>
      </c>
      <c r="P498" s="29">
        <v>96</v>
      </c>
      <c r="Q498" s="29">
        <v>127</v>
      </c>
      <c r="R498" s="29">
        <v>95.3</v>
      </c>
      <c r="S498" s="33">
        <v>-7.2916666666666963E-3</v>
      </c>
      <c r="T498" s="34">
        <v>576416.09375</v>
      </c>
      <c r="U498" s="34">
        <v>87915.298463184925</v>
      </c>
      <c r="V498" s="35">
        <v>488500.79528681509</v>
      </c>
      <c r="W498" s="24">
        <v>0</v>
      </c>
      <c r="X498" s="35">
        <v>488500.79528681509</v>
      </c>
    </row>
    <row r="499" spans="1:24">
      <c r="A499" s="24">
        <v>498</v>
      </c>
      <c r="B499" s="25" t="s">
        <v>60</v>
      </c>
      <c r="C499" s="25" t="s">
        <v>104</v>
      </c>
      <c r="D499" s="26">
        <v>43333</v>
      </c>
      <c r="E499" s="27">
        <v>43333</v>
      </c>
      <c r="F499" s="27">
        <v>43313</v>
      </c>
      <c r="G499" s="27">
        <v>44798</v>
      </c>
      <c r="H499" s="28">
        <v>4.0136986301369859</v>
      </c>
      <c r="I499" s="29">
        <v>25</v>
      </c>
      <c r="J499" s="30">
        <v>0.05</v>
      </c>
      <c r="K499" s="29">
        <v>3.7999999999999999E-2</v>
      </c>
      <c r="L499" s="31">
        <v>175035</v>
      </c>
      <c r="M499" s="32" t="s">
        <v>1877</v>
      </c>
      <c r="N499" s="29">
        <v>642</v>
      </c>
      <c r="O499" s="29">
        <v>80</v>
      </c>
      <c r="P499" s="29">
        <v>79.099999999999994</v>
      </c>
      <c r="Q499" s="29">
        <v>127</v>
      </c>
      <c r="R499" s="29">
        <v>94</v>
      </c>
      <c r="S499" s="33">
        <v>0.18836915297092297</v>
      </c>
      <c r="T499" s="34">
        <v>208006.19469026552</v>
      </c>
      <c r="U499" s="34">
        <v>31725.218790156381</v>
      </c>
      <c r="V499" s="35">
        <v>176280.97590010913</v>
      </c>
      <c r="W499" s="24">
        <v>0</v>
      </c>
      <c r="X499" s="35">
        <v>176280.97590010913</v>
      </c>
    </row>
    <row r="500" spans="1:24">
      <c r="A500" s="24">
        <v>499</v>
      </c>
      <c r="B500" s="25" t="s">
        <v>60</v>
      </c>
      <c r="C500" s="25" t="s">
        <v>105</v>
      </c>
      <c r="D500" s="26">
        <v>43333</v>
      </c>
      <c r="E500" s="27">
        <v>43333</v>
      </c>
      <c r="F500" s="27">
        <v>43313</v>
      </c>
      <c r="G500" s="27">
        <v>44798</v>
      </c>
      <c r="H500" s="28">
        <v>4.0136986301369859</v>
      </c>
      <c r="I500" s="29">
        <v>25</v>
      </c>
      <c r="J500" s="30">
        <v>0.05</v>
      </c>
      <c r="K500" s="29">
        <v>3.7999999999999999E-2</v>
      </c>
      <c r="L500" s="31">
        <v>132796</v>
      </c>
      <c r="M500" s="32" t="s">
        <v>2189</v>
      </c>
      <c r="N500" s="29">
        <v>798</v>
      </c>
      <c r="O500" s="29">
        <v>80</v>
      </c>
      <c r="P500" s="29">
        <v>96</v>
      </c>
      <c r="Q500" s="29">
        <v>127</v>
      </c>
      <c r="R500" s="29">
        <v>95.3</v>
      </c>
      <c r="S500" s="33">
        <v>-7.2916666666666963E-3</v>
      </c>
      <c r="T500" s="34">
        <v>131827.69583333333</v>
      </c>
      <c r="U500" s="34">
        <v>20106.432402853879</v>
      </c>
      <c r="V500" s="35">
        <v>111721.26343047945</v>
      </c>
      <c r="W500" s="24">
        <v>0</v>
      </c>
      <c r="X500" s="35">
        <v>111721.26343047945</v>
      </c>
    </row>
    <row r="501" spans="1:24">
      <c r="A501" s="24">
        <v>500</v>
      </c>
      <c r="B501" s="25" t="s">
        <v>60</v>
      </c>
      <c r="C501" s="25" t="s">
        <v>106</v>
      </c>
      <c r="D501" s="26">
        <v>43333</v>
      </c>
      <c r="E501" s="27">
        <v>43333</v>
      </c>
      <c r="F501" s="27">
        <v>43313</v>
      </c>
      <c r="G501" s="27">
        <v>44798</v>
      </c>
      <c r="H501" s="28">
        <v>4.0136986301369859</v>
      </c>
      <c r="I501" s="29">
        <v>25</v>
      </c>
      <c r="J501" s="30">
        <v>0.05</v>
      </c>
      <c r="K501" s="29">
        <v>3.7999999999999999E-2</v>
      </c>
      <c r="L501" s="31">
        <v>469552</v>
      </c>
      <c r="M501" s="32" t="s">
        <v>1871</v>
      </c>
      <c r="N501" s="29">
        <v>639</v>
      </c>
      <c r="O501" s="29">
        <v>80</v>
      </c>
      <c r="P501" s="29">
        <v>112.8</v>
      </c>
      <c r="Q501" s="29">
        <v>127</v>
      </c>
      <c r="R501" s="29">
        <v>116.2</v>
      </c>
      <c r="S501" s="33">
        <v>3.0141843971631256E-2</v>
      </c>
      <c r="T501" s="34">
        <v>483705.16312056739</v>
      </c>
      <c r="U501" s="34">
        <v>73774.976523073929</v>
      </c>
      <c r="V501" s="35">
        <v>409930.18659749348</v>
      </c>
      <c r="W501" s="24">
        <v>0</v>
      </c>
      <c r="X501" s="35">
        <v>409930.18659749348</v>
      </c>
    </row>
    <row r="502" spans="1:24">
      <c r="A502" s="24">
        <v>501</v>
      </c>
      <c r="B502" s="25" t="s">
        <v>60</v>
      </c>
      <c r="C502" s="25" t="s">
        <v>110</v>
      </c>
      <c r="D502" s="26">
        <v>43333</v>
      </c>
      <c r="E502" s="27">
        <v>43333</v>
      </c>
      <c r="F502" s="27">
        <v>43313</v>
      </c>
      <c r="G502" s="27">
        <v>44798</v>
      </c>
      <c r="H502" s="28">
        <v>4.0136986301369859</v>
      </c>
      <c r="I502" s="29">
        <v>25</v>
      </c>
      <c r="J502" s="30">
        <v>0.05</v>
      </c>
      <c r="K502" s="29">
        <v>3.7999999999999999E-2</v>
      </c>
      <c r="L502" s="31">
        <v>16789210</v>
      </c>
      <c r="M502" s="32" t="s">
        <v>1939</v>
      </c>
      <c r="N502" s="29">
        <v>673</v>
      </c>
      <c r="O502" s="29">
        <v>80</v>
      </c>
      <c r="P502" s="29">
        <v>95</v>
      </c>
      <c r="Q502" s="29">
        <v>127</v>
      </c>
      <c r="R502" s="29">
        <v>104.3</v>
      </c>
      <c r="S502" s="33">
        <v>9.7894736842105229E-2</v>
      </c>
      <c r="T502" s="34">
        <v>18432785.294736844</v>
      </c>
      <c r="U502" s="34">
        <v>2811378.5133095887</v>
      </c>
      <c r="V502" s="35">
        <v>15621406.781427255</v>
      </c>
      <c r="W502" s="24">
        <v>0</v>
      </c>
      <c r="X502" s="35">
        <v>15621406.781427255</v>
      </c>
    </row>
    <row r="503" spans="1:24">
      <c r="A503" s="24">
        <v>502</v>
      </c>
      <c r="B503" s="25" t="s">
        <v>60</v>
      </c>
      <c r="C503" s="25" t="s">
        <v>86</v>
      </c>
      <c r="D503" s="26">
        <v>43333</v>
      </c>
      <c r="E503" s="27">
        <v>43333</v>
      </c>
      <c r="F503" s="27">
        <v>43313</v>
      </c>
      <c r="G503" s="27">
        <v>44798</v>
      </c>
      <c r="H503" s="28">
        <v>4.0136986301369859</v>
      </c>
      <c r="I503" s="29">
        <v>25</v>
      </c>
      <c r="J503" s="30">
        <v>0.05</v>
      </c>
      <c r="K503" s="29">
        <v>3.7999999999999999E-2</v>
      </c>
      <c r="L503" s="31">
        <v>892500</v>
      </c>
      <c r="M503" s="32" t="s">
        <v>2189</v>
      </c>
      <c r="N503" s="29">
        <v>798</v>
      </c>
      <c r="O503" s="29">
        <v>80</v>
      </c>
      <c r="P503" s="29">
        <v>96</v>
      </c>
      <c r="Q503" s="29">
        <v>127</v>
      </c>
      <c r="R503" s="29">
        <v>95.3</v>
      </c>
      <c r="S503" s="33">
        <v>-7.2916666666666963E-3</v>
      </c>
      <c r="T503" s="34">
        <v>885992.1875</v>
      </c>
      <c r="U503" s="34">
        <v>135132.01391267122</v>
      </c>
      <c r="V503" s="35">
        <v>750860.17358732875</v>
      </c>
      <c r="W503" s="24">
        <v>0</v>
      </c>
      <c r="X503" s="35">
        <v>750860.17358732875</v>
      </c>
    </row>
    <row r="504" spans="1:24">
      <c r="A504" s="24">
        <v>503</v>
      </c>
      <c r="B504" s="25" t="s">
        <v>60</v>
      </c>
      <c r="C504" s="25" t="s">
        <v>90</v>
      </c>
      <c r="D504" s="26">
        <v>43333</v>
      </c>
      <c r="E504" s="27">
        <v>43333</v>
      </c>
      <c r="F504" s="27">
        <v>43313</v>
      </c>
      <c r="G504" s="27">
        <v>44798</v>
      </c>
      <c r="H504" s="28">
        <v>4.0136986301369859</v>
      </c>
      <c r="I504" s="29">
        <v>25</v>
      </c>
      <c r="J504" s="30">
        <v>0.05</v>
      </c>
      <c r="K504" s="29">
        <v>3.7999999999999999E-2</v>
      </c>
      <c r="L504" s="31">
        <v>472500</v>
      </c>
      <c r="M504" s="32" t="s">
        <v>2189</v>
      </c>
      <c r="N504" s="29">
        <v>798</v>
      </c>
      <c r="O504" s="29">
        <v>80</v>
      </c>
      <c r="P504" s="29">
        <v>96</v>
      </c>
      <c r="Q504" s="29">
        <v>127</v>
      </c>
      <c r="R504" s="29">
        <v>95.3</v>
      </c>
      <c r="S504" s="33">
        <v>-7.2916666666666963E-3</v>
      </c>
      <c r="T504" s="34">
        <v>469054.6875</v>
      </c>
      <c r="U504" s="34">
        <v>71540.477953767113</v>
      </c>
      <c r="V504" s="35">
        <v>397514.20954623289</v>
      </c>
      <c r="W504" s="24">
        <v>0</v>
      </c>
      <c r="X504" s="35">
        <v>397514.20954623289</v>
      </c>
    </row>
    <row r="505" spans="1:24">
      <c r="A505" s="24">
        <v>504</v>
      </c>
      <c r="B505" s="25" t="s">
        <v>60</v>
      </c>
      <c r="C505" s="25" t="s">
        <v>91</v>
      </c>
      <c r="D505" s="26">
        <v>43333</v>
      </c>
      <c r="E505" s="27">
        <v>43333</v>
      </c>
      <c r="F505" s="27">
        <v>43313</v>
      </c>
      <c r="G505" s="27">
        <v>44798</v>
      </c>
      <c r="H505" s="28">
        <v>4.0136986301369859</v>
      </c>
      <c r="I505" s="29">
        <v>25</v>
      </c>
      <c r="J505" s="30">
        <v>0.05</v>
      </c>
      <c r="K505" s="29">
        <v>3.7999999999999999E-2</v>
      </c>
      <c r="L505" s="31">
        <v>637760</v>
      </c>
      <c r="M505" s="32" t="s">
        <v>2189</v>
      </c>
      <c r="N505" s="29">
        <v>798</v>
      </c>
      <c r="O505" s="29">
        <v>80</v>
      </c>
      <c r="P505" s="29">
        <v>96</v>
      </c>
      <c r="Q505" s="29">
        <v>127</v>
      </c>
      <c r="R505" s="29">
        <v>95.3</v>
      </c>
      <c r="S505" s="33">
        <v>-7.2916666666666963E-3</v>
      </c>
      <c r="T505" s="34">
        <v>633109.66666666663</v>
      </c>
      <c r="U505" s="34">
        <v>96562.233269406381</v>
      </c>
      <c r="V505" s="35">
        <v>536547.43339726026</v>
      </c>
      <c r="W505" s="24">
        <v>0</v>
      </c>
      <c r="X505" s="35">
        <v>536547.43339726026</v>
      </c>
    </row>
    <row r="506" spans="1:24">
      <c r="A506" s="24">
        <v>505</v>
      </c>
      <c r="B506" s="25" t="s">
        <v>60</v>
      </c>
      <c r="C506" s="25" t="s">
        <v>92</v>
      </c>
      <c r="D506" s="26">
        <v>43333</v>
      </c>
      <c r="E506" s="27">
        <v>43333</v>
      </c>
      <c r="F506" s="27">
        <v>43313</v>
      </c>
      <c r="G506" s="27">
        <v>44798</v>
      </c>
      <c r="H506" s="28">
        <v>4.0136986301369859</v>
      </c>
      <c r="I506" s="29">
        <v>25</v>
      </c>
      <c r="J506" s="30">
        <v>0.05</v>
      </c>
      <c r="K506" s="29">
        <v>3.7999999999999999E-2</v>
      </c>
      <c r="L506" s="31">
        <v>21044329</v>
      </c>
      <c r="M506" s="32" t="s">
        <v>2189</v>
      </c>
      <c r="N506" s="29">
        <v>798</v>
      </c>
      <c r="O506" s="29">
        <v>80</v>
      </c>
      <c r="P506" s="29">
        <v>96</v>
      </c>
      <c r="Q506" s="29">
        <v>127</v>
      </c>
      <c r="R506" s="29">
        <v>95.3</v>
      </c>
      <c r="S506" s="33">
        <v>-7.2916666666666963E-3</v>
      </c>
      <c r="T506" s="34">
        <v>20890880.767708331</v>
      </c>
      <c r="U506" s="34">
        <v>3186288.5817488292</v>
      </c>
      <c r="V506" s="35">
        <v>17704592.185959503</v>
      </c>
      <c r="W506" s="24">
        <v>0</v>
      </c>
      <c r="X506" s="35">
        <v>17704592.185959503</v>
      </c>
    </row>
    <row r="507" spans="1:24">
      <c r="A507" s="24">
        <v>506</v>
      </c>
      <c r="B507" s="25" t="s">
        <v>60</v>
      </c>
      <c r="C507" s="25" t="s">
        <v>93</v>
      </c>
      <c r="D507" s="26">
        <v>43333</v>
      </c>
      <c r="E507" s="27">
        <v>43333</v>
      </c>
      <c r="F507" s="27">
        <v>43313</v>
      </c>
      <c r="G507" s="27">
        <v>44798</v>
      </c>
      <c r="H507" s="28">
        <v>4.0136986301369859</v>
      </c>
      <c r="I507" s="29">
        <v>25</v>
      </c>
      <c r="J507" s="30">
        <v>0.05</v>
      </c>
      <c r="K507" s="29">
        <v>3.7999999999999999E-2</v>
      </c>
      <c r="L507" s="31">
        <v>969266</v>
      </c>
      <c r="M507" s="32" t="s">
        <v>2189</v>
      </c>
      <c r="N507" s="29">
        <v>798</v>
      </c>
      <c r="O507" s="29">
        <v>80</v>
      </c>
      <c r="P507" s="29">
        <v>96</v>
      </c>
      <c r="Q507" s="29">
        <v>127</v>
      </c>
      <c r="R507" s="29">
        <v>95.3</v>
      </c>
      <c r="S507" s="33">
        <v>-7.2916666666666963E-3</v>
      </c>
      <c r="T507" s="34">
        <v>962198.43541666667</v>
      </c>
      <c r="U507" s="34">
        <v>146755.0326017694</v>
      </c>
      <c r="V507" s="35">
        <v>815443.40281489724</v>
      </c>
      <c r="W507" s="24">
        <v>0</v>
      </c>
      <c r="X507" s="35">
        <v>815443.40281489724</v>
      </c>
    </row>
    <row r="508" spans="1:24">
      <c r="A508" s="24">
        <v>507</v>
      </c>
      <c r="B508" s="25" t="s">
        <v>60</v>
      </c>
      <c r="C508" s="25" t="s">
        <v>94</v>
      </c>
      <c r="D508" s="26">
        <v>43333</v>
      </c>
      <c r="E508" s="27">
        <v>43333</v>
      </c>
      <c r="F508" s="27">
        <v>43313</v>
      </c>
      <c r="G508" s="27">
        <v>44798</v>
      </c>
      <c r="H508" s="28">
        <v>4.0136986301369859</v>
      </c>
      <c r="I508" s="29">
        <v>25</v>
      </c>
      <c r="J508" s="30">
        <v>0.05</v>
      </c>
      <c r="K508" s="29">
        <v>3.7999999999999999E-2</v>
      </c>
      <c r="L508" s="31">
        <v>735000</v>
      </c>
      <c r="M508" s="32" t="s">
        <v>2189</v>
      </c>
      <c r="N508" s="29">
        <v>798</v>
      </c>
      <c r="O508" s="29">
        <v>80</v>
      </c>
      <c r="P508" s="29">
        <v>96</v>
      </c>
      <c r="Q508" s="29">
        <v>127</v>
      </c>
      <c r="R508" s="29">
        <v>95.3</v>
      </c>
      <c r="S508" s="33">
        <v>-7.2916666666666963E-3</v>
      </c>
      <c r="T508" s="34">
        <v>729640.625</v>
      </c>
      <c r="U508" s="34">
        <v>111285.18792808217</v>
      </c>
      <c r="V508" s="35">
        <v>618355.43707191781</v>
      </c>
      <c r="W508" s="24">
        <v>0</v>
      </c>
      <c r="X508" s="35">
        <v>618355.43707191781</v>
      </c>
    </row>
    <row r="509" spans="1:24">
      <c r="A509" s="24">
        <v>508</v>
      </c>
      <c r="B509" s="25" t="s">
        <v>60</v>
      </c>
      <c r="C509" s="25" t="s">
        <v>95</v>
      </c>
      <c r="D509" s="26">
        <v>43333</v>
      </c>
      <c r="E509" s="27">
        <v>43333</v>
      </c>
      <c r="F509" s="27">
        <v>43313</v>
      </c>
      <c r="G509" s="27">
        <v>44798</v>
      </c>
      <c r="H509" s="28">
        <v>4.0136986301369859</v>
      </c>
      <c r="I509" s="29">
        <v>25</v>
      </c>
      <c r="J509" s="30">
        <v>0.05</v>
      </c>
      <c r="K509" s="29">
        <v>3.7999999999999999E-2</v>
      </c>
      <c r="L509" s="31">
        <v>126000</v>
      </c>
      <c r="M509" s="32" t="s">
        <v>2189</v>
      </c>
      <c r="N509" s="29">
        <v>798</v>
      </c>
      <c r="O509" s="29">
        <v>80</v>
      </c>
      <c r="P509" s="29">
        <v>96</v>
      </c>
      <c r="Q509" s="29">
        <v>127</v>
      </c>
      <c r="R509" s="29">
        <v>95.3</v>
      </c>
      <c r="S509" s="33">
        <v>-7.2916666666666963E-3</v>
      </c>
      <c r="T509" s="34">
        <v>125081.25</v>
      </c>
      <c r="U509" s="34">
        <v>19077.460787671229</v>
      </c>
      <c r="V509" s="35">
        <v>106003.78921232877</v>
      </c>
      <c r="W509" s="24">
        <v>0</v>
      </c>
      <c r="X509" s="35">
        <v>106003.78921232877</v>
      </c>
    </row>
    <row r="510" spans="1:24">
      <c r="A510" s="24">
        <v>509</v>
      </c>
      <c r="B510" s="25" t="s">
        <v>60</v>
      </c>
      <c r="C510" s="25" t="s">
        <v>96</v>
      </c>
      <c r="D510" s="26">
        <v>43333</v>
      </c>
      <c r="E510" s="27">
        <v>43333</v>
      </c>
      <c r="F510" s="27">
        <v>43313</v>
      </c>
      <c r="G510" s="27">
        <v>44798</v>
      </c>
      <c r="H510" s="28">
        <v>4.0136986301369859</v>
      </c>
      <c r="I510" s="29">
        <v>25</v>
      </c>
      <c r="J510" s="30">
        <v>0.05</v>
      </c>
      <c r="K510" s="29">
        <v>3.7999999999999999E-2</v>
      </c>
      <c r="L510" s="31">
        <v>29327302</v>
      </c>
      <c r="M510" s="32" t="s">
        <v>2189</v>
      </c>
      <c r="N510" s="29">
        <v>798</v>
      </c>
      <c r="O510" s="29">
        <v>80</v>
      </c>
      <c r="P510" s="29">
        <v>96</v>
      </c>
      <c r="Q510" s="29">
        <v>127</v>
      </c>
      <c r="R510" s="29">
        <v>95.3</v>
      </c>
      <c r="S510" s="33">
        <v>-7.2916666666666963E-3</v>
      </c>
      <c r="T510" s="34">
        <v>29113457.089583334</v>
      </c>
      <c r="U510" s="34">
        <v>4440400.4278824767</v>
      </c>
      <c r="V510" s="35">
        <v>24673056.661700856</v>
      </c>
      <c r="W510" s="24">
        <v>0</v>
      </c>
      <c r="X510" s="35">
        <v>24673056.661700856</v>
      </c>
    </row>
    <row r="511" spans="1:24">
      <c r="A511" s="24">
        <v>510</v>
      </c>
      <c r="B511" s="25" t="s">
        <v>60</v>
      </c>
      <c r="C511" s="25" t="s">
        <v>97</v>
      </c>
      <c r="D511" s="26">
        <v>43333</v>
      </c>
      <c r="E511" s="27">
        <v>43333</v>
      </c>
      <c r="F511" s="27">
        <v>43313</v>
      </c>
      <c r="G511" s="27">
        <v>44798</v>
      </c>
      <c r="H511" s="28">
        <v>4.0136986301369859</v>
      </c>
      <c r="I511" s="29">
        <v>25</v>
      </c>
      <c r="J511" s="30">
        <v>0.05</v>
      </c>
      <c r="K511" s="29">
        <v>3.7999999999999999E-2</v>
      </c>
      <c r="L511" s="31">
        <v>1517250</v>
      </c>
      <c r="M511" s="32" t="s">
        <v>1941</v>
      </c>
      <c r="N511" s="29">
        <v>674</v>
      </c>
      <c r="O511" s="29">
        <v>80</v>
      </c>
      <c r="P511" s="29">
        <v>105.1</v>
      </c>
      <c r="Q511" s="29">
        <v>127</v>
      </c>
      <c r="R511" s="29">
        <v>122.8</v>
      </c>
      <c r="S511" s="33">
        <v>0.16841103710751668</v>
      </c>
      <c r="T511" s="34">
        <v>1772771.6460513796</v>
      </c>
      <c r="U511" s="34">
        <v>270384.10283748026</v>
      </c>
      <c r="V511" s="35">
        <v>1502387.5432138992</v>
      </c>
      <c r="W511" s="24">
        <v>0</v>
      </c>
      <c r="X511" s="35">
        <v>1502387.5432138992</v>
      </c>
    </row>
    <row r="512" spans="1:24">
      <c r="A512" s="24">
        <v>511</v>
      </c>
      <c r="B512" s="25" t="s">
        <v>60</v>
      </c>
      <c r="C512" s="25" t="s">
        <v>98</v>
      </c>
      <c r="D512" s="26">
        <v>43333</v>
      </c>
      <c r="E512" s="27">
        <v>43333</v>
      </c>
      <c r="F512" s="27">
        <v>43313</v>
      </c>
      <c r="G512" s="27">
        <v>44798</v>
      </c>
      <c r="H512" s="28">
        <v>4.0136986301369859</v>
      </c>
      <c r="I512" s="29">
        <v>25</v>
      </c>
      <c r="J512" s="30">
        <v>0.05</v>
      </c>
      <c r="K512" s="29">
        <v>3.7999999999999999E-2</v>
      </c>
      <c r="L512" s="31">
        <v>312900</v>
      </c>
      <c r="M512" s="32" t="s">
        <v>2189</v>
      </c>
      <c r="N512" s="29">
        <v>798</v>
      </c>
      <c r="O512" s="29">
        <v>80</v>
      </c>
      <c r="P512" s="29">
        <v>96</v>
      </c>
      <c r="Q512" s="29">
        <v>127</v>
      </c>
      <c r="R512" s="29">
        <v>95.3</v>
      </c>
      <c r="S512" s="33">
        <v>-7.2916666666666963E-3</v>
      </c>
      <c r="T512" s="34">
        <v>310618.4375</v>
      </c>
      <c r="U512" s="34">
        <v>47375.694289383558</v>
      </c>
      <c r="V512" s="35">
        <v>263242.74321061646</v>
      </c>
      <c r="W512" s="24">
        <v>0</v>
      </c>
      <c r="X512" s="35">
        <v>263242.74321061646</v>
      </c>
    </row>
    <row r="513" spans="1:24">
      <c r="A513" s="24">
        <v>512</v>
      </c>
      <c r="B513" s="25" t="s">
        <v>60</v>
      </c>
      <c r="C513" s="25" t="s">
        <v>99</v>
      </c>
      <c r="D513" s="26">
        <v>43333</v>
      </c>
      <c r="E513" s="27">
        <v>43333</v>
      </c>
      <c r="F513" s="27">
        <v>43313</v>
      </c>
      <c r="G513" s="27">
        <v>44798</v>
      </c>
      <c r="H513" s="28">
        <v>4.0136986301369859</v>
      </c>
      <c r="I513" s="29">
        <v>25</v>
      </c>
      <c r="J513" s="30">
        <v>0.05</v>
      </c>
      <c r="K513" s="29">
        <v>3.7999999999999999E-2</v>
      </c>
      <c r="L513" s="31">
        <v>1174950</v>
      </c>
      <c r="M513" s="32" t="s">
        <v>2189</v>
      </c>
      <c r="N513" s="29">
        <v>798</v>
      </c>
      <c r="O513" s="29">
        <v>80</v>
      </c>
      <c r="P513" s="29">
        <v>96</v>
      </c>
      <c r="Q513" s="29">
        <v>127</v>
      </c>
      <c r="R513" s="29">
        <v>95.3</v>
      </c>
      <c r="S513" s="33">
        <v>-7.2916666666666963E-3</v>
      </c>
      <c r="T513" s="34">
        <v>1166382.65625</v>
      </c>
      <c r="U513" s="34">
        <v>177897.32184503422</v>
      </c>
      <c r="V513" s="35">
        <v>988485.33440496575</v>
      </c>
      <c r="W513" s="24">
        <v>0</v>
      </c>
      <c r="X513" s="35">
        <v>988485.33440496575</v>
      </c>
    </row>
    <row r="514" spans="1:24">
      <c r="A514" s="24">
        <v>513</v>
      </c>
      <c r="B514" s="25" t="s">
        <v>60</v>
      </c>
      <c r="C514" s="25" t="s">
        <v>100</v>
      </c>
      <c r="D514" s="26">
        <v>43333</v>
      </c>
      <c r="E514" s="27">
        <v>43333</v>
      </c>
      <c r="F514" s="27">
        <v>43313</v>
      </c>
      <c r="G514" s="27">
        <v>44798</v>
      </c>
      <c r="H514" s="28">
        <v>4.0136986301369859</v>
      </c>
      <c r="I514" s="29">
        <v>25</v>
      </c>
      <c r="J514" s="30">
        <v>0.05</v>
      </c>
      <c r="K514" s="29">
        <v>3.7999999999999999E-2</v>
      </c>
      <c r="L514" s="31">
        <v>582750</v>
      </c>
      <c r="M514" s="32" t="s">
        <v>1973</v>
      </c>
      <c r="N514" s="29">
        <v>690</v>
      </c>
      <c r="O514" s="29">
        <v>80</v>
      </c>
      <c r="P514" s="29">
        <v>110</v>
      </c>
      <c r="Q514" s="29">
        <v>127</v>
      </c>
      <c r="R514" s="29">
        <v>145.69999999999999</v>
      </c>
      <c r="S514" s="33">
        <v>0.32454545454545441</v>
      </c>
      <c r="T514" s="34">
        <v>771878.86363636365</v>
      </c>
      <c r="U514" s="34">
        <v>117727.3872291407</v>
      </c>
      <c r="V514" s="35">
        <v>654151.47640722292</v>
      </c>
      <c r="W514" s="24">
        <v>0</v>
      </c>
      <c r="X514" s="35">
        <v>654151.47640722292</v>
      </c>
    </row>
    <row r="515" spans="1:24">
      <c r="A515" s="24">
        <v>514</v>
      </c>
      <c r="B515" s="25" t="s">
        <v>60</v>
      </c>
      <c r="C515" s="25" t="s">
        <v>101</v>
      </c>
      <c r="D515" s="26">
        <v>43333</v>
      </c>
      <c r="E515" s="27">
        <v>43333</v>
      </c>
      <c r="F515" s="27">
        <v>43313</v>
      </c>
      <c r="G515" s="27">
        <v>44798</v>
      </c>
      <c r="H515" s="28">
        <v>4.0136986301369859</v>
      </c>
      <c r="I515" s="29">
        <v>25</v>
      </c>
      <c r="J515" s="30">
        <v>0.05</v>
      </c>
      <c r="K515" s="29">
        <v>3.7999999999999999E-2</v>
      </c>
      <c r="L515" s="31">
        <v>9976171</v>
      </c>
      <c r="M515" s="32" t="s">
        <v>2189</v>
      </c>
      <c r="N515" s="29">
        <v>798</v>
      </c>
      <c r="O515" s="29">
        <v>80</v>
      </c>
      <c r="P515" s="29">
        <v>96</v>
      </c>
      <c r="Q515" s="29">
        <v>127</v>
      </c>
      <c r="R515" s="29">
        <v>95.3</v>
      </c>
      <c r="S515" s="33">
        <v>-7.2916666666666963E-3</v>
      </c>
      <c r="T515" s="34">
        <v>9903428.0864583328</v>
      </c>
      <c r="U515" s="34">
        <v>1510476.2782825625</v>
      </c>
      <c r="V515" s="35">
        <v>8392951.8081757706</v>
      </c>
      <c r="W515" s="24">
        <v>0</v>
      </c>
      <c r="X515" s="35">
        <v>8392951.8081757706</v>
      </c>
    </row>
    <row r="516" spans="1:24">
      <c r="A516" s="24">
        <v>515</v>
      </c>
      <c r="B516" s="25" t="s">
        <v>60</v>
      </c>
      <c r="C516" s="25" t="s">
        <v>102</v>
      </c>
      <c r="D516" s="26">
        <v>43333</v>
      </c>
      <c r="E516" s="27">
        <v>43333</v>
      </c>
      <c r="F516" s="27">
        <v>43313</v>
      </c>
      <c r="G516" s="27">
        <v>44798</v>
      </c>
      <c r="H516" s="28">
        <v>4.0136986301369859</v>
      </c>
      <c r="I516" s="29">
        <v>25</v>
      </c>
      <c r="J516" s="30">
        <v>0.05</v>
      </c>
      <c r="K516" s="29">
        <v>3.7999999999999999E-2</v>
      </c>
      <c r="L516" s="31">
        <v>21103901</v>
      </c>
      <c r="M516" s="32" t="s">
        <v>2189</v>
      </c>
      <c r="N516" s="29">
        <v>798</v>
      </c>
      <c r="O516" s="29">
        <v>80</v>
      </c>
      <c r="P516" s="29">
        <v>96</v>
      </c>
      <c r="Q516" s="29">
        <v>127</v>
      </c>
      <c r="R516" s="29">
        <v>95.3</v>
      </c>
      <c r="S516" s="33">
        <v>-7.2916666666666963E-3</v>
      </c>
      <c r="T516" s="34">
        <v>20950018.388541665</v>
      </c>
      <c r="U516" s="34">
        <v>3195308.2840825049</v>
      </c>
      <c r="V516" s="35">
        <v>17754710.104459159</v>
      </c>
      <c r="W516" s="24">
        <v>0</v>
      </c>
      <c r="X516" s="35">
        <v>17754710.104459159</v>
      </c>
    </row>
    <row r="517" spans="1:24">
      <c r="A517" s="24">
        <v>516</v>
      </c>
      <c r="B517" s="25" t="s">
        <v>60</v>
      </c>
      <c r="C517" s="25" t="s">
        <v>103</v>
      </c>
      <c r="D517" s="26">
        <v>43333</v>
      </c>
      <c r="E517" s="27">
        <v>43333</v>
      </c>
      <c r="F517" s="27">
        <v>43313</v>
      </c>
      <c r="G517" s="27">
        <v>44798</v>
      </c>
      <c r="H517" s="28">
        <v>4.0136986301369859</v>
      </c>
      <c r="I517" s="29">
        <v>25</v>
      </c>
      <c r="J517" s="30">
        <v>0.05</v>
      </c>
      <c r="K517" s="29">
        <v>3.7999999999999999E-2</v>
      </c>
      <c r="L517" s="31">
        <v>580650</v>
      </c>
      <c r="M517" s="32" t="s">
        <v>2189</v>
      </c>
      <c r="N517" s="29">
        <v>798</v>
      </c>
      <c r="O517" s="29">
        <v>80</v>
      </c>
      <c r="P517" s="29">
        <v>96</v>
      </c>
      <c r="Q517" s="29">
        <v>127</v>
      </c>
      <c r="R517" s="29">
        <v>95.3</v>
      </c>
      <c r="S517" s="33">
        <v>-7.2916666666666963E-3</v>
      </c>
      <c r="T517" s="34">
        <v>576416.09375</v>
      </c>
      <c r="U517" s="34">
        <v>87915.298463184925</v>
      </c>
      <c r="V517" s="35">
        <v>488500.79528681509</v>
      </c>
      <c r="W517" s="24">
        <v>0</v>
      </c>
      <c r="X517" s="35">
        <v>488500.79528681509</v>
      </c>
    </row>
    <row r="518" spans="1:24">
      <c r="A518" s="24">
        <v>517</v>
      </c>
      <c r="B518" s="25" t="s">
        <v>60</v>
      </c>
      <c r="C518" s="25" t="s">
        <v>104</v>
      </c>
      <c r="D518" s="26">
        <v>43333</v>
      </c>
      <c r="E518" s="27">
        <v>43333</v>
      </c>
      <c r="F518" s="27">
        <v>43313</v>
      </c>
      <c r="G518" s="27">
        <v>44798</v>
      </c>
      <c r="H518" s="28">
        <v>4.0136986301369859</v>
      </c>
      <c r="I518" s="29">
        <v>25</v>
      </c>
      <c r="J518" s="30">
        <v>0.05</v>
      </c>
      <c r="K518" s="29">
        <v>3.7999999999999999E-2</v>
      </c>
      <c r="L518" s="31">
        <v>175035</v>
      </c>
      <c r="M518" s="32" t="s">
        <v>1877</v>
      </c>
      <c r="N518" s="29">
        <v>642</v>
      </c>
      <c r="O518" s="29">
        <v>80</v>
      </c>
      <c r="P518" s="29">
        <v>79.099999999999994</v>
      </c>
      <c r="Q518" s="29">
        <v>127</v>
      </c>
      <c r="R518" s="29">
        <v>94</v>
      </c>
      <c r="S518" s="33">
        <v>0.18836915297092297</v>
      </c>
      <c r="T518" s="34">
        <v>208006.19469026552</v>
      </c>
      <c r="U518" s="34">
        <v>31725.218790156381</v>
      </c>
      <c r="V518" s="35">
        <v>176280.97590010913</v>
      </c>
      <c r="W518" s="24">
        <v>0</v>
      </c>
      <c r="X518" s="35">
        <v>176280.97590010913</v>
      </c>
    </row>
    <row r="519" spans="1:24">
      <c r="A519" s="24">
        <v>518</v>
      </c>
      <c r="B519" s="25" t="s">
        <v>60</v>
      </c>
      <c r="C519" s="25" t="s">
        <v>105</v>
      </c>
      <c r="D519" s="26">
        <v>43333</v>
      </c>
      <c r="E519" s="27">
        <v>43333</v>
      </c>
      <c r="F519" s="27">
        <v>43313</v>
      </c>
      <c r="G519" s="27">
        <v>44798</v>
      </c>
      <c r="H519" s="28">
        <v>4.0136986301369859</v>
      </c>
      <c r="I519" s="29">
        <v>25</v>
      </c>
      <c r="J519" s="30">
        <v>0.05</v>
      </c>
      <c r="K519" s="29">
        <v>3.7999999999999999E-2</v>
      </c>
      <c r="L519" s="31">
        <v>132796</v>
      </c>
      <c r="M519" s="32" t="s">
        <v>2189</v>
      </c>
      <c r="N519" s="29">
        <v>798</v>
      </c>
      <c r="O519" s="29">
        <v>80</v>
      </c>
      <c r="P519" s="29">
        <v>96</v>
      </c>
      <c r="Q519" s="29">
        <v>127</v>
      </c>
      <c r="R519" s="29">
        <v>95.3</v>
      </c>
      <c r="S519" s="33">
        <v>-7.2916666666666963E-3</v>
      </c>
      <c r="T519" s="34">
        <v>131827.69583333333</v>
      </c>
      <c r="U519" s="34">
        <v>20106.432402853879</v>
      </c>
      <c r="V519" s="35">
        <v>111721.26343047945</v>
      </c>
      <c r="W519" s="24">
        <v>0</v>
      </c>
      <c r="X519" s="35">
        <v>111721.26343047945</v>
      </c>
    </row>
    <row r="520" spans="1:24">
      <c r="A520" s="24">
        <v>519</v>
      </c>
      <c r="B520" s="25" t="s">
        <v>60</v>
      </c>
      <c r="C520" s="25" t="s">
        <v>106</v>
      </c>
      <c r="D520" s="26">
        <v>43333</v>
      </c>
      <c r="E520" s="27">
        <v>43333</v>
      </c>
      <c r="F520" s="27">
        <v>43313</v>
      </c>
      <c r="G520" s="27">
        <v>44798</v>
      </c>
      <c r="H520" s="28">
        <v>4.0136986301369859</v>
      </c>
      <c r="I520" s="29">
        <v>25</v>
      </c>
      <c r="J520" s="30">
        <v>0.05</v>
      </c>
      <c r="K520" s="29">
        <v>3.7999999999999999E-2</v>
      </c>
      <c r="L520" s="31">
        <v>469552</v>
      </c>
      <c r="M520" s="32" t="s">
        <v>1871</v>
      </c>
      <c r="N520" s="29">
        <v>639</v>
      </c>
      <c r="O520" s="29">
        <v>80</v>
      </c>
      <c r="P520" s="29">
        <v>112.8</v>
      </c>
      <c r="Q520" s="29">
        <v>127</v>
      </c>
      <c r="R520" s="29">
        <v>116.2</v>
      </c>
      <c r="S520" s="33">
        <v>3.0141843971631256E-2</v>
      </c>
      <c r="T520" s="34">
        <v>483705.16312056739</v>
      </c>
      <c r="U520" s="34">
        <v>73774.976523073929</v>
      </c>
      <c r="V520" s="35">
        <v>409930.18659749348</v>
      </c>
      <c r="W520" s="24">
        <v>0</v>
      </c>
      <c r="X520" s="35">
        <v>409930.18659749348</v>
      </c>
    </row>
    <row r="521" spans="1:24">
      <c r="A521" s="24">
        <v>520</v>
      </c>
      <c r="B521" s="25" t="s">
        <v>60</v>
      </c>
      <c r="C521" s="25" t="s">
        <v>110</v>
      </c>
      <c r="D521" s="26">
        <v>43333</v>
      </c>
      <c r="E521" s="27">
        <v>43333</v>
      </c>
      <c r="F521" s="27">
        <v>43313</v>
      </c>
      <c r="G521" s="27">
        <v>44798</v>
      </c>
      <c r="H521" s="28">
        <v>4.0136986301369859</v>
      </c>
      <c r="I521" s="29">
        <v>25</v>
      </c>
      <c r="J521" s="30">
        <v>0.05</v>
      </c>
      <c r="K521" s="29">
        <v>3.7999999999999999E-2</v>
      </c>
      <c r="L521" s="31">
        <v>16789210</v>
      </c>
      <c r="M521" s="32" t="s">
        <v>1939</v>
      </c>
      <c r="N521" s="29">
        <v>673</v>
      </c>
      <c r="O521" s="29">
        <v>80</v>
      </c>
      <c r="P521" s="29">
        <v>95</v>
      </c>
      <c r="Q521" s="29">
        <v>127</v>
      </c>
      <c r="R521" s="29">
        <v>104.3</v>
      </c>
      <c r="S521" s="33">
        <v>9.7894736842105229E-2</v>
      </c>
      <c r="T521" s="34">
        <v>18432785.294736844</v>
      </c>
      <c r="U521" s="34">
        <v>2811378.5133095887</v>
      </c>
      <c r="V521" s="35">
        <v>15621406.781427255</v>
      </c>
      <c r="W521" s="24">
        <v>0</v>
      </c>
      <c r="X521" s="35">
        <v>15621406.781427255</v>
      </c>
    </row>
    <row r="522" spans="1:24">
      <c r="A522" s="24">
        <v>521</v>
      </c>
      <c r="B522" s="25" t="s">
        <v>60</v>
      </c>
      <c r="C522" s="25" t="s">
        <v>86</v>
      </c>
      <c r="D522" s="26">
        <v>43333</v>
      </c>
      <c r="E522" s="27">
        <v>43333</v>
      </c>
      <c r="F522" s="27">
        <v>43313</v>
      </c>
      <c r="G522" s="27">
        <v>44798</v>
      </c>
      <c r="H522" s="28">
        <v>4.0136986301369859</v>
      </c>
      <c r="I522" s="29">
        <v>25</v>
      </c>
      <c r="J522" s="30">
        <v>0.05</v>
      </c>
      <c r="K522" s="29">
        <v>3.7999999999999999E-2</v>
      </c>
      <c r="L522" s="31">
        <v>892500</v>
      </c>
      <c r="M522" s="32" t="s">
        <v>2189</v>
      </c>
      <c r="N522" s="29">
        <v>798</v>
      </c>
      <c r="O522" s="29">
        <v>80</v>
      </c>
      <c r="P522" s="29">
        <v>96</v>
      </c>
      <c r="Q522" s="29">
        <v>127</v>
      </c>
      <c r="R522" s="29">
        <v>95.3</v>
      </c>
      <c r="S522" s="33">
        <v>-7.2916666666666963E-3</v>
      </c>
      <c r="T522" s="34">
        <v>885992.1875</v>
      </c>
      <c r="U522" s="34">
        <v>135132.01391267122</v>
      </c>
      <c r="V522" s="35">
        <v>750860.17358732875</v>
      </c>
      <c r="W522" s="24">
        <v>0</v>
      </c>
      <c r="X522" s="35">
        <v>750860.17358732875</v>
      </c>
    </row>
    <row r="523" spans="1:24">
      <c r="A523" s="24">
        <v>522</v>
      </c>
      <c r="B523" s="25" t="s">
        <v>60</v>
      </c>
      <c r="C523" s="25" t="s">
        <v>90</v>
      </c>
      <c r="D523" s="26">
        <v>43333</v>
      </c>
      <c r="E523" s="27">
        <v>43333</v>
      </c>
      <c r="F523" s="27">
        <v>43313</v>
      </c>
      <c r="G523" s="27">
        <v>44798</v>
      </c>
      <c r="H523" s="28">
        <v>4.0136986301369859</v>
      </c>
      <c r="I523" s="29">
        <v>25</v>
      </c>
      <c r="J523" s="30">
        <v>0.05</v>
      </c>
      <c r="K523" s="29">
        <v>3.7999999999999999E-2</v>
      </c>
      <c r="L523" s="31">
        <v>472500</v>
      </c>
      <c r="M523" s="32" t="s">
        <v>2189</v>
      </c>
      <c r="N523" s="29">
        <v>798</v>
      </c>
      <c r="O523" s="29">
        <v>80</v>
      </c>
      <c r="P523" s="29">
        <v>96</v>
      </c>
      <c r="Q523" s="29">
        <v>127</v>
      </c>
      <c r="R523" s="29">
        <v>95.3</v>
      </c>
      <c r="S523" s="33">
        <v>-7.2916666666666963E-3</v>
      </c>
      <c r="T523" s="34">
        <v>469054.6875</v>
      </c>
      <c r="U523" s="34">
        <v>71540.477953767113</v>
      </c>
      <c r="V523" s="35">
        <v>397514.20954623289</v>
      </c>
      <c r="W523" s="24">
        <v>0</v>
      </c>
      <c r="X523" s="35">
        <v>397514.20954623289</v>
      </c>
    </row>
    <row r="524" spans="1:24">
      <c r="A524" s="24">
        <v>523</v>
      </c>
      <c r="B524" s="25" t="s">
        <v>60</v>
      </c>
      <c r="C524" s="25" t="s">
        <v>91</v>
      </c>
      <c r="D524" s="26">
        <v>43333</v>
      </c>
      <c r="E524" s="27">
        <v>43333</v>
      </c>
      <c r="F524" s="27">
        <v>43313</v>
      </c>
      <c r="G524" s="27">
        <v>44798</v>
      </c>
      <c r="H524" s="28">
        <v>4.0136986301369859</v>
      </c>
      <c r="I524" s="29">
        <v>25</v>
      </c>
      <c r="J524" s="30">
        <v>0.05</v>
      </c>
      <c r="K524" s="29">
        <v>3.7999999999999999E-2</v>
      </c>
      <c r="L524" s="31">
        <v>637760</v>
      </c>
      <c r="M524" s="32" t="s">
        <v>2189</v>
      </c>
      <c r="N524" s="29">
        <v>798</v>
      </c>
      <c r="O524" s="29">
        <v>80</v>
      </c>
      <c r="P524" s="29">
        <v>96</v>
      </c>
      <c r="Q524" s="29">
        <v>127</v>
      </c>
      <c r="R524" s="29">
        <v>95.3</v>
      </c>
      <c r="S524" s="33">
        <v>-7.2916666666666963E-3</v>
      </c>
      <c r="T524" s="34">
        <v>633109.66666666663</v>
      </c>
      <c r="U524" s="34">
        <v>96562.233269406381</v>
      </c>
      <c r="V524" s="35">
        <v>536547.43339726026</v>
      </c>
      <c r="W524" s="24">
        <v>0</v>
      </c>
      <c r="X524" s="35">
        <v>536547.43339726026</v>
      </c>
    </row>
    <row r="525" spans="1:24">
      <c r="A525" s="24">
        <v>524</v>
      </c>
      <c r="B525" s="25" t="s">
        <v>60</v>
      </c>
      <c r="C525" s="25" t="s">
        <v>92</v>
      </c>
      <c r="D525" s="26">
        <v>43333</v>
      </c>
      <c r="E525" s="27">
        <v>43333</v>
      </c>
      <c r="F525" s="27">
        <v>43313</v>
      </c>
      <c r="G525" s="27">
        <v>44798</v>
      </c>
      <c r="H525" s="28">
        <v>4.0136986301369859</v>
      </c>
      <c r="I525" s="29">
        <v>25</v>
      </c>
      <c r="J525" s="30">
        <v>0.05</v>
      </c>
      <c r="K525" s="29">
        <v>3.7999999999999999E-2</v>
      </c>
      <c r="L525" s="31">
        <v>21044329</v>
      </c>
      <c r="M525" s="32" t="s">
        <v>2189</v>
      </c>
      <c r="N525" s="29">
        <v>798</v>
      </c>
      <c r="O525" s="29">
        <v>80</v>
      </c>
      <c r="P525" s="29">
        <v>96</v>
      </c>
      <c r="Q525" s="29">
        <v>127</v>
      </c>
      <c r="R525" s="29">
        <v>95.3</v>
      </c>
      <c r="S525" s="33">
        <v>-7.2916666666666963E-3</v>
      </c>
      <c r="T525" s="34">
        <v>20890880.767708331</v>
      </c>
      <c r="U525" s="34">
        <v>3186288.5817488292</v>
      </c>
      <c r="V525" s="35">
        <v>17704592.185959503</v>
      </c>
      <c r="W525" s="24">
        <v>0</v>
      </c>
      <c r="X525" s="35">
        <v>17704592.185959503</v>
      </c>
    </row>
    <row r="526" spans="1:24">
      <c r="A526" s="24">
        <v>525</v>
      </c>
      <c r="B526" s="25" t="s">
        <v>60</v>
      </c>
      <c r="C526" s="25" t="s">
        <v>93</v>
      </c>
      <c r="D526" s="26">
        <v>43333</v>
      </c>
      <c r="E526" s="27">
        <v>43333</v>
      </c>
      <c r="F526" s="27">
        <v>43313</v>
      </c>
      <c r="G526" s="27">
        <v>44798</v>
      </c>
      <c r="H526" s="28">
        <v>4.0136986301369859</v>
      </c>
      <c r="I526" s="29">
        <v>25</v>
      </c>
      <c r="J526" s="30">
        <v>0.05</v>
      </c>
      <c r="K526" s="29">
        <v>3.7999999999999999E-2</v>
      </c>
      <c r="L526" s="31">
        <v>969266</v>
      </c>
      <c r="M526" s="32" t="s">
        <v>2189</v>
      </c>
      <c r="N526" s="29">
        <v>798</v>
      </c>
      <c r="O526" s="29">
        <v>80</v>
      </c>
      <c r="P526" s="29">
        <v>96</v>
      </c>
      <c r="Q526" s="29">
        <v>127</v>
      </c>
      <c r="R526" s="29">
        <v>95.3</v>
      </c>
      <c r="S526" s="33">
        <v>-7.2916666666666963E-3</v>
      </c>
      <c r="T526" s="34">
        <v>962198.43541666667</v>
      </c>
      <c r="U526" s="34">
        <v>146755.0326017694</v>
      </c>
      <c r="V526" s="35">
        <v>815443.40281489724</v>
      </c>
      <c r="W526" s="24">
        <v>0</v>
      </c>
      <c r="X526" s="35">
        <v>815443.40281489724</v>
      </c>
    </row>
    <row r="527" spans="1:24">
      <c r="A527" s="24">
        <v>526</v>
      </c>
      <c r="B527" s="25" t="s">
        <v>60</v>
      </c>
      <c r="C527" s="25" t="s">
        <v>94</v>
      </c>
      <c r="D527" s="26">
        <v>43333</v>
      </c>
      <c r="E527" s="27">
        <v>43333</v>
      </c>
      <c r="F527" s="27">
        <v>43313</v>
      </c>
      <c r="G527" s="27">
        <v>44798</v>
      </c>
      <c r="H527" s="28">
        <v>4.0136986301369859</v>
      </c>
      <c r="I527" s="29">
        <v>25</v>
      </c>
      <c r="J527" s="30">
        <v>0.05</v>
      </c>
      <c r="K527" s="29">
        <v>3.7999999999999999E-2</v>
      </c>
      <c r="L527" s="31">
        <v>735000</v>
      </c>
      <c r="M527" s="32" t="s">
        <v>2189</v>
      </c>
      <c r="N527" s="29">
        <v>798</v>
      </c>
      <c r="O527" s="29">
        <v>80</v>
      </c>
      <c r="P527" s="29">
        <v>96</v>
      </c>
      <c r="Q527" s="29">
        <v>127</v>
      </c>
      <c r="R527" s="29">
        <v>95.3</v>
      </c>
      <c r="S527" s="33">
        <v>-7.2916666666666963E-3</v>
      </c>
      <c r="T527" s="34">
        <v>729640.625</v>
      </c>
      <c r="U527" s="34">
        <v>111285.18792808217</v>
      </c>
      <c r="V527" s="35">
        <v>618355.43707191781</v>
      </c>
      <c r="W527" s="24">
        <v>0</v>
      </c>
      <c r="X527" s="35">
        <v>618355.43707191781</v>
      </c>
    </row>
    <row r="528" spans="1:24">
      <c r="A528" s="24">
        <v>527</v>
      </c>
      <c r="B528" s="25" t="s">
        <v>60</v>
      </c>
      <c r="C528" s="25" t="s">
        <v>95</v>
      </c>
      <c r="D528" s="26">
        <v>43333</v>
      </c>
      <c r="E528" s="27">
        <v>43333</v>
      </c>
      <c r="F528" s="27">
        <v>43313</v>
      </c>
      <c r="G528" s="27">
        <v>44798</v>
      </c>
      <c r="H528" s="28">
        <v>4.0136986301369859</v>
      </c>
      <c r="I528" s="29">
        <v>25</v>
      </c>
      <c r="J528" s="30">
        <v>0.05</v>
      </c>
      <c r="K528" s="29">
        <v>3.7999999999999999E-2</v>
      </c>
      <c r="L528" s="31">
        <v>126000</v>
      </c>
      <c r="M528" s="32" t="s">
        <v>2189</v>
      </c>
      <c r="N528" s="29">
        <v>798</v>
      </c>
      <c r="O528" s="29">
        <v>80</v>
      </c>
      <c r="P528" s="29">
        <v>96</v>
      </c>
      <c r="Q528" s="29">
        <v>127</v>
      </c>
      <c r="R528" s="29">
        <v>95.3</v>
      </c>
      <c r="S528" s="33">
        <v>-7.2916666666666963E-3</v>
      </c>
      <c r="T528" s="34">
        <v>125081.25</v>
      </c>
      <c r="U528" s="34">
        <v>19077.460787671229</v>
      </c>
      <c r="V528" s="35">
        <v>106003.78921232877</v>
      </c>
      <c r="W528" s="24">
        <v>0</v>
      </c>
      <c r="X528" s="35">
        <v>106003.78921232877</v>
      </c>
    </row>
    <row r="529" spans="1:24">
      <c r="A529" s="24">
        <v>528</v>
      </c>
      <c r="B529" s="25" t="s">
        <v>60</v>
      </c>
      <c r="C529" s="25" t="s">
        <v>96</v>
      </c>
      <c r="D529" s="26">
        <v>43333</v>
      </c>
      <c r="E529" s="27">
        <v>43333</v>
      </c>
      <c r="F529" s="27">
        <v>43313</v>
      </c>
      <c r="G529" s="27">
        <v>44798</v>
      </c>
      <c r="H529" s="28">
        <v>4.0136986301369859</v>
      </c>
      <c r="I529" s="29">
        <v>25</v>
      </c>
      <c r="J529" s="30">
        <v>0.05</v>
      </c>
      <c r="K529" s="29">
        <v>3.7999999999999999E-2</v>
      </c>
      <c r="L529" s="31">
        <v>29327302</v>
      </c>
      <c r="M529" s="32" t="s">
        <v>2189</v>
      </c>
      <c r="N529" s="29">
        <v>798</v>
      </c>
      <c r="O529" s="29">
        <v>80</v>
      </c>
      <c r="P529" s="29">
        <v>96</v>
      </c>
      <c r="Q529" s="29">
        <v>127</v>
      </c>
      <c r="R529" s="29">
        <v>95.3</v>
      </c>
      <c r="S529" s="33">
        <v>-7.2916666666666963E-3</v>
      </c>
      <c r="T529" s="34">
        <v>29113457.089583334</v>
      </c>
      <c r="U529" s="34">
        <v>4440400.4278824767</v>
      </c>
      <c r="V529" s="35">
        <v>24673056.661700856</v>
      </c>
      <c r="W529" s="24">
        <v>0</v>
      </c>
      <c r="X529" s="35">
        <v>24673056.661700856</v>
      </c>
    </row>
    <row r="530" spans="1:24">
      <c r="A530" s="24">
        <v>529</v>
      </c>
      <c r="B530" s="25" t="s">
        <v>60</v>
      </c>
      <c r="C530" s="25" t="s">
        <v>97</v>
      </c>
      <c r="D530" s="26">
        <v>43333</v>
      </c>
      <c r="E530" s="27">
        <v>43333</v>
      </c>
      <c r="F530" s="27">
        <v>43313</v>
      </c>
      <c r="G530" s="27">
        <v>44798</v>
      </c>
      <c r="H530" s="28">
        <v>4.0136986301369859</v>
      </c>
      <c r="I530" s="29">
        <v>25</v>
      </c>
      <c r="J530" s="30">
        <v>0.05</v>
      </c>
      <c r="K530" s="29">
        <v>3.7999999999999999E-2</v>
      </c>
      <c r="L530" s="31">
        <v>1517250</v>
      </c>
      <c r="M530" s="32" t="s">
        <v>1941</v>
      </c>
      <c r="N530" s="29">
        <v>674</v>
      </c>
      <c r="O530" s="29">
        <v>80</v>
      </c>
      <c r="P530" s="29">
        <v>105.1</v>
      </c>
      <c r="Q530" s="29">
        <v>127</v>
      </c>
      <c r="R530" s="29">
        <v>122.8</v>
      </c>
      <c r="S530" s="33">
        <v>0.16841103710751668</v>
      </c>
      <c r="T530" s="34">
        <v>1772771.6460513796</v>
      </c>
      <c r="U530" s="34">
        <v>270384.10283748026</v>
      </c>
      <c r="V530" s="35">
        <v>1502387.5432138992</v>
      </c>
      <c r="W530" s="24">
        <v>0</v>
      </c>
      <c r="X530" s="35">
        <v>1502387.5432138992</v>
      </c>
    </row>
    <row r="531" spans="1:24">
      <c r="A531" s="24">
        <v>530</v>
      </c>
      <c r="B531" s="25" t="s">
        <v>60</v>
      </c>
      <c r="C531" s="25" t="s">
        <v>98</v>
      </c>
      <c r="D531" s="26">
        <v>43333</v>
      </c>
      <c r="E531" s="27">
        <v>43333</v>
      </c>
      <c r="F531" s="27">
        <v>43313</v>
      </c>
      <c r="G531" s="27">
        <v>44798</v>
      </c>
      <c r="H531" s="28">
        <v>4.0136986301369859</v>
      </c>
      <c r="I531" s="29">
        <v>25</v>
      </c>
      <c r="J531" s="30">
        <v>0.05</v>
      </c>
      <c r="K531" s="29">
        <v>3.7999999999999999E-2</v>
      </c>
      <c r="L531" s="31">
        <v>312900</v>
      </c>
      <c r="M531" s="32" t="s">
        <v>2189</v>
      </c>
      <c r="N531" s="29">
        <v>798</v>
      </c>
      <c r="O531" s="29">
        <v>80</v>
      </c>
      <c r="P531" s="29">
        <v>96</v>
      </c>
      <c r="Q531" s="29">
        <v>127</v>
      </c>
      <c r="R531" s="29">
        <v>95.3</v>
      </c>
      <c r="S531" s="33">
        <v>-7.2916666666666963E-3</v>
      </c>
      <c r="T531" s="34">
        <v>310618.4375</v>
      </c>
      <c r="U531" s="34">
        <v>47375.694289383558</v>
      </c>
      <c r="V531" s="35">
        <v>263242.74321061646</v>
      </c>
      <c r="W531" s="24">
        <v>0</v>
      </c>
      <c r="X531" s="35">
        <v>263242.74321061646</v>
      </c>
    </row>
    <row r="532" spans="1:24">
      <c r="A532" s="24">
        <v>531</v>
      </c>
      <c r="B532" s="25" t="s">
        <v>60</v>
      </c>
      <c r="C532" s="25" t="s">
        <v>99</v>
      </c>
      <c r="D532" s="26">
        <v>43333</v>
      </c>
      <c r="E532" s="27">
        <v>43333</v>
      </c>
      <c r="F532" s="27">
        <v>43313</v>
      </c>
      <c r="G532" s="27">
        <v>44798</v>
      </c>
      <c r="H532" s="28">
        <v>4.0136986301369859</v>
      </c>
      <c r="I532" s="29">
        <v>25</v>
      </c>
      <c r="J532" s="30">
        <v>0.05</v>
      </c>
      <c r="K532" s="29">
        <v>3.7999999999999999E-2</v>
      </c>
      <c r="L532" s="31">
        <v>1174950</v>
      </c>
      <c r="M532" s="32" t="s">
        <v>2189</v>
      </c>
      <c r="N532" s="29">
        <v>798</v>
      </c>
      <c r="O532" s="29">
        <v>80</v>
      </c>
      <c r="P532" s="29">
        <v>96</v>
      </c>
      <c r="Q532" s="29">
        <v>127</v>
      </c>
      <c r="R532" s="29">
        <v>95.3</v>
      </c>
      <c r="S532" s="33">
        <v>-7.2916666666666963E-3</v>
      </c>
      <c r="T532" s="34">
        <v>1166382.65625</v>
      </c>
      <c r="U532" s="34">
        <v>177897.32184503422</v>
      </c>
      <c r="V532" s="35">
        <v>988485.33440496575</v>
      </c>
      <c r="W532" s="24">
        <v>0</v>
      </c>
      <c r="X532" s="35">
        <v>988485.33440496575</v>
      </c>
    </row>
    <row r="533" spans="1:24">
      <c r="A533" s="24">
        <v>532</v>
      </c>
      <c r="B533" s="25" t="s">
        <v>60</v>
      </c>
      <c r="C533" s="25" t="s">
        <v>100</v>
      </c>
      <c r="D533" s="26">
        <v>43333</v>
      </c>
      <c r="E533" s="27">
        <v>43333</v>
      </c>
      <c r="F533" s="27">
        <v>43313</v>
      </c>
      <c r="G533" s="27">
        <v>44798</v>
      </c>
      <c r="H533" s="28">
        <v>4.0136986301369859</v>
      </c>
      <c r="I533" s="29">
        <v>25</v>
      </c>
      <c r="J533" s="30">
        <v>0.05</v>
      </c>
      <c r="K533" s="29">
        <v>3.7999999999999999E-2</v>
      </c>
      <c r="L533" s="31">
        <v>582750</v>
      </c>
      <c r="M533" s="32" t="s">
        <v>1973</v>
      </c>
      <c r="N533" s="29">
        <v>690</v>
      </c>
      <c r="O533" s="29">
        <v>80</v>
      </c>
      <c r="P533" s="29">
        <v>110</v>
      </c>
      <c r="Q533" s="29">
        <v>127</v>
      </c>
      <c r="R533" s="29">
        <v>145.69999999999999</v>
      </c>
      <c r="S533" s="33">
        <v>0.32454545454545441</v>
      </c>
      <c r="T533" s="34">
        <v>771878.86363636365</v>
      </c>
      <c r="U533" s="34">
        <v>117727.3872291407</v>
      </c>
      <c r="V533" s="35">
        <v>654151.47640722292</v>
      </c>
      <c r="W533" s="24">
        <v>0</v>
      </c>
      <c r="X533" s="35">
        <v>654151.47640722292</v>
      </c>
    </row>
    <row r="534" spans="1:24">
      <c r="A534" s="24">
        <v>533</v>
      </c>
      <c r="B534" s="25" t="s">
        <v>60</v>
      </c>
      <c r="C534" s="25" t="s">
        <v>101</v>
      </c>
      <c r="D534" s="26">
        <v>43333</v>
      </c>
      <c r="E534" s="27">
        <v>43333</v>
      </c>
      <c r="F534" s="27">
        <v>43313</v>
      </c>
      <c r="G534" s="27">
        <v>44798</v>
      </c>
      <c r="H534" s="28">
        <v>4.0136986301369859</v>
      </c>
      <c r="I534" s="29">
        <v>25</v>
      </c>
      <c r="J534" s="30">
        <v>0.05</v>
      </c>
      <c r="K534" s="29">
        <v>3.7999999999999999E-2</v>
      </c>
      <c r="L534" s="31">
        <v>9976171</v>
      </c>
      <c r="M534" s="32" t="s">
        <v>2189</v>
      </c>
      <c r="N534" s="29">
        <v>798</v>
      </c>
      <c r="O534" s="29">
        <v>80</v>
      </c>
      <c r="P534" s="29">
        <v>96</v>
      </c>
      <c r="Q534" s="29">
        <v>127</v>
      </c>
      <c r="R534" s="29">
        <v>95.3</v>
      </c>
      <c r="S534" s="33">
        <v>-7.2916666666666963E-3</v>
      </c>
      <c r="T534" s="34">
        <v>9903428.0864583328</v>
      </c>
      <c r="U534" s="34">
        <v>1510476.2782825625</v>
      </c>
      <c r="V534" s="35">
        <v>8392951.8081757706</v>
      </c>
      <c r="W534" s="24">
        <v>0</v>
      </c>
      <c r="X534" s="35">
        <v>8392951.8081757706</v>
      </c>
    </row>
    <row r="535" spans="1:24">
      <c r="A535" s="24">
        <v>534</v>
      </c>
      <c r="B535" s="25" t="s">
        <v>60</v>
      </c>
      <c r="C535" s="25" t="s">
        <v>102</v>
      </c>
      <c r="D535" s="26">
        <v>43333</v>
      </c>
      <c r="E535" s="27">
        <v>43333</v>
      </c>
      <c r="F535" s="27">
        <v>43313</v>
      </c>
      <c r="G535" s="27">
        <v>44798</v>
      </c>
      <c r="H535" s="28">
        <v>4.0136986301369859</v>
      </c>
      <c r="I535" s="29">
        <v>25</v>
      </c>
      <c r="J535" s="30">
        <v>0.05</v>
      </c>
      <c r="K535" s="29">
        <v>3.7999999999999999E-2</v>
      </c>
      <c r="L535" s="31">
        <v>21103901</v>
      </c>
      <c r="M535" s="32" t="s">
        <v>2189</v>
      </c>
      <c r="N535" s="29">
        <v>798</v>
      </c>
      <c r="O535" s="29">
        <v>80</v>
      </c>
      <c r="P535" s="29">
        <v>96</v>
      </c>
      <c r="Q535" s="29">
        <v>127</v>
      </c>
      <c r="R535" s="29">
        <v>95.3</v>
      </c>
      <c r="S535" s="33">
        <v>-7.2916666666666963E-3</v>
      </c>
      <c r="T535" s="34">
        <v>20950018.388541665</v>
      </c>
      <c r="U535" s="34">
        <v>3195308.2840825049</v>
      </c>
      <c r="V535" s="35">
        <v>17754710.104459159</v>
      </c>
      <c r="W535" s="24">
        <v>0</v>
      </c>
      <c r="X535" s="35">
        <v>17754710.104459159</v>
      </c>
    </row>
    <row r="536" spans="1:24">
      <c r="A536" s="24">
        <v>535</v>
      </c>
      <c r="B536" s="25" t="s">
        <v>60</v>
      </c>
      <c r="C536" s="25" t="s">
        <v>103</v>
      </c>
      <c r="D536" s="26">
        <v>43333</v>
      </c>
      <c r="E536" s="27">
        <v>43333</v>
      </c>
      <c r="F536" s="27">
        <v>43313</v>
      </c>
      <c r="G536" s="27">
        <v>44798</v>
      </c>
      <c r="H536" s="28">
        <v>4.0136986301369859</v>
      </c>
      <c r="I536" s="29">
        <v>25</v>
      </c>
      <c r="J536" s="30">
        <v>0.05</v>
      </c>
      <c r="K536" s="29">
        <v>3.7999999999999999E-2</v>
      </c>
      <c r="L536" s="31">
        <v>580650</v>
      </c>
      <c r="M536" s="32" t="s">
        <v>2189</v>
      </c>
      <c r="N536" s="29">
        <v>798</v>
      </c>
      <c r="O536" s="29">
        <v>80</v>
      </c>
      <c r="P536" s="29">
        <v>96</v>
      </c>
      <c r="Q536" s="29">
        <v>127</v>
      </c>
      <c r="R536" s="29">
        <v>95.3</v>
      </c>
      <c r="S536" s="33">
        <v>-7.2916666666666963E-3</v>
      </c>
      <c r="T536" s="34">
        <v>576416.09375</v>
      </c>
      <c r="U536" s="34">
        <v>87915.298463184925</v>
      </c>
      <c r="V536" s="35">
        <v>488500.79528681509</v>
      </c>
      <c r="W536" s="24">
        <v>0</v>
      </c>
      <c r="X536" s="35">
        <v>488500.79528681509</v>
      </c>
    </row>
    <row r="537" spans="1:24">
      <c r="A537" s="24">
        <v>536</v>
      </c>
      <c r="B537" s="25" t="s">
        <v>60</v>
      </c>
      <c r="C537" s="25" t="s">
        <v>104</v>
      </c>
      <c r="D537" s="26">
        <v>43333</v>
      </c>
      <c r="E537" s="27">
        <v>43333</v>
      </c>
      <c r="F537" s="27">
        <v>43313</v>
      </c>
      <c r="G537" s="27">
        <v>44798</v>
      </c>
      <c r="H537" s="28">
        <v>4.0136986301369859</v>
      </c>
      <c r="I537" s="29">
        <v>25</v>
      </c>
      <c r="J537" s="30">
        <v>0.05</v>
      </c>
      <c r="K537" s="29">
        <v>3.7999999999999999E-2</v>
      </c>
      <c r="L537" s="31">
        <v>175035</v>
      </c>
      <c r="M537" s="32" t="s">
        <v>1877</v>
      </c>
      <c r="N537" s="29">
        <v>642</v>
      </c>
      <c r="O537" s="29">
        <v>80</v>
      </c>
      <c r="P537" s="29">
        <v>79.099999999999994</v>
      </c>
      <c r="Q537" s="29">
        <v>127</v>
      </c>
      <c r="R537" s="29">
        <v>94</v>
      </c>
      <c r="S537" s="33">
        <v>0.18836915297092297</v>
      </c>
      <c r="T537" s="34">
        <v>208006.19469026552</v>
      </c>
      <c r="U537" s="34">
        <v>31725.218790156381</v>
      </c>
      <c r="V537" s="35">
        <v>176280.97590010913</v>
      </c>
      <c r="W537" s="24">
        <v>0</v>
      </c>
      <c r="X537" s="35">
        <v>176280.97590010913</v>
      </c>
    </row>
    <row r="538" spans="1:24">
      <c r="A538" s="24">
        <v>537</v>
      </c>
      <c r="B538" s="25" t="s">
        <v>60</v>
      </c>
      <c r="C538" s="25" t="s">
        <v>105</v>
      </c>
      <c r="D538" s="26">
        <v>43333</v>
      </c>
      <c r="E538" s="27">
        <v>43333</v>
      </c>
      <c r="F538" s="27">
        <v>43313</v>
      </c>
      <c r="G538" s="27">
        <v>44798</v>
      </c>
      <c r="H538" s="28">
        <v>4.0136986301369859</v>
      </c>
      <c r="I538" s="29">
        <v>25</v>
      </c>
      <c r="J538" s="30">
        <v>0.05</v>
      </c>
      <c r="K538" s="29">
        <v>3.7999999999999999E-2</v>
      </c>
      <c r="L538" s="31">
        <v>132796</v>
      </c>
      <c r="M538" s="32" t="s">
        <v>2189</v>
      </c>
      <c r="N538" s="29">
        <v>798</v>
      </c>
      <c r="O538" s="29">
        <v>80</v>
      </c>
      <c r="P538" s="29">
        <v>96</v>
      </c>
      <c r="Q538" s="29">
        <v>127</v>
      </c>
      <c r="R538" s="29">
        <v>95.3</v>
      </c>
      <c r="S538" s="33">
        <v>-7.2916666666666963E-3</v>
      </c>
      <c r="T538" s="34">
        <v>131827.69583333333</v>
      </c>
      <c r="U538" s="34">
        <v>20106.432402853879</v>
      </c>
      <c r="V538" s="35">
        <v>111721.26343047945</v>
      </c>
      <c r="W538" s="24">
        <v>0</v>
      </c>
      <c r="X538" s="35">
        <v>111721.26343047945</v>
      </c>
    </row>
    <row r="539" spans="1:24">
      <c r="A539" s="24">
        <v>538</v>
      </c>
      <c r="B539" s="25" t="s">
        <v>60</v>
      </c>
      <c r="C539" s="25" t="s">
        <v>106</v>
      </c>
      <c r="D539" s="26">
        <v>43333</v>
      </c>
      <c r="E539" s="27">
        <v>43333</v>
      </c>
      <c r="F539" s="27">
        <v>43313</v>
      </c>
      <c r="G539" s="27">
        <v>44798</v>
      </c>
      <c r="H539" s="28">
        <v>4.0136986301369859</v>
      </c>
      <c r="I539" s="29">
        <v>25</v>
      </c>
      <c r="J539" s="30">
        <v>0.05</v>
      </c>
      <c r="K539" s="29">
        <v>3.7999999999999999E-2</v>
      </c>
      <c r="L539" s="31">
        <v>469552</v>
      </c>
      <c r="M539" s="32" t="s">
        <v>1871</v>
      </c>
      <c r="N539" s="29">
        <v>639</v>
      </c>
      <c r="O539" s="29">
        <v>80</v>
      </c>
      <c r="P539" s="29">
        <v>112.8</v>
      </c>
      <c r="Q539" s="29">
        <v>127</v>
      </c>
      <c r="R539" s="29">
        <v>116.2</v>
      </c>
      <c r="S539" s="33">
        <v>3.0141843971631256E-2</v>
      </c>
      <c r="T539" s="34">
        <v>483705.16312056739</v>
      </c>
      <c r="U539" s="34">
        <v>73774.976523073929</v>
      </c>
      <c r="V539" s="35">
        <v>409930.18659749348</v>
      </c>
      <c r="W539" s="24">
        <v>0</v>
      </c>
      <c r="X539" s="35">
        <v>409930.18659749348</v>
      </c>
    </row>
    <row r="540" spans="1:24">
      <c r="A540" s="24">
        <v>539</v>
      </c>
      <c r="B540" s="25" t="s">
        <v>60</v>
      </c>
      <c r="C540" s="25" t="s">
        <v>110</v>
      </c>
      <c r="D540" s="26">
        <v>43333</v>
      </c>
      <c r="E540" s="27">
        <v>43333</v>
      </c>
      <c r="F540" s="27">
        <v>43313</v>
      </c>
      <c r="G540" s="27">
        <v>44798</v>
      </c>
      <c r="H540" s="28">
        <v>4.0136986301369859</v>
      </c>
      <c r="I540" s="29">
        <v>25</v>
      </c>
      <c r="J540" s="30">
        <v>0.05</v>
      </c>
      <c r="K540" s="29">
        <v>3.7999999999999999E-2</v>
      </c>
      <c r="L540" s="31">
        <v>16789210</v>
      </c>
      <c r="M540" s="32" t="s">
        <v>1939</v>
      </c>
      <c r="N540" s="29">
        <v>673</v>
      </c>
      <c r="O540" s="29">
        <v>80</v>
      </c>
      <c r="P540" s="29">
        <v>95</v>
      </c>
      <c r="Q540" s="29">
        <v>127</v>
      </c>
      <c r="R540" s="29">
        <v>104.3</v>
      </c>
      <c r="S540" s="33">
        <v>9.7894736842105229E-2</v>
      </c>
      <c r="T540" s="34">
        <v>18432785.294736844</v>
      </c>
      <c r="U540" s="34">
        <v>2811378.5133095887</v>
      </c>
      <c r="V540" s="35">
        <v>15621406.781427255</v>
      </c>
      <c r="W540" s="24">
        <v>0</v>
      </c>
      <c r="X540" s="35">
        <v>15621406.781427255</v>
      </c>
    </row>
    <row r="541" spans="1:24">
      <c r="A541" s="24">
        <v>540</v>
      </c>
      <c r="B541" s="25" t="s">
        <v>60</v>
      </c>
      <c r="C541" s="25" t="s">
        <v>86</v>
      </c>
      <c r="D541" s="26">
        <v>43333</v>
      </c>
      <c r="E541" s="27">
        <v>43333</v>
      </c>
      <c r="F541" s="27">
        <v>43313</v>
      </c>
      <c r="G541" s="27">
        <v>44798</v>
      </c>
      <c r="H541" s="28">
        <v>4.0136986301369859</v>
      </c>
      <c r="I541" s="29">
        <v>25</v>
      </c>
      <c r="J541" s="30">
        <v>0.05</v>
      </c>
      <c r="K541" s="29">
        <v>3.7999999999999999E-2</v>
      </c>
      <c r="L541" s="31">
        <v>892500</v>
      </c>
      <c r="M541" s="32" t="s">
        <v>2189</v>
      </c>
      <c r="N541" s="29">
        <v>798</v>
      </c>
      <c r="O541" s="29">
        <v>80</v>
      </c>
      <c r="P541" s="29">
        <v>96</v>
      </c>
      <c r="Q541" s="29">
        <v>127</v>
      </c>
      <c r="R541" s="29">
        <v>95.3</v>
      </c>
      <c r="S541" s="33">
        <v>-7.2916666666666963E-3</v>
      </c>
      <c r="T541" s="34">
        <v>885992.1875</v>
      </c>
      <c r="U541" s="34">
        <v>135132.01391267122</v>
      </c>
      <c r="V541" s="35">
        <v>750860.17358732875</v>
      </c>
      <c r="W541" s="24">
        <v>0</v>
      </c>
      <c r="X541" s="35">
        <v>750860.17358732875</v>
      </c>
    </row>
    <row r="542" spans="1:24">
      <c r="A542" s="24">
        <v>541</v>
      </c>
      <c r="B542" s="25" t="s">
        <v>60</v>
      </c>
      <c r="C542" s="25" t="s">
        <v>90</v>
      </c>
      <c r="D542" s="26">
        <v>43333</v>
      </c>
      <c r="E542" s="27">
        <v>43333</v>
      </c>
      <c r="F542" s="27">
        <v>43313</v>
      </c>
      <c r="G542" s="27">
        <v>44798</v>
      </c>
      <c r="H542" s="28">
        <v>4.0136986301369859</v>
      </c>
      <c r="I542" s="29">
        <v>25</v>
      </c>
      <c r="J542" s="30">
        <v>0.05</v>
      </c>
      <c r="K542" s="29">
        <v>3.7999999999999999E-2</v>
      </c>
      <c r="L542" s="31">
        <v>472500</v>
      </c>
      <c r="M542" s="32" t="s">
        <v>2189</v>
      </c>
      <c r="N542" s="29">
        <v>798</v>
      </c>
      <c r="O542" s="29">
        <v>80</v>
      </c>
      <c r="P542" s="29">
        <v>96</v>
      </c>
      <c r="Q542" s="29">
        <v>127</v>
      </c>
      <c r="R542" s="29">
        <v>95.3</v>
      </c>
      <c r="S542" s="33">
        <v>-7.2916666666666963E-3</v>
      </c>
      <c r="T542" s="34">
        <v>469054.6875</v>
      </c>
      <c r="U542" s="34">
        <v>71540.477953767113</v>
      </c>
      <c r="V542" s="35">
        <v>397514.20954623289</v>
      </c>
      <c r="W542" s="24">
        <v>0</v>
      </c>
      <c r="X542" s="35">
        <v>397514.20954623289</v>
      </c>
    </row>
    <row r="543" spans="1:24">
      <c r="A543" s="24">
        <v>542</v>
      </c>
      <c r="B543" s="25" t="s">
        <v>60</v>
      </c>
      <c r="C543" s="25" t="s">
        <v>91</v>
      </c>
      <c r="D543" s="26">
        <v>43333</v>
      </c>
      <c r="E543" s="27">
        <v>43333</v>
      </c>
      <c r="F543" s="27">
        <v>43313</v>
      </c>
      <c r="G543" s="27">
        <v>44798</v>
      </c>
      <c r="H543" s="28">
        <v>4.0136986301369859</v>
      </c>
      <c r="I543" s="29">
        <v>25</v>
      </c>
      <c r="J543" s="30">
        <v>0.05</v>
      </c>
      <c r="K543" s="29">
        <v>3.7999999999999999E-2</v>
      </c>
      <c r="L543" s="31">
        <v>637760</v>
      </c>
      <c r="M543" s="32" t="s">
        <v>2189</v>
      </c>
      <c r="N543" s="29">
        <v>798</v>
      </c>
      <c r="O543" s="29">
        <v>80</v>
      </c>
      <c r="P543" s="29">
        <v>96</v>
      </c>
      <c r="Q543" s="29">
        <v>127</v>
      </c>
      <c r="R543" s="29">
        <v>95.3</v>
      </c>
      <c r="S543" s="33">
        <v>-7.2916666666666963E-3</v>
      </c>
      <c r="T543" s="34">
        <v>633109.66666666663</v>
      </c>
      <c r="U543" s="34">
        <v>96562.233269406381</v>
      </c>
      <c r="V543" s="35">
        <v>536547.43339726026</v>
      </c>
      <c r="W543" s="24">
        <v>0</v>
      </c>
      <c r="X543" s="35">
        <v>536547.43339726026</v>
      </c>
    </row>
    <row r="544" spans="1:24">
      <c r="A544" s="24">
        <v>543</v>
      </c>
      <c r="B544" s="25" t="s">
        <v>60</v>
      </c>
      <c r="C544" s="25" t="s">
        <v>92</v>
      </c>
      <c r="D544" s="26">
        <v>43333</v>
      </c>
      <c r="E544" s="27">
        <v>43333</v>
      </c>
      <c r="F544" s="27">
        <v>43313</v>
      </c>
      <c r="G544" s="27">
        <v>44798</v>
      </c>
      <c r="H544" s="28">
        <v>4.0136986301369859</v>
      </c>
      <c r="I544" s="29">
        <v>25</v>
      </c>
      <c r="J544" s="30">
        <v>0.05</v>
      </c>
      <c r="K544" s="29">
        <v>3.7999999999999999E-2</v>
      </c>
      <c r="L544" s="31">
        <v>21044329</v>
      </c>
      <c r="M544" s="32" t="s">
        <v>2189</v>
      </c>
      <c r="N544" s="29">
        <v>798</v>
      </c>
      <c r="O544" s="29">
        <v>80</v>
      </c>
      <c r="P544" s="29">
        <v>96</v>
      </c>
      <c r="Q544" s="29">
        <v>127</v>
      </c>
      <c r="R544" s="29">
        <v>95.3</v>
      </c>
      <c r="S544" s="33">
        <v>-7.2916666666666963E-3</v>
      </c>
      <c r="T544" s="34">
        <v>20890880.767708331</v>
      </c>
      <c r="U544" s="34">
        <v>3186288.5817488292</v>
      </c>
      <c r="V544" s="35">
        <v>17704592.185959503</v>
      </c>
      <c r="W544" s="24">
        <v>0</v>
      </c>
      <c r="X544" s="35">
        <v>17704592.185959503</v>
      </c>
    </row>
    <row r="545" spans="1:24">
      <c r="A545" s="24">
        <v>544</v>
      </c>
      <c r="B545" s="25" t="s">
        <v>60</v>
      </c>
      <c r="C545" s="25" t="s">
        <v>93</v>
      </c>
      <c r="D545" s="26">
        <v>43333</v>
      </c>
      <c r="E545" s="27">
        <v>43333</v>
      </c>
      <c r="F545" s="27">
        <v>43313</v>
      </c>
      <c r="G545" s="27">
        <v>44798</v>
      </c>
      <c r="H545" s="28">
        <v>4.0136986301369859</v>
      </c>
      <c r="I545" s="29">
        <v>25</v>
      </c>
      <c r="J545" s="30">
        <v>0.05</v>
      </c>
      <c r="K545" s="29">
        <v>3.7999999999999999E-2</v>
      </c>
      <c r="L545" s="31">
        <v>969266</v>
      </c>
      <c r="M545" s="32" t="s">
        <v>2189</v>
      </c>
      <c r="N545" s="29">
        <v>798</v>
      </c>
      <c r="O545" s="29">
        <v>80</v>
      </c>
      <c r="P545" s="29">
        <v>96</v>
      </c>
      <c r="Q545" s="29">
        <v>127</v>
      </c>
      <c r="R545" s="29">
        <v>95.3</v>
      </c>
      <c r="S545" s="33">
        <v>-7.2916666666666963E-3</v>
      </c>
      <c r="T545" s="34">
        <v>962198.43541666667</v>
      </c>
      <c r="U545" s="34">
        <v>146755.0326017694</v>
      </c>
      <c r="V545" s="35">
        <v>815443.40281489724</v>
      </c>
      <c r="W545" s="24">
        <v>0</v>
      </c>
      <c r="X545" s="35">
        <v>815443.40281489724</v>
      </c>
    </row>
    <row r="546" spans="1:24">
      <c r="A546" s="24">
        <v>545</v>
      </c>
      <c r="B546" s="25" t="s">
        <v>60</v>
      </c>
      <c r="C546" s="25" t="s">
        <v>94</v>
      </c>
      <c r="D546" s="26">
        <v>43333</v>
      </c>
      <c r="E546" s="27">
        <v>43333</v>
      </c>
      <c r="F546" s="27">
        <v>43313</v>
      </c>
      <c r="G546" s="27">
        <v>44798</v>
      </c>
      <c r="H546" s="28">
        <v>4.0136986301369859</v>
      </c>
      <c r="I546" s="29">
        <v>25</v>
      </c>
      <c r="J546" s="30">
        <v>0.05</v>
      </c>
      <c r="K546" s="29">
        <v>3.7999999999999999E-2</v>
      </c>
      <c r="L546" s="31">
        <v>735000</v>
      </c>
      <c r="M546" s="32" t="s">
        <v>2189</v>
      </c>
      <c r="N546" s="29">
        <v>798</v>
      </c>
      <c r="O546" s="29">
        <v>80</v>
      </c>
      <c r="P546" s="29">
        <v>96</v>
      </c>
      <c r="Q546" s="29">
        <v>127</v>
      </c>
      <c r="R546" s="29">
        <v>95.3</v>
      </c>
      <c r="S546" s="33">
        <v>-7.2916666666666963E-3</v>
      </c>
      <c r="T546" s="34">
        <v>729640.625</v>
      </c>
      <c r="U546" s="34">
        <v>111285.18792808217</v>
      </c>
      <c r="V546" s="35">
        <v>618355.43707191781</v>
      </c>
      <c r="W546" s="24">
        <v>0</v>
      </c>
      <c r="X546" s="35">
        <v>618355.43707191781</v>
      </c>
    </row>
    <row r="547" spans="1:24">
      <c r="A547" s="24">
        <v>546</v>
      </c>
      <c r="B547" s="25" t="s">
        <v>60</v>
      </c>
      <c r="C547" s="25" t="s">
        <v>95</v>
      </c>
      <c r="D547" s="26">
        <v>43333</v>
      </c>
      <c r="E547" s="27">
        <v>43333</v>
      </c>
      <c r="F547" s="27">
        <v>43313</v>
      </c>
      <c r="G547" s="27">
        <v>44798</v>
      </c>
      <c r="H547" s="28">
        <v>4.0136986301369859</v>
      </c>
      <c r="I547" s="29">
        <v>25</v>
      </c>
      <c r="J547" s="30">
        <v>0.05</v>
      </c>
      <c r="K547" s="29">
        <v>3.7999999999999999E-2</v>
      </c>
      <c r="L547" s="31">
        <v>126000</v>
      </c>
      <c r="M547" s="32" t="s">
        <v>2189</v>
      </c>
      <c r="N547" s="29">
        <v>798</v>
      </c>
      <c r="O547" s="29">
        <v>80</v>
      </c>
      <c r="P547" s="29">
        <v>96</v>
      </c>
      <c r="Q547" s="29">
        <v>127</v>
      </c>
      <c r="R547" s="29">
        <v>95.3</v>
      </c>
      <c r="S547" s="33">
        <v>-7.2916666666666963E-3</v>
      </c>
      <c r="T547" s="34">
        <v>125081.25</v>
      </c>
      <c r="U547" s="34">
        <v>19077.460787671229</v>
      </c>
      <c r="V547" s="35">
        <v>106003.78921232877</v>
      </c>
      <c r="W547" s="24">
        <v>0</v>
      </c>
      <c r="X547" s="35">
        <v>106003.78921232877</v>
      </c>
    </row>
    <row r="548" spans="1:24">
      <c r="A548" s="24">
        <v>547</v>
      </c>
      <c r="B548" s="25" t="s">
        <v>60</v>
      </c>
      <c r="C548" s="25" t="s">
        <v>96</v>
      </c>
      <c r="D548" s="26">
        <v>43333</v>
      </c>
      <c r="E548" s="27">
        <v>43333</v>
      </c>
      <c r="F548" s="27">
        <v>43313</v>
      </c>
      <c r="G548" s="27">
        <v>44798</v>
      </c>
      <c r="H548" s="28">
        <v>4.0136986301369859</v>
      </c>
      <c r="I548" s="29">
        <v>25</v>
      </c>
      <c r="J548" s="30">
        <v>0.05</v>
      </c>
      <c r="K548" s="29">
        <v>3.7999999999999999E-2</v>
      </c>
      <c r="L548" s="31">
        <v>29327302</v>
      </c>
      <c r="M548" s="32" t="s">
        <v>2189</v>
      </c>
      <c r="N548" s="29">
        <v>798</v>
      </c>
      <c r="O548" s="29">
        <v>80</v>
      </c>
      <c r="P548" s="29">
        <v>96</v>
      </c>
      <c r="Q548" s="29">
        <v>127</v>
      </c>
      <c r="R548" s="29">
        <v>95.3</v>
      </c>
      <c r="S548" s="33">
        <v>-7.2916666666666963E-3</v>
      </c>
      <c r="T548" s="34">
        <v>29113457.089583334</v>
      </c>
      <c r="U548" s="34">
        <v>4440400.4278824767</v>
      </c>
      <c r="V548" s="35">
        <v>24673056.661700856</v>
      </c>
      <c r="W548" s="24">
        <v>0</v>
      </c>
      <c r="X548" s="35">
        <v>24673056.661700856</v>
      </c>
    </row>
    <row r="549" spans="1:24">
      <c r="A549" s="24">
        <v>548</v>
      </c>
      <c r="B549" s="25" t="s">
        <v>60</v>
      </c>
      <c r="C549" s="25" t="s">
        <v>97</v>
      </c>
      <c r="D549" s="26">
        <v>43333</v>
      </c>
      <c r="E549" s="27">
        <v>43333</v>
      </c>
      <c r="F549" s="27">
        <v>43313</v>
      </c>
      <c r="G549" s="27">
        <v>44798</v>
      </c>
      <c r="H549" s="28">
        <v>4.0136986301369859</v>
      </c>
      <c r="I549" s="29">
        <v>25</v>
      </c>
      <c r="J549" s="30">
        <v>0.05</v>
      </c>
      <c r="K549" s="29">
        <v>3.7999999999999999E-2</v>
      </c>
      <c r="L549" s="31">
        <v>1517250</v>
      </c>
      <c r="M549" s="32" t="s">
        <v>1941</v>
      </c>
      <c r="N549" s="29">
        <v>674</v>
      </c>
      <c r="O549" s="29">
        <v>80</v>
      </c>
      <c r="P549" s="29">
        <v>105.1</v>
      </c>
      <c r="Q549" s="29">
        <v>127</v>
      </c>
      <c r="R549" s="29">
        <v>122.8</v>
      </c>
      <c r="S549" s="33">
        <v>0.16841103710751668</v>
      </c>
      <c r="T549" s="34">
        <v>1772771.6460513796</v>
      </c>
      <c r="U549" s="34">
        <v>270384.10283748026</v>
      </c>
      <c r="V549" s="35">
        <v>1502387.5432138992</v>
      </c>
      <c r="W549" s="24">
        <v>0</v>
      </c>
      <c r="X549" s="35">
        <v>1502387.5432138992</v>
      </c>
    </row>
    <row r="550" spans="1:24">
      <c r="A550" s="24">
        <v>549</v>
      </c>
      <c r="B550" s="25" t="s">
        <v>60</v>
      </c>
      <c r="C550" s="25" t="s">
        <v>98</v>
      </c>
      <c r="D550" s="26">
        <v>43333</v>
      </c>
      <c r="E550" s="27">
        <v>43333</v>
      </c>
      <c r="F550" s="27">
        <v>43313</v>
      </c>
      <c r="G550" s="27">
        <v>44798</v>
      </c>
      <c r="H550" s="28">
        <v>4.0136986301369859</v>
      </c>
      <c r="I550" s="29">
        <v>25</v>
      </c>
      <c r="J550" s="30">
        <v>0.05</v>
      </c>
      <c r="K550" s="29">
        <v>3.7999999999999999E-2</v>
      </c>
      <c r="L550" s="31">
        <v>312900</v>
      </c>
      <c r="M550" s="32" t="s">
        <v>2189</v>
      </c>
      <c r="N550" s="29">
        <v>798</v>
      </c>
      <c r="O550" s="29">
        <v>80</v>
      </c>
      <c r="P550" s="29">
        <v>96</v>
      </c>
      <c r="Q550" s="29">
        <v>127</v>
      </c>
      <c r="R550" s="29">
        <v>95.3</v>
      </c>
      <c r="S550" s="33">
        <v>-7.2916666666666963E-3</v>
      </c>
      <c r="T550" s="34">
        <v>310618.4375</v>
      </c>
      <c r="U550" s="34">
        <v>47375.694289383558</v>
      </c>
      <c r="V550" s="35">
        <v>263242.74321061646</v>
      </c>
      <c r="W550" s="24">
        <v>0</v>
      </c>
      <c r="X550" s="35">
        <v>263242.74321061646</v>
      </c>
    </row>
    <row r="551" spans="1:24">
      <c r="A551" s="24">
        <v>550</v>
      </c>
      <c r="B551" s="25" t="s">
        <v>60</v>
      </c>
      <c r="C551" s="25" t="s">
        <v>99</v>
      </c>
      <c r="D551" s="26">
        <v>43333</v>
      </c>
      <c r="E551" s="27">
        <v>43333</v>
      </c>
      <c r="F551" s="27">
        <v>43313</v>
      </c>
      <c r="G551" s="27">
        <v>44798</v>
      </c>
      <c r="H551" s="28">
        <v>4.0136986301369859</v>
      </c>
      <c r="I551" s="29">
        <v>25</v>
      </c>
      <c r="J551" s="30">
        <v>0.05</v>
      </c>
      <c r="K551" s="29">
        <v>3.7999999999999999E-2</v>
      </c>
      <c r="L551" s="31">
        <v>1174950</v>
      </c>
      <c r="M551" s="32" t="s">
        <v>2189</v>
      </c>
      <c r="N551" s="29">
        <v>798</v>
      </c>
      <c r="O551" s="29">
        <v>80</v>
      </c>
      <c r="P551" s="29">
        <v>96</v>
      </c>
      <c r="Q551" s="29">
        <v>127</v>
      </c>
      <c r="R551" s="29">
        <v>95.3</v>
      </c>
      <c r="S551" s="33">
        <v>-7.2916666666666963E-3</v>
      </c>
      <c r="T551" s="34">
        <v>1166382.65625</v>
      </c>
      <c r="U551" s="34">
        <v>177897.32184503422</v>
      </c>
      <c r="V551" s="35">
        <v>988485.33440496575</v>
      </c>
      <c r="W551" s="24">
        <v>0</v>
      </c>
      <c r="X551" s="35">
        <v>988485.33440496575</v>
      </c>
    </row>
    <row r="552" spans="1:24">
      <c r="A552" s="24">
        <v>551</v>
      </c>
      <c r="B552" s="25" t="s">
        <v>60</v>
      </c>
      <c r="C552" s="25" t="s">
        <v>100</v>
      </c>
      <c r="D552" s="26">
        <v>43333</v>
      </c>
      <c r="E552" s="27">
        <v>43333</v>
      </c>
      <c r="F552" s="27">
        <v>43313</v>
      </c>
      <c r="G552" s="27">
        <v>44798</v>
      </c>
      <c r="H552" s="28">
        <v>4.0136986301369859</v>
      </c>
      <c r="I552" s="29">
        <v>25</v>
      </c>
      <c r="J552" s="30">
        <v>0.05</v>
      </c>
      <c r="K552" s="29">
        <v>3.7999999999999999E-2</v>
      </c>
      <c r="L552" s="31">
        <v>582750</v>
      </c>
      <c r="M552" s="32" t="s">
        <v>1973</v>
      </c>
      <c r="N552" s="29">
        <v>690</v>
      </c>
      <c r="O552" s="29">
        <v>80</v>
      </c>
      <c r="P552" s="29">
        <v>110</v>
      </c>
      <c r="Q552" s="29">
        <v>127</v>
      </c>
      <c r="R552" s="29">
        <v>145.69999999999999</v>
      </c>
      <c r="S552" s="33">
        <v>0.32454545454545441</v>
      </c>
      <c r="T552" s="34">
        <v>771878.86363636365</v>
      </c>
      <c r="U552" s="34">
        <v>117727.3872291407</v>
      </c>
      <c r="V552" s="35">
        <v>654151.47640722292</v>
      </c>
      <c r="W552" s="24">
        <v>0</v>
      </c>
      <c r="X552" s="35">
        <v>654151.47640722292</v>
      </c>
    </row>
    <row r="553" spans="1:24">
      <c r="A553" s="24">
        <v>552</v>
      </c>
      <c r="B553" s="25" t="s">
        <v>60</v>
      </c>
      <c r="C553" s="25" t="s">
        <v>101</v>
      </c>
      <c r="D553" s="26">
        <v>43333</v>
      </c>
      <c r="E553" s="27">
        <v>43333</v>
      </c>
      <c r="F553" s="27">
        <v>43313</v>
      </c>
      <c r="G553" s="27">
        <v>44798</v>
      </c>
      <c r="H553" s="28">
        <v>4.0136986301369859</v>
      </c>
      <c r="I553" s="29">
        <v>25</v>
      </c>
      <c r="J553" s="30">
        <v>0.05</v>
      </c>
      <c r="K553" s="29">
        <v>3.7999999999999999E-2</v>
      </c>
      <c r="L553" s="31">
        <v>9976171</v>
      </c>
      <c r="M553" s="32" t="s">
        <v>2189</v>
      </c>
      <c r="N553" s="29">
        <v>798</v>
      </c>
      <c r="O553" s="29">
        <v>80</v>
      </c>
      <c r="P553" s="29">
        <v>96</v>
      </c>
      <c r="Q553" s="29">
        <v>127</v>
      </c>
      <c r="R553" s="29">
        <v>95.3</v>
      </c>
      <c r="S553" s="33">
        <v>-7.2916666666666963E-3</v>
      </c>
      <c r="T553" s="34">
        <v>9903428.0864583328</v>
      </c>
      <c r="U553" s="34">
        <v>1510476.2782825625</v>
      </c>
      <c r="V553" s="35">
        <v>8392951.8081757706</v>
      </c>
      <c r="W553" s="24">
        <v>0</v>
      </c>
      <c r="X553" s="35">
        <v>8392951.8081757706</v>
      </c>
    </row>
    <row r="554" spans="1:24">
      <c r="A554" s="24">
        <v>553</v>
      </c>
      <c r="B554" s="25" t="s">
        <v>60</v>
      </c>
      <c r="C554" s="25" t="s">
        <v>102</v>
      </c>
      <c r="D554" s="26">
        <v>43333</v>
      </c>
      <c r="E554" s="27">
        <v>43333</v>
      </c>
      <c r="F554" s="27">
        <v>43313</v>
      </c>
      <c r="G554" s="27">
        <v>44798</v>
      </c>
      <c r="H554" s="28">
        <v>4.0136986301369859</v>
      </c>
      <c r="I554" s="29">
        <v>25</v>
      </c>
      <c r="J554" s="30">
        <v>0.05</v>
      </c>
      <c r="K554" s="29">
        <v>3.7999999999999999E-2</v>
      </c>
      <c r="L554" s="31">
        <v>21103901</v>
      </c>
      <c r="M554" s="32" t="s">
        <v>2189</v>
      </c>
      <c r="N554" s="29">
        <v>798</v>
      </c>
      <c r="O554" s="29">
        <v>80</v>
      </c>
      <c r="P554" s="29">
        <v>96</v>
      </c>
      <c r="Q554" s="29">
        <v>127</v>
      </c>
      <c r="R554" s="29">
        <v>95.3</v>
      </c>
      <c r="S554" s="33">
        <v>-7.2916666666666963E-3</v>
      </c>
      <c r="T554" s="34">
        <v>20950018.388541665</v>
      </c>
      <c r="U554" s="34">
        <v>3195308.2840825049</v>
      </c>
      <c r="V554" s="35">
        <v>17754710.104459159</v>
      </c>
      <c r="W554" s="24">
        <v>0</v>
      </c>
      <c r="X554" s="35">
        <v>17754710.104459159</v>
      </c>
    </row>
    <row r="555" spans="1:24">
      <c r="A555" s="24">
        <v>554</v>
      </c>
      <c r="B555" s="25" t="s">
        <v>60</v>
      </c>
      <c r="C555" s="25" t="s">
        <v>103</v>
      </c>
      <c r="D555" s="26">
        <v>43333</v>
      </c>
      <c r="E555" s="27">
        <v>43333</v>
      </c>
      <c r="F555" s="27">
        <v>43313</v>
      </c>
      <c r="G555" s="27">
        <v>44798</v>
      </c>
      <c r="H555" s="28">
        <v>4.0136986301369859</v>
      </c>
      <c r="I555" s="29">
        <v>25</v>
      </c>
      <c r="J555" s="30">
        <v>0.05</v>
      </c>
      <c r="K555" s="29">
        <v>3.7999999999999999E-2</v>
      </c>
      <c r="L555" s="31">
        <v>580650</v>
      </c>
      <c r="M555" s="32" t="s">
        <v>2189</v>
      </c>
      <c r="N555" s="29">
        <v>798</v>
      </c>
      <c r="O555" s="29">
        <v>80</v>
      </c>
      <c r="P555" s="29">
        <v>96</v>
      </c>
      <c r="Q555" s="29">
        <v>127</v>
      </c>
      <c r="R555" s="29">
        <v>95.3</v>
      </c>
      <c r="S555" s="33">
        <v>-7.2916666666666963E-3</v>
      </c>
      <c r="T555" s="34">
        <v>576416.09375</v>
      </c>
      <c r="U555" s="34">
        <v>87915.298463184925</v>
      </c>
      <c r="V555" s="35">
        <v>488500.79528681509</v>
      </c>
      <c r="W555" s="24">
        <v>0</v>
      </c>
      <c r="X555" s="35">
        <v>488500.79528681509</v>
      </c>
    </row>
    <row r="556" spans="1:24">
      <c r="A556" s="24">
        <v>555</v>
      </c>
      <c r="B556" s="25" t="s">
        <v>60</v>
      </c>
      <c r="C556" s="25" t="s">
        <v>104</v>
      </c>
      <c r="D556" s="26">
        <v>43333</v>
      </c>
      <c r="E556" s="27">
        <v>43333</v>
      </c>
      <c r="F556" s="27">
        <v>43313</v>
      </c>
      <c r="G556" s="27">
        <v>44798</v>
      </c>
      <c r="H556" s="28">
        <v>4.0136986301369859</v>
      </c>
      <c r="I556" s="29">
        <v>25</v>
      </c>
      <c r="J556" s="30">
        <v>0.05</v>
      </c>
      <c r="K556" s="29">
        <v>3.7999999999999999E-2</v>
      </c>
      <c r="L556" s="31">
        <v>175035</v>
      </c>
      <c r="M556" s="32" t="s">
        <v>1877</v>
      </c>
      <c r="N556" s="29">
        <v>642</v>
      </c>
      <c r="O556" s="29">
        <v>80</v>
      </c>
      <c r="P556" s="29">
        <v>79.099999999999994</v>
      </c>
      <c r="Q556" s="29">
        <v>127</v>
      </c>
      <c r="R556" s="29">
        <v>94</v>
      </c>
      <c r="S556" s="33">
        <v>0.18836915297092297</v>
      </c>
      <c r="T556" s="34">
        <v>208006.19469026552</v>
      </c>
      <c r="U556" s="34">
        <v>31725.218790156381</v>
      </c>
      <c r="V556" s="35">
        <v>176280.97590010913</v>
      </c>
      <c r="W556" s="24">
        <v>0</v>
      </c>
      <c r="X556" s="35">
        <v>176280.97590010913</v>
      </c>
    </row>
    <row r="557" spans="1:24">
      <c r="A557" s="24">
        <v>556</v>
      </c>
      <c r="B557" s="25" t="s">
        <v>60</v>
      </c>
      <c r="C557" s="25" t="s">
        <v>105</v>
      </c>
      <c r="D557" s="26">
        <v>43333</v>
      </c>
      <c r="E557" s="27">
        <v>43333</v>
      </c>
      <c r="F557" s="27">
        <v>43313</v>
      </c>
      <c r="G557" s="27">
        <v>44798</v>
      </c>
      <c r="H557" s="28">
        <v>4.0136986301369859</v>
      </c>
      <c r="I557" s="29">
        <v>25</v>
      </c>
      <c r="J557" s="30">
        <v>0.05</v>
      </c>
      <c r="K557" s="29">
        <v>3.7999999999999999E-2</v>
      </c>
      <c r="L557" s="31">
        <v>132796</v>
      </c>
      <c r="M557" s="32" t="s">
        <v>2189</v>
      </c>
      <c r="N557" s="29">
        <v>798</v>
      </c>
      <c r="O557" s="29">
        <v>80</v>
      </c>
      <c r="P557" s="29">
        <v>96</v>
      </c>
      <c r="Q557" s="29">
        <v>127</v>
      </c>
      <c r="R557" s="29">
        <v>95.3</v>
      </c>
      <c r="S557" s="33">
        <v>-7.2916666666666963E-3</v>
      </c>
      <c r="T557" s="34">
        <v>131827.69583333333</v>
      </c>
      <c r="U557" s="34">
        <v>20106.432402853879</v>
      </c>
      <c r="V557" s="35">
        <v>111721.26343047945</v>
      </c>
      <c r="W557" s="24">
        <v>0</v>
      </c>
      <c r="X557" s="35">
        <v>111721.26343047945</v>
      </c>
    </row>
    <row r="558" spans="1:24">
      <c r="A558" s="24">
        <v>557</v>
      </c>
      <c r="B558" s="25" t="s">
        <v>60</v>
      </c>
      <c r="C558" s="25" t="s">
        <v>106</v>
      </c>
      <c r="D558" s="26">
        <v>43333</v>
      </c>
      <c r="E558" s="27">
        <v>43333</v>
      </c>
      <c r="F558" s="27">
        <v>43313</v>
      </c>
      <c r="G558" s="27">
        <v>44798</v>
      </c>
      <c r="H558" s="28">
        <v>4.0136986301369859</v>
      </c>
      <c r="I558" s="29">
        <v>25</v>
      </c>
      <c r="J558" s="30">
        <v>0.05</v>
      </c>
      <c r="K558" s="29">
        <v>3.7999999999999999E-2</v>
      </c>
      <c r="L558" s="31">
        <v>469552</v>
      </c>
      <c r="M558" s="32" t="s">
        <v>1871</v>
      </c>
      <c r="N558" s="29">
        <v>639</v>
      </c>
      <c r="O558" s="29">
        <v>80</v>
      </c>
      <c r="P558" s="29">
        <v>112.8</v>
      </c>
      <c r="Q558" s="29">
        <v>127</v>
      </c>
      <c r="R558" s="29">
        <v>116.2</v>
      </c>
      <c r="S558" s="33">
        <v>3.0141843971631256E-2</v>
      </c>
      <c r="T558" s="34">
        <v>483705.16312056739</v>
      </c>
      <c r="U558" s="34">
        <v>73774.976523073929</v>
      </c>
      <c r="V558" s="35">
        <v>409930.18659749348</v>
      </c>
      <c r="W558" s="24">
        <v>0</v>
      </c>
      <c r="X558" s="35">
        <v>409930.18659749348</v>
      </c>
    </row>
    <row r="559" spans="1:24">
      <c r="A559" s="24">
        <v>558</v>
      </c>
      <c r="B559" s="25" t="s">
        <v>60</v>
      </c>
      <c r="C559" s="25" t="s">
        <v>110</v>
      </c>
      <c r="D559" s="26">
        <v>43333</v>
      </c>
      <c r="E559" s="27">
        <v>43333</v>
      </c>
      <c r="F559" s="27">
        <v>43313</v>
      </c>
      <c r="G559" s="27">
        <v>44798</v>
      </c>
      <c r="H559" s="28">
        <v>4.0136986301369859</v>
      </c>
      <c r="I559" s="29">
        <v>25</v>
      </c>
      <c r="J559" s="30">
        <v>0.05</v>
      </c>
      <c r="K559" s="29">
        <v>3.7999999999999999E-2</v>
      </c>
      <c r="L559" s="31">
        <v>16789210</v>
      </c>
      <c r="M559" s="32" t="s">
        <v>1939</v>
      </c>
      <c r="N559" s="29">
        <v>673</v>
      </c>
      <c r="O559" s="29">
        <v>80</v>
      </c>
      <c r="P559" s="29">
        <v>95</v>
      </c>
      <c r="Q559" s="29">
        <v>127</v>
      </c>
      <c r="R559" s="29">
        <v>104.3</v>
      </c>
      <c r="S559" s="33">
        <v>9.7894736842105229E-2</v>
      </c>
      <c r="T559" s="34">
        <v>18432785.294736844</v>
      </c>
      <c r="U559" s="34">
        <v>2811378.5133095887</v>
      </c>
      <c r="V559" s="35">
        <v>15621406.781427255</v>
      </c>
      <c r="W559" s="24">
        <v>0</v>
      </c>
      <c r="X559" s="35">
        <v>15621406.781427255</v>
      </c>
    </row>
    <row r="560" spans="1:24">
      <c r="A560" s="24">
        <v>559</v>
      </c>
      <c r="B560" s="25" t="s">
        <v>60</v>
      </c>
      <c r="C560" s="25" t="s">
        <v>86</v>
      </c>
      <c r="D560" s="26">
        <v>43333</v>
      </c>
      <c r="E560" s="27">
        <v>43333</v>
      </c>
      <c r="F560" s="27">
        <v>43313</v>
      </c>
      <c r="G560" s="27">
        <v>44798</v>
      </c>
      <c r="H560" s="28">
        <v>4.0136986301369859</v>
      </c>
      <c r="I560" s="29">
        <v>25</v>
      </c>
      <c r="J560" s="30">
        <v>0.05</v>
      </c>
      <c r="K560" s="29">
        <v>3.7999999999999999E-2</v>
      </c>
      <c r="L560" s="31">
        <v>892500</v>
      </c>
      <c r="M560" s="32" t="s">
        <v>2189</v>
      </c>
      <c r="N560" s="29">
        <v>798</v>
      </c>
      <c r="O560" s="29">
        <v>80</v>
      </c>
      <c r="P560" s="29">
        <v>96</v>
      </c>
      <c r="Q560" s="29">
        <v>127</v>
      </c>
      <c r="R560" s="29">
        <v>95.3</v>
      </c>
      <c r="S560" s="33">
        <v>-7.2916666666666963E-3</v>
      </c>
      <c r="T560" s="34">
        <v>885992.1875</v>
      </c>
      <c r="U560" s="34">
        <v>135132.01391267122</v>
      </c>
      <c r="V560" s="35">
        <v>750860.17358732875</v>
      </c>
      <c r="W560" s="24">
        <v>0</v>
      </c>
      <c r="X560" s="35">
        <v>750860.17358732875</v>
      </c>
    </row>
    <row r="561" spans="1:24">
      <c r="A561" s="24">
        <v>560</v>
      </c>
      <c r="B561" s="25" t="s">
        <v>60</v>
      </c>
      <c r="C561" s="25" t="s">
        <v>90</v>
      </c>
      <c r="D561" s="26">
        <v>43333</v>
      </c>
      <c r="E561" s="27">
        <v>43333</v>
      </c>
      <c r="F561" s="27">
        <v>43313</v>
      </c>
      <c r="G561" s="27">
        <v>44798</v>
      </c>
      <c r="H561" s="28">
        <v>4.0136986301369859</v>
      </c>
      <c r="I561" s="29">
        <v>25</v>
      </c>
      <c r="J561" s="30">
        <v>0.05</v>
      </c>
      <c r="K561" s="29">
        <v>3.7999999999999999E-2</v>
      </c>
      <c r="L561" s="31">
        <v>472500</v>
      </c>
      <c r="M561" s="32" t="s">
        <v>2189</v>
      </c>
      <c r="N561" s="29">
        <v>798</v>
      </c>
      <c r="O561" s="29">
        <v>80</v>
      </c>
      <c r="P561" s="29">
        <v>96</v>
      </c>
      <c r="Q561" s="29">
        <v>127</v>
      </c>
      <c r="R561" s="29">
        <v>95.3</v>
      </c>
      <c r="S561" s="33">
        <v>-7.2916666666666963E-3</v>
      </c>
      <c r="T561" s="34">
        <v>469054.6875</v>
      </c>
      <c r="U561" s="34">
        <v>71540.477953767113</v>
      </c>
      <c r="V561" s="35">
        <v>397514.20954623289</v>
      </c>
      <c r="W561" s="24">
        <v>0</v>
      </c>
      <c r="X561" s="35">
        <v>397514.20954623289</v>
      </c>
    </row>
    <row r="562" spans="1:24">
      <c r="A562" s="24">
        <v>561</v>
      </c>
      <c r="B562" s="25" t="s">
        <v>60</v>
      </c>
      <c r="C562" s="25" t="s">
        <v>91</v>
      </c>
      <c r="D562" s="26">
        <v>43333</v>
      </c>
      <c r="E562" s="27">
        <v>43333</v>
      </c>
      <c r="F562" s="27">
        <v>43313</v>
      </c>
      <c r="G562" s="27">
        <v>44798</v>
      </c>
      <c r="H562" s="28">
        <v>4.0136986301369859</v>
      </c>
      <c r="I562" s="29">
        <v>25</v>
      </c>
      <c r="J562" s="30">
        <v>0.05</v>
      </c>
      <c r="K562" s="29">
        <v>3.7999999999999999E-2</v>
      </c>
      <c r="L562" s="31">
        <v>637760</v>
      </c>
      <c r="M562" s="32" t="s">
        <v>2189</v>
      </c>
      <c r="N562" s="29">
        <v>798</v>
      </c>
      <c r="O562" s="29">
        <v>80</v>
      </c>
      <c r="P562" s="29">
        <v>96</v>
      </c>
      <c r="Q562" s="29">
        <v>127</v>
      </c>
      <c r="R562" s="29">
        <v>95.3</v>
      </c>
      <c r="S562" s="33">
        <v>-7.2916666666666963E-3</v>
      </c>
      <c r="T562" s="34">
        <v>633109.66666666663</v>
      </c>
      <c r="U562" s="34">
        <v>96562.233269406381</v>
      </c>
      <c r="V562" s="35">
        <v>536547.43339726026</v>
      </c>
      <c r="W562" s="24">
        <v>0</v>
      </c>
      <c r="X562" s="35">
        <v>536547.43339726026</v>
      </c>
    </row>
    <row r="563" spans="1:24">
      <c r="A563" s="24">
        <v>562</v>
      </c>
      <c r="B563" s="25" t="s">
        <v>60</v>
      </c>
      <c r="C563" s="25" t="s">
        <v>92</v>
      </c>
      <c r="D563" s="26">
        <v>43333</v>
      </c>
      <c r="E563" s="27">
        <v>43333</v>
      </c>
      <c r="F563" s="27">
        <v>43313</v>
      </c>
      <c r="G563" s="27">
        <v>44798</v>
      </c>
      <c r="H563" s="28">
        <v>4.0136986301369859</v>
      </c>
      <c r="I563" s="29">
        <v>25</v>
      </c>
      <c r="J563" s="30">
        <v>0.05</v>
      </c>
      <c r="K563" s="29">
        <v>3.7999999999999999E-2</v>
      </c>
      <c r="L563" s="31">
        <v>21044329</v>
      </c>
      <c r="M563" s="32" t="s">
        <v>2189</v>
      </c>
      <c r="N563" s="29">
        <v>798</v>
      </c>
      <c r="O563" s="29">
        <v>80</v>
      </c>
      <c r="P563" s="29">
        <v>96</v>
      </c>
      <c r="Q563" s="29">
        <v>127</v>
      </c>
      <c r="R563" s="29">
        <v>95.3</v>
      </c>
      <c r="S563" s="33">
        <v>-7.2916666666666963E-3</v>
      </c>
      <c r="T563" s="34">
        <v>20890880.767708331</v>
      </c>
      <c r="U563" s="34">
        <v>3186288.5817488292</v>
      </c>
      <c r="V563" s="35">
        <v>17704592.185959503</v>
      </c>
      <c r="W563" s="24">
        <v>0</v>
      </c>
      <c r="X563" s="35">
        <v>17704592.185959503</v>
      </c>
    </row>
    <row r="564" spans="1:24">
      <c r="A564" s="24">
        <v>563</v>
      </c>
      <c r="B564" s="25" t="s">
        <v>60</v>
      </c>
      <c r="C564" s="25" t="s">
        <v>93</v>
      </c>
      <c r="D564" s="26">
        <v>43333</v>
      </c>
      <c r="E564" s="27">
        <v>43333</v>
      </c>
      <c r="F564" s="27">
        <v>43313</v>
      </c>
      <c r="G564" s="27">
        <v>44798</v>
      </c>
      <c r="H564" s="28">
        <v>4.0136986301369859</v>
      </c>
      <c r="I564" s="29">
        <v>25</v>
      </c>
      <c r="J564" s="30">
        <v>0.05</v>
      </c>
      <c r="K564" s="29">
        <v>3.7999999999999999E-2</v>
      </c>
      <c r="L564" s="31">
        <v>969266</v>
      </c>
      <c r="M564" s="32" t="s">
        <v>2189</v>
      </c>
      <c r="N564" s="29">
        <v>798</v>
      </c>
      <c r="O564" s="29">
        <v>80</v>
      </c>
      <c r="P564" s="29">
        <v>96</v>
      </c>
      <c r="Q564" s="29">
        <v>127</v>
      </c>
      <c r="R564" s="29">
        <v>95.3</v>
      </c>
      <c r="S564" s="33">
        <v>-7.2916666666666963E-3</v>
      </c>
      <c r="T564" s="34">
        <v>962198.43541666667</v>
      </c>
      <c r="U564" s="34">
        <v>146755.0326017694</v>
      </c>
      <c r="V564" s="35">
        <v>815443.40281489724</v>
      </c>
      <c r="W564" s="24">
        <v>0</v>
      </c>
      <c r="X564" s="35">
        <v>815443.40281489724</v>
      </c>
    </row>
    <row r="565" spans="1:24">
      <c r="A565" s="24">
        <v>564</v>
      </c>
      <c r="B565" s="25" t="s">
        <v>60</v>
      </c>
      <c r="C565" s="25" t="s">
        <v>94</v>
      </c>
      <c r="D565" s="26">
        <v>43333</v>
      </c>
      <c r="E565" s="27">
        <v>43333</v>
      </c>
      <c r="F565" s="27">
        <v>43313</v>
      </c>
      <c r="G565" s="27">
        <v>44798</v>
      </c>
      <c r="H565" s="28">
        <v>4.0136986301369859</v>
      </c>
      <c r="I565" s="29">
        <v>25</v>
      </c>
      <c r="J565" s="30">
        <v>0.05</v>
      </c>
      <c r="K565" s="29">
        <v>3.7999999999999999E-2</v>
      </c>
      <c r="L565" s="31">
        <v>735000</v>
      </c>
      <c r="M565" s="32" t="s">
        <v>2189</v>
      </c>
      <c r="N565" s="29">
        <v>798</v>
      </c>
      <c r="O565" s="29">
        <v>80</v>
      </c>
      <c r="P565" s="29">
        <v>96</v>
      </c>
      <c r="Q565" s="29">
        <v>127</v>
      </c>
      <c r="R565" s="29">
        <v>95.3</v>
      </c>
      <c r="S565" s="33">
        <v>-7.2916666666666963E-3</v>
      </c>
      <c r="T565" s="34">
        <v>729640.625</v>
      </c>
      <c r="U565" s="34">
        <v>111285.18792808217</v>
      </c>
      <c r="V565" s="35">
        <v>618355.43707191781</v>
      </c>
      <c r="W565" s="24">
        <v>0</v>
      </c>
      <c r="X565" s="35">
        <v>618355.43707191781</v>
      </c>
    </row>
    <row r="566" spans="1:24">
      <c r="A566" s="24">
        <v>565</v>
      </c>
      <c r="B566" s="25" t="s">
        <v>60</v>
      </c>
      <c r="C566" s="25" t="s">
        <v>95</v>
      </c>
      <c r="D566" s="26">
        <v>43333</v>
      </c>
      <c r="E566" s="27">
        <v>43333</v>
      </c>
      <c r="F566" s="27">
        <v>43313</v>
      </c>
      <c r="G566" s="27">
        <v>44798</v>
      </c>
      <c r="H566" s="28">
        <v>4.0136986301369859</v>
      </c>
      <c r="I566" s="29">
        <v>25</v>
      </c>
      <c r="J566" s="30">
        <v>0.05</v>
      </c>
      <c r="K566" s="29">
        <v>3.7999999999999999E-2</v>
      </c>
      <c r="L566" s="31">
        <v>126000</v>
      </c>
      <c r="M566" s="32" t="s">
        <v>2189</v>
      </c>
      <c r="N566" s="29">
        <v>798</v>
      </c>
      <c r="O566" s="29">
        <v>80</v>
      </c>
      <c r="P566" s="29">
        <v>96</v>
      </c>
      <c r="Q566" s="29">
        <v>127</v>
      </c>
      <c r="R566" s="29">
        <v>95.3</v>
      </c>
      <c r="S566" s="33">
        <v>-7.2916666666666963E-3</v>
      </c>
      <c r="T566" s="34">
        <v>125081.25</v>
      </c>
      <c r="U566" s="34">
        <v>19077.460787671229</v>
      </c>
      <c r="V566" s="35">
        <v>106003.78921232877</v>
      </c>
      <c r="W566" s="24">
        <v>0</v>
      </c>
      <c r="X566" s="35">
        <v>106003.78921232877</v>
      </c>
    </row>
    <row r="567" spans="1:24">
      <c r="A567" s="24">
        <v>566</v>
      </c>
      <c r="B567" s="25" t="s">
        <v>60</v>
      </c>
      <c r="C567" s="25" t="s">
        <v>96</v>
      </c>
      <c r="D567" s="26">
        <v>43333</v>
      </c>
      <c r="E567" s="27">
        <v>43333</v>
      </c>
      <c r="F567" s="27">
        <v>43313</v>
      </c>
      <c r="G567" s="27">
        <v>44798</v>
      </c>
      <c r="H567" s="28">
        <v>4.0136986301369859</v>
      </c>
      <c r="I567" s="29">
        <v>25</v>
      </c>
      <c r="J567" s="30">
        <v>0.05</v>
      </c>
      <c r="K567" s="29">
        <v>3.7999999999999999E-2</v>
      </c>
      <c r="L567" s="31">
        <v>29327302</v>
      </c>
      <c r="M567" s="32" t="s">
        <v>2189</v>
      </c>
      <c r="N567" s="29">
        <v>798</v>
      </c>
      <c r="O567" s="29">
        <v>80</v>
      </c>
      <c r="P567" s="29">
        <v>96</v>
      </c>
      <c r="Q567" s="29">
        <v>127</v>
      </c>
      <c r="R567" s="29">
        <v>95.3</v>
      </c>
      <c r="S567" s="33">
        <v>-7.2916666666666963E-3</v>
      </c>
      <c r="T567" s="34">
        <v>29113457.089583334</v>
      </c>
      <c r="U567" s="34">
        <v>4440400.4278824767</v>
      </c>
      <c r="V567" s="35">
        <v>24673056.661700856</v>
      </c>
      <c r="W567" s="24">
        <v>0</v>
      </c>
      <c r="X567" s="35">
        <v>24673056.661700856</v>
      </c>
    </row>
    <row r="568" spans="1:24">
      <c r="A568" s="24">
        <v>567</v>
      </c>
      <c r="B568" s="25" t="s">
        <v>60</v>
      </c>
      <c r="C568" s="25" t="s">
        <v>97</v>
      </c>
      <c r="D568" s="26">
        <v>43333</v>
      </c>
      <c r="E568" s="27">
        <v>43333</v>
      </c>
      <c r="F568" s="27">
        <v>43313</v>
      </c>
      <c r="G568" s="27">
        <v>44798</v>
      </c>
      <c r="H568" s="28">
        <v>4.0136986301369859</v>
      </c>
      <c r="I568" s="29">
        <v>25</v>
      </c>
      <c r="J568" s="30">
        <v>0.05</v>
      </c>
      <c r="K568" s="29">
        <v>3.7999999999999999E-2</v>
      </c>
      <c r="L568" s="31">
        <v>1517250</v>
      </c>
      <c r="M568" s="32" t="s">
        <v>1941</v>
      </c>
      <c r="N568" s="29">
        <v>674</v>
      </c>
      <c r="O568" s="29">
        <v>80</v>
      </c>
      <c r="P568" s="29">
        <v>105.1</v>
      </c>
      <c r="Q568" s="29">
        <v>127</v>
      </c>
      <c r="R568" s="29">
        <v>122.8</v>
      </c>
      <c r="S568" s="33">
        <v>0.16841103710751668</v>
      </c>
      <c r="T568" s="34">
        <v>1772771.6460513796</v>
      </c>
      <c r="U568" s="34">
        <v>270384.10283748026</v>
      </c>
      <c r="V568" s="35">
        <v>1502387.5432138992</v>
      </c>
      <c r="W568" s="24">
        <v>0</v>
      </c>
      <c r="X568" s="35">
        <v>1502387.5432138992</v>
      </c>
    </row>
    <row r="569" spans="1:24">
      <c r="A569" s="24">
        <v>568</v>
      </c>
      <c r="B569" s="25" t="s">
        <v>60</v>
      </c>
      <c r="C569" s="25" t="s">
        <v>98</v>
      </c>
      <c r="D569" s="26">
        <v>43333</v>
      </c>
      <c r="E569" s="27">
        <v>43333</v>
      </c>
      <c r="F569" s="27">
        <v>43313</v>
      </c>
      <c r="G569" s="27">
        <v>44798</v>
      </c>
      <c r="H569" s="28">
        <v>4.0136986301369859</v>
      </c>
      <c r="I569" s="29">
        <v>25</v>
      </c>
      <c r="J569" s="30">
        <v>0.05</v>
      </c>
      <c r="K569" s="29">
        <v>3.7999999999999999E-2</v>
      </c>
      <c r="L569" s="31">
        <v>312900</v>
      </c>
      <c r="M569" s="32" t="s">
        <v>2189</v>
      </c>
      <c r="N569" s="29">
        <v>798</v>
      </c>
      <c r="O569" s="29">
        <v>80</v>
      </c>
      <c r="P569" s="29">
        <v>96</v>
      </c>
      <c r="Q569" s="29">
        <v>127</v>
      </c>
      <c r="R569" s="29">
        <v>95.3</v>
      </c>
      <c r="S569" s="33">
        <v>-7.2916666666666963E-3</v>
      </c>
      <c r="T569" s="34">
        <v>310618.4375</v>
      </c>
      <c r="U569" s="34">
        <v>47375.694289383558</v>
      </c>
      <c r="V569" s="35">
        <v>263242.74321061646</v>
      </c>
      <c r="W569" s="24">
        <v>0</v>
      </c>
      <c r="X569" s="35">
        <v>263242.74321061646</v>
      </c>
    </row>
    <row r="570" spans="1:24">
      <c r="A570" s="24">
        <v>569</v>
      </c>
      <c r="B570" s="25" t="s">
        <v>60</v>
      </c>
      <c r="C570" s="25" t="s">
        <v>99</v>
      </c>
      <c r="D570" s="26">
        <v>43333</v>
      </c>
      <c r="E570" s="27">
        <v>43333</v>
      </c>
      <c r="F570" s="27">
        <v>43313</v>
      </c>
      <c r="G570" s="27">
        <v>44798</v>
      </c>
      <c r="H570" s="28">
        <v>4.0136986301369859</v>
      </c>
      <c r="I570" s="29">
        <v>25</v>
      </c>
      <c r="J570" s="30">
        <v>0.05</v>
      </c>
      <c r="K570" s="29">
        <v>3.7999999999999999E-2</v>
      </c>
      <c r="L570" s="31">
        <v>1174950</v>
      </c>
      <c r="M570" s="32" t="s">
        <v>2189</v>
      </c>
      <c r="N570" s="29">
        <v>798</v>
      </c>
      <c r="O570" s="29">
        <v>80</v>
      </c>
      <c r="P570" s="29">
        <v>96</v>
      </c>
      <c r="Q570" s="29">
        <v>127</v>
      </c>
      <c r="R570" s="29">
        <v>95.3</v>
      </c>
      <c r="S570" s="33">
        <v>-7.2916666666666963E-3</v>
      </c>
      <c r="T570" s="34">
        <v>1166382.65625</v>
      </c>
      <c r="U570" s="34">
        <v>177897.32184503422</v>
      </c>
      <c r="V570" s="35">
        <v>988485.33440496575</v>
      </c>
      <c r="W570" s="24">
        <v>0</v>
      </c>
      <c r="X570" s="35">
        <v>988485.33440496575</v>
      </c>
    </row>
    <row r="571" spans="1:24">
      <c r="A571" s="24">
        <v>570</v>
      </c>
      <c r="B571" s="25" t="s">
        <v>60</v>
      </c>
      <c r="C571" s="25" t="s">
        <v>100</v>
      </c>
      <c r="D571" s="26">
        <v>43333</v>
      </c>
      <c r="E571" s="27">
        <v>43333</v>
      </c>
      <c r="F571" s="27">
        <v>43313</v>
      </c>
      <c r="G571" s="27">
        <v>44798</v>
      </c>
      <c r="H571" s="28">
        <v>4.0136986301369859</v>
      </c>
      <c r="I571" s="29">
        <v>25</v>
      </c>
      <c r="J571" s="30">
        <v>0.05</v>
      </c>
      <c r="K571" s="29">
        <v>3.7999999999999999E-2</v>
      </c>
      <c r="L571" s="31">
        <v>582750</v>
      </c>
      <c r="M571" s="32" t="s">
        <v>1973</v>
      </c>
      <c r="N571" s="29">
        <v>690</v>
      </c>
      <c r="O571" s="29">
        <v>80</v>
      </c>
      <c r="P571" s="29">
        <v>110</v>
      </c>
      <c r="Q571" s="29">
        <v>127</v>
      </c>
      <c r="R571" s="29">
        <v>145.69999999999999</v>
      </c>
      <c r="S571" s="33">
        <v>0.32454545454545441</v>
      </c>
      <c r="T571" s="34">
        <v>771878.86363636365</v>
      </c>
      <c r="U571" s="34">
        <v>117727.3872291407</v>
      </c>
      <c r="V571" s="35">
        <v>654151.47640722292</v>
      </c>
      <c r="W571" s="24">
        <v>0</v>
      </c>
      <c r="X571" s="35">
        <v>654151.47640722292</v>
      </c>
    </row>
    <row r="572" spans="1:24">
      <c r="A572" s="24">
        <v>571</v>
      </c>
      <c r="B572" s="25" t="s">
        <v>60</v>
      </c>
      <c r="C572" s="25" t="s">
        <v>101</v>
      </c>
      <c r="D572" s="26">
        <v>43333</v>
      </c>
      <c r="E572" s="27">
        <v>43333</v>
      </c>
      <c r="F572" s="27">
        <v>43313</v>
      </c>
      <c r="G572" s="27">
        <v>44798</v>
      </c>
      <c r="H572" s="28">
        <v>4.0136986301369859</v>
      </c>
      <c r="I572" s="29">
        <v>25</v>
      </c>
      <c r="J572" s="30">
        <v>0.05</v>
      </c>
      <c r="K572" s="29">
        <v>3.7999999999999999E-2</v>
      </c>
      <c r="L572" s="31">
        <v>9976171</v>
      </c>
      <c r="M572" s="32" t="s">
        <v>2189</v>
      </c>
      <c r="N572" s="29">
        <v>798</v>
      </c>
      <c r="O572" s="29">
        <v>80</v>
      </c>
      <c r="P572" s="29">
        <v>96</v>
      </c>
      <c r="Q572" s="29">
        <v>127</v>
      </c>
      <c r="R572" s="29">
        <v>95.3</v>
      </c>
      <c r="S572" s="33">
        <v>-7.2916666666666963E-3</v>
      </c>
      <c r="T572" s="34">
        <v>9903428.0864583328</v>
      </c>
      <c r="U572" s="34">
        <v>1510476.2782825625</v>
      </c>
      <c r="V572" s="35">
        <v>8392951.8081757706</v>
      </c>
      <c r="W572" s="24">
        <v>0</v>
      </c>
      <c r="X572" s="35">
        <v>8392951.8081757706</v>
      </c>
    </row>
    <row r="573" spans="1:24">
      <c r="A573" s="24">
        <v>572</v>
      </c>
      <c r="B573" s="25" t="s">
        <v>60</v>
      </c>
      <c r="C573" s="25" t="s">
        <v>102</v>
      </c>
      <c r="D573" s="26">
        <v>43333</v>
      </c>
      <c r="E573" s="27">
        <v>43333</v>
      </c>
      <c r="F573" s="27">
        <v>43313</v>
      </c>
      <c r="G573" s="27">
        <v>44798</v>
      </c>
      <c r="H573" s="28">
        <v>4.0136986301369859</v>
      </c>
      <c r="I573" s="29">
        <v>25</v>
      </c>
      <c r="J573" s="30">
        <v>0.05</v>
      </c>
      <c r="K573" s="29">
        <v>3.7999999999999999E-2</v>
      </c>
      <c r="L573" s="31">
        <v>21103901</v>
      </c>
      <c r="M573" s="32" t="s">
        <v>2189</v>
      </c>
      <c r="N573" s="29">
        <v>798</v>
      </c>
      <c r="O573" s="29">
        <v>80</v>
      </c>
      <c r="P573" s="29">
        <v>96</v>
      </c>
      <c r="Q573" s="29">
        <v>127</v>
      </c>
      <c r="R573" s="29">
        <v>95.3</v>
      </c>
      <c r="S573" s="33">
        <v>-7.2916666666666963E-3</v>
      </c>
      <c r="T573" s="34">
        <v>20950018.388541665</v>
      </c>
      <c r="U573" s="34">
        <v>3195308.2840825049</v>
      </c>
      <c r="V573" s="35">
        <v>17754710.104459159</v>
      </c>
      <c r="W573" s="24">
        <v>0</v>
      </c>
      <c r="X573" s="35">
        <v>17754710.104459159</v>
      </c>
    </row>
    <row r="574" spans="1:24">
      <c r="A574" s="24">
        <v>573</v>
      </c>
      <c r="B574" s="25" t="s">
        <v>60</v>
      </c>
      <c r="C574" s="25" t="s">
        <v>103</v>
      </c>
      <c r="D574" s="26">
        <v>43333</v>
      </c>
      <c r="E574" s="27">
        <v>43333</v>
      </c>
      <c r="F574" s="27">
        <v>43313</v>
      </c>
      <c r="G574" s="27">
        <v>44798</v>
      </c>
      <c r="H574" s="28">
        <v>4.0136986301369859</v>
      </c>
      <c r="I574" s="29">
        <v>25</v>
      </c>
      <c r="J574" s="30">
        <v>0.05</v>
      </c>
      <c r="K574" s="29">
        <v>3.7999999999999999E-2</v>
      </c>
      <c r="L574" s="31">
        <v>580650</v>
      </c>
      <c r="M574" s="32" t="s">
        <v>2189</v>
      </c>
      <c r="N574" s="29">
        <v>798</v>
      </c>
      <c r="O574" s="29">
        <v>80</v>
      </c>
      <c r="P574" s="29">
        <v>96</v>
      </c>
      <c r="Q574" s="29">
        <v>127</v>
      </c>
      <c r="R574" s="29">
        <v>95.3</v>
      </c>
      <c r="S574" s="33">
        <v>-7.2916666666666963E-3</v>
      </c>
      <c r="T574" s="34">
        <v>576416.09375</v>
      </c>
      <c r="U574" s="34">
        <v>87915.298463184925</v>
      </c>
      <c r="V574" s="35">
        <v>488500.79528681509</v>
      </c>
      <c r="W574" s="24">
        <v>0</v>
      </c>
      <c r="X574" s="35">
        <v>488500.79528681509</v>
      </c>
    </row>
    <row r="575" spans="1:24">
      <c r="A575" s="24">
        <v>574</v>
      </c>
      <c r="B575" s="25" t="s">
        <v>60</v>
      </c>
      <c r="C575" s="25" t="s">
        <v>104</v>
      </c>
      <c r="D575" s="26">
        <v>43333</v>
      </c>
      <c r="E575" s="27">
        <v>43333</v>
      </c>
      <c r="F575" s="27">
        <v>43313</v>
      </c>
      <c r="G575" s="27">
        <v>44798</v>
      </c>
      <c r="H575" s="28">
        <v>4.0136986301369859</v>
      </c>
      <c r="I575" s="29">
        <v>25</v>
      </c>
      <c r="J575" s="30">
        <v>0.05</v>
      </c>
      <c r="K575" s="29">
        <v>3.7999999999999999E-2</v>
      </c>
      <c r="L575" s="31">
        <v>175035</v>
      </c>
      <c r="M575" s="32" t="s">
        <v>1877</v>
      </c>
      <c r="N575" s="29">
        <v>642</v>
      </c>
      <c r="O575" s="29">
        <v>80</v>
      </c>
      <c r="P575" s="29">
        <v>79.099999999999994</v>
      </c>
      <c r="Q575" s="29">
        <v>127</v>
      </c>
      <c r="R575" s="29">
        <v>94</v>
      </c>
      <c r="S575" s="33">
        <v>0.18836915297092297</v>
      </c>
      <c r="T575" s="34">
        <v>208006.19469026552</v>
      </c>
      <c r="U575" s="34">
        <v>31725.218790156381</v>
      </c>
      <c r="V575" s="35">
        <v>176280.97590010913</v>
      </c>
      <c r="W575" s="24">
        <v>0</v>
      </c>
      <c r="X575" s="35">
        <v>176280.97590010913</v>
      </c>
    </row>
    <row r="576" spans="1:24">
      <c r="A576" s="24">
        <v>575</v>
      </c>
      <c r="B576" s="25" t="s">
        <v>60</v>
      </c>
      <c r="C576" s="25" t="s">
        <v>105</v>
      </c>
      <c r="D576" s="26">
        <v>43333</v>
      </c>
      <c r="E576" s="27">
        <v>43333</v>
      </c>
      <c r="F576" s="27">
        <v>43313</v>
      </c>
      <c r="G576" s="27">
        <v>44798</v>
      </c>
      <c r="H576" s="28">
        <v>4.0136986301369859</v>
      </c>
      <c r="I576" s="29">
        <v>25</v>
      </c>
      <c r="J576" s="30">
        <v>0.05</v>
      </c>
      <c r="K576" s="29">
        <v>3.7999999999999999E-2</v>
      </c>
      <c r="L576" s="31">
        <v>132796</v>
      </c>
      <c r="M576" s="32" t="s">
        <v>2189</v>
      </c>
      <c r="N576" s="29">
        <v>798</v>
      </c>
      <c r="O576" s="29">
        <v>80</v>
      </c>
      <c r="P576" s="29">
        <v>96</v>
      </c>
      <c r="Q576" s="29">
        <v>127</v>
      </c>
      <c r="R576" s="29">
        <v>95.3</v>
      </c>
      <c r="S576" s="33">
        <v>-7.2916666666666963E-3</v>
      </c>
      <c r="T576" s="34">
        <v>131827.69583333333</v>
      </c>
      <c r="U576" s="34">
        <v>20106.432402853879</v>
      </c>
      <c r="V576" s="35">
        <v>111721.26343047945</v>
      </c>
      <c r="W576" s="24">
        <v>0</v>
      </c>
      <c r="X576" s="35">
        <v>111721.26343047945</v>
      </c>
    </row>
    <row r="577" spans="1:24">
      <c r="A577" s="24">
        <v>576</v>
      </c>
      <c r="B577" s="25" t="s">
        <v>60</v>
      </c>
      <c r="C577" s="25" t="s">
        <v>106</v>
      </c>
      <c r="D577" s="26">
        <v>43333</v>
      </c>
      <c r="E577" s="27">
        <v>43333</v>
      </c>
      <c r="F577" s="27">
        <v>43313</v>
      </c>
      <c r="G577" s="27">
        <v>44798</v>
      </c>
      <c r="H577" s="28">
        <v>4.0136986301369859</v>
      </c>
      <c r="I577" s="29">
        <v>25</v>
      </c>
      <c r="J577" s="30">
        <v>0.05</v>
      </c>
      <c r="K577" s="29">
        <v>3.7999999999999999E-2</v>
      </c>
      <c r="L577" s="31">
        <v>469552</v>
      </c>
      <c r="M577" s="32" t="s">
        <v>1871</v>
      </c>
      <c r="N577" s="29">
        <v>639</v>
      </c>
      <c r="O577" s="29">
        <v>80</v>
      </c>
      <c r="P577" s="29">
        <v>112.8</v>
      </c>
      <c r="Q577" s="29">
        <v>127</v>
      </c>
      <c r="R577" s="29">
        <v>116.2</v>
      </c>
      <c r="S577" s="33">
        <v>3.0141843971631256E-2</v>
      </c>
      <c r="T577" s="34">
        <v>483705.16312056739</v>
      </c>
      <c r="U577" s="34">
        <v>73774.976523073929</v>
      </c>
      <c r="V577" s="35">
        <v>409930.18659749348</v>
      </c>
      <c r="W577" s="24">
        <v>0</v>
      </c>
      <c r="X577" s="35">
        <v>409930.18659749348</v>
      </c>
    </row>
    <row r="578" spans="1:24">
      <c r="A578" s="24">
        <v>577</v>
      </c>
      <c r="B578" s="25" t="s">
        <v>60</v>
      </c>
      <c r="C578" s="25" t="s">
        <v>110</v>
      </c>
      <c r="D578" s="26">
        <v>43333</v>
      </c>
      <c r="E578" s="27">
        <v>43333</v>
      </c>
      <c r="F578" s="27">
        <v>43313</v>
      </c>
      <c r="G578" s="27">
        <v>44798</v>
      </c>
      <c r="H578" s="28">
        <v>4.0136986301369859</v>
      </c>
      <c r="I578" s="29">
        <v>25</v>
      </c>
      <c r="J578" s="30">
        <v>0.05</v>
      </c>
      <c r="K578" s="29">
        <v>3.7999999999999999E-2</v>
      </c>
      <c r="L578" s="31">
        <v>16789210</v>
      </c>
      <c r="M578" s="32" t="s">
        <v>1939</v>
      </c>
      <c r="N578" s="29">
        <v>673</v>
      </c>
      <c r="O578" s="29">
        <v>80</v>
      </c>
      <c r="P578" s="29">
        <v>95</v>
      </c>
      <c r="Q578" s="29">
        <v>127</v>
      </c>
      <c r="R578" s="29">
        <v>104.3</v>
      </c>
      <c r="S578" s="33">
        <v>9.7894736842105229E-2</v>
      </c>
      <c r="T578" s="34">
        <v>18432785.294736844</v>
      </c>
      <c r="U578" s="34">
        <v>2811378.5133095887</v>
      </c>
      <c r="V578" s="35">
        <v>15621406.781427255</v>
      </c>
      <c r="W578" s="24">
        <v>0</v>
      </c>
      <c r="X578" s="35">
        <v>15621406.781427255</v>
      </c>
    </row>
    <row r="579" spans="1:24">
      <c r="A579" s="24">
        <v>578</v>
      </c>
      <c r="B579" s="25" t="s">
        <v>60</v>
      </c>
      <c r="C579" s="25" t="s">
        <v>86</v>
      </c>
      <c r="D579" s="26">
        <v>43333</v>
      </c>
      <c r="E579" s="27">
        <v>43333</v>
      </c>
      <c r="F579" s="27">
        <v>43313</v>
      </c>
      <c r="G579" s="27">
        <v>44798</v>
      </c>
      <c r="H579" s="28">
        <v>4.0136986301369859</v>
      </c>
      <c r="I579" s="29">
        <v>25</v>
      </c>
      <c r="J579" s="30">
        <v>0.05</v>
      </c>
      <c r="K579" s="29">
        <v>3.7999999999999999E-2</v>
      </c>
      <c r="L579" s="31">
        <v>892500</v>
      </c>
      <c r="M579" s="32" t="s">
        <v>2189</v>
      </c>
      <c r="N579" s="29">
        <v>798</v>
      </c>
      <c r="O579" s="29">
        <v>80</v>
      </c>
      <c r="P579" s="29">
        <v>96</v>
      </c>
      <c r="Q579" s="29">
        <v>127</v>
      </c>
      <c r="R579" s="29">
        <v>95.3</v>
      </c>
      <c r="S579" s="33">
        <v>-7.2916666666666963E-3</v>
      </c>
      <c r="T579" s="34">
        <v>885992.1875</v>
      </c>
      <c r="U579" s="34">
        <v>135132.01391267122</v>
      </c>
      <c r="V579" s="35">
        <v>750860.17358732875</v>
      </c>
      <c r="W579" s="24">
        <v>0</v>
      </c>
      <c r="X579" s="35">
        <v>750860.17358732875</v>
      </c>
    </row>
    <row r="580" spans="1:24">
      <c r="A580" s="24">
        <v>579</v>
      </c>
      <c r="B580" s="25" t="s">
        <v>60</v>
      </c>
      <c r="C580" s="25" t="s">
        <v>90</v>
      </c>
      <c r="D580" s="26">
        <v>43333</v>
      </c>
      <c r="E580" s="27">
        <v>43333</v>
      </c>
      <c r="F580" s="27">
        <v>43313</v>
      </c>
      <c r="G580" s="27">
        <v>44798</v>
      </c>
      <c r="H580" s="28">
        <v>4.0136986301369859</v>
      </c>
      <c r="I580" s="29">
        <v>25</v>
      </c>
      <c r="J580" s="30">
        <v>0.05</v>
      </c>
      <c r="K580" s="29">
        <v>3.7999999999999999E-2</v>
      </c>
      <c r="L580" s="31">
        <v>472500</v>
      </c>
      <c r="M580" s="32" t="s">
        <v>2189</v>
      </c>
      <c r="N580" s="29">
        <v>798</v>
      </c>
      <c r="O580" s="29">
        <v>80</v>
      </c>
      <c r="P580" s="29">
        <v>96</v>
      </c>
      <c r="Q580" s="29">
        <v>127</v>
      </c>
      <c r="R580" s="29">
        <v>95.3</v>
      </c>
      <c r="S580" s="33">
        <v>-7.2916666666666963E-3</v>
      </c>
      <c r="T580" s="34">
        <v>469054.6875</v>
      </c>
      <c r="U580" s="34">
        <v>71540.477953767113</v>
      </c>
      <c r="V580" s="35">
        <v>397514.20954623289</v>
      </c>
      <c r="W580" s="24">
        <v>0</v>
      </c>
      <c r="X580" s="35">
        <v>397514.20954623289</v>
      </c>
    </row>
    <row r="581" spans="1:24">
      <c r="A581" s="24">
        <v>580</v>
      </c>
      <c r="B581" s="25" t="s">
        <v>60</v>
      </c>
      <c r="C581" s="25" t="s">
        <v>91</v>
      </c>
      <c r="D581" s="26">
        <v>43333</v>
      </c>
      <c r="E581" s="27">
        <v>43333</v>
      </c>
      <c r="F581" s="27">
        <v>43313</v>
      </c>
      <c r="G581" s="27">
        <v>44798</v>
      </c>
      <c r="H581" s="28">
        <v>4.0136986301369859</v>
      </c>
      <c r="I581" s="29">
        <v>25</v>
      </c>
      <c r="J581" s="30">
        <v>0.05</v>
      </c>
      <c r="K581" s="29">
        <v>3.7999999999999999E-2</v>
      </c>
      <c r="L581" s="31">
        <v>637760</v>
      </c>
      <c r="M581" s="32" t="s">
        <v>2189</v>
      </c>
      <c r="N581" s="29">
        <v>798</v>
      </c>
      <c r="O581" s="29">
        <v>80</v>
      </c>
      <c r="P581" s="29">
        <v>96</v>
      </c>
      <c r="Q581" s="29">
        <v>127</v>
      </c>
      <c r="R581" s="29">
        <v>95.3</v>
      </c>
      <c r="S581" s="33">
        <v>-7.2916666666666963E-3</v>
      </c>
      <c r="T581" s="34">
        <v>633109.66666666663</v>
      </c>
      <c r="U581" s="34">
        <v>96562.233269406381</v>
      </c>
      <c r="V581" s="35">
        <v>536547.43339726026</v>
      </c>
      <c r="W581" s="24">
        <v>0</v>
      </c>
      <c r="X581" s="35">
        <v>536547.43339726026</v>
      </c>
    </row>
    <row r="582" spans="1:24">
      <c r="A582" s="24">
        <v>581</v>
      </c>
      <c r="B582" s="25" t="s">
        <v>60</v>
      </c>
      <c r="C582" s="25" t="s">
        <v>92</v>
      </c>
      <c r="D582" s="26">
        <v>43333</v>
      </c>
      <c r="E582" s="27">
        <v>43333</v>
      </c>
      <c r="F582" s="27">
        <v>43313</v>
      </c>
      <c r="G582" s="27">
        <v>44798</v>
      </c>
      <c r="H582" s="28">
        <v>4.0136986301369859</v>
      </c>
      <c r="I582" s="29">
        <v>25</v>
      </c>
      <c r="J582" s="30">
        <v>0.05</v>
      </c>
      <c r="K582" s="29">
        <v>3.7999999999999999E-2</v>
      </c>
      <c r="L582" s="31">
        <v>21044329</v>
      </c>
      <c r="M582" s="32" t="s">
        <v>2189</v>
      </c>
      <c r="N582" s="29">
        <v>798</v>
      </c>
      <c r="O582" s="29">
        <v>80</v>
      </c>
      <c r="P582" s="29">
        <v>96</v>
      </c>
      <c r="Q582" s="29">
        <v>127</v>
      </c>
      <c r="R582" s="29">
        <v>95.3</v>
      </c>
      <c r="S582" s="33">
        <v>-7.2916666666666963E-3</v>
      </c>
      <c r="T582" s="34">
        <v>20890880.767708331</v>
      </c>
      <c r="U582" s="34">
        <v>3186288.5817488292</v>
      </c>
      <c r="V582" s="35">
        <v>17704592.185959503</v>
      </c>
      <c r="W582" s="24">
        <v>0</v>
      </c>
      <c r="X582" s="35">
        <v>17704592.185959503</v>
      </c>
    </row>
    <row r="583" spans="1:24">
      <c r="A583" s="24">
        <v>582</v>
      </c>
      <c r="B583" s="25" t="s">
        <v>60</v>
      </c>
      <c r="C583" s="25" t="s">
        <v>93</v>
      </c>
      <c r="D583" s="26">
        <v>43333</v>
      </c>
      <c r="E583" s="27">
        <v>43333</v>
      </c>
      <c r="F583" s="27">
        <v>43313</v>
      </c>
      <c r="G583" s="27">
        <v>44798</v>
      </c>
      <c r="H583" s="28">
        <v>4.0136986301369859</v>
      </c>
      <c r="I583" s="29">
        <v>25</v>
      </c>
      <c r="J583" s="30">
        <v>0.05</v>
      </c>
      <c r="K583" s="29">
        <v>3.7999999999999999E-2</v>
      </c>
      <c r="L583" s="31">
        <v>969266</v>
      </c>
      <c r="M583" s="32" t="s">
        <v>2189</v>
      </c>
      <c r="N583" s="29">
        <v>798</v>
      </c>
      <c r="O583" s="29">
        <v>80</v>
      </c>
      <c r="P583" s="29">
        <v>96</v>
      </c>
      <c r="Q583" s="29">
        <v>127</v>
      </c>
      <c r="R583" s="29">
        <v>95.3</v>
      </c>
      <c r="S583" s="33">
        <v>-7.2916666666666963E-3</v>
      </c>
      <c r="T583" s="34">
        <v>962198.43541666667</v>
      </c>
      <c r="U583" s="34">
        <v>146755.0326017694</v>
      </c>
      <c r="V583" s="35">
        <v>815443.40281489724</v>
      </c>
      <c r="W583" s="24">
        <v>0</v>
      </c>
      <c r="X583" s="35">
        <v>815443.40281489724</v>
      </c>
    </row>
    <row r="584" spans="1:24">
      <c r="A584" s="24">
        <v>583</v>
      </c>
      <c r="B584" s="25" t="s">
        <v>60</v>
      </c>
      <c r="C584" s="25" t="s">
        <v>94</v>
      </c>
      <c r="D584" s="26">
        <v>43333</v>
      </c>
      <c r="E584" s="27">
        <v>43333</v>
      </c>
      <c r="F584" s="27">
        <v>43313</v>
      </c>
      <c r="G584" s="27">
        <v>44798</v>
      </c>
      <c r="H584" s="28">
        <v>4.0136986301369859</v>
      </c>
      <c r="I584" s="29">
        <v>25</v>
      </c>
      <c r="J584" s="30">
        <v>0.05</v>
      </c>
      <c r="K584" s="29">
        <v>3.7999999999999999E-2</v>
      </c>
      <c r="L584" s="31">
        <v>735000</v>
      </c>
      <c r="M584" s="32" t="s">
        <v>2189</v>
      </c>
      <c r="N584" s="29">
        <v>798</v>
      </c>
      <c r="O584" s="29">
        <v>80</v>
      </c>
      <c r="P584" s="29">
        <v>96</v>
      </c>
      <c r="Q584" s="29">
        <v>127</v>
      </c>
      <c r="R584" s="29">
        <v>95.3</v>
      </c>
      <c r="S584" s="33">
        <v>-7.2916666666666963E-3</v>
      </c>
      <c r="T584" s="34">
        <v>729640.625</v>
      </c>
      <c r="U584" s="34">
        <v>111285.18792808217</v>
      </c>
      <c r="V584" s="35">
        <v>618355.43707191781</v>
      </c>
      <c r="W584" s="24">
        <v>0</v>
      </c>
      <c r="X584" s="35">
        <v>618355.43707191781</v>
      </c>
    </row>
    <row r="585" spans="1:24">
      <c r="A585" s="24">
        <v>584</v>
      </c>
      <c r="B585" s="25" t="s">
        <v>60</v>
      </c>
      <c r="C585" s="25" t="s">
        <v>95</v>
      </c>
      <c r="D585" s="26">
        <v>43333</v>
      </c>
      <c r="E585" s="27">
        <v>43333</v>
      </c>
      <c r="F585" s="27">
        <v>43313</v>
      </c>
      <c r="G585" s="27">
        <v>44798</v>
      </c>
      <c r="H585" s="28">
        <v>4.0136986301369859</v>
      </c>
      <c r="I585" s="29">
        <v>25</v>
      </c>
      <c r="J585" s="30">
        <v>0.05</v>
      </c>
      <c r="K585" s="29">
        <v>3.7999999999999999E-2</v>
      </c>
      <c r="L585" s="31">
        <v>126000</v>
      </c>
      <c r="M585" s="32" t="s">
        <v>2189</v>
      </c>
      <c r="N585" s="29">
        <v>798</v>
      </c>
      <c r="O585" s="29">
        <v>80</v>
      </c>
      <c r="P585" s="29">
        <v>96</v>
      </c>
      <c r="Q585" s="29">
        <v>127</v>
      </c>
      <c r="R585" s="29">
        <v>95.3</v>
      </c>
      <c r="S585" s="33">
        <v>-7.2916666666666963E-3</v>
      </c>
      <c r="T585" s="34">
        <v>125081.25</v>
      </c>
      <c r="U585" s="34">
        <v>19077.460787671229</v>
      </c>
      <c r="V585" s="35">
        <v>106003.78921232877</v>
      </c>
      <c r="W585" s="24">
        <v>0</v>
      </c>
      <c r="X585" s="35">
        <v>106003.78921232877</v>
      </c>
    </row>
    <row r="586" spans="1:24">
      <c r="A586" s="24">
        <v>585</v>
      </c>
      <c r="B586" s="25" t="s">
        <v>60</v>
      </c>
      <c r="C586" s="25" t="s">
        <v>96</v>
      </c>
      <c r="D586" s="26">
        <v>43333</v>
      </c>
      <c r="E586" s="27">
        <v>43333</v>
      </c>
      <c r="F586" s="27">
        <v>43313</v>
      </c>
      <c r="G586" s="27">
        <v>44798</v>
      </c>
      <c r="H586" s="28">
        <v>4.0136986301369859</v>
      </c>
      <c r="I586" s="29">
        <v>25</v>
      </c>
      <c r="J586" s="30">
        <v>0.05</v>
      </c>
      <c r="K586" s="29">
        <v>3.7999999999999999E-2</v>
      </c>
      <c r="L586" s="31">
        <v>29327302</v>
      </c>
      <c r="M586" s="32" t="s">
        <v>2189</v>
      </c>
      <c r="N586" s="29">
        <v>798</v>
      </c>
      <c r="O586" s="29">
        <v>80</v>
      </c>
      <c r="P586" s="29">
        <v>96</v>
      </c>
      <c r="Q586" s="29">
        <v>127</v>
      </c>
      <c r="R586" s="29">
        <v>95.3</v>
      </c>
      <c r="S586" s="33">
        <v>-7.2916666666666963E-3</v>
      </c>
      <c r="T586" s="34">
        <v>29113457.089583334</v>
      </c>
      <c r="U586" s="34">
        <v>4440400.4278824767</v>
      </c>
      <c r="V586" s="35">
        <v>24673056.661700856</v>
      </c>
      <c r="W586" s="24">
        <v>0</v>
      </c>
      <c r="X586" s="35">
        <v>24673056.661700856</v>
      </c>
    </row>
    <row r="587" spans="1:24">
      <c r="A587" s="24">
        <v>586</v>
      </c>
      <c r="B587" s="25" t="s">
        <v>60</v>
      </c>
      <c r="C587" s="25" t="s">
        <v>97</v>
      </c>
      <c r="D587" s="26">
        <v>43333</v>
      </c>
      <c r="E587" s="27">
        <v>43333</v>
      </c>
      <c r="F587" s="27">
        <v>43313</v>
      </c>
      <c r="G587" s="27">
        <v>44798</v>
      </c>
      <c r="H587" s="28">
        <v>4.0136986301369859</v>
      </c>
      <c r="I587" s="29">
        <v>25</v>
      </c>
      <c r="J587" s="30">
        <v>0.05</v>
      </c>
      <c r="K587" s="29">
        <v>3.7999999999999999E-2</v>
      </c>
      <c r="L587" s="31">
        <v>1517250</v>
      </c>
      <c r="M587" s="32" t="s">
        <v>1941</v>
      </c>
      <c r="N587" s="29">
        <v>674</v>
      </c>
      <c r="O587" s="29">
        <v>80</v>
      </c>
      <c r="P587" s="29">
        <v>105.1</v>
      </c>
      <c r="Q587" s="29">
        <v>127</v>
      </c>
      <c r="R587" s="29">
        <v>122.8</v>
      </c>
      <c r="S587" s="33">
        <v>0.16841103710751668</v>
      </c>
      <c r="T587" s="34">
        <v>1772771.6460513796</v>
      </c>
      <c r="U587" s="34">
        <v>270384.10283748026</v>
      </c>
      <c r="V587" s="35">
        <v>1502387.5432138992</v>
      </c>
      <c r="W587" s="24">
        <v>0</v>
      </c>
      <c r="X587" s="35">
        <v>1502387.5432138992</v>
      </c>
    </row>
    <row r="588" spans="1:24">
      <c r="A588" s="24">
        <v>587</v>
      </c>
      <c r="B588" s="25" t="s">
        <v>60</v>
      </c>
      <c r="C588" s="25" t="s">
        <v>98</v>
      </c>
      <c r="D588" s="26">
        <v>43333</v>
      </c>
      <c r="E588" s="27">
        <v>43333</v>
      </c>
      <c r="F588" s="27">
        <v>43313</v>
      </c>
      <c r="G588" s="27">
        <v>44798</v>
      </c>
      <c r="H588" s="28">
        <v>4.0136986301369859</v>
      </c>
      <c r="I588" s="29">
        <v>25</v>
      </c>
      <c r="J588" s="30">
        <v>0.05</v>
      </c>
      <c r="K588" s="29">
        <v>3.7999999999999999E-2</v>
      </c>
      <c r="L588" s="31">
        <v>312900</v>
      </c>
      <c r="M588" s="32" t="s">
        <v>2189</v>
      </c>
      <c r="N588" s="29">
        <v>798</v>
      </c>
      <c r="O588" s="29">
        <v>80</v>
      </c>
      <c r="P588" s="29">
        <v>96</v>
      </c>
      <c r="Q588" s="29">
        <v>127</v>
      </c>
      <c r="R588" s="29">
        <v>95.3</v>
      </c>
      <c r="S588" s="33">
        <v>-7.2916666666666963E-3</v>
      </c>
      <c r="T588" s="34">
        <v>310618.4375</v>
      </c>
      <c r="U588" s="34">
        <v>47375.694289383558</v>
      </c>
      <c r="V588" s="35">
        <v>263242.74321061646</v>
      </c>
      <c r="W588" s="24">
        <v>0</v>
      </c>
      <c r="X588" s="35">
        <v>263242.74321061646</v>
      </c>
    </row>
    <row r="589" spans="1:24">
      <c r="A589" s="24">
        <v>588</v>
      </c>
      <c r="B589" s="25" t="s">
        <v>60</v>
      </c>
      <c r="C589" s="25" t="s">
        <v>99</v>
      </c>
      <c r="D589" s="26">
        <v>43333</v>
      </c>
      <c r="E589" s="27">
        <v>43333</v>
      </c>
      <c r="F589" s="27">
        <v>43313</v>
      </c>
      <c r="G589" s="27">
        <v>44798</v>
      </c>
      <c r="H589" s="28">
        <v>4.0136986301369859</v>
      </c>
      <c r="I589" s="29">
        <v>25</v>
      </c>
      <c r="J589" s="30">
        <v>0.05</v>
      </c>
      <c r="K589" s="29">
        <v>3.7999999999999999E-2</v>
      </c>
      <c r="L589" s="31">
        <v>1174950</v>
      </c>
      <c r="M589" s="32" t="s">
        <v>2189</v>
      </c>
      <c r="N589" s="29">
        <v>798</v>
      </c>
      <c r="O589" s="29">
        <v>80</v>
      </c>
      <c r="P589" s="29">
        <v>96</v>
      </c>
      <c r="Q589" s="29">
        <v>127</v>
      </c>
      <c r="R589" s="29">
        <v>95.3</v>
      </c>
      <c r="S589" s="33">
        <v>-7.2916666666666963E-3</v>
      </c>
      <c r="T589" s="34">
        <v>1166382.65625</v>
      </c>
      <c r="U589" s="34">
        <v>177897.32184503422</v>
      </c>
      <c r="V589" s="35">
        <v>988485.33440496575</v>
      </c>
      <c r="W589" s="24">
        <v>0</v>
      </c>
      <c r="X589" s="35">
        <v>988485.33440496575</v>
      </c>
    </row>
    <row r="590" spans="1:24">
      <c r="A590" s="24">
        <v>589</v>
      </c>
      <c r="B590" s="25" t="s">
        <v>60</v>
      </c>
      <c r="C590" s="25" t="s">
        <v>100</v>
      </c>
      <c r="D590" s="26">
        <v>43333</v>
      </c>
      <c r="E590" s="27">
        <v>43333</v>
      </c>
      <c r="F590" s="27">
        <v>43313</v>
      </c>
      <c r="G590" s="27">
        <v>44798</v>
      </c>
      <c r="H590" s="28">
        <v>4.0136986301369859</v>
      </c>
      <c r="I590" s="29">
        <v>25</v>
      </c>
      <c r="J590" s="30">
        <v>0.05</v>
      </c>
      <c r="K590" s="29">
        <v>3.7999999999999999E-2</v>
      </c>
      <c r="L590" s="31">
        <v>582750</v>
      </c>
      <c r="M590" s="32" t="s">
        <v>1973</v>
      </c>
      <c r="N590" s="29">
        <v>690</v>
      </c>
      <c r="O590" s="29">
        <v>80</v>
      </c>
      <c r="P590" s="29">
        <v>110</v>
      </c>
      <c r="Q590" s="29">
        <v>127</v>
      </c>
      <c r="R590" s="29">
        <v>145.69999999999999</v>
      </c>
      <c r="S590" s="33">
        <v>0.32454545454545441</v>
      </c>
      <c r="T590" s="34">
        <v>771878.86363636365</v>
      </c>
      <c r="U590" s="34">
        <v>117727.3872291407</v>
      </c>
      <c r="V590" s="35">
        <v>654151.47640722292</v>
      </c>
      <c r="W590" s="24">
        <v>0</v>
      </c>
      <c r="X590" s="35">
        <v>654151.47640722292</v>
      </c>
    </row>
    <row r="591" spans="1:24">
      <c r="A591" s="24">
        <v>590</v>
      </c>
      <c r="B591" s="25" t="s">
        <v>60</v>
      </c>
      <c r="C591" s="25" t="s">
        <v>101</v>
      </c>
      <c r="D591" s="26">
        <v>43333</v>
      </c>
      <c r="E591" s="27">
        <v>43333</v>
      </c>
      <c r="F591" s="27">
        <v>43313</v>
      </c>
      <c r="G591" s="27">
        <v>44798</v>
      </c>
      <c r="H591" s="28">
        <v>4.0136986301369859</v>
      </c>
      <c r="I591" s="29">
        <v>25</v>
      </c>
      <c r="J591" s="30">
        <v>0.05</v>
      </c>
      <c r="K591" s="29">
        <v>3.7999999999999999E-2</v>
      </c>
      <c r="L591" s="31">
        <v>9976171</v>
      </c>
      <c r="M591" s="32" t="s">
        <v>2189</v>
      </c>
      <c r="N591" s="29">
        <v>798</v>
      </c>
      <c r="O591" s="29">
        <v>80</v>
      </c>
      <c r="P591" s="29">
        <v>96</v>
      </c>
      <c r="Q591" s="29">
        <v>127</v>
      </c>
      <c r="R591" s="29">
        <v>95.3</v>
      </c>
      <c r="S591" s="33">
        <v>-7.2916666666666963E-3</v>
      </c>
      <c r="T591" s="34">
        <v>9903428.0864583328</v>
      </c>
      <c r="U591" s="34">
        <v>1510476.2782825625</v>
      </c>
      <c r="V591" s="35">
        <v>8392951.8081757706</v>
      </c>
      <c r="W591" s="24">
        <v>0</v>
      </c>
      <c r="X591" s="35">
        <v>8392951.8081757706</v>
      </c>
    </row>
    <row r="592" spans="1:24">
      <c r="A592" s="24">
        <v>591</v>
      </c>
      <c r="B592" s="25" t="s">
        <v>60</v>
      </c>
      <c r="C592" s="25" t="s">
        <v>102</v>
      </c>
      <c r="D592" s="26">
        <v>43333</v>
      </c>
      <c r="E592" s="27">
        <v>43333</v>
      </c>
      <c r="F592" s="27">
        <v>43313</v>
      </c>
      <c r="G592" s="27">
        <v>44798</v>
      </c>
      <c r="H592" s="28">
        <v>4.0136986301369859</v>
      </c>
      <c r="I592" s="29">
        <v>25</v>
      </c>
      <c r="J592" s="30">
        <v>0.05</v>
      </c>
      <c r="K592" s="29">
        <v>3.7999999999999999E-2</v>
      </c>
      <c r="L592" s="31">
        <v>21103901</v>
      </c>
      <c r="M592" s="32" t="s">
        <v>2189</v>
      </c>
      <c r="N592" s="29">
        <v>798</v>
      </c>
      <c r="O592" s="29">
        <v>80</v>
      </c>
      <c r="P592" s="29">
        <v>96</v>
      </c>
      <c r="Q592" s="29">
        <v>127</v>
      </c>
      <c r="R592" s="29">
        <v>95.3</v>
      </c>
      <c r="S592" s="33">
        <v>-7.2916666666666963E-3</v>
      </c>
      <c r="T592" s="34">
        <v>20950018.388541665</v>
      </c>
      <c r="U592" s="34">
        <v>3195308.2840825049</v>
      </c>
      <c r="V592" s="35">
        <v>17754710.104459159</v>
      </c>
      <c r="W592" s="24">
        <v>0</v>
      </c>
      <c r="X592" s="35">
        <v>17754710.104459159</v>
      </c>
    </row>
    <row r="593" spans="1:24">
      <c r="A593" s="24">
        <v>592</v>
      </c>
      <c r="B593" s="25" t="s">
        <v>60</v>
      </c>
      <c r="C593" s="25" t="s">
        <v>103</v>
      </c>
      <c r="D593" s="26">
        <v>43333</v>
      </c>
      <c r="E593" s="27">
        <v>43333</v>
      </c>
      <c r="F593" s="27">
        <v>43313</v>
      </c>
      <c r="G593" s="27">
        <v>44798</v>
      </c>
      <c r="H593" s="28">
        <v>4.0136986301369859</v>
      </c>
      <c r="I593" s="29">
        <v>25</v>
      </c>
      <c r="J593" s="30">
        <v>0.05</v>
      </c>
      <c r="K593" s="29">
        <v>3.7999999999999999E-2</v>
      </c>
      <c r="L593" s="31">
        <v>580650</v>
      </c>
      <c r="M593" s="32" t="s">
        <v>2189</v>
      </c>
      <c r="N593" s="29">
        <v>798</v>
      </c>
      <c r="O593" s="29">
        <v>80</v>
      </c>
      <c r="P593" s="29">
        <v>96</v>
      </c>
      <c r="Q593" s="29">
        <v>127</v>
      </c>
      <c r="R593" s="29">
        <v>95.3</v>
      </c>
      <c r="S593" s="33">
        <v>-7.2916666666666963E-3</v>
      </c>
      <c r="T593" s="34">
        <v>576416.09375</v>
      </c>
      <c r="U593" s="34">
        <v>87915.298463184925</v>
      </c>
      <c r="V593" s="35">
        <v>488500.79528681509</v>
      </c>
      <c r="W593" s="24">
        <v>0</v>
      </c>
      <c r="X593" s="35">
        <v>488500.79528681509</v>
      </c>
    </row>
    <row r="594" spans="1:24">
      <c r="A594" s="24">
        <v>593</v>
      </c>
      <c r="B594" s="25" t="s">
        <v>60</v>
      </c>
      <c r="C594" s="25" t="s">
        <v>104</v>
      </c>
      <c r="D594" s="26">
        <v>43333</v>
      </c>
      <c r="E594" s="27">
        <v>43333</v>
      </c>
      <c r="F594" s="27">
        <v>43313</v>
      </c>
      <c r="G594" s="27">
        <v>44798</v>
      </c>
      <c r="H594" s="28">
        <v>4.0136986301369859</v>
      </c>
      <c r="I594" s="29">
        <v>25</v>
      </c>
      <c r="J594" s="30">
        <v>0.05</v>
      </c>
      <c r="K594" s="29">
        <v>3.7999999999999999E-2</v>
      </c>
      <c r="L594" s="31">
        <v>175035</v>
      </c>
      <c r="M594" s="32" t="s">
        <v>1877</v>
      </c>
      <c r="N594" s="29">
        <v>642</v>
      </c>
      <c r="O594" s="29">
        <v>80</v>
      </c>
      <c r="P594" s="29">
        <v>79.099999999999994</v>
      </c>
      <c r="Q594" s="29">
        <v>127</v>
      </c>
      <c r="R594" s="29">
        <v>94</v>
      </c>
      <c r="S594" s="33">
        <v>0.18836915297092297</v>
      </c>
      <c r="T594" s="34">
        <v>208006.19469026552</v>
      </c>
      <c r="U594" s="34">
        <v>31725.218790156381</v>
      </c>
      <c r="V594" s="35">
        <v>176280.97590010913</v>
      </c>
      <c r="W594" s="24">
        <v>0</v>
      </c>
      <c r="X594" s="35">
        <v>176280.97590010913</v>
      </c>
    </row>
    <row r="595" spans="1:24">
      <c r="A595" s="24">
        <v>594</v>
      </c>
      <c r="B595" s="25" t="s">
        <v>60</v>
      </c>
      <c r="C595" s="25" t="s">
        <v>105</v>
      </c>
      <c r="D595" s="26">
        <v>43333</v>
      </c>
      <c r="E595" s="27">
        <v>43333</v>
      </c>
      <c r="F595" s="27">
        <v>43313</v>
      </c>
      <c r="G595" s="27">
        <v>44798</v>
      </c>
      <c r="H595" s="28">
        <v>4.0136986301369859</v>
      </c>
      <c r="I595" s="29">
        <v>25</v>
      </c>
      <c r="J595" s="30">
        <v>0.05</v>
      </c>
      <c r="K595" s="29">
        <v>3.7999999999999999E-2</v>
      </c>
      <c r="L595" s="31">
        <v>132796</v>
      </c>
      <c r="M595" s="32" t="s">
        <v>2189</v>
      </c>
      <c r="N595" s="29">
        <v>798</v>
      </c>
      <c r="O595" s="29">
        <v>80</v>
      </c>
      <c r="P595" s="29">
        <v>96</v>
      </c>
      <c r="Q595" s="29">
        <v>127</v>
      </c>
      <c r="R595" s="29">
        <v>95.3</v>
      </c>
      <c r="S595" s="33">
        <v>-7.2916666666666963E-3</v>
      </c>
      <c r="T595" s="34">
        <v>131827.69583333333</v>
      </c>
      <c r="U595" s="34">
        <v>20106.432402853879</v>
      </c>
      <c r="V595" s="35">
        <v>111721.26343047945</v>
      </c>
      <c r="W595" s="24">
        <v>0</v>
      </c>
      <c r="X595" s="35">
        <v>111721.26343047945</v>
      </c>
    </row>
    <row r="596" spans="1:24">
      <c r="A596" s="24">
        <v>595</v>
      </c>
      <c r="B596" s="25" t="s">
        <v>60</v>
      </c>
      <c r="C596" s="25" t="s">
        <v>106</v>
      </c>
      <c r="D596" s="26">
        <v>43333</v>
      </c>
      <c r="E596" s="27">
        <v>43333</v>
      </c>
      <c r="F596" s="27">
        <v>43313</v>
      </c>
      <c r="G596" s="27">
        <v>44798</v>
      </c>
      <c r="H596" s="28">
        <v>4.0136986301369859</v>
      </c>
      <c r="I596" s="29">
        <v>25</v>
      </c>
      <c r="J596" s="30">
        <v>0.05</v>
      </c>
      <c r="K596" s="29">
        <v>3.7999999999999999E-2</v>
      </c>
      <c r="L596" s="31">
        <v>469552</v>
      </c>
      <c r="M596" s="32" t="s">
        <v>1871</v>
      </c>
      <c r="N596" s="29">
        <v>639</v>
      </c>
      <c r="O596" s="29">
        <v>80</v>
      </c>
      <c r="P596" s="29">
        <v>112.8</v>
      </c>
      <c r="Q596" s="29">
        <v>127</v>
      </c>
      <c r="R596" s="29">
        <v>116.2</v>
      </c>
      <c r="S596" s="33">
        <v>3.0141843971631256E-2</v>
      </c>
      <c r="T596" s="34">
        <v>483705.16312056739</v>
      </c>
      <c r="U596" s="34">
        <v>73774.976523073929</v>
      </c>
      <c r="V596" s="35">
        <v>409930.18659749348</v>
      </c>
      <c r="W596" s="24">
        <v>0</v>
      </c>
      <c r="X596" s="35">
        <v>409930.18659749348</v>
      </c>
    </row>
    <row r="597" spans="1:24">
      <c r="A597" s="24">
        <v>596</v>
      </c>
      <c r="B597" s="25" t="s">
        <v>60</v>
      </c>
      <c r="C597" s="25" t="s">
        <v>110</v>
      </c>
      <c r="D597" s="26">
        <v>43333</v>
      </c>
      <c r="E597" s="27">
        <v>43333</v>
      </c>
      <c r="F597" s="27">
        <v>43313</v>
      </c>
      <c r="G597" s="27">
        <v>44798</v>
      </c>
      <c r="H597" s="28">
        <v>4.0136986301369859</v>
      </c>
      <c r="I597" s="29">
        <v>25</v>
      </c>
      <c r="J597" s="30">
        <v>0.05</v>
      </c>
      <c r="K597" s="29">
        <v>3.7999999999999999E-2</v>
      </c>
      <c r="L597" s="31">
        <v>16789210</v>
      </c>
      <c r="M597" s="32" t="s">
        <v>1939</v>
      </c>
      <c r="N597" s="29">
        <v>673</v>
      </c>
      <c r="O597" s="29">
        <v>80</v>
      </c>
      <c r="P597" s="29">
        <v>95</v>
      </c>
      <c r="Q597" s="29">
        <v>127</v>
      </c>
      <c r="R597" s="29">
        <v>104.3</v>
      </c>
      <c r="S597" s="33">
        <v>9.7894736842105229E-2</v>
      </c>
      <c r="T597" s="34">
        <v>18432785.294736844</v>
      </c>
      <c r="U597" s="34">
        <v>2811378.5133095887</v>
      </c>
      <c r="V597" s="35">
        <v>15621406.781427255</v>
      </c>
      <c r="W597" s="24">
        <v>0</v>
      </c>
      <c r="X597" s="35">
        <v>15621406.781427255</v>
      </c>
    </row>
    <row r="598" spans="1:24">
      <c r="A598" s="24">
        <v>597</v>
      </c>
      <c r="B598" s="25" t="s">
        <v>60</v>
      </c>
      <c r="C598" s="25" t="s">
        <v>86</v>
      </c>
      <c r="D598" s="26">
        <v>43333</v>
      </c>
      <c r="E598" s="27">
        <v>43333</v>
      </c>
      <c r="F598" s="27">
        <v>43313</v>
      </c>
      <c r="G598" s="27">
        <v>44798</v>
      </c>
      <c r="H598" s="28">
        <v>4.0136986301369859</v>
      </c>
      <c r="I598" s="29">
        <v>25</v>
      </c>
      <c r="J598" s="30">
        <v>0.05</v>
      </c>
      <c r="K598" s="29">
        <v>3.7999999999999999E-2</v>
      </c>
      <c r="L598" s="31">
        <v>892500</v>
      </c>
      <c r="M598" s="32" t="s">
        <v>2189</v>
      </c>
      <c r="N598" s="29">
        <v>798</v>
      </c>
      <c r="O598" s="29">
        <v>80</v>
      </c>
      <c r="P598" s="29">
        <v>96</v>
      </c>
      <c r="Q598" s="29">
        <v>127</v>
      </c>
      <c r="R598" s="29">
        <v>95.3</v>
      </c>
      <c r="S598" s="33">
        <v>-7.2916666666666963E-3</v>
      </c>
      <c r="T598" s="34">
        <v>885992.1875</v>
      </c>
      <c r="U598" s="34">
        <v>135132.01391267122</v>
      </c>
      <c r="V598" s="35">
        <v>750860.17358732875</v>
      </c>
      <c r="W598" s="24">
        <v>0</v>
      </c>
      <c r="X598" s="35">
        <v>750860.17358732875</v>
      </c>
    </row>
    <row r="599" spans="1:24">
      <c r="A599" s="24">
        <v>598</v>
      </c>
      <c r="B599" s="25" t="s">
        <v>60</v>
      </c>
      <c r="C599" s="25" t="s">
        <v>90</v>
      </c>
      <c r="D599" s="26">
        <v>43333</v>
      </c>
      <c r="E599" s="27">
        <v>43333</v>
      </c>
      <c r="F599" s="27">
        <v>43313</v>
      </c>
      <c r="G599" s="27">
        <v>44798</v>
      </c>
      <c r="H599" s="28">
        <v>4.0136986301369859</v>
      </c>
      <c r="I599" s="29">
        <v>25</v>
      </c>
      <c r="J599" s="30">
        <v>0.05</v>
      </c>
      <c r="K599" s="29">
        <v>3.7999999999999999E-2</v>
      </c>
      <c r="L599" s="31">
        <v>472500</v>
      </c>
      <c r="M599" s="32" t="s">
        <v>2189</v>
      </c>
      <c r="N599" s="29">
        <v>798</v>
      </c>
      <c r="O599" s="29">
        <v>80</v>
      </c>
      <c r="P599" s="29">
        <v>96</v>
      </c>
      <c r="Q599" s="29">
        <v>127</v>
      </c>
      <c r="R599" s="29">
        <v>95.3</v>
      </c>
      <c r="S599" s="33">
        <v>-7.2916666666666963E-3</v>
      </c>
      <c r="T599" s="34">
        <v>469054.6875</v>
      </c>
      <c r="U599" s="34">
        <v>71540.477953767113</v>
      </c>
      <c r="V599" s="35">
        <v>397514.20954623289</v>
      </c>
      <c r="W599" s="24">
        <v>0</v>
      </c>
      <c r="X599" s="35">
        <v>397514.20954623289</v>
      </c>
    </row>
    <row r="600" spans="1:24">
      <c r="A600" s="24">
        <v>599</v>
      </c>
      <c r="B600" s="25" t="s">
        <v>60</v>
      </c>
      <c r="C600" s="25" t="s">
        <v>91</v>
      </c>
      <c r="D600" s="26">
        <v>43333</v>
      </c>
      <c r="E600" s="27">
        <v>43333</v>
      </c>
      <c r="F600" s="27">
        <v>43313</v>
      </c>
      <c r="G600" s="27">
        <v>44798</v>
      </c>
      <c r="H600" s="28">
        <v>4.0136986301369859</v>
      </c>
      <c r="I600" s="29">
        <v>25</v>
      </c>
      <c r="J600" s="30">
        <v>0.05</v>
      </c>
      <c r="K600" s="29">
        <v>3.7999999999999999E-2</v>
      </c>
      <c r="L600" s="31">
        <v>637760</v>
      </c>
      <c r="M600" s="32" t="s">
        <v>2189</v>
      </c>
      <c r="N600" s="29">
        <v>798</v>
      </c>
      <c r="O600" s="29">
        <v>80</v>
      </c>
      <c r="P600" s="29">
        <v>96</v>
      </c>
      <c r="Q600" s="29">
        <v>127</v>
      </c>
      <c r="R600" s="29">
        <v>95.3</v>
      </c>
      <c r="S600" s="33">
        <v>-7.2916666666666963E-3</v>
      </c>
      <c r="T600" s="34">
        <v>633109.66666666663</v>
      </c>
      <c r="U600" s="34">
        <v>96562.233269406381</v>
      </c>
      <c r="V600" s="35">
        <v>536547.43339726026</v>
      </c>
      <c r="W600" s="24">
        <v>0</v>
      </c>
      <c r="X600" s="35">
        <v>536547.43339726026</v>
      </c>
    </row>
    <row r="601" spans="1:24">
      <c r="A601" s="24">
        <v>600</v>
      </c>
      <c r="B601" s="25" t="s">
        <v>60</v>
      </c>
      <c r="C601" s="25" t="s">
        <v>92</v>
      </c>
      <c r="D601" s="26">
        <v>43333</v>
      </c>
      <c r="E601" s="27">
        <v>43333</v>
      </c>
      <c r="F601" s="27">
        <v>43313</v>
      </c>
      <c r="G601" s="27">
        <v>44798</v>
      </c>
      <c r="H601" s="28">
        <v>4.0136986301369859</v>
      </c>
      <c r="I601" s="29">
        <v>25</v>
      </c>
      <c r="J601" s="30">
        <v>0.05</v>
      </c>
      <c r="K601" s="29">
        <v>3.7999999999999999E-2</v>
      </c>
      <c r="L601" s="31">
        <v>21044329</v>
      </c>
      <c r="M601" s="32" t="s">
        <v>2189</v>
      </c>
      <c r="N601" s="29">
        <v>798</v>
      </c>
      <c r="O601" s="29">
        <v>80</v>
      </c>
      <c r="P601" s="29">
        <v>96</v>
      </c>
      <c r="Q601" s="29">
        <v>127</v>
      </c>
      <c r="R601" s="29">
        <v>95.3</v>
      </c>
      <c r="S601" s="33">
        <v>-7.2916666666666963E-3</v>
      </c>
      <c r="T601" s="34">
        <v>20890880.767708331</v>
      </c>
      <c r="U601" s="34">
        <v>3186288.5817488292</v>
      </c>
      <c r="V601" s="35">
        <v>17704592.185959503</v>
      </c>
      <c r="W601" s="24">
        <v>0</v>
      </c>
      <c r="X601" s="35">
        <v>17704592.185959503</v>
      </c>
    </row>
    <row r="602" spans="1:24">
      <c r="A602" s="24">
        <v>601</v>
      </c>
      <c r="B602" s="25" t="s">
        <v>60</v>
      </c>
      <c r="C602" s="25" t="s">
        <v>93</v>
      </c>
      <c r="D602" s="26">
        <v>43333</v>
      </c>
      <c r="E602" s="27">
        <v>43333</v>
      </c>
      <c r="F602" s="27">
        <v>43313</v>
      </c>
      <c r="G602" s="27">
        <v>44798</v>
      </c>
      <c r="H602" s="28">
        <v>4.0136986301369859</v>
      </c>
      <c r="I602" s="29">
        <v>25</v>
      </c>
      <c r="J602" s="30">
        <v>0.05</v>
      </c>
      <c r="K602" s="29">
        <v>3.7999999999999999E-2</v>
      </c>
      <c r="L602" s="31">
        <v>969266</v>
      </c>
      <c r="M602" s="32" t="s">
        <v>2189</v>
      </c>
      <c r="N602" s="29">
        <v>798</v>
      </c>
      <c r="O602" s="29">
        <v>80</v>
      </c>
      <c r="P602" s="29">
        <v>96</v>
      </c>
      <c r="Q602" s="29">
        <v>127</v>
      </c>
      <c r="R602" s="29">
        <v>95.3</v>
      </c>
      <c r="S602" s="33">
        <v>-7.2916666666666963E-3</v>
      </c>
      <c r="T602" s="34">
        <v>962198.43541666667</v>
      </c>
      <c r="U602" s="34">
        <v>146755.0326017694</v>
      </c>
      <c r="V602" s="35">
        <v>815443.40281489724</v>
      </c>
      <c r="W602" s="24">
        <v>0</v>
      </c>
      <c r="X602" s="35">
        <v>815443.40281489724</v>
      </c>
    </row>
    <row r="603" spans="1:24">
      <c r="A603" s="24">
        <v>602</v>
      </c>
      <c r="B603" s="25" t="s">
        <v>60</v>
      </c>
      <c r="C603" s="25" t="s">
        <v>94</v>
      </c>
      <c r="D603" s="26">
        <v>43333</v>
      </c>
      <c r="E603" s="27">
        <v>43333</v>
      </c>
      <c r="F603" s="27">
        <v>43313</v>
      </c>
      <c r="G603" s="27">
        <v>44798</v>
      </c>
      <c r="H603" s="28">
        <v>4.0136986301369859</v>
      </c>
      <c r="I603" s="29">
        <v>25</v>
      </c>
      <c r="J603" s="30">
        <v>0.05</v>
      </c>
      <c r="K603" s="29">
        <v>3.7999999999999999E-2</v>
      </c>
      <c r="L603" s="31">
        <v>735000</v>
      </c>
      <c r="M603" s="32" t="s">
        <v>2189</v>
      </c>
      <c r="N603" s="29">
        <v>798</v>
      </c>
      <c r="O603" s="29">
        <v>80</v>
      </c>
      <c r="P603" s="29">
        <v>96</v>
      </c>
      <c r="Q603" s="29">
        <v>127</v>
      </c>
      <c r="R603" s="29">
        <v>95.3</v>
      </c>
      <c r="S603" s="33">
        <v>-7.2916666666666963E-3</v>
      </c>
      <c r="T603" s="34">
        <v>729640.625</v>
      </c>
      <c r="U603" s="34">
        <v>111285.18792808217</v>
      </c>
      <c r="V603" s="35">
        <v>618355.43707191781</v>
      </c>
      <c r="W603" s="24">
        <v>0</v>
      </c>
      <c r="X603" s="35">
        <v>618355.43707191781</v>
      </c>
    </row>
    <row r="604" spans="1:24">
      <c r="A604" s="24">
        <v>603</v>
      </c>
      <c r="B604" s="25" t="s">
        <v>60</v>
      </c>
      <c r="C604" s="25" t="s">
        <v>95</v>
      </c>
      <c r="D604" s="26">
        <v>43333</v>
      </c>
      <c r="E604" s="27">
        <v>43333</v>
      </c>
      <c r="F604" s="27">
        <v>43313</v>
      </c>
      <c r="G604" s="27">
        <v>44798</v>
      </c>
      <c r="H604" s="28">
        <v>4.0136986301369859</v>
      </c>
      <c r="I604" s="29">
        <v>25</v>
      </c>
      <c r="J604" s="30">
        <v>0.05</v>
      </c>
      <c r="K604" s="29">
        <v>3.7999999999999999E-2</v>
      </c>
      <c r="L604" s="31">
        <v>126000</v>
      </c>
      <c r="M604" s="32" t="s">
        <v>2189</v>
      </c>
      <c r="N604" s="29">
        <v>798</v>
      </c>
      <c r="O604" s="29">
        <v>80</v>
      </c>
      <c r="P604" s="29">
        <v>96</v>
      </c>
      <c r="Q604" s="29">
        <v>127</v>
      </c>
      <c r="R604" s="29">
        <v>95.3</v>
      </c>
      <c r="S604" s="33">
        <v>-7.2916666666666963E-3</v>
      </c>
      <c r="T604" s="34">
        <v>125081.25</v>
      </c>
      <c r="U604" s="34">
        <v>19077.460787671229</v>
      </c>
      <c r="V604" s="35">
        <v>106003.78921232877</v>
      </c>
      <c r="W604" s="24">
        <v>0</v>
      </c>
      <c r="X604" s="35">
        <v>106003.78921232877</v>
      </c>
    </row>
    <row r="605" spans="1:24">
      <c r="A605" s="24">
        <v>604</v>
      </c>
      <c r="B605" s="25" t="s">
        <v>60</v>
      </c>
      <c r="C605" s="25" t="s">
        <v>96</v>
      </c>
      <c r="D605" s="26">
        <v>43333</v>
      </c>
      <c r="E605" s="27">
        <v>43333</v>
      </c>
      <c r="F605" s="27">
        <v>43313</v>
      </c>
      <c r="G605" s="27">
        <v>44798</v>
      </c>
      <c r="H605" s="28">
        <v>4.0136986301369859</v>
      </c>
      <c r="I605" s="29">
        <v>25</v>
      </c>
      <c r="J605" s="30">
        <v>0.05</v>
      </c>
      <c r="K605" s="29">
        <v>3.7999999999999999E-2</v>
      </c>
      <c r="L605" s="31">
        <v>29327302</v>
      </c>
      <c r="M605" s="32" t="s">
        <v>2189</v>
      </c>
      <c r="N605" s="29">
        <v>798</v>
      </c>
      <c r="O605" s="29">
        <v>80</v>
      </c>
      <c r="P605" s="29">
        <v>96</v>
      </c>
      <c r="Q605" s="29">
        <v>127</v>
      </c>
      <c r="R605" s="29">
        <v>95.3</v>
      </c>
      <c r="S605" s="33">
        <v>-7.2916666666666963E-3</v>
      </c>
      <c r="T605" s="34">
        <v>29113457.089583334</v>
      </c>
      <c r="U605" s="34">
        <v>4440400.4278824767</v>
      </c>
      <c r="V605" s="35">
        <v>24673056.661700856</v>
      </c>
      <c r="W605" s="24">
        <v>0</v>
      </c>
      <c r="X605" s="35">
        <v>24673056.661700856</v>
      </c>
    </row>
    <row r="606" spans="1:24">
      <c r="A606" s="24">
        <v>605</v>
      </c>
      <c r="B606" s="25" t="s">
        <v>60</v>
      </c>
      <c r="C606" s="25" t="s">
        <v>97</v>
      </c>
      <c r="D606" s="26">
        <v>43333</v>
      </c>
      <c r="E606" s="27">
        <v>43333</v>
      </c>
      <c r="F606" s="27">
        <v>43313</v>
      </c>
      <c r="G606" s="27">
        <v>44798</v>
      </c>
      <c r="H606" s="28">
        <v>4.0136986301369859</v>
      </c>
      <c r="I606" s="29">
        <v>25</v>
      </c>
      <c r="J606" s="30">
        <v>0.05</v>
      </c>
      <c r="K606" s="29">
        <v>3.7999999999999999E-2</v>
      </c>
      <c r="L606" s="31">
        <v>1517250</v>
      </c>
      <c r="M606" s="32" t="s">
        <v>1941</v>
      </c>
      <c r="N606" s="29">
        <v>674</v>
      </c>
      <c r="O606" s="29">
        <v>80</v>
      </c>
      <c r="P606" s="29">
        <v>105.1</v>
      </c>
      <c r="Q606" s="29">
        <v>127</v>
      </c>
      <c r="R606" s="29">
        <v>122.8</v>
      </c>
      <c r="S606" s="33">
        <v>0.16841103710751668</v>
      </c>
      <c r="T606" s="34">
        <v>1772771.6460513796</v>
      </c>
      <c r="U606" s="34">
        <v>270384.10283748026</v>
      </c>
      <c r="V606" s="35">
        <v>1502387.5432138992</v>
      </c>
      <c r="W606" s="24">
        <v>0</v>
      </c>
      <c r="X606" s="35">
        <v>1502387.5432138992</v>
      </c>
    </row>
    <row r="607" spans="1:24">
      <c r="A607" s="24">
        <v>606</v>
      </c>
      <c r="B607" s="25" t="s">
        <v>60</v>
      </c>
      <c r="C607" s="25" t="s">
        <v>98</v>
      </c>
      <c r="D607" s="26">
        <v>43333</v>
      </c>
      <c r="E607" s="27">
        <v>43333</v>
      </c>
      <c r="F607" s="27">
        <v>43313</v>
      </c>
      <c r="G607" s="27">
        <v>44798</v>
      </c>
      <c r="H607" s="28">
        <v>4.0136986301369859</v>
      </c>
      <c r="I607" s="29">
        <v>25</v>
      </c>
      <c r="J607" s="30">
        <v>0.05</v>
      </c>
      <c r="K607" s="29">
        <v>3.7999999999999999E-2</v>
      </c>
      <c r="L607" s="31">
        <v>312900</v>
      </c>
      <c r="M607" s="32" t="s">
        <v>2189</v>
      </c>
      <c r="N607" s="29">
        <v>798</v>
      </c>
      <c r="O607" s="29">
        <v>80</v>
      </c>
      <c r="P607" s="29">
        <v>96</v>
      </c>
      <c r="Q607" s="29">
        <v>127</v>
      </c>
      <c r="R607" s="29">
        <v>95.3</v>
      </c>
      <c r="S607" s="33">
        <v>-7.2916666666666963E-3</v>
      </c>
      <c r="T607" s="34">
        <v>310618.4375</v>
      </c>
      <c r="U607" s="34">
        <v>47375.694289383558</v>
      </c>
      <c r="V607" s="35">
        <v>263242.74321061646</v>
      </c>
      <c r="W607" s="24">
        <v>0</v>
      </c>
      <c r="X607" s="35">
        <v>263242.74321061646</v>
      </c>
    </row>
    <row r="608" spans="1:24">
      <c r="A608" s="24">
        <v>607</v>
      </c>
      <c r="B608" s="25" t="s">
        <v>60</v>
      </c>
      <c r="C608" s="25" t="s">
        <v>99</v>
      </c>
      <c r="D608" s="26">
        <v>43333</v>
      </c>
      <c r="E608" s="27">
        <v>43333</v>
      </c>
      <c r="F608" s="27">
        <v>43313</v>
      </c>
      <c r="G608" s="27">
        <v>44798</v>
      </c>
      <c r="H608" s="28">
        <v>4.0136986301369859</v>
      </c>
      <c r="I608" s="29">
        <v>25</v>
      </c>
      <c r="J608" s="30">
        <v>0.05</v>
      </c>
      <c r="K608" s="29">
        <v>3.7999999999999999E-2</v>
      </c>
      <c r="L608" s="31">
        <v>1174950</v>
      </c>
      <c r="M608" s="32" t="s">
        <v>2189</v>
      </c>
      <c r="N608" s="29">
        <v>798</v>
      </c>
      <c r="O608" s="29">
        <v>80</v>
      </c>
      <c r="P608" s="29">
        <v>96</v>
      </c>
      <c r="Q608" s="29">
        <v>127</v>
      </c>
      <c r="R608" s="29">
        <v>95.3</v>
      </c>
      <c r="S608" s="33">
        <v>-7.2916666666666963E-3</v>
      </c>
      <c r="T608" s="34">
        <v>1166382.65625</v>
      </c>
      <c r="U608" s="34">
        <v>177897.32184503422</v>
      </c>
      <c r="V608" s="35">
        <v>988485.33440496575</v>
      </c>
      <c r="W608" s="24">
        <v>0</v>
      </c>
      <c r="X608" s="35">
        <v>988485.33440496575</v>
      </c>
    </row>
    <row r="609" spans="1:24">
      <c r="A609" s="24">
        <v>608</v>
      </c>
      <c r="B609" s="25" t="s">
        <v>60</v>
      </c>
      <c r="C609" s="25" t="s">
        <v>100</v>
      </c>
      <c r="D609" s="26">
        <v>43333</v>
      </c>
      <c r="E609" s="27">
        <v>43333</v>
      </c>
      <c r="F609" s="27">
        <v>43313</v>
      </c>
      <c r="G609" s="27">
        <v>44798</v>
      </c>
      <c r="H609" s="28">
        <v>4.0136986301369859</v>
      </c>
      <c r="I609" s="29">
        <v>25</v>
      </c>
      <c r="J609" s="30">
        <v>0.05</v>
      </c>
      <c r="K609" s="29">
        <v>3.7999999999999999E-2</v>
      </c>
      <c r="L609" s="31">
        <v>582750</v>
      </c>
      <c r="M609" s="32" t="s">
        <v>1973</v>
      </c>
      <c r="N609" s="29">
        <v>690</v>
      </c>
      <c r="O609" s="29">
        <v>80</v>
      </c>
      <c r="P609" s="29">
        <v>110</v>
      </c>
      <c r="Q609" s="29">
        <v>127</v>
      </c>
      <c r="R609" s="29">
        <v>145.69999999999999</v>
      </c>
      <c r="S609" s="33">
        <v>0.32454545454545441</v>
      </c>
      <c r="T609" s="34">
        <v>771878.86363636365</v>
      </c>
      <c r="U609" s="34">
        <v>117727.3872291407</v>
      </c>
      <c r="V609" s="35">
        <v>654151.47640722292</v>
      </c>
      <c r="W609" s="24">
        <v>0</v>
      </c>
      <c r="X609" s="35">
        <v>654151.47640722292</v>
      </c>
    </row>
    <row r="610" spans="1:24">
      <c r="A610" s="24">
        <v>609</v>
      </c>
      <c r="B610" s="25" t="s">
        <v>60</v>
      </c>
      <c r="C610" s="25" t="s">
        <v>101</v>
      </c>
      <c r="D610" s="26">
        <v>43333</v>
      </c>
      <c r="E610" s="27">
        <v>43333</v>
      </c>
      <c r="F610" s="27">
        <v>43313</v>
      </c>
      <c r="G610" s="27">
        <v>44798</v>
      </c>
      <c r="H610" s="28">
        <v>4.0136986301369859</v>
      </c>
      <c r="I610" s="29">
        <v>25</v>
      </c>
      <c r="J610" s="30">
        <v>0.05</v>
      </c>
      <c r="K610" s="29">
        <v>3.7999999999999999E-2</v>
      </c>
      <c r="L610" s="31">
        <v>9976171</v>
      </c>
      <c r="M610" s="32" t="s">
        <v>2189</v>
      </c>
      <c r="N610" s="29">
        <v>798</v>
      </c>
      <c r="O610" s="29">
        <v>80</v>
      </c>
      <c r="P610" s="29">
        <v>96</v>
      </c>
      <c r="Q610" s="29">
        <v>127</v>
      </c>
      <c r="R610" s="29">
        <v>95.3</v>
      </c>
      <c r="S610" s="33">
        <v>-7.2916666666666963E-3</v>
      </c>
      <c r="T610" s="34">
        <v>9903428.0864583328</v>
      </c>
      <c r="U610" s="34">
        <v>1510476.2782825625</v>
      </c>
      <c r="V610" s="35">
        <v>8392951.8081757706</v>
      </c>
      <c r="W610" s="24">
        <v>0</v>
      </c>
      <c r="X610" s="35">
        <v>8392951.8081757706</v>
      </c>
    </row>
    <row r="611" spans="1:24">
      <c r="A611" s="24">
        <v>610</v>
      </c>
      <c r="B611" s="25" t="s">
        <v>60</v>
      </c>
      <c r="C611" s="25" t="s">
        <v>102</v>
      </c>
      <c r="D611" s="26">
        <v>43333</v>
      </c>
      <c r="E611" s="27">
        <v>43333</v>
      </c>
      <c r="F611" s="27">
        <v>43313</v>
      </c>
      <c r="G611" s="27">
        <v>44798</v>
      </c>
      <c r="H611" s="28">
        <v>4.0136986301369859</v>
      </c>
      <c r="I611" s="29">
        <v>25</v>
      </c>
      <c r="J611" s="30">
        <v>0.05</v>
      </c>
      <c r="K611" s="29">
        <v>3.7999999999999999E-2</v>
      </c>
      <c r="L611" s="31">
        <v>21103901</v>
      </c>
      <c r="M611" s="32" t="s">
        <v>2189</v>
      </c>
      <c r="N611" s="29">
        <v>798</v>
      </c>
      <c r="O611" s="29">
        <v>80</v>
      </c>
      <c r="P611" s="29">
        <v>96</v>
      </c>
      <c r="Q611" s="29">
        <v>127</v>
      </c>
      <c r="R611" s="29">
        <v>95.3</v>
      </c>
      <c r="S611" s="33">
        <v>-7.2916666666666963E-3</v>
      </c>
      <c r="T611" s="34">
        <v>20950018.388541665</v>
      </c>
      <c r="U611" s="34">
        <v>3195308.2840825049</v>
      </c>
      <c r="V611" s="35">
        <v>17754710.104459159</v>
      </c>
      <c r="W611" s="24">
        <v>0</v>
      </c>
      <c r="X611" s="35">
        <v>17754710.104459159</v>
      </c>
    </row>
    <row r="612" spans="1:24">
      <c r="A612" s="24">
        <v>611</v>
      </c>
      <c r="B612" s="25" t="s">
        <v>60</v>
      </c>
      <c r="C612" s="25" t="s">
        <v>103</v>
      </c>
      <c r="D612" s="26">
        <v>43333</v>
      </c>
      <c r="E612" s="27">
        <v>43333</v>
      </c>
      <c r="F612" s="27">
        <v>43313</v>
      </c>
      <c r="G612" s="27">
        <v>44798</v>
      </c>
      <c r="H612" s="28">
        <v>4.0136986301369859</v>
      </c>
      <c r="I612" s="29">
        <v>25</v>
      </c>
      <c r="J612" s="30">
        <v>0.05</v>
      </c>
      <c r="K612" s="29">
        <v>3.7999999999999999E-2</v>
      </c>
      <c r="L612" s="31">
        <v>580650</v>
      </c>
      <c r="M612" s="32" t="s">
        <v>2189</v>
      </c>
      <c r="N612" s="29">
        <v>798</v>
      </c>
      <c r="O612" s="29">
        <v>80</v>
      </c>
      <c r="P612" s="29">
        <v>96</v>
      </c>
      <c r="Q612" s="29">
        <v>127</v>
      </c>
      <c r="R612" s="29">
        <v>95.3</v>
      </c>
      <c r="S612" s="33">
        <v>-7.2916666666666963E-3</v>
      </c>
      <c r="T612" s="34">
        <v>576416.09375</v>
      </c>
      <c r="U612" s="34">
        <v>87915.298463184925</v>
      </c>
      <c r="V612" s="35">
        <v>488500.79528681509</v>
      </c>
      <c r="W612" s="24">
        <v>0</v>
      </c>
      <c r="X612" s="35">
        <v>488500.79528681509</v>
      </c>
    </row>
    <row r="613" spans="1:24">
      <c r="A613" s="24">
        <v>612</v>
      </c>
      <c r="B613" s="25" t="s">
        <v>60</v>
      </c>
      <c r="C613" s="25" t="s">
        <v>104</v>
      </c>
      <c r="D613" s="26">
        <v>43333</v>
      </c>
      <c r="E613" s="27">
        <v>43333</v>
      </c>
      <c r="F613" s="27">
        <v>43313</v>
      </c>
      <c r="G613" s="27">
        <v>44798</v>
      </c>
      <c r="H613" s="28">
        <v>4.0136986301369859</v>
      </c>
      <c r="I613" s="29">
        <v>25</v>
      </c>
      <c r="J613" s="30">
        <v>0.05</v>
      </c>
      <c r="K613" s="29">
        <v>3.7999999999999999E-2</v>
      </c>
      <c r="L613" s="31">
        <v>175035</v>
      </c>
      <c r="M613" s="32" t="s">
        <v>1877</v>
      </c>
      <c r="N613" s="29">
        <v>642</v>
      </c>
      <c r="O613" s="29">
        <v>80</v>
      </c>
      <c r="P613" s="29">
        <v>79.099999999999994</v>
      </c>
      <c r="Q613" s="29">
        <v>127</v>
      </c>
      <c r="R613" s="29">
        <v>94</v>
      </c>
      <c r="S613" s="33">
        <v>0.18836915297092297</v>
      </c>
      <c r="T613" s="34">
        <v>208006.19469026552</v>
      </c>
      <c r="U613" s="34">
        <v>31725.218790156381</v>
      </c>
      <c r="V613" s="35">
        <v>176280.97590010913</v>
      </c>
      <c r="W613" s="24">
        <v>0</v>
      </c>
      <c r="X613" s="35">
        <v>176280.97590010913</v>
      </c>
    </row>
    <row r="614" spans="1:24">
      <c r="A614" s="24">
        <v>613</v>
      </c>
      <c r="B614" s="25" t="s">
        <v>60</v>
      </c>
      <c r="C614" s="25" t="s">
        <v>105</v>
      </c>
      <c r="D614" s="26">
        <v>43333</v>
      </c>
      <c r="E614" s="27">
        <v>43333</v>
      </c>
      <c r="F614" s="27">
        <v>43313</v>
      </c>
      <c r="G614" s="27">
        <v>44798</v>
      </c>
      <c r="H614" s="28">
        <v>4.0136986301369859</v>
      </c>
      <c r="I614" s="29">
        <v>25</v>
      </c>
      <c r="J614" s="30">
        <v>0.05</v>
      </c>
      <c r="K614" s="29">
        <v>3.7999999999999999E-2</v>
      </c>
      <c r="L614" s="31">
        <v>132796</v>
      </c>
      <c r="M614" s="32" t="s">
        <v>2189</v>
      </c>
      <c r="N614" s="29">
        <v>798</v>
      </c>
      <c r="O614" s="29">
        <v>80</v>
      </c>
      <c r="P614" s="29">
        <v>96</v>
      </c>
      <c r="Q614" s="29">
        <v>127</v>
      </c>
      <c r="R614" s="29">
        <v>95.3</v>
      </c>
      <c r="S614" s="33">
        <v>-7.2916666666666963E-3</v>
      </c>
      <c r="T614" s="34">
        <v>131827.69583333333</v>
      </c>
      <c r="U614" s="34">
        <v>20106.432402853879</v>
      </c>
      <c r="V614" s="35">
        <v>111721.26343047945</v>
      </c>
      <c r="W614" s="24">
        <v>0</v>
      </c>
      <c r="X614" s="35">
        <v>111721.26343047945</v>
      </c>
    </row>
    <row r="615" spans="1:24">
      <c r="A615" s="24">
        <v>614</v>
      </c>
      <c r="B615" s="25" t="s">
        <v>60</v>
      </c>
      <c r="C615" s="25" t="s">
        <v>106</v>
      </c>
      <c r="D615" s="26">
        <v>43333</v>
      </c>
      <c r="E615" s="27">
        <v>43333</v>
      </c>
      <c r="F615" s="27">
        <v>43313</v>
      </c>
      <c r="G615" s="27">
        <v>44798</v>
      </c>
      <c r="H615" s="28">
        <v>4.0136986301369859</v>
      </c>
      <c r="I615" s="29">
        <v>25</v>
      </c>
      <c r="J615" s="30">
        <v>0.05</v>
      </c>
      <c r="K615" s="29">
        <v>3.7999999999999999E-2</v>
      </c>
      <c r="L615" s="31">
        <v>469552</v>
      </c>
      <c r="M615" s="32" t="s">
        <v>1871</v>
      </c>
      <c r="N615" s="29">
        <v>639</v>
      </c>
      <c r="O615" s="29">
        <v>80</v>
      </c>
      <c r="P615" s="29">
        <v>112.8</v>
      </c>
      <c r="Q615" s="29">
        <v>127</v>
      </c>
      <c r="R615" s="29">
        <v>116.2</v>
      </c>
      <c r="S615" s="33">
        <v>3.0141843971631256E-2</v>
      </c>
      <c r="T615" s="34">
        <v>483705.16312056739</v>
      </c>
      <c r="U615" s="34">
        <v>73774.976523073929</v>
      </c>
      <c r="V615" s="35">
        <v>409930.18659749348</v>
      </c>
      <c r="W615" s="24">
        <v>0</v>
      </c>
      <c r="X615" s="35">
        <v>409930.18659749348</v>
      </c>
    </row>
    <row r="616" spans="1:24">
      <c r="A616" s="24">
        <v>615</v>
      </c>
      <c r="B616" s="25" t="s">
        <v>60</v>
      </c>
      <c r="C616" s="25" t="s">
        <v>110</v>
      </c>
      <c r="D616" s="26">
        <v>43333</v>
      </c>
      <c r="E616" s="27">
        <v>43333</v>
      </c>
      <c r="F616" s="27">
        <v>43313</v>
      </c>
      <c r="G616" s="27">
        <v>44798</v>
      </c>
      <c r="H616" s="28">
        <v>4.0136986301369859</v>
      </c>
      <c r="I616" s="29">
        <v>25</v>
      </c>
      <c r="J616" s="30">
        <v>0.05</v>
      </c>
      <c r="K616" s="29">
        <v>3.7999999999999999E-2</v>
      </c>
      <c r="L616" s="31">
        <v>16789210</v>
      </c>
      <c r="M616" s="32" t="s">
        <v>1939</v>
      </c>
      <c r="N616" s="29">
        <v>673</v>
      </c>
      <c r="O616" s="29">
        <v>80</v>
      </c>
      <c r="P616" s="29">
        <v>95</v>
      </c>
      <c r="Q616" s="29">
        <v>127</v>
      </c>
      <c r="R616" s="29">
        <v>104.3</v>
      </c>
      <c r="S616" s="33">
        <v>9.7894736842105229E-2</v>
      </c>
      <c r="T616" s="34">
        <v>18432785.294736844</v>
      </c>
      <c r="U616" s="34">
        <v>2811378.5133095887</v>
      </c>
      <c r="V616" s="35">
        <v>15621406.781427255</v>
      </c>
      <c r="W616" s="24">
        <v>0</v>
      </c>
      <c r="X616" s="35">
        <v>15621406.781427255</v>
      </c>
    </row>
    <row r="617" spans="1:24">
      <c r="A617" s="24">
        <v>616</v>
      </c>
      <c r="B617" s="25" t="s">
        <v>60</v>
      </c>
      <c r="C617" s="25" t="s">
        <v>86</v>
      </c>
      <c r="D617" s="26">
        <v>43333</v>
      </c>
      <c r="E617" s="27">
        <v>43333</v>
      </c>
      <c r="F617" s="27">
        <v>43313</v>
      </c>
      <c r="G617" s="27">
        <v>44798</v>
      </c>
      <c r="H617" s="28">
        <v>4.0136986301369859</v>
      </c>
      <c r="I617" s="29">
        <v>25</v>
      </c>
      <c r="J617" s="30">
        <v>0.05</v>
      </c>
      <c r="K617" s="29">
        <v>3.7999999999999999E-2</v>
      </c>
      <c r="L617" s="31">
        <v>892500</v>
      </c>
      <c r="M617" s="32" t="s">
        <v>2189</v>
      </c>
      <c r="N617" s="29">
        <v>798</v>
      </c>
      <c r="O617" s="29">
        <v>80</v>
      </c>
      <c r="P617" s="29">
        <v>96</v>
      </c>
      <c r="Q617" s="29">
        <v>127</v>
      </c>
      <c r="R617" s="29">
        <v>95.3</v>
      </c>
      <c r="S617" s="33">
        <v>-7.2916666666666963E-3</v>
      </c>
      <c r="T617" s="34">
        <v>885992.1875</v>
      </c>
      <c r="U617" s="34">
        <v>135132.01391267122</v>
      </c>
      <c r="V617" s="35">
        <v>750860.17358732875</v>
      </c>
      <c r="W617" s="24">
        <v>0</v>
      </c>
      <c r="X617" s="35">
        <v>750860.17358732875</v>
      </c>
    </row>
    <row r="618" spans="1:24">
      <c r="A618" s="24">
        <v>617</v>
      </c>
      <c r="B618" s="25" t="s">
        <v>60</v>
      </c>
      <c r="C618" s="25" t="s">
        <v>90</v>
      </c>
      <c r="D618" s="26">
        <v>43333</v>
      </c>
      <c r="E618" s="27">
        <v>43333</v>
      </c>
      <c r="F618" s="27">
        <v>43313</v>
      </c>
      <c r="G618" s="27">
        <v>44798</v>
      </c>
      <c r="H618" s="28">
        <v>4.0136986301369859</v>
      </c>
      <c r="I618" s="29">
        <v>25</v>
      </c>
      <c r="J618" s="30">
        <v>0.05</v>
      </c>
      <c r="K618" s="29">
        <v>3.7999999999999999E-2</v>
      </c>
      <c r="L618" s="31">
        <v>472500</v>
      </c>
      <c r="M618" s="32" t="s">
        <v>2189</v>
      </c>
      <c r="N618" s="29">
        <v>798</v>
      </c>
      <c r="O618" s="29">
        <v>80</v>
      </c>
      <c r="P618" s="29">
        <v>96</v>
      </c>
      <c r="Q618" s="29">
        <v>127</v>
      </c>
      <c r="R618" s="29">
        <v>95.3</v>
      </c>
      <c r="S618" s="33">
        <v>-7.2916666666666963E-3</v>
      </c>
      <c r="T618" s="34">
        <v>469054.6875</v>
      </c>
      <c r="U618" s="34">
        <v>71540.477953767113</v>
      </c>
      <c r="V618" s="35">
        <v>397514.20954623289</v>
      </c>
      <c r="W618" s="24">
        <v>0</v>
      </c>
      <c r="X618" s="35">
        <v>397514.20954623289</v>
      </c>
    </row>
    <row r="619" spans="1:24">
      <c r="A619" s="24">
        <v>618</v>
      </c>
      <c r="B619" s="25" t="s">
        <v>60</v>
      </c>
      <c r="C619" s="25" t="s">
        <v>91</v>
      </c>
      <c r="D619" s="26">
        <v>43333</v>
      </c>
      <c r="E619" s="27">
        <v>43333</v>
      </c>
      <c r="F619" s="27">
        <v>43313</v>
      </c>
      <c r="G619" s="27">
        <v>44798</v>
      </c>
      <c r="H619" s="28">
        <v>4.0136986301369859</v>
      </c>
      <c r="I619" s="29">
        <v>25</v>
      </c>
      <c r="J619" s="30">
        <v>0.05</v>
      </c>
      <c r="K619" s="29">
        <v>3.7999999999999999E-2</v>
      </c>
      <c r="L619" s="31">
        <v>637760</v>
      </c>
      <c r="M619" s="32" t="s">
        <v>2189</v>
      </c>
      <c r="N619" s="29">
        <v>798</v>
      </c>
      <c r="O619" s="29">
        <v>80</v>
      </c>
      <c r="P619" s="29">
        <v>96</v>
      </c>
      <c r="Q619" s="29">
        <v>127</v>
      </c>
      <c r="R619" s="29">
        <v>95.3</v>
      </c>
      <c r="S619" s="33">
        <v>-7.2916666666666963E-3</v>
      </c>
      <c r="T619" s="34">
        <v>633109.66666666663</v>
      </c>
      <c r="U619" s="34">
        <v>96562.233269406381</v>
      </c>
      <c r="V619" s="35">
        <v>536547.43339726026</v>
      </c>
      <c r="W619" s="24">
        <v>0</v>
      </c>
      <c r="X619" s="35">
        <v>536547.43339726026</v>
      </c>
    </row>
    <row r="620" spans="1:24">
      <c r="A620" s="24">
        <v>619</v>
      </c>
      <c r="B620" s="25" t="s">
        <v>60</v>
      </c>
      <c r="C620" s="25" t="s">
        <v>92</v>
      </c>
      <c r="D620" s="26">
        <v>43333</v>
      </c>
      <c r="E620" s="27">
        <v>43333</v>
      </c>
      <c r="F620" s="27">
        <v>43313</v>
      </c>
      <c r="G620" s="27">
        <v>44798</v>
      </c>
      <c r="H620" s="28">
        <v>4.0136986301369859</v>
      </c>
      <c r="I620" s="29">
        <v>25</v>
      </c>
      <c r="J620" s="30">
        <v>0.05</v>
      </c>
      <c r="K620" s="29">
        <v>3.7999999999999999E-2</v>
      </c>
      <c r="L620" s="31">
        <v>21044329</v>
      </c>
      <c r="M620" s="32" t="s">
        <v>2189</v>
      </c>
      <c r="N620" s="29">
        <v>798</v>
      </c>
      <c r="O620" s="29">
        <v>80</v>
      </c>
      <c r="P620" s="29">
        <v>96</v>
      </c>
      <c r="Q620" s="29">
        <v>127</v>
      </c>
      <c r="R620" s="29">
        <v>95.3</v>
      </c>
      <c r="S620" s="33">
        <v>-7.2916666666666963E-3</v>
      </c>
      <c r="T620" s="34">
        <v>20890880.767708331</v>
      </c>
      <c r="U620" s="34">
        <v>3186288.5817488292</v>
      </c>
      <c r="V620" s="35">
        <v>17704592.185959503</v>
      </c>
      <c r="W620" s="24">
        <v>0</v>
      </c>
      <c r="X620" s="35">
        <v>17704592.185959503</v>
      </c>
    </row>
    <row r="621" spans="1:24">
      <c r="A621" s="24">
        <v>620</v>
      </c>
      <c r="B621" s="25" t="s">
        <v>60</v>
      </c>
      <c r="C621" s="25" t="s">
        <v>93</v>
      </c>
      <c r="D621" s="26">
        <v>43333</v>
      </c>
      <c r="E621" s="27">
        <v>43333</v>
      </c>
      <c r="F621" s="27">
        <v>43313</v>
      </c>
      <c r="G621" s="27">
        <v>44798</v>
      </c>
      <c r="H621" s="28">
        <v>4.0136986301369859</v>
      </c>
      <c r="I621" s="29">
        <v>25</v>
      </c>
      <c r="J621" s="30">
        <v>0.05</v>
      </c>
      <c r="K621" s="29">
        <v>3.7999999999999999E-2</v>
      </c>
      <c r="L621" s="31">
        <v>969266</v>
      </c>
      <c r="M621" s="32" t="s">
        <v>2189</v>
      </c>
      <c r="N621" s="29">
        <v>798</v>
      </c>
      <c r="O621" s="29">
        <v>80</v>
      </c>
      <c r="P621" s="29">
        <v>96</v>
      </c>
      <c r="Q621" s="29">
        <v>127</v>
      </c>
      <c r="R621" s="29">
        <v>95.3</v>
      </c>
      <c r="S621" s="33">
        <v>-7.2916666666666963E-3</v>
      </c>
      <c r="T621" s="34">
        <v>962198.43541666667</v>
      </c>
      <c r="U621" s="34">
        <v>146755.0326017694</v>
      </c>
      <c r="V621" s="35">
        <v>815443.40281489724</v>
      </c>
      <c r="W621" s="24">
        <v>0</v>
      </c>
      <c r="X621" s="35">
        <v>815443.40281489724</v>
      </c>
    </row>
    <row r="622" spans="1:24">
      <c r="A622" s="24">
        <v>621</v>
      </c>
      <c r="B622" s="25" t="s">
        <v>60</v>
      </c>
      <c r="C622" s="25" t="s">
        <v>94</v>
      </c>
      <c r="D622" s="26">
        <v>43333</v>
      </c>
      <c r="E622" s="27">
        <v>43333</v>
      </c>
      <c r="F622" s="27">
        <v>43313</v>
      </c>
      <c r="G622" s="27">
        <v>44798</v>
      </c>
      <c r="H622" s="28">
        <v>4.0136986301369859</v>
      </c>
      <c r="I622" s="29">
        <v>25</v>
      </c>
      <c r="J622" s="30">
        <v>0.05</v>
      </c>
      <c r="K622" s="29">
        <v>3.7999999999999999E-2</v>
      </c>
      <c r="L622" s="31">
        <v>735000</v>
      </c>
      <c r="M622" s="32" t="s">
        <v>2189</v>
      </c>
      <c r="N622" s="29">
        <v>798</v>
      </c>
      <c r="O622" s="29">
        <v>80</v>
      </c>
      <c r="P622" s="29">
        <v>96</v>
      </c>
      <c r="Q622" s="29">
        <v>127</v>
      </c>
      <c r="R622" s="29">
        <v>95.3</v>
      </c>
      <c r="S622" s="33">
        <v>-7.2916666666666963E-3</v>
      </c>
      <c r="T622" s="34">
        <v>729640.625</v>
      </c>
      <c r="U622" s="34">
        <v>111285.18792808217</v>
      </c>
      <c r="V622" s="35">
        <v>618355.43707191781</v>
      </c>
      <c r="W622" s="24">
        <v>0</v>
      </c>
      <c r="X622" s="35">
        <v>618355.43707191781</v>
      </c>
    </row>
    <row r="623" spans="1:24">
      <c r="A623" s="24">
        <v>622</v>
      </c>
      <c r="B623" s="25" t="s">
        <v>60</v>
      </c>
      <c r="C623" s="25" t="s">
        <v>95</v>
      </c>
      <c r="D623" s="26">
        <v>43333</v>
      </c>
      <c r="E623" s="27">
        <v>43333</v>
      </c>
      <c r="F623" s="27">
        <v>43313</v>
      </c>
      <c r="G623" s="27">
        <v>44798</v>
      </c>
      <c r="H623" s="28">
        <v>4.0136986301369859</v>
      </c>
      <c r="I623" s="29">
        <v>25</v>
      </c>
      <c r="J623" s="30">
        <v>0.05</v>
      </c>
      <c r="K623" s="29">
        <v>3.7999999999999999E-2</v>
      </c>
      <c r="L623" s="31">
        <v>126000</v>
      </c>
      <c r="M623" s="32" t="s">
        <v>2189</v>
      </c>
      <c r="N623" s="29">
        <v>798</v>
      </c>
      <c r="O623" s="29">
        <v>80</v>
      </c>
      <c r="P623" s="29">
        <v>96</v>
      </c>
      <c r="Q623" s="29">
        <v>127</v>
      </c>
      <c r="R623" s="29">
        <v>95.3</v>
      </c>
      <c r="S623" s="33">
        <v>-7.2916666666666963E-3</v>
      </c>
      <c r="T623" s="34">
        <v>125081.25</v>
      </c>
      <c r="U623" s="34">
        <v>19077.460787671229</v>
      </c>
      <c r="V623" s="35">
        <v>106003.78921232877</v>
      </c>
      <c r="W623" s="24">
        <v>0</v>
      </c>
      <c r="X623" s="35">
        <v>106003.78921232877</v>
      </c>
    </row>
    <row r="624" spans="1:24">
      <c r="A624" s="24">
        <v>623</v>
      </c>
      <c r="B624" s="25" t="s">
        <v>60</v>
      </c>
      <c r="C624" s="25" t="s">
        <v>96</v>
      </c>
      <c r="D624" s="26">
        <v>43333</v>
      </c>
      <c r="E624" s="27">
        <v>43333</v>
      </c>
      <c r="F624" s="27">
        <v>43313</v>
      </c>
      <c r="G624" s="27">
        <v>44798</v>
      </c>
      <c r="H624" s="28">
        <v>4.0136986301369859</v>
      </c>
      <c r="I624" s="29">
        <v>25</v>
      </c>
      <c r="J624" s="30">
        <v>0.05</v>
      </c>
      <c r="K624" s="29">
        <v>3.7999999999999999E-2</v>
      </c>
      <c r="L624" s="31">
        <v>29327302</v>
      </c>
      <c r="M624" s="32" t="s">
        <v>2189</v>
      </c>
      <c r="N624" s="29">
        <v>798</v>
      </c>
      <c r="O624" s="29">
        <v>80</v>
      </c>
      <c r="P624" s="29">
        <v>96</v>
      </c>
      <c r="Q624" s="29">
        <v>127</v>
      </c>
      <c r="R624" s="29">
        <v>95.3</v>
      </c>
      <c r="S624" s="33">
        <v>-7.2916666666666963E-3</v>
      </c>
      <c r="T624" s="34">
        <v>29113457.089583334</v>
      </c>
      <c r="U624" s="34">
        <v>4440400.4278824767</v>
      </c>
      <c r="V624" s="35">
        <v>24673056.661700856</v>
      </c>
      <c r="W624" s="24">
        <v>0</v>
      </c>
      <c r="X624" s="35">
        <v>24673056.661700856</v>
      </c>
    </row>
    <row r="625" spans="1:24">
      <c r="A625" s="24">
        <v>624</v>
      </c>
      <c r="B625" s="25" t="s">
        <v>60</v>
      </c>
      <c r="C625" s="25" t="s">
        <v>97</v>
      </c>
      <c r="D625" s="26">
        <v>43333</v>
      </c>
      <c r="E625" s="27">
        <v>43333</v>
      </c>
      <c r="F625" s="27">
        <v>43313</v>
      </c>
      <c r="G625" s="27">
        <v>44798</v>
      </c>
      <c r="H625" s="28">
        <v>4.0136986301369859</v>
      </c>
      <c r="I625" s="29">
        <v>25</v>
      </c>
      <c r="J625" s="30">
        <v>0.05</v>
      </c>
      <c r="K625" s="29">
        <v>3.7999999999999999E-2</v>
      </c>
      <c r="L625" s="31">
        <v>1517250</v>
      </c>
      <c r="M625" s="32" t="s">
        <v>1941</v>
      </c>
      <c r="N625" s="29">
        <v>674</v>
      </c>
      <c r="O625" s="29">
        <v>80</v>
      </c>
      <c r="P625" s="29">
        <v>105.1</v>
      </c>
      <c r="Q625" s="29">
        <v>127</v>
      </c>
      <c r="R625" s="29">
        <v>122.8</v>
      </c>
      <c r="S625" s="33">
        <v>0.16841103710751668</v>
      </c>
      <c r="T625" s="34">
        <v>1772771.6460513796</v>
      </c>
      <c r="U625" s="34">
        <v>270384.10283748026</v>
      </c>
      <c r="V625" s="35">
        <v>1502387.5432138992</v>
      </c>
      <c r="W625" s="24">
        <v>0</v>
      </c>
      <c r="X625" s="35">
        <v>1502387.5432138992</v>
      </c>
    </row>
    <row r="626" spans="1:24">
      <c r="A626" s="24">
        <v>625</v>
      </c>
      <c r="B626" s="25" t="s">
        <v>60</v>
      </c>
      <c r="C626" s="25" t="s">
        <v>98</v>
      </c>
      <c r="D626" s="26">
        <v>43333</v>
      </c>
      <c r="E626" s="27">
        <v>43333</v>
      </c>
      <c r="F626" s="27">
        <v>43313</v>
      </c>
      <c r="G626" s="27">
        <v>44798</v>
      </c>
      <c r="H626" s="28">
        <v>4.0136986301369859</v>
      </c>
      <c r="I626" s="29">
        <v>25</v>
      </c>
      <c r="J626" s="30">
        <v>0.05</v>
      </c>
      <c r="K626" s="29">
        <v>3.7999999999999999E-2</v>
      </c>
      <c r="L626" s="31">
        <v>312900</v>
      </c>
      <c r="M626" s="32" t="s">
        <v>2189</v>
      </c>
      <c r="N626" s="29">
        <v>798</v>
      </c>
      <c r="O626" s="29">
        <v>80</v>
      </c>
      <c r="P626" s="29">
        <v>96</v>
      </c>
      <c r="Q626" s="29">
        <v>127</v>
      </c>
      <c r="R626" s="29">
        <v>95.3</v>
      </c>
      <c r="S626" s="33">
        <v>-7.2916666666666963E-3</v>
      </c>
      <c r="T626" s="34">
        <v>310618.4375</v>
      </c>
      <c r="U626" s="34">
        <v>47375.694289383558</v>
      </c>
      <c r="V626" s="35">
        <v>263242.74321061646</v>
      </c>
      <c r="W626" s="24">
        <v>0</v>
      </c>
      <c r="X626" s="35">
        <v>263242.74321061646</v>
      </c>
    </row>
    <row r="627" spans="1:24">
      <c r="A627" s="24">
        <v>626</v>
      </c>
      <c r="B627" s="25" t="s">
        <v>60</v>
      </c>
      <c r="C627" s="25" t="s">
        <v>99</v>
      </c>
      <c r="D627" s="26">
        <v>43333</v>
      </c>
      <c r="E627" s="27">
        <v>43333</v>
      </c>
      <c r="F627" s="27">
        <v>43313</v>
      </c>
      <c r="G627" s="27">
        <v>44798</v>
      </c>
      <c r="H627" s="28">
        <v>4.0136986301369859</v>
      </c>
      <c r="I627" s="29">
        <v>25</v>
      </c>
      <c r="J627" s="30">
        <v>0.05</v>
      </c>
      <c r="K627" s="29">
        <v>3.7999999999999999E-2</v>
      </c>
      <c r="L627" s="31">
        <v>1174950</v>
      </c>
      <c r="M627" s="32" t="s">
        <v>2189</v>
      </c>
      <c r="N627" s="29">
        <v>798</v>
      </c>
      <c r="O627" s="29">
        <v>80</v>
      </c>
      <c r="P627" s="29">
        <v>96</v>
      </c>
      <c r="Q627" s="29">
        <v>127</v>
      </c>
      <c r="R627" s="29">
        <v>95.3</v>
      </c>
      <c r="S627" s="33">
        <v>-7.2916666666666963E-3</v>
      </c>
      <c r="T627" s="34">
        <v>1166382.65625</v>
      </c>
      <c r="U627" s="34">
        <v>177897.32184503422</v>
      </c>
      <c r="V627" s="35">
        <v>988485.33440496575</v>
      </c>
      <c r="W627" s="24">
        <v>0</v>
      </c>
      <c r="X627" s="35">
        <v>988485.33440496575</v>
      </c>
    </row>
    <row r="628" spans="1:24">
      <c r="A628" s="24">
        <v>627</v>
      </c>
      <c r="B628" s="25" t="s">
        <v>60</v>
      </c>
      <c r="C628" s="25" t="s">
        <v>100</v>
      </c>
      <c r="D628" s="26">
        <v>43333</v>
      </c>
      <c r="E628" s="27">
        <v>43333</v>
      </c>
      <c r="F628" s="27">
        <v>43313</v>
      </c>
      <c r="G628" s="27">
        <v>44798</v>
      </c>
      <c r="H628" s="28">
        <v>4.0136986301369859</v>
      </c>
      <c r="I628" s="29">
        <v>25</v>
      </c>
      <c r="J628" s="30">
        <v>0.05</v>
      </c>
      <c r="K628" s="29">
        <v>3.7999999999999999E-2</v>
      </c>
      <c r="L628" s="31">
        <v>582750</v>
      </c>
      <c r="M628" s="32" t="s">
        <v>1973</v>
      </c>
      <c r="N628" s="29">
        <v>690</v>
      </c>
      <c r="O628" s="29">
        <v>80</v>
      </c>
      <c r="P628" s="29">
        <v>110</v>
      </c>
      <c r="Q628" s="29">
        <v>127</v>
      </c>
      <c r="R628" s="29">
        <v>145.69999999999999</v>
      </c>
      <c r="S628" s="33">
        <v>0.32454545454545441</v>
      </c>
      <c r="T628" s="34">
        <v>771878.86363636365</v>
      </c>
      <c r="U628" s="34">
        <v>117727.3872291407</v>
      </c>
      <c r="V628" s="35">
        <v>654151.47640722292</v>
      </c>
      <c r="W628" s="24">
        <v>0</v>
      </c>
      <c r="X628" s="35">
        <v>654151.47640722292</v>
      </c>
    </row>
    <row r="629" spans="1:24">
      <c r="A629" s="24">
        <v>628</v>
      </c>
      <c r="B629" s="25" t="s">
        <v>60</v>
      </c>
      <c r="C629" s="25" t="s">
        <v>101</v>
      </c>
      <c r="D629" s="26">
        <v>43333</v>
      </c>
      <c r="E629" s="27">
        <v>43333</v>
      </c>
      <c r="F629" s="27">
        <v>43313</v>
      </c>
      <c r="G629" s="27">
        <v>44798</v>
      </c>
      <c r="H629" s="28">
        <v>4.0136986301369859</v>
      </c>
      <c r="I629" s="29">
        <v>25</v>
      </c>
      <c r="J629" s="30">
        <v>0.05</v>
      </c>
      <c r="K629" s="29">
        <v>3.7999999999999999E-2</v>
      </c>
      <c r="L629" s="31">
        <v>9976171</v>
      </c>
      <c r="M629" s="32" t="s">
        <v>2189</v>
      </c>
      <c r="N629" s="29">
        <v>798</v>
      </c>
      <c r="O629" s="29">
        <v>80</v>
      </c>
      <c r="P629" s="29">
        <v>96</v>
      </c>
      <c r="Q629" s="29">
        <v>127</v>
      </c>
      <c r="R629" s="29">
        <v>95.3</v>
      </c>
      <c r="S629" s="33">
        <v>-7.2916666666666963E-3</v>
      </c>
      <c r="T629" s="34">
        <v>9903428.0864583328</v>
      </c>
      <c r="U629" s="34">
        <v>1510476.2782825625</v>
      </c>
      <c r="V629" s="35">
        <v>8392951.8081757706</v>
      </c>
      <c r="W629" s="24">
        <v>0</v>
      </c>
      <c r="X629" s="35">
        <v>8392951.8081757706</v>
      </c>
    </row>
    <row r="630" spans="1:24">
      <c r="A630" s="24">
        <v>629</v>
      </c>
      <c r="B630" s="25" t="s">
        <v>60</v>
      </c>
      <c r="C630" s="25" t="s">
        <v>102</v>
      </c>
      <c r="D630" s="26">
        <v>43333</v>
      </c>
      <c r="E630" s="27">
        <v>43333</v>
      </c>
      <c r="F630" s="27">
        <v>43313</v>
      </c>
      <c r="G630" s="27">
        <v>44798</v>
      </c>
      <c r="H630" s="28">
        <v>4.0136986301369859</v>
      </c>
      <c r="I630" s="29">
        <v>25</v>
      </c>
      <c r="J630" s="30">
        <v>0.05</v>
      </c>
      <c r="K630" s="29">
        <v>3.7999999999999999E-2</v>
      </c>
      <c r="L630" s="31">
        <v>21103901</v>
      </c>
      <c r="M630" s="32" t="s">
        <v>2189</v>
      </c>
      <c r="N630" s="29">
        <v>798</v>
      </c>
      <c r="O630" s="29">
        <v>80</v>
      </c>
      <c r="P630" s="29">
        <v>96</v>
      </c>
      <c r="Q630" s="29">
        <v>127</v>
      </c>
      <c r="R630" s="29">
        <v>95.3</v>
      </c>
      <c r="S630" s="33">
        <v>-7.2916666666666963E-3</v>
      </c>
      <c r="T630" s="34">
        <v>20950018.388541665</v>
      </c>
      <c r="U630" s="34">
        <v>3195308.2840825049</v>
      </c>
      <c r="V630" s="35">
        <v>17754710.104459159</v>
      </c>
      <c r="W630" s="24">
        <v>0</v>
      </c>
      <c r="X630" s="35">
        <v>17754710.104459159</v>
      </c>
    </row>
    <row r="631" spans="1:24">
      <c r="A631" s="24">
        <v>630</v>
      </c>
      <c r="B631" s="25" t="s">
        <v>60</v>
      </c>
      <c r="C631" s="25" t="s">
        <v>103</v>
      </c>
      <c r="D631" s="26">
        <v>43333</v>
      </c>
      <c r="E631" s="27">
        <v>43333</v>
      </c>
      <c r="F631" s="27">
        <v>43313</v>
      </c>
      <c r="G631" s="27">
        <v>44798</v>
      </c>
      <c r="H631" s="28">
        <v>4.0136986301369859</v>
      </c>
      <c r="I631" s="29">
        <v>25</v>
      </c>
      <c r="J631" s="30">
        <v>0.05</v>
      </c>
      <c r="K631" s="29">
        <v>3.7999999999999999E-2</v>
      </c>
      <c r="L631" s="31">
        <v>580650</v>
      </c>
      <c r="M631" s="32" t="s">
        <v>2189</v>
      </c>
      <c r="N631" s="29">
        <v>798</v>
      </c>
      <c r="O631" s="29">
        <v>80</v>
      </c>
      <c r="P631" s="29">
        <v>96</v>
      </c>
      <c r="Q631" s="29">
        <v>127</v>
      </c>
      <c r="R631" s="29">
        <v>95.3</v>
      </c>
      <c r="S631" s="33">
        <v>-7.2916666666666963E-3</v>
      </c>
      <c r="T631" s="34">
        <v>576416.09375</v>
      </c>
      <c r="U631" s="34">
        <v>87915.298463184925</v>
      </c>
      <c r="V631" s="35">
        <v>488500.79528681509</v>
      </c>
      <c r="W631" s="24">
        <v>0</v>
      </c>
      <c r="X631" s="35">
        <v>488500.79528681509</v>
      </c>
    </row>
    <row r="632" spans="1:24">
      <c r="A632" s="24">
        <v>631</v>
      </c>
      <c r="B632" s="25" t="s">
        <v>60</v>
      </c>
      <c r="C632" s="25" t="s">
        <v>104</v>
      </c>
      <c r="D632" s="26">
        <v>43333</v>
      </c>
      <c r="E632" s="27">
        <v>43333</v>
      </c>
      <c r="F632" s="27">
        <v>43313</v>
      </c>
      <c r="G632" s="27">
        <v>44798</v>
      </c>
      <c r="H632" s="28">
        <v>4.0136986301369859</v>
      </c>
      <c r="I632" s="29">
        <v>25</v>
      </c>
      <c r="J632" s="30">
        <v>0.05</v>
      </c>
      <c r="K632" s="29">
        <v>3.7999999999999999E-2</v>
      </c>
      <c r="L632" s="31">
        <v>175035</v>
      </c>
      <c r="M632" s="32" t="s">
        <v>1877</v>
      </c>
      <c r="N632" s="29">
        <v>642</v>
      </c>
      <c r="O632" s="29">
        <v>80</v>
      </c>
      <c r="P632" s="29">
        <v>79.099999999999994</v>
      </c>
      <c r="Q632" s="29">
        <v>127</v>
      </c>
      <c r="R632" s="29">
        <v>94</v>
      </c>
      <c r="S632" s="33">
        <v>0.18836915297092297</v>
      </c>
      <c r="T632" s="34">
        <v>208006.19469026552</v>
      </c>
      <c r="U632" s="34">
        <v>31725.218790156381</v>
      </c>
      <c r="V632" s="35">
        <v>176280.97590010913</v>
      </c>
      <c r="W632" s="24">
        <v>0</v>
      </c>
      <c r="X632" s="35">
        <v>176280.97590010913</v>
      </c>
    </row>
    <row r="633" spans="1:24">
      <c r="A633" s="24">
        <v>632</v>
      </c>
      <c r="B633" s="25" t="s">
        <v>60</v>
      </c>
      <c r="C633" s="25" t="s">
        <v>105</v>
      </c>
      <c r="D633" s="26">
        <v>43333</v>
      </c>
      <c r="E633" s="27">
        <v>43333</v>
      </c>
      <c r="F633" s="27">
        <v>43313</v>
      </c>
      <c r="G633" s="27">
        <v>44798</v>
      </c>
      <c r="H633" s="28">
        <v>4.0136986301369859</v>
      </c>
      <c r="I633" s="29">
        <v>25</v>
      </c>
      <c r="J633" s="30">
        <v>0.05</v>
      </c>
      <c r="K633" s="29">
        <v>3.7999999999999999E-2</v>
      </c>
      <c r="L633" s="31">
        <v>132796</v>
      </c>
      <c r="M633" s="32" t="s">
        <v>2189</v>
      </c>
      <c r="N633" s="29">
        <v>798</v>
      </c>
      <c r="O633" s="29">
        <v>80</v>
      </c>
      <c r="P633" s="29">
        <v>96</v>
      </c>
      <c r="Q633" s="29">
        <v>127</v>
      </c>
      <c r="R633" s="29">
        <v>95.3</v>
      </c>
      <c r="S633" s="33">
        <v>-7.2916666666666963E-3</v>
      </c>
      <c r="T633" s="34">
        <v>131827.69583333333</v>
      </c>
      <c r="U633" s="34">
        <v>20106.432402853879</v>
      </c>
      <c r="V633" s="35">
        <v>111721.26343047945</v>
      </c>
      <c r="W633" s="24">
        <v>0</v>
      </c>
      <c r="X633" s="35">
        <v>111721.26343047945</v>
      </c>
    </row>
    <row r="634" spans="1:24">
      <c r="A634" s="24">
        <v>633</v>
      </c>
      <c r="B634" s="25" t="s">
        <v>60</v>
      </c>
      <c r="C634" s="25" t="s">
        <v>106</v>
      </c>
      <c r="D634" s="26">
        <v>43333</v>
      </c>
      <c r="E634" s="27">
        <v>43333</v>
      </c>
      <c r="F634" s="27">
        <v>43313</v>
      </c>
      <c r="G634" s="27">
        <v>44798</v>
      </c>
      <c r="H634" s="28">
        <v>4.0136986301369859</v>
      </c>
      <c r="I634" s="29">
        <v>25</v>
      </c>
      <c r="J634" s="30">
        <v>0.05</v>
      </c>
      <c r="K634" s="29">
        <v>3.7999999999999999E-2</v>
      </c>
      <c r="L634" s="31">
        <v>469552</v>
      </c>
      <c r="M634" s="32" t="s">
        <v>1871</v>
      </c>
      <c r="N634" s="29">
        <v>639</v>
      </c>
      <c r="O634" s="29">
        <v>80</v>
      </c>
      <c r="P634" s="29">
        <v>112.8</v>
      </c>
      <c r="Q634" s="29">
        <v>127</v>
      </c>
      <c r="R634" s="29">
        <v>116.2</v>
      </c>
      <c r="S634" s="33">
        <v>3.0141843971631256E-2</v>
      </c>
      <c r="T634" s="34">
        <v>483705.16312056739</v>
      </c>
      <c r="U634" s="34">
        <v>73774.976523073929</v>
      </c>
      <c r="V634" s="35">
        <v>409930.18659749348</v>
      </c>
      <c r="W634" s="24">
        <v>0</v>
      </c>
      <c r="X634" s="35">
        <v>409930.18659749348</v>
      </c>
    </row>
    <row r="635" spans="1:24">
      <c r="A635" s="24">
        <v>634</v>
      </c>
      <c r="B635" s="25" t="s">
        <v>60</v>
      </c>
      <c r="C635" s="25" t="s">
        <v>110</v>
      </c>
      <c r="D635" s="26">
        <v>43333</v>
      </c>
      <c r="E635" s="27">
        <v>43333</v>
      </c>
      <c r="F635" s="27">
        <v>43313</v>
      </c>
      <c r="G635" s="27">
        <v>44798</v>
      </c>
      <c r="H635" s="28">
        <v>4.0136986301369859</v>
      </c>
      <c r="I635" s="29">
        <v>25</v>
      </c>
      <c r="J635" s="30">
        <v>0.05</v>
      </c>
      <c r="K635" s="29">
        <v>3.7999999999999999E-2</v>
      </c>
      <c r="L635" s="31">
        <v>16789210</v>
      </c>
      <c r="M635" s="32" t="s">
        <v>1939</v>
      </c>
      <c r="N635" s="29">
        <v>673</v>
      </c>
      <c r="O635" s="29">
        <v>80</v>
      </c>
      <c r="P635" s="29">
        <v>95</v>
      </c>
      <c r="Q635" s="29">
        <v>127</v>
      </c>
      <c r="R635" s="29">
        <v>104.3</v>
      </c>
      <c r="S635" s="33">
        <v>9.7894736842105229E-2</v>
      </c>
      <c r="T635" s="34">
        <v>18432785.294736844</v>
      </c>
      <c r="U635" s="34">
        <v>2811378.5133095887</v>
      </c>
      <c r="V635" s="35">
        <v>15621406.781427255</v>
      </c>
      <c r="W635" s="24">
        <v>0</v>
      </c>
      <c r="X635" s="35">
        <v>15621406.781427255</v>
      </c>
    </row>
    <row r="636" spans="1:24">
      <c r="A636" s="24">
        <v>635</v>
      </c>
      <c r="B636" s="25" t="s">
        <v>60</v>
      </c>
      <c r="C636" s="25" t="s">
        <v>86</v>
      </c>
      <c r="D636" s="26">
        <v>43333</v>
      </c>
      <c r="E636" s="27">
        <v>43333</v>
      </c>
      <c r="F636" s="27">
        <v>43313</v>
      </c>
      <c r="G636" s="27">
        <v>44798</v>
      </c>
      <c r="H636" s="28">
        <v>4.0136986301369859</v>
      </c>
      <c r="I636" s="29">
        <v>25</v>
      </c>
      <c r="J636" s="30">
        <v>0.05</v>
      </c>
      <c r="K636" s="29">
        <v>3.7999999999999999E-2</v>
      </c>
      <c r="L636" s="31">
        <v>892500</v>
      </c>
      <c r="M636" s="32" t="s">
        <v>2189</v>
      </c>
      <c r="N636" s="29">
        <v>798</v>
      </c>
      <c r="O636" s="29">
        <v>80</v>
      </c>
      <c r="P636" s="29">
        <v>96</v>
      </c>
      <c r="Q636" s="29">
        <v>127</v>
      </c>
      <c r="R636" s="29">
        <v>95.3</v>
      </c>
      <c r="S636" s="33">
        <v>-7.2916666666666963E-3</v>
      </c>
      <c r="T636" s="34">
        <v>885992.1875</v>
      </c>
      <c r="U636" s="34">
        <v>135132.01391267122</v>
      </c>
      <c r="V636" s="35">
        <v>750860.17358732875</v>
      </c>
      <c r="W636" s="24">
        <v>0</v>
      </c>
      <c r="X636" s="35">
        <v>750860.17358732875</v>
      </c>
    </row>
    <row r="637" spans="1:24">
      <c r="A637" s="24">
        <v>636</v>
      </c>
      <c r="B637" s="25" t="s">
        <v>60</v>
      </c>
      <c r="C637" s="25" t="s">
        <v>90</v>
      </c>
      <c r="D637" s="26">
        <v>43333</v>
      </c>
      <c r="E637" s="27">
        <v>43333</v>
      </c>
      <c r="F637" s="27">
        <v>43313</v>
      </c>
      <c r="G637" s="27">
        <v>44798</v>
      </c>
      <c r="H637" s="28">
        <v>4.0136986301369859</v>
      </c>
      <c r="I637" s="29">
        <v>25</v>
      </c>
      <c r="J637" s="30">
        <v>0.05</v>
      </c>
      <c r="K637" s="29">
        <v>3.7999999999999999E-2</v>
      </c>
      <c r="L637" s="31">
        <v>472500</v>
      </c>
      <c r="M637" s="32" t="s">
        <v>2189</v>
      </c>
      <c r="N637" s="29">
        <v>798</v>
      </c>
      <c r="O637" s="29">
        <v>80</v>
      </c>
      <c r="P637" s="29">
        <v>96</v>
      </c>
      <c r="Q637" s="29">
        <v>127</v>
      </c>
      <c r="R637" s="29">
        <v>95.3</v>
      </c>
      <c r="S637" s="33">
        <v>-7.2916666666666963E-3</v>
      </c>
      <c r="T637" s="34">
        <v>469054.6875</v>
      </c>
      <c r="U637" s="34">
        <v>71540.477953767113</v>
      </c>
      <c r="V637" s="35">
        <v>397514.20954623289</v>
      </c>
      <c r="W637" s="24">
        <v>0</v>
      </c>
      <c r="X637" s="35">
        <v>397514.20954623289</v>
      </c>
    </row>
    <row r="638" spans="1:24">
      <c r="A638" s="24">
        <v>637</v>
      </c>
      <c r="B638" s="25" t="s">
        <v>60</v>
      </c>
      <c r="C638" s="25" t="s">
        <v>91</v>
      </c>
      <c r="D638" s="26">
        <v>43333</v>
      </c>
      <c r="E638" s="27">
        <v>43333</v>
      </c>
      <c r="F638" s="27">
        <v>43313</v>
      </c>
      <c r="G638" s="27">
        <v>44798</v>
      </c>
      <c r="H638" s="28">
        <v>4.0136986301369859</v>
      </c>
      <c r="I638" s="29">
        <v>25</v>
      </c>
      <c r="J638" s="30">
        <v>0.05</v>
      </c>
      <c r="K638" s="29">
        <v>3.7999999999999999E-2</v>
      </c>
      <c r="L638" s="31">
        <v>637760</v>
      </c>
      <c r="M638" s="32" t="s">
        <v>2189</v>
      </c>
      <c r="N638" s="29">
        <v>798</v>
      </c>
      <c r="O638" s="29">
        <v>80</v>
      </c>
      <c r="P638" s="29">
        <v>96</v>
      </c>
      <c r="Q638" s="29">
        <v>127</v>
      </c>
      <c r="R638" s="29">
        <v>95.3</v>
      </c>
      <c r="S638" s="33">
        <v>-7.2916666666666963E-3</v>
      </c>
      <c r="T638" s="34">
        <v>633109.66666666663</v>
      </c>
      <c r="U638" s="34">
        <v>96562.233269406381</v>
      </c>
      <c r="V638" s="35">
        <v>536547.43339726026</v>
      </c>
      <c r="W638" s="24">
        <v>0</v>
      </c>
      <c r="X638" s="35">
        <v>536547.43339726026</v>
      </c>
    </row>
    <row r="639" spans="1:24">
      <c r="A639" s="24">
        <v>638</v>
      </c>
      <c r="B639" s="25" t="s">
        <v>60</v>
      </c>
      <c r="C639" s="25" t="s">
        <v>92</v>
      </c>
      <c r="D639" s="26">
        <v>43333</v>
      </c>
      <c r="E639" s="27">
        <v>43333</v>
      </c>
      <c r="F639" s="27">
        <v>43313</v>
      </c>
      <c r="G639" s="27">
        <v>44798</v>
      </c>
      <c r="H639" s="28">
        <v>4.0136986301369859</v>
      </c>
      <c r="I639" s="29">
        <v>25</v>
      </c>
      <c r="J639" s="30">
        <v>0.05</v>
      </c>
      <c r="K639" s="29">
        <v>3.7999999999999999E-2</v>
      </c>
      <c r="L639" s="31">
        <v>21044329</v>
      </c>
      <c r="M639" s="32" t="s">
        <v>2189</v>
      </c>
      <c r="N639" s="29">
        <v>798</v>
      </c>
      <c r="O639" s="29">
        <v>80</v>
      </c>
      <c r="P639" s="29">
        <v>96</v>
      </c>
      <c r="Q639" s="29">
        <v>127</v>
      </c>
      <c r="R639" s="29">
        <v>95.3</v>
      </c>
      <c r="S639" s="33">
        <v>-7.2916666666666963E-3</v>
      </c>
      <c r="T639" s="34">
        <v>20890880.767708331</v>
      </c>
      <c r="U639" s="34">
        <v>3186288.5817488292</v>
      </c>
      <c r="V639" s="35">
        <v>17704592.185959503</v>
      </c>
      <c r="W639" s="24">
        <v>0</v>
      </c>
      <c r="X639" s="35">
        <v>17704592.185959503</v>
      </c>
    </row>
    <row r="640" spans="1:24">
      <c r="A640" s="24">
        <v>639</v>
      </c>
      <c r="B640" s="25" t="s">
        <v>60</v>
      </c>
      <c r="C640" s="25" t="s">
        <v>93</v>
      </c>
      <c r="D640" s="26">
        <v>43333</v>
      </c>
      <c r="E640" s="27">
        <v>43333</v>
      </c>
      <c r="F640" s="27">
        <v>43313</v>
      </c>
      <c r="G640" s="27">
        <v>44798</v>
      </c>
      <c r="H640" s="28">
        <v>4.0136986301369859</v>
      </c>
      <c r="I640" s="29">
        <v>25</v>
      </c>
      <c r="J640" s="30">
        <v>0.05</v>
      </c>
      <c r="K640" s="29">
        <v>3.7999999999999999E-2</v>
      </c>
      <c r="L640" s="31">
        <v>969266</v>
      </c>
      <c r="M640" s="32" t="s">
        <v>2189</v>
      </c>
      <c r="N640" s="29">
        <v>798</v>
      </c>
      <c r="O640" s="29">
        <v>80</v>
      </c>
      <c r="P640" s="29">
        <v>96</v>
      </c>
      <c r="Q640" s="29">
        <v>127</v>
      </c>
      <c r="R640" s="29">
        <v>95.3</v>
      </c>
      <c r="S640" s="33">
        <v>-7.2916666666666963E-3</v>
      </c>
      <c r="T640" s="34">
        <v>962198.43541666667</v>
      </c>
      <c r="U640" s="34">
        <v>146755.0326017694</v>
      </c>
      <c r="V640" s="35">
        <v>815443.40281489724</v>
      </c>
      <c r="W640" s="24">
        <v>0</v>
      </c>
      <c r="X640" s="35">
        <v>815443.40281489724</v>
      </c>
    </row>
    <row r="641" spans="1:24">
      <c r="A641" s="24">
        <v>640</v>
      </c>
      <c r="B641" s="25" t="s">
        <v>60</v>
      </c>
      <c r="C641" s="25" t="s">
        <v>94</v>
      </c>
      <c r="D641" s="26">
        <v>43333</v>
      </c>
      <c r="E641" s="27">
        <v>43333</v>
      </c>
      <c r="F641" s="27">
        <v>43313</v>
      </c>
      <c r="G641" s="27">
        <v>44798</v>
      </c>
      <c r="H641" s="28">
        <v>4.0136986301369859</v>
      </c>
      <c r="I641" s="29">
        <v>25</v>
      </c>
      <c r="J641" s="30">
        <v>0.05</v>
      </c>
      <c r="K641" s="29">
        <v>3.7999999999999999E-2</v>
      </c>
      <c r="L641" s="31">
        <v>735000</v>
      </c>
      <c r="M641" s="32" t="s">
        <v>2189</v>
      </c>
      <c r="N641" s="29">
        <v>798</v>
      </c>
      <c r="O641" s="29">
        <v>80</v>
      </c>
      <c r="P641" s="29">
        <v>96</v>
      </c>
      <c r="Q641" s="29">
        <v>127</v>
      </c>
      <c r="R641" s="29">
        <v>95.3</v>
      </c>
      <c r="S641" s="33">
        <v>-7.2916666666666963E-3</v>
      </c>
      <c r="T641" s="34">
        <v>729640.625</v>
      </c>
      <c r="U641" s="34">
        <v>111285.18792808217</v>
      </c>
      <c r="V641" s="35">
        <v>618355.43707191781</v>
      </c>
      <c r="W641" s="24">
        <v>0</v>
      </c>
      <c r="X641" s="35">
        <v>618355.43707191781</v>
      </c>
    </row>
    <row r="642" spans="1:24">
      <c r="A642" s="24">
        <v>641</v>
      </c>
      <c r="B642" s="25" t="s">
        <v>60</v>
      </c>
      <c r="C642" s="25" t="s">
        <v>95</v>
      </c>
      <c r="D642" s="26">
        <v>43333</v>
      </c>
      <c r="E642" s="27">
        <v>43333</v>
      </c>
      <c r="F642" s="27">
        <v>43313</v>
      </c>
      <c r="G642" s="27">
        <v>44798</v>
      </c>
      <c r="H642" s="28">
        <v>4.0136986301369859</v>
      </c>
      <c r="I642" s="29">
        <v>25</v>
      </c>
      <c r="J642" s="30">
        <v>0.05</v>
      </c>
      <c r="K642" s="29">
        <v>3.7999999999999999E-2</v>
      </c>
      <c r="L642" s="31">
        <v>126000</v>
      </c>
      <c r="M642" s="32" t="s">
        <v>2189</v>
      </c>
      <c r="N642" s="29">
        <v>798</v>
      </c>
      <c r="O642" s="29">
        <v>80</v>
      </c>
      <c r="P642" s="29">
        <v>96</v>
      </c>
      <c r="Q642" s="29">
        <v>127</v>
      </c>
      <c r="R642" s="29">
        <v>95.3</v>
      </c>
      <c r="S642" s="33">
        <v>-7.2916666666666963E-3</v>
      </c>
      <c r="T642" s="34">
        <v>125081.25</v>
      </c>
      <c r="U642" s="34">
        <v>19077.460787671229</v>
      </c>
      <c r="V642" s="35">
        <v>106003.78921232877</v>
      </c>
      <c r="W642" s="24">
        <v>0</v>
      </c>
      <c r="X642" s="35">
        <v>106003.78921232877</v>
      </c>
    </row>
    <row r="643" spans="1:24">
      <c r="A643" s="24">
        <v>642</v>
      </c>
      <c r="B643" s="25" t="s">
        <v>60</v>
      </c>
      <c r="C643" s="25" t="s">
        <v>96</v>
      </c>
      <c r="D643" s="26">
        <v>43333</v>
      </c>
      <c r="E643" s="27">
        <v>43333</v>
      </c>
      <c r="F643" s="27">
        <v>43313</v>
      </c>
      <c r="G643" s="27">
        <v>44798</v>
      </c>
      <c r="H643" s="28">
        <v>4.0136986301369859</v>
      </c>
      <c r="I643" s="29">
        <v>25</v>
      </c>
      <c r="J643" s="30">
        <v>0.05</v>
      </c>
      <c r="K643" s="29">
        <v>3.7999999999999999E-2</v>
      </c>
      <c r="L643" s="31">
        <v>29327302</v>
      </c>
      <c r="M643" s="32" t="s">
        <v>2189</v>
      </c>
      <c r="N643" s="29">
        <v>798</v>
      </c>
      <c r="O643" s="29">
        <v>80</v>
      </c>
      <c r="P643" s="29">
        <v>96</v>
      </c>
      <c r="Q643" s="29">
        <v>127</v>
      </c>
      <c r="R643" s="29">
        <v>95.3</v>
      </c>
      <c r="S643" s="33">
        <v>-7.2916666666666963E-3</v>
      </c>
      <c r="T643" s="34">
        <v>29113457.089583334</v>
      </c>
      <c r="U643" s="34">
        <v>4440400.4278824767</v>
      </c>
      <c r="V643" s="35">
        <v>24673056.661700856</v>
      </c>
      <c r="W643" s="24">
        <v>0</v>
      </c>
      <c r="X643" s="35">
        <v>24673056.661700856</v>
      </c>
    </row>
    <row r="644" spans="1:24">
      <c r="A644" s="24">
        <v>643</v>
      </c>
      <c r="B644" s="25" t="s">
        <v>60</v>
      </c>
      <c r="C644" s="25" t="s">
        <v>97</v>
      </c>
      <c r="D644" s="26">
        <v>43333</v>
      </c>
      <c r="E644" s="27">
        <v>43333</v>
      </c>
      <c r="F644" s="27">
        <v>43313</v>
      </c>
      <c r="G644" s="27">
        <v>44798</v>
      </c>
      <c r="H644" s="28">
        <v>4.0136986301369859</v>
      </c>
      <c r="I644" s="29">
        <v>25</v>
      </c>
      <c r="J644" s="30">
        <v>0.05</v>
      </c>
      <c r="K644" s="29">
        <v>3.7999999999999999E-2</v>
      </c>
      <c r="L644" s="31">
        <v>1517250</v>
      </c>
      <c r="M644" s="32" t="s">
        <v>1941</v>
      </c>
      <c r="N644" s="29">
        <v>674</v>
      </c>
      <c r="O644" s="29">
        <v>80</v>
      </c>
      <c r="P644" s="29">
        <v>105.1</v>
      </c>
      <c r="Q644" s="29">
        <v>127</v>
      </c>
      <c r="R644" s="29">
        <v>122.8</v>
      </c>
      <c r="S644" s="33">
        <v>0.16841103710751668</v>
      </c>
      <c r="T644" s="34">
        <v>1772771.6460513796</v>
      </c>
      <c r="U644" s="34">
        <v>270384.10283748026</v>
      </c>
      <c r="V644" s="35">
        <v>1502387.5432138992</v>
      </c>
      <c r="W644" s="24">
        <v>0</v>
      </c>
      <c r="X644" s="35">
        <v>1502387.5432138992</v>
      </c>
    </row>
    <row r="645" spans="1:24">
      <c r="A645" s="24">
        <v>644</v>
      </c>
      <c r="B645" s="25" t="s">
        <v>60</v>
      </c>
      <c r="C645" s="25" t="s">
        <v>98</v>
      </c>
      <c r="D645" s="26">
        <v>43333</v>
      </c>
      <c r="E645" s="27">
        <v>43333</v>
      </c>
      <c r="F645" s="27">
        <v>43313</v>
      </c>
      <c r="G645" s="27">
        <v>44798</v>
      </c>
      <c r="H645" s="28">
        <v>4.0136986301369859</v>
      </c>
      <c r="I645" s="29">
        <v>25</v>
      </c>
      <c r="J645" s="30">
        <v>0.05</v>
      </c>
      <c r="K645" s="29">
        <v>3.7999999999999999E-2</v>
      </c>
      <c r="L645" s="31">
        <v>312900</v>
      </c>
      <c r="M645" s="32" t="s">
        <v>2189</v>
      </c>
      <c r="N645" s="29">
        <v>798</v>
      </c>
      <c r="O645" s="29">
        <v>80</v>
      </c>
      <c r="P645" s="29">
        <v>96</v>
      </c>
      <c r="Q645" s="29">
        <v>127</v>
      </c>
      <c r="R645" s="29">
        <v>95.3</v>
      </c>
      <c r="S645" s="33">
        <v>-7.2916666666666963E-3</v>
      </c>
      <c r="T645" s="34">
        <v>310618.4375</v>
      </c>
      <c r="U645" s="34">
        <v>47375.694289383558</v>
      </c>
      <c r="V645" s="35">
        <v>263242.74321061646</v>
      </c>
      <c r="W645" s="24">
        <v>0</v>
      </c>
      <c r="X645" s="35">
        <v>263242.74321061646</v>
      </c>
    </row>
    <row r="646" spans="1:24">
      <c r="A646" s="24">
        <v>645</v>
      </c>
      <c r="B646" s="25" t="s">
        <v>60</v>
      </c>
      <c r="C646" s="25" t="s">
        <v>99</v>
      </c>
      <c r="D646" s="26">
        <v>43333</v>
      </c>
      <c r="E646" s="27">
        <v>43333</v>
      </c>
      <c r="F646" s="27">
        <v>43313</v>
      </c>
      <c r="G646" s="27">
        <v>44798</v>
      </c>
      <c r="H646" s="28">
        <v>4.0136986301369859</v>
      </c>
      <c r="I646" s="29">
        <v>25</v>
      </c>
      <c r="J646" s="30">
        <v>0.05</v>
      </c>
      <c r="K646" s="29">
        <v>3.7999999999999999E-2</v>
      </c>
      <c r="L646" s="31">
        <v>1174950</v>
      </c>
      <c r="M646" s="32" t="s">
        <v>2189</v>
      </c>
      <c r="N646" s="29">
        <v>798</v>
      </c>
      <c r="O646" s="29">
        <v>80</v>
      </c>
      <c r="P646" s="29">
        <v>96</v>
      </c>
      <c r="Q646" s="29">
        <v>127</v>
      </c>
      <c r="R646" s="29">
        <v>95.3</v>
      </c>
      <c r="S646" s="33">
        <v>-7.2916666666666963E-3</v>
      </c>
      <c r="T646" s="34">
        <v>1166382.65625</v>
      </c>
      <c r="U646" s="34">
        <v>177897.32184503422</v>
      </c>
      <c r="V646" s="35">
        <v>988485.33440496575</v>
      </c>
      <c r="W646" s="24">
        <v>0</v>
      </c>
      <c r="X646" s="35">
        <v>988485.33440496575</v>
      </c>
    </row>
    <row r="647" spans="1:24">
      <c r="A647" s="24">
        <v>646</v>
      </c>
      <c r="B647" s="25" t="s">
        <v>60</v>
      </c>
      <c r="C647" s="25" t="s">
        <v>100</v>
      </c>
      <c r="D647" s="26">
        <v>43333</v>
      </c>
      <c r="E647" s="27">
        <v>43333</v>
      </c>
      <c r="F647" s="27">
        <v>43313</v>
      </c>
      <c r="G647" s="27">
        <v>44798</v>
      </c>
      <c r="H647" s="28">
        <v>4.0136986301369859</v>
      </c>
      <c r="I647" s="29">
        <v>25</v>
      </c>
      <c r="J647" s="30">
        <v>0.05</v>
      </c>
      <c r="K647" s="29">
        <v>3.7999999999999999E-2</v>
      </c>
      <c r="L647" s="31">
        <v>582750</v>
      </c>
      <c r="M647" s="32" t="s">
        <v>1973</v>
      </c>
      <c r="N647" s="29">
        <v>690</v>
      </c>
      <c r="O647" s="29">
        <v>80</v>
      </c>
      <c r="P647" s="29">
        <v>110</v>
      </c>
      <c r="Q647" s="29">
        <v>127</v>
      </c>
      <c r="R647" s="29">
        <v>145.69999999999999</v>
      </c>
      <c r="S647" s="33">
        <v>0.32454545454545441</v>
      </c>
      <c r="T647" s="34">
        <v>771878.86363636365</v>
      </c>
      <c r="U647" s="34">
        <v>117727.3872291407</v>
      </c>
      <c r="V647" s="35">
        <v>654151.47640722292</v>
      </c>
      <c r="W647" s="24">
        <v>0</v>
      </c>
      <c r="X647" s="35">
        <v>654151.47640722292</v>
      </c>
    </row>
    <row r="648" spans="1:24">
      <c r="A648" s="24">
        <v>647</v>
      </c>
      <c r="B648" s="25" t="s">
        <v>60</v>
      </c>
      <c r="C648" s="25" t="s">
        <v>101</v>
      </c>
      <c r="D648" s="26">
        <v>43333</v>
      </c>
      <c r="E648" s="27">
        <v>43333</v>
      </c>
      <c r="F648" s="27">
        <v>43313</v>
      </c>
      <c r="G648" s="27">
        <v>44798</v>
      </c>
      <c r="H648" s="28">
        <v>4.0136986301369859</v>
      </c>
      <c r="I648" s="29">
        <v>25</v>
      </c>
      <c r="J648" s="30">
        <v>0.05</v>
      </c>
      <c r="K648" s="29">
        <v>3.7999999999999999E-2</v>
      </c>
      <c r="L648" s="31">
        <v>9976171</v>
      </c>
      <c r="M648" s="32" t="s">
        <v>2189</v>
      </c>
      <c r="N648" s="29">
        <v>798</v>
      </c>
      <c r="O648" s="29">
        <v>80</v>
      </c>
      <c r="P648" s="29">
        <v>96</v>
      </c>
      <c r="Q648" s="29">
        <v>127</v>
      </c>
      <c r="R648" s="29">
        <v>95.3</v>
      </c>
      <c r="S648" s="33">
        <v>-7.2916666666666963E-3</v>
      </c>
      <c r="T648" s="34">
        <v>9903428.0864583328</v>
      </c>
      <c r="U648" s="34">
        <v>1510476.2782825625</v>
      </c>
      <c r="V648" s="35">
        <v>8392951.8081757706</v>
      </c>
      <c r="W648" s="24">
        <v>0</v>
      </c>
      <c r="X648" s="35">
        <v>8392951.8081757706</v>
      </c>
    </row>
    <row r="649" spans="1:24">
      <c r="A649" s="24">
        <v>648</v>
      </c>
      <c r="B649" s="25" t="s">
        <v>60</v>
      </c>
      <c r="C649" s="25" t="s">
        <v>102</v>
      </c>
      <c r="D649" s="26">
        <v>43333</v>
      </c>
      <c r="E649" s="27">
        <v>43333</v>
      </c>
      <c r="F649" s="27">
        <v>43313</v>
      </c>
      <c r="G649" s="27">
        <v>44798</v>
      </c>
      <c r="H649" s="28">
        <v>4.0136986301369859</v>
      </c>
      <c r="I649" s="29">
        <v>25</v>
      </c>
      <c r="J649" s="30">
        <v>0.05</v>
      </c>
      <c r="K649" s="29">
        <v>3.7999999999999999E-2</v>
      </c>
      <c r="L649" s="31">
        <v>21103901</v>
      </c>
      <c r="M649" s="32" t="s">
        <v>2189</v>
      </c>
      <c r="N649" s="29">
        <v>798</v>
      </c>
      <c r="O649" s="29">
        <v>80</v>
      </c>
      <c r="P649" s="29">
        <v>96</v>
      </c>
      <c r="Q649" s="29">
        <v>127</v>
      </c>
      <c r="R649" s="29">
        <v>95.3</v>
      </c>
      <c r="S649" s="33">
        <v>-7.2916666666666963E-3</v>
      </c>
      <c r="T649" s="34">
        <v>20950018.388541665</v>
      </c>
      <c r="U649" s="34">
        <v>3195308.2840825049</v>
      </c>
      <c r="V649" s="35">
        <v>17754710.104459159</v>
      </c>
      <c r="W649" s="24">
        <v>0</v>
      </c>
      <c r="X649" s="35">
        <v>17754710.104459159</v>
      </c>
    </row>
    <row r="650" spans="1:24">
      <c r="A650" s="24">
        <v>649</v>
      </c>
      <c r="B650" s="25" t="s">
        <v>60</v>
      </c>
      <c r="C650" s="25" t="s">
        <v>103</v>
      </c>
      <c r="D650" s="26">
        <v>43333</v>
      </c>
      <c r="E650" s="27">
        <v>43333</v>
      </c>
      <c r="F650" s="27">
        <v>43313</v>
      </c>
      <c r="G650" s="27">
        <v>44798</v>
      </c>
      <c r="H650" s="28">
        <v>4.0136986301369859</v>
      </c>
      <c r="I650" s="29">
        <v>25</v>
      </c>
      <c r="J650" s="30">
        <v>0.05</v>
      </c>
      <c r="K650" s="29">
        <v>3.7999999999999999E-2</v>
      </c>
      <c r="L650" s="31">
        <v>580650</v>
      </c>
      <c r="M650" s="32" t="s">
        <v>2189</v>
      </c>
      <c r="N650" s="29">
        <v>798</v>
      </c>
      <c r="O650" s="29">
        <v>80</v>
      </c>
      <c r="P650" s="29">
        <v>96</v>
      </c>
      <c r="Q650" s="29">
        <v>127</v>
      </c>
      <c r="R650" s="29">
        <v>95.3</v>
      </c>
      <c r="S650" s="33">
        <v>-7.2916666666666963E-3</v>
      </c>
      <c r="T650" s="34">
        <v>576416.09375</v>
      </c>
      <c r="U650" s="34">
        <v>87915.298463184925</v>
      </c>
      <c r="V650" s="35">
        <v>488500.79528681509</v>
      </c>
      <c r="W650" s="24">
        <v>0</v>
      </c>
      <c r="X650" s="35">
        <v>488500.79528681509</v>
      </c>
    </row>
    <row r="651" spans="1:24">
      <c r="A651" s="24">
        <v>650</v>
      </c>
      <c r="B651" s="25" t="s">
        <v>60</v>
      </c>
      <c r="C651" s="25" t="s">
        <v>104</v>
      </c>
      <c r="D651" s="26">
        <v>43333</v>
      </c>
      <c r="E651" s="27">
        <v>43333</v>
      </c>
      <c r="F651" s="27">
        <v>43313</v>
      </c>
      <c r="G651" s="27">
        <v>44798</v>
      </c>
      <c r="H651" s="28">
        <v>4.0136986301369859</v>
      </c>
      <c r="I651" s="29">
        <v>25</v>
      </c>
      <c r="J651" s="30">
        <v>0.05</v>
      </c>
      <c r="K651" s="29">
        <v>3.7999999999999999E-2</v>
      </c>
      <c r="L651" s="31">
        <v>175035</v>
      </c>
      <c r="M651" s="32" t="s">
        <v>1877</v>
      </c>
      <c r="N651" s="29">
        <v>642</v>
      </c>
      <c r="O651" s="29">
        <v>80</v>
      </c>
      <c r="P651" s="29">
        <v>79.099999999999994</v>
      </c>
      <c r="Q651" s="29">
        <v>127</v>
      </c>
      <c r="R651" s="29">
        <v>94</v>
      </c>
      <c r="S651" s="33">
        <v>0.18836915297092297</v>
      </c>
      <c r="T651" s="34">
        <v>208006.19469026552</v>
      </c>
      <c r="U651" s="34">
        <v>31725.218790156381</v>
      </c>
      <c r="V651" s="35">
        <v>176280.97590010913</v>
      </c>
      <c r="W651" s="24">
        <v>0</v>
      </c>
      <c r="X651" s="35">
        <v>176280.97590010913</v>
      </c>
    </row>
    <row r="652" spans="1:24">
      <c r="A652" s="24">
        <v>651</v>
      </c>
      <c r="B652" s="25" t="s">
        <v>60</v>
      </c>
      <c r="C652" s="25" t="s">
        <v>105</v>
      </c>
      <c r="D652" s="26">
        <v>43333</v>
      </c>
      <c r="E652" s="27">
        <v>43333</v>
      </c>
      <c r="F652" s="27">
        <v>43313</v>
      </c>
      <c r="G652" s="27">
        <v>44798</v>
      </c>
      <c r="H652" s="28">
        <v>4.0136986301369859</v>
      </c>
      <c r="I652" s="29">
        <v>25</v>
      </c>
      <c r="J652" s="30">
        <v>0.05</v>
      </c>
      <c r="K652" s="29">
        <v>3.7999999999999999E-2</v>
      </c>
      <c r="L652" s="31">
        <v>132796</v>
      </c>
      <c r="M652" s="32" t="s">
        <v>2189</v>
      </c>
      <c r="N652" s="29">
        <v>798</v>
      </c>
      <c r="O652" s="29">
        <v>80</v>
      </c>
      <c r="P652" s="29">
        <v>96</v>
      </c>
      <c r="Q652" s="29">
        <v>127</v>
      </c>
      <c r="R652" s="29">
        <v>95.3</v>
      </c>
      <c r="S652" s="33">
        <v>-7.2916666666666963E-3</v>
      </c>
      <c r="T652" s="34">
        <v>131827.69583333333</v>
      </c>
      <c r="U652" s="34">
        <v>20106.432402853879</v>
      </c>
      <c r="V652" s="35">
        <v>111721.26343047945</v>
      </c>
      <c r="W652" s="24">
        <v>0</v>
      </c>
      <c r="X652" s="35">
        <v>111721.26343047945</v>
      </c>
    </row>
    <row r="653" spans="1:24">
      <c r="A653" s="24">
        <v>652</v>
      </c>
      <c r="B653" s="25" t="s">
        <v>60</v>
      </c>
      <c r="C653" s="25" t="s">
        <v>106</v>
      </c>
      <c r="D653" s="26">
        <v>43333</v>
      </c>
      <c r="E653" s="27">
        <v>43333</v>
      </c>
      <c r="F653" s="27">
        <v>43313</v>
      </c>
      <c r="G653" s="27">
        <v>44798</v>
      </c>
      <c r="H653" s="28">
        <v>4.0136986301369859</v>
      </c>
      <c r="I653" s="29">
        <v>25</v>
      </c>
      <c r="J653" s="30">
        <v>0.05</v>
      </c>
      <c r="K653" s="29">
        <v>3.7999999999999999E-2</v>
      </c>
      <c r="L653" s="31">
        <v>469552</v>
      </c>
      <c r="M653" s="32" t="s">
        <v>1871</v>
      </c>
      <c r="N653" s="29">
        <v>639</v>
      </c>
      <c r="O653" s="29">
        <v>80</v>
      </c>
      <c r="P653" s="29">
        <v>112.8</v>
      </c>
      <c r="Q653" s="29">
        <v>127</v>
      </c>
      <c r="R653" s="29">
        <v>116.2</v>
      </c>
      <c r="S653" s="33">
        <v>3.0141843971631256E-2</v>
      </c>
      <c r="T653" s="34">
        <v>483705.16312056739</v>
      </c>
      <c r="U653" s="34">
        <v>73774.976523073929</v>
      </c>
      <c r="V653" s="35">
        <v>409930.18659749348</v>
      </c>
      <c r="W653" s="24">
        <v>0</v>
      </c>
      <c r="X653" s="35">
        <v>409930.18659749348</v>
      </c>
    </row>
    <row r="654" spans="1:24">
      <c r="A654" s="24">
        <v>653</v>
      </c>
      <c r="B654" s="25" t="s">
        <v>60</v>
      </c>
      <c r="C654" s="25" t="s">
        <v>110</v>
      </c>
      <c r="D654" s="26">
        <v>43333</v>
      </c>
      <c r="E654" s="27">
        <v>43333</v>
      </c>
      <c r="F654" s="27">
        <v>43313</v>
      </c>
      <c r="G654" s="27">
        <v>44798</v>
      </c>
      <c r="H654" s="28">
        <v>4.0136986301369859</v>
      </c>
      <c r="I654" s="29">
        <v>25</v>
      </c>
      <c r="J654" s="30">
        <v>0.05</v>
      </c>
      <c r="K654" s="29">
        <v>3.7999999999999999E-2</v>
      </c>
      <c r="L654" s="31">
        <v>16789210</v>
      </c>
      <c r="M654" s="32" t="s">
        <v>1939</v>
      </c>
      <c r="N654" s="29">
        <v>673</v>
      </c>
      <c r="O654" s="29">
        <v>80</v>
      </c>
      <c r="P654" s="29">
        <v>95</v>
      </c>
      <c r="Q654" s="29">
        <v>127</v>
      </c>
      <c r="R654" s="29">
        <v>104.3</v>
      </c>
      <c r="S654" s="33">
        <v>9.7894736842105229E-2</v>
      </c>
      <c r="T654" s="34">
        <v>18432785.294736844</v>
      </c>
      <c r="U654" s="34">
        <v>2811378.5133095887</v>
      </c>
      <c r="V654" s="35">
        <v>15621406.781427255</v>
      </c>
      <c r="W654" s="24">
        <v>0</v>
      </c>
      <c r="X654" s="35">
        <v>15621406.781427255</v>
      </c>
    </row>
    <row r="655" spans="1:24">
      <c r="A655" s="24">
        <v>654</v>
      </c>
      <c r="B655" s="25" t="s">
        <v>60</v>
      </c>
      <c r="C655" s="25" t="s">
        <v>86</v>
      </c>
      <c r="D655" s="26">
        <v>43333</v>
      </c>
      <c r="E655" s="27">
        <v>43333</v>
      </c>
      <c r="F655" s="27">
        <v>43313</v>
      </c>
      <c r="G655" s="27">
        <v>44798</v>
      </c>
      <c r="H655" s="28">
        <v>4.0136986301369859</v>
      </c>
      <c r="I655" s="29">
        <v>25</v>
      </c>
      <c r="J655" s="30">
        <v>0.05</v>
      </c>
      <c r="K655" s="29">
        <v>3.7999999999999999E-2</v>
      </c>
      <c r="L655" s="31">
        <v>892500</v>
      </c>
      <c r="M655" s="32" t="s">
        <v>2189</v>
      </c>
      <c r="N655" s="29">
        <v>798</v>
      </c>
      <c r="O655" s="29">
        <v>80</v>
      </c>
      <c r="P655" s="29">
        <v>96</v>
      </c>
      <c r="Q655" s="29">
        <v>127</v>
      </c>
      <c r="R655" s="29">
        <v>95.3</v>
      </c>
      <c r="S655" s="33">
        <v>-7.2916666666666963E-3</v>
      </c>
      <c r="T655" s="34">
        <v>885992.1875</v>
      </c>
      <c r="U655" s="34">
        <v>135132.01391267122</v>
      </c>
      <c r="V655" s="35">
        <v>750860.17358732875</v>
      </c>
      <c r="W655" s="24">
        <v>0</v>
      </c>
      <c r="X655" s="35">
        <v>750860.17358732875</v>
      </c>
    </row>
    <row r="656" spans="1:24">
      <c r="A656" s="24">
        <v>655</v>
      </c>
      <c r="B656" s="25" t="s">
        <v>60</v>
      </c>
      <c r="C656" s="25" t="s">
        <v>90</v>
      </c>
      <c r="D656" s="26">
        <v>43333</v>
      </c>
      <c r="E656" s="27">
        <v>43333</v>
      </c>
      <c r="F656" s="27">
        <v>43313</v>
      </c>
      <c r="G656" s="27">
        <v>44798</v>
      </c>
      <c r="H656" s="28">
        <v>4.0136986301369859</v>
      </c>
      <c r="I656" s="29">
        <v>25</v>
      </c>
      <c r="J656" s="30">
        <v>0.05</v>
      </c>
      <c r="K656" s="29">
        <v>3.7999999999999999E-2</v>
      </c>
      <c r="L656" s="31">
        <v>472500</v>
      </c>
      <c r="M656" s="32" t="s">
        <v>2189</v>
      </c>
      <c r="N656" s="29">
        <v>798</v>
      </c>
      <c r="O656" s="29">
        <v>80</v>
      </c>
      <c r="P656" s="29">
        <v>96</v>
      </c>
      <c r="Q656" s="29">
        <v>127</v>
      </c>
      <c r="R656" s="29">
        <v>95.3</v>
      </c>
      <c r="S656" s="33">
        <v>-7.2916666666666963E-3</v>
      </c>
      <c r="T656" s="34">
        <v>469054.6875</v>
      </c>
      <c r="U656" s="34">
        <v>71540.477953767113</v>
      </c>
      <c r="V656" s="35">
        <v>397514.20954623289</v>
      </c>
      <c r="W656" s="24">
        <v>0</v>
      </c>
      <c r="X656" s="35">
        <v>397514.20954623289</v>
      </c>
    </row>
    <row r="657" spans="1:24">
      <c r="A657" s="24">
        <v>656</v>
      </c>
      <c r="B657" s="25" t="s">
        <v>60</v>
      </c>
      <c r="C657" s="25" t="s">
        <v>91</v>
      </c>
      <c r="D657" s="26">
        <v>43333</v>
      </c>
      <c r="E657" s="27">
        <v>43333</v>
      </c>
      <c r="F657" s="27">
        <v>43313</v>
      </c>
      <c r="G657" s="27">
        <v>44798</v>
      </c>
      <c r="H657" s="28">
        <v>4.0136986301369859</v>
      </c>
      <c r="I657" s="29">
        <v>25</v>
      </c>
      <c r="J657" s="30">
        <v>0.05</v>
      </c>
      <c r="K657" s="29">
        <v>3.7999999999999999E-2</v>
      </c>
      <c r="L657" s="31">
        <v>637760</v>
      </c>
      <c r="M657" s="32" t="s">
        <v>2189</v>
      </c>
      <c r="N657" s="29">
        <v>798</v>
      </c>
      <c r="O657" s="29">
        <v>80</v>
      </c>
      <c r="P657" s="29">
        <v>96</v>
      </c>
      <c r="Q657" s="29">
        <v>127</v>
      </c>
      <c r="R657" s="29">
        <v>95.3</v>
      </c>
      <c r="S657" s="33">
        <v>-7.2916666666666963E-3</v>
      </c>
      <c r="T657" s="34">
        <v>633109.66666666663</v>
      </c>
      <c r="U657" s="34">
        <v>96562.233269406381</v>
      </c>
      <c r="V657" s="35">
        <v>536547.43339726026</v>
      </c>
      <c r="W657" s="24">
        <v>0</v>
      </c>
      <c r="X657" s="35">
        <v>536547.43339726026</v>
      </c>
    </row>
    <row r="658" spans="1:24">
      <c r="A658" s="24">
        <v>657</v>
      </c>
      <c r="B658" s="25" t="s">
        <v>60</v>
      </c>
      <c r="C658" s="25" t="s">
        <v>92</v>
      </c>
      <c r="D658" s="26">
        <v>43333</v>
      </c>
      <c r="E658" s="27">
        <v>43333</v>
      </c>
      <c r="F658" s="27">
        <v>43313</v>
      </c>
      <c r="G658" s="27">
        <v>44798</v>
      </c>
      <c r="H658" s="28">
        <v>4.0136986301369859</v>
      </c>
      <c r="I658" s="29">
        <v>25</v>
      </c>
      <c r="J658" s="30">
        <v>0.05</v>
      </c>
      <c r="K658" s="29">
        <v>3.7999999999999999E-2</v>
      </c>
      <c r="L658" s="31">
        <v>21044329</v>
      </c>
      <c r="M658" s="32" t="s">
        <v>2189</v>
      </c>
      <c r="N658" s="29">
        <v>798</v>
      </c>
      <c r="O658" s="29">
        <v>80</v>
      </c>
      <c r="P658" s="29">
        <v>96</v>
      </c>
      <c r="Q658" s="29">
        <v>127</v>
      </c>
      <c r="R658" s="29">
        <v>95.3</v>
      </c>
      <c r="S658" s="33">
        <v>-7.2916666666666963E-3</v>
      </c>
      <c r="T658" s="34">
        <v>20890880.767708331</v>
      </c>
      <c r="U658" s="34">
        <v>3186288.5817488292</v>
      </c>
      <c r="V658" s="35">
        <v>17704592.185959503</v>
      </c>
      <c r="W658" s="24">
        <v>0</v>
      </c>
      <c r="X658" s="35">
        <v>17704592.185959503</v>
      </c>
    </row>
    <row r="659" spans="1:24">
      <c r="A659" s="24">
        <v>658</v>
      </c>
      <c r="B659" s="25" t="s">
        <v>60</v>
      </c>
      <c r="C659" s="25" t="s">
        <v>93</v>
      </c>
      <c r="D659" s="26">
        <v>43333</v>
      </c>
      <c r="E659" s="27">
        <v>43333</v>
      </c>
      <c r="F659" s="27">
        <v>43313</v>
      </c>
      <c r="G659" s="27">
        <v>44798</v>
      </c>
      <c r="H659" s="28">
        <v>4.0136986301369859</v>
      </c>
      <c r="I659" s="29">
        <v>25</v>
      </c>
      <c r="J659" s="30">
        <v>0.05</v>
      </c>
      <c r="K659" s="29">
        <v>3.7999999999999999E-2</v>
      </c>
      <c r="L659" s="31">
        <v>969266</v>
      </c>
      <c r="M659" s="32" t="s">
        <v>2189</v>
      </c>
      <c r="N659" s="29">
        <v>798</v>
      </c>
      <c r="O659" s="29">
        <v>80</v>
      </c>
      <c r="P659" s="29">
        <v>96</v>
      </c>
      <c r="Q659" s="29">
        <v>127</v>
      </c>
      <c r="R659" s="29">
        <v>95.3</v>
      </c>
      <c r="S659" s="33">
        <v>-7.2916666666666963E-3</v>
      </c>
      <c r="T659" s="34">
        <v>962198.43541666667</v>
      </c>
      <c r="U659" s="34">
        <v>146755.0326017694</v>
      </c>
      <c r="V659" s="35">
        <v>815443.40281489724</v>
      </c>
      <c r="W659" s="24">
        <v>0</v>
      </c>
      <c r="X659" s="35">
        <v>815443.40281489724</v>
      </c>
    </row>
    <row r="660" spans="1:24">
      <c r="A660" s="24">
        <v>659</v>
      </c>
      <c r="B660" s="25" t="s">
        <v>60</v>
      </c>
      <c r="C660" s="25" t="s">
        <v>94</v>
      </c>
      <c r="D660" s="26">
        <v>43333</v>
      </c>
      <c r="E660" s="27">
        <v>43333</v>
      </c>
      <c r="F660" s="27">
        <v>43313</v>
      </c>
      <c r="G660" s="27">
        <v>44798</v>
      </c>
      <c r="H660" s="28">
        <v>4.0136986301369859</v>
      </c>
      <c r="I660" s="29">
        <v>25</v>
      </c>
      <c r="J660" s="30">
        <v>0.05</v>
      </c>
      <c r="K660" s="29">
        <v>3.7999999999999999E-2</v>
      </c>
      <c r="L660" s="31">
        <v>735000</v>
      </c>
      <c r="M660" s="32" t="s">
        <v>2189</v>
      </c>
      <c r="N660" s="29">
        <v>798</v>
      </c>
      <c r="O660" s="29">
        <v>80</v>
      </c>
      <c r="P660" s="29">
        <v>96</v>
      </c>
      <c r="Q660" s="29">
        <v>127</v>
      </c>
      <c r="R660" s="29">
        <v>95.3</v>
      </c>
      <c r="S660" s="33">
        <v>-7.2916666666666963E-3</v>
      </c>
      <c r="T660" s="34">
        <v>729640.625</v>
      </c>
      <c r="U660" s="34">
        <v>111285.18792808217</v>
      </c>
      <c r="V660" s="35">
        <v>618355.43707191781</v>
      </c>
      <c r="W660" s="24">
        <v>0</v>
      </c>
      <c r="X660" s="35">
        <v>618355.43707191781</v>
      </c>
    </row>
    <row r="661" spans="1:24">
      <c r="A661" s="24">
        <v>660</v>
      </c>
      <c r="B661" s="25" t="s">
        <v>60</v>
      </c>
      <c r="C661" s="25" t="s">
        <v>95</v>
      </c>
      <c r="D661" s="26">
        <v>43333</v>
      </c>
      <c r="E661" s="27">
        <v>43333</v>
      </c>
      <c r="F661" s="27">
        <v>43313</v>
      </c>
      <c r="G661" s="27">
        <v>44798</v>
      </c>
      <c r="H661" s="28">
        <v>4.0136986301369859</v>
      </c>
      <c r="I661" s="29">
        <v>25</v>
      </c>
      <c r="J661" s="30">
        <v>0.05</v>
      </c>
      <c r="K661" s="29">
        <v>3.7999999999999999E-2</v>
      </c>
      <c r="L661" s="31">
        <v>126000</v>
      </c>
      <c r="M661" s="32" t="s">
        <v>2189</v>
      </c>
      <c r="N661" s="29">
        <v>798</v>
      </c>
      <c r="O661" s="29">
        <v>80</v>
      </c>
      <c r="P661" s="29">
        <v>96</v>
      </c>
      <c r="Q661" s="29">
        <v>127</v>
      </c>
      <c r="R661" s="29">
        <v>95.3</v>
      </c>
      <c r="S661" s="33">
        <v>-7.2916666666666963E-3</v>
      </c>
      <c r="T661" s="34">
        <v>125081.25</v>
      </c>
      <c r="U661" s="34">
        <v>19077.460787671229</v>
      </c>
      <c r="V661" s="35">
        <v>106003.78921232877</v>
      </c>
      <c r="W661" s="24">
        <v>0</v>
      </c>
      <c r="X661" s="35">
        <v>106003.78921232877</v>
      </c>
    </row>
    <row r="662" spans="1:24">
      <c r="A662" s="24">
        <v>661</v>
      </c>
      <c r="B662" s="25" t="s">
        <v>60</v>
      </c>
      <c r="C662" s="25" t="s">
        <v>96</v>
      </c>
      <c r="D662" s="26">
        <v>43333</v>
      </c>
      <c r="E662" s="27">
        <v>43333</v>
      </c>
      <c r="F662" s="27">
        <v>43313</v>
      </c>
      <c r="G662" s="27">
        <v>44798</v>
      </c>
      <c r="H662" s="28">
        <v>4.0136986301369859</v>
      </c>
      <c r="I662" s="29">
        <v>25</v>
      </c>
      <c r="J662" s="30">
        <v>0.05</v>
      </c>
      <c r="K662" s="29">
        <v>3.7999999999999999E-2</v>
      </c>
      <c r="L662" s="31">
        <v>29327302</v>
      </c>
      <c r="M662" s="32" t="s">
        <v>2189</v>
      </c>
      <c r="N662" s="29">
        <v>798</v>
      </c>
      <c r="O662" s="29">
        <v>80</v>
      </c>
      <c r="P662" s="29">
        <v>96</v>
      </c>
      <c r="Q662" s="29">
        <v>127</v>
      </c>
      <c r="R662" s="29">
        <v>95.3</v>
      </c>
      <c r="S662" s="33">
        <v>-7.2916666666666963E-3</v>
      </c>
      <c r="T662" s="34">
        <v>29113457.089583334</v>
      </c>
      <c r="U662" s="34">
        <v>4440400.4278824767</v>
      </c>
      <c r="V662" s="35">
        <v>24673056.661700856</v>
      </c>
      <c r="W662" s="24">
        <v>0</v>
      </c>
      <c r="X662" s="35">
        <v>24673056.661700856</v>
      </c>
    </row>
    <row r="663" spans="1:24">
      <c r="A663" s="24">
        <v>662</v>
      </c>
      <c r="B663" s="25" t="s">
        <v>60</v>
      </c>
      <c r="C663" s="25" t="s">
        <v>97</v>
      </c>
      <c r="D663" s="26">
        <v>43333</v>
      </c>
      <c r="E663" s="27">
        <v>43333</v>
      </c>
      <c r="F663" s="27">
        <v>43313</v>
      </c>
      <c r="G663" s="27">
        <v>44798</v>
      </c>
      <c r="H663" s="28">
        <v>4.0136986301369859</v>
      </c>
      <c r="I663" s="29">
        <v>25</v>
      </c>
      <c r="J663" s="30">
        <v>0.05</v>
      </c>
      <c r="K663" s="29">
        <v>3.7999999999999999E-2</v>
      </c>
      <c r="L663" s="31">
        <v>1517250</v>
      </c>
      <c r="M663" s="32" t="s">
        <v>1941</v>
      </c>
      <c r="N663" s="29">
        <v>674</v>
      </c>
      <c r="O663" s="29">
        <v>80</v>
      </c>
      <c r="P663" s="29">
        <v>105.1</v>
      </c>
      <c r="Q663" s="29">
        <v>127</v>
      </c>
      <c r="R663" s="29">
        <v>122.8</v>
      </c>
      <c r="S663" s="33">
        <v>0.16841103710751668</v>
      </c>
      <c r="T663" s="34">
        <v>1772771.6460513796</v>
      </c>
      <c r="U663" s="34">
        <v>270384.10283748026</v>
      </c>
      <c r="V663" s="35">
        <v>1502387.5432138992</v>
      </c>
      <c r="W663" s="24">
        <v>0</v>
      </c>
      <c r="X663" s="35">
        <v>1502387.5432138992</v>
      </c>
    </row>
    <row r="664" spans="1:24">
      <c r="A664" s="24">
        <v>663</v>
      </c>
      <c r="B664" s="25" t="s">
        <v>60</v>
      </c>
      <c r="C664" s="25" t="s">
        <v>98</v>
      </c>
      <c r="D664" s="26">
        <v>43333</v>
      </c>
      <c r="E664" s="27">
        <v>43333</v>
      </c>
      <c r="F664" s="27">
        <v>43313</v>
      </c>
      <c r="G664" s="27">
        <v>44798</v>
      </c>
      <c r="H664" s="28">
        <v>4.0136986301369859</v>
      </c>
      <c r="I664" s="29">
        <v>25</v>
      </c>
      <c r="J664" s="30">
        <v>0.05</v>
      </c>
      <c r="K664" s="29">
        <v>3.7999999999999999E-2</v>
      </c>
      <c r="L664" s="31">
        <v>312900</v>
      </c>
      <c r="M664" s="32" t="s">
        <v>2189</v>
      </c>
      <c r="N664" s="29">
        <v>798</v>
      </c>
      <c r="O664" s="29">
        <v>80</v>
      </c>
      <c r="P664" s="29">
        <v>96</v>
      </c>
      <c r="Q664" s="29">
        <v>127</v>
      </c>
      <c r="R664" s="29">
        <v>95.3</v>
      </c>
      <c r="S664" s="33">
        <v>-7.2916666666666963E-3</v>
      </c>
      <c r="T664" s="34">
        <v>310618.4375</v>
      </c>
      <c r="U664" s="34">
        <v>47375.694289383558</v>
      </c>
      <c r="V664" s="35">
        <v>263242.74321061646</v>
      </c>
      <c r="W664" s="24">
        <v>0</v>
      </c>
      <c r="X664" s="35">
        <v>263242.74321061646</v>
      </c>
    </row>
    <row r="665" spans="1:24">
      <c r="A665" s="24">
        <v>664</v>
      </c>
      <c r="B665" s="25" t="s">
        <v>60</v>
      </c>
      <c r="C665" s="25" t="s">
        <v>99</v>
      </c>
      <c r="D665" s="26">
        <v>43333</v>
      </c>
      <c r="E665" s="27">
        <v>43333</v>
      </c>
      <c r="F665" s="27">
        <v>43313</v>
      </c>
      <c r="G665" s="27">
        <v>44798</v>
      </c>
      <c r="H665" s="28">
        <v>4.0136986301369859</v>
      </c>
      <c r="I665" s="29">
        <v>25</v>
      </c>
      <c r="J665" s="30">
        <v>0.05</v>
      </c>
      <c r="K665" s="29">
        <v>3.7999999999999999E-2</v>
      </c>
      <c r="L665" s="31">
        <v>1174950</v>
      </c>
      <c r="M665" s="32" t="s">
        <v>2189</v>
      </c>
      <c r="N665" s="29">
        <v>798</v>
      </c>
      <c r="O665" s="29">
        <v>80</v>
      </c>
      <c r="P665" s="29">
        <v>96</v>
      </c>
      <c r="Q665" s="29">
        <v>127</v>
      </c>
      <c r="R665" s="29">
        <v>95.3</v>
      </c>
      <c r="S665" s="33">
        <v>-7.2916666666666963E-3</v>
      </c>
      <c r="T665" s="34">
        <v>1166382.65625</v>
      </c>
      <c r="U665" s="34">
        <v>177897.32184503422</v>
      </c>
      <c r="V665" s="35">
        <v>988485.33440496575</v>
      </c>
      <c r="W665" s="24">
        <v>0</v>
      </c>
      <c r="X665" s="35">
        <v>988485.33440496575</v>
      </c>
    </row>
    <row r="666" spans="1:24">
      <c r="A666" s="24">
        <v>665</v>
      </c>
      <c r="B666" s="25" t="s">
        <v>60</v>
      </c>
      <c r="C666" s="25" t="s">
        <v>100</v>
      </c>
      <c r="D666" s="26">
        <v>43333</v>
      </c>
      <c r="E666" s="27">
        <v>43333</v>
      </c>
      <c r="F666" s="27">
        <v>43313</v>
      </c>
      <c r="G666" s="27">
        <v>44798</v>
      </c>
      <c r="H666" s="28">
        <v>4.0136986301369859</v>
      </c>
      <c r="I666" s="29">
        <v>25</v>
      </c>
      <c r="J666" s="30">
        <v>0.05</v>
      </c>
      <c r="K666" s="29">
        <v>3.7999999999999999E-2</v>
      </c>
      <c r="L666" s="31">
        <v>582750</v>
      </c>
      <c r="M666" s="32" t="s">
        <v>1973</v>
      </c>
      <c r="N666" s="29">
        <v>690</v>
      </c>
      <c r="O666" s="29">
        <v>80</v>
      </c>
      <c r="P666" s="29">
        <v>110</v>
      </c>
      <c r="Q666" s="29">
        <v>127</v>
      </c>
      <c r="R666" s="29">
        <v>145.69999999999999</v>
      </c>
      <c r="S666" s="33">
        <v>0.32454545454545441</v>
      </c>
      <c r="T666" s="34">
        <v>771878.86363636365</v>
      </c>
      <c r="U666" s="34">
        <v>117727.3872291407</v>
      </c>
      <c r="V666" s="35">
        <v>654151.47640722292</v>
      </c>
      <c r="W666" s="24">
        <v>0</v>
      </c>
      <c r="X666" s="35">
        <v>654151.47640722292</v>
      </c>
    </row>
    <row r="667" spans="1:24">
      <c r="A667" s="24">
        <v>666</v>
      </c>
      <c r="B667" s="25" t="s">
        <v>60</v>
      </c>
      <c r="C667" s="25" t="s">
        <v>101</v>
      </c>
      <c r="D667" s="26">
        <v>43333</v>
      </c>
      <c r="E667" s="27">
        <v>43333</v>
      </c>
      <c r="F667" s="27">
        <v>43313</v>
      </c>
      <c r="G667" s="27">
        <v>44798</v>
      </c>
      <c r="H667" s="28">
        <v>4.0136986301369859</v>
      </c>
      <c r="I667" s="29">
        <v>25</v>
      </c>
      <c r="J667" s="30">
        <v>0.05</v>
      </c>
      <c r="K667" s="29">
        <v>3.7999999999999999E-2</v>
      </c>
      <c r="L667" s="31">
        <v>9976171</v>
      </c>
      <c r="M667" s="32" t="s">
        <v>2189</v>
      </c>
      <c r="N667" s="29">
        <v>798</v>
      </c>
      <c r="O667" s="29">
        <v>80</v>
      </c>
      <c r="P667" s="29">
        <v>96</v>
      </c>
      <c r="Q667" s="29">
        <v>127</v>
      </c>
      <c r="R667" s="29">
        <v>95.3</v>
      </c>
      <c r="S667" s="33">
        <v>-7.2916666666666963E-3</v>
      </c>
      <c r="T667" s="34">
        <v>9903428.0864583328</v>
      </c>
      <c r="U667" s="34">
        <v>1510476.2782825625</v>
      </c>
      <c r="V667" s="35">
        <v>8392951.8081757706</v>
      </c>
      <c r="W667" s="24">
        <v>0</v>
      </c>
      <c r="X667" s="35">
        <v>8392951.8081757706</v>
      </c>
    </row>
    <row r="668" spans="1:24">
      <c r="A668" s="24">
        <v>667</v>
      </c>
      <c r="B668" s="25" t="s">
        <v>60</v>
      </c>
      <c r="C668" s="25" t="s">
        <v>102</v>
      </c>
      <c r="D668" s="26">
        <v>43333</v>
      </c>
      <c r="E668" s="27">
        <v>43333</v>
      </c>
      <c r="F668" s="27">
        <v>43313</v>
      </c>
      <c r="G668" s="27">
        <v>44798</v>
      </c>
      <c r="H668" s="28">
        <v>4.0136986301369859</v>
      </c>
      <c r="I668" s="29">
        <v>25</v>
      </c>
      <c r="J668" s="30">
        <v>0.05</v>
      </c>
      <c r="K668" s="29">
        <v>3.7999999999999999E-2</v>
      </c>
      <c r="L668" s="31">
        <v>21103901</v>
      </c>
      <c r="M668" s="32" t="s">
        <v>2189</v>
      </c>
      <c r="N668" s="29">
        <v>798</v>
      </c>
      <c r="O668" s="29">
        <v>80</v>
      </c>
      <c r="P668" s="29">
        <v>96</v>
      </c>
      <c r="Q668" s="29">
        <v>127</v>
      </c>
      <c r="R668" s="29">
        <v>95.3</v>
      </c>
      <c r="S668" s="33">
        <v>-7.2916666666666963E-3</v>
      </c>
      <c r="T668" s="34">
        <v>20950018.388541665</v>
      </c>
      <c r="U668" s="34">
        <v>3195308.2840825049</v>
      </c>
      <c r="V668" s="35">
        <v>17754710.104459159</v>
      </c>
      <c r="W668" s="24">
        <v>0</v>
      </c>
      <c r="X668" s="35">
        <v>17754710.104459159</v>
      </c>
    </row>
    <row r="669" spans="1:24">
      <c r="A669" s="24">
        <v>668</v>
      </c>
      <c r="B669" s="25" t="s">
        <v>60</v>
      </c>
      <c r="C669" s="25" t="s">
        <v>103</v>
      </c>
      <c r="D669" s="26">
        <v>43333</v>
      </c>
      <c r="E669" s="27">
        <v>43333</v>
      </c>
      <c r="F669" s="27">
        <v>43313</v>
      </c>
      <c r="G669" s="27">
        <v>44798</v>
      </c>
      <c r="H669" s="28">
        <v>4.0136986301369859</v>
      </c>
      <c r="I669" s="29">
        <v>25</v>
      </c>
      <c r="J669" s="30">
        <v>0.05</v>
      </c>
      <c r="K669" s="29">
        <v>3.7999999999999999E-2</v>
      </c>
      <c r="L669" s="31">
        <v>580650</v>
      </c>
      <c r="M669" s="32" t="s">
        <v>2189</v>
      </c>
      <c r="N669" s="29">
        <v>798</v>
      </c>
      <c r="O669" s="29">
        <v>80</v>
      </c>
      <c r="P669" s="29">
        <v>96</v>
      </c>
      <c r="Q669" s="29">
        <v>127</v>
      </c>
      <c r="R669" s="29">
        <v>95.3</v>
      </c>
      <c r="S669" s="33">
        <v>-7.2916666666666963E-3</v>
      </c>
      <c r="T669" s="34">
        <v>576416.09375</v>
      </c>
      <c r="U669" s="34">
        <v>87915.298463184925</v>
      </c>
      <c r="V669" s="35">
        <v>488500.79528681509</v>
      </c>
      <c r="W669" s="24">
        <v>0</v>
      </c>
      <c r="X669" s="35">
        <v>488500.79528681509</v>
      </c>
    </row>
    <row r="670" spans="1:24">
      <c r="A670" s="24">
        <v>669</v>
      </c>
      <c r="B670" s="25" t="s">
        <v>60</v>
      </c>
      <c r="C670" s="25" t="s">
        <v>104</v>
      </c>
      <c r="D670" s="26">
        <v>43333</v>
      </c>
      <c r="E670" s="27">
        <v>43333</v>
      </c>
      <c r="F670" s="27">
        <v>43313</v>
      </c>
      <c r="G670" s="27">
        <v>44798</v>
      </c>
      <c r="H670" s="28">
        <v>4.0136986301369859</v>
      </c>
      <c r="I670" s="29">
        <v>25</v>
      </c>
      <c r="J670" s="30">
        <v>0.05</v>
      </c>
      <c r="K670" s="29">
        <v>3.7999999999999999E-2</v>
      </c>
      <c r="L670" s="31">
        <v>175035</v>
      </c>
      <c r="M670" s="32" t="s">
        <v>1877</v>
      </c>
      <c r="N670" s="29">
        <v>642</v>
      </c>
      <c r="O670" s="29">
        <v>80</v>
      </c>
      <c r="P670" s="29">
        <v>79.099999999999994</v>
      </c>
      <c r="Q670" s="29">
        <v>127</v>
      </c>
      <c r="R670" s="29">
        <v>94</v>
      </c>
      <c r="S670" s="33">
        <v>0.18836915297092297</v>
      </c>
      <c r="T670" s="34">
        <v>208006.19469026552</v>
      </c>
      <c r="U670" s="34">
        <v>31725.218790156381</v>
      </c>
      <c r="V670" s="35">
        <v>176280.97590010913</v>
      </c>
      <c r="W670" s="24">
        <v>0</v>
      </c>
      <c r="X670" s="35">
        <v>176280.97590010913</v>
      </c>
    </row>
    <row r="671" spans="1:24">
      <c r="A671" s="24">
        <v>670</v>
      </c>
      <c r="B671" s="25" t="s">
        <v>60</v>
      </c>
      <c r="C671" s="25" t="s">
        <v>105</v>
      </c>
      <c r="D671" s="26">
        <v>43333</v>
      </c>
      <c r="E671" s="27">
        <v>43333</v>
      </c>
      <c r="F671" s="27">
        <v>43313</v>
      </c>
      <c r="G671" s="27">
        <v>44798</v>
      </c>
      <c r="H671" s="28">
        <v>4.0136986301369859</v>
      </c>
      <c r="I671" s="29">
        <v>25</v>
      </c>
      <c r="J671" s="30">
        <v>0.05</v>
      </c>
      <c r="K671" s="29">
        <v>3.7999999999999999E-2</v>
      </c>
      <c r="L671" s="31">
        <v>132796</v>
      </c>
      <c r="M671" s="32" t="s">
        <v>2189</v>
      </c>
      <c r="N671" s="29">
        <v>798</v>
      </c>
      <c r="O671" s="29">
        <v>80</v>
      </c>
      <c r="P671" s="29">
        <v>96</v>
      </c>
      <c r="Q671" s="29">
        <v>127</v>
      </c>
      <c r="R671" s="29">
        <v>95.3</v>
      </c>
      <c r="S671" s="33">
        <v>-7.2916666666666963E-3</v>
      </c>
      <c r="T671" s="34">
        <v>131827.69583333333</v>
      </c>
      <c r="U671" s="34">
        <v>20106.432402853879</v>
      </c>
      <c r="V671" s="35">
        <v>111721.26343047945</v>
      </c>
      <c r="W671" s="24">
        <v>0</v>
      </c>
      <c r="X671" s="35">
        <v>111721.26343047945</v>
      </c>
    </row>
    <row r="672" spans="1:24">
      <c r="A672" s="24">
        <v>671</v>
      </c>
      <c r="B672" s="25" t="s">
        <v>60</v>
      </c>
      <c r="C672" s="25" t="s">
        <v>106</v>
      </c>
      <c r="D672" s="26">
        <v>43333</v>
      </c>
      <c r="E672" s="27">
        <v>43333</v>
      </c>
      <c r="F672" s="27">
        <v>43313</v>
      </c>
      <c r="G672" s="27">
        <v>44798</v>
      </c>
      <c r="H672" s="28">
        <v>4.0136986301369859</v>
      </c>
      <c r="I672" s="29">
        <v>25</v>
      </c>
      <c r="J672" s="30">
        <v>0.05</v>
      </c>
      <c r="K672" s="29">
        <v>3.7999999999999999E-2</v>
      </c>
      <c r="L672" s="31">
        <v>469552</v>
      </c>
      <c r="M672" s="32" t="s">
        <v>1871</v>
      </c>
      <c r="N672" s="29">
        <v>639</v>
      </c>
      <c r="O672" s="29">
        <v>80</v>
      </c>
      <c r="P672" s="29">
        <v>112.8</v>
      </c>
      <c r="Q672" s="29">
        <v>127</v>
      </c>
      <c r="R672" s="29">
        <v>116.2</v>
      </c>
      <c r="S672" s="33">
        <v>3.0141843971631256E-2</v>
      </c>
      <c r="T672" s="34">
        <v>483705.16312056739</v>
      </c>
      <c r="U672" s="34">
        <v>73774.976523073929</v>
      </c>
      <c r="V672" s="35">
        <v>409930.18659749348</v>
      </c>
      <c r="W672" s="24">
        <v>0</v>
      </c>
      <c r="X672" s="35">
        <v>409930.18659749348</v>
      </c>
    </row>
    <row r="673" spans="1:24">
      <c r="A673" s="24">
        <v>672</v>
      </c>
      <c r="B673" s="25" t="s">
        <v>60</v>
      </c>
      <c r="C673" s="25" t="s">
        <v>110</v>
      </c>
      <c r="D673" s="26">
        <v>43333</v>
      </c>
      <c r="E673" s="27">
        <v>43333</v>
      </c>
      <c r="F673" s="27">
        <v>43313</v>
      </c>
      <c r="G673" s="27">
        <v>44798</v>
      </c>
      <c r="H673" s="28">
        <v>4.0136986301369859</v>
      </c>
      <c r="I673" s="29">
        <v>25</v>
      </c>
      <c r="J673" s="30">
        <v>0.05</v>
      </c>
      <c r="K673" s="29">
        <v>3.7999999999999999E-2</v>
      </c>
      <c r="L673" s="31">
        <v>16789210</v>
      </c>
      <c r="M673" s="32" t="s">
        <v>1939</v>
      </c>
      <c r="N673" s="29">
        <v>673</v>
      </c>
      <c r="O673" s="29">
        <v>80</v>
      </c>
      <c r="P673" s="29">
        <v>95</v>
      </c>
      <c r="Q673" s="29">
        <v>127</v>
      </c>
      <c r="R673" s="29">
        <v>104.3</v>
      </c>
      <c r="S673" s="33">
        <v>9.7894736842105229E-2</v>
      </c>
      <c r="T673" s="34">
        <v>18432785.294736844</v>
      </c>
      <c r="U673" s="34">
        <v>2811378.5133095887</v>
      </c>
      <c r="V673" s="35">
        <v>15621406.781427255</v>
      </c>
      <c r="W673" s="24">
        <v>0</v>
      </c>
      <c r="X673" s="35">
        <v>15621406.781427255</v>
      </c>
    </row>
    <row r="674" spans="1:24">
      <c r="A674" s="24">
        <v>673</v>
      </c>
      <c r="B674" s="25" t="s">
        <v>60</v>
      </c>
      <c r="C674" s="25" t="s">
        <v>86</v>
      </c>
      <c r="D674" s="26">
        <v>43333</v>
      </c>
      <c r="E674" s="27">
        <v>43333</v>
      </c>
      <c r="F674" s="27">
        <v>43313</v>
      </c>
      <c r="G674" s="27">
        <v>44798</v>
      </c>
      <c r="H674" s="28">
        <v>4.0136986301369859</v>
      </c>
      <c r="I674" s="29">
        <v>25</v>
      </c>
      <c r="J674" s="30">
        <v>0.05</v>
      </c>
      <c r="K674" s="29">
        <v>3.7999999999999999E-2</v>
      </c>
      <c r="L674" s="31">
        <v>892500</v>
      </c>
      <c r="M674" s="32" t="s">
        <v>2189</v>
      </c>
      <c r="N674" s="29">
        <v>798</v>
      </c>
      <c r="O674" s="29">
        <v>80</v>
      </c>
      <c r="P674" s="29">
        <v>96</v>
      </c>
      <c r="Q674" s="29">
        <v>127</v>
      </c>
      <c r="R674" s="29">
        <v>95.3</v>
      </c>
      <c r="S674" s="33">
        <v>-7.2916666666666963E-3</v>
      </c>
      <c r="T674" s="34">
        <v>885992.1875</v>
      </c>
      <c r="U674" s="34">
        <v>135132.01391267122</v>
      </c>
      <c r="V674" s="35">
        <v>750860.17358732875</v>
      </c>
      <c r="W674" s="24">
        <v>0</v>
      </c>
      <c r="X674" s="35">
        <v>750860.17358732875</v>
      </c>
    </row>
    <row r="675" spans="1:24">
      <c r="A675" s="24">
        <v>674</v>
      </c>
      <c r="B675" s="25" t="s">
        <v>60</v>
      </c>
      <c r="C675" s="25" t="s">
        <v>90</v>
      </c>
      <c r="D675" s="26">
        <v>43333</v>
      </c>
      <c r="E675" s="27">
        <v>43333</v>
      </c>
      <c r="F675" s="27">
        <v>43313</v>
      </c>
      <c r="G675" s="27">
        <v>44798</v>
      </c>
      <c r="H675" s="28">
        <v>4.0136986301369859</v>
      </c>
      <c r="I675" s="29">
        <v>25</v>
      </c>
      <c r="J675" s="30">
        <v>0.05</v>
      </c>
      <c r="K675" s="29">
        <v>3.7999999999999999E-2</v>
      </c>
      <c r="L675" s="31">
        <v>472500</v>
      </c>
      <c r="M675" s="32" t="s">
        <v>2189</v>
      </c>
      <c r="N675" s="29">
        <v>798</v>
      </c>
      <c r="O675" s="29">
        <v>80</v>
      </c>
      <c r="P675" s="29">
        <v>96</v>
      </c>
      <c r="Q675" s="29">
        <v>127</v>
      </c>
      <c r="R675" s="29">
        <v>95.3</v>
      </c>
      <c r="S675" s="33">
        <v>-7.2916666666666963E-3</v>
      </c>
      <c r="T675" s="34">
        <v>469054.6875</v>
      </c>
      <c r="U675" s="34">
        <v>71540.477953767113</v>
      </c>
      <c r="V675" s="35">
        <v>397514.20954623289</v>
      </c>
      <c r="W675" s="24">
        <v>0</v>
      </c>
      <c r="X675" s="35">
        <v>397514.20954623289</v>
      </c>
    </row>
    <row r="676" spans="1:24">
      <c r="A676" s="24">
        <v>675</v>
      </c>
      <c r="B676" s="25" t="s">
        <v>60</v>
      </c>
      <c r="C676" s="25" t="s">
        <v>91</v>
      </c>
      <c r="D676" s="26">
        <v>43333</v>
      </c>
      <c r="E676" s="27">
        <v>43333</v>
      </c>
      <c r="F676" s="27">
        <v>43313</v>
      </c>
      <c r="G676" s="27">
        <v>44798</v>
      </c>
      <c r="H676" s="28">
        <v>4.0136986301369859</v>
      </c>
      <c r="I676" s="29">
        <v>25</v>
      </c>
      <c r="J676" s="30">
        <v>0.05</v>
      </c>
      <c r="K676" s="29">
        <v>3.7999999999999999E-2</v>
      </c>
      <c r="L676" s="31">
        <v>637760</v>
      </c>
      <c r="M676" s="32" t="s">
        <v>2189</v>
      </c>
      <c r="N676" s="29">
        <v>798</v>
      </c>
      <c r="O676" s="29">
        <v>80</v>
      </c>
      <c r="P676" s="29">
        <v>96</v>
      </c>
      <c r="Q676" s="29">
        <v>127</v>
      </c>
      <c r="R676" s="29">
        <v>95.3</v>
      </c>
      <c r="S676" s="33">
        <v>-7.2916666666666963E-3</v>
      </c>
      <c r="T676" s="34">
        <v>633109.66666666663</v>
      </c>
      <c r="U676" s="34">
        <v>96562.233269406381</v>
      </c>
      <c r="V676" s="35">
        <v>536547.43339726026</v>
      </c>
      <c r="W676" s="24">
        <v>0</v>
      </c>
      <c r="X676" s="35">
        <v>536547.43339726026</v>
      </c>
    </row>
    <row r="677" spans="1:24">
      <c r="A677" s="24">
        <v>676</v>
      </c>
      <c r="B677" s="25" t="s">
        <v>60</v>
      </c>
      <c r="C677" s="25" t="s">
        <v>92</v>
      </c>
      <c r="D677" s="26">
        <v>43333</v>
      </c>
      <c r="E677" s="27">
        <v>43333</v>
      </c>
      <c r="F677" s="27">
        <v>43313</v>
      </c>
      <c r="G677" s="27">
        <v>44798</v>
      </c>
      <c r="H677" s="28">
        <v>4.0136986301369859</v>
      </c>
      <c r="I677" s="29">
        <v>25</v>
      </c>
      <c r="J677" s="30">
        <v>0.05</v>
      </c>
      <c r="K677" s="29">
        <v>3.7999999999999999E-2</v>
      </c>
      <c r="L677" s="31">
        <v>21044329</v>
      </c>
      <c r="M677" s="32" t="s">
        <v>2189</v>
      </c>
      <c r="N677" s="29">
        <v>798</v>
      </c>
      <c r="O677" s="29">
        <v>80</v>
      </c>
      <c r="P677" s="29">
        <v>96</v>
      </c>
      <c r="Q677" s="29">
        <v>127</v>
      </c>
      <c r="R677" s="29">
        <v>95.3</v>
      </c>
      <c r="S677" s="33">
        <v>-7.2916666666666963E-3</v>
      </c>
      <c r="T677" s="34">
        <v>20890880.767708331</v>
      </c>
      <c r="U677" s="34">
        <v>3186288.5817488292</v>
      </c>
      <c r="V677" s="35">
        <v>17704592.185959503</v>
      </c>
      <c r="W677" s="24">
        <v>0</v>
      </c>
      <c r="X677" s="35">
        <v>17704592.185959503</v>
      </c>
    </row>
    <row r="678" spans="1:24">
      <c r="A678" s="24">
        <v>677</v>
      </c>
      <c r="B678" s="25" t="s">
        <v>60</v>
      </c>
      <c r="C678" s="25" t="s">
        <v>93</v>
      </c>
      <c r="D678" s="26">
        <v>43333</v>
      </c>
      <c r="E678" s="27">
        <v>43333</v>
      </c>
      <c r="F678" s="27">
        <v>43313</v>
      </c>
      <c r="G678" s="27">
        <v>44798</v>
      </c>
      <c r="H678" s="28">
        <v>4.0136986301369859</v>
      </c>
      <c r="I678" s="29">
        <v>25</v>
      </c>
      <c r="J678" s="30">
        <v>0.05</v>
      </c>
      <c r="K678" s="29">
        <v>3.7999999999999999E-2</v>
      </c>
      <c r="L678" s="31">
        <v>969266</v>
      </c>
      <c r="M678" s="32" t="s">
        <v>2189</v>
      </c>
      <c r="N678" s="29">
        <v>798</v>
      </c>
      <c r="O678" s="29">
        <v>80</v>
      </c>
      <c r="P678" s="29">
        <v>96</v>
      </c>
      <c r="Q678" s="29">
        <v>127</v>
      </c>
      <c r="R678" s="29">
        <v>95.3</v>
      </c>
      <c r="S678" s="33">
        <v>-7.2916666666666963E-3</v>
      </c>
      <c r="T678" s="34">
        <v>962198.43541666667</v>
      </c>
      <c r="U678" s="34">
        <v>146755.0326017694</v>
      </c>
      <c r="V678" s="35">
        <v>815443.40281489724</v>
      </c>
      <c r="W678" s="24">
        <v>0</v>
      </c>
      <c r="X678" s="35">
        <v>815443.40281489724</v>
      </c>
    </row>
    <row r="679" spans="1:24">
      <c r="A679" s="24">
        <v>678</v>
      </c>
      <c r="B679" s="25" t="s">
        <v>60</v>
      </c>
      <c r="C679" s="25" t="s">
        <v>94</v>
      </c>
      <c r="D679" s="26">
        <v>43333</v>
      </c>
      <c r="E679" s="27">
        <v>43333</v>
      </c>
      <c r="F679" s="27">
        <v>43313</v>
      </c>
      <c r="G679" s="27">
        <v>44798</v>
      </c>
      <c r="H679" s="28">
        <v>4.0136986301369859</v>
      </c>
      <c r="I679" s="29">
        <v>25</v>
      </c>
      <c r="J679" s="30">
        <v>0.05</v>
      </c>
      <c r="K679" s="29">
        <v>3.7999999999999999E-2</v>
      </c>
      <c r="L679" s="31">
        <v>735000</v>
      </c>
      <c r="M679" s="32" t="s">
        <v>2189</v>
      </c>
      <c r="N679" s="29">
        <v>798</v>
      </c>
      <c r="O679" s="29">
        <v>80</v>
      </c>
      <c r="P679" s="29">
        <v>96</v>
      </c>
      <c r="Q679" s="29">
        <v>127</v>
      </c>
      <c r="R679" s="29">
        <v>95.3</v>
      </c>
      <c r="S679" s="33">
        <v>-7.2916666666666963E-3</v>
      </c>
      <c r="T679" s="34">
        <v>729640.625</v>
      </c>
      <c r="U679" s="34">
        <v>111285.18792808217</v>
      </c>
      <c r="V679" s="35">
        <v>618355.43707191781</v>
      </c>
      <c r="W679" s="24">
        <v>0</v>
      </c>
      <c r="X679" s="35">
        <v>618355.43707191781</v>
      </c>
    </row>
    <row r="680" spans="1:24">
      <c r="A680" s="24">
        <v>679</v>
      </c>
      <c r="B680" s="25" t="s">
        <v>60</v>
      </c>
      <c r="C680" s="25" t="s">
        <v>95</v>
      </c>
      <c r="D680" s="26">
        <v>43333</v>
      </c>
      <c r="E680" s="27">
        <v>43333</v>
      </c>
      <c r="F680" s="27">
        <v>43313</v>
      </c>
      <c r="G680" s="27">
        <v>44798</v>
      </c>
      <c r="H680" s="28">
        <v>4.0136986301369859</v>
      </c>
      <c r="I680" s="29">
        <v>25</v>
      </c>
      <c r="J680" s="30">
        <v>0.05</v>
      </c>
      <c r="K680" s="29">
        <v>3.7999999999999999E-2</v>
      </c>
      <c r="L680" s="31">
        <v>126000</v>
      </c>
      <c r="M680" s="32" t="s">
        <v>2189</v>
      </c>
      <c r="N680" s="29">
        <v>798</v>
      </c>
      <c r="O680" s="29">
        <v>80</v>
      </c>
      <c r="P680" s="29">
        <v>96</v>
      </c>
      <c r="Q680" s="29">
        <v>127</v>
      </c>
      <c r="R680" s="29">
        <v>95.3</v>
      </c>
      <c r="S680" s="33">
        <v>-7.2916666666666963E-3</v>
      </c>
      <c r="T680" s="34">
        <v>125081.25</v>
      </c>
      <c r="U680" s="34">
        <v>19077.460787671229</v>
      </c>
      <c r="V680" s="35">
        <v>106003.78921232877</v>
      </c>
      <c r="W680" s="24">
        <v>0</v>
      </c>
      <c r="X680" s="35">
        <v>106003.78921232877</v>
      </c>
    </row>
    <row r="681" spans="1:24">
      <c r="A681" s="24">
        <v>680</v>
      </c>
      <c r="B681" s="25" t="s">
        <v>60</v>
      </c>
      <c r="C681" s="25" t="s">
        <v>96</v>
      </c>
      <c r="D681" s="26">
        <v>43333</v>
      </c>
      <c r="E681" s="27">
        <v>43333</v>
      </c>
      <c r="F681" s="27">
        <v>43313</v>
      </c>
      <c r="G681" s="27">
        <v>44798</v>
      </c>
      <c r="H681" s="28">
        <v>4.0136986301369859</v>
      </c>
      <c r="I681" s="29">
        <v>25</v>
      </c>
      <c r="J681" s="30">
        <v>0.05</v>
      </c>
      <c r="K681" s="29">
        <v>3.7999999999999999E-2</v>
      </c>
      <c r="L681" s="31">
        <v>29327302</v>
      </c>
      <c r="M681" s="32" t="s">
        <v>2189</v>
      </c>
      <c r="N681" s="29">
        <v>798</v>
      </c>
      <c r="O681" s="29">
        <v>80</v>
      </c>
      <c r="P681" s="29">
        <v>96</v>
      </c>
      <c r="Q681" s="29">
        <v>127</v>
      </c>
      <c r="R681" s="29">
        <v>95.3</v>
      </c>
      <c r="S681" s="33">
        <v>-7.2916666666666963E-3</v>
      </c>
      <c r="T681" s="34">
        <v>29113457.089583334</v>
      </c>
      <c r="U681" s="34">
        <v>4440400.4278824767</v>
      </c>
      <c r="V681" s="35">
        <v>24673056.661700856</v>
      </c>
      <c r="W681" s="24">
        <v>0</v>
      </c>
      <c r="X681" s="35">
        <v>24673056.661700856</v>
      </c>
    </row>
    <row r="682" spans="1:24">
      <c r="A682" s="24">
        <v>681</v>
      </c>
      <c r="B682" s="25" t="s">
        <v>60</v>
      </c>
      <c r="C682" s="25" t="s">
        <v>97</v>
      </c>
      <c r="D682" s="26">
        <v>43333</v>
      </c>
      <c r="E682" s="27">
        <v>43333</v>
      </c>
      <c r="F682" s="27">
        <v>43313</v>
      </c>
      <c r="G682" s="27">
        <v>44798</v>
      </c>
      <c r="H682" s="28">
        <v>4.0136986301369859</v>
      </c>
      <c r="I682" s="29">
        <v>25</v>
      </c>
      <c r="J682" s="30">
        <v>0.05</v>
      </c>
      <c r="K682" s="29">
        <v>3.7999999999999999E-2</v>
      </c>
      <c r="L682" s="31">
        <v>1517250</v>
      </c>
      <c r="M682" s="32" t="s">
        <v>1941</v>
      </c>
      <c r="N682" s="29">
        <v>674</v>
      </c>
      <c r="O682" s="29">
        <v>80</v>
      </c>
      <c r="P682" s="29">
        <v>105.1</v>
      </c>
      <c r="Q682" s="29">
        <v>127</v>
      </c>
      <c r="R682" s="29">
        <v>122.8</v>
      </c>
      <c r="S682" s="33">
        <v>0.16841103710751668</v>
      </c>
      <c r="T682" s="34">
        <v>1772771.6460513796</v>
      </c>
      <c r="U682" s="34">
        <v>270384.10283748026</v>
      </c>
      <c r="V682" s="35">
        <v>1502387.5432138992</v>
      </c>
      <c r="W682" s="24">
        <v>0</v>
      </c>
      <c r="X682" s="35">
        <v>1502387.5432138992</v>
      </c>
    </row>
    <row r="683" spans="1:24">
      <c r="A683" s="24">
        <v>682</v>
      </c>
      <c r="B683" s="25" t="s">
        <v>60</v>
      </c>
      <c r="C683" s="25" t="s">
        <v>98</v>
      </c>
      <c r="D683" s="26">
        <v>43333</v>
      </c>
      <c r="E683" s="27">
        <v>43333</v>
      </c>
      <c r="F683" s="27">
        <v>43313</v>
      </c>
      <c r="G683" s="27">
        <v>44798</v>
      </c>
      <c r="H683" s="28">
        <v>4.0136986301369859</v>
      </c>
      <c r="I683" s="29">
        <v>25</v>
      </c>
      <c r="J683" s="30">
        <v>0.05</v>
      </c>
      <c r="K683" s="29">
        <v>3.7999999999999999E-2</v>
      </c>
      <c r="L683" s="31">
        <v>312900</v>
      </c>
      <c r="M683" s="32" t="s">
        <v>2189</v>
      </c>
      <c r="N683" s="29">
        <v>798</v>
      </c>
      <c r="O683" s="29">
        <v>80</v>
      </c>
      <c r="P683" s="29">
        <v>96</v>
      </c>
      <c r="Q683" s="29">
        <v>127</v>
      </c>
      <c r="R683" s="29">
        <v>95.3</v>
      </c>
      <c r="S683" s="33">
        <v>-7.2916666666666963E-3</v>
      </c>
      <c r="T683" s="34">
        <v>310618.4375</v>
      </c>
      <c r="U683" s="34">
        <v>47375.694289383558</v>
      </c>
      <c r="V683" s="35">
        <v>263242.74321061646</v>
      </c>
      <c r="W683" s="24">
        <v>0</v>
      </c>
      <c r="X683" s="35">
        <v>263242.74321061646</v>
      </c>
    </row>
    <row r="684" spans="1:24">
      <c r="A684" s="24">
        <v>683</v>
      </c>
      <c r="B684" s="25" t="s">
        <v>60</v>
      </c>
      <c r="C684" s="25" t="s">
        <v>99</v>
      </c>
      <c r="D684" s="26">
        <v>43333</v>
      </c>
      <c r="E684" s="27">
        <v>43333</v>
      </c>
      <c r="F684" s="27">
        <v>43313</v>
      </c>
      <c r="G684" s="27">
        <v>44798</v>
      </c>
      <c r="H684" s="28">
        <v>4.0136986301369859</v>
      </c>
      <c r="I684" s="29">
        <v>25</v>
      </c>
      <c r="J684" s="30">
        <v>0.05</v>
      </c>
      <c r="K684" s="29">
        <v>3.7999999999999999E-2</v>
      </c>
      <c r="L684" s="31">
        <v>1174950</v>
      </c>
      <c r="M684" s="32" t="s">
        <v>2189</v>
      </c>
      <c r="N684" s="29">
        <v>798</v>
      </c>
      <c r="O684" s="29">
        <v>80</v>
      </c>
      <c r="P684" s="29">
        <v>96</v>
      </c>
      <c r="Q684" s="29">
        <v>127</v>
      </c>
      <c r="R684" s="29">
        <v>95.3</v>
      </c>
      <c r="S684" s="33">
        <v>-7.2916666666666963E-3</v>
      </c>
      <c r="T684" s="34">
        <v>1166382.65625</v>
      </c>
      <c r="U684" s="34">
        <v>177897.32184503422</v>
      </c>
      <c r="V684" s="35">
        <v>988485.33440496575</v>
      </c>
      <c r="W684" s="24">
        <v>0</v>
      </c>
      <c r="X684" s="35">
        <v>988485.33440496575</v>
      </c>
    </row>
    <row r="685" spans="1:24">
      <c r="A685" s="24">
        <v>684</v>
      </c>
      <c r="B685" s="25" t="s">
        <v>60</v>
      </c>
      <c r="C685" s="25" t="s">
        <v>100</v>
      </c>
      <c r="D685" s="26">
        <v>43333</v>
      </c>
      <c r="E685" s="27">
        <v>43333</v>
      </c>
      <c r="F685" s="27">
        <v>43313</v>
      </c>
      <c r="G685" s="27">
        <v>44798</v>
      </c>
      <c r="H685" s="28">
        <v>4.0136986301369859</v>
      </c>
      <c r="I685" s="29">
        <v>25</v>
      </c>
      <c r="J685" s="30">
        <v>0.05</v>
      </c>
      <c r="K685" s="29">
        <v>3.7999999999999999E-2</v>
      </c>
      <c r="L685" s="31">
        <v>582750</v>
      </c>
      <c r="M685" s="32" t="s">
        <v>1973</v>
      </c>
      <c r="N685" s="29">
        <v>690</v>
      </c>
      <c r="O685" s="29">
        <v>80</v>
      </c>
      <c r="P685" s="29">
        <v>110</v>
      </c>
      <c r="Q685" s="29">
        <v>127</v>
      </c>
      <c r="R685" s="29">
        <v>145.69999999999999</v>
      </c>
      <c r="S685" s="33">
        <v>0.32454545454545441</v>
      </c>
      <c r="T685" s="34">
        <v>771878.86363636365</v>
      </c>
      <c r="U685" s="34">
        <v>117727.3872291407</v>
      </c>
      <c r="V685" s="35">
        <v>654151.47640722292</v>
      </c>
      <c r="W685" s="24">
        <v>0</v>
      </c>
      <c r="X685" s="35">
        <v>654151.47640722292</v>
      </c>
    </row>
    <row r="686" spans="1:24">
      <c r="A686" s="24">
        <v>685</v>
      </c>
      <c r="B686" s="25" t="s">
        <v>60</v>
      </c>
      <c r="C686" s="25" t="s">
        <v>101</v>
      </c>
      <c r="D686" s="26">
        <v>43333</v>
      </c>
      <c r="E686" s="27">
        <v>43333</v>
      </c>
      <c r="F686" s="27">
        <v>43313</v>
      </c>
      <c r="G686" s="27">
        <v>44798</v>
      </c>
      <c r="H686" s="28">
        <v>4.0136986301369859</v>
      </c>
      <c r="I686" s="29">
        <v>25</v>
      </c>
      <c r="J686" s="30">
        <v>0.05</v>
      </c>
      <c r="K686" s="29">
        <v>3.7999999999999999E-2</v>
      </c>
      <c r="L686" s="31">
        <v>9976171</v>
      </c>
      <c r="M686" s="32" t="s">
        <v>2189</v>
      </c>
      <c r="N686" s="29">
        <v>798</v>
      </c>
      <c r="O686" s="29">
        <v>80</v>
      </c>
      <c r="P686" s="29">
        <v>96</v>
      </c>
      <c r="Q686" s="29">
        <v>127</v>
      </c>
      <c r="R686" s="29">
        <v>95.3</v>
      </c>
      <c r="S686" s="33">
        <v>-7.2916666666666963E-3</v>
      </c>
      <c r="T686" s="34">
        <v>9903428.0864583328</v>
      </c>
      <c r="U686" s="34">
        <v>1510476.2782825625</v>
      </c>
      <c r="V686" s="35">
        <v>8392951.8081757706</v>
      </c>
      <c r="W686" s="24">
        <v>0</v>
      </c>
      <c r="X686" s="35">
        <v>8392951.8081757706</v>
      </c>
    </row>
    <row r="687" spans="1:24">
      <c r="A687" s="24">
        <v>686</v>
      </c>
      <c r="B687" s="25" t="s">
        <v>60</v>
      </c>
      <c r="C687" s="25" t="s">
        <v>102</v>
      </c>
      <c r="D687" s="26">
        <v>43333</v>
      </c>
      <c r="E687" s="27">
        <v>43333</v>
      </c>
      <c r="F687" s="27">
        <v>43313</v>
      </c>
      <c r="G687" s="27">
        <v>44798</v>
      </c>
      <c r="H687" s="28">
        <v>4.0136986301369859</v>
      </c>
      <c r="I687" s="29">
        <v>25</v>
      </c>
      <c r="J687" s="30">
        <v>0.05</v>
      </c>
      <c r="K687" s="29">
        <v>3.7999999999999999E-2</v>
      </c>
      <c r="L687" s="31">
        <v>21103901</v>
      </c>
      <c r="M687" s="32" t="s">
        <v>2189</v>
      </c>
      <c r="N687" s="29">
        <v>798</v>
      </c>
      <c r="O687" s="29">
        <v>80</v>
      </c>
      <c r="P687" s="29">
        <v>96</v>
      </c>
      <c r="Q687" s="29">
        <v>127</v>
      </c>
      <c r="R687" s="29">
        <v>95.3</v>
      </c>
      <c r="S687" s="33">
        <v>-7.2916666666666963E-3</v>
      </c>
      <c r="T687" s="34">
        <v>20950018.388541665</v>
      </c>
      <c r="U687" s="34">
        <v>3195308.2840825049</v>
      </c>
      <c r="V687" s="35">
        <v>17754710.104459159</v>
      </c>
      <c r="W687" s="24">
        <v>0</v>
      </c>
      <c r="X687" s="35">
        <v>17754710.104459159</v>
      </c>
    </row>
    <row r="688" spans="1:24">
      <c r="A688" s="24">
        <v>687</v>
      </c>
      <c r="B688" s="25" t="s">
        <v>60</v>
      </c>
      <c r="C688" s="25" t="s">
        <v>103</v>
      </c>
      <c r="D688" s="26">
        <v>43333</v>
      </c>
      <c r="E688" s="27">
        <v>43333</v>
      </c>
      <c r="F688" s="27">
        <v>43313</v>
      </c>
      <c r="G688" s="27">
        <v>44798</v>
      </c>
      <c r="H688" s="28">
        <v>4.0136986301369859</v>
      </c>
      <c r="I688" s="29">
        <v>25</v>
      </c>
      <c r="J688" s="30">
        <v>0.05</v>
      </c>
      <c r="K688" s="29">
        <v>3.7999999999999999E-2</v>
      </c>
      <c r="L688" s="31">
        <v>580650</v>
      </c>
      <c r="M688" s="32" t="s">
        <v>2189</v>
      </c>
      <c r="N688" s="29">
        <v>798</v>
      </c>
      <c r="O688" s="29">
        <v>80</v>
      </c>
      <c r="P688" s="29">
        <v>96</v>
      </c>
      <c r="Q688" s="29">
        <v>127</v>
      </c>
      <c r="R688" s="29">
        <v>95.3</v>
      </c>
      <c r="S688" s="33">
        <v>-7.2916666666666963E-3</v>
      </c>
      <c r="T688" s="34">
        <v>576416.09375</v>
      </c>
      <c r="U688" s="34">
        <v>87915.298463184925</v>
      </c>
      <c r="V688" s="35">
        <v>488500.79528681509</v>
      </c>
      <c r="W688" s="24">
        <v>0</v>
      </c>
      <c r="X688" s="35">
        <v>488500.79528681509</v>
      </c>
    </row>
    <row r="689" spans="1:24">
      <c r="A689" s="24">
        <v>688</v>
      </c>
      <c r="B689" s="25" t="s">
        <v>60</v>
      </c>
      <c r="C689" s="25" t="s">
        <v>104</v>
      </c>
      <c r="D689" s="26">
        <v>43333</v>
      </c>
      <c r="E689" s="27">
        <v>43333</v>
      </c>
      <c r="F689" s="27">
        <v>43313</v>
      </c>
      <c r="G689" s="27">
        <v>44798</v>
      </c>
      <c r="H689" s="28">
        <v>4.0136986301369859</v>
      </c>
      <c r="I689" s="29">
        <v>25</v>
      </c>
      <c r="J689" s="30">
        <v>0.05</v>
      </c>
      <c r="K689" s="29">
        <v>3.7999999999999999E-2</v>
      </c>
      <c r="L689" s="31">
        <v>175035</v>
      </c>
      <c r="M689" s="32" t="s">
        <v>1877</v>
      </c>
      <c r="N689" s="29">
        <v>642</v>
      </c>
      <c r="O689" s="29">
        <v>80</v>
      </c>
      <c r="P689" s="29">
        <v>79.099999999999994</v>
      </c>
      <c r="Q689" s="29">
        <v>127</v>
      </c>
      <c r="R689" s="29">
        <v>94</v>
      </c>
      <c r="S689" s="33">
        <v>0.18836915297092297</v>
      </c>
      <c r="T689" s="34">
        <v>208006.19469026552</v>
      </c>
      <c r="U689" s="34">
        <v>31725.218790156381</v>
      </c>
      <c r="V689" s="35">
        <v>176280.97590010913</v>
      </c>
      <c r="W689" s="24">
        <v>0</v>
      </c>
      <c r="X689" s="35">
        <v>176280.97590010913</v>
      </c>
    </row>
    <row r="690" spans="1:24">
      <c r="A690" s="24">
        <v>689</v>
      </c>
      <c r="B690" s="25" t="s">
        <v>60</v>
      </c>
      <c r="C690" s="25" t="s">
        <v>105</v>
      </c>
      <c r="D690" s="26">
        <v>43333</v>
      </c>
      <c r="E690" s="27">
        <v>43333</v>
      </c>
      <c r="F690" s="27">
        <v>43313</v>
      </c>
      <c r="G690" s="27">
        <v>44798</v>
      </c>
      <c r="H690" s="28">
        <v>4.0136986301369859</v>
      </c>
      <c r="I690" s="29">
        <v>25</v>
      </c>
      <c r="J690" s="30">
        <v>0.05</v>
      </c>
      <c r="K690" s="29">
        <v>3.7999999999999999E-2</v>
      </c>
      <c r="L690" s="31">
        <v>132796</v>
      </c>
      <c r="M690" s="32" t="s">
        <v>2189</v>
      </c>
      <c r="N690" s="29">
        <v>798</v>
      </c>
      <c r="O690" s="29">
        <v>80</v>
      </c>
      <c r="P690" s="29">
        <v>96</v>
      </c>
      <c r="Q690" s="29">
        <v>127</v>
      </c>
      <c r="R690" s="29">
        <v>95.3</v>
      </c>
      <c r="S690" s="33">
        <v>-7.2916666666666963E-3</v>
      </c>
      <c r="T690" s="34">
        <v>131827.69583333333</v>
      </c>
      <c r="U690" s="34">
        <v>20106.432402853879</v>
      </c>
      <c r="V690" s="35">
        <v>111721.26343047945</v>
      </c>
      <c r="W690" s="24">
        <v>0</v>
      </c>
      <c r="X690" s="35">
        <v>111721.26343047945</v>
      </c>
    </row>
    <row r="691" spans="1:24">
      <c r="A691" s="24">
        <v>690</v>
      </c>
      <c r="B691" s="25" t="s">
        <v>60</v>
      </c>
      <c r="C691" s="25" t="s">
        <v>106</v>
      </c>
      <c r="D691" s="26">
        <v>43333</v>
      </c>
      <c r="E691" s="27">
        <v>43333</v>
      </c>
      <c r="F691" s="27">
        <v>43313</v>
      </c>
      <c r="G691" s="27">
        <v>44798</v>
      </c>
      <c r="H691" s="28">
        <v>4.0136986301369859</v>
      </c>
      <c r="I691" s="29">
        <v>25</v>
      </c>
      <c r="J691" s="30">
        <v>0.05</v>
      </c>
      <c r="K691" s="29">
        <v>3.7999999999999999E-2</v>
      </c>
      <c r="L691" s="31">
        <v>469552</v>
      </c>
      <c r="M691" s="32" t="s">
        <v>1871</v>
      </c>
      <c r="N691" s="29">
        <v>639</v>
      </c>
      <c r="O691" s="29">
        <v>80</v>
      </c>
      <c r="P691" s="29">
        <v>112.8</v>
      </c>
      <c r="Q691" s="29">
        <v>127</v>
      </c>
      <c r="R691" s="29">
        <v>116.2</v>
      </c>
      <c r="S691" s="33">
        <v>3.0141843971631256E-2</v>
      </c>
      <c r="T691" s="34">
        <v>483705.16312056739</v>
      </c>
      <c r="U691" s="34">
        <v>73774.976523073929</v>
      </c>
      <c r="V691" s="35">
        <v>409930.18659749348</v>
      </c>
      <c r="W691" s="24">
        <v>0</v>
      </c>
      <c r="X691" s="35">
        <v>409930.18659749348</v>
      </c>
    </row>
    <row r="692" spans="1:24">
      <c r="A692" s="24">
        <v>691</v>
      </c>
      <c r="B692" s="25" t="s">
        <v>60</v>
      </c>
      <c r="C692" s="25" t="s">
        <v>110</v>
      </c>
      <c r="D692" s="26">
        <v>43333</v>
      </c>
      <c r="E692" s="27">
        <v>43333</v>
      </c>
      <c r="F692" s="27">
        <v>43313</v>
      </c>
      <c r="G692" s="27">
        <v>44798</v>
      </c>
      <c r="H692" s="28">
        <v>4.0136986301369859</v>
      </c>
      <c r="I692" s="29">
        <v>25</v>
      </c>
      <c r="J692" s="30">
        <v>0.05</v>
      </c>
      <c r="K692" s="29">
        <v>3.7999999999999999E-2</v>
      </c>
      <c r="L692" s="31">
        <v>16789210</v>
      </c>
      <c r="M692" s="32" t="s">
        <v>1939</v>
      </c>
      <c r="N692" s="29">
        <v>673</v>
      </c>
      <c r="O692" s="29">
        <v>80</v>
      </c>
      <c r="P692" s="29">
        <v>95</v>
      </c>
      <c r="Q692" s="29">
        <v>127</v>
      </c>
      <c r="R692" s="29">
        <v>104.3</v>
      </c>
      <c r="S692" s="33">
        <v>9.7894736842105229E-2</v>
      </c>
      <c r="T692" s="34">
        <v>18432785.294736844</v>
      </c>
      <c r="U692" s="34">
        <v>2811378.5133095887</v>
      </c>
      <c r="V692" s="35">
        <v>15621406.781427255</v>
      </c>
      <c r="W692" s="24">
        <v>0</v>
      </c>
      <c r="X692" s="35">
        <v>15621406.781427255</v>
      </c>
    </row>
    <row r="693" spans="1:24">
      <c r="A693" s="24">
        <v>692</v>
      </c>
      <c r="B693" s="25" t="s">
        <v>60</v>
      </c>
      <c r="C693" s="25" t="s">
        <v>86</v>
      </c>
      <c r="D693" s="26">
        <v>43333</v>
      </c>
      <c r="E693" s="27">
        <v>43333</v>
      </c>
      <c r="F693" s="27">
        <v>43313</v>
      </c>
      <c r="G693" s="27">
        <v>44798</v>
      </c>
      <c r="H693" s="28">
        <v>4.0136986301369859</v>
      </c>
      <c r="I693" s="29">
        <v>25</v>
      </c>
      <c r="J693" s="30">
        <v>0.05</v>
      </c>
      <c r="K693" s="29">
        <v>3.7999999999999999E-2</v>
      </c>
      <c r="L693" s="31">
        <v>892500</v>
      </c>
      <c r="M693" s="32" t="s">
        <v>2189</v>
      </c>
      <c r="N693" s="29">
        <v>798</v>
      </c>
      <c r="O693" s="29">
        <v>80</v>
      </c>
      <c r="P693" s="29">
        <v>96</v>
      </c>
      <c r="Q693" s="29">
        <v>127</v>
      </c>
      <c r="R693" s="29">
        <v>95.3</v>
      </c>
      <c r="S693" s="33">
        <v>-7.2916666666666963E-3</v>
      </c>
      <c r="T693" s="34">
        <v>885992.1875</v>
      </c>
      <c r="U693" s="34">
        <v>135132.01391267122</v>
      </c>
      <c r="V693" s="35">
        <v>750860.17358732875</v>
      </c>
      <c r="W693" s="24">
        <v>0</v>
      </c>
      <c r="X693" s="35">
        <v>750860.17358732875</v>
      </c>
    </row>
    <row r="694" spans="1:24">
      <c r="A694" s="24">
        <v>693</v>
      </c>
      <c r="B694" s="25" t="s">
        <v>60</v>
      </c>
      <c r="C694" s="25" t="s">
        <v>90</v>
      </c>
      <c r="D694" s="26">
        <v>43333</v>
      </c>
      <c r="E694" s="27">
        <v>43333</v>
      </c>
      <c r="F694" s="27">
        <v>43313</v>
      </c>
      <c r="G694" s="27">
        <v>44798</v>
      </c>
      <c r="H694" s="28">
        <v>4.0136986301369859</v>
      </c>
      <c r="I694" s="29">
        <v>25</v>
      </c>
      <c r="J694" s="30">
        <v>0.05</v>
      </c>
      <c r="K694" s="29">
        <v>3.7999999999999999E-2</v>
      </c>
      <c r="L694" s="31">
        <v>472500</v>
      </c>
      <c r="M694" s="32" t="s">
        <v>2189</v>
      </c>
      <c r="N694" s="29">
        <v>798</v>
      </c>
      <c r="O694" s="29">
        <v>80</v>
      </c>
      <c r="P694" s="29">
        <v>96</v>
      </c>
      <c r="Q694" s="29">
        <v>127</v>
      </c>
      <c r="R694" s="29">
        <v>95.3</v>
      </c>
      <c r="S694" s="33">
        <v>-7.2916666666666963E-3</v>
      </c>
      <c r="T694" s="34">
        <v>469054.6875</v>
      </c>
      <c r="U694" s="34">
        <v>71540.477953767113</v>
      </c>
      <c r="V694" s="35">
        <v>397514.20954623289</v>
      </c>
      <c r="W694" s="24">
        <v>0</v>
      </c>
      <c r="X694" s="35">
        <v>397514.20954623289</v>
      </c>
    </row>
    <row r="695" spans="1:24">
      <c r="A695" s="24">
        <v>694</v>
      </c>
      <c r="B695" s="25" t="s">
        <v>60</v>
      </c>
      <c r="C695" s="25" t="s">
        <v>91</v>
      </c>
      <c r="D695" s="26">
        <v>43333</v>
      </c>
      <c r="E695" s="27">
        <v>43333</v>
      </c>
      <c r="F695" s="27">
        <v>43313</v>
      </c>
      <c r="G695" s="27">
        <v>44798</v>
      </c>
      <c r="H695" s="28">
        <v>4.0136986301369859</v>
      </c>
      <c r="I695" s="29">
        <v>25</v>
      </c>
      <c r="J695" s="30">
        <v>0.05</v>
      </c>
      <c r="K695" s="29">
        <v>3.7999999999999999E-2</v>
      </c>
      <c r="L695" s="31">
        <v>637760</v>
      </c>
      <c r="M695" s="32" t="s">
        <v>2189</v>
      </c>
      <c r="N695" s="29">
        <v>798</v>
      </c>
      <c r="O695" s="29">
        <v>80</v>
      </c>
      <c r="P695" s="29">
        <v>96</v>
      </c>
      <c r="Q695" s="29">
        <v>127</v>
      </c>
      <c r="R695" s="29">
        <v>95.3</v>
      </c>
      <c r="S695" s="33">
        <v>-7.2916666666666963E-3</v>
      </c>
      <c r="T695" s="34">
        <v>633109.66666666663</v>
      </c>
      <c r="U695" s="34">
        <v>96562.233269406381</v>
      </c>
      <c r="V695" s="35">
        <v>536547.43339726026</v>
      </c>
      <c r="W695" s="24">
        <v>0</v>
      </c>
      <c r="X695" s="35">
        <v>536547.43339726026</v>
      </c>
    </row>
    <row r="696" spans="1:24">
      <c r="A696" s="24">
        <v>695</v>
      </c>
      <c r="B696" s="25" t="s">
        <v>60</v>
      </c>
      <c r="C696" s="25" t="s">
        <v>92</v>
      </c>
      <c r="D696" s="26">
        <v>43333</v>
      </c>
      <c r="E696" s="27">
        <v>43333</v>
      </c>
      <c r="F696" s="27">
        <v>43313</v>
      </c>
      <c r="G696" s="27">
        <v>44798</v>
      </c>
      <c r="H696" s="28">
        <v>4.0136986301369859</v>
      </c>
      <c r="I696" s="29">
        <v>25</v>
      </c>
      <c r="J696" s="30">
        <v>0.05</v>
      </c>
      <c r="K696" s="29">
        <v>3.7999999999999999E-2</v>
      </c>
      <c r="L696" s="31">
        <v>21044329</v>
      </c>
      <c r="M696" s="32" t="s">
        <v>2189</v>
      </c>
      <c r="N696" s="29">
        <v>798</v>
      </c>
      <c r="O696" s="29">
        <v>80</v>
      </c>
      <c r="P696" s="29">
        <v>96</v>
      </c>
      <c r="Q696" s="29">
        <v>127</v>
      </c>
      <c r="R696" s="29">
        <v>95.3</v>
      </c>
      <c r="S696" s="33">
        <v>-7.2916666666666963E-3</v>
      </c>
      <c r="T696" s="34">
        <v>20890880.767708331</v>
      </c>
      <c r="U696" s="34">
        <v>3186288.5817488292</v>
      </c>
      <c r="V696" s="35">
        <v>17704592.185959503</v>
      </c>
      <c r="W696" s="24">
        <v>0</v>
      </c>
      <c r="X696" s="35">
        <v>17704592.185959503</v>
      </c>
    </row>
    <row r="697" spans="1:24">
      <c r="A697" s="24">
        <v>696</v>
      </c>
      <c r="B697" s="25" t="s">
        <v>60</v>
      </c>
      <c r="C697" s="25" t="s">
        <v>93</v>
      </c>
      <c r="D697" s="26">
        <v>43333</v>
      </c>
      <c r="E697" s="27">
        <v>43333</v>
      </c>
      <c r="F697" s="27">
        <v>43313</v>
      </c>
      <c r="G697" s="27">
        <v>44798</v>
      </c>
      <c r="H697" s="28">
        <v>4.0136986301369859</v>
      </c>
      <c r="I697" s="29">
        <v>25</v>
      </c>
      <c r="J697" s="30">
        <v>0.05</v>
      </c>
      <c r="K697" s="29">
        <v>3.7999999999999999E-2</v>
      </c>
      <c r="L697" s="31">
        <v>969266</v>
      </c>
      <c r="M697" s="32" t="s">
        <v>2189</v>
      </c>
      <c r="N697" s="29">
        <v>798</v>
      </c>
      <c r="O697" s="29">
        <v>80</v>
      </c>
      <c r="P697" s="29">
        <v>96</v>
      </c>
      <c r="Q697" s="29">
        <v>127</v>
      </c>
      <c r="R697" s="29">
        <v>95.3</v>
      </c>
      <c r="S697" s="33">
        <v>-7.2916666666666963E-3</v>
      </c>
      <c r="T697" s="34">
        <v>962198.43541666667</v>
      </c>
      <c r="U697" s="34">
        <v>146755.0326017694</v>
      </c>
      <c r="V697" s="35">
        <v>815443.40281489724</v>
      </c>
      <c r="W697" s="24">
        <v>0</v>
      </c>
      <c r="X697" s="35">
        <v>815443.40281489724</v>
      </c>
    </row>
    <row r="698" spans="1:24">
      <c r="A698" s="24">
        <v>697</v>
      </c>
      <c r="B698" s="25" t="s">
        <v>60</v>
      </c>
      <c r="C698" s="25" t="s">
        <v>94</v>
      </c>
      <c r="D698" s="26">
        <v>43333</v>
      </c>
      <c r="E698" s="27">
        <v>43333</v>
      </c>
      <c r="F698" s="27">
        <v>43313</v>
      </c>
      <c r="G698" s="27">
        <v>44798</v>
      </c>
      <c r="H698" s="28">
        <v>4.0136986301369859</v>
      </c>
      <c r="I698" s="29">
        <v>25</v>
      </c>
      <c r="J698" s="30">
        <v>0.05</v>
      </c>
      <c r="K698" s="29">
        <v>3.7999999999999999E-2</v>
      </c>
      <c r="L698" s="31">
        <v>735000</v>
      </c>
      <c r="M698" s="32" t="s">
        <v>2189</v>
      </c>
      <c r="N698" s="29">
        <v>798</v>
      </c>
      <c r="O698" s="29">
        <v>80</v>
      </c>
      <c r="P698" s="29">
        <v>96</v>
      </c>
      <c r="Q698" s="29">
        <v>127</v>
      </c>
      <c r="R698" s="29">
        <v>95.3</v>
      </c>
      <c r="S698" s="33">
        <v>-7.2916666666666963E-3</v>
      </c>
      <c r="T698" s="34">
        <v>729640.625</v>
      </c>
      <c r="U698" s="34">
        <v>111285.18792808217</v>
      </c>
      <c r="V698" s="35">
        <v>618355.43707191781</v>
      </c>
      <c r="W698" s="24">
        <v>0</v>
      </c>
      <c r="X698" s="35">
        <v>618355.43707191781</v>
      </c>
    </row>
    <row r="699" spans="1:24">
      <c r="A699" s="24">
        <v>698</v>
      </c>
      <c r="B699" s="25" t="s">
        <v>60</v>
      </c>
      <c r="C699" s="25" t="s">
        <v>95</v>
      </c>
      <c r="D699" s="26">
        <v>43333</v>
      </c>
      <c r="E699" s="27">
        <v>43333</v>
      </c>
      <c r="F699" s="27">
        <v>43313</v>
      </c>
      <c r="G699" s="27">
        <v>44798</v>
      </c>
      <c r="H699" s="28">
        <v>4.0136986301369859</v>
      </c>
      <c r="I699" s="29">
        <v>25</v>
      </c>
      <c r="J699" s="30">
        <v>0.05</v>
      </c>
      <c r="K699" s="29">
        <v>3.7999999999999999E-2</v>
      </c>
      <c r="L699" s="31">
        <v>126000</v>
      </c>
      <c r="M699" s="32" t="s">
        <v>2189</v>
      </c>
      <c r="N699" s="29">
        <v>798</v>
      </c>
      <c r="O699" s="29">
        <v>80</v>
      </c>
      <c r="P699" s="29">
        <v>96</v>
      </c>
      <c r="Q699" s="29">
        <v>127</v>
      </c>
      <c r="R699" s="29">
        <v>95.3</v>
      </c>
      <c r="S699" s="33">
        <v>-7.2916666666666963E-3</v>
      </c>
      <c r="T699" s="34">
        <v>125081.25</v>
      </c>
      <c r="U699" s="34">
        <v>19077.460787671229</v>
      </c>
      <c r="V699" s="35">
        <v>106003.78921232877</v>
      </c>
      <c r="W699" s="24">
        <v>0</v>
      </c>
      <c r="X699" s="35">
        <v>106003.78921232877</v>
      </c>
    </row>
    <row r="700" spans="1:24">
      <c r="A700" s="24">
        <v>699</v>
      </c>
      <c r="B700" s="25" t="s">
        <v>60</v>
      </c>
      <c r="C700" s="25" t="s">
        <v>96</v>
      </c>
      <c r="D700" s="26">
        <v>43333</v>
      </c>
      <c r="E700" s="27">
        <v>43333</v>
      </c>
      <c r="F700" s="27">
        <v>43313</v>
      </c>
      <c r="G700" s="27">
        <v>44798</v>
      </c>
      <c r="H700" s="28">
        <v>4.0136986301369859</v>
      </c>
      <c r="I700" s="29">
        <v>25</v>
      </c>
      <c r="J700" s="30">
        <v>0.05</v>
      </c>
      <c r="K700" s="29">
        <v>3.7999999999999999E-2</v>
      </c>
      <c r="L700" s="31">
        <v>29327302</v>
      </c>
      <c r="M700" s="32" t="s">
        <v>2189</v>
      </c>
      <c r="N700" s="29">
        <v>798</v>
      </c>
      <c r="O700" s="29">
        <v>80</v>
      </c>
      <c r="P700" s="29">
        <v>96</v>
      </c>
      <c r="Q700" s="29">
        <v>127</v>
      </c>
      <c r="R700" s="29">
        <v>95.3</v>
      </c>
      <c r="S700" s="33">
        <v>-7.2916666666666963E-3</v>
      </c>
      <c r="T700" s="34">
        <v>29113457.089583334</v>
      </c>
      <c r="U700" s="34">
        <v>4440400.4278824767</v>
      </c>
      <c r="V700" s="35">
        <v>24673056.661700856</v>
      </c>
      <c r="W700" s="24">
        <v>0</v>
      </c>
      <c r="X700" s="35">
        <v>24673056.661700856</v>
      </c>
    </row>
    <row r="701" spans="1:24">
      <c r="A701" s="24">
        <v>700</v>
      </c>
      <c r="B701" s="25" t="s">
        <v>60</v>
      </c>
      <c r="C701" s="25" t="s">
        <v>97</v>
      </c>
      <c r="D701" s="26">
        <v>43333</v>
      </c>
      <c r="E701" s="27">
        <v>43333</v>
      </c>
      <c r="F701" s="27">
        <v>43313</v>
      </c>
      <c r="G701" s="27">
        <v>44798</v>
      </c>
      <c r="H701" s="28">
        <v>4.0136986301369859</v>
      </c>
      <c r="I701" s="29">
        <v>25</v>
      </c>
      <c r="J701" s="30">
        <v>0.05</v>
      </c>
      <c r="K701" s="29">
        <v>3.7999999999999999E-2</v>
      </c>
      <c r="L701" s="31">
        <v>1517250</v>
      </c>
      <c r="M701" s="32" t="s">
        <v>1941</v>
      </c>
      <c r="N701" s="29">
        <v>674</v>
      </c>
      <c r="O701" s="29">
        <v>80</v>
      </c>
      <c r="P701" s="29">
        <v>105.1</v>
      </c>
      <c r="Q701" s="29">
        <v>127</v>
      </c>
      <c r="R701" s="29">
        <v>122.8</v>
      </c>
      <c r="S701" s="33">
        <v>0.16841103710751668</v>
      </c>
      <c r="T701" s="34">
        <v>1772771.6460513796</v>
      </c>
      <c r="U701" s="34">
        <v>270384.10283748026</v>
      </c>
      <c r="V701" s="35">
        <v>1502387.5432138992</v>
      </c>
      <c r="W701" s="24">
        <v>0</v>
      </c>
      <c r="X701" s="35">
        <v>1502387.5432138992</v>
      </c>
    </row>
    <row r="702" spans="1:24">
      <c r="A702" s="24">
        <v>701</v>
      </c>
      <c r="B702" s="25" t="s">
        <v>60</v>
      </c>
      <c r="C702" s="25" t="s">
        <v>98</v>
      </c>
      <c r="D702" s="26">
        <v>43333</v>
      </c>
      <c r="E702" s="27">
        <v>43333</v>
      </c>
      <c r="F702" s="27">
        <v>43313</v>
      </c>
      <c r="G702" s="27">
        <v>44798</v>
      </c>
      <c r="H702" s="28">
        <v>4.0136986301369859</v>
      </c>
      <c r="I702" s="29">
        <v>25</v>
      </c>
      <c r="J702" s="30">
        <v>0.05</v>
      </c>
      <c r="K702" s="29">
        <v>3.7999999999999999E-2</v>
      </c>
      <c r="L702" s="31">
        <v>312900</v>
      </c>
      <c r="M702" s="32" t="s">
        <v>2189</v>
      </c>
      <c r="N702" s="29">
        <v>798</v>
      </c>
      <c r="O702" s="29">
        <v>80</v>
      </c>
      <c r="P702" s="29">
        <v>96</v>
      </c>
      <c r="Q702" s="29">
        <v>127</v>
      </c>
      <c r="R702" s="29">
        <v>95.3</v>
      </c>
      <c r="S702" s="33">
        <v>-7.2916666666666963E-3</v>
      </c>
      <c r="T702" s="34">
        <v>310618.4375</v>
      </c>
      <c r="U702" s="34">
        <v>47375.694289383558</v>
      </c>
      <c r="V702" s="35">
        <v>263242.74321061646</v>
      </c>
      <c r="W702" s="24">
        <v>0</v>
      </c>
      <c r="X702" s="35">
        <v>263242.74321061646</v>
      </c>
    </row>
    <row r="703" spans="1:24">
      <c r="A703" s="24">
        <v>702</v>
      </c>
      <c r="B703" s="25" t="s">
        <v>60</v>
      </c>
      <c r="C703" s="25" t="s">
        <v>99</v>
      </c>
      <c r="D703" s="26">
        <v>43333</v>
      </c>
      <c r="E703" s="27">
        <v>43333</v>
      </c>
      <c r="F703" s="27">
        <v>43313</v>
      </c>
      <c r="G703" s="27">
        <v>44798</v>
      </c>
      <c r="H703" s="28">
        <v>4.0136986301369859</v>
      </c>
      <c r="I703" s="29">
        <v>25</v>
      </c>
      <c r="J703" s="30">
        <v>0.05</v>
      </c>
      <c r="K703" s="29">
        <v>3.7999999999999999E-2</v>
      </c>
      <c r="L703" s="31">
        <v>1174950</v>
      </c>
      <c r="M703" s="32" t="s">
        <v>2189</v>
      </c>
      <c r="N703" s="29">
        <v>798</v>
      </c>
      <c r="O703" s="29">
        <v>80</v>
      </c>
      <c r="P703" s="29">
        <v>96</v>
      </c>
      <c r="Q703" s="29">
        <v>127</v>
      </c>
      <c r="R703" s="29">
        <v>95.3</v>
      </c>
      <c r="S703" s="33">
        <v>-7.2916666666666963E-3</v>
      </c>
      <c r="T703" s="34">
        <v>1166382.65625</v>
      </c>
      <c r="U703" s="34">
        <v>177897.32184503422</v>
      </c>
      <c r="V703" s="35">
        <v>988485.33440496575</v>
      </c>
      <c r="W703" s="24">
        <v>0</v>
      </c>
      <c r="X703" s="35">
        <v>988485.33440496575</v>
      </c>
    </row>
    <row r="704" spans="1:24">
      <c r="A704" s="24">
        <v>703</v>
      </c>
      <c r="B704" s="25" t="s">
        <v>60</v>
      </c>
      <c r="C704" s="25" t="s">
        <v>100</v>
      </c>
      <c r="D704" s="26">
        <v>43333</v>
      </c>
      <c r="E704" s="27">
        <v>43333</v>
      </c>
      <c r="F704" s="27">
        <v>43313</v>
      </c>
      <c r="G704" s="27">
        <v>44798</v>
      </c>
      <c r="H704" s="28">
        <v>4.0136986301369859</v>
      </c>
      <c r="I704" s="29">
        <v>25</v>
      </c>
      <c r="J704" s="30">
        <v>0.05</v>
      </c>
      <c r="K704" s="29">
        <v>3.7999999999999999E-2</v>
      </c>
      <c r="L704" s="31">
        <v>582750</v>
      </c>
      <c r="M704" s="32" t="s">
        <v>1973</v>
      </c>
      <c r="N704" s="29">
        <v>690</v>
      </c>
      <c r="O704" s="29">
        <v>80</v>
      </c>
      <c r="P704" s="29">
        <v>110</v>
      </c>
      <c r="Q704" s="29">
        <v>127</v>
      </c>
      <c r="R704" s="29">
        <v>145.69999999999999</v>
      </c>
      <c r="S704" s="33">
        <v>0.32454545454545441</v>
      </c>
      <c r="T704" s="34">
        <v>771878.86363636365</v>
      </c>
      <c r="U704" s="34">
        <v>117727.3872291407</v>
      </c>
      <c r="V704" s="35">
        <v>654151.47640722292</v>
      </c>
      <c r="W704" s="24">
        <v>0</v>
      </c>
      <c r="X704" s="35">
        <v>654151.47640722292</v>
      </c>
    </row>
    <row r="705" spans="1:24">
      <c r="A705" s="24">
        <v>704</v>
      </c>
      <c r="B705" s="25" t="s">
        <v>60</v>
      </c>
      <c r="C705" s="25" t="s">
        <v>101</v>
      </c>
      <c r="D705" s="26">
        <v>43333</v>
      </c>
      <c r="E705" s="27">
        <v>43333</v>
      </c>
      <c r="F705" s="27">
        <v>43313</v>
      </c>
      <c r="G705" s="27">
        <v>44798</v>
      </c>
      <c r="H705" s="28">
        <v>4.0136986301369859</v>
      </c>
      <c r="I705" s="29">
        <v>25</v>
      </c>
      <c r="J705" s="30">
        <v>0.05</v>
      </c>
      <c r="K705" s="29">
        <v>3.7999999999999999E-2</v>
      </c>
      <c r="L705" s="31">
        <v>9976171</v>
      </c>
      <c r="M705" s="32" t="s">
        <v>2189</v>
      </c>
      <c r="N705" s="29">
        <v>798</v>
      </c>
      <c r="O705" s="29">
        <v>80</v>
      </c>
      <c r="P705" s="29">
        <v>96</v>
      </c>
      <c r="Q705" s="29">
        <v>127</v>
      </c>
      <c r="R705" s="29">
        <v>95.3</v>
      </c>
      <c r="S705" s="33">
        <v>-7.2916666666666963E-3</v>
      </c>
      <c r="T705" s="34">
        <v>9903428.0864583328</v>
      </c>
      <c r="U705" s="34">
        <v>1510476.2782825625</v>
      </c>
      <c r="V705" s="35">
        <v>8392951.8081757706</v>
      </c>
      <c r="W705" s="24">
        <v>0</v>
      </c>
      <c r="X705" s="35">
        <v>8392951.8081757706</v>
      </c>
    </row>
    <row r="706" spans="1:24">
      <c r="A706" s="24">
        <v>705</v>
      </c>
      <c r="B706" s="25" t="s">
        <v>60</v>
      </c>
      <c r="C706" s="25" t="s">
        <v>102</v>
      </c>
      <c r="D706" s="26">
        <v>43333</v>
      </c>
      <c r="E706" s="27">
        <v>43333</v>
      </c>
      <c r="F706" s="27">
        <v>43313</v>
      </c>
      <c r="G706" s="27">
        <v>44798</v>
      </c>
      <c r="H706" s="28">
        <v>4.0136986301369859</v>
      </c>
      <c r="I706" s="29">
        <v>25</v>
      </c>
      <c r="J706" s="30">
        <v>0.05</v>
      </c>
      <c r="K706" s="29">
        <v>3.7999999999999999E-2</v>
      </c>
      <c r="L706" s="31">
        <v>21103901</v>
      </c>
      <c r="M706" s="32" t="s">
        <v>2189</v>
      </c>
      <c r="N706" s="29">
        <v>798</v>
      </c>
      <c r="O706" s="29">
        <v>80</v>
      </c>
      <c r="P706" s="29">
        <v>96</v>
      </c>
      <c r="Q706" s="29">
        <v>127</v>
      </c>
      <c r="R706" s="29">
        <v>95.3</v>
      </c>
      <c r="S706" s="33">
        <v>-7.2916666666666963E-3</v>
      </c>
      <c r="T706" s="34">
        <v>20950018.388541665</v>
      </c>
      <c r="U706" s="34">
        <v>3195308.2840825049</v>
      </c>
      <c r="V706" s="35">
        <v>17754710.104459159</v>
      </c>
      <c r="W706" s="24">
        <v>0</v>
      </c>
      <c r="X706" s="35">
        <v>17754710.104459159</v>
      </c>
    </row>
    <row r="707" spans="1:24">
      <c r="A707" s="24">
        <v>706</v>
      </c>
      <c r="B707" s="25" t="s">
        <v>60</v>
      </c>
      <c r="C707" s="25" t="s">
        <v>103</v>
      </c>
      <c r="D707" s="26">
        <v>43333</v>
      </c>
      <c r="E707" s="27">
        <v>43333</v>
      </c>
      <c r="F707" s="27">
        <v>43313</v>
      </c>
      <c r="G707" s="27">
        <v>44798</v>
      </c>
      <c r="H707" s="28">
        <v>4.0136986301369859</v>
      </c>
      <c r="I707" s="29">
        <v>25</v>
      </c>
      <c r="J707" s="30">
        <v>0.05</v>
      </c>
      <c r="K707" s="29">
        <v>3.7999999999999999E-2</v>
      </c>
      <c r="L707" s="31">
        <v>580650</v>
      </c>
      <c r="M707" s="32" t="s">
        <v>2189</v>
      </c>
      <c r="N707" s="29">
        <v>798</v>
      </c>
      <c r="O707" s="29">
        <v>80</v>
      </c>
      <c r="P707" s="29">
        <v>96</v>
      </c>
      <c r="Q707" s="29">
        <v>127</v>
      </c>
      <c r="R707" s="29">
        <v>95.3</v>
      </c>
      <c r="S707" s="33">
        <v>-7.2916666666666963E-3</v>
      </c>
      <c r="T707" s="34">
        <v>576416.09375</v>
      </c>
      <c r="U707" s="34">
        <v>87915.298463184925</v>
      </c>
      <c r="V707" s="35">
        <v>488500.79528681509</v>
      </c>
      <c r="W707" s="24">
        <v>0</v>
      </c>
      <c r="X707" s="35">
        <v>488500.79528681509</v>
      </c>
    </row>
    <row r="708" spans="1:24">
      <c r="A708" s="24">
        <v>707</v>
      </c>
      <c r="B708" s="25" t="s">
        <v>60</v>
      </c>
      <c r="C708" s="25" t="s">
        <v>104</v>
      </c>
      <c r="D708" s="26">
        <v>43333</v>
      </c>
      <c r="E708" s="27">
        <v>43333</v>
      </c>
      <c r="F708" s="27">
        <v>43313</v>
      </c>
      <c r="G708" s="27">
        <v>44798</v>
      </c>
      <c r="H708" s="28">
        <v>4.0136986301369859</v>
      </c>
      <c r="I708" s="29">
        <v>25</v>
      </c>
      <c r="J708" s="30">
        <v>0.05</v>
      </c>
      <c r="K708" s="29">
        <v>3.7999999999999999E-2</v>
      </c>
      <c r="L708" s="31">
        <v>175035</v>
      </c>
      <c r="M708" s="32" t="s">
        <v>1877</v>
      </c>
      <c r="N708" s="29">
        <v>642</v>
      </c>
      <c r="O708" s="29">
        <v>80</v>
      </c>
      <c r="P708" s="29">
        <v>79.099999999999994</v>
      </c>
      <c r="Q708" s="29">
        <v>127</v>
      </c>
      <c r="R708" s="29">
        <v>94</v>
      </c>
      <c r="S708" s="33">
        <v>0.18836915297092297</v>
      </c>
      <c r="T708" s="34">
        <v>208006.19469026552</v>
      </c>
      <c r="U708" s="34">
        <v>31725.218790156381</v>
      </c>
      <c r="V708" s="35">
        <v>176280.97590010913</v>
      </c>
      <c r="W708" s="24">
        <v>0</v>
      </c>
      <c r="X708" s="35">
        <v>176280.97590010913</v>
      </c>
    </row>
    <row r="709" spans="1:24">
      <c r="A709" s="24">
        <v>708</v>
      </c>
      <c r="B709" s="25" t="s">
        <v>60</v>
      </c>
      <c r="C709" s="25" t="s">
        <v>105</v>
      </c>
      <c r="D709" s="26">
        <v>43333</v>
      </c>
      <c r="E709" s="27">
        <v>43333</v>
      </c>
      <c r="F709" s="27">
        <v>43313</v>
      </c>
      <c r="G709" s="27">
        <v>44798</v>
      </c>
      <c r="H709" s="28">
        <v>4.0136986301369859</v>
      </c>
      <c r="I709" s="29">
        <v>25</v>
      </c>
      <c r="J709" s="30">
        <v>0.05</v>
      </c>
      <c r="K709" s="29">
        <v>3.7999999999999999E-2</v>
      </c>
      <c r="L709" s="31">
        <v>132796</v>
      </c>
      <c r="M709" s="32" t="s">
        <v>2189</v>
      </c>
      <c r="N709" s="29">
        <v>798</v>
      </c>
      <c r="O709" s="29">
        <v>80</v>
      </c>
      <c r="P709" s="29">
        <v>96</v>
      </c>
      <c r="Q709" s="29">
        <v>127</v>
      </c>
      <c r="R709" s="29">
        <v>95.3</v>
      </c>
      <c r="S709" s="33">
        <v>-7.2916666666666963E-3</v>
      </c>
      <c r="T709" s="34">
        <v>131827.69583333333</v>
      </c>
      <c r="U709" s="34">
        <v>20106.432402853879</v>
      </c>
      <c r="V709" s="35">
        <v>111721.26343047945</v>
      </c>
      <c r="W709" s="24">
        <v>0</v>
      </c>
      <c r="X709" s="35">
        <v>111721.26343047945</v>
      </c>
    </row>
    <row r="710" spans="1:24">
      <c r="A710" s="24">
        <v>709</v>
      </c>
      <c r="B710" s="25" t="s">
        <v>60</v>
      </c>
      <c r="C710" s="25" t="s">
        <v>106</v>
      </c>
      <c r="D710" s="26">
        <v>43333</v>
      </c>
      <c r="E710" s="27">
        <v>43333</v>
      </c>
      <c r="F710" s="27">
        <v>43313</v>
      </c>
      <c r="G710" s="27">
        <v>44798</v>
      </c>
      <c r="H710" s="28">
        <v>4.0136986301369859</v>
      </c>
      <c r="I710" s="29">
        <v>25</v>
      </c>
      <c r="J710" s="30">
        <v>0.05</v>
      </c>
      <c r="K710" s="29">
        <v>3.7999999999999999E-2</v>
      </c>
      <c r="L710" s="31">
        <v>469552</v>
      </c>
      <c r="M710" s="32" t="s">
        <v>1871</v>
      </c>
      <c r="N710" s="29">
        <v>639</v>
      </c>
      <c r="O710" s="29">
        <v>80</v>
      </c>
      <c r="P710" s="29">
        <v>112.8</v>
      </c>
      <c r="Q710" s="29">
        <v>127</v>
      </c>
      <c r="R710" s="29">
        <v>116.2</v>
      </c>
      <c r="S710" s="33">
        <v>3.0141843971631256E-2</v>
      </c>
      <c r="T710" s="34">
        <v>483705.16312056739</v>
      </c>
      <c r="U710" s="34">
        <v>73774.976523073929</v>
      </c>
      <c r="V710" s="35">
        <v>409930.18659749348</v>
      </c>
      <c r="W710" s="24">
        <v>0</v>
      </c>
      <c r="X710" s="35">
        <v>409930.18659749348</v>
      </c>
    </row>
    <row r="711" spans="1:24">
      <c r="A711" s="24">
        <v>710</v>
      </c>
      <c r="B711" s="25" t="s">
        <v>60</v>
      </c>
      <c r="C711" s="25" t="s">
        <v>110</v>
      </c>
      <c r="D711" s="26">
        <v>43333</v>
      </c>
      <c r="E711" s="27">
        <v>43333</v>
      </c>
      <c r="F711" s="27">
        <v>43313</v>
      </c>
      <c r="G711" s="27">
        <v>44798</v>
      </c>
      <c r="H711" s="28">
        <v>4.0136986301369859</v>
      </c>
      <c r="I711" s="29">
        <v>25</v>
      </c>
      <c r="J711" s="30">
        <v>0.05</v>
      </c>
      <c r="K711" s="29">
        <v>3.7999999999999999E-2</v>
      </c>
      <c r="L711" s="31">
        <v>16789210</v>
      </c>
      <c r="M711" s="32" t="s">
        <v>1939</v>
      </c>
      <c r="N711" s="29">
        <v>673</v>
      </c>
      <c r="O711" s="29">
        <v>80</v>
      </c>
      <c r="P711" s="29">
        <v>95</v>
      </c>
      <c r="Q711" s="29">
        <v>127</v>
      </c>
      <c r="R711" s="29">
        <v>104.3</v>
      </c>
      <c r="S711" s="33">
        <v>9.7894736842105229E-2</v>
      </c>
      <c r="T711" s="34">
        <v>18432785.294736844</v>
      </c>
      <c r="U711" s="34">
        <v>2811378.5133095887</v>
      </c>
      <c r="V711" s="35">
        <v>15621406.781427255</v>
      </c>
      <c r="W711" s="24">
        <v>0</v>
      </c>
      <c r="X711" s="35">
        <v>15621406.781427255</v>
      </c>
    </row>
    <row r="712" spans="1:24">
      <c r="A712" s="24">
        <v>711</v>
      </c>
      <c r="B712" s="25" t="s">
        <v>60</v>
      </c>
      <c r="C712" s="25" t="s">
        <v>86</v>
      </c>
      <c r="D712" s="26">
        <v>43333</v>
      </c>
      <c r="E712" s="27">
        <v>43333</v>
      </c>
      <c r="F712" s="27">
        <v>43313</v>
      </c>
      <c r="G712" s="27">
        <v>44798</v>
      </c>
      <c r="H712" s="28">
        <v>4.0136986301369859</v>
      </c>
      <c r="I712" s="29">
        <v>25</v>
      </c>
      <c r="J712" s="30">
        <v>0.05</v>
      </c>
      <c r="K712" s="29">
        <v>3.7999999999999999E-2</v>
      </c>
      <c r="L712" s="31">
        <v>892500</v>
      </c>
      <c r="M712" s="32" t="s">
        <v>2189</v>
      </c>
      <c r="N712" s="29">
        <v>798</v>
      </c>
      <c r="O712" s="29">
        <v>80</v>
      </c>
      <c r="P712" s="29">
        <v>96</v>
      </c>
      <c r="Q712" s="29">
        <v>127</v>
      </c>
      <c r="R712" s="29">
        <v>95.3</v>
      </c>
      <c r="S712" s="33">
        <v>-7.2916666666666963E-3</v>
      </c>
      <c r="T712" s="34">
        <v>885992.1875</v>
      </c>
      <c r="U712" s="34">
        <v>135132.01391267122</v>
      </c>
      <c r="V712" s="35">
        <v>750860.17358732875</v>
      </c>
      <c r="W712" s="24">
        <v>0</v>
      </c>
      <c r="X712" s="35">
        <v>750860.17358732875</v>
      </c>
    </row>
    <row r="713" spans="1:24">
      <c r="A713" s="24">
        <v>712</v>
      </c>
      <c r="B713" s="25" t="s">
        <v>60</v>
      </c>
      <c r="C713" s="25" t="s">
        <v>90</v>
      </c>
      <c r="D713" s="26">
        <v>43333</v>
      </c>
      <c r="E713" s="27">
        <v>43333</v>
      </c>
      <c r="F713" s="27">
        <v>43313</v>
      </c>
      <c r="G713" s="27">
        <v>44798</v>
      </c>
      <c r="H713" s="28">
        <v>4.0136986301369859</v>
      </c>
      <c r="I713" s="29">
        <v>25</v>
      </c>
      <c r="J713" s="30">
        <v>0.05</v>
      </c>
      <c r="K713" s="29">
        <v>3.7999999999999999E-2</v>
      </c>
      <c r="L713" s="31">
        <v>472500</v>
      </c>
      <c r="M713" s="32" t="s">
        <v>2189</v>
      </c>
      <c r="N713" s="29">
        <v>798</v>
      </c>
      <c r="O713" s="29">
        <v>80</v>
      </c>
      <c r="P713" s="29">
        <v>96</v>
      </c>
      <c r="Q713" s="29">
        <v>127</v>
      </c>
      <c r="R713" s="29">
        <v>95.3</v>
      </c>
      <c r="S713" s="33">
        <v>-7.2916666666666963E-3</v>
      </c>
      <c r="T713" s="34">
        <v>469054.6875</v>
      </c>
      <c r="U713" s="34">
        <v>71540.477953767113</v>
      </c>
      <c r="V713" s="35">
        <v>397514.20954623289</v>
      </c>
      <c r="W713" s="24">
        <v>0</v>
      </c>
      <c r="X713" s="35">
        <v>397514.20954623289</v>
      </c>
    </row>
    <row r="714" spans="1:24">
      <c r="A714" s="24">
        <v>713</v>
      </c>
      <c r="B714" s="25" t="s">
        <v>60</v>
      </c>
      <c r="C714" s="25" t="s">
        <v>91</v>
      </c>
      <c r="D714" s="26">
        <v>43333</v>
      </c>
      <c r="E714" s="27">
        <v>43333</v>
      </c>
      <c r="F714" s="27">
        <v>43313</v>
      </c>
      <c r="G714" s="27">
        <v>44798</v>
      </c>
      <c r="H714" s="28">
        <v>4.0136986301369859</v>
      </c>
      <c r="I714" s="29">
        <v>25</v>
      </c>
      <c r="J714" s="30">
        <v>0.05</v>
      </c>
      <c r="K714" s="29">
        <v>3.7999999999999999E-2</v>
      </c>
      <c r="L714" s="31">
        <v>637760</v>
      </c>
      <c r="M714" s="32" t="s">
        <v>2189</v>
      </c>
      <c r="N714" s="29">
        <v>798</v>
      </c>
      <c r="O714" s="29">
        <v>80</v>
      </c>
      <c r="P714" s="29">
        <v>96</v>
      </c>
      <c r="Q714" s="29">
        <v>127</v>
      </c>
      <c r="R714" s="29">
        <v>95.3</v>
      </c>
      <c r="S714" s="33">
        <v>-7.2916666666666963E-3</v>
      </c>
      <c r="T714" s="34">
        <v>633109.66666666663</v>
      </c>
      <c r="U714" s="34">
        <v>96562.233269406381</v>
      </c>
      <c r="V714" s="35">
        <v>536547.43339726026</v>
      </c>
      <c r="W714" s="24">
        <v>0</v>
      </c>
      <c r="X714" s="35">
        <v>536547.43339726026</v>
      </c>
    </row>
    <row r="715" spans="1:24">
      <c r="A715" s="24">
        <v>714</v>
      </c>
      <c r="B715" s="25" t="s">
        <v>60</v>
      </c>
      <c r="C715" s="25" t="s">
        <v>92</v>
      </c>
      <c r="D715" s="26">
        <v>43333</v>
      </c>
      <c r="E715" s="27">
        <v>43333</v>
      </c>
      <c r="F715" s="27">
        <v>43313</v>
      </c>
      <c r="G715" s="27">
        <v>44798</v>
      </c>
      <c r="H715" s="28">
        <v>4.0136986301369859</v>
      </c>
      <c r="I715" s="29">
        <v>25</v>
      </c>
      <c r="J715" s="30">
        <v>0.05</v>
      </c>
      <c r="K715" s="29">
        <v>3.7999999999999999E-2</v>
      </c>
      <c r="L715" s="31">
        <v>21044329</v>
      </c>
      <c r="M715" s="32" t="s">
        <v>2189</v>
      </c>
      <c r="N715" s="29">
        <v>798</v>
      </c>
      <c r="O715" s="29">
        <v>80</v>
      </c>
      <c r="P715" s="29">
        <v>96</v>
      </c>
      <c r="Q715" s="29">
        <v>127</v>
      </c>
      <c r="R715" s="29">
        <v>95.3</v>
      </c>
      <c r="S715" s="33">
        <v>-7.2916666666666963E-3</v>
      </c>
      <c r="T715" s="34">
        <v>20890880.767708331</v>
      </c>
      <c r="U715" s="34">
        <v>3186288.5817488292</v>
      </c>
      <c r="V715" s="35">
        <v>17704592.185959503</v>
      </c>
      <c r="W715" s="24">
        <v>0</v>
      </c>
      <c r="X715" s="35">
        <v>17704592.185959503</v>
      </c>
    </row>
    <row r="716" spans="1:24">
      <c r="A716" s="24">
        <v>715</v>
      </c>
      <c r="B716" s="25" t="s">
        <v>60</v>
      </c>
      <c r="C716" s="25" t="s">
        <v>93</v>
      </c>
      <c r="D716" s="26">
        <v>43333</v>
      </c>
      <c r="E716" s="27">
        <v>43333</v>
      </c>
      <c r="F716" s="27">
        <v>43313</v>
      </c>
      <c r="G716" s="27">
        <v>44798</v>
      </c>
      <c r="H716" s="28">
        <v>4.0136986301369859</v>
      </c>
      <c r="I716" s="29">
        <v>25</v>
      </c>
      <c r="J716" s="30">
        <v>0.05</v>
      </c>
      <c r="K716" s="29">
        <v>3.7999999999999999E-2</v>
      </c>
      <c r="L716" s="31">
        <v>969266</v>
      </c>
      <c r="M716" s="32" t="s">
        <v>2189</v>
      </c>
      <c r="N716" s="29">
        <v>798</v>
      </c>
      <c r="O716" s="29">
        <v>80</v>
      </c>
      <c r="P716" s="29">
        <v>96</v>
      </c>
      <c r="Q716" s="29">
        <v>127</v>
      </c>
      <c r="R716" s="29">
        <v>95.3</v>
      </c>
      <c r="S716" s="33">
        <v>-7.2916666666666963E-3</v>
      </c>
      <c r="T716" s="34">
        <v>962198.43541666667</v>
      </c>
      <c r="U716" s="34">
        <v>146755.0326017694</v>
      </c>
      <c r="V716" s="35">
        <v>815443.40281489724</v>
      </c>
      <c r="W716" s="24">
        <v>0</v>
      </c>
      <c r="X716" s="35">
        <v>815443.40281489724</v>
      </c>
    </row>
    <row r="717" spans="1:24">
      <c r="A717" s="24">
        <v>716</v>
      </c>
      <c r="B717" s="25" t="s">
        <v>60</v>
      </c>
      <c r="C717" s="25" t="s">
        <v>94</v>
      </c>
      <c r="D717" s="26">
        <v>43333</v>
      </c>
      <c r="E717" s="27">
        <v>43333</v>
      </c>
      <c r="F717" s="27">
        <v>43313</v>
      </c>
      <c r="G717" s="27">
        <v>44798</v>
      </c>
      <c r="H717" s="28">
        <v>4.0136986301369859</v>
      </c>
      <c r="I717" s="29">
        <v>25</v>
      </c>
      <c r="J717" s="30">
        <v>0.05</v>
      </c>
      <c r="K717" s="29">
        <v>3.7999999999999999E-2</v>
      </c>
      <c r="L717" s="31">
        <v>735000</v>
      </c>
      <c r="M717" s="32" t="s">
        <v>2189</v>
      </c>
      <c r="N717" s="29">
        <v>798</v>
      </c>
      <c r="O717" s="29">
        <v>80</v>
      </c>
      <c r="P717" s="29">
        <v>96</v>
      </c>
      <c r="Q717" s="29">
        <v>127</v>
      </c>
      <c r="R717" s="29">
        <v>95.3</v>
      </c>
      <c r="S717" s="33">
        <v>-7.2916666666666963E-3</v>
      </c>
      <c r="T717" s="34">
        <v>729640.625</v>
      </c>
      <c r="U717" s="34">
        <v>111285.18792808217</v>
      </c>
      <c r="V717" s="35">
        <v>618355.43707191781</v>
      </c>
      <c r="W717" s="24">
        <v>0</v>
      </c>
      <c r="X717" s="35">
        <v>618355.43707191781</v>
      </c>
    </row>
    <row r="718" spans="1:24">
      <c r="A718" s="24">
        <v>717</v>
      </c>
      <c r="B718" s="25" t="s">
        <v>60</v>
      </c>
      <c r="C718" s="25" t="s">
        <v>95</v>
      </c>
      <c r="D718" s="26">
        <v>43333</v>
      </c>
      <c r="E718" s="27">
        <v>43333</v>
      </c>
      <c r="F718" s="27">
        <v>43313</v>
      </c>
      <c r="G718" s="27">
        <v>44798</v>
      </c>
      <c r="H718" s="28">
        <v>4.0136986301369859</v>
      </c>
      <c r="I718" s="29">
        <v>25</v>
      </c>
      <c r="J718" s="30">
        <v>0.05</v>
      </c>
      <c r="K718" s="29">
        <v>3.7999999999999999E-2</v>
      </c>
      <c r="L718" s="31">
        <v>126000</v>
      </c>
      <c r="M718" s="32" t="s">
        <v>2189</v>
      </c>
      <c r="N718" s="29">
        <v>798</v>
      </c>
      <c r="O718" s="29">
        <v>80</v>
      </c>
      <c r="P718" s="29">
        <v>96</v>
      </c>
      <c r="Q718" s="29">
        <v>127</v>
      </c>
      <c r="R718" s="29">
        <v>95.3</v>
      </c>
      <c r="S718" s="33">
        <v>-7.2916666666666963E-3</v>
      </c>
      <c r="T718" s="34">
        <v>125081.25</v>
      </c>
      <c r="U718" s="34">
        <v>19077.460787671229</v>
      </c>
      <c r="V718" s="35">
        <v>106003.78921232877</v>
      </c>
      <c r="W718" s="24">
        <v>0</v>
      </c>
      <c r="X718" s="35">
        <v>106003.78921232877</v>
      </c>
    </row>
    <row r="719" spans="1:24">
      <c r="A719" s="24">
        <v>718</v>
      </c>
      <c r="B719" s="25" t="s">
        <v>60</v>
      </c>
      <c r="C719" s="25" t="s">
        <v>96</v>
      </c>
      <c r="D719" s="26">
        <v>43333</v>
      </c>
      <c r="E719" s="27">
        <v>43333</v>
      </c>
      <c r="F719" s="27">
        <v>43313</v>
      </c>
      <c r="G719" s="27">
        <v>44798</v>
      </c>
      <c r="H719" s="28">
        <v>4.0136986301369859</v>
      </c>
      <c r="I719" s="29">
        <v>25</v>
      </c>
      <c r="J719" s="30">
        <v>0.05</v>
      </c>
      <c r="K719" s="29">
        <v>3.7999999999999999E-2</v>
      </c>
      <c r="L719" s="31">
        <v>29327302</v>
      </c>
      <c r="M719" s="32" t="s">
        <v>2189</v>
      </c>
      <c r="N719" s="29">
        <v>798</v>
      </c>
      <c r="O719" s="29">
        <v>80</v>
      </c>
      <c r="P719" s="29">
        <v>96</v>
      </c>
      <c r="Q719" s="29">
        <v>127</v>
      </c>
      <c r="R719" s="29">
        <v>95.3</v>
      </c>
      <c r="S719" s="33">
        <v>-7.2916666666666963E-3</v>
      </c>
      <c r="T719" s="34">
        <v>29113457.089583334</v>
      </c>
      <c r="U719" s="34">
        <v>4440400.4278824767</v>
      </c>
      <c r="V719" s="35">
        <v>24673056.661700856</v>
      </c>
      <c r="W719" s="24">
        <v>0</v>
      </c>
      <c r="X719" s="35">
        <v>24673056.661700856</v>
      </c>
    </row>
    <row r="720" spans="1:24">
      <c r="A720" s="24">
        <v>719</v>
      </c>
      <c r="B720" s="25" t="s">
        <v>60</v>
      </c>
      <c r="C720" s="25" t="s">
        <v>97</v>
      </c>
      <c r="D720" s="26">
        <v>43333</v>
      </c>
      <c r="E720" s="27">
        <v>43333</v>
      </c>
      <c r="F720" s="27">
        <v>43313</v>
      </c>
      <c r="G720" s="27">
        <v>44798</v>
      </c>
      <c r="H720" s="28">
        <v>4.0136986301369859</v>
      </c>
      <c r="I720" s="29">
        <v>25</v>
      </c>
      <c r="J720" s="30">
        <v>0.05</v>
      </c>
      <c r="K720" s="29">
        <v>3.7999999999999999E-2</v>
      </c>
      <c r="L720" s="31">
        <v>1517250</v>
      </c>
      <c r="M720" s="32" t="s">
        <v>1941</v>
      </c>
      <c r="N720" s="29">
        <v>674</v>
      </c>
      <c r="O720" s="29">
        <v>80</v>
      </c>
      <c r="P720" s="29">
        <v>105.1</v>
      </c>
      <c r="Q720" s="29">
        <v>127</v>
      </c>
      <c r="R720" s="29">
        <v>122.8</v>
      </c>
      <c r="S720" s="33">
        <v>0.16841103710751668</v>
      </c>
      <c r="T720" s="34">
        <v>1772771.6460513796</v>
      </c>
      <c r="U720" s="34">
        <v>270384.10283748026</v>
      </c>
      <c r="V720" s="35">
        <v>1502387.5432138992</v>
      </c>
      <c r="W720" s="24">
        <v>0</v>
      </c>
      <c r="X720" s="35">
        <v>1502387.5432138992</v>
      </c>
    </row>
    <row r="721" spans="1:24">
      <c r="A721" s="24">
        <v>720</v>
      </c>
      <c r="B721" s="25" t="s">
        <v>60</v>
      </c>
      <c r="C721" s="25" t="s">
        <v>98</v>
      </c>
      <c r="D721" s="26">
        <v>43333</v>
      </c>
      <c r="E721" s="27">
        <v>43333</v>
      </c>
      <c r="F721" s="27">
        <v>43313</v>
      </c>
      <c r="G721" s="27">
        <v>44798</v>
      </c>
      <c r="H721" s="28">
        <v>4.0136986301369859</v>
      </c>
      <c r="I721" s="29">
        <v>25</v>
      </c>
      <c r="J721" s="30">
        <v>0.05</v>
      </c>
      <c r="K721" s="29">
        <v>3.7999999999999999E-2</v>
      </c>
      <c r="L721" s="31">
        <v>312900</v>
      </c>
      <c r="M721" s="32" t="s">
        <v>2189</v>
      </c>
      <c r="N721" s="29">
        <v>798</v>
      </c>
      <c r="O721" s="29">
        <v>80</v>
      </c>
      <c r="P721" s="29">
        <v>96</v>
      </c>
      <c r="Q721" s="29">
        <v>127</v>
      </c>
      <c r="R721" s="29">
        <v>95.3</v>
      </c>
      <c r="S721" s="33">
        <v>-7.2916666666666963E-3</v>
      </c>
      <c r="T721" s="34">
        <v>310618.4375</v>
      </c>
      <c r="U721" s="34">
        <v>47375.694289383558</v>
      </c>
      <c r="V721" s="35">
        <v>263242.74321061646</v>
      </c>
      <c r="W721" s="24">
        <v>0</v>
      </c>
      <c r="X721" s="35">
        <v>263242.74321061646</v>
      </c>
    </row>
    <row r="722" spans="1:24">
      <c r="A722" s="24">
        <v>721</v>
      </c>
      <c r="B722" s="25" t="s">
        <v>60</v>
      </c>
      <c r="C722" s="25" t="s">
        <v>99</v>
      </c>
      <c r="D722" s="26">
        <v>43333</v>
      </c>
      <c r="E722" s="27">
        <v>43333</v>
      </c>
      <c r="F722" s="27">
        <v>43313</v>
      </c>
      <c r="G722" s="27">
        <v>44798</v>
      </c>
      <c r="H722" s="28">
        <v>4.0136986301369859</v>
      </c>
      <c r="I722" s="29">
        <v>25</v>
      </c>
      <c r="J722" s="30">
        <v>0.05</v>
      </c>
      <c r="K722" s="29">
        <v>3.7999999999999999E-2</v>
      </c>
      <c r="L722" s="31">
        <v>1174950</v>
      </c>
      <c r="M722" s="32" t="s">
        <v>2189</v>
      </c>
      <c r="N722" s="29">
        <v>798</v>
      </c>
      <c r="O722" s="29">
        <v>80</v>
      </c>
      <c r="P722" s="29">
        <v>96</v>
      </c>
      <c r="Q722" s="29">
        <v>127</v>
      </c>
      <c r="R722" s="29">
        <v>95.3</v>
      </c>
      <c r="S722" s="33">
        <v>-7.2916666666666963E-3</v>
      </c>
      <c r="T722" s="34">
        <v>1166382.65625</v>
      </c>
      <c r="U722" s="34">
        <v>177897.32184503422</v>
      </c>
      <c r="V722" s="35">
        <v>988485.33440496575</v>
      </c>
      <c r="W722" s="24">
        <v>0</v>
      </c>
      <c r="X722" s="35">
        <v>988485.33440496575</v>
      </c>
    </row>
    <row r="723" spans="1:24">
      <c r="A723" s="24">
        <v>722</v>
      </c>
      <c r="B723" s="25" t="s">
        <v>60</v>
      </c>
      <c r="C723" s="25" t="s">
        <v>100</v>
      </c>
      <c r="D723" s="26">
        <v>43333</v>
      </c>
      <c r="E723" s="27">
        <v>43333</v>
      </c>
      <c r="F723" s="27">
        <v>43313</v>
      </c>
      <c r="G723" s="27">
        <v>44798</v>
      </c>
      <c r="H723" s="28">
        <v>4.0136986301369859</v>
      </c>
      <c r="I723" s="29">
        <v>25</v>
      </c>
      <c r="J723" s="30">
        <v>0.05</v>
      </c>
      <c r="K723" s="29">
        <v>3.7999999999999999E-2</v>
      </c>
      <c r="L723" s="31">
        <v>582750</v>
      </c>
      <c r="M723" s="32" t="s">
        <v>1973</v>
      </c>
      <c r="N723" s="29">
        <v>690</v>
      </c>
      <c r="O723" s="29">
        <v>80</v>
      </c>
      <c r="P723" s="29">
        <v>110</v>
      </c>
      <c r="Q723" s="29">
        <v>127</v>
      </c>
      <c r="R723" s="29">
        <v>145.69999999999999</v>
      </c>
      <c r="S723" s="33">
        <v>0.32454545454545441</v>
      </c>
      <c r="T723" s="34">
        <v>771878.86363636365</v>
      </c>
      <c r="U723" s="34">
        <v>117727.3872291407</v>
      </c>
      <c r="V723" s="35">
        <v>654151.47640722292</v>
      </c>
      <c r="W723" s="24">
        <v>0</v>
      </c>
      <c r="X723" s="35">
        <v>654151.47640722292</v>
      </c>
    </row>
    <row r="724" spans="1:24">
      <c r="A724" s="24">
        <v>723</v>
      </c>
      <c r="B724" s="25" t="s">
        <v>60</v>
      </c>
      <c r="C724" s="25" t="s">
        <v>101</v>
      </c>
      <c r="D724" s="26">
        <v>43333</v>
      </c>
      <c r="E724" s="27">
        <v>43333</v>
      </c>
      <c r="F724" s="27">
        <v>43313</v>
      </c>
      <c r="G724" s="27">
        <v>44798</v>
      </c>
      <c r="H724" s="28">
        <v>4.0136986301369859</v>
      </c>
      <c r="I724" s="29">
        <v>25</v>
      </c>
      <c r="J724" s="30">
        <v>0.05</v>
      </c>
      <c r="K724" s="29">
        <v>3.7999999999999999E-2</v>
      </c>
      <c r="L724" s="31">
        <v>9976171</v>
      </c>
      <c r="M724" s="32" t="s">
        <v>2189</v>
      </c>
      <c r="N724" s="29">
        <v>798</v>
      </c>
      <c r="O724" s="29">
        <v>80</v>
      </c>
      <c r="P724" s="29">
        <v>96</v>
      </c>
      <c r="Q724" s="29">
        <v>127</v>
      </c>
      <c r="R724" s="29">
        <v>95.3</v>
      </c>
      <c r="S724" s="33">
        <v>-7.2916666666666963E-3</v>
      </c>
      <c r="T724" s="34">
        <v>9903428.0864583328</v>
      </c>
      <c r="U724" s="34">
        <v>1510476.2782825625</v>
      </c>
      <c r="V724" s="35">
        <v>8392951.8081757706</v>
      </c>
      <c r="W724" s="24">
        <v>0</v>
      </c>
      <c r="X724" s="35">
        <v>8392951.8081757706</v>
      </c>
    </row>
    <row r="725" spans="1:24">
      <c r="A725" s="24">
        <v>724</v>
      </c>
      <c r="B725" s="25" t="s">
        <v>60</v>
      </c>
      <c r="C725" s="25" t="s">
        <v>102</v>
      </c>
      <c r="D725" s="26">
        <v>43333</v>
      </c>
      <c r="E725" s="27">
        <v>43333</v>
      </c>
      <c r="F725" s="27">
        <v>43313</v>
      </c>
      <c r="G725" s="27">
        <v>44798</v>
      </c>
      <c r="H725" s="28">
        <v>4.0136986301369859</v>
      </c>
      <c r="I725" s="29">
        <v>25</v>
      </c>
      <c r="J725" s="30">
        <v>0.05</v>
      </c>
      <c r="K725" s="29">
        <v>3.7999999999999999E-2</v>
      </c>
      <c r="L725" s="31">
        <v>21103901</v>
      </c>
      <c r="M725" s="32" t="s">
        <v>2189</v>
      </c>
      <c r="N725" s="29">
        <v>798</v>
      </c>
      <c r="O725" s="29">
        <v>80</v>
      </c>
      <c r="P725" s="29">
        <v>96</v>
      </c>
      <c r="Q725" s="29">
        <v>127</v>
      </c>
      <c r="R725" s="29">
        <v>95.3</v>
      </c>
      <c r="S725" s="33">
        <v>-7.2916666666666963E-3</v>
      </c>
      <c r="T725" s="34">
        <v>20950018.388541665</v>
      </c>
      <c r="U725" s="34">
        <v>3195308.2840825049</v>
      </c>
      <c r="V725" s="35">
        <v>17754710.104459159</v>
      </c>
      <c r="W725" s="24">
        <v>0</v>
      </c>
      <c r="X725" s="35">
        <v>17754710.104459159</v>
      </c>
    </row>
    <row r="726" spans="1:24">
      <c r="A726" s="24">
        <v>725</v>
      </c>
      <c r="B726" s="25" t="s">
        <v>60</v>
      </c>
      <c r="C726" s="25" t="s">
        <v>103</v>
      </c>
      <c r="D726" s="26">
        <v>43333</v>
      </c>
      <c r="E726" s="27">
        <v>43333</v>
      </c>
      <c r="F726" s="27">
        <v>43313</v>
      </c>
      <c r="G726" s="27">
        <v>44798</v>
      </c>
      <c r="H726" s="28">
        <v>4.0136986301369859</v>
      </c>
      <c r="I726" s="29">
        <v>25</v>
      </c>
      <c r="J726" s="30">
        <v>0.05</v>
      </c>
      <c r="K726" s="29">
        <v>3.7999999999999999E-2</v>
      </c>
      <c r="L726" s="31">
        <v>580650</v>
      </c>
      <c r="M726" s="32" t="s">
        <v>2189</v>
      </c>
      <c r="N726" s="29">
        <v>798</v>
      </c>
      <c r="O726" s="29">
        <v>80</v>
      </c>
      <c r="P726" s="29">
        <v>96</v>
      </c>
      <c r="Q726" s="29">
        <v>127</v>
      </c>
      <c r="R726" s="29">
        <v>95.3</v>
      </c>
      <c r="S726" s="33">
        <v>-7.2916666666666963E-3</v>
      </c>
      <c r="T726" s="34">
        <v>576416.09375</v>
      </c>
      <c r="U726" s="34">
        <v>87915.298463184925</v>
      </c>
      <c r="V726" s="35">
        <v>488500.79528681509</v>
      </c>
      <c r="W726" s="24">
        <v>0</v>
      </c>
      <c r="X726" s="35">
        <v>488500.79528681509</v>
      </c>
    </row>
    <row r="727" spans="1:24">
      <c r="A727" s="24">
        <v>726</v>
      </c>
      <c r="B727" s="25" t="s">
        <v>60</v>
      </c>
      <c r="C727" s="25" t="s">
        <v>104</v>
      </c>
      <c r="D727" s="26">
        <v>43333</v>
      </c>
      <c r="E727" s="27">
        <v>43333</v>
      </c>
      <c r="F727" s="27">
        <v>43313</v>
      </c>
      <c r="G727" s="27">
        <v>44798</v>
      </c>
      <c r="H727" s="28">
        <v>4.0136986301369859</v>
      </c>
      <c r="I727" s="29">
        <v>25</v>
      </c>
      <c r="J727" s="30">
        <v>0.05</v>
      </c>
      <c r="K727" s="29">
        <v>3.7999999999999999E-2</v>
      </c>
      <c r="L727" s="31">
        <v>175035</v>
      </c>
      <c r="M727" s="32" t="s">
        <v>1877</v>
      </c>
      <c r="N727" s="29">
        <v>642</v>
      </c>
      <c r="O727" s="29">
        <v>80</v>
      </c>
      <c r="P727" s="29">
        <v>79.099999999999994</v>
      </c>
      <c r="Q727" s="29">
        <v>127</v>
      </c>
      <c r="R727" s="29">
        <v>94</v>
      </c>
      <c r="S727" s="33">
        <v>0.18836915297092297</v>
      </c>
      <c r="T727" s="34">
        <v>208006.19469026552</v>
      </c>
      <c r="U727" s="34">
        <v>31725.218790156381</v>
      </c>
      <c r="V727" s="35">
        <v>176280.97590010913</v>
      </c>
      <c r="W727" s="24">
        <v>0</v>
      </c>
      <c r="X727" s="35">
        <v>176280.97590010913</v>
      </c>
    </row>
    <row r="728" spans="1:24">
      <c r="A728" s="24">
        <v>727</v>
      </c>
      <c r="B728" s="25" t="s">
        <v>60</v>
      </c>
      <c r="C728" s="25" t="s">
        <v>105</v>
      </c>
      <c r="D728" s="26">
        <v>43333</v>
      </c>
      <c r="E728" s="27">
        <v>43333</v>
      </c>
      <c r="F728" s="27">
        <v>43313</v>
      </c>
      <c r="G728" s="27">
        <v>44798</v>
      </c>
      <c r="H728" s="28">
        <v>4.0136986301369859</v>
      </c>
      <c r="I728" s="29">
        <v>25</v>
      </c>
      <c r="J728" s="30">
        <v>0.05</v>
      </c>
      <c r="K728" s="29">
        <v>3.7999999999999999E-2</v>
      </c>
      <c r="L728" s="31">
        <v>132796</v>
      </c>
      <c r="M728" s="32" t="s">
        <v>2189</v>
      </c>
      <c r="N728" s="29">
        <v>798</v>
      </c>
      <c r="O728" s="29">
        <v>80</v>
      </c>
      <c r="P728" s="29">
        <v>96</v>
      </c>
      <c r="Q728" s="29">
        <v>127</v>
      </c>
      <c r="R728" s="29">
        <v>95.3</v>
      </c>
      <c r="S728" s="33">
        <v>-7.2916666666666963E-3</v>
      </c>
      <c r="T728" s="34">
        <v>131827.69583333333</v>
      </c>
      <c r="U728" s="34">
        <v>20106.432402853879</v>
      </c>
      <c r="V728" s="35">
        <v>111721.26343047945</v>
      </c>
      <c r="W728" s="24">
        <v>0</v>
      </c>
      <c r="X728" s="35">
        <v>111721.26343047945</v>
      </c>
    </row>
    <row r="729" spans="1:24">
      <c r="A729" s="24">
        <v>728</v>
      </c>
      <c r="B729" s="25" t="s">
        <v>60</v>
      </c>
      <c r="C729" s="25" t="s">
        <v>106</v>
      </c>
      <c r="D729" s="26">
        <v>43333</v>
      </c>
      <c r="E729" s="27">
        <v>43333</v>
      </c>
      <c r="F729" s="27">
        <v>43313</v>
      </c>
      <c r="G729" s="27">
        <v>44798</v>
      </c>
      <c r="H729" s="28">
        <v>4.0136986301369859</v>
      </c>
      <c r="I729" s="29">
        <v>25</v>
      </c>
      <c r="J729" s="30">
        <v>0.05</v>
      </c>
      <c r="K729" s="29">
        <v>3.7999999999999999E-2</v>
      </c>
      <c r="L729" s="31">
        <v>469552</v>
      </c>
      <c r="M729" s="32" t="s">
        <v>1871</v>
      </c>
      <c r="N729" s="29">
        <v>639</v>
      </c>
      <c r="O729" s="29">
        <v>80</v>
      </c>
      <c r="P729" s="29">
        <v>112.8</v>
      </c>
      <c r="Q729" s="29">
        <v>127</v>
      </c>
      <c r="R729" s="29">
        <v>116.2</v>
      </c>
      <c r="S729" s="33">
        <v>3.0141843971631256E-2</v>
      </c>
      <c r="T729" s="34">
        <v>483705.16312056739</v>
      </c>
      <c r="U729" s="34">
        <v>73774.976523073929</v>
      </c>
      <c r="V729" s="35">
        <v>409930.18659749348</v>
      </c>
      <c r="W729" s="24">
        <v>0</v>
      </c>
      <c r="X729" s="35">
        <v>409930.18659749348</v>
      </c>
    </row>
    <row r="730" spans="1:24">
      <c r="A730" s="24">
        <v>729</v>
      </c>
      <c r="B730" s="25" t="s">
        <v>60</v>
      </c>
      <c r="C730" s="25" t="s">
        <v>110</v>
      </c>
      <c r="D730" s="26">
        <v>43333</v>
      </c>
      <c r="E730" s="27">
        <v>43333</v>
      </c>
      <c r="F730" s="27">
        <v>43313</v>
      </c>
      <c r="G730" s="27">
        <v>44798</v>
      </c>
      <c r="H730" s="28">
        <v>4.0136986301369859</v>
      </c>
      <c r="I730" s="29">
        <v>25</v>
      </c>
      <c r="J730" s="30">
        <v>0.05</v>
      </c>
      <c r="K730" s="29">
        <v>3.7999999999999999E-2</v>
      </c>
      <c r="L730" s="31">
        <v>16789210</v>
      </c>
      <c r="M730" s="32" t="s">
        <v>1939</v>
      </c>
      <c r="N730" s="29">
        <v>673</v>
      </c>
      <c r="O730" s="29">
        <v>80</v>
      </c>
      <c r="P730" s="29">
        <v>95</v>
      </c>
      <c r="Q730" s="29">
        <v>127</v>
      </c>
      <c r="R730" s="29">
        <v>104.3</v>
      </c>
      <c r="S730" s="33">
        <v>9.7894736842105229E-2</v>
      </c>
      <c r="T730" s="34">
        <v>18432785.294736844</v>
      </c>
      <c r="U730" s="34">
        <v>2811378.5133095887</v>
      </c>
      <c r="V730" s="35">
        <v>15621406.781427255</v>
      </c>
      <c r="W730" s="24">
        <v>0</v>
      </c>
      <c r="X730" s="35">
        <v>15621406.781427255</v>
      </c>
    </row>
    <row r="731" spans="1:24">
      <c r="A731" s="24">
        <v>730</v>
      </c>
      <c r="B731" s="25" t="s">
        <v>60</v>
      </c>
      <c r="C731" s="25" t="s">
        <v>86</v>
      </c>
      <c r="D731" s="26">
        <v>43333</v>
      </c>
      <c r="E731" s="27">
        <v>43333</v>
      </c>
      <c r="F731" s="27">
        <v>43313</v>
      </c>
      <c r="G731" s="27">
        <v>44798</v>
      </c>
      <c r="H731" s="28">
        <v>4.0136986301369859</v>
      </c>
      <c r="I731" s="29">
        <v>25</v>
      </c>
      <c r="J731" s="30">
        <v>0.05</v>
      </c>
      <c r="K731" s="29">
        <v>3.7999999999999999E-2</v>
      </c>
      <c r="L731" s="31">
        <v>892500</v>
      </c>
      <c r="M731" s="32" t="s">
        <v>2189</v>
      </c>
      <c r="N731" s="29">
        <v>798</v>
      </c>
      <c r="O731" s="29">
        <v>80</v>
      </c>
      <c r="P731" s="29">
        <v>96</v>
      </c>
      <c r="Q731" s="29">
        <v>127</v>
      </c>
      <c r="R731" s="29">
        <v>95.3</v>
      </c>
      <c r="S731" s="33">
        <v>-7.2916666666666963E-3</v>
      </c>
      <c r="T731" s="34">
        <v>885992.1875</v>
      </c>
      <c r="U731" s="34">
        <v>135132.01391267122</v>
      </c>
      <c r="V731" s="35">
        <v>750860.17358732875</v>
      </c>
      <c r="W731" s="24">
        <v>0</v>
      </c>
      <c r="X731" s="35">
        <v>750860.17358732875</v>
      </c>
    </row>
    <row r="732" spans="1:24">
      <c r="A732" s="24">
        <v>731</v>
      </c>
      <c r="B732" s="25" t="s">
        <v>60</v>
      </c>
      <c r="C732" s="25" t="s">
        <v>90</v>
      </c>
      <c r="D732" s="26">
        <v>43333</v>
      </c>
      <c r="E732" s="27">
        <v>43333</v>
      </c>
      <c r="F732" s="27">
        <v>43313</v>
      </c>
      <c r="G732" s="27">
        <v>44798</v>
      </c>
      <c r="H732" s="28">
        <v>4.0136986301369859</v>
      </c>
      <c r="I732" s="29">
        <v>25</v>
      </c>
      <c r="J732" s="30">
        <v>0.05</v>
      </c>
      <c r="K732" s="29">
        <v>3.7999999999999999E-2</v>
      </c>
      <c r="L732" s="31">
        <v>472500</v>
      </c>
      <c r="M732" s="32" t="s">
        <v>2189</v>
      </c>
      <c r="N732" s="29">
        <v>798</v>
      </c>
      <c r="O732" s="29">
        <v>80</v>
      </c>
      <c r="P732" s="29">
        <v>96</v>
      </c>
      <c r="Q732" s="29">
        <v>127</v>
      </c>
      <c r="R732" s="29">
        <v>95.3</v>
      </c>
      <c r="S732" s="33">
        <v>-7.2916666666666963E-3</v>
      </c>
      <c r="T732" s="34">
        <v>469054.6875</v>
      </c>
      <c r="U732" s="34">
        <v>71540.477953767113</v>
      </c>
      <c r="V732" s="35">
        <v>397514.20954623289</v>
      </c>
      <c r="W732" s="24">
        <v>0</v>
      </c>
      <c r="X732" s="35">
        <v>397514.20954623289</v>
      </c>
    </row>
    <row r="733" spans="1:24">
      <c r="A733" s="24">
        <v>732</v>
      </c>
      <c r="B733" s="25" t="s">
        <v>60</v>
      </c>
      <c r="C733" s="25" t="s">
        <v>91</v>
      </c>
      <c r="D733" s="26">
        <v>43333</v>
      </c>
      <c r="E733" s="27">
        <v>43333</v>
      </c>
      <c r="F733" s="27">
        <v>43313</v>
      </c>
      <c r="G733" s="27">
        <v>44798</v>
      </c>
      <c r="H733" s="28">
        <v>4.0136986301369859</v>
      </c>
      <c r="I733" s="29">
        <v>25</v>
      </c>
      <c r="J733" s="30">
        <v>0.05</v>
      </c>
      <c r="K733" s="29">
        <v>3.7999999999999999E-2</v>
      </c>
      <c r="L733" s="31">
        <v>637760</v>
      </c>
      <c r="M733" s="32" t="s">
        <v>2189</v>
      </c>
      <c r="N733" s="29">
        <v>798</v>
      </c>
      <c r="O733" s="29">
        <v>80</v>
      </c>
      <c r="P733" s="29">
        <v>96</v>
      </c>
      <c r="Q733" s="29">
        <v>127</v>
      </c>
      <c r="R733" s="29">
        <v>95.3</v>
      </c>
      <c r="S733" s="33">
        <v>-7.2916666666666963E-3</v>
      </c>
      <c r="T733" s="34">
        <v>633109.66666666663</v>
      </c>
      <c r="U733" s="34">
        <v>96562.233269406381</v>
      </c>
      <c r="V733" s="35">
        <v>536547.43339726026</v>
      </c>
      <c r="W733" s="24">
        <v>0</v>
      </c>
      <c r="X733" s="35">
        <v>536547.43339726026</v>
      </c>
    </row>
    <row r="734" spans="1:24">
      <c r="A734" s="24">
        <v>733</v>
      </c>
      <c r="B734" s="25" t="s">
        <v>60</v>
      </c>
      <c r="C734" s="25" t="s">
        <v>92</v>
      </c>
      <c r="D734" s="26">
        <v>43333</v>
      </c>
      <c r="E734" s="27">
        <v>43333</v>
      </c>
      <c r="F734" s="27">
        <v>43313</v>
      </c>
      <c r="G734" s="27">
        <v>44798</v>
      </c>
      <c r="H734" s="28">
        <v>4.0136986301369859</v>
      </c>
      <c r="I734" s="29">
        <v>25</v>
      </c>
      <c r="J734" s="30">
        <v>0.05</v>
      </c>
      <c r="K734" s="29">
        <v>3.7999999999999999E-2</v>
      </c>
      <c r="L734" s="31">
        <v>21044329</v>
      </c>
      <c r="M734" s="32" t="s">
        <v>2189</v>
      </c>
      <c r="N734" s="29">
        <v>798</v>
      </c>
      <c r="O734" s="29">
        <v>80</v>
      </c>
      <c r="P734" s="29">
        <v>96</v>
      </c>
      <c r="Q734" s="29">
        <v>127</v>
      </c>
      <c r="R734" s="29">
        <v>95.3</v>
      </c>
      <c r="S734" s="33">
        <v>-7.2916666666666963E-3</v>
      </c>
      <c r="T734" s="34">
        <v>20890880.767708331</v>
      </c>
      <c r="U734" s="34">
        <v>3186288.5817488292</v>
      </c>
      <c r="V734" s="35">
        <v>17704592.185959503</v>
      </c>
      <c r="W734" s="24">
        <v>0</v>
      </c>
      <c r="X734" s="35">
        <v>17704592.185959503</v>
      </c>
    </row>
    <row r="735" spans="1:24">
      <c r="A735" s="24">
        <v>734</v>
      </c>
      <c r="B735" s="25" t="s">
        <v>60</v>
      </c>
      <c r="C735" s="25" t="s">
        <v>93</v>
      </c>
      <c r="D735" s="26">
        <v>43333</v>
      </c>
      <c r="E735" s="27">
        <v>43333</v>
      </c>
      <c r="F735" s="27">
        <v>43313</v>
      </c>
      <c r="G735" s="27">
        <v>44798</v>
      </c>
      <c r="H735" s="28">
        <v>4.0136986301369859</v>
      </c>
      <c r="I735" s="29">
        <v>25</v>
      </c>
      <c r="J735" s="30">
        <v>0.05</v>
      </c>
      <c r="K735" s="29">
        <v>3.7999999999999999E-2</v>
      </c>
      <c r="L735" s="31">
        <v>969266</v>
      </c>
      <c r="M735" s="32" t="s">
        <v>2189</v>
      </c>
      <c r="N735" s="29">
        <v>798</v>
      </c>
      <c r="O735" s="29">
        <v>80</v>
      </c>
      <c r="P735" s="29">
        <v>96</v>
      </c>
      <c r="Q735" s="29">
        <v>127</v>
      </c>
      <c r="R735" s="29">
        <v>95.3</v>
      </c>
      <c r="S735" s="33">
        <v>-7.2916666666666963E-3</v>
      </c>
      <c r="T735" s="34">
        <v>962198.43541666667</v>
      </c>
      <c r="U735" s="34">
        <v>146755.0326017694</v>
      </c>
      <c r="V735" s="35">
        <v>815443.40281489724</v>
      </c>
      <c r="W735" s="24">
        <v>0</v>
      </c>
      <c r="X735" s="35">
        <v>815443.40281489724</v>
      </c>
    </row>
    <row r="736" spans="1:24">
      <c r="A736" s="24">
        <v>735</v>
      </c>
      <c r="B736" s="25" t="s">
        <v>60</v>
      </c>
      <c r="C736" s="25" t="s">
        <v>94</v>
      </c>
      <c r="D736" s="26">
        <v>43333</v>
      </c>
      <c r="E736" s="27">
        <v>43333</v>
      </c>
      <c r="F736" s="27">
        <v>43313</v>
      </c>
      <c r="G736" s="27">
        <v>44798</v>
      </c>
      <c r="H736" s="28">
        <v>4.0136986301369859</v>
      </c>
      <c r="I736" s="29">
        <v>25</v>
      </c>
      <c r="J736" s="30">
        <v>0.05</v>
      </c>
      <c r="K736" s="29">
        <v>3.7999999999999999E-2</v>
      </c>
      <c r="L736" s="31">
        <v>735000</v>
      </c>
      <c r="M736" s="32" t="s">
        <v>2189</v>
      </c>
      <c r="N736" s="29">
        <v>798</v>
      </c>
      <c r="O736" s="29">
        <v>80</v>
      </c>
      <c r="P736" s="29">
        <v>96</v>
      </c>
      <c r="Q736" s="29">
        <v>127</v>
      </c>
      <c r="R736" s="29">
        <v>95.3</v>
      </c>
      <c r="S736" s="33">
        <v>-7.2916666666666963E-3</v>
      </c>
      <c r="T736" s="34">
        <v>729640.625</v>
      </c>
      <c r="U736" s="34">
        <v>111285.18792808217</v>
      </c>
      <c r="V736" s="35">
        <v>618355.43707191781</v>
      </c>
      <c r="W736" s="24">
        <v>0</v>
      </c>
      <c r="X736" s="35">
        <v>618355.43707191781</v>
      </c>
    </row>
    <row r="737" spans="1:24">
      <c r="A737" s="24">
        <v>736</v>
      </c>
      <c r="B737" s="25" t="s">
        <v>60</v>
      </c>
      <c r="C737" s="25" t="s">
        <v>95</v>
      </c>
      <c r="D737" s="26">
        <v>43333</v>
      </c>
      <c r="E737" s="27">
        <v>43333</v>
      </c>
      <c r="F737" s="27">
        <v>43313</v>
      </c>
      <c r="G737" s="27">
        <v>44798</v>
      </c>
      <c r="H737" s="28">
        <v>4.0136986301369859</v>
      </c>
      <c r="I737" s="29">
        <v>25</v>
      </c>
      <c r="J737" s="30">
        <v>0.05</v>
      </c>
      <c r="K737" s="29">
        <v>3.7999999999999999E-2</v>
      </c>
      <c r="L737" s="31">
        <v>126000</v>
      </c>
      <c r="M737" s="32" t="s">
        <v>2189</v>
      </c>
      <c r="N737" s="29">
        <v>798</v>
      </c>
      <c r="O737" s="29">
        <v>80</v>
      </c>
      <c r="P737" s="29">
        <v>96</v>
      </c>
      <c r="Q737" s="29">
        <v>127</v>
      </c>
      <c r="R737" s="29">
        <v>95.3</v>
      </c>
      <c r="S737" s="33">
        <v>-7.2916666666666963E-3</v>
      </c>
      <c r="T737" s="34">
        <v>125081.25</v>
      </c>
      <c r="U737" s="34">
        <v>19077.460787671229</v>
      </c>
      <c r="V737" s="35">
        <v>106003.78921232877</v>
      </c>
      <c r="W737" s="24">
        <v>0</v>
      </c>
      <c r="X737" s="35">
        <v>106003.78921232877</v>
      </c>
    </row>
    <row r="738" spans="1:24">
      <c r="A738" s="24">
        <v>737</v>
      </c>
      <c r="B738" s="25" t="s">
        <v>60</v>
      </c>
      <c r="C738" s="25" t="s">
        <v>96</v>
      </c>
      <c r="D738" s="26">
        <v>43333</v>
      </c>
      <c r="E738" s="27">
        <v>43333</v>
      </c>
      <c r="F738" s="27">
        <v>43313</v>
      </c>
      <c r="G738" s="27">
        <v>44798</v>
      </c>
      <c r="H738" s="28">
        <v>4.0136986301369859</v>
      </c>
      <c r="I738" s="29">
        <v>25</v>
      </c>
      <c r="J738" s="30">
        <v>0.05</v>
      </c>
      <c r="K738" s="29">
        <v>3.7999999999999999E-2</v>
      </c>
      <c r="L738" s="31">
        <v>29327302</v>
      </c>
      <c r="M738" s="32" t="s">
        <v>2189</v>
      </c>
      <c r="N738" s="29">
        <v>798</v>
      </c>
      <c r="O738" s="29">
        <v>80</v>
      </c>
      <c r="P738" s="29">
        <v>96</v>
      </c>
      <c r="Q738" s="29">
        <v>127</v>
      </c>
      <c r="R738" s="29">
        <v>95.3</v>
      </c>
      <c r="S738" s="33">
        <v>-7.2916666666666963E-3</v>
      </c>
      <c r="T738" s="34">
        <v>29113457.089583334</v>
      </c>
      <c r="U738" s="34">
        <v>4440400.4278824767</v>
      </c>
      <c r="V738" s="35">
        <v>24673056.661700856</v>
      </c>
      <c r="W738" s="24">
        <v>0</v>
      </c>
      <c r="X738" s="35">
        <v>24673056.661700856</v>
      </c>
    </row>
    <row r="739" spans="1:24">
      <c r="A739" s="24">
        <v>738</v>
      </c>
      <c r="B739" s="25" t="s">
        <v>60</v>
      </c>
      <c r="C739" s="25" t="s">
        <v>97</v>
      </c>
      <c r="D739" s="26">
        <v>43333</v>
      </c>
      <c r="E739" s="27">
        <v>43333</v>
      </c>
      <c r="F739" s="27">
        <v>43313</v>
      </c>
      <c r="G739" s="27">
        <v>44798</v>
      </c>
      <c r="H739" s="28">
        <v>4.0136986301369859</v>
      </c>
      <c r="I739" s="29">
        <v>25</v>
      </c>
      <c r="J739" s="30">
        <v>0.05</v>
      </c>
      <c r="K739" s="29">
        <v>3.7999999999999999E-2</v>
      </c>
      <c r="L739" s="31">
        <v>1517250</v>
      </c>
      <c r="M739" s="32" t="s">
        <v>1941</v>
      </c>
      <c r="N739" s="29">
        <v>674</v>
      </c>
      <c r="O739" s="29">
        <v>80</v>
      </c>
      <c r="P739" s="29">
        <v>105.1</v>
      </c>
      <c r="Q739" s="29">
        <v>127</v>
      </c>
      <c r="R739" s="29">
        <v>122.8</v>
      </c>
      <c r="S739" s="33">
        <v>0.16841103710751668</v>
      </c>
      <c r="T739" s="34">
        <v>1772771.6460513796</v>
      </c>
      <c r="U739" s="34">
        <v>270384.10283748026</v>
      </c>
      <c r="V739" s="35">
        <v>1502387.5432138992</v>
      </c>
      <c r="W739" s="24">
        <v>0</v>
      </c>
      <c r="X739" s="35">
        <v>1502387.5432138992</v>
      </c>
    </row>
    <row r="740" spans="1:24">
      <c r="A740" s="24">
        <v>739</v>
      </c>
      <c r="B740" s="25" t="s">
        <v>60</v>
      </c>
      <c r="C740" s="25" t="s">
        <v>98</v>
      </c>
      <c r="D740" s="26">
        <v>43333</v>
      </c>
      <c r="E740" s="27">
        <v>43333</v>
      </c>
      <c r="F740" s="27">
        <v>43313</v>
      </c>
      <c r="G740" s="27">
        <v>44798</v>
      </c>
      <c r="H740" s="28">
        <v>4.0136986301369859</v>
      </c>
      <c r="I740" s="29">
        <v>25</v>
      </c>
      <c r="J740" s="30">
        <v>0.05</v>
      </c>
      <c r="K740" s="29">
        <v>3.7999999999999999E-2</v>
      </c>
      <c r="L740" s="31">
        <v>312900</v>
      </c>
      <c r="M740" s="32" t="s">
        <v>2189</v>
      </c>
      <c r="N740" s="29">
        <v>798</v>
      </c>
      <c r="O740" s="29">
        <v>80</v>
      </c>
      <c r="P740" s="29">
        <v>96</v>
      </c>
      <c r="Q740" s="29">
        <v>127</v>
      </c>
      <c r="R740" s="29">
        <v>95.3</v>
      </c>
      <c r="S740" s="33">
        <v>-7.2916666666666963E-3</v>
      </c>
      <c r="T740" s="34">
        <v>310618.4375</v>
      </c>
      <c r="U740" s="34">
        <v>47375.694289383558</v>
      </c>
      <c r="V740" s="35">
        <v>263242.74321061646</v>
      </c>
      <c r="W740" s="24">
        <v>0</v>
      </c>
      <c r="X740" s="35">
        <v>263242.74321061646</v>
      </c>
    </row>
    <row r="741" spans="1:24">
      <c r="A741" s="24">
        <v>740</v>
      </c>
      <c r="B741" s="25" t="s">
        <v>60</v>
      </c>
      <c r="C741" s="25" t="s">
        <v>99</v>
      </c>
      <c r="D741" s="26">
        <v>43333</v>
      </c>
      <c r="E741" s="27">
        <v>43333</v>
      </c>
      <c r="F741" s="27">
        <v>43313</v>
      </c>
      <c r="G741" s="27">
        <v>44798</v>
      </c>
      <c r="H741" s="28">
        <v>4.0136986301369859</v>
      </c>
      <c r="I741" s="29">
        <v>25</v>
      </c>
      <c r="J741" s="30">
        <v>0.05</v>
      </c>
      <c r="K741" s="29">
        <v>3.7999999999999999E-2</v>
      </c>
      <c r="L741" s="31">
        <v>1174950</v>
      </c>
      <c r="M741" s="32" t="s">
        <v>2189</v>
      </c>
      <c r="N741" s="29">
        <v>798</v>
      </c>
      <c r="O741" s="29">
        <v>80</v>
      </c>
      <c r="P741" s="29">
        <v>96</v>
      </c>
      <c r="Q741" s="29">
        <v>127</v>
      </c>
      <c r="R741" s="29">
        <v>95.3</v>
      </c>
      <c r="S741" s="33">
        <v>-7.2916666666666963E-3</v>
      </c>
      <c r="T741" s="34">
        <v>1166382.65625</v>
      </c>
      <c r="U741" s="34">
        <v>177897.32184503422</v>
      </c>
      <c r="V741" s="35">
        <v>988485.33440496575</v>
      </c>
      <c r="W741" s="24">
        <v>0</v>
      </c>
      <c r="X741" s="35">
        <v>988485.33440496575</v>
      </c>
    </row>
    <row r="742" spans="1:24">
      <c r="A742" s="24">
        <v>741</v>
      </c>
      <c r="B742" s="25" t="s">
        <v>60</v>
      </c>
      <c r="C742" s="25" t="s">
        <v>100</v>
      </c>
      <c r="D742" s="26">
        <v>43333</v>
      </c>
      <c r="E742" s="27">
        <v>43333</v>
      </c>
      <c r="F742" s="27">
        <v>43313</v>
      </c>
      <c r="G742" s="27">
        <v>44798</v>
      </c>
      <c r="H742" s="28">
        <v>4.0136986301369859</v>
      </c>
      <c r="I742" s="29">
        <v>25</v>
      </c>
      <c r="J742" s="30">
        <v>0.05</v>
      </c>
      <c r="K742" s="29">
        <v>3.7999999999999999E-2</v>
      </c>
      <c r="L742" s="31">
        <v>582750</v>
      </c>
      <c r="M742" s="32" t="s">
        <v>1973</v>
      </c>
      <c r="N742" s="29">
        <v>690</v>
      </c>
      <c r="O742" s="29">
        <v>80</v>
      </c>
      <c r="P742" s="29">
        <v>110</v>
      </c>
      <c r="Q742" s="29">
        <v>127</v>
      </c>
      <c r="R742" s="29">
        <v>145.69999999999999</v>
      </c>
      <c r="S742" s="33">
        <v>0.32454545454545441</v>
      </c>
      <c r="T742" s="34">
        <v>771878.86363636365</v>
      </c>
      <c r="U742" s="34">
        <v>117727.3872291407</v>
      </c>
      <c r="V742" s="35">
        <v>654151.47640722292</v>
      </c>
      <c r="W742" s="24">
        <v>0</v>
      </c>
      <c r="X742" s="35">
        <v>654151.47640722292</v>
      </c>
    </row>
    <row r="743" spans="1:24">
      <c r="A743" s="24">
        <v>742</v>
      </c>
      <c r="B743" s="25" t="s">
        <v>60</v>
      </c>
      <c r="C743" s="25" t="s">
        <v>101</v>
      </c>
      <c r="D743" s="26">
        <v>43333</v>
      </c>
      <c r="E743" s="27">
        <v>43333</v>
      </c>
      <c r="F743" s="27">
        <v>43313</v>
      </c>
      <c r="G743" s="27">
        <v>44798</v>
      </c>
      <c r="H743" s="28">
        <v>4.0136986301369859</v>
      </c>
      <c r="I743" s="29">
        <v>25</v>
      </c>
      <c r="J743" s="30">
        <v>0.05</v>
      </c>
      <c r="K743" s="29">
        <v>3.7999999999999999E-2</v>
      </c>
      <c r="L743" s="31">
        <v>9976171</v>
      </c>
      <c r="M743" s="32" t="s">
        <v>2189</v>
      </c>
      <c r="N743" s="29">
        <v>798</v>
      </c>
      <c r="O743" s="29">
        <v>80</v>
      </c>
      <c r="P743" s="29">
        <v>96</v>
      </c>
      <c r="Q743" s="29">
        <v>127</v>
      </c>
      <c r="R743" s="29">
        <v>95.3</v>
      </c>
      <c r="S743" s="33">
        <v>-7.2916666666666963E-3</v>
      </c>
      <c r="T743" s="34">
        <v>9903428.0864583328</v>
      </c>
      <c r="U743" s="34">
        <v>1510476.2782825625</v>
      </c>
      <c r="V743" s="35">
        <v>8392951.8081757706</v>
      </c>
      <c r="W743" s="24">
        <v>0</v>
      </c>
      <c r="X743" s="35">
        <v>8392951.8081757706</v>
      </c>
    </row>
    <row r="744" spans="1:24">
      <c r="A744" s="24">
        <v>743</v>
      </c>
      <c r="B744" s="25" t="s">
        <v>60</v>
      </c>
      <c r="C744" s="25" t="s">
        <v>102</v>
      </c>
      <c r="D744" s="26">
        <v>43333</v>
      </c>
      <c r="E744" s="27">
        <v>43333</v>
      </c>
      <c r="F744" s="27">
        <v>43313</v>
      </c>
      <c r="G744" s="27">
        <v>44798</v>
      </c>
      <c r="H744" s="28">
        <v>4.0136986301369859</v>
      </c>
      <c r="I744" s="29">
        <v>25</v>
      </c>
      <c r="J744" s="30">
        <v>0.05</v>
      </c>
      <c r="K744" s="29">
        <v>3.7999999999999999E-2</v>
      </c>
      <c r="L744" s="31">
        <v>21103901</v>
      </c>
      <c r="M744" s="32" t="s">
        <v>2189</v>
      </c>
      <c r="N744" s="29">
        <v>798</v>
      </c>
      <c r="O744" s="29">
        <v>80</v>
      </c>
      <c r="P744" s="29">
        <v>96</v>
      </c>
      <c r="Q744" s="29">
        <v>127</v>
      </c>
      <c r="R744" s="29">
        <v>95.3</v>
      </c>
      <c r="S744" s="33">
        <v>-7.2916666666666963E-3</v>
      </c>
      <c r="T744" s="34">
        <v>20950018.388541665</v>
      </c>
      <c r="U744" s="34">
        <v>3195308.2840825049</v>
      </c>
      <c r="V744" s="35">
        <v>17754710.104459159</v>
      </c>
      <c r="W744" s="24">
        <v>0</v>
      </c>
      <c r="X744" s="35">
        <v>17754710.104459159</v>
      </c>
    </row>
    <row r="745" spans="1:24">
      <c r="A745" s="24">
        <v>744</v>
      </c>
      <c r="B745" s="25" t="s">
        <v>60</v>
      </c>
      <c r="C745" s="25" t="s">
        <v>103</v>
      </c>
      <c r="D745" s="26">
        <v>43333</v>
      </c>
      <c r="E745" s="27">
        <v>43333</v>
      </c>
      <c r="F745" s="27">
        <v>43313</v>
      </c>
      <c r="G745" s="27">
        <v>44798</v>
      </c>
      <c r="H745" s="28">
        <v>4.0136986301369859</v>
      </c>
      <c r="I745" s="29">
        <v>25</v>
      </c>
      <c r="J745" s="30">
        <v>0.05</v>
      </c>
      <c r="K745" s="29">
        <v>3.7999999999999999E-2</v>
      </c>
      <c r="L745" s="31">
        <v>580650</v>
      </c>
      <c r="M745" s="32" t="s">
        <v>2189</v>
      </c>
      <c r="N745" s="29">
        <v>798</v>
      </c>
      <c r="O745" s="29">
        <v>80</v>
      </c>
      <c r="P745" s="29">
        <v>96</v>
      </c>
      <c r="Q745" s="29">
        <v>127</v>
      </c>
      <c r="R745" s="29">
        <v>95.3</v>
      </c>
      <c r="S745" s="33">
        <v>-7.2916666666666963E-3</v>
      </c>
      <c r="T745" s="34">
        <v>576416.09375</v>
      </c>
      <c r="U745" s="34">
        <v>87915.298463184925</v>
      </c>
      <c r="V745" s="35">
        <v>488500.79528681509</v>
      </c>
      <c r="W745" s="24">
        <v>0</v>
      </c>
      <c r="X745" s="35">
        <v>488500.79528681509</v>
      </c>
    </row>
    <row r="746" spans="1:24">
      <c r="A746" s="24">
        <v>745</v>
      </c>
      <c r="B746" s="25" t="s">
        <v>60</v>
      </c>
      <c r="C746" s="25" t="s">
        <v>104</v>
      </c>
      <c r="D746" s="26">
        <v>43333</v>
      </c>
      <c r="E746" s="27">
        <v>43333</v>
      </c>
      <c r="F746" s="27">
        <v>43313</v>
      </c>
      <c r="G746" s="27">
        <v>44798</v>
      </c>
      <c r="H746" s="28">
        <v>4.0136986301369859</v>
      </c>
      <c r="I746" s="29">
        <v>25</v>
      </c>
      <c r="J746" s="30">
        <v>0.05</v>
      </c>
      <c r="K746" s="29">
        <v>3.7999999999999999E-2</v>
      </c>
      <c r="L746" s="31">
        <v>175035</v>
      </c>
      <c r="M746" s="32" t="s">
        <v>1877</v>
      </c>
      <c r="N746" s="29">
        <v>642</v>
      </c>
      <c r="O746" s="29">
        <v>80</v>
      </c>
      <c r="P746" s="29">
        <v>79.099999999999994</v>
      </c>
      <c r="Q746" s="29">
        <v>127</v>
      </c>
      <c r="R746" s="29">
        <v>94</v>
      </c>
      <c r="S746" s="33">
        <v>0.18836915297092297</v>
      </c>
      <c r="T746" s="34">
        <v>208006.19469026552</v>
      </c>
      <c r="U746" s="34">
        <v>31725.218790156381</v>
      </c>
      <c r="V746" s="35">
        <v>176280.97590010913</v>
      </c>
      <c r="W746" s="24">
        <v>0</v>
      </c>
      <c r="X746" s="35">
        <v>176280.97590010913</v>
      </c>
    </row>
    <row r="747" spans="1:24">
      <c r="A747" s="24">
        <v>746</v>
      </c>
      <c r="B747" s="25" t="s">
        <v>60</v>
      </c>
      <c r="C747" s="25" t="s">
        <v>105</v>
      </c>
      <c r="D747" s="26">
        <v>43333</v>
      </c>
      <c r="E747" s="27">
        <v>43333</v>
      </c>
      <c r="F747" s="27">
        <v>43313</v>
      </c>
      <c r="G747" s="27">
        <v>44798</v>
      </c>
      <c r="H747" s="28">
        <v>4.0136986301369859</v>
      </c>
      <c r="I747" s="29">
        <v>25</v>
      </c>
      <c r="J747" s="30">
        <v>0.05</v>
      </c>
      <c r="K747" s="29">
        <v>3.7999999999999999E-2</v>
      </c>
      <c r="L747" s="31">
        <v>132796</v>
      </c>
      <c r="M747" s="32" t="s">
        <v>2189</v>
      </c>
      <c r="N747" s="29">
        <v>798</v>
      </c>
      <c r="O747" s="29">
        <v>80</v>
      </c>
      <c r="P747" s="29">
        <v>96</v>
      </c>
      <c r="Q747" s="29">
        <v>127</v>
      </c>
      <c r="R747" s="29">
        <v>95.3</v>
      </c>
      <c r="S747" s="33">
        <v>-7.2916666666666963E-3</v>
      </c>
      <c r="T747" s="34">
        <v>131827.69583333333</v>
      </c>
      <c r="U747" s="34">
        <v>20106.432402853879</v>
      </c>
      <c r="V747" s="35">
        <v>111721.26343047945</v>
      </c>
      <c r="W747" s="24">
        <v>0</v>
      </c>
      <c r="X747" s="35">
        <v>111721.26343047945</v>
      </c>
    </row>
    <row r="748" spans="1:24">
      <c r="A748" s="24">
        <v>747</v>
      </c>
      <c r="B748" s="25" t="s">
        <v>60</v>
      </c>
      <c r="C748" s="25" t="s">
        <v>106</v>
      </c>
      <c r="D748" s="26">
        <v>43333</v>
      </c>
      <c r="E748" s="27">
        <v>43333</v>
      </c>
      <c r="F748" s="27">
        <v>43313</v>
      </c>
      <c r="G748" s="27">
        <v>44798</v>
      </c>
      <c r="H748" s="28">
        <v>4.0136986301369859</v>
      </c>
      <c r="I748" s="29">
        <v>25</v>
      </c>
      <c r="J748" s="30">
        <v>0.05</v>
      </c>
      <c r="K748" s="29">
        <v>3.7999999999999999E-2</v>
      </c>
      <c r="L748" s="31">
        <v>469552</v>
      </c>
      <c r="M748" s="32" t="s">
        <v>1871</v>
      </c>
      <c r="N748" s="29">
        <v>639</v>
      </c>
      <c r="O748" s="29">
        <v>80</v>
      </c>
      <c r="P748" s="29">
        <v>112.8</v>
      </c>
      <c r="Q748" s="29">
        <v>127</v>
      </c>
      <c r="R748" s="29">
        <v>116.2</v>
      </c>
      <c r="S748" s="33">
        <v>3.0141843971631256E-2</v>
      </c>
      <c r="T748" s="34">
        <v>483705.16312056739</v>
      </c>
      <c r="U748" s="34">
        <v>73774.976523073929</v>
      </c>
      <c r="V748" s="35">
        <v>409930.18659749348</v>
      </c>
      <c r="W748" s="24">
        <v>0</v>
      </c>
      <c r="X748" s="35">
        <v>409930.18659749348</v>
      </c>
    </row>
    <row r="749" spans="1:24">
      <c r="A749" s="24">
        <v>748</v>
      </c>
      <c r="B749" s="25" t="s">
        <v>60</v>
      </c>
      <c r="C749" s="25" t="s">
        <v>110</v>
      </c>
      <c r="D749" s="26">
        <v>43333</v>
      </c>
      <c r="E749" s="27">
        <v>43333</v>
      </c>
      <c r="F749" s="27">
        <v>43313</v>
      </c>
      <c r="G749" s="27">
        <v>44798</v>
      </c>
      <c r="H749" s="28">
        <v>4.0136986301369859</v>
      </c>
      <c r="I749" s="29">
        <v>25</v>
      </c>
      <c r="J749" s="30">
        <v>0.05</v>
      </c>
      <c r="K749" s="29">
        <v>3.7999999999999999E-2</v>
      </c>
      <c r="L749" s="31">
        <v>16789210</v>
      </c>
      <c r="M749" s="32" t="s">
        <v>1939</v>
      </c>
      <c r="N749" s="29">
        <v>673</v>
      </c>
      <c r="O749" s="29">
        <v>80</v>
      </c>
      <c r="P749" s="29">
        <v>95</v>
      </c>
      <c r="Q749" s="29">
        <v>127</v>
      </c>
      <c r="R749" s="29">
        <v>104.3</v>
      </c>
      <c r="S749" s="33">
        <v>9.7894736842105229E-2</v>
      </c>
      <c r="T749" s="34">
        <v>18432785.294736844</v>
      </c>
      <c r="U749" s="34">
        <v>2811378.5133095887</v>
      </c>
      <c r="V749" s="35">
        <v>15621406.781427255</v>
      </c>
      <c r="W749" s="24">
        <v>0</v>
      </c>
      <c r="X749" s="35">
        <v>15621406.781427255</v>
      </c>
    </row>
    <row r="750" spans="1:24">
      <c r="A750" s="24">
        <v>749</v>
      </c>
      <c r="B750" s="25" t="s">
        <v>60</v>
      </c>
      <c r="C750" s="25" t="s">
        <v>86</v>
      </c>
      <c r="D750" s="26">
        <v>43333</v>
      </c>
      <c r="E750" s="27">
        <v>43333</v>
      </c>
      <c r="F750" s="27">
        <v>43313</v>
      </c>
      <c r="G750" s="27">
        <v>44798</v>
      </c>
      <c r="H750" s="28">
        <v>4.0136986301369859</v>
      </c>
      <c r="I750" s="29">
        <v>25</v>
      </c>
      <c r="J750" s="30">
        <v>0.05</v>
      </c>
      <c r="K750" s="29">
        <v>3.7999999999999999E-2</v>
      </c>
      <c r="L750" s="31">
        <v>892500</v>
      </c>
      <c r="M750" s="32" t="s">
        <v>2189</v>
      </c>
      <c r="N750" s="29">
        <v>798</v>
      </c>
      <c r="O750" s="29">
        <v>80</v>
      </c>
      <c r="P750" s="29">
        <v>96</v>
      </c>
      <c r="Q750" s="29">
        <v>127</v>
      </c>
      <c r="R750" s="29">
        <v>95.3</v>
      </c>
      <c r="S750" s="33">
        <v>-7.2916666666666963E-3</v>
      </c>
      <c r="T750" s="34">
        <v>885992.1875</v>
      </c>
      <c r="U750" s="34">
        <v>135132.01391267122</v>
      </c>
      <c r="V750" s="35">
        <v>750860.17358732875</v>
      </c>
      <c r="W750" s="24">
        <v>0</v>
      </c>
      <c r="X750" s="35">
        <v>750860.17358732875</v>
      </c>
    </row>
    <row r="751" spans="1:24">
      <c r="A751" s="24">
        <v>750</v>
      </c>
      <c r="B751" s="25" t="s">
        <v>60</v>
      </c>
      <c r="C751" s="25" t="s">
        <v>90</v>
      </c>
      <c r="D751" s="26">
        <v>43333</v>
      </c>
      <c r="E751" s="27">
        <v>43333</v>
      </c>
      <c r="F751" s="27">
        <v>43313</v>
      </c>
      <c r="G751" s="27">
        <v>44798</v>
      </c>
      <c r="H751" s="28">
        <v>4.0136986301369859</v>
      </c>
      <c r="I751" s="29">
        <v>25</v>
      </c>
      <c r="J751" s="30">
        <v>0.05</v>
      </c>
      <c r="K751" s="29">
        <v>3.7999999999999999E-2</v>
      </c>
      <c r="L751" s="31">
        <v>472500</v>
      </c>
      <c r="M751" s="32" t="s">
        <v>2189</v>
      </c>
      <c r="N751" s="29">
        <v>798</v>
      </c>
      <c r="O751" s="29">
        <v>80</v>
      </c>
      <c r="P751" s="29">
        <v>96</v>
      </c>
      <c r="Q751" s="29">
        <v>127</v>
      </c>
      <c r="R751" s="29">
        <v>95.3</v>
      </c>
      <c r="S751" s="33">
        <v>-7.2916666666666963E-3</v>
      </c>
      <c r="T751" s="34">
        <v>469054.6875</v>
      </c>
      <c r="U751" s="34">
        <v>71540.477953767113</v>
      </c>
      <c r="V751" s="35">
        <v>397514.20954623289</v>
      </c>
      <c r="W751" s="24">
        <v>0</v>
      </c>
      <c r="X751" s="35">
        <v>397514.20954623289</v>
      </c>
    </row>
    <row r="752" spans="1:24">
      <c r="A752" s="24">
        <v>751</v>
      </c>
      <c r="B752" s="25" t="s">
        <v>60</v>
      </c>
      <c r="C752" s="25" t="s">
        <v>91</v>
      </c>
      <c r="D752" s="26">
        <v>43333</v>
      </c>
      <c r="E752" s="27">
        <v>43333</v>
      </c>
      <c r="F752" s="27">
        <v>43313</v>
      </c>
      <c r="G752" s="27">
        <v>44798</v>
      </c>
      <c r="H752" s="28">
        <v>4.0136986301369859</v>
      </c>
      <c r="I752" s="29">
        <v>25</v>
      </c>
      <c r="J752" s="30">
        <v>0.05</v>
      </c>
      <c r="K752" s="29">
        <v>3.7999999999999999E-2</v>
      </c>
      <c r="L752" s="31">
        <v>637760</v>
      </c>
      <c r="M752" s="32" t="s">
        <v>2189</v>
      </c>
      <c r="N752" s="29">
        <v>798</v>
      </c>
      <c r="O752" s="29">
        <v>80</v>
      </c>
      <c r="P752" s="29">
        <v>96</v>
      </c>
      <c r="Q752" s="29">
        <v>127</v>
      </c>
      <c r="R752" s="29">
        <v>95.3</v>
      </c>
      <c r="S752" s="33">
        <v>-7.2916666666666963E-3</v>
      </c>
      <c r="T752" s="34">
        <v>633109.66666666663</v>
      </c>
      <c r="U752" s="34">
        <v>96562.233269406381</v>
      </c>
      <c r="V752" s="35">
        <v>536547.43339726026</v>
      </c>
      <c r="W752" s="24">
        <v>0</v>
      </c>
      <c r="X752" s="35">
        <v>536547.43339726026</v>
      </c>
    </row>
    <row r="753" spans="1:24">
      <c r="A753" s="24">
        <v>752</v>
      </c>
      <c r="B753" s="25" t="s">
        <v>60</v>
      </c>
      <c r="C753" s="25" t="s">
        <v>92</v>
      </c>
      <c r="D753" s="26">
        <v>43333</v>
      </c>
      <c r="E753" s="27">
        <v>43333</v>
      </c>
      <c r="F753" s="27">
        <v>43313</v>
      </c>
      <c r="G753" s="27">
        <v>44798</v>
      </c>
      <c r="H753" s="28">
        <v>4.0136986301369859</v>
      </c>
      <c r="I753" s="29">
        <v>25</v>
      </c>
      <c r="J753" s="30">
        <v>0.05</v>
      </c>
      <c r="K753" s="29">
        <v>3.7999999999999999E-2</v>
      </c>
      <c r="L753" s="31">
        <v>21044329</v>
      </c>
      <c r="M753" s="32" t="s">
        <v>2189</v>
      </c>
      <c r="N753" s="29">
        <v>798</v>
      </c>
      <c r="O753" s="29">
        <v>80</v>
      </c>
      <c r="P753" s="29">
        <v>96</v>
      </c>
      <c r="Q753" s="29">
        <v>127</v>
      </c>
      <c r="R753" s="29">
        <v>95.3</v>
      </c>
      <c r="S753" s="33">
        <v>-7.2916666666666963E-3</v>
      </c>
      <c r="T753" s="34">
        <v>20890880.767708331</v>
      </c>
      <c r="U753" s="34">
        <v>3186288.5817488292</v>
      </c>
      <c r="V753" s="35">
        <v>17704592.185959503</v>
      </c>
      <c r="W753" s="24">
        <v>0</v>
      </c>
      <c r="X753" s="35">
        <v>17704592.185959503</v>
      </c>
    </row>
    <row r="754" spans="1:24">
      <c r="A754" s="24">
        <v>753</v>
      </c>
      <c r="B754" s="25" t="s">
        <v>60</v>
      </c>
      <c r="C754" s="25" t="s">
        <v>93</v>
      </c>
      <c r="D754" s="26">
        <v>43333</v>
      </c>
      <c r="E754" s="27">
        <v>43333</v>
      </c>
      <c r="F754" s="27">
        <v>43313</v>
      </c>
      <c r="G754" s="27">
        <v>44798</v>
      </c>
      <c r="H754" s="28">
        <v>4.0136986301369859</v>
      </c>
      <c r="I754" s="29">
        <v>25</v>
      </c>
      <c r="J754" s="30">
        <v>0.05</v>
      </c>
      <c r="K754" s="29">
        <v>3.7999999999999999E-2</v>
      </c>
      <c r="L754" s="31">
        <v>969266</v>
      </c>
      <c r="M754" s="32" t="s">
        <v>2189</v>
      </c>
      <c r="N754" s="29">
        <v>798</v>
      </c>
      <c r="O754" s="29">
        <v>80</v>
      </c>
      <c r="P754" s="29">
        <v>96</v>
      </c>
      <c r="Q754" s="29">
        <v>127</v>
      </c>
      <c r="R754" s="29">
        <v>95.3</v>
      </c>
      <c r="S754" s="33">
        <v>-7.2916666666666963E-3</v>
      </c>
      <c r="T754" s="34">
        <v>962198.43541666667</v>
      </c>
      <c r="U754" s="34">
        <v>146755.0326017694</v>
      </c>
      <c r="V754" s="35">
        <v>815443.40281489724</v>
      </c>
      <c r="W754" s="24">
        <v>0</v>
      </c>
      <c r="X754" s="35">
        <v>815443.40281489724</v>
      </c>
    </row>
    <row r="755" spans="1:24">
      <c r="A755" s="24">
        <v>754</v>
      </c>
      <c r="B755" s="25" t="s">
        <v>60</v>
      </c>
      <c r="C755" s="25" t="s">
        <v>94</v>
      </c>
      <c r="D755" s="26">
        <v>43333</v>
      </c>
      <c r="E755" s="27">
        <v>43333</v>
      </c>
      <c r="F755" s="27">
        <v>43313</v>
      </c>
      <c r="G755" s="27">
        <v>44798</v>
      </c>
      <c r="H755" s="28">
        <v>4.0136986301369859</v>
      </c>
      <c r="I755" s="29">
        <v>25</v>
      </c>
      <c r="J755" s="30">
        <v>0.05</v>
      </c>
      <c r="K755" s="29">
        <v>3.7999999999999999E-2</v>
      </c>
      <c r="L755" s="31">
        <v>735000</v>
      </c>
      <c r="M755" s="32" t="s">
        <v>2189</v>
      </c>
      <c r="N755" s="29">
        <v>798</v>
      </c>
      <c r="O755" s="29">
        <v>80</v>
      </c>
      <c r="P755" s="29">
        <v>96</v>
      </c>
      <c r="Q755" s="29">
        <v>127</v>
      </c>
      <c r="R755" s="29">
        <v>95.3</v>
      </c>
      <c r="S755" s="33">
        <v>-7.2916666666666963E-3</v>
      </c>
      <c r="T755" s="34">
        <v>729640.625</v>
      </c>
      <c r="U755" s="34">
        <v>111285.18792808217</v>
      </c>
      <c r="V755" s="35">
        <v>618355.43707191781</v>
      </c>
      <c r="W755" s="24">
        <v>0</v>
      </c>
      <c r="X755" s="35">
        <v>618355.43707191781</v>
      </c>
    </row>
    <row r="756" spans="1:24">
      <c r="A756" s="24">
        <v>755</v>
      </c>
      <c r="B756" s="25" t="s">
        <v>60</v>
      </c>
      <c r="C756" s="25" t="s">
        <v>95</v>
      </c>
      <c r="D756" s="26">
        <v>43333</v>
      </c>
      <c r="E756" s="27">
        <v>43333</v>
      </c>
      <c r="F756" s="27">
        <v>43313</v>
      </c>
      <c r="G756" s="27">
        <v>44798</v>
      </c>
      <c r="H756" s="28">
        <v>4.0136986301369859</v>
      </c>
      <c r="I756" s="29">
        <v>25</v>
      </c>
      <c r="J756" s="30">
        <v>0.05</v>
      </c>
      <c r="K756" s="29">
        <v>3.7999999999999999E-2</v>
      </c>
      <c r="L756" s="31">
        <v>126000</v>
      </c>
      <c r="M756" s="32" t="s">
        <v>2189</v>
      </c>
      <c r="N756" s="29">
        <v>798</v>
      </c>
      <c r="O756" s="29">
        <v>80</v>
      </c>
      <c r="P756" s="29">
        <v>96</v>
      </c>
      <c r="Q756" s="29">
        <v>127</v>
      </c>
      <c r="R756" s="29">
        <v>95.3</v>
      </c>
      <c r="S756" s="33">
        <v>-7.2916666666666963E-3</v>
      </c>
      <c r="T756" s="34">
        <v>125081.25</v>
      </c>
      <c r="U756" s="34">
        <v>19077.460787671229</v>
      </c>
      <c r="V756" s="35">
        <v>106003.78921232877</v>
      </c>
      <c r="W756" s="24">
        <v>0</v>
      </c>
      <c r="X756" s="35">
        <v>106003.78921232877</v>
      </c>
    </row>
    <row r="757" spans="1:24">
      <c r="A757" s="24">
        <v>756</v>
      </c>
      <c r="B757" s="25" t="s">
        <v>60</v>
      </c>
      <c r="C757" s="25" t="s">
        <v>96</v>
      </c>
      <c r="D757" s="26">
        <v>43333</v>
      </c>
      <c r="E757" s="27">
        <v>43333</v>
      </c>
      <c r="F757" s="27">
        <v>43313</v>
      </c>
      <c r="G757" s="27">
        <v>44798</v>
      </c>
      <c r="H757" s="28">
        <v>4.0136986301369859</v>
      </c>
      <c r="I757" s="29">
        <v>25</v>
      </c>
      <c r="J757" s="30">
        <v>0.05</v>
      </c>
      <c r="K757" s="29">
        <v>3.7999999999999999E-2</v>
      </c>
      <c r="L757" s="31">
        <v>29327302</v>
      </c>
      <c r="M757" s="32" t="s">
        <v>2189</v>
      </c>
      <c r="N757" s="29">
        <v>798</v>
      </c>
      <c r="O757" s="29">
        <v>80</v>
      </c>
      <c r="P757" s="29">
        <v>96</v>
      </c>
      <c r="Q757" s="29">
        <v>127</v>
      </c>
      <c r="R757" s="29">
        <v>95.3</v>
      </c>
      <c r="S757" s="33">
        <v>-7.2916666666666963E-3</v>
      </c>
      <c r="T757" s="34">
        <v>29113457.089583334</v>
      </c>
      <c r="U757" s="34">
        <v>4440400.4278824767</v>
      </c>
      <c r="V757" s="35">
        <v>24673056.661700856</v>
      </c>
      <c r="W757" s="24">
        <v>0</v>
      </c>
      <c r="X757" s="35">
        <v>24673056.661700856</v>
      </c>
    </row>
    <row r="758" spans="1:24">
      <c r="A758" s="24">
        <v>757</v>
      </c>
      <c r="B758" s="25" t="s">
        <v>60</v>
      </c>
      <c r="C758" s="25" t="s">
        <v>97</v>
      </c>
      <c r="D758" s="26">
        <v>43333</v>
      </c>
      <c r="E758" s="27">
        <v>43333</v>
      </c>
      <c r="F758" s="27">
        <v>43313</v>
      </c>
      <c r="G758" s="27">
        <v>44798</v>
      </c>
      <c r="H758" s="28">
        <v>4.0136986301369859</v>
      </c>
      <c r="I758" s="29">
        <v>25</v>
      </c>
      <c r="J758" s="30">
        <v>0.05</v>
      </c>
      <c r="K758" s="29">
        <v>3.7999999999999999E-2</v>
      </c>
      <c r="L758" s="31">
        <v>1517250</v>
      </c>
      <c r="M758" s="32" t="s">
        <v>1941</v>
      </c>
      <c r="N758" s="29">
        <v>674</v>
      </c>
      <c r="O758" s="29">
        <v>80</v>
      </c>
      <c r="P758" s="29">
        <v>105.1</v>
      </c>
      <c r="Q758" s="29">
        <v>127</v>
      </c>
      <c r="R758" s="29">
        <v>122.8</v>
      </c>
      <c r="S758" s="33">
        <v>0.16841103710751668</v>
      </c>
      <c r="T758" s="34">
        <v>1772771.6460513796</v>
      </c>
      <c r="U758" s="34">
        <v>270384.10283748026</v>
      </c>
      <c r="V758" s="35">
        <v>1502387.5432138992</v>
      </c>
      <c r="W758" s="24">
        <v>0</v>
      </c>
      <c r="X758" s="35">
        <v>1502387.5432138992</v>
      </c>
    </row>
    <row r="759" spans="1:24">
      <c r="A759" s="24">
        <v>758</v>
      </c>
      <c r="B759" s="25" t="s">
        <v>60</v>
      </c>
      <c r="C759" s="25" t="s">
        <v>98</v>
      </c>
      <c r="D759" s="26">
        <v>43333</v>
      </c>
      <c r="E759" s="27">
        <v>43333</v>
      </c>
      <c r="F759" s="27">
        <v>43313</v>
      </c>
      <c r="G759" s="27">
        <v>44798</v>
      </c>
      <c r="H759" s="28">
        <v>4.0136986301369859</v>
      </c>
      <c r="I759" s="29">
        <v>25</v>
      </c>
      <c r="J759" s="30">
        <v>0.05</v>
      </c>
      <c r="K759" s="29">
        <v>3.7999999999999999E-2</v>
      </c>
      <c r="L759" s="31">
        <v>312900</v>
      </c>
      <c r="M759" s="32" t="s">
        <v>2189</v>
      </c>
      <c r="N759" s="29">
        <v>798</v>
      </c>
      <c r="O759" s="29">
        <v>80</v>
      </c>
      <c r="P759" s="29">
        <v>96</v>
      </c>
      <c r="Q759" s="29">
        <v>127</v>
      </c>
      <c r="R759" s="29">
        <v>95.3</v>
      </c>
      <c r="S759" s="33">
        <v>-7.2916666666666963E-3</v>
      </c>
      <c r="T759" s="34">
        <v>310618.4375</v>
      </c>
      <c r="U759" s="34">
        <v>47375.694289383558</v>
      </c>
      <c r="V759" s="35">
        <v>263242.74321061646</v>
      </c>
      <c r="W759" s="24">
        <v>0</v>
      </c>
      <c r="X759" s="35">
        <v>263242.74321061646</v>
      </c>
    </row>
    <row r="760" spans="1:24">
      <c r="A760" s="24">
        <v>759</v>
      </c>
      <c r="B760" s="25" t="s">
        <v>60</v>
      </c>
      <c r="C760" s="25" t="s">
        <v>99</v>
      </c>
      <c r="D760" s="26">
        <v>43333</v>
      </c>
      <c r="E760" s="27">
        <v>43333</v>
      </c>
      <c r="F760" s="27">
        <v>43313</v>
      </c>
      <c r="G760" s="27">
        <v>44798</v>
      </c>
      <c r="H760" s="28">
        <v>4.0136986301369859</v>
      </c>
      <c r="I760" s="29">
        <v>25</v>
      </c>
      <c r="J760" s="30">
        <v>0.05</v>
      </c>
      <c r="K760" s="29">
        <v>3.7999999999999999E-2</v>
      </c>
      <c r="L760" s="31">
        <v>1174950</v>
      </c>
      <c r="M760" s="32" t="s">
        <v>2189</v>
      </c>
      <c r="N760" s="29">
        <v>798</v>
      </c>
      <c r="O760" s="29">
        <v>80</v>
      </c>
      <c r="P760" s="29">
        <v>96</v>
      </c>
      <c r="Q760" s="29">
        <v>127</v>
      </c>
      <c r="R760" s="29">
        <v>95.3</v>
      </c>
      <c r="S760" s="33">
        <v>-7.2916666666666963E-3</v>
      </c>
      <c r="T760" s="34">
        <v>1166382.65625</v>
      </c>
      <c r="U760" s="34">
        <v>177897.32184503422</v>
      </c>
      <c r="V760" s="35">
        <v>988485.33440496575</v>
      </c>
      <c r="W760" s="24">
        <v>0</v>
      </c>
      <c r="X760" s="35">
        <v>988485.33440496575</v>
      </c>
    </row>
    <row r="761" spans="1:24">
      <c r="A761" s="24">
        <v>760</v>
      </c>
      <c r="B761" s="25" t="s">
        <v>60</v>
      </c>
      <c r="C761" s="25" t="s">
        <v>100</v>
      </c>
      <c r="D761" s="26">
        <v>43333</v>
      </c>
      <c r="E761" s="27">
        <v>43333</v>
      </c>
      <c r="F761" s="27">
        <v>43313</v>
      </c>
      <c r="G761" s="27">
        <v>44798</v>
      </c>
      <c r="H761" s="28">
        <v>4.0136986301369859</v>
      </c>
      <c r="I761" s="29">
        <v>25</v>
      </c>
      <c r="J761" s="30">
        <v>0.05</v>
      </c>
      <c r="K761" s="29">
        <v>3.7999999999999999E-2</v>
      </c>
      <c r="L761" s="31">
        <v>582750</v>
      </c>
      <c r="M761" s="32" t="s">
        <v>1973</v>
      </c>
      <c r="N761" s="29">
        <v>690</v>
      </c>
      <c r="O761" s="29">
        <v>80</v>
      </c>
      <c r="P761" s="29">
        <v>110</v>
      </c>
      <c r="Q761" s="29">
        <v>127</v>
      </c>
      <c r="R761" s="29">
        <v>145.69999999999999</v>
      </c>
      <c r="S761" s="33">
        <v>0.32454545454545441</v>
      </c>
      <c r="T761" s="34">
        <v>771878.86363636365</v>
      </c>
      <c r="U761" s="34">
        <v>117727.3872291407</v>
      </c>
      <c r="V761" s="35">
        <v>654151.47640722292</v>
      </c>
      <c r="W761" s="24">
        <v>0</v>
      </c>
      <c r="X761" s="35">
        <v>654151.47640722292</v>
      </c>
    </row>
    <row r="762" spans="1:24">
      <c r="A762" s="24">
        <v>761</v>
      </c>
      <c r="B762" s="25" t="s">
        <v>60</v>
      </c>
      <c r="C762" s="25" t="s">
        <v>101</v>
      </c>
      <c r="D762" s="26">
        <v>43333</v>
      </c>
      <c r="E762" s="27">
        <v>43333</v>
      </c>
      <c r="F762" s="27">
        <v>43313</v>
      </c>
      <c r="G762" s="27">
        <v>44798</v>
      </c>
      <c r="H762" s="28">
        <v>4.0136986301369859</v>
      </c>
      <c r="I762" s="29">
        <v>25</v>
      </c>
      <c r="J762" s="30">
        <v>0.05</v>
      </c>
      <c r="K762" s="29">
        <v>3.7999999999999999E-2</v>
      </c>
      <c r="L762" s="31">
        <v>9976171</v>
      </c>
      <c r="M762" s="32" t="s">
        <v>2189</v>
      </c>
      <c r="N762" s="29">
        <v>798</v>
      </c>
      <c r="O762" s="29">
        <v>80</v>
      </c>
      <c r="P762" s="29">
        <v>96</v>
      </c>
      <c r="Q762" s="29">
        <v>127</v>
      </c>
      <c r="R762" s="29">
        <v>95.3</v>
      </c>
      <c r="S762" s="33">
        <v>-7.2916666666666963E-3</v>
      </c>
      <c r="T762" s="34">
        <v>9903428.0864583328</v>
      </c>
      <c r="U762" s="34">
        <v>1510476.2782825625</v>
      </c>
      <c r="V762" s="35">
        <v>8392951.8081757706</v>
      </c>
      <c r="W762" s="24">
        <v>0</v>
      </c>
      <c r="X762" s="35">
        <v>8392951.8081757706</v>
      </c>
    </row>
    <row r="763" spans="1:24">
      <c r="A763" s="24">
        <v>762</v>
      </c>
      <c r="B763" s="25" t="s">
        <v>60</v>
      </c>
      <c r="C763" s="25" t="s">
        <v>102</v>
      </c>
      <c r="D763" s="26">
        <v>43333</v>
      </c>
      <c r="E763" s="27">
        <v>43333</v>
      </c>
      <c r="F763" s="27">
        <v>43313</v>
      </c>
      <c r="G763" s="27">
        <v>44798</v>
      </c>
      <c r="H763" s="28">
        <v>4.0136986301369859</v>
      </c>
      <c r="I763" s="29">
        <v>25</v>
      </c>
      <c r="J763" s="30">
        <v>0.05</v>
      </c>
      <c r="K763" s="29">
        <v>3.7999999999999999E-2</v>
      </c>
      <c r="L763" s="31">
        <v>21103901</v>
      </c>
      <c r="M763" s="32" t="s">
        <v>2189</v>
      </c>
      <c r="N763" s="29">
        <v>798</v>
      </c>
      <c r="O763" s="29">
        <v>80</v>
      </c>
      <c r="P763" s="29">
        <v>96</v>
      </c>
      <c r="Q763" s="29">
        <v>127</v>
      </c>
      <c r="R763" s="29">
        <v>95.3</v>
      </c>
      <c r="S763" s="33">
        <v>-7.2916666666666963E-3</v>
      </c>
      <c r="T763" s="34">
        <v>20950018.388541665</v>
      </c>
      <c r="U763" s="34">
        <v>3195308.2840825049</v>
      </c>
      <c r="V763" s="35">
        <v>17754710.104459159</v>
      </c>
      <c r="W763" s="24">
        <v>0</v>
      </c>
      <c r="X763" s="35">
        <v>17754710.104459159</v>
      </c>
    </row>
    <row r="764" spans="1:24">
      <c r="A764" s="24">
        <v>763</v>
      </c>
      <c r="B764" s="25" t="s">
        <v>60</v>
      </c>
      <c r="C764" s="25" t="s">
        <v>103</v>
      </c>
      <c r="D764" s="26">
        <v>43333</v>
      </c>
      <c r="E764" s="27">
        <v>43333</v>
      </c>
      <c r="F764" s="27">
        <v>43313</v>
      </c>
      <c r="G764" s="27">
        <v>44798</v>
      </c>
      <c r="H764" s="28">
        <v>4.0136986301369859</v>
      </c>
      <c r="I764" s="29">
        <v>25</v>
      </c>
      <c r="J764" s="30">
        <v>0.05</v>
      </c>
      <c r="K764" s="29">
        <v>3.7999999999999999E-2</v>
      </c>
      <c r="L764" s="31">
        <v>580650</v>
      </c>
      <c r="M764" s="32" t="s">
        <v>2189</v>
      </c>
      <c r="N764" s="29">
        <v>798</v>
      </c>
      <c r="O764" s="29">
        <v>80</v>
      </c>
      <c r="P764" s="29">
        <v>96</v>
      </c>
      <c r="Q764" s="29">
        <v>127</v>
      </c>
      <c r="R764" s="29">
        <v>95.3</v>
      </c>
      <c r="S764" s="33">
        <v>-7.2916666666666963E-3</v>
      </c>
      <c r="T764" s="34">
        <v>576416.09375</v>
      </c>
      <c r="U764" s="34">
        <v>87915.298463184925</v>
      </c>
      <c r="V764" s="35">
        <v>488500.79528681509</v>
      </c>
      <c r="W764" s="24">
        <v>0</v>
      </c>
      <c r="X764" s="35">
        <v>488500.79528681509</v>
      </c>
    </row>
    <row r="765" spans="1:24">
      <c r="A765" s="24">
        <v>764</v>
      </c>
      <c r="B765" s="25" t="s">
        <v>60</v>
      </c>
      <c r="C765" s="25" t="s">
        <v>104</v>
      </c>
      <c r="D765" s="26">
        <v>43333</v>
      </c>
      <c r="E765" s="27">
        <v>43333</v>
      </c>
      <c r="F765" s="27">
        <v>43313</v>
      </c>
      <c r="G765" s="27">
        <v>44798</v>
      </c>
      <c r="H765" s="28">
        <v>4.0136986301369859</v>
      </c>
      <c r="I765" s="29">
        <v>25</v>
      </c>
      <c r="J765" s="30">
        <v>0.05</v>
      </c>
      <c r="K765" s="29">
        <v>3.7999999999999999E-2</v>
      </c>
      <c r="L765" s="31">
        <v>175035</v>
      </c>
      <c r="M765" s="32" t="s">
        <v>1877</v>
      </c>
      <c r="N765" s="29">
        <v>642</v>
      </c>
      <c r="O765" s="29">
        <v>80</v>
      </c>
      <c r="P765" s="29">
        <v>79.099999999999994</v>
      </c>
      <c r="Q765" s="29">
        <v>127</v>
      </c>
      <c r="R765" s="29">
        <v>94</v>
      </c>
      <c r="S765" s="33">
        <v>0.18836915297092297</v>
      </c>
      <c r="T765" s="34">
        <v>208006.19469026552</v>
      </c>
      <c r="U765" s="34">
        <v>31725.218790156381</v>
      </c>
      <c r="V765" s="35">
        <v>176280.97590010913</v>
      </c>
      <c r="W765" s="24">
        <v>0</v>
      </c>
      <c r="X765" s="35">
        <v>176280.97590010913</v>
      </c>
    </row>
    <row r="766" spans="1:24">
      <c r="A766" s="24">
        <v>765</v>
      </c>
      <c r="B766" s="25" t="s">
        <v>60</v>
      </c>
      <c r="C766" s="25" t="s">
        <v>105</v>
      </c>
      <c r="D766" s="26">
        <v>43333</v>
      </c>
      <c r="E766" s="27">
        <v>43333</v>
      </c>
      <c r="F766" s="27">
        <v>43313</v>
      </c>
      <c r="G766" s="27">
        <v>44798</v>
      </c>
      <c r="H766" s="28">
        <v>4.0136986301369859</v>
      </c>
      <c r="I766" s="29">
        <v>25</v>
      </c>
      <c r="J766" s="30">
        <v>0.05</v>
      </c>
      <c r="K766" s="29">
        <v>3.7999999999999999E-2</v>
      </c>
      <c r="L766" s="31">
        <v>132796</v>
      </c>
      <c r="M766" s="32" t="s">
        <v>2189</v>
      </c>
      <c r="N766" s="29">
        <v>798</v>
      </c>
      <c r="O766" s="29">
        <v>80</v>
      </c>
      <c r="P766" s="29">
        <v>96</v>
      </c>
      <c r="Q766" s="29">
        <v>127</v>
      </c>
      <c r="R766" s="29">
        <v>95.3</v>
      </c>
      <c r="S766" s="33">
        <v>-7.2916666666666963E-3</v>
      </c>
      <c r="T766" s="34">
        <v>131827.69583333333</v>
      </c>
      <c r="U766" s="34">
        <v>20106.432402853879</v>
      </c>
      <c r="V766" s="35">
        <v>111721.26343047945</v>
      </c>
      <c r="W766" s="24">
        <v>0</v>
      </c>
      <c r="X766" s="35">
        <v>111721.26343047945</v>
      </c>
    </row>
    <row r="767" spans="1:24">
      <c r="A767" s="24">
        <v>766</v>
      </c>
      <c r="B767" s="25" t="s">
        <v>60</v>
      </c>
      <c r="C767" s="25" t="s">
        <v>106</v>
      </c>
      <c r="D767" s="26">
        <v>43333</v>
      </c>
      <c r="E767" s="27">
        <v>43333</v>
      </c>
      <c r="F767" s="27">
        <v>43313</v>
      </c>
      <c r="G767" s="27">
        <v>44798</v>
      </c>
      <c r="H767" s="28">
        <v>4.0136986301369859</v>
      </c>
      <c r="I767" s="29">
        <v>25</v>
      </c>
      <c r="J767" s="30">
        <v>0.05</v>
      </c>
      <c r="K767" s="29">
        <v>3.7999999999999999E-2</v>
      </c>
      <c r="L767" s="31">
        <v>469552</v>
      </c>
      <c r="M767" s="32" t="s">
        <v>1871</v>
      </c>
      <c r="N767" s="29">
        <v>639</v>
      </c>
      <c r="O767" s="29">
        <v>80</v>
      </c>
      <c r="P767" s="29">
        <v>112.8</v>
      </c>
      <c r="Q767" s="29">
        <v>127</v>
      </c>
      <c r="R767" s="29">
        <v>116.2</v>
      </c>
      <c r="S767" s="33">
        <v>3.0141843971631256E-2</v>
      </c>
      <c r="T767" s="34">
        <v>483705.16312056739</v>
      </c>
      <c r="U767" s="34">
        <v>73774.976523073929</v>
      </c>
      <c r="V767" s="35">
        <v>409930.18659749348</v>
      </c>
      <c r="W767" s="24">
        <v>0</v>
      </c>
      <c r="X767" s="35">
        <v>409930.18659749348</v>
      </c>
    </row>
    <row r="768" spans="1:24">
      <c r="A768" s="24">
        <v>767</v>
      </c>
      <c r="B768" s="25" t="s">
        <v>60</v>
      </c>
      <c r="C768" s="25" t="s">
        <v>110</v>
      </c>
      <c r="D768" s="26">
        <v>43333</v>
      </c>
      <c r="E768" s="27">
        <v>43333</v>
      </c>
      <c r="F768" s="27">
        <v>43313</v>
      </c>
      <c r="G768" s="27">
        <v>44798</v>
      </c>
      <c r="H768" s="28">
        <v>4.0136986301369859</v>
      </c>
      <c r="I768" s="29">
        <v>25</v>
      </c>
      <c r="J768" s="30">
        <v>0.05</v>
      </c>
      <c r="K768" s="29">
        <v>3.7999999999999999E-2</v>
      </c>
      <c r="L768" s="31">
        <v>16789210</v>
      </c>
      <c r="M768" s="32" t="s">
        <v>1939</v>
      </c>
      <c r="N768" s="29">
        <v>673</v>
      </c>
      <c r="O768" s="29">
        <v>80</v>
      </c>
      <c r="P768" s="29">
        <v>95</v>
      </c>
      <c r="Q768" s="29">
        <v>127</v>
      </c>
      <c r="R768" s="29">
        <v>104.3</v>
      </c>
      <c r="S768" s="33">
        <v>9.7894736842105229E-2</v>
      </c>
      <c r="T768" s="34">
        <v>18432785.294736844</v>
      </c>
      <c r="U768" s="34">
        <v>2811378.5133095887</v>
      </c>
      <c r="V768" s="35">
        <v>15621406.781427255</v>
      </c>
      <c r="W768" s="24">
        <v>0</v>
      </c>
      <c r="X768" s="35">
        <v>15621406.781427255</v>
      </c>
    </row>
    <row r="769" spans="1:24">
      <c r="A769" s="24">
        <v>768</v>
      </c>
      <c r="B769" s="25" t="s">
        <v>60</v>
      </c>
      <c r="C769" s="25" t="s">
        <v>86</v>
      </c>
      <c r="D769" s="26">
        <v>43333</v>
      </c>
      <c r="E769" s="27">
        <v>43333</v>
      </c>
      <c r="F769" s="27">
        <v>43313</v>
      </c>
      <c r="G769" s="27">
        <v>44798</v>
      </c>
      <c r="H769" s="28">
        <v>4.0136986301369859</v>
      </c>
      <c r="I769" s="29">
        <v>25</v>
      </c>
      <c r="J769" s="30">
        <v>0.05</v>
      </c>
      <c r="K769" s="29">
        <v>3.7999999999999999E-2</v>
      </c>
      <c r="L769" s="31">
        <v>892500</v>
      </c>
      <c r="M769" s="32" t="s">
        <v>2189</v>
      </c>
      <c r="N769" s="29">
        <v>798</v>
      </c>
      <c r="O769" s="29">
        <v>80</v>
      </c>
      <c r="P769" s="29">
        <v>96</v>
      </c>
      <c r="Q769" s="29">
        <v>127</v>
      </c>
      <c r="R769" s="29">
        <v>95.3</v>
      </c>
      <c r="S769" s="33">
        <v>-7.2916666666666963E-3</v>
      </c>
      <c r="T769" s="34">
        <v>885992.1875</v>
      </c>
      <c r="U769" s="34">
        <v>135132.01391267122</v>
      </c>
      <c r="V769" s="35">
        <v>750860.17358732875</v>
      </c>
      <c r="W769" s="24">
        <v>0</v>
      </c>
      <c r="X769" s="35">
        <v>750860.17358732875</v>
      </c>
    </row>
    <row r="770" spans="1:24">
      <c r="A770" s="24">
        <v>769</v>
      </c>
      <c r="B770" s="25" t="s">
        <v>60</v>
      </c>
      <c r="C770" s="25" t="s">
        <v>90</v>
      </c>
      <c r="D770" s="26">
        <v>43333</v>
      </c>
      <c r="E770" s="27">
        <v>43333</v>
      </c>
      <c r="F770" s="27">
        <v>43313</v>
      </c>
      <c r="G770" s="27">
        <v>44798</v>
      </c>
      <c r="H770" s="28">
        <v>4.0136986301369859</v>
      </c>
      <c r="I770" s="29">
        <v>25</v>
      </c>
      <c r="J770" s="30">
        <v>0.05</v>
      </c>
      <c r="K770" s="29">
        <v>3.7999999999999999E-2</v>
      </c>
      <c r="L770" s="31">
        <v>472500</v>
      </c>
      <c r="M770" s="32" t="s">
        <v>2189</v>
      </c>
      <c r="N770" s="29">
        <v>798</v>
      </c>
      <c r="O770" s="29">
        <v>80</v>
      </c>
      <c r="P770" s="29">
        <v>96</v>
      </c>
      <c r="Q770" s="29">
        <v>127</v>
      </c>
      <c r="R770" s="29">
        <v>95.3</v>
      </c>
      <c r="S770" s="33">
        <v>-7.2916666666666963E-3</v>
      </c>
      <c r="T770" s="34">
        <v>469054.6875</v>
      </c>
      <c r="U770" s="34">
        <v>71540.477953767113</v>
      </c>
      <c r="V770" s="35">
        <v>397514.20954623289</v>
      </c>
      <c r="W770" s="24">
        <v>0</v>
      </c>
      <c r="X770" s="35">
        <v>397514.20954623289</v>
      </c>
    </row>
    <row r="771" spans="1:24">
      <c r="A771" s="24">
        <v>770</v>
      </c>
      <c r="B771" s="25" t="s">
        <v>60</v>
      </c>
      <c r="C771" s="25" t="s">
        <v>91</v>
      </c>
      <c r="D771" s="26">
        <v>43333</v>
      </c>
      <c r="E771" s="27">
        <v>43333</v>
      </c>
      <c r="F771" s="27">
        <v>43313</v>
      </c>
      <c r="G771" s="27">
        <v>44798</v>
      </c>
      <c r="H771" s="28">
        <v>4.0136986301369859</v>
      </c>
      <c r="I771" s="29">
        <v>25</v>
      </c>
      <c r="J771" s="30">
        <v>0.05</v>
      </c>
      <c r="K771" s="29">
        <v>3.7999999999999999E-2</v>
      </c>
      <c r="L771" s="31">
        <v>637760</v>
      </c>
      <c r="M771" s="32" t="s">
        <v>2189</v>
      </c>
      <c r="N771" s="29">
        <v>798</v>
      </c>
      <c r="O771" s="29">
        <v>80</v>
      </c>
      <c r="P771" s="29">
        <v>96</v>
      </c>
      <c r="Q771" s="29">
        <v>127</v>
      </c>
      <c r="R771" s="29">
        <v>95.3</v>
      </c>
      <c r="S771" s="33">
        <v>-7.2916666666666963E-3</v>
      </c>
      <c r="T771" s="34">
        <v>633109.66666666663</v>
      </c>
      <c r="U771" s="34">
        <v>96562.233269406381</v>
      </c>
      <c r="V771" s="35">
        <v>536547.43339726026</v>
      </c>
      <c r="W771" s="24">
        <v>0</v>
      </c>
      <c r="X771" s="35">
        <v>536547.43339726026</v>
      </c>
    </row>
    <row r="772" spans="1:24">
      <c r="A772" s="24">
        <v>771</v>
      </c>
      <c r="B772" s="25" t="s">
        <v>60</v>
      </c>
      <c r="C772" s="25" t="s">
        <v>92</v>
      </c>
      <c r="D772" s="26">
        <v>43333</v>
      </c>
      <c r="E772" s="27">
        <v>43333</v>
      </c>
      <c r="F772" s="27">
        <v>43313</v>
      </c>
      <c r="G772" s="27">
        <v>44798</v>
      </c>
      <c r="H772" s="28">
        <v>4.0136986301369859</v>
      </c>
      <c r="I772" s="29">
        <v>25</v>
      </c>
      <c r="J772" s="30">
        <v>0.05</v>
      </c>
      <c r="K772" s="29">
        <v>3.7999999999999999E-2</v>
      </c>
      <c r="L772" s="31">
        <v>21044329</v>
      </c>
      <c r="M772" s="32" t="s">
        <v>2189</v>
      </c>
      <c r="N772" s="29">
        <v>798</v>
      </c>
      <c r="O772" s="29">
        <v>80</v>
      </c>
      <c r="P772" s="29">
        <v>96</v>
      </c>
      <c r="Q772" s="29">
        <v>127</v>
      </c>
      <c r="R772" s="29">
        <v>95.3</v>
      </c>
      <c r="S772" s="33">
        <v>-7.2916666666666963E-3</v>
      </c>
      <c r="T772" s="34">
        <v>20890880.767708331</v>
      </c>
      <c r="U772" s="34">
        <v>3186288.5817488292</v>
      </c>
      <c r="V772" s="35">
        <v>17704592.185959503</v>
      </c>
      <c r="W772" s="24">
        <v>0</v>
      </c>
      <c r="X772" s="35">
        <v>17704592.185959503</v>
      </c>
    </row>
    <row r="773" spans="1:24">
      <c r="A773" s="24">
        <v>772</v>
      </c>
      <c r="B773" s="25" t="s">
        <v>60</v>
      </c>
      <c r="C773" s="25" t="s">
        <v>93</v>
      </c>
      <c r="D773" s="26">
        <v>43333</v>
      </c>
      <c r="E773" s="27">
        <v>43333</v>
      </c>
      <c r="F773" s="27">
        <v>43313</v>
      </c>
      <c r="G773" s="27">
        <v>44798</v>
      </c>
      <c r="H773" s="28">
        <v>4.0136986301369859</v>
      </c>
      <c r="I773" s="29">
        <v>25</v>
      </c>
      <c r="J773" s="30">
        <v>0.05</v>
      </c>
      <c r="K773" s="29">
        <v>3.7999999999999999E-2</v>
      </c>
      <c r="L773" s="31">
        <v>969266</v>
      </c>
      <c r="M773" s="32" t="s">
        <v>2189</v>
      </c>
      <c r="N773" s="29">
        <v>798</v>
      </c>
      <c r="O773" s="29">
        <v>80</v>
      </c>
      <c r="P773" s="29">
        <v>96</v>
      </c>
      <c r="Q773" s="29">
        <v>127</v>
      </c>
      <c r="R773" s="29">
        <v>95.3</v>
      </c>
      <c r="S773" s="33">
        <v>-7.2916666666666963E-3</v>
      </c>
      <c r="T773" s="34">
        <v>962198.43541666667</v>
      </c>
      <c r="U773" s="34">
        <v>146755.0326017694</v>
      </c>
      <c r="V773" s="35">
        <v>815443.40281489724</v>
      </c>
      <c r="W773" s="24">
        <v>0</v>
      </c>
      <c r="X773" s="35">
        <v>815443.40281489724</v>
      </c>
    </row>
    <row r="774" spans="1:24">
      <c r="A774" s="24">
        <v>773</v>
      </c>
      <c r="B774" s="25" t="s">
        <v>60</v>
      </c>
      <c r="C774" s="25" t="s">
        <v>94</v>
      </c>
      <c r="D774" s="26">
        <v>43333</v>
      </c>
      <c r="E774" s="27">
        <v>43333</v>
      </c>
      <c r="F774" s="27">
        <v>43313</v>
      </c>
      <c r="G774" s="27">
        <v>44798</v>
      </c>
      <c r="H774" s="28">
        <v>4.0136986301369859</v>
      </c>
      <c r="I774" s="29">
        <v>25</v>
      </c>
      <c r="J774" s="30">
        <v>0.05</v>
      </c>
      <c r="K774" s="29">
        <v>3.7999999999999999E-2</v>
      </c>
      <c r="L774" s="31">
        <v>735000</v>
      </c>
      <c r="M774" s="32" t="s">
        <v>2189</v>
      </c>
      <c r="N774" s="29">
        <v>798</v>
      </c>
      <c r="O774" s="29">
        <v>80</v>
      </c>
      <c r="P774" s="29">
        <v>96</v>
      </c>
      <c r="Q774" s="29">
        <v>127</v>
      </c>
      <c r="R774" s="29">
        <v>95.3</v>
      </c>
      <c r="S774" s="33">
        <v>-7.2916666666666963E-3</v>
      </c>
      <c r="T774" s="34">
        <v>729640.625</v>
      </c>
      <c r="U774" s="34">
        <v>111285.18792808217</v>
      </c>
      <c r="V774" s="35">
        <v>618355.43707191781</v>
      </c>
      <c r="W774" s="24">
        <v>0</v>
      </c>
      <c r="X774" s="35">
        <v>618355.43707191781</v>
      </c>
    </row>
    <row r="775" spans="1:24">
      <c r="A775" s="24">
        <v>774</v>
      </c>
      <c r="B775" s="25" t="s">
        <v>60</v>
      </c>
      <c r="C775" s="25" t="s">
        <v>95</v>
      </c>
      <c r="D775" s="26">
        <v>43333</v>
      </c>
      <c r="E775" s="27">
        <v>43333</v>
      </c>
      <c r="F775" s="27">
        <v>43313</v>
      </c>
      <c r="G775" s="27">
        <v>44798</v>
      </c>
      <c r="H775" s="28">
        <v>4.0136986301369859</v>
      </c>
      <c r="I775" s="29">
        <v>25</v>
      </c>
      <c r="J775" s="30">
        <v>0.05</v>
      </c>
      <c r="K775" s="29">
        <v>3.7999999999999999E-2</v>
      </c>
      <c r="L775" s="31">
        <v>126000</v>
      </c>
      <c r="M775" s="32" t="s">
        <v>2189</v>
      </c>
      <c r="N775" s="29">
        <v>798</v>
      </c>
      <c r="O775" s="29">
        <v>80</v>
      </c>
      <c r="P775" s="29">
        <v>96</v>
      </c>
      <c r="Q775" s="29">
        <v>127</v>
      </c>
      <c r="R775" s="29">
        <v>95.3</v>
      </c>
      <c r="S775" s="33">
        <v>-7.2916666666666963E-3</v>
      </c>
      <c r="T775" s="34">
        <v>125081.25</v>
      </c>
      <c r="U775" s="34">
        <v>19077.460787671229</v>
      </c>
      <c r="V775" s="35">
        <v>106003.78921232877</v>
      </c>
      <c r="W775" s="24">
        <v>0</v>
      </c>
      <c r="X775" s="35">
        <v>106003.78921232877</v>
      </c>
    </row>
    <row r="776" spans="1:24">
      <c r="A776" s="24">
        <v>775</v>
      </c>
      <c r="B776" s="25" t="s">
        <v>60</v>
      </c>
      <c r="C776" s="25" t="s">
        <v>96</v>
      </c>
      <c r="D776" s="26">
        <v>43333</v>
      </c>
      <c r="E776" s="27">
        <v>43333</v>
      </c>
      <c r="F776" s="27">
        <v>43313</v>
      </c>
      <c r="G776" s="27">
        <v>44798</v>
      </c>
      <c r="H776" s="28">
        <v>4.0136986301369859</v>
      </c>
      <c r="I776" s="29">
        <v>25</v>
      </c>
      <c r="J776" s="30">
        <v>0.05</v>
      </c>
      <c r="K776" s="29">
        <v>3.7999999999999999E-2</v>
      </c>
      <c r="L776" s="31">
        <v>29327302</v>
      </c>
      <c r="M776" s="32" t="s">
        <v>2189</v>
      </c>
      <c r="N776" s="29">
        <v>798</v>
      </c>
      <c r="O776" s="29">
        <v>80</v>
      </c>
      <c r="P776" s="29">
        <v>96</v>
      </c>
      <c r="Q776" s="29">
        <v>127</v>
      </c>
      <c r="R776" s="29">
        <v>95.3</v>
      </c>
      <c r="S776" s="33">
        <v>-7.2916666666666963E-3</v>
      </c>
      <c r="T776" s="34">
        <v>29113457.089583334</v>
      </c>
      <c r="U776" s="34">
        <v>4440400.4278824767</v>
      </c>
      <c r="V776" s="35">
        <v>24673056.661700856</v>
      </c>
      <c r="W776" s="24">
        <v>0</v>
      </c>
      <c r="X776" s="35">
        <v>24673056.661700856</v>
      </c>
    </row>
    <row r="777" spans="1:24">
      <c r="A777" s="24">
        <v>776</v>
      </c>
      <c r="B777" s="25" t="s">
        <v>60</v>
      </c>
      <c r="C777" s="25" t="s">
        <v>97</v>
      </c>
      <c r="D777" s="26">
        <v>43333</v>
      </c>
      <c r="E777" s="27">
        <v>43333</v>
      </c>
      <c r="F777" s="27">
        <v>43313</v>
      </c>
      <c r="G777" s="27">
        <v>44798</v>
      </c>
      <c r="H777" s="28">
        <v>4.0136986301369859</v>
      </c>
      <c r="I777" s="29">
        <v>25</v>
      </c>
      <c r="J777" s="30">
        <v>0.05</v>
      </c>
      <c r="K777" s="29">
        <v>3.7999999999999999E-2</v>
      </c>
      <c r="L777" s="31">
        <v>1517250</v>
      </c>
      <c r="M777" s="32" t="s">
        <v>1941</v>
      </c>
      <c r="N777" s="29">
        <v>674</v>
      </c>
      <c r="O777" s="29">
        <v>80</v>
      </c>
      <c r="P777" s="29">
        <v>105.1</v>
      </c>
      <c r="Q777" s="29">
        <v>127</v>
      </c>
      <c r="R777" s="29">
        <v>122.8</v>
      </c>
      <c r="S777" s="33">
        <v>0.16841103710751668</v>
      </c>
      <c r="T777" s="34">
        <v>1772771.6460513796</v>
      </c>
      <c r="U777" s="34">
        <v>270384.10283748026</v>
      </c>
      <c r="V777" s="35">
        <v>1502387.5432138992</v>
      </c>
      <c r="W777" s="24">
        <v>0</v>
      </c>
      <c r="X777" s="35">
        <v>1502387.5432138992</v>
      </c>
    </row>
    <row r="778" spans="1:24">
      <c r="A778" s="24">
        <v>777</v>
      </c>
      <c r="B778" s="25" t="s">
        <v>60</v>
      </c>
      <c r="C778" s="25" t="s">
        <v>98</v>
      </c>
      <c r="D778" s="26">
        <v>43333</v>
      </c>
      <c r="E778" s="27">
        <v>43333</v>
      </c>
      <c r="F778" s="27">
        <v>43313</v>
      </c>
      <c r="G778" s="27">
        <v>44798</v>
      </c>
      <c r="H778" s="28">
        <v>4.0136986301369859</v>
      </c>
      <c r="I778" s="29">
        <v>25</v>
      </c>
      <c r="J778" s="30">
        <v>0.05</v>
      </c>
      <c r="K778" s="29">
        <v>3.7999999999999999E-2</v>
      </c>
      <c r="L778" s="31">
        <v>312900</v>
      </c>
      <c r="M778" s="32" t="s">
        <v>2189</v>
      </c>
      <c r="N778" s="29">
        <v>798</v>
      </c>
      <c r="O778" s="29">
        <v>80</v>
      </c>
      <c r="P778" s="29">
        <v>96</v>
      </c>
      <c r="Q778" s="29">
        <v>127</v>
      </c>
      <c r="R778" s="29">
        <v>95.3</v>
      </c>
      <c r="S778" s="33">
        <v>-7.2916666666666963E-3</v>
      </c>
      <c r="T778" s="34">
        <v>310618.4375</v>
      </c>
      <c r="U778" s="34">
        <v>47375.694289383558</v>
      </c>
      <c r="V778" s="35">
        <v>263242.74321061646</v>
      </c>
      <c r="W778" s="24">
        <v>0</v>
      </c>
      <c r="X778" s="35">
        <v>263242.74321061646</v>
      </c>
    </row>
    <row r="779" spans="1:24">
      <c r="A779" s="24">
        <v>778</v>
      </c>
      <c r="B779" s="25" t="s">
        <v>60</v>
      </c>
      <c r="C779" s="25" t="s">
        <v>99</v>
      </c>
      <c r="D779" s="26">
        <v>43333</v>
      </c>
      <c r="E779" s="27">
        <v>43333</v>
      </c>
      <c r="F779" s="27">
        <v>43313</v>
      </c>
      <c r="G779" s="27">
        <v>44798</v>
      </c>
      <c r="H779" s="28">
        <v>4.0136986301369859</v>
      </c>
      <c r="I779" s="29">
        <v>25</v>
      </c>
      <c r="J779" s="30">
        <v>0.05</v>
      </c>
      <c r="K779" s="29">
        <v>3.7999999999999999E-2</v>
      </c>
      <c r="L779" s="31">
        <v>1174950</v>
      </c>
      <c r="M779" s="32" t="s">
        <v>2189</v>
      </c>
      <c r="N779" s="29">
        <v>798</v>
      </c>
      <c r="O779" s="29">
        <v>80</v>
      </c>
      <c r="P779" s="29">
        <v>96</v>
      </c>
      <c r="Q779" s="29">
        <v>127</v>
      </c>
      <c r="R779" s="29">
        <v>95.3</v>
      </c>
      <c r="S779" s="33">
        <v>-7.2916666666666963E-3</v>
      </c>
      <c r="T779" s="34">
        <v>1166382.65625</v>
      </c>
      <c r="U779" s="34">
        <v>177897.32184503422</v>
      </c>
      <c r="V779" s="35">
        <v>988485.33440496575</v>
      </c>
      <c r="W779" s="24">
        <v>0</v>
      </c>
      <c r="X779" s="35">
        <v>988485.33440496575</v>
      </c>
    </row>
    <row r="780" spans="1:24">
      <c r="A780" s="24">
        <v>779</v>
      </c>
      <c r="B780" s="25" t="s">
        <v>60</v>
      </c>
      <c r="C780" s="25" t="s">
        <v>100</v>
      </c>
      <c r="D780" s="26">
        <v>43333</v>
      </c>
      <c r="E780" s="27">
        <v>43333</v>
      </c>
      <c r="F780" s="27">
        <v>43313</v>
      </c>
      <c r="G780" s="27">
        <v>44798</v>
      </c>
      <c r="H780" s="28">
        <v>4.0136986301369859</v>
      </c>
      <c r="I780" s="29">
        <v>25</v>
      </c>
      <c r="J780" s="30">
        <v>0.05</v>
      </c>
      <c r="K780" s="29">
        <v>3.7999999999999999E-2</v>
      </c>
      <c r="L780" s="31">
        <v>582750</v>
      </c>
      <c r="M780" s="32" t="s">
        <v>1973</v>
      </c>
      <c r="N780" s="29">
        <v>690</v>
      </c>
      <c r="O780" s="29">
        <v>80</v>
      </c>
      <c r="P780" s="29">
        <v>110</v>
      </c>
      <c r="Q780" s="29">
        <v>127</v>
      </c>
      <c r="R780" s="29">
        <v>145.69999999999999</v>
      </c>
      <c r="S780" s="33">
        <v>0.32454545454545441</v>
      </c>
      <c r="T780" s="34">
        <v>771878.86363636365</v>
      </c>
      <c r="U780" s="34">
        <v>117727.3872291407</v>
      </c>
      <c r="V780" s="35">
        <v>654151.47640722292</v>
      </c>
      <c r="W780" s="24">
        <v>0</v>
      </c>
      <c r="X780" s="35">
        <v>654151.47640722292</v>
      </c>
    </row>
    <row r="781" spans="1:24">
      <c r="A781" s="24">
        <v>780</v>
      </c>
      <c r="B781" s="25" t="s">
        <v>60</v>
      </c>
      <c r="C781" s="25" t="s">
        <v>101</v>
      </c>
      <c r="D781" s="26">
        <v>43333</v>
      </c>
      <c r="E781" s="27">
        <v>43333</v>
      </c>
      <c r="F781" s="27">
        <v>43313</v>
      </c>
      <c r="G781" s="27">
        <v>44798</v>
      </c>
      <c r="H781" s="28">
        <v>4.0136986301369859</v>
      </c>
      <c r="I781" s="29">
        <v>25</v>
      </c>
      <c r="J781" s="30">
        <v>0.05</v>
      </c>
      <c r="K781" s="29">
        <v>3.7999999999999999E-2</v>
      </c>
      <c r="L781" s="31">
        <v>9976171</v>
      </c>
      <c r="M781" s="32" t="s">
        <v>2189</v>
      </c>
      <c r="N781" s="29">
        <v>798</v>
      </c>
      <c r="O781" s="29">
        <v>80</v>
      </c>
      <c r="P781" s="29">
        <v>96</v>
      </c>
      <c r="Q781" s="29">
        <v>127</v>
      </c>
      <c r="R781" s="29">
        <v>95.3</v>
      </c>
      <c r="S781" s="33">
        <v>-7.2916666666666963E-3</v>
      </c>
      <c r="T781" s="34">
        <v>9903428.0864583328</v>
      </c>
      <c r="U781" s="34">
        <v>1510476.2782825625</v>
      </c>
      <c r="V781" s="35">
        <v>8392951.8081757706</v>
      </c>
      <c r="W781" s="24">
        <v>0</v>
      </c>
      <c r="X781" s="35">
        <v>8392951.8081757706</v>
      </c>
    </row>
    <row r="782" spans="1:24">
      <c r="A782" s="24">
        <v>781</v>
      </c>
      <c r="B782" s="25" t="s">
        <v>60</v>
      </c>
      <c r="C782" s="25" t="s">
        <v>102</v>
      </c>
      <c r="D782" s="26">
        <v>43333</v>
      </c>
      <c r="E782" s="27">
        <v>43333</v>
      </c>
      <c r="F782" s="27">
        <v>43313</v>
      </c>
      <c r="G782" s="27">
        <v>44798</v>
      </c>
      <c r="H782" s="28">
        <v>4.0136986301369859</v>
      </c>
      <c r="I782" s="29">
        <v>25</v>
      </c>
      <c r="J782" s="30">
        <v>0.05</v>
      </c>
      <c r="K782" s="29">
        <v>3.7999999999999999E-2</v>
      </c>
      <c r="L782" s="31">
        <v>21103901</v>
      </c>
      <c r="M782" s="32" t="s">
        <v>2189</v>
      </c>
      <c r="N782" s="29">
        <v>798</v>
      </c>
      <c r="O782" s="29">
        <v>80</v>
      </c>
      <c r="P782" s="29">
        <v>96</v>
      </c>
      <c r="Q782" s="29">
        <v>127</v>
      </c>
      <c r="R782" s="29">
        <v>95.3</v>
      </c>
      <c r="S782" s="33">
        <v>-7.2916666666666963E-3</v>
      </c>
      <c r="T782" s="34">
        <v>20950018.388541665</v>
      </c>
      <c r="U782" s="34">
        <v>3195308.2840825049</v>
      </c>
      <c r="V782" s="35">
        <v>17754710.104459159</v>
      </c>
      <c r="W782" s="24">
        <v>0</v>
      </c>
      <c r="X782" s="35">
        <v>17754710.104459159</v>
      </c>
    </row>
    <row r="783" spans="1:24">
      <c r="A783" s="24">
        <v>782</v>
      </c>
      <c r="B783" s="25" t="s">
        <v>60</v>
      </c>
      <c r="C783" s="25" t="s">
        <v>103</v>
      </c>
      <c r="D783" s="26">
        <v>43333</v>
      </c>
      <c r="E783" s="27">
        <v>43333</v>
      </c>
      <c r="F783" s="27">
        <v>43313</v>
      </c>
      <c r="G783" s="27">
        <v>44798</v>
      </c>
      <c r="H783" s="28">
        <v>4.0136986301369859</v>
      </c>
      <c r="I783" s="29">
        <v>25</v>
      </c>
      <c r="J783" s="30">
        <v>0.05</v>
      </c>
      <c r="K783" s="29">
        <v>3.7999999999999999E-2</v>
      </c>
      <c r="L783" s="31">
        <v>580650</v>
      </c>
      <c r="M783" s="32" t="s">
        <v>2189</v>
      </c>
      <c r="N783" s="29">
        <v>798</v>
      </c>
      <c r="O783" s="29">
        <v>80</v>
      </c>
      <c r="P783" s="29">
        <v>96</v>
      </c>
      <c r="Q783" s="29">
        <v>127</v>
      </c>
      <c r="R783" s="29">
        <v>95.3</v>
      </c>
      <c r="S783" s="33">
        <v>-7.2916666666666963E-3</v>
      </c>
      <c r="T783" s="34">
        <v>576416.09375</v>
      </c>
      <c r="U783" s="34">
        <v>87915.298463184925</v>
      </c>
      <c r="V783" s="35">
        <v>488500.79528681509</v>
      </c>
      <c r="W783" s="24">
        <v>0</v>
      </c>
      <c r="X783" s="35">
        <v>488500.79528681509</v>
      </c>
    </row>
    <row r="784" spans="1:24">
      <c r="A784" s="24">
        <v>783</v>
      </c>
      <c r="B784" s="25" t="s">
        <v>60</v>
      </c>
      <c r="C784" s="25" t="s">
        <v>104</v>
      </c>
      <c r="D784" s="26">
        <v>43333</v>
      </c>
      <c r="E784" s="27">
        <v>43333</v>
      </c>
      <c r="F784" s="27">
        <v>43313</v>
      </c>
      <c r="G784" s="27">
        <v>44798</v>
      </c>
      <c r="H784" s="28">
        <v>4.0136986301369859</v>
      </c>
      <c r="I784" s="29">
        <v>25</v>
      </c>
      <c r="J784" s="30">
        <v>0.05</v>
      </c>
      <c r="K784" s="29">
        <v>3.7999999999999999E-2</v>
      </c>
      <c r="L784" s="31">
        <v>175035</v>
      </c>
      <c r="M784" s="32" t="s">
        <v>1877</v>
      </c>
      <c r="N784" s="29">
        <v>642</v>
      </c>
      <c r="O784" s="29">
        <v>80</v>
      </c>
      <c r="P784" s="29">
        <v>79.099999999999994</v>
      </c>
      <c r="Q784" s="29">
        <v>127</v>
      </c>
      <c r="R784" s="29">
        <v>94</v>
      </c>
      <c r="S784" s="33">
        <v>0.18836915297092297</v>
      </c>
      <c r="T784" s="34">
        <v>208006.19469026552</v>
      </c>
      <c r="U784" s="34">
        <v>31725.218790156381</v>
      </c>
      <c r="V784" s="35">
        <v>176280.97590010913</v>
      </c>
      <c r="W784" s="24">
        <v>0</v>
      </c>
      <c r="X784" s="35">
        <v>176280.97590010913</v>
      </c>
    </row>
    <row r="785" spans="1:24">
      <c r="A785" s="24">
        <v>784</v>
      </c>
      <c r="B785" s="25" t="s">
        <v>60</v>
      </c>
      <c r="C785" s="25" t="s">
        <v>105</v>
      </c>
      <c r="D785" s="26">
        <v>43333</v>
      </c>
      <c r="E785" s="27">
        <v>43333</v>
      </c>
      <c r="F785" s="27">
        <v>43313</v>
      </c>
      <c r="G785" s="27">
        <v>44798</v>
      </c>
      <c r="H785" s="28">
        <v>4.0136986301369859</v>
      </c>
      <c r="I785" s="29">
        <v>25</v>
      </c>
      <c r="J785" s="30">
        <v>0.05</v>
      </c>
      <c r="K785" s="29">
        <v>3.7999999999999999E-2</v>
      </c>
      <c r="L785" s="31">
        <v>132796</v>
      </c>
      <c r="M785" s="32" t="s">
        <v>2189</v>
      </c>
      <c r="N785" s="29">
        <v>798</v>
      </c>
      <c r="O785" s="29">
        <v>80</v>
      </c>
      <c r="P785" s="29">
        <v>96</v>
      </c>
      <c r="Q785" s="29">
        <v>127</v>
      </c>
      <c r="R785" s="29">
        <v>95.3</v>
      </c>
      <c r="S785" s="33">
        <v>-7.2916666666666963E-3</v>
      </c>
      <c r="T785" s="34">
        <v>131827.69583333333</v>
      </c>
      <c r="U785" s="34">
        <v>20106.432402853879</v>
      </c>
      <c r="V785" s="35">
        <v>111721.26343047945</v>
      </c>
      <c r="W785" s="24">
        <v>0</v>
      </c>
      <c r="X785" s="35">
        <v>111721.26343047945</v>
      </c>
    </row>
    <row r="786" spans="1:24">
      <c r="A786" s="24">
        <v>785</v>
      </c>
      <c r="B786" s="25" t="s">
        <v>60</v>
      </c>
      <c r="C786" s="25" t="s">
        <v>106</v>
      </c>
      <c r="D786" s="26">
        <v>43333</v>
      </c>
      <c r="E786" s="27">
        <v>43333</v>
      </c>
      <c r="F786" s="27">
        <v>43313</v>
      </c>
      <c r="G786" s="27">
        <v>44798</v>
      </c>
      <c r="H786" s="28">
        <v>4.0136986301369859</v>
      </c>
      <c r="I786" s="29">
        <v>25</v>
      </c>
      <c r="J786" s="30">
        <v>0.05</v>
      </c>
      <c r="K786" s="29">
        <v>3.7999999999999999E-2</v>
      </c>
      <c r="L786" s="31">
        <v>469552</v>
      </c>
      <c r="M786" s="32" t="s">
        <v>1871</v>
      </c>
      <c r="N786" s="29">
        <v>639</v>
      </c>
      <c r="O786" s="29">
        <v>80</v>
      </c>
      <c r="P786" s="29">
        <v>112.8</v>
      </c>
      <c r="Q786" s="29">
        <v>127</v>
      </c>
      <c r="R786" s="29">
        <v>116.2</v>
      </c>
      <c r="S786" s="33">
        <v>3.0141843971631256E-2</v>
      </c>
      <c r="T786" s="34">
        <v>483705.16312056739</v>
      </c>
      <c r="U786" s="34">
        <v>73774.976523073929</v>
      </c>
      <c r="V786" s="35">
        <v>409930.18659749348</v>
      </c>
      <c r="W786" s="24">
        <v>0</v>
      </c>
      <c r="X786" s="35">
        <v>409930.18659749348</v>
      </c>
    </row>
    <row r="787" spans="1:24">
      <c r="A787" s="24">
        <v>786</v>
      </c>
      <c r="B787" s="25" t="s">
        <v>60</v>
      </c>
      <c r="C787" s="25" t="s">
        <v>110</v>
      </c>
      <c r="D787" s="26">
        <v>43333</v>
      </c>
      <c r="E787" s="27">
        <v>43333</v>
      </c>
      <c r="F787" s="27">
        <v>43313</v>
      </c>
      <c r="G787" s="27">
        <v>44798</v>
      </c>
      <c r="H787" s="28">
        <v>4.0136986301369859</v>
      </c>
      <c r="I787" s="29">
        <v>25</v>
      </c>
      <c r="J787" s="30">
        <v>0.05</v>
      </c>
      <c r="K787" s="29">
        <v>3.7999999999999999E-2</v>
      </c>
      <c r="L787" s="31">
        <v>16789210</v>
      </c>
      <c r="M787" s="32" t="s">
        <v>1939</v>
      </c>
      <c r="N787" s="29">
        <v>673</v>
      </c>
      <c r="O787" s="29">
        <v>80</v>
      </c>
      <c r="P787" s="29">
        <v>95</v>
      </c>
      <c r="Q787" s="29">
        <v>127</v>
      </c>
      <c r="R787" s="29">
        <v>104.3</v>
      </c>
      <c r="S787" s="33">
        <v>9.7894736842105229E-2</v>
      </c>
      <c r="T787" s="34">
        <v>18432785.294736844</v>
      </c>
      <c r="U787" s="34">
        <v>2811378.5133095887</v>
      </c>
      <c r="V787" s="35">
        <v>15621406.781427255</v>
      </c>
      <c r="W787" s="24">
        <v>0</v>
      </c>
      <c r="X787" s="35">
        <v>15621406.781427255</v>
      </c>
    </row>
    <row r="788" spans="1:24">
      <c r="A788" s="24">
        <v>787</v>
      </c>
      <c r="B788" s="25" t="s">
        <v>60</v>
      </c>
      <c r="C788" s="25" t="s">
        <v>86</v>
      </c>
      <c r="D788" s="26">
        <v>43333</v>
      </c>
      <c r="E788" s="27">
        <v>43333</v>
      </c>
      <c r="F788" s="27">
        <v>43313</v>
      </c>
      <c r="G788" s="27">
        <v>44798</v>
      </c>
      <c r="H788" s="28">
        <v>4.0136986301369859</v>
      </c>
      <c r="I788" s="29">
        <v>25</v>
      </c>
      <c r="J788" s="30">
        <v>0.05</v>
      </c>
      <c r="K788" s="29">
        <v>3.7999999999999999E-2</v>
      </c>
      <c r="L788" s="31">
        <v>892500</v>
      </c>
      <c r="M788" s="32" t="s">
        <v>2189</v>
      </c>
      <c r="N788" s="29">
        <v>798</v>
      </c>
      <c r="O788" s="29">
        <v>80</v>
      </c>
      <c r="P788" s="29">
        <v>96</v>
      </c>
      <c r="Q788" s="29">
        <v>127</v>
      </c>
      <c r="R788" s="29">
        <v>95.3</v>
      </c>
      <c r="S788" s="33">
        <v>-7.2916666666666963E-3</v>
      </c>
      <c r="T788" s="34">
        <v>885992.1875</v>
      </c>
      <c r="U788" s="34">
        <v>135132.01391267122</v>
      </c>
      <c r="V788" s="35">
        <v>750860.17358732875</v>
      </c>
      <c r="W788" s="24">
        <v>0</v>
      </c>
      <c r="X788" s="35">
        <v>750860.17358732875</v>
      </c>
    </row>
    <row r="789" spans="1:24">
      <c r="A789" s="24">
        <v>788</v>
      </c>
      <c r="B789" s="25" t="s">
        <v>60</v>
      </c>
      <c r="C789" s="25" t="s">
        <v>90</v>
      </c>
      <c r="D789" s="26">
        <v>43333</v>
      </c>
      <c r="E789" s="27">
        <v>43333</v>
      </c>
      <c r="F789" s="27">
        <v>43313</v>
      </c>
      <c r="G789" s="27">
        <v>44798</v>
      </c>
      <c r="H789" s="28">
        <v>4.0136986301369859</v>
      </c>
      <c r="I789" s="29">
        <v>25</v>
      </c>
      <c r="J789" s="30">
        <v>0.05</v>
      </c>
      <c r="K789" s="29">
        <v>3.7999999999999999E-2</v>
      </c>
      <c r="L789" s="31">
        <v>472500</v>
      </c>
      <c r="M789" s="32" t="s">
        <v>2189</v>
      </c>
      <c r="N789" s="29">
        <v>798</v>
      </c>
      <c r="O789" s="29">
        <v>80</v>
      </c>
      <c r="P789" s="29">
        <v>96</v>
      </c>
      <c r="Q789" s="29">
        <v>127</v>
      </c>
      <c r="R789" s="29">
        <v>95.3</v>
      </c>
      <c r="S789" s="33">
        <v>-7.2916666666666963E-3</v>
      </c>
      <c r="T789" s="34">
        <v>469054.6875</v>
      </c>
      <c r="U789" s="34">
        <v>71540.477953767113</v>
      </c>
      <c r="V789" s="35">
        <v>397514.20954623289</v>
      </c>
      <c r="W789" s="24">
        <v>0</v>
      </c>
      <c r="X789" s="35">
        <v>397514.20954623289</v>
      </c>
    </row>
    <row r="790" spans="1:24">
      <c r="A790" s="24">
        <v>789</v>
      </c>
      <c r="B790" s="25" t="s">
        <v>60</v>
      </c>
      <c r="C790" s="25" t="s">
        <v>91</v>
      </c>
      <c r="D790" s="26">
        <v>43333</v>
      </c>
      <c r="E790" s="27">
        <v>43333</v>
      </c>
      <c r="F790" s="27">
        <v>43313</v>
      </c>
      <c r="G790" s="27">
        <v>44798</v>
      </c>
      <c r="H790" s="28">
        <v>4.0136986301369859</v>
      </c>
      <c r="I790" s="29">
        <v>25</v>
      </c>
      <c r="J790" s="30">
        <v>0.05</v>
      </c>
      <c r="K790" s="29">
        <v>3.7999999999999999E-2</v>
      </c>
      <c r="L790" s="31">
        <v>637760</v>
      </c>
      <c r="M790" s="32" t="s">
        <v>2189</v>
      </c>
      <c r="N790" s="29">
        <v>798</v>
      </c>
      <c r="O790" s="29">
        <v>80</v>
      </c>
      <c r="P790" s="29">
        <v>96</v>
      </c>
      <c r="Q790" s="29">
        <v>127</v>
      </c>
      <c r="R790" s="29">
        <v>95.3</v>
      </c>
      <c r="S790" s="33">
        <v>-7.2916666666666963E-3</v>
      </c>
      <c r="T790" s="34">
        <v>633109.66666666663</v>
      </c>
      <c r="U790" s="34">
        <v>96562.233269406381</v>
      </c>
      <c r="V790" s="35">
        <v>536547.43339726026</v>
      </c>
      <c r="W790" s="24">
        <v>0</v>
      </c>
      <c r="X790" s="35">
        <v>536547.43339726026</v>
      </c>
    </row>
    <row r="791" spans="1:24">
      <c r="A791" s="24">
        <v>790</v>
      </c>
      <c r="B791" s="25" t="s">
        <v>60</v>
      </c>
      <c r="C791" s="25" t="s">
        <v>92</v>
      </c>
      <c r="D791" s="26">
        <v>43333</v>
      </c>
      <c r="E791" s="27">
        <v>43333</v>
      </c>
      <c r="F791" s="27">
        <v>43313</v>
      </c>
      <c r="G791" s="27">
        <v>44798</v>
      </c>
      <c r="H791" s="28">
        <v>4.0136986301369859</v>
      </c>
      <c r="I791" s="29">
        <v>25</v>
      </c>
      <c r="J791" s="30">
        <v>0.05</v>
      </c>
      <c r="K791" s="29">
        <v>3.7999999999999999E-2</v>
      </c>
      <c r="L791" s="31">
        <v>21044329</v>
      </c>
      <c r="M791" s="32" t="s">
        <v>2189</v>
      </c>
      <c r="N791" s="29">
        <v>798</v>
      </c>
      <c r="O791" s="29">
        <v>80</v>
      </c>
      <c r="P791" s="29">
        <v>96</v>
      </c>
      <c r="Q791" s="29">
        <v>127</v>
      </c>
      <c r="R791" s="29">
        <v>95.3</v>
      </c>
      <c r="S791" s="33">
        <v>-7.2916666666666963E-3</v>
      </c>
      <c r="T791" s="34">
        <v>20890880.767708331</v>
      </c>
      <c r="U791" s="34">
        <v>3186288.5817488292</v>
      </c>
      <c r="V791" s="35">
        <v>17704592.185959503</v>
      </c>
      <c r="W791" s="24">
        <v>0</v>
      </c>
      <c r="X791" s="35">
        <v>17704592.185959503</v>
      </c>
    </row>
    <row r="792" spans="1:24">
      <c r="A792" s="24">
        <v>791</v>
      </c>
      <c r="B792" s="25" t="s">
        <v>60</v>
      </c>
      <c r="C792" s="25" t="s">
        <v>93</v>
      </c>
      <c r="D792" s="26">
        <v>43333</v>
      </c>
      <c r="E792" s="27">
        <v>43333</v>
      </c>
      <c r="F792" s="27">
        <v>43313</v>
      </c>
      <c r="G792" s="27">
        <v>44798</v>
      </c>
      <c r="H792" s="28">
        <v>4.0136986301369859</v>
      </c>
      <c r="I792" s="29">
        <v>25</v>
      </c>
      <c r="J792" s="30">
        <v>0.05</v>
      </c>
      <c r="K792" s="29">
        <v>3.7999999999999999E-2</v>
      </c>
      <c r="L792" s="31">
        <v>969266</v>
      </c>
      <c r="M792" s="32" t="s">
        <v>2189</v>
      </c>
      <c r="N792" s="29">
        <v>798</v>
      </c>
      <c r="O792" s="29">
        <v>80</v>
      </c>
      <c r="P792" s="29">
        <v>96</v>
      </c>
      <c r="Q792" s="29">
        <v>127</v>
      </c>
      <c r="R792" s="29">
        <v>95.3</v>
      </c>
      <c r="S792" s="33">
        <v>-7.2916666666666963E-3</v>
      </c>
      <c r="T792" s="34">
        <v>962198.43541666667</v>
      </c>
      <c r="U792" s="34">
        <v>146755.0326017694</v>
      </c>
      <c r="V792" s="35">
        <v>815443.40281489724</v>
      </c>
      <c r="W792" s="24">
        <v>0</v>
      </c>
      <c r="X792" s="35">
        <v>815443.40281489724</v>
      </c>
    </row>
    <row r="793" spans="1:24">
      <c r="A793" s="24">
        <v>792</v>
      </c>
      <c r="B793" s="25" t="s">
        <v>60</v>
      </c>
      <c r="C793" s="25" t="s">
        <v>94</v>
      </c>
      <c r="D793" s="26">
        <v>43333</v>
      </c>
      <c r="E793" s="27">
        <v>43333</v>
      </c>
      <c r="F793" s="27">
        <v>43313</v>
      </c>
      <c r="G793" s="27">
        <v>44798</v>
      </c>
      <c r="H793" s="28">
        <v>4.0136986301369859</v>
      </c>
      <c r="I793" s="29">
        <v>25</v>
      </c>
      <c r="J793" s="30">
        <v>0.05</v>
      </c>
      <c r="K793" s="29">
        <v>3.7999999999999999E-2</v>
      </c>
      <c r="L793" s="31">
        <v>735000</v>
      </c>
      <c r="M793" s="32" t="s">
        <v>2189</v>
      </c>
      <c r="N793" s="29">
        <v>798</v>
      </c>
      <c r="O793" s="29">
        <v>80</v>
      </c>
      <c r="P793" s="29">
        <v>96</v>
      </c>
      <c r="Q793" s="29">
        <v>127</v>
      </c>
      <c r="R793" s="29">
        <v>95.3</v>
      </c>
      <c r="S793" s="33">
        <v>-7.2916666666666963E-3</v>
      </c>
      <c r="T793" s="34">
        <v>729640.625</v>
      </c>
      <c r="U793" s="34">
        <v>111285.18792808217</v>
      </c>
      <c r="V793" s="35">
        <v>618355.43707191781</v>
      </c>
      <c r="W793" s="24">
        <v>0</v>
      </c>
      <c r="X793" s="35">
        <v>618355.43707191781</v>
      </c>
    </row>
    <row r="794" spans="1:24">
      <c r="A794" s="24">
        <v>793</v>
      </c>
      <c r="B794" s="25" t="s">
        <v>60</v>
      </c>
      <c r="C794" s="25" t="s">
        <v>95</v>
      </c>
      <c r="D794" s="26">
        <v>43333</v>
      </c>
      <c r="E794" s="27">
        <v>43333</v>
      </c>
      <c r="F794" s="27">
        <v>43313</v>
      </c>
      <c r="G794" s="27">
        <v>44798</v>
      </c>
      <c r="H794" s="28">
        <v>4.0136986301369859</v>
      </c>
      <c r="I794" s="29">
        <v>25</v>
      </c>
      <c r="J794" s="30">
        <v>0.05</v>
      </c>
      <c r="K794" s="29">
        <v>3.7999999999999999E-2</v>
      </c>
      <c r="L794" s="31">
        <v>126000</v>
      </c>
      <c r="M794" s="32" t="s">
        <v>2189</v>
      </c>
      <c r="N794" s="29">
        <v>798</v>
      </c>
      <c r="O794" s="29">
        <v>80</v>
      </c>
      <c r="P794" s="29">
        <v>96</v>
      </c>
      <c r="Q794" s="29">
        <v>127</v>
      </c>
      <c r="R794" s="29">
        <v>95.3</v>
      </c>
      <c r="S794" s="33">
        <v>-7.2916666666666963E-3</v>
      </c>
      <c r="T794" s="34">
        <v>125081.25</v>
      </c>
      <c r="U794" s="34">
        <v>19077.460787671229</v>
      </c>
      <c r="V794" s="35">
        <v>106003.78921232877</v>
      </c>
      <c r="W794" s="24">
        <v>0</v>
      </c>
      <c r="X794" s="35">
        <v>106003.78921232877</v>
      </c>
    </row>
    <row r="795" spans="1:24">
      <c r="A795" s="24">
        <v>794</v>
      </c>
      <c r="B795" s="25" t="s">
        <v>60</v>
      </c>
      <c r="C795" s="25" t="s">
        <v>96</v>
      </c>
      <c r="D795" s="26">
        <v>43333</v>
      </c>
      <c r="E795" s="27">
        <v>43333</v>
      </c>
      <c r="F795" s="27">
        <v>43313</v>
      </c>
      <c r="G795" s="27">
        <v>44798</v>
      </c>
      <c r="H795" s="28">
        <v>4.0136986301369859</v>
      </c>
      <c r="I795" s="29">
        <v>25</v>
      </c>
      <c r="J795" s="30">
        <v>0.05</v>
      </c>
      <c r="K795" s="29">
        <v>3.7999999999999999E-2</v>
      </c>
      <c r="L795" s="31">
        <v>29327302</v>
      </c>
      <c r="M795" s="32" t="s">
        <v>2189</v>
      </c>
      <c r="N795" s="29">
        <v>798</v>
      </c>
      <c r="O795" s="29">
        <v>80</v>
      </c>
      <c r="P795" s="29">
        <v>96</v>
      </c>
      <c r="Q795" s="29">
        <v>127</v>
      </c>
      <c r="R795" s="29">
        <v>95.3</v>
      </c>
      <c r="S795" s="33">
        <v>-7.2916666666666963E-3</v>
      </c>
      <c r="T795" s="34">
        <v>29113457.089583334</v>
      </c>
      <c r="U795" s="34">
        <v>4440400.4278824767</v>
      </c>
      <c r="V795" s="35">
        <v>24673056.661700856</v>
      </c>
      <c r="W795" s="24">
        <v>0</v>
      </c>
      <c r="X795" s="35">
        <v>24673056.661700856</v>
      </c>
    </row>
    <row r="796" spans="1:24">
      <c r="A796" s="24">
        <v>795</v>
      </c>
      <c r="B796" s="25" t="s">
        <v>60</v>
      </c>
      <c r="C796" s="25" t="s">
        <v>97</v>
      </c>
      <c r="D796" s="26">
        <v>43333</v>
      </c>
      <c r="E796" s="27">
        <v>43333</v>
      </c>
      <c r="F796" s="27">
        <v>43313</v>
      </c>
      <c r="G796" s="27">
        <v>44798</v>
      </c>
      <c r="H796" s="28">
        <v>4.0136986301369859</v>
      </c>
      <c r="I796" s="29">
        <v>25</v>
      </c>
      <c r="J796" s="30">
        <v>0.05</v>
      </c>
      <c r="K796" s="29">
        <v>3.7999999999999999E-2</v>
      </c>
      <c r="L796" s="31">
        <v>1517250</v>
      </c>
      <c r="M796" s="32" t="s">
        <v>1941</v>
      </c>
      <c r="N796" s="29">
        <v>674</v>
      </c>
      <c r="O796" s="29">
        <v>80</v>
      </c>
      <c r="P796" s="29">
        <v>105.1</v>
      </c>
      <c r="Q796" s="29">
        <v>127</v>
      </c>
      <c r="R796" s="29">
        <v>122.8</v>
      </c>
      <c r="S796" s="33">
        <v>0.16841103710751668</v>
      </c>
      <c r="T796" s="34">
        <v>1772771.6460513796</v>
      </c>
      <c r="U796" s="34">
        <v>270384.10283748026</v>
      </c>
      <c r="V796" s="35">
        <v>1502387.5432138992</v>
      </c>
      <c r="W796" s="24">
        <v>0</v>
      </c>
      <c r="X796" s="35">
        <v>1502387.5432138992</v>
      </c>
    </row>
    <row r="797" spans="1:24">
      <c r="A797" s="24">
        <v>796</v>
      </c>
      <c r="B797" s="25" t="s">
        <v>60</v>
      </c>
      <c r="C797" s="25" t="s">
        <v>98</v>
      </c>
      <c r="D797" s="26">
        <v>43333</v>
      </c>
      <c r="E797" s="27">
        <v>43333</v>
      </c>
      <c r="F797" s="27">
        <v>43313</v>
      </c>
      <c r="G797" s="27">
        <v>44798</v>
      </c>
      <c r="H797" s="28">
        <v>4.0136986301369859</v>
      </c>
      <c r="I797" s="29">
        <v>25</v>
      </c>
      <c r="J797" s="30">
        <v>0.05</v>
      </c>
      <c r="K797" s="29">
        <v>3.7999999999999999E-2</v>
      </c>
      <c r="L797" s="31">
        <v>312900</v>
      </c>
      <c r="M797" s="32" t="s">
        <v>2189</v>
      </c>
      <c r="N797" s="29">
        <v>798</v>
      </c>
      <c r="O797" s="29">
        <v>80</v>
      </c>
      <c r="P797" s="29">
        <v>96</v>
      </c>
      <c r="Q797" s="29">
        <v>127</v>
      </c>
      <c r="R797" s="29">
        <v>95.3</v>
      </c>
      <c r="S797" s="33">
        <v>-7.2916666666666963E-3</v>
      </c>
      <c r="T797" s="34">
        <v>310618.4375</v>
      </c>
      <c r="U797" s="34">
        <v>47375.694289383558</v>
      </c>
      <c r="V797" s="35">
        <v>263242.74321061646</v>
      </c>
      <c r="W797" s="24">
        <v>0</v>
      </c>
      <c r="X797" s="35">
        <v>263242.74321061646</v>
      </c>
    </row>
    <row r="798" spans="1:24">
      <c r="A798" s="24">
        <v>797</v>
      </c>
      <c r="B798" s="25" t="s">
        <v>60</v>
      </c>
      <c r="C798" s="25" t="s">
        <v>99</v>
      </c>
      <c r="D798" s="26">
        <v>43333</v>
      </c>
      <c r="E798" s="27">
        <v>43333</v>
      </c>
      <c r="F798" s="27">
        <v>43313</v>
      </c>
      <c r="G798" s="27">
        <v>44798</v>
      </c>
      <c r="H798" s="28">
        <v>4.0136986301369859</v>
      </c>
      <c r="I798" s="29">
        <v>25</v>
      </c>
      <c r="J798" s="30">
        <v>0.05</v>
      </c>
      <c r="K798" s="29">
        <v>3.7999999999999999E-2</v>
      </c>
      <c r="L798" s="31">
        <v>1174950</v>
      </c>
      <c r="M798" s="32" t="s">
        <v>2189</v>
      </c>
      <c r="N798" s="29">
        <v>798</v>
      </c>
      <c r="O798" s="29">
        <v>80</v>
      </c>
      <c r="P798" s="29">
        <v>96</v>
      </c>
      <c r="Q798" s="29">
        <v>127</v>
      </c>
      <c r="R798" s="29">
        <v>95.3</v>
      </c>
      <c r="S798" s="33">
        <v>-7.2916666666666963E-3</v>
      </c>
      <c r="T798" s="34">
        <v>1166382.65625</v>
      </c>
      <c r="U798" s="34">
        <v>177897.32184503422</v>
      </c>
      <c r="V798" s="35">
        <v>988485.33440496575</v>
      </c>
      <c r="W798" s="24">
        <v>0</v>
      </c>
      <c r="X798" s="35">
        <v>988485.33440496575</v>
      </c>
    </row>
    <row r="799" spans="1:24">
      <c r="A799" s="24">
        <v>798</v>
      </c>
      <c r="B799" s="25" t="s">
        <v>60</v>
      </c>
      <c r="C799" s="25" t="s">
        <v>100</v>
      </c>
      <c r="D799" s="26">
        <v>43333</v>
      </c>
      <c r="E799" s="27">
        <v>43333</v>
      </c>
      <c r="F799" s="27">
        <v>43313</v>
      </c>
      <c r="G799" s="27">
        <v>44798</v>
      </c>
      <c r="H799" s="28">
        <v>4.0136986301369859</v>
      </c>
      <c r="I799" s="29">
        <v>25</v>
      </c>
      <c r="J799" s="30">
        <v>0.05</v>
      </c>
      <c r="K799" s="29">
        <v>3.7999999999999999E-2</v>
      </c>
      <c r="L799" s="31">
        <v>582750</v>
      </c>
      <c r="M799" s="32" t="s">
        <v>1973</v>
      </c>
      <c r="N799" s="29">
        <v>690</v>
      </c>
      <c r="O799" s="29">
        <v>80</v>
      </c>
      <c r="P799" s="29">
        <v>110</v>
      </c>
      <c r="Q799" s="29">
        <v>127</v>
      </c>
      <c r="R799" s="29">
        <v>145.69999999999999</v>
      </c>
      <c r="S799" s="33">
        <v>0.32454545454545441</v>
      </c>
      <c r="T799" s="34">
        <v>771878.86363636365</v>
      </c>
      <c r="U799" s="34">
        <v>117727.3872291407</v>
      </c>
      <c r="V799" s="35">
        <v>654151.47640722292</v>
      </c>
      <c r="W799" s="24">
        <v>0</v>
      </c>
      <c r="X799" s="35">
        <v>654151.47640722292</v>
      </c>
    </row>
    <row r="800" spans="1:24">
      <c r="A800" s="24">
        <v>799</v>
      </c>
      <c r="B800" s="25" t="s">
        <v>60</v>
      </c>
      <c r="C800" s="25" t="s">
        <v>101</v>
      </c>
      <c r="D800" s="26">
        <v>43333</v>
      </c>
      <c r="E800" s="27">
        <v>43333</v>
      </c>
      <c r="F800" s="27">
        <v>43313</v>
      </c>
      <c r="G800" s="27">
        <v>44798</v>
      </c>
      <c r="H800" s="28">
        <v>4.0136986301369859</v>
      </c>
      <c r="I800" s="29">
        <v>25</v>
      </c>
      <c r="J800" s="30">
        <v>0.05</v>
      </c>
      <c r="K800" s="29">
        <v>3.7999999999999999E-2</v>
      </c>
      <c r="L800" s="31">
        <v>9976171</v>
      </c>
      <c r="M800" s="32" t="s">
        <v>2189</v>
      </c>
      <c r="N800" s="29">
        <v>798</v>
      </c>
      <c r="O800" s="29">
        <v>80</v>
      </c>
      <c r="P800" s="29">
        <v>96</v>
      </c>
      <c r="Q800" s="29">
        <v>127</v>
      </c>
      <c r="R800" s="29">
        <v>95.3</v>
      </c>
      <c r="S800" s="33">
        <v>-7.2916666666666963E-3</v>
      </c>
      <c r="T800" s="34">
        <v>9903428.0864583328</v>
      </c>
      <c r="U800" s="34">
        <v>1510476.2782825625</v>
      </c>
      <c r="V800" s="35">
        <v>8392951.8081757706</v>
      </c>
      <c r="W800" s="24">
        <v>0</v>
      </c>
      <c r="X800" s="35">
        <v>8392951.8081757706</v>
      </c>
    </row>
    <row r="801" spans="1:24">
      <c r="A801" s="24">
        <v>800</v>
      </c>
      <c r="B801" s="25" t="s">
        <v>60</v>
      </c>
      <c r="C801" s="25" t="s">
        <v>102</v>
      </c>
      <c r="D801" s="26">
        <v>43333</v>
      </c>
      <c r="E801" s="27">
        <v>43333</v>
      </c>
      <c r="F801" s="27">
        <v>43313</v>
      </c>
      <c r="G801" s="27">
        <v>44798</v>
      </c>
      <c r="H801" s="28">
        <v>4.0136986301369859</v>
      </c>
      <c r="I801" s="29">
        <v>25</v>
      </c>
      <c r="J801" s="30">
        <v>0.05</v>
      </c>
      <c r="K801" s="29">
        <v>3.7999999999999999E-2</v>
      </c>
      <c r="L801" s="31">
        <v>21103901</v>
      </c>
      <c r="M801" s="32" t="s">
        <v>2189</v>
      </c>
      <c r="N801" s="29">
        <v>798</v>
      </c>
      <c r="O801" s="29">
        <v>80</v>
      </c>
      <c r="P801" s="29">
        <v>96</v>
      </c>
      <c r="Q801" s="29">
        <v>127</v>
      </c>
      <c r="R801" s="29">
        <v>95.3</v>
      </c>
      <c r="S801" s="33">
        <v>-7.2916666666666963E-3</v>
      </c>
      <c r="T801" s="34">
        <v>20950018.388541665</v>
      </c>
      <c r="U801" s="34">
        <v>3195308.2840825049</v>
      </c>
      <c r="V801" s="35">
        <v>17754710.104459159</v>
      </c>
      <c r="W801" s="24">
        <v>0</v>
      </c>
      <c r="X801" s="35">
        <v>17754710.104459159</v>
      </c>
    </row>
    <row r="802" spans="1:24">
      <c r="A802" s="24">
        <v>801</v>
      </c>
      <c r="B802" s="25" t="s">
        <v>60</v>
      </c>
      <c r="C802" s="25" t="s">
        <v>103</v>
      </c>
      <c r="D802" s="26">
        <v>43333</v>
      </c>
      <c r="E802" s="27">
        <v>43333</v>
      </c>
      <c r="F802" s="27">
        <v>43313</v>
      </c>
      <c r="G802" s="27">
        <v>44798</v>
      </c>
      <c r="H802" s="28">
        <v>4.0136986301369859</v>
      </c>
      <c r="I802" s="29">
        <v>25</v>
      </c>
      <c r="J802" s="30">
        <v>0.05</v>
      </c>
      <c r="K802" s="29">
        <v>3.7999999999999999E-2</v>
      </c>
      <c r="L802" s="31">
        <v>580650</v>
      </c>
      <c r="M802" s="32" t="s">
        <v>2189</v>
      </c>
      <c r="N802" s="29">
        <v>798</v>
      </c>
      <c r="O802" s="29">
        <v>80</v>
      </c>
      <c r="P802" s="29">
        <v>96</v>
      </c>
      <c r="Q802" s="29">
        <v>127</v>
      </c>
      <c r="R802" s="29">
        <v>95.3</v>
      </c>
      <c r="S802" s="33">
        <v>-7.2916666666666963E-3</v>
      </c>
      <c r="T802" s="34">
        <v>576416.09375</v>
      </c>
      <c r="U802" s="34">
        <v>87915.298463184925</v>
      </c>
      <c r="V802" s="35">
        <v>488500.79528681509</v>
      </c>
      <c r="W802" s="24">
        <v>0</v>
      </c>
      <c r="X802" s="35">
        <v>488500.79528681509</v>
      </c>
    </row>
    <row r="803" spans="1:24">
      <c r="A803" s="24">
        <v>802</v>
      </c>
      <c r="B803" s="25" t="s">
        <v>60</v>
      </c>
      <c r="C803" s="25" t="s">
        <v>104</v>
      </c>
      <c r="D803" s="26">
        <v>43333</v>
      </c>
      <c r="E803" s="27">
        <v>43333</v>
      </c>
      <c r="F803" s="27">
        <v>43313</v>
      </c>
      <c r="G803" s="27">
        <v>44798</v>
      </c>
      <c r="H803" s="28">
        <v>4.0136986301369859</v>
      </c>
      <c r="I803" s="29">
        <v>25</v>
      </c>
      <c r="J803" s="30">
        <v>0.05</v>
      </c>
      <c r="K803" s="29">
        <v>3.7999999999999999E-2</v>
      </c>
      <c r="L803" s="31">
        <v>175035</v>
      </c>
      <c r="M803" s="32" t="s">
        <v>1877</v>
      </c>
      <c r="N803" s="29">
        <v>642</v>
      </c>
      <c r="O803" s="29">
        <v>80</v>
      </c>
      <c r="P803" s="29">
        <v>79.099999999999994</v>
      </c>
      <c r="Q803" s="29">
        <v>127</v>
      </c>
      <c r="R803" s="29">
        <v>94</v>
      </c>
      <c r="S803" s="33">
        <v>0.18836915297092297</v>
      </c>
      <c r="T803" s="34">
        <v>208006.19469026552</v>
      </c>
      <c r="U803" s="34">
        <v>31725.218790156381</v>
      </c>
      <c r="V803" s="35">
        <v>176280.97590010913</v>
      </c>
      <c r="W803" s="24">
        <v>0</v>
      </c>
      <c r="X803" s="35">
        <v>176280.97590010913</v>
      </c>
    </row>
    <row r="804" spans="1:24">
      <c r="A804" s="24">
        <v>803</v>
      </c>
      <c r="B804" s="25" t="s">
        <v>60</v>
      </c>
      <c r="C804" s="25" t="s">
        <v>105</v>
      </c>
      <c r="D804" s="26">
        <v>43333</v>
      </c>
      <c r="E804" s="27">
        <v>43333</v>
      </c>
      <c r="F804" s="27">
        <v>43313</v>
      </c>
      <c r="G804" s="27">
        <v>44798</v>
      </c>
      <c r="H804" s="28">
        <v>4.0136986301369859</v>
      </c>
      <c r="I804" s="29">
        <v>25</v>
      </c>
      <c r="J804" s="30">
        <v>0.05</v>
      </c>
      <c r="K804" s="29">
        <v>3.7999999999999999E-2</v>
      </c>
      <c r="L804" s="31">
        <v>132796</v>
      </c>
      <c r="M804" s="32" t="s">
        <v>2189</v>
      </c>
      <c r="N804" s="29">
        <v>798</v>
      </c>
      <c r="O804" s="29">
        <v>80</v>
      </c>
      <c r="P804" s="29">
        <v>96</v>
      </c>
      <c r="Q804" s="29">
        <v>127</v>
      </c>
      <c r="R804" s="29">
        <v>95.3</v>
      </c>
      <c r="S804" s="33">
        <v>-7.2916666666666963E-3</v>
      </c>
      <c r="T804" s="34">
        <v>131827.69583333333</v>
      </c>
      <c r="U804" s="34">
        <v>20106.432402853879</v>
      </c>
      <c r="V804" s="35">
        <v>111721.26343047945</v>
      </c>
      <c r="W804" s="24">
        <v>0</v>
      </c>
      <c r="X804" s="35">
        <v>111721.26343047945</v>
      </c>
    </row>
    <row r="805" spans="1:24">
      <c r="A805" s="24">
        <v>804</v>
      </c>
      <c r="B805" s="25" t="s">
        <v>60</v>
      </c>
      <c r="C805" s="25" t="s">
        <v>106</v>
      </c>
      <c r="D805" s="26">
        <v>43333</v>
      </c>
      <c r="E805" s="27">
        <v>43333</v>
      </c>
      <c r="F805" s="27">
        <v>43313</v>
      </c>
      <c r="G805" s="27">
        <v>44798</v>
      </c>
      <c r="H805" s="28">
        <v>4.0136986301369859</v>
      </c>
      <c r="I805" s="29">
        <v>25</v>
      </c>
      <c r="J805" s="30">
        <v>0.05</v>
      </c>
      <c r="K805" s="29">
        <v>3.7999999999999999E-2</v>
      </c>
      <c r="L805" s="31">
        <v>469552</v>
      </c>
      <c r="M805" s="32" t="s">
        <v>1871</v>
      </c>
      <c r="N805" s="29">
        <v>639</v>
      </c>
      <c r="O805" s="29">
        <v>80</v>
      </c>
      <c r="P805" s="29">
        <v>112.8</v>
      </c>
      <c r="Q805" s="29">
        <v>127</v>
      </c>
      <c r="R805" s="29">
        <v>116.2</v>
      </c>
      <c r="S805" s="33">
        <v>3.0141843971631256E-2</v>
      </c>
      <c r="T805" s="34">
        <v>483705.16312056739</v>
      </c>
      <c r="U805" s="34">
        <v>73774.976523073929</v>
      </c>
      <c r="V805" s="35">
        <v>409930.18659749348</v>
      </c>
      <c r="W805" s="24">
        <v>0</v>
      </c>
      <c r="X805" s="35">
        <v>409930.18659749348</v>
      </c>
    </row>
    <row r="806" spans="1:24">
      <c r="A806" s="24">
        <v>805</v>
      </c>
      <c r="B806" s="25" t="s">
        <v>60</v>
      </c>
      <c r="C806" s="25" t="s">
        <v>110</v>
      </c>
      <c r="D806" s="26">
        <v>43333</v>
      </c>
      <c r="E806" s="27">
        <v>43333</v>
      </c>
      <c r="F806" s="27">
        <v>43313</v>
      </c>
      <c r="G806" s="27">
        <v>44798</v>
      </c>
      <c r="H806" s="28">
        <v>4.0136986301369859</v>
      </c>
      <c r="I806" s="29">
        <v>25</v>
      </c>
      <c r="J806" s="30">
        <v>0.05</v>
      </c>
      <c r="K806" s="29">
        <v>3.7999999999999999E-2</v>
      </c>
      <c r="L806" s="31">
        <v>16789210</v>
      </c>
      <c r="M806" s="32" t="s">
        <v>1939</v>
      </c>
      <c r="N806" s="29">
        <v>673</v>
      </c>
      <c r="O806" s="29">
        <v>80</v>
      </c>
      <c r="P806" s="29">
        <v>95</v>
      </c>
      <c r="Q806" s="29">
        <v>127</v>
      </c>
      <c r="R806" s="29">
        <v>104.3</v>
      </c>
      <c r="S806" s="33">
        <v>9.7894736842105229E-2</v>
      </c>
      <c r="T806" s="34">
        <v>18432785.294736844</v>
      </c>
      <c r="U806" s="34">
        <v>2811378.5133095887</v>
      </c>
      <c r="V806" s="35">
        <v>15621406.781427255</v>
      </c>
      <c r="W806" s="24">
        <v>0</v>
      </c>
      <c r="X806" s="35">
        <v>15621406.781427255</v>
      </c>
    </row>
    <row r="807" spans="1:24">
      <c r="A807" s="24">
        <v>806</v>
      </c>
      <c r="B807" s="25" t="s">
        <v>60</v>
      </c>
      <c r="C807" s="25" t="s">
        <v>86</v>
      </c>
      <c r="D807" s="26">
        <v>43333</v>
      </c>
      <c r="E807" s="27">
        <v>43333</v>
      </c>
      <c r="F807" s="27">
        <v>43313</v>
      </c>
      <c r="G807" s="27">
        <v>44798</v>
      </c>
      <c r="H807" s="28">
        <v>4.0136986301369859</v>
      </c>
      <c r="I807" s="29">
        <v>25</v>
      </c>
      <c r="J807" s="30">
        <v>0.05</v>
      </c>
      <c r="K807" s="29">
        <v>3.7999999999999999E-2</v>
      </c>
      <c r="L807" s="31">
        <v>892500</v>
      </c>
      <c r="M807" s="32" t="s">
        <v>2189</v>
      </c>
      <c r="N807" s="29">
        <v>798</v>
      </c>
      <c r="O807" s="29">
        <v>80</v>
      </c>
      <c r="P807" s="29">
        <v>96</v>
      </c>
      <c r="Q807" s="29">
        <v>127</v>
      </c>
      <c r="R807" s="29">
        <v>95.3</v>
      </c>
      <c r="S807" s="33">
        <v>-7.2916666666666963E-3</v>
      </c>
      <c r="T807" s="34">
        <v>885992.1875</v>
      </c>
      <c r="U807" s="34">
        <v>135132.01391267122</v>
      </c>
      <c r="V807" s="35">
        <v>750860.17358732875</v>
      </c>
      <c r="W807" s="24">
        <v>0</v>
      </c>
      <c r="X807" s="35">
        <v>750860.17358732875</v>
      </c>
    </row>
    <row r="808" spans="1:24">
      <c r="A808" s="24">
        <v>807</v>
      </c>
      <c r="B808" s="25" t="s">
        <v>60</v>
      </c>
      <c r="C808" s="25" t="s">
        <v>90</v>
      </c>
      <c r="D808" s="26">
        <v>43333</v>
      </c>
      <c r="E808" s="27">
        <v>43333</v>
      </c>
      <c r="F808" s="27">
        <v>43313</v>
      </c>
      <c r="G808" s="27">
        <v>44798</v>
      </c>
      <c r="H808" s="28">
        <v>4.0136986301369859</v>
      </c>
      <c r="I808" s="29">
        <v>25</v>
      </c>
      <c r="J808" s="30">
        <v>0.05</v>
      </c>
      <c r="K808" s="29">
        <v>3.7999999999999999E-2</v>
      </c>
      <c r="L808" s="31">
        <v>472500</v>
      </c>
      <c r="M808" s="32" t="s">
        <v>2189</v>
      </c>
      <c r="N808" s="29">
        <v>798</v>
      </c>
      <c r="O808" s="29">
        <v>80</v>
      </c>
      <c r="P808" s="29">
        <v>96</v>
      </c>
      <c r="Q808" s="29">
        <v>127</v>
      </c>
      <c r="R808" s="29">
        <v>95.3</v>
      </c>
      <c r="S808" s="33">
        <v>-7.2916666666666963E-3</v>
      </c>
      <c r="T808" s="34">
        <v>469054.6875</v>
      </c>
      <c r="U808" s="34">
        <v>71540.477953767113</v>
      </c>
      <c r="V808" s="35">
        <v>397514.20954623289</v>
      </c>
      <c r="W808" s="24">
        <v>0</v>
      </c>
      <c r="X808" s="35">
        <v>397514.20954623289</v>
      </c>
    </row>
    <row r="809" spans="1:24">
      <c r="A809" s="24">
        <v>808</v>
      </c>
      <c r="B809" s="25" t="s">
        <v>60</v>
      </c>
      <c r="C809" s="25" t="s">
        <v>91</v>
      </c>
      <c r="D809" s="26">
        <v>43333</v>
      </c>
      <c r="E809" s="27">
        <v>43333</v>
      </c>
      <c r="F809" s="27">
        <v>43313</v>
      </c>
      <c r="G809" s="27">
        <v>44798</v>
      </c>
      <c r="H809" s="28">
        <v>4.0136986301369859</v>
      </c>
      <c r="I809" s="29">
        <v>25</v>
      </c>
      <c r="J809" s="30">
        <v>0.05</v>
      </c>
      <c r="K809" s="29">
        <v>3.7999999999999999E-2</v>
      </c>
      <c r="L809" s="31">
        <v>637760</v>
      </c>
      <c r="M809" s="32" t="s">
        <v>2189</v>
      </c>
      <c r="N809" s="29">
        <v>798</v>
      </c>
      <c r="O809" s="29">
        <v>80</v>
      </c>
      <c r="P809" s="29">
        <v>96</v>
      </c>
      <c r="Q809" s="29">
        <v>127</v>
      </c>
      <c r="R809" s="29">
        <v>95.3</v>
      </c>
      <c r="S809" s="33">
        <v>-7.2916666666666963E-3</v>
      </c>
      <c r="T809" s="34">
        <v>633109.66666666663</v>
      </c>
      <c r="U809" s="34">
        <v>96562.233269406381</v>
      </c>
      <c r="V809" s="35">
        <v>536547.43339726026</v>
      </c>
      <c r="W809" s="24">
        <v>0</v>
      </c>
      <c r="X809" s="35">
        <v>536547.43339726026</v>
      </c>
    </row>
    <row r="810" spans="1:24">
      <c r="A810" s="24">
        <v>809</v>
      </c>
      <c r="B810" s="25" t="s">
        <v>60</v>
      </c>
      <c r="C810" s="25" t="s">
        <v>92</v>
      </c>
      <c r="D810" s="26">
        <v>43333</v>
      </c>
      <c r="E810" s="27">
        <v>43333</v>
      </c>
      <c r="F810" s="27">
        <v>43313</v>
      </c>
      <c r="G810" s="27">
        <v>44798</v>
      </c>
      <c r="H810" s="28">
        <v>4.0136986301369859</v>
      </c>
      <c r="I810" s="29">
        <v>25</v>
      </c>
      <c r="J810" s="30">
        <v>0.05</v>
      </c>
      <c r="K810" s="29">
        <v>3.7999999999999999E-2</v>
      </c>
      <c r="L810" s="31">
        <v>21044329</v>
      </c>
      <c r="M810" s="32" t="s">
        <v>2189</v>
      </c>
      <c r="N810" s="29">
        <v>798</v>
      </c>
      <c r="O810" s="29">
        <v>80</v>
      </c>
      <c r="P810" s="29">
        <v>96</v>
      </c>
      <c r="Q810" s="29">
        <v>127</v>
      </c>
      <c r="R810" s="29">
        <v>95.3</v>
      </c>
      <c r="S810" s="33">
        <v>-7.2916666666666963E-3</v>
      </c>
      <c r="T810" s="34">
        <v>20890880.767708331</v>
      </c>
      <c r="U810" s="34">
        <v>3186288.5817488292</v>
      </c>
      <c r="V810" s="35">
        <v>17704592.185959503</v>
      </c>
      <c r="W810" s="24">
        <v>0</v>
      </c>
      <c r="X810" s="35">
        <v>17704592.185959503</v>
      </c>
    </row>
    <row r="811" spans="1:24">
      <c r="A811" s="24">
        <v>810</v>
      </c>
      <c r="B811" s="25" t="s">
        <v>60</v>
      </c>
      <c r="C811" s="25" t="s">
        <v>93</v>
      </c>
      <c r="D811" s="26">
        <v>43333</v>
      </c>
      <c r="E811" s="27">
        <v>43333</v>
      </c>
      <c r="F811" s="27">
        <v>43313</v>
      </c>
      <c r="G811" s="27">
        <v>44798</v>
      </c>
      <c r="H811" s="28">
        <v>4.0136986301369859</v>
      </c>
      <c r="I811" s="29">
        <v>25</v>
      </c>
      <c r="J811" s="30">
        <v>0.05</v>
      </c>
      <c r="K811" s="29">
        <v>3.7999999999999999E-2</v>
      </c>
      <c r="L811" s="31">
        <v>969266</v>
      </c>
      <c r="M811" s="32" t="s">
        <v>2189</v>
      </c>
      <c r="N811" s="29">
        <v>798</v>
      </c>
      <c r="O811" s="29">
        <v>80</v>
      </c>
      <c r="P811" s="29">
        <v>96</v>
      </c>
      <c r="Q811" s="29">
        <v>127</v>
      </c>
      <c r="R811" s="29">
        <v>95.3</v>
      </c>
      <c r="S811" s="33">
        <v>-7.2916666666666963E-3</v>
      </c>
      <c r="T811" s="34">
        <v>962198.43541666667</v>
      </c>
      <c r="U811" s="34">
        <v>146755.0326017694</v>
      </c>
      <c r="V811" s="35">
        <v>815443.40281489724</v>
      </c>
      <c r="W811" s="24">
        <v>0</v>
      </c>
      <c r="X811" s="35">
        <v>815443.40281489724</v>
      </c>
    </row>
    <row r="812" spans="1:24">
      <c r="A812" s="24">
        <v>811</v>
      </c>
      <c r="B812" s="25" t="s">
        <v>60</v>
      </c>
      <c r="C812" s="25" t="s">
        <v>94</v>
      </c>
      <c r="D812" s="26">
        <v>43333</v>
      </c>
      <c r="E812" s="27">
        <v>43333</v>
      </c>
      <c r="F812" s="27">
        <v>43313</v>
      </c>
      <c r="G812" s="27">
        <v>44798</v>
      </c>
      <c r="H812" s="28">
        <v>4.0136986301369859</v>
      </c>
      <c r="I812" s="29">
        <v>25</v>
      </c>
      <c r="J812" s="30">
        <v>0.05</v>
      </c>
      <c r="K812" s="29">
        <v>3.7999999999999999E-2</v>
      </c>
      <c r="L812" s="31">
        <v>735000</v>
      </c>
      <c r="M812" s="32" t="s">
        <v>2189</v>
      </c>
      <c r="N812" s="29">
        <v>798</v>
      </c>
      <c r="O812" s="29">
        <v>80</v>
      </c>
      <c r="P812" s="29">
        <v>96</v>
      </c>
      <c r="Q812" s="29">
        <v>127</v>
      </c>
      <c r="R812" s="29">
        <v>95.3</v>
      </c>
      <c r="S812" s="33">
        <v>-7.2916666666666963E-3</v>
      </c>
      <c r="T812" s="34">
        <v>729640.625</v>
      </c>
      <c r="U812" s="34">
        <v>111285.18792808217</v>
      </c>
      <c r="V812" s="35">
        <v>618355.43707191781</v>
      </c>
      <c r="W812" s="24">
        <v>0</v>
      </c>
      <c r="X812" s="35">
        <v>618355.43707191781</v>
      </c>
    </row>
    <row r="813" spans="1:24">
      <c r="A813" s="24">
        <v>812</v>
      </c>
      <c r="B813" s="25" t="s">
        <v>60</v>
      </c>
      <c r="C813" s="25" t="s">
        <v>95</v>
      </c>
      <c r="D813" s="26">
        <v>43333</v>
      </c>
      <c r="E813" s="27">
        <v>43333</v>
      </c>
      <c r="F813" s="27">
        <v>43313</v>
      </c>
      <c r="G813" s="27">
        <v>44798</v>
      </c>
      <c r="H813" s="28">
        <v>4.0136986301369859</v>
      </c>
      <c r="I813" s="29">
        <v>25</v>
      </c>
      <c r="J813" s="30">
        <v>0.05</v>
      </c>
      <c r="K813" s="29">
        <v>3.7999999999999999E-2</v>
      </c>
      <c r="L813" s="31">
        <v>126000</v>
      </c>
      <c r="M813" s="32" t="s">
        <v>2189</v>
      </c>
      <c r="N813" s="29">
        <v>798</v>
      </c>
      <c r="O813" s="29">
        <v>80</v>
      </c>
      <c r="P813" s="29">
        <v>96</v>
      </c>
      <c r="Q813" s="29">
        <v>127</v>
      </c>
      <c r="R813" s="29">
        <v>95.3</v>
      </c>
      <c r="S813" s="33">
        <v>-7.2916666666666963E-3</v>
      </c>
      <c r="T813" s="34">
        <v>125081.25</v>
      </c>
      <c r="U813" s="34">
        <v>19077.460787671229</v>
      </c>
      <c r="V813" s="35">
        <v>106003.78921232877</v>
      </c>
      <c r="W813" s="24">
        <v>0</v>
      </c>
      <c r="X813" s="35">
        <v>106003.78921232877</v>
      </c>
    </row>
    <row r="814" spans="1:24">
      <c r="A814" s="24">
        <v>813</v>
      </c>
      <c r="B814" s="25" t="s">
        <v>60</v>
      </c>
      <c r="C814" s="25" t="s">
        <v>96</v>
      </c>
      <c r="D814" s="26">
        <v>43333</v>
      </c>
      <c r="E814" s="27">
        <v>43333</v>
      </c>
      <c r="F814" s="27">
        <v>43313</v>
      </c>
      <c r="G814" s="27">
        <v>44798</v>
      </c>
      <c r="H814" s="28">
        <v>4.0136986301369859</v>
      </c>
      <c r="I814" s="29">
        <v>25</v>
      </c>
      <c r="J814" s="30">
        <v>0.05</v>
      </c>
      <c r="K814" s="29">
        <v>3.7999999999999999E-2</v>
      </c>
      <c r="L814" s="31">
        <v>29327302</v>
      </c>
      <c r="M814" s="32" t="s">
        <v>2189</v>
      </c>
      <c r="N814" s="29">
        <v>798</v>
      </c>
      <c r="O814" s="29">
        <v>80</v>
      </c>
      <c r="P814" s="29">
        <v>96</v>
      </c>
      <c r="Q814" s="29">
        <v>127</v>
      </c>
      <c r="R814" s="29">
        <v>95.3</v>
      </c>
      <c r="S814" s="33">
        <v>-7.2916666666666963E-3</v>
      </c>
      <c r="T814" s="34">
        <v>29113457.089583334</v>
      </c>
      <c r="U814" s="34">
        <v>4440400.4278824767</v>
      </c>
      <c r="V814" s="35">
        <v>24673056.661700856</v>
      </c>
      <c r="W814" s="24">
        <v>0</v>
      </c>
      <c r="X814" s="35">
        <v>24673056.661700856</v>
      </c>
    </row>
    <row r="815" spans="1:24">
      <c r="A815" s="24">
        <v>814</v>
      </c>
      <c r="B815" s="25" t="s">
        <v>60</v>
      </c>
      <c r="C815" s="25" t="s">
        <v>97</v>
      </c>
      <c r="D815" s="26">
        <v>43333</v>
      </c>
      <c r="E815" s="27">
        <v>43333</v>
      </c>
      <c r="F815" s="27">
        <v>43313</v>
      </c>
      <c r="G815" s="27">
        <v>44798</v>
      </c>
      <c r="H815" s="28">
        <v>4.0136986301369859</v>
      </c>
      <c r="I815" s="29">
        <v>25</v>
      </c>
      <c r="J815" s="30">
        <v>0.05</v>
      </c>
      <c r="K815" s="29">
        <v>3.7999999999999999E-2</v>
      </c>
      <c r="L815" s="31">
        <v>1517250</v>
      </c>
      <c r="M815" s="32" t="s">
        <v>1941</v>
      </c>
      <c r="N815" s="29">
        <v>674</v>
      </c>
      <c r="O815" s="29">
        <v>80</v>
      </c>
      <c r="P815" s="29">
        <v>105.1</v>
      </c>
      <c r="Q815" s="29">
        <v>127</v>
      </c>
      <c r="R815" s="29">
        <v>122.8</v>
      </c>
      <c r="S815" s="33">
        <v>0.16841103710751668</v>
      </c>
      <c r="T815" s="34">
        <v>1772771.6460513796</v>
      </c>
      <c r="U815" s="34">
        <v>270384.10283748026</v>
      </c>
      <c r="V815" s="35">
        <v>1502387.5432138992</v>
      </c>
      <c r="W815" s="24">
        <v>0</v>
      </c>
      <c r="X815" s="35">
        <v>1502387.5432138992</v>
      </c>
    </row>
    <row r="816" spans="1:24">
      <c r="A816" s="24">
        <v>815</v>
      </c>
      <c r="B816" s="25" t="s">
        <v>60</v>
      </c>
      <c r="C816" s="25" t="s">
        <v>98</v>
      </c>
      <c r="D816" s="26">
        <v>43333</v>
      </c>
      <c r="E816" s="27">
        <v>43333</v>
      </c>
      <c r="F816" s="27">
        <v>43313</v>
      </c>
      <c r="G816" s="27">
        <v>44798</v>
      </c>
      <c r="H816" s="28">
        <v>4.0136986301369859</v>
      </c>
      <c r="I816" s="29">
        <v>25</v>
      </c>
      <c r="J816" s="30">
        <v>0.05</v>
      </c>
      <c r="K816" s="29">
        <v>3.7999999999999999E-2</v>
      </c>
      <c r="L816" s="31">
        <v>312900</v>
      </c>
      <c r="M816" s="32" t="s">
        <v>2189</v>
      </c>
      <c r="N816" s="29">
        <v>798</v>
      </c>
      <c r="O816" s="29">
        <v>80</v>
      </c>
      <c r="P816" s="29">
        <v>96</v>
      </c>
      <c r="Q816" s="29">
        <v>127</v>
      </c>
      <c r="R816" s="29">
        <v>95.3</v>
      </c>
      <c r="S816" s="33">
        <v>-7.2916666666666963E-3</v>
      </c>
      <c r="T816" s="34">
        <v>310618.4375</v>
      </c>
      <c r="U816" s="34">
        <v>47375.694289383558</v>
      </c>
      <c r="V816" s="35">
        <v>263242.74321061646</v>
      </c>
      <c r="W816" s="24">
        <v>0</v>
      </c>
      <c r="X816" s="35">
        <v>263242.74321061646</v>
      </c>
    </row>
    <row r="817" spans="1:24">
      <c r="A817" s="24">
        <v>816</v>
      </c>
      <c r="B817" s="25" t="s">
        <v>60</v>
      </c>
      <c r="C817" s="25" t="s">
        <v>99</v>
      </c>
      <c r="D817" s="26">
        <v>43333</v>
      </c>
      <c r="E817" s="27">
        <v>43333</v>
      </c>
      <c r="F817" s="27">
        <v>43313</v>
      </c>
      <c r="G817" s="27">
        <v>44798</v>
      </c>
      <c r="H817" s="28">
        <v>4.0136986301369859</v>
      </c>
      <c r="I817" s="29">
        <v>25</v>
      </c>
      <c r="J817" s="30">
        <v>0.05</v>
      </c>
      <c r="K817" s="29">
        <v>3.7999999999999999E-2</v>
      </c>
      <c r="L817" s="31">
        <v>1174950</v>
      </c>
      <c r="M817" s="32" t="s">
        <v>2189</v>
      </c>
      <c r="N817" s="29">
        <v>798</v>
      </c>
      <c r="O817" s="29">
        <v>80</v>
      </c>
      <c r="P817" s="29">
        <v>96</v>
      </c>
      <c r="Q817" s="29">
        <v>127</v>
      </c>
      <c r="R817" s="29">
        <v>95.3</v>
      </c>
      <c r="S817" s="33">
        <v>-7.2916666666666963E-3</v>
      </c>
      <c r="T817" s="34">
        <v>1166382.65625</v>
      </c>
      <c r="U817" s="34">
        <v>177897.32184503422</v>
      </c>
      <c r="V817" s="35">
        <v>988485.33440496575</v>
      </c>
      <c r="W817" s="24">
        <v>0</v>
      </c>
      <c r="X817" s="35">
        <v>988485.33440496575</v>
      </c>
    </row>
    <row r="818" spans="1:24">
      <c r="A818" s="24">
        <v>817</v>
      </c>
      <c r="B818" s="25" t="s">
        <v>60</v>
      </c>
      <c r="C818" s="25" t="s">
        <v>100</v>
      </c>
      <c r="D818" s="26">
        <v>43333</v>
      </c>
      <c r="E818" s="27">
        <v>43333</v>
      </c>
      <c r="F818" s="27">
        <v>43313</v>
      </c>
      <c r="G818" s="27">
        <v>44798</v>
      </c>
      <c r="H818" s="28">
        <v>4.0136986301369859</v>
      </c>
      <c r="I818" s="29">
        <v>25</v>
      </c>
      <c r="J818" s="30">
        <v>0.05</v>
      </c>
      <c r="K818" s="29">
        <v>3.7999999999999999E-2</v>
      </c>
      <c r="L818" s="31">
        <v>582750</v>
      </c>
      <c r="M818" s="32" t="s">
        <v>1973</v>
      </c>
      <c r="N818" s="29">
        <v>690</v>
      </c>
      <c r="O818" s="29">
        <v>80</v>
      </c>
      <c r="P818" s="29">
        <v>110</v>
      </c>
      <c r="Q818" s="29">
        <v>127</v>
      </c>
      <c r="R818" s="29">
        <v>145.69999999999999</v>
      </c>
      <c r="S818" s="33">
        <v>0.32454545454545441</v>
      </c>
      <c r="T818" s="34">
        <v>771878.86363636365</v>
      </c>
      <c r="U818" s="34">
        <v>117727.3872291407</v>
      </c>
      <c r="V818" s="35">
        <v>654151.47640722292</v>
      </c>
      <c r="W818" s="24">
        <v>0</v>
      </c>
      <c r="X818" s="35">
        <v>654151.47640722292</v>
      </c>
    </row>
    <row r="819" spans="1:24">
      <c r="A819" s="24">
        <v>818</v>
      </c>
      <c r="B819" s="25" t="s">
        <v>60</v>
      </c>
      <c r="C819" s="25" t="s">
        <v>101</v>
      </c>
      <c r="D819" s="26">
        <v>43333</v>
      </c>
      <c r="E819" s="27">
        <v>43333</v>
      </c>
      <c r="F819" s="27">
        <v>43313</v>
      </c>
      <c r="G819" s="27">
        <v>44798</v>
      </c>
      <c r="H819" s="28">
        <v>4.0136986301369859</v>
      </c>
      <c r="I819" s="29">
        <v>25</v>
      </c>
      <c r="J819" s="30">
        <v>0.05</v>
      </c>
      <c r="K819" s="29">
        <v>3.7999999999999999E-2</v>
      </c>
      <c r="L819" s="31">
        <v>9976171</v>
      </c>
      <c r="M819" s="32" t="s">
        <v>2189</v>
      </c>
      <c r="N819" s="29">
        <v>798</v>
      </c>
      <c r="O819" s="29">
        <v>80</v>
      </c>
      <c r="P819" s="29">
        <v>96</v>
      </c>
      <c r="Q819" s="29">
        <v>127</v>
      </c>
      <c r="R819" s="29">
        <v>95.3</v>
      </c>
      <c r="S819" s="33">
        <v>-7.2916666666666963E-3</v>
      </c>
      <c r="T819" s="34">
        <v>9903428.0864583328</v>
      </c>
      <c r="U819" s="34">
        <v>1510476.2782825625</v>
      </c>
      <c r="V819" s="35">
        <v>8392951.8081757706</v>
      </c>
      <c r="W819" s="24">
        <v>0</v>
      </c>
      <c r="X819" s="35">
        <v>8392951.8081757706</v>
      </c>
    </row>
    <row r="820" spans="1:24">
      <c r="A820" s="24">
        <v>819</v>
      </c>
      <c r="B820" s="25" t="s">
        <v>60</v>
      </c>
      <c r="C820" s="25" t="s">
        <v>102</v>
      </c>
      <c r="D820" s="26">
        <v>43333</v>
      </c>
      <c r="E820" s="27">
        <v>43333</v>
      </c>
      <c r="F820" s="27">
        <v>43313</v>
      </c>
      <c r="G820" s="27">
        <v>44798</v>
      </c>
      <c r="H820" s="28">
        <v>4.0136986301369859</v>
      </c>
      <c r="I820" s="29">
        <v>25</v>
      </c>
      <c r="J820" s="30">
        <v>0.05</v>
      </c>
      <c r="K820" s="29">
        <v>3.7999999999999999E-2</v>
      </c>
      <c r="L820" s="31">
        <v>21103901</v>
      </c>
      <c r="M820" s="32" t="s">
        <v>2189</v>
      </c>
      <c r="N820" s="29">
        <v>798</v>
      </c>
      <c r="O820" s="29">
        <v>80</v>
      </c>
      <c r="P820" s="29">
        <v>96</v>
      </c>
      <c r="Q820" s="29">
        <v>127</v>
      </c>
      <c r="R820" s="29">
        <v>95.3</v>
      </c>
      <c r="S820" s="33">
        <v>-7.2916666666666963E-3</v>
      </c>
      <c r="T820" s="34">
        <v>20950018.388541665</v>
      </c>
      <c r="U820" s="34">
        <v>3195308.2840825049</v>
      </c>
      <c r="V820" s="35">
        <v>17754710.104459159</v>
      </c>
      <c r="W820" s="24">
        <v>0</v>
      </c>
      <c r="X820" s="35">
        <v>17754710.104459159</v>
      </c>
    </row>
    <row r="821" spans="1:24">
      <c r="A821" s="24">
        <v>820</v>
      </c>
      <c r="B821" s="25" t="s">
        <v>60</v>
      </c>
      <c r="C821" s="25" t="s">
        <v>103</v>
      </c>
      <c r="D821" s="26">
        <v>43333</v>
      </c>
      <c r="E821" s="27">
        <v>43333</v>
      </c>
      <c r="F821" s="27">
        <v>43313</v>
      </c>
      <c r="G821" s="27">
        <v>44798</v>
      </c>
      <c r="H821" s="28">
        <v>4.0136986301369859</v>
      </c>
      <c r="I821" s="29">
        <v>25</v>
      </c>
      <c r="J821" s="30">
        <v>0.05</v>
      </c>
      <c r="K821" s="29">
        <v>3.7999999999999999E-2</v>
      </c>
      <c r="L821" s="31">
        <v>580650</v>
      </c>
      <c r="M821" s="32" t="s">
        <v>2189</v>
      </c>
      <c r="N821" s="29">
        <v>798</v>
      </c>
      <c r="O821" s="29">
        <v>80</v>
      </c>
      <c r="P821" s="29">
        <v>96</v>
      </c>
      <c r="Q821" s="29">
        <v>127</v>
      </c>
      <c r="R821" s="29">
        <v>95.3</v>
      </c>
      <c r="S821" s="33">
        <v>-7.2916666666666963E-3</v>
      </c>
      <c r="T821" s="34">
        <v>576416.09375</v>
      </c>
      <c r="U821" s="34">
        <v>87915.298463184925</v>
      </c>
      <c r="V821" s="35">
        <v>488500.79528681509</v>
      </c>
      <c r="W821" s="24">
        <v>0</v>
      </c>
      <c r="X821" s="35">
        <v>488500.79528681509</v>
      </c>
    </row>
    <row r="822" spans="1:24">
      <c r="A822" s="24">
        <v>821</v>
      </c>
      <c r="B822" s="25" t="s">
        <v>60</v>
      </c>
      <c r="C822" s="25" t="s">
        <v>104</v>
      </c>
      <c r="D822" s="26">
        <v>43333</v>
      </c>
      <c r="E822" s="27">
        <v>43333</v>
      </c>
      <c r="F822" s="27">
        <v>43313</v>
      </c>
      <c r="G822" s="27">
        <v>44798</v>
      </c>
      <c r="H822" s="28">
        <v>4.0136986301369859</v>
      </c>
      <c r="I822" s="29">
        <v>25</v>
      </c>
      <c r="J822" s="30">
        <v>0.05</v>
      </c>
      <c r="K822" s="29">
        <v>3.7999999999999999E-2</v>
      </c>
      <c r="L822" s="31">
        <v>175035</v>
      </c>
      <c r="M822" s="32" t="s">
        <v>1877</v>
      </c>
      <c r="N822" s="29">
        <v>642</v>
      </c>
      <c r="O822" s="29">
        <v>80</v>
      </c>
      <c r="P822" s="29">
        <v>79.099999999999994</v>
      </c>
      <c r="Q822" s="29">
        <v>127</v>
      </c>
      <c r="R822" s="29">
        <v>94</v>
      </c>
      <c r="S822" s="33">
        <v>0.18836915297092297</v>
      </c>
      <c r="T822" s="34">
        <v>208006.19469026552</v>
      </c>
      <c r="U822" s="34">
        <v>31725.218790156381</v>
      </c>
      <c r="V822" s="35">
        <v>176280.97590010913</v>
      </c>
      <c r="W822" s="24">
        <v>0</v>
      </c>
      <c r="X822" s="35">
        <v>176280.97590010913</v>
      </c>
    </row>
    <row r="823" spans="1:24">
      <c r="A823" s="24">
        <v>822</v>
      </c>
      <c r="B823" s="25" t="s">
        <v>60</v>
      </c>
      <c r="C823" s="25" t="s">
        <v>105</v>
      </c>
      <c r="D823" s="26">
        <v>43333</v>
      </c>
      <c r="E823" s="27">
        <v>43333</v>
      </c>
      <c r="F823" s="27">
        <v>43313</v>
      </c>
      <c r="G823" s="27">
        <v>44798</v>
      </c>
      <c r="H823" s="28">
        <v>4.0136986301369859</v>
      </c>
      <c r="I823" s="29">
        <v>25</v>
      </c>
      <c r="J823" s="30">
        <v>0.05</v>
      </c>
      <c r="K823" s="29">
        <v>3.7999999999999999E-2</v>
      </c>
      <c r="L823" s="31">
        <v>132796</v>
      </c>
      <c r="M823" s="32" t="s">
        <v>2189</v>
      </c>
      <c r="N823" s="29">
        <v>798</v>
      </c>
      <c r="O823" s="29">
        <v>80</v>
      </c>
      <c r="P823" s="29">
        <v>96</v>
      </c>
      <c r="Q823" s="29">
        <v>127</v>
      </c>
      <c r="R823" s="29">
        <v>95.3</v>
      </c>
      <c r="S823" s="33">
        <v>-7.2916666666666963E-3</v>
      </c>
      <c r="T823" s="34">
        <v>131827.69583333333</v>
      </c>
      <c r="U823" s="34">
        <v>20106.432402853879</v>
      </c>
      <c r="V823" s="35">
        <v>111721.26343047945</v>
      </c>
      <c r="W823" s="24">
        <v>0</v>
      </c>
      <c r="X823" s="35">
        <v>111721.26343047945</v>
      </c>
    </row>
    <row r="824" spans="1:24">
      <c r="A824" s="24">
        <v>823</v>
      </c>
      <c r="B824" s="25" t="s">
        <v>60</v>
      </c>
      <c r="C824" s="25" t="s">
        <v>106</v>
      </c>
      <c r="D824" s="26">
        <v>43333</v>
      </c>
      <c r="E824" s="27">
        <v>43333</v>
      </c>
      <c r="F824" s="27">
        <v>43313</v>
      </c>
      <c r="G824" s="27">
        <v>44798</v>
      </c>
      <c r="H824" s="28">
        <v>4.0136986301369859</v>
      </c>
      <c r="I824" s="29">
        <v>25</v>
      </c>
      <c r="J824" s="30">
        <v>0.05</v>
      </c>
      <c r="K824" s="29">
        <v>3.7999999999999999E-2</v>
      </c>
      <c r="L824" s="31">
        <v>469552</v>
      </c>
      <c r="M824" s="32" t="s">
        <v>1871</v>
      </c>
      <c r="N824" s="29">
        <v>639</v>
      </c>
      <c r="O824" s="29">
        <v>80</v>
      </c>
      <c r="P824" s="29">
        <v>112.8</v>
      </c>
      <c r="Q824" s="29">
        <v>127</v>
      </c>
      <c r="R824" s="29">
        <v>116.2</v>
      </c>
      <c r="S824" s="33">
        <v>3.0141843971631256E-2</v>
      </c>
      <c r="T824" s="34">
        <v>483705.16312056739</v>
      </c>
      <c r="U824" s="34">
        <v>73774.976523073929</v>
      </c>
      <c r="V824" s="35">
        <v>409930.18659749348</v>
      </c>
      <c r="W824" s="24">
        <v>0</v>
      </c>
      <c r="X824" s="35">
        <v>409930.18659749348</v>
      </c>
    </row>
    <row r="825" spans="1:24">
      <c r="A825" s="24">
        <v>824</v>
      </c>
      <c r="B825" s="25" t="s">
        <v>60</v>
      </c>
      <c r="C825" s="25" t="s">
        <v>110</v>
      </c>
      <c r="D825" s="26">
        <v>43333</v>
      </c>
      <c r="E825" s="27">
        <v>43333</v>
      </c>
      <c r="F825" s="27">
        <v>43313</v>
      </c>
      <c r="G825" s="27">
        <v>44798</v>
      </c>
      <c r="H825" s="28">
        <v>4.0136986301369859</v>
      </c>
      <c r="I825" s="29">
        <v>25</v>
      </c>
      <c r="J825" s="30">
        <v>0.05</v>
      </c>
      <c r="K825" s="29">
        <v>3.7999999999999999E-2</v>
      </c>
      <c r="L825" s="31">
        <v>16789210</v>
      </c>
      <c r="M825" s="32" t="s">
        <v>1939</v>
      </c>
      <c r="N825" s="29">
        <v>673</v>
      </c>
      <c r="O825" s="29">
        <v>80</v>
      </c>
      <c r="P825" s="29">
        <v>95</v>
      </c>
      <c r="Q825" s="29">
        <v>127</v>
      </c>
      <c r="R825" s="29">
        <v>104.3</v>
      </c>
      <c r="S825" s="33">
        <v>9.7894736842105229E-2</v>
      </c>
      <c r="T825" s="34">
        <v>18432785.294736844</v>
      </c>
      <c r="U825" s="34">
        <v>2811378.5133095887</v>
      </c>
      <c r="V825" s="35">
        <v>15621406.781427255</v>
      </c>
      <c r="W825" s="24">
        <v>0</v>
      </c>
      <c r="X825" s="35">
        <v>15621406.781427255</v>
      </c>
    </row>
    <row r="826" spans="1:24">
      <c r="A826" s="24">
        <v>825</v>
      </c>
      <c r="B826" s="25" t="s">
        <v>60</v>
      </c>
      <c r="C826" s="25" t="s">
        <v>86</v>
      </c>
      <c r="D826" s="26">
        <v>43333</v>
      </c>
      <c r="E826" s="27">
        <v>43333</v>
      </c>
      <c r="F826" s="27">
        <v>43313</v>
      </c>
      <c r="G826" s="27">
        <v>44798</v>
      </c>
      <c r="H826" s="28">
        <v>4.0136986301369859</v>
      </c>
      <c r="I826" s="29">
        <v>25</v>
      </c>
      <c r="J826" s="30">
        <v>0.05</v>
      </c>
      <c r="K826" s="29">
        <v>3.7999999999999999E-2</v>
      </c>
      <c r="L826" s="31">
        <v>892500</v>
      </c>
      <c r="M826" s="32" t="s">
        <v>2189</v>
      </c>
      <c r="N826" s="29">
        <v>798</v>
      </c>
      <c r="O826" s="29">
        <v>80</v>
      </c>
      <c r="P826" s="29">
        <v>96</v>
      </c>
      <c r="Q826" s="29">
        <v>127</v>
      </c>
      <c r="R826" s="29">
        <v>95.3</v>
      </c>
      <c r="S826" s="33">
        <v>-7.2916666666666963E-3</v>
      </c>
      <c r="T826" s="34">
        <v>885992.1875</v>
      </c>
      <c r="U826" s="34">
        <v>135132.01391267122</v>
      </c>
      <c r="V826" s="35">
        <v>750860.17358732875</v>
      </c>
      <c r="W826" s="24">
        <v>0</v>
      </c>
      <c r="X826" s="35">
        <v>750860.17358732875</v>
      </c>
    </row>
    <row r="827" spans="1:24">
      <c r="A827" s="24">
        <v>826</v>
      </c>
      <c r="B827" s="25" t="s">
        <v>60</v>
      </c>
      <c r="C827" s="25" t="s">
        <v>90</v>
      </c>
      <c r="D827" s="26">
        <v>43333</v>
      </c>
      <c r="E827" s="27">
        <v>43333</v>
      </c>
      <c r="F827" s="27">
        <v>43313</v>
      </c>
      <c r="G827" s="27">
        <v>44798</v>
      </c>
      <c r="H827" s="28">
        <v>4.0136986301369859</v>
      </c>
      <c r="I827" s="29">
        <v>25</v>
      </c>
      <c r="J827" s="30">
        <v>0.05</v>
      </c>
      <c r="K827" s="29">
        <v>3.7999999999999999E-2</v>
      </c>
      <c r="L827" s="31">
        <v>472500</v>
      </c>
      <c r="M827" s="32" t="s">
        <v>2189</v>
      </c>
      <c r="N827" s="29">
        <v>798</v>
      </c>
      <c r="O827" s="29">
        <v>80</v>
      </c>
      <c r="P827" s="29">
        <v>96</v>
      </c>
      <c r="Q827" s="29">
        <v>127</v>
      </c>
      <c r="R827" s="29">
        <v>95.3</v>
      </c>
      <c r="S827" s="33">
        <v>-7.2916666666666963E-3</v>
      </c>
      <c r="T827" s="34">
        <v>469054.6875</v>
      </c>
      <c r="U827" s="34">
        <v>71540.477953767113</v>
      </c>
      <c r="V827" s="35">
        <v>397514.20954623289</v>
      </c>
      <c r="W827" s="24">
        <v>0</v>
      </c>
      <c r="X827" s="35">
        <v>397514.20954623289</v>
      </c>
    </row>
    <row r="828" spans="1:24">
      <c r="A828" s="24">
        <v>827</v>
      </c>
      <c r="B828" s="25" t="s">
        <v>60</v>
      </c>
      <c r="C828" s="25" t="s">
        <v>91</v>
      </c>
      <c r="D828" s="26">
        <v>43333</v>
      </c>
      <c r="E828" s="27">
        <v>43333</v>
      </c>
      <c r="F828" s="27">
        <v>43313</v>
      </c>
      <c r="G828" s="27">
        <v>44798</v>
      </c>
      <c r="H828" s="28">
        <v>4.0136986301369859</v>
      </c>
      <c r="I828" s="29">
        <v>25</v>
      </c>
      <c r="J828" s="30">
        <v>0.05</v>
      </c>
      <c r="K828" s="29">
        <v>3.7999999999999999E-2</v>
      </c>
      <c r="L828" s="31">
        <v>637760</v>
      </c>
      <c r="M828" s="32" t="s">
        <v>2189</v>
      </c>
      <c r="N828" s="29">
        <v>798</v>
      </c>
      <c r="O828" s="29">
        <v>80</v>
      </c>
      <c r="P828" s="29">
        <v>96</v>
      </c>
      <c r="Q828" s="29">
        <v>127</v>
      </c>
      <c r="R828" s="29">
        <v>95.3</v>
      </c>
      <c r="S828" s="33">
        <v>-7.2916666666666963E-3</v>
      </c>
      <c r="T828" s="34">
        <v>633109.66666666663</v>
      </c>
      <c r="U828" s="34">
        <v>96562.233269406381</v>
      </c>
      <c r="V828" s="35">
        <v>536547.43339726026</v>
      </c>
      <c r="W828" s="24">
        <v>0</v>
      </c>
      <c r="X828" s="35">
        <v>536547.43339726026</v>
      </c>
    </row>
    <row r="829" spans="1:24">
      <c r="A829" s="24">
        <v>828</v>
      </c>
      <c r="B829" s="25" t="s">
        <v>60</v>
      </c>
      <c r="C829" s="25" t="s">
        <v>92</v>
      </c>
      <c r="D829" s="26">
        <v>43333</v>
      </c>
      <c r="E829" s="27">
        <v>43333</v>
      </c>
      <c r="F829" s="27">
        <v>43313</v>
      </c>
      <c r="G829" s="27">
        <v>44798</v>
      </c>
      <c r="H829" s="28">
        <v>4.0136986301369859</v>
      </c>
      <c r="I829" s="29">
        <v>25</v>
      </c>
      <c r="J829" s="30">
        <v>0.05</v>
      </c>
      <c r="K829" s="29">
        <v>3.7999999999999999E-2</v>
      </c>
      <c r="L829" s="31">
        <v>21044329</v>
      </c>
      <c r="M829" s="32" t="s">
        <v>2189</v>
      </c>
      <c r="N829" s="29">
        <v>798</v>
      </c>
      <c r="O829" s="29">
        <v>80</v>
      </c>
      <c r="P829" s="29">
        <v>96</v>
      </c>
      <c r="Q829" s="29">
        <v>127</v>
      </c>
      <c r="R829" s="29">
        <v>95.3</v>
      </c>
      <c r="S829" s="33">
        <v>-7.2916666666666963E-3</v>
      </c>
      <c r="T829" s="34">
        <v>20890880.767708331</v>
      </c>
      <c r="U829" s="34">
        <v>3186288.5817488292</v>
      </c>
      <c r="V829" s="35">
        <v>17704592.185959503</v>
      </c>
      <c r="W829" s="24">
        <v>0</v>
      </c>
      <c r="X829" s="35">
        <v>17704592.185959503</v>
      </c>
    </row>
    <row r="830" spans="1:24">
      <c r="A830" s="24">
        <v>829</v>
      </c>
      <c r="B830" s="25" t="s">
        <v>60</v>
      </c>
      <c r="C830" s="25" t="s">
        <v>93</v>
      </c>
      <c r="D830" s="26">
        <v>43333</v>
      </c>
      <c r="E830" s="27">
        <v>43333</v>
      </c>
      <c r="F830" s="27">
        <v>43313</v>
      </c>
      <c r="G830" s="27">
        <v>44798</v>
      </c>
      <c r="H830" s="28">
        <v>4.0136986301369859</v>
      </c>
      <c r="I830" s="29">
        <v>25</v>
      </c>
      <c r="J830" s="30">
        <v>0.05</v>
      </c>
      <c r="K830" s="29">
        <v>3.7999999999999999E-2</v>
      </c>
      <c r="L830" s="31">
        <v>969266</v>
      </c>
      <c r="M830" s="32" t="s">
        <v>2189</v>
      </c>
      <c r="N830" s="29">
        <v>798</v>
      </c>
      <c r="O830" s="29">
        <v>80</v>
      </c>
      <c r="P830" s="29">
        <v>96</v>
      </c>
      <c r="Q830" s="29">
        <v>127</v>
      </c>
      <c r="R830" s="29">
        <v>95.3</v>
      </c>
      <c r="S830" s="33">
        <v>-7.2916666666666963E-3</v>
      </c>
      <c r="T830" s="34">
        <v>962198.43541666667</v>
      </c>
      <c r="U830" s="34">
        <v>146755.0326017694</v>
      </c>
      <c r="V830" s="35">
        <v>815443.40281489724</v>
      </c>
      <c r="W830" s="24">
        <v>0</v>
      </c>
      <c r="X830" s="35">
        <v>815443.40281489724</v>
      </c>
    </row>
    <row r="831" spans="1:24">
      <c r="A831" s="24">
        <v>830</v>
      </c>
      <c r="B831" s="25" t="s">
        <v>60</v>
      </c>
      <c r="C831" s="25" t="s">
        <v>94</v>
      </c>
      <c r="D831" s="26">
        <v>43333</v>
      </c>
      <c r="E831" s="27">
        <v>43333</v>
      </c>
      <c r="F831" s="27">
        <v>43313</v>
      </c>
      <c r="G831" s="27">
        <v>44798</v>
      </c>
      <c r="H831" s="28">
        <v>4.0136986301369859</v>
      </c>
      <c r="I831" s="29">
        <v>25</v>
      </c>
      <c r="J831" s="30">
        <v>0.05</v>
      </c>
      <c r="K831" s="29">
        <v>3.7999999999999999E-2</v>
      </c>
      <c r="L831" s="31">
        <v>735000</v>
      </c>
      <c r="M831" s="32" t="s">
        <v>2189</v>
      </c>
      <c r="N831" s="29">
        <v>798</v>
      </c>
      <c r="O831" s="29">
        <v>80</v>
      </c>
      <c r="P831" s="29">
        <v>96</v>
      </c>
      <c r="Q831" s="29">
        <v>127</v>
      </c>
      <c r="R831" s="29">
        <v>95.3</v>
      </c>
      <c r="S831" s="33">
        <v>-7.2916666666666963E-3</v>
      </c>
      <c r="T831" s="34">
        <v>729640.625</v>
      </c>
      <c r="U831" s="34">
        <v>111285.18792808217</v>
      </c>
      <c r="V831" s="35">
        <v>618355.43707191781</v>
      </c>
      <c r="W831" s="24">
        <v>0</v>
      </c>
      <c r="X831" s="35">
        <v>618355.43707191781</v>
      </c>
    </row>
    <row r="832" spans="1:24">
      <c r="A832" s="24">
        <v>831</v>
      </c>
      <c r="B832" s="25" t="s">
        <v>60</v>
      </c>
      <c r="C832" s="25" t="s">
        <v>95</v>
      </c>
      <c r="D832" s="26">
        <v>43333</v>
      </c>
      <c r="E832" s="27">
        <v>43333</v>
      </c>
      <c r="F832" s="27">
        <v>43313</v>
      </c>
      <c r="G832" s="27">
        <v>44798</v>
      </c>
      <c r="H832" s="28">
        <v>4.0136986301369859</v>
      </c>
      <c r="I832" s="29">
        <v>25</v>
      </c>
      <c r="J832" s="30">
        <v>0.05</v>
      </c>
      <c r="K832" s="29">
        <v>3.7999999999999999E-2</v>
      </c>
      <c r="L832" s="31">
        <v>126000</v>
      </c>
      <c r="M832" s="32" t="s">
        <v>2189</v>
      </c>
      <c r="N832" s="29">
        <v>798</v>
      </c>
      <c r="O832" s="29">
        <v>80</v>
      </c>
      <c r="P832" s="29">
        <v>96</v>
      </c>
      <c r="Q832" s="29">
        <v>127</v>
      </c>
      <c r="R832" s="29">
        <v>95.3</v>
      </c>
      <c r="S832" s="33">
        <v>-7.2916666666666963E-3</v>
      </c>
      <c r="T832" s="34">
        <v>125081.25</v>
      </c>
      <c r="U832" s="34">
        <v>19077.460787671229</v>
      </c>
      <c r="V832" s="35">
        <v>106003.78921232877</v>
      </c>
      <c r="W832" s="24">
        <v>0</v>
      </c>
      <c r="X832" s="35">
        <v>106003.78921232877</v>
      </c>
    </row>
    <row r="833" spans="1:24">
      <c r="A833" s="24">
        <v>832</v>
      </c>
      <c r="B833" s="25" t="s">
        <v>60</v>
      </c>
      <c r="C833" s="25" t="s">
        <v>96</v>
      </c>
      <c r="D833" s="26">
        <v>43333</v>
      </c>
      <c r="E833" s="27">
        <v>43333</v>
      </c>
      <c r="F833" s="27">
        <v>43313</v>
      </c>
      <c r="G833" s="27">
        <v>44798</v>
      </c>
      <c r="H833" s="28">
        <v>4.0136986301369859</v>
      </c>
      <c r="I833" s="29">
        <v>25</v>
      </c>
      <c r="J833" s="30">
        <v>0.05</v>
      </c>
      <c r="K833" s="29">
        <v>3.7999999999999999E-2</v>
      </c>
      <c r="L833" s="31">
        <v>29327302</v>
      </c>
      <c r="M833" s="32" t="s">
        <v>2189</v>
      </c>
      <c r="N833" s="29">
        <v>798</v>
      </c>
      <c r="O833" s="29">
        <v>80</v>
      </c>
      <c r="P833" s="29">
        <v>96</v>
      </c>
      <c r="Q833" s="29">
        <v>127</v>
      </c>
      <c r="R833" s="29">
        <v>95.3</v>
      </c>
      <c r="S833" s="33">
        <v>-7.2916666666666963E-3</v>
      </c>
      <c r="T833" s="34">
        <v>29113457.089583334</v>
      </c>
      <c r="U833" s="34">
        <v>4440400.4278824767</v>
      </c>
      <c r="V833" s="35">
        <v>24673056.661700856</v>
      </c>
      <c r="W833" s="24">
        <v>0</v>
      </c>
      <c r="X833" s="35">
        <v>24673056.661700856</v>
      </c>
    </row>
    <row r="834" spans="1:24">
      <c r="A834" s="24">
        <v>833</v>
      </c>
      <c r="B834" s="25" t="s">
        <v>60</v>
      </c>
      <c r="C834" s="25" t="s">
        <v>97</v>
      </c>
      <c r="D834" s="26">
        <v>43333</v>
      </c>
      <c r="E834" s="27">
        <v>43333</v>
      </c>
      <c r="F834" s="27">
        <v>43313</v>
      </c>
      <c r="G834" s="27">
        <v>44798</v>
      </c>
      <c r="H834" s="28">
        <v>4.0136986301369859</v>
      </c>
      <c r="I834" s="29">
        <v>25</v>
      </c>
      <c r="J834" s="30">
        <v>0.05</v>
      </c>
      <c r="K834" s="29">
        <v>3.7999999999999999E-2</v>
      </c>
      <c r="L834" s="31">
        <v>1517250</v>
      </c>
      <c r="M834" s="32" t="s">
        <v>1941</v>
      </c>
      <c r="N834" s="29">
        <v>674</v>
      </c>
      <c r="O834" s="29">
        <v>80</v>
      </c>
      <c r="P834" s="29">
        <v>105.1</v>
      </c>
      <c r="Q834" s="29">
        <v>127</v>
      </c>
      <c r="R834" s="29">
        <v>122.8</v>
      </c>
      <c r="S834" s="33">
        <v>0.16841103710751668</v>
      </c>
      <c r="T834" s="34">
        <v>1772771.6460513796</v>
      </c>
      <c r="U834" s="34">
        <v>270384.10283748026</v>
      </c>
      <c r="V834" s="35">
        <v>1502387.5432138992</v>
      </c>
      <c r="W834" s="24">
        <v>0</v>
      </c>
      <c r="X834" s="35">
        <v>1502387.5432138992</v>
      </c>
    </row>
    <row r="835" spans="1:24">
      <c r="A835" s="24">
        <v>834</v>
      </c>
      <c r="B835" s="25" t="s">
        <v>60</v>
      </c>
      <c r="C835" s="25" t="s">
        <v>98</v>
      </c>
      <c r="D835" s="26">
        <v>43333</v>
      </c>
      <c r="E835" s="27">
        <v>43333</v>
      </c>
      <c r="F835" s="27">
        <v>43313</v>
      </c>
      <c r="G835" s="27">
        <v>44798</v>
      </c>
      <c r="H835" s="28">
        <v>4.0136986301369859</v>
      </c>
      <c r="I835" s="29">
        <v>25</v>
      </c>
      <c r="J835" s="30">
        <v>0.05</v>
      </c>
      <c r="K835" s="29">
        <v>3.7999999999999999E-2</v>
      </c>
      <c r="L835" s="31">
        <v>312900</v>
      </c>
      <c r="M835" s="32" t="s">
        <v>2189</v>
      </c>
      <c r="N835" s="29">
        <v>798</v>
      </c>
      <c r="O835" s="29">
        <v>80</v>
      </c>
      <c r="P835" s="29">
        <v>96</v>
      </c>
      <c r="Q835" s="29">
        <v>127</v>
      </c>
      <c r="R835" s="29">
        <v>95.3</v>
      </c>
      <c r="S835" s="33">
        <v>-7.2916666666666963E-3</v>
      </c>
      <c r="T835" s="34">
        <v>310618.4375</v>
      </c>
      <c r="U835" s="34">
        <v>47375.694289383558</v>
      </c>
      <c r="V835" s="35">
        <v>263242.74321061646</v>
      </c>
      <c r="W835" s="24">
        <v>0</v>
      </c>
      <c r="X835" s="35">
        <v>263242.74321061646</v>
      </c>
    </row>
    <row r="836" spans="1:24">
      <c r="A836" s="24">
        <v>835</v>
      </c>
      <c r="B836" s="25" t="s">
        <v>60</v>
      </c>
      <c r="C836" s="25" t="s">
        <v>99</v>
      </c>
      <c r="D836" s="26">
        <v>43333</v>
      </c>
      <c r="E836" s="27">
        <v>43333</v>
      </c>
      <c r="F836" s="27">
        <v>43313</v>
      </c>
      <c r="G836" s="27">
        <v>44798</v>
      </c>
      <c r="H836" s="28">
        <v>4.0136986301369859</v>
      </c>
      <c r="I836" s="29">
        <v>25</v>
      </c>
      <c r="J836" s="30">
        <v>0.05</v>
      </c>
      <c r="K836" s="29">
        <v>3.7999999999999999E-2</v>
      </c>
      <c r="L836" s="31">
        <v>1174950</v>
      </c>
      <c r="M836" s="32" t="s">
        <v>2189</v>
      </c>
      <c r="N836" s="29">
        <v>798</v>
      </c>
      <c r="O836" s="29">
        <v>80</v>
      </c>
      <c r="P836" s="29">
        <v>96</v>
      </c>
      <c r="Q836" s="29">
        <v>127</v>
      </c>
      <c r="R836" s="29">
        <v>95.3</v>
      </c>
      <c r="S836" s="33">
        <v>-7.2916666666666963E-3</v>
      </c>
      <c r="T836" s="34">
        <v>1166382.65625</v>
      </c>
      <c r="U836" s="34">
        <v>177897.32184503422</v>
      </c>
      <c r="V836" s="35">
        <v>988485.33440496575</v>
      </c>
      <c r="W836" s="24">
        <v>0</v>
      </c>
      <c r="X836" s="35">
        <v>988485.33440496575</v>
      </c>
    </row>
    <row r="837" spans="1:24">
      <c r="A837" s="24">
        <v>836</v>
      </c>
      <c r="B837" s="25" t="s">
        <v>60</v>
      </c>
      <c r="C837" s="25" t="s">
        <v>100</v>
      </c>
      <c r="D837" s="26">
        <v>43333</v>
      </c>
      <c r="E837" s="27">
        <v>43333</v>
      </c>
      <c r="F837" s="27">
        <v>43313</v>
      </c>
      <c r="G837" s="27">
        <v>44798</v>
      </c>
      <c r="H837" s="28">
        <v>4.0136986301369859</v>
      </c>
      <c r="I837" s="29">
        <v>25</v>
      </c>
      <c r="J837" s="30">
        <v>0.05</v>
      </c>
      <c r="K837" s="29">
        <v>3.7999999999999999E-2</v>
      </c>
      <c r="L837" s="31">
        <v>582750</v>
      </c>
      <c r="M837" s="32" t="s">
        <v>1973</v>
      </c>
      <c r="N837" s="29">
        <v>690</v>
      </c>
      <c r="O837" s="29">
        <v>80</v>
      </c>
      <c r="P837" s="29">
        <v>110</v>
      </c>
      <c r="Q837" s="29">
        <v>127</v>
      </c>
      <c r="R837" s="29">
        <v>145.69999999999999</v>
      </c>
      <c r="S837" s="33">
        <v>0.32454545454545441</v>
      </c>
      <c r="T837" s="34">
        <v>771878.86363636365</v>
      </c>
      <c r="U837" s="34">
        <v>117727.3872291407</v>
      </c>
      <c r="V837" s="35">
        <v>654151.47640722292</v>
      </c>
      <c r="W837" s="24">
        <v>0</v>
      </c>
      <c r="X837" s="35">
        <v>654151.47640722292</v>
      </c>
    </row>
    <row r="838" spans="1:24">
      <c r="A838" s="24">
        <v>837</v>
      </c>
      <c r="B838" s="25" t="s">
        <v>60</v>
      </c>
      <c r="C838" s="25" t="s">
        <v>101</v>
      </c>
      <c r="D838" s="26">
        <v>43333</v>
      </c>
      <c r="E838" s="27">
        <v>43333</v>
      </c>
      <c r="F838" s="27">
        <v>43313</v>
      </c>
      <c r="G838" s="27">
        <v>44798</v>
      </c>
      <c r="H838" s="28">
        <v>4.0136986301369859</v>
      </c>
      <c r="I838" s="29">
        <v>25</v>
      </c>
      <c r="J838" s="30">
        <v>0.05</v>
      </c>
      <c r="K838" s="29">
        <v>3.7999999999999999E-2</v>
      </c>
      <c r="L838" s="31">
        <v>9976171</v>
      </c>
      <c r="M838" s="32" t="s">
        <v>2189</v>
      </c>
      <c r="N838" s="29">
        <v>798</v>
      </c>
      <c r="O838" s="29">
        <v>80</v>
      </c>
      <c r="P838" s="29">
        <v>96</v>
      </c>
      <c r="Q838" s="29">
        <v>127</v>
      </c>
      <c r="R838" s="29">
        <v>95.3</v>
      </c>
      <c r="S838" s="33">
        <v>-7.2916666666666963E-3</v>
      </c>
      <c r="T838" s="34">
        <v>9903428.0864583328</v>
      </c>
      <c r="U838" s="34">
        <v>1510476.2782825625</v>
      </c>
      <c r="V838" s="35">
        <v>8392951.8081757706</v>
      </c>
      <c r="W838" s="24">
        <v>0</v>
      </c>
      <c r="X838" s="35">
        <v>8392951.8081757706</v>
      </c>
    </row>
    <row r="839" spans="1:24">
      <c r="A839" s="24">
        <v>838</v>
      </c>
      <c r="B839" s="25" t="s">
        <v>60</v>
      </c>
      <c r="C839" s="25" t="s">
        <v>102</v>
      </c>
      <c r="D839" s="26">
        <v>43333</v>
      </c>
      <c r="E839" s="27">
        <v>43333</v>
      </c>
      <c r="F839" s="27">
        <v>43313</v>
      </c>
      <c r="G839" s="27">
        <v>44798</v>
      </c>
      <c r="H839" s="28">
        <v>4.0136986301369859</v>
      </c>
      <c r="I839" s="29">
        <v>25</v>
      </c>
      <c r="J839" s="30">
        <v>0.05</v>
      </c>
      <c r="K839" s="29">
        <v>3.7999999999999999E-2</v>
      </c>
      <c r="L839" s="31">
        <v>21103901</v>
      </c>
      <c r="M839" s="32" t="s">
        <v>2189</v>
      </c>
      <c r="N839" s="29">
        <v>798</v>
      </c>
      <c r="O839" s="29">
        <v>80</v>
      </c>
      <c r="P839" s="29">
        <v>96</v>
      </c>
      <c r="Q839" s="29">
        <v>127</v>
      </c>
      <c r="R839" s="29">
        <v>95.3</v>
      </c>
      <c r="S839" s="33">
        <v>-7.2916666666666963E-3</v>
      </c>
      <c r="T839" s="34">
        <v>20950018.388541665</v>
      </c>
      <c r="U839" s="34">
        <v>3195308.2840825049</v>
      </c>
      <c r="V839" s="35">
        <v>17754710.104459159</v>
      </c>
      <c r="W839" s="24">
        <v>0</v>
      </c>
      <c r="X839" s="35">
        <v>17754710.104459159</v>
      </c>
    </row>
    <row r="840" spans="1:24">
      <c r="A840" s="24">
        <v>839</v>
      </c>
      <c r="B840" s="25" t="s">
        <v>60</v>
      </c>
      <c r="C840" s="25" t="s">
        <v>103</v>
      </c>
      <c r="D840" s="26">
        <v>43333</v>
      </c>
      <c r="E840" s="27">
        <v>43333</v>
      </c>
      <c r="F840" s="27">
        <v>43313</v>
      </c>
      <c r="G840" s="27">
        <v>44798</v>
      </c>
      <c r="H840" s="28">
        <v>4.0136986301369859</v>
      </c>
      <c r="I840" s="29">
        <v>25</v>
      </c>
      <c r="J840" s="30">
        <v>0.05</v>
      </c>
      <c r="K840" s="29">
        <v>3.7999999999999999E-2</v>
      </c>
      <c r="L840" s="31">
        <v>580650</v>
      </c>
      <c r="M840" s="32" t="s">
        <v>2189</v>
      </c>
      <c r="N840" s="29">
        <v>798</v>
      </c>
      <c r="O840" s="29">
        <v>80</v>
      </c>
      <c r="P840" s="29">
        <v>96</v>
      </c>
      <c r="Q840" s="29">
        <v>127</v>
      </c>
      <c r="R840" s="29">
        <v>95.3</v>
      </c>
      <c r="S840" s="33">
        <v>-7.2916666666666963E-3</v>
      </c>
      <c r="T840" s="34">
        <v>576416.09375</v>
      </c>
      <c r="U840" s="34">
        <v>87915.298463184925</v>
      </c>
      <c r="V840" s="35">
        <v>488500.79528681509</v>
      </c>
      <c r="W840" s="24">
        <v>0</v>
      </c>
      <c r="X840" s="35">
        <v>488500.79528681509</v>
      </c>
    </row>
    <row r="841" spans="1:24">
      <c r="A841" s="24">
        <v>840</v>
      </c>
      <c r="B841" s="25" t="s">
        <v>60</v>
      </c>
      <c r="C841" s="25" t="s">
        <v>104</v>
      </c>
      <c r="D841" s="26">
        <v>43333</v>
      </c>
      <c r="E841" s="27">
        <v>43333</v>
      </c>
      <c r="F841" s="27">
        <v>43313</v>
      </c>
      <c r="G841" s="27">
        <v>44798</v>
      </c>
      <c r="H841" s="28">
        <v>4.0136986301369859</v>
      </c>
      <c r="I841" s="29">
        <v>25</v>
      </c>
      <c r="J841" s="30">
        <v>0.05</v>
      </c>
      <c r="K841" s="29">
        <v>3.7999999999999999E-2</v>
      </c>
      <c r="L841" s="31">
        <v>175035</v>
      </c>
      <c r="M841" s="32" t="s">
        <v>1877</v>
      </c>
      <c r="N841" s="29">
        <v>642</v>
      </c>
      <c r="O841" s="29">
        <v>80</v>
      </c>
      <c r="P841" s="29">
        <v>79.099999999999994</v>
      </c>
      <c r="Q841" s="29">
        <v>127</v>
      </c>
      <c r="R841" s="29">
        <v>94</v>
      </c>
      <c r="S841" s="33">
        <v>0.18836915297092297</v>
      </c>
      <c r="T841" s="34">
        <v>208006.19469026552</v>
      </c>
      <c r="U841" s="34">
        <v>31725.218790156381</v>
      </c>
      <c r="V841" s="35">
        <v>176280.97590010913</v>
      </c>
      <c r="W841" s="24">
        <v>0</v>
      </c>
      <c r="X841" s="35">
        <v>176280.97590010913</v>
      </c>
    </row>
    <row r="842" spans="1:24">
      <c r="A842" s="24">
        <v>841</v>
      </c>
      <c r="B842" s="25" t="s">
        <v>60</v>
      </c>
      <c r="C842" s="25" t="s">
        <v>105</v>
      </c>
      <c r="D842" s="26">
        <v>43333</v>
      </c>
      <c r="E842" s="27">
        <v>43333</v>
      </c>
      <c r="F842" s="27">
        <v>43313</v>
      </c>
      <c r="G842" s="27">
        <v>44798</v>
      </c>
      <c r="H842" s="28">
        <v>4.0136986301369859</v>
      </c>
      <c r="I842" s="29">
        <v>25</v>
      </c>
      <c r="J842" s="30">
        <v>0.05</v>
      </c>
      <c r="K842" s="29">
        <v>3.7999999999999999E-2</v>
      </c>
      <c r="L842" s="31">
        <v>132796</v>
      </c>
      <c r="M842" s="32" t="s">
        <v>2189</v>
      </c>
      <c r="N842" s="29">
        <v>798</v>
      </c>
      <c r="O842" s="29">
        <v>80</v>
      </c>
      <c r="P842" s="29">
        <v>96</v>
      </c>
      <c r="Q842" s="29">
        <v>127</v>
      </c>
      <c r="R842" s="29">
        <v>95.3</v>
      </c>
      <c r="S842" s="33">
        <v>-7.2916666666666963E-3</v>
      </c>
      <c r="T842" s="34">
        <v>131827.69583333333</v>
      </c>
      <c r="U842" s="34">
        <v>20106.432402853879</v>
      </c>
      <c r="V842" s="35">
        <v>111721.26343047945</v>
      </c>
      <c r="W842" s="24">
        <v>0</v>
      </c>
      <c r="X842" s="35">
        <v>111721.26343047945</v>
      </c>
    </row>
    <row r="843" spans="1:24">
      <c r="A843" s="24">
        <v>842</v>
      </c>
      <c r="B843" s="25" t="s">
        <v>60</v>
      </c>
      <c r="C843" s="25" t="s">
        <v>106</v>
      </c>
      <c r="D843" s="26">
        <v>43333</v>
      </c>
      <c r="E843" s="27">
        <v>43333</v>
      </c>
      <c r="F843" s="27">
        <v>43313</v>
      </c>
      <c r="G843" s="27">
        <v>44798</v>
      </c>
      <c r="H843" s="28">
        <v>4.0136986301369859</v>
      </c>
      <c r="I843" s="29">
        <v>25</v>
      </c>
      <c r="J843" s="30">
        <v>0.05</v>
      </c>
      <c r="K843" s="29">
        <v>3.7999999999999999E-2</v>
      </c>
      <c r="L843" s="31">
        <v>469552</v>
      </c>
      <c r="M843" s="32" t="s">
        <v>1871</v>
      </c>
      <c r="N843" s="29">
        <v>639</v>
      </c>
      <c r="O843" s="29">
        <v>80</v>
      </c>
      <c r="P843" s="29">
        <v>112.8</v>
      </c>
      <c r="Q843" s="29">
        <v>127</v>
      </c>
      <c r="R843" s="29">
        <v>116.2</v>
      </c>
      <c r="S843" s="33">
        <v>3.0141843971631256E-2</v>
      </c>
      <c r="T843" s="34">
        <v>483705.16312056739</v>
      </c>
      <c r="U843" s="34">
        <v>73774.976523073929</v>
      </c>
      <c r="V843" s="35">
        <v>409930.18659749348</v>
      </c>
      <c r="W843" s="24">
        <v>0</v>
      </c>
      <c r="X843" s="35">
        <v>409930.18659749348</v>
      </c>
    </row>
    <row r="844" spans="1:24">
      <c r="A844" s="24">
        <v>843</v>
      </c>
      <c r="B844" s="25" t="s">
        <v>60</v>
      </c>
      <c r="C844" s="25" t="s">
        <v>110</v>
      </c>
      <c r="D844" s="26">
        <v>43333</v>
      </c>
      <c r="E844" s="27">
        <v>43333</v>
      </c>
      <c r="F844" s="27">
        <v>43313</v>
      </c>
      <c r="G844" s="27">
        <v>44798</v>
      </c>
      <c r="H844" s="28">
        <v>4.0136986301369859</v>
      </c>
      <c r="I844" s="29">
        <v>25</v>
      </c>
      <c r="J844" s="30">
        <v>0.05</v>
      </c>
      <c r="K844" s="29">
        <v>3.7999999999999999E-2</v>
      </c>
      <c r="L844" s="31">
        <v>16789210</v>
      </c>
      <c r="M844" s="32" t="s">
        <v>1939</v>
      </c>
      <c r="N844" s="29">
        <v>673</v>
      </c>
      <c r="O844" s="29">
        <v>80</v>
      </c>
      <c r="P844" s="29">
        <v>95</v>
      </c>
      <c r="Q844" s="29">
        <v>127</v>
      </c>
      <c r="R844" s="29">
        <v>104.3</v>
      </c>
      <c r="S844" s="33">
        <v>9.7894736842105229E-2</v>
      </c>
      <c r="T844" s="34">
        <v>18432785.294736844</v>
      </c>
      <c r="U844" s="34">
        <v>2811378.5133095887</v>
      </c>
      <c r="V844" s="35">
        <v>15621406.781427255</v>
      </c>
      <c r="W844" s="24">
        <v>0</v>
      </c>
      <c r="X844" s="35">
        <v>15621406.781427255</v>
      </c>
    </row>
    <row r="845" spans="1:24">
      <c r="A845" s="24">
        <v>844</v>
      </c>
      <c r="B845" s="25" t="s">
        <v>60</v>
      </c>
      <c r="C845" s="25" t="s">
        <v>86</v>
      </c>
      <c r="D845" s="26">
        <v>43333</v>
      </c>
      <c r="E845" s="27">
        <v>43333</v>
      </c>
      <c r="F845" s="27">
        <v>43313</v>
      </c>
      <c r="G845" s="27">
        <v>44798</v>
      </c>
      <c r="H845" s="28">
        <v>4.0136986301369859</v>
      </c>
      <c r="I845" s="29">
        <v>25</v>
      </c>
      <c r="J845" s="30">
        <v>0.05</v>
      </c>
      <c r="K845" s="29">
        <v>3.7999999999999999E-2</v>
      </c>
      <c r="L845" s="31">
        <v>892500</v>
      </c>
      <c r="M845" s="32" t="s">
        <v>2189</v>
      </c>
      <c r="N845" s="29">
        <v>798</v>
      </c>
      <c r="O845" s="29">
        <v>80</v>
      </c>
      <c r="P845" s="29">
        <v>96</v>
      </c>
      <c r="Q845" s="29">
        <v>127</v>
      </c>
      <c r="R845" s="29">
        <v>95.3</v>
      </c>
      <c r="S845" s="33">
        <v>-7.2916666666666963E-3</v>
      </c>
      <c r="T845" s="34">
        <v>885992.1875</v>
      </c>
      <c r="U845" s="34">
        <v>135132.01391267122</v>
      </c>
      <c r="V845" s="35">
        <v>750860.17358732875</v>
      </c>
      <c r="W845" s="24">
        <v>0</v>
      </c>
      <c r="X845" s="35">
        <v>750860.17358732875</v>
      </c>
    </row>
    <row r="846" spans="1:24">
      <c r="A846" s="24">
        <v>845</v>
      </c>
      <c r="B846" s="25" t="s">
        <v>60</v>
      </c>
      <c r="C846" s="25" t="s">
        <v>90</v>
      </c>
      <c r="D846" s="26">
        <v>43333</v>
      </c>
      <c r="E846" s="27">
        <v>43333</v>
      </c>
      <c r="F846" s="27">
        <v>43313</v>
      </c>
      <c r="G846" s="27">
        <v>44798</v>
      </c>
      <c r="H846" s="28">
        <v>4.0136986301369859</v>
      </c>
      <c r="I846" s="29">
        <v>25</v>
      </c>
      <c r="J846" s="30">
        <v>0.05</v>
      </c>
      <c r="K846" s="29">
        <v>3.7999999999999999E-2</v>
      </c>
      <c r="L846" s="31">
        <v>472500</v>
      </c>
      <c r="M846" s="32" t="s">
        <v>2189</v>
      </c>
      <c r="N846" s="29">
        <v>798</v>
      </c>
      <c r="O846" s="29">
        <v>80</v>
      </c>
      <c r="P846" s="29">
        <v>96</v>
      </c>
      <c r="Q846" s="29">
        <v>127</v>
      </c>
      <c r="R846" s="29">
        <v>95.3</v>
      </c>
      <c r="S846" s="33">
        <v>-7.2916666666666963E-3</v>
      </c>
      <c r="T846" s="34">
        <v>469054.6875</v>
      </c>
      <c r="U846" s="34">
        <v>71540.477953767113</v>
      </c>
      <c r="V846" s="35">
        <v>397514.20954623289</v>
      </c>
      <c r="W846" s="24">
        <v>0</v>
      </c>
      <c r="X846" s="35">
        <v>397514.20954623289</v>
      </c>
    </row>
    <row r="847" spans="1:24">
      <c r="A847" s="24">
        <v>846</v>
      </c>
      <c r="B847" s="25" t="s">
        <v>60</v>
      </c>
      <c r="C847" s="25" t="s">
        <v>91</v>
      </c>
      <c r="D847" s="26">
        <v>43333</v>
      </c>
      <c r="E847" s="27">
        <v>43333</v>
      </c>
      <c r="F847" s="27">
        <v>43313</v>
      </c>
      <c r="G847" s="27">
        <v>44798</v>
      </c>
      <c r="H847" s="28">
        <v>4.0136986301369859</v>
      </c>
      <c r="I847" s="29">
        <v>25</v>
      </c>
      <c r="J847" s="30">
        <v>0.05</v>
      </c>
      <c r="K847" s="29">
        <v>3.7999999999999999E-2</v>
      </c>
      <c r="L847" s="31">
        <v>637760</v>
      </c>
      <c r="M847" s="32" t="s">
        <v>2189</v>
      </c>
      <c r="N847" s="29">
        <v>798</v>
      </c>
      <c r="O847" s="29">
        <v>80</v>
      </c>
      <c r="P847" s="29">
        <v>96</v>
      </c>
      <c r="Q847" s="29">
        <v>127</v>
      </c>
      <c r="R847" s="29">
        <v>95.3</v>
      </c>
      <c r="S847" s="33">
        <v>-7.2916666666666963E-3</v>
      </c>
      <c r="T847" s="34">
        <v>633109.66666666663</v>
      </c>
      <c r="U847" s="34">
        <v>96562.233269406381</v>
      </c>
      <c r="V847" s="35">
        <v>536547.43339726026</v>
      </c>
      <c r="W847" s="24">
        <v>0</v>
      </c>
      <c r="X847" s="35">
        <v>536547.43339726026</v>
      </c>
    </row>
    <row r="848" spans="1:24">
      <c r="A848" s="24">
        <v>847</v>
      </c>
      <c r="B848" s="25" t="s">
        <v>60</v>
      </c>
      <c r="C848" s="25" t="s">
        <v>92</v>
      </c>
      <c r="D848" s="26">
        <v>43333</v>
      </c>
      <c r="E848" s="27">
        <v>43333</v>
      </c>
      <c r="F848" s="27">
        <v>43313</v>
      </c>
      <c r="G848" s="27">
        <v>44798</v>
      </c>
      <c r="H848" s="28">
        <v>4.0136986301369859</v>
      </c>
      <c r="I848" s="29">
        <v>25</v>
      </c>
      <c r="J848" s="30">
        <v>0.05</v>
      </c>
      <c r="K848" s="29">
        <v>3.7999999999999999E-2</v>
      </c>
      <c r="L848" s="31">
        <v>21044329</v>
      </c>
      <c r="M848" s="32" t="s">
        <v>2189</v>
      </c>
      <c r="N848" s="29">
        <v>798</v>
      </c>
      <c r="O848" s="29">
        <v>80</v>
      </c>
      <c r="P848" s="29">
        <v>96</v>
      </c>
      <c r="Q848" s="29">
        <v>127</v>
      </c>
      <c r="R848" s="29">
        <v>95.3</v>
      </c>
      <c r="S848" s="33">
        <v>-7.2916666666666963E-3</v>
      </c>
      <c r="T848" s="34">
        <v>20890880.767708331</v>
      </c>
      <c r="U848" s="34">
        <v>3186288.5817488292</v>
      </c>
      <c r="V848" s="35">
        <v>17704592.185959503</v>
      </c>
      <c r="W848" s="24">
        <v>0</v>
      </c>
      <c r="X848" s="35">
        <v>17704592.185959503</v>
      </c>
    </row>
    <row r="849" spans="1:24">
      <c r="A849" s="24">
        <v>848</v>
      </c>
      <c r="B849" s="25" t="s">
        <v>60</v>
      </c>
      <c r="C849" s="25" t="s">
        <v>93</v>
      </c>
      <c r="D849" s="26">
        <v>43333</v>
      </c>
      <c r="E849" s="27">
        <v>43333</v>
      </c>
      <c r="F849" s="27">
        <v>43313</v>
      </c>
      <c r="G849" s="27">
        <v>44798</v>
      </c>
      <c r="H849" s="28">
        <v>4.0136986301369859</v>
      </c>
      <c r="I849" s="29">
        <v>25</v>
      </c>
      <c r="J849" s="30">
        <v>0.05</v>
      </c>
      <c r="K849" s="29">
        <v>3.7999999999999999E-2</v>
      </c>
      <c r="L849" s="31">
        <v>969266</v>
      </c>
      <c r="M849" s="32" t="s">
        <v>2189</v>
      </c>
      <c r="N849" s="29">
        <v>798</v>
      </c>
      <c r="O849" s="29">
        <v>80</v>
      </c>
      <c r="P849" s="29">
        <v>96</v>
      </c>
      <c r="Q849" s="29">
        <v>127</v>
      </c>
      <c r="R849" s="29">
        <v>95.3</v>
      </c>
      <c r="S849" s="33">
        <v>-7.2916666666666963E-3</v>
      </c>
      <c r="T849" s="34">
        <v>962198.43541666667</v>
      </c>
      <c r="U849" s="34">
        <v>146755.0326017694</v>
      </c>
      <c r="V849" s="35">
        <v>815443.40281489724</v>
      </c>
      <c r="W849" s="24">
        <v>0</v>
      </c>
      <c r="X849" s="35">
        <v>815443.40281489724</v>
      </c>
    </row>
    <row r="850" spans="1:24">
      <c r="A850" s="24">
        <v>849</v>
      </c>
      <c r="B850" s="25" t="s">
        <v>60</v>
      </c>
      <c r="C850" s="25" t="s">
        <v>94</v>
      </c>
      <c r="D850" s="26">
        <v>43333</v>
      </c>
      <c r="E850" s="27">
        <v>43333</v>
      </c>
      <c r="F850" s="27">
        <v>43313</v>
      </c>
      <c r="G850" s="27">
        <v>44798</v>
      </c>
      <c r="H850" s="28">
        <v>4.0136986301369859</v>
      </c>
      <c r="I850" s="29">
        <v>25</v>
      </c>
      <c r="J850" s="30">
        <v>0.05</v>
      </c>
      <c r="K850" s="29">
        <v>3.7999999999999999E-2</v>
      </c>
      <c r="L850" s="31">
        <v>735000</v>
      </c>
      <c r="M850" s="32" t="s">
        <v>2189</v>
      </c>
      <c r="N850" s="29">
        <v>798</v>
      </c>
      <c r="O850" s="29">
        <v>80</v>
      </c>
      <c r="P850" s="29">
        <v>96</v>
      </c>
      <c r="Q850" s="29">
        <v>127</v>
      </c>
      <c r="R850" s="29">
        <v>95.3</v>
      </c>
      <c r="S850" s="33">
        <v>-7.2916666666666963E-3</v>
      </c>
      <c r="T850" s="34">
        <v>729640.625</v>
      </c>
      <c r="U850" s="34">
        <v>111285.18792808217</v>
      </c>
      <c r="V850" s="35">
        <v>618355.43707191781</v>
      </c>
      <c r="W850" s="24">
        <v>0</v>
      </c>
      <c r="X850" s="35">
        <v>618355.43707191781</v>
      </c>
    </row>
    <row r="851" spans="1:24">
      <c r="A851" s="24">
        <v>850</v>
      </c>
      <c r="B851" s="25" t="s">
        <v>60</v>
      </c>
      <c r="C851" s="25" t="s">
        <v>95</v>
      </c>
      <c r="D851" s="26">
        <v>43333</v>
      </c>
      <c r="E851" s="27">
        <v>43333</v>
      </c>
      <c r="F851" s="27">
        <v>43313</v>
      </c>
      <c r="G851" s="27">
        <v>44798</v>
      </c>
      <c r="H851" s="28">
        <v>4.0136986301369859</v>
      </c>
      <c r="I851" s="29">
        <v>25</v>
      </c>
      <c r="J851" s="30">
        <v>0.05</v>
      </c>
      <c r="K851" s="29">
        <v>3.7999999999999999E-2</v>
      </c>
      <c r="L851" s="31">
        <v>126000</v>
      </c>
      <c r="M851" s="32" t="s">
        <v>2189</v>
      </c>
      <c r="N851" s="29">
        <v>798</v>
      </c>
      <c r="O851" s="29">
        <v>80</v>
      </c>
      <c r="P851" s="29">
        <v>96</v>
      </c>
      <c r="Q851" s="29">
        <v>127</v>
      </c>
      <c r="R851" s="29">
        <v>95.3</v>
      </c>
      <c r="S851" s="33">
        <v>-7.2916666666666963E-3</v>
      </c>
      <c r="T851" s="34">
        <v>125081.25</v>
      </c>
      <c r="U851" s="34">
        <v>19077.460787671229</v>
      </c>
      <c r="V851" s="35">
        <v>106003.78921232877</v>
      </c>
      <c r="W851" s="24">
        <v>0</v>
      </c>
      <c r="X851" s="35">
        <v>106003.78921232877</v>
      </c>
    </row>
    <row r="852" spans="1:24">
      <c r="A852" s="24">
        <v>851</v>
      </c>
      <c r="B852" s="25" t="s">
        <v>60</v>
      </c>
      <c r="C852" s="25" t="s">
        <v>96</v>
      </c>
      <c r="D852" s="26">
        <v>43333</v>
      </c>
      <c r="E852" s="27">
        <v>43333</v>
      </c>
      <c r="F852" s="27">
        <v>43313</v>
      </c>
      <c r="G852" s="27">
        <v>44798</v>
      </c>
      <c r="H852" s="28">
        <v>4.0136986301369859</v>
      </c>
      <c r="I852" s="29">
        <v>25</v>
      </c>
      <c r="J852" s="30">
        <v>0.05</v>
      </c>
      <c r="K852" s="29">
        <v>3.7999999999999999E-2</v>
      </c>
      <c r="L852" s="31">
        <v>29327302</v>
      </c>
      <c r="M852" s="32" t="s">
        <v>2189</v>
      </c>
      <c r="N852" s="29">
        <v>798</v>
      </c>
      <c r="O852" s="29">
        <v>80</v>
      </c>
      <c r="P852" s="29">
        <v>96</v>
      </c>
      <c r="Q852" s="29">
        <v>127</v>
      </c>
      <c r="R852" s="29">
        <v>95.3</v>
      </c>
      <c r="S852" s="33">
        <v>-7.2916666666666963E-3</v>
      </c>
      <c r="T852" s="34">
        <v>29113457.089583334</v>
      </c>
      <c r="U852" s="34">
        <v>4440400.4278824767</v>
      </c>
      <c r="V852" s="35">
        <v>24673056.661700856</v>
      </c>
      <c r="W852" s="24">
        <v>0</v>
      </c>
      <c r="X852" s="35">
        <v>24673056.661700856</v>
      </c>
    </row>
    <row r="853" spans="1:24">
      <c r="A853" s="24">
        <v>852</v>
      </c>
      <c r="B853" s="25" t="s">
        <v>60</v>
      </c>
      <c r="C853" s="25" t="s">
        <v>97</v>
      </c>
      <c r="D853" s="26">
        <v>43333</v>
      </c>
      <c r="E853" s="27">
        <v>43333</v>
      </c>
      <c r="F853" s="27">
        <v>43313</v>
      </c>
      <c r="G853" s="27">
        <v>44798</v>
      </c>
      <c r="H853" s="28">
        <v>4.0136986301369859</v>
      </c>
      <c r="I853" s="29">
        <v>25</v>
      </c>
      <c r="J853" s="30">
        <v>0.05</v>
      </c>
      <c r="K853" s="29">
        <v>3.7999999999999999E-2</v>
      </c>
      <c r="L853" s="31">
        <v>1517250</v>
      </c>
      <c r="M853" s="32" t="s">
        <v>1941</v>
      </c>
      <c r="N853" s="29">
        <v>674</v>
      </c>
      <c r="O853" s="29">
        <v>80</v>
      </c>
      <c r="P853" s="29">
        <v>105.1</v>
      </c>
      <c r="Q853" s="29">
        <v>127</v>
      </c>
      <c r="R853" s="29">
        <v>122.8</v>
      </c>
      <c r="S853" s="33">
        <v>0.16841103710751668</v>
      </c>
      <c r="T853" s="34">
        <v>1772771.6460513796</v>
      </c>
      <c r="U853" s="34">
        <v>270384.10283748026</v>
      </c>
      <c r="V853" s="35">
        <v>1502387.5432138992</v>
      </c>
      <c r="W853" s="24">
        <v>0</v>
      </c>
      <c r="X853" s="35">
        <v>1502387.5432138992</v>
      </c>
    </row>
    <row r="854" spans="1:24">
      <c r="A854" s="24">
        <v>853</v>
      </c>
      <c r="B854" s="25" t="s">
        <v>60</v>
      </c>
      <c r="C854" s="25" t="s">
        <v>98</v>
      </c>
      <c r="D854" s="26">
        <v>43333</v>
      </c>
      <c r="E854" s="27">
        <v>43333</v>
      </c>
      <c r="F854" s="27">
        <v>43313</v>
      </c>
      <c r="G854" s="27">
        <v>44798</v>
      </c>
      <c r="H854" s="28">
        <v>4.0136986301369859</v>
      </c>
      <c r="I854" s="29">
        <v>25</v>
      </c>
      <c r="J854" s="30">
        <v>0.05</v>
      </c>
      <c r="K854" s="29">
        <v>3.7999999999999999E-2</v>
      </c>
      <c r="L854" s="31">
        <v>312900</v>
      </c>
      <c r="M854" s="32" t="s">
        <v>2189</v>
      </c>
      <c r="N854" s="29">
        <v>798</v>
      </c>
      <c r="O854" s="29">
        <v>80</v>
      </c>
      <c r="P854" s="29">
        <v>96</v>
      </c>
      <c r="Q854" s="29">
        <v>127</v>
      </c>
      <c r="R854" s="29">
        <v>95.3</v>
      </c>
      <c r="S854" s="33">
        <v>-7.2916666666666963E-3</v>
      </c>
      <c r="T854" s="34">
        <v>310618.4375</v>
      </c>
      <c r="U854" s="34">
        <v>47375.694289383558</v>
      </c>
      <c r="V854" s="35">
        <v>263242.74321061646</v>
      </c>
      <c r="W854" s="24">
        <v>0</v>
      </c>
      <c r="X854" s="35">
        <v>263242.74321061646</v>
      </c>
    </row>
    <row r="855" spans="1:24">
      <c r="A855" s="24">
        <v>854</v>
      </c>
      <c r="B855" s="25" t="s">
        <v>60</v>
      </c>
      <c r="C855" s="25" t="s">
        <v>99</v>
      </c>
      <c r="D855" s="26">
        <v>43333</v>
      </c>
      <c r="E855" s="27">
        <v>43333</v>
      </c>
      <c r="F855" s="27">
        <v>43313</v>
      </c>
      <c r="G855" s="27">
        <v>44798</v>
      </c>
      <c r="H855" s="28">
        <v>4.0136986301369859</v>
      </c>
      <c r="I855" s="29">
        <v>25</v>
      </c>
      <c r="J855" s="30">
        <v>0.05</v>
      </c>
      <c r="K855" s="29">
        <v>3.7999999999999999E-2</v>
      </c>
      <c r="L855" s="31">
        <v>1174950</v>
      </c>
      <c r="M855" s="32" t="s">
        <v>2189</v>
      </c>
      <c r="N855" s="29">
        <v>798</v>
      </c>
      <c r="O855" s="29">
        <v>80</v>
      </c>
      <c r="P855" s="29">
        <v>96</v>
      </c>
      <c r="Q855" s="29">
        <v>127</v>
      </c>
      <c r="R855" s="29">
        <v>95.3</v>
      </c>
      <c r="S855" s="33">
        <v>-7.2916666666666963E-3</v>
      </c>
      <c r="T855" s="34">
        <v>1166382.65625</v>
      </c>
      <c r="U855" s="34">
        <v>177897.32184503422</v>
      </c>
      <c r="V855" s="35">
        <v>988485.33440496575</v>
      </c>
      <c r="W855" s="24">
        <v>0</v>
      </c>
      <c r="X855" s="35">
        <v>988485.33440496575</v>
      </c>
    </row>
    <row r="856" spans="1:24">
      <c r="A856" s="24">
        <v>855</v>
      </c>
      <c r="B856" s="25" t="s">
        <v>60</v>
      </c>
      <c r="C856" s="25" t="s">
        <v>100</v>
      </c>
      <c r="D856" s="26">
        <v>43333</v>
      </c>
      <c r="E856" s="27">
        <v>43333</v>
      </c>
      <c r="F856" s="27">
        <v>43313</v>
      </c>
      <c r="G856" s="27">
        <v>44798</v>
      </c>
      <c r="H856" s="28">
        <v>4.0136986301369859</v>
      </c>
      <c r="I856" s="29">
        <v>25</v>
      </c>
      <c r="J856" s="30">
        <v>0.05</v>
      </c>
      <c r="K856" s="29">
        <v>3.7999999999999999E-2</v>
      </c>
      <c r="L856" s="31">
        <v>582750</v>
      </c>
      <c r="M856" s="32" t="s">
        <v>1973</v>
      </c>
      <c r="N856" s="29">
        <v>690</v>
      </c>
      <c r="O856" s="29">
        <v>80</v>
      </c>
      <c r="P856" s="29">
        <v>110</v>
      </c>
      <c r="Q856" s="29">
        <v>127</v>
      </c>
      <c r="R856" s="29">
        <v>145.69999999999999</v>
      </c>
      <c r="S856" s="33">
        <v>0.32454545454545441</v>
      </c>
      <c r="T856" s="34">
        <v>771878.86363636365</v>
      </c>
      <c r="U856" s="34">
        <v>117727.3872291407</v>
      </c>
      <c r="V856" s="35">
        <v>654151.47640722292</v>
      </c>
      <c r="W856" s="24">
        <v>0</v>
      </c>
      <c r="X856" s="35">
        <v>654151.47640722292</v>
      </c>
    </row>
    <row r="857" spans="1:24">
      <c r="A857" s="24">
        <v>856</v>
      </c>
      <c r="B857" s="25" t="s">
        <v>60</v>
      </c>
      <c r="C857" s="25" t="s">
        <v>101</v>
      </c>
      <c r="D857" s="26">
        <v>43333</v>
      </c>
      <c r="E857" s="27">
        <v>43333</v>
      </c>
      <c r="F857" s="27">
        <v>43313</v>
      </c>
      <c r="G857" s="27">
        <v>44798</v>
      </c>
      <c r="H857" s="28">
        <v>4.0136986301369859</v>
      </c>
      <c r="I857" s="29">
        <v>25</v>
      </c>
      <c r="J857" s="30">
        <v>0.05</v>
      </c>
      <c r="K857" s="29">
        <v>3.7999999999999999E-2</v>
      </c>
      <c r="L857" s="31">
        <v>9976171</v>
      </c>
      <c r="M857" s="32" t="s">
        <v>2189</v>
      </c>
      <c r="N857" s="29">
        <v>798</v>
      </c>
      <c r="O857" s="29">
        <v>80</v>
      </c>
      <c r="P857" s="29">
        <v>96</v>
      </c>
      <c r="Q857" s="29">
        <v>127</v>
      </c>
      <c r="R857" s="29">
        <v>95.3</v>
      </c>
      <c r="S857" s="33">
        <v>-7.2916666666666963E-3</v>
      </c>
      <c r="T857" s="34">
        <v>9903428.0864583328</v>
      </c>
      <c r="U857" s="34">
        <v>1510476.2782825625</v>
      </c>
      <c r="V857" s="35">
        <v>8392951.8081757706</v>
      </c>
      <c r="W857" s="24">
        <v>0</v>
      </c>
      <c r="X857" s="35">
        <v>8392951.8081757706</v>
      </c>
    </row>
    <row r="858" spans="1:24">
      <c r="A858" s="24">
        <v>857</v>
      </c>
      <c r="B858" s="25" t="s">
        <v>60</v>
      </c>
      <c r="C858" s="25" t="s">
        <v>102</v>
      </c>
      <c r="D858" s="26">
        <v>43333</v>
      </c>
      <c r="E858" s="27">
        <v>43333</v>
      </c>
      <c r="F858" s="27">
        <v>43313</v>
      </c>
      <c r="G858" s="27">
        <v>44798</v>
      </c>
      <c r="H858" s="28">
        <v>4.0136986301369859</v>
      </c>
      <c r="I858" s="29">
        <v>25</v>
      </c>
      <c r="J858" s="30">
        <v>0.05</v>
      </c>
      <c r="K858" s="29">
        <v>3.7999999999999999E-2</v>
      </c>
      <c r="L858" s="31">
        <v>21103901</v>
      </c>
      <c r="M858" s="32" t="s">
        <v>2189</v>
      </c>
      <c r="N858" s="29">
        <v>798</v>
      </c>
      <c r="O858" s="29">
        <v>80</v>
      </c>
      <c r="P858" s="29">
        <v>96</v>
      </c>
      <c r="Q858" s="29">
        <v>127</v>
      </c>
      <c r="R858" s="29">
        <v>95.3</v>
      </c>
      <c r="S858" s="33">
        <v>-7.2916666666666963E-3</v>
      </c>
      <c r="T858" s="34">
        <v>20950018.388541665</v>
      </c>
      <c r="U858" s="34">
        <v>3195308.2840825049</v>
      </c>
      <c r="V858" s="35">
        <v>17754710.104459159</v>
      </c>
      <c r="W858" s="24">
        <v>0</v>
      </c>
      <c r="X858" s="35">
        <v>17754710.104459159</v>
      </c>
    </row>
    <row r="859" spans="1:24">
      <c r="A859" s="24">
        <v>858</v>
      </c>
      <c r="B859" s="25" t="s">
        <v>60</v>
      </c>
      <c r="C859" s="25" t="s">
        <v>103</v>
      </c>
      <c r="D859" s="26">
        <v>43333</v>
      </c>
      <c r="E859" s="27">
        <v>43333</v>
      </c>
      <c r="F859" s="27">
        <v>43313</v>
      </c>
      <c r="G859" s="27">
        <v>44798</v>
      </c>
      <c r="H859" s="28">
        <v>4.0136986301369859</v>
      </c>
      <c r="I859" s="29">
        <v>25</v>
      </c>
      <c r="J859" s="30">
        <v>0.05</v>
      </c>
      <c r="K859" s="29">
        <v>3.7999999999999999E-2</v>
      </c>
      <c r="L859" s="31">
        <v>580650</v>
      </c>
      <c r="M859" s="32" t="s">
        <v>2189</v>
      </c>
      <c r="N859" s="29">
        <v>798</v>
      </c>
      <c r="O859" s="29">
        <v>80</v>
      </c>
      <c r="P859" s="29">
        <v>96</v>
      </c>
      <c r="Q859" s="29">
        <v>127</v>
      </c>
      <c r="R859" s="29">
        <v>95.3</v>
      </c>
      <c r="S859" s="33">
        <v>-7.2916666666666963E-3</v>
      </c>
      <c r="T859" s="34">
        <v>576416.09375</v>
      </c>
      <c r="U859" s="34">
        <v>87915.298463184925</v>
      </c>
      <c r="V859" s="35">
        <v>488500.79528681509</v>
      </c>
      <c r="W859" s="24">
        <v>0</v>
      </c>
      <c r="X859" s="35">
        <v>488500.79528681509</v>
      </c>
    </row>
    <row r="860" spans="1:24">
      <c r="A860" s="24">
        <v>859</v>
      </c>
      <c r="B860" s="25" t="s">
        <v>60</v>
      </c>
      <c r="C860" s="25" t="s">
        <v>104</v>
      </c>
      <c r="D860" s="26">
        <v>43333</v>
      </c>
      <c r="E860" s="27">
        <v>43333</v>
      </c>
      <c r="F860" s="27">
        <v>43313</v>
      </c>
      <c r="G860" s="27">
        <v>44798</v>
      </c>
      <c r="H860" s="28">
        <v>4.0136986301369859</v>
      </c>
      <c r="I860" s="29">
        <v>25</v>
      </c>
      <c r="J860" s="30">
        <v>0.05</v>
      </c>
      <c r="K860" s="29">
        <v>3.7999999999999999E-2</v>
      </c>
      <c r="L860" s="31">
        <v>175035</v>
      </c>
      <c r="M860" s="32" t="s">
        <v>1877</v>
      </c>
      <c r="N860" s="29">
        <v>642</v>
      </c>
      <c r="O860" s="29">
        <v>80</v>
      </c>
      <c r="P860" s="29">
        <v>79.099999999999994</v>
      </c>
      <c r="Q860" s="29">
        <v>127</v>
      </c>
      <c r="R860" s="29">
        <v>94</v>
      </c>
      <c r="S860" s="33">
        <v>0.18836915297092297</v>
      </c>
      <c r="T860" s="34">
        <v>208006.19469026552</v>
      </c>
      <c r="U860" s="34">
        <v>31725.218790156381</v>
      </c>
      <c r="V860" s="35">
        <v>176280.97590010913</v>
      </c>
      <c r="W860" s="24">
        <v>0</v>
      </c>
      <c r="X860" s="35">
        <v>176280.97590010913</v>
      </c>
    </row>
    <row r="861" spans="1:24">
      <c r="A861" s="24">
        <v>860</v>
      </c>
      <c r="B861" s="25" t="s">
        <v>60</v>
      </c>
      <c r="C861" s="25" t="s">
        <v>105</v>
      </c>
      <c r="D861" s="26">
        <v>43333</v>
      </c>
      <c r="E861" s="27">
        <v>43333</v>
      </c>
      <c r="F861" s="27">
        <v>43313</v>
      </c>
      <c r="G861" s="27">
        <v>44798</v>
      </c>
      <c r="H861" s="28">
        <v>4.0136986301369859</v>
      </c>
      <c r="I861" s="29">
        <v>25</v>
      </c>
      <c r="J861" s="30">
        <v>0.05</v>
      </c>
      <c r="K861" s="29">
        <v>3.7999999999999999E-2</v>
      </c>
      <c r="L861" s="31">
        <v>132796</v>
      </c>
      <c r="M861" s="32" t="s">
        <v>2189</v>
      </c>
      <c r="N861" s="29">
        <v>798</v>
      </c>
      <c r="O861" s="29">
        <v>80</v>
      </c>
      <c r="P861" s="29">
        <v>96</v>
      </c>
      <c r="Q861" s="29">
        <v>127</v>
      </c>
      <c r="R861" s="29">
        <v>95.3</v>
      </c>
      <c r="S861" s="33">
        <v>-7.2916666666666963E-3</v>
      </c>
      <c r="T861" s="34">
        <v>131827.69583333333</v>
      </c>
      <c r="U861" s="34">
        <v>20106.432402853879</v>
      </c>
      <c r="V861" s="35">
        <v>111721.26343047945</v>
      </c>
      <c r="W861" s="24">
        <v>0</v>
      </c>
      <c r="X861" s="35">
        <v>111721.26343047945</v>
      </c>
    </row>
    <row r="862" spans="1:24">
      <c r="A862" s="24">
        <v>861</v>
      </c>
      <c r="B862" s="25" t="s">
        <v>60</v>
      </c>
      <c r="C862" s="25" t="s">
        <v>106</v>
      </c>
      <c r="D862" s="26">
        <v>43333</v>
      </c>
      <c r="E862" s="27">
        <v>43333</v>
      </c>
      <c r="F862" s="27">
        <v>43313</v>
      </c>
      <c r="G862" s="27">
        <v>44798</v>
      </c>
      <c r="H862" s="28">
        <v>4.0136986301369859</v>
      </c>
      <c r="I862" s="29">
        <v>25</v>
      </c>
      <c r="J862" s="30">
        <v>0.05</v>
      </c>
      <c r="K862" s="29">
        <v>3.7999999999999999E-2</v>
      </c>
      <c r="L862" s="31">
        <v>469552</v>
      </c>
      <c r="M862" s="32" t="s">
        <v>1871</v>
      </c>
      <c r="N862" s="29">
        <v>639</v>
      </c>
      <c r="O862" s="29">
        <v>80</v>
      </c>
      <c r="P862" s="29">
        <v>112.8</v>
      </c>
      <c r="Q862" s="29">
        <v>127</v>
      </c>
      <c r="R862" s="29">
        <v>116.2</v>
      </c>
      <c r="S862" s="33">
        <v>3.0141843971631256E-2</v>
      </c>
      <c r="T862" s="34">
        <v>483705.16312056739</v>
      </c>
      <c r="U862" s="34">
        <v>73774.976523073929</v>
      </c>
      <c r="V862" s="35">
        <v>409930.18659749348</v>
      </c>
      <c r="W862" s="24">
        <v>0</v>
      </c>
      <c r="X862" s="35">
        <v>409930.18659749348</v>
      </c>
    </row>
    <row r="863" spans="1:24">
      <c r="A863" s="24">
        <v>862</v>
      </c>
      <c r="B863" s="25" t="s">
        <v>60</v>
      </c>
      <c r="C863" s="25" t="s">
        <v>110</v>
      </c>
      <c r="D863" s="26">
        <v>43333</v>
      </c>
      <c r="E863" s="27">
        <v>43333</v>
      </c>
      <c r="F863" s="27">
        <v>43313</v>
      </c>
      <c r="G863" s="27">
        <v>44798</v>
      </c>
      <c r="H863" s="28">
        <v>4.0136986301369859</v>
      </c>
      <c r="I863" s="29">
        <v>25</v>
      </c>
      <c r="J863" s="30">
        <v>0.05</v>
      </c>
      <c r="K863" s="29">
        <v>3.7999999999999999E-2</v>
      </c>
      <c r="L863" s="31">
        <v>16789210</v>
      </c>
      <c r="M863" s="32" t="s">
        <v>1939</v>
      </c>
      <c r="N863" s="29">
        <v>673</v>
      </c>
      <c r="O863" s="29">
        <v>80</v>
      </c>
      <c r="P863" s="29">
        <v>95</v>
      </c>
      <c r="Q863" s="29">
        <v>127</v>
      </c>
      <c r="R863" s="29">
        <v>104.3</v>
      </c>
      <c r="S863" s="33">
        <v>9.7894736842105229E-2</v>
      </c>
      <c r="T863" s="34">
        <v>18432785.294736844</v>
      </c>
      <c r="U863" s="34">
        <v>2811378.5133095887</v>
      </c>
      <c r="V863" s="35">
        <v>15621406.781427255</v>
      </c>
      <c r="W863" s="24">
        <v>0</v>
      </c>
      <c r="X863" s="35">
        <v>15621406.781427255</v>
      </c>
    </row>
    <row r="864" spans="1:24">
      <c r="A864" s="24">
        <v>863</v>
      </c>
      <c r="B864" s="25" t="s">
        <v>60</v>
      </c>
      <c r="C864" s="25" t="s">
        <v>86</v>
      </c>
      <c r="D864" s="26">
        <v>43333</v>
      </c>
      <c r="E864" s="27">
        <v>43333</v>
      </c>
      <c r="F864" s="27">
        <v>43313</v>
      </c>
      <c r="G864" s="27">
        <v>44798</v>
      </c>
      <c r="H864" s="28">
        <v>4.0136986301369859</v>
      </c>
      <c r="I864" s="29">
        <v>25</v>
      </c>
      <c r="J864" s="30">
        <v>0.05</v>
      </c>
      <c r="K864" s="29">
        <v>3.7999999999999999E-2</v>
      </c>
      <c r="L864" s="31">
        <v>892500</v>
      </c>
      <c r="M864" s="32" t="s">
        <v>2189</v>
      </c>
      <c r="N864" s="29">
        <v>798</v>
      </c>
      <c r="O864" s="29">
        <v>80</v>
      </c>
      <c r="P864" s="29">
        <v>96</v>
      </c>
      <c r="Q864" s="29">
        <v>127</v>
      </c>
      <c r="R864" s="29">
        <v>95.3</v>
      </c>
      <c r="S864" s="33">
        <v>-7.2916666666666963E-3</v>
      </c>
      <c r="T864" s="34">
        <v>885992.1875</v>
      </c>
      <c r="U864" s="34">
        <v>135132.01391267122</v>
      </c>
      <c r="V864" s="35">
        <v>750860.17358732875</v>
      </c>
      <c r="W864" s="24">
        <v>0</v>
      </c>
      <c r="X864" s="35">
        <v>750860.17358732875</v>
      </c>
    </row>
    <row r="865" spans="1:24">
      <c r="A865" s="24">
        <v>864</v>
      </c>
      <c r="B865" s="25" t="s">
        <v>60</v>
      </c>
      <c r="C865" s="25" t="s">
        <v>90</v>
      </c>
      <c r="D865" s="26">
        <v>43333</v>
      </c>
      <c r="E865" s="27">
        <v>43333</v>
      </c>
      <c r="F865" s="27">
        <v>43313</v>
      </c>
      <c r="G865" s="27">
        <v>44798</v>
      </c>
      <c r="H865" s="28">
        <v>4.0136986301369859</v>
      </c>
      <c r="I865" s="29">
        <v>25</v>
      </c>
      <c r="J865" s="30">
        <v>0.05</v>
      </c>
      <c r="K865" s="29">
        <v>3.7999999999999999E-2</v>
      </c>
      <c r="L865" s="31">
        <v>472500</v>
      </c>
      <c r="M865" s="32" t="s">
        <v>2189</v>
      </c>
      <c r="N865" s="29">
        <v>798</v>
      </c>
      <c r="O865" s="29">
        <v>80</v>
      </c>
      <c r="P865" s="29">
        <v>96</v>
      </c>
      <c r="Q865" s="29">
        <v>127</v>
      </c>
      <c r="R865" s="29">
        <v>95.3</v>
      </c>
      <c r="S865" s="33">
        <v>-7.2916666666666963E-3</v>
      </c>
      <c r="T865" s="34">
        <v>469054.6875</v>
      </c>
      <c r="U865" s="34">
        <v>71540.477953767113</v>
      </c>
      <c r="V865" s="35">
        <v>397514.20954623289</v>
      </c>
      <c r="W865" s="24">
        <v>0</v>
      </c>
      <c r="X865" s="35">
        <v>397514.20954623289</v>
      </c>
    </row>
    <row r="866" spans="1:24">
      <c r="A866" s="24">
        <v>865</v>
      </c>
      <c r="B866" s="25" t="s">
        <v>60</v>
      </c>
      <c r="C866" s="25" t="s">
        <v>91</v>
      </c>
      <c r="D866" s="26">
        <v>43333</v>
      </c>
      <c r="E866" s="27">
        <v>43333</v>
      </c>
      <c r="F866" s="27">
        <v>43313</v>
      </c>
      <c r="G866" s="27">
        <v>44798</v>
      </c>
      <c r="H866" s="28">
        <v>4.0136986301369859</v>
      </c>
      <c r="I866" s="29">
        <v>25</v>
      </c>
      <c r="J866" s="30">
        <v>0.05</v>
      </c>
      <c r="K866" s="29">
        <v>3.7999999999999999E-2</v>
      </c>
      <c r="L866" s="31">
        <v>637760</v>
      </c>
      <c r="M866" s="32" t="s">
        <v>2189</v>
      </c>
      <c r="N866" s="29">
        <v>798</v>
      </c>
      <c r="O866" s="29">
        <v>80</v>
      </c>
      <c r="P866" s="29">
        <v>96</v>
      </c>
      <c r="Q866" s="29">
        <v>127</v>
      </c>
      <c r="R866" s="29">
        <v>95.3</v>
      </c>
      <c r="S866" s="33">
        <v>-7.2916666666666963E-3</v>
      </c>
      <c r="T866" s="34">
        <v>633109.66666666663</v>
      </c>
      <c r="U866" s="34">
        <v>96562.233269406381</v>
      </c>
      <c r="V866" s="35">
        <v>536547.43339726026</v>
      </c>
      <c r="W866" s="24">
        <v>0</v>
      </c>
      <c r="X866" s="35">
        <v>536547.43339726026</v>
      </c>
    </row>
    <row r="867" spans="1:24">
      <c r="A867" s="24">
        <v>866</v>
      </c>
      <c r="B867" s="25" t="s">
        <v>60</v>
      </c>
      <c r="C867" s="25" t="s">
        <v>92</v>
      </c>
      <c r="D867" s="26">
        <v>43333</v>
      </c>
      <c r="E867" s="27">
        <v>43333</v>
      </c>
      <c r="F867" s="27">
        <v>43313</v>
      </c>
      <c r="G867" s="27">
        <v>44798</v>
      </c>
      <c r="H867" s="28">
        <v>4.0136986301369859</v>
      </c>
      <c r="I867" s="29">
        <v>25</v>
      </c>
      <c r="J867" s="30">
        <v>0.05</v>
      </c>
      <c r="K867" s="29">
        <v>3.7999999999999999E-2</v>
      </c>
      <c r="L867" s="31">
        <v>21044329</v>
      </c>
      <c r="M867" s="32" t="s">
        <v>2189</v>
      </c>
      <c r="N867" s="29">
        <v>798</v>
      </c>
      <c r="O867" s="29">
        <v>80</v>
      </c>
      <c r="P867" s="29">
        <v>96</v>
      </c>
      <c r="Q867" s="29">
        <v>127</v>
      </c>
      <c r="R867" s="29">
        <v>95.3</v>
      </c>
      <c r="S867" s="33">
        <v>-7.2916666666666963E-3</v>
      </c>
      <c r="T867" s="34">
        <v>20890880.767708331</v>
      </c>
      <c r="U867" s="34">
        <v>3186288.5817488292</v>
      </c>
      <c r="V867" s="35">
        <v>17704592.185959503</v>
      </c>
      <c r="W867" s="24">
        <v>0</v>
      </c>
      <c r="X867" s="35">
        <v>17704592.185959503</v>
      </c>
    </row>
    <row r="868" spans="1:24">
      <c r="A868" s="24">
        <v>867</v>
      </c>
      <c r="B868" s="25" t="s">
        <v>60</v>
      </c>
      <c r="C868" s="25" t="s">
        <v>93</v>
      </c>
      <c r="D868" s="26">
        <v>43333</v>
      </c>
      <c r="E868" s="27">
        <v>43333</v>
      </c>
      <c r="F868" s="27">
        <v>43313</v>
      </c>
      <c r="G868" s="27">
        <v>44798</v>
      </c>
      <c r="H868" s="28">
        <v>4.0136986301369859</v>
      </c>
      <c r="I868" s="29">
        <v>25</v>
      </c>
      <c r="J868" s="30">
        <v>0.05</v>
      </c>
      <c r="K868" s="29">
        <v>3.7999999999999999E-2</v>
      </c>
      <c r="L868" s="31">
        <v>969266</v>
      </c>
      <c r="M868" s="32" t="s">
        <v>2189</v>
      </c>
      <c r="N868" s="29">
        <v>798</v>
      </c>
      <c r="O868" s="29">
        <v>80</v>
      </c>
      <c r="P868" s="29">
        <v>96</v>
      </c>
      <c r="Q868" s="29">
        <v>127</v>
      </c>
      <c r="R868" s="29">
        <v>95.3</v>
      </c>
      <c r="S868" s="33">
        <v>-7.2916666666666963E-3</v>
      </c>
      <c r="T868" s="34">
        <v>962198.43541666667</v>
      </c>
      <c r="U868" s="34">
        <v>146755.0326017694</v>
      </c>
      <c r="V868" s="35">
        <v>815443.40281489724</v>
      </c>
      <c r="W868" s="24">
        <v>0</v>
      </c>
      <c r="X868" s="35">
        <v>815443.40281489724</v>
      </c>
    </row>
    <row r="869" spans="1:24">
      <c r="A869" s="24">
        <v>868</v>
      </c>
      <c r="B869" s="25" t="s">
        <v>60</v>
      </c>
      <c r="C869" s="25" t="s">
        <v>94</v>
      </c>
      <c r="D869" s="26">
        <v>43333</v>
      </c>
      <c r="E869" s="27">
        <v>43333</v>
      </c>
      <c r="F869" s="27">
        <v>43313</v>
      </c>
      <c r="G869" s="27">
        <v>44798</v>
      </c>
      <c r="H869" s="28">
        <v>4.0136986301369859</v>
      </c>
      <c r="I869" s="29">
        <v>25</v>
      </c>
      <c r="J869" s="30">
        <v>0.05</v>
      </c>
      <c r="K869" s="29">
        <v>3.7999999999999999E-2</v>
      </c>
      <c r="L869" s="31">
        <v>735000</v>
      </c>
      <c r="M869" s="32" t="s">
        <v>2189</v>
      </c>
      <c r="N869" s="29">
        <v>798</v>
      </c>
      <c r="O869" s="29">
        <v>80</v>
      </c>
      <c r="P869" s="29">
        <v>96</v>
      </c>
      <c r="Q869" s="29">
        <v>127</v>
      </c>
      <c r="R869" s="29">
        <v>95.3</v>
      </c>
      <c r="S869" s="33">
        <v>-7.2916666666666963E-3</v>
      </c>
      <c r="T869" s="34">
        <v>729640.625</v>
      </c>
      <c r="U869" s="34">
        <v>111285.18792808217</v>
      </c>
      <c r="V869" s="35">
        <v>618355.43707191781</v>
      </c>
      <c r="W869" s="24">
        <v>0</v>
      </c>
      <c r="X869" s="35">
        <v>618355.43707191781</v>
      </c>
    </row>
    <row r="870" spans="1:24">
      <c r="A870" s="24">
        <v>869</v>
      </c>
      <c r="B870" s="25" t="s">
        <v>60</v>
      </c>
      <c r="C870" s="25" t="s">
        <v>95</v>
      </c>
      <c r="D870" s="26">
        <v>43333</v>
      </c>
      <c r="E870" s="27">
        <v>43333</v>
      </c>
      <c r="F870" s="27">
        <v>43313</v>
      </c>
      <c r="G870" s="27">
        <v>44798</v>
      </c>
      <c r="H870" s="28">
        <v>4.0136986301369859</v>
      </c>
      <c r="I870" s="29">
        <v>25</v>
      </c>
      <c r="J870" s="30">
        <v>0.05</v>
      </c>
      <c r="K870" s="29">
        <v>3.7999999999999999E-2</v>
      </c>
      <c r="L870" s="31">
        <v>126000</v>
      </c>
      <c r="M870" s="32" t="s">
        <v>2189</v>
      </c>
      <c r="N870" s="29">
        <v>798</v>
      </c>
      <c r="O870" s="29">
        <v>80</v>
      </c>
      <c r="P870" s="29">
        <v>96</v>
      </c>
      <c r="Q870" s="29">
        <v>127</v>
      </c>
      <c r="R870" s="29">
        <v>95.3</v>
      </c>
      <c r="S870" s="33">
        <v>-7.2916666666666963E-3</v>
      </c>
      <c r="T870" s="34">
        <v>125081.25</v>
      </c>
      <c r="U870" s="34">
        <v>19077.460787671229</v>
      </c>
      <c r="V870" s="35">
        <v>106003.78921232877</v>
      </c>
      <c r="W870" s="24">
        <v>0</v>
      </c>
      <c r="X870" s="35">
        <v>106003.78921232877</v>
      </c>
    </row>
    <row r="871" spans="1:24">
      <c r="A871" s="24">
        <v>870</v>
      </c>
      <c r="B871" s="25" t="s">
        <v>60</v>
      </c>
      <c r="C871" s="25" t="s">
        <v>96</v>
      </c>
      <c r="D871" s="26">
        <v>43333</v>
      </c>
      <c r="E871" s="27">
        <v>43333</v>
      </c>
      <c r="F871" s="27">
        <v>43313</v>
      </c>
      <c r="G871" s="27">
        <v>44798</v>
      </c>
      <c r="H871" s="28">
        <v>4.0136986301369859</v>
      </c>
      <c r="I871" s="29">
        <v>25</v>
      </c>
      <c r="J871" s="30">
        <v>0.05</v>
      </c>
      <c r="K871" s="29">
        <v>3.7999999999999999E-2</v>
      </c>
      <c r="L871" s="31">
        <v>29327302</v>
      </c>
      <c r="M871" s="32" t="s">
        <v>2189</v>
      </c>
      <c r="N871" s="29">
        <v>798</v>
      </c>
      <c r="O871" s="29">
        <v>80</v>
      </c>
      <c r="P871" s="29">
        <v>96</v>
      </c>
      <c r="Q871" s="29">
        <v>127</v>
      </c>
      <c r="R871" s="29">
        <v>95.3</v>
      </c>
      <c r="S871" s="33">
        <v>-7.2916666666666963E-3</v>
      </c>
      <c r="T871" s="34">
        <v>29113457.089583334</v>
      </c>
      <c r="U871" s="34">
        <v>4440400.4278824767</v>
      </c>
      <c r="V871" s="35">
        <v>24673056.661700856</v>
      </c>
      <c r="W871" s="24">
        <v>0</v>
      </c>
      <c r="X871" s="35">
        <v>24673056.661700856</v>
      </c>
    </row>
    <row r="872" spans="1:24">
      <c r="A872" s="24">
        <v>871</v>
      </c>
      <c r="B872" s="25" t="s">
        <v>60</v>
      </c>
      <c r="C872" s="25" t="s">
        <v>97</v>
      </c>
      <c r="D872" s="26">
        <v>43333</v>
      </c>
      <c r="E872" s="27">
        <v>43333</v>
      </c>
      <c r="F872" s="27">
        <v>43313</v>
      </c>
      <c r="G872" s="27">
        <v>44798</v>
      </c>
      <c r="H872" s="28">
        <v>4.0136986301369859</v>
      </c>
      <c r="I872" s="29">
        <v>25</v>
      </c>
      <c r="J872" s="30">
        <v>0.05</v>
      </c>
      <c r="K872" s="29">
        <v>3.7999999999999999E-2</v>
      </c>
      <c r="L872" s="31">
        <v>1517250</v>
      </c>
      <c r="M872" s="32" t="s">
        <v>1941</v>
      </c>
      <c r="N872" s="29">
        <v>674</v>
      </c>
      <c r="O872" s="29">
        <v>80</v>
      </c>
      <c r="P872" s="29">
        <v>105.1</v>
      </c>
      <c r="Q872" s="29">
        <v>127</v>
      </c>
      <c r="R872" s="29">
        <v>122.8</v>
      </c>
      <c r="S872" s="33">
        <v>0.16841103710751668</v>
      </c>
      <c r="T872" s="34">
        <v>1772771.6460513796</v>
      </c>
      <c r="U872" s="34">
        <v>270384.10283748026</v>
      </c>
      <c r="V872" s="35">
        <v>1502387.5432138992</v>
      </c>
      <c r="W872" s="24">
        <v>0</v>
      </c>
      <c r="X872" s="35">
        <v>1502387.5432138992</v>
      </c>
    </row>
    <row r="873" spans="1:24">
      <c r="A873" s="24">
        <v>872</v>
      </c>
      <c r="B873" s="25" t="s">
        <v>60</v>
      </c>
      <c r="C873" s="25" t="s">
        <v>98</v>
      </c>
      <c r="D873" s="26">
        <v>43333</v>
      </c>
      <c r="E873" s="27">
        <v>43333</v>
      </c>
      <c r="F873" s="27">
        <v>43313</v>
      </c>
      <c r="G873" s="27">
        <v>44798</v>
      </c>
      <c r="H873" s="28">
        <v>4.0136986301369859</v>
      </c>
      <c r="I873" s="29">
        <v>25</v>
      </c>
      <c r="J873" s="30">
        <v>0.05</v>
      </c>
      <c r="K873" s="29">
        <v>3.7999999999999999E-2</v>
      </c>
      <c r="L873" s="31">
        <v>312900</v>
      </c>
      <c r="M873" s="32" t="s">
        <v>2189</v>
      </c>
      <c r="N873" s="29">
        <v>798</v>
      </c>
      <c r="O873" s="29">
        <v>80</v>
      </c>
      <c r="P873" s="29">
        <v>96</v>
      </c>
      <c r="Q873" s="29">
        <v>127</v>
      </c>
      <c r="R873" s="29">
        <v>95.3</v>
      </c>
      <c r="S873" s="33">
        <v>-7.2916666666666963E-3</v>
      </c>
      <c r="T873" s="34">
        <v>310618.4375</v>
      </c>
      <c r="U873" s="34">
        <v>47375.694289383558</v>
      </c>
      <c r="V873" s="35">
        <v>263242.74321061646</v>
      </c>
      <c r="W873" s="24">
        <v>0</v>
      </c>
      <c r="X873" s="35">
        <v>263242.74321061646</v>
      </c>
    </row>
    <row r="874" spans="1:24">
      <c r="A874" s="24">
        <v>873</v>
      </c>
      <c r="B874" s="25" t="s">
        <v>60</v>
      </c>
      <c r="C874" s="25" t="s">
        <v>99</v>
      </c>
      <c r="D874" s="26">
        <v>43333</v>
      </c>
      <c r="E874" s="27">
        <v>43333</v>
      </c>
      <c r="F874" s="27">
        <v>43313</v>
      </c>
      <c r="G874" s="27">
        <v>44798</v>
      </c>
      <c r="H874" s="28">
        <v>4.0136986301369859</v>
      </c>
      <c r="I874" s="29">
        <v>25</v>
      </c>
      <c r="J874" s="30">
        <v>0.05</v>
      </c>
      <c r="K874" s="29">
        <v>3.7999999999999999E-2</v>
      </c>
      <c r="L874" s="31">
        <v>1174950</v>
      </c>
      <c r="M874" s="32" t="s">
        <v>2189</v>
      </c>
      <c r="N874" s="29">
        <v>798</v>
      </c>
      <c r="O874" s="29">
        <v>80</v>
      </c>
      <c r="P874" s="29">
        <v>96</v>
      </c>
      <c r="Q874" s="29">
        <v>127</v>
      </c>
      <c r="R874" s="29">
        <v>95.3</v>
      </c>
      <c r="S874" s="33">
        <v>-7.2916666666666963E-3</v>
      </c>
      <c r="T874" s="34">
        <v>1166382.65625</v>
      </c>
      <c r="U874" s="34">
        <v>177897.32184503422</v>
      </c>
      <c r="V874" s="35">
        <v>988485.33440496575</v>
      </c>
      <c r="W874" s="24">
        <v>0</v>
      </c>
      <c r="X874" s="35">
        <v>988485.33440496575</v>
      </c>
    </row>
    <row r="875" spans="1:24">
      <c r="A875" s="24">
        <v>874</v>
      </c>
      <c r="B875" s="25" t="s">
        <v>60</v>
      </c>
      <c r="C875" s="25" t="s">
        <v>100</v>
      </c>
      <c r="D875" s="26">
        <v>43333</v>
      </c>
      <c r="E875" s="27">
        <v>43333</v>
      </c>
      <c r="F875" s="27">
        <v>43313</v>
      </c>
      <c r="G875" s="27">
        <v>44798</v>
      </c>
      <c r="H875" s="28">
        <v>4.0136986301369859</v>
      </c>
      <c r="I875" s="29">
        <v>25</v>
      </c>
      <c r="J875" s="30">
        <v>0.05</v>
      </c>
      <c r="K875" s="29">
        <v>3.7999999999999999E-2</v>
      </c>
      <c r="L875" s="31">
        <v>582750</v>
      </c>
      <c r="M875" s="32" t="s">
        <v>1973</v>
      </c>
      <c r="N875" s="29">
        <v>690</v>
      </c>
      <c r="O875" s="29">
        <v>80</v>
      </c>
      <c r="P875" s="29">
        <v>110</v>
      </c>
      <c r="Q875" s="29">
        <v>127</v>
      </c>
      <c r="R875" s="29">
        <v>145.69999999999999</v>
      </c>
      <c r="S875" s="33">
        <v>0.32454545454545441</v>
      </c>
      <c r="T875" s="34">
        <v>771878.86363636365</v>
      </c>
      <c r="U875" s="34">
        <v>117727.3872291407</v>
      </c>
      <c r="V875" s="35">
        <v>654151.47640722292</v>
      </c>
      <c r="W875" s="24">
        <v>0</v>
      </c>
      <c r="X875" s="35">
        <v>654151.47640722292</v>
      </c>
    </row>
    <row r="876" spans="1:24">
      <c r="A876" s="24">
        <v>875</v>
      </c>
      <c r="B876" s="25" t="s">
        <v>60</v>
      </c>
      <c r="C876" s="25" t="s">
        <v>101</v>
      </c>
      <c r="D876" s="26">
        <v>43333</v>
      </c>
      <c r="E876" s="27">
        <v>43333</v>
      </c>
      <c r="F876" s="27">
        <v>43313</v>
      </c>
      <c r="G876" s="27">
        <v>44798</v>
      </c>
      <c r="H876" s="28">
        <v>4.0136986301369859</v>
      </c>
      <c r="I876" s="29">
        <v>25</v>
      </c>
      <c r="J876" s="30">
        <v>0.05</v>
      </c>
      <c r="K876" s="29">
        <v>3.7999999999999999E-2</v>
      </c>
      <c r="L876" s="31">
        <v>9976171</v>
      </c>
      <c r="M876" s="32" t="s">
        <v>2189</v>
      </c>
      <c r="N876" s="29">
        <v>798</v>
      </c>
      <c r="O876" s="29">
        <v>80</v>
      </c>
      <c r="P876" s="29">
        <v>96</v>
      </c>
      <c r="Q876" s="29">
        <v>127</v>
      </c>
      <c r="R876" s="29">
        <v>95.3</v>
      </c>
      <c r="S876" s="33">
        <v>-7.2916666666666963E-3</v>
      </c>
      <c r="T876" s="34">
        <v>9903428.0864583328</v>
      </c>
      <c r="U876" s="34">
        <v>1510476.2782825625</v>
      </c>
      <c r="V876" s="35">
        <v>8392951.8081757706</v>
      </c>
      <c r="W876" s="24">
        <v>0</v>
      </c>
      <c r="X876" s="35">
        <v>8392951.8081757706</v>
      </c>
    </row>
    <row r="877" spans="1:24">
      <c r="A877" s="24">
        <v>876</v>
      </c>
      <c r="B877" s="25" t="s">
        <v>60</v>
      </c>
      <c r="C877" s="25" t="s">
        <v>102</v>
      </c>
      <c r="D877" s="26">
        <v>43333</v>
      </c>
      <c r="E877" s="27">
        <v>43333</v>
      </c>
      <c r="F877" s="27">
        <v>43313</v>
      </c>
      <c r="G877" s="27">
        <v>44798</v>
      </c>
      <c r="H877" s="28">
        <v>4.0136986301369859</v>
      </c>
      <c r="I877" s="29">
        <v>25</v>
      </c>
      <c r="J877" s="30">
        <v>0.05</v>
      </c>
      <c r="K877" s="29">
        <v>3.7999999999999999E-2</v>
      </c>
      <c r="L877" s="31">
        <v>21103901</v>
      </c>
      <c r="M877" s="32" t="s">
        <v>2189</v>
      </c>
      <c r="N877" s="29">
        <v>798</v>
      </c>
      <c r="O877" s="29">
        <v>80</v>
      </c>
      <c r="P877" s="29">
        <v>96</v>
      </c>
      <c r="Q877" s="29">
        <v>127</v>
      </c>
      <c r="R877" s="29">
        <v>95.3</v>
      </c>
      <c r="S877" s="33">
        <v>-7.2916666666666963E-3</v>
      </c>
      <c r="T877" s="34">
        <v>20950018.388541665</v>
      </c>
      <c r="U877" s="34">
        <v>3195308.2840825049</v>
      </c>
      <c r="V877" s="35">
        <v>17754710.104459159</v>
      </c>
      <c r="W877" s="24">
        <v>0</v>
      </c>
      <c r="X877" s="35">
        <v>17754710.104459159</v>
      </c>
    </row>
    <row r="878" spans="1:24">
      <c r="A878" s="24">
        <v>877</v>
      </c>
      <c r="B878" s="25" t="s">
        <v>60</v>
      </c>
      <c r="C878" s="25" t="s">
        <v>103</v>
      </c>
      <c r="D878" s="26">
        <v>43333</v>
      </c>
      <c r="E878" s="27">
        <v>43333</v>
      </c>
      <c r="F878" s="27">
        <v>43313</v>
      </c>
      <c r="G878" s="27">
        <v>44798</v>
      </c>
      <c r="H878" s="28">
        <v>4.0136986301369859</v>
      </c>
      <c r="I878" s="29">
        <v>25</v>
      </c>
      <c r="J878" s="30">
        <v>0.05</v>
      </c>
      <c r="K878" s="29">
        <v>3.7999999999999999E-2</v>
      </c>
      <c r="L878" s="31">
        <v>580650</v>
      </c>
      <c r="M878" s="32" t="s">
        <v>2189</v>
      </c>
      <c r="N878" s="29">
        <v>798</v>
      </c>
      <c r="O878" s="29">
        <v>80</v>
      </c>
      <c r="P878" s="29">
        <v>96</v>
      </c>
      <c r="Q878" s="29">
        <v>127</v>
      </c>
      <c r="R878" s="29">
        <v>95.3</v>
      </c>
      <c r="S878" s="33">
        <v>-7.2916666666666963E-3</v>
      </c>
      <c r="T878" s="34">
        <v>576416.09375</v>
      </c>
      <c r="U878" s="34">
        <v>87915.298463184925</v>
      </c>
      <c r="V878" s="35">
        <v>488500.79528681509</v>
      </c>
      <c r="W878" s="24">
        <v>0</v>
      </c>
      <c r="X878" s="35">
        <v>488500.79528681509</v>
      </c>
    </row>
    <row r="879" spans="1:24">
      <c r="A879" s="24">
        <v>878</v>
      </c>
      <c r="B879" s="25" t="s">
        <v>60</v>
      </c>
      <c r="C879" s="25" t="s">
        <v>104</v>
      </c>
      <c r="D879" s="26">
        <v>43333</v>
      </c>
      <c r="E879" s="27">
        <v>43333</v>
      </c>
      <c r="F879" s="27">
        <v>43313</v>
      </c>
      <c r="G879" s="27">
        <v>44798</v>
      </c>
      <c r="H879" s="28">
        <v>4.0136986301369859</v>
      </c>
      <c r="I879" s="29">
        <v>25</v>
      </c>
      <c r="J879" s="30">
        <v>0.05</v>
      </c>
      <c r="K879" s="29">
        <v>3.7999999999999999E-2</v>
      </c>
      <c r="L879" s="31">
        <v>175035</v>
      </c>
      <c r="M879" s="32" t="s">
        <v>1877</v>
      </c>
      <c r="N879" s="29">
        <v>642</v>
      </c>
      <c r="O879" s="29">
        <v>80</v>
      </c>
      <c r="P879" s="29">
        <v>79.099999999999994</v>
      </c>
      <c r="Q879" s="29">
        <v>127</v>
      </c>
      <c r="R879" s="29">
        <v>94</v>
      </c>
      <c r="S879" s="33">
        <v>0.18836915297092297</v>
      </c>
      <c r="T879" s="34">
        <v>208006.19469026552</v>
      </c>
      <c r="U879" s="34">
        <v>31725.218790156381</v>
      </c>
      <c r="V879" s="35">
        <v>176280.97590010913</v>
      </c>
      <c r="W879" s="24">
        <v>0</v>
      </c>
      <c r="X879" s="35">
        <v>176280.97590010913</v>
      </c>
    </row>
    <row r="880" spans="1:24">
      <c r="A880" s="24">
        <v>879</v>
      </c>
      <c r="B880" s="25" t="s">
        <v>60</v>
      </c>
      <c r="C880" s="25" t="s">
        <v>105</v>
      </c>
      <c r="D880" s="26">
        <v>43333</v>
      </c>
      <c r="E880" s="27">
        <v>43333</v>
      </c>
      <c r="F880" s="27">
        <v>43313</v>
      </c>
      <c r="G880" s="27">
        <v>44798</v>
      </c>
      <c r="H880" s="28">
        <v>4.0136986301369859</v>
      </c>
      <c r="I880" s="29">
        <v>25</v>
      </c>
      <c r="J880" s="30">
        <v>0.05</v>
      </c>
      <c r="K880" s="29">
        <v>3.7999999999999999E-2</v>
      </c>
      <c r="L880" s="31">
        <v>132796</v>
      </c>
      <c r="M880" s="32" t="s">
        <v>2189</v>
      </c>
      <c r="N880" s="29">
        <v>798</v>
      </c>
      <c r="O880" s="29">
        <v>80</v>
      </c>
      <c r="P880" s="29">
        <v>96</v>
      </c>
      <c r="Q880" s="29">
        <v>127</v>
      </c>
      <c r="R880" s="29">
        <v>95.3</v>
      </c>
      <c r="S880" s="33">
        <v>-7.2916666666666963E-3</v>
      </c>
      <c r="T880" s="34">
        <v>131827.69583333333</v>
      </c>
      <c r="U880" s="34">
        <v>20106.432402853879</v>
      </c>
      <c r="V880" s="35">
        <v>111721.26343047945</v>
      </c>
      <c r="W880" s="24">
        <v>0</v>
      </c>
      <c r="X880" s="35">
        <v>111721.26343047945</v>
      </c>
    </row>
    <row r="881" spans="1:24">
      <c r="A881" s="24">
        <v>880</v>
      </c>
      <c r="B881" s="25" t="s">
        <v>60</v>
      </c>
      <c r="C881" s="25" t="s">
        <v>106</v>
      </c>
      <c r="D881" s="26">
        <v>43333</v>
      </c>
      <c r="E881" s="27">
        <v>43333</v>
      </c>
      <c r="F881" s="27">
        <v>43313</v>
      </c>
      <c r="G881" s="27">
        <v>44798</v>
      </c>
      <c r="H881" s="28">
        <v>4.0136986301369859</v>
      </c>
      <c r="I881" s="29">
        <v>25</v>
      </c>
      <c r="J881" s="30">
        <v>0.05</v>
      </c>
      <c r="K881" s="29">
        <v>3.7999999999999999E-2</v>
      </c>
      <c r="L881" s="31">
        <v>469552</v>
      </c>
      <c r="M881" s="32" t="s">
        <v>1871</v>
      </c>
      <c r="N881" s="29">
        <v>639</v>
      </c>
      <c r="O881" s="29">
        <v>80</v>
      </c>
      <c r="P881" s="29">
        <v>112.8</v>
      </c>
      <c r="Q881" s="29">
        <v>127</v>
      </c>
      <c r="R881" s="29">
        <v>116.2</v>
      </c>
      <c r="S881" s="33">
        <v>3.0141843971631256E-2</v>
      </c>
      <c r="T881" s="34">
        <v>483705.16312056739</v>
      </c>
      <c r="U881" s="34">
        <v>73774.976523073929</v>
      </c>
      <c r="V881" s="35">
        <v>409930.18659749348</v>
      </c>
      <c r="W881" s="24">
        <v>0</v>
      </c>
      <c r="X881" s="35">
        <v>409930.18659749348</v>
      </c>
    </row>
    <row r="882" spans="1:24">
      <c r="A882" s="24">
        <v>881</v>
      </c>
      <c r="B882" s="25" t="s">
        <v>60</v>
      </c>
      <c r="C882" s="25" t="s">
        <v>110</v>
      </c>
      <c r="D882" s="26">
        <v>43333</v>
      </c>
      <c r="E882" s="27">
        <v>43333</v>
      </c>
      <c r="F882" s="27">
        <v>43313</v>
      </c>
      <c r="G882" s="27">
        <v>44798</v>
      </c>
      <c r="H882" s="28">
        <v>4.0136986301369859</v>
      </c>
      <c r="I882" s="29">
        <v>25</v>
      </c>
      <c r="J882" s="30">
        <v>0.05</v>
      </c>
      <c r="K882" s="29">
        <v>3.7999999999999999E-2</v>
      </c>
      <c r="L882" s="31">
        <v>16789210</v>
      </c>
      <c r="M882" s="32" t="s">
        <v>1939</v>
      </c>
      <c r="N882" s="29">
        <v>673</v>
      </c>
      <c r="O882" s="29">
        <v>80</v>
      </c>
      <c r="P882" s="29">
        <v>95</v>
      </c>
      <c r="Q882" s="29">
        <v>127</v>
      </c>
      <c r="R882" s="29">
        <v>104.3</v>
      </c>
      <c r="S882" s="33">
        <v>9.7894736842105229E-2</v>
      </c>
      <c r="T882" s="34">
        <v>18432785.294736844</v>
      </c>
      <c r="U882" s="34">
        <v>2811378.5133095887</v>
      </c>
      <c r="V882" s="35">
        <v>15621406.781427255</v>
      </c>
      <c r="W882" s="24">
        <v>0</v>
      </c>
      <c r="X882" s="35">
        <v>15621406.781427255</v>
      </c>
    </row>
    <row r="883" spans="1:24">
      <c r="A883" s="24">
        <v>882</v>
      </c>
      <c r="B883" s="25" t="s">
        <v>60</v>
      </c>
      <c r="C883" s="25" t="s">
        <v>86</v>
      </c>
      <c r="D883" s="26">
        <v>43333</v>
      </c>
      <c r="E883" s="27">
        <v>43333</v>
      </c>
      <c r="F883" s="27">
        <v>43313</v>
      </c>
      <c r="G883" s="27">
        <v>44798</v>
      </c>
      <c r="H883" s="28">
        <v>4.0136986301369859</v>
      </c>
      <c r="I883" s="29">
        <v>25</v>
      </c>
      <c r="J883" s="30">
        <v>0.05</v>
      </c>
      <c r="K883" s="29">
        <v>3.7999999999999999E-2</v>
      </c>
      <c r="L883" s="31">
        <v>892500</v>
      </c>
      <c r="M883" s="32" t="s">
        <v>2189</v>
      </c>
      <c r="N883" s="29">
        <v>798</v>
      </c>
      <c r="O883" s="29">
        <v>80</v>
      </c>
      <c r="P883" s="29">
        <v>96</v>
      </c>
      <c r="Q883" s="29">
        <v>127</v>
      </c>
      <c r="R883" s="29">
        <v>95.3</v>
      </c>
      <c r="S883" s="33">
        <v>-7.2916666666666963E-3</v>
      </c>
      <c r="T883" s="34">
        <v>885992.1875</v>
      </c>
      <c r="U883" s="34">
        <v>135132.01391267122</v>
      </c>
      <c r="V883" s="35">
        <v>750860.17358732875</v>
      </c>
      <c r="W883" s="24">
        <v>0</v>
      </c>
      <c r="X883" s="35">
        <v>750860.17358732875</v>
      </c>
    </row>
    <row r="884" spans="1:24">
      <c r="A884" s="24">
        <v>883</v>
      </c>
      <c r="B884" s="25" t="s">
        <v>60</v>
      </c>
      <c r="C884" s="25" t="s">
        <v>90</v>
      </c>
      <c r="D884" s="26">
        <v>43333</v>
      </c>
      <c r="E884" s="27">
        <v>43333</v>
      </c>
      <c r="F884" s="27">
        <v>43313</v>
      </c>
      <c r="G884" s="27">
        <v>44798</v>
      </c>
      <c r="H884" s="28">
        <v>4.0136986301369859</v>
      </c>
      <c r="I884" s="29">
        <v>25</v>
      </c>
      <c r="J884" s="30">
        <v>0.05</v>
      </c>
      <c r="K884" s="29">
        <v>3.7999999999999999E-2</v>
      </c>
      <c r="L884" s="31">
        <v>472500</v>
      </c>
      <c r="M884" s="32" t="s">
        <v>2189</v>
      </c>
      <c r="N884" s="29">
        <v>798</v>
      </c>
      <c r="O884" s="29">
        <v>80</v>
      </c>
      <c r="P884" s="29">
        <v>96</v>
      </c>
      <c r="Q884" s="29">
        <v>127</v>
      </c>
      <c r="R884" s="29">
        <v>95.3</v>
      </c>
      <c r="S884" s="33">
        <v>-7.2916666666666963E-3</v>
      </c>
      <c r="T884" s="34">
        <v>469054.6875</v>
      </c>
      <c r="U884" s="34">
        <v>71540.477953767113</v>
      </c>
      <c r="V884" s="35">
        <v>397514.20954623289</v>
      </c>
      <c r="W884" s="24">
        <v>0</v>
      </c>
      <c r="X884" s="35">
        <v>397514.20954623289</v>
      </c>
    </row>
    <row r="885" spans="1:24">
      <c r="A885" s="24">
        <v>884</v>
      </c>
      <c r="B885" s="25" t="s">
        <v>60</v>
      </c>
      <c r="C885" s="25" t="s">
        <v>91</v>
      </c>
      <c r="D885" s="26">
        <v>43333</v>
      </c>
      <c r="E885" s="27">
        <v>43333</v>
      </c>
      <c r="F885" s="27">
        <v>43313</v>
      </c>
      <c r="G885" s="27">
        <v>44798</v>
      </c>
      <c r="H885" s="28">
        <v>4.0136986301369859</v>
      </c>
      <c r="I885" s="29">
        <v>25</v>
      </c>
      <c r="J885" s="30">
        <v>0.05</v>
      </c>
      <c r="K885" s="29">
        <v>3.7999999999999999E-2</v>
      </c>
      <c r="L885" s="31">
        <v>637760</v>
      </c>
      <c r="M885" s="32" t="s">
        <v>2189</v>
      </c>
      <c r="N885" s="29">
        <v>798</v>
      </c>
      <c r="O885" s="29">
        <v>80</v>
      </c>
      <c r="P885" s="29">
        <v>96</v>
      </c>
      <c r="Q885" s="29">
        <v>127</v>
      </c>
      <c r="R885" s="29">
        <v>95.3</v>
      </c>
      <c r="S885" s="33">
        <v>-7.2916666666666963E-3</v>
      </c>
      <c r="T885" s="34">
        <v>633109.66666666663</v>
      </c>
      <c r="U885" s="34">
        <v>96562.233269406381</v>
      </c>
      <c r="V885" s="35">
        <v>536547.43339726026</v>
      </c>
      <c r="W885" s="24">
        <v>0</v>
      </c>
      <c r="X885" s="35">
        <v>536547.43339726026</v>
      </c>
    </row>
    <row r="886" spans="1:24">
      <c r="A886" s="24">
        <v>885</v>
      </c>
      <c r="B886" s="25" t="s">
        <v>60</v>
      </c>
      <c r="C886" s="25" t="s">
        <v>92</v>
      </c>
      <c r="D886" s="26">
        <v>43333</v>
      </c>
      <c r="E886" s="27">
        <v>43333</v>
      </c>
      <c r="F886" s="27">
        <v>43313</v>
      </c>
      <c r="G886" s="27">
        <v>44798</v>
      </c>
      <c r="H886" s="28">
        <v>4.0136986301369859</v>
      </c>
      <c r="I886" s="29">
        <v>25</v>
      </c>
      <c r="J886" s="30">
        <v>0.05</v>
      </c>
      <c r="K886" s="29">
        <v>3.7999999999999999E-2</v>
      </c>
      <c r="L886" s="31">
        <v>21044329</v>
      </c>
      <c r="M886" s="32" t="s">
        <v>2189</v>
      </c>
      <c r="N886" s="29">
        <v>798</v>
      </c>
      <c r="O886" s="29">
        <v>80</v>
      </c>
      <c r="P886" s="29">
        <v>96</v>
      </c>
      <c r="Q886" s="29">
        <v>127</v>
      </c>
      <c r="R886" s="29">
        <v>95.3</v>
      </c>
      <c r="S886" s="33">
        <v>-7.2916666666666963E-3</v>
      </c>
      <c r="T886" s="34">
        <v>20890880.767708331</v>
      </c>
      <c r="U886" s="34">
        <v>3186288.5817488292</v>
      </c>
      <c r="V886" s="35">
        <v>17704592.185959503</v>
      </c>
      <c r="W886" s="24">
        <v>0</v>
      </c>
      <c r="X886" s="35">
        <v>17704592.185959503</v>
      </c>
    </row>
    <row r="887" spans="1:24">
      <c r="A887" s="24">
        <v>886</v>
      </c>
      <c r="B887" s="25" t="s">
        <v>60</v>
      </c>
      <c r="C887" s="25" t="s">
        <v>93</v>
      </c>
      <c r="D887" s="26">
        <v>43333</v>
      </c>
      <c r="E887" s="27">
        <v>43333</v>
      </c>
      <c r="F887" s="27">
        <v>43313</v>
      </c>
      <c r="G887" s="27">
        <v>44798</v>
      </c>
      <c r="H887" s="28">
        <v>4.0136986301369859</v>
      </c>
      <c r="I887" s="29">
        <v>25</v>
      </c>
      <c r="J887" s="30">
        <v>0.05</v>
      </c>
      <c r="K887" s="29">
        <v>3.7999999999999999E-2</v>
      </c>
      <c r="L887" s="31">
        <v>969266</v>
      </c>
      <c r="M887" s="32" t="s">
        <v>2189</v>
      </c>
      <c r="N887" s="29">
        <v>798</v>
      </c>
      <c r="O887" s="29">
        <v>80</v>
      </c>
      <c r="P887" s="29">
        <v>96</v>
      </c>
      <c r="Q887" s="29">
        <v>127</v>
      </c>
      <c r="R887" s="29">
        <v>95.3</v>
      </c>
      <c r="S887" s="33">
        <v>-7.2916666666666963E-3</v>
      </c>
      <c r="T887" s="34">
        <v>962198.43541666667</v>
      </c>
      <c r="U887" s="34">
        <v>146755.0326017694</v>
      </c>
      <c r="V887" s="35">
        <v>815443.40281489724</v>
      </c>
      <c r="W887" s="24">
        <v>0</v>
      </c>
      <c r="X887" s="35">
        <v>815443.40281489724</v>
      </c>
    </row>
    <row r="888" spans="1:24">
      <c r="A888" s="24">
        <v>887</v>
      </c>
      <c r="B888" s="25" t="s">
        <v>60</v>
      </c>
      <c r="C888" s="25" t="s">
        <v>94</v>
      </c>
      <c r="D888" s="26">
        <v>43333</v>
      </c>
      <c r="E888" s="27">
        <v>43333</v>
      </c>
      <c r="F888" s="27">
        <v>43313</v>
      </c>
      <c r="G888" s="27">
        <v>44798</v>
      </c>
      <c r="H888" s="28">
        <v>4.0136986301369859</v>
      </c>
      <c r="I888" s="29">
        <v>25</v>
      </c>
      <c r="J888" s="30">
        <v>0.05</v>
      </c>
      <c r="K888" s="29">
        <v>3.7999999999999999E-2</v>
      </c>
      <c r="L888" s="31">
        <v>735000</v>
      </c>
      <c r="M888" s="32" t="s">
        <v>2189</v>
      </c>
      <c r="N888" s="29">
        <v>798</v>
      </c>
      <c r="O888" s="29">
        <v>80</v>
      </c>
      <c r="P888" s="29">
        <v>96</v>
      </c>
      <c r="Q888" s="29">
        <v>127</v>
      </c>
      <c r="R888" s="29">
        <v>95.3</v>
      </c>
      <c r="S888" s="33">
        <v>-7.2916666666666963E-3</v>
      </c>
      <c r="T888" s="34">
        <v>729640.625</v>
      </c>
      <c r="U888" s="34">
        <v>111285.18792808217</v>
      </c>
      <c r="V888" s="35">
        <v>618355.43707191781</v>
      </c>
      <c r="W888" s="24">
        <v>0</v>
      </c>
      <c r="X888" s="35">
        <v>618355.43707191781</v>
      </c>
    </row>
    <row r="889" spans="1:24">
      <c r="A889" s="24">
        <v>888</v>
      </c>
      <c r="B889" s="25" t="s">
        <v>60</v>
      </c>
      <c r="C889" s="25" t="s">
        <v>95</v>
      </c>
      <c r="D889" s="26">
        <v>43333</v>
      </c>
      <c r="E889" s="27">
        <v>43333</v>
      </c>
      <c r="F889" s="27">
        <v>43313</v>
      </c>
      <c r="G889" s="27">
        <v>44798</v>
      </c>
      <c r="H889" s="28">
        <v>4.0136986301369859</v>
      </c>
      <c r="I889" s="29">
        <v>25</v>
      </c>
      <c r="J889" s="30">
        <v>0.05</v>
      </c>
      <c r="K889" s="29">
        <v>3.7999999999999999E-2</v>
      </c>
      <c r="L889" s="31">
        <v>126000</v>
      </c>
      <c r="M889" s="32" t="s">
        <v>2189</v>
      </c>
      <c r="N889" s="29">
        <v>798</v>
      </c>
      <c r="O889" s="29">
        <v>80</v>
      </c>
      <c r="P889" s="29">
        <v>96</v>
      </c>
      <c r="Q889" s="29">
        <v>127</v>
      </c>
      <c r="R889" s="29">
        <v>95.3</v>
      </c>
      <c r="S889" s="33">
        <v>-7.2916666666666963E-3</v>
      </c>
      <c r="T889" s="34">
        <v>125081.25</v>
      </c>
      <c r="U889" s="34">
        <v>19077.460787671229</v>
      </c>
      <c r="V889" s="35">
        <v>106003.78921232877</v>
      </c>
      <c r="W889" s="24">
        <v>0</v>
      </c>
      <c r="X889" s="35">
        <v>106003.78921232877</v>
      </c>
    </row>
    <row r="890" spans="1:24">
      <c r="A890" s="24">
        <v>889</v>
      </c>
      <c r="B890" s="25" t="s">
        <v>60</v>
      </c>
      <c r="C890" s="25" t="s">
        <v>96</v>
      </c>
      <c r="D890" s="26">
        <v>43333</v>
      </c>
      <c r="E890" s="27">
        <v>43333</v>
      </c>
      <c r="F890" s="27">
        <v>43313</v>
      </c>
      <c r="G890" s="27">
        <v>44798</v>
      </c>
      <c r="H890" s="28">
        <v>4.0136986301369859</v>
      </c>
      <c r="I890" s="29">
        <v>25</v>
      </c>
      <c r="J890" s="30">
        <v>0.05</v>
      </c>
      <c r="K890" s="29">
        <v>3.7999999999999999E-2</v>
      </c>
      <c r="L890" s="31">
        <v>29327302</v>
      </c>
      <c r="M890" s="32" t="s">
        <v>2189</v>
      </c>
      <c r="N890" s="29">
        <v>798</v>
      </c>
      <c r="O890" s="29">
        <v>80</v>
      </c>
      <c r="P890" s="29">
        <v>96</v>
      </c>
      <c r="Q890" s="29">
        <v>127</v>
      </c>
      <c r="R890" s="29">
        <v>95.3</v>
      </c>
      <c r="S890" s="33">
        <v>-7.2916666666666963E-3</v>
      </c>
      <c r="T890" s="34">
        <v>29113457.089583334</v>
      </c>
      <c r="U890" s="34">
        <v>4440400.4278824767</v>
      </c>
      <c r="V890" s="35">
        <v>24673056.661700856</v>
      </c>
      <c r="W890" s="24">
        <v>0</v>
      </c>
      <c r="X890" s="35">
        <v>24673056.661700856</v>
      </c>
    </row>
    <row r="891" spans="1:24">
      <c r="A891" s="24">
        <v>890</v>
      </c>
      <c r="B891" s="25" t="s">
        <v>60</v>
      </c>
      <c r="C891" s="25" t="s">
        <v>97</v>
      </c>
      <c r="D891" s="26">
        <v>43333</v>
      </c>
      <c r="E891" s="27">
        <v>43333</v>
      </c>
      <c r="F891" s="27">
        <v>43313</v>
      </c>
      <c r="G891" s="27">
        <v>44798</v>
      </c>
      <c r="H891" s="28">
        <v>4.0136986301369859</v>
      </c>
      <c r="I891" s="29">
        <v>25</v>
      </c>
      <c r="J891" s="30">
        <v>0.05</v>
      </c>
      <c r="K891" s="29">
        <v>3.7999999999999999E-2</v>
      </c>
      <c r="L891" s="31">
        <v>1517250</v>
      </c>
      <c r="M891" s="32" t="s">
        <v>1941</v>
      </c>
      <c r="N891" s="29">
        <v>674</v>
      </c>
      <c r="O891" s="29">
        <v>80</v>
      </c>
      <c r="P891" s="29">
        <v>105.1</v>
      </c>
      <c r="Q891" s="29">
        <v>127</v>
      </c>
      <c r="R891" s="29">
        <v>122.8</v>
      </c>
      <c r="S891" s="33">
        <v>0.16841103710751668</v>
      </c>
      <c r="T891" s="34">
        <v>1772771.6460513796</v>
      </c>
      <c r="U891" s="34">
        <v>270384.10283748026</v>
      </c>
      <c r="V891" s="35">
        <v>1502387.5432138992</v>
      </c>
      <c r="W891" s="24">
        <v>0</v>
      </c>
      <c r="X891" s="35">
        <v>1502387.5432138992</v>
      </c>
    </row>
    <row r="892" spans="1:24">
      <c r="A892" s="24">
        <v>891</v>
      </c>
      <c r="B892" s="25" t="s">
        <v>60</v>
      </c>
      <c r="C892" s="25" t="s">
        <v>98</v>
      </c>
      <c r="D892" s="26">
        <v>43333</v>
      </c>
      <c r="E892" s="27">
        <v>43333</v>
      </c>
      <c r="F892" s="27">
        <v>43313</v>
      </c>
      <c r="G892" s="27">
        <v>44798</v>
      </c>
      <c r="H892" s="28">
        <v>4.0136986301369859</v>
      </c>
      <c r="I892" s="29">
        <v>25</v>
      </c>
      <c r="J892" s="30">
        <v>0.05</v>
      </c>
      <c r="K892" s="29">
        <v>3.7999999999999999E-2</v>
      </c>
      <c r="L892" s="31">
        <v>312900</v>
      </c>
      <c r="M892" s="32" t="s">
        <v>2189</v>
      </c>
      <c r="N892" s="29">
        <v>798</v>
      </c>
      <c r="O892" s="29">
        <v>80</v>
      </c>
      <c r="P892" s="29">
        <v>96</v>
      </c>
      <c r="Q892" s="29">
        <v>127</v>
      </c>
      <c r="R892" s="29">
        <v>95.3</v>
      </c>
      <c r="S892" s="33">
        <v>-7.2916666666666963E-3</v>
      </c>
      <c r="T892" s="34">
        <v>310618.4375</v>
      </c>
      <c r="U892" s="34">
        <v>47375.694289383558</v>
      </c>
      <c r="V892" s="35">
        <v>263242.74321061646</v>
      </c>
      <c r="W892" s="24">
        <v>0</v>
      </c>
      <c r="X892" s="35">
        <v>263242.74321061646</v>
      </c>
    </row>
    <row r="893" spans="1:24">
      <c r="A893" s="24">
        <v>892</v>
      </c>
      <c r="B893" s="25" t="s">
        <v>60</v>
      </c>
      <c r="C893" s="25" t="s">
        <v>99</v>
      </c>
      <c r="D893" s="26">
        <v>43333</v>
      </c>
      <c r="E893" s="27">
        <v>43333</v>
      </c>
      <c r="F893" s="27">
        <v>43313</v>
      </c>
      <c r="G893" s="27">
        <v>44798</v>
      </c>
      <c r="H893" s="28">
        <v>4.0136986301369859</v>
      </c>
      <c r="I893" s="29">
        <v>25</v>
      </c>
      <c r="J893" s="30">
        <v>0.05</v>
      </c>
      <c r="K893" s="29">
        <v>3.7999999999999999E-2</v>
      </c>
      <c r="L893" s="31">
        <v>1174950</v>
      </c>
      <c r="M893" s="32" t="s">
        <v>2189</v>
      </c>
      <c r="N893" s="29">
        <v>798</v>
      </c>
      <c r="O893" s="29">
        <v>80</v>
      </c>
      <c r="P893" s="29">
        <v>96</v>
      </c>
      <c r="Q893" s="29">
        <v>127</v>
      </c>
      <c r="R893" s="29">
        <v>95.3</v>
      </c>
      <c r="S893" s="33">
        <v>-7.2916666666666963E-3</v>
      </c>
      <c r="T893" s="34">
        <v>1166382.65625</v>
      </c>
      <c r="U893" s="34">
        <v>177897.32184503422</v>
      </c>
      <c r="V893" s="35">
        <v>988485.33440496575</v>
      </c>
      <c r="W893" s="24">
        <v>0</v>
      </c>
      <c r="X893" s="35">
        <v>988485.33440496575</v>
      </c>
    </row>
    <row r="894" spans="1:24">
      <c r="A894" s="24">
        <v>893</v>
      </c>
      <c r="B894" s="25" t="s">
        <v>60</v>
      </c>
      <c r="C894" s="25" t="s">
        <v>100</v>
      </c>
      <c r="D894" s="26">
        <v>43333</v>
      </c>
      <c r="E894" s="27">
        <v>43333</v>
      </c>
      <c r="F894" s="27">
        <v>43313</v>
      </c>
      <c r="G894" s="27">
        <v>44798</v>
      </c>
      <c r="H894" s="28">
        <v>4.0136986301369859</v>
      </c>
      <c r="I894" s="29">
        <v>25</v>
      </c>
      <c r="J894" s="30">
        <v>0.05</v>
      </c>
      <c r="K894" s="29">
        <v>3.7999999999999999E-2</v>
      </c>
      <c r="L894" s="31">
        <v>582750</v>
      </c>
      <c r="M894" s="32" t="s">
        <v>1973</v>
      </c>
      <c r="N894" s="29">
        <v>690</v>
      </c>
      <c r="O894" s="29">
        <v>80</v>
      </c>
      <c r="P894" s="29">
        <v>110</v>
      </c>
      <c r="Q894" s="29">
        <v>127</v>
      </c>
      <c r="R894" s="29">
        <v>145.69999999999999</v>
      </c>
      <c r="S894" s="33">
        <v>0.32454545454545441</v>
      </c>
      <c r="T894" s="34">
        <v>771878.86363636365</v>
      </c>
      <c r="U894" s="34">
        <v>117727.3872291407</v>
      </c>
      <c r="V894" s="35">
        <v>654151.47640722292</v>
      </c>
      <c r="W894" s="24">
        <v>0</v>
      </c>
      <c r="X894" s="35">
        <v>654151.47640722292</v>
      </c>
    </row>
    <row r="895" spans="1:24">
      <c r="A895" s="24">
        <v>894</v>
      </c>
      <c r="B895" s="25" t="s">
        <v>60</v>
      </c>
      <c r="C895" s="25" t="s">
        <v>101</v>
      </c>
      <c r="D895" s="26">
        <v>43333</v>
      </c>
      <c r="E895" s="27">
        <v>43333</v>
      </c>
      <c r="F895" s="27">
        <v>43313</v>
      </c>
      <c r="G895" s="27">
        <v>44798</v>
      </c>
      <c r="H895" s="28">
        <v>4.0136986301369859</v>
      </c>
      <c r="I895" s="29">
        <v>25</v>
      </c>
      <c r="J895" s="30">
        <v>0.05</v>
      </c>
      <c r="K895" s="29">
        <v>3.7999999999999999E-2</v>
      </c>
      <c r="L895" s="31">
        <v>9976171</v>
      </c>
      <c r="M895" s="32" t="s">
        <v>2189</v>
      </c>
      <c r="N895" s="29">
        <v>798</v>
      </c>
      <c r="O895" s="29">
        <v>80</v>
      </c>
      <c r="P895" s="29">
        <v>96</v>
      </c>
      <c r="Q895" s="29">
        <v>127</v>
      </c>
      <c r="R895" s="29">
        <v>95.3</v>
      </c>
      <c r="S895" s="33">
        <v>-7.2916666666666963E-3</v>
      </c>
      <c r="T895" s="34">
        <v>9903428.0864583328</v>
      </c>
      <c r="U895" s="34">
        <v>1510476.2782825625</v>
      </c>
      <c r="V895" s="35">
        <v>8392951.8081757706</v>
      </c>
      <c r="W895" s="24">
        <v>0</v>
      </c>
      <c r="X895" s="35">
        <v>8392951.8081757706</v>
      </c>
    </row>
    <row r="896" spans="1:24">
      <c r="A896" s="24">
        <v>895</v>
      </c>
      <c r="B896" s="25" t="s">
        <v>60</v>
      </c>
      <c r="C896" s="25" t="s">
        <v>102</v>
      </c>
      <c r="D896" s="26">
        <v>43333</v>
      </c>
      <c r="E896" s="27">
        <v>43333</v>
      </c>
      <c r="F896" s="27">
        <v>43313</v>
      </c>
      <c r="G896" s="27">
        <v>44798</v>
      </c>
      <c r="H896" s="28">
        <v>4.0136986301369859</v>
      </c>
      <c r="I896" s="29">
        <v>25</v>
      </c>
      <c r="J896" s="30">
        <v>0.05</v>
      </c>
      <c r="K896" s="29">
        <v>3.7999999999999999E-2</v>
      </c>
      <c r="L896" s="31">
        <v>21103901</v>
      </c>
      <c r="M896" s="32" t="s">
        <v>2189</v>
      </c>
      <c r="N896" s="29">
        <v>798</v>
      </c>
      <c r="O896" s="29">
        <v>80</v>
      </c>
      <c r="P896" s="29">
        <v>96</v>
      </c>
      <c r="Q896" s="29">
        <v>127</v>
      </c>
      <c r="R896" s="29">
        <v>95.3</v>
      </c>
      <c r="S896" s="33">
        <v>-7.2916666666666963E-3</v>
      </c>
      <c r="T896" s="34">
        <v>20950018.388541665</v>
      </c>
      <c r="U896" s="34">
        <v>3195308.2840825049</v>
      </c>
      <c r="V896" s="35">
        <v>17754710.104459159</v>
      </c>
      <c r="W896" s="24">
        <v>0</v>
      </c>
      <c r="X896" s="35">
        <v>17754710.104459159</v>
      </c>
    </row>
    <row r="897" spans="1:24">
      <c r="A897" s="24">
        <v>896</v>
      </c>
      <c r="B897" s="25" t="s">
        <v>60</v>
      </c>
      <c r="C897" s="25" t="s">
        <v>103</v>
      </c>
      <c r="D897" s="26">
        <v>43333</v>
      </c>
      <c r="E897" s="27">
        <v>43333</v>
      </c>
      <c r="F897" s="27">
        <v>43313</v>
      </c>
      <c r="G897" s="27">
        <v>44798</v>
      </c>
      <c r="H897" s="28">
        <v>4.0136986301369859</v>
      </c>
      <c r="I897" s="29">
        <v>25</v>
      </c>
      <c r="J897" s="30">
        <v>0.05</v>
      </c>
      <c r="K897" s="29">
        <v>3.7999999999999999E-2</v>
      </c>
      <c r="L897" s="31">
        <v>580650</v>
      </c>
      <c r="M897" s="32" t="s">
        <v>2189</v>
      </c>
      <c r="N897" s="29">
        <v>798</v>
      </c>
      <c r="O897" s="29">
        <v>80</v>
      </c>
      <c r="P897" s="29">
        <v>96</v>
      </c>
      <c r="Q897" s="29">
        <v>127</v>
      </c>
      <c r="R897" s="29">
        <v>95.3</v>
      </c>
      <c r="S897" s="33">
        <v>-7.2916666666666963E-3</v>
      </c>
      <c r="T897" s="34">
        <v>576416.09375</v>
      </c>
      <c r="U897" s="34">
        <v>87915.298463184925</v>
      </c>
      <c r="V897" s="35">
        <v>488500.79528681509</v>
      </c>
      <c r="W897" s="24">
        <v>0</v>
      </c>
      <c r="X897" s="35">
        <v>488500.79528681509</v>
      </c>
    </row>
    <row r="898" spans="1:24">
      <c r="A898" s="24">
        <v>897</v>
      </c>
      <c r="B898" s="25" t="s">
        <v>60</v>
      </c>
      <c r="C898" s="25" t="s">
        <v>104</v>
      </c>
      <c r="D898" s="26">
        <v>43333</v>
      </c>
      <c r="E898" s="27">
        <v>43333</v>
      </c>
      <c r="F898" s="27">
        <v>43313</v>
      </c>
      <c r="G898" s="27">
        <v>44798</v>
      </c>
      <c r="H898" s="28">
        <v>4.0136986301369859</v>
      </c>
      <c r="I898" s="29">
        <v>25</v>
      </c>
      <c r="J898" s="30">
        <v>0.05</v>
      </c>
      <c r="K898" s="29">
        <v>3.7999999999999999E-2</v>
      </c>
      <c r="L898" s="31">
        <v>175035</v>
      </c>
      <c r="M898" s="32" t="s">
        <v>1877</v>
      </c>
      <c r="N898" s="29">
        <v>642</v>
      </c>
      <c r="O898" s="29">
        <v>80</v>
      </c>
      <c r="P898" s="29">
        <v>79.099999999999994</v>
      </c>
      <c r="Q898" s="29">
        <v>127</v>
      </c>
      <c r="R898" s="29">
        <v>94</v>
      </c>
      <c r="S898" s="33">
        <v>0.18836915297092297</v>
      </c>
      <c r="T898" s="34">
        <v>208006.19469026552</v>
      </c>
      <c r="U898" s="34">
        <v>31725.218790156381</v>
      </c>
      <c r="V898" s="35">
        <v>176280.97590010913</v>
      </c>
      <c r="W898" s="24">
        <v>0</v>
      </c>
      <c r="X898" s="35">
        <v>176280.97590010913</v>
      </c>
    </row>
    <row r="899" spans="1:24">
      <c r="A899" s="24">
        <v>898</v>
      </c>
      <c r="B899" s="25" t="s">
        <v>60</v>
      </c>
      <c r="C899" s="25" t="s">
        <v>105</v>
      </c>
      <c r="D899" s="26">
        <v>43333</v>
      </c>
      <c r="E899" s="27">
        <v>43333</v>
      </c>
      <c r="F899" s="27">
        <v>43313</v>
      </c>
      <c r="G899" s="27">
        <v>44798</v>
      </c>
      <c r="H899" s="28">
        <v>4.0136986301369859</v>
      </c>
      <c r="I899" s="29">
        <v>25</v>
      </c>
      <c r="J899" s="30">
        <v>0.05</v>
      </c>
      <c r="K899" s="29">
        <v>3.7999999999999999E-2</v>
      </c>
      <c r="L899" s="31">
        <v>132796</v>
      </c>
      <c r="M899" s="32" t="s">
        <v>2189</v>
      </c>
      <c r="N899" s="29">
        <v>798</v>
      </c>
      <c r="O899" s="29">
        <v>80</v>
      </c>
      <c r="P899" s="29">
        <v>96</v>
      </c>
      <c r="Q899" s="29">
        <v>127</v>
      </c>
      <c r="R899" s="29">
        <v>95.3</v>
      </c>
      <c r="S899" s="33">
        <v>-7.2916666666666963E-3</v>
      </c>
      <c r="T899" s="34">
        <v>131827.69583333333</v>
      </c>
      <c r="U899" s="34">
        <v>20106.432402853879</v>
      </c>
      <c r="V899" s="35">
        <v>111721.26343047945</v>
      </c>
      <c r="W899" s="24">
        <v>0</v>
      </c>
      <c r="X899" s="35">
        <v>111721.26343047945</v>
      </c>
    </row>
    <row r="900" spans="1:24">
      <c r="A900" s="24">
        <v>899</v>
      </c>
      <c r="B900" s="25" t="s">
        <v>60</v>
      </c>
      <c r="C900" s="25" t="s">
        <v>106</v>
      </c>
      <c r="D900" s="26">
        <v>43333</v>
      </c>
      <c r="E900" s="27">
        <v>43333</v>
      </c>
      <c r="F900" s="27">
        <v>43313</v>
      </c>
      <c r="G900" s="27">
        <v>44798</v>
      </c>
      <c r="H900" s="28">
        <v>4.0136986301369859</v>
      </c>
      <c r="I900" s="29">
        <v>25</v>
      </c>
      <c r="J900" s="30">
        <v>0.05</v>
      </c>
      <c r="K900" s="29">
        <v>3.7999999999999999E-2</v>
      </c>
      <c r="L900" s="31">
        <v>469552</v>
      </c>
      <c r="M900" s="32" t="s">
        <v>1871</v>
      </c>
      <c r="N900" s="29">
        <v>639</v>
      </c>
      <c r="O900" s="29">
        <v>80</v>
      </c>
      <c r="P900" s="29">
        <v>112.8</v>
      </c>
      <c r="Q900" s="29">
        <v>127</v>
      </c>
      <c r="R900" s="29">
        <v>116.2</v>
      </c>
      <c r="S900" s="33">
        <v>3.0141843971631256E-2</v>
      </c>
      <c r="T900" s="34">
        <v>483705.16312056739</v>
      </c>
      <c r="U900" s="34">
        <v>73774.976523073929</v>
      </c>
      <c r="V900" s="35">
        <v>409930.18659749348</v>
      </c>
      <c r="W900" s="24">
        <v>0</v>
      </c>
      <c r="X900" s="35">
        <v>409930.18659749348</v>
      </c>
    </row>
    <row r="901" spans="1:24">
      <c r="A901" s="24">
        <v>900</v>
      </c>
      <c r="B901" s="25" t="s">
        <v>60</v>
      </c>
      <c r="C901" s="25" t="s">
        <v>110</v>
      </c>
      <c r="D901" s="26">
        <v>43333</v>
      </c>
      <c r="E901" s="27">
        <v>43333</v>
      </c>
      <c r="F901" s="27">
        <v>43313</v>
      </c>
      <c r="G901" s="27">
        <v>44798</v>
      </c>
      <c r="H901" s="28">
        <v>4.0136986301369859</v>
      </c>
      <c r="I901" s="29">
        <v>25</v>
      </c>
      <c r="J901" s="30">
        <v>0.05</v>
      </c>
      <c r="K901" s="29">
        <v>3.7999999999999999E-2</v>
      </c>
      <c r="L901" s="31">
        <v>16789210</v>
      </c>
      <c r="M901" s="32" t="s">
        <v>1939</v>
      </c>
      <c r="N901" s="29">
        <v>673</v>
      </c>
      <c r="O901" s="29">
        <v>80</v>
      </c>
      <c r="P901" s="29">
        <v>95</v>
      </c>
      <c r="Q901" s="29">
        <v>127</v>
      </c>
      <c r="R901" s="29">
        <v>104.3</v>
      </c>
      <c r="S901" s="33">
        <v>9.7894736842105229E-2</v>
      </c>
      <c r="T901" s="34">
        <v>18432785.294736844</v>
      </c>
      <c r="U901" s="34">
        <v>2811378.5133095887</v>
      </c>
      <c r="V901" s="35">
        <v>15621406.781427255</v>
      </c>
      <c r="W901" s="24">
        <v>0</v>
      </c>
      <c r="X901" s="35">
        <v>15621406.781427255</v>
      </c>
    </row>
    <row r="902" spans="1:24">
      <c r="A902" s="24">
        <v>901</v>
      </c>
      <c r="B902" s="25" t="s">
        <v>60</v>
      </c>
      <c r="C902" s="25" t="s">
        <v>86</v>
      </c>
      <c r="D902" s="26">
        <v>43333</v>
      </c>
      <c r="E902" s="27">
        <v>43333</v>
      </c>
      <c r="F902" s="27">
        <v>43313</v>
      </c>
      <c r="G902" s="27">
        <v>44798</v>
      </c>
      <c r="H902" s="28">
        <v>4.0136986301369859</v>
      </c>
      <c r="I902" s="29">
        <v>25</v>
      </c>
      <c r="J902" s="30">
        <v>0.05</v>
      </c>
      <c r="K902" s="29">
        <v>3.7999999999999999E-2</v>
      </c>
      <c r="L902" s="31">
        <v>892500</v>
      </c>
      <c r="M902" s="32" t="s">
        <v>2189</v>
      </c>
      <c r="N902" s="29">
        <v>798</v>
      </c>
      <c r="O902" s="29">
        <v>80</v>
      </c>
      <c r="P902" s="29">
        <v>96</v>
      </c>
      <c r="Q902" s="29">
        <v>127</v>
      </c>
      <c r="R902" s="29">
        <v>95.3</v>
      </c>
      <c r="S902" s="33">
        <v>-7.2916666666666963E-3</v>
      </c>
      <c r="T902" s="34">
        <v>885992.1875</v>
      </c>
      <c r="U902" s="34">
        <v>135132.01391267122</v>
      </c>
      <c r="V902" s="35">
        <v>750860.17358732875</v>
      </c>
      <c r="W902" s="24">
        <v>0</v>
      </c>
      <c r="X902" s="35">
        <v>750860.17358732875</v>
      </c>
    </row>
    <row r="903" spans="1:24">
      <c r="A903" s="24">
        <v>902</v>
      </c>
      <c r="B903" s="25" t="s">
        <v>60</v>
      </c>
      <c r="C903" s="25" t="s">
        <v>90</v>
      </c>
      <c r="D903" s="26">
        <v>43333</v>
      </c>
      <c r="E903" s="27">
        <v>43333</v>
      </c>
      <c r="F903" s="27">
        <v>43313</v>
      </c>
      <c r="G903" s="27">
        <v>44798</v>
      </c>
      <c r="H903" s="28">
        <v>4.0136986301369859</v>
      </c>
      <c r="I903" s="29">
        <v>25</v>
      </c>
      <c r="J903" s="30">
        <v>0.05</v>
      </c>
      <c r="K903" s="29">
        <v>3.7999999999999999E-2</v>
      </c>
      <c r="L903" s="31">
        <v>472500</v>
      </c>
      <c r="M903" s="32" t="s">
        <v>2189</v>
      </c>
      <c r="N903" s="29">
        <v>798</v>
      </c>
      <c r="O903" s="29">
        <v>80</v>
      </c>
      <c r="P903" s="29">
        <v>96</v>
      </c>
      <c r="Q903" s="29">
        <v>127</v>
      </c>
      <c r="R903" s="29">
        <v>95.3</v>
      </c>
      <c r="S903" s="33">
        <v>-7.2916666666666963E-3</v>
      </c>
      <c r="T903" s="34">
        <v>469054.6875</v>
      </c>
      <c r="U903" s="34">
        <v>71540.477953767113</v>
      </c>
      <c r="V903" s="35">
        <v>397514.20954623289</v>
      </c>
      <c r="W903" s="24">
        <v>0</v>
      </c>
      <c r="X903" s="35">
        <v>397514.20954623289</v>
      </c>
    </row>
    <row r="904" spans="1:24">
      <c r="A904" s="24">
        <v>903</v>
      </c>
      <c r="B904" s="25" t="s">
        <v>60</v>
      </c>
      <c r="C904" s="25" t="s">
        <v>91</v>
      </c>
      <c r="D904" s="26">
        <v>43333</v>
      </c>
      <c r="E904" s="27">
        <v>43333</v>
      </c>
      <c r="F904" s="27">
        <v>43313</v>
      </c>
      <c r="G904" s="27">
        <v>44798</v>
      </c>
      <c r="H904" s="28">
        <v>4.0136986301369859</v>
      </c>
      <c r="I904" s="29">
        <v>25</v>
      </c>
      <c r="J904" s="30">
        <v>0.05</v>
      </c>
      <c r="K904" s="29">
        <v>3.7999999999999999E-2</v>
      </c>
      <c r="L904" s="31">
        <v>637760</v>
      </c>
      <c r="M904" s="32" t="s">
        <v>2189</v>
      </c>
      <c r="N904" s="29">
        <v>798</v>
      </c>
      <c r="O904" s="29">
        <v>80</v>
      </c>
      <c r="P904" s="29">
        <v>96</v>
      </c>
      <c r="Q904" s="29">
        <v>127</v>
      </c>
      <c r="R904" s="29">
        <v>95.3</v>
      </c>
      <c r="S904" s="33">
        <v>-7.2916666666666963E-3</v>
      </c>
      <c r="T904" s="34">
        <v>633109.66666666663</v>
      </c>
      <c r="U904" s="34">
        <v>96562.233269406381</v>
      </c>
      <c r="V904" s="35">
        <v>536547.43339726026</v>
      </c>
      <c r="W904" s="24">
        <v>0</v>
      </c>
      <c r="X904" s="35">
        <v>536547.43339726026</v>
      </c>
    </row>
    <row r="905" spans="1:24">
      <c r="A905" s="24">
        <v>904</v>
      </c>
      <c r="B905" s="25" t="s">
        <v>60</v>
      </c>
      <c r="C905" s="25" t="s">
        <v>92</v>
      </c>
      <c r="D905" s="26">
        <v>43333</v>
      </c>
      <c r="E905" s="27">
        <v>43333</v>
      </c>
      <c r="F905" s="27">
        <v>43313</v>
      </c>
      <c r="G905" s="27">
        <v>44798</v>
      </c>
      <c r="H905" s="28">
        <v>4.0136986301369859</v>
      </c>
      <c r="I905" s="29">
        <v>25</v>
      </c>
      <c r="J905" s="30">
        <v>0.05</v>
      </c>
      <c r="K905" s="29">
        <v>3.7999999999999999E-2</v>
      </c>
      <c r="L905" s="31">
        <v>21044329</v>
      </c>
      <c r="M905" s="32" t="s">
        <v>2189</v>
      </c>
      <c r="N905" s="29">
        <v>798</v>
      </c>
      <c r="O905" s="29">
        <v>80</v>
      </c>
      <c r="P905" s="29">
        <v>96</v>
      </c>
      <c r="Q905" s="29">
        <v>127</v>
      </c>
      <c r="R905" s="29">
        <v>95.3</v>
      </c>
      <c r="S905" s="33">
        <v>-7.2916666666666963E-3</v>
      </c>
      <c r="T905" s="34">
        <v>20890880.767708331</v>
      </c>
      <c r="U905" s="34">
        <v>3186288.5817488292</v>
      </c>
      <c r="V905" s="35">
        <v>17704592.185959503</v>
      </c>
      <c r="W905" s="24">
        <v>0</v>
      </c>
      <c r="X905" s="35">
        <v>17704592.185959503</v>
      </c>
    </row>
    <row r="906" spans="1:24">
      <c r="A906" s="24">
        <v>905</v>
      </c>
      <c r="B906" s="25" t="s">
        <v>60</v>
      </c>
      <c r="C906" s="25" t="s">
        <v>93</v>
      </c>
      <c r="D906" s="26">
        <v>43333</v>
      </c>
      <c r="E906" s="27">
        <v>43333</v>
      </c>
      <c r="F906" s="27">
        <v>43313</v>
      </c>
      <c r="G906" s="27">
        <v>44798</v>
      </c>
      <c r="H906" s="28">
        <v>4.0136986301369859</v>
      </c>
      <c r="I906" s="29">
        <v>25</v>
      </c>
      <c r="J906" s="30">
        <v>0.05</v>
      </c>
      <c r="K906" s="29">
        <v>3.7999999999999999E-2</v>
      </c>
      <c r="L906" s="31">
        <v>969266</v>
      </c>
      <c r="M906" s="32" t="s">
        <v>2189</v>
      </c>
      <c r="N906" s="29">
        <v>798</v>
      </c>
      <c r="O906" s="29">
        <v>80</v>
      </c>
      <c r="P906" s="29">
        <v>96</v>
      </c>
      <c r="Q906" s="29">
        <v>127</v>
      </c>
      <c r="R906" s="29">
        <v>95.3</v>
      </c>
      <c r="S906" s="33">
        <v>-7.2916666666666963E-3</v>
      </c>
      <c r="T906" s="34">
        <v>962198.43541666667</v>
      </c>
      <c r="U906" s="34">
        <v>146755.0326017694</v>
      </c>
      <c r="V906" s="35">
        <v>815443.40281489724</v>
      </c>
      <c r="W906" s="24">
        <v>0</v>
      </c>
      <c r="X906" s="35">
        <v>815443.40281489724</v>
      </c>
    </row>
    <row r="907" spans="1:24">
      <c r="A907" s="24">
        <v>906</v>
      </c>
      <c r="B907" s="25" t="s">
        <v>60</v>
      </c>
      <c r="C907" s="25" t="s">
        <v>94</v>
      </c>
      <c r="D907" s="26">
        <v>43333</v>
      </c>
      <c r="E907" s="27">
        <v>43333</v>
      </c>
      <c r="F907" s="27">
        <v>43313</v>
      </c>
      <c r="G907" s="27">
        <v>44798</v>
      </c>
      <c r="H907" s="28">
        <v>4.0136986301369859</v>
      </c>
      <c r="I907" s="29">
        <v>25</v>
      </c>
      <c r="J907" s="30">
        <v>0.05</v>
      </c>
      <c r="K907" s="29">
        <v>3.7999999999999999E-2</v>
      </c>
      <c r="L907" s="31">
        <v>735000</v>
      </c>
      <c r="M907" s="32" t="s">
        <v>2189</v>
      </c>
      <c r="N907" s="29">
        <v>798</v>
      </c>
      <c r="O907" s="29">
        <v>80</v>
      </c>
      <c r="P907" s="29">
        <v>96</v>
      </c>
      <c r="Q907" s="29">
        <v>127</v>
      </c>
      <c r="R907" s="29">
        <v>95.3</v>
      </c>
      <c r="S907" s="33">
        <v>-7.2916666666666963E-3</v>
      </c>
      <c r="T907" s="34">
        <v>729640.625</v>
      </c>
      <c r="U907" s="34">
        <v>111285.18792808217</v>
      </c>
      <c r="V907" s="35">
        <v>618355.43707191781</v>
      </c>
      <c r="W907" s="24">
        <v>0</v>
      </c>
      <c r="X907" s="35">
        <v>618355.43707191781</v>
      </c>
    </row>
    <row r="908" spans="1:24">
      <c r="A908" s="24">
        <v>907</v>
      </c>
      <c r="B908" s="25" t="s">
        <v>60</v>
      </c>
      <c r="C908" s="25" t="s">
        <v>95</v>
      </c>
      <c r="D908" s="26">
        <v>43333</v>
      </c>
      <c r="E908" s="27">
        <v>43333</v>
      </c>
      <c r="F908" s="27">
        <v>43313</v>
      </c>
      <c r="G908" s="27">
        <v>44798</v>
      </c>
      <c r="H908" s="28">
        <v>4.0136986301369859</v>
      </c>
      <c r="I908" s="29">
        <v>25</v>
      </c>
      <c r="J908" s="30">
        <v>0.05</v>
      </c>
      <c r="K908" s="29">
        <v>3.7999999999999999E-2</v>
      </c>
      <c r="L908" s="31">
        <v>126000</v>
      </c>
      <c r="M908" s="32" t="s">
        <v>2189</v>
      </c>
      <c r="N908" s="29">
        <v>798</v>
      </c>
      <c r="O908" s="29">
        <v>80</v>
      </c>
      <c r="P908" s="29">
        <v>96</v>
      </c>
      <c r="Q908" s="29">
        <v>127</v>
      </c>
      <c r="R908" s="29">
        <v>95.3</v>
      </c>
      <c r="S908" s="33">
        <v>-7.2916666666666963E-3</v>
      </c>
      <c r="T908" s="34">
        <v>125081.25</v>
      </c>
      <c r="U908" s="34">
        <v>19077.460787671229</v>
      </c>
      <c r="V908" s="35">
        <v>106003.78921232877</v>
      </c>
      <c r="W908" s="24">
        <v>0</v>
      </c>
      <c r="X908" s="35">
        <v>106003.78921232877</v>
      </c>
    </row>
    <row r="909" spans="1:24">
      <c r="A909" s="24">
        <v>908</v>
      </c>
      <c r="B909" s="25" t="s">
        <v>60</v>
      </c>
      <c r="C909" s="25" t="s">
        <v>96</v>
      </c>
      <c r="D909" s="26">
        <v>43333</v>
      </c>
      <c r="E909" s="27">
        <v>43333</v>
      </c>
      <c r="F909" s="27">
        <v>43313</v>
      </c>
      <c r="G909" s="27">
        <v>44798</v>
      </c>
      <c r="H909" s="28">
        <v>4.0136986301369859</v>
      </c>
      <c r="I909" s="29">
        <v>25</v>
      </c>
      <c r="J909" s="30">
        <v>0.05</v>
      </c>
      <c r="K909" s="29">
        <v>3.7999999999999999E-2</v>
      </c>
      <c r="L909" s="31">
        <v>29327302</v>
      </c>
      <c r="M909" s="32" t="s">
        <v>2189</v>
      </c>
      <c r="N909" s="29">
        <v>798</v>
      </c>
      <c r="O909" s="29">
        <v>80</v>
      </c>
      <c r="P909" s="29">
        <v>96</v>
      </c>
      <c r="Q909" s="29">
        <v>127</v>
      </c>
      <c r="R909" s="29">
        <v>95.3</v>
      </c>
      <c r="S909" s="33">
        <v>-7.2916666666666963E-3</v>
      </c>
      <c r="T909" s="34">
        <v>29113457.089583334</v>
      </c>
      <c r="U909" s="34">
        <v>4440400.4278824767</v>
      </c>
      <c r="V909" s="35">
        <v>24673056.661700856</v>
      </c>
      <c r="W909" s="24">
        <v>0</v>
      </c>
      <c r="X909" s="35">
        <v>24673056.661700856</v>
      </c>
    </row>
    <row r="910" spans="1:24">
      <c r="A910" s="24">
        <v>909</v>
      </c>
      <c r="B910" s="25" t="s">
        <v>60</v>
      </c>
      <c r="C910" s="25" t="s">
        <v>97</v>
      </c>
      <c r="D910" s="26">
        <v>43333</v>
      </c>
      <c r="E910" s="27">
        <v>43333</v>
      </c>
      <c r="F910" s="27">
        <v>43313</v>
      </c>
      <c r="G910" s="27">
        <v>44798</v>
      </c>
      <c r="H910" s="28">
        <v>4.0136986301369859</v>
      </c>
      <c r="I910" s="29">
        <v>25</v>
      </c>
      <c r="J910" s="30">
        <v>0.05</v>
      </c>
      <c r="K910" s="29">
        <v>3.7999999999999999E-2</v>
      </c>
      <c r="L910" s="31">
        <v>1517250</v>
      </c>
      <c r="M910" s="32" t="s">
        <v>1941</v>
      </c>
      <c r="N910" s="29">
        <v>674</v>
      </c>
      <c r="O910" s="29">
        <v>80</v>
      </c>
      <c r="P910" s="29">
        <v>105.1</v>
      </c>
      <c r="Q910" s="29">
        <v>127</v>
      </c>
      <c r="R910" s="29">
        <v>122.8</v>
      </c>
      <c r="S910" s="33">
        <v>0.16841103710751668</v>
      </c>
      <c r="T910" s="34">
        <v>1772771.6460513796</v>
      </c>
      <c r="U910" s="34">
        <v>270384.10283748026</v>
      </c>
      <c r="V910" s="35">
        <v>1502387.5432138992</v>
      </c>
      <c r="W910" s="24">
        <v>0</v>
      </c>
      <c r="X910" s="35">
        <v>1502387.5432138992</v>
      </c>
    </row>
    <row r="911" spans="1:24">
      <c r="A911" s="24">
        <v>910</v>
      </c>
      <c r="B911" s="25" t="s">
        <v>60</v>
      </c>
      <c r="C911" s="25" t="s">
        <v>98</v>
      </c>
      <c r="D911" s="26">
        <v>43333</v>
      </c>
      <c r="E911" s="27">
        <v>43333</v>
      </c>
      <c r="F911" s="27">
        <v>43313</v>
      </c>
      <c r="G911" s="27">
        <v>44798</v>
      </c>
      <c r="H911" s="28">
        <v>4.0136986301369859</v>
      </c>
      <c r="I911" s="29">
        <v>25</v>
      </c>
      <c r="J911" s="30">
        <v>0.05</v>
      </c>
      <c r="K911" s="29">
        <v>3.7999999999999999E-2</v>
      </c>
      <c r="L911" s="31">
        <v>312900</v>
      </c>
      <c r="M911" s="32" t="s">
        <v>2189</v>
      </c>
      <c r="N911" s="29">
        <v>798</v>
      </c>
      <c r="O911" s="29">
        <v>80</v>
      </c>
      <c r="P911" s="29">
        <v>96</v>
      </c>
      <c r="Q911" s="29">
        <v>127</v>
      </c>
      <c r="R911" s="29">
        <v>95.3</v>
      </c>
      <c r="S911" s="33">
        <v>-7.2916666666666963E-3</v>
      </c>
      <c r="T911" s="34">
        <v>310618.4375</v>
      </c>
      <c r="U911" s="34">
        <v>47375.694289383558</v>
      </c>
      <c r="V911" s="35">
        <v>263242.74321061646</v>
      </c>
      <c r="W911" s="24">
        <v>0</v>
      </c>
      <c r="X911" s="35">
        <v>263242.74321061646</v>
      </c>
    </row>
    <row r="912" spans="1:24">
      <c r="A912" s="24">
        <v>911</v>
      </c>
      <c r="B912" s="25" t="s">
        <v>60</v>
      </c>
      <c r="C912" s="25" t="s">
        <v>99</v>
      </c>
      <c r="D912" s="26">
        <v>43333</v>
      </c>
      <c r="E912" s="27">
        <v>43333</v>
      </c>
      <c r="F912" s="27">
        <v>43313</v>
      </c>
      <c r="G912" s="27">
        <v>44798</v>
      </c>
      <c r="H912" s="28">
        <v>4.0136986301369859</v>
      </c>
      <c r="I912" s="29">
        <v>25</v>
      </c>
      <c r="J912" s="30">
        <v>0.05</v>
      </c>
      <c r="K912" s="29">
        <v>3.7999999999999999E-2</v>
      </c>
      <c r="L912" s="31">
        <v>1174950</v>
      </c>
      <c r="M912" s="32" t="s">
        <v>2189</v>
      </c>
      <c r="N912" s="29">
        <v>798</v>
      </c>
      <c r="O912" s="29">
        <v>80</v>
      </c>
      <c r="P912" s="29">
        <v>96</v>
      </c>
      <c r="Q912" s="29">
        <v>127</v>
      </c>
      <c r="R912" s="29">
        <v>95.3</v>
      </c>
      <c r="S912" s="33">
        <v>-7.2916666666666963E-3</v>
      </c>
      <c r="T912" s="34">
        <v>1166382.65625</v>
      </c>
      <c r="U912" s="34">
        <v>177897.32184503422</v>
      </c>
      <c r="V912" s="35">
        <v>988485.33440496575</v>
      </c>
      <c r="W912" s="24">
        <v>0</v>
      </c>
      <c r="X912" s="35">
        <v>988485.33440496575</v>
      </c>
    </row>
    <row r="913" spans="1:24">
      <c r="A913" s="24">
        <v>912</v>
      </c>
      <c r="B913" s="25" t="s">
        <v>60</v>
      </c>
      <c r="C913" s="25" t="s">
        <v>100</v>
      </c>
      <c r="D913" s="26">
        <v>43333</v>
      </c>
      <c r="E913" s="27">
        <v>43333</v>
      </c>
      <c r="F913" s="27">
        <v>43313</v>
      </c>
      <c r="G913" s="27">
        <v>44798</v>
      </c>
      <c r="H913" s="28">
        <v>4.0136986301369859</v>
      </c>
      <c r="I913" s="29">
        <v>25</v>
      </c>
      <c r="J913" s="30">
        <v>0.05</v>
      </c>
      <c r="K913" s="29">
        <v>3.7999999999999999E-2</v>
      </c>
      <c r="L913" s="31">
        <v>582750</v>
      </c>
      <c r="M913" s="32" t="s">
        <v>1973</v>
      </c>
      <c r="N913" s="29">
        <v>690</v>
      </c>
      <c r="O913" s="29">
        <v>80</v>
      </c>
      <c r="P913" s="29">
        <v>110</v>
      </c>
      <c r="Q913" s="29">
        <v>127</v>
      </c>
      <c r="R913" s="29">
        <v>145.69999999999999</v>
      </c>
      <c r="S913" s="33">
        <v>0.32454545454545441</v>
      </c>
      <c r="T913" s="34">
        <v>771878.86363636365</v>
      </c>
      <c r="U913" s="34">
        <v>117727.3872291407</v>
      </c>
      <c r="V913" s="35">
        <v>654151.47640722292</v>
      </c>
      <c r="W913" s="24">
        <v>0</v>
      </c>
      <c r="X913" s="35">
        <v>654151.47640722292</v>
      </c>
    </row>
    <row r="914" spans="1:24">
      <c r="A914" s="24">
        <v>913</v>
      </c>
      <c r="B914" s="25" t="s">
        <v>60</v>
      </c>
      <c r="C914" s="25" t="s">
        <v>101</v>
      </c>
      <c r="D914" s="26">
        <v>43333</v>
      </c>
      <c r="E914" s="27">
        <v>43333</v>
      </c>
      <c r="F914" s="27">
        <v>43313</v>
      </c>
      <c r="G914" s="27">
        <v>44798</v>
      </c>
      <c r="H914" s="28">
        <v>4.0136986301369859</v>
      </c>
      <c r="I914" s="29">
        <v>25</v>
      </c>
      <c r="J914" s="30">
        <v>0.05</v>
      </c>
      <c r="K914" s="29">
        <v>3.7999999999999999E-2</v>
      </c>
      <c r="L914" s="31">
        <v>9976171</v>
      </c>
      <c r="M914" s="32" t="s">
        <v>2189</v>
      </c>
      <c r="N914" s="29">
        <v>798</v>
      </c>
      <c r="O914" s="29">
        <v>80</v>
      </c>
      <c r="P914" s="29">
        <v>96</v>
      </c>
      <c r="Q914" s="29">
        <v>127</v>
      </c>
      <c r="R914" s="29">
        <v>95.3</v>
      </c>
      <c r="S914" s="33">
        <v>-7.2916666666666963E-3</v>
      </c>
      <c r="T914" s="34">
        <v>9903428.0864583328</v>
      </c>
      <c r="U914" s="34">
        <v>1510476.2782825625</v>
      </c>
      <c r="V914" s="35">
        <v>8392951.8081757706</v>
      </c>
      <c r="W914" s="24">
        <v>0</v>
      </c>
      <c r="X914" s="35">
        <v>8392951.8081757706</v>
      </c>
    </row>
    <row r="915" spans="1:24">
      <c r="A915" s="24">
        <v>914</v>
      </c>
      <c r="B915" s="25" t="s">
        <v>60</v>
      </c>
      <c r="C915" s="25" t="s">
        <v>102</v>
      </c>
      <c r="D915" s="26">
        <v>43333</v>
      </c>
      <c r="E915" s="27">
        <v>43333</v>
      </c>
      <c r="F915" s="27">
        <v>43313</v>
      </c>
      <c r="G915" s="27">
        <v>44798</v>
      </c>
      <c r="H915" s="28">
        <v>4.0136986301369859</v>
      </c>
      <c r="I915" s="29">
        <v>25</v>
      </c>
      <c r="J915" s="30">
        <v>0.05</v>
      </c>
      <c r="K915" s="29">
        <v>3.7999999999999999E-2</v>
      </c>
      <c r="L915" s="31">
        <v>21103901</v>
      </c>
      <c r="M915" s="32" t="s">
        <v>2189</v>
      </c>
      <c r="N915" s="29">
        <v>798</v>
      </c>
      <c r="O915" s="29">
        <v>80</v>
      </c>
      <c r="P915" s="29">
        <v>96</v>
      </c>
      <c r="Q915" s="29">
        <v>127</v>
      </c>
      <c r="R915" s="29">
        <v>95.3</v>
      </c>
      <c r="S915" s="33">
        <v>-7.2916666666666963E-3</v>
      </c>
      <c r="T915" s="34">
        <v>20950018.388541665</v>
      </c>
      <c r="U915" s="34">
        <v>3195308.2840825049</v>
      </c>
      <c r="V915" s="35">
        <v>17754710.104459159</v>
      </c>
      <c r="W915" s="24">
        <v>0</v>
      </c>
      <c r="X915" s="35">
        <v>17754710.104459159</v>
      </c>
    </row>
    <row r="916" spans="1:24">
      <c r="A916" s="24">
        <v>915</v>
      </c>
      <c r="B916" s="25" t="s">
        <v>60</v>
      </c>
      <c r="C916" s="25" t="s">
        <v>103</v>
      </c>
      <c r="D916" s="26">
        <v>43333</v>
      </c>
      <c r="E916" s="27">
        <v>43333</v>
      </c>
      <c r="F916" s="27">
        <v>43313</v>
      </c>
      <c r="G916" s="27">
        <v>44798</v>
      </c>
      <c r="H916" s="28">
        <v>4.0136986301369859</v>
      </c>
      <c r="I916" s="29">
        <v>25</v>
      </c>
      <c r="J916" s="30">
        <v>0.05</v>
      </c>
      <c r="K916" s="29">
        <v>3.7999999999999999E-2</v>
      </c>
      <c r="L916" s="31">
        <v>580650</v>
      </c>
      <c r="M916" s="32" t="s">
        <v>2189</v>
      </c>
      <c r="N916" s="29">
        <v>798</v>
      </c>
      <c r="O916" s="29">
        <v>80</v>
      </c>
      <c r="P916" s="29">
        <v>96</v>
      </c>
      <c r="Q916" s="29">
        <v>127</v>
      </c>
      <c r="R916" s="29">
        <v>95.3</v>
      </c>
      <c r="S916" s="33">
        <v>-7.2916666666666963E-3</v>
      </c>
      <c r="T916" s="34">
        <v>576416.09375</v>
      </c>
      <c r="U916" s="34">
        <v>87915.298463184925</v>
      </c>
      <c r="V916" s="35">
        <v>488500.79528681509</v>
      </c>
      <c r="W916" s="24">
        <v>0</v>
      </c>
      <c r="X916" s="35">
        <v>488500.79528681509</v>
      </c>
    </row>
    <row r="917" spans="1:24">
      <c r="A917" s="24">
        <v>916</v>
      </c>
      <c r="B917" s="25" t="s">
        <v>60</v>
      </c>
      <c r="C917" s="25" t="s">
        <v>104</v>
      </c>
      <c r="D917" s="26">
        <v>43333</v>
      </c>
      <c r="E917" s="27">
        <v>43333</v>
      </c>
      <c r="F917" s="27">
        <v>43313</v>
      </c>
      <c r="G917" s="27">
        <v>44798</v>
      </c>
      <c r="H917" s="28">
        <v>4.0136986301369859</v>
      </c>
      <c r="I917" s="29">
        <v>25</v>
      </c>
      <c r="J917" s="30">
        <v>0.05</v>
      </c>
      <c r="K917" s="29">
        <v>3.7999999999999999E-2</v>
      </c>
      <c r="L917" s="31">
        <v>175035</v>
      </c>
      <c r="M917" s="32" t="s">
        <v>1877</v>
      </c>
      <c r="N917" s="29">
        <v>642</v>
      </c>
      <c r="O917" s="29">
        <v>80</v>
      </c>
      <c r="P917" s="29">
        <v>79.099999999999994</v>
      </c>
      <c r="Q917" s="29">
        <v>127</v>
      </c>
      <c r="R917" s="29">
        <v>94</v>
      </c>
      <c r="S917" s="33">
        <v>0.18836915297092297</v>
      </c>
      <c r="T917" s="34">
        <v>208006.19469026552</v>
      </c>
      <c r="U917" s="34">
        <v>31725.218790156381</v>
      </c>
      <c r="V917" s="35">
        <v>176280.97590010913</v>
      </c>
      <c r="W917" s="24">
        <v>0</v>
      </c>
      <c r="X917" s="35">
        <v>176280.97590010913</v>
      </c>
    </row>
    <row r="918" spans="1:24">
      <c r="A918" s="24">
        <v>917</v>
      </c>
      <c r="B918" s="25" t="s">
        <v>60</v>
      </c>
      <c r="C918" s="25" t="s">
        <v>105</v>
      </c>
      <c r="D918" s="26">
        <v>43333</v>
      </c>
      <c r="E918" s="27">
        <v>43333</v>
      </c>
      <c r="F918" s="27">
        <v>43313</v>
      </c>
      <c r="G918" s="27">
        <v>44798</v>
      </c>
      <c r="H918" s="28">
        <v>4.0136986301369859</v>
      </c>
      <c r="I918" s="29">
        <v>25</v>
      </c>
      <c r="J918" s="30">
        <v>0.05</v>
      </c>
      <c r="K918" s="29">
        <v>3.7999999999999999E-2</v>
      </c>
      <c r="L918" s="31">
        <v>132796</v>
      </c>
      <c r="M918" s="32" t="s">
        <v>2189</v>
      </c>
      <c r="N918" s="29">
        <v>798</v>
      </c>
      <c r="O918" s="29">
        <v>80</v>
      </c>
      <c r="P918" s="29">
        <v>96</v>
      </c>
      <c r="Q918" s="29">
        <v>127</v>
      </c>
      <c r="R918" s="29">
        <v>95.3</v>
      </c>
      <c r="S918" s="33">
        <v>-7.2916666666666963E-3</v>
      </c>
      <c r="T918" s="34">
        <v>131827.69583333333</v>
      </c>
      <c r="U918" s="34">
        <v>20106.432402853879</v>
      </c>
      <c r="V918" s="35">
        <v>111721.26343047945</v>
      </c>
      <c r="W918" s="24">
        <v>0</v>
      </c>
      <c r="X918" s="35">
        <v>111721.26343047945</v>
      </c>
    </row>
    <row r="919" spans="1:24">
      <c r="A919" s="24">
        <v>918</v>
      </c>
      <c r="B919" s="25" t="s">
        <v>60</v>
      </c>
      <c r="C919" s="25" t="s">
        <v>106</v>
      </c>
      <c r="D919" s="26">
        <v>43333</v>
      </c>
      <c r="E919" s="27">
        <v>43333</v>
      </c>
      <c r="F919" s="27">
        <v>43313</v>
      </c>
      <c r="G919" s="27">
        <v>44798</v>
      </c>
      <c r="H919" s="28">
        <v>4.0136986301369859</v>
      </c>
      <c r="I919" s="29">
        <v>25</v>
      </c>
      <c r="J919" s="30">
        <v>0.05</v>
      </c>
      <c r="K919" s="29">
        <v>3.7999999999999999E-2</v>
      </c>
      <c r="L919" s="31">
        <v>469552</v>
      </c>
      <c r="M919" s="32" t="s">
        <v>1871</v>
      </c>
      <c r="N919" s="29">
        <v>639</v>
      </c>
      <c r="O919" s="29">
        <v>80</v>
      </c>
      <c r="P919" s="29">
        <v>112.8</v>
      </c>
      <c r="Q919" s="29">
        <v>127</v>
      </c>
      <c r="R919" s="29">
        <v>116.2</v>
      </c>
      <c r="S919" s="33">
        <v>3.0141843971631256E-2</v>
      </c>
      <c r="T919" s="34">
        <v>483705.16312056739</v>
      </c>
      <c r="U919" s="34">
        <v>73774.976523073929</v>
      </c>
      <c r="V919" s="35">
        <v>409930.18659749348</v>
      </c>
      <c r="W919" s="24">
        <v>0</v>
      </c>
      <c r="X919" s="35">
        <v>409930.18659749348</v>
      </c>
    </row>
    <row r="920" spans="1:24">
      <c r="A920" s="24">
        <v>919</v>
      </c>
      <c r="B920" s="25" t="s">
        <v>60</v>
      </c>
      <c r="C920" s="25" t="s">
        <v>110</v>
      </c>
      <c r="D920" s="26">
        <v>43333</v>
      </c>
      <c r="E920" s="27">
        <v>43333</v>
      </c>
      <c r="F920" s="27">
        <v>43313</v>
      </c>
      <c r="G920" s="27">
        <v>44798</v>
      </c>
      <c r="H920" s="28">
        <v>4.0136986301369859</v>
      </c>
      <c r="I920" s="29">
        <v>25</v>
      </c>
      <c r="J920" s="30">
        <v>0.05</v>
      </c>
      <c r="K920" s="29">
        <v>3.7999999999999999E-2</v>
      </c>
      <c r="L920" s="31">
        <v>16789210</v>
      </c>
      <c r="M920" s="32" t="s">
        <v>1939</v>
      </c>
      <c r="N920" s="29">
        <v>673</v>
      </c>
      <c r="O920" s="29">
        <v>80</v>
      </c>
      <c r="P920" s="29">
        <v>95</v>
      </c>
      <c r="Q920" s="29">
        <v>127</v>
      </c>
      <c r="R920" s="29">
        <v>104.3</v>
      </c>
      <c r="S920" s="33">
        <v>9.7894736842105229E-2</v>
      </c>
      <c r="T920" s="34">
        <v>18432785.294736844</v>
      </c>
      <c r="U920" s="34">
        <v>2811378.5133095887</v>
      </c>
      <c r="V920" s="35">
        <v>15621406.781427255</v>
      </c>
      <c r="W920" s="24">
        <v>0</v>
      </c>
      <c r="X920" s="35">
        <v>15621406.781427255</v>
      </c>
    </row>
    <row r="921" spans="1:24">
      <c r="A921" s="24">
        <v>920</v>
      </c>
      <c r="B921" s="25" t="s">
        <v>60</v>
      </c>
      <c r="C921" s="25" t="s">
        <v>86</v>
      </c>
      <c r="D921" s="26">
        <v>43333</v>
      </c>
      <c r="E921" s="27">
        <v>43333</v>
      </c>
      <c r="F921" s="27">
        <v>43313</v>
      </c>
      <c r="G921" s="27">
        <v>44798</v>
      </c>
      <c r="H921" s="28">
        <v>4.0136986301369859</v>
      </c>
      <c r="I921" s="29">
        <v>25</v>
      </c>
      <c r="J921" s="30">
        <v>0.05</v>
      </c>
      <c r="K921" s="29">
        <v>3.7999999999999999E-2</v>
      </c>
      <c r="L921" s="31">
        <v>892500</v>
      </c>
      <c r="M921" s="32" t="s">
        <v>2189</v>
      </c>
      <c r="N921" s="29">
        <v>798</v>
      </c>
      <c r="O921" s="29">
        <v>80</v>
      </c>
      <c r="P921" s="29">
        <v>96</v>
      </c>
      <c r="Q921" s="29">
        <v>127</v>
      </c>
      <c r="R921" s="29">
        <v>95.3</v>
      </c>
      <c r="S921" s="33">
        <v>-7.2916666666666963E-3</v>
      </c>
      <c r="T921" s="34">
        <v>885992.1875</v>
      </c>
      <c r="U921" s="34">
        <v>135132.01391267122</v>
      </c>
      <c r="V921" s="35">
        <v>750860.17358732875</v>
      </c>
      <c r="W921" s="24">
        <v>0</v>
      </c>
      <c r="X921" s="35">
        <v>750860.17358732875</v>
      </c>
    </row>
    <row r="922" spans="1:24">
      <c r="A922" s="24">
        <v>921</v>
      </c>
      <c r="B922" s="25" t="s">
        <v>60</v>
      </c>
      <c r="C922" s="25" t="s">
        <v>90</v>
      </c>
      <c r="D922" s="26">
        <v>43333</v>
      </c>
      <c r="E922" s="27">
        <v>43333</v>
      </c>
      <c r="F922" s="27">
        <v>43313</v>
      </c>
      <c r="G922" s="27">
        <v>44798</v>
      </c>
      <c r="H922" s="28">
        <v>4.0136986301369859</v>
      </c>
      <c r="I922" s="29">
        <v>25</v>
      </c>
      <c r="J922" s="30">
        <v>0.05</v>
      </c>
      <c r="K922" s="29">
        <v>3.7999999999999999E-2</v>
      </c>
      <c r="L922" s="31">
        <v>472500</v>
      </c>
      <c r="M922" s="32" t="s">
        <v>2189</v>
      </c>
      <c r="N922" s="29">
        <v>798</v>
      </c>
      <c r="O922" s="29">
        <v>80</v>
      </c>
      <c r="P922" s="29">
        <v>96</v>
      </c>
      <c r="Q922" s="29">
        <v>127</v>
      </c>
      <c r="R922" s="29">
        <v>95.3</v>
      </c>
      <c r="S922" s="33">
        <v>-7.2916666666666963E-3</v>
      </c>
      <c r="T922" s="34">
        <v>469054.6875</v>
      </c>
      <c r="U922" s="34">
        <v>71540.477953767113</v>
      </c>
      <c r="V922" s="35">
        <v>397514.20954623289</v>
      </c>
      <c r="W922" s="24">
        <v>0</v>
      </c>
      <c r="X922" s="35">
        <v>397514.20954623289</v>
      </c>
    </row>
    <row r="923" spans="1:24">
      <c r="A923" s="24">
        <v>922</v>
      </c>
      <c r="B923" s="25" t="s">
        <v>60</v>
      </c>
      <c r="C923" s="25" t="s">
        <v>91</v>
      </c>
      <c r="D923" s="26">
        <v>43333</v>
      </c>
      <c r="E923" s="27">
        <v>43333</v>
      </c>
      <c r="F923" s="27">
        <v>43313</v>
      </c>
      <c r="G923" s="27">
        <v>44798</v>
      </c>
      <c r="H923" s="28">
        <v>4.0136986301369859</v>
      </c>
      <c r="I923" s="29">
        <v>25</v>
      </c>
      <c r="J923" s="30">
        <v>0.05</v>
      </c>
      <c r="K923" s="29">
        <v>3.7999999999999999E-2</v>
      </c>
      <c r="L923" s="31">
        <v>637760</v>
      </c>
      <c r="M923" s="32" t="s">
        <v>2189</v>
      </c>
      <c r="N923" s="29">
        <v>798</v>
      </c>
      <c r="O923" s="29">
        <v>80</v>
      </c>
      <c r="P923" s="29">
        <v>96</v>
      </c>
      <c r="Q923" s="29">
        <v>127</v>
      </c>
      <c r="R923" s="29">
        <v>95.3</v>
      </c>
      <c r="S923" s="33">
        <v>-7.2916666666666963E-3</v>
      </c>
      <c r="T923" s="34">
        <v>633109.66666666663</v>
      </c>
      <c r="U923" s="34">
        <v>96562.233269406381</v>
      </c>
      <c r="V923" s="35">
        <v>536547.43339726026</v>
      </c>
      <c r="W923" s="24">
        <v>0</v>
      </c>
      <c r="X923" s="35">
        <v>536547.43339726026</v>
      </c>
    </row>
    <row r="924" spans="1:24">
      <c r="A924" s="24">
        <v>923</v>
      </c>
      <c r="B924" s="25" t="s">
        <v>60</v>
      </c>
      <c r="C924" s="25" t="s">
        <v>92</v>
      </c>
      <c r="D924" s="26">
        <v>43333</v>
      </c>
      <c r="E924" s="27">
        <v>43333</v>
      </c>
      <c r="F924" s="27">
        <v>43313</v>
      </c>
      <c r="G924" s="27">
        <v>44798</v>
      </c>
      <c r="H924" s="28">
        <v>4.0136986301369859</v>
      </c>
      <c r="I924" s="29">
        <v>25</v>
      </c>
      <c r="J924" s="30">
        <v>0.05</v>
      </c>
      <c r="K924" s="29">
        <v>3.7999999999999999E-2</v>
      </c>
      <c r="L924" s="31">
        <v>21044329</v>
      </c>
      <c r="M924" s="32" t="s">
        <v>2189</v>
      </c>
      <c r="N924" s="29">
        <v>798</v>
      </c>
      <c r="O924" s="29">
        <v>80</v>
      </c>
      <c r="P924" s="29">
        <v>96</v>
      </c>
      <c r="Q924" s="29">
        <v>127</v>
      </c>
      <c r="R924" s="29">
        <v>95.3</v>
      </c>
      <c r="S924" s="33">
        <v>-7.2916666666666963E-3</v>
      </c>
      <c r="T924" s="34">
        <v>20890880.767708331</v>
      </c>
      <c r="U924" s="34">
        <v>3186288.5817488292</v>
      </c>
      <c r="V924" s="35">
        <v>17704592.185959503</v>
      </c>
      <c r="W924" s="24">
        <v>0</v>
      </c>
      <c r="X924" s="35">
        <v>17704592.185959503</v>
      </c>
    </row>
    <row r="925" spans="1:24">
      <c r="A925" s="24">
        <v>924</v>
      </c>
      <c r="B925" s="25" t="s">
        <v>60</v>
      </c>
      <c r="C925" s="25" t="s">
        <v>93</v>
      </c>
      <c r="D925" s="26">
        <v>43333</v>
      </c>
      <c r="E925" s="27">
        <v>43333</v>
      </c>
      <c r="F925" s="27">
        <v>43313</v>
      </c>
      <c r="G925" s="27">
        <v>44798</v>
      </c>
      <c r="H925" s="28">
        <v>4.0136986301369859</v>
      </c>
      <c r="I925" s="29">
        <v>25</v>
      </c>
      <c r="J925" s="30">
        <v>0.05</v>
      </c>
      <c r="K925" s="29">
        <v>3.7999999999999999E-2</v>
      </c>
      <c r="L925" s="31">
        <v>969266</v>
      </c>
      <c r="M925" s="32" t="s">
        <v>2189</v>
      </c>
      <c r="N925" s="29">
        <v>798</v>
      </c>
      <c r="O925" s="29">
        <v>80</v>
      </c>
      <c r="P925" s="29">
        <v>96</v>
      </c>
      <c r="Q925" s="29">
        <v>127</v>
      </c>
      <c r="R925" s="29">
        <v>95.3</v>
      </c>
      <c r="S925" s="33">
        <v>-7.2916666666666963E-3</v>
      </c>
      <c r="T925" s="34">
        <v>962198.43541666667</v>
      </c>
      <c r="U925" s="34">
        <v>146755.0326017694</v>
      </c>
      <c r="V925" s="35">
        <v>815443.40281489724</v>
      </c>
      <c r="W925" s="24">
        <v>0</v>
      </c>
      <c r="X925" s="35">
        <v>815443.40281489724</v>
      </c>
    </row>
    <row r="926" spans="1:24">
      <c r="A926" s="24">
        <v>925</v>
      </c>
      <c r="B926" s="25" t="s">
        <v>60</v>
      </c>
      <c r="C926" s="25" t="s">
        <v>94</v>
      </c>
      <c r="D926" s="26">
        <v>43333</v>
      </c>
      <c r="E926" s="27">
        <v>43333</v>
      </c>
      <c r="F926" s="27">
        <v>43313</v>
      </c>
      <c r="G926" s="27">
        <v>44798</v>
      </c>
      <c r="H926" s="28">
        <v>4.0136986301369859</v>
      </c>
      <c r="I926" s="29">
        <v>25</v>
      </c>
      <c r="J926" s="30">
        <v>0.05</v>
      </c>
      <c r="K926" s="29">
        <v>3.7999999999999999E-2</v>
      </c>
      <c r="L926" s="31">
        <v>735000</v>
      </c>
      <c r="M926" s="32" t="s">
        <v>2189</v>
      </c>
      <c r="N926" s="29">
        <v>798</v>
      </c>
      <c r="O926" s="29">
        <v>80</v>
      </c>
      <c r="P926" s="29">
        <v>96</v>
      </c>
      <c r="Q926" s="29">
        <v>127</v>
      </c>
      <c r="R926" s="29">
        <v>95.3</v>
      </c>
      <c r="S926" s="33">
        <v>-7.2916666666666963E-3</v>
      </c>
      <c r="T926" s="34">
        <v>729640.625</v>
      </c>
      <c r="U926" s="34">
        <v>111285.18792808217</v>
      </c>
      <c r="V926" s="35">
        <v>618355.43707191781</v>
      </c>
      <c r="W926" s="24">
        <v>0</v>
      </c>
      <c r="X926" s="35">
        <v>618355.43707191781</v>
      </c>
    </row>
    <row r="927" spans="1:24">
      <c r="A927" s="24">
        <v>926</v>
      </c>
      <c r="B927" s="25" t="s">
        <v>60</v>
      </c>
      <c r="C927" s="25" t="s">
        <v>95</v>
      </c>
      <c r="D927" s="26">
        <v>43333</v>
      </c>
      <c r="E927" s="27">
        <v>43333</v>
      </c>
      <c r="F927" s="27">
        <v>43313</v>
      </c>
      <c r="G927" s="27">
        <v>44798</v>
      </c>
      <c r="H927" s="28">
        <v>4.0136986301369859</v>
      </c>
      <c r="I927" s="29">
        <v>25</v>
      </c>
      <c r="J927" s="30">
        <v>0.05</v>
      </c>
      <c r="K927" s="29">
        <v>3.7999999999999999E-2</v>
      </c>
      <c r="L927" s="31">
        <v>126000</v>
      </c>
      <c r="M927" s="32" t="s">
        <v>2189</v>
      </c>
      <c r="N927" s="29">
        <v>798</v>
      </c>
      <c r="O927" s="29">
        <v>80</v>
      </c>
      <c r="P927" s="29">
        <v>96</v>
      </c>
      <c r="Q927" s="29">
        <v>127</v>
      </c>
      <c r="R927" s="29">
        <v>95.3</v>
      </c>
      <c r="S927" s="33">
        <v>-7.2916666666666963E-3</v>
      </c>
      <c r="T927" s="34">
        <v>125081.25</v>
      </c>
      <c r="U927" s="34">
        <v>19077.460787671229</v>
      </c>
      <c r="V927" s="35">
        <v>106003.78921232877</v>
      </c>
      <c r="W927" s="24">
        <v>0</v>
      </c>
      <c r="X927" s="35">
        <v>106003.78921232877</v>
      </c>
    </row>
    <row r="928" spans="1:24">
      <c r="A928" s="24">
        <v>927</v>
      </c>
      <c r="B928" s="25" t="s">
        <v>60</v>
      </c>
      <c r="C928" s="25" t="s">
        <v>96</v>
      </c>
      <c r="D928" s="26">
        <v>43333</v>
      </c>
      <c r="E928" s="27">
        <v>43333</v>
      </c>
      <c r="F928" s="27">
        <v>43313</v>
      </c>
      <c r="G928" s="27">
        <v>44798</v>
      </c>
      <c r="H928" s="28">
        <v>4.0136986301369859</v>
      </c>
      <c r="I928" s="29">
        <v>25</v>
      </c>
      <c r="J928" s="30">
        <v>0.05</v>
      </c>
      <c r="K928" s="29">
        <v>3.7999999999999999E-2</v>
      </c>
      <c r="L928" s="31">
        <v>29327302</v>
      </c>
      <c r="M928" s="32" t="s">
        <v>2189</v>
      </c>
      <c r="N928" s="29">
        <v>798</v>
      </c>
      <c r="O928" s="29">
        <v>80</v>
      </c>
      <c r="P928" s="29">
        <v>96</v>
      </c>
      <c r="Q928" s="29">
        <v>127</v>
      </c>
      <c r="R928" s="29">
        <v>95.3</v>
      </c>
      <c r="S928" s="33">
        <v>-7.2916666666666963E-3</v>
      </c>
      <c r="T928" s="34">
        <v>29113457.089583334</v>
      </c>
      <c r="U928" s="34">
        <v>4440400.4278824767</v>
      </c>
      <c r="V928" s="35">
        <v>24673056.661700856</v>
      </c>
      <c r="W928" s="24">
        <v>0</v>
      </c>
      <c r="X928" s="35">
        <v>24673056.661700856</v>
      </c>
    </row>
    <row r="929" spans="1:24">
      <c r="A929" s="24">
        <v>928</v>
      </c>
      <c r="B929" s="25" t="s">
        <v>60</v>
      </c>
      <c r="C929" s="25" t="s">
        <v>97</v>
      </c>
      <c r="D929" s="26">
        <v>43333</v>
      </c>
      <c r="E929" s="27">
        <v>43333</v>
      </c>
      <c r="F929" s="27">
        <v>43313</v>
      </c>
      <c r="G929" s="27">
        <v>44798</v>
      </c>
      <c r="H929" s="28">
        <v>4.0136986301369859</v>
      </c>
      <c r="I929" s="29">
        <v>25</v>
      </c>
      <c r="J929" s="30">
        <v>0.05</v>
      </c>
      <c r="K929" s="29">
        <v>3.7999999999999999E-2</v>
      </c>
      <c r="L929" s="31">
        <v>1517250</v>
      </c>
      <c r="M929" s="32" t="s">
        <v>1941</v>
      </c>
      <c r="N929" s="29">
        <v>674</v>
      </c>
      <c r="O929" s="29">
        <v>80</v>
      </c>
      <c r="P929" s="29">
        <v>105.1</v>
      </c>
      <c r="Q929" s="29">
        <v>127</v>
      </c>
      <c r="R929" s="29">
        <v>122.8</v>
      </c>
      <c r="S929" s="33">
        <v>0.16841103710751668</v>
      </c>
      <c r="T929" s="34">
        <v>1772771.6460513796</v>
      </c>
      <c r="U929" s="34">
        <v>270384.10283748026</v>
      </c>
      <c r="V929" s="35">
        <v>1502387.5432138992</v>
      </c>
      <c r="W929" s="24">
        <v>0</v>
      </c>
      <c r="X929" s="35">
        <v>1502387.5432138992</v>
      </c>
    </row>
    <row r="930" spans="1:24">
      <c r="A930" s="24">
        <v>929</v>
      </c>
      <c r="B930" s="25" t="s">
        <v>60</v>
      </c>
      <c r="C930" s="25" t="s">
        <v>98</v>
      </c>
      <c r="D930" s="26">
        <v>43333</v>
      </c>
      <c r="E930" s="27">
        <v>43333</v>
      </c>
      <c r="F930" s="27">
        <v>43313</v>
      </c>
      <c r="G930" s="27">
        <v>44798</v>
      </c>
      <c r="H930" s="28">
        <v>4.0136986301369859</v>
      </c>
      <c r="I930" s="29">
        <v>25</v>
      </c>
      <c r="J930" s="30">
        <v>0.05</v>
      </c>
      <c r="K930" s="29">
        <v>3.7999999999999999E-2</v>
      </c>
      <c r="L930" s="31">
        <v>312900</v>
      </c>
      <c r="M930" s="32" t="s">
        <v>2189</v>
      </c>
      <c r="N930" s="29">
        <v>798</v>
      </c>
      <c r="O930" s="29">
        <v>80</v>
      </c>
      <c r="P930" s="29">
        <v>96</v>
      </c>
      <c r="Q930" s="29">
        <v>127</v>
      </c>
      <c r="R930" s="29">
        <v>95.3</v>
      </c>
      <c r="S930" s="33">
        <v>-7.2916666666666963E-3</v>
      </c>
      <c r="T930" s="34">
        <v>310618.4375</v>
      </c>
      <c r="U930" s="34">
        <v>47375.694289383558</v>
      </c>
      <c r="V930" s="35">
        <v>263242.74321061646</v>
      </c>
      <c r="W930" s="24">
        <v>0</v>
      </c>
      <c r="X930" s="35">
        <v>263242.74321061646</v>
      </c>
    </row>
    <row r="931" spans="1:24">
      <c r="A931" s="24">
        <v>930</v>
      </c>
      <c r="B931" s="25" t="s">
        <v>60</v>
      </c>
      <c r="C931" s="25" t="s">
        <v>99</v>
      </c>
      <c r="D931" s="26">
        <v>43333</v>
      </c>
      <c r="E931" s="27">
        <v>43333</v>
      </c>
      <c r="F931" s="27">
        <v>43313</v>
      </c>
      <c r="G931" s="27">
        <v>44798</v>
      </c>
      <c r="H931" s="28">
        <v>4.0136986301369859</v>
      </c>
      <c r="I931" s="29">
        <v>25</v>
      </c>
      <c r="J931" s="30">
        <v>0.05</v>
      </c>
      <c r="K931" s="29">
        <v>3.7999999999999999E-2</v>
      </c>
      <c r="L931" s="31">
        <v>1174950</v>
      </c>
      <c r="M931" s="32" t="s">
        <v>2189</v>
      </c>
      <c r="N931" s="29">
        <v>798</v>
      </c>
      <c r="O931" s="29">
        <v>80</v>
      </c>
      <c r="P931" s="29">
        <v>96</v>
      </c>
      <c r="Q931" s="29">
        <v>127</v>
      </c>
      <c r="R931" s="29">
        <v>95.3</v>
      </c>
      <c r="S931" s="33">
        <v>-7.2916666666666963E-3</v>
      </c>
      <c r="T931" s="34">
        <v>1166382.65625</v>
      </c>
      <c r="U931" s="34">
        <v>177897.32184503422</v>
      </c>
      <c r="V931" s="35">
        <v>988485.33440496575</v>
      </c>
      <c r="W931" s="24">
        <v>0</v>
      </c>
      <c r="X931" s="35">
        <v>988485.33440496575</v>
      </c>
    </row>
    <row r="932" spans="1:24">
      <c r="A932" s="24">
        <v>931</v>
      </c>
      <c r="B932" s="25" t="s">
        <v>60</v>
      </c>
      <c r="C932" s="25" t="s">
        <v>100</v>
      </c>
      <c r="D932" s="26">
        <v>43333</v>
      </c>
      <c r="E932" s="27">
        <v>43333</v>
      </c>
      <c r="F932" s="27">
        <v>43313</v>
      </c>
      <c r="G932" s="27">
        <v>44798</v>
      </c>
      <c r="H932" s="28">
        <v>4.0136986301369859</v>
      </c>
      <c r="I932" s="29">
        <v>25</v>
      </c>
      <c r="J932" s="30">
        <v>0.05</v>
      </c>
      <c r="K932" s="29">
        <v>3.7999999999999999E-2</v>
      </c>
      <c r="L932" s="31">
        <v>582750</v>
      </c>
      <c r="M932" s="32" t="s">
        <v>1973</v>
      </c>
      <c r="N932" s="29">
        <v>690</v>
      </c>
      <c r="O932" s="29">
        <v>80</v>
      </c>
      <c r="P932" s="29">
        <v>110</v>
      </c>
      <c r="Q932" s="29">
        <v>127</v>
      </c>
      <c r="R932" s="29">
        <v>145.69999999999999</v>
      </c>
      <c r="S932" s="33">
        <v>0.32454545454545441</v>
      </c>
      <c r="T932" s="34">
        <v>771878.86363636365</v>
      </c>
      <c r="U932" s="34">
        <v>117727.3872291407</v>
      </c>
      <c r="V932" s="35">
        <v>654151.47640722292</v>
      </c>
      <c r="W932" s="24">
        <v>0</v>
      </c>
      <c r="X932" s="35">
        <v>654151.47640722292</v>
      </c>
    </row>
    <row r="933" spans="1:24">
      <c r="A933" s="24">
        <v>932</v>
      </c>
      <c r="B933" s="25" t="s">
        <v>60</v>
      </c>
      <c r="C933" s="25" t="s">
        <v>101</v>
      </c>
      <c r="D933" s="26">
        <v>43333</v>
      </c>
      <c r="E933" s="27">
        <v>43333</v>
      </c>
      <c r="F933" s="27">
        <v>43313</v>
      </c>
      <c r="G933" s="27">
        <v>44798</v>
      </c>
      <c r="H933" s="28">
        <v>4.0136986301369859</v>
      </c>
      <c r="I933" s="29">
        <v>25</v>
      </c>
      <c r="J933" s="30">
        <v>0.05</v>
      </c>
      <c r="K933" s="29">
        <v>3.7999999999999999E-2</v>
      </c>
      <c r="L933" s="31">
        <v>9976171</v>
      </c>
      <c r="M933" s="32" t="s">
        <v>2189</v>
      </c>
      <c r="N933" s="29">
        <v>798</v>
      </c>
      <c r="O933" s="29">
        <v>80</v>
      </c>
      <c r="P933" s="29">
        <v>96</v>
      </c>
      <c r="Q933" s="29">
        <v>127</v>
      </c>
      <c r="R933" s="29">
        <v>95.3</v>
      </c>
      <c r="S933" s="33">
        <v>-7.2916666666666963E-3</v>
      </c>
      <c r="T933" s="34">
        <v>9903428.0864583328</v>
      </c>
      <c r="U933" s="34">
        <v>1510476.2782825625</v>
      </c>
      <c r="V933" s="35">
        <v>8392951.8081757706</v>
      </c>
      <c r="W933" s="24">
        <v>0</v>
      </c>
      <c r="X933" s="35">
        <v>8392951.8081757706</v>
      </c>
    </row>
    <row r="934" spans="1:24">
      <c r="A934" s="24">
        <v>933</v>
      </c>
      <c r="B934" s="25" t="s">
        <v>60</v>
      </c>
      <c r="C934" s="25" t="s">
        <v>102</v>
      </c>
      <c r="D934" s="26">
        <v>43333</v>
      </c>
      <c r="E934" s="27">
        <v>43333</v>
      </c>
      <c r="F934" s="27">
        <v>43313</v>
      </c>
      <c r="G934" s="27">
        <v>44798</v>
      </c>
      <c r="H934" s="28">
        <v>4.0136986301369859</v>
      </c>
      <c r="I934" s="29">
        <v>25</v>
      </c>
      <c r="J934" s="30">
        <v>0.05</v>
      </c>
      <c r="K934" s="29">
        <v>3.7999999999999999E-2</v>
      </c>
      <c r="L934" s="31">
        <v>21103901</v>
      </c>
      <c r="M934" s="32" t="s">
        <v>2189</v>
      </c>
      <c r="N934" s="29">
        <v>798</v>
      </c>
      <c r="O934" s="29">
        <v>80</v>
      </c>
      <c r="P934" s="29">
        <v>96</v>
      </c>
      <c r="Q934" s="29">
        <v>127</v>
      </c>
      <c r="R934" s="29">
        <v>95.3</v>
      </c>
      <c r="S934" s="33">
        <v>-7.2916666666666963E-3</v>
      </c>
      <c r="T934" s="34">
        <v>20950018.388541665</v>
      </c>
      <c r="U934" s="34">
        <v>3195308.2840825049</v>
      </c>
      <c r="V934" s="35">
        <v>17754710.104459159</v>
      </c>
      <c r="W934" s="24">
        <v>0</v>
      </c>
      <c r="X934" s="35">
        <v>17754710.104459159</v>
      </c>
    </row>
    <row r="935" spans="1:24">
      <c r="A935" s="24">
        <v>934</v>
      </c>
      <c r="B935" s="25" t="s">
        <v>60</v>
      </c>
      <c r="C935" s="25" t="s">
        <v>103</v>
      </c>
      <c r="D935" s="26">
        <v>43333</v>
      </c>
      <c r="E935" s="27">
        <v>43333</v>
      </c>
      <c r="F935" s="27">
        <v>43313</v>
      </c>
      <c r="G935" s="27">
        <v>44798</v>
      </c>
      <c r="H935" s="28">
        <v>4.0136986301369859</v>
      </c>
      <c r="I935" s="29">
        <v>25</v>
      </c>
      <c r="J935" s="30">
        <v>0.05</v>
      </c>
      <c r="K935" s="29">
        <v>3.7999999999999999E-2</v>
      </c>
      <c r="L935" s="31">
        <v>580650</v>
      </c>
      <c r="M935" s="32" t="s">
        <v>2189</v>
      </c>
      <c r="N935" s="29">
        <v>798</v>
      </c>
      <c r="O935" s="29">
        <v>80</v>
      </c>
      <c r="P935" s="29">
        <v>96</v>
      </c>
      <c r="Q935" s="29">
        <v>127</v>
      </c>
      <c r="R935" s="29">
        <v>95.3</v>
      </c>
      <c r="S935" s="33">
        <v>-7.2916666666666963E-3</v>
      </c>
      <c r="T935" s="34">
        <v>576416.09375</v>
      </c>
      <c r="U935" s="34">
        <v>87915.298463184925</v>
      </c>
      <c r="V935" s="35">
        <v>488500.79528681509</v>
      </c>
      <c r="W935" s="24">
        <v>0</v>
      </c>
      <c r="X935" s="35">
        <v>488500.79528681509</v>
      </c>
    </row>
    <row r="936" spans="1:24">
      <c r="A936" s="24">
        <v>935</v>
      </c>
      <c r="B936" s="25" t="s">
        <v>60</v>
      </c>
      <c r="C936" s="25" t="s">
        <v>104</v>
      </c>
      <c r="D936" s="26">
        <v>43333</v>
      </c>
      <c r="E936" s="27">
        <v>43333</v>
      </c>
      <c r="F936" s="27">
        <v>43313</v>
      </c>
      <c r="G936" s="27">
        <v>44798</v>
      </c>
      <c r="H936" s="28">
        <v>4.0136986301369859</v>
      </c>
      <c r="I936" s="29">
        <v>25</v>
      </c>
      <c r="J936" s="30">
        <v>0.05</v>
      </c>
      <c r="K936" s="29">
        <v>3.7999999999999999E-2</v>
      </c>
      <c r="L936" s="31">
        <v>175035</v>
      </c>
      <c r="M936" s="32" t="s">
        <v>1877</v>
      </c>
      <c r="N936" s="29">
        <v>642</v>
      </c>
      <c r="O936" s="29">
        <v>80</v>
      </c>
      <c r="P936" s="29">
        <v>79.099999999999994</v>
      </c>
      <c r="Q936" s="29">
        <v>127</v>
      </c>
      <c r="R936" s="29">
        <v>94</v>
      </c>
      <c r="S936" s="33">
        <v>0.18836915297092297</v>
      </c>
      <c r="T936" s="34">
        <v>208006.19469026552</v>
      </c>
      <c r="U936" s="34">
        <v>31725.218790156381</v>
      </c>
      <c r="V936" s="35">
        <v>176280.97590010913</v>
      </c>
      <c r="W936" s="24">
        <v>0</v>
      </c>
      <c r="X936" s="35">
        <v>176280.97590010913</v>
      </c>
    </row>
    <row r="937" spans="1:24">
      <c r="A937" s="24">
        <v>936</v>
      </c>
      <c r="B937" s="25" t="s">
        <v>60</v>
      </c>
      <c r="C937" s="25" t="s">
        <v>105</v>
      </c>
      <c r="D937" s="26">
        <v>43333</v>
      </c>
      <c r="E937" s="27">
        <v>43333</v>
      </c>
      <c r="F937" s="27">
        <v>43313</v>
      </c>
      <c r="G937" s="27">
        <v>44798</v>
      </c>
      <c r="H937" s="28">
        <v>4.0136986301369859</v>
      </c>
      <c r="I937" s="29">
        <v>25</v>
      </c>
      <c r="J937" s="30">
        <v>0.05</v>
      </c>
      <c r="K937" s="29">
        <v>3.7999999999999999E-2</v>
      </c>
      <c r="L937" s="31">
        <v>132796</v>
      </c>
      <c r="M937" s="32" t="s">
        <v>2189</v>
      </c>
      <c r="N937" s="29">
        <v>798</v>
      </c>
      <c r="O937" s="29">
        <v>80</v>
      </c>
      <c r="P937" s="29">
        <v>96</v>
      </c>
      <c r="Q937" s="29">
        <v>127</v>
      </c>
      <c r="R937" s="29">
        <v>95.3</v>
      </c>
      <c r="S937" s="33">
        <v>-7.2916666666666963E-3</v>
      </c>
      <c r="T937" s="34">
        <v>131827.69583333333</v>
      </c>
      <c r="U937" s="34">
        <v>20106.432402853879</v>
      </c>
      <c r="V937" s="35">
        <v>111721.26343047945</v>
      </c>
      <c r="W937" s="24">
        <v>0</v>
      </c>
      <c r="X937" s="35">
        <v>111721.26343047945</v>
      </c>
    </row>
    <row r="938" spans="1:24">
      <c r="A938" s="24">
        <v>937</v>
      </c>
      <c r="B938" s="25" t="s">
        <v>60</v>
      </c>
      <c r="C938" s="25" t="s">
        <v>106</v>
      </c>
      <c r="D938" s="26">
        <v>43333</v>
      </c>
      <c r="E938" s="27">
        <v>43333</v>
      </c>
      <c r="F938" s="27">
        <v>43313</v>
      </c>
      <c r="G938" s="27">
        <v>44798</v>
      </c>
      <c r="H938" s="28">
        <v>4.0136986301369859</v>
      </c>
      <c r="I938" s="29">
        <v>25</v>
      </c>
      <c r="J938" s="30">
        <v>0.05</v>
      </c>
      <c r="K938" s="29">
        <v>3.7999999999999999E-2</v>
      </c>
      <c r="L938" s="31">
        <v>469552</v>
      </c>
      <c r="M938" s="32" t="s">
        <v>1871</v>
      </c>
      <c r="N938" s="29">
        <v>639</v>
      </c>
      <c r="O938" s="29">
        <v>80</v>
      </c>
      <c r="P938" s="29">
        <v>112.8</v>
      </c>
      <c r="Q938" s="29">
        <v>127</v>
      </c>
      <c r="R938" s="29">
        <v>116.2</v>
      </c>
      <c r="S938" s="33">
        <v>3.0141843971631256E-2</v>
      </c>
      <c r="T938" s="34">
        <v>483705.16312056739</v>
      </c>
      <c r="U938" s="34">
        <v>73774.976523073929</v>
      </c>
      <c r="V938" s="35">
        <v>409930.18659749348</v>
      </c>
      <c r="W938" s="24">
        <v>0</v>
      </c>
      <c r="X938" s="35">
        <v>409930.18659749348</v>
      </c>
    </row>
    <row r="939" spans="1:24">
      <c r="A939" s="24">
        <v>938</v>
      </c>
      <c r="B939" s="25" t="s">
        <v>60</v>
      </c>
      <c r="C939" s="25" t="s">
        <v>110</v>
      </c>
      <c r="D939" s="26">
        <v>43333</v>
      </c>
      <c r="E939" s="27">
        <v>43333</v>
      </c>
      <c r="F939" s="27">
        <v>43313</v>
      </c>
      <c r="G939" s="27">
        <v>44798</v>
      </c>
      <c r="H939" s="28">
        <v>4.0136986301369859</v>
      </c>
      <c r="I939" s="29">
        <v>25</v>
      </c>
      <c r="J939" s="30">
        <v>0.05</v>
      </c>
      <c r="K939" s="29">
        <v>3.7999999999999999E-2</v>
      </c>
      <c r="L939" s="31">
        <v>16789210</v>
      </c>
      <c r="M939" s="32" t="s">
        <v>1939</v>
      </c>
      <c r="N939" s="29">
        <v>673</v>
      </c>
      <c r="O939" s="29">
        <v>80</v>
      </c>
      <c r="P939" s="29">
        <v>95</v>
      </c>
      <c r="Q939" s="29">
        <v>127</v>
      </c>
      <c r="R939" s="29">
        <v>104.3</v>
      </c>
      <c r="S939" s="33">
        <v>9.7894736842105229E-2</v>
      </c>
      <c r="T939" s="34">
        <v>18432785.294736844</v>
      </c>
      <c r="U939" s="34">
        <v>2811378.5133095887</v>
      </c>
      <c r="V939" s="35">
        <v>15621406.781427255</v>
      </c>
      <c r="W939" s="24">
        <v>0</v>
      </c>
      <c r="X939" s="35">
        <v>15621406.781427255</v>
      </c>
    </row>
    <row r="940" spans="1:24">
      <c r="A940" s="24">
        <v>939</v>
      </c>
      <c r="B940" s="25" t="s">
        <v>60</v>
      </c>
      <c r="C940" s="25" t="s">
        <v>86</v>
      </c>
      <c r="D940" s="26">
        <v>43333</v>
      </c>
      <c r="E940" s="27">
        <v>43333</v>
      </c>
      <c r="F940" s="27">
        <v>43313</v>
      </c>
      <c r="G940" s="27">
        <v>44798</v>
      </c>
      <c r="H940" s="28">
        <v>4.0136986301369859</v>
      </c>
      <c r="I940" s="29">
        <v>25</v>
      </c>
      <c r="J940" s="30">
        <v>0.05</v>
      </c>
      <c r="K940" s="29">
        <v>3.7999999999999999E-2</v>
      </c>
      <c r="L940" s="31">
        <v>892500</v>
      </c>
      <c r="M940" s="32" t="s">
        <v>2189</v>
      </c>
      <c r="N940" s="29">
        <v>798</v>
      </c>
      <c r="O940" s="29">
        <v>80</v>
      </c>
      <c r="P940" s="29">
        <v>96</v>
      </c>
      <c r="Q940" s="29">
        <v>127</v>
      </c>
      <c r="R940" s="29">
        <v>95.3</v>
      </c>
      <c r="S940" s="33">
        <v>-7.2916666666666963E-3</v>
      </c>
      <c r="T940" s="34">
        <v>885992.1875</v>
      </c>
      <c r="U940" s="34">
        <v>135132.01391267122</v>
      </c>
      <c r="V940" s="35">
        <v>750860.17358732875</v>
      </c>
      <c r="W940" s="24">
        <v>0</v>
      </c>
      <c r="X940" s="35">
        <v>750860.17358732875</v>
      </c>
    </row>
    <row r="941" spans="1:24">
      <c r="A941" s="24">
        <v>940</v>
      </c>
      <c r="B941" s="25" t="s">
        <v>60</v>
      </c>
      <c r="C941" s="25" t="s">
        <v>90</v>
      </c>
      <c r="D941" s="26">
        <v>43333</v>
      </c>
      <c r="E941" s="27">
        <v>43333</v>
      </c>
      <c r="F941" s="27">
        <v>43313</v>
      </c>
      <c r="G941" s="27">
        <v>44798</v>
      </c>
      <c r="H941" s="28">
        <v>4.0136986301369859</v>
      </c>
      <c r="I941" s="29">
        <v>25</v>
      </c>
      <c r="J941" s="30">
        <v>0.05</v>
      </c>
      <c r="K941" s="29">
        <v>3.7999999999999999E-2</v>
      </c>
      <c r="L941" s="31">
        <v>472500</v>
      </c>
      <c r="M941" s="32" t="s">
        <v>2189</v>
      </c>
      <c r="N941" s="29">
        <v>798</v>
      </c>
      <c r="O941" s="29">
        <v>80</v>
      </c>
      <c r="P941" s="29">
        <v>96</v>
      </c>
      <c r="Q941" s="29">
        <v>127</v>
      </c>
      <c r="R941" s="29">
        <v>95.3</v>
      </c>
      <c r="S941" s="33">
        <v>-7.2916666666666963E-3</v>
      </c>
      <c r="T941" s="34">
        <v>469054.6875</v>
      </c>
      <c r="U941" s="34">
        <v>71540.477953767113</v>
      </c>
      <c r="V941" s="35">
        <v>397514.20954623289</v>
      </c>
      <c r="W941" s="24">
        <v>0</v>
      </c>
      <c r="X941" s="35">
        <v>397514.20954623289</v>
      </c>
    </row>
    <row r="942" spans="1:24">
      <c r="A942" s="24">
        <v>941</v>
      </c>
      <c r="B942" s="25" t="s">
        <v>60</v>
      </c>
      <c r="C942" s="25" t="s">
        <v>91</v>
      </c>
      <c r="D942" s="26">
        <v>43333</v>
      </c>
      <c r="E942" s="27">
        <v>43333</v>
      </c>
      <c r="F942" s="27">
        <v>43313</v>
      </c>
      <c r="G942" s="27">
        <v>44798</v>
      </c>
      <c r="H942" s="28">
        <v>4.0136986301369859</v>
      </c>
      <c r="I942" s="29">
        <v>25</v>
      </c>
      <c r="J942" s="30">
        <v>0.05</v>
      </c>
      <c r="K942" s="29">
        <v>3.7999999999999999E-2</v>
      </c>
      <c r="L942" s="31">
        <v>637760</v>
      </c>
      <c r="M942" s="32" t="s">
        <v>2189</v>
      </c>
      <c r="N942" s="29">
        <v>798</v>
      </c>
      <c r="O942" s="29">
        <v>80</v>
      </c>
      <c r="P942" s="29">
        <v>96</v>
      </c>
      <c r="Q942" s="29">
        <v>127</v>
      </c>
      <c r="R942" s="29">
        <v>95.3</v>
      </c>
      <c r="S942" s="33">
        <v>-7.2916666666666963E-3</v>
      </c>
      <c r="T942" s="34">
        <v>633109.66666666663</v>
      </c>
      <c r="U942" s="34">
        <v>96562.233269406381</v>
      </c>
      <c r="V942" s="35">
        <v>536547.43339726026</v>
      </c>
      <c r="W942" s="24">
        <v>0</v>
      </c>
      <c r="X942" s="35">
        <v>536547.43339726026</v>
      </c>
    </row>
    <row r="943" spans="1:24">
      <c r="A943" s="24">
        <v>942</v>
      </c>
      <c r="B943" s="25" t="s">
        <v>60</v>
      </c>
      <c r="C943" s="25" t="s">
        <v>92</v>
      </c>
      <c r="D943" s="26">
        <v>43333</v>
      </c>
      <c r="E943" s="27">
        <v>43333</v>
      </c>
      <c r="F943" s="27">
        <v>43313</v>
      </c>
      <c r="G943" s="27">
        <v>44798</v>
      </c>
      <c r="H943" s="28">
        <v>4.0136986301369859</v>
      </c>
      <c r="I943" s="29">
        <v>25</v>
      </c>
      <c r="J943" s="30">
        <v>0.05</v>
      </c>
      <c r="K943" s="29">
        <v>3.7999999999999999E-2</v>
      </c>
      <c r="L943" s="31">
        <v>21044329</v>
      </c>
      <c r="M943" s="32" t="s">
        <v>2189</v>
      </c>
      <c r="N943" s="29">
        <v>798</v>
      </c>
      <c r="O943" s="29">
        <v>80</v>
      </c>
      <c r="P943" s="29">
        <v>96</v>
      </c>
      <c r="Q943" s="29">
        <v>127</v>
      </c>
      <c r="R943" s="29">
        <v>95.3</v>
      </c>
      <c r="S943" s="33">
        <v>-7.2916666666666963E-3</v>
      </c>
      <c r="T943" s="34">
        <v>20890880.767708331</v>
      </c>
      <c r="U943" s="34">
        <v>3186288.5817488292</v>
      </c>
      <c r="V943" s="35">
        <v>17704592.185959503</v>
      </c>
      <c r="W943" s="24">
        <v>0</v>
      </c>
      <c r="X943" s="35">
        <v>17704592.185959503</v>
      </c>
    </row>
    <row r="944" spans="1:24">
      <c r="A944" s="24">
        <v>943</v>
      </c>
      <c r="B944" s="25" t="s">
        <v>60</v>
      </c>
      <c r="C944" s="25" t="s">
        <v>93</v>
      </c>
      <c r="D944" s="26">
        <v>43333</v>
      </c>
      <c r="E944" s="27">
        <v>43333</v>
      </c>
      <c r="F944" s="27">
        <v>43313</v>
      </c>
      <c r="G944" s="27">
        <v>44798</v>
      </c>
      <c r="H944" s="28">
        <v>4.0136986301369859</v>
      </c>
      <c r="I944" s="29">
        <v>25</v>
      </c>
      <c r="J944" s="30">
        <v>0.05</v>
      </c>
      <c r="K944" s="29">
        <v>3.7999999999999999E-2</v>
      </c>
      <c r="L944" s="31">
        <v>969266</v>
      </c>
      <c r="M944" s="32" t="s">
        <v>2189</v>
      </c>
      <c r="N944" s="29">
        <v>798</v>
      </c>
      <c r="O944" s="29">
        <v>80</v>
      </c>
      <c r="P944" s="29">
        <v>96</v>
      </c>
      <c r="Q944" s="29">
        <v>127</v>
      </c>
      <c r="R944" s="29">
        <v>95.3</v>
      </c>
      <c r="S944" s="33">
        <v>-7.2916666666666963E-3</v>
      </c>
      <c r="T944" s="34">
        <v>962198.43541666667</v>
      </c>
      <c r="U944" s="34">
        <v>146755.0326017694</v>
      </c>
      <c r="V944" s="35">
        <v>815443.40281489724</v>
      </c>
      <c r="W944" s="24">
        <v>0</v>
      </c>
      <c r="X944" s="35">
        <v>815443.40281489724</v>
      </c>
    </row>
    <row r="945" spans="1:24">
      <c r="A945" s="24">
        <v>944</v>
      </c>
      <c r="B945" s="25" t="s">
        <v>60</v>
      </c>
      <c r="C945" s="25" t="s">
        <v>94</v>
      </c>
      <c r="D945" s="26">
        <v>43333</v>
      </c>
      <c r="E945" s="27">
        <v>43333</v>
      </c>
      <c r="F945" s="27">
        <v>43313</v>
      </c>
      <c r="G945" s="27">
        <v>44798</v>
      </c>
      <c r="H945" s="28">
        <v>4.0136986301369859</v>
      </c>
      <c r="I945" s="29">
        <v>25</v>
      </c>
      <c r="J945" s="30">
        <v>0.05</v>
      </c>
      <c r="K945" s="29">
        <v>3.7999999999999999E-2</v>
      </c>
      <c r="L945" s="31">
        <v>735000</v>
      </c>
      <c r="M945" s="32" t="s">
        <v>2189</v>
      </c>
      <c r="N945" s="29">
        <v>798</v>
      </c>
      <c r="O945" s="29">
        <v>80</v>
      </c>
      <c r="P945" s="29">
        <v>96</v>
      </c>
      <c r="Q945" s="29">
        <v>127</v>
      </c>
      <c r="R945" s="29">
        <v>95.3</v>
      </c>
      <c r="S945" s="33">
        <v>-7.2916666666666963E-3</v>
      </c>
      <c r="T945" s="34">
        <v>729640.625</v>
      </c>
      <c r="U945" s="34">
        <v>111285.18792808217</v>
      </c>
      <c r="V945" s="35">
        <v>618355.43707191781</v>
      </c>
      <c r="W945" s="24">
        <v>0</v>
      </c>
      <c r="X945" s="35">
        <v>618355.43707191781</v>
      </c>
    </row>
    <row r="946" spans="1:24">
      <c r="A946" s="24">
        <v>945</v>
      </c>
      <c r="B946" s="25" t="s">
        <v>60</v>
      </c>
      <c r="C946" s="25" t="s">
        <v>95</v>
      </c>
      <c r="D946" s="26">
        <v>43333</v>
      </c>
      <c r="E946" s="27">
        <v>43333</v>
      </c>
      <c r="F946" s="27">
        <v>43313</v>
      </c>
      <c r="G946" s="27">
        <v>44798</v>
      </c>
      <c r="H946" s="28">
        <v>4.0136986301369859</v>
      </c>
      <c r="I946" s="29">
        <v>25</v>
      </c>
      <c r="J946" s="30">
        <v>0.05</v>
      </c>
      <c r="K946" s="29">
        <v>3.7999999999999999E-2</v>
      </c>
      <c r="L946" s="31">
        <v>126000</v>
      </c>
      <c r="M946" s="32" t="s">
        <v>2189</v>
      </c>
      <c r="N946" s="29">
        <v>798</v>
      </c>
      <c r="O946" s="29">
        <v>80</v>
      </c>
      <c r="P946" s="29">
        <v>96</v>
      </c>
      <c r="Q946" s="29">
        <v>127</v>
      </c>
      <c r="R946" s="29">
        <v>95.3</v>
      </c>
      <c r="S946" s="33">
        <v>-7.2916666666666963E-3</v>
      </c>
      <c r="T946" s="34">
        <v>125081.25</v>
      </c>
      <c r="U946" s="34">
        <v>19077.460787671229</v>
      </c>
      <c r="V946" s="35">
        <v>106003.78921232877</v>
      </c>
      <c r="W946" s="24">
        <v>0</v>
      </c>
      <c r="X946" s="35">
        <v>106003.78921232877</v>
      </c>
    </row>
    <row r="947" spans="1:24">
      <c r="A947" s="24">
        <v>946</v>
      </c>
      <c r="B947" s="25" t="s">
        <v>60</v>
      </c>
      <c r="C947" s="25" t="s">
        <v>96</v>
      </c>
      <c r="D947" s="26">
        <v>43333</v>
      </c>
      <c r="E947" s="27">
        <v>43333</v>
      </c>
      <c r="F947" s="27">
        <v>43313</v>
      </c>
      <c r="G947" s="27">
        <v>44798</v>
      </c>
      <c r="H947" s="28">
        <v>4.0136986301369859</v>
      </c>
      <c r="I947" s="29">
        <v>25</v>
      </c>
      <c r="J947" s="30">
        <v>0.05</v>
      </c>
      <c r="K947" s="29">
        <v>3.7999999999999999E-2</v>
      </c>
      <c r="L947" s="31">
        <v>29327302</v>
      </c>
      <c r="M947" s="32" t="s">
        <v>2189</v>
      </c>
      <c r="N947" s="29">
        <v>798</v>
      </c>
      <c r="O947" s="29">
        <v>80</v>
      </c>
      <c r="P947" s="29">
        <v>96</v>
      </c>
      <c r="Q947" s="29">
        <v>127</v>
      </c>
      <c r="R947" s="29">
        <v>95.3</v>
      </c>
      <c r="S947" s="33">
        <v>-7.2916666666666963E-3</v>
      </c>
      <c r="T947" s="34">
        <v>29113457.089583334</v>
      </c>
      <c r="U947" s="34">
        <v>4440400.4278824767</v>
      </c>
      <c r="V947" s="35">
        <v>24673056.661700856</v>
      </c>
      <c r="W947" s="24">
        <v>0</v>
      </c>
      <c r="X947" s="35">
        <v>24673056.661700856</v>
      </c>
    </row>
    <row r="948" spans="1:24">
      <c r="A948" s="24">
        <v>947</v>
      </c>
      <c r="B948" s="25" t="s">
        <v>60</v>
      </c>
      <c r="C948" s="25" t="s">
        <v>97</v>
      </c>
      <c r="D948" s="26">
        <v>43333</v>
      </c>
      <c r="E948" s="27">
        <v>43333</v>
      </c>
      <c r="F948" s="27">
        <v>43313</v>
      </c>
      <c r="G948" s="27">
        <v>44798</v>
      </c>
      <c r="H948" s="28">
        <v>4.0136986301369859</v>
      </c>
      <c r="I948" s="29">
        <v>25</v>
      </c>
      <c r="J948" s="30">
        <v>0.05</v>
      </c>
      <c r="K948" s="29">
        <v>3.7999999999999999E-2</v>
      </c>
      <c r="L948" s="31">
        <v>1517250</v>
      </c>
      <c r="M948" s="32" t="s">
        <v>1941</v>
      </c>
      <c r="N948" s="29">
        <v>674</v>
      </c>
      <c r="O948" s="29">
        <v>80</v>
      </c>
      <c r="P948" s="29">
        <v>105.1</v>
      </c>
      <c r="Q948" s="29">
        <v>127</v>
      </c>
      <c r="R948" s="29">
        <v>122.8</v>
      </c>
      <c r="S948" s="33">
        <v>0.16841103710751668</v>
      </c>
      <c r="T948" s="34">
        <v>1772771.6460513796</v>
      </c>
      <c r="U948" s="34">
        <v>270384.10283748026</v>
      </c>
      <c r="V948" s="35">
        <v>1502387.5432138992</v>
      </c>
      <c r="W948" s="24">
        <v>0</v>
      </c>
      <c r="X948" s="35">
        <v>1502387.5432138992</v>
      </c>
    </row>
    <row r="949" spans="1:24">
      <c r="A949" s="24">
        <v>948</v>
      </c>
      <c r="B949" s="25" t="s">
        <v>60</v>
      </c>
      <c r="C949" s="25" t="s">
        <v>98</v>
      </c>
      <c r="D949" s="26">
        <v>43333</v>
      </c>
      <c r="E949" s="27">
        <v>43333</v>
      </c>
      <c r="F949" s="27">
        <v>43313</v>
      </c>
      <c r="G949" s="27">
        <v>44798</v>
      </c>
      <c r="H949" s="28">
        <v>4.0136986301369859</v>
      </c>
      <c r="I949" s="29">
        <v>25</v>
      </c>
      <c r="J949" s="30">
        <v>0.05</v>
      </c>
      <c r="K949" s="29">
        <v>3.7999999999999999E-2</v>
      </c>
      <c r="L949" s="31">
        <v>312900</v>
      </c>
      <c r="M949" s="32" t="s">
        <v>2189</v>
      </c>
      <c r="N949" s="29">
        <v>798</v>
      </c>
      <c r="O949" s="29">
        <v>80</v>
      </c>
      <c r="P949" s="29">
        <v>96</v>
      </c>
      <c r="Q949" s="29">
        <v>127</v>
      </c>
      <c r="R949" s="29">
        <v>95.3</v>
      </c>
      <c r="S949" s="33">
        <v>-7.2916666666666963E-3</v>
      </c>
      <c r="T949" s="34">
        <v>310618.4375</v>
      </c>
      <c r="U949" s="34">
        <v>47375.694289383558</v>
      </c>
      <c r="V949" s="35">
        <v>263242.74321061646</v>
      </c>
      <c r="W949" s="24">
        <v>0</v>
      </c>
      <c r="X949" s="35">
        <v>263242.74321061646</v>
      </c>
    </row>
    <row r="950" spans="1:24">
      <c r="A950" s="24">
        <v>949</v>
      </c>
      <c r="B950" s="25" t="s">
        <v>60</v>
      </c>
      <c r="C950" s="25" t="s">
        <v>99</v>
      </c>
      <c r="D950" s="26">
        <v>43333</v>
      </c>
      <c r="E950" s="27">
        <v>43333</v>
      </c>
      <c r="F950" s="27">
        <v>43313</v>
      </c>
      <c r="G950" s="27">
        <v>44798</v>
      </c>
      <c r="H950" s="28">
        <v>4.0136986301369859</v>
      </c>
      <c r="I950" s="29">
        <v>25</v>
      </c>
      <c r="J950" s="30">
        <v>0.05</v>
      </c>
      <c r="K950" s="29">
        <v>3.7999999999999999E-2</v>
      </c>
      <c r="L950" s="31">
        <v>1174950</v>
      </c>
      <c r="M950" s="32" t="s">
        <v>2189</v>
      </c>
      <c r="N950" s="29">
        <v>798</v>
      </c>
      <c r="O950" s="29">
        <v>80</v>
      </c>
      <c r="P950" s="29">
        <v>96</v>
      </c>
      <c r="Q950" s="29">
        <v>127</v>
      </c>
      <c r="R950" s="29">
        <v>95.3</v>
      </c>
      <c r="S950" s="33">
        <v>-7.2916666666666963E-3</v>
      </c>
      <c r="T950" s="34">
        <v>1166382.65625</v>
      </c>
      <c r="U950" s="34">
        <v>177897.32184503422</v>
      </c>
      <c r="V950" s="35">
        <v>988485.33440496575</v>
      </c>
      <c r="W950" s="24">
        <v>0</v>
      </c>
      <c r="X950" s="35">
        <v>988485.33440496575</v>
      </c>
    </row>
    <row r="951" spans="1:24">
      <c r="A951" s="24">
        <v>950</v>
      </c>
      <c r="B951" s="25" t="s">
        <v>60</v>
      </c>
      <c r="C951" s="25" t="s">
        <v>100</v>
      </c>
      <c r="D951" s="26">
        <v>43333</v>
      </c>
      <c r="E951" s="27">
        <v>43333</v>
      </c>
      <c r="F951" s="27">
        <v>43313</v>
      </c>
      <c r="G951" s="27">
        <v>44798</v>
      </c>
      <c r="H951" s="28">
        <v>4.0136986301369859</v>
      </c>
      <c r="I951" s="29">
        <v>25</v>
      </c>
      <c r="J951" s="30">
        <v>0.05</v>
      </c>
      <c r="K951" s="29">
        <v>3.7999999999999999E-2</v>
      </c>
      <c r="L951" s="31">
        <v>582750</v>
      </c>
      <c r="M951" s="32" t="s">
        <v>1973</v>
      </c>
      <c r="N951" s="29">
        <v>690</v>
      </c>
      <c r="O951" s="29">
        <v>80</v>
      </c>
      <c r="P951" s="29">
        <v>110</v>
      </c>
      <c r="Q951" s="29">
        <v>127</v>
      </c>
      <c r="R951" s="29">
        <v>145.69999999999999</v>
      </c>
      <c r="S951" s="33">
        <v>0.32454545454545441</v>
      </c>
      <c r="T951" s="34">
        <v>771878.86363636365</v>
      </c>
      <c r="U951" s="34">
        <v>117727.3872291407</v>
      </c>
      <c r="V951" s="35">
        <v>654151.47640722292</v>
      </c>
      <c r="W951" s="24">
        <v>0</v>
      </c>
      <c r="X951" s="35">
        <v>654151.47640722292</v>
      </c>
    </row>
    <row r="952" spans="1:24">
      <c r="A952" s="24">
        <v>951</v>
      </c>
      <c r="B952" s="25" t="s">
        <v>60</v>
      </c>
      <c r="C952" s="25" t="s">
        <v>101</v>
      </c>
      <c r="D952" s="26">
        <v>43333</v>
      </c>
      <c r="E952" s="27">
        <v>43333</v>
      </c>
      <c r="F952" s="27">
        <v>43313</v>
      </c>
      <c r="G952" s="27">
        <v>44798</v>
      </c>
      <c r="H952" s="28">
        <v>4.0136986301369859</v>
      </c>
      <c r="I952" s="29">
        <v>25</v>
      </c>
      <c r="J952" s="30">
        <v>0.05</v>
      </c>
      <c r="K952" s="29">
        <v>3.7999999999999999E-2</v>
      </c>
      <c r="L952" s="31">
        <v>9976171</v>
      </c>
      <c r="M952" s="32" t="s">
        <v>2189</v>
      </c>
      <c r="N952" s="29">
        <v>798</v>
      </c>
      <c r="O952" s="29">
        <v>80</v>
      </c>
      <c r="P952" s="29">
        <v>96</v>
      </c>
      <c r="Q952" s="29">
        <v>127</v>
      </c>
      <c r="R952" s="29">
        <v>95.3</v>
      </c>
      <c r="S952" s="33">
        <v>-7.2916666666666963E-3</v>
      </c>
      <c r="T952" s="34">
        <v>9903428.0864583328</v>
      </c>
      <c r="U952" s="34">
        <v>1510476.2782825625</v>
      </c>
      <c r="V952" s="35">
        <v>8392951.8081757706</v>
      </c>
      <c r="W952" s="24">
        <v>0</v>
      </c>
      <c r="X952" s="35">
        <v>8392951.8081757706</v>
      </c>
    </row>
    <row r="953" spans="1:24">
      <c r="A953" s="24">
        <v>952</v>
      </c>
      <c r="B953" s="25" t="s">
        <v>60</v>
      </c>
      <c r="C953" s="25" t="s">
        <v>102</v>
      </c>
      <c r="D953" s="26">
        <v>43333</v>
      </c>
      <c r="E953" s="27">
        <v>43333</v>
      </c>
      <c r="F953" s="27">
        <v>43313</v>
      </c>
      <c r="G953" s="27">
        <v>44798</v>
      </c>
      <c r="H953" s="28">
        <v>4.0136986301369859</v>
      </c>
      <c r="I953" s="29">
        <v>25</v>
      </c>
      <c r="J953" s="30">
        <v>0.05</v>
      </c>
      <c r="K953" s="29">
        <v>3.7999999999999999E-2</v>
      </c>
      <c r="L953" s="31">
        <v>21103901</v>
      </c>
      <c r="M953" s="32" t="s">
        <v>2189</v>
      </c>
      <c r="N953" s="29">
        <v>798</v>
      </c>
      <c r="O953" s="29">
        <v>80</v>
      </c>
      <c r="P953" s="29">
        <v>96</v>
      </c>
      <c r="Q953" s="29">
        <v>127</v>
      </c>
      <c r="R953" s="29">
        <v>95.3</v>
      </c>
      <c r="S953" s="33">
        <v>-7.2916666666666963E-3</v>
      </c>
      <c r="T953" s="34">
        <v>20950018.388541665</v>
      </c>
      <c r="U953" s="34">
        <v>3195308.2840825049</v>
      </c>
      <c r="V953" s="35">
        <v>17754710.104459159</v>
      </c>
      <c r="W953" s="24">
        <v>0</v>
      </c>
      <c r="X953" s="35">
        <v>17754710.104459159</v>
      </c>
    </row>
    <row r="954" spans="1:24">
      <c r="A954" s="24">
        <v>953</v>
      </c>
      <c r="B954" s="25" t="s">
        <v>60</v>
      </c>
      <c r="C954" s="25" t="s">
        <v>103</v>
      </c>
      <c r="D954" s="26">
        <v>43333</v>
      </c>
      <c r="E954" s="27">
        <v>43333</v>
      </c>
      <c r="F954" s="27">
        <v>43313</v>
      </c>
      <c r="G954" s="27">
        <v>44798</v>
      </c>
      <c r="H954" s="28">
        <v>4.0136986301369859</v>
      </c>
      <c r="I954" s="29">
        <v>25</v>
      </c>
      <c r="J954" s="30">
        <v>0.05</v>
      </c>
      <c r="K954" s="29">
        <v>3.7999999999999999E-2</v>
      </c>
      <c r="L954" s="31">
        <v>580650</v>
      </c>
      <c r="M954" s="32" t="s">
        <v>2189</v>
      </c>
      <c r="N954" s="29">
        <v>798</v>
      </c>
      <c r="O954" s="29">
        <v>80</v>
      </c>
      <c r="P954" s="29">
        <v>96</v>
      </c>
      <c r="Q954" s="29">
        <v>127</v>
      </c>
      <c r="R954" s="29">
        <v>95.3</v>
      </c>
      <c r="S954" s="33">
        <v>-7.2916666666666963E-3</v>
      </c>
      <c r="T954" s="34">
        <v>576416.09375</v>
      </c>
      <c r="U954" s="34">
        <v>87915.298463184925</v>
      </c>
      <c r="V954" s="35">
        <v>488500.79528681509</v>
      </c>
      <c r="W954" s="24">
        <v>0</v>
      </c>
      <c r="X954" s="35">
        <v>488500.79528681509</v>
      </c>
    </row>
    <row r="955" spans="1:24">
      <c r="A955" s="24">
        <v>954</v>
      </c>
      <c r="B955" s="25" t="s">
        <v>60</v>
      </c>
      <c r="C955" s="25" t="s">
        <v>104</v>
      </c>
      <c r="D955" s="26">
        <v>43333</v>
      </c>
      <c r="E955" s="27">
        <v>43333</v>
      </c>
      <c r="F955" s="27">
        <v>43313</v>
      </c>
      <c r="G955" s="27">
        <v>44798</v>
      </c>
      <c r="H955" s="28">
        <v>4.0136986301369859</v>
      </c>
      <c r="I955" s="29">
        <v>25</v>
      </c>
      <c r="J955" s="30">
        <v>0.05</v>
      </c>
      <c r="K955" s="29">
        <v>3.7999999999999999E-2</v>
      </c>
      <c r="L955" s="31">
        <v>175035</v>
      </c>
      <c r="M955" s="32" t="s">
        <v>1877</v>
      </c>
      <c r="N955" s="29">
        <v>642</v>
      </c>
      <c r="O955" s="29">
        <v>80</v>
      </c>
      <c r="P955" s="29">
        <v>79.099999999999994</v>
      </c>
      <c r="Q955" s="29">
        <v>127</v>
      </c>
      <c r="R955" s="29">
        <v>94</v>
      </c>
      <c r="S955" s="33">
        <v>0.18836915297092297</v>
      </c>
      <c r="T955" s="34">
        <v>208006.19469026552</v>
      </c>
      <c r="U955" s="34">
        <v>31725.218790156381</v>
      </c>
      <c r="V955" s="35">
        <v>176280.97590010913</v>
      </c>
      <c r="W955" s="24">
        <v>0</v>
      </c>
      <c r="X955" s="35">
        <v>176280.97590010913</v>
      </c>
    </row>
    <row r="956" spans="1:24">
      <c r="A956" s="24">
        <v>955</v>
      </c>
      <c r="B956" s="25" t="s">
        <v>60</v>
      </c>
      <c r="C956" s="25" t="s">
        <v>105</v>
      </c>
      <c r="D956" s="26">
        <v>43333</v>
      </c>
      <c r="E956" s="27">
        <v>43333</v>
      </c>
      <c r="F956" s="27">
        <v>43313</v>
      </c>
      <c r="G956" s="27">
        <v>44798</v>
      </c>
      <c r="H956" s="28">
        <v>4.0136986301369859</v>
      </c>
      <c r="I956" s="29">
        <v>25</v>
      </c>
      <c r="J956" s="30">
        <v>0.05</v>
      </c>
      <c r="K956" s="29">
        <v>3.7999999999999999E-2</v>
      </c>
      <c r="L956" s="31">
        <v>132796</v>
      </c>
      <c r="M956" s="32" t="s">
        <v>2189</v>
      </c>
      <c r="N956" s="29">
        <v>798</v>
      </c>
      <c r="O956" s="29">
        <v>80</v>
      </c>
      <c r="P956" s="29">
        <v>96</v>
      </c>
      <c r="Q956" s="29">
        <v>127</v>
      </c>
      <c r="R956" s="29">
        <v>95.3</v>
      </c>
      <c r="S956" s="33">
        <v>-7.2916666666666963E-3</v>
      </c>
      <c r="T956" s="34">
        <v>131827.69583333333</v>
      </c>
      <c r="U956" s="34">
        <v>20106.432402853879</v>
      </c>
      <c r="V956" s="35">
        <v>111721.26343047945</v>
      </c>
      <c r="W956" s="24">
        <v>0</v>
      </c>
      <c r="X956" s="35">
        <v>111721.26343047945</v>
      </c>
    </row>
    <row r="957" spans="1:24">
      <c r="A957" s="24">
        <v>956</v>
      </c>
      <c r="B957" s="25" t="s">
        <v>60</v>
      </c>
      <c r="C957" s="25" t="s">
        <v>106</v>
      </c>
      <c r="D957" s="26">
        <v>43333</v>
      </c>
      <c r="E957" s="27">
        <v>43333</v>
      </c>
      <c r="F957" s="27">
        <v>43313</v>
      </c>
      <c r="G957" s="27">
        <v>44798</v>
      </c>
      <c r="H957" s="28">
        <v>4.0136986301369859</v>
      </c>
      <c r="I957" s="29">
        <v>25</v>
      </c>
      <c r="J957" s="30">
        <v>0.05</v>
      </c>
      <c r="K957" s="29">
        <v>3.7999999999999999E-2</v>
      </c>
      <c r="L957" s="31">
        <v>469552</v>
      </c>
      <c r="M957" s="32" t="s">
        <v>1871</v>
      </c>
      <c r="N957" s="29">
        <v>639</v>
      </c>
      <c r="O957" s="29">
        <v>80</v>
      </c>
      <c r="P957" s="29">
        <v>112.8</v>
      </c>
      <c r="Q957" s="29">
        <v>127</v>
      </c>
      <c r="R957" s="29">
        <v>116.2</v>
      </c>
      <c r="S957" s="33">
        <v>3.0141843971631256E-2</v>
      </c>
      <c r="T957" s="34">
        <v>483705.16312056739</v>
      </c>
      <c r="U957" s="34">
        <v>73774.976523073929</v>
      </c>
      <c r="V957" s="35">
        <v>409930.18659749348</v>
      </c>
      <c r="W957" s="24">
        <v>0</v>
      </c>
      <c r="X957" s="35">
        <v>409930.18659749348</v>
      </c>
    </row>
    <row r="958" spans="1:24">
      <c r="A958" s="24">
        <v>957</v>
      </c>
      <c r="B958" s="25" t="s">
        <v>60</v>
      </c>
      <c r="C958" s="25" t="s">
        <v>110</v>
      </c>
      <c r="D958" s="26">
        <v>43333</v>
      </c>
      <c r="E958" s="27">
        <v>43333</v>
      </c>
      <c r="F958" s="27">
        <v>43313</v>
      </c>
      <c r="G958" s="27">
        <v>44798</v>
      </c>
      <c r="H958" s="28">
        <v>4.0136986301369859</v>
      </c>
      <c r="I958" s="29">
        <v>25</v>
      </c>
      <c r="J958" s="30">
        <v>0.05</v>
      </c>
      <c r="K958" s="29">
        <v>3.7999999999999999E-2</v>
      </c>
      <c r="L958" s="31">
        <v>16789210</v>
      </c>
      <c r="M958" s="32" t="s">
        <v>1939</v>
      </c>
      <c r="N958" s="29">
        <v>673</v>
      </c>
      <c r="O958" s="29">
        <v>80</v>
      </c>
      <c r="P958" s="29">
        <v>95</v>
      </c>
      <c r="Q958" s="29">
        <v>127</v>
      </c>
      <c r="R958" s="29">
        <v>104.3</v>
      </c>
      <c r="S958" s="33">
        <v>9.7894736842105229E-2</v>
      </c>
      <c r="T958" s="34">
        <v>18432785.294736844</v>
      </c>
      <c r="U958" s="34">
        <v>2811378.5133095887</v>
      </c>
      <c r="V958" s="35">
        <v>15621406.781427255</v>
      </c>
      <c r="W958" s="24">
        <v>0</v>
      </c>
      <c r="X958" s="35">
        <v>15621406.781427255</v>
      </c>
    </row>
    <row r="959" spans="1:24">
      <c r="A959" s="24">
        <v>958</v>
      </c>
      <c r="B959" s="25" t="s">
        <v>60</v>
      </c>
      <c r="C959" s="25" t="s">
        <v>86</v>
      </c>
      <c r="D959" s="26">
        <v>43333</v>
      </c>
      <c r="E959" s="27">
        <v>43333</v>
      </c>
      <c r="F959" s="27">
        <v>43313</v>
      </c>
      <c r="G959" s="27">
        <v>44798</v>
      </c>
      <c r="H959" s="28">
        <v>4.0136986301369859</v>
      </c>
      <c r="I959" s="29">
        <v>25</v>
      </c>
      <c r="J959" s="30">
        <v>0.05</v>
      </c>
      <c r="K959" s="29">
        <v>3.7999999999999999E-2</v>
      </c>
      <c r="L959" s="31">
        <v>892500</v>
      </c>
      <c r="M959" s="32" t="s">
        <v>2189</v>
      </c>
      <c r="N959" s="29">
        <v>798</v>
      </c>
      <c r="O959" s="29">
        <v>80</v>
      </c>
      <c r="P959" s="29">
        <v>96</v>
      </c>
      <c r="Q959" s="29">
        <v>127</v>
      </c>
      <c r="R959" s="29">
        <v>95.3</v>
      </c>
      <c r="S959" s="33">
        <v>-7.2916666666666963E-3</v>
      </c>
      <c r="T959" s="34">
        <v>885992.1875</v>
      </c>
      <c r="U959" s="34">
        <v>135132.01391267122</v>
      </c>
      <c r="V959" s="35">
        <v>750860.17358732875</v>
      </c>
      <c r="W959" s="24">
        <v>0</v>
      </c>
      <c r="X959" s="35">
        <v>750860.17358732875</v>
      </c>
    </row>
    <row r="960" spans="1:24">
      <c r="A960" s="24">
        <v>959</v>
      </c>
      <c r="B960" s="25" t="s">
        <v>60</v>
      </c>
      <c r="C960" s="25" t="s">
        <v>90</v>
      </c>
      <c r="D960" s="26">
        <v>43333</v>
      </c>
      <c r="E960" s="27">
        <v>43333</v>
      </c>
      <c r="F960" s="27">
        <v>43313</v>
      </c>
      <c r="G960" s="27">
        <v>44798</v>
      </c>
      <c r="H960" s="28">
        <v>4.0136986301369859</v>
      </c>
      <c r="I960" s="29">
        <v>25</v>
      </c>
      <c r="J960" s="30">
        <v>0.05</v>
      </c>
      <c r="K960" s="29">
        <v>3.7999999999999999E-2</v>
      </c>
      <c r="L960" s="31">
        <v>472500</v>
      </c>
      <c r="M960" s="32" t="s">
        <v>2189</v>
      </c>
      <c r="N960" s="29">
        <v>798</v>
      </c>
      <c r="O960" s="29">
        <v>80</v>
      </c>
      <c r="P960" s="29">
        <v>96</v>
      </c>
      <c r="Q960" s="29">
        <v>127</v>
      </c>
      <c r="R960" s="29">
        <v>95.3</v>
      </c>
      <c r="S960" s="33">
        <v>-7.2916666666666963E-3</v>
      </c>
      <c r="T960" s="34">
        <v>469054.6875</v>
      </c>
      <c r="U960" s="34">
        <v>71540.477953767113</v>
      </c>
      <c r="V960" s="35">
        <v>397514.20954623289</v>
      </c>
      <c r="W960" s="24">
        <v>0</v>
      </c>
      <c r="X960" s="35">
        <v>397514.20954623289</v>
      </c>
    </row>
    <row r="961" spans="1:24">
      <c r="A961" s="24">
        <v>960</v>
      </c>
      <c r="B961" s="25" t="s">
        <v>60</v>
      </c>
      <c r="C961" s="25" t="s">
        <v>91</v>
      </c>
      <c r="D961" s="26">
        <v>43333</v>
      </c>
      <c r="E961" s="27">
        <v>43333</v>
      </c>
      <c r="F961" s="27">
        <v>43313</v>
      </c>
      <c r="G961" s="27">
        <v>44798</v>
      </c>
      <c r="H961" s="28">
        <v>4.0136986301369859</v>
      </c>
      <c r="I961" s="29">
        <v>25</v>
      </c>
      <c r="J961" s="30">
        <v>0.05</v>
      </c>
      <c r="K961" s="29">
        <v>3.7999999999999999E-2</v>
      </c>
      <c r="L961" s="31">
        <v>637760</v>
      </c>
      <c r="M961" s="32" t="s">
        <v>2189</v>
      </c>
      <c r="N961" s="29">
        <v>798</v>
      </c>
      <c r="O961" s="29">
        <v>80</v>
      </c>
      <c r="P961" s="29">
        <v>96</v>
      </c>
      <c r="Q961" s="29">
        <v>127</v>
      </c>
      <c r="R961" s="29">
        <v>95.3</v>
      </c>
      <c r="S961" s="33">
        <v>-7.2916666666666963E-3</v>
      </c>
      <c r="T961" s="34">
        <v>633109.66666666663</v>
      </c>
      <c r="U961" s="34">
        <v>96562.233269406381</v>
      </c>
      <c r="V961" s="35">
        <v>536547.43339726026</v>
      </c>
      <c r="W961" s="24">
        <v>0</v>
      </c>
      <c r="X961" s="35">
        <v>536547.43339726026</v>
      </c>
    </row>
    <row r="962" spans="1:24">
      <c r="A962" s="24">
        <v>961</v>
      </c>
      <c r="B962" s="25" t="s">
        <v>60</v>
      </c>
      <c r="C962" s="25" t="s">
        <v>92</v>
      </c>
      <c r="D962" s="26">
        <v>43333</v>
      </c>
      <c r="E962" s="27">
        <v>43333</v>
      </c>
      <c r="F962" s="27">
        <v>43313</v>
      </c>
      <c r="G962" s="27">
        <v>44798</v>
      </c>
      <c r="H962" s="28">
        <v>4.0136986301369859</v>
      </c>
      <c r="I962" s="29">
        <v>25</v>
      </c>
      <c r="J962" s="30">
        <v>0.05</v>
      </c>
      <c r="K962" s="29">
        <v>3.7999999999999999E-2</v>
      </c>
      <c r="L962" s="31">
        <v>21044329</v>
      </c>
      <c r="M962" s="32" t="s">
        <v>2189</v>
      </c>
      <c r="N962" s="29">
        <v>798</v>
      </c>
      <c r="O962" s="29">
        <v>80</v>
      </c>
      <c r="P962" s="29">
        <v>96</v>
      </c>
      <c r="Q962" s="29">
        <v>127</v>
      </c>
      <c r="R962" s="29">
        <v>95.3</v>
      </c>
      <c r="S962" s="33">
        <v>-7.2916666666666963E-3</v>
      </c>
      <c r="T962" s="34">
        <v>20890880.767708331</v>
      </c>
      <c r="U962" s="34">
        <v>3186288.5817488292</v>
      </c>
      <c r="V962" s="35">
        <v>17704592.185959503</v>
      </c>
      <c r="W962" s="24">
        <v>0</v>
      </c>
      <c r="X962" s="35">
        <v>17704592.185959503</v>
      </c>
    </row>
    <row r="963" spans="1:24">
      <c r="A963" s="24">
        <v>962</v>
      </c>
      <c r="B963" s="25" t="s">
        <v>60</v>
      </c>
      <c r="C963" s="25" t="s">
        <v>93</v>
      </c>
      <c r="D963" s="26">
        <v>43333</v>
      </c>
      <c r="E963" s="27">
        <v>43333</v>
      </c>
      <c r="F963" s="27">
        <v>43313</v>
      </c>
      <c r="G963" s="27">
        <v>44798</v>
      </c>
      <c r="H963" s="28">
        <v>4.0136986301369859</v>
      </c>
      <c r="I963" s="29">
        <v>25</v>
      </c>
      <c r="J963" s="30">
        <v>0.05</v>
      </c>
      <c r="K963" s="29">
        <v>3.7999999999999999E-2</v>
      </c>
      <c r="L963" s="31">
        <v>969266</v>
      </c>
      <c r="M963" s="32" t="s">
        <v>2189</v>
      </c>
      <c r="N963" s="29">
        <v>798</v>
      </c>
      <c r="O963" s="29">
        <v>80</v>
      </c>
      <c r="P963" s="29">
        <v>96</v>
      </c>
      <c r="Q963" s="29">
        <v>127</v>
      </c>
      <c r="R963" s="29">
        <v>95.3</v>
      </c>
      <c r="S963" s="33">
        <v>-7.2916666666666963E-3</v>
      </c>
      <c r="T963" s="34">
        <v>962198.43541666667</v>
      </c>
      <c r="U963" s="34">
        <v>146755.0326017694</v>
      </c>
      <c r="V963" s="35">
        <v>815443.40281489724</v>
      </c>
      <c r="W963" s="24">
        <v>0</v>
      </c>
      <c r="X963" s="35">
        <v>815443.40281489724</v>
      </c>
    </row>
    <row r="964" spans="1:24">
      <c r="A964" s="24">
        <v>963</v>
      </c>
      <c r="B964" s="25" t="s">
        <v>60</v>
      </c>
      <c r="C964" s="25" t="s">
        <v>94</v>
      </c>
      <c r="D964" s="26">
        <v>43333</v>
      </c>
      <c r="E964" s="27">
        <v>43333</v>
      </c>
      <c r="F964" s="27">
        <v>43313</v>
      </c>
      <c r="G964" s="27">
        <v>44798</v>
      </c>
      <c r="H964" s="28">
        <v>4.0136986301369859</v>
      </c>
      <c r="I964" s="29">
        <v>25</v>
      </c>
      <c r="J964" s="30">
        <v>0.05</v>
      </c>
      <c r="K964" s="29">
        <v>3.7999999999999999E-2</v>
      </c>
      <c r="L964" s="31">
        <v>735000</v>
      </c>
      <c r="M964" s="32" t="s">
        <v>2189</v>
      </c>
      <c r="N964" s="29">
        <v>798</v>
      </c>
      <c r="O964" s="29">
        <v>80</v>
      </c>
      <c r="P964" s="29">
        <v>96</v>
      </c>
      <c r="Q964" s="29">
        <v>127</v>
      </c>
      <c r="R964" s="29">
        <v>95.3</v>
      </c>
      <c r="S964" s="33">
        <v>-7.2916666666666963E-3</v>
      </c>
      <c r="T964" s="34">
        <v>729640.625</v>
      </c>
      <c r="U964" s="34">
        <v>111285.18792808217</v>
      </c>
      <c r="V964" s="35">
        <v>618355.43707191781</v>
      </c>
      <c r="W964" s="24">
        <v>0</v>
      </c>
      <c r="X964" s="35">
        <v>618355.43707191781</v>
      </c>
    </row>
    <row r="965" spans="1:24">
      <c r="A965" s="24">
        <v>964</v>
      </c>
      <c r="B965" s="25" t="s">
        <v>60</v>
      </c>
      <c r="C965" s="25" t="s">
        <v>95</v>
      </c>
      <c r="D965" s="26">
        <v>43333</v>
      </c>
      <c r="E965" s="27">
        <v>43333</v>
      </c>
      <c r="F965" s="27">
        <v>43313</v>
      </c>
      <c r="G965" s="27">
        <v>44798</v>
      </c>
      <c r="H965" s="28">
        <v>4.0136986301369859</v>
      </c>
      <c r="I965" s="29">
        <v>25</v>
      </c>
      <c r="J965" s="30">
        <v>0.05</v>
      </c>
      <c r="K965" s="29">
        <v>3.7999999999999999E-2</v>
      </c>
      <c r="L965" s="31">
        <v>126000</v>
      </c>
      <c r="M965" s="32" t="s">
        <v>2189</v>
      </c>
      <c r="N965" s="29">
        <v>798</v>
      </c>
      <c r="O965" s="29">
        <v>80</v>
      </c>
      <c r="P965" s="29">
        <v>96</v>
      </c>
      <c r="Q965" s="29">
        <v>127</v>
      </c>
      <c r="R965" s="29">
        <v>95.3</v>
      </c>
      <c r="S965" s="33">
        <v>-7.2916666666666963E-3</v>
      </c>
      <c r="T965" s="34">
        <v>125081.25</v>
      </c>
      <c r="U965" s="34">
        <v>19077.460787671229</v>
      </c>
      <c r="V965" s="35">
        <v>106003.78921232877</v>
      </c>
      <c r="W965" s="24">
        <v>0</v>
      </c>
      <c r="X965" s="35">
        <v>106003.78921232877</v>
      </c>
    </row>
    <row r="966" spans="1:24">
      <c r="A966" s="24">
        <v>965</v>
      </c>
      <c r="B966" s="25" t="s">
        <v>60</v>
      </c>
      <c r="C966" s="25" t="s">
        <v>96</v>
      </c>
      <c r="D966" s="26">
        <v>43333</v>
      </c>
      <c r="E966" s="27">
        <v>43333</v>
      </c>
      <c r="F966" s="27">
        <v>43313</v>
      </c>
      <c r="G966" s="27">
        <v>44798</v>
      </c>
      <c r="H966" s="28">
        <v>4.0136986301369859</v>
      </c>
      <c r="I966" s="29">
        <v>25</v>
      </c>
      <c r="J966" s="30">
        <v>0.05</v>
      </c>
      <c r="K966" s="29">
        <v>3.7999999999999999E-2</v>
      </c>
      <c r="L966" s="31">
        <v>29327302</v>
      </c>
      <c r="M966" s="32" t="s">
        <v>2189</v>
      </c>
      <c r="N966" s="29">
        <v>798</v>
      </c>
      <c r="O966" s="29">
        <v>80</v>
      </c>
      <c r="P966" s="29">
        <v>96</v>
      </c>
      <c r="Q966" s="29">
        <v>127</v>
      </c>
      <c r="R966" s="29">
        <v>95.3</v>
      </c>
      <c r="S966" s="33">
        <v>-7.2916666666666963E-3</v>
      </c>
      <c r="T966" s="34">
        <v>29113457.089583334</v>
      </c>
      <c r="U966" s="34">
        <v>4440400.4278824767</v>
      </c>
      <c r="V966" s="35">
        <v>24673056.661700856</v>
      </c>
      <c r="W966" s="24">
        <v>0</v>
      </c>
      <c r="X966" s="35">
        <v>24673056.661700856</v>
      </c>
    </row>
    <row r="967" spans="1:24">
      <c r="A967" s="24">
        <v>966</v>
      </c>
      <c r="B967" s="25" t="s">
        <v>60</v>
      </c>
      <c r="C967" s="25" t="s">
        <v>97</v>
      </c>
      <c r="D967" s="26">
        <v>43333</v>
      </c>
      <c r="E967" s="27">
        <v>43333</v>
      </c>
      <c r="F967" s="27">
        <v>43313</v>
      </c>
      <c r="G967" s="27">
        <v>44798</v>
      </c>
      <c r="H967" s="28">
        <v>4.0136986301369859</v>
      </c>
      <c r="I967" s="29">
        <v>25</v>
      </c>
      <c r="J967" s="30">
        <v>0.05</v>
      </c>
      <c r="K967" s="29">
        <v>3.7999999999999999E-2</v>
      </c>
      <c r="L967" s="31">
        <v>1517250</v>
      </c>
      <c r="M967" s="32" t="s">
        <v>1941</v>
      </c>
      <c r="N967" s="29">
        <v>674</v>
      </c>
      <c r="O967" s="29">
        <v>80</v>
      </c>
      <c r="P967" s="29">
        <v>105.1</v>
      </c>
      <c r="Q967" s="29">
        <v>127</v>
      </c>
      <c r="R967" s="29">
        <v>122.8</v>
      </c>
      <c r="S967" s="33">
        <v>0.16841103710751668</v>
      </c>
      <c r="T967" s="34">
        <v>1772771.6460513796</v>
      </c>
      <c r="U967" s="34">
        <v>270384.10283748026</v>
      </c>
      <c r="V967" s="35">
        <v>1502387.5432138992</v>
      </c>
      <c r="W967" s="24">
        <v>0</v>
      </c>
      <c r="X967" s="35">
        <v>1502387.5432138992</v>
      </c>
    </row>
    <row r="968" spans="1:24">
      <c r="A968" s="24">
        <v>967</v>
      </c>
      <c r="B968" s="25" t="s">
        <v>60</v>
      </c>
      <c r="C968" s="25" t="s">
        <v>98</v>
      </c>
      <c r="D968" s="26">
        <v>43333</v>
      </c>
      <c r="E968" s="27">
        <v>43333</v>
      </c>
      <c r="F968" s="27">
        <v>43313</v>
      </c>
      <c r="G968" s="27">
        <v>44798</v>
      </c>
      <c r="H968" s="28">
        <v>4.0136986301369859</v>
      </c>
      <c r="I968" s="29">
        <v>25</v>
      </c>
      <c r="J968" s="30">
        <v>0.05</v>
      </c>
      <c r="K968" s="29">
        <v>3.7999999999999999E-2</v>
      </c>
      <c r="L968" s="31">
        <v>312900</v>
      </c>
      <c r="M968" s="32" t="s">
        <v>2189</v>
      </c>
      <c r="N968" s="29">
        <v>798</v>
      </c>
      <c r="O968" s="29">
        <v>80</v>
      </c>
      <c r="P968" s="29">
        <v>96</v>
      </c>
      <c r="Q968" s="29">
        <v>127</v>
      </c>
      <c r="R968" s="29">
        <v>95.3</v>
      </c>
      <c r="S968" s="33">
        <v>-7.2916666666666963E-3</v>
      </c>
      <c r="T968" s="34">
        <v>310618.4375</v>
      </c>
      <c r="U968" s="34">
        <v>47375.694289383558</v>
      </c>
      <c r="V968" s="35">
        <v>263242.74321061646</v>
      </c>
      <c r="W968" s="24">
        <v>0</v>
      </c>
      <c r="X968" s="35">
        <v>263242.74321061646</v>
      </c>
    </row>
    <row r="969" spans="1:24">
      <c r="A969" s="24">
        <v>968</v>
      </c>
      <c r="B969" s="25" t="s">
        <v>60</v>
      </c>
      <c r="C969" s="25" t="s">
        <v>99</v>
      </c>
      <c r="D969" s="26">
        <v>43333</v>
      </c>
      <c r="E969" s="27">
        <v>43333</v>
      </c>
      <c r="F969" s="27">
        <v>43313</v>
      </c>
      <c r="G969" s="27">
        <v>44798</v>
      </c>
      <c r="H969" s="28">
        <v>4.0136986301369859</v>
      </c>
      <c r="I969" s="29">
        <v>25</v>
      </c>
      <c r="J969" s="30">
        <v>0.05</v>
      </c>
      <c r="K969" s="29">
        <v>3.7999999999999999E-2</v>
      </c>
      <c r="L969" s="31">
        <v>1174950</v>
      </c>
      <c r="M969" s="32" t="s">
        <v>2189</v>
      </c>
      <c r="N969" s="29">
        <v>798</v>
      </c>
      <c r="O969" s="29">
        <v>80</v>
      </c>
      <c r="P969" s="29">
        <v>96</v>
      </c>
      <c r="Q969" s="29">
        <v>127</v>
      </c>
      <c r="R969" s="29">
        <v>95.3</v>
      </c>
      <c r="S969" s="33">
        <v>-7.2916666666666963E-3</v>
      </c>
      <c r="T969" s="34">
        <v>1166382.65625</v>
      </c>
      <c r="U969" s="34">
        <v>177897.32184503422</v>
      </c>
      <c r="V969" s="35">
        <v>988485.33440496575</v>
      </c>
      <c r="W969" s="24">
        <v>0</v>
      </c>
      <c r="X969" s="35">
        <v>988485.33440496575</v>
      </c>
    </row>
    <row r="970" spans="1:24">
      <c r="A970" s="24">
        <v>969</v>
      </c>
      <c r="B970" s="25" t="s">
        <v>60</v>
      </c>
      <c r="C970" s="25" t="s">
        <v>100</v>
      </c>
      <c r="D970" s="26">
        <v>43333</v>
      </c>
      <c r="E970" s="27">
        <v>43333</v>
      </c>
      <c r="F970" s="27">
        <v>43313</v>
      </c>
      <c r="G970" s="27">
        <v>44798</v>
      </c>
      <c r="H970" s="28">
        <v>4.0136986301369859</v>
      </c>
      <c r="I970" s="29">
        <v>25</v>
      </c>
      <c r="J970" s="30">
        <v>0.05</v>
      </c>
      <c r="K970" s="29">
        <v>3.7999999999999999E-2</v>
      </c>
      <c r="L970" s="31">
        <v>582750</v>
      </c>
      <c r="M970" s="32" t="s">
        <v>1973</v>
      </c>
      <c r="N970" s="29">
        <v>690</v>
      </c>
      <c r="O970" s="29">
        <v>80</v>
      </c>
      <c r="P970" s="29">
        <v>110</v>
      </c>
      <c r="Q970" s="29">
        <v>127</v>
      </c>
      <c r="R970" s="29">
        <v>145.69999999999999</v>
      </c>
      <c r="S970" s="33">
        <v>0.32454545454545441</v>
      </c>
      <c r="T970" s="34">
        <v>771878.86363636365</v>
      </c>
      <c r="U970" s="34">
        <v>117727.3872291407</v>
      </c>
      <c r="V970" s="35">
        <v>654151.47640722292</v>
      </c>
      <c r="W970" s="24">
        <v>0</v>
      </c>
      <c r="X970" s="35">
        <v>654151.47640722292</v>
      </c>
    </row>
    <row r="971" spans="1:24">
      <c r="A971" s="24">
        <v>970</v>
      </c>
      <c r="B971" s="25" t="s">
        <v>60</v>
      </c>
      <c r="C971" s="25" t="s">
        <v>101</v>
      </c>
      <c r="D971" s="26">
        <v>43333</v>
      </c>
      <c r="E971" s="27">
        <v>43333</v>
      </c>
      <c r="F971" s="27">
        <v>43313</v>
      </c>
      <c r="G971" s="27">
        <v>44798</v>
      </c>
      <c r="H971" s="28">
        <v>4.0136986301369859</v>
      </c>
      <c r="I971" s="29">
        <v>25</v>
      </c>
      <c r="J971" s="30">
        <v>0.05</v>
      </c>
      <c r="K971" s="29">
        <v>3.7999999999999999E-2</v>
      </c>
      <c r="L971" s="31">
        <v>9976171</v>
      </c>
      <c r="M971" s="32" t="s">
        <v>2189</v>
      </c>
      <c r="N971" s="29">
        <v>798</v>
      </c>
      <c r="O971" s="29">
        <v>80</v>
      </c>
      <c r="P971" s="29">
        <v>96</v>
      </c>
      <c r="Q971" s="29">
        <v>127</v>
      </c>
      <c r="R971" s="29">
        <v>95.3</v>
      </c>
      <c r="S971" s="33">
        <v>-7.2916666666666963E-3</v>
      </c>
      <c r="T971" s="34">
        <v>9903428.0864583328</v>
      </c>
      <c r="U971" s="34">
        <v>1510476.2782825625</v>
      </c>
      <c r="V971" s="35">
        <v>8392951.8081757706</v>
      </c>
      <c r="W971" s="24">
        <v>0</v>
      </c>
      <c r="X971" s="35">
        <v>8392951.8081757706</v>
      </c>
    </row>
    <row r="972" spans="1:24">
      <c r="A972" s="24">
        <v>971</v>
      </c>
      <c r="B972" s="25" t="s">
        <v>60</v>
      </c>
      <c r="C972" s="25" t="s">
        <v>102</v>
      </c>
      <c r="D972" s="26">
        <v>43333</v>
      </c>
      <c r="E972" s="27">
        <v>43333</v>
      </c>
      <c r="F972" s="27">
        <v>43313</v>
      </c>
      <c r="G972" s="27">
        <v>44798</v>
      </c>
      <c r="H972" s="28">
        <v>4.0136986301369859</v>
      </c>
      <c r="I972" s="29">
        <v>25</v>
      </c>
      <c r="J972" s="30">
        <v>0.05</v>
      </c>
      <c r="K972" s="29">
        <v>3.7999999999999999E-2</v>
      </c>
      <c r="L972" s="31">
        <v>21103901</v>
      </c>
      <c r="M972" s="32" t="s">
        <v>2189</v>
      </c>
      <c r="N972" s="29">
        <v>798</v>
      </c>
      <c r="O972" s="29">
        <v>80</v>
      </c>
      <c r="P972" s="29">
        <v>96</v>
      </c>
      <c r="Q972" s="29">
        <v>127</v>
      </c>
      <c r="R972" s="29">
        <v>95.3</v>
      </c>
      <c r="S972" s="33">
        <v>-7.2916666666666963E-3</v>
      </c>
      <c r="T972" s="34">
        <v>20950018.388541665</v>
      </c>
      <c r="U972" s="34">
        <v>3195308.2840825049</v>
      </c>
      <c r="V972" s="35">
        <v>17754710.104459159</v>
      </c>
      <c r="W972" s="24">
        <v>0</v>
      </c>
      <c r="X972" s="35">
        <v>17754710.104459159</v>
      </c>
    </row>
    <row r="973" spans="1:24">
      <c r="A973" s="24">
        <v>972</v>
      </c>
      <c r="B973" s="25" t="s">
        <v>60</v>
      </c>
      <c r="C973" s="25" t="s">
        <v>103</v>
      </c>
      <c r="D973" s="26">
        <v>43333</v>
      </c>
      <c r="E973" s="27">
        <v>43333</v>
      </c>
      <c r="F973" s="27">
        <v>43313</v>
      </c>
      <c r="G973" s="27">
        <v>44798</v>
      </c>
      <c r="H973" s="28">
        <v>4.0136986301369859</v>
      </c>
      <c r="I973" s="29">
        <v>25</v>
      </c>
      <c r="J973" s="30">
        <v>0.05</v>
      </c>
      <c r="K973" s="29">
        <v>3.7999999999999999E-2</v>
      </c>
      <c r="L973" s="31">
        <v>580650</v>
      </c>
      <c r="M973" s="32" t="s">
        <v>2189</v>
      </c>
      <c r="N973" s="29">
        <v>798</v>
      </c>
      <c r="O973" s="29">
        <v>80</v>
      </c>
      <c r="P973" s="29">
        <v>96</v>
      </c>
      <c r="Q973" s="29">
        <v>127</v>
      </c>
      <c r="R973" s="29">
        <v>95.3</v>
      </c>
      <c r="S973" s="33">
        <v>-7.2916666666666963E-3</v>
      </c>
      <c r="T973" s="34">
        <v>576416.09375</v>
      </c>
      <c r="U973" s="34">
        <v>87915.298463184925</v>
      </c>
      <c r="V973" s="35">
        <v>488500.79528681509</v>
      </c>
      <c r="W973" s="24">
        <v>0</v>
      </c>
      <c r="X973" s="35">
        <v>488500.79528681509</v>
      </c>
    </row>
    <row r="974" spans="1:24">
      <c r="A974" s="24">
        <v>973</v>
      </c>
      <c r="B974" s="25" t="s">
        <v>60</v>
      </c>
      <c r="C974" s="25" t="s">
        <v>104</v>
      </c>
      <c r="D974" s="26">
        <v>43333</v>
      </c>
      <c r="E974" s="27">
        <v>43333</v>
      </c>
      <c r="F974" s="27">
        <v>43313</v>
      </c>
      <c r="G974" s="27">
        <v>44798</v>
      </c>
      <c r="H974" s="28">
        <v>4.0136986301369859</v>
      </c>
      <c r="I974" s="29">
        <v>25</v>
      </c>
      <c r="J974" s="30">
        <v>0.05</v>
      </c>
      <c r="K974" s="29">
        <v>3.7999999999999999E-2</v>
      </c>
      <c r="L974" s="31">
        <v>175035</v>
      </c>
      <c r="M974" s="32" t="s">
        <v>1877</v>
      </c>
      <c r="N974" s="29">
        <v>642</v>
      </c>
      <c r="O974" s="29">
        <v>80</v>
      </c>
      <c r="P974" s="29">
        <v>79.099999999999994</v>
      </c>
      <c r="Q974" s="29">
        <v>127</v>
      </c>
      <c r="R974" s="29">
        <v>94</v>
      </c>
      <c r="S974" s="33">
        <v>0.18836915297092297</v>
      </c>
      <c r="T974" s="34">
        <v>208006.19469026552</v>
      </c>
      <c r="U974" s="34">
        <v>31725.218790156381</v>
      </c>
      <c r="V974" s="35">
        <v>176280.97590010913</v>
      </c>
      <c r="W974" s="24">
        <v>0</v>
      </c>
      <c r="X974" s="35">
        <v>176280.97590010913</v>
      </c>
    </row>
    <row r="975" spans="1:24">
      <c r="A975" s="24">
        <v>974</v>
      </c>
      <c r="B975" s="25" t="s">
        <v>60</v>
      </c>
      <c r="C975" s="25" t="s">
        <v>105</v>
      </c>
      <c r="D975" s="26">
        <v>43333</v>
      </c>
      <c r="E975" s="27">
        <v>43333</v>
      </c>
      <c r="F975" s="27">
        <v>43313</v>
      </c>
      <c r="G975" s="27">
        <v>44798</v>
      </c>
      <c r="H975" s="28">
        <v>4.0136986301369859</v>
      </c>
      <c r="I975" s="29">
        <v>25</v>
      </c>
      <c r="J975" s="30">
        <v>0.05</v>
      </c>
      <c r="K975" s="29">
        <v>3.7999999999999999E-2</v>
      </c>
      <c r="L975" s="31">
        <v>132796</v>
      </c>
      <c r="M975" s="32" t="s">
        <v>2189</v>
      </c>
      <c r="N975" s="29">
        <v>798</v>
      </c>
      <c r="O975" s="29">
        <v>80</v>
      </c>
      <c r="P975" s="29">
        <v>96</v>
      </c>
      <c r="Q975" s="29">
        <v>127</v>
      </c>
      <c r="R975" s="29">
        <v>95.3</v>
      </c>
      <c r="S975" s="33">
        <v>-7.2916666666666963E-3</v>
      </c>
      <c r="T975" s="34">
        <v>131827.69583333333</v>
      </c>
      <c r="U975" s="34">
        <v>20106.432402853879</v>
      </c>
      <c r="V975" s="35">
        <v>111721.26343047945</v>
      </c>
      <c r="W975" s="24">
        <v>0</v>
      </c>
      <c r="X975" s="35">
        <v>111721.26343047945</v>
      </c>
    </row>
    <row r="976" spans="1:24">
      <c r="A976" s="24">
        <v>975</v>
      </c>
      <c r="B976" s="25" t="s">
        <v>60</v>
      </c>
      <c r="C976" s="25" t="s">
        <v>106</v>
      </c>
      <c r="D976" s="26">
        <v>43333</v>
      </c>
      <c r="E976" s="27">
        <v>43333</v>
      </c>
      <c r="F976" s="27">
        <v>43313</v>
      </c>
      <c r="G976" s="27">
        <v>44798</v>
      </c>
      <c r="H976" s="28">
        <v>4.0136986301369859</v>
      </c>
      <c r="I976" s="29">
        <v>25</v>
      </c>
      <c r="J976" s="30">
        <v>0.05</v>
      </c>
      <c r="K976" s="29">
        <v>3.7999999999999999E-2</v>
      </c>
      <c r="L976" s="31">
        <v>469552</v>
      </c>
      <c r="M976" s="32" t="s">
        <v>1871</v>
      </c>
      <c r="N976" s="29">
        <v>639</v>
      </c>
      <c r="O976" s="29">
        <v>80</v>
      </c>
      <c r="P976" s="29">
        <v>112.8</v>
      </c>
      <c r="Q976" s="29">
        <v>127</v>
      </c>
      <c r="R976" s="29">
        <v>116.2</v>
      </c>
      <c r="S976" s="33">
        <v>3.0141843971631256E-2</v>
      </c>
      <c r="T976" s="34">
        <v>483705.16312056739</v>
      </c>
      <c r="U976" s="34">
        <v>73774.976523073929</v>
      </c>
      <c r="V976" s="35">
        <v>409930.18659749348</v>
      </c>
      <c r="W976" s="24">
        <v>0</v>
      </c>
      <c r="X976" s="35">
        <v>409930.18659749348</v>
      </c>
    </row>
    <row r="977" spans="1:24">
      <c r="A977" s="24">
        <v>976</v>
      </c>
      <c r="B977" s="25" t="s">
        <v>60</v>
      </c>
      <c r="C977" s="25" t="s">
        <v>110</v>
      </c>
      <c r="D977" s="26">
        <v>43333</v>
      </c>
      <c r="E977" s="27">
        <v>43333</v>
      </c>
      <c r="F977" s="27">
        <v>43313</v>
      </c>
      <c r="G977" s="27">
        <v>44798</v>
      </c>
      <c r="H977" s="28">
        <v>4.0136986301369859</v>
      </c>
      <c r="I977" s="29">
        <v>25</v>
      </c>
      <c r="J977" s="30">
        <v>0.05</v>
      </c>
      <c r="K977" s="29">
        <v>3.7999999999999999E-2</v>
      </c>
      <c r="L977" s="31">
        <v>16789210</v>
      </c>
      <c r="M977" s="32" t="s">
        <v>1939</v>
      </c>
      <c r="N977" s="29">
        <v>673</v>
      </c>
      <c r="O977" s="29">
        <v>80</v>
      </c>
      <c r="P977" s="29">
        <v>95</v>
      </c>
      <c r="Q977" s="29">
        <v>127</v>
      </c>
      <c r="R977" s="29">
        <v>104.3</v>
      </c>
      <c r="S977" s="33">
        <v>9.7894736842105229E-2</v>
      </c>
      <c r="T977" s="34">
        <v>18432785.294736844</v>
      </c>
      <c r="U977" s="34">
        <v>2811378.5133095887</v>
      </c>
      <c r="V977" s="35">
        <v>15621406.781427255</v>
      </c>
      <c r="W977" s="24">
        <v>0</v>
      </c>
      <c r="X977" s="35">
        <v>15621406.781427255</v>
      </c>
    </row>
    <row r="978" spans="1:24">
      <c r="A978" s="24">
        <v>977</v>
      </c>
      <c r="B978" s="25" t="s">
        <v>60</v>
      </c>
      <c r="C978" s="25" t="s">
        <v>86</v>
      </c>
      <c r="D978" s="26">
        <v>43333</v>
      </c>
      <c r="E978" s="27">
        <v>43333</v>
      </c>
      <c r="F978" s="27">
        <v>43313</v>
      </c>
      <c r="G978" s="27">
        <v>44798</v>
      </c>
      <c r="H978" s="28">
        <v>4.0136986301369859</v>
      </c>
      <c r="I978" s="29">
        <v>25</v>
      </c>
      <c r="J978" s="30">
        <v>0.05</v>
      </c>
      <c r="K978" s="29">
        <v>3.7999999999999999E-2</v>
      </c>
      <c r="L978" s="31">
        <v>892500</v>
      </c>
      <c r="M978" s="32" t="s">
        <v>2189</v>
      </c>
      <c r="N978" s="29">
        <v>798</v>
      </c>
      <c r="O978" s="29">
        <v>80</v>
      </c>
      <c r="P978" s="29">
        <v>96</v>
      </c>
      <c r="Q978" s="29">
        <v>127</v>
      </c>
      <c r="R978" s="29">
        <v>95.3</v>
      </c>
      <c r="S978" s="33">
        <v>-7.2916666666666963E-3</v>
      </c>
      <c r="T978" s="34">
        <v>885992.1875</v>
      </c>
      <c r="U978" s="34">
        <v>135132.01391267122</v>
      </c>
      <c r="V978" s="35">
        <v>750860.17358732875</v>
      </c>
      <c r="W978" s="24">
        <v>0</v>
      </c>
      <c r="X978" s="35">
        <v>750860.17358732875</v>
      </c>
    </row>
    <row r="979" spans="1:24">
      <c r="A979" s="24">
        <v>978</v>
      </c>
      <c r="B979" s="25" t="s">
        <v>60</v>
      </c>
      <c r="C979" s="25" t="s">
        <v>90</v>
      </c>
      <c r="D979" s="26">
        <v>43333</v>
      </c>
      <c r="E979" s="27">
        <v>43333</v>
      </c>
      <c r="F979" s="27">
        <v>43313</v>
      </c>
      <c r="G979" s="27">
        <v>44798</v>
      </c>
      <c r="H979" s="28">
        <v>4.0136986301369859</v>
      </c>
      <c r="I979" s="29">
        <v>25</v>
      </c>
      <c r="J979" s="30">
        <v>0.05</v>
      </c>
      <c r="K979" s="29">
        <v>3.7999999999999999E-2</v>
      </c>
      <c r="L979" s="31">
        <v>472500</v>
      </c>
      <c r="M979" s="32" t="s">
        <v>2189</v>
      </c>
      <c r="N979" s="29">
        <v>798</v>
      </c>
      <c r="O979" s="29">
        <v>80</v>
      </c>
      <c r="P979" s="29">
        <v>96</v>
      </c>
      <c r="Q979" s="29">
        <v>127</v>
      </c>
      <c r="R979" s="29">
        <v>95.3</v>
      </c>
      <c r="S979" s="33">
        <v>-7.2916666666666963E-3</v>
      </c>
      <c r="T979" s="34">
        <v>469054.6875</v>
      </c>
      <c r="U979" s="34">
        <v>71540.477953767113</v>
      </c>
      <c r="V979" s="35">
        <v>397514.20954623289</v>
      </c>
      <c r="W979" s="24">
        <v>0</v>
      </c>
      <c r="X979" s="35">
        <v>397514.20954623289</v>
      </c>
    </row>
    <row r="980" spans="1:24">
      <c r="A980" s="24">
        <v>979</v>
      </c>
      <c r="B980" s="25" t="s">
        <v>60</v>
      </c>
      <c r="C980" s="25" t="s">
        <v>91</v>
      </c>
      <c r="D980" s="26">
        <v>43333</v>
      </c>
      <c r="E980" s="27">
        <v>43333</v>
      </c>
      <c r="F980" s="27">
        <v>43313</v>
      </c>
      <c r="G980" s="27">
        <v>44798</v>
      </c>
      <c r="H980" s="28">
        <v>4.0136986301369859</v>
      </c>
      <c r="I980" s="29">
        <v>25</v>
      </c>
      <c r="J980" s="30">
        <v>0.05</v>
      </c>
      <c r="K980" s="29">
        <v>3.7999999999999999E-2</v>
      </c>
      <c r="L980" s="31">
        <v>637760</v>
      </c>
      <c r="M980" s="32" t="s">
        <v>2189</v>
      </c>
      <c r="N980" s="29">
        <v>798</v>
      </c>
      <c r="O980" s="29">
        <v>80</v>
      </c>
      <c r="P980" s="29">
        <v>96</v>
      </c>
      <c r="Q980" s="29">
        <v>127</v>
      </c>
      <c r="R980" s="29">
        <v>95.3</v>
      </c>
      <c r="S980" s="33">
        <v>-7.2916666666666963E-3</v>
      </c>
      <c r="T980" s="34">
        <v>633109.66666666663</v>
      </c>
      <c r="U980" s="34">
        <v>96562.233269406381</v>
      </c>
      <c r="V980" s="35">
        <v>536547.43339726026</v>
      </c>
      <c r="W980" s="24">
        <v>0</v>
      </c>
      <c r="X980" s="35">
        <v>536547.43339726026</v>
      </c>
    </row>
    <row r="981" spans="1:24">
      <c r="A981" s="24">
        <v>980</v>
      </c>
      <c r="B981" s="25" t="s">
        <v>60</v>
      </c>
      <c r="C981" s="25" t="s">
        <v>92</v>
      </c>
      <c r="D981" s="26">
        <v>43333</v>
      </c>
      <c r="E981" s="27">
        <v>43333</v>
      </c>
      <c r="F981" s="27">
        <v>43313</v>
      </c>
      <c r="G981" s="27">
        <v>44798</v>
      </c>
      <c r="H981" s="28">
        <v>4.0136986301369859</v>
      </c>
      <c r="I981" s="29">
        <v>25</v>
      </c>
      <c r="J981" s="30">
        <v>0.05</v>
      </c>
      <c r="K981" s="29">
        <v>3.7999999999999999E-2</v>
      </c>
      <c r="L981" s="31">
        <v>21044329</v>
      </c>
      <c r="M981" s="32" t="s">
        <v>2189</v>
      </c>
      <c r="N981" s="29">
        <v>798</v>
      </c>
      <c r="O981" s="29">
        <v>80</v>
      </c>
      <c r="P981" s="29">
        <v>96</v>
      </c>
      <c r="Q981" s="29">
        <v>127</v>
      </c>
      <c r="R981" s="29">
        <v>95.3</v>
      </c>
      <c r="S981" s="33">
        <v>-7.2916666666666963E-3</v>
      </c>
      <c r="T981" s="34">
        <v>20890880.767708331</v>
      </c>
      <c r="U981" s="34">
        <v>3186288.5817488292</v>
      </c>
      <c r="V981" s="35">
        <v>17704592.185959503</v>
      </c>
      <c r="W981" s="24">
        <v>0</v>
      </c>
      <c r="X981" s="35">
        <v>17704592.185959503</v>
      </c>
    </row>
    <row r="982" spans="1:24">
      <c r="A982" s="24">
        <v>981</v>
      </c>
      <c r="B982" s="25" t="s">
        <v>60</v>
      </c>
      <c r="C982" s="25" t="s">
        <v>93</v>
      </c>
      <c r="D982" s="26">
        <v>43333</v>
      </c>
      <c r="E982" s="27">
        <v>43333</v>
      </c>
      <c r="F982" s="27">
        <v>43313</v>
      </c>
      <c r="G982" s="27">
        <v>44798</v>
      </c>
      <c r="H982" s="28">
        <v>4.0136986301369859</v>
      </c>
      <c r="I982" s="29">
        <v>25</v>
      </c>
      <c r="J982" s="30">
        <v>0.05</v>
      </c>
      <c r="K982" s="29">
        <v>3.7999999999999999E-2</v>
      </c>
      <c r="L982" s="31">
        <v>969266</v>
      </c>
      <c r="M982" s="32" t="s">
        <v>2189</v>
      </c>
      <c r="N982" s="29">
        <v>798</v>
      </c>
      <c r="O982" s="29">
        <v>80</v>
      </c>
      <c r="P982" s="29">
        <v>96</v>
      </c>
      <c r="Q982" s="29">
        <v>127</v>
      </c>
      <c r="R982" s="29">
        <v>95.3</v>
      </c>
      <c r="S982" s="33">
        <v>-7.2916666666666963E-3</v>
      </c>
      <c r="T982" s="34">
        <v>962198.43541666667</v>
      </c>
      <c r="U982" s="34">
        <v>146755.0326017694</v>
      </c>
      <c r="V982" s="35">
        <v>815443.40281489724</v>
      </c>
      <c r="W982" s="24">
        <v>0</v>
      </c>
      <c r="X982" s="35">
        <v>815443.40281489724</v>
      </c>
    </row>
    <row r="983" spans="1:24">
      <c r="A983" s="24">
        <v>982</v>
      </c>
      <c r="B983" s="25" t="s">
        <v>60</v>
      </c>
      <c r="C983" s="25" t="s">
        <v>94</v>
      </c>
      <c r="D983" s="26">
        <v>43333</v>
      </c>
      <c r="E983" s="27">
        <v>43333</v>
      </c>
      <c r="F983" s="27">
        <v>43313</v>
      </c>
      <c r="G983" s="27">
        <v>44798</v>
      </c>
      <c r="H983" s="28">
        <v>4.0136986301369859</v>
      </c>
      <c r="I983" s="29">
        <v>25</v>
      </c>
      <c r="J983" s="30">
        <v>0.05</v>
      </c>
      <c r="K983" s="29">
        <v>3.7999999999999999E-2</v>
      </c>
      <c r="L983" s="31">
        <v>735000</v>
      </c>
      <c r="M983" s="32" t="s">
        <v>2189</v>
      </c>
      <c r="N983" s="29">
        <v>798</v>
      </c>
      <c r="O983" s="29">
        <v>80</v>
      </c>
      <c r="P983" s="29">
        <v>96</v>
      </c>
      <c r="Q983" s="29">
        <v>127</v>
      </c>
      <c r="R983" s="29">
        <v>95.3</v>
      </c>
      <c r="S983" s="33">
        <v>-7.2916666666666963E-3</v>
      </c>
      <c r="T983" s="34">
        <v>729640.625</v>
      </c>
      <c r="U983" s="34">
        <v>111285.18792808217</v>
      </c>
      <c r="V983" s="35">
        <v>618355.43707191781</v>
      </c>
      <c r="W983" s="24">
        <v>0</v>
      </c>
      <c r="X983" s="35">
        <v>618355.43707191781</v>
      </c>
    </row>
    <row r="984" spans="1:24">
      <c r="A984" s="24">
        <v>983</v>
      </c>
      <c r="B984" s="25" t="s">
        <v>60</v>
      </c>
      <c r="C984" s="25" t="s">
        <v>95</v>
      </c>
      <c r="D984" s="26">
        <v>43333</v>
      </c>
      <c r="E984" s="27">
        <v>43333</v>
      </c>
      <c r="F984" s="27">
        <v>43313</v>
      </c>
      <c r="G984" s="27">
        <v>44798</v>
      </c>
      <c r="H984" s="28">
        <v>4.0136986301369859</v>
      </c>
      <c r="I984" s="29">
        <v>25</v>
      </c>
      <c r="J984" s="30">
        <v>0.05</v>
      </c>
      <c r="K984" s="29">
        <v>3.7999999999999999E-2</v>
      </c>
      <c r="L984" s="31">
        <v>126000</v>
      </c>
      <c r="M984" s="32" t="s">
        <v>2189</v>
      </c>
      <c r="N984" s="29">
        <v>798</v>
      </c>
      <c r="O984" s="29">
        <v>80</v>
      </c>
      <c r="P984" s="29">
        <v>96</v>
      </c>
      <c r="Q984" s="29">
        <v>127</v>
      </c>
      <c r="R984" s="29">
        <v>95.3</v>
      </c>
      <c r="S984" s="33">
        <v>-7.2916666666666963E-3</v>
      </c>
      <c r="T984" s="34">
        <v>125081.25</v>
      </c>
      <c r="U984" s="34">
        <v>19077.460787671229</v>
      </c>
      <c r="V984" s="35">
        <v>106003.78921232877</v>
      </c>
      <c r="W984" s="24">
        <v>0</v>
      </c>
      <c r="X984" s="35">
        <v>106003.78921232877</v>
      </c>
    </row>
    <row r="985" spans="1:24">
      <c r="A985" s="24">
        <v>984</v>
      </c>
      <c r="B985" s="25" t="s">
        <v>60</v>
      </c>
      <c r="C985" s="25" t="s">
        <v>96</v>
      </c>
      <c r="D985" s="26">
        <v>43333</v>
      </c>
      <c r="E985" s="27">
        <v>43333</v>
      </c>
      <c r="F985" s="27">
        <v>43313</v>
      </c>
      <c r="G985" s="27">
        <v>44798</v>
      </c>
      <c r="H985" s="28">
        <v>4.0136986301369859</v>
      </c>
      <c r="I985" s="29">
        <v>25</v>
      </c>
      <c r="J985" s="30">
        <v>0.05</v>
      </c>
      <c r="K985" s="29">
        <v>3.7999999999999999E-2</v>
      </c>
      <c r="L985" s="31">
        <v>29327302</v>
      </c>
      <c r="M985" s="32" t="s">
        <v>2189</v>
      </c>
      <c r="N985" s="29">
        <v>798</v>
      </c>
      <c r="O985" s="29">
        <v>80</v>
      </c>
      <c r="P985" s="29">
        <v>96</v>
      </c>
      <c r="Q985" s="29">
        <v>127</v>
      </c>
      <c r="R985" s="29">
        <v>95.3</v>
      </c>
      <c r="S985" s="33">
        <v>-7.2916666666666963E-3</v>
      </c>
      <c r="T985" s="34">
        <v>29113457.089583334</v>
      </c>
      <c r="U985" s="34">
        <v>4440400.4278824767</v>
      </c>
      <c r="V985" s="35">
        <v>24673056.661700856</v>
      </c>
      <c r="W985" s="24">
        <v>0</v>
      </c>
      <c r="X985" s="35">
        <v>24673056.661700856</v>
      </c>
    </row>
    <row r="986" spans="1:24">
      <c r="A986" s="24">
        <v>985</v>
      </c>
      <c r="B986" s="25" t="s">
        <v>60</v>
      </c>
      <c r="C986" s="25" t="s">
        <v>97</v>
      </c>
      <c r="D986" s="26">
        <v>43333</v>
      </c>
      <c r="E986" s="27">
        <v>43333</v>
      </c>
      <c r="F986" s="27">
        <v>43313</v>
      </c>
      <c r="G986" s="27">
        <v>44798</v>
      </c>
      <c r="H986" s="28">
        <v>4.0136986301369859</v>
      </c>
      <c r="I986" s="29">
        <v>25</v>
      </c>
      <c r="J986" s="30">
        <v>0.05</v>
      </c>
      <c r="K986" s="29">
        <v>3.7999999999999999E-2</v>
      </c>
      <c r="L986" s="31">
        <v>1517250</v>
      </c>
      <c r="M986" s="32" t="s">
        <v>1941</v>
      </c>
      <c r="N986" s="29">
        <v>674</v>
      </c>
      <c r="O986" s="29">
        <v>80</v>
      </c>
      <c r="P986" s="29">
        <v>105.1</v>
      </c>
      <c r="Q986" s="29">
        <v>127</v>
      </c>
      <c r="R986" s="29">
        <v>122.8</v>
      </c>
      <c r="S986" s="33">
        <v>0.16841103710751668</v>
      </c>
      <c r="T986" s="34">
        <v>1772771.6460513796</v>
      </c>
      <c r="U986" s="34">
        <v>270384.10283748026</v>
      </c>
      <c r="V986" s="35">
        <v>1502387.5432138992</v>
      </c>
      <c r="W986" s="24">
        <v>0</v>
      </c>
      <c r="X986" s="35">
        <v>1502387.5432138992</v>
      </c>
    </row>
    <row r="987" spans="1:24">
      <c r="A987" s="24">
        <v>986</v>
      </c>
      <c r="B987" s="25" t="s">
        <v>60</v>
      </c>
      <c r="C987" s="25" t="s">
        <v>98</v>
      </c>
      <c r="D987" s="26">
        <v>43333</v>
      </c>
      <c r="E987" s="27">
        <v>43333</v>
      </c>
      <c r="F987" s="27">
        <v>43313</v>
      </c>
      <c r="G987" s="27">
        <v>44798</v>
      </c>
      <c r="H987" s="28">
        <v>4.0136986301369859</v>
      </c>
      <c r="I987" s="29">
        <v>25</v>
      </c>
      <c r="J987" s="30">
        <v>0.05</v>
      </c>
      <c r="K987" s="29">
        <v>3.7999999999999999E-2</v>
      </c>
      <c r="L987" s="31">
        <v>312900</v>
      </c>
      <c r="M987" s="32" t="s">
        <v>2189</v>
      </c>
      <c r="N987" s="29">
        <v>798</v>
      </c>
      <c r="O987" s="29">
        <v>80</v>
      </c>
      <c r="P987" s="29">
        <v>96</v>
      </c>
      <c r="Q987" s="29">
        <v>127</v>
      </c>
      <c r="R987" s="29">
        <v>95.3</v>
      </c>
      <c r="S987" s="33">
        <v>-7.2916666666666963E-3</v>
      </c>
      <c r="T987" s="34">
        <v>310618.4375</v>
      </c>
      <c r="U987" s="34">
        <v>47375.694289383558</v>
      </c>
      <c r="V987" s="35">
        <v>263242.74321061646</v>
      </c>
      <c r="W987" s="24">
        <v>0</v>
      </c>
      <c r="X987" s="35">
        <v>263242.74321061646</v>
      </c>
    </row>
    <row r="988" spans="1:24">
      <c r="A988" s="24">
        <v>987</v>
      </c>
      <c r="B988" s="25" t="s">
        <v>60</v>
      </c>
      <c r="C988" s="25" t="s">
        <v>99</v>
      </c>
      <c r="D988" s="26">
        <v>43333</v>
      </c>
      <c r="E988" s="27">
        <v>43333</v>
      </c>
      <c r="F988" s="27">
        <v>43313</v>
      </c>
      <c r="G988" s="27">
        <v>44798</v>
      </c>
      <c r="H988" s="28">
        <v>4.0136986301369859</v>
      </c>
      <c r="I988" s="29">
        <v>25</v>
      </c>
      <c r="J988" s="30">
        <v>0.05</v>
      </c>
      <c r="K988" s="29">
        <v>3.7999999999999999E-2</v>
      </c>
      <c r="L988" s="31">
        <v>1174950</v>
      </c>
      <c r="M988" s="32" t="s">
        <v>2189</v>
      </c>
      <c r="N988" s="29">
        <v>798</v>
      </c>
      <c r="O988" s="29">
        <v>80</v>
      </c>
      <c r="P988" s="29">
        <v>96</v>
      </c>
      <c r="Q988" s="29">
        <v>127</v>
      </c>
      <c r="R988" s="29">
        <v>95.3</v>
      </c>
      <c r="S988" s="33">
        <v>-7.2916666666666963E-3</v>
      </c>
      <c r="T988" s="34">
        <v>1166382.65625</v>
      </c>
      <c r="U988" s="34">
        <v>177897.32184503422</v>
      </c>
      <c r="V988" s="35">
        <v>988485.33440496575</v>
      </c>
      <c r="W988" s="24">
        <v>0</v>
      </c>
      <c r="X988" s="35">
        <v>988485.33440496575</v>
      </c>
    </row>
    <row r="989" spans="1:24">
      <c r="A989" s="24">
        <v>988</v>
      </c>
      <c r="B989" s="25" t="s">
        <v>60</v>
      </c>
      <c r="C989" s="25" t="s">
        <v>100</v>
      </c>
      <c r="D989" s="26">
        <v>43333</v>
      </c>
      <c r="E989" s="27">
        <v>43333</v>
      </c>
      <c r="F989" s="27">
        <v>43313</v>
      </c>
      <c r="G989" s="27">
        <v>44798</v>
      </c>
      <c r="H989" s="28">
        <v>4.0136986301369859</v>
      </c>
      <c r="I989" s="29">
        <v>25</v>
      </c>
      <c r="J989" s="30">
        <v>0.05</v>
      </c>
      <c r="K989" s="29">
        <v>3.7999999999999999E-2</v>
      </c>
      <c r="L989" s="31">
        <v>582750</v>
      </c>
      <c r="M989" s="32" t="s">
        <v>1973</v>
      </c>
      <c r="N989" s="29">
        <v>690</v>
      </c>
      <c r="O989" s="29">
        <v>80</v>
      </c>
      <c r="P989" s="29">
        <v>110</v>
      </c>
      <c r="Q989" s="29">
        <v>127</v>
      </c>
      <c r="R989" s="29">
        <v>145.69999999999999</v>
      </c>
      <c r="S989" s="33">
        <v>0.32454545454545441</v>
      </c>
      <c r="T989" s="34">
        <v>771878.86363636365</v>
      </c>
      <c r="U989" s="34">
        <v>117727.3872291407</v>
      </c>
      <c r="V989" s="35">
        <v>654151.47640722292</v>
      </c>
      <c r="W989" s="24">
        <v>0</v>
      </c>
      <c r="X989" s="35">
        <v>654151.47640722292</v>
      </c>
    </row>
    <row r="990" spans="1:24">
      <c r="A990" s="24">
        <v>989</v>
      </c>
      <c r="B990" s="25" t="s">
        <v>60</v>
      </c>
      <c r="C990" s="25" t="s">
        <v>101</v>
      </c>
      <c r="D990" s="26">
        <v>43333</v>
      </c>
      <c r="E990" s="27">
        <v>43333</v>
      </c>
      <c r="F990" s="27">
        <v>43313</v>
      </c>
      <c r="G990" s="27">
        <v>44798</v>
      </c>
      <c r="H990" s="28">
        <v>4.0136986301369859</v>
      </c>
      <c r="I990" s="29">
        <v>25</v>
      </c>
      <c r="J990" s="30">
        <v>0.05</v>
      </c>
      <c r="K990" s="29">
        <v>3.7999999999999999E-2</v>
      </c>
      <c r="L990" s="31">
        <v>9976171</v>
      </c>
      <c r="M990" s="32" t="s">
        <v>2189</v>
      </c>
      <c r="N990" s="29">
        <v>798</v>
      </c>
      <c r="O990" s="29">
        <v>80</v>
      </c>
      <c r="P990" s="29">
        <v>96</v>
      </c>
      <c r="Q990" s="29">
        <v>127</v>
      </c>
      <c r="R990" s="29">
        <v>95.3</v>
      </c>
      <c r="S990" s="33">
        <v>-7.2916666666666963E-3</v>
      </c>
      <c r="T990" s="34">
        <v>9903428.0864583328</v>
      </c>
      <c r="U990" s="34">
        <v>1510476.2782825625</v>
      </c>
      <c r="V990" s="35">
        <v>8392951.8081757706</v>
      </c>
      <c r="W990" s="24">
        <v>0</v>
      </c>
      <c r="X990" s="35">
        <v>8392951.8081757706</v>
      </c>
    </row>
    <row r="991" spans="1:24">
      <c r="A991" s="24">
        <v>990</v>
      </c>
      <c r="B991" s="25" t="s">
        <v>60</v>
      </c>
      <c r="C991" s="25" t="s">
        <v>102</v>
      </c>
      <c r="D991" s="26">
        <v>43333</v>
      </c>
      <c r="E991" s="27">
        <v>43333</v>
      </c>
      <c r="F991" s="27">
        <v>43313</v>
      </c>
      <c r="G991" s="27">
        <v>44798</v>
      </c>
      <c r="H991" s="28">
        <v>4.0136986301369859</v>
      </c>
      <c r="I991" s="29">
        <v>25</v>
      </c>
      <c r="J991" s="30">
        <v>0.05</v>
      </c>
      <c r="K991" s="29">
        <v>3.7999999999999999E-2</v>
      </c>
      <c r="L991" s="31">
        <v>21103901</v>
      </c>
      <c r="M991" s="32" t="s">
        <v>2189</v>
      </c>
      <c r="N991" s="29">
        <v>798</v>
      </c>
      <c r="O991" s="29">
        <v>80</v>
      </c>
      <c r="P991" s="29">
        <v>96</v>
      </c>
      <c r="Q991" s="29">
        <v>127</v>
      </c>
      <c r="R991" s="29">
        <v>95.3</v>
      </c>
      <c r="S991" s="33">
        <v>-7.2916666666666963E-3</v>
      </c>
      <c r="T991" s="34">
        <v>20950018.388541665</v>
      </c>
      <c r="U991" s="34">
        <v>3195308.2840825049</v>
      </c>
      <c r="V991" s="35">
        <v>17754710.104459159</v>
      </c>
      <c r="W991" s="24">
        <v>0</v>
      </c>
      <c r="X991" s="35">
        <v>17754710.104459159</v>
      </c>
    </row>
    <row r="992" spans="1:24">
      <c r="A992" s="24">
        <v>991</v>
      </c>
      <c r="B992" s="25" t="s">
        <v>60</v>
      </c>
      <c r="C992" s="25" t="s">
        <v>103</v>
      </c>
      <c r="D992" s="26">
        <v>43333</v>
      </c>
      <c r="E992" s="27">
        <v>43333</v>
      </c>
      <c r="F992" s="27">
        <v>43313</v>
      </c>
      <c r="G992" s="27">
        <v>44798</v>
      </c>
      <c r="H992" s="28">
        <v>4.0136986301369859</v>
      </c>
      <c r="I992" s="29">
        <v>25</v>
      </c>
      <c r="J992" s="30">
        <v>0.05</v>
      </c>
      <c r="K992" s="29">
        <v>3.7999999999999999E-2</v>
      </c>
      <c r="L992" s="31">
        <v>580650</v>
      </c>
      <c r="M992" s="32" t="s">
        <v>2189</v>
      </c>
      <c r="N992" s="29">
        <v>798</v>
      </c>
      <c r="O992" s="29">
        <v>80</v>
      </c>
      <c r="P992" s="29">
        <v>96</v>
      </c>
      <c r="Q992" s="29">
        <v>127</v>
      </c>
      <c r="R992" s="29">
        <v>95.3</v>
      </c>
      <c r="S992" s="33">
        <v>-7.2916666666666963E-3</v>
      </c>
      <c r="T992" s="34">
        <v>576416.09375</v>
      </c>
      <c r="U992" s="34">
        <v>87915.298463184925</v>
      </c>
      <c r="V992" s="35">
        <v>488500.79528681509</v>
      </c>
      <c r="W992" s="24">
        <v>0</v>
      </c>
      <c r="X992" s="35">
        <v>488500.79528681509</v>
      </c>
    </row>
    <row r="993" spans="1:24">
      <c r="A993" s="24">
        <v>992</v>
      </c>
      <c r="B993" s="25" t="s">
        <v>60</v>
      </c>
      <c r="C993" s="25" t="s">
        <v>104</v>
      </c>
      <c r="D993" s="26">
        <v>43333</v>
      </c>
      <c r="E993" s="27">
        <v>43333</v>
      </c>
      <c r="F993" s="27">
        <v>43313</v>
      </c>
      <c r="G993" s="27">
        <v>44798</v>
      </c>
      <c r="H993" s="28">
        <v>4.0136986301369859</v>
      </c>
      <c r="I993" s="29">
        <v>25</v>
      </c>
      <c r="J993" s="30">
        <v>0.05</v>
      </c>
      <c r="K993" s="29">
        <v>3.7999999999999999E-2</v>
      </c>
      <c r="L993" s="31">
        <v>175035</v>
      </c>
      <c r="M993" s="32" t="s">
        <v>1877</v>
      </c>
      <c r="N993" s="29">
        <v>642</v>
      </c>
      <c r="O993" s="29">
        <v>80</v>
      </c>
      <c r="P993" s="29">
        <v>79.099999999999994</v>
      </c>
      <c r="Q993" s="29">
        <v>127</v>
      </c>
      <c r="R993" s="29">
        <v>94</v>
      </c>
      <c r="S993" s="33">
        <v>0.18836915297092297</v>
      </c>
      <c r="T993" s="34">
        <v>208006.19469026552</v>
      </c>
      <c r="U993" s="34">
        <v>31725.218790156381</v>
      </c>
      <c r="V993" s="35">
        <v>176280.97590010913</v>
      </c>
      <c r="W993" s="24">
        <v>0</v>
      </c>
      <c r="X993" s="35">
        <v>176280.97590010913</v>
      </c>
    </row>
    <row r="994" spans="1:24">
      <c r="A994" s="24">
        <v>993</v>
      </c>
      <c r="B994" s="25" t="s">
        <v>60</v>
      </c>
      <c r="C994" s="25" t="s">
        <v>105</v>
      </c>
      <c r="D994" s="26">
        <v>43333</v>
      </c>
      <c r="E994" s="27">
        <v>43333</v>
      </c>
      <c r="F994" s="27">
        <v>43313</v>
      </c>
      <c r="G994" s="27">
        <v>44798</v>
      </c>
      <c r="H994" s="28">
        <v>4.0136986301369859</v>
      </c>
      <c r="I994" s="29">
        <v>25</v>
      </c>
      <c r="J994" s="30">
        <v>0.05</v>
      </c>
      <c r="K994" s="29">
        <v>3.7999999999999999E-2</v>
      </c>
      <c r="L994" s="31">
        <v>132796</v>
      </c>
      <c r="M994" s="32" t="s">
        <v>2189</v>
      </c>
      <c r="N994" s="29">
        <v>798</v>
      </c>
      <c r="O994" s="29">
        <v>80</v>
      </c>
      <c r="P994" s="29">
        <v>96</v>
      </c>
      <c r="Q994" s="29">
        <v>127</v>
      </c>
      <c r="R994" s="29">
        <v>95.3</v>
      </c>
      <c r="S994" s="33">
        <v>-7.2916666666666963E-3</v>
      </c>
      <c r="T994" s="34">
        <v>131827.69583333333</v>
      </c>
      <c r="U994" s="34">
        <v>20106.432402853879</v>
      </c>
      <c r="V994" s="35">
        <v>111721.26343047945</v>
      </c>
      <c r="W994" s="24">
        <v>0</v>
      </c>
      <c r="X994" s="35">
        <v>111721.26343047945</v>
      </c>
    </row>
    <row r="995" spans="1:24">
      <c r="A995" s="24">
        <v>994</v>
      </c>
      <c r="B995" s="25" t="s">
        <v>60</v>
      </c>
      <c r="C995" s="25" t="s">
        <v>106</v>
      </c>
      <c r="D995" s="26">
        <v>43333</v>
      </c>
      <c r="E995" s="27">
        <v>43333</v>
      </c>
      <c r="F995" s="27">
        <v>43313</v>
      </c>
      <c r="G995" s="27">
        <v>44798</v>
      </c>
      <c r="H995" s="28">
        <v>4.0136986301369859</v>
      </c>
      <c r="I995" s="29">
        <v>25</v>
      </c>
      <c r="J995" s="30">
        <v>0.05</v>
      </c>
      <c r="K995" s="29">
        <v>3.7999999999999999E-2</v>
      </c>
      <c r="L995" s="31">
        <v>469552</v>
      </c>
      <c r="M995" s="32" t="s">
        <v>1871</v>
      </c>
      <c r="N995" s="29">
        <v>639</v>
      </c>
      <c r="O995" s="29">
        <v>80</v>
      </c>
      <c r="P995" s="29">
        <v>112.8</v>
      </c>
      <c r="Q995" s="29">
        <v>127</v>
      </c>
      <c r="R995" s="29">
        <v>116.2</v>
      </c>
      <c r="S995" s="33">
        <v>3.0141843971631256E-2</v>
      </c>
      <c r="T995" s="34">
        <v>483705.16312056739</v>
      </c>
      <c r="U995" s="34">
        <v>73774.976523073929</v>
      </c>
      <c r="V995" s="35">
        <v>409930.18659749348</v>
      </c>
      <c r="W995" s="24">
        <v>0</v>
      </c>
      <c r="X995" s="35">
        <v>409930.18659749348</v>
      </c>
    </row>
    <row r="996" spans="1:24">
      <c r="A996" s="24">
        <v>995</v>
      </c>
      <c r="B996" s="25" t="s">
        <v>60</v>
      </c>
      <c r="C996" s="25" t="s">
        <v>110</v>
      </c>
      <c r="D996" s="26">
        <v>43333</v>
      </c>
      <c r="E996" s="27">
        <v>43333</v>
      </c>
      <c r="F996" s="27">
        <v>43313</v>
      </c>
      <c r="G996" s="27">
        <v>44798</v>
      </c>
      <c r="H996" s="28">
        <v>4.0136986301369859</v>
      </c>
      <c r="I996" s="29">
        <v>25</v>
      </c>
      <c r="J996" s="30">
        <v>0.05</v>
      </c>
      <c r="K996" s="29">
        <v>3.7999999999999999E-2</v>
      </c>
      <c r="L996" s="31">
        <v>16789210</v>
      </c>
      <c r="M996" s="32" t="s">
        <v>1939</v>
      </c>
      <c r="N996" s="29">
        <v>673</v>
      </c>
      <c r="O996" s="29">
        <v>80</v>
      </c>
      <c r="P996" s="29">
        <v>95</v>
      </c>
      <c r="Q996" s="29">
        <v>127</v>
      </c>
      <c r="R996" s="29">
        <v>104.3</v>
      </c>
      <c r="S996" s="33">
        <v>9.7894736842105229E-2</v>
      </c>
      <c r="T996" s="34">
        <v>18432785.294736844</v>
      </c>
      <c r="U996" s="34">
        <v>2811378.5133095887</v>
      </c>
      <c r="V996" s="35">
        <v>15621406.781427255</v>
      </c>
      <c r="W996" s="24">
        <v>0</v>
      </c>
      <c r="X996" s="35">
        <v>15621406.781427255</v>
      </c>
    </row>
    <row r="997" spans="1:24">
      <c r="A997" s="24">
        <v>996</v>
      </c>
      <c r="B997" s="25" t="s">
        <v>60</v>
      </c>
      <c r="C997" s="25" t="s">
        <v>86</v>
      </c>
      <c r="D997" s="26">
        <v>43333</v>
      </c>
      <c r="E997" s="27">
        <v>43333</v>
      </c>
      <c r="F997" s="27">
        <v>43313</v>
      </c>
      <c r="G997" s="27">
        <v>44798</v>
      </c>
      <c r="H997" s="28">
        <v>4.0136986301369859</v>
      </c>
      <c r="I997" s="29">
        <v>25</v>
      </c>
      <c r="J997" s="30">
        <v>0.05</v>
      </c>
      <c r="K997" s="29">
        <v>3.7999999999999999E-2</v>
      </c>
      <c r="L997" s="31">
        <v>892500</v>
      </c>
      <c r="M997" s="32" t="s">
        <v>2189</v>
      </c>
      <c r="N997" s="29">
        <v>798</v>
      </c>
      <c r="O997" s="29">
        <v>80</v>
      </c>
      <c r="P997" s="29">
        <v>96</v>
      </c>
      <c r="Q997" s="29">
        <v>127</v>
      </c>
      <c r="R997" s="29">
        <v>95.3</v>
      </c>
      <c r="S997" s="33">
        <v>-7.2916666666666963E-3</v>
      </c>
      <c r="T997" s="34">
        <v>885992.1875</v>
      </c>
      <c r="U997" s="34">
        <v>135132.01391267122</v>
      </c>
      <c r="V997" s="35">
        <v>750860.17358732875</v>
      </c>
      <c r="W997" s="24">
        <v>0</v>
      </c>
      <c r="X997" s="35">
        <v>750860.17358732875</v>
      </c>
    </row>
    <row r="998" spans="1:24">
      <c r="A998" s="24">
        <v>997</v>
      </c>
      <c r="B998" s="25" t="s">
        <v>60</v>
      </c>
      <c r="C998" s="25" t="s">
        <v>90</v>
      </c>
      <c r="D998" s="26">
        <v>43333</v>
      </c>
      <c r="E998" s="27">
        <v>43333</v>
      </c>
      <c r="F998" s="27">
        <v>43313</v>
      </c>
      <c r="G998" s="27">
        <v>44798</v>
      </c>
      <c r="H998" s="28">
        <v>4.0136986301369859</v>
      </c>
      <c r="I998" s="29">
        <v>25</v>
      </c>
      <c r="J998" s="30">
        <v>0.05</v>
      </c>
      <c r="K998" s="29">
        <v>3.7999999999999999E-2</v>
      </c>
      <c r="L998" s="31">
        <v>472500</v>
      </c>
      <c r="M998" s="32" t="s">
        <v>2189</v>
      </c>
      <c r="N998" s="29">
        <v>798</v>
      </c>
      <c r="O998" s="29">
        <v>80</v>
      </c>
      <c r="P998" s="29">
        <v>96</v>
      </c>
      <c r="Q998" s="29">
        <v>127</v>
      </c>
      <c r="R998" s="29">
        <v>95.3</v>
      </c>
      <c r="S998" s="33">
        <v>-7.2916666666666963E-3</v>
      </c>
      <c r="T998" s="34">
        <v>469054.6875</v>
      </c>
      <c r="U998" s="34">
        <v>71540.477953767113</v>
      </c>
      <c r="V998" s="35">
        <v>397514.20954623289</v>
      </c>
      <c r="W998" s="24">
        <v>0</v>
      </c>
      <c r="X998" s="35">
        <v>397514.20954623289</v>
      </c>
    </row>
    <row r="999" spans="1:24">
      <c r="A999" s="24">
        <v>998</v>
      </c>
      <c r="B999" s="25" t="s">
        <v>60</v>
      </c>
      <c r="C999" s="25" t="s">
        <v>91</v>
      </c>
      <c r="D999" s="26">
        <v>43333</v>
      </c>
      <c r="E999" s="27">
        <v>43333</v>
      </c>
      <c r="F999" s="27">
        <v>43313</v>
      </c>
      <c r="G999" s="27">
        <v>44798</v>
      </c>
      <c r="H999" s="28">
        <v>4.0136986301369859</v>
      </c>
      <c r="I999" s="29">
        <v>25</v>
      </c>
      <c r="J999" s="30">
        <v>0.05</v>
      </c>
      <c r="K999" s="29">
        <v>3.7999999999999999E-2</v>
      </c>
      <c r="L999" s="31">
        <v>637760</v>
      </c>
      <c r="M999" s="32" t="s">
        <v>2189</v>
      </c>
      <c r="N999" s="29">
        <v>798</v>
      </c>
      <c r="O999" s="29">
        <v>80</v>
      </c>
      <c r="P999" s="29">
        <v>96</v>
      </c>
      <c r="Q999" s="29">
        <v>127</v>
      </c>
      <c r="R999" s="29">
        <v>95.3</v>
      </c>
      <c r="S999" s="33">
        <v>-7.2916666666666963E-3</v>
      </c>
      <c r="T999" s="34">
        <v>633109.66666666663</v>
      </c>
      <c r="U999" s="34">
        <v>96562.233269406381</v>
      </c>
      <c r="V999" s="35">
        <v>536547.43339726026</v>
      </c>
      <c r="W999" s="24">
        <v>0</v>
      </c>
      <c r="X999" s="35">
        <v>536547.43339726026</v>
      </c>
    </row>
    <row r="1000" spans="1:24">
      <c r="A1000" s="24">
        <v>999</v>
      </c>
      <c r="B1000" s="25" t="s">
        <v>60</v>
      </c>
      <c r="C1000" s="25" t="s">
        <v>92</v>
      </c>
      <c r="D1000" s="26">
        <v>43333</v>
      </c>
      <c r="E1000" s="27">
        <v>43333</v>
      </c>
      <c r="F1000" s="27">
        <v>43313</v>
      </c>
      <c r="G1000" s="27">
        <v>44798</v>
      </c>
      <c r="H1000" s="28">
        <v>4.0136986301369859</v>
      </c>
      <c r="I1000" s="29">
        <v>25</v>
      </c>
      <c r="J1000" s="30">
        <v>0.05</v>
      </c>
      <c r="K1000" s="29">
        <v>3.7999999999999999E-2</v>
      </c>
      <c r="L1000" s="31">
        <v>21044329</v>
      </c>
      <c r="M1000" s="32" t="s">
        <v>2189</v>
      </c>
      <c r="N1000" s="29">
        <v>798</v>
      </c>
      <c r="O1000" s="29">
        <v>80</v>
      </c>
      <c r="P1000" s="29">
        <v>96</v>
      </c>
      <c r="Q1000" s="29">
        <v>127</v>
      </c>
      <c r="R1000" s="29">
        <v>95.3</v>
      </c>
      <c r="S1000" s="33">
        <v>-7.2916666666666963E-3</v>
      </c>
      <c r="T1000" s="34">
        <v>20890880.767708331</v>
      </c>
      <c r="U1000" s="34">
        <v>3186288.5817488292</v>
      </c>
      <c r="V1000" s="35">
        <v>17704592.185959503</v>
      </c>
      <c r="W1000" s="24">
        <v>0</v>
      </c>
      <c r="X1000" s="35">
        <v>17704592.185959503</v>
      </c>
    </row>
    <row r="1001" spans="1:24">
      <c r="A1001" s="24">
        <v>1000</v>
      </c>
      <c r="B1001" s="25" t="s">
        <v>60</v>
      </c>
      <c r="C1001" s="25" t="s">
        <v>93</v>
      </c>
      <c r="D1001" s="26">
        <v>43333</v>
      </c>
      <c r="E1001" s="27">
        <v>43333</v>
      </c>
      <c r="F1001" s="27">
        <v>43313</v>
      </c>
      <c r="G1001" s="27">
        <v>44798</v>
      </c>
      <c r="H1001" s="28">
        <v>4.0136986301369859</v>
      </c>
      <c r="I1001" s="29">
        <v>25</v>
      </c>
      <c r="J1001" s="30">
        <v>0.05</v>
      </c>
      <c r="K1001" s="29">
        <v>3.7999999999999999E-2</v>
      </c>
      <c r="L1001" s="31">
        <v>969266</v>
      </c>
      <c r="M1001" s="32" t="s">
        <v>2189</v>
      </c>
      <c r="N1001" s="29">
        <v>798</v>
      </c>
      <c r="O1001" s="29">
        <v>80</v>
      </c>
      <c r="P1001" s="29">
        <v>96</v>
      </c>
      <c r="Q1001" s="29">
        <v>127</v>
      </c>
      <c r="R1001" s="29">
        <v>95.3</v>
      </c>
      <c r="S1001" s="33">
        <v>-7.2916666666666963E-3</v>
      </c>
      <c r="T1001" s="34">
        <v>962198.43541666667</v>
      </c>
      <c r="U1001" s="34">
        <v>146755.0326017694</v>
      </c>
      <c r="V1001" s="35">
        <v>815443.40281489724</v>
      </c>
      <c r="W1001" s="24">
        <v>0</v>
      </c>
      <c r="X1001" s="35">
        <v>815443.40281489724</v>
      </c>
    </row>
    <row r="1002" spans="1:24">
      <c r="A1002" s="24">
        <v>1001</v>
      </c>
      <c r="B1002" s="25" t="s">
        <v>60</v>
      </c>
      <c r="C1002" s="25" t="s">
        <v>94</v>
      </c>
      <c r="D1002" s="26">
        <v>43333</v>
      </c>
      <c r="E1002" s="27">
        <v>43333</v>
      </c>
      <c r="F1002" s="27">
        <v>43313</v>
      </c>
      <c r="G1002" s="27">
        <v>44798</v>
      </c>
      <c r="H1002" s="28">
        <v>4.0136986301369859</v>
      </c>
      <c r="I1002" s="29">
        <v>25</v>
      </c>
      <c r="J1002" s="30">
        <v>0.05</v>
      </c>
      <c r="K1002" s="29">
        <v>3.7999999999999999E-2</v>
      </c>
      <c r="L1002" s="31">
        <v>735000</v>
      </c>
      <c r="M1002" s="32" t="s">
        <v>2189</v>
      </c>
      <c r="N1002" s="29">
        <v>798</v>
      </c>
      <c r="O1002" s="29">
        <v>80</v>
      </c>
      <c r="P1002" s="29">
        <v>96</v>
      </c>
      <c r="Q1002" s="29">
        <v>127</v>
      </c>
      <c r="R1002" s="29">
        <v>95.3</v>
      </c>
      <c r="S1002" s="33">
        <v>-7.2916666666666963E-3</v>
      </c>
      <c r="T1002" s="34">
        <v>729640.625</v>
      </c>
      <c r="U1002" s="34">
        <v>111285.18792808217</v>
      </c>
      <c r="V1002" s="35">
        <v>618355.43707191781</v>
      </c>
      <c r="W1002" s="24">
        <v>0</v>
      </c>
      <c r="X1002" s="35">
        <v>618355.43707191781</v>
      </c>
    </row>
    <row r="1003" spans="1:24">
      <c r="A1003" s="24">
        <v>1002</v>
      </c>
      <c r="B1003" s="25" t="s">
        <v>60</v>
      </c>
      <c r="C1003" s="25" t="s">
        <v>95</v>
      </c>
      <c r="D1003" s="26">
        <v>43333</v>
      </c>
      <c r="E1003" s="27">
        <v>43333</v>
      </c>
      <c r="F1003" s="27">
        <v>43313</v>
      </c>
      <c r="G1003" s="27">
        <v>44798</v>
      </c>
      <c r="H1003" s="28">
        <v>4.0136986301369859</v>
      </c>
      <c r="I1003" s="29">
        <v>25</v>
      </c>
      <c r="J1003" s="30">
        <v>0.05</v>
      </c>
      <c r="K1003" s="29">
        <v>3.7999999999999999E-2</v>
      </c>
      <c r="L1003" s="31">
        <v>126000</v>
      </c>
      <c r="M1003" s="32" t="s">
        <v>2189</v>
      </c>
      <c r="N1003" s="29">
        <v>798</v>
      </c>
      <c r="O1003" s="29">
        <v>80</v>
      </c>
      <c r="P1003" s="29">
        <v>96</v>
      </c>
      <c r="Q1003" s="29">
        <v>127</v>
      </c>
      <c r="R1003" s="29">
        <v>95.3</v>
      </c>
      <c r="S1003" s="33">
        <v>-7.2916666666666963E-3</v>
      </c>
      <c r="T1003" s="34">
        <v>125081.25</v>
      </c>
      <c r="U1003" s="34">
        <v>19077.460787671229</v>
      </c>
      <c r="V1003" s="35">
        <v>106003.78921232877</v>
      </c>
      <c r="W1003" s="24">
        <v>0</v>
      </c>
      <c r="X1003" s="35">
        <v>106003.78921232877</v>
      </c>
    </row>
    <row r="1004" spans="1:24">
      <c r="A1004" s="24">
        <v>1003</v>
      </c>
      <c r="B1004" s="25" t="s">
        <v>60</v>
      </c>
      <c r="C1004" s="25" t="s">
        <v>96</v>
      </c>
      <c r="D1004" s="26">
        <v>43333</v>
      </c>
      <c r="E1004" s="27">
        <v>43333</v>
      </c>
      <c r="F1004" s="27">
        <v>43313</v>
      </c>
      <c r="G1004" s="27">
        <v>44798</v>
      </c>
      <c r="H1004" s="28">
        <v>4.0136986301369859</v>
      </c>
      <c r="I1004" s="29">
        <v>25</v>
      </c>
      <c r="J1004" s="30">
        <v>0.05</v>
      </c>
      <c r="K1004" s="29">
        <v>3.7999999999999999E-2</v>
      </c>
      <c r="L1004" s="31">
        <v>29327302</v>
      </c>
      <c r="M1004" s="32" t="s">
        <v>2189</v>
      </c>
      <c r="N1004" s="29">
        <v>798</v>
      </c>
      <c r="O1004" s="29">
        <v>80</v>
      </c>
      <c r="P1004" s="29">
        <v>96</v>
      </c>
      <c r="Q1004" s="29">
        <v>127</v>
      </c>
      <c r="R1004" s="29">
        <v>95.3</v>
      </c>
      <c r="S1004" s="33">
        <v>-7.2916666666666963E-3</v>
      </c>
      <c r="T1004" s="34">
        <v>29113457.089583334</v>
      </c>
      <c r="U1004" s="34">
        <v>4440400.4278824767</v>
      </c>
      <c r="V1004" s="35">
        <v>24673056.661700856</v>
      </c>
      <c r="W1004" s="24">
        <v>0</v>
      </c>
      <c r="X1004" s="35">
        <v>24673056.661700856</v>
      </c>
    </row>
    <row r="1005" spans="1:24">
      <c r="A1005" s="24">
        <v>1004</v>
      </c>
      <c r="B1005" s="25" t="s">
        <v>60</v>
      </c>
      <c r="C1005" s="25" t="s">
        <v>97</v>
      </c>
      <c r="D1005" s="26">
        <v>43333</v>
      </c>
      <c r="E1005" s="27">
        <v>43333</v>
      </c>
      <c r="F1005" s="27">
        <v>43313</v>
      </c>
      <c r="G1005" s="27">
        <v>44798</v>
      </c>
      <c r="H1005" s="28">
        <v>4.0136986301369859</v>
      </c>
      <c r="I1005" s="29">
        <v>25</v>
      </c>
      <c r="J1005" s="30">
        <v>0.05</v>
      </c>
      <c r="K1005" s="29">
        <v>3.7999999999999999E-2</v>
      </c>
      <c r="L1005" s="31">
        <v>1517250</v>
      </c>
      <c r="M1005" s="32" t="s">
        <v>1941</v>
      </c>
      <c r="N1005" s="29">
        <v>674</v>
      </c>
      <c r="O1005" s="29">
        <v>80</v>
      </c>
      <c r="P1005" s="29">
        <v>105.1</v>
      </c>
      <c r="Q1005" s="29">
        <v>127</v>
      </c>
      <c r="R1005" s="29">
        <v>122.8</v>
      </c>
      <c r="S1005" s="33">
        <v>0.16841103710751668</v>
      </c>
      <c r="T1005" s="34">
        <v>1772771.6460513796</v>
      </c>
      <c r="U1005" s="34">
        <v>270384.10283748026</v>
      </c>
      <c r="V1005" s="35">
        <v>1502387.5432138992</v>
      </c>
      <c r="W1005" s="24">
        <v>0</v>
      </c>
      <c r="X1005" s="35">
        <v>1502387.5432138992</v>
      </c>
    </row>
    <row r="1006" spans="1:24">
      <c r="A1006" s="24">
        <v>1005</v>
      </c>
      <c r="B1006" s="25" t="s">
        <v>60</v>
      </c>
      <c r="C1006" s="25" t="s">
        <v>98</v>
      </c>
      <c r="D1006" s="26">
        <v>43333</v>
      </c>
      <c r="E1006" s="27">
        <v>43333</v>
      </c>
      <c r="F1006" s="27">
        <v>43313</v>
      </c>
      <c r="G1006" s="27">
        <v>44798</v>
      </c>
      <c r="H1006" s="28">
        <v>4.0136986301369859</v>
      </c>
      <c r="I1006" s="29">
        <v>25</v>
      </c>
      <c r="J1006" s="30">
        <v>0.05</v>
      </c>
      <c r="K1006" s="29">
        <v>3.7999999999999999E-2</v>
      </c>
      <c r="L1006" s="31">
        <v>312900</v>
      </c>
      <c r="M1006" s="32" t="s">
        <v>2189</v>
      </c>
      <c r="N1006" s="29">
        <v>798</v>
      </c>
      <c r="O1006" s="29">
        <v>80</v>
      </c>
      <c r="P1006" s="29">
        <v>96</v>
      </c>
      <c r="Q1006" s="29">
        <v>127</v>
      </c>
      <c r="R1006" s="29">
        <v>95.3</v>
      </c>
      <c r="S1006" s="33">
        <v>-7.2916666666666963E-3</v>
      </c>
      <c r="T1006" s="34">
        <v>310618.4375</v>
      </c>
      <c r="U1006" s="34">
        <v>47375.694289383558</v>
      </c>
      <c r="V1006" s="35">
        <v>263242.74321061646</v>
      </c>
      <c r="W1006" s="24">
        <v>0</v>
      </c>
      <c r="X1006" s="35">
        <v>263242.74321061646</v>
      </c>
    </row>
    <row r="1007" spans="1:24">
      <c r="A1007" s="24">
        <v>1006</v>
      </c>
      <c r="B1007" s="25" t="s">
        <v>60</v>
      </c>
      <c r="C1007" s="25" t="s">
        <v>99</v>
      </c>
      <c r="D1007" s="26">
        <v>43333</v>
      </c>
      <c r="E1007" s="27">
        <v>43333</v>
      </c>
      <c r="F1007" s="27">
        <v>43313</v>
      </c>
      <c r="G1007" s="27">
        <v>44798</v>
      </c>
      <c r="H1007" s="28">
        <v>4.0136986301369859</v>
      </c>
      <c r="I1007" s="29">
        <v>25</v>
      </c>
      <c r="J1007" s="30">
        <v>0.05</v>
      </c>
      <c r="K1007" s="29">
        <v>3.7999999999999999E-2</v>
      </c>
      <c r="L1007" s="31">
        <v>1174950</v>
      </c>
      <c r="M1007" s="32" t="s">
        <v>2189</v>
      </c>
      <c r="N1007" s="29">
        <v>798</v>
      </c>
      <c r="O1007" s="29">
        <v>80</v>
      </c>
      <c r="P1007" s="29">
        <v>96</v>
      </c>
      <c r="Q1007" s="29">
        <v>127</v>
      </c>
      <c r="R1007" s="29">
        <v>95.3</v>
      </c>
      <c r="S1007" s="33">
        <v>-7.2916666666666963E-3</v>
      </c>
      <c r="T1007" s="34">
        <v>1166382.65625</v>
      </c>
      <c r="U1007" s="34">
        <v>177897.32184503422</v>
      </c>
      <c r="V1007" s="35">
        <v>988485.33440496575</v>
      </c>
      <c r="W1007" s="24">
        <v>0</v>
      </c>
      <c r="X1007" s="35">
        <v>988485.33440496575</v>
      </c>
    </row>
    <row r="1008" spans="1:24">
      <c r="A1008" s="24">
        <v>1007</v>
      </c>
      <c r="B1008" s="25" t="s">
        <v>60</v>
      </c>
      <c r="C1008" s="25" t="s">
        <v>100</v>
      </c>
      <c r="D1008" s="26">
        <v>43333</v>
      </c>
      <c r="E1008" s="27">
        <v>43333</v>
      </c>
      <c r="F1008" s="27">
        <v>43313</v>
      </c>
      <c r="G1008" s="27">
        <v>44798</v>
      </c>
      <c r="H1008" s="28">
        <v>4.0136986301369859</v>
      </c>
      <c r="I1008" s="29">
        <v>25</v>
      </c>
      <c r="J1008" s="30">
        <v>0.05</v>
      </c>
      <c r="K1008" s="29">
        <v>3.7999999999999999E-2</v>
      </c>
      <c r="L1008" s="31">
        <v>582750</v>
      </c>
      <c r="M1008" s="32" t="s">
        <v>1973</v>
      </c>
      <c r="N1008" s="29">
        <v>690</v>
      </c>
      <c r="O1008" s="29">
        <v>80</v>
      </c>
      <c r="P1008" s="29">
        <v>110</v>
      </c>
      <c r="Q1008" s="29">
        <v>127</v>
      </c>
      <c r="R1008" s="29">
        <v>145.69999999999999</v>
      </c>
      <c r="S1008" s="33">
        <v>0.32454545454545441</v>
      </c>
      <c r="T1008" s="34">
        <v>771878.86363636365</v>
      </c>
      <c r="U1008" s="34">
        <v>117727.3872291407</v>
      </c>
      <c r="V1008" s="35">
        <v>654151.47640722292</v>
      </c>
      <c r="W1008" s="24">
        <v>0</v>
      </c>
      <c r="X1008" s="35">
        <v>654151.47640722292</v>
      </c>
    </row>
    <row r="1009" spans="1:24">
      <c r="A1009" s="24">
        <v>1008</v>
      </c>
      <c r="B1009" s="25" t="s">
        <v>60</v>
      </c>
      <c r="C1009" s="25" t="s">
        <v>101</v>
      </c>
      <c r="D1009" s="26">
        <v>43333</v>
      </c>
      <c r="E1009" s="27">
        <v>43333</v>
      </c>
      <c r="F1009" s="27">
        <v>43313</v>
      </c>
      <c r="G1009" s="27">
        <v>44798</v>
      </c>
      <c r="H1009" s="28">
        <v>4.0136986301369859</v>
      </c>
      <c r="I1009" s="29">
        <v>25</v>
      </c>
      <c r="J1009" s="30">
        <v>0.05</v>
      </c>
      <c r="K1009" s="29">
        <v>3.7999999999999999E-2</v>
      </c>
      <c r="L1009" s="31">
        <v>9976171</v>
      </c>
      <c r="M1009" s="32" t="s">
        <v>2189</v>
      </c>
      <c r="N1009" s="29">
        <v>798</v>
      </c>
      <c r="O1009" s="29">
        <v>80</v>
      </c>
      <c r="P1009" s="29">
        <v>96</v>
      </c>
      <c r="Q1009" s="29">
        <v>127</v>
      </c>
      <c r="R1009" s="29">
        <v>95.3</v>
      </c>
      <c r="S1009" s="33">
        <v>-7.2916666666666963E-3</v>
      </c>
      <c r="T1009" s="34">
        <v>9903428.0864583328</v>
      </c>
      <c r="U1009" s="34">
        <v>1510476.2782825625</v>
      </c>
      <c r="V1009" s="35">
        <v>8392951.8081757706</v>
      </c>
      <c r="W1009" s="24">
        <v>0</v>
      </c>
      <c r="X1009" s="35">
        <v>8392951.8081757706</v>
      </c>
    </row>
    <row r="1010" spans="1:24">
      <c r="A1010" s="24">
        <v>1009</v>
      </c>
      <c r="B1010" s="25" t="s">
        <v>60</v>
      </c>
      <c r="C1010" s="25" t="s">
        <v>102</v>
      </c>
      <c r="D1010" s="26">
        <v>43333</v>
      </c>
      <c r="E1010" s="27">
        <v>43333</v>
      </c>
      <c r="F1010" s="27">
        <v>43313</v>
      </c>
      <c r="G1010" s="27">
        <v>44798</v>
      </c>
      <c r="H1010" s="28">
        <v>4.0136986301369859</v>
      </c>
      <c r="I1010" s="29">
        <v>25</v>
      </c>
      <c r="J1010" s="30">
        <v>0.05</v>
      </c>
      <c r="K1010" s="29">
        <v>3.7999999999999999E-2</v>
      </c>
      <c r="L1010" s="31">
        <v>21103901</v>
      </c>
      <c r="M1010" s="32" t="s">
        <v>2189</v>
      </c>
      <c r="N1010" s="29">
        <v>798</v>
      </c>
      <c r="O1010" s="29">
        <v>80</v>
      </c>
      <c r="P1010" s="29">
        <v>96</v>
      </c>
      <c r="Q1010" s="29">
        <v>127</v>
      </c>
      <c r="R1010" s="29">
        <v>95.3</v>
      </c>
      <c r="S1010" s="33">
        <v>-7.2916666666666963E-3</v>
      </c>
      <c r="T1010" s="34">
        <v>20950018.388541665</v>
      </c>
      <c r="U1010" s="34">
        <v>3195308.2840825049</v>
      </c>
      <c r="V1010" s="35">
        <v>17754710.104459159</v>
      </c>
      <c r="W1010" s="24">
        <v>0</v>
      </c>
      <c r="X1010" s="35">
        <v>17754710.104459159</v>
      </c>
    </row>
    <row r="1011" spans="1:24">
      <c r="A1011" s="24">
        <v>1010</v>
      </c>
      <c r="B1011" s="25" t="s">
        <v>60</v>
      </c>
      <c r="C1011" s="25" t="s">
        <v>103</v>
      </c>
      <c r="D1011" s="26">
        <v>43333</v>
      </c>
      <c r="E1011" s="27">
        <v>43333</v>
      </c>
      <c r="F1011" s="27">
        <v>43313</v>
      </c>
      <c r="G1011" s="27">
        <v>44798</v>
      </c>
      <c r="H1011" s="28">
        <v>4.0136986301369859</v>
      </c>
      <c r="I1011" s="29">
        <v>25</v>
      </c>
      <c r="J1011" s="30">
        <v>0.05</v>
      </c>
      <c r="K1011" s="29">
        <v>3.7999999999999999E-2</v>
      </c>
      <c r="L1011" s="31">
        <v>580650</v>
      </c>
      <c r="M1011" s="32" t="s">
        <v>2189</v>
      </c>
      <c r="N1011" s="29">
        <v>798</v>
      </c>
      <c r="O1011" s="29">
        <v>80</v>
      </c>
      <c r="P1011" s="29">
        <v>96</v>
      </c>
      <c r="Q1011" s="29">
        <v>127</v>
      </c>
      <c r="R1011" s="29">
        <v>95.3</v>
      </c>
      <c r="S1011" s="33">
        <v>-7.2916666666666963E-3</v>
      </c>
      <c r="T1011" s="34">
        <v>576416.09375</v>
      </c>
      <c r="U1011" s="34">
        <v>87915.298463184925</v>
      </c>
      <c r="V1011" s="35">
        <v>488500.79528681509</v>
      </c>
      <c r="W1011" s="24">
        <v>0</v>
      </c>
      <c r="X1011" s="35">
        <v>488500.79528681509</v>
      </c>
    </row>
    <row r="1012" spans="1:24">
      <c r="A1012" s="24">
        <v>1011</v>
      </c>
      <c r="B1012" s="25" t="s">
        <v>60</v>
      </c>
      <c r="C1012" s="25" t="s">
        <v>104</v>
      </c>
      <c r="D1012" s="26">
        <v>43333</v>
      </c>
      <c r="E1012" s="27">
        <v>43333</v>
      </c>
      <c r="F1012" s="27">
        <v>43313</v>
      </c>
      <c r="G1012" s="27">
        <v>44798</v>
      </c>
      <c r="H1012" s="28">
        <v>4.0136986301369859</v>
      </c>
      <c r="I1012" s="29">
        <v>25</v>
      </c>
      <c r="J1012" s="30">
        <v>0.05</v>
      </c>
      <c r="K1012" s="29">
        <v>3.7999999999999999E-2</v>
      </c>
      <c r="L1012" s="31">
        <v>175035</v>
      </c>
      <c r="M1012" s="32" t="s">
        <v>1877</v>
      </c>
      <c r="N1012" s="29">
        <v>642</v>
      </c>
      <c r="O1012" s="29">
        <v>80</v>
      </c>
      <c r="P1012" s="29">
        <v>79.099999999999994</v>
      </c>
      <c r="Q1012" s="29">
        <v>127</v>
      </c>
      <c r="R1012" s="29">
        <v>94</v>
      </c>
      <c r="S1012" s="33">
        <v>0.18836915297092297</v>
      </c>
      <c r="T1012" s="34">
        <v>208006.19469026552</v>
      </c>
      <c r="U1012" s="34">
        <v>31725.218790156381</v>
      </c>
      <c r="V1012" s="35">
        <v>176280.97590010913</v>
      </c>
      <c r="W1012" s="24">
        <v>0</v>
      </c>
      <c r="X1012" s="35">
        <v>176280.97590010913</v>
      </c>
    </row>
    <row r="1013" spans="1:24">
      <c r="A1013" s="24">
        <v>1012</v>
      </c>
      <c r="B1013" s="25" t="s">
        <v>60</v>
      </c>
      <c r="C1013" s="25" t="s">
        <v>105</v>
      </c>
      <c r="D1013" s="26">
        <v>43333</v>
      </c>
      <c r="E1013" s="27">
        <v>43333</v>
      </c>
      <c r="F1013" s="27">
        <v>43313</v>
      </c>
      <c r="G1013" s="27">
        <v>44798</v>
      </c>
      <c r="H1013" s="28">
        <v>4.0136986301369859</v>
      </c>
      <c r="I1013" s="29">
        <v>25</v>
      </c>
      <c r="J1013" s="30">
        <v>0.05</v>
      </c>
      <c r="K1013" s="29">
        <v>3.7999999999999999E-2</v>
      </c>
      <c r="L1013" s="31">
        <v>132796</v>
      </c>
      <c r="M1013" s="32" t="s">
        <v>2189</v>
      </c>
      <c r="N1013" s="29">
        <v>798</v>
      </c>
      <c r="O1013" s="29">
        <v>80</v>
      </c>
      <c r="P1013" s="29">
        <v>96</v>
      </c>
      <c r="Q1013" s="29">
        <v>127</v>
      </c>
      <c r="R1013" s="29">
        <v>95.3</v>
      </c>
      <c r="S1013" s="33">
        <v>-7.2916666666666963E-3</v>
      </c>
      <c r="T1013" s="34">
        <v>131827.69583333333</v>
      </c>
      <c r="U1013" s="34">
        <v>20106.432402853879</v>
      </c>
      <c r="V1013" s="35">
        <v>111721.26343047945</v>
      </c>
      <c r="W1013" s="24">
        <v>0</v>
      </c>
      <c r="X1013" s="35">
        <v>111721.26343047945</v>
      </c>
    </row>
    <row r="1014" spans="1:24">
      <c r="A1014" s="24">
        <v>1013</v>
      </c>
      <c r="B1014" s="25" t="s">
        <v>60</v>
      </c>
      <c r="C1014" s="25" t="s">
        <v>106</v>
      </c>
      <c r="D1014" s="26">
        <v>43333</v>
      </c>
      <c r="E1014" s="27">
        <v>43333</v>
      </c>
      <c r="F1014" s="27">
        <v>43313</v>
      </c>
      <c r="G1014" s="27">
        <v>44798</v>
      </c>
      <c r="H1014" s="28">
        <v>4.0136986301369859</v>
      </c>
      <c r="I1014" s="29">
        <v>25</v>
      </c>
      <c r="J1014" s="30">
        <v>0.05</v>
      </c>
      <c r="K1014" s="29">
        <v>3.7999999999999999E-2</v>
      </c>
      <c r="L1014" s="31">
        <v>469552</v>
      </c>
      <c r="M1014" s="32" t="s">
        <v>1871</v>
      </c>
      <c r="N1014" s="29">
        <v>639</v>
      </c>
      <c r="O1014" s="29">
        <v>80</v>
      </c>
      <c r="P1014" s="29">
        <v>112.8</v>
      </c>
      <c r="Q1014" s="29">
        <v>127</v>
      </c>
      <c r="R1014" s="29">
        <v>116.2</v>
      </c>
      <c r="S1014" s="33">
        <v>3.0141843971631256E-2</v>
      </c>
      <c r="T1014" s="34">
        <v>483705.16312056739</v>
      </c>
      <c r="U1014" s="34">
        <v>73774.976523073929</v>
      </c>
      <c r="V1014" s="35">
        <v>409930.18659749348</v>
      </c>
      <c r="W1014" s="24">
        <v>0</v>
      </c>
      <c r="X1014" s="35">
        <v>409930.18659749348</v>
      </c>
    </row>
    <row r="1015" spans="1:24">
      <c r="A1015" s="24">
        <v>1014</v>
      </c>
      <c r="B1015" s="25" t="s">
        <v>60</v>
      </c>
      <c r="C1015" s="25" t="s">
        <v>110</v>
      </c>
      <c r="D1015" s="26">
        <v>43333</v>
      </c>
      <c r="E1015" s="27">
        <v>43333</v>
      </c>
      <c r="F1015" s="27">
        <v>43313</v>
      </c>
      <c r="G1015" s="27">
        <v>44798</v>
      </c>
      <c r="H1015" s="28">
        <v>4.0136986301369859</v>
      </c>
      <c r="I1015" s="29">
        <v>25</v>
      </c>
      <c r="J1015" s="30">
        <v>0.05</v>
      </c>
      <c r="K1015" s="29">
        <v>3.7999999999999999E-2</v>
      </c>
      <c r="L1015" s="31">
        <v>16789210</v>
      </c>
      <c r="M1015" s="32" t="s">
        <v>1939</v>
      </c>
      <c r="N1015" s="29">
        <v>673</v>
      </c>
      <c r="O1015" s="29">
        <v>80</v>
      </c>
      <c r="P1015" s="29">
        <v>95</v>
      </c>
      <c r="Q1015" s="29">
        <v>127</v>
      </c>
      <c r="R1015" s="29">
        <v>104.3</v>
      </c>
      <c r="S1015" s="33">
        <v>9.7894736842105229E-2</v>
      </c>
      <c r="T1015" s="34">
        <v>18432785.294736844</v>
      </c>
      <c r="U1015" s="34">
        <v>2811378.5133095887</v>
      </c>
      <c r="V1015" s="35">
        <v>15621406.781427255</v>
      </c>
      <c r="W1015" s="24">
        <v>0</v>
      </c>
      <c r="X1015" s="35">
        <v>15621406.781427255</v>
      </c>
    </row>
    <row r="1016" spans="1:24">
      <c r="A1016" s="24">
        <v>1015</v>
      </c>
      <c r="B1016" s="25" t="s">
        <v>60</v>
      </c>
      <c r="C1016" s="25" t="s">
        <v>86</v>
      </c>
      <c r="D1016" s="26">
        <v>43333</v>
      </c>
      <c r="E1016" s="27">
        <v>43333</v>
      </c>
      <c r="F1016" s="27">
        <v>43313</v>
      </c>
      <c r="G1016" s="27">
        <v>44798</v>
      </c>
      <c r="H1016" s="28">
        <v>4.0136986301369859</v>
      </c>
      <c r="I1016" s="29">
        <v>25</v>
      </c>
      <c r="J1016" s="30">
        <v>0.05</v>
      </c>
      <c r="K1016" s="29">
        <v>3.7999999999999999E-2</v>
      </c>
      <c r="L1016" s="31">
        <v>892500</v>
      </c>
      <c r="M1016" s="32" t="s">
        <v>2189</v>
      </c>
      <c r="N1016" s="29">
        <v>798</v>
      </c>
      <c r="O1016" s="29">
        <v>80</v>
      </c>
      <c r="P1016" s="29">
        <v>96</v>
      </c>
      <c r="Q1016" s="29">
        <v>127</v>
      </c>
      <c r="R1016" s="29">
        <v>95.3</v>
      </c>
      <c r="S1016" s="33">
        <v>-7.2916666666666963E-3</v>
      </c>
      <c r="T1016" s="34">
        <v>885992.1875</v>
      </c>
      <c r="U1016" s="34">
        <v>135132.01391267122</v>
      </c>
      <c r="V1016" s="35">
        <v>750860.17358732875</v>
      </c>
      <c r="W1016" s="24">
        <v>0</v>
      </c>
      <c r="X1016" s="35">
        <v>750860.17358732875</v>
      </c>
    </row>
    <row r="1017" spans="1:24">
      <c r="A1017" s="24">
        <v>1016</v>
      </c>
      <c r="B1017" s="25" t="s">
        <v>60</v>
      </c>
      <c r="C1017" s="25" t="s">
        <v>90</v>
      </c>
      <c r="D1017" s="26">
        <v>43333</v>
      </c>
      <c r="E1017" s="27">
        <v>43333</v>
      </c>
      <c r="F1017" s="27">
        <v>43313</v>
      </c>
      <c r="G1017" s="27">
        <v>44798</v>
      </c>
      <c r="H1017" s="28">
        <v>4.0136986301369859</v>
      </c>
      <c r="I1017" s="29">
        <v>25</v>
      </c>
      <c r="J1017" s="30">
        <v>0.05</v>
      </c>
      <c r="K1017" s="29">
        <v>3.7999999999999999E-2</v>
      </c>
      <c r="L1017" s="31">
        <v>472500</v>
      </c>
      <c r="M1017" s="32" t="s">
        <v>2189</v>
      </c>
      <c r="N1017" s="29">
        <v>798</v>
      </c>
      <c r="O1017" s="29">
        <v>80</v>
      </c>
      <c r="P1017" s="29">
        <v>96</v>
      </c>
      <c r="Q1017" s="29">
        <v>127</v>
      </c>
      <c r="R1017" s="29">
        <v>95.3</v>
      </c>
      <c r="S1017" s="33">
        <v>-7.2916666666666963E-3</v>
      </c>
      <c r="T1017" s="34">
        <v>469054.6875</v>
      </c>
      <c r="U1017" s="34">
        <v>71540.477953767113</v>
      </c>
      <c r="V1017" s="35">
        <v>397514.20954623289</v>
      </c>
      <c r="W1017" s="24">
        <v>0</v>
      </c>
      <c r="X1017" s="35">
        <v>397514.20954623289</v>
      </c>
    </row>
    <row r="1018" spans="1:24">
      <c r="A1018" s="24">
        <v>1017</v>
      </c>
      <c r="B1018" s="25" t="s">
        <v>60</v>
      </c>
      <c r="C1018" s="25" t="s">
        <v>91</v>
      </c>
      <c r="D1018" s="26">
        <v>43333</v>
      </c>
      <c r="E1018" s="27">
        <v>43333</v>
      </c>
      <c r="F1018" s="27">
        <v>43313</v>
      </c>
      <c r="G1018" s="27">
        <v>44798</v>
      </c>
      <c r="H1018" s="28">
        <v>4.0136986301369859</v>
      </c>
      <c r="I1018" s="29">
        <v>25</v>
      </c>
      <c r="J1018" s="30">
        <v>0.05</v>
      </c>
      <c r="K1018" s="29">
        <v>3.7999999999999999E-2</v>
      </c>
      <c r="L1018" s="31">
        <v>637760</v>
      </c>
      <c r="M1018" s="32" t="s">
        <v>2189</v>
      </c>
      <c r="N1018" s="29">
        <v>798</v>
      </c>
      <c r="O1018" s="29">
        <v>80</v>
      </c>
      <c r="P1018" s="29">
        <v>96</v>
      </c>
      <c r="Q1018" s="29">
        <v>127</v>
      </c>
      <c r="R1018" s="29">
        <v>95.3</v>
      </c>
      <c r="S1018" s="33">
        <v>-7.2916666666666963E-3</v>
      </c>
      <c r="T1018" s="34">
        <v>633109.66666666663</v>
      </c>
      <c r="U1018" s="34">
        <v>96562.233269406381</v>
      </c>
      <c r="V1018" s="35">
        <v>536547.43339726026</v>
      </c>
      <c r="W1018" s="24">
        <v>0</v>
      </c>
      <c r="X1018" s="35">
        <v>536547.43339726026</v>
      </c>
    </row>
    <row r="1019" spans="1:24">
      <c r="A1019" s="24">
        <v>1018</v>
      </c>
      <c r="B1019" s="25" t="s">
        <v>60</v>
      </c>
      <c r="C1019" s="25" t="s">
        <v>92</v>
      </c>
      <c r="D1019" s="26">
        <v>43333</v>
      </c>
      <c r="E1019" s="27">
        <v>43333</v>
      </c>
      <c r="F1019" s="27">
        <v>43313</v>
      </c>
      <c r="G1019" s="27">
        <v>44798</v>
      </c>
      <c r="H1019" s="28">
        <v>4.0136986301369859</v>
      </c>
      <c r="I1019" s="29">
        <v>25</v>
      </c>
      <c r="J1019" s="30">
        <v>0.05</v>
      </c>
      <c r="K1019" s="29">
        <v>3.7999999999999999E-2</v>
      </c>
      <c r="L1019" s="31">
        <v>21044329</v>
      </c>
      <c r="M1019" s="32" t="s">
        <v>2189</v>
      </c>
      <c r="N1019" s="29">
        <v>798</v>
      </c>
      <c r="O1019" s="29">
        <v>80</v>
      </c>
      <c r="P1019" s="29">
        <v>96</v>
      </c>
      <c r="Q1019" s="29">
        <v>127</v>
      </c>
      <c r="R1019" s="29">
        <v>95.3</v>
      </c>
      <c r="S1019" s="33">
        <v>-7.2916666666666963E-3</v>
      </c>
      <c r="T1019" s="34">
        <v>20890880.767708331</v>
      </c>
      <c r="U1019" s="34">
        <v>3186288.5817488292</v>
      </c>
      <c r="V1019" s="35">
        <v>17704592.185959503</v>
      </c>
      <c r="W1019" s="24">
        <v>0</v>
      </c>
      <c r="X1019" s="35">
        <v>17704592.185959503</v>
      </c>
    </row>
    <row r="1020" spans="1:24">
      <c r="A1020" s="24">
        <v>1019</v>
      </c>
      <c r="B1020" s="25" t="s">
        <v>60</v>
      </c>
      <c r="C1020" s="25" t="s">
        <v>93</v>
      </c>
      <c r="D1020" s="26">
        <v>43333</v>
      </c>
      <c r="E1020" s="27">
        <v>43333</v>
      </c>
      <c r="F1020" s="27">
        <v>43313</v>
      </c>
      <c r="G1020" s="27">
        <v>44798</v>
      </c>
      <c r="H1020" s="28">
        <v>4.0136986301369859</v>
      </c>
      <c r="I1020" s="29">
        <v>25</v>
      </c>
      <c r="J1020" s="30">
        <v>0.05</v>
      </c>
      <c r="K1020" s="29">
        <v>3.7999999999999999E-2</v>
      </c>
      <c r="L1020" s="31">
        <v>969266</v>
      </c>
      <c r="M1020" s="32" t="s">
        <v>2189</v>
      </c>
      <c r="N1020" s="29">
        <v>798</v>
      </c>
      <c r="O1020" s="29">
        <v>80</v>
      </c>
      <c r="P1020" s="29">
        <v>96</v>
      </c>
      <c r="Q1020" s="29">
        <v>127</v>
      </c>
      <c r="R1020" s="29">
        <v>95.3</v>
      </c>
      <c r="S1020" s="33">
        <v>-7.2916666666666963E-3</v>
      </c>
      <c r="T1020" s="34">
        <v>962198.43541666667</v>
      </c>
      <c r="U1020" s="34">
        <v>146755.0326017694</v>
      </c>
      <c r="V1020" s="35">
        <v>815443.40281489724</v>
      </c>
      <c r="W1020" s="24">
        <v>0</v>
      </c>
      <c r="X1020" s="35">
        <v>815443.40281489724</v>
      </c>
    </row>
    <row r="1021" spans="1:24">
      <c r="A1021" s="24">
        <v>1020</v>
      </c>
      <c r="B1021" s="25" t="s">
        <v>60</v>
      </c>
      <c r="C1021" s="25" t="s">
        <v>94</v>
      </c>
      <c r="D1021" s="26">
        <v>43333</v>
      </c>
      <c r="E1021" s="27">
        <v>43333</v>
      </c>
      <c r="F1021" s="27">
        <v>43313</v>
      </c>
      <c r="G1021" s="27">
        <v>44798</v>
      </c>
      <c r="H1021" s="28">
        <v>4.0136986301369859</v>
      </c>
      <c r="I1021" s="29">
        <v>25</v>
      </c>
      <c r="J1021" s="30">
        <v>0.05</v>
      </c>
      <c r="K1021" s="29">
        <v>3.7999999999999999E-2</v>
      </c>
      <c r="L1021" s="31">
        <v>735000</v>
      </c>
      <c r="M1021" s="32" t="s">
        <v>2189</v>
      </c>
      <c r="N1021" s="29">
        <v>798</v>
      </c>
      <c r="O1021" s="29">
        <v>80</v>
      </c>
      <c r="P1021" s="29">
        <v>96</v>
      </c>
      <c r="Q1021" s="29">
        <v>127</v>
      </c>
      <c r="R1021" s="29">
        <v>95.3</v>
      </c>
      <c r="S1021" s="33">
        <v>-7.2916666666666963E-3</v>
      </c>
      <c r="T1021" s="34">
        <v>729640.625</v>
      </c>
      <c r="U1021" s="34">
        <v>111285.18792808217</v>
      </c>
      <c r="V1021" s="35">
        <v>618355.43707191781</v>
      </c>
      <c r="W1021" s="24">
        <v>0</v>
      </c>
      <c r="X1021" s="35">
        <v>618355.43707191781</v>
      </c>
    </row>
    <row r="1022" spans="1:24">
      <c r="A1022" s="24">
        <v>1021</v>
      </c>
      <c r="B1022" s="25" t="s">
        <v>60</v>
      </c>
      <c r="C1022" s="25" t="s">
        <v>95</v>
      </c>
      <c r="D1022" s="26">
        <v>43333</v>
      </c>
      <c r="E1022" s="27">
        <v>43333</v>
      </c>
      <c r="F1022" s="27">
        <v>43313</v>
      </c>
      <c r="G1022" s="27">
        <v>44798</v>
      </c>
      <c r="H1022" s="28">
        <v>4.0136986301369859</v>
      </c>
      <c r="I1022" s="29">
        <v>25</v>
      </c>
      <c r="J1022" s="30">
        <v>0.05</v>
      </c>
      <c r="K1022" s="29">
        <v>3.7999999999999999E-2</v>
      </c>
      <c r="L1022" s="31">
        <v>126000</v>
      </c>
      <c r="M1022" s="32" t="s">
        <v>2189</v>
      </c>
      <c r="N1022" s="29">
        <v>798</v>
      </c>
      <c r="O1022" s="29">
        <v>80</v>
      </c>
      <c r="P1022" s="29">
        <v>96</v>
      </c>
      <c r="Q1022" s="29">
        <v>127</v>
      </c>
      <c r="R1022" s="29">
        <v>95.3</v>
      </c>
      <c r="S1022" s="33">
        <v>-7.2916666666666963E-3</v>
      </c>
      <c r="T1022" s="34">
        <v>125081.25</v>
      </c>
      <c r="U1022" s="34">
        <v>19077.460787671229</v>
      </c>
      <c r="V1022" s="35">
        <v>106003.78921232877</v>
      </c>
      <c r="W1022" s="24">
        <v>0</v>
      </c>
      <c r="X1022" s="35">
        <v>106003.78921232877</v>
      </c>
    </row>
    <row r="1023" spans="1:24">
      <c r="A1023" s="24">
        <v>1022</v>
      </c>
      <c r="B1023" s="25" t="s">
        <v>60</v>
      </c>
      <c r="C1023" s="25" t="s">
        <v>96</v>
      </c>
      <c r="D1023" s="26">
        <v>43333</v>
      </c>
      <c r="E1023" s="27">
        <v>43333</v>
      </c>
      <c r="F1023" s="27">
        <v>43313</v>
      </c>
      <c r="G1023" s="27">
        <v>44798</v>
      </c>
      <c r="H1023" s="28">
        <v>4.0136986301369859</v>
      </c>
      <c r="I1023" s="29">
        <v>25</v>
      </c>
      <c r="J1023" s="30">
        <v>0.05</v>
      </c>
      <c r="K1023" s="29">
        <v>3.7999999999999999E-2</v>
      </c>
      <c r="L1023" s="31">
        <v>29327302</v>
      </c>
      <c r="M1023" s="32" t="s">
        <v>2189</v>
      </c>
      <c r="N1023" s="29">
        <v>798</v>
      </c>
      <c r="O1023" s="29">
        <v>80</v>
      </c>
      <c r="P1023" s="29">
        <v>96</v>
      </c>
      <c r="Q1023" s="29">
        <v>127</v>
      </c>
      <c r="R1023" s="29">
        <v>95.3</v>
      </c>
      <c r="S1023" s="33">
        <v>-7.2916666666666963E-3</v>
      </c>
      <c r="T1023" s="34">
        <v>29113457.089583334</v>
      </c>
      <c r="U1023" s="34">
        <v>4440400.4278824767</v>
      </c>
      <c r="V1023" s="35">
        <v>24673056.661700856</v>
      </c>
      <c r="W1023" s="24">
        <v>0</v>
      </c>
      <c r="X1023" s="35">
        <v>24673056.661700856</v>
      </c>
    </row>
    <row r="1024" spans="1:24">
      <c r="A1024" s="24">
        <v>1023</v>
      </c>
      <c r="B1024" s="25" t="s">
        <v>60</v>
      </c>
      <c r="C1024" s="25" t="s">
        <v>97</v>
      </c>
      <c r="D1024" s="26">
        <v>43333</v>
      </c>
      <c r="E1024" s="27">
        <v>43333</v>
      </c>
      <c r="F1024" s="27">
        <v>43313</v>
      </c>
      <c r="G1024" s="27">
        <v>44798</v>
      </c>
      <c r="H1024" s="28">
        <v>4.0136986301369859</v>
      </c>
      <c r="I1024" s="29">
        <v>25</v>
      </c>
      <c r="J1024" s="30">
        <v>0.05</v>
      </c>
      <c r="K1024" s="29">
        <v>3.7999999999999999E-2</v>
      </c>
      <c r="L1024" s="31">
        <v>1517250</v>
      </c>
      <c r="M1024" s="32" t="s">
        <v>1941</v>
      </c>
      <c r="N1024" s="29">
        <v>674</v>
      </c>
      <c r="O1024" s="29">
        <v>80</v>
      </c>
      <c r="P1024" s="29">
        <v>105.1</v>
      </c>
      <c r="Q1024" s="29">
        <v>127</v>
      </c>
      <c r="R1024" s="29">
        <v>122.8</v>
      </c>
      <c r="S1024" s="33">
        <v>0.16841103710751668</v>
      </c>
      <c r="T1024" s="34">
        <v>1772771.6460513796</v>
      </c>
      <c r="U1024" s="34">
        <v>270384.10283748026</v>
      </c>
      <c r="V1024" s="35">
        <v>1502387.5432138992</v>
      </c>
      <c r="W1024" s="24">
        <v>0</v>
      </c>
      <c r="X1024" s="35">
        <v>1502387.5432138992</v>
      </c>
    </row>
    <row r="1025" spans="1:24">
      <c r="A1025" s="24">
        <v>1024</v>
      </c>
      <c r="B1025" s="25" t="s">
        <v>60</v>
      </c>
      <c r="C1025" s="25" t="s">
        <v>98</v>
      </c>
      <c r="D1025" s="26">
        <v>43333</v>
      </c>
      <c r="E1025" s="27">
        <v>43333</v>
      </c>
      <c r="F1025" s="27">
        <v>43313</v>
      </c>
      <c r="G1025" s="27">
        <v>44798</v>
      </c>
      <c r="H1025" s="28">
        <v>4.0136986301369859</v>
      </c>
      <c r="I1025" s="29">
        <v>25</v>
      </c>
      <c r="J1025" s="30">
        <v>0.05</v>
      </c>
      <c r="K1025" s="29">
        <v>3.7999999999999999E-2</v>
      </c>
      <c r="L1025" s="31">
        <v>312900</v>
      </c>
      <c r="M1025" s="32" t="s">
        <v>2189</v>
      </c>
      <c r="N1025" s="29">
        <v>798</v>
      </c>
      <c r="O1025" s="29">
        <v>80</v>
      </c>
      <c r="P1025" s="29">
        <v>96</v>
      </c>
      <c r="Q1025" s="29">
        <v>127</v>
      </c>
      <c r="R1025" s="29">
        <v>95.3</v>
      </c>
      <c r="S1025" s="33">
        <v>-7.2916666666666963E-3</v>
      </c>
      <c r="T1025" s="34">
        <v>310618.4375</v>
      </c>
      <c r="U1025" s="34">
        <v>47375.694289383558</v>
      </c>
      <c r="V1025" s="35">
        <v>263242.74321061646</v>
      </c>
      <c r="W1025" s="24">
        <v>0</v>
      </c>
      <c r="X1025" s="35">
        <v>263242.74321061646</v>
      </c>
    </row>
    <row r="1026" spans="1:24">
      <c r="A1026" s="24">
        <v>1025</v>
      </c>
      <c r="B1026" s="25" t="s">
        <v>60</v>
      </c>
      <c r="C1026" s="25" t="s">
        <v>99</v>
      </c>
      <c r="D1026" s="26">
        <v>43333</v>
      </c>
      <c r="E1026" s="27">
        <v>43333</v>
      </c>
      <c r="F1026" s="27">
        <v>43313</v>
      </c>
      <c r="G1026" s="27">
        <v>44798</v>
      </c>
      <c r="H1026" s="28">
        <v>4.0136986301369859</v>
      </c>
      <c r="I1026" s="29">
        <v>25</v>
      </c>
      <c r="J1026" s="30">
        <v>0.05</v>
      </c>
      <c r="K1026" s="29">
        <v>3.7999999999999999E-2</v>
      </c>
      <c r="L1026" s="31">
        <v>1174950</v>
      </c>
      <c r="M1026" s="32" t="s">
        <v>2189</v>
      </c>
      <c r="N1026" s="29">
        <v>798</v>
      </c>
      <c r="O1026" s="29">
        <v>80</v>
      </c>
      <c r="P1026" s="29">
        <v>96</v>
      </c>
      <c r="Q1026" s="29">
        <v>127</v>
      </c>
      <c r="R1026" s="29">
        <v>95.3</v>
      </c>
      <c r="S1026" s="33">
        <v>-7.2916666666666963E-3</v>
      </c>
      <c r="T1026" s="34">
        <v>1166382.65625</v>
      </c>
      <c r="U1026" s="34">
        <v>177897.32184503422</v>
      </c>
      <c r="V1026" s="35">
        <v>988485.33440496575</v>
      </c>
      <c r="W1026" s="24">
        <v>0</v>
      </c>
      <c r="X1026" s="35">
        <v>988485.33440496575</v>
      </c>
    </row>
    <row r="1027" spans="1:24">
      <c r="A1027" s="24">
        <v>1026</v>
      </c>
      <c r="B1027" s="25" t="s">
        <v>60</v>
      </c>
      <c r="C1027" s="25" t="s">
        <v>100</v>
      </c>
      <c r="D1027" s="26">
        <v>43333</v>
      </c>
      <c r="E1027" s="27">
        <v>43333</v>
      </c>
      <c r="F1027" s="27">
        <v>43313</v>
      </c>
      <c r="G1027" s="27">
        <v>44798</v>
      </c>
      <c r="H1027" s="28">
        <v>4.0136986301369859</v>
      </c>
      <c r="I1027" s="29">
        <v>25</v>
      </c>
      <c r="J1027" s="30">
        <v>0.05</v>
      </c>
      <c r="K1027" s="29">
        <v>3.7999999999999999E-2</v>
      </c>
      <c r="L1027" s="31">
        <v>582750</v>
      </c>
      <c r="M1027" s="32" t="s">
        <v>1973</v>
      </c>
      <c r="N1027" s="29">
        <v>690</v>
      </c>
      <c r="O1027" s="29">
        <v>80</v>
      </c>
      <c r="P1027" s="29">
        <v>110</v>
      </c>
      <c r="Q1027" s="29">
        <v>127</v>
      </c>
      <c r="R1027" s="29">
        <v>145.69999999999999</v>
      </c>
      <c r="S1027" s="33">
        <v>0.32454545454545441</v>
      </c>
      <c r="T1027" s="34">
        <v>771878.86363636365</v>
      </c>
      <c r="U1027" s="34">
        <v>117727.3872291407</v>
      </c>
      <c r="V1027" s="35">
        <v>654151.47640722292</v>
      </c>
      <c r="W1027" s="24">
        <v>0</v>
      </c>
      <c r="X1027" s="35">
        <v>654151.47640722292</v>
      </c>
    </row>
    <row r="1028" spans="1:24">
      <c r="A1028" s="24">
        <v>1027</v>
      </c>
      <c r="B1028" s="25" t="s">
        <v>60</v>
      </c>
      <c r="C1028" s="25" t="s">
        <v>101</v>
      </c>
      <c r="D1028" s="26">
        <v>43333</v>
      </c>
      <c r="E1028" s="27">
        <v>43333</v>
      </c>
      <c r="F1028" s="27">
        <v>43313</v>
      </c>
      <c r="G1028" s="27">
        <v>44798</v>
      </c>
      <c r="H1028" s="28">
        <v>4.0136986301369859</v>
      </c>
      <c r="I1028" s="29">
        <v>25</v>
      </c>
      <c r="J1028" s="30">
        <v>0.05</v>
      </c>
      <c r="K1028" s="29">
        <v>3.7999999999999999E-2</v>
      </c>
      <c r="L1028" s="31">
        <v>9976171</v>
      </c>
      <c r="M1028" s="32" t="s">
        <v>2189</v>
      </c>
      <c r="N1028" s="29">
        <v>798</v>
      </c>
      <c r="O1028" s="29">
        <v>80</v>
      </c>
      <c r="P1028" s="29">
        <v>96</v>
      </c>
      <c r="Q1028" s="29">
        <v>127</v>
      </c>
      <c r="R1028" s="29">
        <v>95.3</v>
      </c>
      <c r="S1028" s="33">
        <v>-7.2916666666666963E-3</v>
      </c>
      <c r="T1028" s="34">
        <v>9903428.0864583328</v>
      </c>
      <c r="U1028" s="34">
        <v>1510476.2782825625</v>
      </c>
      <c r="V1028" s="35">
        <v>8392951.8081757706</v>
      </c>
      <c r="W1028" s="24">
        <v>0</v>
      </c>
      <c r="X1028" s="35">
        <v>8392951.8081757706</v>
      </c>
    </row>
    <row r="1029" spans="1:24">
      <c r="A1029" s="24">
        <v>1028</v>
      </c>
      <c r="B1029" s="25" t="s">
        <v>60</v>
      </c>
      <c r="C1029" s="25" t="s">
        <v>102</v>
      </c>
      <c r="D1029" s="26">
        <v>43333</v>
      </c>
      <c r="E1029" s="27">
        <v>43333</v>
      </c>
      <c r="F1029" s="27">
        <v>43313</v>
      </c>
      <c r="G1029" s="27">
        <v>44798</v>
      </c>
      <c r="H1029" s="28">
        <v>4.0136986301369859</v>
      </c>
      <c r="I1029" s="29">
        <v>25</v>
      </c>
      <c r="J1029" s="30">
        <v>0.05</v>
      </c>
      <c r="K1029" s="29">
        <v>3.7999999999999999E-2</v>
      </c>
      <c r="L1029" s="31">
        <v>21103901</v>
      </c>
      <c r="M1029" s="32" t="s">
        <v>2189</v>
      </c>
      <c r="N1029" s="29">
        <v>798</v>
      </c>
      <c r="O1029" s="29">
        <v>80</v>
      </c>
      <c r="P1029" s="29">
        <v>96</v>
      </c>
      <c r="Q1029" s="29">
        <v>127</v>
      </c>
      <c r="R1029" s="29">
        <v>95.3</v>
      </c>
      <c r="S1029" s="33">
        <v>-7.2916666666666963E-3</v>
      </c>
      <c r="T1029" s="34">
        <v>20950018.388541665</v>
      </c>
      <c r="U1029" s="34">
        <v>3195308.2840825049</v>
      </c>
      <c r="V1029" s="35">
        <v>17754710.104459159</v>
      </c>
      <c r="W1029" s="24">
        <v>0</v>
      </c>
      <c r="X1029" s="35">
        <v>17754710.104459159</v>
      </c>
    </row>
    <row r="1030" spans="1:24">
      <c r="A1030" s="24">
        <v>1029</v>
      </c>
      <c r="B1030" s="25" t="s">
        <v>60</v>
      </c>
      <c r="C1030" s="25" t="s">
        <v>103</v>
      </c>
      <c r="D1030" s="26">
        <v>43333</v>
      </c>
      <c r="E1030" s="27">
        <v>43333</v>
      </c>
      <c r="F1030" s="27">
        <v>43313</v>
      </c>
      <c r="G1030" s="27">
        <v>44798</v>
      </c>
      <c r="H1030" s="28">
        <v>4.0136986301369859</v>
      </c>
      <c r="I1030" s="29">
        <v>25</v>
      </c>
      <c r="J1030" s="30">
        <v>0.05</v>
      </c>
      <c r="K1030" s="29">
        <v>3.7999999999999999E-2</v>
      </c>
      <c r="L1030" s="31">
        <v>580650</v>
      </c>
      <c r="M1030" s="32" t="s">
        <v>2189</v>
      </c>
      <c r="N1030" s="29">
        <v>798</v>
      </c>
      <c r="O1030" s="29">
        <v>80</v>
      </c>
      <c r="P1030" s="29">
        <v>96</v>
      </c>
      <c r="Q1030" s="29">
        <v>127</v>
      </c>
      <c r="R1030" s="29">
        <v>95.3</v>
      </c>
      <c r="S1030" s="33">
        <v>-7.2916666666666963E-3</v>
      </c>
      <c r="T1030" s="34">
        <v>576416.09375</v>
      </c>
      <c r="U1030" s="34">
        <v>87915.298463184925</v>
      </c>
      <c r="V1030" s="35">
        <v>488500.79528681509</v>
      </c>
      <c r="W1030" s="24">
        <v>0</v>
      </c>
      <c r="X1030" s="35">
        <v>488500.79528681509</v>
      </c>
    </row>
    <row r="1031" spans="1:24">
      <c r="A1031" s="24">
        <v>1030</v>
      </c>
      <c r="B1031" s="25" t="s">
        <v>60</v>
      </c>
      <c r="C1031" s="25" t="s">
        <v>104</v>
      </c>
      <c r="D1031" s="26">
        <v>43333</v>
      </c>
      <c r="E1031" s="27">
        <v>43333</v>
      </c>
      <c r="F1031" s="27">
        <v>43313</v>
      </c>
      <c r="G1031" s="27">
        <v>44798</v>
      </c>
      <c r="H1031" s="28">
        <v>4.0136986301369859</v>
      </c>
      <c r="I1031" s="29">
        <v>25</v>
      </c>
      <c r="J1031" s="30">
        <v>0.05</v>
      </c>
      <c r="K1031" s="29">
        <v>3.7999999999999999E-2</v>
      </c>
      <c r="L1031" s="31">
        <v>175035</v>
      </c>
      <c r="M1031" s="32" t="s">
        <v>1877</v>
      </c>
      <c r="N1031" s="29">
        <v>642</v>
      </c>
      <c r="O1031" s="29">
        <v>80</v>
      </c>
      <c r="P1031" s="29">
        <v>79.099999999999994</v>
      </c>
      <c r="Q1031" s="29">
        <v>127</v>
      </c>
      <c r="R1031" s="29">
        <v>94</v>
      </c>
      <c r="S1031" s="33">
        <v>0.18836915297092297</v>
      </c>
      <c r="T1031" s="34">
        <v>208006.19469026552</v>
      </c>
      <c r="U1031" s="34">
        <v>31725.218790156381</v>
      </c>
      <c r="V1031" s="35">
        <v>176280.97590010913</v>
      </c>
      <c r="W1031" s="24">
        <v>0</v>
      </c>
      <c r="X1031" s="35">
        <v>176280.97590010913</v>
      </c>
    </row>
    <row r="1032" spans="1:24">
      <c r="A1032" s="24">
        <v>1031</v>
      </c>
      <c r="B1032" s="25" t="s">
        <v>60</v>
      </c>
      <c r="C1032" s="25" t="s">
        <v>105</v>
      </c>
      <c r="D1032" s="26">
        <v>43333</v>
      </c>
      <c r="E1032" s="27">
        <v>43333</v>
      </c>
      <c r="F1032" s="27">
        <v>43313</v>
      </c>
      <c r="G1032" s="27">
        <v>44798</v>
      </c>
      <c r="H1032" s="28">
        <v>4.0136986301369859</v>
      </c>
      <c r="I1032" s="29">
        <v>25</v>
      </c>
      <c r="J1032" s="30">
        <v>0.05</v>
      </c>
      <c r="K1032" s="29">
        <v>3.7999999999999999E-2</v>
      </c>
      <c r="L1032" s="31">
        <v>132796</v>
      </c>
      <c r="M1032" s="32" t="s">
        <v>2189</v>
      </c>
      <c r="N1032" s="29">
        <v>798</v>
      </c>
      <c r="O1032" s="29">
        <v>80</v>
      </c>
      <c r="P1032" s="29">
        <v>96</v>
      </c>
      <c r="Q1032" s="29">
        <v>127</v>
      </c>
      <c r="R1032" s="29">
        <v>95.3</v>
      </c>
      <c r="S1032" s="33">
        <v>-7.2916666666666963E-3</v>
      </c>
      <c r="T1032" s="34">
        <v>131827.69583333333</v>
      </c>
      <c r="U1032" s="34">
        <v>20106.432402853879</v>
      </c>
      <c r="V1032" s="35">
        <v>111721.26343047945</v>
      </c>
      <c r="W1032" s="24">
        <v>0</v>
      </c>
      <c r="X1032" s="35">
        <v>111721.26343047945</v>
      </c>
    </row>
    <row r="1033" spans="1:24">
      <c r="A1033" s="24">
        <v>1032</v>
      </c>
      <c r="B1033" s="25" t="s">
        <v>60</v>
      </c>
      <c r="C1033" s="25" t="s">
        <v>106</v>
      </c>
      <c r="D1033" s="26">
        <v>43333</v>
      </c>
      <c r="E1033" s="27">
        <v>43333</v>
      </c>
      <c r="F1033" s="27">
        <v>43313</v>
      </c>
      <c r="G1033" s="27">
        <v>44798</v>
      </c>
      <c r="H1033" s="28">
        <v>4.0136986301369859</v>
      </c>
      <c r="I1033" s="29">
        <v>25</v>
      </c>
      <c r="J1033" s="30">
        <v>0.05</v>
      </c>
      <c r="K1033" s="29">
        <v>3.7999999999999999E-2</v>
      </c>
      <c r="L1033" s="31">
        <v>469552</v>
      </c>
      <c r="M1033" s="32" t="s">
        <v>1871</v>
      </c>
      <c r="N1033" s="29">
        <v>639</v>
      </c>
      <c r="O1033" s="29">
        <v>80</v>
      </c>
      <c r="P1033" s="29">
        <v>112.8</v>
      </c>
      <c r="Q1033" s="29">
        <v>127</v>
      </c>
      <c r="R1033" s="29">
        <v>116.2</v>
      </c>
      <c r="S1033" s="33">
        <v>3.0141843971631256E-2</v>
      </c>
      <c r="T1033" s="34">
        <v>483705.16312056739</v>
      </c>
      <c r="U1033" s="34">
        <v>73774.976523073929</v>
      </c>
      <c r="V1033" s="35">
        <v>409930.18659749348</v>
      </c>
      <c r="W1033" s="24">
        <v>0</v>
      </c>
      <c r="X1033" s="35">
        <v>409930.18659749348</v>
      </c>
    </row>
    <row r="1034" spans="1:24">
      <c r="A1034" s="24">
        <v>1033</v>
      </c>
      <c r="B1034" s="25" t="s">
        <v>60</v>
      </c>
      <c r="C1034" s="25" t="s">
        <v>110</v>
      </c>
      <c r="D1034" s="26">
        <v>43333</v>
      </c>
      <c r="E1034" s="27">
        <v>43333</v>
      </c>
      <c r="F1034" s="27">
        <v>43313</v>
      </c>
      <c r="G1034" s="27">
        <v>44798</v>
      </c>
      <c r="H1034" s="28">
        <v>4.0136986301369859</v>
      </c>
      <c r="I1034" s="29">
        <v>25</v>
      </c>
      <c r="J1034" s="30">
        <v>0.05</v>
      </c>
      <c r="K1034" s="29">
        <v>3.7999999999999999E-2</v>
      </c>
      <c r="L1034" s="31">
        <v>16789210</v>
      </c>
      <c r="M1034" s="32" t="s">
        <v>1939</v>
      </c>
      <c r="N1034" s="29">
        <v>673</v>
      </c>
      <c r="O1034" s="29">
        <v>80</v>
      </c>
      <c r="P1034" s="29">
        <v>95</v>
      </c>
      <c r="Q1034" s="29">
        <v>127</v>
      </c>
      <c r="R1034" s="29">
        <v>104.3</v>
      </c>
      <c r="S1034" s="33">
        <v>9.7894736842105229E-2</v>
      </c>
      <c r="T1034" s="34">
        <v>18432785.294736844</v>
      </c>
      <c r="U1034" s="34">
        <v>2811378.5133095887</v>
      </c>
      <c r="V1034" s="35">
        <v>15621406.781427255</v>
      </c>
      <c r="W1034" s="24">
        <v>0</v>
      </c>
      <c r="X1034" s="35">
        <v>15621406.781427255</v>
      </c>
    </row>
    <row r="1035" spans="1:24">
      <c r="A1035" s="24">
        <v>1034</v>
      </c>
      <c r="B1035" s="25" t="s">
        <v>60</v>
      </c>
      <c r="C1035" s="25" t="s">
        <v>86</v>
      </c>
      <c r="D1035" s="26">
        <v>43333</v>
      </c>
      <c r="E1035" s="27">
        <v>43333</v>
      </c>
      <c r="F1035" s="27">
        <v>43313</v>
      </c>
      <c r="G1035" s="27">
        <v>44798</v>
      </c>
      <c r="H1035" s="28">
        <v>4.0136986301369859</v>
      </c>
      <c r="I1035" s="29">
        <v>25</v>
      </c>
      <c r="J1035" s="30">
        <v>0.05</v>
      </c>
      <c r="K1035" s="29">
        <v>3.7999999999999999E-2</v>
      </c>
      <c r="L1035" s="31">
        <v>892500</v>
      </c>
      <c r="M1035" s="32" t="s">
        <v>2189</v>
      </c>
      <c r="N1035" s="29">
        <v>798</v>
      </c>
      <c r="O1035" s="29">
        <v>80</v>
      </c>
      <c r="P1035" s="29">
        <v>96</v>
      </c>
      <c r="Q1035" s="29">
        <v>127</v>
      </c>
      <c r="R1035" s="29">
        <v>95.3</v>
      </c>
      <c r="S1035" s="33">
        <v>-7.2916666666666963E-3</v>
      </c>
      <c r="T1035" s="34">
        <v>885992.1875</v>
      </c>
      <c r="U1035" s="34">
        <v>135132.01391267122</v>
      </c>
      <c r="V1035" s="35">
        <v>750860.17358732875</v>
      </c>
      <c r="W1035" s="24">
        <v>0</v>
      </c>
      <c r="X1035" s="35">
        <v>750860.17358732875</v>
      </c>
    </row>
    <row r="1036" spans="1:24">
      <c r="A1036" s="24">
        <v>1035</v>
      </c>
      <c r="B1036" s="25" t="s">
        <v>60</v>
      </c>
      <c r="C1036" s="25" t="s">
        <v>90</v>
      </c>
      <c r="D1036" s="26">
        <v>43333</v>
      </c>
      <c r="E1036" s="27">
        <v>43333</v>
      </c>
      <c r="F1036" s="27">
        <v>43313</v>
      </c>
      <c r="G1036" s="27">
        <v>44798</v>
      </c>
      <c r="H1036" s="28">
        <v>4.0136986301369859</v>
      </c>
      <c r="I1036" s="29">
        <v>25</v>
      </c>
      <c r="J1036" s="30">
        <v>0.05</v>
      </c>
      <c r="K1036" s="29">
        <v>3.7999999999999999E-2</v>
      </c>
      <c r="L1036" s="31">
        <v>472500</v>
      </c>
      <c r="M1036" s="32" t="s">
        <v>2189</v>
      </c>
      <c r="N1036" s="29">
        <v>798</v>
      </c>
      <c r="O1036" s="29">
        <v>80</v>
      </c>
      <c r="P1036" s="29">
        <v>96</v>
      </c>
      <c r="Q1036" s="29">
        <v>127</v>
      </c>
      <c r="R1036" s="29">
        <v>95.3</v>
      </c>
      <c r="S1036" s="33">
        <v>-7.2916666666666963E-3</v>
      </c>
      <c r="T1036" s="34">
        <v>469054.6875</v>
      </c>
      <c r="U1036" s="34">
        <v>71540.477953767113</v>
      </c>
      <c r="V1036" s="35">
        <v>397514.20954623289</v>
      </c>
      <c r="W1036" s="24">
        <v>0</v>
      </c>
      <c r="X1036" s="35">
        <v>397514.20954623289</v>
      </c>
    </row>
    <row r="1037" spans="1:24">
      <c r="A1037" s="24">
        <v>1036</v>
      </c>
      <c r="B1037" s="25" t="s">
        <v>60</v>
      </c>
      <c r="C1037" s="25" t="s">
        <v>91</v>
      </c>
      <c r="D1037" s="26">
        <v>43333</v>
      </c>
      <c r="E1037" s="27">
        <v>43333</v>
      </c>
      <c r="F1037" s="27">
        <v>43313</v>
      </c>
      <c r="G1037" s="27">
        <v>44798</v>
      </c>
      <c r="H1037" s="28">
        <v>4.0136986301369859</v>
      </c>
      <c r="I1037" s="29">
        <v>25</v>
      </c>
      <c r="J1037" s="30">
        <v>0.05</v>
      </c>
      <c r="K1037" s="29">
        <v>3.7999999999999999E-2</v>
      </c>
      <c r="L1037" s="31">
        <v>637760</v>
      </c>
      <c r="M1037" s="32" t="s">
        <v>2189</v>
      </c>
      <c r="N1037" s="29">
        <v>798</v>
      </c>
      <c r="O1037" s="29">
        <v>80</v>
      </c>
      <c r="P1037" s="29">
        <v>96</v>
      </c>
      <c r="Q1037" s="29">
        <v>127</v>
      </c>
      <c r="R1037" s="29">
        <v>95.3</v>
      </c>
      <c r="S1037" s="33">
        <v>-7.2916666666666963E-3</v>
      </c>
      <c r="T1037" s="34">
        <v>633109.66666666663</v>
      </c>
      <c r="U1037" s="34">
        <v>96562.233269406381</v>
      </c>
      <c r="V1037" s="35">
        <v>536547.43339726026</v>
      </c>
      <c r="W1037" s="24">
        <v>0</v>
      </c>
      <c r="X1037" s="35">
        <v>536547.43339726026</v>
      </c>
    </row>
    <row r="1038" spans="1:24">
      <c r="A1038" s="24">
        <v>1037</v>
      </c>
      <c r="B1038" s="25" t="s">
        <v>60</v>
      </c>
      <c r="C1038" s="25" t="s">
        <v>92</v>
      </c>
      <c r="D1038" s="26">
        <v>43333</v>
      </c>
      <c r="E1038" s="27">
        <v>43333</v>
      </c>
      <c r="F1038" s="27">
        <v>43313</v>
      </c>
      <c r="G1038" s="27">
        <v>44798</v>
      </c>
      <c r="H1038" s="28">
        <v>4.0136986301369859</v>
      </c>
      <c r="I1038" s="29">
        <v>25</v>
      </c>
      <c r="J1038" s="30">
        <v>0.05</v>
      </c>
      <c r="K1038" s="29">
        <v>3.7999999999999999E-2</v>
      </c>
      <c r="L1038" s="31">
        <v>21044329</v>
      </c>
      <c r="M1038" s="32" t="s">
        <v>2189</v>
      </c>
      <c r="N1038" s="29">
        <v>798</v>
      </c>
      <c r="O1038" s="29">
        <v>80</v>
      </c>
      <c r="P1038" s="29">
        <v>96</v>
      </c>
      <c r="Q1038" s="29">
        <v>127</v>
      </c>
      <c r="R1038" s="29">
        <v>95.3</v>
      </c>
      <c r="S1038" s="33">
        <v>-7.2916666666666963E-3</v>
      </c>
      <c r="T1038" s="34">
        <v>20890880.767708331</v>
      </c>
      <c r="U1038" s="34">
        <v>3186288.5817488292</v>
      </c>
      <c r="V1038" s="35">
        <v>17704592.185959503</v>
      </c>
      <c r="W1038" s="24">
        <v>0</v>
      </c>
      <c r="X1038" s="35">
        <v>17704592.185959503</v>
      </c>
    </row>
    <row r="1039" spans="1:24">
      <c r="A1039" s="24">
        <v>1038</v>
      </c>
      <c r="B1039" s="25" t="s">
        <v>60</v>
      </c>
      <c r="C1039" s="25" t="s">
        <v>93</v>
      </c>
      <c r="D1039" s="26">
        <v>43333</v>
      </c>
      <c r="E1039" s="27">
        <v>43333</v>
      </c>
      <c r="F1039" s="27">
        <v>43313</v>
      </c>
      <c r="G1039" s="27">
        <v>44798</v>
      </c>
      <c r="H1039" s="28">
        <v>4.0136986301369859</v>
      </c>
      <c r="I1039" s="29">
        <v>25</v>
      </c>
      <c r="J1039" s="30">
        <v>0.05</v>
      </c>
      <c r="K1039" s="29">
        <v>3.7999999999999999E-2</v>
      </c>
      <c r="L1039" s="31">
        <v>969266</v>
      </c>
      <c r="M1039" s="32" t="s">
        <v>2189</v>
      </c>
      <c r="N1039" s="29">
        <v>798</v>
      </c>
      <c r="O1039" s="29">
        <v>80</v>
      </c>
      <c r="P1039" s="29">
        <v>96</v>
      </c>
      <c r="Q1039" s="29">
        <v>127</v>
      </c>
      <c r="R1039" s="29">
        <v>95.3</v>
      </c>
      <c r="S1039" s="33">
        <v>-7.2916666666666963E-3</v>
      </c>
      <c r="T1039" s="34">
        <v>962198.43541666667</v>
      </c>
      <c r="U1039" s="34">
        <v>146755.0326017694</v>
      </c>
      <c r="V1039" s="35">
        <v>815443.40281489724</v>
      </c>
      <c r="W1039" s="24">
        <v>0</v>
      </c>
      <c r="X1039" s="35">
        <v>815443.40281489724</v>
      </c>
    </row>
    <row r="1040" spans="1:24">
      <c r="A1040" s="24">
        <v>1039</v>
      </c>
      <c r="B1040" s="25" t="s">
        <v>60</v>
      </c>
      <c r="C1040" s="25" t="s">
        <v>94</v>
      </c>
      <c r="D1040" s="26">
        <v>43333</v>
      </c>
      <c r="E1040" s="27">
        <v>43333</v>
      </c>
      <c r="F1040" s="27">
        <v>43313</v>
      </c>
      <c r="G1040" s="27">
        <v>44798</v>
      </c>
      <c r="H1040" s="28">
        <v>4.0136986301369859</v>
      </c>
      <c r="I1040" s="29">
        <v>25</v>
      </c>
      <c r="J1040" s="30">
        <v>0.05</v>
      </c>
      <c r="K1040" s="29">
        <v>3.7999999999999999E-2</v>
      </c>
      <c r="L1040" s="31">
        <v>735000</v>
      </c>
      <c r="M1040" s="32" t="s">
        <v>2189</v>
      </c>
      <c r="N1040" s="29">
        <v>798</v>
      </c>
      <c r="O1040" s="29">
        <v>80</v>
      </c>
      <c r="P1040" s="29">
        <v>96</v>
      </c>
      <c r="Q1040" s="29">
        <v>127</v>
      </c>
      <c r="R1040" s="29">
        <v>95.3</v>
      </c>
      <c r="S1040" s="33">
        <v>-7.2916666666666963E-3</v>
      </c>
      <c r="T1040" s="34">
        <v>729640.625</v>
      </c>
      <c r="U1040" s="34">
        <v>111285.18792808217</v>
      </c>
      <c r="V1040" s="35">
        <v>618355.43707191781</v>
      </c>
      <c r="W1040" s="24">
        <v>0</v>
      </c>
      <c r="X1040" s="35">
        <v>618355.43707191781</v>
      </c>
    </row>
    <row r="1041" spans="1:24">
      <c r="A1041" s="24">
        <v>1040</v>
      </c>
      <c r="B1041" s="25" t="s">
        <v>60</v>
      </c>
      <c r="C1041" s="25" t="s">
        <v>95</v>
      </c>
      <c r="D1041" s="26">
        <v>43333</v>
      </c>
      <c r="E1041" s="27">
        <v>43333</v>
      </c>
      <c r="F1041" s="27">
        <v>43313</v>
      </c>
      <c r="G1041" s="27">
        <v>44798</v>
      </c>
      <c r="H1041" s="28">
        <v>4.0136986301369859</v>
      </c>
      <c r="I1041" s="29">
        <v>25</v>
      </c>
      <c r="J1041" s="30">
        <v>0.05</v>
      </c>
      <c r="K1041" s="29">
        <v>3.7999999999999999E-2</v>
      </c>
      <c r="L1041" s="31">
        <v>126000</v>
      </c>
      <c r="M1041" s="32" t="s">
        <v>2189</v>
      </c>
      <c r="N1041" s="29">
        <v>798</v>
      </c>
      <c r="O1041" s="29">
        <v>80</v>
      </c>
      <c r="P1041" s="29">
        <v>96</v>
      </c>
      <c r="Q1041" s="29">
        <v>127</v>
      </c>
      <c r="R1041" s="29">
        <v>95.3</v>
      </c>
      <c r="S1041" s="33">
        <v>-7.2916666666666963E-3</v>
      </c>
      <c r="T1041" s="34">
        <v>125081.25</v>
      </c>
      <c r="U1041" s="34">
        <v>19077.460787671229</v>
      </c>
      <c r="V1041" s="35">
        <v>106003.78921232877</v>
      </c>
      <c r="W1041" s="24">
        <v>0</v>
      </c>
      <c r="X1041" s="35">
        <v>106003.78921232877</v>
      </c>
    </row>
    <row r="1042" spans="1:24">
      <c r="A1042" s="24">
        <v>1041</v>
      </c>
      <c r="B1042" s="25" t="s">
        <v>60</v>
      </c>
      <c r="C1042" s="25" t="s">
        <v>96</v>
      </c>
      <c r="D1042" s="26">
        <v>43333</v>
      </c>
      <c r="E1042" s="27">
        <v>43333</v>
      </c>
      <c r="F1042" s="27">
        <v>43313</v>
      </c>
      <c r="G1042" s="27">
        <v>44798</v>
      </c>
      <c r="H1042" s="28">
        <v>4.0136986301369859</v>
      </c>
      <c r="I1042" s="29">
        <v>25</v>
      </c>
      <c r="J1042" s="30">
        <v>0.05</v>
      </c>
      <c r="K1042" s="29">
        <v>3.7999999999999999E-2</v>
      </c>
      <c r="L1042" s="31">
        <v>29327302</v>
      </c>
      <c r="M1042" s="32" t="s">
        <v>2189</v>
      </c>
      <c r="N1042" s="29">
        <v>798</v>
      </c>
      <c r="O1042" s="29">
        <v>80</v>
      </c>
      <c r="P1042" s="29">
        <v>96</v>
      </c>
      <c r="Q1042" s="29">
        <v>127</v>
      </c>
      <c r="R1042" s="29">
        <v>95.3</v>
      </c>
      <c r="S1042" s="33">
        <v>-7.2916666666666963E-3</v>
      </c>
      <c r="T1042" s="34">
        <v>29113457.089583334</v>
      </c>
      <c r="U1042" s="34">
        <v>4440400.4278824767</v>
      </c>
      <c r="V1042" s="35">
        <v>24673056.661700856</v>
      </c>
      <c r="W1042" s="24">
        <v>0</v>
      </c>
      <c r="X1042" s="35">
        <v>24673056.661700856</v>
      </c>
    </row>
    <row r="1043" spans="1:24">
      <c r="A1043" s="24">
        <v>1042</v>
      </c>
      <c r="B1043" s="25" t="s">
        <v>60</v>
      </c>
      <c r="C1043" s="25" t="s">
        <v>97</v>
      </c>
      <c r="D1043" s="26">
        <v>43333</v>
      </c>
      <c r="E1043" s="27">
        <v>43333</v>
      </c>
      <c r="F1043" s="27">
        <v>43313</v>
      </c>
      <c r="G1043" s="27">
        <v>44798</v>
      </c>
      <c r="H1043" s="28">
        <v>4.0136986301369859</v>
      </c>
      <c r="I1043" s="29">
        <v>25</v>
      </c>
      <c r="J1043" s="30">
        <v>0.05</v>
      </c>
      <c r="K1043" s="29">
        <v>3.7999999999999999E-2</v>
      </c>
      <c r="L1043" s="31">
        <v>1517250</v>
      </c>
      <c r="M1043" s="32" t="s">
        <v>1941</v>
      </c>
      <c r="N1043" s="29">
        <v>674</v>
      </c>
      <c r="O1043" s="29">
        <v>80</v>
      </c>
      <c r="P1043" s="29">
        <v>105.1</v>
      </c>
      <c r="Q1043" s="29">
        <v>127</v>
      </c>
      <c r="R1043" s="29">
        <v>122.8</v>
      </c>
      <c r="S1043" s="33">
        <v>0.16841103710751668</v>
      </c>
      <c r="T1043" s="34">
        <v>1772771.6460513796</v>
      </c>
      <c r="U1043" s="34">
        <v>270384.10283748026</v>
      </c>
      <c r="V1043" s="35">
        <v>1502387.5432138992</v>
      </c>
      <c r="W1043" s="24">
        <v>0</v>
      </c>
      <c r="X1043" s="35">
        <v>1502387.5432138992</v>
      </c>
    </row>
    <row r="1044" spans="1:24">
      <c r="A1044" s="24">
        <v>1043</v>
      </c>
      <c r="B1044" s="25" t="s">
        <v>60</v>
      </c>
      <c r="C1044" s="25" t="s">
        <v>98</v>
      </c>
      <c r="D1044" s="26">
        <v>43333</v>
      </c>
      <c r="E1044" s="27">
        <v>43333</v>
      </c>
      <c r="F1044" s="27">
        <v>43313</v>
      </c>
      <c r="G1044" s="27">
        <v>44798</v>
      </c>
      <c r="H1044" s="28">
        <v>4.0136986301369859</v>
      </c>
      <c r="I1044" s="29">
        <v>25</v>
      </c>
      <c r="J1044" s="30">
        <v>0.05</v>
      </c>
      <c r="K1044" s="29">
        <v>3.7999999999999999E-2</v>
      </c>
      <c r="L1044" s="31">
        <v>312900</v>
      </c>
      <c r="M1044" s="32" t="s">
        <v>2189</v>
      </c>
      <c r="N1044" s="29">
        <v>798</v>
      </c>
      <c r="O1044" s="29">
        <v>80</v>
      </c>
      <c r="P1044" s="29">
        <v>96</v>
      </c>
      <c r="Q1044" s="29">
        <v>127</v>
      </c>
      <c r="R1044" s="29">
        <v>95.3</v>
      </c>
      <c r="S1044" s="33">
        <v>-7.2916666666666963E-3</v>
      </c>
      <c r="T1044" s="34">
        <v>310618.4375</v>
      </c>
      <c r="U1044" s="34">
        <v>47375.694289383558</v>
      </c>
      <c r="V1044" s="35">
        <v>263242.74321061646</v>
      </c>
      <c r="W1044" s="24">
        <v>0</v>
      </c>
      <c r="X1044" s="35">
        <v>263242.74321061646</v>
      </c>
    </row>
    <row r="1045" spans="1:24">
      <c r="A1045" s="24">
        <v>1044</v>
      </c>
      <c r="B1045" s="25" t="s">
        <v>60</v>
      </c>
      <c r="C1045" s="25" t="s">
        <v>99</v>
      </c>
      <c r="D1045" s="26">
        <v>43333</v>
      </c>
      <c r="E1045" s="27">
        <v>43333</v>
      </c>
      <c r="F1045" s="27">
        <v>43313</v>
      </c>
      <c r="G1045" s="27">
        <v>44798</v>
      </c>
      <c r="H1045" s="28">
        <v>4.0136986301369859</v>
      </c>
      <c r="I1045" s="29">
        <v>25</v>
      </c>
      <c r="J1045" s="30">
        <v>0.05</v>
      </c>
      <c r="K1045" s="29">
        <v>3.7999999999999999E-2</v>
      </c>
      <c r="L1045" s="31">
        <v>1174950</v>
      </c>
      <c r="M1045" s="32" t="s">
        <v>2189</v>
      </c>
      <c r="N1045" s="29">
        <v>798</v>
      </c>
      <c r="O1045" s="29">
        <v>80</v>
      </c>
      <c r="P1045" s="29">
        <v>96</v>
      </c>
      <c r="Q1045" s="29">
        <v>127</v>
      </c>
      <c r="R1045" s="29">
        <v>95.3</v>
      </c>
      <c r="S1045" s="33">
        <v>-7.2916666666666963E-3</v>
      </c>
      <c r="T1045" s="34">
        <v>1166382.65625</v>
      </c>
      <c r="U1045" s="34">
        <v>177897.32184503422</v>
      </c>
      <c r="V1045" s="35">
        <v>988485.33440496575</v>
      </c>
      <c r="W1045" s="24">
        <v>0</v>
      </c>
      <c r="X1045" s="35">
        <v>988485.33440496575</v>
      </c>
    </row>
    <row r="1046" spans="1:24">
      <c r="A1046" s="24">
        <v>1045</v>
      </c>
      <c r="B1046" s="25" t="s">
        <v>60</v>
      </c>
      <c r="C1046" s="25" t="s">
        <v>100</v>
      </c>
      <c r="D1046" s="26">
        <v>43333</v>
      </c>
      <c r="E1046" s="27">
        <v>43333</v>
      </c>
      <c r="F1046" s="27">
        <v>43313</v>
      </c>
      <c r="G1046" s="27">
        <v>44798</v>
      </c>
      <c r="H1046" s="28">
        <v>4.0136986301369859</v>
      </c>
      <c r="I1046" s="29">
        <v>25</v>
      </c>
      <c r="J1046" s="30">
        <v>0.05</v>
      </c>
      <c r="K1046" s="29">
        <v>3.7999999999999999E-2</v>
      </c>
      <c r="L1046" s="31">
        <v>582750</v>
      </c>
      <c r="M1046" s="32" t="s">
        <v>1973</v>
      </c>
      <c r="N1046" s="29">
        <v>690</v>
      </c>
      <c r="O1046" s="29">
        <v>80</v>
      </c>
      <c r="P1046" s="29">
        <v>110</v>
      </c>
      <c r="Q1046" s="29">
        <v>127</v>
      </c>
      <c r="R1046" s="29">
        <v>145.69999999999999</v>
      </c>
      <c r="S1046" s="33">
        <v>0.32454545454545441</v>
      </c>
      <c r="T1046" s="34">
        <v>771878.86363636365</v>
      </c>
      <c r="U1046" s="34">
        <v>117727.3872291407</v>
      </c>
      <c r="V1046" s="35">
        <v>654151.47640722292</v>
      </c>
      <c r="W1046" s="24">
        <v>0</v>
      </c>
      <c r="X1046" s="35">
        <v>654151.47640722292</v>
      </c>
    </row>
    <row r="1047" spans="1:24">
      <c r="A1047" s="24">
        <v>1046</v>
      </c>
      <c r="B1047" s="25" t="s">
        <v>60</v>
      </c>
      <c r="C1047" s="25" t="s">
        <v>101</v>
      </c>
      <c r="D1047" s="26">
        <v>43333</v>
      </c>
      <c r="E1047" s="27">
        <v>43333</v>
      </c>
      <c r="F1047" s="27">
        <v>43313</v>
      </c>
      <c r="G1047" s="27">
        <v>44798</v>
      </c>
      <c r="H1047" s="28">
        <v>4.0136986301369859</v>
      </c>
      <c r="I1047" s="29">
        <v>25</v>
      </c>
      <c r="J1047" s="30">
        <v>0.05</v>
      </c>
      <c r="K1047" s="29">
        <v>3.7999999999999999E-2</v>
      </c>
      <c r="L1047" s="31">
        <v>9976171</v>
      </c>
      <c r="M1047" s="32" t="s">
        <v>2189</v>
      </c>
      <c r="N1047" s="29">
        <v>798</v>
      </c>
      <c r="O1047" s="29">
        <v>80</v>
      </c>
      <c r="P1047" s="29">
        <v>96</v>
      </c>
      <c r="Q1047" s="29">
        <v>127</v>
      </c>
      <c r="R1047" s="29">
        <v>95.3</v>
      </c>
      <c r="S1047" s="33">
        <v>-7.2916666666666963E-3</v>
      </c>
      <c r="T1047" s="34">
        <v>9903428.0864583328</v>
      </c>
      <c r="U1047" s="34">
        <v>1510476.2782825625</v>
      </c>
      <c r="V1047" s="35">
        <v>8392951.8081757706</v>
      </c>
      <c r="W1047" s="24">
        <v>0</v>
      </c>
      <c r="X1047" s="35">
        <v>8392951.8081757706</v>
      </c>
    </row>
    <row r="1048" spans="1:24">
      <c r="A1048" s="24">
        <v>1047</v>
      </c>
      <c r="B1048" s="25" t="s">
        <v>60</v>
      </c>
      <c r="C1048" s="25" t="s">
        <v>102</v>
      </c>
      <c r="D1048" s="26">
        <v>43333</v>
      </c>
      <c r="E1048" s="27">
        <v>43333</v>
      </c>
      <c r="F1048" s="27">
        <v>43313</v>
      </c>
      <c r="G1048" s="27">
        <v>44798</v>
      </c>
      <c r="H1048" s="28">
        <v>4.0136986301369859</v>
      </c>
      <c r="I1048" s="29">
        <v>25</v>
      </c>
      <c r="J1048" s="30">
        <v>0.05</v>
      </c>
      <c r="K1048" s="29">
        <v>3.7999999999999999E-2</v>
      </c>
      <c r="L1048" s="31">
        <v>21103901</v>
      </c>
      <c r="M1048" s="32" t="s">
        <v>2189</v>
      </c>
      <c r="N1048" s="29">
        <v>798</v>
      </c>
      <c r="O1048" s="29">
        <v>80</v>
      </c>
      <c r="P1048" s="29">
        <v>96</v>
      </c>
      <c r="Q1048" s="29">
        <v>127</v>
      </c>
      <c r="R1048" s="29">
        <v>95.3</v>
      </c>
      <c r="S1048" s="33">
        <v>-7.2916666666666963E-3</v>
      </c>
      <c r="T1048" s="34">
        <v>20950018.388541665</v>
      </c>
      <c r="U1048" s="34">
        <v>3195308.2840825049</v>
      </c>
      <c r="V1048" s="35">
        <v>17754710.104459159</v>
      </c>
      <c r="W1048" s="24">
        <v>0</v>
      </c>
      <c r="X1048" s="35">
        <v>17754710.104459159</v>
      </c>
    </row>
    <row r="1049" spans="1:24">
      <c r="A1049" s="24">
        <v>1048</v>
      </c>
      <c r="B1049" s="25" t="s">
        <v>60</v>
      </c>
      <c r="C1049" s="25" t="s">
        <v>103</v>
      </c>
      <c r="D1049" s="26">
        <v>43333</v>
      </c>
      <c r="E1049" s="27">
        <v>43333</v>
      </c>
      <c r="F1049" s="27">
        <v>43313</v>
      </c>
      <c r="G1049" s="27">
        <v>44798</v>
      </c>
      <c r="H1049" s="28">
        <v>4.0136986301369859</v>
      </c>
      <c r="I1049" s="29">
        <v>25</v>
      </c>
      <c r="J1049" s="30">
        <v>0.05</v>
      </c>
      <c r="K1049" s="29">
        <v>3.7999999999999999E-2</v>
      </c>
      <c r="L1049" s="31">
        <v>580650</v>
      </c>
      <c r="M1049" s="32" t="s">
        <v>2189</v>
      </c>
      <c r="N1049" s="29">
        <v>798</v>
      </c>
      <c r="O1049" s="29">
        <v>80</v>
      </c>
      <c r="P1049" s="29">
        <v>96</v>
      </c>
      <c r="Q1049" s="29">
        <v>127</v>
      </c>
      <c r="R1049" s="29">
        <v>95.3</v>
      </c>
      <c r="S1049" s="33">
        <v>-7.2916666666666963E-3</v>
      </c>
      <c r="T1049" s="34">
        <v>576416.09375</v>
      </c>
      <c r="U1049" s="34">
        <v>87915.298463184925</v>
      </c>
      <c r="V1049" s="35">
        <v>488500.79528681509</v>
      </c>
      <c r="W1049" s="24">
        <v>0</v>
      </c>
      <c r="X1049" s="35">
        <v>488500.79528681509</v>
      </c>
    </row>
    <row r="1050" spans="1:24">
      <c r="A1050" s="24">
        <v>1049</v>
      </c>
      <c r="B1050" s="25" t="s">
        <v>60</v>
      </c>
      <c r="C1050" s="25" t="s">
        <v>104</v>
      </c>
      <c r="D1050" s="26">
        <v>43333</v>
      </c>
      <c r="E1050" s="27">
        <v>43333</v>
      </c>
      <c r="F1050" s="27">
        <v>43313</v>
      </c>
      <c r="G1050" s="27">
        <v>44798</v>
      </c>
      <c r="H1050" s="28">
        <v>4.0136986301369859</v>
      </c>
      <c r="I1050" s="29">
        <v>25</v>
      </c>
      <c r="J1050" s="30">
        <v>0.05</v>
      </c>
      <c r="K1050" s="29">
        <v>3.7999999999999999E-2</v>
      </c>
      <c r="L1050" s="31">
        <v>175035</v>
      </c>
      <c r="M1050" s="32" t="s">
        <v>1877</v>
      </c>
      <c r="N1050" s="29">
        <v>642</v>
      </c>
      <c r="O1050" s="29">
        <v>80</v>
      </c>
      <c r="P1050" s="29">
        <v>79.099999999999994</v>
      </c>
      <c r="Q1050" s="29">
        <v>127</v>
      </c>
      <c r="R1050" s="29">
        <v>94</v>
      </c>
      <c r="S1050" s="33">
        <v>0.18836915297092297</v>
      </c>
      <c r="T1050" s="34">
        <v>208006.19469026552</v>
      </c>
      <c r="U1050" s="34">
        <v>31725.218790156381</v>
      </c>
      <c r="V1050" s="35">
        <v>176280.97590010913</v>
      </c>
      <c r="W1050" s="24">
        <v>0</v>
      </c>
      <c r="X1050" s="35">
        <v>176280.97590010913</v>
      </c>
    </row>
    <row r="1051" spans="1:24">
      <c r="A1051" s="24">
        <v>1050</v>
      </c>
      <c r="B1051" s="25" t="s">
        <v>60</v>
      </c>
      <c r="C1051" s="25" t="s">
        <v>105</v>
      </c>
      <c r="D1051" s="26">
        <v>43333</v>
      </c>
      <c r="E1051" s="27">
        <v>43333</v>
      </c>
      <c r="F1051" s="27">
        <v>43313</v>
      </c>
      <c r="G1051" s="27">
        <v>44798</v>
      </c>
      <c r="H1051" s="28">
        <v>4.0136986301369859</v>
      </c>
      <c r="I1051" s="29">
        <v>25</v>
      </c>
      <c r="J1051" s="30">
        <v>0.05</v>
      </c>
      <c r="K1051" s="29">
        <v>3.7999999999999999E-2</v>
      </c>
      <c r="L1051" s="31">
        <v>132796</v>
      </c>
      <c r="M1051" s="32" t="s">
        <v>2189</v>
      </c>
      <c r="N1051" s="29">
        <v>798</v>
      </c>
      <c r="O1051" s="29">
        <v>80</v>
      </c>
      <c r="P1051" s="29">
        <v>96</v>
      </c>
      <c r="Q1051" s="29">
        <v>127</v>
      </c>
      <c r="R1051" s="29">
        <v>95.3</v>
      </c>
      <c r="S1051" s="33">
        <v>-7.2916666666666963E-3</v>
      </c>
      <c r="T1051" s="34">
        <v>131827.69583333333</v>
      </c>
      <c r="U1051" s="34">
        <v>20106.432402853879</v>
      </c>
      <c r="V1051" s="35">
        <v>111721.26343047945</v>
      </c>
      <c r="W1051" s="24">
        <v>0</v>
      </c>
      <c r="X1051" s="35">
        <v>111721.26343047945</v>
      </c>
    </row>
    <row r="1052" spans="1:24">
      <c r="A1052" s="24">
        <v>1051</v>
      </c>
      <c r="B1052" s="25" t="s">
        <v>60</v>
      </c>
      <c r="C1052" s="25" t="s">
        <v>106</v>
      </c>
      <c r="D1052" s="26">
        <v>43333</v>
      </c>
      <c r="E1052" s="27">
        <v>43333</v>
      </c>
      <c r="F1052" s="27">
        <v>43313</v>
      </c>
      <c r="G1052" s="27">
        <v>44798</v>
      </c>
      <c r="H1052" s="28">
        <v>4.0136986301369859</v>
      </c>
      <c r="I1052" s="29">
        <v>25</v>
      </c>
      <c r="J1052" s="30">
        <v>0.05</v>
      </c>
      <c r="K1052" s="29">
        <v>3.7999999999999999E-2</v>
      </c>
      <c r="L1052" s="31">
        <v>469552</v>
      </c>
      <c r="M1052" s="32" t="s">
        <v>1871</v>
      </c>
      <c r="N1052" s="29">
        <v>639</v>
      </c>
      <c r="O1052" s="29">
        <v>80</v>
      </c>
      <c r="P1052" s="29">
        <v>112.8</v>
      </c>
      <c r="Q1052" s="29">
        <v>127</v>
      </c>
      <c r="R1052" s="29">
        <v>116.2</v>
      </c>
      <c r="S1052" s="33">
        <v>3.0141843971631256E-2</v>
      </c>
      <c r="T1052" s="34">
        <v>483705.16312056739</v>
      </c>
      <c r="U1052" s="34">
        <v>73774.976523073929</v>
      </c>
      <c r="V1052" s="35">
        <v>409930.18659749348</v>
      </c>
      <c r="W1052" s="24">
        <v>0</v>
      </c>
      <c r="X1052" s="35">
        <v>409930.18659749348</v>
      </c>
    </row>
    <row r="1053" spans="1:24">
      <c r="A1053" s="24">
        <v>1052</v>
      </c>
      <c r="B1053" s="25" t="s">
        <v>60</v>
      </c>
      <c r="C1053" s="25" t="s">
        <v>110</v>
      </c>
      <c r="D1053" s="26">
        <v>43333</v>
      </c>
      <c r="E1053" s="27">
        <v>43333</v>
      </c>
      <c r="F1053" s="27">
        <v>43313</v>
      </c>
      <c r="G1053" s="27">
        <v>44798</v>
      </c>
      <c r="H1053" s="28">
        <v>4.0136986301369859</v>
      </c>
      <c r="I1053" s="29">
        <v>25</v>
      </c>
      <c r="J1053" s="30">
        <v>0.05</v>
      </c>
      <c r="K1053" s="29">
        <v>3.7999999999999999E-2</v>
      </c>
      <c r="L1053" s="31">
        <v>16789210</v>
      </c>
      <c r="M1053" s="32" t="s">
        <v>1939</v>
      </c>
      <c r="N1053" s="29">
        <v>673</v>
      </c>
      <c r="O1053" s="29">
        <v>80</v>
      </c>
      <c r="P1053" s="29">
        <v>95</v>
      </c>
      <c r="Q1053" s="29">
        <v>127</v>
      </c>
      <c r="R1053" s="29">
        <v>104.3</v>
      </c>
      <c r="S1053" s="33">
        <v>9.7894736842105229E-2</v>
      </c>
      <c r="T1053" s="34">
        <v>18432785.294736844</v>
      </c>
      <c r="U1053" s="34">
        <v>2811378.5133095887</v>
      </c>
      <c r="V1053" s="35">
        <v>15621406.781427255</v>
      </c>
      <c r="W1053" s="24">
        <v>0</v>
      </c>
      <c r="X1053" s="35">
        <v>15621406.781427255</v>
      </c>
    </row>
    <row r="1054" spans="1:24">
      <c r="A1054" s="24">
        <v>1053</v>
      </c>
      <c r="B1054" s="25" t="s">
        <v>60</v>
      </c>
      <c r="C1054" s="25" t="s">
        <v>86</v>
      </c>
      <c r="D1054" s="26">
        <v>43333</v>
      </c>
      <c r="E1054" s="27">
        <v>43333</v>
      </c>
      <c r="F1054" s="27">
        <v>43313</v>
      </c>
      <c r="G1054" s="27">
        <v>44798</v>
      </c>
      <c r="H1054" s="28">
        <v>4.0136986301369859</v>
      </c>
      <c r="I1054" s="29">
        <v>25</v>
      </c>
      <c r="J1054" s="30">
        <v>0.05</v>
      </c>
      <c r="K1054" s="29">
        <v>3.7999999999999999E-2</v>
      </c>
      <c r="L1054" s="31">
        <v>892500</v>
      </c>
      <c r="M1054" s="32" t="s">
        <v>2189</v>
      </c>
      <c r="N1054" s="29">
        <v>798</v>
      </c>
      <c r="O1054" s="29">
        <v>80</v>
      </c>
      <c r="P1054" s="29">
        <v>96</v>
      </c>
      <c r="Q1054" s="29">
        <v>127</v>
      </c>
      <c r="R1054" s="29">
        <v>95.3</v>
      </c>
      <c r="S1054" s="33">
        <v>-7.2916666666666963E-3</v>
      </c>
      <c r="T1054" s="34">
        <v>885992.1875</v>
      </c>
      <c r="U1054" s="34">
        <v>135132.01391267122</v>
      </c>
      <c r="V1054" s="35">
        <v>750860.17358732875</v>
      </c>
      <c r="W1054" s="24">
        <v>0</v>
      </c>
      <c r="X1054" s="35">
        <v>750860.17358732875</v>
      </c>
    </row>
    <row r="1055" spans="1:24">
      <c r="A1055" s="24">
        <v>1054</v>
      </c>
      <c r="B1055" s="25" t="s">
        <v>60</v>
      </c>
      <c r="C1055" s="25" t="s">
        <v>90</v>
      </c>
      <c r="D1055" s="26">
        <v>43333</v>
      </c>
      <c r="E1055" s="27">
        <v>43333</v>
      </c>
      <c r="F1055" s="27">
        <v>43313</v>
      </c>
      <c r="G1055" s="27">
        <v>44798</v>
      </c>
      <c r="H1055" s="28">
        <v>4.0136986301369859</v>
      </c>
      <c r="I1055" s="29">
        <v>25</v>
      </c>
      <c r="J1055" s="30">
        <v>0.05</v>
      </c>
      <c r="K1055" s="29">
        <v>3.7999999999999999E-2</v>
      </c>
      <c r="L1055" s="31">
        <v>472500</v>
      </c>
      <c r="M1055" s="32" t="s">
        <v>2189</v>
      </c>
      <c r="N1055" s="29">
        <v>798</v>
      </c>
      <c r="O1055" s="29">
        <v>80</v>
      </c>
      <c r="P1055" s="29">
        <v>96</v>
      </c>
      <c r="Q1055" s="29">
        <v>127</v>
      </c>
      <c r="R1055" s="29">
        <v>95.3</v>
      </c>
      <c r="S1055" s="33">
        <v>-7.2916666666666963E-3</v>
      </c>
      <c r="T1055" s="34">
        <v>469054.6875</v>
      </c>
      <c r="U1055" s="34">
        <v>71540.477953767113</v>
      </c>
      <c r="V1055" s="35">
        <v>397514.20954623289</v>
      </c>
      <c r="W1055" s="24">
        <v>0</v>
      </c>
      <c r="X1055" s="35">
        <v>397514.20954623289</v>
      </c>
    </row>
    <row r="1056" spans="1:24">
      <c r="A1056" s="24">
        <v>1055</v>
      </c>
      <c r="B1056" s="25" t="s">
        <v>60</v>
      </c>
      <c r="C1056" s="25" t="s">
        <v>91</v>
      </c>
      <c r="D1056" s="26">
        <v>43333</v>
      </c>
      <c r="E1056" s="27">
        <v>43333</v>
      </c>
      <c r="F1056" s="27">
        <v>43313</v>
      </c>
      <c r="G1056" s="27">
        <v>44798</v>
      </c>
      <c r="H1056" s="28">
        <v>4.0136986301369859</v>
      </c>
      <c r="I1056" s="29">
        <v>25</v>
      </c>
      <c r="J1056" s="30">
        <v>0.05</v>
      </c>
      <c r="K1056" s="29">
        <v>3.7999999999999999E-2</v>
      </c>
      <c r="L1056" s="31">
        <v>637760</v>
      </c>
      <c r="M1056" s="32" t="s">
        <v>2189</v>
      </c>
      <c r="N1056" s="29">
        <v>798</v>
      </c>
      <c r="O1056" s="29">
        <v>80</v>
      </c>
      <c r="P1056" s="29">
        <v>96</v>
      </c>
      <c r="Q1056" s="29">
        <v>127</v>
      </c>
      <c r="R1056" s="29">
        <v>95.3</v>
      </c>
      <c r="S1056" s="33">
        <v>-7.2916666666666963E-3</v>
      </c>
      <c r="T1056" s="34">
        <v>633109.66666666663</v>
      </c>
      <c r="U1056" s="34">
        <v>96562.233269406381</v>
      </c>
      <c r="V1056" s="35">
        <v>536547.43339726026</v>
      </c>
      <c r="W1056" s="24">
        <v>0</v>
      </c>
      <c r="X1056" s="35">
        <v>536547.43339726026</v>
      </c>
    </row>
    <row r="1057" spans="1:24">
      <c r="A1057" s="24">
        <v>1056</v>
      </c>
      <c r="B1057" s="25" t="s">
        <v>60</v>
      </c>
      <c r="C1057" s="25" t="s">
        <v>92</v>
      </c>
      <c r="D1057" s="26">
        <v>43333</v>
      </c>
      <c r="E1057" s="27">
        <v>43333</v>
      </c>
      <c r="F1057" s="27">
        <v>43313</v>
      </c>
      <c r="G1057" s="27">
        <v>44798</v>
      </c>
      <c r="H1057" s="28">
        <v>4.0136986301369859</v>
      </c>
      <c r="I1057" s="29">
        <v>25</v>
      </c>
      <c r="J1057" s="30">
        <v>0.05</v>
      </c>
      <c r="K1057" s="29">
        <v>3.7999999999999999E-2</v>
      </c>
      <c r="L1057" s="31">
        <v>21044329</v>
      </c>
      <c r="M1057" s="32" t="s">
        <v>2189</v>
      </c>
      <c r="N1057" s="29">
        <v>798</v>
      </c>
      <c r="O1057" s="29">
        <v>80</v>
      </c>
      <c r="P1057" s="29">
        <v>96</v>
      </c>
      <c r="Q1057" s="29">
        <v>127</v>
      </c>
      <c r="R1057" s="29">
        <v>95.3</v>
      </c>
      <c r="S1057" s="33">
        <v>-7.2916666666666963E-3</v>
      </c>
      <c r="T1057" s="34">
        <v>20890880.767708331</v>
      </c>
      <c r="U1057" s="34">
        <v>3186288.5817488292</v>
      </c>
      <c r="V1057" s="35">
        <v>17704592.185959503</v>
      </c>
      <c r="W1057" s="24">
        <v>0</v>
      </c>
      <c r="X1057" s="35">
        <v>17704592.185959503</v>
      </c>
    </row>
    <row r="1058" spans="1:24">
      <c r="A1058" s="24">
        <v>1057</v>
      </c>
      <c r="B1058" s="25" t="s">
        <v>60</v>
      </c>
      <c r="C1058" s="25" t="s">
        <v>93</v>
      </c>
      <c r="D1058" s="26">
        <v>43333</v>
      </c>
      <c r="E1058" s="27">
        <v>43333</v>
      </c>
      <c r="F1058" s="27">
        <v>43313</v>
      </c>
      <c r="G1058" s="27">
        <v>44798</v>
      </c>
      <c r="H1058" s="28">
        <v>4.0136986301369859</v>
      </c>
      <c r="I1058" s="29">
        <v>25</v>
      </c>
      <c r="J1058" s="30">
        <v>0.05</v>
      </c>
      <c r="K1058" s="29">
        <v>3.7999999999999999E-2</v>
      </c>
      <c r="L1058" s="31">
        <v>969266</v>
      </c>
      <c r="M1058" s="32" t="s">
        <v>2189</v>
      </c>
      <c r="N1058" s="29">
        <v>798</v>
      </c>
      <c r="O1058" s="29">
        <v>80</v>
      </c>
      <c r="P1058" s="29">
        <v>96</v>
      </c>
      <c r="Q1058" s="29">
        <v>127</v>
      </c>
      <c r="R1058" s="29">
        <v>95.3</v>
      </c>
      <c r="S1058" s="33">
        <v>-7.2916666666666963E-3</v>
      </c>
      <c r="T1058" s="34">
        <v>962198.43541666667</v>
      </c>
      <c r="U1058" s="34">
        <v>146755.0326017694</v>
      </c>
      <c r="V1058" s="35">
        <v>815443.40281489724</v>
      </c>
      <c r="W1058" s="24">
        <v>0</v>
      </c>
      <c r="X1058" s="35">
        <v>815443.40281489724</v>
      </c>
    </row>
    <row r="1059" spans="1:24">
      <c r="A1059" s="24">
        <v>1058</v>
      </c>
      <c r="B1059" s="25" t="s">
        <v>60</v>
      </c>
      <c r="C1059" s="25" t="s">
        <v>94</v>
      </c>
      <c r="D1059" s="26">
        <v>43333</v>
      </c>
      <c r="E1059" s="27">
        <v>43333</v>
      </c>
      <c r="F1059" s="27">
        <v>43313</v>
      </c>
      <c r="G1059" s="27">
        <v>44798</v>
      </c>
      <c r="H1059" s="28">
        <v>4.0136986301369859</v>
      </c>
      <c r="I1059" s="29">
        <v>25</v>
      </c>
      <c r="J1059" s="30">
        <v>0.05</v>
      </c>
      <c r="K1059" s="29">
        <v>3.7999999999999999E-2</v>
      </c>
      <c r="L1059" s="31">
        <v>735000</v>
      </c>
      <c r="M1059" s="32" t="s">
        <v>2189</v>
      </c>
      <c r="N1059" s="29">
        <v>798</v>
      </c>
      <c r="O1059" s="29">
        <v>80</v>
      </c>
      <c r="P1059" s="29">
        <v>96</v>
      </c>
      <c r="Q1059" s="29">
        <v>127</v>
      </c>
      <c r="R1059" s="29">
        <v>95.3</v>
      </c>
      <c r="S1059" s="33">
        <v>-7.2916666666666963E-3</v>
      </c>
      <c r="T1059" s="34">
        <v>729640.625</v>
      </c>
      <c r="U1059" s="34">
        <v>111285.18792808217</v>
      </c>
      <c r="V1059" s="35">
        <v>618355.43707191781</v>
      </c>
      <c r="W1059" s="24">
        <v>0</v>
      </c>
      <c r="X1059" s="35">
        <v>618355.43707191781</v>
      </c>
    </row>
    <row r="1060" spans="1:24">
      <c r="A1060" s="24">
        <v>1059</v>
      </c>
      <c r="B1060" s="25" t="s">
        <v>60</v>
      </c>
      <c r="C1060" s="25" t="s">
        <v>95</v>
      </c>
      <c r="D1060" s="26">
        <v>43333</v>
      </c>
      <c r="E1060" s="27">
        <v>43333</v>
      </c>
      <c r="F1060" s="27">
        <v>43313</v>
      </c>
      <c r="G1060" s="27">
        <v>44798</v>
      </c>
      <c r="H1060" s="28">
        <v>4.0136986301369859</v>
      </c>
      <c r="I1060" s="29">
        <v>25</v>
      </c>
      <c r="J1060" s="30">
        <v>0.05</v>
      </c>
      <c r="K1060" s="29">
        <v>3.7999999999999999E-2</v>
      </c>
      <c r="L1060" s="31">
        <v>126000</v>
      </c>
      <c r="M1060" s="32" t="s">
        <v>2189</v>
      </c>
      <c r="N1060" s="29">
        <v>798</v>
      </c>
      <c r="O1060" s="29">
        <v>80</v>
      </c>
      <c r="P1060" s="29">
        <v>96</v>
      </c>
      <c r="Q1060" s="29">
        <v>127</v>
      </c>
      <c r="R1060" s="29">
        <v>95.3</v>
      </c>
      <c r="S1060" s="33">
        <v>-7.2916666666666963E-3</v>
      </c>
      <c r="T1060" s="34">
        <v>125081.25</v>
      </c>
      <c r="U1060" s="34">
        <v>19077.460787671229</v>
      </c>
      <c r="V1060" s="35">
        <v>106003.78921232877</v>
      </c>
      <c r="W1060" s="24">
        <v>0</v>
      </c>
      <c r="X1060" s="35">
        <v>106003.78921232877</v>
      </c>
    </row>
    <row r="1061" spans="1:24">
      <c r="A1061" s="24">
        <v>1060</v>
      </c>
      <c r="B1061" s="25" t="s">
        <v>60</v>
      </c>
      <c r="C1061" s="25" t="s">
        <v>96</v>
      </c>
      <c r="D1061" s="26">
        <v>43333</v>
      </c>
      <c r="E1061" s="27">
        <v>43333</v>
      </c>
      <c r="F1061" s="27">
        <v>43313</v>
      </c>
      <c r="G1061" s="27">
        <v>44798</v>
      </c>
      <c r="H1061" s="28">
        <v>4.0136986301369859</v>
      </c>
      <c r="I1061" s="29">
        <v>25</v>
      </c>
      <c r="J1061" s="30">
        <v>0.05</v>
      </c>
      <c r="K1061" s="29">
        <v>3.7999999999999999E-2</v>
      </c>
      <c r="L1061" s="31">
        <v>29327302</v>
      </c>
      <c r="M1061" s="32" t="s">
        <v>2189</v>
      </c>
      <c r="N1061" s="29">
        <v>798</v>
      </c>
      <c r="O1061" s="29">
        <v>80</v>
      </c>
      <c r="P1061" s="29">
        <v>96</v>
      </c>
      <c r="Q1061" s="29">
        <v>127</v>
      </c>
      <c r="R1061" s="29">
        <v>95.3</v>
      </c>
      <c r="S1061" s="33">
        <v>-7.2916666666666963E-3</v>
      </c>
      <c r="T1061" s="34">
        <v>29113457.089583334</v>
      </c>
      <c r="U1061" s="34">
        <v>4440400.4278824767</v>
      </c>
      <c r="V1061" s="35">
        <v>24673056.661700856</v>
      </c>
      <c r="W1061" s="24">
        <v>0</v>
      </c>
      <c r="X1061" s="35">
        <v>24673056.661700856</v>
      </c>
    </row>
    <row r="1062" spans="1:24">
      <c r="A1062" s="24">
        <v>1061</v>
      </c>
      <c r="B1062" s="25" t="s">
        <v>60</v>
      </c>
      <c r="C1062" s="25" t="s">
        <v>97</v>
      </c>
      <c r="D1062" s="26">
        <v>43333</v>
      </c>
      <c r="E1062" s="27">
        <v>43333</v>
      </c>
      <c r="F1062" s="27">
        <v>43313</v>
      </c>
      <c r="G1062" s="27">
        <v>44798</v>
      </c>
      <c r="H1062" s="28">
        <v>4.0136986301369859</v>
      </c>
      <c r="I1062" s="29">
        <v>25</v>
      </c>
      <c r="J1062" s="30">
        <v>0.05</v>
      </c>
      <c r="K1062" s="29">
        <v>3.7999999999999999E-2</v>
      </c>
      <c r="L1062" s="31">
        <v>1517250</v>
      </c>
      <c r="M1062" s="32" t="s">
        <v>1941</v>
      </c>
      <c r="N1062" s="29">
        <v>674</v>
      </c>
      <c r="O1062" s="29">
        <v>80</v>
      </c>
      <c r="P1062" s="29">
        <v>105.1</v>
      </c>
      <c r="Q1062" s="29">
        <v>127</v>
      </c>
      <c r="R1062" s="29">
        <v>122.8</v>
      </c>
      <c r="S1062" s="33">
        <v>0.16841103710751668</v>
      </c>
      <c r="T1062" s="34">
        <v>1772771.6460513796</v>
      </c>
      <c r="U1062" s="34">
        <v>270384.10283748026</v>
      </c>
      <c r="V1062" s="35">
        <v>1502387.5432138992</v>
      </c>
      <c r="W1062" s="24">
        <v>0</v>
      </c>
      <c r="X1062" s="35">
        <v>1502387.5432138992</v>
      </c>
    </row>
    <row r="1063" spans="1:24">
      <c r="A1063" s="24">
        <v>1062</v>
      </c>
      <c r="B1063" s="25" t="s">
        <v>60</v>
      </c>
      <c r="C1063" s="25" t="s">
        <v>98</v>
      </c>
      <c r="D1063" s="26">
        <v>43333</v>
      </c>
      <c r="E1063" s="27">
        <v>43333</v>
      </c>
      <c r="F1063" s="27">
        <v>43313</v>
      </c>
      <c r="G1063" s="27">
        <v>44798</v>
      </c>
      <c r="H1063" s="28">
        <v>4.0136986301369859</v>
      </c>
      <c r="I1063" s="29">
        <v>25</v>
      </c>
      <c r="J1063" s="30">
        <v>0.05</v>
      </c>
      <c r="K1063" s="29">
        <v>3.7999999999999999E-2</v>
      </c>
      <c r="L1063" s="31">
        <v>312900</v>
      </c>
      <c r="M1063" s="32" t="s">
        <v>2189</v>
      </c>
      <c r="N1063" s="29">
        <v>798</v>
      </c>
      <c r="O1063" s="29">
        <v>80</v>
      </c>
      <c r="P1063" s="29">
        <v>96</v>
      </c>
      <c r="Q1063" s="29">
        <v>127</v>
      </c>
      <c r="R1063" s="29">
        <v>95.3</v>
      </c>
      <c r="S1063" s="33">
        <v>-7.2916666666666963E-3</v>
      </c>
      <c r="T1063" s="34">
        <v>310618.4375</v>
      </c>
      <c r="U1063" s="34">
        <v>47375.694289383558</v>
      </c>
      <c r="V1063" s="35">
        <v>263242.74321061646</v>
      </c>
      <c r="W1063" s="24">
        <v>0</v>
      </c>
      <c r="X1063" s="35">
        <v>263242.74321061646</v>
      </c>
    </row>
    <row r="1064" spans="1:24">
      <c r="A1064" s="24">
        <v>1063</v>
      </c>
      <c r="B1064" s="25" t="s">
        <v>60</v>
      </c>
      <c r="C1064" s="25" t="s">
        <v>99</v>
      </c>
      <c r="D1064" s="26">
        <v>43333</v>
      </c>
      <c r="E1064" s="27">
        <v>43333</v>
      </c>
      <c r="F1064" s="27">
        <v>43313</v>
      </c>
      <c r="G1064" s="27">
        <v>44798</v>
      </c>
      <c r="H1064" s="28">
        <v>4.0136986301369859</v>
      </c>
      <c r="I1064" s="29">
        <v>25</v>
      </c>
      <c r="J1064" s="30">
        <v>0.05</v>
      </c>
      <c r="K1064" s="29">
        <v>3.7999999999999999E-2</v>
      </c>
      <c r="L1064" s="31">
        <v>1174950</v>
      </c>
      <c r="M1064" s="32" t="s">
        <v>2189</v>
      </c>
      <c r="N1064" s="29">
        <v>798</v>
      </c>
      <c r="O1064" s="29">
        <v>80</v>
      </c>
      <c r="P1064" s="29">
        <v>96</v>
      </c>
      <c r="Q1064" s="29">
        <v>127</v>
      </c>
      <c r="R1064" s="29">
        <v>95.3</v>
      </c>
      <c r="S1064" s="33">
        <v>-7.2916666666666963E-3</v>
      </c>
      <c r="T1064" s="34">
        <v>1166382.65625</v>
      </c>
      <c r="U1064" s="34">
        <v>177897.32184503422</v>
      </c>
      <c r="V1064" s="35">
        <v>988485.33440496575</v>
      </c>
      <c r="W1064" s="24">
        <v>0</v>
      </c>
      <c r="X1064" s="35">
        <v>988485.33440496575</v>
      </c>
    </row>
    <row r="1065" spans="1:24">
      <c r="A1065" s="24">
        <v>1064</v>
      </c>
      <c r="B1065" s="25" t="s">
        <v>60</v>
      </c>
      <c r="C1065" s="25" t="s">
        <v>100</v>
      </c>
      <c r="D1065" s="26">
        <v>43333</v>
      </c>
      <c r="E1065" s="27">
        <v>43333</v>
      </c>
      <c r="F1065" s="27">
        <v>43313</v>
      </c>
      <c r="G1065" s="27">
        <v>44798</v>
      </c>
      <c r="H1065" s="28">
        <v>4.0136986301369859</v>
      </c>
      <c r="I1065" s="29">
        <v>25</v>
      </c>
      <c r="J1065" s="30">
        <v>0.05</v>
      </c>
      <c r="K1065" s="29">
        <v>3.7999999999999999E-2</v>
      </c>
      <c r="L1065" s="31">
        <v>582750</v>
      </c>
      <c r="M1065" s="32" t="s">
        <v>1973</v>
      </c>
      <c r="N1065" s="29">
        <v>690</v>
      </c>
      <c r="O1065" s="29">
        <v>80</v>
      </c>
      <c r="P1065" s="29">
        <v>110</v>
      </c>
      <c r="Q1065" s="29">
        <v>127</v>
      </c>
      <c r="R1065" s="29">
        <v>145.69999999999999</v>
      </c>
      <c r="S1065" s="33">
        <v>0.32454545454545441</v>
      </c>
      <c r="T1065" s="34">
        <v>771878.86363636365</v>
      </c>
      <c r="U1065" s="34">
        <v>117727.3872291407</v>
      </c>
      <c r="V1065" s="35">
        <v>654151.47640722292</v>
      </c>
      <c r="W1065" s="24">
        <v>0</v>
      </c>
      <c r="X1065" s="35">
        <v>654151.47640722292</v>
      </c>
    </row>
    <row r="1066" spans="1:24">
      <c r="A1066" s="24">
        <v>1065</v>
      </c>
      <c r="B1066" s="25" t="s">
        <v>60</v>
      </c>
      <c r="C1066" s="25" t="s">
        <v>101</v>
      </c>
      <c r="D1066" s="26">
        <v>43333</v>
      </c>
      <c r="E1066" s="27">
        <v>43333</v>
      </c>
      <c r="F1066" s="27">
        <v>43313</v>
      </c>
      <c r="G1066" s="27">
        <v>44798</v>
      </c>
      <c r="H1066" s="28">
        <v>4.0136986301369859</v>
      </c>
      <c r="I1066" s="29">
        <v>25</v>
      </c>
      <c r="J1066" s="30">
        <v>0.05</v>
      </c>
      <c r="K1066" s="29">
        <v>3.7999999999999999E-2</v>
      </c>
      <c r="L1066" s="31">
        <v>9976171</v>
      </c>
      <c r="M1066" s="32" t="s">
        <v>2189</v>
      </c>
      <c r="N1066" s="29">
        <v>798</v>
      </c>
      <c r="O1066" s="29">
        <v>80</v>
      </c>
      <c r="P1066" s="29">
        <v>96</v>
      </c>
      <c r="Q1066" s="29">
        <v>127</v>
      </c>
      <c r="R1066" s="29">
        <v>95.3</v>
      </c>
      <c r="S1066" s="33">
        <v>-7.2916666666666963E-3</v>
      </c>
      <c r="T1066" s="34">
        <v>9903428.0864583328</v>
      </c>
      <c r="U1066" s="34">
        <v>1510476.2782825625</v>
      </c>
      <c r="V1066" s="35">
        <v>8392951.8081757706</v>
      </c>
      <c r="W1066" s="24">
        <v>0</v>
      </c>
      <c r="X1066" s="35">
        <v>8392951.8081757706</v>
      </c>
    </row>
    <row r="1067" spans="1:24">
      <c r="A1067" s="24">
        <v>1066</v>
      </c>
      <c r="B1067" s="25" t="s">
        <v>60</v>
      </c>
      <c r="C1067" s="25" t="s">
        <v>102</v>
      </c>
      <c r="D1067" s="26">
        <v>43333</v>
      </c>
      <c r="E1067" s="27">
        <v>43333</v>
      </c>
      <c r="F1067" s="27">
        <v>43313</v>
      </c>
      <c r="G1067" s="27">
        <v>44798</v>
      </c>
      <c r="H1067" s="28">
        <v>4.0136986301369859</v>
      </c>
      <c r="I1067" s="29">
        <v>25</v>
      </c>
      <c r="J1067" s="30">
        <v>0.05</v>
      </c>
      <c r="K1067" s="29">
        <v>3.7999999999999999E-2</v>
      </c>
      <c r="L1067" s="31">
        <v>21103901</v>
      </c>
      <c r="M1067" s="32" t="s">
        <v>2189</v>
      </c>
      <c r="N1067" s="29">
        <v>798</v>
      </c>
      <c r="O1067" s="29">
        <v>80</v>
      </c>
      <c r="P1067" s="29">
        <v>96</v>
      </c>
      <c r="Q1067" s="29">
        <v>127</v>
      </c>
      <c r="R1067" s="29">
        <v>95.3</v>
      </c>
      <c r="S1067" s="33">
        <v>-7.2916666666666963E-3</v>
      </c>
      <c r="T1067" s="34">
        <v>20950018.388541665</v>
      </c>
      <c r="U1067" s="34">
        <v>3195308.2840825049</v>
      </c>
      <c r="V1067" s="35">
        <v>17754710.104459159</v>
      </c>
      <c r="W1067" s="24">
        <v>0</v>
      </c>
      <c r="X1067" s="35">
        <v>17754710.104459159</v>
      </c>
    </row>
    <row r="1068" spans="1:24">
      <c r="A1068" s="24">
        <v>1067</v>
      </c>
      <c r="B1068" s="25" t="s">
        <v>60</v>
      </c>
      <c r="C1068" s="25" t="s">
        <v>103</v>
      </c>
      <c r="D1068" s="26">
        <v>43333</v>
      </c>
      <c r="E1068" s="27">
        <v>43333</v>
      </c>
      <c r="F1068" s="27">
        <v>43313</v>
      </c>
      <c r="G1068" s="27">
        <v>44798</v>
      </c>
      <c r="H1068" s="28">
        <v>4.0136986301369859</v>
      </c>
      <c r="I1068" s="29">
        <v>25</v>
      </c>
      <c r="J1068" s="30">
        <v>0.05</v>
      </c>
      <c r="K1068" s="29">
        <v>3.7999999999999999E-2</v>
      </c>
      <c r="L1068" s="31">
        <v>580650</v>
      </c>
      <c r="M1068" s="32" t="s">
        <v>2189</v>
      </c>
      <c r="N1068" s="29">
        <v>798</v>
      </c>
      <c r="O1068" s="29">
        <v>80</v>
      </c>
      <c r="P1068" s="29">
        <v>96</v>
      </c>
      <c r="Q1068" s="29">
        <v>127</v>
      </c>
      <c r="R1068" s="29">
        <v>95.3</v>
      </c>
      <c r="S1068" s="33">
        <v>-7.2916666666666963E-3</v>
      </c>
      <c r="T1068" s="34">
        <v>576416.09375</v>
      </c>
      <c r="U1068" s="34">
        <v>87915.298463184925</v>
      </c>
      <c r="V1068" s="35">
        <v>488500.79528681509</v>
      </c>
      <c r="W1068" s="24">
        <v>0</v>
      </c>
      <c r="X1068" s="35">
        <v>488500.79528681509</v>
      </c>
    </row>
    <row r="1069" spans="1:24">
      <c r="A1069" s="24">
        <v>1068</v>
      </c>
      <c r="B1069" s="25" t="s">
        <v>60</v>
      </c>
      <c r="C1069" s="25" t="s">
        <v>104</v>
      </c>
      <c r="D1069" s="26">
        <v>43333</v>
      </c>
      <c r="E1069" s="27">
        <v>43333</v>
      </c>
      <c r="F1069" s="27">
        <v>43313</v>
      </c>
      <c r="G1069" s="27">
        <v>44798</v>
      </c>
      <c r="H1069" s="28">
        <v>4.0136986301369859</v>
      </c>
      <c r="I1069" s="29">
        <v>25</v>
      </c>
      <c r="J1069" s="30">
        <v>0.05</v>
      </c>
      <c r="K1069" s="29">
        <v>3.7999999999999999E-2</v>
      </c>
      <c r="L1069" s="31">
        <v>175035</v>
      </c>
      <c r="M1069" s="32" t="s">
        <v>1877</v>
      </c>
      <c r="N1069" s="29">
        <v>642</v>
      </c>
      <c r="O1069" s="29">
        <v>80</v>
      </c>
      <c r="P1069" s="29">
        <v>79.099999999999994</v>
      </c>
      <c r="Q1069" s="29">
        <v>127</v>
      </c>
      <c r="R1069" s="29">
        <v>94</v>
      </c>
      <c r="S1069" s="33">
        <v>0.18836915297092297</v>
      </c>
      <c r="T1069" s="34">
        <v>208006.19469026552</v>
      </c>
      <c r="U1069" s="34">
        <v>31725.218790156381</v>
      </c>
      <c r="V1069" s="35">
        <v>176280.97590010913</v>
      </c>
      <c r="W1069" s="24">
        <v>0</v>
      </c>
      <c r="X1069" s="35">
        <v>176280.97590010913</v>
      </c>
    </row>
    <row r="1070" spans="1:24">
      <c r="A1070" s="24">
        <v>1069</v>
      </c>
      <c r="B1070" s="25" t="s">
        <v>60</v>
      </c>
      <c r="C1070" s="25" t="s">
        <v>105</v>
      </c>
      <c r="D1070" s="26">
        <v>43333</v>
      </c>
      <c r="E1070" s="27">
        <v>43333</v>
      </c>
      <c r="F1070" s="27">
        <v>43313</v>
      </c>
      <c r="G1070" s="27">
        <v>44798</v>
      </c>
      <c r="H1070" s="28">
        <v>4.0136986301369859</v>
      </c>
      <c r="I1070" s="29">
        <v>25</v>
      </c>
      <c r="J1070" s="30">
        <v>0.05</v>
      </c>
      <c r="K1070" s="29">
        <v>3.7999999999999999E-2</v>
      </c>
      <c r="L1070" s="31">
        <v>132796</v>
      </c>
      <c r="M1070" s="32" t="s">
        <v>2189</v>
      </c>
      <c r="N1070" s="29">
        <v>798</v>
      </c>
      <c r="O1070" s="29">
        <v>80</v>
      </c>
      <c r="P1070" s="29">
        <v>96</v>
      </c>
      <c r="Q1070" s="29">
        <v>127</v>
      </c>
      <c r="R1070" s="29">
        <v>95.3</v>
      </c>
      <c r="S1070" s="33">
        <v>-7.2916666666666963E-3</v>
      </c>
      <c r="T1070" s="34">
        <v>131827.69583333333</v>
      </c>
      <c r="U1070" s="34">
        <v>20106.432402853879</v>
      </c>
      <c r="V1070" s="35">
        <v>111721.26343047945</v>
      </c>
      <c r="W1070" s="24">
        <v>0</v>
      </c>
      <c r="X1070" s="35">
        <v>111721.26343047945</v>
      </c>
    </row>
    <row r="1071" spans="1:24">
      <c r="A1071" s="24">
        <v>1070</v>
      </c>
      <c r="B1071" s="25" t="s">
        <v>60</v>
      </c>
      <c r="C1071" s="25" t="s">
        <v>106</v>
      </c>
      <c r="D1071" s="26">
        <v>43333</v>
      </c>
      <c r="E1071" s="27">
        <v>43333</v>
      </c>
      <c r="F1071" s="27">
        <v>43313</v>
      </c>
      <c r="G1071" s="27">
        <v>44798</v>
      </c>
      <c r="H1071" s="28">
        <v>4.0136986301369859</v>
      </c>
      <c r="I1071" s="29">
        <v>25</v>
      </c>
      <c r="J1071" s="30">
        <v>0.05</v>
      </c>
      <c r="K1071" s="29">
        <v>3.7999999999999999E-2</v>
      </c>
      <c r="L1071" s="31">
        <v>469552</v>
      </c>
      <c r="M1071" s="32" t="s">
        <v>1871</v>
      </c>
      <c r="N1071" s="29">
        <v>639</v>
      </c>
      <c r="O1071" s="29">
        <v>80</v>
      </c>
      <c r="P1071" s="29">
        <v>112.8</v>
      </c>
      <c r="Q1071" s="29">
        <v>127</v>
      </c>
      <c r="R1071" s="29">
        <v>116.2</v>
      </c>
      <c r="S1071" s="33">
        <v>3.0141843971631256E-2</v>
      </c>
      <c r="T1071" s="34">
        <v>483705.16312056739</v>
      </c>
      <c r="U1071" s="34">
        <v>73774.976523073929</v>
      </c>
      <c r="V1071" s="35">
        <v>409930.18659749348</v>
      </c>
      <c r="W1071" s="24">
        <v>0</v>
      </c>
      <c r="X1071" s="35">
        <v>409930.18659749348</v>
      </c>
    </row>
    <row r="1072" spans="1:24">
      <c r="A1072" s="24">
        <v>1071</v>
      </c>
      <c r="B1072" s="25" t="s">
        <v>60</v>
      </c>
      <c r="C1072" s="25" t="s">
        <v>110</v>
      </c>
      <c r="D1072" s="26">
        <v>43333</v>
      </c>
      <c r="E1072" s="27">
        <v>43333</v>
      </c>
      <c r="F1072" s="27">
        <v>43313</v>
      </c>
      <c r="G1072" s="27">
        <v>44798</v>
      </c>
      <c r="H1072" s="28">
        <v>4.0136986301369859</v>
      </c>
      <c r="I1072" s="29">
        <v>25</v>
      </c>
      <c r="J1072" s="30">
        <v>0.05</v>
      </c>
      <c r="K1072" s="29">
        <v>3.7999999999999999E-2</v>
      </c>
      <c r="L1072" s="31">
        <v>16789210</v>
      </c>
      <c r="M1072" s="32" t="s">
        <v>1939</v>
      </c>
      <c r="N1072" s="29">
        <v>673</v>
      </c>
      <c r="O1072" s="29">
        <v>80</v>
      </c>
      <c r="P1072" s="29">
        <v>95</v>
      </c>
      <c r="Q1072" s="29">
        <v>127</v>
      </c>
      <c r="R1072" s="29">
        <v>104.3</v>
      </c>
      <c r="S1072" s="33">
        <v>9.7894736842105229E-2</v>
      </c>
      <c r="T1072" s="34">
        <v>18432785.294736844</v>
      </c>
      <c r="U1072" s="34">
        <v>2811378.5133095887</v>
      </c>
      <c r="V1072" s="35">
        <v>15621406.781427255</v>
      </c>
      <c r="W1072" s="24">
        <v>0</v>
      </c>
      <c r="X1072" s="35">
        <v>15621406.781427255</v>
      </c>
    </row>
    <row r="1073" spans="1:24">
      <c r="A1073" s="24">
        <v>1072</v>
      </c>
      <c r="B1073" s="25" t="s">
        <v>60</v>
      </c>
      <c r="C1073" s="25" t="s">
        <v>86</v>
      </c>
      <c r="D1073" s="26">
        <v>43333</v>
      </c>
      <c r="E1073" s="27">
        <v>43333</v>
      </c>
      <c r="F1073" s="27">
        <v>43313</v>
      </c>
      <c r="G1073" s="27">
        <v>44798</v>
      </c>
      <c r="H1073" s="28">
        <v>4.0136986301369859</v>
      </c>
      <c r="I1073" s="29">
        <v>25</v>
      </c>
      <c r="J1073" s="30">
        <v>0.05</v>
      </c>
      <c r="K1073" s="29">
        <v>3.7999999999999999E-2</v>
      </c>
      <c r="L1073" s="31">
        <v>892500</v>
      </c>
      <c r="M1073" s="32" t="s">
        <v>2189</v>
      </c>
      <c r="N1073" s="29">
        <v>798</v>
      </c>
      <c r="O1073" s="29">
        <v>80</v>
      </c>
      <c r="P1073" s="29">
        <v>96</v>
      </c>
      <c r="Q1073" s="29">
        <v>127</v>
      </c>
      <c r="R1073" s="29">
        <v>95.3</v>
      </c>
      <c r="S1073" s="33">
        <v>-7.2916666666666963E-3</v>
      </c>
      <c r="T1073" s="34">
        <v>885992.1875</v>
      </c>
      <c r="U1073" s="34">
        <v>135132.01391267122</v>
      </c>
      <c r="V1073" s="35">
        <v>750860.17358732875</v>
      </c>
      <c r="W1073" s="24">
        <v>0</v>
      </c>
      <c r="X1073" s="35">
        <v>750860.17358732875</v>
      </c>
    </row>
    <row r="1074" spans="1:24">
      <c r="A1074" s="24">
        <v>1073</v>
      </c>
      <c r="B1074" s="25" t="s">
        <v>60</v>
      </c>
      <c r="C1074" s="25" t="s">
        <v>90</v>
      </c>
      <c r="D1074" s="26">
        <v>43333</v>
      </c>
      <c r="E1074" s="27">
        <v>43333</v>
      </c>
      <c r="F1074" s="27">
        <v>43313</v>
      </c>
      <c r="G1074" s="27">
        <v>44798</v>
      </c>
      <c r="H1074" s="28">
        <v>4.0136986301369859</v>
      </c>
      <c r="I1074" s="29">
        <v>25</v>
      </c>
      <c r="J1074" s="30">
        <v>0.05</v>
      </c>
      <c r="K1074" s="29">
        <v>3.7999999999999999E-2</v>
      </c>
      <c r="L1074" s="31">
        <v>472500</v>
      </c>
      <c r="M1074" s="32" t="s">
        <v>2189</v>
      </c>
      <c r="N1074" s="29">
        <v>798</v>
      </c>
      <c r="O1074" s="29">
        <v>80</v>
      </c>
      <c r="P1074" s="29">
        <v>96</v>
      </c>
      <c r="Q1074" s="29">
        <v>127</v>
      </c>
      <c r="R1074" s="29">
        <v>95.3</v>
      </c>
      <c r="S1074" s="33">
        <v>-7.2916666666666963E-3</v>
      </c>
      <c r="T1074" s="34">
        <v>469054.6875</v>
      </c>
      <c r="U1074" s="34">
        <v>71540.477953767113</v>
      </c>
      <c r="V1074" s="35">
        <v>397514.20954623289</v>
      </c>
      <c r="W1074" s="24">
        <v>0</v>
      </c>
      <c r="X1074" s="35">
        <v>397514.20954623289</v>
      </c>
    </row>
    <row r="1075" spans="1:24">
      <c r="A1075" s="24">
        <v>1074</v>
      </c>
      <c r="B1075" s="25" t="s">
        <v>60</v>
      </c>
      <c r="C1075" s="25" t="s">
        <v>91</v>
      </c>
      <c r="D1075" s="26">
        <v>43333</v>
      </c>
      <c r="E1075" s="27">
        <v>43333</v>
      </c>
      <c r="F1075" s="27">
        <v>43313</v>
      </c>
      <c r="G1075" s="27">
        <v>44798</v>
      </c>
      <c r="H1075" s="28">
        <v>4.0136986301369859</v>
      </c>
      <c r="I1075" s="29">
        <v>25</v>
      </c>
      <c r="J1075" s="30">
        <v>0.05</v>
      </c>
      <c r="K1075" s="29">
        <v>3.7999999999999999E-2</v>
      </c>
      <c r="L1075" s="31">
        <v>637760</v>
      </c>
      <c r="M1075" s="32" t="s">
        <v>2189</v>
      </c>
      <c r="N1075" s="29">
        <v>798</v>
      </c>
      <c r="O1075" s="29">
        <v>80</v>
      </c>
      <c r="P1075" s="29">
        <v>96</v>
      </c>
      <c r="Q1075" s="29">
        <v>127</v>
      </c>
      <c r="R1075" s="29">
        <v>95.3</v>
      </c>
      <c r="S1075" s="33">
        <v>-7.2916666666666963E-3</v>
      </c>
      <c r="T1075" s="34">
        <v>633109.66666666663</v>
      </c>
      <c r="U1075" s="34">
        <v>96562.233269406381</v>
      </c>
      <c r="V1075" s="35">
        <v>536547.43339726026</v>
      </c>
      <c r="W1075" s="24">
        <v>0</v>
      </c>
      <c r="X1075" s="35">
        <v>536547.43339726026</v>
      </c>
    </row>
    <row r="1076" spans="1:24">
      <c r="A1076" s="24">
        <v>1075</v>
      </c>
      <c r="B1076" s="25" t="s">
        <v>60</v>
      </c>
      <c r="C1076" s="25" t="s">
        <v>92</v>
      </c>
      <c r="D1076" s="26">
        <v>43333</v>
      </c>
      <c r="E1076" s="27">
        <v>43333</v>
      </c>
      <c r="F1076" s="27">
        <v>43313</v>
      </c>
      <c r="G1076" s="27">
        <v>44798</v>
      </c>
      <c r="H1076" s="28">
        <v>4.0136986301369859</v>
      </c>
      <c r="I1076" s="29">
        <v>25</v>
      </c>
      <c r="J1076" s="30">
        <v>0.05</v>
      </c>
      <c r="K1076" s="29">
        <v>3.7999999999999999E-2</v>
      </c>
      <c r="L1076" s="31">
        <v>21044329</v>
      </c>
      <c r="M1076" s="32" t="s">
        <v>2189</v>
      </c>
      <c r="N1076" s="29">
        <v>798</v>
      </c>
      <c r="O1076" s="29">
        <v>80</v>
      </c>
      <c r="P1076" s="29">
        <v>96</v>
      </c>
      <c r="Q1076" s="29">
        <v>127</v>
      </c>
      <c r="R1076" s="29">
        <v>95.3</v>
      </c>
      <c r="S1076" s="33">
        <v>-7.2916666666666963E-3</v>
      </c>
      <c r="T1076" s="34">
        <v>20890880.767708331</v>
      </c>
      <c r="U1076" s="34">
        <v>3186288.5817488292</v>
      </c>
      <c r="V1076" s="35">
        <v>17704592.185959503</v>
      </c>
      <c r="W1076" s="24">
        <v>0</v>
      </c>
      <c r="X1076" s="35">
        <v>17704592.185959503</v>
      </c>
    </row>
    <row r="1077" spans="1:24">
      <c r="A1077" s="24">
        <v>1076</v>
      </c>
      <c r="B1077" s="25" t="s">
        <v>60</v>
      </c>
      <c r="C1077" s="25" t="s">
        <v>93</v>
      </c>
      <c r="D1077" s="26">
        <v>43333</v>
      </c>
      <c r="E1077" s="27">
        <v>43333</v>
      </c>
      <c r="F1077" s="27">
        <v>43313</v>
      </c>
      <c r="G1077" s="27">
        <v>44798</v>
      </c>
      <c r="H1077" s="28">
        <v>4.0136986301369859</v>
      </c>
      <c r="I1077" s="29">
        <v>25</v>
      </c>
      <c r="J1077" s="30">
        <v>0.05</v>
      </c>
      <c r="K1077" s="29">
        <v>3.7999999999999999E-2</v>
      </c>
      <c r="L1077" s="31">
        <v>969266</v>
      </c>
      <c r="M1077" s="32" t="s">
        <v>2189</v>
      </c>
      <c r="N1077" s="29">
        <v>798</v>
      </c>
      <c r="O1077" s="29">
        <v>80</v>
      </c>
      <c r="P1077" s="29">
        <v>96</v>
      </c>
      <c r="Q1077" s="29">
        <v>127</v>
      </c>
      <c r="R1077" s="29">
        <v>95.3</v>
      </c>
      <c r="S1077" s="33">
        <v>-7.2916666666666963E-3</v>
      </c>
      <c r="T1077" s="34">
        <v>962198.43541666667</v>
      </c>
      <c r="U1077" s="34">
        <v>146755.0326017694</v>
      </c>
      <c r="V1077" s="35">
        <v>815443.40281489724</v>
      </c>
      <c r="W1077" s="24">
        <v>0</v>
      </c>
      <c r="X1077" s="35">
        <v>815443.40281489724</v>
      </c>
    </row>
    <row r="1078" spans="1:24">
      <c r="A1078" s="24">
        <v>1077</v>
      </c>
      <c r="B1078" s="25" t="s">
        <v>60</v>
      </c>
      <c r="C1078" s="25" t="s">
        <v>94</v>
      </c>
      <c r="D1078" s="26">
        <v>43333</v>
      </c>
      <c r="E1078" s="27">
        <v>43333</v>
      </c>
      <c r="F1078" s="27">
        <v>43313</v>
      </c>
      <c r="G1078" s="27">
        <v>44798</v>
      </c>
      <c r="H1078" s="28">
        <v>4.0136986301369859</v>
      </c>
      <c r="I1078" s="29">
        <v>25</v>
      </c>
      <c r="J1078" s="30">
        <v>0.05</v>
      </c>
      <c r="K1078" s="29">
        <v>3.7999999999999999E-2</v>
      </c>
      <c r="L1078" s="31">
        <v>735000</v>
      </c>
      <c r="M1078" s="32" t="s">
        <v>2189</v>
      </c>
      <c r="N1078" s="29">
        <v>798</v>
      </c>
      <c r="O1078" s="29">
        <v>80</v>
      </c>
      <c r="P1078" s="29">
        <v>96</v>
      </c>
      <c r="Q1078" s="29">
        <v>127</v>
      </c>
      <c r="R1078" s="29">
        <v>95.3</v>
      </c>
      <c r="S1078" s="33">
        <v>-7.2916666666666963E-3</v>
      </c>
      <c r="T1078" s="34">
        <v>729640.625</v>
      </c>
      <c r="U1078" s="34">
        <v>111285.18792808217</v>
      </c>
      <c r="V1078" s="35">
        <v>618355.43707191781</v>
      </c>
      <c r="W1078" s="24">
        <v>0</v>
      </c>
      <c r="X1078" s="35">
        <v>618355.43707191781</v>
      </c>
    </row>
    <row r="1079" spans="1:24">
      <c r="A1079" s="24">
        <v>1078</v>
      </c>
      <c r="B1079" s="25" t="s">
        <v>60</v>
      </c>
      <c r="C1079" s="25" t="s">
        <v>95</v>
      </c>
      <c r="D1079" s="26">
        <v>43333</v>
      </c>
      <c r="E1079" s="27">
        <v>43333</v>
      </c>
      <c r="F1079" s="27">
        <v>43313</v>
      </c>
      <c r="G1079" s="27">
        <v>44798</v>
      </c>
      <c r="H1079" s="28">
        <v>4.0136986301369859</v>
      </c>
      <c r="I1079" s="29">
        <v>25</v>
      </c>
      <c r="J1079" s="30">
        <v>0.05</v>
      </c>
      <c r="K1079" s="29">
        <v>3.7999999999999999E-2</v>
      </c>
      <c r="L1079" s="31">
        <v>126000</v>
      </c>
      <c r="M1079" s="32" t="s">
        <v>2189</v>
      </c>
      <c r="N1079" s="29">
        <v>798</v>
      </c>
      <c r="O1079" s="29">
        <v>80</v>
      </c>
      <c r="P1079" s="29">
        <v>96</v>
      </c>
      <c r="Q1079" s="29">
        <v>127</v>
      </c>
      <c r="R1079" s="29">
        <v>95.3</v>
      </c>
      <c r="S1079" s="33">
        <v>-7.2916666666666963E-3</v>
      </c>
      <c r="T1079" s="34">
        <v>125081.25</v>
      </c>
      <c r="U1079" s="34">
        <v>19077.460787671229</v>
      </c>
      <c r="V1079" s="35">
        <v>106003.78921232877</v>
      </c>
      <c r="W1079" s="24">
        <v>0</v>
      </c>
      <c r="X1079" s="35">
        <v>106003.78921232877</v>
      </c>
    </row>
    <row r="1080" spans="1:24">
      <c r="A1080" s="24">
        <v>1079</v>
      </c>
      <c r="B1080" s="25" t="s">
        <v>60</v>
      </c>
      <c r="C1080" s="25" t="s">
        <v>96</v>
      </c>
      <c r="D1080" s="26">
        <v>43333</v>
      </c>
      <c r="E1080" s="27">
        <v>43333</v>
      </c>
      <c r="F1080" s="27">
        <v>43313</v>
      </c>
      <c r="G1080" s="27">
        <v>44798</v>
      </c>
      <c r="H1080" s="28">
        <v>4.0136986301369859</v>
      </c>
      <c r="I1080" s="29">
        <v>25</v>
      </c>
      <c r="J1080" s="30">
        <v>0.05</v>
      </c>
      <c r="K1080" s="29">
        <v>3.7999999999999999E-2</v>
      </c>
      <c r="L1080" s="31">
        <v>29327302</v>
      </c>
      <c r="M1080" s="32" t="s">
        <v>2189</v>
      </c>
      <c r="N1080" s="29">
        <v>798</v>
      </c>
      <c r="O1080" s="29">
        <v>80</v>
      </c>
      <c r="P1080" s="29">
        <v>96</v>
      </c>
      <c r="Q1080" s="29">
        <v>127</v>
      </c>
      <c r="R1080" s="29">
        <v>95.3</v>
      </c>
      <c r="S1080" s="33">
        <v>-7.2916666666666963E-3</v>
      </c>
      <c r="T1080" s="34">
        <v>29113457.089583334</v>
      </c>
      <c r="U1080" s="34">
        <v>4440400.4278824767</v>
      </c>
      <c r="V1080" s="35">
        <v>24673056.661700856</v>
      </c>
      <c r="W1080" s="24">
        <v>0</v>
      </c>
      <c r="X1080" s="35">
        <v>24673056.661700856</v>
      </c>
    </row>
    <row r="1081" spans="1:24">
      <c r="A1081" s="24">
        <v>1080</v>
      </c>
      <c r="B1081" s="25" t="s">
        <v>60</v>
      </c>
      <c r="C1081" s="25" t="s">
        <v>97</v>
      </c>
      <c r="D1081" s="26">
        <v>43333</v>
      </c>
      <c r="E1081" s="27">
        <v>43333</v>
      </c>
      <c r="F1081" s="27">
        <v>43313</v>
      </c>
      <c r="G1081" s="27">
        <v>44798</v>
      </c>
      <c r="H1081" s="28">
        <v>4.0136986301369859</v>
      </c>
      <c r="I1081" s="29">
        <v>25</v>
      </c>
      <c r="J1081" s="30">
        <v>0.05</v>
      </c>
      <c r="K1081" s="29">
        <v>3.7999999999999999E-2</v>
      </c>
      <c r="L1081" s="31">
        <v>1517250</v>
      </c>
      <c r="M1081" s="32" t="s">
        <v>1941</v>
      </c>
      <c r="N1081" s="29">
        <v>674</v>
      </c>
      <c r="O1081" s="29">
        <v>80</v>
      </c>
      <c r="P1081" s="29">
        <v>105.1</v>
      </c>
      <c r="Q1081" s="29">
        <v>127</v>
      </c>
      <c r="R1081" s="29">
        <v>122.8</v>
      </c>
      <c r="S1081" s="33">
        <v>0.16841103710751668</v>
      </c>
      <c r="T1081" s="34">
        <v>1772771.6460513796</v>
      </c>
      <c r="U1081" s="34">
        <v>270384.10283748026</v>
      </c>
      <c r="V1081" s="35">
        <v>1502387.5432138992</v>
      </c>
      <c r="W1081" s="24">
        <v>0</v>
      </c>
      <c r="X1081" s="35">
        <v>1502387.5432138992</v>
      </c>
    </row>
    <row r="1082" spans="1:24">
      <c r="A1082" s="24">
        <v>1081</v>
      </c>
      <c r="B1082" s="25" t="s">
        <v>60</v>
      </c>
      <c r="C1082" s="25" t="s">
        <v>98</v>
      </c>
      <c r="D1082" s="26">
        <v>43333</v>
      </c>
      <c r="E1082" s="27">
        <v>43333</v>
      </c>
      <c r="F1082" s="27">
        <v>43313</v>
      </c>
      <c r="G1082" s="27">
        <v>44798</v>
      </c>
      <c r="H1082" s="28">
        <v>4.0136986301369859</v>
      </c>
      <c r="I1082" s="29">
        <v>25</v>
      </c>
      <c r="J1082" s="30">
        <v>0.05</v>
      </c>
      <c r="K1082" s="29">
        <v>3.7999999999999999E-2</v>
      </c>
      <c r="L1082" s="31">
        <v>312900</v>
      </c>
      <c r="M1082" s="32" t="s">
        <v>2189</v>
      </c>
      <c r="N1082" s="29">
        <v>798</v>
      </c>
      <c r="O1082" s="29">
        <v>80</v>
      </c>
      <c r="P1082" s="29">
        <v>96</v>
      </c>
      <c r="Q1082" s="29">
        <v>127</v>
      </c>
      <c r="R1082" s="29">
        <v>95.3</v>
      </c>
      <c r="S1082" s="33">
        <v>-7.2916666666666963E-3</v>
      </c>
      <c r="T1082" s="34">
        <v>310618.4375</v>
      </c>
      <c r="U1082" s="34">
        <v>47375.694289383558</v>
      </c>
      <c r="V1082" s="35">
        <v>263242.74321061646</v>
      </c>
      <c r="W1082" s="24">
        <v>0</v>
      </c>
      <c r="X1082" s="35">
        <v>263242.74321061646</v>
      </c>
    </row>
    <row r="1083" spans="1:24">
      <c r="A1083" s="24">
        <v>1082</v>
      </c>
      <c r="B1083" s="25" t="s">
        <v>60</v>
      </c>
      <c r="C1083" s="25" t="s">
        <v>99</v>
      </c>
      <c r="D1083" s="26">
        <v>43333</v>
      </c>
      <c r="E1083" s="27">
        <v>43333</v>
      </c>
      <c r="F1083" s="27">
        <v>43313</v>
      </c>
      <c r="G1083" s="27">
        <v>44798</v>
      </c>
      <c r="H1083" s="28">
        <v>4.0136986301369859</v>
      </c>
      <c r="I1083" s="29">
        <v>25</v>
      </c>
      <c r="J1083" s="30">
        <v>0.05</v>
      </c>
      <c r="K1083" s="29">
        <v>3.7999999999999999E-2</v>
      </c>
      <c r="L1083" s="31">
        <v>1174950</v>
      </c>
      <c r="M1083" s="32" t="s">
        <v>2189</v>
      </c>
      <c r="N1083" s="29">
        <v>798</v>
      </c>
      <c r="O1083" s="29">
        <v>80</v>
      </c>
      <c r="P1083" s="29">
        <v>96</v>
      </c>
      <c r="Q1083" s="29">
        <v>127</v>
      </c>
      <c r="R1083" s="29">
        <v>95.3</v>
      </c>
      <c r="S1083" s="33">
        <v>-7.2916666666666963E-3</v>
      </c>
      <c r="T1083" s="34">
        <v>1166382.65625</v>
      </c>
      <c r="U1083" s="34">
        <v>177897.32184503422</v>
      </c>
      <c r="V1083" s="35">
        <v>988485.33440496575</v>
      </c>
      <c r="W1083" s="24">
        <v>0</v>
      </c>
      <c r="X1083" s="35">
        <v>988485.33440496575</v>
      </c>
    </row>
    <row r="1084" spans="1:24">
      <c r="A1084" s="24">
        <v>1083</v>
      </c>
      <c r="B1084" s="25" t="s">
        <v>60</v>
      </c>
      <c r="C1084" s="25" t="s">
        <v>100</v>
      </c>
      <c r="D1084" s="26">
        <v>43333</v>
      </c>
      <c r="E1084" s="27">
        <v>43333</v>
      </c>
      <c r="F1084" s="27">
        <v>43313</v>
      </c>
      <c r="G1084" s="27">
        <v>44798</v>
      </c>
      <c r="H1084" s="28">
        <v>4.0136986301369859</v>
      </c>
      <c r="I1084" s="29">
        <v>25</v>
      </c>
      <c r="J1084" s="30">
        <v>0.05</v>
      </c>
      <c r="K1084" s="29">
        <v>3.7999999999999999E-2</v>
      </c>
      <c r="L1084" s="31">
        <v>582750</v>
      </c>
      <c r="M1084" s="32" t="s">
        <v>1973</v>
      </c>
      <c r="N1084" s="29">
        <v>690</v>
      </c>
      <c r="O1084" s="29">
        <v>80</v>
      </c>
      <c r="P1084" s="29">
        <v>110</v>
      </c>
      <c r="Q1084" s="29">
        <v>127</v>
      </c>
      <c r="R1084" s="29">
        <v>145.69999999999999</v>
      </c>
      <c r="S1084" s="33">
        <v>0.32454545454545441</v>
      </c>
      <c r="T1084" s="34">
        <v>771878.86363636365</v>
      </c>
      <c r="U1084" s="34">
        <v>117727.3872291407</v>
      </c>
      <c r="V1084" s="35">
        <v>654151.47640722292</v>
      </c>
      <c r="W1084" s="24">
        <v>0</v>
      </c>
      <c r="X1084" s="35">
        <v>654151.47640722292</v>
      </c>
    </row>
    <row r="1085" spans="1:24">
      <c r="A1085" s="24">
        <v>1084</v>
      </c>
      <c r="B1085" s="25" t="s">
        <v>60</v>
      </c>
      <c r="C1085" s="25" t="s">
        <v>101</v>
      </c>
      <c r="D1085" s="26">
        <v>43333</v>
      </c>
      <c r="E1085" s="27">
        <v>43333</v>
      </c>
      <c r="F1085" s="27">
        <v>43313</v>
      </c>
      <c r="G1085" s="27">
        <v>44798</v>
      </c>
      <c r="H1085" s="28">
        <v>4.0136986301369859</v>
      </c>
      <c r="I1085" s="29">
        <v>25</v>
      </c>
      <c r="J1085" s="30">
        <v>0.05</v>
      </c>
      <c r="K1085" s="29">
        <v>3.7999999999999999E-2</v>
      </c>
      <c r="L1085" s="31">
        <v>9976171</v>
      </c>
      <c r="M1085" s="32" t="s">
        <v>2189</v>
      </c>
      <c r="N1085" s="29">
        <v>798</v>
      </c>
      <c r="O1085" s="29">
        <v>80</v>
      </c>
      <c r="P1085" s="29">
        <v>96</v>
      </c>
      <c r="Q1085" s="29">
        <v>127</v>
      </c>
      <c r="R1085" s="29">
        <v>95.3</v>
      </c>
      <c r="S1085" s="33">
        <v>-7.2916666666666963E-3</v>
      </c>
      <c r="T1085" s="34">
        <v>9903428.0864583328</v>
      </c>
      <c r="U1085" s="34">
        <v>1510476.2782825625</v>
      </c>
      <c r="V1085" s="35">
        <v>8392951.8081757706</v>
      </c>
      <c r="W1085" s="24">
        <v>0</v>
      </c>
      <c r="X1085" s="35">
        <v>8392951.8081757706</v>
      </c>
    </row>
    <row r="1086" spans="1:24">
      <c r="A1086" s="24">
        <v>1085</v>
      </c>
      <c r="B1086" s="25" t="s">
        <v>60</v>
      </c>
      <c r="C1086" s="25" t="s">
        <v>102</v>
      </c>
      <c r="D1086" s="26">
        <v>43333</v>
      </c>
      <c r="E1086" s="27">
        <v>43333</v>
      </c>
      <c r="F1086" s="27">
        <v>43313</v>
      </c>
      <c r="G1086" s="27">
        <v>44798</v>
      </c>
      <c r="H1086" s="28">
        <v>4.0136986301369859</v>
      </c>
      <c r="I1086" s="29">
        <v>25</v>
      </c>
      <c r="J1086" s="30">
        <v>0.05</v>
      </c>
      <c r="K1086" s="29">
        <v>3.7999999999999999E-2</v>
      </c>
      <c r="L1086" s="31">
        <v>21103901</v>
      </c>
      <c r="M1086" s="32" t="s">
        <v>2189</v>
      </c>
      <c r="N1086" s="29">
        <v>798</v>
      </c>
      <c r="O1086" s="29">
        <v>80</v>
      </c>
      <c r="P1086" s="29">
        <v>96</v>
      </c>
      <c r="Q1086" s="29">
        <v>127</v>
      </c>
      <c r="R1086" s="29">
        <v>95.3</v>
      </c>
      <c r="S1086" s="33">
        <v>-7.2916666666666963E-3</v>
      </c>
      <c r="T1086" s="34">
        <v>20950018.388541665</v>
      </c>
      <c r="U1086" s="34">
        <v>3195308.2840825049</v>
      </c>
      <c r="V1086" s="35">
        <v>17754710.104459159</v>
      </c>
      <c r="W1086" s="24">
        <v>0</v>
      </c>
      <c r="X1086" s="35">
        <v>17754710.104459159</v>
      </c>
    </row>
    <row r="1087" spans="1:24">
      <c r="A1087" s="24">
        <v>1086</v>
      </c>
      <c r="B1087" s="25" t="s">
        <v>60</v>
      </c>
      <c r="C1087" s="25" t="s">
        <v>103</v>
      </c>
      <c r="D1087" s="26">
        <v>43333</v>
      </c>
      <c r="E1087" s="27">
        <v>43333</v>
      </c>
      <c r="F1087" s="27">
        <v>43313</v>
      </c>
      <c r="G1087" s="27">
        <v>44798</v>
      </c>
      <c r="H1087" s="28">
        <v>4.0136986301369859</v>
      </c>
      <c r="I1087" s="29">
        <v>25</v>
      </c>
      <c r="J1087" s="30">
        <v>0.05</v>
      </c>
      <c r="K1087" s="29">
        <v>3.7999999999999999E-2</v>
      </c>
      <c r="L1087" s="31">
        <v>580650</v>
      </c>
      <c r="M1087" s="32" t="s">
        <v>2189</v>
      </c>
      <c r="N1087" s="29">
        <v>798</v>
      </c>
      <c r="O1087" s="29">
        <v>80</v>
      </c>
      <c r="P1087" s="29">
        <v>96</v>
      </c>
      <c r="Q1087" s="29">
        <v>127</v>
      </c>
      <c r="R1087" s="29">
        <v>95.3</v>
      </c>
      <c r="S1087" s="33">
        <v>-7.2916666666666963E-3</v>
      </c>
      <c r="T1087" s="34">
        <v>576416.09375</v>
      </c>
      <c r="U1087" s="34">
        <v>87915.298463184925</v>
      </c>
      <c r="V1087" s="35">
        <v>488500.79528681509</v>
      </c>
      <c r="W1087" s="24">
        <v>0</v>
      </c>
      <c r="X1087" s="35">
        <v>488500.79528681509</v>
      </c>
    </row>
    <row r="1088" spans="1:24">
      <c r="A1088" s="24">
        <v>1087</v>
      </c>
      <c r="B1088" s="25" t="s">
        <v>60</v>
      </c>
      <c r="C1088" s="25" t="s">
        <v>104</v>
      </c>
      <c r="D1088" s="26">
        <v>43333</v>
      </c>
      <c r="E1088" s="27">
        <v>43333</v>
      </c>
      <c r="F1088" s="27">
        <v>43313</v>
      </c>
      <c r="G1088" s="27">
        <v>44798</v>
      </c>
      <c r="H1088" s="28">
        <v>4.0136986301369859</v>
      </c>
      <c r="I1088" s="29">
        <v>25</v>
      </c>
      <c r="J1088" s="30">
        <v>0.05</v>
      </c>
      <c r="K1088" s="29">
        <v>3.7999999999999999E-2</v>
      </c>
      <c r="L1088" s="31">
        <v>175035</v>
      </c>
      <c r="M1088" s="32" t="s">
        <v>1877</v>
      </c>
      <c r="N1088" s="29">
        <v>642</v>
      </c>
      <c r="O1088" s="29">
        <v>80</v>
      </c>
      <c r="P1088" s="29">
        <v>79.099999999999994</v>
      </c>
      <c r="Q1088" s="29">
        <v>127</v>
      </c>
      <c r="R1088" s="29">
        <v>94</v>
      </c>
      <c r="S1088" s="33">
        <v>0.18836915297092297</v>
      </c>
      <c r="T1088" s="34">
        <v>208006.19469026552</v>
      </c>
      <c r="U1088" s="34">
        <v>31725.218790156381</v>
      </c>
      <c r="V1088" s="35">
        <v>176280.97590010913</v>
      </c>
      <c r="W1088" s="24">
        <v>0</v>
      </c>
      <c r="X1088" s="35">
        <v>176280.97590010913</v>
      </c>
    </row>
    <row r="1089" spans="1:24">
      <c r="A1089" s="24">
        <v>1088</v>
      </c>
      <c r="B1089" s="25" t="s">
        <v>60</v>
      </c>
      <c r="C1089" s="25" t="s">
        <v>105</v>
      </c>
      <c r="D1089" s="26">
        <v>43333</v>
      </c>
      <c r="E1089" s="27">
        <v>43333</v>
      </c>
      <c r="F1089" s="27">
        <v>43313</v>
      </c>
      <c r="G1089" s="27">
        <v>44798</v>
      </c>
      <c r="H1089" s="28">
        <v>4.0136986301369859</v>
      </c>
      <c r="I1089" s="29">
        <v>25</v>
      </c>
      <c r="J1089" s="30">
        <v>0.05</v>
      </c>
      <c r="K1089" s="29">
        <v>3.7999999999999999E-2</v>
      </c>
      <c r="L1089" s="31">
        <v>132796</v>
      </c>
      <c r="M1089" s="32" t="s">
        <v>2189</v>
      </c>
      <c r="N1089" s="29">
        <v>798</v>
      </c>
      <c r="O1089" s="29">
        <v>80</v>
      </c>
      <c r="P1089" s="29">
        <v>96</v>
      </c>
      <c r="Q1089" s="29">
        <v>127</v>
      </c>
      <c r="R1089" s="29">
        <v>95.3</v>
      </c>
      <c r="S1089" s="33">
        <v>-7.2916666666666963E-3</v>
      </c>
      <c r="T1089" s="34">
        <v>131827.69583333333</v>
      </c>
      <c r="U1089" s="34">
        <v>20106.432402853879</v>
      </c>
      <c r="V1089" s="35">
        <v>111721.26343047945</v>
      </c>
      <c r="W1089" s="24">
        <v>0</v>
      </c>
      <c r="X1089" s="35">
        <v>111721.26343047945</v>
      </c>
    </row>
    <row r="1090" spans="1:24">
      <c r="A1090" s="24">
        <v>1089</v>
      </c>
      <c r="B1090" s="25" t="s">
        <v>60</v>
      </c>
      <c r="C1090" s="25" t="s">
        <v>106</v>
      </c>
      <c r="D1090" s="26">
        <v>43333</v>
      </c>
      <c r="E1090" s="27">
        <v>43333</v>
      </c>
      <c r="F1090" s="27">
        <v>43313</v>
      </c>
      <c r="G1090" s="27">
        <v>44798</v>
      </c>
      <c r="H1090" s="28">
        <v>4.0136986301369859</v>
      </c>
      <c r="I1090" s="29">
        <v>25</v>
      </c>
      <c r="J1090" s="30">
        <v>0.05</v>
      </c>
      <c r="K1090" s="29">
        <v>3.7999999999999999E-2</v>
      </c>
      <c r="L1090" s="31">
        <v>469552</v>
      </c>
      <c r="M1090" s="32" t="s">
        <v>1871</v>
      </c>
      <c r="N1090" s="29">
        <v>639</v>
      </c>
      <c r="O1090" s="29">
        <v>80</v>
      </c>
      <c r="P1090" s="29">
        <v>112.8</v>
      </c>
      <c r="Q1090" s="29">
        <v>127</v>
      </c>
      <c r="R1090" s="29">
        <v>116.2</v>
      </c>
      <c r="S1090" s="33">
        <v>3.0141843971631256E-2</v>
      </c>
      <c r="T1090" s="34">
        <v>483705.16312056739</v>
      </c>
      <c r="U1090" s="34">
        <v>73774.976523073929</v>
      </c>
      <c r="V1090" s="35">
        <v>409930.18659749348</v>
      </c>
      <c r="W1090" s="24">
        <v>0</v>
      </c>
      <c r="X1090" s="35">
        <v>409930.18659749348</v>
      </c>
    </row>
    <row r="1091" spans="1:24">
      <c r="A1091" s="24">
        <v>1090</v>
      </c>
      <c r="B1091" s="25" t="s">
        <v>60</v>
      </c>
      <c r="C1091" s="25" t="s">
        <v>110</v>
      </c>
      <c r="D1091" s="26">
        <v>43333</v>
      </c>
      <c r="E1091" s="27">
        <v>43333</v>
      </c>
      <c r="F1091" s="27">
        <v>43313</v>
      </c>
      <c r="G1091" s="27">
        <v>44798</v>
      </c>
      <c r="H1091" s="28">
        <v>4.0136986301369859</v>
      </c>
      <c r="I1091" s="29">
        <v>25</v>
      </c>
      <c r="J1091" s="30">
        <v>0.05</v>
      </c>
      <c r="K1091" s="29">
        <v>3.7999999999999999E-2</v>
      </c>
      <c r="L1091" s="31">
        <v>16789210</v>
      </c>
      <c r="M1091" s="32" t="s">
        <v>1939</v>
      </c>
      <c r="N1091" s="29">
        <v>673</v>
      </c>
      <c r="O1091" s="29">
        <v>80</v>
      </c>
      <c r="P1091" s="29">
        <v>95</v>
      </c>
      <c r="Q1091" s="29">
        <v>127</v>
      </c>
      <c r="R1091" s="29">
        <v>104.3</v>
      </c>
      <c r="S1091" s="33">
        <v>9.7894736842105229E-2</v>
      </c>
      <c r="T1091" s="34">
        <v>18432785.294736844</v>
      </c>
      <c r="U1091" s="34">
        <v>2811378.5133095887</v>
      </c>
      <c r="V1091" s="35">
        <v>15621406.781427255</v>
      </c>
      <c r="W1091" s="24">
        <v>0</v>
      </c>
      <c r="X1091" s="35">
        <v>15621406.781427255</v>
      </c>
    </row>
    <row r="1092" spans="1:24">
      <c r="A1092" s="24">
        <v>1091</v>
      </c>
      <c r="B1092" s="25" t="s">
        <v>60</v>
      </c>
      <c r="C1092" s="25" t="s">
        <v>86</v>
      </c>
      <c r="D1092" s="26">
        <v>43333</v>
      </c>
      <c r="E1092" s="27">
        <v>43333</v>
      </c>
      <c r="F1092" s="27">
        <v>43313</v>
      </c>
      <c r="G1092" s="27">
        <v>44798</v>
      </c>
      <c r="H1092" s="28">
        <v>4.0136986301369859</v>
      </c>
      <c r="I1092" s="29">
        <v>25</v>
      </c>
      <c r="J1092" s="30">
        <v>0.05</v>
      </c>
      <c r="K1092" s="29">
        <v>3.7999999999999999E-2</v>
      </c>
      <c r="L1092" s="31">
        <v>892500</v>
      </c>
      <c r="M1092" s="32" t="s">
        <v>2189</v>
      </c>
      <c r="N1092" s="29">
        <v>798</v>
      </c>
      <c r="O1092" s="29">
        <v>80</v>
      </c>
      <c r="P1092" s="29">
        <v>96</v>
      </c>
      <c r="Q1092" s="29">
        <v>127</v>
      </c>
      <c r="R1092" s="29">
        <v>95.3</v>
      </c>
      <c r="S1092" s="33">
        <v>-7.2916666666666963E-3</v>
      </c>
      <c r="T1092" s="34">
        <v>885992.1875</v>
      </c>
      <c r="U1092" s="34">
        <v>135132.01391267122</v>
      </c>
      <c r="V1092" s="35">
        <v>750860.17358732875</v>
      </c>
      <c r="W1092" s="24">
        <v>0</v>
      </c>
      <c r="X1092" s="35">
        <v>750860.17358732875</v>
      </c>
    </row>
    <row r="1093" spans="1:24">
      <c r="A1093" s="24">
        <v>1092</v>
      </c>
      <c r="B1093" s="25" t="s">
        <v>60</v>
      </c>
      <c r="C1093" s="25" t="s">
        <v>90</v>
      </c>
      <c r="D1093" s="26">
        <v>43333</v>
      </c>
      <c r="E1093" s="27">
        <v>43333</v>
      </c>
      <c r="F1093" s="27">
        <v>43313</v>
      </c>
      <c r="G1093" s="27">
        <v>44798</v>
      </c>
      <c r="H1093" s="28">
        <v>4.0136986301369859</v>
      </c>
      <c r="I1093" s="29">
        <v>25</v>
      </c>
      <c r="J1093" s="30">
        <v>0.05</v>
      </c>
      <c r="K1093" s="29">
        <v>3.7999999999999999E-2</v>
      </c>
      <c r="L1093" s="31">
        <v>472500</v>
      </c>
      <c r="M1093" s="32" t="s">
        <v>2189</v>
      </c>
      <c r="N1093" s="29">
        <v>798</v>
      </c>
      <c r="O1093" s="29">
        <v>80</v>
      </c>
      <c r="P1093" s="29">
        <v>96</v>
      </c>
      <c r="Q1093" s="29">
        <v>127</v>
      </c>
      <c r="R1093" s="29">
        <v>95.3</v>
      </c>
      <c r="S1093" s="33">
        <v>-7.2916666666666963E-3</v>
      </c>
      <c r="T1093" s="34">
        <v>469054.6875</v>
      </c>
      <c r="U1093" s="34">
        <v>71540.477953767113</v>
      </c>
      <c r="V1093" s="35">
        <v>397514.20954623289</v>
      </c>
      <c r="W1093" s="24">
        <v>0</v>
      </c>
      <c r="X1093" s="35">
        <v>397514.20954623289</v>
      </c>
    </row>
    <row r="1094" spans="1:24">
      <c r="A1094" s="24">
        <v>1093</v>
      </c>
      <c r="B1094" s="25" t="s">
        <v>60</v>
      </c>
      <c r="C1094" s="25" t="s">
        <v>91</v>
      </c>
      <c r="D1094" s="26">
        <v>43333</v>
      </c>
      <c r="E1094" s="27">
        <v>43333</v>
      </c>
      <c r="F1094" s="27">
        <v>43313</v>
      </c>
      <c r="G1094" s="27">
        <v>44798</v>
      </c>
      <c r="H1094" s="28">
        <v>4.0136986301369859</v>
      </c>
      <c r="I1094" s="29">
        <v>25</v>
      </c>
      <c r="J1094" s="30">
        <v>0.05</v>
      </c>
      <c r="K1094" s="29">
        <v>3.7999999999999999E-2</v>
      </c>
      <c r="L1094" s="31">
        <v>637760</v>
      </c>
      <c r="M1094" s="32" t="s">
        <v>2189</v>
      </c>
      <c r="N1094" s="29">
        <v>798</v>
      </c>
      <c r="O1094" s="29">
        <v>80</v>
      </c>
      <c r="P1094" s="29">
        <v>96</v>
      </c>
      <c r="Q1094" s="29">
        <v>127</v>
      </c>
      <c r="R1094" s="29">
        <v>95.3</v>
      </c>
      <c r="S1094" s="33">
        <v>-7.2916666666666963E-3</v>
      </c>
      <c r="T1094" s="34">
        <v>633109.66666666663</v>
      </c>
      <c r="U1094" s="34">
        <v>96562.233269406381</v>
      </c>
      <c r="V1094" s="35">
        <v>536547.43339726026</v>
      </c>
      <c r="W1094" s="24">
        <v>0</v>
      </c>
      <c r="X1094" s="35">
        <v>536547.43339726026</v>
      </c>
    </row>
    <row r="1095" spans="1:24">
      <c r="A1095" s="24">
        <v>1094</v>
      </c>
      <c r="B1095" s="25" t="s">
        <v>60</v>
      </c>
      <c r="C1095" s="25" t="s">
        <v>92</v>
      </c>
      <c r="D1095" s="26">
        <v>43333</v>
      </c>
      <c r="E1095" s="27">
        <v>43333</v>
      </c>
      <c r="F1095" s="27">
        <v>43313</v>
      </c>
      <c r="G1095" s="27">
        <v>44798</v>
      </c>
      <c r="H1095" s="28">
        <v>4.0136986301369859</v>
      </c>
      <c r="I1095" s="29">
        <v>25</v>
      </c>
      <c r="J1095" s="30">
        <v>0.05</v>
      </c>
      <c r="K1095" s="29">
        <v>3.7999999999999999E-2</v>
      </c>
      <c r="L1095" s="31">
        <v>21044329</v>
      </c>
      <c r="M1095" s="32" t="s">
        <v>2189</v>
      </c>
      <c r="N1095" s="29">
        <v>798</v>
      </c>
      <c r="O1095" s="29">
        <v>80</v>
      </c>
      <c r="P1095" s="29">
        <v>96</v>
      </c>
      <c r="Q1095" s="29">
        <v>127</v>
      </c>
      <c r="R1095" s="29">
        <v>95.3</v>
      </c>
      <c r="S1095" s="33">
        <v>-7.2916666666666963E-3</v>
      </c>
      <c r="T1095" s="34">
        <v>20890880.767708331</v>
      </c>
      <c r="U1095" s="34">
        <v>3186288.5817488292</v>
      </c>
      <c r="V1095" s="35">
        <v>17704592.185959503</v>
      </c>
      <c r="W1095" s="24">
        <v>0</v>
      </c>
      <c r="X1095" s="35">
        <v>17704592.185959503</v>
      </c>
    </row>
    <row r="1096" spans="1:24">
      <c r="A1096" s="24">
        <v>1095</v>
      </c>
      <c r="B1096" s="25" t="s">
        <v>60</v>
      </c>
      <c r="C1096" s="25" t="s">
        <v>93</v>
      </c>
      <c r="D1096" s="26">
        <v>43333</v>
      </c>
      <c r="E1096" s="27">
        <v>43333</v>
      </c>
      <c r="F1096" s="27">
        <v>43313</v>
      </c>
      <c r="G1096" s="27">
        <v>44798</v>
      </c>
      <c r="H1096" s="28">
        <v>4.0136986301369859</v>
      </c>
      <c r="I1096" s="29">
        <v>25</v>
      </c>
      <c r="J1096" s="30">
        <v>0.05</v>
      </c>
      <c r="K1096" s="29">
        <v>3.7999999999999999E-2</v>
      </c>
      <c r="L1096" s="31">
        <v>969266</v>
      </c>
      <c r="M1096" s="32" t="s">
        <v>2189</v>
      </c>
      <c r="N1096" s="29">
        <v>798</v>
      </c>
      <c r="O1096" s="29">
        <v>80</v>
      </c>
      <c r="P1096" s="29">
        <v>96</v>
      </c>
      <c r="Q1096" s="29">
        <v>127</v>
      </c>
      <c r="R1096" s="29">
        <v>95.3</v>
      </c>
      <c r="S1096" s="33">
        <v>-7.2916666666666963E-3</v>
      </c>
      <c r="T1096" s="34">
        <v>962198.43541666667</v>
      </c>
      <c r="U1096" s="34">
        <v>146755.0326017694</v>
      </c>
      <c r="V1096" s="35">
        <v>815443.40281489724</v>
      </c>
      <c r="W1096" s="24">
        <v>0</v>
      </c>
      <c r="X1096" s="35">
        <v>815443.40281489724</v>
      </c>
    </row>
    <row r="1097" spans="1:24">
      <c r="A1097" s="24">
        <v>1096</v>
      </c>
      <c r="B1097" s="25" t="s">
        <v>60</v>
      </c>
      <c r="C1097" s="25" t="s">
        <v>94</v>
      </c>
      <c r="D1097" s="26">
        <v>43333</v>
      </c>
      <c r="E1097" s="27">
        <v>43333</v>
      </c>
      <c r="F1097" s="27">
        <v>43313</v>
      </c>
      <c r="G1097" s="27">
        <v>44798</v>
      </c>
      <c r="H1097" s="28">
        <v>4.0136986301369859</v>
      </c>
      <c r="I1097" s="29">
        <v>25</v>
      </c>
      <c r="J1097" s="30">
        <v>0.05</v>
      </c>
      <c r="K1097" s="29">
        <v>3.7999999999999999E-2</v>
      </c>
      <c r="L1097" s="31">
        <v>735000</v>
      </c>
      <c r="M1097" s="32" t="s">
        <v>2189</v>
      </c>
      <c r="N1097" s="29">
        <v>798</v>
      </c>
      <c r="O1097" s="29">
        <v>80</v>
      </c>
      <c r="P1097" s="29">
        <v>96</v>
      </c>
      <c r="Q1097" s="29">
        <v>127</v>
      </c>
      <c r="R1097" s="29">
        <v>95.3</v>
      </c>
      <c r="S1097" s="33">
        <v>-7.2916666666666963E-3</v>
      </c>
      <c r="T1097" s="34">
        <v>729640.625</v>
      </c>
      <c r="U1097" s="34">
        <v>111285.18792808217</v>
      </c>
      <c r="V1097" s="35">
        <v>618355.43707191781</v>
      </c>
      <c r="W1097" s="24">
        <v>0</v>
      </c>
      <c r="X1097" s="35">
        <v>618355.43707191781</v>
      </c>
    </row>
    <row r="1098" spans="1:24">
      <c r="A1098" s="24">
        <v>1097</v>
      </c>
      <c r="B1098" s="25" t="s">
        <v>60</v>
      </c>
      <c r="C1098" s="25" t="s">
        <v>95</v>
      </c>
      <c r="D1098" s="26">
        <v>43333</v>
      </c>
      <c r="E1098" s="27">
        <v>43333</v>
      </c>
      <c r="F1098" s="27">
        <v>43313</v>
      </c>
      <c r="G1098" s="27">
        <v>44798</v>
      </c>
      <c r="H1098" s="28">
        <v>4.0136986301369859</v>
      </c>
      <c r="I1098" s="29">
        <v>25</v>
      </c>
      <c r="J1098" s="30">
        <v>0.05</v>
      </c>
      <c r="K1098" s="29">
        <v>3.7999999999999999E-2</v>
      </c>
      <c r="L1098" s="31">
        <v>126000</v>
      </c>
      <c r="M1098" s="32" t="s">
        <v>2189</v>
      </c>
      <c r="N1098" s="29">
        <v>798</v>
      </c>
      <c r="O1098" s="29">
        <v>80</v>
      </c>
      <c r="P1098" s="29">
        <v>96</v>
      </c>
      <c r="Q1098" s="29">
        <v>127</v>
      </c>
      <c r="R1098" s="29">
        <v>95.3</v>
      </c>
      <c r="S1098" s="33">
        <v>-7.2916666666666963E-3</v>
      </c>
      <c r="T1098" s="34">
        <v>125081.25</v>
      </c>
      <c r="U1098" s="34">
        <v>19077.460787671229</v>
      </c>
      <c r="V1098" s="35">
        <v>106003.78921232877</v>
      </c>
      <c r="W1098" s="24">
        <v>0</v>
      </c>
      <c r="X1098" s="35">
        <v>106003.78921232877</v>
      </c>
    </row>
    <row r="1099" spans="1:24">
      <c r="A1099" s="24">
        <v>1098</v>
      </c>
      <c r="B1099" s="25" t="s">
        <v>60</v>
      </c>
      <c r="C1099" s="25" t="s">
        <v>96</v>
      </c>
      <c r="D1099" s="26">
        <v>43333</v>
      </c>
      <c r="E1099" s="27">
        <v>43333</v>
      </c>
      <c r="F1099" s="27">
        <v>43313</v>
      </c>
      <c r="G1099" s="27">
        <v>44798</v>
      </c>
      <c r="H1099" s="28">
        <v>4.0136986301369859</v>
      </c>
      <c r="I1099" s="29">
        <v>25</v>
      </c>
      <c r="J1099" s="30">
        <v>0.05</v>
      </c>
      <c r="K1099" s="29">
        <v>3.7999999999999999E-2</v>
      </c>
      <c r="L1099" s="31">
        <v>29327302</v>
      </c>
      <c r="M1099" s="32" t="s">
        <v>2189</v>
      </c>
      <c r="N1099" s="29">
        <v>798</v>
      </c>
      <c r="O1099" s="29">
        <v>80</v>
      </c>
      <c r="P1099" s="29">
        <v>96</v>
      </c>
      <c r="Q1099" s="29">
        <v>127</v>
      </c>
      <c r="R1099" s="29">
        <v>95.3</v>
      </c>
      <c r="S1099" s="33">
        <v>-7.2916666666666963E-3</v>
      </c>
      <c r="T1099" s="34">
        <v>29113457.089583334</v>
      </c>
      <c r="U1099" s="34">
        <v>4440400.4278824767</v>
      </c>
      <c r="V1099" s="35">
        <v>24673056.661700856</v>
      </c>
      <c r="W1099" s="24">
        <v>0</v>
      </c>
      <c r="X1099" s="35">
        <v>24673056.661700856</v>
      </c>
    </row>
    <row r="1100" spans="1:24">
      <c r="A1100" s="24">
        <v>1099</v>
      </c>
      <c r="B1100" s="25" t="s">
        <v>60</v>
      </c>
      <c r="C1100" s="25" t="s">
        <v>97</v>
      </c>
      <c r="D1100" s="26">
        <v>43333</v>
      </c>
      <c r="E1100" s="27">
        <v>43333</v>
      </c>
      <c r="F1100" s="27">
        <v>43313</v>
      </c>
      <c r="G1100" s="27">
        <v>44798</v>
      </c>
      <c r="H1100" s="28">
        <v>4.0136986301369859</v>
      </c>
      <c r="I1100" s="29">
        <v>25</v>
      </c>
      <c r="J1100" s="30">
        <v>0.05</v>
      </c>
      <c r="K1100" s="29">
        <v>3.7999999999999999E-2</v>
      </c>
      <c r="L1100" s="31">
        <v>1517250</v>
      </c>
      <c r="M1100" s="32" t="s">
        <v>1941</v>
      </c>
      <c r="N1100" s="29">
        <v>674</v>
      </c>
      <c r="O1100" s="29">
        <v>80</v>
      </c>
      <c r="P1100" s="29">
        <v>105.1</v>
      </c>
      <c r="Q1100" s="29">
        <v>127</v>
      </c>
      <c r="R1100" s="29">
        <v>122.8</v>
      </c>
      <c r="S1100" s="33">
        <v>0.16841103710751668</v>
      </c>
      <c r="T1100" s="34">
        <v>1772771.6460513796</v>
      </c>
      <c r="U1100" s="34">
        <v>270384.10283748026</v>
      </c>
      <c r="V1100" s="35">
        <v>1502387.5432138992</v>
      </c>
      <c r="W1100" s="24">
        <v>0</v>
      </c>
      <c r="X1100" s="35">
        <v>1502387.5432138992</v>
      </c>
    </row>
    <row r="1101" spans="1:24">
      <c r="A1101" s="24">
        <v>1100</v>
      </c>
      <c r="B1101" s="25" t="s">
        <v>60</v>
      </c>
      <c r="C1101" s="25" t="s">
        <v>98</v>
      </c>
      <c r="D1101" s="26">
        <v>43333</v>
      </c>
      <c r="E1101" s="27">
        <v>43333</v>
      </c>
      <c r="F1101" s="27">
        <v>43313</v>
      </c>
      <c r="G1101" s="27">
        <v>44798</v>
      </c>
      <c r="H1101" s="28">
        <v>4.0136986301369859</v>
      </c>
      <c r="I1101" s="29">
        <v>25</v>
      </c>
      <c r="J1101" s="30">
        <v>0.05</v>
      </c>
      <c r="K1101" s="29">
        <v>3.7999999999999999E-2</v>
      </c>
      <c r="L1101" s="31">
        <v>312900</v>
      </c>
      <c r="M1101" s="32" t="s">
        <v>2189</v>
      </c>
      <c r="N1101" s="29">
        <v>798</v>
      </c>
      <c r="O1101" s="29">
        <v>80</v>
      </c>
      <c r="P1101" s="29">
        <v>96</v>
      </c>
      <c r="Q1101" s="29">
        <v>127</v>
      </c>
      <c r="R1101" s="29">
        <v>95.3</v>
      </c>
      <c r="S1101" s="33">
        <v>-7.2916666666666963E-3</v>
      </c>
      <c r="T1101" s="34">
        <v>310618.4375</v>
      </c>
      <c r="U1101" s="34">
        <v>47375.694289383558</v>
      </c>
      <c r="V1101" s="35">
        <v>263242.74321061646</v>
      </c>
      <c r="W1101" s="24">
        <v>0</v>
      </c>
      <c r="X1101" s="35">
        <v>263242.74321061646</v>
      </c>
    </row>
    <row r="1102" spans="1:24">
      <c r="A1102" s="24">
        <v>1101</v>
      </c>
      <c r="B1102" s="25" t="s">
        <v>60</v>
      </c>
      <c r="C1102" s="25" t="s">
        <v>99</v>
      </c>
      <c r="D1102" s="26">
        <v>43333</v>
      </c>
      <c r="E1102" s="27">
        <v>43333</v>
      </c>
      <c r="F1102" s="27">
        <v>43313</v>
      </c>
      <c r="G1102" s="27">
        <v>44798</v>
      </c>
      <c r="H1102" s="28">
        <v>4.0136986301369859</v>
      </c>
      <c r="I1102" s="29">
        <v>25</v>
      </c>
      <c r="J1102" s="30">
        <v>0.05</v>
      </c>
      <c r="K1102" s="29">
        <v>3.7999999999999999E-2</v>
      </c>
      <c r="L1102" s="31">
        <v>1174950</v>
      </c>
      <c r="M1102" s="32" t="s">
        <v>2189</v>
      </c>
      <c r="N1102" s="29">
        <v>798</v>
      </c>
      <c r="O1102" s="29">
        <v>80</v>
      </c>
      <c r="P1102" s="29">
        <v>96</v>
      </c>
      <c r="Q1102" s="29">
        <v>127</v>
      </c>
      <c r="R1102" s="29">
        <v>95.3</v>
      </c>
      <c r="S1102" s="33">
        <v>-7.2916666666666963E-3</v>
      </c>
      <c r="T1102" s="34">
        <v>1166382.65625</v>
      </c>
      <c r="U1102" s="34">
        <v>177897.32184503422</v>
      </c>
      <c r="V1102" s="35">
        <v>988485.33440496575</v>
      </c>
      <c r="W1102" s="24">
        <v>0</v>
      </c>
      <c r="X1102" s="35">
        <v>988485.33440496575</v>
      </c>
    </row>
    <row r="1103" spans="1:24">
      <c r="A1103" s="24">
        <v>1102</v>
      </c>
      <c r="B1103" s="25" t="s">
        <v>60</v>
      </c>
      <c r="C1103" s="25" t="s">
        <v>100</v>
      </c>
      <c r="D1103" s="26">
        <v>43333</v>
      </c>
      <c r="E1103" s="27">
        <v>43333</v>
      </c>
      <c r="F1103" s="27">
        <v>43313</v>
      </c>
      <c r="G1103" s="27">
        <v>44798</v>
      </c>
      <c r="H1103" s="28">
        <v>4.0136986301369859</v>
      </c>
      <c r="I1103" s="29">
        <v>25</v>
      </c>
      <c r="J1103" s="30">
        <v>0.05</v>
      </c>
      <c r="K1103" s="29">
        <v>3.7999999999999999E-2</v>
      </c>
      <c r="L1103" s="31">
        <v>582750</v>
      </c>
      <c r="M1103" s="32" t="s">
        <v>1973</v>
      </c>
      <c r="N1103" s="29">
        <v>690</v>
      </c>
      <c r="O1103" s="29">
        <v>80</v>
      </c>
      <c r="P1103" s="29">
        <v>110</v>
      </c>
      <c r="Q1103" s="29">
        <v>127</v>
      </c>
      <c r="R1103" s="29">
        <v>145.69999999999999</v>
      </c>
      <c r="S1103" s="33">
        <v>0.32454545454545441</v>
      </c>
      <c r="T1103" s="34">
        <v>771878.86363636365</v>
      </c>
      <c r="U1103" s="34">
        <v>117727.3872291407</v>
      </c>
      <c r="V1103" s="35">
        <v>654151.47640722292</v>
      </c>
      <c r="W1103" s="24">
        <v>0</v>
      </c>
      <c r="X1103" s="35">
        <v>654151.47640722292</v>
      </c>
    </row>
    <row r="1104" spans="1:24">
      <c r="A1104" s="24">
        <v>1103</v>
      </c>
      <c r="B1104" s="25" t="s">
        <v>60</v>
      </c>
      <c r="C1104" s="25" t="s">
        <v>101</v>
      </c>
      <c r="D1104" s="26">
        <v>43333</v>
      </c>
      <c r="E1104" s="27">
        <v>43333</v>
      </c>
      <c r="F1104" s="27">
        <v>43313</v>
      </c>
      <c r="G1104" s="27">
        <v>44798</v>
      </c>
      <c r="H1104" s="28">
        <v>4.0136986301369859</v>
      </c>
      <c r="I1104" s="29">
        <v>25</v>
      </c>
      <c r="J1104" s="30">
        <v>0.05</v>
      </c>
      <c r="K1104" s="29">
        <v>3.7999999999999999E-2</v>
      </c>
      <c r="L1104" s="31">
        <v>9976171</v>
      </c>
      <c r="M1104" s="32" t="s">
        <v>2189</v>
      </c>
      <c r="N1104" s="29">
        <v>798</v>
      </c>
      <c r="O1104" s="29">
        <v>80</v>
      </c>
      <c r="P1104" s="29">
        <v>96</v>
      </c>
      <c r="Q1104" s="29">
        <v>127</v>
      </c>
      <c r="R1104" s="29">
        <v>95.3</v>
      </c>
      <c r="S1104" s="33">
        <v>-7.2916666666666963E-3</v>
      </c>
      <c r="T1104" s="34">
        <v>9903428.0864583328</v>
      </c>
      <c r="U1104" s="34">
        <v>1510476.2782825625</v>
      </c>
      <c r="V1104" s="35">
        <v>8392951.8081757706</v>
      </c>
      <c r="W1104" s="24">
        <v>0</v>
      </c>
      <c r="X1104" s="35">
        <v>8392951.8081757706</v>
      </c>
    </row>
    <row r="1105" spans="1:24">
      <c r="A1105" s="24">
        <v>1104</v>
      </c>
      <c r="B1105" s="25" t="s">
        <v>60</v>
      </c>
      <c r="C1105" s="25" t="s">
        <v>102</v>
      </c>
      <c r="D1105" s="26">
        <v>43333</v>
      </c>
      <c r="E1105" s="27">
        <v>43333</v>
      </c>
      <c r="F1105" s="27">
        <v>43313</v>
      </c>
      <c r="G1105" s="27">
        <v>44798</v>
      </c>
      <c r="H1105" s="28">
        <v>4.0136986301369859</v>
      </c>
      <c r="I1105" s="29">
        <v>25</v>
      </c>
      <c r="J1105" s="30">
        <v>0.05</v>
      </c>
      <c r="K1105" s="29">
        <v>3.7999999999999999E-2</v>
      </c>
      <c r="L1105" s="31">
        <v>21103901</v>
      </c>
      <c r="M1105" s="32" t="s">
        <v>2189</v>
      </c>
      <c r="N1105" s="29">
        <v>798</v>
      </c>
      <c r="O1105" s="29">
        <v>80</v>
      </c>
      <c r="P1105" s="29">
        <v>96</v>
      </c>
      <c r="Q1105" s="29">
        <v>127</v>
      </c>
      <c r="R1105" s="29">
        <v>95.3</v>
      </c>
      <c r="S1105" s="33">
        <v>-7.2916666666666963E-3</v>
      </c>
      <c r="T1105" s="34">
        <v>20950018.388541665</v>
      </c>
      <c r="U1105" s="34">
        <v>3195308.2840825049</v>
      </c>
      <c r="V1105" s="35">
        <v>17754710.104459159</v>
      </c>
      <c r="W1105" s="24">
        <v>0</v>
      </c>
      <c r="X1105" s="35">
        <v>17754710.104459159</v>
      </c>
    </row>
    <row r="1106" spans="1:24">
      <c r="A1106" s="24">
        <v>1105</v>
      </c>
      <c r="B1106" s="25" t="s">
        <v>60</v>
      </c>
      <c r="C1106" s="25" t="s">
        <v>103</v>
      </c>
      <c r="D1106" s="26">
        <v>43333</v>
      </c>
      <c r="E1106" s="27">
        <v>43333</v>
      </c>
      <c r="F1106" s="27">
        <v>43313</v>
      </c>
      <c r="G1106" s="27">
        <v>44798</v>
      </c>
      <c r="H1106" s="28">
        <v>4.0136986301369859</v>
      </c>
      <c r="I1106" s="29">
        <v>25</v>
      </c>
      <c r="J1106" s="30">
        <v>0.05</v>
      </c>
      <c r="K1106" s="29">
        <v>3.7999999999999999E-2</v>
      </c>
      <c r="L1106" s="31">
        <v>580650</v>
      </c>
      <c r="M1106" s="32" t="s">
        <v>2189</v>
      </c>
      <c r="N1106" s="29">
        <v>798</v>
      </c>
      <c r="O1106" s="29">
        <v>80</v>
      </c>
      <c r="P1106" s="29">
        <v>96</v>
      </c>
      <c r="Q1106" s="29">
        <v>127</v>
      </c>
      <c r="R1106" s="29">
        <v>95.3</v>
      </c>
      <c r="S1106" s="33">
        <v>-7.2916666666666963E-3</v>
      </c>
      <c r="T1106" s="34">
        <v>576416.09375</v>
      </c>
      <c r="U1106" s="34">
        <v>87915.298463184925</v>
      </c>
      <c r="V1106" s="35">
        <v>488500.79528681509</v>
      </c>
      <c r="W1106" s="24">
        <v>0</v>
      </c>
      <c r="X1106" s="35">
        <v>488500.79528681509</v>
      </c>
    </row>
    <row r="1107" spans="1:24">
      <c r="A1107" s="24">
        <v>1106</v>
      </c>
      <c r="B1107" s="25" t="s">
        <v>60</v>
      </c>
      <c r="C1107" s="25" t="s">
        <v>104</v>
      </c>
      <c r="D1107" s="26">
        <v>43333</v>
      </c>
      <c r="E1107" s="27">
        <v>43333</v>
      </c>
      <c r="F1107" s="27">
        <v>43313</v>
      </c>
      <c r="G1107" s="27">
        <v>44798</v>
      </c>
      <c r="H1107" s="28">
        <v>4.0136986301369859</v>
      </c>
      <c r="I1107" s="29">
        <v>25</v>
      </c>
      <c r="J1107" s="30">
        <v>0.05</v>
      </c>
      <c r="K1107" s="29">
        <v>3.7999999999999999E-2</v>
      </c>
      <c r="L1107" s="31">
        <v>175035</v>
      </c>
      <c r="M1107" s="32" t="s">
        <v>1877</v>
      </c>
      <c r="N1107" s="29">
        <v>642</v>
      </c>
      <c r="O1107" s="29">
        <v>80</v>
      </c>
      <c r="P1107" s="29">
        <v>79.099999999999994</v>
      </c>
      <c r="Q1107" s="29">
        <v>127</v>
      </c>
      <c r="R1107" s="29">
        <v>94</v>
      </c>
      <c r="S1107" s="33">
        <v>0.18836915297092297</v>
      </c>
      <c r="T1107" s="34">
        <v>208006.19469026552</v>
      </c>
      <c r="U1107" s="34">
        <v>31725.218790156381</v>
      </c>
      <c r="V1107" s="35">
        <v>176280.97590010913</v>
      </c>
      <c r="W1107" s="24">
        <v>0</v>
      </c>
      <c r="X1107" s="35">
        <v>176280.97590010913</v>
      </c>
    </row>
    <row r="1108" spans="1:24">
      <c r="A1108" s="24">
        <v>1107</v>
      </c>
      <c r="B1108" s="25" t="s">
        <v>60</v>
      </c>
      <c r="C1108" s="25" t="s">
        <v>105</v>
      </c>
      <c r="D1108" s="26">
        <v>43333</v>
      </c>
      <c r="E1108" s="27">
        <v>43333</v>
      </c>
      <c r="F1108" s="27">
        <v>43313</v>
      </c>
      <c r="G1108" s="27">
        <v>44798</v>
      </c>
      <c r="H1108" s="28">
        <v>4.0136986301369859</v>
      </c>
      <c r="I1108" s="29">
        <v>25</v>
      </c>
      <c r="J1108" s="30">
        <v>0.05</v>
      </c>
      <c r="K1108" s="29">
        <v>3.7999999999999999E-2</v>
      </c>
      <c r="L1108" s="31">
        <v>132796</v>
      </c>
      <c r="M1108" s="32" t="s">
        <v>2189</v>
      </c>
      <c r="N1108" s="29">
        <v>798</v>
      </c>
      <c r="O1108" s="29">
        <v>80</v>
      </c>
      <c r="P1108" s="29">
        <v>96</v>
      </c>
      <c r="Q1108" s="29">
        <v>127</v>
      </c>
      <c r="R1108" s="29">
        <v>95.3</v>
      </c>
      <c r="S1108" s="33">
        <v>-7.2916666666666963E-3</v>
      </c>
      <c r="T1108" s="34">
        <v>131827.69583333333</v>
      </c>
      <c r="U1108" s="34">
        <v>20106.432402853879</v>
      </c>
      <c r="V1108" s="35">
        <v>111721.26343047945</v>
      </c>
      <c r="W1108" s="24">
        <v>0</v>
      </c>
      <c r="X1108" s="35">
        <v>111721.26343047945</v>
      </c>
    </row>
    <row r="1109" spans="1:24">
      <c r="A1109" s="24">
        <v>1108</v>
      </c>
      <c r="B1109" s="25" t="s">
        <v>60</v>
      </c>
      <c r="C1109" s="25" t="s">
        <v>106</v>
      </c>
      <c r="D1109" s="26">
        <v>43333</v>
      </c>
      <c r="E1109" s="27">
        <v>43333</v>
      </c>
      <c r="F1109" s="27">
        <v>43313</v>
      </c>
      <c r="G1109" s="27">
        <v>44798</v>
      </c>
      <c r="H1109" s="28">
        <v>4.0136986301369859</v>
      </c>
      <c r="I1109" s="29">
        <v>25</v>
      </c>
      <c r="J1109" s="30">
        <v>0.05</v>
      </c>
      <c r="K1109" s="29">
        <v>3.7999999999999999E-2</v>
      </c>
      <c r="L1109" s="31">
        <v>469552</v>
      </c>
      <c r="M1109" s="32" t="s">
        <v>1871</v>
      </c>
      <c r="N1109" s="29">
        <v>639</v>
      </c>
      <c r="O1109" s="29">
        <v>80</v>
      </c>
      <c r="P1109" s="29">
        <v>112.8</v>
      </c>
      <c r="Q1109" s="29">
        <v>127</v>
      </c>
      <c r="R1109" s="29">
        <v>116.2</v>
      </c>
      <c r="S1109" s="33">
        <v>3.0141843971631256E-2</v>
      </c>
      <c r="T1109" s="34">
        <v>483705.16312056739</v>
      </c>
      <c r="U1109" s="34">
        <v>73774.976523073929</v>
      </c>
      <c r="V1109" s="35">
        <v>409930.18659749348</v>
      </c>
      <c r="W1109" s="24">
        <v>0</v>
      </c>
      <c r="X1109" s="35">
        <v>409930.18659749348</v>
      </c>
    </row>
    <row r="1110" spans="1:24">
      <c r="A1110" s="24">
        <v>1109</v>
      </c>
      <c r="B1110" s="25" t="s">
        <v>60</v>
      </c>
      <c r="C1110" s="25" t="s">
        <v>110</v>
      </c>
      <c r="D1110" s="26">
        <v>43333</v>
      </c>
      <c r="E1110" s="27">
        <v>43333</v>
      </c>
      <c r="F1110" s="27">
        <v>43313</v>
      </c>
      <c r="G1110" s="27">
        <v>44798</v>
      </c>
      <c r="H1110" s="28">
        <v>4.0136986301369859</v>
      </c>
      <c r="I1110" s="29">
        <v>25</v>
      </c>
      <c r="J1110" s="30">
        <v>0.05</v>
      </c>
      <c r="K1110" s="29">
        <v>3.7999999999999999E-2</v>
      </c>
      <c r="L1110" s="31">
        <v>16789210</v>
      </c>
      <c r="M1110" s="32" t="s">
        <v>1939</v>
      </c>
      <c r="N1110" s="29">
        <v>673</v>
      </c>
      <c r="O1110" s="29">
        <v>80</v>
      </c>
      <c r="P1110" s="29">
        <v>95</v>
      </c>
      <c r="Q1110" s="29">
        <v>127</v>
      </c>
      <c r="R1110" s="29">
        <v>104.3</v>
      </c>
      <c r="S1110" s="33">
        <v>9.7894736842105229E-2</v>
      </c>
      <c r="T1110" s="34">
        <v>18432785.294736844</v>
      </c>
      <c r="U1110" s="34">
        <v>2811378.5133095887</v>
      </c>
      <c r="V1110" s="35">
        <v>15621406.781427255</v>
      </c>
      <c r="W1110" s="24">
        <v>0</v>
      </c>
      <c r="X1110" s="35">
        <v>15621406.781427255</v>
      </c>
    </row>
    <row r="1111" spans="1:24">
      <c r="A1111" s="24">
        <v>1110</v>
      </c>
      <c r="B1111" s="25" t="s">
        <v>60</v>
      </c>
      <c r="C1111" s="25" t="s">
        <v>86</v>
      </c>
      <c r="D1111" s="26">
        <v>43333</v>
      </c>
      <c r="E1111" s="27">
        <v>43333</v>
      </c>
      <c r="F1111" s="27">
        <v>43313</v>
      </c>
      <c r="G1111" s="27">
        <v>44798</v>
      </c>
      <c r="H1111" s="28">
        <v>4.0136986301369859</v>
      </c>
      <c r="I1111" s="29">
        <v>25</v>
      </c>
      <c r="J1111" s="30">
        <v>0.05</v>
      </c>
      <c r="K1111" s="29">
        <v>3.7999999999999999E-2</v>
      </c>
      <c r="L1111" s="31">
        <v>892500</v>
      </c>
      <c r="M1111" s="32" t="s">
        <v>2189</v>
      </c>
      <c r="N1111" s="29">
        <v>798</v>
      </c>
      <c r="O1111" s="29">
        <v>80</v>
      </c>
      <c r="P1111" s="29">
        <v>96</v>
      </c>
      <c r="Q1111" s="29">
        <v>127</v>
      </c>
      <c r="R1111" s="29">
        <v>95.3</v>
      </c>
      <c r="S1111" s="33">
        <v>-7.2916666666666963E-3</v>
      </c>
      <c r="T1111" s="34">
        <v>885992.1875</v>
      </c>
      <c r="U1111" s="34">
        <v>135132.01391267122</v>
      </c>
      <c r="V1111" s="35">
        <v>750860.17358732875</v>
      </c>
      <c r="W1111" s="24">
        <v>0</v>
      </c>
      <c r="X1111" s="35">
        <v>750860.17358732875</v>
      </c>
    </row>
    <row r="1112" spans="1:24">
      <c r="A1112" s="24">
        <v>1111</v>
      </c>
      <c r="B1112" s="25" t="s">
        <v>60</v>
      </c>
      <c r="C1112" s="25" t="s">
        <v>90</v>
      </c>
      <c r="D1112" s="26">
        <v>43333</v>
      </c>
      <c r="E1112" s="27">
        <v>43333</v>
      </c>
      <c r="F1112" s="27">
        <v>43313</v>
      </c>
      <c r="G1112" s="27">
        <v>44798</v>
      </c>
      <c r="H1112" s="28">
        <v>4.0136986301369859</v>
      </c>
      <c r="I1112" s="29">
        <v>25</v>
      </c>
      <c r="J1112" s="30">
        <v>0.05</v>
      </c>
      <c r="K1112" s="29">
        <v>3.7999999999999999E-2</v>
      </c>
      <c r="L1112" s="31">
        <v>472500</v>
      </c>
      <c r="M1112" s="32" t="s">
        <v>2189</v>
      </c>
      <c r="N1112" s="29">
        <v>798</v>
      </c>
      <c r="O1112" s="29">
        <v>80</v>
      </c>
      <c r="P1112" s="29">
        <v>96</v>
      </c>
      <c r="Q1112" s="29">
        <v>127</v>
      </c>
      <c r="R1112" s="29">
        <v>95.3</v>
      </c>
      <c r="S1112" s="33">
        <v>-7.2916666666666963E-3</v>
      </c>
      <c r="T1112" s="34">
        <v>469054.6875</v>
      </c>
      <c r="U1112" s="34">
        <v>71540.477953767113</v>
      </c>
      <c r="V1112" s="35">
        <v>397514.20954623289</v>
      </c>
      <c r="W1112" s="24">
        <v>0</v>
      </c>
      <c r="X1112" s="35">
        <v>397514.20954623289</v>
      </c>
    </row>
    <row r="1113" spans="1:24">
      <c r="A1113" s="24">
        <v>1112</v>
      </c>
      <c r="B1113" s="25" t="s">
        <v>60</v>
      </c>
      <c r="C1113" s="25" t="s">
        <v>91</v>
      </c>
      <c r="D1113" s="26">
        <v>43333</v>
      </c>
      <c r="E1113" s="27">
        <v>43333</v>
      </c>
      <c r="F1113" s="27">
        <v>43313</v>
      </c>
      <c r="G1113" s="27">
        <v>44798</v>
      </c>
      <c r="H1113" s="28">
        <v>4.0136986301369859</v>
      </c>
      <c r="I1113" s="29">
        <v>25</v>
      </c>
      <c r="J1113" s="30">
        <v>0.05</v>
      </c>
      <c r="K1113" s="29">
        <v>3.7999999999999999E-2</v>
      </c>
      <c r="L1113" s="31">
        <v>637760</v>
      </c>
      <c r="M1113" s="32" t="s">
        <v>2189</v>
      </c>
      <c r="N1113" s="29">
        <v>798</v>
      </c>
      <c r="O1113" s="29">
        <v>80</v>
      </c>
      <c r="P1113" s="29">
        <v>96</v>
      </c>
      <c r="Q1113" s="29">
        <v>127</v>
      </c>
      <c r="R1113" s="29">
        <v>95.3</v>
      </c>
      <c r="S1113" s="33">
        <v>-7.2916666666666963E-3</v>
      </c>
      <c r="T1113" s="34">
        <v>633109.66666666663</v>
      </c>
      <c r="U1113" s="34">
        <v>96562.233269406381</v>
      </c>
      <c r="V1113" s="35">
        <v>536547.43339726026</v>
      </c>
      <c r="W1113" s="24">
        <v>0</v>
      </c>
      <c r="X1113" s="35">
        <v>536547.43339726026</v>
      </c>
    </row>
    <row r="1114" spans="1:24">
      <c r="A1114" s="24">
        <v>1113</v>
      </c>
      <c r="B1114" s="25" t="s">
        <v>60</v>
      </c>
      <c r="C1114" s="25" t="s">
        <v>92</v>
      </c>
      <c r="D1114" s="26">
        <v>43333</v>
      </c>
      <c r="E1114" s="27">
        <v>43333</v>
      </c>
      <c r="F1114" s="27">
        <v>43313</v>
      </c>
      <c r="G1114" s="27">
        <v>44798</v>
      </c>
      <c r="H1114" s="28">
        <v>4.0136986301369859</v>
      </c>
      <c r="I1114" s="29">
        <v>25</v>
      </c>
      <c r="J1114" s="30">
        <v>0.05</v>
      </c>
      <c r="K1114" s="29">
        <v>3.7999999999999999E-2</v>
      </c>
      <c r="L1114" s="31">
        <v>21044329</v>
      </c>
      <c r="M1114" s="32" t="s">
        <v>2189</v>
      </c>
      <c r="N1114" s="29">
        <v>798</v>
      </c>
      <c r="O1114" s="29">
        <v>80</v>
      </c>
      <c r="P1114" s="29">
        <v>96</v>
      </c>
      <c r="Q1114" s="29">
        <v>127</v>
      </c>
      <c r="R1114" s="29">
        <v>95.3</v>
      </c>
      <c r="S1114" s="33">
        <v>-7.2916666666666963E-3</v>
      </c>
      <c r="T1114" s="34">
        <v>20890880.767708331</v>
      </c>
      <c r="U1114" s="34">
        <v>3186288.5817488292</v>
      </c>
      <c r="V1114" s="35">
        <v>17704592.185959503</v>
      </c>
      <c r="W1114" s="24">
        <v>0</v>
      </c>
      <c r="X1114" s="35">
        <v>17704592.185959503</v>
      </c>
    </row>
    <row r="1115" spans="1:24">
      <c r="A1115" s="24">
        <v>1114</v>
      </c>
      <c r="B1115" s="25" t="s">
        <v>60</v>
      </c>
      <c r="C1115" s="25" t="s">
        <v>93</v>
      </c>
      <c r="D1115" s="26">
        <v>43333</v>
      </c>
      <c r="E1115" s="27">
        <v>43333</v>
      </c>
      <c r="F1115" s="27">
        <v>43313</v>
      </c>
      <c r="G1115" s="27">
        <v>44798</v>
      </c>
      <c r="H1115" s="28">
        <v>4.0136986301369859</v>
      </c>
      <c r="I1115" s="29">
        <v>25</v>
      </c>
      <c r="J1115" s="30">
        <v>0.05</v>
      </c>
      <c r="K1115" s="29">
        <v>3.7999999999999999E-2</v>
      </c>
      <c r="L1115" s="31">
        <v>969266</v>
      </c>
      <c r="M1115" s="32" t="s">
        <v>2189</v>
      </c>
      <c r="N1115" s="29">
        <v>798</v>
      </c>
      <c r="O1115" s="29">
        <v>80</v>
      </c>
      <c r="P1115" s="29">
        <v>96</v>
      </c>
      <c r="Q1115" s="29">
        <v>127</v>
      </c>
      <c r="R1115" s="29">
        <v>95.3</v>
      </c>
      <c r="S1115" s="33">
        <v>-7.2916666666666963E-3</v>
      </c>
      <c r="T1115" s="34">
        <v>962198.43541666667</v>
      </c>
      <c r="U1115" s="34">
        <v>146755.0326017694</v>
      </c>
      <c r="V1115" s="35">
        <v>815443.40281489724</v>
      </c>
      <c r="W1115" s="24">
        <v>0</v>
      </c>
      <c r="X1115" s="35">
        <v>815443.40281489724</v>
      </c>
    </row>
    <row r="1116" spans="1:24">
      <c r="A1116" s="24">
        <v>1115</v>
      </c>
      <c r="B1116" s="25" t="s">
        <v>60</v>
      </c>
      <c r="C1116" s="25" t="s">
        <v>94</v>
      </c>
      <c r="D1116" s="26">
        <v>43333</v>
      </c>
      <c r="E1116" s="27">
        <v>43333</v>
      </c>
      <c r="F1116" s="27">
        <v>43313</v>
      </c>
      <c r="G1116" s="27">
        <v>44798</v>
      </c>
      <c r="H1116" s="28">
        <v>4.0136986301369859</v>
      </c>
      <c r="I1116" s="29">
        <v>25</v>
      </c>
      <c r="J1116" s="30">
        <v>0.05</v>
      </c>
      <c r="K1116" s="29">
        <v>3.7999999999999999E-2</v>
      </c>
      <c r="L1116" s="31">
        <v>735000</v>
      </c>
      <c r="M1116" s="32" t="s">
        <v>2189</v>
      </c>
      <c r="N1116" s="29">
        <v>798</v>
      </c>
      <c r="O1116" s="29">
        <v>80</v>
      </c>
      <c r="P1116" s="29">
        <v>96</v>
      </c>
      <c r="Q1116" s="29">
        <v>127</v>
      </c>
      <c r="R1116" s="29">
        <v>95.3</v>
      </c>
      <c r="S1116" s="33">
        <v>-7.2916666666666963E-3</v>
      </c>
      <c r="T1116" s="34">
        <v>729640.625</v>
      </c>
      <c r="U1116" s="34">
        <v>111285.18792808217</v>
      </c>
      <c r="V1116" s="35">
        <v>618355.43707191781</v>
      </c>
      <c r="W1116" s="24">
        <v>0</v>
      </c>
      <c r="X1116" s="35">
        <v>618355.43707191781</v>
      </c>
    </row>
    <row r="1117" spans="1:24">
      <c r="A1117" s="24">
        <v>1116</v>
      </c>
      <c r="B1117" s="25" t="s">
        <v>60</v>
      </c>
      <c r="C1117" s="25" t="s">
        <v>95</v>
      </c>
      <c r="D1117" s="26">
        <v>43333</v>
      </c>
      <c r="E1117" s="27">
        <v>43333</v>
      </c>
      <c r="F1117" s="27">
        <v>43313</v>
      </c>
      <c r="G1117" s="27">
        <v>44798</v>
      </c>
      <c r="H1117" s="28">
        <v>4.0136986301369859</v>
      </c>
      <c r="I1117" s="29">
        <v>25</v>
      </c>
      <c r="J1117" s="30">
        <v>0.05</v>
      </c>
      <c r="K1117" s="29">
        <v>3.7999999999999999E-2</v>
      </c>
      <c r="L1117" s="31">
        <v>126000</v>
      </c>
      <c r="M1117" s="32" t="s">
        <v>2189</v>
      </c>
      <c r="N1117" s="29">
        <v>798</v>
      </c>
      <c r="O1117" s="29">
        <v>80</v>
      </c>
      <c r="P1117" s="29">
        <v>96</v>
      </c>
      <c r="Q1117" s="29">
        <v>127</v>
      </c>
      <c r="R1117" s="29">
        <v>95.3</v>
      </c>
      <c r="S1117" s="33">
        <v>-7.2916666666666963E-3</v>
      </c>
      <c r="T1117" s="34">
        <v>125081.25</v>
      </c>
      <c r="U1117" s="34">
        <v>19077.460787671229</v>
      </c>
      <c r="V1117" s="35">
        <v>106003.78921232877</v>
      </c>
      <c r="W1117" s="24">
        <v>0</v>
      </c>
      <c r="X1117" s="35">
        <v>106003.78921232877</v>
      </c>
    </row>
    <row r="1118" spans="1:24">
      <c r="A1118" s="24">
        <v>1117</v>
      </c>
      <c r="B1118" s="25" t="s">
        <v>60</v>
      </c>
      <c r="C1118" s="25" t="s">
        <v>96</v>
      </c>
      <c r="D1118" s="26">
        <v>43333</v>
      </c>
      <c r="E1118" s="27">
        <v>43333</v>
      </c>
      <c r="F1118" s="27">
        <v>43313</v>
      </c>
      <c r="G1118" s="27">
        <v>44798</v>
      </c>
      <c r="H1118" s="28">
        <v>4.0136986301369859</v>
      </c>
      <c r="I1118" s="29">
        <v>25</v>
      </c>
      <c r="J1118" s="30">
        <v>0.05</v>
      </c>
      <c r="K1118" s="29">
        <v>3.7999999999999999E-2</v>
      </c>
      <c r="L1118" s="31">
        <v>29327302</v>
      </c>
      <c r="M1118" s="32" t="s">
        <v>2189</v>
      </c>
      <c r="N1118" s="29">
        <v>798</v>
      </c>
      <c r="O1118" s="29">
        <v>80</v>
      </c>
      <c r="P1118" s="29">
        <v>96</v>
      </c>
      <c r="Q1118" s="29">
        <v>127</v>
      </c>
      <c r="R1118" s="29">
        <v>95.3</v>
      </c>
      <c r="S1118" s="33">
        <v>-7.2916666666666963E-3</v>
      </c>
      <c r="T1118" s="34">
        <v>29113457.089583334</v>
      </c>
      <c r="U1118" s="34">
        <v>4440400.4278824767</v>
      </c>
      <c r="V1118" s="35">
        <v>24673056.661700856</v>
      </c>
      <c r="W1118" s="24">
        <v>0</v>
      </c>
      <c r="X1118" s="35">
        <v>24673056.661700856</v>
      </c>
    </row>
    <row r="1119" spans="1:24">
      <c r="A1119" s="24">
        <v>1118</v>
      </c>
      <c r="B1119" s="25" t="s">
        <v>60</v>
      </c>
      <c r="C1119" s="25" t="s">
        <v>97</v>
      </c>
      <c r="D1119" s="26">
        <v>43333</v>
      </c>
      <c r="E1119" s="27">
        <v>43333</v>
      </c>
      <c r="F1119" s="27">
        <v>43313</v>
      </c>
      <c r="G1119" s="27">
        <v>44798</v>
      </c>
      <c r="H1119" s="28">
        <v>4.0136986301369859</v>
      </c>
      <c r="I1119" s="29">
        <v>25</v>
      </c>
      <c r="J1119" s="30">
        <v>0.05</v>
      </c>
      <c r="K1119" s="29">
        <v>3.7999999999999999E-2</v>
      </c>
      <c r="L1119" s="31">
        <v>1517250</v>
      </c>
      <c r="M1119" s="32" t="s">
        <v>1941</v>
      </c>
      <c r="N1119" s="29">
        <v>674</v>
      </c>
      <c r="O1119" s="29">
        <v>80</v>
      </c>
      <c r="P1119" s="29">
        <v>105.1</v>
      </c>
      <c r="Q1119" s="29">
        <v>127</v>
      </c>
      <c r="R1119" s="29">
        <v>122.8</v>
      </c>
      <c r="S1119" s="33">
        <v>0.16841103710751668</v>
      </c>
      <c r="T1119" s="34">
        <v>1772771.6460513796</v>
      </c>
      <c r="U1119" s="34">
        <v>270384.10283748026</v>
      </c>
      <c r="V1119" s="35">
        <v>1502387.5432138992</v>
      </c>
      <c r="W1119" s="24">
        <v>0</v>
      </c>
      <c r="X1119" s="35">
        <v>1502387.5432138992</v>
      </c>
    </row>
    <row r="1120" spans="1:24">
      <c r="A1120" s="24">
        <v>1119</v>
      </c>
      <c r="B1120" s="25" t="s">
        <v>60</v>
      </c>
      <c r="C1120" s="25" t="s">
        <v>98</v>
      </c>
      <c r="D1120" s="26">
        <v>43333</v>
      </c>
      <c r="E1120" s="27">
        <v>43333</v>
      </c>
      <c r="F1120" s="27">
        <v>43313</v>
      </c>
      <c r="G1120" s="27">
        <v>44798</v>
      </c>
      <c r="H1120" s="28">
        <v>4.0136986301369859</v>
      </c>
      <c r="I1120" s="29">
        <v>25</v>
      </c>
      <c r="J1120" s="30">
        <v>0.05</v>
      </c>
      <c r="K1120" s="29">
        <v>3.7999999999999999E-2</v>
      </c>
      <c r="L1120" s="31">
        <v>312900</v>
      </c>
      <c r="M1120" s="32" t="s">
        <v>2189</v>
      </c>
      <c r="N1120" s="29">
        <v>798</v>
      </c>
      <c r="O1120" s="29">
        <v>80</v>
      </c>
      <c r="P1120" s="29">
        <v>96</v>
      </c>
      <c r="Q1120" s="29">
        <v>127</v>
      </c>
      <c r="R1120" s="29">
        <v>95.3</v>
      </c>
      <c r="S1120" s="33">
        <v>-7.2916666666666963E-3</v>
      </c>
      <c r="T1120" s="34">
        <v>310618.4375</v>
      </c>
      <c r="U1120" s="34">
        <v>47375.694289383558</v>
      </c>
      <c r="V1120" s="35">
        <v>263242.74321061646</v>
      </c>
      <c r="W1120" s="24">
        <v>0</v>
      </c>
      <c r="X1120" s="35">
        <v>263242.74321061646</v>
      </c>
    </row>
    <row r="1121" spans="1:24">
      <c r="A1121" s="24">
        <v>1120</v>
      </c>
      <c r="B1121" s="25" t="s">
        <v>60</v>
      </c>
      <c r="C1121" s="25" t="s">
        <v>99</v>
      </c>
      <c r="D1121" s="26">
        <v>43333</v>
      </c>
      <c r="E1121" s="27">
        <v>43333</v>
      </c>
      <c r="F1121" s="27">
        <v>43313</v>
      </c>
      <c r="G1121" s="27">
        <v>44798</v>
      </c>
      <c r="H1121" s="28">
        <v>4.0136986301369859</v>
      </c>
      <c r="I1121" s="29">
        <v>25</v>
      </c>
      <c r="J1121" s="30">
        <v>0.05</v>
      </c>
      <c r="K1121" s="29">
        <v>3.7999999999999999E-2</v>
      </c>
      <c r="L1121" s="31">
        <v>1174950</v>
      </c>
      <c r="M1121" s="32" t="s">
        <v>2189</v>
      </c>
      <c r="N1121" s="29">
        <v>798</v>
      </c>
      <c r="O1121" s="29">
        <v>80</v>
      </c>
      <c r="P1121" s="29">
        <v>96</v>
      </c>
      <c r="Q1121" s="29">
        <v>127</v>
      </c>
      <c r="R1121" s="29">
        <v>95.3</v>
      </c>
      <c r="S1121" s="33">
        <v>-7.2916666666666963E-3</v>
      </c>
      <c r="T1121" s="34">
        <v>1166382.65625</v>
      </c>
      <c r="U1121" s="34">
        <v>177897.32184503422</v>
      </c>
      <c r="V1121" s="35">
        <v>988485.33440496575</v>
      </c>
      <c r="W1121" s="24">
        <v>0</v>
      </c>
      <c r="X1121" s="35">
        <v>988485.33440496575</v>
      </c>
    </row>
    <row r="1122" spans="1:24">
      <c r="A1122" s="24">
        <v>1121</v>
      </c>
      <c r="B1122" s="25" t="s">
        <v>60</v>
      </c>
      <c r="C1122" s="25" t="s">
        <v>100</v>
      </c>
      <c r="D1122" s="26">
        <v>43333</v>
      </c>
      <c r="E1122" s="27">
        <v>43333</v>
      </c>
      <c r="F1122" s="27">
        <v>43313</v>
      </c>
      <c r="G1122" s="27">
        <v>44798</v>
      </c>
      <c r="H1122" s="28">
        <v>4.0136986301369859</v>
      </c>
      <c r="I1122" s="29">
        <v>25</v>
      </c>
      <c r="J1122" s="30">
        <v>0.05</v>
      </c>
      <c r="K1122" s="29">
        <v>3.7999999999999999E-2</v>
      </c>
      <c r="L1122" s="31">
        <v>582750</v>
      </c>
      <c r="M1122" s="32" t="s">
        <v>1973</v>
      </c>
      <c r="N1122" s="29">
        <v>690</v>
      </c>
      <c r="O1122" s="29">
        <v>80</v>
      </c>
      <c r="P1122" s="29">
        <v>110</v>
      </c>
      <c r="Q1122" s="29">
        <v>127</v>
      </c>
      <c r="R1122" s="29">
        <v>145.69999999999999</v>
      </c>
      <c r="S1122" s="33">
        <v>0.32454545454545441</v>
      </c>
      <c r="T1122" s="34">
        <v>771878.86363636365</v>
      </c>
      <c r="U1122" s="34">
        <v>117727.3872291407</v>
      </c>
      <c r="V1122" s="35">
        <v>654151.47640722292</v>
      </c>
      <c r="W1122" s="24">
        <v>0</v>
      </c>
      <c r="X1122" s="35">
        <v>654151.47640722292</v>
      </c>
    </row>
    <row r="1123" spans="1:24">
      <c r="A1123" s="24">
        <v>1122</v>
      </c>
      <c r="B1123" s="25" t="s">
        <v>60</v>
      </c>
      <c r="C1123" s="25" t="s">
        <v>101</v>
      </c>
      <c r="D1123" s="26">
        <v>43333</v>
      </c>
      <c r="E1123" s="27">
        <v>43333</v>
      </c>
      <c r="F1123" s="27">
        <v>43313</v>
      </c>
      <c r="G1123" s="27">
        <v>44798</v>
      </c>
      <c r="H1123" s="28">
        <v>4.0136986301369859</v>
      </c>
      <c r="I1123" s="29">
        <v>25</v>
      </c>
      <c r="J1123" s="30">
        <v>0.05</v>
      </c>
      <c r="K1123" s="29">
        <v>3.7999999999999999E-2</v>
      </c>
      <c r="L1123" s="31">
        <v>9976171</v>
      </c>
      <c r="M1123" s="32" t="s">
        <v>2189</v>
      </c>
      <c r="N1123" s="29">
        <v>798</v>
      </c>
      <c r="O1123" s="29">
        <v>80</v>
      </c>
      <c r="P1123" s="29">
        <v>96</v>
      </c>
      <c r="Q1123" s="29">
        <v>127</v>
      </c>
      <c r="R1123" s="29">
        <v>95.3</v>
      </c>
      <c r="S1123" s="33">
        <v>-7.2916666666666963E-3</v>
      </c>
      <c r="T1123" s="34">
        <v>9903428.0864583328</v>
      </c>
      <c r="U1123" s="34">
        <v>1510476.2782825625</v>
      </c>
      <c r="V1123" s="35">
        <v>8392951.8081757706</v>
      </c>
      <c r="W1123" s="24">
        <v>0</v>
      </c>
      <c r="X1123" s="35">
        <v>8392951.8081757706</v>
      </c>
    </row>
    <row r="1124" spans="1:24">
      <c r="A1124" s="24">
        <v>1123</v>
      </c>
      <c r="B1124" s="25" t="s">
        <v>60</v>
      </c>
      <c r="C1124" s="25" t="s">
        <v>102</v>
      </c>
      <c r="D1124" s="26">
        <v>43333</v>
      </c>
      <c r="E1124" s="27">
        <v>43333</v>
      </c>
      <c r="F1124" s="27">
        <v>43313</v>
      </c>
      <c r="G1124" s="27">
        <v>44798</v>
      </c>
      <c r="H1124" s="28">
        <v>4.0136986301369859</v>
      </c>
      <c r="I1124" s="29">
        <v>25</v>
      </c>
      <c r="J1124" s="30">
        <v>0.05</v>
      </c>
      <c r="K1124" s="29">
        <v>3.7999999999999999E-2</v>
      </c>
      <c r="L1124" s="31">
        <v>21103901</v>
      </c>
      <c r="M1124" s="32" t="s">
        <v>2189</v>
      </c>
      <c r="N1124" s="29">
        <v>798</v>
      </c>
      <c r="O1124" s="29">
        <v>80</v>
      </c>
      <c r="P1124" s="29">
        <v>96</v>
      </c>
      <c r="Q1124" s="29">
        <v>127</v>
      </c>
      <c r="R1124" s="29">
        <v>95.3</v>
      </c>
      <c r="S1124" s="33">
        <v>-7.2916666666666963E-3</v>
      </c>
      <c r="T1124" s="34">
        <v>20950018.388541665</v>
      </c>
      <c r="U1124" s="34">
        <v>3195308.2840825049</v>
      </c>
      <c r="V1124" s="35">
        <v>17754710.104459159</v>
      </c>
      <c r="W1124" s="24">
        <v>0</v>
      </c>
      <c r="X1124" s="35">
        <v>17754710.104459159</v>
      </c>
    </row>
    <row r="1125" spans="1:24">
      <c r="A1125" s="24">
        <v>1124</v>
      </c>
      <c r="B1125" s="25" t="s">
        <v>60</v>
      </c>
      <c r="C1125" s="25" t="s">
        <v>103</v>
      </c>
      <c r="D1125" s="26">
        <v>43333</v>
      </c>
      <c r="E1125" s="27">
        <v>43333</v>
      </c>
      <c r="F1125" s="27">
        <v>43313</v>
      </c>
      <c r="G1125" s="27">
        <v>44798</v>
      </c>
      <c r="H1125" s="28">
        <v>4.0136986301369859</v>
      </c>
      <c r="I1125" s="29">
        <v>25</v>
      </c>
      <c r="J1125" s="30">
        <v>0.05</v>
      </c>
      <c r="K1125" s="29">
        <v>3.7999999999999999E-2</v>
      </c>
      <c r="L1125" s="31">
        <v>580650</v>
      </c>
      <c r="M1125" s="32" t="s">
        <v>2189</v>
      </c>
      <c r="N1125" s="29">
        <v>798</v>
      </c>
      <c r="O1125" s="29">
        <v>80</v>
      </c>
      <c r="P1125" s="29">
        <v>96</v>
      </c>
      <c r="Q1125" s="29">
        <v>127</v>
      </c>
      <c r="R1125" s="29">
        <v>95.3</v>
      </c>
      <c r="S1125" s="33">
        <v>-7.2916666666666963E-3</v>
      </c>
      <c r="T1125" s="34">
        <v>576416.09375</v>
      </c>
      <c r="U1125" s="34">
        <v>87915.298463184925</v>
      </c>
      <c r="V1125" s="35">
        <v>488500.79528681509</v>
      </c>
      <c r="W1125" s="24">
        <v>0</v>
      </c>
      <c r="X1125" s="35">
        <v>488500.79528681509</v>
      </c>
    </row>
    <row r="1126" spans="1:24">
      <c r="A1126" s="24">
        <v>1125</v>
      </c>
      <c r="B1126" s="25" t="s">
        <v>60</v>
      </c>
      <c r="C1126" s="25" t="s">
        <v>104</v>
      </c>
      <c r="D1126" s="26">
        <v>43333</v>
      </c>
      <c r="E1126" s="27">
        <v>43333</v>
      </c>
      <c r="F1126" s="27">
        <v>43313</v>
      </c>
      <c r="G1126" s="27">
        <v>44798</v>
      </c>
      <c r="H1126" s="28">
        <v>4.0136986301369859</v>
      </c>
      <c r="I1126" s="29">
        <v>25</v>
      </c>
      <c r="J1126" s="30">
        <v>0.05</v>
      </c>
      <c r="K1126" s="29">
        <v>3.7999999999999999E-2</v>
      </c>
      <c r="L1126" s="31">
        <v>175035</v>
      </c>
      <c r="M1126" s="32" t="s">
        <v>1877</v>
      </c>
      <c r="N1126" s="29">
        <v>642</v>
      </c>
      <c r="O1126" s="29">
        <v>80</v>
      </c>
      <c r="P1126" s="29">
        <v>79.099999999999994</v>
      </c>
      <c r="Q1126" s="29">
        <v>127</v>
      </c>
      <c r="R1126" s="29">
        <v>94</v>
      </c>
      <c r="S1126" s="33">
        <v>0.18836915297092297</v>
      </c>
      <c r="T1126" s="34">
        <v>208006.19469026552</v>
      </c>
      <c r="U1126" s="34">
        <v>31725.218790156381</v>
      </c>
      <c r="V1126" s="35">
        <v>176280.97590010913</v>
      </c>
      <c r="W1126" s="24">
        <v>0</v>
      </c>
      <c r="X1126" s="35">
        <v>176280.97590010913</v>
      </c>
    </row>
    <row r="1127" spans="1:24">
      <c r="A1127" s="24">
        <v>1126</v>
      </c>
      <c r="B1127" s="25" t="s">
        <v>60</v>
      </c>
      <c r="C1127" s="25" t="s">
        <v>105</v>
      </c>
      <c r="D1127" s="26">
        <v>43333</v>
      </c>
      <c r="E1127" s="27">
        <v>43333</v>
      </c>
      <c r="F1127" s="27">
        <v>43313</v>
      </c>
      <c r="G1127" s="27">
        <v>44798</v>
      </c>
      <c r="H1127" s="28">
        <v>4.0136986301369859</v>
      </c>
      <c r="I1127" s="29">
        <v>25</v>
      </c>
      <c r="J1127" s="30">
        <v>0.05</v>
      </c>
      <c r="K1127" s="29">
        <v>3.7999999999999999E-2</v>
      </c>
      <c r="L1127" s="31">
        <v>132796</v>
      </c>
      <c r="M1127" s="32" t="s">
        <v>2189</v>
      </c>
      <c r="N1127" s="29">
        <v>798</v>
      </c>
      <c r="O1127" s="29">
        <v>80</v>
      </c>
      <c r="P1127" s="29">
        <v>96</v>
      </c>
      <c r="Q1127" s="29">
        <v>127</v>
      </c>
      <c r="R1127" s="29">
        <v>95.3</v>
      </c>
      <c r="S1127" s="33">
        <v>-7.2916666666666963E-3</v>
      </c>
      <c r="T1127" s="34">
        <v>131827.69583333333</v>
      </c>
      <c r="U1127" s="34">
        <v>20106.432402853879</v>
      </c>
      <c r="V1127" s="35">
        <v>111721.26343047945</v>
      </c>
      <c r="W1127" s="24">
        <v>0</v>
      </c>
      <c r="X1127" s="35">
        <v>111721.26343047945</v>
      </c>
    </row>
    <row r="1128" spans="1:24">
      <c r="A1128" s="24">
        <v>1127</v>
      </c>
      <c r="B1128" s="25" t="s">
        <v>60</v>
      </c>
      <c r="C1128" s="25" t="s">
        <v>106</v>
      </c>
      <c r="D1128" s="26">
        <v>43333</v>
      </c>
      <c r="E1128" s="27">
        <v>43333</v>
      </c>
      <c r="F1128" s="27">
        <v>43313</v>
      </c>
      <c r="G1128" s="27">
        <v>44798</v>
      </c>
      <c r="H1128" s="28">
        <v>4.0136986301369859</v>
      </c>
      <c r="I1128" s="29">
        <v>25</v>
      </c>
      <c r="J1128" s="30">
        <v>0.05</v>
      </c>
      <c r="K1128" s="29">
        <v>3.7999999999999999E-2</v>
      </c>
      <c r="L1128" s="31">
        <v>469552</v>
      </c>
      <c r="M1128" s="32" t="s">
        <v>1871</v>
      </c>
      <c r="N1128" s="29">
        <v>639</v>
      </c>
      <c r="O1128" s="29">
        <v>80</v>
      </c>
      <c r="P1128" s="29">
        <v>112.8</v>
      </c>
      <c r="Q1128" s="29">
        <v>127</v>
      </c>
      <c r="R1128" s="29">
        <v>116.2</v>
      </c>
      <c r="S1128" s="33">
        <v>3.0141843971631256E-2</v>
      </c>
      <c r="T1128" s="34">
        <v>483705.16312056739</v>
      </c>
      <c r="U1128" s="34">
        <v>73774.976523073929</v>
      </c>
      <c r="V1128" s="35">
        <v>409930.18659749348</v>
      </c>
      <c r="W1128" s="24">
        <v>0</v>
      </c>
      <c r="X1128" s="35">
        <v>409930.18659749348</v>
      </c>
    </row>
    <row r="1129" spans="1:24">
      <c r="A1129" s="24">
        <v>1128</v>
      </c>
      <c r="B1129" s="25" t="s">
        <v>60</v>
      </c>
      <c r="C1129" s="25" t="s">
        <v>110</v>
      </c>
      <c r="D1129" s="26">
        <v>43333</v>
      </c>
      <c r="E1129" s="27">
        <v>43333</v>
      </c>
      <c r="F1129" s="27">
        <v>43313</v>
      </c>
      <c r="G1129" s="27">
        <v>44798</v>
      </c>
      <c r="H1129" s="28">
        <v>4.0136986301369859</v>
      </c>
      <c r="I1129" s="29">
        <v>25</v>
      </c>
      <c r="J1129" s="30">
        <v>0.05</v>
      </c>
      <c r="K1129" s="29">
        <v>3.7999999999999999E-2</v>
      </c>
      <c r="L1129" s="31">
        <v>16789210</v>
      </c>
      <c r="M1129" s="32" t="s">
        <v>1939</v>
      </c>
      <c r="N1129" s="29">
        <v>673</v>
      </c>
      <c r="O1129" s="29">
        <v>80</v>
      </c>
      <c r="P1129" s="29">
        <v>95</v>
      </c>
      <c r="Q1129" s="29">
        <v>127</v>
      </c>
      <c r="R1129" s="29">
        <v>104.3</v>
      </c>
      <c r="S1129" s="33">
        <v>9.7894736842105229E-2</v>
      </c>
      <c r="T1129" s="34">
        <v>18432785.294736844</v>
      </c>
      <c r="U1129" s="34">
        <v>2811378.5133095887</v>
      </c>
      <c r="V1129" s="35">
        <v>15621406.781427255</v>
      </c>
      <c r="W1129" s="24">
        <v>0</v>
      </c>
      <c r="X1129" s="35">
        <v>15621406.781427255</v>
      </c>
    </row>
    <row r="1130" spans="1:24">
      <c r="A1130" s="24">
        <v>1129</v>
      </c>
      <c r="B1130" s="25" t="s">
        <v>60</v>
      </c>
      <c r="C1130" s="25" t="s">
        <v>86</v>
      </c>
      <c r="D1130" s="26">
        <v>43333</v>
      </c>
      <c r="E1130" s="27">
        <v>43333</v>
      </c>
      <c r="F1130" s="27">
        <v>43313</v>
      </c>
      <c r="G1130" s="27">
        <v>44798</v>
      </c>
      <c r="H1130" s="28">
        <v>4.0136986301369859</v>
      </c>
      <c r="I1130" s="29">
        <v>25</v>
      </c>
      <c r="J1130" s="30">
        <v>0.05</v>
      </c>
      <c r="K1130" s="29">
        <v>3.7999999999999999E-2</v>
      </c>
      <c r="L1130" s="31">
        <v>892500</v>
      </c>
      <c r="M1130" s="32" t="s">
        <v>2189</v>
      </c>
      <c r="N1130" s="29">
        <v>798</v>
      </c>
      <c r="O1130" s="29">
        <v>80</v>
      </c>
      <c r="P1130" s="29">
        <v>96</v>
      </c>
      <c r="Q1130" s="29">
        <v>127</v>
      </c>
      <c r="R1130" s="29">
        <v>95.3</v>
      </c>
      <c r="S1130" s="33">
        <v>-7.2916666666666963E-3</v>
      </c>
      <c r="T1130" s="34">
        <v>885992.1875</v>
      </c>
      <c r="U1130" s="34">
        <v>135132.01391267122</v>
      </c>
      <c r="V1130" s="35">
        <v>750860.17358732875</v>
      </c>
      <c r="W1130" s="24">
        <v>0</v>
      </c>
      <c r="X1130" s="35">
        <v>750860.17358732875</v>
      </c>
    </row>
    <row r="1131" spans="1:24">
      <c r="A1131" s="24">
        <v>1130</v>
      </c>
      <c r="B1131" s="25" t="s">
        <v>60</v>
      </c>
      <c r="C1131" s="25" t="s">
        <v>90</v>
      </c>
      <c r="D1131" s="26">
        <v>43333</v>
      </c>
      <c r="E1131" s="27">
        <v>43333</v>
      </c>
      <c r="F1131" s="27">
        <v>43313</v>
      </c>
      <c r="G1131" s="27">
        <v>44798</v>
      </c>
      <c r="H1131" s="28">
        <v>4.0136986301369859</v>
      </c>
      <c r="I1131" s="29">
        <v>25</v>
      </c>
      <c r="J1131" s="30">
        <v>0.05</v>
      </c>
      <c r="K1131" s="29">
        <v>3.7999999999999999E-2</v>
      </c>
      <c r="L1131" s="31">
        <v>472500</v>
      </c>
      <c r="M1131" s="32" t="s">
        <v>2189</v>
      </c>
      <c r="N1131" s="29">
        <v>798</v>
      </c>
      <c r="O1131" s="29">
        <v>80</v>
      </c>
      <c r="P1131" s="29">
        <v>96</v>
      </c>
      <c r="Q1131" s="29">
        <v>127</v>
      </c>
      <c r="R1131" s="29">
        <v>95.3</v>
      </c>
      <c r="S1131" s="33">
        <v>-7.2916666666666963E-3</v>
      </c>
      <c r="T1131" s="34">
        <v>469054.6875</v>
      </c>
      <c r="U1131" s="34">
        <v>71540.477953767113</v>
      </c>
      <c r="V1131" s="35">
        <v>397514.20954623289</v>
      </c>
      <c r="W1131" s="24">
        <v>0</v>
      </c>
      <c r="X1131" s="35">
        <v>397514.20954623289</v>
      </c>
    </row>
    <row r="1132" spans="1:24">
      <c r="A1132" s="24">
        <v>1131</v>
      </c>
      <c r="B1132" s="25" t="s">
        <v>60</v>
      </c>
      <c r="C1132" s="25" t="s">
        <v>91</v>
      </c>
      <c r="D1132" s="26">
        <v>43333</v>
      </c>
      <c r="E1132" s="27">
        <v>43333</v>
      </c>
      <c r="F1132" s="27">
        <v>43313</v>
      </c>
      <c r="G1132" s="27">
        <v>44798</v>
      </c>
      <c r="H1132" s="28">
        <v>4.0136986301369859</v>
      </c>
      <c r="I1132" s="29">
        <v>25</v>
      </c>
      <c r="J1132" s="30">
        <v>0.05</v>
      </c>
      <c r="K1132" s="29">
        <v>3.7999999999999999E-2</v>
      </c>
      <c r="L1132" s="31">
        <v>637760</v>
      </c>
      <c r="M1132" s="32" t="s">
        <v>2189</v>
      </c>
      <c r="N1132" s="29">
        <v>798</v>
      </c>
      <c r="O1132" s="29">
        <v>80</v>
      </c>
      <c r="P1132" s="29">
        <v>96</v>
      </c>
      <c r="Q1132" s="29">
        <v>127</v>
      </c>
      <c r="R1132" s="29">
        <v>95.3</v>
      </c>
      <c r="S1132" s="33">
        <v>-7.2916666666666963E-3</v>
      </c>
      <c r="T1132" s="34">
        <v>633109.66666666663</v>
      </c>
      <c r="U1132" s="34">
        <v>96562.233269406381</v>
      </c>
      <c r="V1132" s="35">
        <v>536547.43339726026</v>
      </c>
      <c r="W1132" s="24">
        <v>0</v>
      </c>
      <c r="X1132" s="35">
        <v>536547.43339726026</v>
      </c>
    </row>
    <row r="1133" spans="1:24">
      <c r="A1133" s="24">
        <v>1132</v>
      </c>
      <c r="B1133" s="25" t="s">
        <v>60</v>
      </c>
      <c r="C1133" s="25" t="s">
        <v>92</v>
      </c>
      <c r="D1133" s="26">
        <v>43333</v>
      </c>
      <c r="E1133" s="27">
        <v>43333</v>
      </c>
      <c r="F1133" s="27">
        <v>43313</v>
      </c>
      <c r="G1133" s="27">
        <v>44798</v>
      </c>
      <c r="H1133" s="28">
        <v>4.0136986301369859</v>
      </c>
      <c r="I1133" s="29">
        <v>25</v>
      </c>
      <c r="J1133" s="30">
        <v>0.05</v>
      </c>
      <c r="K1133" s="29">
        <v>3.7999999999999999E-2</v>
      </c>
      <c r="L1133" s="31">
        <v>21044329</v>
      </c>
      <c r="M1133" s="32" t="s">
        <v>2189</v>
      </c>
      <c r="N1133" s="29">
        <v>798</v>
      </c>
      <c r="O1133" s="29">
        <v>80</v>
      </c>
      <c r="P1133" s="29">
        <v>96</v>
      </c>
      <c r="Q1133" s="29">
        <v>127</v>
      </c>
      <c r="R1133" s="29">
        <v>95.3</v>
      </c>
      <c r="S1133" s="33">
        <v>-7.2916666666666963E-3</v>
      </c>
      <c r="T1133" s="34">
        <v>20890880.767708331</v>
      </c>
      <c r="U1133" s="34">
        <v>3186288.5817488292</v>
      </c>
      <c r="V1133" s="35">
        <v>17704592.185959503</v>
      </c>
      <c r="W1133" s="24">
        <v>0</v>
      </c>
      <c r="X1133" s="35">
        <v>17704592.185959503</v>
      </c>
    </row>
    <row r="1134" spans="1:24">
      <c r="A1134" s="24">
        <v>1133</v>
      </c>
      <c r="B1134" s="25" t="s">
        <v>60</v>
      </c>
      <c r="C1134" s="25" t="s">
        <v>93</v>
      </c>
      <c r="D1134" s="26">
        <v>43333</v>
      </c>
      <c r="E1134" s="27">
        <v>43333</v>
      </c>
      <c r="F1134" s="27">
        <v>43313</v>
      </c>
      <c r="G1134" s="27">
        <v>44798</v>
      </c>
      <c r="H1134" s="28">
        <v>4.0136986301369859</v>
      </c>
      <c r="I1134" s="29">
        <v>25</v>
      </c>
      <c r="J1134" s="30">
        <v>0.05</v>
      </c>
      <c r="K1134" s="29">
        <v>3.7999999999999999E-2</v>
      </c>
      <c r="L1134" s="31">
        <v>969266</v>
      </c>
      <c r="M1134" s="32" t="s">
        <v>2189</v>
      </c>
      <c r="N1134" s="29">
        <v>798</v>
      </c>
      <c r="O1134" s="29">
        <v>80</v>
      </c>
      <c r="P1134" s="29">
        <v>96</v>
      </c>
      <c r="Q1134" s="29">
        <v>127</v>
      </c>
      <c r="R1134" s="29">
        <v>95.3</v>
      </c>
      <c r="S1134" s="33">
        <v>-7.2916666666666963E-3</v>
      </c>
      <c r="T1134" s="34">
        <v>962198.43541666667</v>
      </c>
      <c r="U1134" s="34">
        <v>146755.0326017694</v>
      </c>
      <c r="V1134" s="35">
        <v>815443.40281489724</v>
      </c>
      <c r="W1134" s="24">
        <v>0</v>
      </c>
      <c r="X1134" s="35">
        <v>815443.40281489724</v>
      </c>
    </row>
    <row r="1135" spans="1:24">
      <c r="A1135" s="24">
        <v>1134</v>
      </c>
      <c r="B1135" s="25" t="s">
        <v>60</v>
      </c>
      <c r="C1135" s="25" t="s">
        <v>94</v>
      </c>
      <c r="D1135" s="26">
        <v>43333</v>
      </c>
      <c r="E1135" s="27">
        <v>43333</v>
      </c>
      <c r="F1135" s="27">
        <v>43313</v>
      </c>
      <c r="G1135" s="27">
        <v>44798</v>
      </c>
      <c r="H1135" s="28">
        <v>4.0136986301369859</v>
      </c>
      <c r="I1135" s="29">
        <v>25</v>
      </c>
      <c r="J1135" s="30">
        <v>0.05</v>
      </c>
      <c r="K1135" s="29">
        <v>3.7999999999999999E-2</v>
      </c>
      <c r="L1135" s="31">
        <v>735000</v>
      </c>
      <c r="M1135" s="32" t="s">
        <v>2189</v>
      </c>
      <c r="N1135" s="29">
        <v>798</v>
      </c>
      <c r="O1135" s="29">
        <v>80</v>
      </c>
      <c r="P1135" s="29">
        <v>96</v>
      </c>
      <c r="Q1135" s="29">
        <v>127</v>
      </c>
      <c r="R1135" s="29">
        <v>95.3</v>
      </c>
      <c r="S1135" s="33">
        <v>-7.2916666666666963E-3</v>
      </c>
      <c r="T1135" s="34">
        <v>729640.625</v>
      </c>
      <c r="U1135" s="34">
        <v>111285.18792808217</v>
      </c>
      <c r="V1135" s="35">
        <v>618355.43707191781</v>
      </c>
      <c r="W1135" s="24">
        <v>0</v>
      </c>
      <c r="X1135" s="35">
        <v>618355.43707191781</v>
      </c>
    </row>
    <row r="1136" spans="1:24">
      <c r="A1136" s="24">
        <v>1135</v>
      </c>
      <c r="B1136" s="25" t="s">
        <v>60</v>
      </c>
      <c r="C1136" s="25" t="s">
        <v>95</v>
      </c>
      <c r="D1136" s="26">
        <v>43333</v>
      </c>
      <c r="E1136" s="27">
        <v>43333</v>
      </c>
      <c r="F1136" s="27">
        <v>43313</v>
      </c>
      <c r="G1136" s="27">
        <v>44798</v>
      </c>
      <c r="H1136" s="28">
        <v>4.0136986301369859</v>
      </c>
      <c r="I1136" s="29">
        <v>25</v>
      </c>
      <c r="J1136" s="30">
        <v>0.05</v>
      </c>
      <c r="K1136" s="29">
        <v>3.7999999999999999E-2</v>
      </c>
      <c r="L1136" s="31">
        <v>126000</v>
      </c>
      <c r="M1136" s="32" t="s">
        <v>2189</v>
      </c>
      <c r="N1136" s="29">
        <v>798</v>
      </c>
      <c r="O1136" s="29">
        <v>80</v>
      </c>
      <c r="P1136" s="29">
        <v>96</v>
      </c>
      <c r="Q1136" s="29">
        <v>127</v>
      </c>
      <c r="R1136" s="29">
        <v>95.3</v>
      </c>
      <c r="S1136" s="33">
        <v>-7.2916666666666963E-3</v>
      </c>
      <c r="T1136" s="34">
        <v>125081.25</v>
      </c>
      <c r="U1136" s="34">
        <v>19077.460787671229</v>
      </c>
      <c r="V1136" s="35">
        <v>106003.78921232877</v>
      </c>
      <c r="W1136" s="24">
        <v>0</v>
      </c>
      <c r="X1136" s="35">
        <v>106003.78921232877</v>
      </c>
    </row>
    <row r="1137" spans="1:24">
      <c r="A1137" s="24">
        <v>1136</v>
      </c>
      <c r="B1137" s="25" t="s">
        <v>60</v>
      </c>
      <c r="C1137" s="25" t="s">
        <v>96</v>
      </c>
      <c r="D1137" s="26">
        <v>43333</v>
      </c>
      <c r="E1137" s="27">
        <v>43333</v>
      </c>
      <c r="F1137" s="27">
        <v>43313</v>
      </c>
      <c r="G1137" s="27">
        <v>44798</v>
      </c>
      <c r="H1137" s="28">
        <v>4.0136986301369859</v>
      </c>
      <c r="I1137" s="29">
        <v>25</v>
      </c>
      <c r="J1137" s="30">
        <v>0.05</v>
      </c>
      <c r="K1137" s="29">
        <v>3.7999999999999999E-2</v>
      </c>
      <c r="L1137" s="31">
        <v>29327302</v>
      </c>
      <c r="M1137" s="32" t="s">
        <v>2189</v>
      </c>
      <c r="N1137" s="29">
        <v>798</v>
      </c>
      <c r="O1137" s="29">
        <v>80</v>
      </c>
      <c r="P1137" s="29">
        <v>96</v>
      </c>
      <c r="Q1137" s="29">
        <v>127</v>
      </c>
      <c r="R1137" s="29">
        <v>95.3</v>
      </c>
      <c r="S1137" s="33">
        <v>-7.2916666666666963E-3</v>
      </c>
      <c r="T1137" s="34">
        <v>29113457.089583334</v>
      </c>
      <c r="U1137" s="34">
        <v>4440400.4278824767</v>
      </c>
      <c r="V1137" s="35">
        <v>24673056.661700856</v>
      </c>
      <c r="W1137" s="24">
        <v>0</v>
      </c>
      <c r="X1137" s="35">
        <v>24673056.661700856</v>
      </c>
    </row>
    <row r="1138" spans="1:24">
      <c r="A1138" s="24">
        <v>1137</v>
      </c>
      <c r="B1138" s="25" t="s">
        <v>60</v>
      </c>
      <c r="C1138" s="25" t="s">
        <v>97</v>
      </c>
      <c r="D1138" s="26">
        <v>43333</v>
      </c>
      <c r="E1138" s="27">
        <v>43333</v>
      </c>
      <c r="F1138" s="27">
        <v>43313</v>
      </c>
      <c r="G1138" s="27">
        <v>44798</v>
      </c>
      <c r="H1138" s="28">
        <v>4.0136986301369859</v>
      </c>
      <c r="I1138" s="29">
        <v>25</v>
      </c>
      <c r="J1138" s="30">
        <v>0.05</v>
      </c>
      <c r="K1138" s="29">
        <v>3.7999999999999999E-2</v>
      </c>
      <c r="L1138" s="31">
        <v>1517250</v>
      </c>
      <c r="M1138" s="32" t="s">
        <v>1941</v>
      </c>
      <c r="N1138" s="29">
        <v>674</v>
      </c>
      <c r="O1138" s="29">
        <v>80</v>
      </c>
      <c r="P1138" s="29">
        <v>105.1</v>
      </c>
      <c r="Q1138" s="29">
        <v>127</v>
      </c>
      <c r="R1138" s="29">
        <v>122.8</v>
      </c>
      <c r="S1138" s="33">
        <v>0.16841103710751668</v>
      </c>
      <c r="T1138" s="34">
        <v>1772771.6460513796</v>
      </c>
      <c r="U1138" s="34">
        <v>270384.10283748026</v>
      </c>
      <c r="V1138" s="35">
        <v>1502387.5432138992</v>
      </c>
      <c r="W1138" s="24">
        <v>0</v>
      </c>
      <c r="X1138" s="35">
        <v>1502387.5432138992</v>
      </c>
    </row>
    <row r="1139" spans="1:24">
      <c r="A1139" s="24">
        <v>1138</v>
      </c>
      <c r="B1139" s="25" t="s">
        <v>60</v>
      </c>
      <c r="C1139" s="25" t="s">
        <v>98</v>
      </c>
      <c r="D1139" s="26">
        <v>43333</v>
      </c>
      <c r="E1139" s="27">
        <v>43333</v>
      </c>
      <c r="F1139" s="27">
        <v>43313</v>
      </c>
      <c r="G1139" s="27">
        <v>44798</v>
      </c>
      <c r="H1139" s="28">
        <v>4.0136986301369859</v>
      </c>
      <c r="I1139" s="29">
        <v>25</v>
      </c>
      <c r="J1139" s="30">
        <v>0.05</v>
      </c>
      <c r="K1139" s="29">
        <v>3.7999999999999999E-2</v>
      </c>
      <c r="L1139" s="31">
        <v>312900</v>
      </c>
      <c r="M1139" s="32" t="s">
        <v>2189</v>
      </c>
      <c r="N1139" s="29">
        <v>798</v>
      </c>
      <c r="O1139" s="29">
        <v>80</v>
      </c>
      <c r="P1139" s="29">
        <v>96</v>
      </c>
      <c r="Q1139" s="29">
        <v>127</v>
      </c>
      <c r="R1139" s="29">
        <v>95.3</v>
      </c>
      <c r="S1139" s="33">
        <v>-7.2916666666666963E-3</v>
      </c>
      <c r="T1139" s="34">
        <v>310618.4375</v>
      </c>
      <c r="U1139" s="34">
        <v>47375.694289383558</v>
      </c>
      <c r="V1139" s="35">
        <v>263242.74321061646</v>
      </c>
      <c r="W1139" s="24">
        <v>0</v>
      </c>
      <c r="X1139" s="35">
        <v>263242.74321061646</v>
      </c>
    </row>
    <row r="1140" spans="1:24">
      <c r="A1140" s="24">
        <v>1139</v>
      </c>
      <c r="B1140" s="25" t="s">
        <v>60</v>
      </c>
      <c r="C1140" s="25" t="s">
        <v>99</v>
      </c>
      <c r="D1140" s="26">
        <v>43333</v>
      </c>
      <c r="E1140" s="27">
        <v>43333</v>
      </c>
      <c r="F1140" s="27">
        <v>43313</v>
      </c>
      <c r="G1140" s="27">
        <v>44798</v>
      </c>
      <c r="H1140" s="28">
        <v>4.0136986301369859</v>
      </c>
      <c r="I1140" s="29">
        <v>25</v>
      </c>
      <c r="J1140" s="30">
        <v>0.05</v>
      </c>
      <c r="K1140" s="29">
        <v>3.7999999999999999E-2</v>
      </c>
      <c r="L1140" s="31">
        <v>1174950</v>
      </c>
      <c r="M1140" s="32" t="s">
        <v>2189</v>
      </c>
      <c r="N1140" s="29">
        <v>798</v>
      </c>
      <c r="O1140" s="29">
        <v>80</v>
      </c>
      <c r="P1140" s="29">
        <v>96</v>
      </c>
      <c r="Q1140" s="29">
        <v>127</v>
      </c>
      <c r="R1140" s="29">
        <v>95.3</v>
      </c>
      <c r="S1140" s="33">
        <v>-7.2916666666666963E-3</v>
      </c>
      <c r="T1140" s="34">
        <v>1166382.65625</v>
      </c>
      <c r="U1140" s="34">
        <v>177897.32184503422</v>
      </c>
      <c r="V1140" s="35">
        <v>988485.33440496575</v>
      </c>
      <c r="W1140" s="24">
        <v>0</v>
      </c>
      <c r="X1140" s="35">
        <v>988485.33440496575</v>
      </c>
    </row>
    <row r="1141" spans="1:24">
      <c r="A1141" s="24">
        <v>1140</v>
      </c>
      <c r="B1141" s="25" t="s">
        <v>60</v>
      </c>
      <c r="C1141" s="25" t="s">
        <v>100</v>
      </c>
      <c r="D1141" s="26">
        <v>43333</v>
      </c>
      <c r="E1141" s="27">
        <v>43333</v>
      </c>
      <c r="F1141" s="27">
        <v>43313</v>
      </c>
      <c r="G1141" s="27">
        <v>44798</v>
      </c>
      <c r="H1141" s="28">
        <v>4.0136986301369859</v>
      </c>
      <c r="I1141" s="29">
        <v>25</v>
      </c>
      <c r="J1141" s="30">
        <v>0.05</v>
      </c>
      <c r="K1141" s="29">
        <v>3.7999999999999999E-2</v>
      </c>
      <c r="L1141" s="31">
        <v>582750</v>
      </c>
      <c r="M1141" s="32" t="s">
        <v>1973</v>
      </c>
      <c r="N1141" s="29">
        <v>690</v>
      </c>
      <c r="O1141" s="29">
        <v>80</v>
      </c>
      <c r="P1141" s="29">
        <v>110</v>
      </c>
      <c r="Q1141" s="29">
        <v>127</v>
      </c>
      <c r="R1141" s="29">
        <v>145.69999999999999</v>
      </c>
      <c r="S1141" s="33">
        <v>0.32454545454545441</v>
      </c>
      <c r="T1141" s="34">
        <v>771878.86363636365</v>
      </c>
      <c r="U1141" s="34">
        <v>117727.3872291407</v>
      </c>
      <c r="V1141" s="35">
        <v>654151.47640722292</v>
      </c>
      <c r="W1141" s="24">
        <v>0</v>
      </c>
      <c r="X1141" s="35">
        <v>654151.47640722292</v>
      </c>
    </row>
    <row r="1142" spans="1:24">
      <c r="A1142" s="24">
        <v>1141</v>
      </c>
      <c r="B1142" s="25" t="s">
        <v>60</v>
      </c>
      <c r="C1142" s="25" t="s">
        <v>101</v>
      </c>
      <c r="D1142" s="26">
        <v>43333</v>
      </c>
      <c r="E1142" s="27">
        <v>43333</v>
      </c>
      <c r="F1142" s="27">
        <v>43313</v>
      </c>
      <c r="G1142" s="27">
        <v>44798</v>
      </c>
      <c r="H1142" s="28">
        <v>4.0136986301369859</v>
      </c>
      <c r="I1142" s="29">
        <v>25</v>
      </c>
      <c r="J1142" s="30">
        <v>0.05</v>
      </c>
      <c r="K1142" s="29">
        <v>3.7999999999999999E-2</v>
      </c>
      <c r="L1142" s="31">
        <v>9976171</v>
      </c>
      <c r="M1142" s="32" t="s">
        <v>2189</v>
      </c>
      <c r="N1142" s="29">
        <v>798</v>
      </c>
      <c r="O1142" s="29">
        <v>80</v>
      </c>
      <c r="P1142" s="29">
        <v>96</v>
      </c>
      <c r="Q1142" s="29">
        <v>127</v>
      </c>
      <c r="R1142" s="29">
        <v>95.3</v>
      </c>
      <c r="S1142" s="33">
        <v>-7.2916666666666963E-3</v>
      </c>
      <c r="T1142" s="34">
        <v>9903428.0864583328</v>
      </c>
      <c r="U1142" s="34">
        <v>1510476.2782825625</v>
      </c>
      <c r="V1142" s="35">
        <v>8392951.8081757706</v>
      </c>
      <c r="W1142" s="24">
        <v>0</v>
      </c>
      <c r="X1142" s="35">
        <v>8392951.8081757706</v>
      </c>
    </row>
    <row r="1143" spans="1:24">
      <c r="A1143" s="24">
        <v>1142</v>
      </c>
      <c r="B1143" s="25" t="s">
        <v>60</v>
      </c>
      <c r="C1143" s="25" t="s">
        <v>102</v>
      </c>
      <c r="D1143" s="26">
        <v>43333</v>
      </c>
      <c r="E1143" s="27">
        <v>43333</v>
      </c>
      <c r="F1143" s="27">
        <v>43313</v>
      </c>
      <c r="G1143" s="27">
        <v>44798</v>
      </c>
      <c r="H1143" s="28">
        <v>4.0136986301369859</v>
      </c>
      <c r="I1143" s="29">
        <v>25</v>
      </c>
      <c r="J1143" s="30">
        <v>0.05</v>
      </c>
      <c r="K1143" s="29">
        <v>3.7999999999999999E-2</v>
      </c>
      <c r="L1143" s="31">
        <v>21103901</v>
      </c>
      <c r="M1143" s="32" t="s">
        <v>2189</v>
      </c>
      <c r="N1143" s="29">
        <v>798</v>
      </c>
      <c r="O1143" s="29">
        <v>80</v>
      </c>
      <c r="P1143" s="29">
        <v>96</v>
      </c>
      <c r="Q1143" s="29">
        <v>127</v>
      </c>
      <c r="R1143" s="29">
        <v>95.3</v>
      </c>
      <c r="S1143" s="33">
        <v>-7.2916666666666963E-3</v>
      </c>
      <c r="T1143" s="34">
        <v>20950018.388541665</v>
      </c>
      <c r="U1143" s="34">
        <v>3195308.2840825049</v>
      </c>
      <c r="V1143" s="35">
        <v>17754710.104459159</v>
      </c>
      <c r="W1143" s="24">
        <v>0</v>
      </c>
      <c r="X1143" s="35">
        <v>17754710.104459159</v>
      </c>
    </row>
    <row r="1144" spans="1:24">
      <c r="A1144" s="24">
        <v>1143</v>
      </c>
      <c r="B1144" s="25" t="s">
        <v>60</v>
      </c>
      <c r="C1144" s="25" t="s">
        <v>103</v>
      </c>
      <c r="D1144" s="26">
        <v>43333</v>
      </c>
      <c r="E1144" s="27">
        <v>43333</v>
      </c>
      <c r="F1144" s="27">
        <v>43313</v>
      </c>
      <c r="G1144" s="27">
        <v>44798</v>
      </c>
      <c r="H1144" s="28">
        <v>4.0136986301369859</v>
      </c>
      <c r="I1144" s="29">
        <v>25</v>
      </c>
      <c r="J1144" s="30">
        <v>0.05</v>
      </c>
      <c r="K1144" s="29">
        <v>3.7999999999999999E-2</v>
      </c>
      <c r="L1144" s="31">
        <v>580650</v>
      </c>
      <c r="M1144" s="32" t="s">
        <v>2189</v>
      </c>
      <c r="N1144" s="29">
        <v>798</v>
      </c>
      <c r="O1144" s="29">
        <v>80</v>
      </c>
      <c r="P1144" s="29">
        <v>96</v>
      </c>
      <c r="Q1144" s="29">
        <v>127</v>
      </c>
      <c r="R1144" s="29">
        <v>95.3</v>
      </c>
      <c r="S1144" s="33">
        <v>-7.2916666666666963E-3</v>
      </c>
      <c r="T1144" s="34">
        <v>576416.09375</v>
      </c>
      <c r="U1144" s="34">
        <v>87915.298463184925</v>
      </c>
      <c r="V1144" s="35">
        <v>488500.79528681509</v>
      </c>
      <c r="W1144" s="24">
        <v>0</v>
      </c>
      <c r="X1144" s="35">
        <v>488500.79528681509</v>
      </c>
    </row>
    <row r="1145" spans="1:24">
      <c r="A1145" s="24">
        <v>1144</v>
      </c>
      <c r="B1145" s="25" t="s">
        <v>60</v>
      </c>
      <c r="C1145" s="25" t="s">
        <v>104</v>
      </c>
      <c r="D1145" s="26">
        <v>43333</v>
      </c>
      <c r="E1145" s="27">
        <v>43333</v>
      </c>
      <c r="F1145" s="27">
        <v>43313</v>
      </c>
      <c r="G1145" s="27">
        <v>44798</v>
      </c>
      <c r="H1145" s="28">
        <v>4.0136986301369859</v>
      </c>
      <c r="I1145" s="29">
        <v>25</v>
      </c>
      <c r="J1145" s="30">
        <v>0.05</v>
      </c>
      <c r="K1145" s="29">
        <v>3.7999999999999999E-2</v>
      </c>
      <c r="L1145" s="31">
        <v>175035</v>
      </c>
      <c r="M1145" s="32" t="s">
        <v>1877</v>
      </c>
      <c r="N1145" s="29">
        <v>642</v>
      </c>
      <c r="O1145" s="29">
        <v>80</v>
      </c>
      <c r="P1145" s="29">
        <v>79.099999999999994</v>
      </c>
      <c r="Q1145" s="29">
        <v>127</v>
      </c>
      <c r="R1145" s="29">
        <v>94</v>
      </c>
      <c r="S1145" s="33">
        <v>0.18836915297092297</v>
      </c>
      <c r="T1145" s="34">
        <v>208006.19469026552</v>
      </c>
      <c r="U1145" s="34">
        <v>31725.218790156381</v>
      </c>
      <c r="V1145" s="35">
        <v>176280.97590010913</v>
      </c>
      <c r="W1145" s="24">
        <v>0</v>
      </c>
      <c r="X1145" s="35">
        <v>176280.97590010913</v>
      </c>
    </row>
    <row r="1146" spans="1:24">
      <c r="A1146" s="24">
        <v>1145</v>
      </c>
      <c r="B1146" s="25" t="s">
        <v>60</v>
      </c>
      <c r="C1146" s="25" t="s">
        <v>105</v>
      </c>
      <c r="D1146" s="26">
        <v>43333</v>
      </c>
      <c r="E1146" s="27">
        <v>43333</v>
      </c>
      <c r="F1146" s="27">
        <v>43313</v>
      </c>
      <c r="G1146" s="27">
        <v>44798</v>
      </c>
      <c r="H1146" s="28">
        <v>4.0136986301369859</v>
      </c>
      <c r="I1146" s="29">
        <v>25</v>
      </c>
      <c r="J1146" s="30">
        <v>0.05</v>
      </c>
      <c r="K1146" s="29">
        <v>3.7999999999999999E-2</v>
      </c>
      <c r="L1146" s="31">
        <v>132796</v>
      </c>
      <c r="M1146" s="32" t="s">
        <v>2189</v>
      </c>
      <c r="N1146" s="29">
        <v>798</v>
      </c>
      <c r="O1146" s="29">
        <v>80</v>
      </c>
      <c r="P1146" s="29">
        <v>96</v>
      </c>
      <c r="Q1146" s="29">
        <v>127</v>
      </c>
      <c r="R1146" s="29">
        <v>95.3</v>
      </c>
      <c r="S1146" s="33">
        <v>-7.2916666666666963E-3</v>
      </c>
      <c r="T1146" s="34">
        <v>131827.69583333333</v>
      </c>
      <c r="U1146" s="34">
        <v>20106.432402853879</v>
      </c>
      <c r="V1146" s="35">
        <v>111721.26343047945</v>
      </c>
      <c r="W1146" s="24">
        <v>0</v>
      </c>
      <c r="X1146" s="35">
        <v>111721.26343047945</v>
      </c>
    </row>
    <row r="1147" spans="1:24">
      <c r="A1147" s="24">
        <v>1146</v>
      </c>
      <c r="B1147" s="25" t="s">
        <v>60</v>
      </c>
      <c r="C1147" s="25" t="s">
        <v>106</v>
      </c>
      <c r="D1147" s="26">
        <v>43333</v>
      </c>
      <c r="E1147" s="27">
        <v>43333</v>
      </c>
      <c r="F1147" s="27">
        <v>43313</v>
      </c>
      <c r="G1147" s="27">
        <v>44798</v>
      </c>
      <c r="H1147" s="28">
        <v>4.0136986301369859</v>
      </c>
      <c r="I1147" s="29">
        <v>25</v>
      </c>
      <c r="J1147" s="30">
        <v>0.05</v>
      </c>
      <c r="K1147" s="29">
        <v>3.7999999999999999E-2</v>
      </c>
      <c r="L1147" s="31">
        <v>469552</v>
      </c>
      <c r="M1147" s="32" t="s">
        <v>1871</v>
      </c>
      <c r="N1147" s="29">
        <v>639</v>
      </c>
      <c r="O1147" s="29">
        <v>80</v>
      </c>
      <c r="P1147" s="29">
        <v>112.8</v>
      </c>
      <c r="Q1147" s="29">
        <v>127</v>
      </c>
      <c r="R1147" s="29">
        <v>116.2</v>
      </c>
      <c r="S1147" s="33">
        <v>3.0141843971631256E-2</v>
      </c>
      <c r="T1147" s="34">
        <v>483705.16312056739</v>
      </c>
      <c r="U1147" s="34">
        <v>73774.976523073929</v>
      </c>
      <c r="V1147" s="35">
        <v>409930.18659749348</v>
      </c>
      <c r="W1147" s="24">
        <v>0</v>
      </c>
      <c r="X1147" s="35">
        <v>409930.18659749348</v>
      </c>
    </row>
    <row r="1148" spans="1:24">
      <c r="A1148" s="24">
        <v>1147</v>
      </c>
      <c r="B1148" s="25" t="s">
        <v>60</v>
      </c>
      <c r="C1148" s="25" t="s">
        <v>110</v>
      </c>
      <c r="D1148" s="26">
        <v>43333</v>
      </c>
      <c r="E1148" s="27">
        <v>43333</v>
      </c>
      <c r="F1148" s="27">
        <v>43313</v>
      </c>
      <c r="G1148" s="27">
        <v>44798</v>
      </c>
      <c r="H1148" s="28">
        <v>4.0136986301369859</v>
      </c>
      <c r="I1148" s="29">
        <v>25</v>
      </c>
      <c r="J1148" s="30">
        <v>0.05</v>
      </c>
      <c r="K1148" s="29">
        <v>3.7999999999999999E-2</v>
      </c>
      <c r="L1148" s="31">
        <v>16789210</v>
      </c>
      <c r="M1148" s="32" t="s">
        <v>1939</v>
      </c>
      <c r="N1148" s="29">
        <v>673</v>
      </c>
      <c r="O1148" s="29">
        <v>80</v>
      </c>
      <c r="P1148" s="29">
        <v>95</v>
      </c>
      <c r="Q1148" s="29">
        <v>127</v>
      </c>
      <c r="R1148" s="29">
        <v>104.3</v>
      </c>
      <c r="S1148" s="33">
        <v>9.7894736842105229E-2</v>
      </c>
      <c r="T1148" s="34">
        <v>18432785.294736844</v>
      </c>
      <c r="U1148" s="34">
        <v>2811378.5133095887</v>
      </c>
      <c r="V1148" s="35">
        <v>15621406.781427255</v>
      </c>
      <c r="W1148" s="24">
        <v>0</v>
      </c>
      <c r="X1148" s="35">
        <v>15621406.781427255</v>
      </c>
    </row>
    <row r="1149" spans="1:24">
      <c r="A1149" s="24">
        <v>1148</v>
      </c>
      <c r="B1149" s="25" t="s">
        <v>60</v>
      </c>
      <c r="C1149" s="25" t="s">
        <v>86</v>
      </c>
      <c r="D1149" s="26">
        <v>43333</v>
      </c>
      <c r="E1149" s="27">
        <v>43333</v>
      </c>
      <c r="F1149" s="27">
        <v>43313</v>
      </c>
      <c r="G1149" s="27">
        <v>44798</v>
      </c>
      <c r="H1149" s="28">
        <v>4.0136986301369859</v>
      </c>
      <c r="I1149" s="29">
        <v>25</v>
      </c>
      <c r="J1149" s="30">
        <v>0.05</v>
      </c>
      <c r="K1149" s="29">
        <v>3.7999999999999999E-2</v>
      </c>
      <c r="L1149" s="31">
        <v>892500</v>
      </c>
      <c r="M1149" s="32" t="s">
        <v>2189</v>
      </c>
      <c r="N1149" s="29">
        <v>798</v>
      </c>
      <c r="O1149" s="29">
        <v>80</v>
      </c>
      <c r="P1149" s="29">
        <v>96</v>
      </c>
      <c r="Q1149" s="29">
        <v>127</v>
      </c>
      <c r="R1149" s="29">
        <v>95.3</v>
      </c>
      <c r="S1149" s="33">
        <v>-7.2916666666666963E-3</v>
      </c>
      <c r="T1149" s="34">
        <v>885992.1875</v>
      </c>
      <c r="U1149" s="34">
        <v>135132.01391267122</v>
      </c>
      <c r="V1149" s="35">
        <v>750860.17358732875</v>
      </c>
      <c r="W1149" s="24">
        <v>0</v>
      </c>
      <c r="X1149" s="35">
        <v>750860.17358732875</v>
      </c>
    </row>
    <row r="1150" spans="1:24">
      <c r="A1150" s="24">
        <v>1149</v>
      </c>
      <c r="B1150" s="25" t="s">
        <v>60</v>
      </c>
      <c r="C1150" s="25" t="s">
        <v>90</v>
      </c>
      <c r="D1150" s="26">
        <v>43333</v>
      </c>
      <c r="E1150" s="27">
        <v>43333</v>
      </c>
      <c r="F1150" s="27">
        <v>43313</v>
      </c>
      <c r="G1150" s="27">
        <v>44798</v>
      </c>
      <c r="H1150" s="28">
        <v>4.0136986301369859</v>
      </c>
      <c r="I1150" s="29">
        <v>25</v>
      </c>
      <c r="J1150" s="30">
        <v>0.05</v>
      </c>
      <c r="K1150" s="29">
        <v>3.7999999999999999E-2</v>
      </c>
      <c r="L1150" s="31">
        <v>472500</v>
      </c>
      <c r="M1150" s="32" t="s">
        <v>2189</v>
      </c>
      <c r="N1150" s="29">
        <v>798</v>
      </c>
      <c r="O1150" s="29">
        <v>80</v>
      </c>
      <c r="P1150" s="29">
        <v>96</v>
      </c>
      <c r="Q1150" s="29">
        <v>127</v>
      </c>
      <c r="R1150" s="29">
        <v>95.3</v>
      </c>
      <c r="S1150" s="33">
        <v>-7.2916666666666963E-3</v>
      </c>
      <c r="T1150" s="34">
        <v>469054.6875</v>
      </c>
      <c r="U1150" s="34">
        <v>71540.477953767113</v>
      </c>
      <c r="V1150" s="35">
        <v>397514.20954623289</v>
      </c>
      <c r="W1150" s="24">
        <v>0</v>
      </c>
      <c r="X1150" s="35">
        <v>397514.20954623289</v>
      </c>
    </row>
    <row r="1151" spans="1:24">
      <c r="A1151" s="24">
        <v>1150</v>
      </c>
      <c r="B1151" s="25" t="s">
        <v>60</v>
      </c>
      <c r="C1151" s="25" t="s">
        <v>91</v>
      </c>
      <c r="D1151" s="26">
        <v>43333</v>
      </c>
      <c r="E1151" s="27">
        <v>43333</v>
      </c>
      <c r="F1151" s="27">
        <v>43313</v>
      </c>
      <c r="G1151" s="27">
        <v>44798</v>
      </c>
      <c r="H1151" s="28">
        <v>4.0136986301369859</v>
      </c>
      <c r="I1151" s="29">
        <v>25</v>
      </c>
      <c r="J1151" s="30">
        <v>0.05</v>
      </c>
      <c r="K1151" s="29">
        <v>3.7999999999999999E-2</v>
      </c>
      <c r="L1151" s="31">
        <v>637760</v>
      </c>
      <c r="M1151" s="32" t="s">
        <v>2189</v>
      </c>
      <c r="N1151" s="29">
        <v>798</v>
      </c>
      <c r="O1151" s="29">
        <v>80</v>
      </c>
      <c r="P1151" s="29">
        <v>96</v>
      </c>
      <c r="Q1151" s="29">
        <v>127</v>
      </c>
      <c r="R1151" s="29">
        <v>95.3</v>
      </c>
      <c r="S1151" s="33">
        <v>-7.2916666666666963E-3</v>
      </c>
      <c r="T1151" s="34">
        <v>633109.66666666663</v>
      </c>
      <c r="U1151" s="34">
        <v>96562.233269406381</v>
      </c>
      <c r="V1151" s="35">
        <v>536547.43339726026</v>
      </c>
      <c r="W1151" s="24">
        <v>0</v>
      </c>
      <c r="X1151" s="35">
        <v>536547.43339726026</v>
      </c>
    </row>
    <row r="1152" spans="1:24">
      <c r="A1152" s="24">
        <v>1151</v>
      </c>
      <c r="B1152" s="25" t="s">
        <v>60</v>
      </c>
      <c r="C1152" s="25" t="s">
        <v>92</v>
      </c>
      <c r="D1152" s="26">
        <v>43333</v>
      </c>
      <c r="E1152" s="27">
        <v>43333</v>
      </c>
      <c r="F1152" s="27">
        <v>43313</v>
      </c>
      <c r="G1152" s="27">
        <v>44798</v>
      </c>
      <c r="H1152" s="28">
        <v>4.0136986301369859</v>
      </c>
      <c r="I1152" s="29">
        <v>25</v>
      </c>
      <c r="J1152" s="30">
        <v>0.05</v>
      </c>
      <c r="K1152" s="29">
        <v>3.7999999999999999E-2</v>
      </c>
      <c r="L1152" s="31">
        <v>21044329</v>
      </c>
      <c r="M1152" s="32" t="s">
        <v>2189</v>
      </c>
      <c r="N1152" s="29">
        <v>798</v>
      </c>
      <c r="O1152" s="29">
        <v>80</v>
      </c>
      <c r="P1152" s="29">
        <v>96</v>
      </c>
      <c r="Q1152" s="29">
        <v>127</v>
      </c>
      <c r="R1152" s="29">
        <v>95.3</v>
      </c>
      <c r="S1152" s="33">
        <v>-7.2916666666666963E-3</v>
      </c>
      <c r="T1152" s="34">
        <v>20890880.767708331</v>
      </c>
      <c r="U1152" s="34">
        <v>3186288.5817488292</v>
      </c>
      <c r="V1152" s="35">
        <v>17704592.185959503</v>
      </c>
      <c r="W1152" s="24">
        <v>0</v>
      </c>
      <c r="X1152" s="35">
        <v>17704592.185959503</v>
      </c>
    </row>
    <row r="1153" spans="1:24">
      <c r="A1153" s="24">
        <v>1152</v>
      </c>
      <c r="B1153" s="25" t="s">
        <v>60</v>
      </c>
      <c r="C1153" s="25" t="s">
        <v>93</v>
      </c>
      <c r="D1153" s="26">
        <v>43333</v>
      </c>
      <c r="E1153" s="27">
        <v>43333</v>
      </c>
      <c r="F1153" s="27">
        <v>43313</v>
      </c>
      <c r="G1153" s="27">
        <v>44798</v>
      </c>
      <c r="H1153" s="28">
        <v>4.0136986301369859</v>
      </c>
      <c r="I1153" s="29">
        <v>25</v>
      </c>
      <c r="J1153" s="30">
        <v>0.05</v>
      </c>
      <c r="K1153" s="29">
        <v>3.7999999999999999E-2</v>
      </c>
      <c r="L1153" s="31">
        <v>969266</v>
      </c>
      <c r="M1153" s="32" t="s">
        <v>2189</v>
      </c>
      <c r="N1153" s="29">
        <v>798</v>
      </c>
      <c r="O1153" s="29">
        <v>80</v>
      </c>
      <c r="P1153" s="29">
        <v>96</v>
      </c>
      <c r="Q1153" s="29">
        <v>127</v>
      </c>
      <c r="R1153" s="29">
        <v>95.3</v>
      </c>
      <c r="S1153" s="33">
        <v>-7.2916666666666963E-3</v>
      </c>
      <c r="T1153" s="34">
        <v>962198.43541666667</v>
      </c>
      <c r="U1153" s="34">
        <v>146755.0326017694</v>
      </c>
      <c r="V1153" s="35">
        <v>815443.40281489724</v>
      </c>
      <c r="W1153" s="24">
        <v>0</v>
      </c>
      <c r="X1153" s="35">
        <v>815443.40281489724</v>
      </c>
    </row>
    <row r="1154" spans="1:24">
      <c r="A1154" s="24">
        <v>1153</v>
      </c>
      <c r="B1154" s="25" t="s">
        <v>60</v>
      </c>
      <c r="C1154" s="25" t="s">
        <v>94</v>
      </c>
      <c r="D1154" s="26">
        <v>43333</v>
      </c>
      <c r="E1154" s="27">
        <v>43333</v>
      </c>
      <c r="F1154" s="27">
        <v>43313</v>
      </c>
      <c r="G1154" s="27">
        <v>44798</v>
      </c>
      <c r="H1154" s="28">
        <v>4.0136986301369859</v>
      </c>
      <c r="I1154" s="29">
        <v>25</v>
      </c>
      <c r="J1154" s="30">
        <v>0.05</v>
      </c>
      <c r="K1154" s="29">
        <v>3.7999999999999999E-2</v>
      </c>
      <c r="L1154" s="31">
        <v>735000</v>
      </c>
      <c r="M1154" s="32" t="s">
        <v>2189</v>
      </c>
      <c r="N1154" s="29">
        <v>798</v>
      </c>
      <c r="O1154" s="29">
        <v>80</v>
      </c>
      <c r="P1154" s="29">
        <v>96</v>
      </c>
      <c r="Q1154" s="29">
        <v>127</v>
      </c>
      <c r="R1154" s="29">
        <v>95.3</v>
      </c>
      <c r="S1154" s="33">
        <v>-7.2916666666666963E-3</v>
      </c>
      <c r="T1154" s="34">
        <v>729640.625</v>
      </c>
      <c r="U1154" s="34">
        <v>111285.18792808217</v>
      </c>
      <c r="V1154" s="35">
        <v>618355.43707191781</v>
      </c>
      <c r="W1154" s="24">
        <v>0</v>
      </c>
      <c r="X1154" s="35">
        <v>618355.43707191781</v>
      </c>
    </row>
    <row r="1155" spans="1:24">
      <c r="A1155" s="24">
        <v>1154</v>
      </c>
      <c r="B1155" s="25" t="s">
        <v>60</v>
      </c>
      <c r="C1155" s="25" t="s">
        <v>95</v>
      </c>
      <c r="D1155" s="26">
        <v>43333</v>
      </c>
      <c r="E1155" s="27">
        <v>43333</v>
      </c>
      <c r="F1155" s="27">
        <v>43313</v>
      </c>
      <c r="G1155" s="27">
        <v>44798</v>
      </c>
      <c r="H1155" s="28">
        <v>4.0136986301369859</v>
      </c>
      <c r="I1155" s="29">
        <v>25</v>
      </c>
      <c r="J1155" s="30">
        <v>0.05</v>
      </c>
      <c r="K1155" s="29">
        <v>3.7999999999999999E-2</v>
      </c>
      <c r="L1155" s="31">
        <v>126000</v>
      </c>
      <c r="M1155" s="32" t="s">
        <v>2189</v>
      </c>
      <c r="N1155" s="29">
        <v>798</v>
      </c>
      <c r="O1155" s="29">
        <v>80</v>
      </c>
      <c r="P1155" s="29">
        <v>96</v>
      </c>
      <c r="Q1155" s="29">
        <v>127</v>
      </c>
      <c r="R1155" s="29">
        <v>95.3</v>
      </c>
      <c r="S1155" s="33">
        <v>-7.2916666666666963E-3</v>
      </c>
      <c r="T1155" s="34">
        <v>125081.25</v>
      </c>
      <c r="U1155" s="34">
        <v>19077.460787671229</v>
      </c>
      <c r="V1155" s="35">
        <v>106003.78921232877</v>
      </c>
      <c r="W1155" s="24">
        <v>0</v>
      </c>
      <c r="X1155" s="35">
        <v>106003.78921232877</v>
      </c>
    </row>
    <row r="1156" spans="1:24">
      <c r="A1156" s="24">
        <v>1155</v>
      </c>
      <c r="B1156" s="25" t="s">
        <v>60</v>
      </c>
      <c r="C1156" s="25" t="s">
        <v>96</v>
      </c>
      <c r="D1156" s="26">
        <v>43333</v>
      </c>
      <c r="E1156" s="27">
        <v>43333</v>
      </c>
      <c r="F1156" s="27">
        <v>43313</v>
      </c>
      <c r="G1156" s="27">
        <v>44798</v>
      </c>
      <c r="H1156" s="28">
        <v>4.0136986301369859</v>
      </c>
      <c r="I1156" s="29">
        <v>25</v>
      </c>
      <c r="J1156" s="30">
        <v>0.05</v>
      </c>
      <c r="K1156" s="29">
        <v>3.7999999999999999E-2</v>
      </c>
      <c r="L1156" s="31">
        <v>29327302</v>
      </c>
      <c r="M1156" s="32" t="s">
        <v>2189</v>
      </c>
      <c r="N1156" s="29">
        <v>798</v>
      </c>
      <c r="O1156" s="29">
        <v>80</v>
      </c>
      <c r="P1156" s="29">
        <v>96</v>
      </c>
      <c r="Q1156" s="29">
        <v>127</v>
      </c>
      <c r="R1156" s="29">
        <v>95.3</v>
      </c>
      <c r="S1156" s="33">
        <v>-7.2916666666666963E-3</v>
      </c>
      <c r="T1156" s="34">
        <v>29113457.089583334</v>
      </c>
      <c r="U1156" s="34">
        <v>4440400.4278824767</v>
      </c>
      <c r="V1156" s="35">
        <v>24673056.661700856</v>
      </c>
      <c r="W1156" s="24">
        <v>0</v>
      </c>
      <c r="X1156" s="35">
        <v>24673056.661700856</v>
      </c>
    </row>
    <row r="1157" spans="1:24">
      <c r="A1157" s="24">
        <v>1156</v>
      </c>
      <c r="B1157" s="25" t="s">
        <v>60</v>
      </c>
      <c r="C1157" s="25" t="s">
        <v>97</v>
      </c>
      <c r="D1157" s="26">
        <v>43333</v>
      </c>
      <c r="E1157" s="27">
        <v>43333</v>
      </c>
      <c r="F1157" s="27">
        <v>43313</v>
      </c>
      <c r="G1157" s="27">
        <v>44798</v>
      </c>
      <c r="H1157" s="28">
        <v>4.0136986301369859</v>
      </c>
      <c r="I1157" s="29">
        <v>25</v>
      </c>
      <c r="J1157" s="30">
        <v>0.05</v>
      </c>
      <c r="K1157" s="29">
        <v>3.7999999999999999E-2</v>
      </c>
      <c r="L1157" s="31">
        <v>1517250</v>
      </c>
      <c r="M1157" s="32" t="s">
        <v>1941</v>
      </c>
      <c r="N1157" s="29">
        <v>674</v>
      </c>
      <c r="O1157" s="29">
        <v>80</v>
      </c>
      <c r="P1157" s="29">
        <v>105.1</v>
      </c>
      <c r="Q1157" s="29">
        <v>127</v>
      </c>
      <c r="R1157" s="29">
        <v>122.8</v>
      </c>
      <c r="S1157" s="33">
        <v>0.16841103710751668</v>
      </c>
      <c r="T1157" s="34">
        <v>1772771.6460513796</v>
      </c>
      <c r="U1157" s="34">
        <v>270384.10283748026</v>
      </c>
      <c r="V1157" s="35">
        <v>1502387.5432138992</v>
      </c>
      <c r="W1157" s="24">
        <v>0</v>
      </c>
      <c r="X1157" s="35">
        <v>1502387.5432138992</v>
      </c>
    </row>
    <row r="1158" spans="1:24">
      <c r="A1158" s="24">
        <v>1157</v>
      </c>
      <c r="B1158" s="25" t="s">
        <v>60</v>
      </c>
      <c r="C1158" s="25" t="s">
        <v>98</v>
      </c>
      <c r="D1158" s="26">
        <v>43333</v>
      </c>
      <c r="E1158" s="27">
        <v>43333</v>
      </c>
      <c r="F1158" s="27">
        <v>43313</v>
      </c>
      <c r="G1158" s="27">
        <v>44798</v>
      </c>
      <c r="H1158" s="28">
        <v>4.0136986301369859</v>
      </c>
      <c r="I1158" s="29">
        <v>25</v>
      </c>
      <c r="J1158" s="30">
        <v>0.05</v>
      </c>
      <c r="K1158" s="29">
        <v>3.7999999999999999E-2</v>
      </c>
      <c r="L1158" s="31">
        <v>312900</v>
      </c>
      <c r="M1158" s="32" t="s">
        <v>2189</v>
      </c>
      <c r="N1158" s="29">
        <v>798</v>
      </c>
      <c r="O1158" s="29">
        <v>80</v>
      </c>
      <c r="P1158" s="29">
        <v>96</v>
      </c>
      <c r="Q1158" s="29">
        <v>127</v>
      </c>
      <c r="R1158" s="29">
        <v>95.3</v>
      </c>
      <c r="S1158" s="33">
        <v>-7.2916666666666963E-3</v>
      </c>
      <c r="T1158" s="34">
        <v>310618.4375</v>
      </c>
      <c r="U1158" s="34">
        <v>47375.694289383558</v>
      </c>
      <c r="V1158" s="35">
        <v>263242.74321061646</v>
      </c>
      <c r="W1158" s="24">
        <v>0</v>
      </c>
      <c r="X1158" s="35">
        <v>263242.74321061646</v>
      </c>
    </row>
    <row r="1159" spans="1:24">
      <c r="A1159" s="24">
        <v>1158</v>
      </c>
      <c r="B1159" s="25" t="s">
        <v>60</v>
      </c>
      <c r="C1159" s="25" t="s">
        <v>99</v>
      </c>
      <c r="D1159" s="26">
        <v>43333</v>
      </c>
      <c r="E1159" s="27">
        <v>43333</v>
      </c>
      <c r="F1159" s="27">
        <v>43313</v>
      </c>
      <c r="G1159" s="27">
        <v>44798</v>
      </c>
      <c r="H1159" s="28">
        <v>4.0136986301369859</v>
      </c>
      <c r="I1159" s="29">
        <v>25</v>
      </c>
      <c r="J1159" s="30">
        <v>0.05</v>
      </c>
      <c r="K1159" s="29">
        <v>3.7999999999999999E-2</v>
      </c>
      <c r="L1159" s="31">
        <v>1174950</v>
      </c>
      <c r="M1159" s="32" t="s">
        <v>2189</v>
      </c>
      <c r="N1159" s="29">
        <v>798</v>
      </c>
      <c r="O1159" s="29">
        <v>80</v>
      </c>
      <c r="P1159" s="29">
        <v>96</v>
      </c>
      <c r="Q1159" s="29">
        <v>127</v>
      </c>
      <c r="R1159" s="29">
        <v>95.3</v>
      </c>
      <c r="S1159" s="33">
        <v>-7.2916666666666963E-3</v>
      </c>
      <c r="T1159" s="34">
        <v>1166382.65625</v>
      </c>
      <c r="U1159" s="34">
        <v>177897.32184503422</v>
      </c>
      <c r="V1159" s="35">
        <v>988485.33440496575</v>
      </c>
      <c r="W1159" s="24">
        <v>0</v>
      </c>
      <c r="X1159" s="35">
        <v>988485.33440496575</v>
      </c>
    </row>
    <row r="1160" spans="1:24">
      <c r="A1160" s="24">
        <v>1159</v>
      </c>
      <c r="B1160" s="25" t="s">
        <v>60</v>
      </c>
      <c r="C1160" s="25" t="s">
        <v>100</v>
      </c>
      <c r="D1160" s="26">
        <v>43333</v>
      </c>
      <c r="E1160" s="27">
        <v>43333</v>
      </c>
      <c r="F1160" s="27">
        <v>43313</v>
      </c>
      <c r="G1160" s="27">
        <v>44798</v>
      </c>
      <c r="H1160" s="28">
        <v>4.0136986301369859</v>
      </c>
      <c r="I1160" s="29">
        <v>25</v>
      </c>
      <c r="J1160" s="30">
        <v>0.05</v>
      </c>
      <c r="K1160" s="29">
        <v>3.7999999999999999E-2</v>
      </c>
      <c r="L1160" s="31">
        <v>582750</v>
      </c>
      <c r="M1160" s="32" t="s">
        <v>1973</v>
      </c>
      <c r="N1160" s="29">
        <v>690</v>
      </c>
      <c r="O1160" s="29">
        <v>80</v>
      </c>
      <c r="P1160" s="29">
        <v>110</v>
      </c>
      <c r="Q1160" s="29">
        <v>127</v>
      </c>
      <c r="R1160" s="29">
        <v>145.69999999999999</v>
      </c>
      <c r="S1160" s="33">
        <v>0.32454545454545441</v>
      </c>
      <c r="T1160" s="34">
        <v>771878.86363636365</v>
      </c>
      <c r="U1160" s="34">
        <v>117727.3872291407</v>
      </c>
      <c r="V1160" s="35">
        <v>654151.47640722292</v>
      </c>
      <c r="W1160" s="24">
        <v>0</v>
      </c>
      <c r="X1160" s="35">
        <v>654151.47640722292</v>
      </c>
    </row>
    <row r="1161" spans="1:24">
      <c r="A1161" s="24">
        <v>1160</v>
      </c>
      <c r="B1161" s="25" t="s">
        <v>60</v>
      </c>
      <c r="C1161" s="25" t="s">
        <v>101</v>
      </c>
      <c r="D1161" s="26">
        <v>43333</v>
      </c>
      <c r="E1161" s="27">
        <v>43333</v>
      </c>
      <c r="F1161" s="27">
        <v>43313</v>
      </c>
      <c r="G1161" s="27">
        <v>44798</v>
      </c>
      <c r="H1161" s="28">
        <v>4.0136986301369859</v>
      </c>
      <c r="I1161" s="29">
        <v>25</v>
      </c>
      <c r="J1161" s="30">
        <v>0.05</v>
      </c>
      <c r="K1161" s="29">
        <v>3.7999999999999999E-2</v>
      </c>
      <c r="L1161" s="31">
        <v>9976171</v>
      </c>
      <c r="M1161" s="32" t="s">
        <v>2189</v>
      </c>
      <c r="N1161" s="29">
        <v>798</v>
      </c>
      <c r="O1161" s="29">
        <v>80</v>
      </c>
      <c r="P1161" s="29">
        <v>96</v>
      </c>
      <c r="Q1161" s="29">
        <v>127</v>
      </c>
      <c r="R1161" s="29">
        <v>95.3</v>
      </c>
      <c r="S1161" s="33">
        <v>-7.2916666666666963E-3</v>
      </c>
      <c r="T1161" s="34">
        <v>9903428.0864583328</v>
      </c>
      <c r="U1161" s="34">
        <v>1510476.2782825625</v>
      </c>
      <c r="V1161" s="35">
        <v>8392951.8081757706</v>
      </c>
      <c r="W1161" s="24">
        <v>0</v>
      </c>
      <c r="X1161" s="35">
        <v>8392951.8081757706</v>
      </c>
    </row>
    <row r="1162" spans="1:24">
      <c r="A1162" s="24">
        <v>1161</v>
      </c>
      <c r="B1162" s="25" t="s">
        <v>60</v>
      </c>
      <c r="C1162" s="25" t="s">
        <v>102</v>
      </c>
      <c r="D1162" s="26">
        <v>43333</v>
      </c>
      <c r="E1162" s="27">
        <v>43333</v>
      </c>
      <c r="F1162" s="27">
        <v>43313</v>
      </c>
      <c r="G1162" s="27">
        <v>44798</v>
      </c>
      <c r="H1162" s="28">
        <v>4.0136986301369859</v>
      </c>
      <c r="I1162" s="29">
        <v>25</v>
      </c>
      <c r="J1162" s="30">
        <v>0.05</v>
      </c>
      <c r="K1162" s="29">
        <v>3.7999999999999999E-2</v>
      </c>
      <c r="L1162" s="31">
        <v>21103901</v>
      </c>
      <c r="M1162" s="32" t="s">
        <v>2189</v>
      </c>
      <c r="N1162" s="29">
        <v>798</v>
      </c>
      <c r="O1162" s="29">
        <v>80</v>
      </c>
      <c r="P1162" s="29">
        <v>96</v>
      </c>
      <c r="Q1162" s="29">
        <v>127</v>
      </c>
      <c r="R1162" s="29">
        <v>95.3</v>
      </c>
      <c r="S1162" s="33">
        <v>-7.2916666666666963E-3</v>
      </c>
      <c r="T1162" s="34">
        <v>20950018.388541665</v>
      </c>
      <c r="U1162" s="34">
        <v>3195308.2840825049</v>
      </c>
      <c r="V1162" s="35">
        <v>17754710.104459159</v>
      </c>
      <c r="W1162" s="24">
        <v>0</v>
      </c>
      <c r="X1162" s="35">
        <v>17754710.104459159</v>
      </c>
    </row>
    <row r="1163" spans="1:24">
      <c r="A1163" s="24">
        <v>1162</v>
      </c>
      <c r="B1163" s="25" t="s">
        <v>60</v>
      </c>
      <c r="C1163" s="25" t="s">
        <v>103</v>
      </c>
      <c r="D1163" s="26">
        <v>43333</v>
      </c>
      <c r="E1163" s="27">
        <v>43333</v>
      </c>
      <c r="F1163" s="27">
        <v>43313</v>
      </c>
      <c r="G1163" s="27">
        <v>44798</v>
      </c>
      <c r="H1163" s="28">
        <v>4.0136986301369859</v>
      </c>
      <c r="I1163" s="29">
        <v>25</v>
      </c>
      <c r="J1163" s="30">
        <v>0.05</v>
      </c>
      <c r="K1163" s="29">
        <v>3.7999999999999999E-2</v>
      </c>
      <c r="L1163" s="31">
        <v>580650</v>
      </c>
      <c r="M1163" s="32" t="s">
        <v>2189</v>
      </c>
      <c r="N1163" s="29">
        <v>798</v>
      </c>
      <c r="O1163" s="29">
        <v>80</v>
      </c>
      <c r="P1163" s="29">
        <v>96</v>
      </c>
      <c r="Q1163" s="29">
        <v>127</v>
      </c>
      <c r="R1163" s="29">
        <v>95.3</v>
      </c>
      <c r="S1163" s="33">
        <v>-7.2916666666666963E-3</v>
      </c>
      <c r="T1163" s="34">
        <v>576416.09375</v>
      </c>
      <c r="U1163" s="34">
        <v>87915.298463184925</v>
      </c>
      <c r="V1163" s="35">
        <v>488500.79528681509</v>
      </c>
      <c r="W1163" s="24">
        <v>0</v>
      </c>
      <c r="X1163" s="35">
        <v>488500.79528681509</v>
      </c>
    </row>
    <row r="1164" spans="1:24">
      <c r="A1164" s="24">
        <v>1163</v>
      </c>
      <c r="B1164" s="25" t="s">
        <v>60</v>
      </c>
      <c r="C1164" s="25" t="s">
        <v>104</v>
      </c>
      <c r="D1164" s="26">
        <v>43333</v>
      </c>
      <c r="E1164" s="27">
        <v>43333</v>
      </c>
      <c r="F1164" s="27">
        <v>43313</v>
      </c>
      <c r="G1164" s="27">
        <v>44798</v>
      </c>
      <c r="H1164" s="28">
        <v>4.0136986301369859</v>
      </c>
      <c r="I1164" s="29">
        <v>25</v>
      </c>
      <c r="J1164" s="30">
        <v>0.05</v>
      </c>
      <c r="K1164" s="29">
        <v>3.7999999999999999E-2</v>
      </c>
      <c r="L1164" s="31">
        <v>175035</v>
      </c>
      <c r="M1164" s="32" t="s">
        <v>1877</v>
      </c>
      <c r="N1164" s="29">
        <v>642</v>
      </c>
      <c r="O1164" s="29">
        <v>80</v>
      </c>
      <c r="P1164" s="29">
        <v>79.099999999999994</v>
      </c>
      <c r="Q1164" s="29">
        <v>127</v>
      </c>
      <c r="R1164" s="29">
        <v>94</v>
      </c>
      <c r="S1164" s="33">
        <v>0.18836915297092297</v>
      </c>
      <c r="T1164" s="34">
        <v>208006.19469026552</v>
      </c>
      <c r="U1164" s="34">
        <v>31725.218790156381</v>
      </c>
      <c r="V1164" s="35">
        <v>176280.97590010913</v>
      </c>
      <c r="W1164" s="24">
        <v>0</v>
      </c>
      <c r="X1164" s="35">
        <v>176280.97590010913</v>
      </c>
    </row>
    <row r="1165" spans="1:24">
      <c r="A1165" s="24">
        <v>1164</v>
      </c>
      <c r="B1165" s="25" t="s">
        <v>60</v>
      </c>
      <c r="C1165" s="25" t="s">
        <v>105</v>
      </c>
      <c r="D1165" s="26">
        <v>43333</v>
      </c>
      <c r="E1165" s="27">
        <v>43333</v>
      </c>
      <c r="F1165" s="27">
        <v>43313</v>
      </c>
      <c r="G1165" s="27">
        <v>44798</v>
      </c>
      <c r="H1165" s="28">
        <v>4.0136986301369859</v>
      </c>
      <c r="I1165" s="29">
        <v>25</v>
      </c>
      <c r="J1165" s="30">
        <v>0.05</v>
      </c>
      <c r="K1165" s="29">
        <v>3.7999999999999999E-2</v>
      </c>
      <c r="L1165" s="31">
        <v>132796</v>
      </c>
      <c r="M1165" s="32" t="s">
        <v>2189</v>
      </c>
      <c r="N1165" s="29">
        <v>798</v>
      </c>
      <c r="O1165" s="29">
        <v>80</v>
      </c>
      <c r="P1165" s="29">
        <v>96</v>
      </c>
      <c r="Q1165" s="29">
        <v>127</v>
      </c>
      <c r="R1165" s="29">
        <v>95.3</v>
      </c>
      <c r="S1165" s="33">
        <v>-7.2916666666666963E-3</v>
      </c>
      <c r="T1165" s="34">
        <v>131827.69583333333</v>
      </c>
      <c r="U1165" s="34">
        <v>20106.432402853879</v>
      </c>
      <c r="V1165" s="35">
        <v>111721.26343047945</v>
      </c>
      <c r="W1165" s="24">
        <v>0</v>
      </c>
      <c r="X1165" s="35">
        <v>111721.26343047945</v>
      </c>
    </row>
    <row r="1166" spans="1:24">
      <c r="A1166" s="24">
        <v>1165</v>
      </c>
      <c r="B1166" s="25" t="s">
        <v>60</v>
      </c>
      <c r="C1166" s="25" t="s">
        <v>106</v>
      </c>
      <c r="D1166" s="26">
        <v>43333</v>
      </c>
      <c r="E1166" s="27">
        <v>43333</v>
      </c>
      <c r="F1166" s="27">
        <v>43313</v>
      </c>
      <c r="G1166" s="27">
        <v>44798</v>
      </c>
      <c r="H1166" s="28">
        <v>4.0136986301369859</v>
      </c>
      <c r="I1166" s="29">
        <v>25</v>
      </c>
      <c r="J1166" s="30">
        <v>0.05</v>
      </c>
      <c r="K1166" s="29">
        <v>3.7999999999999999E-2</v>
      </c>
      <c r="L1166" s="31">
        <v>469552</v>
      </c>
      <c r="M1166" s="32" t="s">
        <v>1871</v>
      </c>
      <c r="N1166" s="29">
        <v>639</v>
      </c>
      <c r="O1166" s="29">
        <v>80</v>
      </c>
      <c r="P1166" s="29">
        <v>112.8</v>
      </c>
      <c r="Q1166" s="29">
        <v>127</v>
      </c>
      <c r="R1166" s="29">
        <v>116.2</v>
      </c>
      <c r="S1166" s="33">
        <v>3.0141843971631256E-2</v>
      </c>
      <c r="T1166" s="34">
        <v>483705.16312056739</v>
      </c>
      <c r="U1166" s="34">
        <v>73774.976523073929</v>
      </c>
      <c r="V1166" s="35">
        <v>409930.18659749348</v>
      </c>
      <c r="W1166" s="24">
        <v>0</v>
      </c>
      <c r="X1166" s="35">
        <v>409930.18659749348</v>
      </c>
    </row>
    <row r="1167" spans="1:24">
      <c r="A1167" s="24">
        <v>1166</v>
      </c>
      <c r="B1167" s="25" t="s">
        <v>60</v>
      </c>
      <c r="C1167" s="25" t="s">
        <v>110</v>
      </c>
      <c r="D1167" s="26">
        <v>43333</v>
      </c>
      <c r="E1167" s="27">
        <v>43333</v>
      </c>
      <c r="F1167" s="27">
        <v>43313</v>
      </c>
      <c r="G1167" s="27">
        <v>44798</v>
      </c>
      <c r="H1167" s="28">
        <v>4.0136986301369859</v>
      </c>
      <c r="I1167" s="29">
        <v>25</v>
      </c>
      <c r="J1167" s="30">
        <v>0.05</v>
      </c>
      <c r="K1167" s="29">
        <v>3.7999999999999999E-2</v>
      </c>
      <c r="L1167" s="31">
        <v>16789210</v>
      </c>
      <c r="M1167" s="32" t="s">
        <v>1939</v>
      </c>
      <c r="N1167" s="29">
        <v>673</v>
      </c>
      <c r="O1167" s="29">
        <v>80</v>
      </c>
      <c r="P1167" s="29">
        <v>95</v>
      </c>
      <c r="Q1167" s="29">
        <v>127</v>
      </c>
      <c r="R1167" s="29">
        <v>104.3</v>
      </c>
      <c r="S1167" s="33">
        <v>9.7894736842105229E-2</v>
      </c>
      <c r="T1167" s="34">
        <v>18432785.294736844</v>
      </c>
      <c r="U1167" s="34">
        <v>2811378.5133095887</v>
      </c>
      <c r="V1167" s="35">
        <v>15621406.781427255</v>
      </c>
      <c r="W1167" s="24">
        <v>0</v>
      </c>
      <c r="X1167" s="35">
        <v>15621406.781427255</v>
      </c>
    </row>
    <row r="1168" spans="1:24">
      <c r="A1168" s="24">
        <v>1167</v>
      </c>
      <c r="B1168" s="25" t="s">
        <v>60</v>
      </c>
      <c r="C1168" s="25" t="s">
        <v>86</v>
      </c>
      <c r="D1168" s="26">
        <v>43333</v>
      </c>
      <c r="E1168" s="27">
        <v>43333</v>
      </c>
      <c r="F1168" s="27">
        <v>43313</v>
      </c>
      <c r="G1168" s="27">
        <v>44798</v>
      </c>
      <c r="H1168" s="28">
        <v>4.0136986301369859</v>
      </c>
      <c r="I1168" s="29">
        <v>25</v>
      </c>
      <c r="J1168" s="30">
        <v>0.05</v>
      </c>
      <c r="K1168" s="29">
        <v>3.7999999999999999E-2</v>
      </c>
      <c r="L1168" s="31">
        <v>892500</v>
      </c>
      <c r="M1168" s="32" t="s">
        <v>2189</v>
      </c>
      <c r="N1168" s="29">
        <v>798</v>
      </c>
      <c r="O1168" s="29">
        <v>80</v>
      </c>
      <c r="P1168" s="29">
        <v>96</v>
      </c>
      <c r="Q1168" s="29">
        <v>127</v>
      </c>
      <c r="R1168" s="29">
        <v>95.3</v>
      </c>
      <c r="S1168" s="33">
        <v>-7.2916666666666963E-3</v>
      </c>
      <c r="T1168" s="34">
        <v>885992.1875</v>
      </c>
      <c r="U1168" s="34">
        <v>135132.01391267122</v>
      </c>
      <c r="V1168" s="35">
        <v>750860.17358732875</v>
      </c>
      <c r="W1168" s="24">
        <v>0</v>
      </c>
      <c r="X1168" s="35">
        <v>750860.17358732875</v>
      </c>
    </row>
    <row r="1169" spans="1:24">
      <c r="A1169" s="24">
        <v>1168</v>
      </c>
      <c r="B1169" s="25" t="s">
        <v>60</v>
      </c>
      <c r="C1169" s="25" t="s">
        <v>90</v>
      </c>
      <c r="D1169" s="26">
        <v>43333</v>
      </c>
      <c r="E1169" s="27">
        <v>43333</v>
      </c>
      <c r="F1169" s="27">
        <v>43313</v>
      </c>
      <c r="G1169" s="27">
        <v>44798</v>
      </c>
      <c r="H1169" s="28">
        <v>4.0136986301369859</v>
      </c>
      <c r="I1169" s="29">
        <v>25</v>
      </c>
      <c r="J1169" s="30">
        <v>0.05</v>
      </c>
      <c r="K1169" s="29">
        <v>3.7999999999999999E-2</v>
      </c>
      <c r="L1169" s="31">
        <v>472500</v>
      </c>
      <c r="M1169" s="32" t="s">
        <v>2189</v>
      </c>
      <c r="N1169" s="29">
        <v>798</v>
      </c>
      <c r="O1169" s="29">
        <v>80</v>
      </c>
      <c r="P1169" s="29">
        <v>96</v>
      </c>
      <c r="Q1169" s="29">
        <v>127</v>
      </c>
      <c r="R1169" s="29">
        <v>95.3</v>
      </c>
      <c r="S1169" s="33">
        <v>-7.2916666666666963E-3</v>
      </c>
      <c r="T1169" s="34">
        <v>469054.6875</v>
      </c>
      <c r="U1169" s="34">
        <v>71540.477953767113</v>
      </c>
      <c r="V1169" s="35">
        <v>397514.20954623289</v>
      </c>
      <c r="W1169" s="24">
        <v>0</v>
      </c>
      <c r="X1169" s="35">
        <v>397514.20954623289</v>
      </c>
    </row>
    <row r="1170" spans="1:24">
      <c r="A1170" s="24">
        <v>1169</v>
      </c>
      <c r="B1170" s="25" t="s">
        <v>60</v>
      </c>
      <c r="C1170" s="25" t="s">
        <v>91</v>
      </c>
      <c r="D1170" s="26">
        <v>43333</v>
      </c>
      <c r="E1170" s="27">
        <v>43333</v>
      </c>
      <c r="F1170" s="27">
        <v>43313</v>
      </c>
      <c r="G1170" s="27">
        <v>44798</v>
      </c>
      <c r="H1170" s="28">
        <v>4.0136986301369859</v>
      </c>
      <c r="I1170" s="29">
        <v>25</v>
      </c>
      <c r="J1170" s="30">
        <v>0.05</v>
      </c>
      <c r="K1170" s="29">
        <v>3.7999999999999999E-2</v>
      </c>
      <c r="L1170" s="31">
        <v>637760</v>
      </c>
      <c r="M1170" s="32" t="s">
        <v>2189</v>
      </c>
      <c r="N1170" s="29">
        <v>798</v>
      </c>
      <c r="O1170" s="29">
        <v>80</v>
      </c>
      <c r="P1170" s="29">
        <v>96</v>
      </c>
      <c r="Q1170" s="29">
        <v>127</v>
      </c>
      <c r="R1170" s="29">
        <v>95.3</v>
      </c>
      <c r="S1170" s="33">
        <v>-7.2916666666666963E-3</v>
      </c>
      <c r="T1170" s="34">
        <v>633109.66666666663</v>
      </c>
      <c r="U1170" s="34">
        <v>96562.233269406381</v>
      </c>
      <c r="V1170" s="35">
        <v>536547.43339726026</v>
      </c>
      <c r="W1170" s="24">
        <v>0</v>
      </c>
      <c r="X1170" s="35">
        <v>536547.43339726026</v>
      </c>
    </row>
    <row r="1171" spans="1:24">
      <c r="A1171" s="24">
        <v>1170</v>
      </c>
      <c r="B1171" s="25" t="s">
        <v>60</v>
      </c>
      <c r="C1171" s="25" t="s">
        <v>92</v>
      </c>
      <c r="D1171" s="26">
        <v>43333</v>
      </c>
      <c r="E1171" s="27">
        <v>43333</v>
      </c>
      <c r="F1171" s="27">
        <v>43313</v>
      </c>
      <c r="G1171" s="27">
        <v>44798</v>
      </c>
      <c r="H1171" s="28">
        <v>4.0136986301369859</v>
      </c>
      <c r="I1171" s="29">
        <v>25</v>
      </c>
      <c r="J1171" s="30">
        <v>0.05</v>
      </c>
      <c r="K1171" s="29">
        <v>3.7999999999999999E-2</v>
      </c>
      <c r="L1171" s="31">
        <v>21044329</v>
      </c>
      <c r="M1171" s="32" t="s">
        <v>2189</v>
      </c>
      <c r="N1171" s="29">
        <v>798</v>
      </c>
      <c r="O1171" s="29">
        <v>80</v>
      </c>
      <c r="P1171" s="29">
        <v>96</v>
      </c>
      <c r="Q1171" s="29">
        <v>127</v>
      </c>
      <c r="R1171" s="29">
        <v>95.3</v>
      </c>
      <c r="S1171" s="33">
        <v>-7.2916666666666963E-3</v>
      </c>
      <c r="T1171" s="34">
        <v>20890880.767708331</v>
      </c>
      <c r="U1171" s="34">
        <v>3186288.5817488292</v>
      </c>
      <c r="V1171" s="35">
        <v>17704592.185959503</v>
      </c>
      <c r="W1171" s="24">
        <v>0</v>
      </c>
      <c r="X1171" s="35">
        <v>17704592.185959503</v>
      </c>
    </row>
    <row r="1172" spans="1:24">
      <c r="A1172" s="24">
        <v>1171</v>
      </c>
      <c r="B1172" s="25" t="s">
        <v>60</v>
      </c>
      <c r="C1172" s="25" t="s">
        <v>93</v>
      </c>
      <c r="D1172" s="26">
        <v>43333</v>
      </c>
      <c r="E1172" s="27">
        <v>43333</v>
      </c>
      <c r="F1172" s="27">
        <v>43313</v>
      </c>
      <c r="G1172" s="27">
        <v>44798</v>
      </c>
      <c r="H1172" s="28">
        <v>4.0136986301369859</v>
      </c>
      <c r="I1172" s="29">
        <v>25</v>
      </c>
      <c r="J1172" s="30">
        <v>0.05</v>
      </c>
      <c r="K1172" s="29">
        <v>3.7999999999999999E-2</v>
      </c>
      <c r="L1172" s="31">
        <v>969266</v>
      </c>
      <c r="M1172" s="32" t="s">
        <v>2189</v>
      </c>
      <c r="N1172" s="29">
        <v>798</v>
      </c>
      <c r="O1172" s="29">
        <v>80</v>
      </c>
      <c r="P1172" s="29">
        <v>96</v>
      </c>
      <c r="Q1172" s="29">
        <v>127</v>
      </c>
      <c r="R1172" s="29">
        <v>95.3</v>
      </c>
      <c r="S1172" s="33">
        <v>-7.2916666666666963E-3</v>
      </c>
      <c r="T1172" s="34">
        <v>962198.43541666667</v>
      </c>
      <c r="U1172" s="34">
        <v>146755.0326017694</v>
      </c>
      <c r="V1172" s="35">
        <v>815443.40281489724</v>
      </c>
      <c r="W1172" s="24">
        <v>0</v>
      </c>
      <c r="X1172" s="35">
        <v>815443.40281489724</v>
      </c>
    </row>
    <row r="1173" spans="1:24">
      <c r="A1173" s="24">
        <v>1172</v>
      </c>
      <c r="B1173" s="25" t="s">
        <v>60</v>
      </c>
      <c r="C1173" s="25" t="s">
        <v>94</v>
      </c>
      <c r="D1173" s="26">
        <v>43333</v>
      </c>
      <c r="E1173" s="27">
        <v>43333</v>
      </c>
      <c r="F1173" s="27">
        <v>43313</v>
      </c>
      <c r="G1173" s="27">
        <v>44798</v>
      </c>
      <c r="H1173" s="28">
        <v>4.0136986301369859</v>
      </c>
      <c r="I1173" s="29">
        <v>25</v>
      </c>
      <c r="J1173" s="30">
        <v>0.05</v>
      </c>
      <c r="K1173" s="29">
        <v>3.7999999999999999E-2</v>
      </c>
      <c r="L1173" s="31">
        <v>735000</v>
      </c>
      <c r="M1173" s="32" t="s">
        <v>2189</v>
      </c>
      <c r="N1173" s="29">
        <v>798</v>
      </c>
      <c r="O1173" s="29">
        <v>80</v>
      </c>
      <c r="P1173" s="29">
        <v>96</v>
      </c>
      <c r="Q1173" s="29">
        <v>127</v>
      </c>
      <c r="R1173" s="29">
        <v>95.3</v>
      </c>
      <c r="S1173" s="33">
        <v>-7.2916666666666963E-3</v>
      </c>
      <c r="T1173" s="34">
        <v>729640.625</v>
      </c>
      <c r="U1173" s="34">
        <v>111285.18792808217</v>
      </c>
      <c r="V1173" s="35">
        <v>618355.43707191781</v>
      </c>
      <c r="W1173" s="24">
        <v>0</v>
      </c>
      <c r="X1173" s="35">
        <v>618355.43707191781</v>
      </c>
    </row>
    <row r="1174" spans="1:24">
      <c r="A1174" s="24">
        <v>1173</v>
      </c>
      <c r="B1174" s="25" t="s">
        <v>60</v>
      </c>
      <c r="C1174" s="25" t="s">
        <v>95</v>
      </c>
      <c r="D1174" s="26">
        <v>43333</v>
      </c>
      <c r="E1174" s="27">
        <v>43333</v>
      </c>
      <c r="F1174" s="27">
        <v>43313</v>
      </c>
      <c r="G1174" s="27">
        <v>44798</v>
      </c>
      <c r="H1174" s="28">
        <v>4.0136986301369859</v>
      </c>
      <c r="I1174" s="29">
        <v>25</v>
      </c>
      <c r="J1174" s="30">
        <v>0.05</v>
      </c>
      <c r="K1174" s="29">
        <v>3.7999999999999999E-2</v>
      </c>
      <c r="L1174" s="31">
        <v>126000</v>
      </c>
      <c r="M1174" s="32" t="s">
        <v>2189</v>
      </c>
      <c r="N1174" s="29">
        <v>798</v>
      </c>
      <c r="O1174" s="29">
        <v>80</v>
      </c>
      <c r="P1174" s="29">
        <v>96</v>
      </c>
      <c r="Q1174" s="29">
        <v>127</v>
      </c>
      <c r="R1174" s="29">
        <v>95.3</v>
      </c>
      <c r="S1174" s="33">
        <v>-7.2916666666666963E-3</v>
      </c>
      <c r="T1174" s="34">
        <v>125081.25</v>
      </c>
      <c r="U1174" s="34">
        <v>19077.460787671229</v>
      </c>
      <c r="V1174" s="35">
        <v>106003.78921232877</v>
      </c>
      <c r="W1174" s="24">
        <v>0</v>
      </c>
      <c r="X1174" s="35">
        <v>106003.78921232877</v>
      </c>
    </row>
    <row r="1175" spans="1:24">
      <c r="A1175" s="24">
        <v>1174</v>
      </c>
      <c r="B1175" s="25" t="s">
        <v>60</v>
      </c>
      <c r="C1175" s="25" t="s">
        <v>96</v>
      </c>
      <c r="D1175" s="26">
        <v>43333</v>
      </c>
      <c r="E1175" s="27">
        <v>43333</v>
      </c>
      <c r="F1175" s="27">
        <v>43313</v>
      </c>
      <c r="G1175" s="27">
        <v>44798</v>
      </c>
      <c r="H1175" s="28">
        <v>4.0136986301369859</v>
      </c>
      <c r="I1175" s="29">
        <v>25</v>
      </c>
      <c r="J1175" s="30">
        <v>0.05</v>
      </c>
      <c r="K1175" s="29">
        <v>3.7999999999999999E-2</v>
      </c>
      <c r="L1175" s="31">
        <v>29327302</v>
      </c>
      <c r="M1175" s="32" t="s">
        <v>2189</v>
      </c>
      <c r="N1175" s="29">
        <v>798</v>
      </c>
      <c r="O1175" s="29">
        <v>80</v>
      </c>
      <c r="P1175" s="29">
        <v>96</v>
      </c>
      <c r="Q1175" s="29">
        <v>127</v>
      </c>
      <c r="R1175" s="29">
        <v>95.3</v>
      </c>
      <c r="S1175" s="33">
        <v>-7.2916666666666963E-3</v>
      </c>
      <c r="T1175" s="34">
        <v>29113457.089583334</v>
      </c>
      <c r="U1175" s="34">
        <v>4440400.4278824767</v>
      </c>
      <c r="V1175" s="35">
        <v>24673056.661700856</v>
      </c>
      <c r="W1175" s="24">
        <v>0</v>
      </c>
      <c r="X1175" s="35">
        <v>24673056.661700856</v>
      </c>
    </row>
    <row r="1176" spans="1:24">
      <c r="A1176" s="24">
        <v>1175</v>
      </c>
      <c r="B1176" s="25" t="s">
        <v>60</v>
      </c>
      <c r="C1176" s="25" t="s">
        <v>97</v>
      </c>
      <c r="D1176" s="26">
        <v>43333</v>
      </c>
      <c r="E1176" s="27">
        <v>43333</v>
      </c>
      <c r="F1176" s="27">
        <v>43313</v>
      </c>
      <c r="G1176" s="27">
        <v>44798</v>
      </c>
      <c r="H1176" s="28">
        <v>4.0136986301369859</v>
      </c>
      <c r="I1176" s="29">
        <v>25</v>
      </c>
      <c r="J1176" s="30">
        <v>0.05</v>
      </c>
      <c r="K1176" s="29">
        <v>3.7999999999999999E-2</v>
      </c>
      <c r="L1176" s="31">
        <v>1517250</v>
      </c>
      <c r="M1176" s="32" t="s">
        <v>1941</v>
      </c>
      <c r="N1176" s="29">
        <v>674</v>
      </c>
      <c r="O1176" s="29">
        <v>80</v>
      </c>
      <c r="P1176" s="29">
        <v>105.1</v>
      </c>
      <c r="Q1176" s="29">
        <v>127</v>
      </c>
      <c r="R1176" s="29">
        <v>122.8</v>
      </c>
      <c r="S1176" s="33">
        <v>0.16841103710751668</v>
      </c>
      <c r="T1176" s="34">
        <v>1772771.6460513796</v>
      </c>
      <c r="U1176" s="34">
        <v>270384.10283748026</v>
      </c>
      <c r="V1176" s="35">
        <v>1502387.5432138992</v>
      </c>
      <c r="W1176" s="24">
        <v>0</v>
      </c>
      <c r="X1176" s="35">
        <v>1502387.5432138992</v>
      </c>
    </row>
    <row r="1177" spans="1:24">
      <c r="A1177" s="24">
        <v>1176</v>
      </c>
      <c r="B1177" s="25" t="s">
        <v>60</v>
      </c>
      <c r="C1177" s="25" t="s">
        <v>98</v>
      </c>
      <c r="D1177" s="26">
        <v>43333</v>
      </c>
      <c r="E1177" s="27">
        <v>43333</v>
      </c>
      <c r="F1177" s="27">
        <v>43313</v>
      </c>
      <c r="G1177" s="27">
        <v>44798</v>
      </c>
      <c r="H1177" s="28">
        <v>4.0136986301369859</v>
      </c>
      <c r="I1177" s="29">
        <v>25</v>
      </c>
      <c r="J1177" s="30">
        <v>0.05</v>
      </c>
      <c r="K1177" s="29">
        <v>3.7999999999999999E-2</v>
      </c>
      <c r="L1177" s="31">
        <v>312900</v>
      </c>
      <c r="M1177" s="32" t="s">
        <v>2189</v>
      </c>
      <c r="N1177" s="29">
        <v>798</v>
      </c>
      <c r="O1177" s="29">
        <v>80</v>
      </c>
      <c r="P1177" s="29">
        <v>96</v>
      </c>
      <c r="Q1177" s="29">
        <v>127</v>
      </c>
      <c r="R1177" s="29">
        <v>95.3</v>
      </c>
      <c r="S1177" s="33">
        <v>-7.2916666666666963E-3</v>
      </c>
      <c r="T1177" s="34">
        <v>310618.4375</v>
      </c>
      <c r="U1177" s="34">
        <v>47375.694289383558</v>
      </c>
      <c r="V1177" s="35">
        <v>263242.74321061646</v>
      </c>
      <c r="W1177" s="24">
        <v>0</v>
      </c>
      <c r="X1177" s="35">
        <v>263242.74321061646</v>
      </c>
    </row>
    <row r="1178" spans="1:24">
      <c r="A1178" s="24">
        <v>1177</v>
      </c>
      <c r="B1178" s="25" t="s">
        <v>60</v>
      </c>
      <c r="C1178" s="25" t="s">
        <v>99</v>
      </c>
      <c r="D1178" s="26">
        <v>43333</v>
      </c>
      <c r="E1178" s="27">
        <v>43333</v>
      </c>
      <c r="F1178" s="27">
        <v>43313</v>
      </c>
      <c r="G1178" s="27">
        <v>44798</v>
      </c>
      <c r="H1178" s="28">
        <v>4.0136986301369859</v>
      </c>
      <c r="I1178" s="29">
        <v>25</v>
      </c>
      <c r="J1178" s="30">
        <v>0.05</v>
      </c>
      <c r="K1178" s="29">
        <v>3.7999999999999999E-2</v>
      </c>
      <c r="L1178" s="31">
        <v>1174950</v>
      </c>
      <c r="M1178" s="32" t="s">
        <v>2189</v>
      </c>
      <c r="N1178" s="29">
        <v>798</v>
      </c>
      <c r="O1178" s="29">
        <v>80</v>
      </c>
      <c r="P1178" s="29">
        <v>96</v>
      </c>
      <c r="Q1178" s="29">
        <v>127</v>
      </c>
      <c r="R1178" s="29">
        <v>95.3</v>
      </c>
      <c r="S1178" s="33">
        <v>-7.2916666666666963E-3</v>
      </c>
      <c r="T1178" s="34">
        <v>1166382.65625</v>
      </c>
      <c r="U1178" s="34">
        <v>177897.32184503422</v>
      </c>
      <c r="V1178" s="35">
        <v>988485.33440496575</v>
      </c>
      <c r="W1178" s="24">
        <v>0</v>
      </c>
      <c r="X1178" s="35">
        <v>988485.33440496575</v>
      </c>
    </row>
    <row r="1179" spans="1:24">
      <c r="A1179" s="24">
        <v>1178</v>
      </c>
      <c r="B1179" s="25" t="s">
        <v>60</v>
      </c>
      <c r="C1179" s="25" t="s">
        <v>100</v>
      </c>
      <c r="D1179" s="26">
        <v>43333</v>
      </c>
      <c r="E1179" s="27">
        <v>43333</v>
      </c>
      <c r="F1179" s="27">
        <v>43313</v>
      </c>
      <c r="G1179" s="27">
        <v>44798</v>
      </c>
      <c r="H1179" s="28">
        <v>4.0136986301369859</v>
      </c>
      <c r="I1179" s="29">
        <v>25</v>
      </c>
      <c r="J1179" s="30">
        <v>0.05</v>
      </c>
      <c r="K1179" s="29">
        <v>3.7999999999999999E-2</v>
      </c>
      <c r="L1179" s="31">
        <v>582750</v>
      </c>
      <c r="M1179" s="32" t="s">
        <v>1973</v>
      </c>
      <c r="N1179" s="29">
        <v>690</v>
      </c>
      <c r="O1179" s="29">
        <v>80</v>
      </c>
      <c r="P1179" s="29">
        <v>110</v>
      </c>
      <c r="Q1179" s="29">
        <v>127</v>
      </c>
      <c r="R1179" s="29">
        <v>145.69999999999999</v>
      </c>
      <c r="S1179" s="33">
        <v>0.32454545454545441</v>
      </c>
      <c r="T1179" s="34">
        <v>771878.86363636365</v>
      </c>
      <c r="U1179" s="34">
        <v>117727.3872291407</v>
      </c>
      <c r="V1179" s="35">
        <v>654151.47640722292</v>
      </c>
      <c r="W1179" s="24">
        <v>0</v>
      </c>
      <c r="X1179" s="35">
        <v>654151.47640722292</v>
      </c>
    </row>
    <row r="1180" spans="1:24">
      <c r="A1180" s="24">
        <v>1179</v>
      </c>
      <c r="B1180" s="25" t="s">
        <v>60</v>
      </c>
      <c r="C1180" s="25" t="s">
        <v>101</v>
      </c>
      <c r="D1180" s="26">
        <v>43333</v>
      </c>
      <c r="E1180" s="27">
        <v>43333</v>
      </c>
      <c r="F1180" s="27">
        <v>43313</v>
      </c>
      <c r="G1180" s="27">
        <v>44798</v>
      </c>
      <c r="H1180" s="28">
        <v>4.0136986301369859</v>
      </c>
      <c r="I1180" s="29">
        <v>25</v>
      </c>
      <c r="J1180" s="30">
        <v>0.05</v>
      </c>
      <c r="K1180" s="29">
        <v>3.7999999999999999E-2</v>
      </c>
      <c r="L1180" s="31">
        <v>9976171</v>
      </c>
      <c r="M1180" s="32" t="s">
        <v>2189</v>
      </c>
      <c r="N1180" s="29">
        <v>798</v>
      </c>
      <c r="O1180" s="29">
        <v>80</v>
      </c>
      <c r="P1180" s="29">
        <v>96</v>
      </c>
      <c r="Q1180" s="29">
        <v>127</v>
      </c>
      <c r="R1180" s="29">
        <v>95.3</v>
      </c>
      <c r="S1180" s="33">
        <v>-7.2916666666666963E-3</v>
      </c>
      <c r="T1180" s="34">
        <v>9903428.0864583328</v>
      </c>
      <c r="U1180" s="34">
        <v>1510476.2782825625</v>
      </c>
      <c r="V1180" s="35">
        <v>8392951.8081757706</v>
      </c>
      <c r="W1180" s="24">
        <v>0</v>
      </c>
      <c r="X1180" s="35">
        <v>8392951.8081757706</v>
      </c>
    </row>
    <row r="1181" spans="1:24">
      <c r="A1181" s="24">
        <v>1180</v>
      </c>
      <c r="B1181" s="25" t="s">
        <v>60</v>
      </c>
      <c r="C1181" s="25" t="s">
        <v>102</v>
      </c>
      <c r="D1181" s="26">
        <v>43333</v>
      </c>
      <c r="E1181" s="27">
        <v>43333</v>
      </c>
      <c r="F1181" s="27">
        <v>43313</v>
      </c>
      <c r="G1181" s="27">
        <v>44798</v>
      </c>
      <c r="H1181" s="28">
        <v>4.0136986301369859</v>
      </c>
      <c r="I1181" s="29">
        <v>25</v>
      </c>
      <c r="J1181" s="30">
        <v>0.05</v>
      </c>
      <c r="K1181" s="29">
        <v>3.7999999999999999E-2</v>
      </c>
      <c r="L1181" s="31">
        <v>21103901</v>
      </c>
      <c r="M1181" s="32" t="s">
        <v>2189</v>
      </c>
      <c r="N1181" s="29">
        <v>798</v>
      </c>
      <c r="O1181" s="29">
        <v>80</v>
      </c>
      <c r="P1181" s="29">
        <v>96</v>
      </c>
      <c r="Q1181" s="29">
        <v>127</v>
      </c>
      <c r="R1181" s="29">
        <v>95.3</v>
      </c>
      <c r="S1181" s="33">
        <v>-7.2916666666666963E-3</v>
      </c>
      <c r="T1181" s="34">
        <v>20950018.388541665</v>
      </c>
      <c r="U1181" s="34">
        <v>3195308.2840825049</v>
      </c>
      <c r="V1181" s="35">
        <v>17754710.104459159</v>
      </c>
      <c r="W1181" s="24">
        <v>0</v>
      </c>
      <c r="X1181" s="35">
        <v>17754710.104459159</v>
      </c>
    </row>
    <row r="1182" spans="1:24">
      <c r="A1182" s="24">
        <v>1181</v>
      </c>
      <c r="B1182" s="25" t="s">
        <v>60</v>
      </c>
      <c r="C1182" s="25" t="s">
        <v>103</v>
      </c>
      <c r="D1182" s="26">
        <v>43333</v>
      </c>
      <c r="E1182" s="27">
        <v>43333</v>
      </c>
      <c r="F1182" s="27">
        <v>43313</v>
      </c>
      <c r="G1182" s="27">
        <v>44798</v>
      </c>
      <c r="H1182" s="28">
        <v>4.0136986301369859</v>
      </c>
      <c r="I1182" s="29">
        <v>25</v>
      </c>
      <c r="J1182" s="30">
        <v>0.05</v>
      </c>
      <c r="K1182" s="29">
        <v>3.7999999999999999E-2</v>
      </c>
      <c r="L1182" s="31">
        <v>580650</v>
      </c>
      <c r="M1182" s="32" t="s">
        <v>2189</v>
      </c>
      <c r="N1182" s="29">
        <v>798</v>
      </c>
      <c r="O1182" s="29">
        <v>80</v>
      </c>
      <c r="P1182" s="29">
        <v>96</v>
      </c>
      <c r="Q1182" s="29">
        <v>127</v>
      </c>
      <c r="R1182" s="29">
        <v>95.3</v>
      </c>
      <c r="S1182" s="33">
        <v>-7.2916666666666963E-3</v>
      </c>
      <c r="T1182" s="34">
        <v>576416.09375</v>
      </c>
      <c r="U1182" s="34">
        <v>87915.298463184925</v>
      </c>
      <c r="V1182" s="35">
        <v>488500.79528681509</v>
      </c>
      <c r="W1182" s="24">
        <v>0</v>
      </c>
      <c r="X1182" s="35">
        <v>488500.79528681509</v>
      </c>
    </row>
    <row r="1183" spans="1:24">
      <c r="A1183" s="24">
        <v>1182</v>
      </c>
      <c r="B1183" s="25" t="s">
        <v>60</v>
      </c>
      <c r="C1183" s="25" t="s">
        <v>104</v>
      </c>
      <c r="D1183" s="26">
        <v>43333</v>
      </c>
      <c r="E1183" s="27">
        <v>43333</v>
      </c>
      <c r="F1183" s="27">
        <v>43313</v>
      </c>
      <c r="G1183" s="27">
        <v>44798</v>
      </c>
      <c r="H1183" s="28">
        <v>4.0136986301369859</v>
      </c>
      <c r="I1183" s="29">
        <v>25</v>
      </c>
      <c r="J1183" s="30">
        <v>0.05</v>
      </c>
      <c r="K1183" s="29">
        <v>3.7999999999999999E-2</v>
      </c>
      <c r="L1183" s="31">
        <v>175035</v>
      </c>
      <c r="M1183" s="32" t="s">
        <v>1877</v>
      </c>
      <c r="N1183" s="29">
        <v>642</v>
      </c>
      <c r="O1183" s="29">
        <v>80</v>
      </c>
      <c r="P1183" s="29">
        <v>79.099999999999994</v>
      </c>
      <c r="Q1183" s="29">
        <v>127</v>
      </c>
      <c r="R1183" s="29">
        <v>94</v>
      </c>
      <c r="S1183" s="33">
        <v>0.18836915297092297</v>
      </c>
      <c r="T1183" s="34">
        <v>208006.19469026552</v>
      </c>
      <c r="U1183" s="34">
        <v>31725.218790156381</v>
      </c>
      <c r="V1183" s="35">
        <v>176280.97590010913</v>
      </c>
      <c r="W1183" s="24">
        <v>0</v>
      </c>
      <c r="X1183" s="35">
        <v>176280.97590010913</v>
      </c>
    </row>
    <row r="1184" spans="1:24">
      <c r="A1184" s="24">
        <v>1183</v>
      </c>
      <c r="B1184" s="25" t="s">
        <v>60</v>
      </c>
      <c r="C1184" s="25" t="s">
        <v>105</v>
      </c>
      <c r="D1184" s="26">
        <v>43333</v>
      </c>
      <c r="E1184" s="27">
        <v>43333</v>
      </c>
      <c r="F1184" s="27">
        <v>43313</v>
      </c>
      <c r="G1184" s="27">
        <v>44798</v>
      </c>
      <c r="H1184" s="28">
        <v>4.0136986301369859</v>
      </c>
      <c r="I1184" s="29">
        <v>25</v>
      </c>
      <c r="J1184" s="30">
        <v>0.05</v>
      </c>
      <c r="K1184" s="29">
        <v>3.7999999999999999E-2</v>
      </c>
      <c r="L1184" s="31">
        <v>132796</v>
      </c>
      <c r="M1184" s="32" t="s">
        <v>2189</v>
      </c>
      <c r="N1184" s="29">
        <v>798</v>
      </c>
      <c r="O1184" s="29">
        <v>80</v>
      </c>
      <c r="P1184" s="29">
        <v>96</v>
      </c>
      <c r="Q1184" s="29">
        <v>127</v>
      </c>
      <c r="R1184" s="29">
        <v>95.3</v>
      </c>
      <c r="S1184" s="33">
        <v>-7.2916666666666963E-3</v>
      </c>
      <c r="T1184" s="34">
        <v>131827.69583333333</v>
      </c>
      <c r="U1184" s="34">
        <v>20106.432402853879</v>
      </c>
      <c r="V1184" s="35">
        <v>111721.26343047945</v>
      </c>
      <c r="W1184" s="24">
        <v>0</v>
      </c>
      <c r="X1184" s="35">
        <v>111721.26343047945</v>
      </c>
    </row>
    <row r="1185" spans="1:24">
      <c r="A1185" s="24">
        <v>1184</v>
      </c>
      <c r="B1185" s="25" t="s">
        <v>60</v>
      </c>
      <c r="C1185" s="25" t="s">
        <v>106</v>
      </c>
      <c r="D1185" s="26">
        <v>43333</v>
      </c>
      <c r="E1185" s="27">
        <v>43333</v>
      </c>
      <c r="F1185" s="27">
        <v>43313</v>
      </c>
      <c r="G1185" s="27">
        <v>44798</v>
      </c>
      <c r="H1185" s="28">
        <v>4.0136986301369859</v>
      </c>
      <c r="I1185" s="29">
        <v>25</v>
      </c>
      <c r="J1185" s="30">
        <v>0.05</v>
      </c>
      <c r="K1185" s="29">
        <v>3.7999999999999999E-2</v>
      </c>
      <c r="L1185" s="31">
        <v>469552</v>
      </c>
      <c r="M1185" s="32" t="s">
        <v>1871</v>
      </c>
      <c r="N1185" s="29">
        <v>639</v>
      </c>
      <c r="O1185" s="29">
        <v>80</v>
      </c>
      <c r="P1185" s="29">
        <v>112.8</v>
      </c>
      <c r="Q1185" s="29">
        <v>127</v>
      </c>
      <c r="R1185" s="29">
        <v>116.2</v>
      </c>
      <c r="S1185" s="33">
        <v>3.0141843971631256E-2</v>
      </c>
      <c r="T1185" s="34">
        <v>483705.16312056739</v>
      </c>
      <c r="U1185" s="34">
        <v>73774.976523073929</v>
      </c>
      <c r="V1185" s="35">
        <v>409930.18659749348</v>
      </c>
      <c r="W1185" s="24">
        <v>0</v>
      </c>
      <c r="X1185" s="35">
        <v>409930.18659749348</v>
      </c>
    </row>
    <row r="1186" spans="1:24">
      <c r="A1186" s="24">
        <v>1185</v>
      </c>
      <c r="B1186" s="25" t="s">
        <v>60</v>
      </c>
      <c r="C1186" s="25" t="s">
        <v>110</v>
      </c>
      <c r="D1186" s="26">
        <v>43333</v>
      </c>
      <c r="E1186" s="27">
        <v>43333</v>
      </c>
      <c r="F1186" s="27">
        <v>43313</v>
      </c>
      <c r="G1186" s="27">
        <v>44798</v>
      </c>
      <c r="H1186" s="28">
        <v>4.0136986301369859</v>
      </c>
      <c r="I1186" s="29">
        <v>25</v>
      </c>
      <c r="J1186" s="30">
        <v>0.05</v>
      </c>
      <c r="K1186" s="29">
        <v>3.7999999999999999E-2</v>
      </c>
      <c r="L1186" s="31">
        <v>16789210</v>
      </c>
      <c r="M1186" s="32" t="s">
        <v>1939</v>
      </c>
      <c r="N1186" s="29">
        <v>673</v>
      </c>
      <c r="O1186" s="29">
        <v>80</v>
      </c>
      <c r="P1186" s="29">
        <v>95</v>
      </c>
      <c r="Q1186" s="29">
        <v>127</v>
      </c>
      <c r="R1186" s="29">
        <v>104.3</v>
      </c>
      <c r="S1186" s="33">
        <v>9.7894736842105229E-2</v>
      </c>
      <c r="T1186" s="34">
        <v>18432785.294736844</v>
      </c>
      <c r="U1186" s="34">
        <v>2811378.5133095887</v>
      </c>
      <c r="V1186" s="35">
        <v>15621406.781427255</v>
      </c>
      <c r="W1186" s="24">
        <v>0</v>
      </c>
      <c r="X1186" s="35">
        <v>15621406.781427255</v>
      </c>
    </row>
    <row r="1187" spans="1:24">
      <c r="A1187" s="24">
        <v>1186</v>
      </c>
      <c r="B1187" s="25" t="s">
        <v>60</v>
      </c>
      <c r="C1187" s="25" t="s">
        <v>86</v>
      </c>
      <c r="D1187" s="26">
        <v>43333</v>
      </c>
      <c r="E1187" s="27">
        <v>43333</v>
      </c>
      <c r="F1187" s="27">
        <v>43313</v>
      </c>
      <c r="G1187" s="27">
        <v>44798</v>
      </c>
      <c r="H1187" s="28">
        <v>4.0136986301369859</v>
      </c>
      <c r="I1187" s="29">
        <v>25</v>
      </c>
      <c r="J1187" s="30">
        <v>0.05</v>
      </c>
      <c r="K1187" s="29">
        <v>3.7999999999999999E-2</v>
      </c>
      <c r="L1187" s="31">
        <v>892500</v>
      </c>
      <c r="M1187" s="32" t="s">
        <v>2189</v>
      </c>
      <c r="N1187" s="29">
        <v>798</v>
      </c>
      <c r="O1187" s="29">
        <v>80</v>
      </c>
      <c r="P1187" s="29">
        <v>96</v>
      </c>
      <c r="Q1187" s="29">
        <v>127</v>
      </c>
      <c r="R1187" s="29">
        <v>95.3</v>
      </c>
      <c r="S1187" s="33">
        <v>-7.2916666666666963E-3</v>
      </c>
      <c r="T1187" s="34">
        <v>885992.1875</v>
      </c>
      <c r="U1187" s="34">
        <v>135132.01391267122</v>
      </c>
      <c r="V1187" s="35">
        <v>750860.17358732875</v>
      </c>
      <c r="W1187" s="24">
        <v>0</v>
      </c>
      <c r="X1187" s="35">
        <v>750860.17358732875</v>
      </c>
    </row>
    <row r="1188" spans="1:24">
      <c r="A1188" s="24">
        <v>1187</v>
      </c>
      <c r="B1188" s="25" t="s">
        <v>60</v>
      </c>
      <c r="C1188" s="25" t="s">
        <v>90</v>
      </c>
      <c r="D1188" s="26">
        <v>43333</v>
      </c>
      <c r="E1188" s="27">
        <v>43333</v>
      </c>
      <c r="F1188" s="27">
        <v>43313</v>
      </c>
      <c r="G1188" s="27">
        <v>44798</v>
      </c>
      <c r="H1188" s="28">
        <v>4.0136986301369859</v>
      </c>
      <c r="I1188" s="29">
        <v>25</v>
      </c>
      <c r="J1188" s="30">
        <v>0.05</v>
      </c>
      <c r="K1188" s="29">
        <v>3.7999999999999999E-2</v>
      </c>
      <c r="L1188" s="31">
        <v>472500</v>
      </c>
      <c r="M1188" s="32" t="s">
        <v>2189</v>
      </c>
      <c r="N1188" s="29">
        <v>798</v>
      </c>
      <c r="O1188" s="29">
        <v>80</v>
      </c>
      <c r="P1188" s="29">
        <v>96</v>
      </c>
      <c r="Q1188" s="29">
        <v>127</v>
      </c>
      <c r="R1188" s="29">
        <v>95.3</v>
      </c>
      <c r="S1188" s="33">
        <v>-7.2916666666666963E-3</v>
      </c>
      <c r="T1188" s="34">
        <v>469054.6875</v>
      </c>
      <c r="U1188" s="34">
        <v>71540.477953767113</v>
      </c>
      <c r="V1188" s="35">
        <v>397514.20954623289</v>
      </c>
      <c r="W1188" s="24">
        <v>0</v>
      </c>
      <c r="X1188" s="35">
        <v>397514.20954623289</v>
      </c>
    </row>
    <row r="1189" spans="1:24">
      <c r="A1189" s="24">
        <v>1188</v>
      </c>
      <c r="B1189" s="25" t="s">
        <v>60</v>
      </c>
      <c r="C1189" s="25" t="s">
        <v>91</v>
      </c>
      <c r="D1189" s="26">
        <v>43333</v>
      </c>
      <c r="E1189" s="27">
        <v>43333</v>
      </c>
      <c r="F1189" s="27">
        <v>43313</v>
      </c>
      <c r="G1189" s="27">
        <v>44798</v>
      </c>
      <c r="H1189" s="28">
        <v>4.0136986301369859</v>
      </c>
      <c r="I1189" s="29">
        <v>25</v>
      </c>
      <c r="J1189" s="30">
        <v>0.05</v>
      </c>
      <c r="K1189" s="29">
        <v>3.7999999999999999E-2</v>
      </c>
      <c r="L1189" s="31">
        <v>637760</v>
      </c>
      <c r="M1189" s="32" t="s">
        <v>2189</v>
      </c>
      <c r="N1189" s="29">
        <v>798</v>
      </c>
      <c r="O1189" s="29">
        <v>80</v>
      </c>
      <c r="P1189" s="29">
        <v>96</v>
      </c>
      <c r="Q1189" s="29">
        <v>127</v>
      </c>
      <c r="R1189" s="29">
        <v>95.3</v>
      </c>
      <c r="S1189" s="33">
        <v>-7.2916666666666963E-3</v>
      </c>
      <c r="T1189" s="34">
        <v>633109.66666666663</v>
      </c>
      <c r="U1189" s="34">
        <v>96562.233269406381</v>
      </c>
      <c r="V1189" s="35">
        <v>536547.43339726026</v>
      </c>
      <c r="W1189" s="24">
        <v>0</v>
      </c>
      <c r="X1189" s="35">
        <v>536547.43339726026</v>
      </c>
    </row>
    <row r="1190" spans="1:24">
      <c r="A1190" s="24">
        <v>1189</v>
      </c>
      <c r="B1190" s="25" t="s">
        <v>60</v>
      </c>
      <c r="C1190" s="25" t="s">
        <v>92</v>
      </c>
      <c r="D1190" s="26">
        <v>43333</v>
      </c>
      <c r="E1190" s="27">
        <v>43333</v>
      </c>
      <c r="F1190" s="27">
        <v>43313</v>
      </c>
      <c r="G1190" s="27">
        <v>44798</v>
      </c>
      <c r="H1190" s="28">
        <v>4.0136986301369859</v>
      </c>
      <c r="I1190" s="29">
        <v>25</v>
      </c>
      <c r="J1190" s="30">
        <v>0.05</v>
      </c>
      <c r="K1190" s="29">
        <v>3.7999999999999999E-2</v>
      </c>
      <c r="L1190" s="31">
        <v>21044329</v>
      </c>
      <c r="M1190" s="32" t="s">
        <v>2189</v>
      </c>
      <c r="N1190" s="29">
        <v>798</v>
      </c>
      <c r="O1190" s="29">
        <v>80</v>
      </c>
      <c r="P1190" s="29">
        <v>96</v>
      </c>
      <c r="Q1190" s="29">
        <v>127</v>
      </c>
      <c r="R1190" s="29">
        <v>95.3</v>
      </c>
      <c r="S1190" s="33">
        <v>-7.2916666666666963E-3</v>
      </c>
      <c r="T1190" s="34">
        <v>20890880.767708331</v>
      </c>
      <c r="U1190" s="34">
        <v>3186288.5817488292</v>
      </c>
      <c r="V1190" s="35">
        <v>17704592.185959503</v>
      </c>
      <c r="W1190" s="24">
        <v>0</v>
      </c>
      <c r="X1190" s="35">
        <v>17704592.185959503</v>
      </c>
    </row>
    <row r="1191" spans="1:24">
      <c r="A1191" s="24">
        <v>1190</v>
      </c>
      <c r="B1191" s="25" t="s">
        <v>60</v>
      </c>
      <c r="C1191" s="25" t="s">
        <v>93</v>
      </c>
      <c r="D1191" s="26">
        <v>43333</v>
      </c>
      <c r="E1191" s="27">
        <v>43333</v>
      </c>
      <c r="F1191" s="27">
        <v>43313</v>
      </c>
      <c r="G1191" s="27">
        <v>44798</v>
      </c>
      <c r="H1191" s="28">
        <v>4.0136986301369859</v>
      </c>
      <c r="I1191" s="29">
        <v>25</v>
      </c>
      <c r="J1191" s="30">
        <v>0.05</v>
      </c>
      <c r="K1191" s="29">
        <v>3.7999999999999999E-2</v>
      </c>
      <c r="L1191" s="31">
        <v>969266</v>
      </c>
      <c r="M1191" s="32" t="s">
        <v>2189</v>
      </c>
      <c r="N1191" s="29">
        <v>798</v>
      </c>
      <c r="O1191" s="29">
        <v>80</v>
      </c>
      <c r="P1191" s="29">
        <v>96</v>
      </c>
      <c r="Q1191" s="29">
        <v>127</v>
      </c>
      <c r="R1191" s="29">
        <v>95.3</v>
      </c>
      <c r="S1191" s="33">
        <v>-7.2916666666666963E-3</v>
      </c>
      <c r="T1191" s="34">
        <v>962198.43541666667</v>
      </c>
      <c r="U1191" s="34">
        <v>146755.0326017694</v>
      </c>
      <c r="V1191" s="35">
        <v>815443.40281489724</v>
      </c>
      <c r="W1191" s="24">
        <v>0</v>
      </c>
      <c r="X1191" s="35">
        <v>815443.40281489724</v>
      </c>
    </row>
    <row r="1192" spans="1:24">
      <c r="A1192" s="24">
        <v>1191</v>
      </c>
      <c r="B1192" s="25" t="s">
        <v>60</v>
      </c>
      <c r="C1192" s="25" t="s">
        <v>94</v>
      </c>
      <c r="D1192" s="26">
        <v>43333</v>
      </c>
      <c r="E1192" s="27">
        <v>43333</v>
      </c>
      <c r="F1192" s="27">
        <v>43313</v>
      </c>
      <c r="G1192" s="27">
        <v>44798</v>
      </c>
      <c r="H1192" s="28">
        <v>4.0136986301369859</v>
      </c>
      <c r="I1192" s="29">
        <v>25</v>
      </c>
      <c r="J1192" s="30">
        <v>0.05</v>
      </c>
      <c r="K1192" s="29">
        <v>3.7999999999999999E-2</v>
      </c>
      <c r="L1192" s="31">
        <v>735000</v>
      </c>
      <c r="M1192" s="32" t="s">
        <v>2189</v>
      </c>
      <c r="N1192" s="29">
        <v>798</v>
      </c>
      <c r="O1192" s="29">
        <v>80</v>
      </c>
      <c r="P1192" s="29">
        <v>96</v>
      </c>
      <c r="Q1192" s="29">
        <v>127</v>
      </c>
      <c r="R1192" s="29">
        <v>95.3</v>
      </c>
      <c r="S1192" s="33">
        <v>-7.2916666666666963E-3</v>
      </c>
      <c r="T1192" s="34">
        <v>729640.625</v>
      </c>
      <c r="U1192" s="34">
        <v>111285.18792808217</v>
      </c>
      <c r="V1192" s="35">
        <v>618355.43707191781</v>
      </c>
      <c r="W1192" s="24">
        <v>0</v>
      </c>
      <c r="X1192" s="35">
        <v>618355.43707191781</v>
      </c>
    </row>
    <row r="1193" spans="1:24">
      <c r="A1193" s="24">
        <v>1192</v>
      </c>
      <c r="B1193" s="25" t="s">
        <v>60</v>
      </c>
      <c r="C1193" s="25" t="s">
        <v>95</v>
      </c>
      <c r="D1193" s="26">
        <v>43333</v>
      </c>
      <c r="E1193" s="27">
        <v>43333</v>
      </c>
      <c r="F1193" s="27">
        <v>43313</v>
      </c>
      <c r="G1193" s="27">
        <v>44798</v>
      </c>
      <c r="H1193" s="28">
        <v>4.0136986301369859</v>
      </c>
      <c r="I1193" s="29">
        <v>25</v>
      </c>
      <c r="J1193" s="30">
        <v>0.05</v>
      </c>
      <c r="K1193" s="29">
        <v>3.7999999999999999E-2</v>
      </c>
      <c r="L1193" s="31">
        <v>126000</v>
      </c>
      <c r="M1193" s="32" t="s">
        <v>2189</v>
      </c>
      <c r="N1193" s="29">
        <v>798</v>
      </c>
      <c r="O1193" s="29">
        <v>80</v>
      </c>
      <c r="P1193" s="29">
        <v>96</v>
      </c>
      <c r="Q1193" s="29">
        <v>127</v>
      </c>
      <c r="R1193" s="29">
        <v>95.3</v>
      </c>
      <c r="S1193" s="33">
        <v>-7.2916666666666963E-3</v>
      </c>
      <c r="T1193" s="34">
        <v>125081.25</v>
      </c>
      <c r="U1193" s="34">
        <v>19077.460787671229</v>
      </c>
      <c r="V1193" s="35">
        <v>106003.78921232877</v>
      </c>
      <c r="W1193" s="24">
        <v>0</v>
      </c>
      <c r="X1193" s="35">
        <v>106003.78921232877</v>
      </c>
    </row>
    <row r="1194" spans="1:24">
      <c r="A1194" s="24">
        <v>1193</v>
      </c>
      <c r="B1194" s="25" t="s">
        <v>60</v>
      </c>
      <c r="C1194" s="25" t="s">
        <v>96</v>
      </c>
      <c r="D1194" s="26">
        <v>43333</v>
      </c>
      <c r="E1194" s="27">
        <v>43333</v>
      </c>
      <c r="F1194" s="27">
        <v>43313</v>
      </c>
      <c r="G1194" s="27">
        <v>44798</v>
      </c>
      <c r="H1194" s="28">
        <v>4.0136986301369859</v>
      </c>
      <c r="I1194" s="29">
        <v>25</v>
      </c>
      <c r="J1194" s="30">
        <v>0.05</v>
      </c>
      <c r="K1194" s="29">
        <v>3.7999999999999999E-2</v>
      </c>
      <c r="L1194" s="31">
        <v>29327302</v>
      </c>
      <c r="M1194" s="32" t="s">
        <v>2189</v>
      </c>
      <c r="N1194" s="29">
        <v>798</v>
      </c>
      <c r="O1194" s="29">
        <v>80</v>
      </c>
      <c r="P1194" s="29">
        <v>96</v>
      </c>
      <c r="Q1194" s="29">
        <v>127</v>
      </c>
      <c r="R1194" s="29">
        <v>95.3</v>
      </c>
      <c r="S1194" s="33">
        <v>-7.2916666666666963E-3</v>
      </c>
      <c r="T1194" s="34">
        <v>29113457.089583334</v>
      </c>
      <c r="U1194" s="34">
        <v>4440400.4278824767</v>
      </c>
      <c r="V1194" s="35">
        <v>24673056.661700856</v>
      </c>
      <c r="W1194" s="24">
        <v>0</v>
      </c>
      <c r="X1194" s="35">
        <v>24673056.661700856</v>
      </c>
    </row>
    <row r="1195" spans="1:24">
      <c r="A1195" s="24">
        <v>1194</v>
      </c>
      <c r="B1195" s="25" t="s">
        <v>60</v>
      </c>
      <c r="C1195" s="25" t="s">
        <v>97</v>
      </c>
      <c r="D1195" s="26">
        <v>43333</v>
      </c>
      <c r="E1195" s="27">
        <v>43333</v>
      </c>
      <c r="F1195" s="27">
        <v>43313</v>
      </c>
      <c r="G1195" s="27">
        <v>44798</v>
      </c>
      <c r="H1195" s="28">
        <v>4.0136986301369859</v>
      </c>
      <c r="I1195" s="29">
        <v>25</v>
      </c>
      <c r="J1195" s="30">
        <v>0.05</v>
      </c>
      <c r="K1195" s="29">
        <v>3.7999999999999999E-2</v>
      </c>
      <c r="L1195" s="31">
        <v>1517250</v>
      </c>
      <c r="M1195" s="32" t="s">
        <v>1941</v>
      </c>
      <c r="N1195" s="29">
        <v>674</v>
      </c>
      <c r="O1195" s="29">
        <v>80</v>
      </c>
      <c r="P1195" s="29">
        <v>105.1</v>
      </c>
      <c r="Q1195" s="29">
        <v>127</v>
      </c>
      <c r="R1195" s="29">
        <v>122.8</v>
      </c>
      <c r="S1195" s="33">
        <v>0.16841103710751668</v>
      </c>
      <c r="T1195" s="34">
        <v>1772771.6460513796</v>
      </c>
      <c r="U1195" s="34">
        <v>270384.10283748026</v>
      </c>
      <c r="V1195" s="35">
        <v>1502387.5432138992</v>
      </c>
      <c r="W1195" s="24">
        <v>0</v>
      </c>
      <c r="X1195" s="35">
        <v>1502387.5432138992</v>
      </c>
    </row>
    <row r="1196" spans="1:24">
      <c r="A1196" s="24">
        <v>1195</v>
      </c>
      <c r="B1196" s="25" t="s">
        <v>60</v>
      </c>
      <c r="C1196" s="25" t="s">
        <v>98</v>
      </c>
      <c r="D1196" s="26">
        <v>43333</v>
      </c>
      <c r="E1196" s="27">
        <v>43333</v>
      </c>
      <c r="F1196" s="27">
        <v>43313</v>
      </c>
      <c r="G1196" s="27">
        <v>44798</v>
      </c>
      <c r="H1196" s="28">
        <v>4.0136986301369859</v>
      </c>
      <c r="I1196" s="29">
        <v>25</v>
      </c>
      <c r="J1196" s="30">
        <v>0.05</v>
      </c>
      <c r="K1196" s="29">
        <v>3.7999999999999999E-2</v>
      </c>
      <c r="L1196" s="31">
        <v>312900</v>
      </c>
      <c r="M1196" s="32" t="s">
        <v>2189</v>
      </c>
      <c r="N1196" s="29">
        <v>798</v>
      </c>
      <c r="O1196" s="29">
        <v>80</v>
      </c>
      <c r="P1196" s="29">
        <v>96</v>
      </c>
      <c r="Q1196" s="29">
        <v>127</v>
      </c>
      <c r="R1196" s="29">
        <v>95.3</v>
      </c>
      <c r="S1196" s="33">
        <v>-7.2916666666666963E-3</v>
      </c>
      <c r="T1196" s="34">
        <v>310618.4375</v>
      </c>
      <c r="U1196" s="34">
        <v>47375.694289383558</v>
      </c>
      <c r="V1196" s="35">
        <v>263242.74321061646</v>
      </c>
      <c r="W1196" s="24">
        <v>0</v>
      </c>
      <c r="X1196" s="35">
        <v>263242.74321061646</v>
      </c>
    </row>
    <row r="1197" spans="1:24">
      <c r="A1197" s="24">
        <v>1196</v>
      </c>
      <c r="B1197" s="25" t="s">
        <v>60</v>
      </c>
      <c r="C1197" s="25" t="s">
        <v>99</v>
      </c>
      <c r="D1197" s="26">
        <v>43333</v>
      </c>
      <c r="E1197" s="27">
        <v>43333</v>
      </c>
      <c r="F1197" s="27">
        <v>43313</v>
      </c>
      <c r="G1197" s="27">
        <v>44798</v>
      </c>
      <c r="H1197" s="28">
        <v>4.0136986301369859</v>
      </c>
      <c r="I1197" s="29">
        <v>25</v>
      </c>
      <c r="J1197" s="30">
        <v>0.05</v>
      </c>
      <c r="K1197" s="29">
        <v>3.7999999999999999E-2</v>
      </c>
      <c r="L1197" s="31">
        <v>1174950</v>
      </c>
      <c r="M1197" s="32" t="s">
        <v>2189</v>
      </c>
      <c r="N1197" s="29">
        <v>798</v>
      </c>
      <c r="O1197" s="29">
        <v>80</v>
      </c>
      <c r="P1197" s="29">
        <v>96</v>
      </c>
      <c r="Q1197" s="29">
        <v>127</v>
      </c>
      <c r="R1197" s="29">
        <v>95.3</v>
      </c>
      <c r="S1197" s="33">
        <v>-7.2916666666666963E-3</v>
      </c>
      <c r="T1197" s="34">
        <v>1166382.65625</v>
      </c>
      <c r="U1197" s="34">
        <v>177897.32184503422</v>
      </c>
      <c r="V1197" s="35">
        <v>988485.33440496575</v>
      </c>
      <c r="W1197" s="24">
        <v>0</v>
      </c>
      <c r="X1197" s="35">
        <v>988485.33440496575</v>
      </c>
    </row>
    <row r="1198" spans="1:24">
      <c r="A1198" s="24">
        <v>1197</v>
      </c>
      <c r="B1198" s="25" t="s">
        <v>60</v>
      </c>
      <c r="C1198" s="25" t="s">
        <v>100</v>
      </c>
      <c r="D1198" s="26">
        <v>43333</v>
      </c>
      <c r="E1198" s="27">
        <v>43333</v>
      </c>
      <c r="F1198" s="27">
        <v>43313</v>
      </c>
      <c r="G1198" s="27">
        <v>44798</v>
      </c>
      <c r="H1198" s="28">
        <v>4.0136986301369859</v>
      </c>
      <c r="I1198" s="29">
        <v>25</v>
      </c>
      <c r="J1198" s="30">
        <v>0.05</v>
      </c>
      <c r="K1198" s="29">
        <v>3.7999999999999999E-2</v>
      </c>
      <c r="L1198" s="31">
        <v>582750</v>
      </c>
      <c r="M1198" s="32" t="s">
        <v>1973</v>
      </c>
      <c r="N1198" s="29">
        <v>690</v>
      </c>
      <c r="O1198" s="29">
        <v>80</v>
      </c>
      <c r="P1198" s="29">
        <v>110</v>
      </c>
      <c r="Q1198" s="29">
        <v>127</v>
      </c>
      <c r="R1198" s="29">
        <v>145.69999999999999</v>
      </c>
      <c r="S1198" s="33">
        <v>0.32454545454545441</v>
      </c>
      <c r="T1198" s="34">
        <v>771878.86363636365</v>
      </c>
      <c r="U1198" s="34">
        <v>117727.3872291407</v>
      </c>
      <c r="V1198" s="35">
        <v>654151.47640722292</v>
      </c>
      <c r="W1198" s="24">
        <v>0</v>
      </c>
      <c r="X1198" s="35">
        <v>654151.47640722292</v>
      </c>
    </row>
    <row r="1199" spans="1:24">
      <c r="A1199" s="24">
        <v>1198</v>
      </c>
      <c r="B1199" s="25" t="s">
        <v>60</v>
      </c>
      <c r="C1199" s="25" t="s">
        <v>101</v>
      </c>
      <c r="D1199" s="26">
        <v>43333</v>
      </c>
      <c r="E1199" s="27">
        <v>43333</v>
      </c>
      <c r="F1199" s="27">
        <v>43313</v>
      </c>
      <c r="G1199" s="27">
        <v>44798</v>
      </c>
      <c r="H1199" s="28">
        <v>4.0136986301369859</v>
      </c>
      <c r="I1199" s="29">
        <v>25</v>
      </c>
      <c r="J1199" s="30">
        <v>0.05</v>
      </c>
      <c r="K1199" s="29">
        <v>3.7999999999999999E-2</v>
      </c>
      <c r="L1199" s="31">
        <v>9976171</v>
      </c>
      <c r="M1199" s="32" t="s">
        <v>2189</v>
      </c>
      <c r="N1199" s="29">
        <v>798</v>
      </c>
      <c r="O1199" s="29">
        <v>80</v>
      </c>
      <c r="P1199" s="29">
        <v>96</v>
      </c>
      <c r="Q1199" s="29">
        <v>127</v>
      </c>
      <c r="R1199" s="29">
        <v>95.3</v>
      </c>
      <c r="S1199" s="33">
        <v>-7.2916666666666963E-3</v>
      </c>
      <c r="T1199" s="34">
        <v>9903428.0864583328</v>
      </c>
      <c r="U1199" s="34">
        <v>1510476.2782825625</v>
      </c>
      <c r="V1199" s="35">
        <v>8392951.8081757706</v>
      </c>
      <c r="W1199" s="24">
        <v>0</v>
      </c>
      <c r="X1199" s="35">
        <v>8392951.8081757706</v>
      </c>
    </row>
    <row r="1200" spans="1:24">
      <c r="A1200" s="24">
        <v>1199</v>
      </c>
      <c r="B1200" s="25" t="s">
        <v>60</v>
      </c>
      <c r="C1200" s="25" t="s">
        <v>102</v>
      </c>
      <c r="D1200" s="26">
        <v>43333</v>
      </c>
      <c r="E1200" s="27">
        <v>43333</v>
      </c>
      <c r="F1200" s="27">
        <v>43313</v>
      </c>
      <c r="G1200" s="27">
        <v>44798</v>
      </c>
      <c r="H1200" s="28">
        <v>4.0136986301369859</v>
      </c>
      <c r="I1200" s="29">
        <v>25</v>
      </c>
      <c r="J1200" s="30">
        <v>0.05</v>
      </c>
      <c r="K1200" s="29">
        <v>3.7999999999999999E-2</v>
      </c>
      <c r="L1200" s="31">
        <v>21103901</v>
      </c>
      <c r="M1200" s="32" t="s">
        <v>2189</v>
      </c>
      <c r="N1200" s="29">
        <v>798</v>
      </c>
      <c r="O1200" s="29">
        <v>80</v>
      </c>
      <c r="P1200" s="29">
        <v>96</v>
      </c>
      <c r="Q1200" s="29">
        <v>127</v>
      </c>
      <c r="R1200" s="29">
        <v>95.3</v>
      </c>
      <c r="S1200" s="33">
        <v>-7.2916666666666963E-3</v>
      </c>
      <c r="T1200" s="34">
        <v>20950018.388541665</v>
      </c>
      <c r="U1200" s="34">
        <v>3195308.2840825049</v>
      </c>
      <c r="V1200" s="35">
        <v>17754710.104459159</v>
      </c>
      <c r="W1200" s="24">
        <v>0</v>
      </c>
      <c r="X1200" s="35">
        <v>17754710.104459159</v>
      </c>
    </row>
    <row r="1201" spans="1:24">
      <c r="A1201" s="24">
        <v>1200</v>
      </c>
      <c r="B1201" s="25" t="s">
        <v>60</v>
      </c>
      <c r="C1201" s="25" t="s">
        <v>103</v>
      </c>
      <c r="D1201" s="26">
        <v>43333</v>
      </c>
      <c r="E1201" s="27">
        <v>43333</v>
      </c>
      <c r="F1201" s="27">
        <v>43313</v>
      </c>
      <c r="G1201" s="27">
        <v>44798</v>
      </c>
      <c r="H1201" s="28">
        <v>4.0136986301369859</v>
      </c>
      <c r="I1201" s="29">
        <v>25</v>
      </c>
      <c r="J1201" s="30">
        <v>0.05</v>
      </c>
      <c r="K1201" s="29">
        <v>3.7999999999999999E-2</v>
      </c>
      <c r="L1201" s="31">
        <v>580650</v>
      </c>
      <c r="M1201" s="32" t="s">
        <v>2189</v>
      </c>
      <c r="N1201" s="29">
        <v>798</v>
      </c>
      <c r="O1201" s="29">
        <v>80</v>
      </c>
      <c r="P1201" s="29">
        <v>96</v>
      </c>
      <c r="Q1201" s="29">
        <v>127</v>
      </c>
      <c r="R1201" s="29">
        <v>95.3</v>
      </c>
      <c r="S1201" s="33">
        <v>-7.2916666666666963E-3</v>
      </c>
      <c r="T1201" s="34">
        <v>576416.09375</v>
      </c>
      <c r="U1201" s="34">
        <v>87915.298463184925</v>
      </c>
      <c r="V1201" s="35">
        <v>488500.79528681509</v>
      </c>
      <c r="W1201" s="24">
        <v>0</v>
      </c>
      <c r="X1201" s="35">
        <v>488500.79528681509</v>
      </c>
    </row>
    <row r="1202" spans="1:24">
      <c r="A1202" s="24">
        <v>1201</v>
      </c>
      <c r="B1202" s="25" t="s">
        <v>60</v>
      </c>
      <c r="C1202" s="25" t="s">
        <v>104</v>
      </c>
      <c r="D1202" s="26">
        <v>43333</v>
      </c>
      <c r="E1202" s="27">
        <v>43333</v>
      </c>
      <c r="F1202" s="27">
        <v>43313</v>
      </c>
      <c r="G1202" s="27">
        <v>44798</v>
      </c>
      <c r="H1202" s="28">
        <v>4.0136986301369859</v>
      </c>
      <c r="I1202" s="29">
        <v>25</v>
      </c>
      <c r="J1202" s="30">
        <v>0.05</v>
      </c>
      <c r="K1202" s="29">
        <v>3.7999999999999999E-2</v>
      </c>
      <c r="L1202" s="31">
        <v>175035</v>
      </c>
      <c r="M1202" s="32" t="s">
        <v>1877</v>
      </c>
      <c r="N1202" s="29">
        <v>642</v>
      </c>
      <c r="O1202" s="29">
        <v>80</v>
      </c>
      <c r="P1202" s="29">
        <v>79.099999999999994</v>
      </c>
      <c r="Q1202" s="29">
        <v>127</v>
      </c>
      <c r="R1202" s="29">
        <v>94</v>
      </c>
      <c r="S1202" s="33">
        <v>0.18836915297092297</v>
      </c>
      <c r="T1202" s="34">
        <v>208006.19469026552</v>
      </c>
      <c r="U1202" s="34">
        <v>31725.218790156381</v>
      </c>
      <c r="V1202" s="35">
        <v>176280.97590010913</v>
      </c>
      <c r="W1202" s="24">
        <v>0</v>
      </c>
      <c r="X1202" s="35">
        <v>176280.97590010913</v>
      </c>
    </row>
    <row r="1203" spans="1:24">
      <c r="A1203" s="24">
        <v>1202</v>
      </c>
      <c r="B1203" s="25" t="s">
        <v>60</v>
      </c>
      <c r="C1203" s="25" t="s">
        <v>105</v>
      </c>
      <c r="D1203" s="26">
        <v>43333</v>
      </c>
      <c r="E1203" s="27">
        <v>43333</v>
      </c>
      <c r="F1203" s="27">
        <v>43313</v>
      </c>
      <c r="G1203" s="27">
        <v>44798</v>
      </c>
      <c r="H1203" s="28">
        <v>4.0136986301369859</v>
      </c>
      <c r="I1203" s="29">
        <v>25</v>
      </c>
      <c r="J1203" s="30">
        <v>0.05</v>
      </c>
      <c r="K1203" s="29">
        <v>3.7999999999999999E-2</v>
      </c>
      <c r="L1203" s="31">
        <v>132796</v>
      </c>
      <c r="M1203" s="32" t="s">
        <v>2189</v>
      </c>
      <c r="N1203" s="29">
        <v>798</v>
      </c>
      <c r="O1203" s="29">
        <v>80</v>
      </c>
      <c r="P1203" s="29">
        <v>96</v>
      </c>
      <c r="Q1203" s="29">
        <v>127</v>
      </c>
      <c r="R1203" s="29">
        <v>95.3</v>
      </c>
      <c r="S1203" s="33">
        <v>-7.2916666666666963E-3</v>
      </c>
      <c r="T1203" s="34">
        <v>131827.69583333333</v>
      </c>
      <c r="U1203" s="34">
        <v>20106.432402853879</v>
      </c>
      <c r="V1203" s="35">
        <v>111721.26343047945</v>
      </c>
      <c r="W1203" s="24">
        <v>0</v>
      </c>
      <c r="X1203" s="35">
        <v>111721.26343047945</v>
      </c>
    </row>
    <row r="1204" spans="1:24">
      <c r="A1204" s="24">
        <v>1203</v>
      </c>
      <c r="B1204" s="25" t="s">
        <v>60</v>
      </c>
      <c r="C1204" s="25" t="s">
        <v>106</v>
      </c>
      <c r="D1204" s="26">
        <v>43333</v>
      </c>
      <c r="E1204" s="27">
        <v>43333</v>
      </c>
      <c r="F1204" s="27">
        <v>43313</v>
      </c>
      <c r="G1204" s="27">
        <v>44798</v>
      </c>
      <c r="H1204" s="28">
        <v>4.0136986301369859</v>
      </c>
      <c r="I1204" s="29">
        <v>25</v>
      </c>
      <c r="J1204" s="30">
        <v>0.05</v>
      </c>
      <c r="K1204" s="29">
        <v>3.7999999999999999E-2</v>
      </c>
      <c r="L1204" s="31">
        <v>469552</v>
      </c>
      <c r="M1204" s="32" t="s">
        <v>1871</v>
      </c>
      <c r="N1204" s="29">
        <v>639</v>
      </c>
      <c r="O1204" s="29">
        <v>80</v>
      </c>
      <c r="P1204" s="29">
        <v>112.8</v>
      </c>
      <c r="Q1204" s="29">
        <v>127</v>
      </c>
      <c r="R1204" s="29">
        <v>116.2</v>
      </c>
      <c r="S1204" s="33">
        <v>3.0141843971631256E-2</v>
      </c>
      <c r="T1204" s="34">
        <v>483705.16312056739</v>
      </c>
      <c r="U1204" s="34">
        <v>73774.976523073929</v>
      </c>
      <c r="V1204" s="35">
        <v>409930.18659749348</v>
      </c>
      <c r="W1204" s="24">
        <v>0</v>
      </c>
      <c r="X1204" s="35">
        <v>409930.18659749348</v>
      </c>
    </row>
    <row r="1205" spans="1:24">
      <c r="A1205" s="24">
        <v>1204</v>
      </c>
      <c r="B1205" s="25" t="s">
        <v>60</v>
      </c>
      <c r="C1205" s="25" t="s">
        <v>110</v>
      </c>
      <c r="D1205" s="26">
        <v>43333</v>
      </c>
      <c r="E1205" s="27">
        <v>43333</v>
      </c>
      <c r="F1205" s="27">
        <v>43313</v>
      </c>
      <c r="G1205" s="27">
        <v>44798</v>
      </c>
      <c r="H1205" s="28">
        <v>4.0136986301369859</v>
      </c>
      <c r="I1205" s="29">
        <v>25</v>
      </c>
      <c r="J1205" s="30">
        <v>0.05</v>
      </c>
      <c r="K1205" s="29">
        <v>3.7999999999999999E-2</v>
      </c>
      <c r="L1205" s="31">
        <v>16789210</v>
      </c>
      <c r="M1205" s="32" t="s">
        <v>1939</v>
      </c>
      <c r="N1205" s="29">
        <v>673</v>
      </c>
      <c r="O1205" s="29">
        <v>80</v>
      </c>
      <c r="P1205" s="29">
        <v>95</v>
      </c>
      <c r="Q1205" s="29">
        <v>127</v>
      </c>
      <c r="R1205" s="29">
        <v>104.3</v>
      </c>
      <c r="S1205" s="33">
        <v>9.7894736842105229E-2</v>
      </c>
      <c r="T1205" s="34">
        <v>18432785.294736844</v>
      </c>
      <c r="U1205" s="34">
        <v>2811378.5133095887</v>
      </c>
      <c r="V1205" s="35">
        <v>15621406.781427255</v>
      </c>
      <c r="W1205" s="24">
        <v>0</v>
      </c>
      <c r="X1205" s="35">
        <v>15621406.781427255</v>
      </c>
    </row>
    <row r="1206" spans="1:24">
      <c r="A1206" s="24">
        <v>1205</v>
      </c>
      <c r="B1206" s="25" t="s">
        <v>60</v>
      </c>
      <c r="C1206" s="25" t="s">
        <v>86</v>
      </c>
      <c r="D1206" s="26">
        <v>43404</v>
      </c>
      <c r="E1206" s="27">
        <v>43404</v>
      </c>
      <c r="F1206" s="27">
        <v>43374</v>
      </c>
      <c r="G1206" s="27">
        <v>44798</v>
      </c>
      <c r="H1206" s="28">
        <v>3.8191780821917809</v>
      </c>
      <c r="I1206" s="29">
        <v>25</v>
      </c>
      <c r="J1206" s="30">
        <v>0.05</v>
      </c>
      <c r="K1206" s="29">
        <v>3.7999999999999999E-2</v>
      </c>
      <c r="L1206" s="31">
        <v>892500</v>
      </c>
      <c r="M1206" s="32" t="s">
        <v>2189</v>
      </c>
      <c r="N1206" s="29">
        <v>798</v>
      </c>
      <c r="O1206" s="29">
        <v>82</v>
      </c>
      <c r="P1206" s="29">
        <v>96</v>
      </c>
      <c r="Q1206" s="29">
        <v>127</v>
      </c>
      <c r="R1206" s="29">
        <v>95.3</v>
      </c>
      <c r="S1206" s="33">
        <v>-7.2916666666666963E-3</v>
      </c>
      <c r="T1206" s="34">
        <v>885992.1875</v>
      </c>
      <c r="U1206" s="34">
        <v>128582.95385273972</v>
      </c>
      <c r="V1206" s="35">
        <v>757409.23364726023</v>
      </c>
      <c r="W1206" s="24">
        <v>0</v>
      </c>
      <c r="X1206" s="35">
        <v>757409.23364726023</v>
      </c>
    </row>
    <row r="1207" spans="1:24">
      <c r="A1207" s="24">
        <v>1206</v>
      </c>
      <c r="B1207" s="25" t="s">
        <v>60</v>
      </c>
      <c r="C1207" s="25" t="s">
        <v>90</v>
      </c>
      <c r="D1207" s="26">
        <v>43404</v>
      </c>
      <c r="E1207" s="27">
        <v>43404</v>
      </c>
      <c r="F1207" s="27">
        <v>43374</v>
      </c>
      <c r="G1207" s="27">
        <v>44798</v>
      </c>
      <c r="H1207" s="28">
        <v>3.8191780821917809</v>
      </c>
      <c r="I1207" s="29">
        <v>25</v>
      </c>
      <c r="J1207" s="30">
        <v>0.05</v>
      </c>
      <c r="K1207" s="29">
        <v>3.7999999999999999E-2</v>
      </c>
      <c r="L1207" s="31">
        <v>472500</v>
      </c>
      <c r="M1207" s="32" t="s">
        <v>2189</v>
      </c>
      <c r="N1207" s="29">
        <v>798</v>
      </c>
      <c r="O1207" s="29">
        <v>82</v>
      </c>
      <c r="P1207" s="29">
        <v>96</v>
      </c>
      <c r="Q1207" s="29">
        <v>127</v>
      </c>
      <c r="R1207" s="29">
        <v>95.3</v>
      </c>
      <c r="S1207" s="33">
        <v>-7.2916666666666963E-3</v>
      </c>
      <c r="T1207" s="34">
        <v>469054.6875</v>
      </c>
      <c r="U1207" s="34">
        <v>68073.328510273976</v>
      </c>
      <c r="V1207" s="35">
        <v>400981.35898972605</v>
      </c>
      <c r="W1207" s="24">
        <v>0</v>
      </c>
      <c r="X1207" s="35">
        <v>400981.35898972605</v>
      </c>
    </row>
    <row r="1208" spans="1:24">
      <c r="A1208" s="24">
        <v>1207</v>
      </c>
      <c r="B1208" s="25" t="s">
        <v>60</v>
      </c>
      <c r="C1208" s="25" t="s">
        <v>91</v>
      </c>
      <c r="D1208" s="26">
        <v>43404</v>
      </c>
      <c r="E1208" s="27">
        <v>43404</v>
      </c>
      <c r="F1208" s="27">
        <v>43374</v>
      </c>
      <c r="G1208" s="27">
        <v>44798</v>
      </c>
      <c r="H1208" s="28">
        <v>3.8191780821917809</v>
      </c>
      <c r="I1208" s="29">
        <v>25</v>
      </c>
      <c r="J1208" s="30">
        <v>0.05</v>
      </c>
      <c r="K1208" s="29">
        <v>3.7999999999999999E-2</v>
      </c>
      <c r="L1208" s="31">
        <v>637760</v>
      </c>
      <c r="M1208" s="32" t="s">
        <v>2189</v>
      </c>
      <c r="N1208" s="29">
        <v>798</v>
      </c>
      <c r="O1208" s="29">
        <v>82</v>
      </c>
      <c r="P1208" s="29">
        <v>96</v>
      </c>
      <c r="Q1208" s="29">
        <v>127</v>
      </c>
      <c r="R1208" s="29">
        <v>95.3</v>
      </c>
      <c r="S1208" s="33">
        <v>-7.2916666666666963E-3</v>
      </c>
      <c r="T1208" s="34">
        <v>633109.66666666663</v>
      </c>
      <c r="U1208" s="34">
        <v>91882.42537716894</v>
      </c>
      <c r="V1208" s="35">
        <v>541227.2412894977</v>
      </c>
      <c r="W1208" s="24">
        <v>0</v>
      </c>
      <c r="X1208" s="35">
        <v>541227.2412894977</v>
      </c>
    </row>
    <row r="1209" spans="1:24">
      <c r="A1209" s="24">
        <v>1208</v>
      </c>
      <c r="B1209" s="25" t="s">
        <v>60</v>
      </c>
      <c r="C1209" s="25" t="s">
        <v>92</v>
      </c>
      <c r="D1209" s="26">
        <v>43404</v>
      </c>
      <c r="E1209" s="27">
        <v>43404</v>
      </c>
      <c r="F1209" s="27">
        <v>43374</v>
      </c>
      <c r="G1209" s="27">
        <v>44798</v>
      </c>
      <c r="H1209" s="28">
        <v>3.8191780821917809</v>
      </c>
      <c r="I1209" s="29">
        <v>25</v>
      </c>
      <c r="J1209" s="30">
        <v>0.05</v>
      </c>
      <c r="K1209" s="29">
        <v>3.7999999999999999E-2</v>
      </c>
      <c r="L1209" s="31">
        <v>21044329</v>
      </c>
      <c r="M1209" s="32" t="s">
        <v>2189</v>
      </c>
      <c r="N1209" s="29">
        <v>798</v>
      </c>
      <c r="O1209" s="29">
        <v>82</v>
      </c>
      <c r="P1209" s="29">
        <v>96</v>
      </c>
      <c r="Q1209" s="29">
        <v>127</v>
      </c>
      <c r="R1209" s="29">
        <v>95.3</v>
      </c>
      <c r="S1209" s="33">
        <v>-7.2916666666666963E-3</v>
      </c>
      <c r="T1209" s="34">
        <v>20890880.767708331</v>
      </c>
      <c r="U1209" s="34">
        <v>3031867.7699371115</v>
      </c>
      <c r="V1209" s="35">
        <v>17859012.997771218</v>
      </c>
      <c r="W1209" s="24">
        <v>0</v>
      </c>
      <c r="X1209" s="35">
        <v>17859012.997771218</v>
      </c>
    </row>
    <row r="1210" spans="1:24">
      <c r="A1210" s="24">
        <v>1209</v>
      </c>
      <c r="B1210" s="25" t="s">
        <v>60</v>
      </c>
      <c r="C1210" s="25" t="s">
        <v>93</v>
      </c>
      <c r="D1210" s="26">
        <v>43404</v>
      </c>
      <c r="E1210" s="27">
        <v>43404</v>
      </c>
      <c r="F1210" s="27">
        <v>43374</v>
      </c>
      <c r="G1210" s="27">
        <v>44798</v>
      </c>
      <c r="H1210" s="28">
        <v>3.8191780821917809</v>
      </c>
      <c r="I1210" s="29">
        <v>25</v>
      </c>
      <c r="J1210" s="30">
        <v>0.05</v>
      </c>
      <c r="K1210" s="29">
        <v>3.7999999999999999E-2</v>
      </c>
      <c r="L1210" s="31">
        <v>969266</v>
      </c>
      <c r="M1210" s="32" t="s">
        <v>2189</v>
      </c>
      <c r="N1210" s="29">
        <v>798</v>
      </c>
      <c r="O1210" s="29">
        <v>82</v>
      </c>
      <c r="P1210" s="29">
        <v>96</v>
      </c>
      <c r="Q1210" s="29">
        <v>127</v>
      </c>
      <c r="R1210" s="29">
        <v>95.3</v>
      </c>
      <c r="S1210" s="33">
        <v>-7.2916666666666963E-3</v>
      </c>
      <c r="T1210" s="34">
        <v>962198.43541666667</v>
      </c>
      <c r="U1210" s="34">
        <v>139642.67265997716</v>
      </c>
      <c r="V1210" s="35">
        <v>822555.76275668945</v>
      </c>
      <c r="W1210" s="24">
        <v>0</v>
      </c>
      <c r="X1210" s="35">
        <v>822555.76275668945</v>
      </c>
    </row>
    <row r="1211" spans="1:24">
      <c r="A1211" s="24">
        <v>1210</v>
      </c>
      <c r="B1211" s="25" t="s">
        <v>60</v>
      </c>
      <c r="C1211" s="25" t="s">
        <v>94</v>
      </c>
      <c r="D1211" s="26">
        <v>43404</v>
      </c>
      <c r="E1211" s="27">
        <v>43404</v>
      </c>
      <c r="F1211" s="27">
        <v>43374</v>
      </c>
      <c r="G1211" s="27">
        <v>44798</v>
      </c>
      <c r="H1211" s="28">
        <v>3.8191780821917809</v>
      </c>
      <c r="I1211" s="29">
        <v>25</v>
      </c>
      <c r="J1211" s="30">
        <v>0.05</v>
      </c>
      <c r="K1211" s="29">
        <v>3.7999999999999999E-2</v>
      </c>
      <c r="L1211" s="31">
        <v>735000</v>
      </c>
      <c r="M1211" s="32" t="s">
        <v>2189</v>
      </c>
      <c r="N1211" s="29">
        <v>798</v>
      </c>
      <c r="O1211" s="29">
        <v>82</v>
      </c>
      <c r="P1211" s="29">
        <v>96</v>
      </c>
      <c r="Q1211" s="29">
        <v>127</v>
      </c>
      <c r="R1211" s="29">
        <v>95.3</v>
      </c>
      <c r="S1211" s="33">
        <v>-7.2916666666666963E-3</v>
      </c>
      <c r="T1211" s="34">
        <v>729640.625</v>
      </c>
      <c r="U1211" s="34">
        <v>105891.84434931507</v>
      </c>
      <c r="V1211" s="35">
        <v>623748.78065068496</v>
      </c>
      <c r="W1211" s="24">
        <v>0</v>
      </c>
      <c r="X1211" s="35">
        <v>623748.78065068496</v>
      </c>
    </row>
    <row r="1212" spans="1:24">
      <c r="A1212" s="24">
        <v>1211</v>
      </c>
      <c r="B1212" s="25" t="s">
        <v>60</v>
      </c>
      <c r="C1212" s="25" t="s">
        <v>95</v>
      </c>
      <c r="D1212" s="26">
        <v>43404</v>
      </c>
      <c r="E1212" s="27">
        <v>43404</v>
      </c>
      <c r="F1212" s="27">
        <v>43374</v>
      </c>
      <c r="G1212" s="27">
        <v>44798</v>
      </c>
      <c r="H1212" s="28">
        <v>3.8191780821917809</v>
      </c>
      <c r="I1212" s="29">
        <v>25</v>
      </c>
      <c r="J1212" s="30">
        <v>0.05</v>
      </c>
      <c r="K1212" s="29">
        <v>3.7999999999999999E-2</v>
      </c>
      <c r="L1212" s="31">
        <v>126000</v>
      </c>
      <c r="M1212" s="32" t="s">
        <v>2189</v>
      </c>
      <c r="N1212" s="29">
        <v>798</v>
      </c>
      <c r="O1212" s="29">
        <v>82</v>
      </c>
      <c r="P1212" s="29">
        <v>96</v>
      </c>
      <c r="Q1212" s="29">
        <v>127</v>
      </c>
      <c r="R1212" s="29">
        <v>95.3</v>
      </c>
      <c r="S1212" s="33">
        <v>-7.2916666666666963E-3</v>
      </c>
      <c r="T1212" s="34">
        <v>125081.25</v>
      </c>
      <c r="U1212" s="34">
        <v>18152.887602739724</v>
      </c>
      <c r="V1212" s="35">
        <v>106928.36239726028</v>
      </c>
      <c r="W1212" s="24">
        <v>0</v>
      </c>
      <c r="X1212" s="35">
        <v>106928.36239726028</v>
      </c>
    </row>
    <row r="1213" spans="1:24">
      <c r="A1213" s="24">
        <v>1212</v>
      </c>
      <c r="B1213" s="25" t="s">
        <v>60</v>
      </c>
      <c r="C1213" s="25" t="s">
        <v>96</v>
      </c>
      <c r="D1213" s="26">
        <v>43404</v>
      </c>
      <c r="E1213" s="27">
        <v>43404</v>
      </c>
      <c r="F1213" s="27">
        <v>43374</v>
      </c>
      <c r="G1213" s="27">
        <v>44798</v>
      </c>
      <c r="H1213" s="28">
        <v>3.8191780821917809</v>
      </c>
      <c r="I1213" s="29">
        <v>25</v>
      </c>
      <c r="J1213" s="30">
        <v>0.05</v>
      </c>
      <c r="K1213" s="29">
        <v>3.7999999999999999E-2</v>
      </c>
      <c r="L1213" s="31">
        <v>29327302</v>
      </c>
      <c r="M1213" s="32" t="s">
        <v>2189</v>
      </c>
      <c r="N1213" s="29">
        <v>798</v>
      </c>
      <c r="O1213" s="29">
        <v>82</v>
      </c>
      <c r="P1213" s="29">
        <v>96</v>
      </c>
      <c r="Q1213" s="29">
        <v>127</v>
      </c>
      <c r="R1213" s="29">
        <v>95.3</v>
      </c>
      <c r="S1213" s="33">
        <v>-7.2916666666666963E-3</v>
      </c>
      <c r="T1213" s="34">
        <v>29113457.089583334</v>
      </c>
      <c r="U1213" s="34">
        <v>4225200.1341079678</v>
      </c>
      <c r="V1213" s="35">
        <v>24888256.955475368</v>
      </c>
      <c r="W1213" s="24">
        <v>0</v>
      </c>
      <c r="X1213" s="35">
        <v>24888256.955475368</v>
      </c>
    </row>
    <row r="1214" spans="1:24">
      <c r="A1214" s="24">
        <v>1213</v>
      </c>
      <c r="B1214" s="25" t="s">
        <v>60</v>
      </c>
      <c r="C1214" s="25" t="s">
        <v>97</v>
      </c>
      <c r="D1214" s="26">
        <v>43404</v>
      </c>
      <c r="E1214" s="27">
        <v>43404</v>
      </c>
      <c r="F1214" s="27">
        <v>43374</v>
      </c>
      <c r="G1214" s="27">
        <v>44798</v>
      </c>
      <c r="H1214" s="28">
        <v>3.8191780821917809</v>
      </c>
      <c r="I1214" s="29">
        <v>25</v>
      </c>
      <c r="J1214" s="30">
        <v>0.05</v>
      </c>
      <c r="K1214" s="29">
        <v>3.7999999999999999E-2</v>
      </c>
      <c r="L1214" s="31">
        <v>1517250</v>
      </c>
      <c r="M1214" s="32" t="s">
        <v>1941</v>
      </c>
      <c r="N1214" s="29">
        <v>674</v>
      </c>
      <c r="O1214" s="29">
        <v>82</v>
      </c>
      <c r="P1214" s="29">
        <v>105.9</v>
      </c>
      <c r="Q1214" s="29">
        <v>127</v>
      </c>
      <c r="R1214" s="29">
        <v>122.8</v>
      </c>
      <c r="S1214" s="33">
        <v>0.15958451369216234</v>
      </c>
      <c r="T1214" s="34">
        <v>1759379.6033994332</v>
      </c>
      <c r="U1214" s="34">
        <v>255336.59274321859</v>
      </c>
      <c r="V1214" s="35">
        <v>1504043.0106562146</v>
      </c>
      <c r="W1214" s="24">
        <v>0</v>
      </c>
      <c r="X1214" s="35">
        <v>1504043.0106562146</v>
      </c>
    </row>
    <row r="1215" spans="1:24">
      <c r="A1215" s="24">
        <v>1214</v>
      </c>
      <c r="B1215" s="25" t="s">
        <v>60</v>
      </c>
      <c r="C1215" s="25" t="s">
        <v>98</v>
      </c>
      <c r="D1215" s="26">
        <v>43404</v>
      </c>
      <c r="E1215" s="27">
        <v>43404</v>
      </c>
      <c r="F1215" s="27">
        <v>43374</v>
      </c>
      <c r="G1215" s="27">
        <v>44798</v>
      </c>
      <c r="H1215" s="28">
        <v>3.8191780821917809</v>
      </c>
      <c r="I1215" s="29">
        <v>25</v>
      </c>
      <c r="J1215" s="30">
        <v>0.05</v>
      </c>
      <c r="K1215" s="29">
        <v>3.7999999999999999E-2</v>
      </c>
      <c r="L1215" s="31">
        <v>312900</v>
      </c>
      <c r="M1215" s="32" t="s">
        <v>2189</v>
      </c>
      <c r="N1215" s="29">
        <v>798</v>
      </c>
      <c r="O1215" s="29">
        <v>82</v>
      </c>
      <c r="P1215" s="29">
        <v>96</v>
      </c>
      <c r="Q1215" s="29">
        <v>127</v>
      </c>
      <c r="R1215" s="29">
        <v>95.3</v>
      </c>
      <c r="S1215" s="33">
        <v>-7.2916666666666963E-3</v>
      </c>
      <c r="T1215" s="34">
        <v>310618.4375</v>
      </c>
      <c r="U1215" s="34">
        <v>45079.67088013699</v>
      </c>
      <c r="V1215" s="35">
        <v>265538.76661986299</v>
      </c>
      <c r="W1215" s="24">
        <v>0</v>
      </c>
      <c r="X1215" s="35">
        <v>265538.76661986299</v>
      </c>
    </row>
    <row r="1216" spans="1:24">
      <c r="A1216" s="24">
        <v>1215</v>
      </c>
      <c r="B1216" s="25" t="s">
        <v>60</v>
      </c>
      <c r="C1216" s="25" t="s">
        <v>99</v>
      </c>
      <c r="D1216" s="26">
        <v>43404</v>
      </c>
      <c r="E1216" s="27">
        <v>43404</v>
      </c>
      <c r="F1216" s="27">
        <v>43374</v>
      </c>
      <c r="G1216" s="27">
        <v>44798</v>
      </c>
      <c r="H1216" s="28">
        <v>3.8191780821917809</v>
      </c>
      <c r="I1216" s="29">
        <v>25</v>
      </c>
      <c r="J1216" s="30">
        <v>0.05</v>
      </c>
      <c r="K1216" s="29">
        <v>3.7999999999999999E-2</v>
      </c>
      <c r="L1216" s="31">
        <v>1174950</v>
      </c>
      <c r="M1216" s="32" t="s">
        <v>2189</v>
      </c>
      <c r="N1216" s="29">
        <v>798</v>
      </c>
      <c r="O1216" s="29">
        <v>82</v>
      </c>
      <c r="P1216" s="29">
        <v>96</v>
      </c>
      <c r="Q1216" s="29">
        <v>127</v>
      </c>
      <c r="R1216" s="29">
        <v>95.3</v>
      </c>
      <c r="S1216" s="33">
        <v>-7.2916666666666963E-3</v>
      </c>
      <c r="T1216" s="34">
        <v>1166382.65625</v>
      </c>
      <c r="U1216" s="34">
        <v>169275.67689554795</v>
      </c>
      <c r="V1216" s="35">
        <v>997106.97935445211</v>
      </c>
      <c r="W1216" s="24">
        <v>0</v>
      </c>
      <c r="X1216" s="35">
        <v>997106.97935445211</v>
      </c>
    </row>
    <row r="1217" spans="1:24">
      <c r="A1217" s="24">
        <v>1216</v>
      </c>
      <c r="B1217" s="25" t="s">
        <v>60</v>
      </c>
      <c r="C1217" s="25" t="s">
        <v>100</v>
      </c>
      <c r="D1217" s="26">
        <v>43404</v>
      </c>
      <c r="E1217" s="27">
        <v>43404</v>
      </c>
      <c r="F1217" s="27">
        <v>43374</v>
      </c>
      <c r="G1217" s="27">
        <v>44798</v>
      </c>
      <c r="H1217" s="28">
        <v>3.8191780821917809</v>
      </c>
      <c r="I1217" s="29">
        <v>25</v>
      </c>
      <c r="J1217" s="30">
        <v>0.05</v>
      </c>
      <c r="K1217" s="29">
        <v>3.7999999999999999E-2</v>
      </c>
      <c r="L1217" s="31">
        <v>582750</v>
      </c>
      <c r="M1217" s="32" t="s">
        <v>1973</v>
      </c>
      <c r="N1217" s="29">
        <v>690</v>
      </c>
      <c r="O1217" s="29">
        <v>82</v>
      </c>
      <c r="P1217" s="29">
        <v>112.3</v>
      </c>
      <c r="Q1217" s="29">
        <v>127</v>
      </c>
      <c r="R1217" s="29">
        <v>145.69999999999999</v>
      </c>
      <c r="S1217" s="33">
        <v>0.29741763134461258</v>
      </c>
      <c r="T1217" s="34">
        <v>756070.12466607301</v>
      </c>
      <c r="U1217" s="34">
        <v>109727.52505153758</v>
      </c>
      <c r="V1217" s="35">
        <v>646342.59961453546</v>
      </c>
      <c r="W1217" s="24">
        <v>0</v>
      </c>
      <c r="X1217" s="35">
        <v>646342.59961453546</v>
      </c>
    </row>
    <row r="1218" spans="1:24">
      <c r="A1218" s="24">
        <v>1217</v>
      </c>
      <c r="B1218" s="25" t="s">
        <v>60</v>
      </c>
      <c r="C1218" s="25" t="s">
        <v>101</v>
      </c>
      <c r="D1218" s="26">
        <v>43404</v>
      </c>
      <c r="E1218" s="27">
        <v>43404</v>
      </c>
      <c r="F1218" s="27">
        <v>43374</v>
      </c>
      <c r="G1218" s="27">
        <v>44798</v>
      </c>
      <c r="H1218" s="28">
        <v>3.8191780821917809</v>
      </c>
      <c r="I1218" s="29">
        <v>25</v>
      </c>
      <c r="J1218" s="30">
        <v>0.05</v>
      </c>
      <c r="K1218" s="29">
        <v>3.7999999999999999E-2</v>
      </c>
      <c r="L1218" s="31">
        <v>9976171</v>
      </c>
      <c r="M1218" s="32" t="s">
        <v>2189</v>
      </c>
      <c r="N1218" s="29">
        <v>798</v>
      </c>
      <c r="O1218" s="29">
        <v>82</v>
      </c>
      <c r="P1218" s="29">
        <v>96</v>
      </c>
      <c r="Q1218" s="29">
        <v>127</v>
      </c>
      <c r="R1218" s="29">
        <v>95.3</v>
      </c>
      <c r="S1218" s="33">
        <v>-7.2916666666666963E-3</v>
      </c>
      <c r="T1218" s="34">
        <v>9903428.0864583328</v>
      </c>
      <c r="U1218" s="34">
        <v>1437272.3084818379</v>
      </c>
      <c r="V1218" s="35">
        <v>8466155.7779764943</v>
      </c>
      <c r="W1218" s="24">
        <v>0</v>
      </c>
      <c r="X1218" s="35">
        <v>8466155.7779764943</v>
      </c>
    </row>
    <row r="1219" spans="1:24">
      <c r="A1219" s="24">
        <v>1218</v>
      </c>
      <c r="B1219" s="25" t="s">
        <v>60</v>
      </c>
      <c r="C1219" s="25" t="s">
        <v>102</v>
      </c>
      <c r="D1219" s="26">
        <v>43404</v>
      </c>
      <c r="E1219" s="27">
        <v>43404</v>
      </c>
      <c r="F1219" s="27">
        <v>43374</v>
      </c>
      <c r="G1219" s="27">
        <v>44798</v>
      </c>
      <c r="H1219" s="28">
        <v>3.8191780821917809</v>
      </c>
      <c r="I1219" s="29">
        <v>25</v>
      </c>
      <c r="J1219" s="30">
        <v>0.05</v>
      </c>
      <c r="K1219" s="29">
        <v>3.7999999999999999E-2</v>
      </c>
      <c r="L1219" s="31">
        <v>21103901</v>
      </c>
      <c r="M1219" s="32" t="s">
        <v>2189</v>
      </c>
      <c r="N1219" s="29">
        <v>798</v>
      </c>
      <c r="O1219" s="29">
        <v>82</v>
      </c>
      <c r="P1219" s="29">
        <v>96</v>
      </c>
      <c r="Q1219" s="29">
        <v>127</v>
      </c>
      <c r="R1219" s="29">
        <v>95.3</v>
      </c>
      <c r="S1219" s="33">
        <v>-7.2916666666666963E-3</v>
      </c>
      <c r="T1219" s="34">
        <v>20950018.388541665</v>
      </c>
      <c r="U1219" s="34">
        <v>3040450.3399392576</v>
      </c>
      <c r="V1219" s="35">
        <v>17909568.048602406</v>
      </c>
      <c r="W1219" s="24">
        <v>0</v>
      </c>
      <c r="X1219" s="35">
        <v>17909568.048602406</v>
      </c>
    </row>
    <row r="1220" spans="1:24">
      <c r="A1220" s="24">
        <v>1219</v>
      </c>
      <c r="B1220" s="25" t="s">
        <v>60</v>
      </c>
      <c r="C1220" s="25" t="s">
        <v>103</v>
      </c>
      <c r="D1220" s="26">
        <v>43404</v>
      </c>
      <c r="E1220" s="27">
        <v>43404</v>
      </c>
      <c r="F1220" s="27">
        <v>43374</v>
      </c>
      <c r="G1220" s="27">
        <v>44798</v>
      </c>
      <c r="H1220" s="28">
        <v>3.8191780821917809</v>
      </c>
      <c r="I1220" s="29">
        <v>25</v>
      </c>
      <c r="J1220" s="30">
        <v>0.05</v>
      </c>
      <c r="K1220" s="29">
        <v>3.7999999999999999E-2</v>
      </c>
      <c r="L1220" s="31">
        <v>580650</v>
      </c>
      <c r="M1220" s="32" t="s">
        <v>2189</v>
      </c>
      <c r="N1220" s="29">
        <v>798</v>
      </c>
      <c r="O1220" s="29">
        <v>82</v>
      </c>
      <c r="P1220" s="29">
        <v>96</v>
      </c>
      <c r="Q1220" s="29">
        <v>127</v>
      </c>
      <c r="R1220" s="29">
        <v>95.3</v>
      </c>
      <c r="S1220" s="33">
        <v>-7.2916666666666963E-3</v>
      </c>
      <c r="T1220" s="34">
        <v>576416.09375</v>
      </c>
      <c r="U1220" s="34">
        <v>83654.557035958904</v>
      </c>
      <c r="V1220" s="35">
        <v>492761.53671404108</v>
      </c>
      <c r="W1220" s="24">
        <v>0</v>
      </c>
      <c r="X1220" s="35">
        <v>492761.53671404108</v>
      </c>
    </row>
    <row r="1221" spans="1:24">
      <c r="A1221" s="24">
        <v>1220</v>
      </c>
      <c r="B1221" s="25" t="s">
        <v>60</v>
      </c>
      <c r="C1221" s="25" t="s">
        <v>104</v>
      </c>
      <c r="D1221" s="26">
        <v>43404</v>
      </c>
      <c r="E1221" s="27">
        <v>43404</v>
      </c>
      <c r="F1221" s="27">
        <v>43374</v>
      </c>
      <c r="G1221" s="27">
        <v>44798</v>
      </c>
      <c r="H1221" s="28">
        <v>3.8191780821917809</v>
      </c>
      <c r="I1221" s="29">
        <v>25</v>
      </c>
      <c r="J1221" s="30">
        <v>0.05</v>
      </c>
      <c r="K1221" s="29">
        <v>3.7999999999999999E-2</v>
      </c>
      <c r="L1221" s="31">
        <v>175035</v>
      </c>
      <c r="M1221" s="32" t="s">
        <v>1877</v>
      </c>
      <c r="N1221" s="29">
        <v>642</v>
      </c>
      <c r="O1221" s="29">
        <v>82</v>
      </c>
      <c r="P1221" s="29">
        <v>79.099999999999994</v>
      </c>
      <c r="Q1221" s="29">
        <v>127</v>
      </c>
      <c r="R1221" s="29">
        <v>94</v>
      </c>
      <c r="S1221" s="33">
        <v>0.18836915297092297</v>
      </c>
      <c r="T1221" s="34">
        <v>208006.19469026552</v>
      </c>
      <c r="U1221" s="34">
        <v>30187.68258940478</v>
      </c>
      <c r="V1221" s="35">
        <v>177818.51210086074</v>
      </c>
      <c r="W1221" s="24">
        <v>0</v>
      </c>
      <c r="X1221" s="35">
        <v>177818.51210086074</v>
      </c>
    </row>
    <row r="1222" spans="1:24">
      <c r="A1222" s="24">
        <v>1221</v>
      </c>
      <c r="B1222" s="25" t="s">
        <v>60</v>
      </c>
      <c r="C1222" s="25" t="s">
        <v>105</v>
      </c>
      <c r="D1222" s="26">
        <v>43404</v>
      </c>
      <c r="E1222" s="27">
        <v>43404</v>
      </c>
      <c r="F1222" s="27">
        <v>43374</v>
      </c>
      <c r="G1222" s="27">
        <v>44798</v>
      </c>
      <c r="H1222" s="28">
        <v>3.8191780821917809</v>
      </c>
      <c r="I1222" s="29">
        <v>25</v>
      </c>
      <c r="J1222" s="30">
        <v>0.05</v>
      </c>
      <c r="K1222" s="29">
        <v>3.7999999999999999E-2</v>
      </c>
      <c r="L1222" s="31">
        <v>132796</v>
      </c>
      <c r="M1222" s="32" t="s">
        <v>2189</v>
      </c>
      <c r="N1222" s="29">
        <v>798</v>
      </c>
      <c r="O1222" s="29">
        <v>82</v>
      </c>
      <c r="P1222" s="29">
        <v>96</v>
      </c>
      <c r="Q1222" s="29">
        <v>127</v>
      </c>
      <c r="R1222" s="29">
        <v>95.3</v>
      </c>
      <c r="S1222" s="33">
        <v>-7.2916666666666963E-3</v>
      </c>
      <c r="T1222" s="34">
        <v>131827.69583333333</v>
      </c>
      <c r="U1222" s="34">
        <v>19131.990968995433</v>
      </c>
      <c r="V1222" s="35">
        <v>112695.70486433789</v>
      </c>
      <c r="W1222" s="24">
        <v>0</v>
      </c>
      <c r="X1222" s="35">
        <v>112695.70486433789</v>
      </c>
    </row>
    <row r="1223" spans="1:24">
      <c r="A1223" s="24">
        <v>1222</v>
      </c>
      <c r="B1223" s="25" t="s">
        <v>60</v>
      </c>
      <c r="C1223" s="25" t="s">
        <v>106</v>
      </c>
      <c r="D1223" s="26">
        <v>43404</v>
      </c>
      <c r="E1223" s="27">
        <v>43404</v>
      </c>
      <c r="F1223" s="27">
        <v>43374</v>
      </c>
      <c r="G1223" s="27">
        <v>44798</v>
      </c>
      <c r="H1223" s="28">
        <v>3.8191780821917809</v>
      </c>
      <c r="I1223" s="29">
        <v>25</v>
      </c>
      <c r="J1223" s="30">
        <v>0.05</v>
      </c>
      <c r="K1223" s="29">
        <v>3.7999999999999999E-2</v>
      </c>
      <c r="L1223" s="31">
        <v>469552</v>
      </c>
      <c r="M1223" s="32" t="s">
        <v>1871</v>
      </c>
      <c r="N1223" s="29">
        <v>639</v>
      </c>
      <c r="O1223" s="29">
        <v>82</v>
      </c>
      <c r="P1223" s="29">
        <v>113.1</v>
      </c>
      <c r="Q1223" s="29">
        <v>127</v>
      </c>
      <c r="R1223" s="29">
        <v>116.2</v>
      </c>
      <c r="S1223" s="33">
        <v>2.740937223695852E-2</v>
      </c>
      <c r="T1223" s="34">
        <v>482422.1255526084</v>
      </c>
      <c r="U1223" s="34">
        <v>70013.328314445956</v>
      </c>
      <c r="V1223" s="35">
        <v>412408.79723816243</v>
      </c>
      <c r="W1223" s="24">
        <v>0</v>
      </c>
      <c r="X1223" s="35">
        <v>412408.79723816243</v>
      </c>
    </row>
    <row r="1224" spans="1:24">
      <c r="A1224" s="24">
        <v>1223</v>
      </c>
      <c r="B1224" s="25" t="s">
        <v>60</v>
      </c>
      <c r="C1224" s="25" t="s">
        <v>110</v>
      </c>
      <c r="D1224" s="26">
        <v>43404</v>
      </c>
      <c r="E1224" s="27">
        <v>43404</v>
      </c>
      <c r="F1224" s="27">
        <v>43374</v>
      </c>
      <c r="G1224" s="27">
        <v>44798</v>
      </c>
      <c r="H1224" s="28">
        <v>3.8191780821917809</v>
      </c>
      <c r="I1224" s="29">
        <v>25</v>
      </c>
      <c r="J1224" s="30">
        <v>0.05</v>
      </c>
      <c r="K1224" s="29">
        <v>3.7999999999999999E-2</v>
      </c>
      <c r="L1224" s="31">
        <v>16789210</v>
      </c>
      <c r="M1224" s="32" t="s">
        <v>1939</v>
      </c>
      <c r="N1224" s="29">
        <v>673</v>
      </c>
      <c r="O1224" s="29">
        <v>82</v>
      </c>
      <c r="P1224" s="29">
        <v>95.4</v>
      </c>
      <c r="Q1224" s="29">
        <v>127</v>
      </c>
      <c r="R1224" s="29">
        <v>104.3</v>
      </c>
      <c r="S1224" s="33">
        <v>9.3291404612159234E-2</v>
      </c>
      <c r="T1224" s="34">
        <v>18355498.983228508</v>
      </c>
      <c r="U1224" s="34">
        <v>2663910.9373687138</v>
      </c>
      <c r="V1224" s="35">
        <v>15691588.045859795</v>
      </c>
      <c r="W1224" s="24">
        <v>0</v>
      </c>
      <c r="X1224" s="35">
        <v>15691588.045859795</v>
      </c>
    </row>
    <row r="1225" spans="1:24">
      <c r="A1225" s="24">
        <v>1224</v>
      </c>
      <c r="B1225" s="25" t="s">
        <v>60</v>
      </c>
      <c r="C1225" s="25" t="s">
        <v>86</v>
      </c>
      <c r="D1225" s="26">
        <v>43404</v>
      </c>
      <c r="E1225" s="27">
        <v>43404</v>
      </c>
      <c r="F1225" s="27">
        <v>43374</v>
      </c>
      <c r="G1225" s="27">
        <v>44798</v>
      </c>
      <c r="H1225" s="28">
        <v>3.8191780821917809</v>
      </c>
      <c r="I1225" s="29">
        <v>25</v>
      </c>
      <c r="J1225" s="30">
        <v>0.05</v>
      </c>
      <c r="K1225" s="29">
        <v>3.7999999999999999E-2</v>
      </c>
      <c r="L1225" s="31">
        <v>892500</v>
      </c>
      <c r="M1225" s="32" t="s">
        <v>2189</v>
      </c>
      <c r="N1225" s="29">
        <v>798</v>
      </c>
      <c r="O1225" s="29">
        <v>82</v>
      </c>
      <c r="P1225" s="29">
        <v>96</v>
      </c>
      <c r="Q1225" s="29">
        <v>127</v>
      </c>
      <c r="R1225" s="29">
        <v>95.3</v>
      </c>
      <c r="S1225" s="33">
        <v>-7.2916666666666963E-3</v>
      </c>
      <c r="T1225" s="34">
        <v>885992.1875</v>
      </c>
      <c r="U1225" s="34">
        <v>128582.95385273972</v>
      </c>
      <c r="V1225" s="35">
        <v>757409.23364726023</v>
      </c>
      <c r="W1225" s="24">
        <v>0</v>
      </c>
      <c r="X1225" s="35">
        <v>757409.23364726023</v>
      </c>
    </row>
    <row r="1226" spans="1:24">
      <c r="A1226" s="24">
        <v>1225</v>
      </c>
      <c r="B1226" s="25" t="s">
        <v>60</v>
      </c>
      <c r="C1226" s="25" t="s">
        <v>90</v>
      </c>
      <c r="D1226" s="26">
        <v>43404</v>
      </c>
      <c r="E1226" s="27">
        <v>43404</v>
      </c>
      <c r="F1226" s="27">
        <v>43374</v>
      </c>
      <c r="G1226" s="27">
        <v>44798</v>
      </c>
      <c r="H1226" s="28">
        <v>3.8191780821917809</v>
      </c>
      <c r="I1226" s="29">
        <v>25</v>
      </c>
      <c r="J1226" s="30">
        <v>0.05</v>
      </c>
      <c r="K1226" s="29">
        <v>3.7999999999999999E-2</v>
      </c>
      <c r="L1226" s="31">
        <v>472500</v>
      </c>
      <c r="M1226" s="32" t="s">
        <v>2189</v>
      </c>
      <c r="N1226" s="29">
        <v>798</v>
      </c>
      <c r="O1226" s="29">
        <v>82</v>
      </c>
      <c r="P1226" s="29">
        <v>96</v>
      </c>
      <c r="Q1226" s="29">
        <v>127</v>
      </c>
      <c r="R1226" s="29">
        <v>95.3</v>
      </c>
      <c r="S1226" s="33">
        <v>-7.2916666666666963E-3</v>
      </c>
      <c r="T1226" s="34">
        <v>469054.6875</v>
      </c>
      <c r="U1226" s="34">
        <v>68073.328510273976</v>
      </c>
      <c r="V1226" s="35">
        <v>400981.35898972605</v>
      </c>
      <c r="W1226" s="24">
        <v>0</v>
      </c>
      <c r="X1226" s="35">
        <v>400981.35898972605</v>
      </c>
    </row>
    <row r="1227" spans="1:24">
      <c r="A1227" s="24">
        <v>1226</v>
      </c>
      <c r="B1227" s="25" t="s">
        <v>60</v>
      </c>
      <c r="C1227" s="25" t="s">
        <v>91</v>
      </c>
      <c r="D1227" s="26">
        <v>43404</v>
      </c>
      <c r="E1227" s="27">
        <v>43404</v>
      </c>
      <c r="F1227" s="27">
        <v>43374</v>
      </c>
      <c r="G1227" s="27">
        <v>44798</v>
      </c>
      <c r="H1227" s="28">
        <v>3.8191780821917809</v>
      </c>
      <c r="I1227" s="29">
        <v>25</v>
      </c>
      <c r="J1227" s="30">
        <v>0.05</v>
      </c>
      <c r="K1227" s="29">
        <v>3.7999999999999999E-2</v>
      </c>
      <c r="L1227" s="31">
        <v>637760</v>
      </c>
      <c r="M1227" s="32" t="s">
        <v>2189</v>
      </c>
      <c r="N1227" s="29">
        <v>798</v>
      </c>
      <c r="O1227" s="29">
        <v>82</v>
      </c>
      <c r="P1227" s="29">
        <v>96</v>
      </c>
      <c r="Q1227" s="29">
        <v>127</v>
      </c>
      <c r="R1227" s="29">
        <v>95.3</v>
      </c>
      <c r="S1227" s="33">
        <v>-7.2916666666666963E-3</v>
      </c>
      <c r="T1227" s="34">
        <v>633109.66666666663</v>
      </c>
      <c r="U1227" s="34">
        <v>91882.42537716894</v>
      </c>
      <c r="V1227" s="35">
        <v>541227.2412894977</v>
      </c>
      <c r="W1227" s="24">
        <v>0</v>
      </c>
      <c r="X1227" s="35">
        <v>541227.2412894977</v>
      </c>
    </row>
    <row r="1228" spans="1:24">
      <c r="A1228" s="24">
        <v>1227</v>
      </c>
      <c r="B1228" s="25" t="s">
        <v>60</v>
      </c>
      <c r="C1228" s="25" t="s">
        <v>92</v>
      </c>
      <c r="D1228" s="26">
        <v>43404</v>
      </c>
      <c r="E1228" s="27">
        <v>43404</v>
      </c>
      <c r="F1228" s="27">
        <v>43374</v>
      </c>
      <c r="G1228" s="27">
        <v>44798</v>
      </c>
      <c r="H1228" s="28">
        <v>3.8191780821917809</v>
      </c>
      <c r="I1228" s="29">
        <v>25</v>
      </c>
      <c r="J1228" s="30">
        <v>0.05</v>
      </c>
      <c r="K1228" s="29">
        <v>3.7999999999999999E-2</v>
      </c>
      <c r="L1228" s="31">
        <v>21044329</v>
      </c>
      <c r="M1228" s="32" t="s">
        <v>2189</v>
      </c>
      <c r="N1228" s="29">
        <v>798</v>
      </c>
      <c r="O1228" s="29">
        <v>82</v>
      </c>
      <c r="P1228" s="29">
        <v>96</v>
      </c>
      <c r="Q1228" s="29">
        <v>127</v>
      </c>
      <c r="R1228" s="29">
        <v>95.3</v>
      </c>
      <c r="S1228" s="33">
        <v>-7.2916666666666963E-3</v>
      </c>
      <c r="T1228" s="34">
        <v>20890880.767708331</v>
      </c>
      <c r="U1228" s="34">
        <v>3031867.7699371115</v>
      </c>
      <c r="V1228" s="35">
        <v>17859012.997771218</v>
      </c>
      <c r="W1228" s="24">
        <v>0</v>
      </c>
      <c r="X1228" s="35">
        <v>17859012.997771218</v>
      </c>
    </row>
    <row r="1229" spans="1:24">
      <c r="A1229" s="24">
        <v>1228</v>
      </c>
      <c r="B1229" s="25" t="s">
        <v>60</v>
      </c>
      <c r="C1229" s="25" t="s">
        <v>93</v>
      </c>
      <c r="D1229" s="26">
        <v>43404</v>
      </c>
      <c r="E1229" s="27">
        <v>43404</v>
      </c>
      <c r="F1229" s="27">
        <v>43374</v>
      </c>
      <c r="G1229" s="27">
        <v>44798</v>
      </c>
      <c r="H1229" s="28">
        <v>3.8191780821917809</v>
      </c>
      <c r="I1229" s="29">
        <v>25</v>
      </c>
      <c r="J1229" s="30">
        <v>0.05</v>
      </c>
      <c r="K1229" s="29">
        <v>3.7999999999999999E-2</v>
      </c>
      <c r="L1229" s="31">
        <v>969266</v>
      </c>
      <c r="M1229" s="32" t="s">
        <v>2189</v>
      </c>
      <c r="N1229" s="29">
        <v>798</v>
      </c>
      <c r="O1229" s="29">
        <v>82</v>
      </c>
      <c r="P1229" s="29">
        <v>96</v>
      </c>
      <c r="Q1229" s="29">
        <v>127</v>
      </c>
      <c r="R1229" s="29">
        <v>95.3</v>
      </c>
      <c r="S1229" s="33">
        <v>-7.2916666666666963E-3</v>
      </c>
      <c r="T1229" s="34">
        <v>962198.43541666667</v>
      </c>
      <c r="U1229" s="34">
        <v>139642.67265997716</v>
      </c>
      <c r="V1229" s="35">
        <v>822555.76275668945</v>
      </c>
      <c r="W1229" s="24">
        <v>0</v>
      </c>
      <c r="X1229" s="35">
        <v>822555.76275668945</v>
      </c>
    </row>
    <row r="1230" spans="1:24">
      <c r="A1230" s="24">
        <v>1229</v>
      </c>
      <c r="B1230" s="25" t="s">
        <v>60</v>
      </c>
      <c r="C1230" s="25" t="s">
        <v>94</v>
      </c>
      <c r="D1230" s="26">
        <v>43404</v>
      </c>
      <c r="E1230" s="27">
        <v>43404</v>
      </c>
      <c r="F1230" s="27">
        <v>43374</v>
      </c>
      <c r="G1230" s="27">
        <v>44798</v>
      </c>
      <c r="H1230" s="28">
        <v>3.8191780821917809</v>
      </c>
      <c r="I1230" s="29">
        <v>25</v>
      </c>
      <c r="J1230" s="30">
        <v>0.05</v>
      </c>
      <c r="K1230" s="29">
        <v>3.7999999999999999E-2</v>
      </c>
      <c r="L1230" s="31">
        <v>735000</v>
      </c>
      <c r="M1230" s="32" t="s">
        <v>2189</v>
      </c>
      <c r="N1230" s="29">
        <v>798</v>
      </c>
      <c r="O1230" s="29">
        <v>82</v>
      </c>
      <c r="P1230" s="29">
        <v>96</v>
      </c>
      <c r="Q1230" s="29">
        <v>127</v>
      </c>
      <c r="R1230" s="29">
        <v>95.3</v>
      </c>
      <c r="S1230" s="33">
        <v>-7.2916666666666963E-3</v>
      </c>
      <c r="T1230" s="34">
        <v>729640.625</v>
      </c>
      <c r="U1230" s="34">
        <v>105891.84434931507</v>
      </c>
      <c r="V1230" s="35">
        <v>623748.78065068496</v>
      </c>
      <c r="W1230" s="24">
        <v>0</v>
      </c>
      <c r="X1230" s="35">
        <v>623748.78065068496</v>
      </c>
    </row>
    <row r="1231" spans="1:24">
      <c r="A1231" s="24">
        <v>1230</v>
      </c>
      <c r="B1231" s="25" t="s">
        <v>60</v>
      </c>
      <c r="C1231" s="25" t="s">
        <v>95</v>
      </c>
      <c r="D1231" s="26">
        <v>43404</v>
      </c>
      <c r="E1231" s="27">
        <v>43404</v>
      </c>
      <c r="F1231" s="27">
        <v>43374</v>
      </c>
      <c r="G1231" s="27">
        <v>44798</v>
      </c>
      <c r="H1231" s="28">
        <v>3.8191780821917809</v>
      </c>
      <c r="I1231" s="29">
        <v>25</v>
      </c>
      <c r="J1231" s="30">
        <v>0.05</v>
      </c>
      <c r="K1231" s="29">
        <v>3.7999999999999999E-2</v>
      </c>
      <c r="L1231" s="31">
        <v>126000</v>
      </c>
      <c r="M1231" s="32" t="s">
        <v>2189</v>
      </c>
      <c r="N1231" s="29">
        <v>798</v>
      </c>
      <c r="O1231" s="29">
        <v>82</v>
      </c>
      <c r="P1231" s="29">
        <v>96</v>
      </c>
      <c r="Q1231" s="29">
        <v>127</v>
      </c>
      <c r="R1231" s="29">
        <v>95.3</v>
      </c>
      <c r="S1231" s="33">
        <v>-7.2916666666666963E-3</v>
      </c>
      <c r="T1231" s="34">
        <v>125081.25</v>
      </c>
      <c r="U1231" s="34">
        <v>18152.887602739724</v>
      </c>
      <c r="V1231" s="35">
        <v>106928.36239726028</v>
      </c>
      <c r="W1231" s="24">
        <v>0</v>
      </c>
      <c r="X1231" s="35">
        <v>106928.36239726028</v>
      </c>
    </row>
    <row r="1232" spans="1:24">
      <c r="A1232" s="24">
        <v>1231</v>
      </c>
      <c r="B1232" s="25" t="s">
        <v>60</v>
      </c>
      <c r="C1232" s="25" t="s">
        <v>96</v>
      </c>
      <c r="D1232" s="26">
        <v>43404</v>
      </c>
      <c r="E1232" s="27">
        <v>43404</v>
      </c>
      <c r="F1232" s="27">
        <v>43374</v>
      </c>
      <c r="G1232" s="27">
        <v>44798</v>
      </c>
      <c r="H1232" s="28">
        <v>3.8191780821917809</v>
      </c>
      <c r="I1232" s="29">
        <v>25</v>
      </c>
      <c r="J1232" s="30">
        <v>0.05</v>
      </c>
      <c r="K1232" s="29">
        <v>3.7999999999999999E-2</v>
      </c>
      <c r="L1232" s="31">
        <v>29327302</v>
      </c>
      <c r="M1232" s="32" t="s">
        <v>2189</v>
      </c>
      <c r="N1232" s="29">
        <v>798</v>
      </c>
      <c r="O1232" s="29">
        <v>82</v>
      </c>
      <c r="P1232" s="29">
        <v>96</v>
      </c>
      <c r="Q1232" s="29">
        <v>127</v>
      </c>
      <c r="R1232" s="29">
        <v>95.3</v>
      </c>
      <c r="S1232" s="33">
        <v>-7.2916666666666963E-3</v>
      </c>
      <c r="T1232" s="34">
        <v>29113457.089583334</v>
      </c>
      <c r="U1232" s="34">
        <v>4225200.1341079678</v>
      </c>
      <c r="V1232" s="35">
        <v>24888256.955475368</v>
      </c>
      <c r="W1232" s="24">
        <v>0</v>
      </c>
      <c r="X1232" s="35">
        <v>24888256.955475368</v>
      </c>
    </row>
    <row r="1233" spans="1:24">
      <c r="A1233" s="24">
        <v>1232</v>
      </c>
      <c r="B1233" s="25" t="s">
        <v>60</v>
      </c>
      <c r="C1233" s="25" t="s">
        <v>97</v>
      </c>
      <c r="D1233" s="26">
        <v>43404</v>
      </c>
      <c r="E1233" s="27">
        <v>43404</v>
      </c>
      <c r="F1233" s="27">
        <v>43374</v>
      </c>
      <c r="G1233" s="27">
        <v>44798</v>
      </c>
      <c r="H1233" s="28">
        <v>3.8191780821917809</v>
      </c>
      <c r="I1233" s="29">
        <v>25</v>
      </c>
      <c r="J1233" s="30">
        <v>0.05</v>
      </c>
      <c r="K1233" s="29">
        <v>3.7999999999999999E-2</v>
      </c>
      <c r="L1233" s="31">
        <v>1517250</v>
      </c>
      <c r="M1233" s="32" t="s">
        <v>1941</v>
      </c>
      <c r="N1233" s="29">
        <v>674</v>
      </c>
      <c r="O1233" s="29">
        <v>82</v>
      </c>
      <c r="P1233" s="29">
        <v>105.9</v>
      </c>
      <c r="Q1233" s="29">
        <v>127</v>
      </c>
      <c r="R1233" s="29">
        <v>122.8</v>
      </c>
      <c r="S1233" s="33">
        <v>0.15958451369216234</v>
      </c>
      <c r="T1233" s="34">
        <v>1759379.6033994332</v>
      </c>
      <c r="U1233" s="34">
        <v>255336.59274321859</v>
      </c>
      <c r="V1233" s="35">
        <v>1504043.0106562146</v>
      </c>
      <c r="W1233" s="24">
        <v>0</v>
      </c>
      <c r="X1233" s="35">
        <v>1504043.0106562146</v>
      </c>
    </row>
    <row r="1234" spans="1:24">
      <c r="A1234" s="24">
        <v>1233</v>
      </c>
      <c r="B1234" s="25" t="s">
        <v>60</v>
      </c>
      <c r="C1234" s="25" t="s">
        <v>98</v>
      </c>
      <c r="D1234" s="26">
        <v>43404</v>
      </c>
      <c r="E1234" s="27">
        <v>43404</v>
      </c>
      <c r="F1234" s="27">
        <v>43374</v>
      </c>
      <c r="G1234" s="27">
        <v>44798</v>
      </c>
      <c r="H1234" s="28">
        <v>3.8191780821917809</v>
      </c>
      <c r="I1234" s="29">
        <v>25</v>
      </c>
      <c r="J1234" s="30">
        <v>0.05</v>
      </c>
      <c r="K1234" s="29">
        <v>3.7999999999999999E-2</v>
      </c>
      <c r="L1234" s="31">
        <v>312900</v>
      </c>
      <c r="M1234" s="32" t="s">
        <v>2189</v>
      </c>
      <c r="N1234" s="29">
        <v>798</v>
      </c>
      <c r="O1234" s="29">
        <v>82</v>
      </c>
      <c r="P1234" s="29">
        <v>96</v>
      </c>
      <c r="Q1234" s="29">
        <v>127</v>
      </c>
      <c r="R1234" s="29">
        <v>95.3</v>
      </c>
      <c r="S1234" s="33">
        <v>-7.2916666666666963E-3</v>
      </c>
      <c r="T1234" s="34">
        <v>310618.4375</v>
      </c>
      <c r="U1234" s="34">
        <v>45079.67088013699</v>
      </c>
      <c r="V1234" s="35">
        <v>265538.76661986299</v>
      </c>
      <c r="W1234" s="24">
        <v>0</v>
      </c>
      <c r="X1234" s="35">
        <v>265538.76661986299</v>
      </c>
    </row>
    <row r="1235" spans="1:24">
      <c r="A1235" s="24">
        <v>1234</v>
      </c>
      <c r="B1235" s="25" t="s">
        <v>60</v>
      </c>
      <c r="C1235" s="25" t="s">
        <v>99</v>
      </c>
      <c r="D1235" s="26">
        <v>43404</v>
      </c>
      <c r="E1235" s="27">
        <v>43404</v>
      </c>
      <c r="F1235" s="27">
        <v>43374</v>
      </c>
      <c r="G1235" s="27">
        <v>44798</v>
      </c>
      <c r="H1235" s="28">
        <v>3.8191780821917809</v>
      </c>
      <c r="I1235" s="29">
        <v>25</v>
      </c>
      <c r="J1235" s="30">
        <v>0.05</v>
      </c>
      <c r="K1235" s="29">
        <v>3.7999999999999999E-2</v>
      </c>
      <c r="L1235" s="31">
        <v>1174950</v>
      </c>
      <c r="M1235" s="32" t="s">
        <v>2189</v>
      </c>
      <c r="N1235" s="29">
        <v>798</v>
      </c>
      <c r="O1235" s="29">
        <v>82</v>
      </c>
      <c r="P1235" s="29">
        <v>96</v>
      </c>
      <c r="Q1235" s="29">
        <v>127</v>
      </c>
      <c r="R1235" s="29">
        <v>95.3</v>
      </c>
      <c r="S1235" s="33">
        <v>-7.2916666666666963E-3</v>
      </c>
      <c r="T1235" s="34">
        <v>1166382.65625</v>
      </c>
      <c r="U1235" s="34">
        <v>169275.67689554795</v>
      </c>
      <c r="V1235" s="35">
        <v>997106.97935445211</v>
      </c>
      <c r="W1235" s="24">
        <v>0</v>
      </c>
      <c r="X1235" s="35">
        <v>997106.97935445211</v>
      </c>
    </row>
    <row r="1236" spans="1:24">
      <c r="A1236" s="24">
        <v>1235</v>
      </c>
      <c r="B1236" s="25" t="s">
        <v>60</v>
      </c>
      <c r="C1236" s="25" t="s">
        <v>100</v>
      </c>
      <c r="D1236" s="26">
        <v>43404</v>
      </c>
      <c r="E1236" s="27">
        <v>43404</v>
      </c>
      <c r="F1236" s="27">
        <v>43374</v>
      </c>
      <c r="G1236" s="27">
        <v>44798</v>
      </c>
      <c r="H1236" s="28">
        <v>3.8191780821917809</v>
      </c>
      <c r="I1236" s="29">
        <v>25</v>
      </c>
      <c r="J1236" s="30">
        <v>0.05</v>
      </c>
      <c r="K1236" s="29">
        <v>3.7999999999999999E-2</v>
      </c>
      <c r="L1236" s="31">
        <v>582750</v>
      </c>
      <c r="M1236" s="32" t="s">
        <v>1973</v>
      </c>
      <c r="N1236" s="29">
        <v>690</v>
      </c>
      <c r="O1236" s="29">
        <v>82</v>
      </c>
      <c r="P1236" s="29">
        <v>112.3</v>
      </c>
      <c r="Q1236" s="29">
        <v>127</v>
      </c>
      <c r="R1236" s="29">
        <v>145.69999999999999</v>
      </c>
      <c r="S1236" s="33">
        <v>0.29741763134461258</v>
      </c>
      <c r="T1236" s="34">
        <v>756070.12466607301</v>
      </c>
      <c r="U1236" s="34">
        <v>109727.52505153758</v>
      </c>
      <c r="V1236" s="35">
        <v>646342.59961453546</v>
      </c>
      <c r="W1236" s="24">
        <v>0</v>
      </c>
      <c r="X1236" s="35">
        <v>646342.59961453546</v>
      </c>
    </row>
    <row r="1237" spans="1:24">
      <c r="A1237" s="24">
        <v>1236</v>
      </c>
      <c r="B1237" s="25" t="s">
        <v>60</v>
      </c>
      <c r="C1237" s="25" t="s">
        <v>101</v>
      </c>
      <c r="D1237" s="26">
        <v>43404</v>
      </c>
      <c r="E1237" s="27">
        <v>43404</v>
      </c>
      <c r="F1237" s="27">
        <v>43374</v>
      </c>
      <c r="G1237" s="27">
        <v>44798</v>
      </c>
      <c r="H1237" s="28">
        <v>3.8191780821917809</v>
      </c>
      <c r="I1237" s="29">
        <v>25</v>
      </c>
      <c r="J1237" s="30">
        <v>0.05</v>
      </c>
      <c r="K1237" s="29">
        <v>3.7999999999999999E-2</v>
      </c>
      <c r="L1237" s="31">
        <v>9976171</v>
      </c>
      <c r="M1237" s="32" t="s">
        <v>2189</v>
      </c>
      <c r="N1237" s="29">
        <v>798</v>
      </c>
      <c r="O1237" s="29">
        <v>82</v>
      </c>
      <c r="P1237" s="29">
        <v>96</v>
      </c>
      <c r="Q1237" s="29">
        <v>127</v>
      </c>
      <c r="R1237" s="29">
        <v>95.3</v>
      </c>
      <c r="S1237" s="33">
        <v>-7.2916666666666963E-3</v>
      </c>
      <c r="T1237" s="34">
        <v>9903428.0864583328</v>
      </c>
      <c r="U1237" s="34">
        <v>1437272.3084818379</v>
      </c>
      <c r="V1237" s="35">
        <v>8466155.7779764943</v>
      </c>
      <c r="W1237" s="24">
        <v>0</v>
      </c>
      <c r="X1237" s="35">
        <v>8466155.7779764943</v>
      </c>
    </row>
    <row r="1238" spans="1:24">
      <c r="A1238" s="24">
        <v>1237</v>
      </c>
      <c r="B1238" s="25" t="s">
        <v>60</v>
      </c>
      <c r="C1238" s="25" t="s">
        <v>102</v>
      </c>
      <c r="D1238" s="26">
        <v>43404</v>
      </c>
      <c r="E1238" s="27">
        <v>43404</v>
      </c>
      <c r="F1238" s="27">
        <v>43374</v>
      </c>
      <c r="G1238" s="27">
        <v>44798</v>
      </c>
      <c r="H1238" s="28">
        <v>3.8191780821917809</v>
      </c>
      <c r="I1238" s="29">
        <v>25</v>
      </c>
      <c r="J1238" s="30">
        <v>0.05</v>
      </c>
      <c r="K1238" s="29">
        <v>3.7999999999999999E-2</v>
      </c>
      <c r="L1238" s="31">
        <v>21103901</v>
      </c>
      <c r="M1238" s="32" t="s">
        <v>2189</v>
      </c>
      <c r="N1238" s="29">
        <v>798</v>
      </c>
      <c r="O1238" s="29">
        <v>82</v>
      </c>
      <c r="P1238" s="29">
        <v>96</v>
      </c>
      <c r="Q1238" s="29">
        <v>127</v>
      </c>
      <c r="R1238" s="29">
        <v>95.3</v>
      </c>
      <c r="S1238" s="33">
        <v>-7.2916666666666963E-3</v>
      </c>
      <c r="T1238" s="34">
        <v>20950018.388541665</v>
      </c>
      <c r="U1238" s="34">
        <v>3040450.3399392576</v>
      </c>
      <c r="V1238" s="35">
        <v>17909568.048602406</v>
      </c>
      <c r="W1238" s="24">
        <v>0</v>
      </c>
      <c r="X1238" s="35">
        <v>17909568.048602406</v>
      </c>
    </row>
    <row r="1239" spans="1:24">
      <c r="A1239" s="24">
        <v>1238</v>
      </c>
      <c r="B1239" s="25" t="s">
        <v>60</v>
      </c>
      <c r="C1239" s="25" t="s">
        <v>103</v>
      </c>
      <c r="D1239" s="26">
        <v>43404</v>
      </c>
      <c r="E1239" s="27">
        <v>43404</v>
      </c>
      <c r="F1239" s="27">
        <v>43374</v>
      </c>
      <c r="G1239" s="27">
        <v>44798</v>
      </c>
      <c r="H1239" s="28">
        <v>3.8191780821917809</v>
      </c>
      <c r="I1239" s="29">
        <v>25</v>
      </c>
      <c r="J1239" s="30">
        <v>0.05</v>
      </c>
      <c r="K1239" s="29">
        <v>3.7999999999999999E-2</v>
      </c>
      <c r="L1239" s="31">
        <v>580650</v>
      </c>
      <c r="M1239" s="32" t="s">
        <v>2189</v>
      </c>
      <c r="N1239" s="29">
        <v>798</v>
      </c>
      <c r="O1239" s="29">
        <v>82</v>
      </c>
      <c r="P1239" s="29">
        <v>96</v>
      </c>
      <c r="Q1239" s="29">
        <v>127</v>
      </c>
      <c r="R1239" s="29">
        <v>95.3</v>
      </c>
      <c r="S1239" s="33">
        <v>-7.2916666666666963E-3</v>
      </c>
      <c r="T1239" s="34">
        <v>576416.09375</v>
      </c>
      <c r="U1239" s="34">
        <v>83654.557035958904</v>
      </c>
      <c r="V1239" s="35">
        <v>492761.53671404108</v>
      </c>
      <c r="W1239" s="24">
        <v>0</v>
      </c>
      <c r="X1239" s="35">
        <v>492761.53671404108</v>
      </c>
    </row>
    <row r="1240" spans="1:24">
      <c r="A1240" s="24">
        <v>1239</v>
      </c>
      <c r="B1240" s="25" t="s">
        <v>60</v>
      </c>
      <c r="C1240" s="25" t="s">
        <v>104</v>
      </c>
      <c r="D1240" s="26">
        <v>43404</v>
      </c>
      <c r="E1240" s="27">
        <v>43404</v>
      </c>
      <c r="F1240" s="27">
        <v>43374</v>
      </c>
      <c r="G1240" s="27">
        <v>44798</v>
      </c>
      <c r="H1240" s="28">
        <v>3.8191780821917809</v>
      </c>
      <c r="I1240" s="29">
        <v>25</v>
      </c>
      <c r="J1240" s="30">
        <v>0.05</v>
      </c>
      <c r="K1240" s="29">
        <v>3.7999999999999999E-2</v>
      </c>
      <c r="L1240" s="31">
        <v>175035</v>
      </c>
      <c r="M1240" s="32" t="s">
        <v>1877</v>
      </c>
      <c r="N1240" s="29">
        <v>642</v>
      </c>
      <c r="O1240" s="29">
        <v>82</v>
      </c>
      <c r="P1240" s="29">
        <v>79.099999999999994</v>
      </c>
      <c r="Q1240" s="29">
        <v>127</v>
      </c>
      <c r="R1240" s="29">
        <v>94</v>
      </c>
      <c r="S1240" s="33">
        <v>0.18836915297092297</v>
      </c>
      <c r="T1240" s="34">
        <v>208006.19469026552</v>
      </c>
      <c r="U1240" s="34">
        <v>30187.68258940478</v>
      </c>
      <c r="V1240" s="35">
        <v>177818.51210086074</v>
      </c>
      <c r="W1240" s="24">
        <v>0</v>
      </c>
      <c r="X1240" s="35">
        <v>177818.51210086074</v>
      </c>
    </row>
    <row r="1241" spans="1:24">
      <c r="A1241" s="24">
        <v>1240</v>
      </c>
      <c r="B1241" s="25" t="s">
        <v>60</v>
      </c>
      <c r="C1241" s="25" t="s">
        <v>105</v>
      </c>
      <c r="D1241" s="26">
        <v>43404</v>
      </c>
      <c r="E1241" s="27">
        <v>43404</v>
      </c>
      <c r="F1241" s="27">
        <v>43374</v>
      </c>
      <c r="G1241" s="27">
        <v>44798</v>
      </c>
      <c r="H1241" s="28">
        <v>3.8191780821917809</v>
      </c>
      <c r="I1241" s="29">
        <v>25</v>
      </c>
      <c r="J1241" s="30">
        <v>0.05</v>
      </c>
      <c r="K1241" s="29">
        <v>3.7999999999999999E-2</v>
      </c>
      <c r="L1241" s="31">
        <v>132796</v>
      </c>
      <c r="M1241" s="32" t="s">
        <v>2189</v>
      </c>
      <c r="N1241" s="29">
        <v>798</v>
      </c>
      <c r="O1241" s="29">
        <v>82</v>
      </c>
      <c r="P1241" s="29">
        <v>96</v>
      </c>
      <c r="Q1241" s="29">
        <v>127</v>
      </c>
      <c r="R1241" s="29">
        <v>95.3</v>
      </c>
      <c r="S1241" s="33">
        <v>-7.2916666666666963E-3</v>
      </c>
      <c r="T1241" s="34">
        <v>131827.69583333333</v>
      </c>
      <c r="U1241" s="34">
        <v>19131.990968995433</v>
      </c>
      <c r="V1241" s="35">
        <v>112695.70486433789</v>
      </c>
      <c r="W1241" s="24">
        <v>0</v>
      </c>
      <c r="X1241" s="35">
        <v>112695.70486433789</v>
      </c>
    </row>
    <row r="1242" spans="1:24">
      <c r="A1242" s="24">
        <v>1241</v>
      </c>
      <c r="B1242" s="25" t="s">
        <v>60</v>
      </c>
      <c r="C1242" s="25" t="s">
        <v>106</v>
      </c>
      <c r="D1242" s="26">
        <v>43404</v>
      </c>
      <c r="E1242" s="27">
        <v>43404</v>
      </c>
      <c r="F1242" s="27">
        <v>43374</v>
      </c>
      <c r="G1242" s="27">
        <v>44798</v>
      </c>
      <c r="H1242" s="28">
        <v>3.8191780821917809</v>
      </c>
      <c r="I1242" s="29">
        <v>25</v>
      </c>
      <c r="J1242" s="30">
        <v>0.05</v>
      </c>
      <c r="K1242" s="29">
        <v>3.7999999999999999E-2</v>
      </c>
      <c r="L1242" s="31">
        <v>469552</v>
      </c>
      <c r="M1242" s="32" t="s">
        <v>1871</v>
      </c>
      <c r="N1242" s="29">
        <v>639</v>
      </c>
      <c r="O1242" s="29">
        <v>82</v>
      </c>
      <c r="P1242" s="29">
        <v>113.1</v>
      </c>
      <c r="Q1242" s="29">
        <v>127</v>
      </c>
      <c r="R1242" s="29">
        <v>116.2</v>
      </c>
      <c r="S1242" s="33">
        <v>2.740937223695852E-2</v>
      </c>
      <c r="T1242" s="34">
        <v>482422.1255526084</v>
      </c>
      <c r="U1242" s="34">
        <v>70013.328314445956</v>
      </c>
      <c r="V1242" s="35">
        <v>412408.79723816243</v>
      </c>
      <c r="W1242" s="24">
        <v>0</v>
      </c>
      <c r="X1242" s="35">
        <v>412408.79723816243</v>
      </c>
    </row>
    <row r="1243" spans="1:24">
      <c r="A1243" s="24">
        <v>1242</v>
      </c>
      <c r="B1243" s="25" t="s">
        <v>60</v>
      </c>
      <c r="C1243" s="25" t="s">
        <v>110</v>
      </c>
      <c r="D1243" s="26">
        <v>43404</v>
      </c>
      <c r="E1243" s="27">
        <v>43404</v>
      </c>
      <c r="F1243" s="27">
        <v>43374</v>
      </c>
      <c r="G1243" s="27">
        <v>44798</v>
      </c>
      <c r="H1243" s="28">
        <v>3.8191780821917809</v>
      </c>
      <c r="I1243" s="29">
        <v>25</v>
      </c>
      <c r="J1243" s="30">
        <v>0.05</v>
      </c>
      <c r="K1243" s="29">
        <v>3.7999999999999999E-2</v>
      </c>
      <c r="L1243" s="31">
        <v>16789210</v>
      </c>
      <c r="M1243" s="32" t="s">
        <v>1939</v>
      </c>
      <c r="N1243" s="29">
        <v>673</v>
      </c>
      <c r="O1243" s="29">
        <v>82</v>
      </c>
      <c r="P1243" s="29">
        <v>95.4</v>
      </c>
      <c r="Q1243" s="29">
        <v>127</v>
      </c>
      <c r="R1243" s="29">
        <v>104.3</v>
      </c>
      <c r="S1243" s="33">
        <v>9.3291404612159234E-2</v>
      </c>
      <c r="T1243" s="34">
        <v>18355498.983228508</v>
      </c>
      <c r="U1243" s="34">
        <v>2663910.9373687138</v>
      </c>
      <c r="V1243" s="35">
        <v>15691588.045859795</v>
      </c>
      <c r="W1243" s="24">
        <v>0</v>
      </c>
      <c r="X1243" s="35">
        <v>15691588.045859795</v>
      </c>
    </row>
    <row r="1244" spans="1:24">
      <c r="A1244" s="24">
        <v>1243</v>
      </c>
      <c r="B1244" s="25" t="s">
        <v>60</v>
      </c>
      <c r="C1244" s="25" t="s">
        <v>86</v>
      </c>
      <c r="D1244" s="26">
        <v>43404</v>
      </c>
      <c r="E1244" s="27">
        <v>43404</v>
      </c>
      <c r="F1244" s="27">
        <v>43374</v>
      </c>
      <c r="G1244" s="27">
        <v>44798</v>
      </c>
      <c r="H1244" s="28">
        <v>3.8191780821917809</v>
      </c>
      <c r="I1244" s="29">
        <v>25</v>
      </c>
      <c r="J1244" s="30">
        <v>0.05</v>
      </c>
      <c r="K1244" s="29">
        <v>3.7999999999999999E-2</v>
      </c>
      <c r="L1244" s="31">
        <v>892500</v>
      </c>
      <c r="M1244" s="32" t="s">
        <v>2189</v>
      </c>
      <c r="N1244" s="29">
        <v>798</v>
      </c>
      <c r="O1244" s="29">
        <v>82</v>
      </c>
      <c r="P1244" s="29">
        <v>96</v>
      </c>
      <c r="Q1244" s="29">
        <v>127</v>
      </c>
      <c r="R1244" s="29">
        <v>95.3</v>
      </c>
      <c r="S1244" s="33">
        <v>-7.2916666666666963E-3</v>
      </c>
      <c r="T1244" s="34">
        <v>885992.1875</v>
      </c>
      <c r="U1244" s="34">
        <v>128582.95385273972</v>
      </c>
      <c r="V1244" s="35">
        <v>757409.23364726023</v>
      </c>
      <c r="W1244" s="24">
        <v>0</v>
      </c>
      <c r="X1244" s="35">
        <v>757409.23364726023</v>
      </c>
    </row>
    <row r="1245" spans="1:24">
      <c r="A1245" s="24">
        <v>1244</v>
      </c>
      <c r="B1245" s="25" t="s">
        <v>60</v>
      </c>
      <c r="C1245" s="25" t="s">
        <v>90</v>
      </c>
      <c r="D1245" s="26">
        <v>43404</v>
      </c>
      <c r="E1245" s="27">
        <v>43404</v>
      </c>
      <c r="F1245" s="27">
        <v>43374</v>
      </c>
      <c r="G1245" s="27">
        <v>44798</v>
      </c>
      <c r="H1245" s="28">
        <v>3.8191780821917809</v>
      </c>
      <c r="I1245" s="29">
        <v>25</v>
      </c>
      <c r="J1245" s="30">
        <v>0.05</v>
      </c>
      <c r="K1245" s="29">
        <v>3.7999999999999999E-2</v>
      </c>
      <c r="L1245" s="31">
        <v>472500</v>
      </c>
      <c r="M1245" s="32" t="s">
        <v>2189</v>
      </c>
      <c r="N1245" s="29">
        <v>798</v>
      </c>
      <c r="O1245" s="29">
        <v>82</v>
      </c>
      <c r="P1245" s="29">
        <v>96</v>
      </c>
      <c r="Q1245" s="29">
        <v>127</v>
      </c>
      <c r="R1245" s="29">
        <v>95.3</v>
      </c>
      <c r="S1245" s="33">
        <v>-7.2916666666666963E-3</v>
      </c>
      <c r="T1245" s="34">
        <v>469054.6875</v>
      </c>
      <c r="U1245" s="34">
        <v>68073.328510273976</v>
      </c>
      <c r="V1245" s="35">
        <v>400981.35898972605</v>
      </c>
      <c r="W1245" s="24">
        <v>0</v>
      </c>
      <c r="X1245" s="35">
        <v>400981.35898972605</v>
      </c>
    </row>
    <row r="1246" spans="1:24">
      <c r="A1246" s="24">
        <v>1245</v>
      </c>
      <c r="B1246" s="25" t="s">
        <v>60</v>
      </c>
      <c r="C1246" s="25" t="s">
        <v>91</v>
      </c>
      <c r="D1246" s="26">
        <v>43404</v>
      </c>
      <c r="E1246" s="27">
        <v>43404</v>
      </c>
      <c r="F1246" s="27">
        <v>43374</v>
      </c>
      <c r="G1246" s="27">
        <v>44798</v>
      </c>
      <c r="H1246" s="28">
        <v>3.8191780821917809</v>
      </c>
      <c r="I1246" s="29">
        <v>25</v>
      </c>
      <c r="J1246" s="30">
        <v>0.05</v>
      </c>
      <c r="K1246" s="29">
        <v>3.7999999999999999E-2</v>
      </c>
      <c r="L1246" s="31">
        <v>637760</v>
      </c>
      <c r="M1246" s="32" t="s">
        <v>2189</v>
      </c>
      <c r="N1246" s="29">
        <v>798</v>
      </c>
      <c r="O1246" s="29">
        <v>82</v>
      </c>
      <c r="P1246" s="29">
        <v>96</v>
      </c>
      <c r="Q1246" s="29">
        <v>127</v>
      </c>
      <c r="R1246" s="29">
        <v>95.3</v>
      </c>
      <c r="S1246" s="33">
        <v>-7.2916666666666963E-3</v>
      </c>
      <c r="T1246" s="34">
        <v>633109.66666666663</v>
      </c>
      <c r="U1246" s="34">
        <v>91882.42537716894</v>
      </c>
      <c r="V1246" s="35">
        <v>541227.2412894977</v>
      </c>
      <c r="W1246" s="24">
        <v>0</v>
      </c>
      <c r="X1246" s="35">
        <v>541227.2412894977</v>
      </c>
    </row>
    <row r="1247" spans="1:24">
      <c r="A1247" s="24">
        <v>1246</v>
      </c>
      <c r="B1247" s="25" t="s">
        <v>60</v>
      </c>
      <c r="C1247" s="25" t="s">
        <v>92</v>
      </c>
      <c r="D1247" s="26">
        <v>43404</v>
      </c>
      <c r="E1247" s="27">
        <v>43404</v>
      </c>
      <c r="F1247" s="27">
        <v>43374</v>
      </c>
      <c r="G1247" s="27">
        <v>44798</v>
      </c>
      <c r="H1247" s="28">
        <v>3.8191780821917809</v>
      </c>
      <c r="I1247" s="29">
        <v>25</v>
      </c>
      <c r="J1247" s="30">
        <v>0.05</v>
      </c>
      <c r="K1247" s="29">
        <v>3.7999999999999999E-2</v>
      </c>
      <c r="L1247" s="31">
        <v>21044329</v>
      </c>
      <c r="M1247" s="32" t="s">
        <v>2189</v>
      </c>
      <c r="N1247" s="29">
        <v>798</v>
      </c>
      <c r="O1247" s="29">
        <v>82</v>
      </c>
      <c r="P1247" s="29">
        <v>96</v>
      </c>
      <c r="Q1247" s="29">
        <v>127</v>
      </c>
      <c r="R1247" s="29">
        <v>95.3</v>
      </c>
      <c r="S1247" s="33">
        <v>-7.2916666666666963E-3</v>
      </c>
      <c r="T1247" s="34">
        <v>20890880.767708331</v>
      </c>
      <c r="U1247" s="34">
        <v>3031867.7699371115</v>
      </c>
      <c r="V1247" s="35">
        <v>17859012.997771218</v>
      </c>
      <c r="W1247" s="24">
        <v>0</v>
      </c>
      <c r="X1247" s="35">
        <v>17859012.997771218</v>
      </c>
    </row>
    <row r="1248" spans="1:24">
      <c r="A1248" s="24">
        <v>1247</v>
      </c>
      <c r="B1248" s="25" t="s">
        <v>60</v>
      </c>
      <c r="C1248" s="25" t="s">
        <v>93</v>
      </c>
      <c r="D1248" s="26">
        <v>43404</v>
      </c>
      <c r="E1248" s="27">
        <v>43404</v>
      </c>
      <c r="F1248" s="27">
        <v>43374</v>
      </c>
      <c r="G1248" s="27">
        <v>44798</v>
      </c>
      <c r="H1248" s="28">
        <v>3.8191780821917809</v>
      </c>
      <c r="I1248" s="29">
        <v>25</v>
      </c>
      <c r="J1248" s="30">
        <v>0.05</v>
      </c>
      <c r="K1248" s="29">
        <v>3.7999999999999999E-2</v>
      </c>
      <c r="L1248" s="31">
        <v>969266</v>
      </c>
      <c r="M1248" s="32" t="s">
        <v>2189</v>
      </c>
      <c r="N1248" s="29">
        <v>798</v>
      </c>
      <c r="O1248" s="29">
        <v>82</v>
      </c>
      <c r="P1248" s="29">
        <v>96</v>
      </c>
      <c r="Q1248" s="29">
        <v>127</v>
      </c>
      <c r="R1248" s="29">
        <v>95.3</v>
      </c>
      <c r="S1248" s="33">
        <v>-7.2916666666666963E-3</v>
      </c>
      <c r="T1248" s="34">
        <v>962198.43541666667</v>
      </c>
      <c r="U1248" s="34">
        <v>139642.67265997716</v>
      </c>
      <c r="V1248" s="35">
        <v>822555.76275668945</v>
      </c>
      <c r="W1248" s="24">
        <v>0</v>
      </c>
      <c r="X1248" s="35">
        <v>822555.76275668945</v>
      </c>
    </row>
    <row r="1249" spans="1:24">
      <c r="A1249" s="24">
        <v>1248</v>
      </c>
      <c r="B1249" s="25" t="s">
        <v>60</v>
      </c>
      <c r="C1249" s="25" t="s">
        <v>94</v>
      </c>
      <c r="D1249" s="26">
        <v>43404</v>
      </c>
      <c r="E1249" s="27">
        <v>43404</v>
      </c>
      <c r="F1249" s="27">
        <v>43374</v>
      </c>
      <c r="G1249" s="27">
        <v>44798</v>
      </c>
      <c r="H1249" s="28">
        <v>3.8191780821917809</v>
      </c>
      <c r="I1249" s="29">
        <v>25</v>
      </c>
      <c r="J1249" s="30">
        <v>0.05</v>
      </c>
      <c r="K1249" s="29">
        <v>3.7999999999999999E-2</v>
      </c>
      <c r="L1249" s="31">
        <v>735000</v>
      </c>
      <c r="M1249" s="32" t="s">
        <v>2189</v>
      </c>
      <c r="N1249" s="29">
        <v>798</v>
      </c>
      <c r="O1249" s="29">
        <v>82</v>
      </c>
      <c r="P1249" s="29">
        <v>96</v>
      </c>
      <c r="Q1249" s="29">
        <v>127</v>
      </c>
      <c r="R1249" s="29">
        <v>95.3</v>
      </c>
      <c r="S1249" s="33">
        <v>-7.2916666666666963E-3</v>
      </c>
      <c r="T1249" s="34">
        <v>729640.625</v>
      </c>
      <c r="U1249" s="34">
        <v>105891.84434931507</v>
      </c>
      <c r="V1249" s="35">
        <v>623748.78065068496</v>
      </c>
      <c r="W1249" s="24">
        <v>0</v>
      </c>
      <c r="X1249" s="35">
        <v>623748.78065068496</v>
      </c>
    </row>
    <row r="1250" spans="1:24">
      <c r="A1250" s="24">
        <v>1249</v>
      </c>
      <c r="B1250" s="25" t="s">
        <v>60</v>
      </c>
      <c r="C1250" s="25" t="s">
        <v>95</v>
      </c>
      <c r="D1250" s="26">
        <v>43404</v>
      </c>
      <c r="E1250" s="27">
        <v>43404</v>
      </c>
      <c r="F1250" s="27">
        <v>43374</v>
      </c>
      <c r="G1250" s="27">
        <v>44798</v>
      </c>
      <c r="H1250" s="28">
        <v>3.8191780821917809</v>
      </c>
      <c r="I1250" s="29">
        <v>25</v>
      </c>
      <c r="J1250" s="30">
        <v>0.05</v>
      </c>
      <c r="K1250" s="29">
        <v>3.7999999999999999E-2</v>
      </c>
      <c r="L1250" s="31">
        <v>126000</v>
      </c>
      <c r="M1250" s="32" t="s">
        <v>2189</v>
      </c>
      <c r="N1250" s="29">
        <v>798</v>
      </c>
      <c r="O1250" s="29">
        <v>82</v>
      </c>
      <c r="P1250" s="29">
        <v>96</v>
      </c>
      <c r="Q1250" s="29">
        <v>127</v>
      </c>
      <c r="R1250" s="29">
        <v>95.3</v>
      </c>
      <c r="S1250" s="33">
        <v>-7.2916666666666963E-3</v>
      </c>
      <c r="T1250" s="34">
        <v>125081.25</v>
      </c>
      <c r="U1250" s="34">
        <v>18152.887602739724</v>
      </c>
      <c r="V1250" s="35">
        <v>106928.36239726028</v>
      </c>
      <c r="W1250" s="24">
        <v>0</v>
      </c>
      <c r="X1250" s="35">
        <v>106928.36239726028</v>
      </c>
    </row>
    <row r="1251" spans="1:24">
      <c r="A1251" s="24">
        <v>1250</v>
      </c>
      <c r="B1251" s="25" t="s">
        <v>60</v>
      </c>
      <c r="C1251" s="25" t="s">
        <v>96</v>
      </c>
      <c r="D1251" s="26">
        <v>43404</v>
      </c>
      <c r="E1251" s="27">
        <v>43404</v>
      </c>
      <c r="F1251" s="27">
        <v>43374</v>
      </c>
      <c r="G1251" s="27">
        <v>44798</v>
      </c>
      <c r="H1251" s="28">
        <v>3.8191780821917809</v>
      </c>
      <c r="I1251" s="29">
        <v>25</v>
      </c>
      <c r="J1251" s="30">
        <v>0.05</v>
      </c>
      <c r="K1251" s="29">
        <v>3.7999999999999999E-2</v>
      </c>
      <c r="L1251" s="31">
        <v>29327302</v>
      </c>
      <c r="M1251" s="32" t="s">
        <v>2189</v>
      </c>
      <c r="N1251" s="29">
        <v>798</v>
      </c>
      <c r="O1251" s="29">
        <v>82</v>
      </c>
      <c r="P1251" s="29">
        <v>96</v>
      </c>
      <c r="Q1251" s="29">
        <v>127</v>
      </c>
      <c r="R1251" s="29">
        <v>95.3</v>
      </c>
      <c r="S1251" s="33">
        <v>-7.2916666666666963E-3</v>
      </c>
      <c r="T1251" s="34">
        <v>29113457.089583334</v>
      </c>
      <c r="U1251" s="34">
        <v>4225200.1341079678</v>
      </c>
      <c r="V1251" s="35">
        <v>24888256.955475368</v>
      </c>
      <c r="W1251" s="24">
        <v>0</v>
      </c>
      <c r="X1251" s="35">
        <v>24888256.955475368</v>
      </c>
    </row>
    <row r="1252" spans="1:24">
      <c r="A1252" s="24">
        <v>1251</v>
      </c>
      <c r="B1252" s="25" t="s">
        <v>60</v>
      </c>
      <c r="C1252" s="25" t="s">
        <v>97</v>
      </c>
      <c r="D1252" s="26">
        <v>43404</v>
      </c>
      <c r="E1252" s="27">
        <v>43404</v>
      </c>
      <c r="F1252" s="27">
        <v>43374</v>
      </c>
      <c r="G1252" s="27">
        <v>44798</v>
      </c>
      <c r="H1252" s="28">
        <v>3.8191780821917809</v>
      </c>
      <c r="I1252" s="29">
        <v>25</v>
      </c>
      <c r="J1252" s="30">
        <v>0.05</v>
      </c>
      <c r="K1252" s="29">
        <v>3.7999999999999999E-2</v>
      </c>
      <c r="L1252" s="31">
        <v>1517250</v>
      </c>
      <c r="M1252" s="32" t="s">
        <v>1941</v>
      </c>
      <c r="N1252" s="29">
        <v>674</v>
      </c>
      <c r="O1252" s="29">
        <v>82</v>
      </c>
      <c r="P1252" s="29">
        <v>105.9</v>
      </c>
      <c r="Q1252" s="29">
        <v>127</v>
      </c>
      <c r="R1252" s="29">
        <v>122.8</v>
      </c>
      <c r="S1252" s="33">
        <v>0.15958451369216234</v>
      </c>
      <c r="T1252" s="34">
        <v>1759379.6033994332</v>
      </c>
      <c r="U1252" s="34">
        <v>255336.59274321859</v>
      </c>
      <c r="V1252" s="35">
        <v>1504043.0106562146</v>
      </c>
      <c r="W1252" s="24">
        <v>0</v>
      </c>
      <c r="X1252" s="35">
        <v>1504043.0106562146</v>
      </c>
    </row>
    <row r="1253" spans="1:24">
      <c r="A1253" s="24">
        <v>1252</v>
      </c>
      <c r="B1253" s="25" t="s">
        <v>60</v>
      </c>
      <c r="C1253" s="25" t="s">
        <v>98</v>
      </c>
      <c r="D1253" s="26">
        <v>43404</v>
      </c>
      <c r="E1253" s="27">
        <v>43404</v>
      </c>
      <c r="F1253" s="27">
        <v>43374</v>
      </c>
      <c r="G1253" s="27">
        <v>44798</v>
      </c>
      <c r="H1253" s="28">
        <v>3.8191780821917809</v>
      </c>
      <c r="I1253" s="29">
        <v>25</v>
      </c>
      <c r="J1253" s="30">
        <v>0.05</v>
      </c>
      <c r="K1253" s="29">
        <v>3.7999999999999999E-2</v>
      </c>
      <c r="L1253" s="31">
        <v>312900</v>
      </c>
      <c r="M1253" s="32" t="s">
        <v>2189</v>
      </c>
      <c r="N1253" s="29">
        <v>798</v>
      </c>
      <c r="O1253" s="29">
        <v>82</v>
      </c>
      <c r="P1253" s="29">
        <v>96</v>
      </c>
      <c r="Q1253" s="29">
        <v>127</v>
      </c>
      <c r="R1253" s="29">
        <v>95.3</v>
      </c>
      <c r="S1253" s="33">
        <v>-7.2916666666666963E-3</v>
      </c>
      <c r="T1253" s="34">
        <v>310618.4375</v>
      </c>
      <c r="U1253" s="34">
        <v>45079.67088013699</v>
      </c>
      <c r="V1253" s="35">
        <v>265538.76661986299</v>
      </c>
      <c r="W1253" s="24">
        <v>0</v>
      </c>
      <c r="X1253" s="35">
        <v>265538.76661986299</v>
      </c>
    </row>
    <row r="1254" spans="1:24">
      <c r="A1254" s="24">
        <v>1253</v>
      </c>
      <c r="B1254" s="25" t="s">
        <v>60</v>
      </c>
      <c r="C1254" s="25" t="s">
        <v>99</v>
      </c>
      <c r="D1254" s="26">
        <v>43404</v>
      </c>
      <c r="E1254" s="27">
        <v>43404</v>
      </c>
      <c r="F1254" s="27">
        <v>43374</v>
      </c>
      <c r="G1254" s="27">
        <v>44798</v>
      </c>
      <c r="H1254" s="28">
        <v>3.8191780821917809</v>
      </c>
      <c r="I1254" s="29">
        <v>25</v>
      </c>
      <c r="J1254" s="30">
        <v>0.05</v>
      </c>
      <c r="K1254" s="29">
        <v>3.7999999999999999E-2</v>
      </c>
      <c r="L1254" s="31">
        <v>1174950</v>
      </c>
      <c r="M1254" s="32" t="s">
        <v>2189</v>
      </c>
      <c r="N1254" s="29">
        <v>798</v>
      </c>
      <c r="O1254" s="29">
        <v>82</v>
      </c>
      <c r="P1254" s="29">
        <v>96</v>
      </c>
      <c r="Q1254" s="29">
        <v>127</v>
      </c>
      <c r="R1254" s="29">
        <v>95.3</v>
      </c>
      <c r="S1254" s="33">
        <v>-7.2916666666666963E-3</v>
      </c>
      <c r="T1254" s="34">
        <v>1166382.65625</v>
      </c>
      <c r="U1254" s="34">
        <v>169275.67689554795</v>
      </c>
      <c r="V1254" s="35">
        <v>997106.97935445211</v>
      </c>
      <c r="W1254" s="24">
        <v>0</v>
      </c>
      <c r="X1254" s="35">
        <v>997106.97935445211</v>
      </c>
    </row>
    <row r="1255" spans="1:24">
      <c r="A1255" s="24">
        <v>1254</v>
      </c>
      <c r="B1255" s="25" t="s">
        <v>60</v>
      </c>
      <c r="C1255" s="25" t="s">
        <v>100</v>
      </c>
      <c r="D1255" s="26">
        <v>43404</v>
      </c>
      <c r="E1255" s="27">
        <v>43404</v>
      </c>
      <c r="F1255" s="27">
        <v>43374</v>
      </c>
      <c r="G1255" s="27">
        <v>44798</v>
      </c>
      <c r="H1255" s="28">
        <v>3.8191780821917809</v>
      </c>
      <c r="I1255" s="29">
        <v>25</v>
      </c>
      <c r="J1255" s="30">
        <v>0.05</v>
      </c>
      <c r="K1255" s="29">
        <v>3.7999999999999999E-2</v>
      </c>
      <c r="L1255" s="31">
        <v>582750</v>
      </c>
      <c r="M1255" s="32" t="s">
        <v>1973</v>
      </c>
      <c r="N1255" s="29">
        <v>690</v>
      </c>
      <c r="O1255" s="29">
        <v>82</v>
      </c>
      <c r="P1255" s="29">
        <v>112.3</v>
      </c>
      <c r="Q1255" s="29">
        <v>127</v>
      </c>
      <c r="R1255" s="29">
        <v>145.69999999999999</v>
      </c>
      <c r="S1255" s="33">
        <v>0.29741763134461258</v>
      </c>
      <c r="T1255" s="34">
        <v>756070.12466607301</v>
      </c>
      <c r="U1255" s="34">
        <v>109727.52505153758</v>
      </c>
      <c r="V1255" s="35">
        <v>646342.59961453546</v>
      </c>
      <c r="W1255" s="24">
        <v>0</v>
      </c>
      <c r="X1255" s="35">
        <v>646342.59961453546</v>
      </c>
    </row>
    <row r="1256" spans="1:24">
      <c r="A1256" s="24">
        <v>1255</v>
      </c>
      <c r="B1256" s="25" t="s">
        <v>60</v>
      </c>
      <c r="C1256" s="25" t="s">
        <v>101</v>
      </c>
      <c r="D1256" s="26">
        <v>43404</v>
      </c>
      <c r="E1256" s="27">
        <v>43404</v>
      </c>
      <c r="F1256" s="27">
        <v>43374</v>
      </c>
      <c r="G1256" s="27">
        <v>44798</v>
      </c>
      <c r="H1256" s="28">
        <v>3.8191780821917809</v>
      </c>
      <c r="I1256" s="29">
        <v>25</v>
      </c>
      <c r="J1256" s="30">
        <v>0.05</v>
      </c>
      <c r="K1256" s="29">
        <v>3.7999999999999999E-2</v>
      </c>
      <c r="L1256" s="31">
        <v>9976171</v>
      </c>
      <c r="M1256" s="32" t="s">
        <v>2189</v>
      </c>
      <c r="N1256" s="29">
        <v>798</v>
      </c>
      <c r="O1256" s="29">
        <v>82</v>
      </c>
      <c r="P1256" s="29">
        <v>96</v>
      </c>
      <c r="Q1256" s="29">
        <v>127</v>
      </c>
      <c r="R1256" s="29">
        <v>95.3</v>
      </c>
      <c r="S1256" s="33">
        <v>-7.2916666666666963E-3</v>
      </c>
      <c r="T1256" s="34">
        <v>9903428.0864583328</v>
      </c>
      <c r="U1256" s="34">
        <v>1437272.3084818379</v>
      </c>
      <c r="V1256" s="35">
        <v>8466155.7779764943</v>
      </c>
      <c r="W1256" s="24">
        <v>0</v>
      </c>
      <c r="X1256" s="35">
        <v>8466155.7779764943</v>
      </c>
    </row>
    <row r="1257" spans="1:24">
      <c r="A1257" s="24">
        <v>1256</v>
      </c>
      <c r="B1257" s="25" t="s">
        <v>60</v>
      </c>
      <c r="C1257" s="25" t="s">
        <v>102</v>
      </c>
      <c r="D1257" s="26">
        <v>43404</v>
      </c>
      <c r="E1257" s="27">
        <v>43404</v>
      </c>
      <c r="F1257" s="27">
        <v>43374</v>
      </c>
      <c r="G1257" s="27">
        <v>44798</v>
      </c>
      <c r="H1257" s="28">
        <v>3.8191780821917809</v>
      </c>
      <c r="I1257" s="29">
        <v>25</v>
      </c>
      <c r="J1257" s="30">
        <v>0.05</v>
      </c>
      <c r="K1257" s="29">
        <v>3.7999999999999999E-2</v>
      </c>
      <c r="L1257" s="31">
        <v>21103901</v>
      </c>
      <c r="M1257" s="32" t="s">
        <v>2189</v>
      </c>
      <c r="N1257" s="29">
        <v>798</v>
      </c>
      <c r="O1257" s="29">
        <v>82</v>
      </c>
      <c r="P1257" s="29">
        <v>96</v>
      </c>
      <c r="Q1257" s="29">
        <v>127</v>
      </c>
      <c r="R1257" s="29">
        <v>95.3</v>
      </c>
      <c r="S1257" s="33">
        <v>-7.2916666666666963E-3</v>
      </c>
      <c r="T1257" s="34">
        <v>20950018.388541665</v>
      </c>
      <c r="U1257" s="34">
        <v>3040450.3399392576</v>
      </c>
      <c r="V1257" s="35">
        <v>17909568.048602406</v>
      </c>
      <c r="W1257" s="24">
        <v>0</v>
      </c>
      <c r="X1257" s="35">
        <v>17909568.048602406</v>
      </c>
    </row>
    <row r="1258" spans="1:24">
      <c r="A1258" s="24">
        <v>1257</v>
      </c>
      <c r="B1258" s="25" t="s">
        <v>60</v>
      </c>
      <c r="C1258" s="25" t="s">
        <v>103</v>
      </c>
      <c r="D1258" s="26">
        <v>43404</v>
      </c>
      <c r="E1258" s="27">
        <v>43404</v>
      </c>
      <c r="F1258" s="27">
        <v>43374</v>
      </c>
      <c r="G1258" s="27">
        <v>44798</v>
      </c>
      <c r="H1258" s="28">
        <v>3.8191780821917809</v>
      </c>
      <c r="I1258" s="29">
        <v>25</v>
      </c>
      <c r="J1258" s="30">
        <v>0.05</v>
      </c>
      <c r="K1258" s="29">
        <v>3.7999999999999999E-2</v>
      </c>
      <c r="L1258" s="31">
        <v>580650</v>
      </c>
      <c r="M1258" s="32" t="s">
        <v>2189</v>
      </c>
      <c r="N1258" s="29">
        <v>798</v>
      </c>
      <c r="O1258" s="29">
        <v>82</v>
      </c>
      <c r="P1258" s="29">
        <v>96</v>
      </c>
      <c r="Q1258" s="29">
        <v>127</v>
      </c>
      <c r="R1258" s="29">
        <v>95.3</v>
      </c>
      <c r="S1258" s="33">
        <v>-7.2916666666666963E-3</v>
      </c>
      <c r="T1258" s="34">
        <v>576416.09375</v>
      </c>
      <c r="U1258" s="34">
        <v>83654.557035958904</v>
      </c>
      <c r="V1258" s="35">
        <v>492761.53671404108</v>
      </c>
      <c r="W1258" s="24">
        <v>0</v>
      </c>
      <c r="X1258" s="35">
        <v>492761.53671404108</v>
      </c>
    </row>
    <row r="1259" spans="1:24">
      <c r="A1259" s="24">
        <v>1258</v>
      </c>
      <c r="B1259" s="25" t="s">
        <v>60</v>
      </c>
      <c r="C1259" s="25" t="s">
        <v>104</v>
      </c>
      <c r="D1259" s="26">
        <v>43404</v>
      </c>
      <c r="E1259" s="27">
        <v>43404</v>
      </c>
      <c r="F1259" s="27">
        <v>43374</v>
      </c>
      <c r="G1259" s="27">
        <v>44798</v>
      </c>
      <c r="H1259" s="28">
        <v>3.8191780821917809</v>
      </c>
      <c r="I1259" s="29">
        <v>25</v>
      </c>
      <c r="J1259" s="30">
        <v>0.05</v>
      </c>
      <c r="K1259" s="29">
        <v>3.7999999999999999E-2</v>
      </c>
      <c r="L1259" s="31">
        <v>175035</v>
      </c>
      <c r="M1259" s="32" t="s">
        <v>1877</v>
      </c>
      <c r="N1259" s="29">
        <v>642</v>
      </c>
      <c r="O1259" s="29">
        <v>82</v>
      </c>
      <c r="P1259" s="29">
        <v>79.099999999999994</v>
      </c>
      <c r="Q1259" s="29">
        <v>127</v>
      </c>
      <c r="R1259" s="29">
        <v>94</v>
      </c>
      <c r="S1259" s="33">
        <v>0.18836915297092297</v>
      </c>
      <c r="T1259" s="34">
        <v>208006.19469026552</v>
      </c>
      <c r="U1259" s="34">
        <v>30187.68258940478</v>
      </c>
      <c r="V1259" s="35">
        <v>177818.51210086074</v>
      </c>
      <c r="W1259" s="24">
        <v>0</v>
      </c>
      <c r="X1259" s="35">
        <v>177818.51210086074</v>
      </c>
    </row>
    <row r="1260" spans="1:24">
      <c r="A1260" s="24">
        <v>1259</v>
      </c>
      <c r="B1260" s="25" t="s">
        <v>60</v>
      </c>
      <c r="C1260" s="25" t="s">
        <v>105</v>
      </c>
      <c r="D1260" s="26">
        <v>43404</v>
      </c>
      <c r="E1260" s="27">
        <v>43404</v>
      </c>
      <c r="F1260" s="27">
        <v>43374</v>
      </c>
      <c r="G1260" s="27">
        <v>44798</v>
      </c>
      <c r="H1260" s="28">
        <v>3.8191780821917809</v>
      </c>
      <c r="I1260" s="29">
        <v>25</v>
      </c>
      <c r="J1260" s="30">
        <v>0.05</v>
      </c>
      <c r="K1260" s="29">
        <v>3.7999999999999999E-2</v>
      </c>
      <c r="L1260" s="31">
        <v>132796</v>
      </c>
      <c r="M1260" s="32" t="s">
        <v>2189</v>
      </c>
      <c r="N1260" s="29">
        <v>798</v>
      </c>
      <c r="O1260" s="29">
        <v>82</v>
      </c>
      <c r="P1260" s="29">
        <v>96</v>
      </c>
      <c r="Q1260" s="29">
        <v>127</v>
      </c>
      <c r="R1260" s="29">
        <v>95.3</v>
      </c>
      <c r="S1260" s="33">
        <v>-7.2916666666666963E-3</v>
      </c>
      <c r="T1260" s="34">
        <v>131827.69583333333</v>
      </c>
      <c r="U1260" s="34">
        <v>19131.990968995433</v>
      </c>
      <c r="V1260" s="35">
        <v>112695.70486433789</v>
      </c>
      <c r="W1260" s="24">
        <v>0</v>
      </c>
      <c r="X1260" s="35">
        <v>112695.70486433789</v>
      </c>
    </row>
    <row r="1261" spans="1:24">
      <c r="A1261" s="24">
        <v>1260</v>
      </c>
      <c r="B1261" s="25" t="s">
        <v>60</v>
      </c>
      <c r="C1261" s="25" t="s">
        <v>106</v>
      </c>
      <c r="D1261" s="26">
        <v>43404</v>
      </c>
      <c r="E1261" s="27">
        <v>43404</v>
      </c>
      <c r="F1261" s="27">
        <v>43374</v>
      </c>
      <c r="G1261" s="27">
        <v>44798</v>
      </c>
      <c r="H1261" s="28">
        <v>3.8191780821917809</v>
      </c>
      <c r="I1261" s="29">
        <v>25</v>
      </c>
      <c r="J1261" s="30">
        <v>0.05</v>
      </c>
      <c r="K1261" s="29">
        <v>3.7999999999999999E-2</v>
      </c>
      <c r="L1261" s="31">
        <v>469552</v>
      </c>
      <c r="M1261" s="32" t="s">
        <v>1871</v>
      </c>
      <c r="N1261" s="29">
        <v>639</v>
      </c>
      <c r="O1261" s="29">
        <v>82</v>
      </c>
      <c r="P1261" s="29">
        <v>113.1</v>
      </c>
      <c r="Q1261" s="29">
        <v>127</v>
      </c>
      <c r="R1261" s="29">
        <v>116.2</v>
      </c>
      <c r="S1261" s="33">
        <v>2.740937223695852E-2</v>
      </c>
      <c r="T1261" s="34">
        <v>482422.1255526084</v>
      </c>
      <c r="U1261" s="34">
        <v>70013.328314445956</v>
      </c>
      <c r="V1261" s="35">
        <v>412408.79723816243</v>
      </c>
      <c r="W1261" s="24">
        <v>0</v>
      </c>
      <c r="X1261" s="35">
        <v>412408.79723816243</v>
      </c>
    </row>
    <row r="1262" spans="1:24">
      <c r="A1262" s="24">
        <v>1261</v>
      </c>
      <c r="B1262" s="25" t="s">
        <v>60</v>
      </c>
      <c r="C1262" s="25" t="s">
        <v>110</v>
      </c>
      <c r="D1262" s="26">
        <v>43404</v>
      </c>
      <c r="E1262" s="27">
        <v>43404</v>
      </c>
      <c r="F1262" s="27">
        <v>43374</v>
      </c>
      <c r="G1262" s="27">
        <v>44798</v>
      </c>
      <c r="H1262" s="28">
        <v>3.8191780821917809</v>
      </c>
      <c r="I1262" s="29">
        <v>25</v>
      </c>
      <c r="J1262" s="30">
        <v>0.05</v>
      </c>
      <c r="K1262" s="29">
        <v>3.7999999999999999E-2</v>
      </c>
      <c r="L1262" s="31">
        <v>16789210</v>
      </c>
      <c r="M1262" s="32" t="s">
        <v>1939</v>
      </c>
      <c r="N1262" s="29">
        <v>673</v>
      </c>
      <c r="O1262" s="29">
        <v>82</v>
      </c>
      <c r="P1262" s="29">
        <v>95.4</v>
      </c>
      <c r="Q1262" s="29">
        <v>127</v>
      </c>
      <c r="R1262" s="29">
        <v>104.3</v>
      </c>
      <c r="S1262" s="33">
        <v>9.3291404612159234E-2</v>
      </c>
      <c r="T1262" s="34">
        <v>18355498.983228508</v>
      </c>
      <c r="U1262" s="34">
        <v>2663910.9373687138</v>
      </c>
      <c r="V1262" s="35">
        <v>15691588.045859795</v>
      </c>
      <c r="W1262" s="24">
        <v>0</v>
      </c>
      <c r="X1262" s="35">
        <v>15691588.045859795</v>
      </c>
    </row>
    <row r="1263" spans="1:24">
      <c r="A1263" s="24">
        <v>1262</v>
      </c>
      <c r="B1263" s="25" t="s">
        <v>60</v>
      </c>
      <c r="C1263" s="25" t="s">
        <v>86</v>
      </c>
      <c r="D1263" s="26">
        <v>43404</v>
      </c>
      <c r="E1263" s="27">
        <v>43404</v>
      </c>
      <c r="F1263" s="27">
        <v>43374</v>
      </c>
      <c r="G1263" s="27">
        <v>44798</v>
      </c>
      <c r="H1263" s="28">
        <v>3.8191780821917809</v>
      </c>
      <c r="I1263" s="29">
        <v>25</v>
      </c>
      <c r="J1263" s="30">
        <v>0.05</v>
      </c>
      <c r="K1263" s="29">
        <v>3.7999999999999999E-2</v>
      </c>
      <c r="L1263" s="31">
        <v>892500</v>
      </c>
      <c r="M1263" s="32" t="s">
        <v>2189</v>
      </c>
      <c r="N1263" s="29">
        <v>798</v>
      </c>
      <c r="O1263" s="29">
        <v>82</v>
      </c>
      <c r="P1263" s="29">
        <v>96</v>
      </c>
      <c r="Q1263" s="29">
        <v>127</v>
      </c>
      <c r="R1263" s="29">
        <v>95.3</v>
      </c>
      <c r="S1263" s="33">
        <v>-7.2916666666666963E-3</v>
      </c>
      <c r="T1263" s="34">
        <v>885992.1875</v>
      </c>
      <c r="U1263" s="34">
        <v>128582.95385273972</v>
      </c>
      <c r="V1263" s="35">
        <v>757409.23364726023</v>
      </c>
      <c r="W1263" s="24">
        <v>0</v>
      </c>
      <c r="X1263" s="35">
        <v>757409.23364726023</v>
      </c>
    </row>
    <row r="1264" spans="1:24">
      <c r="A1264" s="24">
        <v>1263</v>
      </c>
      <c r="B1264" s="25" t="s">
        <v>60</v>
      </c>
      <c r="C1264" s="25" t="s">
        <v>90</v>
      </c>
      <c r="D1264" s="26">
        <v>43404</v>
      </c>
      <c r="E1264" s="27">
        <v>43404</v>
      </c>
      <c r="F1264" s="27">
        <v>43374</v>
      </c>
      <c r="G1264" s="27">
        <v>44798</v>
      </c>
      <c r="H1264" s="28">
        <v>3.8191780821917809</v>
      </c>
      <c r="I1264" s="29">
        <v>25</v>
      </c>
      <c r="J1264" s="30">
        <v>0.05</v>
      </c>
      <c r="K1264" s="29">
        <v>3.7999999999999999E-2</v>
      </c>
      <c r="L1264" s="31">
        <v>472500</v>
      </c>
      <c r="M1264" s="32" t="s">
        <v>2189</v>
      </c>
      <c r="N1264" s="29">
        <v>798</v>
      </c>
      <c r="O1264" s="29">
        <v>82</v>
      </c>
      <c r="P1264" s="29">
        <v>96</v>
      </c>
      <c r="Q1264" s="29">
        <v>127</v>
      </c>
      <c r="R1264" s="29">
        <v>95.3</v>
      </c>
      <c r="S1264" s="33">
        <v>-7.2916666666666963E-3</v>
      </c>
      <c r="T1264" s="34">
        <v>469054.6875</v>
      </c>
      <c r="U1264" s="34">
        <v>68073.328510273976</v>
      </c>
      <c r="V1264" s="35">
        <v>400981.35898972605</v>
      </c>
      <c r="W1264" s="24">
        <v>0</v>
      </c>
      <c r="X1264" s="35">
        <v>400981.35898972605</v>
      </c>
    </row>
    <row r="1265" spans="1:24">
      <c r="A1265" s="24">
        <v>1264</v>
      </c>
      <c r="B1265" s="25" t="s">
        <v>60</v>
      </c>
      <c r="C1265" s="25" t="s">
        <v>91</v>
      </c>
      <c r="D1265" s="26">
        <v>43404</v>
      </c>
      <c r="E1265" s="27">
        <v>43404</v>
      </c>
      <c r="F1265" s="27">
        <v>43374</v>
      </c>
      <c r="G1265" s="27">
        <v>44798</v>
      </c>
      <c r="H1265" s="28">
        <v>3.8191780821917809</v>
      </c>
      <c r="I1265" s="29">
        <v>25</v>
      </c>
      <c r="J1265" s="30">
        <v>0.05</v>
      </c>
      <c r="K1265" s="29">
        <v>3.7999999999999999E-2</v>
      </c>
      <c r="L1265" s="31">
        <v>637760</v>
      </c>
      <c r="M1265" s="32" t="s">
        <v>2189</v>
      </c>
      <c r="N1265" s="29">
        <v>798</v>
      </c>
      <c r="O1265" s="29">
        <v>82</v>
      </c>
      <c r="P1265" s="29">
        <v>96</v>
      </c>
      <c r="Q1265" s="29">
        <v>127</v>
      </c>
      <c r="R1265" s="29">
        <v>95.3</v>
      </c>
      <c r="S1265" s="33">
        <v>-7.2916666666666963E-3</v>
      </c>
      <c r="T1265" s="34">
        <v>633109.66666666663</v>
      </c>
      <c r="U1265" s="34">
        <v>91882.42537716894</v>
      </c>
      <c r="V1265" s="35">
        <v>541227.2412894977</v>
      </c>
      <c r="W1265" s="24">
        <v>0</v>
      </c>
      <c r="X1265" s="35">
        <v>541227.2412894977</v>
      </c>
    </row>
    <row r="1266" spans="1:24">
      <c r="A1266" s="24">
        <v>1265</v>
      </c>
      <c r="B1266" s="25" t="s">
        <v>60</v>
      </c>
      <c r="C1266" s="25" t="s">
        <v>92</v>
      </c>
      <c r="D1266" s="26">
        <v>43404</v>
      </c>
      <c r="E1266" s="27">
        <v>43404</v>
      </c>
      <c r="F1266" s="27">
        <v>43374</v>
      </c>
      <c r="G1266" s="27">
        <v>44798</v>
      </c>
      <c r="H1266" s="28">
        <v>3.8191780821917809</v>
      </c>
      <c r="I1266" s="29">
        <v>25</v>
      </c>
      <c r="J1266" s="30">
        <v>0.05</v>
      </c>
      <c r="K1266" s="29">
        <v>3.7999999999999999E-2</v>
      </c>
      <c r="L1266" s="31">
        <v>21044329</v>
      </c>
      <c r="M1266" s="32" t="s">
        <v>2189</v>
      </c>
      <c r="N1266" s="29">
        <v>798</v>
      </c>
      <c r="O1266" s="29">
        <v>82</v>
      </c>
      <c r="P1266" s="29">
        <v>96</v>
      </c>
      <c r="Q1266" s="29">
        <v>127</v>
      </c>
      <c r="R1266" s="29">
        <v>95.3</v>
      </c>
      <c r="S1266" s="33">
        <v>-7.2916666666666963E-3</v>
      </c>
      <c r="T1266" s="34">
        <v>20890880.767708331</v>
      </c>
      <c r="U1266" s="34">
        <v>3031867.7699371115</v>
      </c>
      <c r="V1266" s="35">
        <v>17859012.997771218</v>
      </c>
      <c r="W1266" s="24">
        <v>0</v>
      </c>
      <c r="X1266" s="35">
        <v>17859012.997771218</v>
      </c>
    </row>
    <row r="1267" spans="1:24">
      <c r="A1267" s="24">
        <v>1266</v>
      </c>
      <c r="B1267" s="25" t="s">
        <v>60</v>
      </c>
      <c r="C1267" s="25" t="s">
        <v>93</v>
      </c>
      <c r="D1267" s="26">
        <v>43404</v>
      </c>
      <c r="E1267" s="27">
        <v>43404</v>
      </c>
      <c r="F1267" s="27">
        <v>43374</v>
      </c>
      <c r="G1267" s="27">
        <v>44798</v>
      </c>
      <c r="H1267" s="28">
        <v>3.8191780821917809</v>
      </c>
      <c r="I1267" s="29">
        <v>25</v>
      </c>
      <c r="J1267" s="30">
        <v>0.05</v>
      </c>
      <c r="K1267" s="29">
        <v>3.7999999999999999E-2</v>
      </c>
      <c r="L1267" s="31">
        <v>969266</v>
      </c>
      <c r="M1267" s="32" t="s">
        <v>2189</v>
      </c>
      <c r="N1267" s="29">
        <v>798</v>
      </c>
      <c r="O1267" s="29">
        <v>82</v>
      </c>
      <c r="P1267" s="29">
        <v>96</v>
      </c>
      <c r="Q1267" s="29">
        <v>127</v>
      </c>
      <c r="R1267" s="29">
        <v>95.3</v>
      </c>
      <c r="S1267" s="33">
        <v>-7.2916666666666963E-3</v>
      </c>
      <c r="T1267" s="34">
        <v>962198.43541666667</v>
      </c>
      <c r="U1267" s="34">
        <v>139642.67265997716</v>
      </c>
      <c r="V1267" s="35">
        <v>822555.76275668945</v>
      </c>
      <c r="W1267" s="24">
        <v>0</v>
      </c>
      <c r="X1267" s="35">
        <v>822555.76275668945</v>
      </c>
    </row>
    <row r="1268" spans="1:24">
      <c r="A1268" s="24">
        <v>1267</v>
      </c>
      <c r="B1268" s="25" t="s">
        <v>60</v>
      </c>
      <c r="C1268" s="25" t="s">
        <v>94</v>
      </c>
      <c r="D1268" s="26">
        <v>43404</v>
      </c>
      <c r="E1268" s="27">
        <v>43404</v>
      </c>
      <c r="F1268" s="27">
        <v>43374</v>
      </c>
      <c r="G1268" s="27">
        <v>44798</v>
      </c>
      <c r="H1268" s="28">
        <v>3.8191780821917809</v>
      </c>
      <c r="I1268" s="29">
        <v>25</v>
      </c>
      <c r="J1268" s="30">
        <v>0.05</v>
      </c>
      <c r="K1268" s="29">
        <v>3.7999999999999999E-2</v>
      </c>
      <c r="L1268" s="31">
        <v>735000</v>
      </c>
      <c r="M1268" s="32" t="s">
        <v>2189</v>
      </c>
      <c r="N1268" s="29">
        <v>798</v>
      </c>
      <c r="O1268" s="29">
        <v>82</v>
      </c>
      <c r="P1268" s="29">
        <v>96</v>
      </c>
      <c r="Q1268" s="29">
        <v>127</v>
      </c>
      <c r="R1268" s="29">
        <v>95.3</v>
      </c>
      <c r="S1268" s="33">
        <v>-7.2916666666666963E-3</v>
      </c>
      <c r="T1268" s="34">
        <v>729640.625</v>
      </c>
      <c r="U1268" s="34">
        <v>105891.84434931507</v>
      </c>
      <c r="V1268" s="35">
        <v>623748.78065068496</v>
      </c>
      <c r="W1268" s="24">
        <v>0</v>
      </c>
      <c r="X1268" s="35">
        <v>623748.78065068496</v>
      </c>
    </row>
    <row r="1269" spans="1:24">
      <c r="A1269" s="24">
        <v>1268</v>
      </c>
      <c r="B1269" s="25" t="s">
        <v>60</v>
      </c>
      <c r="C1269" s="25" t="s">
        <v>95</v>
      </c>
      <c r="D1269" s="26">
        <v>43404</v>
      </c>
      <c r="E1269" s="27">
        <v>43404</v>
      </c>
      <c r="F1269" s="27">
        <v>43374</v>
      </c>
      <c r="G1269" s="27">
        <v>44798</v>
      </c>
      <c r="H1269" s="28">
        <v>3.8191780821917809</v>
      </c>
      <c r="I1269" s="29">
        <v>25</v>
      </c>
      <c r="J1269" s="30">
        <v>0.05</v>
      </c>
      <c r="K1269" s="29">
        <v>3.7999999999999999E-2</v>
      </c>
      <c r="L1269" s="31">
        <v>126000</v>
      </c>
      <c r="M1269" s="32" t="s">
        <v>2189</v>
      </c>
      <c r="N1269" s="29">
        <v>798</v>
      </c>
      <c r="O1269" s="29">
        <v>82</v>
      </c>
      <c r="P1269" s="29">
        <v>96</v>
      </c>
      <c r="Q1269" s="29">
        <v>127</v>
      </c>
      <c r="R1269" s="29">
        <v>95.3</v>
      </c>
      <c r="S1269" s="33">
        <v>-7.2916666666666963E-3</v>
      </c>
      <c r="T1269" s="34">
        <v>125081.25</v>
      </c>
      <c r="U1269" s="34">
        <v>18152.887602739724</v>
      </c>
      <c r="V1269" s="35">
        <v>106928.36239726028</v>
      </c>
      <c r="W1269" s="24">
        <v>0</v>
      </c>
      <c r="X1269" s="35">
        <v>106928.36239726028</v>
      </c>
    </row>
    <row r="1270" spans="1:24">
      <c r="A1270" s="24">
        <v>1269</v>
      </c>
      <c r="B1270" s="25" t="s">
        <v>60</v>
      </c>
      <c r="C1270" s="25" t="s">
        <v>96</v>
      </c>
      <c r="D1270" s="26">
        <v>43404</v>
      </c>
      <c r="E1270" s="27">
        <v>43404</v>
      </c>
      <c r="F1270" s="27">
        <v>43374</v>
      </c>
      <c r="G1270" s="27">
        <v>44798</v>
      </c>
      <c r="H1270" s="28">
        <v>3.8191780821917809</v>
      </c>
      <c r="I1270" s="29">
        <v>25</v>
      </c>
      <c r="J1270" s="30">
        <v>0.05</v>
      </c>
      <c r="K1270" s="29">
        <v>3.7999999999999999E-2</v>
      </c>
      <c r="L1270" s="31">
        <v>29327302</v>
      </c>
      <c r="M1270" s="32" t="s">
        <v>2189</v>
      </c>
      <c r="N1270" s="29">
        <v>798</v>
      </c>
      <c r="O1270" s="29">
        <v>82</v>
      </c>
      <c r="P1270" s="29">
        <v>96</v>
      </c>
      <c r="Q1270" s="29">
        <v>127</v>
      </c>
      <c r="R1270" s="29">
        <v>95.3</v>
      </c>
      <c r="S1270" s="33">
        <v>-7.2916666666666963E-3</v>
      </c>
      <c r="T1270" s="34">
        <v>29113457.089583334</v>
      </c>
      <c r="U1270" s="34">
        <v>4225200.1341079678</v>
      </c>
      <c r="V1270" s="35">
        <v>24888256.955475368</v>
      </c>
      <c r="W1270" s="24">
        <v>0</v>
      </c>
      <c r="X1270" s="35">
        <v>24888256.955475368</v>
      </c>
    </row>
    <row r="1271" spans="1:24">
      <c r="A1271" s="24">
        <v>1270</v>
      </c>
      <c r="B1271" s="25" t="s">
        <v>60</v>
      </c>
      <c r="C1271" s="25" t="s">
        <v>97</v>
      </c>
      <c r="D1271" s="26">
        <v>43404</v>
      </c>
      <c r="E1271" s="27">
        <v>43404</v>
      </c>
      <c r="F1271" s="27">
        <v>43374</v>
      </c>
      <c r="G1271" s="27">
        <v>44798</v>
      </c>
      <c r="H1271" s="28">
        <v>3.8191780821917809</v>
      </c>
      <c r="I1271" s="29">
        <v>25</v>
      </c>
      <c r="J1271" s="30">
        <v>0.05</v>
      </c>
      <c r="K1271" s="29">
        <v>3.7999999999999999E-2</v>
      </c>
      <c r="L1271" s="31">
        <v>1517250</v>
      </c>
      <c r="M1271" s="32" t="s">
        <v>1941</v>
      </c>
      <c r="N1271" s="29">
        <v>674</v>
      </c>
      <c r="O1271" s="29">
        <v>82</v>
      </c>
      <c r="P1271" s="29">
        <v>105.9</v>
      </c>
      <c r="Q1271" s="29">
        <v>127</v>
      </c>
      <c r="R1271" s="29">
        <v>122.8</v>
      </c>
      <c r="S1271" s="33">
        <v>0.15958451369216234</v>
      </c>
      <c r="T1271" s="34">
        <v>1759379.6033994332</v>
      </c>
      <c r="U1271" s="34">
        <v>255336.59274321859</v>
      </c>
      <c r="V1271" s="35">
        <v>1504043.0106562146</v>
      </c>
      <c r="W1271" s="24">
        <v>0</v>
      </c>
      <c r="X1271" s="35">
        <v>1504043.0106562146</v>
      </c>
    </row>
    <row r="1272" spans="1:24">
      <c r="A1272" s="24">
        <v>1271</v>
      </c>
      <c r="B1272" s="25" t="s">
        <v>60</v>
      </c>
      <c r="C1272" s="25" t="s">
        <v>98</v>
      </c>
      <c r="D1272" s="26">
        <v>43404</v>
      </c>
      <c r="E1272" s="27">
        <v>43404</v>
      </c>
      <c r="F1272" s="27">
        <v>43374</v>
      </c>
      <c r="G1272" s="27">
        <v>44798</v>
      </c>
      <c r="H1272" s="28">
        <v>3.8191780821917809</v>
      </c>
      <c r="I1272" s="29">
        <v>25</v>
      </c>
      <c r="J1272" s="30">
        <v>0.05</v>
      </c>
      <c r="K1272" s="29">
        <v>3.7999999999999999E-2</v>
      </c>
      <c r="L1272" s="31">
        <v>312900</v>
      </c>
      <c r="M1272" s="32" t="s">
        <v>2189</v>
      </c>
      <c r="N1272" s="29">
        <v>798</v>
      </c>
      <c r="O1272" s="29">
        <v>82</v>
      </c>
      <c r="P1272" s="29">
        <v>96</v>
      </c>
      <c r="Q1272" s="29">
        <v>127</v>
      </c>
      <c r="R1272" s="29">
        <v>95.3</v>
      </c>
      <c r="S1272" s="33">
        <v>-7.2916666666666963E-3</v>
      </c>
      <c r="T1272" s="34">
        <v>310618.4375</v>
      </c>
      <c r="U1272" s="34">
        <v>45079.67088013699</v>
      </c>
      <c r="V1272" s="35">
        <v>265538.76661986299</v>
      </c>
      <c r="W1272" s="24">
        <v>0</v>
      </c>
      <c r="X1272" s="35">
        <v>265538.76661986299</v>
      </c>
    </row>
    <row r="1273" spans="1:24">
      <c r="A1273" s="24">
        <v>1272</v>
      </c>
      <c r="B1273" s="25" t="s">
        <v>60</v>
      </c>
      <c r="C1273" s="25" t="s">
        <v>99</v>
      </c>
      <c r="D1273" s="26">
        <v>43404</v>
      </c>
      <c r="E1273" s="27">
        <v>43404</v>
      </c>
      <c r="F1273" s="27">
        <v>43374</v>
      </c>
      <c r="G1273" s="27">
        <v>44798</v>
      </c>
      <c r="H1273" s="28">
        <v>3.8191780821917809</v>
      </c>
      <c r="I1273" s="29">
        <v>25</v>
      </c>
      <c r="J1273" s="30">
        <v>0.05</v>
      </c>
      <c r="K1273" s="29">
        <v>3.7999999999999999E-2</v>
      </c>
      <c r="L1273" s="31">
        <v>1174950</v>
      </c>
      <c r="M1273" s="32" t="s">
        <v>2189</v>
      </c>
      <c r="N1273" s="29">
        <v>798</v>
      </c>
      <c r="O1273" s="29">
        <v>82</v>
      </c>
      <c r="P1273" s="29">
        <v>96</v>
      </c>
      <c r="Q1273" s="29">
        <v>127</v>
      </c>
      <c r="R1273" s="29">
        <v>95.3</v>
      </c>
      <c r="S1273" s="33">
        <v>-7.2916666666666963E-3</v>
      </c>
      <c r="T1273" s="34">
        <v>1166382.65625</v>
      </c>
      <c r="U1273" s="34">
        <v>169275.67689554795</v>
      </c>
      <c r="V1273" s="35">
        <v>997106.97935445211</v>
      </c>
      <c r="W1273" s="24">
        <v>0</v>
      </c>
      <c r="X1273" s="35">
        <v>997106.97935445211</v>
      </c>
    </row>
    <row r="1274" spans="1:24">
      <c r="A1274" s="24">
        <v>1273</v>
      </c>
      <c r="B1274" s="25" t="s">
        <v>60</v>
      </c>
      <c r="C1274" s="25" t="s">
        <v>100</v>
      </c>
      <c r="D1274" s="26">
        <v>43404</v>
      </c>
      <c r="E1274" s="27">
        <v>43404</v>
      </c>
      <c r="F1274" s="27">
        <v>43374</v>
      </c>
      <c r="G1274" s="27">
        <v>44798</v>
      </c>
      <c r="H1274" s="28">
        <v>3.8191780821917809</v>
      </c>
      <c r="I1274" s="29">
        <v>25</v>
      </c>
      <c r="J1274" s="30">
        <v>0.05</v>
      </c>
      <c r="K1274" s="29">
        <v>3.7999999999999999E-2</v>
      </c>
      <c r="L1274" s="31">
        <v>582750</v>
      </c>
      <c r="M1274" s="32" t="s">
        <v>1973</v>
      </c>
      <c r="N1274" s="29">
        <v>690</v>
      </c>
      <c r="O1274" s="29">
        <v>82</v>
      </c>
      <c r="P1274" s="29">
        <v>112.3</v>
      </c>
      <c r="Q1274" s="29">
        <v>127</v>
      </c>
      <c r="R1274" s="29">
        <v>145.69999999999999</v>
      </c>
      <c r="S1274" s="33">
        <v>0.29741763134461258</v>
      </c>
      <c r="T1274" s="34">
        <v>756070.12466607301</v>
      </c>
      <c r="U1274" s="34">
        <v>109727.52505153758</v>
      </c>
      <c r="V1274" s="35">
        <v>646342.59961453546</v>
      </c>
      <c r="W1274" s="24">
        <v>0</v>
      </c>
      <c r="X1274" s="35">
        <v>646342.59961453546</v>
      </c>
    </row>
    <row r="1275" spans="1:24">
      <c r="A1275" s="24">
        <v>1274</v>
      </c>
      <c r="B1275" s="25" t="s">
        <v>60</v>
      </c>
      <c r="C1275" s="25" t="s">
        <v>101</v>
      </c>
      <c r="D1275" s="26">
        <v>43404</v>
      </c>
      <c r="E1275" s="27">
        <v>43404</v>
      </c>
      <c r="F1275" s="27">
        <v>43374</v>
      </c>
      <c r="G1275" s="27">
        <v>44798</v>
      </c>
      <c r="H1275" s="28">
        <v>3.8191780821917809</v>
      </c>
      <c r="I1275" s="29">
        <v>25</v>
      </c>
      <c r="J1275" s="30">
        <v>0.05</v>
      </c>
      <c r="K1275" s="29">
        <v>3.7999999999999999E-2</v>
      </c>
      <c r="L1275" s="31">
        <v>9976171</v>
      </c>
      <c r="M1275" s="32" t="s">
        <v>2189</v>
      </c>
      <c r="N1275" s="29">
        <v>798</v>
      </c>
      <c r="O1275" s="29">
        <v>82</v>
      </c>
      <c r="P1275" s="29">
        <v>96</v>
      </c>
      <c r="Q1275" s="29">
        <v>127</v>
      </c>
      <c r="R1275" s="29">
        <v>95.3</v>
      </c>
      <c r="S1275" s="33">
        <v>-7.2916666666666963E-3</v>
      </c>
      <c r="T1275" s="34">
        <v>9903428.0864583328</v>
      </c>
      <c r="U1275" s="34">
        <v>1437272.3084818379</v>
      </c>
      <c r="V1275" s="35">
        <v>8466155.7779764943</v>
      </c>
      <c r="W1275" s="24">
        <v>0</v>
      </c>
      <c r="X1275" s="35">
        <v>8466155.7779764943</v>
      </c>
    </row>
    <row r="1276" spans="1:24">
      <c r="A1276" s="24">
        <v>1275</v>
      </c>
      <c r="B1276" s="25" t="s">
        <v>60</v>
      </c>
      <c r="C1276" s="25" t="s">
        <v>102</v>
      </c>
      <c r="D1276" s="26">
        <v>43404</v>
      </c>
      <c r="E1276" s="27">
        <v>43404</v>
      </c>
      <c r="F1276" s="27">
        <v>43374</v>
      </c>
      <c r="G1276" s="27">
        <v>44798</v>
      </c>
      <c r="H1276" s="28">
        <v>3.8191780821917809</v>
      </c>
      <c r="I1276" s="29">
        <v>25</v>
      </c>
      <c r="J1276" s="30">
        <v>0.05</v>
      </c>
      <c r="K1276" s="29">
        <v>3.7999999999999999E-2</v>
      </c>
      <c r="L1276" s="31">
        <v>21103901</v>
      </c>
      <c r="M1276" s="32" t="s">
        <v>2189</v>
      </c>
      <c r="N1276" s="29">
        <v>798</v>
      </c>
      <c r="O1276" s="29">
        <v>82</v>
      </c>
      <c r="P1276" s="29">
        <v>96</v>
      </c>
      <c r="Q1276" s="29">
        <v>127</v>
      </c>
      <c r="R1276" s="29">
        <v>95.3</v>
      </c>
      <c r="S1276" s="33">
        <v>-7.2916666666666963E-3</v>
      </c>
      <c r="T1276" s="34">
        <v>20950018.388541665</v>
      </c>
      <c r="U1276" s="34">
        <v>3040450.3399392576</v>
      </c>
      <c r="V1276" s="35">
        <v>17909568.048602406</v>
      </c>
      <c r="W1276" s="24">
        <v>0</v>
      </c>
      <c r="X1276" s="35">
        <v>17909568.048602406</v>
      </c>
    </row>
    <row r="1277" spans="1:24">
      <c r="A1277" s="24">
        <v>1276</v>
      </c>
      <c r="B1277" s="25" t="s">
        <v>60</v>
      </c>
      <c r="C1277" s="25" t="s">
        <v>103</v>
      </c>
      <c r="D1277" s="26">
        <v>43404</v>
      </c>
      <c r="E1277" s="27">
        <v>43404</v>
      </c>
      <c r="F1277" s="27">
        <v>43374</v>
      </c>
      <c r="G1277" s="27">
        <v>44798</v>
      </c>
      <c r="H1277" s="28">
        <v>3.8191780821917809</v>
      </c>
      <c r="I1277" s="29">
        <v>25</v>
      </c>
      <c r="J1277" s="30">
        <v>0.05</v>
      </c>
      <c r="K1277" s="29">
        <v>3.7999999999999999E-2</v>
      </c>
      <c r="L1277" s="31">
        <v>580650</v>
      </c>
      <c r="M1277" s="32" t="s">
        <v>2189</v>
      </c>
      <c r="N1277" s="29">
        <v>798</v>
      </c>
      <c r="O1277" s="29">
        <v>82</v>
      </c>
      <c r="P1277" s="29">
        <v>96</v>
      </c>
      <c r="Q1277" s="29">
        <v>127</v>
      </c>
      <c r="R1277" s="29">
        <v>95.3</v>
      </c>
      <c r="S1277" s="33">
        <v>-7.2916666666666963E-3</v>
      </c>
      <c r="T1277" s="34">
        <v>576416.09375</v>
      </c>
      <c r="U1277" s="34">
        <v>83654.557035958904</v>
      </c>
      <c r="V1277" s="35">
        <v>492761.53671404108</v>
      </c>
      <c r="W1277" s="24">
        <v>0</v>
      </c>
      <c r="X1277" s="35">
        <v>492761.53671404108</v>
      </c>
    </row>
    <row r="1278" spans="1:24">
      <c r="A1278" s="24">
        <v>1277</v>
      </c>
      <c r="B1278" s="25" t="s">
        <v>60</v>
      </c>
      <c r="C1278" s="25" t="s">
        <v>104</v>
      </c>
      <c r="D1278" s="26">
        <v>43404</v>
      </c>
      <c r="E1278" s="27">
        <v>43404</v>
      </c>
      <c r="F1278" s="27">
        <v>43374</v>
      </c>
      <c r="G1278" s="27">
        <v>44798</v>
      </c>
      <c r="H1278" s="28">
        <v>3.8191780821917809</v>
      </c>
      <c r="I1278" s="29">
        <v>25</v>
      </c>
      <c r="J1278" s="30">
        <v>0.05</v>
      </c>
      <c r="K1278" s="29">
        <v>3.7999999999999999E-2</v>
      </c>
      <c r="L1278" s="31">
        <v>175035</v>
      </c>
      <c r="M1278" s="32" t="s">
        <v>1877</v>
      </c>
      <c r="N1278" s="29">
        <v>642</v>
      </c>
      <c r="O1278" s="29">
        <v>82</v>
      </c>
      <c r="P1278" s="29">
        <v>79.099999999999994</v>
      </c>
      <c r="Q1278" s="29">
        <v>127</v>
      </c>
      <c r="R1278" s="29">
        <v>94</v>
      </c>
      <c r="S1278" s="33">
        <v>0.18836915297092297</v>
      </c>
      <c r="T1278" s="34">
        <v>208006.19469026552</v>
      </c>
      <c r="U1278" s="34">
        <v>30187.68258940478</v>
      </c>
      <c r="V1278" s="35">
        <v>177818.51210086074</v>
      </c>
      <c r="W1278" s="24">
        <v>0</v>
      </c>
      <c r="X1278" s="35">
        <v>177818.51210086074</v>
      </c>
    </row>
    <row r="1279" spans="1:24">
      <c r="A1279" s="24">
        <v>1278</v>
      </c>
      <c r="B1279" s="25" t="s">
        <v>60</v>
      </c>
      <c r="C1279" s="25" t="s">
        <v>105</v>
      </c>
      <c r="D1279" s="26">
        <v>43404</v>
      </c>
      <c r="E1279" s="27">
        <v>43404</v>
      </c>
      <c r="F1279" s="27">
        <v>43374</v>
      </c>
      <c r="G1279" s="27">
        <v>44798</v>
      </c>
      <c r="H1279" s="28">
        <v>3.8191780821917809</v>
      </c>
      <c r="I1279" s="29">
        <v>25</v>
      </c>
      <c r="J1279" s="30">
        <v>0.05</v>
      </c>
      <c r="K1279" s="29">
        <v>3.7999999999999999E-2</v>
      </c>
      <c r="L1279" s="31">
        <v>132796</v>
      </c>
      <c r="M1279" s="32" t="s">
        <v>2189</v>
      </c>
      <c r="N1279" s="29">
        <v>798</v>
      </c>
      <c r="O1279" s="29">
        <v>82</v>
      </c>
      <c r="P1279" s="29">
        <v>96</v>
      </c>
      <c r="Q1279" s="29">
        <v>127</v>
      </c>
      <c r="R1279" s="29">
        <v>95.3</v>
      </c>
      <c r="S1279" s="33">
        <v>-7.2916666666666963E-3</v>
      </c>
      <c r="T1279" s="34">
        <v>131827.69583333333</v>
      </c>
      <c r="U1279" s="34">
        <v>19131.990968995433</v>
      </c>
      <c r="V1279" s="35">
        <v>112695.70486433789</v>
      </c>
      <c r="W1279" s="24">
        <v>0</v>
      </c>
      <c r="X1279" s="35">
        <v>112695.70486433789</v>
      </c>
    </row>
    <row r="1280" spans="1:24">
      <c r="A1280" s="24">
        <v>1279</v>
      </c>
      <c r="B1280" s="25" t="s">
        <v>60</v>
      </c>
      <c r="C1280" s="25" t="s">
        <v>106</v>
      </c>
      <c r="D1280" s="26">
        <v>43404</v>
      </c>
      <c r="E1280" s="27">
        <v>43404</v>
      </c>
      <c r="F1280" s="27">
        <v>43374</v>
      </c>
      <c r="G1280" s="27">
        <v>44798</v>
      </c>
      <c r="H1280" s="28">
        <v>3.8191780821917809</v>
      </c>
      <c r="I1280" s="29">
        <v>25</v>
      </c>
      <c r="J1280" s="30">
        <v>0.05</v>
      </c>
      <c r="K1280" s="29">
        <v>3.7999999999999999E-2</v>
      </c>
      <c r="L1280" s="31">
        <v>469552</v>
      </c>
      <c r="M1280" s="32" t="s">
        <v>1871</v>
      </c>
      <c r="N1280" s="29">
        <v>639</v>
      </c>
      <c r="O1280" s="29">
        <v>82</v>
      </c>
      <c r="P1280" s="29">
        <v>113.1</v>
      </c>
      <c r="Q1280" s="29">
        <v>127</v>
      </c>
      <c r="R1280" s="29">
        <v>116.2</v>
      </c>
      <c r="S1280" s="33">
        <v>2.740937223695852E-2</v>
      </c>
      <c r="T1280" s="34">
        <v>482422.1255526084</v>
      </c>
      <c r="U1280" s="34">
        <v>70013.328314445956</v>
      </c>
      <c r="V1280" s="35">
        <v>412408.79723816243</v>
      </c>
      <c r="W1280" s="24">
        <v>0</v>
      </c>
      <c r="X1280" s="35">
        <v>412408.79723816243</v>
      </c>
    </row>
    <row r="1281" spans="1:24">
      <c r="A1281" s="24">
        <v>1280</v>
      </c>
      <c r="B1281" s="25" t="s">
        <v>60</v>
      </c>
      <c r="C1281" s="25" t="s">
        <v>110</v>
      </c>
      <c r="D1281" s="26">
        <v>43404</v>
      </c>
      <c r="E1281" s="27">
        <v>43404</v>
      </c>
      <c r="F1281" s="27">
        <v>43374</v>
      </c>
      <c r="G1281" s="27">
        <v>44798</v>
      </c>
      <c r="H1281" s="28">
        <v>3.8191780821917809</v>
      </c>
      <c r="I1281" s="29">
        <v>25</v>
      </c>
      <c r="J1281" s="30">
        <v>0.05</v>
      </c>
      <c r="K1281" s="29">
        <v>3.7999999999999999E-2</v>
      </c>
      <c r="L1281" s="31">
        <v>16789210</v>
      </c>
      <c r="M1281" s="32" t="s">
        <v>1939</v>
      </c>
      <c r="N1281" s="29">
        <v>673</v>
      </c>
      <c r="O1281" s="29">
        <v>82</v>
      </c>
      <c r="P1281" s="29">
        <v>95.4</v>
      </c>
      <c r="Q1281" s="29">
        <v>127</v>
      </c>
      <c r="R1281" s="29">
        <v>104.3</v>
      </c>
      <c r="S1281" s="33">
        <v>9.3291404612159234E-2</v>
      </c>
      <c r="T1281" s="34">
        <v>18355498.983228508</v>
      </c>
      <c r="U1281" s="34">
        <v>2663910.9373687138</v>
      </c>
      <c r="V1281" s="35">
        <v>15691588.045859795</v>
      </c>
      <c r="W1281" s="24">
        <v>0</v>
      </c>
      <c r="X1281" s="35">
        <v>15691588.045859795</v>
      </c>
    </row>
    <row r="1282" spans="1:24">
      <c r="A1282" s="24">
        <v>1281</v>
      </c>
      <c r="B1282" s="25" t="s">
        <v>60</v>
      </c>
      <c r="C1282" s="25" t="s">
        <v>86</v>
      </c>
      <c r="D1282" s="26">
        <v>43404</v>
      </c>
      <c r="E1282" s="27">
        <v>43404</v>
      </c>
      <c r="F1282" s="27">
        <v>43374</v>
      </c>
      <c r="G1282" s="27">
        <v>44798</v>
      </c>
      <c r="H1282" s="28">
        <v>3.8191780821917809</v>
      </c>
      <c r="I1282" s="29">
        <v>25</v>
      </c>
      <c r="J1282" s="30">
        <v>0.05</v>
      </c>
      <c r="K1282" s="29">
        <v>3.7999999999999999E-2</v>
      </c>
      <c r="L1282" s="31">
        <v>892500</v>
      </c>
      <c r="M1282" s="32" t="s">
        <v>2189</v>
      </c>
      <c r="N1282" s="29">
        <v>798</v>
      </c>
      <c r="O1282" s="29">
        <v>82</v>
      </c>
      <c r="P1282" s="29">
        <v>96</v>
      </c>
      <c r="Q1282" s="29">
        <v>127</v>
      </c>
      <c r="R1282" s="29">
        <v>95.3</v>
      </c>
      <c r="S1282" s="33">
        <v>-7.2916666666666963E-3</v>
      </c>
      <c r="T1282" s="34">
        <v>885992.1875</v>
      </c>
      <c r="U1282" s="34">
        <v>128582.95385273972</v>
      </c>
      <c r="V1282" s="35">
        <v>757409.23364726023</v>
      </c>
      <c r="W1282" s="24">
        <v>0</v>
      </c>
      <c r="X1282" s="35">
        <v>757409.23364726023</v>
      </c>
    </row>
    <row r="1283" spans="1:24">
      <c r="A1283" s="24">
        <v>1282</v>
      </c>
      <c r="B1283" s="25" t="s">
        <v>60</v>
      </c>
      <c r="C1283" s="25" t="s">
        <v>90</v>
      </c>
      <c r="D1283" s="26">
        <v>43404</v>
      </c>
      <c r="E1283" s="27">
        <v>43404</v>
      </c>
      <c r="F1283" s="27">
        <v>43374</v>
      </c>
      <c r="G1283" s="27">
        <v>44798</v>
      </c>
      <c r="H1283" s="28">
        <v>3.8191780821917809</v>
      </c>
      <c r="I1283" s="29">
        <v>25</v>
      </c>
      <c r="J1283" s="30">
        <v>0.05</v>
      </c>
      <c r="K1283" s="29">
        <v>3.7999999999999999E-2</v>
      </c>
      <c r="L1283" s="31">
        <v>472500</v>
      </c>
      <c r="M1283" s="32" t="s">
        <v>2189</v>
      </c>
      <c r="N1283" s="29">
        <v>798</v>
      </c>
      <c r="O1283" s="29">
        <v>82</v>
      </c>
      <c r="P1283" s="29">
        <v>96</v>
      </c>
      <c r="Q1283" s="29">
        <v>127</v>
      </c>
      <c r="R1283" s="29">
        <v>95.3</v>
      </c>
      <c r="S1283" s="33">
        <v>-7.2916666666666963E-3</v>
      </c>
      <c r="T1283" s="34">
        <v>469054.6875</v>
      </c>
      <c r="U1283" s="34">
        <v>68073.328510273976</v>
      </c>
      <c r="V1283" s="35">
        <v>400981.35898972605</v>
      </c>
      <c r="W1283" s="24">
        <v>0</v>
      </c>
      <c r="X1283" s="35">
        <v>400981.35898972605</v>
      </c>
    </row>
    <row r="1284" spans="1:24">
      <c r="A1284" s="24">
        <v>1283</v>
      </c>
      <c r="B1284" s="25" t="s">
        <v>60</v>
      </c>
      <c r="C1284" s="25" t="s">
        <v>91</v>
      </c>
      <c r="D1284" s="26">
        <v>43404</v>
      </c>
      <c r="E1284" s="27">
        <v>43404</v>
      </c>
      <c r="F1284" s="27">
        <v>43374</v>
      </c>
      <c r="G1284" s="27">
        <v>44798</v>
      </c>
      <c r="H1284" s="28">
        <v>3.8191780821917809</v>
      </c>
      <c r="I1284" s="29">
        <v>25</v>
      </c>
      <c r="J1284" s="30">
        <v>0.05</v>
      </c>
      <c r="K1284" s="29">
        <v>3.7999999999999999E-2</v>
      </c>
      <c r="L1284" s="31">
        <v>637760</v>
      </c>
      <c r="M1284" s="32" t="s">
        <v>2189</v>
      </c>
      <c r="N1284" s="29">
        <v>798</v>
      </c>
      <c r="O1284" s="29">
        <v>82</v>
      </c>
      <c r="P1284" s="29">
        <v>96</v>
      </c>
      <c r="Q1284" s="29">
        <v>127</v>
      </c>
      <c r="R1284" s="29">
        <v>95.3</v>
      </c>
      <c r="S1284" s="33">
        <v>-7.2916666666666963E-3</v>
      </c>
      <c r="T1284" s="34">
        <v>633109.66666666663</v>
      </c>
      <c r="U1284" s="34">
        <v>91882.42537716894</v>
      </c>
      <c r="V1284" s="35">
        <v>541227.2412894977</v>
      </c>
      <c r="W1284" s="24">
        <v>0</v>
      </c>
      <c r="X1284" s="35">
        <v>541227.2412894977</v>
      </c>
    </row>
    <row r="1285" spans="1:24">
      <c r="A1285" s="24">
        <v>1284</v>
      </c>
      <c r="B1285" s="25" t="s">
        <v>60</v>
      </c>
      <c r="C1285" s="25" t="s">
        <v>92</v>
      </c>
      <c r="D1285" s="26">
        <v>43404</v>
      </c>
      <c r="E1285" s="27">
        <v>43404</v>
      </c>
      <c r="F1285" s="27">
        <v>43374</v>
      </c>
      <c r="G1285" s="27">
        <v>44798</v>
      </c>
      <c r="H1285" s="28">
        <v>3.8191780821917809</v>
      </c>
      <c r="I1285" s="29">
        <v>25</v>
      </c>
      <c r="J1285" s="30">
        <v>0.05</v>
      </c>
      <c r="K1285" s="29">
        <v>3.7999999999999999E-2</v>
      </c>
      <c r="L1285" s="31">
        <v>21044329</v>
      </c>
      <c r="M1285" s="32" t="s">
        <v>2189</v>
      </c>
      <c r="N1285" s="29">
        <v>798</v>
      </c>
      <c r="O1285" s="29">
        <v>82</v>
      </c>
      <c r="P1285" s="29">
        <v>96</v>
      </c>
      <c r="Q1285" s="29">
        <v>127</v>
      </c>
      <c r="R1285" s="29">
        <v>95.3</v>
      </c>
      <c r="S1285" s="33">
        <v>-7.2916666666666963E-3</v>
      </c>
      <c r="T1285" s="34">
        <v>20890880.767708331</v>
      </c>
      <c r="U1285" s="34">
        <v>3031867.7699371115</v>
      </c>
      <c r="V1285" s="35">
        <v>17859012.997771218</v>
      </c>
      <c r="W1285" s="24">
        <v>0</v>
      </c>
      <c r="X1285" s="35">
        <v>17859012.997771218</v>
      </c>
    </row>
    <row r="1286" spans="1:24">
      <c r="A1286" s="24">
        <v>1285</v>
      </c>
      <c r="B1286" s="25" t="s">
        <v>60</v>
      </c>
      <c r="C1286" s="25" t="s">
        <v>93</v>
      </c>
      <c r="D1286" s="26">
        <v>43404</v>
      </c>
      <c r="E1286" s="27">
        <v>43404</v>
      </c>
      <c r="F1286" s="27">
        <v>43374</v>
      </c>
      <c r="G1286" s="27">
        <v>44798</v>
      </c>
      <c r="H1286" s="28">
        <v>3.8191780821917809</v>
      </c>
      <c r="I1286" s="29">
        <v>25</v>
      </c>
      <c r="J1286" s="30">
        <v>0.05</v>
      </c>
      <c r="K1286" s="29">
        <v>3.7999999999999999E-2</v>
      </c>
      <c r="L1286" s="31">
        <v>969266</v>
      </c>
      <c r="M1286" s="32" t="s">
        <v>2189</v>
      </c>
      <c r="N1286" s="29">
        <v>798</v>
      </c>
      <c r="O1286" s="29">
        <v>82</v>
      </c>
      <c r="P1286" s="29">
        <v>96</v>
      </c>
      <c r="Q1286" s="29">
        <v>127</v>
      </c>
      <c r="R1286" s="29">
        <v>95.3</v>
      </c>
      <c r="S1286" s="33">
        <v>-7.2916666666666963E-3</v>
      </c>
      <c r="T1286" s="34">
        <v>962198.43541666667</v>
      </c>
      <c r="U1286" s="34">
        <v>139642.67265997716</v>
      </c>
      <c r="V1286" s="35">
        <v>822555.76275668945</v>
      </c>
      <c r="W1286" s="24">
        <v>0</v>
      </c>
      <c r="X1286" s="35">
        <v>822555.76275668945</v>
      </c>
    </row>
    <row r="1287" spans="1:24">
      <c r="A1287" s="24">
        <v>1286</v>
      </c>
      <c r="B1287" s="25" t="s">
        <v>60</v>
      </c>
      <c r="C1287" s="25" t="s">
        <v>94</v>
      </c>
      <c r="D1287" s="26">
        <v>43404</v>
      </c>
      <c r="E1287" s="27">
        <v>43404</v>
      </c>
      <c r="F1287" s="27">
        <v>43374</v>
      </c>
      <c r="G1287" s="27">
        <v>44798</v>
      </c>
      <c r="H1287" s="28">
        <v>3.8191780821917809</v>
      </c>
      <c r="I1287" s="29">
        <v>25</v>
      </c>
      <c r="J1287" s="30">
        <v>0.05</v>
      </c>
      <c r="K1287" s="29">
        <v>3.7999999999999999E-2</v>
      </c>
      <c r="L1287" s="31">
        <v>735000</v>
      </c>
      <c r="M1287" s="32" t="s">
        <v>2189</v>
      </c>
      <c r="N1287" s="29">
        <v>798</v>
      </c>
      <c r="O1287" s="29">
        <v>82</v>
      </c>
      <c r="P1287" s="29">
        <v>96</v>
      </c>
      <c r="Q1287" s="29">
        <v>127</v>
      </c>
      <c r="R1287" s="29">
        <v>95.3</v>
      </c>
      <c r="S1287" s="33">
        <v>-7.2916666666666963E-3</v>
      </c>
      <c r="T1287" s="34">
        <v>729640.625</v>
      </c>
      <c r="U1287" s="34">
        <v>105891.84434931507</v>
      </c>
      <c r="V1287" s="35">
        <v>623748.78065068496</v>
      </c>
      <c r="W1287" s="24">
        <v>0</v>
      </c>
      <c r="X1287" s="35">
        <v>623748.78065068496</v>
      </c>
    </row>
    <row r="1288" spans="1:24">
      <c r="A1288" s="24">
        <v>1287</v>
      </c>
      <c r="B1288" s="25" t="s">
        <v>60</v>
      </c>
      <c r="C1288" s="25" t="s">
        <v>95</v>
      </c>
      <c r="D1288" s="26">
        <v>43404</v>
      </c>
      <c r="E1288" s="27">
        <v>43404</v>
      </c>
      <c r="F1288" s="27">
        <v>43374</v>
      </c>
      <c r="G1288" s="27">
        <v>44798</v>
      </c>
      <c r="H1288" s="28">
        <v>3.8191780821917809</v>
      </c>
      <c r="I1288" s="29">
        <v>25</v>
      </c>
      <c r="J1288" s="30">
        <v>0.05</v>
      </c>
      <c r="K1288" s="29">
        <v>3.7999999999999999E-2</v>
      </c>
      <c r="L1288" s="31">
        <v>126000</v>
      </c>
      <c r="M1288" s="32" t="s">
        <v>2189</v>
      </c>
      <c r="N1288" s="29">
        <v>798</v>
      </c>
      <c r="O1288" s="29">
        <v>82</v>
      </c>
      <c r="P1288" s="29">
        <v>96</v>
      </c>
      <c r="Q1288" s="29">
        <v>127</v>
      </c>
      <c r="R1288" s="29">
        <v>95.3</v>
      </c>
      <c r="S1288" s="33">
        <v>-7.2916666666666963E-3</v>
      </c>
      <c r="T1288" s="34">
        <v>125081.25</v>
      </c>
      <c r="U1288" s="34">
        <v>18152.887602739724</v>
      </c>
      <c r="V1288" s="35">
        <v>106928.36239726028</v>
      </c>
      <c r="W1288" s="24">
        <v>0</v>
      </c>
      <c r="X1288" s="35">
        <v>106928.36239726028</v>
      </c>
    </row>
    <row r="1289" spans="1:24">
      <c r="A1289" s="24">
        <v>1288</v>
      </c>
      <c r="B1289" s="25" t="s">
        <v>60</v>
      </c>
      <c r="C1289" s="25" t="s">
        <v>96</v>
      </c>
      <c r="D1289" s="26">
        <v>43404</v>
      </c>
      <c r="E1289" s="27">
        <v>43404</v>
      </c>
      <c r="F1289" s="27">
        <v>43374</v>
      </c>
      <c r="G1289" s="27">
        <v>44798</v>
      </c>
      <c r="H1289" s="28">
        <v>3.8191780821917809</v>
      </c>
      <c r="I1289" s="29">
        <v>25</v>
      </c>
      <c r="J1289" s="30">
        <v>0.05</v>
      </c>
      <c r="K1289" s="29">
        <v>3.7999999999999999E-2</v>
      </c>
      <c r="L1289" s="31">
        <v>29327302</v>
      </c>
      <c r="M1289" s="32" t="s">
        <v>2189</v>
      </c>
      <c r="N1289" s="29">
        <v>798</v>
      </c>
      <c r="O1289" s="29">
        <v>82</v>
      </c>
      <c r="P1289" s="29">
        <v>96</v>
      </c>
      <c r="Q1289" s="29">
        <v>127</v>
      </c>
      <c r="R1289" s="29">
        <v>95.3</v>
      </c>
      <c r="S1289" s="33">
        <v>-7.2916666666666963E-3</v>
      </c>
      <c r="T1289" s="34">
        <v>29113457.089583334</v>
      </c>
      <c r="U1289" s="34">
        <v>4225200.1341079678</v>
      </c>
      <c r="V1289" s="35">
        <v>24888256.955475368</v>
      </c>
      <c r="W1289" s="24">
        <v>0</v>
      </c>
      <c r="X1289" s="35">
        <v>24888256.955475368</v>
      </c>
    </row>
    <row r="1290" spans="1:24">
      <c r="A1290" s="24">
        <v>1289</v>
      </c>
      <c r="B1290" s="25" t="s">
        <v>60</v>
      </c>
      <c r="C1290" s="25" t="s">
        <v>97</v>
      </c>
      <c r="D1290" s="26">
        <v>43404</v>
      </c>
      <c r="E1290" s="27">
        <v>43404</v>
      </c>
      <c r="F1290" s="27">
        <v>43374</v>
      </c>
      <c r="G1290" s="27">
        <v>44798</v>
      </c>
      <c r="H1290" s="28">
        <v>3.8191780821917809</v>
      </c>
      <c r="I1290" s="29">
        <v>25</v>
      </c>
      <c r="J1290" s="30">
        <v>0.05</v>
      </c>
      <c r="K1290" s="29">
        <v>3.7999999999999999E-2</v>
      </c>
      <c r="L1290" s="31">
        <v>1517250</v>
      </c>
      <c r="M1290" s="32" t="s">
        <v>1941</v>
      </c>
      <c r="N1290" s="29">
        <v>674</v>
      </c>
      <c r="O1290" s="29">
        <v>82</v>
      </c>
      <c r="P1290" s="29">
        <v>105.9</v>
      </c>
      <c r="Q1290" s="29">
        <v>127</v>
      </c>
      <c r="R1290" s="29">
        <v>122.8</v>
      </c>
      <c r="S1290" s="33">
        <v>0.15958451369216234</v>
      </c>
      <c r="T1290" s="34">
        <v>1759379.6033994332</v>
      </c>
      <c r="U1290" s="34">
        <v>255336.59274321859</v>
      </c>
      <c r="V1290" s="35">
        <v>1504043.0106562146</v>
      </c>
      <c r="W1290" s="24">
        <v>0</v>
      </c>
      <c r="X1290" s="35">
        <v>1504043.0106562146</v>
      </c>
    </row>
    <row r="1291" spans="1:24">
      <c r="A1291" s="24">
        <v>1290</v>
      </c>
      <c r="B1291" s="25" t="s">
        <v>60</v>
      </c>
      <c r="C1291" s="25" t="s">
        <v>98</v>
      </c>
      <c r="D1291" s="26">
        <v>43404</v>
      </c>
      <c r="E1291" s="27">
        <v>43404</v>
      </c>
      <c r="F1291" s="27">
        <v>43374</v>
      </c>
      <c r="G1291" s="27">
        <v>44798</v>
      </c>
      <c r="H1291" s="28">
        <v>3.8191780821917809</v>
      </c>
      <c r="I1291" s="29">
        <v>25</v>
      </c>
      <c r="J1291" s="30">
        <v>0.05</v>
      </c>
      <c r="K1291" s="29">
        <v>3.7999999999999999E-2</v>
      </c>
      <c r="L1291" s="31">
        <v>312900</v>
      </c>
      <c r="M1291" s="32" t="s">
        <v>2189</v>
      </c>
      <c r="N1291" s="29">
        <v>798</v>
      </c>
      <c r="O1291" s="29">
        <v>82</v>
      </c>
      <c r="P1291" s="29">
        <v>96</v>
      </c>
      <c r="Q1291" s="29">
        <v>127</v>
      </c>
      <c r="R1291" s="29">
        <v>95.3</v>
      </c>
      <c r="S1291" s="33">
        <v>-7.2916666666666963E-3</v>
      </c>
      <c r="T1291" s="34">
        <v>310618.4375</v>
      </c>
      <c r="U1291" s="34">
        <v>45079.67088013699</v>
      </c>
      <c r="V1291" s="35">
        <v>265538.76661986299</v>
      </c>
      <c r="W1291" s="24">
        <v>0</v>
      </c>
      <c r="X1291" s="35">
        <v>265538.76661986299</v>
      </c>
    </row>
    <row r="1292" spans="1:24">
      <c r="A1292" s="24">
        <v>1291</v>
      </c>
      <c r="B1292" s="25" t="s">
        <v>60</v>
      </c>
      <c r="C1292" s="25" t="s">
        <v>99</v>
      </c>
      <c r="D1292" s="26">
        <v>43404</v>
      </c>
      <c r="E1292" s="27">
        <v>43404</v>
      </c>
      <c r="F1292" s="27">
        <v>43374</v>
      </c>
      <c r="G1292" s="27">
        <v>44798</v>
      </c>
      <c r="H1292" s="28">
        <v>3.8191780821917809</v>
      </c>
      <c r="I1292" s="29">
        <v>25</v>
      </c>
      <c r="J1292" s="30">
        <v>0.05</v>
      </c>
      <c r="K1292" s="29">
        <v>3.7999999999999999E-2</v>
      </c>
      <c r="L1292" s="31">
        <v>1174950</v>
      </c>
      <c r="M1292" s="32" t="s">
        <v>2189</v>
      </c>
      <c r="N1292" s="29">
        <v>798</v>
      </c>
      <c r="O1292" s="29">
        <v>82</v>
      </c>
      <c r="P1292" s="29">
        <v>96</v>
      </c>
      <c r="Q1292" s="29">
        <v>127</v>
      </c>
      <c r="R1292" s="29">
        <v>95.3</v>
      </c>
      <c r="S1292" s="33">
        <v>-7.2916666666666963E-3</v>
      </c>
      <c r="T1292" s="34">
        <v>1166382.65625</v>
      </c>
      <c r="U1292" s="34">
        <v>169275.67689554795</v>
      </c>
      <c r="V1292" s="35">
        <v>997106.97935445211</v>
      </c>
      <c r="W1292" s="24">
        <v>0</v>
      </c>
      <c r="X1292" s="35">
        <v>997106.97935445211</v>
      </c>
    </row>
    <row r="1293" spans="1:24">
      <c r="A1293" s="24">
        <v>1292</v>
      </c>
      <c r="B1293" s="25" t="s">
        <v>60</v>
      </c>
      <c r="C1293" s="25" t="s">
        <v>100</v>
      </c>
      <c r="D1293" s="26">
        <v>43404</v>
      </c>
      <c r="E1293" s="27">
        <v>43404</v>
      </c>
      <c r="F1293" s="27">
        <v>43374</v>
      </c>
      <c r="G1293" s="27">
        <v>44798</v>
      </c>
      <c r="H1293" s="28">
        <v>3.8191780821917809</v>
      </c>
      <c r="I1293" s="29">
        <v>25</v>
      </c>
      <c r="J1293" s="30">
        <v>0.05</v>
      </c>
      <c r="K1293" s="29">
        <v>3.7999999999999999E-2</v>
      </c>
      <c r="L1293" s="31">
        <v>582750</v>
      </c>
      <c r="M1293" s="32" t="s">
        <v>1973</v>
      </c>
      <c r="N1293" s="29">
        <v>690</v>
      </c>
      <c r="O1293" s="29">
        <v>82</v>
      </c>
      <c r="P1293" s="29">
        <v>112.3</v>
      </c>
      <c r="Q1293" s="29">
        <v>127</v>
      </c>
      <c r="R1293" s="29">
        <v>145.69999999999999</v>
      </c>
      <c r="S1293" s="33">
        <v>0.29741763134461258</v>
      </c>
      <c r="T1293" s="34">
        <v>756070.12466607301</v>
      </c>
      <c r="U1293" s="34">
        <v>109727.52505153758</v>
      </c>
      <c r="V1293" s="35">
        <v>646342.59961453546</v>
      </c>
      <c r="W1293" s="24">
        <v>0</v>
      </c>
      <c r="X1293" s="35">
        <v>646342.59961453546</v>
      </c>
    </row>
    <row r="1294" spans="1:24">
      <c r="A1294" s="24">
        <v>1293</v>
      </c>
      <c r="B1294" s="25" t="s">
        <v>60</v>
      </c>
      <c r="C1294" s="25" t="s">
        <v>101</v>
      </c>
      <c r="D1294" s="26">
        <v>43404</v>
      </c>
      <c r="E1294" s="27">
        <v>43404</v>
      </c>
      <c r="F1294" s="27">
        <v>43374</v>
      </c>
      <c r="G1294" s="27">
        <v>44798</v>
      </c>
      <c r="H1294" s="28">
        <v>3.8191780821917809</v>
      </c>
      <c r="I1294" s="29">
        <v>25</v>
      </c>
      <c r="J1294" s="30">
        <v>0.05</v>
      </c>
      <c r="K1294" s="29">
        <v>3.7999999999999999E-2</v>
      </c>
      <c r="L1294" s="31">
        <v>9976171</v>
      </c>
      <c r="M1294" s="32" t="s">
        <v>2189</v>
      </c>
      <c r="N1294" s="29">
        <v>798</v>
      </c>
      <c r="O1294" s="29">
        <v>82</v>
      </c>
      <c r="P1294" s="29">
        <v>96</v>
      </c>
      <c r="Q1294" s="29">
        <v>127</v>
      </c>
      <c r="R1294" s="29">
        <v>95.3</v>
      </c>
      <c r="S1294" s="33">
        <v>-7.2916666666666963E-3</v>
      </c>
      <c r="T1294" s="34">
        <v>9903428.0864583328</v>
      </c>
      <c r="U1294" s="34">
        <v>1437272.3084818379</v>
      </c>
      <c r="V1294" s="35">
        <v>8466155.7779764943</v>
      </c>
      <c r="W1294" s="24">
        <v>0</v>
      </c>
      <c r="X1294" s="35">
        <v>8466155.7779764943</v>
      </c>
    </row>
    <row r="1295" spans="1:24">
      <c r="A1295" s="24">
        <v>1294</v>
      </c>
      <c r="B1295" s="25" t="s">
        <v>60</v>
      </c>
      <c r="C1295" s="25" t="s">
        <v>102</v>
      </c>
      <c r="D1295" s="26">
        <v>43404</v>
      </c>
      <c r="E1295" s="27">
        <v>43404</v>
      </c>
      <c r="F1295" s="27">
        <v>43374</v>
      </c>
      <c r="G1295" s="27">
        <v>44798</v>
      </c>
      <c r="H1295" s="28">
        <v>3.8191780821917809</v>
      </c>
      <c r="I1295" s="29">
        <v>25</v>
      </c>
      <c r="J1295" s="30">
        <v>0.05</v>
      </c>
      <c r="K1295" s="29">
        <v>3.7999999999999999E-2</v>
      </c>
      <c r="L1295" s="31">
        <v>21103901</v>
      </c>
      <c r="M1295" s="32" t="s">
        <v>2189</v>
      </c>
      <c r="N1295" s="29">
        <v>798</v>
      </c>
      <c r="O1295" s="29">
        <v>82</v>
      </c>
      <c r="P1295" s="29">
        <v>96</v>
      </c>
      <c r="Q1295" s="29">
        <v>127</v>
      </c>
      <c r="R1295" s="29">
        <v>95.3</v>
      </c>
      <c r="S1295" s="33">
        <v>-7.2916666666666963E-3</v>
      </c>
      <c r="T1295" s="34">
        <v>20950018.388541665</v>
      </c>
      <c r="U1295" s="34">
        <v>3040450.3399392576</v>
      </c>
      <c r="V1295" s="35">
        <v>17909568.048602406</v>
      </c>
      <c r="W1295" s="24">
        <v>0</v>
      </c>
      <c r="X1295" s="35">
        <v>17909568.048602406</v>
      </c>
    </row>
    <row r="1296" spans="1:24">
      <c r="A1296" s="24">
        <v>1295</v>
      </c>
      <c r="B1296" s="25" t="s">
        <v>60</v>
      </c>
      <c r="C1296" s="25" t="s">
        <v>103</v>
      </c>
      <c r="D1296" s="26">
        <v>43404</v>
      </c>
      <c r="E1296" s="27">
        <v>43404</v>
      </c>
      <c r="F1296" s="27">
        <v>43374</v>
      </c>
      <c r="G1296" s="27">
        <v>44798</v>
      </c>
      <c r="H1296" s="28">
        <v>3.8191780821917809</v>
      </c>
      <c r="I1296" s="29">
        <v>25</v>
      </c>
      <c r="J1296" s="30">
        <v>0.05</v>
      </c>
      <c r="K1296" s="29">
        <v>3.7999999999999999E-2</v>
      </c>
      <c r="L1296" s="31">
        <v>580650</v>
      </c>
      <c r="M1296" s="32" t="s">
        <v>2189</v>
      </c>
      <c r="N1296" s="29">
        <v>798</v>
      </c>
      <c r="O1296" s="29">
        <v>82</v>
      </c>
      <c r="P1296" s="29">
        <v>96</v>
      </c>
      <c r="Q1296" s="29">
        <v>127</v>
      </c>
      <c r="R1296" s="29">
        <v>95.3</v>
      </c>
      <c r="S1296" s="33">
        <v>-7.2916666666666963E-3</v>
      </c>
      <c r="T1296" s="34">
        <v>576416.09375</v>
      </c>
      <c r="U1296" s="34">
        <v>83654.557035958904</v>
      </c>
      <c r="V1296" s="35">
        <v>492761.53671404108</v>
      </c>
      <c r="W1296" s="24">
        <v>0</v>
      </c>
      <c r="X1296" s="35">
        <v>492761.53671404108</v>
      </c>
    </row>
    <row r="1297" spans="1:24">
      <c r="A1297" s="24">
        <v>1296</v>
      </c>
      <c r="B1297" s="25" t="s">
        <v>60</v>
      </c>
      <c r="C1297" s="25" t="s">
        <v>104</v>
      </c>
      <c r="D1297" s="26">
        <v>43404</v>
      </c>
      <c r="E1297" s="27">
        <v>43404</v>
      </c>
      <c r="F1297" s="27">
        <v>43374</v>
      </c>
      <c r="G1297" s="27">
        <v>44798</v>
      </c>
      <c r="H1297" s="28">
        <v>3.8191780821917809</v>
      </c>
      <c r="I1297" s="29">
        <v>25</v>
      </c>
      <c r="J1297" s="30">
        <v>0.05</v>
      </c>
      <c r="K1297" s="29">
        <v>3.7999999999999999E-2</v>
      </c>
      <c r="L1297" s="31">
        <v>175035</v>
      </c>
      <c r="M1297" s="32" t="s">
        <v>1877</v>
      </c>
      <c r="N1297" s="29">
        <v>642</v>
      </c>
      <c r="O1297" s="29">
        <v>82</v>
      </c>
      <c r="P1297" s="29">
        <v>79.099999999999994</v>
      </c>
      <c r="Q1297" s="29">
        <v>127</v>
      </c>
      <c r="R1297" s="29">
        <v>94</v>
      </c>
      <c r="S1297" s="33">
        <v>0.18836915297092297</v>
      </c>
      <c r="T1297" s="34">
        <v>208006.19469026552</v>
      </c>
      <c r="U1297" s="34">
        <v>30187.68258940478</v>
      </c>
      <c r="V1297" s="35">
        <v>177818.51210086074</v>
      </c>
      <c r="W1297" s="24">
        <v>0</v>
      </c>
      <c r="X1297" s="35">
        <v>177818.51210086074</v>
      </c>
    </row>
    <row r="1298" spans="1:24">
      <c r="A1298" s="24">
        <v>1297</v>
      </c>
      <c r="B1298" s="25" t="s">
        <v>60</v>
      </c>
      <c r="C1298" s="25" t="s">
        <v>105</v>
      </c>
      <c r="D1298" s="26">
        <v>43404</v>
      </c>
      <c r="E1298" s="27">
        <v>43404</v>
      </c>
      <c r="F1298" s="27">
        <v>43374</v>
      </c>
      <c r="G1298" s="27">
        <v>44798</v>
      </c>
      <c r="H1298" s="28">
        <v>3.8191780821917809</v>
      </c>
      <c r="I1298" s="29">
        <v>25</v>
      </c>
      <c r="J1298" s="30">
        <v>0.05</v>
      </c>
      <c r="K1298" s="29">
        <v>3.7999999999999999E-2</v>
      </c>
      <c r="L1298" s="31">
        <v>132796</v>
      </c>
      <c r="M1298" s="32" t="s">
        <v>2189</v>
      </c>
      <c r="N1298" s="29">
        <v>798</v>
      </c>
      <c r="O1298" s="29">
        <v>82</v>
      </c>
      <c r="P1298" s="29">
        <v>96</v>
      </c>
      <c r="Q1298" s="29">
        <v>127</v>
      </c>
      <c r="R1298" s="29">
        <v>95.3</v>
      </c>
      <c r="S1298" s="33">
        <v>-7.2916666666666963E-3</v>
      </c>
      <c r="T1298" s="34">
        <v>131827.69583333333</v>
      </c>
      <c r="U1298" s="34">
        <v>19131.990968995433</v>
      </c>
      <c r="V1298" s="35">
        <v>112695.70486433789</v>
      </c>
      <c r="W1298" s="24">
        <v>0</v>
      </c>
      <c r="X1298" s="35">
        <v>112695.70486433789</v>
      </c>
    </row>
    <row r="1299" spans="1:24">
      <c r="A1299" s="24">
        <v>1298</v>
      </c>
      <c r="B1299" s="25" t="s">
        <v>60</v>
      </c>
      <c r="C1299" s="25" t="s">
        <v>106</v>
      </c>
      <c r="D1299" s="26">
        <v>43404</v>
      </c>
      <c r="E1299" s="27">
        <v>43404</v>
      </c>
      <c r="F1299" s="27">
        <v>43374</v>
      </c>
      <c r="G1299" s="27">
        <v>44798</v>
      </c>
      <c r="H1299" s="28">
        <v>3.8191780821917809</v>
      </c>
      <c r="I1299" s="29">
        <v>25</v>
      </c>
      <c r="J1299" s="30">
        <v>0.05</v>
      </c>
      <c r="K1299" s="29">
        <v>3.7999999999999999E-2</v>
      </c>
      <c r="L1299" s="31">
        <v>469552</v>
      </c>
      <c r="M1299" s="32" t="s">
        <v>1871</v>
      </c>
      <c r="N1299" s="29">
        <v>639</v>
      </c>
      <c r="O1299" s="29">
        <v>82</v>
      </c>
      <c r="P1299" s="29">
        <v>113.1</v>
      </c>
      <c r="Q1299" s="29">
        <v>127</v>
      </c>
      <c r="R1299" s="29">
        <v>116.2</v>
      </c>
      <c r="S1299" s="33">
        <v>2.740937223695852E-2</v>
      </c>
      <c r="T1299" s="34">
        <v>482422.1255526084</v>
      </c>
      <c r="U1299" s="34">
        <v>70013.328314445956</v>
      </c>
      <c r="V1299" s="35">
        <v>412408.79723816243</v>
      </c>
      <c r="W1299" s="24">
        <v>0</v>
      </c>
      <c r="X1299" s="35">
        <v>412408.79723816243</v>
      </c>
    </row>
    <row r="1300" spans="1:24">
      <c r="A1300" s="24">
        <v>1299</v>
      </c>
      <c r="B1300" s="25" t="s">
        <v>60</v>
      </c>
      <c r="C1300" s="25" t="s">
        <v>110</v>
      </c>
      <c r="D1300" s="26">
        <v>43404</v>
      </c>
      <c r="E1300" s="27">
        <v>43404</v>
      </c>
      <c r="F1300" s="27">
        <v>43374</v>
      </c>
      <c r="G1300" s="27">
        <v>44798</v>
      </c>
      <c r="H1300" s="28">
        <v>3.8191780821917809</v>
      </c>
      <c r="I1300" s="29">
        <v>25</v>
      </c>
      <c r="J1300" s="30">
        <v>0.05</v>
      </c>
      <c r="K1300" s="29">
        <v>3.7999999999999999E-2</v>
      </c>
      <c r="L1300" s="31">
        <v>16789210</v>
      </c>
      <c r="M1300" s="32" t="s">
        <v>1939</v>
      </c>
      <c r="N1300" s="29">
        <v>673</v>
      </c>
      <c r="O1300" s="29">
        <v>82</v>
      </c>
      <c r="P1300" s="29">
        <v>95.4</v>
      </c>
      <c r="Q1300" s="29">
        <v>127</v>
      </c>
      <c r="R1300" s="29">
        <v>104.3</v>
      </c>
      <c r="S1300" s="33">
        <v>9.3291404612159234E-2</v>
      </c>
      <c r="T1300" s="34">
        <v>18355498.983228508</v>
      </c>
      <c r="U1300" s="34">
        <v>2663910.9373687138</v>
      </c>
      <c r="V1300" s="35">
        <v>15691588.045859795</v>
      </c>
      <c r="W1300" s="24">
        <v>0</v>
      </c>
      <c r="X1300" s="35">
        <v>15691588.045859795</v>
      </c>
    </row>
    <row r="1301" spans="1:24">
      <c r="A1301" s="24">
        <v>1300</v>
      </c>
      <c r="B1301" s="25" t="s">
        <v>60</v>
      </c>
      <c r="C1301" s="25" t="s">
        <v>86</v>
      </c>
      <c r="D1301" s="26">
        <v>43404</v>
      </c>
      <c r="E1301" s="27">
        <v>43404</v>
      </c>
      <c r="F1301" s="27">
        <v>43374</v>
      </c>
      <c r="G1301" s="27">
        <v>44798</v>
      </c>
      <c r="H1301" s="28">
        <v>3.8191780821917809</v>
      </c>
      <c r="I1301" s="29">
        <v>25</v>
      </c>
      <c r="J1301" s="30">
        <v>0.05</v>
      </c>
      <c r="K1301" s="29">
        <v>3.7999999999999999E-2</v>
      </c>
      <c r="L1301" s="31">
        <v>892500</v>
      </c>
      <c r="M1301" s="32" t="s">
        <v>2189</v>
      </c>
      <c r="N1301" s="29">
        <v>798</v>
      </c>
      <c r="O1301" s="29">
        <v>82</v>
      </c>
      <c r="P1301" s="29">
        <v>96</v>
      </c>
      <c r="Q1301" s="29">
        <v>127</v>
      </c>
      <c r="R1301" s="29">
        <v>95.3</v>
      </c>
      <c r="S1301" s="33">
        <v>-7.2916666666666963E-3</v>
      </c>
      <c r="T1301" s="34">
        <v>885992.1875</v>
      </c>
      <c r="U1301" s="34">
        <v>128582.95385273972</v>
      </c>
      <c r="V1301" s="35">
        <v>757409.23364726023</v>
      </c>
      <c r="W1301" s="24">
        <v>0</v>
      </c>
      <c r="X1301" s="35">
        <v>757409.23364726023</v>
      </c>
    </row>
    <row r="1302" spans="1:24">
      <c r="A1302" s="24">
        <v>1301</v>
      </c>
      <c r="B1302" s="25" t="s">
        <v>60</v>
      </c>
      <c r="C1302" s="25" t="s">
        <v>90</v>
      </c>
      <c r="D1302" s="26">
        <v>43404</v>
      </c>
      <c r="E1302" s="27">
        <v>43404</v>
      </c>
      <c r="F1302" s="27">
        <v>43374</v>
      </c>
      <c r="G1302" s="27">
        <v>44798</v>
      </c>
      <c r="H1302" s="28">
        <v>3.8191780821917809</v>
      </c>
      <c r="I1302" s="29">
        <v>25</v>
      </c>
      <c r="J1302" s="30">
        <v>0.05</v>
      </c>
      <c r="K1302" s="29">
        <v>3.7999999999999999E-2</v>
      </c>
      <c r="L1302" s="31">
        <v>472500</v>
      </c>
      <c r="M1302" s="32" t="s">
        <v>2189</v>
      </c>
      <c r="N1302" s="29">
        <v>798</v>
      </c>
      <c r="O1302" s="29">
        <v>82</v>
      </c>
      <c r="P1302" s="29">
        <v>96</v>
      </c>
      <c r="Q1302" s="29">
        <v>127</v>
      </c>
      <c r="R1302" s="29">
        <v>95.3</v>
      </c>
      <c r="S1302" s="33">
        <v>-7.2916666666666963E-3</v>
      </c>
      <c r="T1302" s="34">
        <v>469054.6875</v>
      </c>
      <c r="U1302" s="34">
        <v>68073.328510273976</v>
      </c>
      <c r="V1302" s="35">
        <v>400981.35898972605</v>
      </c>
      <c r="W1302" s="24">
        <v>0</v>
      </c>
      <c r="X1302" s="35">
        <v>400981.35898972605</v>
      </c>
    </row>
    <row r="1303" spans="1:24">
      <c r="A1303" s="24">
        <v>1302</v>
      </c>
      <c r="B1303" s="25" t="s">
        <v>60</v>
      </c>
      <c r="C1303" s="25" t="s">
        <v>91</v>
      </c>
      <c r="D1303" s="26">
        <v>43404</v>
      </c>
      <c r="E1303" s="27">
        <v>43404</v>
      </c>
      <c r="F1303" s="27">
        <v>43374</v>
      </c>
      <c r="G1303" s="27">
        <v>44798</v>
      </c>
      <c r="H1303" s="28">
        <v>3.8191780821917809</v>
      </c>
      <c r="I1303" s="29">
        <v>25</v>
      </c>
      <c r="J1303" s="30">
        <v>0.05</v>
      </c>
      <c r="K1303" s="29">
        <v>3.7999999999999999E-2</v>
      </c>
      <c r="L1303" s="31">
        <v>637760</v>
      </c>
      <c r="M1303" s="32" t="s">
        <v>2189</v>
      </c>
      <c r="N1303" s="29">
        <v>798</v>
      </c>
      <c r="O1303" s="29">
        <v>82</v>
      </c>
      <c r="P1303" s="29">
        <v>96</v>
      </c>
      <c r="Q1303" s="29">
        <v>127</v>
      </c>
      <c r="R1303" s="29">
        <v>95.3</v>
      </c>
      <c r="S1303" s="33">
        <v>-7.2916666666666963E-3</v>
      </c>
      <c r="T1303" s="34">
        <v>633109.66666666663</v>
      </c>
      <c r="U1303" s="34">
        <v>91882.42537716894</v>
      </c>
      <c r="V1303" s="35">
        <v>541227.2412894977</v>
      </c>
      <c r="W1303" s="24">
        <v>0</v>
      </c>
      <c r="X1303" s="35">
        <v>541227.2412894977</v>
      </c>
    </row>
    <row r="1304" spans="1:24">
      <c r="A1304" s="24">
        <v>1303</v>
      </c>
      <c r="B1304" s="25" t="s">
        <v>60</v>
      </c>
      <c r="C1304" s="25" t="s">
        <v>92</v>
      </c>
      <c r="D1304" s="26">
        <v>43404</v>
      </c>
      <c r="E1304" s="27">
        <v>43404</v>
      </c>
      <c r="F1304" s="27">
        <v>43374</v>
      </c>
      <c r="G1304" s="27">
        <v>44798</v>
      </c>
      <c r="H1304" s="28">
        <v>3.8191780821917809</v>
      </c>
      <c r="I1304" s="29">
        <v>25</v>
      </c>
      <c r="J1304" s="30">
        <v>0.05</v>
      </c>
      <c r="K1304" s="29">
        <v>3.7999999999999999E-2</v>
      </c>
      <c r="L1304" s="31">
        <v>21044329</v>
      </c>
      <c r="M1304" s="32" t="s">
        <v>2189</v>
      </c>
      <c r="N1304" s="29">
        <v>798</v>
      </c>
      <c r="O1304" s="29">
        <v>82</v>
      </c>
      <c r="P1304" s="29">
        <v>96</v>
      </c>
      <c r="Q1304" s="29">
        <v>127</v>
      </c>
      <c r="R1304" s="29">
        <v>95.3</v>
      </c>
      <c r="S1304" s="33">
        <v>-7.2916666666666963E-3</v>
      </c>
      <c r="T1304" s="34">
        <v>20890880.767708331</v>
      </c>
      <c r="U1304" s="34">
        <v>3031867.7699371115</v>
      </c>
      <c r="V1304" s="35">
        <v>17859012.997771218</v>
      </c>
      <c r="W1304" s="24">
        <v>0</v>
      </c>
      <c r="X1304" s="35">
        <v>17859012.997771218</v>
      </c>
    </row>
    <row r="1305" spans="1:24">
      <c r="A1305" s="24">
        <v>1304</v>
      </c>
      <c r="B1305" s="25" t="s">
        <v>60</v>
      </c>
      <c r="C1305" s="25" t="s">
        <v>93</v>
      </c>
      <c r="D1305" s="26">
        <v>43404</v>
      </c>
      <c r="E1305" s="27">
        <v>43404</v>
      </c>
      <c r="F1305" s="27">
        <v>43374</v>
      </c>
      <c r="G1305" s="27">
        <v>44798</v>
      </c>
      <c r="H1305" s="28">
        <v>3.8191780821917809</v>
      </c>
      <c r="I1305" s="29">
        <v>25</v>
      </c>
      <c r="J1305" s="30">
        <v>0.05</v>
      </c>
      <c r="K1305" s="29">
        <v>3.7999999999999999E-2</v>
      </c>
      <c r="L1305" s="31">
        <v>969266</v>
      </c>
      <c r="M1305" s="32" t="s">
        <v>2189</v>
      </c>
      <c r="N1305" s="29">
        <v>798</v>
      </c>
      <c r="O1305" s="29">
        <v>82</v>
      </c>
      <c r="P1305" s="29">
        <v>96</v>
      </c>
      <c r="Q1305" s="29">
        <v>127</v>
      </c>
      <c r="R1305" s="29">
        <v>95.3</v>
      </c>
      <c r="S1305" s="33">
        <v>-7.2916666666666963E-3</v>
      </c>
      <c r="T1305" s="34">
        <v>962198.43541666667</v>
      </c>
      <c r="U1305" s="34">
        <v>139642.67265997716</v>
      </c>
      <c r="V1305" s="35">
        <v>822555.76275668945</v>
      </c>
      <c r="W1305" s="24">
        <v>0</v>
      </c>
      <c r="X1305" s="35">
        <v>822555.76275668945</v>
      </c>
    </row>
    <row r="1306" spans="1:24">
      <c r="A1306" s="24">
        <v>1305</v>
      </c>
      <c r="B1306" s="25" t="s">
        <v>60</v>
      </c>
      <c r="C1306" s="25" t="s">
        <v>94</v>
      </c>
      <c r="D1306" s="26">
        <v>43404</v>
      </c>
      <c r="E1306" s="27">
        <v>43404</v>
      </c>
      <c r="F1306" s="27">
        <v>43374</v>
      </c>
      <c r="G1306" s="27">
        <v>44798</v>
      </c>
      <c r="H1306" s="28">
        <v>3.8191780821917809</v>
      </c>
      <c r="I1306" s="29">
        <v>25</v>
      </c>
      <c r="J1306" s="30">
        <v>0.05</v>
      </c>
      <c r="K1306" s="29">
        <v>3.7999999999999999E-2</v>
      </c>
      <c r="L1306" s="31">
        <v>735000</v>
      </c>
      <c r="M1306" s="32" t="s">
        <v>2189</v>
      </c>
      <c r="N1306" s="29">
        <v>798</v>
      </c>
      <c r="O1306" s="29">
        <v>82</v>
      </c>
      <c r="P1306" s="29">
        <v>96</v>
      </c>
      <c r="Q1306" s="29">
        <v>127</v>
      </c>
      <c r="R1306" s="29">
        <v>95.3</v>
      </c>
      <c r="S1306" s="33">
        <v>-7.2916666666666963E-3</v>
      </c>
      <c r="T1306" s="34">
        <v>729640.625</v>
      </c>
      <c r="U1306" s="34">
        <v>105891.84434931507</v>
      </c>
      <c r="V1306" s="35">
        <v>623748.78065068496</v>
      </c>
      <c r="W1306" s="24">
        <v>0</v>
      </c>
      <c r="X1306" s="35">
        <v>623748.78065068496</v>
      </c>
    </row>
    <row r="1307" spans="1:24">
      <c r="A1307" s="24">
        <v>1306</v>
      </c>
      <c r="B1307" s="25" t="s">
        <v>60</v>
      </c>
      <c r="C1307" s="25" t="s">
        <v>95</v>
      </c>
      <c r="D1307" s="26">
        <v>43404</v>
      </c>
      <c r="E1307" s="27">
        <v>43404</v>
      </c>
      <c r="F1307" s="27">
        <v>43374</v>
      </c>
      <c r="G1307" s="27">
        <v>44798</v>
      </c>
      <c r="H1307" s="28">
        <v>3.8191780821917809</v>
      </c>
      <c r="I1307" s="29">
        <v>25</v>
      </c>
      <c r="J1307" s="30">
        <v>0.05</v>
      </c>
      <c r="K1307" s="29">
        <v>3.7999999999999999E-2</v>
      </c>
      <c r="L1307" s="31">
        <v>126000</v>
      </c>
      <c r="M1307" s="32" t="s">
        <v>2189</v>
      </c>
      <c r="N1307" s="29">
        <v>798</v>
      </c>
      <c r="O1307" s="29">
        <v>82</v>
      </c>
      <c r="P1307" s="29">
        <v>96</v>
      </c>
      <c r="Q1307" s="29">
        <v>127</v>
      </c>
      <c r="R1307" s="29">
        <v>95.3</v>
      </c>
      <c r="S1307" s="33">
        <v>-7.2916666666666963E-3</v>
      </c>
      <c r="T1307" s="34">
        <v>125081.25</v>
      </c>
      <c r="U1307" s="34">
        <v>18152.887602739724</v>
      </c>
      <c r="V1307" s="35">
        <v>106928.36239726028</v>
      </c>
      <c r="W1307" s="24">
        <v>0</v>
      </c>
      <c r="X1307" s="35">
        <v>106928.36239726028</v>
      </c>
    </row>
    <row r="1308" spans="1:24">
      <c r="A1308" s="24">
        <v>1307</v>
      </c>
      <c r="B1308" s="25" t="s">
        <v>60</v>
      </c>
      <c r="C1308" s="25" t="s">
        <v>96</v>
      </c>
      <c r="D1308" s="26">
        <v>43404</v>
      </c>
      <c r="E1308" s="27">
        <v>43404</v>
      </c>
      <c r="F1308" s="27">
        <v>43374</v>
      </c>
      <c r="G1308" s="27">
        <v>44798</v>
      </c>
      <c r="H1308" s="28">
        <v>3.8191780821917809</v>
      </c>
      <c r="I1308" s="29">
        <v>25</v>
      </c>
      <c r="J1308" s="30">
        <v>0.05</v>
      </c>
      <c r="K1308" s="29">
        <v>3.7999999999999999E-2</v>
      </c>
      <c r="L1308" s="31">
        <v>29327302</v>
      </c>
      <c r="M1308" s="32" t="s">
        <v>2189</v>
      </c>
      <c r="N1308" s="29">
        <v>798</v>
      </c>
      <c r="O1308" s="29">
        <v>82</v>
      </c>
      <c r="P1308" s="29">
        <v>96</v>
      </c>
      <c r="Q1308" s="29">
        <v>127</v>
      </c>
      <c r="R1308" s="29">
        <v>95.3</v>
      </c>
      <c r="S1308" s="33">
        <v>-7.2916666666666963E-3</v>
      </c>
      <c r="T1308" s="34">
        <v>29113457.089583334</v>
      </c>
      <c r="U1308" s="34">
        <v>4225200.1341079678</v>
      </c>
      <c r="V1308" s="35">
        <v>24888256.955475368</v>
      </c>
      <c r="W1308" s="24">
        <v>0</v>
      </c>
      <c r="X1308" s="35">
        <v>24888256.955475368</v>
      </c>
    </row>
    <row r="1309" spans="1:24">
      <c r="A1309" s="24">
        <v>1308</v>
      </c>
      <c r="B1309" s="25" t="s">
        <v>60</v>
      </c>
      <c r="C1309" s="25" t="s">
        <v>97</v>
      </c>
      <c r="D1309" s="26">
        <v>43404</v>
      </c>
      <c r="E1309" s="27">
        <v>43404</v>
      </c>
      <c r="F1309" s="27">
        <v>43374</v>
      </c>
      <c r="G1309" s="27">
        <v>44798</v>
      </c>
      <c r="H1309" s="28">
        <v>3.8191780821917809</v>
      </c>
      <c r="I1309" s="29">
        <v>25</v>
      </c>
      <c r="J1309" s="30">
        <v>0.05</v>
      </c>
      <c r="K1309" s="29">
        <v>3.7999999999999999E-2</v>
      </c>
      <c r="L1309" s="31">
        <v>1517250</v>
      </c>
      <c r="M1309" s="32" t="s">
        <v>1941</v>
      </c>
      <c r="N1309" s="29">
        <v>674</v>
      </c>
      <c r="O1309" s="29">
        <v>82</v>
      </c>
      <c r="P1309" s="29">
        <v>105.9</v>
      </c>
      <c r="Q1309" s="29">
        <v>127</v>
      </c>
      <c r="R1309" s="29">
        <v>122.8</v>
      </c>
      <c r="S1309" s="33">
        <v>0.15958451369216234</v>
      </c>
      <c r="T1309" s="34">
        <v>1759379.6033994332</v>
      </c>
      <c r="U1309" s="34">
        <v>255336.59274321859</v>
      </c>
      <c r="V1309" s="35">
        <v>1504043.0106562146</v>
      </c>
      <c r="W1309" s="24">
        <v>0</v>
      </c>
      <c r="X1309" s="35">
        <v>1504043.0106562146</v>
      </c>
    </row>
    <row r="1310" spans="1:24">
      <c r="A1310" s="24">
        <v>1309</v>
      </c>
      <c r="B1310" s="25" t="s">
        <v>60</v>
      </c>
      <c r="C1310" s="25" t="s">
        <v>98</v>
      </c>
      <c r="D1310" s="26">
        <v>43404</v>
      </c>
      <c r="E1310" s="27">
        <v>43404</v>
      </c>
      <c r="F1310" s="27">
        <v>43374</v>
      </c>
      <c r="G1310" s="27">
        <v>44798</v>
      </c>
      <c r="H1310" s="28">
        <v>3.8191780821917809</v>
      </c>
      <c r="I1310" s="29">
        <v>25</v>
      </c>
      <c r="J1310" s="30">
        <v>0.05</v>
      </c>
      <c r="K1310" s="29">
        <v>3.7999999999999999E-2</v>
      </c>
      <c r="L1310" s="31">
        <v>312900</v>
      </c>
      <c r="M1310" s="32" t="s">
        <v>2189</v>
      </c>
      <c r="N1310" s="29">
        <v>798</v>
      </c>
      <c r="O1310" s="29">
        <v>82</v>
      </c>
      <c r="P1310" s="29">
        <v>96</v>
      </c>
      <c r="Q1310" s="29">
        <v>127</v>
      </c>
      <c r="R1310" s="29">
        <v>95.3</v>
      </c>
      <c r="S1310" s="33">
        <v>-7.2916666666666963E-3</v>
      </c>
      <c r="T1310" s="34">
        <v>310618.4375</v>
      </c>
      <c r="U1310" s="34">
        <v>45079.67088013699</v>
      </c>
      <c r="V1310" s="35">
        <v>265538.76661986299</v>
      </c>
      <c r="W1310" s="24">
        <v>0</v>
      </c>
      <c r="X1310" s="35">
        <v>265538.76661986299</v>
      </c>
    </row>
    <row r="1311" spans="1:24">
      <c r="A1311" s="24">
        <v>1310</v>
      </c>
      <c r="B1311" s="25" t="s">
        <v>60</v>
      </c>
      <c r="C1311" s="25" t="s">
        <v>99</v>
      </c>
      <c r="D1311" s="26">
        <v>43404</v>
      </c>
      <c r="E1311" s="27">
        <v>43404</v>
      </c>
      <c r="F1311" s="27">
        <v>43374</v>
      </c>
      <c r="G1311" s="27">
        <v>44798</v>
      </c>
      <c r="H1311" s="28">
        <v>3.8191780821917809</v>
      </c>
      <c r="I1311" s="29">
        <v>25</v>
      </c>
      <c r="J1311" s="30">
        <v>0.05</v>
      </c>
      <c r="K1311" s="29">
        <v>3.7999999999999999E-2</v>
      </c>
      <c r="L1311" s="31">
        <v>1174950</v>
      </c>
      <c r="M1311" s="32" t="s">
        <v>2189</v>
      </c>
      <c r="N1311" s="29">
        <v>798</v>
      </c>
      <c r="O1311" s="29">
        <v>82</v>
      </c>
      <c r="P1311" s="29">
        <v>96</v>
      </c>
      <c r="Q1311" s="29">
        <v>127</v>
      </c>
      <c r="R1311" s="29">
        <v>95.3</v>
      </c>
      <c r="S1311" s="33">
        <v>-7.2916666666666963E-3</v>
      </c>
      <c r="T1311" s="34">
        <v>1166382.65625</v>
      </c>
      <c r="U1311" s="34">
        <v>169275.67689554795</v>
      </c>
      <c r="V1311" s="35">
        <v>997106.97935445211</v>
      </c>
      <c r="W1311" s="24">
        <v>0</v>
      </c>
      <c r="X1311" s="35">
        <v>997106.97935445211</v>
      </c>
    </row>
    <row r="1312" spans="1:24">
      <c r="A1312" s="24">
        <v>1311</v>
      </c>
      <c r="B1312" s="25" t="s">
        <v>60</v>
      </c>
      <c r="C1312" s="25" t="s">
        <v>100</v>
      </c>
      <c r="D1312" s="26">
        <v>43404</v>
      </c>
      <c r="E1312" s="27">
        <v>43404</v>
      </c>
      <c r="F1312" s="27">
        <v>43374</v>
      </c>
      <c r="G1312" s="27">
        <v>44798</v>
      </c>
      <c r="H1312" s="28">
        <v>3.8191780821917809</v>
      </c>
      <c r="I1312" s="29">
        <v>25</v>
      </c>
      <c r="J1312" s="30">
        <v>0.05</v>
      </c>
      <c r="K1312" s="29">
        <v>3.7999999999999999E-2</v>
      </c>
      <c r="L1312" s="31">
        <v>582750</v>
      </c>
      <c r="M1312" s="32" t="s">
        <v>1973</v>
      </c>
      <c r="N1312" s="29">
        <v>690</v>
      </c>
      <c r="O1312" s="29">
        <v>82</v>
      </c>
      <c r="P1312" s="29">
        <v>112.3</v>
      </c>
      <c r="Q1312" s="29">
        <v>127</v>
      </c>
      <c r="R1312" s="29">
        <v>145.69999999999999</v>
      </c>
      <c r="S1312" s="33">
        <v>0.29741763134461258</v>
      </c>
      <c r="T1312" s="34">
        <v>756070.12466607301</v>
      </c>
      <c r="U1312" s="34">
        <v>109727.52505153758</v>
      </c>
      <c r="V1312" s="35">
        <v>646342.59961453546</v>
      </c>
      <c r="W1312" s="24">
        <v>0</v>
      </c>
      <c r="X1312" s="35">
        <v>646342.59961453546</v>
      </c>
    </row>
    <row r="1313" spans="1:24">
      <c r="A1313" s="24">
        <v>1312</v>
      </c>
      <c r="B1313" s="25" t="s">
        <v>60</v>
      </c>
      <c r="C1313" s="25" t="s">
        <v>101</v>
      </c>
      <c r="D1313" s="26">
        <v>43404</v>
      </c>
      <c r="E1313" s="27">
        <v>43404</v>
      </c>
      <c r="F1313" s="27">
        <v>43374</v>
      </c>
      <c r="G1313" s="27">
        <v>44798</v>
      </c>
      <c r="H1313" s="28">
        <v>3.8191780821917809</v>
      </c>
      <c r="I1313" s="29">
        <v>25</v>
      </c>
      <c r="J1313" s="30">
        <v>0.05</v>
      </c>
      <c r="K1313" s="29">
        <v>3.7999999999999999E-2</v>
      </c>
      <c r="L1313" s="31">
        <v>9976171</v>
      </c>
      <c r="M1313" s="32" t="s">
        <v>2189</v>
      </c>
      <c r="N1313" s="29">
        <v>798</v>
      </c>
      <c r="O1313" s="29">
        <v>82</v>
      </c>
      <c r="P1313" s="29">
        <v>96</v>
      </c>
      <c r="Q1313" s="29">
        <v>127</v>
      </c>
      <c r="R1313" s="29">
        <v>95.3</v>
      </c>
      <c r="S1313" s="33">
        <v>-7.2916666666666963E-3</v>
      </c>
      <c r="T1313" s="34">
        <v>9903428.0864583328</v>
      </c>
      <c r="U1313" s="34">
        <v>1437272.3084818379</v>
      </c>
      <c r="V1313" s="35">
        <v>8466155.7779764943</v>
      </c>
      <c r="W1313" s="24">
        <v>0</v>
      </c>
      <c r="X1313" s="35">
        <v>8466155.7779764943</v>
      </c>
    </row>
    <row r="1314" spans="1:24">
      <c r="A1314" s="24">
        <v>1313</v>
      </c>
      <c r="B1314" s="25" t="s">
        <v>60</v>
      </c>
      <c r="C1314" s="25" t="s">
        <v>102</v>
      </c>
      <c r="D1314" s="26">
        <v>43404</v>
      </c>
      <c r="E1314" s="27">
        <v>43404</v>
      </c>
      <c r="F1314" s="27">
        <v>43374</v>
      </c>
      <c r="G1314" s="27">
        <v>44798</v>
      </c>
      <c r="H1314" s="28">
        <v>3.8191780821917809</v>
      </c>
      <c r="I1314" s="29">
        <v>25</v>
      </c>
      <c r="J1314" s="30">
        <v>0.05</v>
      </c>
      <c r="K1314" s="29">
        <v>3.7999999999999999E-2</v>
      </c>
      <c r="L1314" s="31">
        <v>21103901</v>
      </c>
      <c r="M1314" s="32" t="s">
        <v>2189</v>
      </c>
      <c r="N1314" s="29">
        <v>798</v>
      </c>
      <c r="O1314" s="29">
        <v>82</v>
      </c>
      <c r="P1314" s="29">
        <v>96</v>
      </c>
      <c r="Q1314" s="29">
        <v>127</v>
      </c>
      <c r="R1314" s="29">
        <v>95.3</v>
      </c>
      <c r="S1314" s="33">
        <v>-7.2916666666666963E-3</v>
      </c>
      <c r="T1314" s="34">
        <v>20950018.388541665</v>
      </c>
      <c r="U1314" s="34">
        <v>3040450.3399392576</v>
      </c>
      <c r="V1314" s="35">
        <v>17909568.048602406</v>
      </c>
      <c r="W1314" s="24">
        <v>0</v>
      </c>
      <c r="X1314" s="35">
        <v>17909568.048602406</v>
      </c>
    </row>
    <row r="1315" spans="1:24">
      <c r="A1315" s="24">
        <v>1314</v>
      </c>
      <c r="B1315" s="25" t="s">
        <v>60</v>
      </c>
      <c r="C1315" s="25" t="s">
        <v>103</v>
      </c>
      <c r="D1315" s="26">
        <v>43404</v>
      </c>
      <c r="E1315" s="27">
        <v>43404</v>
      </c>
      <c r="F1315" s="27">
        <v>43374</v>
      </c>
      <c r="G1315" s="27">
        <v>44798</v>
      </c>
      <c r="H1315" s="28">
        <v>3.8191780821917809</v>
      </c>
      <c r="I1315" s="29">
        <v>25</v>
      </c>
      <c r="J1315" s="30">
        <v>0.05</v>
      </c>
      <c r="K1315" s="29">
        <v>3.7999999999999999E-2</v>
      </c>
      <c r="L1315" s="31">
        <v>580650</v>
      </c>
      <c r="M1315" s="32" t="s">
        <v>2189</v>
      </c>
      <c r="N1315" s="29">
        <v>798</v>
      </c>
      <c r="O1315" s="29">
        <v>82</v>
      </c>
      <c r="P1315" s="29">
        <v>96</v>
      </c>
      <c r="Q1315" s="29">
        <v>127</v>
      </c>
      <c r="R1315" s="29">
        <v>95.3</v>
      </c>
      <c r="S1315" s="33">
        <v>-7.2916666666666963E-3</v>
      </c>
      <c r="T1315" s="34">
        <v>576416.09375</v>
      </c>
      <c r="U1315" s="34">
        <v>83654.557035958904</v>
      </c>
      <c r="V1315" s="35">
        <v>492761.53671404108</v>
      </c>
      <c r="W1315" s="24">
        <v>0</v>
      </c>
      <c r="X1315" s="35">
        <v>492761.53671404108</v>
      </c>
    </row>
    <row r="1316" spans="1:24">
      <c r="A1316" s="24">
        <v>1315</v>
      </c>
      <c r="B1316" s="25" t="s">
        <v>60</v>
      </c>
      <c r="C1316" s="25" t="s">
        <v>104</v>
      </c>
      <c r="D1316" s="26">
        <v>43404</v>
      </c>
      <c r="E1316" s="27">
        <v>43404</v>
      </c>
      <c r="F1316" s="27">
        <v>43374</v>
      </c>
      <c r="G1316" s="27">
        <v>44798</v>
      </c>
      <c r="H1316" s="28">
        <v>3.8191780821917809</v>
      </c>
      <c r="I1316" s="29">
        <v>25</v>
      </c>
      <c r="J1316" s="30">
        <v>0.05</v>
      </c>
      <c r="K1316" s="29">
        <v>3.7999999999999999E-2</v>
      </c>
      <c r="L1316" s="31">
        <v>175035</v>
      </c>
      <c r="M1316" s="32" t="s">
        <v>1877</v>
      </c>
      <c r="N1316" s="29">
        <v>642</v>
      </c>
      <c r="O1316" s="29">
        <v>82</v>
      </c>
      <c r="P1316" s="29">
        <v>79.099999999999994</v>
      </c>
      <c r="Q1316" s="29">
        <v>127</v>
      </c>
      <c r="R1316" s="29">
        <v>94</v>
      </c>
      <c r="S1316" s="33">
        <v>0.18836915297092297</v>
      </c>
      <c r="T1316" s="34">
        <v>208006.19469026552</v>
      </c>
      <c r="U1316" s="34">
        <v>30187.68258940478</v>
      </c>
      <c r="V1316" s="35">
        <v>177818.51210086074</v>
      </c>
      <c r="W1316" s="24">
        <v>0</v>
      </c>
      <c r="X1316" s="35">
        <v>177818.51210086074</v>
      </c>
    </row>
    <row r="1317" spans="1:24">
      <c r="A1317" s="24">
        <v>1316</v>
      </c>
      <c r="B1317" s="25" t="s">
        <v>60</v>
      </c>
      <c r="C1317" s="25" t="s">
        <v>105</v>
      </c>
      <c r="D1317" s="26">
        <v>43404</v>
      </c>
      <c r="E1317" s="27">
        <v>43404</v>
      </c>
      <c r="F1317" s="27">
        <v>43374</v>
      </c>
      <c r="G1317" s="27">
        <v>44798</v>
      </c>
      <c r="H1317" s="28">
        <v>3.8191780821917809</v>
      </c>
      <c r="I1317" s="29">
        <v>25</v>
      </c>
      <c r="J1317" s="30">
        <v>0.05</v>
      </c>
      <c r="K1317" s="29">
        <v>3.7999999999999999E-2</v>
      </c>
      <c r="L1317" s="31">
        <v>132796</v>
      </c>
      <c r="M1317" s="32" t="s">
        <v>2189</v>
      </c>
      <c r="N1317" s="29">
        <v>798</v>
      </c>
      <c r="O1317" s="29">
        <v>82</v>
      </c>
      <c r="P1317" s="29">
        <v>96</v>
      </c>
      <c r="Q1317" s="29">
        <v>127</v>
      </c>
      <c r="R1317" s="29">
        <v>95.3</v>
      </c>
      <c r="S1317" s="33">
        <v>-7.2916666666666963E-3</v>
      </c>
      <c r="T1317" s="34">
        <v>131827.69583333333</v>
      </c>
      <c r="U1317" s="34">
        <v>19131.990968995433</v>
      </c>
      <c r="V1317" s="35">
        <v>112695.70486433789</v>
      </c>
      <c r="W1317" s="24">
        <v>0</v>
      </c>
      <c r="X1317" s="35">
        <v>112695.70486433789</v>
      </c>
    </row>
    <row r="1318" spans="1:24">
      <c r="A1318" s="24">
        <v>1317</v>
      </c>
      <c r="B1318" s="25" t="s">
        <v>60</v>
      </c>
      <c r="C1318" s="25" t="s">
        <v>106</v>
      </c>
      <c r="D1318" s="26">
        <v>43404</v>
      </c>
      <c r="E1318" s="27">
        <v>43404</v>
      </c>
      <c r="F1318" s="27">
        <v>43374</v>
      </c>
      <c r="G1318" s="27">
        <v>44798</v>
      </c>
      <c r="H1318" s="28">
        <v>3.8191780821917809</v>
      </c>
      <c r="I1318" s="29">
        <v>25</v>
      </c>
      <c r="J1318" s="30">
        <v>0.05</v>
      </c>
      <c r="K1318" s="29">
        <v>3.7999999999999999E-2</v>
      </c>
      <c r="L1318" s="31">
        <v>469552</v>
      </c>
      <c r="M1318" s="32" t="s">
        <v>1871</v>
      </c>
      <c r="N1318" s="29">
        <v>639</v>
      </c>
      <c r="O1318" s="29">
        <v>82</v>
      </c>
      <c r="P1318" s="29">
        <v>113.1</v>
      </c>
      <c r="Q1318" s="29">
        <v>127</v>
      </c>
      <c r="R1318" s="29">
        <v>116.2</v>
      </c>
      <c r="S1318" s="33">
        <v>2.740937223695852E-2</v>
      </c>
      <c r="T1318" s="34">
        <v>482422.1255526084</v>
      </c>
      <c r="U1318" s="34">
        <v>70013.328314445956</v>
      </c>
      <c r="V1318" s="35">
        <v>412408.79723816243</v>
      </c>
      <c r="W1318" s="24">
        <v>0</v>
      </c>
      <c r="X1318" s="35">
        <v>412408.79723816243</v>
      </c>
    </row>
    <row r="1319" spans="1:24">
      <c r="A1319" s="24">
        <v>1318</v>
      </c>
      <c r="B1319" s="25" t="s">
        <v>60</v>
      </c>
      <c r="C1319" s="25" t="s">
        <v>110</v>
      </c>
      <c r="D1319" s="26">
        <v>43404</v>
      </c>
      <c r="E1319" s="27">
        <v>43404</v>
      </c>
      <c r="F1319" s="27">
        <v>43374</v>
      </c>
      <c r="G1319" s="27">
        <v>44798</v>
      </c>
      <c r="H1319" s="28">
        <v>3.8191780821917809</v>
      </c>
      <c r="I1319" s="29">
        <v>25</v>
      </c>
      <c r="J1319" s="30">
        <v>0.05</v>
      </c>
      <c r="K1319" s="29">
        <v>3.7999999999999999E-2</v>
      </c>
      <c r="L1319" s="31">
        <v>16789210</v>
      </c>
      <c r="M1319" s="32" t="s">
        <v>1939</v>
      </c>
      <c r="N1319" s="29">
        <v>673</v>
      </c>
      <c r="O1319" s="29">
        <v>82</v>
      </c>
      <c r="P1319" s="29">
        <v>95.4</v>
      </c>
      <c r="Q1319" s="29">
        <v>127</v>
      </c>
      <c r="R1319" s="29">
        <v>104.3</v>
      </c>
      <c r="S1319" s="33">
        <v>9.3291404612159234E-2</v>
      </c>
      <c r="T1319" s="34">
        <v>18355498.983228508</v>
      </c>
      <c r="U1319" s="34">
        <v>2663910.9373687138</v>
      </c>
      <c r="V1319" s="35">
        <v>15691588.045859795</v>
      </c>
      <c r="W1319" s="24">
        <v>0</v>
      </c>
      <c r="X1319" s="35">
        <v>15691588.045859795</v>
      </c>
    </row>
    <row r="1320" spans="1:24">
      <c r="A1320" s="24">
        <v>1319</v>
      </c>
      <c r="B1320" s="25" t="s">
        <v>60</v>
      </c>
      <c r="C1320" s="25" t="s">
        <v>86</v>
      </c>
      <c r="D1320" s="26">
        <v>43404</v>
      </c>
      <c r="E1320" s="27">
        <v>43404</v>
      </c>
      <c r="F1320" s="27">
        <v>43374</v>
      </c>
      <c r="G1320" s="27">
        <v>44798</v>
      </c>
      <c r="H1320" s="28">
        <v>3.8191780821917809</v>
      </c>
      <c r="I1320" s="29">
        <v>25</v>
      </c>
      <c r="J1320" s="30">
        <v>0.05</v>
      </c>
      <c r="K1320" s="29">
        <v>3.7999999999999999E-2</v>
      </c>
      <c r="L1320" s="31">
        <v>892500</v>
      </c>
      <c r="M1320" s="32" t="s">
        <v>2189</v>
      </c>
      <c r="N1320" s="29">
        <v>798</v>
      </c>
      <c r="O1320" s="29">
        <v>82</v>
      </c>
      <c r="P1320" s="29">
        <v>96</v>
      </c>
      <c r="Q1320" s="29">
        <v>127</v>
      </c>
      <c r="R1320" s="29">
        <v>95.3</v>
      </c>
      <c r="S1320" s="33">
        <v>-7.2916666666666963E-3</v>
      </c>
      <c r="T1320" s="34">
        <v>885992.1875</v>
      </c>
      <c r="U1320" s="34">
        <v>128582.95385273972</v>
      </c>
      <c r="V1320" s="35">
        <v>757409.23364726023</v>
      </c>
      <c r="W1320" s="24">
        <v>0</v>
      </c>
      <c r="X1320" s="35">
        <v>757409.23364726023</v>
      </c>
    </row>
    <row r="1321" spans="1:24">
      <c r="A1321" s="24">
        <v>1320</v>
      </c>
      <c r="B1321" s="25" t="s">
        <v>60</v>
      </c>
      <c r="C1321" s="25" t="s">
        <v>90</v>
      </c>
      <c r="D1321" s="26">
        <v>43404</v>
      </c>
      <c r="E1321" s="27">
        <v>43404</v>
      </c>
      <c r="F1321" s="27">
        <v>43374</v>
      </c>
      <c r="G1321" s="27">
        <v>44798</v>
      </c>
      <c r="H1321" s="28">
        <v>3.8191780821917809</v>
      </c>
      <c r="I1321" s="29">
        <v>25</v>
      </c>
      <c r="J1321" s="30">
        <v>0.05</v>
      </c>
      <c r="K1321" s="29">
        <v>3.7999999999999999E-2</v>
      </c>
      <c r="L1321" s="31">
        <v>472500</v>
      </c>
      <c r="M1321" s="32" t="s">
        <v>2189</v>
      </c>
      <c r="N1321" s="29">
        <v>798</v>
      </c>
      <c r="O1321" s="29">
        <v>82</v>
      </c>
      <c r="P1321" s="29">
        <v>96</v>
      </c>
      <c r="Q1321" s="29">
        <v>127</v>
      </c>
      <c r="R1321" s="29">
        <v>95.3</v>
      </c>
      <c r="S1321" s="33">
        <v>-7.2916666666666963E-3</v>
      </c>
      <c r="T1321" s="34">
        <v>469054.6875</v>
      </c>
      <c r="U1321" s="34">
        <v>68073.328510273976</v>
      </c>
      <c r="V1321" s="35">
        <v>400981.35898972605</v>
      </c>
      <c r="W1321" s="24">
        <v>0</v>
      </c>
      <c r="X1321" s="35">
        <v>400981.35898972605</v>
      </c>
    </row>
    <row r="1322" spans="1:24">
      <c r="A1322" s="24">
        <v>1321</v>
      </c>
      <c r="B1322" s="25" t="s">
        <v>60</v>
      </c>
      <c r="C1322" s="25" t="s">
        <v>91</v>
      </c>
      <c r="D1322" s="26">
        <v>43404</v>
      </c>
      <c r="E1322" s="27">
        <v>43404</v>
      </c>
      <c r="F1322" s="27">
        <v>43374</v>
      </c>
      <c r="G1322" s="27">
        <v>44798</v>
      </c>
      <c r="H1322" s="28">
        <v>3.8191780821917809</v>
      </c>
      <c r="I1322" s="29">
        <v>25</v>
      </c>
      <c r="J1322" s="30">
        <v>0.05</v>
      </c>
      <c r="K1322" s="29">
        <v>3.7999999999999999E-2</v>
      </c>
      <c r="L1322" s="31">
        <v>637760</v>
      </c>
      <c r="M1322" s="32" t="s">
        <v>2189</v>
      </c>
      <c r="N1322" s="29">
        <v>798</v>
      </c>
      <c r="O1322" s="29">
        <v>82</v>
      </c>
      <c r="P1322" s="29">
        <v>96</v>
      </c>
      <c r="Q1322" s="29">
        <v>127</v>
      </c>
      <c r="R1322" s="29">
        <v>95.3</v>
      </c>
      <c r="S1322" s="33">
        <v>-7.2916666666666963E-3</v>
      </c>
      <c r="T1322" s="34">
        <v>633109.66666666663</v>
      </c>
      <c r="U1322" s="34">
        <v>91882.42537716894</v>
      </c>
      <c r="V1322" s="35">
        <v>541227.2412894977</v>
      </c>
      <c r="W1322" s="24">
        <v>0</v>
      </c>
      <c r="X1322" s="35">
        <v>541227.2412894977</v>
      </c>
    </row>
    <row r="1323" spans="1:24">
      <c r="A1323" s="24">
        <v>1322</v>
      </c>
      <c r="B1323" s="25" t="s">
        <v>60</v>
      </c>
      <c r="C1323" s="25" t="s">
        <v>92</v>
      </c>
      <c r="D1323" s="26">
        <v>43404</v>
      </c>
      <c r="E1323" s="27">
        <v>43404</v>
      </c>
      <c r="F1323" s="27">
        <v>43374</v>
      </c>
      <c r="G1323" s="27">
        <v>44798</v>
      </c>
      <c r="H1323" s="28">
        <v>3.8191780821917809</v>
      </c>
      <c r="I1323" s="29">
        <v>25</v>
      </c>
      <c r="J1323" s="30">
        <v>0.05</v>
      </c>
      <c r="K1323" s="29">
        <v>3.7999999999999999E-2</v>
      </c>
      <c r="L1323" s="31">
        <v>21044329</v>
      </c>
      <c r="M1323" s="32" t="s">
        <v>2189</v>
      </c>
      <c r="N1323" s="29">
        <v>798</v>
      </c>
      <c r="O1323" s="29">
        <v>82</v>
      </c>
      <c r="P1323" s="29">
        <v>96</v>
      </c>
      <c r="Q1323" s="29">
        <v>127</v>
      </c>
      <c r="R1323" s="29">
        <v>95.3</v>
      </c>
      <c r="S1323" s="33">
        <v>-7.2916666666666963E-3</v>
      </c>
      <c r="T1323" s="34">
        <v>20890880.767708331</v>
      </c>
      <c r="U1323" s="34">
        <v>3031867.7699371115</v>
      </c>
      <c r="V1323" s="35">
        <v>17859012.997771218</v>
      </c>
      <c r="W1323" s="24">
        <v>0</v>
      </c>
      <c r="X1323" s="35">
        <v>17859012.997771218</v>
      </c>
    </row>
    <row r="1324" spans="1:24">
      <c r="A1324" s="24">
        <v>1323</v>
      </c>
      <c r="B1324" s="25" t="s">
        <v>60</v>
      </c>
      <c r="C1324" s="25" t="s">
        <v>93</v>
      </c>
      <c r="D1324" s="26">
        <v>43404</v>
      </c>
      <c r="E1324" s="27">
        <v>43404</v>
      </c>
      <c r="F1324" s="27">
        <v>43374</v>
      </c>
      <c r="G1324" s="27">
        <v>44798</v>
      </c>
      <c r="H1324" s="28">
        <v>3.8191780821917809</v>
      </c>
      <c r="I1324" s="29">
        <v>25</v>
      </c>
      <c r="J1324" s="30">
        <v>0.05</v>
      </c>
      <c r="K1324" s="29">
        <v>3.7999999999999999E-2</v>
      </c>
      <c r="L1324" s="31">
        <v>969266</v>
      </c>
      <c r="M1324" s="32" t="s">
        <v>2189</v>
      </c>
      <c r="N1324" s="29">
        <v>798</v>
      </c>
      <c r="O1324" s="29">
        <v>82</v>
      </c>
      <c r="P1324" s="29">
        <v>96</v>
      </c>
      <c r="Q1324" s="29">
        <v>127</v>
      </c>
      <c r="R1324" s="29">
        <v>95.3</v>
      </c>
      <c r="S1324" s="33">
        <v>-7.2916666666666963E-3</v>
      </c>
      <c r="T1324" s="34">
        <v>962198.43541666667</v>
      </c>
      <c r="U1324" s="34">
        <v>139642.67265997716</v>
      </c>
      <c r="V1324" s="35">
        <v>822555.76275668945</v>
      </c>
      <c r="W1324" s="24">
        <v>0</v>
      </c>
      <c r="X1324" s="35">
        <v>822555.76275668945</v>
      </c>
    </row>
    <row r="1325" spans="1:24">
      <c r="A1325" s="24">
        <v>1324</v>
      </c>
      <c r="B1325" s="25" t="s">
        <v>60</v>
      </c>
      <c r="C1325" s="25" t="s">
        <v>94</v>
      </c>
      <c r="D1325" s="26">
        <v>43404</v>
      </c>
      <c r="E1325" s="27">
        <v>43404</v>
      </c>
      <c r="F1325" s="27">
        <v>43374</v>
      </c>
      <c r="G1325" s="27">
        <v>44798</v>
      </c>
      <c r="H1325" s="28">
        <v>3.8191780821917809</v>
      </c>
      <c r="I1325" s="29">
        <v>25</v>
      </c>
      <c r="J1325" s="30">
        <v>0.05</v>
      </c>
      <c r="K1325" s="29">
        <v>3.7999999999999999E-2</v>
      </c>
      <c r="L1325" s="31">
        <v>735000</v>
      </c>
      <c r="M1325" s="32" t="s">
        <v>2189</v>
      </c>
      <c r="N1325" s="29">
        <v>798</v>
      </c>
      <c r="O1325" s="29">
        <v>82</v>
      </c>
      <c r="P1325" s="29">
        <v>96</v>
      </c>
      <c r="Q1325" s="29">
        <v>127</v>
      </c>
      <c r="R1325" s="29">
        <v>95.3</v>
      </c>
      <c r="S1325" s="33">
        <v>-7.2916666666666963E-3</v>
      </c>
      <c r="T1325" s="34">
        <v>729640.625</v>
      </c>
      <c r="U1325" s="34">
        <v>105891.84434931507</v>
      </c>
      <c r="V1325" s="35">
        <v>623748.78065068496</v>
      </c>
      <c r="W1325" s="24">
        <v>0</v>
      </c>
      <c r="X1325" s="35">
        <v>623748.78065068496</v>
      </c>
    </row>
    <row r="1326" spans="1:24">
      <c r="A1326" s="24">
        <v>1325</v>
      </c>
      <c r="B1326" s="25" t="s">
        <v>60</v>
      </c>
      <c r="C1326" s="25" t="s">
        <v>95</v>
      </c>
      <c r="D1326" s="26">
        <v>43404</v>
      </c>
      <c r="E1326" s="27">
        <v>43404</v>
      </c>
      <c r="F1326" s="27">
        <v>43374</v>
      </c>
      <c r="G1326" s="27">
        <v>44798</v>
      </c>
      <c r="H1326" s="28">
        <v>3.8191780821917809</v>
      </c>
      <c r="I1326" s="29">
        <v>25</v>
      </c>
      <c r="J1326" s="30">
        <v>0.05</v>
      </c>
      <c r="K1326" s="29">
        <v>3.7999999999999999E-2</v>
      </c>
      <c r="L1326" s="31">
        <v>126000</v>
      </c>
      <c r="M1326" s="32" t="s">
        <v>2189</v>
      </c>
      <c r="N1326" s="29">
        <v>798</v>
      </c>
      <c r="O1326" s="29">
        <v>82</v>
      </c>
      <c r="P1326" s="29">
        <v>96</v>
      </c>
      <c r="Q1326" s="29">
        <v>127</v>
      </c>
      <c r="R1326" s="29">
        <v>95.3</v>
      </c>
      <c r="S1326" s="33">
        <v>-7.2916666666666963E-3</v>
      </c>
      <c r="T1326" s="34">
        <v>125081.25</v>
      </c>
      <c r="U1326" s="34">
        <v>18152.887602739724</v>
      </c>
      <c r="V1326" s="35">
        <v>106928.36239726028</v>
      </c>
      <c r="W1326" s="24">
        <v>0</v>
      </c>
      <c r="X1326" s="35">
        <v>106928.36239726028</v>
      </c>
    </row>
    <row r="1327" spans="1:24">
      <c r="A1327" s="24">
        <v>1326</v>
      </c>
      <c r="B1327" s="25" t="s">
        <v>60</v>
      </c>
      <c r="C1327" s="25" t="s">
        <v>96</v>
      </c>
      <c r="D1327" s="26">
        <v>43404</v>
      </c>
      <c r="E1327" s="27">
        <v>43404</v>
      </c>
      <c r="F1327" s="27">
        <v>43374</v>
      </c>
      <c r="G1327" s="27">
        <v>44798</v>
      </c>
      <c r="H1327" s="28">
        <v>3.8191780821917809</v>
      </c>
      <c r="I1327" s="29">
        <v>25</v>
      </c>
      <c r="J1327" s="30">
        <v>0.05</v>
      </c>
      <c r="K1327" s="29">
        <v>3.7999999999999999E-2</v>
      </c>
      <c r="L1327" s="31">
        <v>29327302</v>
      </c>
      <c r="M1327" s="32" t="s">
        <v>2189</v>
      </c>
      <c r="N1327" s="29">
        <v>798</v>
      </c>
      <c r="O1327" s="29">
        <v>82</v>
      </c>
      <c r="P1327" s="29">
        <v>96</v>
      </c>
      <c r="Q1327" s="29">
        <v>127</v>
      </c>
      <c r="R1327" s="29">
        <v>95.3</v>
      </c>
      <c r="S1327" s="33">
        <v>-7.2916666666666963E-3</v>
      </c>
      <c r="T1327" s="34">
        <v>29113457.089583334</v>
      </c>
      <c r="U1327" s="34">
        <v>4225200.1341079678</v>
      </c>
      <c r="V1327" s="35">
        <v>24888256.955475368</v>
      </c>
      <c r="W1327" s="24">
        <v>0</v>
      </c>
      <c r="X1327" s="35">
        <v>24888256.955475368</v>
      </c>
    </row>
    <row r="1328" spans="1:24">
      <c r="A1328" s="24">
        <v>1327</v>
      </c>
      <c r="B1328" s="25" t="s">
        <v>60</v>
      </c>
      <c r="C1328" s="25" t="s">
        <v>97</v>
      </c>
      <c r="D1328" s="26">
        <v>43404</v>
      </c>
      <c r="E1328" s="27">
        <v>43404</v>
      </c>
      <c r="F1328" s="27">
        <v>43374</v>
      </c>
      <c r="G1328" s="27">
        <v>44798</v>
      </c>
      <c r="H1328" s="28">
        <v>3.8191780821917809</v>
      </c>
      <c r="I1328" s="29">
        <v>25</v>
      </c>
      <c r="J1328" s="30">
        <v>0.05</v>
      </c>
      <c r="K1328" s="29">
        <v>3.7999999999999999E-2</v>
      </c>
      <c r="L1328" s="31">
        <v>1517250</v>
      </c>
      <c r="M1328" s="32" t="s">
        <v>1941</v>
      </c>
      <c r="N1328" s="29">
        <v>674</v>
      </c>
      <c r="O1328" s="29">
        <v>82</v>
      </c>
      <c r="P1328" s="29">
        <v>105.9</v>
      </c>
      <c r="Q1328" s="29">
        <v>127</v>
      </c>
      <c r="R1328" s="29">
        <v>122.8</v>
      </c>
      <c r="S1328" s="33">
        <v>0.15958451369216234</v>
      </c>
      <c r="T1328" s="34">
        <v>1759379.6033994332</v>
      </c>
      <c r="U1328" s="34">
        <v>255336.59274321859</v>
      </c>
      <c r="V1328" s="35">
        <v>1504043.0106562146</v>
      </c>
      <c r="W1328" s="24">
        <v>0</v>
      </c>
      <c r="X1328" s="35">
        <v>1504043.0106562146</v>
      </c>
    </row>
    <row r="1329" spans="1:24">
      <c r="A1329" s="24">
        <v>1328</v>
      </c>
      <c r="B1329" s="25" t="s">
        <v>60</v>
      </c>
      <c r="C1329" s="25" t="s">
        <v>98</v>
      </c>
      <c r="D1329" s="26">
        <v>43404</v>
      </c>
      <c r="E1329" s="27">
        <v>43404</v>
      </c>
      <c r="F1329" s="27">
        <v>43374</v>
      </c>
      <c r="G1329" s="27">
        <v>44798</v>
      </c>
      <c r="H1329" s="28">
        <v>3.8191780821917809</v>
      </c>
      <c r="I1329" s="29">
        <v>25</v>
      </c>
      <c r="J1329" s="30">
        <v>0.05</v>
      </c>
      <c r="K1329" s="29">
        <v>3.7999999999999999E-2</v>
      </c>
      <c r="L1329" s="31">
        <v>312900</v>
      </c>
      <c r="M1329" s="32" t="s">
        <v>2189</v>
      </c>
      <c r="N1329" s="29">
        <v>798</v>
      </c>
      <c r="O1329" s="29">
        <v>82</v>
      </c>
      <c r="P1329" s="29">
        <v>96</v>
      </c>
      <c r="Q1329" s="29">
        <v>127</v>
      </c>
      <c r="R1329" s="29">
        <v>95.3</v>
      </c>
      <c r="S1329" s="33">
        <v>-7.2916666666666963E-3</v>
      </c>
      <c r="T1329" s="34">
        <v>310618.4375</v>
      </c>
      <c r="U1329" s="34">
        <v>45079.67088013699</v>
      </c>
      <c r="V1329" s="35">
        <v>265538.76661986299</v>
      </c>
      <c r="W1329" s="24">
        <v>0</v>
      </c>
      <c r="X1329" s="35">
        <v>265538.76661986299</v>
      </c>
    </row>
    <row r="1330" spans="1:24">
      <c r="A1330" s="24">
        <v>1329</v>
      </c>
      <c r="B1330" s="25" t="s">
        <v>60</v>
      </c>
      <c r="C1330" s="25" t="s">
        <v>99</v>
      </c>
      <c r="D1330" s="26">
        <v>43404</v>
      </c>
      <c r="E1330" s="27">
        <v>43404</v>
      </c>
      <c r="F1330" s="27">
        <v>43374</v>
      </c>
      <c r="G1330" s="27">
        <v>44798</v>
      </c>
      <c r="H1330" s="28">
        <v>3.8191780821917809</v>
      </c>
      <c r="I1330" s="29">
        <v>25</v>
      </c>
      <c r="J1330" s="30">
        <v>0.05</v>
      </c>
      <c r="K1330" s="29">
        <v>3.7999999999999999E-2</v>
      </c>
      <c r="L1330" s="31">
        <v>1174950</v>
      </c>
      <c r="M1330" s="32" t="s">
        <v>2189</v>
      </c>
      <c r="N1330" s="29">
        <v>798</v>
      </c>
      <c r="O1330" s="29">
        <v>82</v>
      </c>
      <c r="P1330" s="29">
        <v>96</v>
      </c>
      <c r="Q1330" s="29">
        <v>127</v>
      </c>
      <c r="R1330" s="29">
        <v>95.3</v>
      </c>
      <c r="S1330" s="33">
        <v>-7.2916666666666963E-3</v>
      </c>
      <c r="T1330" s="34">
        <v>1166382.65625</v>
      </c>
      <c r="U1330" s="34">
        <v>169275.67689554795</v>
      </c>
      <c r="V1330" s="35">
        <v>997106.97935445211</v>
      </c>
      <c r="W1330" s="24">
        <v>0</v>
      </c>
      <c r="X1330" s="35">
        <v>997106.97935445211</v>
      </c>
    </row>
    <row r="1331" spans="1:24">
      <c r="A1331" s="24">
        <v>1330</v>
      </c>
      <c r="B1331" s="25" t="s">
        <v>60</v>
      </c>
      <c r="C1331" s="25" t="s">
        <v>100</v>
      </c>
      <c r="D1331" s="26">
        <v>43404</v>
      </c>
      <c r="E1331" s="27">
        <v>43404</v>
      </c>
      <c r="F1331" s="27">
        <v>43374</v>
      </c>
      <c r="G1331" s="27">
        <v>44798</v>
      </c>
      <c r="H1331" s="28">
        <v>3.8191780821917809</v>
      </c>
      <c r="I1331" s="29">
        <v>25</v>
      </c>
      <c r="J1331" s="30">
        <v>0.05</v>
      </c>
      <c r="K1331" s="29">
        <v>3.7999999999999999E-2</v>
      </c>
      <c r="L1331" s="31">
        <v>582750</v>
      </c>
      <c r="M1331" s="32" t="s">
        <v>1973</v>
      </c>
      <c r="N1331" s="29">
        <v>690</v>
      </c>
      <c r="O1331" s="29">
        <v>82</v>
      </c>
      <c r="P1331" s="29">
        <v>112.3</v>
      </c>
      <c r="Q1331" s="29">
        <v>127</v>
      </c>
      <c r="R1331" s="29">
        <v>145.69999999999999</v>
      </c>
      <c r="S1331" s="33">
        <v>0.29741763134461258</v>
      </c>
      <c r="T1331" s="34">
        <v>756070.12466607301</v>
      </c>
      <c r="U1331" s="34">
        <v>109727.52505153758</v>
      </c>
      <c r="V1331" s="35">
        <v>646342.59961453546</v>
      </c>
      <c r="W1331" s="24">
        <v>0</v>
      </c>
      <c r="X1331" s="35">
        <v>646342.59961453546</v>
      </c>
    </row>
    <row r="1332" spans="1:24">
      <c r="A1332" s="24">
        <v>1331</v>
      </c>
      <c r="B1332" s="25" t="s">
        <v>60</v>
      </c>
      <c r="C1332" s="25" t="s">
        <v>101</v>
      </c>
      <c r="D1332" s="26">
        <v>43404</v>
      </c>
      <c r="E1332" s="27">
        <v>43404</v>
      </c>
      <c r="F1332" s="27">
        <v>43374</v>
      </c>
      <c r="G1332" s="27">
        <v>44798</v>
      </c>
      <c r="H1332" s="28">
        <v>3.8191780821917809</v>
      </c>
      <c r="I1332" s="29">
        <v>25</v>
      </c>
      <c r="J1332" s="30">
        <v>0.05</v>
      </c>
      <c r="K1332" s="29">
        <v>3.7999999999999999E-2</v>
      </c>
      <c r="L1332" s="31">
        <v>9976171</v>
      </c>
      <c r="M1332" s="32" t="s">
        <v>2189</v>
      </c>
      <c r="N1332" s="29">
        <v>798</v>
      </c>
      <c r="O1332" s="29">
        <v>82</v>
      </c>
      <c r="P1332" s="29">
        <v>96</v>
      </c>
      <c r="Q1332" s="29">
        <v>127</v>
      </c>
      <c r="R1332" s="29">
        <v>95.3</v>
      </c>
      <c r="S1332" s="33">
        <v>-7.2916666666666963E-3</v>
      </c>
      <c r="T1332" s="34">
        <v>9903428.0864583328</v>
      </c>
      <c r="U1332" s="34">
        <v>1437272.3084818379</v>
      </c>
      <c r="V1332" s="35">
        <v>8466155.7779764943</v>
      </c>
      <c r="W1332" s="24">
        <v>0</v>
      </c>
      <c r="X1332" s="35">
        <v>8466155.7779764943</v>
      </c>
    </row>
    <row r="1333" spans="1:24">
      <c r="A1333" s="24">
        <v>1332</v>
      </c>
      <c r="B1333" s="25" t="s">
        <v>60</v>
      </c>
      <c r="C1333" s="25" t="s">
        <v>102</v>
      </c>
      <c r="D1333" s="26">
        <v>43404</v>
      </c>
      <c r="E1333" s="27">
        <v>43404</v>
      </c>
      <c r="F1333" s="27">
        <v>43374</v>
      </c>
      <c r="G1333" s="27">
        <v>44798</v>
      </c>
      <c r="H1333" s="28">
        <v>3.8191780821917809</v>
      </c>
      <c r="I1333" s="29">
        <v>25</v>
      </c>
      <c r="J1333" s="30">
        <v>0.05</v>
      </c>
      <c r="K1333" s="29">
        <v>3.7999999999999999E-2</v>
      </c>
      <c r="L1333" s="31">
        <v>21103901</v>
      </c>
      <c r="M1333" s="32" t="s">
        <v>2189</v>
      </c>
      <c r="N1333" s="29">
        <v>798</v>
      </c>
      <c r="O1333" s="29">
        <v>82</v>
      </c>
      <c r="P1333" s="29">
        <v>96</v>
      </c>
      <c r="Q1333" s="29">
        <v>127</v>
      </c>
      <c r="R1333" s="29">
        <v>95.3</v>
      </c>
      <c r="S1333" s="33">
        <v>-7.2916666666666963E-3</v>
      </c>
      <c r="T1333" s="34">
        <v>20950018.388541665</v>
      </c>
      <c r="U1333" s="34">
        <v>3040450.3399392576</v>
      </c>
      <c r="V1333" s="35">
        <v>17909568.048602406</v>
      </c>
      <c r="W1333" s="24">
        <v>0</v>
      </c>
      <c r="X1333" s="35">
        <v>17909568.048602406</v>
      </c>
    </row>
    <row r="1334" spans="1:24">
      <c r="A1334" s="24">
        <v>1333</v>
      </c>
      <c r="B1334" s="25" t="s">
        <v>60</v>
      </c>
      <c r="C1334" s="25" t="s">
        <v>103</v>
      </c>
      <c r="D1334" s="26">
        <v>43404</v>
      </c>
      <c r="E1334" s="27">
        <v>43404</v>
      </c>
      <c r="F1334" s="27">
        <v>43374</v>
      </c>
      <c r="G1334" s="27">
        <v>44798</v>
      </c>
      <c r="H1334" s="28">
        <v>3.8191780821917809</v>
      </c>
      <c r="I1334" s="29">
        <v>25</v>
      </c>
      <c r="J1334" s="30">
        <v>0.05</v>
      </c>
      <c r="K1334" s="29">
        <v>3.7999999999999999E-2</v>
      </c>
      <c r="L1334" s="31">
        <v>580650</v>
      </c>
      <c r="M1334" s="32" t="s">
        <v>2189</v>
      </c>
      <c r="N1334" s="29">
        <v>798</v>
      </c>
      <c r="O1334" s="29">
        <v>82</v>
      </c>
      <c r="P1334" s="29">
        <v>96</v>
      </c>
      <c r="Q1334" s="29">
        <v>127</v>
      </c>
      <c r="R1334" s="29">
        <v>95.3</v>
      </c>
      <c r="S1334" s="33">
        <v>-7.2916666666666963E-3</v>
      </c>
      <c r="T1334" s="34">
        <v>576416.09375</v>
      </c>
      <c r="U1334" s="34">
        <v>83654.557035958904</v>
      </c>
      <c r="V1334" s="35">
        <v>492761.53671404108</v>
      </c>
      <c r="W1334" s="24">
        <v>0</v>
      </c>
      <c r="X1334" s="35">
        <v>492761.53671404108</v>
      </c>
    </row>
    <row r="1335" spans="1:24">
      <c r="A1335" s="24">
        <v>1334</v>
      </c>
      <c r="B1335" s="25" t="s">
        <v>60</v>
      </c>
      <c r="C1335" s="25" t="s">
        <v>104</v>
      </c>
      <c r="D1335" s="26">
        <v>43404</v>
      </c>
      <c r="E1335" s="27">
        <v>43404</v>
      </c>
      <c r="F1335" s="27">
        <v>43374</v>
      </c>
      <c r="G1335" s="27">
        <v>44798</v>
      </c>
      <c r="H1335" s="28">
        <v>3.8191780821917809</v>
      </c>
      <c r="I1335" s="29">
        <v>25</v>
      </c>
      <c r="J1335" s="30">
        <v>0.05</v>
      </c>
      <c r="K1335" s="29">
        <v>3.7999999999999999E-2</v>
      </c>
      <c r="L1335" s="31">
        <v>175035</v>
      </c>
      <c r="M1335" s="32" t="s">
        <v>1877</v>
      </c>
      <c r="N1335" s="29">
        <v>642</v>
      </c>
      <c r="O1335" s="29">
        <v>82</v>
      </c>
      <c r="P1335" s="29">
        <v>79.099999999999994</v>
      </c>
      <c r="Q1335" s="29">
        <v>127</v>
      </c>
      <c r="R1335" s="29">
        <v>94</v>
      </c>
      <c r="S1335" s="33">
        <v>0.18836915297092297</v>
      </c>
      <c r="T1335" s="34">
        <v>208006.19469026552</v>
      </c>
      <c r="U1335" s="34">
        <v>30187.68258940478</v>
      </c>
      <c r="V1335" s="35">
        <v>177818.51210086074</v>
      </c>
      <c r="W1335" s="24">
        <v>0</v>
      </c>
      <c r="X1335" s="35">
        <v>177818.51210086074</v>
      </c>
    </row>
    <row r="1336" spans="1:24">
      <c r="A1336" s="24">
        <v>1335</v>
      </c>
      <c r="B1336" s="25" t="s">
        <v>60</v>
      </c>
      <c r="C1336" s="25" t="s">
        <v>105</v>
      </c>
      <c r="D1336" s="26">
        <v>43404</v>
      </c>
      <c r="E1336" s="27">
        <v>43404</v>
      </c>
      <c r="F1336" s="27">
        <v>43374</v>
      </c>
      <c r="G1336" s="27">
        <v>44798</v>
      </c>
      <c r="H1336" s="28">
        <v>3.8191780821917809</v>
      </c>
      <c r="I1336" s="29">
        <v>25</v>
      </c>
      <c r="J1336" s="30">
        <v>0.05</v>
      </c>
      <c r="K1336" s="29">
        <v>3.7999999999999999E-2</v>
      </c>
      <c r="L1336" s="31">
        <v>132796</v>
      </c>
      <c r="M1336" s="32" t="s">
        <v>2189</v>
      </c>
      <c r="N1336" s="29">
        <v>798</v>
      </c>
      <c r="O1336" s="29">
        <v>82</v>
      </c>
      <c r="P1336" s="29">
        <v>96</v>
      </c>
      <c r="Q1336" s="29">
        <v>127</v>
      </c>
      <c r="R1336" s="29">
        <v>95.3</v>
      </c>
      <c r="S1336" s="33">
        <v>-7.2916666666666963E-3</v>
      </c>
      <c r="T1336" s="34">
        <v>131827.69583333333</v>
      </c>
      <c r="U1336" s="34">
        <v>19131.990968995433</v>
      </c>
      <c r="V1336" s="35">
        <v>112695.70486433789</v>
      </c>
      <c r="W1336" s="24">
        <v>0</v>
      </c>
      <c r="X1336" s="35">
        <v>112695.70486433789</v>
      </c>
    </row>
    <row r="1337" spans="1:24">
      <c r="A1337" s="24">
        <v>1336</v>
      </c>
      <c r="B1337" s="25" t="s">
        <v>60</v>
      </c>
      <c r="C1337" s="25" t="s">
        <v>106</v>
      </c>
      <c r="D1337" s="26">
        <v>43404</v>
      </c>
      <c r="E1337" s="27">
        <v>43404</v>
      </c>
      <c r="F1337" s="27">
        <v>43374</v>
      </c>
      <c r="G1337" s="27">
        <v>44798</v>
      </c>
      <c r="H1337" s="28">
        <v>3.8191780821917809</v>
      </c>
      <c r="I1337" s="29">
        <v>25</v>
      </c>
      <c r="J1337" s="30">
        <v>0.05</v>
      </c>
      <c r="K1337" s="29">
        <v>3.7999999999999999E-2</v>
      </c>
      <c r="L1337" s="31">
        <v>469552</v>
      </c>
      <c r="M1337" s="32" t="s">
        <v>1871</v>
      </c>
      <c r="N1337" s="29">
        <v>639</v>
      </c>
      <c r="O1337" s="29">
        <v>82</v>
      </c>
      <c r="P1337" s="29">
        <v>113.1</v>
      </c>
      <c r="Q1337" s="29">
        <v>127</v>
      </c>
      <c r="R1337" s="29">
        <v>116.2</v>
      </c>
      <c r="S1337" s="33">
        <v>2.740937223695852E-2</v>
      </c>
      <c r="T1337" s="34">
        <v>482422.1255526084</v>
      </c>
      <c r="U1337" s="34">
        <v>70013.328314445956</v>
      </c>
      <c r="V1337" s="35">
        <v>412408.79723816243</v>
      </c>
      <c r="W1337" s="24">
        <v>0</v>
      </c>
      <c r="X1337" s="35">
        <v>412408.79723816243</v>
      </c>
    </row>
    <row r="1338" spans="1:24">
      <c r="A1338" s="24">
        <v>1337</v>
      </c>
      <c r="B1338" s="25" t="s">
        <v>60</v>
      </c>
      <c r="C1338" s="25" t="s">
        <v>110</v>
      </c>
      <c r="D1338" s="26">
        <v>43404</v>
      </c>
      <c r="E1338" s="27">
        <v>43404</v>
      </c>
      <c r="F1338" s="27">
        <v>43374</v>
      </c>
      <c r="G1338" s="27">
        <v>44798</v>
      </c>
      <c r="H1338" s="28">
        <v>3.8191780821917809</v>
      </c>
      <c r="I1338" s="29">
        <v>25</v>
      </c>
      <c r="J1338" s="30">
        <v>0.05</v>
      </c>
      <c r="K1338" s="29">
        <v>3.7999999999999999E-2</v>
      </c>
      <c r="L1338" s="31">
        <v>16789210</v>
      </c>
      <c r="M1338" s="32" t="s">
        <v>1939</v>
      </c>
      <c r="N1338" s="29">
        <v>673</v>
      </c>
      <c r="O1338" s="29">
        <v>82</v>
      </c>
      <c r="P1338" s="29">
        <v>95.4</v>
      </c>
      <c r="Q1338" s="29">
        <v>127</v>
      </c>
      <c r="R1338" s="29">
        <v>104.3</v>
      </c>
      <c r="S1338" s="33">
        <v>9.3291404612159234E-2</v>
      </c>
      <c r="T1338" s="34">
        <v>18355498.983228508</v>
      </c>
      <c r="U1338" s="34">
        <v>2663910.9373687138</v>
      </c>
      <c r="V1338" s="35">
        <v>15691588.045859795</v>
      </c>
      <c r="W1338" s="24">
        <v>0</v>
      </c>
      <c r="X1338" s="35">
        <v>15691588.045859795</v>
      </c>
    </row>
    <row r="1339" spans="1:24">
      <c r="A1339" s="24">
        <v>1338</v>
      </c>
      <c r="B1339" s="25" t="s">
        <v>60</v>
      </c>
      <c r="C1339" s="25" t="s">
        <v>86</v>
      </c>
      <c r="D1339" s="26">
        <v>43404</v>
      </c>
      <c r="E1339" s="27">
        <v>43404</v>
      </c>
      <c r="F1339" s="27">
        <v>43374</v>
      </c>
      <c r="G1339" s="27">
        <v>44798</v>
      </c>
      <c r="H1339" s="28">
        <v>3.8191780821917809</v>
      </c>
      <c r="I1339" s="29">
        <v>25</v>
      </c>
      <c r="J1339" s="30">
        <v>0.05</v>
      </c>
      <c r="K1339" s="29">
        <v>3.7999999999999999E-2</v>
      </c>
      <c r="L1339" s="31">
        <v>892500</v>
      </c>
      <c r="M1339" s="32" t="s">
        <v>2189</v>
      </c>
      <c r="N1339" s="29">
        <v>798</v>
      </c>
      <c r="O1339" s="29">
        <v>82</v>
      </c>
      <c r="P1339" s="29">
        <v>96</v>
      </c>
      <c r="Q1339" s="29">
        <v>127</v>
      </c>
      <c r="R1339" s="29">
        <v>95.3</v>
      </c>
      <c r="S1339" s="33">
        <v>-7.2916666666666963E-3</v>
      </c>
      <c r="T1339" s="34">
        <v>885992.1875</v>
      </c>
      <c r="U1339" s="34">
        <v>128582.95385273972</v>
      </c>
      <c r="V1339" s="35">
        <v>757409.23364726023</v>
      </c>
      <c r="W1339" s="24">
        <v>0</v>
      </c>
      <c r="X1339" s="35">
        <v>757409.23364726023</v>
      </c>
    </row>
    <row r="1340" spans="1:24">
      <c r="A1340" s="24">
        <v>1339</v>
      </c>
      <c r="B1340" s="25" t="s">
        <v>60</v>
      </c>
      <c r="C1340" s="25" t="s">
        <v>90</v>
      </c>
      <c r="D1340" s="26">
        <v>43404</v>
      </c>
      <c r="E1340" s="27">
        <v>43404</v>
      </c>
      <c r="F1340" s="27">
        <v>43374</v>
      </c>
      <c r="G1340" s="27">
        <v>44798</v>
      </c>
      <c r="H1340" s="28">
        <v>3.8191780821917809</v>
      </c>
      <c r="I1340" s="29">
        <v>25</v>
      </c>
      <c r="J1340" s="30">
        <v>0.05</v>
      </c>
      <c r="K1340" s="29">
        <v>3.7999999999999999E-2</v>
      </c>
      <c r="L1340" s="31">
        <v>472500</v>
      </c>
      <c r="M1340" s="32" t="s">
        <v>2189</v>
      </c>
      <c r="N1340" s="29">
        <v>798</v>
      </c>
      <c r="O1340" s="29">
        <v>82</v>
      </c>
      <c r="P1340" s="29">
        <v>96</v>
      </c>
      <c r="Q1340" s="29">
        <v>127</v>
      </c>
      <c r="R1340" s="29">
        <v>95.3</v>
      </c>
      <c r="S1340" s="33">
        <v>-7.2916666666666963E-3</v>
      </c>
      <c r="T1340" s="34">
        <v>469054.6875</v>
      </c>
      <c r="U1340" s="34">
        <v>68073.328510273976</v>
      </c>
      <c r="V1340" s="35">
        <v>400981.35898972605</v>
      </c>
      <c r="W1340" s="24">
        <v>0</v>
      </c>
      <c r="X1340" s="35">
        <v>400981.35898972605</v>
      </c>
    </row>
    <row r="1341" spans="1:24">
      <c r="A1341" s="24">
        <v>1340</v>
      </c>
      <c r="B1341" s="25" t="s">
        <v>60</v>
      </c>
      <c r="C1341" s="25" t="s">
        <v>91</v>
      </c>
      <c r="D1341" s="26">
        <v>43404</v>
      </c>
      <c r="E1341" s="27">
        <v>43404</v>
      </c>
      <c r="F1341" s="27">
        <v>43374</v>
      </c>
      <c r="G1341" s="27">
        <v>44798</v>
      </c>
      <c r="H1341" s="28">
        <v>3.8191780821917809</v>
      </c>
      <c r="I1341" s="29">
        <v>25</v>
      </c>
      <c r="J1341" s="30">
        <v>0.05</v>
      </c>
      <c r="K1341" s="29">
        <v>3.7999999999999999E-2</v>
      </c>
      <c r="L1341" s="31">
        <v>637760</v>
      </c>
      <c r="M1341" s="32" t="s">
        <v>2189</v>
      </c>
      <c r="N1341" s="29">
        <v>798</v>
      </c>
      <c r="O1341" s="29">
        <v>82</v>
      </c>
      <c r="P1341" s="29">
        <v>96</v>
      </c>
      <c r="Q1341" s="29">
        <v>127</v>
      </c>
      <c r="R1341" s="29">
        <v>95.3</v>
      </c>
      <c r="S1341" s="33">
        <v>-7.2916666666666963E-3</v>
      </c>
      <c r="T1341" s="34">
        <v>633109.66666666663</v>
      </c>
      <c r="U1341" s="34">
        <v>91882.42537716894</v>
      </c>
      <c r="V1341" s="35">
        <v>541227.2412894977</v>
      </c>
      <c r="W1341" s="24">
        <v>0</v>
      </c>
      <c r="X1341" s="35">
        <v>541227.2412894977</v>
      </c>
    </row>
    <row r="1342" spans="1:24">
      <c r="A1342" s="24">
        <v>1341</v>
      </c>
      <c r="B1342" s="25" t="s">
        <v>60</v>
      </c>
      <c r="C1342" s="25" t="s">
        <v>92</v>
      </c>
      <c r="D1342" s="26">
        <v>43404</v>
      </c>
      <c r="E1342" s="27">
        <v>43404</v>
      </c>
      <c r="F1342" s="27">
        <v>43374</v>
      </c>
      <c r="G1342" s="27">
        <v>44798</v>
      </c>
      <c r="H1342" s="28">
        <v>3.8191780821917809</v>
      </c>
      <c r="I1342" s="29">
        <v>25</v>
      </c>
      <c r="J1342" s="30">
        <v>0.05</v>
      </c>
      <c r="K1342" s="29">
        <v>3.7999999999999999E-2</v>
      </c>
      <c r="L1342" s="31">
        <v>21044329</v>
      </c>
      <c r="M1342" s="32" t="s">
        <v>2189</v>
      </c>
      <c r="N1342" s="29">
        <v>798</v>
      </c>
      <c r="O1342" s="29">
        <v>82</v>
      </c>
      <c r="P1342" s="29">
        <v>96</v>
      </c>
      <c r="Q1342" s="29">
        <v>127</v>
      </c>
      <c r="R1342" s="29">
        <v>95.3</v>
      </c>
      <c r="S1342" s="33">
        <v>-7.2916666666666963E-3</v>
      </c>
      <c r="T1342" s="34">
        <v>20890880.767708331</v>
      </c>
      <c r="U1342" s="34">
        <v>3031867.7699371115</v>
      </c>
      <c r="V1342" s="35">
        <v>17859012.997771218</v>
      </c>
      <c r="W1342" s="24">
        <v>0</v>
      </c>
      <c r="X1342" s="35">
        <v>17859012.997771218</v>
      </c>
    </row>
    <row r="1343" spans="1:24">
      <c r="A1343" s="24">
        <v>1342</v>
      </c>
      <c r="B1343" s="25" t="s">
        <v>60</v>
      </c>
      <c r="C1343" s="25" t="s">
        <v>93</v>
      </c>
      <c r="D1343" s="26">
        <v>43404</v>
      </c>
      <c r="E1343" s="27">
        <v>43404</v>
      </c>
      <c r="F1343" s="27">
        <v>43374</v>
      </c>
      <c r="G1343" s="27">
        <v>44798</v>
      </c>
      <c r="H1343" s="28">
        <v>3.8191780821917809</v>
      </c>
      <c r="I1343" s="29">
        <v>25</v>
      </c>
      <c r="J1343" s="30">
        <v>0.05</v>
      </c>
      <c r="K1343" s="29">
        <v>3.7999999999999999E-2</v>
      </c>
      <c r="L1343" s="31">
        <v>969266</v>
      </c>
      <c r="M1343" s="32" t="s">
        <v>2189</v>
      </c>
      <c r="N1343" s="29">
        <v>798</v>
      </c>
      <c r="O1343" s="29">
        <v>82</v>
      </c>
      <c r="P1343" s="29">
        <v>96</v>
      </c>
      <c r="Q1343" s="29">
        <v>127</v>
      </c>
      <c r="R1343" s="29">
        <v>95.3</v>
      </c>
      <c r="S1343" s="33">
        <v>-7.2916666666666963E-3</v>
      </c>
      <c r="T1343" s="34">
        <v>962198.43541666667</v>
      </c>
      <c r="U1343" s="34">
        <v>139642.67265997716</v>
      </c>
      <c r="V1343" s="35">
        <v>822555.76275668945</v>
      </c>
      <c r="W1343" s="24">
        <v>0</v>
      </c>
      <c r="X1343" s="35">
        <v>822555.76275668945</v>
      </c>
    </row>
    <row r="1344" spans="1:24">
      <c r="A1344" s="24">
        <v>1343</v>
      </c>
      <c r="B1344" s="25" t="s">
        <v>60</v>
      </c>
      <c r="C1344" s="25" t="s">
        <v>94</v>
      </c>
      <c r="D1344" s="26">
        <v>43404</v>
      </c>
      <c r="E1344" s="27">
        <v>43404</v>
      </c>
      <c r="F1344" s="27">
        <v>43374</v>
      </c>
      <c r="G1344" s="27">
        <v>44798</v>
      </c>
      <c r="H1344" s="28">
        <v>3.8191780821917809</v>
      </c>
      <c r="I1344" s="29">
        <v>25</v>
      </c>
      <c r="J1344" s="30">
        <v>0.05</v>
      </c>
      <c r="K1344" s="29">
        <v>3.7999999999999999E-2</v>
      </c>
      <c r="L1344" s="31">
        <v>735000</v>
      </c>
      <c r="M1344" s="32" t="s">
        <v>2189</v>
      </c>
      <c r="N1344" s="29">
        <v>798</v>
      </c>
      <c r="O1344" s="29">
        <v>82</v>
      </c>
      <c r="P1344" s="29">
        <v>96</v>
      </c>
      <c r="Q1344" s="29">
        <v>127</v>
      </c>
      <c r="R1344" s="29">
        <v>95.3</v>
      </c>
      <c r="S1344" s="33">
        <v>-7.2916666666666963E-3</v>
      </c>
      <c r="T1344" s="34">
        <v>729640.625</v>
      </c>
      <c r="U1344" s="34">
        <v>105891.84434931507</v>
      </c>
      <c r="V1344" s="35">
        <v>623748.78065068496</v>
      </c>
      <c r="W1344" s="24">
        <v>0</v>
      </c>
      <c r="X1344" s="35">
        <v>623748.78065068496</v>
      </c>
    </row>
    <row r="1345" spans="1:24">
      <c r="A1345" s="24">
        <v>1344</v>
      </c>
      <c r="B1345" s="25" t="s">
        <v>60</v>
      </c>
      <c r="C1345" s="25" t="s">
        <v>95</v>
      </c>
      <c r="D1345" s="26">
        <v>43404</v>
      </c>
      <c r="E1345" s="27">
        <v>43404</v>
      </c>
      <c r="F1345" s="27">
        <v>43374</v>
      </c>
      <c r="G1345" s="27">
        <v>44798</v>
      </c>
      <c r="H1345" s="28">
        <v>3.8191780821917809</v>
      </c>
      <c r="I1345" s="29">
        <v>25</v>
      </c>
      <c r="J1345" s="30">
        <v>0.05</v>
      </c>
      <c r="K1345" s="29">
        <v>3.7999999999999999E-2</v>
      </c>
      <c r="L1345" s="31">
        <v>126000</v>
      </c>
      <c r="M1345" s="32" t="s">
        <v>2189</v>
      </c>
      <c r="N1345" s="29">
        <v>798</v>
      </c>
      <c r="O1345" s="29">
        <v>82</v>
      </c>
      <c r="P1345" s="29">
        <v>96</v>
      </c>
      <c r="Q1345" s="29">
        <v>127</v>
      </c>
      <c r="R1345" s="29">
        <v>95.3</v>
      </c>
      <c r="S1345" s="33">
        <v>-7.2916666666666963E-3</v>
      </c>
      <c r="T1345" s="34">
        <v>125081.25</v>
      </c>
      <c r="U1345" s="34">
        <v>18152.887602739724</v>
      </c>
      <c r="V1345" s="35">
        <v>106928.36239726028</v>
      </c>
      <c r="W1345" s="24">
        <v>0</v>
      </c>
      <c r="X1345" s="35">
        <v>106928.36239726028</v>
      </c>
    </row>
    <row r="1346" spans="1:24">
      <c r="A1346" s="24">
        <v>1345</v>
      </c>
      <c r="B1346" s="25" t="s">
        <v>60</v>
      </c>
      <c r="C1346" s="25" t="s">
        <v>96</v>
      </c>
      <c r="D1346" s="26">
        <v>43404</v>
      </c>
      <c r="E1346" s="27">
        <v>43404</v>
      </c>
      <c r="F1346" s="27">
        <v>43374</v>
      </c>
      <c r="G1346" s="27">
        <v>44798</v>
      </c>
      <c r="H1346" s="28">
        <v>3.8191780821917809</v>
      </c>
      <c r="I1346" s="29">
        <v>25</v>
      </c>
      <c r="J1346" s="30">
        <v>0.05</v>
      </c>
      <c r="K1346" s="29">
        <v>3.7999999999999999E-2</v>
      </c>
      <c r="L1346" s="31">
        <v>29327302</v>
      </c>
      <c r="M1346" s="32" t="s">
        <v>2189</v>
      </c>
      <c r="N1346" s="29">
        <v>798</v>
      </c>
      <c r="O1346" s="29">
        <v>82</v>
      </c>
      <c r="P1346" s="29">
        <v>96</v>
      </c>
      <c r="Q1346" s="29">
        <v>127</v>
      </c>
      <c r="R1346" s="29">
        <v>95.3</v>
      </c>
      <c r="S1346" s="33">
        <v>-7.2916666666666963E-3</v>
      </c>
      <c r="T1346" s="34">
        <v>29113457.089583334</v>
      </c>
      <c r="U1346" s="34">
        <v>4225200.1341079678</v>
      </c>
      <c r="V1346" s="35">
        <v>24888256.955475368</v>
      </c>
      <c r="W1346" s="24">
        <v>0</v>
      </c>
      <c r="X1346" s="35">
        <v>24888256.955475368</v>
      </c>
    </row>
    <row r="1347" spans="1:24">
      <c r="A1347" s="24">
        <v>1346</v>
      </c>
      <c r="B1347" s="25" t="s">
        <v>60</v>
      </c>
      <c r="C1347" s="25" t="s">
        <v>97</v>
      </c>
      <c r="D1347" s="26">
        <v>43404</v>
      </c>
      <c r="E1347" s="27">
        <v>43404</v>
      </c>
      <c r="F1347" s="27">
        <v>43374</v>
      </c>
      <c r="G1347" s="27">
        <v>44798</v>
      </c>
      <c r="H1347" s="28">
        <v>3.8191780821917809</v>
      </c>
      <c r="I1347" s="29">
        <v>25</v>
      </c>
      <c r="J1347" s="30">
        <v>0.05</v>
      </c>
      <c r="K1347" s="29">
        <v>3.7999999999999999E-2</v>
      </c>
      <c r="L1347" s="31">
        <v>1517250</v>
      </c>
      <c r="M1347" s="32" t="s">
        <v>1941</v>
      </c>
      <c r="N1347" s="29">
        <v>674</v>
      </c>
      <c r="O1347" s="29">
        <v>82</v>
      </c>
      <c r="P1347" s="29">
        <v>105.9</v>
      </c>
      <c r="Q1347" s="29">
        <v>127</v>
      </c>
      <c r="R1347" s="29">
        <v>122.8</v>
      </c>
      <c r="S1347" s="33">
        <v>0.15958451369216234</v>
      </c>
      <c r="T1347" s="34">
        <v>1759379.6033994332</v>
      </c>
      <c r="U1347" s="34">
        <v>255336.59274321859</v>
      </c>
      <c r="V1347" s="35">
        <v>1504043.0106562146</v>
      </c>
      <c r="W1347" s="24">
        <v>0</v>
      </c>
      <c r="X1347" s="35">
        <v>1504043.0106562146</v>
      </c>
    </row>
    <row r="1348" spans="1:24">
      <c r="A1348" s="24">
        <v>1347</v>
      </c>
      <c r="B1348" s="25" t="s">
        <v>60</v>
      </c>
      <c r="C1348" s="25" t="s">
        <v>98</v>
      </c>
      <c r="D1348" s="26">
        <v>43404</v>
      </c>
      <c r="E1348" s="27">
        <v>43404</v>
      </c>
      <c r="F1348" s="27">
        <v>43374</v>
      </c>
      <c r="G1348" s="27">
        <v>44798</v>
      </c>
      <c r="H1348" s="28">
        <v>3.8191780821917809</v>
      </c>
      <c r="I1348" s="29">
        <v>25</v>
      </c>
      <c r="J1348" s="30">
        <v>0.05</v>
      </c>
      <c r="K1348" s="29">
        <v>3.7999999999999999E-2</v>
      </c>
      <c r="L1348" s="31">
        <v>312900</v>
      </c>
      <c r="M1348" s="32" t="s">
        <v>2189</v>
      </c>
      <c r="N1348" s="29">
        <v>798</v>
      </c>
      <c r="O1348" s="29">
        <v>82</v>
      </c>
      <c r="P1348" s="29">
        <v>96</v>
      </c>
      <c r="Q1348" s="29">
        <v>127</v>
      </c>
      <c r="R1348" s="29">
        <v>95.3</v>
      </c>
      <c r="S1348" s="33">
        <v>-7.2916666666666963E-3</v>
      </c>
      <c r="T1348" s="34">
        <v>310618.4375</v>
      </c>
      <c r="U1348" s="34">
        <v>45079.67088013699</v>
      </c>
      <c r="V1348" s="35">
        <v>265538.76661986299</v>
      </c>
      <c r="W1348" s="24">
        <v>0</v>
      </c>
      <c r="X1348" s="35">
        <v>265538.76661986299</v>
      </c>
    </row>
    <row r="1349" spans="1:24">
      <c r="A1349" s="24">
        <v>1348</v>
      </c>
      <c r="B1349" s="25" t="s">
        <v>60</v>
      </c>
      <c r="C1349" s="25" t="s">
        <v>99</v>
      </c>
      <c r="D1349" s="26">
        <v>43404</v>
      </c>
      <c r="E1349" s="27">
        <v>43404</v>
      </c>
      <c r="F1349" s="27">
        <v>43374</v>
      </c>
      <c r="G1349" s="27">
        <v>44798</v>
      </c>
      <c r="H1349" s="28">
        <v>3.8191780821917809</v>
      </c>
      <c r="I1349" s="29">
        <v>25</v>
      </c>
      <c r="J1349" s="30">
        <v>0.05</v>
      </c>
      <c r="K1349" s="29">
        <v>3.7999999999999999E-2</v>
      </c>
      <c r="L1349" s="31">
        <v>1174950</v>
      </c>
      <c r="M1349" s="32" t="s">
        <v>2189</v>
      </c>
      <c r="N1349" s="29">
        <v>798</v>
      </c>
      <c r="O1349" s="29">
        <v>82</v>
      </c>
      <c r="P1349" s="29">
        <v>96</v>
      </c>
      <c r="Q1349" s="29">
        <v>127</v>
      </c>
      <c r="R1349" s="29">
        <v>95.3</v>
      </c>
      <c r="S1349" s="33">
        <v>-7.2916666666666963E-3</v>
      </c>
      <c r="T1349" s="34">
        <v>1166382.65625</v>
      </c>
      <c r="U1349" s="34">
        <v>169275.67689554795</v>
      </c>
      <c r="V1349" s="35">
        <v>997106.97935445211</v>
      </c>
      <c r="W1349" s="24">
        <v>0</v>
      </c>
      <c r="X1349" s="35">
        <v>997106.97935445211</v>
      </c>
    </row>
    <row r="1350" spans="1:24">
      <c r="A1350" s="24">
        <v>1349</v>
      </c>
      <c r="B1350" s="25" t="s">
        <v>60</v>
      </c>
      <c r="C1350" s="25" t="s">
        <v>100</v>
      </c>
      <c r="D1350" s="26">
        <v>43404</v>
      </c>
      <c r="E1350" s="27">
        <v>43404</v>
      </c>
      <c r="F1350" s="27">
        <v>43374</v>
      </c>
      <c r="G1350" s="27">
        <v>44798</v>
      </c>
      <c r="H1350" s="28">
        <v>3.8191780821917809</v>
      </c>
      <c r="I1350" s="29">
        <v>25</v>
      </c>
      <c r="J1350" s="30">
        <v>0.05</v>
      </c>
      <c r="K1350" s="29">
        <v>3.7999999999999999E-2</v>
      </c>
      <c r="L1350" s="31">
        <v>582750</v>
      </c>
      <c r="M1350" s="32" t="s">
        <v>1973</v>
      </c>
      <c r="N1350" s="29">
        <v>690</v>
      </c>
      <c r="O1350" s="29">
        <v>82</v>
      </c>
      <c r="P1350" s="29">
        <v>112.3</v>
      </c>
      <c r="Q1350" s="29">
        <v>127</v>
      </c>
      <c r="R1350" s="29">
        <v>145.69999999999999</v>
      </c>
      <c r="S1350" s="33">
        <v>0.29741763134461258</v>
      </c>
      <c r="T1350" s="34">
        <v>756070.12466607301</v>
      </c>
      <c r="U1350" s="34">
        <v>109727.52505153758</v>
      </c>
      <c r="V1350" s="35">
        <v>646342.59961453546</v>
      </c>
      <c r="W1350" s="24">
        <v>0</v>
      </c>
      <c r="X1350" s="35">
        <v>646342.59961453546</v>
      </c>
    </row>
    <row r="1351" spans="1:24">
      <c r="A1351" s="24">
        <v>1350</v>
      </c>
      <c r="B1351" s="25" t="s">
        <v>60</v>
      </c>
      <c r="C1351" s="25" t="s">
        <v>101</v>
      </c>
      <c r="D1351" s="26">
        <v>43404</v>
      </c>
      <c r="E1351" s="27">
        <v>43404</v>
      </c>
      <c r="F1351" s="27">
        <v>43374</v>
      </c>
      <c r="G1351" s="27">
        <v>44798</v>
      </c>
      <c r="H1351" s="28">
        <v>3.8191780821917809</v>
      </c>
      <c r="I1351" s="29">
        <v>25</v>
      </c>
      <c r="J1351" s="30">
        <v>0.05</v>
      </c>
      <c r="K1351" s="29">
        <v>3.7999999999999999E-2</v>
      </c>
      <c r="L1351" s="31">
        <v>9976171</v>
      </c>
      <c r="M1351" s="32" t="s">
        <v>2189</v>
      </c>
      <c r="N1351" s="29">
        <v>798</v>
      </c>
      <c r="O1351" s="29">
        <v>82</v>
      </c>
      <c r="P1351" s="29">
        <v>96</v>
      </c>
      <c r="Q1351" s="29">
        <v>127</v>
      </c>
      <c r="R1351" s="29">
        <v>95.3</v>
      </c>
      <c r="S1351" s="33">
        <v>-7.2916666666666963E-3</v>
      </c>
      <c r="T1351" s="34">
        <v>9903428.0864583328</v>
      </c>
      <c r="U1351" s="34">
        <v>1437272.3084818379</v>
      </c>
      <c r="V1351" s="35">
        <v>8466155.7779764943</v>
      </c>
      <c r="W1351" s="24">
        <v>0</v>
      </c>
      <c r="X1351" s="35">
        <v>8466155.7779764943</v>
      </c>
    </row>
    <row r="1352" spans="1:24">
      <c r="A1352" s="24">
        <v>1351</v>
      </c>
      <c r="B1352" s="25" t="s">
        <v>60</v>
      </c>
      <c r="C1352" s="25" t="s">
        <v>102</v>
      </c>
      <c r="D1352" s="26">
        <v>43404</v>
      </c>
      <c r="E1352" s="27">
        <v>43404</v>
      </c>
      <c r="F1352" s="27">
        <v>43374</v>
      </c>
      <c r="G1352" s="27">
        <v>44798</v>
      </c>
      <c r="H1352" s="28">
        <v>3.8191780821917809</v>
      </c>
      <c r="I1352" s="29">
        <v>25</v>
      </c>
      <c r="J1352" s="30">
        <v>0.05</v>
      </c>
      <c r="K1352" s="29">
        <v>3.7999999999999999E-2</v>
      </c>
      <c r="L1352" s="31">
        <v>21103901</v>
      </c>
      <c r="M1352" s="32" t="s">
        <v>2189</v>
      </c>
      <c r="N1352" s="29">
        <v>798</v>
      </c>
      <c r="O1352" s="29">
        <v>82</v>
      </c>
      <c r="P1352" s="29">
        <v>96</v>
      </c>
      <c r="Q1352" s="29">
        <v>127</v>
      </c>
      <c r="R1352" s="29">
        <v>95.3</v>
      </c>
      <c r="S1352" s="33">
        <v>-7.2916666666666963E-3</v>
      </c>
      <c r="T1352" s="34">
        <v>20950018.388541665</v>
      </c>
      <c r="U1352" s="34">
        <v>3040450.3399392576</v>
      </c>
      <c r="V1352" s="35">
        <v>17909568.048602406</v>
      </c>
      <c r="W1352" s="24">
        <v>0</v>
      </c>
      <c r="X1352" s="35">
        <v>17909568.048602406</v>
      </c>
    </row>
    <row r="1353" spans="1:24">
      <c r="A1353" s="24">
        <v>1352</v>
      </c>
      <c r="B1353" s="25" t="s">
        <v>60</v>
      </c>
      <c r="C1353" s="25" t="s">
        <v>103</v>
      </c>
      <c r="D1353" s="26">
        <v>43404</v>
      </c>
      <c r="E1353" s="27">
        <v>43404</v>
      </c>
      <c r="F1353" s="27">
        <v>43374</v>
      </c>
      <c r="G1353" s="27">
        <v>44798</v>
      </c>
      <c r="H1353" s="28">
        <v>3.8191780821917809</v>
      </c>
      <c r="I1353" s="29">
        <v>25</v>
      </c>
      <c r="J1353" s="30">
        <v>0.05</v>
      </c>
      <c r="K1353" s="29">
        <v>3.7999999999999999E-2</v>
      </c>
      <c r="L1353" s="31">
        <v>580650</v>
      </c>
      <c r="M1353" s="32" t="s">
        <v>2189</v>
      </c>
      <c r="N1353" s="29">
        <v>798</v>
      </c>
      <c r="O1353" s="29">
        <v>82</v>
      </c>
      <c r="P1353" s="29">
        <v>96</v>
      </c>
      <c r="Q1353" s="29">
        <v>127</v>
      </c>
      <c r="R1353" s="29">
        <v>95.3</v>
      </c>
      <c r="S1353" s="33">
        <v>-7.2916666666666963E-3</v>
      </c>
      <c r="T1353" s="34">
        <v>576416.09375</v>
      </c>
      <c r="U1353" s="34">
        <v>83654.557035958904</v>
      </c>
      <c r="V1353" s="35">
        <v>492761.53671404108</v>
      </c>
      <c r="W1353" s="24">
        <v>0</v>
      </c>
      <c r="X1353" s="35">
        <v>492761.53671404108</v>
      </c>
    </row>
    <row r="1354" spans="1:24">
      <c r="A1354" s="24">
        <v>1353</v>
      </c>
      <c r="B1354" s="25" t="s">
        <v>60</v>
      </c>
      <c r="C1354" s="25" t="s">
        <v>104</v>
      </c>
      <c r="D1354" s="26">
        <v>43404</v>
      </c>
      <c r="E1354" s="27">
        <v>43404</v>
      </c>
      <c r="F1354" s="27">
        <v>43374</v>
      </c>
      <c r="G1354" s="27">
        <v>44798</v>
      </c>
      <c r="H1354" s="28">
        <v>3.8191780821917809</v>
      </c>
      <c r="I1354" s="29">
        <v>25</v>
      </c>
      <c r="J1354" s="30">
        <v>0.05</v>
      </c>
      <c r="K1354" s="29">
        <v>3.7999999999999999E-2</v>
      </c>
      <c r="L1354" s="31">
        <v>175035</v>
      </c>
      <c r="M1354" s="32" t="s">
        <v>1877</v>
      </c>
      <c r="N1354" s="29">
        <v>642</v>
      </c>
      <c r="O1354" s="29">
        <v>82</v>
      </c>
      <c r="P1354" s="29">
        <v>79.099999999999994</v>
      </c>
      <c r="Q1354" s="29">
        <v>127</v>
      </c>
      <c r="R1354" s="29">
        <v>94</v>
      </c>
      <c r="S1354" s="33">
        <v>0.18836915297092297</v>
      </c>
      <c r="T1354" s="34">
        <v>208006.19469026552</v>
      </c>
      <c r="U1354" s="34">
        <v>30187.68258940478</v>
      </c>
      <c r="V1354" s="35">
        <v>177818.51210086074</v>
      </c>
      <c r="W1354" s="24">
        <v>0</v>
      </c>
      <c r="X1354" s="35">
        <v>177818.51210086074</v>
      </c>
    </row>
    <row r="1355" spans="1:24">
      <c r="A1355" s="24">
        <v>1354</v>
      </c>
      <c r="B1355" s="25" t="s">
        <v>60</v>
      </c>
      <c r="C1355" s="25" t="s">
        <v>105</v>
      </c>
      <c r="D1355" s="26">
        <v>43404</v>
      </c>
      <c r="E1355" s="27">
        <v>43404</v>
      </c>
      <c r="F1355" s="27">
        <v>43374</v>
      </c>
      <c r="G1355" s="27">
        <v>44798</v>
      </c>
      <c r="H1355" s="28">
        <v>3.8191780821917809</v>
      </c>
      <c r="I1355" s="29">
        <v>25</v>
      </c>
      <c r="J1355" s="30">
        <v>0.05</v>
      </c>
      <c r="K1355" s="29">
        <v>3.7999999999999999E-2</v>
      </c>
      <c r="L1355" s="31">
        <v>132796</v>
      </c>
      <c r="M1355" s="32" t="s">
        <v>2189</v>
      </c>
      <c r="N1355" s="29">
        <v>798</v>
      </c>
      <c r="O1355" s="29">
        <v>82</v>
      </c>
      <c r="P1355" s="29">
        <v>96</v>
      </c>
      <c r="Q1355" s="29">
        <v>127</v>
      </c>
      <c r="R1355" s="29">
        <v>95.3</v>
      </c>
      <c r="S1355" s="33">
        <v>-7.2916666666666963E-3</v>
      </c>
      <c r="T1355" s="34">
        <v>131827.69583333333</v>
      </c>
      <c r="U1355" s="34">
        <v>19131.990968995433</v>
      </c>
      <c r="V1355" s="35">
        <v>112695.70486433789</v>
      </c>
      <c r="W1355" s="24">
        <v>0</v>
      </c>
      <c r="X1355" s="35">
        <v>112695.70486433789</v>
      </c>
    </row>
    <row r="1356" spans="1:24">
      <c r="A1356" s="24">
        <v>1355</v>
      </c>
      <c r="B1356" s="25" t="s">
        <v>60</v>
      </c>
      <c r="C1356" s="25" t="s">
        <v>106</v>
      </c>
      <c r="D1356" s="26">
        <v>43404</v>
      </c>
      <c r="E1356" s="27">
        <v>43404</v>
      </c>
      <c r="F1356" s="27">
        <v>43374</v>
      </c>
      <c r="G1356" s="27">
        <v>44798</v>
      </c>
      <c r="H1356" s="28">
        <v>3.8191780821917809</v>
      </c>
      <c r="I1356" s="29">
        <v>25</v>
      </c>
      <c r="J1356" s="30">
        <v>0.05</v>
      </c>
      <c r="K1356" s="29">
        <v>3.7999999999999999E-2</v>
      </c>
      <c r="L1356" s="31">
        <v>469552</v>
      </c>
      <c r="M1356" s="32" t="s">
        <v>1871</v>
      </c>
      <c r="N1356" s="29">
        <v>639</v>
      </c>
      <c r="O1356" s="29">
        <v>82</v>
      </c>
      <c r="P1356" s="29">
        <v>113.1</v>
      </c>
      <c r="Q1356" s="29">
        <v>127</v>
      </c>
      <c r="R1356" s="29">
        <v>116.2</v>
      </c>
      <c r="S1356" s="33">
        <v>2.740937223695852E-2</v>
      </c>
      <c r="T1356" s="34">
        <v>482422.1255526084</v>
      </c>
      <c r="U1356" s="34">
        <v>70013.328314445956</v>
      </c>
      <c r="V1356" s="35">
        <v>412408.79723816243</v>
      </c>
      <c r="W1356" s="24">
        <v>0</v>
      </c>
      <c r="X1356" s="35">
        <v>412408.79723816243</v>
      </c>
    </row>
    <row r="1357" spans="1:24">
      <c r="A1357" s="24">
        <v>1356</v>
      </c>
      <c r="B1357" s="25" t="s">
        <v>60</v>
      </c>
      <c r="C1357" s="25" t="s">
        <v>110</v>
      </c>
      <c r="D1357" s="26">
        <v>43404</v>
      </c>
      <c r="E1357" s="27">
        <v>43404</v>
      </c>
      <c r="F1357" s="27">
        <v>43374</v>
      </c>
      <c r="G1357" s="27">
        <v>44798</v>
      </c>
      <c r="H1357" s="28">
        <v>3.8191780821917809</v>
      </c>
      <c r="I1357" s="29">
        <v>25</v>
      </c>
      <c r="J1357" s="30">
        <v>0.05</v>
      </c>
      <c r="K1357" s="29">
        <v>3.7999999999999999E-2</v>
      </c>
      <c r="L1357" s="31">
        <v>16789210</v>
      </c>
      <c r="M1357" s="32" t="s">
        <v>1939</v>
      </c>
      <c r="N1357" s="29">
        <v>673</v>
      </c>
      <c r="O1357" s="29">
        <v>82</v>
      </c>
      <c r="P1357" s="29">
        <v>95.4</v>
      </c>
      <c r="Q1357" s="29">
        <v>127</v>
      </c>
      <c r="R1357" s="29">
        <v>104.3</v>
      </c>
      <c r="S1357" s="33">
        <v>9.3291404612159234E-2</v>
      </c>
      <c r="T1357" s="34">
        <v>18355498.983228508</v>
      </c>
      <c r="U1357" s="34">
        <v>2663910.9373687138</v>
      </c>
      <c r="V1357" s="35">
        <v>15691588.045859795</v>
      </c>
      <c r="W1357" s="24">
        <v>0</v>
      </c>
      <c r="X1357" s="35">
        <v>15691588.045859795</v>
      </c>
    </row>
    <row r="1358" spans="1:24">
      <c r="A1358" s="24">
        <v>1357</v>
      </c>
      <c r="B1358" s="25" t="s">
        <v>60</v>
      </c>
      <c r="C1358" s="25" t="s">
        <v>86</v>
      </c>
      <c r="D1358" s="26">
        <v>43404</v>
      </c>
      <c r="E1358" s="27">
        <v>43404</v>
      </c>
      <c r="F1358" s="27">
        <v>43374</v>
      </c>
      <c r="G1358" s="27">
        <v>44798</v>
      </c>
      <c r="H1358" s="28">
        <v>3.8191780821917809</v>
      </c>
      <c r="I1358" s="29">
        <v>25</v>
      </c>
      <c r="J1358" s="30">
        <v>0.05</v>
      </c>
      <c r="K1358" s="29">
        <v>3.7999999999999999E-2</v>
      </c>
      <c r="L1358" s="31">
        <v>892500</v>
      </c>
      <c r="M1358" s="32" t="s">
        <v>2189</v>
      </c>
      <c r="N1358" s="29">
        <v>798</v>
      </c>
      <c r="O1358" s="29">
        <v>82</v>
      </c>
      <c r="P1358" s="29">
        <v>96</v>
      </c>
      <c r="Q1358" s="29">
        <v>127</v>
      </c>
      <c r="R1358" s="29">
        <v>95.3</v>
      </c>
      <c r="S1358" s="33">
        <v>-7.2916666666666963E-3</v>
      </c>
      <c r="T1358" s="34">
        <v>885992.1875</v>
      </c>
      <c r="U1358" s="34">
        <v>128582.95385273972</v>
      </c>
      <c r="V1358" s="35">
        <v>757409.23364726023</v>
      </c>
      <c r="W1358" s="24">
        <v>0</v>
      </c>
      <c r="X1358" s="35">
        <v>757409.23364726023</v>
      </c>
    </row>
    <row r="1359" spans="1:24">
      <c r="A1359" s="24">
        <v>1358</v>
      </c>
      <c r="B1359" s="25" t="s">
        <v>60</v>
      </c>
      <c r="C1359" s="25" t="s">
        <v>90</v>
      </c>
      <c r="D1359" s="26">
        <v>43404</v>
      </c>
      <c r="E1359" s="27">
        <v>43404</v>
      </c>
      <c r="F1359" s="27">
        <v>43374</v>
      </c>
      <c r="G1359" s="27">
        <v>44798</v>
      </c>
      <c r="H1359" s="28">
        <v>3.8191780821917809</v>
      </c>
      <c r="I1359" s="29">
        <v>25</v>
      </c>
      <c r="J1359" s="30">
        <v>0.05</v>
      </c>
      <c r="K1359" s="29">
        <v>3.7999999999999999E-2</v>
      </c>
      <c r="L1359" s="31">
        <v>472500</v>
      </c>
      <c r="M1359" s="32" t="s">
        <v>2189</v>
      </c>
      <c r="N1359" s="29">
        <v>798</v>
      </c>
      <c r="O1359" s="29">
        <v>82</v>
      </c>
      <c r="P1359" s="29">
        <v>96</v>
      </c>
      <c r="Q1359" s="29">
        <v>127</v>
      </c>
      <c r="R1359" s="29">
        <v>95.3</v>
      </c>
      <c r="S1359" s="33">
        <v>-7.2916666666666963E-3</v>
      </c>
      <c r="T1359" s="34">
        <v>469054.6875</v>
      </c>
      <c r="U1359" s="34">
        <v>68073.328510273976</v>
      </c>
      <c r="V1359" s="35">
        <v>400981.35898972605</v>
      </c>
      <c r="W1359" s="24">
        <v>0</v>
      </c>
      <c r="X1359" s="35">
        <v>400981.35898972605</v>
      </c>
    </row>
    <row r="1360" spans="1:24">
      <c r="A1360" s="24">
        <v>1359</v>
      </c>
      <c r="B1360" s="25" t="s">
        <v>60</v>
      </c>
      <c r="C1360" s="25" t="s">
        <v>91</v>
      </c>
      <c r="D1360" s="26">
        <v>43404</v>
      </c>
      <c r="E1360" s="27">
        <v>43404</v>
      </c>
      <c r="F1360" s="27">
        <v>43374</v>
      </c>
      <c r="G1360" s="27">
        <v>44798</v>
      </c>
      <c r="H1360" s="28">
        <v>3.8191780821917809</v>
      </c>
      <c r="I1360" s="29">
        <v>25</v>
      </c>
      <c r="J1360" s="30">
        <v>0.05</v>
      </c>
      <c r="K1360" s="29">
        <v>3.7999999999999999E-2</v>
      </c>
      <c r="L1360" s="31">
        <v>637760</v>
      </c>
      <c r="M1360" s="32" t="s">
        <v>2189</v>
      </c>
      <c r="N1360" s="29">
        <v>798</v>
      </c>
      <c r="O1360" s="29">
        <v>82</v>
      </c>
      <c r="P1360" s="29">
        <v>96</v>
      </c>
      <c r="Q1360" s="29">
        <v>127</v>
      </c>
      <c r="R1360" s="29">
        <v>95.3</v>
      </c>
      <c r="S1360" s="33">
        <v>-7.2916666666666963E-3</v>
      </c>
      <c r="T1360" s="34">
        <v>633109.66666666663</v>
      </c>
      <c r="U1360" s="34">
        <v>91882.42537716894</v>
      </c>
      <c r="V1360" s="35">
        <v>541227.2412894977</v>
      </c>
      <c r="W1360" s="24">
        <v>0</v>
      </c>
      <c r="X1360" s="35">
        <v>541227.2412894977</v>
      </c>
    </row>
    <row r="1361" spans="1:24">
      <c r="A1361" s="24">
        <v>1360</v>
      </c>
      <c r="B1361" s="25" t="s">
        <v>60</v>
      </c>
      <c r="C1361" s="25" t="s">
        <v>92</v>
      </c>
      <c r="D1361" s="26">
        <v>43404</v>
      </c>
      <c r="E1361" s="27">
        <v>43404</v>
      </c>
      <c r="F1361" s="27">
        <v>43374</v>
      </c>
      <c r="G1361" s="27">
        <v>44798</v>
      </c>
      <c r="H1361" s="28">
        <v>3.8191780821917809</v>
      </c>
      <c r="I1361" s="29">
        <v>25</v>
      </c>
      <c r="J1361" s="30">
        <v>0.05</v>
      </c>
      <c r="K1361" s="29">
        <v>3.7999999999999999E-2</v>
      </c>
      <c r="L1361" s="31">
        <v>21044329</v>
      </c>
      <c r="M1361" s="32" t="s">
        <v>2189</v>
      </c>
      <c r="N1361" s="29">
        <v>798</v>
      </c>
      <c r="O1361" s="29">
        <v>82</v>
      </c>
      <c r="P1361" s="29">
        <v>96</v>
      </c>
      <c r="Q1361" s="29">
        <v>127</v>
      </c>
      <c r="R1361" s="29">
        <v>95.3</v>
      </c>
      <c r="S1361" s="33">
        <v>-7.2916666666666963E-3</v>
      </c>
      <c r="T1361" s="34">
        <v>20890880.767708331</v>
      </c>
      <c r="U1361" s="34">
        <v>3031867.7699371115</v>
      </c>
      <c r="V1361" s="35">
        <v>17859012.997771218</v>
      </c>
      <c r="W1361" s="24">
        <v>0</v>
      </c>
      <c r="X1361" s="35">
        <v>17859012.997771218</v>
      </c>
    </row>
    <row r="1362" spans="1:24">
      <c r="A1362" s="24">
        <v>1361</v>
      </c>
      <c r="B1362" s="25" t="s">
        <v>60</v>
      </c>
      <c r="C1362" s="25" t="s">
        <v>93</v>
      </c>
      <c r="D1362" s="26">
        <v>43404</v>
      </c>
      <c r="E1362" s="27">
        <v>43404</v>
      </c>
      <c r="F1362" s="27">
        <v>43374</v>
      </c>
      <c r="G1362" s="27">
        <v>44798</v>
      </c>
      <c r="H1362" s="28">
        <v>3.8191780821917809</v>
      </c>
      <c r="I1362" s="29">
        <v>25</v>
      </c>
      <c r="J1362" s="30">
        <v>0.05</v>
      </c>
      <c r="K1362" s="29">
        <v>3.7999999999999999E-2</v>
      </c>
      <c r="L1362" s="31">
        <v>969266</v>
      </c>
      <c r="M1362" s="32" t="s">
        <v>2189</v>
      </c>
      <c r="N1362" s="29">
        <v>798</v>
      </c>
      <c r="O1362" s="29">
        <v>82</v>
      </c>
      <c r="P1362" s="29">
        <v>96</v>
      </c>
      <c r="Q1362" s="29">
        <v>127</v>
      </c>
      <c r="R1362" s="29">
        <v>95.3</v>
      </c>
      <c r="S1362" s="33">
        <v>-7.2916666666666963E-3</v>
      </c>
      <c r="T1362" s="34">
        <v>962198.43541666667</v>
      </c>
      <c r="U1362" s="34">
        <v>139642.67265997716</v>
      </c>
      <c r="V1362" s="35">
        <v>822555.76275668945</v>
      </c>
      <c r="W1362" s="24">
        <v>0</v>
      </c>
      <c r="X1362" s="35">
        <v>822555.76275668945</v>
      </c>
    </row>
    <row r="1363" spans="1:24">
      <c r="A1363" s="24">
        <v>1362</v>
      </c>
      <c r="B1363" s="25" t="s">
        <v>60</v>
      </c>
      <c r="C1363" s="25" t="s">
        <v>94</v>
      </c>
      <c r="D1363" s="26">
        <v>43404</v>
      </c>
      <c r="E1363" s="27">
        <v>43404</v>
      </c>
      <c r="F1363" s="27">
        <v>43374</v>
      </c>
      <c r="G1363" s="27">
        <v>44798</v>
      </c>
      <c r="H1363" s="28">
        <v>3.8191780821917809</v>
      </c>
      <c r="I1363" s="29">
        <v>25</v>
      </c>
      <c r="J1363" s="30">
        <v>0.05</v>
      </c>
      <c r="K1363" s="29">
        <v>3.7999999999999999E-2</v>
      </c>
      <c r="L1363" s="31">
        <v>735000</v>
      </c>
      <c r="M1363" s="32" t="s">
        <v>2189</v>
      </c>
      <c r="N1363" s="29">
        <v>798</v>
      </c>
      <c r="O1363" s="29">
        <v>82</v>
      </c>
      <c r="P1363" s="29">
        <v>96</v>
      </c>
      <c r="Q1363" s="29">
        <v>127</v>
      </c>
      <c r="R1363" s="29">
        <v>95.3</v>
      </c>
      <c r="S1363" s="33">
        <v>-7.2916666666666963E-3</v>
      </c>
      <c r="T1363" s="34">
        <v>729640.625</v>
      </c>
      <c r="U1363" s="34">
        <v>105891.84434931507</v>
      </c>
      <c r="V1363" s="35">
        <v>623748.78065068496</v>
      </c>
      <c r="W1363" s="24">
        <v>0</v>
      </c>
      <c r="X1363" s="35">
        <v>623748.78065068496</v>
      </c>
    </row>
    <row r="1364" spans="1:24">
      <c r="A1364" s="24">
        <v>1363</v>
      </c>
      <c r="B1364" s="25" t="s">
        <v>60</v>
      </c>
      <c r="C1364" s="25" t="s">
        <v>95</v>
      </c>
      <c r="D1364" s="26">
        <v>43404</v>
      </c>
      <c r="E1364" s="27">
        <v>43404</v>
      </c>
      <c r="F1364" s="27">
        <v>43374</v>
      </c>
      <c r="G1364" s="27">
        <v>44798</v>
      </c>
      <c r="H1364" s="28">
        <v>3.8191780821917809</v>
      </c>
      <c r="I1364" s="29">
        <v>25</v>
      </c>
      <c r="J1364" s="30">
        <v>0.05</v>
      </c>
      <c r="K1364" s="29">
        <v>3.7999999999999999E-2</v>
      </c>
      <c r="L1364" s="31">
        <v>126000</v>
      </c>
      <c r="M1364" s="32" t="s">
        <v>2189</v>
      </c>
      <c r="N1364" s="29">
        <v>798</v>
      </c>
      <c r="O1364" s="29">
        <v>82</v>
      </c>
      <c r="P1364" s="29">
        <v>96</v>
      </c>
      <c r="Q1364" s="29">
        <v>127</v>
      </c>
      <c r="R1364" s="29">
        <v>95.3</v>
      </c>
      <c r="S1364" s="33">
        <v>-7.2916666666666963E-3</v>
      </c>
      <c r="T1364" s="34">
        <v>125081.25</v>
      </c>
      <c r="U1364" s="34">
        <v>18152.887602739724</v>
      </c>
      <c r="V1364" s="35">
        <v>106928.36239726028</v>
      </c>
      <c r="W1364" s="24">
        <v>0</v>
      </c>
      <c r="X1364" s="35">
        <v>106928.36239726028</v>
      </c>
    </row>
    <row r="1365" spans="1:24">
      <c r="A1365" s="24">
        <v>1364</v>
      </c>
      <c r="B1365" s="25" t="s">
        <v>60</v>
      </c>
      <c r="C1365" s="25" t="s">
        <v>96</v>
      </c>
      <c r="D1365" s="26">
        <v>43404</v>
      </c>
      <c r="E1365" s="27">
        <v>43404</v>
      </c>
      <c r="F1365" s="27">
        <v>43374</v>
      </c>
      <c r="G1365" s="27">
        <v>44798</v>
      </c>
      <c r="H1365" s="28">
        <v>3.8191780821917809</v>
      </c>
      <c r="I1365" s="29">
        <v>25</v>
      </c>
      <c r="J1365" s="30">
        <v>0.05</v>
      </c>
      <c r="K1365" s="29">
        <v>3.7999999999999999E-2</v>
      </c>
      <c r="L1365" s="31">
        <v>29327302</v>
      </c>
      <c r="M1365" s="32" t="s">
        <v>2189</v>
      </c>
      <c r="N1365" s="29">
        <v>798</v>
      </c>
      <c r="O1365" s="29">
        <v>82</v>
      </c>
      <c r="P1365" s="29">
        <v>96</v>
      </c>
      <c r="Q1365" s="29">
        <v>127</v>
      </c>
      <c r="R1365" s="29">
        <v>95.3</v>
      </c>
      <c r="S1365" s="33">
        <v>-7.2916666666666963E-3</v>
      </c>
      <c r="T1365" s="34">
        <v>29113457.089583334</v>
      </c>
      <c r="U1365" s="34">
        <v>4225200.1341079678</v>
      </c>
      <c r="V1365" s="35">
        <v>24888256.955475368</v>
      </c>
      <c r="W1365" s="24">
        <v>0</v>
      </c>
      <c r="X1365" s="35">
        <v>24888256.955475368</v>
      </c>
    </row>
    <row r="1366" spans="1:24">
      <c r="A1366" s="24">
        <v>1365</v>
      </c>
      <c r="B1366" s="25" t="s">
        <v>60</v>
      </c>
      <c r="C1366" s="25" t="s">
        <v>97</v>
      </c>
      <c r="D1366" s="26">
        <v>43404</v>
      </c>
      <c r="E1366" s="27">
        <v>43404</v>
      </c>
      <c r="F1366" s="27">
        <v>43374</v>
      </c>
      <c r="G1366" s="27">
        <v>44798</v>
      </c>
      <c r="H1366" s="28">
        <v>3.8191780821917809</v>
      </c>
      <c r="I1366" s="29">
        <v>25</v>
      </c>
      <c r="J1366" s="30">
        <v>0.05</v>
      </c>
      <c r="K1366" s="29">
        <v>3.7999999999999999E-2</v>
      </c>
      <c r="L1366" s="31">
        <v>1517250</v>
      </c>
      <c r="M1366" s="32" t="s">
        <v>1941</v>
      </c>
      <c r="N1366" s="29">
        <v>674</v>
      </c>
      <c r="O1366" s="29">
        <v>82</v>
      </c>
      <c r="P1366" s="29">
        <v>105.9</v>
      </c>
      <c r="Q1366" s="29">
        <v>127</v>
      </c>
      <c r="R1366" s="29">
        <v>122.8</v>
      </c>
      <c r="S1366" s="33">
        <v>0.15958451369216234</v>
      </c>
      <c r="T1366" s="34">
        <v>1759379.6033994332</v>
      </c>
      <c r="U1366" s="34">
        <v>255336.59274321859</v>
      </c>
      <c r="V1366" s="35">
        <v>1504043.0106562146</v>
      </c>
      <c r="W1366" s="24">
        <v>0</v>
      </c>
      <c r="X1366" s="35">
        <v>1504043.0106562146</v>
      </c>
    </row>
    <row r="1367" spans="1:24">
      <c r="A1367" s="24">
        <v>1366</v>
      </c>
      <c r="B1367" s="25" t="s">
        <v>60</v>
      </c>
      <c r="C1367" s="25" t="s">
        <v>98</v>
      </c>
      <c r="D1367" s="26">
        <v>43404</v>
      </c>
      <c r="E1367" s="27">
        <v>43404</v>
      </c>
      <c r="F1367" s="27">
        <v>43374</v>
      </c>
      <c r="G1367" s="27">
        <v>44798</v>
      </c>
      <c r="H1367" s="28">
        <v>3.8191780821917809</v>
      </c>
      <c r="I1367" s="29">
        <v>25</v>
      </c>
      <c r="J1367" s="30">
        <v>0.05</v>
      </c>
      <c r="K1367" s="29">
        <v>3.7999999999999999E-2</v>
      </c>
      <c r="L1367" s="31">
        <v>312900</v>
      </c>
      <c r="M1367" s="32" t="s">
        <v>2189</v>
      </c>
      <c r="N1367" s="29">
        <v>798</v>
      </c>
      <c r="O1367" s="29">
        <v>82</v>
      </c>
      <c r="P1367" s="29">
        <v>96</v>
      </c>
      <c r="Q1367" s="29">
        <v>127</v>
      </c>
      <c r="R1367" s="29">
        <v>95.3</v>
      </c>
      <c r="S1367" s="33">
        <v>-7.2916666666666963E-3</v>
      </c>
      <c r="T1367" s="34">
        <v>310618.4375</v>
      </c>
      <c r="U1367" s="34">
        <v>45079.67088013699</v>
      </c>
      <c r="V1367" s="35">
        <v>265538.76661986299</v>
      </c>
      <c r="W1367" s="24">
        <v>0</v>
      </c>
      <c r="X1367" s="35">
        <v>265538.76661986299</v>
      </c>
    </row>
    <row r="1368" spans="1:24">
      <c r="A1368" s="24">
        <v>1367</v>
      </c>
      <c r="B1368" s="25" t="s">
        <v>60</v>
      </c>
      <c r="C1368" s="25" t="s">
        <v>99</v>
      </c>
      <c r="D1368" s="26">
        <v>43404</v>
      </c>
      <c r="E1368" s="27">
        <v>43404</v>
      </c>
      <c r="F1368" s="27">
        <v>43374</v>
      </c>
      <c r="G1368" s="27">
        <v>44798</v>
      </c>
      <c r="H1368" s="28">
        <v>3.8191780821917809</v>
      </c>
      <c r="I1368" s="29">
        <v>25</v>
      </c>
      <c r="J1368" s="30">
        <v>0.05</v>
      </c>
      <c r="K1368" s="29">
        <v>3.7999999999999999E-2</v>
      </c>
      <c r="L1368" s="31">
        <v>1174950</v>
      </c>
      <c r="M1368" s="32" t="s">
        <v>2189</v>
      </c>
      <c r="N1368" s="29">
        <v>798</v>
      </c>
      <c r="O1368" s="29">
        <v>82</v>
      </c>
      <c r="P1368" s="29">
        <v>96</v>
      </c>
      <c r="Q1368" s="29">
        <v>127</v>
      </c>
      <c r="R1368" s="29">
        <v>95.3</v>
      </c>
      <c r="S1368" s="33">
        <v>-7.2916666666666963E-3</v>
      </c>
      <c r="T1368" s="34">
        <v>1166382.65625</v>
      </c>
      <c r="U1368" s="34">
        <v>169275.67689554795</v>
      </c>
      <c r="V1368" s="35">
        <v>997106.97935445211</v>
      </c>
      <c r="W1368" s="24">
        <v>0</v>
      </c>
      <c r="X1368" s="35">
        <v>997106.97935445211</v>
      </c>
    </row>
    <row r="1369" spans="1:24">
      <c r="A1369" s="24">
        <v>1368</v>
      </c>
      <c r="B1369" s="25" t="s">
        <v>60</v>
      </c>
      <c r="C1369" s="25" t="s">
        <v>100</v>
      </c>
      <c r="D1369" s="26">
        <v>43404</v>
      </c>
      <c r="E1369" s="27">
        <v>43404</v>
      </c>
      <c r="F1369" s="27">
        <v>43374</v>
      </c>
      <c r="G1369" s="27">
        <v>44798</v>
      </c>
      <c r="H1369" s="28">
        <v>3.8191780821917809</v>
      </c>
      <c r="I1369" s="29">
        <v>25</v>
      </c>
      <c r="J1369" s="30">
        <v>0.05</v>
      </c>
      <c r="K1369" s="29">
        <v>3.7999999999999999E-2</v>
      </c>
      <c r="L1369" s="31">
        <v>582750</v>
      </c>
      <c r="M1369" s="32" t="s">
        <v>1973</v>
      </c>
      <c r="N1369" s="29">
        <v>690</v>
      </c>
      <c r="O1369" s="29">
        <v>82</v>
      </c>
      <c r="P1369" s="29">
        <v>112.3</v>
      </c>
      <c r="Q1369" s="29">
        <v>127</v>
      </c>
      <c r="R1369" s="29">
        <v>145.69999999999999</v>
      </c>
      <c r="S1369" s="33">
        <v>0.29741763134461258</v>
      </c>
      <c r="T1369" s="34">
        <v>756070.12466607301</v>
      </c>
      <c r="U1369" s="34">
        <v>109727.52505153758</v>
      </c>
      <c r="V1369" s="35">
        <v>646342.59961453546</v>
      </c>
      <c r="W1369" s="24">
        <v>0</v>
      </c>
      <c r="X1369" s="35">
        <v>646342.59961453546</v>
      </c>
    </row>
    <row r="1370" spans="1:24">
      <c r="A1370" s="24">
        <v>1369</v>
      </c>
      <c r="B1370" s="25" t="s">
        <v>60</v>
      </c>
      <c r="C1370" s="25" t="s">
        <v>101</v>
      </c>
      <c r="D1370" s="26">
        <v>43404</v>
      </c>
      <c r="E1370" s="27">
        <v>43404</v>
      </c>
      <c r="F1370" s="27">
        <v>43374</v>
      </c>
      <c r="G1370" s="27">
        <v>44798</v>
      </c>
      <c r="H1370" s="28">
        <v>3.8191780821917809</v>
      </c>
      <c r="I1370" s="29">
        <v>25</v>
      </c>
      <c r="J1370" s="30">
        <v>0.05</v>
      </c>
      <c r="K1370" s="29">
        <v>3.7999999999999999E-2</v>
      </c>
      <c r="L1370" s="31">
        <v>9976171</v>
      </c>
      <c r="M1370" s="32" t="s">
        <v>2189</v>
      </c>
      <c r="N1370" s="29">
        <v>798</v>
      </c>
      <c r="O1370" s="29">
        <v>82</v>
      </c>
      <c r="P1370" s="29">
        <v>96</v>
      </c>
      <c r="Q1370" s="29">
        <v>127</v>
      </c>
      <c r="R1370" s="29">
        <v>95.3</v>
      </c>
      <c r="S1370" s="33">
        <v>-7.2916666666666963E-3</v>
      </c>
      <c r="T1370" s="34">
        <v>9903428.0864583328</v>
      </c>
      <c r="U1370" s="34">
        <v>1437272.3084818379</v>
      </c>
      <c r="V1370" s="35">
        <v>8466155.7779764943</v>
      </c>
      <c r="W1370" s="24">
        <v>0</v>
      </c>
      <c r="X1370" s="35">
        <v>8466155.7779764943</v>
      </c>
    </row>
    <row r="1371" spans="1:24">
      <c r="A1371" s="24">
        <v>1370</v>
      </c>
      <c r="B1371" s="25" t="s">
        <v>60</v>
      </c>
      <c r="C1371" s="25" t="s">
        <v>102</v>
      </c>
      <c r="D1371" s="26">
        <v>43404</v>
      </c>
      <c r="E1371" s="27">
        <v>43404</v>
      </c>
      <c r="F1371" s="27">
        <v>43374</v>
      </c>
      <c r="G1371" s="27">
        <v>44798</v>
      </c>
      <c r="H1371" s="28">
        <v>3.8191780821917809</v>
      </c>
      <c r="I1371" s="29">
        <v>25</v>
      </c>
      <c r="J1371" s="30">
        <v>0.05</v>
      </c>
      <c r="K1371" s="29">
        <v>3.7999999999999999E-2</v>
      </c>
      <c r="L1371" s="31">
        <v>21103901</v>
      </c>
      <c r="M1371" s="32" t="s">
        <v>2189</v>
      </c>
      <c r="N1371" s="29">
        <v>798</v>
      </c>
      <c r="O1371" s="29">
        <v>82</v>
      </c>
      <c r="P1371" s="29">
        <v>96</v>
      </c>
      <c r="Q1371" s="29">
        <v>127</v>
      </c>
      <c r="R1371" s="29">
        <v>95.3</v>
      </c>
      <c r="S1371" s="33">
        <v>-7.2916666666666963E-3</v>
      </c>
      <c r="T1371" s="34">
        <v>20950018.388541665</v>
      </c>
      <c r="U1371" s="34">
        <v>3040450.3399392576</v>
      </c>
      <c r="V1371" s="35">
        <v>17909568.048602406</v>
      </c>
      <c r="W1371" s="24">
        <v>0</v>
      </c>
      <c r="X1371" s="35">
        <v>17909568.048602406</v>
      </c>
    </row>
    <row r="1372" spans="1:24">
      <c r="A1372" s="24">
        <v>1371</v>
      </c>
      <c r="B1372" s="25" t="s">
        <v>60</v>
      </c>
      <c r="C1372" s="25" t="s">
        <v>103</v>
      </c>
      <c r="D1372" s="26">
        <v>43404</v>
      </c>
      <c r="E1372" s="27">
        <v>43404</v>
      </c>
      <c r="F1372" s="27">
        <v>43374</v>
      </c>
      <c r="G1372" s="27">
        <v>44798</v>
      </c>
      <c r="H1372" s="28">
        <v>3.8191780821917809</v>
      </c>
      <c r="I1372" s="29">
        <v>25</v>
      </c>
      <c r="J1372" s="30">
        <v>0.05</v>
      </c>
      <c r="K1372" s="29">
        <v>3.7999999999999999E-2</v>
      </c>
      <c r="L1372" s="31">
        <v>580650</v>
      </c>
      <c r="M1372" s="32" t="s">
        <v>2189</v>
      </c>
      <c r="N1372" s="29">
        <v>798</v>
      </c>
      <c r="O1372" s="29">
        <v>82</v>
      </c>
      <c r="P1372" s="29">
        <v>96</v>
      </c>
      <c r="Q1372" s="29">
        <v>127</v>
      </c>
      <c r="R1372" s="29">
        <v>95.3</v>
      </c>
      <c r="S1372" s="33">
        <v>-7.2916666666666963E-3</v>
      </c>
      <c r="T1372" s="34">
        <v>576416.09375</v>
      </c>
      <c r="U1372" s="34">
        <v>83654.557035958904</v>
      </c>
      <c r="V1372" s="35">
        <v>492761.53671404108</v>
      </c>
      <c r="W1372" s="24">
        <v>0</v>
      </c>
      <c r="X1372" s="35">
        <v>492761.53671404108</v>
      </c>
    </row>
    <row r="1373" spans="1:24">
      <c r="A1373" s="24">
        <v>1372</v>
      </c>
      <c r="B1373" s="25" t="s">
        <v>60</v>
      </c>
      <c r="C1373" s="25" t="s">
        <v>104</v>
      </c>
      <c r="D1373" s="26">
        <v>43404</v>
      </c>
      <c r="E1373" s="27">
        <v>43404</v>
      </c>
      <c r="F1373" s="27">
        <v>43374</v>
      </c>
      <c r="G1373" s="27">
        <v>44798</v>
      </c>
      <c r="H1373" s="28">
        <v>3.8191780821917809</v>
      </c>
      <c r="I1373" s="29">
        <v>25</v>
      </c>
      <c r="J1373" s="30">
        <v>0.05</v>
      </c>
      <c r="K1373" s="29">
        <v>3.7999999999999999E-2</v>
      </c>
      <c r="L1373" s="31">
        <v>175035</v>
      </c>
      <c r="M1373" s="32" t="s">
        <v>1877</v>
      </c>
      <c r="N1373" s="29">
        <v>642</v>
      </c>
      <c r="O1373" s="29">
        <v>82</v>
      </c>
      <c r="P1373" s="29">
        <v>79.099999999999994</v>
      </c>
      <c r="Q1373" s="29">
        <v>127</v>
      </c>
      <c r="R1373" s="29">
        <v>94</v>
      </c>
      <c r="S1373" s="33">
        <v>0.18836915297092297</v>
      </c>
      <c r="T1373" s="34">
        <v>208006.19469026552</v>
      </c>
      <c r="U1373" s="34">
        <v>30187.68258940478</v>
      </c>
      <c r="V1373" s="35">
        <v>177818.51210086074</v>
      </c>
      <c r="W1373" s="24">
        <v>0</v>
      </c>
      <c r="X1373" s="35">
        <v>177818.51210086074</v>
      </c>
    </row>
    <row r="1374" spans="1:24">
      <c r="A1374" s="24">
        <v>1373</v>
      </c>
      <c r="B1374" s="25" t="s">
        <v>60</v>
      </c>
      <c r="C1374" s="25" t="s">
        <v>105</v>
      </c>
      <c r="D1374" s="26">
        <v>43404</v>
      </c>
      <c r="E1374" s="27">
        <v>43404</v>
      </c>
      <c r="F1374" s="27">
        <v>43374</v>
      </c>
      <c r="G1374" s="27">
        <v>44798</v>
      </c>
      <c r="H1374" s="28">
        <v>3.8191780821917809</v>
      </c>
      <c r="I1374" s="29">
        <v>25</v>
      </c>
      <c r="J1374" s="30">
        <v>0.05</v>
      </c>
      <c r="K1374" s="29">
        <v>3.7999999999999999E-2</v>
      </c>
      <c r="L1374" s="31">
        <v>132796</v>
      </c>
      <c r="M1374" s="32" t="s">
        <v>2189</v>
      </c>
      <c r="N1374" s="29">
        <v>798</v>
      </c>
      <c r="O1374" s="29">
        <v>82</v>
      </c>
      <c r="P1374" s="29">
        <v>96</v>
      </c>
      <c r="Q1374" s="29">
        <v>127</v>
      </c>
      <c r="R1374" s="29">
        <v>95.3</v>
      </c>
      <c r="S1374" s="33">
        <v>-7.2916666666666963E-3</v>
      </c>
      <c r="T1374" s="34">
        <v>131827.69583333333</v>
      </c>
      <c r="U1374" s="34">
        <v>19131.990968995433</v>
      </c>
      <c r="V1374" s="35">
        <v>112695.70486433789</v>
      </c>
      <c r="W1374" s="24">
        <v>0</v>
      </c>
      <c r="X1374" s="35">
        <v>112695.70486433789</v>
      </c>
    </row>
    <row r="1375" spans="1:24">
      <c r="A1375" s="24">
        <v>1374</v>
      </c>
      <c r="B1375" s="25" t="s">
        <v>60</v>
      </c>
      <c r="C1375" s="25" t="s">
        <v>106</v>
      </c>
      <c r="D1375" s="26">
        <v>43404</v>
      </c>
      <c r="E1375" s="27">
        <v>43404</v>
      </c>
      <c r="F1375" s="27">
        <v>43374</v>
      </c>
      <c r="G1375" s="27">
        <v>44798</v>
      </c>
      <c r="H1375" s="28">
        <v>3.8191780821917809</v>
      </c>
      <c r="I1375" s="29">
        <v>25</v>
      </c>
      <c r="J1375" s="30">
        <v>0.05</v>
      </c>
      <c r="K1375" s="29">
        <v>3.7999999999999999E-2</v>
      </c>
      <c r="L1375" s="31">
        <v>469552</v>
      </c>
      <c r="M1375" s="32" t="s">
        <v>1871</v>
      </c>
      <c r="N1375" s="29">
        <v>639</v>
      </c>
      <c r="O1375" s="29">
        <v>82</v>
      </c>
      <c r="P1375" s="29">
        <v>113.1</v>
      </c>
      <c r="Q1375" s="29">
        <v>127</v>
      </c>
      <c r="R1375" s="29">
        <v>116.2</v>
      </c>
      <c r="S1375" s="33">
        <v>2.740937223695852E-2</v>
      </c>
      <c r="T1375" s="34">
        <v>482422.1255526084</v>
      </c>
      <c r="U1375" s="34">
        <v>70013.328314445956</v>
      </c>
      <c r="V1375" s="35">
        <v>412408.79723816243</v>
      </c>
      <c r="W1375" s="24">
        <v>0</v>
      </c>
      <c r="X1375" s="35">
        <v>412408.79723816243</v>
      </c>
    </row>
    <row r="1376" spans="1:24">
      <c r="A1376" s="24">
        <v>1375</v>
      </c>
      <c r="B1376" s="25" t="s">
        <v>60</v>
      </c>
      <c r="C1376" s="25" t="s">
        <v>110</v>
      </c>
      <c r="D1376" s="26">
        <v>43404</v>
      </c>
      <c r="E1376" s="27">
        <v>43404</v>
      </c>
      <c r="F1376" s="27">
        <v>43374</v>
      </c>
      <c r="G1376" s="27">
        <v>44798</v>
      </c>
      <c r="H1376" s="28">
        <v>3.8191780821917809</v>
      </c>
      <c r="I1376" s="29">
        <v>25</v>
      </c>
      <c r="J1376" s="30">
        <v>0.05</v>
      </c>
      <c r="K1376" s="29">
        <v>3.7999999999999999E-2</v>
      </c>
      <c r="L1376" s="31">
        <v>16789210</v>
      </c>
      <c r="M1376" s="32" t="s">
        <v>1939</v>
      </c>
      <c r="N1376" s="29">
        <v>673</v>
      </c>
      <c r="O1376" s="29">
        <v>82</v>
      </c>
      <c r="P1376" s="29">
        <v>95.4</v>
      </c>
      <c r="Q1376" s="29">
        <v>127</v>
      </c>
      <c r="R1376" s="29">
        <v>104.3</v>
      </c>
      <c r="S1376" s="33">
        <v>9.3291404612159234E-2</v>
      </c>
      <c r="T1376" s="34">
        <v>18355498.983228508</v>
      </c>
      <c r="U1376" s="34">
        <v>2663910.9373687138</v>
      </c>
      <c r="V1376" s="35">
        <v>15691588.045859795</v>
      </c>
      <c r="W1376" s="24">
        <v>0</v>
      </c>
      <c r="X1376" s="35">
        <v>15691588.045859795</v>
      </c>
    </row>
    <row r="1377" spans="1:24">
      <c r="A1377" s="24">
        <v>1376</v>
      </c>
      <c r="B1377" s="25" t="s">
        <v>60</v>
      </c>
      <c r="C1377" s="25" t="s">
        <v>86</v>
      </c>
      <c r="D1377" s="26">
        <v>43404</v>
      </c>
      <c r="E1377" s="27">
        <v>43404</v>
      </c>
      <c r="F1377" s="27">
        <v>43374</v>
      </c>
      <c r="G1377" s="27">
        <v>44798</v>
      </c>
      <c r="H1377" s="28">
        <v>3.8191780821917809</v>
      </c>
      <c r="I1377" s="29">
        <v>25</v>
      </c>
      <c r="J1377" s="30">
        <v>0.05</v>
      </c>
      <c r="K1377" s="29">
        <v>3.7999999999999999E-2</v>
      </c>
      <c r="L1377" s="31">
        <v>892500</v>
      </c>
      <c r="M1377" s="32" t="s">
        <v>2189</v>
      </c>
      <c r="N1377" s="29">
        <v>798</v>
      </c>
      <c r="O1377" s="29">
        <v>82</v>
      </c>
      <c r="P1377" s="29">
        <v>96</v>
      </c>
      <c r="Q1377" s="29">
        <v>127</v>
      </c>
      <c r="R1377" s="29">
        <v>95.3</v>
      </c>
      <c r="S1377" s="33">
        <v>-7.2916666666666963E-3</v>
      </c>
      <c r="T1377" s="34">
        <v>885992.1875</v>
      </c>
      <c r="U1377" s="34">
        <v>128582.95385273972</v>
      </c>
      <c r="V1377" s="35">
        <v>757409.23364726023</v>
      </c>
      <c r="W1377" s="24">
        <v>0</v>
      </c>
      <c r="X1377" s="35">
        <v>757409.23364726023</v>
      </c>
    </row>
    <row r="1378" spans="1:24">
      <c r="A1378" s="24">
        <v>1377</v>
      </c>
      <c r="B1378" s="25" t="s">
        <v>60</v>
      </c>
      <c r="C1378" s="25" t="s">
        <v>90</v>
      </c>
      <c r="D1378" s="26">
        <v>43404</v>
      </c>
      <c r="E1378" s="27">
        <v>43404</v>
      </c>
      <c r="F1378" s="27">
        <v>43374</v>
      </c>
      <c r="G1378" s="27">
        <v>44798</v>
      </c>
      <c r="H1378" s="28">
        <v>3.8191780821917809</v>
      </c>
      <c r="I1378" s="29">
        <v>25</v>
      </c>
      <c r="J1378" s="30">
        <v>0.05</v>
      </c>
      <c r="K1378" s="29">
        <v>3.7999999999999999E-2</v>
      </c>
      <c r="L1378" s="31">
        <v>472500</v>
      </c>
      <c r="M1378" s="32" t="s">
        <v>2189</v>
      </c>
      <c r="N1378" s="29">
        <v>798</v>
      </c>
      <c r="O1378" s="29">
        <v>82</v>
      </c>
      <c r="P1378" s="29">
        <v>96</v>
      </c>
      <c r="Q1378" s="29">
        <v>127</v>
      </c>
      <c r="R1378" s="29">
        <v>95.3</v>
      </c>
      <c r="S1378" s="33">
        <v>-7.2916666666666963E-3</v>
      </c>
      <c r="T1378" s="34">
        <v>469054.6875</v>
      </c>
      <c r="U1378" s="34">
        <v>68073.328510273976</v>
      </c>
      <c r="V1378" s="35">
        <v>400981.35898972605</v>
      </c>
      <c r="W1378" s="24">
        <v>0</v>
      </c>
      <c r="X1378" s="35">
        <v>400981.35898972605</v>
      </c>
    </row>
    <row r="1379" spans="1:24">
      <c r="A1379" s="24">
        <v>1378</v>
      </c>
      <c r="B1379" s="25" t="s">
        <v>60</v>
      </c>
      <c r="C1379" s="25" t="s">
        <v>91</v>
      </c>
      <c r="D1379" s="26">
        <v>43404</v>
      </c>
      <c r="E1379" s="27">
        <v>43404</v>
      </c>
      <c r="F1379" s="27">
        <v>43374</v>
      </c>
      <c r="G1379" s="27">
        <v>44798</v>
      </c>
      <c r="H1379" s="28">
        <v>3.8191780821917809</v>
      </c>
      <c r="I1379" s="29">
        <v>25</v>
      </c>
      <c r="J1379" s="30">
        <v>0.05</v>
      </c>
      <c r="K1379" s="29">
        <v>3.7999999999999999E-2</v>
      </c>
      <c r="L1379" s="31">
        <v>637760</v>
      </c>
      <c r="M1379" s="32" t="s">
        <v>2189</v>
      </c>
      <c r="N1379" s="29">
        <v>798</v>
      </c>
      <c r="O1379" s="29">
        <v>82</v>
      </c>
      <c r="P1379" s="29">
        <v>96</v>
      </c>
      <c r="Q1379" s="29">
        <v>127</v>
      </c>
      <c r="R1379" s="29">
        <v>95.3</v>
      </c>
      <c r="S1379" s="33">
        <v>-7.2916666666666963E-3</v>
      </c>
      <c r="T1379" s="34">
        <v>633109.66666666663</v>
      </c>
      <c r="U1379" s="34">
        <v>91882.42537716894</v>
      </c>
      <c r="V1379" s="35">
        <v>541227.2412894977</v>
      </c>
      <c r="W1379" s="24">
        <v>0</v>
      </c>
      <c r="X1379" s="35">
        <v>541227.2412894977</v>
      </c>
    </row>
    <row r="1380" spans="1:24">
      <c r="A1380" s="24">
        <v>1379</v>
      </c>
      <c r="B1380" s="25" t="s">
        <v>60</v>
      </c>
      <c r="C1380" s="25" t="s">
        <v>92</v>
      </c>
      <c r="D1380" s="26">
        <v>43404</v>
      </c>
      <c r="E1380" s="27">
        <v>43404</v>
      </c>
      <c r="F1380" s="27">
        <v>43374</v>
      </c>
      <c r="G1380" s="27">
        <v>44798</v>
      </c>
      <c r="H1380" s="28">
        <v>3.8191780821917809</v>
      </c>
      <c r="I1380" s="29">
        <v>25</v>
      </c>
      <c r="J1380" s="30">
        <v>0.05</v>
      </c>
      <c r="K1380" s="29">
        <v>3.7999999999999999E-2</v>
      </c>
      <c r="L1380" s="31">
        <v>21044329</v>
      </c>
      <c r="M1380" s="32" t="s">
        <v>2189</v>
      </c>
      <c r="N1380" s="29">
        <v>798</v>
      </c>
      <c r="O1380" s="29">
        <v>82</v>
      </c>
      <c r="P1380" s="29">
        <v>96</v>
      </c>
      <c r="Q1380" s="29">
        <v>127</v>
      </c>
      <c r="R1380" s="29">
        <v>95.3</v>
      </c>
      <c r="S1380" s="33">
        <v>-7.2916666666666963E-3</v>
      </c>
      <c r="T1380" s="34">
        <v>20890880.767708331</v>
      </c>
      <c r="U1380" s="34">
        <v>3031867.7699371115</v>
      </c>
      <c r="V1380" s="35">
        <v>17859012.997771218</v>
      </c>
      <c r="W1380" s="24">
        <v>0</v>
      </c>
      <c r="X1380" s="35">
        <v>17859012.997771218</v>
      </c>
    </row>
    <row r="1381" spans="1:24">
      <c r="A1381" s="24">
        <v>1380</v>
      </c>
      <c r="B1381" s="25" t="s">
        <v>60</v>
      </c>
      <c r="C1381" s="25" t="s">
        <v>93</v>
      </c>
      <c r="D1381" s="26">
        <v>43404</v>
      </c>
      <c r="E1381" s="27">
        <v>43404</v>
      </c>
      <c r="F1381" s="27">
        <v>43374</v>
      </c>
      <c r="G1381" s="27">
        <v>44798</v>
      </c>
      <c r="H1381" s="28">
        <v>3.8191780821917809</v>
      </c>
      <c r="I1381" s="29">
        <v>25</v>
      </c>
      <c r="J1381" s="30">
        <v>0.05</v>
      </c>
      <c r="K1381" s="29">
        <v>3.7999999999999999E-2</v>
      </c>
      <c r="L1381" s="31">
        <v>969266</v>
      </c>
      <c r="M1381" s="32" t="s">
        <v>2189</v>
      </c>
      <c r="N1381" s="29">
        <v>798</v>
      </c>
      <c r="O1381" s="29">
        <v>82</v>
      </c>
      <c r="P1381" s="29">
        <v>96</v>
      </c>
      <c r="Q1381" s="29">
        <v>127</v>
      </c>
      <c r="R1381" s="29">
        <v>95.3</v>
      </c>
      <c r="S1381" s="33">
        <v>-7.2916666666666963E-3</v>
      </c>
      <c r="T1381" s="34">
        <v>962198.43541666667</v>
      </c>
      <c r="U1381" s="34">
        <v>139642.67265997716</v>
      </c>
      <c r="V1381" s="35">
        <v>822555.76275668945</v>
      </c>
      <c r="W1381" s="24">
        <v>0</v>
      </c>
      <c r="X1381" s="35">
        <v>822555.76275668945</v>
      </c>
    </row>
    <row r="1382" spans="1:24">
      <c r="A1382" s="24">
        <v>1381</v>
      </c>
      <c r="B1382" s="25" t="s">
        <v>60</v>
      </c>
      <c r="C1382" s="25" t="s">
        <v>94</v>
      </c>
      <c r="D1382" s="26">
        <v>43404</v>
      </c>
      <c r="E1382" s="27">
        <v>43404</v>
      </c>
      <c r="F1382" s="27">
        <v>43374</v>
      </c>
      <c r="G1382" s="27">
        <v>44798</v>
      </c>
      <c r="H1382" s="28">
        <v>3.8191780821917809</v>
      </c>
      <c r="I1382" s="29">
        <v>25</v>
      </c>
      <c r="J1382" s="30">
        <v>0.05</v>
      </c>
      <c r="K1382" s="29">
        <v>3.7999999999999999E-2</v>
      </c>
      <c r="L1382" s="31">
        <v>735000</v>
      </c>
      <c r="M1382" s="32" t="s">
        <v>2189</v>
      </c>
      <c r="N1382" s="29">
        <v>798</v>
      </c>
      <c r="O1382" s="29">
        <v>82</v>
      </c>
      <c r="P1382" s="29">
        <v>96</v>
      </c>
      <c r="Q1382" s="29">
        <v>127</v>
      </c>
      <c r="R1382" s="29">
        <v>95.3</v>
      </c>
      <c r="S1382" s="33">
        <v>-7.2916666666666963E-3</v>
      </c>
      <c r="T1382" s="34">
        <v>729640.625</v>
      </c>
      <c r="U1382" s="34">
        <v>105891.84434931507</v>
      </c>
      <c r="V1382" s="35">
        <v>623748.78065068496</v>
      </c>
      <c r="W1382" s="24">
        <v>0</v>
      </c>
      <c r="X1382" s="35">
        <v>623748.78065068496</v>
      </c>
    </row>
    <row r="1383" spans="1:24">
      <c r="A1383" s="24">
        <v>1382</v>
      </c>
      <c r="B1383" s="25" t="s">
        <v>60</v>
      </c>
      <c r="C1383" s="25" t="s">
        <v>95</v>
      </c>
      <c r="D1383" s="26">
        <v>43404</v>
      </c>
      <c r="E1383" s="27">
        <v>43404</v>
      </c>
      <c r="F1383" s="27">
        <v>43374</v>
      </c>
      <c r="G1383" s="27">
        <v>44798</v>
      </c>
      <c r="H1383" s="28">
        <v>3.8191780821917809</v>
      </c>
      <c r="I1383" s="29">
        <v>25</v>
      </c>
      <c r="J1383" s="30">
        <v>0.05</v>
      </c>
      <c r="K1383" s="29">
        <v>3.7999999999999999E-2</v>
      </c>
      <c r="L1383" s="31">
        <v>126000</v>
      </c>
      <c r="M1383" s="32" t="s">
        <v>2189</v>
      </c>
      <c r="N1383" s="29">
        <v>798</v>
      </c>
      <c r="O1383" s="29">
        <v>82</v>
      </c>
      <c r="P1383" s="29">
        <v>96</v>
      </c>
      <c r="Q1383" s="29">
        <v>127</v>
      </c>
      <c r="R1383" s="29">
        <v>95.3</v>
      </c>
      <c r="S1383" s="33">
        <v>-7.2916666666666963E-3</v>
      </c>
      <c r="T1383" s="34">
        <v>125081.25</v>
      </c>
      <c r="U1383" s="34">
        <v>18152.887602739724</v>
      </c>
      <c r="V1383" s="35">
        <v>106928.36239726028</v>
      </c>
      <c r="W1383" s="24">
        <v>0</v>
      </c>
      <c r="X1383" s="35">
        <v>106928.36239726028</v>
      </c>
    </row>
    <row r="1384" spans="1:24">
      <c r="A1384" s="24">
        <v>1383</v>
      </c>
      <c r="B1384" s="25" t="s">
        <v>60</v>
      </c>
      <c r="C1384" s="25" t="s">
        <v>96</v>
      </c>
      <c r="D1384" s="26">
        <v>43404</v>
      </c>
      <c r="E1384" s="27">
        <v>43404</v>
      </c>
      <c r="F1384" s="27">
        <v>43374</v>
      </c>
      <c r="G1384" s="27">
        <v>44798</v>
      </c>
      <c r="H1384" s="28">
        <v>3.8191780821917809</v>
      </c>
      <c r="I1384" s="29">
        <v>25</v>
      </c>
      <c r="J1384" s="30">
        <v>0.05</v>
      </c>
      <c r="K1384" s="29">
        <v>3.7999999999999999E-2</v>
      </c>
      <c r="L1384" s="31">
        <v>29327302</v>
      </c>
      <c r="M1384" s="32" t="s">
        <v>2189</v>
      </c>
      <c r="N1384" s="29">
        <v>798</v>
      </c>
      <c r="O1384" s="29">
        <v>82</v>
      </c>
      <c r="P1384" s="29">
        <v>96</v>
      </c>
      <c r="Q1384" s="29">
        <v>127</v>
      </c>
      <c r="R1384" s="29">
        <v>95.3</v>
      </c>
      <c r="S1384" s="33">
        <v>-7.2916666666666963E-3</v>
      </c>
      <c r="T1384" s="34">
        <v>29113457.089583334</v>
      </c>
      <c r="U1384" s="34">
        <v>4225200.1341079678</v>
      </c>
      <c r="V1384" s="35">
        <v>24888256.955475368</v>
      </c>
      <c r="W1384" s="24">
        <v>0</v>
      </c>
      <c r="X1384" s="35">
        <v>24888256.955475368</v>
      </c>
    </row>
    <row r="1385" spans="1:24">
      <c r="A1385" s="24">
        <v>1384</v>
      </c>
      <c r="B1385" s="25" t="s">
        <v>60</v>
      </c>
      <c r="C1385" s="25" t="s">
        <v>97</v>
      </c>
      <c r="D1385" s="26">
        <v>43404</v>
      </c>
      <c r="E1385" s="27">
        <v>43404</v>
      </c>
      <c r="F1385" s="27">
        <v>43374</v>
      </c>
      <c r="G1385" s="27">
        <v>44798</v>
      </c>
      <c r="H1385" s="28">
        <v>3.8191780821917809</v>
      </c>
      <c r="I1385" s="29">
        <v>25</v>
      </c>
      <c r="J1385" s="30">
        <v>0.05</v>
      </c>
      <c r="K1385" s="29">
        <v>3.7999999999999999E-2</v>
      </c>
      <c r="L1385" s="31">
        <v>1517250</v>
      </c>
      <c r="M1385" s="32" t="s">
        <v>1941</v>
      </c>
      <c r="N1385" s="29">
        <v>674</v>
      </c>
      <c r="O1385" s="29">
        <v>82</v>
      </c>
      <c r="P1385" s="29">
        <v>105.9</v>
      </c>
      <c r="Q1385" s="29">
        <v>127</v>
      </c>
      <c r="R1385" s="29">
        <v>122.8</v>
      </c>
      <c r="S1385" s="33">
        <v>0.15958451369216234</v>
      </c>
      <c r="T1385" s="34">
        <v>1759379.6033994332</v>
      </c>
      <c r="U1385" s="34">
        <v>255336.59274321859</v>
      </c>
      <c r="V1385" s="35">
        <v>1504043.0106562146</v>
      </c>
      <c r="W1385" s="24">
        <v>0</v>
      </c>
      <c r="X1385" s="35">
        <v>1504043.0106562146</v>
      </c>
    </row>
    <row r="1386" spans="1:24">
      <c r="A1386" s="24">
        <v>1385</v>
      </c>
      <c r="B1386" s="25" t="s">
        <v>60</v>
      </c>
      <c r="C1386" s="25" t="s">
        <v>98</v>
      </c>
      <c r="D1386" s="26">
        <v>43404</v>
      </c>
      <c r="E1386" s="27">
        <v>43404</v>
      </c>
      <c r="F1386" s="27">
        <v>43374</v>
      </c>
      <c r="G1386" s="27">
        <v>44798</v>
      </c>
      <c r="H1386" s="28">
        <v>3.8191780821917809</v>
      </c>
      <c r="I1386" s="29">
        <v>25</v>
      </c>
      <c r="J1386" s="30">
        <v>0.05</v>
      </c>
      <c r="K1386" s="29">
        <v>3.7999999999999999E-2</v>
      </c>
      <c r="L1386" s="31">
        <v>312900</v>
      </c>
      <c r="M1386" s="32" t="s">
        <v>2189</v>
      </c>
      <c r="N1386" s="29">
        <v>798</v>
      </c>
      <c r="O1386" s="29">
        <v>82</v>
      </c>
      <c r="P1386" s="29">
        <v>96</v>
      </c>
      <c r="Q1386" s="29">
        <v>127</v>
      </c>
      <c r="R1386" s="29">
        <v>95.3</v>
      </c>
      <c r="S1386" s="33">
        <v>-7.2916666666666963E-3</v>
      </c>
      <c r="T1386" s="34">
        <v>310618.4375</v>
      </c>
      <c r="U1386" s="34">
        <v>45079.67088013699</v>
      </c>
      <c r="V1386" s="35">
        <v>265538.76661986299</v>
      </c>
      <c r="W1386" s="24">
        <v>0</v>
      </c>
      <c r="X1386" s="35">
        <v>265538.76661986299</v>
      </c>
    </row>
    <row r="1387" spans="1:24">
      <c r="A1387" s="24">
        <v>1386</v>
      </c>
      <c r="B1387" s="25" t="s">
        <v>60</v>
      </c>
      <c r="C1387" s="25" t="s">
        <v>99</v>
      </c>
      <c r="D1387" s="26">
        <v>43404</v>
      </c>
      <c r="E1387" s="27">
        <v>43404</v>
      </c>
      <c r="F1387" s="27">
        <v>43374</v>
      </c>
      <c r="G1387" s="27">
        <v>44798</v>
      </c>
      <c r="H1387" s="28">
        <v>3.8191780821917809</v>
      </c>
      <c r="I1387" s="29">
        <v>25</v>
      </c>
      <c r="J1387" s="30">
        <v>0.05</v>
      </c>
      <c r="K1387" s="29">
        <v>3.7999999999999999E-2</v>
      </c>
      <c r="L1387" s="31">
        <v>1174950</v>
      </c>
      <c r="M1387" s="32" t="s">
        <v>2189</v>
      </c>
      <c r="N1387" s="29">
        <v>798</v>
      </c>
      <c r="O1387" s="29">
        <v>82</v>
      </c>
      <c r="P1387" s="29">
        <v>96</v>
      </c>
      <c r="Q1387" s="29">
        <v>127</v>
      </c>
      <c r="R1387" s="29">
        <v>95.3</v>
      </c>
      <c r="S1387" s="33">
        <v>-7.2916666666666963E-3</v>
      </c>
      <c r="T1387" s="34">
        <v>1166382.65625</v>
      </c>
      <c r="U1387" s="34">
        <v>169275.67689554795</v>
      </c>
      <c r="V1387" s="35">
        <v>997106.97935445211</v>
      </c>
      <c r="W1387" s="24">
        <v>0</v>
      </c>
      <c r="X1387" s="35">
        <v>997106.97935445211</v>
      </c>
    </row>
    <row r="1388" spans="1:24">
      <c r="A1388" s="24">
        <v>1387</v>
      </c>
      <c r="B1388" s="25" t="s">
        <v>60</v>
      </c>
      <c r="C1388" s="25" t="s">
        <v>100</v>
      </c>
      <c r="D1388" s="26">
        <v>43404</v>
      </c>
      <c r="E1388" s="27">
        <v>43404</v>
      </c>
      <c r="F1388" s="27">
        <v>43374</v>
      </c>
      <c r="G1388" s="27">
        <v>44798</v>
      </c>
      <c r="H1388" s="28">
        <v>3.8191780821917809</v>
      </c>
      <c r="I1388" s="29">
        <v>25</v>
      </c>
      <c r="J1388" s="30">
        <v>0.05</v>
      </c>
      <c r="K1388" s="29">
        <v>3.7999999999999999E-2</v>
      </c>
      <c r="L1388" s="31">
        <v>582750</v>
      </c>
      <c r="M1388" s="32" t="s">
        <v>1973</v>
      </c>
      <c r="N1388" s="29">
        <v>690</v>
      </c>
      <c r="O1388" s="29">
        <v>82</v>
      </c>
      <c r="P1388" s="29">
        <v>112.3</v>
      </c>
      <c r="Q1388" s="29">
        <v>127</v>
      </c>
      <c r="R1388" s="29">
        <v>145.69999999999999</v>
      </c>
      <c r="S1388" s="33">
        <v>0.29741763134461258</v>
      </c>
      <c r="T1388" s="34">
        <v>756070.12466607301</v>
      </c>
      <c r="U1388" s="34">
        <v>109727.52505153758</v>
      </c>
      <c r="V1388" s="35">
        <v>646342.59961453546</v>
      </c>
      <c r="W1388" s="24">
        <v>0</v>
      </c>
      <c r="X1388" s="35">
        <v>646342.59961453546</v>
      </c>
    </row>
    <row r="1389" spans="1:24">
      <c r="A1389" s="24">
        <v>1388</v>
      </c>
      <c r="B1389" s="25" t="s">
        <v>60</v>
      </c>
      <c r="C1389" s="25" t="s">
        <v>101</v>
      </c>
      <c r="D1389" s="26">
        <v>43404</v>
      </c>
      <c r="E1389" s="27">
        <v>43404</v>
      </c>
      <c r="F1389" s="27">
        <v>43374</v>
      </c>
      <c r="G1389" s="27">
        <v>44798</v>
      </c>
      <c r="H1389" s="28">
        <v>3.8191780821917809</v>
      </c>
      <c r="I1389" s="29">
        <v>25</v>
      </c>
      <c r="J1389" s="30">
        <v>0.05</v>
      </c>
      <c r="K1389" s="29">
        <v>3.7999999999999999E-2</v>
      </c>
      <c r="L1389" s="31">
        <v>9976171</v>
      </c>
      <c r="M1389" s="32" t="s">
        <v>2189</v>
      </c>
      <c r="N1389" s="29">
        <v>798</v>
      </c>
      <c r="O1389" s="29">
        <v>82</v>
      </c>
      <c r="P1389" s="29">
        <v>96</v>
      </c>
      <c r="Q1389" s="29">
        <v>127</v>
      </c>
      <c r="R1389" s="29">
        <v>95.3</v>
      </c>
      <c r="S1389" s="33">
        <v>-7.2916666666666963E-3</v>
      </c>
      <c r="T1389" s="34">
        <v>9903428.0864583328</v>
      </c>
      <c r="U1389" s="34">
        <v>1437272.3084818379</v>
      </c>
      <c r="V1389" s="35">
        <v>8466155.7779764943</v>
      </c>
      <c r="W1389" s="24">
        <v>0</v>
      </c>
      <c r="X1389" s="35">
        <v>8466155.7779764943</v>
      </c>
    </row>
    <row r="1390" spans="1:24">
      <c r="A1390" s="24">
        <v>1389</v>
      </c>
      <c r="B1390" s="25" t="s">
        <v>60</v>
      </c>
      <c r="C1390" s="25" t="s">
        <v>102</v>
      </c>
      <c r="D1390" s="26">
        <v>43404</v>
      </c>
      <c r="E1390" s="27">
        <v>43404</v>
      </c>
      <c r="F1390" s="27">
        <v>43374</v>
      </c>
      <c r="G1390" s="27">
        <v>44798</v>
      </c>
      <c r="H1390" s="28">
        <v>3.8191780821917809</v>
      </c>
      <c r="I1390" s="29">
        <v>25</v>
      </c>
      <c r="J1390" s="30">
        <v>0.05</v>
      </c>
      <c r="K1390" s="29">
        <v>3.7999999999999999E-2</v>
      </c>
      <c r="L1390" s="31">
        <v>21103901</v>
      </c>
      <c r="M1390" s="32" t="s">
        <v>2189</v>
      </c>
      <c r="N1390" s="29">
        <v>798</v>
      </c>
      <c r="O1390" s="29">
        <v>82</v>
      </c>
      <c r="P1390" s="29">
        <v>96</v>
      </c>
      <c r="Q1390" s="29">
        <v>127</v>
      </c>
      <c r="R1390" s="29">
        <v>95.3</v>
      </c>
      <c r="S1390" s="33">
        <v>-7.2916666666666963E-3</v>
      </c>
      <c r="T1390" s="34">
        <v>20950018.388541665</v>
      </c>
      <c r="U1390" s="34">
        <v>3040450.3399392576</v>
      </c>
      <c r="V1390" s="35">
        <v>17909568.048602406</v>
      </c>
      <c r="W1390" s="24">
        <v>0</v>
      </c>
      <c r="X1390" s="35">
        <v>17909568.048602406</v>
      </c>
    </row>
    <row r="1391" spans="1:24">
      <c r="A1391" s="24">
        <v>1390</v>
      </c>
      <c r="B1391" s="25" t="s">
        <v>60</v>
      </c>
      <c r="C1391" s="25" t="s">
        <v>103</v>
      </c>
      <c r="D1391" s="26">
        <v>43404</v>
      </c>
      <c r="E1391" s="27">
        <v>43404</v>
      </c>
      <c r="F1391" s="27">
        <v>43374</v>
      </c>
      <c r="G1391" s="27">
        <v>44798</v>
      </c>
      <c r="H1391" s="28">
        <v>3.8191780821917809</v>
      </c>
      <c r="I1391" s="29">
        <v>25</v>
      </c>
      <c r="J1391" s="30">
        <v>0.05</v>
      </c>
      <c r="K1391" s="29">
        <v>3.7999999999999999E-2</v>
      </c>
      <c r="L1391" s="31">
        <v>580650</v>
      </c>
      <c r="M1391" s="32" t="s">
        <v>2189</v>
      </c>
      <c r="N1391" s="29">
        <v>798</v>
      </c>
      <c r="O1391" s="29">
        <v>82</v>
      </c>
      <c r="P1391" s="29">
        <v>96</v>
      </c>
      <c r="Q1391" s="29">
        <v>127</v>
      </c>
      <c r="R1391" s="29">
        <v>95.3</v>
      </c>
      <c r="S1391" s="33">
        <v>-7.2916666666666963E-3</v>
      </c>
      <c r="T1391" s="34">
        <v>576416.09375</v>
      </c>
      <c r="U1391" s="34">
        <v>83654.557035958904</v>
      </c>
      <c r="V1391" s="35">
        <v>492761.53671404108</v>
      </c>
      <c r="W1391" s="24">
        <v>0</v>
      </c>
      <c r="X1391" s="35">
        <v>492761.53671404108</v>
      </c>
    </row>
    <row r="1392" spans="1:24">
      <c r="A1392" s="24">
        <v>1391</v>
      </c>
      <c r="B1392" s="25" t="s">
        <v>60</v>
      </c>
      <c r="C1392" s="25" t="s">
        <v>104</v>
      </c>
      <c r="D1392" s="26">
        <v>43404</v>
      </c>
      <c r="E1392" s="27">
        <v>43404</v>
      </c>
      <c r="F1392" s="27">
        <v>43374</v>
      </c>
      <c r="G1392" s="27">
        <v>44798</v>
      </c>
      <c r="H1392" s="28">
        <v>3.8191780821917809</v>
      </c>
      <c r="I1392" s="29">
        <v>25</v>
      </c>
      <c r="J1392" s="30">
        <v>0.05</v>
      </c>
      <c r="K1392" s="29">
        <v>3.7999999999999999E-2</v>
      </c>
      <c r="L1392" s="31">
        <v>175035</v>
      </c>
      <c r="M1392" s="32" t="s">
        <v>1877</v>
      </c>
      <c r="N1392" s="29">
        <v>642</v>
      </c>
      <c r="O1392" s="29">
        <v>82</v>
      </c>
      <c r="P1392" s="29">
        <v>79.099999999999994</v>
      </c>
      <c r="Q1392" s="29">
        <v>127</v>
      </c>
      <c r="R1392" s="29">
        <v>94</v>
      </c>
      <c r="S1392" s="33">
        <v>0.18836915297092297</v>
      </c>
      <c r="T1392" s="34">
        <v>208006.19469026552</v>
      </c>
      <c r="U1392" s="34">
        <v>30187.68258940478</v>
      </c>
      <c r="V1392" s="35">
        <v>177818.51210086074</v>
      </c>
      <c r="W1392" s="24">
        <v>0</v>
      </c>
      <c r="X1392" s="35">
        <v>177818.51210086074</v>
      </c>
    </row>
    <row r="1393" spans="1:24">
      <c r="A1393" s="24">
        <v>1392</v>
      </c>
      <c r="B1393" s="25" t="s">
        <v>60</v>
      </c>
      <c r="C1393" s="25" t="s">
        <v>105</v>
      </c>
      <c r="D1393" s="26">
        <v>43404</v>
      </c>
      <c r="E1393" s="27">
        <v>43404</v>
      </c>
      <c r="F1393" s="27">
        <v>43374</v>
      </c>
      <c r="G1393" s="27">
        <v>44798</v>
      </c>
      <c r="H1393" s="28">
        <v>3.8191780821917809</v>
      </c>
      <c r="I1393" s="29">
        <v>25</v>
      </c>
      <c r="J1393" s="30">
        <v>0.05</v>
      </c>
      <c r="K1393" s="29">
        <v>3.7999999999999999E-2</v>
      </c>
      <c r="L1393" s="31">
        <v>132796</v>
      </c>
      <c r="M1393" s="32" t="s">
        <v>2189</v>
      </c>
      <c r="N1393" s="29">
        <v>798</v>
      </c>
      <c r="O1393" s="29">
        <v>82</v>
      </c>
      <c r="P1393" s="29">
        <v>96</v>
      </c>
      <c r="Q1393" s="29">
        <v>127</v>
      </c>
      <c r="R1393" s="29">
        <v>95.3</v>
      </c>
      <c r="S1393" s="33">
        <v>-7.2916666666666963E-3</v>
      </c>
      <c r="T1393" s="34">
        <v>131827.69583333333</v>
      </c>
      <c r="U1393" s="34">
        <v>19131.990968995433</v>
      </c>
      <c r="V1393" s="35">
        <v>112695.70486433789</v>
      </c>
      <c r="W1393" s="24">
        <v>0</v>
      </c>
      <c r="X1393" s="35">
        <v>112695.70486433789</v>
      </c>
    </row>
    <row r="1394" spans="1:24">
      <c r="A1394" s="24">
        <v>1393</v>
      </c>
      <c r="B1394" s="25" t="s">
        <v>60</v>
      </c>
      <c r="C1394" s="25" t="s">
        <v>106</v>
      </c>
      <c r="D1394" s="26">
        <v>43404</v>
      </c>
      <c r="E1394" s="27">
        <v>43404</v>
      </c>
      <c r="F1394" s="27">
        <v>43374</v>
      </c>
      <c r="G1394" s="27">
        <v>44798</v>
      </c>
      <c r="H1394" s="28">
        <v>3.8191780821917809</v>
      </c>
      <c r="I1394" s="29">
        <v>25</v>
      </c>
      <c r="J1394" s="30">
        <v>0.05</v>
      </c>
      <c r="K1394" s="29">
        <v>3.7999999999999999E-2</v>
      </c>
      <c r="L1394" s="31">
        <v>469552</v>
      </c>
      <c r="M1394" s="32" t="s">
        <v>1871</v>
      </c>
      <c r="N1394" s="29">
        <v>639</v>
      </c>
      <c r="O1394" s="29">
        <v>82</v>
      </c>
      <c r="P1394" s="29">
        <v>113.1</v>
      </c>
      <c r="Q1394" s="29">
        <v>127</v>
      </c>
      <c r="R1394" s="29">
        <v>116.2</v>
      </c>
      <c r="S1394" s="33">
        <v>2.740937223695852E-2</v>
      </c>
      <c r="T1394" s="34">
        <v>482422.1255526084</v>
      </c>
      <c r="U1394" s="34">
        <v>70013.328314445956</v>
      </c>
      <c r="V1394" s="35">
        <v>412408.79723816243</v>
      </c>
      <c r="W1394" s="24">
        <v>0</v>
      </c>
      <c r="X1394" s="35">
        <v>412408.79723816243</v>
      </c>
    </row>
    <row r="1395" spans="1:24">
      <c r="A1395" s="24">
        <v>1394</v>
      </c>
      <c r="B1395" s="25" t="s">
        <v>60</v>
      </c>
      <c r="C1395" s="25" t="s">
        <v>110</v>
      </c>
      <c r="D1395" s="26">
        <v>43404</v>
      </c>
      <c r="E1395" s="27">
        <v>43404</v>
      </c>
      <c r="F1395" s="27">
        <v>43374</v>
      </c>
      <c r="G1395" s="27">
        <v>44798</v>
      </c>
      <c r="H1395" s="28">
        <v>3.8191780821917809</v>
      </c>
      <c r="I1395" s="29">
        <v>25</v>
      </c>
      <c r="J1395" s="30">
        <v>0.05</v>
      </c>
      <c r="K1395" s="29">
        <v>3.7999999999999999E-2</v>
      </c>
      <c r="L1395" s="31">
        <v>16789210</v>
      </c>
      <c r="M1395" s="32" t="s">
        <v>1939</v>
      </c>
      <c r="N1395" s="29">
        <v>673</v>
      </c>
      <c r="O1395" s="29">
        <v>82</v>
      </c>
      <c r="P1395" s="29">
        <v>95.4</v>
      </c>
      <c r="Q1395" s="29">
        <v>127</v>
      </c>
      <c r="R1395" s="29">
        <v>104.3</v>
      </c>
      <c r="S1395" s="33">
        <v>9.3291404612159234E-2</v>
      </c>
      <c r="T1395" s="34">
        <v>18355498.983228508</v>
      </c>
      <c r="U1395" s="34">
        <v>2663910.9373687138</v>
      </c>
      <c r="V1395" s="35">
        <v>15691588.045859795</v>
      </c>
      <c r="W1395" s="24">
        <v>0</v>
      </c>
      <c r="X1395" s="35">
        <v>15691588.045859795</v>
      </c>
    </row>
    <row r="1396" spans="1:24">
      <c r="A1396" s="24">
        <v>1395</v>
      </c>
      <c r="B1396" s="25" t="s">
        <v>60</v>
      </c>
      <c r="C1396" s="25" t="s">
        <v>86</v>
      </c>
      <c r="D1396" s="26">
        <v>43404</v>
      </c>
      <c r="E1396" s="27">
        <v>43404</v>
      </c>
      <c r="F1396" s="27">
        <v>43374</v>
      </c>
      <c r="G1396" s="27">
        <v>44798</v>
      </c>
      <c r="H1396" s="28">
        <v>3.8191780821917809</v>
      </c>
      <c r="I1396" s="29">
        <v>25</v>
      </c>
      <c r="J1396" s="30">
        <v>0.05</v>
      </c>
      <c r="K1396" s="29">
        <v>3.7999999999999999E-2</v>
      </c>
      <c r="L1396" s="31">
        <v>892500</v>
      </c>
      <c r="M1396" s="32" t="s">
        <v>2189</v>
      </c>
      <c r="N1396" s="29">
        <v>798</v>
      </c>
      <c r="O1396" s="29">
        <v>82</v>
      </c>
      <c r="P1396" s="29">
        <v>96</v>
      </c>
      <c r="Q1396" s="29">
        <v>127</v>
      </c>
      <c r="R1396" s="29">
        <v>95.3</v>
      </c>
      <c r="S1396" s="33">
        <v>-7.2916666666666963E-3</v>
      </c>
      <c r="T1396" s="34">
        <v>885992.1875</v>
      </c>
      <c r="U1396" s="34">
        <v>128582.95385273972</v>
      </c>
      <c r="V1396" s="35">
        <v>757409.23364726023</v>
      </c>
      <c r="W1396" s="24">
        <v>0</v>
      </c>
      <c r="X1396" s="35">
        <v>757409.23364726023</v>
      </c>
    </row>
    <row r="1397" spans="1:24">
      <c r="A1397" s="24">
        <v>1396</v>
      </c>
      <c r="B1397" s="25" t="s">
        <v>60</v>
      </c>
      <c r="C1397" s="25" t="s">
        <v>90</v>
      </c>
      <c r="D1397" s="26">
        <v>43404</v>
      </c>
      <c r="E1397" s="27">
        <v>43404</v>
      </c>
      <c r="F1397" s="27">
        <v>43374</v>
      </c>
      <c r="G1397" s="27">
        <v>44798</v>
      </c>
      <c r="H1397" s="28">
        <v>3.8191780821917809</v>
      </c>
      <c r="I1397" s="29">
        <v>25</v>
      </c>
      <c r="J1397" s="30">
        <v>0.05</v>
      </c>
      <c r="K1397" s="29">
        <v>3.7999999999999999E-2</v>
      </c>
      <c r="L1397" s="31">
        <v>472500</v>
      </c>
      <c r="M1397" s="32" t="s">
        <v>2189</v>
      </c>
      <c r="N1397" s="29">
        <v>798</v>
      </c>
      <c r="O1397" s="29">
        <v>82</v>
      </c>
      <c r="P1397" s="29">
        <v>96</v>
      </c>
      <c r="Q1397" s="29">
        <v>127</v>
      </c>
      <c r="R1397" s="29">
        <v>95.3</v>
      </c>
      <c r="S1397" s="33">
        <v>-7.2916666666666963E-3</v>
      </c>
      <c r="T1397" s="34">
        <v>469054.6875</v>
      </c>
      <c r="U1397" s="34">
        <v>68073.328510273976</v>
      </c>
      <c r="V1397" s="35">
        <v>400981.35898972605</v>
      </c>
      <c r="W1397" s="24">
        <v>0</v>
      </c>
      <c r="X1397" s="35">
        <v>400981.35898972605</v>
      </c>
    </row>
    <row r="1398" spans="1:24">
      <c r="A1398" s="24">
        <v>1397</v>
      </c>
      <c r="B1398" s="25" t="s">
        <v>60</v>
      </c>
      <c r="C1398" s="25" t="s">
        <v>91</v>
      </c>
      <c r="D1398" s="26">
        <v>43404</v>
      </c>
      <c r="E1398" s="27">
        <v>43404</v>
      </c>
      <c r="F1398" s="27">
        <v>43374</v>
      </c>
      <c r="G1398" s="27">
        <v>44798</v>
      </c>
      <c r="H1398" s="28">
        <v>3.8191780821917809</v>
      </c>
      <c r="I1398" s="29">
        <v>25</v>
      </c>
      <c r="J1398" s="30">
        <v>0.05</v>
      </c>
      <c r="K1398" s="29">
        <v>3.7999999999999999E-2</v>
      </c>
      <c r="L1398" s="31">
        <v>637760</v>
      </c>
      <c r="M1398" s="32" t="s">
        <v>2189</v>
      </c>
      <c r="N1398" s="29">
        <v>798</v>
      </c>
      <c r="O1398" s="29">
        <v>82</v>
      </c>
      <c r="P1398" s="29">
        <v>96</v>
      </c>
      <c r="Q1398" s="29">
        <v>127</v>
      </c>
      <c r="R1398" s="29">
        <v>95.3</v>
      </c>
      <c r="S1398" s="33">
        <v>-7.2916666666666963E-3</v>
      </c>
      <c r="T1398" s="34">
        <v>633109.66666666663</v>
      </c>
      <c r="U1398" s="34">
        <v>91882.42537716894</v>
      </c>
      <c r="V1398" s="35">
        <v>541227.2412894977</v>
      </c>
      <c r="W1398" s="24">
        <v>0</v>
      </c>
      <c r="X1398" s="35">
        <v>541227.2412894977</v>
      </c>
    </row>
    <row r="1399" spans="1:24">
      <c r="A1399" s="24">
        <v>1398</v>
      </c>
      <c r="B1399" s="25" t="s">
        <v>60</v>
      </c>
      <c r="C1399" s="25" t="s">
        <v>92</v>
      </c>
      <c r="D1399" s="26">
        <v>43404</v>
      </c>
      <c r="E1399" s="27">
        <v>43404</v>
      </c>
      <c r="F1399" s="27">
        <v>43374</v>
      </c>
      <c r="G1399" s="27">
        <v>44798</v>
      </c>
      <c r="H1399" s="28">
        <v>3.8191780821917809</v>
      </c>
      <c r="I1399" s="29">
        <v>25</v>
      </c>
      <c r="J1399" s="30">
        <v>0.05</v>
      </c>
      <c r="K1399" s="29">
        <v>3.7999999999999999E-2</v>
      </c>
      <c r="L1399" s="31">
        <v>21044329</v>
      </c>
      <c r="M1399" s="32" t="s">
        <v>2189</v>
      </c>
      <c r="N1399" s="29">
        <v>798</v>
      </c>
      <c r="O1399" s="29">
        <v>82</v>
      </c>
      <c r="P1399" s="29">
        <v>96</v>
      </c>
      <c r="Q1399" s="29">
        <v>127</v>
      </c>
      <c r="R1399" s="29">
        <v>95.3</v>
      </c>
      <c r="S1399" s="33">
        <v>-7.2916666666666963E-3</v>
      </c>
      <c r="T1399" s="34">
        <v>20890880.767708331</v>
      </c>
      <c r="U1399" s="34">
        <v>3031867.7699371115</v>
      </c>
      <c r="V1399" s="35">
        <v>17859012.997771218</v>
      </c>
      <c r="W1399" s="24">
        <v>0</v>
      </c>
      <c r="X1399" s="35">
        <v>17859012.997771218</v>
      </c>
    </row>
    <row r="1400" spans="1:24">
      <c r="A1400" s="24">
        <v>1399</v>
      </c>
      <c r="B1400" s="25" t="s">
        <v>60</v>
      </c>
      <c r="C1400" s="25" t="s">
        <v>93</v>
      </c>
      <c r="D1400" s="26">
        <v>43404</v>
      </c>
      <c r="E1400" s="27">
        <v>43404</v>
      </c>
      <c r="F1400" s="27">
        <v>43374</v>
      </c>
      <c r="G1400" s="27">
        <v>44798</v>
      </c>
      <c r="H1400" s="28">
        <v>3.8191780821917809</v>
      </c>
      <c r="I1400" s="29">
        <v>25</v>
      </c>
      <c r="J1400" s="30">
        <v>0.05</v>
      </c>
      <c r="K1400" s="29">
        <v>3.7999999999999999E-2</v>
      </c>
      <c r="L1400" s="31">
        <v>969266</v>
      </c>
      <c r="M1400" s="32" t="s">
        <v>2189</v>
      </c>
      <c r="N1400" s="29">
        <v>798</v>
      </c>
      <c r="O1400" s="29">
        <v>82</v>
      </c>
      <c r="P1400" s="29">
        <v>96</v>
      </c>
      <c r="Q1400" s="29">
        <v>127</v>
      </c>
      <c r="R1400" s="29">
        <v>95.3</v>
      </c>
      <c r="S1400" s="33">
        <v>-7.2916666666666963E-3</v>
      </c>
      <c r="T1400" s="34">
        <v>962198.43541666667</v>
      </c>
      <c r="U1400" s="34">
        <v>139642.67265997716</v>
      </c>
      <c r="V1400" s="35">
        <v>822555.76275668945</v>
      </c>
      <c r="W1400" s="24">
        <v>0</v>
      </c>
      <c r="X1400" s="35">
        <v>822555.76275668945</v>
      </c>
    </row>
    <row r="1401" spans="1:24">
      <c r="A1401" s="24">
        <v>1400</v>
      </c>
      <c r="B1401" s="25" t="s">
        <v>60</v>
      </c>
      <c r="C1401" s="25" t="s">
        <v>94</v>
      </c>
      <c r="D1401" s="26">
        <v>43404</v>
      </c>
      <c r="E1401" s="27">
        <v>43404</v>
      </c>
      <c r="F1401" s="27">
        <v>43374</v>
      </c>
      <c r="G1401" s="27">
        <v>44798</v>
      </c>
      <c r="H1401" s="28">
        <v>3.8191780821917809</v>
      </c>
      <c r="I1401" s="29">
        <v>25</v>
      </c>
      <c r="J1401" s="30">
        <v>0.05</v>
      </c>
      <c r="K1401" s="29">
        <v>3.7999999999999999E-2</v>
      </c>
      <c r="L1401" s="31">
        <v>735000</v>
      </c>
      <c r="M1401" s="32" t="s">
        <v>2189</v>
      </c>
      <c r="N1401" s="29">
        <v>798</v>
      </c>
      <c r="O1401" s="29">
        <v>82</v>
      </c>
      <c r="P1401" s="29">
        <v>96</v>
      </c>
      <c r="Q1401" s="29">
        <v>127</v>
      </c>
      <c r="R1401" s="29">
        <v>95.3</v>
      </c>
      <c r="S1401" s="33">
        <v>-7.2916666666666963E-3</v>
      </c>
      <c r="T1401" s="34">
        <v>729640.625</v>
      </c>
      <c r="U1401" s="34">
        <v>105891.84434931507</v>
      </c>
      <c r="V1401" s="35">
        <v>623748.78065068496</v>
      </c>
      <c r="W1401" s="24">
        <v>0</v>
      </c>
      <c r="X1401" s="35">
        <v>623748.78065068496</v>
      </c>
    </row>
    <row r="1402" spans="1:24">
      <c r="A1402" s="24">
        <v>1401</v>
      </c>
      <c r="B1402" s="25" t="s">
        <v>60</v>
      </c>
      <c r="C1402" s="25" t="s">
        <v>95</v>
      </c>
      <c r="D1402" s="26">
        <v>43404</v>
      </c>
      <c r="E1402" s="27">
        <v>43404</v>
      </c>
      <c r="F1402" s="27">
        <v>43374</v>
      </c>
      <c r="G1402" s="27">
        <v>44798</v>
      </c>
      <c r="H1402" s="28">
        <v>3.8191780821917809</v>
      </c>
      <c r="I1402" s="29">
        <v>25</v>
      </c>
      <c r="J1402" s="30">
        <v>0.05</v>
      </c>
      <c r="K1402" s="29">
        <v>3.7999999999999999E-2</v>
      </c>
      <c r="L1402" s="31">
        <v>126000</v>
      </c>
      <c r="M1402" s="32" t="s">
        <v>2189</v>
      </c>
      <c r="N1402" s="29">
        <v>798</v>
      </c>
      <c r="O1402" s="29">
        <v>82</v>
      </c>
      <c r="P1402" s="29">
        <v>96</v>
      </c>
      <c r="Q1402" s="29">
        <v>127</v>
      </c>
      <c r="R1402" s="29">
        <v>95.3</v>
      </c>
      <c r="S1402" s="33">
        <v>-7.2916666666666963E-3</v>
      </c>
      <c r="T1402" s="34">
        <v>125081.25</v>
      </c>
      <c r="U1402" s="34">
        <v>18152.887602739724</v>
      </c>
      <c r="V1402" s="35">
        <v>106928.36239726028</v>
      </c>
      <c r="W1402" s="24">
        <v>0</v>
      </c>
      <c r="X1402" s="35">
        <v>106928.36239726028</v>
      </c>
    </row>
    <row r="1403" spans="1:24">
      <c r="A1403" s="24">
        <v>1402</v>
      </c>
      <c r="B1403" s="25" t="s">
        <v>60</v>
      </c>
      <c r="C1403" s="25" t="s">
        <v>96</v>
      </c>
      <c r="D1403" s="26">
        <v>43404</v>
      </c>
      <c r="E1403" s="27">
        <v>43404</v>
      </c>
      <c r="F1403" s="27">
        <v>43374</v>
      </c>
      <c r="G1403" s="27">
        <v>44798</v>
      </c>
      <c r="H1403" s="28">
        <v>3.8191780821917809</v>
      </c>
      <c r="I1403" s="29">
        <v>25</v>
      </c>
      <c r="J1403" s="30">
        <v>0.05</v>
      </c>
      <c r="K1403" s="29">
        <v>3.7999999999999999E-2</v>
      </c>
      <c r="L1403" s="31">
        <v>29327302</v>
      </c>
      <c r="M1403" s="32" t="s">
        <v>2189</v>
      </c>
      <c r="N1403" s="29">
        <v>798</v>
      </c>
      <c r="O1403" s="29">
        <v>82</v>
      </c>
      <c r="P1403" s="29">
        <v>96</v>
      </c>
      <c r="Q1403" s="29">
        <v>127</v>
      </c>
      <c r="R1403" s="29">
        <v>95.3</v>
      </c>
      <c r="S1403" s="33">
        <v>-7.2916666666666963E-3</v>
      </c>
      <c r="T1403" s="34">
        <v>29113457.089583334</v>
      </c>
      <c r="U1403" s="34">
        <v>4225200.1341079678</v>
      </c>
      <c r="V1403" s="35">
        <v>24888256.955475368</v>
      </c>
      <c r="W1403" s="24">
        <v>0</v>
      </c>
      <c r="X1403" s="35">
        <v>24888256.955475368</v>
      </c>
    </row>
    <row r="1404" spans="1:24">
      <c r="A1404" s="24">
        <v>1403</v>
      </c>
      <c r="B1404" s="25" t="s">
        <v>60</v>
      </c>
      <c r="C1404" s="25" t="s">
        <v>97</v>
      </c>
      <c r="D1404" s="26">
        <v>43404</v>
      </c>
      <c r="E1404" s="27">
        <v>43404</v>
      </c>
      <c r="F1404" s="27">
        <v>43374</v>
      </c>
      <c r="G1404" s="27">
        <v>44798</v>
      </c>
      <c r="H1404" s="28">
        <v>3.8191780821917809</v>
      </c>
      <c r="I1404" s="29">
        <v>25</v>
      </c>
      <c r="J1404" s="30">
        <v>0.05</v>
      </c>
      <c r="K1404" s="29">
        <v>3.7999999999999999E-2</v>
      </c>
      <c r="L1404" s="31">
        <v>1517250</v>
      </c>
      <c r="M1404" s="32" t="s">
        <v>1941</v>
      </c>
      <c r="N1404" s="29">
        <v>674</v>
      </c>
      <c r="O1404" s="29">
        <v>82</v>
      </c>
      <c r="P1404" s="29">
        <v>105.9</v>
      </c>
      <c r="Q1404" s="29">
        <v>127</v>
      </c>
      <c r="R1404" s="29">
        <v>122.8</v>
      </c>
      <c r="S1404" s="33">
        <v>0.15958451369216234</v>
      </c>
      <c r="T1404" s="34">
        <v>1759379.6033994332</v>
      </c>
      <c r="U1404" s="34">
        <v>255336.59274321859</v>
      </c>
      <c r="V1404" s="35">
        <v>1504043.0106562146</v>
      </c>
      <c r="W1404" s="24">
        <v>0</v>
      </c>
      <c r="X1404" s="35">
        <v>1504043.0106562146</v>
      </c>
    </row>
    <row r="1405" spans="1:24">
      <c r="A1405" s="24">
        <v>1404</v>
      </c>
      <c r="B1405" s="25" t="s">
        <v>60</v>
      </c>
      <c r="C1405" s="25" t="s">
        <v>98</v>
      </c>
      <c r="D1405" s="26">
        <v>43404</v>
      </c>
      <c r="E1405" s="27">
        <v>43404</v>
      </c>
      <c r="F1405" s="27">
        <v>43374</v>
      </c>
      <c r="G1405" s="27">
        <v>44798</v>
      </c>
      <c r="H1405" s="28">
        <v>3.8191780821917809</v>
      </c>
      <c r="I1405" s="29">
        <v>25</v>
      </c>
      <c r="J1405" s="30">
        <v>0.05</v>
      </c>
      <c r="K1405" s="29">
        <v>3.7999999999999999E-2</v>
      </c>
      <c r="L1405" s="31">
        <v>312900</v>
      </c>
      <c r="M1405" s="32" t="s">
        <v>2189</v>
      </c>
      <c r="N1405" s="29">
        <v>798</v>
      </c>
      <c r="O1405" s="29">
        <v>82</v>
      </c>
      <c r="P1405" s="29">
        <v>96</v>
      </c>
      <c r="Q1405" s="29">
        <v>127</v>
      </c>
      <c r="R1405" s="29">
        <v>95.3</v>
      </c>
      <c r="S1405" s="33">
        <v>-7.2916666666666963E-3</v>
      </c>
      <c r="T1405" s="34">
        <v>310618.4375</v>
      </c>
      <c r="U1405" s="34">
        <v>45079.67088013699</v>
      </c>
      <c r="V1405" s="35">
        <v>265538.76661986299</v>
      </c>
      <c r="W1405" s="24">
        <v>0</v>
      </c>
      <c r="X1405" s="35">
        <v>265538.76661986299</v>
      </c>
    </row>
    <row r="1406" spans="1:24">
      <c r="A1406" s="24">
        <v>1405</v>
      </c>
      <c r="B1406" s="25" t="s">
        <v>60</v>
      </c>
      <c r="C1406" s="25" t="s">
        <v>99</v>
      </c>
      <c r="D1406" s="26">
        <v>43404</v>
      </c>
      <c r="E1406" s="27">
        <v>43404</v>
      </c>
      <c r="F1406" s="27">
        <v>43374</v>
      </c>
      <c r="G1406" s="27">
        <v>44798</v>
      </c>
      <c r="H1406" s="28">
        <v>3.8191780821917809</v>
      </c>
      <c r="I1406" s="29">
        <v>25</v>
      </c>
      <c r="J1406" s="30">
        <v>0.05</v>
      </c>
      <c r="K1406" s="29">
        <v>3.7999999999999999E-2</v>
      </c>
      <c r="L1406" s="31">
        <v>1174950</v>
      </c>
      <c r="M1406" s="32" t="s">
        <v>2189</v>
      </c>
      <c r="N1406" s="29">
        <v>798</v>
      </c>
      <c r="O1406" s="29">
        <v>82</v>
      </c>
      <c r="P1406" s="29">
        <v>96</v>
      </c>
      <c r="Q1406" s="29">
        <v>127</v>
      </c>
      <c r="R1406" s="29">
        <v>95.3</v>
      </c>
      <c r="S1406" s="33">
        <v>-7.2916666666666963E-3</v>
      </c>
      <c r="T1406" s="34">
        <v>1166382.65625</v>
      </c>
      <c r="U1406" s="34">
        <v>169275.67689554795</v>
      </c>
      <c r="V1406" s="35">
        <v>997106.97935445211</v>
      </c>
      <c r="W1406" s="24">
        <v>0</v>
      </c>
      <c r="X1406" s="35">
        <v>997106.97935445211</v>
      </c>
    </row>
    <row r="1407" spans="1:24">
      <c r="A1407" s="24">
        <v>1406</v>
      </c>
      <c r="B1407" s="25" t="s">
        <v>60</v>
      </c>
      <c r="C1407" s="25" t="s">
        <v>100</v>
      </c>
      <c r="D1407" s="26">
        <v>43404</v>
      </c>
      <c r="E1407" s="27">
        <v>43404</v>
      </c>
      <c r="F1407" s="27">
        <v>43374</v>
      </c>
      <c r="G1407" s="27">
        <v>44798</v>
      </c>
      <c r="H1407" s="28">
        <v>3.8191780821917809</v>
      </c>
      <c r="I1407" s="29">
        <v>25</v>
      </c>
      <c r="J1407" s="30">
        <v>0.05</v>
      </c>
      <c r="K1407" s="29">
        <v>3.7999999999999999E-2</v>
      </c>
      <c r="L1407" s="31">
        <v>582750</v>
      </c>
      <c r="M1407" s="32" t="s">
        <v>1973</v>
      </c>
      <c r="N1407" s="29">
        <v>690</v>
      </c>
      <c r="O1407" s="29">
        <v>82</v>
      </c>
      <c r="P1407" s="29">
        <v>112.3</v>
      </c>
      <c r="Q1407" s="29">
        <v>127</v>
      </c>
      <c r="R1407" s="29">
        <v>145.69999999999999</v>
      </c>
      <c r="S1407" s="33">
        <v>0.29741763134461258</v>
      </c>
      <c r="T1407" s="34">
        <v>756070.12466607301</v>
      </c>
      <c r="U1407" s="34">
        <v>109727.52505153758</v>
      </c>
      <c r="V1407" s="35">
        <v>646342.59961453546</v>
      </c>
      <c r="W1407" s="24">
        <v>0</v>
      </c>
      <c r="X1407" s="35">
        <v>646342.59961453546</v>
      </c>
    </row>
    <row r="1408" spans="1:24">
      <c r="A1408" s="24">
        <v>1407</v>
      </c>
      <c r="B1408" s="25" t="s">
        <v>60</v>
      </c>
      <c r="C1408" s="25" t="s">
        <v>101</v>
      </c>
      <c r="D1408" s="26">
        <v>43404</v>
      </c>
      <c r="E1408" s="27">
        <v>43404</v>
      </c>
      <c r="F1408" s="27">
        <v>43374</v>
      </c>
      <c r="G1408" s="27">
        <v>44798</v>
      </c>
      <c r="H1408" s="28">
        <v>3.8191780821917809</v>
      </c>
      <c r="I1408" s="29">
        <v>25</v>
      </c>
      <c r="J1408" s="30">
        <v>0.05</v>
      </c>
      <c r="K1408" s="29">
        <v>3.7999999999999999E-2</v>
      </c>
      <c r="L1408" s="31">
        <v>9976171</v>
      </c>
      <c r="M1408" s="32" t="s">
        <v>2189</v>
      </c>
      <c r="N1408" s="29">
        <v>798</v>
      </c>
      <c r="O1408" s="29">
        <v>82</v>
      </c>
      <c r="P1408" s="29">
        <v>96</v>
      </c>
      <c r="Q1408" s="29">
        <v>127</v>
      </c>
      <c r="R1408" s="29">
        <v>95.3</v>
      </c>
      <c r="S1408" s="33">
        <v>-7.2916666666666963E-3</v>
      </c>
      <c r="T1408" s="34">
        <v>9903428.0864583328</v>
      </c>
      <c r="U1408" s="34">
        <v>1437272.3084818379</v>
      </c>
      <c r="V1408" s="35">
        <v>8466155.7779764943</v>
      </c>
      <c r="W1408" s="24">
        <v>0</v>
      </c>
      <c r="X1408" s="35">
        <v>8466155.7779764943</v>
      </c>
    </row>
    <row r="1409" spans="1:24">
      <c r="A1409" s="24">
        <v>1408</v>
      </c>
      <c r="B1409" s="25" t="s">
        <v>60</v>
      </c>
      <c r="C1409" s="25" t="s">
        <v>102</v>
      </c>
      <c r="D1409" s="26">
        <v>43404</v>
      </c>
      <c r="E1409" s="27">
        <v>43404</v>
      </c>
      <c r="F1409" s="27">
        <v>43374</v>
      </c>
      <c r="G1409" s="27">
        <v>44798</v>
      </c>
      <c r="H1409" s="28">
        <v>3.8191780821917809</v>
      </c>
      <c r="I1409" s="29">
        <v>25</v>
      </c>
      <c r="J1409" s="30">
        <v>0.05</v>
      </c>
      <c r="K1409" s="29">
        <v>3.7999999999999999E-2</v>
      </c>
      <c r="L1409" s="31">
        <v>21103901</v>
      </c>
      <c r="M1409" s="32" t="s">
        <v>2189</v>
      </c>
      <c r="N1409" s="29">
        <v>798</v>
      </c>
      <c r="O1409" s="29">
        <v>82</v>
      </c>
      <c r="P1409" s="29">
        <v>96</v>
      </c>
      <c r="Q1409" s="29">
        <v>127</v>
      </c>
      <c r="R1409" s="29">
        <v>95.3</v>
      </c>
      <c r="S1409" s="33">
        <v>-7.2916666666666963E-3</v>
      </c>
      <c r="T1409" s="34">
        <v>20950018.388541665</v>
      </c>
      <c r="U1409" s="34">
        <v>3040450.3399392576</v>
      </c>
      <c r="V1409" s="35">
        <v>17909568.048602406</v>
      </c>
      <c r="W1409" s="24">
        <v>0</v>
      </c>
      <c r="X1409" s="35">
        <v>17909568.048602406</v>
      </c>
    </row>
    <row r="1410" spans="1:24">
      <c r="A1410" s="24">
        <v>1409</v>
      </c>
      <c r="B1410" s="25" t="s">
        <v>60</v>
      </c>
      <c r="C1410" s="25" t="s">
        <v>103</v>
      </c>
      <c r="D1410" s="26">
        <v>43404</v>
      </c>
      <c r="E1410" s="27">
        <v>43404</v>
      </c>
      <c r="F1410" s="27">
        <v>43374</v>
      </c>
      <c r="G1410" s="27">
        <v>44798</v>
      </c>
      <c r="H1410" s="28">
        <v>3.8191780821917809</v>
      </c>
      <c r="I1410" s="29">
        <v>25</v>
      </c>
      <c r="J1410" s="30">
        <v>0.05</v>
      </c>
      <c r="K1410" s="29">
        <v>3.7999999999999999E-2</v>
      </c>
      <c r="L1410" s="31">
        <v>580650</v>
      </c>
      <c r="M1410" s="32" t="s">
        <v>2189</v>
      </c>
      <c r="N1410" s="29">
        <v>798</v>
      </c>
      <c r="O1410" s="29">
        <v>82</v>
      </c>
      <c r="P1410" s="29">
        <v>96</v>
      </c>
      <c r="Q1410" s="29">
        <v>127</v>
      </c>
      <c r="R1410" s="29">
        <v>95.3</v>
      </c>
      <c r="S1410" s="33">
        <v>-7.2916666666666963E-3</v>
      </c>
      <c r="T1410" s="34">
        <v>576416.09375</v>
      </c>
      <c r="U1410" s="34">
        <v>83654.557035958904</v>
      </c>
      <c r="V1410" s="35">
        <v>492761.53671404108</v>
      </c>
      <c r="W1410" s="24">
        <v>0</v>
      </c>
      <c r="X1410" s="35">
        <v>492761.53671404108</v>
      </c>
    </row>
    <row r="1411" spans="1:24">
      <c r="A1411" s="24">
        <v>1410</v>
      </c>
      <c r="B1411" s="25" t="s">
        <v>60</v>
      </c>
      <c r="C1411" s="25" t="s">
        <v>104</v>
      </c>
      <c r="D1411" s="26">
        <v>43404</v>
      </c>
      <c r="E1411" s="27">
        <v>43404</v>
      </c>
      <c r="F1411" s="27">
        <v>43374</v>
      </c>
      <c r="G1411" s="27">
        <v>44798</v>
      </c>
      <c r="H1411" s="28">
        <v>3.8191780821917809</v>
      </c>
      <c r="I1411" s="29">
        <v>25</v>
      </c>
      <c r="J1411" s="30">
        <v>0.05</v>
      </c>
      <c r="K1411" s="29">
        <v>3.7999999999999999E-2</v>
      </c>
      <c r="L1411" s="31">
        <v>175035</v>
      </c>
      <c r="M1411" s="32" t="s">
        <v>1877</v>
      </c>
      <c r="N1411" s="29">
        <v>642</v>
      </c>
      <c r="O1411" s="29">
        <v>82</v>
      </c>
      <c r="P1411" s="29">
        <v>79.099999999999994</v>
      </c>
      <c r="Q1411" s="29">
        <v>127</v>
      </c>
      <c r="R1411" s="29">
        <v>94</v>
      </c>
      <c r="S1411" s="33">
        <v>0.18836915297092297</v>
      </c>
      <c r="T1411" s="34">
        <v>208006.19469026552</v>
      </c>
      <c r="U1411" s="34">
        <v>30187.68258940478</v>
      </c>
      <c r="V1411" s="35">
        <v>177818.51210086074</v>
      </c>
      <c r="W1411" s="24">
        <v>0</v>
      </c>
      <c r="X1411" s="35">
        <v>177818.51210086074</v>
      </c>
    </row>
    <row r="1412" spans="1:24">
      <c r="A1412" s="24">
        <v>1411</v>
      </c>
      <c r="B1412" s="25" t="s">
        <v>60</v>
      </c>
      <c r="C1412" s="25" t="s">
        <v>105</v>
      </c>
      <c r="D1412" s="26">
        <v>43404</v>
      </c>
      <c r="E1412" s="27">
        <v>43404</v>
      </c>
      <c r="F1412" s="27">
        <v>43374</v>
      </c>
      <c r="G1412" s="27">
        <v>44798</v>
      </c>
      <c r="H1412" s="28">
        <v>3.8191780821917809</v>
      </c>
      <c r="I1412" s="29">
        <v>25</v>
      </c>
      <c r="J1412" s="30">
        <v>0.05</v>
      </c>
      <c r="K1412" s="29">
        <v>3.7999999999999999E-2</v>
      </c>
      <c r="L1412" s="31">
        <v>132796</v>
      </c>
      <c r="M1412" s="32" t="s">
        <v>2189</v>
      </c>
      <c r="N1412" s="29">
        <v>798</v>
      </c>
      <c r="O1412" s="29">
        <v>82</v>
      </c>
      <c r="P1412" s="29">
        <v>96</v>
      </c>
      <c r="Q1412" s="29">
        <v>127</v>
      </c>
      <c r="R1412" s="29">
        <v>95.3</v>
      </c>
      <c r="S1412" s="33">
        <v>-7.2916666666666963E-3</v>
      </c>
      <c r="T1412" s="34">
        <v>131827.69583333333</v>
      </c>
      <c r="U1412" s="34">
        <v>19131.990968995433</v>
      </c>
      <c r="V1412" s="35">
        <v>112695.70486433789</v>
      </c>
      <c r="W1412" s="24">
        <v>0</v>
      </c>
      <c r="X1412" s="35">
        <v>112695.70486433789</v>
      </c>
    </row>
    <row r="1413" spans="1:24">
      <c r="A1413" s="24">
        <v>1412</v>
      </c>
      <c r="B1413" s="25" t="s">
        <v>60</v>
      </c>
      <c r="C1413" s="25" t="s">
        <v>106</v>
      </c>
      <c r="D1413" s="26">
        <v>43404</v>
      </c>
      <c r="E1413" s="27">
        <v>43404</v>
      </c>
      <c r="F1413" s="27">
        <v>43374</v>
      </c>
      <c r="G1413" s="27">
        <v>44798</v>
      </c>
      <c r="H1413" s="28">
        <v>3.8191780821917809</v>
      </c>
      <c r="I1413" s="29">
        <v>25</v>
      </c>
      <c r="J1413" s="30">
        <v>0.05</v>
      </c>
      <c r="K1413" s="29">
        <v>3.7999999999999999E-2</v>
      </c>
      <c r="L1413" s="31">
        <v>469552</v>
      </c>
      <c r="M1413" s="32" t="s">
        <v>1871</v>
      </c>
      <c r="N1413" s="29">
        <v>639</v>
      </c>
      <c r="O1413" s="29">
        <v>82</v>
      </c>
      <c r="P1413" s="29">
        <v>113.1</v>
      </c>
      <c r="Q1413" s="29">
        <v>127</v>
      </c>
      <c r="R1413" s="29">
        <v>116.2</v>
      </c>
      <c r="S1413" s="33">
        <v>2.740937223695852E-2</v>
      </c>
      <c r="T1413" s="34">
        <v>482422.1255526084</v>
      </c>
      <c r="U1413" s="34">
        <v>70013.328314445956</v>
      </c>
      <c r="V1413" s="35">
        <v>412408.79723816243</v>
      </c>
      <c r="W1413" s="24">
        <v>0</v>
      </c>
      <c r="X1413" s="35">
        <v>412408.79723816243</v>
      </c>
    </row>
    <row r="1414" spans="1:24">
      <c r="A1414" s="24">
        <v>1413</v>
      </c>
      <c r="B1414" s="25" t="s">
        <v>60</v>
      </c>
      <c r="C1414" s="25" t="s">
        <v>110</v>
      </c>
      <c r="D1414" s="26">
        <v>43404</v>
      </c>
      <c r="E1414" s="27">
        <v>43404</v>
      </c>
      <c r="F1414" s="27">
        <v>43374</v>
      </c>
      <c r="G1414" s="27">
        <v>44798</v>
      </c>
      <c r="H1414" s="28">
        <v>3.8191780821917809</v>
      </c>
      <c r="I1414" s="29">
        <v>25</v>
      </c>
      <c r="J1414" s="30">
        <v>0.05</v>
      </c>
      <c r="K1414" s="29">
        <v>3.7999999999999999E-2</v>
      </c>
      <c r="L1414" s="31">
        <v>16789210</v>
      </c>
      <c r="M1414" s="32" t="s">
        <v>1939</v>
      </c>
      <c r="N1414" s="29">
        <v>673</v>
      </c>
      <c r="O1414" s="29">
        <v>82</v>
      </c>
      <c r="P1414" s="29">
        <v>95.4</v>
      </c>
      <c r="Q1414" s="29">
        <v>127</v>
      </c>
      <c r="R1414" s="29">
        <v>104.3</v>
      </c>
      <c r="S1414" s="33">
        <v>9.3291404612159234E-2</v>
      </c>
      <c r="T1414" s="34">
        <v>18355498.983228508</v>
      </c>
      <c r="U1414" s="34">
        <v>2663910.9373687138</v>
      </c>
      <c r="V1414" s="35">
        <v>15691588.045859795</v>
      </c>
      <c r="W1414" s="24">
        <v>0</v>
      </c>
      <c r="X1414" s="35">
        <v>15691588.045859795</v>
      </c>
    </row>
    <row r="1415" spans="1:24">
      <c r="A1415" s="24">
        <v>1414</v>
      </c>
      <c r="B1415" s="25" t="s">
        <v>60</v>
      </c>
      <c r="C1415" s="25" t="s">
        <v>86</v>
      </c>
      <c r="D1415" s="26">
        <v>43404</v>
      </c>
      <c r="E1415" s="27">
        <v>43404</v>
      </c>
      <c r="F1415" s="27">
        <v>43374</v>
      </c>
      <c r="G1415" s="27">
        <v>44798</v>
      </c>
      <c r="H1415" s="28">
        <v>3.8191780821917809</v>
      </c>
      <c r="I1415" s="29">
        <v>25</v>
      </c>
      <c r="J1415" s="30">
        <v>0.05</v>
      </c>
      <c r="K1415" s="29">
        <v>3.7999999999999999E-2</v>
      </c>
      <c r="L1415" s="31">
        <v>892500</v>
      </c>
      <c r="M1415" s="32" t="s">
        <v>2189</v>
      </c>
      <c r="N1415" s="29">
        <v>798</v>
      </c>
      <c r="O1415" s="29">
        <v>82</v>
      </c>
      <c r="P1415" s="29">
        <v>96</v>
      </c>
      <c r="Q1415" s="29">
        <v>127</v>
      </c>
      <c r="R1415" s="29">
        <v>95.3</v>
      </c>
      <c r="S1415" s="33">
        <v>-7.2916666666666963E-3</v>
      </c>
      <c r="T1415" s="34">
        <v>885992.1875</v>
      </c>
      <c r="U1415" s="34">
        <v>128582.95385273972</v>
      </c>
      <c r="V1415" s="35">
        <v>757409.23364726023</v>
      </c>
      <c r="W1415" s="24">
        <v>0</v>
      </c>
      <c r="X1415" s="35">
        <v>757409.23364726023</v>
      </c>
    </row>
    <row r="1416" spans="1:24">
      <c r="A1416" s="24">
        <v>1415</v>
      </c>
      <c r="B1416" s="25" t="s">
        <v>60</v>
      </c>
      <c r="C1416" s="25" t="s">
        <v>90</v>
      </c>
      <c r="D1416" s="26">
        <v>43404</v>
      </c>
      <c r="E1416" s="27">
        <v>43404</v>
      </c>
      <c r="F1416" s="27">
        <v>43374</v>
      </c>
      <c r="G1416" s="27">
        <v>44798</v>
      </c>
      <c r="H1416" s="28">
        <v>3.8191780821917809</v>
      </c>
      <c r="I1416" s="29">
        <v>25</v>
      </c>
      <c r="J1416" s="30">
        <v>0.05</v>
      </c>
      <c r="K1416" s="29">
        <v>3.7999999999999999E-2</v>
      </c>
      <c r="L1416" s="31">
        <v>472500</v>
      </c>
      <c r="M1416" s="32" t="s">
        <v>2189</v>
      </c>
      <c r="N1416" s="29">
        <v>798</v>
      </c>
      <c r="O1416" s="29">
        <v>82</v>
      </c>
      <c r="P1416" s="29">
        <v>96</v>
      </c>
      <c r="Q1416" s="29">
        <v>127</v>
      </c>
      <c r="R1416" s="29">
        <v>95.3</v>
      </c>
      <c r="S1416" s="33">
        <v>-7.2916666666666963E-3</v>
      </c>
      <c r="T1416" s="34">
        <v>469054.6875</v>
      </c>
      <c r="U1416" s="34">
        <v>68073.328510273976</v>
      </c>
      <c r="V1416" s="35">
        <v>400981.35898972605</v>
      </c>
      <c r="W1416" s="24">
        <v>0</v>
      </c>
      <c r="X1416" s="35">
        <v>400981.35898972605</v>
      </c>
    </row>
    <row r="1417" spans="1:24">
      <c r="A1417" s="24">
        <v>1416</v>
      </c>
      <c r="B1417" s="25" t="s">
        <v>60</v>
      </c>
      <c r="C1417" s="25" t="s">
        <v>91</v>
      </c>
      <c r="D1417" s="26">
        <v>43404</v>
      </c>
      <c r="E1417" s="27">
        <v>43404</v>
      </c>
      <c r="F1417" s="27">
        <v>43374</v>
      </c>
      <c r="G1417" s="27">
        <v>44798</v>
      </c>
      <c r="H1417" s="28">
        <v>3.8191780821917809</v>
      </c>
      <c r="I1417" s="29">
        <v>25</v>
      </c>
      <c r="J1417" s="30">
        <v>0.05</v>
      </c>
      <c r="K1417" s="29">
        <v>3.7999999999999999E-2</v>
      </c>
      <c r="L1417" s="31">
        <v>637760</v>
      </c>
      <c r="M1417" s="32" t="s">
        <v>2189</v>
      </c>
      <c r="N1417" s="29">
        <v>798</v>
      </c>
      <c r="O1417" s="29">
        <v>82</v>
      </c>
      <c r="P1417" s="29">
        <v>96</v>
      </c>
      <c r="Q1417" s="29">
        <v>127</v>
      </c>
      <c r="R1417" s="29">
        <v>95.3</v>
      </c>
      <c r="S1417" s="33">
        <v>-7.2916666666666963E-3</v>
      </c>
      <c r="T1417" s="34">
        <v>633109.66666666663</v>
      </c>
      <c r="U1417" s="34">
        <v>91882.42537716894</v>
      </c>
      <c r="V1417" s="35">
        <v>541227.2412894977</v>
      </c>
      <c r="W1417" s="24">
        <v>0</v>
      </c>
      <c r="X1417" s="35">
        <v>541227.2412894977</v>
      </c>
    </row>
    <row r="1418" spans="1:24">
      <c r="A1418" s="24">
        <v>1417</v>
      </c>
      <c r="B1418" s="25" t="s">
        <v>60</v>
      </c>
      <c r="C1418" s="25" t="s">
        <v>92</v>
      </c>
      <c r="D1418" s="26">
        <v>43404</v>
      </c>
      <c r="E1418" s="27">
        <v>43404</v>
      </c>
      <c r="F1418" s="27">
        <v>43374</v>
      </c>
      <c r="G1418" s="27">
        <v>44798</v>
      </c>
      <c r="H1418" s="28">
        <v>3.8191780821917809</v>
      </c>
      <c r="I1418" s="29">
        <v>25</v>
      </c>
      <c r="J1418" s="30">
        <v>0.05</v>
      </c>
      <c r="K1418" s="29">
        <v>3.7999999999999999E-2</v>
      </c>
      <c r="L1418" s="31">
        <v>21044329</v>
      </c>
      <c r="M1418" s="32" t="s">
        <v>2189</v>
      </c>
      <c r="N1418" s="29">
        <v>798</v>
      </c>
      <c r="O1418" s="29">
        <v>82</v>
      </c>
      <c r="P1418" s="29">
        <v>96</v>
      </c>
      <c r="Q1418" s="29">
        <v>127</v>
      </c>
      <c r="R1418" s="29">
        <v>95.3</v>
      </c>
      <c r="S1418" s="33">
        <v>-7.2916666666666963E-3</v>
      </c>
      <c r="T1418" s="34">
        <v>20890880.767708331</v>
      </c>
      <c r="U1418" s="34">
        <v>3031867.7699371115</v>
      </c>
      <c r="V1418" s="35">
        <v>17859012.997771218</v>
      </c>
      <c r="W1418" s="24">
        <v>0</v>
      </c>
      <c r="X1418" s="35">
        <v>17859012.997771218</v>
      </c>
    </row>
    <row r="1419" spans="1:24">
      <c r="A1419" s="24">
        <v>1418</v>
      </c>
      <c r="B1419" s="25" t="s">
        <v>60</v>
      </c>
      <c r="C1419" s="25" t="s">
        <v>93</v>
      </c>
      <c r="D1419" s="26">
        <v>43404</v>
      </c>
      <c r="E1419" s="27">
        <v>43404</v>
      </c>
      <c r="F1419" s="27">
        <v>43374</v>
      </c>
      <c r="G1419" s="27">
        <v>44798</v>
      </c>
      <c r="H1419" s="28">
        <v>3.8191780821917809</v>
      </c>
      <c r="I1419" s="29">
        <v>25</v>
      </c>
      <c r="J1419" s="30">
        <v>0.05</v>
      </c>
      <c r="K1419" s="29">
        <v>3.7999999999999999E-2</v>
      </c>
      <c r="L1419" s="31">
        <v>969266</v>
      </c>
      <c r="M1419" s="32" t="s">
        <v>2189</v>
      </c>
      <c r="N1419" s="29">
        <v>798</v>
      </c>
      <c r="O1419" s="29">
        <v>82</v>
      </c>
      <c r="P1419" s="29">
        <v>96</v>
      </c>
      <c r="Q1419" s="29">
        <v>127</v>
      </c>
      <c r="R1419" s="29">
        <v>95.3</v>
      </c>
      <c r="S1419" s="33">
        <v>-7.2916666666666963E-3</v>
      </c>
      <c r="T1419" s="34">
        <v>962198.43541666667</v>
      </c>
      <c r="U1419" s="34">
        <v>139642.67265997716</v>
      </c>
      <c r="V1419" s="35">
        <v>822555.76275668945</v>
      </c>
      <c r="W1419" s="24">
        <v>0</v>
      </c>
      <c r="X1419" s="35">
        <v>822555.76275668945</v>
      </c>
    </row>
    <row r="1420" spans="1:24">
      <c r="A1420" s="24">
        <v>1419</v>
      </c>
      <c r="B1420" s="25" t="s">
        <v>60</v>
      </c>
      <c r="C1420" s="25" t="s">
        <v>94</v>
      </c>
      <c r="D1420" s="26">
        <v>43404</v>
      </c>
      <c r="E1420" s="27">
        <v>43404</v>
      </c>
      <c r="F1420" s="27">
        <v>43374</v>
      </c>
      <c r="G1420" s="27">
        <v>44798</v>
      </c>
      <c r="H1420" s="28">
        <v>3.8191780821917809</v>
      </c>
      <c r="I1420" s="29">
        <v>25</v>
      </c>
      <c r="J1420" s="30">
        <v>0.05</v>
      </c>
      <c r="K1420" s="29">
        <v>3.7999999999999999E-2</v>
      </c>
      <c r="L1420" s="31">
        <v>735000</v>
      </c>
      <c r="M1420" s="32" t="s">
        <v>2189</v>
      </c>
      <c r="N1420" s="29">
        <v>798</v>
      </c>
      <c r="O1420" s="29">
        <v>82</v>
      </c>
      <c r="P1420" s="29">
        <v>96</v>
      </c>
      <c r="Q1420" s="29">
        <v>127</v>
      </c>
      <c r="R1420" s="29">
        <v>95.3</v>
      </c>
      <c r="S1420" s="33">
        <v>-7.2916666666666963E-3</v>
      </c>
      <c r="T1420" s="34">
        <v>729640.625</v>
      </c>
      <c r="U1420" s="34">
        <v>105891.84434931507</v>
      </c>
      <c r="V1420" s="35">
        <v>623748.78065068496</v>
      </c>
      <c r="W1420" s="24">
        <v>0</v>
      </c>
      <c r="X1420" s="35">
        <v>623748.78065068496</v>
      </c>
    </row>
    <row r="1421" spans="1:24">
      <c r="A1421" s="24">
        <v>1420</v>
      </c>
      <c r="B1421" s="25" t="s">
        <v>60</v>
      </c>
      <c r="C1421" s="25" t="s">
        <v>95</v>
      </c>
      <c r="D1421" s="26">
        <v>43404</v>
      </c>
      <c r="E1421" s="27">
        <v>43404</v>
      </c>
      <c r="F1421" s="27">
        <v>43374</v>
      </c>
      <c r="G1421" s="27">
        <v>44798</v>
      </c>
      <c r="H1421" s="28">
        <v>3.8191780821917809</v>
      </c>
      <c r="I1421" s="29">
        <v>25</v>
      </c>
      <c r="J1421" s="30">
        <v>0.05</v>
      </c>
      <c r="K1421" s="29">
        <v>3.7999999999999999E-2</v>
      </c>
      <c r="L1421" s="31">
        <v>126000</v>
      </c>
      <c r="M1421" s="32" t="s">
        <v>2189</v>
      </c>
      <c r="N1421" s="29">
        <v>798</v>
      </c>
      <c r="O1421" s="29">
        <v>82</v>
      </c>
      <c r="P1421" s="29">
        <v>96</v>
      </c>
      <c r="Q1421" s="29">
        <v>127</v>
      </c>
      <c r="R1421" s="29">
        <v>95.3</v>
      </c>
      <c r="S1421" s="33">
        <v>-7.2916666666666963E-3</v>
      </c>
      <c r="T1421" s="34">
        <v>125081.25</v>
      </c>
      <c r="U1421" s="34">
        <v>18152.887602739724</v>
      </c>
      <c r="V1421" s="35">
        <v>106928.36239726028</v>
      </c>
      <c r="W1421" s="24">
        <v>0</v>
      </c>
      <c r="X1421" s="35">
        <v>106928.36239726028</v>
      </c>
    </row>
    <row r="1422" spans="1:24">
      <c r="A1422" s="24">
        <v>1421</v>
      </c>
      <c r="B1422" s="25" t="s">
        <v>60</v>
      </c>
      <c r="C1422" s="25" t="s">
        <v>96</v>
      </c>
      <c r="D1422" s="26">
        <v>43404</v>
      </c>
      <c r="E1422" s="27">
        <v>43404</v>
      </c>
      <c r="F1422" s="27">
        <v>43374</v>
      </c>
      <c r="G1422" s="27">
        <v>44798</v>
      </c>
      <c r="H1422" s="28">
        <v>3.8191780821917809</v>
      </c>
      <c r="I1422" s="29">
        <v>25</v>
      </c>
      <c r="J1422" s="30">
        <v>0.05</v>
      </c>
      <c r="K1422" s="29">
        <v>3.7999999999999999E-2</v>
      </c>
      <c r="L1422" s="31">
        <v>29327302</v>
      </c>
      <c r="M1422" s="32" t="s">
        <v>2189</v>
      </c>
      <c r="N1422" s="29">
        <v>798</v>
      </c>
      <c r="O1422" s="29">
        <v>82</v>
      </c>
      <c r="P1422" s="29">
        <v>96</v>
      </c>
      <c r="Q1422" s="29">
        <v>127</v>
      </c>
      <c r="R1422" s="29">
        <v>95.3</v>
      </c>
      <c r="S1422" s="33">
        <v>-7.2916666666666963E-3</v>
      </c>
      <c r="T1422" s="34">
        <v>29113457.089583334</v>
      </c>
      <c r="U1422" s="34">
        <v>4225200.1341079678</v>
      </c>
      <c r="V1422" s="35">
        <v>24888256.955475368</v>
      </c>
      <c r="W1422" s="24">
        <v>0</v>
      </c>
      <c r="X1422" s="35">
        <v>24888256.955475368</v>
      </c>
    </row>
    <row r="1423" spans="1:24">
      <c r="A1423" s="24">
        <v>1422</v>
      </c>
      <c r="B1423" s="25" t="s">
        <v>60</v>
      </c>
      <c r="C1423" s="25" t="s">
        <v>97</v>
      </c>
      <c r="D1423" s="26">
        <v>43404</v>
      </c>
      <c r="E1423" s="27">
        <v>43404</v>
      </c>
      <c r="F1423" s="27">
        <v>43374</v>
      </c>
      <c r="G1423" s="27">
        <v>44798</v>
      </c>
      <c r="H1423" s="28">
        <v>3.8191780821917809</v>
      </c>
      <c r="I1423" s="29">
        <v>25</v>
      </c>
      <c r="J1423" s="30">
        <v>0.05</v>
      </c>
      <c r="K1423" s="29">
        <v>3.7999999999999999E-2</v>
      </c>
      <c r="L1423" s="31">
        <v>1517250</v>
      </c>
      <c r="M1423" s="32" t="s">
        <v>1941</v>
      </c>
      <c r="N1423" s="29">
        <v>674</v>
      </c>
      <c r="O1423" s="29">
        <v>82</v>
      </c>
      <c r="P1423" s="29">
        <v>105.9</v>
      </c>
      <c r="Q1423" s="29">
        <v>127</v>
      </c>
      <c r="R1423" s="29">
        <v>122.8</v>
      </c>
      <c r="S1423" s="33">
        <v>0.15958451369216234</v>
      </c>
      <c r="T1423" s="34">
        <v>1759379.6033994332</v>
      </c>
      <c r="U1423" s="34">
        <v>255336.59274321859</v>
      </c>
      <c r="V1423" s="35">
        <v>1504043.0106562146</v>
      </c>
      <c r="W1423" s="24">
        <v>0</v>
      </c>
      <c r="X1423" s="35">
        <v>1504043.0106562146</v>
      </c>
    </row>
    <row r="1424" spans="1:24">
      <c r="A1424" s="24">
        <v>1423</v>
      </c>
      <c r="B1424" s="25" t="s">
        <v>60</v>
      </c>
      <c r="C1424" s="25" t="s">
        <v>98</v>
      </c>
      <c r="D1424" s="26">
        <v>43404</v>
      </c>
      <c r="E1424" s="27">
        <v>43404</v>
      </c>
      <c r="F1424" s="27">
        <v>43374</v>
      </c>
      <c r="G1424" s="27">
        <v>44798</v>
      </c>
      <c r="H1424" s="28">
        <v>3.8191780821917809</v>
      </c>
      <c r="I1424" s="29">
        <v>25</v>
      </c>
      <c r="J1424" s="30">
        <v>0.05</v>
      </c>
      <c r="K1424" s="29">
        <v>3.7999999999999999E-2</v>
      </c>
      <c r="L1424" s="31">
        <v>312900</v>
      </c>
      <c r="M1424" s="32" t="s">
        <v>2189</v>
      </c>
      <c r="N1424" s="29">
        <v>798</v>
      </c>
      <c r="O1424" s="29">
        <v>82</v>
      </c>
      <c r="P1424" s="29">
        <v>96</v>
      </c>
      <c r="Q1424" s="29">
        <v>127</v>
      </c>
      <c r="R1424" s="29">
        <v>95.3</v>
      </c>
      <c r="S1424" s="33">
        <v>-7.2916666666666963E-3</v>
      </c>
      <c r="T1424" s="34">
        <v>310618.4375</v>
      </c>
      <c r="U1424" s="34">
        <v>45079.67088013699</v>
      </c>
      <c r="V1424" s="35">
        <v>265538.76661986299</v>
      </c>
      <c r="W1424" s="24">
        <v>0</v>
      </c>
      <c r="X1424" s="35">
        <v>265538.76661986299</v>
      </c>
    </row>
    <row r="1425" spans="1:24">
      <c r="A1425" s="24">
        <v>1424</v>
      </c>
      <c r="B1425" s="25" t="s">
        <v>60</v>
      </c>
      <c r="C1425" s="25" t="s">
        <v>99</v>
      </c>
      <c r="D1425" s="26">
        <v>43404</v>
      </c>
      <c r="E1425" s="27">
        <v>43404</v>
      </c>
      <c r="F1425" s="27">
        <v>43374</v>
      </c>
      <c r="G1425" s="27">
        <v>44798</v>
      </c>
      <c r="H1425" s="28">
        <v>3.8191780821917809</v>
      </c>
      <c r="I1425" s="29">
        <v>25</v>
      </c>
      <c r="J1425" s="30">
        <v>0.05</v>
      </c>
      <c r="K1425" s="29">
        <v>3.7999999999999999E-2</v>
      </c>
      <c r="L1425" s="31">
        <v>1174950</v>
      </c>
      <c r="M1425" s="32" t="s">
        <v>2189</v>
      </c>
      <c r="N1425" s="29">
        <v>798</v>
      </c>
      <c r="O1425" s="29">
        <v>82</v>
      </c>
      <c r="P1425" s="29">
        <v>96</v>
      </c>
      <c r="Q1425" s="29">
        <v>127</v>
      </c>
      <c r="R1425" s="29">
        <v>95.3</v>
      </c>
      <c r="S1425" s="33">
        <v>-7.2916666666666963E-3</v>
      </c>
      <c r="T1425" s="34">
        <v>1166382.65625</v>
      </c>
      <c r="U1425" s="34">
        <v>169275.67689554795</v>
      </c>
      <c r="V1425" s="35">
        <v>997106.97935445211</v>
      </c>
      <c r="W1425" s="24">
        <v>0</v>
      </c>
      <c r="X1425" s="35">
        <v>997106.97935445211</v>
      </c>
    </row>
    <row r="1426" spans="1:24">
      <c r="A1426" s="24">
        <v>1425</v>
      </c>
      <c r="B1426" s="25" t="s">
        <v>60</v>
      </c>
      <c r="C1426" s="25" t="s">
        <v>100</v>
      </c>
      <c r="D1426" s="26">
        <v>43404</v>
      </c>
      <c r="E1426" s="27">
        <v>43404</v>
      </c>
      <c r="F1426" s="27">
        <v>43374</v>
      </c>
      <c r="G1426" s="27">
        <v>44798</v>
      </c>
      <c r="H1426" s="28">
        <v>3.8191780821917809</v>
      </c>
      <c r="I1426" s="29">
        <v>25</v>
      </c>
      <c r="J1426" s="30">
        <v>0.05</v>
      </c>
      <c r="K1426" s="29">
        <v>3.7999999999999999E-2</v>
      </c>
      <c r="L1426" s="31">
        <v>582750</v>
      </c>
      <c r="M1426" s="32" t="s">
        <v>1973</v>
      </c>
      <c r="N1426" s="29">
        <v>690</v>
      </c>
      <c r="O1426" s="29">
        <v>82</v>
      </c>
      <c r="P1426" s="29">
        <v>112.3</v>
      </c>
      <c r="Q1426" s="29">
        <v>127</v>
      </c>
      <c r="R1426" s="29">
        <v>145.69999999999999</v>
      </c>
      <c r="S1426" s="33">
        <v>0.29741763134461258</v>
      </c>
      <c r="T1426" s="34">
        <v>756070.12466607301</v>
      </c>
      <c r="U1426" s="34">
        <v>109727.52505153758</v>
      </c>
      <c r="V1426" s="35">
        <v>646342.59961453546</v>
      </c>
      <c r="W1426" s="24">
        <v>0</v>
      </c>
      <c r="X1426" s="35">
        <v>646342.59961453546</v>
      </c>
    </row>
    <row r="1427" spans="1:24">
      <c r="A1427" s="24">
        <v>1426</v>
      </c>
      <c r="B1427" s="25" t="s">
        <v>60</v>
      </c>
      <c r="C1427" s="25" t="s">
        <v>101</v>
      </c>
      <c r="D1427" s="26">
        <v>43404</v>
      </c>
      <c r="E1427" s="27">
        <v>43404</v>
      </c>
      <c r="F1427" s="27">
        <v>43374</v>
      </c>
      <c r="G1427" s="27">
        <v>44798</v>
      </c>
      <c r="H1427" s="28">
        <v>3.8191780821917809</v>
      </c>
      <c r="I1427" s="29">
        <v>25</v>
      </c>
      <c r="J1427" s="30">
        <v>0.05</v>
      </c>
      <c r="K1427" s="29">
        <v>3.7999999999999999E-2</v>
      </c>
      <c r="L1427" s="31">
        <v>9976171</v>
      </c>
      <c r="M1427" s="32" t="s">
        <v>2189</v>
      </c>
      <c r="N1427" s="29">
        <v>798</v>
      </c>
      <c r="O1427" s="29">
        <v>82</v>
      </c>
      <c r="P1427" s="29">
        <v>96</v>
      </c>
      <c r="Q1427" s="29">
        <v>127</v>
      </c>
      <c r="R1427" s="29">
        <v>95.3</v>
      </c>
      <c r="S1427" s="33">
        <v>-7.2916666666666963E-3</v>
      </c>
      <c r="T1427" s="34">
        <v>9903428.0864583328</v>
      </c>
      <c r="U1427" s="34">
        <v>1437272.3084818379</v>
      </c>
      <c r="V1427" s="35">
        <v>8466155.7779764943</v>
      </c>
      <c r="W1427" s="24">
        <v>0</v>
      </c>
      <c r="X1427" s="35">
        <v>8466155.7779764943</v>
      </c>
    </row>
    <row r="1428" spans="1:24">
      <c r="A1428" s="24">
        <v>1427</v>
      </c>
      <c r="B1428" s="25" t="s">
        <v>60</v>
      </c>
      <c r="C1428" s="25" t="s">
        <v>102</v>
      </c>
      <c r="D1428" s="26">
        <v>43404</v>
      </c>
      <c r="E1428" s="27">
        <v>43404</v>
      </c>
      <c r="F1428" s="27">
        <v>43374</v>
      </c>
      <c r="G1428" s="27">
        <v>44798</v>
      </c>
      <c r="H1428" s="28">
        <v>3.8191780821917809</v>
      </c>
      <c r="I1428" s="29">
        <v>25</v>
      </c>
      <c r="J1428" s="30">
        <v>0.05</v>
      </c>
      <c r="K1428" s="29">
        <v>3.7999999999999999E-2</v>
      </c>
      <c r="L1428" s="31">
        <v>21103901</v>
      </c>
      <c r="M1428" s="32" t="s">
        <v>2189</v>
      </c>
      <c r="N1428" s="29">
        <v>798</v>
      </c>
      <c r="O1428" s="29">
        <v>82</v>
      </c>
      <c r="P1428" s="29">
        <v>96</v>
      </c>
      <c r="Q1428" s="29">
        <v>127</v>
      </c>
      <c r="R1428" s="29">
        <v>95.3</v>
      </c>
      <c r="S1428" s="33">
        <v>-7.2916666666666963E-3</v>
      </c>
      <c r="T1428" s="34">
        <v>20950018.388541665</v>
      </c>
      <c r="U1428" s="34">
        <v>3040450.3399392576</v>
      </c>
      <c r="V1428" s="35">
        <v>17909568.048602406</v>
      </c>
      <c r="W1428" s="24">
        <v>0</v>
      </c>
      <c r="X1428" s="35">
        <v>17909568.048602406</v>
      </c>
    </row>
    <row r="1429" spans="1:24">
      <c r="A1429" s="24">
        <v>1428</v>
      </c>
      <c r="B1429" s="25" t="s">
        <v>60</v>
      </c>
      <c r="C1429" s="25" t="s">
        <v>103</v>
      </c>
      <c r="D1429" s="26">
        <v>43404</v>
      </c>
      <c r="E1429" s="27">
        <v>43404</v>
      </c>
      <c r="F1429" s="27">
        <v>43374</v>
      </c>
      <c r="G1429" s="27">
        <v>44798</v>
      </c>
      <c r="H1429" s="28">
        <v>3.8191780821917809</v>
      </c>
      <c r="I1429" s="29">
        <v>25</v>
      </c>
      <c r="J1429" s="30">
        <v>0.05</v>
      </c>
      <c r="K1429" s="29">
        <v>3.7999999999999999E-2</v>
      </c>
      <c r="L1429" s="31">
        <v>580650</v>
      </c>
      <c r="M1429" s="32" t="s">
        <v>2189</v>
      </c>
      <c r="N1429" s="29">
        <v>798</v>
      </c>
      <c r="O1429" s="29">
        <v>82</v>
      </c>
      <c r="P1429" s="29">
        <v>96</v>
      </c>
      <c r="Q1429" s="29">
        <v>127</v>
      </c>
      <c r="R1429" s="29">
        <v>95.3</v>
      </c>
      <c r="S1429" s="33">
        <v>-7.2916666666666963E-3</v>
      </c>
      <c r="T1429" s="34">
        <v>576416.09375</v>
      </c>
      <c r="U1429" s="34">
        <v>83654.557035958904</v>
      </c>
      <c r="V1429" s="35">
        <v>492761.53671404108</v>
      </c>
      <c r="W1429" s="24">
        <v>0</v>
      </c>
      <c r="X1429" s="35">
        <v>492761.53671404108</v>
      </c>
    </row>
    <row r="1430" spans="1:24">
      <c r="A1430" s="24">
        <v>1429</v>
      </c>
      <c r="B1430" s="25" t="s">
        <v>60</v>
      </c>
      <c r="C1430" s="25" t="s">
        <v>104</v>
      </c>
      <c r="D1430" s="26">
        <v>43404</v>
      </c>
      <c r="E1430" s="27">
        <v>43404</v>
      </c>
      <c r="F1430" s="27">
        <v>43374</v>
      </c>
      <c r="G1430" s="27">
        <v>44798</v>
      </c>
      <c r="H1430" s="28">
        <v>3.8191780821917809</v>
      </c>
      <c r="I1430" s="29">
        <v>25</v>
      </c>
      <c r="J1430" s="30">
        <v>0.05</v>
      </c>
      <c r="K1430" s="29">
        <v>3.7999999999999999E-2</v>
      </c>
      <c r="L1430" s="31">
        <v>175035</v>
      </c>
      <c r="M1430" s="32" t="s">
        <v>1877</v>
      </c>
      <c r="N1430" s="29">
        <v>642</v>
      </c>
      <c r="O1430" s="29">
        <v>82</v>
      </c>
      <c r="P1430" s="29">
        <v>79.099999999999994</v>
      </c>
      <c r="Q1430" s="29">
        <v>127</v>
      </c>
      <c r="R1430" s="29">
        <v>94</v>
      </c>
      <c r="S1430" s="33">
        <v>0.18836915297092297</v>
      </c>
      <c r="T1430" s="34">
        <v>208006.19469026552</v>
      </c>
      <c r="U1430" s="34">
        <v>30187.68258940478</v>
      </c>
      <c r="V1430" s="35">
        <v>177818.51210086074</v>
      </c>
      <c r="W1430" s="24">
        <v>0</v>
      </c>
      <c r="X1430" s="35">
        <v>177818.51210086074</v>
      </c>
    </row>
    <row r="1431" spans="1:24">
      <c r="A1431" s="24">
        <v>1430</v>
      </c>
      <c r="B1431" s="25" t="s">
        <v>60</v>
      </c>
      <c r="C1431" s="25" t="s">
        <v>105</v>
      </c>
      <c r="D1431" s="26">
        <v>43404</v>
      </c>
      <c r="E1431" s="27">
        <v>43404</v>
      </c>
      <c r="F1431" s="27">
        <v>43374</v>
      </c>
      <c r="G1431" s="27">
        <v>44798</v>
      </c>
      <c r="H1431" s="28">
        <v>3.8191780821917809</v>
      </c>
      <c r="I1431" s="29">
        <v>25</v>
      </c>
      <c r="J1431" s="30">
        <v>0.05</v>
      </c>
      <c r="K1431" s="29">
        <v>3.7999999999999999E-2</v>
      </c>
      <c r="L1431" s="31">
        <v>132796</v>
      </c>
      <c r="M1431" s="32" t="s">
        <v>2189</v>
      </c>
      <c r="N1431" s="29">
        <v>798</v>
      </c>
      <c r="O1431" s="29">
        <v>82</v>
      </c>
      <c r="P1431" s="29">
        <v>96</v>
      </c>
      <c r="Q1431" s="29">
        <v>127</v>
      </c>
      <c r="R1431" s="29">
        <v>95.3</v>
      </c>
      <c r="S1431" s="33">
        <v>-7.2916666666666963E-3</v>
      </c>
      <c r="T1431" s="34">
        <v>131827.69583333333</v>
      </c>
      <c r="U1431" s="34">
        <v>19131.990968995433</v>
      </c>
      <c r="V1431" s="35">
        <v>112695.70486433789</v>
      </c>
      <c r="W1431" s="24">
        <v>0</v>
      </c>
      <c r="X1431" s="35">
        <v>112695.70486433789</v>
      </c>
    </row>
    <row r="1432" spans="1:24">
      <c r="A1432" s="24">
        <v>1431</v>
      </c>
      <c r="B1432" s="25" t="s">
        <v>60</v>
      </c>
      <c r="C1432" s="25" t="s">
        <v>106</v>
      </c>
      <c r="D1432" s="26">
        <v>43404</v>
      </c>
      <c r="E1432" s="27">
        <v>43404</v>
      </c>
      <c r="F1432" s="27">
        <v>43374</v>
      </c>
      <c r="G1432" s="27">
        <v>44798</v>
      </c>
      <c r="H1432" s="28">
        <v>3.8191780821917809</v>
      </c>
      <c r="I1432" s="29">
        <v>25</v>
      </c>
      <c r="J1432" s="30">
        <v>0.05</v>
      </c>
      <c r="K1432" s="29">
        <v>3.7999999999999999E-2</v>
      </c>
      <c r="L1432" s="31">
        <v>469552</v>
      </c>
      <c r="M1432" s="32" t="s">
        <v>1871</v>
      </c>
      <c r="N1432" s="29">
        <v>639</v>
      </c>
      <c r="O1432" s="29">
        <v>82</v>
      </c>
      <c r="P1432" s="29">
        <v>113.1</v>
      </c>
      <c r="Q1432" s="29">
        <v>127</v>
      </c>
      <c r="R1432" s="29">
        <v>116.2</v>
      </c>
      <c r="S1432" s="33">
        <v>2.740937223695852E-2</v>
      </c>
      <c r="T1432" s="34">
        <v>482422.1255526084</v>
      </c>
      <c r="U1432" s="34">
        <v>70013.328314445956</v>
      </c>
      <c r="V1432" s="35">
        <v>412408.79723816243</v>
      </c>
      <c r="W1432" s="24">
        <v>0</v>
      </c>
      <c r="X1432" s="35">
        <v>412408.79723816243</v>
      </c>
    </row>
    <row r="1433" spans="1:24">
      <c r="A1433" s="24">
        <v>1432</v>
      </c>
      <c r="B1433" s="25" t="s">
        <v>60</v>
      </c>
      <c r="C1433" s="25" t="s">
        <v>110</v>
      </c>
      <c r="D1433" s="26">
        <v>43404</v>
      </c>
      <c r="E1433" s="27">
        <v>43404</v>
      </c>
      <c r="F1433" s="27">
        <v>43374</v>
      </c>
      <c r="G1433" s="27">
        <v>44798</v>
      </c>
      <c r="H1433" s="28">
        <v>3.8191780821917809</v>
      </c>
      <c r="I1433" s="29">
        <v>25</v>
      </c>
      <c r="J1433" s="30">
        <v>0.05</v>
      </c>
      <c r="K1433" s="29">
        <v>3.7999999999999999E-2</v>
      </c>
      <c r="L1433" s="31">
        <v>16789210</v>
      </c>
      <c r="M1433" s="32" t="s">
        <v>1939</v>
      </c>
      <c r="N1433" s="29">
        <v>673</v>
      </c>
      <c r="O1433" s="29">
        <v>82</v>
      </c>
      <c r="P1433" s="29">
        <v>95.4</v>
      </c>
      <c r="Q1433" s="29">
        <v>127</v>
      </c>
      <c r="R1433" s="29">
        <v>104.3</v>
      </c>
      <c r="S1433" s="33">
        <v>9.3291404612159234E-2</v>
      </c>
      <c r="T1433" s="34">
        <v>18355498.983228508</v>
      </c>
      <c r="U1433" s="34">
        <v>2663910.9373687138</v>
      </c>
      <c r="V1433" s="35">
        <v>15691588.045859795</v>
      </c>
      <c r="W1433" s="24">
        <v>0</v>
      </c>
      <c r="X1433" s="35">
        <v>15691588.045859795</v>
      </c>
    </row>
    <row r="1434" spans="1:24">
      <c r="A1434" s="24">
        <v>1433</v>
      </c>
      <c r="B1434" s="25" t="s">
        <v>60</v>
      </c>
      <c r="C1434" s="25" t="s">
        <v>86</v>
      </c>
      <c r="D1434" s="26">
        <v>43404</v>
      </c>
      <c r="E1434" s="27">
        <v>43404</v>
      </c>
      <c r="F1434" s="27">
        <v>43374</v>
      </c>
      <c r="G1434" s="27">
        <v>44798</v>
      </c>
      <c r="H1434" s="28">
        <v>3.8191780821917809</v>
      </c>
      <c r="I1434" s="29">
        <v>25</v>
      </c>
      <c r="J1434" s="30">
        <v>0.05</v>
      </c>
      <c r="K1434" s="29">
        <v>3.7999999999999999E-2</v>
      </c>
      <c r="L1434" s="31">
        <v>892500</v>
      </c>
      <c r="M1434" s="32" t="s">
        <v>2189</v>
      </c>
      <c r="N1434" s="29">
        <v>798</v>
      </c>
      <c r="O1434" s="29">
        <v>82</v>
      </c>
      <c r="P1434" s="29">
        <v>96</v>
      </c>
      <c r="Q1434" s="29">
        <v>127</v>
      </c>
      <c r="R1434" s="29">
        <v>95.3</v>
      </c>
      <c r="S1434" s="33">
        <v>-7.2916666666666963E-3</v>
      </c>
      <c r="T1434" s="34">
        <v>885992.1875</v>
      </c>
      <c r="U1434" s="34">
        <v>128582.95385273972</v>
      </c>
      <c r="V1434" s="35">
        <v>757409.23364726023</v>
      </c>
      <c r="W1434" s="24">
        <v>0</v>
      </c>
      <c r="X1434" s="35">
        <v>757409.23364726023</v>
      </c>
    </row>
    <row r="1435" spans="1:24">
      <c r="A1435" s="24">
        <v>1434</v>
      </c>
      <c r="B1435" s="25" t="s">
        <v>60</v>
      </c>
      <c r="C1435" s="25" t="s">
        <v>90</v>
      </c>
      <c r="D1435" s="26">
        <v>43404</v>
      </c>
      <c r="E1435" s="27">
        <v>43404</v>
      </c>
      <c r="F1435" s="27">
        <v>43374</v>
      </c>
      <c r="G1435" s="27">
        <v>44798</v>
      </c>
      <c r="H1435" s="28">
        <v>3.8191780821917809</v>
      </c>
      <c r="I1435" s="29">
        <v>25</v>
      </c>
      <c r="J1435" s="30">
        <v>0.05</v>
      </c>
      <c r="K1435" s="29">
        <v>3.7999999999999999E-2</v>
      </c>
      <c r="L1435" s="31">
        <v>472500</v>
      </c>
      <c r="M1435" s="32" t="s">
        <v>2189</v>
      </c>
      <c r="N1435" s="29">
        <v>798</v>
      </c>
      <c r="O1435" s="29">
        <v>82</v>
      </c>
      <c r="P1435" s="29">
        <v>96</v>
      </c>
      <c r="Q1435" s="29">
        <v>127</v>
      </c>
      <c r="R1435" s="29">
        <v>95.3</v>
      </c>
      <c r="S1435" s="33">
        <v>-7.2916666666666963E-3</v>
      </c>
      <c r="T1435" s="34">
        <v>469054.6875</v>
      </c>
      <c r="U1435" s="34">
        <v>68073.328510273976</v>
      </c>
      <c r="V1435" s="35">
        <v>400981.35898972605</v>
      </c>
      <c r="W1435" s="24">
        <v>0</v>
      </c>
      <c r="X1435" s="35">
        <v>400981.35898972605</v>
      </c>
    </row>
    <row r="1436" spans="1:24">
      <c r="A1436" s="24">
        <v>1435</v>
      </c>
      <c r="B1436" s="25" t="s">
        <v>60</v>
      </c>
      <c r="C1436" s="25" t="s">
        <v>91</v>
      </c>
      <c r="D1436" s="26">
        <v>43404</v>
      </c>
      <c r="E1436" s="27">
        <v>43404</v>
      </c>
      <c r="F1436" s="27">
        <v>43374</v>
      </c>
      <c r="G1436" s="27">
        <v>44798</v>
      </c>
      <c r="H1436" s="28">
        <v>3.8191780821917809</v>
      </c>
      <c r="I1436" s="29">
        <v>25</v>
      </c>
      <c r="J1436" s="30">
        <v>0.05</v>
      </c>
      <c r="K1436" s="29">
        <v>3.7999999999999999E-2</v>
      </c>
      <c r="L1436" s="31">
        <v>637760</v>
      </c>
      <c r="M1436" s="32" t="s">
        <v>2189</v>
      </c>
      <c r="N1436" s="29">
        <v>798</v>
      </c>
      <c r="O1436" s="29">
        <v>82</v>
      </c>
      <c r="P1436" s="29">
        <v>96</v>
      </c>
      <c r="Q1436" s="29">
        <v>127</v>
      </c>
      <c r="R1436" s="29">
        <v>95.3</v>
      </c>
      <c r="S1436" s="33">
        <v>-7.2916666666666963E-3</v>
      </c>
      <c r="T1436" s="34">
        <v>633109.66666666663</v>
      </c>
      <c r="U1436" s="34">
        <v>91882.42537716894</v>
      </c>
      <c r="V1436" s="35">
        <v>541227.2412894977</v>
      </c>
      <c r="W1436" s="24">
        <v>0</v>
      </c>
      <c r="X1436" s="35">
        <v>541227.2412894977</v>
      </c>
    </row>
    <row r="1437" spans="1:24">
      <c r="A1437" s="24">
        <v>1436</v>
      </c>
      <c r="B1437" s="25" t="s">
        <v>60</v>
      </c>
      <c r="C1437" s="25" t="s">
        <v>92</v>
      </c>
      <c r="D1437" s="26">
        <v>43404</v>
      </c>
      <c r="E1437" s="27">
        <v>43404</v>
      </c>
      <c r="F1437" s="27">
        <v>43374</v>
      </c>
      <c r="G1437" s="27">
        <v>44798</v>
      </c>
      <c r="H1437" s="28">
        <v>3.8191780821917809</v>
      </c>
      <c r="I1437" s="29">
        <v>25</v>
      </c>
      <c r="J1437" s="30">
        <v>0.05</v>
      </c>
      <c r="K1437" s="29">
        <v>3.7999999999999999E-2</v>
      </c>
      <c r="L1437" s="31">
        <v>21044329</v>
      </c>
      <c r="M1437" s="32" t="s">
        <v>2189</v>
      </c>
      <c r="N1437" s="29">
        <v>798</v>
      </c>
      <c r="O1437" s="29">
        <v>82</v>
      </c>
      <c r="P1437" s="29">
        <v>96</v>
      </c>
      <c r="Q1437" s="29">
        <v>127</v>
      </c>
      <c r="R1437" s="29">
        <v>95.3</v>
      </c>
      <c r="S1437" s="33">
        <v>-7.2916666666666963E-3</v>
      </c>
      <c r="T1437" s="34">
        <v>20890880.767708331</v>
      </c>
      <c r="U1437" s="34">
        <v>3031867.7699371115</v>
      </c>
      <c r="V1437" s="35">
        <v>17859012.997771218</v>
      </c>
      <c r="W1437" s="24">
        <v>0</v>
      </c>
      <c r="X1437" s="35">
        <v>17859012.997771218</v>
      </c>
    </row>
    <row r="1438" spans="1:24">
      <c r="A1438" s="24">
        <v>1437</v>
      </c>
      <c r="B1438" s="25" t="s">
        <v>60</v>
      </c>
      <c r="C1438" s="25" t="s">
        <v>93</v>
      </c>
      <c r="D1438" s="26">
        <v>43404</v>
      </c>
      <c r="E1438" s="27">
        <v>43404</v>
      </c>
      <c r="F1438" s="27">
        <v>43374</v>
      </c>
      <c r="G1438" s="27">
        <v>44798</v>
      </c>
      <c r="H1438" s="28">
        <v>3.8191780821917809</v>
      </c>
      <c r="I1438" s="29">
        <v>25</v>
      </c>
      <c r="J1438" s="30">
        <v>0.05</v>
      </c>
      <c r="K1438" s="29">
        <v>3.7999999999999999E-2</v>
      </c>
      <c r="L1438" s="31">
        <v>969266</v>
      </c>
      <c r="M1438" s="32" t="s">
        <v>2189</v>
      </c>
      <c r="N1438" s="29">
        <v>798</v>
      </c>
      <c r="O1438" s="29">
        <v>82</v>
      </c>
      <c r="P1438" s="29">
        <v>96</v>
      </c>
      <c r="Q1438" s="29">
        <v>127</v>
      </c>
      <c r="R1438" s="29">
        <v>95.3</v>
      </c>
      <c r="S1438" s="33">
        <v>-7.2916666666666963E-3</v>
      </c>
      <c r="T1438" s="34">
        <v>962198.43541666667</v>
      </c>
      <c r="U1438" s="34">
        <v>139642.67265997716</v>
      </c>
      <c r="V1438" s="35">
        <v>822555.76275668945</v>
      </c>
      <c r="W1438" s="24">
        <v>0</v>
      </c>
      <c r="X1438" s="35">
        <v>822555.76275668945</v>
      </c>
    </row>
    <row r="1439" spans="1:24">
      <c r="A1439" s="24">
        <v>1438</v>
      </c>
      <c r="B1439" s="25" t="s">
        <v>60</v>
      </c>
      <c r="C1439" s="25" t="s">
        <v>94</v>
      </c>
      <c r="D1439" s="26">
        <v>43404</v>
      </c>
      <c r="E1439" s="27">
        <v>43404</v>
      </c>
      <c r="F1439" s="27">
        <v>43374</v>
      </c>
      <c r="G1439" s="27">
        <v>44798</v>
      </c>
      <c r="H1439" s="28">
        <v>3.8191780821917809</v>
      </c>
      <c r="I1439" s="29">
        <v>25</v>
      </c>
      <c r="J1439" s="30">
        <v>0.05</v>
      </c>
      <c r="K1439" s="29">
        <v>3.7999999999999999E-2</v>
      </c>
      <c r="L1439" s="31">
        <v>735000</v>
      </c>
      <c r="M1439" s="32" t="s">
        <v>2189</v>
      </c>
      <c r="N1439" s="29">
        <v>798</v>
      </c>
      <c r="O1439" s="29">
        <v>82</v>
      </c>
      <c r="P1439" s="29">
        <v>96</v>
      </c>
      <c r="Q1439" s="29">
        <v>127</v>
      </c>
      <c r="R1439" s="29">
        <v>95.3</v>
      </c>
      <c r="S1439" s="33">
        <v>-7.2916666666666963E-3</v>
      </c>
      <c r="T1439" s="34">
        <v>729640.625</v>
      </c>
      <c r="U1439" s="34">
        <v>105891.84434931507</v>
      </c>
      <c r="V1439" s="35">
        <v>623748.78065068496</v>
      </c>
      <c r="W1439" s="24">
        <v>0</v>
      </c>
      <c r="X1439" s="35">
        <v>623748.78065068496</v>
      </c>
    </row>
    <row r="1440" spans="1:24">
      <c r="A1440" s="24">
        <v>1439</v>
      </c>
      <c r="B1440" s="25" t="s">
        <v>60</v>
      </c>
      <c r="C1440" s="25" t="s">
        <v>95</v>
      </c>
      <c r="D1440" s="26">
        <v>43404</v>
      </c>
      <c r="E1440" s="27">
        <v>43404</v>
      </c>
      <c r="F1440" s="27">
        <v>43374</v>
      </c>
      <c r="G1440" s="27">
        <v>44798</v>
      </c>
      <c r="H1440" s="28">
        <v>3.8191780821917809</v>
      </c>
      <c r="I1440" s="29">
        <v>25</v>
      </c>
      <c r="J1440" s="30">
        <v>0.05</v>
      </c>
      <c r="K1440" s="29">
        <v>3.7999999999999999E-2</v>
      </c>
      <c r="L1440" s="31">
        <v>126000</v>
      </c>
      <c r="M1440" s="32" t="s">
        <v>2189</v>
      </c>
      <c r="N1440" s="29">
        <v>798</v>
      </c>
      <c r="O1440" s="29">
        <v>82</v>
      </c>
      <c r="P1440" s="29">
        <v>96</v>
      </c>
      <c r="Q1440" s="29">
        <v>127</v>
      </c>
      <c r="R1440" s="29">
        <v>95.3</v>
      </c>
      <c r="S1440" s="33">
        <v>-7.2916666666666963E-3</v>
      </c>
      <c r="T1440" s="34">
        <v>125081.25</v>
      </c>
      <c r="U1440" s="34">
        <v>18152.887602739724</v>
      </c>
      <c r="V1440" s="35">
        <v>106928.36239726028</v>
      </c>
      <c r="W1440" s="24">
        <v>0</v>
      </c>
      <c r="X1440" s="35">
        <v>106928.36239726028</v>
      </c>
    </row>
    <row r="1441" spans="1:24">
      <c r="A1441" s="24">
        <v>1440</v>
      </c>
      <c r="B1441" s="25" t="s">
        <v>60</v>
      </c>
      <c r="C1441" s="25" t="s">
        <v>96</v>
      </c>
      <c r="D1441" s="26">
        <v>43404</v>
      </c>
      <c r="E1441" s="27">
        <v>43404</v>
      </c>
      <c r="F1441" s="27">
        <v>43374</v>
      </c>
      <c r="G1441" s="27">
        <v>44798</v>
      </c>
      <c r="H1441" s="28">
        <v>3.8191780821917809</v>
      </c>
      <c r="I1441" s="29">
        <v>25</v>
      </c>
      <c r="J1441" s="30">
        <v>0.05</v>
      </c>
      <c r="K1441" s="29">
        <v>3.7999999999999999E-2</v>
      </c>
      <c r="L1441" s="31">
        <v>29327302</v>
      </c>
      <c r="M1441" s="32" t="s">
        <v>2189</v>
      </c>
      <c r="N1441" s="29">
        <v>798</v>
      </c>
      <c r="O1441" s="29">
        <v>82</v>
      </c>
      <c r="P1441" s="29">
        <v>96</v>
      </c>
      <c r="Q1441" s="29">
        <v>127</v>
      </c>
      <c r="R1441" s="29">
        <v>95.3</v>
      </c>
      <c r="S1441" s="33">
        <v>-7.2916666666666963E-3</v>
      </c>
      <c r="T1441" s="34">
        <v>29113457.089583334</v>
      </c>
      <c r="U1441" s="34">
        <v>4225200.1341079678</v>
      </c>
      <c r="V1441" s="35">
        <v>24888256.955475368</v>
      </c>
      <c r="W1441" s="24">
        <v>0</v>
      </c>
      <c r="X1441" s="35">
        <v>24888256.955475368</v>
      </c>
    </row>
    <row r="1442" spans="1:24">
      <c r="A1442" s="24">
        <v>1441</v>
      </c>
      <c r="B1442" s="25" t="s">
        <v>60</v>
      </c>
      <c r="C1442" s="25" t="s">
        <v>97</v>
      </c>
      <c r="D1442" s="26">
        <v>43404</v>
      </c>
      <c r="E1442" s="27">
        <v>43404</v>
      </c>
      <c r="F1442" s="27">
        <v>43374</v>
      </c>
      <c r="G1442" s="27">
        <v>44798</v>
      </c>
      <c r="H1442" s="28">
        <v>3.8191780821917809</v>
      </c>
      <c r="I1442" s="29">
        <v>25</v>
      </c>
      <c r="J1442" s="30">
        <v>0.05</v>
      </c>
      <c r="K1442" s="29">
        <v>3.7999999999999999E-2</v>
      </c>
      <c r="L1442" s="31">
        <v>1517250</v>
      </c>
      <c r="M1442" s="32" t="s">
        <v>1941</v>
      </c>
      <c r="N1442" s="29">
        <v>674</v>
      </c>
      <c r="O1442" s="29">
        <v>82</v>
      </c>
      <c r="P1442" s="29">
        <v>105.9</v>
      </c>
      <c r="Q1442" s="29">
        <v>127</v>
      </c>
      <c r="R1442" s="29">
        <v>122.8</v>
      </c>
      <c r="S1442" s="33">
        <v>0.15958451369216234</v>
      </c>
      <c r="T1442" s="34">
        <v>1759379.6033994332</v>
      </c>
      <c r="U1442" s="34">
        <v>255336.59274321859</v>
      </c>
      <c r="V1442" s="35">
        <v>1504043.0106562146</v>
      </c>
      <c r="W1442" s="24">
        <v>0</v>
      </c>
      <c r="X1442" s="35">
        <v>1504043.0106562146</v>
      </c>
    </row>
    <row r="1443" spans="1:24">
      <c r="A1443" s="24">
        <v>1442</v>
      </c>
      <c r="B1443" s="25" t="s">
        <v>60</v>
      </c>
      <c r="C1443" s="25" t="s">
        <v>98</v>
      </c>
      <c r="D1443" s="26">
        <v>43404</v>
      </c>
      <c r="E1443" s="27">
        <v>43404</v>
      </c>
      <c r="F1443" s="27">
        <v>43374</v>
      </c>
      <c r="G1443" s="27">
        <v>44798</v>
      </c>
      <c r="H1443" s="28">
        <v>3.8191780821917809</v>
      </c>
      <c r="I1443" s="29">
        <v>25</v>
      </c>
      <c r="J1443" s="30">
        <v>0.05</v>
      </c>
      <c r="K1443" s="29">
        <v>3.7999999999999999E-2</v>
      </c>
      <c r="L1443" s="31">
        <v>312900</v>
      </c>
      <c r="M1443" s="32" t="s">
        <v>2189</v>
      </c>
      <c r="N1443" s="29">
        <v>798</v>
      </c>
      <c r="O1443" s="29">
        <v>82</v>
      </c>
      <c r="P1443" s="29">
        <v>96</v>
      </c>
      <c r="Q1443" s="29">
        <v>127</v>
      </c>
      <c r="R1443" s="29">
        <v>95.3</v>
      </c>
      <c r="S1443" s="33">
        <v>-7.2916666666666963E-3</v>
      </c>
      <c r="T1443" s="34">
        <v>310618.4375</v>
      </c>
      <c r="U1443" s="34">
        <v>45079.67088013699</v>
      </c>
      <c r="V1443" s="35">
        <v>265538.76661986299</v>
      </c>
      <c r="W1443" s="24">
        <v>0</v>
      </c>
      <c r="X1443" s="35">
        <v>265538.76661986299</v>
      </c>
    </row>
    <row r="1444" spans="1:24">
      <c r="A1444" s="24">
        <v>1443</v>
      </c>
      <c r="B1444" s="25" t="s">
        <v>60</v>
      </c>
      <c r="C1444" s="25" t="s">
        <v>99</v>
      </c>
      <c r="D1444" s="26">
        <v>43404</v>
      </c>
      <c r="E1444" s="27">
        <v>43404</v>
      </c>
      <c r="F1444" s="27">
        <v>43374</v>
      </c>
      <c r="G1444" s="27">
        <v>44798</v>
      </c>
      <c r="H1444" s="28">
        <v>3.8191780821917809</v>
      </c>
      <c r="I1444" s="29">
        <v>25</v>
      </c>
      <c r="J1444" s="30">
        <v>0.05</v>
      </c>
      <c r="K1444" s="29">
        <v>3.7999999999999999E-2</v>
      </c>
      <c r="L1444" s="31">
        <v>1174950</v>
      </c>
      <c r="M1444" s="32" t="s">
        <v>2189</v>
      </c>
      <c r="N1444" s="29">
        <v>798</v>
      </c>
      <c r="O1444" s="29">
        <v>82</v>
      </c>
      <c r="P1444" s="29">
        <v>96</v>
      </c>
      <c r="Q1444" s="29">
        <v>127</v>
      </c>
      <c r="R1444" s="29">
        <v>95.3</v>
      </c>
      <c r="S1444" s="33">
        <v>-7.2916666666666963E-3</v>
      </c>
      <c r="T1444" s="34">
        <v>1166382.65625</v>
      </c>
      <c r="U1444" s="34">
        <v>169275.67689554795</v>
      </c>
      <c r="V1444" s="35">
        <v>997106.97935445211</v>
      </c>
      <c r="W1444" s="24">
        <v>0</v>
      </c>
      <c r="X1444" s="35">
        <v>997106.97935445211</v>
      </c>
    </row>
    <row r="1445" spans="1:24">
      <c r="A1445" s="24">
        <v>1444</v>
      </c>
      <c r="B1445" s="25" t="s">
        <v>60</v>
      </c>
      <c r="C1445" s="25" t="s">
        <v>100</v>
      </c>
      <c r="D1445" s="26">
        <v>43404</v>
      </c>
      <c r="E1445" s="27">
        <v>43404</v>
      </c>
      <c r="F1445" s="27">
        <v>43374</v>
      </c>
      <c r="G1445" s="27">
        <v>44798</v>
      </c>
      <c r="H1445" s="28">
        <v>3.8191780821917809</v>
      </c>
      <c r="I1445" s="29">
        <v>25</v>
      </c>
      <c r="J1445" s="30">
        <v>0.05</v>
      </c>
      <c r="K1445" s="29">
        <v>3.7999999999999999E-2</v>
      </c>
      <c r="L1445" s="31">
        <v>582750</v>
      </c>
      <c r="M1445" s="32" t="s">
        <v>1973</v>
      </c>
      <c r="N1445" s="29">
        <v>690</v>
      </c>
      <c r="O1445" s="29">
        <v>82</v>
      </c>
      <c r="P1445" s="29">
        <v>112.3</v>
      </c>
      <c r="Q1445" s="29">
        <v>127</v>
      </c>
      <c r="R1445" s="29">
        <v>145.69999999999999</v>
      </c>
      <c r="S1445" s="33">
        <v>0.29741763134461258</v>
      </c>
      <c r="T1445" s="34">
        <v>756070.12466607301</v>
      </c>
      <c r="U1445" s="34">
        <v>109727.52505153758</v>
      </c>
      <c r="V1445" s="35">
        <v>646342.59961453546</v>
      </c>
      <c r="W1445" s="24">
        <v>0</v>
      </c>
      <c r="X1445" s="35">
        <v>646342.59961453546</v>
      </c>
    </row>
    <row r="1446" spans="1:24">
      <c r="A1446" s="24">
        <v>1445</v>
      </c>
      <c r="B1446" s="25" t="s">
        <v>60</v>
      </c>
      <c r="C1446" s="25" t="s">
        <v>101</v>
      </c>
      <c r="D1446" s="26">
        <v>43404</v>
      </c>
      <c r="E1446" s="27">
        <v>43404</v>
      </c>
      <c r="F1446" s="27">
        <v>43374</v>
      </c>
      <c r="G1446" s="27">
        <v>44798</v>
      </c>
      <c r="H1446" s="28">
        <v>3.8191780821917809</v>
      </c>
      <c r="I1446" s="29">
        <v>25</v>
      </c>
      <c r="J1446" s="30">
        <v>0.05</v>
      </c>
      <c r="K1446" s="29">
        <v>3.7999999999999999E-2</v>
      </c>
      <c r="L1446" s="31">
        <v>9976171</v>
      </c>
      <c r="M1446" s="32" t="s">
        <v>2189</v>
      </c>
      <c r="N1446" s="29">
        <v>798</v>
      </c>
      <c r="O1446" s="29">
        <v>82</v>
      </c>
      <c r="P1446" s="29">
        <v>96</v>
      </c>
      <c r="Q1446" s="29">
        <v>127</v>
      </c>
      <c r="R1446" s="29">
        <v>95.3</v>
      </c>
      <c r="S1446" s="33">
        <v>-7.2916666666666963E-3</v>
      </c>
      <c r="T1446" s="34">
        <v>9903428.0864583328</v>
      </c>
      <c r="U1446" s="34">
        <v>1437272.3084818379</v>
      </c>
      <c r="V1446" s="35">
        <v>8466155.7779764943</v>
      </c>
      <c r="W1446" s="24">
        <v>0</v>
      </c>
      <c r="X1446" s="35">
        <v>8466155.7779764943</v>
      </c>
    </row>
    <row r="1447" spans="1:24">
      <c r="A1447" s="24">
        <v>1446</v>
      </c>
      <c r="B1447" s="25" t="s">
        <v>60</v>
      </c>
      <c r="C1447" s="25" t="s">
        <v>102</v>
      </c>
      <c r="D1447" s="26">
        <v>43404</v>
      </c>
      <c r="E1447" s="27">
        <v>43404</v>
      </c>
      <c r="F1447" s="27">
        <v>43374</v>
      </c>
      <c r="G1447" s="27">
        <v>44798</v>
      </c>
      <c r="H1447" s="28">
        <v>3.8191780821917809</v>
      </c>
      <c r="I1447" s="29">
        <v>25</v>
      </c>
      <c r="J1447" s="30">
        <v>0.05</v>
      </c>
      <c r="K1447" s="29">
        <v>3.7999999999999999E-2</v>
      </c>
      <c r="L1447" s="31">
        <v>21103901</v>
      </c>
      <c r="M1447" s="32" t="s">
        <v>2189</v>
      </c>
      <c r="N1447" s="29">
        <v>798</v>
      </c>
      <c r="O1447" s="29">
        <v>82</v>
      </c>
      <c r="P1447" s="29">
        <v>96</v>
      </c>
      <c r="Q1447" s="29">
        <v>127</v>
      </c>
      <c r="R1447" s="29">
        <v>95.3</v>
      </c>
      <c r="S1447" s="33">
        <v>-7.2916666666666963E-3</v>
      </c>
      <c r="T1447" s="34">
        <v>20950018.388541665</v>
      </c>
      <c r="U1447" s="34">
        <v>3040450.3399392576</v>
      </c>
      <c r="V1447" s="35">
        <v>17909568.048602406</v>
      </c>
      <c r="W1447" s="24">
        <v>0</v>
      </c>
      <c r="X1447" s="35">
        <v>17909568.048602406</v>
      </c>
    </row>
    <row r="1448" spans="1:24">
      <c r="A1448" s="24">
        <v>1447</v>
      </c>
      <c r="B1448" s="25" t="s">
        <v>60</v>
      </c>
      <c r="C1448" s="25" t="s">
        <v>103</v>
      </c>
      <c r="D1448" s="26">
        <v>43404</v>
      </c>
      <c r="E1448" s="27">
        <v>43404</v>
      </c>
      <c r="F1448" s="27">
        <v>43374</v>
      </c>
      <c r="G1448" s="27">
        <v>44798</v>
      </c>
      <c r="H1448" s="28">
        <v>3.8191780821917809</v>
      </c>
      <c r="I1448" s="29">
        <v>25</v>
      </c>
      <c r="J1448" s="30">
        <v>0.05</v>
      </c>
      <c r="K1448" s="29">
        <v>3.7999999999999999E-2</v>
      </c>
      <c r="L1448" s="31">
        <v>580650</v>
      </c>
      <c r="M1448" s="32" t="s">
        <v>2189</v>
      </c>
      <c r="N1448" s="29">
        <v>798</v>
      </c>
      <c r="O1448" s="29">
        <v>82</v>
      </c>
      <c r="P1448" s="29">
        <v>96</v>
      </c>
      <c r="Q1448" s="29">
        <v>127</v>
      </c>
      <c r="R1448" s="29">
        <v>95.3</v>
      </c>
      <c r="S1448" s="33">
        <v>-7.2916666666666963E-3</v>
      </c>
      <c r="T1448" s="34">
        <v>576416.09375</v>
      </c>
      <c r="U1448" s="34">
        <v>83654.557035958904</v>
      </c>
      <c r="V1448" s="35">
        <v>492761.53671404108</v>
      </c>
      <c r="W1448" s="24">
        <v>0</v>
      </c>
      <c r="X1448" s="35">
        <v>492761.53671404108</v>
      </c>
    </row>
    <row r="1449" spans="1:24">
      <c r="A1449" s="24">
        <v>1448</v>
      </c>
      <c r="B1449" s="25" t="s">
        <v>60</v>
      </c>
      <c r="C1449" s="25" t="s">
        <v>104</v>
      </c>
      <c r="D1449" s="26">
        <v>43404</v>
      </c>
      <c r="E1449" s="27">
        <v>43404</v>
      </c>
      <c r="F1449" s="27">
        <v>43374</v>
      </c>
      <c r="G1449" s="27">
        <v>44798</v>
      </c>
      <c r="H1449" s="28">
        <v>3.8191780821917809</v>
      </c>
      <c r="I1449" s="29">
        <v>25</v>
      </c>
      <c r="J1449" s="30">
        <v>0.05</v>
      </c>
      <c r="K1449" s="29">
        <v>3.7999999999999999E-2</v>
      </c>
      <c r="L1449" s="31">
        <v>175035</v>
      </c>
      <c r="M1449" s="32" t="s">
        <v>1877</v>
      </c>
      <c r="N1449" s="29">
        <v>642</v>
      </c>
      <c r="O1449" s="29">
        <v>82</v>
      </c>
      <c r="P1449" s="29">
        <v>79.099999999999994</v>
      </c>
      <c r="Q1449" s="29">
        <v>127</v>
      </c>
      <c r="R1449" s="29">
        <v>94</v>
      </c>
      <c r="S1449" s="33">
        <v>0.18836915297092297</v>
      </c>
      <c r="T1449" s="34">
        <v>208006.19469026552</v>
      </c>
      <c r="U1449" s="34">
        <v>30187.68258940478</v>
      </c>
      <c r="V1449" s="35">
        <v>177818.51210086074</v>
      </c>
      <c r="W1449" s="24">
        <v>0</v>
      </c>
      <c r="X1449" s="35">
        <v>177818.51210086074</v>
      </c>
    </row>
    <row r="1450" spans="1:24">
      <c r="A1450" s="24">
        <v>1449</v>
      </c>
      <c r="B1450" s="25" t="s">
        <v>60</v>
      </c>
      <c r="C1450" s="25" t="s">
        <v>105</v>
      </c>
      <c r="D1450" s="26">
        <v>43404</v>
      </c>
      <c r="E1450" s="27">
        <v>43404</v>
      </c>
      <c r="F1450" s="27">
        <v>43374</v>
      </c>
      <c r="G1450" s="27">
        <v>44798</v>
      </c>
      <c r="H1450" s="28">
        <v>3.8191780821917809</v>
      </c>
      <c r="I1450" s="29">
        <v>25</v>
      </c>
      <c r="J1450" s="30">
        <v>0.05</v>
      </c>
      <c r="K1450" s="29">
        <v>3.7999999999999999E-2</v>
      </c>
      <c r="L1450" s="31">
        <v>132796</v>
      </c>
      <c r="M1450" s="32" t="s">
        <v>2189</v>
      </c>
      <c r="N1450" s="29">
        <v>798</v>
      </c>
      <c r="O1450" s="29">
        <v>82</v>
      </c>
      <c r="P1450" s="29">
        <v>96</v>
      </c>
      <c r="Q1450" s="29">
        <v>127</v>
      </c>
      <c r="R1450" s="29">
        <v>95.3</v>
      </c>
      <c r="S1450" s="33">
        <v>-7.2916666666666963E-3</v>
      </c>
      <c r="T1450" s="34">
        <v>131827.69583333333</v>
      </c>
      <c r="U1450" s="34">
        <v>19131.990968995433</v>
      </c>
      <c r="V1450" s="35">
        <v>112695.70486433789</v>
      </c>
      <c r="W1450" s="24">
        <v>0</v>
      </c>
      <c r="X1450" s="35">
        <v>112695.70486433789</v>
      </c>
    </row>
    <row r="1451" spans="1:24">
      <c r="A1451" s="24">
        <v>1450</v>
      </c>
      <c r="B1451" s="25" t="s">
        <v>60</v>
      </c>
      <c r="C1451" s="25" t="s">
        <v>106</v>
      </c>
      <c r="D1451" s="26">
        <v>43404</v>
      </c>
      <c r="E1451" s="27">
        <v>43404</v>
      </c>
      <c r="F1451" s="27">
        <v>43374</v>
      </c>
      <c r="G1451" s="27">
        <v>44798</v>
      </c>
      <c r="H1451" s="28">
        <v>3.8191780821917809</v>
      </c>
      <c r="I1451" s="29">
        <v>25</v>
      </c>
      <c r="J1451" s="30">
        <v>0.05</v>
      </c>
      <c r="K1451" s="29">
        <v>3.7999999999999999E-2</v>
      </c>
      <c r="L1451" s="31">
        <v>469552</v>
      </c>
      <c r="M1451" s="32" t="s">
        <v>1871</v>
      </c>
      <c r="N1451" s="29">
        <v>639</v>
      </c>
      <c r="O1451" s="29">
        <v>82</v>
      </c>
      <c r="P1451" s="29">
        <v>113.1</v>
      </c>
      <c r="Q1451" s="29">
        <v>127</v>
      </c>
      <c r="R1451" s="29">
        <v>116.2</v>
      </c>
      <c r="S1451" s="33">
        <v>2.740937223695852E-2</v>
      </c>
      <c r="T1451" s="34">
        <v>482422.1255526084</v>
      </c>
      <c r="U1451" s="34">
        <v>70013.328314445956</v>
      </c>
      <c r="V1451" s="35">
        <v>412408.79723816243</v>
      </c>
      <c r="W1451" s="24">
        <v>0</v>
      </c>
      <c r="X1451" s="35">
        <v>412408.79723816243</v>
      </c>
    </row>
    <row r="1452" spans="1:24">
      <c r="A1452" s="24">
        <v>1451</v>
      </c>
      <c r="B1452" s="25" t="s">
        <v>60</v>
      </c>
      <c r="C1452" s="25" t="s">
        <v>110</v>
      </c>
      <c r="D1452" s="26">
        <v>43404</v>
      </c>
      <c r="E1452" s="27">
        <v>43404</v>
      </c>
      <c r="F1452" s="27">
        <v>43374</v>
      </c>
      <c r="G1452" s="27">
        <v>44798</v>
      </c>
      <c r="H1452" s="28">
        <v>3.8191780821917809</v>
      </c>
      <c r="I1452" s="29">
        <v>25</v>
      </c>
      <c r="J1452" s="30">
        <v>0.05</v>
      </c>
      <c r="K1452" s="29">
        <v>3.7999999999999999E-2</v>
      </c>
      <c r="L1452" s="31">
        <v>16789210</v>
      </c>
      <c r="M1452" s="32" t="s">
        <v>1939</v>
      </c>
      <c r="N1452" s="29">
        <v>673</v>
      </c>
      <c r="O1452" s="29">
        <v>82</v>
      </c>
      <c r="P1452" s="29">
        <v>95.4</v>
      </c>
      <c r="Q1452" s="29">
        <v>127</v>
      </c>
      <c r="R1452" s="29">
        <v>104.3</v>
      </c>
      <c r="S1452" s="33">
        <v>9.3291404612159234E-2</v>
      </c>
      <c r="T1452" s="34">
        <v>18355498.983228508</v>
      </c>
      <c r="U1452" s="34">
        <v>2663910.9373687138</v>
      </c>
      <c r="V1452" s="35">
        <v>15691588.045859795</v>
      </c>
      <c r="W1452" s="24">
        <v>0</v>
      </c>
      <c r="X1452" s="35">
        <v>15691588.045859795</v>
      </c>
    </row>
    <row r="1453" spans="1:24">
      <c r="A1453" s="24">
        <v>1452</v>
      </c>
      <c r="B1453" s="25" t="s">
        <v>60</v>
      </c>
      <c r="C1453" s="25" t="s">
        <v>86</v>
      </c>
      <c r="D1453" s="26">
        <v>43404</v>
      </c>
      <c r="E1453" s="27">
        <v>43404</v>
      </c>
      <c r="F1453" s="27">
        <v>43374</v>
      </c>
      <c r="G1453" s="27">
        <v>44798</v>
      </c>
      <c r="H1453" s="28">
        <v>3.8191780821917809</v>
      </c>
      <c r="I1453" s="29">
        <v>25</v>
      </c>
      <c r="J1453" s="30">
        <v>0.05</v>
      </c>
      <c r="K1453" s="29">
        <v>3.7999999999999999E-2</v>
      </c>
      <c r="L1453" s="31">
        <v>892500</v>
      </c>
      <c r="M1453" s="32" t="s">
        <v>2189</v>
      </c>
      <c r="N1453" s="29">
        <v>798</v>
      </c>
      <c r="O1453" s="29">
        <v>82</v>
      </c>
      <c r="P1453" s="29">
        <v>96</v>
      </c>
      <c r="Q1453" s="29">
        <v>127</v>
      </c>
      <c r="R1453" s="29">
        <v>95.3</v>
      </c>
      <c r="S1453" s="33">
        <v>-7.2916666666666963E-3</v>
      </c>
      <c r="T1453" s="34">
        <v>885992.1875</v>
      </c>
      <c r="U1453" s="34">
        <v>128582.95385273972</v>
      </c>
      <c r="V1453" s="35">
        <v>757409.23364726023</v>
      </c>
      <c r="W1453" s="24">
        <v>0</v>
      </c>
      <c r="X1453" s="35">
        <v>757409.23364726023</v>
      </c>
    </row>
    <row r="1454" spans="1:24">
      <c r="A1454" s="24">
        <v>1453</v>
      </c>
      <c r="B1454" s="25" t="s">
        <v>60</v>
      </c>
      <c r="C1454" s="25" t="s">
        <v>90</v>
      </c>
      <c r="D1454" s="26">
        <v>43404</v>
      </c>
      <c r="E1454" s="27">
        <v>43404</v>
      </c>
      <c r="F1454" s="27">
        <v>43374</v>
      </c>
      <c r="G1454" s="27">
        <v>44798</v>
      </c>
      <c r="H1454" s="28">
        <v>3.8191780821917809</v>
      </c>
      <c r="I1454" s="29">
        <v>25</v>
      </c>
      <c r="J1454" s="30">
        <v>0.05</v>
      </c>
      <c r="K1454" s="29">
        <v>3.7999999999999999E-2</v>
      </c>
      <c r="L1454" s="31">
        <v>472500</v>
      </c>
      <c r="M1454" s="32" t="s">
        <v>2189</v>
      </c>
      <c r="N1454" s="29">
        <v>798</v>
      </c>
      <c r="O1454" s="29">
        <v>82</v>
      </c>
      <c r="P1454" s="29">
        <v>96</v>
      </c>
      <c r="Q1454" s="29">
        <v>127</v>
      </c>
      <c r="R1454" s="29">
        <v>95.3</v>
      </c>
      <c r="S1454" s="33">
        <v>-7.2916666666666963E-3</v>
      </c>
      <c r="T1454" s="34">
        <v>469054.6875</v>
      </c>
      <c r="U1454" s="34">
        <v>68073.328510273976</v>
      </c>
      <c r="V1454" s="35">
        <v>400981.35898972605</v>
      </c>
      <c r="W1454" s="24">
        <v>0</v>
      </c>
      <c r="X1454" s="35">
        <v>400981.35898972605</v>
      </c>
    </row>
    <row r="1455" spans="1:24">
      <c r="A1455" s="24">
        <v>1454</v>
      </c>
      <c r="B1455" s="25" t="s">
        <v>60</v>
      </c>
      <c r="C1455" s="25" t="s">
        <v>91</v>
      </c>
      <c r="D1455" s="26">
        <v>43404</v>
      </c>
      <c r="E1455" s="27">
        <v>43404</v>
      </c>
      <c r="F1455" s="27">
        <v>43374</v>
      </c>
      <c r="G1455" s="27">
        <v>44798</v>
      </c>
      <c r="H1455" s="28">
        <v>3.8191780821917809</v>
      </c>
      <c r="I1455" s="29">
        <v>25</v>
      </c>
      <c r="J1455" s="30">
        <v>0.05</v>
      </c>
      <c r="K1455" s="29">
        <v>3.7999999999999999E-2</v>
      </c>
      <c r="L1455" s="31">
        <v>637760</v>
      </c>
      <c r="M1455" s="32" t="s">
        <v>2189</v>
      </c>
      <c r="N1455" s="29">
        <v>798</v>
      </c>
      <c r="O1455" s="29">
        <v>82</v>
      </c>
      <c r="P1455" s="29">
        <v>96</v>
      </c>
      <c r="Q1455" s="29">
        <v>127</v>
      </c>
      <c r="R1455" s="29">
        <v>95.3</v>
      </c>
      <c r="S1455" s="33">
        <v>-7.2916666666666963E-3</v>
      </c>
      <c r="T1455" s="34">
        <v>633109.66666666663</v>
      </c>
      <c r="U1455" s="34">
        <v>91882.42537716894</v>
      </c>
      <c r="V1455" s="35">
        <v>541227.2412894977</v>
      </c>
      <c r="W1455" s="24">
        <v>0</v>
      </c>
      <c r="X1455" s="35">
        <v>541227.2412894977</v>
      </c>
    </row>
    <row r="1456" spans="1:24">
      <c r="A1456" s="24">
        <v>1455</v>
      </c>
      <c r="B1456" s="25" t="s">
        <v>60</v>
      </c>
      <c r="C1456" s="25" t="s">
        <v>92</v>
      </c>
      <c r="D1456" s="26">
        <v>43404</v>
      </c>
      <c r="E1456" s="27">
        <v>43404</v>
      </c>
      <c r="F1456" s="27">
        <v>43374</v>
      </c>
      <c r="G1456" s="27">
        <v>44798</v>
      </c>
      <c r="H1456" s="28">
        <v>3.8191780821917809</v>
      </c>
      <c r="I1456" s="29">
        <v>25</v>
      </c>
      <c r="J1456" s="30">
        <v>0.05</v>
      </c>
      <c r="K1456" s="29">
        <v>3.7999999999999999E-2</v>
      </c>
      <c r="L1456" s="31">
        <v>21044329</v>
      </c>
      <c r="M1456" s="32" t="s">
        <v>2189</v>
      </c>
      <c r="N1456" s="29">
        <v>798</v>
      </c>
      <c r="O1456" s="29">
        <v>82</v>
      </c>
      <c r="P1456" s="29">
        <v>96</v>
      </c>
      <c r="Q1456" s="29">
        <v>127</v>
      </c>
      <c r="R1456" s="29">
        <v>95.3</v>
      </c>
      <c r="S1456" s="33">
        <v>-7.2916666666666963E-3</v>
      </c>
      <c r="T1456" s="34">
        <v>20890880.767708331</v>
      </c>
      <c r="U1456" s="34">
        <v>3031867.7699371115</v>
      </c>
      <c r="V1456" s="35">
        <v>17859012.997771218</v>
      </c>
      <c r="W1456" s="24">
        <v>0</v>
      </c>
      <c r="X1456" s="35">
        <v>17859012.997771218</v>
      </c>
    </row>
    <row r="1457" spans="1:24">
      <c r="A1457" s="24">
        <v>1456</v>
      </c>
      <c r="B1457" s="25" t="s">
        <v>60</v>
      </c>
      <c r="C1457" s="25" t="s">
        <v>93</v>
      </c>
      <c r="D1457" s="26">
        <v>43404</v>
      </c>
      <c r="E1457" s="27">
        <v>43404</v>
      </c>
      <c r="F1457" s="27">
        <v>43374</v>
      </c>
      <c r="G1457" s="27">
        <v>44798</v>
      </c>
      <c r="H1457" s="28">
        <v>3.8191780821917809</v>
      </c>
      <c r="I1457" s="29">
        <v>25</v>
      </c>
      <c r="J1457" s="30">
        <v>0.05</v>
      </c>
      <c r="K1457" s="29">
        <v>3.7999999999999999E-2</v>
      </c>
      <c r="L1457" s="31">
        <v>969266</v>
      </c>
      <c r="M1457" s="32" t="s">
        <v>2189</v>
      </c>
      <c r="N1457" s="29">
        <v>798</v>
      </c>
      <c r="O1457" s="29">
        <v>82</v>
      </c>
      <c r="P1457" s="29">
        <v>96</v>
      </c>
      <c r="Q1457" s="29">
        <v>127</v>
      </c>
      <c r="R1457" s="29">
        <v>95.3</v>
      </c>
      <c r="S1457" s="33">
        <v>-7.2916666666666963E-3</v>
      </c>
      <c r="T1457" s="34">
        <v>962198.43541666667</v>
      </c>
      <c r="U1457" s="34">
        <v>139642.67265997716</v>
      </c>
      <c r="V1457" s="35">
        <v>822555.76275668945</v>
      </c>
      <c r="W1457" s="24">
        <v>0</v>
      </c>
      <c r="X1457" s="35">
        <v>822555.76275668945</v>
      </c>
    </row>
    <row r="1458" spans="1:24">
      <c r="A1458" s="24">
        <v>1457</v>
      </c>
      <c r="B1458" s="25" t="s">
        <v>60</v>
      </c>
      <c r="C1458" s="25" t="s">
        <v>94</v>
      </c>
      <c r="D1458" s="26">
        <v>43404</v>
      </c>
      <c r="E1458" s="27">
        <v>43404</v>
      </c>
      <c r="F1458" s="27">
        <v>43374</v>
      </c>
      <c r="G1458" s="27">
        <v>44798</v>
      </c>
      <c r="H1458" s="28">
        <v>3.8191780821917809</v>
      </c>
      <c r="I1458" s="29">
        <v>25</v>
      </c>
      <c r="J1458" s="30">
        <v>0.05</v>
      </c>
      <c r="K1458" s="29">
        <v>3.7999999999999999E-2</v>
      </c>
      <c r="L1458" s="31">
        <v>735000</v>
      </c>
      <c r="M1458" s="32" t="s">
        <v>2189</v>
      </c>
      <c r="N1458" s="29">
        <v>798</v>
      </c>
      <c r="O1458" s="29">
        <v>82</v>
      </c>
      <c r="P1458" s="29">
        <v>96</v>
      </c>
      <c r="Q1458" s="29">
        <v>127</v>
      </c>
      <c r="R1458" s="29">
        <v>95.3</v>
      </c>
      <c r="S1458" s="33">
        <v>-7.2916666666666963E-3</v>
      </c>
      <c r="T1458" s="34">
        <v>729640.625</v>
      </c>
      <c r="U1458" s="34">
        <v>105891.84434931507</v>
      </c>
      <c r="V1458" s="35">
        <v>623748.78065068496</v>
      </c>
      <c r="W1458" s="24">
        <v>0</v>
      </c>
      <c r="X1458" s="35">
        <v>623748.78065068496</v>
      </c>
    </row>
    <row r="1459" spans="1:24">
      <c r="A1459" s="24">
        <v>1458</v>
      </c>
      <c r="B1459" s="25" t="s">
        <v>60</v>
      </c>
      <c r="C1459" s="25" t="s">
        <v>95</v>
      </c>
      <c r="D1459" s="26">
        <v>43404</v>
      </c>
      <c r="E1459" s="27">
        <v>43404</v>
      </c>
      <c r="F1459" s="27">
        <v>43374</v>
      </c>
      <c r="G1459" s="27">
        <v>44798</v>
      </c>
      <c r="H1459" s="28">
        <v>3.8191780821917809</v>
      </c>
      <c r="I1459" s="29">
        <v>25</v>
      </c>
      <c r="J1459" s="30">
        <v>0.05</v>
      </c>
      <c r="K1459" s="29">
        <v>3.7999999999999999E-2</v>
      </c>
      <c r="L1459" s="31">
        <v>126000</v>
      </c>
      <c r="M1459" s="32" t="s">
        <v>2189</v>
      </c>
      <c r="N1459" s="29">
        <v>798</v>
      </c>
      <c r="O1459" s="29">
        <v>82</v>
      </c>
      <c r="P1459" s="29">
        <v>96</v>
      </c>
      <c r="Q1459" s="29">
        <v>127</v>
      </c>
      <c r="R1459" s="29">
        <v>95.3</v>
      </c>
      <c r="S1459" s="33">
        <v>-7.2916666666666963E-3</v>
      </c>
      <c r="T1459" s="34">
        <v>125081.25</v>
      </c>
      <c r="U1459" s="34">
        <v>18152.887602739724</v>
      </c>
      <c r="V1459" s="35">
        <v>106928.36239726028</v>
      </c>
      <c r="W1459" s="24">
        <v>0</v>
      </c>
      <c r="X1459" s="35">
        <v>106928.36239726028</v>
      </c>
    </row>
    <row r="1460" spans="1:24">
      <c r="A1460" s="24">
        <v>1459</v>
      </c>
      <c r="B1460" s="25" t="s">
        <v>60</v>
      </c>
      <c r="C1460" s="25" t="s">
        <v>96</v>
      </c>
      <c r="D1460" s="26">
        <v>43404</v>
      </c>
      <c r="E1460" s="27">
        <v>43404</v>
      </c>
      <c r="F1460" s="27">
        <v>43374</v>
      </c>
      <c r="G1460" s="27">
        <v>44798</v>
      </c>
      <c r="H1460" s="28">
        <v>3.8191780821917809</v>
      </c>
      <c r="I1460" s="29">
        <v>25</v>
      </c>
      <c r="J1460" s="30">
        <v>0.05</v>
      </c>
      <c r="K1460" s="29">
        <v>3.7999999999999999E-2</v>
      </c>
      <c r="L1460" s="31">
        <v>29327302</v>
      </c>
      <c r="M1460" s="32" t="s">
        <v>2189</v>
      </c>
      <c r="N1460" s="29">
        <v>798</v>
      </c>
      <c r="O1460" s="29">
        <v>82</v>
      </c>
      <c r="P1460" s="29">
        <v>96</v>
      </c>
      <c r="Q1460" s="29">
        <v>127</v>
      </c>
      <c r="R1460" s="29">
        <v>95.3</v>
      </c>
      <c r="S1460" s="33">
        <v>-7.2916666666666963E-3</v>
      </c>
      <c r="T1460" s="34">
        <v>29113457.089583334</v>
      </c>
      <c r="U1460" s="34">
        <v>4225200.1341079678</v>
      </c>
      <c r="V1460" s="35">
        <v>24888256.955475368</v>
      </c>
      <c r="W1460" s="24">
        <v>0</v>
      </c>
      <c r="X1460" s="35">
        <v>24888256.955475368</v>
      </c>
    </row>
    <row r="1461" spans="1:24">
      <c r="A1461" s="24">
        <v>1460</v>
      </c>
      <c r="B1461" s="25" t="s">
        <v>60</v>
      </c>
      <c r="C1461" s="25" t="s">
        <v>97</v>
      </c>
      <c r="D1461" s="26">
        <v>43404</v>
      </c>
      <c r="E1461" s="27">
        <v>43404</v>
      </c>
      <c r="F1461" s="27">
        <v>43374</v>
      </c>
      <c r="G1461" s="27">
        <v>44798</v>
      </c>
      <c r="H1461" s="28">
        <v>3.8191780821917809</v>
      </c>
      <c r="I1461" s="29">
        <v>25</v>
      </c>
      <c r="J1461" s="30">
        <v>0.05</v>
      </c>
      <c r="K1461" s="29">
        <v>3.7999999999999999E-2</v>
      </c>
      <c r="L1461" s="31">
        <v>1517250</v>
      </c>
      <c r="M1461" s="32" t="s">
        <v>1941</v>
      </c>
      <c r="N1461" s="29">
        <v>674</v>
      </c>
      <c r="O1461" s="29">
        <v>82</v>
      </c>
      <c r="P1461" s="29">
        <v>105.9</v>
      </c>
      <c r="Q1461" s="29">
        <v>127</v>
      </c>
      <c r="R1461" s="29">
        <v>122.8</v>
      </c>
      <c r="S1461" s="33">
        <v>0.15958451369216234</v>
      </c>
      <c r="T1461" s="34">
        <v>1759379.6033994332</v>
      </c>
      <c r="U1461" s="34">
        <v>255336.59274321859</v>
      </c>
      <c r="V1461" s="35">
        <v>1504043.0106562146</v>
      </c>
      <c r="W1461" s="24">
        <v>0</v>
      </c>
      <c r="X1461" s="35">
        <v>1504043.0106562146</v>
      </c>
    </row>
    <row r="1462" spans="1:24">
      <c r="A1462" s="24">
        <v>1461</v>
      </c>
      <c r="B1462" s="25" t="s">
        <v>60</v>
      </c>
      <c r="C1462" s="25" t="s">
        <v>98</v>
      </c>
      <c r="D1462" s="26">
        <v>43404</v>
      </c>
      <c r="E1462" s="27">
        <v>43404</v>
      </c>
      <c r="F1462" s="27">
        <v>43374</v>
      </c>
      <c r="G1462" s="27">
        <v>44798</v>
      </c>
      <c r="H1462" s="28">
        <v>3.8191780821917809</v>
      </c>
      <c r="I1462" s="29">
        <v>25</v>
      </c>
      <c r="J1462" s="30">
        <v>0.05</v>
      </c>
      <c r="K1462" s="29">
        <v>3.7999999999999999E-2</v>
      </c>
      <c r="L1462" s="31">
        <v>312900</v>
      </c>
      <c r="M1462" s="32" t="s">
        <v>2189</v>
      </c>
      <c r="N1462" s="29">
        <v>798</v>
      </c>
      <c r="O1462" s="29">
        <v>82</v>
      </c>
      <c r="P1462" s="29">
        <v>96</v>
      </c>
      <c r="Q1462" s="29">
        <v>127</v>
      </c>
      <c r="R1462" s="29">
        <v>95.3</v>
      </c>
      <c r="S1462" s="33">
        <v>-7.2916666666666963E-3</v>
      </c>
      <c r="T1462" s="34">
        <v>310618.4375</v>
      </c>
      <c r="U1462" s="34">
        <v>45079.67088013699</v>
      </c>
      <c r="V1462" s="35">
        <v>265538.76661986299</v>
      </c>
      <c r="W1462" s="24">
        <v>0</v>
      </c>
      <c r="X1462" s="35">
        <v>265538.76661986299</v>
      </c>
    </row>
    <row r="1463" spans="1:24">
      <c r="A1463" s="24">
        <v>1462</v>
      </c>
      <c r="B1463" s="25" t="s">
        <v>60</v>
      </c>
      <c r="C1463" s="25" t="s">
        <v>99</v>
      </c>
      <c r="D1463" s="26">
        <v>43404</v>
      </c>
      <c r="E1463" s="27">
        <v>43404</v>
      </c>
      <c r="F1463" s="27">
        <v>43374</v>
      </c>
      <c r="G1463" s="27">
        <v>44798</v>
      </c>
      <c r="H1463" s="28">
        <v>3.8191780821917809</v>
      </c>
      <c r="I1463" s="29">
        <v>25</v>
      </c>
      <c r="J1463" s="30">
        <v>0.05</v>
      </c>
      <c r="K1463" s="29">
        <v>3.7999999999999999E-2</v>
      </c>
      <c r="L1463" s="31">
        <v>1174950</v>
      </c>
      <c r="M1463" s="32" t="s">
        <v>2189</v>
      </c>
      <c r="N1463" s="29">
        <v>798</v>
      </c>
      <c r="O1463" s="29">
        <v>82</v>
      </c>
      <c r="P1463" s="29">
        <v>96</v>
      </c>
      <c r="Q1463" s="29">
        <v>127</v>
      </c>
      <c r="R1463" s="29">
        <v>95.3</v>
      </c>
      <c r="S1463" s="33">
        <v>-7.2916666666666963E-3</v>
      </c>
      <c r="T1463" s="34">
        <v>1166382.65625</v>
      </c>
      <c r="U1463" s="34">
        <v>169275.67689554795</v>
      </c>
      <c r="V1463" s="35">
        <v>997106.97935445211</v>
      </c>
      <c r="W1463" s="24">
        <v>0</v>
      </c>
      <c r="X1463" s="35">
        <v>997106.97935445211</v>
      </c>
    </row>
    <row r="1464" spans="1:24">
      <c r="A1464" s="24">
        <v>1463</v>
      </c>
      <c r="B1464" s="25" t="s">
        <v>60</v>
      </c>
      <c r="C1464" s="25" t="s">
        <v>100</v>
      </c>
      <c r="D1464" s="26">
        <v>43404</v>
      </c>
      <c r="E1464" s="27">
        <v>43404</v>
      </c>
      <c r="F1464" s="27">
        <v>43374</v>
      </c>
      <c r="G1464" s="27">
        <v>44798</v>
      </c>
      <c r="H1464" s="28">
        <v>3.8191780821917809</v>
      </c>
      <c r="I1464" s="29">
        <v>25</v>
      </c>
      <c r="J1464" s="30">
        <v>0.05</v>
      </c>
      <c r="K1464" s="29">
        <v>3.7999999999999999E-2</v>
      </c>
      <c r="L1464" s="31">
        <v>582750</v>
      </c>
      <c r="M1464" s="32" t="s">
        <v>1973</v>
      </c>
      <c r="N1464" s="29">
        <v>690</v>
      </c>
      <c r="O1464" s="29">
        <v>82</v>
      </c>
      <c r="P1464" s="29">
        <v>112.3</v>
      </c>
      <c r="Q1464" s="29">
        <v>127</v>
      </c>
      <c r="R1464" s="29">
        <v>145.69999999999999</v>
      </c>
      <c r="S1464" s="33">
        <v>0.29741763134461258</v>
      </c>
      <c r="T1464" s="34">
        <v>756070.12466607301</v>
      </c>
      <c r="U1464" s="34">
        <v>109727.52505153758</v>
      </c>
      <c r="V1464" s="35">
        <v>646342.59961453546</v>
      </c>
      <c r="W1464" s="24">
        <v>0</v>
      </c>
      <c r="X1464" s="35">
        <v>646342.59961453546</v>
      </c>
    </row>
    <row r="1465" spans="1:24">
      <c r="A1465" s="24">
        <v>1464</v>
      </c>
      <c r="B1465" s="25" t="s">
        <v>60</v>
      </c>
      <c r="C1465" s="25" t="s">
        <v>101</v>
      </c>
      <c r="D1465" s="26">
        <v>43404</v>
      </c>
      <c r="E1465" s="27">
        <v>43404</v>
      </c>
      <c r="F1465" s="27">
        <v>43374</v>
      </c>
      <c r="G1465" s="27">
        <v>44798</v>
      </c>
      <c r="H1465" s="28">
        <v>3.8191780821917809</v>
      </c>
      <c r="I1465" s="29">
        <v>25</v>
      </c>
      <c r="J1465" s="30">
        <v>0.05</v>
      </c>
      <c r="K1465" s="29">
        <v>3.7999999999999999E-2</v>
      </c>
      <c r="L1465" s="31">
        <v>9976171</v>
      </c>
      <c r="M1465" s="32" t="s">
        <v>2189</v>
      </c>
      <c r="N1465" s="29">
        <v>798</v>
      </c>
      <c r="O1465" s="29">
        <v>82</v>
      </c>
      <c r="P1465" s="29">
        <v>96</v>
      </c>
      <c r="Q1465" s="29">
        <v>127</v>
      </c>
      <c r="R1465" s="29">
        <v>95.3</v>
      </c>
      <c r="S1465" s="33">
        <v>-7.2916666666666963E-3</v>
      </c>
      <c r="T1465" s="34">
        <v>9903428.0864583328</v>
      </c>
      <c r="U1465" s="34">
        <v>1437272.3084818379</v>
      </c>
      <c r="V1465" s="35">
        <v>8466155.7779764943</v>
      </c>
      <c r="W1465" s="24">
        <v>0</v>
      </c>
      <c r="X1465" s="35">
        <v>8466155.7779764943</v>
      </c>
    </row>
    <row r="1466" spans="1:24">
      <c r="A1466" s="24">
        <v>1465</v>
      </c>
      <c r="B1466" s="25" t="s">
        <v>60</v>
      </c>
      <c r="C1466" s="25" t="s">
        <v>102</v>
      </c>
      <c r="D1466" s="26">
        <v>43404</v>
      </c>
      <c r="E1466" s="27">
        <v>43404</v>
      </c>
      <c r="F1466" s="27">
        <v>43374</v>
      </c>
      <c r="G1466" s="27">
        <v>44798</v>
      </c>
      <c r="H1466" s="28">
        <v>3.8191780821917809</v>
      </c>
      <c r="I1466" s="29">
        <v>25</v>
      </c>
      <c r="J1466" s="30">
        <v>0.05</v>
      </c>
      <c r="K1466" s="29">
        <v>3.7999999999999999E-2</v>
      </c>
      <c r="L1466" s="31">
        <v>21103901</v>
      </c>
      <c r="M1466" s="32" t="s">
        <v>2189</v>
      </c>
      <c r="N1466" s="29">
        <v>798</v>
      </c>
      <c r="O1466" s="29">
        <v>82</v>
      </c>
      <c r="P1466" s="29">
        <v>96</v>
      </c>
      <c r="Q1466" s="29">
        <v>127</v>
      </c>
      <c r="R1466" s="29">
        <v>95.3</v>
      </c>
      <c r="S1466" s="33">
        <v>-7.2916666666666963E-3</v>
      </c>
      <c r="T1466" s="34">
        <v>20950018.388541665</v>
      </c>
      <c r="U1466" s="34">
        <v>3040450.3399392576</v>
      </c>
      <c r="V1466" s="35">
        <v>17909568.048602406</v>
      </c>
      <c r="W1466" s="24">
        <v>0</v>
      </c>
      <c r="X1466" s="35">
        <v>17909568.048602406</v>
      </c>
    </row>
    <row r="1467" spans="1:24">
      <c r="A1467" s="24">
        <v>1466</v>
      </c>
      <c r="B1467" s="25" t="s">
        <v>60</v>
      </c>
      <c r="C1467" s="25" t="s">
        <v>103</v>
      </c>
      <c r="D1467" s="26">
        <v>43404</v>
      </c>
      <c r="E1467" s="27">
        <v>43404</v>
      </c>
      <c r="F1467" s="27">
        <v>43374</v>
      </c>
      <c r="G1467" s="27">
        <v>44798</v>
      </c>
      <c r="H1467" s="28">
        <v>3.8191780821917809</v>
      </c>
      <c r="I1467" s="29">
        <v>25</v>
      </c>
      <c r="J1467" s="30">
        <v>0.05</v>
      </c>
      <c r="K1467" s="29">
        <v>3.7999999999999999E-2</v>
      </c>
      <c r="L1467" s="31">
        <v>580650</v>
      </c>
      <c r="M1467" s="32" t="s">
        <v>2189</v>
      </c>
      <c r="N1467" s="29">
        <v>798</v>
      </c>
      <c r="O1467" s="29">
        <v>82</v>
      </c>
      <c r="P1467" s="29">
        <v>96</v>
      </c>
      <c r="Q1467" s="29">
        <v>127</v>
      </c>
      <c r="R1467" s="29">
        <v>95.3</v>
      </c>
      <c r="S1467" s="33">
        <v>-7.2916666666666963E-3</v>
      </c>
      <c r="T1467" s="34">
        <v>576416.09375</v>
      </c>
      <c r="U1467" s="34">
        <v>83654.557035958904</v>
      </c>
      <c r="V1467" s="35">
        <v>492761.53671404108</v>
      </c>
      <c r="W1467" s="24">
        <v>0</v>
      </c>
      <c r="X1467" s="35">
        <v>492761.53671404108</v>
      </c>
    </row>
    <row r="1468" spans="1:24">
      <c r="A1468" s="24">
        <v>1467</v>
      </c>
      <c r="B1468" s="25" t="s">
        <v>60</v>
      </c>
      <c r="C1468" s="25" t="s">
        <v>104</v>
      </c>
      <c r="D1468" s="26">
        <v>43404</v>
      </c>
      <c r="E1468" s="27">
        <v>43404</v>
      </c>
      <c r="F1468" s="27">
        <v>43374</v>
      </c>
      <c r="G1468" s="27">
        <v>44798</v>
      </c>
      <c r="H1468" s="28">
        <v>3.8191780821917809</v>
      </c>
      <c r="I1468" s="29">
        <v>25</v>
      </c>
      <c r="J1468" s="30">
        <v>0.05</v>
      </c>
      <c r="K1468" s="29">
        <v>3.7999999999999999E-2</v>
      </c>
      <c r="L1468" s="31">
        <v>175035</v>
      </c>
      <c r="M1468" s="32" t="s">
        <v>1877</v>
      </c>
      <c r="N1468" s="29">
        <v>642</v>
      </c>
      <c r="O1468" s="29">
        <v>82</v>
      </c>
      <c r="P1468" s="29">
        <v>79.099999999999994</v>
      </c>
      <c r="Q1468" s="29">
        <v>127</v>
      </c>
      <c r="R1468" s="29">
        <v>94</v>
      </c>
      <c r="S1468" s="33">
        <v>0.18836915297092297</v>
      </c>
      <c r="T1468" s="34">
        <v>208006.19469026552</v>
      </c>
      <c r="U1468" s="34">
        <v>30187.68258940478</v>
      </c>
      <c r="V1468" s="35">
        <v>177818.51210086074</v>
      </c>
      <c r="W1468" s="24">
        <v>0</v>
      </c>
      <c r="X1468" s="35">
        <v>177818.51210086074</v>
      </c>
    </row>
    <row r="1469" spans="1:24">
      <c r="A1469" s="24">
        <v>1468</v>
      </c>
      <c r="B1469" s="25" t="s">
        <v>60</v>
      </c>
      <c r="C1469" s="25" t="s">
        <v>105</v>
      </c>
      <c r="D1469" s="26">
        <v>43404</v>
      </c>
      <c r="E1469" s="27">
        <v>43404</v>
      </c>
      <c r="F1469" s="27">
        <v>43374</v>
      </c>
      <c r="G1469" s="27">
        <v>44798</v>
      </c>
      <c r="H1469" s="28">
        <v>3.8191780821917809</v>
      </c>
      <c r="I1469" s="29">
        <v>25</v>
      </c>
      <c r="J1469" s="30">
        <v>0.05</v>
      </c>
      <c r="K1469" s="29">
        <v>3.7999999999999999E-2</v>
      </c>
      <c r="L1469" s="31">
        <v>132796</v>
      </c>
      <c r="M1469" s="32" t="s">
        <v>2189</v>
      </c>
      <c r="N1469" s="29">
        <v>798</v>
      </c>
      <c r="O1469" s="29">
        <v>82</v>
      </c>
      <c r="P1469" s="29">
        <v>96</v>
      </c>
      <c r="Q1469" s="29">
        <v>127</v>
      </c>
      <c r="R1469" s="29">
        <v>95.3</v>
      </c>
      <c r="S1469" s="33">
        <v>-7.2916666666666963E-3</v>
      </c>
      <c r="T1469" s="34">
        <v>131827.69583333333</v>
      </c>
      <c r="U1469" s="34">
        <v>19131.990968995433</v>
      </c>
      <c r="V1469" s="35">
        <v>112695.70486433789</v>
      </c>
      <c r="W1469" s="24">
        <v>0</v>
      </c>
      <c r="X1469" s="35">
        <v>112695.70486433789</v>
      </c>
    </row>
    <row r="1470" spans="1:24">
      <c r="A1470" s="24">
        <v>1469</v>
      </c>
      <c r="B1470" s="25" t="s">
        <v>60</v>
      </c>
      <c r="C1470" s="25" t="s">
        <v>106</v>
      </c>
      <c r="D1470" s="26">
        <v>43404</v>
      </c>
      <c r="E1470" s="27">
        <v>43404</v>
      </c>
      <c r="F1470" s="27">
        <v>43374</v>
      </c>
      <c r="G1470" s="27">
        <v>44798</v>
      </c>
      <c r="H1470" s="28">
        <v>3.8191780821917809</v>
      </c>
      <c r="I1470" s="29">
        <v>25</v>
      </c>
      <c r="J1470" s="30">
        <v>0.05</v>
      </c>
      <c r="K1470" s="29">
        <v>3.7999999999999999E-2</v>
      </c>
      <c r="L1470" s="31">
        <v>469552</v>
      </c>
      <c r="M1470" s="32" t="s">
        <v>1871</v>
      </c>
      <c r="N1470" s="29">
        <v>639</v>
      </c>
      <c r="O1470" s="29">
        <v>82</v>
      </c>
      <c r="P1470" s="29">
        <v>113.1</v>
      </c>
      <c r="Q1470" s="29">
        <v>127</v>
      </c>
      <c r="R1470" s="29">
        <v>116.2</v>
      </c>
      <c r="S1470" s="33">
        <v>2.740937223695852E-2</v>
      </c>
      <c r="T1470" s="34">
        <v>482422.1255526084</v>
      </c>
      <c r="U1470" s="34">
        <v>70013.328314445956</v>
      </c>
      <c r="V1470" s="35">
        <v>412408.79723816243</v>
      </c>
      <c r="W1470" s="24">
        <v>0</v>
      </c>
      <c r="X1470" s="35">
        <v>412408.79723816243</v>
      </c>
    </row>
    <row r="1471" spans="1:24">
      <c r="A1471" s="24">
        <v>1470</v>
      </c>
      <c r="B1471" s="25" t="s">
        <v>60</v>
      </c>
      <c r="C1471" s="25" t="s">
        <v>110</v>
      </c>
      <c r="D1471" s="26">
        <v>43404</v>
      </c>
      <c r="E1471" s="27">
        <v>43404</v>
      </c>
      <c r="F1471" s="27">
        <v>43374</v>
      </c>
      <c r="G1471" s="27">
        <v>44798</v>
      </c>
      <c r="H1471" s="28">
        <v>3.8191780821917809</v>
      </c>
      <c r="I1471" s="29">
        <v>25</v>
      </c>
      <c r="J1471" s="30">
        <v>0.05</v>
      </c>
      <c r="K1471" s="29">
        <v>3.7999999999999999E-2</v>
      </c>
      <c r="L1471" s="31">
        <v>16789210</v>
      </c>
      <c r="M1471" s="32" t="s">
        <v>1939</v>
      </c>
      <c r="N1471" s="29">
        <v>673</v>
      </c>
      <c r="O1471" s="29">
        <v>82</v>
      </c>
      <c r="P1471" s="29">
        <v>95.4</v>
      </c>
      <c r="Q1471" s="29">
        <v>127</v>
      </c>
      <c r="R1471" s="29">
        <v>104.3</v>
      </c>
      <c r="S1471" s="33">
        <v>9.3291404612159234E-2</v>
      </c>
      <c r="T1471" s="34">
        <v>18355498.983228508</v>
      </c>
      <c r="U1471" s="34">
        <v>2663910.9373687138</v>
      </c>
      <c r="V1471" s="35">
        <v>15691588.045859795</v>
      </c>
      <c r="W1471" s="24">
        <v>0</v>
      </c>
      <c r="X1471" s="35">
        <v>15691588.045859795</v>
      </c>
    </row>
    <row r="1472" spans="1:24">
      <c r="A1472" s="24">
        <v>1471</v>
      </c>
      <c r="B1472" s="25" t="s">
        <v>60</v>
      </c>
      <c r="C1472" s="25" t="s">
        <v>86</v>
      </c>
      <c r="D1472" s="26">
        <v>43404</v>
      </c>
      <c r="E1472" s="27">
        <v>43404</v>
      </c>
      <c r="F1472" s="27">
        <v>43374</v>
      </c>
      <c r="G1472" s="27">
        <v>44798</v>
      </c>
      <c r="H1472" s="28">
        <v>3.8191780821917809</v>
      </c>
      <c r="I1472" s="29">
        <v>25</v>
      </c>
      <c r="J1472" s="30">
        <v>0.05</v>
      </c>
      <c r="K1472" s="29">
        <v>3.7999999999999999E-2</v>
      </c>
      <c r="L1472" s="31">
        <v>892500</v>
      </c>
      <c r="M1472" s="32" t="s">
        <v>2189</v>
      </c>
      <c r="N1472" s="29">
        <v>798</v>
      </c>
      <c r="O1472" s="29">
        <v>82</v>
      </c>
      <c r="P1472" s="29">
        <v>96</v>
      </c>
      <c r="Q1472" s="29">
        <v>127</v>
      </c>
      <c r="R1472" s="29">
        <v>95.3</v>
      </c>
      <c r="S1472" s="33">
        <v>-7.2916666666666963E-3</v>
      </c>
      <c r="T1472" s="34">
        <v>885992.1875</v>
      </c>
      <c r="U1472" s="34">
        <v>128582.95385273972</v>
      </c>
      <c r="V1472" s="35">
        <v>757409.23364726023</v>
      </c>
      <c r="W1472" s="24">
        <v>0</v>
      </c>
      <c r="X1472" s="35">
        <v>757409.23364726023</v>
      </c>
    </row>
    <row r="1473" spans="1:24">
      <c r="A1473" s="24">
        <v>1472</v>
      </c>
      <c r="B1473" s="25" t="s">
        <v>60</v>
      </c>
      <c r="C1473" s="25" t="s">
        <v>90</v>
      </c>
      <c r="D1473" s="26">
        <v>43404</v>
      </c>
      <c r="E1473" s="27">
        <v>43404</v>
      </c>
      <c r="F1473" s="27">
        <v>43374</v>
      </c>
      <c r="G1473" s="27">
        <v>44798</v>
      </c>
      <c r="H1473" s="28">
        <v>3.8191780821917809</v>
      </c>
      <c r="I1473" s="29">
        <v>25</v>
      </c>
      <c r="J1473" s="30">
        <v>0.05</v>
      </c>
      <c r="K1473" s="29">
        <v>3.7999999999999999E-2</v>
      </c>
      <c r="L1473" s="31">
        <v>472500</v>
      </c>
      <c r="M1473" s="32" t="s">
        <v>2189</v>
      </c>
      <c r="N1473" s="29">
        <v>798</v>
      </c>
      <c r="O1473" s="29">
        <v>82</v>
      </c>
      <c r="P1473" s="29">
        <v>96</v>
      </c>
      <c r="Q1473" s="29">
        <v>127</v>
      </c>
      <c r="R1473" s="29">
        <v>95.3</v>
      </c>
      <c r="S1473" s="33">
        <v>-7.2916666666666963E-3</v>
      </c>
      <c r="T1473" s="34">
        <v>469054.6875</v>
      </c>
      <c r="U1473" s="34">
        <v>68073.328510273976</v>
      </c>
      <c r="V1473" s="35">
        <v>400981.35898972605</v>
      </c>
      <c r="W1473" s="24">
        <v>0</v>
      </c>
      <c r="X1473" s="35">
        <v>400981.35898972605</v>
      </c>
    </row>
    <row r="1474" spans="1:24">
      <c r="A1474" s="24">
        <v>1473</v>
      </c>
      <c r="B1474" s="25" t="s">
        <v>60</v>
      </c>
      <c r="C1474" s="25" t="s">
        <v>91</v>
      </c>
      <c r="D1474" s="26">
        <v>43404</v>
      </c>
      <c r="E1474" s="27">
        <v>43404</v>
      </c>
      <c r="F1474" s="27">
        <v>43374</v>
      </c>
      <c r="G1474" s="27">
        <v>44798</v>
      </c>
      <c r="H1474" s="28">
        <v>3.8191780821917809</v>
      </c>
      <c r="I1474" s="29">
        <v>25</v>
      </c>
      <c r="J1474" s="30">
        <v>0.05</v>
      </c>
      <c r="K1474" s="29">
        <v>3.7999999999999999E-2</v>
      </c>
      <c r="L1474" s="31">
        <v>637760</v>
      </c>
      <c r="M1474" s="32" t="s">
        <v>2189</v>
      </c>
      <c r="N1474" s="29">
        <v>798</v>
      </c>
      <c r="O1474" s="29">
        <v>82</v>
      </c>
      <c r="P1474" s="29">
        <v>96</v>
      </c>
      <c r="Q1474" s="29">
        <v>127</v>
      </c>
      <c r="R1474" s="29">
        <v>95.3</v>
      </c>
      <c r="S1474" s="33">
        <v>-7.2916666666666963E-3</v>
      </c>
      <c r="T1474" s="34">
        <v>633109.66666666663</v>
      </c>
      <c r="U1474" s="34">
        <v>91882.42537716894</v>
      </c>
      <c r="V1474" s="35">
        <v>541227.2412894977</v>
      </c>
      <c r="W1474" s="24">
        <v>0</v>
      </c>
      <c r="X1474" s="35">
        <v>541227.2412894977</v>
      </c>
    </row>
    <row r="1475" spans="1:24">
      <c r="A1475" s="24">
        <v>1474</v>
      </c>
      <c r="B1475" s="25" t="s">
        <v>60</v>
      </c>
      <c r="C1475" s="25" t="s">
        <v>92</v>
      </c>
      <c r="D1475" s="26">
        <v>43404</v>
      </c>
      <c r="E1475" s="27">
        <v>43404</v>
      </c>
      <c r="F1475" s="27">
        <v>43374</v>
      </c>
      <c r="G1475" s="27">
        <v>44798</v>
      </c>
      <c r="H1475" s="28">
        <v>3.8191780821917809</v>
      </c>
      <c r="I1475" s="29">
        <v>25</v>
      </c>
      <c r="J1475" s="30">
        <v>0.05</v>
      </c>
      <c r="K1475" s="29">
        <v>3.7999999999999999E-2</v>
      </c>
      <c r="L1475" s="31">
        <v>21044329</v>
      </c>
      <c r="M1475" s="32" t="s">
        <v>2189</v>
      </c>
      <c r="N1475" s="29">
        <v>798</v>
      </c>
      <c r="O1475" s="29">
        <v>82</v>
      </c>
      <c r="P1475" s="29">
        <v>96</v>
      </c>
      <c r="Q1475" s="29">
        <v>127</v>
      </c>
      <c r="R1475" s="29">
        <v>95.3</v>
      </c>
      <c r="S1475" s="33">
        <v>-7.2916666666666963E-3</v>
      </c>
      <c r="T1475" s="34">
        <v>20890880.767708331</v>
      </c>
      <c r="U1475" s="34">
        <v>3031867.7699371115</v>
      </c>
      <c r="V1475" s="35">
        <v>17859012.997771218</v>
      </c>
      <c r="W1475" s="24">
        <v>0</v>
      </c>
      <c r="X1475" s="35">
        <v>17859012.997771218</v>
      </c>
    </row>
    <row r="1476" spans="1:24">
      <c r="A1476" s="24">
        <v>1475</v>
      </c>
      <c r="B1476" s="25" t="s">
        <v>60</v>
      </c>
      <c r="C1476" s="25" t="s">
        <v>93</v>
      </c>
      <c r="D1476" s="26">
        <v>43404</v>
      </c>
      <c r="E1476" s="27">
        <v>43404</v>
      </c>
      <c r="F1476" s="27">
        <v>43374</v>
      </c>
      <c r="G1476" s="27">
        <v>44798</v>
      </c>
      <c r="H1476" s="28">
        <v>3.8191780821917809</v>
      </c>
      <c r="I1476" s="29">
        <v>25</v>
      </c>
      <c r="J1476" s="30">
        <v>0.05</v>
      </c>
      <c r="K1476" s="29">
        <v>3.7999999999999999E-2</v>
      </c>
      <c r="L1476" s="31">
        <v>969266</v>
      </c>
      <c r="M1476" s="32" t="s">
        <v>2189</v>
      </c>
      <c r="N1476" s="29">
        <v>798</v>
      </c>
      <c r="O1476" s="29">
        <v>82</v>
      </c>
      <c r="P1476" s="29">
        <v>96</v>
      </c>
      <c r="Q1476" s="29">
        <v>127</v>
      </c>
      <c r="R1476" s="29">
        <v>95.3</v>
      </c>
      <c r="S1476" s="33">
        <v>-7.2916666666666963E-3</v>
      </c>
      <c r="T1476" s="34">
        <v>962198.43541666667</v>
      </c>
      <c r="U1476" s="34">
        <v>139642.67265997716</v>
      </c>
      <c r="V1476" s="35">
        <v>822555.76275668945</v>
      </c>
      <c r="W1476" s="24">
        <v>0</v>
      </c>
      <c r="X1476" s="35">
        <v>822555.76275668945</v>
      </c>
    </row>
    <row r="1477" spans="1:24">
      <c r="A1477" s="24">
        <v>1476</v>
      </c>
      <c r="B1477" s="25" t="s">
        <v>60</v>
      </c>
      <c r="C1477" s="25" t="s">
        <v>94</v>
      </c>
      <c r="D1477" s="26">
        <v>43404</v>
      </c>
      <c r="E1477" s="27">
        <v>43404</v>
      </c>
      <c r="F1477" s="27">
        <v>43374</v>
      </c>
      <c r="G1477" s="27">
        <v>44798</v>
      </c>
      <c r="H1477" s="28">
        <v>3.8191780821917809</v>
      </c>
      <c r="I1477" s="29">
        <v>25</v>
      </c>
      <c r="J1477" s="30">
        <v>0.05</v>
      </c>
      <c r="K1477" s="29">
        <v>3.7999999999999999E-2</v>
      </c>
      <c r="L1477" s="31">
        <v>735000</v>
      </c>
      <c r="M1477" s="32" t="s">
        <v>2189</v>
      </c>
      <c r="N1477" s="29">
        <v>798</v>
      </c>
      <c r="O1477" s="29">
        <v>82</v>
      </c>
      <c r="P1477" s="29">
        <v>96</v>
      </c>
      <c r="Q1477" s="29">
        <v>127</v>
      </c>
      <c r="R1477" s="29">
        <v>95.3</v>
      </c>
      <c r="S1477" s="33">
        <v>-7.2916666666666963E-3</v>
      </c>
      <c r="T1477" s="34">
        <v>729640.625</v>
      </c>
      <c r="U1477" s="34">
        <v>105891.84434931507</v>
      </c>
      <c r="V1477" s="35">
        <v>623748.78065068496</v>
      </c>
      <c r="W1477" s="24">
        <v>0</v>
      </c>
      <c r="X1477" s="35">
        <v>623748.78065068496</v>
      </c>
    </row>
    <row r="1478" spans="1:24">
      <c r="A1478" s="24">
        <v>1477</v>
      </c>
      <c r="B1478" s="25" t="s">
        <v>60</v>
      </c>
      <c r="C1478" s="25" t="s">
        <v>95</v>
      </c>
      <c r="D1478" s="26">
        <v>43404</v>
      </c>
      <c r="E1478" s="27">
        <v>43404</v>
      </c>
      <c r="F1478" s="27">
        <v>43374</v>
      </c>
      <c r="G1478" s="27">
        <v>44798</v>
      </c>
      <c r="H1478" s="28">
        <v>3.8191780821917809</v>
      </c>
      <c r="I1478" s="29">
        <v>25</v>
      </c>
      <c r="J1478" s="30">
        <v>0.05</v>
      </c>
      <c r="K1478" s="29">
        <v>3.7999999999999999E-2</v>
      </c>
      <c r="L1478" s="31">
        <v>126000</v>
      </c>
      <c r="M1478" s="32" t="s">
        <v>2189</v>
      </c>
      <c r="N1478" s="29">
        <v>798</v>
      </c>
      <c r="O1478" s="29">
        <v>82</v>
      </c>
      <c r="P1478" s="29">
        <v>96</v>
      </c>
      <c r="Q1478" s="29">
        <v>127</v>
      </c>
      <c r="R1478" s="29">
        <v>95.3</v>
      </c>
      <c r="S1478" s="33">
        <v>-7.2916666666666963E-3</v>
      </c>
      <c r="T1478" s="34">
        <v>125081.25</v>
      </c>
      <c r="U1478" s="34">
        <v>18152.887602739724</v>
      </c>
      <c r="V1478" s="35">
        <v>106928.36239726028</v>
      </c>
      <c r="W1478" s="24">
        <v>0</v>
      </c>
      <c r="X1478" s="35">
        <v>106928.36239726028</v>
      </c>
    </row>
    <row r="1479" spans="1:24">
      <c r="A1479" s="24">
        <v>1478</v>
      </c>
      <c r="B1479" s="25" t="s">
        <v>60</v>
      </c>
      <c r="C1479" s="25" t="s">
        <v>96</v>
      </c>
      <c r="D1479" s="26">
        <v>43404</v>
      </c>
      <c r="E1479" s="27">
        <v>43404</v>
      </c>
      <c r="F1479" s="27">
        <v>43374</v>
      </c>
      <c r="G1479" s="27">
        <v>44798</v>
      </c>
      <c r="H1479" s="28">
        <v>3.8191780821917809</v>
      </c>
      <c r="I1479" s="29">
        <v>25</v>
      </c>
      <c r="J1479" s="30">
        <v>0.05</v>
      </c>
      <c r="K1479" s="29">
        <v>3.7999999999999999E-2</v>
      </c>
      <c r="L1479" s="31">
        <v>29327302</v>
      </c>
      <c r="M1479" s="32" t="s">
        <v>2189</v>
      </c>
      <c r="N1479" s="29">
        <v>798</v>
      </c>
      <c r="O1479" s="29">
        <v>82</v>
      </c>
      <c r="P1479" s="29">
        <v>96</v>
      </c>
      <c r="Q1479" s="29">
        <v>127</v>
      </c>
      <c r="R1479" s="29">
        <v>95.3</v>
      </c>
      <c r="S1479" s="33">
        <v>-7.2916666666666963E-3</v>
      </c>
      <c r="T1479" s="34">
        <v>29113457.089583334</v>
      </c>
      <c r="U1479" s="34">
        <v>4225200.1341079678</v>
      </c>
      <c r="V1479" s="35">
        <v>24888256.955475368</v>
      </c>
      <c r="W1479" s="24">
        <v>0</v>
      </c>
      <c r="X1479" s="35">
        <v>24888256.955475368</v>
      </c>
    </row>
    <row r="1480" spans="1:24">
      <c r="A1480" s="24">
        <v>1479</v>
      </c>
      <c r="B1480" s="25" t="s">
        <v>60</v>
      </c>
      <c r="C1480" s="25" t="s">
        <v>97</v>
      </c>
      <c r="D1480" s="26">
        <v>43404</v>
      </c>
      <c r="E1480" s="27">
        <v>43404</v>
      </c>
      <c r="F1480" s="27">
        <v>43374</v>
      </c>
      <c r="G1480" s="27">
        <v>44798</v>
      </c>
      <c r="H1480" s="28">
        <v>3.8191780821917809</v>
      </c>
      <c r="I1480" s="29">
        <v>25</v>
      </c>
      <c r="J1480" s="30">
        <v>0.05</v>
      </c>
      <c r="K1480" s="29">
        <v>3.7999999999999999E-2</v>
      </c>
      <c r="L1480" s="31">
        <v>1517250</v>
      </c>
      <c r="M1480" s="32" t="s">
        <v>1941</v>
      </c>
      <c r="N1480" s="29">
        <v>674</v>
      </c>
      <c r="O1480" s="29">
        <v>82</v>
      </c>
      <c r="P1480" s="29">
        <v>105.9</v>
      </c>
      <c r="Q1480" s="29">
        <v>127</v>
      </c>
      <c r="R1480" s="29">
        <v>122.8</v>
      </c>
      <c r="S1480" s="33">
        <v>0.15958451369216234</v>
      </c>
      <c r="T1480" s="34">
        <v>1759379.6033994332</v>
      </c>
      <c r="U1480" s="34">
        <v>255336.59274321859</v>
      </c>
      <c r="V1480" s="35">
        <v>1504043.0106562146</v>
      </c>
      <c r="W1480" s="24">
        <v>0</v>
      </c>
      <c r="X1480" s="35">
        <v>1504043.0106562146</v>
      </c>
    </row>
    <row r="1481" spans="1:24">
      <c r="A1481" s="24">
        <v>1480</v>
      </c>
      <c r="B1481" s="25" t="s">
        <v>60</v>
      </c>
      <c r="C1481" s="25" t="s">
        <v>98</v>
      </c>
      <c r="D1481" s="26">
        <v>43404</v>
      </c>
      <c r="E1481" s="27">
        <v>43404</v>
      </c>
      <c r="F1481" s="27">
        <v>43374</v>
      </c>
      <c r="G1481" s="27">
        <v>44798</v>
      </c>
      <c r="H1481" s="28">
        <v>3.8191780821917809</v>
      </c>
      <c r="I1481" s="29">
        <v>25</v>
      </c>
      <c r="J1481" s="30">
        <v>0.05</v>
      </c>
      <c r="K1481" s="29">
        <v>3.7999999999999999E-2</v>
      </c>
      <c r="L1481" s="31">
        <v>312900</v>
      </c>
      <c r="M1481" s="32" t="s">
        <v>2189</v>
      </c>
      <c r="N1481" s="29">
        <v>798</v>
      </c>
      <c r="O1481" s="29">
        <v>82</v>
      </c>
      <c r="P1481" s="29">
        <v>96</v>
      </c>
      <c r="Q1481" s="29">
        <v>127</v>
      </c>
      <c r="R1481" s="29">
        <v>95.3</v>
      </c>
      <c r="S1481" s="33">
        <v>-7.2916666666666963E-3</v>
      </c>
      <c r="T1481" s="34">
        <v>310618.4375</v>
      </c>
      <c r="U1481" s="34">
        <v>45079.67088013699</v>
      </c>
      <c r="V1481" s="35">
        <v>265538.76661986299</v>
      </c>
      <c r="W1481" s="24">
        <v>0</v>
      </c>
      <c r="X1481" s="35">
        <v>265538.76661986299</v>
      </c>
    </row>
    <row r="1482" spans="1:24">
      <c r="A1482" s="24">
        <v>1481</v>
      </c>
      <c r="B1482" s="25" t="s">
        <v>60</v>
      </c>
      <c r="C1482" s="25" t="s">
        <v>99</v>
      </c>
      <c r="D1482" s="26">
        <v>43404</v>
      </c>
      <c r="E1482" s="27">
        <v>43404</v>
      </c>
      <c r="F1482" s="27">
        <v>43374</v>
      </c>
      <c r="G1482" s="27">
        <v>44798</v>
      </c>
      <c r="H1482" s="28">
        <v>3.8191780821917809</v>
      </c>
      <c r="I1482" s="29">
        <v>25</v>
      </c>
      <c r="J1482" s="30">
        <v>0.05</v>
      </c>
      <c r="K1482" s="29">
        <v>3.7999999999999999E-2</v>
      </c>
      <c r="L1482" s="31">
        <v>1174950</v>
      </c>
      <c r="M1482" s="32" t="s">
        <v>2189</v>
      </c>
      <c r="N1482" s="29">
        <v>798</v>
      </c>
      <c r="O1482" s="29">
        <v>82</v>
      </c>
      <c r="P1482" s="29">
        <v>96</v>
      </c>
      <c r="Q1482" s="29">
        <v>127</v>
      </c>
      <c r="R1482" s="29">
        <v>95.3</v>
      </c>
      <c r="S1482" s="33">
        <v>-7.2916666666666963E-3</v>
      </c>
      <c r="T1482" s="34">
        <v>1166382.65625</v>
      </c>
      <c r="U1482" s="34">
        <v>169275.67689554795</v>
      </c>
      <c r="V1482" s="35">
        <v>997106.97935445211</v>
      </c>
      <c r="W1482" s="24">
        <v>0</v>
      </c>
      <c r="X1482" s="35">
        <v>997106.97935445211</v>
      </c>
    </row>
    <row r="1483" spans="1:24">
      <c r="A1483" s="24">
        <v>1482</v>
      </c>
      <c r="B1483" s="25" t="s">
        <v>60</v>
      </c>
      <c r="C1483" s="25" t="s">
        <v>100</v>
      </c>
      <c r="D1483" s="26">
        <v>43404</v>
      </c>
      <c r="E1483" s="27">
        <v>43404</v>
      </c>
      <c r="F1483" s="27">
        <v>43374</v>
      </c>
      <c r="G1483" s="27">
        <v>44798</v>
      </c>
      <c r="H1483" s="28">
        <v>3.8191780821917809</v>
      </c>
      <c r="I1483" s="29">
        <v>25</v>
      </c>
      <c r="J1483" s="30">
        <v>0.05</v>
      </c>
      <c r="K1483" s="29">
        <v>3.7999999999999999E-2</v>
      </c>
      <c r="L1483" s="31">
        <v>582750</v>
      </c>
      <c r="M1483" s="32" t="s">
        <v>1973</v>
      </c>
      <c r="N1483" s="29">
        <v>690</v>
      </c>
      <c r="O1483" s="29">
        <v>82</v>
      </c>
      <c r="P1483" s="29">
        <v>112.3</v>
      </c>
      <c r="Q1483" s="29">
        <v>127</v>
      </c>
      <c r="R1483" s="29">
        <v>145.69999999999999</v>
      </c>
      <c r="S1483" s="33">
        <v>0.29741763134461258</v>
      </c>
      <c r="T1483" s="34">
        <v>756070.12466607301</v>
      </c>
      <c r="U1483" s="34">
        <v>109727.52505153758</v>
      </c>
      <c r="V1483" s="35">
        <v>646342.59961453546</v>
      </c>
      <c r="W1483" s="24">
        <v>0</v>
      </c>
      <c r="X1483" s="35">
        <v>646342.59961453546</v>
      </c>
    </row>
    <row r="1484" spans="1:24">
      <c r="A1484" s="24">
        <v>1483</v>
      </c>
      <c r="B1484" s="25" t="s">
        <v>60</v>
      </c>
      <c r="C1484" s="25" t="s">
        <v>101</v>
      </c>
      <c r="D1484" s="26">
        <v>43404</v>
      </c>
      <c r="E1484" s="27">
        <v>43404</v>
      </c>
      <c r="F1484" s="27">
        <v>43374</v>
      </c>
      <c r="G1484" s="27">
        <v>44798</v>
      </c>
      <c r="H1484" s="28">
        <v>3.8191780821917809</v>
      </c>
      <c r="I1484" s="29">
        <v>25</v>
      </c>
      <c r="J1484" s="30">
        <v>0.05</v>
      </c>
      <c r="K1484" s="29">
        <v>3.7999999999999999E-2</v>
      </c>
      <c r="L1484" s="31">
        <v>9976171</v>
      </c>
      <c r="M1484" s="32" t="s">
        <v>2189</v>
      </c>
      <c r="N1484" s="29">
        <v>798</v>
      </c>
      <c r="O1484" s="29">
        <v>82</v>
      </c>
      <c r="P1484" s="29">
        <v>96</v>
      </c>
      <c r="Q1484" s="29">
        <v>127</v>
      </c>
      <c r="R1484" s="29">
        <v>95.3</v>
      </c>
      <c r="S1484" s="33">
        <v>-7.2916666666666963E-3</v>
      </c>
      <c r="T1484" s="34">
        <v>9903428.0864583328</v>
      </c>
      <c r="U1484" s="34">
        <v>1437272.3084818379</v>
      </c>
      <c r="V1484" s="35">
        <v>8466155.7779764943</v>
      </c>
      <c r="W1484" s="24">
        <v>0</v>
      </c>
      <c r="X1484" s="35">
        <v>8466155.7779764943</v>
      </c>
    </row>
    <row r="1485" spans="1:24">
      <c r="A1485" s="24">
        <v>1484</v>
      </c>
      <c r="B1485" s="25" t="s">
        <v>60</v>
      </c>
      <c r="C1485" s="25" t="s">
        <v>102</v>
      </c>
      <c r="D1485" s="26">
        <v>43404</v>
      </c>
      <c r="E1485" s="27">
        <v>43404</v>
      </c>
      <c r="F1485" s="27">
        <v>43374</v>
      </c>
      <c r="G1485" s="27">
        <v>44798</v>
      </c>
      <c r="H1485" s="28">
        <v>3.8191780821917809</v>
      </c>
      <c r="I1485" s="29">
        <v>25</v>
      </c>
      <c r="J1485" s="30">
        <v>0.05</v>
      </c>
      <c r="K1485" s="29">
        <v>3.7999999999999999E-2</v>
      </c>
      <c r="L1485" s="31">
        <v>21103901</v>
      </c>
      <c r="M1485" s="32" t="s">
        <v>2189</v>
      </c>
      <c r="N1485" s="29">
        <v>798</v>
      </c>
      <c r="O1485" s="29">
        <v>82</v>
      </c>
      <c r="P1485" s="29">
        <v>96</v>
      </c>
      <c r="Q1485" s="29">
        <v>127</v>
      </c>
      <c r="R1485" s="29">
        <v>95.3</v>
      </c>
      <c r="S1485" s="33">
        <v>-7.2916666666666963E-3</v>
      </c>
      <c r="T1485" s="34">
        <v>20950018.388541665</v>
      </c>
      <c r="U1485" s="34">
        <v>3040450.3399392576</v>
      </c>
      <c r="V1485" s="35">
        <v>17909568.048602406</v>
      </c>
      <c r="W1485" s="24">
        <v>0</v>
      </c>
      <c r="X1485" s="35">
        <v>17909568.048602406</v>
      </c>
    </row>
    <row r="1486" spans="1:24">
      <c r="A1486" s="24">
        <v>1485</v>
      </c>
      <c r="B1486" s="25" t="s">
        <v>60</v>
      </c>
      <c r="C1486" s="25" t="s">
        <v>103</v>
      </c>
      <c r="D1486" s="26">
        <v>43404</v>
      </c>
      <c r="E1486" s="27">
        <v>43404</v>
      </c>
      <c r="F1486" s="27">
        <v>43374</v>
      </c>
      <c r="G1486" s="27">
        <v>44798</v>
      </c>
      <c r="H1486" s="28">
        <v>3.8191780821917809</v>
      </c>
      <c r="I1486" s="29">
        <v>25</v>
      </c>
      <c r="J1486" s="30">
        <v>0.05</v>
      </c>
      <c r="K1486" s="29">
        <v>3.7999999999999999E-2</v>
      </c>
      <c r="L1486" s="31">
        <v>580650</v>
      </c>
      <c r="M1486" s="32" t="s">
        <v>2189</v>
      </c>
      <c r="N1486" s="29">
        <v>798</v>
      </c>
      <c r="O1486" s="29">
        <v>82</v>
      </c>
      <c r="P1486" s="29">
        <v>96</v>
      </c>
      <c r="Q1486" s="29">
        <v>127</v>
      </c>
      <c r="R1486" s="29">
        <v>95.3</v>
      </c>
      <c r="S1486" s="33">
        <v>-7.2916666666666963E-3</v>
      </c>
      <c r="T1486" s="34">
        <v>576416.09375</v>
      </c>
      <c r="U1486" s="34">
        <v>83654.557035958904</v>
      </c>
      <c r="V1486" s="35">
        <v>492761.53671404108</v>
      </c>
      <c r="W1486" s="24">
        <v>0</v>
      </c>
      <c r="X1486" s="35">
        <v>492761.53671404108</v>
      </c>
    </row>
    <row r="1487" spans="1:24">
      <c r="A1487" s="24">
        <v>1486</v>
      </c>
      <c r="B1487" s="25" t="s">
        <v>60</v>
      </c>
      <c r="C1487" s="25" t="s">
        <v>104</v>
      </c>
      <c r="D1487" s="26">
        <v>43404</v>
      </c>
      <c r="E1487" s="27">
        <v>43404</v>
      </c>
      <c r="F1487" s="27">
        <v>43374</v>
      </c>
      <c r="G1487" s="27">
        <v>44798</v>
      </c>
      <c r="H1487" s="28">
        <v>3.8191780821917809</v>
      </c>
      <c r="I1487" s="29">
        <v>25</v>
      </c>
      <c r="J1487" s="30">
        <v>0.05</v>
      </c>
      <c r="K1487" s="29">
        <v>3.7999999999999999E-2</v>
      </c>
      <c r="L1487" s="31">
        <v>175035</v>
      </c>
      <c r="M1487" s="32" t="s">
        <v>1877</v>
      </c>
      <c r="N1487" s="29">
        <v>642</v>
      </c>
      <c r="O1487" s="29">
        <v>82</v>
      </c>
      <c r="P1487" s="29">
        <v>79.099999999999994</v>
      </c>
      <c r="Q1487" s="29">
        <v>127</v>
      </c>
      <c r="R1487" s="29">
        <v>94</v>
      </c>
      <c r="S1487" s="33">
        <v>0.18836915297092297</v>
      </c>
      <c r="T1487" s="34">
        <v>208006.19469026552</v>
      </c>
      <c r="U1487" s="34">
        <v>30187.68258940478</v>
      </c>
      <c r="V1487" s="35">
        <v>177818.51210086074</v>
      </c>
      <c r="W1487" s="24">
        <v>0</v>
      </c>
      <c r="X1487" s="35">
        <v>177818.51210086074</v>
      </c>
    </row>
    <row r="1488" spans="1:24">
      <c r="A1488" s="24">
        <v>1487</v>
      </c>
      <c r="B1488" s="25" t="s">
        <v>60</v>
      </c>
      <c r="C1488" s="25" t="s">
        <v>105</v>
      </c>
      <c r="D1488" s="26">
        <v>43404</v>
      </c>
      <c r="E1488" s="27">
        <v>43404</v>
      </c>
      <c r="F1488" s="27">
        <v>43374</v>
      </c>
      <c r="G1488" s="27">
        <v>44798</v>
      </c>
      <c r="H1488" s="28">
        <v>3.8191780821917809</v>
      </c>
      <c r="I1488" s="29">
        <v>25</v>
      </c>
      <c r="J1488" s="30">
        <v>0.05</v>
      </c>
      <c r="K1488" s="29">
        <v>3.7999999999999999E-2</v>
      </c>
      <c r="L1488" s="31">
        <v>132796</v>
      </c>
      <c r="M1488" s="32" t="s">
        <v>2189</v>
      </c>
      <c r="N1488" s="29">
        <v>798</v>
      </c>
      <c r="O1488" s="29">
        <v>82</v>
      </c>
      <c r="P1488" s="29">
        <v>96</v>
      </c>
      <c r="Q1488" s="29">
        <v>127</v>
      </c>
      <c r="R1488" s="29">
        <v>95.3</v>
      </c>
      <c r="S1488" s="33">
        <v>-7.2916666666666963E-3</v>
      </c>
      <c r="T1488" s="34">
        <v>131827.69583333333</v>
      </c>
      <c r="U1488" s="34">
        <v>19131.990968995433</v>
      </c>
      <c r="V1488" s="35">
        <v>112695.70486433789</v>
      </c>
      <c r="W1488" s="24">
        <v>0</v>
      </c>
      <c r="X1488" s="35">
        <v>112695.70486433789</v>
      </c>
    </row>
    <row r="1489" spans="1:24">
      <c r="A1489" s="24">
        <v>1488</v>
      </c>
      <c r="B1489" s="25" t="s">
        <v>60</v>
      </c>
      <c r="C1489" s="25" t="s">
        <v>106</v>
      </c>
      <c r="D1489" s="26">
        <v>43404</v>
      </c>
      <c r="E1489" s="27">
        <v>43404</v>
      </c>
      <c r="F1489" s="27">
        <v>43374</v>
      </c>
      <c r="G1489" s="27">
        <v>44798</v>
      </c>
      <c r="H1489" s="28">
        <v>3.8191780821917809</v>
      </c>
      <c r="I1489" s="29">
        <v>25</v>
      </c>
      <c r="J1489" s="30">
        <v>0.05</v>
      </c>
      <c r="K1489" s="29">
        <v>3.7999999999999999E-2</v>
      </c>
      <c r="L1489" s="31">
        <v>469552</v>
      </c>
      <c r="M1489" s="32" t="s">
        <v>1871</v>
      </c>
      <c r="N1489" s="29">
        <v>639</v>
      </c>
      <c r="O1489" s="29">
        <v>82</v>
      </c>
      <c r="P1489" s="29">
        <v>113.1</v>
      </c>
      <c r="Q1489" s="29">
        <v>127</v>
      </c>
      <c r="R1489" s="29">
        <v>116.2</v>
      </c>
      <c r="S1489" s="33">
        <v>2.740937223695852E-2</v>
      </c>
      <c r="T1489" s="34">
        <v>482422.1255526084</v>
      </c>
      <c r="U1489" s="34">
        <v>70013.328314445956</v>
      </c>
      <c r="V1489" s="35">
        <v>412408.79723816243</v>
      </c>
      <c r="W1489" s="24">
        <v>0</v>
      </c>
      <c r="X1489" s="35">
        <v>412408.79723816243</v>
      </c>
    </row>
    <row r="1490" spans="1:24">
      <c r="A1490" s="24">
        <v>1489</v>
      </c>
      <c r="B1490" s="25" t="s">
        <v>60</v>
      </c>
      <c r="C1490" s="25" t="s">
        <v>110</v>
      </c>
      <c r="D1490" s="26">
        <v>43404</v>
      </c>
      <c r="E1490" s="27">
        <v>43404</v>
      </c>
      <c r="F1490" s="27">
        <v>43374</v>
      </c>
      <c r="G1490" s="27">
        <v>44798</v>
      </c>
      <c r="H1490" s="28">
        <v>3.8191780821917809</v>
      </c>
      <c r="I1490" s="29">
        <v>25</v>
      </c>
      <c r="J1490" s="30">
        <v>0.05</v>
      </c>
      <c r="K1490" s="29">
        <v>3.7999999999999999E-2</v>
      </c>
      <c r="L1490" s="31">
        <v>16789210</v>
      </c>
      <c r="M1490" s="32" t="s">
        <v>1939</v>
      </c>
      <c r="N1490" s="29">
        <v>673</v>
      </c>
      <c r="O1490" s="29">
        <v>82</v>
      </c>
      <c r="P1490" s="29">
        <v>95.4</v>
      </c>
      <c r="Q1490" s="29">
        <v>127</v>
      </c>
      <c r="R1490" s="29">
        <v>104.3</v>
      </c>
      <c r="S1490" s="33">
        <v>9.3291404612159234E-2</v>
      </c>
      <c r="T1490" s="34">
        <v>18355498.983228508</v>
      </c>
      <c r="U1490" s="34">
        <v>2663910.9373687138</v>
      </c>
      <c r="V1490" s="35">
        <v>15691588.045859795</v>
      </c>
      <c r="W1490" s="24">
        <v>0</v>
      </c>
      <c r="X1490" s="35">
        <v>15691588.045859795</v>
      </c>
    </row>
    <row r="1491" spans="1:24">
      <c r="A1491" s="24">
        <v>1490</v>
      </c>
      <c r="B1491" s="25" t="s">
        <v>60</v>
      </c>
      <c r="C1491" s="25" t="s">
        <v>86</v>
      </c>
      <c r="D1491" s="26">
        <v>43404</v>
      </c>
      <c r="E1491" s="27">
        <v>43404</v>
      </c>
      <c r="F1491" s="27">
        <v>43374</v>
      </c>
      <c r="G1491" s="27">
        <v>44798</v>
      </c>
      <c r="H1491" s="28">
        <v>3.8191780821917809</v>
      </c>
      <c r="I1491" s="29">
        <v>25</v>
      </c>
      <c r="J1491" s="30">
        <v>0.05</v>
      </c>
      <c r="K1491" s="29">
        <v>3.7999999999999999E-2</v>
      </c>
      <c r="L1491" s="31">
        <v>892500</v>
      </c>
      <c r="M1491" s="32" t="s">
        <v>2189</v>
      </c>
      <c r="N1491" s="29">
        <v>798</v>
      </c>
      <c r="O1491" s="29">
        <v>82</v>
      </c>
      <c r="P1491" s="29">
        <v>96</v>
      </c>
      <c r="Q1491" s="29">
        <v>127</v>
      </c>
      <c r="R1491" s="29">
        <v>95.3</v>
      </c>
      <c r="S1491" s="33">
        <v>-7.2916666666666963E-3</v>
      </c>
      <c r="T1491" s="34">
        <v>885992.1875</v>
      </c>
      <c r="U1491" s="34">
        <v>128582.95385273972</v>
      </c>
      <c r="V1491" s="35">
        <v>757409.23364726023</v>
      </c>
      <c r="W1491" s="24">
        <v>0</v>
      </c>
      <c r="X1491" s="35">
        <v>757409.23364726023</v>
      </c>
    </row>
    <row r="1492" spans="1:24">
      <c r="A1492" s="24">
        <v>1491</v>
      </c>
      <c r="B1492" s="25" t="s">
        <v>60</v>
      </c>
      <c r="C1492" s="25" t="s">
        <v>90</v>
      </c>
      <c r="D1492" s="26">
        <v>43404</v>
      </c>
      <c r="E1492" s="27">
        <v>43404</v>
      </c>
      <c r="F1492" s="27">
        <v>43374</v>
      </c>
      <c r="G1492" s="27">
        <v>44798</v>
      </c>
      <c r="H1492" s="28">
        <v>3.8191780821917809</v>
      </c>
      <c r="I1492" s="29">
        <v>25</v>
      </c>
      <c r="J1492" s="30">
        <v>0.05</v>
      </c>
      <c r="K1492" s="29">
        <v>3.7999999999999999E-2</v>
      </c>
      <c r="L1492" s="31">
        <v>472500</v>
      </c>
      <c r="M1492" s="32" t="s">
        <v>2189</v>
      </c>
      <c r="N1492" s="29">
        <v>798</v>
      </c>
      <c r="O1492" s="29">
        <v>82</v>
      </c>
      <c r="P1492" s="29">
        <v>96</v>
      </c>
      <c r="Q1492" s="29">
        <v>127</v>
      </c>
      <c r="R1492" s="29">
        <v>95.3</v>
      </c>
      <c r="S1492" s="33">
        <v>-7.2916666666666963E-3</v>
      </c>
      <c r="T1492" s="34">
        <v>469054.6875</v>
      </c>
      <c r="U1492" s="34">
        <v>68073.328510273976</v>
      </c>
      <c r="V1492" s="35">
        <v>400981.35898972605</v>
      </c>
      <c r="W1492" s="24">
        <v>0</v>
      </c>
      <c r="X1492" s="35">
        <v>400981.35898972605</v>
      </c>
    </row>
    <row r="1493" spans="1:24">
      <c r="A1493" s="24">
        <v>1492</v>
      </c>
      <c r="B1493" s="25" t="s">
        <v>60</v>
      </c>
      <c r="C1493" s="25" t="s">
        <v>91</v>
      </c>
      <c r="D1493" s="26">
        <v>43404</v>
      </c>
      <c r="E1493" s="27">
        <v>43404</v>
      </c>
      <c r="F1493" s="27">
        <v>43374</v>
      </c>
      <c r="G1493" s="27">
        <v>44798</v>
      </c>
      <c r="H1493" s="28">
        <v>3.8191780821917809</v>
      </c>
      <c r="I1493" s="29">
        <v>25</v>
      </c>
      <c r="J1493" s="30">
        <v>0.05</v>
      </c>
      <c r="K1493" s="29">
        <v>3.7999999999999999E-2</v>
      </c>
      <c r="L1493" s="31">
        <v>637760</v>
      </c>
      <c r="M1493" s="32" t="s">
        <v>2189</v>
      </c>
      <c r="N1493" s="29">
        <v>798</v>
      </c>
      <c r="O1493" s="29">
        <v>82</v>
      </c>
      <c r="P1493" s="29">
        <v>96</v>
      </c>
      <c r="Q1493" s="29">
        <v>127</v>
      </c>
      <c r="R1493" s="29">
        <v>95.3</v>
      </c>
      <c r="S1493" s="33">
        <v>-7.2916666666666963E-3</v>
      </c>
      <c r="T1493" s="34">
        <v>633109.66666666663</v>
      </c>
      <c r="U1493" s="34">
        <v>91882.42537716894</v>
      </c>
      <c r="V1493" s="35">
        <v>541227.2412894977</v>
      </c>
      <c r="W1493" s="24">
        <v>0</v>
      </c>
      <c r="X1493" s="35">
        <v>541227.2412894977</v>
      </c>
    </row>
    <row r="1494" spans="1:24">
      <c r="A1494" s="24">
        <v>1493</v>
      </c>
      <c r="B1494" s="25" t="s">
        <v>60</v>
      </c>
      <c r="C1494" s="25" t="s">
        <v>92</v>
      </c>
      <c r="D1494" s="26">
        <v>43404</v>
      </c>
      <c r="E1494" s="27">
        <v>43404</v>
      </c>
      <c r="F1494" s="27">
        <v>43374</v>
      </c>
      <c r="G1494" s="27">
        <v>44798</v>
      </c>
      <c r="H1494" s="28">
        <v>3.8191780821917809</v>
      </c>
      <c r="I1494" s="29">
        <v>25</v>
      </c>
      <c r="J1494" s="30">
        <v>0.05</v>
      </c>
      <c r="K1494" s="29">
        <v>3.7999999999999999E-2</v>
      </c>
      <c r="L1494" s="31">
        <v>21044329</v>
      </c>
      <c r="M1494" s="32" t="s">
        <v>2189</v>
      </c>
      <c r="N1494" s="29">
        <v>798</v>
      </c>
      <c r="O1494" s="29">
        <v>82</v>
      </c>
      <c r="P1494" s="29">
        <v>96</v>
      </c>
      <c r="Q1494" s="29">
        <v>127</v>
      </c>
      <c r="R1494" s="29">
        <v>95.3</v>
      </c>
      <c r="S1494" s="33">
        <v>-7.2916666666666963E-3</v>
      </c>
      <c r="T1494" s="34">
        <v>20890880.767708331</v>
      </c>
      <c r="U1494" s="34">
        <v>3031867.7699371115</v>
      </c>
      <c r="V1494" s="35">
        <v>17859012.997771218</v>
      </c>
      <c r="W1494" s="24">
        <v>0</v>
      </c>
      <c r="X1494" s="35">
        <v>17859012.997771218</v>
      </c>
    </row>
    <row r="1495" spans="1:24">
      <c r="A1495" s="24">
        <v>1494</v>
      </c>
      <c r="B1495" s="25" t="s">
        <v>60</v>
      </c>
      <c r="C1495" s="25" t="s">
        <v>93</v>
      </c>
      <c r="D1495" s="26">
        <v>43404</v>
      </c>
      <c r="E1495" s="27">
        <v>43404</v>
      </c>
      <c r="F1495" s="27">
        <v>43374</v>
      </c>
      <c r="G1495" s="27">
        <v>44798</v>
      </c>
      <c r="H1495" s="28">
        <v>3.8191780821917809</v>
      </c>
      <c r="I1495" s="29">
        <v>25</v>
      </c>
      <c r="J1495" s="30">
        <v>0.05</v>
      </c>
      <c r="K1495" s="29">
        <v>3.7999999999999999E-2</v>
      </c>
      <c r="L1495" s="31">
        <v>969266</v>
      </c>
      <c r="M1495" s="32" t="s">
        <v>2189</v>
      </c>
      <c r="N1495" s="29">
        <v>798</v>
      </c>
      <c r="O1495" s="29">
        <v>82</v>
      </c>
      <c r="P1495" s="29">
        <v>96</v>
      </c>
      <c r="Q1495" s="29">
        <v>127</v>
      </c>
      <c r="R1495" s="29">
        <v>95.3</v>
      </c>
      <c r="S1495" s="33">
        <v>-7.2916666666666963E-3</v>
      </c>
      <c r="T1495" s="34">
        <v>962198.43541666667</v>
      </c>
      <c r="U1495" s="34">
        <v>139642.67265997716</v>
      </c>
      <c r="V1495" s="35">
        <v>822555.76275668945</v>
      </c>
      <c r="W1495" s="24">
        <v>0</v>
      </c>
      <c r="X1495" s="35">
        <v>822555.76275668945</v>
      </c>
    </row>
    <row r="1496" spans="1:24">
      <c r="A1496" s="24">
        <v>1495</v>
      </c>
      <c r="B1496" s="25" t="s">
        <v>60</v>
      </c>
      <c r="C1496" s="25" t="s">
        <v>94</v>
      </c>
      <c r="D1496" s="26">
        <v>43404</v>
      </c>
      <c r="E1496" s="27">
        <v>43404</v>
      </c>
      <c r="F1496" s="27">
        <v>43374</v>
      </c>
      <c r="G1496" s="27">
        <v>44798</v>
      </c>
      <c r="H1496" s="28">
        <v>3.8191780821917809</v>
      </c>
      <c r="I1496" s="29">
        <v>25</v>
      </c>
      <c r="J1496" s="30">
        <v>0.05</v>
      </c>
      <c r="K1496" s="29">
        <v>3.7999999999999999E-2</v>
      </c>
      <c r="L1496" s="31">
        <v>735000</v>
      </c>
      <c r="M1496" s="32" t="s">
        <v>2189</v>
      </c>
      <c r="N1496" s="29">
        <v>798</v>
      </c>
      <c r="O1496" s="29">
        <v>82</v>
      </c>
      <c r="P1496" s="29">
        <v>96</v>
      </c>
      <c r="Q1496" s="29">
        <v>127</v>
      </c>
      <c r="R1496" s="29">
        <v>95.3</v>
      </c>
      <c r="S1496" s="33">
        <v>-7.2916666666666963E-3</v>
      </c>
      <c r="T1496" s="34">
        <v>729640.625</v>
      </c>
      <c r="U1496" s="34">
        <v>105891.84434931507</v>
      </c>
      <c r="V1496" s="35">
        <v>623748.78065068496</v>
      </c>
      <c r="W1496" s="24">
        <v>0</v>
      </c>
      <c r="X1496" s="35">
        <v>623748.78065068496</v>
      </c>
    </row>
    <row r="1497" spans="1:24">
      <c r="A1497" s="24">
        <v>1496</v>
      </c>
      <c r="B1497" s="25" t="s">
        <v>60</v>
      </c>
      <c r="C1497" s="25" t="s">
        <v>95</v>
      </c>
      <c r="D1497" s="26">
        <v>43404</v>
      </c>
      <c r="E1497" s="27">
        <v>43404</v>
      </c>
      <c r="F1497" s="27">
        <v>43374</v>
      </c>
      <c r="G1497" s="27">
        <v>44798</v>
      </c>
      <c r="H1497" s="28">
        <v>3.8191780821917809</v>
      </c>
      <c r="I1497" s="29">
        <v>25</v>
      </c>
      <c r="J1497" s="30">
        <v>0.05</v>
      </c>
      <c r="K1497" s="29">
        <v>3.7999999999999999E-2</v>
      </c>
      <c r="L1497" s="31">
        <v>126000</v>
      </c>
      <c r="M1497" s="32" t="s">
        <v>2189</v>
      </c>
      <c r="N1497" s="29">
        <v>798</v>
      </c>
      <c r="O1497" s="29">
        <v>82</v>
      </c>
      <c r="P1497" s="29">
        <v>96</v>
      </c>
      <c r="Q1497" s="29">
        <v>127</v>
      </c>
      <c r="R1497" s="29">
        <v>95.3</v>
      </c>
      <c r="S1497" s="33">
        <v>-7.2916666666666963E-3</v>
      </c>
      <c r="T1497" s="34">
        <v>125081.25</v>
      </c>
      <c r="U1497" s="34">
        <v>18152.887602739724</v>
      </c>
      <c r="V1497" s="35">
        <v>106928.36239726028</v>
      </c>
      <c r="W1497" s="24">
        <v>0</v>
      </c>
      <c r="X1497" s="35">
        <v>106928.36239726028</v>
      </c>
    </row>
    <row r="1498" spans="1:24">
      <c r="A1498" s="24">
        <v>1497</v>
      </c>
      <c r="B1498" s="25" t="s">
        <v>60</v>
      </c>
      <c r="C1498" s="25" t="s">
        <v>96</v>
      </c>
      <c r="D1498" s="26">
        <v>43404</v>
      </c>
      <c r="E1498" s="27">
        <v>43404</v>
      </c>
      <c r="F1498" s="27">
        <v>43374</v>
      </c>
      <c r="G1498" s="27">
        <v>44798</v>
      </c>
      <c r="H1498" s="28">
        <v>3.8191780821917809</v>
      </c>
      <c r="I1498" s="29">
        <v>25</v>
      </c>
      <c r="J1498" s="30">
        <v>0.05</v>
      </c>
      <c r="K1498" s="29">
        <v>3.7999999999999999E-2</v>
      </c>
      <c r="L1498" s="31">
        <v>29327302</v>
      </c>
      <c r="M1498" s="32" t="s">
        <v>2189</v>
      </c>
      <c r="N1498" s="29">
        <v>798</v>
      </c>
      <c r="O1498" s="29">
        <v>82</v>
      </c>
      <c r="P1498" s="29">
        <v>96</v>
      </c>
      <c r="Q1498" s="29">
        <v>127</v>
      </c>
      <c r="R1498" s="29">
        <v>95.3</v>
      </c>
      <c r="S1498" s="33">
        <v>-7.2916666666666963E-3</v>
      </c>
      <c r="T1498" s="34">
        <v>29113457.089583334</v>
      </c>
      <c r="U1498" s="34">
        <v>4225200.1341079678</v>
      </c>
      <c r="V1498" s="35">
        <v>24888256.955475368</v>
      </c>
      <c r="W1498" s="24">
        <v>0</v>
      </c>
      <c r="X1498" s="35">
        <v>24888256.955475368</v>
      </c>
    </row>
    <row r="1499" spans="1:24">
      <c r="A1499" s="24">
        <v>1498</v>
      </c>
      <c r="B1499" s="25" t="s">
        <v>60</v>
      </c>
      <c r="C1499" s="25" t="s">
        <v>97</v>
      </c>
      <c r="D1499" s="26">
        <v>43404</v>
      </c>
      <c r="E1499" s="27">
        <v>43404</v>
      </c>
      <c r="F1499" s="27">
        <v>43374</v>
      </c>
      <c r="G1499" s="27">
        <v>44798</v>
      </c>
      <c r="H1499" s="28">
        <v>3.8191780821917809</v>
      </c>
      <c r="I1499" s="29">
        <v>25</v>
      </c>
      <c r="J1499" s="30">
        <v>0.05</v>
      </c>
      <c r="K1499" s="29">
        <v>3.7999999999999999E-2</v>
      </c>
      <c r="L1499" s="31">
        <v>1517250</v>
      </c>
      <c r="M1499" s="32" t="s">
        <v>1941</v>
      </c>
      <c r="N1499" s="29">
        <v>674</v>
      </c>
      <c r="O1499" s="29">
        <v>82</v>
      </c>
      <c r="P1499" s="29">
        <v>105.9</v>
      </c>
      <c r="Q1499" s="29">
        <v>127</v>
      </c>
      <c r="R1499" s="29">
        <v>122.8</v>
      </c>
      <c r="S1499" s="33">
        <v>0.15958451369216234</v>
      </c>
      <c r="T1499" s="34">
        <v>1759379.6033994332</v>
      </c>
      <c r="U1499" s="34">
        <v>255336.59274321859</v>
      </c>
      <c r="V1499" s="35">
        <v>1504043.0106562146</v>
      </c>
      <c r="W1499" s="24">
        <v>0</v>
      </c>
      <c r="X1499" s="35">
        <v>1504043.0106562146</v>
      </c>
    </row>
    <row r="1500" spans="1:24">
      <c r="A1500" s="24">
        <v>1499</v>
      </c>
      <c r="B1500" s="25" t="s">
        <v>60</v>
      </c>
      <c r="C1500" s="25" t="s">
        <v>98</v>
      </c>
      <c r="D1500" s="26">
        <v>43404</v>
      </c>
      <c r="E1500" s="27">
        <v>43404</v>
      </c>
      <c r="F1500" s="27">
        <v>43374</v>
      </c>
      <c r="G1500" s="27">
        <v>44798</v>
      </c>
      <c r="H1500" s="28">
        <v>3.8191780821917809</v>
      </c>
      <c r="I1500" s="29">
        <v>25</v>
      </c>
      <c r="J1500" s="30">
        <v>0.05</v>
      </c>
      <c r="K1500" s="29">
        <v>3.7999999999999999E-2</v>
      </c>
      <c r="L1500" s="31">
        <v>312900</v>
      </c>
      <c r="M1500" s="32" t="s">
        <v>2189</v>
      </c>
      <c r="N1500" s="29">
        <v>798</v>
      </c>
      <c r="O1500" s="29">
        <v>82</v>
      </c>
      <c r="P1500" s="29">
        <v>96</v>
      </c>
      <c r="Q1500" s="29">
        <v>127</v>
      </c>
      <c r="R1500" s="29">
        <v>95.3</v>
      </c>
      <c r="S1500" s="33">
        <v>-7.2916666666666963E-3</v>
      </c>
      <c r="T1500" s="34">
        <v>310618.4375</v>
      </c>
      <c r="U1500" s="34">
        <v>45079.67088013699</v>
      </c>
      <c r="V1500" s="35">
        <v>265538.76661986299</v>
      </c>
      <c r="W1500" s="24">
        <v>0</v>
      </c>
      <c r="X1500" s="35">
        <v>265538.76661986299</v>
      </c>
    </row>
    <row r="1501" spans="1:24">
      <c r="A1501" s="24">
        <v>1500</v>
      </c>
      <c r="B1501" s="25" t="s">
        <v>60</v>
      </c>
      <c r="C1501" s="25" t="s">
        <v>99</v>
      </c>
      <c r="D1501" s="26">
        <v>43404</v>
      </c>
      <c r="E1501" s="27">
        <v>43404</v>
      </c>
      <c r="F1501" s="27">
        <v>43374</v>
      </c>
      <c r="G1501" s="27">
        <v>44798</v>
      </c>
      <c r="H1501" s="28">
        <v>3.8191780821917809</v>
      </c>
      <c r="I1501" s="29">
        <v>25</v>
      </c>
      <c r="J1501" s="30">
        <v>0.05</v>
      </c>
      <c r="K1501" s="29">
        <v>3.7999999999999999E-2</v>
      </c>
      <c r="L1501" s="31">
        <v>1174950</v>
      </c>
      <c r="M1501" s="32" t="s">
        <v>2189</v>
      </c>
      <c r="N1501" s="29">
        <v>798</v>
      </c>
      <c r="O1501" s="29">
        <v>82</v>
      </c>
      <c r="P1501" s="29">
        <v>96</v>
      </c>
      <c r="Q1501" s="29">
        <v>127</v>
      </c>
      <c r="R1501" s="29">
        <v>95.3</v>
      </c>
      <c r="S1501" s="33">
        <v>-7.2916666666666963E-3</v>
      </c>
      <c r="T1501" s="34">
        <v>1166382.65625</v>
      </c>
      <c r="U1501" s="34">
        <v>169275.67689554795</v>
      </c>
      <c r="V1501" s="35">
        <v>997106.97935445211</v>
      </c>
      <c r="W1501" s="24">
        <v>0</v>
      </c>
      <c r="X1501" s="35">
        <v>997106.97935445211</v>
      </c>
    </row>
    <row r="1502" spans="1:24">
      <c r="A1502" s="24">
        <v>1501</v>
      </c>
      <c r="B1502" s="25" t="s">
        <v>60</v>
      </c>
      <c r="C1502" s="25" t="s">
        <v>100</v>
      </c>
      <c r="D1502" s="26">
        <v>43404</v>
      </c>
      <c r="E1502" s="27">
        <v>43404</v>
      </c>
      <c r="F1502" s="27">
        <v>43374</v>
      </c>
      <c r="G1502" s="27">
        <v>44798</v>
      </c>
      <c r="H1502" s="28">
        <v>3.8191780821917809</v>
      </c>
      <c r="I1502" s="29">
        <v>25</v>
      </c>
      <c r="J1502" s="30">
        <v>0.05</v>
      </c>
      <c r="K1502" s="29">
        <v>3.7999999999999999E-2</v>
      </c>
      <c r="L1502" s="31">
        <v>582750</v>
      </c>
      <c r="M1502" s="32" t="s">
        <v>1973</v>
      </c>
      <c r="N1502" s="29">
        <v>690</v>
      </c>
      <c r="O1502" s="29">
        <v>82</v>
      </c>
      <c r="P1502" s="29">
        <v>112.3</v>
      </c>
      <c r="Q1502" s="29">
        <v>127</v>
      </c>
      <c r="R1502" s="29">
        <v>145.69999999999999</v>
      </c>
      <c r="S1502" s="33">
        <v>0.29741763134461258</v>
      </c>
      <c r="T1502" s="34">
        <v>756070.12466607301</v>
      </c>
      <c r="U1502" s="34">
        <v>109727.52505153758</v>
      </c>
      <c r="V1502" s="35">
        <v>646342.59961453546</v>
      </c>
      <c r="W1502" s="24">
        <v>0</v>
      </c>
      <c r="X1502" s="35">
        <v>646342.59961453546</v>
      </c>
    </row>
    <row r="1503" spans="1:24">
      <c r="A1503" s="24">
        <v>1502</v>
      </c>
      <c r="B1503" s="25" t="s">
        <v>60</v>
      </c>
      <c r="C1503" s="25" t="s">
        <v>101</v>
      </c>
      <c r="D1503" s="26">
        <v>43404</v>
      </c>
      <c r="E1503" s="27">
        <v>43404</v>
      </c>
      <c r="F1503" s="27">
        <v>43374</v>
      </c>
      <c r="G1503" s="27">
        <v>44798</v>
      </c>
      <c r="H1503" s="28">
        <v>3.8191780821917809</v>
      </c>
      <c r="I1503" s="29">
        <v>25</v>
      </c>
      <c r="J1503" s="30">
        <v>0.05</v>
      </c>
      <c r="K1503" s="29">
        <v>3.7999999999999999E-2</v>
      </c>
      <c r="L1503" s="31">
        <v>9976171</v>
      </c>
      <c r="M1503" s="32" t="s">
        <v>2189</v>
      </c>
      <c r="N1503" s="29">
        <v>798</v>
      </c>
      <c r="O1503" s="29">
        <v>82</v>
      </c>
      <c r="P1503" s="29">
        <v>96</v>
      </c>
      <c r="Q1503" s="29">
        <v>127</v>
      </c>
      <c r="R1503" s="29">
        <v>95.3</v>
      </c>
      <c r="S1503" s="33">
        <v>-7.2916666666666963E-3</v>
      </c>
      <c r="T1503" s="34">
        <v>9903428.0864583328</v>
      </c>
      <c r="U1503" s="34">
        <v>1437272.3084818379</v>
      </c>
      <c r="V1503" s="35">
        <v>8466155.7779764943</v>
      </c>
      <c r="W1503" s="24">
        <v>0</v>
      </c>
      <c r="X1503" s="35">
        <v>8466155.7779764943</v>
      </c>
    </row>
    <row r="1504" spans="1:24">
      <c r="A1504" s="24">
        <v>1503</v>
      </c>
      <c r="B1504" s="25" t="s">
        <v>60</v>
      </c>
      <c r="C1504" s="25" t="s">
        <v>102</v>
      </c>
      <c r="D1504" s="26">
        <v>43404</v>
      </c>
      <c r="E1504" s="27">
        <v>43404</v>
      </c>
      <c r="F1504" s="27">
        <v>43374</v>
      </c>
      <c r="G1504" s="27">
        <v>44798</v>
      </c>
      <c r="H1504" s="28">
        <v>3.8191780821917809</v>
      </c>
      <c r="I1504" s="29">
        <v>25</v>
      </c>
      <c r="J1504" s="30">
        <v>0.05</v>
      </c>
      <c r="K1504" s="29">
        <v>3.7999999999999999E-2</v>
      </c>
      <c r="L1504" s="31">
        <v>21103901</v>
      </c>
      <c r="M1504" s="32" t="s">
        <v>2189</v>
      </c>
      <c r="N1504" s="29">
        <v>798</v>
      </c>
      <c r="O1504" s="29">
        <v>82</v>
      </c>
      <c r="P1504" s="29">
        <v>96</v>
      </c>
      <c r="Q1504" s="29">
        <v>127</v>
      </c>
      <c r="R1504" s="29">
        <v>95.3</v>
      </c>
      <c r="S1504" s="33">
        <v>-7.2916666666666963E-3</v>
      </c>
      <c r="T1504" s="34">
        <v>20950018.388541665</v>
      </c>
      <c r="U1504" s="34">
        <v>3040450.3399392576</v>
      </c>
      <c r="V1504" s="35">
        <v>17909568.048602406</v>
      </c>
      <c r="W1504" s="24">
        <v>0</v>
      </c>
      <c r="X1504" s="35">
        <v>17909568.048602406</v>
      </c>
    </row>
    <row r="1505" spans="1:24">
      <c r="A1505" s="24">
        <v>1504</v>
      </c>
      <c r="B1505" s="25" t="s">
        <v>60</v>
      </c>
      <c r="C1505" s="25" t="s">
        <v>103</v>
      </c>
      <c r="D1505" s="26">
        <v>43404</v>
      </c>
      <c r="E1505" s="27">
        <v>43404</v>
      </c>
      <c r="F1505" s="27">
        <v>43374</v>
      </c>
      <c r="G1505" s="27">
        <v>44798</v>
      </c>
      <c r="H1505" s="28">
        <v>3.8191780821917809</v>
      </c>
      <c r="I1505" s="29">
        <v>25</v>
      </c>
      <c r="J1505" s="30">
        <v>0.05</v>
      </c>
      <c r="K1505" s="29">
        <v>3.7999999999999999E-2</v>
      </c>
      <c r="L1505" s="31">
        <v>580650</v>
      </c>
      <c r="M1505" s="32" t="s">
        <v>2189</v>
      </c>
      <c r="N1505" s="29">
        <v>798</v>
      </c>
      <c r="O1505" s="29">
        <v>82</v>
      </c>
      <c r="P1505" s="29">
        <v>96</v>
      </c>
      <c r="Q1505" s="29">
        <v>127</v>
      </c>
      <c r="R1505" s="29">
        <v>95.3</v>
      </c>
      <c r="S1505" s="33">
        <v>-7.2916666666666963E-3</v>
      </c>
      <c r="T1505" s="34">
        <v>576416.09375</v>
      </c>
      <c r="U1505" s="34">
        <v>83654.557035958904</v>
      </c>
      <c r="V1505" s="35">
        <v>492761.53671404108</v>
      </c>
      <c r="W1505" s="24">
        <v>0</v>
      </c>
      <c r="X1505" s="35">
        <v>492761.53671404108</v>
      </c>
    </row>
    <row r="1506" spans="1:24">
      <c r="A1506" s="24">
        <v>1505</v>
      </c>
      <c r="B1506" s="25" t="s">
        <v>60</v>
      </c>
      <c r="C1506" s="25" t="s">
        <v>104</v>
      </c>
      <c r="D1506" s="26">
        <v>43404</v>
      </c>
      <c r="E1506" s="27">
        <v>43404</v>
      </c>
      <c r="F1506" s="27">
        <v>43374</v>
      </c>
      <c r="G1506" s="27">
        <v>44798</v>
      </c>
      <c r="H1506" s="28">
        <v>3.8191780821917809</v>
      </c>
      <c r="I1506" s="29">
        <v>25</v>
      </c>
      <c r="J1506" s="30">
        <v>0.05</v>
      </c>
      <c r="K1506" s="29">
        <v>3.7999999999999999E-2</v>
      </c>
      <c r="L1506" s="31">
        <v>175035</v>
      </c>
      <c r="M1506" s="32" t="s">
        <v>1877</v>
      </c>
      <c r="N1506" s="29">
        <v>642</v>
      </c>
      <c r="O1506" s="29">
        <v>82</v>
      </c>
      <c r="P1506" s="29">
        <v>79.099999999999994</v>
      </c>
      <c r="Q1506" s="29">
        <v>127</v>
      </c>
      <c r="R1506" s="29">
        <v>94</v>
      </c>
      <c r="S1506" s="33">
        <v>0.18836915297092297</v>
      </c>
      <c r="T1506" s="34">
        <v>208006.19469026552</v>
      </c>
      <c r="U1506" s="34">
        <v>30187.68258940478</v>
      </c>
      <c r="V1506" s="35">
        <v>177818.51210086074</v>
      </c>
      <c r="W1506" s="24">
        <v>0</v>
      </c>
      <c r="X1506" s="35">
        <v>177818.51210086074</v>
      </c>
    </row>
    <row r="1507" spans="1:24">
      <c r="A1507" s="24">
        <v>1506</v>
      </c>
      <c r="B1507" s="25" t="s">
        <v>60</v>
      </c>
      <c r="C1507" s="25" t="s">
        <v>105</v>
      </c>
      <c r="D1507" s="26">
        <v>43404</v>
      </c>
      <c r="E1507" s="27">
        <v>43404</v>
      </c>
      <c r="F1507" s="27">
        <v>43374</v>
      </c>
      <c r="G1507" s="27">
        <v>44798</v>
      </c>
      <c r="H1507" s="28">
        <v>3.8191780821917809</v>
      </c>
      <c r="I1507" s="29">
        <v>25</v>
      </c>
      <c r="J1507" s="30">
        <v>0.05</v>
      </c>
      <c r="K1507" s="29">
        <v>3.7999999999999999E-2</v>
      </c>
      <c r="L1507" s="31">
        <v>132796</v>
      </c>
      <c r="M1507" s="32" t="s">
        <v>2189</v>
      </c>
      <c r="N1507" s="29">
        <v>798</v>
      </c>
      <c r="O1507" s="29">
        <v>82</v>
      </c>
      <c r="P1507" s="29">
        <v>96</v>
      </c>
      <c r="Q1507" s="29">
        <v>127</v>
      </c>
      <c r="R1507" s="29">
        <v>95.3</v>
      </c>
      <c r="S1507" s="33">
        <v>-7.2916666666666963E-3</v>
      </c>
      <c r="T1507" s="34">
        <v>131827.69583333333</v>
      </c>
      <c r="U1507" s="34">
        <v>19131.990968995433</v>
      </c>
      <c r="V1507" s="35">
        <v>112695.70486433789</v>
      </c>
      <c r="W1507" s="24">
        <v>0</v>
      </c>
      <c r="X1507" s="35">
        <v>112695.70486433789</v>
      </c>
    </row>
    <row r="1508" spans="1:24">
      <c r="A1508" s="24">
        <v>1507</v>
      </c>
      <c r="B1508" s="25" t="s">
        <v>60</v>
      </c>
      <c r="C1508" s="25" t="s">
        <v>106</v>
      </c>
      <c r="D1508" s="26">
        <v>43404</v>
      </c>
      <c r="E1508" s="27">
        <v>43404</v>
      </c>
      <c r="F1508" s="27">
        <v>43374</v>
      </c>
      <c r="G1508" s="27">
        <v>44798</v>
      </c>
      <c r="H1508" s="28">
        <v>3.8191780821917809</v>
      </c>
      <c r="I1508" s="29">
        <v>25</v>
      </c>
      <c r="J1508" s="30">
        <v>0.05</v>
      </c>
      <c r="K1508" s="29">
        <v>3.7999999999999999E-2</v>
      </c>
      <c r="L1508" s="31">
        <v>469552</v>
      </c>
      <c r="M1508" s="32" t="s">
        <v>1871</v>
      </c>
      <c r="N1508" s="29">
        <v>639</v>
      </c>
      <c r="O1508" s="29">
        <v>82</v>
      </c>
      <c r="P1508" s="29">
        <v>113.1</v>
      </c>
      <c r="Q1508" s="29">
        <v>127</v>
      </c>
      <c r="R1508" s="29">
        <v>116.2</v>
      </c>
      <c r="S1508" s="33">
        <v>2.740937223695852E-2</v>
      </c>
      <c r="T1508" s="34">
        <v>482422.1255526084</v>
      </c>
      <c r="U1508" s="34">
        <v>70013.328314445956</v>
      </c>
      <c r="V1508" s="35">
        <v>412408.79723816243</v>
      </c>
      <c r="W1508" s="24">
        <v>0</v>
      </c>
      <c r="X1508" s="35">
        <v>412408.79723816243</v>
      </c>
    </row>
    <row r="1509" spans="1:24">
      <c r="A1509" s="24">
        <v>1508</v>
      </c>
      <c r="B1509" s="25" t="s">
        <v>60</v>
      </c>
      <c r="C1509" s="25" t="s">
        <v>110</v>
      </c>
      <c r="D1509" s="26">
        <v>43404</v>
      </c>
      <c r="E1509" s="27">
        <v>43404</v>
      </c>
      <c r="F1509" s="27">
        <v>43374</v>
      </c>
      <c r="G1509" s="27">
        <v>44798</v>
      </c>
      <c r="H1509" s="28">
        <v>3.8191780821917809</v>
      </c>
      <c r="I1509" s="29">
        <v>25</v>
      </c>
      <c r="J1509" s="30">
        <v>0.05</v>
      </c>
      <c r="K1509" s="29">
        <v>3.7999999999999999E-2</v>
      </c>
      <c r="L1509" s="31">
        <v>16789210</v>
      </c>
      <c r="M1509" s="32" t="s">
        <v>1939</v>
      </c>
      <c r="N1509" s="29">
        <v>673</v>
      </c>
      <c r="O1509" s="29">
        <v>82</v>
      </c>
      <c r="P1509" s="29">
        <v>95.4</v>
      </c>
      <c r="Q1509" s="29">
        <v>127</v>
      </c>
      <c r="R1509" s="29">
        <v>104.3</v>
      </c>
      <c r="S1509" s="33">
        <v>9.3291404612159234E-2</v>
      </c>
      <c r="T1509" s="34">
        <v>18355498.983228508</v>
      </c>
      <c r="U1509" s="34">
        <v>2663910.9373687138</v>
      </c>
      <c r="V1509" s="35">
        <v>15691588.045859795</v>
      </c>
      <c r="W1509" s="24">
        <v>0</v>
      </c>
      <c r="X1509" s="35">
        <v>15691588.045859795</v>
      </c>
    </row>
    <row r="1510" spans="1:24">
      <c r="A1510" s="24">
        <v>1509</v>
      </c>
      <c r="B1510" s="25" t="s">
        <v>60</v>
      </c>
      <c r="C1510" s="25" t="s">
        <v>86</v>
      </c>
      <c r="D1510" s="26">
        <v>43404</v>
      </c>
      <c r="E1510" s="27">
        <v>43404</v>
      </c>
      <c r="F1510" s="27">
        <v>43374</v>
      </c>
      <c r="G1510" s="27">
        <v>44798</v>
      </c>
      <c r="H1510" s="28">
        <v>3.8191780821917809</v>
      </c>
      <c r="I1510" s="29">
        <v>25</v>
      </c>
      <c r="J1510" s="30">
        <v>0.05</v>
      </c>
      <c r="K1510" s="29">
        <v>3.7999999999999999E-2</v>
      </c>
      <c r="L1510" s="31">
        <v>892500</v>
      </c>
      <c r="M1510" s="32" t="s">
        <v>2189</v>
      </c>
      <c r="N1510" s="29">
        <v>798</v>
      </c>
      <c r="O1510" s="29">
        <v>82</v>
      </c>
      <c r="P1510" s="29">
        <v>96</v>
      </c>
      <c r="Q1510" s="29">
        <v>127</v>
      </c>
      <c r="R1510" s="29">
        <v>95.3</v>
      </c>
      <c r="S1510" s="33">
        <v>-7.2916666666666963E-3</v>
      </c>
      <c r="T1510" s="34">
        <v>885992.1875</v>
      </c>
      <c r="U1510" s="34">
        <v>128582.95385273972</v>
      </c>
      <c r="V1510" s="35">
        <v>757409.23364726023</v>
      </c>
      <c r="W1510" s="24">
        <v>0</v>
      </c>
      <c r="X1510" s="35">
        <v>757409.23364726023</v>
      </c>
    </row>
    <row r="1511" spans="1:24">
      <c r="A1511" s="24">
        <v>1510</v>
      </c>
      <c r="B1511" s="25" t="s">
        <v>60</v>
      </c>
      <c r="C1511" s="25" t="s">
        <v>90</v>
      </c>
      <c r="D1511" s="26">
        <v>43404</v>
      </c>
      <c r="E1511" s="27">
        <v>43404</v>
      </c>
      <c r="F1511" s="27">
        <v>43374</v>
      </c>
      <c r="G1511" s="27">
        <v>44798</v>
      </c>
      <c r="H1511" s="28">
        <v>3.8191780821917809</v>
      </c>
      <c r="I1511" s="29">
        <v>25</v>
      </c>
      <c r="J1511" s="30">
        <v>0.05</v>
      </c>
      <c r="K1511" s="29">
        <v>3.7999999999999999E-2</v>
      </c>
      <c r="L1511" s="31">
        <v>472500</v>
      </c>
      <c r="M1511" s="32" t="s">
        <v>2189</v>
      </c>
      <c r="N1511" s="29">
        <v>798</v>
      </c>
      <c r="O1511" s="29">
        <v>82</v>
      </c>
      <c r="P1511" s="29">
        <v>96</v>
      </c>
      <c r="Q1511" s="29">
        <v>127</v>
      </c>
      <c r="R1511" s="29">
        <v>95.3</v>
      </c>
      <c r="S1511" s="33">
        <v>-7.2916666666666963E-3</v>
      </c>
      <c r="T1511" s="34">
        <v>469054.6875</v>
      </c>
      <c r="U1511" s="34">
        <v>68073.328510273976</v>
      </c>
      <c r="V1511" s="35">
        <v>400981.35898972605</v>
      </c>
      <c r="W1511" s="24">
        <v>0</v>
      </c>
      <c r="X1511" s="35">
        <v>400981.35898972605</v>
      </c>
    </row>
    <row r="1512" spans="1:24">
      <c r="A1512" s="24">
        <v>1511</v>
      </c>
      <c r="B1512" s="25" t="s">
        <v>60</v>
      </c>
      <c r="C1512" s="25" t="s">
        <v>91</v>
      </c>
      <c r="D1512" s="26">
        <v>43404</v>
      </c>
      <c r="E1512" s="27">
        <v>43404</v>
      </c>
      <c r="F1512" s="27">
        <v>43374</v>
      </c>
      <c r="G1512" s="27">
        <v>44798</v>
      </c>
      <c r="H1512" s="28">
        <v>3.8191780821917809</v>
      </c>
      <c r="I1512" s="29">
        <v>25</v>
      </c>
      <c r="J1512" s="30">
        <v>0.05</v>
      </c>
      <c r="K1512" s="29">
        <v>3.7999999999999999E-2</v>
      </c>
      <c r="L1512" s="31">
        <v>637760</v>
      </c>
      <c r="M1512" s="32" t="s">
        <v>2189</v>
      </c>
      <c r="N1512" s="29">
        <v>798</v>
      </c>
      <c r="O1512" s="29">
        <v>82</v>
      </c>
      <c r="P1512" s="29">
        <v>96</v>
      </c>
      <c r="Q1512" s="29">
        <v>127</v>
      </c>
      <c r="R1512" s="29">
        <v>95.3</v>
      </c>
      <c r="S1512" s="33">
        <v>-7.2916666666666963E-3</v>
      </c>
      <c r="T1512" s="34">
        <v>633109.66666666663</v>
      </c>
      <c r="U1512" s="34">
        <v>91882.42537716894</v>
      </c>
      <c r="V1512" s="35">
        <v>541227.2412894977</v>
      </c>
      <c r="W1512" s="24">
        <v>0</v>
      </c>
      <c r="X1512" s="35">
        <v>541227.2412894977</v>
      </c>
    </row>
    <row r="1513" spans="1:24">
      <c r="A1513" s="24">
        <v>1512</v>
      </c>
      <c r="B1513" s="25" t="s">
        <v>60</v>
      </c>
      <c r="C1513" s="25" t="s">
        <v>92</v>
      </c>
      <c r="D1513" s="26">
        <v>43404</v>
      </c>
      <c r="E1513" s="27">
        <v>43404</v>
      </c>
      <c r="F1513" s="27">
        <v>43374</v>
      </c>
      <c r="G1513" s="27">
        <v>44798</v>
      </c>
      <c r="H1513" s="28">
        <v>3.8191780821917809</v>
      </c>
      <c r="I1513" s="29">
        <v>25</v>
      </c>
      <c r="J1513" s="30">
        <v>0.05</v>
      </c>
      <c r="K1513" s="29">
        <v>3.7999999999999999E-2</v>
      </c>
      <c r="L1513" s="31">
        <v>21044329</v>
      </c>
      <c r="M1513" s="32" t="s">
        <v>2189</v>
      </c>
      <c r="N1513" s="29">
        <v>798</v>
      </c>
      <c r="O1513" s="29">
        <v>82</v>
      </c>
      <c r="P1513" s="29">
        <v>96</v>
      </c>
      <c r="Q1513" s="29">
        <v>127</v>
      </c>
      <c r="R1513" s="29">
        <v>95.3</v>
      </c>
      <c r="S1513" s="33">
        <v>-7.2916666666666963E-3</v>
      </c>
      <c r="T1513" s="34">
        <v>20890880.767708331</v>
      </c>
      <c r="U1513" s="34">
        <v>3031867.7699371115</v>
      </c>
      <c r="V1513" s="35">
        <v>17859012.997771218</v>
      </c>
      <c r="W1513" s="24">
        <v>0</v>
      </c>
      <c r="X1513" s="35">
        <v>17859012.997771218</v>
      </c>
    </row>
    <row r="1514" spans="1:24">
      <c r="A1514" s="24">
        <v>1513</v>
      </c>
      <c r="B1514" s="25" t="s">
        <v>60</v>
      </c>
      <c r="C1514" s="25" t="s">
        <v>93</v>
      </c>
      <c r="D1514" s="26">
        <v>43404</v>
      </c>
      <c r="E1514" s="27">
        <v>43404</v>
      </c>
      <c r="F1514" s="27">
        <v>43374</v>
      </c>
      <c r="G1514" s="27">
        <v>44798</v>
      </c>
      <c r="H1514" s="28">
        <v>3.8191780821917809</v>
      </c>
      <c r="I1514" s="29">
        <v>25</v>
      </c>
      <c r="J1514" s="30">
        <v>0.05</v>
      </c>
      <c r="K1514" s="29">
        <v>3.7999999999999999E-2</v>
      </c>
      <c r="L1514" s="31">
        <v>969266</v>
      </c>
      <c r="M1514" s="32" t="s">
        <v>2189</v>
      </c>
      <c r="N1514" s="29">
        <v>798</v>
      </c>
      <c r="O1514" s="29">
        <v>82</v>
      </c>
      <c r="P1514" s="29">
        <v>96</v>
      </c>
      <c r="Q1514" s="29">
        <v>127</v>
      </c>
      <c r="R1514" s="29">
        <v>95.3</v>
      </c>
      <c r="S1514" s="33">
        <v>-7.2916666666666963E-3</v>
      </c>
      <c r="T1514" s="34">
        <v>962198.43541666667</v>
      </c>
      <c r="U1514" s="34">
        <v>139642.67265997716</v>
      </c>
      <c r="V1514" s="35">
        <v>822555.76275668945</v>
      </c>
      <c r="W1514" s="24">
        <v>0</v>
      </c>
      <c r="X1514" s="35">
        <v>822555.76275668945</v>
      </c>
    </row>
    <row r="1515" spans="1:24">
      <c r="A1515" s="24">
        <v>1514</v>
      </c>
      <c r="B1515" s="25" t="s">
        <v>60</v>
      </c>
      <c r="C1515" s="25" t="s">
        <v>94</v>
      </c>
      <c r="D1515" s="26">
        <v>43404</v>
      </c>
      <c r="E1515" s="27">
        <v>43404</v>
      </c>
      <c r="F1515" s="27">
        <v>43374</v>
      </c>
      <c r="G1515" s="27">
        <v>44798</v>
      </c>
      <c r="H1515" s="28">
        <v>3.8191780821917809</v>
      </c>
      <c r="I1515" s="29">
        <v>25</v>
      </c>
      <c r="J1515" s="30">
        <v>0.05</v>
      </c>
      <c r="K1515" s="29">
        <v>3.7999999999999999E-2</v>
      </c>
      <c r="L1515" s="31">
        <v>735000</v>
      </c>
      <c r="M1515" s="32" t="s">
        <v>2189</v>
      </c>
      <c r="N1515" s="29">
        <v>798</v>
      </c>
      <c r="O1515" s="29">
        <v>82</v>
      </c>
      <c r="P1515" s="29">
        <v>96</v>
      </c>
      <c r="Q1515" s="29">
        <v>127</v>
      </c>
      <c r="R1515" s="29">
        <v>95.3</v>
      </c>
      <c r="S1515" s="33">
        <v>-7.2916666666666963E-3</v>
      </c>
      <c r="T1515" s="34">
        <v>729640.625</v>
      </c>
      <c r="U1515" s="34">
        <v>105891.84434931507</v>
      </c>
      <c r="V1515" s="35">
        <v>623748.78065068496</v>
      </c>
      <c r="W1515" s="24">
        <v>0</v>
      </c>
      <c r="X1515" s="35">
        <v>623748.78065068496</v>
      </c>
    </row>
    <row r="1516" spans="1:24">
      <c r="A1516" s="24">
        <v>1515</v>
      </c>
      <c r="B1516" s="25" t="s">
        <v>60</v>
      </c>
      <c r="C1516" s="25" t="s">
        <v>95</v>
      </c>
      <c r="D1516" s="26">
        <v>43404</v>
      </c>
      <c r="E1516" s="27">
        <v>43404</v>
      </c>
      <c r="F1516" s="27">
        <v>43374</v>
      </c>
      <c r="G1516" s="27">
        <v>44798</v>
      </c>
      <c r="H1516" s="28">
        <v>3.8191780821917809</v>
      </c>
      <c r="I1516" s="29">
        <v>25</v>
      </c>
      <c r="J1516" s="30">
        <v>0.05</v>
      </c>
      <c r="K1516" s="29">
        <v>3.7999999999999999E-2</v>
      </c>
      <c r="L1516" s="31">
        <v>126000</v>
      </c>
      <c r="M1516" s="32" t="s">
        <v>2189</v>
      </c>
      <c r="N1516" s="29">
        <v>798</v>
      </c>
      <c r="O1516" s="29">
        <v>82</v>
      </c>
      <c r="P1516" s="29">
        <v>96</v>
      </c>
      <c r="Q1516" s="29">
        <v>127</v>
      </c>
      <c r="R1516" s="29">
        <v>95.3</v>
      </c>
      <c r="S1516" s="33">
        <v>-7.2916666666666963E-3</v>
      </c>
      <c r="T1516" s="34">
        <v>125081.25</v>
      </c>
      <c r="U1516" s="34">
        <v>18152.887602739724</v>
      </c>
      <c r="V1516" s="35">
        <v>106928.36239726028</v>
      </c>
      <c r="W1516" s="24">
        <v>0</v>
      </c>
      <c r="X1516" s="35">
        <v>106928.36239726028</v>
      </c>
    </row>
    <row r="1517" spans="1:24">
      <c r="A1517" s="24">
        <v>1516</v>
      </c>
      <c r="B1517" s="25" t="s">
        <v>60</v>
      </c>
      <c r="C1517" s="25" t="s">
        <v>96</v>
      </c>
      <c r="D1517" s="26">
        <v>43404</v>
      </c>
      <c r="E1517" s="27">
        <v>43404</v>
      </c>
      <c r="F1517" s="27">
        <v>43374</v>
      </c>
      <c r="G1517" s="27">
        <v>44798</v>
      </c>
      <c r="H1517" s="28">
        <v>3.8191780821917809</v>
      </c>
      <c r="I1517" s="29">
        <v>25</v>
      </c>
      <c r="J1517" s="30">
        <v>0.05</v>
      </c>
      <c r="K1517" s="29">
        <v>3.7999999999999999E-2</v>
      </c>
      <c r="L1517" s="31">
        <v>29327302</v>
      </c>
      <c r="M1517" s="32" t="s">
        <v>2189</v>
      </c>
      <c r="N1517" s="29">
        <v>798</v>
      </c>
      <c r="O1517" s="29">
        <v>82</v>
      </c>
      <c r="P1517" s="29">
        <v>96</v>
      </c>
      <c r="Q1517" s="29">
        <v>127</v>
      </c>
      <c r="R1517" s="29">
        <v>95.3</v>
      </c>
      <c r="S1517" s="33">
        <v>-7.2916666666666963E-3</v>
      </c>
      <c r="T1517" s="34">
        <v>29113457.089583334</v>
      </c>
      <c r="U1517" s="34">
        <v>4225200.1341079678</v>
      </c>
      <c r="V1517" s="35">
        <v>24888256.955475368</v>
      </c>
      <c r="W1517" s="24">
        <v>0</v>
      </c>
      <c r="X1517" s="35">
        <v>24888256.955475368</v>
      </c>
    </row>
    <row r="1518" spans="1:24">
      <c r="A1518" s="24">
        <v>1517</v>
      </c>
      <c r="B1518" s="25" t="s">
        <v>60</v>
      </c>
      <c r="C1518" s="25" t="s">
        <v>97</v>
      </c>
      <c r="D1518" s="26">
        <v>43404</v>
      </c>
      <c r="E1518" s="27">
        <v>43404</v>
      </c>
      <c r="F1518" s="27">
        <v>43374</v>
      </c>
      <c r="G1518" s="27">
        <v>44798</v>
      </c>
      <c r="H1518" s="28">
        <v>3.8191780821917809</v>
      </c>
      <c r="I1518" s="29">
        <v>25</v>
      </c>
      <c r="J1518" s="30">
        <v>0.05</v>
      </c>
      <c r="K1518" s="29">
        <v>3.7999999999999999E-2</v>
      </c>
      <c r="L1518" s="31">
        <v>1517250</v>
      </c>
      <c r="M1518" s="32" t="s">
        <v>1941</v>
      </c>
      <c r="N1518" s="29">
        <v>674</v>
      </c>
      <c r="O1518" s="29">
        <v>82</v>
      </c>
      <c r="P1518" s="29">
        <v>105.9</v>
      </c>
      <c r="Q1518" s="29">
        <v>127</v>
      </c>
      <c r="R1518" s="29">
        <v>122.8</v>
      </c>
      <c r="S1518" s="33">
        <v>0.15958451369216234</v>
      </c>
      <c r="T1518" s="34">
        <v>1759379.6033994332</v>
      </c>
      <c r="U1518" s="34">
        <v>255336.59274321859</v>
      </c>
      <c r="V1518" s="35">
        <v>1504043.0106562146</v>
      </c>
      <c r="W1518" s="24">
        <v>0</v>
      </c>
      <c r="X1518" s="35">
        <v>1504043.0106562146</v>
      </c>
    </row>
    <row r="1519" spans="1:24">
      <c r="A1519" s="24">
        <v>1518</v>
      </c>
      <c r="B1519" s="25" t="s">
        <v>60</v>
      </c>
      <c r="C1519" s="25" t="s">
        <v>98</v>
      </c>
      <c r="D1519" s="26">
        <v>43404</v>
      </c>
      <c r="E1519" s="27">
        <v>43404</v>
      </c>
      <c r="F1519" s="27">
        <v>43374</v>
      </c>
      <c r="G1519" s="27">
        <v>44798</v>
      </c>
      <c r="H1519" s="28">
        <v>3.8191780821917809</v>
      </c>
      <c r="I1519" s="29">
        <v>25</v>
      </c>
      <c r="J1519" s="30">
        <v>0.05</v>
      </c>
      <c r="K1519" s="29">
        <v>3.7999999999999999E-2</v>
      </c>
      <c r="L1519" s="31">
        <v>312900</v>
      </c>
      <c r="M1519" s="32" t="s">
        <v>2189</v>
      </c>
      <c r="N1519" s="29">
        <v>798</v>
      </c>
      <c r="O1519" s="29">
        <v>82</v>
      </c>
      <c r="P1519" s="29">
        <v>96</v>
      </c>
      <c r="Q1519" s="29">
        <v>127</v>
      </c>
      <c r="R1519" s="29">
        <v>95.3</v>
      </c>
      <c r="S1519" s="33">
        <v>-7.2916666666666963E-3</v>
      </c>
      <c r="T1519" s="34">
        <v>310618.4375</v>
      </c>
      <c r="U1519" s="34">
        <v>45079.67088013699</v>
      </c>
      <c r="V1519" s="35">
        <v>265538.76661986299</v>
      </c>
      <c r="W1519" s="24">
        <v>0</v>
      </c>
      <c r="X1519" s="35">
        <v>265538.76661986299</v>
      </c>
    </row>
    <row r="1520" spans="1:24">
      <c r="A1520" s="24">
        <v>1519</v>
      </c>
      <c r="B1520" s="25" t="s">
        <v>60</v>
      </c>
      <c r="C1520" s="25" t="s">
        <v>99</v>
      </c>
      <c r="D1520" s="26">
        <v>43404</v>
      </c>
      <c r="E1520" s="27">
        <v>43404</v>
      </c>
      <c r="F1520" s="27">
        <v>43374</v>
      </c>
      <c r="G1520" s="27">
        <v>44798</v>
      </c>
      <c r="H1520" s="28">
        <v>3.8191780821917809</v>
      </c>
      <c r="I1520" s="29">
        <v>25</v>
      </c>
      <c r="J1520" s="30">
        <v>0.05</v>
      </c>
      <c r="K1520" s="29">
        <v>3.7999999999999999E-2</v>
      </c>
      <c r="L1520" s="31">
        <v>1174950</v>
      </c>
      <c r="M1520" s="32" t="s">
        <v>2189</v>
      </c>
      <c r="N1520" s="29">
        <v>798</v>
      </c>
      <c r="O1520" s="29">
        <v>82</v>
      </c>
      <c r="P1520" s="29">
        <v>96</v>
      </c>
      <c r="Q1520" s="29">
        <v>127</v>
      </c>
      <c r="R1520" s="29">
        <v>95.3</v>
      </c>
      <c r="S1520" s="33">
        <v>-7.2916666666666963E-3</v>
      </c>
      <c r="T1520" s="34">
        <v>1166382.65625</v>
      </c>
      <c r="U1520" s="34">
        <v>169275.67689554795</v>
      </c>
      <c r="V1520" s="35">
        <v>997106.97935445211</v>
      </c>
      <c r="W1520" s="24">
        <v>0</v>
      </c>
      <c r="X1520" s="35">
        <v>997106.97935445211</v>
      </c>
    </row>
    <row r="1521" spans="1:24">
      <c r="A1521" s="24">
        <v>1520</v>
      </c>
      <c r="B1521" s="25" t="s">
        <v>60</v>
      </c>
      <c r="C1521" s="25" t="s">
        <v>100</v>
      </c>
      <c r="D1521" s="26">
        <v>43404</v>
      </c>
      <c r="E1521" s="27">
        <v>43404</v>
      </c>
      <c r="F1521" s="27">
        <v>43374</v>
      </c>
      <c r="G1521" s="27">
        <v>44798</v>
      </c>
      <c r="H1521" s="28">
        <v>3.8191780821917809</v>
      </c>
      <c r="I1521" s="29">
        <v>25</v>
      </c>
      <c r="J1521" s="30">
        <v>0.05</v>
      </c>
      <c r="K1521" s="29">
        <v>3.7999999999999999E-2</v>
      </c>
      <c r="L1521" s="31">
        <v>582750</v>
      </c>
      <c r="M1521" s="32" t="s">
        <v>1973</v>
      </c>
      <c r="N1521" s="29">
        <v>690</v>
      </c>
      <c r="O1521" s="29">
        <v>82</v>
      </c>
      <c r="P1521" s="29">
        <v>112.3</v>
      </c>
      <c r="Q1521" s="29">
        <v>127</v>
      </c>
      <c r="R1521" s="29">
        <v>145.69999999999999</v>
      </c>
      <c r="S1521" s="33">
        <v>0.29741763134461258</v>
      </c>
      <c r="T1521" s="34">
        <v>756070.12466607301</v>
      </c>
      <c r="U1521" s="34">
        <v>109727.52505153758</v>
      </c>
      <c r="V1521" s="35">
        <v>646342.59961453546</v>
      </c>
      <c r="W1521" s="24">
        <v>0</v>
      </c>
      <c r="X1521" s="35">
        <v>646342.59961453546</v>
      </c>
    </row>
    <row r="1522" spans="1:24">
      <c r="A1522" s="24">
        <v>1521</v>
      </c>
      <c r="B1522" s="25" t="s">
        <v>60</v>
      </c>
      <c r="C1522" s="25" t="s">
        <v>101</v>
      </c>
      <c r="D1522" s="26">
        <v>43404</v>
      </c>
      <c r="E1522" s="27">
        <v>43404</v>
      </c>
      <c r="F1522" s="27">
        <v>43374</v>
      </c>
      <c r="G1522" s="27">
        <v>44798</v>
      </c>
      <c r="H1522" s="28">
        <v>3.8191780821917809</v>
      </c>
      <c r="I1522" s="29">
        <v>25</v>
      </c>
      <c r="J1522" s="30">
        <v>0.05</v>
      </c>
      <c r="K1522" s="29">
        <v>3.7999999999999999E-2</v>
      </c>
      <c r="L1522" s="31">
        <v>9976171</v>
      </c>
      <c r="M1522" s="32" t="s">
        <v>2189</v>
      </c>
      <c r="N1522" s="29">
        <v>798</v>
      </c>
      <c r="O1522" s="29">
        <v>82</v>
      </c>
      <c r="P1522" s="29">
        <v>96</v>
      </c>
      <c r="Q1522" s="29">
        <v>127</v>
      </c>
      <c r="R1522" s="29">
        <v>95.3</v>
      </c>
      <c r="S1522" s="33">
        <v>-7.2916666666666963E-3</v>
      </c>
      <c r="T1522" s="34">
        <v>9903428.0864583328</v>
      </c>
      <c r="U1522" s="34">
        <v>1437272.3084818379</v>
      </c>
      <c r="V1522" s="35">
        <v>8466155.7779764943</v>
      </c>
      <c r="W1522" s="24">
        <v>0</v>
      </c>
      <c r="X1522" s="35">
        <v>8466155.7779764943</v>
      </c>
    </row>
    <row r="1523" spans="1:24">
      <c r="A1523" s="24">
        <v>1522</v>
      </c>
      <c r="B1523" s="25" t="s">
        <v>60</v>
      </c>
      <c r="C1523" s="25" t="s">
        <v>102</v>
      </c>
      <c r="D1523" s="26">
        <v>43404</v>
      </c>
      <c r="E1523" s="27">
        <v>43404</v>
      </c>
      <c r="F1523" s="27">
        <v>43374</v>
      </c>
      <c r="G1523" s="27">
        <v>44798</v>
      </c>
      <c r="H1523" s="28">
        <v>3.8191780821917809</v>
      </c>
      <c r="I1523" s="29">
        <v>25</v>
      </c>
      <c r="J1523" s="30">
        <v>0.05</v>
      </c>
      <c r="K1523" s="29">
        <v>3.7999999999999999E-2</v>
      </c>
      <c r="L1523" s="31">
        <v>21103901</v>
      </c>
      <c r="M1523" s="32" t="s">
        <v>2189</v>
      </c>
      <c r="N1523" s="29">
        <v>798</v>
      </c>
      <c r="O1523" s="29">
        <v>82</v>
      </c>
      <c r="P1523" s="29">
        <v>96</v>
      </c>
      <c r="Q1523" s="29">
        <v>127</v>
      </c>
      <c r="R1523" s="29">
        <v>95.3</v>
      </c>
      <c r="S1523" s="33">
        <v>-7.2916666666666963E-3</v>
      </c>
      <c r="T1523" s="34">
        <v>20950018.388541665</v>
      </c>
      <c r="U1523" s="34">
        <v>3040450.3399392576</v>
      </c>
      <c r="V1523" s="35">
        <v>17909568.048602406</v>
      </c>
      <c r="W1523" s="24">
        <v>0</v>
      </c>
      <c r="X1523" s="35">
        <v>17909568.048602406</v>
      </c>
    </row>
    <row r="1524" spans="1:24">
      <c r="A1524" s="24">
        <v>1523</v>
      </c>
      <c r="B1524" s="25" t="s">
        <v>60</v>
      </c>
      <c r="C1524" s="25" t="s">
        <v>103</v>
      </c>
      <c r="D1524" s="26">
        <v>43404</v>
      </c>
      <c r="E1524" s="27">
        <v>43404</v>
      </c>
      <c r="F1524" s="27">
        <v>43374</v>
      </c>
      <c r="G1524" s="27">
        <v>44798</v>
      </c>
      <c r="H1524" s="28">
        <v>3.8191780821917809</v>
      </c>
      <c r="I1524" s="29">
        <v>25</v>
      </c>
      <c r="J1524" s="30">
        <v>0.05</v>
      </c>
      <c r="K1524" s="29">
        <v>3.7999999999999999E-2</v>
      </c>
      <c r="L1524" s="31">
        <v>580650</v>
      </c>
      <c r="M1524" s="32" t="s">
        <v>2189</v>
      </c>
      <c r="N1524" s="29">
        <v>798</v>
      </c>
      <c r="O1524" s="29">
        <v>82</v>
      </c>
      <c r="P1524" s="29">
        <v>96</v>
      </c>
      <c r="Q1524" s="29">
        <v>127</v>
      </c>
      <c r="R1524" s="29">
        <v>95.3</v>
      </c>
      <c r="S1524" s="33">
        <v>-7.2916666666666963E-3</v>
      </c>
      <c r="T1524" s="34">
        <v>576416.09375</v>
      </c>
      <c r="U1524" s="34">
        <v>83654.557035958904</v>
      </c>
      <c r="V1524" s="35">
        <v>492761.53671404108</v>
      </c>
      <c r="W1524" s="24">
        <v>0</v>
      </c>
      <c r="X1524" s="35">
        <v>492761.53671404108</v>
      </c>
    </row>
    <row r="1525" spans="1:24">
      <c r="A1525" s="24">
        <v>1524</v>
      </c>
      <c r="B1525" s="25" t="s">
        <v>60</v>
      </c>
      <c r="C1525" s="25" t="s">
        <v>104</v>
      </c>
      <c r="D1525" s="26">
        <v>43404</v>
      </c>
      <c r="E1525" s="27">
        <v>43404</v>
      </c>
      <c r="F1525" s="27">
        <v>43374</v>
      </c>
      <c r="G1525" s="27">
        <v>44798</v>
      </c>
      <c r="H1525" s="28">
        <v>3.8191780821917809</v>
      </c>
      <c r="I1525" s="29">
        <v>25</v>
      </c>
      <c r="J1525" s="30">
        <v>0.05</v>
      </c>
      <c r="K1525" s="29">
        <v>3.7999999999999999E-2</v>
      </c>
      <c r="L1525" s="31">
        <v>175035</v>
      </c>
      <c r="M1525" s="32" t="s">
        <v>1877</v>
      </c>
      <c r="N1525" s="29">
        <v>642</v>
      </c>
      <c r="O1525" s="29">
        <v>82</v>
      </c>
      <c r="P1525" s="29">
        <v>79.099999999999994</v>
      </c>
      <c r="Q1525" s="29">
        <v>127</v>
      </c>
      <c r="R1525" s="29">
        <v>94</v>
      </c>
      <c r="S1525" s="33">
        <v>0.18836915297092297</v>
      </c>
      <c r="T1525" s="34">
        <v>208006.19469026552</v>
      </c>
      <c r="U1525" s="34">
        <v>30187.68258940478</v>
      </c>
      <c r="V1525" s="35">
        <v>177818.51210086074</v>
      </c>
      <c r="W1525" s="24">
        <v>0</v>
      </c>
      <c r="X1525" s="35">
        <v>177818.51210086074</v>
      </c>
    </row>
    <row r="1526" spans="1:24">
      <c r="A1526" s="24">
        <v>1525</v>
      </c>
      <c r="B1526" s="25" t="s">
        <v>60</v>
      </c>
      <c r="C1526" s="25" t="s">
        <v>105</v>
      </c>
      <c r="D1526" s="26">
        <v>43404</v>
      </c>
      <c r="E1526" s="27">
        <v>43404</v>
      </c>
      <c r="F1526" s="27">
        <v>43374</v>
      </c>
      <c r="G1526" s="27">
        <v>44798</v>
      </c>
      <c r="H1526" s="28">
        <v>3.8191780821917809</v>
      </c>
      <c r="I1526" s="29">
        <v>25</v>
      </c>
      <c r="J1526" s="30">
        <v>0.05</v>
      </c>
      <c r="K1526" s="29">
        <v>3.7999999999999999E-2</v>
      </c>
      <c r="L1526" s="31">
        <v>132796</v>
      </c>
      <c r="M1526" s="32" t="s">
        <v>2189</v>
      </c>
      <c r="N1526" s="29">
        <v>798</v>
      </c>
      <c r="O1526" s="29">
        <v>82</v>
      </c>
      <c r="P1526" s="29">
        <v>96</v>
      </c>
      <c r="Q1526" s="29">
        <v>127</v>
      </c>
      <c r="R1526" s="29">
        <v>95.3</v>
      </c>
      <c r="S1526" s="33">
        <v>-7.2916666666666963E-3</v>
      </c>
      <c r="T1526" s="34">
        <v>131827.69583333333</v>
      </c>
      <c r="U1526" s="34">
        <v>19131.990968995433</v>
      </c>
      <c r="V1526" s="35">
        <v>112695.70486433789</v>
      </c>
      <c r="W1526" s="24">
        <v>0</v>
      </c>
      <c r="X1526" s="35">
        <v>112695.70486433789</v>
      </c>
    </row>
    <row r="1527" spans="1:24">
      <c r="A1527" s="24">
        <v>1526</v>
      </c>
      <c r="B1527" s="25" t="s">
        <v>60</v>
      </c>
      <c r="C1527" s="25" t="s">
        <v>106</v>
      </c>
      <c r="D1527" s="26">
        <v>43404</v>
      </c>
      <c r="E1527" s="27">
        <v>43404</v>
      </c>
      <c r="F1527" s="27">
        <v>43374</v>
      </c>
      <c r="G1527" s="27">
        <v>44798</v>
      </c>
      <c r="H1527" s="28">
        <v>3.8191780821917809</v>
      </c>
      <c r="I1527" s="29">
        <v>25</v>
      </c>
      <c r="J1527" s="30">
        <v>0.05</v>
      </c>
      <c r="K1527" s="29">
        <v>3.7999999999999999E-2</v>
      </c>
      <c r="L1527" s="31">
        <v>469552</v>
      </c>
      <c r="M1527" s="32" t="s">
        <v>1871</v>
      </c>
      <c r="N1527" s="29">
        <v>639</v>
      </c>
      <c r="O1527" s="29">
        <v>82</v>
      </c>
      <c r="P1527" s="29">
        <v>113.1</v>
      </c>
      <c r="Q1527" s="29">
        <v>127</v>
      </c>
      <c r="R1527" s="29">
        <v>116.2</v>
      </c>
      <c r="S1527" s="33">
        <v>2.740937223695852E-2</v>
      </c>
      <c r="T1527" s="34">
        <v>482422.1255526084</v>
      </c>
      <c r="U1527" s="34">
        <v>70013.328314445956</v>
      </c>
      <c r="V1527" s="35">
        <v>412408.79723816243</v>
      </c>
      <c r="W1527" s="24">
        <v>0</v>
      </c>
      <c r="X1527" s="35">
        <v>412408.79723816243</v>
      </c>
    </row>
    <row r="1528" spans="1:24">
      <c r="A1528" s="24">
        <v>1527</v>
      </c>
      <c r="B1528" s="25" t="s">
        <v>60</v>
      </c>
      <c r="C1528" s="25" t="s">
        <v>110</v>
      </c>
      <c r="D1528" s="26">
        <v>43404</v>
      </c>
      <c r="E1528" s="27">
        <v>43404</v>
      </c>
      <c r="F1528" s="27">
        <v>43374</v>
      </c>
      <c r="G1528" s="27">
        <v>44798</v>
      </c>
      <c r="H1528" s="28">
        <v>3.8191780821917809</v>
      </c>
      <c r="I1528" s="29">
        <v>25</v>
      </c>
      <c r="J1528" s="30">
        <v>0.05</v>
      </c>
      <c r="K1528" s="29">
        <v>3.7999999999999999E-2</v>
      </c>
      <c r="L1528" s="31">
        <v>16789210</v>
      </c>
      <c r="M1528" s="32" t="s">
        <v>1939</v>
      </c>
      <c r="N1528" s="29">
        <v>673</v>
      </c>
      <c r="O1528" s="29">
        <v>82</v>
      </c>
      <c r="P1528" s="29">
        <v>95.4</v>
      </c>
      <c r="Q1528" s="29">
        <v>127</v>
      </c>
      <c r="R1528" s="29">
        <v>104.3</v>
      </c>
      <c r="S1528" s="33">
        <v>9.3291404612159234E-2</v>
      </c>
      <c r="T1528" s="34">
        <v>18355498.983228508</v>
      </c>
      <c r="U1528" s="34">
        <v>2663910.9373687138</v>
      </c>
      <c r="V1528" s="35">
        <v>15691588.045859795</v>
      </c>
      <c r="W1528" s="24">
        <v>0</v>
      </c>
      <c r="X1528" s="35">
        <v>15691588.045859795</v>
      </c>
    </row>
    <row r="1529" spans="1:24">
      <c r="A1529" s="24">
        <v>1528</v>
      </c>
      <c r="B1529" s="25" t="s">
        <v>60</v>
      </c>
      <c r="C1529" s="25" t="s">
        <v>86</v>
      </c>
      <c r="D1529" s="26">
        <v>43404</v>
      </c>
      <c r="E1529" s="27">
        <v>43404</v>
      </c>
      <c r="F1529" s="27">
        <v>43374</v>
      </c>
      <c r="G1529" s="27">
        <v>44798</v>
      </c>
      <c r="H1529" s="28">
        <v>3.8191780821917809</v>
      </c>
      <c r="I1529" s="29">
        <v>25</v>
      </c>
      <c r="J1529" s="30">
        <v>0.05</v>
      </c>
      <c r="K1529" s="29">
        <v>3.7999999999999999E-2</v>
      </c>
      <c r="L1529" s="31">
        <v>892500</v>
      </c>
      <c r="M1529" s="32" t="s">
        <v>2189</v>
      </c>
      <c r="N1529" s="29">
        <v>798</v>
      </c>
      <c r="O1529" s="29">
        <v>82</v>
      </c>
      <c r="P1529" s="29">
        <v>96</v>
      </c>
      <c r="Q1529" s="29">
        <v>127</v>
      </c>
      <c r="R1529" s="29">
        <v>95.3</v>
      </c>
      <c r="S1529" s="33">
        <v>-7.2916666666666963E-3</v>
      </c>
      <c r="T1529" s="34">
        <v>885992.1875</v>
      </c>
      <c r="U1529" s="34">
        <v>128582.95385273972</v>
      </c>
      <c r="V1529" s="35">
        <v>757409.23364726023</v>
      </c>
      <c r="W1529" s="24">
        <v>0</v>
      </c>
      <c r="X1529" s="35">
        <v>757409.23364726023</v>
      </c>
    </row>
    <row r="1530" spans="1:24">
      <c r="A1530" s="24">
        <v>1529</v>
      </c>
      <c r="B1530" s="25" t="s">
        <v>60</v>
      </c>
      <c r="C1530" s="25" t="s">
        <v>90</v>
      </c>
      <c r="D1530" s="26">
        <v>43404</v>
      </c>
      <c r="E1530" s="27">
        <v>43404</v>
      </c>
      <c r="F1530" s="27">
        <v>43374</v>
      </c>
      <c r="G1530" s="27">
        <v>44798</v>
      </c>
      <c r="H1530" s="28">
        <v>3.8191780821917809</v>
      </c>
      <c r="I1530" s="29">
        <v>25</v>
      </c>
      <c r="J1530" s="30">
        <v>0.05</v>
      </c>
      <c r="K1530" s="29">
        <v>3.7999999999999999E-2</v>
      </c>
      <c r="L1530" s="31">
        <v>472500</v>
      </c>
      <c r="M1530" s="32" t="s">
        <v>2189</v>
      </c>
      <c r="N1530" s="29">
        <v>798</v>
      </c>
      <c r="O1530" s="29">
        <v>82</v>
      </c>
      <c r="P1530" s="29">
        <v>96</v>
      </c>
      <c r="Q1530" s="29">
        <v>127</v>
      </c>
      <c r="R1530" s="29">
        <v>95.3</v>
      </c>
      <c r="S1530" s="33">
        <v>-7.2916666666666963E-3</v>
      </c>
      <c r="T1530" s="34">
        <v>469054.6875</v>
      </c>
      <c r="U1530" s="34">
        <v>68073.328510273976</v>
      </c>
      <c r="V1530" s="35">
        <v>400981.35898972605</v>
      </c>
      <c r="W1530" s="24">
        <v>0</v>
      </c>
      <c r="X1530" s="35">
        <v>400981.35898972605</v>
      </c>
    </row>
    <row r="1531" spans="1:24">
      <c r="A1531" s="24">
        <v>1530</v>
      </c>
      <c r="B1531" s="25" t="s">
        <v>60</v>
      </c>
      <c r="C1531" s="25" t="s">
        <v>91</v>
      </c>
      <c r="D1531" s="26">
        <v>43404</v>
      </c>
      <c r="E1531" s="27">
        <v>43404</v>
      </c>
      <c r="F1531" s="27">
        <v>43374</v>
      </c>
      <c r="G1531" s="27">
        <v>44798</v>
      </c>
      <c r="H1531" s="28">
        <v>3.8191780821917809</v>
      </c>
      <c r="I1531" s="29">
        <v>25</v>
      </c>
      <c r="J1531" s="30">
        <v>0.05</v>
      </c>
      <c r="K1531" s="29">
        <v>3.7999999999999999E-2</v>
      </c>
      <c r="L1531" s="31">
        <v>637760</v>
      </c>
      <c r="M1531" s="32" t="s">
        <v>2189</v>
      </c>
      <c r="N1531" s="29">
        <v>798</v>
      </c>
      <c r="O1531" s="29">
        <v>82</v>
      </c>
      <c r="P1531" s="29">
        <v>96</v>
      </c>
      <c r="Q1531" s="29">
        <v>127</v>
      </c>
      <c r="R1531" s="29">
        <v>95.3</v>
      </c>
      <c r="S1531" s="33">
        <v>-7.2916666666666963E-3</v>
      </c>
      <c r="T1531" s="34">
        <v>633109.66666666663</v>
      </c>
      <c r="U1531" s="34">
        <v>91882.42537716894</v>
      </c>
      <c r="V1531" s="35">
        <v>541227.2412894977</v>
      </c>
      <c r="W1531" s="24">
        <v>0</v>
      </c>
      <c r="X1531" s="35">
        <v>541227.2412894977</v>
      </c>
    </row>
    <row r="1532" spans="1:24">
      <c r="A1532" s="24">
        <v>1531</v>
      </c>
      <c r="B1532" s="25" t="s">
        <v>60</v>
      </c>
      <c r="C1532" s="25" t="s">
        <v>92</v>
      </c>
      <c r="D1532" s="26">
        <v>43404</v>
      </c>
      <c r="E1532" s="27">
        <v>43404</v>
      </c>
      <c r="F1532" s="27">
        <v>43374</v>
      </c>
      <c r="G1532" s="27">
        <v>44798</v>
      </c>
      <c r="H1532" s="28">
        <v>3.8191780821917809</v>
      </c>
      <c r="I1532" s="29">
        <v>25</v>
      </c>
      <c r="J1532" s="30">
        <v>0.05</v>
      </c>
      <c r="K1532" s="29">
        <v>3.7999999999999999E-2</v>
      </c>
      <c r="L1532" s="31">
        <v>21044329</v>
      </c>
      <c r="M1532" s="32" t="s">
        <v>2189</v>
      </c>
      <c r="N1532" s="29">
        <v>798</v>
      </c>
      <c r="O1532" s="29">
        <v>82</v>
      </c>
      <c r="P1532" s="29">
        <v>96</v>
      </c>
      <c r="Q1532" s="29">
        <v>127</v>
      </c>
      <c r="R1532" s="29">
        <v>95.3</v>
      </c>
      <c r="S1532" s="33">
        <v>-7.2916666666666963E-3</v>
      </c>
      <c r="T1532" s="34">
        <v>20890880.767708331</v>
      </c>
      <c r="U1532" s="34">
        <v>3031867.7699371115</v>
      </c>
      <c r="V1532" s="35">
        <v>17859012.997771218</v>
      </c>
      <c r="W1532" s="24">
        <v>0</v>
      </c>
      <c r="X1532" s="35">
        <v>17859012.997771218</v>
      </c>
    </row>
    <row r="1533" spans="1:24">
      <c r="A1533" s="24">
        <v>1532</v>
      </c>
      <c r="B1533" s="25" t="s">
        <v>60</v>
      </c>
      <c r="C1533" s="25" t="s">
        <v>93</v>
      </c>
      <c r="D1533" s="26">
        <v>43404</v>
      </c>
      <c r="E1533" s="27">
        <v>43404</v>
      </c>
      <c r="F1533" s="27">
        <v>43374</v>
      </c>
      <c r="G1533" s="27">
        <v>44798</v>
      </c>
      <c r="H1533" s="28">
        <v>3.8191780821917809</v>
      </c>
      <c r="I1533" s="29">
        <v>25</v>
      </c>
      <c r="J1533" s="30">
        <v>0.05</v>
      </c>
      <c r="K1533" s="29">
        <v>3.7999999999999999E-2</v>
      </c>
      <c r="L1533" s="31">
        <v>969266</v>
      </c>
      <c r="M1533" s="32" t="s">
        <v>2189</v>
      </c>
      <c r="N1533" s="29">
        <v>798</v>
      </c>
      <c r="O1533" s="29">
        <v>82</v>
      </c>
      <c r="P1533" s="29">
        <v>96</v>
      </c>
      <c r="Q1533" s="29">
        <v>127</v>
      </c>
      <c r="R1533" s="29">
        <v>95.3</v>
      </c>
      <c r="S1533" s="33">
        <v>-7.2916666666666963E-3</v>
      </c>
      <c r="T1533" s="34">
        <v>962198.43541666667</v>
      </c>
      <c r="U1533" s="34">
        <v>139642.67265997716</v>
      </c>
      <c r="V1533" s="35">
        <v>822555.76275668945</v>
      </c>
      <c r="W1533" s="24">
        <v>0</v>
      </c>
      <c r="X1533" s="35">
        <v>822555.76275668945</v>
      </c>
    </row>
    <row r="1534" spans="1:24">
      <c r="A1534" s="24">
        <v>1533</v>
      </c>
      <c r="B1534" s="25" t="s">
        <v>60</v>
      </c>
      <c r="C1534" s="25" t="s">
        <v>94</v>
      </c>
      <c r="D1534" s="26">
        <v>43404</v>
      </c>
      <c r="E1534" s="27">
        <v>43404</v>
      </c>
      <c r="F1534" s="27">
        <v>43374</v>
      </c>
      <c r="G1534" s="27">
        <v>44798</v>
      </c>
      <c r="H1534" s="28">
        <v>3.8191780821917809</v>
      </c>
      <c r="I1534" s="29">
        <v>25</v>
      </c>
      <c r="J1534" s="30">
        <v>0.05</v>
      </c>
      <c r="K1534" s="29">
        <v>3.7999999999999999E-2</v>
      </c>
      <c r="L1534" s="31">
        <v>735000</v>
      </c>
      <c r="M1534" s="32" t="s">
        <v>2189</v>
      </c>
      <c r="N1534" s="29">
        <v>798</v>
      </c>
      <c r="O1534" s="29">
        <v>82</v>
      </c>
      <c r="P1534" s="29">
        <v>96</v>
      </c>
      <c r="Q1534" s="29">
        <v>127</v>
      </c>
      <c r="R1534" s="29">
        <v>95.3</v>
      </c>
      <c r="S1534" s="33">
        <v>-7.2916666666666963E-3</v>
      </c>
      <c r="T1534" s="34">
        <v>729640.625</v>
      </c>
      <c r="U1534" s="34">
        <v>105891.84434931507</v>
      </c>
      <c r="V1534" s="35">
        <v>623748.78065068496</v>
      </c>
      <c r="W1534" s="24">
        <v>0</v>
      </c>
      <c r="X1534" s="35">
        <v>623748.78065068496</v>
      </c>
    </row>
    <row r="1535" spans="1:24">
      <c r="A1535" s="24">
        <v>1534</v>
      </c>
      <c r="B1535" s="25" t="s">
        <v>60</v>
      </c>
      <c r="C1535" s="25" t="s">
        <v>95</v>
      </c>
      <c r="D1535" s="26">
        <v>43404</v>
      </c>
      <c r="E1535" s="27">
        <v>43404</v>
      </c>
      <c r="F1535" s="27">
        <v>43374</v>
      </c>
      <c r="G1535" s="27">
        <v>44798</v>
      </c>
      <c r="H1535" s="28">
        <v>3.8191780821917809</v>
      </c>
      <c r="I1535" s="29">
        <v>25</v>
      </c>
      <c r="J1535" s="30">
        <v>0.05</v>
      </c>
      <c r="K1535" s="29">
        <v>3.7999999999999999E-2</v>
      </c>
      <c r="L1535" s="31">
        <v>126000</v>
      </c>
      <c r="M1535" s="32" t="s">
        <v>2189</v>
      </c>
      <c r="N1535" s="29">
        <v>798</v>
      </c>
      <c r="O1535" s="29">
        <v>82</v>
      </c>
      <c r="P1535" s="29">
        <v>96</v>
      </c>
      <c r="Q1535" s="29">
        <v>127</v>
      </c>
      <c r="R1535" s="29">
        <v>95.3</v>
      </c>
      <c r="S1535" s="33">
        <v>-7.2916666666666963E-3</v>
      </c>
      <c r="T1535" s="34">
        <v>125081.25</v>
      </c>
      <c r="U1535" s="34">
        <v>18152.887602739724</v>
      </c>
      <c r="V1535" s="35">
        <v>106928.36239726028</v>
      </c>
      <c r="W1535" s="24">
        <v>0</v>
      </c>
      <c r="X1535" s="35">
        <v>106928.36239726028</v>
      </c>
    </row>
    <row r="1536" spans="1:24">
      <c r="A1536" s="24">
        <v>1535</v>
      </c>
      <c r="B1536" s="25" t="s">
        <v>60</v>
      </c>
      <c r="C1536" s="25" t="s">
        <v>96</v>
      </c>
      <c r="D1536" s="26">
        <v>43404</v>
      </c>
      <c r="E1536" s="27">
        <v>43404</v>
      </c>
      <c r="F1536" s="27">
        <v>43374</v>
      </c>
      <c r="G1536" s="27">
        <v>44798</v>
      </c>
      <c r="H1536" s="28">
        <v>3.8191780821917809</v>
      </c>
      <c r="I1536" s="29">
        <v>25</v>
      </c>
      <c r="J1536" s="30">
        <v>0.05</v>
      </c>
      <c r="K1536" s="29">
        <v>3.7999999999999999E-2</v>
      </c>
      <c r="L1536" s="31">
        <v>29327302</v>
      </c>
      <c r="M1536" s="32" t="s">
        <v>2189</v>
      </c>
      <c r="N1536" s="29">
        <v>798</v>
      </c>
      <c r="O1536" s="29">
        <v>82</v>
      </c>
      <c r="P1536" s="29">
        <v>96</v>
      </c>
      <c r="Q1536" s="29">
        <v>127</v>
      </c>
      <c r="R1536" s="29">
        <v>95.3</v>
      </c>
      <c r="S1536" s="33">
        <v>-7.2916666666666963E-3</v>
      </c>
      <c r="T1536" s="34">
        <v>29113457.089583334</v>
      </c>
      <c r="U1536" s="34">
        <v>4225200.1341079678</v>
      </c>
      <c r="V1536" s="35">
        <v>24888256.955475368</v>
      </c>
      <c r="W1536" s="24">
        <v>0</v>
      </c>
      <c r="X1536" s="35">
        <v>24888256.955475368</v>
      </c>
    </row>
    <row r="1537" spans="1:24">
      <c r="A1537" s="24">
        <v>1536</v>
      </c>
      <c r="B1537" s="25" t="s">
        <v>60</v>
      </c>
      <c r="C1537" s="25" t="s">
        <v>97</v>
      </c>
      <c r="D1537" s="26">
        <v>43404</v>
      </c>
      <c r="E1537" s="27">
        <v>43404</v>
      </c>
      <c r="F1537" s="27">
        <v>43374</v>
      </c>
      <c r="G1537" s="27">
        <v>44798</v>
      </c>
      <c r="H1537" s="28">
        <v>3.8191780821917809</v>
      </c>
      <c r="I1537" s="29">
        <v>25</v>
      </c>
      <c r="J1537" s="30">
        <v>0.05</v>
      </c>
      <c r="K1537" s="29">
        <v>3.7999999999999999E-2</v>
      </c>
      <c r="L1537" s="31">
        <v>1517250</v>
      </c>
      <c r="M1537" s="32" t="s">
        <v>1941</v>
      </c>
      <c r="N1537" s="29">
        <v>674</v>
      </c>
      <c r="O1537" s="29">
        <v>82</v>
      </c>
      <c r="P1537" s="29">
        <v>105.9</v>
      </c>
      <c r="Q1537" s="29">
        <v>127</v>
      </c>
      <c r="R1537" s="29">
        <v>122.8</v>
      </c>
      <c r="S1537" s="33">
        <v>0.15958451369216234</v>
      </c>
      <c r="T1537" s="34">
        <v>1759379.6033994332</v>
      </c>
      <c r="U1537" s="34">
        <v>255336.59274321859</v>
      </c>
      <c r="V1537" s="35">
        <v>1504043.0106562146</v>
      </c>
      <c r="W1537" s="24">
        <v>0</v>
      </c>
      <c r="X1537" s="35">
        <v>1504043.0106562146</v>
      </c>
    </row>
    <row r="1538" spans="1:24">
      <c r="A1538" s="24">
        <v>1537</v>
      </c>
      <c r="B1538" s="25" t="s">
        <v>60</v>
      </c>
      <c r="C1538" s="25" t="s">
        <v>98</v>
      </c>
      <c r="D1538" s="26">
        <v>43404</v>
      </c>
      <c r="E1538" s="27">
        <v>43404</v>
      </c>
      <c r="F1538" s="27">
        <v>43374</v>
      </c>
      <c r="G1538" s="27">
        <v>44798</v>
      </c>
      <c r="H1538" s="28">
        <v>3.8191780821917809</v>
      </c>
      <c r="I1538" s="29">
        <v>25</v>
      </c>
      <c r="J1538" s="30">
        <v>0.05</v>
      </c>
      <c r="K1538" s="29">
        <v>3.7999999999999999E-2</v>
      </c>
      <c r="L1538" s="31">
        <v>312900</v>
      </c>
      <c r="M1538" s="32" t="s">
        <v>2189</v>
      </c>
      <c r="N1538" s="29">
        <v>798</v>
      </c>
      <c r="O1538" s="29">
        <v>82</v>
      </c>
      <c r="P1538" s="29">
        <v>96</v>
      </c>
      <c r="Q1538" s="29">
        <v>127</v>
      </c>
      <c r="R1538" s="29">
        <v>95.3</v>
      </c>
      <c r="S1538" s="33">
        <v>-7.2916666666666963E-3</v>
      </c>
      <c r="T1538" s="34">
        <v>310618.4375</v>
      </c>
      <c r="U1538" s="34">
        <v>45079.67088013699</v>
      </c>
      <c r="V1538" s="35">
        <v>265538.76661986299</v>
      </c>
      <c r="W1538" s="24">
        <v>0</v>
      </c>
      <c r="X1538" s="35">
        <v>265538.76661986299</v>
      </c>
    </row>
    <row r="1539" spans="1:24">
      <c r="A1539" s="24">
        <v>1538</v>
      </c>
      <c r="B1539" s="25" t="s">
        <v>60</v>
      </c>
      <c r="C1539" s="25" t="s">
        <v>99</v>
      </c>
      <c r="D1539" s="26">
        <v>43404</v>
      </c>
      <c r="E1539" s="27">
        <v>43404</v>
      </c>
      <c r="F1539" s="27">
        <v>43374</v>
      </c>
      <c r="G1539" s="27">
        <v>44798</v>
      </c>
      <c r="H1539" s="28">
        <v>3.8191780821917809</v>
      </c>
      <c r="I1539" s="29">
        <v>25</v>
      </c>
      <c r="J1539" s="30">
        <v>0.05</v>
      </c>
      <c r="K1539" s="29">
        <v>3.7999999999999999E-2</v>
      </c>
      <c r="L1539" s="31">
        <v>1174950</v>
      </c>
      <c r="M1539" s="32" t="s">
        <v>2189</v>
      </c>
      <c r="N1539" s="29">
        <v>798</v>
      </c>
      <c r="O1539" s="29">
        <v>82</v>
      </c>
      <c r="P1539" s="29">
        <v>96</v>
      </c>
      <c r="Q1539" s="29">
        <v>127</v>
      </c>
      <c r="R1539" s="29">
        <v>95.3</v>
      </c>
      <c r="S1539" s="33">
        <v>-7.2916666666666963E-3</v>
      </c>
      <c r="T1539" s="34">
        <v>1166382.65625</v>
      </c>
      <c r="U1539" s="34">
        <v>169275.67689554795</v>
      </c>
      <c r="V1539" s="35">
        <v>997106.97935445211</v>
      </c>
      <c r="W1539" s="24">
        <v>0</v>
      </c>
      <c r="X1539" s="35">
        <v>997106.97935445211</v>
      </c>
    </row>
    <row r="1540" spans="1:24">
      <c r="A1540" s="24">
        <v>1539</v>
      </c>
      <c r="B1540" s="25" t="s">
        <v>60</v>
      </c>
      <c r="C1540" s="25" t="s">
        <v>100</v>
      </c>
      <c r="D1540" s="26">
        <v>43404</v>
      </c>
      <c r="E1540" s="27">
        <v>43404</v>
      </c>
      <c r="F1540" s="27">
        <v>43374</v>
      </c>
      <c r="G1540" s="27">
        <v>44798</v>
      </c>
      <c r="H1540" s="28">
        <v>3.8191780821917809</v>
      </c>
      <c r="I1540" s="29">
        <v>25</v>
      </c>
      <c r="J1540" s="30">
        <v>0.05</v>
      </c>
      <c r="K1540" s="29">
        <v>3.7999999999999999E-2</v>
      </c>
      <c r="L1540" s="31">
        <v>582750</v>
      </c>
      <c r="M1540" s="32" t="s">
        <v>1973</v>
      </c>
      <c r="N1540" s="29">
        <v>690</v>
      </c>
      <c r="O1540" s="29">
        <v>82</v>
      </c>
      <c r="P1540" s="29">
        <v>112.3</v>
      </c>
      <c r="Q1540" s="29">
        <v>127</v>
      </c>
      <c r="R1540" s="29">
        <v>145.69999999999999</v>
      </c>
      <c r="S1540" s="33">
        <v>0.29741763134461258</v>
      </c>
      <c r="T1540" s="34">
        <v>756070.12466607301</v>
      </c>
      <c r="U1540" s="34">
        <v>109727.52505153758</v>
      </c>
      <c r="V1540" s="35">
        <v>646342.59961453546</v>
      </c>
      <c r="W1540" s="24">
        <v>0</v>
      </c>
      <c r="X1540" s="35">
        <v>646342.59961453546</v>
      </c>
    </row>
    <row r="1541" spans="1:24">
      <c r="A1541" s="24">
        <v>1540</v>
      </c>
      <c r="B1541" s="25" t="s">
        <v>60</v>
      </c>
      <c r="C1541" s="25" t="s">
        <v>101</v>
      </c>
      <c r="D1541" s="26">
        <v>43404</v>
      </c>
      <c r="E1541" s="27">
        <v>43404</v>
      </c>
      <c r="F1541" s="27">
        <v>43374</v>
      </c>
      <c r="G1541" s="27">
        <v>44798</v>
      </c>
      <c r="H1541" s="28">
        <v>3.8191780821917809</v>
      </c>
      <c r="I1541" s="29">
        <v>25</v>
      </c>
      <c r="J1541" s="30">
        <v>0.05</v>
      </c>
      <c r="K1541" s="29">
        <v>3.7999999999999999E-2</v>
      </c>
      <c r="L1541" s="31">
        <v>9976171</v>
      </c>
      <c r="M1541" s="32" t="s">
        <v>2189</v>
      </c>
      <c r="N1541" s="29">
        <v>798</v>
      </c>
      <c r="O1541" s="29">
        <v>82</v>
      </c>
      <c r="P1541" s="29">
        <v>96</v>
      </c>
      <c r="Q1541" s="29">
        <v>127</v>
      </c>
      <c r="R1541" s="29">
        <v>95.3</v>
      </c>
      <c r="S1541" s="33">
        <v>-7.2916666666666963E-3</v>
      </c>
      <c r="T1541" s="34">
        <v>9903428.0864583328</v>
      </c>
      <c r="U1541" s="34">
        <v>1437272.3084818379</v>
      </c>
      <c r="V1541" s="35">
        <v>8466155.7779764943</v>
      </c>
      <c r="W1541" s="24">
        <v>0</v>
      </c>
      <c r="X1541" s="35">
        <v>8466155.7779764943</v>
      </c>
    </row>
    <row r="1542" spans="1:24">
      <c r="A1542" s="24">
        <v>1541</v>
      </c>
      <c r="B1542" s="25" t="s">
        <v>60</v>
      </c>
      <c r="C1542" s="25" t="s">
        <v>102</v>
      </c>
      <c r="D1542" s="26">
        <v>43404</v>
      </c>
      <c r="E1542" s="27">
        <v>43404</v>
      </c>
      <c r="F1542" s="27">
        <v>43374</v>
      </c>
      <c r="G1542" s="27">
        <v>44798</v>
      </c>
      <c r="H1542" s="28">
        <v>3.8191780821917809</v>
      </c>
      <c r="I1542" s="29">
        <v>25</v>
      </c>
      <c r="J1542" s="30">
        <v>0.05</v>
      </c>
      <c r="K1542" s="29">
        <v>3.7999999999999999E-2</v>
      </c>
      <c r="L1542" s="31">
        <v>21103901</v>
      </c>
      <c r="M1542" s="32" t="s">
        <v>2189</v>
      </c>
      <c r="N1542" s="29">
        <v>798</v>
      </c>
      <c r="O1542" s="29">
        <v>82</v>
      </c>
      <c r="P1542" s="29">
        <v>96</v>
      </c>
      <c r="Q1542" s="29">
        <v>127</v>
      </c>
      <c r="R1542" s="29">
        <v>95.3</v>
      </c>
      <c r="S1542" s="33">
        <v>-7.2916666666666963E-3</v>
      </c>
      <c r="T1542" s="34">
        <v>20950018.388541665</v>
      </c>
      <c r="U1542" s="34">
        <v>3040450.3399392576</v>
      </c>
      <c r="V1542" s="35">
        <v>17909568.048602406</v>
      </c>
      <c r="W1542" s="24">
        <v>0</v>
      </c>
      <c r="X1542" s="35">
        <v>17909568.048602406</v>
      </c>
    </row>
    <row r="1543" spans="1:24">
      <c r="A1543" s="24">
        <v>1542</v>
      </c>
      <c r="B1543" s="25" t="s">
        <v>60</v>
      </c>
      <c r="C1543" s="25" t="s">
        <v>103</v>
      </c>
      <c r="D1543" s="26">
        <v>43404</v>
      </c>
      <c r="E1543" s="27">
        <v>43404</v>
      </c>
      <c r="F1543" s="27">
        <v>43374</v>
      </c>
      <c r="G1543" s="27">
        <v>44798</v>
      </c>
      <c r="H1543" s="28">
        <v>3.8191780821917809</v>
      </c>
      <c r="I1543" s="29">
        <v>25</v>
      </c>
      <c r="J1543" s="30">
        <v>0.05</v>
      </c>
      <c r="K1543" s="29">
        <v>3.7999999999999999E-2</v>
      </c>
      <c r="L1543" s="31">
        <v>580650</v>
      </c>
      <c r="M1543" s="32" t="s">
        <v>2189</v>
      </c>
      <c r="N1543" s="29">
        <v>798</v>
      </c>
      <c r="O1543" s="29">
        <v>82</v>
      </c>
      <c r="P1543" s="29">
        <v>96</v>
      </c>
      <c r="Q1543" s="29">
        <v>127</v>
      </c>
      <c r="R1543" s="29">
        <v>95.3</v>
      </c>
      <c r="S1543" s="33">
        <v>-7.2916666666666963E-3</v>
      </c>
      <c r="T1543" s="34">
        <v>576416.09375</v>
      </c>
      <c r="U1543" s="34">
        <v>83654.557035958904</v>
      </c>
      <c r="V1543" s="35">
        <v>492761.53671404108</v>
      </c>
      <c r="W1543" s="24">
        <v>0</v>
      </c>
      <c r="X1543" s="35">
        <v>492761.53671404108</v>
      </c>
    </row>
    <row r="1544" spans="1:24">
      <c r="A1544" s="24">
        <v>1543</v>
      </c>
      <c r="B1544" s="25" t="s">
        <v>60</v>
      </c>
      <c r="C1544" s="25" t="s">
        <v>104</v>
      </c>
      <c r="D1544" s="26">
        <v>43404</v>
      </c>
      <c r="E1544" s="27">
        <v>43404</v>
      </c>
      <c r="F1544" s="27">
        <v>43374</v>
      </c>
      <c r="G1544" s="27">
        <v>44798</v>
      </c>
      <c r="H1544" s="28">
        <v>3.8191780821917809</v>
      </c>
      <c r="I1544" s="29">
        <v>25</v>
      </c>
      <c r="J1544" s="30">
        <v>0.05</v>
      </c>
      <c r="K1544" s="29">
        <v>3.7999999999999999E-2</v>
      </c>
      <c r="L1544" s="31">
        <v>175035</v>
      </c>
      <c r="M1544" s="32" t="s">
        <v>1877</v>
      </c>
      <c r="N1544" s="29">
        <v>642</v>
      </c>
      <c r="O1544" s="29">
        <v>82</v>
      </c>
      <c r="P1544" s="29">
        <v>79.099999999999994</v>
      </c>
      <c r="Q1544" s="29">
        <v>127</v>
      </c>
      <c r="R1544" s="29">
        <v>94</v>
      </c>
      <c r="S1544" s="33">
        <v>0.18836915297092297</v>
      </c>
      <c r="T1544" s="34">
        <v>208006.19469026552</v>
      </c>
      <c r="U1544" s="34">
        <v>30187.68258940478</v>
      </c>
      <c r="V1544" s="35">
        <v>177818.51210086074</v>
      </c>
      <c r="W1544" s="24">
        <v>0</v>
      </c>
      <c r="X1544" s="35">
        <v>177818.51210086074</v>
      </c>
    </row>
    <row r="1545" spans="1:24">
      <c r="A1545" s="24">
        <v>1544</v>
      </c>
      <c r="B1545" s="25" t="s">
        <v>60</v>
      </c>
      <c r="C1545" s="25" t="s">
        <v>105</v>
      </c>
      <c r="D1545" s="26">
        <v>43404</v>
      </c>
      <c r="E1545" s="27">
        <v>43404</v>
      </c>
      <c r="F1545" s="27">
        <v>43374</v>
      </c>
      <c r="G1545" s="27">
        <v>44798</v>
      </c>
      <c r="H1545" s="28">
        <v>3.8191780821917809</v>
      </c>
      <c r="I1545" s="29">
        <v>25</v>
      </c>
      <c r="J1545" s="30">
        <v>0.05</v>
      </c>
      <c r="K1545" s="29">
        <v>3.7999999999999999E-2</v>
      </c>
      <c r="L1545" s="31">
        <v>132796</v>
      </c>
      <c r="M1545" s="32" t="s">
        <v>2189</v>
      </c>
      <c r="N1545" s="29">
        <v>798</v>
      </c>
      <c r="O1545" s="29">
        <v>82</v>
      </c>
      <c r="P1545" s="29">
        <v>96</v>
      </c>
      <c r="Q1545" s="29">
        <v>127</v>
      </c>
      <c r="R1545" s="29">
        <v>95.3</v>
      </c>
      <c r="S1545" s="33">
        <v>-7.2916666666666963E-3</v>
      </c>
      <c r="T1545" s="34">
        <v>131827.69583333333</v>
      </c>
      <c r="U1545" s="34">
        <v>19131.990968995433</v>
      </c>
      <c r="V1545" s="35">
        <v>112695.70486433789</v>
      </c>
      <c r="W1545" s="24">
        <v>0</v>
      </c>
      <c r="X1545" s="35">
        <v>112695.70486433789</v>
      </c>
    </row>
    <row r="1546" spans="1:24">
      <c r="A1546" s="24">
        <v>1545</v>
      </c>
      <c r="B1546" s="25" t="s">
        <v>60</v>
      </c>
      <c r="C1546" s="25" t="s">
        <v>106</v>
      </c>
      <c r="D1546" s="26">
        <v>43404</v>
      </c>
      <c r="E1546" s="27">
        <v>43404</v>
      </c>
      <c r="F1546" s="27">
        <v>43374</v>
      </c>
      <c r="G1546" s="27">
        <v>44798</v>
      </c>
      <c r="H1546" s="28">
        <v>3.8191780821917809</v>
      </c>
      <c r="I1546" s="29">
        <v>25</v>
      </c>
      <c r="J1546" s="30">
        <v>0.05</v>
      </c>
      <c r="K1546" s="29">
        <v>3.7999999999999999E-2</v>
      </c>
      <c r="L1546" s="31">
        <v>469552</v>
      </c>
      <c r="M1546" s="32" t="s">
        <v>1871</v>
      </c>
      <c r="N1546" s="29">
        <v>639</v>
      </c>
      <c r="O1546" s="29">
        <v>82</v>
      </c>
      <c r="P1546" s="29">
        <v>113.1</v>
      </c>
      <c r="Q1546" s="29">
        <v>127</v>
      </c>
      <c r="R1546" s="29">
        <v>116.2</v>
      </c>
      <c r="S1546" s="33">
        <v>2.740937223695852E-2</v>
      </c>
      <c r="T1546" s="34">
        <v>482422.1255526084</v>
      </c>
      <c r="U1546" s="34">
        <v>70013.328314445956</v>
      </c>
      <c r="V1546" s="35">
        <v>412408.79723816243</v>
      </c>
      <c r="W1546" s="24">
        <v>0</v>
      </c>
      <c r="X1546" s="35">
        <v>412408.79723816243</v>
      </c>
    </row>
    <row r="1547" spans="1:24">
      <c r="A1547" s="24">
        <v>1546</v>
      </c>
      <c r="B1547" s="25" t="s">
        <v>60</v>
      </c>
      <c r="C1547" s="25" t="s">
        <v>110</v>
      </c>
      <c r="D1547" s="26">
        <v>43404</v>
      </c>
      <c r="E1547" s="27">
        <v>43404</v>
      </c>
      <c r="F1547" s="27">
        <v>43374</v>
      </c>
      <c r="G1547" s="27">
        <v>44798</v>
      </c>
      <c r="H1547" s="28">
        <v>3.8191780821917809</v>
      </c>
      <c r="I1547" s="29">
        <v>25</v>
      </c>
      <c r="J1547" s="30">
        <v>0.05</v>
      </c>
      <c r="K1547" s="29">
        <v>3.7999999999999999E-2</v>
      </c>
      <c r="L1547" s="31">
        <v>16789210</v>
      </c>
      <c r="M1547" s="32" t="s">
        <v>1939</v>
      </c>
      <c r="N1547" s="29">
        <v>673</v>
      </c>
      <c r="O1547" s="29">
        <v>82</v>
      </c>
      <c r="P1547" s="29">
        <v>95.4</v>
      </c>
      <c r="Q1547" s="29">
        <v>127</v>
      </c>
      <c r="R1547" s="29">
        <v>104.3</v>
      </c>
      <c r="S1547" s="33">
        <v>9.3291404612159234E-2</v>
      </c>
      <c r="T1547" s="34">
        <v>18355498.983228508</v>
      </c>
      <c r="U1547" s="34">
        <v>2663910.9373687138</v>
      </c>
      <c r="V1547" s="35">
        <v>15691588.045859795</v>
      </c>
      <c r="W1547" s="24">
        <v>0</v>
      </c>
      <c r="X1547" s="35">
        <v>15691588.045859795</v>
      </c>
    </row>
    <row r="1548" spans="1:24">
      <c r="A1548" s="24">
        <v>1547</v>
      </c>
      <c r="B1548" s="25" t="s">
        <v>60</v>
      </c>
      <c r="C1548" s="25" t="s">
        <v>86</v>
      </c>
      <c r="D1548" s="26">
        <v>43404</v>
      </c>
      <c r="E1548" s="27">
        <v>43404</v>
      </c>
      <c r="F1548" s="27">
        <v>43374</v>
      </c>
      <c r="G1548" s="27">
        <v>44798</v>
      </c>
      <c r="H1548" s="28">
        <v>3.8191780821917809</v>
      </c>
      <c r="I1548" s="29">
        <v>25</v>
      </c>
      <c r="J1548" s="30">
        <v>0.05</v>
      </c>
      <c r="K1548" s="29">
        <v>3.7999999999999999E-2</v>
      </c>
      <c r="L1548" s="31">
        <v>892500</v>
      </c>
      <c r="M1548" s="32" t="s">
        <v>2189</v>
      </c>
      <c r="N1548" s="29">
        <v>798</v>
      </c>
      <c r="O1548" s="29">
        <v>82</v>
      </c>
      <c r="P1548" s="29">
        <v>96</v>
      </c>
      <c r="Q1548" s="29">
        <v>127</v>
      </c>
      <c r="R1548" s="29">
        <v>95.3</v>
      </c>
      <c r="S1548" s="33">
        <v>-7.2916666666666963E-3</v>
      </c>
      <c r="T1548" s="34">
        <v>885992.1875</v>
      </c>
      <c r="U1548" s="34">
        <v>128582.95385273972</v>
      </c>
      <c r="V1548" s="35">
        <v>757409.23364726023</v>
      </c>
      <c r="W1548" s="24">
        <v>0</v>
      </c>
      <c r="X1548" s="35">
        <v>757409.23364726023</v>
      </c>
    </row>
    <row r="1549" spans="1:24">
      <c r="A1549" s="24">
        <v>1548</v>
      </c>
      <c r="B1549" s="25" t="s">
        <v>60</v>
      </c>
      <c r="C1549" s="25" t="s">
        <v>90</v>
      </c>
      <c r="D1549" s="26">
        <v>43404</v>
      </c>
      <c r="E1549" s="27">
        <v>43404</v>
      </c>
      <c r="F1549" s="27">
        <v>43374</v>
      </c>
      <c r="G1549" s="27">
        <v>44798</v>
      </c>
      <c r="H1549" s="28">
        <v>3.8191780821917809</v>
      </c>
      <c r="I1549" s="29">
        <v>25</v>
      </c>
      <c r="J1549" s="30">
        <v>0.05</v>
      </c>
      <c r="K1549" s="29">
        <v>3.7999999999999999E-2</v>
      </c>
      <c r="L1549" s="31">
        <v>472500</v>
      </c>
      <c r="M1549" s="32" t="s">
        <v>2189</v>
      </c>
      <c r="N1549" s="29">
        <v>798</v>
      </c>
      <c r="O1549" s="29">
        <v>82</v>
      </c>
      <c r="P1549" s="29">
        <v>96</v>
      </c>
      <c r="Q1549" s="29">
        <v>127</v>
      </c>
      <c r="R1549" s="29">
        <v>95.3</v>
      </c>
      <c r="S1549" s="33">
        <v>-7.2916666666666963E-3</v>
      </c>
      <c r="T1549" s="34">
        <v>469054.6875</v>
      </c>
      <c r="U1549" s="34">
        <v>68073.328510273976</v>
      </c>
      <c r="V1549" s="35">
        <v>400981.35898972605</v>
      </c>
      <c r="W1549" s="24">
        <v>0</v>
      </c>
      <c r="X1549" s="35">
        <v>400981.35898972605</v>
      </c>
    </row>
    <row r="1550" spans="1:24">
      <c r="A1550" s="24">
        <v>1549</v>
      </c>
      <c r="B1550" s="25" t="s">
        <v>60</v>
      </c>
      <c r="C1550" s="25" t="s">
        <v>91</v>
      </c>
      <c r="D1550" s="26">
        <v>43404</v>
      </c>
      <c r="E1550" s="27">
        <v>43404</v>
      </c>
      <c r="F1550" s="27">
        <v>43374</v>
      </c>
      <c r="G1550" s="27">
        <v>44798</v>
      </c>
      <c r="H1550" s="28">
        <v>3.8191780821917809</v>
      </c>
      <c r="I1550" s="29">
        <v>25</v>
      </c>
      <c r="J1550" s="30">
        <v>0.05</v>
      </c>
      <c r="K1550" s="29">
        <v>3.7999999999999999E-2</v>
      </c>
      <c r="L1550" s="31">
        <v>637760</v>
      </c>
      <c r="M1550" s="32" t="s">
        <v>2189</v>
      </c>
      <c r="N1550" s="29">
        <v>798</v>
      </c>
      <c r="O1550" s="29">
        <v>82</v>
      </c>
      <c r="P1550" s="29">
        <v>96</v>
      </c>
      <c r="Q1550" s="29">
        <v>127</v>
      </c>
      <c r="R1550" s="29">
        <v>95.3</v>
      </c>
      <c r="S1550" s="33">
        <v>-7.2916666666666963E-3</v>
      </c>
      <c r="T1550" s="34">
        <v>633109.66666666663</v>
      </c>
      <c r="U1550" s="34">
        <v>91882.42537716894</v>
      </c>
      <c r="V1550" s="35">
        <v>541227.2412894977</v>
      </c>
      <c r="W1550" s="24">
        <v>0</v>
      </c>
      <c r="X1550" s="35">
        <v>541227.2412894977</v>
      </c>
    </row>
    <row r="1551" spans="1:24">
      <c r="A1551" s="24">
        <v>1550</v>
      </c>
      <c r="B1551" s="25" t="s">
        <v>60</v>
      </c>
      <c r="C1551" s="25" t="s">
        <v>92</v>
      </c>
      <c r="D1551" s="26">
        <v>43404</v>
      </c>
      <c r="E1551" s="27">
        <v>43404</v>
      </c>
      <c r="F1551" s="27">
        <v>43374</v>
      </c>
      <c r="G1551" s="27">
        <v>44798</v>
      </c>
      <c r="H1551" s="28">
        <v>3.8191780821917809</v>
      </c>
      <c r="I1551" s="29">
        <v>25</v>
      </c>
      <c r="J1551" s="30">
        <v>0.05</v>
      </c>
      <c r="K1551" s="29">
        <v>3.7999999999999999E-2</v>
      </c>
      <c r="L1551" s="31">
        <v>21044329</v>
      </c>
      <c r="M1551" s="32" t="s">
        <v>2189</v>
      </c>
      <c r="N1551" s="29">
        <v>798</v>
      </c>
      <c r="O1551" s="29">
        <v>82</v>
      </c>
      <c r="P1551" s="29">
        <v>96</v>
      </c>
      <c r="Q1551" s="29">
        <v>127</v>
      </c>
      <c r="R1551" s="29">
        <v>95.3</v>
      </c>
      <c r="S1551" s="33">
        <v>-7.2916666666666963E-3</v>
      </c>
      <c r="T1551" s="34">
        <v>20890880.767708331</v>
      </c>
      <c r="U1551" s="34">
        <v>3031867.7699371115</v>
      </c>
      <c r="V1551" s="35">
        <v>17859012.997771218</v>
      </c>
      <c r="W1551" s="24">
        <v>0</v>
      </c>
      <c r="X1551" s="35">
        <v>17859012.997771218</v>
      </c>
    </row>
    <row r="1552" spans="1:24">
      <c r="A1552" s="24">
        <v>1551</v>
      </c>
      <c r="B1552" s="25" t="s">
        <v>60</v>
      </c>
      <c r="C1552" s="25" t="s">
        <v>93</v>
      </c>
      <c r="D1552" s="26">
        <v>43404</v>
      </c>
      <c r="E1552" s="27">
        <v>43404</v>
      </c>
      <c r="F1552" s="27">
        <v>43374</v>
      </c>
      <c r="G1552" s="27">
        <v>44798</v>
      </c>
      <c r="H1552" s="28">
        <v>3.8191780821917809</v>
      </c>
      <c r="I1552" s="29">
        <v>25</v>
      </c>
      <c r="J1552" s="30">
        <v>0.05</v>
      </c>
      <c r="K1552" s="29">
        <v>3.7999999999999999E-2</v>
      </c>
      <c r="L1552" s="31">
        <v>969266</v>
      </c>
      <c r="M1552" s="32" t="s">
        <v>2189</v>
      </c>
      <c r="N1552" s="29">
        <v>798</v>
      </c>
      <c r="O1552" s="29">
        <v>82</v>
      </c>
      <c r="P1552" s="29">
        <v>96</v>
      </c>
      <c r="Q1552" s="29">
        <v>127</v>
      </c>
      <c r="R1552" s="29">
        <v>95.3</v>
      </c>
      <c r="S1552" s="33">
        <v>-7.2916666666666963E-3</v>
      </c>
      <c r="T1552" s="34">
        <v>962198.43541666667</v>
      </c>
      <c r="U1552" s="34">
        <v>139642.67265997716</v>
      </c>
      <c r="V1552" s="35">
        <v>822555.76275668945</v>
      </c>
      <c r="W1552" s="24">
        <v>0</v>
      </c>
      <c r="X1552" s="35">
        <v>822555.76275668945</v>
      </c>
    </row>
    <row r="1553" spans="1:24">
      <c r="A1553" s="24">
        <v>1552</v>
      </c>
      <c r="B1553" s="25" t="s">
        <v>60</v>
      </c>
      <c r="C1553" s="25" t="s">
        <v>94</v>
      </c>
      <c r="D1553" s="26">
        <v>43404</v>
      </c>
      <c r="E1553" s="27">
        <v>43404</v>
      </c>
      <c r="F1553" s="27">
        <v>43374</v>
      </c>
      <c r="G1553" s="27">
        <v>44798</v>
      </c>
      <c r="H1553" s="28">
        <v>3.8191780821917809</v>
      </c>
      <c r="I1553" s="29">
        <v>25</v>
      </c>
      <c r="J1553" s="30">
        <v>0.05</v>
      </c>
      <c r="K1553" s="29">
        <v>3.7999999999999999E-2</v>
      </c>
      <c r="L1553" s="31">
        <v>735000</v>
      </c>
      <c r="M1553" s="32" t="s">
        <v>2189</v>
      </c>
      <c r="N1553" s="29">
        <v>798</v>
      </c>
      <c r="O1553" s="29">
        <v>82</v>
      </c>
      <c r="P1553" s="29">
        <v>96</v>
      </c>
      <c r="Q1553" s="29">
        <v>127</v>
      </c>
      <c r="R1553" s="29">
        <v>95.3</v>
      </c>
      <c r="S1553" s="33">
        <v>-7.2916666666666963E-3</v>
      </c>
      <c r="T1553" s="34">
        <v>729640.625</v>
      </c>
      <c r="U1553" s="34">
        <v>105891.84434931507</v>
      </c>
      <c r="V1553" s="35">
        <v>623748.78065068496</v>
      </c>
      <c r="W1553" s="24">
        <v>0</v>
      </c>
      <c r="X1553" s="35">
        <v>623748.78065068496</v>
      </c>
    </row>
    <row r="1554" spans="1:24">
      <c r="A1554" s="24">
        <v>1553</v>
      </c>
      <c r="B1554" s="25" t="s">
        <v>60</v>
      </c>
      <c r="C1554" s="25" t="s">
        <v>95</v>
      </c>
      <c r="D1554" s="26">
        <v>43404</v>
      </c>
      <c r="E1554" s="27">
        <v>43404</v>
      </c>
      <c r="F1554" s="27">
        <v>43374</v>
      </c>
      <c r="G1554" s="27">
        <v>44798</v>
      </c>
      <c r="H1554" s="28">
        <v>3.8191780821917809</v>
      </c>
      <c r="I1554" s="29">
        <v>25</v>
      </c>
      <c r="J1554" s="30">
        <v>0.05</v>
      </c>
      <c r="K1554" s="29">
        <v>3.7999999999999999E-2</v>
      </c>
      <c r="L1554" s="31">
        <v>126000</v>
      </c>
      <c r="M1554" s="32" t="s">
        <v>2189</v>
      </c>
      <c r="N1554" s="29">
        <v>798</v>
      </c>
      <c r="O1554" s="29">
        <v>82</v>
      </c>
      <c r="P1554" s="29">
        <v>96</v>
      </c>
      <c r="Q1554" s="29">
        <v>127</v>
      </c>
      <c r="R1554" s="29">
        <v>95.3</v>
      </c>
      <c r="S1554" s="33">
        <v>-7.2916666666666963E-3</v>
      </c>
      <c r="T1554" s="34">
        <v>125081.25</v>
      </c>
      <c r="U1554" s="34">
        <v>18152.887602739724</v>
      </c>
      <c r="V1554" s="35">
        <v>106928.36239726028</v>
      </c>
      <c r="W1554" s="24">
        <v>0</v>
      </c>
      <c r="X1554" s="35">
        <v>106928.36239726028</v>
      </c>
    </row>
    <row r="1555" spans="1:24">
      <c r="A1555" s="24">
        <v>1554</v>
      </c>
      <c r="B1555" s="25" t="s">
        <v>60</v>
      </c>
      <c r="C1555" s="25" t="s">
        <v>96</v>
      </c>
      <c r="D1555" s="26">
        <v>43404</v>
      </c>
      <c r="E1555" s="27">
        <v>43404</v>
      </c>
      <c r="F1555" s="27">
        <v>43374</v>
      </c>
      <c r="G1555" s="27">
        <v>44798</v>
      </c>
      <c r="H1555" s="28">
        <v>3.8191780821917809</v>
      </c>
      <c r="I1555" s="29">
        <v>25</v>
      </c>
      <c r="J1555" s="30">
        <v>0.05</v>
      </c>
      <c r="K1555" s="29">
        <v>3.7999999999999999E-2</v>
      </c>
      <c r="L1555" s="31">
        <v>29327302</v>
      </c>
      <c r="M1555" s="32" t="s">
        <v>2189</v>
      </c>
      <c r="N1555" s="29">
        <v>798</v>
      </c>
      <c r="O1555" s="29">
        <v>82</v>
      </c>
      <c r="P1555" s="29">
        <v>96</v>
      </c>
      <c r="Q1555" s="29">
        <v>127</v>
      </c>
      <c r="R1555" s="29">
        <v>95.3</v>
      </c>
      <c r="S1555" s="33">
        <v>-7.2916666666666963E-3</v>
      </c>
      <c r="T1555" s="34">
        <v>29113457.089583334</v>
      </c>
      <c r="U1555" s="34">
        <v>4225200.1341079678</v>
      </c>
      <c r="V1555" s="35">
        <v>24888256.955475368</v>
      </c>
      <c r="W1555" s="24">
        <v>0</v>
      </c>
      <c r="X1555" s="35">
        <v>24888256.955475368</v>
      </c>
    </row>
    <row r="1556" spans="1:24">
      <c r="A1556" s="24">
        <v>1555</v>
      </c>
      <c r="B1556" s="25" t="s">
        <v>60</v>
      </c>
      <c r="C1556" s="25" t="s">
        <v>97</v>
      </c>
      <c r="D1556" s="26">
        <v>43404</v>
      </c>
      <c r="E1556" s="27">
        <v>43404</v>
      </c>
      <c r="F1556" s="27">
        <v>43374</v>
      </c>
      <c r="G1556" s="27">
        <v>44798</v>
      </c>
      <c r="H1556" s="28">
        <v>3.8191780821917809</v>
      </c>
      <c r="I1556" s="29">
        <v>25</v>
      </c>
      <c r="J1556" s="30">
        <v>0.05</v>
      </c>
      <c r="K1556" s="29">
        <v>3.7999999999999999E-2</v>
      </c>
      <c r="L1556" s="31">
        <v>1517250</v>
      </c>
      <c r="M1556" s="32" t="s">
        <v>1941</v>
      </c>
      <c r="N1556" s="29">
        <v>674</v>
      </c>
      <c r="O1556" s="29">
        <v>82</v>
      </c>
      <c r="P1556" s="29">
        <v>105.9</v>
      </c>
      <c r="Q1556" s="29">
        <v>127</v>
      </c>
      <c r="R1556" s="29">
        <v>122.8</v>
      </c>
      <c r="S1556" s="33">
        <v>0.15958451369216234</v>
      </c>
      <c r="T1556" s="34">
        <v>1759379.6033994332</v>
      </c>
      <c r="U1556" s="34">
        <v>255336.59274321859</v>
      </c>
      <c r="V1556" s="35">
        <v>1504043.0106562146</v>
      </c>
      <c r="W1556" s="24">
        <v>0</v>
      </c>
      <c r="X1556" s="35">
        <v>1504043.0106562146</v>
      </c>
    </row>
    <row r="1557" spans="1:24">
      <c r="A1557" s="24">
        <v>1556</v>
      </c>
      <c r="B1557" s="25" t="s">
        <v>60</v>
      </c>
      <c r="C1557" s="25" t="s">
        <v>98</v>
      </c>
      <c r="D1557" s="26">
        <v>43404</v>
      </c>
      <c r="E1557" s="27">
        <v>43404</v>
      </c>
      <c r="F1557" s="27">
        <v>43374</v>
      </c>
      <c r="G1557" s="27">
        <v>44798</v>
      </c>
      <c r="H1557" s="28">
        <v>3.8191780821917809</v>
      </c>
      <c r="I1557" s="29">
        <v>25</v>
      </c>
      <c r="J1557" s="30">
        <v>0.05</v>
      </c>
      <c r="K1557" s="29">
        <v>3.7999999999999999E-2</v>
      </c>
      <c r="L1557" s="31">
        <v>312900</v>
      </c>
      <c r="M1557" s="32" t="s">
        <v>2189</v>
      </c>
      <c r="N1557" s="29">
        <v>798</v>
      </c>
      <c r="O1557" s="29">
        <v>82</v>
      </c>
      <c r="P1557" s="29">
        <v>96</v>
      </c>
      <c r="Q1557" s="29">
        <v>127</v>
      </c>
      <c r="R1557" s="29">
        <v>95.3</v>
      </c>
      <c r="S1557" s="33">
        <v>-7.2916666666666963E-3</v>
      </c>
      <c r="T1557" s="34">
        <v>310618.4375</v>
      </c>
      <c r="U1557" s="34">
        <v>45079.67088013699</v>
      </c>
      <c r="V1557" s="35">
        <v>265538.76661986299</v>
      </c>
      <c r="W1557" s="24">
        <v>0</v>
      </c>
      <c r="X1557" s="35">
        <v>265538.76661986299</v>
      </c>
    </row>
    <row r="1558" spans="1:24">
      <c r="A1558" s="24">
        <v>1557</v>
      </c>
      <c r="B1558" s="25" t="s">
        <v>60</v>
      </c>
      <c r="C1558" s="25" t="s">
        <v>99</v>
      </c>
      <c r="D1558" s="26">
        <v>43404</v>
      </c>
      <c r="E1558" s="27">
        <v>43404</v>
      </c>
      <c r="F1558" s="27">
        <v>43374</v>
      </c>
      <c r="G1558" s="27">
        <v>44798</v>
      </c>
      <c r="H1558" s="28">
        <v>3.8191780821917809</v>
      </c>
      <c r="I1558" s="29">
        <v>25</v>
      </c>
      <c r="J1558" s="30">
        <v>0.05</v>
      </c>
      <c r="K1558" s="29">
        <v>3.7999999999999999E-2</v>
      </c>
      <c r="L1558" s="31">
        <v>1174950</v>
      </c>
      <c r="M1558" s="32" t="s">
        <v>2189</v>
      </c>
      <c r="N1558" s="29">
        <v>798</v>
      </c>
      <c r="O1558" s="29">
        <v>82</v>
      </c>
      <c r="P1558" s="29">
        <v>96</v>
      </c>
      <c r="Q1558" s="29">
        <v>127</v>
      </c>
      <c r="R1558" s="29">
        <v>95.3</v>
      </c>
      <c r="S1558" s="33">
        <v>-7.2916666666666963E-3</v>
      </c>
      <c r="T1558" s="34">
        <v>1166382.65625</v>
      </c>
      <c r="U1558" s="34">
        <v>169275.67689554795</v>
      </c>
      <c r="V1558" s="35">
        <v>997106.97935445211</v>
      </c>
      <c r="W1558" s="24">
        <v>0</v>
      </c>
      <c r="X1558" s="35">
        <v>997106.97935445211</v>
      </c>
    </row>
    <row r="1559" spans="1:24">
      <c r="A1559" s="24">
        <v>1558</v>
      </c>
      <c r="B1559" s="25" t="s">
        <v>60</v>
      </c>
      <c r="C1559" s="25" t="s">
        <v>100</v>
      </c>
      <c r="D1559" s="26">
        <v>43404</v>
      </c>
      <c r="E1559" s="27">
        <v>43404</v>
      </c>
      <c r="F1559" s="27">
        <v>43374</v>
      </c>
      <c r="G1559" s="27">
        <v>44798</v>
      </c>
      <c r="H1559" s="28">
        <v>3.8191780821917809</v>
      </c>
      <c r="I1559" s="29">
        <v>25</v>
      </c>
      <c r="J1559" s="30">
        <v>0.05</v>
      </c>
      <c r="K1559" s="29">
        <v>3.7999999999999999E-2</v>
      </c>
      <c r="L1559" s="31">
        <v>582750</v>
      </c>
      <c r="M1559" s="32" t="s">
        <v>1973</v>
      </c>
      <c r="N1559" s="29">
        <v>690</v>
      </c>
      <c r="O1559" s="29">
        <v>82</v>
      </c>
      <c r="P1559" s="29">
        <v>112.3</v>
      </c>
      <c r="Q1559" s="29">
        <v>127</v>
      </c>
      <c r="R1559" s="29">
        <v>145.69999999999999</v>
      </c>
      <c r="S1559" s="33">
        <v>0.29741763134461258</v>
      </c>
      <c r="T1559" s="34">
        <v>756070.12466607301</v>
      </c>
      <c r="U1559" s="34">
        <v>109727.52505153758</v>
      </c>
      <c r="V1559" s="35">
        <v>646342.59961453546</v>
      </c>
      <c r="W1559" s="24">
        <v>0</v>
      </c>
      <c r="X1559" s="35">
        <v>646342.59961453546</v>
      </c>
    </row>
    <row r="1560" spans="1:24">
      <c r="A1560" s="24">
        <v>1559</v>
      </c>
      <c r="B1560" s="25" t="s">
        <v>60</v>
      </c>
      <c r="C1560" s="25" t="s">
        <v>101</v>
      </c>
      <c r="D1560" s="26">
        <v>43404</v>
      </c>
      <c r="E1560" s="27">
        <v>43404</v>
      </c>
      <c r="F1560" s="27">
        <v>43374</v>
      </c>
      <c r="G1560" s="27">
        <v>44798</v>
      </c>
      <c r="H1560" s="28">
        <v>3.8191780821917809</v>
      </c>
      <c r="I1560" s="29">
        <v>25</v>
      </c>
      <c r="J1560" s="30">
        <v>0.05</v>
      </c>
      <c r="K1560" s="29">
        <v>3.7999999999999999E-2</v>
      </c>
      <c r="L1560" s="31">
        <v>9976171</v>
      </c>
      <c r="M1560" s="32" t="s">
        <v>2189</v>
      </c>
      <c r="N1560" s="29">
        <v>798</v>
      </c>
      <c r="O1560" s="29">
        <v>82</v>
      </c>
      <c r="P1560" s="29">
        <v>96</v>
      </c>
      <c r="Q1560" s="29">
        <v>127</v>
      </c>
      <c r="R1560" s="29">
        <v>95.3</v>
      </c>
      <c r="S1560" s="33">
        <v>-7.2916666666666963E-3</v>
      </c>
      <c r="T1560" s="34">
        <v>9903428.0864583328</v>
      </c>
      <c r="U1560" s="34">
        <v>1437272.3084818379</v>
      </c>
      <c r="V1560" s="35">
        <v>8466155.7779764943</v>
      </c>
      <c r="W1560" s="24">
        <v>0</v>
      </c>
      <c r="X1560" s="35">
        <v>8466155.7779764943</v>
      </c>
    </row>
    <row r="1561" spans="1:24">
      <c r="A1561" s="24">
        <v>1560</v>
      </c>
      <c r="B1561" s="25" t="s">
        <v>60</v>
      </c>
      <c r="C1561" s="25" t="s">
        <v>102</v>
      </c>
      <c r="D1561" s="26">
        <v>43404</v>
      </c>
      <c r="E1561" s="27">
        <v>43404</v>
      </c>
      <c r="F1561" s="27">
        <v>43374</v>
      </c>
      <c r="G1561" s="27">
        <v>44798</v>
      </c>
      <c r="H1561" s="28">
        <v>3.8191780821917809</v>
      </c>
      <c r="I1561" s="29">
        <v>25</v>
      </c>
      <c r="J1561" s="30">
        <v>0.05</v>
      </c>
      <c r="K1561" s="29">
        <v>3.7999999999999999E-2</v>
      </c>
      <c r="L1561" s="31">
        <v>21103901</v>
      </c>
      <c r="M1561" s="32" t="s">
        <v>2189</v>
      </c>
      <c r="N1561" s="29">
        <v>798</v>
      </c>
      <c r="O1561" s="29">
        <v>82</v>
      </c>
      <c r="P1561" s="29">
        <v>96</v>
      </c>
      <c r="Q1561" s="29">
        <v>127</v>
      </c>
      <c r="R1561" s="29">
        <v>95.3</v>
      </c>
      <c r="S1561" s="33">
        <v>-7.2916666666666963E-3</v>
      </c>
      <c r="T1561" s="34">
        <v>20950018.388541665</v>
      </c>
      <c r="U1561" s="34">
        <v>3040450.3399392576</v>
      </c>
      <c r="V1561" s="35">
        <v>17909568.048602406</v>
      </c>
      <c r="W1561" s="24">
        <v>0</v>
      </c>
      <c r="X1561" s="35">
        <v>17909568.048602406</v>
      </c>
    </row>
    <row r="1562" spans="1:24">
      <c r="A1562" s="24">
        <v>1561</v>
      </c>
      <c r="B1562" s="25" t="s">
        <v>60</v>
      </c>
      <c r="C1562" s="25" t="s">
        <v>103</v>
      </c>
      <c r="D1562" s="26">
        <v>43404</v>
      </c>
      <c r="E1562" s="27">
        <v>43404</v>
      </c>
      <c r="F1562" s="27">
        <v>43374</v>
      </c>
      <c r="G1562" s="27">
        <v>44798</v>
      </c>
      <c r="H1562" s="28">
        <v>3.8191780821917809</v>
      </c>
      <c r="I1562" s="29">
        <v>25</v>
      </c>
      <c r="J1562" s="30">
        <v>0.05</v>
      </c>
      <c r="K1562" s="29">
        <v>3.7999999999999999E-2</v>
      </c>
      <c r="L1562" s="31">
        <v>580650</v>
      </c>
      <c r="M1562" s="32" t="s">
        <v>2189</v>
      </c>
      <c r="N1562" s="29">
        <v>798</v>
      </c>
      <c r="O1562" s="29">
        <v>82</v>
      </c>
      <c r="P1562" s="29">
        <v>96</v>
      </c>
      <c r="Q1562" s="29">
        <v>127</v>
      </c>
      <c r="R1562" s="29">
        <v>95.3</v>
      </c>
      <c r="S1562" s="33">
        <v>-7.2916666666666963E-3</v>
      </c>
      <c r="T1562" s="34">
        <v>576416.09375</v>
      </c>
      <c r="U1562" s="34">
        <v>83654.557035958904</v>
      </c>
      <c r="V1562" s="35">
        <v>492761.53671404108</v>
      </c>
      <c r="W1562" s="24">
        <v>0</v>
      </c>
      <c r="X1562" s="35">
        <v>492761.53671404108</v>
      </c>
    </row>
    <row r="1563" spans="1:24">
      <c r="A1563" s="24">
        <v>1562</v>
      </c>
      <c r="B1563" s="25" t="s">
        <v>60</v>
      </c>
      <c r="C1563" s="25" t="s">
        <v>104</v>
      </c>
      <c r="D1563" s="26">
        <v>43404</v>
      </c>
      <c r="E1563" s="27">
        <v>43404</v>
      </c>
      <c r="F1563" s="27">
        <v>43374</v>
      </c>
      <c r="G1563" s="27">
        <v>44798</v>
      </c>
      <c r="H1563" s="28">
        <v>3.8191780821917809</v>
      </c>
      <c r="I1563" s="29">
        <v>25</v>
      </c>
      <c r="J1563" s="30">
        <v>0.05</v>
      </c>
      <c r="K1563" s="29">
        <v>3.7999999999999999E-2</v>
      </c>
      <c r="L1563" s="31">
        <v>175035</v>
      </c>
      <c r="M1563" s="32" t="s">
        <v>1877</v>
      </c>
      <c r="N1563" s="29">
        <v>642</v>
      </c>
      <c r="O1563" s="29">
        <v>82</v>
      </c>
      <c r="P1563" s="29">
        <v>79.099999999999994</v>
      </c>
      <c r="Q1563" s="29">
        <v>127</v>
      </c>
      <c r="R1563" s="29">
        <v>94</v>
      </c>
      <c r="S1563" s="33">
        <v>0.18836915297092297</v>
      </c>
      <c r="T1563" s="34">
        <v>208006.19469026552</v>
      </c>
      <c r="U1563" s="34">
        <v>30187.68258940478</v>
      </c>
      <c r="V1563" s="35">
        <v>177818.51210086074</v>
      </c>
      <c r="W1563" s="24">
        <v>0</v>
      </c>
      <c r="X1563" s="35">
        <v>177818.51210086074</v>
      </c>
    </row>
    <row r="1564" spans="1:24">
      <c r="A1564" s="24">
        <v>1563</v>
      </c>
      <c r="B1564" s="25" t="s">
        <v>60</v>
      </c>
      <c r="C1564" s="25" t="s">
        <v>105</v>
      </c>
      <c r="D1564" s="26">
        <v>43404</v>
      </c>
      <c r="E1564" s="27">
        <v>43404</v>
      </c>
      <c r="F1564" s="27">
        <v>43374</v>
      </c>
      <c r="G1564" s="27">
        <v>44798</v>
      </c>
      <c r="H1564" s="28">
        <v>3.8191780821917809</v>
      </c>
      <c r="I1564" s="29">
        <v>25</v>
      </c>
      <c r="J1564" s="30">
        <v>0.05</v>
      </c>
      <c r="K1564" s="29">
        <v>3.7999999999999999E-2</v>
      </c>
      <c r="L1564" s="31">
        <v>132796</v>
      </c>
      <c r="M1564" s="32" t="s">
        <v>2189</v>
      </c>
      <c r="N1564" s="29">
        <v>798</v>
      </c>
      <c r="O1564" s="29">
        <v>82</v>
      </c>
      <c r="P1564" s="29">
        <v>96</v>
      </c>
      <c r="Q1564" s="29">
        <v>127</v>
      </c>
      <c r="R1564" s="29">
        <v>95.3</v>
      </c>
      <c r="S1564" s="33">
        <v>-7.2916666666666963E-3</v>
      </c>
      <c r="T1564" s="34">
        <v>131827.69583333333</v>
      </c>
      <c r="U1564" s="34">
        <v>19131.990968995433</v>
      </c>
      <c r="V1564" s="35">
        <v>112695.70486433789</v>
      </c>
      <c r="W1564" s="24">
        <v>0</v>
      </c>
      <c r="X1564" s="35">
        <v>112695.70486433789</v>
      </c>
    </row>
    <row r="1565" spans="1:24">
      <c r="A1565" s="24">
        <v>1564</v>
      </c>
      <c r="B1565" s="25" t="s">
        <v>60</v>
      </c>
      <c r="C1565" s="25" t="s">
        <v>106</v>
      </c>
      <c r="D1565" s="26">
        <v>43404</v>
      </c>
      <c r="E1565" s="27">
        <v>43404</v>
      </c>
      <c r="F1565" s="27">
        <v>43374</v>
      </c>
      <c r="G1565" s="27">
        <v>44798</v>
      </c>
      <c r="H1565" s="28">
        <v>3.8191780821917809</v>
      </c>
      <c r="I1565" s="29">
        <v>25</v>
      </c>
      <c r="J1565" s="30">
        <v>0.05</v>
      </c>
      <c r="K1565" s="29">
        <v>3.7999999999999999E-2</v>
      </c>
      <c r="L1565" s="31">
        <v>469552</v>
      </c>
      <c r="M1565" s="32" t="s">
        <v>1871</v>
      </c>
      <c r="N1565" s="29">
        <v>639</v>
      </c>
      <c r="O1565" s="29">
        <v>82</v>
      </c>
      <c r="P1565" s="29">
        <v>113.1</v>
      </c>
      <c r="Q1565" s="29">
        <v>127</v>
      </c>
      <c r="R1565" s="29">
        <v>116.2</v>
      </c>
      <c r="S1565" s="33">
        <v>2.740937223695852E-2</v>
      </c>
      <c r="T1565" s="34">
        <v>482422.1255526084</v>
      </c>
      <c r="U1565" s="34">
        <v>70013.328314445956</v>
      </c>
      <c r="V1565" s="35">
        <v>412408.79723816243</v>
      </c>
      <c r="W1565" s="24">
        <v>0</v>
      </c>
      <c r="X1565" s="35">
        <v>412408.79723816243</v>
      </c>
    </row>
    <row r="1566" spans="1:24">
      <c r="A1566" s="24">
        <v>1565</v>
      </c>
      <c r="B1566" s="25" t="s">
        <v>60</v>
      </c>
      <c r="C1566" s="25" t="s">
        <v>110</v>
      </c>
      <c r="D1566" s="26">
        <v>43404</v>
      </c>
      <c r="E1566" s="27">
        <v>43404</v>
      </c>
      <c r="F1566" s="27">
        <v>43374</v>
      </c>
      <c r="G1566" s="27">
        <v>44798</v>
      </c>
      <c r="H1566" s="28">
        <v>3.8191780821917809</v>
      </c>
      <c r="I1566" s="29">
        <v>25</v>
      </c>
      <c r="J1566" s="30">
        <v>0.05</v>
      </c>
      <c r="K1566" s="29">
        <v>3.7999999999999999E-2</v>
      </c>
      <c r="L1566" s="31">
        <v>16789210</v>
      </c>
      <c r="M1566" s="32" t="s">
        <v>1939</v>
      </c>
      <c r="N1566" s="29">
        <v>673</v>
      </c>
      <c r="O1566" s="29">
        <v>82</v>
      </c>
      <c r="P1566" s="29">
        <v>95.4</v>
      </c>
      <c r="Q1566" s="29">
        <v>127</v>
      </c>
      <c r="R1566" s="29">
        <v>104.3</v>
      </c>
      <c r="S1566" s="33">
        <v>9.3291404612159234E-2</v>
      </c>
      <c r="T1566" s="34">
        <v>18355498.983228508</v>
      </c>
      <c r="U1566" s="34">
        <v>2663910.9373687138</v>
      </c>
      <c r="V1566" s="35">
        <v>15691588.045859795</v>
      </c>
      <c r="W1566" s="24">
        <v>0</v>
      </c>
      <c r="X1566" s="35">
        <v>15691588.045859795</v>
      </c>
    </row>
    <row r="1567" spans="1:24">
      <c r="A1567" s="24">
        <v>1566</v>
      </c>
      <c r="B1567" s="25" t="s">
        <v>60</v>
      </c>
      <c r="C1567" s="25" t="s">
        <v>86</v>
      </c>
      <c r="D1567" s="26">
        <v>43404</v>
      </c>
      <c r="E1567" s="27">
        <v>43404</v>
      </c>
      <c r="F1567" s="27">
        <v>43374</v>
      </c>
      <c r="G1567" s="27">
        <v>44798</v>
      </c>
      <c r="H1567" s="28">
        <v>3.8191780821917809</v>
      </c>
      <c r="I1567" s="29">
        <v>25</v>
      </c>
      <c r="J1567" s="30">
        <v>0.05</v>
      </c>
      <c r="K1567" s="29">
        <v>3.7999999999999999E-2</v>
      </c>
      <c r="L1567" s="31">
        <v>892500</v>
      </c>
      <c r="M1567" s="32" t="s">
        <v>2189</v>
      </c>
      <c r="N1567" s="29">
        <v>798</v>
      </c>
      <c r="O1567" s="29">
        <v>82</v>
      </c>
      <c r="P1567" s="29">
        <v>96</v>
      </c>
      <c r="Q1567" s="29">
        <v>127</v>
      </c>
      <c r="R1567" s="29">
        <v>95.3</v>
      </c>
      <c r="S1567" s="33">
        <v>-7.2916666666666963E-3</v>
      </c>
      <c r="T1567" s="34">
        <v>885992.1875</v>
      </c>
      <c r="U1567" s="34">
        <v>128582.95385273972</v>
      </c>
      <c r="V1567" s="35">
        <v>757409.23364726023</v>
      </c>
      <c r="W1567" s="24">
        <v>0</v>
      </c>
      <c r="X1567" s="35">
        <v>757409.23364726023</v>
      </c>
    </row>
    <row r="1568" spans="1:24">
      <c r="A1568" s="24">
        <v>1567</v>
      </c>
      <c r="B1568" s="25" t="s">
        <v>60</v>
      </c>
      <c r="C1568" s="25" t="s">
        <v>90</v>
      </c>
      <c r="D1568" s="26">
        <v>43404</v>
      </c>
      <c r="E1568" s="27">
        <v>43404</v>
      </c>
      <c r="F1568" s="27">
        <v>43374</v>
      </c>
      <c r="G1568" s="27">
        <v>44798</v>
      </c>
      <c r="H1568" s="28">
        <v>3.8191780821917809</v>
      </c>
      <c r="I1568" s="29">
        <v>25</v>
      </c>
      <c r="J1568" s="30">
        <v>0.05</v>
      </c>
      <c r="K1568" s="29">
        <v>3.7999999999999999E-2</v>
      </c>
      <c r="L1568" s="31">
        <v>472500</v>
      </c>
      <c r="M1568" s="32" t="s">
        <v>2189</v>
      </c>
      <c r="N1568" s="29">
        <v>798</v>
      </c>
      <c r="O1568" s="29">
        <v>82</v>
      </c>
      <c r="P1568" s="29">
        <v>96</v>
      </c>
      <c r="Q1568" s="29">
        <v>127</v>
      </c>
      <c r="R1568" s="29">
        <v>95.3</v>
      </c>
      <c r="S1568" s="33">
        <v>-7.2916666666666963E-3</v>
      </c>
      <c r="T1568" s="34">
        <v>469054.6875</v>
      </c>
      <c r="U1568" s="34">
        <v>68073.328510273976</v>
      </c>
      <c r="V1568" s="35">
        <v>400981.35898972605</v>
      </c>
      <c r="W1568" s="24">
        <v>0</v>
      </c>
      <c r="X1568" s="35">
        <v>400981.35898972605</v>
      </c>
    </row>
    <row r="1569" spans="1:24">
      <c r="A1569" s="24">
        <v>1568</v>
      </c>
      <c r="B1569" s="25" t="s">
        <v>60</v>
      </c>
      <c r="C1569" s="25" t="s">
        <v>91</v>
      </c>
      <c r="D1569" s="26">
        <v>43404</v>
      </c>
      <c r="E1569" s="27">
        <v>43404</v>
      </c>
      <c r="F1569" s="27">
        <v>43374</v>
      </c>
      <c r="G1569" s="27">
        <v>44798</v>
      </c>
      <c r="H1569" s="28">
        <v>3.8191780821917809</v>
      </c>
      <c r="I1569" s="29">
        <v>25</v>
      </c>
      <c r="J1569" s="30">
        <v>0.05</v>
      </c>
      <c r="K1569" s="29">
        <v>3.7999999999999999E-2</v>
      </c>
      <c r="L1569" s="31">
        <v>637760</v>
      </c>
      <c r="M1569" s="32" t="s">
        <v>2189</v>
      </c>
      <c r="N1569" s="29">
        <v>798</v>
      </c>
      <c r="O1569" s="29">
        <v>82</v>
      </c>
      <c r="P1569" s="29">
        <v>96</v>
      </c>
      <c r="Q1569" s="29">
        <v>127</v>
      </c>
      <c r="R1569" s="29">
        <v>95.3</v>
      </c>
      <c r="S1569" s="33">
        <v>-7.2916666666666963E-3</v>
      </c>
      <c r="T1569" s="34">
        <v>633109.66666666663</v>
      </c>
      <c r="U1569" s="34">
        <v>91882.42537716894</v>
      </c>
      <c r="V1569" s="35">
        <v>541227.2412894977</v>
      </c>
      <c r="W1569" s="24">
        <v>0</v>
      </c>
      <c r="X1569" s="35">
        <v>541227.2412894977</v>
      </c>
    </row>
    <row r="1570" spans="1:24">
      <c r="A1570" s="24">
        <v>1569</v>
      </c>
      <c r="B1570" s="25" t="s">
        <v>60</v>
      </c>
      <c r="C1570" s="25" t="s">
        <v>92</v>
      </c>
      <c r="D1570" s="26">
        <v>43404</v>
      </c>
      <c r="E1570" s="27">
        <v>43404</v>
      </c>
      <c r="F1570" s="27">
        <v>43374</v>
      </c>
      <c r="G1570" s="27">
        <v>44798</v>
      </c>
      <c r="H1570" s="28">
        <v>3.8191780821917809</v>
      </c>
      <c r="I1570" s="29">
        <v>25</v>
      </c>
      <c r="J1570" s="30">
        <v>0.05</v>
      </c>
      <c r="K1570" s="29">
        <v>3.7999999999999999E-2</v>
      </c>
      <c r="L1570" s="31">
        <v>21044329</v>
      </c>
      <c r="M1570" s="32" t="s">
        <v>2189</v>
      </c>
      <c r="N1570" s="29">
        <v>798</v>
      </c>
      <c r="O1570" s="29">
        <v>82</v>
      </c>
      <c r="P1570" s="29">
        <v>96</v>
      </c>
      <c r="Q1570" s="29">
        <v>127</v>
      </c>
      <c r="R1570" s="29">
        <v>95.3</v>
      </c>
      <c r="S1570" s="33">
        <v>-7.2916666666666963E-3</v>
      </c>
      <c r="T1570" s="34">
        <v>20890880.767708331</v>
      </c>
      <c r="U1570" s="34">
        <v>3031867.7699371115</v>
      </c>
      <c r="V1570" s="35">
        <v>17859012.997771218</v>
      </c>
      <c r="W1570" s="24">
        <v>0</v>
      </c>
      <c r="X1570" s="35">
        <v>17859012.997771218</v>
      </c>
    </row>
    <row r="1571" spans="1:24">
      <c r="A1571" s="24">
        <v>1570</v>
      </c>
      <c r="B1571" s="25" t="s">
        <v>60</v>
      </c>
      <c r="C1571" s="25" t="s">
        <v>93</v>
      </c>
      <c r="D1571" s="26">
        <v>43404</v>
      </c>
      <c r="E1571" s="27">
        <v>43404</v>
      </c>
      <c r="F1571" s="27">
        <v>43374</v>
      </c>
      <c r="G1571" s="27">
        <v>44798</v>
      </c>
      <c r="H1571" s="28">
        <v>3.8191780821917809</v>
      </c>
      <c r="I1571" s="29">
        <v>25</v>
      </c>
      <c r="J1571" s="30">
        <v>0.05</v>
      </c>
      <c r="K1571" s="29">
        <v>3.7999999999999999E-2</v>
      </c>
      <c r="L1571" s="31">
        <v>969266</v>
      </c>
      <c r="M1571" s="32" t="s">
        <v>2189</v>
      </c>
      <c r="N1571" s="29">
        <v>798</v>
      </c>
      <c r="O1571" s="29">
        <v>82</v>
      </c>
      <c r="P1571" s="29">
        <v>96</v>
      </c>
      <c r="Q1571" s="29">
        <v>127</v>
      </c>
      <c r="R1571" s="29">
        <v>95.3</v>
      </c>
      <c r="S1571" s="33">
        <v>-7.2916666666666963E-3</v>
      </c>
      <c r="T1571" s="34">
        <v>962198.43541666667</v>
      </c>
      <c r="U1571" s="34">
        <v>139642.67265997716</v>
      </c>
      <c r="V1571" s="35">
        <v>822555.76275668945</v>
      </c>
      <c r="W1571" s="24">
        <v>0</v>
      </c>
      <c r="X1571" s="35">
        <v>822555.76275668945</v>
      </c>
    </row>
    <row r="1572" spans="1:24">
      <c r="A1572" s="24">
        <v>1571</v>
      </c>
      <c r="B1572" s="25" t="s">
        <v>60</v>
      </c>
      <c r="C1572" s="25" t="s">
        <v>94</v>
      </c>
      <c r="D1572" s="26">
        <v>43404</v>
      </c>
      <c r="E1572" s="27">
        <v>43404</v>
      </c>
      <c r="F1572" s="27">
        <v>43374</v>
      </c>
      <c r="G1572" s="27">
        <v>44798</v>
      </c>
      <c r="H1572" s="28">
        <v>3.8191780821917809</v>
      </c>
      <c r="I1572" s="29">
        <v>25</v>
      </c>
      <c r="J1572" s="30">
        <v>0.05</v>
      </c>
      <c r="K1572" s="29">
        <v>3.7999999999999999E-2</v>
      </c>
      <c r="L1572" s="31">
        <v>735000</v>
      </c>
      <c r="M1572" s="32" t="s">
        <v>2189</v>
      </c>
      <c r="N1572" s="29">
        <v>798</v>
      </c>
      <c r="O1572" s="29">
        <v>82</v>
      </c>
      <c r="P1572" s="29">
        <v>96</v>
      </c>
      <c r="Q1572" s="29">
        <v>127</v>
      </c>
      <c r="R1572" s="29">
        <v>95.3</v>
      </c>
      <c r="S1572" s="33">
        <v>-7.2916666666666963E-3</v>
      </c>
      <c r="T1572" s="34">
        <v>729640.625</v>
      </c>
      <c r="U1572" s="34">
        <v>105891.84434931507</v>
      </c>
      <c r="V1572" s="35">
        <v>623748.78065068496</v>
      </c>
      <c r="W1572" s="24">
        <v>0</v>
      </c>
      <c r="X1572" s="35">
        <v>623748.78065068496</v>
      </c>
    </row>
    <row r="1573" spans="1:24">
      <c r="A1573" s="24">
        <v>1572</v>
      </c>
      <c r="B1573" s="25" t="s">
        <v>60</v>
      </c>
      <c r="C1573" s="25" t="s">
        <v>95</v>
      </c>
      <c r="D1573" s="26">
        <v>43404</v>
      </c>
      <c r="E1573" s="27">
        <v>43404</v>
      </c>
      <c r="F1573" s="27">
        <v>43374</v>
      </c>
      <c r="G1573" s="27">
        <v>44798</v>
      </c>
      <c r="H1573" s="28">
        <v>3.8191780821917809</v>
      </c>
      <c r="I1573" s="29">
        <v>25</v>
      </c>
      <c r="J1573" s="30">
        <v>0.05</v>
      </c>
      <c r="K1573" s="29">
        <v>3.7999999999999999E-2</v>
      </c>
      <c r="L1573" s="31">
        <v>126000</v>
      </c>
      <c r="M1573" s="32" t="s">
        <v>2189</v>
      </c>
      <c r="N1573" s="29">
        <v>798</v>
      </c>
      <c r="O1573" s="29">
        <v>82</v>
      </c>
      <c r="P1573" s="29">
        <v>96</v>
      </c>
      <c r="Q1573" s="29">
        <v>127</v>
      </c>
      <c r="R1573" s="29">
        <v>95.3</v>
      </c>
      <c r="S1573" s="33">
        <v>-7.2916666666666963E-3</v>
      </c>
      <c r="T1573" s="34">
        <v>125081.25</v>
      </c>
      <c r="U1573" s="34">
        <v>18152.887602739724</v>
      </c>
      <c r="V1573" s="35">
        <v>106928.36239726028</v>
      </c>
      <c r="W1573" s="24">
        <v>0</v>
      </c>
      <c r="X1573" s="35">
        <v>106928.36239726028</v>
      </c>
    </row>
    <row r="1574" spans="1:24">
      <c r="A1574" s="24">
        <v>1573</v>
      </c>
      <c r="B1574" s="25" t="s">
        <v>60</v>
      </c>
      <c r="C1574" s="25" t="s">
        <v>96</v>
      </c>
      <c r="D1574" s="26">
        <v>43404</v>
      </c>
      <c r="E1574" s="27">
        <v>43404</v>
      </c>
      <c r="F1574" s="27">
        <v>43374</v>
      </c>
      <c r="G1574" s="27">
        <v>44798</v>
      </c>
      <c r="H1574" s="28">
        <v>3.8191780821917809</v>
      </c>
      <c r="I1574" s="29">
        <v>25</v>
      </c>
      <c r="J1574" s="30">
        <v>0.05</v>
      </c>
      <c r="K1574" s="29">
        <v>3.7999999999999999E-2</v>
      </c>
      <c r="L1574" s="31">
        <v>29327302</v>
      </c>
      <c r="M1574" s="32" t="s">
        <v>2189</v>
      </c>
      <c r="N1574" s="29">
        <v>798</v>
      </c>
      <c r="O1574" s="29">
        <v>82</v>
      </c>
      <c r="P1574" s="29">
        <v>96</v>
      </c>
      <c r="Q1574" s="29">
        <v>127</v>
      </c>
      <c r="R1574" s="29">
        <v>95.3</v>
      </c>
      <c r="S1574" s="33">
        <v>-7.2916666666666963E-3</v>
      </c>
      <c r="T1574" s="34">
        <v>29113457.089583334</v>
      </c>
      <c r="U1574" s="34">
        <v>4225200.1341079678</v>
      </c>
      <c r="V1574" s="35">
        <v>24888256.955475368</v>
      </c>
      <c r="W1574" s="24">
        <v>0</v>
      </c>
      <c r="X1574" s="35">
        <v>24888256.955475368</v>
      </c>
    </row>
    <row r="1575" spans="1:24">
      <c r="A1575" s="24">
        <v>1574</v>
      </c>
      <c r="B1575" s="25" t="s">
        <v>60</v>
      </c>
      <c r="C1575" s="25" t="s">
        <v>97</v>
      </c>
      <c r="D1575" s="26">
        <v>43404</v>
      </c>
      <c r="E1575" s="27">
        <v>43404</v>
      </c>
      <c r="F1575" s="27">
        <v>43374</v>
      </c>
      <c r="G1575" s="27">
        <v>44798</v>
      </c>
      <c r="H1575" s="28">
        <v>3.8191780821917809</v>
      </c>
      <c r="I1575" s="29">
        <v>25</v>
      </c>
      <c r="J1575" s="30">
        <v>0.05</v>
      </c>
      <c r="K1575" s="29">
        <v>3.7999999999999999E-2</v>
      </c>
      <c r="L1575" s="31">
        <v>1517250</v>
      </c>
      <c r="M1575" s="32" t="s">
        <v>1941</v>
      </c>
      <c r="N1575" s="29">
        <v>674</v>
      </c>
      <c r="O1575" s="29">
        <v>82</v>
      </c>
      <c r="P1575" s="29">
        <v>105.9</v>
      </c>
      <c r="Q1575" s="29">
        <v>127</v>
      </c>
      <c r="R1575" s="29">
        <v>122.8</v>
      </c>
      <c r="S1575" s="33">
        <v>0.15958451369216234</v>
      </c>
      <c r="T1575" s="34">
        <v>1759379.6033994332</v>
      </c>
      <c r="U1575" s="34">
        <v>255336.59274321859</v>
      </c>
      <c r="V1575" s="35">
        <v>1504043.0106562146</v>
      </c>
      <c r="W1575" s="24">
        <v>0</v>
      </c>
      <c r="X1575" s="35">
        <v>1504043.0106562146</v>
      </c>
    </row>
    <row r="1576" spans="1:24">
      <c r="A1576" s="24">
        <v>1575</v>
      </c>
      <c r="B1576" s="25" t="s">
        <v>60</v>
      </c>
      <c r="C1576" s="25" t="s">
        <v>98</v>
      </c>
      <c r="D1576" s="26">
        <v>43404</v>
      </c>
      <c r="E1576" s="27">
        <v>43404</v>
      </c>
      <c r="F1576" s="27">
        <v>43374</v>
      </c>
      <c r="G1576" s="27">
        <v>44798</v>
      </c>
      <c r="H1576" s="28">
        <v>3.8191780821917809</v>
      </c>
      <c r="I1576" s="29">
        <v>25</v>
      </c>
      <c r="J1576" s="30">
        <v>0.05</v>
      </c>
      <c r="K1576" s="29">
        <v>3.7999999999999999E-2</v>
      </c>
      <c r="L1576" s="31">
        <v>312900</v>
      </c>
      <c r="M1576" s="32" t="s">
        <v>2189</v>
      </c>
      <c r="N1576" s="29">
        <v>798</v>
      </c>
      <c r="O1576" s="29">
        <v>82</v>
      </c>
      <c r="P1576" s="29">
        <v>96</v>
      </c>
      <c r="Q1576" s="29">
        <v>127</v>
      </c>
      <c r="R1576" s="29">
        <v>95.3</v>
      </c>
      <c r="S1576" s="33">
        <v>-7.2916666666666963E-3</v>
      </c>
      <c r="T1576" s="34">
        <v>310618.4375</v>
      </c>
      <c r="U1576" s="34">
        <v>45079.67088013699</v>
      </c>
      <c r="V1576" s="35">
        <v>265538.76661986299</v>
      </c>
      <c r="W1576" s="24">
        <v>0</v>
      </c>
      <c r="X1576" s="35">
        <v>265538.76661986299</v>
      </c>
    </row>
    <row r="1577" spans="1:24">
      <c r="A1577" s="24">
        <v>1576</v>
      </c>
      <c r="B1577" s="25" t="s">
        <v>60</v>
      </c>
      <c r="C1577" s="25" t="s">
        <v>99</v>
      </c>
      <c r="D1577" s="26">
        <v>43404</v>
      </c>
      <c r="E1577" s="27">
        <v>43404</v>
      </c>
      <c r="F1577" s="27">
        <v>43374</v>
      </c>
      <c r="G1577" s="27">
        <v>44798</v>
      </c>
      <c r="H1577" s="28">
        <v>3.8191780821917809</v>
      </c>
      <c r="I1577" s="29">
        <v>25</v>
      </c>
      <c r="J1577" s="30">
        <v>0.05</v>
      </c>
      <c r="K1577" s="29">
        <v>3.7999999999999999E-2</v>
      </c>
      <c r="L1577" s="31">
        <v>1174950</v>
      </c>
      <c r="M1577" s="32" t="s">
        <v>2189</v>
      </c>
      <c r="N1577" s="29">
        <v>798</v>
      </c>
      <c r="O1577" s="29">
        <v>82</v>
      </c>
      <c r="P1577" s="29">
        <v>96</v>
      </c>
      <c r="Q1577" s="29">
        <v>127</v>
      </c>
      <c r="R1577" s="29">
        <v>95.3</v>
      </c>
      <c r="S1577" s="33">
        <v>-7.2916666666666963E-3</v>
      </c>
      <c r="T1577" s="34">
        <v>1166382.65625</v>
      </c>
      <c r="U1577" s="34">
        <v>169275.67689554795</v>
      </c>
      <c r="V1577" s="35">
        <v>997106.97935445211</v>
      </c>
      <c r="W1577" s="24">
        <v>0</v>
      </c>
      <c r="X1577" s="35">
        <v>997106.97935445211</v>
      </c>
    </row>
    <row r="1578" spans="1:24">
      <c r="A1578" s="24">
        <v>1577</v>
      </c>
      <c r="B1578" s="25" t="s">
        <v>60</v>
      </c>
      <c r="C1578" s="25" t="s">
        <v>100</v>
      </c>
      <c r="D1578" s="26">
        <v>43404</v>
      </c>
      <c r="E1578" s="27">
        <v>43404</v>
      </c>
      <c r="F1578" s="27">
        <v>43374</v>
      </c>
      <c r="G1578" s="27">
        <v>44798</v>
      </c>
      <c r="H1578" s="28">
        <v>3.8191780821917809</v>
      </c>
      <c r="I1578" s="29">
        <v>25</v>
      </c>
      <c r="J1578" s="30">
        <v>0.05</v>
      </c>
      <c r="K1578" s="29">
        <v>3.7999999999999999E-2</v>
      </c>
      <c r="L1578" s="31">
        <v>582750</v>
      </c>
      <c r="M1578" s="32" t="s">
        <v>1973</v>
      </c>
      <c r="N1578" s="29">
        <v>690</v>
      </c>
      <c r="O1578" s="29">
        <v>82</v>
      </c>
      <c r="P1578" s="29">
        <v>112.3</v>
      </c>
      <c r="Q1578" s="29">
        <v>127</v>
      </c>
      <c r="R1578" s="29">
        <v>145.69999999999999</v>
      </c>
      <c r="S1578" s="33">
        <v>0.29741763134461258</v>
      </c>
      <c r="T1578" s="34">
        <v>756070.12466607301</v>
      </c>
      <c r="U1578" s="34">
        <v>109727.52505153758</v>
      </c>
      <c r="V1578" s="35">
        <v>646342.59961453546</v>
      </c>
      <c r="W1578" s="24">
        <v>0</v>
      </c>
      <c r="X1578" s="35">
        <v>646342.59961453546</v>
      </c>
    </row>
    <row r="1579" spans="1:24">
      <c r="A1579" s="24">
        <v>1578</v>
      </c>
      <c r="B1579" s="25" t="s">
        <v>60</v>
      </c>
      <c r="C1579" s="25" t="s">
        <v>101</v>
      </c>
      <c r="D1579" s="26">
        <v>43404</v>
      </c>
      <c r="E1579" s="27">
        <v>43404</v>
      </c>
      <c r="F1579" s="27">
        <v>43374</v>
      </c>
      <c r="G1579" s="27">
        <v>44798</v>
      </c>
      <c r="H1579" s="28">
        <v>3.8191780821917809</v>
      </c>
      <c r="I1579" s="29">
        <v>25</v>
      </c>
      <c r="J1579" s="30">
        <v>0.05</v>
      </c>
      <c r="K1579" s="29">
        <v>3.7999999999999999E-2</v>
      </c>
      <c r="L1579" s="31">
        <v>9976171</v>
      </c>
      <c r="M1579" s="32" t="s">
        <v>2189</v>
      </c>
      <c r="N1579" s="29">
        <v>798</v>
      </c>
      <c r="O1579" s="29">
        <v>82</v>
      </c>
      <c r="P1579" s="29">
        <v>96</v>
      </c>
      <c r="Q1579" s="29">
        <v>127</v>
      </c>
      <c r="R1579" s="29">
        <v>95.3</v>
      </c>
      <c r="S1579" s="33">
        <v>-7.2916666666666963E-3</v>
      </c>
      <c r="T1579" s="34">
        <v>9903428.0864583328</v>
      </c>
      <c r="U1579" s="34">
        <v>1437272.3084818379</v>
      </c>
      <c r="V1579" s="35">
        <v>8466155.7779764943</v>
      </c>
      <c r="W1579" s="24">
        <v>0</v>
      </c>
      <c r="X1579" s="35">
        <v>8466155.7779764943</v>
      </c>
    </row>
    <row r="1580" spans="1:24">
      <c r="A1580" s="24">
        <v>1579</v>
      </c>
      <c r="B1580" s="25" t="s">
        <v>60</v>
      </c>
      <c r="C1580" s="25" t="s">
        <v>102</v>
      </c>
      <c r="D1580" s="26">
        <v>43404</v>
      </c>
      <c r="E1580" s="27">
        <v>43404</v>
      </c>
      <c r="F1580" s="27">
        <v>43374</v>
      </c>
      <c r="G1580" s="27">
        <v>44798</v>
      </c>
      <c r="H1580" s="28">
        <v>3.8191780821917809</v>
      </c>
      <c r="I1580" s="29">
        <v>25</v>
      </c>
      <c r="J1580" s="30">
        <v>0.05</v>
      </c>
      <c r="K1580" s="29">
        <v>3.7999999999999999E-2</v>
      </c>
      <c r="L1580" s="31">
        <v>21103901</v>
      </c>
      <c r="M1580" s="32" t="s">
        <v>2189</v>
      </c>
      <c r="N1580" s="29">
        <v>798</v>
      </c>
      <c r="O1580" s="29">
        <v>82</v>
      </c>
      <c r="P1580" s="29">
        <v>96</v>
      </c>
      <c r="Q1580" s="29">
        <v>127</v>
      </c>
      <c r="R1580" s="29">
        <v>95.3</v>
      </c>
      <c r="S1580" s="33">
        <v>-7.2916666666666963E-3</v>
      </c>
      <c r="T1580" s="34">
        <v>20950018.388541665</v>
      </c>
      <c r="U1580" s="34">
        <v>3040450.3399392576</v>
      </c>
      <c r="V1580" s="35">
        <v>17909568.048602406</v>
      </c>
      <c r="W1580" s="24">
        <v>0</v>
      </c>
      <c r="X1580" s="35">
        <v>17909568.048602406</v>
      </c>
    </row>
    <row r="1581" spans="1:24">
      <c r="A1581" s="24">
        <v>1580</v>
      </c>
      <c r="B1581" s="25" t="s">
        <v>60</v>
      </c>
      <c r="C1581" s="25" t="s">
        <v>103</v>
      </c>
      <c r="D1581" s="26">
        <v>43404</v>
      </c>
      <c r="E1581" s="27">
        <v>43404</v>
      </c>
      <c r="F1581" s="27">
        <v>43374</v>
      </c>
      <c r="G1581" s="27">
        <v>44798</v>
      </c>
      <c r="H1581" s="28">
        <v>3.8191780821917809</v>
      </c>
      <c r="I1581" s="29">
        <v>25</v>
      </c>
      <c r="J1581" s="30">
        <v>0.05</v>
      </c>
      <c r="K1581" s="29">
        <v>3.7999999999999999E-2</v>
      </c>
      <c r="L1581" s="31">
        <v>580650</v>
      </c>
      <c r="M1581" s="32" t="s">
        <v>2189</v>
      </c>
      <c r="N1581" s="29">
        <v>798</v>
      </c>
      <c r="O1581" s="29">
        <v>82</v>
      </c>
      <c r="P1581" s="29">
        <v>96</v>
      </c>
      <c r="Q1581" s="29">
        <v>127</v>
      </c>
      <c r="R1581" s="29">
        <v>95.3</v>
      </c>
      <c r="S1581" s="33">
        <v>-7.2916666666666963E-3</v>
      </c>
      <c r="T1581" s="34">
        <v>576416.09375</v>
      </c>
      <c r="U1581" s="34">
        <v>83654.557035958904</v>
      </c>
      <c r="V1581" s="35">
        <v>492761.53671404108</v>
      </c>
      <c r="W1581" s="24">
        <v>0</v>
      </c>
      <c r="X1581" s="35">
        <v>492761.53671404108</v>
      </c>
    </row>
    <row r="1582" spans="1:24">
      <c r="A1582" s="24">
        <v>1581</v>
      </c>
      <c r="B1582" s="25" t="s">
        <v>60</v>
      </c>
      <c r="C1582" s="25" t="s">
        <v>104</v>
      </c>
      <c r="D1582" s="26">
        <v>43404</v>
      </c>
      <c r="E1582" s="27">
        <v>43404</v>
      </c>
      <c r="F1582" s="27">
        <v>43374</v>
      </c>
      <c r="G1582" s="27">
        <v>44798</v>
      </c>
      <c r="H1582" s="28">
        <v>3.8191780821917809</v>
      </c>
      <c r="I1582" s="29">
        <v>25</v>
      </c>
      <c r="J1582" s="30">
        <v>0.05</v>
      </c>
      <c r="K1582" s="29">
        <v>3.7999999999999999E-2</v>
      </c>
      <c r="L1582" s="31">
        <v>175035</v>
      </c>
      <c r="M1582" s="32" t="s">
        <v>1877</v>
      </c>
      <c r="N1582" s="29">
        <v>642</v>
      </c>
      <c r="O1582" s="29">
        <v>82</v>
      </c>
      <c r="P1582" s="29">
        <v>79.099999999999994</v>
      </c>
      <c r="Q1582" s="29">
        <v>127</v>
      </c>
      <c r="R1582" s="29">
        <v>94</v>
      </c>
      <c r="S1582" s="33">
        <v>0.18836915297092297</v>
      </c>
      <c r="T1582" s="34">
        <v>208006.19469026552</v>
      </c>
      <c r="U1582" s="34">
        <v>30187.68258940478</v>
      </c>
      <c r="V1582" s="35">
        <v>177818.51210086074</v>
      </c>
      <c r="W1582" s="24">
        <v>0</v>
      </c>
      <c r="X1582" s="35">
        <v>177818.51210086074</v>
      </c>
    </row>
    <row r="1583" spans="1:24">
      <c r="A1583" s="24">
        <v>1582</v>
      </c>
      <c r="B1583" s="25" t="s">
        <v>60</v>
      </c>
      <c r="C1583" s="25" t="s">
        <v>105</v>
      </c>
      <c r="D1583" s="26">
        <v>43404</v>
      </c>
      <c r="E1583" s="27">
        <v>43404</v>
      </c>
      <c r="F1583" s="27">
        <v>43374</v>
      </c>
      <c r="G1583" s="27">
        <v>44798</v>
      </c>
      <c r="H1583" s="28">
        <v>3.8191780821917809</v>
      </c>
      <c r="I1583" s="29">
        <v>25</v>
      </c>
      <c r="J1583" s="30">
        <v>0.05</v>
      </c>
      <c r="K1583" s="29">
        <v>3.7999999999999999E-2</v>
      </c>
      <c r="L1583" s="31">
        <v>132796</v>
      </c>
      <c r="M1583" s="32" t="s">
        <v>2189</v>
      </c>
      <c r="N1583" s="29">
        <v>798</v>
      </c>
      <c r="O1583" s="29">
        <v>82</v>
      </c>
      <c r="P1583" s="29">
        <v>96</v>
      </c>
      <c r="Q1583" s="29">
        <v>127</v>
      </c>
      <c r="R1583" s="29">
        <v>95.3</v>
      </c>
      <c r="S1583" s="33">
        <v>-7.2916666666666963E-3</v>
      </c>
      <c r="T1583" s="34">
        <v>131827.69583333333</v>
      </c>
      <c r="U1583" s="34">
        <v>19131.990968995433</v>
      </c>
      <c r="V1583" s="35">
        <v>112695.70486433789</v>
      </c>
      <c r="W1583" s="24">
        <v>0</v>
      </c>
      <c r="X1583" s="35">
        <v>112695.70486433789</v>
      </c>
    </row>
    <row r="1584" spans="1:24">
      <c r="A1584" s="24">
        <v>1583</v>
      </c>
      <c r="B1584" s="25" t="s">
        <v>60</v>
      </c>
      <c r="C1584" s="25" t="s">
        <v>106</v>
      </c>
      <c r="D1584" s="26">
        <v>43404</v>
      </c>
      <c r="E1584" s="27">
        <v>43404</v>
      </c>
      <c r="F1584" s="27">
        <v>43374</v>
      </c>
      <c r="G1584" s="27">
        <v>44798</v>
      </c>
      <c r="H1584" s="28">
        <v>3.8191780821917809</v>
      </c>
      <c r="I1584" s="29">
        <v>25</v>
      </c>
      <c r="J1584" s="30">
        <v>0.05</v>
      </c>
      <c r="K1584" s="29">
        <v>3.7999999999999999E-2</v>
      </c>
      <c r="L1584" s="31">
        <v>469552</v>
      </c>
      <c r="M1584" s="32" t="s">
        <v>1871</v>
      </c>
      <c r="N1584" s="29">
        <v>639</v>
      </c>
      <c r="O1584" s="29">
        <v>82</v>
      </c>
      <c r="P1584" s="29">
        <v>113.1</v>
      </c>
      <c r="Q1584" s="29">
        <v>127</v>
      </c>
      <c r="R1584" s="29">
        <v>116.2</v>
      </c>
      <c r="S1584" s="33">
        <v>2.740937223695852E-2</v>
      </c>
      <c r="T1584" s="34">
        <v>482422.1255526084</v>
      </c>
      <c r="U1584" s="34">
        <v>70013.328314445956</v>
      </c>
      <c r="V1584" s="35">
        <v>412408.79723816243</v>
      </c>
      <c r="W1584" s="24">
        <v>0</v>
      </c>
      <c r="X1584" s="35">
        <v>412408.79723816243</v>
      </c>
    </row>
    <row r="1585" spans="1:24">
      <c r="A1585" s="24">
        <v>1584</v>
      </c>
      <c r="B1585" s="25" t="s">
        <v>60</v>
      </c>
      <c r="C1585" s="25" t="s">
        <v>110</v>
      </c>
      <c r="D1585" s="26">
        <v>43404</v>
      </c>
      <c r="E1585" s="27">
        <v>43404</v>
      </c>
      <c r="F1585" s="27">
        <v>43374</v>
      </c>
      <c r="G1585" s="27">
        <v>44798</v>
      </c>
      <c r="H1585" s="28">
        <v>3.8191780821917809</v>
      </c>
      <c r="I1585" s="29">
        <v>25</v>
      </c>
      <c r="J1585" s="30">
        <v>0.05</v>
      </c>
      <c r="K1585" s="29">
        <v>3.7999999999999999E-2</v>
      </c>
      <c r="L1585" s="31">
        <v>16789210</v>
      </c>
      <c r="M1585" s="32" t="s">
        <v>1939</v>
      </c>
      <c r="N1585" s="29">
        <v>673</v>
      </c>
      <c r="O1585" s="29">
        <v>82</v>
      </c>
      <c r="P1585" s="29">
        <v>95.4</v>
      </c>
      <c r="Q1585" s="29">
        <v>127</v>
      </c>
      <c r="R1585" s="29">
        <v>104.3</v>
      </c>
      <c r="S1585" s="33">
        <v>9.3291404612159234E-2</v>
      </c>
      <c r="T1585" s="34">
        <v>18355498.983228508</v>
      </c>
      <c r="U1585" s="34">
        <v>2663910.9373687138</v>
      </c>
      <c r="V1585" s="35">
        <v>15691588.045859795</v>
      </c>
      <c r="W1585" s="24">
        <v>0</v>
      </c>
      <c r="X1585" s="35">
        <v>15691588.045859795</v>
      </c>
    </row>
    <row r="1586" spans="1:24">
      <c r="A1586" s="24">
        <v>1585</v>
      </c>
      <c r="B1586" s="25" t="s">
        <v>60</v>
      </c>
      <c r="C1586" s="25" t="s">
        <v>86</v>
      </c>
      <c r="D1586" s="26">
        <v>43404</v>
      </c>
      <c r="E1586" s="27">
        <v>43404</v>
      </c>
      <c r="F1586" s="27">
        <v>43374</v>
      </c>
      <c r="G1586" s="27">
        <v>44798</v>
      </c>
      <c r="H1586" s="28">
        <v>3.8191780821917809</v>
      </c>
      <c r="I1586" s="29">
        <v>25</v>
      </c>
      <c r="J1586" s="30">
        <v>0.05</v>
      </c>
      <c r="K1586" s="29">
        <v>3.7999999999999999E-2</v>
      </c>
      <c r="L1586" s="31">
        <v>892500</v>
      </c>
      <c r="M1586" s="32" t="s">
        <v>2189</v>
      </c>
      <c r="N1586" s="29">
        <v>798</v>
      </c>
      <c r="O1586" s="29">
        <v>82</v>
      </c>
      <c r="P1586" s="29">
        <v>96</v>
      </c>
      <c r="Q1586" s="29">
        <v>127</v>
      </c>
      <c r="R1586" s="29">
        <v>95.3</v>
      </c>
      <c r="S1586" s="33">
        <v>-7.2916666666666963E-3</v>
      </c>
      <c r="T1586" s="34">
        <v>885992.1875</v>
      </c>
      <c r="U1586" s="34">
        <v>128582.95385273972</v>
      </c>
      <c r="V1586" s="35">
        <v>757409.23364726023</v>
      </c>
      <c r="W1586" s="24">
        <v>0</v>
      </c>
      <c r="X1586" s="35">
        <v>757409.23364726023</v>
      </c>
    </row>
    <row r="1587" spans="1:24">
      <c r="A1587" s="24">
        <v>1586</v>
      </c>
      <c r="B1587" s="25" t="s">
        <v>60</v>
      </c>
      <c r="C1587" s="25" t="s">
        <v>90</v>
      </c>
      <c r="D1587" s="26">
        <v>43404</v>
      </c>
      <c r="E1587" s="27">
        <v>43404</v>
      </c>
      <c r="F1587" s="27">
        <v>43374</v>
      </c>
      <c r="G1587" s="27">
        <v>44798</v>
      </c>
      <c r="H1587" s="28">
        <v>3.8191780821917809</v>
      </c>
      <c r="I1587" s="29">
        <v>25</v>
      </c>
      <c r="J1587" s="30">
        <v>0.05</v>
      </c>
      <c r="K1587" s="29">
        <v>3.7999999999999999E-2</v>
      </c>
      <c r="L1587" s="31">
        <v>472500</v>
      </c>
      <c r="M1587" s="32" t="s">
        <v>2189</v>
      </c>
      <c r="N1587" s="29">
        <v>798</v>
      </c>
      <c r="O1587" s="29">
        <v>82</v>
      </c>
      <c r="P1587" s="29">
        <v>96</v>
      </c>
      <c r="Q1587" s="29">
        <v>127</v>
      </c>
      <c r="R1587" s="29">
        <v>95.3</v>
      </c>
      <c r="S1587" s="33">
        <v>-7.2916666666666963E-3</v>
      </c>
      <c r="T1587" s="34">
        <v>469054.6875</v>
      </c>
      <c r="U1587" s="34">
        <v>68073.328510273976</v>
      </c>
      <c r="V1587" s="35">
        <v>400981.35898972605</v>
      </c>
      <c r="W1587" s="24">
        <v>0</v>
      </c>
      <c r="X1587" s="35">
        <v>400981.35898972605</v>
      </c>
    </row>
    <row r="1588" spans="1:24">
      <c r="A1588" s="24">
        <v>1587</v>
      </c>
      <c r="B1588" s="25" t="s">
        <v>60</v>
      </c>
      <c r="C1588" s="25" t="s">
        <v>91</v>
      </c>
      <c r="D1588" s="26">
        <v>43404</v>
      </c>
      <c r="E1588" s="27">
        <v>43404</v>
      </c>
      <c r="F1588" s="27">
        <v>43374</v>
      </c>
      <c r="G1588" s="27">
        <v>44798</v>
      </c>
      <c r="H1588" s="28">
        <v>3.8191780821917809</v>
      </c>
      <c r="I1588" s="29">
        <v>25</v>
      </c>
      <c r="J1588" s="30">
        <v>0.05</v>
      </c>
      <c r="K1588" s="29">
        <v>3.7999999999999999E-2</v>
      </c>
      <c r="L1588" s="31">
        <v>637760</v>
      </c>
      <c r="M1588" s="32" t="s">
        <v>2189</v>
      </c>
      <c r="N1588" s="29">
        <v>798</v>
      </c>
      <c r="O1588" s="29">
        <v>82</v>
      </c>
      <c r="P1588" s="29">
        <v>96</v>
      </c>
      <c r="Q1588" s="29">
        <v>127</v>
      </c>
      <c r="R1588" s="29">
        <v>95.3</v>
      </c>
      <c r="S1588" s="33">
        <v>-7.2916666666666963E-3</v>
      </c>
      <c r="T1588" s="34">
        <v>633109.66666666663</v>
      </c>
      <c r="U1588" s="34">
        <v>91882.42537716894</v>
      </c>
      <c r="V1588" s="35">
        <v>541227.2412894977</v>
      </c>
      <c r="W1588" s="24">
        <v>0</v>
      </c>
      <c r="X1588" s="35">
        <v>541227.2412894977</v>
      </c>
    </row>
    <row r="1589" spans="1:24">
      <c r="A1589" s="24">
        <v>1588</v>
      </c>
      <c r="B1589" s="25" t="s">
        <v>60</v>
      </c>
      <c r="C1589" s="25" t="s">
        <v>92</v>
      </c>
      <c r="D1589" s="26">
        <v>43404</v>
      </c>
      <c r="E1589" s="27">
        <v>43404</v>
      </c>
      <c r="F1589" s="27">
        <v>43374</v>
      </c>
      <c r="G1589" s="27">
        <v>44798</v>
      </c>
      <c r="H1589" s="28">
        <v>3.8191780821917809</v>
      </c>
      <c r="I1589" s="29">
        <v>25</v>
      </c>
      <c r="J1589" s="30">
        <v>0.05</v>
      </c>
      <c r="K1589" s="29">
        <v>3.7999999999999999E-2</v>
      </c>
      <c r="L1589" s="31">
        <v>21044329</v>
      </c>
      <c r="M1589" s="32" t="s">
        <v>2189</v>
      </c>
      <c r="N1589" s="29">
        <v>798</v>
      </c>
      <c r="O1589" s="29">
        <v>82</v>
      </c>
      <c r="P1589" s="29">
        <v>96</v>
      </c>
      <c r="Q1589" s="29">
        <v>127</v>
      </c>
      <c r="R1589" s="29">
        <v>95.3</v>
      </c>
      <c r="S1589" s="33">
        <v>-7.2916666666666963E-3</v>
      </c>
      <c r="T1589" s="34">
        <v>20890880.767708331</v>
      </c>
      <c r="U1589" s="34">
        <v>3031867.7699371115</v>
      </c>
      <c r="V1589" s="35">
        <v>17859012.997771218</v>
      </c>
      <c r="W1589" s="24">
        <v>0</v>
      </c>
      <c r="X1589" s="35">
        <v>17859012.997771218</v>
      </c>
    </row>
    <row r="1590" spans="1:24">
      <c r="A1590" s="24">
        <v>1589</v>
      </c>
      <c r="B1590" s="25" t="s">
        <v>60</v>
      </c>
      <c r="C1590" s="25" t="s">
        <v>93</v>
      </c>
      <c r="D1590" s="26">
        <v>43404</v>
      </c>
      <c r="E1590" s="27">
        <v>43404</v>
      </c>
      <c r="F1590" s="27">
        <v>43374</v>
      </c>
      <c r="G1590" s="27">
        <v>44798</v>
      </c>
      <c r="H1590" s="28">
        <v>3.8191780821917809</v>
      </c>
      <c r="I1590" s="29">
        <v>25</v>
      </c>
      <c r="J1590" s="30">
        <v>0.05</v>
      </c>
      <c r="K1590" s="29">
        <v>3.7999999999999999E-2</v>
      </c>
      <c r="L1590" s="31">
        <v>969266</v>
      </c>
      <c r="M1590" s="32" t="s">
        <v>2189</v>
      </c>
      <c r="N1590" s="29">
        <v>798</v>
      </c>
      <c r="O1590" s="29">
        <v>82</v>
      </c>
      <c r="P1590" s="29">
        <v>96</v>
      </c>
      <c r="Q1590" s="29">
        <v>127</v>
      </c>
      <c r="R1590" s="29">
        <v>95.3</v>
      </c>
      <c r="S1590" s="33">
        <v>-7.2916666666666963E-3</v>
      </c>
      <c r="T1590" s="34">
        <v>962198.43541666667</v>
      </c>
      <c r="U1590" s="34">
        <v>139642.67265997716</v>
      </c>
      <c r="V1590" s="35">
        <v>822555.76275668945</v>
      </c>
      <c r="W1590" s="24">
        <v>0</v>
      </c>
      <c r="X1590" s="35">
        <v>822555.76275668945</v>
      </c>
    </row>
    <row r="1591" spans="1:24">
      <c r="A1591" s="24">
        <v>1590</v>
      </c>
      <c r="B1591" s="25" t="s">
        <v>60</v>
      </c>
      <c r="C1591" s="25" t="s">
        <v>94</v>
      </c>
      <c r="D1591" s="26">
        <v>43404</v>
      </c>
      <c r="E1591" s="27">
        <v>43404</v>
      </c>
      <c r="F1591" s="27">
        <v>43374</v>
      </c>
      <c r="G1591" s="27">
        <v>44798</v>
      </c>
      <c r="H1591" s="28">
        <v>3.8191780821917809</v>
      </c>
      <c r="I1591" s="29">
        <v>25</v>
      </c>
      <c r="J1591" s="30">
        <v>0.05</v>
      </c>
      <c r="K1591" s="29">
        <v>3.7999999999999999E-2</v>
      </c>
      <c r="L1591" s="31">
        <v>735000</v>
      </c>
      <c r="M1591" s="32" t="s">
        <v>2189</v>
      </c>
      <c r="N1591" s="29">
        <v>798</v>
      </c>
      <c r="O1591" s="29">
        <v>82</v>
      </c>
      <c r="P1591" s="29">
        <v>96</v>
      </c>
      <c r="Q1591" s="29">
        <v>127</v>
      </c>
      <c r="R1591" s="29">
        <v>95.3</v>
      </c>
      <c r="S1591" s="33">
        <v>-7.2916666666666963E-3</v>
      </c>
      <c r="T1591" s="34">
        <v>729640.625</v>
      </c>
      <c r="U1591" s="34">
        <v>105891.84434931507</v>
      </c>
      <c r="V1591" s="35">
        <v>623748.78065068496</v>
      </c>
      <c r="W1591" s="24">
        <v>0</v>
      </c>
      <c r="X1591" s="35">
        <v>623748.78065068496</v>
      </c>
    </row>
    <row r="1592" spans="1:24">
      <c r="A1592" s="24">
        <v>1591</v>
      </c>
      <c r="B1592" s="25" t="s">
        <v>60</v>
      </c>
      <c r="C1592" s="25" t="s">
        <v>95</v>
      </c>
      <c r="D1592" s="26">
        <v>43404</v>
      </c>
      <c r="E1592" s="27">
        <v>43404</v>
      </c>
      <c r="F1592" s="27">
        <v>43374</v>
      </c>
      <c r="G1592" s="27">
        <v>44798</v>
      </c>
      <c r="H1592" s="28">
        <v>3.8191780821917809</v>
      </c>
      <c r="I1592" s="29">
        <v>25</v>
      </c>
      <c r="J1592" s="30">
        <v>0.05</v>
      </c>
      <c r="K1592" s="29">
        <v>3.7999999999999999E-2</v>
      </c>
      <c r="L1592" s="31">
        <v>126000</v>
      </c>
      <c r="M1592" s="32" t="s">
        <v>2189</v>
      </c>
      <c r="N1592" s="29">
        <v>798</v>
      </c>
      <c r="O1592" s="29">
        <v>82</v>
      </c>
      <c r="P1592" s="29">
        <v>96</v>
      </c>
      <c r="Q1592" s="29">
        <v>127</v>
      </c>
      <c r="R1592" s="29">
        <v>95.3</v>
      </c>
      <c r="S1592" s="33">
        <v>-7.2916666666666963E-3</v>
      </c>
      <c r="T1592" s="34">
        <v>125081.25</v>
      </c>
      <c r="U1592" s="34">
        <v>18152.887602739724</v>
      </c>
      <c r="V1592" s="35">
        <v>106928.36239726028</v>
      </c>
      <c r="W1592" s="24">
        <v>0</v>
      </c>
      <c r="X1592" s="35">
        <v>106928.36239726028</v>
      </c>
    </row>
    <row r="1593" spans="1:24">
      <c r="A1593" s="24">
        <v>1592</v>
      </c>
      <c r="B1593" s="25" t="s">
        <v>60</v>
      </c>
      <c r="C1593" s="25" t="s">
        <v>96</v>
      </c>
      <c r="D1593" s="26">
        <v>43404</v>
      </c>
      <c r="E1593" s="27">
        <v>43404</v>
      </c>
      <c r="F1593" s="27">
        <v>43374</v>
      </c>
      <c r="G1593" s="27">
        <v>44798</v>
      </c>
      <c r="H1593" s="28">
        <v>3.8191780821917809</v>
      </c>
      <c r="I1593" s="29">
        <v>25</v>
      </c>
      <c r="J1593" s="30">
        <v>0.05</v>
      </c>
      <c r="K1593" s="29">
        <v>3.7999999999999999E-2</v>
      </c>
      <c r="L1593" s="31">
        <v>29327302</v>
      </c>
      <c r="M1593" s="32" t="s">
        <v>2189</v>
      </c>
      <c r="N1593" s="29">
        <v>798</v>
      </c>
      <c r="O1593" s="29">
        <v>82</v>
      </c>
      <c r="P1593" s="29">
        <v>96</v>
      </c>
      <c r="Q1593" s="29">
        <v>127</v>
      </c>
      <c r="R1593" s="29">
        <v>95.3</v>
      </c>
      <c r="S1593" s="33">
        <v>-7.2916666666666963E-3</v>
      </c>
      <c r="T1593" s="34">
        <v>29113457.089583334</v>
      </c>
      <c r="U1593" s="34">
        <v>4225200.1341079678</v>
      </c>
      <c r="V1593" s="35">
        <v>24888256.955475368</v>
      </c>
      <c r="W1593" s="24">
        <v>0</v>
      </c>
      <c r="X1593" s="35">
        <v>24888256.955475368</v>
      </c>
    </row>
    <row r="1594" spans="1:24">
      <c r="A1594" s="24">
        <v>1593</v>
      </c>
      <c r="B1594" s="25" t="s">
        <v>60</v>
      </c>
      <c r="C1594" s="25" t="s">
        <v>97</v>
      </c>
      <c r="D1594" s="26">
        <v>43404</v>
      </c>
      <c r="E1594" s="27">
        <v>43404</v>
      </c>
      <c r="F1594" s="27">
        <v>43374</v>
      </c>
      <c r="G1594" s="27">
        <v>44798</v>
      </c>
      <c r="H1594" s="28">
        <v>3.8191780821917809</v>
      </c>
      <c r="I1594" s="29">
        <v>25</v>
      </c>
      <c r="J1594" s="30">
        <v>0.05</v>
      </c>
      <c r="K1594" s="29">
        <v>3.7999999999999999E-2</v>
      </c>
      <c r="L1594" s="31">
        <v>1517250</v>
      </c>
      <c r="M1594" s="32" t="s">
        <v>1941</v>
      </c>
      <c r="N1594" s="29">
        <v>674</v>
      </c>
      <c r="O1594" s="29">
        <v>82</v>
      </c>
      <c r="P1594" s="29">
        <v>105.9</v>
      </c>
      <c r="Q1594" s="29">
        <v>127</v>
      </c>
      <c r="R1594" s="29">
        <v>122.8</v>
      </c>
      <c r="S1594" s="33">
        <v>0.15958451369216234</v>
      </c>
      <c r="T1594" s="34">
        <v>1759379.6033994332</v>
      </c>
      <c r="U1594" s="34">
        <v>255336.59274321859</v>
      </c>
      <c r="V1594" s="35">
        <v>1504043.0106562146</v>
      </c>
      <c r="W1594" s="24">
        <v>0</v>
      </c>
      <c r="X1594" s="35">
        <v>1504043.0106562146</v>
      </c>
    </row>
    <row r="1595" spans="1:24">
      <c r="A1595" s="24">
        <v>1594</v>
      </c>
      <c r="B1595" s="25" t="s">
        <v>60</v>
      </c>
      <c r="C1595" s="25" t="s">
        <v>98</v>
      </c>
      <c r="D1595" s="26">
        <v>43404</v>
      </c>
      <c r="E1595" s="27">
        <v>43404</v>
      </c>
      <c r="F1595" s="27">
        <v>43374</v>
      </c>
      <c r="G1595" s="27">
        <v>44798</v>
      </c>
      <c r="H1595" s="28">
        <v>3.8191780821917809</v>
      </c>
      <c r="I1595" s="29">
        <v>25</v>
      </c>
      <c r="J1595" s="30">
        <v>0.05</v>
      </c>
      <c r="K1595" s="29">
        <v>3.7999999999999999E-2</v>
      </c>
      <c r="L1595" s="31">
        <v>312900</v>
      </c>
      <c r="M1595" s="32" t="s">
        <v>2189</v>
      </c>
      <c r="N1595" s="29">
        <v>798</v>
      </c>
      <c r="O1595" s="29">
        <v>82</v>
      </c>
      <c r="P1595" s="29">
        <v>96</v>
      </c>
      <c r="Q1595" s="29">
        <v>127</v>
      </c>
      <c r="R1595" s="29">
        <v>95.3</v>
      </c>
      <c r="S1595" s="33">
        <v>-7.2916666666666963E-3</v>
      </c>
      <c r="T1595" s="34">
        <v>310618.4375</v>
      </c>
      <c r="U1595" s="34">
        <v>45079.67088013699</v>
      </c>
      <c r="V1595" s="35">
        <v>265538.76661986299</v>
      </c>
      <c r="W1595" s="24">
        <v>0</v>
      </c>
      <c r="X1595" s="35">
        <v>265538.76661986299</v>
      </c>
    </row>
    <row r="1596" spans="1:24">
      <c r="A1596" s="24">
        <v>1595</v>
      </c>
      <c r="B1596" s="25" t="s">
        <v>60</v>
      </c>
      <c r="C1596" s="25" t="s">
        <v>99</v>
      </c>
      <c r="D1596" s="26">
        <v>43404</v>
      </c>
      <c r="E1596" s="27">
        <v>43404</v>
      </c>
      <c r="F1596" s="27">
        <v>43374</v>
      </c>
      <c r="G1596" s="27">
        <v>44798</v>
      </c>
      <c r="H1596" s="28">
        <v>3.8191780821917809</v>
      </c>
      <c r="I1596" s="29">
        <v>25</v>
      </c>
      <c r="J1596" s="30">
        <v>0.05</v>
      </c>
      <c r="K1596" s="29">
        <v>3.7999999999999999E-2</v>
      </c>
      <c r="L1596" s="31">
        <v>1174950</v>
      </c>
      <c r="M1596" s="32" t="s">
        <v>2189</v>
      </c>
      <c r="N1596" s="29">
        <v>798</v>
      </c>
      <c r="O1596" s="29">
        <v>82</v>
      </c>
      <c r="P1596" s="29">
        <v>96</v>
      </c>
      <c r="Q1596" s="29">
        <v>127</v>
      </c>
      <c r="R1596" s="29">
        <v>95.3</v>
      </c>
      <c r="S1596" s="33">
        <v>-7.2916666666666963E-3</v>
      </c>
      <c r="T1596" s="34">
        <v>1166382.65625</v>
      </c>
      <c r="U1596" s="34">
        <v>169275.67689554795</v>
      </c>
      <c r="V1596" s="35">
        <v>997106.97935445211</v>
      </c>
      <c r="W1596" s="24">
        <v>0</v>
      </c>
      <c r="X1596" s="35">
        <v>997106.97935445211</v>
      </c>
    </row>
    <row r="1597" spans="1:24">
      <c r="A1597" s="24">
        <v>1596</v>
      </c>
      <c r="B1597" s="25" t="s">
        <v>60</v>
      </c>
      <c r="C1597" s="25" t="s">
        <v>100</v>
      </c>
      <c r="D1597" s="26">
        <v>43404</v>
      </c>
      <c r="E1597" s="27">
        <v>43404</v>
      </c>
      <c r="F1597" s="27">
        <v>43374</v>
      </c>
      <c r="G1597" s="27">
        <v>44798</v>
      </c>
      <c r="H1597" s="28">
        <v>3.8191780821917809</v>
      </c>
      <c r="I1597" s="29">
        <v>25</v>
      </c>
      <c r="J1597" s="30">
        <v>0.05</v>
      </c>
      <c r="K1597" s="29">
        <v>3.7999999999999999E-2</v>
      </c>
      <c r="L1597" s="31">
        <v>582750</v>
      </c>
      <c r="M1597" s="32" t="s">
        <v>1973</v>
      </c>
      <c r="N1597" s="29">
        <v>690</v>
      </c>
      <c r="O1597" s="29">
        <v>82</v>
      </c>
      <c r="P1597" s="29">
        <v>112.3</v>
      </c>
      <c r="Q1597" s="29">
        <v>127</v>
      </c>
      <c r="R1597" s="29">
        <v>145.69999999999999</v>
      </c>
      <c r="S1597" s="33">
        <v>0.29741763134461258</v>
      </c>
      <c r="T1597" s="34">
        <v>756070.12466607301</v>
      </c>
      <c r="U1597" s="34">
        <v>109727.52505153758</v>
      </c>
      <c r="V1597" s="35">
        <v>646342.59961453546</v>
      </c>
      <c r="W1597" s="24">
        <v>0</v>
      </c>
      <c r="X1597" s="35">
        <v>646342.59961453546</v>
      </c>
    </row>
    <row r="1598" spans="1:24">
      <c r="A1598" s="24">
        <v>1597</v>
      </c>
      <c r="B1598" s="25" t="s">
        <v>60</v>
      </c>
      <c r="C1598" s="25" t="s">
        <v>101</v>
      </c>
      <c r="D1598" s="26">
        <v>43404</v>
      </c>
      <c r="E1598" s="27">
        <v>43404</v>
      </c>
      <c r="F1598" s="27">
        <v>43374</v>
      </c>
      <c r="G1598" s="27">
        <v>44798</v>
      </c>
      <c r="H1598" s="28">
        <v>3.8191780821917809</v>
      </c>
      <c r="I1598" s="29">
        <v>25</v>
      </c>
      <c r="J1598" s="30">
        <v>0.05</v>
      </c>
      <c r="K1598" s="29">
        <v>3.7999999999999999E-2</v>
      </c>
      <c r="L1598" s="31">
        <v>9976171</v>
      </c>
      <c r="M1598" s="32" t="s">
        <v>2189</v>
      </c>
      <c r="N1598" s="29">
        <v>798</v>
      </c>
      <c r="O1598" s="29">
        <v>82</v>
      </c>
      <c r="P1598" s="29">
        <v>96</v>
      </c>
      <c r="Q1598" s="29">
        <v>127</v>
      </c>
      <c r="R1598" s="29">
        <v>95.3</v>
      </c>
      <c r="S1598" s="33">
        <v>-7.2916666666666963E-3</v>
      </c>
      <c r="T1598" s="34">
        <v>9903428.0864583328</v>
      </c>
      <c r="U1598" s="34">
        <v>1437272.3084818379</v>
      </c>
      <c r="V1598" s="35">
        <v>8466155.7779764943</v>
      </c>
      <c r="W1598" s="24">
        <v>0</v>
      </c>
      <c r="X1598" s="35">
        <v>8466155.7779764943</v>
      </c>
    </row>
    <row r="1599" spans="1:24">
      <c r="A1599" s="24">
        <v>1598</v>
      </c>
      <c r="B1599" s="25" t="s">
        <v>60</v>
      </c>
      <c r="C1599" s="25" t="s">
        <v>102</v>
      </c>
      <c r="D1599" s="26">
        <v>43404</v>
      </c>
      <c r="E1599" s="27">
        <v>43404</v>
      </c>
      <c r="F1599" s="27">
        <v>43374</v>
      </c>
      <c r="G1599" s="27">
        <v>44798</v>
      </c>
      <c r="H1599" s="28">
        <v>3.8191780821917809</v>
      </c>
      <c r="I1599" s="29">
        <v>25</v>
      </c>
      <c r="J1599" s="30">
        <v>0.05</v>
      </c>
      <c r="K1599" s="29">
        <v>3.7999999999999999E-2</v>
      </c>
      <c r="L1599" s="31">
        <v>21103901</v>
      </c>
      <c r="M1599" s="32" t="s">
        <v>2189</v>
      </c>
      <c r="N1599" s="29">
        <v>798</v>
      </c>
      <c r="O1599" s="29">
        <v>82</v>
      </c>
      <c r="P1599" s="29">
        <v>96</v>
      </c>
      <c r="Q1599" s="29">
        <v>127</v>
      </c>
      <c r="R1599" s="29">
        <v>95.3</v>
      </c>
      <c r="S1599" s="33">
        <v>-7.2916666666666963E-3</v>
      </c>
      <c r="T1599" s="34">
        <v>20950018.388541665</v>
      </c>
      <c r="U1599" s="34">
        <v>3040450.3399392576</v>
      </c>
      <c r="V1599" s="35">
        <v>17909568.048602406</v>
      </c>
      <c r="W1599" s="24">
        <v>0</v>
      </c>
      <c r="X1599" s="35">
        <v>17909568.048602406</v>
      </c>
    </row>
    <row r="1600" spans="1:24">
      <c r="A1600" s="24">
        <v>1599</v>
      </c>
      <c r="B1600" s="25" t="s">
        <v>60</v>
      </c>
      <c r="C1600" s="25" t="s">
        <v>103</v>
      </c>
      <c r="D1600" s="26">
        <v>43404</v>
      </c>
      <c r="E1600" s="27">
        <v>43404</v>
      </c>
      <c r="F1600" s="27">
        <v>43374</v>
      </c>
      <c r="G1600" s="27">
        <v>44798</v>
      </c>
      <c r="H1600" s="28">
        <v>3.8191780821917809</v>
      </c>
      <c r="I1600" s="29">
        <v>25</v>
      </c>
      <c r="J1600" s="30">
        <v>0.05</v>
      </c>
      <c r="K1600" s="29">
        <v>3.7999999999999999E-2</v>
      </c>
      <c r="L1600" s="31">
        <v>580650</v>
      </c>
      <c r="M1600" s="32" t="s">
        <v>2189</v>
      </c>
      <c r="N1600" s="29">
        <v>798</v>
      </c>
      <c r="O1600" s="29">
        <v>82</v>
      </c>
      <c r="P1600" s="29">
        <v>96</v>
      </c>
      <c r="Q1600" s="29">
        <v>127</v>
      </c>
      <c r="R1600" s="29">
        <v>95.3</v>
      </c>
      <c r="S1600" s="33">
        <v>-7.2916666666666963E-3</v>
      </c>
      <c r="T1600" s="34">
        <v>576416.09375</v>
      </c>
      <c r="U1600" s="34">
        <v>83654.557035958904</v>
      </c>
      <c r="V1600" s="35">
        <v>492761.53671404108</v>
      </c>
      <c r="W1600" s="24">
        <v>0</v>
      </c>
      <c r="X1600" s="35">
        <v>492761.53671404108</v>
      </c>
    </row>
    <row r="1601" spans="1:24">
      <c r="A1601" s="24">
        <v>1600</v>
      </c>
      <c r="B1601" s="25" t="s">
        <v>60</v>
      </c>
      <c r="C1601" s="25" t="s">
        <v>104</v>
      </c>
      <c r="D1601" s="26">
        <v>43404</v>
      </c>
      <c r="E1601" s="27">
        <v>43404</v>
      </c>
      <c r="F1601" s="27">
        <v>43374</v>
      </c>
      <c r="G1601" s="27">
        <v>44798</v>
      </c>
      <c r="H1601" s="28">
        <v>3.8191780821917809</v>
      </c>
      <c r="I1601" s="29">
        <v>25</v>
      </c>
      <c r="J1601" s="30">
        <v>0.05</v>
      </c>
      <c r="K1601" s="29">
        <v>3.7999999999999999E-2</v>
      </c>
      <c r="L1601" s="31">
        <v>175035</v>
      </c>
      <c r="M1601" s="32" t="s">
        <v>1877</v>
      </c>
      <c r="N1601" s="29">
        <v>642</v>
      </c>
      <c r="O1601" s="29">
        <v>82</v>
      </c>
      <c r="P1601" s="29">
        <v>79.099999999999994</v>
      </c>
      <c r="Q1601" s="29">
        <v>127</v>
      </c>
      <c r="R1601" s="29">
        <v>94</v>
      </c>
      <c r="S1601" s="33">
        <v>0.18836915297092297</v>
      </c>
      <c r="T1601" s="34">
        <v>208006.19469026552</v>
      </c>
      <c r="U1601" s="34">
        <v>30187.68258940478</v>
      </c>
      <c r="V1601" s="35">
        <v>177818.51210086074</v>
      </c>
      <c r="W1601" s="24">
        <v>0</v>
      </c>
      <c r="X1601" s="35">
        <v>177818.51210086074</v>
      </c>
    </row>
    <row r="1602" spans="1:24">
      <c r="A1602" s="24">
        <v>1601</v>
      </c>
      <c r="B1602" s="25" t="s">
        <v>60</v>
      </c>
      <c r="C1602" s="25" t="s">
        <v>105</v>
      </c>
      <c r="D1602" s="26">
        <v>43404</v>
      </c>
      <c r="E1602" s="27">
        <v>43404</v>
      </c>
      <c r="F1602" s="27">
        <v>43374</v>
      </c>
      <c r="G1602" s="27">
        <v>44798</v>
      </c>
      <c r="H1602" s="28">
        <v>3.8191780821917809</v>
      </c>
      <c r="I1602" s="29">
        <v>25</v>
      </c>
      <c r="J1602" s="30">
        <v>0.05</v>
      </c>
      <c r="K1602" s="29">
        <v>3.7999999999999999E-2</v>
      </c>
      <c r="L1602" s="31">
        <v>132796</v>
      </c>
      <c r="M1602" s="32" t="s">
        <v>2189</v>
      </c>
      <c r="N1602" s="29">
        <v>798</v>
      </c>
      <c r="O1602" s="29">
        <v>82</v>
      </c>
      <c r="P1602" s="29">
        <v>96</v>
      </c>
      <c r="Q1602" s="29">
        <v>127</v>
      </c>
      <c r="R1602" s="29">
        <v>95.3</v>
      </c>
      <c r="S1602" s="33">
        <v>-7.2916666666666963E-3</v>
      </c>
      <c r="T1602" s="34">
        <v>131827.69583333333</v>
      </c>
      <c r="U1602" s="34">
        <v>19131.990968995433</v>
      </c>
      <c r="V1602" s="35">
        <v>112695.70486433789</v>
      </c>
      <c r="W1602" s="24">
        <v>0</v>
      </c>
      <c r="X1602" s="35">
        <v>112695.70486433789</v>
      </c>
    </row>
    <row r="1603" spans="1:24">
      <c r="A1603" s="24">
        <v>1602</v>
      </c>
      <c r="B1603" s="25" t="s">
        <v>60</v>
      </c>
      <c r="C1603" s="25" t="s">
        <v>106</v>
      </c>
      <c r="D1603" s="26">
        <v>43404</v>
      </c>
      <c r="E1603" s="27">
        <v>43404</v>
      </c>
      <c r="F1603" s="27">
        <v>43374</v>
      </c>
      <c r="G1603" s="27">
        <v>44798</v>
      </c>
      <c r="H1603" s="28">
        <v>3.8191780821917809</v>
      </c>
      <c r="I1603" s="29">
        <v>25</v>
      </c>
      <c r="J1603" s="30">
        <v>0.05</v>
      </c>
      <c r="K1603" s="29">
        <v>3.7999999999999999E-2</v>
      </c>
      <c r="L1603" s="31">
        <v>469552</v>
      </c>
      <c r="M1603" s="32" t="s">
        <v>1871</v>
      </c>
      <c r="N1603" s="29">
        <v>639</v>
      </c>
      <c r="O1603" s="29">
        <v>82</v>
      </c>
      <c r="P1603" s="29">
        <v>113.1</v>
      </c>
      <c r="Q1603" s="29">
        <v>127</v>
      </c>
      <c r="R1603" s="29">
        <v>116.2</v>
      </c>
      <c r="S1603" s="33">
        <v>2.740937223695852E-2</v>
      </c>
      <c r="T1603" s="34">
        <v>482422.1255526084</v>
      </c>
      <c r="U1603" s="34">
        <v>70013.328314445956</v>
      </c>
      <c r="V1603" s="35">
        <v>412408.79723816243</v>
      </c>
      <c r="W1603" s="24">
        <v>0</v>
      </c>
      <c r="X1603" s="35">
        <v>412408.79723816243</v>
      </c>
    </row>
    <row r="1604" spans="1:24">
      <c r="A1604" s="24">
        <v>1603</v>
      </c>
      <c r="B1604" s="25" t="s">
        <v>60</v>
      </c>
      <c r="C1604" s="25" t="s">
        <v>110</v>
      </c>
      <c r="D1604" s="26">
        <v>43404</v>
      </c>
      <c r="E1604" s="27">
        <v>43404</v>
      </c>
      <c r="F1604" s="27">
        <v>43374</v>
      </c>
      <c r="G1604" s="27">
        <v>44798</v>
      </c>
      <c r="H1604" s="28">
        <v>3.8191780821917809</v>
      </c>
      <c r="I1604" s="29">
        <v>25</v>
      </c>
      <c r="J1604" s="30">
        <v>0.05</v>
      </c>
      <c r="K1604" s="29">
        <v>3.7999999999999999E-2</v>
      </c>
      <c r="L1604" s="31">
        <v>16789210</v>
      </c>
      <c r="M1604" s="32" t="s">
        <v>1939</v>
      </c>
      <c r="N1604" s="29">
        <v>673</v>
      </c>
      <c r="O1604" s="29">
        <v>82</v>
      </c>
      <c r="P1604" s="29">
        <v>95.4</v>
      </c>
      <c r="Q1604" s="29">
        <v>127</v>
      </c>
      <c r="R1604" s="29">
        <v>104.3</v>
      </c>
      <c r="S1604" s="33">
        <v>9.3291404612159234E-2</v>
      </c>
      <c r="T1604" s="34">
        <v>18355498.983228508</v>
      </c>
      <c r="U1604" s="34">
        <v>2663910.9373687138</v>
      </c>
      <c r="V1604" s="35">
        <v>15691588.045859795</v>
      </c>
      <c r="W1604" s="24">
        <v>0</v>
      </c>
      <c r="X1604" s="35">
        <v>15691588.045859795</v>
      </c>
    </row>
    <row r="1605" spans="1:24">
      <c r="A1605" s="24">
        <v>1604</v>
      </c>
      <c r="B1605" s="25" t="s">
        <v>60</v>
      </c>
      <c r="C1605" s="25" t="s">
        <v>86</v>
      </c>
      <c r="D1605" s="26">
        <v>43404</v>
      </c>
      <c r="E1605" s="27">
        <v>43404</v>
      </c>
      <c r="F1605" s="27">
        <v>43374</v>
      </c>
      <c r="G1605" s="27">
        <v>44798</v>
      </c>
      <c r="H1605" s="28">
        <v>3.8191780821917809</v>
      </c>
      <c r="I1605" s="29">
        <v>25</v>
      </c>
      <c r="J1605" s="30">
        <v>0.05</v>
      </c>
      <c r="K1605" s="29">
        <v>3.7999999999999999E-2</v>
      </c>
      <c r="L1605" s="31">
        <v>892500</v>
      </c>
      <c r="M1605" s="32" t="s">
        <v>2189</v>
      </c>
      <c r="N1605" s="29">
        <v>798</v>
      </c>
      <c r="O1605" s="29">
        <v>82</v>
      </c>
      <c r="P1605" s="29">
        <v>96</v>
      </c>
      <c r="Q1605" s="29">
        <v>127</v>
      </c>
      <c r="R1605" s="29">
        <v>95.3</v>
      </c>
      <c r="S1605" s="33">
        <v>-7.2916666666666963E-3</v>
      </c>
      <c r="T1605" s="34">
        <v>885992.1875</v>
      </c>
      <c r="U1605" s="34">
        <v>128582.95385273972</v>
      </c>
      <c r="V1605" s="35">
        <v>757409.23364726023</v>
      </c>
      <c r="W1605" s="24">
        <v>0</v>
      </c>
      <c r="X1605" s="35">
        <v>757409.23364726023</v>
      </c>
    </row>
    <row r="1606" spans="1:24">
      <c r="A1606" s="24">
        <v>1605</v>
      </c>
      <c r="B1606" s="25" t="s">
        <v>60</v>
      </c>
      <c r="C1606" s="25" t="s">
        <v>90</v>
      </c>
      <c r="D1606" s="26">
        <v>43404</v>
      </c>
      <c r="E1606" s="27">
        <v>43404</v>
      </c>
      <c r="F1606" s="27">
        <v>43374</v>
      </c>
      <c r="G1606" s="27">
        <v>44798</v>
      </c>
      <c r="H1606" s="28">
        <v>3.8191780821917809</v>
      </c>
      <c r="I1606" s="29">
        <v>25</v>
      </c>
      <c r="J1606" s="30">
        <v>0.05</v>
      </c>
      <c r="K1606" s="29">
        <v>3.7999999999999999E-2</v>
      </c>
      <c r="L1606" s="31">
        <v>472500</v>
      </c>
      <c r="M1606" s="32" t="s">
        <v>2189</v>
      </c>
      <c r="N1606" s="29">
        <v>798</v>
      </c>
      <c r="O1606" s="29">
        <v>82</v>
      </c>
      <c r="P1606" s="29">
        <v>96</v>
      </c>
      <c r="Q1606" s="29">
        <v>127</v>
      </c>
      <c r="R1606" s="29">
        <v>95.3</v>
      </c>
      <c r="S1606" s="33">
        <v>-7.2916666666666963E-3</v>
      </c>
      <c r="T1606" s="34">
        <v>469054.6875</v>
      </c>
      <c r="U1606" s="34">
        <v>68073.328510273976</v>
      </c>
      <c r="V1606" s="35">
        <v>400981.35898972605</v>
      </c>
      <c r="W1606" s="24">
        <v>0</v>
      </c>
      <c r="X1606" s="35">
        <v>400981.35898972605</v>
      </c>
    </row>
    <row r="1607" spans="1:24">
      <c r="A1607" s="24">
        <v>1606</v>
      </c>
      <c r="B1607" s="25" t="s">
        <v>60</v>
      </c>
      <c r="C1607" s="25" t="s">
        <v>91</v>
      </c>
      <c r="D1607" s="26">
        <v>43404</v>
      </c>
      <c r="E1607" s="27">
        <v>43404</v>
      </c>
      <c r="F1607" s="27">
        <v>43374</v>
      </c>
      <c r="G1607" s="27">
        <v>44798</v>
      </c>
      <c r="H1607" s="28">
        <v>3.8191780821917809</v>
      </c>
      <c r="I1607" s="29">
        <v>25</v>
      </c>
      <c r="J1607" s="30">
        <v>0.05</v>
      </c>
      <c r="K1607" s="29">
        <v>3.7999999999999999E-2</v>
      </c>
      <c r="L1607" s="31">
        <v>637760</v>
      </c>
      <c r="M1607" s="32" t="s">
        <v>2189</v>
      </c>
      <c r="N1607" s="29">
        <v>798</v>
      </c>
      <c r="O1607" s="29">
        <v>82</v>
      </c>
      <c r="P1607" s="29">
        <v>96</v>
      </c>
      <c r="Q1607" s="29">
        <v>127</v>
      </c>
      <c r="R1607" s="29">
        <v>95.3</v>
      </c>
      <c r="S1607" s="33">
        <v>-7.2916666666666963E-3</v>
      </c>
      <c r="T1607" s="34">
        <v>633109.66666666663</v>
      </c>
      <c r="U1607" s="34">
        <v>91882.42537716894</v>
      </c>
      <c r="V1607" s="35">
        <v>541227.2412894977</v>
      </c>
      <c r="W1607" s="24">
        <v>0</v>
      </c>
      <c r="X1607" s="35">
        <v>541227.2412894977</v>
      </c>
    </row>
    <row r="1608" spans="1:24">
      <c r="A1608" s="24">
        <v>1607</v>
      </c>
      <c r="B1608" s="25" t="s">
        <v>60</v>
      </c>
      <c r="C1608" s="25" t="s">
        <v>92</v>
      </c>
      <c r="D1608" s="26">
        <v>43404</v>
      </c>
      <c r="E1608" s="27">
        <v>43404</v>
      </c>
      <c r="F1608" s="27">
        <v>43374</v>
      </c>
      <c r="G1608" s="27">
        <v>44798</v>
      </c>
      <c r="H1608" s="28">
        <v>3.8191780821917809</v>
      </c>
      <c r="I1608" s="29">
        <v>25</v>
      </c>
      <c r="J1608" s="30">
        <v>0.05</v>
      </c>
      <c r="K1608" s="29">
        <v>3.7999999999999999E-2</v>
      </c>
      <c r="L1608" s="31">
        <v>21044329</v>
      </c>
      <c r="M1608" s="32" t="s">
        <v>2189</v>
      </c>
      <c r="N1608" s="29">
        <v>798</v>
      </c>
      <c r="O1608" s="29">
        <v>82</v>
      </c>
      <c r="P1608" s="29">
        <v>96</v>
      </c>
      <c r="Q1608" s="29">
        <v>127</v>
      </c>
      <c r="R1608" s="29">
        <v>95.3</v>
      </c>
      <c r="S1608" s="33">
        <v>-7.2916666666666963E-3</v>
      </c>
      <c r="T1608" s="34">
        <v>20890880.767708331</v>
      </c>
      <c r="U1608" s="34">
        <v>3031867.7699371115</v>
      </c>
      <c r="V1608" s="35">
        <v>17859012.997771218</v>
      </c>
      <c r="W1608" s="24">
        <v>0</v>
      </c>
      <c r="X1608" s="35">
        <v>17859012.997771218</v>
      </c>
    </row>
    <row r="1609" spans="1:24">
      <c r="A1609" s="24">
        <v>1608</v>
      </c>
      <c r="B1609" s="25" t="s">
        <v>60</v>
      </c>
      <c r="C1609" s="25" t="s">
        <v>93</v>
      </c>
      <c r="D1609" s="26">
        <v>43404</v>
      </c>
      <c r="E1609" s="27">
        <v>43404</v>
      </c>
      <c r="F1609" s="27">
        <v>43374</v>
      </c>
      <c r="G1609" s="27">
        <v>44798</v>
      </c>
      <c r="H1609" s="28">
        <v>3.8191780821917809</v>
      </c>
      <c r="I1609" s="29">
        <v>25</v>
      </c>
      <c r="J1609" s="30">
        <v>0.05</v>
      </c>
      <c r="K1609" s="29">
        <v>3.7999999999999999E-2</v>
      </c>
      <c r="L1609" s="31">
        <v>969266</v>
      </c>
      <c r="M1609" s="32" t="s">
        <v>2189</v>
      </c>
      <c r="N1609" s="29">
        <v>798</v>
      </c>
      <c r="O1609" s="29">
        <v>82</v>
      </c>
      <c r="P1609" s="29">
        <v>96</v>
      </c>
      <c r="Q1609" s="29">
        <v>127</v>
      </c>
      <c r="R1609" s="29">
        <v>95.3</v>
      </c>
      <c r="S1609" s="33">
        <v>-7.2916666666666963E-3</v>
      </c>
      <c r="T1609" s="34">
        <v>962198.43541666667</v>
      </c>
      <c r="U1609" s="34">
        <v>139642.67265997716</v>
      </c>
      <c r="V1609" s="35">
        <v>822555.76275668945</v>
      </c>
      <c r="W1609" s="24">
        <v>0</v>
      </c>
      <c r="X1609" s="35">
        <v>822555.76275668945</v>
      </c>
    </row>
    <row r="1610" spans="1:24">
      <c r="A1610" s="24">
        <v>1609</v>
      </c>
      <c r="B1610" s="25" t="s">
        <v>60</v>
      </c>
      <c r="C1610" s="25" t="s">
        <v>94</v>
      </c>
      <c r="D1610" s="26">
        <v>43404</v>
      </c>
      <c r="E1610" s="27">
        <v>43404</v>
      </c>
      <c r="F1610" s="27">
        <v>43374</v>
      </c>
      <c r="G1610" s="27">
        <v>44798</v>
      </c>
      <c r="H1610" s="28">
        <v>3.8191780821917809</v>
      </c>
      <c r="I1610" s="29">
        <v>25</v>
      </c>
      <c r="J1610" s="30">
        <v>0.05</v>
      </c>
      <c r="K1610" s="29">
        <v>3.7999999999999999E-2</v>
      </c>
      <c r="L1610" s="31">
        <v>735000</v>
      </c>
      <c r="M1610" s="32" t="s">
        <v>2189</v>
      </c>
      <c r="N1610" s="29">
        <v>798</v>
      </c>
      <c r="O1610" s="29">
        <v>82</v>
      </c>
      <c r="P1610" s="29">
        <v>96</v>
      </c>
      <c r="Q1610" s="29">
        <v>127</v>
      </c>
      <c r="R1610" s="29">
        <v>95.3</v>
      </c>
      <c r="S1610" s="33">
        <v>-7.2916666666666963E-3</v>
      </c>
      <c r="T1610" s="34">
        <v>729640.625</v>
      </c>
      <c r="U1610" s="34">
        <v>105891.84434931507</v>
      </c>
      <c r="V1610" s="35">
        <v>623748.78065068496</v>
      </c>
      <c r="W1610" s="24">
        <v>0</v>
      </c>
      <c r="X1610" s="35">
        <v>623748.78065068496</v>
      </c>
    </row>
    <row r="1611" spans="1:24">
      <c r="A1611" s="24">
        <v>1610</v>
      </c>
      <c r="B1611" s="25" t="s">
        <v>60</v>
      </c>
      <c r="C1611" s="25" t="s">
        <v>95</v>
      </c>
      <c r="D1611" s="26">
        <v>43404</v>
      </c>
      <c r="E1611" s="27">
        <v>43404</v>
      </c>
      <c r="F1611" s="27">
        <v>43374</v>
      </c>
      <c r="G1611" s="27">
        <v>44798</v>
      </c>
      <c r="H1611" s="28">
        <v>3.8191780821917809</v>
      </c>
      <c r="I1611" s="29">
        <v>25</v>
      </c>
      <c r="J1611" s="30">
        <v>0.05</v>
      </c>
      <c r="K1611" s="29">
        <v>3.7999999999999999E-2</v>
      </c>
      <c r="L1611" s="31">
        <v>126000</v>
      </c>
      <c r="M1611" s="32" t="s">
        <v>2189</v>
      </c>
      <c r="N1611" s="29">
        <v>798</v>
      </c>
      <c r="O1611" s="29">
        <v>82</v>
      </c>
      <c r="P1611" s="29">
        <v>96</v>
      </c>
      <c r="Q1611" s="29">
        <v>127</v>
      </c>
      <c r="R1611" s="29">
        <v>95.3</v>
      </c>
      <c r="S1611" s="33">
        <v>-7.2916666666666963E-3</v>
      </c>
      <c r="T1611" s="34">
        <v>125081.25</v>
      </c>
      <c r="U1611" s="34">
        <v>18152.887602739724</v>
      </c>
      <c r="V1611" s="35">
        <v>106928.36239726028</v>
      </c>
      <c r="W1611" s="24">
        <v>0</v>
      </c>
      <c r="X1611" s="35">
        <v>106928.36239726028</v>
      </c>
    </row>
    <row r="1612" spans="1:24">
      <c r="A1612" s="24">
        <v>1611</v>
      </c>
      <c r="B1612" s="25" t="s">
        <v>60</v>
      </c>
      <c r="C1612" s="25" t="s">
        <v>96</v>
      </c>
      <c r="D1612" s="26">
        <v>43404</v>
      </c>
      <c r="E1612" s="27">
        <v>43404</v>
      </c>
      <c r="F1612" s="27">
        <v>43374</v>
      </c>
      <c r="G1612" s="27">
        <v>44798</v>
      </c>
      <c r="H1612" s="28">
        <v>3.8191780821917809</v>
      </c>
      <c r="I1612" s="29">
        <v>25</v>
      </c>
      <c r="J1612" s="30">
        <v>0.05</v>
      </c>
      <c r="K1612" s="29">
        <v>3.7999999999999999E-2</v>
      </c>
      <c r="L1612" s="31">
        <v>29327302</v>
      </c>
      <c r="M1612" s="32" t="s">
        <v>2189</v>
      </c>
      <c r="N1612" s="29">
        <v>798</v>
      </c>
      <c r="O1612" s="29">
        <v>82</v>
      </c>
      <c r="P1612" s="29">
        <v>96</v>
      </c>
      <c r="Q1612" s="29">
        <v>127</v>
      </c>
      <c r="R1612" s="29">
        <v>95.3</v>
      </c>
      <c r="S1612" s="33">
        <v>-7.2916666666666963E-3</v>
      </c>
      <c r="T1612" s="34">
        <v>29113457.089583334</v>
      </c>
      <c r="U1612" s="34">
        <v>4225200.1341079678</v>
      </c>
      <c r="V1612" s="35">
        <v>24888256.955475368</v>
      </c>
      <c r="W1612" s="24">
        <v>0</v>
      </c>
      <c r="X1612" s="35">
        <v>24888256.955475368</v>
      </c>
    </row>
    <row r="1613" spans="1:24">
      <c r="A1613" s="24">
        <v>1612</v>
      </c>
      <c r="B1613" s="25" t="s">
        <v>60</v>
      </c>
      <c r="C1613" s="25" t="s">
        <v>97</v>
      </c>
      <c r="D1613" s="26">
        <v>43404</v>
      </c>
      <c r="E1613" s="27">
        <v>43404</v>
      </c>
      <c r="F1613" s="27">
        <v>43374</v>
      </c>
      <c r="G1613" s="27">
        <v>44798</v>
      </c>
      <c r="H1613" s="28">
        <v>3.8191780821917809</v>
      </c>
      <c r="I1613" s="29">
        <v>25</v>
      </c>
      <c r="J1613" s="30">
        <v>0.05</v>
      </c>
      <c r="K1613" s="29">
        <v>3.7999999999999999E-2</v>
      </c>
      <c r="L1613" s="31">
        <v>1517250</v>
      </c>
      <c r="M1613" s="32" t="s">
        <v>1941</v>
      </c>
      <c r="N1613" s="29">
        <v>674</v>
      </c>
      <c r="O1613" s="29">
        <v>82</v>
      </c>
      <c r="P1613" s="29">
        <v>105.9</v>
      </c>
      <c r="Q1613" s="29">
        <v>127</v>
      </c>
      <c r="R1613" s="29">
        <v>122.8</v>
      </c>
      <c r="S1613" s="33">
        <v>0.15958451369216234</v>
      </c>
      <c r="T1613" s="34">
        <v>1759379.6033994332</v>
      </c>
      <c r="U1613" s="34">
        <v>255336.59274321859</v>
      </c>
      <c r="V1613" s="35">
        <v>1504043.0106562146</v>
      </c>
      <c r="W1613" s="24">
        <v>0</v>
      </c>
      <c r="X1613" s="35">
        <v>1504043.0106562146</v>
      </c>
    </row>
    <row r="1614" spans="1:24">
      <c r="A1614" s="24">
        <v>1613</v>
      </c>
      <c r="B1614" s="25" t="s">
        <v>60</v>
      </c>
      <c r="C1614" s="25" t="s">
        <v>98</v>
      </c>
      <c r="D1614" s="26">
        <v>43404</v>
      </c>
      <c r="E1614" s="27">
        <v>43404</v>
      </c>
      <c r="F1614" s="27">
        <v>43374</v>
      </c>
      <c r="G1614" s="27">
        <v>44798</v>
      </c>
      <c r="H1614" s="28">
        <v>3.8191780821917809</v>
      </c>
      <c r="I1614" s="29">
        <v>25</v>
      </c>
      <c r="J1614" s="30">
        <v>0.05</v>
      </c>
      <c r="K1614" s="29">
        <v>3.7999999999999999E-2</v>
      </c>
      <c r="L1614" s="31">
        <v>312900</v>
      </c>
      <c r="M1614" s="32" t="s">
        <v>2189</v>
      </c>
      <c r="N1614" s="29">
        <v>798</v>
      </c>
      <c r="O1614" s="29">
        <v>82</v>
      </c>
      <c r="P1614" s="29">
        <v>96</v>
      </c>
      <c r="Q1614" s="29">
        <v>127</v>
      </c>
      <c r="R1614" s="29">
        <v>95.3</v>
      </c>
      <c r="S1614" s="33">
        <v>-7.2916666666666963E-3</v>
      </c>
      <c r="T1614" s="34">
        <v>310618.4375</v>
      </c>
      <c r="U1614" s="34">
        <v>45079.67088013699</v>
      </c>
      <c r="V1614" s="35">
        <v>265538.76661986299</v>
      </c>
      <c r="W1614" s="24">
        <v>0</v>
      </c>
      <c r="X1614" s="35">
        <v>265538.76661986299</v>
      </c>
    </row>
    <row r="1615" spans="1:24">
      <c r="A1615" s="24">
        <v>1614</v>
      </c>
      <c r="B1615" s="25" t="s">
        <v>60</v>
      </c>
      <c r="C1615" s="25" t="s">
        <v>99</v>
      </c>
      <c r="D1615" s="26">
        <v>43404</v>
      </c>
      <c r="E1615" s="27">
        <v>43404</v>
      </c>
      <c r="F1615" s="27">
        <v>43374</v>
      </c>
      <c r="G1615" s="27">
        <v>44798</v>
      </c>
      <c r="H1615" s="28">
        <v>3.8191780821917809</v>
      </c>
      <c r="I1615" s="29">
        <v>25</v>
      </c>
      <c r="J1615" s="30">
        <v>0.05</v>
      </c>
      <c r="K1615" s="29">
        <v>3.7999999999999999E-2</v>
      </c>
      <c r="L1615" s="31">
        <v>1174950</v>
      </c>
      <c r="M1615" s="32" t="s">
        <v>2189</v>
      </c>
      <c r="N1615" s="29">
        <v>798</v>
      </c>
      <c r="O1615" s="29">
        <v>82</v>
      </c>
      <c r="P1615" s="29">
        <v>96</v>
      </c>
      <c r="Q1615" s="29">
        <v>127</v>
      </c>
      <c r="R1615" s="29">
        <v>95.3</v>
      </c>
      <c r="S1615" s="33">
        <v>-7.2916666666666963E-3</v>
      </c>
      <c r="T1615" s="34">
        <v>1166382.65625</v>
      </c>
      <c r="U1615" s="34">
        <v>169275.67689554795</v>
      </c>
      <c r="V1615" s="35">
        <v>997106.97935445211</v>
      </c>
      <c r="W1615" s="24">
        <v>0</v>
      </c>
      <c r="X1615" s="35">
        <v>997106.97935445211</v>
      </c>
    </row>
    <row r="1616" spans="1:24">
      <c r="A1616" s="24">
        <v>1615</v>
      </c>
      <c r="B1616" s="25" t="s">
        <v>60</v>
      </c>
      <c r="C1616" s="25" t="s">
        <v>100</v>
      </c>
      <c r="D1616" s="26">
        <v>43404</v>
      </c>
      <c r="E1616" s="27">
        <v>43404</v>
      </c>
      <c r="F1616" s="27">
        <v>43374</v>
      </c>
      <c r="G1616" s="27">
        <v>44798</v>
      </c>
      <c r="H1616" s="28">
        <v>3.8191780821917809</v>
      </c>
      <c r="I1616" s="29">
        <v>25</v>
      </c>
      <c r="J1616" s="30">
        <v>0.05</v>
      </c>
      <c r="K1616" s="29">
        <v>3.7999999999999999E-2</v>
      </c>
      <c r="L1616" s="31">
        <v>582750</v>
      </c>
      <c r="M1616" s="32" t="s">
        <v>1973</v>
      </c>
      <c r="N1616" s="29">
        <v>690</v>
      </c>
      <c r="O1616" s="29">
        <v>82</v>
      </c>
      <c r="P1616" s="29">
        <v>112.3</v>
      </c>
      <c r="Q1616" s="29">
        <v>127</v>
      </c>
      <c r="R1616" s="29">
        <v>145.69999999999999</v>
      </c>
      <c r="S1616" s="33">
        <v>0.29741763134461258</v>
      </c>
      <c r="T1616" s="34">
        <v>756070.12466607301</v>
      </c>
      <c r="U1616" s="34">
        <v>109727.52505153758</v>
      </c>
      <c r="V1616" s="35">
        <v>646342.59961453546</v>
      </c>
      <c r="W1616" s="24">
        <v>0</v>
      </c>
      <c r="X1616" s="35">
        <v>646342.59961453546</v>
      </c>
    </row>
    <row r="1617" spans="1:24">
      <c r="A1617" s="24">
        <v>1616</v>
      </c>
      <c r="B1617" s="25" t="s">
        <v>60</v>
      </c>
      <c r="C1617" s="25" t="s">
        <v>101</v>
      </c>
      <c r="D1617" s="26">
        <v>43404</v>
      </c>
      <c r="E1617" s="27">
        <v>43404</v>
      </c>
      <c r="F1617" s="27">
        <v>43374</v>
      </c>
      <c r="G1617" s="27">
        <v>44798</v>
      </c>
      <c r="H1617" s="28">
        <v>3.8191780821917809</v>
      </c>
      <c r="I1617" s="29">
        <v>25</v>
      </c>
      <c r="J1617" s="30">
        <v>0.05</v>
      </c>
      <c r="K1617" s="29">
        <v>3.7999999999999999E-2</v>
      </c>
      <c r="L1617" s="31">
        <v>9976171</v>
      </c>
      <c r="M1617" s="32" t="s">
        <v>2189</v>
      </c>
      <c r="N1617" s="29">
        <v>798</v>
      </c>
      <c r="O1617" s="29">
        <v>82</v>
      </c>
      <c r="P1617" s="29">
        <v>96</v>
      </c>
      <c r="Q1617" s="29">
        <v>127</v>
      </c>
      <c r="R1617" s="29">
        <v>95.3</v>
      </c>
      <c r="S1617" s="33">
        <v>-7.2916666666666963E-3</v>
      </c>
      <c r="T1617" s="34">
        <v>9903428.0864583328</v>
      </c>
      <c r="U1617" s="34">
        <v>1437272.3084818379</v>
      </c>
      <c r="V1617" s="35">
        <v>8466155.7779764943</v>
      </c>
      <c r="W1617" s="24">
        <v>0</v>
      </c>
      <c r="X1617" s="35">
        <v>8466155.7779764943</v>
      </c>
    </row>
    <row r="1618" spans="1:24">
      <c r="A1618" s="24">
        <v>1617</v>
      </c>
      <c r="B1618" s="25" t="s">
        <v>60</v>
      </c>
      <c r="C1618" s="25" t="s">
        <v>102</v>
      </c>
      <c r="D1618" s="26">
        <v>43404</v>
      </c>
      <c r="E1618" s="27">
        <v>43404</v>
      </c>
      <c r="F1618" s="27">
        <v>43374</v>
      </c>
      <c r="G1618" s="27">
        <v>44798</v>
      </c>
      <c r="H1618" s="28">
        <v>3.8191780821917809</v>
      </c>
      <c r="I1618" s="29">
        <v>25</v>
      </c>
      <c r="J1618" s="30">
        <v>0.05</v>
      </c>
      <c r="K1618" s="29">
        <v>3.7999999999999999E-2</v>
      </c>
      <c r="L1618" s="31">
        <v>21103901</v>
      </c>
      <c r="M1618" s="32" t="s">
        <v>2189</v>
      </c>
      <c r="N1618" s="29">
        <v>798</v>
      </c>
      <c r="O1618" s="29">
        <v>82</v>
      </c>
      <c r="P1618" s="29">
        <v>96</v>
      </c>
      <c r="Q1618" s="29">
        <v>127</v>
      </c>
      <c r="R1618" s="29">
        <v>95.3</v>
      </c>
      <c r="S1618" s="33">
        <v>-7.2916666666666963E-3</v>
      </c>
      <c r="T1618" s="34">
        <v>20950018.388541665</v>
      </c>
      <c r="U1618" s="34">
        <v>3040450.3399392576</v>
      </c>
      <c r="V1618" s="35">
        <v>17909568.048602406</v>
      </c>
      <c r="W1618" s="24">
        <v>0</v>
      </c>
      <c r="X1618" s="35">
        <v>17909568.048602406</v>
      </c>
    </row>
    <row r="1619" spans="1:24">
      <c r="A1619" s="24">
        <v>1618</v>
      </c>
      <c r="B1619" s="25" t="s">
        <v>60</v>
      </c>
      <c r="C1619" s="25" t="s">
        <v>103</v>
      </c>
      <c r="D1619" s="26">
        <v>43404</v>
      </c>
      <c r="E1619" s="27">
        <v>43404</v>
      </c>
      <c r="F1619" s="27">
        <v>43374</v>
      </c>
      <c r="G1619" s="27">
        <v>44798</v>
      </c>
      <c r="H1619" s="28">
        <v>3.8191780821917809</v>
      </c>
      <c r="I1619" s="29">
        <v>25</v>
      </c>
      <c r="J1619" s="30">
        <v>0.05</v>
      </c>
      <c r="K1619" s="29">
        <v>3.7999999999999999E-2</v>
      </c>
      <c r="L1619" s="31">
        <v>580650</v>
      </c>
      <c r="M1619" s="32" t="s">
        <v>2189</v>
      </c>
      <c r="N1619" s="29">
        <v>798</v>
      </c>
      <c r="O1619" s="29">
        <v>82</v>
      </c>
      <c r="P1619" s="29">
        <v>96</v>
      </c>
      <c r="Q1619" s="29">
        <v>127</v>
      </c>
      <c r="R1619" s="29">
        <v>95.3</v>
      </c>
      <c r="S1619" s="33">
        <v>-7.2916666666666963E-3</v>
      </c>
      <c r="T1619" s="34">
        <v>576416.09375</v>
      </c>
      <c r="U1619" s="34">
        <v>83654.557035958904</v>
      </c>
      <c r="V1619" s="35">
        <v>492761.53671404108</v>
      </c>
      <c r="W1619" s="24">
        <v>0</v>
      </c>
      <c r="X1619" s="35">
        <v>492761.53671404108</v>
      </c>
    </row>
    <row r="1620" spans="1:24">
      <c r="A1620" s="24">
        <v>1619</v>
      </c>
      <c r="B1620" s="25" t="s">
        <v>60</v>
      </c>
      <c r="C1620" s="25" t="s">
        <v>104</v>
      </c>
      <c r="D1620" s="26">
        <v>43404</v>
      </c>
      <c r="E1620" s="27">
        <v>43404</v>
      </c>
      <c r="F1620" s="27">
        <v>43374</v>
      </c>
      <c r="G1620" s="27">
        <v>44798</v>
      </c>
      <c r="H1620" s="28">
        <v>3.8191780821917809</v>
      </c>
      <c r="I1620" s="29">
        <v>25</v>
      </c>
      <c r="J1620" s="30">
        <v>0.05</v>
      </c>
      <c r="K1620" s="29">
        <v>3.7999999999999999E-2</v>
      </c>
      <c r="L1620" s="31">
        <v>175035</v>
      </c>
      <c r="M1620" s="32" t="s">
        <v>1877</v>
      </c>
      <c r="N1620" s="29">
        <v>642</v>
      </c>
      <c r="O1620" s="29">
        <v>82</v>
      </c>
      <c r="P1620" s="29">
        <v>79.099999999999994</v>
      </c>
      <c r="Q1620" s="29">
        <v>127</v>
      </c>
      <c r="R1620" s="29">
        <v>94</v>
      </c>
      <c r="S1620" s="33">
        <v>0.18836915297092297</v>
      </c>
      <c r="T1620" s="34">
        <v>208006.19469026552</v>
      </c>
      <c r="U1620" s="34">
        <v>30187.68258940478</v>
      </c>
      <c r="V1620" s="35">
        <v>177818.51210086074</v>
      </c>
      <c r="W1620" s="24">
        <v>0</v>
      </c>
      <c r="X1620" s="35">
        <v>177818.51210086074</v>
      </c>
    </row>
    <row r="1621" spans="1:24">
      <c r="A1621" s="24">
        <v>1620</v>
      </c>
      <c r="B1621" s="25" t="s">
        <v>60</v>
      </c>
      <c r="C1621" s="25" t="s">
        <v>105</v>
      </c>
      <c r="D1621" s="26">
        <v>43404</v>
      </c>
      <c r="E1621" s="27">
        <v>43404</v>
      </c>
      <c r="F1621" s="27">
        <v>43374</v>
      </c>
      <c r="G1621" s="27">
        <v>44798</v>
      </c>
      <c r="H1621" s="28">
        <v>3.8191780821917809</v>
      </c>
      <c r="I1621" s="29">
        <v>25</v>
      </c>
      <c r="J1621" s="30">
        <v>0.05</v>
      </c>
      <c r="K1621" s="29">
        <v>3.7999999999999999E-2</v>
      </c>
      <c r="L1621" s="31">
        <v>132796</v>
      </c>
      <c r="M1621" s="32" t="s">
        <v>2189</v>
      </c>
      <c r="N1621" s="29">
        <v>798</v>
      </c>
      <c r="O1621" s="29">
        <v>82</v>
      </c>
      <c r="P1621" s="29">
        <v>96</v>
      </c>
      <c r="Q1621" s="29">
        <v>127</v>
      </c>
      <c r="R1621" s="29">
        <v>95.3</v>
      </c>
      <c r="S1621" s="33">
        <v>-7.2916666666666963E-3</v>
      </c>
      <c r="T1621" s="34">
        <v>131827.69583333333</v>
      </c>
      <c r="U1621" s="34">
        <v>19131.990968995433</v>
      </c>
      <c r="V1621" s="35">
        <v>112695.70486433789</v>
      </c>
      <c r="W1621" s="24">
        <v>0</v>
      </c>
      <c r="X1621" s="35">
        <v>112695.70486433789</v>
      </c>
    </row>
    <row r="1622" spans="1:24">
      <c r="A1622" s="24">
        <v>1621</v>
      </c>
      <c r="B1622" s="25" t="s">
        <v>60</v>
      </c>
      <c r="C1622" s="25" t="s">
        <v>106</v>
      </c>
      <c r="D1622" s="26">
        <v>43404</v>
      </c>
      <c r="E1622" s="27">
        <v>43404</v>
      </c>
      <c r="F1622" s="27">
        <v>43374</v>
      </c>
      <c r="G1622" s="27">
        <v>44798</v>
      </c>
      <c r="H1622" s="28">
        <v>3.8191780821917809</v>
      </c>
      <c r="I1622" s="29">
        <v>25</v>
      </c>
      <c r="J1622" s="30">
        <v>0.05</v>
      </c>
      <c r="K1622" s="29">
        <v>3.7999999999999999E-2</v>
      </c>
      <c r="L1622" s="31">
        <v>469552</v>
      </c>
      <c r="M1622" s="32" t="s">
        <v>1871</v>
      </c>
      <c r="N1622" s="29">
        <v>639</v>
      </c>
      <c r="O1622" s="29">
        <v>82</v>
      </c>
      <c r="P1622" s="29">
        <v>113.1</v>
      </c>
      <c r="Q1622" s="29">
        <v>127</v>
      </c>
      <c r="R1622" s="29">
        <v>116.2</v>
      </c>
      <c r="S1622" s="33">
        <v>2.740937223695852E-2</v>
      </c>
      <c r="T1622" s="34">
        <v>482422.1255526084</v>
      </c>
      <c r="U1622" s="34">
        <v>70013.328314445956</v>
      </c>
      <c r="V1622" s="35">
        <v>412408.79723816243</v>
      </c>
      <c r="W1622" s="24">
        <v>0</v>
      </c>
      <c r="X1622" s="35">
        <v>412408.79723816243</v>
      </c>
    </row>
    <row r="1623" spans="1:24">
      <c r="A1623" s="24">
        <v>1622</v>
      </c>
      <c r="B1623" s="25" t="s">
        <v>60</v>
      </c>
      <c r="C1623" s="25" t="s">
        <v>110</v>
      </c>
      <c r="D1623" s="26">
        <v>43404</v>
      </c>
      <c r="E1623" s="27">
        <v>43404</v>
      </c>
      <c r="F1623" s="27">
        <v>43374</v>
      </c>
      <c r="G1623" s="27">
        <v>44798</v>
      </c>
      <c r="H1623" s="28">
        <v>3.8191780821917809</v>
      </c>
      <c r="I1623" s="29">
        <v>25</v>
      </c>
      <c r="J1623" s="30">
        <v>0.05</v>
      </c>
      <c r="K1623" s="29">
        <v>3.7999999999999999E-2</v>
      </c>
      <c r="L1623" s="31">
        <v>16789210</v>
      </c>
      <c r="M1623" s="32" t="s">
        <v>1939</v>
      </c>
      <c r="N1623" s="29">
        <v>673</v>
      </c>
      <c r="O1623" s="29">
        <v>82</v>
      </c>
      <c r="P1623" s="29">
        <v>95.4</v>
      </c>
      <c r="Q1623" s="29">
        <v>127</v>
      </c>
      <c r="R1623" s="29">
        <v>104.3</v>
      </c>
      <c r="S1623" s="33">
        <v>9.3291404612159234E-2</v>
      </c>
      <c r="T1623" s="34">
        <v>18355498.983228508</v>
      </c>
      <c r="U1623" s="34">
        <v>2663910.9373687138</v>
      </c>
      <c r="V1623" s="35">
        <v>15691588.045859795</v>
      </c>
      <c r="W1623" s="24">
        <v>0</v>
      </c>
      <c r="X1623" s="35">
        <v>15691588.045859795</v>
      </c>
    </row>
    <row r="1624" spans="1:24">
      <c r="A1624" s="24">
        <v>1623</v>
      </c>
      <c r="B1624" s="25" t="s">
        <v>60</v>
      </c>
      <c r="C1624" s="25" t="s">
        <v>86</v>
      </c>
      <c r="D1624" s="26">
        <v>43404</v>
      </c>
      <c r="E1624" s="27">
        <v>43404</v>
      </c>
      <c r="F1624" s="27">
        <v>43374</v>
      </c>
      <c r="G1624" s="27">
        <v>44798</v>
      </c>
      <c r="H1624" s="28">
        <v>3.8191780821917809</v>
      </c>
      <c r="I1624" s="29">
        <v>25</v>
      </c>
      <c r="J1624" s="30">
        <v>0.05</v>
      </c>
      <c r="K1624" s="29">
        <v>3.7999999999999999E-2</v>
      </c>
      <c r="L1624" s="31">
        <v>892500</v>
      </c>
      <c r="M1624" s="32" t="s">
        <v>2189</v>
      </c>
      <c r="N1624" s="29">
        <v>798</v>
      </c>
      <c r="O1624" s="29">
        <v>82</v>
      </c>
      <c r="P1624" s="29">
        <v>96</v>
      </c>
      <c r="Q1624" s="29">
        <v>127</v>
      </c>
      <c r="R1624" s="29">
        <v>95.3</v>
      </c>
      <c r="S1624" s="33">
        <v>-7.2916666666666963E-3</v>
      </c>
      <c r="T1624" s="34">
        <v>885992.1875</v>
      </c>
      <c r="U1624" s="34">
        <v>128582.95385273972</v>
      </c>
      <c r="V1624" s="35">
        <v>757409.23364726023</v>
      </c>
      <c r="W1624" s="24">
        <v>0</v>
      </c>
      <c r="X1624" s="35">
        <v>757409.23364726023</v>
      </c>
    </row>
    <row r="1625" spans="1:24">
      <c r="A1625" s="24">
        <v>1624</v>
      </c>
      <c r="B1625" s="25" t="s">
        <v>60</v>
      </c>
      <c r="C1625" s="25" t="s">
        <v>90</v>
      </c>
      <c r="D1625" s="26">
        <v>43404</v>
      </c>
      <c r="E1625" s="27">
        <v>43404</v>
      </c>
      <c r="F1625" s="27">
        <v>43374</v>
      </c>
      <c r="G1625" s="27">
        <v>44798</v>
      </c>
      <c r="H1625" s="28">
        <v>3.8191780821917809</v>
      </c>
      <c r="I1625" s="29">
        <v>25</v>
      </c>
      <c r="J1625" s="30">
        <v>0.05</v>
      </c>
      <c r="K1625" s="29">
        <v>3.7999999999999999E-2</v>
      </c>
      <c r="L1625" s="31">
        <v>472500</v>
      </c>
      <c r="M1625" s="32" t="s">
        <v>2189</v>
      </c>
      <c r="N1625" s="29">
        <v>798</v>
      </c>
      <c r="O1625" s="29">
        <v>82</v>
      </c>
      <c r="P1625" s="29">
        <v>96</v>
      </c>
      <c r="Q1625" s="29">
        <v>127</v>
      </c>
      <c r="R1625" s="29">
        <v>95.3</v>
      </c>
      <c r="S1625" s="33">
        <v>-7.2916666666666963E-3</v>
      </c>
      <c r="T1625" s="34">
        <v>469054.6875</v>
      </c>
      <c r="U1625" s="34">
        <v>68073.328510273976</v>
      </c>
      <c r="V1625" s="35">
        <v>400981.35898972605</v>
      </c>
      <c r="W1625" s="24">
        <v>0</v>
      </c>
      <c r="X1625" s="35">
        <v>400981.35898972605</v>
      </c>
    </row>
    <row r="1626" spans="1:24">
      <c r="A1626" s="24">
        <v>1625</v>
      </c>
      <c r="B1626" s="25" t="s">
        <v>60</v>
      </c>
      <c r="C1626" s="25" t="s">
        <v>91</v>
      </c>
      <c r="D1626" s="26">
        <v>43404</v>
      </c>
      <c r="E1626" s="27">
        <v>43404</v>
      </c>
      <c r="F1626" s="27">
        <v>43374</v>
      </c>
      <c r="G1626" s="27">
        <v>44798</v>
      </c>
      <c r="H1626" s="28">
        <v>3.8191780821917809</v>
      </c>
      <c r="I1626" s="29">
        <v>25</v>
      </c>
      <c r="J1626" s="30">
        <v>0.05</v>
      </c>
      <c r="K1626" s="29">
        <v>3.7999999999999999E-2</v>
      </c>
      <c r="L1626" s="31">
        <v>637760</v>
      </c>
      <c r="M1626" s="32" t="s">
        <v>2189</v>
      </c>
      <c r="N1626" s="29">
        <v>798</v>
      </c>
      <c r="O1626" s="29">
        <v>82</v>
      </c>
      <c r="P1626" s="29">
        <v>96</v>
      </c>
      <c r="Q1626" s="29">
        <v>127</v>
      </c>
      <c r="R1626" s="29">
        <v>95.3</v>
      </c>
      <c r="S1626" s="33">
        <v>-7.2916666666666963E-3</v>
      </c>
      <c r="T1626" s="34">
        <v>633109.66666666663</v>
      </c>
      <c r="U1626" s="34">
        <v>91882.42537716894</v>
      </c>
      <c r="V1626" s="35">
        <v>541227.2412894977</v>
      </c>
      <c r="W1626" s="24">
        <v>0</v>
      </c>
      <c r="X1626" s="35">
        <v>541227.2412894977</v>
      </c>
    </row>
    <row r="1627" spans="1:24">
      <c r="A1627" s="24">
        <v>1626</v>
      </c>
      <c r="B1627" s="25" t="s">
        <v>60</v>
      </c>
      <c r="C1627" s="25" t="s">
        <v>92</v>
      </c>
      <c r="D1627" s="26">
        <v>43404</v>
      </c>
      <c r="E1627" s="27">
        <v>43404</v>
      </c>
      <c r="F1627" s="27">
        <v>43374</v>
      </c>
      <c r="G1627" s="27">
        <v>44798</v>
      </c>
      <c r="H1627" s="28">
        <v>3.8191780821917809</v>
      </c>
      <c r="I1627" s="29">
        <v>25</v>
      </c>
      <c r="J1627" s="30">
        <v>0.05</v>
      </c>
      <c r="K1627" s="29">
        <v>3.7999999999999999E-2</v>
      </c>
      <c r="L1627" s="31">
        <v>21044329</v>
      </c>
      <c r="M1627" s="32" t="s">
        <v>2189</v>
      </c>
      <c r="N1627" s="29">
        <v>798</v>
      </c>
      <c r="O1627" s="29">
        <v>82</v>
      </c>
      <c r="P1627" s="29">
        <v>96</v>
      </c>
      <c r="Q1627" s="29">
        <v>127</v>
      </c>
      <c r="R1627" s="29">
        <v>95.3</v>
      </c>
      <c r="S1627" s="33">
        <v>-7.2916666666666963E-3</v>
      </c>
      <c r="T1627" s="34">
        <v>20890880.767708331</v>
      </c>
      <c r="U1627" s="34">
        <v>3031867.7699371115</v>
      </c>
      <c r="V1627" s="35">
        <v>17859012.997771218</v>
      </c>
      <c r="W1627" s="24">
        <v>0</v>
      </c>
      <c r="X1627" s="35">
        <v>17859012.997771218</v>
      </c>
    </row>
    <row r="1628" spans="1:24">
      <c r="A1628" s="24">
        <v>1627</v>
      </c>
      <c r="B1628" s="25" t="s">
        <v>60</v>
      </c>
      <c r="C1628" s="25" t="s">
        <v>93</v>
      </c>
      <c r="D1628" s="26">
        <v>43404</v>
      </c>
      <c r="E1628" s="27">
        <v>43404</v>
      </c>
      <c r="F1628" s="27">
        <v>43374</v>
      </c>
      <c r="G1628" s="27">
        <v>44798</v>
      </c>
      <c r="H1628" s="28">
        <v>3.8191780821917809</v>
      </c>
      <c r="I1628" s="29">
        <v>25</v>
      </c>
      <c r="J1628" s="30">
        <v>0.05</v>
      </c>
      <c r="K1628" s="29">
        <v>3.7999999999999999E-2</v>
      </c>
      <c r="L1628" s="31">
        <v>969266</v>
      </c>
      <c r="M1628" s="32" t="s">
        <v>2189</v>
      </c>
      <c r="N1628" s="29">
        <v>798</v>
      </c>
      <c r="O1628" s="29">
        <v>82</v>
      </c>
      <c r="P1628" s="29">
        <v>96</v>
      </c>
      <c r="Q1628" s="29">
        <v>127</v>
      </c>
      <c r="R1628" s="29">
        <v>95.3</v>
      </c>
      <c r="S1628" s="33">
        <v>-7.2916666666666963E-3</v>
      </c>
      <c r="T1628" s="34">
        <v>962198.43541666667</v>
      </c>
      <c r="U1628" s="34">
        <v>139642.67265997716</v>
      </c>
      <c r="V1628" s="35">
        <v>822555.76275668945</v>
      </c>
      <c r="W1628" s="24">
        <v>0</v>
      </c>
      <c r="X1628" s="35">
        <v>822555.76275668945</v>
      </c>
    </row>
    <row r="1629" spans="1:24">
      <c r="A1629" s="24">
        <v>1628</v>
      </c>
      <c r="B1629" s="25" t="s">
        <v>60</v>
      </c>
      <c r="C1629" s="25" t="s">
        <v>94</v>
      </c>
      <c r="D1629" s="26">
        <v>43404</v>
      </c>
      <c r="E1629" s="27">
        <v>43404</v>
      </c>
      <c r="F1629" s="27">
        <v>43374</v>
      </c>
      <c r="G1629" s="27">
        <v>44798</v>
      </c>
      <c r="H1629" s="28">
        <v>3.8191780821917809</v>
      </c>
      <c r="I1629" s="29">
        <v>25</v>
      </c>
      <c r="J1629" s="30">
        <v>0.05</v>
      </c>
      <c r="K1629" s="29">
        <v>3.7999999999999999E-2</v>
      </c>
      <c r="L1629" s="31">
        <v>735000</v>
      </c>
      <c r="M1629" s="32" t="s">
        <v>2189</v>
      </c>
      <c r="N1629" s="29">
        <v>798</v>
      </c>
      <c r="O1629" s="29">
        <v>82</v>
      </c>
      <c r="P1629" s="29">
        <v>96</v>
      </c>
      <c r="Q1629" s="29">
        <v>127</v>
      </c>
      <c r="R1629" s="29">
        <v>95.3</v>
      </c>
      <c r="S1629" s="33">
        <v>-7.2916666666666963E-3</v>
      </c>
      <c r="T1629" s="34">
        <v>729640.625</v>
      </c>
      <c r="U1629" s="34">
        <v>105891.84434931507</v>
      </c>
      <c r="V1629" s="35">
        <v>623748.78065068496</v>
      </c>
      <c r="W1629" s="24">
        <v>0</v>
      </c>
      <c r="X1629" s="35">
        <v>623748.78065068496</v>
      </c>
    </row>
    <row r="1630" spans="1:24">
      <c r="A1630" s="24">
        <v>1629</v>
      </c>
      <c r="B1630" s="25" t="s">
        <v>60</v>
      </c>
      <c r="C1630" s="25" t="s">
        <v>95</v>
      </c>
      <c r="D1630" s="26">
        <v>43404</v>
      </c>
      <c r="E1630" s="27">
        <v>43404</v>
      </c>
      <c r="F1630" s="27">
        <v>43374</v>
      </c>
      <c r="G1630" s="27">
        <v>44798</v>
      </c>
      <c r="H1630" s="28">
        <v>3.8191780821917809</v>
      </c>
      <c r="I1630" s="29">
        <v>25</v>
      </c>
      <c r="J1630" s="30">
        <v>0.05</v>
      </c>
      <c r="K1630" s="29">
        <v>3.7999999999999999E-2</v>
      </c>
      <c r="L1630" s="31">
        <v>126000</v>
      </c>
      <c r="M1630" s="32" t="s">
        <v>2189</v>
      </c>
      <c r="N1630" s="29">
        <v>798</v>
      </c>
      <c r="O1630" s="29">
        <v>82</v>
      </c>
      <c r="P1630" s="29">
        <v>96</v>
      </c>
      <c r="Q1630" s="29">
        <v>127</v>
      </c>
      <c r="R1630" s="29">
        <v>95.3</v>
      </c>
      <c r="S1630" s="33">
        <v>-7.2916666666666963E-3</v>
      </c>
      <c r="T1630" s="34">
        <v>125081.25</v>
      </c>
      <c r="U1630" s="34">
        <v>18152.887602739724</v>
      </c>
      <c r="V1630" s="35">
        <v>106928.36239726028</v>
      </c>
      <c r="W1630" s="24">
        <v>0</v>
      </c>
      <c r="X1630" s="35">
        <v>106928.36239726028</v>
      </c>
    </row>
    <row r="1631" spans="1:24">
      <c r="A1631" s="24">
        <v>1630</v>
      </c>
      <c r="B1631" s="25" t="s">
        <v>60</v>
      </c>
      <c r="C1631" s="25" t="s">
        <v>96</v>
      </c>
      <c r="D1631" s="26">
        <v>43404</v>
      </c>
      <c r="E1631" s="27">
        <v>43404</v>
      </c>
      <c r="F1631" s="27">
        <v>43374</v>
      </c>
      <c r="G1631" s="27">
        <v>44798</v>
      </c>
      <c r="H1631" s="28">
        <v>3.8191780821917809</v>
      </c>
      <c r="I1631" s="29">
        <v>25</v>
      </c>
      <c r="J1631" s="30">
        <v>0.05</v>
      </c>
      <c r="K1631" s="29">
        <v>3.7999999999999999E-2</v>
      </c>
      <c r="L1631" s="31">
        <v>29327302</v>
      </c>
      <c r="M1631" s="32" t="s">
        <v>2189</v>
      </c>
      <c r="N1631" s="29">
        <v>798</v>
      </c>
      <c r="O1631" s="29">
        <v>82</v>
      </c>
      <c r="P1631" s="29">
        <v>96</v>
      </c>
      <c r="Q1631" s="29">
        <v>127</v>
      </c>
      <c r="R1631" s="29">
        <v>95.3</v>
      </c>
      <c r="S1631" s="33">
        <v>-7.2916666666666963E-3</v>
      </c>
      <c r="T1631" s="34">
        <v>29113457.089583334</v>
      </c>
      <c r="U1631" s="34">
        <v>4225200.1341079678</v>
      </c>
      <c r="V1631" s="35">
        <v>24888256.955475368</v>
      </c>
      <c r="W1631" s="24">
        <v>0</v>
      </c>
      <c r="X1631" s="35">
        <v>24888256.955475368</v>
      </c>
    </row>
    <row r="1632" spans="1:24">
      <c r="A1632" s="24">
        <v>1631</v>
      </c>
      <c r="B1632" s="25" t="s">
        <v>60</v>
      </c>
      <c r="C1632" s="25" t="s">
        <v>97</v>
      </c>
      <c r="D1632" s="26">
        <v>43404</v>
      </c>
      <c r="E1632" s="27">
        <v>43404</v>
      </c>
      <c r="F1632" s="27">
        <v>43374</v>
      </c>
      <c r="G1632" s="27">
        <v>44798</v>
      </c>
      <c r="H1632" s="28">
        <v>3.8191780821917809</v>
      </c>
      <c r="I1632" s="29">
        <v>25</v>
      </c>
      <c r="J1632" s="30">
        <v>0.05</v>
      </c>
      <c r="K1632" s="29">
        <v>3.7999999999999999E-2</v>
      </c>
      <c r="L1632" s="31">
        <v>1517250</v>
      </c>
      <c r="M1632" s="32" t="s">
        <v>1941</v>
      </c>
      <c r="N1632" s="29">
        <v>674</v>
      </c>
      <c r="O1632" s="29">
        <v>82</v>
      </c>
      <c r="P1632" s="29">
        <v>105.9</v>
      </c>
      <c r="Q1632" s="29">
        <v>127</v>
      </c>
      <c r="R1632" s="29">
        <v>122.8</v>
      </c>
      <c r="S1632" s="33">
        <v>0.15958451369216234</v>
      </c>
      <c r="T1632" s="34">
        <v>1759379.6033994332</v>
      </c>
      <c r="U1632" s="34">
        <v>255336.59274321859</v>
      </c>
      <c r="V1632" s="35">
        <v>1504043.0106562146</v>
      </c>
      <c r="W1632" s="24">
        <v>0</v>
      </c>
      <c r="X1632" s="35">
        <v>1504043.0106562146</v>
      </c>
    </row>
    <row r="1633" spans="1:24">
      <c r="A1633" s="24">
        <v>1632</v>
      </c>
      <c r="B1633" s="25" t="s">
        <v>60</v>
      </c>
      <c r="C1633" s="25" t="s">
        <v>98</v>
      </c>
      <c r="D1633" s="26">
        <v>43404</v>
      </c>
      <c r="E1633" s="27">
        <v>43404</v>
      </c>
      <c r="F1633" s="27">
        <v>43374</v>
      </c>
      <c r="G1633" s="27">
        <v>44798</v>
      </c>
      <c r="H1633" s="28">
        <v>3.8191780821917809</v>
      </c>
      <c r="I1633" s="29">
        <v>25</v>
      </c>
      <c r="J1633" s="30">
        <v>0.05</v>
      </c>
      <c r="K1633" s="29">
        <v>3.7999999999999999E-2</v>
      </c>
      <c r="L1633" s="31">
        <v>312900</v>
      </c>
      <c r="M1633" s="32" t="s">
        <v>2189</v>
      </c>
      <c r="N1633" s="29">
        <v>798</v>
      </c>
      <c r="O1633" s="29">
        <v>82</v>
      </c>
      <c r="P1633" s="29">
        <v>96</v>
      </c>
      <c r="Q1633" s="29">
        <v>127</v>
      </c>
      <c r="R1633" s="29">
        <v>95.3</v>
      </c>
      <c r="S1633" s="33">
        <v>-7.2916666666666963E-3</v>
      </c>
      <c r="T1633" s="34">
        <v>310618.4375</v>
      </c>
      <c r="U1633" s="34">
        <v>45079.67088013699</v>
      </c>
      <c r="V1633" s="35">
        <v>265538.76661986299</v>
      </c>
      <c r="W1633" s="24">
        <v>0</v>
      </c>
      <c r="X1633" s="35">
        <v>265538.76661986299</v>
      </c>
    </row>
    <row r="1634" spans="1:24">
      <c r="A1634" s="24">
        <v>1633</v>
      </c>
      <c r="B1634" s="25" t="s">
        <v>60</v>
      </c>
      <c r="C1634" s="25" t="s">
        <v>99</v>
      </c>
      <c r="D1634" s="26">
        <v>43404</v>
      </c>
      <c r="E1634" s="27">
        <v>43404</v>
      </c>
      <c r="F1634" s="27">
        <v>43374</v>
      </c>
      <c r="G1634" s="27">
        <v>44798</v>
      </c>
      <c r="H1634" s="28">
        <v>3.8191780821917809</v>
      </c>
      <c r="I1634" s="29">
        <v>25</v>
      </c>
      <c r="J1634" s="30">
        <v>0.05</v>
      </c>
      <c r="K1634" s="29">
        <v>3.7999999999999999E-2</v>
      </c>
      <c r="L1634" s="31">
        <v>1174950</v>
      </c>
      <c r="M1634" s="32" t="s">
        <v>2189</v>
      </c>
      <c r="N1634" s="29">
        <v>798</v>
      </c>
      <c r="O1634" s="29">
        <v>82</v>
      </c>
      <c r="P1634" s="29">
        <v>96</v>
      </c>
      <c r="Q1634" s="29">
        <v>127</v>
      </c>
      <c r="R1634" s="29">
        <v>95.3</v>
      </c>
      <c r="S1634" s="33">
        <v>-7.2916666666666963E-3</v>
      </c>
      <c r="T1634" s="34">
        <v>1166382.65625</v>
      </c>
      <c r="U1634" s="34">
        <v>169275.67689554795</v>
      </c>
      <c r="V1634" s="35">
        <v>997106.97935445211</v>
      </c>
      <c r="W1634" s="24">
        <v>0</v>
      </c>
      <c r="X1634" s="35">
        <v>997106.97935445211</v>
      </c>
    </row>
    <row r="1635" spans="1:24">
      <c r="A1635" s="24">
        <v>1634</v>
      </c>
      <c r="B1635" s="25" t="s">
        <v>60</v>
      </c>
      <c r="C1635" s="25" t="s">
        <v>100</v>
      </c>
      <c r="D1635" s="26">
        <v>43404</v>
      </c>
      <c r="E1635" s="27">
        <v>43404</v>
      </c>
      <c r="F1635" s="27">
        <v>43374</v>
      </c>
      <c r="G1635" s="27">
        <v>44798</v>
      </c>
      <c r="H1635" s="28">
        <v>3.8191780821917809</v>
      </c>
      <c r="I1635" s="29">
        <v>25</v>
      </c>
      <c r="J1635" s="30">
        <v>0.05</v>
      </c>
      <c r="K1635" s="29">
        <v>3.7999999999999999E-2</v>
      </c>
      <c r="L1635" s="31">
        <v>582750</v>
      </c>
      <c r="M1635" s="32" t="s">
        <v>1973</v>
      </c>
      <c r="N1635" s="29">
        <v>690</v>
      </c>
      <c r="O1635" s="29">
        <v>82</v>
      </c>
      <c r="P1635" s="29">
        <v>112.3</v>
      </c>
      <c r="Q1635" s="29">
        <v>127</v>
      </c>
      <c r="R1635" s="29">
        <v>145.69999999999999</v>
      </c>
      <c r="S1635" s="33">
        <v>0.29741763134461258</v>
      </c>
      <c r="T1635" s="34">
        <v>756070.12466607301</v>
      </c>
      <c r="U1635" s="34">
        <v>109727.52505153758</v>
      </c>
      <c r="V1635" s="35">
        <v>646342.59961453546</v>
      </c>
      <c r="W1635" s="24">
        <v>0</v>
      </c>
      <c r="X1635" s="35">
        <v>646342.59961453546</v>
      </c>
    </row>
    <row r="1636" spans="1:24">
      <c r="A1636" s="24">
        <v>1635</v>
      </c>
      <c r="B1636" s="25" t="s">
        <v>60</v>
      </c>
      <c r="C1636" s="25" t="s">
        <v>101</v>
      </c>
      <c r="D1636" s="26">
        <v>43404</v>
      </c>
      <c r="E1636" s="27">
        <v>43404</v>
      </c>
      <c r="F1636" s="27">
        <v>43374</v>
      </c>
      <c r="G1636" s="27">
        <v>44798</v>
      </c>
      <c r="H1636" s="28">
        <v>3.8191780821917809</v>
      </c>
      <c r="I1636" s="29">
        <v>25</v>
      </c>
      <c r="J1636" s="30">
        <v>0.05</v>
      </c>
      <c r="K1636" s="29">
        <v>3.7999999999999999E-2</v>
      </c>
      <c r="L1636" s="31">
        <v>9976171</v>
      </c>
      <c r="M1636" s="32" t="s">
        <v>2189</v>
      </c>
      <c r="N1636" s="29">
        <v>798</v>
      </c>
      <c r="O1636" s="29">
        <v>82</v>
      </c>
      <c r="P1636" s="29">
        <v>96</v>
      </c>
      <c r="Q1636" s="29">
        <v>127</v>
      </c>
      <c r="R1636" s="29">
        <v>95.3</v>
      </c>
      <c r="S1636" s="33">
        <v>-7.2916666666666963E-3</v>
      </c>
      <c r="T1636" s="34">
        <v>9903428.0864583328</v>
      </c>
      <c r="U1636" s="34">
        <v>1437272.3084818379</v>
      </c>
      <c r="V1636" s="35">
        <v>8466155.7779764943</v>
      </c>
      <c r="W1636" s="24">
        <v>0</v>
      </c>
      <c r="X1636" s="35">
        <v>8466155.7779764943</v>
      </c>
    </row>
    <row r="1637" spans="1:24">
      <c r="A1637" s="24">
        <v>1636</v>
      </c>
      <c r="B1637" s="25" t="s">
        <v>60</v>
      </c>
      <c r="C1637" s="25" t="s">
        <v>102</v>
      </c>
      <c r="D1637" s="26">
        <v>43404</v>
      </c>
      <c r="E1637" s="27">
        <v>43404</v>
      </c>
      <c r="F1637" s="27">
        <v>43374</v>
      </c>
      <c r="G1637" s="27">
        <v>44798</v>
      </c>
      <c r="H1637" s="28">
        <v>3.8191780821917809</v>
      </c>
      <c r="I1637" s="29">
        <v>25</v>
      </c>
      <c r="J1637" s="30">
        <v>0.05</v>
      </c>
      <c r="K1637" s="29">
        <v>3.7999999999999999E-2</v>
      </c>
      <c r="L1637" s="31">
        <v>21103901</v>
      </c>
      <c r="M1637" s="32" t="s">
        <v>2189</v>
      </c>
      <c r="N1637" s="29">
        <v>798</v>
      </c>
      <c r="O1637" s="29">
        <v>82</v>
      </c>
      <c r="P1637" s="29">
        <v>96</v>
      </c>
      <c r="Q1637" s="29">
        <v>127</v>
      </c>
      <c r="R1637" s="29">
        <v>95.3</v>
      </c>
      <c r="S1637" s="33">
        <v>-7.2916666666666963E-3</v>
      </c>
      <c r="T1637" s="34">
        <v>20950018.388541665</v>
      </c>
      <c r="U1637" s="34">
        <v>3040450.3399392576</v>
      </c>
      <c r="V1637" s="35">
        <v>17909568.048602406</v>
      </c>
      <c r="W1637" s="24">
        <v>0</v>
      </c>
      <c r="X1637" s="35">
        <v>17909568.048602406</v>
      </c>
    </row>
    <row r="1638" spans="1:24">
      <c r="A1638" s="24">
        <v>1637</v>
      </c>
      <c r="B1638" s="25" t="s">
        <v>60</v>
      </c>
      <c r="C1638" s="25" t="s">
        <v>103</v>
      </c>
      <c r="D1638" s="26">
        <v>43404</v>
      </c>
      <c r="E1638" s="27">
        <v>43404</v>
      </c>
      <c r="F1638" s="27">
        <v>43374</v>
      </c>
      <c r="G1638" s="27">
        <v>44798</v>
      </c>
      <c r="H1638" s="28">
        <v>3.8191780821917809</v>
      </c>
      <c r="I1638" s="29">
        <v>25</v>
      </c>
      <c r="J1638" s="30">
        <v>0.05</v>
      </c>
      <c r="K1638" s="29">
        <v>3.7999999999999999E-2</v>
      </c>
      <c r="L1638" s="31">
        <v>580650</v>
      </c>
      <c r="M1638" s="32" t="s">
        <v>2189</v>
      </c>
      <c r="N1638" s="29">
        <v>798</v>
      </c>
      <c r="O1638" s="29">
        <v>82</v>
      </c>
      <c r="P1638" s="29">
        <v>96</v>
      </c>
      <c r="Q1638" s="29">
        <v>127</v>
      </c>
      <c r="R1638" s="29">
        <v>95.3</v>
      </c>
      <c r="S1638" s="33">
        <v>-7.2916666666666963E-3</v>
      </c>
      <c r="T1638" s="34">
        <v>576416.09375</v>
      </c>
      <c r="U1638" s="34">
        <v>83654.557035958904</v>
      </c>
      <c r="V1638" s="35">
        <v>492761.53671404108</v>
      </c>
      <c r="W1638" s="24">
        <v>0</v>
      </c>
      <c r="X1638" s="35">
        <v>492761.53671404108</v>
      </c>
    </row>
    <row r="1639" spans="1:24">
      <c r="A1639" s="24">
        <v>1638</v>
      </c>
      <c r="B1639" s="25" t="s">
        <v>60</v>
      </c>
      <c r="C1639" s="25" t="s">
        <v>104</v>
      </c>
      <c r="D1639" s="26">
        <v>43404</v>
      </c>
      <c r="E1639" s="27">
        <v>43404</v>
      </c>
      <c r="F1639" s="27">
        <v>43374</v>
      </c>
      <c r="G1639" s="27">
        <v>44798</v>
      </c>
      <c r="H1639" s="28">
        <v>3.8191780821917809</v>
      </c>
      <c r="I1639" s="29">
        <v>25</v>
      </c>
      <c r="J1639" s="30">
        <v>0.05</v>
      </c>
      <c r="K1639" s="29">
        <v>3.7999999999999999E-2</v>
      </c>
      <c r="L1639" s="31">
        <v>175035</v>
      </c>
      <c r="M1639" s="32" t="s">
        <v>1877</v>
      </c>
      <c r="N1639" s="29">
        <v>642</v>
      </c>
      <c r="O1639" s="29">
        <v>82</v>
      </c>
      <c r="P1639" s="29">
        <v>79.099999999999994</v>
      </c>
      <c r="Q1639" s="29">
        <v>127</v>
      </c>
      <c r="R1639" s="29">
        <v>94</v>
      </c>
      <c r="S1639" s="33">
        <v>0.18836915297092297</v>
      </c>
      <c r="T1639" s="34">
        <v>208006.19469026552</v>
      </c>
      <c r="U1639" s="34">
        <v>30187.68258940478</v>
      </c>
      <c r="V1639" s="35">
        <v>177818.51210086074</v>
      </c>
      <c r="W1639" s="24">
        <v>0</v>
      </c>
      <c r="X1639" s="35">
        <v>177818.51210086074</v>
      </c>
    </row>
    <row r="1640" spans="1:24">
      <c r="A1640" s="24">
        <v>1639</v>
      </c>
      <c r="B1640" s="25" t="s">
        <v>60</v>
      </c>
      <c r="C1640" s="25" t="s">
        <v>105</v>
      </c>
      <c r="D1640" s="26">
        <v>43404</v>
      </c>
      <c r="E1640" s="27">
        <v>43404</v>
      </c>
      <c r="F1640" s="27">
        <v>43374</v>
      </c>
      <c r="G1640" s="27">
        <v>44798</v>
      </c>
      <c r="H1640" s="28">
        <v>3.8191780821917809</v>
      </c>
      <c r="I1640" s="29">
        <v>25</v>
      </c>
      <c r="J1640" s="30">
        <v>0.05</v>
      </c>
      <c r="K1640" s="29">
        <v>3.7999999999999999E-2</v>
      </c>
      <c r="L1640" s="31">
        <v>132796</v>
      </c>
      <c r="M1640" s="32" t="s">
        <v>2189</v>
      </c>
      <c r="N1640" s="29">
        <v>798</v>
      </c>
      <c r="O1640" s="29">
        <v>82</v>
      </c>
      <c r="P1640" s="29">
        <v>96</v>
      </c>
      <c r="Q1640" s="29">
        <v>127</v>
      </c>
      <c r="R1640" s="29">
        <v>95.3</v>
      </c>
      <c r="S1640" s="33">
        <v>-7.2916666666666963E-3</v>
      </c>
      <c r="T1640" s="34">
        <v>131827.69583333333</v>
      </c>
      <c r="U1640" s="34">
        <v>19131.990968995433</v>
      </c>
      <c r="V1640" s="35">
        <v>112695.70486433789</v>
      </c>
      <c r="W1640" s="24">
        <v>0</v>
      </c>
      <c r="X1640" s="35">
        <v>112695.70486433789</v>
      </c>
    </row>
    <row r="1641" spans="1:24">
      <c r="A1641" s="24">
        <v>1640</v>
      </c>
      <c r="B1641" s="25" t="s">
        <v>60</v>
      </c>
      <c r="C1641" s="25" t="s">
        <v>106</v>
      </c>
      <c r="D1641" s="26">
        <v>43404</v>
      </c>
      <c r="E1641" s="27">
        <v>43404</v>
      </c>
      <c r="F1641" s="27">
        <v>43374</v>
      </c>
      <c r="G1641" s="27">
        <v>44798</v>
      </c>
      <c r="H1641" s="28">
        <v>3.8191780821917809</v>
      </c>
      <c r="I1641" s="29">
        <v>25</v>
      </c>
      <c r="J1641" s="30">
        <v>0.05</v>
      </c>
      <c r="K1641" s="29">
        <v>3.7999999999999999E-2</v>
      </c>
      <c r="L1641" s="31">
        <v>469552</v>
      </c>
      <c r="M1641" s="32" t="s">
        <v>1871</v>
      </c>
      <c r="N1641" s="29">
        <v>639</v>
      </c>
      <c r="O1641" s="29">
        <v>82</v>
      </c>
      <c r="P1641" s="29">
        <v>113.1</v>
      </c>
      <c r="Q1641" s="29">
        <v>127</v>
      </c>
      <c r="R1641" s="29">
        <v>116.2</v>
      </c>
      <c r="S1641" s="33">
        <v>2.740937223695852E-2</v>
      </c>
      <c r="T1641" s="34">
        <v>482422.1255526084</v>
      </c>
      <c r="U1641" s="34">
        <v>70013.328314445956</v>
      </c>
      <c r="V1641" s="35">
        <v>412408.79723816243</v>
      </c>
      <c r="W1641" s="24">
        <v>0</v>
      </c>
      <c r="X1641" s="35">
        <v>412408.79723816243</v>
      </c>
    </row>
    <row r="1642" spans="1:24">
      <c r="A1642" s="24">
        <v>1641</v>
      </c>
      <c r="B1642" s="25" t="s">
        <v>60</v>
      </c>
      <c r="C1642" s="25" t="s">
        <v>110</v>
      </c>
      <c r="D1642" s="26">
        <v>43404</v>
      </c>
      <c r="E1642" s="27">
        <v>43404</v>
      </c>
      <c r="F1642" s="27">
        <v>43374</v>
      </c>
      <c r="G1642" s="27">
        <v>44798</v>
      </c>
      <c r="H1642" s="28">
        <v>3.8191780821917809</v>
      </c>
      <c r="I1642" s="29">
        <v>25</v>
      </c>
      <c r="J1642" s="30">
        <v>0.05</v>
      </c>
      <c r="K1642" s="29">
        <v>3.7999999999999999E-2</v>
      </c>
      <c r="L1642" s="31">
        <v>16789210</v>
      </c>
      <c r="M1642" s="32" t="s">
        <v>1939</v>
      </c>
      <c r="N1642" s="29">
        <v>673</v>
      </c>
      <c r="O1642" s="29">
        <v>82</v>
      </c>
      <c r="P1642" s="29">
        <v>95.4</v>
      </c>
      <c r="Q1642" s="29">
        <v>127</v>
      </c>
      <c r="R1642" s="29">
        <v>104.3</v>
      </c>
      <c r="S1642" s="33">
        <v>9.3291404612159234E-2</v>
      </c>
      <c r="T1642" s="34">
        <v>18355498.983228508</v>
      </c>
      <c r="U1642" s="34">
        <v>2663910.9373687138</v>
      </c>
      <c r="V1642" s="35">
        <v>15691588.045859795</v>
      </c>
      <c r="W1642" s="24">
        <v>0</v>
      </c>
      <c r="X1642" s="35">
        <v>15691588.045859795</v>
      </c>
    </row>
    <row r="1643" spans="1:24">
      <c r="A1643" s="24">
        <v>1642</v>
      </c>
      <c r="B1643" s="25" t="s">
        <v>60</v>
      </c>
      <c r="C1643" s="25" t="s">
        <v>86</v>
      </c>
      <c r="D1643" s="26">
        <v>43404</v>
      </c>
      <c r="E1643" s="27">
        <v>43404</v>
      </c>
      <c r="F1643" s="27">
        <v>43374</v>
      </c>
      <c r="G1643" s="27">
        <v>44798</v>
      </c>
      <c r="H1643" s="28">
        <v>3.8191780821917809</v>
      </c>
      <c r="I1643" s="29">
        <v>25</v>
      </c>
      <c r="J1643" s="30">
        <v>0.05</v>
      </c>
      <c r="K1643" s="29">
        <v>3.7999999999999999E-2</v>
      </c>
      <c r="L1643" s="31">
        <v>892500</v>
      </c>
      <c r="M1643" s="32" t="s">
        <v>2189</v>
      </c>
      <c r="N1643" s="29">
        <v>798</v>
      </c>
      <c r="O1643" s="29">
        <v>82</v>
      </c>
      <c r="P1643" s="29">
        <v>96</v>
      </c>
      <c r="Q1643" s="29">
        <v>127</v>
      </c>
      <c r="R1643" s="29">
        <v>95.3</v>
      </c>
      <c r="S1643" s="33">
        <v>-7.2916666666666963E-3</v>
      </c>
      <c r="T1643" s="34">
        <v>885992.1875</v>
      </c>
      <c r="U1643" s="34">
        <v>128582.95385273972</v>
      </c>
      <c r="V1643" s="35">
        <v>757409.23364726023</v>
      </c>
      <c r="W1643" s="24">
        <v>0</v>
      </c>
      <c r="X1643" s="35">
        <v>757409.23364726023</v>
      </c>
    </row>
    <row r="1644" spans="1:24">
      <c r="A1644" s="24">
        <v>1643</v>
      </c>
      <c r="B1644" s="25" t="s">
        <v>60</v>
      </c>
      <c r="C1644" s="25" t="s">
        <v>90</v>
      </c>
      <c r="D1644" s="26">
        <v>43404</v>
      </c>
      <c r="E1644" s="27">
        <v>43404</v>
      </c>
      <c r="F1644" s="27">
        <v>43374</v>
      </c>
      <c r="G1644" s="27">
        <v>44798</v>
      </c>
      <c r="H1644" s="28">
        <v>3.8191780821917809</v>
      </c>
      <c r="I1644" s="29">
        <v>25</v>
      </c>
      <c r="J1644" s="30">
        <v>0.05</v>
      </c>
      <c r="K1644" s="29">
        <v>3.7999999999999999E-2</v>
      </c>
      <c r="L1644" s="31">
        <v>472500</v>
      </c>
      <c r="M1644" s="32" t="s">
        <v>2189</v>
      </c>
      <c r="N1644" s="29">
        <v>798</v>
      </c>
      <c r="O1644" s="29">
        <v>82</v>
      </c>
      <c r="P1644" s="29">
        <v>96</v>
      </c>
      <c r="Q1644" s="29">
        <v>127</v>
      </c>
      <c r="R1644" s="29">
        <v>95.3</v>
      </c>
      <c r="S1644" s="33">
        <v>-7.2916666666666963E-3</v>
      </c>
      <c r="T1644" s="34">
        <v>469054.6875</v>
      </c>
      <c r="U1644" s="34">
        <v>68073.328510273976</v>
      </c>
      <c r="V1644" s="35">
        <v>400981.35898972605</v>
      </c>
      <c r="W1644" s="24">
        <v>0</v>
      </c>
      <c r="X1644" s="35">
        <v>400981.35898972605</v>
      </c>
    </row>
    <row r="1645" spans="1:24">
      <c r="A1645" s="24">
        <v>1644</v>
      </c>
      <c r="B1645" s="25" t="s">
        <v>60</v>
      </c>
      <c r="C1645" s="25" t="s">
        <v>91</v>
      </c>
      <c r="D1645" s="26">
        <v>43404</v>
      </c>
      <c r="E1645" s="27">
        <v>43404</v>
      </c>
      <c r="F1645" s="27">
        <v>43374</v>
      </c>
      <c r="G1645" s="27">
        <v>44798</v>
      </c>
      <c r="H1645" s="28">
        <v>3.8191780821917809</v>
      </c>
      <c r="I1645" s="29">
        <v>25</v>
      </c>
      <c r="J1645" s="30">
        <v>0.05</v>
      </c>
      <c r="K1645" s="29">
        <v>3.7999999999999999E-2</v>
      </c>
      <c r="L1645" s="31">
        <v>637760</v>
      </c>
      <c r="M1645" s="32" t="s">
        <v>2189</v>
      </c>
      <c r="N1645" s="29">
        <v>798</v>
      </c>
      <c r="O1645" s="29">
        <v>82</v>
      </c>
      <c r="P1645" s="29">
        <v>96</v>
      </c>
      <c r="Q1645" s="29">
        <v>127</v>
      </c>
      <c r="R1645" s="29">
        <v>95.3</v>
      </c>
      <c r="S1645" s="33">
        <v>-7.2916666666666963E-3</v>
      </c>
      <c r="T1645" s="34">
        <v>633109.66666666663</v>
      </c>
      <c r="U1645" s="34">
        <v>91882.42537716894</v>
      </c>
      <c r="V1645" s="35">
        <v>541227.2412894977</v>
      </c>
      <c r="W1645" s="24">
        <v>0</v>
      </c>
      <c r="X1645" s="35">
        <v>541227.2412894977</v>
      </c>
    </row>
    <row r="1646" spans="1:24">
      <c r="A1646" s="24">
        <v>1645</v>
      </c>
      <c r="B1646" s="25" t="s">
        <v>60</v>
      </c>
      <c r="C1646" s="25" t="s">
        <v>92</v>
      </c>
      <c r="D1646" s="26">
        <v>43404</v>
      </c>
      <c r="E1646" s="27">
        <v>43404</v>
      </c>
      <c r="F1646" s="27">
        <v>43374</v>
      </c>
      <c r="G1646" s="27">
        <v>44798</v>
      </c>
      <c r="H1646" s="28">
        <v>3.8191780821917809</v>
      </c>
      <c r="I1646" s="29">
        <v>25</v>
      </c>
      <c r="J1646" s="30">
        <v>0.05</v>
      </c>
      <c r="K1646" s="29">
        <v>3.7999999999999999E-2</v>
      </c>
      <c r="L1646" s="31">
        <v>21044329</v>
      </c>
      <c r="M1646" s="32" t="s">
        <v>2189</v>
      </c>
      <c r="N1646" s="29">
        <v>798</v>
      </c>
      <c r="O1646" s="29">
        <v>82</v>
      </c>
      <c r="P1646" s="29">
        <v>96</v>
      </c>
      <c r="Q1646" s="29">
        <v>127</v>
      </c>
      <c r="R1646" s="29">
        <v>95.3</v>
      </c>
      <c r="S1646" s="33">
        <v>-7.2916666666666963E-3</v>
      </c>
      <c r="T1646" s="34">
        <v>20890880.767708331</v>
      </c>
      <c r="U1646" s="34">
        <v>3031867.7699371115</v>
      </c>
      <c r="V1646" s="35">
        <v>17859012.997771218</v>
      </c>
      <c r="W1646" s="24">
        <v>0</v>
      </c>
      <c r="X1646" s="35">
        <v>17859012.997771218</v>
      </c>
    </row>
    <row r="1647" spans="1:24">
      <c r="A1647" s="24">
        <v>1646</v>
      </c>
      <c r="B1647" s="25" t="s">
        <v>60</v>
      </c>
      <c r="C1647" s="25" t="s">
        <v>93</v>
      </c>
      <c r="D1647" s="26">
        <v>43404</v>
      </c>
      <c r="E1647" s="27">
        <v>43404</v>
      </c>
      <c r="F1647" s="27">
        <v>43374</v>
      </c>
      <c r="G1647" s="27">
        <v>44798</v>
      </c>
      <c r="H1647" s="28">
        <v>3.8191780821917809</v>
      </c>
      <c r="I1647" s="29">
        <v>25</v>
      </c>
      <c r="J1647" s="30">
        <v>0.05</v>
      </c>
      <c r="K1647" s="29">
        <v>3.7999999999999999E-2</v>
      </c>
      <c r="L1647" s="31">
        <v>969266</v>
      </c>
      <c r="M1647" s="32" t="s">
        <v>2189</v>
      </c>
      <c r="N1647" s="29">
        <v>798</v>
      </c>
      <c r="O1647" s="29">
        <v>82</v>
      </c>
      <c r="P1647" s="29">
        <v>96</v>
      </c>
      <c r="Q1647" s="29">
        <v>127</v>
      </c>
      <c r="R1647" s="29">
        <v>95.3</v>
      </c>
      <c r="S1647" s="33">
        <v>-7.2916666666666963E-3</v>
      </c>
      <c r="T1647" s="34">
        <v>962198.43541666667</v>
      </c>
      <c r="U1647" s="34">
        <v>139642.67265997716</v>
      </c>
      <c r="V1647" s="35">
        <v>822555.76275668945</v>
      </c>
      <c r="W1647" s="24">
        <v>0</v>
      </c>
      <c r="X1647" s="35">
        <v>822555.76275668945</v>
      </c>
    </row>
    <row r="1648" spans="1:24">
      <c r="A1648" s="24">
        <v>1647</v>
      </c>
      <c r="B1648" s="25" t="s">
        <v>60</v>
      </c>
      <c r="C1648" s="25" t="s">
        <v>94</v>
      </c>
      <c r="D1648" s="26">
        <v>43404</v>
      </c>
      <c r="E1648" s="27">
        <v>43404</v>
      </c>
      <c r="F1648" s="27">
        <v>43374</v>
      </c>
      <c r="G1648" s="27">
        <v>44798</v>
      </c>
      <c r="H1648" s="28">
        <v>3.8191780821917809</v>
      </c>
      <c r="I1648" s="29">
        <v>25</v>
      </c>
      <c r="J1648" s="30">
        <v>0.05</v>
      </c>
      <c r="K1648" s="29">
        <v>3.7999999999999999E-2</v>
      </c>
      <c r="L1648" s="31">
        <v>735000</v>
      </c>
      <c r="M1648" s="32" t="s">
        <v>2189</v>
      </c>
      <c r="N1648" s="29">
        <v>798</v>
      </c>
      <c r="O1648" s="29">
        <v>82</v>
      </c>
      <c r="P1648" s="29">
        <v>96</v>
      </c>
      <c r="Q1648" s="29">
        <v>127</v>
      </c>
      <c r="R1648" s="29">
        <v>95.3</v>
      </c>
      <c r="S1648" s="33">
        <v>-7.2916666666666963E-3</v>
      </c>
      <c r="T1648" s="34">
        <v>729640.625</v>
      </c>
      <c r="U1648" s="34">
        <v>105891.84434931507</v>
      </c>
      <c r="V1648" s="35">
        <v>623748.78065068496</v>
      </c>
      <c r="W1648" s="24">
        <v>0</v>
      </c>
      <c r="X1648" s="35">
        <v>623748.78065068496</v>
      </c>
    </row>
    <row r="1649" spans="1:24">
      <c r="A1649" s="24">
        <v>1648</v>
      </c>
      <c r="B1649" s="25" t="s">
        <v>60</v>
      </c>
      <c r="C1649" s="25" t="s">
        <v>95</v>
      </c>
      <c r="D1649" s="26">
        <v>43404</v>
      </c>
      <c r="E1649" s="27">
        <v>43404</v>
      </c>
      <c r="F1649" s="27">
        <v>43374</v>
      </c>
      <c r="G1649" s="27">
        <v>44798</v>
      </c>
      <c r="H1649" s="28">
        <v>3.8191780821917809</v>
      </c>
      <c r="I1649" s="29">
        <v>25</v>
      </c>
      <c r="J1649" s="30">
        <v>0.05</v>
      </c>
      <c r="K1649" s="29">
        <v>3.7999999999999999E-2</v>
      </c>
      <c r="L1649" s="31">
        <v>126000</v>
      </c>
      <c r="M1649" s="32" t="s">
        <v>2189</v>
      </c>
      <c r="N1649" s="29">
        <v>798</v>
      </c>
      <c r="O1649" s="29">
        <v>82</v>
      </c>
      <c r="P1649" s="29">
        <v>96</v>
      </c>
      <c r="Q1649" s="29">
        <v>127</v>
      </c>
      <c r="R1649" s="29">
        <v>95.3</v>
      </c>
      <c r="S1649" s="33">
        <v>-7.2916666666666963E-3</v>
      </c>
      <c r="T1649" s="34">
        <v>125081.25</v>
      </c>
      <c r="U1649" s="34">
        <v>18152.887602739724</v>
      </c>
      <c r="V1649" s="35">
        <v>106928.36239726028</v>
      </c>
      <c r="W1649" s="24">
        <v>0</v>
      </c>
      <c r="X1649" s="35">
        <v>106928.36239726028</v>
      </c>
    </row>
    <row r="1650" spans="1:24">
      <c r="A1650" s="24">
        <v>1649</v>
      </c>
      <c r="B1650" s="25" t="s">
        <v>60</v>
      </c>
      <c r="C1650" s="25" t="s">
        <v>96</v>
      </c>
      <c r="D1650" s="26">
        <v>43404</v>
      </c>
      <c r="E1650" s="27">
        <v>43404</v>
      </c>
      <c r="F1650" s="27">
        <v>43374</v>
      </c>
      <c r="G1650" s="27">
        <v>44798</v>
      </c>
      <c r="H1650" s="28">
        <v>3.8191780821917809</v>
      </c>
      <c r="I1650" s="29">
        <v>25</v>
      </c>
      <c r="J1650" s="30">
        <v>0.05</v>
      </c>
      <c r="K1650" s="29">
        <v>3.7999999999999999E-2</v>
      </c>
      <c r="L1650" s="31">
        <v>29327302</v>
      </c>
      <c r="M1650" s="32" t="s">
        <v>2189</v>
      </c>
      <c r="N1650" s="29">
        <v>798</v>
      </c>
      <c r="O1650" s="29">
        <v>82</v>
      </c>
      <c r="P1650" s="29">
        <v>96</v>
      </c>
      <c r="Q1650" s="29">
        <v>127</v>
      </c>
      <c r="R1650" s="29">
        <v>95.3</v>
      </c>
      <c r="S1650" s="33">
        <v>-7.2916666666666963E-3</v>
      </c>
      <c r="T1650" s="34">
        <v>29113457.089583334</v>
      </c>
      <c r="U1650" s="34">
        <v>4225200.1341079678</v>
      </c>
      <c r="V1650" s="35">
        <v>24888256.955475368</v>
      </c>
      <c r="W1650" s="24">
        <v>0</v>
      </c>
      <c r="X1650" s="35">
        <v>24888256.955475368</v>
      </c>
    </row>
    <row r="1651" spans="1:24">
      <c r="A1651" s="24">
        <v>1650</v>
      </c>
      <c r="B1651" s="25" t="s">
        <v>60</v>
      </c>
      <c r="C1651" s="25" t="s">
        <v>97</v>
      </c>
      <c r="D1651" s="26">
        <v>43404</v>
      </c>
      <c r="E1651" s="27">
        <v>43404</v>
      </c>
      <c r="F1651" s="27">
        <v>43374</v>
      </c>
      <c r="G1651" s="27">
        <v>44798</v>
      </c>
      <c r="H1651" s="28">
        <v>3.8191780821917809</v>
      </c>
      <c r="I1651" s="29">
        <v>25</v>
      </c>
      <c r="J1651" s="30">
        <v>0.05</v>
      </c>
      <c r="K1651" s="29">
        <v>3.7999999999999999E-2</v>
      </c>
      <c r="L1651" s="31">
        <v>1517250</v>
      </c>
      <c r="M1651" s="32" t="s">
        <v>1941</v>
      </c>
      <c r="N1651" s="29">
        <v>674</v>
      </c>
      <c r="O1651" s="29">
        <v>82</v>
      </c>
      <c r="P1651" s="29">
        <v>105.9</v>
      </c>
      <c r="Q1651" s="29">
        <v>127</v>
      </c>
      <c r="R1651" s="29">
        <v>122.8</v>
      </c>
      <c r="S1651" s="33">
        <v>0.15958451369216234</v>
      </c>
      <c r="T1651" s="34">
        <v>1759379.6033994332</v>
      </c>
      <c r="U1651" s="34">
        <v>255336.59274321859</v>
      </c>
      <c r="V1651" s="35">
        <v>1504043.0106562146</v>
      </c>
      <c r="W1651" s="24">
        <v>0</v>
      </c>
      <c r="X1651" s="35">
        <v>1504043.0106562146</v>
      </c>
    </row>
    <row r="1652" spans="1:24">
      <c r="A1652" s="24">
        <v>1651</v>
      </c>
      <c r="B1652" s="25" t="s">
        <v>60</v>
      </c>
      <c r="C1652" s="25" t="s">
        <v>98</v>
      </c>
      <c r="D1652" s="26">
        <v>43404</v>
      </c>
      <c r="E1652" s="27">
        <v>43404</v>
      </c>
      <c r="F1652" s="27">
        <v>43374</v>
      </c>
      <c r="G1652" s="27">
        <v>44798</v>
      </c>
      <c r="H1652" s="28">
        <v>3.8191780821917809</v>
      </c>
      <c r="I1652" s="29">
        <v>25</v>
      </c>
      <c r="J1652" s="30">
        <v>0.05</v>
      </c>
      <c r="K1652" s="29">
        <v>3.7999999999999999E-2</v>
      </c>
      <c r="L1652" s="31">
        <v>312900</v>
      </c>
      <c r="M1652" s="32" t="s">
        <v>2189</v>
      </c>
      <c r="N1652" s="29">
        <v>798</v>
      </c>
      <c r="O1652" s="29">
        <v>82</v>
      </c>
      <c r="P1652" s="29">
        <v>96</v>
      </c>
      <c r="Q1652" s="29">
        <v>127</v>
      </c>
      <c r="R1652" s="29">
        <v>95.3</v>
      </c>
      <c r="S1652" s="33">
        <v>-7.2916666666666963E-3</v>
      </c>
      <c r="T1652" s="34">
        <v>310618.4375</v>
      </c>
      <c r="U1652" s="34">
        <v>45079.67088013699</v>
      </c>
      <c r="V1652" s="35">
        <v>265538.76661986299</v>
      </c>
      <c r="W1652" s="24">
        <v>0</v>
      </c>
      <c r="X1652" s="35">
        <v>265538.76661986299</v>
      </c>
    </row>
    <row r="1653" spans="1:24">
      <c r="A1653" s="24">
        <v>1652</v>
      </c>
      <c r="B1653" s="25" t="s">
        <v>60</v>
      </c>
      <c r="C1653" s="25" t="s">
        <v>99</v>
      </c>
      <c r="D1653" s="26">
        <v>43404</v>
      </c>
      <c r="E1653" s="27">
        <v>43404</v>
      </c>
      <c r="F1653" s="27">
        <v>43374</v>
      </c>
      <c r="G1653" s="27">
        <v>44798</v>
      </c>
      <c r="H1653" s="28">
        <v>3.8191780821917809</v>
      </c>
      <c r="I1653" s="29">
        <v>25</v>
      </c>
      <c r="J1653" s="30">
        <v>0.05</v>
      </c>
      <c r="K1653" s="29">
        <v>3.7999999999999999E-2</v>
      </c>
      <c r="L1653" s="31">
        <v>1174950</v>
      </c>
      <c r="M1653" s="32" t="s">
        <v>2189</v>
      </c>
      <c r="N1653" s="29">
        <v>798</v>
      </c>
      <c r="O1653" s="29">
        <v>82</v>
      </c>
      <c r="P1653" s="29">
        <v>96</v>
      </c>
      <c r="Q1653" s="29">
        <v>127</v>
      </c>
      <c r="R1653" s="29">
        <v>95.3</v>
      </c>
      <c r="S1653" s="33">
        <v>-7.2916666666666963E-3</v>
      </c>
      <c r="T1653" s="34">
        <v>1166382.65625</v>
      </c>
      <c r="U1653" s="34">
        <v>169275.67689554795</v>
      </c>
      <c r="V1653" s="35">
        <v>997106.97935445211</v>
      </c>
      <c r="W1653" s="24">
        <v>0</v>
      </c>
      <c r="X1653" s="35">
        <v>997106.97935445211</v>
      </c>
    </row>
    <row r="1654" spans="1:24">
      <c r="A1654" s="24">
        <v>1653</v>
      </c>
      <c r="B1654" s="25" t="s">
        <v>60</v>
      </c>
      <c r="C1654" s="25" t="s">
        <v>100</v>
      </c>
      <c r="D1654" s="26">
        <v>43404</v>
      </c>
      <c r="E1654" s="27">
        <v>43404</v>
      </c>
      <c r="F1654" s="27">
        <v>43374</v>
      </c>
      <c r="G1654" s="27">
        <v>44798</v>
      </c>
      <c r="H1654" s="28">
        <v>3.8191780821917809</v>
      </c>
      <c r="I1654" s="29">
        <v>25</v>
      </c>
      <c r="J1654" s="30">
        <v>0.05</v>
      </c>
      <c r="K1654" s="29">
        <v>3.7999999999999999E-2</v>
      </c>
      <c r="L1654" s="31">
        <v>582750</v>
      </c>
      <c r="M1654" s="32" t="s">
        <v>1973</v>
      </c>
      <c r="N1654" s="29">
        <v>690</v>
      </c>
      <c r="O1654" s="29">
        <v>82</v>
      </c>
      <c r="P1654" s="29">
        <v>112.3</v>
      </c>
      <c r="Q1654" s="29">
        <v>127</v>
      </c>
      <c r="R1654" s="29">
        <v>145.69999999999999</v>
      </c>
      <c r="S1654" s="33">
        <v>0.29741763134461258</v>
      </c>
      <c r="T1654" s="34">
        <v>756070.12466607301</v>
      </c>
      <c r="U1654" s="34">
        <v>109727.52505153758</v>
      </c>
      <c r="V1654" s="35">
        <v>646342.59961453546</v>
      </c>
      <c r="W1654" s="24">
        <v>0</v>
      </c>
      <c r="X1654" s="35">
        <v>646342.59961453546</v>
      </c>
    </row>
    <row r="1655" spans="1:24">
      <c r="A1655" s="24">
        <v>1654</v>
      </c>
      <c r="B1655" s="25" t="s">
        <v>60</v>
      </c>
      <c r="C1655" s="25" t="s">
        <v>101</v>
      </c>
      <c r="D1655" s="26">
        <v>43404</v>
      </c>
      <c r="E1655" s="27">
        <v>43404</v>
      </c>
      <c r="F1655" s="27">
        <v>43374</v>
      </c>
      <c r="G1655" s="27">
        <v>44798</v>
      </c>
      <c r="H1655" s="28">
        <v>3.8191780821917809</v>
      </c>
      <c r="I1655" s="29">
        <v>25</v>
      </c>
      <c r="J1655" s="30">
        <v>0.05</v>
      </c>
      <c r="K1655" s="29">
        <v>3.7999999999999999E-2</v>
      </c>
      <c r="L1655" s="31">
        <v>9976171</v>
      </c>
      <c r="M1655" s="32" t="s">
        <v>2189</v>
      </c>
      <c r="N1655" s="29">
        <v>798</v>
      </c>
      <c r="O1655" s="29">
        <v>82</v>
      </c>
      <c r="P1655" s="29">
        <v>96</v>
      </c>
      <c r="Q1655" s="29">
        <v>127</v>
      </c>
      <c r="R1655" s="29">
        <v>95.3</v>
      </c>
      <c r="S1655" s="33">
        <v>-7.2916666666666963E-3</v>
      </c>
      <c r="T1655" s="34">
        <v>9903428.0864583328</v>
      </c>
      <c r="U1655" s="34">
        <v>1437272.3084818379</v>
      </c>
      <c r="V1655" s="35">
        <v>8466155.7779764943</v>
      </c>
      <c r="W1655" s="24">
        <v>0</v>
      </c>
      <c r="X1655" s="35">
        <v>8466155.7779764943</v>
      </c>
    </row>
    <row r="1656" spans="1:24">
      <c r="A1656" s="24">
        <v>1655</v>
      </c>
      <c r="B1656" s="25" t="s">
        <v>60</v>
      </c>
      <c r="C1656" s="25" t="s">
        <v>102</v>
      </c>
      <c r="D1656" s="26">
        <v>43404</v>
      </c>
      <c r="E1656" s="27">
        <v>43404</v>
      </c>
      <c r="F1656" s="27">
        <v>43374</v>
      </c>
      <c r="G1656" s="27">
        <v>44798</v>
      </c>
      <c r="H1656" s="28">
        <v>3.8191780821917809</v>
      </c>
      <c r="I1656" s="29">
        <v>25</v>
      </c>
      <c r="J1656" s="30">
        <v>0.05</v>
      </c>
      <c r="K1656" s="29">
        <v>3.7999999999999999E-2</v>
      </c>
      <c r="L1656" s="31">
        <v>21103901</v>
      </c>
      <c r="M1656" s="32" t="s">
        <v>2189</v>
      </c>
      <c r="N1656" s="29">
        <v>798</v>
      </c>
      <c r="O1656" s="29">
        <v>82</v>
      </c>
      <c r="P1656" s="29">
        <v>96</v>
      </c>
      <c r="Q1656" s="29">
        <v>127</v>
      </c>
      <c r="R1656" s="29">
        <v>95.3</v>
      </c>
      <c r="S1656" s="33">
        <v>-7.2916666666666963E-3</v>
      </c>
      <c r="T1656" s="34">
        <v>20950018.388541665</v>
      </c>
      <c r="U1656" s="34">
        <v>3040450.3399392576</v>
      </c>
      <c r="V1656" s="35">
        <v>17909568.048602406</v>
      </c>
      <c r="W1656" s="24">
        <v>0</v>
      </c>
      <c r="X1656" s="35">
        <v>17909568.048602406</v>
      </c>
    </row>
    <row r="1657" spans="1:24">
      <c r="A1657" s="24">
        <v>1656</v>
      </c>
      <c r="B1657" s="25" t="s">
        <v>60</v>
      </c>
      <c r="C1657" s="25" t="s">
        <v>103</v>
      </c>
      <c r="D1657" s="26">
        <v>43404</v>
      </c>
      <c r="E1657" s="27">
        <v>43404</v>
      </c>
      <c r="F1657" s="27">
        <v>43374</v>
      </c>
      <c r="G1657" s="27">
        <v>44798</v>
      </c>
      <c r="H1657" s="28">
        <v>3.8191780821917809</v>
      </c>
      <c r="I1657" s="29">
        <v>25</v>
      </c>
      <c r="J1657" s="30">
        <v>0.05</v>
      </c>
      <c r="K1657" s="29">
        <v>3.7999999999999999E-2</v>
      </c>
      <c r="L1657" s="31">
        <v>580650</v>
      </c>
      <c r="M1657" s="32" t="s">
        <v>2189</v>
      </c>
      <c r="N1657" s="29">
        <v>798</v>
      </c>
      <c r="O1657" s="29">
        <v>82</v>
      </c>
      <c r="P1657" s="29">
        <v>96</v>
      </c>
      <c r="Q1657" s="29">
        <v>127</v>
      </c>
      <c r="R1657" s="29">
        <v>95.3</v>
      </c>
      <c r="S1657" s="33">
        <v>-7.2916666666666963E-3</v>
      </c>
      <c r="T1657" s="34">
        <v>576416.09375</v>
      </c>
      <c r="U1657" s="34">
        <v>83654.557035958904</v>
      </c>
      <c r="V1657" s="35">
        <v>492761.53671404108</v>
      </c>
      <c r="W1657" s="24">
        <v>0</v>
      </c>
      <c r="X1657" s="35">
        <v>492761.53671404108</v>
      </c>
    </row>
    <row r="1658" spans="1:24">
      <c r="A1658" s="24">
        <v>1657</v>
      </c>
      <c r="B1658" s="25" t="s">
        <v>60</v>
      </c>
      <c r="C1658" s="25" t="s">
        <v>104</v>
      </c>
      <c r="D1658" s="26">
        <v>43404</v>
      </c>
      <c r="E1658" s="27">
        <v>43404</v>
      </c>
      <c r="F1658" s="27">
        <v>43374</v>
      </c>
      <c r="G1658" s="27">
        <v>44798</v>
      </c>
      <c r="H1658" s="28">
        <v>3.8191780821917809</v>
      </c>
      <c r="I1658" s="29">
        <v>25</v>
      </c>
      <c r="J1658" s="30">
        <v>0.05</v>
      </c>
      <c r="K1658" s="29">
        <v>3.7999999999999999E-2</v>
      </c>
      <c r="L1658" s="31">
        <v>175035</v>
      </c>
      <c r="M1658" s="32" t="s">
        <v>1877</v>
      </c>
      <c r="N1658" s="29">
        <v>642</v>
      </c>
      <c r="O1658" s="29">
        <v>82</v>
      </c>
      <c r="P1658" s="29">
        <v>79.099999999999994</v>
      </c>
      <c r="Q1658" s="29">
        <v>127</v>
      </c>
      <c r="R1658" s="29">
        <v>94</v>
      </c>
      <c r="S1658" s="33">
        <v>0.18836915297092297</v>
      </c>
      <c r="T1658" s="34">
        <v>208006.19469026552</v>
      </c>
      <c r="U1658" s="34">
        <v>30187.68258940478</v>
      </c>
      <c r="V1658" s="35">
        <v>177818.51210086074</v>
      </c>
      <c r="W1658" s="24">
        <v>0</v>
      </c>
      <c r="X1658" s="35">
        <v>177818.51210086074</v>
      </c>
    </row>
    <row r="1659" spans="1:24">
      <c r="A1659" s="24">
        <v>1658</v>
      </c>
      <c r="B1659" s="25" t="s">
        <v>60</v>
      </c>
      <c r="C1659" s="25" t="s">
        <v>105</v>
      </c>
      <c r="D1659" s="26">
        <v>43404</v>
      </c>
      <c r="E1659" s="27">
        <v>43404</v>
      </c>
      <c r="F1659" s="27">
        <v>43374</v>
      </c>
      <c r="G1659" s="27">
        <v>44798</v>
      </c>
      <c r="H1659" s="28">
        <v>3.8191780821917809</v>
      </c>
      <c r="I1659" s="29">
        <v>25</v>
      </c>
      <c r="J1659" s="30">
        <v>0.05</v>
      </c>
      <c r="K1659" s="29">
        <v>3.7999999999999999E-2</v>
      </c>
      <c r="L1659" s="31">
        <v>132796</v>
      </c>
      <c r="M1659" s="32" t="s">
        <v>2189</v>
      </c>
      <c r="N1659" s="29">
        <v>798</v>
      </c>
      <c r="O1659" s="29">
        <v>82</v>
      </c>
      <c r="P1659" s="29">
        <v>96</v>
      </c>
      <c r="Q1659" s="29">
        <v>127</v>
      </c>
      <c r="R1659" s="29">
        <v>95.3</v>
      </c>
      <c r="S1659" s="33">
        <v>-7.2916666666666963E-3</v>
      </c>
      <c r="T1659" s="34">
        <v>131827.69583333333</v>
      </c>
      <c r="U1659" s="34">
        <v>19131.990968995433</v>
      </c>
      <c r="V1659" s="35">
        <v>112695.70486433789</v>
      </c>
      <c r="W1659" s="24">
        <v>0</v>
      </c>
      <c r="X1659" s="35">
        <v>112695.70486433789</v>
      </c>
    </row>
    <row r="1660" spans="1:24">
      <c r="A1660" s="24">
        <v>1659</v>
      </c>
      <c r="B1660" s="25" t="s">
        <v>60</v>
      </c>
      <c r="C1660" s="25" t="s">
        <v>106</v>
      </c>
      <c r="D1660" s="26">
        <v>43404</v>
      </c>
      <c r="E1660" s="27">
        <v>43404</v>
      </c>
      <c r="F1660" s="27">
        <v>43374</v>
      </c>
      <c r="G1660" s="27">
        <v>44798</v>
      </c>
      <c r="H1660" s="28">
        <v>3.8191780821917809</v>
      </c>
      <c r="I1660" s="29">
        <v>25</v>
      </c>
      <c r="J1660" s="30">
        <v>0.05</v>
      </c>
      <c r="K1660" s="29">
        <v>3.7999999999999999E-2</v>
      </c>
      <c r="L1660" s="31">
        <v>469552</v>
      </c>
      <c r="M1660" s="32" t="s">
        <v>1871</v>
      </c>
      <c r="N1660" s="29">
        <v>639</v>
      </c>
      <c r="O1660" s="29">
        <v>82</v>
      </c>
      <c r="P1660" s="29">
        <v>113.1</v>
      </c>
      <c r="Q1660" s="29">
        <v>127</v>
      </c>
      <c r="R1660" s="29">
        <v>116.2</v>
      </c>
      <c r="S1660" s="33">
        <v>2.740937223695852E-2</v>
      </c>
      <c r="T1660" s="34">
        <v>482422.1255526084</v>
      </c>
      <c r="U1660" s="34">
        <v>70013.328314445956</v>
      </c>
      <c r="V1660" s="35">
        <v>412408.79723816243</v>
      </c>
      <c r="W1660" s="24">
        <v>0</v>
      </c>
      <c r="X1660" s="35">
        <v>412408.79723816243</v>
      </c>
    </row>
    <row r="1661" spans="1:24">
      <c r="A1661" s="24">
        <v>1660</v>
      </c>
      <c r="B1661" s="25" t="s">
        <v>60</v>
      </c>
      <c r="C1661" s="25" t="s">
        <v>110</v>
      </c>
      <c r="D1661" s="26">
        <v>43404</v>
      </c>
      <c r="E1661" s="27">
        <v>43404</v>
      </c>
      <c r="F1661" s="27">
        <v>43374</v>
      </c>
      <c r="G1661" s="27">
        <v>44798</v>
      </c>
      <c r="H1661" s="28">
        <v>3.8191780821917809</v>
      </c>
      <c r="I1661" s="29">
        <v>25</v>
      </c>
      <c r="J1661" s="30">
        <v>0.05</v>
      </c>
      <c r="K1661" s="29">
        <v>3.7999999999999999E-2</v>
      </c>
      <c r="L1661" s="31">
        <v>16789210</v>
      </c>
      <c r="M1661" s="32" t="s">
        <v>1939</v>
      </c>
      <c r="N1661" s="29">
        <v>673</v>
      </c>
      <c r="O1661" s="29">
        <v>82</v>
      </c>
      <c r="P1661" s="29">
        <v>95.4</v>
      </c>
      <c r="Q1661" s="29">
        <v>127</v>
      </c>
      <c r="R1661" s="29">
        <v>104.3</v>
      </c>
      <c r="S1661" s="33">
        <v>9.3291404612159234E-2</v>
      </c>
      <c r="T1661" s="34">
        <v>18355498.983228508</v>
      </c>
      <c r="U1661" s="34">
        <v>2663910.9373687138</v>
      </c>
      <c r="V1661" s="35">
        <v>15691588.045859795</v>
      </c>
      <c r="W1661" s="24">
        <v>0</v>
      </c>
      <c r="X1661" s="35">
        <v>15691588.045859795</v>
      </c>
    </row>
    <row r="1662" spans="1:24">
      <c r="A1662" s="24">
        <v>1661</v>
      </c>
      <c r="B1662" s="25" t="s">
        <v>60</v>
      </c>
      <c r="C1662" s="25" t="s">
        <v>86</v>
      </c>
      <c r="D1662" s="26">
        <v>43404</v>
      </c>
      <c r="E1662" s="27">
        <v>43404</v>
      </c>
      <c r="F1662" s="27">
        <v>43374</v>
      </c>
      <c r="G1662" s="27">
        <v>44798</v>
      </c>
      <c r="H1662" s="28">
        <v>3.8191780821917809</v>
      </c>
      <c r="I1662" s="29">
        <v>25</v>
      </c>
      <c r="J1662" s="30">
        <v>0.05</v>
      </c>
      <c r="K1662" s="29">
        <v>3.7999999999999999E-2</v>
      </c>
      <c r="L1662" s="31">
        <v>892500</v>
      </c>
      <c r="M1662" s="32" t="s">
        <v>2189</v>
      </c>
      <c r="N1662" s="29">
        <v>798</v>
      </c>
      <c r="O1662" s="29">
        <v>82</v>
      </c>
      <c r="P1662" s="29">
        <v>96</v>
      </c>
      <c r="Q1662" s="29">
        <v>127</v>
      </c>
      <c r="R1662" s="29">
        <v>95.3</v>
      </c>
      <c r="S1662" s="33">
        <v>-7.2916666666666963E-3</v>
      </c>
      <c r="T1662" s="34">
        <v>885992.1875</v>
      </c>
      <c r="U1662" s="34">
        <v>128582.95385273972</v>
      </c>
      <c r="V1662" s="35">
        <v>757409.23364726023</v>
      </c>
      <c r="W1662" s="24">
        <v>0</v>
      </c>
      <c r="X1662" s="35">
        <v>757409.23364726023</v>
      </c>
    </row>
    <row r="1663" spans="1:24">
      <c r="A1663" s="24">
        <v>1662</v>
      </c>
      <c r="B1663" s="25" t="s">
        <v>60</v>
      </c>
      <c r="C1663" s="25" t="s">
        <v>90</v>
      </c>
      <c r="D1663" s="26">
        <v>43404</v>
      </c>
      <c r="E1663" s="27">
        <v>43404</v>
      </c>
      <c r="F1663" s="27">
        <v>43374</v>
      </c>
      <c r="G1663" s="27">
        <v>44798</v>
      </c>
      <c r="H1663" s="28">
        <v>3.8191780821917809</v>
      </c>
      <c r="I1663" s="29">
        <v>25</v>
      </c>
      <c r="J1663" s="30">
        <v>0.05</v>
      </c>
      <c r="K1663" s="29">
        <v>3.7999999999999999E-2</v>
      </c>
      <c r="L1663" s="31">
        <v>472500</v>
      </c>
      <c r="M1663" s="32" t="s">
        <v>2189</v>
      </c>
      <c r="N1663" s="29">
        <v>798</v>
      </c>
      <c r="O1663" s="29">
        <v>82</v>
      </c>
      <c r="P1663" s="29">
        <v>96</v>
      </c>
      <c r="Q1663" s="29">
        <v>127</v>
      </c>
      <c r="R1663" s="29">
        <v>95.3</v>
      </c>
      <c r="S1663" s="33">
        <v>-7.2916666666666963E-3</v>
      </c>
      <c r="T1663" s="34">
        <v>469054.6875</v>
      </c>
      <c r="U1663" s="34">
        <v>68073.328510273976</v>
      </c>
      <c r="V1663" s="35">
        <v>400981.35898972605</v>
      </c>
      <c r="W1663" s="24">
        <v>0</v>
      </c>
      <c r="X1663" s="35">
        <v>400981.35898972605</v>
      </c>
    </row>
    <row r="1664" spans="1:24">
      <c r="A1664" s="24">
        <v>1663</v>
      </c>
      <c r="B1664" s="25" t="s">
        <v>60</v>
      </c>
      <c r="C1664" s="25" t="s">
        <v>91</v>
      </c>
      <c r="D1664" s="26">
        <v>43404</v>
      </c>
      <c r="E1664" s="27">
        <v>43404</v>
      </c>
      <c r="F1664" s="27">
        <v>43374</v>
      </c>
      <c r="G1664" s="27">
        <v>44798</v>
      </c>
      <c r="H1664" s="28">
        <v>3.8191780821917809</v>
      </c>
      <c r="I1664" s="29">
        <v>25</v>
      </c>
      <c r="J1664" s="30">
        <v>0.05</v>
      </c>
      <c r="K1664" s="29">
        <v>3.7999999999999999E-2</v>
      </c>
      <c r="L1664" s="31">
        <v>637760</v>
      </c>
      <c r="M1664" s="32" t="s">
        <v>2189</v>
      </c>
      <c r="N1664" s="29">
        <v>798</v>
      </c>
      <c r="O1664" s="29">
        <v>82</v>
      </c>
      <c r="P1664" s="29">
        <v>96</v>
      </c>
      <c r="Q1664" s="29">
        <v>127</v>
      </c>
      <c r="R1664" s="29">
        <v>95.3</v>
      </c>
      <c r="S1664" s="33">
        <v>-7.2916666666666963E-3</v>
      </c>
      <c r="T1664" s="34">
        <v>633109.66666666663</v>
      </c>
      <c r="U1664" s="34">
        <v>91882.42537716894</v>
      </c>
      <c r="V1664" s="35">
        <v>541227.2412894977</v>
      </c>
      <c r="W1664" s="24">
        <v>0</v>
      </c>
      <c r="X1664" s="35">
        <v>541227.2412894977</v>
      </c>
    </row>
    <row r="1665" spans="1:24">
      <c r="A1665" s="24">
        <v>1664</v>
      </c>
      <c r="B1665" s="25" t="s">
        <v>60</v>
      </c>
      <c r="C1665" s="25" t="s">
        <v>92</v>
      </c>
      <c r="D1665" s="26">
        <v>43404</v>
      </c>
      <c r="E1665" s="27">
        <v>43404</v>
      </c>
      <c r="F1665" s="27">
        <v>43374</v>
      </c>
      <c r="G1665" s="27">
        <v>44798</v>
      </c>
      <c r="H1665" s="28">
        <v>3.8191780821917809</v>
      </c>
      <c r="I1665" s="29">
        <v>25</v>
      </c>
      <c r="J1665" s="30">
        <v>0.05</v>
      </c>
      <c r="K1665" s="29">
        <v>3.7999999999999999E-2</v>
      </c>
      <c r="L1665" s="31">
        <v>21044329</v>
      </c>
      <c r="M1665" s="32" t="s">
        <v>2189</v>
      </c>
      <c r="N1665" s="29">
        <v>798</v>
      </c>
      <c r="O1665" s="29">
        <v>82</v>
      </c>
      <c r="P1665" s="29">
        <v>96</v>
      </c>
      <c r="Q1665" s="29">
        <v>127</v>
      </c>
      <c r="R1665" s="29">
        <v>95.3</v>
      </c>
      <c r="S1665" s="33">
        <v>-7.2916666666666963E-3</v>
      </c>
      <c r="T1665" s="34">
        <v>20890880.767708331</v>
      </c>
      <c r="U1665" s="34">
        <v>3031867.7699371115</v>
      </c>
      <c r="V1665" s="35">
        <v>17859012.997771218</v>
      </c>
      <c r="W1665" s="24">
        <v>0</v>
      </c>
      <c r="X1665" s="35">
        <v>17859012.997771218</v>
      </c>
    </row>
    <row r="1666" spans="1:24">
      <c r="A1666" s="24">
        <v>1665</v>
      </c>
      <c r="B1666" s="25" t="s">
        <v>60</v>
      </c>
      <c r="C1666" s="25" t="s">
        <v>93</v>
      </c>
      <c r="D1666" s="26">
        <v>43404</v>
      </c>
      <c r="E1666" s="27">
        <v>43404</v>
      </c>
      <c r="F1666" s="27">
        <v>43374</v>
      </c>
      <c r="G1666" s="27">
        <v>44798</v>
      </c>
      <c r="H1666" s="28">
        <v>3.8191780821917809</v>
      </c>
      <c r="I1666" s="29">
        <v>25</v>
      </c>
      <c r="J1666" s="30">
        <v>0.05</v>
      </c>
      <c r="K1666" s="29">
        <v>3.7999999999999999E-2</v>
      </c>
      <c r="L1666" s="31">
        <v>969266</v>
      </c>
      <c r="M1666" s="32" t="s">
        <v>2189</v>
      </c>
      <c r="N1666" s="29">
        <v>798</v>
      </c>
      <c r="O1666" s="29">
        <v>82</v>
      </c>
      <c r="P1666" s="29">
        <v>96</v>
      </c>
      <c r="Q1666" s="29">
        <v>127</v>
      </c>
      <c r="R1666" s="29">
        <v>95.3</v>
      </c>
      <c r="S1666" s="33">
        <v>-7.2916666666666963E-3</v>
      </c>
      <c r="T1666" s="34">
        <v>962198.43541666667</v>
      </c>
      <c r="U1666" s="34">
        <v>139642.67265997716</v>
      </c>
      <c r="V1666" s="35">
        <v>822555.76275668945</v>
      </c>
      <c r="W1666" s="24">
        <v>0</v>
      </c>
      <c r="X1666" s="35">
        <v>822555.76275668945</v>
      </c>
    </row>
    <row r="1667" spans="1:24">
      <c r="A1667" s="24">
        <v>1666</v>
      </c>
      <c r="B1667" s="25" t="s">
        <v>60</v>
      </c>
      <c r="C1667" s="25" t="s">
        <v>94</v>
      </c>
      <c r="D1667" s="26">
        <v>43404</v>
      </c>
      <c r="E1667" s="27">
        <v>43404</v>
      </c>
      <c r="F1667" s="27">
        <v>43374</v>
      </c>
      <c r="G1667" s="27">
        <v>44798</v>
      </c>
      <c r="H1667" s="28">
        <v>3.8191780821917809</v>
      </c>
      <c r="I1667" s="29">
        <v>25</v>
      </c>
      <c r="J1667" s="30">
        <v>0.05</v>
      </c>
      <c r="K1667" s="29">
        <v>3.7999999999999999E-2</v>
      </c>
      <c r="L1667" s="31">
        <v>735000</v>
      </c>
      <c r="M1667" s="32" t="s">
        <v>2189</v>
      </c>
      <c r="N1667" s="29">
        <v>798</v>
      </c>
      <c r="O1667" s="29">
        <v>82</v>
      </c>
      <c r="P1667" s="29">
        <v>96</v>
      </c>
      <c r="Q1667" s="29">
        <v>127</v>
      </c>
      <c r="R1667" s="29">
        <v>95.3</v>
      </c>
      <c r="S1667" s="33">
        <v>-7.2916666666666963E-3</v>
      </c>
      <c r="T1667" s="34">
        <v>729640.625</v>
      </c>
      <c r="U1667" s="34">
        <v>105891.84434931507</v>
      </c>
      <c r="V1667" s="35">
        <v>623748.78065068496</v>
      </c>
      <c r="W1667" s="24">
        <v>0</v>
      </c>
      <c r="X1667" s="35">
        <v>623748.78065068496</v>
      </c>
    </row>
    <row r="1668" spans="1:24">
      <c r="A1668" s="24">
        <v>1667</v>
      </c>
      <c r="B1668" s="25" t="s">
        <v>60</v>
      </c>
      <c r="C1668" s="25" t="s">
        <v>95</v>
      </c>
      <c r="D1668" s="26">
        <v>43404</v>
      </c>
      <c r="E1668" s="27">
        <v>43404</v>
      </c>
      <c r="F1668" s="27">
        <v>43374</v>
      </c>
      <c r="G1668" s="27">
        <v>44798</v>
      </c>
      <c r="H1668" s="28">
        <v>3.8191780821917809</v>
      </c>
      <c r="I1668" s="29">
        <v>25</v>
      </c>
      <c r="J1668" s="30">
        <v>0.05</v>
      </c>
      <c r="K1668" s="29">
        <v>3.7999999999999999E-2</v>
      </c>
      <c r="L1668" s="31">
        <v>126000</v>
      </c>
      <c r="M1668" s="32" t="s">
        <v>2189</v>
      </c>
      <c r="N1668" s="29">
        <v>798</v>
      </c>
      <c r="O1668" s="29">
        <v>82</v>
      </c>
      <c r="P1668" s="29">
        <v>96</v>
      </c>
      <c r="Q1668" s="29">
        <v>127</v>
      </c>
      <c r="R1668" s="29">
        <v>95.3</v>
      </c>
      <c r="S1668" s="33">
        <v>-7.2916666666666963E-3</v>
      </c>
      <c r="T1668" s="34">
        <v>125081.25</v>
      </c>
      <c r="U1668" s="34">
        <v>18152.887602739724</v>
      </c>
      <c r="V1668" s="35">
        <v>106928.36239726028</v>
      </c>
      <c r="W1668" s="24">
        <v>0</v>
      </c>
      <c r="X1668" s="35">
        <v>106928.36239726028</v>
      </c>
    </row>
    <row r="1669" spans="1:24">
      <c r="A1669" s="24">
        <v>1668</v>
      </c>
      <c r="B1669" s="25" t="s">
        <v>60</v>
      </c>
      <c r="C1669" s="25" t="s">
        <v>96</v>
      </c>
      <c r="D1669" s="26">
        <v>43404</v>
      </c>
      <c r="E1669" s="27">
        <v>43404</v>
      </c>
      <c r="F1669" s="27">
        <v>43374</v>
      </c>
      <c r="G1669" s="27">
        <v>44798</v>
      </c>
      <c r="H1669" s="28">
        <v>3.8191780821917809</v>
      </c>
      <c r="I1669" s="29">
        <v>25</v>
      </c>
      <c r="J1669" s="30">
        <v>0.05</v>
      </c>
      <c r="K1669" s="29">
        <v>3.7999999999999999E-2</v>
      </c>
      <c r="L1669" s="31">
        <v>29327302</v>
      </c>
      <c r="M1669" s="32" t="s">
        <v>2189</v>
      </c>
      <c r="N1669" s="29">
        <v>798</v>
      </c>
      <c r="O1669" s="29">
        <v>82</v>
      </c>
      <c r="P1669" s="29">
        <v>96</v>
      </c>
      <c r="Q1669" s="29">
        <v>127</v>
      </c>
      <c r="R1669" s="29">
        <v>95.3</v>
      </c>
      <c r="S1669" s="33">
        <v>-7.2916666666666963E-3</v>
      </c>
      <c r="T1669" s="34">
        <v>29113457.089583334</v>
      </c>
      <c r="U1669" s="34">
        <v>4225200.1341079678</v>
      </c>
      <c r="V1669" s="35">
        <v>24888256.955475368</v>
      </c>
      <c r="W1669" s="24">
        <v>0</v>
      </c>
      <c r="X1669" s="35">
        <v>24888256.955475368</v>
      </c>
    </row>
    <row r="1670" spans="1:24">
      <c r="A1670" s="24">
        <v>1669</v>
      </c>
      <c r="B1670" s="25" t="s">
        <v>60</v>
      </c>
      <c r="C1670" s="25" t="s">
        <v>97</v>
      </c>
      <c r="D1670" s="26">
        <v>43404</v>
      </c>
      <c r="E1670" s="27">
        <v>43404</v>
      </c>
      <c r="F1670" s="27">
        <v>43374</v>
      </c>
      <c r="G1670" s="27">
        <v>44798</v>
      </c>
      <c r="H1670" s="28">
        <v>3.8191780821917809</v>
      </c>
      <c r="I1670" s="29">
        <v>25</v>
      </c>
      <c r="J1670" s="30">
        <v>0.05</v>
      </c>
      <c r="K1670" s="29">
        <v>3.7999999999999999E-2</v>
      </c>
      <c r="L1670" s="31">
        <v>1517250</v>
      </c>
      <c r="M1670" s="32" t="s">
        <v>1941</v>
      </c>
      <c r="N1670" s="29">
        <v>674</v>
      </c>
      <c r="O1670" s="29">
        <v>82</v>
      </c>
      <c r="P1670" s="29">
        <v>105.9</v>
      </c>
      <c r="Q1670" s="29">
        <v>127</v>
      </c>
      <c r="R1670" s="29">
        <v>122.8</v>
      </c>
      <c r="S1670" s="33">
        <v>0.15958451369216234</v>
      </c>
      <c r="T1670" s="34">
        <v>1759379.6033994332</v>
      </c>
      <c r="U1670" s="34">
        <v>255336.59274321859</v>
      </c>
      <c r="V1670" s="35">
        <v>1504043.0106562146</v>
      </c>
      <c r="W1670" s="24">
        <v>0</v>
      </c>
      <c r="X1670" s="35">
        <v>1504043.0106562146</v>
      </c>
    </row>
    <row r="1671" spans="1:24">
      <c r="A1671" s="24">
        <v>1670</v>
      </c>
      <c r="B1671" s="25" t="s">
        <v>60</v>
      </c>
      <c r="C1671" s="25" t="s">
        <v>98</v>
      </c>
      <c r="D1671" s="26">
        <v>43404</v>
      </c>
      <c r="E1671" s="27">
        <v>43404</v>
      </c>
      <c r="F1671" s="27">
        <v>43374</v>
      </c>
      <c r="G1671" s="27">
        <v>44798</v>
      </c>
      <c r="H1671" s="28">
        <v>3.8191780821917809</v>
      </c>
      <c r="I1671" s="29">
        <v>25</v>
      </c>
      <c r="J1671" s="30">
        <v>0.05</v>
      </c>
      <c r="K1671" s="29">
        <v>3.7999999999999999E-2</v>
      </c>
      <c r="L1671" s="31">
        <v>312900</v>
      </c>
      <c r="M1671" s="32" t="s">
        <v>2189</v>
      </c>
      <c r="N1671" s="29">
        <v>798</v>
      </c>
      <c r="O1671" s="29">
        <v>82</v>
      </c>
      <c r="P1671" s="29">
        <v>96</v>
      </c>
      <c r="Q1671" s="29">
        <v>127</v>
      </c>
      <c r="R1671" s="29">
        <v>95.3</v>
      </c>
      <c r="S1671" s="33">
        <v>-7.2916666666666963E-3</v>
      </c>
      <c r="T1671" s="34">
        <v>310618.4375</v>
      </c>
      <c r="U1671" s="34">
        <v>45079.67088013699</v>
      </c>
      <c r="V1671" s="35">
        <v>265538.76661986299</v>
      </c>
      <c r="W1671" s="24">
        <v>0</v>
      </c>
      <c r="X1671" s="35">
        <v>265538.76661986299</v>
      </c>
    </row>
    <row r="1672" spans="1:24">
      <c r="A1672" s="24">
        <v>1671</v>
      </c>
      <c r="B1672" s="25" t="s">
        <v>60</v>
      </c>
      <c r="C1672" s="25" t="s">
        <v>99</v>
      </c>
      <c r="D1672" s="26">
        <v>43404</v>
      </c>
      <c r="E1672" s="27">
        <v>43404</v>
      </c>
      <c r="F1672" s="27">
        <v>43374</v>
      </c>
      <c r="G1672" s="27">
        <v>44798</v>
      </c>
      <c r="H1672" s="28">
        <v>3.8191780821917809</v>
      </c>
      <c r="I1672" s="29">
        <v>25</v>
      </c>
      <c r="J1672" s="30">
        <v>0.05</v>
      </c>
      <c r="K1672" s="29">
        <v>3.7999999999999999E-2</v>
      </c>
      <c r="L1672" s="31">
        <v>1174950</v>
      </c>
      <c r="M1672" s="32" t="s">
        <v>2189</v>
      </c>
      <c r="N1672" s="29">
        <v>798</v>
      </c>
      <c r="O1672" s="29">
        <v>82</v>
      </c>
      <c r="P1672" s="29">
        <v>96</v>
      </c>
      <c r="Q1672" s="29">
        <v>127</v>
      </c>
      <c r="R1672" s="29">
        <v>95.3</v>
      </c>
      <c r="S1672" s="33">
        <v>-7.2916666666666963E-3</v>
      </c>
      <c r="T1672" s="34">
        <v>1166382.65625</v>
      </c>
      <c r="U1672" s="34">
        <v>169275.67689554795</v>
      </c>
      <c r="V1672" s="35">
        <v>997106.97935445211</v>
      </c>
      <c r="W1672" s="24">
        <v>0</v>
      </c>
      <c r="X1672" s="35">
        <v>997106.97935445211</v>
      </c>
    </row>
    <row r="1673" spans="1:24">
      <c r="A1673" s="24">
        <v>1672</v>
      </c>
      <c r="B1673" s="25" t="s">
        <v>60</v>
      </c>
      <c r="C1673" s="25" t="s">
        <v>100</v>
      </c>
      <c r="D1673" s="26">
        <v>43404</v>
      </c>
      <c r="E1673" s="27">
        <v>43404</v>
      </c>
      <c r="F1673" s="27">
        <v>43374</v>
      </c>
      <c r="G1673" s="27">
        <v>44798</v>
      </c>
      <c r="H1673" s="28">
        <v>3.8191780821917809</v>
      </c>
      <c r="I1673" s="29">
        <v>25</v>
      </c>
      <c r="J1673" s="30">
        <v>0.05</v>
      </c>
      <c r="K1673" s="29">
        <v>3.7999999999999999E-2</v>
      </c>
      <c r="L1673" s="31">
        <v>582750</v>
      </c>
      <c r="M1673" s="32" t="s">
        <v>1973</v>
      </c>
      <c r="N1673" s="29">
        <v>690</v>
      </c>
      <c r="O1673" s="29">
        <v>82</v>
      </c>
      <c r="P1673" s="29">
        <v>112.3</v>
      </c>
      <c r="Q1673" s="29">
        <v>127</v>
      </c>
      <c r="R1673" s="29">
        <v>145.69999999999999</v>
      </c>
      <c r="S1673" s="33">
        <v>0.29741763134461258</v>
      </c>
      <c r="T1673" s="34">
        <v>756070.12466607301</v>
      </c>
      <c r="U1673" s="34">
        <v>109727.52505153758</v>
      </c>
      <c r="V1673" s="35">
        <v>646342.59961453546</v>
      </c>
      <c r="W1673" s="24">
        <v>0</v>
      </c>
      <c r="X1673" s="35">
        <v>646342.59961453546</v>
      </c>
    </row>
    <row r="1674" spans="1:24">
      <c r="A1674" s="24">
        <v>1673</v>
      </c>
      <c r="B1674" s="25" t="s">
        <v>60</v>
      </c>
      <c r="C1674" s="25" t="s">
        <v>101</v>
      </c>
      <c r="D1674" s="26">
        <v>43404</v>
      </c>
      <c r="E1674" s="27">
        <v>43404</v>
      </c>
      <c r="F1674" s="27">
        <v>43374</v>
      </c>
      <c r="G1674" s="27">
        <v>44798</v>
      </c>
      <c r="H1674" s="28">
        <v>3.8191780821917809</v>
      </c>
      <c r="I1674" s="29">
        <v>25</v>
      </c>
      <c r="J1674" s="30">
        <v>0.05</v>
      </c>
      <c r="K1674" s="29">
        <v>3.7999999999999999E-2</v>
      </c>
      <c r="L1674" s="31">
        <v>9976171</v>
      </c>
      <c r="M1674" s="32" t="s">
        <v>2189</v>
      </c>
      <c r="N1674" s="29">
        <v>798</v>
      </c>
      <c r="O1674" s="29">
        <v>82</v>
      </c>
      <c r="P1674" s="29">
        <v>96</v>
      </c>
      <c r="Q1674" s="29">
        <v>127</v>
      </c>
      <c r="R1674" s="29">
        <v>95.3</v>
      </c>
      <c r="S1674" s="33">
        <v>-7.2916666666666963E-3</v>
      </c>
      <c r="T1674" s="34">
        <v>9903428.0864583328</v>
      </c>
      <c r="U1674" s="34">
        <v>1437272.3084818379</v>
      </c>
      <c r="V1674" s="35">
        <v>8466155.7779764943</v>
      </c>
      <c r="W1674" s="24">
        <v>0</v>
      </c>
      <c r="X1674" s="35">
        <v>8466155.7779764943</v>
      </c>
    </row>
    <row r="1675" spans="1:24">
      <c r="A1675" s="24">
        <v>1674</v>
      </c>
      <c r="B1675" s="25" t="s">
        <v>60</v>
      </c>
      <c r="C1675" s="25" t="s">
        <v>102</v>
      </c>
      <c r="D1675" s="26">
        <v>43404</v>
      </c>
      <c r="E1675" s="27">
        <v>43404</v>
      </c>
      <c r="F1675" s="27">
        <v>43374</v>
      </c>
      <c r="G1675" s="27">
        <v>44798</v>
      </c>
      <c r="H1675" s="28">
        <v>3.8191780821917809</v>
      </c>
      <c r="I1675" s="29">
        <v>25</v>
      </c>
      <c r="J1675" s="30">
        <v>0.05</v>
      </c>
      <c r="K1675" s="29">
        <v>3.7999999999999999E-2</v>
      </c>
      <c r="L1675" s="31">
        <v>21103901</v>
      </c>
      <c r="M1675" s="32" t="s">
        <v>2189</v>
      </c>
      <c r="N1675" s="29">
        <v>798</v>
      </c>
      <c r="O1675" s="29">
        <v>82</v>
      </c>
      <c r="P1675" s="29">
        <v>96</v>
      </c>
      <c r="Q1675" s="29">
        <v>127</v>
      </c>
      <c r="R1675" s="29">
        <v>95.3</v>
      </c>
      <c r="S1675" s="33">
        <v>-7.2916666666666963E-3</v>
      </c>
      <c r="T1675" s="34">
        <v>20950018.388541665</v>
      </c>
      <c r="U1675" s="34">
        <v>3040450.3399392576</v>
      </c>
      <c r="V1675" s="35">
        <v>17909568.048602406</v>
      </c>
      <c r="W1675" s="24">
        <v>0</v>
      </c>
      <c r="X1675" s="35">
        <v>17909568.048602406</v>
      </c>
    </row>
    <row r="1676" spans="1:24">
      <c r="A1676" s="24">
        <v>1675</v>
      </c>
      <c r="B1676" s="25" t="s">
        <v>60</v>
      </c>
      <c r="C1676" s="25" t="s">
        <v>103</v>
      </c>
      <c r="D1676" s="26">
        <v>43404</v>
      </c>
      <c r="E1676" s="27">
        <v>43404</v>
      </c>
      <c r="F1676" s="27">
        <v>43374</v>
      </c>
      <c r="G1676" s="27">
        <v>44798</v>
      </c>
      <c r="H1676" s="28">
        <v>3.8191780821917809</v>
      </c>
      <c r="I1676" s="29">
        <v>25</v>
      </c>
      <c r="J1676" s="30">
        <v>0.05</v>
      </c>
      <c r="K1676" s="29">
        <v>3.7999999999999999E-2</v>
      </c>
      <c r="L1676" s="31">
        <v>580650</v>
      </c>
      <c r="M1676" s="32" t="s">
        <v>2189</v>
      </c>
      <c r="N1676" s="29">
        <v>798</v>
      </c>
      <c r="O1676" s="29">
        <v>82</v>
      </c>
      <c r="P1676" s="29">
        <v>96</v>
      </c>
      <c r="Q1676" s="29">
        <v>127</v>
      </c>
      <c r="R1676" s="29">
        <v>95.3</v>
      </c>
      <c r="S1676" s="33">
        <v>-7.2916666666666963E-3</v>
      </c>
      <c r="T1676" s="34">
        <v>576416.09375</v>
      </c>
      <c r="U1676" s="34">
        <v>83654.557035958904</v>
      </c>
      <c r="V1676" s="35">
        <v>492761.53671404108</v>
      </c>
      <c r="W1676" s="24">
        <v>0</v>
      </c>
      <c r="X1676" s="35">
        <v>492761.53671404108</v>
      </c>
    </row>
    <row r="1677" spans="1:24">
      <c r="A1677" s="24">
        <v>1676</v>
      </c>
      <c r="B1677" s="25" t="s">
        <v>60</v>
      </c>
      <c r="C1677" s="25" t="s">
        <v>104</v>
      </c>
      <c r="D1677" s="26">
        <v>43404</v>
      </c>
      <c r="E1677" s="27">
        <v>43404</v>
      </c>
      <c r="F1677" s="27">
        <v>43374</v>
      </c>
      <c r="G1677" s="27">
        <v>44798</v>
      </c>
      <c r="H1677" s="28">
        <v>3.8191780821917809</v>
      </c>
      <c r="I1677" s="29">
        <v>25</v>
      </c>
      <c r="J1677" s="30">
        <v>0.05</v>
      </c>
      <c r="K1677" s="29">
        <v>3.7999999999999999E-2</v>
      </c>
      <c r="L1677" s="31">
        <v>175035</v>
      </c>
      <c r="M1677" s="32" t="s">
        <v>1877</v>
      </c>
      <c r="N1677" s="29">
        <v>642</v>
      </c>
      <c r="O1677" s="29">
        <v>82</v>
      </c>
      <c r="P1677" s="29">
        <v>79.099999999999994</v>
      </c>
      <c r="Q1677" s="29">
        <v>127</v>
      </c>
      <c r="R1677" s="29">
        <v>94</v>
      </c>
      <c r="S1677" s="33">
        <v>0.18836915297092297</v>
      </c>
      <c r="T1677" s="34">
        <v>208006.19469026552</v>
      </c>
      <c r="U1677" s="34">
        <v>30187.68258940478</v>
      </c>
      <c r="V1677" s="35">
        <v>177818.51210086074</v>
      </c>
      <c r="W1677" s="24">
        <v>0</v>
      </c>
      <c r="X1677" s="35">
        <v>177818.51210086074</v>
      </c>
    </row>
    <row r="1678" spans="1:24">
      <c r="A1678" s="24">
        <v>1677</v>
      </c>
      <c r="B1678" s="25" t="s">
        <v>60</v>
      </c>
      <c r="C1678" s="25" t="s">
        <v>105</v>
      </c>
      <c r="D1678" s="26">
        <v>43404</v>
      </c>
      <c r="E1678" s="27">
        <v>43404</v>
      </c>
      <c r="F1678" s="27">
        <v>43374</v>
      </c>
      <c r="G1678" s="27">
        <v>44798</v>
      </c>
      <c r="H1678" s="28">
        <v>3.8191780821917809</v>
      </c>
      <c r="I1678" s="29">
        <v>25</v>
      </c>
      <c r="J1678" s="30">
        <v>0.05</v>
      </c>
      <c r="K1678" s="29">
        <v>3.7999999999999999E-2</v>
      </c>
      <c r="L1678" s="31">
        <v>132796</v>
      </c>
      <c r="M1678" s="32" t="s">
        <v>2189</v>
      </c>
      <c r="N1678" s="29">
        <v>798</v>
      </c>
      <c r="O1678" s="29">
        <v>82</v>
      </c>
      <c r="P1678" s="29">
        <v>96</v>
      </c>
      <c r="Q1678" s="29">
        <v>127</v>
      </c>
      <c r="R1678" s="29">
        <v>95.3</v>
      </c>
      <c r="S1678" s="33">
        <v>-7.2916666666666963E-3</v>
      </c>
      <c r="T1678" s="34">
        <v>131827.69583333333</v>
      </c>
      <c r="U1678" s="34">
        <v>19131.990968995433</v>
      </c>
      <c r="V1678" s="35">
        <v>112695.70486433789</v>
      </c>
      <c r="W1678" s="24">
        <v>0</v>
      </c>
      <c r="X1678" s="35">
        <v>112695.70486433789</v>
      </c>
    </row>
    <row r="1679" spans="1:24">
      <c r="A1679" s="24">
        <v>1678</v>
      </c>
      <c r="B1679" s="25" t="s">
        <v>60</v>
      </c>
      <c r="C1679" s="25" t="s">
        <v>106</v>
      </c>
      <c r="D1679" s="26">
        <v>43404</v>
      </c>
      <c r="E1679" s="27">
        <v>43404</v>
      </c>
      <c r="F1679" s="27">
        <v>43374</v>
      </c>
      <c r="G1679" s="27">
        <v>44798</v>
      </c>
      <c r="H1679" s="28">
        <v>3.8191780821917809</v>
      </c>
      <c r="I1679" s="29">
        <v>25</v>
      </c>
      <c r="J1679" s="30">
        <v>0.05</v>
      </c>
      <c r="K1679" s="29">
        <v>3.7999999999999999E-2</v>
      </c>
      <c r="L1679" s="31">
        <v>469552</v>
      </c>
      <c r="M1679" s="32" t="s">
        <v>1871</v>
      </c>
      <c r="N1679" s="29">
        <v>639</v>
      </c>
      <c r="O1679" s="29">
        <v>82</v>
      </c>
      <c r="P1679" s="29">
        <v>113.1</v>
      </c>
      <c r="Q1679" s="29">
        <v>127</v>
      </c>
      <c r="R1679" s="29">
        <v>116.2</v>
      </c>
      <c r="S1679" s="33">
        <v>2.740937223695852E-2</v>
      </c>
      <c r="T1679" s="34">
        <v>482422.1255526084</v>
      </c>
      <c r="U1679" s="34">
        <v>70013.328314445956</v>
      </c>
      <c r="V1679" s="35">
        <v>412408.79723816243</v>
      </c>
      <c r="W1679" s="24">
        <v>0</v>
      </c>
      <c r="X1679" s="35">
        <v>412408.79723816243</v>
      </c>
    </row>
    <row r="1680" spans="1:24">
      <c r="A1680" s="24">
        <v>1679</v>
      </c>
      <c r="B1680" s="25" t="s">
        <v>60</v>
      </c>
      <c r="C1680" s="25" t="s">
        <v>110</v>
      </c>
      <c r="D1680" s="26">
        <v>43404</v>
      </c>
      <c r="E1680" s="27">
        <v>43404</v>
      </c>
      <c r="F1680" s="27">
        <v>43374</v>
      </c>
      <c r="G1680" s="27">
        <v>44798</v>
      </c>
      <c r="H1680" s="28">
        <v>3.8191780821917809</v>
      </c>
      <c r="I1680" s="29">
        <v>25</v>
      </c>
      <c r="J1680" s="30">
        <v>0.05</v>
      </c>
      <c r="K1680" s="29">
        <v>3.7999999999999999E-2</v>
      </c>
      <c r="L1680" s="31">
        <v>16789210</v>
      </c>
      <c r="M1680" s="32" t="s">
        <v>1939</v>
      </c>
      <c r="N1680" s="29">
        <v>673</v>
      </c>
      <c r="O1680" s="29">
        <v>82</v>
      </c>
      <c r="P1680" s="29">
        <v>95.4</v>
      </c>
      <c r="Q1680" s="29">
        <v>127</v>
      </c>
      <c r="R1680" s="29">
        <v>104.3</v>
      </c>
      <c r="S1680" s="33">
        <v>9.3291404612159234E-2</v>
      </c>
      <c r="T1680" s="34">
        <v>18355498.983228508</v>
      </c>
      <c r="U1680" s="34">
        <v>2663910.9373687138</v>
      </c>
      <c r="V1680" s="35">
        <v>15691588.045859795</v>
      </c>
      <c r="W1680" s="24">
        <v>0</v>
      </c>
      <c r="X1680" s="35">
        <v>15691588.045859795</v>
      </c>
    </row>
    <row r="1681" spans="1:24">
      <c r="A1681" s="24">
        <v>1680</v>
      </c>
      <c r="B1681" s="25" t="s">
        <v>60</v>
      </c>
      <c r="C1681" s="25" t="s">
        <v>86</v>
      </c>
      <c r="D1681" s="26">
        <v>43463</v>
      </c>
      <c r="E1681" s="27">
        <v>43463</v>
      </c>
      <c r="F1681" s="27">
        <v>43435</v>
      </c>
      <c r="G1681" s="27">
        <v>44798</v>
      </c>
      <c r="H1681" s="28">
        <v>3.6575342465753424</v>
      </c>
      <c r="I1681" s="29">
        <v>25</v>
      </c>
      <c r="J1681" s="30">
        <v>0.05</v>
      </c>
      <c r="K1681" s="29">
        <v>3.7999999999999999E-2</v>
      </c>
      <c r="L1681" s="31">
        <v>892500</v>
      </c>
      <c r="M1681" s="32" t="s">
        <v>2189</v>
      </c>
      <c r="N1681" s="29">
        <v>798</v>
      </c>
      <c r="O1681" s="29">
        <v>84</v>
      </c>
      <c r="P1681" s="29">
        <v>96</v>
      </c>
      <c r="Q1681" s="29">
        <v>127</v>
      </c>
      <c r="R1681" s="29">
        <v>95.3</v>
      </c>
      <c r="S1681" s="33">
        <v>-7.2916666666666963E-3</v>
      </c>
      <c r="T1681" s="34">
        <v>885992.1875</v>
      </c>
      <c r="U1681" s="34">
        <v>123140.77718321918</v>
      </c>
      <c r="V1681" s="35">
        <v>762851.41031678079</v>
      </c>
      <c r="W1681" s="24">
        <v>0</v>
      </c>
      <c r="X1681" s="35">
        <v>762851.41031678079</v>
      </c>
    </row>
    <row r="1682" spans="1:24">
      <c r="A1682" s="24">
        <v>1681</v>
      </c>
      <c r="B1682" s="25" t="s">
        <v>60</v>
      </c>
      <c r="C1682" s="25" t="s">
        <v>90</v>
      </c>
      <c r="D1682" s="26">
        <v>43463</v>
      </c>
      <c r="E1682" s="27">
        <v>43463</v>
      </c>
      <c r="F1682" s="27">
        <v>43435</v>
      </c>
      <c r="G1682" s="27">
        <v>44798</v>
      </c>
      <c r="H1682" s="28">
        <v>3.6575342465753424</v>
      </c>
      <c r="I1682" s="29">
        <v>25</v>
      </c>
      <c r="J1682" s="30">
        <v>0.05</v>
      </c>
      <c r="K1682" s="29">
        <v>3.7999999999999999E-2</v>
      </c>
      <c r="L1682" s="31">
        <v>472500</v>
      </c>
      <c r="M1682" s="32" t="s">
        <v>2189</v>
      </c>
      <c r="N1682" s="29">
        <v>798</v>
      </c>
      <c r="O1682" s="29">
        <v>84</v>
      </c>
      <c r="P1682" s="29">
        <v>96</v>
      </c>
      <c r="Q1682" s="29">
        <v>127</v>
      </c>
      <c r="R1682" s="29">
        <v>95.3</v>
      </c>
      <c r="S1682" s="33">
        <v>-7.2916666666666963E-3</v>
      </c>
      <c r="T1682" s="34">
        <v>469054.6875</v>
      </c>
      <c r="U1682" s="34">
        <v>65192.176155821915</v>
      </c>
      <c r="V1682" s="35">
        <v>403862.51134417811</v>
      </c>
      <c r="W1682" s="24">
        <v>0</v>
      </c>
      <c r="X1682" s="35">
        <v>403862.51134417811</v>
      </c>
    </row>
    <row r="1683" spans="1:24">
      <c r="A1683" s="24">
        <v>1682</v>
      </c>
      <c r="B1683" s="25" t="s">
        <v>60</v>
      </c>
      <c r="C1683" s="25" t="s">
        <v>91</v>
      </c>
      <c r="D1683" s="26">
        <v>43463</v>
      </c>
      <c r="E1683" s="27">
        <v>43463</v>
      </c>
      <c r="F1683" s="27">
        <v>43435</v>
      </c>
      <c r="G1683" s="27">
        <v>44798</v>
      </c>
      <c r="H1683" s="28">
        <v>3.6575342465753424</v>
      </c>
      <c r="I1683" s="29">
        <v>25</v>
      </c>
      <c r="J1683" s="30">
        <v>0.05</v>
      </c>
      <c r="K1683" s="29">
        <v>3.7999999999999999E-2</v>
      </c>
      <c r="L1683" s="31">
        <v>637760</v>
      </c>
      <c r="M1683" s="32" t="s">
        <v>2189</v>
      </c>
      <c r="N1683" s="29">
        <v>798</v>
      </c>
      <c r="O1683" s="29">
        <v>84</v>
      </c>
      <c r="P1683" s="29">
        <v>96</v>
      </c>
      <c r="Q1683" s="29">
        <v>127</v>
      </c>
      <c r="R1683" s="29">
        <v>95.3</v>
      </c>
      <c r="S1683" s="33">
        <v>-7.2916666666666963E-3</v>
      </c>
      <c r="T1683" s="34">
        <v>633109.66666666663</v>
      </c>
      <c r="U1683" s="34">
        <v>87993.570931506838</v>
      </c>
      <c r="V1683" s="35">
        <v>545116.09573515982</v>
      </c>
      <c r="W1683" s="24">
        <v>0</v>
      </c>
      <c r="X1683" s="35">
        <v>545116.09573515982</v>
      </c>
    </row>
    <row r="1684" spans="1:24">
      <c r="A1684" s="24">
        <v>1683</v>
      </c>
      <c r="B1684" s="25" t="s">
        <v>60</v>
      </c>
      <c r="C1684" s="25" t="s">
        <v>92</v>
      </c>
      <c r="D1684" s="26">
        <v>43463</v>
      </c>
      <c r="E1684" s="27">
        <v>43463</v>
      </c>
      <c r="F1684" s="27">
        <v>43435</v>
      </c>
      <c r="G1684" s="27">
        <v>44798</v>
      </c>
      <c r="H1684" s="28">
        <v>3.6575342465753424</v>
      </c>
      <c r="I1684" s="29">
        <v>25</v>
      </c>
      <c r="J1684" s="30">
        <v>0.05</v>
      </c>
      <c r="K1684" s="29">
        <v>3.7999999999999999E-2</v>
      </c>
      <c r="L1684" s="31">
        <v>21044329</v>
      </c>
      <c r="M1684" s="32" t="s">
        <v>2189</v>
      </c>
      <c r="N1684" s="29">
        <v>798</v>
      </c>
      <c r="O1684" s="29">
        <v>84</v>
      </c>
      <c r="P1684" s="29">
        <v>96</v>
      </c>
      <c r="Q1684" s="29">
        <v>127</v>
      </c>
      <c r="R1684" s="29">
        <v>95.3</v>
      </c>
      <c r="S1684" s="33">
        <v>-7.2916666666666963E-3</v>
      </c>
      <c r="T1684" s="34">
        <v>20890880.767708331</v>
      </c>
      <c r="U1684" s="34">
        <v>2903546.2502625855</v>
      </c>
      <c r="V1684" s="35">
        <v>17987334.517445747</v>
      </c>
      <c r="W1684" s="24">
        <v>0</v>
      </c>
      <c r="X1684" s="35">
        <v>17987334.517445747</v>
      </c>
    </row>
    <row r="1685" spans="1:24">
      <c r="A1685" s="24">
        <v>1684</v>
      </c>
      <c r="B1685" s="25" t="s">
        <v>60</v>
      </c>
      <c r="C1685" s="25" t="s">
        <v>93</v>
      </c>
      <c r="D1685" s="26">
        <v>43463</v>
      </c>
      <c r="E1685" s="27">
        <v>43463</v>
      </c>
      <c r="F1685" s="27">
        <v>43435</v>
      </c>
      <c r="G1685" s="27">
        <v>44798</v>
      </c>
      <c r="H1685" s="28">
        <v>3.6575342465753424</v>
      </c>
      <c r="I1685" s="29">
        <v>25</v>
      </c>
      <c r="J1685" s="30">
        <v>0.05</v>
      </c>
      <c r="K1685" s="29">
        <v>3.7999999999999999E-2</v>
      </c>
      <c r="L1685" s="31">
        <v>969266</v>
      </c>
      <c r="M1685" s="32" t="s">
        <v>2189</v>
      </c>
      <c r="N1685" s="29">
        <v>798</v>
      </c>
      <c r="O1685" s="29">
        <v>84</v>
      </c>
      <c r="P1685" s="29">
        <v>96</v>
      </c>
      <c r="Q1685" s="29">
        <v>127</v>
      </c>
      <c r="R1685" s="29">
        <v>95.3</v>
      </c>
      <c r="S1685" s="33">
        <v>-7.2916666666666963E-3</v>
      </c>
      <c r="T1685" s="34">
        <v>962198.43541666667</v>
      </c>
      <c r="U1685" s="34">
        <v>133732.4017224315</v>
      </c>
      <c r="V1685" s="35">
        <v>828466.03369423514</v>
      </c>
      <c r="W1685" s="24">
        <v>0</v>
      </c>
      <c r="X1685" s="35">
        <v>828466.03369423514</v>
      </c>
    </row>
    <row r="1686" spans="1:24">
      <c r="A1686" s="24">
        <v>1685</v>
      </c>
      <c r="B1686" s="25" t="s">
        <v>60</v>
      </c>
      <c r="C1686" s="25" t="s">
        <v>94</v>
      </c>
      <c r="D1686" s="26">
        <v>43463</v>
      </c>
      <c r="E1686" s="27">
        <v>43463</v>
      </c>
      <c r="F1686" s="27">
        <v>43435</v>
      </c>
      <c r="G1686" s="27">
        <v>44798</v>
      </c>
      <c r="H1686" s="28">
        <v>3.6575342465753424</v>
      </c>
      <c r="I1686" s="29">
        <v>25</v>
      </c>
      <c r="J1686" s="30">
        <v>0.05</v>
      </c>
      <c r="K1686" s="29">
        <v>3.7999999999999999E-2</v>
      </c>
      <c r="L1686" s="31">
        <v>735000</v>
      </c>
      <c r="M1686" s="32" t="s">
        <v>2189</v>
      </c>
      <c r="N1686" s="29">
        <v>798</v>
      </c>
      <c r="O1686" s="29">
        <v>84</v>
      </c>
      <c r="P1686" s="29">
        <v>96</v>
      </c>
      <c r="Q1686" s="29">
        <v>127</v>
      </c>
      <c r="R1686" s="29">
        <v>95.3</v>
      </c>
      <c r="S1686" s="33">
        <v>-7.2916666666666963E-3</v>
      </c>
      <c r="T1686" s="34">
        <v>729640.625</v>
      </c>
      <c r="U1686" s="34">
        <v>101410.0517979452</v>
      </c>
      <c r="V1686" s="35">
        <v>628230.57320205483</v>
      </c>
      <c r="W1686" s="24">
        <v>0</v>
      </c>
      <c r="X1686" s="35">
        <v>628230.57320205483</v>
      </c>
    </row>
    <row r="1687" spans="1:24">
      <c r="A1687" s="24">
        <v>1686</v>
      </c>
      <c r="B1687" s="25" t="s">
        <v>60</v>
      </c>
      <c r="C1687" s="25" t="s">
        <v>95</v>
      </c>
      <c r="D1687" s="26">
        <v>43463</v>
      </c>
      <c r="E1687" s="27">
        <v>43463</v>
      </c>
      <c r="F1687" s="27">
        <v>43435</v>
      </c>
      <c r="G1687" s="27">
        <v>44798</v>
      </c>
      <c r="H1687" s="28">
        <v>3.6575342465753424</v>
      </c>
      <c r="I1687" s="29">
        <v>25</v>
      </c>
      <c r="J1687" s="30">
        <v>0.05</v>
      </c>
      <c r="K1687" s="29">
        <v>3.7999999999999999E-2</v>
      </c>
      <c r="L1687" s="31">
        <v>126000</v>
      </c>
      <c r="M1687" s="32" t="s">
        <v>2189</v>
      </c>
      <c r="N1687" s="29">
        <v>798</v>
      </c>
      <c r="O1687" s="29">
        <v>84</v>
      </c>
      <c r="P1687" s="29">
        <v>96</v>
      </c>
      <c r="Q1687" s="29">
        <v>127</v>
      </c>
      <c r="R1687" s="29">
        <v>95.3</v>
      </c>
      <c r="S1687" s="33">
        <v>-7.2916666666666963E-3</v>
      </c>
      <c r="T1687" s="34">
        <v>125081.25</v>
      </c>
      <c r="U1687" s="34">
        <v>17384.580308219178</v>
      </c>
      <c r="V1687" s="35">
        <v>107696.66969178081</v>
      </c>
      <c r="W1687" s="24">
        <v>0</v>
      </c>
      <c r="X1687" s="35">
        <v>107696.66969178081</v>
      </c>
    </row>
    <row r="1688" spans="1:24">
      <c r="A1688" s="24">
        <v>1687</v>
      </c>
      <c r="B1688" s="25" t="s">
        <v>60</v>
      </c>
      <c r="C1688" s="25" t="s">
        <v>96</v>
      </c>
      <c r="D1688" s="26">
        <v>43463</v>
      </c>
      <c r="E1688" s="27">
        <v>43463</v>
      </c>
      <c r="F1688" s="27">
        <v>43435</v>
      </c>
      <c r="G1688" s="27">
        <v>44798</v>
      </c>
      <c r="H1688" s="28">
        <v>3.6575342465753424</v>
      </c>
      <c r="I1688" s="29">
        <v>25</v>
      </c>
      <c r="J1688" s="30">
        <v>0.05</v>
      </c>
      <c r="K1688" s="29">
        <v>3.7999999999999999E-2</v>
      </c>
      <c r="L1688" s="31">
        <v>29327302</v>
      </c>
      <c r="M1688" s="32" t="s">
        <v>2189</v>
      </c>
      <c r="N1688" s="29">
        <v>798</v>
      </c>
      <c r="O1688" s="29">
        <v>84</v>
      </c>
      <c r="P1688" s="29">
        <v>96</v>
      </c>
      <c r="Q1688" s="29">
        <v>127</v>
      </c>
      <c r="R1688" s="29">
        <v>95.3</v>
      </c>
      <c r="S1688" s="33">
        <v>-7.2916666666666963E-3</v>
      </c>
      <c r="T1688" s="34">
        <v>29113457.089583334</v>
      </c>
      <c r="U1688" s="34">
        <v>4046371.7209714041</v>
      </c>
      <c r="V1688" s="35">
        <v>25067085.368611928</v>
      </c>
      <c r="W1688" s="24">
        <v>0</v>
      </c>
      <c r="X1688" s="35">
        <v>25067085.368611928</v>
      </c>
    </row>
    <row r="1689" spans="1:24">
      <c r="A1689" s="24">
        <v>1688</v>
      </c>
      <c r="B1689" s="25" t="s">
        <v>60</v>
      </c>
      <c r="C1689" s="25" t="s">
        <v>97</v>
      </c>
      <c r="D1689" s="26">
        <v>43463</v>
      </c>
      <c r="E1689" s="27">
        <v>43463</v>
      </c>
      <c r="F1689" s="27">
        <v>43435</v>
      </c>
      <c r="G1689" s="27">
        <v>44798</v>
      </c>
      <c r="H1689" s="28">
        <v>3.6575342465753424</v>
      </c>
      <c r="I1689" s="29">
        <v>25</v>
      </c>
      <c r="J1689" s="30">
        <v>0.05</v>
      </c>
      <c r="K1689" s="29">
        <v>3.7999999999999999E-2</v>
      </c>
      <c r="L1689" s="31">
        <v>1517250</v>
      </c>
      <c r="M1689" s="32" t="s">
        <v>1941</v>
      </c>
      <c r="N1689" s="29">
        <v>674</v>
      </c>
      <c r="O1689" s="29">
        <v>84</v>
      </c>
      <c r="P1689" s="29">
        <v>106.1</v>
      </c>
      <c r="Q1689" s="29">
        <v>127</v>
      </c>
      <c r="R1689" s="29">
        <v>122.8</v>
      </c>
      <c r="S1689" s="33">
        <v>0.15739868049010372</v>
      </c>
      <c r="T1689" s="34">
        <v>1756063.1479736099</v>
      </c>
      <c r="U1689" s="34">
        <v>244068.72190877047</v>
      </c>
      <c r="V1689" s="35">
        <v>1511994.4260648394</v>
      </c>
      <c r="W1689" s="24">
        <v>0</v>
      </c>
      <c r="X1689" s="35">
        <v>1511994.4260648394</v>
      </c>
    </row>
    <row r="1690" spans="1:24">
      <c r="A1690" s="24">
        <v>1689</v>
      </c>
      <c r="B1690" s="25" t="s">
        <v>60</v>
      </c>
      <c r="C1690" s="25" t="s">
        <v>98</v>
      </c>
      <c r="D1690" s="26">
        <v>43463</v>
      </c>
      <c r="E1690" s="27">
        <v>43463</v>
      </c>
      <c r="F1690" s="27">
        <v>43435</v>
      </c>
      <c r="G1690" s="27">
        <v>44798</v>
      </c>
      <c r="H1690" s="28">
        <v>3.6575342465753424</v>
      </c>
      <c r="I1690" s="29">
        <v>25</v>
      </c>
      <c r="J1690" s="30">
        <v>0.05</v>
      </c>
      <c r="K1690" s="29">
        <v>3.7999999999999999E-2</v>
      </c>
      <c r="L1690" s="31">
        <v>312900</v>
      </c>
      <c r="M1690" s="32" t="s">
        <v>2189</v>
      </c>
      <c r="N1690" s="29">
        <v>798</v>
      </c>
      <c r="O1690" s="29">
        <v>84</v>
      </c>
      <c r="P1690" s="29">
        <v>96</v>
      </c>
      <c r="Q1690" s="29">
        <v>127</v>
      </c>
      <c r="R1690" s="29">
        <v>95.3</v>
      </c>
      <c r="S1690" s="33">
        <v>-7.2916666666666963E-3</v>
      </c>
      <c r="T1690" s="34">
        <v>310618.4375</v>
      </c>
      <c r="U1690" s="34">
        <v>43171.70776541096</v>
      </c>
      <c r="V1690" s="35">
        <v>267446.72973458905</v>
      </c>
      <c r="W1690" s="24">
        <v>0</v>
      </c>
      <c r="X1690" s="35">
        <v>267446.72973458905</v>
      </c>
    </row>
    <row r="1691" spans="1:24">
      <c r="A1691" s="24">
        <v>1690</v>
      </c>
      <c r="B1691" s="25" t="s">
        <v>60</v>
      </c>
      <c r="C1691" s="25" t="s">
        <v>99</v>
      </c>
      <c r="D1691" s="26">
        <v>43463</v>
      </c>
      <c r="E1691" s="27">
        <v>43463</v>
      </c>
      <c r="F1691" s="27">
        <v>43435</v>
      </c>
      <c r="G1691" s="27">
        <v>44798</v>
      </c>
      <c r="H1691" s="28">
        <v>3.6575342465753424</v>
      </c>
      <c r="I1691" s="29">
        <v>25</v>
      </c>
      <c r="J1691" s="30">
        <v>0.05</v>
      </c>
      <c r="K1691" s="29">
        <v>3.7999999999999999E-2</v>
      </c>
      <c r="L1691" s="31">
        <v>1174950</v>
      </c>
      <c r="M1691" s="32" t="s">
        <v>2189</v>
      </c>
      <c r="N1691" s="29">
        <v>798</v>
      </c>
      <c r="O1691" s="29">
        <v>84</v>
      </c>
      <c r="P1691" s="29">
        <v>96</v>
      </c>
      <c r="Q1691" s="29">
        <v>127</v>
      </c>
      <c r="R1691" s="29">
        <v>95.3</v>
      </c>
      <c r="S1691" s="33">
        <v>-7.2916666666666963E-3</v>
      </c>
      <c r="T1691" s="34">
        <v>1166382.65625</v>
      </c>
      <c r="U1691" s="34">
        <v>162111.21137414384</v>
      </c>
      <c r="V1691" s="35">
        <v>1004271.4448758562</v>
      </c>
      <c r="W1691" s="24">
        <v>0</v>
      </c>
      <c r="X1691" s="35">
        <v>1004271.4448758562</v>
      </c>
    </row>
    <row r="1692" spans="1:24">
      <c r="A1692" s="24">
        <v>1691</v>
      </c>
      <c r="B1692" s="25" t="s">
        <v>60</v>
      </c>
      <c r="C1692" s="25" t="s">
        <v>100</v>
      </c>
      <c r="D1692" s="26">
        <v>43463</v>
      </c>
      <c r="E1692" s="27">
        <v>43463</v>
      </c>
      <c r="F1692" s="27">
        <v>43435</v>
      </c>
      <c r="G1692" s="27">
        <v>44798</v>
      </c>
      <c r="H1692" s="28">
        <v>3.6575342465753424</v>
      </c>
      <c r="I1692" s="29">
        <v>25</v>
      </c>
      <c r="J1692" s="30">
        <v>0.05</v>
      </c>
      <c r="K1692" s="29">
        <v>3.7999999999999999E-2</v>
      </c>
      <c r="L1692" s="31">
        <v>582750</v>
      </c>
      <c r="M1692" s="32" t="s">
        <v>1973</v>
      </c>
      <c r="N1692" s="29">
        <v>690</v>
      </c>
      <c r="O1692" s="29">
        <v>84</v>
      </c>
      <c r="P1692" s="29">
        <v>111.5</v>
      </c>
      <c r="Q1692" s="29">
        <v>127</v>
      </c>
      <c r="R1692" s="29">
        <v>145.69999999999999</v>
      </c>
      <c r="S1692" s="33">
        <v>0.30672645739910304</v>
      </c>
      <c r="T1692" s="34">
        <v>761494.84304932738</v>
      </c>
      <c r="U1692" s="34">
        <v>105837.35174765035</v>
      </c>
      <c r="V1692" s="35">
        <v>655657.49130167707</v>
      </c>
      <c r="W1692" s="24">
        <v>0</v>
      </c>
      <c r="X1692" s="35">
        <v>655657.49130167707</v>
      </c>
    </row>
    <row r="1693" spans="1:24">
      <c r="A1693" s="24">
        <v>1692</v>
      </c>
      <c r="B1693" s="25" t="s">
        <v>60</v>
      </c>
      <c r="C1693" s="25" t="s">
        <v>101</v>
      </c>
      <c r="D1693" s="26">
        <v>43463</v>
      </c>
      <c r="E1693" s="27">
        <v>43463</v>
      </c>
      <c r="F1693" s="27">
        <v>43435</v>
      </c>
      <c r="G1693" s="27">
        <v>44798</v>
      </c>
      <c r="H1693" s="28">
        <v>3.6575342465753424</v>
      </c>
      <c r="I1693" s="29">
        <v>25</v>
      </c>
      <c r="J1693" s="30">
        <v>0.05</v>
      </c>
      <c r="K1693" s="29">
        <v>3.7999999999999999E-2</v>
      </c>
      <c r="L1693" s="31">
        <v>9976171</v>
      </c>
      <c r="M1693" s="32" t="s">
        <v>2189</v>
      </c>
      <c r="N1693" s="29">
        <v>798</v>
      </c>
      <c r="O1693" s="29">
        <v>84</v>
      </c>
      <c r="P1693" s="29">
        <v>96</v>
      </c>
      <c r="Q1693" s="29">
        <v>127</v>
      </c>
      <c r="R1693" s="29">
        <v>95.3</v>
      </c>
      <c r="S1693" s="33">
        <v>-7.2916666666666963E-3</v>
      </c>
      <c r="T1693" s="34">
        <v>9903428.0864583328</v>
      </c>
      <c r="U1693" s="34">
        <v>1376440.8406192637</v>
      </c>
      <c r="V1693" s="35">
        <v>8526987.2458390687</v>
      </c>
      <c r="W1693" s="24">
        <v>0</v>
      </c>
      <c r="X1693" s="35">
        <v>8526987.2458390687</v>
      </c>
    </row>
    <row r="1694" spans="1:24">
      <c r="A1694" s="24">
        <v>1693</v>
      </c>
      <c r="B1694" s="25" t="s">
        <v>60</v>
      </c>
      <c r="C1694" s="25" t="s">
        <v>102</v>
      </c>
      <c r="D1694" s="26">
        <v>43463</v>
      </c>
      <c r="E1694" s="27">
        <v>43463</v>
      </c>
      <c r="F1694" s="27">
        <v>43435</v>
      </c>
      <c r="G1694" s="27">
        <v>44798</v>
      </c>
      <c r="H1694" s="28">
        <v>3.6575342465753424</v>
      </c>
      <c r="I1694" s="29">
        <v>25</v>
      </c>
      <c r="J1694" s="30">
        <v>0.05</v>
      </c>
      <c r="K1694" s="29">
        <v>3.7999999999999999E-2</v>
      </c>
      <c r="L1694" s="31">
        <v>21103901</v>
      </c>
      <c r="M1694" s="32" t="s">
        <v>2189</v>
      </c>
      <c r="N1694" s="29">
        <v>798</v>
      </c>
      <c r="O1694" s="29">
        <v>84</v>
      </c>
      <c r="P1694" s="29">
        <v>96</v>
      </c>
      <c r="Q1694" s="29">
        <v>127</v>
      </c>
      <c r="R1694" s="29">
        <v>95.3</v>
      </c>
      <c r="S1694" s="33">
        <v>-7.2916666666666963E-3</v>
      </c>
      <c r="T1694" s="34">
        <v>20950018.388541665</v>
      </c>
      <c r="U1694" s="34">
        <v>2911765.5694540236</v>
      </c>
      <c r="V1694" s="35">
        <v>18038252.819087639</v>
      </c>
      <c r="W1694" s="24">
        <v>0</v>
      </c>
      <c r="X1694" s="35">
        <v>18038252.819087639</v>
      </c>
    </row>
    <row r="1695" spans="1:24">
      <c r="A1695" s="24">
        <v>1694</v>
      </c>
      <c r="B1695" s="25" t="s">
        <v>60</v>
      </c>
      <c r="C1695" s="25" t="s">
        <v>103</v>
      </c>
      <c r="D1695" s="26">
        <v>43463</v>
      </c>
      <c r="E1695" s="27">
        <v>43463</v>
      </c>
      <c r="F1695" s="27">
        <v>43435</v>
      </c>
      <c r="G1695" s="27">
        <v>44798</v>
      </c>
      <c r="H1695" s="28">
        <v>3.6575342465753424</v>
      </c>
      <c r="I1695" s="29">
        <v>25</v>
      </c>
      <c r="J1695" s="30">
        <v>0.05</v>
      </c>
      <c r="K1695" s="29">
        <v>3.7999999999999999E-2</v>
      </c>
      <c r="L1695" s="31">
        <v>580650</v>
      </c>
      <c r="M1695" s="32" t="s">
        <v>2189</v>
      </c>
      <c r="N1695" s="29">
        <v>798</v>
      </c>
      <c r="O1695" s="29">
        <v>84</v>
      </c>
      <c r="P1695" s="29">
        <v>96</v>
      </c>
      <c r="Q1695" s="29">
        <v>127</v>
      </c>
      <c r="R1695" s="29">
        <v>95.3</v>
      </c>
      <c r="S1695" s="33">
        <v>-7.2916666666666963E-3</v>
      </c>
      <c r="T1695" s="34">
        <v>576416.09375</v>
      </c>
      <c r="U1695" s="34">
        <v>80113.940920376714</v>
      </c>
      <c r="V1695" s="35">
        <v>496302.15282962332</v>
      </c>
      <c r="W1695" s="24">
        <v>0</v>
      </c>
      <c r="X1695" s="35">
        <v>496302.15282962332</v>
      </c>
    </row>
    <row r="1696" spans="1:24">
      <c r="A1696" s="24">
        <v>1695</v>
      </c>
      <c r="B1696" s="25" t="s">
        <v>60</v>
      </c>
      <c r="C1696" s="25" t="s">
        <v>104</v>
      </c>
      <c r="D1696" s="26">
        <v>43463</v>
      </c>
      <c r="E1696" s="27">
        <v>43463</v>
      </c>
      <c r="F1696" s="27">
        <v>43435</v>
      </c>
      <c r="G1696" s="27">
        <v>44798</v>
      </c>
      <c r="H1696" s="28">
        <v>3.6575342465753424</v>
      </c>
      <c r="I1696" s="29">
        <v>25</v>
      </c>
      <c r="J1696" s="30">
        <v>0.05</v>
      </c>
      <c r="K1696" s="29">
        <v>3.7999999999999999E-2</v>
      </c>
      <c r="L1696" s="31">
        <v>175035</v>
      </c>
      <c r="M1696" s="32" t="s">
        <v>1877</v>
      </c>
      <c r="N1696" s="29">
        <v>642</v>
      </c>
      <c r="O1696" s="29">
        <v>84</v>
      </c>
      <c r="P1696" s="29">
        <v>79.3</v>
      </c>
      <c r="Q1696" s="29">
        <v>127</v>
      </c>
      <c r="R1696" s="29">
        <v>94</v>
      </c>
      <c r="S1696" s="33">
        <v>0.18537200504413623</v>
      </c>
      <c r="T1696" s="34">
        <v>207481.5889029004</v>
      </c>
      <c r="U1696" s="34">
        <v>28837.098643956539</v>
      </c>
      <c r="V1696" s="35">
        <v>178644.49025894387</v>
      </c>
      <c r="W1696" s="24">
        <v>0</v>
      </c>
      <c r="X1696" s="35">
        <v>178644.49025894387</v>
      </c>
    </row>
    <row r="1697" spans="1:24">
      <c r="A1697" s="24">
        <v>1696</v>
      </c>
      <c r="B1697" s="25" t="s">
        <v>60</v>
      </c>
      <c r="C1697" s="25" t="s">
        <v>105</v>
      </c>
      <c r="D1697" s="26">
        <v>43463</v>
      </c>
      <c r="E1697" s="27">
        <v>43463</v>
      </c>
      <c r="F1697" s="27">
        <v>43435</v>
      </c>
      <c r="G1697" s="27">
        <v>44798</v>
      </c>
      <c r="H1697" s="28">
        <v>3.6575342465753424</v>
      </c>
      <c r="I1697" s="29">
        <v>25</v>
      </c>
      <c r="J1697" s="30">
        <v>0.05</v>
      </c>
      <c r="K1697" s="29">
        <v>3.7999999999999999E-2</v>
      </c>
      <c r="L1697" s="31">
        <v>132796</v>
      </c>
      <c r="M1697" s="32" t="s">
        <v>2189</v>
      </c>
      <c r="N1697" s="29">
        <v>798</v>
      </c>
      <c r="O1697" s="29">
        <v>84</v>
      </c>
      <c r="P1697" s="29">
        <v>96</v>
      </c>
      <c r="Q1697" s="29">
        <v>127</v>
      </c>
      <c r="R1697" s="29">
        <v>95.3</v>
      </c>
      <c r="S1697" s="33">
        <v>-7.2916666666666963E-3</v>
      </c>
      <c r="T1697" s="34">
        <v>131827.69583333333</v>
      </c>
      <c r="U1697" s="34">
        <v>18322.243861986299</v>
      </c>
      <c r="V1697" s="35">
        <v>113505.45197134704</v>
      </c>
      <c r="W1697" s="24">
        <v>0</v>
      </c>
      <c r="X1697" s="35">
        <v>113505.45197134704</v>
      </c>
    </row>
    <row r="1698" spans="1:24">
      <c r="A1698" s="24">
        <v>1697</v>
      </c>
      <c r="B1698" s="25" t="s">
        <v>60</v>
      </c>
      <c r="C1698" s="25" t="s">
        <v>106</v>
      </c>
      <c r="D1698" s="26">
        <v>43463</v>
      </c>
      <c r="E1698" s="27">
        <v>43463</v>
      </c>
      <c r="F1698" s="27">
        <v>43435</v>
      </c>
      <c r="G1698" s="27">
        <v>44798</v>
      </c>
      <c r="H1698" s="28">
        <v>3.6575342465753424</v>
      </c>
      <c r="I1698" s="29">
        <v>25</v>
      </c>
      <c r="J1698" s="30">
        <v>0.05</v>
      </c>
      <c r="K1698" s="29">
        <v>3.7999999999999999E-2</v>
      </c>
      <c r="L1698" s="31">
        <v>469552</v>
      </c>
      <c r="M1698" s="32" t="s">
        <v>1871</v>
      </c>
      <c r="N1698" s="29">
        <v>639</v>
      </c>
      <c r="O1698" s="29">
        <v>84</v>
      </c>
      <c r="P1698" s="29">
        <v>111.6</v>
      </c>
      <c r="Q1698" s="29">
        <v>127</v>
      </c>
      <c r="R1698" s="29">
        <v>116.2</v>
      </c>
      <c r="S1698" s="33">
        <v>4.1218637992831618E-2</v>
      </c>
      <c r="T1698" s="34">
        <v>488906.29390681011</v>
      </c>
      <c r="U1698" s="34">
        <v>67951.277506554732</v>
      </c>
      <c r="V1698" s="35">
        <v>420955.01640025538</v>
      </c>
      <c r="W1698" s="24">
        <v>0</v>
      </c>
      <c r="X1698" s="35">
        <v>420955.01640025538</v>
      </c>
    </row>
    <row r="1699" spans="1:24">
      <c r="A1699" s="24">
        <v>1698</v>
      </c>
      <c r="B1699" s="25" t="s">
        <v>60</v>
      </c>
      <c r="C1699" s="25" t="s">
        <v>110</v>
      </c>
      <c r="D1699" s="26">
        <v>43463</v>
      </c>
      <c r="E1699" s="27">
        <v>43463</v>
      </c>
      <c r="F1699" s="27">
        <v>43435</v>
      </c>
      <c r="G1699" s="27">
        <v>44798</v>
      </c>
      <c r="H1699" s="28">
        <v>3.6575342465753424</v>
      </c>
      <c r="I1699" s="29">
        <v>25</v>
      </c>
      <c r="J1699" s="30">
        <v>0.05</v>
      </c>
      <c r="K1699" s="29">
        <v>3.7999999999999999E-2</v>
      </c>
      <c r="L1699" s="31">
        <v>16789210</v>
      </c>
      <c r="M1699" s="32" t="s">
        <v>1939</v>
      </c>
      <c r="N1699" s="29">
        <v>673</v>
      </c>
      <c r="O1699" s="29">
        <v>84</v>
      </c>
      <c r="P1699" s="29">
        <v>95.4</v>
      </c>
      <c r="Q1699" s="29">
        <v>127</v>
      </c>
      <c r="R1699" s="29">
        <v>104.3</v>
      </c>
      <c r="S1699" s="33">
        <v>9.3291404612159234E-2</v>
      </c>
      <c r="T1699" s="34">
        <v>18355498.983228508</v>
      </c>
      <c r="U1699" s="34">
        <v>2551162.9134772117</v>
      </c>
      <c r="V1699" s="35">
        <v>15804336.069751296</v>
      </c>
      <c r="W1699" s="24">
        <v>0</v>
      </c>
      <c r="X1699" s="35">
        <v>15804336.069751296</v>
      </c>
    </row>
    <row r="1700" spans="1:24">
      <c r="A1700" s="24">
        <v>1699</v>
      </c>
      <c r="B1700" s="25" t="s">
        <v>60</v>
      </c>
      <c r="C1700" s="25" t="s">
        <v>86</v>
      </c>
      <c r="D1700" s="26">
        <v>43463</v>
      </c>
      <c r="E1700" s="27">
        <v>43463</v>
      </c>
      <c r="F1700" s="27">
        <v>43435</v>
      </c>
      <c r="G1700" s="27">
        <v>44798</v>
      </c>
      <c r="H1700" s="28">
        <v>3.6575342465753424</v>
      </c>
      <c r="I1700" s="29">
        <v>25</v>
      </c>
      <c r="J1700" s="30">
        <v>0.05</v>
      </c>
      <c r="K1700" s="29">
        <v>3.7999999999999999E-2</v>
      </c>
      <c r="L1700" s="31">
        <v>892500</v>
      </c>
      <c r="M1700" s="32" t="s">
        <v>2189</v>
      </c>
      <c r="N1700" s="29">
        <v>798</v>
      </c>
      <c r="O1700" s="29">
        <v>84</v>
      </c>
      <c r="P1700" s="29">
        <v>96</v>
      </c>
      <c r="Q1700" s="29">
        <v>127</v>
      </c>
      <c r="R1700" s="29">
        <v>95.3</v>
      </c>
      <c r="S1700" s="33">
        <v>-7.2916666666666963E-3</v>
      </c>
      <c r="T1700" s="34">
        <v>885992.1875</v>
      </c>
      <c r="U1700" s="34">
        <v>123140.77718321918</v>
      </c>
      <c r="V1700" s="35">
        <v>762851.41031678079</v>
      </c>
      <c r="W1700" s="24">
        <v>0</v>
      </c>
      <c r="X1700" s="35">
        <v>762851.41031678079</v>
      </c>
    </row>
    <row r="1701" spans="1:24">
      <c r="A1701" s="24">
        <v>1700</v>
      </c>
      <c r="B1701" s="25" t="s">
        <v>60</v>
      </c>
      <c r="C1701" s="25" t="s">
        <v>90</v>
      </c>
      <c r="D1701" s="26">
        <v>43463</v>
      </c>
      <c r="E1701" s="27">
        <v>43463</v>
      </c>
      <c r="F1701" s="27">
        <v>43435</v>
      </c>
      <c r="G1701" s="27">
        <v>44798</v>
      </c>
      <c r="H1701" s="28">
        <v>3.6575342465753424</v>
      </c>
      <c r="I1701" s="29">
        <v>25</v>
      </c>
      <c r="J1701" s="30">
        <v>0.05</v>
      </c>
      <c r="K1701" s="29">
        <v>3.7999999999999999E-2</v>
      </c>
      <c r="L1701" s="31">
        <v>472500</v>
      </c>
      <c r="M1701" s="32" t="s">
        <v>2189</v>
      </c>
      <c r="N1701" s="29">
        <v>798</v>
      </c>
      <c r="O1701" s="29">
        <v>84</v>
      </c>
      <c r="P1701" s="29">
        <v>96</v>
      </c>
      <c r="Q1701" s="29">
        <v>127</v>
      </c>
      <c r="R1701" s="29">
        <v>95.3</v>
      </c>
      <c r="S1701" s="33">
        <v>-7.2916666666666963E-3</v>
      </c>
      <c r="T1701" s="34">
        <v>469054.6875</v>
      </c>
      <c r="U1701" s="34">
        <v>65192.176155821915</v>
      </c>
      <c r="V1701" s="35">
        <v>403862.51134417811</v>
      </c>
      <c r="W1701" s="24">
        <v>0</v>
      </c>
      <c r="X1701" s="35">
        <v>403862.51134417811</v>
      </c>
    </row>
    <row r="1702" spans="1:24">
      <c r="A1702" s="24">
        <v>1701</v>
      </c>
      <c r="B1702" s="25" t="s">
        <v>60</v>
      </c>
      <c r="C1702" s="25" t="s">
        <v>91</v>
      </c>
      <c r="D1702" s="26">
        <v>43463</v>
      </c>
      <c r="E1702" s="27">
        <v>43463</v>
      </c>
      <c r="F1702" s="27">
        <v>43435</v>
      </c>
      <c r="G1702" s="27">
        <v>44798</v>
      </c>
      <c r="H1702" s="28">
        <v>3.6575342465753424</v>
      </c>
      <c r="I1702" s="29">
        <v>25</v>
      </c>
      <c r="J1702" s="30">
        <v>0.05</v>
      </c>
      <c r="K1702" s="29">
        <v>3.7999999999999999E-2</v>
      </c>
      <c r="L1702" s="31">
        <v>637760</v>
      </c>
      <c r="M1702" s="32" t="s">
        <v>2189</v>
      </c>
      <c r="N1702" s="29">
        <v>798</v>
      </c>
      <c r="O1702" s="29">
        <v>84</v>
      </c>
      <c r="P1702" s="29">
        <v>96</v>
      </c>
      <c r="Q1702" s="29">
        <v>127</v>
      </c>
      <c r="R1702" s="29">
        <v>95.3</v>
      </c>
      <c r="S1702" s="33">
        <v>-7.2916666666666963E-3</v>
      </c>
      <c r="T1702" s="34">
        <v>633109.66666666663</v>
      </c>
      <c r="U1702" s="34">
        <v>87993.570931506838</v>
      </c>
      <c r="V1702" s="35">
        <v>545116.09573515982</v>
      </c>
      <c r="W1702" s="24">
        <v>0</v>
      </c>
      <c r="X1702" s="35">
        <v>545116.09573515982</v>
      </c>
    </row>
    <row r="1703" spans="1:24">
      <c r="A1703" s="24">
        <v>1702</v>
      </c>
      <c r="B1703" s="25" t="s">
        <v>60</v>
      </c>
      <c r="C1703" s="25" t="s">
        <v>92</v>
      </c>
      <c r="D1703" s="26">
        <v>43463</v>
      </c>
      <c r="E1703" s="27">
        <v>43463</v>
      </c>
      <c r="F1703" s="27">
        <v>43435</v>
      </c>
      <c r="G1703" s="27">
        <v>44798</v>
      </c>
      <c r="H1703" s="28">
        <v>3.6575342465753424</v>
      </c>
      <c r="I1703" s="29">
        <v>25</v>
      </c>
      <c r="J1703" s="30">
        <v>0.05</v>
      </c>
      <c r="K1703" s="29">
        <v>3.7999999999999999E-2</v>
      </c>
      <c r="L1703" s="31">
        <v>21044329</v>
      </c>
      <c r="M1703" s="32" t="s">
        <v>2189</v>
      </c>
      <c r="N1703" s="29">
        <v>798</v>
      </c>
      <c r="O1703" s="29">
        <v>84</v>
      </c>
      <c r="P1703" s="29">
        <v>96</v>
      </c>
      <c r="Q1703" s="29">
        <v>127</v>
      </c>
      <c r="R1703" s="29">
        <v>95.3</v>
      </c>
      <c r="S1703" s="33">
        <v>-7.2916666666666963E-3</v>
      </c>
      <c r="T1703" s="34">
        <v>20890880.767708331</v>
      </c>
      <c r="U1703" s="34">
        <v>2903546.2502625855</v>
      </c>
      <c r="V1703" s="35">
        <v>17987334.517445747</v>
      </c>
      <c r="W1703" s="24">
        <v>0</v>
      </c>
      <c r="X1703" s="35">
        <v>17987334.517445747</v>
      </c>
    </row>
    <row r="1704" spans="1:24">
      <c r="A1704" s="24">
        <v>1703</v>
      </c>
      <c r="B1704" s="25" t="s">
        <v>60</v>
      </c>
      <c r="C1704" s="25" t="s">
        <v>93</v>
      </c>
      <c r="D1704" s="26">
        <v>43463</v>
      </c>
      <c r="E1704" s="27">
        <v>43463</v>
      </c>
      <c r="F1704" s="27">
        <v>43435</v>
      </c>
      <c r="G1704" s="27">
        <v>44798</v>
      </c>
      <c r="H1704" s="28">
        <v>3.6575342465753424</v>
      </c>
      <c r="I1704" s="29">
        <v>25</v>
      </c>
      <c r="J1704" s="30">
        <v>0.05</v>
      </c>
      <c r="K1704" s="29">
        <v>3.7999999999999999E-2</v>
      </c>
      <c r="L1704" s="31">
        <v>969266</v>
      </c>
      <c r="M1704" s="32" t="s">
        <v>2189</v>
      </c>
      <c r="N1704" s="29">
        <v>798</v>
      </c>
      <c r="O1704" s="29">
        <v>84</v>
      </c>
      <c r="P1704" s="29">
        <v>96</v>
      </c>
      <c r="Q1704" s="29">
        <v>127</v>
      </c>
      <c r="R1704" s="29">
        <v>95.3</v>
      </c>
      <c r="S1704" s="33">
        <v>-7.2916666666666963E-3</v>
      </c>
      <c r="T1704" s="34">
        <v>962198.43541666667</v>
      </c>
      <c r="U1704" s="34">
        <v>133732.4017224315</v>
      </c>
      <c r="V1704" s="35">
        <v>828466.03369423514</v>
      </c>
      <c r="W1704" s="24">
        <v>0</v>
      </c>
      <c r="X1704" s="35">
        <v>828466.03369423514</v>
      </c>
    </row>
    <row r="1705" spans="1:24">
      <c r="A1705" s="24">
        <v>1704</v>
      </c>
      <c r="B1705" s="25" t="s">
        <v>60</v>
      </c>
      <c r="C1705" s="25" t="s">
        <v>94</v>
      </c>
      <c r="D1705" s="26">
        <v>43463</v>
      </c>
      <c r="E1705" s="27">
        <v>43463</v>
      </c>
      <c r="F1705" s="27">
        <v>43435</v>
      </c>
      <c r="G1705" s="27">
        <v>44798</v>
      </c>
      <c r="H1705" s="28">
        <v>3.6575342465753424</v>
      </c>
      <c r="I1705" s="29">
        <v>25</v>
      </c>
      <c r="J1705" s="30">
        <v>0.05</v>
      </c>
      <c r="K1705" s="29">
        <v>3.7999999999999999E-2</v>
      </c>
      <c r="L1705" s="31">
        <v>735000</v>
      </c>
      <c r="M1705" s="32" t="s">
        <v>2189</v>
      </c>
      <c r="N1705" s="29">
        <v>798</v>
      </c>
      <c r="O1705" s="29">
        <v>84</v>
      </c>
      <c r="P1705" s="29">
        <v>96</v>
      </c>
      <c r="Q1705" s="29">
        <v>127</v>
      </c>
      <c r="R1705" s="29">
        <v>95.3</v>
      </c>
      <c r="S1705" s="33">
        <v>-7.2916666666666963E-3</v>
      </c>
      <c r="T1705" s="34">
        <v>729640.625</v>
      </c>
      <c r="U1705" s="34">
        <v>101410.0517979452</v>
      </c>
      <c r="V1705" s="35">
        <v>628230.57320205483</v>
      </c>
      <c r="W1705" s="24">
        <v>0</v>
      </c>
      <c r="X1705" s="35">
        <v>628230.57320205483</v>
      </c>
    </row>
    <row r="1706" spans="1:24">
      <c r="A1706" s="24">
        <v>1705</v>
      </c>
      <c r="B1706" s="25" t="s">
        <v>60</v>
      </c>
      <c r="C1706" s="25" t="s">
        <v>95</v>
      </c>
      <c r="D1706" s="26">
        <v>43463</v>
      </c>
      <c r="E1706" s="27">
        <v>43463</v>
      </c>
      <c r="F1706" s="27">
        <v>43435</v>
      </c>
      <c r="G1706" s="27">
        <v>44798</v>
      </c>
      <c r="H1706" s="28">
        <v>3.6575342465753424</v>
      </c>
      <c r="I1706" s="29">
        <v>25</v>
      </c>
      <c r="J1706" s="30">
        <v>0.05</v>
      </c>
      <c r="K1706" s="29">
        <v>3.7999999999999999E-2</v>
      </c>
      <c r="L1706" s="31">
        <v>126000</v>
      </c>
      <c r="M1706" s="32" t="s">
        <v>2189</v>
      </c>
      <c r="N1706" s="29">
        <v>798</v>
      </c>
      <c r="O1706" s="29">
        <v>84</v>
      </c>
      <c r="P1706" s="29">
        <v>96</v>
      </c>
      <c r="Q1706" s="29">
        <v>127</v>
      </c>
      <c r="R1706" s="29">
        <v>95.3</v>
      </c>
      <c r="S1706" s="33">
        <v>-7.2916666666666963E-3</v>
      </c>
      <c r="T1706" s="34">
        <v>125081.25</v>
      </c>
      <c r="U1706" s="34">
        <v>17384.580308219178</v>
      </c>
      <c r="V1706" s="35">
        <v>107696.66969178081</v>
      </c>
      <c r="W1706" s="24">
        <v>0</v>
      </c>
      <c r="X1706" s="35">
        <v>107696.66969178081</v>
      </c>
    </row>
    <row r="1707" spans="1:24">
      <c r="A1707" s="24">
        <v>1706</v>
      </c>
      <c r="B1707" s="25" t="s">
        <v>60</v>
      </c>
      <c r="C1707" s="25" t="s">
        <v>96</v>
      </c>
      <c r="D1707" s="26">
        <v>43463</v>
      </c>
      <c r="E1707" s="27">
        <v>43463</v>
      </c>
      <c r="F1707" s="27">
        <v>43435</v>
      </c>
      <c r="G1707" s="27">
        <v>44798</v>
      </c>
      <c r="H1707" s="28">
        <v>3.6575342465753424</v>
      </c>
      <c r="I1707" s="29">
        <v>25</v>
      </c>
      <c r="J1707" s="30">
        <v>0.05</v>
      </c>
      <c r="K1707" s="29">
        <v>3.7999999999999999E-2</v>
      </c>
      <c r="L1707" s="31">
        <v>29327302</v>
      </c>
      <c r="M1707" s="32" t="s">
        <v>2189</v>
      </c>
      <c r="N1707" s="29">
        <v>798</v>
      </c>
      <c r="O1707" s="29">
        <v>84</v>
      </c>
      <c r="P1707" s="29">
        <v>96</v>
      </c>
      <c r="Q1707" s="29">
        <v>127</v>
      </c>
      <c r="R1707" s="29">
        <v>95.3</v>
      </c>
      <c r="S1707" s="33">
        <v>-7.2916666666666963E-3</v>
      </c>
      <c r="T1707" s="34">
        <v>29113457.089583334</v>
      </c>
      <c r="U1707" s="34">
        <v>4046371.7209714041</v>
      </c>
      <c r="V1707" s="35">
        <v>25067085.368611928</v>
      </c>
      <c r="W1707" s="24">
        <v>0</v>
      </c>
      <c r="X1707" s="35">
        <v>25067085.368611928</v>
      </c>
    </row>
    <row r="1708" spans="1:24">
      <c r="A1708" s="24">
        <v>1707</v>
      </c>
      <c r="B1708" s="25" t="s">
        <v>60</v>
      </c>
      <c r="C1708" s="25" t="s">
        <v>97</v>
      </c>
      <c r="D1708" s="26">
        <v>43463</v>
      </c>
      <c r="E1708" s="27">
        <v>43463</v>
      </c>
      <c r="F1708" s="27">
        <v>43435</v>
      </c>
      <c r="G1708" s="27">
        <v>44798</v>
      </c>
      <c r="H1708" s="28">
        <v>3.6575342465753424</v>
      </c>
      <c r="I1708" s="29">
        <v>25</v>
      </c>
      <c r="J1708" s="30">
        <v>0.05</v>
      </c>
      <c r="K1708" s="29">
        <v>3.7999999999999999E-2</v>
      </c>
      <c r="L1708" s="31">
        <v>1517250</v>
      </c>
      <c r="M1708" s="32" t="s">
        <v>1941</v>
      </c>
      <c r="N1708" s="29">
        <v>674</v>
      </c>
      <c r="O1708" s="29">
        <v>84</v>
      </c>
      <c r="P1708" s="29">
        <v>106.1</v>
      </c>
      <c r="Q1708" s="29">
        <v>127</v>
      </c>
      <c r="R1708" s="29">
        <v>122.8</v>
      </c>
      <c r="S1708" s="33">
        <v>0.15739868049010372</v>
      </c>
      <c r="T1708" s="34">
        <v>1756063.1479736099</v>
      </c>
      <c r="U1708" s="34">
        <v>244068.72190877047</v>
      </c>
      <c r="V1708" s="35">
        <v>1511994.4260648394</v>
      </c>
      <c r="W1708" s="24">
        <v>0</v>
      </c>
      <c r="X1708" s="35">
        <v>1511994.4260648394</v>
      </c>
    </row>
    <row r="1709" spans="1:24">
      <c r="A1709" s="24">
        <v>1708</v>
      </c>
      <c r="B1709" s="25" t="s">
        <v>60</v>
      </c>
      <c r="C1709" s="25" t="s">
        <v>98</v>
      </c>
      <c r="D1709" s="26">
        <v>43463</v>
      </c>
      <c r="E1709" s="27">
        <v>43463</v>
      </c>
      <c r="F1709" s="27">
        <v>43435</v>
      </c>
      <c r="G1709" s="27">
        <v>44798</v>
      </c>
      <c r="H1709" s="28">
        <v>3.6575342465753424</v>
      </c>
      <c r="I1709" s="29">
        <v>25</v>
      </c>
      <c r="J1709" s="30">
        <v>0.05</v>
      </c>
      <c r="K1709" s="29">
        <v>3.7999999999999999E-2</v>
      </c>
      <c r="L1709" s="31">
        <v>312900</v>
      </c>
      <c r="M1709" s="32" t="s">
        <v>2189</v>
      </c>
      <c r="N1709" s="29">
        <v>798</v>
      </c>
      <c r="O1709" s="29">
        <v>84</v>
      </c>
      <c r="P1709" s="29">
        <v>96</v>
      </c>
      <c r="Q1709" s="29">
        <v>127</v>
      </c>
      <c r="R1709" s="29">
        <v>95.3</v>
      </c>
      <c r="S1709" s="33">
        <v>-7.2916666666666963E-3</v>
      </c>
      <c r="T1709" s="34">
        <v>310618.4375</v>
      </c>
      <c r="U1709" s="34">
        <v>43171.70776541096</v>
      </c>
      <c r="V1709" s="35">
        <v>267446.72973458905</v>
      </c>
      <c r="W1709" s="24">
        <v>0</v>
      </c>
      <c r="X1709" s="35">
        <v>267446.72973458905</v>
      </c>
    </row>
    <row r="1710" spans="1:24">
      <c r="A1710" s="24">
        <v>1709</v>
      </c>
      <c r="B1710" s="25" t="s">
        <v>60</v>
      </c>
      <c r="C1710" s="25" t="s">
        <v>99</v>
      </c>
      <c r="D1710" s="26">
        <v>43463</v>
      </c>
      <c r="E1710" s="27">
        <v>43463</v>
      </c>
      <c r="F1710" s="27">
        <v>43435</v>
      </c>
      <c r="G1710" s="27">
        <v>44798</v>
      </c>
      <c r="H1710" s="28">
        <v>3.6575342465753424</v>
      </c>
      <c r="I1710" s="29">
        <v>25</v>
      </c>
      <c r="J1710" s="30">
        <v>0.05</v>
      </c>
      <c r="K1710" s="29">
        <v>3.7999999999999999E-2</v>
      </c>
      <c r="L1710" s="31">
        <v>1174950</v>
      </c>
      <c r="M1710" s="32" t="s">
        <v>2189</v>
      </c>
      <c r="N1710" s="29">
        <v>798</v>
      </c>
      <c r="O1710" s="29">
        <v>84</v>
      </c>
      <c r="P1710" s="29">
        <v>96</v>
      </c>
      <c r="Q1710" s="29">
        <v>127</v>
      </c>
      <c r="R1710" s="29">
        <v>95.3</v>
      </c>
      <c r="S1710" s="33">
        <v>-7.2916666666666963E-3</v>
      </c>
      <c r="T1710" s="34">
        <v>1166382.65625</v>
      </c>
      <c r="U1710" s="34">
        <v>162111.21137414384</v>
      </c>
      <c r="V1710" s="35">
        <v>1004271.4448758562</v>
      </c>
      <c r="W1710" s="24">
        <v>0</v>
      </c>
      <c r="X1710" s="35">
        <v>1004271.4448758562</v>
      </c>
    </row>
    <row r="1711" spans="1:24">
      <c r="A1711" s="24">
        <v>1710</v>
      </c>
      <c r="B1711" s="25" t="s">
        <v>60</v>
      </c>
      <c r="C1711" s="25" t="s">
        <v>100</v>
      </c>
      <c r="D1711" s="26">
        <v>43463</v>
      </c>
      <c r="E1711" s="27">
        <v>43463</v>
      </c>
      <c r="F1711" s="27">
        <v>43435</v>
      </c>
      <c r="G1711" s="27">
        <v>44798</v>
      </c>
      <c r="H1711" s="28">
        <v>3.6575342465753424</v>
      </c>
      <c r="I1711" s="29">
        <v>25</v>
      </c>
      <c r="J1711" s="30">
        <v>0.05</v>
      </c>
      <c r="K1711" s="29">
        <v>3.7999999999999999E-2</v>
      </c>
      <c r="L1711" s="31">
        <v>582750</v>
      </c>
      <c r="M1711" s="32" t="s">
        <v>1973</v>
      </c>
      <c r="N1711" s="29">
        <v>690</v>
      </c>
      <c r="O1711" s="29">
        <v>84</v>
      </c>
      <c r="P1711" s="29">
        <v>111.5</v>
      </c>
      <c r="Q1711" s="29">
        <v>127</v>
      </c>
      <c r="R1711" s="29">
        <v>145.69999999999999</v>
      </c>
      <c r="S1711" s="33">
        <v>0.30672645739910304</v>
      </c>
      <c r="T1711" s="34">
        <v>761494.84304932738</v>
      </c>
      <c r="U1711" s="34">
        <v>105837.35174765035</v>
      </c>
      <c r="V1711" s="35">
        <v>655657.49130167707</v>
      </c>
      <c r="W1711" s="24">
        <v>0</v>
      </c>
      <c r="X1711" s="35">
        <v>655657.49130167707</v>
      </c>
    </row>
    <row r="1712" spans="1:24">
      <c r="A1712" s="24">
        <v>1711</v>
      </c>
      <c r="B1712" s="25" t="s">
        <v>60</v>
      </c>
      <c r="C1712" s="25" t="s">
        <v>101</v>
      </c>
      <c r="D1712" s="26">
        <v>43463</v>
      </c>
      <c r="E1712" s="27">
        <v>43463</v>
      </c>
      <c r="F1712" s="27">
        <v>43435</v>
      </c>
      <c r="G1712" s="27">
        <v>44798</v>
      </c>
      <c r="H1712" s="28">
        <v>3.6575342465753424</v>
      </c>
      <c r="I1712" s="29">
        <v>25</v>
      </c>
      <c r="J1712" s="30">
        <v>0.05</v>
      </c>
      <c r="K1712" s="29">
        <v>3.7999999999999999E-2</v>
      </c>
      <c r="L1712" s="31">
        <v>9976171</v>
      </c>
      <c r="M1712" s="32" t="s">
        <v>2189</v>
      </c>
      <c r="N1712" s="29">
        <v>798</v>
      </c>
      <c r="O1712" s="29">
        <v>84</v>
      </c>
      <c r="P1712" s="29">
        <v>96</v>
      </c>
      <c r="Q1712" s="29">
        <v>127</v>
      </c>
      <c r="R1712" s="29">
        <v>95.3</v>
      </c>
      <c r="S1712" s="33">
        <v>-7.2916666666666963E-3</v>
      </c>
      <c r="T1712" s="34">
        <v>9903428.0864583328</v>
      </c>
      <c r="U1712" s="34">
        <v>1376440.8406192637</v>
      </c>
      <c r="V1712" s="35">
        <v>8526987.2458390687</v>
      </c>
      <c r="W1712" s="24">
        <v>0</v>
      </c>
      <c r="X1712" s="35">
        <v>8526987.2458390687</v>
      </c>
    </row>
    <row r="1713" spans="1:24">
      <c r="A1713" s="24">
        <v>1712</v>
      </c>
      <c r="B1713" s="25" t="s">
        <v>60</v>
      </c>
      <c r="C1713" s="25" t="s">
        <v>102</v>
      </c>
      <c r="D1713" s="26">
        <v>43463</v>
      </c>
      <c r="E1713" s="27">
        <v>43463</v>
      </c>
      <c r="F1713" s="27">
        <v>43435</v>
      </c>
      <c r="G1713" s="27">
        <v>44798</v>
      </c>
      <c r="H1713" s="28">
        <v>3.6575342465753424</v>
      </c>
      <c r="I1713" s="29">
        <v>25</v>
      </c>
      <c r="J1713" s="30">
        <v>0.05</v>
      </c>
      <c r="K1713" s="29">
        <v>3.7999999999999999E-2</v>
      </c>
      <c r="L1713" s="31">
        <v>21103901</v>
      </c>
      <c r="M1713" s="32" t="s">
        <v>2189</v>
      </c>
      <c r="N1713" s="29">
        <v>798</v>
      </c>
      <c r="O1713" s="29">
        <v>84</v>
      </c>
      <c r="P1713" s="29">
        <v>96</v>
      </c>
      <c r="Q1713" s="29">
        <v>127</v>
      </c>
      <c r="R1713" s="29">
        <v>95.3</v>
      </c>
      <c r="S1713" s="33">
        <v>-7.2916666666666963E-3</v>
      </c>
      <c r="T1713" s="34">
        <v>20950018.388541665</v>
      </c>
      <c r="U1713" s="34">
        <v>2911765.5694540236</v>
      </c>
      <c r="V1713" s="35">
        <v>18038252.819087639</v>
      </c>
      <c r="W1713" s="24">
        <v>0</v>
      </c>
      <c r="X1713" s="35">
        <v>18038252.819087639</v>
      </c>
    </row>
    <row r="1714" spans="1:24">
      <c r="A1714" s="24">
        <v>1713</v>
      </c>
      <c r="B1714" s="25" t="s">
        <v>60</v>
      </c>
      <c r="C1714" s="25" t="s">
        <v>103</v>
      </c>
      <c r="D1714" s="26">
        <v>43463</v>
      </c>
      <c r="E1714" s="27">
        <v>43463</v>
      </c>
      <c r="F1714" s="27">
        <v>43435</v>
      </c>
      <c r="G1714" s="27">
        <v>44798</v>
      </c>
      <c r="H1714" s="28">
        <v>3.6575342465753424</v>
      </c>
      <c r="I1714" s="29">
        <v>25</v>
      </c>
      <c r="J1714" s="30">
        <v>0.05</v>
      </c>
      <c r="K1714" s="29">
        <v>3.7999999999999999E-2</v>
      </c>
      <c r="L1714" s="31">
        <v>580650</v>
      </c>
      <c r="M1714" s="32" t="s">
        <v>2189</v>
      </c>
      <c r="N1714" s="29">
        <v>798</v>
      </c>
      <c r="O1714" s="29">
        <v>84</v>
      </c>
      <c r="P1714" s="29">
        <v>96</v>
      </c>
      <c r="Q1714" s="29">
        <v>127</v>
      </c>
      <c r="R1714" s="29">
        <v>95.3</v>
      </c>
      <c r="S1714" s="33">
        <v>-7.2916666666666963E-3</v>
      </c>
      <c r="T1714" s="34">
        <v>576416.09375</v>
      </c>
      <c r="U1714" s="34">
        <v>80113.940920376714</v>
      </c>
      <c r="V1714" s="35">
        <v>496302.15282962332</v>
      </c>
      <c r="W1714" s="24">
        <v>0</v>
      </c>
      <c r="X1714" s="35">
        <v>496302.15282962332</v>
      </c>
    </row>
    <row r="1715" spans="1:24">
      <c r="A1715" s="24">
        <v>1714</v>
      </c>
      <c r="B1715" s="25" t="s">
        <v>60</v>
      </c>
      <c r="C1715" s="25" t="s">
        <v>104</v>
      </c>
      <c r="D1715" s="26">
        <v>43463</v>
      </c>
      <c r="E1715" s="27">
        <v>43463</v>
      </c>
      <c r="F1715" s="27">
        <v>43435</v>
      </c>
      <c r="G1715" s="27">
        <v>44798</v>
      </c>
      <c r="H1715" s="28">
        <v>3.6575342465753424</v>
      </c>
      <c r="I1715" s="29">
        <v>25</v>
      </c>
      <c r="J1715" s="30">
        <v>0.05</v>
      </c>
      <c r="K1715" s="29">
        <v>3.7999999999999999E-2</v>
      </c>
      <c r="L1715" s="31">
        <v>175035</v>
      </c>
      <c r="M1715" s="32" t="s">
        <v>1877</v>
      </c>
      <c r="N1715" s="29">
        <v>642</v>
      </c>
      <c r="O1715" s="29">
        <v>84</v>
      </c>
      <c r="P1715" s="29">
        <v>79.3</v>
      </c>
      <c r="Q1715" s="29">
        <v>127</v>
      </c>
      <c r="R1715" s="29">
        <v>94</v>
      </c>
      <c r="S1715" s="33">
        <v>0.18537200504413623</v>
      </c>
      <c r="T1715" s="34">
        <v>207481.5889029004</v>
      </c>
      <c r="U1715" s="34">
        <v>28837.098643956539</v>
      </c>
      <c r="V1715" s="35">
        <v>178644.49025894387</v>
      </c>
      <c r="W1715" s="24">
        <v>0</v>
      </c>
      <c r="X1715" s="35">
        <v>178644.49025894387</v>
      </c>
    </row>
    <row r="1716" spans="1:24">
      <c r="A1716" s="24">
        <v>1715</v>
      </c>
      <c r="B1716" s="25" t="s">
        <v>60</v>
      </c>
      <c r="C1716" s="25" t="s">
        <v>105</v>
      </c>
      <c r="D1716" s="26">
        <v>43463</v>
      </c>
      <c r="E1716" s="27">
        <v>43463</v>
      </c>
      <c r="F1716" s="27">
        <v>43435</v>
      </c>
      <c r="G1716" s="27">
        <v>44798</v>
      </c>
      <c r="H1716" s="28">
        <v>3.6575342465753424</v>
      </c>
      <c r="I1716" s="29">
        <v>25</v>
      </c>
      <c r="J1716" s="30">
        <v>0.05</v>
      </c>
      <c r="K1716" s="29">
        <v>3.7999999999999999E-2</v>
      </c>
      <c r="L1716" s="31">
        <v>132796</v>
      </c>
      <c r="M1716" s="32" t="s">
        <v>2189</v>
      </c>
      <c r="N1716" s="29">
        <v>798</v>
      </c>
      <c r="O1716" s="29">
        <v>84</v>
      </c>
      <c r="P1716" s="29">
        <v>96</v>
      </c>
      <c r="Q1716" s="29">
        <v>127</v>
      </c>
      <c r="R1716" s="29">
        <v>95.3</v>
      </c>
      <c r="S1716" s="33">
        <v>-7.2916666666666963E-3</v>
      </c>
      <c r="T1716" s="34">
        <v>131827.69583333333</v>
      </c>
      <c r="U1716" s="34">
        <v>18322.243861986299</v>
      </c>
      <c r="V1716" s="35">
        <v>113505.45197134704</v>
      </c>
      <c r="W1716" s="24">
        <v>0</v>
      </c>
      <c r="X1716" s="35">
        <v>113505.45197134704</v>
      </c>
    </row>
    <row r="1717" spans="1:24">
      <c r="A1717" s="24">
        <v>1716</v>
      </c>
      <c r="B1717" s="25" t="s">
        <v>60</v>
      </c>
      <c r="C1717" s="25" t="s">
        <v>106</v>
      </c>
      <c r="D1717" s="26">
        <v>43463</v>
      </c>
      <c r="E1717" s="27">
        <v>43463</v>
      </c>
      <c r="F1717" s="27">
        <v>43435</v>
      </c>
      <c r="G1717" s="27">
        <v>44798</v>
      </c>
      <c r="H1717" s="28">
        <v>3.6575342465753424</v>
      </c>
      <c r="I1717" s="29">
        <v>25</v>
      </c>
      <c r="J1717" s="30">
        <v>0.05</v>
      </c>
      <c r="K1717" s="29">
        <v>3.7999999999999999E-2</v>
      </c>
      <c r="L1717" s="31">
        <v>469552</v>
      </c>
      <c r="M1717" s="32" t="s">
        <v>1871</v>
      </c>
      <c r="N1717" s="29">
        <v>639</v>
      </c>
      <c r="O1717" s="29">
        <v>84</v>
      </c>
      <c r="P1717" s="29">
        <v>111.6</v>
      </c>
      <c r="Q1717" s="29">
        <v>127</v>
      </c>
      <c r="R1717" s="29">
        <v>116.2</v>
      </c>
      <c r="S1717" s="33">
        <v>4.1218637992831618E-2</v>
      </c>
      <c r="T1717" s="34">
        <v>488906.29390681011</v>
      </c>
      <c r="U1717" s="34">
        <v>67951.277506554732</v>
      </c>
      <c r="V1717" s="35">
        <v>420955.01640025538</v>
      </c>
      <c r="W1717" s="24">
        <v>0</v>
      </c>
      <c r="X1717" s="35">
        <v>420955.01640025538</v>
      </c>
    </row>
    <row r="1718" spans="1:24">
      <c r="A1718" s="24">
        <v>1717</v>
      </c>
      <c r="B1718" s="25" t="s">
        <v>60</v>
      </c>
      <c r="C1718" s="25" t="s">
        <v>110</v>
      </c>
      <c r="D1718" s="26">
        <v>43463</v>
      </c>
      <c r="E1718" s="27">
        <v>43463</v>
      </c>
      <c r="F1718" s="27">
        <v>43435</v>
      </c>
      <c r="G1718" s="27">
        <v>44798</v>
      </c>
      <c r="H1718" s="28">
        <v>3.6575342465753424</v>
      </c>
      <c r="I1718" s="29">
        <v>25</v>
      </c>
      <c r="J1718" s="30">
        <v>0.05</v>
      </c>
      <c r="K1718" s="29">
        <v>3.7999999999999999E-2</v>
      </c>
      <c r="L1718" s="31">
        <v>16789210</v>
      </c>
      <c r="M1718" s="32" t="s">
        <v>1939</v>
      </c>
      <c r="N1718" s="29">
        <v>673</v>
      </c>
      <c r="O1718" s="29">
        <v>84</v>
      </c>
      <c r="P1718" s="29">
        <v>95.4</v>
      </c>
      <c r="Q1718" s="29">
        <v>127</v>
      </c>
      <c r="R1718" s="29">
        <v>104.3</v>
      </c>
      <c r="S1718" s="33">
        <v>9.3291404612159234E-2</v>
      </c>
      <c r="T1718" s="34">
        <v>18355498.983228508</v>
      </c>
      <c r="U1718" s="34">
        <v>2551162.9134772117</v>
      </c>
      <c r="V1718" s="35">
        <v>15804336.069751296</v>
      </c>
      <c r="W1718" s="24">
        <v>0</v>
      </c>
      <c r="X1718" s="35">
        <v>15804336.069751296</v>
      </c>
    </row>
    <row r="1719" spans="1:24">
      <c r="A1719" s="24">
        <v>1718</v>
      </c>
      <c r="B1719" s="25" t="s">
        <v>60</v>
      </c>
      <c r="C1719" s="25" t="s">
        <v>86</v>
      </c>
      <c r="D1719" s="26">
        <v>43463</v>
      </c>
      <c r="E1719" s="27">
        <v>43463</v>
      </c>
      <c r="F1719" s="27">
        <v>43435</v>
      </c>
      <c r="G1719" s="27">
        <v>44798</v>
      </c>
      <c r="H1719" s="28">
        <v>3.6575342465753424</v>
      </c>
      <c r="I1719" s="29">
        <v>25</v>
      </c>
      <c r="J1719" s="30">
        <v>0.05</v>
      </c>
      <c r="K1719" s="29">
        <v>3.7999999999999999E-2</v>
      </c>
      <c r="L1719" s="31">
        <v>892500</v>
      </c>
      <c r="M1719" s="32" t="s">
        <v>2189</v>
      </c>
      <c r="N1719" s="29">
        <v>798</v>
      </c>
      <c r="O1719" s="29">
        <v>84</v>
      </c>
      <c r="P1719" s="29">
        <v>96</v>
      </c>
      <c r="Q1719" s="29">
        <v>127</v>
      </c>
      <c r="R1719" s="29">
        <v>95.3</v>
      </c>
      <c r="S1719" s="33">
        <v>-7.2916666666666963E-3</v>
      </c>
      <c r="T1719" s="34">
        <v>885992.1875</v>
      </c>
      <c r="U1719" s="34">
        <v>123140.77718321918</v>
      </c>
      <c r="V1719" s="35">
        <v>762851.41031678079</v>
      </c>
      <c r="W1719" s="24">
        <v>0</v>
      </c>
      <c r="X1719" s="35">
        <v>762851.41031678079</v>
      </c>
    </row>
    <row r="1720" spans="1:24">
      <c r="A1720" s="24">
        <v>1719</v>
      </c>
      <c r="B1720" s="25" t="s">
        <v>60</v>
      </c>
      <c r="C1720" s="25" t="s">
        <v>90</v>
      </c>
      <c r="D1720" s="26">
        <v>43463</v>
      </c>
      <c r="E1720" s="27">
        <v>43463</v>
      </c>
      <c r="F1720" s="27">
        <v>43435</v>
      </c>
      <c r="G1720" s="27">
        <v>44798</v>
      </c>
      <c r="H1720" s="28">
        <v>3.6575342465753424</v>
      </c>
      <c r="I1720" s="29">
        <v>25</v>
      </c>
      <c r="J1720" s="30">
        <v>0.05</v>
      </c>
      <c r="K1720" s="29">
        <v>3.7999999999999999E-2</v>
      </c>
      <c r="L1720" s="31">
        <v>472500</v>
      </c>
      <c r="M1720" s="32" t="s">
        <v>2189</v>
      </c>
      <c r="N1720" s="29">
        <v>798</v>
      </c>
      <c r="O1720" s="29">
        <v>84</v>
      </c>
      <c r="P1720" s="29">
        <v>96</v>
      </c>
      <c r="Q1720" s="29">
        <v>127</v>
      </c>
      <c r="R1720" s="29">
        <v>95.3</v>
      </c>
      <c r="S1720" s="33">
        <v>-7.2916666666666963E-3</v>
      </c>
      <c r="T1720" s="34">
        <v>469054.6875</v>
      </c>
      <c r="U1720" s="34">
        <v>65192.176155821915</v>
      </c>
      <c r="V1720" s="35">
        <v>403862.51134417811</v>
      </c>
      <c r="W1720" s="24">
        <v>0</v>
      </c>
      <c r="X1720" s="35">
        <v>403862.51134417811</v>
      </c>
    </row>
    <row r="1721" spans="1:24">
      <c r="A1721" s="24">
        <v>1720</v>
      </c>
      <c r="B1721" s="25" t="s">
        <v>60</v>
      </c>
      <c r="C1721" s="25" t="s">
        <v>91</v>
      </c>
      <c r="D1721" s="26">
        <v>43463</v>
      </c>
      <c r="E1721" s="27">
        <v>43463</v>
      </c>
      <c r="F1721" s="27">
        <v>43435</v>
      </c>
      <c r="G1721" s="27">
        <v>44798</v>
      </c>
      <c r="H1721" s="28">
        <v>3.6575342465753424</v>
      </c>
      <c r="I1721" s="29">
        <v>25</v>
      </c>
      <c r="J1721" s="30">
        <v>0.05</v>
      </c>
      <c r="K1721" s="29">
        <v>3.7999999999999999E-2</v>
      </c>
      <c r="L1721" s="31">
        <v>637760</v>
      </c>
      <c r="M1721" s="32" t="s">
        <v>2189</v>
      </c>
      <c r="N1721" s="29">
        <v>798</v>
      </c>
      <c r="O1721" s="29">
        <v>84</v>
      </c>
      <c r="P1721" s="29">
        <v>96</v>
      </c>
      <c r="Q1721" s="29">
        <v>127</v>
      </c>
      <c r="R1721" s="29">
        <v>95.3</v>
      </c>
      <c r="S1721" s="33">
        <v>-7.2916666666666963E-3</v>
      </c>
      <c r="T1721" s="34">
        <v>633109.66666666663</v>
      </c>
      <c r="U1721" s="34">
        <v>87993.570931506838</v>
      </c>
      <c r="V1721" s="35">
        <v>545116.09573515982</v>
      </c>
      <c r="W1721" s="24">
        <v>0</v>
      </c>
      <c r="X1721" s="35">
        <v>545116.09573515982</v>
      </c>
    </row>
    <row r="1722" spans="1:24">
      <c r="A1722" s="24">
        <v>1721</v>
      </c>
      <c r="B1722" s="25" t="s">
        <v>60</v>
      </c>
      <c r="C1722" s="25" t="s">
        <v>92</v>
      </c>
      <c r="D1722" s="26">
        <v>43463</v>
      </c>
      <c r="E1722" s="27">
        <v>43463</v>
      </c>
      <c r="F1722" s="27">
        <v>43435</v>
      </c>
      <c r="G1722" s="27">
        <v>44798</v>
      </c>
      <c r="H1722" s="28">
        <v>3.6575342465753424</v>
      </c>
      <c r="I1722" s="29">
        <v>25</v>
      </c>
      <c r="J1722" s="30">
        <v>0.05</v>
      </c>
      <c r="K1722" s="29">
        <v>3.7999999999999999E-2</v>
      </c>
      <c r="L1722" s="31">
        <v>21044329</v>
      </c>
      <c r="M1722" s="32" t="s">
        <v>2189</v>
      </c>
      <c r="N1722" s="29">
        <v>798</v>
      </c>
      <c r="O1722" s="29">
        <v>84</v>
      </c>
      <c r="P1722" s="29">
        <v>96</v>
      </c>
      <c r="Q1722" s="29">
        <v>127</v>
      </c>
      <c r="R1722" s="29">
        <v>95.3</v>
      </c>
      <c r="S1722" s="33">
        <v>-7.2916666666666963E-3</v>
      </c>
      <c r="T1722" s="34">
        <v>20890880.767708331</v>
      </c>
      <c r="U1722" s="34">
        <v>2903546.2502625855</v>
      </c>
      <c r="V1722" s="35">
        <v>17987334.517445747</v>
      </c>
      <c r="W1722" s="24">
        <v>0</v>
      </c>
      <c r="X1722" s="35">
        <v>17987334.517445747</v>
      </c>
    </row>
    <row r="1723" spans="1:24">
      <c r="A1723" s="24">
        <v>1722</v>
      </c>
      <c r="B1723" s="25" t="s">
        <v>60</v>
      </c>
      <c r="C1723" s="25" t="s">
        <v>93</v>
      </c>
      <c r="D1723" s="26">
        <v>43463</v>
      </c>
      <c r="E1723" s="27">
        <v>43463</v>
      </c>
      <c r="F1723" s="27">
        <v>43435</v>
      </c>
      <c r="G1723" s="27">
        <v>44798</v>
      </c>
      <c r="H1723" s="28">
        <v>3.6575342465753424</v>
      </c>
      <c r="I1723" s="29">
        <v>25</v>
      </c>
      <c r="J1723" s="30">
        <v>0.05</v>
      </c>
      <c r="K1723" s="29">
        <v>3.7999999999999999E-2</v>
      </c>
      <c r="L1723" s="31">
        <v>969266</v>
      </c>
      <c r="M1723" s="32" t="s">
        <v>2189</v>
      </c>
      <c r="N1723" s="29">
        <v>798</v>
      </c>
      <c r="O1723" s="29">
        <v>84</v>
      </c>
      <c r="P1723" s="29">
        <v>96</v>
      </c>
      <c r="Q1723" s="29">
        <v>127</v>
      </c>
      <c r="R1723" s="29">
        <v>95.3</v>
      </c>
      <c r="S1723" s="33">
        <v>-7.2916666666666963E-3</v>
      </c>
      <c r="T1723" s="34">
        <v>962198.43541666667</v>
      </c>
      <c r="U1723" s="34">
        <v>133732.4017224315</v>
      </c>
      <c r="V1723" s="35">
        <v>828466.03369423514</v>
      </c>
      <c r="W1723" s="24">
        <v>0</v>
      </c>
      <c r="X1723" s="35">
        <v>828466.03369423514</v>
      </c>
    </row>
    <row r="1724" spans="1:24">
      <c r="A1724" s="24">
        <v>1723</v>
      </c>
      <c r="B1724" s="25" t="s">
        <v>60</v>
      </c>
      <c r="C1724" s="25" t="s">
        <v>94</v>
      </c>
      <c r="D1724" s="26">
        <v>43463</v>
      </c>
      <c r="E1724" s="27">
        <v>43463</v>
      </c>
      <c r="F1724" s="27">
        <v>43435</v>
      </c>
      <c r="G1724" s="27">
        <v>44798</v>
      </c>
      <c r="H1724" s="28">
        <v>3.6575342465753424</v>
      </c>
      <c r="I1724" s="29">
        <v>25</v>
      </c>
      <c r="J1724" s="30">
        <v>0.05</v>
      </c>
      <c r="K1724" s="29">
        <v>3.7999999999999999E-2</v>
      </c>
      <c r="L1724" s="31">
        <v>735000</v>
      </c>
      <c r="M1724" s="32" t="s">
        <v>2189</v>
      </c>
      <c r="N1724" s="29">
        <v>798</v>
      </c>
      <c r="O1724" s="29">
        <v>84</v>
      </c>
      <c r="P1724" s="29">
        <v>96</v>
      </c>
      <c r="Q1724" s="29">
        <v>127</v>
      </c>
      <c r="R1724" s="29">
        <v>95.3</v>
      </c>
      <c r="S1724" s="33">
        <v>-7.2916666666666963E-3</v>
      </c>
      <c r="T1724" s="34">
        <v>729640.625</v>
      </c>
      <c r="U1724" s="34">
        <v>101410.0517979452</v>
      </c>
      <c r="V1724" s="35">
        <v>628230.57320205483</v>
      </c>
      <c r="W1724" s="24">
        <v>0</v>
      </c>
      <c r="X1724" s="35">
        <v>628230.57320205483</v>
      </c>
    </row>
    <row r="1725" spans="1:24">
      <c r="A1725" s="24">
        <v>1724</v>
      </c>
      <c r="B1725" s="25" t="s">
        <v>60</v>
      </c>
      <c r="C1725" s="25" t="s">
        <v>95</v>
      </c>
      <c r="D1725" s="26">
        <v>43463</v>
      </c>
      <c r="E1725" s="27">
        <v>43463</v>
      </c>
      <c r="F1725" s="27">
        <v>43435</v>
      </c>
      <c r="G1725" s="27">
        <v>44798</v>
      </c>
      <c r="H1725" s="28">
        <v>3.6575342465753424</v>
      </c>
      <c r="I1725" s="29">
        <v>25</v>
      </c>
      <c r="J1725" s="30">
        <v>0.05</v>
      </c>
      <c r="K1725" s="29">
        <v>3.7999999999999999E-2</v>
      </c>
      <c r="L1725" s="31">
        <v>126000</v>
      </c>
      <c r="M1725" s="32" t="s">
        <v>2189</v>
      </c>
      <c r="N1725" s="29">
        <v>798</v>
      </c>
      <c r="O1725" s="29">
        <v>84</v>
      </c>
      <c r="P1725" s="29">
        <v>96</v>
      </c>
      <c r="Q1725" s="29">
        <v>127</v>
      </c>
      <c r="R1725" s="29">
        <v>95.3</v>
      </c>
      <c r="S1725" s="33">
        <v>-7.2916666666666963E-3</v>
      </c>
      <c r="T1725" s="34">
        <v>125081.25</v>
      </c>
      <c r="U1725" s="34">
        <v>17384.580308219178</v>
      </c>
      <c r="V1725" s="35">
        <v>107696.66969178081</v>
      </c>
      <c r="W1725" s="24">
        <v>0</v>
      </c>
      <c r="X1725" s="35">
        <v>107696.66969178081</v>
      </c>
    </row>
    <row r="1726" spans="1:24">
      <c r="A1726" s="24">
        <v>1725</v>
      </c>
      <c r="B1726" s="25" t="s">
        <v>60</v>
      </c>
      <c r="C1726" s="25" t="s">
        <v>96</v>
      </c>
      <c r="D1726" s="26">
        <v>43463</v>
      </c>
      <c r="E1726" s="27">
        <v>43463</v>
      </c>
      <c r="F1726" s="27">
        <v>43435</v>
      </c>
      <c r="G1726" s="27">
        <v>44798</v>
      </c>
      <c r="H1726" s="28">
        <v>3.6575342465753424</v>
      </c>
      <c r="I1726" s="29">
        <v>25</v>
      </c>
      <c r="J1726" s="30">
        <v>0.05</v>
      </c>
      <c r="K1726" s="29">
        <v>3.7999999999999999E-2</v>
      </c>
      <c r="L1726" s="31">
        <v>29327302</v>
      </c>
      <c r="M1726" s="32" t="s">
        <v>2189</v>
      </c>
      <c r="N1726" s="29">
        <v>798</v>
      </c>
      <c r="O1726" s="29">
        <v>84</v>
      </c>
      <c r="P1726" s="29">
        <v>96</v>
      </c>
      <c r="Q1726" s="29">
        <v>127</v>
      </c>
      <c r="R1726" s="29">
        <v>95.3</v>
      </c>
      <c r="S1726" s="33">
        <v>-7.2916666666666963E-3</v>
      </c>
      <c r="T1726" s="34">
        <v>29113457.089583334</v>
      </c>
      <c r="U1726" s="34">
        <v>4046371.7209714041</v>
      </c>
      <c r="V1726" s="35">
        <v>25067085.368611928</v>
      </c>
      <c r="W1726" s="24">
        <v>0</v>
      </c>
      <c r="X1726" s="35">
        <v>25067085.368611928</v>
      </c>
    </row>
    <row r="1727" spans="1:24">
      <c r="A1727" s="24">
        <v>1726</v>
      </c>
      <c r="B1727" s="25" t="s">
        <v>60</v>
      </c>
      <c r="C1727" s="25" t="s">
        <v>97</v>
      </c>
      <c r="D1727" s="26">
        <v>43463</v>
      </c>
      <c r="E1727" s="27">
        <v>43463</v>
      </c>
      <c r="F1727" s="27">
        <v>43435</v>
      </c>
      <c r="G1727" s="27">
        <v>44798</v>
      </c>
      <c r="H1727" s="28">
        <v>3.6575342465753424</v>
      </c>
      <c r="I1727" s="29">
        <v>25</v>
      </c>
      <c r="J1727" s="30">
        <v>0.05</v>
      </c>
      <c r="K1727" s="29">
        <v>3.7999999999999999E-2</v>
      </c>
      <c r="L1727" s="31">
        <v>1517250</v>
      </c>
      <c r="M1727" s="32" t="s">
        <v>1941</v>
      </c>
      <c r="N1727" s="29">
        <v>674</v>
      </c>
      <c r="O1727" s="29">
        <v>84</v>
      </c>
      <c r="P1727" s="29">
        <v>106.1</v>
      </c>
      <c r="Q1727" s="29">
        <v>127</v>
      </c>
      <c r="R1727" s="29">
        <v>122.8</v>
      </c>
      <c r="S1727" s="33">
        <v>0.15739868049010372</v>
      </c>
      <c r="T1727" s="34">
        <v>1756063.1479736099</v>
      </c>
      <c r="U1727" s="34">
        <v>244068.72190877047</v>
      </c>
      <c r="V1727" s="35">
        <v>1511994.4260648394</v>
      </c>
      <c r="W1727" s="24">
        <v>0</v>
      </c>
      <c r="X1727" s="35">
        <v>1511994.4260648394</v>
      </c>
    </row>
    <row r="1728" spans="1:24">
      <c r="A1728" s="24">
        <v>1727</v>
      </c>
      <c r="B1728" s="25" t="s">
        <v>60</v>
      </c>
      <c r="C1728" s="25" t="s">
        <v>98</v>
      </c>
      <c r="D1728" s="26">
        <v>43463</v>
      </c>
      <c r="E1728" s="27">
        <v>43463</v>
      </c>
      <c r="F1728" s="27">
        <v>43435</v>
      </c>
      <c r="G1728" s="27">
        <v>44798</v>
      </c>
      <c r="H1728" s="28">
        <v>3.6575342465753424</v>
      </c>
      <c r="I1728" s="29">
        <v>25</v>
      </c>
      <c r="J1728" s="30">
        <v>0.05</v>
      </c>
      <c r="K1728" s="29">
        <v>3.7999999999999999E-2</v>
      </c>
      <c r="L1728" s="31">
        <v>312900</v>
      </c>
      <c r="M1728" s="32" t="s">
        <v>2189</v>
      </c>
      <c r="N1728" s="29">
        <v>798</v>
      </c>
      <c r="O1728" s="29">
        <v>84</v>
      </c>
      <c r="P1728" s="29">
        <v>96</v>
      </c>
      <c r="Q1728" s="29">
        <v>127</v>
      </c>
      <c r="R1728" s="29">
        <v>95.3</v>
      </c>
      <c r="S1728" s="33">
        <v>-7.2916666666666963E-3</v>
      </c>
      <c r="T1728" s="34">
        <v>310618.4375</v>
      </c>
      <c r="U1728" s="34">
        <v>43171.70776541096</v>
      </c>
      <c r="V1728" s="35">
        <v>267446.72973458905</v>
      </c>
      <c r="W1728" s="24">
        <v>0</v>
      </c>
      <c r="X1728" s="35">
        <v>267446.72973458905</v>
      </c>
    </row>
    <row r="1729" spans="1:24">
      <c r="A1729" s="24">
        <v>1728</v>
      </c>
      <c r="B1729" s="25" t="s">
        <v>60</v>
      </c>
      <c r="C1729" s="25" t="s">
        <v>99</v>
      </c>
      <c r="D1729" s="26">
        <v>43463</v>
      </c>
      <c r="E1729" s="27">
        <v>43463</v>
      </c>
      <c r="F1729" s="27">
        <v>43435</v>
      </c>
      <c r="G1729" s="27">
        <v>44798</v>
      </c>
      <c r="H1729" s="28">
        <v>3.6575342465753424</v>
      </c>
      <c r="I1729" s="29">
        <v>25</v>
      </c>
      <c r="J1729" s="30">
        <v>0.05</v>
      </c>
      <c r="K1729" s="29">
        <v>3.7999999999999999E-2</v>
      </c>
      <c r="L1729" s="31">
        <v>1174950</v>
      </c>
      <c r="M1729" s="32" t="s">
        <v>2189</v>
      </c>
      <c r="N1729" s="29">
        <v>798</v>
      </c>
      <c r="O1729" s="29">
        <v>84</v>
      </c>
      <c r="P1729" s="29">
        <v>96</v>
      </c>
      <c r="Q1729" s="29">
        <v>127</v>
      </c>
      <c r="R1729" s="29">
        <v>95.3</v>
      </c>
      <c r="S1729" s="33">
        <v>-7.2916666666666963E-3</v>
      </c>
      <c r="T1729" s="34">
        <v>1166382.65625</v>
      </c>
      <c r="U1729" s="34">
        <v>162111.21137414384</v>
      </c>
      <c r="V1729" s="35">
        <v>1004271.4448758562</v>
      </c>
      <c r="W1729" s="24">
        <v>0</v>
      </c>
      <c r="X1729" s="35">
        <v>1004271.4448758562</v>
      </c>
    </row>
    <row r="1730" spans="1:24">
      <c r="A1730" s="24">
        <v>1729</v>
      </c>
      <c r="B1730" s="25" t="s">
        <v>60</v>
      </c>
      <c r="C1730" s="25" t="s">
        <v>100</v>
      </c>
      <c r="D1730" s="26">
        <v>43463</v>
      </c>
      <c r="E1730" s="27">
        <v>43463</v>
      </c>
      <c r="F1730" s="27">
        <v>43435</v>
      </c>
      <c r="G1730" s="27">
        <v>44798</v>
      </c>
      <c r="H1730" s="28">
        <v>3.6575342465753424</v>
      </c>
      <c r="I1730" s="29">
        <v>25</v>
      </c>
      <c r="J1730" s="30">
        <v>0.05</v>
      </c>
      <c r="K1730" s="29">
        <v>3.7999999999999999E-2</v>
      </c>
      <c r="L1730" s="31">
        <v>582750</v>
      </c>
      <c r="M1730" s="32" t="s">
        <v>1973</v>
      </c>
      <c r="N1730" s="29">
        <v>690</v>
      </c>
      <c r="O1730" s="29">
        <v>84</v>
      </c>
      <c r="P1730" s="29">
        <v>111.5</v>
      </c>
      <c r="Q1730" s="29">
        <v>127</v>
      </c>
      <c r="R1730" s="29">
        <v>145.69999999999999</v>
      </c>
      <c r="S1730" s="33">
        <v>0.30672645739910304</v>
      </c>
      <c r="T1730" s="34">
        <v>761494.84304932738</v>
      </c>
      <c r="U1730" s="34">
        <v>105837.35174765035</v>
      </c>
      <c r="V1730" s="35">
        <v>655657.49130167707</v>
      </c>
      <c r="W1730" s="24">
        <v>0</v>
      </c>
      <c r="X1730" s="35">
        <v>655657.49130167707</v>
      </c>
    </row>
    <row r="1731" spans="1:24">
      <c r="A1731" s="24">
        <v>1730</v>
      </c>
      <c r="B1731" s="25" t="s">
        <v>60</v>
      </c>
      <c r="C1731" s="25" t="s">
        <v>101</v>
      </c>
      <c r="D1731" s="26">
        <v>43463</v>
      </c>
      <c r="E1731" s="27">
        <v>43463</v>
      </c>
      <c r="F1731" s="27">
        <v>43435</v>
      </c>
      <c r="G1731" s="27">
        <v>44798</v>
      </c>
      <c r="H1731" s="28">
        <v>3.6575342465753424</v>
      </c>
      <c r="I1731" s="29">
        <v>25</v>
      </c>
      <c r="J1731" s="30">
        <v>0.05</v>
      </c>
      <c r="K1731" s="29">
        <v>3.7999999999999999E-2</v>
      </c>
      <c r="L1731" s="31">
        <v>9976171</v>
      </c>
      <c r="M1731" s="32" t="s">
        <v>2189</v>
      </c>
      <c r="N1731" s="29">
        <v>798</v>
      </c>
      <c r="O1731" s="29">
        <v>84</v>
      </c>
      <c r="P1731" s="29">
        <v>96</v>
      </c>
      <c r="Q1731" s="29">
        <v>127</v>
      </c>
      <c r="R1731" s="29">
        <v>95.3</v>
      </c>
      <c r="S1731" s="33">
        <v>-7.2916666666666963E-3</v>
      </c>
      <c r="T1731" s="34">
        <v>9903428.0864583328</v>
      </c>
      <c r="U1731" s="34">
        <v>1376440.8406192637</v>
      </c>
      <c r="V1731" s="35">
        <v>8526987.2458390687</v>
      </c>
      <c r="W1731" s="24">
        <v>0</v>
      </c>
      <c r="X1731" s="35">
        <v>8526987.2458390687</v>
      </c>
    </row>
    <row r="1732" spans="1:24">
      <c r="A1732" s="24">
        <v>1731</v>
      </c>
      <c r="B1732" s="25" t="s">
        <v>60</v>
      </c>
      <c r="C1732" s="25" t="s">
        <v>102</v>
      </c>
      <c r="D1732" s="26">
        <v>43463</v>
      </c>
      <c r="E1732" s="27">
        <v>43463</v>
      </c>
      <c r="F1732" s="27">
        <v>43435</v>
      </c>
      <c r="G1732" s="27">
        <v>44798</v>
      </c>
      <c r="H1732" s="28">
        <v>3.6575342465753424</v>
      </c>
      <c r="I1732" s="29">
        <v>25</v>
      </c>
      <c r="J1732" s="30">
        <v>0.05</v>
      </c>
      <c r="K1732" s="29">
        <v>3.7999999999999999E-2</v>
      </c>
      <c r="L1732" s="31">
        <v>21103901</v>
      </c>
      <c r="M1732" s="32" t="s">
        <v>2189</v>
      </c>
      <c r="N1732" s="29">
        <v>798</v>
      </c>
      <c r="O1732" s="29">
        <v>84</v>
      </c>
      <c r="P1732" s="29">
        <v>96</v>
      </c>
      <c r="Q1732" s="29">
        <v>127</v>
      </c>
      <c r="R1732" s="29">
        <v>95.3</v>
      </c>
      <c r="S1732" s="33">
        <v>-7.2916666666666963E-3</v>
      </c>
      <c r="T1732" s="34">
        <v>20950018.388541665</v>
      </c>
      <c r="U1732" s="34">
        <v>2911765.5694540236</v>
      </c>
      <c r="V1732" s="35">
        <v>18038252.819087639</v>
      </c>
      <c r="W1732" s="24">
        <v>0</v>
      </c>
      <c r="X1732" s="35">
        <v>18038252.819087639</v>
      </c>
    </row>
    <row r="1733" spans="1:24">
      <c r="A1733" s="24">
        <v>1732</v>
      </c>
      <c r="B1733" s="25" t="s">
        <v>60</v>
      </c>
      <c r="C1733" s="25" t="s">
        <v>103</v>
      </c>
      <c r="D1733" s="26">
        <v>43463</v>
      </c>
      <c r="E1733" s="27">
        <v>43463</v>
      </c>
      <c r="F1733" s="27">
        <v>43435</v>
      </c>
      <c r="G1733" s="27">
        <v>44798</v>
      </c>
      <c r="H1733" s="28">
        <v>3.6575342465753424</v>
      </c>
      <c r="I1733" s="29">
        <v>25</v>
      </c>
      <c r="J1733" s="30">
        <v>0.05</v>
      </c>
      <c r="K1733" s="29">
        <v>3.7999999999999999E-2</v>
      </c>
      <c r="L1733" s="31">
        <v>580650</v>
      </c>
      <c r="M1733" s="32" t="s">
        <v>2189</v>
      </c>
      <c r="N1733" s="29">
        <v>798</v>
      </c>
      <c r="O1733" s="29">
        <v>84</v>
      </c>
      <c r="P1733" s="29">
        <v>96</v>
      </c>
      <c r="Q1733" s="29">
        <v>127</v>
      </c>
      <c r="R1733" s="29">
        <v>95.3</v>
      </c>
      <c r="S1733" s="33">
        <v>-7.2916666666666963E-3</v>
      </c>
      <c r="T1733" s="34">
        <v>576416.09375</v>
      </c>
      <c r="U1733" s="34">
        <v>80113.940920376714</v>
      </c>
      <c r="V1733" s="35">
        <v>496302.15282962332</v>
      </c>
      <c r="W1733" s="24">
        <v>0</v>
      </c>
      <c r="X1733" s="35">
        <v>496302.15282962332</v>
      </c>
    </row>
    <row r="1734" spans="1:24">
      <c r="A1734" s="24">
        <v>1733</v>
      </c>
      <c r="B1734" s="25" t="s">
        <v>60</v>
      </c>
      <c r="C1734" s="25" t="s">
        <v>104</v>
      </c>
      <c r="D1734" s="26">
        <v>43463</v>
      </c>
      <c r="E1734" s="27">
        <v>43463</v>
      </c>
      <c r="F1734" s="27">
        <v>43435</v>
      </c>
      <c r="G1734" s="27">
        <v>44798</v>
      </c>
      <c r="H1734" s="28">
        <v>3.6575342465753424</v>
      </c>
      <c r="I1734" s="29">
        <v>25</v>
      </c>
      <c r="J1734" s="30">
        <v>0.05</v>
      </c>
      <c r="K1734" s="29">
        <v>3.7999999999999999E-2</v>
      </c>
      <c r="L1734" s="31">
        <v>175035</v>
      </c>
      <c r="M1734" s="32" t="s">
        <v>1877</v>
      </c>
      <c r="N1734" s="29">
        <v>642</v>
      </c>
      <c r="O1734" s="29">
        <v>84</v>
      </c>
      <c r="P1734" s="29">
        <v>79.3</v>
      </c>
      <c r="Q1734" s="29">
        <v>127</v>
      </c>
      <c r="R1734" s="29">
        <v>94</v>
      </c>
      <c r="S1734" s="33">
        <v>0.18537200504413623</v>
      </c>
      <c r="T1734" s="34">
        <v>207481.5889029004</v>
      </c>
      <c r="U1734" s="34">
        <v>28837.098643956539</v>
      </c>
      <c r="V1734" s="35">
        <v>178644.49025894387</v>
      </c>
      <c r="W1734" s="24">
        <v>0</v>
      </c>
      <c r="X1734" s="35">
        <v>178644.49025894387</v>
      </c>
    </row>
    <row r="1735" spans="1:24">
      <c r="A1735" s="24">
        <v>1734</v>
      </c>
      <c r="B1735" s="25" t="s">
        <v>60</v>
      </c>
      <c r="C1735" s="25" t="s">
        <v>105</v>
      </c>
      <c r="D1735" s="26">
        <v>43463</v>
      </c>
      <c r="E1735" s="27">
        <v>43463</v>
      </c>
      <c r="F1735" s="27">
        <v>43435</v>
      </c>
      <c r="G1735" s="27">
        <v>44798</v>
      </c>
      <c r="H1735" s="28">
        <v>3.6575342465753424</v>
      </c>
      <c r="I1735" s="29">
        <v>25</v>
      </c>
      <c r="J1735" s="30">
        <v>0.05</v>
      </c>
      <c r="K1735" s="29">
        <v>3.7999999999999999E-2</v>
      </c>
      <c r="L1735" s="31">
        <v>132796</v>
      </c>
      <c r="M1735" s="32" t="s">
        <v>2189</v>
      </c>
      <c r="N1735" s="29">
        <v>798</v>
      </c>
      <c r="O1735" s="29">
        <v>84</v>
      </c>
      <c r="P1735" s="29">
        <v>96</v>
      </c>
      <c r="Q1735" s="29">
        <v>127</v>
      </c>
      <c r="R1735" s="29">
        <v>95.3</v>
      </c>
      <c r="S1735" s="33">
        <v>-7.2916666666666963E-3</v>
      </c>
      <c r="T1735" s="34">
        <v>131827.69583333333</v>
      </c>
      <c r="U1735" s="34">
        <v>18322.243861986299</v>
      </c>
      <c r="V1735" s="35">
        <v>113505.45197134704</v>
      </c>
      <c r="W1735" s="24">
        <v>0</v>
      </c>
      <c r="X1735" s="35">
        <v>113505.45197134704</v>
      </c>
    </row>
    <row r="1736" spans="1:24">
      <c r="A1736" s="24">
        <v>1735</v>
      </c>
      <c r="B1736" s="25" t="s">
        <v>60</v>
      </c>
      <c r="C1736" s="25" t="s">
        <v>106</v>
      </c>
      <c r="D1736" s="26">
        <v>43463</v>
      </c>
      <c r="E1736" s="27">
        <v>43463</v>
      </c>
      <c r="F1736" s="27">
        <v>43435</v>
      </c>
      <c r="G1736" s="27">
        <v>44798</v>
      </c>
      <c r="H1736" s="28">
        <v>3.6575342465753424</v>
      </c>
      <c r="I1736" s="29">
        <v>25</v>
      </c>
      <c r="J1736" s="30">
        <v>0.05</v>
      </c>
      <c r="K1736" s="29">
        <v>3.7999999999999999E-2</v>
      </c>
      <c r="L1736" s="31">
        <v>469552</v>
      </c>
      <c r="M1736" s="32" t="s">
        <v>1871</v>
      </c>
      <c r="N1736" s="29">
        <v>639</v>
      </c>
      <c r="O1736" s="29">
        <v>84</v>
      </c>
      <c r="P1736" s="29">
        <v>111.6</v>
      </c>
      <c r="Q1736" s="29">
        <v>127</v>
      </c>
      <c r="R1736" s="29">
        <v>116.2</v>
      </c>
      <c r="S1736" s="33">
        <v>4.1218637992831618E-2</v>
      </c>
      <c r="T1736" s="34">
        <v>488906.29390681011</v>
      </c>
      <c r="U1736" s="34">
        <v>67951.277506554732</v>
      </c>
      <c r="V1736" s="35">
        <v>420955.01640025538</v>
      </c>
      <c r="W1736" s="24">
        <v>0</v>
      </c>
      <c r="X1736" s="35">
        <v>420955.01640025538</v>
      </c>
    </row>
    <row r="1737" spans="1:24">
      <c r="A1737" s="24">
        <v>1736</v>
      </c>
      <c r="B1737" s="25" t="s">
        <v>60</v>
      </c>
      <c r="C1737" s="25" t="s">
        <v>110</v>
      </c>
      <c r="D1737" s="26">
        <v>43463</v>
      </c>
      <c r="E1737" s="27">
        <v>43463</v>
      </c>
      <c r="F1737" s="27">
        <v>43435</v>
      </c>
      <c r="G1737" s="27">
        <v>44798</v>
      </c>
      <c r="H1737" s="28">
        <v>3.6575342465753424</v>
      </c>
      <c r="I1737" s="29">
        <v>25</v>
      </c>
      <c r="J1737" s="30">
        <v>0.05</v>
      </c>
      <c r="K1737" s="29">
        <v>3.7999999999999999E-2</v>
      </c>
      <c r="L1737" s="31">
        <v>16789210</v>
      </c>
      <c r="M1737" s="32" t="s">
        <v>1939</v>
      </c>
      <c r="N1737" s="29">
        <v>673</v>
      </c>
      <c r="O1737" s="29">
        <v>84</v>
      </c>
      <c r="P1737" s="29">
        <v>95.4</v>
      </c>
      <c r="Q1737" s="29">
        <v>127</v>
      </c>
      <c r="R1737" s="29">
        <v>104.3</v>
      </c>
      <c r="S1737" s="33">
        <v>9.3291404612159234E-2</v>
      </c>
      <c r="T1737" s="34">
        <v>18355498.983228508</v>
      </c>
      <c r="U1737" s="34">
        <v>2551162.9134772117</v>
      </c>
      <c r="V1737" s="35">
        <v>15804336.069751296</v>
      </c>
      <c r="W1737" s="24">
        <v>0</v>
      </c>
      <c r="X1737" s="35">
        <v>15804336.069751296</v>
      </c>
    </row>
    <row r="1738" spans="1:24">
      <c r="A1738" s="24">
        <v>1737</v>
      </c>
      <c r="B1738" s="25" t="s">
        <v>60</v>
      </c>
      <c r="C1738" s="25" t="s">
        <v>86</v>
      </c>
      <c r="D1738" s="26">
        <v>43463</v>
      </c>
      <c r="E1738" s="27">
        <v>43463</v>
      </c>
      <c r="F1738" s="27">
        <v>43435</v>
      </c>
      <c r="G1738" s="27">
        <v>44798</v>
      </c>
      <c r="H1738" s="28">
        <v>3.6575342465753424</v>
      </c>
      <c r="I1738" s="29">
        <v>25</v>
      </c>
      <c r="J1738" s="30">
        <v>0.05</v>
      </c>
      <c r="K1738" s="29">
        <v>3.7999999999999999E-2</v>
      </c>
      <c r="L1738" s="31">
        <v>892500</v>
      </c>
      <c r="M1738" s="32" t="s">
        <v>2189</v>
      </c>
      <c r="N1738" s="29">
        <v>798</v>
      </c>
      <c r="O1738" s="29">
        <v>84</v>
      </c>
      <c r="P1738" s="29">
        <v>96</v>
      </c>
      <c r="Q1738" s="29">
        <v>127</v>
      </c>
      <c r="R1738" s="29">
        <v>95.3</v>
      </c>
      <c r="S1738" s="33">
        <v>-7.2916666666666963E-3</v>
      </c>
      <c r="T1738" s="34">
        <v>885992.1875</v>
      </c>
      <c r="U1738" s="34">
        <v>123140.77718321918</v>
      </c>
      <c r="V1738" s="35">
        <v>762851.41031678079</v>
      </c>
      <c r="W1738" s="24">
        <v>0</v>
      </c>
      <c r="X1738" s="35">
        <v>762851.41031678079</v>
      </c>
    </row>
    <row r="1739" spans="1:24">
      <c r="A1739" s="24">
        <v>1738</v>
      </c>
      <c r="B1739" s="25" t="s">
        <v>60</v>
      </c>
      <c r="C1739" s="25" t="s">
        <v>90</v>
      </c>
      <c r="D1739" s="26">
        <v>43463</v>
      </c>
      <c r="E1739" s="27">
        <v>43463</v>
      </c>
      <c r="F1739" s="27">
        <v>43435</v>
      </c>
      <c r="G1739" s="27">
        <v>44798</v>
      </c>
      <c r="H1739" s="28">
        <v>3.6575342465753424</v>
      </c>
      <c r="I1739" s="29">
        <v>25</v>
      </c>
      <c r="J1739" s="30">
        <v>0.05</v>
      </c>
      <c r="K1739" s="29">
        <v>3.7999999999999999E-2</v>
      </c>
      <c r="L1739" s="31">
        <v>472500</v>
      </c>
      <c r="M1739" s="32" t="s">
        <v>2189</v>
      </c>
      <c r="N1739" s="29">
        <v>798</v>
      </c>
      <c r="O1739" s="29">
        <v>84</v>
      </c>
      <c r="P1739" s="29">
        <v>96</v>
      </c>
      <c r="Q1739" s="29">
        <v>127</v>
      </c>
      <c r="R1739" s="29">
        <v>95.3</v>
      </c>
      <c r="S1739" s="33">
        <v>-7.2916666666666963E-3</v>
      </c>
      <c r="T1739" s="34">
        <v>469054.6875</v>
      </c>
      <c r="U1739" s="34">
        <v>65192.176155821915</v>
      </c>
      <c r="V1739" s="35">
        <v>403862.51134417811</v>
      </c>
      <c r="W1739" s="24">
        <v>0</v>
      </c>
      <c r="X1739" s="35">
        <v>403862.51134417811</v>
      </c>
    </row>
    <row r="1740" spans="1:24">
      <c r="A1740" s="24">
        <v>1739</v>
      </c>
      <c r="B1740" s="25" t="s">
        <v>60</v>
      </c>
      <c r="C1740" s="25" t="s">
        <v>91</v>
      </c>
      <c r="D1740" s="26">
        <v>43463</v>
      </c>
      <c r="E1740" s="27">
        <v>43463</v>
      </c>
      <c r="F1740" s="27">
        <v>43435</v>
      </c>
      <c r="G1740" s="27">
        <v>44798</v>
      </c>
      <c r="H1740" s="28">
        <v>3.6575342465753424</v>
      </c>
      <c r="I1740" s="29">
        <v>25</v>
      </c>
      <c r="J1740" s="30">
        <v>0.05</v>
      </c>
      <c r="K1740" s="29">
        <v>3.7999999999999999E-2</v>
      </c>
      <c r="L1740" s="31">
        <v>637760</v>
      </c>
      <c r="M1740" s="32" t="s">
        <v>2189</v>
      </c>
      <c r="N1740" s="29">
        <v>798</v>
      </c>
      <c r="O1740" s="29">
        <v>84</v>
      </c>
      <c r="P1740" s="29">
        <v>96</v>
      </c>
      <c r="Q1740" s="29">
        <v>127</v>
      </c>
      <c r="R1740" s="29">
        <v>95.3</v>
      </c>
      <c r="S1740" s="33">
        <v>-7.2916666666666963E-3</v>
      </c>
      <c r="T1740" s="34">
        <v>633109.66666666663</v>
      </c>
      <c r="U1740" s="34">
        <v>87993.570931506838</v>
      </c>
      <c r="V1740" s="35">
        <v>545116.09573515982</v>
      </c>
      <c r="W1740" s="24">
        <v>0</v>
      </c>
      <c r="X1740" s="35">
        <v>545116.09573515982</v>
      </c>
    </row>
    <row r="1741" spans="1:24">
      <c r="A1741" s="24">
        <v>1740</v>
      </c>
      <c r="B1741" s="25" t="s">
        <v>60</v>
      </c>
      <c r="C1741" s="25" t="s">
        <v>92</v>
      </c>
      <c r="D1741" s="26">
        <v>43463</v>
      </c>
      <c r="E1741" s="27">
        <v>43463</v>
      </c>
      <c r="F1741" s="27">
        <v>43435</v>
      </c>
      <c r="G1741" s="27">
        <v>44798</v>
      </c>
      <c r="H1741" s="28">
        <v>3.6575342465753424</v>
      </c>
      <c r="I1741" s="29">
        <v>25</v>
      </c>
      <c r="J1741" s="30">
        <v>0.05</v>
      </c>
      <c r="K1741" s="29">
        <v>3.7999999999999999E-2</v>
      </c>
      <c r="L1741" s="31">
        <v>21044329</v>
      </c>
      <c r="M1741" s="32" t="s">
        <v>2189</v>
      </c>
      <c r="N1741" s="29">
        <v>798</v>
      </c>
      <c r="O1741" s="29">
        <v>84</v>
      </c>
      <c r="P1741" s="29">
        <v>96</v>
      </c>
      <c r="Q1741" s="29">
        <v>127</v>
      </c>
      <c r="R1741" s="29">
        <v>95.3</v>
      </c>
      <c r="S1741" s="33">
        <v>-7.2916666666666963E-3</v>
      </c>
      <c r="T1741" s="34">
        <v>20890880.767708331</v>
      </c>
      <c r="U1741" s="34">
        <v>2903546.2502625855</v>
      </c>
      <c r="V1741" s="35">
        <v>17987334.517445747</v>
      </c>
      <c r="W1741" s="24">
        <v>0</v>
      </c>
      <c r="X1741" s="35">
        <v>17987334.517445747</v>
      </c>
    </row>
    <row r="1742" spans="1:24">
      <c r="A1742" s="24">
        <v>1741</v>
      </c>
      <c r="B1742" s="25" t="s">
        <v>60</v>
      </c>
      <c r="C1742" s="25" t="s">
        <v>93</v>
      </c>
      <c r="D1742" s="26">
        <v>43463</v>
      </c>
      <c r="E1742" s="27">
        <v>43463</v>
      </c>
      <c r="F1742" s="27">
        <v>43435</v>
      </c>
      <c r="G1742" s="27">
        <v>44798</v>
      </c>
      <c r="H1742" s="28">
        <v>3.6575342465753424</v>
      </c>
      <c r="I1742" s="29">
        <v>25</v>
      </c>
      <c r="J1742" s="30">
        <v>0.05</v>
      </c>
      <c r="K1742" s="29">
        <v>3.7999999999999999E-2</v>
      </c>
      <c r="L1742" s="31">
        <v>969266</v>
      </c>
      <c r="M1742" s="32" t="s">
        <v>2189</v>
      </c>
      <c r="N1742" s="29">
        <v>798</v>
      </c>
      <c r="O1742" s="29">
        <v>84</v>
      </c>
      <c r="P1742" s="29">
        <v>96</v>
      </c>
      <c r="Q1742" s="29">
        <v>127</v>
      </c>
      <c r="R1742" s="29">
        <v>95.3</v>
      </c>
      <c r="S1742" s="33">
        <v>-7.2916666666666963E-3</v>
      </c>
      <c r="T1742" s="34">
        <v>962198.43541666667</v>
      </c>
      <c r="U1742" s="34">
        <v>133732.4017224315</v>
      </c>
      <c r="V1742" s="35">
        <v>828466.03369423514</v>
      </c>
      <c r="W1742" s="24">
        <v>0</v>
      </c>
      <c r="X1742" s="35">
        <v>828466.03369423514</v>
      </c>
    </row>
    <row r="1743" spans="1:24">
      <c r="A1743" s="24">
        <v>1742</v>
      </c>
      <c r="B1743" s="25" t="s">
        <v>60</v>
      </c>
      <c r="C1743" s="25" t="s">
        <v>94</v>
      </c>
      <c r="D1743" s="26">
        <v>43463</v>
      </c>
      <c r="E1743" s="27">
        <v>43463</v>
      </c>
      <c r="F1743" s="27">
        <v>43435</v>
      </c>
      <c r="G1743" s="27">
        <v>44798</v>
      </c>
      <c r="H1743" s="28">
        <v>3.6575342465753424</v>
      </c>
      <c r="I1743" s="29">
        <v>25</v>
      </c>
      <c r="J1743" s="30">
        <v>0.05</v>
      </c>
      <c r="K1743" s="29">
        <v>3.7999999999999999E-2</v>
      </c>
      <c r="L1743" s="31">
        <v>735000</v>
      </c>
      <c r="M1743" s="32" t="s">
        <v>2189</v>
      </c>
      <c r="N1743" s="29">
        <v>798</v>
      </c>
      <c r="O1743" s="29">
        <v>84</v>
      </c>
      <c r="P1743" s="29">
        <v>96</v>
      </c>
      <c r="Q1743" s="29">
        <v>127</v>
      </c>
      <c r="R1743" s="29">
        <v>95.3</v>
      </c>
      <c r="S1743" s="33">
        <v>-7.2916666666666963E-3</v>
      </c>
      <c r="T1743" s="34">
        <v>729640.625</v>
      </c>
      <c r="U1743" s="34">
        <v>101410.0517979452</v>
      </c>
      <c r="V1743" s="35">
        <v>628230.57320205483</v>
      </c>
      <c r="W1743" s="24">
        <v>0</v>
      </c>
      <c r="X1743" s="35">
        <v>628230.57320205483</v>
      </c>
    </row>
    <row r="1744" spans="1:24">
      <c r="A1744" s="24">
        <v>1743</v>
      </c>
      <c r="B1744" s="25" t="s">
        <v>60</v>
      </c>
      <c r="C1744" s="25" t="s">
        <v>95</v>
      </c>
      <c r="D1744" s="26">
        <v>43463</v>
      </c>
      <c r="E1744" s="27">
        <v>43463</v>
      </c>
      <c r="F1744" s="27">
        <v>43435</v>
      </c>
      <c r="G1744" s="27">
        <v>44798</v>
      </c>
      <c r="H1744" s="28">
        <v>3.6575342465753424</v>
      </c>
      <c r="I1744" s="29">
        <v>25</v>
      </c>
      <c r="J1744" s="30">
        <v>0.05</v>
      </c>
      <c r="K1744" s="29">
        <v>3.7999999999999999E-2</v>
      </c>
      <c r="L1744" s="31">
        <v>126000</v>
      </c>
      <c r="M1744" s="32" t="s">
        <v>2189</v>
      </c>
      <c r="N1744" s="29">
        <v>798</v>
      </c>
      <c r="O1744" s="29">
        <v>84</v>
      </c>
      <c r="P1744" s="29">
        <v>96</v>
      </c>
      <c r="Q1744" s="29">
        <v>127</v>
      </c>
      <c r="R1744" s="29">
        <v>95.3</v>
      </c>
      <c r="S1744" s="33">
        <v>-7.2916666666666963E-3</v>
      </c>
      <c r="T1744" s="34">
        <v>125081.25</v>
      </c>
      <c r="U1744" s="34">
        <v>17384.580308219178</v>
      </c>
      <c r="V1744" s="35">
        <v>107696.66969178081</v>
      </c>
      <c r="W1744" s="24">
        <v>0</v>
      </c>
      <c r="X1744" s="35">
        <v>107696.66969178081</v>
      </c>
    </row>
    <row r="1745" spans="1:24">
      <c r="A1745" s="24">
        <v>1744</v>
      </c>
      <c r="B1745" s="25" t="s">
        <v>60</v>
      </c>
      <c r="C1745" s="25" t="s">
        <v>96</v>
      </c>
      <c r="D1745" s="26">
        <v>43463</v>
      </c>
      <c r="E1745" s="27">
        <v>43463</v>
      </c>
      <c r="F1745" s="27">
        <v>43435</v>
      </c>
      <c r="G1745" s="27">
        <v>44798</v>
      </c>
      <c r="H1745" s="28">
        <v>3.6575342465753424</v>
      </c>
      <c r="I1745" s="29">
        <v>25</v>
      </c>
      <c r="J1745" s="30">
        <v>0.05</v>
      </c>
      <c r="K1745" s="29">
        <v>3.7999999999999999E-2</v>
      </c>
      <c r="L1745" s="31">
        <v>29327302</v>
      </c>
      <c r="M1745" s="32" t="s">
        <v>2189</v>
      </c>
      <c r="N1745" s="29">
        <v>798</v>
      </c>
      <c r="O1745" s="29">
        <v>84</v>
      </c>
      <c r="P1745" s="29">
        <v>96</v>
      </c>
      <c r="Q1745" s="29">
        <v>127</v>
      </c>
      <c r="R1745" s="29">
        <v>95.3</v>
      </c>
      <c r="S1745" s="33">
        <v>-7.2916666666666963E-3</v>
      </c>
      <c r="T1745" s="34">
        <v>29113457.089583334</v>
      </c>
      <c r="U1745" s="34">
        <v>4046371.7209714041</v>
      </c>
      <c r="V1745" s="35">
        <v>25067085.368611928</v>
      </c>
      <c r="W1745" s="24">
        <v>0</v>
      </c>
      <c r="X1745" s="35">
        <v>25067085.368611928</v>
      </c>
    </row>
    <row r="1746" spans="1:24">
      <c r="A1746" s="24">
        <v>1745</v>
      </c>
      <c r="B1746" s="25" t="s">
        <v>60</v>
      </c>
      <c r="C1746" s="25" t="s">
        <v>97</v>
      </c>
      <c r="D1746" s="26">
        <v>43463</v>
      </c>
      <c r="E1746" s="27">
        <v>43463</v>
      </c>
      <c r="F1746" s="27">
        <v>43435</v>
      </c>
      <c r="G1746" s="27">
        <v>44798</v>
      </c>
      <c r="H1746" s="28">
        <v>3.6575342465753424</v>
      </c>
      <c r="I1746" s="29">
        <v>25</v>
      </c>
      <c r="J1746" s="30">
        <v>0.05</v>
      </c>
      <c r="K1746" s="29">
        <v>3.7999999999999999E-2</v>
      </c>
      <c r="L1746" s="31">
        <v>1517250</v>
      </c>
      <c r="M1746" s="32" t="s">
        <v>1941</v>
      </c>
      <c r="N1746" s="29">
        <v>674</v>
      </c>
      <c r="O1746" s="29">
        <v>84</v>
      </c>
      <c r="P1746" s="29">
        <v>106.1</v>
      </c>
      <c r="Q1746" s="29">
        <v>127</v>
      </c>
      <c r="R1746" s="29">
        <v>122.8</v>
      </c>
      <c r="S1746" s="33">
        <v>0.15739868049010372</v>
      </c>
      <c r="T1746" s="34">
        <v>1756063.1479736099</v>
      </c>
      <c r="U1746" s="34">
        <v>244068.72190877047</v>
      </c>
      <c r="V1746" s="35">
        <v>1511994.4260648394</v>
      </c>
      <c r="W1746" s="24">
        <v>0</v>
      </c>
      <c r="X1746" s="35">
        <v>1511994.4260648394</v>
      </c>
    </row>
    <row r="1747" spans="1:24">
      <c r="A1747" s="24">
        <v>1746</v>
      </c>
      <c r="B1747" s="25" t="s">
        <v>60</v>
      </c>
      <c r="C1747" s="25" t="s">
        <v>98</v>
      </c>
      <c r="D1747" s="26">
        <v>43463</v>
      </c>
      <c r="E1747" s="27">
        <v>43463</v>
      </c>
      <c r="F1747" s="27">
        <v>43435</v>
      </c>
      <c r="G1747" s="27">
        <v>44798</v>
      </c>
      <c r="H1747" s="28">
        <v>3.6575342465753424</v>
      </c>
      <c r="I1747" s="29">
        <v>25</v>
      </c>
      <c r="J1747" s="30">
        <v>0.05</v>
      </c>
      <c r="K1747" s="29">
        <v>3.7999999999999999E-2</v>
      </c>
      <c r="L1747" s="31">
        <v>312900</v>
      </c>
      <c r="M1747" s="32" t="s">
        <v>2189</v>
      </c>
      <c r="N1747" s="29">
        <v>798</v>
      </c>
      <c r="O1747" s="29">
        <v>84</v>
      </c>
      <c r="P1747" s="29">
        <v>96</v>
      </c>
      <c r="Q1747" s="29">
        <v>127</v>
      </c>
      <c r="R1747" s="29">
        <v>95.3</v>
      </c>
      <c r="S1747" s="33">
        <v>-7.2916666666666963E-3</v>
      </c>
      <c r="T1747" s="34">
        <v>310618.4375</v>
      </c>
      <c r="U1747" s="34">
        <v>43171.70776541096</v>
      </c>
      <c r="V1747" s="35">
        <v>267446.72973458905</v>
      </c>
      <c r="W1747" s="24">
        <v>0</v>
      </c>
      <c r="X1747" s="35">
        <v>267446.72973458905</v>
      </c>
    </row>
    <row r="1748" spans="1:24">
      <c r="A1748" s="24">
        <v>1747</v>
      </c>
      <c r="B1748" s="25" t="s">
        <v>60</v>
      </c>
      <c r="C1748" s="25" t="s">
        <v>99</v>
      </c>
      <c r="D1748" s="26">
        <v>43463</v>
      </c>
      <c r="E1748" s="27">
        <v>43463</v>
      </c>
      <c r="F1748" s="27">
        <v>43435</v>
      </c>
      <c r="G1748" s="27">
        <v>44798</v>
      </c>
      <c r="H1748" s="28">
        <v>3.6575342465753424</v>
      </c>
      <c r="I1748" s="29">
        <v>25</v>
      </c>
      <c r="J1748" s="30">
        <v>0.05</v>
      </c>
      <c r="K1748" s="29">
        <v>3.7999999999999999E-2</v>
      </c>
      <c r="L1748" s="31">
        <v>1174950</v>
      </c>
      <c r="M1748" s="32" t="s">
        <v>2189</v>
      </c>
      <c r="N1748" s="29">
        <v>798</v>
      </c>
      <c r="O1748" s="29">
        <v>84</v>
      </c>
      <c r="P1748" s="29">
        <v>96</v>
      </c>
      <c r="Q1748" s="29">
        <v>127</v>
      </c>
      <c r="R1748" s="29">
        <v>95.3</v>
      </c>
      <c r="S1748" s="33">
        <v>-7.2916666666666963E-3</v>
      </c>
      <c r="T1748" s="34">
        <v>1166382.65625</v>
      </c>
      <c r="U1748" s="34">
        <v>162111.21137414384</v>
      </c>
      <c r="V1748" s="35">
        <v>1004271.4448758562</v>
      </c>
      <c r="W1748" s="24">
        <v>0</v>
      </c>
      <c r="X1748" s="35">
        <v>1004271.4448758562</v>
      </c>
    </row>
    <row r="1749" spans="1:24">
      <c r="A1749" s="24">
        <v>1748</v>
      </c>
      <c r="B1749" s="25" t="s">
        <v>60</v>
      </c>
      <c r="C1749" s="25" t="s">
        <v>100</v>
      </c>
      <c r="D1749" s="26">
        <v>43463</v>
      </c>
      <c r="E1749" s="27">
        <v>43463</v>
      </c>
      <c r="F1749" s="27">
        <v>43435</v>
      </c>
      <c r="G1749" s="27">
        <v>44798</v>
      </c>
      <c r="H1749" s="28">
        <v>3.6575342465753424</v>
      </c>
      <c r="I1749" s="29">
        <v>25</v>
      </c>
      <c r="J1749" s="30">
        <v>0.05</v>
      </c>
      <c r="K1749" s="29">
        <v>3.7999999999999999E-2</v>
      </c>
      <c r="L1749" s="31">
        <v>582750</v>
      </c>
      <c r="M1749" s="32" t="s">
        <v>1973</v>
      </c>
      <c r="N1749" s="29">
        <v>690</v>
      </c>
      <c r="O1749" s="29">
        <v>84</v>
      </c>
      <c r="P1749" s="29">
        <v>111.5</v>
      </c>
      <c r="Q1749" s="29">
        <v>127</v>
      </c>
      <c r="R1749" s="29">
        <v>145.69999999999999</v>
      </c>
      <c r="S1749" s="33">
        <v>0.30672645739910304</v>
      </c>
      <c r="T1749" s="34">
        <v>761494.84304932738</v>
      </c>
      <c r="U1749" s="34">
        <v>105837.35174765035</v>
      </c>
      <c r="V1749" s="35">
        <v>655657.49130167707</v>
      </c>
      <c r="W1749" s="24">
        <v>0</v>
      </c>
      <c r="X1749" s="35">
        <v>655657.49130167707</v>
      </c>
    </row>
    <row r="1750" spans="1:24">
      <c r="A1750" s="24">
        <v>1749</v>
      </c>
      <c r="B1750" s="25" t="s">
        <v>60</v>
      </c>
      <c r="C1750" s="25" t="s">
        <v>101</v>
      </c>
      <c r="D1750" s="26">
        <v>43463</v>
      </c>
      <c r="E1750" s="27">
        <v>43463</v>
      </c>
      <c r="F1750" s="27">
        <v>43435</v>
      </c>
      <c r="G1750" s="27">
        <v>44798</v>
      </c>
      <c r="H1750" s="28">
        <v>3.6575342465753424</v>
      </c>
      <c r="I1750" s="29">
        <v>25</v>
      </c>
      <c r="J1750" s="30">
        <v>0.05</v>
      </c>
      <c r="K1750" s="29">
        <v>3.7999999999999999E-2</v>
      </c>
      <c r="L1750" s="31">
        <v>9976171</v>
      </c>
      <c r="M1750" s="32" t="s">
        <v>2189</v>
      </c>
      <c r="N1750" s="29">
        <v>798</v>
      </c>
      <c r="O1750" s="29">
        <v>84</v>
      </c>
      <c r="P1750" s="29">
        <v>96</v>
      </c>
      <c r="Q1750" s="29">
        <v>127</v>
      </c>
      <c r="R1750" s="29">
        <v>95.3</v>
      </c>
      <c r="S1750" s="33">
        <v>-7.2916666666666963E-3</v>
      </c>
      <c r="T1750" s="34">
        <v>9903428.0864583328</v>
      </c>
      <c r="U1750" s="34">
        <v>1376440.8406192637</v>
      </c>
      <c r="V1750" s="35">
        <v>8526987.2458390687</v>
      </c>
      <c r="W1750" s="24">
        <v>0</v>
      </c>
      <c r="X1750" s="35">
        <v>8526987.2458390687</v>
      </c>
    </row>
    <row r="1751" spans="1:24">
      <c r="A1751" s="24">
        <v>1750</v>
      </c>
      <c r="B1751" s="25" t="s">
        <v>60</v>
      </c>
      <c r="C1751" s="25" t="s">
        <v>102</v>
      </c>
      <c r="D1751" s="26">
        <v>43463</v>
      </c>
      <c r="E1751" s="27">
        <v>43463</v>
      </c>
      <c r="F1751" s="27">
        <v>43435</v>
      </c>
      <c r="G1751" s="27">
        <v>44798</v>
      </c>
      <c r="H1751" s="28">
        <v>3.6575342465753424</v>
      </c>
      <c r="I1751" s="29">
        <v>25</v>
      </c>
      <c r="J1751" s="30">
        <v>0.05</v>
      </c>
      <c r="K1751" s="29">
        <v>3.7999999999999999E-2</v>
      </c>
      <c r="L1751" s="31">
        <v>21103901</v>
      </c>
      <c r="M1751" s="32" t="s">
        <v>2189</v>
      </c>
      <c r="N1751" s="29">
        <v>798</v>
      </c>
      <c r="O1751" s="29">
        <v>84</v>
      </c>
      <c r="P1751" s="29">
        <v>96</v>
      </c>
      <c r="Q1751" s="29">
        <v>127</v>
      </c>
      <c r="R1751" s="29">
        <v>95.3</v>
      </c>
      <c r="S1751" s="33">
        <v>-7.2916666666666963E-3</v>
      </c>
      <c r="T1751" s="34">
        <v>20950018.388541665</v>
      </c>
      <c r="U1751" s="34">
        <v>2911765.5694540236</v>
      </c>
      <c r="V1751" s="35">
        <v>18038252.819087639</v>
      </c>
      <c r="W1751" s="24">
        <v>0</v>
      </c>
      <c r="X1751" s="35">
        <v>18038252.819087639</v>
      </c>
    </row>
    <row r="1752" spans="1:24">
      <c r="A1752" s="24">
        <v>1751</v>
      </c>
      <c r="B1752" s="25" t="s">
        <v>60</v>
      </c>
      <c r="C1752" s="25" t="s">
        <v>103</v>
      </c>
      <c r="D1752" s="26">
        <v>43463</v>
      </c>
      <c r="E1752" s="27">
        <v>43463</v>
      </c>
      <c r="F1752" s="27">
        <v>43435</v>
      </c>
      <c r="G1752" s="27">
        <v>44798</v>
      </c>
      <c r="H1752" s="28">
        <v>3.6575342465753424</v>
      </c>
      <c r="I1752" s="29">
        <v>25</v>
      </c>
      <c r="J1752" s="30">
        <v>0.05</v>
      </c>
      <c r="K1752" s="29">
        <v>3.7999999999999999E-2</v>
      </c>
      <c r="L1752" s="31">
        <v>580650</v>
      </c>
      <c r="M1752" s="32" t="s">
        <v>2189</v>
      </c>
      <c r="N1752" s="29">
        <v>798</v>
      </c>
      <c r="O1752" s="29">
        <v>84</v>
      </c>
      <c r="P1752" s="29">
        <v>96</v>
      </c>
      <c r="Q1752" s="29">
        <v>127</v>
      </c>
      <c r="R1752" s="29">
        <v>95.3</v>
      </c>
      <c r="S1752" s="33">
        <v>-7.2916666666666963E-3</v>
      </c>
      <c r="T1752" s="34">
        <v>576416.09375</v>
      </c>
      <c r="U1752" s="34">
        <v>80113.940920376714</v>
      </c>
      <c r="V1752" s="35">
        <v>496302.15282962332</v>
      </c>
      <c r="W1752" s="24">
        <v>0</v>
      </c>
      <c r="X1752" s="35">
        <v>496302.15282962332</v>
      </c>
    </row>
    <row r="1753" spans="1:24">
      <c r="A1753" s="24">
        <v>1752</v>
      </c>
      <c r="B1753" s="25" t="s">
        <v>60</v>
      </c>
      <c r="C1753" s="25" t="s">
        <v>104</v>
      </c>
      <c r="D1753" s="26">
        <v>43463</v>
      </c>
      <c r="E1753" s="27">
        <v>43463</v>
      </c>
      <c r="F1753" s="27">
        <v>43435</v>
      </c>
      <c r="G1753" s="27">
        <v>44798</v>
      </c>
      <c r="H1753" s="28">
        <v>3.6575342465753424</v>
      </c>
      <c r="I1753" s="29">
        <v>25</v>
      </c>
      <c r="J1753" s="30">
        <v>0.05</v>
      </c>
      <c r="K1753" s="29">
        <v>3.7999999999999999E-2</v>
      </c>
      <c r="L1753" s="31">
        <v>175035</v>
      </c>
      <c r="M1753" s="32" t="s">
        <v>1877</v>
      </c>
      <c r="N1753" s="29">
        <v>642</v>
      </c>
      <c r="O1753" s="29">
        <v>84</v>
      </c>
      <c r="P1753" s="29">
        <v>79.3</v>
      </c>
      <c r="Q1753" s="29">
        <v>127</v>
      </c>
      <c r="R1753" s="29">
        <v>94</v>
      </c>
      <c r="S1753" s="33">
        <v>0.18537200504413623</v>
      </c>
      <c r="T1753" s="34">
        <v>207481.5889029004</v>
      </c>
      <c r="U1753" s="34">
        <v>28837.098643956539</v>
      </c>
      <c r="V1753" s="35">
        <v>178644.49025894387</v>
      </c>
      <c r="W1753" s="24">
        <v>0</v>
      </c>
      <c r="X1753" s="35">
        <v>178644.49025894387</v>
      </c>
    </row>
    <row r="1754" spans="1:24">
      <c r="A1754" s="24">
        <v>1753</v>
      </c>
      <c r="B1754" s="25" t="s">
        <v>60</v>
      </c>
      <c r="C1754" s="25" t="s">
        <v>105</v>
      </c>
      <c r="D1754" s="26">
        <v>43463</v>
      </c>
      <c r="E1754" s="27">
        <v>43463</v>
      </c>
      <c r="F1754" s="27">
        <v>43435</v>
      </c>
      <c r="G1754" s="27">
        <v>44798</v>
      </c>
      <c r="H1754" s="28">
        <v>3.6575342465753424</v>
      </c>
      <c r="I1754" s="29">
        <v>25</v>
      </c>
      <c r="J1754" s="30">
        <v>0.05</v>
      </c>
      <c r="K1754" s="29">
        <v>3.7999999999999999E-2</v>
      </c>
      <c r="L1754" s="31">
        <v>132796</v>
      </c>
      <c r="M1754" s="32" t="s">
        <v>2189</v>
      </c>
      <c r="N1754" s="29">
        <v>798</v>
      </c>
      <c r="O1754" s="29">
        <v>84</v>
      </c>
      <c r="P1754" s="29">
        <v>96</v>
      </c>
      <c r="Q1754" s="29">
        <v>127</v>
      </c>
      <c r="R1754" s="29">
        <v>95.3</v>
      </c>
      <c r="S1754" s="33">
        <v>-7.2916666666666963E-3</v>
      </c>
      <c r="T1754" s="34">
        <v>131827.69583333333</v>
      </c>
      <c r="U1754" s="34">
        <v>18322.243861986299</v>
      </c>
      <c r="V1754" s="35">
        <v>113505.45197134704</v>
      </c>
      <c r="W1754" s="24">
        <v>0</v>
      </c>
      <c r="X1754" s="35">
        <v>113505.45197134704</v>
      </c>
    </row>
    <row r="1755" spans="1:24">
      <c r="A1755" s="24">
        <v>1754</v>
      </c>
      <c r="B1755" s="25" t="s">
        <v>60</v>
      </c>
      <c r="C1755" s="25" t="s">
        <v>106</v>
      </c>
      <c r="D1755" s="26">
        <v>43463</v>
      </c>
      <c r="E1755" s="27">
        <v>43463</v>
      </c>
      <c r="F1755" s="27">
        <v>43435</v>
      </c>
      <c r="G1755" s="27">
        <v>44798</v>
      </c>
      <c r="H1755" s="28">
        <v>3.6575342465753424</v>
      </c>
      <c r="I1755" s="29">
        <v>25</v>
      </c>
      <c r="J1755" s="30">
        <v>0.05</v>
      </c>
      <c r="K1755" s="29">
        <v>3.7999999999999999E-2</v>
      </c>
      <c r="L1755" s="31">
        <v>469552</v>
      </c>
      <c r="M1755" s="32" t="s">
        <v>1871</v>
      </c>
      <c r="N1755" s="29">
        <v>639</v>
      </c>
      <c r="O1755" s="29">
        <v>84</v>
      </c>
      <c r="P1755" s="29">
        <v>111.6</v>
      </c>
      <c r="Q1755" s="29">
        <v>127</v>
      </c>
      <c r="R1755" s="29">
        <v>116.2</v>
      </c>
      <c r="S1755" s="33">
        <v>4.1218637992831618E-2</v>
      </c>
      <c r="T1755" s="34">
        <v>488906.29390681011</v>
      </c>
      <c r="U1755" s="34">
        <v>67951.277506554732</v>
      </c>
      <c r="V1755" s="35">
        <v>420955.01640025538</v>
      </c>
      <c r="W1755" s="24">
        <v>0</v>
      </c>
      <c r="X1755" s="35">
        <v>420955.01640025538</v>
      </c>
    </row>
    <row r="1756" spans="1:24">
      <c r="A1756" s="24">
        <v>1755</v>
      </c>
      <c r="B1756" s="25" t="s">
        <v>60</v>
      </c>
      <c r="C1756" s="25" t="s">
        <v>110</v>
      </c>
      <c r="D1756" s="26">
        <v>43463</v>
      </c>
      <c r="E1756" s="27">
        <v>43463</v>
      </c>
      <c r="F1756" s="27">
        <v>43435</v>
      </c>
      <c r="G1756" s="27">
        <v>44798</v>
      </c>
      <c r="H1756" s="28">
        <v>3.6575342465753424</v>
      </c>
      <c r="I1756" s="29">
        <v>25</v>
      </c>
      <c r="J1756" s="30">
        <v>0.05</v>
      </c>
      <c r="K1756" s="29">
        <v>3.7999999999999999E-2</v>
      </c>
      <c r="L1756" s="31">
        <v>16789210</v>
      </c>
      <c r="M1756" s="32" t="s">
        <v>1939</v>
      </c>
      <c r="N1756" s="29">
        <v>673</v>
      </c>
      <c r="O1756" s="29">
        <v>84</v>
      </c>
      <c r="P1756" s="29">
        <v>95.4</v>
      </c>
      <c r="Q1756" s="29">
        <v>127</v>
      </c>
      <c r="R1756" s="29">
        <v>104.3</v>
      </c>
      <c r="S1756" s="33">
        <v>9.3291404612159234E-2</v>
      </c>
      <c r="T1756" s="34">
        <v>18355498.983228508</v>
      </c>
      <c r="U1756" s="34">
        <v>2551162.9134772117</v>
      </c>
      <c r="V1756" s="35">
        <v>15804336.069751296</v>
      </c>
      <c r="W1756" s="24">
        <v>0</v>
      </c>
      <c r="X1756" s="35">
        <v>15804336.069751296</v>
      </c>
    </row>
    <row r="1757" spans="1:24">
      <c r="A1757" s="24">
        <v>1756</v>
      </c>
      <c r="B1757" s="25" t="s">
        <v>60</v>
      </c>
      <c r="C1757" s="25" t="s">
        <v>86</v>
      </c>
      <c r="D1757" s="26">
        <v>43463</v>
      </c>
      <c r="E1757" s="27">
        <v>43463</v>
      </c>
      <c r="F1757" s="27">
        <v>43435</v>
      </c>
      <c r="G1757" s="27">
        <v>44798</v>
      </c>
      <c r="H1757" s="28">
        <v>3.6575342465753424</v>
      </c>
      <c r="I1757" s="29">
        <v>25</v>
      </c>
      <c r="J1757" s="30">
        <v>0.05</v>
      </c>
      <c r="K1757" s="29">
        <v>3.7999999999999999E-2</v>
      </c>
      <c r="L1757" s="31">
        <v>892500</v>
      </c>
      <c r="M1757" s="32" t="s">
        <v>2189</v>
      </c>
      <c r="N1757" s="29">
        <v>798</v>
      </c>
      <c r="O1757" s="29">
        <v>84</v>
      </c>
      <c r="P1757" s="29">
        <v>96</v>
      </c>
      <c r="Q1757" s="29">
        <v>127</v>
      </c>
      <c r="R1757" s="29">
        <v>95.3</v>
      </c>
      <c r="S1757" s="33">
        <v>-7.2916666666666963E-3</v>
      </c>
      <c r="T1757" s="34">
        <v>885992.1875</v>
      </c>
      <c r="U1757" s="34">
        <v>123140.77718321918</v>
      </c>
      <c r="V1757" s="35">
        <v>762851.41031678079</v>
      </c>
      <c r="W1757" s="24">
        <v>0</v>
      </c>
      <c r="X1757" s="35">
        <v>762851.41031678079</v>
      </c>
    </row>
    <row r="1758" spans="1:24">
      <c r="A1758" s="24">
        <v>1757</v>
      </c>
      <c r="B1758" s="25" t="s">
        <v>60</v>
      </c>
      <c r="C1758" s="25" t="s">
        <v>90</v>
      </c>
      <c r="D1758" s="26">
        <v>43463</v>
      </c>
      <c r="E1758" s="27">
        <v>43463</v>
      </c>
      <c r="F1758" s="27">
        <v>43435</v>
      </c>
      <c r="G1758" s="27">
        <v>44798</v>
      </c>
      <c r="H1758" s="28">
        <v>3.6575342465753424</v>
      </c>
      <c r="I1758" s="29">
        <v>25</v>
      </c>
      <c r="J1758" s="30">
        <v>0.05</v>
      </c>
      <c r="K1758" s="29">
        <v>3.7999999999999999E-2</v>
      </c>
      <c r="L1758" s="31">
        <v>472500</v>
      </c>
      <c r="M1758" s="32" t="s">
        <v>2189</v>
      </c>
      <c r="N1758" s="29">
        <v>798</v>
      </c>
      <c r="O1758" s="29">
        <v>84</v>
      </c>
      <c r="P1758" s="29">
        <v>96</v>
      </c>
      <c r="Q1758" s="29">
        <v>127</v>
      </c>
      <c r="R1758" s="29">
        <v>95.3</v>
      </c>
      <c r="S1758" s="33">
        <v>-7.2916666666666963E-3</v>
      </c>
      <c r="T1758" s="34">
        <v>469054.6875</v>
      </c>
      <c r="U1758" s="34">
        <v>65192.176155821915</v>
      </c>
      <c r="V1758" s="35">
        <v>403862.51134417811</v>
      </c>
      <c r="W1758" s="24">
        <v>0</v>
      </c>
      <c r="X1758" s="35">
        <v>403862.51134417811</v>
      </c>
    </row>
    <row r="1759" spans="1:24">
      <c r="A1759" s="24">
        <v>1758</v>
      </c>
      <c r="B1759" s="25" t="s">
        <v>60</v>
      </c>
      <c r="C1759" s="25" t="s">
        <v>91</v>
      </c>
      <c r="D1759" s="26">
        <v>43463</v>
      </c>
      <c r="E1759" s="27">
        <v>43463</v>
      </c>
      <c r="F1759" s="27">
        <v>43435</v>
      </c>
      <c r="G1759" s="27">
        <v>44798</v>
      </c>
      <c r="H1759" s="28">
        <v>3.6575342465753424</v>
      </c>
      <c r="I1759" s="29">
        <v>25</v>
      </c>
      <c r="J1759" s="30">
        <v>0.05</v>
      </c>
      <c r="K1759" s="29">
        <v>3.7999999999999999E-2</v>
      </c>
      <c r="L1759" s="31">
        <v>637760</v>
      </c>
      <c r="M1759" s="32" t="s">
        <v>2189</v>
      </c>
      <c r="N1759" s="29">
        <v>798</v>
      </c>
      <c r="O1759" s="29">
        <v>84</v>
      </c>
      <c r="P1759" s="29">
        <v>96</v>
      </c>
      <c r="Q1759" s="29">
        <v>127</v>
      </c>
      <c r="R1759" s="29">
        <v>95.3</v>
      </c>
      <c r="S1759" s="33">
        <v>-7.2916666666666963E-3</v>
      </c>
      <c r="T1759" s="34">
        <v>633109.66666666663</v>
      </c>
      <c r="U1759" s="34">
        <v>87993.570931506838</v>
      </c>
      <c r="V1759" s="35">
        <v>545116.09573515982</v>
      </c>
      <c r="W1759" s="24">
        <v>0</v>
      </c>
      <c r="X1759" s="35">
        <v>545116.09573515982</v>
      </c>
    </row>
    <row r="1760" spans="1:24">
      <c r="A1760" s="24">
        <v>1759</v>
      </c>
      <c r="B1760" s="25" t="s">
        <v>60</v>
      </c>
      <c r="C1760" s="25" t="s">
        <v>92</v>
      </c>
      <c r="D1760" s="26">
        <v>43463</v>
      </c>
      <c r="E1760" s="27">
        <v>43463</v>
      </c>
      <c r="F1760" s="27">
        <v>43435</v>
      </c>
      <c r="G1760" s="27">
        <v>44798</v>
      </c>
      <c r="H1760" s="28">
        <v>3.6575342465753424</v>
      </c>
      <c r="I1760" s="29">
        <v>25</v>
      </c>
      <c r="J1760" s="30">
        <v>0.05</v>
      </c>
      <c r="K1760" s="29">
        <v>3.7999999999999999E-2</v>
      </c>
      <c r="L1760" s="31">
        <v>21044329</v>
      </c>
      <c r="M1760" s="32" t="s">
        <v>2189</v>
      </c>
      <c r="N1760" s="29">
        <v>798</v>
      </c>
      <c r="O1760" s="29">
        <v>84</v>
      </c>
      <c r="P1760" s="29">
        <v>96</v>
      </c>
      <c r="Q1760" s="29">
        <v>127</v>
      </c>
      <c r="R1760" s="29">
        <v>95.3</v>
      </c>
      <c r="S1760" s="33">
        <v>-7.2916666666666963E-3</v>
      </c>
      <c r="T1760" s="34">
        <v>20890880.767708331</v>
      </c>
      <c r="U1760" s="34">
        <v>2903546.2502625855</v>
      </c>
      <c r="V1760" s="35">
        <v>17987334.517445747</v>
      </c>
      <c r="W1760" s="24">
        <v>0</v>
      </c>
      <c r="X1760" s="35">
        <v>17987334.517445747</v>
      </c>
    </row>
    <row r="1761" spans="1:24">
      <c r="A1761" s="24">
        <v>1760</v>
      </c>
      <c r="B1761" s="25" t="s">
        <v>60</v>
      </c>
      <c r="C1761" s="25" t="s">
        <v>93</v>
      </c>
      <c r="D1761" s="26">
        <v>43463</v>
      </c>
      <c r="E1761" s="27">
        <v>43463</v>
      </c>
      <c r="F1761" s="27">
        <v>43435</v>
      </c>
      <c r="G1761" s="27">
        <v>44798</v>
      </c>
      <c r="H1761" s="28">
        <v>3.6575342465753424</v>
      </c>
      <c r="I1761" s="29">
        <v>25</v>
      </c>
      <c r="J1761" s="30">
        <v>0.05</v>
      </c>
      <c r="K1761" s="29">
        <v>3.7999999999999999E-2</v>
      </c>
      <c r="L1761" s="31">
        <v>969266</v>
      </c>
      <c r="M1761" s="32" t="s">
        <v>2189</v>
      </c>
      <c r="N1761" s="29">
        <v>798</v>
      </c>
      <c r="O1761" s="29">
        <v>84</v>
      </c>
      <c r="P1761" s="29">
        <v>96</v>
      </c>
      <c r="Q1761" s="29">
        <v>127</v>
      </c>
      <c r="R1761" s="29">
        <v>95.3</v>
      </c>
      <c r="S1761" s="33">
        <v>-7.2916666666666963E-3</v>
      </c>
      <c r="T1761" s="34">
        <v>962198.43541666667</v>
      </c>
      <c r="U1761" s="34">
        <v>133732.4017224315</v>
      </c>
      <c r="V1761" s="35">
        <v>828466.03369423514</v>
      </c>
      <c r="W1761" s="24">
        <v>0</v>
      </c>
      <c r="X1761" s="35">
        <v>828466.03369423514</v>
      </c>
    </row>
    <row r="1762" spans="1:24">
      <c r="A1762" s="24">
        <v>1761</v>
      </c>
      <c r="B1762" s="25" t="s">
        <v>60</v>
      </c>
      <c r="C1762" s="25" t="s">
        <v>94</v>
      </c>
      <c r="D1762" s="26">
        <v>43463</v>
      </c>
      <c r="E1762" s="27">
        <v>43463</v>
      </c>
      <c r="F1762" s="27">
        <v>43435</v>
      </c>
      <c r="G1762" s="27">
        <v>44798</v>
      </c>
      <c r="H1762" s="28">
        <v>3.6575342465753424</v>
      </c>
      <c r="I1762" s="29">
        <v>25</v>
      </c>
      <c r="J1762" s="30">
        <v>0.05</v>
      </c>
      <c r="K1762" s="29">
        <v>3.7999999999999999E-2</v>
      </c>
      <c r="L1762" s="31">
        <v>735000</v>
      </c>
      <c r="M1762" s="32" t="s">
        <v>2189</v>
      </c>
      <c r="N1762" s="29">
        <v>798</v>
      </c>
      <c r="O1762" s="29">
        <v>84</v>
      </c>
      <c r="P1762" s="29">
        <v>96</v>
      </c>
      <c r="Q1762" s="29">
        <v>127</v>
      </c>
      <c r="R1762" s="29">
        <v>95.3</v>
      </c>
      <c r="S1762" s="33">
        <v>-7.2916666666666963E-3</v>
      </c>
      <c r="T1762" s="34">
        <v>729640.625</v>
      </c>
      <c r="U1762" s="34">
        <v>101410.0517979452</v>
      </c>
      <c r="V1762" s="35">
        <v>628230.57320205483</v>
      </c>
      <c r="W1762" s="24">
        <v>0</v>
      </c>
      <c r="X1762" s="35">
        <v>628230.57320205483</v>
      </c>
    </row>
    <row r="1763" spans="1:24">
      <c r="A1763" s="24">
        <v>1762</v>
      </c>
      <c r="B1763" s="25" t="s">
        <v>60</v>
      </c>
      <c r="C1763" s="25" t="s">
        <v>95</v>
      </c>
      <c r="D1763" s="26">
        <v>43463</v>
      </c>
      <c r="E1763" s="27">
        <v>43463</v>
      </c>
      <c r="F1763" s="27">
        <v>43435</v>
      </c>
      <c r="G1763" s="27">
        <v>44798</v>
      </c>
      <c r="H1763" s="28">
        <v>3.6575342465753424</v>
      </c>
      <c r="I1763" s="29">
        <v>25</v>
      </c>
      <c r="J1763" s="30">
        <v>0.05</v>
      </c>
      <c r="K1763" s="29">
        <v>3.7999999999999999E-2</v>
      </c>
      <c r="L1763" s="31">
        <v>126000</v>
      </c>
      <c r="M1763" s="32" t="s">
        <v>2189</v>
      </c>
      <c r="N1763" s="29">
        <v>798</v>
      </c>
      <c r="O1763" s="29">
        <v>84</v>
      </c>
      <c r="P1763" s="29">
        <v>96</v>
      </c>
      <c r="Q1763" s="29">
        <v>127</v>
      </c>
      <c r="R1763" s="29">
        <v>95.3</v>
      </c>
      <c r="S1763" s="33">
        <v>-7.2916666666666963E-3</v>
      </c>
      <c r="T1763" s="34">
        <v>125081.25</v>
      </c>
      <c r="U1763" s="34">
        <v>17384.580308219178</v>
      </c>
      <c r="V1763" s="35">
        <v>107696.66969178081</v>
      </c>
      <c r="W1763" s="24">
        <v>0</v>
      </c>
      <c r="X1763" s="35">
        <v>107696.66969178081</v>
      </c>
    </row>
    <row r="1764" spans="1:24">
      <c r="A1764" s="24">
        <v>1763</v>
      </c>
      <c r="B1764" s="25" t="s">
        <v>60</v>
      </c>
      <c r="C1764" s="25" t="s">
        <v>96</v>
      </c>
      <c r="D1764" s="26">
        <v>43463</v>
      </c>
      <c r="E1764" s="27">
        <v>43463</v>
      </c>
      <c r="F1764" s="27">
        <v>43435</v>
      </c>
      <c r="G1764" s="27">
        <v>44798</v>
      </c>
      <c r="H1764" s="28">
        <v>3.6575342465753424</v>
      </c>
      <c r="I1764" s="29">
        <v>25</v>
      </c>
      <c r="J1764" s="30">
        <v>0.05</v>
      </c>
      <c r="K1764" s="29">
        <v>3.7999999999999999E-2</v>
      </c>
      <c r="L1764" s="31">
        <v>29327302</v>
      </c>
      <c r="M1764" s="32" t="s">
        <v>2189</v>
      </c>
      <c r="N1764" s="29">
        <v>798</v>
      </c>
      <c r="O1764" s="29">
        <v>84</v>
      </c>
      <c r="P1764" s="29">
        <v>96</v>
      </c>
      <c r="Q1764" s="29">
        <v>127</v>
      </c>
      <c r="R1764" s="29">
        <v>95.3</v>
      </c>
      <c r="S1764" s="33">
        <v>-7.2916666666666963E-3</v>
      </c>
      <c r="T1764" s="34">
        <v>29113457.089583334</v>
      </c>
      <c r="U1764" s="34">
        <v>4046371.7209714041</v>
      </c>
      <c r="V1764" s="35">
        <v>25067085.368611928</v>
      </c>
      <c r="W1764" s="24">
        <v>0</v>
      </c>
      <c r="X1764" s="35">
        <v>25067085.368611928</v>
      </c>
    </row>
    <row r="1765" spans="1:24">
      <c r="A1765" s="24">
        <v>1764</v>
      </c>
      <c r="B1765" s="25" t="s">
        <v>60</v>
      </c>
      <c r="C1765" s="25" t="s">
        <v>97</v>
      </c>
      <c r="D1765" s="26">
        <v>43463</v>
      </c>
      <c r="E1765" s="27">
        <v>43463</v>
      </c>
      <c r="F1765" s="27">
        <v>43435</v>
      </c>
      <c r="G1765" s="27">
        <v>44798</v>
      </c>
      <c r="H1765" s="28">
        <v>3.6575342465753424</v>
      </c>
      <c r="I1765" s="29">
        <v>25</v>
      </c>
      <c r="J1765" s="30">
        <v>0.05</v>
      </c>
      <c r="K1765" s="29">
        <v>3.7999999999999999E-2</v>
      </c>
      <c r="L1765" s="31">
        <v>1517250</v>
      </c>
      <c r="M1765" s="32" t="s">
        <v>1941</v>
      </c>
      <c r="N1765" s="29">
        <v>674</v>
      </c>
      <c r="O1765" s="29">
        <v>84</v>
      </c>
      <c r="P1765" s="29">
        <v>106.1</v>
      </c>
      <c r="Q1765" s="29">
        <v>127</v>
      </c>
      <c r="R1765" s="29">
        <v>122.8</v>
      </c>
      <c r="S1765" s="33">
        <v>0.15739868049010372</v>
      </c>
      <c r="T1765" s="34">
        <v>1756063.1479736099</v>
      </c>
      <c r="U1765" s="34">
        <v>244068.72190877047</v>
      </c>
      <c r="V1765" s="35">
        <v>1511994.4260648394</v>
      </c>
      <c r="W1765" s="24">
        <v>0</v>
      </c>
      <c r="X1765" s="35">
        <v>1511994.4260648394</v>
      </c>
    </row>
    <row r="1766" spans="1:24">
      <c r="A1766" s="24">
        <v>1765</v>
      </c>
      <c r="B1766" s="25" t="s">
        <v>60</v>
      </c>
      <c r="C1766" s="25" t="s">
        <v>98</v>
      </c>
      <c r="D1766" s="26">
        <v>43463</v>
      </c>
      <c r="E1766" s="27">
        <v>43463</v>
      </c>
      <c r="F1766" s="27">
        <v>43435</v>
      </c>
      <c r="G1766" s="27">
        <v>44798</v>
      </c>
      <c r="H1766" s="28">
        <v>3.6575342465753424</v>
      </c>
      <c r="I1766" s="29">
        <v>25</v>
      </c>
      <c r="J1766" s="30">
        <v>0.05</v>
      </c>
      <c r="K1766" s="29">
        <v>3.7999999999999999E-2</v>
      </c>
      <c r="L1766" s="31">
        <v>312900</v>
      </c>
      <c r="M1766" s="32" t="s">
        <v>2189</v>
      </c>
      <c r="N1766" s="29">
        <v>798</v>
      </c>
      <c r="O1766" s="29">
        <v>84</v>
      </c>
      <c r="P1766" s="29">
        <v>96</v>
      </c>
      <c r="Q1766" s="29">
        <v>127</v>
      </c>
      <c r="R1766" s="29">
        <v>95.3</v>
      </c>
      <c r="S1766" s="33">
        <v>-7.2916666666666963E-3</v>
      </c>
      <c r="T1766" s="34">
        <v>310618.4375</v>
      </c>
      <c r="U1766" s="34">
        <v>43171.70776541096</v>
      </c>
      <c r="V1766" s="35">
        <v>267446.72973458905</v>
      </c>
      <c r="W1766" s="24">
        <v>0</v>
      </c>
      <c r="X1766" s="35">
        <v>267446.72973458905</v>
      </c>
    </row>
    <row r="1767" spans="1:24">
      <c r="A1767" s="24">
        <v>1766</v>
      </c>
      <c r="B1767" s="25" t="s">
        <v>60</v>
      </c>
      <c r="C1767" s="25" t="s">
        <v>99</v>
      </c>
      <c r="D1767" s="26">
        <v>43463</v>
      </c>
      <c r="E1767" s="27">
        <v>43463</v>
      </c>
      <c r="F1767" s="27">
        <v>43435</v>
      </c>
      <c r="G1767" s="27">
        <v>44798</v>
      </c>
      <c r="H1767" s="28">
        <v>3.6575342465753424</v>
      </c>
      <c r="I1767" s="29">
        <v>25</v>
      </c>
      <c r="J1767" s="30">
        <v>0.05</v>
      </c>
      <c r="K1767" s="29">
        <v>3.7999999999999999E-2</v>
      </c>
      <c r="L1767" s="31">
        <v>1174950</v>
      </c>
      <c r="M1767" s="32" t="s">
        <v>2189</v>
      </c>
      <c r="N1767" s="29">
        <v>798</v>
      </c>
      <c r="O1767" s="29">
        <v>84</v>
      </c>
      <c r="P1767" s="29">
        <v>96</v>
      </c>
      <c r="Q1767" s="29">
        <v>127</v>
      </c>
      <c r="R1767" s="29">
        <v>95.3</v>
      </c>
      <c r="S1767" s="33">
        <v>-7.2916666666666963E-3</v>
      </c>
      <c r="T1767" s="34">
        <v>1166382.65625</v>
      </c>
      <c r="U1767" s="34">
        <v>162111.21137414384</v>
      </c>
      <c r="V1767" s="35">
        <v>1004271.4448758562</v>
      </c>
      <c r="W1767" s="24">
        <v>0</v>
      </c>
      <c r="X1767" s="35">
        <v>1004271.4448758562</v>
      </c>
    </row>
    <row r="1768" spans="1:24">
      <c r="A1768" s="24">
        <v>1767</v>
      </c>
      <c r="B1768" s="25" t="s">
        <v>60</v>
      </c>
      <c r="C1768" s="25" t="s">
        <v>100</v>
      </c>
      <c r="D1768" s="26">
        <v>43463</v>
      </c>
      <c r="E1768" s="27">
        <v>43463</v>
      </c>
      <c r="F1768" s="27">
        <v>43435</v>
      </c>
      <c r="G1768" s="27">
        <v>44798</v>
      </c>
      <c r="H1768" s="28">
        <v>3.6575342465753424</v>
      </c>
      <c r="I1768" s="29">
        <v>25</v>
      </c>
      <c r="J1768" s="30">
        <v>0.05</v>
      </c>
      <c r="K1768" s="29">
        <v>3.7999999999999999E-2</v>
      </c>
      <c r="L1768" s="31">
        <v>582750</v>
      </c>
      <c r="M1768" s="32" t="s">
        <v>1973</v>
      </c>
      <c r="N1768" s="29">
        <v>690</v>
      </c>
      <c r="O1768" s="29">
        <v>84</v>
      </c>
      <c r="P1768" s="29">
        <v>111.5</v>
      </c>
      <c r="Q1768" s="29">
        <v>127</v>
      </c>
      <c r="R1768" s="29">
        <v>145.69999999999999</v>
      </c>
      <c r="S1768" s="33">
        <v>0.30672645739910304</v>
      </c>
      <c r="T1768" s="34">
        <v>761494.84304932738</v>
      </c>
      <c r="U1768" s="34">
        <v>105837.35174765035</v>
      </c>
      <c r="V1768" s="35">
        <v>655657.49130167707</v>
      </c>
      <c r="W1768" s="24">
        <v>0</v>
      </c>
      <c r="X1768" s="35">
        <v>655657.49130167707</v>
      </c>
    </row>
    <row r="1769" spans="1:24">
      <c r="A1769" s="24">
        <v>1768</v>
      </c>
      <c r="B1769" s="25" t="s">
        <v>60</v>
      </c>
      <c r="C1769" s="25" t="s">
        <v>101</v>
      </c>
      <c r="D1769" s="26">
        <v>43463</v>
      </c>
      <c r="E1769" s="27">
        <v>43463</v>
      </c>
      <c r="F1769" s="27">
        <v>43435</v>
      </c>
      <c r="G1769" s="27">
        <v>44798</v>
      </c>
      <c r="H1769" s="28">
        <v>3.6575342465753424</v>
      </c>
      <c r="I1769" s="29">
        <v>25</v>
      </c>
      <c r="J1769" s="30">
        <v>0.05</v>
      </c>
      <c r="K1769" s="29">
        <v>3.7999999999999999E-2</v>
      </c>
      <c r="L1769" s="31">
        <v>9976171</v>
      </c>
      <c r="M1769" s="32" t="s">
        <v>2189</v>
      </c>
      <c r="N1769" s="29">
        <v>798</v>
      </c>
      <c r="O1769" s="29">
        <v>84</v>
      </c>
      <c r="P1769" s="29">
        <v>96</v>
      </c>
      <c r="Q1769" s="29">
        <v>127</v>
      </c>
      <c r="R1769" s="29">
        <v>95.3</v>
      </c>
      <c r="S1769" s="33">
        <v>-7.2916666666666963E-3</v>
      </c>
      <c r="T1769" s="34">
        <v>9903428.0864583328</v>
      </c>
      <c r="U1769" s="34">
        <v>1376440.8406192637</v>
      </c>
      <c r="V1769" s="35">
        <v>8526987.2458390687</v>
      </c>
      <c r="W1769" s="24">
        <v>0</v>
      </c>
      <c r="X1769" s="35">
        <v>8526987.2458390687</v>
      </c>
    </row>
    <row r="1770" spans="1:24">
      <c r="A1770" s="24">
        <v>1769</v>
      </c>
      <c r="B1770" s="25" t="s">
        <v>60</v>
      </c>
      <c r="C1770" s="25" t="s">
        <v>102</v>
      </c>
      <c r="D1770" s="26">
        <v>43463</v>
      </c>
      <c r="E1770" s="27">
        <v>43463</v>
      </c>
      <c r="F1770" s="27">
        <v>43435</v>
      </c>
      <c r="G1770" s="27">
        <v>44798</v>
      </c>
      <c r="H1770" s="28">
        <v>3.6575342465753424</v>
      </c>
      <c r="I1770" s="29">
        <v>25</v>
      </c>
      <c r="J1770" s="30">
        <v>0.05</v>
      </c>
      <c r="K1770" s="29">
        <v>3.7999999999999999E-2</v>
      </c>
      <c r="L1770" s="31">
        <v>21103901</v>
      </c>
      <c r="M1770" s="32" t="s">
        <v>2189</v>
      </c>
      <c r="N1770" s="29">
        <v>798</v>
      </c>
      <c r="O1770" s="29">
        <v>84</v>
      </c>
      <c r="P1770" s="29">
        <v>96</v>
      </c>
      <c r="Q1770" s="29">
        <v>127</v>
      </c>
      <c r="R1770" s="29">
        <v>95.3</v>
      </c>
      <c r="S1770" s="33">
        <v>-7.2916666666666963E-3</v>
      </c>
      <c r="T1770" s="34">
        <v>20950018.388541665</v>
      </c>
      <c r="U1770" s="34">
        <v>2911765.5694540236</v>
      </c>
      <c r="V1770" s="35">
        <v>18038252.819087639</v>
      </c>
      <c r="W1770" s="24">
        <v>0</v>
      </c>
      <c r="X1770" s="35">
        <v>18038252.819087639</v>
      </c>
    </row>
    <row r="1771" spans="1:24">
      <c r="A1771" s="24">
        <v>1770</v>
      </c>
      <c r="B1771" s="25" t="s">
        <v>60</v>
      </c>
      <c r="C1771" s="25" t="s">
        <v>103</v>
      </c>
      <c r="D1771" s="26">
        <v>43463</v>
      </c>
      <c r="E1771" s="27">
        <v>43463</v>
      </c>
      <c r="F1771" s="27">
        <v>43435</v>
      </c>
      <c r="G1771" s="27">
        <v>44798</v>
      </c>
      <c r="H1771" s="28">
        <v>3.6575342465753424</v>
      </c>
      <c r="I1771" s="29">
        <v>25</v>
      </c>
      <c r="J1771" s="30">
        <v>0.05</v>
      </c>
      <c r="K1771" s="29">
        <v>3.7999999999999999E-2</v>
      </c>
      <c r="L1771" s="31">
        <v>580650</v>
      </c>
      <c r="M1771" s="32" t="s">
        <v>2189</v>
      </c>
      <c r="N1771" s="29">
        <v>798</v>
      </c>
      <c r="O1771" s="29">
        <v>84</v>
      </c>
      <c r="P1771" s="29">
        <v>96</v>
      </c>
      <c r="Q1771" s="29">
        <v>127</v>
      </c>
      <c r="R1771" s="29">
        <v>95.3</v>
      </c>
      <c r="S1771" s="33">
        <v>-7.2916666666666963E-3</v>
      </c>
      <c r="T1771" s="34">
        <v>576416.09375</v>
      </c>
      <c r="U1771" s="34">
        <v>80113.940920376714</v>
      </c>
      <c r="V1771" s="35">
        <v>496302.15282962332</v>
      </c>
      <c r="W1771" s="24">
        <v>0</v>
      </c>
      <c r="X1771" s="35">
        <v>496302.15282962332</v>
      </c>
    </row>
    <row r="1772" spans="1:24">
      <c r="A1772" s="24">
        <v>1771</v>
      </c>
      <c r="B1772" s="25" t="s">
        <v>60</v>
      </c>
      <c r="C1772" s="25" t="s">
        <v>104</v>
      </c>
      <c r="D1772" s="26">
        <v>43463</v>
      </c>
      <c r="E1772" s="27">
        <v>43463</v>
      </c>
      <c r="F1772" s="27">
        <v>43435</v>
      </c>
      <c r="G1772" s="27">
        <v>44798</v>
      </c>
      <c r="H1772" s="28">
        <v>3.6575342465753424</v>
      </c>
      <c r="I1772" s="29">
        <v>25</v>
      </c>
      <c r="J1772" s="30">
        <v>0.05</v>
      </c>
      <c r="K1772" s="29">
        <v>3.7999999999999999E-2</v>
      </c>
      <c r="L1772" s="31">
        <v>175035</v>
      </c>
      <c r="M1772" s="32" t="s">
        <v>1877</v>
      </c>
      <c r="N1772" s="29">
        <v>642</v>
      </c>
      <c r="O1772" s="29">
        <v>84</v>
      </c>
      <c r="P1772" s="29">
        <v>79.3</v>
      </c>
      <c r="Q1772" s="29">
        <v>127</v>
      </c>
      <c r="R1772" s="29">
        <v>94</v>
      </c>
      <c r="S1772" s="33">
        <v>0.18537200504413623</v>
      </c>
      <c r="T1772" s="34">
        <v>207481.5889029004</v>
      </c>
      <c r="U1772" s="34">
        <v>28837.098643956539</v>
      </c>
      <c r="V1772" s="35">
        <v>178644.49025894387</v>
      </c>
      <c r="W1772" s="24">
        <v>0</v>
      </c>
      <c r="X1772" s="35">
        <v>178644.49025894387</v>
      </c>
    </row>
    <row r="1773" spans="1:24">
      <c r="A1773" s="24">
        <v>1772</v>
      </c>
      <c r="B1773" s="25" t="s">
        <v>60</v>
      </c>
      <c r="C1773" s="25" t="s">
        <v>105</v>
      </c>
      <c r="D1773" s="26">
        <v>43463</v>
      </c>
      <c r="E1773" s="27">
        <v>43463</v>
      </c>
      <c r="F1773" s="27">
        <v>43435</v>
      </c>
      <c r="G1773" s="27">
        <v>44798</v>
      </c>
      <c r="H1773" s="28">
        <v>3.6575342465753424</v>
      </c>
      <c r="I1773" s="29">
        <v>25</v>
      </c>
      <c r="J1773" s="30">
        <v>0.05</v>
      </c>
      <c r="K1773" s="29">
        <v>3.7999999999999999E-2</v>
      </c>
      <c r="L1773" s="31">
        <v>132796</v>
      </c>
      <c r="M1773" s="32" t="s">
        <v>2189</v>
      </c>
      <c r="N1773" s="29">
        <v>798</v>
      </c>
      <c r="O1773" s="29">
        <v>84</v>
      </c>
      <c r="P1773" s="29">
        <v>96</v>
      </c>
      <c r="Q1773" s="29">
        <v>127</v>
      </c>
      <c r="R1773" s="29">
        <v>95.3</v>
      </c>
      <c r="S1773" s="33">
        <v>-7.2916666666666963E-3</v>
      </c>
      <c r="T1773" s="34">
        <v>131827.69583333333</v>
      </c>
      <c r="U1773" s="34">
        <v>18322.243861986299</v>
      </c>
      <c r="V1773" s="35">
        <v>113505.45197134704</v>
      </c>
      <c r="W1773" s="24">
        <v>0</v>
      </c>
      <c r="X1773" s="35">
        <v>113505.45197134704</v>
      </c>
    </row>
    <row r="1774" spans="1:24">
      <c r="A1774" s="24">
        <v>1773</v>
      </c>
      <c r="B1774" s="25" t="s">
        <v>60</v>
      </c>
      <c r="C1774" s="25" t="s">
        <v>106</v>
      </c>
      <c r="D1774" s="26">
        <v>43463</v>
      </c>
      <c r="E1774" s="27">
        <v>43463</v>
      </c>
      <c r="F1774" s="27">
        <v>43435</v>
      </c>
      <c r="G1774" s="27">
        <v>44798</v>
      </c>
      <c r="H1774" s="28">
        <v>3.6575342465753424</v>
      </c>
      <c r="I1774" s="29">
        <v>25</v>
      </c>
      <c r="J1774" s="30">
        <v>0.05</v>
      </c>
      <c r="K1774" s="29">
        <v>3.7999999999999999E-2</v>
      </c>
      <c r="L1774" s="31">
        <v>469552</v>
      </c>
      <c r="M1774" s="32" t="s">
        <v>1871</v>
      </c>
      <c r="N1774" s="29">
        <v>639</v>
      </c>
      <c r="O1774" s="29">
        <v>84</v>
      </c>
      <c r="P1774" s="29">
        <v>111.6</v>
      </c>
      <c r="Q1774" s="29">
        <v>127</v>
      </c>
      <c r="R1774" s="29">
        <v>116.2</v>
      </c>
      <c r="S1774" s="33">
        <v>4.1218637992831618E-2</v>
      </c>
      <c r="T1774" s="34">
        <v>488906.29390681011</v>
      </c>
      <c r="U1774" s="34">
        <v>67951.277506554732</v>
      </c>
      <c r="V1774" s="35">
        <v>420955.01640025538</v>
      </c>
      <c r="W1774" s="24">
        <v>0</v>
      </c>
      <c r="X1774" s="35">
        <v>420955.01640025538</v>
      </c>
    </row>
    <row r="1775" spans="1:24">
      <c r="A1775" s="24">
        <v>1774</v>
      </c>
      <c r="B1775" s="25" t="s">
        <v>60</v>
      </c>
      <c r="C1775" s="25" t="s">
        <v>110</v>
      </c>
      <c r="D1775" s="26">
        <v>43463</v>
      </c>
      <c r="E1775" s="27">
        <v>43463</v>
      </c>
      <c r="F1775" s="27">
        <v>43435</v>
      </c>
      <c r="G1775" s="27">
        <v>44798</v>
      </c>
      <c r="H1775" s="28">
        <v>3.6575342465753424</v>
      </c>
      <c r="I1775" s="29">
        <v>25</v>
      </c>
      <c r="J1775" s="30">
        <v>0.05</v>
      </c>
      <c r="K1775" s="29">
        <v>3.7999999999999999E-2</v>
      </c>
      <c r="L1775" s="31">
        <v>16789210</v>
      </c>
      <c r="M1775" s="32" t="s">
        <v>1939</v>
      </c>
      <c r="N1775" s="29">
        <v>673</v>
      </c>
      <c r="O1775" s="29">
        <v>84</v>
      </c>
      <c r="P1775" s="29">
        <v>95.4</v>
      </c>
      <c r="Q1775" s="29">
        <v>127</v>
      </c>
      <c r="R1775" s="29">
        <v>104.3</v>
      </c>
      <c r="S1775" s="33">
        <v>9.3291404612159234E-2</v>
      </c>
      <c r="T1775" s="34">
        <v>18355498.983228508</v>
      </c>
      <c r="U1775" s="34">
        <v>2551162.9134772117</v>
      </c>
      <c r="V1775" s="35">
        <v>15804336.069751296</v>
      </c>
      <c r="W1775" s="24">
        <v>0</v>
      </c>
      <c r="X1775" s="35">
        <v>15804336.069751296</v>
      </c>
    </row>
    <row r="1776" spans="1:24">
      <c r="A1776" s="24">
        <v>1775</v>
      </c>
      <c r="B1776" s="25" t="s">
        <v>60</v>
      </c>
      <c r="C1776" s="25" t="s">
        <v>86</v>
      </c>
      <c r="D1776" s="26">
        <v>43463</v>
      </c>
      <c r="E1776" s="27">
        <v>43463</v>
      </c>
      <c r="F1776" s="27">
        <v>43435</v>
      </c>
      <c r="G1776" s="27">
        <v>44798</v>
      </c>
      <c r="H1776" s="28">
        <v>3.6575342465753424</v>
      </c>
      <c r="I1776" s="29">
        <v>25</v>
      </c>
      <c r="J1776" s="30">
        <v>0.05</v>
      </c>
      <c r="K1776" s="29">
        <v>3.7999999999999999E-2</v>
      </c>
      <c r="L1776" s="31">
        <v>892500</v>
      </c>
      <c r="M1776" s="32" t="s">
        <v>2189</v>
      </c>
      <c r="N1776" s="29">
        <v>798</v>
      </c>
      <c r="O1776" s="29">
        <v>84</v>
      </c>
      <c r="P1776" s="29">
        <v>96</v>
      </c>
      <c r="Q1776" s="29">
        <v>127</v>
      </c>
      <c r="R1776" s="29">
        <v>95.3</v>
      </c>
      <c r="S1776" s="33">
        <v>-7.2916666666666963E-3</v>
      </c>
      <c r="T1776" s="34">
        <v>885992.1875</v>
      </c>
      <c r="U1776" s="34">
        <v>123140.77718321918</v>
      </c>
      <c r="V1776" s="35">
        <v>762851.41031678079</v>
      </c>
      <c r="W1776" s="24">
        <v>0</v>
      </c>
      <c r="X1776" s="35">
        <v>762851.41031678079</v>
      </c>
    </row>
    <row r="1777" spans="1:24">
      <c r="A1777" s="24">
        <v>1776</v>
      </c>
      <c r="B1777" s="25" t="s">
        <v>60</v>
      </c>
      <c r="C1777" s="25" t="s">
        <v>90</v>
      </c>
      <c r="D1777" s="26">
        <v>43463</v>
      </c>
      <c r="E1777" s="27">
        <v>43463</v>
      </c>
      <c r="F1777" s="27">
        <v>43435</v>
      </c>
      <c r="G1777" s="27">
        <v>44798</v>
      </c>
      <c r="H1777" s="28">
        <v>3.6575342465753424</v>
      </c>
      <c r="I1777" s="29">
        <v>25</v>
      </c>
      <c r="J1777" s="30">
        <v>0.05</v>
      </c>
      <c r="K1777" s="29">
        <v>3.7999999999999999E-2</v>
      </c>
      <c r="L1777" s="31">
        <v>472500</v>
      </c>
      <c r="M1777" s="32" t="s">
        <v>2189</v>
      </c>
      <c r="N1777" s="29">
        <v>798</v>
      </c>
      <c r="O1777" s="29">
        <v>84</v>
      </c>
      <c r="P1777" s="29">
        <v>96</v>
      </c>
      <c r="Q1777" s="29">
        <v>127</v>
      </c>
      <c r="R1777" s="29">
        <v>95.3</v>
      </c>
      <c r="S1777" s="33">
        <v>-7.2916666666666963E-3</v>
      </c>
      <c r="T1777" s="34">
        <v>469054.6875</v>
      </c>
      <c r="U1777" s="34">
        <v>65192.176155821915</v>
      </c>
      <c r="V1777" s="35">
        <v>403862.51134417811</v>
      </c>
      <c r="W1777" s="24">
        <v>0</v>
      </c>
      <c r="X1777" s="35">
        <v>403862.51134417811</v>
      </c>
    </row>
    <row r="1778" spans="1:24">
      <c r="A1778" s="24">
        <v>1777</v>
      </c>
      <c r="B1778" s="25" t="s">
        <v>60</v>
      </c>
      <c r="C1778" s="25" t="s">
        <v>91</v>
      </c>
      <c r="D1778" s="26">
        <v>43463</v>
      </c>
      <c r="E1778" s="27">
        <v>43463</v>
      </c>
      <c r="F1778" s="27">
        <v>43435</v>
      </c>
      <c r="G1778" s="27">
        <v>44798</v>
      </c>
      <c r="H1778" s="28">
        <v>3.6575342465753424</v>
      </c>
      <c r="I1778" s="29">
        <v>25</v>
      </c>
      <c r="J1778" s="30">
        <v>0.05</v>
      </c>
      <c r="K1778" s="29">
        <v>3.7999999999999999E-2</v>
      </c>
      <c r="L1778" s="31">
        <v>637760</v>
      </c>
      <c r="M1778" s="32" t="s">
        <v>2189</v>
      </c>
      <c r="N1778" s="29">
        <v>798</v>
      </c>
      <c r="O1778" s="29">
        <v>84</v>
      </c>
      <c r="P1778" s="29">
        <v>96</v>
      </c>
      <c r="Q1778" s="29">
        <v>127</v>
      </c>
      <c r="R1778" s="29">
        <v>95.3</v>
      </c>
      <c r="S1778" s="33">
        <v>-7.2916666666666963E-3</v>
      </c>
      <c r="T1778" s="34">
        <v>633109.66666666663</v>
      </c>
      <c r="U1778" s="34">
        <v>87993.570931506838</v>
      </c>
      <c r="V1778" s="35">
        <v>545116.09573515982</v>
      </c>
      <c r="W1778" s="24">
        <v>0</v>
      </c>
      <c r="X1778" s="35">
        <v>545116.09573515982</v>
      </c>
    </row>
    <row r="1779" spans="1:24">
      <c r="A1779" s="24">
        <v>1778</v>
      </c>
      <c r="B1779" s="25" t="s">
        <v>60</v>
      </c>
      <c r="C1779" s="25" t="s">
        <v>92</v>
      </c>
      <c r="D1779" s="26">
        <v>43463</v>
      </c>
      <c r="E1779" s="27">
        <v>43463</v>
      </c>
      <c r="F1779" s="27">
        <v>43435</v>
      </c>
      <c r="G1779" s="27">
        <v>44798</v>
      </c>
      <c r="H1779" s="28">
        <v>3.6575342465753424</v>
      </c>
      <c r="I1779" s="29">
        <v>25</v>
      </c>
      <c r="J1779" s="30">
        <v>0.05</v>
      </c>
      <c r="K1779" s="29">
        <v>3.7999999999999999E-2</v>
      </c>
      <c r="L1779" s="31">
        <v>21044329</v>
      </c>
      <c r="M1779" s="32" t="s">
        <v>2189</v>
      </c>
      <c r="N1779" s="29">
        <v>798</v>
      </c>
      <c r="O1779" s="29">
        <v>84</v>
      </c>
      <c r="P1779" s="29">
        <v>96</v>
      </c>
      <c r="Q1779" s="29">
        <v>127</v>
      </c>
      <c r="R1779" s="29">
        <v>95.3</v>
      </c>
      <c r="S1779" s="33">
        <v>-7.2916666666666963E-3</v>
      </c>
      <c r="T1779" s="34">
        <v>20890880.767708331</v>
      </c>
      <c r="U1779" s="34">
        <v>2903546.2502625855</v>
      </c>
      <c r="V1779" s="35">
        <v>17987334.517445747</v>
      </c>
      <c r="W1779" s="24">
        <v>0</v>
      </c>
      <c r="X1779" s="35">
        <v>17987334.517445747</v>
      </c>
    </row>
    <row r="1780" spans="1:24">
      <c r="A1780" s="24">
        <v>1779</v>
      </c>
      <c r="B1780" s="25" t="s">
        <v>60</v>
      </c>
      <c r="C1780" s="25" t="s">
        <v>93</v>
      </c>
      <c r="D1780" s="26">
        <v>43463</v>
      </c>
      <c r="E1780" s="27">
        <v>43463</v>
      </c>
      <c r="F1780" s="27">
        <v>43435</v>
      </c>
      <c r="G1780" s="27">
        <v>44798</v>
      </c>
      <c r="H1780" s="28">
        <v>3.6575342465753424</v>
      </c>
      <c r="I1780" s="29">
        <v>25</v>
      </c>
      <c r="J1780" s="30">
        <v>0.05</v>
      </c>
      <c r="K1780" s="29">
        <v>3.7999999999999999E-2</v>
      </c>
      <c r="L1780" s="31">
        <v>969266</v>
      </c>
      <c r="M1780" s="32" t="s">
        <v>2189</v>
      </c>
      <c r="N1780" s="29">
        <v>798</v>
      </c>
      <c r="O1780" s="29">
        <v>84</v>
      </c>
      <c r="P1780" s="29">
        <v>96</v>
      </c>
      <c r="Q1780" s="29">
        <v>127</v>
      </c>
      <c r="R1780" s="29">
        <v>95.3</v>
      </c>
      <c r="S1780" s="33">
        <v>-7.2916666666666963E-3</v>
      </c>
      <c r="T1780" s="34">
        <v>962198.43541666667</v>
      </c>
      <c r="U1780" s="34">
        <v>133732.4017224315</v>
      </c>
      <c r="V1780" s="35">
        <v>828466.03369423514</v>
      </c>
      <c r="W1780" s="24">
        <v>0</v>
      </c>
      <c r="X1780" s="35">
        <v>828466.03369423514</v>
      </c>
    </row>
    <row r="1781" spans="1:24">
      <c r="A1781" s="24">
        <v>1780</v>
      </c>
      <c r="B1781" s="25" t="s">
        <v>60</v>
      </c>
      <c r="C1781" s="25" t="s">
        <v>94</v>
      </c>
      <c r="D1781" s="26">
        <v>43463</v>
      </c>
      <c r="E1781" s="27">
        <v>43463</v>
      </c>
      <c r="F1781" s="27">
        <v>43435</v>
      </c>
      <c r="G1781" s="27">
        <v>44798</v>
      </c>
      <c r="H1781" s="28">
        <v>3.6575342465753424</v>
      </c>
      <c r="I1781" s="29">
        <v>25</v>
      </c>
      <c r="J1781" s="30">
        <v>0.05</v>
      </c>
      <c r="K1781" s="29">
        <v>3.7999999999999999E-2</v>
      </c>
      <c r="L1781" s="31">
        <v>735000</v>
      </c>
      <c r="M1781" s="32" t="s">
        <v>2189</v>
      </c>
      <c r="N1781" s="29">
        <v>798</v>
      </c>
      <c r="O1781" s="29">
        <v>84</v>
      </c>
      <c r="P1781" s="29">
        <v>96</v>
      </c>
      <c r="Q1781" s="29">
        <v>127</v>
      </c>
      <c r="R1781" s="29">
        <v>95.3</v>
      </c>
      <c r="S1781" s="33">
        <v>-7.2916666666666963E-3</v>
      </c>
      <c r="T1781" s="34">
        <v>729640.625</v>
      </c>
      <c r="U1781" s="34">
        <v>101410.0517979452</v>
      </c>
      <c r="V1781" s="35">
        <v>628230.57320205483</v>
      </c>
      <c r="W1781" s="24">
        <v>0</v>
      </c>
      <c r="X1781" s="35">
        <v>628230.57320205483</v>
      </c>
    </row>
    <row r="1782" spans="1:24">
      <c r="A1782" s="24">
        <v>1781</v>
      </c>
      <c r="B1782" s="25" t="s">
        <v>60</v>
      </c>
      <c r="C1782" s="25" t="s">
        <v>95</v>
      </c>
      <c r="D1782" s="26">
        <v>43463</v>
      </c>
      <c r="E1782" s="27">
        <v>43463</v>
      </c>
      <c r="F1782" s="27">
        <v>43435</v>
      </c>
      <c r="G1782" s="27">
        <v>44798</v>
      </c>
      <c r="H1782" s="28">
        <v>3.6575342465753424</v>
      </c>
      <c r="I1782" s="29">
        <v>25</v>
      </c>
      <c r="J1782" s="30">
        <v>0.05</v>
      </c>
      <c r="K1782" s="29">
        <v>3.7999999999999999E-2</v>
      </c>
      <c r="L1782" s="31">
        <v>126000</v>
      </c>
      <c r="M1782" s="32" t="s">
        <v>2189</v>
      </c>
      <c r="N1782" s="29">
        <v>798</v>
      </c>
      <c r="O1782" s="29">
        <v>84</v>
      </c>
      <c r="P1782" s="29">
        <v>96</v>
      </c>
      <c r="Q1782" s="29">
        <v>127</v>
      </c>
      <c r="R1782" s="29">
        <v>95.3</v>
      </c>
      <c r="S1782" s="33">
        <v>-7.2916666666666963E-3</v>
      </c>
      <c r="T1782" s="34">
        <v>125081.25</v>
      </c>
      <c r="U1782" s="34">
        <v>17384.580308219178</v>
      </c>
      <c r="V1782" s="35">
        <v>107696.66969178081</v>
      </c>
      <c r="W1782" s="24">
        <v>0</v>
      </c>
      <c r="X1782" s="35">
        <v>107696.66969178081</v>
      </c>
    </row>
    <row r="1783" spans="1:24">
      <c r="A1783" s="24">
        <v>1782</v>
      </c>
      <c r="B1783" s="25" t="s">
        <v>60</v>
      </c>
      <c r="C1783" s="25" t="s">
        <v>96</v>
      </c>
      <c r="D1783" s="26">
        <v>43463</v>
      </c>
      <c r="E1783" s="27">
        <v>43463</v>
      </c>
      <c r="F1783" s="27">
        <v>43435</v>
      </c>
      <c r="G1783" s="27">
        <v>44798</v>
      </c>
      <c r="H1783" s="28">
        <v>3.6575342465753424</v>
      </c>
      <c r="I1783" s="29">
        <v>25</v>
      </c>
      <c r="J1783" s="30">
        <v>0.05</v>
      </c>
      <c r="K1783" s="29">
        <v>3.7999999999999999E-2</v>
      </c>
      <c r="L1783" s="31">
        <v>29327302</v>
      </c>
      <c r="M1783" s="32" t="s">
        <v>2189</v>
      </c>
      <c r="N1783" s="29">
        <v>798</v>
      </c>
      <c r="O1783" s="29">
        <v>84</v>
      </c>
      <c r="P1783" s="29">
        <v>96</v>
      </c>
      <c r="Q1783" s="29">
        <v>127</v>
      </c>
      <c r="R1783" s="29">
        <v>95.3</v>
      </c>
      <c r="S1783" s="33">
        <v>-7.2916666666666963E-3</v>
      </c>
      <c r="T1783" s="34">
        <v>29113457.089583334</v>
      </c>
      <c r="U1783" s="34">
        <v>4046371.7209714041</v>
      </c>
      <c r="V1783" s="35">
        <v>25067085.368611928</v>
      </c>
      <c r="W1783" s="24">
        <v>0</v>
      </c>
      <c r="X1783" s="35">
        <v>25067085.368611928</v>
      </c>
    </row>
    <row r="1784" spans="1:24">
      <c r="A1784" s="24">
        <v>1783</v>
      </c>
      <c r="B1784" s="25" t="s">
        <v>60</v>
      </c>
      <c r="C1784" s="25" t="s">
        <v>97</v>
      </c>
      <c r="D1784" s="26">
        <v>43463</v>
      </c>
      <c r="E1784" s="27">
        <v>43463</v>
      </c>
      <c r="F1784" s="27">
        <v>43435</v>
      </c>
      <c r="G1784" s="27">
        <v>44798</v>
      </c>
      <c r="H1784" s="28">
        <v>3.6575342465753424</v>
      </c>
      <c r="I1784" s="29">
        <v>25</v>
      </c>
      <c r="J1784" s="30">
        <v>0.05</v>
      </c>
      <c r="K1784" s="29">
        <v>3.7999999999999999E-2</v>
      </c>
      <c r="L1784" s="31">
        <v>1517250</v>
      </c>
      <c r="M1784" s="32" t="s">
        <v>1941</v>
      </c>
      <c r="N1784" s="29">
        <v>674</v>
      </c>
      <c r="O1784" s="29">
        <v>84</v>
      </c>
      <c r="P1784" s="29">
        <v>106.1</v>
      </c>
      <c r="Q1784" s="29">
        <v>127</v>
      </c>
      <c r="R1784" s="29">
        <v>122.8</v>
      </c>
      <c r="S1784" s="33">
        <v>0.15739868049010372</v>
      </c>
      <c r="T1784" s="34">
        <v>1756063.1479736099</v>
      </c>
      <c r="U1784" s="34">
        <v>244068.72190877047</v>
      </c>
      <c r="V1784" s="35">
        <v>1511994.4260648394</v>
      </c>
      <c r="W1784" s="24">
        <v>0</v>
      </c>
      <c r="X1784" s="35">
        <v>1511994.4260648394</v>
      </c>
    </row>
    <row r="1785" spans="1:24">
      <c r="A1785" s="24">
        <v>1784</v>
      </c>
      <c r="B1785" s="25" t="s">
        <v>60</v>
      </c>
      <c r="C1785" s="25" t="s">
        <v>98</v>
      </c>
      <c r="D1785" s="26">
        <v>43463</v>
      </c>
      <c r="E1785" s="27">
        <v>43463</v>
      </c>
      <c r="F1785" s="27">
        <v>43435</v>
      </c>
      <c r="G1785" s="27">
        <v>44798</v>
      </c>
      <c r="H1785" s="28">
        <v>3.6575342465753424</v>
      </c>
      <c r="I1785" s="29">
        <v>25</v>
      </c>
      <c r="J1785" s="30">
        <v>0.05</v>
      </c>
      <c r="K1785" s="29">
        <v>3.7999999999999999E-2</v>
      </c>
      <c r="L1785" s="31">
        <v>312900</v>
      </c>
      <c r="M1785" s="32" t="s">
        <v>2189</v>
      </c>
      <c r="N1785" s="29">
        <v>798</v>
      </c>
      <c r="O1785" s="29">
        <v>84</v>
      </c>
      <c r="P1785" s="29">
        <v>96</v>
      </c>
      <c r="Q1785" s="29">
        <v>127</v>
      </c>
      <c r="R1785" s="29">
        <v>95.3</v>
      </c>
      <c r="S1785" s="33">
        <v>-7.2916666666666963E-3</v>
      </c>
      <c r="T1785" s="34">
        <v>310618.4375</v>
      </c>
      <c r="U1785" s="34">
        <v>43171.70776541096</v>
      </c>
      <c r="V1785" s="35">
        <v>267446.72973458905</v>
      </c>
      <c r="W1785" s="24">
        <v>0</v>
      </c>
      <c r="X1785" s="35">
        <v>267446.72973458905</v>
      </c>
    </row>
    <row r="1786" spans="1:24">
      <c r="A1786" s="24">
        <v>1785</v>
      </c>
      <c r="B1786" s="25" t="s">
        <v>60</v>
      </c>
      <c r="C1786" s="25" t="s">
        <v>99</v>
      </c>
      <c r="D1786" s="26">
        <v>43463</v>
      </c>
      <c r="E1786" s="27">
        <v>43463</v>
      </c>
      <c r="F1786" s="27">
        <v>43435</v>
      </c>
      <c r="G1786" s="27">
        <v>44798</v>
      </c>
      <c r="H1786" s="28">
        <v>3.6575342465753424</v>
      </c>
      <c r="I1786" s="29">
        <v>25</v>
      </c>
      <c r="J1786" s="30">
        <v>0.05</v>
      </c>
      <c r="K1786" s="29">
        <v>3.7999999999999999E-2</v>
      </c>
      <c r="L1786" s="31">
        <v>1174950</v>
      </c>
      <c r="M1786" s="32" t="s">
        <v>2189</v>
      </c>
      <c r="N1786" s="29">
        <v>798</v>
      </c>
      <c r="O1786" s="29">
        <v>84</v>
      </c>
      <c r="P1786" s="29">
        <v>96</v>
      </c>
      <c r="Q1786" s="29">
        <v>127</v>
      </c>
      <c r="R1786" s="29">
        <v>95.3</v>
      </c>
      <c r="S1786" s="33">
        <v>-7.2916666666666963E-3</v>
      </c>
      <c r="T1786" s="34">
        <v>1166382.65625</v>
      </c>
      <c r="U1786" s="34">
        <v>162111.21137414384</v>
      </c>
      <c r="V1786" s="35">
        <v>1004271.4448758562</v>
      </c>
      <c r="W1786" s="24">
        <v>0</v>
      </c>
      <c r="X1786" s="35">
        <v>1004271.4448758562</v>
      </c>
    </row>
    <row r="1787" spans="1:24">
      <c r="A1787" s="24">
        <v>1786</v>
      </c>
      <c r="B1787" s="25" t="s">
        <v>60</v>
      </c>
      <c r="C1787" s="25" t="s">
        <v>100</v>
      </c>
      <c r="D1787" s="26">
        <v>43463</v>
      </c>
      <c r="E1787" s="27">
        <v>43463</v>
      </c>
      <c r="F1787" s="27">
        <v>43435</v>
      </c>
      <c r="G1787" s="27">
        <v>44798</v>
      </c>
      <c r="H1787" s="28">
        <v>3.6575342465753424</v>
      </c>
      <c r="I1787" s="29">
        <v>25</v>
      </c>
      <c r="J1787" s="30">
        <v>0.05</v>
      </c>
      <c r="K1787" s="29">
        <v>3.7999999999999999E-2</v>
      </c>
      <c r="L1787" s="31">
        <v>582750</v>
      </c>
      <c r="M1787" s="32" t="s">
        <v>1973</v>
      </c>
      <c r="N1787" s="29">
        <v>690</v>
      </c>
      <c r="O1787" s="29">
        <v>84</v>
      </c>
      <c r="P1787" s="29">
        <v>111.5</v>
      </c>
      <c r="Q1787" s="29">
        <v>127</v>
      </c>
      <c r="R1787" s="29">
        <v>145.69999999999999</v>
      </c>
      <c r="S1787" s="33">
        <v>0.30672645739910304</v>
      </c>
      <c r="T1787" s="34">
        <v>761494.84304932738</v>
      </c>
      <c r="U1787" s="34">
        <v>105837.35174765035</v>
      </c>
      <c r="V1787" s="35">
        <v>655657.49130167707</v>
      </c>
      <c r="W1787" s="24">
        <v>0</v>
      </c>
      <c r="X1787" s="35">
        <v>655657.49130167707</v>
      </c>
    </row>
    <row r="1788" spans="1:24">
      <c r="A1788" s="24">
        <v>1787</v>
      </c>
      <c r="B1788" s="25" t="s">
        <v>60</v>
      </c>
      <c r="C1788" s="25" t="s">
        <v>101</v>
      </c>
      <c r="D1788" s="26">
        <v>43463</v>
      </c>
      <c r="E1788" s="27">
        <v>43463</v>
      </c>
      <c r="F1788" s="27">
        <v>43435</v>
      </c>
      <c r="G1788" s="27">
        <v>44798</v>
      </c>
      <c r="H1788" s="28">
        <v>3.6575342465753424</v>
      </c>
      <c r="I1788" s="29">
        <v>25</v>
      </c>
      <c r="J1788" s="30">
        <v>0.05</v>
      </c>
      <c r="K1788" s="29">
        <v>3.7999999999999999E-2</v>
      </c>
      <c r="L1788" s="31">
        <v>9976171</v>
      </c>
      <c r="M1788" s="32" t="s">
        <v>2189</v>
      </c>
      <c r="N1788" s="29">
        <v>798</v>
      </c>
      <c r="O1788" s="29">
        <v>84</v>
      </c>
      <c r="P1788" s="29">
        <v>96</v>
      </c>
      <c r="Q1788" s="29">
        <v>127</v>
      </c>
      <c r="R1788" s="29">
        <v>95.3</v>
      </c>
      <c r="S1788" s="33">
        <v>-7.2916666666666963E-3</v>
      </c>
      <c r="T1788" s="34">
        <v>9903428.0864583328</v>
      </c>
      <c r="U1788" s="34">
        <v>1376440.8406192637</v>
      </c>
      <c r="V1788" s="35">
        <v>8526987.2458390687</v>
      </c>
      <c r="W1788" s="24">
        <v>0</v>
      </c>
      <c r="X1788" s="35">
        <v>8526987.2458390687</v>
      </c>
    </row>
    <row r="1789" spans="1:24">
      <c r="A1789" s="24">
        <v>1788</v>
      </c>
      <c r="B1789" s="25" t="s">
        <v>60</v>
      </c>
      <c r="C1789" s="25" t="s">
        <v>102</v>
      </c>
      <c r="D1789" s="26">
        <v>43463</v>
      </c>
      <c r="E1789" s="27">
        <v>43463</v>
      </c>
      <c r="F1789" s="27">
        <v>43435</v>
      </c>
      <c r="G1789" s="27">
        <v>44798</v>
      </c>
      <c r="H1789" s="28">
        <v>3.6575342465753424</v>
      </c>
      <c r="I1789" s="29">
        <v>25</v>
      </c>
      <c r="J1789" s="30">
        <v>0.05</v>
      </c>
      <c r="K1789" s="29">
        <v>3.7999999999999999E-2</v>
      </c>
      <c r="L1789" s="31">
        <v>21103901</v>
      </c>
      <c r="M1789" s="32" t="s">
        <v>2189</v>
      </c>
      <c r="N1789" s="29">
        <v>798</v>
      </c>
      <c r="O1789" s="29">
        <v>84</v>
      </c>
      <c r="P1789" s="29">
        <v>96</v>
      </c>
      <c r="Q1789" s="29">
        <v>127</v>
      </c>
      <c r="R1789" s="29">
        <v>95.3</v>
      </c>
      <c r="S1789" s="33">
        <v>-7.2916666666666963E-3</v>
      </c>
      <c r="T1789" s="34">
        <v>20950018.388541665</v>
      </c>
      <c r="U1789" s="34">
        <v>2911765.5694540236</v>
      </c>
      <c r="V1789" s="35">
        <v>18038252.819087639</v>
      </c>
      <c r="W1789" s="24">
        <v>0</v>
      </c>
      <c r="X1789" s="35">
        <v>18038252.819087639</v>
      </c>
    </row>
    <row r="1790" spans="1:24">
      <c r="A1790" s="24">
        <v>1789</v>
      </c>
      <c r="B1790" s="25" t="s">
        <v>60</v>
      </c>
      <c r="C1790" s="25" t="s">
        <v>103</v>
      </c>
      <c r="D1790" s="26">
        <v>43463</v>
      </c>
      <c r="E1790" s="27">
        <v>43463</v>
      </c>
      <c r="F1790" s="27">
        <v>43435</v>
      </c>
      <c r="G1790" s="27">
        <v>44798</v>
      </c>
      <c r="H1790" s="28">
        <v>3.6575342465753424</v>
      </c>
      <c r="I1790" s="29">
        <v>25</v>
      </c>
      <c r="J1790" s="30">
        <v>0.05</v>
      </c>
      <c r="K1790" s="29">
        <v>3.7999999999999999E-2</v>
      </c>
      <c r="L1790" s="31">
        <v>580650</v>
      </c>
      <c r="M1790" s="32" t="s">
        <v>2189</v>
      </c>
      <c r="N1790" s="29">
        <v>798</v>
      </c>
      <c r="O1790" s="29">
        <v>84</v>
      </c>
      <c r="P1790" s="29">
        <v>96</v>
      </c>
      <c r="Q1790" s="29">
        <v>127</v>
      </c>
      <c r="R1790" s="29">
        <v>95.3</v>
      </c>
      <c r="S1790" s="33">
        <v>-7.2916666666666963E-3</v>
      </c>
      <c r="T1790" s="34">
        <v>576416.09375</v>
      </c>
      <c r="U1790" s="34">
        <v>80113.940920376714</v>
      </c>
      <c r="V1790" s="35">
        <v>496302.15282962332</v>
      </c>
      <c r="W1790" s="24">
        <v>0</v>
      </c>
      <c r="X1790" s="35">
        <v>496302.15282962332</v>
      </c>
    </row>
    <row r="1791" spans="1:24">
      <c r="A1791" s="24">
        <v>1790</v>
      </c>
      <c r="B1791" s="25" t="s">
        <v>60</v>
      </c>
      <c r="C1791" s="25" t="s">
        <v>104</v>
      </c>
      <c r="D1791" s="26">
        <v>43463</v>
      </c>
      <c r="E1791" s="27">
        <v>43463</v>
      </c>
      <c r="F1791" s="27">
        <v>43435</v>
      </c>
      <c r="G1791" s="27">
        <v>44798</v>
      </c>
      <c r="H1791" s="28">
        <v>3.6575342465753424</v>
      </c>
      <c r="I1791" s="29">
        <v>25</v>
      </c>
      <c r="J1791" s="30">
        <v>0.05</v>
      </c>
      <c r="K1791" s="29">
        <v>3.7999999999999999E-2</v>
      </c>
      <c r="L1791" s="31">
        <v>175035</v>
      </c>
      <c r="M1791" s="32" t="s">
        <v>1877</v>
      </c>
      <c r="N1791" s="29">
        <v>642</v>
      </c>
      <c r="O1791" s="29">
        <v>84</v>
      </c>
      <c r="P1791" s="29">
        <v>79.3</v>
      </c>
      <c r="Q1791" s="29">
        <v>127</v>
      </c>
      <c r="R1791" s="29">
        <v>94</v>
      </c>
      <c r="S1791" s="33">
        <v>0.18537200504413623</v>
      </c>
      <c r="T1791" s="34">
        <v>207481.5889029004</v>
      </c>
      <c r="U1791" s="34">
        <v>28837.098643956539</v>
      </c>
      <c r="V1791" s="35">
        <v>178644.49025894387</v>
      </c>
      <c r="W1791" s="24">
        <v>0</v>
      </c>
      <c r="X1791" s="35">
        <v>178644.49025894387</v>
      </c>
    </row>
    <row r="1792" spans="1:24">
      <c r="A1792" s="24">
        <v>1791</v>
      </c>
      <c r="B1792" s="25" t="s">
        <v>60</v>
      </c>
      <c r="C1792" s="25" t="s">
        <v>105</v>
      </c>
      <c r="D1792" s="26">
        <v>43463</v>
      </c>
      <c r="E1792" s="27">
        <v>43463</v>
      </c>
      <c r="F1792" s="27">
        <v>43435</v>
      </c>
      <c r="G1792" s="27">
        <v>44798</v>
      </c>
      <c r="H1792" s="28">
        <v>3.6575342465753424</v>
      </c>
      <c r="I1792" s="29">
        <v>25</v>
      </c>
      <c r="J1792" s="30">
        <v>0.05</v>
      </c>
      <c r="K1792" s="29">
        <v>3.7999999999999999E-2</v>
      </c>
      <c r="L1792" s="31">
        <v>132796</v>
      </c>
      <c r="M1792" s="32" t="s">
        <v>2189</v>
      </c>
      <c r="N1792" s="29">
        <v>798</v>
      </c>
      <c r="O1792" s="29">
        <v>84</v>
      </c>
      <c r="P1792" s="29">
        <v>96</v>
      </c>
      <c r="Q1792" s="29">
        <v>127</v>
      </c>
      <c r="R1792" s="29">
        <v>95.3</v>
      </c>
      <c r="S1792" s="33">
        <v>-7.2916666666666963E-3</v>
      </c>
      <c r="T1792" s="34">
        <v>131827.69583333333</v>
      </c>
      <c r="U1792" s="34">
        <v>18322.243861986299</v>
      </c>
      <c r="V1792" s="35">
        <v>113505.45197134704</v>
      </c>
      <c r="W1792" s="24">
        <v>0</v>
      </c>
      <c r="X1792" s="35">
        <v>113505.45197134704</v>
      </c>
    </row>
    <row r="1793" spans="1:24">
      <c r="A1793" s="24">
        <v>1792</v>
      </c>
      <c r="B1793" s="25" t="s">
        <v>60</v>
      </c>
      <c r="C1793" s="25" t="s">
        <v>106</v>
      </c>
      <c r="D1793" s="26">
        <v>43463</v>
      </c>
      <c r="E1793" s="27">
        <v>43463</v>
      </c>
      <c r="F1793" s="27">
        <v>43435</v>
      </c>
      <c r="G1793" s="27">
        <v>44798</v>
      </c>
      <c r="H1793" s="28">
        <v>3.6575342465753424</v>
      </c>
      <c r="I1793" s="29">
        <v>25</v>
      </c>
      <c r="J1793" s="30">
        <v>0.05</v>
      </c>
      <c r="K1793" s="29">
        <v>3.7999999999999999E-2</v>
      </c>
      <c r="L1793" s="31">
        <v>469552</v>
      </c>
      <c r="M1793" s="32" t="s">
        <v>1871</v>
      </c>
      <c r="N1793" s="29">
        <v>639</v>
      </c>
      <c r="O1793" s="29">
        <v>84</v>
      </c>
      <c r="P1793" s="29">
        <v>111.6</v>
      </c>
      <c r="Q1793" s="29">
        <v>127</v>
      </c>
      <c r="R1793" s="29">
        <v>116.2</v>
      </c>
      <c r="S1793" s="33">
        <v>4.1218637992831618E-2</v>
      </c>
      <c r="T1793" s="34">
        <v>488906.29390681011</v>
      </c>
      <c r="U1793" s="34">
        <v>67951.277506554732</v>
      </c>
      <c r="V1793" s="35">
        <v>420955.01640025538</v>
      </c>
      <c r="W1793" s="24">
        <v>0</v>
      </c>
      <c r="X1793" s="35">
        <v>420955.01640025538</v>
      </c>
    </row>
    <row r="1794" spans="1:24">
      <c r="A1794" s="24">
        <v>1793</v>
      </c>
      <c r="B1794" s="25" t="s">
        <v>60</v>
      </c>
      <c r="C1794" s="25" t="s">
        <v>110</v>
      </c>
      <c r="D1794" s="26">
        <v>43463</v>
      </c>
      <c r="E1794" s="27">
        <v>43463</v>
      </c>
      <c r="F1794" s="27">
        <v>43435</v>
      </c>
      <c r="G1794" s="27">
        <v>44798</v>
      </c>
      <c r="H1794" s="28">
        <v>3.6575342465753424</v>
      </c>
      <c r="I1794" s="29">
        <v>25</v>
      </c>
      <c r="J1794" s="30">
        <v>0.05</v>
      </c>
      <c r="K1794" s="29">
        <v>3.7999999999999999E-2</v>
      </c>
      <c r="L1794" s="31">
        <v>16789210</v>
      </c>
      <c r="M1794" s="32" t="s">
        <v>1939</v>
      </c>
      <c r="N1794" s="29">
        <v>673</v>
      </c>
      <c r="O1794" s="29">
        <v>84</v>
      </c>
      <c r="P1794" s="29">
        <v>95.4</v>
      </c>
      <c r="Q1794" s="29">
        <v>127</v>
      </c>
      <c r="R1794" s="29">
        <v>104.3</v>
      </c>
      <c r="S1794" s="33">
        <v>9.3291404612159234E-2</v>
      </c>
      <c r="T1794" s="34">
        <v>18355498.983228508</v>
      </c>
      <c r="U1794" s="34">
        <v>2551162.9134772117</v>
      </c>
      <c r="V1794" s="35">
        <v>15804336.069751296</v>
      </c>
      <c r="W1794" s="24">
        <v>0</v>
      </c>
      <c r="X1794" s="35">
        <v>15804336.069751296</v>
      </c>
    </row>
    <row r="1795" spans="1:24">
      <c r="A1795" s="24">
        <v>1794</v>
      </c>
      <c r="B1795" s="25" t="s">
        <v>60</v>
      </c>
      <c r="C1795" s="25" t="s">
        <v>86</v>
      </c>
      <c r="D1795" s="26">
        <v>43463</v>
      </c>
      <c r="E1795" s="27">
        <v>43463</v>
      </c>
      <c r="F1795" s="27">
        <v>43435</v>
      </c>
      <c r="G1795" s="27">
        <v>44798</v>
      </c>
      <c r="H1795" s="28">
        <v>3.6575342465753424</v>
      </c>
      <c r="I1795" s="29">
        <v>25</v>
      </c>
      <c r="J1795" s="30">
        <v>0.05</v>
      </c>
      <c r="K1795" s="29">
        <v>3.7999999999999999E-2</v>
      </c>
      <c r="L1795" s="31">
        <v>892500</v>
      </c>
      <c r="M1795" s="32" t="s">
        <v>2189</v>
      </c>
      <c r="N1795" s="29">
        <v>798</v>
      </c>
      <c r="O1795" s="29">
        <v>84</v>
      </c>
      <c r="P1795" s="29">
        <v>96</v>
      </c>
      <c r="Q1795" s="29">
        <v>127</v>
      </c>
      <c r="R1795" s="29">
        <v>95.3</v>
      </c>
      <c r="S1795" s="33">
        <v>-7.2916666666666963E-3</v>
      </c>
      <c r="T1795" s="34">
        <v>885992.1875</v>
      </c>
      <c r="U1795" s="34">
        <v>123140.77718321918</v>
      </c>
      <c r="V1795" s="35">
        <v>762851.41031678079</v>
      </c>
      <c r="W1795" s="24">
        <v>0</v>
      </c>
      <c r="X1795" s="35">
        <v>762851.41031678079</v>
      </c>
    </row>
    <row r="1796" spans="1:24">
      <c r="A1796" s="24">
        <v>1795</v>
      </c>
      <c r="B1796" s="25" t="s">
        <v>60</v>
      </c>
      <c r="C1796" s="25" t="s">
        <v>90</v>
      </c>
      <c r="D1796" s="26">
        <v>43463</v>
      </c>
      <c r="E1796" s="27">
        <v>43463</v>
      </c>
      <c r="F1796" s="27">
        <v>43435</v>
      </c>
      <c r="G1796" s="27">
        <v>44798</v>
      </c>
      <c r="H1796" s="28">
        <v>3.6575342465753424</v>
      </c>
      <c r="I1796" s="29">
        <v>25</v>
      </c>
      <c r="J1796" s="30">
        <v>0.05</v>
      </c>
      <c r="K1796" s="29">
        <v>3.7999999999999999E-2</v>
      </c>
      <c r="L1796" s="31">
        <v>472500</v>
      </c>
      <c r="M1796" s="32" t="s">
        <v>2189</v>
      </c>
      <c r="N1796" s="29">
        <v>798</v>
      </c>
      <c r="O1796" s="29">
        <v>84</v>
      </c>
      <c r="P1796" s="29">
        <v>96</v>
      </c>
      <c r="Q1796" s="29">
        <v>127</v>
      </c>
      <c r="R1796" s="29">
        <v>95.3</v>
      </c>
      <c r="S1796" s="33">
        <v>-7.2916666666666963E-3</v>
      </c>
      <c r="T1796" s="34">
        <v>469054.6875</v>
      </c>
      <c r="U1796" s="34">
        <v>65192.176155821915</v>
      </c>
      <c r="V1796" s="35">
        <v>403862.51134417811</v>
      </c>
      <c r="W1796" s="24">
        <v>0</v>
      </c>
      <c r="X1796" s="35">
        <v>403862.51134417811</v>
      </c>
    </row>
    <row r="1797" spans="1:24">
      <c r="A1797" s="24">
        <v>1796</v>
      </c>
      <c r="B1797" s="25" t="s">
        <v>60</v>
      </c>
      <c r="C1797" s="25" t="s">
        <v>91</v>
      </c>
      <c r="D1797" s="26">
        <v>43463</v>
      </c>
      <c r="E1797" s="27">
        <v>43463</v>
      </c>
      <c r="F1797" s="27">
        <v>43435</v>
      </c>
      <c r="G1797" s="27">
        <v>44798</v>
      </c>
      <c r="H1797" s="28">
        <v>3.6575342465753424</v>
      </c>
      <c r="I1797" s="29">
        <v>25</v>
      </c>
      <c r="J1797" s="30">
        <v>0.05</v>
      </c>
      <c r="K1797" s="29">
        <v>3.7999999999999999E-2</v>
      </c>
      <c r="L1797" s="31">
        <v>637760</v>
      </c>
      <c r="M1797" s="32" t="s">
        <v>2189</v>
      </c>
      <c r="N1797" s="29">
        <v>798</v>
      </c>
      <c r="O1797" s="29">
        <v>84</v>
      </c>
      <c r="P1797" s="29">
        <v>96</v>
      </c>
      <c r="Q1797" s="29">
        <v>127</v>
      </c>
      <c r="R1797" s="29">
        <v>95.3</v>
      </c>
      <c r="S1797" s="33">
        <v>-7.2916666666666963E-3</v>
      </c>
      <c r="T1797" s="34">
        <v>633109.66666666663</v>
      </c>
      <c r="U1797" s="34">
        <v>87993.570931506838</v>
      </c>
      <c r="V1797" s="35">
        <v>545116.09573515982</v>
      </c>
      <c r="W1797" s="24">
        <v>0</v>
      </c>
      <c r="X1797" s="35">
        <v>545116.09573515982</v>
      </c>
    </row>
    <row r="1798" spans="1:24">
      <c r="A1798" s="24">
        <v>1797</v>
      </c>
      <c r="B1798" s="25" t="s">
        <v>60</v>
      </c>
      <c r="C1798" s="25" t="s">
        <v>92</v>
      </c>
      <c r="D1798" s="26">
        <v>43463</v>
      </c>
      <c r="E1798" s="27">
        <v>43463</v>
      </c>
      <c r="F1798" s="27">
        <v>43435</v>
      </c>
      <c r="G1798" s="27">
        <v>44798</v>
      </c>
      <c r="H1798" s="28">
        <v>3.6575342465753424</v>
      </c>
      <c r="I1798" s="29">
        <v>25</v>
      </c>
      <c r="J1798" s="30">
        <v>0.05</v>
      </c>
      <c r="K1798" s="29">
        <v>3.7999999999999999E-2</v>
      </c>
      <c r="L1798" s="31">
        <v>21044329</v>
      </c>
      <c r="M1798" s="32" t="s">
        <v>2189</v>
      </c>
      <c r="N1798" s="29">
        <v>798</v>
      </c>
      <c r="O1798" s="29">
        <v>84</v>
      </c>
      <c r="P1798" s="29">
        <v>96</v>
      </c>
      <c r="Q1798" s="29">
        <v>127</v>
      </c>
      <c r="R1798" s="29">
        <v>95.3</v>
      </c>
      <c r="S1798" s="33">
        <v>-7.2916666666666963E-3</v>
      </c>
      <c r="T1798" s="34">
        <v>20890880.767708331</v>
      </c>
      <c r="U1798" s="34">
        <v>2903546.2502625855</v>
      </c>
      <c r="V1798" s="35">
        <v>17987334.517445747</v>
      </c>
      <c r="W1798" s="24">
        <v>0</v>
      </c>
      <c r="X1798" s="35">
        <v>17987334.517445747</v>
      </c>
    </row>
    <row r="1799" spans="1:24">
      <c r="A1799" s="24">
        <v>1798</v>
      </c>
      <c r="B1799" s="25" t="s">
        <v>60</v>
      </c>
      <c r="C1799" s="25" t="s">
        <v>93</v>
      </c>
      <c r="D1799" s="26">
        <v>43463</v>
      </c>
      <c r="E1799" s="27">
        <v>43463</v>
      </c>
      <c r="F1799" s="27">
        <v>43435</v>
      </c>
      <c r="G1799" s="27">
        <v>44798</v>
      </c>
      <c r="H1799" s="28">
        <v>3.6575342465753424</v>
      </c>
      <c r="I1799" s="29">
        <v>25</v>
      </c>
      <c r="J1799" s="30">
        <v>0.05</v>
      </c>
      <c r="K1799" s="29">
        <v>3.7999999999999999E-2</v>
      </c>
      <c r="L1799" s="31">
        <v>969266</v>
      </c>
      <c r="M1799" s="32" t="s">
        <v>2189</v>
      </c>
      <c r="N1799" s="29">
        <v>798</v>
      </c>
      <c r="O1799" s="29">
        <v>84</v>
      </c>
      <c r="P1799" s="29">
        <v>96</v>
      </c>
      <c r="Q1799" s="29">
        <v>127</v>
      </c>
      <c r="R1799" s="29">
        <v>95.3</v>
      </c>
      <c r="S1799" s="33">
        <v>-7.2916666666666963E-3</v>
      </c>
      <c r="T1799" s="34">
        <v>962198.43541666667</v>
      </c>
      <c r="U1799" s="34">
        <v>133732.4017224315</v>
      </c>
      <c r="V1799" s="35">
        <v>828466.03369423514</v>
      </c>
      <c r="W1799" s="24">
        <v>0</v>
      </c>
      <c r="X1799" s="35">
        <v>828466.03369423514</v>
      </c>
    </row>
    <row r="1800" spans="1:24">
      <c r="A1800" s="24">
        <v>1799</v>
      </c>
      <c r="B1800" s="25" t="s">
        <v>60</v>
      </c>
      <c r="C1800" s="25" t="s">
        <v>94</v>
      </c>
      <c r="D1800" s="26">
        <v>43463</v>
      </c>
      <c r="E1800" s="27">
        <v>43463</v>
      </c>
      <c r="F1800" s="27">
        <v>43435</v>
      </c>
      <c r="G1800" s="27">
        <v>44798</v>
      </c>
      <c r="H1800" s="28">
        <v>3.6575342465753424</v>
      </c>
      <c r="I1800" s="29">
        <v>25</v>
      </c>
      <c r="J1800" s="30">
        <v>0.05</v>
      </c>
      <c r="K1800" s="29">
        <v>3.7999999999999999E-2</v>
      </c>
      <c r="L1800" s="31">
        <v>735000</v>
      </c>
      <c r="M1800" s="32" t="s">
        <v>2189</v>
      </c>
      <c r="N1800" s="29">
        <v>798</v>
      </c>
      <c r="O1800" s="29">
        <v>84</v>
      </c>
      <c r="P1800" s="29">
        <v>96</v>
      </c>
      <c r="Q1800" s="29">
        <v>127</v>
      </c>
      <c r="R1800" s="29">
        <v>95.3</v>
      </c>
      <c r="S1800" s="33">
        <v>-7.2916666666666963E-3</v>
      </c>
      <c r="T1800" s="34">
        <v>729640.625</v>
      </c>
      <c r="U1800" s="34">
        <v>101410.0517979452</v>
      </c>
      <c r="V1800" s="35">
        <v>628230.57320205483</v>
      </c>
      <c r="W1800" s="24">
        <v>0</v>
      </c>
      <c r="X1800" s="35">
        <v>628230.57320205483</v>
      </c>
    </row>
    <row r="1801" spans="1:24">
      <c r="A1801" s="24">
        <v>1800</v>
      </c>
      <c r="B1801" s="25" t="s">
        <v>60</v>
      </c>
      <c r="C1801" s="25" t="s">
        <v>95</v>
      </c>
      <c r="D1801" s="26">
        <v>43463</v>
      </c>
      <c r="E1801" s="27">
        <v>43463</v>
      </c>
      <c r="F1801" s="27">
        <v>43435</v>
      </c>
      <c r="G1801" s="27">
        <v>44798</v>
      </c>
      <c r="H1801" s="28">
        <v>3.6575342465753424</v>
      </c>
      <c r="I1801" s="29">
        <v>25</v>
      </c>
      <c r="J1801" s="30">
        <v>0.05</v>
      </c>
      <c r="K1801" s="29">
        <v>3.7999999999999999E-2</v>
      </c>
      <c r="L1801" s="31">
        <v>126000</v>
      </c>
      <c r="M1801" s="32" t="s">
        <v>2189</v>
      </c>
      <c r="N1801" s="29">
        <v>798</v>
      </c>
      <c r="O1801" s="29">
        <v>84</v>
      </c>
      <c r="P1801" s="29">
        <v>96</v>
      </c>
      <c r="Q1801" s="29">
        <v>127</v>
      </c>
      <c r="R1801" s="29">
        <v>95.3</v>
      </c>
      <c r="S1801" s="33">
        <v>-7.2916666666666963E-3</v>
      </c>
      <c r="T1801" s="34">
        <v>125081.25</v>
      </c>
      <c r="U1801" s="34">
        <v>17384.580308219178</v>
      </c>
      <c r="V1801" s="35">
        <v>107696.66969178081</v>
      </c>
      <c r="W1801" s="24">
        <v>0</v>
      </c>
      <c r="X1801" s="35">
        <v>107696.66969178081</v>
      </c>
    </row>
    <row r="1802" spans="1:24">
      <c r="A1802" s="24">
        <v>1801</v>
      </c>
      <c r="B1802" s="25" t="s">
        <v>60</v>
      </c>
      <c r="C1802" s="25" t="s">
        <v>96</v>
      </c>
      <c r="D1802" s="26">
        <v>43463</v>
      </c>
      <c r="E1802" s="27">
        <v>43463</v>
      </c>
      <c r="F1802" s="27">
        <v>43435</v>
      </c>
      <c r="G1802" s="27">
        <v>44798</v>
      </c>
      <c r="H1802" s="28">
        <v>3.6575342465753424</v>
      </c>
      <c r="I1802" s="29">
        <v>25</v>
      </c>
      <c r="J1802" s="30">
        <v>0.05</v>
      </c>
      <c r="K1802" s="29">
        <v>3.7999999999999999E-2</v>
      </c>
      <c r="L1802" s="31">
        <v>29327302</v>
      </c>
      <c r="M1802" s="32" t="s">
        <v>2189</v>
      </c>
      <c r="N1802" s="29">
        <v>798</v>
      </c>
      <c r="O1802" s="29">
        <v>84</v>
      </c>
      <c r="P1802" s="29">
        <v>96</v>
      </c>
      <c r="Q1802" s="29">
        <v>127</v>
      </c>
      <c r="R1802" s="29">
        <v>95.3</v>
      </c>
      <c r="S1802" s="33">
        <v>-7.2916666666666963E-3</v>
      </c>
      <c r="T1802" s="34">
        <v>29113457.089583334</v>
      </c>
      <c r="U1802" s="34">
        <v>4046371.7209714041</v>
      </c>
      <c r="V1802" s="35">
        <v>25067085.368611928</v>
      </c>
      <c r="W1802" s="24">
        <v>0</v>
      </c>
      <c r="X1802" s="35">
        <v>25067085.368611928</v>
      </c>
    </row>
    <row r="1803" spans="1:24">
      <c r="A1803" s="24">
        <v>1802</v>
      </c>
      <c r="B1803" s="25" t="s">
        <v>60</v>
      </c>
      <c r="C1803" s="25" t="s">
        <v>97</v>
      </c>
      <c r="D1803" s="26">
        <v>43463</v>
      </c>
      <c r="E1803" s="27">
        <v>43463</v>
      </c>
      <c r="F1803" s="27">
        <v>43435</v>
      </c>
      <c r="G1803" s="27">
        <v>44798</v>
      </c>
      <c r="H1803" s="28">
        <v>3.6575342465753424</v>
      </c>
      <c r="I1803" s="29">
        <v>25</v>
      </c>
      <c r="J1803" s="30">
        <v>0.05</v>
      </c>
      <c r="K1803" s="29">
        <v>3.7999999999999999E-2</v>
      </c>
      <c r="L1803" s="31">
        <v>1517250</v>
      </c>
      <c r="M1803" s="32" t="s">
        <v>1941</v>
      </c>
      <c r="N1803" s="29">
        <v>674</v>
      </c>
      <c r="O1803" s="29">
        <v>84</v>
      </c>
      <c r="P1803" s="29">
        <v>106.1</v>
      </c>
      <c r="Q1803" s="29">
        <v>127</v>
      </c>
      <c r="R1803" s="29">
        <v>122.8</v>
      </c>
      <c r="S1803" s="33">
        <v>0.15739868049010372</v>
      </c>
      <c r="T1803" s="34">
        <v>1756063.1479736099</v>
      </c>
      <c r="U1803" s="34">
        <v>244068.72190877047</v>
      </c>
      <c r="V1803" s="35">
        <v>1511994.4260648394</v>
      </c>
      <c r="W1803" s="24">
        <v>0</v>
      </c>
      <c r="X1803" s="35">
        <v>1511994.4260648394</v>
      </c>
    </row>
    <row r="1804" spans="1:24">
      <c r="A1804" s="24">
        <v>1803</v>
      </c>
      <c r="B1804" s="25" t="s">
        <v>60</v>
      </c>
      <c r="C1804" s="25" t="s">
        <v>98</v>
      </c>
      <c r="D1804" s="26">
        <v>43463</v>
      </c>
      <c r="E1804" s="27">
        <v>43463</v>
      </c>
      <c r="F1804" s="27">
        <v>43435</v>
      </c>
      <c r="G1804" s="27">
        <v>44798</v>
      </c>
      <c r="H1804" s="28">
        <v>3.6575342465753424</v>
      </c>
      <c r="I1804" s="29">
        <v>25</v>
      </c>
      <c r="J1804" s="30">
        <v>0.05</v>
      </c>
      <c r="K1804" s="29">
        <v>3.7999999999999999E-2</v>
      </c>
      <c r="L1804" s="31">
        <v>312900</v>
      </c>
      <c r="M1804" s="32" t="s">
        <v>2189</v>
      </c>
      <c r="N1804" s="29">
        <v>798</v>
      </c>
      <c r="O1804" s="29">
        <v>84</v>
      </c>
      <c r="P1804" s="29">
        <v>96</v>
      </c>
      <c r="Q1804" s="29">
        <v>127</v>
      </c>
      <c r="R1804" s="29">
        <v>95.3</v>
      </c>
      <c r="S1804" s="33">
        <v>-7.2916666666666963E-3</v>
      </c>
      <c r="T1804" s="34">
        <v>310618.4375</v>
      </c>
      <c r="U1804" s="34">
        <v>43171.70776541096</v>
      </c>
      <c r="V1804" s="35">
        <v>267446.72973458905</v>
      </c>
      <c r="W1804" s="24">
        <v>0</v>
      </c>
      <c r="X1804" s="35">
        <v>267446.72973458905</v>
      </c>
    </row>
    <row r="1805" spans="1:24">
      <c r="A1805" s="24">
        <v>1804</v>
      </c>
      <c r="B1805" s="25" t="s">
        <v>60</v>
      </c>
      <c r="C1805" s="25" t="s">
        <v>99</v>
      </c>
      <c r="D1805" s="26">
        <v>43463</v>
      </c>
      <c r="E1805" s="27">
        <v>43463</v>
      </c>
      <c r="F1805" s="27">
        <v>43435</v>
      </c>
      <c r="G1805" s="27">
        <v>44798</v>
      </c>
      <c r="H1805" s="28">
        <v>3.6575342465753424</v>
      </c>
      <c r="I1805" s="29">
        <v>25</v>
      </c>
      <c r="J1805" s="30">
        <v>0.05</v>
      </c>
      <c r="K1805" s="29">
        <v>3.7999999999999999E-2</v>
      </c>
      <c r="L1805" s="31">
        <v>1174950</v>
      </c>
      <c r="M1805" s="32" t="s">
        <v>2189</v>
      </c>
      <c r="N1805" s="29">
        <v>798</v>
      </c>
      <c r="O1805" s="29">
        <v>84</v>
      </c>
      <c r="P1805" s="29">
        <v>96</v>
      </c>
      <c r="Q1805" s="29">
        <v>127</v>
      </c>
      <c r="R1805" s="29">
        <v>95.3</v>
      </c>
      <c r="S1805" s="33">
        <v>-7.2916666666666963E-3</v>
      </c>
      <c r="T1805" s="34">
        <v>1166382.65625</v>
      </c>
      <c r="U1805" s="34">
        <v>162111.21137414384</v>
      </c>
      <c r="V1805" s="35">
        <v>1004271.4448758562</v>
      </c>
      <c r="W1805" s="24">
        <v>0</v>
      </c>
      <c r="X1805" s="35">
        <v>1004271.4448758562</v>
      </c>
    </row>
    <row r="1806" spans="1:24">
      <c r="A1806" s="24">
        <v>1805</v>
      </c>
      <c r="B1806" s="25" t="s">
        <v>60</v>
      </c>
      <c r="C1806" s="25" t="s">
        <v>100</v>
      </c>
      <c r="D1806" s="26">
        <v>43463</v>
      </c>
      <c r="E1806" s="27">
        <v>43463</v>
      </c>
      <c r="F1806" s="27">
        <v>43435</v>
      </c>
      <c r="G1806" s="27">
        <v>44798</v>
      </c>
      <c r="H1806" s="28">
        <v>3.6575342465753424</v>
      </c>
      <c r="I1806" s="29">
        <v>25</v>
      </c>
      <c r="J1806" s="30">
        <v>0.05</v>
      </c>
      <c r="K1806" s="29">
        <v>3.7999999999999999E-2</v>
      </c>
      <c r="L1806" s="31">
        <v>582750</v>
      </c>
      <c r="M1806" s="32" t="s">
        <v>1973</v>
      </c>
      <c r="N1806" s="29">
        <v>690</v>
      </c>
      <c r="O1806" s="29">
        <v>84</v>
      </c>
      <c r="P1806" s="29">
        <v>111.5</v>
      </c>
      <c r="Q1806" s="29">
        <v>127</v>
      </c>
      <c r="R1806" s="29">
        <v>145.69999999999999</v>
      </c>
      <c r="S1806" s="33">
        <v>0.30672645739910304</v>
      </c>
      <c r="T1806" s="34">
        <v>761494.84304932738</v>
      </c>
      <c r="U1806" s="34">
        <v>105837.35174765035</v>
      </c>
      <c r="V1806" s="35">
        <v>655657.49130167707</v>
      </c>
      <c r="W1806" s="24">
        <v>0</v>
      </c>
      <c r="X1806" s="35">
        <v>655657.49130167707</v>
      </c>
    </row>
    <row r="1807" spans="1:24">
      <c r="A1807" s="24">
        <v>1806</v>
      </c>
      <c r="B1807" s="25" t="s">
        <v>60</v>
      </c>
      <c r="C1807" s="25" t="s">
        <v>101</v>
      </c>
      <c r="D1807" s="26">
        <v>43463</v>
      </c>
      <c r="E1807" s="27">
        <v>43463</v>
      </c>
      <c r="F1807" s="27">
        <v>43435</v>
      </c>
      <c r="G1807" s="27">
        <v>44798</v>
      </c>
      <c r="H1807" s="28">
        <v>3.6575342465753424</v>
      </c>
      <c r="I1807" s="29">
        <v>25</v>
      </c>
      <c r="J1807" s="30">
        <v>0.05</v>
      </c>
      <c r="K1807" s="29">
        <v>3.7999999999999999E-2</v>
      </c>
      <c r="L1807" s="31">
        <v>9976171</v>
      </c>
      <c r="M1807" s="32" t="s">
        <v>2189</v>
      </c>
      <c r="N1807" s="29">
        <v>798</v>
      </c>
      <c r="O1807" s="29">
        <v>84</v>
      </c>
      <c r="P1807" s="29">
        <v>96</v>
      </c>
      <c r="Q1807" s="29">
        <v>127</v>
      </c>
      <c r="R1807" s="29">
        <v>95.3</v>
      </c>
      <c r="S1807" s="33">
        <v>-7.2916666666666963E-3</v>
      </c>
      <c r="T1807" s="34">
        <v>9903428.0864583328</v>
      </c>
      <c r="U1807" s="34">
        <v>1376440.8406192637</v>
      </c>
      <c r="V1807" s="35">
        <v>8526987.2458390687</v>
      </c>
      <c r="W1807" s="24">
        <v>0</v>
      </c>
      <c r="X1807" s="35">
        <v>8526987.2458390687</v>
      </c>
    </row>
    <row r="1808" spans="1:24">
      <c r="A1808" s="24">
        <v>1807</v>
      </c>
      <c r="B1808" s="25" t="s">
        <v>60</v>
      </c>
      <c r="C1808" s="25" t="s">
        <v>102</v>
      </c>
      <c r="D1808" s="26">
        <v>43463</v>
      </c>
      <c r="E1808" s="27">
        <v>43463</v>
      </c>
      <c r="F1808" s="27">
        <v>43435</v>
      </c>
      <c r="G1808" s="27">
        <v>44798</v>
      </c>
      <c r="H1808" s="28">
        <v>3.6575342465753424</v>
      </c>
      <c r="I1808" s="29">
        <v>25</v>
      </c>
      <c r="J1808" s="30">
        <v>0.05</v>
      </c>
      <c r="K1808" s="29">
        <v>3.7999999999999999E-2</v>
      </c>
      <c r="L1808" s="31">
        <v>21103901</v>
      </c>
      <c r="M1808" s="32" t="s">
        <v>2189</v>
      </c>
      <c r="N1808" s="29">
        <v>798</v>
      </c>
      <c r="O1808" s="29">
        <v>84</v>
      </c>
      <c r="P1808" s="29">
        <v>96</v>
      </c>
      <c r="Q1808" s="29">
        <v>127</v>
      </c>
      <c r="R1808" s="29">
        <v>95.3</v>
      </c>
      <c r="S1808" s="33">
        <v>-7.2916666666666963E-3</v>
      </c>
      <c r="T1808" s="34">
        <v>20950018.388541665</v>
      </c>
      <c r="U1808" s="34">
        <v>2911765.5694540236</v>
      </c>
      <c r="V1808" s="35">
        <v>18038252.819087639</v>
      </c>
      <c r="W1808" s="24">
        <v>0</v>
      </c>
      <c r="X1808" s="35">
        <v>18038252.819087639</v>
      </c>
    </row>
    <row r="1809" spans="1:24">
      <c r="A1809" s="24">
        <v>1808</v>
      </c>
      <c r="B1809" s="25" t="s">
        <v>60</v>
      </c>
      <c r="C1809" s="25" t="s">
        <v>103</v>
      </c>
      <c r="D1809" s="26">
        <v>43463</v>
      </c>
      <c r="E1809" s="27">
        <v>43463</v>
      </c>
      <c r="F1809" s="27">
        <v>43435</v>
      </c>
      <c r="G1809" s="27">
        <v>44798</v>
      </c>
      <c r="H1809" s="28">
        <v>3.6575342465753424</v>
      </c>
      <c r="I1809" s="29">
        <v>25</v>
      </c>
      <c r="J1809" s="30">
        <v>0.05</v>
      </c>
      <c r="K1809" s="29">
        <v>3.7999999999999999E-2</v>
      </c>
      <c r="L1809" s="31">
        <v>580650</v>
      </c>
      <c r="M1809" s="32" t="s">
        <v>2189</v>
      </c>
      <c r="N1809" s="29">
        <v>798</v>
      </c>
      <c r="O1809" s="29">
        <v>84</v>
      </c>
      <c r="P1809" s="29">
        <v>96</v>
      </c>
      <c r="Q1809" s="29">
        <v>127</v>
      </c>
      <c r="R1809" s="29">
        <v>95.3</v>
      </c>
      <c r="S1809" s="33">
        <v>-7.2916666666666963E-3</v>
      </c>
      <c r="T1809" s="34">
        <v>576416.09375</v>
      </c>
      <c r="U1809" s="34">
        <v>80113.940920376714</v>
      </c>
      <c r="V1809" s="35">
        <v>496302.15282962332</v>
      </c>
      <c r="W1809" s="24">
        <v>0</v>
      </c>
      <c r="X1809" s="35">
        <v>496302.15282962332</v>
      </c>
    </row>
    <row r="1810" spans="1:24">
      <c r="A1810" s="24">
        <v>1809</v>
      </c>
      <c r="B1810" s="25" t="s">
        <v>60</v>
      </c>
      <c r="C1810" s="25" t="s">
        <v>104</v>
      </c>
      <c r="D1810" s="26">
        <v>43463</v>
      </c>
      <c r="E1810" s="27">
        <v>43463</v>
      </c>
      <c r="F1810" s="27">
        <v>43435</v>
      </c>
      <c r="G1810" s="27">
        <v>44798</v>
      </c>
      <c r="H1810" s="28">
        <v>3.6575342465753424</v>
      </c>
      <c r="I1810" s="29">
        <v>25</v>
      </c>
      <c r="J1810" s="30">
        <v>0.05</v>
      </c>
      <c r="K1810" s="29">
        <v>3.7999999999999999E-2</v>
      </c>
      <c r="L1810" s="31">
        <v>175035</v>
      </c>
      <c r="M1810" s="32" t="s">
        <v>1877</v>
      </c>
      <c r="N1810" s="29">
        <v>642</v>
      </c>
      <c r="O1810" s="29">
        <v>84</v>
      </c>
      <c r="P1810" s="29">
        <v>79.3</v>
      </c>
      <c r="Q1810" s="29">
        <v>127</v>
      </c>
      <c r="R1810" s="29">
        <v>94</v>
      </c>
      <c r="S1810" s="33">
        <v>0.18537200504413623</v>
      </c>
      <c r="T1810" s="34">
        <v>207481.5889029004</v>
      </c>
      <c r="U1810" s="34">
        <v>28837.098643956539</v>
      </c>
      <c r="V1810" s="35">
        <v>178644.49025894387</v>
      </c>
      <c r="W1810" s="24">
        <v>0</v>
      </c>
      <c r="X1810" s="35">
        <v>178644.49025894387</v>
      </c>
    </row>
    <row r="1811" spans="1:24">
      <c r="A1811" s="24">
        <v>1810</v>
      </c>
      <c r="B1811" s="25" t="s">
        <v>60</v>
      </c>
      <c r="C1811" s="25" t="s">
        <v>105</v>
      </c>
      <c r="D1811" s="26">
        <v>43463</v>
      </c>
      <c r="E1811" s="27">
        <v>43463</v>
      </c>
      <c r="F1811" s="27">
        <v>43435</v>
      </c>
      <c r="G1811" s="27">
        <v>44798</v>
      </c>
      <c r="H1811" s="28">
        <v>3.6575342465753424</v>
      </c>
      <c r="I1811" s="29">
        <v>25</v>
      </c>
      <c r="J1811" s="30">
        <v>0.05</v>
      </c>
      <c r="K1811" s="29">
        <v>3.7999999999999999E-2</v>
      </c>
      <c r="L1811" s="31">
        <v>132796</v>
      </c>
      <c r="M1811" s="32" t="s">
        <v>2189</v>
      </c>
      <c r="N1811" s="29">
        <v>798</v>
      </c>
      <c r="O1811" s="29">
        <v>84</v>
      </c>
      <c r="P1811" s="29">
        <v>96</v>
      </c>
      <c r="Q1811" s="29">
        <v>127</v>
      </c>
      <c r="R1811" s="29">
        <v>95.3</v>
      </c>
      <c r="S1811" s="33">
        <v>-7.2916666666666963E-3</v>
      </c>
      <c r="T1811" s="34">
        <v>131827.69583333333</v>
      </c>
      <c r="U1811" s="34">
        <v>18322.243861986299</v>
      </c>
      <c r="V1811" s="35">
        <v>113505.45197134704</v>
      </c>
      <c r="W1811" s="24">
        <v>0</v>
      </c>
      <c r="X1811" s="35">
        <v>113505.45197134704</v>
      </c>
    </row>
    <row r="1812" spans="1:24">
      <c r="A1812" s="24">
        <v>1811</v>
      </c>
      <c r="B1812" s="25" t="s">
        <v>60</v>
      </c>
      <c r="C1812" s="25" t="s">
        <v>106</v>
      </c>
      <c r="D1812" s="26">
        <v>43463</v>
      </c>
      <c r="E1812" s="27">
        <v>43463</v>
      </c>
      <c r="F1812" s="27">
        <v>43435</v>
      </c>
      <c r="G1812" s="27">
        <v>44798</v>
      </c>
      <c r="H1812" s="28">
        <v>3.6575342465753424</v>
      </c>
      <c r="I1812" s="29">
        <v>25</v>
      </c>
      <c r="J1812" s="30">
        <v>0.05</v>
      </c>
      <c r="K1812" s="29">
        <v>3.7999999999999999E-2</v>
      </c>
      <c r="L1812" s="31">
        <v>469552</v>
      </c>
      <c r="M1812" s="32" t="s">
        <v>1871</v>
      </c>
      <c r="N1812" s="29">
        <v>639</v>
      </c>
      <c r="O1812" s="29">
        <v>84</v>
      </c>
      <c r="P1812" s="29">
        <v>111.6</v>
      </c>
      <c r="Q1812" s="29">
        <v>127</v>
      </c>
      <c r="R1812" s="29">
        <v>116.2</v>
      </c>
      <c r="S1812" s="33">
        <v>4.1218637992831618E-2</v>
      </c>
      <c r="T1812" s="34">
        <v>488906.29390681011</v>
      </c>
      <c r="U1812" s="34">
        <v>67951.277506554732</v>
      </c>
      <c r="V1812" s="35">
        <v>420955.01640025538</v>
      </c>
      <c r="W1812" s="24">
        <v>0</v>
      </c>
      <c r="X1812" s="35">
        <v>420955.01640025538</v>
      </c>
    </row>
    <row r="1813" spans="1:24">
      <c r="A1813" s="24">
        <v>1812</v>
      </c>
      <c r="B1813" s="25" t="s">
        <v>60</v>
      </c>
      <c r="C1813" s="25" t="s">
        <v>110</v>
      </c>
      <c r="D1813" s="26">
        <v>43463</v>
      </c>
      <c r="E1813" s="27">
        <v>43463</v>
      </c>
      <c r="F1813" s="27">
        <v>43435</v>
      </c>
      <c r="G1813" s="27">
        <v>44798</v>
      </c>
      <c r="H1813" s="28">
        <v>3.6575342465753424</v>
      </c>
      <c r="I1813" s="29">
        <v>25</v>
      </c>
      <c r="J1813" s="30">
        <v>0.05</v>
      </c>
      <c r="K1813" s="29">
        <v>3.7999999999999999E-2</v>
      </c>
      <c r="L1813" s="31">
        <v>16789210</v>
      </c>
      <c r="M1813" s="32" t="s">
        <v>1939</v>
      </c>
      <c r="N1813" s="29">
        <v>673</v>
      </c>
      <c r="O1813" s="29">
        <v>84</v>
      </c>
      <c r="P1813" s="29">
        <v>95.4</v>
      </c>
      <c r="Q1813" s="29">
        <v>127</v>
      </c>
      <c r="R1813" s="29">
        <v>104.3</v>
      </c>
      <c r="S1813" s="33">
        <v>9.3291404612159234E-2</v>
      </c>
      <c r="T1813" s="34">
        <v>18355498.983228508</v>
      </c>
      <c r="U1813" s="34">
        <v>2551162.9134772117</v>
      </c>
      <c r="V1813" s="35">
        <v>15804336.069751296</v>
      </c>
      <c r="W1813" s="24">
        <v>0</v>
      </c>
      <c r="X1813" s="35">
        <v>15804336.069751296</v>
      </c>
    </row>
    <row r="1814" spans="1:24">
      <c r="A1814" s="24">
        <v>1813</v>
      </c>
      <c r="B1814" s="25" t="s">
        <v>60</v>
      </c>
      <c r="C1814" s="25" t="s">
        <v>86</v>
      </c>
      <c r="D1814" s="26">
        <v>43463</v>
      </c>
      <c r="E1814" s="27">
        <v>43463</v>
      </c>
      <c r="F1814" s="27">
        <v>43435</v>
      </c>
      <c r="G1814" s="27">
        <v>44798</v>
      </c>
      <c r="H1814" s="28">
        <v>3.6575342465753424</v>
      </c>
      <c r="I1814" s="29">
        <v>25</v>
      </c>
      <c r="J1814" s="30">
        <v>0.05</v>
      </c>
      <c r="K1814" s="29">
        <v>3.7999999999999999E-2</v>
      </c>
      <c r="L1814" s="31">
        <v>892500</v>
      </c>
      <c r="M1814" s="32" t="s">
        <v>2189</v>
      </c>
      <c r="N1814" s="29">
        <v>798</v>
      </c>
      <c r="O1814" s="29">
        <v>84</v>
      </c>
      <c r="P1814" s="29">
        <v>96</v>
      </c>
      <c r="Q1814" s="29">
        <v>127</v>
      </c>
      <c r="R1814" s="29">
        <v>95.3</v>
      </c>
      <c r="S1814" s="33">
        <v>-7.2916666666666963E-3</v>
      </c>
      <c r="T1814" s="34">
        <v>885992.1875</v>
      </c>
      <c r="U1814" s="34">
        <v>123140.77718321918</v>
      </c>
      <c r="V1814" s="35">
        <v>762851.41031678079</v>
      </c>
      <c r="W1814" s="24">
        <v>0</v>
      </c>
      <c r="X1814" s="35">
        <v>762851.41031678079</v>
      </c>
    </row>
    <row r="1815" spans="1:24">
      <c r="A1815" s="24">
        <v>1814</v>
      </c>
      <c r="B1815" s="25" t="s">
        <v>60</v>
      </c>
      <c r="C1815" s="25" t="s">
        <v>90</v>
      </c>
      <c r="D1815" s="26">
        <v>43463</v>
      </c>
      <c r="E1815" s="27">
        <v>43463</v>
      </c>
      <c r="F1815" s="27">
        <v>43435</v>
      </c>
      <c r="G1815" s="27">
        <v>44798</v>
      </c>
      <c r="H1815" s="28">
        <v>3.6575342465753424</v>
      </c>
      <c r="I1815" s="29">
        <v>25</v>
      </c>
      <c r="J1815" s="30">
        <v>0.05</v>
      </c>
      <c r="K1815" s="29">
        <v>3.7999999999999999E-2</v>
      </c>
      <c r="L1815" s="31">
        <v>472500</v>
      </c>
      <c r="M1815" s="32" t="s">
        <v>2189</v>
      </c>
      <c r="N1815" s="29">
        <v>798</v>
      </c>
      <c r="O1815" s="29">
        <v>84</v>
      </c>
      <c r="P1815" s="29">
        <v>96</v>
      </c>
      <c r="Q1815" s="29">
        <v>127</v>
      </c>
      <c r="R1815" s="29">
        <v>95.3</v>
      </c>
      <c r="S1815" s="33">
        <v>-7.2916666666666963E-3</v>
      </c>
      <c r="T1815" s="34">
        <v>469054.6875</v>
      </c>
      <c r="U1815" s="34">
        <v>65192.176155821915</v>
      </c>
      <c r="V1815" s="35">
        <v>403862.51134417811</v>
      </c>
      <c r="W1815" s="24">
        <v>0</v>
      </c>
      <c r="X1815" s="35">
        <v>403862.51134417811</v>
      </c>
    </row>
    <row r="1816" spans="1:24">
      <c r="A1816" s="24">
        <v>1815</v>
      </c>
      <c r="B1816" s="25" t="s">
        <v>60</v>
      </c>
      <c r="C1816" s="25" t="s">
        <v>91</v>
      </c>
      <c r="D1816" s="26">
        <v>43463</v>
      </c>
      <c r="E1816" s="27">
        <v>43463</v>
      </c>
      <c r="F1816" s="27">
        <v>43435</v>
      </c>
      <c r="G1816" s="27">
        <v>44798</v>
      </c>
      <c r="H1816" s="28">
        <v>3.6575342465753424</v>
      </c>
      <c r="I1816" s="29">
        <v>25</v>
      </c>
      <c r="J1816" s="30">
        <v>0.05</v>
      </c>
      <c r="K1816" s="29">
        <v>3.7999999999999999E-2</v>
      </c>
      <c r="L1816" s="31">
        <v>637760</v>
      </c>
      <c r="M1816" s="32" t="s">
        <v>2189</v>
      </c>
      <c r="N1816" s="29">
        <v>798</v>
      </c>
      <c r="O1816" s="29">
        <v>84</v>
      </c>
      <c r="P1816" s="29">
        <v>96</v>
      </c>
      <c r="Q1816" s="29">
        <v>127</v>
      </c>
      <c r="R1816" s="29">
        <v>95.3</v>
      </c>
      <c r="S1816" s="33">
        <v>-7.2916666666666963E-3</v>
      </c>
      <c r="T1816" s="34">
        <v>633109.66666666663</v>
      </c>
      <c r="U1816" s="34">
        <v>87993.570931506838</v>
      </c>
      <c r="V1816" s="35">
        <v>545116.09573515982</v>
      </c>
      <c r="W1816" s="24">
        <v>0</v>
      </c>
      <c r="X1816" s="35">
        <v>545116.09573515982</v>
      </c>
    </row>
    <row r="1817" spans="1:24">
      <c r="A1817" s="24">
        <v>1816</v>
      </c>
      <c r="B1817" s="25" t="s">
        <v>60</v>
      </c>
      <c r="C1817" s="25" t="s">
        <v>92</v>
      </c>
      <c r="D1817" s="26">
        <v>43463</v>
      </c>
      <c r="E1817" s="27">
        <v>43463</v>
      </c>
      <c r="F1817" s="27">
        <v>43435</v>
      </c>
      <c r="G1817" s="27">
        <v>44798</v>
      </c>
      <c r="H1817" s="28">
        <v>3.6575342465753424</v>
      </c>
      <c r="I1817" s="29">
        <v>25</v>
      </c>
      <c r="J1817" s="30">
        <v>0.05</v>
      </c>
      <c r="K1817" s="29">
        <v>3.7999999999999999E-2</v>
      </c>
      <c r="L1817" s="31">
        <v>21044329</v>
      </c>
      <c r="M1817" s="32" t="s">
        <v>2189</v>
      </c>
      <c r="N1817" s="29">
        <v>798</v>
      </c>
      <c r="O1817" s="29">
        <v>84</v>
      </c>
      <c r="P1817" s="29">
        <v>96</v>
      </c>
      <c r="Q1817" s="29">
        <v>127</v>
      </c>
      <c r="R1817" s="29">
        <v>95.3</v>
      </c>
      <c r="S1817" s="33">
        <v>-7.2916666666666963E-3</v>
      </c>
      <c r="T1817" s="34">
        <v>20890880.767708331</v>
      </c>
      <c r="U1817" s="34">
        <v>2903546.2502625855</v>
      </c>
      <c r="V1817" s="35">
        <v>17987334.517445747</v>
      </c>
      <c r="W1817" s="24">
        <v>0</v>
      </c>
      <c r="X1817" s="35">
        <v>17987334.517445747</v>
      </c>
    </row>
    <row r="1818" spans="1:24">
      <c r="A1818" s="24">
        <v>1817</v>
      </c>
      <c r="B1818" s="25" t="s">
        <v>60</v>
      </c>
      <c r="C1818" s="25" t="s">
        <v>93</v>
      </c>
      <c r="D1818" s="26">
        <v>43463</v>
      </c>
      <c r="E1818" s="27">
        <v>43463</v>
      </c>
      <c r="F1818" s="27">
        <v>43435</v>
      </c>
      <c r="G1818" s="27">
        <v>44798</v>
      </c>
      <c r="H1818" s="28">
        <v>3.6575342465753424</v>
      </c>
      <c r="I1818" s="29">
        <v>25</v>
      </c>
      <c r="J1818" s="30">
        <v>0.05</v>
      </c>
      <c r="K1818" s="29">
        <v>3.7999999999999999E-2</v>
      </c>
      <c r="L1818" s="31">
        <v>969266</v>
      </c>
      <c r="M1818" s="32" t="s">
        <v>2189</v>
      </c>
      <c r="N1818" s="29">
        <v>798</v>
      </c>
      <c r="O1818" s="29">
        <v>84</v>
      </c>
      <c r="P1818" s="29">
        <v>96</v>
      </c>
      <c r="Q1818" s="29">
        <v>127</v>
      </c>
      <c r="R1818" s="29">
        <v>95.3</v>
      </c>
      <c r="S1818" s="33">
        <v>-7.2916666666666963E-3</v>
      </c>
      <c r="T1818" s="34">
        <v>962198.43541666667</v>
      </c>
      <c r="U1818" s="34">
        <v>133732.4017224315</v>
      </c>
      <c r="V1818" s="35">
        <v>828466.03369423514</v>
      </c>
      <c r="W1818" s="24">
        <v>0</v>
      </c>
      <c r="X1818" s="35">
        <v>828466.03369423514</v>
      </c>
    </row>
    <row r="1819" spans="1:24">
      <c r="A1819" s="24">
        <v>1818</v>
      </c>
      <c r="B1819" s="25" t="s">
        <v>60</v>
      </c>
      <c r="C1819" s="25" t="s">
        <v>94</v>
      </c>
      <c r="D1819" s="26">
        <v>43463</v>
      </c>
      <c r="E1819" s="27">
        <v>43463</v>
      </c>
      <c r="F1819" s="27">
        <v>43435</v>
      </c>
      <c r="G1819" s="27">
        <v>44798</v>
      </c>
      <c r="H1819" s="28">
        <v>3.6575342465753424</v>
      </c>
      <c r="I1819" s="29">
        <v>25</v>
      </c>
      <c r="J1819" s="30">
        <v>0.05</v>
      </c>
      <c r="K1819" s="29">
        <v>3.7999999999999999E-2</v>
      </c>
      <c r="L1819" s="31">
        <v>735000</v>
      </c>
      <c r="M1819" s="32" t="s">
        <v>2189</v>
      </c>
      <c r="N1819" s="29">
        <v>798</v>
      </c>
      <c r="O1819" s="29">
        <v>84</v>
      </c>
      <c r="P1819" s="29">
        <v>96</v>
      </c>
      <c r="Q1819" s="29">
        <v>127</v>
      </c>
      <c r="R1819" s="29">
        <v>95.3</v>
      </c>
      <c r="S1819" s="33">
        <v>-7.2916666666666963E-3</v>
      </c>
      <c r="T1819" s="34">
        <v>729640.625</v>
      </c>
      <c r="U1819" s="34">
        <v>101410.0517979452</v>
      </c>
      <c r="V1819" s="35">
        <v>628230.57320205483</v>
      </c>
      <c r="W1819" s="24">
        <v>0</v>
      </c>
      <c r="X1819" s="35">
        <v>628230.57320205483</v>
      </c>
    </row>
    <row r="1820" spans="1:24">
      <c r="A1820" s="24">
        <v>1819</v>
      </c>
      <c r="B1820" s="25" t="s">
        <v>60</v>
      </c>
      <c r="C1820" s="25" t="s">
        <v>95</v>
      </c>
      <c r="D1820" s="26">
        <v>43463</v>
      </c>
      <c r="E1820" s="27">
        <v>43463</v>
      </c>
      <c r="F1820" s="27">
        <v>43435</v>
      </c>
      <c r="G1820" s="27">
        <v>44798</v>
      </c>
      <c r="H1820" s="28">
        <v>3.6575342465753424</v>
      </c>
      <c r="I1820" s="29">
        <v>25</v>
      </c>
      <c r="J1820" s="30">
        <v>0.05</v>
      </c>
      <c r="K1820" s="29">
        <v>3.7999999999999999E-2</v>
      </c>
      <c r="L1820" s="31">
        <v>126000</v>
      </c>
      <c r="M1820" s="32" t="s">
        <v>2189</v>
      </c>
      <c r="N1820" s="29">
        <v>798</v>
      </c>
      <c r="O1820" s="29">
        <v>84</v>
      </c>
      <c r="P1820" s="29">
        <v>96</v>
      </c>
      <c r="Q1820" s="29">
        <v>127</v>
      </c>
      <c r="R1820" s="29">
        <v>95.3</v>
      </c>
      <c r="S1820" s="33">
        <v>-7.2916666666666963E-3</v>
      </c>
      <c r="T1820" s="34">
        <v>125081.25</v>
      </c>
      <c r="U1820" s="34">
        <v>17384.580308219178</v>
      </c>
      <c r="V1820" s="35">
        <v>107696.66969178081</v>
      </c>
      <c r="W1820" s="24">
        <v>0</v>
      </c>
      <c r="X1820" s="35">
        <v>107696.66969178081</v>
      </c>
    </row>
    <row r="1821" spans="1:24">
      <c r="A1821" s="24">
        <v>1820</v>
      </c>
      <c r="B1821" s="25" t="s">
        <v>60</v>
      </c>
      <c r="C1821" s="25" t="s">
        <v>96</v>
      </c>
      <c r="D1821" s="26">
        <v>43463</v>
      </c>
      <c r="E1821" s="27">
        <v>43463</v>
      </c>
      <c r="F1821" s="27">
        <v>43435</v>
      </c>
      <c r="G1821" s="27">
        <v>44798</v>
      </c>
      <c r="H1821" s="28">
        <v>3.6575342465753424</v>
      </c>
      <c r="I1821" s="29">
        <v>25</v>
      </c>
      <c r="J1821" s="30">
        <v>0.05</v>
      </c>
      <c r="K1821" s="29">
        <v>3.7999999999999999E-2</v>
      </c>
      <c r="L1821" s="31">
        <v>29327302</v>
      </c>
      <c r="M1821" s="32" t="s">
        <v>2189</v>
      </c>
      <c r="N1821" s="29">
        <v>798</v>
      </c>
      <c r="O1821" s="29">
        <v>84</v>
      </c>
      <c r="P1821" s="29">
        <v>96</v>
      </c>
      <c r="Q1821" s="29">
        <v>127</v>
      </c>
      <c r="R1821" s="29">
        <v>95.3</v>
      </c>
      <c r="S1821" s="33">
        <v>-7.2916666666666963E-3</v>
      </c>
      <c r="T1821" s="34">
        <v>29113457.089583334</v>
      </c>
      <c r="U1821" s="34">
        <v>4046371.7209714041</v>
      </c>
      <c r="V1821" s="35">
        <v>25067085.368611928</v>
      </c>
      <c r="W1821" s="24">
        <v>0</v>
      </c>
      <c r="X1821" s="35">
        <v>25067085.368611928</v>
      </c>
    </row>
    <row r="1822" spans="1:24">
      <c r="A1822" s="24">
        <v>1821</v>
      </c>
      <c r="B1822" s="25" t="s">
        <v>60</v>
      </c>
      <c r="C1822" s="25" t="s">
        <v>97</v>
      </c>
      <c r="D1822" s="26">
        <v>43463</v>
      </c>
      <c r="E1822" s="27">
        <v>43463</v>
      </c>
      <c r="F1822" s="27">
        <v>43435</v>
      </c>
      <c r="G1822" s="27">
        <v>44798</v>
      </c>
      <c r="H1822" s="28">
        <v>3.6575342465753424</v>
      </c>
      <c r="I1822" s="29">
        <v>25</v>
      </c>
      <c r="J1822" s="30">
        <v>0.05</v>
      </c>
      <c r="K1822" s="29">
        <v>3.7999999999999999E-2</v>
      </c>
      <c r="L1822" s="31">
        <v>1517250</v>
      </c>
      <c r="M1822" s="32" t="s">
        <v>1941</v>
      </c>
      <c r="N1822" s="29">
        <v>674</v>
      </c>
      <c r="O1822" s="29">
        <v>84</v>
      </c>
      <c r="P1822" s="29">
        <v>106.1</v>
      </c>
      <c r="Q1822" s="29">
        <v>127</v>
      </c>
      <c r="R1822" s="29">
        <v>122.8</v>
      </c>
      <c r="S1822" s="33">
        <v>0.15739868049010372</v>
      </c>
      <c r="T1822" s="34">
        <v>1756063.1479736099</v>
      </c>
      <c r="U1822" s="34">
        <v>244068.72190877047</v>
      </c>
      <c r="V1822" s="35">
        <v>1511994.4260648394</v>
      </c>
      <c r="W1822" s="24">
        <v>0</v>
      </c>
      <c r="X1822" s="35">
        <v>1511994.4260648394</v>
      </c>
    </row>
    <row r="1823" spans="1:24">
      <c r="A1823" s="24">
        <v>1822</v>
      </c>
      <c r="B1823" s="25" t="s">
        <v>60</v>
      </c>
      <c r="C1823" s="25" t="s">
        <v>98</v>
      </c>
      <c r="D1823" s="26">
        <v>43463</v>
      </c>
      <c r="E1823" s="27">
        <v>43463</v>
      </c>
      <c r="F1823" s="27">
        <v>43435</v>
      </c>
      <c r="G1823" s="27">
        <v>44798</v>
      </c>
      <c r="H1823" s="28">
        <v>3.6575342465753424</v>
      </c>
      <c r="I1823" s="29">
        <v>25</v>
      </c>
      <c r="J1823" s="30">
        <v>0.05</v>
      </c>
      <c r="K1823" s="29">
        <v>3.7999999999999999E-2</v>
      </c>
      <c r="L1823" s="31">
        <v>312900</v>
      </c>
      <c r="M1823" s="32" t="s">
        <v>2189</v>
      </c>
      <c r="N1823" s="29">
        <v>798</v>
      </c>
      <c r="O1823" s="29">
        <v>84</v>
      </c>
      <c r="P1823" s="29">
        <v>96</v>
      </c>
      <c r="Q1823" s="29">
        <v>127</v>
      </c>
      <c r="R1823" s="29">
        <v>95.3</v>
      </c>
      <c r="S1823" s="33">
        <v>-7.2916666666666963E-3</v>
      </c>
      <c r="T1823" s="34">
        <v>310618.4375</v>
      </c>
      <c r="U1823" s="34">
        <v>43171.70776541096</v>
      </c>
      <c r="V1823" s="35">
        <v>267446.72973458905</v>
      </c>
      <c r="W1823" s="24">
        <v>0</v>
      </c>
      <c r="X1823" s="35">
        <v>267446.72973458905</v>
      </c>
    </row>
    <row r="1824" spans="1:24">
      <c r="A1824" s="24">
        <v>1823</v>
      </c>
      <c r="B1824" s="25" t="s">
        <v>60</v>
      </c>
      <c r="C1824" s="25" t="s">
        <v>99</v>
      </c>
      <c r="D1824" s="26">
        <v>43463</v>
      </c>
      <c r="E1824" s="27">
        <v>43463</v>
      </c>
      <c r="F1824" s="27">
        <v>43435</v>
      </c>
      <c r="G1824" s="27">
        <v>44798</v>
      </c>
      <c r="H1824" s="28">
        <v>3.6575342465753424</v>
      </c>
      <c r="I1824" s="29">
        <v>25</v>
      </c>
      <c r="J1824" s="30">
        <v>0.05</v>
      </c>
      <c r="K1824" s="29">
        <v>3.7999999999999999E-2</v>
      </c>
      <c r="L1824" s="31">
        <v>1174950</v>
      </c>
      <c r="M1824" s="32" t="s">
        <v>2189</v>
      </c>
      <c r="N1824" s="29">
        <v>798</v>
      </c>
      <c r="O1824" s="29">
        <v>84</v>
      </c>
      <c r="P1824" s="29">
        <v>96</v>
      </c>
      <c r="Q1824" s="29">
        <v>127</v>
      </c>
      <c r="R1824" s="29">
        <v>95.3</v>
      </c>
      <c r="S1824" s="33">
        <v>-7.2916666666666963E-3</v>
      </c>
      <c r="T1824" s="34">
        <v>1166382.65625</v>
      </c>
      <c r="U1824" s="34">
        <v>162111.21137414384</v>
      </c>
      <c r="V1824" s="35">
        <v>1004271.4448758562</v>
      </c>
      <c r="W1824" s="24">
        <v>0</v>
      </c>
      <c r="X1824" s="35">
        <v>1004271.4448758562</v>
      </c>
    </row>
    <row r="1825" spans="1:24">
      <c r="A1825" s="24">
        <v>1824</v>
      </c>
      <c r="B1825" s="25" t="s">
        <v>60</v>
      </c>
      <c r="C1825" s="25" t="s">
        <v>100</v>
      </c>
      <c r="D1825" s="26">
        <v>43463</v>
      </c>
      <c r="E1825" s="27">
        <v>43463</v>
      </c>
      <c r="F1825" s="27">
        <v>43435</v>
      </c>
      <c r="G1825" s="27">
        <v>44798</v>
      </c>
      <c r="H1825" s="28">
        <v>3.6575342465753424</v>
      </c>
      <c r="I1825" s="29">
        <v>25</v>
      </c>
      <c r="J1825" s="30">
        <v>0.05</v>
      </c>
      <c r="K1825" s="29">
        <v>3.7999999999999999E-2</v>
      </c>
      <c r="L1825" s="31">
        <v>582750</v>
      </c>
      <c r="M1825" s="32" t="s">
        <v>1973</v>
      </c>
      <c r="N1825" s="29">
        <v>690</v>
      </c>
      <c r="O1825" s="29">
        <v>84</v>
      </c>
      <c r="P1825" s="29">
        <v>111.5</v>
      </c>
      <c r="Q1825" s="29">
        <v>127</v>
      </c>
      <c r="R1825" s="29">
        <v>145.69999999999999</v>
      </c>
      <c r="S1825" s="33">
        <v>0.30672645739910304</v>
      </c>
      <c r="T1825" s="34">
        <v>761494.84304932738</v>
      </c>
      <c r="U1825" s="34">
        <v>105837.35174765035</v>
      </c>
      <c r="V1825" s="35">
        <v>655657.49130167707</v>
      </c>
      <c r="W1825" s="24">
        <v>0</v>
      </c>
      <c r="X1825" s="35">
        <v>655657.49130167707</v>
      </c>
    </row>
    <row r="1826" spans="1:24">
      <c r="A1826" s="24">
        <v>1825</v>
      </c>
      <c r="B1826" s="25" t="s">
        <v>60</v>
      </c>
      <c r="C1826" s="25" t="s">
        <v>101</v>
      </c>
      <c r="D1826" s="26">
        <v>43463</v>
      </c>
      <c r="E1826" s="27">
        <v>43463</v>
      </c>
      <c r="F1826" s="27">
        <v>43435</v>
      </c>
      <c r="G1826" s="27">
        <v>44798</v>
      </c>
      <c r="H1826" s="28">
        <v>3.6575342465753424</v>
      </c>
      <c r="I1826" s="29">
        <v>25</v>
      </c>
      <c r="J1826" s="30">
        <v>0.05</v>
      </c>
      <c r="K1826" s="29">
        <v>3.7999999999999999E-2</v>
      </c>
      <c r="L1826" s="31">
        <v>9976171</v>
      </c>
      <c r="M1826" s="32" t="s">
        <v>2189</v>
      </c>
      <c r="N1826" s="29">
        <v>798</v>
      </c>
      <c r="O1826" s="29">
        <v>84</v>
      </c>
      <c r="P1826" s="29">
        <v>96</v>
      </c>
      <c r="Q1826" s="29">
        <v>127</v>
      </c>
      <c r="R1826" s="29">
        <v>95.3</v>
      </c>
      <c r="S1826" s="33">
        <v>-7.2916666666666963E-3</v>
      </c>
      <c r="T1826" s="34">
        <v>9903428.0864583328</v>
      </c>
      <c r="U1826" s="34">
        <v>1376440.8406192637</v>
      </c>
      <c r="V1826" s="35">
        <v>8526987.2458390687</v>
      </c>
      <c r="W1826" s="24">
        <v>0</v>
      </c>
      <c r="X1826" s="35">
        <v>8526987.2458390687</v>
      </c>
    </row>
    <row r="1827" spans="1:24">
      <c r="A1827" s="24">
        <v>1826</v>
      </c>
      <c r="B1827" s="25" t="s">
        <v>60</v>
      </c>
      <c r="C1827" s="25" t="s">
        <v>102</v>
      </c>
      <c r="D1827" s="26">
        <v>43463</v>
      </c>
      <c r="E1827" s="27">
        <v>43463</v>
      </c>
      <c r="F1827" s="27">
        <v>43435</v>
      </c>
      <c r="G1827" s="27">
        <v>44798</v>
      </c>
      <c r="H1827" s="28">
        <v>3.6575342465753424</v>
      </c>
      <c r="I1827" s="29">
        <v>25</v>
      </c>
      <c r="J1827" s="30">
        <v>0.05</v>
      </c>
      <c r="K1827" s="29">
        <v>3.7999999999999999E-2</v>
      </c>
      <c r="L1827" s="31">
        <v>21103901</v>
      </c>
      <c r="M1827" s="32" t="s">
        <v>2189</v>
      </c>
      <c r="N1827" s="29">
        <v>798</v>
      </c>
      <c r="O1827" s="29">
        <v>84</v>
      </c>
      <c r="P1827" s="29">
        <v>96</v>
      </c>
      <c r="Q1827" s="29">
        <v>127</v>
      </c>
      <c r="R1827" s="29">
        <v>95.3</v>
      </c>
      <c r="S1827" s="33">
        <v>-7.2916666666666963E-3</v>
      </c>
      <c r="T1827" s="34">
        <v>20950018.388541665</v>
      </c>
      <c r="U1827" s="34">
        <v>2911765.5694540236</v>
      </c>
      <c r="V1827" s="35">
        <v>18038252.819087639</v>
      </c>
      <c r="W1827" s="24">
        <v>0</v>
      </c>
      <c r="X1827" s="35">
        <v>18038252.819087639</v>
      </c>
    </row>
    <row r="1828" spans="1:24">
      <c r="A1828" s="24">
        <v>1827</v>
      </c>
      <c r="B1828" s="25" t="s">
        <v>60</v>
      </c>
      <c r="C1828" s="25" t="s">
        <v>103</v>
      </c>
      <c r="D1828" s="26">
        <v>43463</v>
      </c>
      <c r="E1828" s="27">
        <v>43463</v>
      </c>
      <c r="F1828" s="27">
        <v>43435</v>
      </c>
      <c r="G1828" s="27">
        <v>44798</v>
      </c>
      <c r="H1828" s="28">
        <v>3.6575342465753424</v>
      </c>
      <c r="I1828" s="29">
        <v>25</v>
      </c>
      <c r="J1828" s="30">
        <v>0.05</v>
      </c>
      <c r="K1828" s="29">
        <v>3.7999999999999999E-2</v>
      </c>
      <c r="L1828" s="31">
        <v>580650</v>
      </c>
      <c r="M1828" s="32" t="s">
        <v>2189</v>
      </c>
      <c r="N1828" s="29">
        <v>798</v>
      </c>
      <c r="O1828" s="29">
        <v>84</v>
      </c>
      <c r="P1828" s="29">
        <v>96</v>
      </c>
      <c r="Q1828" s="29">
        <v>127</v>
      </c>
      <c r="R1828" s="29">
        <v>95.3</v>
      </c>
      <c r="S1828" s="33">
        <v>-7.2916666666666963E-3</v>
      </c>
      <c r="T1828" s="34">
        <v>576416.09375</v>
      </c>
      <c r="U1828" s="34">
        <v>80113.940920376714</v>
      </c>
      <c r="V1828" s="35">
        <v>496302.15282962332</v>
      </c>
      <c r="W1828" s="24">
        <v>0</v>
      </c>
      <c r="X1828" s="35">
        <v>496302.15282962332</v>
      </c>
    </row>
    <row r="1829" spans="1:24">
      <c r="A1829" s="24">
        <v>1828</v>
      </c>
      <c r="B1829" s="25" t="s">
        <v>60</v>
      </c>
      <c r="C1829" s="25" t="s">
        <v>104</v>
      </c>
      <c r="D1829" s="26">
        <v>43463</v>
      </c>
      <c r="E1829" s="27">
        <v>43463</v>
      </c>
      <c r="F1829" s="27">
        <v>43435</v>
      </c>
      <c r="G1829" s="27">
        <v>44798</v>
      </c>
      <c r="H1829" s="28">
        <v>3.6575342465753424</v>
      </c>
      <c r="I1829" s="29">
        <v>25</v>
      </c>
      <c r="J1829" s="30">
        <v>0.05</v>
      </c>
      <c r="K1829" s="29">
        <v>3.7999999999999999E-2</v>
      </c>
      <c r="L1829" s="31">
        <v>175035</v>
      </c>
      <c r="M1829" s="32" t="s">
        <v>1877</v>
      </c>
      <c r="N1829" s="29">
        <v>642</v>
      </c>
      <c r="O1829" s="29">
        <v>84</v>
      </c>
      <c r="P1829" s="29">
        <v>79.3</v>
      </c>
      <c r="Q1829" s="29">
        <v>127</v>
      </c>
      <c r="R1829" s="29">
        <v>94</v>
      </c>
      <c r="S1829" s="33">
        <v>0.18537200504413623</v>
      </c>
      <c r="T1829" s="34">
        <v>207481.5889029004</v>
      </c>
      <c r="U1829" s="34">
        <v>28837.098643956539</v>
      </c>
      <c r="V1829" s="35">
        <v>178644.49025894387</v>
      </c>
      <c r="W1829" s="24">
        <v>0</v>
      </c>
      <c r="X1829" s="35">
        <v>178644.49025894387</v>
      </c>
    </row>
    <row r="1830" spans="1:24">
      <c r="A1830" s="24">
        <v>1829</v>
      </c>
      <c r="B1830" s="25" t="s">
        <v>60</v>
      </c>
      <c r="C1830" s="25" t="s">
        <v>105</v>
      </c>
      <c r="D1830" s="26">
        <v>43463</v>
      </c>
      <c r="E1830" s="27">
        <v>43463</v>
      </c>
      <c r="F1830" s="27">
        <v>43435</v>
      </c>
      <c r="G1830" s="27">
        <v>44798</v>
      </c>
      <c r="H1830" s="28">
        <v>3.6575342465753424</v>
      </c>
      <c r="I1830" s="29">
        <v>25</v>
      </c>
      <c r="J1830" s="30">
        <v>0.05</v>
      </c>
      <c r="K1830" s="29">
        <v>3.7999999999999999E-2</v>
      </c>
      <c r="L1830" s="31">
        <v>132796</v>
      </c>
      <c r="M1830" s="32" t="s">
        <v>2189</v>
      </c>
      <c r="N1830" s="29">
        <v>798</v>
      </c>
      <c r="O1830" s="29">
        <v>84</v>
      </c>
      <c r="P1830" s="29">
        <v>96</v>
      </c>
      <c r="Q1830" s="29">
        <v>127</v>
      </c>
      <c r="R1830" s="29">
        <v>95.3</v>
      </c>
      <c r="S1830" s="33">
        <v>-7.2916666666666963E-3</v>
      </c>
      <c r="T1830" s="34">
        <v>131827.69583333333</v>
      </c>
      <c r="U1830" s="34">
        <v>18322.243861986299</v>
      </c>
      <c r="V1830" s="35">
        <v>113505.45197134704</v>
      </c>
      <c r="W1830" s="24">
        <v>0</v>
      </c>
      <c r="X1830" s="35">
        <v>113505.45197134704</v>
      </c>
    </row>
    <row r="1831" spans="1:24">
      <c r="A1831" s="24">
        <v>1830</v>
      </c>
      <c r="B1831" s="25" t="s">
        <v>60</v>
      </c>
      <c r="C1831" s="25" t="s">
        <v>106</v>
      </c>
      <c r="D1831" s="26">
        <v>43463</v>
      </c>
      <c r="E1831" s="27">
        <v>43463</v>
      </c>
      <c r="F1831" s="27">
        <v>43435</v>
      </c>
      <c r="G1831" s="27">
        <v>44798</v>
      </c>
      <c r="H1831" s="28">
        <v>3.6575342465753424</v>
      </c>
      <c r="I1831" s="29">
        <v>25</v>
      </c>
      <c r="J1831" s="30">
        <v>0.05</v>
      </c>
      <c r="K1831" s="29">
        <v>3.7999999999999999E-2</v>
      </c>
      <c r="L1831" s="31">
        <v>469552</v>
      </c>
      <c r="M1831" s="32" t="s">
        <v>1871</v>
      </c>
      <c r="N1831" s="29">
        <v>639</v>
      </c>
      <c r="O1831" s="29">
        <v>84</v>
      </c>
      <c r="P1831" s="29">
        <v>111.6</v>
      </c>
      <c r="Q1831" s="29">
        <v>127</v>
      </c>
      <c r="R1831" s="29">
        <v>116.2</v>
      </c>
      <c r="S1831" s="33">
        <v>4.1218637992831618E-2</v>
      </c>
      <c r="T1831" s="34">
        <v>488906.29390681011</v>
      </c>
      <c r="U1831" s="34">
        <v>67951.277506554732</v>
      </c>
      <c r="V1831" s="35">
        <v>420955.01640025538</v>
      </c>
      <c r="W1831" s="24">
        <v>0</v>
      </c>
      <c r="X1831" s="35">
        <v>420955.01640025538</v>
      </c>
    </row>
    <row r="1832" spans="1:24">
      <c r="A1832" s="24">
        <v>1831</v>
      </c>
      <c r="B1832" s="25" t="s">
        <v>60</v>
      </c>
      <c r="C1832" s="25" t="s">
        <v>110</v>
      </c>
      <c r="D1832" s="26">
        <v>43463</v>
      </c>
      <c r="E1832" s="27">
        <v>43463</v>
      </c>
      <c r="F1832" s="27">
        <v>43435</v>
      </c>
      <c r="G1832" s="27">
        <v>44798</v>
      </c>
      <c r="H1832" s="28">
        <v>3.6575342465753424</v>
      </c>
      <c r="I1832" s="29">
        <v>25</v>
      </c>
      <c r="J1832" s="30">
        <v>0.05</v>
      </c>
      <c r="K1832" s="29">
        <v>3.7999999999999999E-2</v>
      </c>
      <c r="L1832" s="31">
        <v>16789210</v>
      </c>
      <c r="M1832" s="32" t="s">
        <v>1939</v>
      </c>
      <c r="N1832" s="29">
        <v>673</v>
      </c>
      <c r="O1832" s="29">
        <v>84</v>
      </c>
      <c r="P1832" s="29">
        <v>95.4</v>
      </c>
      <c r="Q1832" s="29">
        <v>127</v>
      </c>
      <c r="R1832" s="29">
        <v>104.3</v>
      </c>
      <c r="S1832" s="33">
        <v>9.3291404612159234E-2</v>
      </c>
      <c r="T1832" s="34">
        <v>18355498.983228508</v>
      </c>
      <c r="U1832" s="34">
        <v>2551162.9134772117</v>
      </c>
      <c r="V1832" s="35">
        <v>15804336.069751296</v>
      </c>
      <c r="W1832" s="24">
        <v>0</v>
      </c>
      <c r="X1832" s="35">
        <v>15804336.069751296</v>
      </c>
    </row>
    <row r="1833" spans="1:24">
      <c r="A1833" s="24">
        <v>1832</v>
      </c>
      <c r="B1833" s="25" t="s">
        <v>60</v>
      </c>
      <c r="C1833" s="25" t="s">
        <v>86</v>
      </c>
      <c r="D1833" s="26">
        <v>43463</v>
      </c>
      <c r="E1833" s="27">
        <v>43463</v>
      </c>
      <c r="F1833" s="27">
        <v>43435</v>
      </c>
      <c r="G1833" s="27">
        <v>44798</v>
      </c>
      <c r="H1833" s="28">
        <v>3.6575342465753424</v>
      </c>
      <c r="I1833" s="29">
        <v>25</v>
      </c>
      <c r="J1833" s="30">
        <v>0.05</v>
      </c>
      <c r="K1833" s="29">
        <v>3.7999999999999999E-2</v>
      </c>
      <c r="L1833" s="31">
        <v>892500</v>
      </c>
      <c r="M1833" s="32" t="s">
        <v>2189</v>
      </c>
      <c r="N1833" s="29">
        <v>798</v>
      </c>
      <c r="O1833" s="29">
        <v>84</v>
      </c>
      <c r="P1833" s="29">
        <v>96</v>
      </c>
      <c r="Q1833" s="29">
        <v>127</v>
      </c>
      <c r="R1833" s="29">
        <v>95.3</v>
      </c>
      <c r="S1833" s="33">
        <v>-7.2916666666666963E-3</v>
      </c>
      <c r="T1833" s="34">
        <v>885992.1875</v>
      </c>
      <c r="U1833" s="34">
        <v>123140.77718321918</v>
      </c>
      <c r="V1833" s="35">
        <v>762851.41031678079</v>
      </c>
      <c r="W1833" s="24">
        <v>0</v>
      </c>
      <c r="X1833" s="35">
        <v>762851.41031678079</v>
      </c>
    </row>
    <row r="1834" spans="1:24">
      <c r="A1834" s="24">
        <v>1833</v>
      </c>
      <c r="B1834" s="25" t="s">
        <v>60</v>
      </c>
      <c r="C1834" s="25" t="s">
        <v>90</v>
      </c>
      <c r="D1834" s="26">
        <v>43463</v>
      </c>
      <c r="E1834" s="27">
        <v>43463</v>
      </c>
      <c r="F1834" s="27">
        <v>43435</v>
      </c>
      <c r="G1834" s="27">
        <v>44798</v>
      </c>
      <c r="H1834" s="28">
        <v>3.6575342465753424</v>
      </c>
      <c r="I1834" s="29">
        <v>25</v>
      </c>
      <c r="J1834" s="30">
        <v>0.05</v>
      </c>
      <c r="K1834" s="29">
        <v>3.7999999999999999E-2</v>
      </c>
      <c r="L1834" s="31">
        <v>472500</v>
      </c>
      <c r="M1834" s="32" t="s">
        <v>2189</v>
      </c>
      <c r="N1834" s="29">
        <v>798</v>
      </c>
      <c r="O1834" s="29">
        <v>84</v>
      </c>
      <c r="P1834" s="29">
        <v>96</v>
      </c>
      <c r="Q1834" s="29">
        <v>127</v>
      </c>
      <c r="R1834" s="29">
        <v>95.3</v>
      </c>
      <c r="S1834" s="33">
        <v>-7.2916666666666963E-3</v>
      </c>
      <c r="T1834" s="34">
        <v>469054.6875</v>
      </c>
      <c r="U1834" s="34">
        <v>65192.176155821915</v>
      </c>
      <c r="V1834" s="35">
        <v>403862.51134417811</v>
      </c>
      <c r="W1834" s="24">
        <v>0</v>
      </c>
      <c r="X1834" s="35">
        <v>403862.51134417811</v>
      </c>
    </row>
    <row r="1835" spans="1:24">
      <c r="A1835" s="24">
        <v>1834</v>
      </c>
      <c r="B1835" s="25" t="s">
        <v>60</v>
      </c>
      <c r="C1835" s="25" t="s">
        <v>91</v>
      </c>
      <c r="D1835" s="26">
        <v>43463</v>
      </c>
      <c r="E1835" s="27">
        <v>43463</v>
      </c>
      <c r="F1835" s="27">
        <v>43435</v>
      </c>
      <c r="G1835" s="27">
        <v>44798</v>
      </c>
      <c r="H1835" s="28">
        <v>3.6575342465753424</v>
      </c>
      <c r="I1835" s="29">
        <v>25</v>
      </c>
      <c r="J1835" s="30">
        <v>0.05</v>
      </c>
      <c r="K1835" s="29">
        <v>3.7999999999999999E-2</v>
      </c>
      <c r="L1835" s="31">
        <v>637760</v>
      </c>
      <c r="M1835" s="32" t="s">
        <v>2189</v>
      </c>
      <c r="N1835" s="29">
        <v>798</v>
      </c>
      <c r="O1835" s="29">
        <v>84</v>
      </c>
      <c r="P1835" s="29">
        <v>96</v>
      </c>
      <c r="Q1835" s="29">
        <v>127</v>
      </c>
      <c r="R1835" s="29">
        <v>95.3</v>
      </c>
      <c r="S1835" s="33">
        <v>-7.2916666666666963E-3</v>
      </c>
      <c r="T1835" s="34">
        <v>633109.66666666663</v>
      </c>
      <c r="U1835" s="34">
        <v>87993.570931506838</v>
      </c>
      <c r="V1835" s="35">
        <v>545116.09573515982</v>
      </c>
      <c r="W1835" s="24">
        <v>0</v>
      </c>
      <c r="X1835" s="35">
        <v>545116.09573515982</v>
      </c>
    </row>
    <row r="1836" spans="1:24">
      <c r="A1836" s="24">
        <v>1835</v>
      </c>
      <c r="B1836" s="25" t="s">
        <v>60</v>
      </c>
      <c r="C1836" s="25" t="s">
        <v>92</v>
      </c>
      <c r="D1836" s="26">
        <v>43463</v>
      </c>
      <c r="E1836" s="27">
        <v>43463</v>
      </c>
      <c r="F1836" s="27">
        <v>43435</v>
      </c>
      <c r="G1836" s="27">
        <v>44798</v>
      </c>
      <c r="H1836" s="28">
        <v>3.6575342465753424</v>
      </c>
      <c r="I1836" s="29">
        <v>25</v>
      </c>
      <c r="J1836" s="30">
        <v>0.05</v>
      </c>
      <c r="K1836" s="29">
        <v>3.7999999999999999E-2</v>
      </c>
      <c r="L1836" s="31">
        <v>21044329</v>
      </c>
      <c r="M1836" s="32" t="s">
        <v>2189</v>
      </c>
      <c r="N1836" s="29">
        <v>798</v>
      </c>
      <c r="O1836" s="29">
        <v>84</v>
      </c>
      <c r="P1836" s="29">
        <v>96</v>
      </c>
      <c r="Q1836" s="29">
        <v>127</v>
      </c>
      <c r="R1836" s="29">
        <v>95.3</v>
      </c>
      <c r="S1836" s="33">
        <v>-7.2916666666666963E-3</v>
      </c>
      <c r="T1836" s="34">
        <v>20890880.767708331</v>
      </c>
      <c r="U1836" s="34">
        <v>2903546.2502625855</v>
      </c>
      <c r="V1836" s="35">
        <v>17987334.517445747</v>
      </c>
      <c r="W1836" s="24">
        <v>0</v>
      </c>
      <c r="X1836" s="35">
        <v>17987334.517445747</v>
      </c>
    </row>
    <row r="1837" spans="1:24">
      <c r="A1837" s="24">
        <v>1836</v>
      </c>
      <c r="B1837" s="25" t="s">
        <v>60</v>
      </c>
      <c r="C1837" s="25" t="s">
        <v>93</v>
      </c>
      <c r="D1837" s="26">
        <v>43463</v>
      </c>
      <c r="E1837" s="27">
        <v>43463</v>
      </c>
      <c r="F1837" s="27">
        <v>43435</v>
      </c>
      <c r="G1837" s="27">
        <v>44798</v>
      </c>
      <c r="H1837" s="28">
        <v>3.6575342465753424</v>
      </c>
      <c r="I1837" s="29">
        <v>25</v>
      </c>
      <c r="J1837" s="30">
        <v>0.05</v>
      </c>
      <c r="K1837" s="29">
        <v>3.7999999999999999E-2</v>
      </c>
      <c r="L1837" s="31">
        <v>969266</v>
      </c>
      <c r="M1837" s="32" t="s">
        <v>2189</v>
      </c>
      <c r="N1837" s="29">
        <v>798</v>
      </c>
      <c r="O1837" s="29">
        <v>84</v>
      </c>
      <c r="P1837" s="29">
        <v>96</v>
      </c>
      <c r="Q1837" s="29">
        <v>127</v>
      </c>
      <c r="R1837" s="29">
        <v>95.3</v>
      </c>
      <c r="S1837" s="33">
        <v>-7.2916666666666963E-3</v>
      </c>
      <c r="T1837" s="34">
        <v>962198.43541666667</v>
      </c>
      <c r="U1837" s="34">
        <v>133732.4017224315</v>
      </c>
      <c r="V1837" s="35">
        <v>828466.03369423514</v>
      </c>
      <c r="W1837" s="24">
        <v>0</v>
      </c>
      <c r="X1837" s="35">
        <v>828466.03369423514</v>
      </c>
    </row>
    <row r="1838" spans="1:24">
      <c r="A1838" s="24">
        <v>1837</v>
      </c>
      <c r="B1838" s="25" t="s">
        <v>60</v>
      </c>
      <c r="C1838" s="25" t="s">
        <v>94</v>
      </c>
      <c r="D1838" s="26">
        <v>43463</v>
      </c>
      <c r="E1838" s="27">
        <v>43463</v>
      </c>
      <c r="F1838" s="27">
        <v>43435</v>
      </c>
      <c r="G1838" s="27">
        <v>44798</v>
      </c>
      <c r="H1838" s="28">
        <v>3.6575342465753424</v>
      </c>
      <c r="I1838" s="29">
        <v>25</v>
      </c>
      <c r="J1838" s="30">
        <v>0.05</v>
      </c>
      <c r="K1838" s="29">
        <v>3.7999999999999999E-2</v>
      </c>
      <c r="L1838" s="31">
        <v>735000</v>
      </c>
      <c r="M1838" s="32" t="s">
        <v>2189</v>
      </c>
      <c r="N1838" s="29">
        <v>798</v>
      </c>
      <c r="O1838" s="29">
        <v>84</v>
      </c>
      <c r="P1838" s="29">
        <v>96</v>
      </c>
      <c r="Q1838" s="29">
        <v>127</v>
      </c>
      <c r="R1838" s="29">
        <v>95.3</v>
      </c>
      <c r="S1838" s="33">
        <v>-7.2916666666666963E-3</v>
      </c>
      <c r="T1838" s="34">
        <v>729640.625</v>
      </c>
      <c r="U1838" s="34">
        <v>101410.0517979452</v>
      </c>
      <c r="V1838" s="35">
        <v>628230.57320205483</v>
      </c>
      <c r="W1838" s="24">
        <v>0</v>
      </c>
      <c r="X1838" s="35">
        <v>628230.57320205483</v>
      </c>
    </row>
    <row r="1839" spans="1:24">
      <c r="A1839" s="24">
        <v>1838</v>
      </c>
      <c r="B1839" s="25" t="s">
        <v>60</v>
      </c>
      <c r="C1839" s="25" t="s">
        <v>95</v>
      </c>
      <c r="D1839" s="26">
        <v>43463</v>
      </c>
      <c r="E1839" s="27">
        <v>43463</v>
      </c>
      <c r="F1839" s="27">
        <v>43435</v>
      </c>
      <c r="G1839" s="27">
        <v>44798</v>
      </c>
      <c r="H1839" s="28">
        <v>3.6575342465753424</v>
      </c>
      <c r="I1839" s="29">
        <v>25</v>
      </c>
      <c r="J1839" s="30">
        <v>0.05</v>
      </c>
      <c r="K1839" s="29">
        <v>3.7999999999999999E-2</v>
      </c>
      <c r="L1839" s="31">
        <v>126000</v>
      </c>
      <c r="M1839" s="32" t="s">
        <v>2189</v>
      </c>
      <c r="N1839" s="29">
        <v>798</v>
      </c>
      <c r="O1839" s="29">
        <v>84</v>
      </c>
      <c r="P1839" s="29">
        <v>96</v>
      </c>
      <c r="Q1839" s="29">
        <v>127</v>
      </c>
      <c r="R1839" s="29">
        <v>95.3</v>
      </c>
      <c r="S1839" s="33">
        <v>-7.2916666666666963E-3</v>
      </c>
      <c r="T1839" s="34">
        <v>125081.25</v>
      </c>
      <c r="U1839" s="34">
        <v>17384.580308219178</v>
      </c>
      <c r="V1839" s="35">
        <v>107696.66969178081</v>
      </c>
      <c r="W1839" s="24">
        <v>0</v>
      </c>
      <c r="X1839" s="35">
        <v>107696.66969178081</v>
      </c>
    </row>
    <row r="1840" spans="1:24">
      <c r="A1840" s="24">
        <v>1839</v>
      </c>
      <c r="B1840" s="25" t="s">
        <v>60</v>
      </c>
      <c r="C1840" s="25" t="s">
        <v>96</v>
      </c>
      <c r="D1840" s="26">
        <v>43463</v>
      </c>
      <c r="E1840" s="27">
        <v>43463</v>
      </c>
      <c r="F1840" s="27">
        <v>43435</v>
      </c>
      <c r="G1840" s="27">
        <v>44798</v>
      </c>
      <c r="H1840" s="28">
        <v>3.6575342465753424</v>
      </c>
      <c r="I1840" s="29">
        <v>25</v>
      </c>
      <c r="J1840" s="30">
        <v>0.05</v>
      </c>
      <c r="K1840" s="29">
        <v>3.7999999999999999E-2</v>
      </c>
      <c r="L1840" s="31">
        <v>29327302</v>
      </c>
      <c r="M1840" s="32" t="s">
        <v>2189</v>
      </c>
      <c r="N1840" s="29">
        <v>798</v>
      </c>
      <c r="O1840" s="29">
        <v>84</v>
      </c>
      <c r="P1840" s="29">
        <v>96</v>
      </c>
      <c r="Q1840" s="29">
        <v>127</v>
      </c>
      <c r="R1840" s="29">
        <v>95.3</v>
      </c>
      <c r="S1840" s="33">
        <v>-7.2916666666666963E-3</v>
      </c>
      <c r="T1840" s="34">
        <v>29113457.089583334</v>
      </c>
      <c r="U1840" s="34">
        <v>4046371.7209714041</v>
      </c>
      <c r="V1840" s="35">
        <v>25067085.368611928</v>
      </c>
      <c r="W1840" s="24">
        <v>0</v>
      </c>
      <c r="X1840" s="35">
        <v>25067085.368611928</v>
      </c>
    </row>
    <row r="1841" spans="1:24">
      <c r="A1841" s="24">
        <v>1840</v>
      </c>
      <c r="B1841" s="25" t="s">
        <v>60</v>
      </c>
      <c r="C1841" s="25" t="s">
        <v>97</v>
      </c>
      <c r="D1841" s="26">
        <v>43463</v>
      </c>
      <c r="E1841" s="27">
        <v>43463</v>
      </c>
      <c r="F1841" s="27">
        <v>43435</v>
      </c>
      <c r="G1841" s="27">
        <v>44798</v>
      </c>
      <c r="H1841" s="28">
        <v>3.6575342465753424</v>
      </c>
      <c r="I1841" s="29">
        <v>25</v>
      </c>
      <c r="J1841" s="30">
        <v>0.05</v>
      </c>
      <c r="K1841" s="29">
        <v>3.7999999999999999E-2</v>
      </c>
      <c r="L1841" s="31">
        <v>1517250</v>
      </c>
      <c r="M1841" s="32" t="s">
        <v>1941</v>
      </c>
      <c r="N1841" s="29">
        <v>674</v>
      </c>
      <c r="O1841" s="29">
        <v>84</v>
      </c>
      <c r="P1841" s="29">
        <v>106.1</v>
      </c>
      <c r="Q1841" s="29">
        <v>127</v>
      </c>
      <c r="R1841" s="29">
        <v>122.8</v>
      </c>
      <c r="S1841" s="33">
        <v>0.15739868049010372</v>
      </c>
      <c r="T1841" s="34">
        <v>1756063.1479736099</v>
      </c>
      <c r="U1841" s="34">
        <v>244068.72190877047</v>
      </c>
      <c r="V1841" s="35">
        <v>1511994.4260648394</v>
      </c>
      <c r="W1841" s="24">
        <v>0</v>
      </c>
      <c r="X1841" s="35">
        <v>1511994.4260648394</v>
      </c>
    </row>
    <row r="1842" spans="1:24">
      <c r="A1842" s="24">
        <v>1841</v>
      </c>
      <c r="B1842" s="25" t="s">
        <v>60</v>
      </c>
      <c r="C1842" s="25" t="s">
        <v>98</v>
      </c>
      <c r="D1842" s="26">
        <v>43463</v>
      </c>
      <c r="E1842" s="27">
        <v>43463</v>
      </c>
      <c r="F1842" s="27">
        <v>43435</v>
      </c>
      <c r="G1842" s="27">
        <v>44798</v>
      </c>
      <c r="H1842" s="28">
        <v>3.6575342465753424</v>
      </c>
      <c r="I1842" s="29">
        <v>25</v>
      </c>
      <c r="J1842" s="30">
        <v>0.05</v>
      </c>
      <c r="K1842" s="29">
        <v>3.7999999999999999E-2</v>
      </c>
      <c r="L1842" s="31">
        <v>312900</v>
      </c>
      <c r="M1842" s="32" t="s">
        <v>2189</v>
      </c>
      <c r="N1842" s="29">
        <v>798</v>
      </c>
      <c r="O1842" s="29">
        <v>84</v>
      </c>
      <c r="P1842" s="29">
        <v>96</v>
      </c>
      <c r="Q1842" s="29">
        <v>127</v>
      </c>
      <c r="R1842" s="29">
        <v>95.3</v>
      </c>
      <c r="S1842" s="33">
        <v>-7.2916666666666963E-3</v>
      </c>
      <c r="T1842" s="34">
        <v>310618.4375</v>
      </c>
      <c r="U1842" s="34">
        <v>43171.70776541096</v>
      </c>
      <c r="V1842" s="35">
        <v>267446.72973458905</v>
      </c>
      <c r="W1842" s="24">
        <v>0</v>
      </c>
      <c r="X1842" s="35">
        <v>267446.72973458905</v>
      </c>
    </row>
    <row r="1843" spans="1:24">
      <c r="A1843" s="24">
        <v>1842</v>
      </c>
      <c r="B1843" s="25" t="s">
        <v>60</v>
      </c>
      <c r="C1843" s="25" t="s">
        <v>99</v>
      </c>
      <c r="D1843" s="26">
        <v>43463</v>
      </c>
      <c r="E1843" s="27">
        <v>43463</v>
      </c>
      <c r="F1843" s="27">
        <v>43435</v>
      </c>
      <c r="G1843" s="27">
        <v>44798</v>
      </c>
      <c r="H1843" s="28">
        <v>3.6575342465753424</v>
      </c>
      <c r="I1843" s="29">
        <v>25</v>
      </c>
      <c r="J1843" s="30">
        <v>0.05</v>
      </c>
      <c r="K1843" s="29">
        <v>3.7999999999999999E-2</v>
      </c>
      <c r="L1843" s="31">
        <v>1174950</v>
      </c>
      <c r="M1843" s="32" t="s">
        <v>2189</v>
      </c>
      <c r="N1843" s="29">
        <v>798</v>
      </c>
      <c r="O1843" s="29">
        <v>84</v>
      </c>
      <c r="P1843" s="29">
        <v>96</v>
      </c>
      <c r="Q1843" s="29">
        <v>127</v>
      </c>
      <c r="R1843" s="29">
        <v>95.3</v>
      </c>
      <c r="S1843" s="33">
        <v>-7.2916666666666963E-3</v>
      </c>
      <c r="T1843" s="34">
        <v>1166382.65625</v>
      </c>
      <c r="U1843" s="34">
        <v>162111.21137414384</v>
      </c>
      <c r="V1843" s="35">
        <v>1004271.4448758562</v>
      </c>
      <c r="W1843" s="24">
        <v>0</v>
      </c>
      <c r="X1843" s="35">
        <v>1004271.4448758562</v>
      </c>
    </row>
    <row r="1844" spans="1:24">
      <c r="A1844" s="24">
        <v>1843</v>
      </c>
      <c r="B1844" s="25" t="s">
        <v>60</v>
      </c>
      <c r="C1844" s="25" t="s">
        <v>100</v>
      </c>
      <c r="D1844" s="26">
        <v>43463</v>
      </c>
      <c r="E1844" s="27">
        <v>43463</v>
      </c>
      <c r="F1844" s="27">
        <v>43435</v>
      </c>
      <c r="G1844" s="27">
        <v>44798</v>
      </c>
      <c r="H1844" s="28">
        <v>3.6575342465753424</v>
      </c>
      <c r="I1844" s="29">
        <v>25</v>
      </c>
      <c r="J1844" s="30">
        <v>0.05</v>
      </c>
      <c r="K1844" s="29">
        <v>3.7999999999999999E-2</v>
      </c>
      <c r="L1844" s="31">
        <v>582750</v>
      </c>
      <c r="M1844" s="32" t="s">
        <v>1973</v>
      </c>
      <c r="N1844" s="29">
        <v>690</v>
      </c>
      <c r="O1844" s="29">
        <v>84</v>
      </c>
      <c r="P1844" s="29">
        <v>111.5</v>
      </c>
      <c r="Q1844" s="29">
        <v>127</v>
      </c>
      <c r="R1844" s="29">
        <v>145.69999999999999</v>
      </c>
      <c r="S1844" s="33">
        <v>0.30672645739910304</v>
      </c>
      <c r="T1844" s="34">
        <v>761494.84304932738</v>
      </c>
      <c r="U1844" s="34">
        <v>105837.35174765035</v>
      </c>
      <c r="V1844" s="35">
        <v>655657.49130167707</v>
      </c>
      <c r="W1844" s="24">
        <v>0</v>
      </c>
      <c r="X1844" s="35">
        <v>655657.49130167707</v>
      </c>
    </row>
    <row r="1845" spans="1:24">
      <c r="A1845" s="24">
        <v>1844</v>
      </c>
      <c r="B1845" s="25" t="s">
        <v>60</v>
      </c>
      <c r="C1845" s="25" t="s">
        <v>101</v>
      </c>
      <c r="D1845" s="26">
        <v>43463</v>
      </c>
      <c r="E1845" s="27">
        <v>43463</v>
      </c>
      <c r="F1845" s="27">
        <v>43435</v>
      </c>
      <c r="G1845" s="27">
        <v>44798</v>
      </c>
      <c r="H1845" s="28">
        <v>3.6575342465753424</v>
      </c>
      <c r="I1845" s="29">
        <v>25</v>
      </c>
      <c r="J1845" s="30">
        <v>0.05</v>
      </c>
      <c r="K1845" s="29">
        <v>3.7999999999999999E-2</v>
      </c>
      <c r="L1845" s="31">
        <v>9976171</v>
      </c>
      <c r="M1845" s="32" t="s">
        <v>2189</v>
      </c>
      <c r="N1845" s="29">
        <v>798</v>
      </c>
      <c r="O1845" s="29">
        <v>84</v>
      </c>
      <c r="P1845" s="29">
        <v>96</v>
      </c>
      <c r="Q1845" s="29">
        <v>127</v>
      </c>
      <c r="R1845" s="29">
        <v>95.3</v>
      </c>
      <c r="S1845" s="33">
        <v>-7.2916666666666963E-3</v>
      </c>
      <c r="T1845" s="34">
        <v>9903428.0864583328</v>
      </c>
      <c r="U1845" s="34">
        <v>1376440.8406192637</v>
      </c>
      <c r="V1845" s="35">
        <v>8526987.2458390687</v>
      </c>
      <c r="W1845" s="24">
        <v>0</v>
      </c>
      <c r="X1845" s="35">
        <v>8526987.2458390687</v>
      </c>
    </row>
    <row r="1846" spans="1:24">
      <c r="A1846" s="24">
        <v>1845</v>
      </c>
      <c r="B1846" s="25" t="s">
        <v>60</v>
      </c>
      <c r="C1846" s="25" t="s">
        <v>102</v>
      </c>
      <c r="D1846" s="26">
        <v>43463</v>
      </c>
      <c r="E1846" s="27">
        <v>43463</v>
      </c>
      <c r="F1846" s="27">
        <v>43435</v>
      </c>
      <c r="G1846" s="27">
        <v>44798</v>
      </c>
      <c r="H1846" s="28">
        <v>3.6575342465753424</v>
      </c>
      <c r="I1846" s="29">
        <v>25</v>
      </c>
      <c r="J1846" s="30">
        <v>0.05</v>
      </c>
      <c r="K1846" s="29">
        <v>3.7999999999999999E-2</v>
      </c>
      <c r="L1846" s="31">
        <v>21103901</v>
      </c>
      <c r="M1846" s="32" t="s">
        <v>2189</v>
      </c>
      <c r="N1846" s="29">
        <v>798</v>
      </c>
      <c r="O1846" s="29">
        <v>84</v>
      </c>
      <c r="P1846" s="29">
        <v>96</v>
      </c>
      <c r="Q1846" s="29">
        <v>127</v>
      </c>
      <c r="R1846" s="29">
        <v>95.3</v>
      </c>
      <c r="S1846" s="33">
        <v>-7.2916666666666963E-3</v>
      </c>
      <c r="T1846" s="34">
        <v>20950018.388541665</v>
      </c>
      <c r="U1846" s="34">
        <v>2911765.5694540236</v>
      </c>
      <c r="V1846" s="35">
        <v>18038252.819087639</v>
      </c>
      <c r="W1846" s="24">
        <v>0</v>
      </c>
      <c r="X1846" s="35">
        <v>18038252.819087639</v>
      </c>
    </row>
    <row r="1847" spans="1:24">
      <c r="A1847" s="24">
        <v>1846</v>
      </c>
      <c r="B1847" s="25" t="s">
        <v>60</v>
      </c>
      <c r="C1847" s="25" t="s">
        <v>103</v>
      </c>
      <c r="D1847" s="26">
        <v>43463</v>
      </c>
      <c r="E1847" s="27">
        <v>43463</v>
      </c>
      <c r="F1847" s="27">
        <v>43435</v>
      </c>
      <c r="G1847" s="27">
        <v>44798</v>
      </c>
      <c r="H1847" s="28">
        <v>3.6575342465753424</v>
      </c>
      <c r="I1847" s="29">
        <v>25</v>
      </c>
      <c r="J1847" s="30">
        <v>0.05</v>
      </c>
      <c r="K1847" s="29">
        <v>3.7999999999999999E-2</v>
      </c>
      <c r="L1847" s="31">
        <v>580650</v>
      </c>
      <c r="M1847" s="32" t="s">
        <v>2189</v>
      </c>
      <c r="N1847" s="29">
        <v>798</v>
      </c>
      <c r="O1847" s="29">
        <v>84</v>
      </c>
      <c r="P1847" s="29">
        <v>96</v>
      </c>
      <c r="Q1847" s="29">
        <v>127</v>
      </c>
      <c r="R1847" s="29">
        <v>95.3</v>
      </c>
      <c r="S1847" s="33">
        <v>-7.2916666666666963E-3</v>
      </c>
      <c r="T1847" s="34">
        <v>576416.09375</v>
      </c>
      <c r="U1847" s="34">
        <v>80113.940920376714</v>
      </c>
      <c r="V1847" s="35">
        <v>496302.15282962332</v>
      </c>
      <c r="W1847" s="24">
        <v>0</v>
      </c>
      <c r="X1847" s="35">
        <v>496302.15282962332</v>
      </c>
    </row>
    <row r="1848" spans="1:24">
      <c r="A1848" s="24">
        <v>1847</v>
      </c>
      <c r="B1848" s="25" t="s">
        <v>60</v>
      </c>
      <c r="C1848" s="25" t="s">
        <v>104</v>
      </c>
      <c r="D1848" s="26">
        <v>43463</v>
      </c>
      <c r="E1848" s="27">
        <v>43463</v>
      </c>
      <c r="F1848" s="27">
        <v>43435</v>
      </c>
      <c r="G1848" s="27">
        <v>44798</v>
      </c>
      <c r="H1848" s="28">
        <v>3.6575342465753424</v>
      </c>
      <c r="I1848" s="29">
        <v>25</v>
      </c>
      <c r="J1848" s="30">
        <v>0.05</v>
      </c>
      <c r="K1848" s="29">
        <v>3.7999999999999999E-2</v>
      </c>
      <c r="L1848" s="31">
        <v>175035</v>
      </c>
      <c r="M1848" s="32" t="s">
        <v>1877</v>
      </c>
      <c r="N1848" s="29">
        <v>642</v>
      </c>
      <c r="O1848" s="29">
        <v>84</v>
      </c>
      <c r="P1848" s="29">
        <v>79.3</v>
      </c>
      <c r="Q1848" s="29">
        <v>127</v>
      </c>
      <c r="R1848" s="29">
        <v>94</v>
      </c>
      <c r="S1848" s="33">
        <v>0.18537200504413623</v>
      </c>
      <c r="T1848" s="34">
        <v>207481.5889029004</v>
      </c>
      <c r="U1848" s="34">
        <v>28837.098643956539</v>
      </c>
      <c r="V1848" s="35">
        <v>178644.49025894387</v>
      </c>
      <c r="W1848" s="24">
        <v>0</v>
      </c>
      <c r="X1848" s="35">
        <v>178644.49025894387</v>
      </c>
    </row>
    <row r="1849" spans="1:24">
      <c r="A1849" s="24">
        <v>1848</v>
      </c>
      <c r="B1849" s="25" t="s">
        <v>60</v>
      </c>
      <c r="C1849" s="25" t="s">
        <v>105</v>
      </c>
      <c r="D1849" s="26">
        <v>43463</v>
      </c>
      <c r="E1849" s="27">
        <v>43463</v>
      </c>
      <c r="F1849" s="27">
        <v>43435</v>
      </c>
      <c r="G1849" s="27">
        <v>44798</v>
      </c>
      <c r="H1849" s="28">
        <v>3.6575342465753424</v>
      </c>
      <c r="I1849" s="29">
        <v>25</v>
      </c>
      <c r="J1849" s="30">
        <v>0.05</v>
      </c>
      <c r="K1849" s="29">
        <v>3.7999999999999999E-2</v>
      </c>
      <c r="L1849" s="31">
        <v>132796</v>
      </c>
      <c r="M1849" s="32" t="s">
        <v>2189</v>
      </c>
      <c r="N1849" s="29">
        <v>798</v>
      </c>
      <c r="O1849" s="29">
        <v>84</v>
      </c>
      <c r="P1849" s="29">
        <v>96</v>
      </c>
      <c r="Q1849" s="29">
        <v>127</v>
      </c>
      <c r="R1849" s="29">
        <v>95.3</v>
      </c>
      <c r="S1849" s="33">
        <v>-7.2916666666666963E-3</v>
      </c>
      <c r="T1849" s="34">
        <v>131827.69583333333</v>
      </c>
      <c r="U1849" s="34">
        <v>18322.243861986299</v>
      </c>
      <c r="V1849" s="35">
        <v>113505.45197134704</v>
      </c>
      <c r="W1849" s="24">
        <v>0</v>
      </c>
      <c r="X1849" s="35">
        <v>113505.45197134704</v>
      </c>
    </row>
    <row r="1850" spans="1:24">
      <c r="A1850" s="24">
        <v>1849</v>
      </c>
      <c r="B1850" s="25" t="s">
        <v>60</v>
      </c>
      <c r="C1850" s="25" t="s">
        <v>106</v>
      </c>
      <c r="D1850" s="26">
        <v>43463</v>
      </c>
      <c r="E1850" s="27">
        <v>43463</v>
      </c>
      <c r="F1850" s="27">
        <v>43435</v>
      </c>
      <c r="G1850" s="27">
        <v>44798</v>
      </c>
      <c r="H1850" s="28">
        <v>3.6575342465753424</v>
      </c>
      <c r="I1850" s="29">
        <v>25</v>
      </c>
      <c r="J1850" s="30">
        <v>0.05</v>
      </c>
      <c r="K1850" s="29">
        <v>3.7999999999999999E-2</v>
      </c>
      <c r="L1850" s="31">
        <v>469552</v>
      </c>
      <c r="M1850" s="32" t="s">
        <v>1871</v>
      </c>
      <c r="N1850" s="29">
        <v>639</v>
      </c>
      <c r="O1850" s="29">
        <v>84</v>
      </c>
      <c r="P1850" s="29">
        <v>111.6</v>
      </c>
      <c r="Q1850" s="29">
        <v>127</v>
      </c>
      <c r="R1850" s="29">
        <v>116.2</v>
      </c>
      <c r="S1850" s="33">
        <v>4.1218637992831618E-2</v>
      </c>
      <c r="T1850" s="34">
        <v>488906.29390681011</v>
      </c>
      <c r="U1850" s="34">
        <v>67951.277506554732</v>
      </c>
      <c r="V1850" s="35">
        <v>420955.01640025538</v>
      </c>
      <c r="W1850" s="24">
        <v>0</v>
      </c>
      <c r="X1850" s="35">
        <v>420955.01640025538</v>
      </c>
    </row>
    <row r="1851" spans="1:24">
      <c r="A1851" s="24">
        <v>1850</v>
      </c>
      <c r="B1851" s="25" t="s">
        <v>60</v>
      </c>
      <c r="C1851" s="25" t="s">
        <v>110</v>
      </c>
      <c r="D1851" s="26">
        <v>43463</v>
      </c>
      <c r="E1851" s="27">
        <v>43463</v>
      </c>
      <c r="F1851" s="27">
        <v>43435</v>
      </c>
      <c r="G1851" s="27">
        <v>44798</v>
      </c>
      <c r="H1851" s="28">
        <v>3.6575342465753424</v>
      </c>
      <c r="I1851" s="29">
        <v>25</v>
      </c>
      <c r="J1851" s="30">
        <v>0.05</v>
      </c>
      <c r="K1851" s="29">
        <v>3.7999999999999999E-2</v>
      </c>
      <c r="L1851" s="31">
        <v>16789210</v>
      </c>
      <c r="M1851" s="32" t="s">
        <v>1939</v>
      </c>
      <c r="N1851" s="29">
        <v>673</v>
      </c>
      <c r="O1851" s="29">
        <v>84</v>
      </c>
      <c r="P1851" s="29">
        <v>95.4</v>
      </c>
      <c r="Q1851" s="29">
        <v>127</v>
      </c>
      <c r="R1851" s="29">
        <v>104.3</v>
      </c>
      <c r="S1851" s="33">
        <v>9.3291404612159234E-2</v>
      </c>
      <c r="T1851" s="34">
        <v>18355498.983228508</v>
      </c>
      <c r="U1851" s="34">
        <v>2551162.9134772117</v>
      </c>
      <c r="V1851" s="35">
        <v>15804336.069751296</v>
      </c>
      <c r="W1851" s="24">
        <v>0</v>
      </c>
      <c r="X1851" s="35">
        <v>15804336.069751296</v>
      </c>
    </row>
    <row r="1852" spans="1:24">
      <c r="A1852" s="24">
        <v>1851</v>
      </c>
      <c r="B1852" s="25" t="s">
        <v>60</v>
      </c>
      <c r="C1852" s="25" t="s">
        <v>86</v>
      </c>
      <c r="D1852" s="26">
        <v>43463</v>
      </c>
      <c r="E1852" s="27">
        <v>43463</v>
      </c>
      <c r="F1852" s="27">
        <v>43435</v>
      </c>
      <c r="G1852" s="27">
        <v>44798</v>
      </c>
      <c r="H1852" s="28">
        <v>3.6575342465753424</v>
      </c>
      <c r="I1852" s="29">
        <v>25</v>
      </c>
      <c r="J1852" s="30">
        <v>0.05</v>
      </c>
      <c r="K1852" s="29">
        <v>3.7999999999999999E-2</v>
      </c>
      <c r="L1852" s="31">
        <v>892500</v>
      </c>
      <c r="M1852" s="32" t="s">
        <v>2189</v>
      </c>
      <c r="N1852" s="29">
        <v>798</v>
      </c>
      <c r="O1852" s="29">
        <v>84</v>
      </c>
      <c r="P1852" s="29">
        <v>96</v>
      </c>
      <c r="Q1852" s="29">
        <v>127</v>
      </c>
      <c r="R1852" s="29">
        <v>95.3</v>
      </c>
      <c r="S1852" s="33">
        <v>-7.2916666666666963E-3</v>
      </c>
      <c r="T1852" s="34">
        <v>885992.1875</v>
      </c>
      <c r="U1852" s="34">
        <v>123140.77718321918</v>
      </c>
      <c r="V1852" s="35">
        <v>762851.41031678079</v>
      </c>
      <c r="W1852" s="24">
        <v>0</v>
      </c>
      <c r="X1852" s="35">
        <v>762851.41031678079</v>
      </c>
    </row>
    <row r="1853" spans="1:24">
      <c r="A1853" s="24">
        <v>1852</v>
      </c>
      <c r="B1853" s="25" t="s">
        <v>60</v>
      </c>
      <c r="C1853" s="25" t="s">
        <v>90</v>
      </c>
      <c r="D1853" s="26">
        <v>43463</v>
      </c>
      <c r="E1853" s="27">
        <v>43463</v>
      </c>
      <c r="F1853" s="27">
        <v>43435</v>
      </c>
      <c r="G1853" s="27">
        <v>44798</v>
      </c>
      <c r="H1853" s="28">
        <v>3.6575342465753424</v>
      </c>
      <c r="I1853" s="29">
        <v>25</v>
      </c>
      <c r="J1853" s="30">
        <v>0.05</v>
      </c>
      <c r="K1853" s="29">
        <v>3.7999999999999999E-2</v>
      </c>
      <c r="L1853" s="31">
        <v>472500</v>
      </c>
      <c r="M1853" s="32" t="s">
        <v>2189</v>
      </c>
      <c r="N1853" s="29">
        <v>798</v>
      </c>
      <c r="O1853" s="29">
        <v>84</v>
      </c>
      <c r="P1853" s="29">
        <v>96</v>
      </c>
      <c r="Q1853" s="29">
        <v>127</v>
      </c>
      <c r="R1853" s="29">
        <v>95.3</v>
      </c>
      <c r="S1853" s="33">
        <v>-7.2916666666666963E-3</v>
      </c>
      <c r="T1853" s="34">
        <v>469054.6875</v>
      </c>
      <c r="U1853" s="34">
        <v>65192.176155821915</v>
      </c>
      <c r="V1853" s="35">
        <v>403862.51134417811</v>
      </c>
      <c r="W1853" s="24">
        <v>0</v>
      </c>
      <c r="X1853" s="35">
        <v>403862.51134417811</v>
      </c>
    </row>
    <row r="1854" spans="1:24">
      <c r="A1854" s="24">
        <v>1853</v>
      </c>
      <c r="B1854" s="25" t="s">
        <v>60</v>
      </c>
      <c r="C1854" s="25" t="s">
        <v>91</v>
      </c>
      <c r="D1854" s="26">
        <v>43463</v>
      </c>
      <c r="E1854" s="27">
        <v>43463</v>
      </c>
      <c r="F1854" s="27">
        <v>43435</v>
      </c>
      <c r="G1854" s="27">
        <v>44798</v>
      </c>
      <c r="H1854" s="28">
        <v>3.6575342465753424</v>
      </c>
      <c r="I1854" s="29">
        <v>25</v>
      </c>
      <c r="J1854" s="30">
        <v>0.05</v>
      </c>
      <c r="K1854" s="29">
        <v>3.7999999999999999E-2</v>
      </c>
      <c r="L1854" s="31">
        <v>637760</v>
      </c>
      <c r="M1854" s="32" t="s">
        <v>2189</v>
      </c>
      <c r="N1854" s="29">
        <v>798</v>
      </c>
      <c r="O1854" s="29">
        <v>84</v>
      </c>
      <c r="P1854" s="29">
        <v>96</v>
      </c>
      <c r="Q1854" s="29">
        <v>127</v>
      </c>
      <c r="R1854" s="29">
        <v>95.3</v>
      </c>
      <c r="S1854" s="33">
        <v>-7.2916666666666963E-3</v>
      </c>
      <c r="T1854" s="34">
        <v>633109.66666666663</v>
      </c>
      <c r="U1854" s="34">
        <v>87993.570931506838</v>
      </c>
      <c r="V1854" s="35">
        <v>545116.09573515982</v>
      </c>
      <c r="W1854" s="24">
        <v>0</v>
      </c>
      <c r="X1854" s="35">
        <v>545116.09573515982</v>
      </c>
    </row>
    <row r="1855" spans="1:24">
      <c r="A1855" s="24">
        <v>1854</v>
      </c>
      <c r="B1855" s="25" t="s">
        <v>60</v>
      </c>
      <c r="C1855" s="25" t="s">
        <v>92</v>
      </c>
      <c r="D1855" s="26">
        <v>43463</v>
      </c>
      <c r="E1855" s="27">
        <v>43463</v>
      </c>
      <c r="F1855" s="27">
        <v>43435</v>
      </c>
      <c r="G1855" s="27">
        <v>44798</v>
      </c>
      <c r="H1855" s="28">
        <v>3.6575342465753424</v>
      </c>
      <c r="I1855" s="29">
        <v>25</v>
      </c>
      <c r="J1855" s="30">
        <v>0.05</v>
      </c>
      <c r="K1855" s="29">
        <v>3.7999999999999999E-2</v>
      </c>
      <c r="L1855" s="31">
        <v>21044329</v>
      </c>
      <c r="M1855" s="32" t="s">
        <v>2189</v>
      </c>
      <c r="N1855" s="29">
        <v>798</v>
      </c>
      <c r="O1855" s="29">
        <v>84</v>
      </c>
      <c r="P1855" s="29">
        <v>96</v>
      </c>
      <c r="Q1855" s="29">
        <v>127</v>
      </c>
      <c r="R1855" s="29">
        <v>95.3</v>
      </c>
      <c r="S1855" s="33">
        <v>-7.2916666666666963E-3</v>
      </c>
      <c r="T1855" s="34">
        <v>20890880.767708331</v>
      </c>
      <c r="U1855" s="34">
        <v>2903546.2502625855</v>
      </c>
      <c r="V1855" s="35">
        <v>17987334.517445747</v>
      </c>
      <c r="W1855" s="24">
        <v>0</v>
      </c>
      <c r="X1855" s="35">
        <v>17987334.517445747</v>
      </c>
    </row>
    <row r="1856" spans="1:24">
      <c r="A1856" s="24">
        <v>1855</v>
      </c>
      <c r="B1856" s="25" t="s">
        <v>60</v>
      </c>
      <c r="C1856" s="25" t="s">
        <v>93</v>
      </c>
      <c r="D1856" s="26">
        <v>43463</v>
      </c>
      <c r="E1856" s="27">
        <v>43463</v>
      </c>
      <c r="F1856" s="27">
        <v>43435</v>
      </c>
      <c r="G1856" s="27">
        <v>44798</v>
      </c>
      <c r="H1856" s="28">
        <v>3.6575342465753424</v>
      </c>
      <c r="I1856" s="29">
        <v>25</v>
      </c>
      <c r="J1856" s="30">
        <v>0.05</v>
      </c>
      <c r="K1856" s="29">
        <v>3.7999999999999999E-2</v>
      </c>
      <c r="L1856" s="31">
        <v>969266</v>
      </c>
      <c r="M1856" s="32" t="s">
        <v>2189</v>
      </c>
      <c r="N1856" s="29">
        <v>798</v>
      </c>
      <c r="O1856" s="29">
        <v>84</v>
      </c>
      <c r="P1856" s="29">
        <v>96</v>
      </c>
      <c r="Q1856" s="29">
        <v>127</v>
      </c>
      <c r="R1856" s="29">
        <v>95.3</v>
      </c>
      <c r="S1856" s="33">
        <v>-7.2916666666666963E-3</v>
      </c>
      <c r="T1856" s="34">
        <v>962198.43541666667</v>
      </c>
      <c r="U1856" s="34">
        <v>133732.4017224315</v>
      </c>
      <c r="V1856" s="35">
        <v>828466.03369423514</v>
      </c>
      <c r="W1856" s="24">
        <v>0</v>
      </c>
      <c r="X1856" s="35">
        <v>828466.03369423514</v>
      </c>
    </row>
    <row r="1857" spans="1:24">
      <c r="A1857" s="24">
        <v>1856</v>
      </c>
      <c r="B1857" s="25" t="s">
        <v>60</v>
      </c>
      <c r="C1857" s="25" t="s">
        <v>94</v>
      </c>
      <c r="D1857" s="26">
        <v>43463</v>
      </c>
      <c r="E1857" s="27">
        <v>43463</v>
      </c>
      <c r="F1857" s="27">
        <v>43435</v>
      </c>
      <c r="G1857" s="27">
        <v>44798</v>
      </c>
      <c r="H1857" s="28">
        <v>3.6575342465753424</v>
      </c>
      <c r="I1857" s="29">
        <v>25</v>
      </c>
      <c r="J1857" s="30">
        <v>0.05</v>
      </c>
      <c r="K1857" s="29">
        <v>3.7999999999999999E-2</v>
      </c>
      <c r="L1857" s="31">
        <v>735000</v>
      </c>
      <c r="M1857" s="32" t="s">
        <v>2189</v>
      </c>
      <c r="N1857" s="29">
        <v>798</v>
      </c>
      <c r="O1857" s="29">
        <v>84</v>
      </c>
      <c r="P1857" s="29">
        <v>96</v>
      </c>
      <c r="Q1857" s="29">
        <v>127</v>
      </c>
      <c r="R1857" s="29">
        <v>95.3</v>
      </c>
      <c r="S1857" s="33">
        <v>-7.2916666666666963E-3</v>
      </c>
      <c r="T1857" s="34">
        <v>729640.625</v>
      </c>
      <c r="U1857" s="34">
        <v>101410.0517979452</v>
      </c>
      <c r="V1857" s="35">
        <v>628230.57320205483</v>
      </c>
      <c r="W1857" s="24">
        <v>0</v>
      </c>
      <c r="X1857" s="35">
        <v>628230.57320205483</v>
      </c>
    </row>
    <row r="1858" spans="1:24">
      <c r="A1858" s="24">
        <v>1857</v>
      </c>
      <c r="B1858" s="25" t="s">
        <v>60</v>
      </c>
      <c r="C1858" s="25" t="s">
        <v>95</v>
      </c>
      <c r="D1858" s="26">
        <v>43463</v>
      </c>
      <c r="E1858" s="27">
        <v>43463</v>
      </c>
      <c r="F1858" s="27">
        <v>43435</v>
      </c>
      <c r="G1858" s="27">
        <v>44798</v>
      </c>
      <c r="H1858" s="28">
        <v>3.6575342465753424</v>
      </c>
      <c r="I1858" s="29">
        <v>25</v>
      </c>
      <c r="J1858" s="30">
        <v>0.05</v>
      </c>
      <c r="K1858" s="29">
        <v>3.7999999999999999E-2</v>
      </c>
      <c r="L1858" s="31">
        <v>126000</v>
      </c>
      <c r="M1858" s="32" t="s">
        <v>2189</v>
      </c>
      <c r="N1858" s="29">
        <v>798</v>
      </c>
      <c r="O1858" s="29">
        <v>84</v>
      </c>
      <c r="P1858" s="29">
        <v>96</v>
      </c>
      <c r="Q1858" s="29">
        <v>127</v>
      </c>
      <c r="R1858" s="29">
        <v>95.3</v>
      </c>
      <c r="S1858" s="33">
        <v>-7.2916666666666963E-3</v>
      </c>
      <c r="T1858" s="34">
        <v>125081.25</v>
      </c>
      <c r="U1858" s="34">
        <v>17384.580308219178</v>
      </c>
      <c r="V1858" s="35">
        <v>107696.66969178081</v>
      </c>
      <c r="W1858" s="24">
        <v>0</v>
      </c>
      <c r="X1858" s="35">
        <v>107696.66969178081</v>
      </c>
    </row>
    <row r="1859" spans="1:24">
      <c r="A1859" s="24">
        <v>1858</v>
      </c>
      <c r="B1859" s="25" t="s">
        <v>60</v>
      </c>
      <c r="C1859" s="25" t="s">
        <v>96</v>
      </c>
      <c r="D1859" s="26">
        <v>43463</v>
      </c>
      <c r="E1859" s="27">
        <v>43463</v>
      </c>
      <c r="F1859" s="27">
        <v>43435</v>
      </c>
      <c r="G1859" s="27">
        <v>44798</v>
      </c>
      <c r="H1859" s="28">
        <v>3.6575342465753424</v>
      </c>
      <c r="I1859" s="29">
        <v>25</v>
      </c>
      <c r="J1859" s="30">
        <v>0.05</v>
      </c>
      <c r="K1859" s="29">
        <v>3.7999999999999999E-2</v>
      </c>
      <c r="L1859" s="31">
        <v>29327302</v>
      </c>
      <c r="M1859" s="32" t="s">
        <v>2189</v>
      </c>
      <c r="N1859" s="29">
        <v>798</v>
      </c>
      <c r="O1859" s="29">
        <v>84</v>
      </c>
      <c r="P1859" s="29">
        <v>96</v>
      </c>
      <c r="Q1859" s="29">
        <v>127</v>
      </c>
      <c r="R1859" s="29">
        <v>95.3</v>
      </c>
      <c r="S1859" s="33">
        <v>-7.2916666666666963E-3</v>
      </c>
      <c r="T1859" s="34">
        <v>29113457.089583334</v>
      </c>
      <c r="U1859" s="34">
        <v>4046371.7209714041</v>
      </c>
      <c r="V1859" s="35">
        <v>25067085.368611928</v>
      </c>
      <c r="W1859" s="24">
        <v>0</v>
      </c>
      <c r="X1859" s="35">
        <v>25067085.368611928</v>
      </c>
    </row>
    <row r="1860" spans="1:24">
      <c r="A1860" s="24">
        <v>1859</v>
      </c>
      <c r="B1860" s="25" t="s">
        <v>60</v>
      </c>
      <c r="C1860" s="25" t="s">
        <v>97</v>
      </c>
      <c r="D1860" s="26">
        <v>43463</v>
      </c>
      <c r="E1860" s="27">
        <v>43463</v>
      </c>
      <c r="F1860" s="27">
        <v>43435</v>
      </c>
      <c r="G1860" s="27">
        <v>44798</v>
      </c>
      <c r="H1860" s="28">
        <v>3.6575342465753424</v>
      </c>
      <c r="I1860" s="29">
        <v>25</v>
      </c>
      <c r="J1860" s="30">
        <v>0.05</v>
      </c>
      <c r="K1860" s="29">
        <v>3.7999999999999999E-2</v>
      </c>
      <c r="L1860" s="31">
        <v>1517250</v>
      </c>
      <c r="M1860" s="32" t="s">
        <v>1941</v>
      </c>
      <c r="N1860" s="29">
        <v>674</v>
      </c>
      <c r="O1860" s="29">
        <v>84</v>
      </c>
      <c r="P1860" s="29">
        <v>106.1</v>
      </c>
      <c r="Q1860" s="29">
        <v>127</v>
      </c>
      <c r="R1860" s="29">
        <v>122.8</v>
      </c>
      <c r="S1860" s="33">
        <v>0.15739868049010372</v>
      </c>
      <c r="T1860" s="34">
        <v>1756063.1479736099</v>
      </c>
      <c r="U1860" s="34">
        <v>244068.72190877047</v>
      </c>
      <c r="V1860" s="35">
        <v>1511994.4260648394</v>
      </c>
      <c r="W1860" s="24">
        <v>0</v>
      </c>
      <c r="X1860" s="35">
        <v>1511994.4260648394</v>
      </c>
    </row>
    <row r="1861" spans="1:24">
      <c r="A1861" s="24">
        <v>1860</v>
      </c>
      <c r="B1861" s="25" t="s">
        <v>60</v>
      </c>
      <c r="C1861" s="25" t="s">
        <v>98</v>
      </c>
      <c r="D1861" s="26">
        <v>43463</v>
      </c>
      <c r="E1861" s="27">
        <v>43463</v>
      </c>
      <c r="F1861" s="27">
        <v>43435</v>
      </c>
      <c r="G1861" s="27">
        <v>44798</v>
      </c>
      <c r="H1861" s="28">
        <v>3.6575342465753424</v>
      </c>
      <c r="I1861" s="29">
        <v>25</v>
      </c>
      <c r="J1861" s="30">
        <v>0.05</v>
      </c>
      <c r="K1861" s="29">
        <v>3.7999999999999999E-2</v>
      </c>
      <c r="L1861" s="31">
        <v>312900</v>
      </c>
      <c r="M1861" s="32" t="s">
        <v>2189</v>
      </c>
      <c r="N1861" s="29">
        <v>798</v>
      </c>
      <c r="O1861" s="29">
        <v>84</v>
      </c>
      <c r="P1861" s="29">
        <v>96</v>
      </c>
      <c r="Q1861" s="29">
        <v>127</v>
      </c>
      <c r="R1861" s="29">
        <v>95.3</v>
      </c>
      <c r="S1861" s="33">
        <v>-7.2916666666666963E-3</v>
      </c>
      <c r="T1861" s="34">
        <v>310618.4375</v>
      </c>
      <c r="U1861" s="34">
        <v>43171.70776541096</v>
      </c>
      <c r="V1861" s="35">
        <v>267446.72973458905</v>
      </c>
      <c r="W1861" s="24">
        <v>0</v>
      </c>
      <c r="X1861" s="35">
        <v>267446.72973458905</v>
      </c>
    </row>
    <row r="1862" spans="1:24">
      <c r="A1862" s="24">
        <v>1861</v>
      </c>
      <c r="B1862" s="25" t="s">
        <v>60</v>
      </c>
      <c r="C1862" s="25" t="s">
        <v>99</v>
      </c>
      <c r="D1862" s="26">
        <v>43463</v>
      </c>
      <c r="E1862" s="27">
        <v>43463</v>
      </c>
      <c r="F1862" s="27">
        <v>43435</v>
      </c>
      <c r="G1862" s="27">
        <v>44798</v>
      </c>
      <c r="H1862" s="28">
        <v>3.6575342465753424</v>
      </c>
      <c r="I1862" s="29">
        <v>25</v>
      </c>
      <c r="J1862" s="30">
        <v>0.05</v>
      </c>
      <c r="K1862" s="29">
        <v>3.7999999999999999E-2</v>
      </c>
      <c r="L1862" s="31">
        <v>1174950</v>
      </c>
      <c r="M1862" s="32" t="s">
        <v>2189</v>
      </c>
      <c r="N1862" s="29">
        <v>798</v>
      </c>
      <c r="O1862" s="29">
        <v>84</v>
      </c>
      <c r="P1862" s="29">
        <v>96</v>
      </c>
      <c r="Q1862" s="29">
        <v>127</v>
      </c>
      <c r="R1862" s="29">
        <v>95.3</v>
      </c>
      <c r="S1862" s="33">
        <v>-7.2916666666666963E-3</v>
      </c>
      <c r="T1862" s="34">
        <v>1166382.65625</v>
      </c>
      <c r="U1862" s="34">
        <v>162111.21137414384</v>
      </c>
      <c r="V1862" s="35">
        <v>1004271.4448758562</v>
      </c>
      <c r="W1862" s="24">
        <v>0</v>
      </c>
      <c r="X1862" s="35">
        <v>1004271.4448758562</v>
      </c>
    </row>
    <row r="1863" spans="1:24">
      <c r="A1863" s="24">
        <v>1862</v>
      </c>
      <c r="B1863" s="25" t="s">
        <v>60</v>
      </c>
      <c r="C1863" s="25" t="s">
        <v>100</v>
      </c>
      <c r="D1863" s="26">
        <v>43463</v>
      </c>
      <c r="E1863" s="27">
        <v>43463</v>
      </c>
      <c r="F1863" s="27">
        <v>43435</v>
      </c>
      <c r="G1863" s="27">
        <v>44798</v>
      </c>
      <c r="H1863" s="28">
        <v>3.6575342465753424</v>
      </c>
      <c r="I1863" s="29">
        <v>25</v>
      </c>
      <c r="J1863" s="30">
        <v>0.05</v>
      </c>
      <c r="K1863" s="29">
        <v>3.7999999999999999E-2</v>
      </c>
      <c r="L1863" s="31">
        <v>582750</v>
      </c>
      <c r="M1863" s="32" t="s">
        <v>1973</v>
      </c>
      <c r="N1863" s="29">
        <v>690</v>
      </c>
      <c r="O1863" s="29">
        <v>84</v>
      </c>
      <c r="P1863" s="29">
        <v>111.5</v>
      </c>
      <c r="Q1863" s="29">
        <v>127</v>
      </c>
      <c r="R1863" s="29">
        <v>145.69999999999999</v>
      </c>
      <c r="S1863" s="33">
        <v>0.30672645739910304</v>
      </c>
      <c r="T1863" s="34">
        <v>761494.84304932738</v>
      </c>
      <c r="U1863" s="34">
        <v>105837.35174765035</v>
      </c>
      <c r="V1863" s="35">
        <v>655657.49130167707</v>
      </c>
      <c r="W1863" s="24">
        <v>0</v>
      </c>
      <c r="X1863" s="35">
        <v>655657.49130167707</v>
      </c>
    </row>
    <row r="1864" spans="1:24">
      <c r="A1864" s="24">
        <v>1863</v>
      </c>
      <c r="B1864" s="25" t="s">
        <v>60</v>
      </c>
      <c r="C1864" s="25" t="s">
        <v>101</v>
      </c>
      <c r="D1864" s="26">
        <v>43463</v>
      </c>
      <c r="E1864" s="27">
        <v>43463</v>
      </c>
      <c r="F1864" s="27">
        <v>43435</v>
      </c>
      <c r="G1864" s="27">
        <v>44798</v>
      </c>
      <c r="H1864" s="28">
        <v>3.6575342465753424</v>
      </c>
      <c r="I1864" s="29">
        <v>25</v>
      </c>
      <c r="J1864" s="30">
        <v>0.05</v>
      </c>
      <c r="K1864" s="29">
        <v>3.7999999999999999E-2</v>
      </c>
      <c r="L1864" s="31">
        <v>9976171</v>
      </c>
      <c r="M1864" s="32" t="s">
        <v>2189</v>
      </c>
      <c r="N1864" s="29">
        <v>798</v>
      </c>
      <c r="O1864" s="29">
        <v>84</v>
      </c>
      <c r="P1864" s="29">
        <v>96</v>
      </c>
      <c r="Q1864" s="29">
        <v>127</v>
      </c>
      <c r="R1864" s="29">
        <v>95.3</v>
      </c>
      <c r="S1864" s="33">
        <v>-7.2916666666666963E-3</v>
      </c>
      <c r="T1864" s="34">
        <v>9903428.0864583328</v>
      </c>
      <c r="U1864" s="34">
        <v>1376440.8406192637</v>
      </c>
      <c r="V1864" s="35">
        <v>8526987.2458390687</v>
      </c>
      <c r="W1864" s="24">
        <v>0</v>
      </c>
      <c r="X1864" s="35">
        <v>8526987.2458390687</v>
      </c>
    </row>
    <row r="1865" spans="1:24">
      <c r="A1865" s="24">
        <v>1864</v>
      </c>
      <c r="B1865" s="25" t="s">
        <v>60</v>
      </c>
      <c r="C1865" s="25" t="s">
        <v>102</v>
      </c>
      <c r="D1865" s="26">
        <v>43463</v>
      </c>
      <c r="E1865" s="27">
        <v>43463</v>
      </c>
      <c r="F1865" s="27">
        <v>43435</v>
      </c>
      <c r="G1865" s="27">
        <v>44798</v>
      </c>
      <c r="H1865" s="28">
        <v>3.6575342465753424</v>
      </c>
      <c r="I1865" s="29">
        <v>25</v>
      </c>
      <c r="J1865" s="30">
        <v>0.05</v>
      </c>
      <c r="K1865" s="29">
        <v>3.7999999999999999E-2</v>
      </c>
      <c r="L1865" s="31">
        <v>21103901</v>
      </c>
      <c r="M1865" s="32" t="s">
        <v>2189</v>
      </c>
      <c r="N1865" s="29">
        <v>798</v>
      </c>
      <c r="O1865" s="29">
        <v>84</v>
      </c>
      <c r="P1865" s="29">
        <v>96</v>
      </c>
      <c r="Q1865" s="29">
        <v>127</v>
      </c>
      <c r="R1865" s="29">
        <v>95.3</v>
      </c>
      <c r="S1865" s="33">
        <v>-7.2916666666666963E-3</v>
      </c>
      <c r="T1865" s="34">
        <v>20950018.388541665</v>
      </c>
      <c r="U1865" s="34">
        <v>2911765.5694540236</v>
      </c>
      <c r="V1865" s="35">
        <v>18038252.819087639</v>
      </c>
      <c r="W1865" s="24">
        <v>0</v>
      </c>
      <c r="X1865" s="35">
        <v>18038252.819087639</v>
      </c>
    </row>
    <row r="1866" spans="1:24">
      <c r="A1866" s="24">
        <v>1865</v>
      </c>
      <c r="B1866" s="25" t="s">
        <v>60</v>
      </c>
      <c r="C1866" s="25" t="s">
        <v>103</v>
      </c>
      <c r="D1866" s="26">
        <v>43463</v>
      </c>
      <c r="E1866" s="27">
        <v>43463</v>
      </c>
      <c r="F1866" s="27">
        <v>43435</v>
      </c>
      <c r="G1866" s="27">
        <v>44798</v>
      </c>
      <c r="H1866" s="28">
        <v>3.6575342465753424</v>
      </c>
      <c r="I1866" s="29">
        <v>25</v>
      </c>
      <c r="J1866" s="30">
        <v>0.05</v>
      </c>
      <c r="K1866" s="29">
        <v>3.7999999999999999E-2</v>
      </c>
      <c r="L1866" s="31">
        <v>580650</v>
      </c>
      <c r="M1866" s="32" t="s">
        <v>2189</v>
      </c>
      <c r="N1866" s="29">
        <v>798</v>
      </c>
      <c r="O1866" s="29">
        <v>84</v>
      </c>
      <c r="P1866" s="29">
        <v>96</v>
      </c>
      <c r="Q1866" s="29">
        <v>127</v>
      </c>
      <c r="R1866" s="29">
        <v>95.3</v>
      </c>
      <c r="S1866" s="33">
        <v>-7.2916666666666963E-3</v>
      </c>
      <c r="T1866" s="34">
        <v>576416.09375</v>
      </c>
      <c r="U1866" s="34">
        <v>80113.940920376714</v>
      </c>
      <c r="V1866" s="35">
        <v>496302.15282962332</v>
      </c>
      <c r="W1866" s="24">
        <v>0</v>
      </c>
      <c r="X1866" s="35">
        <v>496302.15282962332</v>
      </c>
    </row>
    <row r="1867" spans="1:24">
      <c r="A1867" s="24">
        <v>1866</v>
      </c>
      <c r="B1867" s="25" t="s">
        <v>60</v>
      </c>
      <c r="C1867" s="25" t="s">
        <v>104</v>
      </c>
      <c r="D1867" s="26">
        <v>43463</v>
      </c>
      <c r="E1867" s="27">
        <v>43463</v>
      </c>
      <c r="F1867" s="27">
        <v>43435</v>
      </c>
      <c r="G1867" s="27">
        <v>44798</v>
      </c>
      <c r="H1867" s="28">
        <v>3.6575342465753424</v>
      </c>
      <c r="I1867" s="29">
        <v>25</v>
      </c>
      <c r="J1867" s="30">
        <v>0.05</v>
      </c>
      <c r="K1867" s="29">
        <v>3.7999999999999999E-2</v>
      </c>
      <c r="L1867" s="31">
        <v>175035</v>
      </c>
      <c r="M1867" s="32" t="s">
        <v>1877</v>
      </c>
      <c r="N1867" s="29">
        <v>642</v>
      </c>
      <c r="O1867" s="29">
        <v>84</v>
      </c>
      <c r="P1867" s="29">
        <v>79.3</v>
      </c>
      <c r="Q1867" s="29">
        <v>127</v>
      </c>
      <c r="R1867" s="29">
        <v>94</v>
      </c>
      <c r="S1867" s="33">
        <v>0.18537200504413623</v>
      </c>
      <c r="T1867" s="34">
        <v>207481.5889029004</v>
      </c>
      <c r="U1867" s="34">
        <v>28837.098643956539</v>
      </c>
      <c r="V1867" s="35">
        <v>178644.49025894387</v>
      </c>
      <c r="W1867" s="24">
        <v>0</v>
      </c>
      <c r="X1867" s="35">
        <v>178644.49025894387</v>
      </c>
    </row>
    <row r="1868" spans="1:24">
      <c r="A1868" s="24">
        <v>1867</v>
      </c>
      <c r="B1868" s="25" t="s">
        <v>60</v>
      </c>
      <c r="C1868" s="25" t="s">
        <v>105</v>
      </c>
      <c r="D1868" s="26">
        <v>43463</v>
      </c>
      <c r="E1868" s="27">
        <v>43463</v>
      </c>
      <c r="F1868" s="27">
        <v>43435</v>
      </c>
      <c r="G1868" s="27">
        <v>44798</v>
      </c>
      <c r="H1868" s="28">
        <v>3.6575342465753424</v>
      </c>
      <c r="I1868" s="29">
        <v>25</v>
      </c>
      <c r="J1868" s="30">
        <v>0.05</v>
      </c>
      <c r="K1868" s="29">
        <v>3.7999999999999999E-2</v>
      </c>
      <c r="L1868" s="31">
        <v>132796</v>
      </c>
      <c r="M1868" s="32" t="s">
        <v>2189</v>
      </c>
      <c r="N1868" s="29">
        <v>798</v>
      </c>
      <c r="O1868" s="29">
        <v>84</v>
      </c>
      <c r="P1868" s="29">
        <v>96</v>
      </c>
      <c r="Q1868" s="29">
        <v>127</v>
      </c>
      <c r="R1868" s="29">
        <v>95.3</v>
      </c>
      <c r="S1868" s="33">
        <v>-7.2916666666666963E-3</v>
      </c>
      <c r="T1868" s="34">
        <v>131827.69583333333</v>
      </c>
      <c r="U1868" s="34">
        <v>18322.243861986299</v>
      </c>
      <c r="V1868" s="35">
        <v>113505.45197134704</v>
      </c>
      <c r="W1868" s="24">
        <v>0</v>
      </c>
      <c r="X1868" s="35">
        <v>113505.45197134704</v>
      </c>
    </row>
    <row r="1869" spans="1:24">
      <c r="A1869" s="24">
        <v>1868</v>
      </c>
      <c r="B1869" s="25" t="s">
        <v>60</v>
      </c>
      <c r="C1869" s="25" t="s">
        <v>106</v>
      </c>
      <c r="D1869" s="26">
        <v>43463</v>
      </c>
      <c r="E1869" s="27">
        <v>43463</v>
      </c>
      <c r="F1869" s="27">
        <v>43435</v>
      </c>
      <c r="G1869" s="27">
        <v>44798</v>
      </c>
      <c r="H1869" s="28">
        <v>3.6575342465753424</v>
      </c>
      <c r="I1869" s="29">
        <v>25</v>
      </c>
      <c r="J1869" s="30">
        <v>0.05</v>
      </c>
      <c r="K1869" s="29">
        <v>3.7999999999999999E-2</v>
      </c>
      <c r="L1869" s="31">
        <v>469552</v>
      </c>
      <c r="M1869" s="32" t="s">
        <v>1871</v>
      </c>
      <c r="N1869" s="29">
        <v>639</v>
      </c>
      <c r="O1869" s="29">
        <v>84</v>
      </c>
      <c r="P1869" s="29">
        <v>111.6</v>
      </c>
      <c r="Q1869" s="29">
        <v>127</v>
      </c>
      <c r="R1869" s="29">
        <v>116.2</v>
      </c>
      <c r="S1869" s="33">
        <v>4.1218637992831618E-2</v>
      </c>
      <c r="T1869" s="34">
        <v>488906.29390681011</v>
      </c>
      <c r="U1869" s="34">
        <v>67951.277506554732</v>
      </c>
      <c r="V1869" s="35">
        <v>420955.01640025538</v>
      </c>
      <c r="W1869" s="24">
        <v>0</v>
      </c>
      <c r="X1869" s="35">
        <v>420955.01640025538</v>
      </c>
    </row>
    <row r="1870" spans="1:24">
      <c r="A1870" s="24">
        <v>1869</v>
      </c>
      <c r="B1870" s="25" t="s">
        <v>60</v>
      </c>
      <c r="C1870" s="25" t="s">
        <v>110</v>
      </c>
      <c r="D1870" s="26">
        <v>43463</v>
      </c>
      <c r="E1870" s="27">
        <v>43463</v>
      </c>
      <c r="F1870" s="27">
        <v>43435</v>
      </c>
      <c r="G1870" s="27">
        <v>44798</v>
      </c>
      <c r="H1870" s="28">
        <v>3.6575342465753424</v>
      </c>
      <c r="I1870" s="29">
        <v>25</v>
      </c>
      <c r="J1870" s="30">
        <v>0.05</v>
      </c>
      <c r="K1870" s="29">
        <v>3.7999999999999999E-2</v>
      </c>
      <c r="L1870" s="31">
        <v>16789210</v>
      </c>
      <c r="M1870" s="32" t="s">
        <v>1939</v>
      </c>
      <c r="N1870" s="29">
        <v>673</v>
      </c>
      <c r="O1870" s="29">
        <v>84</v>
      </c>
      <c r="P1870" s="29">
        <v>95.4</v>
      </c>
      <c r="Q1870" s="29">
        <v>127</v>
      </c>
      <c r="R1870" s="29">
        <v>104.3</v>
      </c>
      <c r="S1870" s="33">
        <v>9.3291404612159234E-2</v>
      </c>
      <c r="T1870" s="34">
        <v>18355498.983228508</v>
      </c>
      <c r="U1870" s="34">
        <v>2551162.9134772117</v>
      </c>
      <c r="V1870" s="35">
        <v>15804336.069751296</v>
      </c>
      <c r="W1870" s="24">
        <v>0</v>
      </c>
      <c r="X1870" s="35">
        <v>15804336.069751296</v>
      </c>
    </row>
    <row r="1871" spans="1:24">
      <c r="A1871" s="24">
        <v>1870</v>
      </c>
      <c r="B1871" s="25" t="s">
        <v>60</v>
      </c>
      <c r="C1871" s="25" t="s">
        <v>86</v>
      </c>
      <c r="D1871" s="26">
        <v>43463</v>
      </c>
      <c r="E1871" s="27">
        <v>43463</v>
      </c>
      <c r="F1871" s="27">
        <v>43435</v>
      </c>
      <c r="G1871" s="27">
        <v>44798</v>
      </c>
      <c r="H1871" s="28">
        <v>3.6575342465753424</v>
      </c>
      <c r="I1871" s="29">
        <v>25</v>
      </c>
      <c r="J1871" s="30">
        <v>0.05</v>
      </c>
      <c r="K1871" s="29">
        <v>3.7999999999999999E-2</v>
      </c>
      <c r="L1871" s="31">
        <v>892500</v>
      </c>
      <c r="M1871" s="32" t="s">
        <v>2189</v>
      </c>
      <c r="N1871" s="29">
        <v>798</v>
      </c>
      <c r="O1871" s="29">
        <v>84</v>
      </c>
      <c r="P1871" s="29">
        <v>96</v>
      </c>
      <c r="Q1871" s="29">
        <v>127</v>
      </c>
      <c r="R1871" s="29">
        <v>95.3</v>
      </c>
      <c r="S1871" s="33">
        <v>-7.2916666666666963E-3</v>
      </c>
      <c r="T1871" s="34">
        <v>885992.1875</v>
      </c>
      <c r="U1871" s="34">
        <v>123140.77718321918</v>
      </c>
      <c r="V1871" s="35">
        <v>762851.41031678079</v>
      </c>
      <c r="W1871" s="24">
        <v>0</v>
      </c>
      <c r="X1871" s="35">
        <v>762851.41031678079</v>
      </c>
    </row>
    <row r="1872" spans="1:24">
      <c r="A1872" s="24">
        <v>1871</v>
      </c>
      <c r="B1872" s="25" t="s">
        <v>60</v>
      </c>
      <c r="C1872" s="25" t="s">
        <v>90</v>
      </c>
      <c r="D1872" s="26">
        <v>43463</v>
      </c>
      <c r="E1872" s="27">
        <v>43463</v>
      </c>
      <c r="F1872" s="27">
        <v>43435</v>
      </c>
      <c r="G1872" s="27">
        <v>44798</v>
      </c>
      <c r="H1872" s="28">
        <v>3.6575342465753424</v>
      </c>
      <c r="I1872" s="29">
        <v>25</v>
      </c>
      <c r="J1872" s="30">
        <v>0.05</v>
      </c>
      <c r="K1872" s="29">
        <v>3.7999999999999999E-2</v>
      </c>
      <c r="L1872" s="31">
        <v>472500</v>
      </c>
      <c r="M1872" s="32" t="s">
        <v>2189</v>
      </c>
      <c r="N1872" s="29">
        <v>798</v>
      </c>
      <c r="O1872" s="29">
        <v>84</v>
      </c>
      <c r="P1872" s="29">
        <v>96</v>
      </c>
      <c r="Q1872" s="29">
        <v>127</v>
      </c>
      <c r="R1872" s="29">
        <v>95.3</v>
      </c>
      <c r="S1872" s="33">
        <v>-7.2916666666666963E-3</v>
      </c>
      <c r="T1872" s="34">
        <v>469054.6875</v>
      </c>
      <c r="U1872" s="34">
        <v>65192.176155821915</v>
      </c>
      <c r="V1872" s="35">
        <v>403862.51134417811</v>
      </c>
      <c r="W1872" s="24">
        <v>0</v>
      </c>
      <c r="X1872" s="35">
        <v>403862.51134417811</v>
      </c>
    </row>
    <row r="1873" spans="1:24">
      <c r="A1873" s="24">
        <v>1872</v>
      </c>
      <c r="B1873" s="25" t="s">
        <v>60</v>
      </c>
      <c r="C1873" s="25" t="s">
        <v>91</v>
      </c>
      <c r="D1873" s="26">
        <v>43463</v>
      </c>
      <c r="E1873" s="27">
        <v>43463</v>
      </c>
      <c r="F1873" s="27">
        <v>43435</v>
      </c>
      <c r="G1873" s="27">
        <v>44798</v>
      </c>
      <c r="H1873" s="28">
        <v>3.6575342465753424</v>
      </c>
      <c r="I1873" s="29">
        <v>25</v>
      </c>
      <c r="J1873" s="30">
        <v>0.05</v>
      </c>
      <c r="K1873" s="29">
        <v>3.7999999999999999E-2</v>
      </c>
      <c r="L1873" s="31">
        <v>637760</v>
      </c>
      <c r="M1873" s="32" t="s">
        <v>2189</v>
      </c>
      <c r="N1873" s="29">
        <v>798</v>
      </c>
      <c r="O1873" s="29">
        <v>84</v>
      </c>
      <c r="P1873" s="29">
        <v>96</v>
      </c>
      <c r="Q1873" s="29">
        <v>127</v>
      </c>
      <c r="R1873" s="29">
        <v>95.3</v>
      </c>
      <c r="S1873" s="33">
        <v>-7.2916666666666963E-3</v>
      </c>
      <c r="T1873" s="34">
        <v>633109.66666666663</v>
      </c>
      <c r="U1873" s="34">
        <v>87993.570931506838</v>
      </c>
      <c r="V1873" s="35">
        <v>545116.09573515982</v>
      </c>
      <c r="W1873" s="24">
        <v>0</v>
      </c>
      <c r="X1873" s="35">
        <v>545116.09573515982</v>
      </c>
    </row>
    <row r="1874" spans="1:24">
      <c r="A1874" s="24">
        <v>1873</v>
      </c>
      <c r="B1874" s="25" t="s">
        <v>60</v>
      </c>
      <c r="C1874" s="25" t="s">
        <v>92</v>
      </c>
      <c r="D1874" s="26">
        <v>43463</v>
      </c>
      <c r="E1874" s="27">
        <v>43463</v>
      </c>
      <c r="F1874" s="27">
        <v>43435</v>
      </c>
      <c r="G1874" s="27">
        <v>44798</v>
      </c>
      <c r="H1874" s="28">
        <v>3.6575342465753424</v>
      </c>
      <c r="I1874" s="29">
        <v>25</v>
      </c>
      <c r="J1874" s="30">
        <v>0.05</v>
      </c>
      <c r="K1874" s="29">
        <v>3.7999999999999999E-2</v>
      </c>
      <c r="L1874" s="31">
        <v>21044329</v>
      </c>
      <c r="M1874" s="32" t="s">
        <v>2189</v>
      </c>
      <c r="N1874" s="29">
        <v>798</v>
      </c>
      <c r="O1874" s="29">
        <v>84</v>
      </c>
      <c r="P1874" s="29">
        <v>96</v>
      </c>
      <c r="Q1874" s="29">
        <v>127</v>
      </c>
      <c r="R1874" s="29">
        <v>95.3</v>
      </c>
      <c r="S1874" s="33">
        <v>-7.2916666666666963E-3</v>
      </c>
      <c r="T1874" s="34">
        <v>20890880.767708331</v>
      </c>
      <c r="U1874" s="34">
        <v>2903546.2502625855</v>
      </c>
      <c r="V1874" s="35">
        <v>17987334.517445747</v>
      </c>
      <c r="W1874" s="24">
        <v>0</v>
      </c>
      <c r="X1874" s="35">
        <v>17987334.517445747</v>
      </c>
    </row>
    <row r="1875" spans="1:24">
      <c r="A1875" s="24">
        <v>1874</v>
      </c>
      <c r="B1875" s="25" t="s">
        <v>60</v>
      </c>
      <c r="C1875" s="25" t="s">
        <v>93</v>
      </c>
      <c r="D1875" s="26">
        <v>43463</v>
      </c>
      <c r="E1875" s="27">
        <v>43463</v>
      </c>
      <c r="F1875" s="27">
        <v>43435</v>
      </c>
      <c r="G1875" s="27">
        <v>44798</v>
      </c>
      <c r="H1875" s="28">
        <v>3.6575342465753424</v>
      </c>
      <c r="I1875" s="29">
        <v>25</v>
      </c>
      <c r="J1875" s="30">
        <v>0.05</v>
      </c>
      <c r="K1875" s="29">
        <v>3.7999999999999999E-2</v>
      </c>
      <c r="L1875" s="31">
        <v>969266</v>
      </c>
      <c r="M1875" s="32" t="s">
        <v>2189</v>
      </c>
      <c r="N1875" s="29">
        <v>798</v>
      </c>
      <c r="O1875" s="29">
        <v>84</v>
      </c>
      <c r="P1875" s="29">
        <v>96</v>
      </c>
      <c r="Q1875" s="29">
        <v>127</v>
      </c>
      <c r="R1875" s="29">
        <v>95.3</v>
      </c>
      <c r="S1875" s="33">
        <v>-7.2916666666666963E-3</v>
      </c>
      <c r="T1875" s="34">
        <v>962198.43541666667</v>
      </c>
      <c r="U1875" s="34">
        <v>133732.4017224315</v>
      </c>
      <c r="V1875" s="35">
        <v>828466.03369423514</v>
      </c>
      <c r="W1875" s="24">
        <v>0</v>
      </c>
      <c r="X1875" s="35">
        <v>828466.03369423514</v>
      </c>
    </row>
    <row r="1876" spans="1:24">
      <c r="A1876" s="24">
        <v>1875</v>
      </c>
      <c r="B1876" s="25" t="s">
        <v>60</v>
      </c>
      <c r="C1876" s="25" t="s">
        <v>94</v>
      </c>
      <c r="D1876" s="26">
        <v>43463</v>
      </c>
      <c r="E1876" s="27">
        <v>43463</v>
      </c>
      <c r="F1876" s="27">
        <v>43435</v>
      </c>
      <c r="G1876" s="27">
        <v>44798</v>
      </c>
      <c r="H1876" s="28">
        <v>3.6575342465753424</v>
      </c>
      <c r="I1876" s="29">
        <v>25</v>
      </c>
      <c r="J1876" s="30">
        <v>0.05</v>
      </c>
      <c r="K1876" s="29">
        <v>3.7999999999999999E-2</v>
      </c>
      <c r="L1876" s="31">
        <v>735000</v>
      </c>
      <c r="M1876" s="32" t="s">
        <v>2189</v>
      </c>
      <c r="N1876" s="29">
        <v>798</v>
      </c>
      <c r="O1876" s="29">
        <v>84</v>
      </c>
      <c r="P1876" s="29">
        <v>96</v>
      </c>
      <c r="Q1876" s="29">
        <v>127</v>
      </c>
      <c r="R1876" s="29">
        <v>95.3</v>
      </c>
      <c r="S1876" s="33">
        <v>-7.2916666666666963E-3</v>
      </c>
      <c r="T1876" s="34">
        <v>729640.625</v>
      </c>
      <c r="U1876" s="34">
        <v>101410.0517979452</v>
      </c>
      <c r="V1876" s="35">
        <v>628230.57320205483</v>
      </c>
      <c r="W1876" s="24">
        <v>0</v>
      </c>
      <c r="X1876" s="35">
        <v>628230.57320205483</v>
      </c>
    </row>
    <row r="1877" spans="1:24">
      <c r="A1877" s="24">
        <v>1876</v>
      </c>
      <c r="B1877" s="25" t="s">
        <v>60</v>
      </c>
      <c r="C1877" s="25" t="s">
        <v>95</v>
      </c>
      <c r="D1877" s="26">
        <v>43463</v>
      </c>
      <c r="E1877" s="27">
        <v>43463</v>
      </c>
      <c r="F1877" s="27">
        <v>43435</v>
      </c>
      <c r="G1877" s="27">
        <v>44798</v>
      </c>
      <c r="H1877" s="28">
        <v>3.6575342465753424</v>
      </c>
      <c r="I1877" s="29">
        <v>25</v>
      </c>
      <c r="J1877" s="30">
        <v>0.05</v>
      </c>
      <c r="K1877" s="29">
        <v>3.7999999999999999E-2</v>
      </c>
      <c r="L1877" s="31">
        <v>126000</v>
      </c>
      <c r="M1877" s="32" t="s">
        <v>2189</v>
      </c>
      <c r="N1877" s="29">
        <v>798</v>
      </c>
      <c r="O1877" s="29">
        <v>84</v>
      </c>
      <c r="P1877" s="29">
        <v>96</v>
      </c>
      <c r="Q1877" s="29">
        <v>127</v>
      </c>
      <c r="R1877" s="29">
        <v>95.3</v>
      </c>
      <c r="S1877" s="33">
        <v>-7.2916666666666963E-3</v>
      </c>
      <c r="T1877" s="34">
        <v>125081.25</v>
      </c>
      <c r="U1877" s="34">
        <v>17384.580308219178</v>
      </c>
      <c r="V1877" s="35">
        <v>107696.66969178081</v>
      </c>
      <c r="W1877" s="24">
        <v>0</v>
      </c>
      <c r="X1877" s="35">
        <v>107696.66969178081</v>
      </c>
    </row>
    <row r="1878" spans="1:24">
      <c r="A1878" s="24">
        <v>1877</v>
      </c>
      <c r="B1878" s="25" t="s">
        <v>60</v>
      </c>
      <c r="C1878" s="25" t="s">
        <v>96</v>
      </c>
      <c r="D1878" s="26">
        <v>43463</v>
      </c>
      <c r="E1878" s="27">
        <v>43463</v>
      </c>
      <c r="F1878" s="27">
        <v>43435</v>
      </c>
      <c r="G1878" s="27">
        <v>44798</v>
      </c>
      <c r="H1878" s="28">
        <v>3.6575342465753424</v>
      </c>
      <c r="I1878" s="29">
        <v>25</v>
      </c>
      <c r="J1878" s="30">
        <v>0.05</v>
      </c>
      <c r="K1878" s="29">
        <v>3.7999999999999999E-2</v>
      </c>
      <c r="L1878" s="31">
        <v>29327302</v>
      </c>
      <c r="M1878" s="32" t="s">
        <v>2189</v>
      </c>
      <c r="N1878" s="29">
        <v>798</v>
      </c>
      <c r="O1878" s="29">
        <v>84</v>
      </c>
      <c r="P1878" s="29">
        <v>96</v>
      </c>
      <c r="Q1878" s="29">
        <v>127</v>
      </c>
      <c r="R1878" s="29">
        <v>95.3</v>
      </c>
      <c r="S1878" s="33">
        <v>-7.2916666666666963E-3</v>
      </c>
      <c r="T1878" s="34">
        <v>29113457.089583334</v>
      </c>
      <c r="U1878" s="34">
        <v>4046371.7209714041</v>
      </c>
      <c r="V1878" s="35">
        <v>25067085.368611928</v>
      </c>
      <c r="W1878" s="24">
        <v>0</v>
      </c>
      <c r="X1878" s="35">
        <v>25067085.368611928</v>
      </c>
    </row>
    <row r="1879" spans="1:24">
      <c r="A1879" s="24">
        <v>1878</v>
      </c>
      <c r="B1879" s="25" t="s">
        <v>60</v>
      </c>
      <c r="C1879" s="25" t="s">
        <v>97</v>
      </c>
      <c r="D1879" s="26">
        <v>43463</v>
      </c>
      <c r="E1879" s="27">
        <v>43463</v>
      </c>
      <c r="F1879" s="27">
        <v>43435</v>
      </c>
      <c r="G1879" s="27">
        <v>44798</v>
      </c>
      <c r="H1879" s="28">
        <v>3.6575342465753424</v>
      </c>
      <c r="I1879" s="29">
        <v>25</v>
      </c>
      <c r="J1879" s="30">
        <v>0.05</v>
      </c>
      <c r="K1879" s="29">
        <v>3.7999999999999999E-2</v>
      </c>
      <c r="L1879" s="31">
        <v>1517250</v>
      </c>
      <c r="M1879" s="32" t="s">
        <v>1941</v>
      </c>
      <c r="N1879" s="29">
        <v>674</v>
      </c>
      <c r="O1879" s="29">
        <v>84</v>
      </c>
      <c r="P1879" s="29">
        <v>106.1</v>
      </c>
      <c r="Q1879" s="29">
        <v>127</v>
      </c>
      <c r="R1879" s="29">
        <v>122.8</v>
      </c>
      <c r="S1879" s="33">
        <v>0.15739868049010372</v>
      </c>
      <c r="T1879" s="34">
        <v>1756063.1479736099</v>
      </c>
      <c r="U1879" s="34">
        <v>244068.72190877047</v>
      </c>
      <c r="V1879" s="35">
        <v>1511994.4260648394</v>
      </c>
      <c r="W1879" s="24">
        <v>0</v>
      </c>
      <c r="X1879" s="35">
        <v>1511994.4260648394</v>
      </c>
    </row>
    <row r="1880" spans="1:24">
      <c r="A1880" s="24">
        <v>1879</v>
      </c>
      <c r="B1880" s="25" t="s">
        <v>60</v>
      </c>
      <c r="C1880" s="25" t="s">
        <v>98</v>
      </c>
      <c r="D1880" s="26">
        <v>43463</v>
      </c>
      <c r="E1880" s="27">
        <v>43463</v>
      </c>
      <c r="F1880" s="27">
        <v>43435</v>
      </c>
      <c r="G1880" s="27">
        <v>44798</v>
      </c>
      <c r="H1880" s="28">
        <v>3.6575342465753424</v>
      </c>
      <c r="I1880" s="29">
        <v>25</v>
      </c>
      <c r="J1880" s="30">
        <v>0.05</v>
      </c>
      <c r="K1880" s="29">
        <v>3.7999999999999999E-2</v>
      </c>
      <c r="L1880" s="31">
        <v>312900</v>
      </c>
      <c r="M1880" s="32" t="s">
        <v>2189</v>
      </c>
      <c r="N1880" s="29">
        <v>798</v>
      </c>
      <c r="O1880" s="29">
        <v>84</v>
      </c>
      <c r="P1880" s="29">
        <v>96</v>
      </c>
      <c r="Q1880" s="29">
        <v>127</v>
      </c>
      <c r="R1880" s="29">
        <v>95.3</v>
      </c>
      <c r="S1880" s="33">
        <v>-7.2916666666666963E-3</v>
      </c>
      <c r="T1880" s="34">
        <v>310618.4375</v>
      </c>
      <c r="U1880" s="34">
        <v>43171.70776541096</v>
      </c>
      <c r="V1880" s="35">
        <v>267446.72973458905</v>
      </c>
      <c r="W1880" s="24">
        <v>0</v>
      </c>
      <c r="X1880" s="35">
        <v>267446.72973458905</v>
      </c>
    </row>
    <row r="1881" spans="1:24">
      <c r="A1881" s="24">
        <v>1880</v>
      </c>
      <c r="B1881" s="25" t="s">
        <v>60</v>
      </c>
      <c r="C1881" s="25" t="s">
        <v>99</v>
      </c>
      <c r="D1881" s="26">
        <v>43463</v>
      </c>
      <c r="E1881" s="27">
        <v>43463</v>
      </c>
      <c r="F1881" s="27">
        <v>43435</v>
      </c>
      <c r="G1881" s="27">
        <v>44798</v>
      </c>
      <c r="H1881" s="28">
        <v>3.6575342465753424</v>
      </c>
      <c r="I1881" s="29">
        <v>25</v>
      </c>
      <c r="J1881" s="30">
        <v>0.05</v>
      </c>
      <c r="K1881" s="29">
        <v>3.7999999999999999E-2</v>
      </c>
      <c r="L1881" s="31">
        <v>1174950</v>
      </c>
      <c r="M1881" s="32" t="s">
        <v>2189</v>
      </c>
      <c r="N1881" s="29">
        <v>798</v>
      </c>
      <c r="O1881" s="29">
        <v>84</v>
      </c>
      <c r="P1881" s="29">
        <v>96</v>
      </c>
      <c r="Q1881" s="29">
        <v>127</v>
      </c>
      <c r="R1881" s="29">
        <v>95.3</v>
      </c>
      <c r="S1881" s="33">
        <v>-7.2916666666666963E-3</v>
      </c>
      <c r="T1881" s="34">
        <v>1166382.65625</v>
      </c>
      <c r="U1881" s="34">
        <v>162111.21137414384</v>
      </c>
      <c r="V1881" s="35">
        <v>1004271.4448758562</v>
      </c>
      <c r="W1881" s="24">
        <v>0</v>
      </c>
      <c r="X1881" s="35">
        <v>1004271.4448758562</v>
      </c>
    </row>
    <row r="1882" spans="1:24">
      <c r="A1882" s="24">
        <v>1881</v>
      </c>
      <c r="B1882" s="25" t="s">
        <v>60</v>
      </c>
      <c r="C1882" s="25" t="s">
        <v>100</v>
      </c>
      <c r="D1882" s="26">
        <v>43463</v>
      </c>
      <c r="E1882" s="27">
        <v>43463</v>
      </c>
      <c r="F1882" s="27">
        <v>43435</v>
      </c>
      <c r="G1882" s="27">
        <v>44798</v>
      </c>
      <c r="H1882" s="28">
        <v>3.6575342465753424</v>
      </c>
      <c r="I1882" s="29">
        <v>25</v>
      </c>
      <c r="J1882" s="30">
        <v>0.05</v>
      </c>
      <c r="K1882" s="29">
        <v>3.7999999999999999E-2</v>
      </c>
      <c r="L1882" s="31">
        <v>582750</v>
      </c>
      <c r="M1882" s="32" t="s">
        <v>1973</v>
      </c>
      <c r="N1882" s="29">
        <v>690</v>
      </c>
      <c r="O1882" s="29">
        <v>84</v>
      </c>
      <c r="P1882" s="29">
        <v>111.5</v>
      </c>
      <c r="Q1882" s="29">
        <v>127</v>
      </c>
      <c r="R1882" s="29">
        <v>145.69999999999999</v>
      </c>
      <c r="S1882" s="33">
        <v>0.30672645739910304</v>
      </c>
      <c r="T1882" s="34">
        <v>761494.84304932738</v>
      </c>
      <c r="U1882" s="34">
        <v>105837.35174765035</v>
      </c>
      <c r="V1882" s="35">
        <v>655657.49130167707</v>
      </c>
      <c r="W1882" s="24">
        <v>0</v>
      </c>
      <c r="X1882" s="35">
        <v>655657.49130167707</v>
      </c>
    </row>
    <row r="1883" spans="1:24">
      <c r="A1883" s="24">
        <v>1882</v>
      </c>
      <c r="B1883" s="25" t="s">
        <v>60</v>
      </c>
      <c r="C1883" s="25" t="s">
        <v>101</v>
      </c>
      <c r="D1883" s="26">
        <v>43463</v>
      </c>
      <c r="E1883" s="27">
        <v>43463</v>
      </c>
      <c r="F1883" s="27">
        <v>43435</v>
      </c>
      <c r="G1883" s="27">
        <v>44798</v>
      </c>
      <c r="H1883" s="28">
        <v>3.6575342465753424</v>
      </c>
      <c r="I1883" s="29">
        <v>25</v>
      </c>
      <c r="J1883" s="30">
        <v>0.05</v>
      </c>
      <c r="K1883" s="29">
        <v>3.7999999999999999E-2</v>
      </c>
      <c r="L1883" s="31">
        <v>9976171</v>
      </c>
      <c r="M1883" s="32" t="s">
        <v>2189</v>
      </c>
      <c r="N1883" s="29">
        <v>798</v>
      </c>
      <c r="O1883" s="29">
        <v>84</v>
      </c>
      <c r="P1883" s="29">
        <v>96</v>
      </c>
      <c r="Q1883" s="29">
        <v>127</v>
      </c>
      <c r="R1883" s="29">
        <v>95.3</v>
      </c>
      <c r="S1883" s="33">
        <v>-7.2916666666666963E-3</v>
      </c>
      <c r="T1883" s="34">
        <v>9903428.0864583328</v>
      </c>
      <c r="U1883" s="34">
        <v>1376440.8406192637</v>
      </c>
      <c r="V1883" s="35">
        <v>8526987.2458390687</v>
      </c>
      <c r="W1883" s="24">
        <v>0</v>
      </c>
      <c r="X1883" s="35">
        <v>8526987.2458390687</v>
      </c>
    </row>
    <row r="1884" spans="1:24">
      <c r="A1884" s="24">
        <v>1883</v>
      </c>
      <c r="B1884" s="25" t="s">
        <v>60</v>
      </c>
      <c r="C1884" s="25" t="s">
        <v>102</v>
      </c>
      <c r="D1884" s="26">
        <v>43463</v>
      </c>
      <c r="E1884" s="27">
        <v>43463</v>
      </c>
      <c r="F1884" s="27">
        <v>43435</v>
      </c>
      <c r="G1884" s="27">
        <v>44798</v>
      </c>
      <c r="H1884" s="28">
        <v>3.6575342465753424</v>
      </c>
      <c r="I1884" s="29">
        <v>25</v>
      </c>
      <c r="J1884" s="30">
        <v>0.05</v>
      </c>
      <c r="K1884" s="29">
        <v>3.7999999999999999E-2</v>
      </c>
      <c r="L1884" s="31">
        <v>21103901</v>
      </c>
      <c r="M1884" s="32" t="s">
        <v>2189</v>
      </c>
      <c r="N1884" s="29">
        <v>798</v>
      </c>
      <c r="O1884" s="29">
        <v>84</v>
      </c>
      <c r="P1884" s="29">
        <v>96</v>
      </c>
      <c r="Q1884" s="29">
        <v>127</v>
      </c>
      <c r="R1884" s="29">
        <v>95.3</v>
      </c>
      <c r="S1884" s="33">
        <v>-7.2916666666666963E-3</v>
      </c>
      <c r="T1884" s="34">
        <v>20950018.388541665</v>
      </c>
      <c r="U1884" s="34">
        <v>2911765.5694540236</v>
      </c>
      <c r="V1884" s="35">
        <v>18038252.819087639</v>
      </c>
      <c r="W1884" s="24">
        <v>0</v>
      </c>
      <c r="X1884" s="35">
        <v>18038252.819087639</v>
      </c>
    </row>
    <row r="1885" spans="1:24">
      <c r="A1885" s="24">
        <v>1884</v>
      </c>
      <c r="B1885" s="25" t="s">
        <v>60</v>
      </c>
      <c r="C1885" s="25" t="s">
        <v>103</v>
      </c>
      <c r="D1885" s="26">
        <v>43463</v>
      </c>
      <c r="E1885" s="27">
        <v>43463</v>
      </c>
      <c r="F1885" s="27">
        <v>43435</v>
      </c>
      <c r="G1885" s="27">
        <v>44798</v>
      </c>
      <c r="H1885" s="28">
        <v>3.6575342465753424</v>
      </c>
      <c r="I1885" s="29">
        <v>25</v>
      </c>
      <c r="J1885" s="30">
        <v>0.05</v>
      </c>
      <c r="K1885" s="29">
        <v>3.7999999999999999E-2</v>
      </c>
      <c r="L1885" s="31">
        <v>580650</v>
      </c>
      <c r="M1885" s="32" t="s">
        <v>2189</v>
      </c>
      <c r="N1885" s="29">
        <v>798</v>
      </c>
      <c r="O1885" s="29">
        <v>84</v>
      </c>
      <c r="P1885" s="29">
        <v>96</v>
      </c>
      <c r="Q1885" s="29">
        <v>127</v>
      </c>
      <c r="R1885" s="29">
        <v>95.3</v>
      </c>
      <c r="S1885" s="33">
        <v>-7.2916666666666963E-3</v>
      </c>
      <c r="T1885" s="34">
        <v>576416.09375</v>
      </c>
      <c r="U1885" s="34">
        <v>80113.940920376714</v>
      </c>
      <c r="V1885" s="35">
        <v>496302.15282962332</v>
      </c>
      <c r="W1885" s="24">
        <v>0</v>
      </c>
      <c r="X1885" s="35">
        <v>496302.15282962332</v>
      </c>
    </row>
    <row r="1886" spans="1:24">
      <c r="A1886" s="24">
        <v>1885</v>
      </c>
      <c r="B1886" s="25" t="s">
        <v>60</v>
      </c>
      <c r="C1886" s="25" t="s">
        <v>104</v>
      </c>
      <c r="D1886" s="26">
        <v>43463</v>
      </c>
      <c r="E1886" s="27">
        <v>43463</v>
      </c>
      <c r="F1886" s="27">
        <v>43435</v>
      </c>
      <c r="G1886" s="27">
        <v>44798</v>
      </c>
      <c r="H1886" s="28">
        <v>3.6575342465753424</v>
      </c>
      <c r="I1886" s="29">
        <v>25</v>
      </c>
      <c r="J1886" s="30">
        <v>0.05</v>
      </c>
      <c r="K1886" s="29">
        <v>3.7999999999999999E-2</v>
      </c>
      <c r="L1886" s="31">
        <v>175035</v>
      </c>
      <c r="M1886" s="32" t="s">
        <v>1877</v>
      </c>
      <c r="N1886" s="29">
        <v>642</v>
      </c>
      <c r="O1886" s="29">
        <v>84</v>
      </c>
      <c r="P1886" s="29">
        <v>79.3</v>
      </c>
      <c r="Q1886" s="29">
        <v>127</v>
      </c>
      <c r="R1886" s="29">
        <v>94</v>
      </c>
      <c r="S1886" s="33">
        <v>0.18537200504413623</v>
      </c>
      <c r="T1886" s="34">
        <v>207481.5889029004</v>
      </c>
      <c r="U1886" s="34">
        <v>28837.098643956539</v>
      </c>
      <c r="V1886" s="35">
        <v>178644.49025894387</v>
      </c>
      <c r="W1886" s="24">
        <v>0</v>
      </c>
      <c r="X1886" s="35">
        <v>178644.49025894387</v>
      </c>
    </row>
    <row r="1887" spans="1:24">
      <c r="A1887" s="24">
        <v>1886</v>
      </c>
      <c r="B1887" s="25" t="s">
        <v>60</v>
      </c>
      <c r="C1887" s="25" t="s">
        <v>105</v>
      </c>
      <c r="D1887" s="26">
        <v>43463</v>
      </c>
      <c r="E1887" s="27">
        <v>43463</v>
      </c>
      <c r="F1887" s="27">
        <v>43435</v>
      </c>
      <c r="G1887" s="27">
        <v>44798</v>
      </c>
      <c r="H1887" s="28">
        <v>3.6575342465753424</v>
      </c>
      <c r="I1887" s="29">
        <v>25</v>
      </c>
      <c r="J1887" s="30">
        <v>0.05</v>
      </c>
      <c r="K1887" s="29">
        <v>3.7999999999999999E-2</v>
      </c>
      <c r="L1887" s="31">
        <v>132796</v>
      </c>
      <c r="M1887" s="32" t="s">
        <v>2189</v>
      </c>
      <c r="N1887" s="29">
        <v>798</v>
      </c>
      <c r="O1887" s="29">
        <v>84</v>
      </c>
      <c r="P1887" s="29">
        <v>96</v>
      </c>
      <c r="Q1887" s="29">
        <v>127</v>
      </c>
      <c r="R1887" s="29">
        <v>95.3</v>
      </c>
      <c r="S1887" s="33">
        <v>-7.2916666666666963E-3</v>
      </c>
      <c r="T1887" s="34">
        <v>131827.69583333333</v>
      </c>
      <c r="U1887" s="34">
        <v>18322.243861986299</v>
      </c>
      <c r="V1887" s="35">
        <v>113505.45197134704</v>
      </c>
      <c r="W1887" s="24">
        <v>0</v>
      </c>
      <c r="X1887" s="35">
        <v>113505.45197134704</v>
      </c>
    </row>
    <row r="1888" spans="1:24">
      <c r="A1888" s="24">
        <v>1887</v>
      </c>
      <c r="B1888" s="25" t="s">
        <v>60</v>
      </c>
      <c r="C1888" s="25" t="s">
        <v>106</v>
      </c>
      <c r="D1888" s="26">
        <v>43463</v>
      </c>
      <c r="E1888" s="27">
        <v>43463</v>
      </c>
      <c r="F1888" s="27">
        <v>43435</v>
      </c>
      <c r="G1888" s="27">
        <v>44798</v>
      </c>
      <c r="H1888" s="28">
        <v>3.6575342465753424</v>
      </c>
      <c r="I1888" s="29">
        <v>25</v>
      </c>
      <c r="J1888" s="30">
        <v>0.05</v>
      </c>
      <c r="K1888" s="29">
        <v>3.7999999999999999E-2</v>
      </c>
      <c r="L1888" s="31">
        <v>469552</v>
      </c>
      <c r="M1888" s="32" t="s">
        <v>1871</v>
      </c>
      <c r="N1888" s="29">
        <v>639</v>
      </c>
      <c r="O1888" s="29">
        <v>84</v>
      </c>
      <c r="P1888" s="29">
        <v>111.6</v>
      </c>
      <c r="Q1888" s="29">
        <v>127</v>
      </c>
      <c r="R1888" s="29">
        <v>116.2</v>
      </c>
      <c r="S1888" s="33">
        <v>4.1218637992831618E-2</v>
      </c>
      <c r="T1888" s="34">
        <v>488906.29390681011</v>
      </c>
      <c r="U1888" s="34">
        <v>67951.277506554732</v>
      </c>
      <c r="V1888" s="35">
        <v>420955.01640025538</v>
      </c>
      <c r="W1888" s="24">
        <v>0</v>
      </c>
      <c r="X1888" s="35">
        <v>420955.01640025538</v>
      </c>
    </row>
    <row r="1889" spans="1:24">
      <c r="A1889" s="24">
        <v>1888</v>
      </c>
      <c r="B1889" s="25" t="s">
        <v>60</v>
      </c>
      <c r="C1889" s="25" t="s">
        <v>110</v>
      </c>
      <c r="D1889" s="26">
        <v>43463</v>
      </c>
      <c r="E1889" s="27">
        <v>43463</v>
      </c>
      <c r="F1889" s="27">
        <v>43435</v>
      </c>
      <c r="G1889" s="27">
        <v>44798</v>
      </c>
      <c r="H1889" s="28">
        <v>3.6575342465753424</v>
      </c>
      <c r="I1889" s="29">
        <v>25</v>
      </c>
      <c r="J1889" s="30">
        <v>0.05</v>
      </c>
      <c r="K1889" s="29">
        <v>3.7999999999999999E-2</v>
      </c>
      <c r="L1889" s="31">
        <v>16789210</v>
      </c>
      <c r="M1889" s="32" t="s">
        <v>1939</v>
      </c>
      <c r="N1889" s="29">
        <v>673</v>
      </c>
      <c r="O1889" s="29">
        <v>84</v>
      </c>
      <c r="P1889" s="29">
        <v>95.4</v>
      </c>
      <c r="Q1889" s="29">
        <v>127</v>
      </c>
      <c r="R1889" s="29">
        <v>104.3</v>
      </c>
      <c r="S1889" s="33">
        <v>9.3291404612159234E-2</v>
      </c>
      <c r="T1889" s="34">
        <v>18355498.983228508</v>
      </c>
      <c r="U1889" s="34">
        <v>2551162.9134772117</v>
      </c>
      <c r="V1889" s="35">
        <v>15804336.069751296</v>
      </c>
      <c r="W1889" s="24">
        <v>0</v>
      </c>
      <c r="X1889" s="35">
        <v>15804336.069751296</v>
      </c>
    </row>
    <row r="1890" spans="1:24">
      <c r="A1890" s="24">
        <v>1889</v>
      </c>
      <c r="B1890" s="25" t="s">
        <v>60</v>
      </c>
      <c r="C1890" s="25" t="s">
        <v>86</v>
      </c>
      <c r="D1890" s="26">
        <v>43463</v>
      </c>
      <c r="E1890" s="27">
        <v>43463</v>
      </c>
      <c r="F1890" s="27">
        <v>43435</v>
      </c>
      <c r="G1890" s="27">
        <v>44798</v>
      </c>
      <c r="H1890" s="28">
        <v>3.6575342465753424</v>
      </c>
      <c r="I1890" s="29">
        <v>25</v>
      </c>
      <c r="J1890" s="30">
        <v>0.05</v>
      </c>
      <c r="K1890" s="29">
        <v>3.7999999999999999E-2</v>
      </c>
      <c r="L1890" s="31">
        <v>892500</v>
      </c>
      <c r="M1890" s="32" t="s">
        <v>2189</v>
      </c>
      <c r="N1890" s="29">
        <v>798</v>
      </c>
      <c r="O1890" s="29">
        <v>84</v>
      </c>
      <c r="P1890" s="29">
        <v>96</v>
      </c>
      <c r="Q1890" s="29">
        <v>127</v>
      </c>
      <c r="R1890" s="29">
        <v>95.3</v>
      </c>
      <c r="S1890" s="33">
        <v>-7.2916666666666963E-3</v>
      </c>
      <c r="T1890" s="34">
        <v>885992.1875</v>
      </c>
      <c r="U1890" s="34">
        <v>123140.77718321918</v>
      </c>
      <c r="V1890" s="35">
        <v>762851.41031678079</v>
      </c>
      <c r="W1890" s="24">
        <v>0</v>
      </c>
      <c r="X1890" s="35">
        <v>762851.41031678079</v>
      </c>
    </row>
    <row r="1891" spans="1:24">
      <c r="A1891" s="24">
        <v>1890</v>
      </c>
      <c r="B1891" s="25" t="s">
        <v>60</v>
      </c>
      <c r="C1891" s="25" t="s">
        <v>90</v>
      </c>
      <c r="D1891" s="26">
        <v>43463</v>
      </c>
      <c r="E1891" s="27">
        <v>43463</v>
      </c>
      <c r="F1891" s="27">
        <v>43435</v>
      </c>
      <c r="G1891" s="27">
        <v>44798</v>
      </c>
      <c r="H1891" s="28">
        <v>3.6575342465753424</v>
      </c>
      <c r="I1891" s="29">
        <v>25</v>
      </c>
      <c r="J1891" s="30">
        <v>0.05</v>
      </c>
      <c r="K1891" s="29">
        <v>3.7999999999999999E-2</v>
      </c>
      <c r="L1891" s="31">
        <v>472500</v>
      </c>
      <c r="M1891" s="32" t="s">
        <v>2189</v>
      </c>
      <c r="N1891" s="29">
        <v>798</v>
      </c>
      <c r="O1891" s="29">
        <v>84</v>
      </c>
      <c r="P1891" s="29">
        <v>96</v>
      </c>
      <c r="Q1891" s="29">
        <v>127</v>
      </c>
      <c r="R1891" s="29">
        <v>95.3</v>
      </c>
      <c r="S1891" s="33">
        <v>-7.2916666666666963E-3</v>
      </c>
      <c r="T1891" s="34">
        <v>469054.6875</v>
      </c>
      <c r="U1891" s="34">
        <v>65192.176155821915</v>
      </c>
      <c r="V1891" s="35">
        <v>403862.51134417811</v>
      </c>
      <c r="W1891" s="24">
        <v>0</v>
      </c>
      <c r="X1891" s="35">
        <v>403862.51134417811</v>
      </c>
    </row>
    <row r="1892" spans="1:24">
      <c r="A1892" s="24">
        <v>1891</v>
      </c>
      <c r="B1892" s="25" t="s">
        <v>60</v>
      </c>
      <c r="C1892" s="25" t="s">
        <v>91</v>
      </c>
      <c r="D1892" s="26">
        <v>43463</v>
      </c>
      <c r="E1892" s="27">
        <v>43463</v>
      </c>
      <c r="F1892" s="27">
        <v>43435</v>
      </c>
      <c r="G1892" s="27">
        <v>44798</v>
      </c>
      <c r="H1892" s="28">
        <v>3.6575342465753424</v>
      </c>
      <c r="I1892" s="29">
        <v>25</v>
      </c>
      <c r="J1892" s="30">
        <v>0.05</v>
      </c>
      <c r="K1892" s="29">
        <v>3.7999999999999999E-2</v>
      </c>
      <c r="L1892" s="31">
        <v>637760</v>
      </c>
      <c r="M1892" s="32" t="s">
        <v>2189</v>
      </c>
      <c r="N1892" s="29">
        <v>798</v>
      </c>
      <c r="O1892" s="29">
        <v>84</v>
      </c>
      <c r="P1892" s="29">
        <v>96</v>
      </c>
      <c r="Q1892" s="29">
        <v>127</v>
      </c>
      <c r="R1892" s="29">
        <v>95.3</v>
      </c>
      <c r="S1892" s="33">
        <v>-7.2916666666666963E-3</v>
      </c>
      <c r="T1892" s="34">
        <v>633109.66666666663</v>
      </c>
      <c r="U1892" s="34">
        <v>87993.570931506838</v>
      </c>
      <c r="V1892" s="35">
        <v>545116.09573515982</v>
      </c>
      <c r="W1892" s="24">
        <v>0</v>
      </c>
      <c r="X1892" s="35">
        <v>545116.09573515982</v>
      </c>
    </row>
    <row r="1893" spans="1:24">
      <c r="A1893" s="24">
        <v>1892</v>
      </c>
      <c r="B1893" s="25" t="s">
        <v>60</v>
      </c>
      <c r="C1893" s="25" t="s">
        <v>92</v>
      </c>
      <c r="D1893" s="26">
        <v>43463</v>
      </c>
      <c r="E1893" s="27">
        <v>43463</v>
      </c>
      <c r="F1893" s="27">
        <v>43435</v>
      </c>
      <c r="G1893" s="27">
        <v>44798</v>
      </c>
      <c r="H1893" s="28">
        <v>3.6575342465753424</v>
      </c>
      <c r="I1893" s="29">
        <v>25</v>
      </c>
      <c r="J1893" s="30">
        <v>0.05</v>
      </c>
      <c r="K1893" s="29">
        <v>3.7999999999999999E-2</v>
      </c>
      <c r="L1893" s="31">
        <v>21044329</v>
      </c>
      <c r="M1893" s="32" t="s">
        <v>2189</v>
      </c>
      <c r="N1893" s="29">
        <v>798</v>
      </c>
      <c r="O1893" s="29">
        <v>84</v>
      </c>
      <c r="P1893" s="29">
        <v>96</v>
      </c>
      <c r="Q1893" s="29">
        <v>127</v>
      </c>
      <c r="R1893" s="29">
        <v>95.3</v>
      </c>
      <c r="S1893" s="33">
        <v>-7.2916666666666963E-3</v>
      </c>
      <c r="T1893" s="34">
        <v>20890880.767708331</v>
      </c>
      <c r="U1893" s="34">
        <v>2903546.2502625855</v>
      </c>
      <c r="V1893" s="35">
        <v>17987334.517445747</v>
      </c>
      <c r="W1893" s="24">
        <v>0</v>
      </c>
      <c r="X1893" s="35">
        <v>17987334.517445747</v>
      </c>
    </row>
    <row r="1894" spans="1:24">
      <c r="A1894" s="24">
        <v>1893</v>
      </c>
      <c r="B1894" s="25" t="s">
        <v>60</v>
      </c>
      <c r="C1894" s="25" t="s">
        <v>93</v>
      </c>
      <c r="D1894" s="26">
        <v>43463</v>
      </c>
      <c r="E1894" s="27">
        <v>43463</v>
      </c>
      <c r="F1894" s="27">
        <v>43435</v>
      </c>
      <c r="G1894" s="27">
        <v>44798</v>
      </c>
      <c r="H1894" s="28">
        <v>3.6575342465753424</v>
      </c>
      <c r="I1894" s="29">
        <v>25</v>
      </c>
      <c r="J1894" s="30">
        <v>0.05</v>
      </c>
      <c r="K1894" s="29">
        <v>3.7999999999999999E-2</v>
      </c>
      <c r="L1894" s="31">
        <v>969266</v>
      </c>
      <c r="M1894" s="32" t="s">
        <v>2189</v>
      </c>
      <c r="N1894" s="29">
        <v>798</v>
      </c>
      <c r="O1894" s="29">
        <v>84</v>
      </c>
      <c r="P1894" s="29">
        <v>96</v>
      </c>
      <c r="Q1894" s="29">
        <v>127</v>
      </c>
      <c r="R1894" s="29">
        <v>95.3</v>
      </c>
      <c r="S1894" s="33">
        <v>-7.2916666666666963E-3</v>
      </c>
      <c r="T1894" s="34">
        <v>962198.43541666667</v>
      </c>
      <c r="U1894" s="34">
        <v>133732.4017224315</v>
      </c>
      <c r="V1894" s="35">
        <v>828466.03369423514</v>
      </c>
      <c r="W1894" s="24">
        <v>0</v>
      </c>
      <c r="X1894" s="35">
        <v>828466.03369423514</v>
      </c>
    </row>
    <row r="1895" spans="1:24">
      <c r="A1895" s="24">
        <v>1894</v>
      </c>
      <c r="B1895" s="25" t="s">
        <v>60</v>
      </c>
      <c r="C1895" s="25" t="s">
        <v>94</v>
      </c>
      <c r="D1895" s="26">
        <v>43463</v>
      </c>
      <c r="E1895" s="27">
        <v>43463</v>
      </c>
      <c r="F1895" s="27">
        <v>43435</v>
      </c>
      <c r="G1895" s="27">
        <v>44798</v>
      </c>
      <c r="H1895" s="28">
        <v>3.6575342465753424</v>
      </c>
      <c r="I1895" s="29">
        <v>25</v>
      </c>
      <c r="J1895" s="30">
        <v>0.05</v>
      </c>
      <c r="K1895" s="29">
        <v>3.7999999999999999E-2</v>
      </c>
      <c r="L1895" s="31">
        <v>735000</v>
      </c>
      <c r="M1895" s="32" t="s">
        <v>2189</v>
      </c>
      <c r="N1895" s="29">
        <v>798</v>
      </c>
      <c r="O1895" s="29">
        <v>84</v>
      </c>
      <c r="P1895" s="29">
        <v>96</v>
      </c>
      <c r="Q1895" s="29">
        <v>127</v>
      </c>
      <c r="R1895" s="29">
        <v>95.3</v>
      </c>
      <c r="S1895" s="33">
        <v>-7.2916666666666963E-3</v>
      </c>
      <c r="T1895" s="34">
        <v>729640.625</v>
      </c>
      <c r="U1895" s="34">
        <v>101410.0517979452</v>
      </c>
      <c r="V1895" s="35">
        <v>628230.57320205483</v>
      </c>
      <c r="W1895" s="24">
        <v>0</v>
      </c>
      <c r="X1895" s="35">
        <v>628230.57320205483</v>
      </c>
    </row>
    <row r="1896" spans="1:24">
      <c r="A1896" s="24">
        <v>1895</v>
      </c>
      <c r="B1896" s="25" t="s">
        <v>60</v>
      </c>
      <c r="C1896" s="25" t="s">
        <v>95</v>
      </c>
      <c r="D1896" s="26">
        <v>43463</v>
      </c>
      <c r="E1896" s="27">
        <v>43463</v>
      </c>
      <c r="F1896" s="27">
        <v>43435</v>
      </c>
      <c r="G1896" s="27">
        <v>44798</v>
      </c>
      <c r="H1896" s="28">
        <v>3.6575342465753424</v>
      </c>
      <c r="I1896" s="29">
        <v>25</v>
      </c>
      <c r="J1896" s="30">
        <v>0.05</v>
      </c>
      <c r="K1896" s="29">
        <v>3.7999999999999999E-2</v>
      </c>
      <c r="L1896" s="31">
        <v>126000</v>
      </c>
      <c r="M1896" s="32" t="s">
        <v>2189</v>
      </c>
      <c r="N1896" s="29">
        <v>798</v>
      </c>
      <c r="O1896" s="29">
        <v>84</v>
      </c>
      <c r="P1896" s="29">
        <v>96</v>
      </c>
      <c r="Q1896" s="29">
        <v>127</v>
      </c>
      <c r="R1896" s="29">
        <v>95.3</v>
      </c>
      <c r="S1896" s="33">
        <v>-7.2916666666666963E-3</v>
      </c>
      <c r="T1896" s="34">
        <v>125081.25</v>
      </c>
      <c r="U1896" s="34">
        <v>17384.580308219178</v>
      </c>
      <c r="V1896" s="35">
        <v>107696.66969178081</v>
      </c>
      <c r="W1896" s="24">
        <v>0</v>
      </c>
      <c r="X1896" s="35">
        <v>107696.66969178081</v>
      </c>
    </row>
    <row r="1897" spans="1:24">
      <c r="A1897" s="24">
        <v>1896</v>
      </c>
      <c r="B1897" s="25" t="s">
        <v>60</v>
      </c>
      <c r="C1897" s="25" t="s">
        <v>96</v>
      </c>
      <c r="D1897" s="26">
        <v>43463</v>
      </c>
      <c r="E1897" s="27">
        <v>43463</v>
      </c>
      <c r="F1897" s="27">
        <v>43435</v>
      </c>
      <c r="G1897" s="27">
        <v>44798</v>
      </c>
      <c r="H1897" s="28">
        <v>3.6575342465753424</v>
      </c>
      <c r="I1897" s="29">
        <v>25</v>
      </c>
      <c r="J1897" s="30">
        <v>0.05</v>
      </c>
      <c r="K1897" s="29">
        <v>3.7999999999999999E-2</v>
      </c>
      <c r="L1897" s="31">
        <v>29327302</v>
      </c>
      <c r="M1897" s="32" t="s">
        <v>2189</v>
      </c>
      <c r="N1897" s="29">
        <v>798</v>
      </c>
      <c r="O1897" s="29">
        <v>84</v>
      </c>
      <c r="P1897" s="29">
        <v>96</v>
      </c>
      <c r="Q1897" s="29">
        <v>127</v>
      </c>
      <c r="R1897" s="29">
        <v>95.3</v>
      </c>
      <c r="S1897" s="33">
        <v>-7.2916666666666963E-3</v>
      </c>
      <c r="T1897" s="34">
        <v>29113457.089583334</v>
      </c>
      <c r="U1897" s="34">
        <v>4046371.7209714041</v>
      </c>
      <c r="V1897" s="35">
        <v>25067085.368611928</v>
      </c>
      <c r="W1897" s="24">
        <v>0</v>
      </c>
      <c r="X1897" s="35">
        <v>25067085.368611928</v>
      </c>
    </row>
    <row r="1898" spans="1:24">
      <c r="A1898" s="24">
        <v>1897</v>
      </c>
      <c r="B1898" s="25" t="s">
        <v>60</v>
      </c>
      <c r="C1898" s="25" t="s">
        <v>97</v>
      </c>
      <c r="D1898" s="26">
        <v>43463</v>
      </c>
      <c r="E1898" s="27">
        <v>43463</v>
      </c>
      <c r="F1898" s="27">
        <v>43435</v>
      </c>
      <c r="G1898" s="27">
        <v>44798</v>
      </c>
      <c r="H1898" s="28">
        <v>3.6575342465753424</v>
      </c>
      <c r="I1898" s="29">
        <v>25</v>
      </c>
      <c r="J1898" s="30">
        <v>0.05</v>
      </c>
      <c r="K1898" s="29">
        <v>3.7999999999999999E-2</v>
      </c>
      <c r="L1898" s="31">
        <v>1517250</v>
      </c>
      <c r="M1898" s="32" t="s">
        <v>1941</v>
      </c>
      <c r="N1898" s="29">
        <v>674</v>
      </c>
      <c r="O1898" s="29">
        <v>84</v>
      </c>
      <c r="P1898" s="29">
        <v>106.1</v>
      </c>
      <c r="Q1898" s="29">
        <v>127</v>
      </c>
      <c r="R1898" s="29">
        <v>122.8</v>
      </c>
      <c r="S1898" s="33">
        <v>0.15739868049010372</v>
      </c>
      <c r="T1898" s="34">
        <v>1756063.1479736099</v>
      </c>
      <c r="U1898" s="34">
        <v>244068.72190877047</v>
      </c>
      <c r="V1898" s="35">
        <v>1511994.4260648394</v>
      </c>
      <c r="W1898" s="24">
        <v>0</v>
      </c>
      <c r="X1898" s="35">
        <v>1511994.4260648394</v>
      </c>
    </row>
    <row r="1899" spans="1:24">
      <c r="A1899" s="24">
        <v>1898</v>
      </c>
      <c r="B1899" s="25" t="s">
        <v>60</v>
      </c>
      <c r="C1899" s="25" t="s">
        <v>98</v>
      </c>
      <c r="D1899" s="26">
        <v>43463</v>
      </c>
      <c r="E1899" s="27">
        <v>43463</v>
      </c>
      <c r="F1899" s="27">
        <v>43435</v>
      </c>
      <c r="G1899" s="27">
        <v>44798</v>
      </c>
      <c r="H1899" s="28">
        <v>3.6575342465753424</v>
      </c>
      <c r="I1899" s="29">
        <v>25</v>
      </c>
      <c r="J1899" s="30">
        <v>0.05</v>
      </c>
      <c r="K1899" s="29">
        <v>3.7999999999999999E-2</v>
      </c>
      <c r="L1899" s="31">
        <v>312900</v>
      </c>
      <c r="M1899" s="32" t="s">
        <v>2189</v>
      </c>
      <c r="N1899" s="29">
        <v>798</v>
      </c>
      <c r="O1899" s="29">
        <v>84</v>
      </c>
      <c r="P1899" s="29">
        <v>96</v>
      </c>
      <c r="Q1899" s="29">
        <v>127</v>
      </c>
      <c r="R1899" s="29">
        <v>95.3</v>
      </c>
      <c r="S1899" s="33">
        <v>-7.2916666666666963E-3</v>
      </c>
      <c r="T1899" s="34">
        <v>310618.4375</v>
      </c>
      <c r="U1899" s="34">
        <v>43171.70776541096</v>
      </c>
      <c r="V1899" s="35">
        <v>267446.72973458905</v>
      </c>
      <c r="W1899" s="24">
        <v>0</v>
      </c>
      <c r="X1899" s="35">
        <v>267446.72973458905</v>
      </c>
    </row>
    <row r="1900" spans="1:24">
      <c r="A1900" s="24">
        <v>1899</v>
      </c>
      <c r="B1900" s="25" t="s">
        <v>60</v>
      </c>
      <c r="C1900" s="25" t="s">
        <v>99</v>
      </c>
      <c r="D1900" s="26">
        <v>43463</v>
      </c>
      <c r="E1900" s="27">
        <v>43463</v>
      </c>
      <c r="F1900" s="27">
        <v>43435</v>
      </c>
      <c r="G1900" s="27">
        <v>44798</v>
      </c>
      <c r="H1900" s="28">
        <v>3.6575342465753424</v>
      </c>
      <c r="I1900" s="29">
        <v>25</v>
      </c>
      <c r="J1900" s="30">
        <v>0.05</v>
      </c>
      <c r="K1900" s="29">
        <v>3.7999999999999999E-2</v>
      </c>
      <c r="L1900" s="31">
        <v>1174950</v>
      </c>
      <c r="M1900" s="32" t="s">
        <v>2189</v>
      </c>
      <c r="N1900" s="29">
        <v>798</v>
      </c>
      <c r="O1900" s="29">
        <v>84</v>
      </c>
      <c r="P1900" s="29">
        <v>96</v>
      </c>
      <c r="Q1900" s="29">
        <v>127</v>
      </c>
      <c r="R1900" s="29">
        <v>95.3</v>
      </c>
      <c r="S1900" s="33">
        <v>-7.2916666666666963E-3</v>
      </c>
      <c r="T1900" s="34">
        <v>1166382.65625</v>
      </c>
      <c r="U1900" s="34">
        <v>162111.21137414384</v>
      </c>
      <c r="V1900" s="35">
        <v>1004271.4448758562</v>
      </c>
      <c r="W1900" s="24">
        <v>0</v>
      </c>
      <c r="X1900" s="35">
        <v>1004271.4448758562</v>
      </c>
    </row>
    <row r="1901" spans="1:24">
      <c r="A1901" s="24">
        <v>1900</v>
      </c>
      <c r="B1901" s="25" t="s">
        <v>60</v>
      </c>
      <c r="C1901" s="25" t="s">
        <v>100</v>
      </c>
      <c r="D1901" s="26">
        <v>43463</v>
      </c>
      <c r="E1901" s="27">
        <v>43463</v>
      </c>
      <c r="F1901" s="27">
        <v>43435</v>
      </c>
      <c r="G1901" s="27">
        <v>44798</v>
      </c>
      <c r="H1901" s="28">
        <v>3.6575342465753424</v>
      </c>
      <c r="I1901" s="29">
        <v>25</v>
      </c>
      <c r="J1901" s="30">
        <v>0.05</v>
      </c>
      <c r="K1901" s="29">
        <v>3.7999999999999999E-2</v>
      </c>
      <c r="L1901" s="31">
        <v>582750</v>
      </c>
      <c r="M1901" s="32" t="s">
        <v>1973</v>
      </c>
      <c r="N1901" s="29">
        <v>690</v>
      </c>
      <c r="O1901" s="29">
        <v>84</v>
      </c>
      <c r="P1901" s="29">
        <v>111.5</v>
      </c>
      <c r="Q1901" s="29">
        <v>127</v>
      </c>
      <c r="R1901" s="29">
        <v>145.69999999999999</v>
      </c>
      <c r="S1901" s="33">
        <v>0.30672645739910304</v>
      </c>
      <c r="T1901" s="34">
        <v>761494.84304932738</v>
      </c>
      <c r="U1901" s="34">
        <v>105837.35174765035</v>
      </c>
      <c r="V1901" s="35">
        <v>655657.49130167707</v>
      </c>
      <c r="W1901" s="24">
        <v>0</v>
      </c>
      <c r="X1901" s="35">
        <v>655657.49130167707</v>
      </c>
    </row>
    <row r="1902" spans="1:24">
      <c r="A1902" s="24">
        <v>1901</v>
      </c>
      <c r="B1902" s="25" t="s">
        <v>60</v>
      </c>
      <c r="C1902" s="25" t="s">
        <v>101</v>
      </c>
      <c r="D1902" s="26">
        <v>43463</v>
      </c>
      <c r="E1902" s="27">
        <v>43463</v>
      </c>
      <c r="F1902" s="27">
        <v>43435</v>
      </c>
      <c r="G1902" s="27">
        <v>44798</v>
      </c>
      <c r="H1902" s="28">
        <v>3.6575342465753424</v>
      </c>
      <c r="I1902" s="29">
        <v>25</v>
      </c>
      <c r="J1902" s="30">
        <v>0.05</v>
      </c>
      <c r="K1902" s="29">
        <v>3.7999999999999999E-2</v>
      </c>
      <c r="L1902" s="31">
        <v>9976171</v>
      </c>
      <c r="M1902" s="32" t="s">
        <v>2189</v>
      </c>
      <c r="N1902" s="29">
        <v>798</v>
      </c>
      <c r="O1902" s="29">
        <v>84</v>
      </c>
      <c r="P1902" s="29">
        <v>96</v>
      </c>
      <c r="Q1902" s="29">
        <v>127</v>
      </c>
      <c r="R1902" s="29">
        <v>95.3</v>
      </c>
      <c r="S1902" s="33">
        <v>-7.2916666666666963E-3</v>
      </c>
      <c r="T1902" s="34">
        <v>9903428.0864583328</v>
      </c>
      <c r="U1902" s="34">
        <v>1376440.8406192637</v>
      </c>
      <c r="V1902" s="35">
        <v>8526987.2458390687</v>
      </c>
      <c r="W1902" s="24">
        <v>0</v>
      </c>
      <c r="X1902" s="35">
        <v>8526987.2458390687</v>
      </c>
    </row>
    <row r="1903" spans="1:24">
      <c r="A1903" s="24">
        <v>1902</v>
      </c>
      <c r="B1903" s="25" t="s">
        <v>60</v>
      </c>
      <c r="C1903" s="25" t="s">
        <v>102</v>
      </c>
      <c r="D1903" s="26">
        <v>43463</v>
      </c>
      <c r="E1903" s="27">
        <v>43463</v>
      </c>
      <c r="F1903" s="27">
        <v>43435</v>
      </c>
      <c r="G1903" s="27">
        <v>44798</v>
      </c>
      <c r="H1903" s="28">
        <v>3.6575342465753424</v>
      </c>
      <c r="I1903" s="29">
        <v>25</v>
      </c>
      <c r="J1903" s="30">
        <v>0.05</v>
      </c>
      <c r="K1903" s="29">
        <v>3.7999999999999999E-2</v>
      </c>
      <c r="L1903" s="31">
        <v>21103901</v>
      </c>
      <c r="M1903" s="32" t="s">
        <v>2189</v>
      </c>
      <c r="N1903" s="29">
        <v>798</v>
      </c>
      <c r="O1903" s="29">
        <v>84</v>
      </c>
      <c r="P1903" s="29">
        <v>96</v>
      </c>
      <c r="Q1903" s="29">
        <v>127</v>
      </c>
      <c r="R1903" s="29">
        <v>95.3</v>
      </c>
      <c r="S1903" s="33">
        <v>-7.2916666666666963E-3</v>
      </c>
      <c r="T1903" s="34">
        <v>20950018.388541665</v>
      </c>
      <c r="U1903" s="34">
        <v>2911765.5694540236</v>
      </c>
      <c r="V1903" s="35">
        <v>18038252.819087639</v>
      </c>
      <c r="W1903" s="24">
        <v>0</v>
      </c>
      <c r="X1903" s="35">
        <v>18038252.819087639</v>
      </c>
    </row>
    <row r="1904" spans="1:24">
      <c r="A1904" s="24">
        <v>1903</v>
      </c>
      <c r="B1904" s="25" t="s">
        <v>60</v>
      </c>
      <c r="C1904" s="25" t="s">
        <v>103</v>
      </c>
      <c r="D1904" s="26">
        <v>43463</v>
      </c>
      <c r="E1904" s="27">
        <v>43463</v>
      </c>
      <c r="F1904" s="27">
        <v>43435</v>
      </c>
      <c r="G1904" s="27">
        <v>44798</v>
      </c>
      <c r="H1904" s="28">
        <v>3.6575342465753424</v>
      </c>
      <c r="I1904" s="29">
        <v>25</v>
      </c>
      <c r="J1904" s="30">
        <v>0.05</v>
      </c>
      <c r="K1904" s="29">
        <v>3.7999999999999999E-2</v>
      </c>
      <c r="L1904" s="31">
        <v>580650</v>
      </c>
      <c r="M1904" s="32" t="s">
        <v>2189</v>
      </c>
      <c r="N1904" s="29">
        <v>798</v>
      </c>
      <c r="O1904" s="29">
        <v>84</v>
      </c>
      <c r="P1904" s="29">
        <v>96</v>
      </c>
      <c r="Q1904" s="29">
        <v>127</v>
      </c>
      <c r="R1904" s="29">
        <v>95.3</v>
      </c>
      <c r="S1904" s="33">
        <v>-7.2916666666666963E-3</v>
      </c>
      <c r="T1904" s="34">
        <v>576416.09375</v>
      </c>
      <c r="U1904" s="34">
        <v>80113.940920376714</v>
      </c>
      <c r="V1904" s="35">
        <v>496302.15282962332</v>
      </c>
      <c r="W1904" s="24">
        <v>0</v>
      </c>
      <c r="X1904" s="35">
        <v>496302.15282962332</v>
      </c>
    </row>
    <row r="1905" spans="1:24">
      <c r="A1905" s="24">
        <v>1904</v>
      </c>
      <c r="B1905" s="25" t="s">
        <v>60</v>
      </c>
      <c r="C1905" s="25" t="s">
        <v>104</v>
      </c>
      <c r="D1905" s="26">
        <v>43463</v>
      </c>
      <c r="E1905" s="27">
        <v>43463</v>
      </c>
      <c r="F1905" s="27">
        <v>43435</v>
      </c>
      <c r="G1905" s="27">
        <v>44798</v>
      </c>
      <c r="H1905" s="28">
        <v>3.6575342465753424</v>
      </c>
      <c r="I1905" s="29">
        <v>25</v>
      </c>
      <c r="J1905" s="30">
        <v>0.05</v>
      </c>
      <c r="K1905" s="29">
        <v>3.7999999999999999E-2</v>
      </c>
      <c r="L1905" s="31">
        <v>175035</v>
      </c>
      <c r="M1905" s="32" t="s">
        <v>1877</v>
      </c>
      <c r="N1905" s="29">
        <v>642</v>
      </c>
      <c r="O1905" s="29">
        <v>84</v>
      </c>
      <c r="P1905" s="29">
        <v>79.3</v>
      </c>
      <c r="Q1905" s="29">
        <v>127</v>
      </c>
      <c r="R1905" s="29">
        <v>94</v>
      </c>
      <c r="S1905" s="33">
        <v>0.18537200504413623</v>
      </c>
      <c r="T1905" s="34">
        <v>207481.5889029004</v>
      </c>
      <c r="U1905" s="34">
        <v>28837.098643956539</v>
      </c>
      <c r="V1905" s="35">
        <v>178644.49025894387</v>
      </c>
      <c r="W1905" s="24">
        <v>0</v>
      </c>
      <c r="X1905" s="35">
        <v>178644.49025894387</v>
      </c>
    </row>
    <row r="1906" spans="1:24">
      <c r="A1906" s="24">
        <v>1905</v>
      </c>
      <c r="B1906" s="25" t="s">
        <v>60</v>
      </c>
      <c r="C1906" s="25" t="s">
        <v>105</v>
      </c>
      <c r="D1906" s="26">
        <v>43463</v>
      </c>
      <c r="E1906" s="27">
        <v>43463</v>
      </c>
      <c r="F1906" s="27">
        <v>43435</v>
      </c>
      <c r="G1906" s="27">
        <v>44798</v>
      </c>
      <c r="H1906" s="28">
        <v>3.6575342465753424</v>
      </c>
      <c r="I1906" s="29">
        <v>25</v>
      </c>
      <c r="J1906" s="30">
        <v>0.05</v>
      </c>
      <c r="K1906" s="29">
        <v>3.7999999999999999E-2</v>
      </c>
      <c r="L1906" s="31">
        <v>132796</v>
      </c>
      <c r="M1906" s="32" t="s">
        <v>2189</v>
      </c>
      <c r="N1906" s="29">
        <v>798</v>
      </c>
      <c r="O1906" s="29">
        <v>84</v>
      </c>
      <c r="P1906" s="29">
        <v>96</v>
      </c>
      <c r="Q1906" s="29">
        <v>127</v>
      </c>
      <c r="R1906" s="29">
        <v>95.3</v>
      </c>
      <c r="S1906" s="33">
        <v>-7.2916666666666963E-3</v>
      </c>
      <c r="T1906" s="34">
        <v>131827.69583333333</v>
      </c>
      <c r="U1906" s="34">
        <v>18322.243861986299</v>
      </c>
      <c r="V1906" s="35">
        <v>113505.45197134704</v>
      </c>
      <c r="W1906" s="24">
        <v>0</v>
      </c>
      <c r="X1906" s="35">
        <v>113505.45197134704</v>
      </c>
    </row>
    <row r="1907" spans="1:24">
      <c r="A1907" s="24">
        <v>1906</v>
      </c>
      <c r="B1907" s="25" t="s">
        <v>60</v>
      </c>
      <c r="C1907" s="25" t="s">
        <v>106</v>
      </c>
      <c r="D1907" s="26">
        <v>43463</v>
      </c>
      <c r="E1907" s="27">
        <v>43463</v>
      </c>
      <c r="F1907" s="27">
        <v>43435</v>
      </c>
      <c r="G1907" s="27">
        <v>44798</v>
      </c>
      <c r="H1907" s="28">
        <v>3.6575342465753424</v>
      </c>
      <c r="I1907" s="29">
        <v>25</v>
      </c>
      <c r="J1907" s="30">
        <v>0.05</v>
      </c>
      <c r="K1907" s="29">
        <v>3.7999999999999999E-2</v>
      </c>
      <c r="L1907" s="31">
        <v>469552</v>
      </c>
      <c r="M1907" s="32" t="s">
        <v>1871</v>
      </c>
      <c r="N1907" s="29">
        <v>639</v>
      </c>
      <c r="O1907" s="29">
        <v>84</v>
      </c>
      <c r="P1907" s="29">
        <v>111.6</v>
      </c>
      <c r="Q1907" s="29">
        <v>127</v>
      </c>
      <c r="R1907" s="29">
        <v>116.2</v>
      </c>
      <c r="S1907" s="33">
        <v>4.1218637992831618E-2</v>
      </c>
      <c r="T1907" s="34">
        <v>488906.29390681011</v>
      </c>
      <c r="U1907" s="34">
        <v>67951.277506554732</v>
      </c>
      <c r="V1907" s="35">
        <v>420955.01640025538</v>
      </c>
      <c r="W1907" s="24">
        <v>0</v>
      </c>
      <c r="X1907" s="35">
        <v>420955.01640025538</v>
      </c>
    </row>
    <row r="1908" spans="1:24">
      <c r="A1908" s="24">
        <v>1907</v>
      </c>
      <c r="B1908" s="25" t="s">
        <v>60</v>
      </c>
      <c r="C1908" s="25" t="s">
        <v>110</v>
      </c>
      <c r="D1908" s="26">
        <v>43463</v>
      </c>
      <c r="E1908" s="27">
        <v>43463</v>
      </c>
      <c r="F1908" s="27">
        <v>43435</v>
      </c>
      <c r="G1908" s="27">
        <v>44798</v>
      </c>
      <c r="H1908" s="28">
        <v>3.6575342465753424</v>
      </c>
      <c r="I1908" s="29">
        <v>25</v>
      </c>
      <c r="J1908" s="30">
        <v>0.05</v>
      </c>
      <c r="K1908" s="29">
        <v>3.7999999999999999E-2</v>
      </c>
      <c r="L1908" s="31">
        <v>16789210</v>
      </c>
      <c r="M1908" s="32" t="s">
        <v>1939</v>
      </c>
      <c r="N1908" s="29">
        <v>673</v>
      </c>
      <c r="O1908" s="29">
        <v>84</v>
      </c>
      <c r="P1908" s="29">
        <v>95.4</v>
      </c>
      <c r="Q1908" s="29">
        <v>127</v>
      </c>
      <c r="R1908" s="29">
        <v>104.3</v>
      </c>
      <c r="S1908" s="33">
        <v>9.3291404612159234E-2</v>
      </c>
      <c r="T1908" s="34">
        <v>18355498.983228508</v>
      </c>
      <c r="U1908" s="34">
        <v>2551162.9134772117</v>
      </c>
      <c r="V1908" s="35">
        <v>15804336.069751296</v>
      </c>
      <c r="W1908" s="24">
        <v>0</v>
      </c>
      <c r="X1908" s="35">
        <v>15804336.069751296</v>
      </c>
    </row>
    <row r="1909" spans="1:24">
      <c r="A1909" s="24">
        <v>1908</v>
      </c>
      <c r="B1909" s="25" t="s">
        <v>60</v>
      </c>
      <c r="C1909" s="25" t="s">
        <v>86</v>
      </c>
      <c r="D1909" s="26">
        <v>43463</v>
      </c>
      <c r="E1909" s="27">
        <v>43463</v>
      </c>
      <c r="F1909" s="27">
        <v>43435</v>
      </c>
      <c r="G1909" s="27">
        <v>44798</v>
      </c>
      <c r="H1909" s="28">
        <v>3.6575342465753424</v>
      </c>
      <c r="I1909" s="29">
        <v>25</v>
      </c>
      <c r="J1909" s="30">
        <v>0.05</v>
      </c>
      <c r="K1909" s="29">
        <v>3.7999999999999999E-2</v>
      </c>
      <c r="L1909" s="31">
        <v>892500</v>
      </c>
      <c r="M1909" s="32" t="s">
        <v>2189</v>
      </c>
      <c r="N1909" s="29">
        <v>798</v>
      </c>
      <c r="O1909" s="29">
        <v>84</v>
      </c>
      <c r="P1909" s="29">
        <v>96</v>
      </c>
      <c r="Q1909" s="29">
        <v>127</v>
      </c>
      <c r="R1909" s="29">
        <v>95.3</v>
      </c>
      <c r="S1909" s="33">
        <v>-7.2916666666666963E-3</v>
      </c>
      <c r="T1909" s="34">
        <v>885992.1875</v>
      </c>
      <c r="U1909" s="34">
        <v>123140.77718321918</v>
      </c>
      <c r="V1909" s="35">
        <v>762851.41031678079</v>
      </c>
      <c r="W1909" s="24">
        <v>0</v>
      </c>
      <c r="X1909" s="35">
        <v>762851.41031678079</v>
      </c>
    </row>
    <row r="1910" spans="1:24">
      <c r="A1910" s="24">
        <v>1909</v>
      </c>
      <c r="B1910" s="25" t="s">
        <v>60</v>
      </c>
      <c r="C1910" s="25" t="s">
        <v>90</v>
      </c>
      <c r="D1910" s="26">
        <v>43463</v>
      </c>
      <c r="E1910" s="27">
        <v>43463</v>
      </c>
      <c r="F1910" s="27">
        <v>43435</v>
      </c>
      <c r="G1910" s="27">
        <v>44798</v>
      </c>
      <c r="H1910" s="28">
        <v>3.6575342465753424</v>
      </c>
      <c r="I1910" s="29">
        <v>25</v>
      </c>
      <c r="J1910" s="30">
        <v>0.05</v>
      </c>
      <c r="K1910" s="29">
        <v>3.7999999999999999E-2</v>
      </c>
      <c r="L1910" s="31">
        <v>472500</v>
      </c>
      <c r="M1910" s="32" t="s">
        <v>2189</v>
      </c>
      <c r="N1910" s="29">
        <v>798</v>
      </c>
      <c r="O1910" s="29">
        <v>84</v>
      </c>
      <c r="P1910" s="29">
        <v>96</v>
      </c>
      <c r="Q1910" s="29">
        <v>127</v>
      </c>
      <c r="R1910" s="29">
        <v>95.3</v>
      </c>
      <c r="S1910" s="33">
        <v>-7.2916666666666963E-3</v>
      </c>
      <c r="T1910" s="34">
        <v>469054.6875</v>
      </c>
      <c r="U1910" s="34">
        <v>65192.176155821915</v>
      </c>
      <c r="V1910" s="35">
        <v>403862.51134417811</v>
      </c>
      <c r="W1910" s="24">
        <v>0</v>
      </c>
      <c r="X1910" s="35">
        <v>403862.51134417811</v>
      </c>
    </row>
    <row r="1911" spans="1:24">
      <c r="A1911" s="24">
        <v>1910</v>
      </c>
      <c r="B1911" s="25" t="s">
        <v>60</v>
      </c>
      <c r="C1911" s="25" t="s">
        <v>91</v>
      </c>
      <c r="D1911" s="26">
        <v>43463</v>
      </c>
      <c r="E1911" s="27">
        <v>43463</v>
      </c>
      <c r="F1911" s="27">
        <v>43435</v>
      </c>
      <c r="G1911" s="27">
        <v>44798</v>
      </c>
      <c r="H1911" s="28">
        <v>3.6575342465753424</v>
      </c>
      <c r="I1911" s="29">
        <v>25</v>
      </c>
      <c r="J1911" s="30">
        <v>0.05</v>
      </c>
      <c r="K1911" s="29">
        <v>3.7999999999999999E-2</v>
      </c>
      <c r="L1911" s="31">
        <v>637760</v>
      </c>
      <c r="M1911" s="32" t="s">
        <v>2189</v>
      </c>
      <c r="N1911" s="29">
        <v>798</v>
      </c>
      <c r="O1911" s="29">
        <v>84</v>
      </c>
      <c r="P1911" s="29">
        <v>96</v>
      </c>
      <c r="Q1911" s="29">
        <v>127</v>
      </c>
      <c r="R1911" s="29">
        <v>95.3</v>
      </c>
      <c r="S1911" s="33">
        <v>-7.2916666666666963E-3</v>
      </c>
      <c r="T1911" s="34">
        <v>633109.66666666663</v>
      </c>
      <c r="U1911" s="34">
        <v>87993.570931506838</v>
      </c>
      <c r="V1911" s="35">
        <v>545116.09573515982</v>
      </c>
      <c r="W1911" s="24">
        <v>0</v>
      </c>
      <c r="X1911" s="35">
        <v>545116.09573515982</v>
      </c>
    </row>
    <row r="1912" spans="1:24">
      <c r="A1912" s="24">
        <v>1911</v>
      </c>
      <c r="B1912" s="25" t="s">
        <v>60</v>
      </c>
      <c r="C1912" s="25" t="s">
        <v>92</v>
      </c>
      <c r="D1912" s="26">
        <v>43463</v>
      </c>
      <c r="E1912" s="27">
        <v>43463</v>
      </c>
      <c r="F1912" s="27">
        <v>43435</v>
      </c>
      <c r="G1912" s="27">
        <v>44798</v>
      </c>
      <c r="H1912" s="28">
        <v>3.6575342465753424</v>
      </c>
      <c r="I1912" s="29">
        <v>25</v>
      </c>
      <c r="J1912" s="30">
        <v>0.05</v>
      </c>
      <c r="K1912" s="29">
        <v>3.7999999999999999E-2</v>
      </c>
      <c r="L1912" s="31">
        <v>21044329</v>
      </c>
      <c r="M1912" s="32" t="s">
        <v>2189</v>
      </c>
      <c r="N1912" s="29">
        <v>798</v>
      </c>
      <c r="O1912" s="29">
        <v>84</v>
      </c>
      <c r="P1912" s="29">
        <v>96</v>
      </c>
      <c r="Q1912" s="29">
        <v>127</v>
      </c>
      <c r="R1912" s="29">
        <v>95.3</v>
      </c>
      <c r="S1912" s="33">
        <v>-7.2916666666666963E-3</v>
      </c>
      <c r="T1912" s="34">
        <v>20890880.767708331</v>
      </c>
      <c r="U1912" s="34">
        <v>2903546.2502625855</v>
      </c>
      <c r="V1912" s="35">
        <v>17987334.517445747</v>
      </c>
      <c r="W1912" s="24">
        <v>0</v>
      </c>
      <c r="X1912" s="35">
        <v>17987334.517445747</v>
      </c>
    </row>
    <row r="1913" spans="1:24">
      <c r="A1913" s="24">
        <v>1912</v>
      </c>
      <c r="B1913" s="25" t="s">
        <v>60</v>
      </c>
      <c r="C1913" s="25" t="s">
        <v>93</v>
      </c>
      <c r="D1913" s="26">
        <v>43463</v>
      </c>
      <c r="E1913" s="27">
        <v>43463</v>
      </c>
      <c r="F1913" s="27">
        <v>43435</v>
      </c>
      <c r="G1913" s="27">
        <v>44798</v>
      </c>
      <c r="H1913" s="28">
        <v>3.6575342465753424</v>
      </c>
      <c r="I1913" s="29">
        <v>25</v>
      </c>
      <c r="J1913" s="30">
        <v>0.05</v>
      </c>
      <c r="K1913" s="29">
        <v>3.7999999999999999E-2</v>
      </c>
      <c r="L1913" s="31">
        <v>969266</v>
      </c>
      <c r="M1913" s="32" t="s">
        <v>2189</v>
      </c>
      <c r="N1913" s="29">
        <v>798</v>
      </c>
      <c r="O1913" s="29">
        <v>84</v>
      </c>
      <c r="P1913" s="29">
        <v>96</v>
      </c>
      <c r="Q1913" s="29">
        <v>127</v>
      </c>
      <c r="R1913" s="29">
        <v>95.3</v>
      </c>
      <c r="S1913" s="33">
        <v>-7.2916666666666963E-3</v>
      </c>
      <c r="T1913" s="34">
        <v>962198.43541666667</v>
      </c>
      <c r="U1913" s="34">
        <v>133732.4017224315</v>
      </c>
      <c r="V1913" s="35">
        <v>828466.03369423514</v>
      </c>
      <c r="W1913" s="24">
        <v>0</v>
      </c>
      <c r="X1913" s="35">
        <v>828466.03369423514</v>
      </c>
    </row>
    <row r="1914" spans="1:24">
      <c r="A1914" s="24">
        <v>1913</v>
      </c>
      <c r="B1914" s="25" t="s">
        <v>60</v>
      </c>
      <c r="C1914" s="25" t="s">
        <v>94</v>
      </c>
      <c r="D1914" s="26">
        <v>43463</v>
      </c>
      <c r="E1914" s="27">
        <v>43463</v>
      </c>
      <c r="F1914" s="27">
        <v>43435</v>
      </c>
      <c r="G1914" s="27">
        <v>44798</v>
      </c>
      <c r="H1914" s="28">
        <v>3.6575342465753424</v>
      </c>
      <c r="I1914" s="29">
        <v>25</v>
      </c>
      <c r="J1914" s="30">
        <v>0.05</v>
      </c>
      <c r="K1914" s="29">
        <v>3.7999999999999999E-2</v>
      </c>
      <c r="L1914" s="31">
        <v>735000</v>
      </c>
      <c r="M1914" s="32" t="s">
        <v>2189</v>
      </c>
      <c r="N1914" s="29">
        <v>798</v>
      </c>
      <c r="O1914" s="29">
        <v>84</v>
      </c>
      <c r="P1914" s="29">
        <v>96</v>
      </c>
      <c r="Q1914" s="29">
        <v>127</v>
      </c>
      <c r="R1914" s="29">
        <v>95.3</v>
      </c>
      <c r="S1914" s="33">
        <v>-7.2916666666666963E-3</v>
      </c>
      <c r="T1914" s="34">
        <v>729640.625</v>
      </c>
      <c r="U1914" s="34">
        <v>101410.0517979452</v>
      </c>
      <c r="V1914" s="35">
        <v>628230.57320205483</v>
      </c>
      <c r="W1914" s="24">
        <v>0</v>
      </c>
      <c r="X1914" s="35">
        <v>628230.57320205483</v>
      </c>
    </row>
    <row r="1915" spans="1:24">
      <c r="A1915" s="24">
        <v>1914</v>
      </c>
      <c r="B1915" s="25" t="s">
        <v>60</v>
      </c>
      <c r="C1915" s="25" t="s">
        <v>95</v>
      </c>
      <c r="D1915" s="26">
        <v>43463</v>
      </c>
      <c r="E1915" s="27">
        <v>43463</v>
      </c>
      <c r="F1915" s="27">
        <v>43435</v>
      </c>
      <c r="G1915" s="27">
        <v>44798</v>
      </c>
      <c r="H1915" s="28">
        <v>3.6575342465753424</v>
      </c>
      <c r="I1915" s="29">
        <v>25</v>
      </c>
      <c r="J1915" s="30">
        <v>0.05</v>
      </c>
      <c r="K1915" s="29">
        <v>3.7999999999999999E-2</v>
      </c>
      <c r="L1915" s="31">
        <v>126000</v>
      </c>
      <c r="M1915" s="32" t="s">
        <v>2189</v>
      </c>
      <c r="N1915" s="29">
        <v>798</v>
      </c>
      <c r="O1915" s="29">
        <v>84</v>
      </c>
      <c r="P1915" s="29">
        <v>96</v>
      </c>
      <c r="Q1915" s="29">
        <v>127</v>
      </c>
      <c r="R1915" s="29">
        <v>95.3</v>
      </c>
      <c r="S1915" s="33">
        <v>-7.2916666666666963E-3</v>
      </c>
      <c r="T1915" s="34">
        <v>125081.25</v>
      </c>
      <c r="U1915" s="34">
        <v>17384.580308219178</v>
      </c>
      <c r="V1915" s="35">
        <v>107696.66969178081</v>
      </c>
      <c r="W1915" s="24">
        <v>0</v>
      </c>
      <c r="X1915" s="35">
        <v>107696.66969178081</v>
      </c>
    </row>
    <row r="1916" spans="1:24">
      <c r="A1916" s="24">
        <v>1915</v>
      </c>
      <c r="B1916" s="25" t="s">
        <v>60</v>
      </c>
      <c r="C1916" s="25" t="s">
        <v>96</v>
      </c>
      <c r="D1916" s="26">
        <v>43463</v>
      </c>
      <c r="E1916" s="27">
        <v>43463</v>
      </c>
      <c r="F1916" s="27">
        <v>43435</v>
      </c>
      <c r="G1916" s="27">
        <v>44798</v>
      </c>
      <c r="H1916" s="28">
        <v>3.6575342465753424</v>
      </c>
      <c r="I1916" s="29">
        <v>25</v>
      </c>
      <c r="J1916" s="30">
        <v>0.05</v>
      </c>
      <c r="K1916" s="29">
        <v>3.7999999999999999E-2</v>
      </c>
      <c r="L1916" s="31">
        <v>29327302</v>
      </c>
      <c r="M1916" s="32" t="s">
        <v>2189</v>
      </c>
      <c r="N1916" s="29">
        <v>798</v>
      </c>
      <c r="O1916" s="29">
        <v>84</v>
      </c>
      <c r="P1916" s="29">
        <v>96</v>
      </c>
      <c r="Q1916" s="29">
        <v>127</v>
      </c>
      <c r="R1916" s="29">
        <v>95.3</v>
      </c>
      <c r="S1916" s="33">
        <v>-7.2916666666666963E-3</v>
      </c>
      <c r="T1916" s="34">
        <v>29113457.089583334</v>
      </c>
      <c r="U1916" s="34">
        <v>4046371.7209714041</v>
      </c>
      <c r="V1916" s="35">
        <v>25067085.368611928</v>
      </c>
      <c r="W1916" s="24">
        <v>0</v>
      </c>
      <c r="X1916" s="35">
        <v>25067085.368611928</v>
      </c>
    </row>
    <row r="1917" spans="1:24">
      <c r="A1917" s="24">
        <v>1916</v>
      </c>
      <c r="B1917" s="25" t="s">
        <v>60</v>
      </c>
      <c r="C1917" s="25" t="s">
        <v>97</v>
      </c>
      <c r="D1917" s="26">
        <v>43463</v>
      </c>
      <c r="E1917" s="27">
        <v>43463</v>
      </c>
      <c r="F1917" s="27">
        <v>43435</v>
      </c>
      <c r="G1917" s="27">
        <v>44798</v>
      </c>
      <c r="H1917" s="28">
        <v>3.6575342465753424</v>
      </c>
      <c r="I1917" s="29">
        <v>25</v>
      </c>
      <c r="J1917" s="30">
        <v>0.05</v>
      </c>
      <c r="K1917" s="29">
        <v>3.7999999999999999E-2</v>
      </c>
      <c r="L1917" s="31">
        <v>1517250</v>
      </c>
      <c r="M1917" s="32" t="s">
        <v>1941</v>
      </c>
      <c r="N1917" s="29">
        <v>674</v>
      </c>
      <c r="O1917" s="29">
        <v>84</v>
      </c>
      <c r="P1917" s="29">
        <v>106.1</v>
      </c>
      <c r="Q1917" s="29">
        <v>127</v>
      </c>
      <c r="R1917" s="29">
        <v>122.8</v>
      </c>
      <c r="S1917" s="33">
        <v>0.15739868049010372</v>
      </c>
      <c r="T1917" s="34">
        <v>1756063.1479736099</v>
      </c>
      <c r="U1917" s="34">
        <v>244068.72190877047</v>
      </c>
      <c r="V1917" s="35">
        <v>1511994.4260648394</v>
      </c>
      <c r="W1917" s="24">
        <v>0</v>
      </c>
      <c r="X1917" s="35">
        <v>1511994.4260648394</v>
      </c>
    </row>
    <row r="1918" spans="1:24">
      <c r="A1918" s="24">
        <v>1917</v>
      </c>
      <c r="B1918" s="25" t="s">
        <v>60</v>
      </c>
      <c r="C1918" s="25" t="s">
        <v>98</v>
      </c>
      <c r="D1918" s="26">
        <v>43463</v>
      </c>
      <c r="E1918" s="27">
        <v>43463</v>
      </c>
      <c r="F1918" s="27">
        <v>43435</v>
      </c>
      <c r="G1918" s="27">
        <v>44798</v>
      </c>
      <c r="H1918" s="28">
        <v>3.6575342465753424</v>
      </c>
      <c r="I1918" s="29">
        <v>25</v>
      </c>
      <c r="J1918" s="30">
        <v>0.05</v>
      </c>
      <c r="K1918" s="29">
        <v>3.7999999999999999E-2</v>
      </c>
      <c r="L1918" s="31">
        <v>312900</v>
      </c>
      <c r="M1918" s="32" t="s">
        <v>2189</v>
      </c>
      <c r="N1918" s="29">
        <v>798</v>
      </c>
      <c r="O1918" s="29">
        <v>84</v>
      </c>
      <c r="P1918" s="29">
        <v>96</v>
      </c>
      <c r="Q1918" s="29">
        <v>127</v>
      </c>
      <c r="R1918" s="29">
        <v>95.3</v>
      </c>
      <c r="S1918" s="33">
        <v>-7.2916666666666963E-3</v>
      </c>
      <c r="T1918" s="34">
        <v>310618.4375</v>
      </c>
      <c r="U1918" s="34">
        <v>43171.70776541096</v>
      </c>
      <c r="V1918" s="35">
        <v>267446.72973458905</v>
      </c>
      <c r="W1918" s="24">
        <v>0</v>
      </c>
      <c r="X1918" s="35">
        <v>267446.72973458905</v>
      </c>
    </row>
    <row r="1919" spans="1:24">
      <c r="A1919" s="24">
        <v>1918</v>
      </c>
      <c r="B1919" s="25" t="s">
        <v>60</v>
      </c>
      <c r="C1919" s="25" t="s">
        <v>99</v>
      </c>
      <c r="D1919" s="26">
        <v>43463</v>
      </c>
      <c r="E1919" s="27">
        <v>43463</v>
      </c>
      <c r="F1919" s="27">
        <v>43435</v>
      </c>
      <c r="G1919" s="27">
        <v>44798</v>
      </c>
      <c r="H1919" s="28">
        <v>3.6575342465753424</v>
      </c>
      <c r="I1919" s="29">
        <v>25</v>
      </c>
      <c r="J1919" s="30">
        <v>0.05</v>
      </c>
      <c r="K1919" s="29">
        <v>3.7999999999999999E-2</v>
      </c>
      <c r="L1919" s="31">
        <v>1174950</v>
      </c>
      <c r="M1919" s="32" t="s">
        <v>2189</v>
      </c>
      <c r="N1919" s="29">
        <v>798</v>
      </c>
      <c r="O1919" s="29">
        <v>84</v>
      </c>
      <c r="P1919" s="29">
        <v>96</v>
      </c>
      <c r="Q1919" s="29">
        <v>127</v>
      </c>
      <c r="R1919" s="29">
        <v>95.3</v>
      </c>
      <c r="S1919" s="33">
        <v>-7.2916666666666963E-3</v>
      </c>
      <c r="T1919" s="34">
        <v>1166382.65625</v>
      </c>
      <c r="U1919" s="34">
        <v>162111.21137414384</v>
      </c>
      <c r="V1919" s="35">
        <v>1004271.4448758562</v>
      </c>
      <c r="W1919" s="24">
        <v>0</v>
      </c>
      <c r="X1919" s="35">
        <v>1004271.4448758562</v>
      </c>
    </row>
    <row r="1920" spans="1:24">
      <c r="A1920" s="24">
        <v>1919</v>
      </c>
      <c r="B1920" s="25" t="s">
        <v>60</v>
      </c>
      <c r="C1920" s="25" t="s">
        <v>100</v>
      </c>
      <c r="D1920" s="26">
        <v>43463</v>
      </c>
      <c r="E1920" s="27">
        <v>43463</v>
      </c>
      <c r="F1920" s="27">
        <v>43435</v>
      </c>
      <c r="G1920" s="27">
        <v>44798</v>
      </c>
      <c r="H1920" s="28">
        <v>3.6575342465753424</v>
      </c>
      <c r="I1920" s="29">
        <v>25</v>
      </c>
      <c r="J1920" s="30">
        <v>0.05</v>
      </c>
      <c r="K1920" s="29">
        <v>3.7999999999999999E-2</v>
      </c>
      <c r="L1920" s="31">
        <v>582750</v>
      </c>
      <c r="M1920" s="32" t="s">
        <v>1973</v>
      </c>
      <c r="N1920" s="29">
        <v>690</v>
      </c>
      <c r="O1920" s="29">
        <v>84</v>
      </c>
      <c r="P1920" s="29">
        <v>111.5</v>
      </c>
      <c r="Q1920" s="29">
        <v>127</v>
      </c>
      <c r="R1920" s="29">
        <v>145.69999999999999</v>
      </c>
      <c r="S1920" s="33">
        <v>0.30672645739910304</v>
      </c>
      <c r="T1920" s="34">
        <v>761494.84304932738</v>
      </c>
      <c r="U1920" s="34">
        <v>105837.35174765035</v>
      </c>
      <c r="V1920" s="35">
        <v>655657.49130167707</v>
      </c>
      <c r="W1920" s="24">
        <v>0</v>
      </c>
      <c r="X1920" s="35">
        <v>655657.49130167707</v>
      </c>
    </row>
    <row r="1921" spans="1:24">
      <c r="A1921" s="24">
        <v>1920</v>
      </c>
      <c r="B1921" s="25" t="s">
        <v>60</v>
      </c>
      <c r="C1921" s="25" t="s">
        <v>101</v>
      </c>
      <c r="D1921" s="26">
        <v>43463</v>
      </c>
      <c r="E1921" s="27">
        <v>43463</v>
      </c>
      <c r="F1921" s="27">
        <v>43435</v>
      </c>
      <c r="G1921" s="27">
        <v>44798</v>
      </c>
      <c r="H1921" s="28">
        <v>3.6575342465753424</v>
      </c>
      <c r="I1921" s="29">
        <v>25</v>
      </c>
      <c r="J1921" s="30">
        <v>0.05</v>
      </c>
      <c r="K1921" s="29">
        <v>3.7999999999999999E-2</v>
      </c>
      <c r="L1921" s="31">
        <v>9976171</v>
      </c>
      <c r="M1921" s="32" t="s">
        <v>2189</v>
      </c>
      <c r="N1921" s="29">
        <v>798</v>
      </c>
      <c r="O1921" s="29">
        <v>84</v>
      </c>
      <c r="P1921" s="29">
        <v>96</v>
      </c>
      <c r="Q1921" s="29">
        <v>127</v>
      </c>
      <c r="R1921" s="29">
        <v>95.3</v>
      </c>
      <c r="S1921" s="33">
        <v>-7.2916666666666963E-3</v>
      </c>
      <c r="T1921" s="34">
        <v>9903428.0864583328</v>
      </c>
      <c r="U1921" s="34">
        <v>1376440.8406192637</v>
      </c>
      <c r="V1921" s="35">
        <v>8526987.2458390687</v>
      </c>
      <c r="W1921" s="24">
        <v>0</v>
      </c>
      <c r="X1921" s="35">
        <v>8526987.2458390687</v>
      </c>
    </row>
    <row r="1922" spans="1:24">
      <c r="A1922" s="24">
        <v>1921</v>
      </c>
      <c r="B1922" s="25" t="s">
        <v>60</v>
      </c>
      <c r="C1922" s="25" t="s">
        <v>102</v>
      </c>
      <c r="D1922" s="26">
        <v>43463</v>
      </c>
      <c r="E1922" s="27">
        <v>43463</v>
      </c>
      <c r="F1922" s="27">
        <v>43435</v>
      </c>
      <c r="G1922" s="27">
        <v>44798</v>
      </c>
      <c r="H1922" s="28">
        <v>3.6575342465753424</v>
      </c>
      <c r="I1922" s="29">
        <v>25</v>
      </c>
      <c r="J1922" s="30">
        <v>0.05</v>
      </c>
      <c r="K1922" s="29">
        <v>3.7999999999999999E-2</v>
      </c>
      <c r="L1922" s="31">
        <v>21103901</v>
      </c>
      <c r="M1922" s="32" t="s">
        <v>2189</v>
      </c>
      <c r="N1922" s="29">
        <v>798</v>
      </c>
      <c r="O1922" s="29">
        <v>84</v>
      </c>
      <c r="P1922" s="29">
        <v>96</v>
      </c>
      <c r="Q1922" s="29">
        <v>127</v>
      </c>
      <c r="R1922" s="29">
        <v>95.3</v>
      </c>
      <c r="S1922" s="33">
        <v>-7.2916666666666963E-3</v>
      </c>
      <c r="T1922" s="34">
        <v>20950018.388541665</v>
      </c>
      <c r="U1922" s="34">
        <v>2911765.5694540236</v>
      </c>
      <c r="V1922" s="35">
        <v>18038252.819087639</v>
      </c>
      <c r="W1922" s="24">
        <v>0</v>
      </c>
      <c r="X1922" s="35">
        <v>18038252.819087639</v>
      </c>
    </row>
    <row r="1923" spans="1:24">
      <c r="A1923" s="24">
        <v>1922</v>
      </c>
      <c r="B1923" s="25" t="s">
        <v>60</v>
      </c>
      <c r="C1923" s="25" t="s">
        <v>103</v>
      </c>
      <c r="D1923" s="26">
        <v>43463</v>
      </c>
      <c r="E1923" s="27">
        <v>43463</v>
      </c>
      <c r="F1923" s="27">
        <v>43435</v>
      </c>
      <c r="G1923" s="27">
        <v>44798</v>
      </c>
      <c r="H1923" s="28">
        <v>3.6575342465753424</v>
      </c>
      <c r="I1923" s="29">
        <v>25</v>
      </c>
      <c r="J1923" s="30">
        <v>0.05</v>
      </c>
      <c r="K1923" s="29">
        <v>3.7999999999999999E-2</v>
      </c>
      <c r="L1923" s="31">
        <v>580650</v>
      </c>
      <c r="M1923" s="32" t="s">
        <v>2189</v>
      </c>
      <c r="N1923" s="29">
        <v>798</v>
      </c>
      <c r="O1923" s="29">
        <v>84</v>
      </c>
      <c r="P1923" s="29">
        <v>96</v>
      </c>
      <c r="Q1923" s="29">
        <v>127</v>
      </c>
      <c r="R1923" s="29">
        <v>95.3</v>
      </c>
      <c r="S1923" s="33">
        <v>-7.2916666666666963E-3</v>
      </c>
      <c r="T1923" s="34">
        <v>576416.09375</v>
      </c>
      <c r="U1923" s="34">
        <v>80113.940920376714</v>
      </c>
      <c r="V1923" s="35">
        <v>496302.15282962332</v>
      </c>
      <c r="W1923" s="24">
        <v>0</v>
      </c>
      <c r="X1923" s="35">
        <v>496302.15282962332</v>
      </c>
    </row>
    <row r="1924" spans="1:24">
      <c r="A1924" s="24">
        <v>1923</v>
      </c>
      <c r="B1924" s="25" t="s">
        <v>60</v>
      </c>
      <c r="C1924" s="25" t="s">
        <v>104</v>
      </c>
      <c r="D1924" s="26">
        <v>43463</v>
      </c>
      <c r="E1924" s="27">
        <v>43463</v>
      </c>
      <c r="F1924" s="27">
        <v>43435</v>
      </c>
      <c r="G1924" s="27">
        <v>44798</v>
      </c>
      <c r="H1924" s="28">
        <v>3.6575342465753424</v>
      </c>
      <c r="I1924" s="29">
        <v>25</v>
      </c>
      <c r="J1924" s="30">
        <v>0.05</v>
      </c>
      <c r="K1924" s="29">
        <v>3.7999999999999999E-2</v>
      </c>
      <c r="L1924" s="31">
        <v>175035</v>
      </c>
      <c r="M1924" s="32" t="s">
        <v>1877</v>
      </c>
      <c r="N1924" s="29">
        <v>642</v>
      </c>
      <c r="O1924" s="29">
        <v>84</v>
      </c>
      <c r="P1924" s="29">
        <v>79.3</v>
      </c>
      <c r="Q1924" s="29">
        <v>127</v>
      </c>
      <c r="R1924" s="29">
        <v>94</v>
      </c>
      <c r="S1924" s="33">
        <v>0.18537200504413623</v>
      </c>
      <c r="T1924" s="34">
        <v>207481.5889029004</v>
      </c>
      <c r="U1924" s="34">
        <v>28837.098643956539</v>
      </c>
      <c r="V1924" s="35">
        <v>178644.49025894387</v>
      </c>
      <c r="W1924" s="24">
        <v>0</v>
      </c>
      <c r="X1924" s="35">
        <v>178644.49025894387</v>
      </c>
    </row>
    <row r="1925" spans="1:24">
      <c r="A1925" s="24">
        <v>1924</v>
      </c>
      <c r="B1925" s="25" t="s">
        <v>60</v>
      </c>
      <c r="C1925" s="25" t="s">
        <v>105</v>
      </c>
      <c r="D1925" s="26">
        <v>43463</v>
      </c>
      <c r="E1925" s="27">
        <v>43463</v>
      </c>
      <c r="F1925" s="27">
        <v>43435</v>
      </c>
      <c r="G1925" s="27">
        <v>44798</v>
      </c>
      <c r="H1925" s="28">
        <v>3.6575342465753424</v>
      </c>
      <c r="I1925" s="29">
        <v>25</v>
      </c>
      <c r="J1925" s="30">
        <v>0.05</v>
      </c>
      <c r="K1925" s="29">
        <v>3.7999999999999999E-2</v>
      </c>
      <c r="L1925" s="31">
        <v>132796</v>
      </c>
      <c r="M1925" s="32" t="s">
        <v>2189</v>
      </c>
      <c r="N1925" s="29">
        <v>798</v>
      </c>
      <c r="O1925" s="29">
        <v>84</v>
      </c>
      <c r="P1925" s="29">
        <v>96</v>
      </c>
      <c r="Q1925" s="29">
        <v>127</v>
      </c>
      <c r="R1925" s="29">
        <v>95.3</v>
      </c>
      <c r="S1925" s="33">
        <v>-7.2916666666666963E-3</v>
      </c>
      <c r="T1925" s="34">
        <v>131827.69583333333</v>
      </c>
      <c r="U1925" s="34">
        <v>18322.243861986299</v>
      </c>
      <c r="V1925" s="35">
        <v>113505.45197134704</v>
      </c>
      <c r="W1925" s="24">
        <v>0</v>
      </c>
      <c r="X1925" s="35">
        <v>113505.45197134704</v>
      </c>
    </row>
    <row r="1926" spans="1:24">
      <c r="A1926" s="24">
        <v>1925</v>
      </c>
      <c r="B1926" s="25" t="s">
        <v>60</v>
      </c>
      <c r="C1926" s="25" t="s">
        <v>106</v>
      </c>
      <c r="D1926" s="26">
        <v>43463</v>
      </c>
      <c r="E1926" s="27">
        <v>43463</v>
      </c>
      <c r="F1926" s="27">
        <v>43435</v>
      </c>
      <c r="G1926" s="27">
        <v>44798</v>
      </c>
      <c r="H1926" s="28">
        <v>3.6575342465753424</v>
      </c>
      <c r="I1926" s="29">
        <v>25</v>
      </c>
      <c r="J1926" s="30">
        <v>0.05</v>
      </c>
      <c r="K1926" s="29">
        <v>3.7999999999999999E-2</v>
      </c>
      <c r="L1926" s="31">
        <v>469552</v>
      </c>
      <c r="M1926" s="32" t="s">
        <v>1871</v>
      </c>
      <c r="N1926" s="29">
        <v>639</v>
      </c>
      <c r="O1926" s="29">
        <v>84</v>
      </c>
      <c r="P1926" s="29">
        <v>111.6</v>
      </c>
      <c r="Q1926" s="29">
        <v>127</v>
      </c>
      <c r="R1926" s="29">
        <v>116.2</v>
      </c>
      <c r="S1926" s="33">
        <v>4.1218637992831618E-2</v>
      </c>
      <c r="T1926" s="34">
        <v>488906.29390681011</v>
      </c>
      <c r="U1926" s="34">
        <v>67951.277506554732</v>
      </c>
      <c r="V1926" s="35">
        <v>420955.01640025538</v>
      </c>
      <c r="W1926" s="24">
        <v>0</v>
      </c>
      <c r="X1926" s="35">
        <v>420955.01640025538</v>
      </c>
    </row>
    <row r="1927" spans="1:24">
      <c r="A1927" s="24">
        <v>1926</v>
      </c>
      <c r="B1927" s="25" t="s">
        <v>60</v>
      </c>
      <c r="C1927" s="25" t="s">
        <v>110</v>
      </c>
      <c r="D1927" s="26">
        <v>43463</v>
      </c>
      <c r="E1927" s="27">
        <v>43463</v>
      </c>
      <c r="F1927" s="27">
        <v>43435</v>
      </c>
      <c r="G1927" s="27">
        <v>44798</v>
      </c>
      <c r="H1927" s="28">
        <v>3.6575342465753424</v>
      </c>
      <c r="I1927" s="29">
        <v>25</v>
      </c>
      <c r="J1927" s="30">
        <v>0.05</v>
      </c>
      <c r="K1927" s="29">
        <v>3.7999999999999999E-2</v>
      </c>
      <c r="L1927" s="31">
        <v>16789210</v>
      </c>
      <c r="M1927" s="32" t="s">
        <v>1939</v>
      </c>
      <c r="N1927" s="29">
        <v>673</v>
      </c>
      <c r="O1927" s="29">
        <v>84</v>
      </c>
      <c r="P1927" s="29">
        <v>95.4</v>
      </c>
      <c r="Q1927" s="29">
        <v>127</v>
      </c>
      <c r="R1927" s="29">
        <v>104.3</v>
      </c>
      <c r="S1927" s="33">
        <v>9.3291404612159234E-2</v>
      </c>
      <c r="T1927" s="34">
        <v>18355498.983228508</v>
      </c>
      <c r="U1927" s="34">
        <v>2551162.9134772117</v>
      </c>
      <c r="V1927" s="35">
        <v>15804336.069751296</v>
      </c>
      <c r="W1927" s="24">
        <v>0</v>
      </c>
      <c r="X1927" s="35">
        <v>15804336.069751296</v>
      </c>
    </row>
    <row r="1928" spans="1:24">
      <c r="A1928" s="24">
        <v>1927</v>
      </c>
      <c r="B1928" s="25" t="s">
        <v>60</v>
      </c>
      <c r="C1928" s="25" t="s">
        <v>86</v>
      </c>
      <c r="D1928" s="26">
        <v>43463</v>
      </c>
      <c r="E1928" s="27">
        <v>43463</v>
      </c>
      <c r="F1928" s="27">
        <v>43435</v>
      </c>
      <c r="G1928" s="27">
        <v>44798</v>
      </c>
      <c r="H1928" s="28">
        <v>3.6575342465753424</v>
      </c>
      <c r="I1928" s="29">
        <v>25</v>
      </c>
      <c r="J1928" s="30">
        <v>0.05</v>
      </c>
      <c r="K1928" s="29">
        <v>3.7999999999999999E-2</v>
      </c>
      <c r="L1928" s="31">
        <v>892500</v>
      </c>
      <c r="M1928" s="32" t="s">
        <v>2189</v>
      </c>
      <c r="N1928" s="29">
        <v>798</v>
      </c>
      <c r="O1928" s="29">
        <v>84</v>
      </c>
      <c r="P1928" s="29">
        <v>96</v>
      </c>
      <c r="Q1928" s="29">
        <v>127</v>
      </c>
      <c r="R1928" s="29">
        <v>95.3</v>
      </c>
      <c r="S1928" s="33">
        <v>-7.2916666666666963E-3</v>
      </c>
      <c r="T1928" s="34">
        <v>885992.1875</v>
      </c>
      <c r="U1928" s="34">
        <v>123140.77718321918</v>
      </c>
      <c r="V1928" s="35">
        <v>762851.41031678079</v>
      </c>
      <c r="W1928" s="24">
        <v>0</v>
      </c>
      <c r="X1928" s="35">
        <v>762851.41031678079</v>
      </c>
    </row>
    <row r="1929" spans="1:24">
      <c r="A1929" s="24">
        <v>1928</v>
      </c>
      <c r="B1929" s="25" t="s">
        <v>60</v>
      </c>
      <c r="C1929" s="25" t="s">
        <v>90</v>
      </c>
      <c r="D1929" s="26">
        <v>43463</v>
      </c>
      <c r="E1929" s="27">
        <v>43463</v>
      </c>
      <c r="F1929" s="27">
        <v>43435</v>
      </c>
      <c r="G1929" s="27">
        <v>44798</v>
      </c>
      <c r="H1929" s="28">
        <v>3.6575342465753424</v>
      </c>
      <c r="I1929" s="29">
        <v>25</v>
      </c>
      <c r="J1929" s="30">
        <v>0.05</v>
      </c>
      <c r="K1929" s="29">
        <v>3.7999999999999999E-2</v>
      </c>
      <c r="L1929" s="31">
        <v>472500</v>
      </c>
      <c r="M1929" s="32" t="s">
        <v>2189</v>
      </c>
      <c r="N1929" s="29">
        <v>798</v>
      </c>
      <c r="O1929" s="29">
        <v>84</v>
      </c>
      <c r="P1929" s="29">
        <v>96</v>
      </c>
      <c r="Q1929" s="29">
        <v>127</v>
      </c>
      <c r="R1929" s="29">
        <v>95.3</v>
      </c>
      <c r="S1929" s="33">
        <v>-7.2916666666666963E-3</v>
      </c>
      <c r="T1929" s="34">
        <v>469054.6875</v>
      </c>
      <c r="U1929" s="34">
        <v>65192.176155821915</v>
      </c>
      <c r="V1929" s="35">
        <v>403862.51134417811</v>
      </c>
      <c r="W1929" s="24">
        <v>0</v>
      </c>
      <c r="X1929" s="35">
        <v>403862.51134417811</v>
      </c>
    </row>
    <row r="1930" spans="1:24">
      <c r="A1930" s="24">
        <v>1929</v>
      </c>
      <c r="B1930" s="25" t="s">
        <v>60</v>
      </c>
      <c r="C1930" s="25" t="s">
        <v>91</v>
      </c>
      <c r="D1930" s="26">
        <v>43463</v>
      </c>
      <c r="E1930" s="27">
        <v>43463</v>
      </c>
      <c r="F1930" s="27">
        <v>43435</v>
      </c>
      <c r="G1930" s="27">
        <v>44798</v>
      </c>
      <c r="H1930" s="28">
        <v>3.6575342465753424</v>
      </c>
      <c r="I1930" s="29">
        <v>25</v>
      </c>
      <c r="J1930" s="30">
        <v>0.05</v>
      </c>
      <c r="K1930" s="29">
        <v>3.7999999999999999E-2</v>
      </c>
      <c r="L1930" s="31">
        <v>637760</v>
      </c>
      <c r="M1930" s="32" t="s">
        <v>2189</v>
      </c>
      <c r="N1930" s="29">
        <v>798</v>
      </c>
      <c r="O1930" s="29">
        <v>84</v>
      </c>
      <c r="P1930" s="29">
        <v>96</v>
      </c>
      <c r="Q1930" s="29">
        <v>127</v>
      </c>
      <c r="R1930" s="29">
        <v>95.3</v>
      </c>
      <c r="S1930" s="33">
        <v>-7.2916666666666963E-3</v>
      </c>
      <c r="T1930" s="34">
        <v>633109.66666666663</v>
      </c>
      <c r="U1930" s="34">
        <v>87993.570931506838</v>
      </c>
      <c r="V1930" s="35">
        <v>545116.09573515982</v>
      </c>
      <c r="W1930" s="24">
        <v>0</v>
      </c>
      <c r="X1930" s="35">
        <v>545116.09573515982</v>
      </c>
    </row>
    <row r="1931" spans="1:24">
      <c r="A1931" s="24">
        <v>1930</v>
      </c>
      <c r="B1931" s="25" t="s">
        <v>60</v>
      </c>
      <c r="C1931" s="25" t="s">
        <v>92</v>
      </c>
      <c r="D1931" s="26">
        <v>43463</v>
      </c>
      <c r="E1931" s="27">
        <v>43463</v>
      </c>
      <c r="F1931" s="27">
        <v>43435</v>
      </c>
      <c r="G1931" s="27">
        <v>44798</v>
      </c>
      <c r="H1931" s="28">
        <v>3.6575342465753424</v>
      </c>
      <c r="I1931" s="29">
        <v>25</v>
      </c>
      <c r="J1931" s="30">
        <v>0.05</v>
      </c>
      <c r="K1931" s="29">
        <v>3.7999999999999999E-2</v>
      </c>
      <c r="L1931" s="31">
        <v>21044329</v>
      </c>
      <c r="M1931" s="32" t="s">
        <v>2189</v>
      </c>
      <c r="N1931" s="29">
        <v>798</v>
      </c>
      <c r="O1931" s="29">
        <v>84</v>
      </c>
      <c r="P1931" s="29">
        <v>96</v>
      </c>
      <c r="Q1931" s="29">
        <v>127</v>
      </c>
      <c r="R1931" s="29">
        <v>95.3</v>
      </c>
      <c r="S1931" s="33">
        <v>-7.2916666666666963E-3</v>
      </c>
      <c r="T1931" s="34">
        <v>20890880.767708331</v>
      </c>
      <c r="U1931" s="34">
        <v>2903546.2502625855</v>
      </c>
      <c r="V1931" s="35">
        <v>17987334.517445747</v>
      </c>
      <c r="W1931" s="24">
        <v>0</v>
      </c>
      <c r="X1931" s="35">
        <v>17987334.517445747</v>
      </c>
    </row>
    <row r="1932" spans="1:24">
      <c r="A1932" s="24">
        <v>1931</v>
      </c>
      <c r="B1932" s="25" t="s">
        <v>60</v>
      </c>
      <c r="C1932" s="25" t="s">
        <v>93</v>
      </c>
      <c r="D1932" s="26">
        <v>43463</v>
      </c>
      <c r="E1932" s="27">
        <v>43463</v>
      </c>
      <c r="F1932" s="27">
        <v>43435</v>
      </c>
      <c r="G1932" s="27">
        <v>44798</v>
      </c>
      <c r="H1932" s="28">
        <v>3.6575342465753424</v>
      </c>
      <c r="I1932" s="29">
        <v>25</v>
      </c>
      <c r="J1932" s="30">
        <v>0.05</v>
      </c>
      <c r="K1932" s="29">
        <v>3.7999999999999999E-2</v>
      </c>
      <c r="L1932" s="31">
        <v>969266</v>
      </c>
      <c r="M1932" s="32" t="s">
        <v>2189</v>
      </c>
      <c r="N1932" s="29">
        <v>798</v>
      </c>
      <c r="O1932" s="29">
        <v>84</v>
      </c>
      <c r="P1932" s="29">
        <v>96</v>
      </c>
      <c r="Q1932" s="29">
        <v>127</v>
      </c>
      <c r="R1932" s="29">
        <v>95.3</v>
      </c>
      <c r="S1932" s="33">
        <v>-7.2916666666666963E-3</v>
      </c>
      <c r="T1932" s="34">
        <v>962198.43541666667</v>
      </c>
      <c r="U1932" s="34">
        <v>133732.4017224315</v>
      </c>
      <c r="V1932" s="35">
        <v>828466.03369423514</v>
      </c>
      <c r="W1932" s="24">
        <v>0</v>
      </c>
      <c r="X1932" s="35">
        <v>828466.03369423514</v>
      </c>
    </row>
    <row r="1933" spans="1:24">
      <c r="A1933" s="24">
        <v>1932</v>
      </c>
      <c r="B1933" s="25" t="s">
        <v>60</v>
      </c>
      <c r="C1933" s="25" t="s">
        <v>94</v>
      </c>
      <c r="D1933" s="26">
        <v>43463</v>
      </c>
      <c r="E1933" s="27">
        <v>43463</v>
      </c>
      <c r="F1933" s="27">
        <v>43435</v>
      </c>
      <c r="G1933" s="27">
        <v>44798</v>
      </c>
      <c r="H1933" s="28">
        <v>3.6575342465753424</v>
      </c>
      <c r="I1933" s="29">
        <v>25</v>
      </c>
      <c r="J1933" s="30">
        <v>0.05</v>
      </c>
      <c r="K1933" s="29">
        <v>3.7999999999999999E-2</v>
      </c>
      <c r="L1933" s="31">
        <v>735000</v>
      </c>
      <c r="M1933" s="32" t="s">
        <v>2189</v>
      </c>
      <c r="N1933" s="29">
        <v>798</v>
      </c>
      <c r="O1933" s="29">
        <v>84</v>
      </c>
      <c r="P1933" s="29">
        <v>96</v>
      </c>
      <c r="Q1933" s="29">
        <v>127</v>
      </c>
      <c r="R1933" s="29">
        <v>95.3</v>
      </c>
      <c r="S1933" s="33">
        <v>-7.2916666666666963E-3</v>
      </c>
      <c r="T1933" s="34">
        <v>729640.625</v>
      </c>
      <c r="U1933" s="34">
        <v>101410.0517979452</v>
      </c>
      <c r="V1933" s="35">
        <v>628230.57320205483</v>
      </c>
      <c r="W1933" s="24">
        <v>0</v>
      </c>
      <c r="X1933" s="35">
        <v>628230.57320205483</v>
      </c>
    </row>
    <row r="1934" spans="1:24">
      <c r="A1934" s="24">
        <v>1933</v>
      </c>
      <c r="B1934" s="25" t="s">
        <v>60</v>
      </c>
      <c r="C1934" s="25" t="s">
        <v>95</v>
      </c>
      <c r="D1934" s="26">
        <v>43463</v>
      </c>
      <c r="E1934" s="27">
        <v>43463</v>
      </c>
      <c r="F1934" s="27">
        <v>43435</v>
      </c>
      <c r="G1934" s="27">
        <v>44798</v>
      </c>
      <c r="H1934" s="28">
        <v>3.6575342465753424</v>
      </c>
      <c r="I1934" s="29">
        <v>25</v>
      </c>
      <c r="J1934" s="30">
        <v>0.05</v>
      </c>
      <c r="K1934" s="29">
        <v>3.7999999999999999E-2</v>
      </c>
      <c r="L1934" s="31">
        <v>126000</v>
      </c>
      <c r="M1934" s="32" t="s">
        <v>2189</v>
      </c>
      <c r="N1934" s="29">
        <v>798</v>
      </c>
      <c r="O1934" s="29">
        <v>84</v>
      </c>
      <c r="P1934" s="29">
        <v>96</v>
      </c>
      <c r="Q1934" s="29">
        <v>127</v>
      </c>
      <c r="R1934" s="29">
        <v>95.3</v>
      </c>
      <c r="S1934" s="33">
        <v>-7.2916666666666963E-3</v>
      </c>
      <c r="T1934" s="34">
        <v>125081.25</v>
      </c>
      <c r="U1934" s="34">
        <v>17384.580308219178</v>
      </c>
      <c r="V1934" s="35">
        <v>107696.66969178081</v>
      </c>
      <c r="W1934" s="24">
        <v>0</v>
      </c>
      <c r="X1934" s="35">
        <v>107696.66969178081</v>
      </c>
    </row>
    <row r="1935" spans="1:24">
      <c r="A1935" s="24">
        <v>1934</v>
      </c>
      <c r="B1935" s="25" t="s">
        <v>60</v>
      </c>
      <c r="C1935" s="25" t="s">
        <v>96</v>
      </c>
      <c r="D1935" s="26">
        <v>43463</v>
      </c>
      <c r="E1935" s="27">
        <v>43463</v>
      </c>
      <c r="F1935" s="27">
        <v>43435</v>
      </c>
      <c r="G1935" s="27">
        <v>44798</v>
      </c>
      <c r="H1935" s="28">
        <v>3.6575342465753424</v>
      </c>
      <c r="I1935" s="29">
        <v>25</v>
      </c>
      <c r="J1935" s="30">
        <v>0.05</v>
      </c>
      <c r="K1935" s="29">
        <v>3.7999999999999999E-2</v>
      </c>
      <c r="L1935" s="31">
        <v>29327302</v>
      </c>
      <c r="M1935" s="32" t="s">
        <v>2189</v>
      </c>
      <c r="N1935" s="29">
        <v>798</v>
      </c>
      <c r="O1935" s="29">
        <v>84</v>
      </c>
      <c r="P1935" s="29">
        <v>96</v>
      </c>
      <c r="Q1935" s="29">
        <v>127</v>
      </c>
      <c r="R1935" s="29">
        <v>95.3</v>
      </c>
      <c r="S1935" s="33">
        <v>-7.2916666666666963E-3</v>
      </c>
      <c r="T1935" s="34">
        <v>29113457.089583334</v>
      </c>
      <c r="U1935" s="34">
        <v>4046371.7209714041</v>
      </c>
      <c r="V1935" s="35">
        <v>25067085.368611928</v>
      </c>
      <c r="W1935" s="24">
        <v>0</v>
      </c>
      <c r="X1935" s="35">
        <v>25067085.368611928</v>
      </c>
    </row>
    <row r="1936" spans="1:24">
      <c r="A1936" s="24">
        <v>1935</v>
      </c>
      <c r="B1936" s="25" t="s">
        <v>60</v>
      </c>
      <c r="C1936" s="25" t="s">
        <v>97</v>
      </c>
      <c r="D1936" s="26">
        <v>43463</v>
      </c>
      <c r="E1936" s="27">
        <v>43463</v>
      </c>
      <c r="F1936" s="27">
        <v>43435</v>
      </c>
      <c r="G1936" s="27">
        <v>44798</v>
      </c>
      <c r="H1936" s="28">
        <v>3.6575342465753424</v>
      </c>
      <c r="I1936" s="29">
        <v>25</v>
      </c>
      <c r="J1936" s="30">
        <v>0.05</v>
      </c>
      <c r="K1936" s="29">
        <v>3.7999999999999999E-2</v>
      </c>
      <c r="L1936" s="31">
        <v>1517250</v>
      </c>
      <c r="M1936" s="32" t="s">
        <v>1941</v>
      </c>
      <c r="N1936" s="29">
        <v>674</v>
      </c>
      <c r="O1936" s="29">
        <v>84</v>
      </c>
      <c r="P1936" s="29">
        <v>106.1</v>
      </c>
      <c r="Q1936" s="29">
        <v>127</v>
      </c>
      <c r="R1936" s="29">
        <v>122.8</v>
      </c>
      <c r="S1936" s="33">
        <v>0.15739868049010372</v>
      </c>
      <c r="T1936" s="34">
        <v>1756063.1479736099</v>
      </c>
      <c r="U1936" s="34">
        <v>244068.72190877047</v>
      </c>
      <c r="V1936" s="35">
        <v>1511994.4260648394</v>
      </c>
      <c r="W1936" s="24">
        <v>0</v>
      </c>
      <c r="X1936" s="35">
        <v>1511994.4260648394</v>
      </c>
    </row>
    <row r="1937" spans="1:24">
      <c r="A1937" s="24">
        <v>1936</v>
      </c>
      <c r="B1937" s="25" t="s">
        <v>60</v>
      </c>
      <c r="C1937" s="25" t="s">
        <v>98</v>
      </c>
      <c r="D1937" s="26">
        <v>43463</v>
      </c>
      <c r="E1937" s="27">
        <v>43463</v>
      </c>
      <c r="F1937" s="27">
        <v>43435</v>
      </c>
      <c r="G1937" s="27">
        <v>44798</v>
      </c>
      <c r="H1937" s="28">
        <v>3.6575342465753424</v>
      </c>
      <c r="I1937" s="29">
        <v>25</v>
      </c>
      <c r="J1937" s="30">
        <v>0.05</v>
      </c>
      <c r="K1937" s="29">
        <v>3.7999999999999999E-2</v>
      </c>
      <c r="L1937" s="31">
        <v>312900</v>
      </c>
      <c r="M1937" s="32" t="s">
        <v>2189</v>
      </c>
      <c r="N1937" s="29">
        <v>798</v>
      </c>
      <c r="O1937" s="29">
        <v>84</v>
      </c>
      <c r="P1937" s="29">
        <v>96</v>
      </c>
      <c r="Q1937" s="29">
        <v>127</v>
      </c>
      <c r="R1937" s="29">
        <v>95.3</v>
      </c>
      <c r="S1937" s="33">
        <v>-7.2916666666666963E-3</v>
      </c>
      <c r="T1937" s="34">
        <v>310618.4375</v>
      </c>
      <c r="U1937" s="34">
        <v>43171.70776541096</v>
      </c>
      <c r="V1937" s="35">
        <v>267446.72973458905</v>
      </c>
      <c r="W1937" s="24">
        <v>0</v>
      </c>
      <c r="X1937" s="35">
        <v>267446.72973458905</v>
      </c>
    </row>
    <row r="1938" spans="1:24">
      <c r="A1938" s="24">
        <v>1937</v>
      </c>
      <c r="B1938" s="25" t="s">
        <v>60</v>
      </c>
      <c r="C1938" s="25" t="s">
        <v>99</v>
      </c>
      <c r="D1938" s="26">
        <v>43463</v>
      </c>
      <c r="E1938" s="27">
        <v>43463</v>
      </c>
      <c r="F1938" s="27">
        <v>43435</v>
      </c>
      <c r="G1938" s="27">
        <v>44798</v>
      </c>
      <c r="H1938" s="28">
        <v>3.6575342465753424</v>
      </c>
      <c r="I1938" s="29">
        <v>25</v>
      </c>
      <c r="J1938" s="30">
        <v>0.05</v>
      </c>
      <c r="K1938" s="29">
        <v>3.7999999999999999E-2</v>
      </c>
      <c r="L1938" s="31">
        <v>1174950</v>
      </c>
      <c r="M1938" s="32" t="s">
        <v>2189</v>
      </c>
      <c r="N1938" s="29">
        <v>798</v>
      </c>
      <c r="O1938" s="29">
        <v>84</v>
      </c>
      <c r="P1938" s="29">
        <v>96</v>
      </c>
      <c r="Q1938" s="29">
        <v>127</v>
      </c>
      <c r="R1938" s="29">
        <v>95.3</v>
      </c>
      <c r="S1938" s="33">
        <v>-7.2916666666666963E-3</v>
      </c>
      <c r="T1938" s="34">
        <v>1166382.65625</v>
      </c>
      <c r="U1938" s="34">
        <v>162111.21137414384</v>
      </c>
      <c r="V1938" s="35">
        <v>1004271.4448758562</v>
      </c>
      <c r="W1938" s="24">
        <v>0</v>
      </c>
      <c r="X1938" s="35">
        <v>1004271.4448758562</v>
      </c>
    </row>
    <row r="1939" spans="1:24">
      <c r="A1939" s="24">
        <v>1938</v>
      </c>
      <c r="B1939" s="25" t="s">
        <v>60</v>
      </c>
      <c r="C1939" s="25" t="s">
        <v>100</v>
      </c>
      <c r="D1939" s="26">
        <v>43463</v>
      </c>
      <c r="E1939" s="27">
        <v>43463</v>
      </c>
      <c r="F1939" s="27">
        <v>43435</v>
      </c>
      <c r="G1939" s="27">
        <v>44798</v>
      </c>
      <c r="H1939" s="28">
        <v>3.6575342465753424</v>
      </c>
      <c r="I1939" s="29">
        <v>25</v>
      </c>
      <c r="J1939" s="30">
        <v>0.05</v>
      </c>
      <c r="K1939" s="29">
        <v>3.7999999999999999E-2</v>
      </c>
      <c r="L1939" s="31">
        <v>582750</v>
      </c>
      <c r="M1939" s="32" t="s">
        <v>1973</v>
      </c>
      <c r="N1939" s="29">
        <v>690</v>
      </c>
      <c r="O1939" s="29">
        <v>84</v>
      </c>
      <c r="P1939" s="29">
        <v>111.5</v>
      </c>
      <c r="Q1939" s="29">
        <v>127</v>
      </c>
      <c r="R1939" s="29">
        <v>145.69999999999999</v>
      </c>
      <c r="S1939" s="33">
        <v>0.30672645739910304</v>
      </c>
      <c r="T1939" s="34">
        <v>761494.84304932738</v>
      </c>
      <c r="U1939" s="34">
        <v>105837.35174765035</v>
      </c>
      <c r="V1939" s="35">
        <v>655657.49130167707</v>
      </c>
      <c r="W1939" s="24">
        <v>0</v>
      </c>
      <c r="X1939" s="35">
        <v>655657.49130167707</v>
      </c>
    </row>
    <row r="1940" spans="1:24">
      <c r="A1940" s="24">
        <v>1939</v>
      </c>
      <c r="B1940" s="25" t="s">
        <v>60</v>
      </c>
      <c r="C1940" s="25" t="s">
        <v>101</v>
      </c>
      <c r="D1940" s="26">
        <v>43463</v>
      </c>
      <c r="E1940" s="27">
        <v>43463</v>
      </c>
      <c r="F1940" s="27">
        <v>43435</v>
      </c>
      <c r="G1940" s="27">
        <v>44798</v>
      </c>
      <c r="H1940" s="28">
        <v>3.6575342465753424</v>
      </c>
      <c r="I1940" s="29">
        <v>25</v>
      </c>
      <c r="J1940" s="30">
        <v>0.05</v>
      </c>
      <c r="K1940" s="29">
        <v>3.7999999999999999E-2</v>
      </c>
      <c r="L1940" s="31">
        <v>9976171</v>
      </c>
      <c r="M1940" s="32" t="s">
        <v>2189</v>
      </c>
      <c r="N1940" s="29">
        <v>798</v>
      </c>
      <c r="O1940" s="29">
        <v>84</v>
      </c>
      <c r="P1940" s="29">
        <v>96</v>
      </c>
      <c r="Q1940" s="29">
        <v>127</v>
      </c>
      <c r="R1940" s="29">
        <v>95.3</v>
      </c>
      <c r="S1940" s="33">
        <v>-7.2916666666666963E-3</v>
      </c>
      <c r="T1940" s="34">
        <v>9903428.0864583328</v>
      </c>
      <c r="U1940" s="34">
        <v>1376440.8406192637</v>
      </c>
      <c r="V1940" s="35">
        <v>8526987.2458390687</v>
      </c>
      <c r="W1940" s="24">
        <v>0</v>
      </c>
      <c r="X1940" s="35">
        <v>8526987.2458390687</v>
      </c>
    </row>
    <row r="1941" spans="1:24">
      <c r="A1941" s="24">
        <v>1940</v>
      </c>
      <c r="B1941" s="25" t="s">
        <v>60</v>
      </c>
      <c r="C1941" s="25" t="s">
        <v>102</v>
      </c>
      <c r="D1941" s="26">
        <v>43463</v>
      </c>
      <c r="E1941" s="27">
        <v>43463</v>
      </c>
      <c r="F1941" s="27">
        <v>43435</v>
      </c>
      <c r="G1941" s="27">
        <v>44798</v>
      </c>
      <c r="H1941" s="28">
        <v>3.6575342465753424</v>
      </c>
      <c r="I1941" s="29">
        <v>25</v>
      </c>
      <c r="J1941" s="30">
        <v>0.05</v>
      </c>
      <c r="K1941" s="29">
        <v>3.7999999999999999E-2</v>
      </c>
      <c r="L1941" s="31">
        <v>21103901</v>
      </c>
      <c r="M1941" s="32" t="s">
        <v>2189</v>
      </c>
      <c r="N1941" s="29">
        <v>798</v>
      </c>
      <c r="O1941" s="29">
        <v>84</v>
      </c>
      <c r="P1941" s="29">
        <v>96</v>
      </c>
      <c r="Q1941" s="29">
        <v>127</v>
      </c>
      <c r="R1941" s="29">
        <v>95.3</v>
      </c>
      <c r="S1941" s="33">
        <v>-7.2916666666666963E-3</v>
      </c>
      <c r="T1941" s="34">
        <v>20950018.388541665</v>
      </c>
      <c r="U1941" s="34">
        <v>2911765.5694540236</v>
      </c>
      <c r="V1941" s="35">
        <v>18038252.819087639</v>
      </c>
      <c r="W1941" s="24">
        <v>0</v>
      </c>
      <c r="X1941" s="35">
        <v>18038252.819087639</v>
      </c>
    </row>
    <row r="1942" spans="1:24">
      <c r="A1942" s="24">
        <v>1941</v>
      </c>
      <c r="B1942" s="25" t="s">
        <v>60</v>
      </c>
      <c r="C1942" s="25" t="s">
        <v>103</v>
      </c>
      <c r="D1942" s="26">
        <v>43463</v>
      </c>
      <c r="E1942" s="27">
        <v>43463</v>
      </c>
      <c r="F1942" s="27">
        <v>43435</v>
      </c>
      <c r="G1942" s="27">
        <v>44798</v>
      </c>
      <c r="H1942" s="28">
        <v>3.6575342465753424</v>
      </c>
      <c r="I1942" s="29">
        <v>25</v>
      </c>
      <c r="J1942" s="30">
        <v>0.05</v>
      </c>
      <c r="K1942" s="29">
        <v>3.7999999999999999E-2</v>
      </c>
      <c r="L1942" s="31">
        <v>580650</v>
      </c>
      <c r="M1942" s="32" t="s">
        <v>2189</v>
      </c>
      <c r="N1942" s="29">
        <v>798</v>
      </c>
      <c r="O1942" s="29">
        <v>84</v>
      </c>
      <c r="P1942" s="29">
        <v>96</v>
      </c>
      <c r="Q1942" s="29">
        <v>127</v>
      </c>
      <c r="R1942" s="29">
        <v>95.3</v>
      </c>
      <c r="S1942" s="33">
        <v>-7.2916666666666963E-3</v>
      </c>
      <c r="T1942" s="34">
        <v>576416.09375</v>
      </c>
      <c r="U1942" s="34">
        <v>80113.940920376714</v>
      </c>
      <c r="V1942" s="35">
        <v>496302.15282962332</v>
      </c>
      <c r="W1942" s="24">
        <v>0</v>
      </c>
      <c r="X1942" s="35">
        <v>496302.15282962332</v>
      </c>
    </row>
    <row r="1943" spans="1:24">
      <c r="A1943" s="24">
        <v>1942</v>
      </c>
      <c r="B1943" s="25" t="s">
        <v>60</v>
      </c>
      <c r="C1943" s="25" t="s">
        <v>104</v>
      </c>
      <c r="D1943" s="26">
        <v>43463</v>
      </c>
      <c r="E1943" s="27">
        <v>43463</v>
      </c>
      <c r="F1943" s="27">
        <v>43435</v>
      </c>
      <c r="G1943" s="27">
        <v>44798</v>
      </c>
      <c r="H1943" s="28">
        <v>3.6575342465753424</v>
      </c>
      <c r="I1943" s="29">
        <v>25</v>
      </c>
      <c r="J1943" s="30">
        <v>0.05</v>
      </c>
      <c r="K1943" s="29">
        <v>3.7999999999999999E-2</v>
      </c>
      <c r="L1943" s="31">
        <v>175035</v>
      </c>
      <c r="M1943" s="32" t="s">
        <v>1877</v>
      </c>
      <c r="N1943" s="29">
        <v>642</v>
      </c>
      <c r="O1943" s="29">
        <v>84</v>
      </c>
      <c r="P1943" s="29">
        <v>79.3</v>
      </c>
      <c r="Q1943" s="29">
        <v>127</v>
      </c>
      <c r="R1943" s="29">
        <v>94</v>
      </c>
      <c r="S1943" s="33">
        <v>0.18537200504413623</v>
      </c>
      <c r="T1943" s="34">
        <v>207481.5889029004</v>
      </c>
      <c r="U1943" s="34">
        <v>28837.098643956539</v>
      </c>
      <c r="V1943" s="35">
        <v>178644.49025894387</v>
      </c>
      <c r="W1943" s="24">
        <v>0</v>
      </c>
      <c r="X1943" s="35">
        <v>178644.49025894387</v>
      </c>
    </row>
    <row r="1944" spans="1:24">
      <c r="A1944" s="24">
        <v>1943</v>
      </c>
      <c r="B1944" s="25" t="s">
        <v>60</v>
      </c>
      <c r="C1944" s="25" t="s">
        <v>105</v>
      </c>
      <c r="D1944" s="26">
        <v>43463</v>
      </c>
      <c r="E1944" s="27">
        <v>43463</v>
      </c>
      <c r="F1944" s="27">
        <v>43435</v>
      </c>
      <c r="G1944" s="27">
        <v>44798</v>
      </c>
      <c r="H1944" s="28">
        <v>3.6575342465753424</v>
      </c>
      <c r="I1944" s="29">
        <v>25</v>
      </c>
      <c r="J1944" s="30">
        <v>0.05</v>
      </c>
      <c r="K1944" s="29">
        <v>3.7999999999999999E-2</v>
      </c>
      <c r="L1944" s="31">
        <v>132796</v>
      </c>
      <c r="M1944" s="32" t="s">
        <v>2189</v>
      </c>
      <c r="N1944" s="29">
        <v>798</v>
      </c>
      <c r="O1944" s="29">
        <v>84</v>
      </c>
      <c r="P1944" s="29">
        <v>96</v>
      </c>
      <c r="Q1944" s="29">
        <v>127</v>
      </c>
      <c r="R1944" s="29">
        <v>95.3</v>
      </c>
      <c r="S1944" s="33">
        <v>-7.2916666666666963E-3</v>
      </c>
      <c r="T1944" s="34">
        <v>131827.69583333333</v>
      </c>
      <c r="U1944" s="34">
        <v>18322.243861986299</v>
      </c>
      <c r="V1944" s="35">
        <v>113505.45197134704</v>
      </c>
      <c r="W1944" s="24">
        <v>0</v>
      </c>
      <c r="X1944" s="35">
        <v>113505.45197134704</v>
      </c>
    </row>
    <row r="1945" spans="1:24">
      <c r="A1945" s="24">
        <v>1944</v>
      </c>
      <c r="B1945" s="25" t="s">
        <v>60</v>
      </c>
      <c r="C1945" s="25" t="s">
        <v>106</v>
      </c>
      <c r="D1945" s="26">
        <v>43463</v>
      </c>
      <c r="E1945" s="27">
        <v>43463</v>
      </c>
      <c r="F1945" s="27">
        <v>43435</v>
      </c>
      <c r="G1945" s="27">
        <v>44798</v>
      </c>
      <c r="H1945" s="28">
        <v>3.6575342465753424</v>
      </c>
      <c r="I1945" s="29">
        <v>25</v>
      </c>
      <c r="J1945" s="30">
        <v>0.05</v>
      </c>
      <c r="K1945" s="29">
        <v>3.7999999999999999E-2</v>
      </c>
      <c r="L1945" s="31">
        <v>469552</v>
      </c>
      <c r="M1945" s="32" t="s">
        <v>1871</v>
      </c>
      <c r="N1945" s="29">
        <v>639</v>
      </c>
      <c r="O1945" s="29">
        <v>84</v>
      </c>
      <c r="P1945" s="29">
        <v>111.6</v>
      </c>
      <c r="Q1945" s="29">
        <v>127</v>
      </c>
      <c r="R1945" s="29">
        <v>116.2</v>
      </c>
      <c r="S1945" s="33">
        <v>4.1218637992831618E-2</v>
      </c>
      <c r="T1945" s="34">
        <v>488906.29390681011</v>
      </c>
      <c r="U1945" s="34">
        <v>67951.277506554732</v>
      </c>
      <c r="V1945" s="35">
        <v>420955.01640025538</v>
      </c>
      <c r="W1945" s="24">
        <v>0</v>
      </c>
      <c r="X1945" s="35">
        <v>420955.01640025538</v>
      </c>
    </row>
    <row r="1946" spans="1:24">
      <c r="A1946" s="24">
        <v>1945</v>
      </c>
      <c r="B1946" s="25" t="s">
        <v>60</v>
      </c>
      <c r="C1946" s="25" t="s">
        <v>110</v>
      </c>
      <c r="D1946" s="26">
        <v>43463</v>
      </c>
      <c r="E1946" s="27">
        <v>43463</v>
      </c>
      <c r="F1946" s="27">
        <v>43435</v>
      </c>
      <c r="G1946" s="27">
        <v>44798</v>
      </c>
      <c r="H1946" s="28">
        <v>3.6575342465753424</v>
      </c>
      <c r="I1946" s="29">
        <v>25</v>
      </c>
      <c r="J1946" s="30">
        <v>0.05</v>
      </c>
      <c r="K1946" s="29">
        <v>3.7999999999999999E-2</v>
      </c>
      <c r="L1946" s="31">
        <v>16789210</v>
      </c>
      <c r="M1946" s="32" t="s">
        <v>1939</v>
      </c>
      <c r="N1946" s="29">
        <v>673</v>
      </c>
      <c r="O1946" s="29">
        <v>84</v>
      </c>
      <c r="P1946" s="29">
        <v>95.4</v>
      </c>
      <c r="Q1946" s="29">
        <v>127</v>
      </c>
      <c r="R1946" s="29">
        <v>104.3</v>
      </c>
      <c r="S1946" s="33">
        <v>9.3291404612159234E-2</v>
      </c>
      <c r="T1946" s="34">
        <v>18355498.983228508</v>
      </c>
      <c r="U1946" s="34">
        <v>2551162.9134772117</v>
      </c>
      <c r="V1946" s="35">
        <v>15804336.069751296</v>
      </c>
      <c r="W1946" s="24">
        <v>0</v>
      </c>
      <c r="X1946" s="35">
        <v>15804336.069751296</v>
      </c>
    </row>
    <row r="1947" spans="1:24">
      <c r="A1947" s="24">
        <v>1946</v>
      </c>
      <c r="B1947" s="25" t="s">
        <v>60</v>
      </c>
      <c r="C1947" s="25" t="s">
        <v>86</v>
      </c>
      <c r="D1947" s="26">
        <v>43463</v>
      </c>
      <c r="E1947" s="27">
        <v>43463</v>
      </c>
      <c r="F1947" s="27">
        <v>43435</v>
      </c>
      <c r="G1947" s="27">
        <v>44798</v>
      </c>
      <c r="H1947" s="28">
        <v>3.6575342465753424</v>
      </c>
      <c r="I1947" s="29">
        <v>25</v>
      </c>
      <c r="J1947" s="30">
        <v>0.05</v>
      </c>
      <c r="K1947" s="29">
        <v>3.7999999999999999E-2</v>
      </c>
      <c r="L1947" s="31">
        <v>892500</v>
      </c>
      <c r="M1947" s="32" t="s">
        <v>2189</v>
      </c>
      <c r="N1947" s="29">
        <v>798</v>
      </c>
      <c r="O1947" s="29">
        <v>84</v>
      </c>
      <c r="P1947" s="29">
        <v>96</v>
      </c>
      <c r="Q1947" s="29">
        <v>127</v>
      </c>
      <c r="R1947" s="29">
        <v>95.3</v>
      </c>
      <c r="S1947" s="33">
        <v>-7.2916666666666963E-3</v>
      </c>
      <c r="T1947" s="34">
        <v>885992.1875</v>
      </c>
      <c r="U1947" s="34">
        <v>123140.77718321918</v>
      </c>
      <c r="V1947" s="35">
        <v>762851.41031678079</v>
      </c>
      <c r="W1947" s="24">
        <v>0</v>
      </c>
      <c r="X1947" s="35">
        <v>762851.41031678079</v>
      </c>
    </row>
    <row r="1948" spans="1:24">
      <c r="A1948" s="24">
        <v>1947</v>
      </c>
      <c r="B1948" s="25" t="s">
        <v>60</v>
      </c>
      <c r="C1948" s="25" t="s">
        <v>90</v>
      </c>
      <c r="D1948" s="26">
        <v>43463</v>
      </c>
      <c r="E1948" s="27">
        <v>43463</v>
      </c>
      <c r="F1948" s="27">
        <v>43435</v>
      </c>
      <c r="G1948" s="27">
        <v>44798</v>
      </c>
      <c r="H1948" s="28">
        <v>3.6575342465753424</v>
      </c>
      <c r="I1948" s="29">
        <v>25</v>
      </c>
      <c r="J1948" s="30">
        <v>0.05</v>
      </c>
      <c r="K1948" s="29">
        <v>3.7999999999999999E-2</v>
      </c>
      <c r="L1948" s="31">
        <v>472500</v>
      </c>
      <c r="M1948" s="32" t="s">
        <v>2189</v>
      </c>
      <c r="N1948" s="29">
        <v>798</v>
      </c>
      <c r="O1948" s="29">
        <v>84</v>
      </c>
      <c r="P1948" s="29">
        <v>96</v>
      </c>
      <c r="Q1948" s="29">
        <v>127</v>
      </c>
      <c r="R1948" s="29">
        <v>95.3</v>
      </c>
      <c r="S1948" s="33">
        <v>-7.2916666666666963E-3</v>
      </c>
      <c r="T1948" s="34">
        <v>469054.6875</v>
      </c>
      <c r="U1948" s="34">
        <v>65192.176155821915</v>
      </c>
      <c r="V1948" s="35">
        <v>403862.51134417811</v>
      </c>
      <c r="W1948" s="24">
        <v>0</v>
      </c>
      <c r="X1948" s="35">
        <v>403862.51134417811</v>
      </c>
    </row>
    <row r="1949" spans="1:24">
      <c r="A1949" s="24">
        <v>1948</v>
      </c>
      <c r="B1949" s="25" t="s">
        <v>60</v>
      </c>
      <c r="C1949" s="25" t="s">
        <v>91</v>
      </c>
      <c r="D1949" s="26">
        <v>43463</v>
      </c>
      <c r="E1949" s="27">
        <v>43463</v>
      </c>
      <c r="F1949" s="27">
        <v>43435</v>
      </c>
      <c r="G1949" s="27">
        <v>44798</v>
      </c>
      <c r="H1949" s="28">
        <v>3.6575342465753424</v>
      </c>
      <c r="I1949" s="29">
        <v>25</v>
      </c>
      <c r="J1949" s="30">
        <v>0.05</v>
      </c>
      <c r="K1949" s="29">
        <v>3.7999999999999999E-2</v>
      </c>
      <c r="L1949" s="31">
        <v>637760</v>
      </c>
      <c r="M1949" s="32" t="s">
        <v>2189</v>
      </c>
      <c r="N1949" s="29">
        <v>798</v>
      </c>
      <c r="O1949" s="29">
        <v>84</v>
      </c>
      <c r="P1949" s="29">
        <v>96</v>
      </c>
      <c r="Q1949" s="29">
        <v>127</v>
      </c>
      <c r="R1949" s="29">
        <v>95.3</v>
      </c>
      <c r="S1949" s="33">
        <v>-7.2916666666666963E-3</v>
      </c>
      <c r="T1949" s="34">
        <v>633109.66666666663</v>
      </c>
      <c r="U1949" s="34">
        <v>87993.570931506838</v>
      </c>
      <c r="V1949" s="35">
        <v>545116.09573515982</v>
      </c>
      <c r="W1949" s="24">
        <v>0</v>
      </c>
      <c r="X1949" s="35">
        <v>545116.09573515982</v>
      </c>
    </row>
    <row r="1950" spans="1:24">
      <c r="A1950" s="24">
        <v>1949</v>
      </c>
      <c r="B1950" s="25" t="s">
        <v>60</v>
      </c>
      <c r="C1950" s="25" t="s">
        <v>92</v>
      </c>
      <c r="D1950" s="26">
        <v>43463</v>
      </c>
      <c r="E1950" s="27">
        <v>43463</v>
      </c>
      <c r="F1950" s="27">
        <v>43435</v>
      </c>
      <c r="G1950" s="27">
        <v>44798</v>
      </c>
      <c r="H1950" s="28">
        <v>3.6575342465753424</v>
      </c>
      <c r="I1950" s="29">
        <v>25</v>
      </c>
      <c r="J1950" s="30">
        <v>0.05</v>
      </c>
      <c r="K1950" s="29">
        <v>3.7999999999999999E-2</v>
      </c>
      <c r="L1950" s="31">
        <v>21044329</v>
      </c>
      <c r="M1950" s="32" t="s">
        <v>2189</v>
      </c>
      <c r="N1950" s="29">
        <v>798</v>
      </c>
      <c r="O1950" s="29">
        <v>84</v>
      </c>
      <c r="P1950" s="29">
        <v>96</v>
      </c>
      <c r="Q1950" s="29">
        <v>127</v>
      </c>
      <c r="R1950" s="29">
        <v>95.3</v>
      </c>
      <c r="S1950" s="33">
        <v>-7.2916666666666963E-3</v>
      </c>
      <c r="T1950" s="34">
        <v>20890880.767708331</v>
      </c>
      <c r="U1950" s="34">
        <v>2903546.2502625855</v>
      </c>
      <c r="V1950" s="35">
        <v>17987334.517445747</v>
      </c>
      <c r="W1950" s="24">
        <v>0</v>
      </c>
      <c r="X1950" s="35">
        <v>17987334.517445747</v>
      </c>
    </row>
    <row r="1951" spans="1:24">
      <c r="A1951" s="24">
        <v>1950</v>
      </c>
      <c r="B1951" s="25" t="s">
        <v>60</v>
      </c>
      <c r="C1951" s="25" t="s">
        <v>93</v>
      </c>
      <c r="D1951" s="26">
        <v>43463</v>
      </c>
      <c r="E1951" s="27">
        <v>43463</v>
      </c>
      <c r="F1951" s="27">
        <v>43435</v>
      </c>
      <c r="G1951" s="27">
        <v>44798</v>
      </c>
      <c r="H1951" s="28">
        <v>3.6575342465753424</v>
      </c>
      <c r="I1951" s="29">
        <v>25</v>
      </c>
      <c r="J1951" s="30">
        <v>0.05</v>
      </c>
      <c r="K1951" s="29">
        <v>3.7999999999999999E-2</v>
      </c>
      <c r="L1951" s="31">
        <v>969266</v>
      </c>
      <c r="M1951" s="32" t="s">
        <v>2189</v>
      </c>
      <c r="N1951" s="29">
        <v>798</v>
      </c>
      <c r="O1951" s="29">
        <v>84</v>
      </c>
      <c r="P1951" s="29">
        <v>96</v>
      </c>
      <c r="Q1951" s="29">
        <v>127</v>
      </c>
      <c r="R1951" s="29">
        <v>95.3</v>
      </c>
      <c r="S1951" s="33">
        <v>-7.2916666666666963E-3</v>
      </c>
      <c r="T1951" s="34">
        <v>962198.43541666667</v>
      </c>
      <c r="U1951" s="34">
        <v>133732.4017224315</v>
      </c>
      <c r="V1951" s="35">
        <v>828466.03369423514</v>
      </c>
      <c r="W1951" s="24">
        <v>0</v>
      </c>
      <c r="X1951" s="35">
        <v>828466.03369423514</v>
      </c>
    </row>
    <row r="1952" spans="1:24">
      <c r="A1952" s="24">
        <v>1951</v>
      </c>
      <c r="B1952" s="25" t="s">
        <v>60</v>
      </c>
      <c r="C1952" s="25" t="s">
        <v>94</v>
      </c>
      <c r="D1952" s="26">
        <v>43463</v>
      </c>
      <c r="E1952" s="27">
        <v>43463</v>
      </c>
      <c r="F1952" s="27">
        <v>43435</v>
      </c>
      <c r="G1952" s="27">
        <v>44798</v>
      </c>
      <c r="H1952" s="28">
        <v>3.6575342465753424</v>
      </c>
      <c r="I1952" s="29">
        <v>25</v>
      </c>
      <c r="J1952" s="30">
        <v>0.05</v>
      </c>
      <c r="K1952" s="29">
        <v>3.7999999999999999E-2</v>
      </c>
      <c r="L1952" s="31">
        <v>735000</v>
      </c>
      <c r="M1952" s="32" t="s">
        <v>2189</v>
      </c>
      <c r="N1952" s="29">
        <v>798</v>
      </c>
      <c r="O1952" s="29">
        <v>84</v>
      </c>
      <c r="P1952" s="29">
        <v>96</v>
      </c>
      <c r="Q1952" s="29">
        <v>127</v>
      </c>
      <c r="R1952" s="29">
        <v>95.3</v>
      </c>
      <c r="S1952" s="33">
        <v>-7.2916666666666963E-3</v>
      </c>
      <c r="T1952" s="34">
        <v>729640.625</v>
      </c>
      <c r="U1952" s="34">
        <v>101410.0517979452</v>
      </c>
      <c r="V1952" s="35">
        <v>628230.57320205483</v>
      </c>
      <c r="W1952" s="24">
        <v>0</v>
      </c>
      <c r="X1952" s="35">
        <v>628230.57320205483</v>
      </c>
    </row>
    <row r="1953" spans="1:24">
      <c r="A1953" s="24">
        <v>1952</v>
      </c>
      <c r="B1953" s="25" t="s">
        <v>60</v>
      </c>
      <c r="C1953" s="25" t="s">
        <v>95</v>
      </c>
      <c r="D1953" s="26">
        <v>43463</v>
      </c>
      <c r="E1953" s="27">
        <v>43463</v>
      </c>
      <c r="F1953" s="27">
        <v>43435</v>
      </c>
      <c r="G1953" s="27">
        <v>44798</v>
      </c>
      <c r="H1953" s="28">
        <v>3.6575342465753424</v>
      </c>
      <c r="I1953" s="29">
        <v>25</v>
      </c>
      <c r="J1953" s="30">
        <v>0.05</v>
      </c>
      <c r="K1953" s="29">
        <v>3.7999999999999999E-2</v>
      </c>
      <c r="L1953" s="31">
        <v>126000</v>
      </c>
      <c r="M1953" s="32" t="s">
        <v>2189</v>
      </c>
      <c r="N1953" s="29">
        <v>798</v>
      </c>
      <c r="O1953" s="29">
        <v>84</v>
      </c>
      <c r="P1953" s="29">
        <v>96</v>
      </c>
      <c r="Q1953" s="29">
        <v>127</v>
      </c>
      <c r="R1953" s="29">
        <v>95.3</v>
      </c>
      <c r="S1953" s="33">
        <v>-7.2916666666666963E-3</v>
      </c>
      <c r="T1953" s="34">
        <v>125081.25</v>
      </c>
      <c r="U1953" s="34">
        <v>17384.580308219178</v>
      </c>
      <c r="V1953" s="35">
        <v>107696.66969178081</v>
      </c>
      <c r="W1953" s="24">
        <v>0</v>
      </c>
      <c r="X1953" s="35">
        <v>107696.66969178081</v>
      </c>
    </row>
    <row r="1954" spans="1:24">
      <c r="A1954" s="24">
        <v>1953</v>
      </c>
      <c r="B1954" s="25" t="s">
        <v>60</v>
      </c>
      <c r="C1954" s="25" t="s">
        <v>96</v>
      </c>
      <c r="D1954" s="26">
        <v>43463</v>
      </c>
      <c r="E1954" s="27">
        <v>43463</v>
      </c>
      <c r="F1954" s="27">
        <v>43435</v>
      </c>
      <c r="G1954" s="27">
        <v>44798</v>
      </c>
      <c r="H1954" s="28">
        <v>3.6575342465753424</v>
      </c>
      <c r="I1954" s="29">
        <v>25</v>
      </c>
      <c r="J1954" s="30">
        <v>0.05</v>
      </c>
      <c r="K1954" s="29">
        <v>3.7999999999999999E-2</v>
      </c>
      <c r="L1954" s="31">
        <v>29327302</v>
      </c>
      <c r="M1954" s="32" t="s">
        <v>2189</v>
      </c>
      <c r="N1954" s="29">
        <v>798</v>
      </c>
      <c r="O1954" s="29">
        <v>84</v>
      </c>
      <c r="P1954" s="29">
        <v>96</v>
      </c>
      <c r="Q1954" s="29">
        <v>127</v>
      </c>
      <c r="R1954" s="29">
        <v>95.3</v>
      </c>
      <c r="S1954" s="33">
        <v>-7.2916666666666963E-3</v>
      </c>
      <c r="T1954" s="34">
        <v>29113457.089583334</v>
      </c>
      <c r="U1954" s="34">
        <v>4046371.7209714041</v>
      </c>
      <c r="V1954" s="35">
        <v>25067085.368611928</v>
      </c>
      <c r="W1954" s="24">
        <v>0</v>
      </c>
      <c r="X1954" s="35">
        <v>25067085.368611928</v>
      </c>
    </row>
    <row r="1955" spans="1:24">
      <c r="A1955" s="24">
        <v>1954</v>
      </c>
      <c r="B1955" s="25" t="s">
        <v>60</v>
      </c>
      <c r="C1955" s="25" t="s">
        <v>97</v>
      </c>
      <c r="D1955" s="26">
        <v>43463</v>
      </c>
      <c r="E1955" s="27">
        <v>43463</v>
      </c>
      <c r="F1955" s="27">
        <v>43435</v>
      </c>
      <c r="G1955" s="27">
        <v>44798</v>
      </c>
      <c r="H1955" s="28">
        <v>3.6575342465753424</v>
      </c>
      <c r="I1955" s="29">
        <v>25</v>
      </c>
      <c r="J1955" s="30">
        <v>0.05</v>
      </c>
      <c r="K1955" s="29">
        <v>3.7999999999999999E-2</v>
      </c>
      <c r="L1955" s="31">
        <v>1517250</v>
      </c>
      <c r="M1955" s="32" t="s">
        <v>1941</v>
      </c>
      <c r="N1955" s="29">
        <v>674</v>
      </c>
      <c r="O1955" s="29">
        <v>84</v>
      </c>
      <c r="P1955" s="29">
        <v>106.1</v>
      </c>
      <c r="Q1955" s="29">
        <v>127</v>
      </c>
      <c r="R1955" s="29">
        <v>122.8</v>
      </c>
      <c r="S1955" s="33">
        <v>0.15739868049010372</v>
      </c>
      <c r="T1955" s="34">
        <v>1756063.1479736099</v>
      </c>
      <c r="U1955" s="34">
        <v>244068.72190877047</v>
      </c>
      <c r="V1955" s="35">
        <v>1511994.4260648394</v>
      </c>
      <c r="W1955" s="24">
        <v>0</v>
      </c>
      <c r="X1955" s="35">
        <v>1511994.4260648394</v>
      </c>
    </row>
    <row r="1956" spans="1:24">
      <c r="A1956" s="24">
        <v>1955</v>
      </c>
      <c r="B1956" s="25" t="s">
        <v>60</v>
      </c>
      <c r="C1956" s="25" t="s">
        <v>98</v>
      </c>
      <c r="D1956" s="26">
        <v>43463</v>
      </c>
      <c r="E1956" s="27">
        <v>43463</v>
      </c>
      <c r="F1956" s="27">
        <v>43435</v>
      </c>
      <c r="G1956" s="27">
        <v>44798</v>
      </c>
      <c r="H1956" s="28">
        <v>3.6575342465753424</v>
      </c>
      <c r="I1956" s="29">
        <v>25</v>
      </c>
      <c r="J1956" s="30">
        <v>0.05</v>
      </c>
      <c r="K1956" s="29">
        <v>3.7999999999999999E-2</v>
      </c>
      <c r="L1956" s="31">
        <v>312900</v>
      </c>
      <c r="M1956" s="32" t="s">
        <v>2189</v>
      </c>
      <c r="N1956" s="29">
        <v>798</v>
      </c>
      <c r="O1956" s="29">
        <v>84</v>
      </c>
      <c r="P1956" s="29">
        <v>96</v>
      </c>
      <c r="Q1956" s="29">
        <v>127</v>
      </c>
      <c r="R1956" s="29">
        <v>95.3</v>
      </c>
      <c r="S1956" s="33">
        <v>-7.2916666666666963E-3</v>
      </c>
      <c r="T1956" s="34">
        <v>310618.4375</v>
      </c>
      <c r="U1956" s="34">
        <v>43171.70776541096</v>
      </c>
      <c r="V1956" s="35">
        <v>267446.72973458905</v>
      </c>
      <c r="W1956" s="24">
        <v>0</v>
      </c>
      <c r="X1956" s="35">
        <v>267446.72973458905</v>
      </c>
    </row>
    <row r="1957" spans="1:24">
      <c r="A1957" s="24">
        <v>1956</v>
      </c>
      <c r="B1957" s="25" t="s">
        <v>60</v>
      </c>
      <c r="C1957" s="25" t="s">
        <v>99</v>
      </c>
      <c r="D1957" s="26">
        <v>43463</v>
      </c>
      <c r="E1957" s="27">
        <v>43463</v>
      </c>
      <c r="F1957" s="27">
        <v>43435</v>
      </c>
      <c r="G1957" s="27">
        <v>44798</v>
      </c>
      <c r="H1957" s="28">
        <v>3.6575342465753424</v>
      </c>
      <c r="I1957" s="29">
        <v>25</v>
      </c>
      <c r="J1957" s="30">
        <v>0.05</v>
      </c>
      <c r="K1957" s="29">
        <v>3.7999999999999999E-2</v>
      </c>
      <c r="L1957" s="31">
        <v>1174950</v>
      </c>
      <c r="M1957" s="32" t="s">
        <v>2189</v>
      </c>
      <c r="N1957" s="29">
        <v>798</v>
      </c>
      <c r="O1957" s="29">
        <v>84</v>
      </c>
      <c r="P1957" s="29">
        <v>96</v>
      </c>
      <c r="Q1957" s="29">
        <v>127</v>
      </c>
      <c r="R1957" s="29">
        <v>95.3</v>
      </c>
      <c r="S1957" s="33">
        <v>-7.2916666666666963E-3</v>
      </c>
      <c r="T1957" s="34">
        <v>1166382.65625</v>
      </c>
      <c r="U1957" s="34">
        <v>162111.21137414384</v>
      </c>
      <c r="V1957" s="35">
        <v>1004271.4448758562</v>
      </c>
      <c r="W1957" s="24">
        <v>0</v>
      </c>
      <c r="X1957" s="35">
        <v>1004271.4448758562</v>
      </c>
    </row>
    <row r="1958" spans="1:24">
      <c r="A1958" s="24">
        <v>1957</v>
      </c>
      <c r="B1958" s="25" t="s">
        <v>60</v>
      </c>
      <c r="C1958" s="25" t="s">
        <v>100</v>
      </c>
      <c r="D1958" s="26">
        <v>43463</v>
      </c>
      <c r="E1958" s="27">
        <v>43463</v>
      </c>
      <c r="F1958" s="27">
        <v>43435</v>
      </c>
      <c r="G1958" s="27">
        <v>44798</v>
      </c>
      <c r="H1958" s="28">
        <v>3.6575342465753424</v>
      </c>
      <c r="I1958" s="29">
        <v>25</v>
      </c>
      <c r="J1958" s="30">
        <v>0.05</v>
      </c>
      <c r="K1958" s="29">
        <v>3.7999999999999999E-2</v>
      </c>
      <c r="L1958" s="31">
        <v>582750</v>
      </c>
      <c r="M1958" s="32" t="s">
        <v>1973</v>
      </c>
      <c r="N1958" s="29">
        <v>690</v>
      </c>
      <c r="O1958" s="29">
        <v>84</v>
      </c>
      <c r="P1958" s="29">
        <v>111.5</v>
      </c>
      <c r="Q1958" s="29">
        <v>127</v>
      </c>
      <c r="R1958" s="29">
        <v>145.69999999999999</v>
      </c>
      <c r="S1958" s="33">
        <v>0.30672645739910304</v>
      </c>
      <c r="T1958" s="34">
        <v>761494.84304932738</v>
      </c>
      <c r="U1958" s="34">
        <v>105837.35174765035</v>
      </c>
      <c r="V1958" s="35">
        <v>655657.49130167707</v>
      </c>
      <c r="W1958" s="24">
        <v>0</v>
      </c>
      <c r="X1958" s="35">
        <v>655657.49130167707</v>
      </c>
    </row>
    <row r="1959" spans="1:24">
      <c r="A1959" s="24">
        <v>1958</v>
      </c>
      <c r="B1959" s="25" t="s">
        <v>60</v>
      </c>
      <c r="C1959" s="25" t="s">
        <v>101</v>
      </c>
      <c r="D1959" s="26">
        <v>43463</v>
      </c>
      <c r="E1959" s="27">
        <v>43463</v>
      </c>
      <c r="F1959" s="27">
        <v>43435</v>
      </c>
      <c r="G1959" s="27">
        <v>44798</v>
      </c>
      <c r="H1959" s="28">
        <v>3.6575342465753424</v>
      </c>
      <c r="I1959" s="29">
        <v>25</v>
      </c>
      <c r="J1959" s="30">
        <v>0.05</v>
      </c>
      <c r="K1959" s="29">
        <v>3.7999999999999999E-2</v>
      </c>
      <c r="L1959" s="31">
        <v>9976171</v>
      </c>
      <c r="M1959" s="32" t="s">
        <v>2189</v>
      </c>
      <c r="N1959" s="29">
        <v>798</v>
      </c>
      <c r="O1959" s="29">
        <v>84</v>
      </c>
      <c r="P1959" s="29">
        <v>96</v>
      </c>
      <c r="Q1959" s="29">
        <v>127</v>
      </c>
      <c r="R1959" s="29">
        <v>95.3</v>
      </c>
      <c r="S1959" s="33">
        <v>-7.2916666666666963E-3</v>
      </c>
      <c r="T1959" s="34">
        <v>9903428.0864583328</v>
      </c>
      <c r="U1959" s="34">
        <v>1376440.8406192637</v>
      </c>
      <c r="V1959" s="35">
        <v>8526987.2458390687</v>
      </c>
      <c r="W1959" s="24">
        <v>0</v>
      </c>
      <c r="X1959" s="35">
        <v>8526987.2458390687</v>
      </c>
    </row>
    <row r="1960" spans="1:24">
      <c r="A1960" s="24">
        <v>1959</v>
      </c>
      <c r="B1960" s="25" t="s">
        <v>60</v>
      </c>
      <c r="C1960" s="25" t="s">
        <v>102</v>
      </c>
      <c r="D1960" s="26">
        <v>43463</v>
      </c>
      <c r="E1960" s="27">
        <v>43463</v>
      </c>
      <c r="F1960" s="27">
        <v>43435</v>
      </c>
      <c r="G1960" s="27">
        <v>44798</v>
      </c>
      <c r="H1960" s="28">
        <v>3.6575342465753424</v>
      </c>
      <c r="I1960" s="29">
        <v>25</v>
      </c>
      <c r="J1960" s="30">
        <v>0.05</v>
      </c>
      <c r="K1960" s="29">
        <v>3.7999999999999999E-2</v>
      </c>
      <c r="L1960" s="31">
        <v>21103901</v>
      </c>
      <c r="M1960" s="32" t="s">
        <v>2189</v>
      </c>
      <c r="N1960" s="29">
        <v>798</v>
      </c>
      <c r="O1960" s="29">
        <v>84</v>
      </c>
      <c r="P1960" s="29">
        <v>96</v>
      </c>
      <c r="Q1960" s="29">
        <v>127</v>
      </c>
      <c r="R1960" s="29">
        <v>95.3</v>
      </c>
      <c r="S1960" s="33">
        <v>-7.2916666666666963E-3</v>
      </c>
      <c r="T1960" s="34">
        <v>20950018.388541665</v>
      </c>
      <c r="U1960" s="34">
        <v>2911765.5694540236</v>
      </c>
      <c r="V1960" s="35">
        <v>18038252.819087639</v>
      </c>
      <c r="W1960" s="24">
        <v>0</v>
      </c>
      <c r="X1960" s="35">
        <v>18038252.819087639</v>
      </c>
    </row>
    <row r="1961" spans="1:24">
      <c r="A1961" s="24">
        <v>1960</v>
      </c>
      <c r="B1961" s="25" t="s">
        <v>60</v>
      </c>
      <c r="C1961" s="25" t="s">
        <v>103</v>
      </c>
      <c r="D1961" s="26">
        <v>43463</v>
      </c>
      <c r="E1961" s="27">
        <v>43463</v>
      </c>
      <c r="F1961" s="27">
        <v>43435</v>
      </c>
      <c r="G1961" s="27">
        <v>44798</v>
      </c>
      <c r="H1961" s="28">
        <v>3.6575342465753424</v>
      </c>
      <c r="I1961" s="29">
        <v>25</v>
      </c>
      <c r="J1961" s="30">
        <v>0.05</v>
      </c>
      <c r="K1961" s="29">
        <v>3.7999999999999999E-2</v>
      </c>
      <c r="L1961" s="31">
        <v>580650</v>
      </c>
      <c r="M1961" s="32" t="s">
        <v>2189</v>
      </c>
      <c r="N1961" s="29">
        <v>798</v>
      </c>
      <c r="O1961" s="29">
        <v>84</v>
      </c>
      <c r="P1961" s="29">
        <v>96</v>
      </c>
      <c r="Q1961" s="29">
        <v>127</v>
      </c>
      <c r="R1961" s="29">
        <v>95.3</v>
      </c>
      <c r="S1961" s="33">
        <v>-7.2916666666666963E-3</v>
      </c>
      <c r="T1961" s="34">
        <v>576416.09375</v>
      </c>
      <c r="U1961" s="34">
        <v>80113.940920376714</v>
      </c>
      <c r="V1961" s="35">
        <v>496302.15282962332</v>
      </c>
      <c r="W1961" s="24">
        <v>0</v>
      </c>
      <c r="X1961" s="35">
        <v>496302.15282962332</v>
      </c>
    </row>
    <row r="1962" spans="1:24">
      <c r="A1962" s="24">
        <v>1961</v>
      </c>
      <c r="B1962" s="25" t="s">
        <v>60</v>
      </c>
      <c r="C1962" s="25" t="s">
        <v>104</v>
      </c>
      <c r="D1962" s="26">
        <v>43463</v>
      </c>
      <c r="E1962" s="27">
        <v>43463</v>
      </c>
      <c r="F1962" s="27">
        <v>43435</v>
      </c>
      <c r="G1962" s="27">
        <v>44798</v>
      </c>
      <c r="H1962" s="28">
        <v>3.6575342465753424</v>
      </c>
      <c r="I1962" s="29">
        <v>25</v>
      </c>
      <c r="J1962" s="30">
        <v>0.05</v>
      </c>
      <c r="K1962" s="29">
        <v>3.7999999999999999E-2</v>
      </c>
      <c r="L1962" s="31">
        <v>175035</v>
      </c>
      <c r="M1962" s="32" t="s">
        <v>1877</v>
      </c>
      <c r="N1962" s="29">
        <v>642</v>
      </c>
      <c r="O1962" s="29">
        <v>84</v>
      </c>
      <c r="P1962" s="29">
        <v>79.3</v>
      </c>
      <c r="Q1962" s="29">
        <v>127</v>
      </c>
      <c r="R1962" s="29">
        <v>94</v>
      </c>
      <c r="S1962" s="33">
        <v>0.18537200504413623</v>
      </c>
      <c r="T1962" s="34">
        <v>207481.5889029004</v>
      </c>
      <c r="U1962" s="34">
        <v>28837.098643956539</v>
      </c>
      <c r="V1962" s="35">
        <v>178644.49025894387</v>
      </c>
      <c r="W1962" s="24">
        <v>0</v>
      </c>
      <c r="X1962" s="35">
        <v>178644.49025894387</v>
      </c>
    </row>
    <row r="1963" spans="1:24">
      <c r="A1963" s="24">
        <v>1962</v>
      </c>
      <c r="B1963" s="25" t="s">
        <v>60</v>
      </c>
      <c r="C1963" s="25" t="s">
        <v>105</v>
      </c>
      <c r="D1963" s="26">
        <v>43463</v>
      </c>
      <c r="E1963" s="27">
        <v>43463</v>
      </c>
      <c r="F1963" s="27">
        <v>43435</v>
      </c>
      <c r="G1963" s="27">
        <v>44798</v>
      </c>
      <c r="H1963" s="28">
        <v>3.6575342465753424</v>
      </c>
      <c r="I1963" s="29">
        <v>25</v>
      </c>
      <c r="J1963" s="30">
        <v>0.05</v>
      </c>
      <c r="K1963" s="29">
        <v>3.7999999999999999E-2</v>
      </c>
      <c r="L1963" s="31">
        <v>132796</v>
      </c>
      <c r="M1963" s="32" t="s">
        <v>2189</v>
      </c>
      <c r="N1963" s="29">
        <v>798</v>
      </c>
      <c r="O1963" s="29">
        <v>84</v>
      </c>
      <c r="P1963" s="29">
        <v>96</v>
      </c>
      <c r="Q1963" s="29">
        <v>127</v>
      </c>
      <c r="R1963" s="29">
        <v>95.3</v>
      </c>
      <c r="S1963" s="33">
        <v>-7.2916666666666963E-3</v>
      </c>
      <c r="T1963" s="34">
        <v>131827.69583333333</v>
      </c>
      <c r="U1963" s="34">
        <v>18322.243861986299</v>
      </c>
      <c r="V1963" s="35">
        <v>113505.45197134704</v>
      </c>
      <c r="W1963" s="24">
        <v>0</v>
      </c>
      <c r="X1963" s="35">
        <v>113505.45197134704</v>
      </c>
    </row>
    <row r="1964" spans="1:24">
      <c r="A1964" s="24">
        <v>1963</v>
      </c>
      <c r="B1964" s="25" t="s">
        <v>60</v>
      </c>
      <c r="C1964" s="25" t="s">
        <v>106</v>
      </c>
      <c r="D1964" s="26">
        <v>43463</v>
      </c>
      <c r="E1964" s="27">
        <v>43463</v>
      </c>
      <c r="F1964" s="27">
        <v>43435</v>
      </c>
      <c r="G1964" s="27">
        <v>44798</v>
      </c>
      <c r="H1964" s="28">
        <v>3.6575342465753424</v>
      </c>
      <c r="I1964" s="29">
        <v>25</v>
      </c>
      <c r="J1964" s="30">
        <v>0.05</v>
      </c>
      <c r="K1964" s="29">
        <v>3.7999999999999999E-2</v>
      </c>
      <c r="L1964" s="31">
        <v>469552</v>
      </c>
      <c r="M1964" s="32" t="s">
        <v>1871</v>
      </c>
      <c r="N1964" s="29">
        <v>639</v>
      </c>
      <c r="O1964" s="29">
        <v>84</v>
      </c>
      <c r="P1964" s="29">
        <v>111.6</v>
      </c>
      <c r="Q1964" s="29">
        <v>127</v>
      </c>
      <c r="R1964" s="29">
        <v>116.2</v>
      </c>
      <c r="S1964" s="33">
        <v>4.1218637992831618E-2</v>
      </c>
      <c r="T1964" s="34">
        <v>488906.29390681011</v>
      </c>
      <c r="U1964" s="34">
        <v>67951.277506554732</v>
      </c>
      <c r="V1964" s="35">
        <v>420955.01640025538</v>
      </c>
      <c r="W1964" s="24">
        <v>0</v>
      </c>
      <c r="X1964" s="35">
        <v>420955.01640025538</v>
      </c>
    </row>
    <row r="1965" spans="1:24">
      <c r="A1965" s="24">
        <v>1964</v>
      </c>
      <c r="B1965" s="25" t="s">
        <v>60</v>
      </c>
      <c r="C1965" s="25" t="s">
        <v>110</v>
      </c>
      <c r="D1965" s="26">
        <v>43463</v>
      </c>
      <c r="E1965" s="27">
        <v>43463</v>
      </c>
      <c r="F1965" s="27">
        <v>43435</v>
      </c>
      <c r="G1965" s="27">
        <v>44798</v>
      </c>
      <c r="H1965" s="28">
        <v>3.6575342465753424</v>
      </c>
      <c r="I1965" s="29">
        <v>25</v>
      </c>
      <c r="J1965" s="30">
        <v>0.05</v>
      </c>
      <c r="K1965" s="29">
        <v>3.7999999999999999E-2</v>
      </c>
      <c r="L1965" s="31">
        <v>16789210</v>
      </c>
      <c r="M1965" s="32" t="s">
        <v>1939</v>
      </c>
      <c r="N1965" s="29">
        <v>673</v>
      </c>
      <c r="O1965" s="29">
        <v>84</v>
      </c>
      <c r="P1965" s="29">
        <v>95.4</v>
      </c>
      <c r="Q1965" s="29">
        <v>127</v>
      </c>
      <c r="R1965" s="29">
        <v>104.3</v>
      </c>
      <c r="S1965" s="33">
        <v>9.3291404612159234E-2</v>
      </c>
      <c r="T1965" s="34">
        <v>18355498.983228508</v>
      </c>
      <c r="U1965" s="34">
        <v>2551162.9134772117</v>
      </c>
      <c r="V1965" s="35">
        <v>15804336.069751296</v>
      </c>
      <c r="W1965" s="24">
        <v>0</v>
      </c>
      <c r="X1965" s="35">
        <v>15804336.069751296</v>
      </c>
    </row>
    <row r="1966" spans="1:24">
      <c r="A1966" s="24">
        <v>1965</v>
      </c>
      <c r="B1966" s="25" t="s">
        <v>60</v>
      </c>
      <c r="C1966" s="25" t="s">
        <v>86</v>
      </c>
      <c r="D1966" s="26">
        <v>43463</v>
      </c>
      <c r="E1966" s="27">
        <v>43463</v>
      </c>
      <c r="F1966" s="27">
        <v>43435</v>
      </c>
      <c r="G1966" s="27">
        <v>44798</v>
      </c>
      <c r="H1966" s="28">
        <v>3.6575342465753424</v>
      </c>
      <c r="I1966" s="29">
        <v>25</v>
      </c>
      <c r="J1966" s="30">
        <v>0.05</v>
      </c>
      <c r="K1966" s="29">
        <v>3.7999999999999999E-2</v>
      </c>
      <c r="L1966" s="31">
        <v>892500</v>
      </c>
      <c r="M1966" s="32" t="s">
        <v>2189</v>
      </c>
      <c r="N1966" s="29">
        <v>798</v>
      </c>
      <c r="O1966" s="29">
        <v>84</v>
      </c>
      <c r="P1966" s="29">
        <v>96</v>
      </c>
      <c r="Q1966" s="29">
        <v>127</v>
      </c>
      <c r="R1966" s="29">
        <v>95.3</v>
      </c>
      <c r="S1966" s="33">
        <v>-7.2916666666666963E-3</v>
      </c>
      <c r="T1966" s="34">
        <v>885992.1875</v>
      </c>
      <c r="U1966" s="34">
        <v>123140.77718321918</v>
      </c>
      <c r="V1966" s="35">
        <v>762851.41031678079</v>
      </c>
      <c r="W1966" s="24">
        <v>0</v>
      </c>
      <c r="X1966" s="35">
        <v>762851.41031678079</v>
      </c>
    </row>
    <row r="1967" spans="1:24">
      <c r="A1967" s="24">
        <v>1966</v>
      </c>
      <c r="B1967" s="25" t="s">
        <v>60</v>
      </c>
      <c r="C1967" s="25" t="s">
        <v>90</v>
      </c>
      <c r="D1967" s="26">
        <v>43463</v>
      </c>
      <c r="E1967" s="27">
        <v>43463</v>
      </c>
      <c r="F1967" s="27">
        <v>43435</v>
      </c>
      <c r="G1967" s="27">
        <v>44798</v>
      </c>
      <c r="H1967" s="28">
        <v>3.6575342465753424</v>
      </c>
      <c r="I1967" s="29">
        <v>25</v>
      </c>
      <c r="J1967" s="30">
        <v>0.05</v>
      </c>
      <c r="K1967" s="29">
        <v>3.7999999999999999E-2</v>
      </c>
      <c r="L1967" s="31">
        <v>472500</v>
      </c>
      <c r="M1967" s="32" t="s">
        <v>2189</v>
      </c>
      <c r="N1967" s="29">
        <v>798</v>
      </c>
      <c r="O1967" s="29">
        <v>84</v>
      </c>
      <c r="P1967" s="29">
        <v>96</v>
      </c>
      <c r="Q1967" s="29">
        <v>127</v>
      </c>
      <c r="R1967" s="29">
        <v>95.3</v>
      </c>
      <c r="S1967" s="33">
        <v>-7.2916666666666963E-3</v>
      </c>
      <c r="T1967" s="34">
        <v>469054.6875</v>
      </c>
      <c r="U1967" s="34">
        <v>65192.176155821915</v>
      </c>
      <c r="V1967" s="35">
        <v>403862.51134417811</v>
      </c>
      <c r="W1967" s="24">
        <v>0</v>
      </c>
      <c r="X1967" s="35">
        <v>403862.51134417811</v>
      </c>
    </row>
    <row r="1968" spans="1:24">
      <c r="A1968" s="24">
        <v>1967</v>
      </c>
      <c r="B1968" s="25" t="s">
        <v>60</v>
      </c>
      <c r="C1968" s="25" t="s">
        <v>91</v>
      </c>
      <c r="D1968" s="26">
        <v>43463</v>
      </c>
      <c r="E1968" s="27">
        <v>43463</v>
      </c>
      <c r="F1968" s="27">
        <v>43435</v>
      </c>
      <c r="G1968" s="27">
        <v>44798</v>
      </c>
      <c r="H1968" s="28">
        <v>3.6575342465753424</v>
      </c>
      <c r="I1968" s="29">
        <v>25</v>
      </c>
      <c r="J1968" s="30">
        <v>0.05</v>
      </c>
      <c r="K1968" s="29">
        <v>3.7999999999999999E-2</v>
      </c>
      <c r="L1968" s="31">
        <v>637760</v>
      </c>
      <c r="M1968" s="32" t="s">
        <v>2189</v>
      </c>
      <c r="N1968" s="29">
        <v>798</v>
      </c>
      <c r="O1968" s="29">
        <v>84</v>
      </c>
      <c r="P1968" s="29">
        <v>96</v>
      </c>
      <c r="Q1968" s="29">
        <v>127</v>
      </c>
      <c r="R1968" s="29">
        <v>95.3</v>
      </c>
      <c r="S1968" s="33">
        <v>-7.2916666666666963E-3</v>
      </c>
      <c r="T1968" s="34">
        <v>633109.66666666663</v>
      </c>
      <c r="U1968" s="34">
        <v>87993.570931506838</v>
      </c>
      <c r="V1968" s="35">
        <v>545116.09573515982</v>
      </c>
      <c r="W1968" s="24">
        <v>0</v>
      </c>
      <c r="X1968" s="35">
        <v>545116.09573515982</v>
      </c>
    </row>
    <row r="1969" spans="1:24">
      <c r="A1969" s="24">
        <v>1968</v>
      </c>
      <c r="B1969" s="25" t="s">
        <v>60</v>
      </c>
      <c r="C1969" s="25" t="s">
        <v>92</v>
      </c>
      <c r="D1969" s="26">
        <v>43463</v>
      </c>
      <c r="E1969" s="27">
        <v>43463</v>
      </c>
      <c r="F1969" s="27">
        <v>43435</v>
      </c>
      <c r="G1969" s="27">
        <v>44798</v>
      </c>
      <c r="H1969" s="28">
        <v>3.6575342465753424</v>
      </c>
      <c r="I1969" s="29">
        <v>25</v>
      </c>
      <c r="J1969" s="30">
        <v>0.05</v>
      </c>
      <c r="K1969" s="29">
        <v>3.7999999999999999E-2</v>
      </c>
      <c r="L1969" s="31">
        <v>21044329</v>
      </c>
      <c r="M1969" s="32" t="s">
        <v>2189</v>
      </c>
      <c r="N1969" s="29">
        <v>798</v>
      </c>
      <c r="O1969" s="29">
        <v>84</v>
      </c>
      <c r="P1969" s="29">
        <v>96</v>
      </c>
      <c r="Q1969" s="29">
        <v>127</v>
      </c>
      <c r="R1969" s="29">
        <v>95.3</v>
      </c>
      <c r="S1969" s="33">
        <v>-7.2916666666666963E-3</v>
      </c>
      <c r="T1969" s="34">
        <v>20890880.767708331</v>
      </c>
      <c r="U1969" s="34">
        <v>2903546.2502625855</v>
      </c>
      <c r="V1969" s="35">
        <v>17987334.517445747</v>
      </c>
      <c r="W1969" s="24">
        <v>0</v>
      </c>
      <c r="X1969" s="35">
        <v>17987334.517445747</v>
      </c>
    </row>
    <row r="1970" spans="1:24">
      <c r="A1970" s="24">
        <v>1969</v>
      </c>
      <c r="B1970" s="25" t="s">
        <v>60</v>
      </c>
      <c r="C1970" s="25" t="s">
        <v>93</v>
      </c>
      <c r="D1970" s="26">
        <v>43463</v>
      </c>
      <c r="E1970" s="27">
        <v>43463</v>
      </c>
      <c r="F1970" s="27">
        <v>43435</v>
      </c>
      <c r="G1970" s="27">
        <v>44798</v>
      </c>
      <c r="H1970" s="28">
        <v>3.6575342465753424</v>
      </c>
      <c r="I1970" s="29">
        <v>25</v>
      </c>
      <c r="J1970" s="30">
        <v>0.05</v>
      </c>
      <c r="K1970" s="29">
        <v>3.7999999999999999E-2</v>
      </c>
      <c r="L1970" s="31">
        <v>969266</v>
      </c>
      <c r="M1970" s="32" t="s">
        <v>2189</v>
      </c>
      <c r="N1970" s="29">
        <v>798</v>
      </c>
      <c r="O1970" s="29">
        <v>84</v>
      </c>
      <c r="P1970" s="29">
        <v>96</v>
      </c>
      <c r="Q1970" s="29">
        <v>127</v>
      </c>
      <c r="R1970" s="29">
        <v>95.3</v>
      </c>
      <c r="S1970" s="33">
        <v>-7.2916666666666963E-3</v>
      </c>
      <c r="T1970" s="34">
        <v>962198.43541666667</v>
      </c>
      <c r="U1970" s="34">
        <v>133732.4017224315</v>
      </c>
      <c r="V1970" s="35">
        <v>828466.03369423514</v>
      </c>
      <c r="W1970" s="24">
        <v>0</v>
      </c>
      <c r="X1970" s="35">
        <v>828466.03369423514</v>
      </c>
    </row>
    <row r="1971" spans="1:24">
      <c r="A1971" s="24">
        <v>1970</v>
      </c>
      <c r="B1971" s="25" t="s">
        <v>60</v>
      </c>
      <c r="C1971" s="25" t="s">
        <v>94</v>
      </c>
      <c r="D1971" s="26">
        <v>43463</v>
      </c>
      <c r="E1971" s="27">
        <v>43463</v>
      </c>
      <c r="F1971" s="27">
        <v>43435</v>
      </c>
      <c r="G1971" s="27">
        <v>44798</v>
      </c>
      <c r="H1971" s="28">
        <v>3.6575342465753424</v>
      </c>
      <c r="I1971" s="29">
        <v>25</v>
      </c>
      <c r="J1971" s="30">
        <v>0.05</v>
      </c>
      <c r="K1971" s="29">
        <v>3.7999999999999999E-2</v>
      </c>
      <c r="L1971" s="31">
        <v>735000</v>
      </c>
      <c r="M1971" s="32" t="s">
        <v>2189</v>
      </c>
      <c r="N1971" s="29">
        <v>798</v>
      </c>
      <c r="O1971" s="29">
        <v>84</v>
      </c>
      <c r="P1971" s="29">
        <v>96</v>
      </c>
      <c r="Q1971" s="29">
        <v>127</v>
      </c>
      <c r="R1971" s="29">
        <v>95.3</v>
      </c>
      <c r="S1971" s="33">
        <v>-7.2916666666666963E-3</v>
      </c>
      <c r="T1971" s="34">
        <v>729640.625</v>
      </c>
      <c r="U1971" s="34">
        <v>101410.0517979452</v>
      </c>
      <c r="V1971" s="35">
        <v>628230.57320205483</v>
      </c>
      <c r="W1971" s="24">
        <v>0</v>
      </c>
      <c r="X1971" s="35">
        <v>628230.57320205483</v>
      </c>
    </row>
    <row r="1972" spans="1:24">
      <c r="A1972" s="24">
        <v>1971</v>
      </c>
      <c r="B1972" s="25" t="s">
        <v>60</v>
      </c>
      <c r="C1972" s="25" t="s">
        <v>95</v>
      </c>
      <c r="D1972" s="26">
        <v>43463</v>
      </c>
      <c r="E1972" s="27">
        <v>43463</v>
      </c>
      <c r="F1972" s="27">
        <v>43435</v>
      </c>
      <c r="G1972" s="27">
        <v>44798</v>
      </c>
      <c r="H1972" s="28">
        <v>3.6575342465753424</v>
      </c>
      <c r="I1972" s="29">
        <v>25</v>
      </c>
      <c r="J1972" s="30">
        <v>0.05</v>
      </c>
      <c r="K1972" s="29">
        <v>3.7999999999999999E-2</v>
      </c>
      <c r="L1972" s="31">
        <v>126000</v>
      </c>
      <c r="M1972" s="32" t="s">
        <v>2189</v>
      </c>
      <c r="N1972" s="29">
        <v>798</v>
      </c>
      <c r="O1972" s="29">
        <v>84</v>
      </c>
      <c r="P1972" s="29">
        <v>96</v>
      </c>
      <c r="Q1972" s="29">
        <v>127</v>
      </c>
      <c r="R1972" s="29">
        <v>95.3</v>
      </c>
      <c r="S1972" s="33">
        <v>-7.2916666666666963E-3</v>
      </c>
      <c r="T1972" s="34">
        <v>125081.25</v>
      </c>
      <c r="U1972" s="34">
        <v>17384.580308219178</v>
      </c>
      <c r="V1972" s="35">
        <v>107696.66969178081</v>
      </c>
      <c r="W1972" s="24">
        <v>0</v>
      </c>
      <c r="X1972" s="35">
        <v>107696.66969178081</v>
      </c>
    </row>
    <row r="1973" spans="1:24">
      <c r="A1973" s="24">
        <v>1972</v>
      </c>
      <c r="B1973" s="25" t="s">
        <v>60</v>
      </c>
      <c r="C1973" s="25" t="s">
        <v>96</v>
      </c>
      <c r="D1973" s="26">
        <v>43463</v>
      </c>
      <c r="E1973" s="27">
        <v>43463</v>
      </c>
      <c r="F1973" s="27">
        <v>43435</v>
      </c>
      <c r="G1973" s="27">
        <v>44798</v>
      </c>
      <c r="H1973" s="28">
        <v>3.6575342465753424</v>
      </c>
      <c r="I1973" s="29">
        <v>25</v>
      </c>
      <c r="J1973" s="30">
        <v>0.05</v>
      </c>
      <c r="K1973" s="29">
        <v>3.7999999999999999E-2</v>
      </c>
      <c r="L1973" s="31">
        <v>29327302</v>
      </c>
      <c r="M1973" s="32" t="s">
        <v>2189</v>
      </c>
      <c r="N1973" s="29">
        <v>798</v>
      </c>
      <c r="O1973" s="29">
        <v>84</v>
      </c>
      <c r="P1973" s="29">
        <v>96</v>
      </c>
      <c r="Q1973" s="29">
        <v>127</v>
      </c>
      <c r="R1973" s="29">
        <v>95.3</v>
      </c>
      <c r="S1973" s="33">
        <v>-7.2916666666666963E-3</v>
      </c>
      <c r="T1973" s="34">
        <v>29113457.089583334</v>
      </c>
      <c r="U1973" s="34">
        <v>4046371.7209714041</v>
      </c>
      <c r="V1973" s="35">
        <v>25067085.368611928</v>
      </c>
      <c r="W1973" s="24">
        <v>0</v>
      </c>
      <c r="X1973" s="35">
        <v>25067085.368611928</v>
      </c>
    </row>
    <row r="1974" spans="1:24">
      <c r="A1974" s="24">
        <v>1973</v>
      </c>
      <c r="B1974" s="25" t="s">
        <v>60</v>
      </c>
      <c r="C1974" s="25" t="s">
        <v>97</v>
      </c>
      <c r="D1974" s="26">
        <v>43463</v>
      </c>
      <c r="E1974" s="27">
        <v>43463</v>
      </c>
      <c r="F1974" s="27">
        <v>43435</v>
      </c>
      <c r="G1974" s="27">
        <v>44798</v>
      </c>
      <c r="H1974" s="28">
        <v>3.6575342465753424</v>
      </c>
      <c r="I1974" s="29">
        <v>25</v>
      </c>
      <c r="J1974" s="30">
        <v>0.05</v>
      </c>
      <c r="K1974" s="29">
        <v>3.7999999999999999E-2</v>
      </c>
      <c r="L1974" s="31">
        <v>1517250</v>
      </c>
      <c r="M1974" s="32" t="s">
        <v>1941</v>
      </c>
      <c r="N1974" s="29">
        <v>674</v>
      </c>
      <c r="O1974" s="29">
        <v>84</v>
      </c>
      <c r="P1974" s="29">
        <v>106.1</v>
      </c>
      <c r="Q1974" s="29">
        <v>127</v>
      </c>
      <c r="R1974" s="29">
        <v>122.8</v>
      </c>
      <c r="S1974" s="33">
        <v>0.15739868049010372</v>
      </c>
      <c r="T1974" s="34">
        <v>1756063.1479736099</v>
      </c>
      <c r="U1974" s="34">
        <v>244068.72190877047</v>
      </c>
      <c r="V1974" s="35">
        <v>1511994.4260648394</v>
      </c>
      <c r="W1974" s="24">
        <v>0</v>
      </c>
      <c r="X1974" s="35">
        <v>1511994.4260648394</v>
      </c>
    </row>
    <row r="1975" spans="1:24">
      <c r="A1975" s="24">
        <v>1974</v>
      </c>
      <c r="B1975" s="25" t="s">
        <v>60</v>
      </c>
      <c r="C1975" s="25" t="s">
        <v>98</v>
      </c>
      <c r="D1975" s="26">
        <v>43463</v>
      </c>
      <c r="E1975" s="27">
        <v>43463</v>
      </c>
      <c r="F1975" s="27">
        <v>43435</v>
      </c>
      <c r="G1975" s="27">
        <v>44798</v>
      </c>
      <c r="H1975" s="28">
        <v>3.6575342465753424</v>
      </c>
      <c r="I1975" s="29">
        <v>25</v>
      </c>
      <c r="J1975" s="30">
        <v>0.05</v>
      </c>
      <c r="K1975" s="29">
        <v>3.7999999999999999E-2</v>
      </c>
      <c r="L1975" s="31">
        <v>312900</v>
      </c>
      <c r="M1975" s="32" t="s">
        <v>2189</v>
      </c>
      <c r="N1975" s="29">
        <v>798</v>
      </c>
      <c r="O1975" s="29">
        <v>84</v>
      </c>
      <c r="P1975" s="29">
        <v>96</v>
      </c>
      <c r="Q1975" s="29">
        <v>127</v>
      </c>
      <c r="R1975" s="29">
        <v>95.3</v>
      </c>
      <c r="S1975" s="33">
        <v>-7.2916666666666963E-3</v>
      </c>
      <c r="T1975" s="34">
        <v>310618.4375</v>
      </c>
      <c r="U1975" s="34">
        <v>43171.70776541096</v>
      </c>
      <c r="V1975" s="35">
        <v>267446.72973458905</v>
      </c>
      <c r="W1975" s="24">
        <v>0</v>
      </c>
      <c r="X1975" s="35">
        <v>267446.72973458905</v>
      </c>
    </row>
    <row r="1976" spans="1:24">
      <c r="A1976" s="24">
        <v>1975</v>
      </c>
      <c r="B1976" s="25" t="s">
        <v>60</v>
      </c>
      <c r="C1976" s="25" t="s">
        <v>99</v>
      </c>
      <c r="D1976" s="26">
        <v>43463</v>
      </c>
      <c r="E1976" s="27">
        <v>43463</v>
      </c>
      <c r="F1976" s="27">
        <v>43435</v>
      </c>
      <c r="G1976" s="27">
        <v>44798</v>
      </c>
      <c r="H1976" s="28">
        <v>3.6575342465753424</v>
      </c>
      <c r="I1976" s="29">
        <v>25</v>
      </c>
      <c r="J1976" s="30">
        <v>0.05</v>
      </c>
      <c r="K1976" s="29">
        <v>3.7999999999999999E-2</v>
      </c>
      <c r="L1976" s="31">
        <v>1174950</v>
      </c>
      <c r="M1976" s="32" t="s">
        <v>2189</v>
      </c>
      <c r="N1976" s="29">
        <v>798</v>
      </c>
      <c r="O1976" s="29">
        <v>84</v>
      </c>
      <c r="P1976" s="29">
        <v>96</v>
      </c>
      <c r="Q1976" s="29">
        <v>127</v>
      </c>
      <c r="R1976" s="29">
        <v>95.3</v>
      </c>
      <c r="S1976" s="33">
        <v>-7.2916666666666963E-3</v>
      </c>
      <c r="T1976" s="34">
        <v>1166382.65625</v>
      </c>
      <c r="U1976" s="34">
        <v>162111.21137414384</v>
      </c>
      <c r="V1976" s="35">
        <v>1004271.4448758562</v>
      </c>
      <c r="W1976" s="24">
        <v>0</v>
      </c>
      <c r="X1976" s="35">
        <v>1004271.4448758562</v>
      </c>
    </row>
    <row r="1977" spans="1:24">
      <c r="A1977" s="24">
        <v>1976</v>
      </c>
      <c r="B1977" s="25" t="s">
        <v>60</v>
      </c>
      <c r="C1977" s="25" t="s">
        <v>100</v>
      </c>
      <c r="D1977" s="26">
        <v>43463</v>
      </c>
      <c r="E1977" s="27">
        <v>43463</v>
      </c>
      <c r="F1977" s="27">
        <v>43435</v>
      </c>
      <c r="G1977" s="27">
        <v>44798</v>
      </c>
      <c r="H1977" s="28">
        <v>3.6575342465753424</v>
      </c>
      <c r="I1977" s="29">
        <v>25</v>
      </c>
      <c r="J1977" s="30">
        <v>0.05</v>
      </c>
      <c r="K1977" s="29">
        <v>3.7999999999999999E-2</v>
      </c>
      <c r="L1977" s="31">
        <v>582750</v>
      </c>
      <c r="M1977" s="32" t="s">
        <v>1973</v>
      </c>
      <c r="N1977" s="29">
        <v>690</v>
      </c>
      <c r="O1977" s="29">
        <v>84</v>
      </c>
      <c r="P1977" s="29">
        <v>111.5</v>
      </c>
      <c r="Q1977" s="29">
        <v>127</v>
      </c>
      <c r="R1977" s="29">
        <v>145.69999999999999</v>
      </c>
      <c r="S1977" s="33">
        <v>0.30672645739910304</v>
      </c>
      <c r="T1977" s="34">
        <v>761494.84304932738</v>
      </c>
      <c r="U1977" s="34">
        <v>105837.35174765035</v>
      </c>
      <c r="V1977" s="35">
        <v>655657.49130167707</v>
      </c>
      <c r="W1977" s="24">
        <v>0</v>
      </c>
      <c r="X1977" s="35">
        <v>655657.49130167707</v>
      </c>
    </row>
    <row r="1978" spans="1:24">
      <c r="A1978" s="24">
        <v>1977</v>
      </c>
      <c r="B1978" s="25" t="s">
        <v>60</v>
      </c>
      <c r="C1978" s="25" t="s">
        <v>101</v>
      </c>
      <c r="D1978" s="26">
        <v>43463</v>
      </c>
      <c r="E1978" s="27">
        <v>43463</v>
      </c>
      <c r="F1978" s="27">
        <v>43435</v>
      </c>
      <c r="G1978" s="27">
        <v>44798</v>
      </c>
      <c r="H1978" s="28">
        <v>3.6575342465753424</v>
      </c>
      <c r="I1978" s="29">
        <v>25</v>
      </c>
      <c r="J1978" s="30">
        <v>0.05</v>
      </c>
      <c r="K1978" s="29">
        <v>3.7999999999999999E-2</v>
      </c>
      <c r="L1978" s="31">
        <v>9976171</v>
      </c>
      <c r="M1978" s="32" t="s">
        <v>2189</v>
      </c>
      <c r="N1978" s="29">
        <v>798</v>
      </c>
      <c r="O1978" s="29">
        <v>84</v>
      </c>
      <c r="P1978" s="29">
        <v>96</v>
      </c>
      <c r="Q1978" s="29">
        <v>127</v>
      </c>
      <c r="R1978" s="29">
        <v>95.3</v>
      </c>
      <c r="S1978" s="33">
        <v>-7.2916666666666963E-3</v>
      </c>
      <c r="T1978" s="34">
        <v>9903428.0864583328</v>
      </c>
      <c r="U1978" s="34">
        <v>1376440.8406192637</v>
      </c>
      <c r="V1978" s="35">
        <v>8526987.2458390687</v>
      </c>
      <c r="W1978" s="24">
        <v>0</v>
      </c>
      <c r="X1978" s="35">
        <v>8526987.2458390687</v>
      </c>
    </row>
    <row r="1979" spans="1:24">
      <c r="A1979" s="24">
        <v>1978</v>
      </c>
      <c r="B1979" s="25" t="s">
        <v>60</v>
      </c>
      <c r="C1979" s="25" t="s">
        <v>102</v>
      </c>
      <c r="D1979" s="26">
        <v>43463</v>
      </c>
      <c r="E1979" s="27">
        <v>43463</v>
      </c>
      <c r="F1979" s="27">
        <v>43435</v>
      </c>
      <c r="G1979" s="27">
        <v>44798</v>
      </c>
      <c r="H1979" s="28">
        <v>3.6575342465753424</v>
      </c>
      <c r="I1979" s="29">
        <v>25</v>
      </c>
      <c r="J1979" s="30">
        <v>0.05</v>
      </c>
      <c r="K1979" s="29">
        <v>3.7999999999999999E-2</v>
      </c>
      <c r="L1979" s="31">
        <v>21103901</v>
      </c>
      <c r="M1979" s="32" t="s">
        <v>2189</v>
      </c>
      <c r="N1979" s="29">
        <v>798</v>
      </c>
      <c r="O1979" s="29">
        <v>84</v>
      </c>
      <c r="P1979" s="29">
        <v>96</v>
      </c>
      <c r="Q1979" s="29">
        <v>127</v>
      </c>
      <c r="R1979" s="29">
        <v>95.3</v>
      </c>
      <c r="S1979" s="33">
        <v>-7.2916666666666963E-3</v>
      </c>
      <c r="T1979" s="34">
        <v>20950018.388541665</v>
      </c>
      <c r="U1979" s="34">
        <v>2911765.5694540236</v>
      </c>
      <c r="V1979" s="35">
        <v>18038252.819087639</v>
      </c>
      <c r="W1979" s="24">
        <v>0</v>
      </c>
      <c r="X1979" s="35">
        <v>18038252.819087639</v>
      </c>
    </row>
    <row r="1980" spans="1:24">
      <c r="A1980" s="24">
        <v>1979</v>
      </c>
      <c r="B1980" s="25" t="s">
        <v>60</v>
      </c>
      <c r="C1980" s="25" t="s">
        <v>103</v>
      </c>
      <c r="D1980" s="26">
        <v>43463</v>
      </c>
      <c r="E1980" s="27">
        <v>43463</v>
      </c>
      <c r="F1980" s="27">
        <v>43435</v>
      </c>
      <c r="G1980" s="27">
        <v>44798</v>
      </c>
      <c r="H1980" s="28">
        <v>3.6575342465753424</v>
      </c>
      <c r="I1980" s="29">
        <v>25</v>
      </c>
      <c r="J1980" s="30">
        <v>0.05</v>
      </c>
      <c r="K1980" s="29">
        <v>3.7999999999999999E-2</v>
      </c>
      <c r="L1980" s="31">
        <v>580650</v>
      </c>
      <c r="M1980" s="32" t="s">
        <v>2189</v>
      </c>
      <c r="N1980" s="29">
        <v>798</v>
      </c>
      <c r="O1980" s="29">
        <v>84</v>
      </c>
      <c r="P1980" s="29">
        <v>96</v>
      </c>
      <c r="Q1980" s="29">
        <v>127</v>
      </c>
      <c r="R1980" s="29">
        <v>95.3</v>
      </c>
      <c r="S1980" s="33">
        <v>-7.2916666666666963E-3</v>
      </c>
      <c r="T1980" s="34">
        <v>576416.09375</v>
      </c>
      <c r="U1980" s="34">
        <v>80113.940920376714</v>
      </c>
      <c r="V1980" s="35">
        <v>496302.15282962332</v>
      </c>
      <c r="W1980" s="24">
        <v>0</v>
      </c>
      <c r="X1980" s="35">
        <v>496302.15282962332</v>
      </c>
    </row>
    <row r="1981" spans="1:24">
      <c r="A1981" s="24">
        <v>1980</v>
      </c>
      <c r="B1981" s="25" t="s">
        <v>60</v>
      </c>
      <c r="C1981" s="25" t="s">
        <v>104</v>
      </c>
      <c r="D1981" s="26">
        <v>43463</v>
      </c>
      <c r="E1981" s="27">
        <v>43463</v>
      </c>
      <c r="F1981" s="27">
        <v>43435</v>
      </c>
      <c r="G1981" s="27">
        <v>44798</v>
      </c>
      <c r="H1981" s="28">
        <v>3.6575342465753424</v>
      </c>
      <c r="I1981" s="29">
        <v>25</v>
      </c>
      <c r="J1981" s="30">
        <v>0.05</v>
      </c>
      <c r="K1981" s="29">
        <v>3.7999999999999999E-2</v>
      </c>
      <c r="L1981" s="31">
        <v>175035</v>
      </c>
      <c r="M1981" s="32" t="s">
        <v>1877</v>
      </c>
      <c r="N1981" s="29">
        <v>642</v>
      </c>
      <c r="O1981" s="29">
        <v>84</v>
      </c>
      <c r="P1981" s="29">
        <v>79.3</v>
      </c>
      <c r="Q1981" s="29">
        <v>127</v>
      </c>
      <c r="R1981" s="29">
        <v>94</v>
      </c>
      <c r="S1981" s="33">
        <v>0.18537200504413623</v>
      </c>
      <c r="T1981" s="34">
        <v>207481.5889029004</v>
      </c>
      <c r="U1981" s="34">
        <v>28837.098643956539</v>
      </c>
      <c r="V1981" s="35">
        <v>178644.49025894387</v>
      </c>
      <c r="W1981" s="24">
        <v>0</v>
      </c>
      <c r="X1981" s="35">
        <v>178644.49025894387</v>
      </c>
    </row>
    <row r="1982" spans="1:24">
      <c r="A1982" s="24">
        <v>1981</v>
      </c>
      <c r="B1982" s="25" t="s">
        <v>60</v>
      </c>
      <c r="C1982" s="25" t="s">
        <v>105</v>
      </c>
      <c r="D1982" s="26">
        <v>43463</v>
      </c>
      <c r="E1982" s="27">
        <v>43463</v>
      </c>
      <c r="F1982" s="27">
        <v>43435</v>
      </c>
      <c r="G1982" s="27">
        <v>44798</v>
      </c>
      <c r="H1982" s="28">
        <v>3.6575342465753424</v>
      </c>
      <c r="I1982" s="29">
        <v>25</v>
      </c>
      <c r="J1982" s="30">
        <v>0.05</v>
      </c>
      <c r="K1982" s="29">
        <v>3.7999999999999999E-2</v>
      </c>
      <c r="L1982" s="31">
        <v>132796</v>
      </c>
      <c r="M1982" s="32" t="s">
        <v>2189</v>
      </c>
      <c r="N1982" s="29">
        <v>798</v>
      </c>
      <c r="O1982" s="29">
        <v>84</v>
      </c>
      <c r="P1982" s="29">
        <v>96</v>
      </c>
      <c r="Q1982" s="29">
        <v>127</v>
      </c>
      <c r="R1982" s="29">
        <v>95.3</v>
      </c>
      <c r="S1982" s="33">
        <v>-7.2916666666666963E-3</v>
      </c>
      <c r="T1982" s="34">
        <v>131827.69583333333</v>
      </c>
      <c r="U1982" s="34">
        <v>18322.243861986299</v>
      </c>
      <c r="V1982" s="35">
        <v>113505.45197134704</v>
      </c>
      <c r="W1982" s="24">
        <v>0</v>
      </c>
      <c r="X1982" s="35">
        <v>113505.45197134704</v>
      </c>
    </row>
    <row r="1983" spans="1:24">
      <c r="A1983" s="24">
        <v>1982</v>
      </c>
      <c r="B1983" s="25" t="s">
        <v>60</v>
      </c>
      <c r="C1983" s="25" t="s">
        <v>106</v>
      </c>
      <c r="D1983" s="26">
        <v>43463</v>
      </c>
      <c r="E1983" s="27">
        <v>43463</v>
      </c>
      <c r="F1983" s="27">
        <v>43435</v>
      </c>
      <c r="G1983" s="27">
        <v>44798</v>
      </c>
      <c r="H1983" s="28">
        <v>3.6575342465753424</v>
      </c>
      <c r="I1983" s="29">
        <v>25</v>
      </c>
      <c r="J1983" s="30">
        <v>0.05</v>
      </c>
      <c r="K1983" s="29">
        <v>3.7999999999999999E-2</v>
      </c>
      <c r="L1983" s="31">
        <v>469552</v>
      </c>
      <c r="M1983" s="32" t="s">
        <v>1871</v>
      </c>
      <c r="N1983" s="29">
        <v>639</v>
      </c>
      <c r="O1983" s="29">
        <v>84</v>
      </c>
      <c r="P1983" s="29">
        <v>111.6</v>
      </c>
      <c r="Q1983" s="29">
        <v>127</v>
      </c>
      <c r="R1983" s="29">
        <v>116.2</v>
      </c>
      <c r="S1983" s="33">
        <v>4.1218637992831618E-2</v>
      </c>
      <c r="T1983" s="34">
        <v>488906.29390681011</v>
      </c>
      <c r="U1983" s="34">
        <v>67951.277506554732</v>
      </c>
      <c r="V1983" s="35">
        <v>420955.01640025538</v>
      </c>
      <c r="W1983" s="24">
        <v>0</v>
      </c>
      <c r="X1983" s="35">
        <v>420955.01640025538</v>
      </c>
    </row>
    <row r="1984" spans="1:24">
      <c r="A1984" s="24">
        <v>1983</v>
      </c>
      <c r="B1984" s="25" t="s">
        <v>60</v>
      </c>
      <c r="C1984" s="25" t="s">
        <v>110</v>
      </c>
      <c r="D1984" s="26">
        <v>43463</v>
      </c>
      <c r="E1984" s="27">
        <v>43463</v>
      </c>
      <c r="F1984" s="27">
        <v>43435</v>
      </c>
      <c r="G1984" s="27">
        <v>44798</v>
      </c>
      <c r="H1984" s="28">
        <v>3.6575342465753424</v>
      </c>
      <c r="I1984" s="29">
        <v>25</v>
      </c>
      <c r="J1984" s="30">
        <v>0.05</v>
      </c>
      <c r="K1984" s="29">
        <v>3.7999999999999999E-2</v>
      </c>
      <c r="L1984" s="31">
        <v>16789210</v>
      </c>
      <c r="M1984" s="32" t="s">
        <v>1939</v>
      </c>
      <c r="N1984" s="29">
        <v>673</v>
      </c>
      <c r="O1984" s="29">
        <v>84</v>
      </c>
      <c r="P1984" s="29">
        <v>95.4</v>
      </c>
      <c r="Q1984" s="29">
        <v>127</v>
      </c>
      <c r="R1984" s="29">
        <v>104.3</v>
      </c>
      <c r="S1984" s="33">
        <v>9.3291404612159234E-2</v>
      </c>
      <c r="T1984" s="34">
        <v>18355498.983228508</v>
      </c>
      <c r="U1984" s="34">
        <v>2551162.9134772117</v>
      </c>
      <c r="V1984" s="35">
        <v>15804336.069751296</v>
      </c>
      <c r="W1984" s="24">
        <v>0</v>
      </c>
      <c r="X1984" s="35">
        <v>15804336.069751296</v>
      </c>
    </row>
    <row r="1985" spans="1:24">
      <c r="A1985" s="24">
        <v>1984</v>
      </c>
      <c r="B1985" s="25" t="s">
        <v>60</v>
      </c>
      <c r="C1985" s="25" t="s">
        <v>86</v>
      </c>
      <c r="D1985" s="26">
        <v>43463</v>
      </c>
      <c r="E1985" s="27">
        <v>43463</v>
      </c>
      <c r="F1985" s="27">
        <v>43435</v>
      </c>
      <c r="G1985" s="27">
        <v>44798</v>
      </c>
      <c r="H1985" s="28">
        <v>3.6575342465753424</v>
      </c>
      <c r="I1985" s="29">
        <v>25</v>
      </c>
      <c r="J1985" s="30">
        <v>0.05</v>
      </c>
      <c r="K1985" s="29">
        <v>3.7999999999999999E-2</v>
      </c>
      <c r="L1985" s="31">
        <v>892500</v>
      </c>
      <c r="M1985" s="32" t="s">
        <v>2189</v>
      </c>
      <c r="N1985" s="29">
        <v>798</v>
      </c>
      <c r="O1985" s="29">
        <v>84</v>
      </c>
      <c r="P1985" s="29">
        <v>96</v>
      </c>
      <c r="Q1985" s="29">
        <v>127</v>
      </c>
      <c r="R1985" s="29">
        <v>95.3</v>
      </c>
      <c r="S1985" s="33">
        <v>-7.2916666666666963E-3</v>
      </c>
      <c r="T1985" s="34">
        <v>885992.1875</v>
      </c>
      <c r="U1985" s="34">
        <v>123140.77718321918</v>
      </c>
      <c r="V1985" s="35">
        <v>762851.41031678079</v>
      </c>
      <c r="W1985" s="24">
        <v>0</v>
      </c>
      <c r="X1985" s="35">
        <v>762851.41031678079</v>
      </c>
    </row>
    <row r="1986" spans="1:24">
      <c r="A1986" s="24">
        <v>1985</v>
      </c>
      <c r="B1986" s="25" t="s">
        <v>60</v>
      </c>
      <c r="C1986" s="25" t="s">
        <v>90</v>
      </c>
      <c r="D1986" s="26">
        <v>43463</v>
      </c>
      <c r="E1986" s="27">
        <v>43463</v>
      </c>
      <c r="F1986" s="27">
        <v>43435</v>
      </c>
      <c r="G1986" s="27">
        <v>44798</v>
      </c>
      <c r="H1986" s="28">
        <v>3.6575342465753424</v>
      </c>
      <c r="I1986" s="29">
        <v>25</v>
      </c>
      <c r="J1986" s="30">
        <v>0.05</v>
      </c>
      <c r="K1986" s="29">
        <v>3.7999999999999999E-2</v>
      </c>
      <c r="L1986" s="31">
        <v>472500</v>
      </c>
      <c r="M1986" s="32" t="s">
        <v>2189</v>
      </c>
      <c r="N1986" s="29">
        <v>798</v>
      </c>
      <c r="O1986" s="29">
        <v>84</v>
      </c>
      <c r="P1986" s="29">
        <v>96</v>
      </c>
      <c r="Q1986" s="29">
        <v>127</v>
      </c>
      <c r="R1986" s="29">
        <v>95.3</v>
      </c>
      <c r="S1986" s="33">
        <v>-7.2916666666666963E-3</v>
      </c>
      <c r="T1986" s="34">
        <v>469054.6875</v>
      </c>
      <c r="U1986" s="34">
        <v>65192.176155821915</v>
      </c>
      <c r="V1986" s="35">
        <v>403862.51134417811</v>
      </c>
      <c r="W1986" s="24">
        <v>0</v>
      </c>
      <c r="X1986" s="35">
        <v>403862.51134417811</v>
      </c>
    </row>
    <row r="1987" spans="1:24">
      <c r="A1987" s="24">
        <v>1986</v>
      </c>
      <c r="B1987" s="25" t="s">
        <v>60</v>
      </c>
      <c r="C1987" s="25" t="s">
        <v>91</v>
      </c>
      <c r="D1987" s="26">
        <v>43463</v>
      </c>
      <c r="E1987" s="27">
        <v>43463</v>
      </c>
      <c r="F1987" s="27">
        <v>43435</v>
      </c>
      <c r="G1987" s="27">
        <v>44798</v>
      </c>
      <c r="H1987" s="28">
        <v>3.6575342465753424</v>
      </c>
      <c r="I1987" s="29">
        <v>25</v>
      </c>
      <c r="J1987" s="30">
        <v>0.05</v>
      </c>
      <c r="K1987" s="29">
        <v>3.7999999999999999E-2</v>
      </c>
      <c r="L1987" s="31">
        <v>637760</v>
      </c>
      <c r="M1987" s="32" t="s">
        <v>2189</v>
      </c>
      <c r="N1987" s="29">
        <v>798</v>
      </c>
      <c r="O1987" s="29">
        <v>84</v>
      </c>
      <c r="P1987" s="29">
        <v>96</v>
      </c>
      <c r="Q1987" s="29">
        <v>127</v>
      </c>
      <c r="R1987" s="29">
        <v>95.3</v>
      </c>
      <c r="S1987" s="33">
        <v>-7.2916666666666963E-3</v>
      </c>
      <c r="T1987" s="34">
        <v>633109.66666666663</v>
      </c>
      <c r="U1987" s="34">
        <v>87993.570931506838</v>
      </c>
      <c r="V1987" s="35">
        <v>545116.09573515982</v>
      </c>
      <c r="W1987" s="24">
        <v>0</v>
      </c>
      <c r="X1987" s="35">
        <v>545116.09573515982</v>
      </c>
    </row>
    <row r="1988" spans="1:24">
      <c r="A1988" s="24">
        <v>1987</v>
      </c>
      <c r="B1988" s="25" t="s">
        <v>60</v>
      </c>
      <c r="C1988" s="25" t="s">
        <v>92</v>
      </c>
      <c r="D1988" s="26">
        <v>43463</v>
      </c>
      <c r="E1988" s="27">
        <v>43463</v>
      </c>
      <c r="F1988" s="27">
        <v>43435</v>
      </c>
      <c r="G1988" s="27">
        <v>44798</v>
      </c>
      <c r="H1988" s="28">
        <v>3.6575342465753424</v>
      </c>
      <c r="I1988" s="29">
        <v>25</v>
      </c>
      <c r="J1988" s="30">
        <v>0.05</v>
      </c>
      <c r="K1988" s="29">
        <v>3.7999999999999999E-2</v>
      </c>
      <c r="L1988" s="31">
        <v>21044329</v>
      </c>
      <c r="M1988" s="32" t="s">
        <v>2189</v>
      </c>
      <c r="N1988" s="29">
        <v>798</v>
      </c>
      <c r="O1988" s="29">
        <v>84</v>
      </c>
      <c r="P1988" s="29">
        <v>96</v>
      </c>
      <c r="Q1988" s="29">
        <v>127</v>
      </c>
      <c r="R1988" s="29">
        <v>95.3</v>
      </c>
      <c r="S1988" s="33">
        <v>-7.2916666666666963E-3</v>
      </c>
      <c r="T1988" s="34">
        <v>20890880.767708331</v>
      </c>
      <c r="U1988" s="34">
        <v>2903546.2502625855</v>
      </c>
      <c r="V1988" s="35">
        <v>17987334.517445747</v>
      </c>
      <c r="W1988" s="24">
        <v>0</v>
      </c>
      <c r="X1988" s="35">
        <v>17987334.517445747</v>
      </c>
    </row>
    <row r="1989" spans="1:24">
      <c r="A1989" s="24">
        <v>1988</v>
      </c>
      <c r="B1989" s="25" t="s">
        <v>60</v>
      </c>
      <c r="C1989" s="25" t="s">
        <v>93</v>
      </c>
      <c r="D1989" s="26">
        <v>43463</v>
      </c>
      <c r="E1989" s="27">
        <v>43463</v>
      </c>
      <c r="F1989" s="27">
        <v>43435</v>
      </c>
      <c r="G1989" s="27">
        <v>44798</v>
      </c>
      <c r="H1989" s="28">
        <v>3.6575342465753424</v>
      </c>
      <c r="I1989" s="29">
        <v>25</v>
      </c>
      <c r="J1989" s="30">
        <v>0.05</v>
      </c>
      <c r="K1989" s="29">
        <v>3.7999999999999999E-2</v>
      </c>
      <c r="L1989" s="31">
        <v>969266</v>
      </c>
      <c r="M1989" s="32" t="s">
        <v>2189</v>
      </c>
      <c r="N1989" s="29">
        <v>798</v>
      </c>
      <c r="O1989" s="29">
        <v>84</v>
      </c>
      <c r="P1989" s="29">
        <v>96</v>
      </c>
      <c r="Q1989" s="29">
        <v>127</v>
      </c>
      <c r="R1989" s="29">
        <v>95.3</v>
      </c>
      <c r="S1989" s="33">
        <v>-7.2916666666666963E-3</v>
      </c>
      <c r="T1989" s="34">
        <v>962198.43541666667</v>
      </c>
      <c r="U1989" s="34">
        <v>133732.4017224315</v>
      </c>
      <c r="V1989" s="35">
        <v>828466.03369423514</v>
      </c>
      <c r="W1989" s="24">
        <v>0</v>
      </c>
      <c r="X1989" s="35">
        <v>828466.03369423514</v>
      </c>
    </row>
    <row r="1990" spans="1:24">
      <c r="A1990" s="24">
        <v>1989</v>
      </c>
      <c r="B1990" s="25" t="s">
        <v>60</v>
      </c>
      <c r="C1990" s="25" t="s">
        <v>94</v>
      </c>
      <c r="D1990" s="26">
        <v>43463</v>
      </c>
      <c r="E1990" s="27">
        <v>43463</v>
      </c>
      <c r="F1990" s="27">
        <v>43435</v>
      </c>
      <c r="G1990" s="27">
        <v>44798</v>
      </c>
      <c r="H1990" s="28">
        <v>3.6575342465753424</v>
      </c>
      <c r="I1990" s="29">
        <v>25</v>
      </c>
      <c r="J1990" s="30">
        <v>0.05</v>
      </c>
      <c r="K1990" s="29">
        <v>3.7999999999999999E-2</v>
      </c>
      <c r="L1990" s="31">
        <v>735000</v>
      </c>
      <c r="M1990" s="32" t="s">
        <v>2189</v>
      </c>
      <c r="N1990" s="29">
        <v>798</v>
      </c>
      <c r="O1990" s="29">
        <v>84</v>
      </c>
      <c r="P1990" s="29">
        <v>96</v>
      </c>
      <c r="Q1990" s="29">
        <v>127</v>
      </c>
      <c r="R1990" s="29">
        <v>95.3</v>
      </c>
      <c r="S1990" s="33">
        <v>-7.2916666666666963E-3</v>
      </c>
      <c r="T1990" s="34">
        <v>729640.625</v>
      </c>
      <c r="U1990" s="34">
        <v>101410.0517979452</v>
      </c>
      <c r="V1990" s="35">
        <v>628230.57320205483</v>
      </c>
      <c r="W1990" s="24">
        <v>0</v>
      </c>
      <c r="X1990" s="35">
        <v>628230.57320205483</v>
      </c>
    </row>
    <row r="1991" spans="1:24">
      <c r="A1991" s="24">
        <v>1990</v>
      </c>
      <c r="B1991" s="25" t="s">
        <v>60</v>
      </c>
      <c r="C1991" s="25" t="s">
        <v>95</v>
      </c>
      <c r="D1991" s="26">
        <v>43463</v>
      </c>
      <c r="E1991" s="27">
        <v>43463</v>
      </c>
      <c r="F1991" s="27">
        <v>43435</v>
      </c>
      <c r="G1991" s="27">
        <v>44798</v>
      </c>
      <c r="H1991" s="28">
        <v>3.6575342465753424</v>
      </c>
      <c r="I1991" s="29">
        <v>25</v>
      </c>
      <c r="J1991" s="30">
        <v>0.05</v>
      </c>
      <c r="K1991" s="29">
        <v>3.7999999999999999E-2</v>
      </c>
      <c r="L1991" s="31">
        <v>126000</v>
      </c>
      <c r="M1991" s="32" t="s">
        <v>2189</v>
      </c>
      <c r="N1991" s="29">
        <v>798</v>
      </c>
      <c r="O1991" s="29">
        <v>84</v>
      </c>
      <c r="P1991" s="29">
        <v>96</v>
      </c>
      <c r="Q1991" s="29">
        <v>127</v>
      </c>
      <c r="R1991" s="29">
        <v>95.3</v>
      </c>
      <c r="S1991" s="33">
        <v>-7.2916666666666963E-3</v>
      </c>
      <c r="T1991" s="34">
        <v>125081.25</v>
      </c>
      <c r="U1991" s="34">
        <v>17384.580308219178</v>
      </c>
      <c r="V1991" s="35">
        <v>107696.66969178081</v>
      </c>
      <c r="W1991" s="24">
        <v>0</v>
      </c>
      <c r="X1991" s="35">
        <v>107696.66969178081</v>
      </c>
    </row>
    <row r="1992" spans="1:24">
      <c r="A1992" s="24">
        <v>1991</v>
      </c>
      <c r="B1992" s="25" t="s">
        <v>60</v>
      </c>
      <c r="C1992" s="25" t="s">
        <v>96</v>
      </c>
      <c r="D1992" s="26">
        <v>43463</v>
      </c>
      <c r="E1992" s="27">
        <v>43463</v>
      </c>
      <c r="F1992" s="27">
        <v>43435</v>
      </c>
      <c r="G1992" s="27">
        <v>44798</v>
      </c>
      <c r="H1992" s="28">
        <v>3.6575342465753424</v>
      </c>
      <c r="I1992" s="29">
        <v>25</v>
      </c>
      <c r="J1992" s="30">
        <v>0.05</v>
      </c>
      <c r="K1992" s="29">
        <v>3.7999999999999999E-2</v>
      </c>
      <c r="L1992" s="31">
        <v>29327302</v>
      </c>
      <c r="M1992" s="32" t="s">
        <v>2189</v>
      </c>
      <c r="N1992" s="29">
        <v>798</v>
      </c>
      <c r="O1992" s="29">
        <v>84</v>
      </c>
      <c r="P1992" s="29">
        <v>96</v>
      </c>
      <c r="Q1992" s="29">
        <v>127</v>
      </c>
      <c r="R1992" s="29">
        <v>95.3</v>
      </c>
      <c r="S1992" s="33">
        <v>-7.2916666666666963E-3</v>
      </c>
      <c r="T1992" s="34">
        <v>29113457.089583334</v>
      </c>
      <c r="U1992" s="34">
        <v>4046371.7209714041</v>
      </c>
      <c r="V1992" s="35">
        <v>25067085.368611928</v>
      </c>
      <c r="W1992" s="24">
        <v>0</v>
      </c>
      <c r="X1992" s="35">
        <v>25067085.368611928</v>
      </c>
    </row>
    <row r="1993" spans="1:24">
      <c r="A1993" s="24">
        <v>1992</v>
      </c>
      <c r="B1993" s="25" t="s">
        <v>60</v>
      </c>
      <c r="C1993" s="25" t="s">
        <v>97</v>
      </c>
      <c r="D1993" s="26">
        <v>43463</v>
      </c>
      <c r="E1993" s="27">
        <v>43463</v>
      </c>
      <c r="F1993" s="27">
        <v>43435</v>
      </c>
      <c r="G1993" s="27">
        <v>44798</v>
      </c>
      <c r="H1993" s="28">
        <v>3.6575342465753424</v>
      </c>
      <c r="I1993" s="29">
        <v>25</v>
      </c>
      <c r="J1993" s="30">
        <v>0.05</v>
      </c>
      <c r="K1993" s="29">
        <v>3.7999999999999999E-2</v>
      </c>
      <c r="L1993" s="31">
        <v>1517250</v>
      </c>
      <c r="M1993" s="32" t="s">
        <v>1941</v>
      </c>
      <c r="N1993" s="29">
        <v>674</v>
      </c>
      <c r="O1993" s="29">
        <v>84</v>
      </c>
      <c r="P1993" s="29">
        <v>106.1</v>
      </c>
      <c r="Q1993" s="29">
        <v>127</v>
      </c>
      <c r="R1993" s="29">
        <v>122.8</v>
      </c>
      <c r="S1993" s="33">
        <v>0.15739868049010372</v>
      </c>
      <c r="T1993" s="34">
        <v>1756063.1479736099</v>
      </c>
      <c r="U1993" s="34">
        <v>244068.72190877047</v>
      </c>
      <c r="V1993" s="35">
        <v>1511994.4260648394</v>
      </c>
      <c r="W1993" s="24">
        <v>0</v>
      </c>
      <c r="X1993" s="35">
        <v>1511994.4260648394</v>
      </c>
    </row>
    <row r="1994" spans="1:24">
      <c r="A1994" s="24">
        <v>1993</v>
      </c>
      <c r="B1994" s="25" t="s">
        <v>60</v>
      </c>
      <c r="C1994" s="25" t="s">
        <v>98</v>
      </c>
      <c r="D1994" s="26">
        <v>43463</v>
      </c>
      <c r="E1994" s="27">
        <v>43463</v>
      </c>
      <c r="F1994" s="27">
        <v>43435</v>
      </c>
      <c r="G1994" s="27">
        <v>44798</v>
      </c>
      <c r="H1994" s="28">
        <v>3.6575342465753424</v>
      </c>
      <c r="I1994" s="29">
        <v>25</v>
      </c>
      <c r="J1994" s="30">
        <v>0.05</v>
      </c>
      <c r="K1994" s="29">
        <v>3.7999999999999999E-2</v>
      </c>
      <c r="L1994" s="31">
        <v>312900</v>
      </c>
      <c r="M1994" s="32" t="s">
        <v>2189</v>
      </c>
      <c r="N1994" s="29">
        <v>798</v>
      </c>
      <c r="O1994" s="29">
        <v>84</v>
      </c>
      <c r="P1994" s="29">
        <v>96</v>
      </c>
      <c r="Q1994" s="29">
        <v>127</v>
      </c>
      <c r="R1994" s="29">
        <v>95.3</v>
      </c>
      <c r="S1994" s="33">
        <v>-7.2916666666666963E-3</v>
      </c>
      <c r="T1994" s="34">
        <v>310618.4375</v>
      </c>
      <c r="U1994" s="34">
        <v>43171.70776541096</v>
      </c>
      <c r="V1994" s="35">
        <v>267446.72973458905</v>
      </c>
      <c r="W1994" s="24">
        <v>0</v>
      </c>
      <c r="X1994" s="35">
        <v>267446.72973458905</v>
      </c>
    </row>
    <row r="1995" spans="1:24">
      <c r="A1995" s="24">
        <v>1994</v>
      </c>
      <c r="B1995" s="25" t="s">
        <v>60</v>
      </c>
      <c r="C1995" s="25" t="s">
        <v>99</v>
      </c>
      <c r="D1995" s="26">
        <v>43463</v>
      </c>
      <c r="E1995" s="27">
        <v>43463</v>
      </c>
      <c r="F1995" s="27">
        <v>43435</v>
      </c>
      <c r="G1995" s="27">
        <v>44798</v>
      </c>
      <c r="H1995" s="28">
        <v>3.6575342465753424</v>
      </c>
      <c r="I1995" s="29">
        <v>25</v>
      </c>
      <c r="J1995" s="30">
        <v>0.05</v>
      </c>
      <c r="K1995" s="29">
        <v>3.7999999999999999E-2</v>
      </c>
      <c r="L1995" s="31">
        <v>1174950</v>
      </c>
      <c r="M1995" s="32" t="s">
        <v>2189</v>
      </c>
      <c r="N1995" s="29">
        <v>798</v>
      </c>
      <c r="O1995" s="29">
        <v>84</v>
      </c>
      <c r="P1995" s="29">
        <v>96</v>
      </c>
      <c r="Q1995" s="29">
        <v>127</v>
      </c>
      <c r="R1995" s="29">
        <v>95.3</v>
      </c>
      <c r="S1995" s="33">
        <v>-7.2916666666666963E-3</v>
      </c>
      <c r="T1995" s="34">
        <v>1166382.65625</v>
      </c>
      <c r="U1995" s="34">
        <v>162111.21137414384</v>
      </c>
      <c r="V1995" s="35">
        <v>1004271.4448758562</v>
      </c>
      <c r="W1995" s="24">
        <v>0</v>
      </c>
      <c r="X1995" s="35">
        <v>1004271.4448758562</v>
      </c>
    </row>
    <row r="1996" spans="1:24">
      <c r="A1996" s="24">
        <v>1995</v>
      </c>
      <c r="B1996" s="25" t="s">
        <v>60</v>
      </c>
      <c r="C1996" s="25" t="s">
        <v>100</v>
      </c>
      <c r="D1996" s="26">
        <v>43463</v>
      </c>
      <c r="E1996" s="27">
        <v>43463</v>
      </c>
      <c r="F1996" s="27">
        <v>43435</v>
      </c>
      <c r="G1996" s="27">
        <v>44798</v>
      </c>
      <c r="H1996" s="28">
        <v>3.6575342465753424</v>
      </c>
      <c r="I1996" s="29">
        <v>25</v>
      </c>
      <c r="J1996" s="30">
        <v>0.05</v>
      </c>
      <c r="K1996" s="29">
        <v>3.7999999999999999E-2</v>
      </c>
      <c r="L1996" s="31">
        <v>582750</v>
      </c>
      <c r="M1996" s="32" t="s">
        <v>1973</v>
      </c>
      <c r="N1996" s="29">
        <v>690</v>
      </c>
      <c r="O1996" s="29">
        <v>84</v>
      </c>
      <c r="P1996" s="29">
        <v>111.5</v>
      </c>
      <c r="Q1996" s="29">
        <v>127</v>
      </c>
      <c r="R1996" s="29">
        <v>145.69999999999999</v>
      </c>
      <c r="S1996" s="33">
        <v>0.30672645739910304</v>
      </c>
      <c r="T1996" s="34">
        <v>761494.84304932738</v>
      </c>
      <c r="U1996" s="34">
        <v>105837.35174765035</v>
      </c>
      <c r="V1996" s="35">
        <v>655657.49130167707</v>
      </c>
      <c r="W1996" s="24">
        <v>0</v>
      </c>
      <c r="X1996" s="35">
        <v>655657.49130167707</v>
      </c>
    </row>
    <row r="1997" spans="1:24">
      <c r="A1997" s="24">
        <v>1996</v>
      </c>
      <c r="B1997" s="25" t="s">
        <v>60</v>
      </c>
      <c r="C1997" s="25" t="s">
        <v>101</v>
      </c>
      <c r="D1997" s="26">
        <v>43463</v>
      </c>
      <c r="E1997" s="27">
        <v>43463</v>
      </c>
      <c r="F1997" s="27">
        <v>43435</v>
      </c>
      <c r="G1997" s="27">
        <v>44798</v>
      </c>
      <c r="H1997" s="28">
        <v>3.6575342465753424</v>
      </c>
      <c r="I1997" s="29">
        <v>25</v>
      </c>
      <c r="J1997" s="30">
        <v>0.05</v>
      </c>
      <c r="K1997" s="29">
        <v>3.7999999999999999E-2</v>
      </c>
      <c r="L1997" s="31">
        <v>9976171</v>
      </c>
      <c r="M1997" s="32" t="s">
        <v>2189</v>
      </c>
      <c r="N1997" s="29">
        <v>798</v>
      </c>
      <c r="O1997" s="29">
        <v>84</v>
      </c>
      <c r="P1997" s="29">
        <v>96</v>
      </c>
      <c r="Q1997" s="29">
        <v>127</v>
      </c>
      <c r="R1997" s="29">
        <v>95.3</v>
      </c>
      <c r="S1997" s="33">
        <v>-7.2916666666666963E-3</v>
      </c>
      <c r="T1997" s="34">
        <v>9903428.0864583328</v>
      </c>
      <c r="U1997" s="34">
        <v>1376440.8406192637</v>
      </c>
      <c r="V1997" s="35">
        <v>8526987.2458390687</v>
      </c>
      <c r="W1997" s="24">
        <v>0</v>
      </c>
      <c r="X1997" s="35">
        <v>8526987.2458390687</v>
      </c>
    </row>
    <row r="1998" spans="1:24">
      <c r="A1998" s="24">
        <v>1997</v>
      </c>
      <c r="B1998" s="25" t="s">
        <v>60</v>
      </c>
      <c r="C1998" s="25" t="s">
        <v>102</v>
      </c>
      <c r="D1998" s="26">
        <v>43463</v>
      </c>
      <c r="E1998" s="27">
        <v>43463</v>
      </c>
      <c r="F1998" s="27">
        <v>43435</v>
      </c>
      <c r="G1998" s="27">
        <v>44798</v>
      </c>
      <c r="H1998" s="28">
        <v>3.6575342465753424</v>
      </c>
      <c r="I1998" s="29">
        <v>25</v>
      </c>
      <c r="J1998" s="30">
        <v>0.05</v>
      </c>
      <c r="K1998" s="29">
        <v>3.7999999999999999E-2</v>
      </c>
      <c r="L1998" s="31">
        <v>21103901</v>
      </c>
      <c r="M1998" s="32" t="s">
        <v>2189</v>
      </c>
      <c r="N1998" s="29">
        <v>798</v>
      </c>
      <c r="O1998" s="29">
        <v>84</v>
      </c>
      <c r="P1998" s="29">
        <v>96</v>
      </c>
      <c r="Q1998" s="29">
        <v>127</v>
      </c>
      <c r="R1998" s="29">
        <v>95.3</v>
      </c>
      <c r="S1998" s="33">
        <v>-7.2916666666666963E-3</v>
      </c>
      <c r="T1998" s="34">
        <v>20950018.388541665</v>
      </c>
      <c r="U1998" s="34">
        <v>2911765.5694540236</v>
      </c>
      <c r="V1998" s="35">
        <v>18038252.819087639</v>
      </c>
      <c r="W1998" s="24">
        <v>0</v>
      </c>
      <c r="X1998" s="35">
        <v>18038252.819087639</v>
      </c>
    </row>
    <row r="1999" spans="1:24">
      <c r="A1999" s="24">
        <v>1998</v>
      </c>
      <c r="B1999" s="25" t="s">
        <v>60</v>
      </c>
      <c r="C1999" s="25" t="s">
        <v>103</v>
      </c>
      <c r="D1999" s="26">
        <v>43463</v>
      </c>
      <c r="E1999" s="27">
        <v>43463</v>
      </c>
      <c r="F1999" s="27">
        <v>43435</v>
      </c>
      <c r="G1999" s="27">
        <v>44798</v>
      </c>
      <c r="H1999" s="28">
        <v>3.6575342465753424</v>
      </c>
      <c r="I1999" s="29">
        <v>25</v>
      </c>
      <c r="J1999" s="30">
        <v>0.05</v>
      </c>
      <c r="K1999" s="29">
        <v>3.7999999999999999E-2</v>
      </c>
      <c r="L1999" s="31">
        <v>580650</v>
      </c>
      <c r="M1999" s="32" t="s">
        <v>2189</v>
      </c>
      <c r="N1999" s="29">
        <v>798</v>
      </c>
      <c r="O1999" s="29">
        <v>84</v>
      </c>
      <c r="P1999" s="29">
        <v>96</v>
      </c>
      <c r="Q1999" s="29">
        <v>127</v>
      </c>
      <c r="R1999" s="29">
        <v>95.3</v>
      </c>
      <c r="S1999" s="33">
        <v>-7.2916666666666963E-3</v>
      </c>
      <c r="T1999" s="34">
        <v>576416.09375</v>
      </c>
      <c r="U1999" s="34">
        <v>80113.940920376714</v>
      </c>
      <c r="V1999" s="35">
        <v>496302.15282962332</v>
      </c>
      <c r="W1999" s="24">
        <v>0</v>
      </c>
      <c r="X1999" s="35">
        <v>496302.15282962332</v>
      </c>
    </row>
    <row r="2000" spans="1:24">
      <c r="A2000" s="24">
        <v>1999</v>
      </c>
      <c r="B2000" s="25" t="s">
        <v>60</v>
      </c>
      <c r="C2000" s="25" t="s">
        <v>104</v>
      </c>
      <c r="D2000" s="26">
        <v>43463</v>
      </c>
      <c r="E2000" s="27">
        <v>43463</v>
      </c>
      <c r="F2000" s="27">
        <v>43435</v>
      </c>
      <c r="G2000" s="27">
        <v>44798</v>
      </c>
      <c r="H2000" s="28">
        <v>3.6575342465753424</v>
      </c>
      <c r="I2000" s="29">
        <v>25</v>
      </c>
      <c r="J2000" s="30">
        <v>0.05</v>
      </c>
      <c r="K2000" s="29">
        <v>3.7999999999999999E-2</v>
      </c>
      <c r="L2000" s="31">
        <v>175035</v>
      </c>
      <c r="M2000" s="32" t="s">
        <v>1877</v>
      </c>
      <c r="N2000" s="29">
        <v>642</v>
      </c>
      <c r="O2000" s="29">
        <v>84</v>
      </c>
      <c r="P2000" s="29">
        <v>79.3</v>
      </c>
      <c r="Q2000" s="29">
        <v>127</v>
      </c>
      <c r="R2000" s="29">
        <v>94</v>
      </c>
      <c r="S2000" s="33">
        <v>0.18537200504413623</v>
      </c>
      <c r="T2000" s="34">
        <v>207481.5889029004</v>
      </c>
      <c r="U2000" s="34">
        <v>28837.098643956539</v>
      </c>
      <c r="V2000" s="35">
        <v>178644.49025894387</v>
      </c>
      <c r="W2000" s="24">
        <v>0</v>
      </c>
      <c r="X2000" s="35">
        <v>178644.49025894387</v>
      </c>
    </row>
    <row r="2001" spans="1:24">
      <c r="A2001" s="24">
        <v>2000</v>
      </c>
      <c r="B2001" s="25" t="s">
        <v>60</v>
      </c>
      <c r="C2001" s="25" t="s">
        <v>105</v>
      </c>
      <c r="D2001" s="26">
        <v>43463</v>
      </c>
      <c r="E2001" s="27">
        <v>43463</v>
      </c>
      <c r="F2001" s="27">
        <v>43435</v>
      </c>
      <c r="G2001" s="27">
        <v>44798</v>
      </c>
      <c r="H2001" s="28">
        <v>3.6575342465753424</v>
      </c>
      <c r="I2001" s="29">
        <v>25</v>
      </c>
      <c r="J2001" s="30">
        <v>0.05</v>
      </c>
      <c r="K2001" s="29">
        <v>3.7999999999999999E-2</v>
      </c>
      <c r="L2001" s="31">
        <v>132796</v>
      </c>
      <c r="M2001" s="32" t="s">
        <v>2189</v>
      </c>
      <c r="N2001" s="29">
        <v>798</v>
      </c>
      <c r="O2001" s="29">
        <v>84</v>
      </c>
      <c r="P2001" s="29">
        <v>96</v>
      </c>
      <c r="Q2001" s="29">
        <v>127</v>
      </c>
      <c r="R2001" s="29">
        <v>95.3</v>
      </c>
      <c r="S2001" s="33">
        <v>-7.2916666666666963E-3</v>
      </c>
      <c r="T2001" s="34">
        <v>131827.69583333333</v>
      </c>
      <c r="U2001" s="34">
        <v>18322.243861986299</v>
      </c>
      <c r="V2001" s="35">
        <v>113505.45197134704</v>
      </c>
      <c r="W2001" s="24">
        <v>0</v>
      </c>
      <c r="X2001" s="35">
        <v>113505.45197134704</v>
      </c>
    </row>
    <row r="2002" spans="1:24">
      <c r="A2002" s="24">
        <v>2001</v>
      </c>
      <c r="B2002" s="25" t="s">
        <v>60</v>
      </c>
      <c r="C2002" s="25" t="s">
        <v>106</v>
      </c>
      <c r="D2002" s="26">
        <v>43463</v>
      </c>
      <c r="E2002" s="27">
        <v>43463</v>
      </c>
      <c r="F2002" s="27">
        <v>43435</v>
      </c>
      <c r="G2002" s="27">
        <v>44798</v>
      </c>
      <c r="H2002" s="28">
        <v>3.6575342465753424</v>
      </c>
      <c r="I2002" s="29">
        <v>25</v>
      </c>
      <c r="J2002" s="30">
        <v>0.05</v>
      </c>
      <c r="K2002" s="29">
        <v>3.7999999999999999E-2</v>
      </c>
      <c r="L2002" s="31">
        <v>469552</v>
      </c>
      <c r="M2002" s="32" t="s">
        <v>1871</v>
      </c>
      <c r="N2002" s="29">
        <v>639</v>
      </c>
      <c r="O2002" s="29">
        <v>84</v>
      </c>
      <c r="P2002" s="29">
        <v>111.6</v>
      </c>
      <c r="Q2002" s="29">
        <v>127</v>
      </c>
      <c r="R2002" s="29">
        <v>116.2</v>
      </c>
      <c r="S2002" s="33">
        <v>4.1218637992831618E-2</v>
      </c>
      <c r="T2002" s="34">
        <v>488906.29390681011</v>
      </c>
      <c r="U2002" s="34">
        <v>67951.277506554732</v>
      </c>
      <c r="V2002" s="35">
        <v>420955.01640025538</v>
      </c>
      <c r="W2002" s="24">
        <v>0</v>
      </c>
      <c r="X2002" s="35">
        <v>420955.01640025538</v>
      </c>
    </row>
    <row r="2003" spans="1:24">
      <c r="A2003" s="24">
        <v>2002</v>
      </c>
      <c r="B2003" s="25" t="s">
        <v>60</v>
      </c>
      <c r="C2003" s="25" t="s">
        <v>110</v>
      </c>
      <c r="D2003" s="26">
        <v>43463</v>
      </c>
      <c r="E2003" s="27">
        <v>43463</v>
      </c>
      <c r="F2003" s="27">
        <v>43435</v>
      </c>
      <c r="G2003" s="27">
        <v>44798</v>
      </c>
      <c r="H2003" s="28">
        <v>3.6575342465753424</v>
      </c>
      <c r="I2003" s="29">
        <v>25</v>
      </c>
      <c r="J2003" s="30">
        <v>0.05</v>
      </c>
      <c r="K2003" s="29">
        <v>3.7999999999999999E-2</v>
      </c>
      <c r="L2003" s="31">
        <v>16789210</v>
      </c>
      <c r="M2003" s="32" t="s">
        <v>1939</v>
      </c>
      <c r="N2003" s="29">
        <v>673</v>
      </c>
      <c r="O2003" s="29">
        <v>84</v>
      </c>
      <c r="P2003" s="29">
        <v>95.4</v>
      </c>
      <c r="Q2003" s="29">
        <v>127</v>
      </c>
      <c r="R2003" s="29">
        <v>104.3</v>
      </c>
      <c r="S2003" s="33">
        <v>9.3291404612159234E-2</v>
      </c>
      <c r="T2003" s="34">
        <v>18355498.983228508</v>
      </c>
      <c r="U2003" s="34">
        <v>2551162.9134772117</v>
      </c>
      <c r="V2003" s="35">
        <v>15804336.069751296</v>
      </c>
      <c r="W2003" s="24">
        <v>0</v>
      </c>
      <c r="X2003" s="35">
        <v>15804336.069751296</v>
      </c>
    </row>
    <row r="2004" spans="1:24">
      <c r="A2004" s="24">
        <v>2003</v>
      </c>
      <c r="B2004" s="25" t="s">
        <v>60</v>
      </c>
      <c r="C2004" s="25" t="s">
        <v>86</v>
      </c>
      <c r="D2004" s="26">
        <v>43463</v>
      </c>
      <c r="E2004" s="27">
        <v>43463</v>
      </c>
      <c r="F2004" s="27">
        <v>43435</v>
      </c>
      <c r="G2004" s="27">
        <v>44798</v>
      </c>
      <c r="H2004" s="28">
        <v>3.6575342465753424</v>
      </c>
      <c r="I2004" s="29">
        <v>25</v>
      </c>
      <c r="J2004" s="30">
        <v>0.05</v>
      </c>
      <c r="K2004" s="29">
        <v>3.7999999999999999E-2</v>
      </c>
      <c r="L2004" s="31">
        <v>892500</v>
      </c>
      <c r="M2004" s="32" t="s">
        <v>2189</v>
      </c>
      <c r="N2004" s="29">
        <v>798</v>
      </c>
      <c r="O2004" s="29">
        <v>84</v>
      </c>
      <c r="P2004" s="29">
        <v>96</v>
      </c>
      <c r="Q2004" s="29">
        <v>127</v>
      </c>
      <c r="R2004" s="29">
        <v>95.3</v>
      </c>
      <c r="S2004" s="33">
        <v>-7.2916666666666963E-3</v>
      </c>
      <c r="T2004" s="34">
        <v>885992.1875</v>
      </c>
      <c r="U2004" s="34">
        <v>123140.77718321918</v>
      </c>
      <c r="V2004" s="35">
        <v>762851.41031678079</v>
      </c>
      <c r="W2004" s="24">
        <v>0</v>
      </c>
      <c r="X2004" s="35">
        <v>762851.41031678079</v>
      </c>
    </row>
    <row r="2005" spans="1:24">
      <c r="A2005" s="24">
        <v>2004</v>
      </c>
      <c r="B2005" s="25" t="s">
        <v>60</v>
      </c>
      <c r="C2005" s="25" t="s">
        <v>90</v>
      </c>
      <c r="D2005" s="26">
        <v>43463</v>
      </c>
      <c r="E2005" s="27">
        <v>43463</v>
      </c>
      <c r="F2005" s="27">
        <v>43435</v>
      </c>
      <c r="G2005" s="27">
        <v>44798</v>
      </c>
      <c r="H2005" s="28">
        <v>3.6575342465753424</v>
      </c>
      <c r="I2005" s="29">
        <v>25</v>
      </c>
      <c r="J2005" s="30">
        <v>0.05</v>
      </c>
      <c r="K2005" s="29">
        <v>3.7999999999999999E-2</v>
      </c>
      <c r="L2005" s="31">
        <v>472500</v>
      </c>
      <c r="M2005" s="32" t="s">
        <v>2189</v>
      </c>
      <c r="N2005" s="29">
        <v>798</v>
      </c>
      <c r="O2005" s="29">
        <v>84</v>
      </c>
      <c r="P2005" s="29">
        <v>96</v>
      </c>
      <c r="Q2005" s="29">
        <v>127</v>
      </c>
      <c r="R2005" s="29">
        <v>95.3</v>
      </c>
      <c r="S2005" s="33">
        <v>-7.2916666666666963E-3</v>
      </c>
      <c r="T2005" s="34">
        <v>469054.6875</v>
      </c>
      <c r="U2005" s="34">
        <v>65192.176155821915</v>
      </c>
      <c r="V2005" s="35">
        <v>403862.51134417811</v>
      </c>
      <c r="W2005" s="24">
        <v>0</v>
      </c>
      <c r="X2005" s="35">
        <v>403862.51134417811</v>
      </c>
    </row>
    <row r="2006" spans="1:24">
      <c r="A2006" s="24">
        <v>2005</v>
      </c>
      <c r="B2006" s="25" t="s">
        <v>60</v>
      </c>
      <c r="C2006" s="25" t="s">
        <v>91</v>
      </c>
      <c r="D2006" s="26">
        <v>43463</v>
      </c>
      <c r="E2006" s="27">
        <v>43463</v>
      </c>
      <c r="F2006" s="27">
        <v>43435</v>
      </c>
      <c r="G2006" s="27">
        <v>44798</v>
      </c>
      <c r="H2006" s="28">
        <v>3.6575342465753424</v>
      </c>
      <c r="I2006" s="29">
        <v>25</v>
      </c>
      <c r="J2006" s="30">
        <v>0.05</v>
      </c>
      <c r="K2006" s="29">
        <v>3.7999999999999999E-2</v>
      </c>
      <c r="L2006" s="31">
        <v>637760</v>
      </c>
      <c r="M2006" s="32" t="s">
        <v>2189</v>
      </c>
      <c r="N2006" s="29">
        <v>798</v>
      </c>
      <c r="O2006" s="29">
        <v>84</v>
      </c>
      <c r="P2006" s="29">
        <v>96</v>
      </c>
      <c r="Q2006" s="29">
        <v>127</v>
      </c>
      <c r="R2006" s="29">
        <v>95.3</v>
      </c>
      <c r="S2006" s="33">
        <v>-7.2916666666666963E-3</v>
      </c>
      <c r="T2006" s="34">
        <v>633109.66666666663</v>
      </c>
      <c r="U2006" s="34">
        <v>87993.570931506838</v>
      </c>
      <c r="V2006" s="35">
        <v>545116.09573515982</v>
      </c>
      <c r="W2006" s="24">
        <v>0</v>
      </c>
      <c r="X2006" s="35">
        <v>545116.09573515982</v>
      </c>
    </row>
    <row r="2007" spans="1:24">
      <c r="A2007" s="24">
        <v>2006</v>
      </c>
      <c r="B2007" s="25" t="s">
        <v>60</v>
      </c>
      <c r="C2007" s="25" t="s">
        <v>92</v>
      </c>
      <c r="D2007" s="26">
        <v>43463</v>
      </c>
      <c r="E2007" s="27">
        <v>43463</v>
      </c>
      <c r="F2007" s="27">
        <v>43435</v>
      </c>
      <c r="G2007" s="27">
        <v>44798</v>
      </c>
      <c r="H2007" s="28">
        <v>3.6575342465753424</v>
      </c>
      <c r="I2007" s="29">
        <v>25</v>
      </c>
      <c r="J2007" s="30">
        <v>0.05</v>
      </c>
      <c r="K2007" s="29">
        <v>3.7999999999999999E-2</v>
      </c>
      <c r="L2007" s="31">
        <v>21044329</v>
      </c>
      <c r="M2007" s="32" t="s">
        <v>2189</v>
      </c>
      <c r="N2007" s="29">
        <v>798</v>
      </c>
      <c r="O2007" s="29">
        <v>84</v>
      </c>
      <c r="P2007" s="29">
        <v>96</v>
      </c>
      <c r="Q2007" s="29">
        <v>127</v>
      </c>
      <c r="R2007" s="29">
        <v>95.3</v>
      </c>
      <c r="S2007" s="33">
        <v>-7.2916666666666963E-3</v>
      </c>
      <c r="T2007" s="34">
        <v>20890880.767708331</v>
      </c>
      <c r="U2007" s="34">
        <v>2903546.2502625855</v>
      </c>
      <c r="V2007" s="35">
        <v>17987334.517445747</v>
      </c>
      <c r="W2007" s="24">
        <v>0</v>
      </c>
      <c r="X2007" s="35">
        <v>17987334.517445747</v>
      </c>
    </row>
    <row r="2008" spans="1:24">
      <c r="A2008" s="24">
        <v>2007</v>
      </c>
      <c r="B2008" s="25" t="s">
        <v>60</v>
      </c>
      <c r="C2008" s="25" t="s">
        <v>93</v>
      </c>
      <c r="D2008" s="26">
        <v>43463</v>
      </c>
      <c r="E2008" s="27">
        <v>43463</v>
      </c>
      <c r="F2008" s="27">
        <v>43435</v>
      </c>
      <c r="G2008" s="27">
        <v>44798</v>
      </c>
      <c r="H2008" s="28">
        <v>3.6575342465753424</v>
      </c>
      <c r="I2008" s="29">
        <v>25</v>
      </c>
      <c r="J2008" s="30">
        <v>0.05</v>
      </c>
      <c r="K2008" s="29">
        <v>3.7999999999999999E-2</v>
      </c>
      <c r="L2008" s="31">
        <v>969266</v>
      </c>
      <c r="M2008" s="32" t="s">
        <v>2189</v>
      </c>
      <c r="N2008" s="29">
        <v>798</v>
      </c>
      <c r="O2008" s="29">
        <v>84</v>
      </c>
      <c r="P2008" s="29">
        <v>96</v>
      </c>
      <c r="Q2008" s="29">
        <v>127</v>
      </c>
      <c r="R2008" s="29">
        <v>95.3</v>
      </c>
      <c r="S2008" s="33">
        <v>-7.2916666666666963E-3</v>
      </c>
      <c r="T2008" s="34">
        <v>962198.43541666667</v>
      </c>
      <c r="U2008" s="34">
        <v>133732.4017224315</v>
      </c>
      <c r="V2008" s="35">
        <v>828466.03369423514</v>
      </c>
      <c r="W2008" s="24">
        <v>0</v>
      </c>
      <c r="X2008" s="35">
        <v>828466.03369423514</v>
      </c>
    </row>
    <row r="2009" spans="1:24">
      <c r="A2009" s="24">
        <v>2008</v>
      </c>
      <c r="B2009" s="25" t="s">
        <v>60</v>
      </c>
      <c r="C2009" s="25" t="s">
        <v>94</v>
      </c>
      <c r="D2009" s="26">
        <v>43463</v>
      </c>
      <c r="E2009" s="27">
        <v>43463</v>
      </c>
      <c r="F2009" s="27">
        <v>43435</v>
      </c>
      <c r="G2009" s="27">
        <v>44798</v>
      </c>
      <c r="H2009" s="28">
        <v>3.6575342465753424</v>
      </c>
      <c r="I2009" s="29">
        <v>25</v>
      </c>
      <c r="J2009" s="30">
        <v>0.05</v>
      </c>
      <c r="K2009" s="29">
        <v>3.7999999999999999E-2</v>
      </c>
      <c r="L2009" s="31">
        <v>735000</v>
      </c>
      <c r="M2009" s="32" t="s">
        <v>2189</v>
      </c>
      <c r="N2009" s="29">
        <v>798</v>
      </c>
      <c r="O2009" s="29">
        <v>84</v>
      </c>
      <c r="P2009" s="29">
        <v>96</v>
      </c>
      <c r="Q2009" s="29">
        <v>127</v>
      </c>
      <c r="R2009" s="29">
        <v>95.3</v>
      </c>
      <c r="S2009" s="33">
        <v>-7.2916666666666963E-3</v>
      </c>
      <c r="T2009" s="34">
        <v>729640.625</v>
      </c>
      <c r="U2009" s="34">
        <v>101410.0517979452</v>
      </c>
      <c r="V2009" s="35">
        <v>628230.57320205483</v>
      </c>
      <c r="W2009" s="24">
        <v>0</v>
      </c>
      <c r="X2009" s="35">
        <v>628230.57320205483</v>
      </c>
    </row>
    <row r="2010" spans="1:24">
      <c r="A2010" s="24">
        <v>2009</v>
      </c>
      <c r="B2010" s="25" t="s">
        <v>60</v>
      </c>
      <c r="C2010" s="25" t="s">
        <v>95</v>
      </c>
      <c r="D2010" s="26">
        <v>43463</v>
      </c>
      <c r="E2010" s="27">
        <v>43463</v>
      </c>
      <c r="F2010" s="27">
        <v>43435</v>
      </c>
      <c r="G2010" s="27">
        <v>44798</v>
      </c>
      <c r="H2010" s="28">
        <v>3.6575342465753424</v>
      </c>
      <c r="I2010" s="29">
        <v>25</v>
      </c>
      <c r="J2010" s="30">
        <v>0.05</v>
      </c>
      <c r="K2010" s="29">
        <v>3.7999999999999999E-2</v>
      </c>
      <c r="L2010" s="31">
        <v>126000</v>
      </c>
      <c r="M2010" s="32" t="s">
        <v>2189</v>
      </c>
      <c r="N2010" s="29">
        <v>798</v>
      </c>
      <c r="O2010" s="29">
        <v>84</v>
      </c>
      <c r="P2010" s="29">
        <v>96</v>
      </c>
      <c r="Q2010" s="29">
        <v>127</v>
      </c>
      <c r="R2010" s="29">
        <v>95.3</v>
      </c>
      <c r="S2010" s="33">
        <v>-7.2916666666666963E-3</v>
      </c>
      <c r="T2010" s="34">
        <v>125081.25</v>
      </c>
      <c r="U2010" s="34">
        <v>17384.580308219178</v>
      </c>
      <c r="V2010" s="35">
        <v>107696.66969178081</v>
      </c>
      <c r="W2010" s="24">
        <v>0</v>
      </c>
      <c r="X2010" s="35">
        <v>107696.66969178081</v>
      </c>
    </row>
    <row r="2011" spans="1:24">
      <c r="A2011" s="24">
        <v>2010</v>
      </c>
      <c r="B2011" s="25" t="s">
        <v>60</v>
      </c>
      <c r="C2011" s="25" t="s">
        <v>96</v>
      </c>
      <c r="D2011" s="26">
        <v>43463</v>
      </c>
      <c r="E2011" s="27">
        <v>43463</v>
      </c>
      <c r="F2011" s="27">
        <v>43435</v>
      </c>
      <c r="G2011" s="27">
        <v>44798</v>
      </c>
      <c r="H2011" s="28">
        <v>3.6575342465753424</v>
      </c>
      <c r="I2011" s="29">
        <v>25</v>
      </c>
      <c r="J2011" s="30">
        <v>0.05</v>
      </c>
      <c r="K2011" s="29">
        <v>3.7999999999999999E-2</v>
      </c>
      <c r="L2011" s="31">
        <v>29327302</v>
      </c>
      <c r="M2011" s="32" t="s">
        <v>2189</v>
      </c>
      <c r="N2011" s="29">
        <v>798</v>
      </c>
      <c r="O2011" s="29">
        <v>84</v>
      </c>
      <c r="P2011" s="29">
        <v>96</v>
      </c>
      <c r="Q2011" s="29">
        <v>127</v>
      </c>
      <c r="R2011" s="29">
        <v>95.3</v>
      </c>
      <c r="S2011" s="33">
        <v>-7.2916666666666963E-3</v>
      </c>
      <c r="T2011" s="34">
        <v>29113457.089583334</v>
      </c>
      <c r="U2011" s="34">
        <v>4046371.7209714041</v>
      </c>
      <c r="V2011" s="35">
        <v>25067085.368611928</v>
      </c>
      <c r="W2011" s="24">
        <v>0</v>
      </c>
      <c r="X2011" s="35">
        <v>25067085.368611928</v>
      </c>
    </row>
    <row r="2012" spans="1:24">
      <c r="A2012" s="24">
        <v>2011</v>
      </c>
      <c r="B2012" s="25" t="s">
        <v>60</v>
      </c>
      <c r="C2012" s="25" t="s">
        <v>97</v>
      </c>
      <c r="D2012" s="26">
        <v>43463</v>
      </c>
      <c r="E2012" s="27">
        <v>43463</v>
      </c>
      <c r="F2012" s="27">
        <v>43435</v>
      </c>
      <c r="G2012" s="27">
        <v>44798</v>
      </c>
      <c r="H2012" s="28">
        <v>3.6575342465753424</v>
      </c>
      <c r="I2012" s="29">
        <v>25</v>
      </c>
      <c r="J2012" s="30">
        <v>0.05</v>
      </c>
      <c r="K2012" s="29">
        <v>3.7999999999999999E-2</v>
      </c>
      <c r="L2012" s="31">
        <v>1517250</v>
      </c>
      <c r="M2012" s="32" t="s">
        <v>1941</v>
      </c>
      <c r="N2012" s="29">
        <v>674</v>
      </c>
      <c r="O2012" s="29">
        <v>84</v>
      </c>
      <c r="P2012" s="29">
        <v>106.1</v>
      </c>
      <c r="Q2012" s="29">
        <v>127</v>
      </c>
      <c r="R2012" s="29">
        <v>122.8</v>
      </c>
      <c r="S2012" s="33">
        <v>0.15739868049010372</v>
      </c>
      <c r="T2012" s="34">
        <v>1756063.1479736099</v>
      </c>
      <c r="U2012" s="34">
        <v>244068.72190877047</v>
      </c>
      <c r="V2012" s="35">
        <v>1511994.4260648394</v>
      </c>
      <c r="W2012" s="24">
        <v>0</v>
      </c>
      <c r="X2012" s="35">
        <v>1511994.4260648394</v>
      </c>
    </row>
    <row r="2013" spans="1:24">
      <c r="A2013" s="24">
        <v>2012</v>
      </c>
      <c r="B2013" s="25" t="s">
        <v>60</v>
      </c>
      <c r="C2013" s="25" t="s">
        <v>98</v>
      </c>
      <c r="D2013" s="26">
        <v>43463</v>
      </c>
      <c r="E2013" s="27">
        <v>43463</v>
      </c>
      <c r="F2013" s="27">
        <v>43435</v>
      </c>
      <c r="G2013" s="27">
        <v>44798</v>
      </c>
      <c r="H2013" s="28">
        <v>3.6575342465753424</v>
      </c>
      <c r="I2013" s="29">
        <v>25</v>
      </c>
      <c r="J2013" s="30">
        <v>0.05</v>
      </c>
      <c r="K2013" s="29">
        <v>3.7999999999999999E-2</v>
      </c>
      <c r="L2013" s="31">
        <v>312900</v>
      </c>
      <c r="M2013" s="32" t="s">
        <v>2189</v>
      </c>
      <c r="N2013" s="29">
        <v>798</v>
      </c>
      <c r="O2013" s="29">
        <v>84</v>
      </c>
      <c r="P2013" s="29">
        <v>96</v>
      </c>
      <c r="Q2013" s="29">
        <v>127</v>
      </c>
      <c r="R2013" s="29">
        <v>95.3</v>
      </c>
      <c r="S2013" s="33">
        <v>-7.2916666666666963E-3</v>
      </c>
      <c r="T2013" s="34">
        <v>310618.4375</v>
      </c>
      <c r="U2013" s="34">
        <v>43171.70776541096</v>
      </c>
      <c r="V2013" s="35">
        <v>267446.72973458905</v>
      </c>
      <c r="W2013" s="24">
        <v>0</v>
      </c>
      <c r="X2013" s="35">
        <v>267446.72973458905</v>
      </c>
    </row>
    <row r="2014" spans="1:24">
      <c r="A2014" s="24">
        <v>2013</v>
      </c>
      <c r="B2014" s="25" t="s">
        <v>60</v>
      </c>
      <c r="C2014" s="25" t="s">
        <v>99</v>
      </c>
      <c r="D2014" s="26">
        <v>43463</v>
      </c>
      <c r="E2014" s="27">
        <v>43463</v>
      </c>
      <c r="F2014" s="27">
        <v>43435</v>
      </c>
      <c r="G2014" s="27">
        <v>44798</v>
      </c>
      <c r="H2014" s="28">
        <v>3.6575342465753424</v>
      </c>
      <c r="I2014" s="29">
        <v>25</v>
      </c>
      <c r="J2014" s="30">
        <v>0.05</v>
      </c>
      <c r="K2014" s="29">
        <v>3.7999999999999999E-2</v>
      </c>
      <c r="L2014" s="31">
        <v>1174950</v>
      </c>
      <c r="M2014" s="32" t="s">
        <v>2189</v>
      </c>
      <c r="N2014" s="29">
        <v>798</v>
      </c>
      <c r="O2014" s="29">
        <v>84</v>
      </c>
      <c r="P2014" s="29">
        <v>96</v>
      </c>
      <c r="Q2014" s="29">
        <v>127</v>
      </c>
      <c r="R2014" s="29">
        <v>95.3</v>
      </c>
      <c r="S2014" s="33">
        <v>-7.2916666666666963E-3</v>
      </c>
      <c r="T2014" s="34">
        <v>1166382.65625</v>
      </c>
      <c r="U2014" s="34">
        <v>162111.21137414384</v>
      </c>
      <c r="V2014" s="35">
        <v>1004271.4448758562</v>
      </c>
      <c r="W2014" s="24">
        <v>0</v>
      </c>
      <c r="X2014" s="35">
        <v>1004271.4448758562</v>
      </c>
    </row>
    <row r="2015" spans="1:24">
      <c r="A2015" s="24">
        <v>2014</v>
      </c>
      <c r="B2015" s="25" t="s">
        <v>60</v>
      </c>
      <c r="C2015" s="25" t="s">
        <v>100</v>
      </c>
      <c r="D2015" s="26">
        <v>43463</v>
      </c>
      <c r="E2015" s="27">
        <v>43463</v>
      </c>
      <c r="F2015" s="27">
        <v>43435</v>
      </c>
      <c r="G2015" s="27">
        <v>44798</v>
      </c>
      <c r="H2015" s="28">
        <v>3.6575342465753424</v>
      </c>
      <c r="I2015" s="29">
        <v>25</v>
      </c>
      <c r="J2015" s="30">
        <v>0.05</v>
      </c>
      <c r="K2015" s="29">
        <v>3.7999999999999999E-2</v>
      </c>
      <c r="L2015" s="31">
        <v>582750</v>
      </c>
      <c r="M2015" s="32" t="s">
        <v>1973</v>
      </c>
      <c r="N2015" s="29">
        <v>690</v>
      </c>
      <c r="O2015" s="29">
        <v>84</v>
      </c>
      <c r="P2015" s="29">
        <v>111.5</v>
      </c>
      <c r="Q2015" s="29">
        <v>127</v>
      </c>
      <c r="R2015" s="29">
        <v>145.69999999999999</v>
      </c>
      <c r="S2015" s="33">
        <v>0.30672645739910304</v>
      </c>
      <c r="T2015" s="34">
        <v>761494.84304932738</v>
      </c>
      <c r="U2015" s="34">
        <v>105837.35174765035</v>
      </c>
      <c r="V2015" s="35">
        <v>655657.49130167707</v>
      </c>
      <c r="W2015" s="24">
        <v>0</v>
      </c>
      <c r="X2015" s="35">
        <v>655657.49130167707</v>
      </c>
    </row>
    <row r="2016" spans="1:24">
      <c r="A2016" s="24">
        <v>2015</v>
      </c>
      <c r="B2016" s="25" t="s">
        <v>60</v>
      </c>
      <c r="C2016" s="25" t="s">
        <v>101</v>
      </c>
      <c r="D2016" s="26">
        <v>43463</v>
      </c>
      <c r="E2016" s="27">
        <v>43463</v>
      </c>
      <c r="F2016" s="27">
        <v>43435</v>
      </c>
      <c r="G2016" s="27">
        <v>44798</v>
      </c>
      <c r="H2016" s="28">
        <v>3.6575342465753424</v>
      </c>
      <c r="I2016" s="29">
        <v>25</v>
      </c>
      <c r="J2016" s="30">
        <v>0.05</v>
      </c>
      <c r="K2016" s="29">
        <v>3.7999999999999999E-2</v>
      </c>
      <c r="L2016" s="31">
        <v>9976171</v>
      </c>
      <c r="M2016" s="32" t="s">
        <v>2189</v>
      </c>
      <c r="N2016" s="29">
        <v>798</v>
      </c>
      <c r="O2016" s="29">
        <v>84</v>
      </c>
      <c r="P2016" s="29">
        <v>96</v>
      </c>
      <c r="Q2016" s="29">
        <v>127</v>
      </c>
      <c r="R2016" s="29">
        <v>95.3</v>
      </c>
      <c r="S2016" s="33">
        <v>-7.2916666666666963E-3</v>
      </c>
      <c r="T2016" s="34">
        <v>9903428.0864583328</v>
      </c>
      <c r="U2016" s="34">
        <v>1376440.8406192637</v>
      </c>
      <c r="V2016" s="35">
        <v>8526987.2458390687</v>
      </c>
      <c r="W2016" s="24">
        <v>0</v>
      </c>
      <c r="X2016" s="35">
        <v>8526987.2458390687</v>
      </c>
    </row>
    <row r="2017" spans="1:24">
      <c r="A2017" s="24">
        <v>2016</v>
      </c>
      <c r="B2017" s="25" t="s">
        <v>60</v>
      </c>
      <c r="C2017" s="25" t="s">
        <v>102</v>
      </c>
      <c r="D2017" s="26">
        <v>43463</v>
      </c>
      <c r="E2017" s="27">
        <v>43463</v>
      </c>
      <c r="F2017" s="27">
        <v>43435</v>
      </c>
      <c r="G2017" s="27">
        <v>44798</v>
      </c>
      <c r="H2017" s="28">
        <v>3.6575342465753424</v>
      </c>
      <c r="I2017" s="29">
        <v>25</v>
      </c>
      <c r="J2017" s="30">
        <v>0.05</v>
      </c>
      <c r="K2017" s="29">
        <v>3.7999999999999999E-2</v>
      </c>
      <c r="L2017" s="31">
        <v>21103901</v>
      </c>
      <c r="M2017" s="32" t="s">
        <v>2189</v>
      </c>
      <c r="N2017" s="29">
        <v>798</v>
      </c>
      <c r="O2017" s="29">
        <v>84</v>
      </c>
      <c r="P2017" s="29">
        <v>96</v>
      </c>
      <c r="Q2017" s="29">
        <v>127</v>
      </c>
      <c r="R2017" s="29">
        <v>95.3</v>
      </c>
      <c r="S2017" s="33">
        <v>-7.2916666666666963E-3</v>
      </c>
      <c r="T2017" s="34">
        <v>20950018.388541665</v>
      </c>
      <c r="U2017" s="34">
        <v>2911765.5694540236</v>
      </c>
      <c r="V2017" s="35">
        <v>18038252.819087639</v>
      </c>
      <c r="W2017" s="24">
        <v>0</v>
      </c>
      <c r="X2017" s="35">
        <v>18038252.819087639</v>
      </c>
    </row>
    <row r="2018" spans="1:24">
      <c r="A2018" s="24">
        <v>2017</v>
      </c>
      <c r="B2018" s="25" t="s">
        <v>60</v>
      </c>
      <c r="C2018" s="25" t="s">
        <v>103</v>
      </c>
      <c r="D2018" s="26">
        <v>43463</v>
      </c>
      <c r="E2018" s="27">
        <v>43463</v>
      </c>
      <c r="F2018" s="27">
        <v>43435</v>
      </c>
      <c r="G2018" s="27">
        <v>44798</v>
      </c>
      <c r="H2018" s="28">
        <v>3.6575342465753424</v>
      </c>
      <c r="I2018" s="29">
        <v>25</v>
      </c>
      <c r="J2018" s="30">
        <v>0.05</v>
      </c>
      <c r="K2018" s="29">
        <v>3.7999999999999999E-2</v>
      </c>
      <c r="L2018" s="31">
        <v>580650</v>
      </c>
      <c r="M2018" s="32" t="s">
        <v>2189</v>
      </c>
      <c r="N2018" s="29">
        <v>798</v>
      </c>
      <c r="O2018" s="29">
        <v>84</v>
      </c>
      <c r="P2018" s="29">
        <v>96</v>
      </c>
      <c r="Q2018" s="29">
        <v>127</v>
      </c>
      <c r="R2018" s="29">
        <v>95.3</v>
      </c>
      <c r="S2018" s="33">
        <v>-7.2916666666666963E-3</v>
      </c>
      <c r="T2018" s="34">
        <v>576416.09375</v>
      </c>
      <c r="U2018" s="34">
        <v>80113.940920376714</v>
      </c>
      <c r="V2018" s="35">
        <v>496302.15282962332</v>
      </c>
      <c r="W2018" s="24">
        <v>0</v>
      </c>
      <c r="X2018" s="35">
        <v>496302.15282962332</v>
      </c>
    </row>
    <row r="2019" spans="1:24">
      <c r="A2019" s="24">
        <v>2018</v>
      </c>
      <c r="B2019" s="25" t="s">
        <v>60</v>
      </c>
      <c r="C2019" s="25" t="s">
        <v>104</v>
      </c>
      <c r="D2019" s="26">
        <v>43463</v>
      </c>
      <c r="E2019" s="27">
        <v>43463</v>
      </c>
      <c r="F2019" s="27">
        <v>43435</v>
      </c>
      <c r="G2019" s="27">
        <v>44798</v>
      </c>
      <c r="H2019" s="28">
        <v>3.6575342465753424</v>
      </c>
      <c r="I2019" s="29">
        <v>25</v>
      </c>
      <c r="J2019" s="30">
        <v>0.05</v>
      </c>
      <c r="K2019" s="29">
        <v>3.7999999999999999E-2</v>
      </c>
      <c r="L2019" s="31">
        <v>175035</v>
      </c>
      <c r="M2019" s="32" t="s">
        <v>1877</v>
      </c>
      <c r="N2019" s="29">
        <v>642</v>
      </c>
      <c r="O2019" s="29">
        <v>84</v>
      </c>
      <c r="P2019" s="29">
        <v>79.3</v>
      </c>
      <c r="Q2019" s="29">
        <v>127</v>
      </c>
      <c r="R2019" s="29">
        <v>94</v>
      </c>
      <c r="S2019" s="33">
        <v>0.18537200504413623</v>
      </c>
      <c r="T2019" s="34">
        <v>207481.5889029004</v>
      </c>
      <c r="U2019" s="34">
        <v>28837.098643956539</v>
      </c>
      <c r="V2019" s="35">
        <v>178644.49025894387</v>
      </c>
      <c r="W2019" s="24">
        <v>0</v>
      </c>
      <c r="X2019" s="35">
        <v>178644.49025894387</v>
      </c>
    </row>
    <row r="2020" spans="1:24">
      <c r="A2020" s="24">
        <v>2019</v>
      </c>
      <c r="B2020" s="25" t="s">
        <v>60</v>
      </c>
      <c r="C2020" s="25" t="s">
        <v>105</v>
      </c>
      <c r="D2020" s="26">
        <v>43463</v>
      </c>
      <c r="E2020" s="27">
        <v>43463</v>
      </c>
      <c r="F2020" s="27">
        <v>43435</v>
      </c>
      <c r="G2020" s="27">
        <v>44798</v>
      </c>
      <c r="H2020" s="28">
        <v>3.6575342465753424</v>
      </c>
      <c r="I2020" s="29">
        <v>25</v>
      </c>
      <c r="J2020" s="30">
        <v>0.05</v>
      </c>
      <c r="K2020" s="29">
        <v>3.7999999999999999E-2</v>
      </c>
      <c r="L2020" s="31">
        <v>132796</v>
      </c>
      <c r="M2020" s="32" t="s">
        <v>2189</v>
      </c>
      <c r="N2020" s="29">
        <v>798</v>
      </c>
      <c r="O2020" s="29">
        <v>84</v>
      </c>
      <c r="P2020" s="29">
        <v>96</v>
      </c>
      <c r="Q2020" s="29">
        <v>127</v>
      </c>
      <c r="R2020" s="29">
        <v>95.3</v>
      </c>
      <c r="S2020" s="33">
        <v>-7.2916666666666963E-3</v>
      </c>
      <c r="T2020" s="34">
        <v>131827.69583333333</v>
      </c>
      <c r="U2020" s="34">
        <v>18322.243861986299</v>
      </c>
      <c r="V2020" s="35">
        <v>113505.45197134704</v>
      </c>
      <c r="W2020" s="24">
        <v>0</v>
      </c>
      <c r="X2020" s="35">
        <v>113505.45197134704</v>
      </c>
    </row>
    <row r="2021" spans="1:24">
      <c r="A2021" s="24">
        <v>2020</v>
      </c>
      <c r="B2021" s="25" t="s">
        <v>60</v>
      </c>
      <c r="C2021" s="25" t="s">
        <v>106</v>
      </c>
      <c r="D2021" s="26">
        <v>43463</v>
      </c>
      <c r="E2021" s="27">
        <v>43463</v>
      </c>
      <c r="F2021" s="27">
        <v>43435</v>
      </c>
      <c r="G2021" s="27">
        <v>44798</v>
      </c>
      <c r="H2021" s="28">
        <v>3.6575342465753424</v>
      </c>
      <c r="I2021" s="29">
        <v>25</v>
      </c>
      <c r="J2021" s="30">
        <v>0.05</v>
      </c>
      <c r="K2021" s="29">
        <v>3.7999999999999999E-2</v>
      </c>
      <c r="L2021" s="31">
        <v>469552</v>
      </c>
      <c r="M2021" s="32" t="s">
        <v>1871</v>
      </c>
      <c r="N2021" s="29">
        <v>639</v>
      </c>
      <c r="O2021" s="29">
        <v>84</v>
      </c>
      <c r="P2021" s="29">
        <v>111.6</v>
      </c>
      <c r="Q2021" s="29">
        <v>127</v>
      </c>
      <c r="R2021" s="29">
        <v>116.2</v>
      </c>
      <c r="S2021" s="33">
        <v>4.1218637992831618E-2</v>
      </c>
      <c r="T2021" s="34">
        <v>488906.29390681011</v>
      </c>
      <c r="U2021" s="34">
        <v>67951.277506554732</v>
      </c>
      <c r="V2021" s="35">
        <v>420955.01640025538</v>
      </c>
      <c r="W2021" s="24">
        <v>0</v>
      </c>
      <c r="X2021" s="35">
        <v>420955.01640025538</v>
      </c>
    </row>
    <row r="2022" spans="1:24">
      <c r="A2022" s="24">
        <v>2021</v>
      </c>
      <c r="B2022" s="25" t="s">
        <v>60</v>
      </c>
      <c r="C2022" s="25" t="s">
        <v>110</v>
      </c>
      <c r="D2022" s="26">
        <v>43463</v>
      </c>
      <c r="E2022" s="27">
        <v>43463</v>
      </c>
      <c r="F2022" s="27">
        <v>43435</v>
      </c>
      <c r="G2022" s="27">
        <v>44798</v>
      </c>
      <c r="H2022" s="28">
        <v>3.6575342465753424</v>
      </c>
      <c r="I2022" s="29">
        <v>25</v>
      </c>
      <c r="J2022" s="30">
        <v>0.05</v>
      </c>
      <c r="K2022" s="29">
        <v>3.7999999999999999E-2</v>
      </c>
      <c r="L2022" s="31">
        <v>16789210</v>
      </c>
      <c r="M2022" s="32" t="s">
        <v>1939</v>
      </c>
      <c r="N2022" s="29">
        <v>673</v>
      </c>
      <c r="O2022" s="29">
        <v>84</v>
      </c>
      <c r="P2022" s="29">
        <v>95.4</v>
      </c>
      <c r="Q2022" s="29">
        <v>127</v>
      </c>
      <c r="R2022" s="29">
        <v>104.3</v>
      </c>
      <c r="S2022" s="33">
        <v>9.3291404612159234E-2</v>
      </c>
      <c r="T2022" s="34">
        <v>18355498.983228508</v>
      </c>
      <c r="U2022" s="34">
        <v>2551162.9134772117</v>
      </c>
      <c r="V2022" s="35">
        <v>15804336.069751296</v>
      </c>
      <c r="W2022" s="24">
        <v>0</v>
      </c>
      <c r="X2022" s="35">
        <v>15804336.069751296</v>
      </c>
    </row>
    <row r="2023" spans="1:24">
      <c r="A2023" s="24">
        <v>2022</v>
      </c>
      <c r="B2023" s="25" t="s">
        <v>60</v>
      </c>
      <c r="C2023" s="25" t="s">
        <v>86</v>
      </c>
      <c r="D2023" s="26">
        <v>43463</v>
      </c>
      <c r="E2023" s="27">
        <v>43463</v>
      </c>
      <c r="F2023" s="27">
        <v>43435</v>
      </c>
      <c r="G2023" s="27">
        <v>44798</v>
      </c>
      <c r="H2023" s="28">
        <v>3.6575342465753424</v>
      </c>
      <c r="I2023" s="29">
        <v>25</v>
      </c>
      <c r="J2023" s="30">
        <v>0.05</v>
      </c>
      <c r="K2023" s="29">
        <v>3.7999999999999999E-2</v>
      </c>
      <c r="L2023" s="31">
        <v>892500</v>
      </c>
      <c r="M2023" s="32" t="s">
        <v>2189</v>
      </c>
      <c r="N2023" s="29">
        <v>798</v>
      </c>
      <c r="O2023" s="29">
        <v>84</v>
      </c>
      <c r="P2023" s="29">
        <v>96</v>
      </c>
      <c r="Q2023" s="29">
        <v>127</v>
      </c>
      <c r="R2023" s="29">
        <v>95.3</v>
      </c>
      <c r="S2023" s="33">
        <v>-7.2916666666666963E-3</v>
      </c>
      <c r="T2023" s="34">
        <v>885992.1875</v>
      </c>
      <c r="U2023" s="34">
        <v>123140.77718321918</v>
      </c>
      <c r="V2023" s="35">
        <v>762851.41031678079</v>
      </c>
      <c r="W2023" s="24">
        <v>0</v>
      </c>
      <c r="X2023" s="35">
        <v>762851.41031678079</v>
      </c>
    </row>
    <row r="2024" spans="1:24">
      <c r="A2024" s="24">
        <v>2023</v>
      </c>
      <c r="B2024" s="25" t="s">
        <v>60</v>
      </c>
      <c r="C2024" s="25" t="s">
        <v>90</v>
      </c>
      <c r="D2024" s="26">
        <v>43463</v>
      </c>
      <c r="E2024" s="27">
        <v>43463</v>
      </c>
      <c r="F2024" s="27">
        <v>43435</v>
      </c>
      <c r="G2024" s="27">
        <v>44798</v>
      </c>
      <c r="H2024" s="28">
        <v>3.6575342465753424</v>
      </c>
      <c r="I2024" s="29">
        <v>25</v>
      </c>
      <c r="J2024" s="30">
        <v>0.05</v>
      </c>
      <c r="K2024" s="29">
        <v>3.7999999999999999E-2</v>
      </c>
      <c r="L2024" s="31">
        <v>472500</v>
      </c>
      <c r="M2024" s="32" t="s">
        <v>2189</v>
      </c>
      <c r="N2024" s="29">
        <v>798</v>
      </c>
      <c r="O2024" s="29">
        <v>84</v>
      </c>
      <c r="P2024" s="29">
        <v>96</v>
      </c>
      <c r="Q2024" s="29">
        <v>127</v>
      </c>
      <c r="R2024" s="29">
        <v>95.3</v>
      </c>
      <c r="S2024" s="33">
        <v>-7.2916666666666963E-3</v>
      </c>
      <c r="T2024" s="34">
        <v>469054.6875</v>
      </c>
      <c r="U2024" s="34">
        <v>65192.176155821915</v>
      </c>
      <c r="V2024" s="35">
        <v>403862.51134417811</v>
      </c>
      <c r="W2024" s="24">
        <v>0</v>
      </c>
      <c r="X2024" s="35">
        <v>403862.51134417811</v>
      </c>
    </row>
    <row r="2025" spans="1:24">
      <c r="A2025" s="24">
        <v>2024</v>
      </c>
      <c r="B2025" s="25" t="s">
        <v>60</v>
      </c>
      <c r="C2025" s="25" t="s">
        <v>91</v>
      </c>
      <c r="D2025" s="26">
        <v>43463</v>
      </c>
      <c r="E2025" s="27">
        <v>43463</v>
      </c>
      <c r="F2025" s="27">
        <v>43435</v>
      </c>
      <c r="G2025" s="27">
        <v>44798</v>
      </c>
      <c r="H2025" s="28">
        <v>3.6575342465753424</v>
      </c>
      <c r="I2025" s="29">
        <v>25</v>
      </c>
      <c r="J2025" s="30">
        <v>0.05</v>
      </c>
      <c r="K2025" s="29">
        <v>3.7999999999999999E-2</v>
      </c>
      <c r="L2025" s="31">
        <v>637760</v>
      </c>
      <c r="M2025" s="32" t="s">
        <v>2189</v>
      </c>
      <c r="N2025" s="29">
        <v>798</v>
      </c>
      <c r="O2025" s="29">
        <v>84</v>
      </c>
      <c r="P2025" s="29">
        <v>96</v>
      </c>
      <c r="Q2025" s="29">
        <v>127</v>
      </c>
      <c r="R2025" s="29">
        <v>95.3</v>
      </c>
      <c r="S2025" s="33">
        <v>-7.2916666666666963E-3</v>
      </c>
      <c r="T2025" s="34">
        <v>633109.66666666663</v>
      </c>
      <c r="U2025" s="34">
        <v>87993.570931506838</v>
      </c>
      <c r="V2025" s="35">
        <v>545116.09573515982</v>
      </c>
      <c r="W2025" s="24">
        <v>0</v>
      </c>
      <c r="X2025" s="35">
        <v>545116.09573515982</v>
      </c>
    </row>
    <row r="2026" spans="1:24">
      <c r="A2026" s="24">
        <v>2025</v>
      </c>
      <c r="B2026" s="25" t="s">
        <v>60</v>
      </c>
      <c r="C2026" s="25" t="s">
        <v>92</v>
      </c>
      <c r="D2026" s="26">
        <v>43463</v>
      </c>
      <c r="E2026" s="27">
        <v>43463</v>
      </c>
      <c r="F2026" s="27">
        <v>43435</v>
      </c>
      <c r="G2026" s="27">
        <v>44798</v>
      </c>
      <c r="H2026" s="28">
        <v>3.6575342465753424</v>
      </c>
      <c r="I2026" s="29">
        <v>25</v>
      </c>
      <c r="J2026" s="30">
        <v>0.05</v>
      </c>
      <c r="K2026" s="29">
        <v>3.7999999999999999E-2</v>
      </c>
      <c r="L2026" s="31">
        <v>21044329</v>
      </c>
      <c r="M2026" s="32" t="s">
        <v>2189</v>
      </c>
      <c r="N2026" s="29">
        <v>798</v>
      </c>
      <c r="O2026" s="29">
        <v>84</v>
      </c>
      <c r="P2026" s="29">
        <v>96</v>
      </c>
      <c r="Q2026" s="29">
        <v>127</v>
      </c>
      <c r="R2026" s="29">
        <v>95.3</v>
      </c>
      <c r="S2026" s="33">
        <v>-7.2916666666666963E-3</v>
      </c>
      <c r="T2026" s="34">
        <v>20890880.767708331</v>
      </c>
      <c r="U2026" s="34">
        <v>2903546.2502625855</v>
      </c>
      <c r="V2026" s="35">
        <v>17987334.517445747</v>
      </c>
      <c r="W2026" s="24">
        <v>0</v>
      </c>
      <c r="X2026" s="35">
        <v>17987334.517445747</v>
      </c>
    </row>
    <row r="2027" spans="1:24">
      <c r="A2027" s="24">
        <v>2026</v>
      </c>
      <c r="B2027" s="25" t="s">
        <v>60</v>
      </c>
      <c r="C2027" s="25" t="s">
        <v>93</v>
      </c>
      <c r="D2027" s="26">
        <v>43463</v>
      </c>
      <c r="E2027" s="27">
        <v>43463</v>
      </c>
      <c r="F2027" s="27">
        <v>43435</v>
      </c>
      <c r="G2027" s="27">
        <v>44798</v>
      </c>
      <c r="H2027" s="28">
        <v>3.6575342465753424</v>
      </c>
      <c r="I2027" s="29">
        <v>25</v>
      </c>
      <c r="J2027" s="30">
        <v>0.05</v>
      </c>
      <c r="K2027" s="29">
        <v>3.7999999999999999E-2</v>
      </c>
      <c r="L2027" s="31">
        <v>969266</v>
      </c>
      <c r="M2027" s="32" t="s">
        <v>2189</v>
      </c>
      <c r="N2027" s="29">
        <v>798</v>
      </c>
      <c r="O2027" s="29">
        <v>84</v>
      </c>
      <c r="P2027" s="29">
        <v>96</v>
      </c>
      <c r="Q2027" s="29">
        <v>127</v>
      </c>
      <c r="R2027" s="29">
        <v>95.3</v>
      </c>
      <c r="S2027" s="33">
        <v>-7.2916666666666963E-3</v>
      </c>
      <c r="T2027" s="34">
        <v>962198.43541666667</v>
      </c>
      <c r="U2027" s="34">
        <v>133732.4017224315</v>
      </c>
      <c r="V2027" s="35">
        <v>828466.03369423514</v>
      </c>
      <c r="W2027" s="24">
        <v>0</v>
      </c>
      <c r="X2027" s="35">
        <v>828466.03369423514</v>
      </c>
    </row>
    <row r="2028" spans="1:24">
      <c r="A2028" s="24">
        <v>2027</v>
      </c>
      <c r="B2028" s="25" t="s">
        <v>60</v>
      </c>
      <c r="C2028" s="25" t="s">
        <v>94</v>
      </c>
      <c r="D2028" s="26">
        <v>43463</v>
      </c>
      <c r="E2028" s="27">
        <v>43463</v>
      </c>
      <c r="F2028" s="27">
        <v>43435</v>
      </c>
      <c r="G2028" s="27">
        <v>44798</v>
      </c>
      <c r="H2028" s="28">
        <v>3.6575342465753424</v>
      </c>
      <c r="I2028" s="29">
        <v>25</v>
      </c>
      <c r="J2028" s="30">
        <v>0.05</v>
      </c>
      <c r="K2028" s="29">
        <v>3.7999999999999999E-2</v>
      </c>
      <c r="L2028" s="31">
        <v>735000</v>
      </c>
      <c r="M2028" s="32" t="s">
        <v>2189</v>
      </c>
      <c r="N2028" s="29">
        <v>798</v>
      </c>
      <c r="O2028" s="29">
        <v>84</v>
      </c>
      <c r="P2028" s="29">
        <v>96</v>
      </c>
      <c r="Q2028" s="29">
        <v>127</v>
      </c>
      <c r="R2028" s="29">
        <v>95.3</v>
      </c>
      <c r="S2028" s="33">
        <v>-7.2916666666666963E-3</v>
      </c>
      <c r="T2028" s="34">
        <v>729640.625</v>
      </c>
      <c r="U2028" s="34">
        <v>101410.0517979452</v>
      </c>
      <c r="V2028" s="35">
        <v>628230.57320205483</v>
      </c>
      <c r="W2028" s="24">
        <v>0</v>
      </c>
      <c r="X2028" s="35">
        <v>628230.57320205483</v>
      </c>
    </row>
    <row r="2029" spans="1:24">
      <c r="A2029" s="24">
        <v>2028</v>
      </c>
      <c r="B2029" s="25" t="s">
        <v>60</v>
      </c>
      <c r="C2029" s="25" t="s">
        <v>95</v>
      </c>
      <c r="D2029" s="26">
        <v>43463</v>
      </c>
      <c r="E2029" s="27">
        <v>43463</v>
      </c>
      <c r="F2029" s="27">
        <v>43435</v>
      </c>
      <c r="G2029" s="27">
        <v>44798</v>
      </c>
      <c r="H2029" s="28">
        <v>3.6575342465753424</v>
      </c>
      <c r="I2029" s="29">
        <v>25</v>
      </c>
      <c r="J2029" s="30">
        <v>0.05</v>
      </c>
      <c r="K2029" s="29">
        <v>3.7999999999999999E-2</v>
      </c>
      <c r="L2029" s="31">
        <v>126000</v>
      </c>
      <c r="M2029" s="32" t="s">
        <v>2189</v>
      </c>
      <c r="N2029" s="29">
        <v>798</v>
      </c>
      <c r="O2029" s="29">
        <v>84</v>
      </c>
      <c r="P2029" s="29">
        <v>96</v>
      </c>
      <c r="Q2029" s="29">
        <v>127</v>
      </c>
      <c r="R2029" s="29">
        <v>95.3</v>
      </c>
      <c r="S2029" s="33">
        <v>-7.2916666666666963E-3</v>
      </c>
      <c r="T2029" s="34">
        <v>125081.25</v>
      </c>
      <c r="U2029" s="34">
        <v>17384.580308219178</v>
      </c>
      <c r="V2029" s="35">
        <v>107696.66969178081</v>
      </c>
      <c r="W2029" s="24">
        <v>0</v>
      </c>
      <c r="X2029" s="35">
        <v>107696.66969178081</v>
      </c>
    </row>
    <row r="2030" spans="1:24">
      <c r="A2030" s="24">
        <v>2029</v>
      </c>
      <c r="B2030" s="25" t="s">
        <v>60</v>
      </c>
      <c r="C2030" s="25" t="s">
        <v>96</v>
      </c>
      <c r="D2030" s="26">
        <v>43463</v>
      </c>
      <c r="E2030" s="27">
        <v>43463</v>
      </c>
      <c r="F2030" s="27">
        <v>43435</v>
      </c>
      <c r="G2030" s="27">
        <v>44798</v>
      </c>
      <c r="H2030" s="28">
        <v>3.6575342465753424</v>
      </c>
      <c r="I2030" s="29">
        <v>25</v>
      </c>
      <c r="J2030" s="30">
        <v>0.05</v>
      </c>
      <c r="K2030" s="29">
        <v>3.7999999999999999E-2</v>
      </c>
      <c r="L2030" s="31">
        <v>29327302</v>
      </c>
      <c r="M2030" s="32" t="s">
        <v>2189</v>
      </c>
      <c r="N2030" s="29">
        <v>798</v>
      </c>
      <c r="O2030" s="29">
        <v>84</v>
      </c>
      <c r="P2030" s="29">
        <v>96</v>
      </c>
      <c r="Q2030" s="29">
        <v>127</v>
      </c>
      <c r="R2030" s="29">
        <v>95.3</v>
      </c>
      <c r="S2030" s="33">
        <v>-7.2916666666666963E-3</v>
      </c>
      <c r="T2030" s="34">
        <v>29113457.089583334</v>
      </c>
      <c r="U2030" s="34">
        <v>4046371.7209714041</v>
      </c>
      <c r="V2030" s="35">
        <v>25067085.368611928</v>
      </c>
      <c r="W2030" s="24">
        <v>0</v>
      </c>
      <c r="X2030" s="35">
        <v>25067085.368611928</v>
      </c>
    </row>
    <row r="2031" spans="1:24">
      <c r="A2031" s="24">
        <v>2030</v>
      </c>
      <c r="B2031" s="25" t="s">
        <v>60</v>
      </c>
      <c r="C2031" s="25" t="s">
        <v>97</v>
      </c>
      <c r="D2031" s="26">
        <v>43463</v>
      </c>
      <c r="E2031" s="27">
        <v>43463</v>
      </c>
      <c r="F2031" s="27">
        <v>43435</v>
      </c>
      <c r="G2031" s="27">
        <v>44798</v>
      </c>
      <c r="H2031" s="28">
        <v>3.6575342465753424</v>
      </c>
      <c r="I2031" s="29">
        <v>25</v>
      </c>
      <c r="J2031" s="30">
        <v>0.05</v>
      </c>
      <c r="K2031" s="29">
        <v>3.7999999999999999E-2</v>
      </c>
      <c r="L2031" s="31">
        <v>1517250</v>
      </c>
      <c r="M2031" s="32" t="s">
        <v>1941</v>
      </c>
      <c r="N2031" s="29">
        <v>674</v>
      </c>
      <c r="O2031" s="29">
        <v>84</v>
      </c>
      <c r="P2031" s="29">
        <v>106.1</v>
      </c>
      <c r="Q2031" s="29">
        <v>127</v>
      </c>
      <c r="R2031" s="29">
        <v>122.8</v>
      </c>
      <c r="S2031" s="33">
        <v>0.15739868049010372</v>
      </c>
      <c r="T2031" s="34">
        <v>1756063.1479736099</v>
      </c>
      <c r="U2031" s="34">
        <v>244068.72190877047</v>
      </c>
      <c r="V2031" s="35">
        <v>1511994.4260648394</v>
      </c>
      <c r="W2031" s="24">
        <v>0</v>
      </c>
      <c r="X2031" s="35">
        <v>1511994.4260648394</v>
      </c>
    </row>
    <row r="2032" spans="1:24">
      <c r="A2032" s="24">
        <v>2031</v>
      </c>
      <c r="B2032" s="25" t="s">
        <v>60</v>
      </c>
      <c r="C2032" s="25" t="s">
        <v>98</v>
      </c>
      <c r="D2032" s="26">
        <v>43463</v>
      </c>
      <c r="E2032" s="27">
        <v>43463</v>
      </c>
      <c r="F2032" s="27">
        <v>43435</v>
      </c>
      <c r="G2032" s="27">
        <v>44798</v>
      </c>
      <c r="H2032" s="28">
        <v>3.6575342465753424</v>
      </c>
      <c r="I2032" s="29">
        <v>25</v>
      </c>
      <c r="J2032" s="30">
        <v>0.05</v>
      </c>
      <c r="K2032" s="29">
        <v>3.7999999999999999E-2</v>
      </c>
      <c r="L2032" s="31">
        <v>312900</v>
      </c>
      <c r="M2032" s="32" t="s">
        <v>2189</v>
      </c>
      <c r="N2032" s="29">
        <v>798</v>
      </c>
      <c r="O2032" s="29">
        <v>84</v>
      </c>
      <c r="P2032" s="29">
        <v>96</v>
      </c>
      <c r="Q2032" s="29">
        <v>127</v>
      </c>
      <c r="R2032" s="29">
        <v>95.3</v>
      </c>
      <c r="S2032" s="33">
        <v>-7.2916666666666963E-3</v>
      </c>
      <c r="T2032" s="34">
        <v>310618.4375</v>
      </c>
      <c r="U2032" s="34">
        <v>43171.70776541096</v>
      </c>
      <c r="V2032" s="35">
        <v>267446.72973458905</v>
      </c>
      <c r="W2032" s="24">
        <v>0</v>
      </c>
      <c r="X2032" s="35">
        <v>267446.72973458905</v>
      </c>
    </row>
    <row r="2033" spans="1:24">
      <c r="A2033" s="24">
        <v>2032</v>
      </c>
      <c r="B2033" s="25" t="s">
        <v>60</v>
      </c>
      <c r="C2033" s="25" t="s">
        <v>99</v>
      </c>
      <c r="D2033" s="26">
        <v>43463</v>
      </c>
      <c r="E2033" s="27">
        <v>43463</v>
      </c>
      <c r="F2033" s="27">
        <v>43435</v>
      </c>
      <c r="G2033" s="27">
        <v>44798</v>
      </c>
      <c r="H2033" s="28">
        <v>3.6575342465753424</v>
      </c>
      <c r="I2033" s="29">
        <v>25</v>
      </c>
      <c r="J2033" s="30">
        <v>0.05</v>
      </c>
      <c r="K2033" s="29">
        <v>3.7999999999999999E-2</v>
      </c>
      <c r="L2033" s="31">
        <v>1174950</v>
      </c>
      <c r="M2033" s="32" t="s">
        <v>2189</v>
      </c>
      <c r="N2033" s="29">
        <v>798</v>
      </c>
      <c r="O2033" s="29">
        <v>84</v>
      </c>
      <c r="P2033" s="29">
        <v>96</v>
      </c>
      <c r="Q2033" s="29">
        <v>127</v>
      </c>
      <c r="R2033" s="29">
        <v>95.3</v>
      </c>
      <c r="S2033" s="33">
        <v>-7.2916666666666963E-3</v>
      </c>
      <c r="T2033" s="34">
        <v>1166382.65625</v>
      </c>
      <c r="U2033" s="34">
        <v>162111.21137414384</v>
      </c>
      <c r="V2033" s="35">
        <v>1004271.4448758562</v>
      </c>
      <c r="W2033" s="24">
        <v>0</v>
      </c>
      <c r="X2033" s="35">
        <v>1004271.4448758562</v>
      </c>
    </row>
    <row r="2034" spans="1:24">
      <c r="A2034" s="24">
        <v>2033</v>
      </c>
      <c r="B2034" s="25" t="s">
        <v>60</v>
      </c>
      <c r="C2034" s="25" t="s">
        <v>100</v>
      </c>
      <c r="D2034" s="26">
        <v>43463</v>
      </c>
      <c r="E2034" s="27">
        <v>43463</v>
      </c>
      <c r="F2034" s="27">
        <v>43435</v>
      </c>
      <c r="G2034" s="27">
        <v>44798</v>
      </c>
      <c r="H2034" s="28">
        <v>3.6575342465753424</v>
      </c>
      <c r="I2034" s="29">
        <v>25</v>
      </c>
      <c r="J2034" s="30">
        <v>0.05</v>
      </c>
      <c r="K2034" s="29">
        <v>3.7999999999999999E-2</v>
      </c>
      <c r="L2034" s="31">
        <v>582750</v>
      </c>
      <c r="M2034" s="32" t="s">
        <v>1973</v>
      </c>
      <c r="N2034" s="29">
        <v>690</v>
      </c>
      <c r="O2034" s="29">
        <v>84</v>
      </c>
      <c r="P2034" s="29">
        <v>111.5</v>
      </c>
      <c r="Q2034" s="29">
        <v>127</v>
      </c>
      <c r="R2034" s="29">
        <v>145.69999999999999</v>
      </c>
      <c r="S2034" s="33">
        <v>0.30672645739910304</v>
      </c>
      <c r="T2034" s="34">
        <v>761494.84304932738</v>
      </c>
      <c r="U2034" s="34">
        <v>105837.35174765035</v>
      </c>
      <c r="V2034" s="35">
        <v>655657.49130167707</v>
      </c>
      <c r="W2034" s="24">
        <v>0</v>
      </c>
      <c r="X2034" s="35">
        <v>655657.49130167707</v>
      </c>
    </row>
    <row r="2035" spans="1:24">
      <c r="A2035" s="24">
        <v>2034</v>
      </c>
      <c r="B2035" s="25" t="s">
        <v>60</v>
      </c>
      <c r="C2035" s="25" t="s">
        <v>101</v>
      </c>
      <c r="D2035" s="26">
        <v>43463</v>
      </c>
      <c r="E2035" s="27">
        <v>43463</v>
      </c>
      <c r="F2035" s="27">
        <v>43435</v>
      </c>
      <c r="G2035" s="27">
        <v>44798</v>
      </c>
      <c r="H2035" s="28">
        <v>3.6575342465753424</v>
      </c>
      <c r="I2035" s="29">
        <v>25</v>
      </c>
      <c r="J2035" s="30">
        <v>0.05</v>
      </c>
      <c r="K2035" s="29">
        <v>3.7999999999999999E-2</v>
      </c>
      <c r="L2035" s="31">
        <v>9976171</v>
      </c>
      <c r="M2035" s="32" t="s">
        <v>2189</v>
      </c>
      <c r="N2035" s="29">
        <v>798</v>
      </c>
      <c r="O2035" s="29">
        <v>84</v>
      </c>
      <c r="P2035" s="29">
        <v>96</v>
      </c>
      <c r="Q2035" s="29">
        <v>127</v>
      </c>
      <c r="R2035" s="29">
        <v>95.3</v>
      </c>
      <c r="S2035" s="33">
        <v>-7.2916666666666963E-3</v>
      </c>
      <c r="T2035" s="34">
        <v>9903428.0864583328</v>
      </c>
      <c r="U2035" s="34">
        <v>1376440.8406192637</v>
      </c>
      <c r="V2035" s="35">
        <v>8526987.2458390687</v>
      </c>
      <c r="W2035" s="24">
        <v>0</v>
      </c>
      <c r="X2035" s="35">
        <v>8526987.2458390687</v>
      </c>
    </row>
    <row r="2036" spans="1:24">
      <c r="A2036" s="24">
        <v>2035</v>
      </c>
      <c r="B2036" s="25" t="s">
        <v>60</v>
      </c>
      <c r="C2036" s="25" t="s">
        <v>102</v>
      </c>
      <c r="D2036" s="26">
        <v>43463</v>
      </c>
      <c r="E2036" s="27">
        <v>43463</v>
      </c>
      <c r="F2036" s="27">
        <v>43435</v>
      </c>
      <c r="G2036" s="27">
        <v>44798</v>
      </c>
      <c r="H2036" s="28">
        <v>3.6575342465753424</v>
      </c>
      <c r="I2036" s="29">
        <v>25</v>
      </c>
      <c r="J2036" s="30">
        <v>0.05</v>
      </c>
      <c r="K2036" s="29">
        <v>3.7999999999999999E-2</v>
      </c>
      <c r="L2036" s="31">
        <v>21103901</v>
      </c>
      <c r="M2036" s="32" t="s">
        <v>2189</v>
      </c>
      <c r="N2036" s="29">
        <v>798</v>
      </c>
      <c r="O2036" s="29">
        <v>84</v>
      </c>
      <c r="P2036" s="29">
        <v>96</v>
      </c>
      <c r="Q2036" s="29">
        <v>127</v>
      </c>
      <c r="R2036" s="29">
        <v>95.3</v>
      </c>
      <c r="S2036" s="33">
        <v>-7.2916666666666963E-3</v>
      </c>
      <c r="T2036" s="34">
        <v>20950018.388541665</v>
      </c>
      <c r="U2036" s="34">
        <v>2911765.5694540236</v>
      </c>
      <c r="V2036" s="35">
        <v>18038252.819087639</v>
      </c>
      <c r="W2036" s="24">
        <v>0</v>
      </c>
      <c r="X2036" s="35">
        <v>18038252.819087639</v>
      </c>
    </row>
    <row r="2037" spans="1:24">
      <c r="A2037" s="24">
        <v>2036</v>
      </c>
      <c r="B2037" s="25" t="s">
        <v>60</v>
      </c>
      <c r="C2037" s="25" t="s">
        <v>103</v>
      </c>
      <c r="D2037" s="26">
        <v>43463</v>
      </c>
      <c r="E2037" s="27">
        <v>43463</v>
      </c>
      <c r="F2037" s="27">
        <v>43435</v>
      </c>
      <c r="G2037" s="27">
        <v>44798</v>
      </c>
      <c r="H2037" s="28">
        <v>3.6575342465753424</v>
      </c>
      <c r="I2037" s="29">
        <v>25</v>
      </c>
      <c r="J2037" s="30">
        <v>0.05</v>
      </c>
      <c r="K2037" s="29">
        <v>3.7999999999999999E-2</v>
      </c>
      <c r="L2037" s="31">
        <v>580650</v>
      </c>
      <c r="M2037" s="32" t="s">
        <v>2189</v>
      </c>
      <c r="N2037" s="29">
        <v>798</v>
      </c>
      <c r="O2037" s="29">
        <v>84</v>
      </c>
      <c r="P2037" s="29">
        <v>96</v>
      </c>
      <c r="Q2037" s="29">
        <v>127</v>
      </c>
      <c r="R2037" s="29">
        <v>95.3</v>
      </c>
      <c r="S2037" s="33">
        <v>-7.2916666666666963E-3</v>
      </c>
      <c r="T2037" s="34">
        <v>576416.09375</v>
      </c>
      <c r="U2037" s="34">
        <v>80113.940920376714</v>
      </c>
      <c r="V2037" s="35">
        <v>496302.15282962332</v>
      </c>
      <c r="W2037" s="24">
        <v>0</v>
      </c>
      <c r="X2037" s="35">
        <v>496302.15282962332</v>
      </c>
    </row>
    <row r="2038" spans="1:24">
      <c r="A2038" s="24">
        <v>2037</v>
      </c>
      <c r="B2038" s="25" t="s">
        <v>60</v>
      </c>
      <c r="C2038" s="25" t="s">
        <v>104</v>
      </c>
      <c r="D2038" s="26">
        <v>43463</v>
      </c>
      <c r="E2038" s="27">
        <v>43463</v>
      </c>
      <c r="F2038" s="27">
        <v>43435</v>
      </c>
      <c r="G2038" s="27">
        <v>44798</v>
      </c>
      <c r="H2038" s="28">
        <v>3.6575342465753424</v>
      </c>
      <c r="I2038" s="29">
        <v>25</v>
      </c>
      <c r="J2038" s="30">
        <v>0.05</v>
      </c>
      <c r="K2038" s="29">
        <v>3.7999999999999999E-2</v>
      </c>
      <c r="L2038" s="31">
        <v>175035</v>
      </c>
      <c r="M2038" s="32" t="s">
        <v>1877</v>
      </c>
      <c r="N2038" s="29">
        <v>642</v>
      </c>
      <c r="O2038" s="29">
        <v>84</v>
      </c>
      <c r="P2038" s="29">
        <v>79.3</v>
      </c>
      <c r="Q2038" s="29">
        <v>127</v>
      </c>
      <c r="R2038" s="29">
        <v>94</v>
      </c>
      <c r="S2038" s="33">
        <v>0.18537200504413623</v>
      </c>
      <c r="T2038" s="34">
        <v>207481.5889029004</v>
      </c>
      <c r="U2038" s="34">
        <v>28837.098643956539</v>
      </c>
      <c r="V2038" s="35">
        <v>178644.49025894387</v>
      </c>
      <c r="W2038" s="24">
        <v>0</v>
      </c>
      <c r="X2038" s="35">
        <v>178644.49025894387</v>
      </c>
    </row>
    <row r="2039" spans="1:24">
      <c r="A2039" s="24">
        <v>2038</v>
      </c>
      <c r="B2039" s="25" t="s">
        <v>60</v>
      </c>
      <c r="C2039" s="25" t="s">
        <v>105</v>
      </c>
      <c r="D2039" s="26">
        <v>43463</v>
      </c>
      <c r="E2039" s="27">
        <v>43463</v>
      </c>
      <c r="F2039" s="27">
        <v>43435</v>
      </c>
      <c r="G2039" s="27">
        <v>44798</v>
      </c>
      <c r="H2039" s="28">
        <v>3.6575342465753424</v>
      </c>
      <c r="I2039" s="29">
        <v>25</v>
      </c>
      <c r="J2039" s="30">
        <v>0.05</v>
      </c>
      <c r="K2039" s="29">
        <v>3.7999999999999999E-2</v>
      </c>
      <c r="L2039" s="31">
        <v>132796</v>
      </c>
      <c r="M2039" s="32" t="s">
        <v>2189</v>
      </c>
      <c r="N2039" s="29">
        <v>798</v>
      </c>
      <c r="O2039" s="29">
        <v>84</v>
      </c>
      <c r="P2039" s="29">
        <v>96</v>
      </c>
      <c r="Q2039" s="29">
        <v>127</v>
      </c>
      <c r="R2039" s="29">
        <v>95.3</v>
      </c>
      <c r="S2039" s="33">
        <v>-7.2916666666666963E-3</v>
      </c>
      <c r="T2039" s="34">
        <v>131827.69583333333</v>
      </c>
      <c r="U2039" s="34">
        <v>18322.243861986299</v>
      </c>
      <c r="V2039" s="35">
        <v>113505.45197134704</v>
      </c>
      <c r="W2039" s="24">
        <v>0</v>
      </c>
      <c r="X2039" s="35">
        <v>113505.45197134704</v>
      </c>
    </row>
    <row r="2040" spans="1:24">
      <c r="A2040" s="24">
        <v>2039</v>
      </c>
      <c r="B2040" s="25" t="s">
        <v>60</v>
      </c>
      <c r="C2040" s="25" t="s">
        <v>106</v>
      </c>
      <c r="D2040" s="26">
        <v>43463</v>
      </c>
      <c r="E2040" s="27">
        <v>43463</v>
      </c>
      <c r="F2040" s="27">
        <v>43435</v>
      </c>
      <c r="G2040" s="27">
        <v>44798</v>
      </c>
      <c r="H2040" s="28">
        <v>3.6575342465753424</v>
      </c>
      <c r="I2040" s="29">
        <v>25</v>
      </c>
      <c r="J2040" s="30">
        <v>0.05</v>
      </c>
      <c r="K2040" s="29">
        <v>3.7999999999999999E-2</v>
      </c>
      <c r="L2040" s="31">
        <v>469552</v>
      </c>
      <c r="M2040" s="32" t="s">
        <v>1871</v>
      </c>
      <c r="N2040" s="29">
        <v>639</v>
      </c>
      <c r="O2040" s="29">
        <v>84</v>
      </c>
      <c r="P2040" s="29">
        <v>111.6</v>
      </c>
      <c r="Q2040" s="29">
        <v>127</v>
      </c>
      <c r="R2040" s="29">
        <v>116.2</v>
      </c>
      <c r="S2040" s="33">
        <v>4.1218637992831618E-2</v>
      </c>
      <c r="T2040" s="34">
        <v>488906.29390681011</v>
      </c>
      <c r="U2040" s="34">
        <v>67951.277506554732</v>
      </c>
      <c r="V2040" s="35">
        <v>420955.01640025538</v>
      </c>
      <c r="W2040" s="24">
        <v>0</v>
      </c>
      <c r="X2040" s="35">
        <v>420955.01640025538</v>
      </c>
    </row>
    <row r="2041" spans="1:24">
      <c r="A2041" s="24">
        <v>2040</v>
      </c>
      <c r="B2041" s="25" t="s">
        <v>60</v>
      </c>
      <c r="C2041" s="25" t="s">
        <v>110</v>
      </c>
      <c r="D2041" s="26">
        <v>43463</v>
      </c>
      <c r="E2041" s="27">
        <v>43463</v>
      </c>
      <c r="F2041" s="27">
        <v>43435</v>
      </c>
      <c r="G2041" s="27">
        <v>44798</v>
      </c>
      <c r="H2041" s="28">
        <v>3.6575342465753424</v>
      </c>
      <c r="I2041" s="29">
        <v>25</v>
      </c>
      <c r="J2041" s="30">
        <v>0.05</v>
      </c>
      <c r="K2041" s="29">
        <v>3.7999999999999999E-2</v>
      </c>
      <c r="L2041" s="31">
        <v>16789210</v>
      </c>
      <c r="M2041" s="32" t="s">
        <v>1939</v>
      </c>
      <c r="N2041" s="29">
        <v>673</v>
      </c>
      <c r="O2041" s="29">
        <v>84</v>
      </c>
      <c r="P2041" s="29">
        <v>95.4</v>
      </c>
      <c r="Q2041" s="29">
        <v>127</v>
      </c>
      <c r="R2041" s="29">
        <v>104.3</v>
      </c>
      <c r="S2041" s="33">
        <v>9.3291404612159234E-2</v>
      </c>
      <c r="T2041" s="34">
        <v>18355498.983228508</v>
      </c>
      <c r="U2041" s="34">
        <v>2551162.9134772117</v>
      </c>
      <c r="V2041" s="35">
        <v>15804336.069751296</v>
      </c>
      <c r="W2041" s="24">
        <v>0</v>
      </c>
      <c r="X2041" s="35">
        <v>15804336.069751296</v>
      </c>
    </row>
    <row r="2042" spans="1:24">
      <c r="A2042" s="24">
        <v>2041</v>
      </c>
      <c r="B2042" s="25" t="s">
        <v>60</v>
      </c>
      <c r="C2042" s="25" t="s">
        <v>86</v>
      </c>
      <c r="D2042" s="26">
        <v>43463</v>
      </c>
      <c r="E2042" s="27">
        <v>43463</v>
      </c>
      <c r="F2042" s="27">
        <v>43435</v>
      </c>
      <c r="G2042" s="27">
        <v>44798</v>
      </c>
      <c r="H2042" s="28">
        <v>3.6575342465753424</v>
      </c>
      <c r="I2042" s="29">
        <v>25</v>
      </c>
      <c r="J2042" s="30">
        <v>0.05</v>
      </c>
      <c r="K2042" s="29">
        <v>3.7999999999999999E-2</v>
      </c>
      <c r="L2042" s="31">
        <v>892500</v>
      </c>
      <c r="M2042" s="32" t="s">
        <v>2189</v>
      </c>
      <c r="N2042" s="29">
        <v>798</v>
      </c>
      <c r="O2042" s="29">
        <v>84</v>
      </c>
      <c r="P2042" s="29">
        <v>96</v>
      </c>
      <c r="Q2042" s="29">
        <v>127</v>
      </c>
      <c r="R2042" s="29">
        <v>95.3</v>
      </c>
      <c r="S2042" s="33">
        <v>-7.2916666666666963E-3</v>
      </c>
      <c r="T2042" s="34">
        <v>885992.1875</v>
      </c>
      <c r="U2042" s="34">
        <v>123140.77718321918</v>
      </c>
      <c r="V2042" s="35">
        <v>762851.41031678079</v>
      </c>
      <c r="W2042" s="24">
        <v>0</v>
      </c>
      <c r="X2042" s="35">
        <v>762851.41031678079</v>
      </c>
    </row>
    <row r="2043" spans="1:24">
      <c r="A2043" s="24">
        <v>2042</v>
      </c>
      <c r="B2043" s="25" t="s">
        <v>60</v>
      </c>
      <c r="C2043" s="25" t="s">
        <v>90</v>
      </c>
      <c r="D2043" s="26">
        <v>43463</v>
      </c>
      <c r="E2043" s="27">
        <v>43463</v>
      </c>
      <c r="F2043" s="27">
        <v>43435</v>
      </c>
      <c r="G2043" s="27">
        <v>44798</v>
      </c>
      <c r="H2043" s="28">
        <v>3.6575342465753424</v>
      </c>
      <c r="I2043" s="29">
        <v>25</v>
      </c>
      <c r="J2043" s="30">
        <v>0.05</v>
      </c>
      <c r="K2043" s="29">
        <v>3.7999999999999999E-2</v>
      </c>
      <c r="L2043" s="31">
        <v>472500</v>
      </c>
      <c r="M2043" s="32" t="s">
        <v>2189</v>
      </c>
      <c r="N2043" s="29">
        <v>798</v>
      </c>
      <c r="O2043" s="29">
        <v>84</v>
      </c>
      <c r="P2043" s="29">
        <v>96</v>
      </c>
      <c r="Q2043" s="29">
        <v>127</v>
      </c>
      <c r="R2043" s="29">
        <v>95.3</v>
      </c>
      <c r="S2043" s="33">
        <v>-7.2916666666666963E-3</v>
      </c>
      <c r="T2043" s="34">
        <v>469054.6875</v>
      </c>
      <c r="U2043" s="34">
        <v>65192.176155821915</v>
      </c>
      <c r="V2043" s="35">
        <v>403862.51134417811</v>
      </c>
      <c r="W2043" s="24">
        <v>0</v>
      </c>
      <c r="X2043" s="35">
        <v>403862.51134417811</v>
      </c>
    </row>
    <row r="2044" spans="1:24">
      <c r="A2044" s="24">
        <v>2043</v>
      </c>
      <c r="B2044" s="25" t="s">
        <v>60</v>
      </c>
      <c r="C2044" s="25" t="s">
        <v>91</v>
      </c>
      <c r="D2044" s="26">
        <v>43463</v>
      </c>
      <c r="E2044" s="27">
        <v>43463</v>
      </c>
      <c r="F2044" s="27">
        <v>43435</v>
      </c>
      <c r="G2044" s="27">
        <v>44798</v>
      </c>
      <c r="H2044" s="28">
        <v>3.6575342465753424</v>
      </c>
      <c r="I2044" s="29">
        <v>25</v>
      </c>
      <c r="J2044" s="30">
        <v>0.05</v>
      </c>
      <c r="K2044" s="29">
        <v>3.7999999999999999E-2</v>
      </c>
      <c r="L2044" s="31">
        <v>637760</v>
      </c>
      <c r="M2044" s="32" t="s">
        <v>2189</v>
      </c>
      <c r="N2044" s="29">
        <v>798</v>
      </c>
      <c r="O2044" s="29">
        <v>84</v>
      </c>
      <c r="P2044" s="29">
        <v>96</v>
      </c>
      <c r="Q2044" s="29">
        <v>127</v>
      </c>
      <c r="R2044" s="29">
        <v>95.3</v>
      </c>
      <c r="S2044" s="33">
        <v>-7.2916666666666963E-3</v>
      </c>
      <c r="T2044" s="34">
        <v>633109.66666666663</v>
      </c>
      <c r="U2044" s="34">
        <v>87993.570931506838</v>
      </c>
      <c r="V2044" s="35">
        <v>545116.09573515982</v>
      </c>
      <c r="W2044" s="24">
        <v>0</v>
      </c>
      <c r="X2044" s="35">
        <v>545116.09573515982</v>
      </c>
    </row>
    <row r="2045" spans="1:24">
      <c r="A2045" s="24">
        <v>2044</v>
      </c>
      <c r="B2045" s="25" t="s">
        <v>60</v>
      </c>
      <c r="C2045" s="25" t="s">
        <v>92</v>
      </c>
      <c r="D2045" s="26">
        <v>43463</v>
      </c>
      <c r="E2045" s="27">
        <v>43463</v>
      </c>
      <c r="F2045" s="27">
        <v>43435</v>
      </c>
      <c r="G2045" s="27">
        <v>44798</v>
      </c>
      <c r="H2045" s="28">
        <v>3.6575342465753424</v>
      </c>
      <c r="I2045" s="29">
        <v>25</v>
      </c>
      <c r="J2045" s="30">
        <v>0.05</v>
      </c>
      <c r="K2045" s="29">
        <v>3.7999999999999999E-2</v>
      </c>
      <c r="L2045" s="31">
        <v>21044329</v>
      </c>
      <c r="M2045" s="32" t="s">
        <v>2189</v>
      </c>
      <c r="N2045" s="29">
        <v>798</v>
      </c>
      <c r="O2045" s="29">
        <v>84</v>
      </c>
      <c r="P2045" s="29">
        <v>96</v>
      </c>
      <c r="Q2045" s="29">
        <v>127</v>
      </c>
      <c r="R2045" s="29">
        <v>95.3</v>
      </c>
      <c r="S2045" s="33">
        <v>-7.2916666666666963E-3</v>
      </c>
      <c r="T2045" s="34">
        <v>20890880.767708331</v>
      </c>
      <c r="U2045" s="34">
        <v>2903546.2502625855</v>
      </c>
      <c r="V2045" s="35">
        <v>17987334.517445747</v>
      </c>
      <c r="W2045" s="24">
        <v>0</v>
      </c>
      <c r="X2045" s="35">
        <v>17987334.517445747</v>
      </c>
    </row>
    <row r="2046" spans="1:24">
      <c r="A2046" s="24">
        <v>2045</v>
      </c>
      <c r="B2046" s="25" t="s">
        <v>60</v>
      </c>
      <c r="C2046" s="25" t="s">
        <v>93</v>
      </c>
      <c r="D2046" s="26">
        <v>43463</v>
      </c>
      <c r="E2046" s="27">
        <v>43463</v>
      </c>
      <c r="F2046" s="27">
        <v>43435</v>
      </c>
      <c r="G2046" s="27">
        <v>44798</v>
      </c>
      <c r="H2046" s="28">
        <v>3.6575342465753424</v>
      </c>
      <c r="I2046" s="29">
        <v>25</v>
      </c>
      <c r="J2046" s="30">
        <v>0.05</v>
      </c>
      <c r="K2046" s="29">
        <v>3.7999999999999999E-2</v>
      </c>
      <c r="L2046" s="31">
        <v>969266</v>
      </c>
      <c r="M2046" s="32" t="s">
        <v>2189</v>
      </c>
      <c r="N2046" s="29">
        <v>798</v>
      </c>
      <c r="O2046" s="29">
        <v>84</v>
      </c>
      <c r="P2046" s="29">
        <v>96</v>
      </c>
      <c r="Q2046" s="29">
        <v>127</v>
      </c>
      <c r="R2046" s="29">
        <v>95.3</v>
      </c>
      <c r="S2046" s="33">
        <v>-7.2916666666666963E-3</v>
      </c>
      <c r="T2046" s="34">
        <v>962198.43541666667</v>
      </c>
      <c r="U2046" s="34">
        <v>133732.4017224315</v>
      </c>
      <c r="V2046" s="35">
        <v>828466.03369423514</v>
      </c>
      <c r="W2046" s="24">
        <v>0</v>
      </c>
      <c r="X2046" s="35">
        <v>828466.03369423514</v>
      </c>
    </row>
    <row r="2047" spans="1:24">
      <c r="A2047" s="24">
        <v>2046</v>
      </c>
      <c r="B2047" s="25" t="s">
        <v>60</v>
      </c>
      <c r="C2047" s="25" t="s">
        <v>94</v>
      </c>
      <c r="D2047" s="26">
        <v>43463</v>
      </c>
      <c r="E2047" s="27">
        <v>43463</v>
      </c>
      <c r="F2047" s="27">
        <v>43435</v>
      </c>
      <c r="G2047" s="27">
        <v>44798</v>
      </c>
      <c r="H2047" s="28">
        <v>3.6575342465753424</v>
      </c>
      <c r="I2047" s="29">
        <v>25</v>
      </c>
      <c r="J2047" s="30">
        <v>0.05</v>
      </c>
      <c r="K2047" s="29">
        <v>3.7999999999999999E-2</v>
      </c>
      <c r="L2047" s="31">
        <v>735000</v>
      </c>
      <c r="M2047" s="32" t="s">
        <v>2189</v>
      </c>
      <c r="N2047" s="29">
        <v>798</v>
      </c>
      <c r="O2047" s="29">
        <v>84</v>
      </c>
      <c r="P2047" s="29">
        <v>96</v>
      </c>
      <c r="Q2047" s="29">
        <v>127</v>
      </c>
      <c r="R2047" s="29">
        <v>95.3</v>
      </c>
      <c r="S2047" s="33">
        <v>-7.2916666666666963E-3</v>
      </c>
      <c r="T2047" s="34">
        <v>729640.625</v>
      </c>
      <c r="U2047" s="34">
        <v>101410.0517979452</v>
      </c>
      <c r="V2047" s="35">
        <v>628230.57320205483</v>
      </c>
      <c r="W2047" s="24">
        <v>0</v>
      </c>
      <c r="X2047" s="35">
        <v>628230.57320205483</v>
      </c>
    </row>
    <row r="2048" spans="1:24">
      <c r="A2048" s="24">
        <v>2047</v>
      </c>
      <c r="B2048" s="25" t="s">
        <v>60</v>
      </c>
      <c r="C2048" s="25" t="s">
        <v>95</v>
      </c>
      <c r="D2048" s="26">
        <v>43463</v>
      </c>
      <c r="E2048" s="27">
        <v>43463</v>
      </c>
      <c r="F2048" s="27">
        <v>43435</v>
      </c>
      <c r="G2048" s="27">
        <v>44798</v>
      </c>
      <c r="H2048" s="28">
        <v>3.6575342465753424</v>
      </c>
      <c r="I2048" s="29">
        <v>25</v>
      </c>
      <c r="J2048" s="30">
        <v>0.05</v>
      </c>
      <c r="K2048" s="29">
        <v>3.7999999999999999E-2</v>
      </c>
      <c r="L2048" s="31">
        <v>126000</v>
      </c>
      <c r="M2048" s="32" t="s">
        <v>2189</v>
      </c>
      <c r="N2048" s="29">
        <v>798</v>
      </c>
      <c r="O2048" s="29">
        <v>84</v>
      </c>
      <c r="P2048" s="29">
        <v>96</v>
      </c>
      <c r="Q2048" s="29">
        <v>127</v>
      </c>
      <c r="R2048" s="29">
        <v>95.3</v>
      </c>
      <c r="S2048" s="33">
        <v>-7.2916666666666963E-3</v>
      </c>
      <c r="T2048" s="34">
        <v>125081.25</v>
      </c>
      <c r="U2048" s="34">
        <v>17384.580308219178</v>
      </c>
      <c r="V2048" s="35">
        <v>107696.66969178081</v>
      </c>
      <c r="W2048" s="24">
        <v>0</v>
      </c>
      <c r="X2048" s="35">
        <v>107696.66969178081</v>
      </c>
    </row>
    <row r="2049" spans="1:24">
      <c r="A2049" s="24">
        <v>2048</v>
      </c>
      <c r="B2049" s="25" t="s">
        <v>60</v>
      </c>
      <c r="C2049" s="25" t="s">
        <v>96</v>
      </c>
      <c r="D2049" s="26">
        <v>43463</v>
      </c>
      <c r="E2049" s="27">
        <v>43463</v>
      </c>
      <c r="F2049" s="27">
        <v>43435</v>
      </c>
      <c r="G2049" s="27">
        <v>44798</v>
      </c>
      <c r="H2049" s="28">
        <v>3.6575342465753424</v>
      </c>
      <c r="I2049" s="29">
        <v>25</v>
      </c>
      <c r="J2049" s="30">
        <v>0.05</v>
      </c>
      <c r="K2049" s="29">
        <v>3.7999999999999999E-2</v>
      </c>
      <c r="L2049" s="31">
        <v>29327302</v>
      </c>
      <c r="M2049" s="32" t="s">
        <v>2189</v>
      </c>
      <c r="N2049" s="29">
        <v>798</v>
      </c>
      <c r="O2049" s="29">
        <v>84</v>
      </c>
      <c r="P2049" s="29">
        <v>96</v>
      </c>
      <c r="Q2049" s="29">
        <v>127</v>
      </c>
      <c r="R2049" s="29">
        <v>95.3</v>
      </c>
      <c r="S2049" s="33">
        <v>-7.2916666666666963E-3</v>
      </c>
      <c r="T2049" s="34">
        <v>29113457.089583334</v>
      </c>
      <c r="U2049" s="34">
        <v>4046371.7209714041</v>
      </c>
      <c r="V2049" s="35">
        <v>25067085.368611928</v>
      </c>
      <c r="W2049" s="24">
        <v>0</v>
      </c>
      <c r="X2049" s="35">
        <v>25067085.368611928</v>
      </c>
    </row>
    <row r="2050" spans="1:24">
      <c r="A2050" s="24">
        <v>2049</v>
      </c>
      <c r="B2050" s="25" t="s">
        <v>60</v>
      </c>
      <c r="C2050" s="25" t="s">
        <v>97</v>
      </c>
      <c r="D2050" s="26">
        <v>43463</v>
      </c>
      <c r="E2050" s="27">
        <v>43463</v>
      </c>
      <c r="F2050" s="27">
        <v>43435</v>
      </c>
      <c r="G2050" s="27">
        <v>44798</v>
      </c>
      <c r="H2050" s="28">
        <v>3.6575342465753424</v>
      </c>
      <c r="I2050" s="29">
        <v>25</v>
      </c>
      <c r="J2050" s="30">
        <v>0.05</v>
      </c>
      <c r="K2050" s="29">
        <v>3.7999999999999999E-2</v>
      </c>
      <c r="L2050" s="31">
        <v>1517250</v>
      </c>
      <c r="M2050" s="32" t="s">
        <v>1941</v>
      </c>
      <c r="N2050" s="29">
        <v>674</v>
      </c>
      <c r="O2050" s="29">
        <v>84</v>
      </c>
      <c r="P2050" s="29">
        <v>106.1</v>
      </c>
      <c r="Q2050" s="29">
        <v>127</v>
      </c>
      <c r="R2050" s="29">
        <v>122.8</v>
      </c>
      <c r="S2050" s="33">
        <v>0.15739868049010372</v>
      </c>
      <c r="T2050" s="34">
        <v>1756063.1479736099</v>
      </c>
      <c r="U2050" s="34">
        <v>244068.72190877047</v>
      </c>
      <c r="V2050" s="35">
        <v>1511994.4260648394</v>
      </c>
      <c r="W2050" s="24">
        <v>0</v>
      </c>
      <c r="X2050" s="35">
        <v>1511994.4260648394</v>
      </c>
    </row>
    <row r="2051" spans="1:24">
      <c r="A2051" s="24">
        <v>2050</v>
      </c>
      <c r="B2051" s="25" t="s">
        <v>60</v>
      </c>
      <c r="C2051" s="25" t="s">
        <v>98</v>
      </c>
      <c r="D2051" s="26">
        <v>43463</v>
      </c>
      <c r="E2051" s="27">
        <v>43463</v>
      </c>
      <c r="F2051" s="27">
        <v>43435</v>
      </c>
      <c r="G2051" s="27">
        <v>44798</v>
      </c>
      <c r="H2051" s="28">
        <v>3.6575342465753424</v>
      </c>
      <c r="I2051" s="29">
        <v>25</v>
      </c>
      <c r="J2051" s="30">
        <v>0.05</v>
      </c>
      <c r="K2051" s="29">
        <v>3.7999999999999999E-2</v>
      </c>
      <c r="L2051" s="31">
        <v>312900</v>
      </c>
      <c r="M2051" s="32" t="s">
        <v>2189</v>
      </c>
      <c r="N2051" s="29">
        <v>798</v>
      </c>
      <c r="O2051" s="29">
        <v>84</v>
      </c>
      <c r="P2051" s="29">
        <v>96</v>
      </c>
      <c r="Q2051" s="29">
        <v>127</v>
      </c>
      <c r="R2051" s="29">
        <v>95.3</v>
      </c>
      <c r="S2051" s="33">
        <v>-7.2916666666666963E-3</v>
      </c>
      <c r="T2051" s="34">
        <v>310618.4375</v>
      </c>
      <c r="U2051" s="34">
        <v>43171.70776541096</v>
      </c>
      <c r="V2051" s="35">
        <v>267446.72973458905</v>
      </c>
      <c r="W2051" s="24">
        <v>0</v>
      </c>
      <c r="X2051" s="35">
        <v>267446.72973458905</v>
      </c>
    </row>
    <row r="2052" spans="1:24">
      <c r="A2052" s="24">
        <v>2051</v>
      </c>
      <c r="B2052" s="25" t="s">
        <v>60</v>
      </c>
      <c r="C2052" s="25" t="s">
        <v>99</v>
      </c>
      <c r="D2052" s="26">
        <v>43463</v>
      </c>
      <c r="E2052" s="27">
        <v>43463</v>
      </c>
      <c r="F2052" s="27">
        <v>43435</v>
      </c>
      <c r="G2052" s="27">
        <v>44798</v>
      </c>
      <c r="H2052" s="28">
        <v>3.6575342465753424</v>
      </c>
      <c r="I2052" s="29">
        <v>25</v>
      </c>
      <c r="J2052" s="30">
        <v>0.05</v>
      </c>
      <c r="K2052" s="29">
        <v>3.7999999999999999E-2</v>
      </c>
      <c r="L2052" s="31">
        <v>1174950</v>
      </c>
      <c r="M2052" s="32" t="s">
        <v>2189</v>
      </c>
      <c r="N2052" s="29">
        <v>798</v>
      </c>
      <c r="O2052" s="29">
        <v>84</v>
      </c>
      <c r="P2052" s="29">
        <v>96</v>
      </c>
      <c r="Q2052" s="29">
        <v>127</v>
      </c>
      <c r="R2052" s="29">
        <v>95.3</v>
      </c>
      <c r="S2052" s="33">
        <v>-7.2916666666666963E-3</v>
      </c>
      <c r="T2052" s="34">
        <v>1166382.65625</v>
      </c>
      <c r="U2052" s="34">
        <v>162111.21137414384</v>
      </c>
      <c r="V2052" s="35">
        <v>1004271.4448758562</v>
      </c>
      <c r="W2052" s="24">
        <v>0</v>
      </c>
      <c r="X2052" s="35">
        <v>1004271.4448758562</v>
      </c>
    </row>
    <row r="2053" spans="1:24">
      <c r="A2053" s="24">
        <v>2052</v>
      </c>
      <c r="B2053" s="25" t="s">
        <v>60</v>
      </c>
      <c r="C2053" s="25" t="s">
        <v>100</v>
      </c>
      <c r="D2053" s="26">
        <v>43463</v>
      </c>
      <c r="E2053" s="27">
        <v>43463</v>
      </c>
      <c r="F2053" s="27">
        <v>43435</v>
      </c>
      <c r="G2053" s="27">
        <v>44798</v>
      </c>
      <c r="H2053" s="28">
        <v>3.6575342465753424</v>
      </c>
      <c r="I2053" s="29">
        <v>25</v>
      </c>
      <c r="J2053" s="30">
        <v>0.05</v>
      </c>
      <c r="K2053" s="29">
        <v>3.7999999999999999E-2</v>
      </c>
      <c r="L2053" s="31">
        <v>582750</v>
      </c>
      <c r="M2053" s="32" t="s">
        <v>1973</v>
      </c>
      <c r="N2053" s="29">
        <v>690</v>
      </c>
      <c r="O2053" s="29">
        <v>84</v>
      </c>
      <c r="P2053" s="29">
        <v>111.5</v>
      </c>
      <c r="Q2053" s="29">
        <v>127</v>
      </c>
      <c r="R2053" s="29">
        <v>145.69999999999999</v>
      </c>
      <c r="S2053" s="33">
        <v>0.30672645739910304</v>
      </c>
      <c r="T2053" s="34">
        <v>761494.84304932738</v>
      </c>
      <c r="U2053" s="34">
        <v>105837.35174765035</v>
      </c>
      <c r="V2053" s="35">
        <v>655657.49130167707</v>
      </c>
      <c r="W2053" s="24">
        <v>0</v>
      </c>
      <c r="X2053" s="35">
        <v>655657.49130167707</v>
      </c>
    </row>
    <row r="2054" spans="1:24">
      <c r="A2054" s="24">
        <v>2053</v>
      </c>
      <c r="B2054" s="25" t="s">
        <v>60</v>
      </c>
      <c r="C2054" s="25" t="s">
        <v>101</v>
      </c>
      <c r="D2054" s="26">
        <v>43463</v>
      </c>
      <c r="E2054" s="27">
        <v>43463</v>
      </c>
      <c r="F2054" s="27">
        <v>43435</v>
      </c>
      <c r="G2054" s="27">
        <v>44798</v>
      </c>
      <c r="H2054" s="28">
        <v>3.6575342465753424</v>
      </c>
      <c r="I2054" s="29">
        <v>25</v>
      </c>
      <c r="J2054" s="30">
        <v>0.05</v>
      </c>
      <c r="K2054" s="29">
        <v>3.7999999999999999E-2</v>
      </c>
      <c r="L2054" s="31">
        <v>9976171</v>
      </c>
      <c r="M2054" s="32" t="s">
        <v>2189</v>
      </c>
      <c r="N2054" s="29">
        <v>798</v>
      </c>
      <c r="O2054" s="29">
        <v>84</v>
      </c>
      <c r="P2054" s="29">
        <v>96</v>
      </c>
      <c r="Q2054" s="29">
        <v>127</v>
      </c>
      <c r="R2054" s="29">
        <v>95.3</v>
      </c>
      <c r="S2054" s="33">
        <v>-7.2916666666666963E-3</v>
      </c>
      <c r="T2054" s="34">
        <v>9903428.0864583328</v>
      </c>
      <c r="U2054" s="34">
        <v>1376440.8406192637</v>
      </c>
      <c r="V2054" s="35">
        <v>8526987.2458390687</v>
      </c>
      <c r="W2054" s="24">
        <v>0</v>
      </c>
      <c r="X2054" s="35">
        <v>8526987.2458390687</v>
      </c>
    </row>
    <row r="2055" spans="1:24">
      <c r="A2055" s="24">
        <v>2054</v>
      </c>
      <c r="B2055" s="25" t="s">
        <v>60</v>
      </c>
      <c r="C2055" s="25" t="s">
        <v>102</v>
      </c>
      <c r="D2055" s="26">
        <v>43463</v>
      </c>
      <c r="E2055" s="27">
        <v>43463</v>
      </c>
      <c r="F2055" s="27">
        <v>43435</v>
      </c>
      <c r="G2055" s="27">
        <v>44798</v>
      </c>
      <c r="H2055" s="28">
        <v>3.6575342465753424</v>
      </c>
      <c r="I2055" s="29">
        <v>25</v>
      </c>
      <c r="J2055" s="30">
        <v>0.05</v>
      </c>
      <c r="K2055" s="29">
        <v>3.7999999999999999E-2</v>
      </c>
      <c r="L2055" s="31">
        <v>21103901</v>
      </c>
      <c r="M2055" s="32" t="s">
        <v>2189</v>
      </c>
      <c r="N2055" s="29">
        <v>798</v>
      </c>
      <c r="O2055" s="29">
        <v>84</v>
      </c>
      <c r="P2055" s="29">
        <v>96</v>
      </c>
      <c r="Q2055" s="29">
        <v>127</v>
      </c>
      <c r="R2055" s="29">
        <v>95.3</v>
      </c>
      <c r="S2055" s="33">
        <v>-7.2916666666666963E-3</v>
      </c>
      <c r="T2055" s="34">
        <v>20950018.388541665</v>
      </c>
      <c r="U2055" s="34">
        <v>2911765.5694540236</v>
      </c>
      <c r="V2055" s="35">
        <v>18038252.819087639</v>
      </c>
      <c r="W2055" s="24">
        <v>0</v>
      </c>
      <c r="X2055" s="35">
        <v>18038252.819087639</v>
      </c>
    </row>
    <row r="2056" spans="1:24">
      <c r="A2056" s="24">
        <v>2055</v>
      </c>
      <c r="B2056" s="25" t="s">
        <v>60</v>
      </c>
      <c r="C2056" s="25" t="s">
        <v>103</v>
      </c>
      <c r="D2056" s="26">
        <v>43463</v>
      </c>
      <c r="E2056" s="27">
        <v>43463</v>
      </c>
      <c r="F2056" s="27">
        <v>43435</v>
      </c>
      <c r="G2056" s="27">
        <v>44798</v>
      </c>
      <c r="H2056" s="28">
        <v>3.6575342465753424</v>
      </c>
      <c r="I2056" s="29">
        <v>25</v>
      </c>
      <c r="J2056" s="30">
        <v>0.05</v>
      </c>
      <c r="K2056" s="29">
        <v>3.7999999999999999E-2</v>
      </c>
      <c r="L2056" s="31">
        <v>580650</v>
      </c>
      <c r="M2056" s="32" t="s">
        <v>2189</v>
      </c>
      <c r="N2056" s="29">
        <v>798</v>
      </c>
      <c r="O2056" s="29">
        <v>84</v>
      </c>
      <c r="P2056" s="29">
        <v>96</v>
      </c>
      <c r="Q2056" s="29">
        <v>127</v>
      </c>
      <c r="R2056" s="29">
        <v>95.3</v>
      </c>
      <c r="S2056" s="33">
        <v>-7.2916666666666963E-3</v>
      </c>
      <c r="T2056" s="34">
        <v>576416.09375</v>
      </c>
      <c r="U2056" s="34">
        <v>80113.940920376714</v>
      </c>
      <c r="V2056" s="35">
        <v>496302.15282962332</v>
      </c>
      <c r="W2056" s="24">
        <v>0</v>
      </c>
      <c r="X2056" s="35">
        <v>496302.15282962332</v>
      </c>
    </row>
    <row r="2057" spans="1:24">
      <c r="A2057" s="24">
        <v>2056</v>
      </c>
      <c r="B2057" s="25" t="s">
        <v>60</v>
      </c>
      <c r="C2057" s="25" t="s">
        <v>104</v>
      </c>
      <c r="D2057" s="26">
        <v>43463</v>
      </c>
      <c r="E2057" s="27">
        <v>43463</v>
      </c>
      <c r="F2057" s="27">
        <v>43435</v>
      </c>
      <c r="G2057" s="27">
        <v>44798</v>
      </c>
      <c r="H2057" s="28">
        <v>3.6575342465753424</v>
      </c>
      <c r="I2057" s="29">
        <v>25</v>
      </c>
      <c r="J2057" s="30">
        <v>0.05</v>
      </c>
      <c r="K2057" s="29">
        <v>3.7999999999999999E-2</v>
      </c>
      <c r="L2057" s="31">
        <v>175035</v>
      </c>
      <c r="M2057" s="32" t="s">
        <v>1877</v>
      </c>
      <c r="N2057" s="29">
        <v>642</v>
      </c>
      <c r="O2057" s="29">
        <v>84</v>
      </c>
      <c r="P2057" s="29">
        <v>79.3</v>
      </c>
      <c r="Q2057" s="29">
        <v>127</v>
      </c>
      <c r="R2057" s="29">
        <v>94</v>
      </c>
      <c r="S2057" s="33">
        <v>0.18537200504413623</v>
      </c>
      <c r="T2057" s="34">
        <v>207481.5889029004</v>
      </c>
      <c r="U2057" s="34">
        <v>28837.098643956539</v>
      </c>
      <c r="V2057" s="35">
        <v>178644.49025894387</v>
      </c>
      <c r="W2057" s="24">
        <v>0</v>
      </c>
      <c r="X2057" s="35">
        <v>178644.49025894387</v>
      </c>
    </row>
    <row r="2058" spans="1:24">
      <c r="A2058" s="24">
        <v>2057</v>
      </c>
      <c r="B2058" s="25" t="s">
        <v>60</v>
      </c>
      <c r="C2058" s="25" t="s">
        <v>105</v>
      </c>
      <c r="D2058" s="26">
        <v>43463</v>
      </c>
      <c r="E2058" s="27">
        <v>43463</v>
      </c>
      <c r="F2058" s="27">
        <v>43435</v>
      </c>
      <c r="G2058" s="27">
        <v>44798</v>
      </c>
      <c r="H2058" s="28">
        <v>3.6575342465753424</v>
      </c>
      <c r="I2058" s="29">
        <v>25</v>
      </c>
      <c r="J2058" s="30">
        <v>0.05</v>
      </c>
      <c r="K2058" s="29">
        <v>3.7999999999999999E-2</v>
      </c>
      <c r="L2058" s="31">
        <v>132796</v>
      </c>
      <c r="M2058" s="32" t="s">
        <v>2189</v>
      </c>
      <c r="N2058" s="29">
        <v>798</v>
      </c>
      <c r="O2058" s="29">
        <v>84</v>
      </c>
      <c r="P2058" s="29">
        <v>96</v>
      </c>
      <c r="Q2058" s="29">
        <v>127</v>
      </c>
      <c r="R2058" s="29">
        <v>95.3</v>
      </c>
      <c r="S2058" s="33">
        <v>-7.2916666666666963E-3</v>
      </c>
      <c r="T2058" s="34">
        <v>131827.69583333333</v>
      </c>
      <c r="U2058" s="34">
        <v>18322.243861986299</v>
      </c>
      <c r="V2058" s="35">
        <v>113505.45197134704</v>
      </c>
      <c r="W2058" s="24">
        <v>0</v>
      </c>
      <c r="X2058" s="35">
        <v>113505.45197134704</v>
      </c>
    </row>
    <row r="2059" spans="1:24">
      <c r="A2059" s="24">
        <v>2058</v>
      </c>
      <c r="B2059" s="25" t="s">
        <v>60</v>
      </c>
      <c r="C2059" s="25" t="s">
        <v>106</v>
      </c>
      <c r="D2059" s="26">
        <v>43463</v>
      </c>
      <c r="E2059" s="27">
        <v>43463</v>
      </c>
      <c r="F2059" s="27">
        <v>43435</v>
      </c>
      <c r="G2059" s="27">
        <v>44798</v>
      </c>
      <c r="H2059" s="28">
        <v>3.6575342465753424</v>
      </c>
      <c r="I2059" s="29">
        <v>25</v>
      </c>
      <c r="J2059" s="30">
        <v>0.05</v>
      </c>
      <c r="K2059" s="29">
        <v>3.7999999999999999E-2</v>
      </c>
      <c r="L2059" s="31">
        <v>469552</v>
      </c>
      <c r="M2059" s="32" t="s">
        <v>1871</v>
      </c>
      <c r="N2059" s="29">
        <v>639</v>
      </c>
      <c r="O2059" s="29">
        <v>84</v>
      </c>
      <c r="P2059" s="29">
        <v>111.6</v>
      </c>
      <c r="Q2059" s="29">
        <v>127</v>
      </c>
      <c r="R2059" s="29">
        <v>116.2</v>
      </c>
      <c r="S2059" s="33">
        <v>4.1218637992831618E-2</v>
      </c>
      <c r="T2059" s="34">
        <v>488906.29390681011</v>
      </c>
      <c r="U2059" s="34">
        <v>67951.277506554732</v>
      </c>
      <c r="V2059" s="35">
        <v>420955.01640025538</v>
      </c>
      <c r="W2059" s="24">
        <v>0</v>
      </c>
      <c r="X2059" s="35">
        <v>420955.01640025538</v>
      </c>
    </row>
    <row r="2060" spans="1:24">
      <c r="A2060" s="24">
        <v>2059</v>
      </c>
      <c r="B2060" s="25" t="s">
        <v>60</v>
      </c>
      <c r="C2060" s="25" t="s">
        <v>110</v>
      </c>
      <c r="D2060" s="26">
        <v>43463</v>
      </c>
      <c r="E2060" s="27">
        <v>43463</v>
      </c>
      <c r="F2060" s="27">
        <v>43435</v>
      </c>
      <c r="G2060" s="27">
        <v>44798</v>
      </c>
      <c r="H2060" s="28">
        <v>3.6575342465753424</v>
      </c>
      <c r="I2060" s="29">
        <v>25</v>
      </c>
      <c r="J2060" s="30">
        <v>0.05</v>
      </c>
      <c r="K2060" s="29">
        <v>3.7999999999999999E-2</v>
      </c>
      <c r="L2060" s="31">
        <v>16789210</v>
      </c>
      <c r="M2060" s="32" t="s">
        <v>1939</v>
      </c>
      <c r="N2060" s="29">
        <v>673</v>
      </c>
      <c r="O2060" s="29">
        <v>84</v>
      </c>
      <c r="P2060" s="29">
        <v>95.4</v>
      </c>
      <c r="Q2060" s="29">
        <v>127</v>
      </c>
      <c r="R2060" s="29">
        <v>104.3</v>
      </c>
      <c r="S2060" s="33">
        <v>9.3291404612159234E-2</v>
      </c>
      <c r="T2060" s="34">
        <v>18355498.983228508</v>
      </c>
      <c r="U2060" s="34">
        <v>2551162.9134772117</v>
      </c>
      <c r="V2060" s="35">
        <v>15804336.069751296</v>
      </c>
      <c r="W2060" s="24">
        <v>0</v>
      </c>
      <c r="X2060" s="35">
        <v>15804336.069751296</v>
      </c>
    </row>
    <row r="2061" spans="1:24">
      <c r="A2061" s="24">
        <v>2060</v>
      </c>
      <c r="B2061" s="25" t="s">
        <v>60</v>
      </c>
      <c r="C2061" s="25" t="s">
        <v>86</v>
      </c>
      <c r="D2061" s="26">
        <v>43463</v>
      </c>
      <c r="E2061" s="27">
        <v>43463</v>
      </c>
      <c r="F2061" s="27">
        <v>43435</v>
      </c>
      <c r="G2061" s="27">
        <v>44798</v>
      </c>
      <c r="H2061" s="28">
        <v>3.6575342465753424</v>
      </c>
      <c r="I2061" s="29">
        <v>25</v>
      </c>
      <c r="J2061" s="30">
        <v>0.05</v>
      </c>
      <c r="K2061" s="29">
        <v>3.7999999999999999E-2</v>
      </c>
      <c r="L2061" s="31">
        <v>892500</v>
      </c>
      <c r="M2061" s="32" t="s">
        <v>2189</v>
      </c>
      <c r="N2061" s="29">
        <v>798</v>
      </c>
      <c r="O2061" s="29">
        <v>84</v>
      </c>
      <c r="P2061" s="29">
        <v>96</v>
      </c>
      <c r="Q2061" s="29">
        <v>127</v>
      </c>
      <c r="R2061" s="29">
        <v>95.3</v>
      </c>
      <c r="S2061" s="33">
        <v>-7.2916666666666963E-3</v>
      </c>
      <c r="T2061" s="34">
        <v>885992.1875</v>
      </c>
      <c r="U2061" s="34">
        <v>123140.77718321918</v>
      </c>
      <c r="V2061" s="35">
        <v>762851.41031678079</v>
      </c>
      <c r="W2061" s="24">
        <v>0</v>
      </c>
      <c r="X2061" s="35">
        <v>762851.41031678079</v>
      </c>
    </row>
    <row r="2062" spans="1:24">
      <c r="A2062" s="24">
        <v>2061</v>
      </c>
      <c r="B2062" s="25" t="s">
        <v>60</v>
      </c>
      <c r="C2062" s="25" t="s">
        <v>90</v>
      </c>
      <c r="D2062" s="26">
        <v>43463</v>
      </c>
      <c r="E2062" s="27">
        <v>43463</v>
      </c>
      <c r="F2062" s="27">
        <v>43435</v>
      </c>
      <c r="G2062" s="27">
        <v>44798</v>
      </c>
      <c r="H2062" s="28">
        <v>3.6575342465753424</v>
      </c>
      <c r="I2062" s="29">
        <v>25</v>
      </c>
      <c r="J2062" s="30">
        <v>0.05</v>
      </c>
      <c r="K2062" s="29">
        <v>3.7999999999999999E-2</v>
      </c>
      <c r="L2062" s="31">
        <v>472500</v>
      </c>
      <c r="M2062" s="32" t="s">
        <v>2189</v>
      </c>
      <c r="N2062" s="29">
        <v>798</v>
      </c>
      <c r="O2062" s="29">
        <v>84</v>
      </c>
      <c r="P2062" s="29">
        <v>96</v>
      </c>
      <c r="Q2062" s="29">
        <v>127</v>
      </c>
      <c r="R2062" s="29">
        <v>95.3</v>
      </c>
      <c r="S2062" s="33">
        <v>-7.2916666666666963E-3</v>
      </c>
      <c r="T2062" s="34">
        <v>469054.6875</v>
      </c>
      <c r="U2062" s="34">
        <v>65192.176155821915</v>
      </c>
      <c r="V2062" s="35">
        <v>403862.51134417811</v>
      </c>
      <c r="W2062" s="24">
        <v>0</v>
      </c>
      <c r="X2062" s="35">
        <v>403862.51134417811</v>
      </c>
    </row>
    <row r="2063" spans="1:24">
      <c r="A2063" s="24">
        <v>2062</v>
      </c>
      <c r="B2063" s="25" t="s">
        <v>60</v>
      </c>
      <c r="C2063" s="25" t="s">
        <v>91</v>
      </c>
      <c r="D2063" s="26">
        <v>43463</v>
      </c>
      <c r="E2063" s="27">
        <v>43463</v>
      </c>
      <c r="F2063" s="27">
        <v>43435</v>
      </c>
      <c r="G2063" s="27">
        <v>44798</v>
      </c>
      <c r="H2063" s="28">
        <v>3.6575342465753424</v>
      </c>
      <c r="I2063" s="29">
        <v>25</v>
      </c>
      <c r="J2063" s="30">
        <v>0.05</v>
      </c>
      <c r="K2063" s="29">
        <v>3.7999999999999999E-2</v>
      </c>
      <c r="L2063" s="31">
        <v>637760</v>
      </c>
      <c r="M2063" s="32" t="s">
        <v>2189</v>
      </c>
      <c r="N2063" s="29">
        <v>798</v>
      </c>
      <c r="O2063" s="29">
        <v>84</v>
      </c>
      <c r="P2063" s="29">
        <v>96</v>
      </c>
      <c r="Q2063" s="29">
        <v>127</v>
      </c>
      <c r="R2063" s="29">
        <v>95.3</v>
      </c>
      <c r="S2063" s="33">
        <v>-7.2916666666666963E-3</v>
      </c>
      <c r="T2063" s="34">
        <v>633109.66666666663</v>
      </c>
      <c r="U2063" s="34">
        <v>87993.570931506838</v>
      </c>
      <c r="V2063" s="35">
        <v>545116.09573515982</v>
      </c>
      <c r="W2063" s="24">
        <v>0</v>
      </c>
      <c r="X2063" s="35">
        <v>545116.09573515982</v>
      </c>
    </row>
    <row r="2064" spans="1:24">
      <c r="A2064" s="24">
        <v>2063</v>
      </c>
      <c r="B2064" s="25" t="s">
        <v>60</v>
      </c>
      <c r="C2064" s="25" t="s">
        <v>92</v>
      </c>
      <c r="D2064" s="26">
        <v>43463</v>
      </c>
      <c r="E2064" s="27">
        <v>43463</v>
      </c>
      <c r="F2064" s="27">
        <v>43435</v>
      </c>
      <c r="G2064" s="27">
        <v>44798</v>
      </c>
      <c r="H2064" s="28">
        <v>3.6575342465753424</v>
      </c>
      <c r="I2064" s="29">
        <v>25</v>
      </c>
      <c r="J2064" s="30">
        <v>0.05</v>
      </c>
      <c r="K2064" s="29">
        <v>3.7999999999999999E-2</v>
      </c>
      <c r="L2064" s="31">
        <v>21044329</v>
      </c>
      <c r="M2064" s="32" t="s">
        <v>2189</v>
      </c>
      <c r="N2064" s="29">
        <v>798</v>
      </c>
      <c r="O2064" s="29">
        <v>84</v>
      </c>
      <c r="P2064" s="29">
        <v>96</v>
      </c>
      <c r="Q2064" s="29">
        <v>127</v>
      </c>
      <c r="R2064" s="29">
        <v>95.3</v>
      </c>
      <c r="S2064" s="33">
        <v>-7.2916666666666963E-3</v>
      </c>
      <c r="T2064" s="34">
        <v>20890880.767708331</v>
      </c>
      <c r="U2064" s="34">
        <v>2903546.2502625855</v>
      </c>
      <c r="V2064" s="35">
        <v>17987334.517445747</v>
      </c>
      <c r="W2064" s="24">
        <v>0</v>
      </c>
      <c r="X2064" s="35">
        <v>17987334.517445747</v>
      </c>
    </row>
    <row r="2065" spans="1:24">
      <c r="A2065" s="24">
        <v>2064</v>
      </c>
      <c r="B2065" s="25" t="s">
        <v>60</v>
      </c>
      <c r="C2065" s="25" t="s">
        <v>93</v>
      </c>
      <c r="D2065" s="26">
        <v>43463</v>
      </c>
      <c r="E2065" s="27">
        <v>43463</v>
      </c>
      <c r="F2065" s="27">
        <v>43435</v>
      </c>
      <c r="G2065" s="27">
        <v>44798</v>
      </c>
      <c r="H2065" s="28">
        <v>3.6575342465753424</v>
      </c>
      <c r="I2065" s="29">
        <v>25</v>
      </c>
      <c r="J2065" s="30">
        <v>0.05</v>
      </c>
      <c r="K2065" s="29">
        <v>3.7999999999999999E-2</v>
      </c>
      <c r="L2065" s="31">
        <v>969266</v>
      </c>
      <c r="M2065" s="32" t="s">
        <v>2189</v>
      </c>
      <c r="N2065" s="29">
        <v>798</v>
      </c>
      <c r="O2065" s="29">
        <v>84</v>
      </c>
      <c r="P2065" s="29">
        <v>96</v>
      </c>
      <c r="Q2065" s="29">
        <v>127</v>
      </c>
      <c r="R2065" s="29">
        <v>95.3</v>
      </c>
      <c r="S2065" s="33">
        <v>-7.2916666666666963E-3</v>
      </c>
      <c r="T2065" s="34">
        <v>962198.43541666667</v>
      </c>
      <c r="U2065" s="34">
        <v>133732.4017224315</v>
      </c>
      <c r="V2065" s="35">
        <v>828466.03369423514</v>
      </c>
      <c r="W2065" s="24">
        <v>0</v>
      </c>
      <c r="X2065" s="35">
        <v>828466.03369423514</v>
      </c>
    </row>
    <row r="2066" spans="1:24">
      <c r="A2066" s="24">
        <v>2065</v>
      </c>
      <c r="B2066" s="25" t="s">
        <v>60</v>
      </c>
      <c r="C2066" s="25" t="s">
        <v>94</v>
      </c>
      <c r="D2066" s="26">
        <v>43463</v>
      </c>
      <c r="E2066" s="27">
        <v>43463</v>
      </c>
      <c r="F2066" s="27">
        <v>43435</v>
      </c>
      <c r="G2066" s="27">
        <v>44798</v>
      </c>
      <c r="H2066" s="28">
        <v>3.6575342465753424</v>
      </c>
      <c r="I2066" s="29">
        <v>25</v>
      </c>
      <c r="J2066" s="30">
        <v>0.05</v>
      </c>
      <c r="K2066" s="29">
        <v>3.7999999999999999E-2</v>
      </c>
      <c r="L2066" s="31">
        <v>735000</v>
      </c>
      <c r="M2066" s="32" t="s">
        <v>2189</v>
      </c>
      <c r="N2066" s="29">
        <v>798</v>
      </c>
      <c r="O2066" s="29">
        <v>84</v>
      </c>
      <c r="P2066" s="29">
        <v>96</v>
      </c>
      <c r="Q2066" s="29">
        <v>127</v>
      </c>
      <c r="R2066" s="29">
        <v>95.3</v>
      </c>
      <c r="S2066" s="33">
        <v>-7.2916666666666963E-3</v>
      </c>
      <c r="T2066" s="34">
        <v>729640.625</v>
      </c>
      <c r="U2066" s="34">
        <v>101410.0517979452</v>
      </c>
      <c r="V2066" s="35">
        <v>628230.57320205483</v>
      </c>
      <c r="W2066" s="24">
        <v>0</v>
      </c>
      <c r="X2066" s="35">
        <v>628230.57320205483</v>
      </c>
    </row>
    <row r="2067" spans="1:24">
      <c r="A2067" s="24">
        <v>2066</v>
      </c>
      <c r="B2067" s="25" t="s">
        <v>60</v>
      </c>
      <c r="C2067" s="25" t="s">
        <v>95</v>
      </c>
      <c r="D2067" s="26">
        <v>43463</v>
      </c>
      <c r="E2067" s="27">
        <v>43463</v>
      </c>
      <c r="F2067" s="27">
        <v>43435</v>
      </c>
      <c r="G2067" s="27">
        <v>44798</v>
      </c>
      <c r="H2067" s="28">
        <v>3.6575342465753424</v>
      </c>
      <c r="I2067" s="29">
        <v>25</v>
      </c>
      <c r="J2067" s="30">
        <v>0.05</v>
      </c>
      <c r="K2067" s="29">
        <v>3.7999999999999999E-2</v>
      </c>
      <c r="L2067" s="31">
        <v>126000</v>
      </c>
      <c r="M2067" s="32" t="s">
        <v>2189</v>
      </c>
      <c r="N2067" s="29">
        <v>798</v>
      </c>
      <c r="O2067" s="29">
        <v>84</v>
      </c>
      <c r="P2067" s="29">
        <v>96</v>
      </c>
      <c r="Q2067" s="29">
        <v>127</v>
      </c>
      <c r="R2067" s="29">
        <v>95.3</v>
      </c>
      <c r="S2067" s="33">
        <v>-7.2916666666666963E-3</v>
      </c>
      <c r="T2067" s="34">
        <v>125081.25</v>
      </c>
      <c r="U2067" s="34">
        <v>17384.580308219178</v>
      </c>
      <c r="V2067" s="35">
        <v>107696.66969178081</v>
      </c>
      <c r="W2067" s="24">
        <v>0</v>
      </c>
      <c r="X2067" s="35">
        <v>107696.66969178081</v>
      </c>
    </row>
    <row r="2068" spans="1:24">
      <c r="A2068" s="24">
        <v>2067</v>
      </c>
      <c r="B2068" s="25" t="s">
        <v>60</v>
      </c>
      <c r="C2068" s="25" t="s">
        <v>96</v>
      </c>
      <c r="D2068" s="26">
        <v>43463</v>
      </c>
      <c r="E2068" s="27">
        <v>43463</v>
      </c>
      <c r="F2068" s="27">
        <v>43435</v>
      </c>
      <c r="G2068" s="27">
        <v>44798</v>
      </c>
      <c r="H2068" s="28">
        <v>3.6575342465753424</v>
      </c>
      <c r="I2068" s="29">
        <v>25</v>
      </c>
      <c r="J2068" s="30">
        <v>0.05</v>
      </c>
      <c r="K2068" s="29">
        <v>3.7999999999999999E-2</v>
      </c>
      <c r="L2068" s="31">
        <v>29327302</v>
      </c>
      <c r="M2068" s="32" t="s">
        <v>2189</v>
      </c>
      <c r="N2068" s="29">
        <v>798</v>
      </c>
      <c r="O2068" s="29">
        <v>84</v>
      </c>
      <c r="P2068" s="29">
        <v>96</v>
      </c>
      <c r="Q2068" s="29">
        <v>127</v>
      </c>
      <c r="R2068" s="29">
        <v>95.3</v>
      </c>
      <c r="S2068" s="33">
        <v>-7.2916666666666963E-3</v>
      </c>
      <c r="T2068" s="34">
        <v>29113457.089583334</v>
      </c>
      <c r="U2068" s="34">
        <v>4046371.7209714041</v>
      </c>
      <c r="V2068" s="35">
        <v>25067085.368611928</v>
      </c>
      <c r="W2068" s="24">
        <v>0</v>
      </c>
      <c r="X2068" s="35">
        <v>25067085.368611928</v>
      </c>
    </row>
    <row r="2069" spans="1:24">
      <c r="A2069" s="24">
        <v>2068</v>
      </c>
      <c r="B2069" s="25" t="s">
        <v>60</v>
      </c>
      <c r="C2069" s="25" t="s">
        <v>97</v>
      </c>
      <c r="D2069" s="26">
        <v>43463</v>
      </c>
      <c r="E2069" s="27">
        <v>43463</v>
      </c>
      <c r="F2069" s="27">
        <v>43435</v>
      </c>
      <c r="G2069" s="27">
        <v>44798</v>
      </c>
      <c r="H2069" s="28">
        <v>3.6575342465753424</v>
      </c>
      <c r="I2069" s="29">
        <v>25</v>
      </c>
      <c r="J2069" s="30">
        <v>0.05</v>
      </c>
      <c r="K2069" s="29">
        <v>3.7999999999999999E-2</v>
      </c>
      <c r="L2069" s="31">
        <v>1517250</v>
      </c>
      <c r="M2069" s="32" t="s">
        <v>1941</v>
      </c>
      <c r="N2069" s="29">
        <v>674</v>
      </c>
      <c r="O2069" s="29">
        <v>84</v>
      </c>
      <c r="P2069" s="29">
        <v>106.1</v>
      </c>
      <c r="Q2069" s="29">
        <v>127</v>
      </c>
      <c r="R2069" s="29">
        <v>122.8</v>
      </c>
      <c r="S2069" s="33">
        <v>0.15739868049010372</v>
      </c>
      <c r="T2069" s="34">
        <v>1756063.1479736099</v>
      </c>
      <c r="U2069" s="34">
        <v>244068.72190877047</v>
      </c>
      <c r="V2069" s="35">
        <v>1511994.4260648394</v>
      </c>
      <c r="W2069" s="24">
        <v>0</v>
      </c>
      <c r="X2069" s="35">
        <v>1511994.4260648394</v>
      </c>
    </row>
    <row r="2070" spans="1:24">
      <c r="A2070" s="24">
        <v>2069</v>
      </c>
      <c r="B2070" s="25" t="s">
        <v>60</v>
      </c>
      <c r="C2070" s="25" t="s">
        <v>98</v>
      </c>
      <c r="D2070" s="26">
        <v>43463</v>
      </c>
      <c r="E2070" s="27">
        <v>43463</v>
      </c>
      <c r="F2070" s="27">
        <v>43435</v>
      </c>
      <c r="G2070" s="27">
        <v>44798</v>
      </c>
      <c r="H2070" s="28">
        <v>3.6575342465753424</v>
      </c>
      <c r="I2070" s="29">
        <v>25</v>
      </c>
      <c r="J2070" s="30">
        <v>0.05</v>
      </c>
      <c r="K2070" s="29">
        <v>3.7999999999999999E-2</v>
      </c>
      <c r="L2070" s="31">
        <v>312900</v>
      </c>
      <c r="M2070" s="32" t="s">
        <v>2189</v>
      </c>
      <c r="N2070" s="29">
        <v>798</v>
      </c>
      <c r="O2070" s="29">
        <v>84</v>
      </c>
      <c r="P2070" s="29">
        <v>96</v>
      </c>
      <c r="Q2070" s="29">
        <v>127</v>
      </c>
      <c r="R2070" s="29">
        <v>95.3</v>
      </c>
      <c r="S2070" s="33">
        <v>-7.2916666666666963E-3</v>
      </c>
      <c r="T2070" s="34">
        <v>310618.4375</v>
      </c>
      <c r="U2070" s="34">
        <v>43171.70776541096</v>
      </c>
      <c r="V2070" s="35">
        <v>267446.72973458905</v>
      </c>
      <c r="W2070" s="24">
        <v>0</v>
      </c>
      <c r="X2070" s="35">
        <v>267446.72973458905</v>
      </c>
    </row>
    <row r="2071" spans="1:24">
      <c r="A2071" s="24">
        <v>2070</v>
      </c>
      <c r="B2071" s="25" t="s">
        <v>60</v>
      </c>
      <c r="C2071" s="25" t="s">
        <v>99</v>
      </c>
      <c r="D2071" s="26">
        <v>43463</v>
      </c>
      <c r="E2071" s="27">
        <v>43463</v>
      </c>
      <c r="F2071" s="27">
        <v>43435</v>
      </c>
      <c r="G2071" s="27">
        <v>44798</v>
      </c>
      <c r="H2071" s="28">
        <v>3.6575342465753424</v>
      </c>
      <c r="I2071" s="29">
        <v>25</v>
      </c>
      <c r="J2071" s="30">
        <v>0.05</v>
      </c>
      <c r="K2071" s="29">
        <v>3.7999999999999999E-2</v>
      </c>
      <c r="L2071" s="31">
        <v>1174950</v>
      </c>
      <c r="M2071" s="32" t="s">
        <v>2189</v>
      </c>
      <c r="N2071" s="29">
        <v>798</v>
      </c>
      <c r="O2071" s="29">
        <v>84</v>
      </c>
      <c r="P2071" s="29">
        <v>96</v>
      </c>
      <c r="Q2071" s="29">
        <v>127</v>
      </c>
      <c r="R2071" s="29">
        <v>95.3</v>
      </c>
      <c r="S2071" s="33">
        <v>-7.2916666666666963E-3</v>
      </c>
      <c r="T2071" s="34">
        <v>1166382.65625</v>
      </c>
      <c r="U2071" s="34">
        <v>162111.21137414384</v>
      </c>
      <c r="V2071" s="35">
        <v>1004271.4448758562</v>
      </c>
      <c r="W2071" s="24">
        <v>0</v>
      </c>
      <c r="X2071" s="35">
        <v>1004271.4448758562</v>
      </c>
    </row>
    <row r="2072" spans="1:24">
      <c r="A2072" s="24">
        <v>2071</v>
      </c>
      <c r="B2072" s="25" t="s">
        <v>60</v>
      </c>
      <c r="C2072" s="25" t="s">
        <v>100</v>
      </c>
      <c r="D2072" s="26">
        <v>43463</v>
      </c>
      <c r="E2072" s="27">
        <v>43463</v>
      </c>
      <c r="F2072" s="27">
        <v>43435</v>
      </c>
      <c r="G2072" s="27">
        <v>44798</v>
      </c>
      <c r="H2072" s="28">
        <v>3.6575342465753424</v>
      </c>
      <c r="I2072" s="29">
        <v>25</v>
      </c>
      <c r="J2072" s="30">
        <v>0.05</v>
      </c>
      <c r="K2072" s="29">
        <v>3.7999999999999999E-2</v>
      </c>
      <c r="L2072" s="31">
        <v>582750</v>
      </c>
      <c r="M2072" s="32" t="s">
        <v>1973</v>
      </c>
      <c r="N2072" s="29">
        <v>690</v>
      </c>
      <c r="O2072" s="29">
        <v>84</v>
      </c>
      <c r="P2072" s="29">
        <v>111.5</v>
      </c>
      <c r="Q2072" s="29">
        <v>127</v>
      </c>
      <c r="R2072" s="29">
        <v>145.69999999999999</v>
      </c>
      <c r="S2072" s="33">
        <v>0.30672645739910304</v>
      </c>
      <c r="T2072" s="34">
        <v>761494.84304932738</v>
      </c>
      <c r="U2072" s="34">
        <v>105837.35174765035</v>
      </c>
      <c r="V2072" s="35">
        <v>655657.49130167707</v>
      </c>
      <c r="W2072" s="24">
        <v>0</v>
      </c>
      <c r="X2072" s="35">
        <v>655657.49130167707</v>
      </c>
    </row>
    <row r="2073" spans="1:24">
      <c r="A2073" s="24">
        <v>2072</v>
      </c>
      <c r="B2073" s="25" t="s">
        <v>60</v>
      </c>
      <c r="C2073" s="25" t="s">
        <v>101</v>
      </c>
      <c r="D2073" s="26">
        <v>43463</v>
      </c>
      <c r="E2073" s="27">
        <v>43463</v>
      </c>
      <c r="F2073" s="27">
        <v>43435</v>
      </c>
      <c r="G2073" s="27">
        <v>44798</v>
      </c>
      <c r="H2073" s="28">
        <v>3.6575342465753424</v>
      </c>
      <c r="I2073" s="29">
        <v>25</v>
      </c>
      <c r="J2073" s="30">
        <v>0.05</v>
      </c>
      <c r="K2073" s="29">
        <v>3.7999999999999999E-2</v>
      </c>
      <c r="L2073" s="31">
        <v>9976171</v>
      </c>
      <c r="M2073" s="32" t="s">
        <v>2189</v>
      </c>
      <c r="N2073" s="29">
        <v>798</v>
      </c>
      <c r="O2073" s="29">
        <v>84</v>
      </c>
      <c r="P2073" s="29">
        <v>96</v>
      </c>
      <c r="Q2073" s="29">
        <v>127</v>
      </c>
      <c r="R2073" s="29">
        <v>95.3</v>
      </c>
      <c r="S2073" s="33">
        <v>-7.2916666666666963E-3</v>
      </c>
      <c r="T2073" s="34">
        <v>9903428.0864583328</v>
      </c>
      <c r="U2073" s="34">
        <v>1376440.8406192637</v>
      </c>
      <c r="V2073" s="35">
        <v>8526987.2458390687</v>
      </c>
      <c r="W2073" s="24">
        <v>0</v>
      </c>
      <c r="X2073" s="35">
        <v>8526987.2458390687</v>
      </c>
    </row>
    <row r="2074" spans="1:24">
      <c r="A2074" s="24">
        <v>2073</v>
      </c>
      <c r="B2074" s="25" t="s">
        <v>60</v>
      </c>
      <c r="C2074" s="25" t="s">
        <v>102</v>
      </c>
      <c r="D2074" s="26">
        <v>43463</v>
      </c>
      <c r="E2074" s="27">
        <v>43463</v>
      </c>
      <c r="F2074" s="27">
        <v>43435</v>
      </c>
      <c r="G2074" s="27">
        <v>44798</v>
      </c>
      <c r="H2074" s="28">
        <v>3.6575342465753424</v>
      </c>
      <c r="I2074" s="29">
        <v>25</v>
      </c>
      <c r="J2074" s="30">
        <v>0.05</v>
      </c>
      <c r="K2074" s="29">
        <v>3.7999999999999999E-2</v>
      </c>
      <c r="L2074" s="31">
        <v>21103901</v>
      </c>
      <c r="M2074" s="32" t="s">
        <v>2189</v>
      </c>
      <c r="N2074" s="29">
        <v>798</v>
      </c>
      <c r="O2074" s="29">
        <v>84</v>
      </c>
      <c r="P2074" s="29">
        <v>96</v>
      </c>
      <c r="Q2074" s="29">
        <v>127</v>
      </c>
      <c r="R2074" s="29">
        <v>95.3</v>
      </c>
      <c r="S2074" s="33">
        <v>-7.2916666666666963E-3</v>
      </c>
      <c r="T2074" s="34">
        <v>20950018.388541665</v>
      </c>
      <c r="U2074" s="34">
        <v>2911765.5694540236</v>
      </c>
      <c r="V2074" s="35">
        <v>18038252.819087639</v>
      </c>
      <c r="W2074" s="24">
        <v>0</v>
      </c>
      <c r="X2074" s="35">
        <v>18038252.819087639</v>
      </c>
    </row>
    <row r="2075" spans="1:24">
      <c r="A2075" s="24">
        <v>2074</v>
      </c>
      <c r="B2075" s="25" t="s">
        <v>60</v>
      </c>
      <c r="C2075" s="25" t="s">
        <v>103</v>
      </c>
      <c r="D2075" s="26">
        <v>43463</v>
      </c>
      <c r="E2075" s="27">
        <v>43463</v>
      </c>
      <c r="F2075" s="27">
        <v>43435</v>
      </c>
      <c r="G2075" s="27">
        <v>44798</v>
      </c>
      <c r="H2075" s="28">
        <v>3.6575342465753424</v>
      </c>
      <c r="I2075" s="29">
        <v>25</v>
      </c>
      <c r="J2075" s="30">
        <v>0.05</v>
      </c>
      <c r="K2075" s="29">
        <v>3.7999999999999999E-2</v>
      </c>
      <c r="L2075" s="31">
        <v>580650</v>
      </c>
      <c r="M2075" s="32" t="s">
        <v>2189</v>
      </c>
      <c r="N2075" s="29">
        <v>798</v>
      </c>
      <c r="O2075" s="29">
        <v>84</v>
      </c>
      <c r="P2075" s="29">
        <v>96</v>
      </c>
      <c r="Q2075" s="29">
        <v>127</v>
      </c>
      <c r="R2075" s="29">
        <v>95.3</v>
      </c>
      <c r="S2075" s="33">
        <v>-7.2916666666666963E-3</v>
      </c>
      <c r="T2075" s="34">
        <v>576416.09375</v>
      </c>
      <c r="U2075" s="34">
        <v>80113.940920376714</v>
      </c>
      <c r="V2075" s="35">
        <v>496302.15282962332</v>
      </c>
      <c r="W2075" s="24">
        <v>0</v>
      </c>
      <c r="X2075" s="35">
        <v>496302.15282962332</v>
      </c>
    </row>
    <row r="2076" spans="1:24">
      <c r="A2076" s="24">
        <v>2075</v>
      </c>
      <c r="B2076" s="25" t="s">
        <v>60</v>
      </c>
      <c r="C2076" s="25" t="s">
        <v>104</v>
      </c>
      <c r="D2076" s="26">
        <v>43463</v>
      </c>
      <c r="E2076" s="27">
        <v>43463</v>
      </c>
      <c r="F2076" s="27">
        <v>43435</v>
      </c>
      <c r="G2076" s="27">
        <v>44798</v>
      </c>
      <c r="H2076" s="28">
        <v>3.6575342465753424</v>
      </c>
      <c r="I2076" s="29">
        <v>25</v>
      </c>
      <c r="J2076" s="30">
        <v>0.05</v>
      </c>
      <c r="K2076" s="29">
        <v>3.7999999999999999E-2</v>
      </c>
      <c r="L2076" s="31">
        <v>175035</v>
      </c>
      <c r="M2076" s="32" t="s">
        <v>1877</v>
      </c>
      <c r="N2076" s="29">
        <v>642</v>
      </c>
      <c r="O2076" s="29">
        <v>84</v>
      </c>
      <c r="P2076" s="29">
        <v>79.3</v>
      </c>
      <c r="Q2076" s="29">
        <v>127</v>
      </c>
      <c r="R2076" s="29">
        <v>94</v>
      </c>
      <c r="S2076" s="33">
        <v>0.18537200504413623</v>
      </c>
      <c r="T2076" s="34">
        <v>207481.5889029004</v>
      </c>
      <c r="U2076" s="34">
        <v>28837.098643956539</v>
      </c>
      <c r="V2076" s="35">
        <v>178644.49025894387</v>
      </c>
      <c r="W2076" s="24">
        <v>0</v>
      </c>
      <c r="X2076" s="35">
        <v>178644.49025894387</v>
      </c>
    </row>
    <row r="2077" spans="1:24">
      <c r="A2077" s="24">
        <v>2076</v>
      </c>
      <c r="B2077" s="25" t="s">
        <v>60</v>
      </c>
      <c r="C2077" s="25" t="s">
        <v>105</v>
      </c>
      <c r="D2077" s="26">
        <v>43463</v>
      </c>
      <c r="E2077" s="27">
        <v>43463</v>
      </c>
      <c r="F2077" s="27">
        <v>43435</v>
      </c>
      <c r="G2077" s="27">
        <v>44798</v>
      </c>
      <c r="H2077" s="28">
        <v>3.6575342465753424</v>
      </c>
      <c r="I2077" s="29">
        <v>25</v>
      </c>
      <c r="J2077" s="30">
        <v>0.05</v>
      </c>
      <c r="K2077" s="29">
        <v>3.7999999999999999E-2</v>
      </c>
      <c r="L2077" s="31">
        <v>132796</v>
      </c>
      <c r="M2077" s="32" t="s">
        <v>2189</v>
      </c>
      <c r="N2077" s="29">
        <v>798</v>
      </c>
      <c r="O2077" s="29">
        <v>84</v>
      </c>
      <c r="P2077" s="29">
        <v>96</v>
      </c>
      <c r="Q2077" s="29">
        <v>127</v>
      </c>
      <c r="R2077" s="29">
        <v>95.3</v>
      </c>
      <c r="S2077" s="33">
        <v>-7.2916666666666963E-3</v>
      </c>
      <c r="T2077" s="34">
        <v>131827.69583333333</v>
      </c>
      <c r="U2077" s="34">
        <v>18322.243861986299</v>
      </c>
      <c r="V2077" s="35">
        <v>113505.45197134704</v>
      </c>
      <c r="W2077" s="24">
        <v>0</v>
      </c>
      <c r="X2077" s="35">
        <v>113505.45197134704</v>
      </c>
    </row>
    <row r="2078" spans="1:24">
      <c r="A2078" s="24">
        <v>2077</v>
      </c>
      <c r="B2078" s="25" t="s">
        <v>60</v>
      </c>
      <c r="C2078" s="25" t="s">
        <v>106</v>
      </c>
      <c r="D2078" s="26">
        <v>43463</v>
      </c>
      <c r="E2078" s="27">
        <v>43463</v>
      </c>
      <c r="F2078" s="27">
        <v>43435</v>
      </c>
      <c r="G2078" s="27">
        <v>44798</v>
      </c>
      <c r="H2078" s="28">
        <v>3.6575342465753424</v>
      </c>
      <c r="I2078" s="29">
        <v>25</v>
      </c>
      <c r="J2078" s="30">
        <v>0.05</v>
      </c>
      <c r="K2078" s="29">
        <v>3.7999999999999999E-2</v>
      </c>
      <c r="L2078" s="31">
        <v>469552</v>
      </c>
      <c r="M2078" s="32" t="s">
        <v>1871</v>
      </c>
      <c r="N2078" s="29">
        <v>639</v>
      </c>
      <c r="O2078" s="29">
        <v>84</v>
      </c>
      <c r="P2078" s="29">
        <v>111.6</v>
      </c>
      <c r="Q2078" s="29">
        <v>127</v>
      </c>
      <c r="R2078" s="29">
        <v>116.2</v>
      </c>
      <c r="S2078" s="33">
        <v>4.1218637992831618E-2</v>
      </c>
      <c r="T2078" s="34">
        <v>488906.29390681011</v>
      </c>
      <c r="U2078" s="34">
        <v>67951.277506554732</v>
      </c>
      <c r="V2078" s="35">
        <v>420955.01640025538</v>
      </c>
      <c r="W2078" s="24">
        <v>0</v>
      </c>
      <c r="X2078" s="35">
        <v>420955.01640025538</v>
      </c>
    </row>
    <row r="2079" spans="1:24">
      <c r="A2079" s="24">
        <v>2078</v>
      </c>
      <c r="B2079" s="25" t="s">
        <v>60</v>
      </c>
      <c r="C2079" s="25" t="s">
        <v>110</v>
      </c>
      <c r="D2079" s="26">
        <v>43463</v>
      </c>
      <c r="E2079" s="27">
        <v>43463</v>
      </c>
      <c r="F2079" s="27">
        <v>43435</v>
      </c>
      <c r="G2079" s="27">
        <v>44798</v>
      </c>
      <c r="H2079" s="28">
        <v>3.6575342465753424</v>
      </c>
      <c r="I2079" s="29">
        <v>25</v>
      </c>
      <c r="J2079" s="30">
        <v>0.05</v>
      </c>
      <c r="K2079" s="29">
        <v>3.7999999999999999E-2</v>
      </c>
      <c r="L2079" s="31">
        <v>16789210</v>
      </c>
      <c r="M2079" s="32" t="s">
        <v>1939</v>
      </c>
      <c r="N2079" s="29">
        <v>673</v>
      </c>
      <c r="O2079" s="29">
        <v>84</v>
      </c>
      <c r="P2079" s="29">
        <v>95.4</v>
      </c>
      <c r="Q2079" s="29">
        <v>127</v>
      </c>
      <c r="R2079" s="29">
        <v>104.3</v>
      </c>
      <c r="S2079" s="33">
        <v>9.3291404612159234E-2</v>
      </c>
      <c r="T2079" s="34">
        <v>18355498.983228508</v>
      </c>
      <c r="U2079" s="34">
        <v>2551162.9134772117</v>
      </c>
      <c r="V2079" s="35">
        <v>15804336.069751296</v>
      </c>
      <c r="W2079" s="24">
        <v>0</v>
      </c>
      <c r="X2079" s="35">
        <v>15804336.069751296</v>
      </c>
    </row>
    <row r="2080" spans="1:24">
      <c r="A2080" s="24">
        <v>2079</v>
      </c>
      <c r="B2080" s="25" t="s">
        <v>60</v>
      </c>
      <c r="C2080" s="25" t="s">
        <v>86</v>
      </c>
      <c r="D2080" s="26">
        <v>43463</v>
      </c>
      <c r="E2080" s="27">
        <v>43463</v>
      </c>
      <c r="F2080" s="27">
        <v>43435</v>
      </c>
      <c r="G2080" s="27">
        <v>44798</v>
      </c>
      <c r="H2080" s="28">
        <v>3.6575342465753424</v>
      </c>
      <c r="I2080" s="29">
        <v>25</v>
      </c>
      <c r="J2080" s="30">
        <v>0.05</v>
      </c>
      <c r="K2080" s="29">
        <v>3.7999999999999999E-2</v>
      </c>
      <c r="L2080" s="31">
        <v>892500</v>
      </c>
      <c r="M2080" s="32" t="s">
        <v>2189</v>
      </c>
      <c r="N2080" s="29">
        <v>798</v>
      </c>
      <c r="O2080" s="29">
        <v>84</v>
      </c>
      <c r="P2080" s="29">
        <v>96</v>
      </c>
      <c r="Q2080" s="29">
        <v>127</v>
      </c>
      <c r="R2080" s="29">
        <v>95.3</v>
      </c>
      <c r="S2080" s="33">
        <v>-7.2916666666666963E-3</v>
      </c>
      <c r="T2080" s="34">
        <v>885992.1875</v>
      </c>
      <c r="U2080" s="34">
        <v>123140.77718321918</v>
      </c>
      <c r="V2080" s="35">
        <v>762851.41031678079</v>
      </c>
      <c r="W2080" s="24">
        <v>0</v>
      </c>
      <c r="X2080" s="35">
        <v>762851.41031678079</v>
      </c>
    </row>
    <row r="2081" spans="1:24">
      <c r="A2081" s="24">
        <v>2080</v>
      </c>
      <c r="B2081" s="25" t="s">
        <v>60</v>
      </c>
      <c r="C2081" s="25" t="s">
        <v>90</v>
      </c>
      <c r="D2081" s="26">
        <v>43463</v>
      </c>
      <c r="E2081" s="27">
        <v>43463</v>
      </c>
      <c r="F2081" s="27">
        <v>43435</v>
      </c>
      <c r="G2081" s="27">
        <v>44798</v>
      </c>
      <c r="H2081" s="28">
        <v>3.6575342465753424</v>
      </c>
      <c r="I2081" s="29">
        <v>25</v>
      </c>
      <c r="J2081" s="30">
        <v>0.05</v>
      </c>
      <c r="K2081" s="29">
        <v>3.7999999999999999E-2</v>
      </c>
      <c r="L2081" s="31">
        <v>472500</v>
      </c>
      <c r="M2081" s="32" t="s">
        <v>2189</v>
      </c>
      <c r="N2081" s="29">
        <v>798</v>
      </c>
      <c r="O2081" s="29">
        <v>84</v>
      </c>
      <c r="P2081" s="29">
        <v>96</v>
      </c>
      <c r="Q2081" s="29">
        <v>127</v>
      </c>
      <c r="R2081" s="29">
        <v>95.3</v>
      </c>
      <c r="S2081" s="33">
        <v>-7.2916666666666963E-3</v>
      </c>
      <c r="T2081" s="34">
        <v>469054.6875</v>
      </c>
      <c r="U2081" s="34">
        <v>65192.176155821915</v>
      </c>
      <c r="V2081" s="35">
        <v>403862.51134417811</v>
      </c>
      <c r="W2081" s="24">
        <v>0</v>
      </c>
      <c r="X2081" s="35">
        <v>403862.51134417811</v>
      </c>
    </row>
    <row r="2082" spans="1:24">
      <c r="A2082" s="24">
        <v>2081</v>
      </c>
      <c r="B2082" s="25" t="s">
        <v>60</v>
      </c>
      <c r="C2082" s="25" t="s">
        <v>91</v>
      </c>
      <c r="D2082" s="26">
        <v>43463</v>
      </c>
      <c r="E2082" s="27">
        <v>43463</v>
      </c>
      <c r="F2082" s="27">
        <v>43435</v>
      </c>
      <c r="G2082" s="27">
        <v>44798</v>
      </c>
      <c r="H2082" s="28">
        <v>3.6575342465753424</v>
      </c>
      <c r="I2082" s="29">
        <v>25</v>
      </c>
      <c r="J2082" s="30">
        <v>0.05</v>
      </c>
      <c r="K2082" s="29">
        <v>3.7999999999999999E-2</v>
      </c>
      <c r="L2082" s="31">
        <v>637760</v>
      </c>
      <c r="M2082" s="32" t="s">
        <v>2189</v>
      </c>
      <c r="N2082" s="29">
        <v>798</v>
      </c>
      <c r="O2082" s="29">
        <v>84</v>
      </c>
      <c r="P2082" s="29">
        <v>96</v>
      </c>
      <c r="Q2082" s="29">
        <v>127</v>
      </c>
      <c r="R2082" s="29">
        <v>95.3</v>
      </c>
      <c r="S2082" s="33">
        <v>-7.2916666666666963E-3</v>
      </c>
      <c r="T2082" s="34">
        <v>633109.66666666663</v>
      </c>
      <c r="U2082" s="34">
        <v>87993.570931506838</v>
      </c>
      <c r="V2082" s="35">
        <v>545116.09573515982</v>
      </c>
      <c r="W2082" s="24">
        <v>0</v>
      </c>
      <c r="X2082" s="35">
        <v>545116.09573515982</v>
      </c>
    </row>
    <row r="2083" spans="1:24">
      <c r="A2083" s="24">
        <v>2082</v>
      </c>
      <c r="B2083" s="25" t="s">
        <v>60</v>
      </c>
      <c r="C2083" s="25" t="s">
        <v>92</v>
      </c>
      <c r="D2083" s="26">
        <v>43463</v>
      </c>
      <c r="E2083" s="27">
        <v>43463</v>
      </c>
      <c r="F2083" s="27">
        <v>43435</v>
      </c>
      <c r="G2083" s="27">
        <v>44798</v>
      </c>
      <c r="H2083" s="28">
        <v>3.6575342465753424</v>
      </c>
      <c r="I2083" s="29">
        <v>25</v>
      </c>
      <c r="J2083" s="30">
        <v>0.05</v>
      </c>
      <c r="K2083" s="29">
        <v>3.7999999999999999E-2</v>
      </c>
      <c r="L2083" s="31">
        <v>21044329</v>
      </c>
      <c r="M2083" s="32" t="s">
        <v>2189</v>
      </c>
      <c r="N2083" s="29">
        <v>798</v>
      </c>
      <c r="O2083" s="29">
        <v>84</v>
      </c>
      <c r="P2083" s="29">
        <v>96</v>
      </c>
      <c r="Q2083" s="29">
        <v>127</v>
      </c>
      <c r="R2083" s="29">
        <v>95.3</v>
      </c>
      <c r="S2083" s="33">
        <v>-7.2916666666666963E-3</v>
      </c>
      <c r="T2083" s="34">
        <v>20890880.767708331</v>
      </c>
      <c r="U2083" s="34">
        <v>2903546.2502625855</v>
      </c>
      <c r="V2083" s="35">
        <v>17987334.517445747</v>
      </c>
      <c r="W2083" s="24">
        <v>0</v>
      </c>
      <c r="X2083" s="35">
        <v>17987334.517445747</v>
      </c>
    </row>
    <row r="2084" spans="1:24">
      <c r="A2084" s="24">
        <v>2083</v>
      </c>
      <c r="B2084" s="25" t="s">
        <v>60</v>
      </c>
      <c r="C2084" s="25" t="s">
        <v>93</v>
      </c>
      <c r="D2084" s="26">
        <v>43463</v>
      </c>
      <c r="E2084" s="27">
        <v>43463</v>
      </c>
      <c r="F2084" s="27">
        <v>43435</v>
      </c>
      <c r="G2084" s="27">
        <v>44798</v>
      </c>
      <c r="H2084" s="28">
        <v>3.6575342465753424</v>
      </c>
      <c r="I2084" s="29">
        <v>25</v>
      </c>
      <c r="J2084" s="30">
        <v>0.05</v>
      </c>
      <c r="K2084" s="29">
        <v>3.7999999999999999E-2</v>
      </c>
      <c r="L2084" s="31">
        <v>969266</v>
      </c>
      <c r="M2084" s="32" t="s">
        <v>2189</v>
      </c>
      <c r="N2084" s="29">
        <v>798</v>
      </c>
      <c r="O2084" s="29">
        <v>84</v>
      </c>
      <c r="P2084" s="29">
        <v>96</v>
      </c>
      <c r="Q2084" s="29">
        <v>127</v>
      </c>
      <c r="R2084" s="29">
        <v>95.3</v>
      </c>
      <c r="S2084" s="33">
        <v>-7.2916666666666963E-3</v>
      </c>
      <c r="T2084" s="34">
        <v>962198.43541666667</v>
      </c>
      <c r="U2084" s="34">
        <v>133732.4017224315</v>
      </c>
      <c r="V2084" s="35">
        <v>828466.03369423514</v>
      </c>
      <c r="W2084" s="24">
        <v>0</v>
      </c>
      <c r="X2084" s="35">
        <v>828466.03369423514</v>
      </c>
    </row>
    <row r="2085" spans="1:24">
      <c r="A2085" s="24">
        <v>2084</v>
      </c>
      <c r="B2085" s="25" t="s">
        <v>60</v>
      </c>
      <c r="C2085" s="25" t="s">
        <v>94</v>
      </c>
      <c r="D2085" s="26">
        <v>43463</v>
      </c>
      <c r="E2085" s="27">
        <v>43463</v>
      </c>
      <c r="F2085" s="27">
        <v>43435</v>
      </c>
      <c r="G2085" s="27">
        <v>44798</v>
      </c>
      <c r="H2085" s="28">
        <v>3.6575342465753424</v>
      </c>
      <c r="I2085" s="29">
        <v>25</v>
      </c>
      <c r="J2085" s="30">
        <v>0.05</v>
      </c>
      <c r="K2085" s="29">
        <v>3.7999999999999999E-2</v>
      </c>
      <c r="L2085" s="31">
        <v>735000</v>
      </c>
      <c r="M2085" s="32" t="s">
        <v>2189</v>
      </c>
      <c r="N2085" s="29">
        <v>798</v>
      </c>
      <c r="O2085" s="29">
        <v>84</v>
      </c>
      <c r="P2085" s="29">
        <v>96</v>
      </c>
      <c r="Q2085" s="29">
        <v>127</v>
      </c>
      <c r="R2085" s="29">
        <v>95.3</v>
      </c>
      <c r="S2085" s="33">
        <v>-7.2916666666666963E-3</v>
      </c>
      <c r="T2085" s="34">
        <v>729640.625</v>
      </c>
      <c r="U2085" s="34">
        <v>101410.0517979452</v>
      </c>
      <c r="V2085" s="35">
        <v>628230.57320205483</v>
      </c>
      <c r="W2085" s="24">
        <v>0</v>
      </c>
      <c r="X2085" s="35">
        <v>628230.57320205483</v>
      </c>
    </row>
    <row r="2086" spans="1:24">
      <c r="A2086" s="24">
        <v>2085</v>
      </c>
      <c r="B2086" s="25" t="s">
        <v>60</v>
      </c>
      <c r="C2086" s="25" t="s">
        <v>95</v>
      </c>
      <c r="D2086" s="26">
        <v>43463</v>
      </c>
      <c r="E2086" s="27">
        <v>43463</v>
      </c>
      <c r="F2086" s="27">
        <v>43435</v>
      </c>
      <c r="G2086" s="27">
        <v>44798</v>
      </c>
      <c r="H2086" s="28">
        <v>3.6575342465753424</v>
      </c>
      <c r="I2086" s="29">
        <v>25</v>
      </c>
      <c r="J2086" s="30">
        <v>0.05</v>
      </c>
      <c r="K2086" s="29">
        <v>3.7999999999999999E-2</v>
      </c>
      <c r="L2086" s="31">
        <v>126000</v>
      </c>
      <c r="M2086" s="32" t="s">
        <v>2189</v>
      </c>
      <c r="N2086" s="29">
        <v>798</v>
      </c>
      <c r="O2086" s="29">
        <v>84</v>
      </c>
      <c r="P2086" s="29">
        <v>96</v>
      </c>
      <c r="Q2086" s="29">
        <v>127</v>
      </c>
      <c r="R2086" s="29">
        <v>95.3</v>
      </c>
      <c r="S2086" s="33">
        <v>-7.2916666666666963E-3</v>
      </c>
      <c r="T2086" s="34">
        <v>125081.25</v>
      </c>
      <c r="U2086" s="34">
        <v>17384.580308219178</v>
      </c>
      <c r="V2086" s="35">
        <v>107696.66969178081</v>
      </c>
      <c r="W2086" s="24">
        <v>0</v>
      </c>
      <c r="X2086" s="35">
        <v>107696.66969178081</v>
      </c>
    </row>
    <row r="2087" spans="1:24">
      <c r="A2087" s="24">
        <v>2086</v>
      </c>
      <c r="B2087" s="25" t="s">
        <v>60</v>
      </c>
      <c r="C2087" s="25" t="s">
        <v>96</v>
      </c>
      <c r="D2087" s="26">
        <v>43463</v>
      </c>
      <c r="E2087" s="27">
        <v>43463</v>
      </c>
      <c r="F2087" s="27">
        <v>43435</v>
      </c>
      <c r="G2087" s="27">
        <v>44798</v>
      </c>
      <c r="H2087" s="28">
        <v>3.6575342465753424</v>
      </c>
      <c r="I2087" s="29">
        <v>25</v>
      </c>
      <c r="J2087" s="30">
        <v>0.05</v>
      </c>
      <c r="K2087" s="29">
        <v>3.7999999999999999E-2</v>
      </c>
      <c r="L2087" s="31">
        <v>29327302</v>
      </c>
      <c r="M2087" s="32" t="s">
        <v>2189</v>
      </c>
      <c r="N2087" s="29">
        <v>798</v>
      </c>
      <c r="O2087" s="29">
        <v>84</v>
      </c>
      <c r="P2087" s="29">
        <v>96</v>
      </c>
      <c r="Q2087" s="29">
        <v>127</v>
      </c>
      <c r="R2087" s="29">
        <v>95.3</v>
      </c>
      <c r="S2087" s="33">
        <v>-7.2916666666666963E-3</v>
      </c>
      <c r="T2087" s="34">
        <v>29113457.089583334</v>
      </c>
      <c r="U2087" s="34">
        <v>4046371.7209714041</v>
      </c>
      <c r="V2087" s="35">
        <v>25067085.368611928</v>
      </c>
      <c r="W2087" s="24">
        <v>0</v>
      </c>
      <c r="X2087" s="35">
        <v>25067085.368611928</v>
      </c>
    </row>
    <row r="2088" spans="1:24">
      <c r="A2088" s="24">
        <v>2087</v>
      </c>
      <c r="B2088" s="25" t="s">
        <v>60</v>
      </c>
      <c r="C2088" s="25" t="s">
        <v>97</v>
      </c>
      <c r="D2088" s="26">
        <v>43463</v>
      </c>
      <c r="E2088" s="27">
        <v>43463</v>
      </c>
      <c r="F2088" s="27">
        <v>43435</v>
      </c>
      <c r="G2088" s="27">
        <v>44798</v>
      </c>
      <c r="H2088" s="28">
        <v>3.6575342465753424</v>
      </c>
      <c r="I2088" s="29">
        <v>25</v>
      </c>
      <c r="J2088" s="30">
        <v>0.05</v>
      </c>
      <c r="K2088" s="29">
        <v>3.7999999999999999E-2</v>
      </c>
      <c r="L2088" s="31">
        <v>1517250</v>
      </c>
      <c r="M2088" s="32" t="s">
        <v>1941</v>
      </c>
      <c r="N2088" s="29">
        <v>674</v>
      </c>
      <c r="O2088" s="29">
        <v>84</v>
      </c>
      <c r="P2088" s="29">
        <v>106.1</v>
      </c>
      <c r="Q2088" s="29">
        <v>127</v>
      </c>
      <c r="R2088" s="29">
        <v>122.8</v>
      </c>
      <c r="S2088" s="33">
        <v>0.15739868049010372</v>
      </c>
      <c r="T2088" s="34">
        <v>1756063.1479736099</v>
      </c>
      <c r="U2088" s="34">
        <v>244068.72190877047</v>
      </c>
      <c r="V2088" s="35">
        <v>1511994.4260648394</v>
      </c>
      <c r="W2088" s="24">
        <v>0</v>
      </c>
      <c r="X2088" s="35">
        <v>1511994.4260648394</v>
      </c>
    </row>
    <row r="2089" spans="1:24">
      <c r="A2089" s="24">
        <v>2088</v>
      </c>
      <c r="B2089" s="25" t="s">
        <v>60</v>
      </c>
      <c r="C2089" s="25" t="s">
        <v>98</v>
      </c>
      <c r="D2089" s="26">
        <v>43463</v>
      </c>
      <c r="E2089" s="27">
        <v>43463</v>
      </c>
      <c r="F2089" s="27">
        <v>43435</v>
      </c>
      <c r="G2089" s="27">
        <v>44798</v>
      </c>
      <c r="H2089" s="28">
        <v>3.6575342465753424</v>
      </c>
      <c r="I2089" s="29">
        <v>25</v>
      </c>
      <c r="J2089" s="30">
        <v>0.05</v>
      </c>
      <c r="K2089" s="29">
        <v>3.7999999999999999E-2</v>
      </c>
      <c r="L2089" s="31">
        <v>312900</v>
      </c>
      <c r="M2089" s="32" t="s">
        <v>2189</v>
      </c>
      <c r="N2089" s="29">
        <v>798</v>
      </c>
      <c r="O2089" s="29">
        <v>84</v>
      </c>
      <c r="P2089" s="29">
        <v>96</v>
      </c>
      <c r="Q2089" s="29">
        <v>127</v>
      </c>
      <c r="R2089" s="29">
        <v>95.3</v>
      </c>
      <c r="S2089" s="33">
        <v>-7.2916666666666963E-3</v>
      </c>
      <c r="T2089" s="34">
        <v>310618.4375</v>
      </c>
      <c r="U2089" s="34">
        <v>43171.70776541096</v>
      </c>
      <c r="V2089" s="35">
        <v>267446.72973458905</v>
      </c>
      <c r="W2089" s="24">
        <v>0</v>
      </c>
      <c r="X2089" s="35">
        <v>267446.72973458905</v>
      </c>
    </row>
    <row r="2090" spans="1:24">
      <c r="A2090" s="24">
        <v>2089</v>
      </c>
      <c r="B2090" s="25" t="s">
        <v>60</v>
      </c>
      <c r="C2090" s="25" t="s">
        <v>99</v>
      </c>
      <c r="D2090" s="26">
        <v>43463</v>
      </c>
      <c r="E2090" s="27">
        <v>43463</v>
      </c>
      <c r="F2090" s="27">
        <v>43435</v>
      </c>
      <c r="G2090" s="27">
        <v>44798</v>
      </c>
      <c r="H2090" s="28">
        <v>3.6575342465753424</v>
      </c>
      <c r="I2090" s="29">
        <v>25</v>
      </c>
      <c r="J2090" s="30">
        <v>0.05</v>
      </c>
      <c r="K2090" s="29">
        <v>3.7999999999999999E-2</v>
      </c>
      <c r="L2090" s="31">
        <v>1174950</v>
      </c>
      <c r="M2090" s="32" t="s">
        <v>2189</v>
      </c>
      <c r="N2090" s="29">
        <v>798</v>
      </c>
      <c r="O2090" s="29">
        <v>84</v>
      </c>
      <c r="P2090" s="29">
        <v>96</v>
      </c>
      <c r="Q2090" s="29">
        <v>127</v>
      </c>
      <c r="R2090" s="29">
        <v>95.3</v>
      </c>
      <c r="S2090" s="33">
        <v>-7.2916666666666963E-3</v>
      </c>
      <c r="T2090" s="34">
        <v>1166382.65625</v>
      </c>
      <c r="U2090" s="34">
        <v>162111.21137414384</v>
      </c>
      <c r="V2090" s="35">
        <v>1004271.4448758562</v>
      </c>
      <c r="W2090" s="24">
        <v>0</v>
      </c>
      <c r="X2090" s="35">
        <v>1004271.4448758562</v>
      </c>
    </row>
    <row r="2091" spans="1:24">
      <c r="A2091" s="24">
        <v>2090</v>
      </c>
      <c r="B2091" s="25" t="s">
        <v>60</v>
      </c>
      <c r="C2091" s="25" t="s">
        <v>100</v>
      </c>
      <c r="D2091" s="26">
        <v>43463</v>
      </c>
      <c r="E2091" s="27">
        <v>43463</v>
      </c>
      <c r="F2091" s="27">
        <v>43435</v>
      </c>
      <c r="G2091" s="27">
        <v>44798</v>
      </c>
      <c r="H2091" s="28">
        <v>3.6575342465753424</v>
      </c>
      <c r="I2091" s="29">
        <v>25</v>
      </c>
      <c r="J2091" s="30">
        <v>0.05</v>
      </c>
      <c r="K2091" s="29">
        <v>3.7999999999999999E-2</v>
      </c>
      <c r="L2091" s="31">
        <v>582750</v>
      </c>
      <c r="M2091" s="32" t="s">
        <v>1973</v>
      </c>
      <c r="N2091" s="29">
        <v>690</v>
      </c>
      <c r="O2091" s="29">
        <v>84</v>
      </c>
      <c r="P2091" s="29">
        <v>111.5</v>
      </c>
      <c r="Q2091" s="29">
        <v>127</v>
      </c>
      <c r="R2091" s="29">
        <v>145.69999999999999</v>
      </c>
      <c r="S2091" s="33">
        <v>0.30672645739910304</v>
      </c>
      <c r="T2091" s="34">
        <v>761494.84304932738</v>
      </c>
      <c r="U2091" s="34">
        <v>105837.35174765035</v>
      </c>
      <c r="V2091" s="35">
        <v>655657.49130167707</v>
      </c>
      <c r="W2091" s="24">
        <v>0</v>
      </c>
      <c r="X2091" s="35">
        <v>655657.49130167707</v>
      </c>
    </row>
    <row r="2092" spans="1:24">
      <c r="A2092" s="24">
        <v>2091</v>
      </c>
      <c r="B2092" s="25" t="s">
        <v>60</v>
      </c>
      <c r="C2092" s="25" t="s">
        <v>101</v>
      </c>
      <c r="D2092" s="26">
        <v>43463</v>
      </c>
      <c r="E2092" s="27">
        <v>43463</v>
      </c>
      <c r="F2092" s="27">
        <v>43435</v>
      </c>
      <c r="G2092" s="27">
        <v>44798</v>
      </c>
      <c r="H2092" s="28">
        <v>3.6575342465753424</v>
      </c>
      <c r="I2092" s="29">
        <v>25</v>
      </c>
      <c r="J2092" s="30">
        <v>0.05</v>
      </c>
      <c r="K2092" s="29">
        <v>3.7999999999999999E-2</v>
      </c>
      <c r="L2092" s="31">
        <v>9976171</v>
      </c>
      <c r="M2092" s="32" t="s">
        <v>2189</v>
      </c>
      <c r="N2092" s="29">
        <v>798</v>
      </c>
      <c r="O2092" s="29">
        <v>84</v>
      </c>
      <c r="P2092" s="29">
        <v>96</v>
      </c>
      <c r="Q2092" s="29">
        <v>127</v>
      </c>
      <c r="R2092" s="29">
        <v>95.3</v>
      </c>
      <c r="S2092" s="33">
        <v>-7.2916666666666963E-3</v>
      </c>
      <c r="T2092" s="34">
        <v>9903428.0864583328</v>
      </c>
      <c r="U2092" s="34">
        <v>1376440.8406192637</v>
      </c>
      <c r="V2092" s="35">
        <v>8526987.2458390687</v>
      </c>
      <c r="W2092" s="24">
        <v>0</v>
      </c>
      <c r="X2092" s="35">
        <v>8526987.2458390687</v>
      </c>
    </row>
    <row r="2093" spans="1:24">
      <c r="A2093" s="24">
        <v>2092</v>
      </c>
      <c r="B2093" s="25" t="s">
        <v>60</v>
      </c>
      <c r="C2093" s="25" t="s">
        <v>102</v>
      </c>
      <c r="D2093" s="26">
        <v>43463</v>
      </c>
      <c r="E2093" s="27">
        <v>43463</v>
      </c>
      <c r="F2093" s="27">
        <v>43435</v>
      </c>
      <c r="G2093" s="27">
        <v>44798</v>
      </c>
      <c r="H2093" s="28">
        <v>3.6575342465753424</v>
      </c>
      <c r="I2093" s="29">
        <v>25</v>
      </c>
      <c r="J2093" s="30">
        <v>0.05</v>
      </c>
      <c r="K2093" s="29">
        <v>3.7999999999999999E-2</v>
      </c>
      <c r="L2093" s="31">
        <v>21103901</v>
      </c>
      <c r="M2093" s="32" t="s">
        <v>2189</v>
      </c>
      <c r="N2093" s="29">
        <v>798</v>
      </c>
      <c r="O2093" s="29">
        <v>84</v>
      </c>
      <c r="P2093" s="29">
        <v>96</v>
      </c>
      <c r="Q2093" s="29">
        <v>127</v>
      </c>
      <c r="R2093" s="29">
        <v>95.3</v>
      </c>
      <c r="S2093" s="33">
        <v>-7.2916666666666963E-3</v>
      </c>
      <c r="T2093" s="34">
        <v>20950018.388541665</v>
      </c>
      <c r="U2093" s="34">
        <v>2911765.5694540236</v>
      </c>
      <c r="V2093" s="35">
        <v>18038252.819087639</v>
      </c>
      <c r="W2093" s="24">
        <v>0</v>
      </c>
      <c r="X2093" s="35">
        <v>18038252.819087639</v>
      </c>
    </row>
    <row r="2094" spans="1:24">
      <c r="A2094" s="24">
        <v>2093</v>
      </c>
      <c r="B2094" s="25" t="s">
        <v>60</v>
      </c>
      <c r="C2094" s="25" t="s">
        <v>103</v>
      </c>
      <c r="D2094" s="26">
        <v>43463</v>
      </c>
      <c r="E2094" s="27">
        <v>43463</v>
      </c>
      <c r="F2094" s="27">
        <v>43435</v>
      </c>
      <c r="G2094" s="27">
        <v>44798</v>
      </c>
      <c r="H2094" s="28">
        <v>3.6575342465753424</v>
      </c>
      <c r="I2094" s="29">
        <v>25</v>
      </c>
      <c r="J2094" s="30">
        <v>0.05</v>
      </c>
      <c r="K2094" s="29">
        <v>3.7999999999999999E-2</v>
      </c>
      <c r="L2094" s="31">
        <v>580650</v>
      </c>
      <c r="M2094" s="32" t="s">
        <v>2189</v>
      </c>
      <c r="N2094" s="29">
        <v>798</v>
      </c>
      <c r="O2094" s="29">
        <v>84</v>
      </c>
      <c r="P2094" s="29">
        <v>96</v>
      </c>
      <c r="Q2094" s="29">
        <v>127</v>
      </c>
      <c r="R2094" s="29">
        <v>95.3</v>
      </c>
      <c r="S2094" s="33">
        <v>-7.2916666666666963E-3</v>
      </c>
      <c r="T2094" s="34">
        <v>576416.09375</v>
      </c>
      <c r="U2094" s="34">
        <v>80113.940920376714</v>
      </c>
      <c r="V2094" s="35">
        <v>496302.15282962332</v>
      </c>
      <c r="W2094" s="24">
        <v>0</v>
      </c>
      <c r="X2094" s="35">
        <v>496302.15282962332</v>
      </c>
    </row>
    <row r="2095" spans="1:24">
      <c r="A2095" s="24">
        <v>2094</v>
      </c>
      <c r="B2095" s="25" t="s">
        <v>60</v>
      </c>
      <c r="C2095" s="25" t="s">
        <v>104</v>
      </c>
      <c r="D2095" s="26">
        <v>43463</v>
      </c>
      <c r="E2095" s="27">
        <v>43463</v>
      </c>
      <c r="F2095" s="27">
        <v>43435</v>
      </c>
      <c r="G2095" s="27">
        <v>44798</v>
      </c>
      <c r="H2095" s="28">
        <v>3.6575342465753424</v>
      </c>
      <c r="I2095" s="29">
        <v>25</v>
      </c>
      <c r="J2095" s="30">
        <v>0.05</v>
      </c>
      <c r="K2095" s="29">
        <v>3.7999999999999999E-2</v>
      </c>
      <c r="L2095" s="31">
        <v>175035</v>
      </c>
      <c r="M2095" s="32" t="s">
        <v>1877</v>
      </c>
      <c r="N2095" s="29">
        <v>642</v>
      </c>
      <c r="O2095" s="29">
        <v>84</v>
      </c>
      <c r="P2095" s="29">
        <v>79.3</v>
      </c>
      <c r="Q2095" s="29">
        <v>127</v>
      </c>
      <c r="R2095" s="29">
        <v>94</v>
      </c>
      <c r="S2095" s="33">
        <v>0.18537200504413623</v>
      </c>
      <c r="T2095" s="34">
        <v>207481.5889029004</v>
      </c>
      <c r="U2095" s="34">
        <v>28837.098643956539</v>
      </c>
      <c r="V2095" s="35">
        <v>178644.49025894387</v>
      </c>
      <c r="W2095" s="24">
        <v>0</v>
      </c>
      <c r="X2095" s="35">
        <v>178644.49025894387</v>
      </c>
    </row>
    <row r="2096" spans="1:24">
      <c r="A2096" s="24">
        <v>2095</v>
      </c>
      <c r="B2096" s="25" t="s">
        <v>60</v>
      </c>
      <c r="C2096" s="25" t="s">
        <v>105</v>
      </c>
      <c r="D2096" s="26">
        <v>43463</v>
      </c>
      <c r="E2096" s="27">
        <v>43463</v>
      </c>
      <c r="F2096" s="27">
        <v>43435</v>
      </c>
      <c r="G2096" s="27">
        <v>44798</v>
      </c>
      <c r="H2096" s="28">
        <v>3.6575342465753424</v>
      </c>
      <c r="I2096" s="29">
        <v>25</v>
      </c>
      <c r="J2096" s="30">
        <v>0.05</v>
      </c>
      <c r="K2096" s="29">
        <v>3.7999999999999999E-2</v>
      </c>
      <c r="L2096" s="31">
        <v>132796</v>
      </c>
      <c r="M2096" s="32" t="s">
        <v>2189</v>
      </c>
      <c r="N2096" s="29">
        <v>798</v>
      </c>
      <c r="O2096" s="29">
        <v>84</v>
      </c>
      <c r="P2096" s="29">
        <v>96</v>
      </c>
      <c r="Q2096" s="29">
        <v>127</v>
      </c>
      <c r="R2096" s="29">
        <v>95.3</v>
      </c>
      <c r="S2096" s="33">
        <v>-7.2916666666666963E-3</v>
      </c>
      <c r="T2096" s="34">
        <v>131827.69583333333</v>
      </c>
      <c r="U2096" s="34">
        <v>18322.243861986299</v>
      </c>
      <c r="V2096" s="35">
        <v>113505.45197134704</v>
      </c>
      <c r="W2096" s="24">
        <v>0</v>
      </c>
      <c r="X2096" s="35">
        <v>113505.45197134704</v>
      </c>
    </row>
    <row r="2097" spans="1:24">
      <c r="A2097" s="24">
        <v>2096</v>
      </c>
      <c r="B2097" s="25" t="s">
        <v>60</v>
      </c>
      <c r="C2097" s="25" t="s">
        <v>106</v>
      </c>
      <c r="D2097" s="26">
        <v>43463</v>
      </c>
      <c r="E2097" s="27">
        <v>43463</v>
      </c>
      <c r="F2097" s="27">
        <v>43435</v>
      </c>
      <c r="G2097" s="27">
        <v>44798</v>
      </c>
      <c r="H2097" s="28">
        <v>3.6575342465753424</v>
      </c>
      <c r="I2097" s="29">
        <v>25</v>
      </c>
      <c r="J2097" s="30">
        <v>0.05</v>
      </c>
      <c r="K2097" s="29">
        <v>3.7999999999999999E-2</v>
      </c>
      <c r="L2097" s="31">
        <v>469552</v>
      </c>
      <c r="M2097" s="32" t="s">
        <v>1871</v>
      </c>
      <c r="N2097" s="29">
        <v>639</v>
      </c>
      <c r="O2097" s="29">
        <v>84</v>
      </c>
      <c r="P2097" s="29">
        <v>111.6</v>
      </c>
      <c r="Q2097" s="29">
        <v>127</v>
      </c>
      <c r="R2097" s="29">
        <v>116.2</v>
      </c>
      <c r="S2097" s="33">
        <v>4.1218637992831618E-2</v>
      </c>
      <c r="T2097" s="34">
        <v>488906.29390681011</v>
      </c>
      <c r="U2097" s="34">
        <v>67951.277506554732</v>
      </c>
      <c r="V2097" s="35">
        <v>420955.01640025538</v>
      </c>
      <c r="W2097" s="24">
        <v>0</v>
      </c>
      <c r="X2097" s="35">
        <v>420955.01640025538</v>
      </c>
    </row>
    <row r="2098" spans="1:24">
      <c r="A2098" s="24">
        <v>2097</v>
      </c>
      <c r="B2098" s="25" t="s">
        <v>60</v>
      </c>
      <c r="C2098" s="25" t="s">
        <v>110</v>
      </c>
      <c r="D2098" s="26">
        <v>43463</v>
      </c>
      <c r="E2098" s="27">
        <v>43463</v>
      </c>
      <c r="F2098" s="27">
        <v>43435</v>
      </c>
      <c r="G2098" s="27">
        <v>44798</v>
      </c>
      <c r="H2098" s="28">
        <v>3.6575342465753424</v>
      </c>
      <c r="I2098" s="29">
        <v>25</v>
      </c>
      <c r="J2098" s="30">
        <v>0.05</v>
      </c>
      <c r="K2098" s="29">
        <v>3.7999999999999999E-2</v>
      </c>
      <c r="L2098" s="31">
        <v>16789210</v>
      </c>
      <c r="M2098" s="32" t="s">
        <v>1939</v>
      </c>
      <c r="N2098" s="29">
        <v>673</v>
      </c>
      <c r="O2098" s="29">
        <v>84</v>
      </c>
      <c r="P2098" s="29">
        <v>95.4</v>
      </c>
      <c r="Q2098" s="29">
        <v>127</v>
      </c>
      <c r="R2098" s="29">
        <v>104.3</v>
      </c>
      <c r="S2098" s="33">
        <v>9.3291404612159234E-2</v>
      </c>
      <c r="T2098" s="34">
        <v>18355498.983228508</v>
      </c>
      <c r="U2098" s="34">
        <v>2551162.9134772117</v>
      </c>
      <c r="V2098" s="35">
        <v>15804336.069751296</v>
      </c>
      <c r="W2098" s="24">
        <v>0</v>
      </c>
      <c r="X2098" s="35">
        <v>15804336.069751296</v>
      </c>
    </row>
    <row r="2099" spans="1:24">
      <c r="A2099" s="24">
        <v>2098</v>
      </c>
      <c r="B2099" s="25" t="s">
        <v>60</v>
      </c>
      <c r="C2099" s="25" t="s">
        <v>86</v>
      </c>
      <c r="D2099" s="26">
        <v>43463</v>
      </c>
      <c r="E2099" s="27">
        <v>43463</v>
      </c>
      <c r="F2099" s="27">
        <v>43435</v>
      </c>
      <c r="G2099" s="27">
        <v>44798</v>
      </c>
      <c r="H2099" s="28">
        <v>3.6575342465753424</v>
      </c>
      <c r="I2099" s="29">
        <v>25</v>
      </c>
      <c r="J2099" s="30">
        <v>0.05</v>
      </c>
      <c r="K2099" s="29">
        <v>3.7999999999999999E-2</v>
      </c>
      <c r="L2099" s="31">
        <v>892500</v>
      </c>
      <c r="M2099" s="32" t="s">
        <v>2189</v>
      </c>
      <c r="N2099" s="29">
        <v>798</v>
      </c>
      <c r="O2099" s="29">
        <v>84</v>
      </c>
      <c r="P2099" s="29">
        <v>96</v>
      </c>
      <c r="Q2099" s="29">
        <v>127</v>
      </c>
      <c r="R2099" s="29">
        <v>95.3</v>
      </c>
      <c r="S2099" s="33">
        <v>-7.2916666666666963E-3</v>
      </c>
      <c r="T2099" s="34">
        <v>885992.1875</v>
      </c>
      <c r="U2099" s="34">
        <v>123140.77718321918</v>
      </c>
      <c r="V2099" s="35">
        <v>762851.41031678079</v>
      </c>
      <c r="W2099" s="24">
        <v>0</v>
      </c>
      <c r="X2099" s="35">
        <v>762851.41031678079</v>
      </c>
    </row>
    <row r="2100" spans="1:24">
      <c r="A2100" s="24">
        <v>2099</v>
      </c>
      <c r="B2100" s="25" t="s">
        <v>60</v>
      </c>
      <c r="C2100" s="25" t="s">
        <v>90</v>
      </c>
      <c r="D2100" s="26">
        <v>43463</v>
      </c>
      <c r="E2100" s="27">
        <v>43463</v>
      </c>
      <c r="F2100" s="27">
        <v>43435</v>
      </c>
      <c r="G2100" s="27">
        <v>44798</v>
      </c>
      <c r="H2100" s="28">
        <v>3.6575342465753424</v>
      </c>
      <c r="I2100" s="29">
        <v>25</v>
      </c>
      <c r="J2100" s="30">
        <v>0.05</v>
      </c>
      <c r="K2100" s="29">
        <v>3.7999999999999999E-2</v>
      </c>
      <c r="L2100" s="31">
        <v>472500</v>
      </c>
      <c r="M2100" s="32" t="s">
        <v>2189</v>
      </c>
      <c r="N2100" s="29">
        <v>798</v>
      </c>
      <c r="O2100" s="29">
        <v>84</v>
      </c>
      <c r="P2100" s="29">
        <v>96</v>
      </c>
      <c r="Q2100" s="29">
        <v>127</v>
      </c>
      <c r="R2100" s="29">
        <v>95.3</v>
      </c>
      <c r="S2100" s="33">
        <v>-7.2916666666666963E-3</v>
      </c>
      <c r="T2100" s="34">
        <v>469054.6875</v>
      </c>
      <c r="U2100" s="34">
        <v>65192.176155821915</v>
      </c>
      <c r="V2100" s="35">
        <v>403862.51134417811</v>
      </c>
      <c r="W2100" s="24">
        <v>0</v>
      </c>
      <c r="X2100" s="35">
        <v>403862.51134417811</v>
      </c>
    </row>
    <row r="2101" spans="1:24">
      <c r="A2101" s="24">
        <v>2100</v>
      </c>
      <c r="B2101" s="25" t="s">
        <v>60</v>
      </c>
      <c r="C2101" s="25" t="s">
        <v>91</v>
      </c>
      <c r="D2101" s="26">
        <v>43463</v>
      </c>
      <c r="E2101" s="27">
        <v>43463</v>
      </c>
      <c r="F2101" s="27">
        <v>43435</v>
      </c>
      <c r="G2101" s="27">
        <v>44798</v>
      </c>
      <c r="H2101" s="28">
        <v>3.6575342465753424</v>
      </c>
      <c r="I2101" s="29">
        <v>25</v>
      </c>
      <c r="J2101" s="30">
        <v>0.05</v>
      </c>
      <c r="K2101" s="29">
        <v>3.7999999999999999E-2</v>
      </c>
      <c r="L2101" s="31">
        <v>637760</v>
      </c>
      <c r="M2101" s="32" t="s">
        <v>2189</v>
      </c>
      <c r="N2101" s="29">
        <v>798</v>
      </c>
      <c r="O2101" s="29">
        <v>84</v>
      </c>
      <c r="P2101" s="29">
        <v>96</v>
      </c>
      <c r="Q2101" s="29">
        <v>127</v>
      </c>
      <c r="R2101" s="29">
        <v>95.3</v>
      </c>
      <c r="S2101" s="33">
        <v>-7.2916666666666963E-3</v>
      </c>
      <c r="T2101" s="34">
        <v>633109.66666666663</v>
      </c>
      <c r="U2101" s="34">
        <v>87993.570931506838</v>
      </c>
      <c r="V2101" s="35">
        <v>545116.09573515982</v>
      </c>
      <c r="W2101" s="24">
        <v>0</v>
      </c>
      <c r="X2101" s="35">
        <v>545116.09573515982</v>
      </c>
    </row>
    <row r="2102" spans="1:24">
      <c r="A2102" s="24">
        <v>2101</v>
      </c>
      <c r="B2102" s="25" t="s">
        <v>60</v>
      </c>
      <c r="C2102" s="25" t="s">
        <v>92</v>
      </c>
      <c r="D2102" s="26">
        <v>43463</v>
      </c>
      <c r="E2102" s="27">
        <v>43463</v>
      </c>
      <c r="F2102" s="27">
        <v>43435</v>
      </c>
      <c r="G2102" s="27">
        <v>44798</v>
      </c>
      <c r="H2102" s="28">
        <v>3.6575342465753424</v>
      </c>
      <c r="I2102" s="29">
        <v>25</v>
      </c>
      <c r="J2102" s="30">
        <v>0.05</v>
      </c>
      <c r="K2102" s="29">
        <v>3.7999999999999999E-2</v>
      </c>
      <c r="L2102" s="31">
        <v>21044329</v>
      </c>
      <c r="M2102" s="32" t="s">
        <v>2189</v>
      </c>
      <c r="N2102" s="29">
        <v>798</v>
      </c>
      <c r="O2102" s="29">
        <v>84</v>
      </c>
      <c r="P2102" s="29">
        <v>96</v>
      </c>
      <c r="Q2102" s="29">
        <v>127</v>
      </c>
      <c r="R2102" s="29">
        <v>95.3</v>
      </c>
      <c r="S2102" s="33">
        <v>-7.2916666666666963E-3</v>
      </c>
      <c r="T2102" s="34">
        <v>20890880.767708331</v>
      </c>
      <c r="U2102" s="34">
        <v>2903546.2502625855</v>
      </c>
      <c r="V2102" s="35">
        <v>17987334.517445747</v>
      </c>
      <c r="W2102" s="24">
        <v>0</v>
      </c>
      <c r="X2102" s="35">
        <v>17987334.517445747</v>
      </c>
    </row>
    <row r="2103" spans="1:24">
      <c r="A2103" s="24">
        <v>2102</v>
      </c>
      <c r="B2103" s="25" t="s">
        <v>60</v>
      </c>
      <c r="C2103" s="25" t="s">
        <v>93</v>
      </c>
      <c r="D2103" s="26">
        <v>43463</v>
      </c>
      <c r="E2103" s="27">
        <v>43463</v>
      </c>
      <c r="F2103" s="27">
        <v>43435</v>
      </c>
      <c r="G2103" s="27">
        <v>44798</v>
      </c>
      <c r="H2103" s="28">
        <v>3.6575342465753424</v>
      </c>
      <c r="I2103" s="29">
        <v>25</v>
      </c>
      <c r="J2103" s="30">
        <v>0.05</v>
      </c>
      <c r="K2103" s="29">
        <v>3.7999999999999999E-2</v>
      </c>
      <c r="L2103" s="31">
        <v>969266</v>
      </c>
      <c r="M2103" s="32" t="s">
        <v>2189</v>
      </c>
      <c r="N2103" s="29">
        <v>798</v>
      </c>
      <c r="O2103" s="29">
        <v>84</v>
      </c>
      <c r="P2103" s="29">
        <v>96</v>
      </c>
      <c r="Q2103" s="29">
        <v>127</v>
      </c>
      <c r="R2103" s="29">
        <v>95.3</v>
      </c>
      <c r="S2103" s="33">
        <v>-7.2916666666666963E-3</v>
      </c>
      <c r="T2103" s="34">
        <v>962198.43541666667</v>
      </c>
      <c r="U2103" s="34">
        <v>133732.4017224315</v>
      </c>
      <c r="V2103" s="35">
        <v>828466.03369423514</v>
      </c>
      <c r="W2103" s="24">
        <v>0</v>
      </c>
      <c r="X2103" s="35">
        <v>828466.03369423514</v>
      </c>
    </row>
    <row r="2104" spans="1:24">
      <c r="A2104" s="24">
        <v>2103</v>
      </c>
      <c r="B2104" s="25" t="s">
        <v>60</v>
      </c>
      <c r="C2104" s="25" t="s">
        <v>94</v>
      </c>
      <c r="D2104" s="26">
        <v>43463</v>
      </c>
      <c r="E2104" s="27">
        <v>43463</v>
      </c>
      <c r="F2104" s="27">
        <v>43435</v>
      </c>
      <c r="G2104" s="27">
        <v>44798</v>
      </c>
      <c r="H2104" s="28">
        <v>3.6575342465753424</v>
      </c>
      <c r="I2104" s="29">
        <v>25</v>
      </c>
      <c r="J2104" s="30">
        <v>0.05</v>
      </c>
      <c r="K2104" s="29">
        <v>3.7999999999999999E-2</v>
      </c>
      <c r="L2104" s="31">
        <v>735000</v>
      </c>
      <c r="M2104" s="32" t="s">
        <v>2189</v>
      </c>
      <c r="N2104" s="29">
        <v>798</v>
      </c>
      <c r="O2104" s="29">
        <v>84</v>
      </c>
      <c r="P2104" s="29">
        <v>96</v>
      </c>
      <c r="Q2104" s="29">
        <v>127</v>
      </c>
      <c r="R2104" s="29">
        <v>95.3</v>
      </c>
      <c r="S2104" s="33">
        <v>-7.2916666666666963E-3</v>
      </c>
      <c r="T2104" s="34">
        <v>729640.625</v>
      </c>
      <c r="U2104" s="34">
        <v>101410.0517979452</v>
      </c>
      <c r="V2104" s="35">
        <v>628230.57320205483</v>
      </c>
      <c r="W2104" s="24">
        <v>0</v>
      </c>
      <c r="X2104" s="35">
        <v>628230.57320205483</v>
      </c>
    </row>
    <row r="2105" spans="1:24">
      <c r="A2105" s="24">
        <v>2104</v>
      </c>
      <c r="B2105" s="25" t="s">
        <v>60</v>
      </c>
      <c r="C2105" s="25" t="s">
        <v>95</v>
      </c>
      <c r="D2105" s="26">
        <v>43463</v>
      </c>
      <c r="E2105" s="27">
        <v>43463</v>
      </c>
      <c r="F2105" s="27">
        <v>43435</v>
      </c>
      <c r="G2105" s="27">
        <v>44798</v>
      </c>
      <c r="H2105" s="28">
        <v>3.6575342465753424</v>
      </c>
      <c r="I2105" s="29">
        <v>25</v>
      </c>
      <c r="J2105" s="30">
        <v>0.05</v>
      </c>
      <c r="K2105" s="29">
        <v>3.7999999999999999E-2</v>
      </c>
      <c r="L2105" s="31">
        <v>126000</v>
      </c>
      <c r="M2105" s="32" t="s">
        <v>2189</v>
      </c>
      <c r="N2105" s="29">
        <v>798</v>
      </c>
      <c r="O2105" s="29">
        <v>84</v>
      </c>
      <c r="P2105" s="29">
        <v>96</v>
      </c>
      <c r="Q2105" s="29">
        <v>127</v>
      </c>
      <c r="R2105" s="29">
        <v>95.3</v>
      </c>
      <c r="S2105" s="33">
        <v>-7.2916666666666963E-3</v>
      </c>
      <c r="T2105" s="34">
        <v>125081.25</v>
      </c>
      <c r="U2105" s="34">
        <v>17384.580308219178</v>
      </c>
      <c r="V2105" s="35">
        <v>107696.66969178081</v>
      </c>
      <c r="W2105" s="24">
        <v>0</v>
      </c>
      <c r="X2105" s="35">
        <v>107696.66969178081</v>
      </c>
    </row>
    <row r="2106" spans="1:24">
      <c r="A2106" s="24">
        <v>2105</v>
      </c>
      <c r="B2106" s="25" t="s">
        <v>60</v>
      </c>
      <c r="C2106" s="25" t="s">
        <v>96</v>
      </c>
      <c r="D2106" s="26">
        <v>43463</v>
      </c>
      <c r="E2106" s="27">
        <v>43463</v>
      </c>
      <c r="F2106" s="27">
        <v>43435</v>
      </c>
      <c r="G2106" s="27">
        <v>44798</v>
      </c>
      <c r="H2106" s="28">
        <v>3.6575342465753424</v>
      </c>
      <c r="I2106" s="29">
        <v>25</v>
      </c>
      <c r="J2106" s="30">
        <v>0.05</v>
      </c>
      <c r="K2106" s="29">
        <v>3.7999999999999999E-2</v>
      </c>
      <c r="L2106" s="31">
        <v>29327302</v>
      </c>
      <c r="M2106" s="32" t="s">
        <v>2189</v>
      </c>
      <c r="N2106" s="29">
        <v>798</v>
      </c>
      <c r="O2106" s="29">
        <v>84</v>
      </c>
      <c r="P2106" s="29">
        <v>96</v>
      </c>
      <c r="Q2106" s="29">
        <v>127</v>
      </c>
      <c r="R2106" s="29">
        <v>95.3</v>
      </c>
      <c r="S2106" s="33">
        <v>-7.2916666666666963E-3</v>
      </c>
      <c r="T2106" s="34">
        <v>29113457.089583334</v>
      </c>
      <c r="U2106" s="34">
        <v>4046371.7209714041</v>
      </c>
      <c r="V2106" s="35">
        <v>25067085.368611928</v>
      </c>
      <c r="W2106" s="24">
        <v>0</v>
      </c>
      <c r="X2106" s="35">
        <v>25067085.368611928</v>
      </c>
    </row>
    <row r="2107" spans="1:24">
      <c r="A2107" s="24">
        <v>2106</v>
      </c>
      <c r="B2107" s="25" t="s">
        <v>60</v>
      </c>
      <c r="C2107" s="25" t="s">
        <v>97</v>
      </c>
      <c r="D2107" s="26">
        <v>43463</v>
      </c>
      <c r="E2107" s="27">
        <v>43463</v>
      </c>
      <c r="F2107" s="27">
        <v>43435</v>
      </c>
      <c r="G2107" s="27">
        <v>44798</v>
      </c>
      <c r="H2107" s="28">
        <v>3.6575342465753424</v>
      </c>
      <c r="I2107" s="29">
        <v>25</v>
      </c>
      <c r="J2107" s="30">
        <v>0.05</v>
      </c>
      <c r="K2107" s="29">
        <v>3.7999999999999999E-2</v>
      </c>
      <c r="L2107" s="31">
        <v>1517250</v>
      </c>
      <c r="M2107" s="32" t="s">
        <v>1941</v>
      </c>
      <c r="N2107" s="29">
        <v>674</v>
      </c>
      <c r="O2107" s="29">
        <v>84</v>
      </c>
      <c r="P2107" s="29">
        <v>106.1</v>
      </c>
      <c r="Q2107" s="29">
        <v>127</v>
      </c>
      <c r="R2107" s="29">
        <v>122.8</v>
      </c>
      <c r="S2107" s="33">
        <v>0.15739868049010372</v>
      </c>
      <c r="T2107" s="34">
        <v>1756063.1479736099</v>
      </c>
      <c r="U2107" s="34">
        <v>244068.72190877047</v>
      </c>
      <c r="V2107" s="35">
        <v>1511994.4260648394</v>
      </c>
      <c r="W2107" s="24">
        <v>0</v>
      </c>
      <c r="X2107" s="35">
        <v>1511994.4260648394</v>
      </c>
    </row>
    <row r="2108" spans="1:24">
      <c r="A2108" s="24">
        <v>2107</v>
      </c>
      <c r="B2108" s="25" t="s">
        <v>60</v>
      </c>
      <c r="C2108" s="25" t="s">
        <v>98</v>
      </c>
      <c r="D2108" s="26">
        <v>43463</v>
      </c>
      <c r="E2108" s="27">
        <v>43463</v>
      </c>
      <c r="F2108" s="27">
        <v>43435</v>
      </c>
      <c r="G2108" s="27">
        <v>44798</v>
      </c>
      <c r="H2108" s="28">
        <v>3.6575342465753424</v>
      </c>
      <c r="I2108" s="29">
        <v>25</v>
      </c>
      <c r="J2108" s="30">
        <v>0.05</v>
      </c>
      <c r="K2108" s="29">
        <v>3.7999999999999999E-2</v>
      </c>
      <c r="L2108" s="31">
        <v>312900</v>
      </c>
      <c r="M2108" s="32" t="s">
        <v>2189</v>
      </c>
      <c r="N2108" s="29">
        <v>798</v>
      </c>
      <c r="O2108" s="29">
        <v>84</v>
      </c>
      <c r="P2108" s="29">
        <v>96</v>
      </c>
      <c r="Q2108" s="29">
        <v>127</v>
      </c>
      <c r="R2108" s="29">
        <v>95.3</v>
      </c>
      <c r="S2108" s="33">
        <v>-7.2916666666666963E-3</v>
      </c>
      <c r="T2108" s="34">
        <v>310618.4375</v>
      </c>
      <c r="U2108" s="34">
        <v>43171.70776541096</v>
      </c>
      <c r="V2108" s="35">
        <v>267446.72973458905</v>
      </c>
      <c r="W2108" s="24">
        <v>0</v>
      </c>
      <c r="X2108" s="35">
        <v>267446.72973458905</v>
      </c>
    </row>
    <row r="2109" spans="1:24">
      <c r="A2109" s="24">
        <v>2108</v>
      </c>
      <c r="B2109" s="25" t="s">
        <v>60</v>
      </c>
      <c r="C2109" s="25" t="s">
        <v>99</v>
      </c>
      <c r="D2109" s="26">
        <v>43463</v>
      </c>
      <c r="E2109" s="27">
        <v>43463</v>
      </c>
      <c r="F2109" s="27">
        <v>43435</v>
      </c>
      <c r="G2109" s="27">
        <v>44798</v>
      </c>
      <c r="H2109" s="28">
        <v>3.6575342465753424</v>
      </c>
      <c r="I2109" s="29">
        <v>25</v>
      </c>
      <c r="J2109" s="30">
        <v>0.05</v>
      </c>
      <c r="K2109" s="29">
        <v>3.7999999999999999E-2</v>
      </c>
      <c r="L2109" s="31">
        <v>1174950</v>
      </c>
      <c r="M2109" s="32" t="s">
        <v>2189</v>
      </c>
      <c r="N2109" s="29">
        <v>798</v>
      </c>
      <c r="O2109" s="29">
        <v>84</v>
      </c>
      <c r="P2109" s="29">
        <v>96</v>
      </c>
      <c r="Q2109" s="29">
        <v>127</v>
      </c>
      <c r="R2109" s="29">
        <v>95.3</v>
      </c>
      <c r="S2109" s="33">
        <v>-7.2916666666666963E-3</v>
      </c>
      <c r="T2109" s="34">
        <v>1166382.65625</v>
      </c>
      <c r="U2109" s="34">
        <v>162111.21137414384</v>
      </c>
      <c r="V2109" s="35">
        <v>1004271.4448758562</v>
      </c>
      <c r="W2109" s="24">
        <v>0</v>
      </c>
      <c r="X2109" s="35">
        <v>1004271.4448758562</v>
      </c>
    </row>
    <row r="2110" spans="1:24">
      <c r="A2110" s="24">
        <v>2109</v>
      </c>
      <c r="B2110" s="25" t="s">
        <v>60</v>
      </c>
      <c r="C2110" s="25" t="s">
        <v>100</v>
      </c>
      <c r="D2110" s="26">
        <v>43463</v>
      </c>
      <c r="E2110" s="27">
        <v>43463</v>
      </c>
      <c r="F2110" s="27">
        <v>43435</v>
      </c>
      <c r="G2110" s="27">
        <v>44798</v>
      </c>
      <c r="H2110" s="28">
        <v>3.6575342465753424</v>
      </c>
      <c r="I2110" s="29">
        <v>25</v>
      </c>
      <c r="J2110" s="30">
        <v>0.05</v>
      </c>
      <c r="K2110" s="29">
        <v>3.7999999999999999E-2</v>
      </c>
      <c r="L2110" s="31">
        <v>582750</v>
      </c>
      <c r="M2110" s="32" t="s">
        <v>1973</v>
      </c>
      <c r="N2110" s="29">
        <v>690</v>
      </c>
      <c r="O2110" s="29">
        <v>84</v>
      </c>
      <c r="P2110" s="29">
        <v>111.5</v>
      </c>
      <c r="Q2110" s="29">
        <v>127</v>
      </c>
      <c r="R2110" s="29">
        <v>145.69999999999999</v>
      </c>
      <c r="S2110" s="33">
        <v>0.30672645739910304</v>
      </c>
      <c r="T2110" s="34">
        <v>761494.84304932738</v>
      </c>
      <c r="U2110" s="34">
        <v>105837.35174765035</v>
      </c>
      <c r="V2110" s="35">
        <v>655657.49130167707</v>
      </c>
      <c r="W2110" s="24">
        <v>0</v>
      </c>
      <c r="X2110" s="35">
        <v>655657.49130167707</v>
      </c>
    </row>
    <row r="2111" spans="1:24">
      <c r="A2111" s="24">
        <v>2110</v>
      </c>
      <c r="B2111" s="25" t="s">
        <v>60</v>
      </c>
      <c r="C2111" s="25" t="s">
        <v>101</v>
      </c>
      <c r="D2111" s="26">
        <v>43463</v>
      </c>
      <c r="E2111" s="27">
        <v>43463</v>
      </c>
      <c r="F2111" s="27">
        <v>43435</v>
      </c>
      <c r="G2111" s="27">
        <v>44798</v>
      </c>
      <c r="H2111" s="28">
        <v>3.6575342465753424</v>
      </c>
      <c r="I2111" s="29">
        <v>25</v>
      </c>
      <c r="J2111" s="30">
        <v>0.05</v>
      </c>
      <c r="K2111" s="29">
        <v>3.7999999999999999E-2</v>
      </c>
      <c r="L2111" s="31">
        <v>9976171</v>
      </c>
      <c r="M2111" s="32" t="s">
        <v>2189</v>
      </c>
      <c r="N2111" s="29">
        <v>798</v>
      </c>
      <c r="O2111" s="29">
        <v>84</v>
      </c>
      <c r="P2111" s="29">
        <v>96</v>
      </c>
      <c r="Q2111" s="29">
        <v>127</v>
      </c>
      <c r="R2111" s="29">
        <v>95.3</v>
      </c>
      <c r="S2111" s="33">
        <v>-7.2916666666666963E-3</v>
      </c>
      <c r="T2111" s="34">
        <v>9903428.0864583328</v>
      </c>
      <c r="U2111" s="34">
        <v>1376440.8406192637</v>
      </c>
      <c r="V2111" s="35">
        <v>8526987.2458390687</v>
      </c>
      <c r="W2111" s="24">
        <v>0</v>
      </c>
      <c r="X2111" s="35">
        <v>8526987.2458390687</v>
      </c>
    </row>
    <row r="2112" spans="1:24">
      <c r="A2112" s="24">
        <v>2111</v>
      </c>
      <c r="B2112" s="25" t="s">
        <v>60</v>
      </c>
      <c r="C2112" s="25" t="s">
        <v>102</v>
      </c>
      <c r="D2112" s="26">
        <v>43463</v>
      </c>
      <c r="E2112" s="27">
        <v>43463</v>
      </c>
      <c r="F2112" s="27">
        <v>43435</v>
      </c>
      <c r="G2112" s="27">
        <v>44798</v>
      </c>
      <c r="H2112" s="28">
        <v>3.6575342465753424</v>
      </c>
      <c r="I2112" s="29">
        <v>25</v>
      </c>
      <c r="J2112" s="30">
        <v>0.05</v>
      </c>
      <c r="K2112" s="29">
        <v>3.7999999999999999E-2</v>
      </c>
      <c r="L2112" s="31">
        <v>21103901</v>
      </c>
      <c r="M2112" s="32" t="s">
        <v>2189</v>
      </c>
      <c r="N2112" s="29">
        <v>798</v>
      </c>
      <c r="O2112" s="29">
        <v>84</v>
      </c>
      <c r="P2112" s="29">
        <v>96</v>
      </c>
      <c r="Q2112" s="29">
        <v>127</v>
      </c>
      <c r="R2112" s="29">
        <v>95.3</v>
      </c>
      <c r="S2112" s="33">
        <v>-7.2916666666666963E-3</v>
      </c>
      <c r="T2112" s="34">
        <v>20950018.388541665</v>
      </c>
      <c r="U2112" s="34">
        <v>2911765.5694540236</v>
      </c>
      <c r="V2112" s="35">
        <v>18038252.819087639</v>
      </c>
      <c r="W2112" s="24">
        <v>0</v>
      </c>
      <c r="X2112" s="35">
        <v>18038252.819087639</v>
      </c>
    </row>
    <row r="2113" spans="1:24">
      <c r="A2113" s="24">
        <v>2112</v>
      </c>
      <c r="B2113" s="25" t="s">
        <v>60</v>
      </c>
      <c r="C2113" s="25" t="s">
        <v>103</v>
      </c>
      <c r="D2113" s="26">
        <v>43463</v>
      </c>
      <c r="E2113" s="27">
        <v>43463</v>
      </c>
      <c r="F2113" s="27">
        <v>43435</v>
      </c>
      <c r="G2113" s="27">
        <v>44798</v>
      </c>
      <c r="H2113" s="28">
        <v>3.6575342465753424</v>
      </c>
      <c r="I2113" s="29">
        <v>25</v>
      </c>
      <c r="J2113" s="30">
        <v>0.05</v>
      </c>
      <c r="K2113" s="29">
        <v>3.7999999999999999E-2</v>
      </c>
      <c r="L2113" s="31">
        <v>580650</v>
      </c>
      <c r="M2113" s="32" t="s">
        <v>2189</v>
      </c>
      <c r="N2113" s="29">
        <v>798</v>
      </c>
      <c r="O2113" s="29">
        <v>84</v>
      </c>
      <c r="P2113" s="29">
        <v>96</v>
      </c>
      <c r="Q2113" s="29">
        <v>127</v>
      </c>
      <c r="R2113" s="29">
        <v>95.3</v>
      </c>
      <c r="S2113" s="33">
        <v>-7.2916666666666963E-3</v>
      </c>
      <c r="T2113" s="34">
        <v>576416.09375</v>
      </c>
      <c r="U2113" s="34">
        <v>80113.940920376714</v>
      </c>
      <c r="V2113" s="35">
        <v>496302.15282962332</v>
      </c>
      <c r="W2113" s="24">
        <v>0</v>
      </c>
      <c r="X2113" s="35">
        <v>496302.15282962332</v>
      </c>
    </row>
    <row r="2114" spans="1:24">
      <c r="A2114" s="24">
        <v>2113</v>
      </c>
      <c r="B2114" s="25" t="s">
        <v>60</v>
      </c>
      <c r="C2114" s="25" t="s">
        <v>104</v>
      </c>
      <c r="D2114" s="26">
        <v>43463</v>
      </c>
      <c r="E2114" s="27">
        <v>43463</v>
      </c>
      <c r="F2114" s="27">
        <v>43435</v>
      </c>
      <c r="G2114" s="27">
        <v>44798</v>
      </c>
      <c r="H2114" s="28">
        <v>3.6575342465753424</v>
      </c>
      <c r="I2114" s="29">
        <v>25</v>
      </c>
      <c r="J2114" s="30">
        <v>0.05</v>
      </c>
      <c r="K2114" s="29">
        <v>3.7999999999999999E-2</v>
      </c>
      <c r="L2114" s="31">
        <v>175035</v>
      </c>
      <c r="M2114" s="32" t="s">
        <v>1877</v>
      </c>
      <c r="N2114" s="29">
        <v>642</v>
      </c>
      <c r="O2114" s="29">
        <v>84</v>
      </c>
      <c r="P2114" s="29">
        <v>79.3</v>
      </c>
      <c r="Q2114" s="29">
        <v>127</v>
      </c>
      <c r="R2114" s="29">
        <v>94</v>
      </c>
      <c r="S2114" s="33">
        <v>0.18537200504413623</v>
      </c>
      <c r="T2114" s="34">
        <v>207481.5889029004</v>
      </c>
      <c r="U2114" s="34">
        <v>28837.098643956539</v>
      </c>
      <c r="V2114" s="35">
        <v>178644.49025894387</v>
      </c>
      <c r="W2114" s="24">
        <v>0</v>
      </c>
      <c r="X2114" s="35">
        <v>178644.49025894387</v>
      </c>
    </row>
    <row r="2115" spans="1:24">
      <c r="A2115" s="24">
        <v>2114</v>
      </c>
      <c r="B2115" s="25" t="s">
        <v>60</v>
      </c>
      <c r="C2115" s="25" t="s">
        <v>105</v>
      </c>
      <c r="D2115" s="26">
        <v>43463</v>
      </c>
      <c r="E2115" s="27">
        <v>43463</v>
      </c>
      <c r="F2115" s="27">
        <v>43435</v>
      </c>
      <c r="G2115" s="27">
        <v>44798</v>
      </c>
      <c r="H2115" s="28">
        <v>3.6575342465753424</v>
      </c>
      <c r="I2115" s="29">
        <v>25</v>
      </c>
      <c r="J2115" s="30">
        <v>0.05</v>
      </c>
      <c r="K2115" s="29">
        <v>3.7999999999999999E-2</v>
      </c>
      <c r="L2115" s="31">
        <v>132796</v>
      </c>
      <c r="M2115" s="32" t="s">
        <v>2189</v>
      </c>
      <c r="N2115" s="29">
        <v>798</v>
      </c>
      <c r="O2115" s="29">
        <v>84</v>
      </c>
      <c r="P2115" s="29">
        <v>96</v>
      </c>
      <c r="Q2115" s="29">
        <v>127</v>
      </c>
      <c r="R2115" s="29">
        <v>95.3</v>
      </c>
      <c r="S2115" s="33">
        <v>-7.2916666666666963E-3</v>
      </c>
      <c r="T2115" s="34">
        <v>131827.69583333333</v>
      </c>
      <c r="U2115" s="34">
        <v>18322.243861986299</v>
      </c>
      <c r="V2115" s="35">
        <v>113505.45197134704</v>
      </c>
      <c r="W2115" s="24">
        <v>0</v>
      </c>
      <c r="X2115" s="35">
        <v>113505.45197134704</v>
      </c>
    </row>
    <row r="2116" spans="1:24">
      <c r="A2116" s="24">
        <v>2115</v>
      </c>
      <c r="B2116" s="25" t="s">
        <v>60</v>
      </c>
      <c r="C2116" s="25" t="s">
        <v>106</v>
      </c>
      <c r="D2116" s="26">
        <v>43463</v>
      </c>
      <c r="E2116" s="27">
        <v>43463</v>
      </c>
      <c r="F2116" s="27">
        <v>43435</v>
      </c>
      <c r="G2116" s="27">
        <v>44798</v>
      </c>
      <c r="H2116" s="28">
        <v>3.6575342465753424</v>
      </c>
      <c r="I2116" s="29">
        <v>25</v>
      </c>
      <c r="J2116" s="30">
        <v>0.05</v>
      </c>
      <c r="K2116" s="29">
        <v>3.7999999999999999E-2</v>
      </c>
      <c r="L2116" s="31">
        <v>469552</v>
      </c>
      <c r="M2116" s="32" t="s">
        <v>1871</v>
      </c>
      <c r="N2116" s="29">
        <v>639</v>
      </c>
      <c r="O2116" s="29">
        <v>84</v>
      </c>
      <c r="P2116" s="29">
        <v>111.6</v>
      </c>
      <c r="Q2116" s="29">
        <v>127</v>
      </c>
      <c r="R2116" s="29">
        <v>116.2</v>
      </c>
      <c r="S2116" s="33">
        <v>4.1218637992831618E-2</v>
      </c>
      <c r="T2116" s="34">
        <v>488906.29390681011</v>
      </c>
      <c r="U2116" s="34">
        <v>67951.277506554732</v>
      </c>
      <c r="V2116" s="35">
        <v>420955.01640025538</v>
      </c>
      <c r="W2116" s="24">
        <v>0</v>
      </c>
      <c r="X2116" s="35">
        <v>420955.01640025538</v>
      </c>
    </row>
    <row r="2117" spans="1:24">
      <c r="A2117" s="24">
        <v>2116</v>
      </c>
      <c r="B2117" s="25" t="s">
        <v>60</v>
      </c>
      <c r="C2117" s="25" t="s">
        <v>110</v>
      </c>
      <c r="D2117" s="26">
        <v>43463</v>
      </c>
      <c r="E2117" s="27">
        <v>43463</v>
      </c>
      <c r="F2117" s="27">
        <v>43435</v>
      </c>
      <c r="G2117" s="27">
        <v>44798</v>
      </c>
      <c r="H2117" s="28">
        <v>3.6575342465753424</v>
      </c>
      <c r="I2117" s="29">
        <v>25</v>
      </c>
      <c r="J2117" s="30">
        <v>0.05</v>
      </c>
      <c r="K2117" s="29">
        <v>3.7999999999999999E-2</v>
      </c>
      <c r="L2117" s="31">
        <v>16789210</v>
      </c>
      <c r="M2117" s="32" t="s">
        <v>1939</v>
      </c>
      <c r="N2117" s="29">
        <v>673</v>
      </c>
      <c r="O2117" s="29">
        <v>84</v>
      </c>
      <c r="P2117" s="29">
        <v>95.4</v>
      </c>
      <c r="Q2117" s="29">
        <v>127</v>
      </c>
      <c r="R2117" s="29">
        <v>104.3</v>
      </c>
      <c r="S2117" s="33">
        <v>9.3291404612159234E-2</v>
      </c>
      <c r="T2117" s="34">
        <v>18355498.983228508</v>
      </c>
      <c r="U2117" s="34">
        <v>2551162.9134772117</v>
      </c>
      <c r="V2117" s="35">
        <v>15804336.069751296</v>
      </c>
      <c r="W2117" s="24">
        <v>0</v>
      </c>
      <c r="X2117" s="35">
        <v>15804336.069751296</v>
      </c>
    </row>
    <row r="2118" spans="1:24">
      <c r="A2118" s="24">
        <v>2117</v>
      </c>
      <c r="B2118" s="25" t="s">
        <v>60</v>
      </c>
      <c r="C2118" s="25" t="s">
        <v>86</v>
      </c>
      <c r="D2118" s="26">
        <v>43463</v>
      </c>
      <c r="E2118" s="27">
        <v>43463</v>
      </c>
      <c r="F2118" s="27">
        <v>43435</v>
      </c>
      <c r="G2118" s="27">
        <v>44798</v>
      </c>
      <c r="H2118" s="28">
        <v>3.6575342465753424</v>
      </c>
      <c r="I2118" s="29">
        <v>25</v>
      </c>
      <c r="J2118" s="30">
        <v>0.05</v>
      </c>
      <c r="K2118" s="29">
        <v>3.7999999999999999E-2</v>
      </c>
      <c r="L2118" s="31">
        <v>892500</v>
      </c>
      <c r="M2118" s="32" t="s">
        <v>2189</v>
      </c>
      <c r="N2118" s="29">
        <v>798</v>
      </c>
      <c r="O2118" s="29">
        <v>84</v>
      </c>
      <c r="P2118" s="29">
        <v>96</v>
      </c>
      <c r="Q2118" s="29">
        <v>127</v>
      </c>
      <c r="R2118" s="29">
        <v>95.3</v>
      </c>
      <c r="S2118" s="33">
        <v>-7.2916666666666963E-3</v>
      </c>
      <c r="T2118" s="34">
        <v>885992.1875</v>
      </c>
      <c r="U2118" s="34">
        <v>123140.77718321918</v>
      </c>
      <c r="V2118" s="35">
        <v>762851.41031678079</v>
      </c>
      <c r="W2118" s="24">
        <v>0</v>
      </c>
      <c r="X2118" s="35">
        <v>762851.41031678079</v>
      </c>
    </row>
    <row r="2119" spans="1:24">
      <c r="A2119" s="24">
        <v>2118</v>
      </c>
      <c r="B2119" s="25" t="s">
        <v>60</v>
      </c>
      <c r="C2119" s="25" t="s">
        <v>90</v>
      </c>
      <c r="D2119" s="26">
        <v>43463</v>
      </c>
      <c r="E2119" s="27">
        <v>43463</v>
      </c>
      <c r="F2119" s="27">
        <v>43435</v>
      </c>
      <c r="G2119" s="27">
        <v>44798</v>
      </c>
      <c r="H2119" s="28">
        <v>3.6575342465753424</v>
      </c>
      <c r="I2119" s="29">
        <v>25</v>
      </c>
      <c r="J2119" s="30">
        <v>0.05</v>
      </c>
      <c r="K2119" s="29">
        <v>3.7999999999999999E-2</v>
      </c>
      <c r="L2119" s="31">
        <v>472500</v>
      </c>
      <c r="M2119" s="32" t="s">
        <v>2189</v>
      </c>
      <c r="N2119" s="29">
        <v>798</v>
      </c>
      <c r="O2119" s="29">
        <v>84</v>
      </c>
      <c r="P2119" s="29">
        <v>96</v>
      </c>
      <c r="Q2119" s="29">
        <v>127</v>
      </c>
      <c r="R2119" s="29">
        <v>95.3</v>
      </c>
      <c r="S2119" s="33">
        <v>-7.2916666666666963E-3</v>
      </c>
      <c r="T2119" s="34">
        <v>469054.6875</v>
      </c>
      <c r="U2119" s="34">
        <v>65192.176155821915</v>
      </c>
      <c r="V2119" s="35">
        <v>403862.51134417811</v>
      </c>
      <c r="W2119" s="24">
        <v>0</v>
      </c>
      <c r="X2119" s="35">
        <v>403862.51134417811</v>
      </c>
    </row>
    <row r="2120" spans="1:24">
      <c r="A2120" s="24">
        <v>2119</v>
      </c>
      <c r="B2120" s="25" t="s">
        <v>60</v>
      </c>
      <c r="C2120" s="25" t="s">
        <v>91</v>
      </c>
      <c r="D2120" s="26">
        <v>43463</v>
      </c>
      <c r="E2120" s="27">
        <v>43463</v>
      </c>
      <c r="F2120" s="27">
        <v>43435</v>
      </c>
      <c r="G2120" s="27">
        <v>44798</v>
      </c>
      <c r="H2120" s="28">
        <v>3.6575342465753424</v>
      </c>
      <c r="I2120" s="29">
        <v>25</v>
      </c>
      <c r="J2120" s="30">
        <v>0.05</v>
      </c>
      <c r="K2120" s="29">
        <v>3.7999999999999999E-2</v>
      </c>
      <c r="L2120" s="31">
        <v>637760</v>
      </c>
      <c r="M2120" s="32" t="s">
        <v>2189</v>
      </c>
      <c r="N2120" s="29">
        <v>798</v>
      </c>
      <c r="O2120" s="29">
        <v>84</v>
      </c>
      <c r="P2120" s="29">
        <v>96</v>
      </c>
      <c r="Q2120" s="29">
        <v>127</v>
      </c>
      <c r="R2120" s="29">
        <v>95.3</v>
      </c>
      <c r="S2120" s="33">
        <v>-7.2916666666666963E-3</v>
      </c>
      <c r="T2120" s="34">
        <v>633109.66666666663</v>
      </c>
      <c r="U2120" s="34">
        <v>87993.570931506838</v>
      </c>
      <c r="V2120" s="35">
        <v>545116.09573515982</v>
      </c>
      <c r="W2120" s="24">
        <v>0</v>
      </c>
      <c r="X2120" s="35">
        <v>545116.09573515982</v>
      </c>
    </row>
    <row r="2121" spans="1:24">
      <c r="A2121" s="24">
        <v>2120</v>
      </c>
      <c r="B2121" s="25" t="s">
        <v>60</v>
      </c>
      <c r="C2121" s="25" t="s">
        <v>92</v>
      </c>
      <c r="D2121" s="26">
        <v>43463</v>
      </c>
      <c r="E2121" s="27">
        <v>43463</v>
      </c>
      <c r="F2121" s="27">
        <v>43435</v>
      </c>
      <c r="G2121" s="27">
        <v>44798</v>
      </c>
      <c r="H2121" s="28">
        <v>3.6575342465753424</v>
      </c>
      <c r="I2121" s="29">
        <v>25</v>
      </c>
      <c r="J2121" s="30">
        <v>0.05</v>
      </c>
      <c r="K2121" s="29">
        <v>3.7999999999999999E-2</v>
      </c>
      <c r="L2121" s="31">
        <v>21044329</v>
      </c>
      <c r="M2121" s="32" t="s">
        <v>2189</v>
      </c>
      <c r="N2121" s="29">
        <v>798</v>
      </c>
      <c r="O2121" s="29">
        <v>84</v>
      </c>
      <c r="P2121" s="29">
        <v>96</v>
      </c>
      <c r="Q2121" s="29">
        <v>127</v>
      </c>
      <c r="R2121" s="29">
        <v>95.3</v>
      </c>
      <c r="S2121" s="33">
        <v>-7.2916666666666963E-3</v>
      </c>
      <c r="T2121" s="34">
        <v>20890880.767708331</v>
      </c>
      <c r="U2121" s="34">
        <v>2903546.2502625855</v>
      </c>
      <c r="V2121" s="35">
        <v>17987334.517445747</v>
      </c>
      <c r="W2121" s="24">
        <v>0</v>
      </c>
      <c r="X2121" s="35">
        <v>17987334.517445747</v>
      </c>
    </row>
    <row r="2122" spans="1:24">
      <c r="A2122" s="24">
        <v>2121</v>
      </c>
      <c r="B2122" s="25" t="s">
        <v>60</v>
      </c>
      <c r="C2122" s="25" t="s">
        <v>93</v>
      </c>
      <c r="D2122" s="26">
        <v>43463</v>
      </c>
      <c r="E2122" s="27">
        <v>43463</v>
      </c>
      <c r="F2122" s="27">
        <v>43435</v>
      </c>
      <c r="G2122" s="27">
        <v>44798</v>
      </c>
      <c r="H2122" s="28">
        <v>3.6575342465753424</v>
      </c>
      <c r="I2122" s="29">
        <v>25</v>
      </c>
      <c r="J2122" s="30">
        <v>0.05</v>
      </c>
      <c r="K2122" s="29">
        <v>3.7999999999999999E-2</v>
      </c>
      <c r="L2122" s="31">
        <v>969266</v>
      </c>
      <c r="M2122" s="32" t="s">
        <v>2189</v>
      </c>
      <c r="N2122" s="29">
        <v>798</v>
      </c>
      <c r="O2122" s="29">
        <v>84</v>
      </c>
      <c r="P2122" s="29">
        <v>96</v>
      </c>
      <c r="Q2122" s="29">
        <v>127</v>
      </c>
      <c r="R2122" s="29">
        <v>95.3</v>
      </c>
      <c r="S2122" s="33">
        <v>-7.2916666666666963E-3</v>
      </c>
      <c r="T2122" s="34">
        <v>962198.43541666667</v>
      </c>
      <c r="U2122" s="34">
        <v>133732.4017224315</v>
      </c>
      <c r="V2122" s="35">
        <v>828466.03369423514</v>
      </c>
      <c r="W2122" s="24">
        <v>0</v>
      </c>
      <c r="X2122" s="35">
        <v>828466.03369423514</v>
      </c>
    </row>
    <row r="2123" spans="1:24">
      <c r="A2123" s="24">
        <v>2122</v>
      </c>
      <c r="B2123" s="25" t="s">
        <v>60</v>
      </c>
      <c r="C2123" s="25" t="s">
        <v>94</v>
      </c>
      <c r="D2123" s="26">
        <v>43463</v>
      </c>
      <c r="E2123" s="27">
        <v>43463</v>
      </c>
      <c r="F2123" s="27">
        <v>43435</v>
      </c>
      <c r="G2123" s="27">
        <v>44798</v>
      </c>
      <c r="H2123" s="28">
        <v>3.6575342465753424</v>
      </c>
      <c r="I2123" s="29">
        <v>25</v>
      </c>
      <c r="J2123" s="30">
        <v>0.05</v>
      </c>
      <c r="K2123" s="29">
        <v>3.7999999999999999E-2</v>
      </c>
      <c r="L2123" s="31">
        <v>735000</v>
      </c>
      <c r="M2123" s="32" t="s">
        <v>2189</v>
      </c>
      <c r="N2123" s="29">
        <v>798</v>
      </c>
      <c r="O2123" s="29">
        <v>84</v>
      </c>
      <c r="P2123" s="29">
        <v>96</v>
      </c>
      <c r="Q2123" s="29">
        <v>127</v>
      </c>
      <c r="R2123" s="29">
        <v>95.3</v>
      </c>
      <c r="S2123" s="33">
        <v>-7.2916666666666963E-3</v>
      </c>
      <c r="T2123" s="34">
        <v>729640.625</v>
      </c>
      <c r="U2123" s="34">
        <v>101410.0517979452</v>
      </c>
      <c r="V2123" s="35">
        <v>628230.57320205483</v>
      </c>
      <c r="W2123" s="24">
        <v>0</v>
      </c>
      <c r="X2123" s="35">
        <v>628230.57320205483</v>
      </c>
    </row>
    <row r="2124" spans="1:24">
      <c r="A2124" s="24">
        <v>2123</v>
      </c>
      <c r="B2124" s="25" t="s">
        <v>60</v>
      </c>
      <c r="C2124" s="25" t="s">
        <v>95</v>
      </c>
      <c r="D2124" s="26">
        <v>43463</v>
      </c>
      <c r="E2124" s="27">
        <v>43463</v>
      </c>
      <c r="F2124" s="27">
        <v>43435</v>
      </c>
      <c r="G2124" s="27">
        <v>44798</v>
      </c>
      <c r="H2124" s="28">
        <v>3.6575342465753424</v>
      </c>
      <c r="I2124" s="29">
        <v>25</v>
      </c>
      <c r="J2124" s="30">
        <v>0.05</v>
      </c>
      <c r="K2124" s="29">
        <v>3.7999999999999999E-2</v>
      </c>
      <c r="L2124" s="31">
        <v>126000</v>
      </c>
      <c r="M2124" s="32" t="s">
        <v>2189</v>
      </c>
      <c r="N2124" s="29">
        <v>798</v>
      </c>
      <c r="O2124" s="29">
        <v>84</v>
      </c>
      <c r="P2124" s="29">
        <v>96</v>
      </c>
      <c r="Q2124" s="29">
        <v>127</v>
      </c>
      <c r="R2124" s="29">
        <v>95.3</v>
      </c>
      <c r="S2124" s="33">
        <v>-7.2916666666666963E-3</v>
      </c>
      <c r="T2124" s="34">
        <v>125081.25</v>
      </c>
      <c r="U2124" s="34">
        <v>17384.580308219178</v>
      </c>
      <c r="V2124" s="35">
        <v>107696.66969178081</v>
      </c>
      <c r="W2124" s="24">
        <v>0</v>
      </c>
      <c r="X2124" s="35">
        <v>107696.66969178081</v>
      </c>
    </row>
    <row r="2125" spans="1:24">
      <c r="A2125" s="24">
        <v>2124</v>
      </c>
      <c r="B2125" s="25" t="s">
        <v>60</v>
      </c>
      <c r="C2125" s="25" t="s">
        <v>96</v>
      </c>
      <c r="D2125" s="26">
        <v>43463</v>
      </c>
      <c r="E2125" s="27">
        <v>43463</v>
      </c>
      <c r="F2125" s="27">
        <v>43435</v>
      </c>
      <c r="G2125" s="27">
        <v>44798</v>
      </c>
      <c r="H2125" s="28">
        <v>3.6575342465753424</v>
      </c>
      <c r="I2125" s="29">
        <v>25</v>
      </c>
      <c r="J2125" s="30">
        <v>0.05</v>
      </c>
      <c r="K2125" s="29">
        <v>3.7999999999999999E-2</v>
      </c>
      <c r="L2125" s="31">
        <v>29327302</v>
      </c>
      <c r="M2125" s="32" t="s">
        <v>2189</v>
      </c>
      <c r="N2125" s="29">
        <v>798</v>
      </c>
      <c r="O2125" s="29">
        <v>84</v>
      </c>
      <c r="P2125" s="29">
        <v>96</v>
      </c>
      <c r="Q2125" s="29">
        <v>127</v>
      </c>
      <c r="R2125" s="29">
        <v>95.3</v>
      </c>
      <c r="S2125" s="33">
        <v>-7.2916666666666963E-3</v>
      </c>
      <c r="T2125" s="34">
        <v>29113457.089583334</v>
      </c>
      <c r="U2125" s="34">
        <v>4046371.7209714041</v>
      </c>
      <c r="V2125" s="35">
        <v>25067085.368611928</v>
      </c>
      <c r="W2125" s="24">
        <v>0</v>
      </c>
      <c r="X2125" s="35">
        <v>25067085.368611928</v>
      </c>
    </row>
    <row r="2126" spans="1:24">
      <c r="A2126" s="24">
        <v>2125</v>
      </c>
      <c r="B2126" s="25" t="s">
        <v>60</v>
      </c>
      <c r="C2126" s="25" t="s">
        <v>97</v>
      </c>
      <c r="D2126" s="26">
        <v>43463</v>
      </c>
      <c r="E2126" s="27">
        <v>43463</v>
      </c>
      <c r="F2126" s="27">
        <v>43435</v>
      </c>
      <c r="G2126" s="27">
        <v>44798</v>
      </c>
      <c r="H2126" s="28">
        <v>3.6575342465753424</v>
      </c>
      <c r="I2126" s="29">
        <v>25</v>
      </c>
      <c r="J2126" s="30">
        <v>0.05</v>
      </c>
      <c r="K2126" s="29">
        <v>3.7999999999999999E-2</v>
      </c>
      <c r="L2126" s="31">
        <v>1517250</v>
      </c>
      <c r="M2126" s="32" t="s">
        <v>1941</v>
      </c>
      <c r="N2126" s="29">
        <v>674</v>
      </c>
      <c r="O2126" s="29">
        <v>84</v>
      </c>
      <c r="P2126" s="29">
        <v>106.1</v>
      </c>
      <c r="Q2126" s="29">
        <v>127</v>
      </c>
      <c r="R2126" s="29">
        <v>122.8</v>
      </c>
      <c r="S2126" s="33">
        <v>0.15739868049010372</v>
      </c>
      <c r="T2126" s="34">
        <v>1756063.1479736099</v>
      </c>
      <c r="U2126" s="34">
        <v>244068.72190877047</v>
      </c>
      <c r="V2126" s="35">
        <v>1511994.4260648394</v>
      </c>
      <c r="W2126" s="24">
        <v>0</v>
      </c>
      <c r="X2126" s="35">
        <v>1511994.4260648394</v>
      </c>
    </row>
    <row r="2127" spans="1:24">
      <c r="A2127" s="24">
        <v>2126</v>
      </c>
      <c r="B2127" s="25" t="s">
        <v>60</v>
      </c>
      <c r="C2127" s="25" t="s">
        <v>98</v>
      </c>
      <c r="D2127" s="26">
        <v>43463</v>
      </c>
      <c r="E2127" s="27">
        <v>43463</v>
      </c>
      <c r="F2127" s="27">
        <v>43435</v>
      </c>
      <c r="G2127" s="27">
        <v>44798</v>
      </c>
      <c r="H2127" s="28">
        <v>3.6575342465753424</v>
      </c>
      <c r="I2127" s="29">
        <v>25</v>
      </c>
      <c r="J2127" s="30">
        <v>0.05</v>
      </c>
      <c r="K2127" s="29">
        <v>3.7999999999999999E-2</v>
      </c>
      <c r="L2127" s="31">
        <v>312900</v>
      </c>
      <c r="M2127" s="32" t="s">
        <v>2189</v>
      </c>
      <c r="N2127" s="29">
        <v>798</v>
      </c>
      <c r="O2127" s="29">
        <v>84</v>
      </c>
      <c r="P2127" s="29">
        <v>96</v>
      </c>
      <c r="Q2127" s="29">
        <v>127</v>
      </c>
      <c r="R2127" s="29">
        <v>95.3</v>
      </c>
      <c r="S2127" s="33">
        <v>-7.2916666666666963E-3</v>
      </c>
      <c r="T2127" s="34">
        <v>310618.4375</v>
      </c>
      <c r="U2127" s="34">
        <v>43171.70776541096</v>
      </c>
      <c r="V2127" s="35">
        <v>267446.72973458905</v>
      </c>
      <c r="W2127" s="24">
        <v>0</v>
      </c>
      <c r="X2127" s="35">
        <v>267446.72973458905</v>
      </c>
    </row>
    <row r="2128" spans="1:24">
      <c r="A2128" s="24">
        <v>2127</v>
      </c>
      <c r="B2128" s="25" t="s">
        <v>60</v>
      </c>
      <c r="C2128" s="25" t="s">
        <v>99</v>
      </c>
      <c r="D2128" s="26">
        <v>43463</v>
      </c>
      <c r="E2128" s="27">
        <v>43463</v>
      </c>
      <c r="F2128" s="27">
        <v>43435</v>
      </c>
      <c r="G2128" s="27">
        <v>44798</v>
      </c>
      <c r="H2128" s="28">
        <v>3.6575342465753424</v>
      </c>
      <c r="I2128" s="29">
        <v>25</v>
      </c>
      <c r="J2128" s="30">
        <v>0.05</v>
      </c>
      <c r="K2128" s="29">
        <v>3.7999999999999999E-2</v>
      </c>
      <c r="L2128" s="31">
        <v>1174950</v>
      </c>
      <c r="M2128" s="32" t="s">
        <v>2189</v>
      </c>
      <c r="N2128" s="29">
        <v>798</v>
      </c>
      <c r="O2128" s="29">
        <v>84</v>
      </c>
      <c r="P2128" s="29">
        <v>96</v>
      </c>
      <c r="Q2128" s="29">
        <v>127</v>
      </c>
      <c r="R2128" s="29">
        <v>95.3</v>
      </c>
      <c r="S2128" s="33">
        <v>-7.2916666666666963E-3</v>
      </c>
      <c r="T2128" s="34">
        <v>1166382.65625</v>
      </c>
      <c r="U2128" s="34">
        <v>162111.21137414384</v>
      </c>
      <c r="V2128" s="35">
        <v>1004271.4448758562</v>
      </c>
      <c r="W2128" s="24">
        <v>0</v>
      </c>
      <c r="X2128" s="35">
        <v>1004271.4448758562</v>
      </c>
    </row>
    <row r="2129" spans="1:24">
      <c r="A2129" s="24">
        <v>2128</v>
      </c>
      <c r="B2129" s="25" t="s">
        <v>60</v>
      </c>
      <c r="C2129" s="25" t="s">
        <v>100</v>
      </c>
      <c r="D2129" s="26">
        <v>43463</v>
      </c>
      <c r="E2129" s="27">
        <v>43463</v>
      </c>
      <c r="F2129" s="27">
        <v>43435</v>
      </c>
      <c r="G2129" s="27">
        <v>44798</v>
      </c>
      <c r="H2129" s="28">
        <v>3.6575342465753424</v>
      </c>
      <c r="I2129" s="29">
        <v>25</v>
      </c>
      <c r="J2129" s="30">
        <v>0.05</v>
      </c>
      <c r="K2129" s="29">
        <v>3.7999999999999999E-2</v>
      </c>
      <c r="L2129" s="31">
        <v>582750</v>
      </c>
      <c r="M2129" s="32" t="s">
        <v>1973</v>
      </c>
      <c r="N2129" s="29">
        <v>690</v>
      </c>
      <c r="O2129" s="29">
        <v>84</v>
      </c>
      <c r="P2129" s="29">
        <v>111.5</v>
      </c>
      <c r="Q2129" s="29">
        <v>127</v>
      </c>
      <c r="R2129" s="29">
        <v>145.69999999999999</v>
      </c>
      <c r="S2129" s="33">
        <v>0.30672645739910304</v>
      </c>
      <c r="T2129" s="34">
        <v>761494.84304932738</v>
      </c>
      <c r="U2129" s="34">
        <v>105837.35174765035</v>
      </c>
      <c r="V2129" s="35">
        <v>655657.49130167707</v>
      </c>
      <c r="W2129" s="24">
        <v>0</v>
      </c>
      <c r="X2129" s="35">
        <v>655657.49130167707</v>
      </c>
    </row>
    <row r="2130" spans="1:24">
      <c r="A2130" s="24">
        <v>2129</v>
      </c>
      <c r="B2130" s="25" t="s">
        <v>60</v>
      </c>
      <c r="C2130" s="25" t="s">
        <v>101</v>
      </c>
      <c r="D2130" s="26">
        <v>43463</v>
      </c>
      <c r="E2130" s="27">
        <v>43463</v>
      </c>
      <c r="F2130" s="27">
        <v>43435</v>
      </c>
      <c r="G2130" s="27">
        <v>44798</v>
      </c>
      <c r="H2130" s="28">
        <v>3.6575342465753424</v>
      </c>
      <c r="I2130" s="29">
        <v>25</v>
      </c>
      <c r="J2130" s="30">
        <v>0.05</v>
      </c>
      <c r="K2130" s="29">
        <v>3.7999999999999999E-2</v>
      </c>
      <c r="L2130" s="31">
        <v>9976171</v>
      </c>
      <c r="M2130" s="32" t="s">
        <v>2189</v>
      </c>
      <c r="N2130" s="29">
        <v>798</v>
      </c>
      <c r="O2130" s="29">
        <v>84</v>
      </c>
      <c r="P2130" s="29">
        <v>96</v>
      </c>
      <c r="Q2130" s="29">
        <v>127</v>
      </c>
      <c r="R2130" s="29">
        <v>95.3</v>
      </c>
      <c r="S2130" s="33">
        <v>-7.2916666666666963E-3</v>
      </c>
      <c r="T2130" s="34">
        <v>9903428.0864583328</v>
      </c>
      <c r="U2130" s="34">
        <v>1376440.8406192637</v>
      </c>
      <c r="V2130" s="35">
        <v>8526987.2458390687</v>
      </c>
      <c r="W2130" s="24">
        <v>0</v>
      </c>
      <c r="X2130" s="35">
        <v>8526987.2458390687</v>
      </c>
    </row>
    <row r="2131" spans="1:24">
      <c r="A2131" s="24">
        <v>2130</v>
      </c>
      <c r="B2131" s="25" t="s">
        <v>60</v>
      </c>
      <c r="C2131" s="25" t="s">
        <v>102</v>
      </c>
      <c r="D2131" s="26">
        <v>43463</v>
      </c>
      <c r="E2131" s="27">
        <v>43463</v>
      </c>
      <c r="F2131" s="27">
        <v>43435</v>
      </c>
      <c r="G2131" s="27">
        <v>44798</v>
      </c>
      <c r="H2131" s="28">
        <v>3.6575342465753424</v>
      </c>
      <c r="I2131" s="29">
        <v>25</v>
      </c>
      <c r="J2131" s="30">
        <v>0.05</v>
      </c>
      <c r="K2131" s="29">
        <v>3.7999999999999999E-2</v>
      </c>
      <c r="L2131" s="31">
        <v>21103901</v>
      </c>
      <c r="M2131" s="32" t="s">
        <v>2189</v>
      </c>
      <c r="N2131" s="29">
        <v>798</v>
      </c>
      <c r="O2131" s="29">
        <v>84</v>
      </c>
      <c r="P2131" s="29">
        <v>96</v>
      </c>
      <c r="Q2131" s="29">
        <v>127</v>
      </c>
      <c r="R2131" s="29">
        <v>95.3</v>
      </c>
      <c r="S2131" s="33">
        <v>-7.2916666666666963E-3</v>
      </c>
      <c r="T2131" s="34">
        <v>20950018.388541665</v>
      </c>
      <c r="U2131" s="34">
        <v>2911765.5694540236</v>
      </c>
      <c r="V2131" s="35">
        <v>18038252.819087639</v>
      </c>
      <c r="W2131" s="24">
        <v>0</v>
      </c>
      <c r="X2131" s="35">
        <v>18038252.819087639</v>
      </c>
    </row>
    <row r="2132" spans="1:24">
      <c r="A2132" s="24">
        <v>2131</v>
      </c>
      <c r="B2132" s="25" t="s">
        <v>60</v>
      </c>
      <c r="C2132" s="25" t="s">
        <v>103</v>
      </c>
      <c r="D2132" s="26">
        <v>43463</v>
      </c>
      <c r="E2132" s="27">
        <v>43463</v>
      </c>
      <c r="F2132" s="27">
        <v>43435</v>
      </c>
      <c r="G2132" s="27">
        <v>44798</v>
      </c>
      <c r="H2132" s="28">
        <v>3.6575342465753424</v>
      </c>
      <c r="I2132" s="29">
        <v>25</v>
      </c>
      <c r="J2132" s="30">
        <v>0.05</v>
      </c>
      <c r="K2132" s="29">
        <v>3.7999999999999999E-2</v>
      </c>
      <c r="L2132" s="31">
        <v>580650</v>
      </c>
      <c r="M2132" s="32" t="s">
        <v>2189</v>
      </c>
      <c r="N2132" s="29">
        <v>798</v>
      </c>
      <c r="O2132" s="29">
        <v>84</v>
      </c>
      <c r="P2132" s="29">
        <v>96</v>
      </c>
      <c r="Q2132" s="29">
        <v>127</v>
      </c>
      <c r="R2132" s="29">
        <v>95.3</v>
      </c>
      <c r="S2132" s="33">
        <v>-7.2916666666666963E-3</v>
      </c>
      <c r="T2132" s="34">
        <v>576416.09375</v>
      </c>
      <c r="U2132" s="34">
        <v>80113.940920376714</v>
      </c>
      <c r="V2132" s="35">
        <v>496302.15282962332</v>
      </c>
      <c r="W2132" s="24">
        <v>0</v>
      </c>
      <c r="X2132" s="35">
        <v>496302.15282962332</v>
      </c>
    </row>
    <row r="2133" spans="1:24">
      <c r="A2133" s="24">
        <v>2132</v>
      </c>
      <c r="B2133" s="25" t="s">
        <v>60</v>
      </c>
      <c r="C2133" s="25" t="s">
        <v>104</v>
      </c>
      <c r="D2133" s="26">
        <v>43463</v>
      </c>
      <c r="E2133" s="27">
        <v>43463</v>
      </c>
      <c r="F2133" s="27">
        <v>43435</v>
      </c>
      <c r="G2133" s="27">
        <v>44798</v>
      </c>
      <c r="H2133" s="28">
        <v>3.6575342465753424</v>
      </c>
      <c r="I2133" s="29">
        <v>25</v>
      </c>
      <c r="J2133" s="30">
        <v>0.05</v>
      </c>
      <c r="K2133" s="29">
        <v>3.7999999999999999E-2</v>
      </c>
      <c r="L2133" s="31">
        <v>175035</v>
      </c>
      <c r="M2133" s="32" t="s">
        <v>1877</v>
      </c>
      <c r="N2133" s="29">
        <v>642</v>
      </c>
      <c r="O2133" s="29">
        <v>84</v>
      </c>
      <c r="P2133" s="29">
        <v>79.3</v>
      </c>
      <c r="Q2133" s="29">
        <v>127</v>
      </c>
      <c r="R2133" s="29">
        <v>94</v>
      </c>
      <c r="S2133" s="33">
        <v>0.18537200504413623</v>
      </c>
      <c r="T2133" s="34">
        <v>207481.5889029004</v>
      </c>
      <c r="U2133" s="34">
        <v>28837.098643956539</v>
      </c>
      <c r="V2133" s="35">
        <v>178644.49025894387</v>
      </c>
      <c r="W2133" s="24">
        <v>0</v>
      </c>
      <c r="X2133" s="35">
        <v>178644.49025894387</v>
      </c>
    </row>
    <row r="2134" spans="1:24">
      <c r="A2134" s="24">
        <v>2133</v>
      </c>
      <c r="B2134" s="25" t="s">
        <v>60</v>
      </c>
      <c r="C2134" s="25" t="s">
        <v>105</v>
      </c>
      <c r="D2134" s="26">
        <v>43463</v>
      </c>
      <c r="E2134" s="27">
        <v>43463</v>
      </c>
      <c r="F2134" s="27">
        <v>43435</v>
      </c>
      <c r="G2134" s="27">
        <v>44798</v>
      </c>
      <c r="H2134" s="28">
        <v>3.6575342465753424</v>
      </c>
      <c r="I2134" s="29">
        <v>25</v>
      </c>
      <c r="J2134" s="30">
        <v>0.05</v>
      </c>
      <c r="K2134" s="29">
        <v>3.7999999999999999E-2</v>
      </c>
      <c r="L2134" s="31">
        <v>132796</v>
      </c>
      <c r="M2134" s="32" t="s">
        <v>2189</v>
      </c>
      <c r="N2134" s="29">
        <v>798</v>
      </c>
      <c r="O2134" s="29">
        <v>84</v>
      </c>
      <c r="P2134" s="29">
        <v>96</v>
      </c>
      <c r="Q2134" s="29">
        <v>127</v>
      </c>
      <c r="R2134" s="29">
        <v>95.3</v>
      </c>
      <c r="S2134" s="33">
        <v>-7.2916666666666963E-3</v>
      </c>
      <c r="T2134" s="34">
        <v>131827.69583333333</v>
      </c>
      <c r="U2134" s="34">
        <v>18322.243861986299</v>
      </c>
      <c r="V2134" s="35">
        <v>113505.45197134704</v>
      </c>
      <c r="W2134" s="24">
        <v>0</v>
      </c>
      <c r="X2134" s="35">
        <v>113505.45197134704</v>
      </c>
    </row>
    <row r="2135" spans="1:24">
      <c r="A2135" s="24">
        <v>2134</v>
      </c>
      <c r="B2135" s="25" t="s">
        <v>60</v>
      </c>
      <c r="C2135" s="25" t="s">
        <v>106</v>
      </c>
      <c r="D2135" s="26">
        <v>43463</v>
      </c>
      <c r="E2135" s="27">
        <v>43463</v>
      </c>
      <c r="F2135" s="27">
        <v>43435</v>
      </c>
      <c r="G2135" s="27">
        <v>44798</v>
      </c>
      <c r="H2135" s="28">
        <v>3.6575342465753424</v>
      </c>
      <c r="I2135" s="29">
        <v>25</v>
      </c>
      <c r="J2135" s="30">
        <v>0.05</v>
      </c>
      <c r="K2135" s="29">
        <v>3.7999999999999999E-2</v>
      </c>
      <c r="L2135" s="31">
        <v>469552</v>
      </c>
      <c r="M2135" s="32" t="s">
        <v>1871</v>
      </c>
      <c r="N2135" s="29">
        <v>639</v>
      </c>
      <c r="O2135" s="29">
        <v>84</v>
      </c>
      <c r="P2135" s="29">
        <v>111.6</v>
      </c>
      <c r="Q2135" s="29">
        <v>127</v>
      </c>
      <c r="R2135" s="29">
        <v>116.2</v>
      </c>
      <c r="S2135" s="33">
        <v>4.1218637992831618E-2</v>
      </c>
      <c r="T2135" s="34">
        <v>488906.29390681011</v>
      </c>
      <c r="U2135" s="34">
        <v>67951.277506554732</v>
      </c>
      <c r="V2135" s="35">
        <v>420955.01640025538</v>
      </c>
      <c r="W2135" s="24">
        <v>0</v>
      </c>
      <c r="X2135" s="35">
        <v>420955.01640025538</v>
      </c>
    </row>
    <row r="2136" spans="1:24">
      <c r="A2136" s="24">
        <v>2135</v>
      </c>
      <c r="B2136" s="25" t="s">
        <v>60</v>
      </c>
      <c r="C2136" s="25" t="s">
        <v>110</v>
      </c>
      <c r="D2136" s="26">
        <v>43463</v>
      </c>
      <c r="E2136" s="27">
        <v>43463</v>
      </c>
      <c r="F2136" s="27">
        <v>43435</v>
      </c>
      <c r="G2136" s="27">
        <v>44798</v>
      </c>
      <c r="H2136" s="28">
        <v>3.6575342465753424</v>
      </c>
      <c r="I2136" s="29">
        <v>25</v>
      </c>
      <c r="J2136" s="30">
        <v>0.05</v>
      </c>
      <c r="K2136" s="29">
        <v>3.7999999999999999E-2</v>
      </c>
      <c r="L2136" s="31">
        <v>16789210</v>
      </c>
      <c r="M2136" s="32" t="s">
        <v>1939</v>
      </c>
      <c r="N2136" s="29">
        <v>673</v>
      </c>
      <c r="O2136" s="29">
        <v>84</v>
      </c>
      <c r="P2136" s="29">
        <v>95.4</v>
      </c>
      <c r="Q2136" s="29">
        <v>127</v>
      </c>
      <c r="R2136" s="29">
        <v>104.3</v>
      </c>
      <c r="S2136" s="33">
        <v>9.3291404612159234E-2</v>
      </c>
      <c r="T2136" s="34">
        <v>18355498.983228508</v>
      </c>
      <c r="U2136" s="34">
        <v>2551162.9134772117</v>
      </c>
      <c r="V2136" s="35">
        <v>15804336.069751296</v>
      </c>
      <c r="W2136" s="24">
        <v>0</v>
      </c>
      <c r="X2136" s="35">
        <v>15804336.069751296</v>
      </c>
    </row>
    <row r="2137" spans="1:24">
      <c r="A2137" s="24">
        <v>2136</v>
      </c>
      <c r="B2137" s="25" t="s">
        <v>60</v>
      </c>
      <c r="C2137" s="25" t="s">
        <v>86</v>
      </c>
      <c r="D2137" s="26">
        <v>43463</v>
      </c>
      <c r="E2137" s="27">
        <v>43463</v>
      </c>
      <c r="F2137" s="27">
        <v>43435</v>
      </c>
      <c r="G2137" s="27">
        <v>44798</v>
      </c>
      <c r="H2137" s="28">
        <v>3.6575342465753424</v>
      </c>
      <c r="I2137" s="29">
        <v>25</v>
      </c>
      <c r="J2137" s="30">
        <v>0.05</v>
      </c>
      <c r="K2137" s="29">
        <v>3.7999999999999999E-2</v>
      </c>
      <c r="L2137" s="31">
        <v>892500</v>
      </c>
      <c r="M2137" s="32" t="s">
        <v>2189</v>
      </c>
      <c r="N2137" s="29">
        <v>798</v>
      </c>
      <c r="O2137" s="29">
        <v>84</v>
      </c>
      <c r="P2137" s="29">
        <v>96</v>
      </c>
      <c r="Q2137" s="29">
        <v>127</v>
      </c>
      <c r="R2137" s="29">
        <v>95.3</v>
      </c>
      <c r="S2137" s="33">
        <v>-7.2916666666666963E-3</v>
      </c>
      <c r="T2137" s="34">
        <v>885992.1875</v>
      </c>
      <c r="U2137" s="34">
        <v>123140.77718321918</v>
      </c>
      <c r="V2137" s="35">
        <v>762851.41031678079</v>
      </c>
      <c r="W2137" s="24">
        <v>0</v>
      </c>
      <c r="X2137" s="35">
        <v>762851.41031678079</v>
      </c>
    </row>
    <row r="2138" spans="1:24">
      <c r="A2138" s="24">
        <v>2137</v>
      </c>
      <c r="B2138" s="25" t="s">
        <v>60</v>
      </c>
      <c r="C2138" s="25" t="s">
        <v>90</v>
      </c>
      <c r="D2138" s="26">
        <v>43463</v>
      </c>
      <c r="E2138" s="27">
        <v>43463</v>
      </c>
      <c r="F2138" s="27">
        <v>43435</v>
      </c>
      <c r="G2138" s="27">
        <v>44798</v>
      </c>
      <c r="H2138" s="28">
        <v>3.6575342465753424</v>
      </c>
      <c r="I2138" s="29">
        <v>25</v>
      </c>
      <c r="J2138" s="30">
        <v>0.05</v>
      </c>
      <c r="K2138" s="29">
        <v>3.7999999999999999E-2</v>
      </c>
      <c r="L2138" s="31">
        <v>472500</v>
      </c>
      <c r="M2138" s="32" t="s">
        <v>2189</v>
      </c>
      <c r="N2138" s="29">
        <v>798</v>
      </c>
      <c r="O2138" s="29">
        <v>84</v>
      </c>
      <c r="P2138" s="29">
        <v>96</v>
      </c>
      <c r="Q2138" s="29">
        <v>127</v>
      </c>
      <c r="R2138" s="29">
        <v>95.3</v>
      </c>
      <c r="S2138" s="33">
        <v>-7.2916666666666963E-3</v>
      </c>
      <c r="T2138" s="34">
        <v>469054.6875</v>
      </c>
      <c r="U2138" s="34">
        <v>65192.176155821915</v>
      </c>
      <c r="V2138" s="35">
        <v>403862.51134417811</v>
      </c>
      <c r="W2138" s="24">
        <v>0</v>
      </c>
      <c r="X2138" s="35">
        <v>403862.51134417811</v>
      </c>
    </row>
    <row r="2139" spans="1:24">
      <c r="A2139" s="24">
        <v>2138</v>
      </c>
      <c r="B2139" s="25" t="s">
        <v>60</v>
      </c>
      <c r="C2139" s="25" t="s">
        <v>91</v>
      </c>
      <c r="D2139" s="26">
        <v>43463</v>
      </c>
      <c r="E2139" s="27">
        <v>43463</v>
      </c>
      <c r="F2139" s="27">
        <v>43435</v>
      </c>
      <c r="G2139" s="27">
        <v>44798</v>
      </c>
      <c r="H2139" s="28">
        <v>3.6575342465753424</v>
      </c>
      <c r="I2139" s="29">
        <v>25</v>
      </c>
      <c r="J2139" s="30">
        <v>0.05</v>
      </c>
      <c r="K2139" s="29">
        <v>3.7999999999999999E-2</v>
      </c>
      <c r="L2139" s="31">
        <v>637760</v>
      </c>
      <c r="M2139" s="32" t="s">
        <v>2189</v>
      </c>
      <c r="N2139" s="29">
        <v>798</v>
      </c>
      <c r="O2139" s="29">
        <v>84</v>
      </c>
      <c r="P2139" s="29">
        <v>96</v>
      </c>
      <c r="Q2139" s="29">
        <v>127</v>
      </c>
      <c r="R2139" s="29">
        <v>95.3</v>
      </c>
      <c r="S2139" s="33">
        <v>-7.2916666666666963E-3</v>
      </c>
      <c r="T2139" s="34">
        <v>633109.66666666663</v>
      </c>
      <c r="U2139" s="34">
        <v>87993.570931506838</v>
      </c>
      <c r="V2139" s="35">
        <v>545116.09573515982</v>
      </c>
      <c r="W2139" s="24">
        <v>0</v>
      </c>
      <c r="X2139" s="35">
        <v>545116.09573515982</v>
      </c>
    </row>
    <row r="2140" spans="1:24">
      <c r="A2140" s="24">
        <v>2139</v>
      </c>
      <c r="B2140" s="25" t="s">
        <v>60</v>
      </c>
      <c r="C2140" s="25" t="s">
        <v>92</v>
      </c>
      <c r="D2140" s="26">
        <v>43463</v>
      </c>
      <c r="E2140" s="27">
        <v>43463</v>
      </c>
      <c r="F2140" s="27">
        <v>43435</v>
      </c>
      <c r="G2140" s="27">
        <v>44798</v>
      </c>
      <c r="H2140" s="28">
        <v>3.6575342465753424</v>
      </c>
      <c r="I2140" s="29">
        <v>25</v>
      </c>
      <c r="J2140" s="30">
        <v>0.05</v>
      </c>
      <c r="K2140" s="29">
        <v>3.7999999999999999E-2</v>
      </c>
      <c r="L2140" s="31">
        <v>21044329</v>
      </c>
      <c r="M2140" s="32" t="s">
        <v>2189</v>
      </c>
      <c r="N2140" s="29">
        <v>798</v>
      </c>
      <c r="O2140" s="29">
        <v>84</v>
      </c>
      <c r="P2140" s="29">
        <v>96</v>
      </c>
      <c r="Q2140" s="29">
        <v>127</v>
      </c>
      <c r="R2140" s="29">
        <v>95.3</v>
      </c>
      <c r="S2140" s="33">
        <v>-7.2916666666666963E-3</v>
      </c>
      <c r="T2140" s="34">
        <v>20890880.767708331</v>
      </c>
      <c r="U2140" s="34">
        <v>2903546.2502625855</v>
      </c>
      <c r="V2140" s="35">
        <v>17987334.517445747</v>
      </c>
      <c r="W2140" s="24">
        <v>0</v>
      </c>
      <c r="X2140" s="35">
        <v>17987334.517445747</v>
      </c>
    </row>
    <row r="2141" spans="1:24">
      <c r="A2141" s="24">
        <v>2140</v>
      </c>
      <c r="B2141" s="25" t="s">
        <v>60</v>
      </c>
      <c r="C2141" s="25" t="s">
        <v>93</v>
      </c>
      <c r="D2141" s="26">
        <v>43463</v>
      </c>
      <c r="E2141" s="27">
        <v>43463</v>
      </c>
      <c r="F2141" s="27">
        <v>43435</v>
      </c>
      <c r="G2141" s="27">
        <v>44798</v>
      </c>
      <c r="H2141" s="28">
        <v>3.6575342465753424</v>
      </c>
      <c r="I2141" s="29">
        <v>25</v>
      </c>
      <c r="J2141" s="30">
        <v>0.05</v>
      </c>
      <c r="K2141" s="29">
        <v>3.7999999999999999E-2</v>
      </c>
      <c r="L2141" s="31">
        <v>969266</v>
      </c>
      <c r="M2141" s="32" t="s">
        <v>2189</v>
      </c>
      <c r="N2141" s="29">
        <v>798</v>
      </c>
      <c r="O2141" s="29">
        <v>84</v>
      </c>
      <c r="P2141" s="29">
        <v>96</v>
      </c>
      <c r="Q2141" s="29">
        <v>127</v>
      </c>
      <c r="R2141" s="29">
        <v>95.3</v>
      </c>
      <c r="S2141" s="33">
        <v>-7.2916666666666963E-3</v>
      </c>
      <c r="T2141" s="34">
        <v>962198.43541666667</v>
      </c>
      <c r="U2141" s="34">
        <v>133732.4017224315</v>
      </c>
      <c r="V2141" s="35">
        <v>828466.03369423514</v>
      </c>
      <c r="W2141" s="24">
        <v>0</v>
      </c>
      <c r="X2141" s="35">
        <v>828466.03369423514</v>
      </c>
    </row>
    <row r="2142" spans="1:24">
      <c r="A2142" s="24">
        <v>2141</v>
      </c>
      <c r="B2142" s="25" t="s">
        <v>60</v>
      </c>
      <c r="C2142" s="25" t="s">
        <v>94</v>
      </c>
      <c r="D2142" s="26">
        <v>43463</v>
      </c>
      <c r="E2142" s="27">
        <v>43463</v>
      </c>
      <c r="F2142" s="27">
        <v>43435</v>
      </c>
      <c r="G2142" s="27">
        <v>44798</v>
      </c>
      <c r="H2142" s="28">
        <v>3.6575342465753424</v>
      </c>
      <c r="I2142" s="29">
        <v>25</v>
      </c>
      <c r="J2142" s="30">
        <v>0.05</v>
      </c>
      <c r="K2142" s="29">
        <v>3.7999999999999999E-2</v>
      </c>
      <c r="L2142" s="31">
        <v>735000</v>
      </c>
      <c r="M2142" s="32" t="s">
        <v>2189</v>
      </c>
      <c r="N2142" s="29">
        <v>798</v>
      </c>
      <c r="O2142" s="29">
        <v>84</v>
      </c>
      <c r="P2142" s="29">
        <v>96</v>
      </c>
      <c r="Q2142" s="29">
        <v>127</v>
      </c>
      <c r="R2142" s="29">
        <v>95.3</v>
      </c>
      <c r="S2142" s="33">
        <v>-7.2916666666666963E-3</v>
      </c>
      <c r="T2142" s="34">
        <v>729640.625</v>
      </c>
      <c r="U2142" s="34">
        <v>101410.0517979452</v>
      </c>
      <c r="V2142" s="35">
        <v>628230.57320205483</v>
      </c>
      <c r="W2142" s="24">
        <v>0</v>
      </c>
      <c r="X2142" s="35">
        <v>628230.57320205483</v>
      </c>
    </row>
    <row r="2143" spans="1:24">
      <c r="A2143" s="24">
        <v>2142</v>
      </c>
      <c r="B2143" s="25" t="s">
        <v>60</v>
      </c>
      <c r="C2143" s="25" t="s">
        <v>95</v>
      </c>
      <c r="D2143" s="26">
        <v>43463</v>
      </c>
      <c r="E2143" s="27">
        <v>43463</v>
      </c>
      <c r="F2143" s="27">
        <v>43435</v>
      </c>
      <c r="G2143" s="27">
        <v>44798</v>
      </c>
      <c r="H2143" s="28">
        <v>3.6575342465753424</v>
      </c>
      <c r="I2143" s="29">
        <v>25</v>
      </c>
      <c r="J2143" s="30">
        <v>0.05</v>
      </c>
      <c r="K2143" s="29">
        <v>3.7999999999999999E-2</v>
      </c>
      <c r="L2143" s="31">
        <v>126000</v>
      </c>
      <c r="M2143" s="32" t="s">
        <v>2189</v>
      </c>
      <c r="N2143" s="29">
        <v>798</v>
      </c>
      <c r="O2143" s="29">
        <v>84</v>
      </c>
      <c r="P2143" s="29">
        <v>96</v>
      </c>
      <c r="Q2143" s="29">
        <v>127</v>
      </c>
      <c r="R2143" s="29">
        <v>95.3</v>
      </c>
      <c r="S2143" s="33">
        <v>-7.2916666666666963E-3</v>
      </c>
      <c r="T2143" s="34">
        <v>125081.25</v>
      </c>
      <c r="U2143" s="34">
        <v>17384.580308219178</v>
      </c>
      <c r="V2143" s="35">
        <v>107696.66969178081</v>
      </c>
      <c r="W2143" s="24">
        <v>0</v>
      </c>
      <c r="X2143" s="35">
        <v>107696.66969178081</v>
      </c>
    </row>
    <row r="2144" spans="1:24">
      <c r="A2144" s="24">
        <v>2143</v>
      </c>
      <c r="B2144" s="25" t="s">
        <v>60</v>
      </c>
      <c r="C2144" s="25" t="s">
        <v>96</v>
      </c>
      <c r="D2144" s="26">
        <v>43463</v>
      </c>
      <c r="E2144" s="27">
        <v>43463</v>
      </c>
      <c r="F2144" s="27">
        <v>43435</v>
      </c>
      <c r="G2144" s="27">
        <v>44798</v>
      </c>
      <c r="H2144" s="28">
        <v>3.6575342465753424</v>
      </c>
      <c r="I2144" s="29">
        <v>25</v>
      </c>
      <c r="J2144" s="30">
        <v>0.05</v>
      </c>
      <c r="K2144" s="29">
        <v>3.7999999999999999E-2</v>
      </c>
      <c r="L2144" s="31">
        <v>29327302</v>
      </c>
      <c r="M2144" s="32" t="s">
        <v>2189</v>
      </c>
      <c r="N2144" s="29">
        <v>798</v>
      </c>
      <c r="O2144" s="29">
        <v>84</v>
      </c>
      <c r="P2144" s="29">
        <v>96</v>
      </c>
      <c r="Q2144" s="29">
        <v>127</v>
      </c>
      <c r="R2144" s="29">
        <v>95.3</v>
      </c>
      <c r="S2144" s="33">
        <v>-7.2916666666666963E-3</v>
      </c>
      <c r="T2144" s="34">
        <v>29113457.089583334</v>
      </c>
      <c r="U2144" s="34">
        <v>4046371.7209714041</v>
      </c>
      <c r="V2144" s="35">
        <v>25067085.368611928</v>
      </c>
      <c r="W2144" s="24">
        <v>0</v>
      </c>
      <c r="X2144" s="35">
        <v>25067085.368611928</v>
      </c>
    </row>
    <row r="2145" spans="1:24">
      <c r="A2145" s="24">
        <v>2144</v>
      </c>
      <c r="B2145" s="25" t="s">
        <v>60</v>
      </c>
      <c r="C2145" s="25" t="s">
        <v>97</v>
      </c>
      <c r="D2145" s="26">
        <v>43463</v>
      </c>
      <c r="E2145" s="27">
        <v>43463</v>
      </c>
      <c r="F2145" s="27">
        <v>43435</v>
      </c>
      <c r="G2145" s="27">
        <v>44798</v>
      </c>
      <c r="H2145" s="28">
        <v>3.6575342465753424</v>
      </c>
      <c r="I2145" s="29">
        <v>25</v>
      </c>
      <c r="J2145" s="30">
        <v>0.05</v>
      </c>
      <c r="K2145" s="29">
        <v>3.7999999999999999E-2</v>
      </c>
      <c r="L2145" s="31">
        <v>1517250</v>
      </c>
      <c r="M2145" s="32" t="s">
        <v>1941</v>
      </c>
      <c r="N2145" s="29">
        <v>674</v>
      </c>
      <c r="O2145" s="29">
        <v>84</v>
      </c>
      <c r="P2145" s="29">
        <v>106.1</v>
      </c>
      <c r="Q2145" s="29">
        <v>127</v>
      </c>
      <c r="R2145" s="29">
        <v>122.8</v>
      </c>
      <c r="S2145" s="33">
        <v>0.15739868049010372</v>
      </c>
      <c r="T2145" s="34">
        <v>1756063.1479736099</v>
      </c>
      <c r="U2145" s="34">
        <v>244068.72190877047</v>
      </c>
      <c r="V2145" s="35">
        <v>1511994.4260648394</v>
      </c>
      <c r="W2145" s="24">
        <v>0</v>
      </c>
      <c r="X2145" s="35">
        <v>1511994.4260648394</v>
      </c>
    </row>
    <row r="2146" spans="1:24">
      <c r="A2146" s="24">
        <v>2145</v>
      </c>
      <c r="B2146" s="25" t="s">
        <v>60</v>
      </c>
      <c r="C2146" s="25" t="s">
        <v>98</v>
      </c>
      <c r="D2146" s="26">
        <v>43463</v>
      </c>
      <c r="E2146" s="27">
        <v>43463</v>
      </c>
      <c r="F2146" s="27">
        <v>43435</v>
      </c>
      <c r="G2146" s="27">
        <v>44798</v>
      </c>
      <c r="H2146" s="28">
        <v>3.6575342465753424</v>
      </c>
      <c r="I2146" s="29">
        <v>25</v>
      </c>
      <c r="J2146" s="30">
        <v>0.05</v>
      </c>
      <c r="K2146" s="29">
        <v>3.7999999999999999E-2</v>
      </c>
      <c r="L2146" s="31">
        <v>312900</v>
      </c>
      <c r="M2146" s="32" t="s">
        <v>2189</v>
      </c>
      <c r="N2146" s="29">
        <v>798</v>
      </c>
      <c r="O2146" s="29">
        <v>84</v>
      </c>
      <c r="P2146" s="29">
        <v>96</v>
      </c>
      <c r="Q2146" s="29">
        <v>127</v>
      </c>
      <c r="R2146" s="29">
        <v>95.3</v>
      </c>
      <c r="S2146" s="33">
        <v>-7.2916666666666963E-3</v>
      </c>
      <c r="T2146" s="34">
        <v>310618.4375</v>
      </c>
      <c r="U2146" s="34">
        <v>43171.70776541096</v>
      </c>
      <c r="V2146" s="35">
        <v>267446.72973458905</v>
      </c>
      <c r="W2146" s="24">
        <v>0</v>
      </c>
      <c r="X2146" s="35">
        <v>267446.72973458905</v>
      </c>
    </row>
    <row r="2147" spans="1:24">
      <c r="A2147" s="24">
        <v>2146</v>
      </c>
      <c r="B2147" s="25" t="s">
        <v>60</v>
      </c>
      <c r="C2147" s="25" t="s">
        <v>99</v>
      </c>
      <c r="D2147" s="26">
        <v>43463</v>
      </c>
      <c r="E2147" s="27">
        <v>43463</v>
      </c>
      <c r="F2147" s="27">
        <v>43435</v>
      </c>
      <c r="G2147" s="27">
        <v>44798</v>
      </c>
      <c r="H2147" s="28">
        <v>3.6575342465753424</v>
      </c>
      <c r="I2147" s="29">
        <v>25</v>
      </c>
      <c r="J2147" s="30">
        <v>0.05</v>
      </c>
      <c r="K2147" s="29">
        <v>3.7999999999999999E-2</v>
      </c>
      <c r="L2147" s="31">
        <v>1174950</v>
      </c>
      <c r="M2147" s="32" t="s">
        <v>2189</v>
      </c>
      <c r="N2147" s="29">
        <v>798</v>
      </c>
      <c r="O2147" s="29">
        <v>84</v>
      </c>
      <c r="P2147" s="29">
        <v>96</v>
      </c>
      <c r="Q2147" s="29">
        <v>127</v>
      </c>
      <c r="R2147" s="29">
        <v>95.3</v>
      </c>
      <c r="S2147" s="33">
        <v>-7.2916666666666963E-3</v>
      </c>
      <c r="T2147" s="34">
        <v>1166382.65625</v>
      </c>
      <c r="U2147" s="34">
        <v>162111.21137414384</v>
      </c>
      <c r="V2147" s="35">
        <v>1004271.4448758562</v>
      </c>
      <c r="W2147" s="24">
        <v>0</v>
      </c>
      <c r="X2147" s="35">
        <v>1004271.4448758562</v>
      </c>
    </row>
    <row r="2148" spans="1:24">
      <c r="A2148" s="24">
        <v>2147</v>
      </c>
      <c r="B2148" s="25" t="s">
        <v>60</v>
      </c>
      <c r="C2148" s="25" t="s">
        <v>100</v>
      </c>
      <c r="D2148" s="26">
        <v>43463</v>
      </c>
      <c r="E2148" s="27">
        <v>43463</v>
      </c>
      <c r="F2148" s="27">
        <v>43435</v>
      </c>
      <c r="G2148" s="27">
        <v>44798</v>
      </c>
      <c r="H2148" s="28">
        <v>3.6575342465753424</v>
      </c>
      <c r="I2148" s="29">
        <v>25</v>
      </c>
      <c r="J2148" s="30">
        <v>0.05</v>
      </c>
      <c r="K2148" s="29">
        <v>3.7999999999999999E-2</v>
      </c>
      <c r="L2148" s="31">
        <v>582750</v>
      </c>
      <c r="M2148" s="32" t="s">
        <v>1973</v>
      </c>
      <c r="N2148" s="29">
        <v>690</v>
      </c>
      <c r="O2148" s="29">
        <v>84</v>
      </c>
      <c r="P2148" s="29">
        <v>111.5</v>
      </c>
      <c r="Q2148" s="29">
        <v>127</v>
      </c>
      <c r="R2148" s="29">
        <v>145.69999999999999</v>
      </c>
      <c r="S2148" s="33">
        <v>0.30672645739910304</v>
      </c>
      <c r="T2148" s="34">
        <v>761494.84304932738</v>
      </c>
      <c r="U2148" s="34">
        <v>105837.35174765035</v>
      </c>
      <c r="V2148" s="35">
        <v>655657.49130167707</v>
      </c>
      <c r="W2148" s="24">
        <v>0</v>
      </c>
      <c r="X2148" s="35">
        <v>655657.49130167707</v>
      </c>
    </row>
    <row r="2149" spans="1:24">
      <c r="A2149" s="24">
        <v>2148</v>
      </c>
      <c r="B2149" s="25" t="s">
        <v>60</v>
      </c>
      <c r="C2149" s="25" t="s">
        <v>101</v>
      </c>
      <c r="D2149" s="26">
        <v>43463</v>
      </c>
      <c r="E2149" s="27">
        <v>43463</v>
      </c>
      <c r="F2149" s="27">
        <v>43435</v>
      </c>
      <c r="G2149" s="27">
        <v>44798</v>
      </c>
      <c r="H2149" s="28">
        <v>3.6575342465753424</v>
      </c>
      <c r="I2149" s="29">
        <v>25</v>
      </c>
      <c r="J2149" s="30">
        <v>0.05</v>
      </c>
      <c r="K2149" s="29">
        <v>3.7999999999999999E-2</v>
      </c>
      <c r="L2149" s="31">
        <v>9976171</v>
      </c>
      <c r="M2149" s="32" t="s">
        <v>2189</v>
      </c>
      <c r="N2149" s="29">
        <v>798</v>
      </c>
      <c r="O2149" s="29">
        <v>84</v>
      </c>
      <c r="P2149" s="29">
        <v>96</v>
      </c>
      <c r="Q2149" s="29">
        <v>127</v>
      </c>
      <c r="R2149" s="29">
        <v>95.3</v>
      </c>
      <c r="S2149" s="33">
        <v>-7.2916666666666963E-3</v>
      </c>
      <c r="T2149" s="34">
        <v>9903428.0864583328</v>
      </c>
      <c r="U2149" s="34">
        <v>1376440.8406192637</v>
      </c>
      <c r="V2149" s="35">
        <v>8526987.2458390687</v>
      </c>
      <c r="W2149" s="24">
        <v>0</v>
      </c>
      <c r="X2149" s="35">
        <v>8526987.2458390687</v>
      </c>
    </row>
    <row r="2150" spans="1:24">
      <c r="A2150" s="24">
        <v>2149</v>
      </c>
      <c r="B2150" s="25" t="s">
        <v>60</v>
      </c>
      <c r="C2150" s="25" t="s">
        <v>102</v>
      </c>
      <c r="D2150" s="26">
        <v>43463</v>
      </c>
      <c r="E2150" s="27">
        <v>43463</v>
      </c>
      <c r="F2150" s="27">
        <v>43435</v>
      </c>
      <c r="G2150" s="27">
        <v>44798</v>
      </c>
      <c r="H2150" s="28">
        <v>3.6575342465753424</v>
      </c>
      <c r="I2150" s="29">
        <v>25</v>
      </c>
      <c r="J2150" s="30">
        <v>0.05</v>
      </c>
      <c r="K2150" s="29">
        <v>3.7999999999999999E-2</v>
      </c>
      <c r="L2150" s="31">
        <v>21103901</v>
      </c>
      <c r="M2150" s="32" t="s">
        <v>2189</v>
      </c>
      <c r="N2150" s="29">
        <v>798</v>
      </c>
      <c r="O2150" s="29">
        <v>84</v>
      </c>
      <c r="P2150" s="29">
        <v>96</v>
      </c>
      <c r="Q2150" s="29">
        <v>127</v>
      </c>
      <c r="R2150" s="29">
        <v>95.3</v>
      </c>
      <c r="S2150" s="33">
        <v>-7.2916666666666963E-3</v>
      </c>
      <c r="T2150" s="34">
        <v>20950018.388541665</v>
      </c>
      <c r="U2150" s="34">
        <v>2911765.5694540236</v>
      </c>
      <c r="V2150" s="35">
        <v>18038252.819087639</v>
      </c>
      <c r="W2150" s="24">
        <v>0</v>
      </c>
      <c r="X2150" s="35">
        <v>18038252.819087639</v>
      </c>
    </row>
    <row r="2151" spans="1:24">
      <c r="A2151" s="24">
        <v>2150</v>
      </c>
      <c r="B2151" s="25" t="s">
        <v>60</v>
      </c>
      <c r="C2151" s="25" t="s">
        <v>103</v>
      </c>
      <c r="D2151" s="26">
        <v>43463</v>
      </c>
      <c r="E2151" s="27">
        <v>43463</v>
      </c>
      <c r="F2151" s="27">
        <v>43435</v>
      </c>
      <c r="G2151" s="27">
        <v>44798</v>
      </c>
      <c r="H2151" s="28">
        <v>3.6575342465753424</v>
      </c>
      <c r="I2151" s="29">
        <v>25</v>
      </c>
      <c r="J2151" s="30">
        <v>0.05</v>
      </c>
      <c r="K2151" s="29">
        <v>3.7999999999999999E-2</v>
      </c>
      <c r="L2151" s="31">
        <v>580650</v>
      </c>
      <c r="M2151" s="32" t="s">
        <v>2189</v>
      </c>
      <c r="N2151" s="29">
        <v>798</v>
      </c>
      <c r="O2151" s="29">
        <v>84</v>
      </c>
      <c r="P2151" s="29">
        <v>96</v>
      </c>
      <c r="Q2151" s="29">
        <v>127</v>
      </c>
      <c r="R2151" s="29">
        <v>95.3</v>
      </c>
      <c r="S2151" s="33">
        <v>-7.2916666666666963E-3</v>
      </c>
      <c r="T2151" s="34">
        <v>576416.09375</v>
      </c>
      <c r="U2151" s="34">
        <v>80113.940920376714</v>
      </c>
      <c r="V2151" s="35">
        <v>496302.15282962332</v>
      </c>
      <c r="W2151" s="24">
        <v>0</v>
      </c>
      <c r="X2151" s="35">
        <v>496302.15282962332</v>
      </c>
    </row>
    <row r="2152" spans="1:24">
      <c r="A2152" s="24">
        <v>2151</v>
      </c>
      <c r="B2152" s="25" t="s">
        <v>60</v>
      </c>
      <c r="C2152" s="25" t="s">
        <v>104</v>
      </c>
      <c r="D2152" s="26">
        <v>43463</v>
      </c>
      <c r="E2152" s="27">
        <v>43463</v>
      </c>
      <c r="F2152" s="27">
        <v>43435</v>
      </c>
      <c r="G2152" s="27">
        <v>44798</v>
      </c>
      <c r="H2152" s="28">
        <v>3.6575342465753424</v>
      </c>
      <c r="I2152" s="29">
        <v>25</v>
      </c>
      <c r="J2152" s="30">
        <v>0.05</v>
      </c>
      <c r="K2152" s="29">
        <v>3.7999999999999999E-2</v>
      </c>
      <c r="L2152" s="31">
        <v>175035</v>
      </c>
      <c r="M2152" s="32" t="s">
        <v>1877</v>
      </c>
      <c r="N2152" s="29">
        <v>642</v>
      </c>
      <c r="O2152" s="29">
        <v>84</v>
      </c>
      <c r="P2152" s="29">
        <v>79.3</v>
      </c>
      <c r="Q2152" s="29">
        <v>127</v>
      </c>
      <c r="R2152" s="29">
        <v>94</v>
      </c>
      <c r="S2152" s="33">
        <v>0.18537200504413623</v>
      </c>
      <c r="T2152" s="34">
        <v>207481.5889029004</v>
      </c>
      <c r="U2152" s="34">
        <v>28837.098643956539</v>
      </c>
      <c r="V2152" s="35">
        <v>178644.49025894387</v>
      </c>
      <c r="W2152" s="24">
        <v>0</v>
      </c>
      <c r="X2152" s="35">
        <v>178644.49025894387</v>
      </c>
    </row>
    <row r="2153" spans="1:24">
      <c r="A2153" s="24">
        <v>2152</v>
      </c>
      <c r="B2153" s="25" t="s">
        <v>60</v>
      </c>
      <c r="C2153" s="25" t="s">
        <v>105</v>
      </c>
      <c r="D2153" s="26">
        <v>43463</v>
      </c>
      <c r="E2153" s="27">
        <v>43463</v>
      </c>
      <c r="F2153" s="27">
        <v>43435</v>
      </c>
      <c r="G2153" s="27">
        <v>44798</v>
      </c>
      <c r="H2153" s="28">
        <v>3.6575342465753424</v>
      </c>
      <c r="I2153" s="29">
        <v>25</v>
      </c>
      <c r="J2153" s="30">
        <v>0.05</v>
      </c>
      <c r="K2153" s="29">
        <v>3.7999999999999999E-2</v>
      </c>
      <c r="L2153" s="31">
        <v>132796</v>
      </c>
      <c r="M2153" s="32" t="s">
        <v>2189</v>
      </c>
      <c r="N2153" s="29">
        <v>798</v>
      </c>
      <c r="O2153" s="29">
        <v>84</v>
      </c>
      <c r="P2153" s="29">
        <v>96</v>
      </c>
      <c r="Q2153" s="29">
        <v>127</v>
      </c>
      <c r="R2153" s="29">
        <v>95.3</v>
      </c>
      <c r="S2153" s="33">
        <v>-7.2916666666666963E-3</v>
      </c>
      <c r="T2153" s="34">
        <v>131827.69583333333</v>
      </c>
      <c r="U2153" s="34">
        <v>18322.243861986299</v>
      </c>
      <c r="V2153" s="35">
        <v>113505.45197134704</v>
      </c>
      <c r="W2153" s="24">
        <v>0</v>
      </c>
      <c r="X2153" s="35">
        <v>113505.45197134704</v>
      </c>
    </row>
    <row r="2154" spans="1:24">
      <c r="A2154" s="24">
        <v>2153</v>
      </c>
      <c r="B2154" s="25" t="s">
        <v>60</v>
      </c>
      <c r="C2154" s="25" t="s">
        <v>106</v>
      </c>
      <c r="D2154" s="26">
        <v>43463</v>
      </c>
      <c r="E2154" s="27">
        <v>43463</v>
      </c>
      <c r="F2154" s="27">
        <v>43435</v>
      </c>
      <c r="G2154" s="27">
        <v>44798</v>
      </c>
      <c r="H2154" s="28">
        <v>3.6575342465753424</v>
      </c>
      <c r="I2154" s="29">
        <v>25</v>
      </c>
      <c r="J2154" s="30">
        <v>0.05</v>
      </c>
      <c r="K2154" s="29">
        <v>3.7999999999999999E-2</v>
      </c>
      <c r="L2154" s="31">
        <v>469552</v>
      </c>
      <c r="M2154" s="32" t="s">
        <v>1871</v>
      </c>
      <c r="N2154" s="29">
        <v>639</v>
      </c>
      <c r="O2154" s="29">
        <v>84</v>
      </c>
      <c r="P2154" s="29">
        <v>111.6</v>
      </c>
      <c r="Q2154" s="29">
        <v>127</v>
      </c>
      <c r="R2154" s="29">
        <v>116.2</v>
      </c>
      <c r="S2154" s="33">
        <v>4.1218637992831618E-2</v>
      </c>
      <c r="T2154" s="34">
        <v>488906.29390681011</v>
      </c>
      <c r="U2154" s="34">
        <v>67951.277506554732</v>
      </c>
      <c r="V2154" s="35">
        <v>420955.01640025538</v>
      </c>
      <c r="W2154" s="24">
        <v>0</v>
      </c>
      <c r="X2154" s="35">
        <v>420955.01640025538</v>
      </c>
    </row>
    <row r="2155" spans="1:24">
      <c r="A2155" s="24">
        <v>2154</v>
      </c>
      <c r="B2155" s="25" t="s">
        <v>60</v>
      </c>
      <c r="C2155" s="25" t="s">
        <v>110</v>
      </c>
      <c r="D2155" s="26">
        <v>43463</v>
      </c>
      <c r="E2155" s="27">
        <v>43463</v>
      </c>
      <c r="F2155" s="27">
        <v>43435</v>
      </c>
      <c r="G2155" s="27">
        <v>44798</v>
      </c>
      <c r="H2155" s="28">
        <v>3.6575342465753424</v>
      </c>
      <c r="I2155" s="29">
        <v>25</v>
      </c>
      <c r="J2155" s="30">
        <v>0.05</v>
      </c>
      <c r="K2155" s="29">
        <v>3.7999999999999999E-2</v>
      </c>
      <c r="L2155" s="31">
        <v>16789210</v>
      </c>
      <c r="M2155" s="32" t="s">
        <v>1939</v>
      </c>
      <c r="N2155" s="29">
        <v>673</v>
      </c>
      <c r="O2155" s="29">
        <v>84</v>
      </c>
      <c r="P2155" s="29">
        <v>95.4</v>
      </c>
      <c r="Q2155" s="29">
        <v>127</v>
      </c>
      <c r="R2155" s="29">
        <v>104.3</v>
      </c>
      <c r="S2155" s="33">
        <v>9.3291404612159234E-2</v>
      </c>
      <c r="T2155" s="34">
        <v>18355498.983228508</v>
      </c>
      <c r="U2155" s="34">
        <v>2551162.9134772117</v>
      </c>
      <c r="V2155" s="35">
        <v>15804336.069751296</v>
      </c>
      <c r="W2155" s="24">
        <v>0</v>
      </c>
      <c r="X2155" s="35">
        <v>15804336.069751296</v>
      </c>
    </row>
    <row r="2156" spans="1:24">
      <c r="A2156" s="24">
        <v>2155</v>
      </c>
      <c r="B2156" s="25" t="s">
        <v>60</v>
      </c>
      <c r="C2156" s="25" t="s">
        <v>86</v>
      </c>
      <c r="D2156" s="26">
        <v>43555</v>
      </c>
      <c r="E2156" s="27">
        <v>43555</v>
      </c>
      <c r="F2156" s="27">
        <v>43525</v>
      </c>
      <c r="G2156" s="27">
        <v>44798</v>
      </c>
      <c r="H2156" s="28">
        <v>3.4054794520547946</v>
      </c>
      <c r="I2156" s="29">
        <v>25</v>
      </c>
      <c r="J2156" s="30">
        <v>0.05</v>
      </c>
      <c r="K2156" s="29">
        <v>3.7999999999999999E-2</v>
      </c>
      <c r="L2156" s="31">
        <v>892531.1</v>
      </c>
      <c r="M2156" s="32" t="s">
        <v>2189</v>
      </c>
      <c r="N2156" s="29">
        <v>798</v>
      </c>
      <c r="O2156" s="29">
        <v>87</v>
      </c>
      <c r="P2156" s="29">
        <v>95.2</v>
      </c>
      <c r="Q2156" s="29">
        <v>127</v>
      </c>
      <c r="R2156" s="29">
        <v>95.3</v>
      </c>
      <c r="S2156" s="33">
        <v>1.0504201680671672E-3</v>
      </c>
      <c r="T2156" s="34">
        <v>893468.63266806724</v>
      </c>
      <c r="U2156" s="34">
        <v>115622.18464505066</v>
      </c>
      <c r="V2156" s="35">
        <v>777846.44802301656</v>
      </c>
      <c r="W2156" s="24">
        <v>0</v>
      </c>
      <c r="X2156" s="35">
        <v>777846.44802301656</v>
      </c>
    </row>
    <row r="2157" spans="1:24">
      <c r="A2157" s="24">
        <v>2156</v>
      </c>
      <c r="B2157" s="25" t="s">
        <v>60</v>
      </c>
      <c r="C2157" s="25" t="s">
        <v>90</v>
      </c>
      <c r="D2157" s="26">
        <v>43555</v>
      </c>
      <c r="E2157" s="27">
        <v>43555</v>
      </c>
      <c r="F2157" s="27">
        <v>43525</v>
      </c>
      <c r="G2157" s="27">
        <v>44798</v>
      </c>
      <c r="H2157" s="28">
        <v>3.4054794520547946</v>
      </c>
      <c r="I2157" s="29">
        <v>25</v>
      </c>
      <c r="J2157" s="30">
        <v>0.05</v>
      </c>
      <c r="K2157" s="29">
        <v>3.7999999999999999E-2</v>
      </c>
      <c r="L2157" s="31">
        <v>472500</v>
      </c>
      <c r="M2157" s="32" t="s">
        <v>2189</v>
      </c>
      <c r="N2157" s="29">
        <v>798</v>
      </c>
      <c r="O2157" s="29">
        <v>87</v>
      </c>
      <c r="P2157" s="29">
        <v>95.2</v>
      </c>
      <c r="Q2157" s="29">
        <v>127</v>
      </c>
      <c r="R2157" s="29">
        <v>95.3</v>
      </c>
      <c r="S2157" s="33">
        <v>1.0504201680671672E-3</v>
      </c>
      <c r="T2157" s="34">
        <v>472996.32352941175</v>
      </c>
      <c r="U2157" s="34">
        <v>61209.611905721191</v>
      </c>
      <c r="V2157" s="35">
        <v>411786.71162369056</v>
      </c>
      <c r="W2157" s="24">
        <v>0</v>
      </c>
      <c r="X2157" s="35">
        <v>411786.71162369056</v>
      </c>
    </row>
    <row r="2158" spans="1:24">
      <c r="A2158" s="24">
        <v>2157</v>
      </c>
      <c r="B2158" s="25" t="s">
        <v>60</v>
      </c>
      <c r="C2158" s="25" t="s">
        <v>91</v>
      </c>
      <c r="D2158" s="26">
        <v>43555</v>
      </c>
      <c r="E2158" s="27">
        <v>43555</v>
      </c>
      <c r="F2158" s="27">
        <v>43525</v>
      </c>
      <c r="G2158" s="27">
        <v>44798</v>
      </c>
      <c r="H2158" s="28">
        <v>3.4054794520547946</v>
      </c>
      <c r="I2158" s="29">
        <v>25</v>
      </c>
      <c r="J2158" s="30">
        <v>0.05</v>
      </c>
      <c r="K2158" s="29">
        <v>3.7999999999999999E-2</v>
      </c>
      <c r="L2158" s="31">
        <v>637760</v>
      </c>
      <c r="M2158" s="32" t="s">
        <v>2189</v>
      </c>
      <c r="N2158" s="29">
        <v>798</v>
      </c>
      <c r="O2158" s="29">
        <v>87</v>
      </c>
      <c r="P2158" s="29">
        <v>95.2</v>
      </c>
      <c r="Q2158" s="29">
        <v>127</v>
      </c>
      <c r="R2158" s="29">
        <v>95.3</v>
      </c>
      <c r="S2158" s="33">
        <v>1.0504201680671672E-3</v>
      </c>
      <c r="T2158" s="34">
        <v>638429.91596638656</v>
      </c>
      <c r="U2158" s="34">
        <v>82618.07849522274</v>
      </c>
      <c r="V2158" s="35">
        <v>555811.83747116383</v>
      </c>
      <c r="W2158" s="24">
        <v>0</v>
      </c>
      <c r="X2158" s="35">
        <v>555811.83747116383</v>
      </c>
    </row>
    <row r="2159" spans="1:24">
      <c r="A2159" s="24">
        <v>2158</v>
      </c>
      <c r="B2159" s="25" t="s">
        <v>60</v>
      </c>
      <c r="C2159" s="25" t="s">
        <v>92</v>
      </c>
      <c r="D2159" s="26">
        <v>43555</v>
      </c>
      <c r="E2159" s="27">
        <v>43555</v>
      </c>
      <c r="F2159" s="27">
        <v>43525</v>
      </c>
      <c r="G2159" s="27">
        <v>44798</v>
      </c>
      <c r="H2159" s="28">
        <v>3.4054794520547946</v>
      </c>
      <c r="I2159" s="29">
        <v>25</v>
      </c>
      <c r="J2159" s="30">
        <v>0.05</v>
      </c>
      <c r="K2159" s="29">
        <v>3.7999999999999999E-2</v>
      </c>
      <c r="L2159" s="31">
        <v>21044329</v>
      </c>
      <c r="M2159" s="32" t="s">
        <v>2189</v>
      </c>
      <c r="N2159" s="29">
        <v>798</v>
      </c>
      <c r="O2159" s="29">
        <v>87</v>
      </c>
      <c r="P2159" s="29">
        <v>95.2</v>
      </c>
      <c r="Q2159" s="29">
        <v>127</v>
      </c>
      <c r="R2159" s="29">
        <v>95.3</v>
      </c>
      <c r="S2159" s="33">
        <v>1.0504201680671672E-3</v>
      </c>
      <c r="T2159" s="34">
        <v>21066434.387605041</v>
      </c>
      <c r="U2159" s="34">
        <v>2726169.7585318806</v>
      </c>
      <c r="V2159" s="35">
        <v>18340264.629073162</v>
      </c>
      <c r="W2159" s="24">
        <v>0</v>
      </c>
      <c r="X2159" s="35">
        <v>18340264.629073162</v>
      </c>
    </row>
    <row r="2160" spans="1:24">
      <c r="A2160" s="24">
        <v>2159</v>
      </c>
      <c r="B2160" s="25" t="s">
        <v>60</v>
      </c>
      <c r="C2160" s="25" t="s">
        <v>93</v>
      </c>
      <c r="D2160" s="26">
        <v>43555</v>
      </c>
      <c r="E2160" s="27">
        <v>43555</v>
      </c>
      <c r="F2160" s="27">
        <v>43525</v>
      </c>
      <c r="G2160" s="27">
        <v>44798</v>
      </c>
      <c r="H2160" s="28">
        <v>3.4054794520547946</v>
      </c>
      <c r="I2160" s="29">
        <v>25</v>
      </c>
      <c r="J2160" s="30">
        <v>0.05</v>
      </c>
      <c r="K2160" s="29">
        <v>3.7999999999999999E-2</v>
      </c>
      <c r="L2160" s="31">
        <v>969266</v>
      </c>
      <c r="M2160" s="32" t="s">
        <v>2189</v>
      </c>
      <c r="N2160" s="29">
        <v>798</v>
      </c>
      <c r="O2160" s="29">
        <v>87</v>
      </c>
      <c r="P2160" s="29">
        <v>95.2</v>
      </c>
      <c r="Q2160" s="29">
        <v>127</v>
      </c>
      <c r="R2160" s="29">
        <v>95.3</v>
      </c>
      <c r="S2160" s="33">
        <v>1.0504201680671672E-3</v>
      </c>
      <c r="T2160" s="34">
        <v>970284.13655462186</v>
      </c>
      <c r="U2160" s="34">
        <v>125562.74220827674</v>
      </c>
      <c r="V2160" s="35">
        <v>844721.3943463451</v>
      </c>
      <c r="W2160" s="24">
        <v>0</v>
      </c>
      <c r="X2160" s="35">
        <v>844721.3943463451</v>
      </c>
    </row>
    <row r="2161" spans="1:24">
      <c r="A2161" s="24">
        <v>2160</v>
      </c>
      <c r="B2161" s="25" t="s">
        <v>60</v>
      </c>
      <c r="C2161" s="25" t="s">
        <v>94</v>
      </c>
      <c r="D2161" s="26">
        <v>43555</v>
      </c>
      <c r="E2161" s="27">
        <v>43555</v>
      </c>
      <c r="F2161" s="27">
        <v>43525</v>
      </c>
      <c r="G2161" s="27">
        <v>44798</v>
      </c>
      <c r="H2161" s="28">
        <v>3.4054794520547946</v>
      </c>
      <c r="I2161" s="29">
        <v>25</v>
      </c>
      <c r="J2161" s="30">
        <v>0.05</v>
      </c>
      <c r="K2161" s="29">
        <v>3.7999999999999999E-2</v>
      </c>
      <c r="L2161" s="31">
        <v>735000</v>
      </c>
      <c r="M2161" s="32" t="s">
        <v>2189</v>
      </c>
      <c r="N2161" s="29">
        <v>798</v>
      </c>
      <c r="O2161" s="29">
        <v>87</v>
      </c>
      <c r="P2161" s="29">
        <v>95.2</v>
      </c>
      <c r="Q2161" s="29">
        <v>127</v>
      </c>
      <c r="R2161" s="29">
        <v>95.3</v>
      </c>
      <c r="S2161" s="33">
        <v>1.0504201680671672E-3</v>
      </c>
      <c r="T2161" s="34">
        <v>735772.0588235294</v>
      </c>
      <c r="U2161" s="34">
        <v>95214.951853344071</v>
      </c>
      <c r="V2161" s="35">
        <v>640557.1069701853</v>
      </c>
      <c r="W2161" s="24">
        <v>0</v>
      </c>
      <c r="X2161" s="35">
        <v>640557.1069701853</v>
      </c>
    </row>
    <row r="2162" spans="1:24">
      <c r="A2162" s="24">
        <v>2161</v>
      </c>
      <c r="B2162" s="25" t="s">
        <v>60</v>
      </c>
      <c r="C2162" s="25" t="s">
        <v>95</v>
      </c>
      <c r="D2162" s="26">
        <v>43555</v>
      </c>
      <c r="E2162" s="27">
        <v>43555</v>
      </c>
      <c r="F2162" s="27">
        <v>43525</v>
      </c>
      <c r="G2162" s="27">
        <v>44798</v>
      </c>
      <c r="H2162" s="28">
        <v>3.4054794520547946</v>
      </c>
      <c r="I2162" s="29">
        <v>25</v>
      </c>
      <c r="J2162" s="30">
        <v>0.05</v>
      </c>
      <c r="K2162" s="29">
        <v>3.7999999999999999E-2</v>
      </c>
      <c r="L2162" s="31">
        <v>126000</v>
      </c>
      <c r="M2162" s="32" t="s">
        <v>2189</v>
      </c>
      <c r="N2162" s="29">
        <v>798</v>
      </c>
      <c r="O2162" s="29">
        <v>87</v>
      </c>
      <c r="P2162" s="29">
        <v>95.2</v>
      </c>
      <c r="Q2162" s="29">
        <v>127</v>
      </c>
      <c r="R2162" s="29">
        <v>95.3</v>
      </c>
      <c r="S2162" s="33">
        <v>1.0504201680671672E-3</v>
      </c>
      <c r="T2162" s="34">
        <v>126132.35294117648</v>
      </c>
      <c r="U2162" s="34">
        <v>16322.563174858986</v>
      </c>
      <c r="V2162" s="35">
        <v>109809.7897663175</v>
      </c>
      <c r="W2162" s="24">
        <v>0</v>
      </c>
      <c r="X2162" s="35">
        <v>109809.7897663175</v>
      </c>
    </row>
    <row r="2163" spans="1:24">
      <c r="A2163" s="24">
        <v>2162</v>
      </c>
      <c r="B2163" s="25" t="s">
        <v>60</v>
      </c>
      <c r="C2163" s="25" t="s">
        <v>96</v>
      </c>
      <c r="D2163" s="26">
        <v>43555</v>
      </c>
      <c r="E2163" s="27">
        <v>43555</v>
      </c>
      <c r="F2163" s="27">
        <v>43525</v>
      </c>
      <c r="G2163" s="27">
        <v>44798</v>
      </c>
      <c r="H2163" s="28">
        <v>3.4054794520547946</v>
      </c>
      <c r="I2163" s="29">
        <v>25</v>
      </c>
      <c r="J2163" s="30">
        <v>0.05</v>
      </c>
      <c r="K2163" s="29">
        <v>3.7999999999999999E-2</v>
      </c>
      <c r="L2163" s="31">
        <v>29327302</v>
      </c>
      <c r="M2163" s="32" t="s">
        <v>2189</v>
      </c>
      <c r="N2163" s="29">
        <v>798</v>
      </c>
      <c r="O2163" s="29">
        <v>87</v>
      </c>
      <c r="P2163" s="29">
        <v>95.2</v>
      </c>
      <c r="Q2163" s="29">
        <v>127</v>
      </c>
      <c r="R2163" s="29">
        <v>95.3</v>
      </c>
      <c r="S2163" s="33">
        <v>1.0504201680671672E-3</v>
      </c>
      <c r="T2163" s="34">
        <v>29358107.989495799</v>
      </c>
      <c r="U2163" s="34">
        <v>3799180.4733584784</v>
      </c>
      <c r="V2163" s="35">
        <v>25558927.516137321</v>
      </c>
      <c r="W2163" s="24">
        <v>0</v>
      </c>
      <c r="X2163" s="35">
        <v>25558927.516137321</v>
      </c>
    </row>
    <row r="2164" spans="1:24">
      <c r="A2164" s="24">
        <v>2163</v>
      </c>
      <c r="B2164" s="25" t="s">
        <v>60</v>
      </c>
      <c r="C2164" s="25" t="s">
        <v>97</v>
      </c>
      <c r="D2164" s="26">
        <v>43555</v>
      </c>
      <c r="E2164" s="27">
        <v>43555</v>
      </c>
      <c r="F2164" s="27">
        <v>43525</v>
      </c>
      <c r="G2164" s="27">
        <v>44798</v>
      </c>
      <c r="H2164" s="28">
        <v>3.4054794520547946</v>
      </c>
      <c r="I2164" s="29">
        <v>25</v>
      </c>
      <c r="J2164" s="30">
        <v>0.05</v>
      </c>
      <c r="K2164" s="29">
        <v>3.7999999999999999E-2</v>
      </c>
      <c r="L2164" s="31">
        <v>1517250</v>
      </c>
      <c r="M2164" s="32" t="s">
        <v>1941</v>
      </c>
      <c r="N2164" s="29">
        <v>674</v>
      </c>
      <c r="O2164" s="29">
        <v>87</v>
      </c>
      <c r="P2164" s="29">
        <v>106.1</v>
      </c>
      <c r="Q2164" s="29">
        <v>127</v>
      </c>
      <c r="R2164" s="29">
        <v>122.8</v>
      </c>
      <c r="S2164" s="33">
        <v>0.15739868049010372</v>
      </c>
      <c r="T2164" s="34">
        <v>1756063.1479736099</v>
      </c>
      <c r="U2164" s="34">
        <v>227249.00474352186</v>
      </c>
      <c r="V2164" s="35">
        <v>1528814.1432300881</v>
      </c>
      <c r="W2164" s="24">
        <v>0</v>
      </c>
      <c r="X2164" s="35">
        <v>1528814.1432300881</v>
      </c>
    </row>
    <row r="2165" spans="1:24">
      <c r="A2165" s="24">
        <v>2164</v>
      </c>
      <c r="B2165" s="25" t="s">
        <v>60</v>
      </c>
      <c r="C2165" s="25" t="s">
        <v>98</v>
      </c>
      <c r="D2165" s="26">
        <v>43555</v>
      </c>
      <c r="E2165" s="27">
        <v>43555</v>
      </c>
      <c r="F2165" s="27">
        <v>43525</v>
      </c>
      <c r="G2165" s="27">
        <v>44798</v>
      </c>
      <c r="H2165" s="28">
        <v>3.4054794520547946</v>
      </c>
      <c r="I2165" s="29">
        <v>25</v>
      </c>
      <c r="J2165" s="30">
        <v>0.05</v>
      </c>
      <c r="K2165" s="29">
        <v>3.7999999999999999E-2</v>
      </c>
      <c r="L2165" s="31">
        <v>312900</v>
      </c>
      <c r="M2165" s="32" t="s">
        <v>2189</v>
      </c>
      <c r="N2165" s="29">
        <v>798</v>
      </c>
      <c r="O2165" s="29">
        <v>87</v>
      </c>
      <c r="P2165" s="29">
        <v>95.2</v>
      </c>
      <c r="Q2165" s="29">
        <v>127</v>
      </c>
      <c r="R2165" s="29">
        <v>95.3</v>
      </c>
      <c r="S2165" s="33">
        <v>1.0504201680671672E-3</v>
      </c>
      <c r="T2165" s="34">
        <v>313228.67647058825</v>
      </c>
      <c r="U2165" s="34">
        <v>40534.365217566476</v>
      </c>
      <c r="V2165" s="35">
        <v>272694.31125302176</v>
      </c>
      <c r="W2165" s="24">
        <v>0</v>
      </c>
      <c r="X2165" s="35">
        <v>272694.31125302176</v>
      </c>
    </row>
    <row r="2166" spans="1:24">
      <c r="A2166" s="24">
        <v>2165</v>
      </c>
      <c r="B2166" s="25" t="s">
        <v>60</v>
      </c>
      <c r="C2166" s="25" t="s">
        <v>99</v>
      </c>
      <c r="D2166" s="26">
        <v>43555</v>
      </c>
      <c r="E2166" s="27">
        <v>43555</v>
      </c>
      <c r="F2166" s="27">
        <v>43525</v>
      </c>
      <c r="G2166" s="27">
        <v>44798</v>
      </c>
      <c r="H2166" s="28">
        <v>3.4054794520547946</v>
      </c>
      <c r="I2166" s="29">
        <v>25</v>
      </c>
      <c r="J2166" s="30">
        <v>0.05</v>
      </c>
      <c r="K2166" s="29">
        <v>3.7999999999999999E-2</v>
      </c>
      <c r="L2166" s="31">
        <v>1174950</v>
      </c>
      <c r="M2166" s="32" t="s">
        <v>2189</v>
      </c>
      <c r="N2166" s="29">
        <v>798</v>
      </c>
      <c r="O2166" s="29">
        <v>87</v>
      </c>
      <c r="P2166" s="29">
        <v>95.2</v>
      </c>
      <c r="Q2166" s="29">
        <v>127</v>
      </c>
      <c r="R2166" s="29">
        <v>95.3</v>
      </c>
      <c r="S2166" s="33">
        <v>1.0504201680671672E-3</v>
      </c>
      <c r="T2166" s="34">
        <v>1176184.1911764706</v>
      </c>
      <c r="U2166" s="34">
        <v>152207.90160556004</v>
      </c>
      <c r="V2166" s="35">
        <v>1023976.2895709106</v>
      </c>
      <c r="W2166" s="24">
        <v>0</v>
      </c>
      <c r="X2166" s="35">
        <v>1023976.2895709106</v>
      </c>
    </row>
    <row r="2167" spans="1:24">
      <c r="A2167" s="24">
        <v>2166</v>
      </c>
      <c r="B2167" s="25" t="s">
        <v>60</v>
      </c>
      <c r="C2167" s="25" t="s">
        <v>100</v>
      </c>
      <c r="D2167" s="26">
        <v>43555</v>
      </c>
      <c r="E2167" s="27">
        <v>43555</v>
      </c>
      <c r="F2167" s="27">
        <v>43525</v>
      </c>
      <c r="G2167" s="27">
        <v>44798</v>
      </c>
      <c r="H2167" s="28">
        <v>3.4054794520547946</v>
      </c>
      <c r="I2167" s="29">
        <v>25</v>
      </c>
      <c r="J2167" s="30">
        <v>0.05</v>
      </c>
      <c r="K2167" s="29">
        <v>3.7999999999999999E-2</v>
      </c>
      <c r="L2167" s="31">
        <v>582750</v>
      </c>
      <c r="M2167" s="32" t="s">
        <v>1973</v>
      </c>
      <c r="N2167" s="29">
        <v>690</v>
      </c>
      <c r="O2167" s="29">
        <v>87</v>
      </c>
      <c r="P2167" s="29">
        <v>111</v>
      </c>
      <c r="Q2167" s="29">
        <v>127</v>
      </c>
      <c r="R2167" s="29">
        <v>145.69999999999999</v>
      </c>
      <c r="S2167" s="33">
        <v>0.31261261261261253</v>
      </c>
      <c r="T2167" s="34">
        <v>764925</v>
      </c>
      <c r="U2167" s="34">
        <v>98987.582054794519</v>
      </c>
      <c r="V2167" s="35">
        <v>665937.41794520547</v>
      </c>
      <c r="W2167" s="24">
        <v>0</v>
      </c>
      <c r="X2167" s="35">
        <v>665937.41794520547</v>
      </c>
    </row>
    <row r="2168" spans="1:24">
      <c r="A2168" s="24">
        <v>2167</v>
      </c>
      <c r="B2168" s="25" t="s">
        <v>60</v>
      </c>
      <c r="C2168" s="25" t="s">
        <v>101</v>
      </c>
      <c r="D2168" s="26">
        <v>43555</v>
      </c>
      <c r="E2168" s="27">
        <v>43555</v>
      </c>
      <c r="F2168" s="27">
        <v>43525</v>
      </c>
      <c r="G2168" s="27">
        <v>44798</v>
      </c>
      <c r="H2168" s="28">
        <v>3.4054794520547946</v>
      </c>
      <c r="I2168" s="29">
        <v>25</v>
      </c>
      <c r="J2168" s="30">
        <v>0.05</v>
      </c>
      <c r="K2168" s="29">
        <v>3.7999999999999999E-2</v>
      </c>
      <c r="L2168" s="31">
        <v>9976171</v>
      </c>
      <c r="M2168" s="32" t="s">
        <v>2189</v>
      </c>
      <c r="N2168" s="29">
        <v>798</v>
      </c>
      <c r="O2168" s="29">
        <v>87</v>
      </c>
      <c r="P2168" s="29">
        <v>95.2</v>
      </c>
      <c r="Q2168" s="29">
        <v>127</v>
      </c>
      <c r="R2168" s="29">
        <v>95.3</v>
      </c>
      <c r="S2168" s="33">
        <v>1.0504201680671672E-3</v>
      </c>
      <c r="T2168" s="34">
        <v>9986650.1712184865</v>
      </c>
      <c r="U2168" s="34">
        <v>1292354.6142118738</v>
      </c>
      <c r="V2168" s="35">
        <v>8694295.5570066124</v>
      </c>
      <c r="W2168" s="24">
        <v>0</v>
      </c>
      <c r="X2168" s="35">
        <v>8694295.5570066124</v>
      </c>
    </row>
    <row r="2169" spans="1:24">
      <c r="A2169" s="24">
        <v>2168</v>
      </c>
      <c r="B2169" s="25" t="s">
        <v>60</v>
      </c>
      <c r="C2169" s="25" t="s">
        <v>102</v>
      </c>
      <c r="D2169" s="26">
        <v>43555</v>
      </c>
      <c r="E2169" s="27">
        <v>43555</v>
      </c>
      <c r="F2169" s="27">
        <v>43525</v>
      </c>
      <c r="G2169" s="27">
        <v>44798</v>
      </c>
      <c r="H2169" s="28">
        <v>3.4054794520547946</v>
      </c>
      <c r="I2169" s="29">
        <v>25</v>
      </c>
      <c r="J2169" s="30">
        <v>0.05</v>
      </c>
      <c r="K2169" s="29">
        <v>3.7999999999999999E-2</v>
      </c>
      <c r="L2169" s="31">
        <v>21103901</v>
      </c>
      <c r="M2169" s="32" t="s">
        <v>2189</v>
      </c>
      <c r="N2169" s="29">
        <v>798</v>
      </c>
      <c r="O2169" s="29">
        <v>87</v>
      </c>
      <c r="P2169" s="29">
        <v>95.2</v>
      </c>
      <c r="Q2169" s="29">
        <v>127</v>
      </c>
      <c r="R2169" s="29">
        <v>95.3</v>
      </c>
      <c r="S2169" s="33">
        <v>1.0504201680671672E-3</v>
      </c>
      <c r="T2169" s="34">
        <v>21126068.963235293</v>
      </c>
      <c r="U2169" s="34">
        <v>2733886.9627656327</v>
      </c>
      <c r="V2169" s="35">
        <v>18392182.000469659</v>
      </c>
      <c r="W2169" s="24">
        <v>0</v>
      </c>
      <c r="X2169" s="35">
        <v>18392182.000469659</v>
      </c>
    </row>
    <row r="2170" spans="1:24">
      <c r="A2170" s="24">
        <v>2169</v>
      </c>
      <c r="B2170" s="25" t="s">
        <v>60</v>
      </c>
      <c r="C2170" s="25" t="s">
        <v>103</v>
      </c>
      <c r="D2170" s="26">
        <v>43555</v>
      </c>
      <c r="E2170" s="27">
        <v>43555</v>
      </c>
      <c r="F2170" s="27">
        <v>43525</v>
      </c>
      <c r="G2170" s="27">
        <v>44798</v>
      </c>
      <c r="H2170" s="28">
        <v>3.4054794520547946</v>
      </c>
      <c r="I2170" s="29">
        <v>25</v>
      </c>
      <c r="J2170" s="30">
        <v>0.05</v>
      </c>
      <c r="K2170" s="29">
        <v>3.7999999999999999E-2</v>
      </c>
      <c r="L2170" s="31">
        <v>580650</v>
      </c>
      <c r="M2170" s="32" t="s">
        <v>2189</v>
      </c>
      <c r="N2170" s="29">
        <v>798</v>
      </c>
      <c r="O2170" s="29">
        <v>87</v>
      </c>
      <c r="P2170" s="29">
        <v>95.2</v>
      </c>
      <c r="Q2170" s="29">
        <v>127</v>
      </c>
      <c r="R2170" s="29">
        <v>95.3</v>
      </c>
      <c r="S2170" s="33">
        <v>1.0504201680671672E-3</v>
      </c>
      <c r="T2170" s="34">
        <v>581259.92647058819</v>
      </c>
      <c r="U2170" s="34">
        <v>75219.811964141816</v>
      </c>
      <c r="V2170" s="35">
        <v>506040.11450644641</v>
      </c>
      <c r="W2170" s="24">
        <v>0</v>
      </c>
      <c r="X2170" s="35">
        <v>506040.11450644641</v>
      </c>
    </row>
    <row r="2171" spans="1:24">
      <c r="A2171" s="24">
        <v>2170</v>
      </c>
      <c r="B2171" s="25" t="s">
        <v>60</v>
      </c>
      <c r="C2171" s="25" t="s">
        <v>104</v>
      </c>
      <c r="D2171" s="26">
        <v>43555</v>
      </c>
      <c r="E2171" s="27">
        <v>43555</v>
      </c>
      <c r="F2171" s="27">
        <v>43525</v>
      </c>
      <c r="G2171" s="27">
        <v>44798</v>
      </c>
      <c r="H2171" s="28">
        <v>3.4054794520547946</v>
      </c>
      <c r="I2171" s="29">
        <v>25</v>
      </c>
      <c r="J2171" s="30">
        <v>0.05</v>
      </c>
      <c r="K2171" s="29">
        <v>3.7999999999999999E-2</v>
      </c>
      <c r="L2171" s="31">
        <v>175035</v>
      </c>
      <c r="M2171" s="32" t="s">
        <v>1877</v>
      </c>
      <c r="N2171" s="29">
        <v>642</v>
      </c>
      <c r="O2171" s="29">
        <v>87</v>
      </c>
      <c r="P2171" s="29">
        <v>79.5</v>
      </c>
      <c r="Q2171" s="29">
        <v>127</v>
      </c>
      <c r="R2171" s="29">
        <v>94</v>
      </c>
      <c r="S2171" s="33">
        <v>0.18238993710691823</v>
      </c>
      <c r="T2171" s="34">
        <v>206959.62264150943</v>
      </c>
      <c r="U2171" s="34">
        <v>26782.276207805633</v>
      </c>
      <c r="V2171" s="35">
        <v>180177.34643370379</v>
      </c>
      <c r="W2171" s="24">
        <v>0</v>
      </c>
      <c r="X2171" s="35">
        <v>180177.34643370379</v>
      </c>
    </row>
    <row r="2172" spans="1:24">
      <c r="A2172" s="24">
        <v>2171</v>
      </c>
      <c r="B2172" s="25" t="s">
        <v>60</v>
      </c>
      <c r="C2172" s="25" t="s">
        <v>105</v>
      </c>
      <c r="D2172" s="26">
        <v>43555</v>
      </c>
      <c r="E2172" s="27">
        <v>43555</v>
      </c>
      <c r="F2172" s="27">
        <v>43525</v>
      </c>
      <c r="G2172" s="27">
        <v>44798</v>
      </c>
      <c r="H2172" s="28">
        <v>3.4054794520547946</v>
      </c>
      <c r="I2172" s="29">
        <v>25</v>
      </c>
      <c r="J2172" s="30">
        <v>0.05</v>
      </c>
      <c r="K2172" s="29">
        <v>3.7999999999999999E-2</v>
      </c>
      <c r="L2172" s="31">
        <v>132796</v>
      </c>
      <c r="M2172" s="32" t="s">
        <v>2189</v>
      </c>
      <c r="N2172" s="29">
        <v>798</v>
      </c>
      <c r="O2172" s="29">
        <v>87</v>
      </c>
      <c r="P2172" s="29">
        <v>95.2</v>
      </c>
      <c r="Q2172" s="29">
        <v>127</v>
      </c>
      <c r="R2172" s="29">
        <v>95.3</v>
      </c>
      <c r="S2172" s="33">
        <v>1.0504201680671672E-3</v>
      </c>
      <c r="T2172" s="34">
        <v>132935.49159663866</v>
      </c>
      <c r="U2172" s="34">
        <v>17202.945233083919</v>
      </c>
      <c r="V2172" s="35">
        <v>115732.54636355475</v>
      </c>
      <c r="W2172" s="24">
        <v>0</v>
      </c>
      <c r="X2172" s="35">
        <v>115732.54636355475</v>
      </c>
    </row>
    <row r="2173" spans="1:24">
      <c r="A2173" s="24">
        <v>2172</v>
      </c>
      <c r="B2173" s="25" t="s">
        <v>60</v>
      </c>
      <c r="C2173" s="25" t="s">
        <v>106</v>
      </c>
      <c r="D2173" s="26">
        <v>43555</v>
      </c>
      <c r="E2173" s="27">
        <v>43555</v>
      </c>
      <c r="F2173" s="27">
        <v>43525</v>
      </c>
      <c r="G2173" s="27">
        <v>44798</v>
      </c>
      <c r="H2173" s="28">
        <v>3.4054794520547946</v>
      </c>
      <c r="I2173" s="29">
        <v>25</v>
      </c>
      <c r="J2173" s="30">
        <v>0.05</v>
      </c>
      <c r="K2173" s="29">
        <v>3.7999999999999999E-2</v>
      </c>
      <c r="L2173" s="31">
        <v>469552</v>
      </c>
      <c r="M2173" s="32" t="s">
        <v>1871</v>
      </c>
      <c r="N2173" s="29">
        <v>639</v>
      </c>
      <c r="O2173" s="29">
        <v>87</v>
      </c>
      <c r="P2173" s="29">
        <v>111.4</v>
      </c>
      <c r="Q2173" s="29">
        <v>127</v>
      </c>
      <c r="R2173" s="29">
        <v>116.2</v>
      </c>
      <c r="S2173" s="33">
        <v>4.3087971274685791E-2</v>
      </c>
      <c r="T2173" s="34">
        <v>489784.04308797128</v>
      </c>
      <c r="U2173" s="34">
        <v>63382.080797855437</v>
      </c>
      <c r="V2173" s="35">
        <v>426401.96229011583</v>
      </c>
      <c r="W2173" s="24">
        <v>0</v>
      </c>
      <c r="X2173" s="35">
        <v>426401.96229011583</v>
      </c>
    </row>
    <row r="2174" spans="1:24">
      <c r="A2174" s="24">
        <v>2173</v>
      </c>
      <c r="B2174" s="25" t="s">
        <v>60</v>
      </c>
      <c r="C2174" s="25" t="s">
        <v>110</v>
      </c>
      <c r="D2174" s="26">
        <v>43555</v>
      </c>
      <c r="E2174" s="27">
        <v>43555</v>
      </c>
      <c r="F2174" s="27">
        <v>43525</v>
      </c>
      <c r="G2174" s="27">
        <v>44798</v>
      </c>
      <c r="H2174" s="28">
        <v>3.4054794520547946</v>
      </c>
      <c r="I2174" s="29">
        <v>25</v>
      </c>
      <c r="J2174" s="30">
        <v>0.05</v>
      </c>
      <c r="K2174" s="29">
        <v>3.7999999999999999E-2</v>
      </c>
      <c r="L2174" s="31">
        <v>16789210</v>
      </c>
      <c r="M2174" s="32" t="s">
        <v>1939</v>
      </c>
      <c r="N2174" s="29">
        <v>673</v>
      </c>
      <c r="O2174" s="29">
        <v>87</v>
      </c>
      <c r="P2174" s="29">
        <v>96.3</v>
      </c>
      <c r="Q2174" s="29">
        <v>127</v>
      </c>
      <c r="R2174" s="29">
        <v>104.3</v>
      </c>
      <c r="S2174" s="33">
        <v>8.3073727933541022E-2</v>
      </c>
      <c r="T2174" s="34">
        <v>18183952.263759084</v>
      </c>
      <c r="U2174" s="34">
        <v>2353152.8800723194</v>
      </c>
      <c r="V2174" s="35">
        <v>15830799.383686764</v>
      </c>
      <c r="W2174" s="24">
        <v>0</v>
      </c>
      <c r="X2174" s="35">
        <v>15830799.383686764</v>
      </c>
    </row>
    <row r="2175" spans="1:24">
      <c r="A2175" s="24">
        <v>2174</v>
      </c>
      <c r="B2175" s="25" t="s">
        <v>60</v>
      </c>
      <c r="C2175" s="25" t="s">
        <v>86</v>
      </c>
      <c r="D2175" s="26">
        <v>43555</v>
      </c>
      <c r="E2175" s="27">
        <v>43555</v>
      </c>
      <c r="F2175" s="27">
        <v>43525</v>
      </c>
      <c r="G2175" s="27">
        <v>44798</v>
      </c>
      <c r="H2175" s="28">
        <v>3.4054794520547946</v>
      </c>
      <c r="I2175" s="29">
        <v>25</v>
      </c>
      <c r="J2175" s="30">
        <v>0.05</v>
      </c>
      <c r="K2175" s="29">
        <v>3.7999999999999999E-2</v>
      </c>
      <c r="L2175" s="31">
        <v>892500</v>
      </c>
      <c r="M2175" s="32" t="s">
        <v>2189</v>
      </c>
      <c r="N2175" s="29">
        <v>798</v>
      </c>
      <c r="O2175" s="29">
        <v>87</v>
      </c>
      <c r="P2175" s="29">
        <v>95.2</v>
      </c>
      <c r="Q2175" s="29">
        <v>127</v>
      </c>
      <c r="R2175" s="29">
        <v>95.3</v>
      </c>
      <c r="S2175" s="33">
        <v>1.0504201680671672E-3</v>
      </c>
      <c r="T2175" s="34">
        <v>893437.5</v>
      </c>
      <c r="U2175" s="34">
        <v>115618.15582191781</v>
      </c>
      <c r="V2175" s="35">
        <v>777819.34417808219</v>
      </c>
      <c r="W2175" s="24">
        <v>0</v>
      </c>
      <c r="X2175" s="35">
        <v>777819.34417808219</v>
      </c>
    </row>
    <row r="2176" spans="1:24">
      <c r="A2176" s="24">
        <v>2175</v>
      </c>
      <c r="B2176" s="25" t="s">
        <v>60</v>
      </c>
      <c r="C2176" s="25" t="s">
        <v>90</v>
      </c>
      <c r="D2176" s="26">
        <v>43555</v>
      </c>
      <c r="E2176" s="27">
        <v>43555</v>
      </c>
      <c r="F2176" s="27">
        <v>43525</v>
      </c>
      <c r="G2176" s="27">
        <v>44798</v>
      </c>
      <c r="H2176" s="28">
        <v>3.4054794520547946</v>
      </c>
      <c r="I2176" s="29">
        <v>25</v>
      </c>
      <c r="J2176" s="30">
        <v>0.05</v>
      </c>
      <c r="K2176" s="29">
        <v>3.7999999999999999E-2</v>
      </c>
      <c r="L2176" s="31">
        <v>472500</v>
      </c>
      <c r="M2176" s="32" t="s">
        <v>2189</v>
      </c>
      <c r="N2176" s="29">
        <v>798</v>
      </c>
      <c r="O2176" s="29">
        <v>87</v>
      </c>
      <c r="P2176" s="29">
        <v>95.2</v>
      </c>
      <c r="Q2176" s="29">
        <v>127</v>
      </c>
      <c r="R2176" s="29">
        <v>95.3</v>
      </c>
      <c r="S2176" s="33">
        <v>1.0504201680671672E-3</v>
      </c>
      <c r="T2176" s="34">
        <v>472996.32352941175</v>
      </c>
      <c r="U2176" s="34">
        <v>61209.611905721191</v>
      </c>
      <c r="V2176" s="35">
        <v>411786.71162369056</v>
      </c>
      <c r="W2176" s="24">
        <v>0</v>
      </c>
      <c r="X2176" s="35">
        <v>411786.71162369056</v>
      </c>
    </row>
    <row r="2177" spans="1:24">
      <c r="A2177" s="24">
        <v>2176</v>
      </c>
      <c r="B2177" s="25" t="s">
        <v>60</v>
      </c>
      <c r="C2177" s="25" t="s">
        <v>91</v>
      </c>
      <c r="D2177" s="26">
        <v>43555</v>
      </c>
      <c r="E2177" s="27">
        <v>43555</v>
      </c>
      <c r="F2177" s="27">
        <v>43525</v>
      </c>
      <c r="G2177" s="27">
        <v>44798</v>
      </c>
      <c r="H2177" s="28">
        <v>3.4054794520547946</v>
      </c>
      <c r="I2177" s="29">
        <v>25</v>
      </c>
      <c r="J2177" s="30">
        <v>0.05</v>
      </c>
      <c r="K2177" s="29">
        <v>3.7999999999999999E-2</v>
      </c>
      <c r="L2177" s="31">
        <v>637760</v>
      </c>
      <c r="M2177" s="32" t="s">
        <v>2189</v>
      </c>
      <c r="N2177" s="29">
        <v>798</v>
      </c>
      <c r="O2177" s="29">
        <v>87</v>
      </c>
      <c r="P2177" s="29">
        <v>95.2</v>
      </c>
      <c r="Q2177" s="29">
        <v>127</v>
      </c>
      <c r="R2177" s="29">
        <v>95.3</v>
      </c>
      <c r="S2177" s="33">
        <v>1.0504201680671672E-3</v>
      </c>
      <c r="T2177" s="34">
        <v>638429.91596638656</v>
      </c>
      <c r="U2177" s="34">
        <v>82618.07849522274</v>
      </c>
      <c r="V2177" s="35">
        <v>555811.83747116383</v>
      </c>
      <c r="W2177" s="24">
        <v>0</v>
      </c>
      <c r="X2177" s="35">
        <v>555811.83747116383</v>
      </c>
    </row>
    <row r="2178" spans="1:24">
      <c r="A2178" s="24">
        <v>2177</v>
      </c>
      <c r="B2178" s="25" t="s">
        <v>60</v>
      </c>
      <c r="C2178" s="25" t="s">
        <v>92</v>
      </c>
      <c r="D2178" s="26">
        <v>43555</v>
      </c>
      <c r="E2178" s="27">
        <v>43555</v>
      </c>
      <c r="F2178" s="27">
        <v>43525</v>
      </c>
      <c r="G2178" s="27">
        <v>44798</v>
      </c>
      <c r="H2178" s="28">
        <v>3.4054794520547946</v>
      </c>
      <c r="I2178" s="29">
        <v>25</v>
      </c>
      <c r="J2178" s="30">
        <v>0.05</v>
      </c>
      <c r="K2178" s="29">
        <v>3.7999999999999999E-2</v>
      </c>
      <c r="L2178" s="31">
        <v>21044329</v>
      </c>
      <c r="M2178" s="32" t="s">
        <v>2189</v>
      </c>
      <c r="N2178" s="29">
        <v>798</v>
      </c>
      <c r="O2178" s="29">
        <v>87</v>
      </c>
      <c r="P2178" s="29">
        <v>95.2</v>
      </c>
      <c r="Q2178" s="29">
        <v>127</v>
      </c>
      <c r="R2178" s="29">
        <v>95.3</v>
      </c>
      <c r="S2178" s="33">
        <v>1.0504201680671672E-3</v>
      </c>
      <c r="T2178" s="34">
        <v>21066434.387605041</v>
      </c>
      <c r="U2178" s="34">
        <v>2726169.7585318806</v>
      </c>
      <c r="V2178" s="35">
        <v>18340264.629073162</v>
      </c>
      <c r="W2178" s="24">
        <v>0</v>
      </c>
      <c r="X2178" s="35">
        <v>18340264.629073162</v>
      </c>
    </row>
    <row r="2179" spans="1:24">
      <c r="A2179" s="24">
        <v>2178</v>
      </c>
      <c r="B2179" s="25" t="s">
        <v>60</v>
      </c>
      <c r="C2179" s="25" t="s">
        <v>93</v>
      </c>
      <c r="D2179" s="26">
        <v>43555</v>
      </c>
      <c r="E2179" s="27">
        <v>43555</v>
      </c>
      <c r="F2179" s="27">
        <v>43525</v>
      </c>
      <c r="G2179" s="27">
        <v>44798</v>
      </c>
      <c r="H2179" s="28">
        <v>3.4054794520547946</v>
      </c>
      <c r="I2179" s="29">
        <v>25</v>
      </c>
      <c r="J2179" s="30">
        <v>0.05</v>
      </c>
      <c r="K2179" s="29">
        <v>3.7999999999999999E-2</v>
      </c>
      <c r="L2179" s="31">
        <v>969266</v>
      </c>
      <c r="M2179" s="32" t="s">
        <v>2189</v>
      </c>
      <c r="N2179" s="29">
        <v>798</v>
      </c>
      <c r="O2179" s="29">
        <v>87</v>
      </c>
      <c r="P2179" s="29">
        <v>95.2</v>
      </c>
      <c r="Q2179" s="29">
        <v>127</v>
      </c>
      <c r="R2179" s="29">
        <v>95.3</v>
      </c>
      <c r="S2179" s="33">
        <v>1.0504201680671672E-3</v>
      </c>
      <c r="T2179" s="34">
        <v>970284.13655462186</v>
      </c>
      <c r="U2179" s="34">
        <v>125562.74220827674</v>
      </c>
      <c r="V2179" s="35">
        <v>844721.3943463451</v>
      </c>
      <c r="W2179" s="24">
        <v>0</v>
      </c>
      <c r="X2179" s="35">
        <v>844721.3943463451</v>
      </c>
    </row>
    <row r="2180" spans="1:24">
      <c r="A2180" s="24">
        <v>2179</v>
      </c>
      <c r="B2180" s="25" t="s">
        <v>60</v>
      </c>
      <c r="C2180" s="25" t="s">
        <v>94</v>
      </c>
      <c r="D2180" s="26">
        <v>43555</v>
      </c>
      <c r="E2180" s="27">
        <v>43555</v>
      </c>
      <c r="F2180" s="27">
        <v>43525</v>
      </c>
      <c r="G2180" s="27">
        <v>44798</v>
      </c>
      <c r="H2180" s="28">
        <v>3.4054794520547946</v>
      </c>
      <c r="I2180" s="29">
        <v>25</v>
      </c>
      <c r="J2180" s="30">
        <v>0.05</v>
      </c>
      <c r="K2180" s="29">
        <v>3.7999999999999999E-2</v>
      </c>
      <c r="L2180" s="31">
        <v>735000</v>
      </c>
      <c r="M2180" s="32" t="s">
        <v>2189</v>
      </c>
      <c r="N2180" s="29">
        <v>798</v>
      </c>
      <c r="O2180" s="29">
        <v>87</v>
      </c>
      <c r="P2180" s="29">
        <v>95.2</v>
      </c>
      <c r="Q2180" s="29">
        <v>127</v>
      </c>
      <c r="R2180" s="29">
        <v>95.3</v>
      </c>
      <c r="S2180" s="33">
        <v>1.0504201680671672E-3</v>
      </c>
      <c r="T2180" s="34">
        <v>735772.0588235294</v>
      </c>
      <c r="U2180" s="34">
        <v>95214.951853344071</v>
      </c>
      <c r="V2180" s="35">
        <v>640557.1069701853</v>
      </c>
      <c r="W2180" s="24">
        <v>0</v>
      </c>
      <c r="X2180" s="35">
        <v>640557.1069701853</v>
      </c>
    </row>
    <row r="2181" spans="1:24">
      <c r="A2181" s="24">
        <v>2180</v>
      </c>
      <c r="B2181" s="25" t="s">
        <v>60</v>
      </c>
      <c r="C2181" s="25" t="s">
        <v>95</v>
      </c>
      <c r="D2181" s="26">
        <v>43555</v>
      </c>
      <c r="E2181" s="27">
        <v>43555</v>
      </c>
      <c r="F2181" s="27">
        <v>43525</v>
      </c>
      <c r="G2181" s="27">
        <v>44798</v>
      </c>
      <c r="H2181" s="28">
        <v>3.4054794520547946</v>
      </c>
      <c r="I2181" s="29">
        <v>25</v>
      </c>
      <c r="J2181" s="30">
        <v>0.05</v>
      </c>
      <c r="K2181" s="29">
        <v>3.7999999999999999E-2</v>
      </c>
      <c r="L2181" s="31">
        <v>126000</v>
      </c>
      <c r="M2181" s="32" t="s">
        <v>2189</v>
      </c>
      <c r="N2181" s="29">
        <v>798</v>
      </c>
      <c r="O2181" s="29">
        <v>87</v>
      </c>
      <c r="P2181" s="29">
        <v>95.2</v>
      </c>
      <c r="Q2181" s="29">
        <v>127</v>
      </c>
      <c r="R2181" s="29">
        <v>95.3</v>
      </c>
      <c r="S2181" s="33">
        <v>1.0504201680671672E-3</v>
      </c>
      <c r="T2181" s="34">
        <v>126132.35294117648</v>
      </c>
      <c r="U2181" s="34">
        <v>16322.563174858986</v>
      </c>
      <c r="V2181" s="35">
        <v>109809.7897663175</v>
      </c>
      <c r="W2181" s="24">
        <v>0</v>
      </c>
      <c r="X2181" s="35">
        <v>109809.7897663175</v>
      </c>
    </row>
    <row r="2182" spans="1:24">
      <c r="A2182" s="24">
        <v>2181</v>
      </c>
      <c r="B2182" s="25" t="s">
        <v>60</v>
      </c>
      <c r="C2182" s="25" t="s">
        <v>96</v>
      </c>
      <c r="D2182" s="26">
        <v>43555</v>
      </c>
      <c r="E2182" s="27">
        <v>43555</v>
      </c>
      <c r="F2182" s="27">
        <v>43525</v>
      </c>
      <c r="G2182" s="27">
        <v>44798</v>
      </c>
      <c r="H2182" s="28">
        <v>3.4054794520547946</v>
      </c>
      <c r="I2182" s="29">
        <v>25</v>
      </c>
      <c r="J2182" s="30">
        <v>0.05</v>
      </c>
      <c r="K2182" s="29">
        <v>3.7999999999999999E-2</v>
      </c>
      <c r="L2182" s="31">
        <v>29327302</v>
      </c>
      <c r="M2182" s="32" t="s">
        <v>2189</v>
      </c>
      <c r="N2182" s="29">
        <v>798</v>
      </c>
      <c r="O2182" s="29">
        <v>87</v>
      </c>
      <c r="P2182" s="29">
        <v>95.2</v>
      </c>
      <c r="Q2182" s="29">
        <v>127</v>
      </c>
      <c r="R2182" s="29">
        <v>95.3</v>
      </c>
      <c r="S2182" s="33">
        <v>1.0504201680671672E-3</v>
      </c>
      <c r="T2182" s="34">
        <v>29358107.989495799</v>
      </c>
      <c r="U2182" s="34">
        <v>3799180.4733584784</v>
      </c>
      <c r="V2182" s="35">
        <v>25558927.516137321</v>
      </c>
      <c r="W2182" s="24">
        <v>0</v>
      </c>
      <c r="X2182" s="35">
        <v>25558927.516137321</v>
      </c>
    </row>
    <row r="2183" spans="1:24">
      <c r="A2183" s="24">
        <v>2182</v>
      </c>
      <c r="B2183" s="25" t="s">
        <v>60</v>
      </c>
      <c r="C2183" s="25" t="s">
        <v>97</v>
      </c>
      <c r="D2183" s="26">
        <v>43555</v>
      </c>
      <c r="E2183" s="27">
        <v>43555</v>
      </c>
      <c r="F2183" s="27">
        <v>43525</v>
      </c>
      <c r="G2183" s="27">
        <v>44798</v>
      </c>
      <c r="H2183" s="28">
        <v>3.4054794520547946</v>
      </c>
      <c r="I2183" s="29">
        <v>25</v>
      </c>
      <c r="J2183" s="30">
        <v>0.05</v>
      </c>
      <c r="K2183" s="29">
        <v>3.7999999999999999E-2</v>
      </c>
      <c r="L2183" s="31">
        <v>1517250</v>
      </c>
      <c r="M2183" s="32" t="s">
        <v>1941</v>
      </c>
      <c r="N2183" s="29">
        <v>674</v>
      </c>
      <c r="O2183" s="29">
        <v>87</v>
      </c>
      <c r="P2183" s="29">
        <v>106.1</v>
      </c>
      <c r="Q2183" s="29">
        <v>127</v>
      </c>
      <c r="R2183" s="29">
        <v>122.8</v>
      </c>
      <c r="S2183" s="33">
        <v>0.15739868049010372</v>
      </c>
      <c r="T2183" s="34">
        <v>1756063.1479736099</v>
      </c>
      <c r="U2183" s="34">
        <v>227249.00474352186</v>
      </c>
      <c r="V2183" s="35">
        <v>1528814.1432300881</v>
      </c>
      <c r="W2183" s="24">
        <v>0</v>
      </c>
      <c r="X2183" s="35">
        <v>1528814.1432300881</v>
      </c>
    </row>
    <row r="2184" spans="1:24">
      <c r="A2184" s="24">
        <v>2183</v>
      </c>
      <c r="B2184" s="25" t="s">
        <v>60</v>
      </c>
      <c r="C2184" s="25" t="s">
        <v>98</v>
      </c>
      <c r="D2184" s="26">
        <v>43555</v>
      </c>
      <c r="E2184" s="27">
        <v>43555</v>
      </c>
      <c r="F2184" s="27">
        <v>43525</v>
      </c>
      <c r="G2184" s="27">
        <v>44798</v>
      </c>
      <c r="H2184" s="28">
        <v>3.4054794520547946</v>
      </c>
      <c r="I2184" s="29">
        <v>25</v>
      </c>
      <c r="J2184" s="30">
        <v>0.05</v>
      </c>
      <c r="K2184" s="29">
        <v>3.7999999999999999E-2</v>
      </c>
      <c r="L2184" s="31">
        <v>312900</v>
      </c>
      <c r="M2184" s="32" t="s">
        <v>2189</v>
      </c>
      <c r="N2184" s="29">
        <v>798</v>
      </c>
      <c r="O2184" s="29">
        <v>87</v>
      </c>
      <c r="P2184" s="29">
        <v>95.2</v>
      </c>
      <c r="Q2184" s="29">
        <v>127</v>
      </c>
      <c r="R2184" s="29">
        <v>95.3</v>
      </c>
      <c r="S2184" s="33">
        <v>1.0504201680671672E-3</v>
      </c>
      <c r="T2184" s="34">
        <v>313228.67647058825</v>
      </c>
      <c r="U2184" s="34">
        <v>40534.365217566476</v>
      </c>
      <c r="V2184" s="35">
        <v>272694.31125302176</v>
      </c>
      <c r="W2184" s="24">
        <v>0</v>
      </c>
      <c r="X2184" s="35">
        <v>272694.31125302176</v>
      </c>
    </row>
    <row r="2185" spans="1:24">
      <c r="A2185" s="24">
        <v>2184</v>
      </c>
      <c r="B2185" s="25" t="s">
        <v>60</v>
      </c>
      <c r="C2185" s="25" t="s">
        <v>99</v>
      </c>
      <c r="D2185" s="26">
        <v>43555</v>
      </c>
      <c r="E2185" s="27">
        <v>43555</v>
      </c>
      <c r="F2185" s="27">
        <v>43525</v>
      </c>
      <c r="G2185" s="27">
        <v>44798</v>
      </c>
      <c r="H2185" s="28">
        <v>3.4054794520547946</v>
      </c>
      <c r="I2185" s="29">
        <v>25</v>
      </c>
      <c r="J2185" s="30">
        <v>0.05</v>
      </c>
      <c r="K2185" s="29">
        <v>3.7999999999999999E-2</v>
      </c>
      <c r="L2185" s="31">
        <v>1174950</v>
      </c>
      <c r="M2185" s="32" t="s">
        <v>2189</v>
      </c>
      <c r="N2185" s="29">
        <v>798</v>
      </c>
      <c r="O2185" s="29">
        <v>87</v>
      </c>
      <c r="P2185" s="29">
        <v>95.2</v>
      </c>
      <c r="Q2185" s="29">
        <v>127</v>
      </c>
      <c r="R2185" s="29">
        <v>95.3</v>
      </c>
      <c r="S2185" s="33">
        <v>1.0504201680671672E-3</v>
      </c>
      <c r="T2185" s="34">
        <v>1176184.1911764706</v>
      </c>
      <c r="U2185" s="34">
        <v>152207.90160556004</v>
      </c>
      <c r="V2185" s="35">
        <v>1023976.2895709106</v>
      </c>
      <c r="W2185" s="24">
        <v>0</v>
      </c>
      <c r="X2185" s="35">
        <v>1023976.2895709106</v>
      </c>
    </row>
    <row r="2186" spans="1:24">
      <c r="A2186" s="24">
        <v>2185</v>
      </c>
      <c r="B2186" s="25" t="s">
        <v>60</v>
      </c>
      <c r="C2186" s="25" t="s">
        <v>100</v>
      </c>
      <c r="D2186" s="26">
        <v>43555</v>
      </c>
      <c r="E2186" s="27">
        <v>43555</v>
      </c>
      <c r="F2186" s="27">
        <v>43525</v>
      </c>
      <c r="G2186" s="27">
        <v>44798</v>
      </c>
      <c r="H2186" s="28">
        <v>3.4054794520547946</v>
      </c>
      <c r="I2186" s="29">
        <v>25</v>
      </c>
      <c r="J2186" s="30">
        <v>0.05</v>
      </c>
      <c r="K2186" s="29">
        <v>3.7999999999999999E-2</v>
      </c>
      <c r="L2186" s="31">
        <v>582750</v>
      </c>
      <c r="M2186" s="32" t="s">
        <v>1973</v>
      </c>
      <c r="N2186" s="29">
        <v>690</v>
      </c>
      <c r="O2186" s="29">
        <v>87</v>
      </c>
      <c r="P2186" s="29">
        <v>111</v>
      </c>
      <c r="Q2186" s="29">
        <v>127</v>
      </c>
      <c r="R2186" s="29">
        <v>145.69999999999999</v>
      </c>
      <c r="S2186" s="33">
        <v>0.31261261261261253</v>
      </c>
      <c r="T2186" s="34">
        <v>764925</v>
      </c>
      <c r="U2186" s="34">
        <v>98987.582054794519</v>
      </c>
      <c r="V2186" s="35">
        <v>665937.41794520547</v>
      </c>
      <c r="W2186" s="24">
        <v>0</v>
      </c>
      <c r="X2186" s="35">
        <v>665937.41794520547</v>
      </c>
    </row>
    <row r="2187" spans="1:24">
      <c r="A2187" s="24">
        <v>2186</v>
      </c>
      <c r="B2187" s="25" t="s">
        <v>60</v>
      </c>
      <c r="C2187" s="25" t="s">
        <v>101</v>
      </c>
      <c r="D2187" s="26">
        <v>43555</v>
      </c>
      <c r="E2187" s="27">
        <v>43555</v>
      </c>
      <c r="F2187" s="27">
        <v>43525</v>
      </c>
      <c r="G2187" s="27">
        <v>44798</v>
      </c>
      <c r="H2187" s="28">
        <v>3.4054794520547946</v>
      </c>
      <c r="I2187" s="29">
        <v>25</v>
      </c>
      <c r="J2187" s="30">
        <v>0.05</v>
      </c>
      <c r="K2187" s="29">
        <v>3.7999999999999999E-2</v>
      </c>
      <c r="L2187" s="31">
        <v>9976171</v>
      </c>
      <c r="M2187" s="32" t="s">
        <v>2189</v>
      </c>
      <c r="N2187" s="29">
        <v>798</v>
      </c>
      <c r="O2187" s="29">
        <v>87</v>
      </c>
      <c r="P2187" s="29">
        <v>95.2</v>
      </c>
      <c r="Q2187" s="29">
        <v>127</v>
      </c>
      <c r="R2187" s="29">
        <v>95.3</v>
      </c>
      <c r="S2187" s="33">
        <v>1.0504201680671672E-3</v>
      </c>
      <c r="T2187" s="34">
        <v>9986650.1712184865</v>
      </c>
      <c r="U2187" s="34">
        <v>1292354.6142118738</v>
      </c>
      <c r="V2187" s="35">
        <v>8694295.5570066124</v>
      </c>
      <c r="W2187" s="24">
        <v>0</v>
      </c>
      <c r="X2187" s="35">
        <v>8694295.5570066124</v>
      </c>
    </row>
    <row r="2188" spans="1:24">
      <c r="A2188" s="24">
        <v>2187</v>
      </c>
      <c r="B2188" s="25" t="s">
        <v>60</v>
      </c>
      <c r="C2188" s="25" t="s">
        <v>102</v>
      </c>
      <c r="D2188" s="26">
        <v>43555</v>
      </c>
      <c r="E2188" s="27">
        <v>43555</v>
      </c>
      <c r="F2188" s="27">
        <v>43525</v>
      </c>
      <c r="G2188" s="27">
        <v>44798</v>
      </c>
      <c r="H2188" s="28">
        <v>3.4054794520547946</v>
      </c>
      <c r="I2188" s="29">
        <v>25</v>
      </c>
      <c r="J2188" s="30">
        <v>0.05</v>
      </c>
      <c r="K2188" s="29">
        <v>3.7999999999999999E-2</v>
      </c>
      <c r="L2188" s="31">
        <v>21103901</v>
      </c>
      <c r="M2188" s="32" t="s">
        <v>2189</v>
      </c>
      <c r="N2188" s="29">
        <v>798</v>
      </c>
      <c r="O2188" s="29">
        <v>87</v>
      </c>
      <c r="P2188" s="29">
        <v>95.2</v>
      </c>
      <c r="Q2188" s="29">
        <v>127</v>
      </c>
      <c r="R2188" s="29">
        <v>95.3</v>
      </c>
      <c r="S2188" s="33">
        <v>1.0504201680671672E-3</v>
      </c>
      <c r="T2188" s="34">
        <v>21126068.963235293</v>
      </c>
      <c r="U2188" s="34">
        <v>2733886.9627656327</v>
      </c>
      <c r="V2188" s="35">
        <v>18392182.000469659</v>
      </c>
      <c r="W2188" s="24">
        <v>0</v>
      </c>
      <c r="X2188" s="35">
        <v>18392182.000469659</v>
      </c>
    </row>
    <row r="2189" spans="1:24">
      <c r="A2189" s="24">
        <v>2188</v>
      </c>
      <c r="B2189" s="25" t="s">
        <v>60</v>
      </c>
      <c r="C2189" s="25" t="s">
        <v>103</v>
      </c>
      <c r="D2189" s="26">
        <v>43555</v>
      </c>
      <c r="E2189" s="27">
        <v>43555</v>
      </c>
      <c r="F2189" s="27">
        <v>43525</v>
      </c>
      <c r="G2189" s="27">
        <v>44798</v>
      </c>
      <c r="H2189" s="28">
        <v>3.4054794520547946</v>
      </c>
      <c r="I2189" s="29">
        <v>25</v>
      </c>
      <c r="J2189" s="30">
        <v>0.05</v>
      </c>
      <c r="K2189" s="29">
        <v>3.7999999999999999E-2</v>
      </c>
      <c r="L2189" s="31">
        <v>580650</v>
      </c>
      <c r="M2189" s="32" t="s">
        <v>2189</v>
      </c>
      <c r="N2189" s="29">
        <v>798</v>
      </c>
      <c r="O2189" s="29">
        <v>87</v>
      </c>
      <c r="P2189" s="29">
        <v>95.2</v>
      </c>
      <c r="Q2189" s="29">
        <v>127</v>
      </c>
      <c r="R2189" s="29">
        <v>95.3</v>
      </c>
      <c r="S2189" s="33">
        <v>1.0504201680671672E-3</v>
      </c>
      <c r="T2189" s="34">
        <v>581259.92647058819</v>
      </c>
      <c r="U2189" s="34">
        <v>75219.811964141816</v>
      </c>
      <c r="V2189" s="35">
        <v>506040.11450644641</v>
      </c>
      <c r="W2189" s="24">
        <v>0</v>
      </c>
      <c r="X2189" s="35">
        <v>506040.11450644641</v>
      </c>
    </row>
    <row r="2190" spans="1:24">
      <c r="A2190" s="24">
        <v>2189</v>
      </c>
      <c r="B2190" s="25" t="s">
        <v>60</v>
      </c>
      <c r="C2190" s="25" t="s">
        <v>104</v>
      </c>
      <c r="D2190" s="26">
        <v>43555</v>
      </c>
      <c r="E2190" s="27">
        <v>43555</v>
      </c>
      <c r="F2190" s="27">
        <v>43525</v>
      </c>
      <c r="G2190" s="27">
        <v>44798</v>
      </c>
      <c r="H2190" s="28">
        <v>3.4054794520547946</v>
      </c>
      <c r="I2190" s="29">
        <v>25</v>
      </c>
      <c r="J2190" s="30">
        <v>0.05</v>
      </c>
      <c r="K2190" s="29">
        <v>3.7999999999999999E-2</v>
      </c>
      <c r="L2190" s="31">
        <v>175035</v>
      </c>
      <c r="M2190" s="32" t="s">
        <v>1877</v>
      </c>
      <c r="N2190" s="29">
        <v>642</v>
      </c>
      <c r="O2190" s="29">
        <v>87</v>
      </c>
      <c r="P2190" s="29">
        <v>79.5</v>
      </c>
      <c r="Q2190" s="29">
        <v>127</v>
      </c>
      <c r="R2190" s="29">
        <v>94</v>
      </c>
      <c r="S2190" s="33">
        <v>0.18238993710691823</v>
      </c>
      <c r="T2190" s="34">
        <v>206959.62264150943</v>
      </c>
      <c r="U2190" s="34">
        <v>26782.276207805633</v>
      </c>
      <c r="V2190" s="35">
        <v>180177.34643370379</v>
      </c>
      <c r="W2190" s="24">
        <v>0</v>
      </c>
      <c r="X2190" s="35">
        <v>180177.34643370379</v>
      </c>
    </row>
    <row r="2191" spans="1:24">
      <c r="A2191" s="24">
        <v>2190</v>
      </c>
      <c r="B2191" s="25" t="s">
        <v>60</v>
      </c>
      <c r="C2191" s="25" t="s">
        <v>105</v>
      </c>
      <c r="D2191" s="26">
        <v>43555</v>
      </c>
      <c r="E2191" s="27">
        <v>43555</v>
      </c>
      <c r="F2191" s="27">
        <v>43525</v>
      </c>
      <c r="G2191" s="27">
        <v>44798</v>
      </c>
      <c r="H2191" s="28">
        <v>3.4054794520547946</v>
      </c>
      <c r="I2191" s="29">
        <v>25</v>
      </c>
      <c r="J2191" s="30">
        <v>0.05</v>
      </c>
      <c r="K2191" s="29">
        <v>3.7999999999999999E-2</v>
      </c>
      <c r="L2191" s="31">
        <v>132796</v>
      </c>
      <c r="M2191" s="32" t="s">
        <v>2189</v>
      </c>
      <c r="N2191" s="29">
        <v>798</v>
      </c>
      <c r="O2191" s="29">
        <v>87</v>
      </c>
      <c r="P2191" s="29">
        <v>95.2</v>
      </c>
      <c r="Q2191" s="29">
        <v>127</v>
      </c>
      <c r="R2191" s="29">
        <v>95.3</v>
      </c>
      <c r="S2191" s="33">
        <v>1.0504201680671672E-3</v>
      </c>
      <c r="T2191" s="34">
        <v>132935.49159663866</v>
      </c>
      <c r="U2191" s="34">
        <v>17202.945233083919</v>
      </c>
      <c r="V2191" s="35">
        <v>115732.54636355475</v>
      </c>
      <c r="W2191" s="24">
        <v>0</v>
      </c>
      <c r="X2191" s="35">
        <v>115732.54636355475</v>
      </c>
    </row>
    <row r="2192" spans="1:24">
      <c r="A2192" s="24">
        <v>2191</v>
      </c>
      <c r="B2192" s="25" t="s">
        <v>60</v>
      </c>
      <c r="C2192" s="25" t="s">
        <v>106</v>
      </c>
      <c r="D2192" s="26">
        <v>43555</v>
      </c>
      <c r="E2192" s="27">
        <v>43555</v>
      </c>
      <c r="F2192" s="27">
        <v>43525</v>
      </c>
      <c r="G2192" s="27">
        <v>44798</v>
      </c>
      <c r="H2192" s="28">
        <v>3.4054794520547946</v>
      </c>
      <c r="I2192" s="29">
        <v>25</v>
      </c>
      <c r="J2192" s="30">
        <v>0.05</v>
      </c>
      <c r="K2192" s="29">
        <v>3.7999999999999999E-2</v>
      </c>
      <c r="L2192" s="31">
        <v>469552</v>
      </c>
      <c r="M2192" s="32" t="s">
        <v>1871</v>
      </c>
      <c r="N2192" s="29">
        <v>639</v>
      </c>
      <c r="O2192" s="29">
        <v>87</v>
      </c>
      <c r="P2192" s="29">
        <v>111.4</v>
      </c>
      <c r="Q2192" s="29">
        <v>127</v>
      </c>
      <c r="R2192" s="29">
        <v>116.2</v>
      </c>
      <c r="S2192" s="33">
        <v>4.3087971274685791E-2</v>
      </c>
      <c r="T2192" s="34">
        <v>489784.04308797128</v>
      </c>
      <c r="U2192" s="34">
        <v>63382.080797855437</v>
      </c>
      <c r="V2192" s="35">
        <v>426401.96229011583</v>
      </c>
      <c r="W2192" s="24">
        <v>0</v>
      </c>
      <c r="X2192" s="35">
        <v>426401.96229011583</v>
      </c>
    </row>
    <row r="2193" spans="1:24">
      <c r="A2193" s="24">
        <v>2192</v>
      </c>
      <c r="B2193" s="25" t="s">
        <v>60</v>
      </c>
      <c r="C2193" s="25" t="s">
        <v>110</v>
      </c>
      <c r="D2193" s="26">
        <v>43555</v>
      </c>
      <c r="E2193" s="27">
        <v>43555</v>
      </c>
      <c r="F2193" s="27">
        <v>43525</v>
      </c>
      <c r="G2193" s="27">
        <v>44798</v>
      </c>
      <c r="H2193" s="28">
        <v>3.4054794520547946</v>
      </c>
      <c r="I2193" s="29">
        <v>25</v>
      </c>
      <c r="J2193" s="30">
        <v>0.05</v>
      </c>
      <c r="K2193" s="29">
        <v>3.7999999999999999E-2</v>
      </c>
      <c r="L2193" s="31">
        <v>16789210</v>
      </c>
      <c r="M2193" s="32" t="s">
        <v>1939</v>
      </c>
      <c r="N2193" s="29">
        <v>673</v>
      </c>
      <c r="O2193" s="29">
        <v>87</v>
      </c>
      <c r="P2193" s="29">
        <v>96.3</v>
      </c>
      <c r="Q2193" s="29">
        <v>127</v>
      </c>
      <c r="R2193" s="29">
        <v>104.3</v>
      </c>
      <c r="S2193" s="33">
        <v>8.3073727933541022E-2</v>
      </c>
      <c r="T2193" s="34">
        <v>18183952.263759084</v>
      </c>
      <c r="U2193" s="34">
        <v>2353152.8800723194</v>
      </c>
      <c r="V2193" s="35">
        <v>15830799.383686764</v>
      </c>
      <c r="W2193" s="24">
        <v>0</v>
      </c>
      <c r="X2193" s="35">
        <v>15830799.383686764</v>
      </c>
    </row>
    <row r="2194" spans="1:24">
      <c r="A2194" s="24">
        <v>2193</v>
      </c>
      <c r="B2194" s="25" t="s">
        <v>60</v>
      </c>
      <c r="C2194" s="25" t="s">
        <v>86</v>
      </c>
      <c r="D2194" s="26">
        <v>43555</v>
      </c>
      <c r="E2194" s="27">
        <v>43555</v>
      </c>
      <c r="F2194" s="27">
        <v>43525</v>
      </c>
      <c r="G2194" s="27">
        <v>44798</v>
      </c>
      <c r="H2194" s="28">
        <v>3.4054794520547946</v>
      </c>
      <c r="I2194" s="29">
        <v>25</v>
      </c>
      <c r="J2194" s="30">
        <v>0.05</v>
      </c>
      <c r="K2194" s="29">
        <v>3.7999999999999999E-2</v>
      </c>
      <c r="L2194" s="31">
        <v>892500</v>
      </c>
      <c r="M2194" s="32" t="s">
        <v>2189</v>
      </c>
      <c r="N2194" s="29">
        <v>798</v>
      </c>
      <c r="O2194" s="29">
        <v>87</v>
      </c>
      <c r="P2194" s="29">
        <v>95.2</v>
      </c>
      <c r="Q2194" s="29">
        <v>127</v>
      </c>
      <c r="R2194" s="29">
        <v>95.3</v>
      </c>
      <c r="S2194" s="33">
        <v>1.0504201680671672E-3</v>
      </c>
      <c r="T2194" s="34">
        <v>893437.5</v>
      </c>
      <c r="U2194" s="34">
        <v>115618.15582191781</v>
      </c>
      <c r="V2194" s="35">
        <v>777819.34417808219</v>
      </c>
      <c r="W2194" s="24">
        <v>0</v>
      </c>
      <c r="X2194" s="35">
        <v>777819.34417808219</v>
      </c>
    </row>
    <row r="2195" spans="1:24">
      <c r="A2195" s="24">
        <v>2194</v>
      </c>
      <c r="B2195" s="25" t="s">
        <v>60</v>
      </c>
      <c r="C2195" s="25" t="s">
        <v>90</v>
      </c>
      <c r="D2195" s="26">
        <v>43555</v>
      </c>
      <c r="E2195" s="27">
        <v>43555</v>
      </c>
      <c r="F2195" s="27">
        <v>43525</v>
      </c>
      <c r="G2195" s="27">
        <v>44798</v>
      </c>
      <c r="H2195" s="28">
        <v>3.4054794520547946</v>
      </c>
      <c r="I2195" s="29">
        <v>25</v>
      </c>
      <c r="J2195" s="30">
        <v>0.05</v>
      </c>
      <c r="K2195" s="29">
        <v>3.7999999999999999E-2</v>
      </c>
      <c r="L2195" s="31">
        <v>472500</v>
      </c>
      <c r="M2195" s="32" t="s">
        <v>2189</v>
      </c>
      <c r="N2195" s="29">
        <v>798</v>
      </c>
      <c r="O2195" s="29">
        <v>87</v>
      </c>
      <c r="P2195" s="29">
        <v>95.2</v>
      </c>
      <c r="Q2195" s="29">
        <v>127</v>
      </c>
      <c r="R2195" s="29">
        <v>95.3</v>
      </c>
      <c r="S2195" s="33">
        <v>1.0504201680671672E-3</v>
      </c>
      <c r="T2195" s="34">
        <v>472996.32352941175</v>
      </c>
      <c r="U2195" s="34">
        <v>61209.611905721191</v>
      </c>
      <c r="V2195" s="35">
        <v>411786.71162369056</v>
      </c>
      <c r="W2195" s="24">
        <v>0</v>
      </c>
      <c r="X2195" s="35">
        <v>411786.71162369056</v>
      </c>
    </row>
    <row r="2196" spans="1:24">
      <c r="A2196" s="24">
        <v>2195</v>
      </c>
      <c r="B2196" s="25" t="s">
        <v>60</v>
      </c>
      <c r="C2196" s="25" t="s">
        <v>91</v>
      </c>
      <c r="D2196" s="26">
        <v>43555</v>
      </c>
      <c r="E2196" s="27">
        <v>43555</v>
      </c>
      <c r="F2196" s="27">
        <v>43525</v>
      </c>
      <c r="G2196" s="27">
        <v>44798</v>
      </c>
      <c r="H2196" s="28">
        <v>3.4054794520547946</v>
      </c>
      <c r="I2196" s="29">
        <v>25</v>
      </c>
      <c r="J2196" s="30">
        <v>0.05</v>
      </c>
      <c r="K2196" s="29">
        <v>3.7999999999999999E-2</v>
      </c>
      <c r="L2196" s="31">
        <v>637760</v>
      </c>
      <c r="M2196" s="32" t="s">
        <v>2189</v>
      </c>
      <c r="N2196" s="29">
        <v>798</v>
      </c>
      <c r="O2196" s="29">
        <v>87</v>
      </c>
      <c r="P2196" s="29">
        <v>95.2</v>
      </c>
      <c r="Q2196" s="29">
        <v>127</v>
      </c>
      <c r="R2196" s="29">
        <v>95.3</v>
      </c>
      <c r="S2196" s="33">
        <v>1.0504201680671672E-3</v>
      </c>
      <c r="T2196" s="34">
        <v>638429.91596638656</v>
      </c>
      <c r="U2196" s="34">
        <v>82618.07849522274</v>
      </c>
      <c r="V2196" s="35">
        <v>555811.83747116383</v>
      </c>
      <c r="W2196" s="24">
        <v>0</v>
      </c>
      <c r="X2196" s="35">
        <v>555811.83747116383</v>
      </c>
    </row>
    <row r="2197" spans="1:24">
      <c r="A2197" s="24">
        <v>2196</v>
      </c>
      <c r="B2197" s="25" t="s">
        <v>60</v>
      </c>
      <c r="C2197" s="25" t="s">
        <v>92</v>
      </c>
      <c r="D2197" s="26">
        <v>43555</v>
      </c>
      <c r="E2197" s="27">
        <v>43555</v>
      </c>
      <c r="F2197" s="27">
        <v>43525</v>
      </c>
      <c r="G2197" s="27">
        <v>44798</v>
      </c>
      <c r="H2197" s="28">
        <v>3.4054794520547946</v>
      </c>
      <c r="I2197" s="29">
        <v>25</v>
      </c>
      <c r="J2197" s="30">
        <v>0.05</v>
      </c>
      <c r="K2197" s="29">
        <v>3.7999999999999999E-2</v>
      </c>
      <c r="L2197" s="31">
        <v>21044329</v>
      </c>
      <c r="M2197" s="32" t="s">
        <v>2189</v>
      </c>
      <c r="N2197" s="29">
        <v>798</v>
      </c>
      <c r="O2197" s="29">
        <v>87</v>
      </c>
      <c r="P2197" s="29">
        <v>95.2</v>
      </c>
      <c r="Q2197" s="29">
        <v>127</v>
      </c>
      <c r="R2197" s="29">
        <v>95.3</v>
      </c>
      <c r="S2197" s="33">
        <v>1.0504201680671672E-3</v>
      </c>
      <c r="T2197" s="34">
        <v>21066434.387605041</v>
      </c>
      <c r="U2197" s="34">
        <v>2726169.7585318806</v>
      </c>
      <c r="V2197" s="35">
        <v>18340264.629073162</v>
      </c>
      <c r="W2197" s="24">
        <v>0</v>
      </c>
      <c r="X2197" s="35">
        <v>18340264.629073162</v>
      </c>
    </row>
    <row r="2198" spans="1:24">
      <c r="A2198" s="24">
        <v>2197</v>
      </c>
      <c r="B2198" s="25" t="s">
        <v>60</v>
      </c>
      <c r="C2198" s="25" t="s">
        <v>93</v>
      </c>
      <c r="D2198" s="26">
        <v>43555</v>
      </c>
      <c r="E2198" s="27">
        <v>43555</v>
      </c>
      <c r="F2198" s="27">
        <v>43525</v>
      </c>
      <c r="G2198" s="27">
        <v>44798</v>
      </c>
      <c r="H2198" s="28">
        <v>3.4054794520547946</v>
      </c>
      <c r="I2198" s="29">
        <v>25</v>
      </c>
      <c r="J2198" s="30">
        <v>0.05</v>
      </c>
      <c r="K2198" s="29">
        <v>3.7999999999999999E-2</v>
      </c>
      <c r="L2198" s="31">
        <v>969266</v>
      </c>
      <c r="M2198" s="32" t="s">
        <v>2189</v>
      </c>
      <c r="N2198" s="29">
        <v>798</v>
      </c>
      <c r="O2198" s="29">
        <v>87</v>
      </c>
      <c r="P2198" s="29">
        <v>95.2</v>
      </c>
      <c r="Q2198" s="29">
        <v>127</v>
      </c>
      <c r="R2198" s="29">
        <v>95.3</v>
      </c>
      <c r="S2198" s="33">
        <v>1.0504201680671672E-3</v>
      </c>
      <c r="T2198" s="34">
        <v>970284.13655462186</v>
      </c>
      <c r="U2198" s="34">
        <v>125562.74220827674</v>
      </c>
      <c r="V2198" s="35">
        <v>844721.3943463451</v>
      </c>
      <c r="W2198" s="24">
        <v>0</v>
      </c>
      <c r="X2198" s="35">
        <v>844721.3943463451</v>
      </c>
    </row>
    <row r="2199" spans="1:24">
      <c r="A2199" s="24">
        <v>2198</v>
      </c>
      <c r="B2199" s="25" t="s">
        <v>60</v>
      </c>
      <c r="C2199" s="25" t="s">
        <v>94</v>
      </c>
      <c r="D2199" s="26">
        <v>43555</v>
      </c>
      <c r="E2199" s="27">
        <v>43555</v>
      </c>
      <c r="F2199" s="27">
        <v>43525</v>
      </c>
      <c r="G2199" s="27">
        <v>44798</v>
      </c>
      <c r="H2199" s="28">
        <v>3.4054794520547946</v>
      </c>
      <c r="I2199" s="29">
        <v>25</v>
      </c>
      <c r="J2199" s="30">
        <v>0.05</v>
      </c>
      <c r="K2199" s="29">
        <v>3.7999999999999999E-2</v>
      </c>
      <c r="L2199" s="31">
        <v>735000</v>
      </c>
      <c r="M2199" s="32" t="s">
        <v>2189</v>
      </c>
      <c r="N2199" s="29">
        <v>798</v>
      </c>
      <c r="O2199" s="29">
        <v>87</v>
      </c>
      <c r="P2199" s="29">
        <v>95.2</v>
      </c>
      <c r="Q2199" s="29">
        <v>127</v>
      </c>
      <c r="R2199" s="29">
        <v>95.3</v>
      </c>
      <c r="S2199" s="33">
        <v>1.0504201680671672E-3</v>
      </c>
      <c r="T2199" s="34">
        <v>735772.0588235294</v>
      </c>
      <c r="U2199" s="34">
        <v>95214.951853344071</v>
      </c>
      <c r="V2199" s="35">
        <v>640557.1069701853</v>
      </c>
      <c r="W2199" s="24">
        <v>0</v>
      </c>
      <c r="X2199" s="35">
        <v>640557.1069701853</v>
      </c>
    </row>
    <row r="2200" spans="1:24">
      <c r="A2200" s="24">
        <v>2199</v>
      </c>
      <c r="B2200" s="25" t="s">
        <v>60</v>
      </c>
      <c r="C2200" s="25" t="s">
        <v>95</v>
      </c>
      <c r="D2200" s="26">
        <v>43555</v>
      </c>
      <c r="E2200" s="27">
        <v>43555</v>
      </c>
      <c r="F2200" s="27">
        <v>43525</v>
      </c>
      <c r="G2200" s="27">
        <v>44798</v>
      </c>
      <c r="H2200" s="28">
        <v>3.4054794520547946</v>
      </c>
      <c r="I2200" s="29">
        <v>25</v>
      </c>
      <c r="J2200" s="30">
        <v>0.05</v>
      </c>
      <c r="K2200" s="29">
        <v>3.7999999999999999E-2</v>
      </c>
      <c r="L2200" s="31">
        <v>126000</v>
      </c>
      <c r="M2200" s="32" t="s">
        <v>2189</v>
      </c>
      <c r="N2200" s="29">
        <v>798</v>
      </c>
      <c r="O2200" s="29">
        <v>87</v>
      </c>
      <c r="P2200" s="29">
        <v>95.2</v>
      </c>
      <c r="Q2200" s="29">
        <v>127</v>
      </c>
      <c r="R2200" s="29">
        <v>95.3</v>
      </c>
      <c r="S2200" s="33">
        <v>1.0504201680671672E-3</v>
      </c>
      <c r="T2200" s="34">
        <v>126132.35294117648</v>
      </c>
      <c r="U2200" s="34">
        <v>16322.563174858986</v>
      </c>
      <c r="V2200" s="35">
        <v>109809.7897663175</v>
      </c>
      <c r="W2200" s="24">
        <v>0</v>
      </c>
      <c r="X2200" s="35">
        <v>109809.7897663175</v>
      </c>
    </row>
    <row r="2201" spans="1:24">
      <c r="A2201" s="24">
        <v>2200</v>
      </c>
      <c r="B2201" s="25" t="s">
        <v>60</v>
      </c>
      <c r="C2201" s="25" t="s">
        <v>96</v>
      </c>
      <c r="D2201" s="26">
        <v>43555</v>
      </c>
      <c r="E2201" s="27">
        <v>43555</v>
      </c>
      <c r="F2201" s="27">
        <v>43525</v>
      </c>
      <c r="G2201" s="27">
        <v>44798</v>
      </c>
      <c r="H2201" s="28">
        <v>3.4054794520547946</v>
      </c>
      <c r="I2201" s="29">
        <v>25</v>
      </c>
      <c r="J2201" s="30">
        <v>0.05</v>
      </c>
      <c r="K2201" s="29">
        <v>3.7999999999999999E-2</v>
      </c>
      <c r="L2201" s="31">
        <v>29327302</v>
      </c>
      <c r="M2201" s="32" t="s">
        <v>2189</v>
      </c>
      <c r="N2201" s="29">
        <v>798</v>
      </c>
      <c r="O2201" s="29">
        <v>87</v>
      </c>
      <c r="P2201" s="29">
        <v>95.2</v>
      </c>
      <c r="Q2201" s="29">
        <v>127</v>
      </c>
      <c r="R2201" s="29">
        <v>95.3</v>
      </c>
      <c r="S2201" s="33">
        <v>1.0504201680671672E-3</v>
      </c>
      <c r="T2201" s="34">
        <v>29358107.989495799</v>
      </c>
      <c r="U2201" s="34">
        <v>3799180.4733584784</v>
      </c>
      <c r="V2201" s="35">
        <v>25558927.516137321</v>
      </c>
      <c r="W2201" s="24">
        <v>0</v>
      </c>
      <c r="X2201" s="35">
        <v>25558927.516137321</v>
      </c>
    </row>
    <row r="2202" spans="1:24">
      <c r="A2202" s="24">
        <v>2201</v>
      </c>
      <c r="B2202" s="25" t="s">
        <v>60</v>
      </c>
      <c r="C2202" s="25" t="s">
        <v>97</v>
      </c>
      <c r="D2202" s="26">
        <v>43555</v>
      </c>
      <c r="E2202" s="27">
        <v>43555</v>
      </c>
      <c r="F2202" s="27">
        <v>43525</v>
      </c>
      <c r="G2202" s="27">
        <v>44798</v>
      </c>
      <c r="H2202" s="28">
        <v>3.4054794520547946</v>
      </c>
      <c r="I2202" s="29">
        <v>25</v>
      </c>
      <c r="J2202" s="30">
        <v>0.05</v>
      </c>
      <c r="K2202" s="29">
        <v>3.7999999999999999E-2</v>
      </c>
      <c r="L2202" s="31">
        <v>1517250</v>
      </c>
      <c r="M2202" s="32" t="s">
        <v>1941</v>
      </c>
      <c r="N2202" s="29">
        <v>674</v>
      </c>
      <c r="O2202" s="29">
        <v>87</v>
      </c>
      <c r="P2202" s="29">
        <v>106.1</v>
      </c>
      <c r="Q2202" s="29">
        <v>127</v>
      </c>
      <c r="R2202" s="29">
        <v>122.8</v>
      </c>
      <c r="S2202" s="33">
        <v>0.15739868049010372</v>
      </c>
      <c r="T2202" s="34">
        <v>1756063.1479736099</v>
      </c>
      <c r="U2202" s="34">
        <v>227249.00474352186</v>
      </c>
      <c r="V2202" s="35">
        <v>1528814.1432300881</v>
      </c>
      <c r="W2202" s="24">
        <v>0</v>
      </c>
      <c r="X2202" s="35">
        <v>1528814.1432300881</v>
      </c>
    </row>
    <row r="2203" spans="1:24">
      <c r="A2203" s="24">
        <v>2202</v>
      </c>
      <c r="B2203" s="25" t="s">
        <v>60</v>
      </c>
      <c r="C2203" s="25" t="s">
        <v>98</v>
      </c>
      <c r="D2203" s="26">
        <v>43555</v>
      </c>
      <c r="E2203" s="27">
        <v>43555</v>
      </c>
      <c r="F2203" s="27">
        <v>43525</v>
      </c>
      <c r="G2203" s="27">
        <v>44798</v>
      </c>
      <c r="H2203" s="28">
        <v>3.4054794520547946</v>
      </c>
      <c r="I2203" s="29">
        <v>25</v>
      </c>
      <c r="J2203" s="30">
        <v>0.05</v>
      </c>
      <c r="K2203" s="29">
        <v>3.7999999999999999E-2</v>
      </c>
      <c r="L2203" s="31">
        <v>312900</v>
      </c>
      <c r="M2203" s="32" t="s">
        <v>2189</v>
      </c>
      <c r="N2203" s="29">
        <v>798</v>
      </c>
      <c r="O2203" s="29">
        <v>87</v>
      </c>
      <c r="P2203" s="29">
        <v>95.2</v>
      </c>
      <c r="Q2203" s="29">
        <v>127</v>
      </c>
      <c r="R2203" s="29">
        <v>95.3</v>
      </c>
      <c r="S2203" s="33">
        <v>1.0504201680671672E-3</v>
      </c>
      <c r="T2203" s="34">
        <v>313228.67647058825</v>
      </c>
      <c r="U2203" s="34">
        <v>40534.365217566476</v>
      </c>
      <c r="V2203" s="35">
        <v>272694.31125302176</v>
      </c>
      <c r="W2203" s="24">
        <v>0</v>
      </c>
      <c r="X2203" s="35">
        <v>272694.31125302176</v>
      </c>
    </row>
    <row r="2204" spans="1:24">
      <c r="A2204" s="24">
        <v>2203</v>
      </c>
      <c r="B2204" s="25" t="s">
        <v>60</v>
      </c>
      <c r="C2204" s="25" t="s">
        <v>99</v>
      </c>
      <c r="D2204" s="26">
        <v>43555</v>
      </c>
      <c r="E2204" s="27">
        <v>43555</v>
      </c>
      <c r="F2204" s="27">
        <v>43525</v>
      </c>
      <c r="G2204" s="27">
        <v>44798</v>
      </c>
      <c r="H2204" s="28">
        <v>3.4054794520547946</v>
      </c>
      <c r="I2204" s="29">
        <v>25</v>
      </c>
      <c r="J2204" s="30">
        <v>0.05</v>
      </c>
      <c r="K2204" s="29">
        <v>3.7999999999999999E-2</v>
      </c>
      <c r="L2204" s="31">
        <v>1174950</v>
      </c>
      <c r="M2204" s="32" t="s">
        <v>2189</v>
      </c>
      <c r="N2204" s="29">
        <v>798</v>
      </c>
      <c r="O2204" s="29">
        <v>87</v>
      </c>
      <c r="P2204" s="29">
        <v>95.2</v>
      </c>
      <c r="Q2204" s="29">
        <v>127</v>
      </c>
      <c r="R2204" s="29">
        <v>95.3</v>
      </c>
      <c r="S2204" s="33">
        <v>1.0504201680671672E-3</v>
      </c>
      <c r="T2204" s="34">
        <v>1176184.1911764706</v>
      </c>
      <c r="U2204" s="34">
        <v>152207.90160556004</v>
      </c>
      <c r="V2204" s="35">
        <v>1023976.2895709106</v>
      </c>
      <c r="W2204" s="24">
        <v>0</v>
      </c>
      <c r="X2204" s="35">
        <v>1023976.2895709106</v>
      </c>
    </row>
    <row r="2205" spans="1:24">
      <c r="A2205" s="24">
        <v>2204</v>
      </c>
      <c r="B2205" s="25" t="s">
        <v>60</v>
      </c>
      <c r="C2205" s="25" t="s">
        <v>100</v>
      </c>
      <c r="D2205" s="26">
        <v>43555</v>
      </c>
      <c r="E2205" s="27">
        <v>43555</v>
      </c>
      <c r="F2205" s="27">
        <v>43525</v>
      </c>
      <c r="G2205" s="27">
        <v>44798</v>
      </c>
      <c r="H2205" s="28">
        <v>3.4054794520547946</v>
      </c>
      <c r="I2205" s="29">
        <v>25</v>
      </c>
      <c r="J2205" s="30">
        <v>0.05</v>
      </c>
      <c r="K2205" s="29">
        <v>3.7999999999999999E-2</v>
      </c>
      <c r="L2205" s="31">
        <v>582750</v>
      </c>
      <c r="M2205" s="32" t="s">
        <v>1973</v>
      </c>
      <c r="N2205" s="29">
        <v>690</v>
      </c>
      <c r="O2205" s="29">
        <v>87</v>
      </c>
      <c r="P2205" s="29">
        <v>111</v>
      </c>
      <c r="Q2205" s="29">
        <v>127</v>
      </c>
      <c r="R2205" s="29">
        <v>145.69999999999999</v>
      </c>
      <c r="S2205" s="33">
        <v>0.31261261261261253</v>
      </c>
      <c r="T2205" s="34">
        <v>764925</v>
      </c>
      <c r="U2205" s="34">
        <v>98987.582054794519</v>
      </c>
      <c r="V2205" s="35">
        <v>665937.41794520547</v>
      </c>
      <c r="W2205" s="24">
        <v>0</v>
      </c>
      <c r="X2205" s="35">
        <v>665937.41794520547</v>
      </c>
    </row>
    <row r="2206" spans="1:24">
      <c r="A2206" s="24">
        <v>2205</v>
      </c>
      <c r="B2206" s="25" t="s">
        <v>60</v>
      </c>
      <c r="C2206" s="25" t="s">
        <v>101</v>
      </c>
      <c r="D2206" s="26">
        <v>43555</v>
      </c>
      <c r="E2206" s="27">
        <v>43555</v>
      </c>
      <c r="F2206" s="27">
        <v>43525</v>
      </c>
      <c r="G2206" s="27">
        <v>44798</v>
      </c>
      <c r="H2206" s="28">
        <v>3.4054794520547946</v>
      </c>
      <c r="I2206" s="29">
        <v>25</v>
      </c>
      <c r="J2206" s="30">
        <v>0.05</v>
      </c>
      <c r="K2206" s="29">
        <v>3.7999999999999999E-2</v>
      </c>
      <c r="L2206" s="31">
        <v>9976171</v>
      </c>
      <c r="M2206" s="32" t="s">
        <v>2189</v>
      </c>
      <c r="N2206" s="29">
        <v>798</v>
      </c>
      <c r="O2206" s="29">
        <v>87</v>
      </c>
      <c r="P2206" s="29">
        <v>95.2</v>
      </c>
      <c r="Q2206" s="29">
        <v>127</v>
      </c>
      <c r="R2206" s="29">
        <v>95.3</v>
      </c>
      <c r="S2206" s="33">
        <v>1.0504201680671672E-3</v>
      </c>
      <c r="T2206" s="34">
        <v>9986650.1712184865</v>
      </c>
      <c r="U2206" s="34">
        <v>1292354.6142118738</v>
      </c>
      <c r="V2206" s="35">
        <v>8694295.5570066124</v>
      </c>
      <c r="W2206" s="24">
        <v>0</v>
      </c>
      <c r="X2206" s="35">
        <v>8694295.5570066124</v>
      </c>
    </row>
    <row r="2207" spans="1:24">
      <c r="A2207" s="24">
        <v>2206</v>
      </c>
      <c r="B2207" s="25" t="s">
        <v>60</v>
      </c>
      <c r="C2207" s="25" t="s">
        <v>102</v>
      </c>
      <c r="D2207" s="26">
        <v>43555</v>
      </c>
      <c r="E2207" s="27">
        <v>43555</v>
      </c>
      <c r="F2207" s="27">
        <v>43525</v>
      </c>
      <c r="G2207" s="27">
        <v>44798</v>
      </c>
      <c r="H2207" s="28">
        <v>3.4054794520547946</v>
      </c>
      <c r="I2207" s="29">
        <v>25</v>
      </c>
      <c r="J2207" s="30">
        <v>0.05</v>
      </c>
      <c r="K2207" s="29">
        <v>3.7999999999999999E-2</v>
      </c>
      <c r="L2207" s="31">
        <v>21103901</v>
      </c>
      <c r="M2207" s="32" t="s">
        <v>2189</v>
      </c>
      <c r="N2207" s="29">
        <v>798</v>
      </c>
      <c r="O2207" s="29">
        <v>87</v>
      </c>
      <c r="P2207" s="29">
        <v>95.2</v>
      </c>
      <c r="Q2207" s="29">
        <v>127</v>
      </c>
      <c r="R2207" s="29">
        <v>95.3</v>
      </c>
      <c r="S2207" s="33">
        <v>1.0504201680671672E-3</v>
      </c>
      <c r="T2207" s="34">
        <v>21126068.963235293</v>
      </c>
      <c r="U2207" s="34">
        <v>2733886.9627656327</v>
      </c>
      <c r="V2207" s="35">
        <v>18392182.000469659</v>
      </c>
      <c r="W2207" s="24">
        <v>0</v>
      </c>
      <c r="X2207" s="35">
        <v>18392182.000469659</v>
      </c>
    </row>
    <row r="2208" spans="1:24">
      <c r="A2208" s="24">
        <v>2207</v>
      </c>
      <c r="B2208" s="25" t="s">
        <v>60</v>
      </c>
      <c r="C2208" s="25" t="s">
        <v>103</v>
      </c>
      <c r="D2208" s="26">
        <v>43555</v>
      </c>
      <c r="E2208" s="27">
        <v>43555</v>
      </c>
      <c r="F2208" s="27">
        <v>43525</v>
      </c>
      <c r="G2208" s="27">
        <v>44798</v>
      </c>
      <c r="H2208" s="28">
        <v>3.4054794520547946</v>
      </c>
      <c r="I2208" s="29">
        <v>25</v>
      </c>
      <c r="J2208" s="30">
        <v>0.05</v>
      </c>
      <c r="K2208" s="29">
        <v>3.7999999999999999E-2</v>
      </c>
      <c r="L2208" s="31">
        <v>580650</v>
      </c>
      <c r="M2208" s="32" t="s">
        <v>2189</v>
      </c>
      <c r="N2208" s="29">
        <v>798</v>
      </c>
      <c r="O2208" s="29">
        <v>87</v>
      </c>
      <c r="P2208" s="29">
        <v>95.2</v>
      </c>
      <c r="Q2208" s="29">
        <v>127</v>
      </c>
      <c r="R2208" s="29">
        <v>95.3</v>
      </c>
      <c r="S2208" s="33">
        <v>1.0504201680671672E-3</v>
      </c>
      <c r="T2208" s="34">
        <v>581259.92647058819</v>
      </c>
      <c r="U2208" s="34">
        <v>75219.811964141816</v>
      </c>
      <c r="V2208" s="35">
        <v>506040.11450644641</v>
      </c>
      <c r="W2208" s="24">
        <v>0</v>
      </c>
      <c r="X2208" s="35">
        <v>506040.11450644641</v>
      </c>
    </row>
    <row r="2209" spans="1:24">
      <c r="A2209" s="24">
        <v>2208</v>
      </c>
      <c r="B2209" s="25" t="s">
        <v>60</v>
      </c>
      <c r="C2209" s="25" t="s">
        <v>104</v>
      </c>
      <c r="D2209" s="26">
        <v>43555</v>
      </c>
      <c r="E2209" s="27">
        <v>43555</v>
      </c>
      <c r="F2209" s="27">
        <v>43525</v>
      </c>
      <c r="G2209" s="27">
        <v>44798</v>
      </c>
      <c r="H2209" s="28">
        <v>3.4054794520547946</v>
      </c>
      <c r="I2209" s="29">
        <v>25</v>
      </c>
      <c r="J2209" s="30">
        <v>0.05</v>
      </c>
      <c r="K2209" s="29">
        <v>3.7999999999999999E-2</v>
      </c>
      <c r="L2209" s="31">
        <v>175035</v>
      </c>
      <c r="M2209" s="32" t="s">
        <v>1877</v>
      </c>
      <c r="N2209" s="29">
        <v>642</v>
      </c>
      <c r="O2209" s="29">
        <v>87</v>
      </c>
      <c r="P2209" s="29">
        <v>79.5</v>
      </c>
      <c r="Q2209" s="29">
        <v>127</v>
      </c>
      <c r="R2209" s="29">
        <v>94</v>
      </c>
      <c r="S2209" s="33">
        <v>0.18238993710691823</v>
      </c>
      <c r="T2209" s="34">
        <v>206959.62264150943</v>
      </c>
      <c r="U2209" s="34">
        <v>26782.276207805633</v>
      </c>
      <c r="V2209" s="35">
        <v>180177.34643370379</v>
      </c>
      <c r="W2209" s="24">
        <v>0</v>
      </c>
      <c r="X2209" s="35">
        <v>180177.34643370379</v>
      </c>
    </row>
    <row r="2210" spans="1:24">
      <c r="A2210" s="24">
        <v>2209</v>
      </c>
      <c r="B2210" s="25" t="s">
        <v>60</v>
      </c>
      <c r="C2210" s="25" t="s">
        <v>105</v>
      </c>
      <c r="D2210" s="26">
        <v>43555</v>
      </c>
      <c r="E2210" s="27">
        <v>43555</v>
      </c>
      <c r="F2210" s="27">
        <v>43525</v>
      </c>
      <c r="G2210" s="27">
        <v>44798</v>
      </c>
      <c r="H2210" s="28">
        <v>3.4054794520547946</v>
      </c>
      <c r="I2210" s="29">
        <v>25</v>
      </c>
      <c r="J2210" s="30">
        <v>0.05</v>
      </c>
      <c r="K2210" s="29">
        <v>3.7999999999999999E-2</v>
      </c>
      <c r="L2210" s="31">
        <v>132796</v>
      </c>
      <c r="M2210" s="32" t="s">
        <v>2189</v>
      </c>
      <c r="N2210" s="29">
        <v>798</v>
      </c>
      <c r="O2210" s="29">
        <v>87</v>
      </c>
      <c r="P2210" s="29">
        <v>95.2</v>
      </c>
      <c r="Q2210" s="29">
        <v>127</v>
      </c>
      <c r="R2210" s="29">
        <v>95.3</v>
      </c>
      <c r="S2210" s="33">
        <v>1.0504201680671672E-3</v>
      </c>
      <c r="T2210" s="34">
        <v>132935.49159663866</v>
      </c>
      <c r="U2210" s="34">
        <v>17202.945233083919</v>
      </c>
      <c r="V2210" s="35">
        <v>115732.54636355475</v>
      </c>
      <c r="W2210" s="24">
        <v>0</v>
      </c>
      <c r="X2210" s="35">
        <v>115732.54636355475</v>
      </c>
    </row>
    <row r="2211" spans="1:24">
      <c r="A2211" s="24">
        <v>2210</v>
      </c>
      <c r="B2211" s="25" t="s">
        <v>60</v>
      </c>
      <c r="C2211" s="25" t="s">
        <v>106</v>
      </c>
      <c r="D2211" s="26">
        <v>43555</v>
      </c>
      <c r="E2211" s="27">
        <v>43555</v>
      </c>
      <c r="F2211" s="27">
        <v>43525</v>
      </c>
      <c r="G2211" s="27">
        <v>44798</v>
      </c>
      <c r="H2211" s="28">
        <v>3.4054794520547946</v>
      </c>
      <c r="I2211" s="29">
        <v>25</v>
      </c>
      <c r="J2211" s="30">
        <v>0.05</v>
      </c>
      <c r="K2211" s="29">
        <v>3.7999999999999999E-2</v>
      </c>
      <c r="L2211" s="31">
        <v>469552</v>
      </c>
      <c r="M2211" s="32" t="s">
        <v>1871</v>
      </c>
      <c r="N2211" s="29">
        <v>639</v>
      </c>
      <c r="O2211" s="29">
        <v>87</v>
      </c>
      <c r="P2211" s="29">
        <v>111.4</v>
      </c>
      <c r="Q2211" s="29">
        <v>127</v>
      </c>
      <c r="R2211" s="29">
        <v>116.2</v>
      </c>
      <c r="S2211" s="33">
        <v>4.3087971274685791E-2</v>
      </c>
      <c r="T2211" s="34">
        <v>489784.04308797128</v>
      </c>
      <c r="U2211" s="34">
        <v>63382.080797855437</v>
      </c>
      <c r="V2211" s="35">
        <v>426401.96229011583</v>
      </c>
      <c r="W2211" s="24">
        <v>0</v>
      </c>
      <c r="X2211" s="35">
        <v>426401.96229011583</v>
      </c>
    </row>
    <row r="2212" spans="1:24">
      <c r="A2212" s="24">
        <v>2211</v>
      </c>
      <c r="B2212" s="25" t="s">
        <v>60</v>
      </c>
      <c r="C2212" s="25" t="s">
        <v>110</v>
      </c>
      <c r="D2212" s="26">
        <v>43555</v>
      </c>
      <c r="E2212" s="27">
        <v>43555</v>
      </c>
      <c r="F2212" s="27">
        <v>43525</v>
      </c>
      <c r="G2212" s="27">
        <v>44798</v>
      </c>
      <c r="H2212" s="28">
        <v>3.4054794520547946</v>
      </c>
      <c r="I2212" s="29">
        <v>25</v>
      </c>
      <c r="J2212" s="30">
        <v>0.05</v>
      </c>
      <c r="K2212" s="29">
        <v>3.7999999999999999E-2</v>
      </c>
      <c r="L2212" s="31">
        <v>16789210</v>
      </c>
      <c r="M2212" s="32" t="s">
        <v>1939</v>
      </c>
      <c r="N2212" s="29">
        <v>673</v>
      </c>
      <c r="O2212" s="29">
        <v>87</v>
      </c>
      <c r="P2212" s="29">
        <v>96.3</v>
      </c>
      <c r="Q2212" s="29">
        <v>127</v>
      </c>
      <c r="R2212" s="29">
        <v>104.3</v>
      </c>
      <c r="S2212" s="33">
        <v>8.3073727933541022E-2</v>
      </c>
      <c r="T2212" s="34">
        <v>18183952.263759084</v>
      </c>
      <c r="U2212" s="34">
        <v>2353152.8800723194</v>
      </c>
      <c r="V2212" s="35">
        <v>15830799.383686764</v>
      </c>
      <c r="W2212" s="24">
        <v>0</v>
      </c>
      <c r="X2212" s="35">
        <v>15830799.383686764</v>
      </c>
    </row>
    <row r="2213" spans="1:24">
      <c r="A2213" s="24">
        <v>2212</v>
      </c>
      <c r="B2213" s="25" t="s">
        <v>60</v>
      </c>
      <c r="C2213" s="25" t="s">
        <v>86</v>
      </c>
      <c r="D2213" s="26">
        <v>43555</v>
      </c>
      <c r="E2213" s="27">
        <v>43555</v>
      </c>
      <c r="F2213" s="27">
        <v>43525</v>
      </c>
      <c r="G2213" s="27">
        <v>44798</v>
      </c>
      <c r="H2213" s="28">
        <v>3.4054794520547946</v>
      </c>
      <c r="I2213" s="29">
        <v>25</v>
      </c>
      <c r="J2213" s="30">
        <v>0.05</v>
      </c>
      <c r="K2213" s="29">
        <v>3.7999999999999999E-2</v>
      </c>
      <c r="L2213" s="31">
        <v>892500</v>
      </c>
      <c r="M2213" s="32" t="s">
        <v>2189</v>
      </c>
      <c r="N2213" s="29">
        <v>798</v>
      </c>
      <c r="O2213" s="29">
        <v>87</v>
      </c>
      <c r="P2213" s="29">
        <v>95.2</v>
      </c>
      <c r="Q2213" s="29">
        <v>127</v>
      </c>
      <c r="R2213" s="29">
        <v>95.3</v>
      </c>
      <c r="S2213" s="33">
        <v>1.0504201680671672E-3</v>
      </c>
      <c r="T2213" s="34">
        <v>893437.5</v>
      </c>
      <c r="U2213" s="34">
        <v>115618.15582191781</v>
      </c>
      <c r="V2213" s="35">
        <v>777819.34417808219</v>
      </c>
      <c r="W2213" s="24">
        <v>0</v>
      </c>
      <c r="X2213" s="35">
        <v>777819.34417808219</v>
      </c>
    </row>
    <row r="2214" spans="1:24">
      <c r="A2214" s="24">
        <v>2213</v>
      </c>
      <c r="B2214" s="25" t="s">
        <v>60</v>
      </c>
      <c r="C2214" s="25" t="s">
        <v>90</v>
      </c>
      <c r="D2214" s="26">
        <v>43555</v>
      </c>
      <c r="E2214" s="27">
        <v>43555</v>
      </c>
      <c r="F2214" s="27">
        <v>43525</v>
      </c>
      <c r="G2214" s="27">
        <v>44798</v>
      </c>
      <c r="H2214" s="28">
        <v>3.4054794520547946</v>
      </c>
      <c r="I2214" s="29">
        <v>25</v>
      </c>
      <c r="J2214" s="30">
        <v>0.05</v>
      </c>
      <c r="K2214" s="29">
        <v>3.7999999999999999E-2</v>
      </c>
      <c r="L2214" s="31">
        <v>472500</v>
      </c>
      <c r="M2214" s="32" t="s">
        <v>2189</v>
      </c>
      <c r="N2214" s="29">
        <v>798</v>
      </c>
      <c r="O2214" s="29">
        <v>87</v>
      </c>
      <c r="P2214" s="29">
        <v>95.2</v>
      </c>
      <c r="Q2214" s="29">
        <v>127</v>
      </c>
      <c r="R2214" s="29">
        <v>95.3</v>
      </c>
      <c r="S2214" s="33">
        <v>1.0504201680671672E-3</v>
      </c>
      <c r="T2214" s="34">
        <v>472996.32352941175</v>
      </c>
      <c r="U2214" s="34">
        <v>61209.611905721191</v>
      </c>
      <c r="V2214" s="35">
        <v>411786.71162369056</v>
      </c>
      <c r="W2214" s="24">
        <v>0</v>
      </c>
      <c r="X2214" s="35">
        <v>411786.71162369056</v>
      </c>
    </row>
    <row r="2215" spans="1:24">
      <c r="A2215" s="24">
        <v>2214</v>
      </c>
      <c r="B2215" s="25" t="s">
        <v>60</v>
      </c>
      <c r="C2215" s="25" t="s">
        <v>91</v>
      </c>
      <c r="D2215" s="26">
        <v>43555</v>
      </c>
      <c r="E2215" s="27">
        <v>43555</v>
      </c>
      <c r="F2215" s="27">
        <v>43525</v>
      </c>
      <c r="G2215" s="27">
        <v>44798</v>
      </c>
      <c r="H2215" s="28">
        <v>3.4054794520547946</v>
      </c>
      <c r="I2215" s="29">
        <v>25</v>
      </c>
      <c r="J2215" s="30">
        <v>0.05</v>
      </c>
      <c r="K2215" s="29">
        <v>3.7999999999999999E-2</v>
      </c>
      <c r="L2215" s="31">
        <v>637760</v>
      </c>
      <c r="M2215" s="32" t="s">
        <v>2189</v>
      </c>
      <c r="N2215" s="29">
        <v>798</v>
      </c>
      <c r="O2215" s="29">
        <v>87</v>
      </c>
      <c r="P2215" s="29">
        <v>95.2</v>
      </c>
      <c r="Q2215" s="29">
        <v>127</v>
      </c>
      <c r="R2215" s="29">
        <v>95.3</v>
      </c>
      <c r="S2215" s="33">
        <v>1.0504201680671672E-3</v>
      </c>
      <c r="T2215" s="34">
        <v>638429.91596638656</v>
      </c>
      <c r="U2215" s="34">
        <v>82618.07849522274</v>
      </c>
      <c r="V2215" s="35">
        <v>555811.83747116383</v>
      </c>
      <c r="W2215" s="24">
        <v>0</v>
      </c>
      <c r="X2215" s="35">
        <v>555811.83747116383</v>
      </c>
    </row>
    <row r="2216" spans="1:24">
      <c r="A2216" s="24">
        <v>2215</v>
      </c>
      <c r="B2216" s="25" t="s">
        <v>60</v>
      </c>
      <c r="C2216" s="25" t="s">
        <v>92</v>
      </c>
      <c r="D2216" s="26">
        <v>43555</v>
      </c>
      <c r="E2216" s="27">
        <v>43555</v>
      </c>
      <c r="F2216" s="27">
        <v>43525</v>
      </c>
      <c r="G2216" s="27">
        <v>44798</v>
      </c>
      <c r="H2216" s="28">
        <v>3.4054794520547946</v>
      </c>
      <c r="I2216" s="29">
        <v>25</v>
      </c>
      <c r="J2216" s="30">
        <v>0.05</v>
      </c>
      <c r="K2216" s="29">
        <v>3.7999999999999999E-2</v>
      </c>
      <c r="L2216" s="31">
        <v>21044329</v>
      </c>
      <c r="M2216" s="32" t="s">
        <v>2189</v>
      </c>
      <c r="N2216" s="29">
        <v>798</v>
      </c>
      <c r="O2216" s="29">
        <v>87</v>
      </c>
      <c r="P2216" s="29">
        <v>95.2</v>
      </c>
      <c r="Q2216" s="29">
        <v>127</v>
      </c>
      <c r="R2216" s="29">
        <v>95.3</v>
      </c>
      <c r="S2216" s="33">
        <v>1.0504201680671672E-3</v>
      </c>
      <c r="T2216" s="34">
        <v>21066434.387605041</v>
      </c>
      <c r="U2216" s="34">
        <v>2726169.7585318806</v>
      </c>
      <c r="V2216" s="35">
        <v>18340264.629073162</v>
      </c>
      <c r="W2216" s="24">
        <v>0</v>
      </c>
      <c r="X2216" s="35">
        <v>18340264.629073162</v>
      </c>
    </row>
    <row r="2217" spans="1:24">
      <c r="A2217" s="24">
        <v>2216</v>
      </c>
      <c r="B2217" s="25" t="s">
        <v>60</v>
      </c>
      <c r="C2217" s="25" t="s">
        <v>93</v>
      </c>
      <c r="D2217" s="26">
        <v>43555</v>
      </c>
      <c r="E2217" s="27">
        <v>43555</v>
      </c>
      <c r="F2217" s="27">
        <v>43525</v>
      </c>
      <c r="G2217" s="27">
        <v>44798</v>
      </c>
      <c r="H2217" s="28">
        <v>3.4054794520547946</v>
      </c>
      <c r="I2217" s="29">
        <v>25</v>
      </c>
      <c r="J2217" s="30">
        <v>0.05</v>
      </c>
      <c r="K2217" s="29">
        <v>3.7999999999999999E-2</v>
      </c>
      <c r="L2217" s="31">
        <v>969266</v>
      </c>
      <c r="M2217" s="32" t="s">
        <v>2189</v>
      </c>
      <c r="N2217" s="29">
        <v>798</v>
      </c>
      <c r="O2217" s="29">
        <v>87</v>
      </c>
      <c r="P2217" s="29">
        <v>95.2</v>
      </c>
      <c r="Q2217" s="29">
        <v>127</v>
      </c>
      <c r="R2217" s="29">
        <v>95.3</v>
      </c>
      <c r="S2217" s="33">
        <v>1.0504201680671672E-3</v>
      </c>
      <c r="T2217" s="34">
        <v>970284.13655462186</v>
      </c>
      <c r="U2217" s="34">
        <v>125562.74220827674</v>
      </c>
      <c r="V2217" s="35">
        <v>844721.3943463451</v>
      </c>
      <c r="W2217" s="24">
        <v>0</v>
      </c>
      <c r="X2217" s="35">
        <v>844721.3943463451</v>
      </c>
    </row>
    <row r="2218" spans="1:24">
      <c r="A2218" s="24">
        <v>2217</v>
      </c>
      <c r="B2218" s="25" t="s">
        <v>60</v>
      </c>
      <c r="C2218" s="25" t="s">
        <v>94</v>
      </c>
      <c r="D2218" s="26">
        <v>43555</v>
      </c>
      <c r="E2218" s="27">
        <v>43555</v>
      </c>
      <c r="F2218" s="27">
        <v>43525</v>
      </c>
      <c r="G2218" s="27">
        <v>44798</v>
      </c>
      <c r="H2218" s="28">
        <v>3.4054794520547946</v>
      </c>
      <c r="I2218" s="29">
        <v>25</v>
      </c>
      <c r="J2218" s="30">
        <v>0.05</v>
      </c>
      <c r="K2218" s="29">
        <v>3.7999999999999999E-2</v>
      </c>
      <c r="L2218" s="31">
        <v>735000</v>
      </c>
      <c r="M2218" s="32" t="s">
        <v>2189</v>
      </c>
      <c r="N2218" s="29">
        <v>798</v>
      </c>
      <c r="O2218" s="29">
        <v>87</v>
      </c>
      <c r="P2218" s="29">
        <v>95.2</v>
      </c>
      <c r="Q2218" s="29">
        <v>127</v>
      </c>
      <c r="R2218" s="29">
        <v>95.3</v>
      </c>
      <c r="S2218" s="33">
        <v>1.0504201680671672E-3</v>
      </c>
      <c r="T2218" s="34">
        <v>735772.0588235294</v>
      </c>
      <c r="U2218" s="34">
        <v>95214.951853344071</v>
      </c>
      <c r="V2218" s="35">
        <v>640557.1069701853</v>
      </c>
      <c r="W2218" s="24">
        <v>0</v>
      </c>
      <c r="X2218" s="35">
        <v>640557.1069701853</v>
      </c>
    </row>
    <row r="2219" spans="1:24">
      <c r="A2219" s="24">
        <v>2218</v>
      </c>
      <c r="B2219" s="25" t="s">
        <v>60</v>
      </c>
      <c r="C2219" s="25" t="s">
        <v>95</v>
      </c>
      <c r="D2219" s="26">
        <v>43555</v>
      </c>
      <c r="E2219" s="27">
        <v>43555</v>
      </c>
      <c r="F2219" s="27">
        <v>43525</v>
      </c>
      <c r="G2219" s="27">
        <v>44798</v>
      </c>
      <c r="H2219" s="28">
        <v>3.4054794520547946</v>
      </c>
      <c r="I2219" s="29">
        <v>25</v>
      </c>
      <c r="J2219" s="30">
        <v>0.05</v>
      </c>
      <c r="K2219" s="29">
        <v>3.7999999999999999E-2</v>
      </c>
      <c r="L2219" s="31">
        <v>126000</v>
      </c>
      <c r="M2219" s="32" t="s">
        <v>2189</v>
      </c>
      <c r="N2219" s="29">
        <v>798</v>
      </c>
      <c r="O2219" s="29">
        <v>87</v>
      </c>
      <c r="P2219" s="29">
        <v>95.2</v>
      </c>
      <c r="Q2219" s="29">
        <v>127</v>
      </c>
      <c r="R2219" s="29">
        <v>95.3</v>
      </c>
      <c r="S2219" s="33">
        <v>1.0504201680671672E-3</v>
      </c>
      <c r="T2219" s="34">
        <v>126132.35294117648</v>
      </c>
      <c r="U2219" s="34">
        <v>16322.563174858986</v>
      </c>
      <c r="V2219" s="35">
        <v>109809.7897663175</v>
      </c>
      <c r="W2219" s="24">
        <v>0</v>
      </c>
      <c r="X2219" s="35">
        <v>109809.7897663175</v>
      </c>
    </row>
    <row r="2220" spans="1:24">
      <c r="A2220" s="24">
        <v>2219</v>
      </c>
      <c r="B2220" s="25" t="s">
        <v>60</v>
      </c>
      <c r="C2220" s="25" t="s">
        <v>96</v>
      </c>
      <c r="D2220" s="26">
        <v>43555</v>
      </c>
      <c r="E2220" s="27">
        <v>43555</v>
      </c>
      <c r="F2220" s="27">
        <v>43525</v>
      </c>
      <c r="G2220" s="27">
        <v>44798</v>
      </c>
      <c r="H2220" s="28">
        <v>3.4054794520547946</v>
      </c>
      <c r="I2220" s="29">
        <v>25</v>
      </c>
      <c r="J2220" s="30">
        <v>0.05</v>
      </c>
      <c r="K2220" s="29">
        <v>3.7999999999999999E-2</v>
      </c>
      <c r="L2220" s="31">
        <v>29327302</v>
      </c>
      <c r="M2220" s="32" t="s">
        <v>2189</v>
      </c>
      <c r="N2220" s="29">
        <v>798</v>
      </c>
      <c r="O2220" s="29">
        <v>87</v>
      </c>
      <c r="P2220" s="29">
        <v>95.2</v>
      </c>
      <c r="Q2220" s="29">
        <v>127</v>
      </c>
      <c r="R2220" s="29">
        <v>95.3</v>
      </c>
      <c r="S2220" s="33">
        <v>1.0504201680671672E-3</v>
      </c>
      <c r="T2220" s="34">
        <v>29358107.989495799</v>
      </c>
      <c r="U2220" s="34">
        <v>3799180.4733584784</v>
      </c>
      <c r="V2220" s="35">
        <v>25558927.516137321</v>
      </c>
      <c r="W2220" s="24">
        <v>0</v>
      </c>
      <c r="X2220" s="35">
        <v>25558927.516137321</v>
      </c>
    </row>
    <row r="2221" spans="1:24">
      <c r="A2221" s="24">
        <v>2220</v>
      </c>
      <c r="B2221" s="25" t="s">
        <v>60</v>
      </c>
      <c r="C2221" s="25" t="s">
        <v>97</v>
      </c>
      <c r="D2221" s="26">
        <v>43555</v>
      </c>
      <c r="E2221" s="27">
        <v>43555</v>
      </c>
      <c r="F2221" s="27">
        <v>43525</v>
      </c>
      <c r="G2221" s="27">
        <v>44798</v>
      </c>
      <c r="H2221" s="28">
        <v>3.4054794520547946</v>
      </c>
      <c r="I2221" s="29">
        <v>25</v>
      </c>
      <c r="J2221" s="30">
        <v>0.05</v>
      </c>
      <c r="K2221" s="29">
        <v>3.7999999999999999E-2</v>
      </c>
      <c r="L2221" s="31">
        <v>1517250</v>
      </c>
      <c r="M2221" s="32" t="s">
        <v>1941</v>
      </c>
      <c r="N2221" s="29">
        <v>674</v>
      </c>
      <c r="O2221" s="29">
        <v>87</v>
      </c>
      <c r="P2221" s="29">
        <v>106.1</v>
      </c>
      <c r="Q2221" s="29">
        <v>127</v>
      </c>
      <c r="R2221" s="29">
        <v>122.8</v>
      </c>
      <c r="S2221" s="33">
        <v>0.15739868049010372</v>
      </c>
      <c r="T2221" s="34">
        <v>1756063.1479736099</v>
      </c>
      <c r="U2221" s="34">
        <v>227249.00474352186</v>
      </c>
      <c r="V2221" s="35">
        <v>1528814.1432300881</v>
      </c>
      <c r="W2221" s="24">
        <v>0</v>
      </c>
      <c r="X2221" s="35">
        <v>1528814.1432300881</v>
      </c>
    </row>
    <row r="2222" spans="1:24">
      <c r="A2222" s="24">
        <v>2221</v>
      </c>
      <c r="B2222" s="25" t="s">
        <v>60</v>
      </c>
      <c r="C2222" s="25" t="s">
        <v>98</v>
      </c>
      <c r="D2222" s="26">
        <v>43555</v>
      </c>
      <c r="E2222" s="27">
        <v>43555</v>
      </c>
      <c r="F2222" s="27">
        <v>43525</v>
      </c>
      <c r="G2222" s="27">
        <v>44798</v>
      </c>
      <c r="H2222" s="28">
        <v>3.4054794520547946</v>
      </c>
      <c r="I2222" s="29">
        <v>25</v>
      </c>
      <c r="J2222" s="30">
        <v>0.05</v>
      </c>
      <c r="K2222" s="29">
        <v>3.7999999999999999E-2</v>
      </c>
      <c r="L2222" s="31">
        <v>312900</v>
      </c>
      <c r="M2222" s="32" t="s">
        <v>2189</v>
      </c>
      <c r="N2222" s="29">
        <v>798</v>
      </c>
      <c r="O2222" s="29">
        <v>87</v>
      </c>
      <c r="P2222" s="29">
        <v>95.2</v>
      </c>
      <c r="Q2222" s="29">
        <v>127</v>
      </c>
      <c r="R2222" s="29">
        <v>95.3</v>
      </c>
      <c r="S2222" s="33">
        <v>1.0504201680671672E-3</v>
      </c>
      <c r="T2222" s="34">
        <v>313228.67647058825</v>
      </c>
      <c r="U2222" s="34">
        <v>40534.365217566476</v>
      </c>
      <c r="V2222" s="35">
        <v>272694.31125302176</v>
      </c>
      <c r="W2222" s="24">
        <v>0</v>
      </c>
      <c r="X2222" s="35">
        <v>272694.31125302176</v>
      </c>
    </row>
    <row r="2223" spans="1:24">
      <c r="A2223" s="24">
        <v>2222</v>
      </c>
      <c r="B2223" s="25" t="s">
        <v>60</v>
      </c>
      <c r="C2223" s="25" t="s">
        <v>99</v>
      </c>
      <c r="D2223" s="26">
        <v>43555</v>
      </c>
      <c r="E2223" s="27">
        <v>43555</v>
      </c>
      <c r="F2223" s="27">
        <v>43525</v>
      </c>
      <c r="G2223" s="27">
        <v>44798</v>
      </c>
      <c r="H2223" s="28">
        <v>3.4054794520547946</v>
      </c>
      <c r="I2223" s="29">
        <v>25</v>
      </c>
      <c r="J2223" s="30">
        <v>0.05</v>
      </c>
      <c r="K2223" s="29">
        <v>3.7999999999999999E-2</v>
      </c>
      <c r="L2223" s="31">
        <v>1174950</v>
      </c>
      <c r="M2223" s="32" t="s">
        <v>2189</v>
      </c>
      <c r="N2223" s="29">
        <v>798</v>
      </c>
      <c r="O2223" s="29">
        <v>87</v>
      </c>
      <c r="P2223" s="29">
        <v>95.2</v>
      </c>
      <c r="Q2223" s="29">
        <v>127</v>
      </c>
      <c r="R2223" s="29">
        <v>95.3</v>
      </c>
      <c r="S2223" s="33">
        <v>1.0504201680671672E-3</v>
      </c>
      <c r="T2223" s="34">
        <v>1176184.1911764706</v>
      </c>
      <c r="U2223" s="34">
        <v>152207.90160556004</v>
      </c>
      <c r="V2223" s="35">
        <v>1023976.2895709106</v>
      </c>
      <c r="W2223" s="24">
        <v>0</v>
      </c>
      <c r="X2223" s="35">
        <v>1023976.2895709106</v>
      </c>
    </row>
    <row r="2224" spans="1:24">
      <c r="A2224" s="24">
        <v>2223</v>
      </c>
      <c r="B2224" s="25" t="s">
        <v>60</v>
      </c>
      <c r="C2224" s="25" t="s">
        <v>100</v>
      </c>
      <c r="D2224" s="26">
        <v>43555</v>
      </c>
      <c r="E2224" s="27">
        <v>43555</v>
      </c>
      <c r="F2224" s="27">
        <v>43525</v>
      </c>
      <c r="G2224" s="27">
        <v>44798</v>
      </c>
      <c r="H2224" s="28">
        <v>3.4054794520547946</v>
      </c>
      <c r="I2224" s="29">
        <v>25</v>
      </c>
      <c r="J2224" s="30">
        <v>0.05</v>
      </c>
      <c r="K2224" s="29">
        <v>3.7999999999999999E-2</v>
      </c>
      <c r="L2224" s="31">
        <v>582750</v>
      </c>
      <c r="M2224" s="32" t="s">
        <v>1973</v>
      </c>
      <c r="N2224" s="29">
        <v>690</v>
      </c>
      <c r="O2224" s="29">
        <v>87</v>
      </c>
      <c r="P2224" s="29">
        <v>111</v>
      </c>
      <c r="Q2224" s="29">
        <v>127</v>
      </c>
      <c r="R2224" s="29">
        <v>145.69999999999999</v>
      </c>
      <c r="S2224" s="33">
        <v>0.31261261261261253</v>
      </c>
      <c r="T2224" s="34">
        <v>764925</v>
      </c>
      <c r="U2224" s="34">
        <v>98987.582054794519</v>
      </c>
      <c r="V2224" s="35">
        <v>665937.41794520547</v>
      </c>
      <c r="W2224" s="24">
        <v>0</v>
      </c>
      <c r="X2224" s="35">
        <v>665937.41794520547</v>
      </c>
    </row>
    <row r="2225" spans="1:24">
      <c r="A2225" s="24">
        <v>2224</v>
      </c>
      <c r="B2225" s="25" t="s">
        <v>60</v>
      </c>
      <c r="C2225" s="25" t="s">
        <v>101</v>
      </c>
      <c r="D2225" s="26">
        <v>43555</v>
      </c>
      <c r="E2225" s="27">
        <v>43555</v>
      </c>
      <c r="F2225" s="27">
        <v>43525</v>
      </c>
      <c r="G2225" s="27">
        <v>44798</v>
      </c>
      <c r="H2225" s="28">
        <v>3.4054794520547946</v>
      </c>
      <c r="I2225" s="29">
        <v>25</v>
      </c>
      <c r="J2225" s="30">
        <v>0.05</v>
      </c>
      <c r="K2225" s="29">
        <v>3.7999999999999999E-2</v>
      </c>
      <c r="L2225" s="31">
        <v>9976171</v>
      </c>
      <c r="M2225" s="32" t="s">
        <v>2189</v>
      </c>
      <c r="N2225" s="29">
        <v>798</v>
      </c>
      <c r="O2225" s="29">
        <v>87</v>
      </c>
      <c r="P2225" s="29">
        <v>95.2</v>
      </c>
      <c r="Q2225" s="29">
        <v>127</v>
      </c>
      <c r="R2225" s="29">
        <v>95.3</v>
      </c>
      <c r="S2225" s="33">
        <v>1.0504201680671672E-3</v>
      </c>
      <c r="T2225" s="34">
        <v>9986650.1712184865</v>
      </c>
      <c r="U2225" s="34">
        <v>1292354.6142118738</v>
      </c>
      <c r="V2225" s="35">
        <v>8694295.5570066124</v>
      </c>
      <c r="W2225" s="24">
        <v>0</v>
      </c>
      <c r="X2225" s="35">
        <v>8694295.5570066124</v>
      </c>
    </row>
    <row r="2226" spans="1:24">
      <c r="A2226" s="24">
        <v>2225</v>
      </c>
      <c r="B2226" s="25" t="s">
        <v>60</v>
      </c>
      <c r="C2226" s="25" t="s">
        <v>102</v>
      </c>
      <c r="D2226" s="26">
        <v>43555</v>
      </c>
      <c r="E2226" s="27">
        <v>43555</v>
      </c>
      <c r="F2226" s="27">
        <v>43525</v>
      </c>
      <c r="G2226" s="27">
        <v>44798</v>
      </c>
      <c r="H2226" s="28">
        <v>3.4054794520547946</v>
      </c>
      <c r="I2226" s="29">
        <v>25</v>
      </c>
      <c r="J2226" s="30">
        <v>0.05</v>
      </c>
      <c r="K2226" s="29">
        <v>3.7999999999999999E-2</v>
      </c>
      <c r="L2226" s="31">
        <v>21103901</v>
      </c>
      <c r="M2226" s="32" t="s">
        <v>2189</v>
      </c>
      <c r="N2226" s="29">
        <v>798</v>
      </c>
      <c r="O2226" s="29">
        <v>87</v>
      </c>
      <c r="P2226" s="29">
        <v>95.2</v>
      </c>
      <c r="Q2226" s="29">
        <v>127</v>
      </c>
      <c r="R2226" s="29">
        <v>95.3</v>
      </c>
      <c r="S2226" s="33">
        <v>1.0504201680671672E-3</v>
      </c>
      <c r="T2226" s="34">
        <v>21126068.963235293</v>
      </c>
      <c r="U2226" s="34">
        <v>2733886.9627656327</v>
      </c>
      <c r="V2226" s="35">
        <v>18392182.000469659</v>
      </c>
      <c r="W2226" s="24">
        <v>0</v>
      </c>
      <c r="X2226" s="35">
        <v>18392182.000469659</v>
      </c>
    </row>
    <row r="2227" spans="1:24">
      <c r="A2227" s="24">
        <v>2226</v>
      </c>
      <c r="B2227" s="25" t="s">
        <v>60</v>
      </c>
      <c r="C2227" s="25" t="s">
        <v>103</v>
      </c>
      <c r="D2227" s="26">
        <v>43555</v>
      </c>
      <c r="E2227" s="27">
        <v>43555</v>
      </c>
      <c r="F2227" s="27">
        <v>43525</v>
      </c>
      <c r="G2227" s="27">
        <v>44798</v>
      </c>
      <c r="H2227" s="28">
        <v>3.4054794520547946</v>
      </c>
      <c r="I2227" s="29">
        <v>25</v>
      </c>
      <c r="J2227" s="30">
        <v>0.05</v>
      </c>
      <c r="K2227" s="29">
        <v>3.7999999999999999E-2</v>
      </c>
      <c r="L2227" s="31">
        <v>580650</v>
      </c>
      <c r="M2227" s="32" t="s">
        <v>2189</v>
      </c>
      <c r="N2227" s="29">
        <v>798</v>
      </c>
      <c r="O2227" s="29">
        <v>87</v>
      </c>
      <c r="P2227" s="29">
        <v>95.2</v>
      </c>
      <c r="Q2227" s="29">
        <v>127</v>
      </c>
      <c r="R2227" s="29">
        <v>95.3</v>
      </c>
      <c r="S2227" s="33">
        <v>1.0504201680671672E-3</v>
      </c>
      <c r="T2227" s="34">
        <v>581259.92647058819</v>
      </c>
      <c r="U2227" s="34">
        <v>75219.811964141816</v>
      </c>
      <c r="V2227" s="35">
        <v>506040.11450644641</v>
      </c>
      <c r="W2227" s="24">
        <v>0</v>
      </c>
      <c r="X2227" s="35">
        <v>506040.11450644641</v>
      </c>
    </row>
    <row r="2228" spans="1:24">
      <c r="A2228" s="24">
        <v>2227</v>
      </c>
      <c r="B2228" s="25" t="s">
        <v>60</v>
      </c>
      <c r="C2228" s="25" t="s">
        <v>104</v>
      </c>
      <c r="D2228" s="26">
        <v>43555</v>
      </c>
      <c r="E2228" s="27">
        <v>43555</v>
      </c>
      <c r="F2228" s="27">
        <v>43525</v>
      </c>
      <c r="G2228" s="27">
        <v>44798</v>
      </c>
      <c r="H2228" s="28">
        <v>3.4054794520547946</v>
      </c>
      <c r="I2228" s="29">
        <v>25</v>
      </c>
      <c r="J2228" s="30">
        <v>0.05</v>
      </c>
      <c r="K2228" s="29">
        <v>3.7999999999999999E-2</v>
      </c>
      <c r="L2228" s="31">
        <v>175035</v>
      </c>
      <c r="M2228" s="32" t="s">
        <v>1877</v>
      </c>
      <c r="N2228" s="29">
        <v>642</v>
      </c>
      <c r="O2228" s="29">
        <v>87</v>
      </c>
      <c r="P2228" s="29">
        <v>79.5</v>
      </c>
      <c r="Q2228" s="29">
        <v>127</v>
      </c>
      <c r="R2228" s="29">
        <v>94</v>
      </c>
      <c r="S2228" s="33">
        <v>0.18238993710691823</v>
      </c>
      <c r="T2228" s="34">
        <v>206959.62264150943</v>
      </c>
      <c r="U2228" s="34">
        <v>26782.276207805633</v>
      </c>
      <c r="V2228" s="35">
        <v>180177.34643370379</v>
      </c>
      <c r="W2228" s="24">
        <v>0</v>
      </c>
      <c r="X2228" s="35">
        <v>180177.34643370379</v>
      </c>
    </row>
    <row r="2229" spans="1:24">
      <c r="A2229" s="24">
        <v>2228</v>
      </c>
      <c r="B2229" s="25" t="s">
        <v>60</v>
      </c>
      <c r="C2229" s="25" t="s">
        <v>105</v>
      </c>
      <c r="D2229" s="26">
        <v>43555</v>
      </c>
      <c r="E2229" s="27">
        <v>43555</v>
      </c>
      <c r="F2229" s="27">
        <v>43525</v>
      </c>
      <c r="G2229" s="27">
        <v>44798</v>
      </c>
      <c r="H2229" s="28">
        <v>3.4054794520547946</v>
      </c>
      <c r="I2229" s="29">
        <v>25</v>
      </c>
      <c r="J2229" s="30">
        <v>0.05</v>
      </c>
      <c r="K2229" s="29">
        <v>3.7999999999999999E-2</v>
      </c>
      <c r="L2229" s="31">
        <v>132796</v>
      </c>
      <c r="M2229" s="32" t="s">
        <v>2189</v>
      </c>
      <c r="N2229" s="29">
        <v>798</v>
      </c>
      <c r="O2229" s="29">
        <v>87</v>
      </c>
      <c r="P2229" s="29">
        <v>95.2</v>
      </c>
      <c r="Q2229" s="29">
        <v>127</v>
      </c>
      <c r="R2229" s="29">
        <v>95.3</v>
      </c>
      <c r="S2229" s="33">
        <v>1.0504201680671672E-3</v>
      </c>
      <c r="T2229" s="34">
        <v>132935.49159663866</v>
      </c>
      <c r="U2229" s="34">
        <v>17202.945233083919</v>
      </c>
      <c r="V2229" s="35">
        <v>115732.54636355475</v>
      </c>
      <c r="W2229" s="24">
        <v>0</v>
      </c>
      <c r="X2229" s="35">
        <v>115732.54636355475</v>
      </c>
    </row>
    <row r="2230" spans="1:24">
      <c r="A2230" s="24">
        <v>2229</v>
      </c>
      <c r="B2230" s="25" t="s">
        <v>60</v>
      </c>
      <c r="C2230" s="25" t="s">
        <v>106</v>
      </c>
      <c r="D2230" s="26">
        <v>43555</v>
      </c>
      <c r="E2230" s="27">
        <v>43555</v>
      </c>
      <c r="F2230" s="27">
        <v>43525</v>
      </c>
      <c r="G2230" s="27">
        <v>44798</v>
      </c>
      <c r="H2230" s="28">
        <v>3.4054794520547946</v>
      </c>
      <c r="I2230" s="29">
        <v>25</v>
      </c>
      <c r="J2230" s="30">
        <v>0.05</v>
      </c>
      <c r="K2230" s="29">
        <v>3.7999999999999999E-2</v>
      </c>
      <c r="L2230" s="31">
        <v>469552</v>
      </c>
      <c r="M2230" s="32" t="s">
        <v>1871</v>
      </c>
      <c r="N2230" s="29">
        <v>639</v>
      </c>
      <c r="O2230" s="29">
        <v>87</v>
      </c>
      <c r="P2230" s="29">
        <v>111.4</v>
      </c>
      <c r="Q2230" s="29">
        <v>127</v>
      </c>
      <c r="R2230" s="29">
        <v>116.2</v>
      </c>
      <c r="S2230" s="33">
        <v>4.3087971274685791E-2</v>
      </c>
      <c r="T2230" s="34">
        <v>489784.04308797128</v>
      </c>
      <c r="U2230" s="34">
        <v>63382.080797855437</v>
      </c>
      <c r="V2230" s="35">
        <v>426401.96229011583</v>
      </c>
      <c r="W2230" s="24">
        <v>0</v>
      </c>
      <c r="X2230" s="35">
        <v>426401.96229011583</v>
      </c>
    </row>
    <row r="2231" spans="1:24">
      <c r="A2231" s="24">
        <v>2230</v>
      </c>
      <c r="B2231" s="25" t="s">
        <v>60</v>
      </c>
      <c r="C2231" s="25" t="s">
        <v>110</v>
      </c>
      <c r="D2231" s="26">
        <v>43555</v>
      </c>
      <c r="E2231" s="27">
        <v>43555</v>
      </c>
      <c r="F2231" s="27">
        <v>43525</v>
      </c>
      <c r="G2231" s="27">
        <v>44798</v>
      </c>
      <c r="H2231" s="28">
        <v>3.4054794520547946</v>
      </c>
      <c r="I2231" s="29">
        <v>25</v>
      </c>
      <c r="J2231" s="30">
        <v>0.05</v>
      </c>
      <c r="K2231" s="29">
        <v>3.7999999999999999E-2</v>
      </c>
      <c r="L2231" s="31">
        <v>16789210</v>
      </c>
      <c r="M2231" s="32" t="s">
        <v>1939</v>
      </c>
      <c r="N2231" s="29">
        <v>673</v>
      </c>
      <c r="O2231" s="29">
        <v>87</v>
      </c>
      <c r="P2231" s="29">
        <v>96.3</v>
      </c>
      <c r="Q2231" s="29">
        <v>127</v>
      </c>
      <c r="R2231" s="29">
        <v>104.3</v>
      </c>
      <c r="S2231" s="33">
        <v>8.3073727933541022E-2</v>
      </c>
      <c r="T2231" s="34">
        <v>18183952.263759084</v>
      </c>
      <c r="U2231" s="34">
        <v>2353152.8800723194</v>
      </c>
      <c r="V2231" s="35">
        <v>15830799.383686764</v>
      </c>
      <c r="W2231" s="24">
        <v>0</v>
      </c>
      <c r="X2231" s="35">
        <v>15830799.383686764</v>
      </c>
    </row>
    <row r="2232" spans="1:24">
      <c r="A2232" s="24">
        <v>2231</v>
      </c>
      <c r="B2232" s="25" t="s">
        <v>60</v>
      </c>
      <c r="C2232" s="25" t="s">
        <v>86</v>
      </c>
      <c r="D2232" s="26">
        <v>43555</v>
      </c>
      <c r="E2232" s="27">
        <v>43555</v>
      </c>
      <c r="F2232" s="27">
        <v>43525</v>
      </c>
      <c r="G2232" s="27">
        <v>44798</v>
      </c>
      <c r="H2232" s="28">
        <v>3.4054794520547946</v>
      </c>
      <c r="I2232" s="29">
        <v>25</v>
      </c>
      <c r="J2232" s="30">
        <v>0.05</v>
      </c>
      <c r="K2232" s="29">
        <v>3.7999999999999999E-2</v>
      </c>
      <c r="L2232" s="31">
        <v>892500</v>
      </c>
      <c r="M2232" s="32" t="s">
        <v>2189</v>
      </c>
      <c r="N2232" s="29">
        <v>798</v>
      </c>
      <c r="O2232" s="29">
        <v>87</v>
      </c>
      <c r="P2232" s="29">
        <v>95.2</v>
      </c>
      <c r="Q2232" s="29">
        <v>127</v>
      </c>
      <c r="R2232" s="29">
        <v>95.3</v>
      </c>
      <c r="S2232" s="33">
        <v>1.0504201680671672E-3</v>
      </c>
      <c r="T2232" s="34">
        <v>893437.5</v>
      </c>
      <c r="U2232" s="34">
        <v>115618.15582191781</v>
      </c>
      <c r="V2232" s="35">
        <v>777819.34417808219</v>
      </c>
      <c r="W2232" s="24">
        <v>0</v>
      </c>
      <c r="X2232" s="35">
        <v>777819.34417808219</v>
      </c>
    </row>
    <row r="2233" spans="1:24">
      <c r="A2233" s="24">
        <v>2232</v>
      </c>
      <c r="B2233" s="25" t="s">
        <v>60</v>
      </c>
      <c r="C2233" s="25" t="s">
        <v>90</v>
      </c>
      <c r="D2233" s="26">
        <v>43555</v>
      </c>
      <c r="E2233" s="27">
        <v>43555</v>
      </c>
      <c r="F2233" s="27">
        <v>43525</v>
      </c>
      <c r="G2233" s="27">
        <v>44798</v>
      </c>
      <c r="H2233" s="28">
        <v>3.4054794520547946</v>
      </c>
      <c r="I2233" s="29">
        <v>25</v>
      </c>
      <c r="J2233" s="30">
        <v>0.05</v>
      </c>
      <c r="K2233" s="29">
        <v>3.7999999999999999E-2</v>
      </c>
      <c r="L2233" s="31">
        <v>472500</v>
      </c>
      <c r="M2233" s="32" t="s">
        <v>2189</v>
      </c>
      <c r="N2233" s="29">
        <v>798</v>
      </c>
      <c r="O2233" s="29">
        <v>87</v>
      </c>
      <c r="P2233" s="29">
        <v>95.2</v>
      </c>
      <c r="Q2233" s="29">
        <v>127</v>
      </c>
      <c r="R2233" s="29">
        <v>95.3</v>
      </c>
      <c r="S2233" s="33">
        <v>1.0504201680671672E-3</v>
      </c>
      <c r="T2233" s="34">
        <v>472996.32352941175</v>
      </c>
      <c r="U2233" s="34">
        <v>61209.611905721191</v>
      </c>
      <c r="V2233" s="35">
        <v>411786.71162369056</v>
      </c>
      <c r="W2233" s="24">
        <v>0</v>
      </c>
      <c r="X2233" s="35">
        <v>411786.71162369056</v>
      </c>
    </row>
    <row r="2234" spans="1:24">
      <c r="A2234" s="24">
        <v>2233</v>
      </c>
      <c r="B2234" s="25" t="s">
        <v>60</v>
      </c>
      <c r="C2234" s="25" t="s">
        <v>91</v>
      </c>
      <c r="D2234" s="26">
        <v>43555</v>
      </c>
      <c r="E2234" s="27">
        <v>43555</v>
      </c>
      <c r="F2234" s="27">
        <v>43525</v>
      </c>
      <c r="G2234" s="27">
        <v>44798</v>
      </c>
      <c r="H2234" s="28">
        <v>3.4054794520547946</v>
      </c>
      <c r="I2234" s="29">
        <v>25</v>
      </c>
      <c r="J2234" s="30">
        <v>0.05</v>
      </c>
      <c r="K2234" s="29">
        <v>3.7999999999999999E-2</v>
      </c>
      <c r="L2234" s="31">
        <v>637760</v>
      </c>
      <c r="M2234" s="32" t="s">
        <v>2189</v>
      </c>
      <c r="N2234" s="29">
        <v>798</v>
      </c>
      <c r="O2234" s="29">
        <v>87</v>
      </c>
      <c r="P2234" s="29">
        <v>95.2</v>
      </c>
      <c r="Q2234" s="29">
        <v>127</v>
      </c>
      <c r="R2234" s="29">
        <v>95.3</v>
      </c>
      <c r="S2234" s="33">
        <v>1.0504201680671672E-3</v>
      </c>
      <c r="T2234" s="34">
        <v>638429.91596638656</v>
      </c>
      <c r="U2234" s="34">
        <v>82618.07849522274</v>
      </c>
      <c r="V2234" s="35">
        <v>555811.83747116383</v>
      </c>
      <c r="W2234" s="24">
        <v>0</v>
      </c>
      <c r="X2234" s="35">
        <v>555811.83747116383</v>
      </c>
    </row>
    <row r="2235" spans="1:24">
      <c r="A2235" s="24">
        <v>2234</v>
      </c>
      <c r="B2235" s="25" t="s">
        <v>60</v>
      </c>
      <c r="C2235" s="25" t="s">
        <v>92</v>
      </c>
      <c r="D2235" s="26">
        <v>43555</v>
      </c>
      <c r="E2235" s="27">
        <v>43555</v>
      </c>
      <c r="F2235" s="27">
        <v>43525</v>
      </c>
      <c r="G2235" s="27">
        <v>44798</v>
      </c>
      <c r="H2235" s="28">
        <v>3.4054794520547946</v>
      </c>
      <c r="I2235" s="29">
        <v>25</v>
      </c>
      <c r="J2235" s="30">
        <v>0.05</v>
      </c>
      <c r="K2235" s="29">
        <v>3.7999999999999999E-2</v>
      </c>
      <c r="L2235" s="31">
        <v>21044329</v>
      </c>
      <c r="M2235" s="32" t="s">
        <v>2189</v>
      </c>
      <c r="N2235" s="29">
        <v>798</v>
      </c>
      <c r="O2235" s="29">
        <v>87</v>
      </c>
      <c r="P2235" s="29">
        <v>95.2</v>
      </c>
      <c r="Q2235" s="29">
        <v>127</v>
      </c>
      <c r="R2235" s="29">
        <v>95.3</v>
      </c>
      <c r="S2235" s="33">
        <v>1.0504201680671672E-3</v>
      </c>
      <c r="T2235" s="34">
        <v>21066434.387605041</v>
      </c>
      <c r="U2235" s="34">
        <v>2726169.7585318806</v>
      </c>
      <c r="V2235" s="35">
        <v>18340264.629073162</v>
      </c>
      <c r="W2235" s="24">
        <v>0</v>
      </c>
      <c r="X2235" s="35">
        <v>18340264.629073162</v>
      </c>
    </row>
    <row r="2236" spans="1:24">
      <c r="A2236" s="24">
        <v>2235</v>
      </c>
      <c r="B2236" s="25" t="s">
        <v>60</v>
      </c>
      <c r="C2236" s="25" t="s">
        <v>93</v>
      </c>
      <c r="D2236" s="26">
        <v>43555</v>
      </c>
      <c r="E2236" s="27">
        <v>43555</v>
      </c>
      <c r="F2236" s="27">
        <v>43525</v>
      </c>
      <c r="G2236" s="27">
        <v>44798</v>
      </c>
      <c r="H2236" s="28">
        <v>3.4054794520547946</v>
      </c>
      <c r="I2236" s="29">
        <v>25</v>
      </c>
      <c r="J2236" s="30">
        <v>0.05</v>
      </c>
      <c r="K2236" s="29">
        <v>3.7999999999999999E-2</v>
      </c>
      <c r="L2236" s="31">
        <v>969266</v>
      </c>
      <c r="M2236" s="32" t="s">
        <v>2189</v>
      </c>
      <c r="N2236" s="29">
        <v>798</v>
      </c>
      <c r="O2236" s="29">
        <v>87</v>
      </c>
      <c r="P2236" s="29">
        <v>95.2</v>
      </c>
      <c r="Q2236" s="29">
        <v>127</v>
      </c>
      <c r="R2236" s="29">
        <v>95.3</v>
      </c>
      <c r="S2236" s="33">
        <v>1.0504201680671672E-3</v>
      </c>
      <c r="T2236" s="34">
        <v>970284.13655462186</v>
      </c>
      <c r="U2236" s="34">
        <v>125562.74220827674</v>
      </c>
      <c r="V2236" s="35">
        <v>844721.3943463451</v>
      </c>
      <c r="W2236" s="24">
        <v>0</v>
      </c>
      <c r="X2236" s="35">
        <v>844721.3943463451</v>
      </c>
    </row>
    <row r="2237" spans="1:24">
      <c r="A2237" s="24">
        <v>2236</v>
      </c>
      <c r="B2237" s="25" t="s">
        <v>60</v>
      </c>
      <c r="C2237" s="25" t="s">
        <v>94</v>
      </c>
      <c r="D2237" s="26">
        <v>43555</v>
      </c>
      <c r="E2237" s="27">
        <v>43555</v>
      </c>
      <c r="F2237" s="27">
        <v>43525</v>
      </c>
      <c r="G2237" s="27">
        <v>44798</v>
      </c>
      <c r="H2237" s="28">
        <v>3.4054794520547946</v>
      </c>
      <c r="I2237" s="29">
        <v>25</v>
      </c>
      <c r="J2237" s="30">
        <v>0.05</v>
      </c>
      <c r="K2237" s="29">
        <v>3.7999999999999999E-2</v>
      </c>
      <c r="L2237" s="31">
        <v>735000</v>
      </c>
      <c r="M2237" s="32" t="s">
        <v>2189</v>
      </c>
      <c r="N2237" s="29">
        <v>798</v>
      </c>
      <c r="O2237" s="29">
        <v>87</v>
      </c>
      <c r="P2237" s="29">
        <v>95.2</v>
      </c>
      <c r="Q2237" s="29">
        <v>127</v>
      </c>
      <c r="R2237" s="29">
        <v>95.3</v>
      </c>
      <c r="S2237" s="33">
        <v>1.0504201680671672E-3</v>
      </c>
      <c r="T2237" s="34">
        <v>735772.0588235294</v>
      </c>
      <c r="U2237" s="34">
        <v>95214.951853344071</v>
      </c>
      <c r="V2237" s="35">
        <v>640557.1069701853</v>
      </c>
      <c r="W2237" s="24">
        <v>0</v>
      </c>
      <c r="X2237" s="35">
        <v>640557.1069701853</v>
      </c>
    </row>
    <row r="2238" spans="1:24">
      <c r="A2238" s="24">
        <v>2237</v>
      </c>
      <c r="B2238" s="25" t="s">
        <v>60</v>
      </c>
      <c r="C2238" s="25" t="s">
        <v>95</v>
      </c>
      <c r="D2238" s="26">
        <v>43555</v>
      </c>
      <c r="E2238" s="27">
        <v>43555</v>
      </c>
      <c r="F2238" s="27">
        <v>43525</v>
      </c>
      <c r="G2238" s="27">
        <v>44798</v>
      </c>
      <c r="H2238" s="28">
        <v>3.4054794520547946</v>
      </c>
      <c r="I2238" s="29">
        <v>25</v>
      </c>
      <c r="J2238" s="30">
        <v>0.05</v>
      </c>
      <c r="K2238" s="29">
        <v>3.7999999999999999E-2</v>
      </c>
      <c r="L2238" s="31">
        <v>126000</v>
      </c>
      <c r="M2238" s="32" t="s">
        <v>2189</v>
      </c>
      <c r="N2238" s="29">
        <v>798</v>
      </c>
      <c r="O2238" s="29">
        <v>87</v>
      </c>
      <c r="P2238" s="29">
        <v>95.2</v>
      </c>
      <c r="Q2238" s="29">
        <v>127</v>
      </c>
      <c r="R2238" s="29">
        <v>95.3</v>
      </c>
      <c r="S2238" s="33">
        <v>1.0504201680671672E-3</v>
      </c>
      <c r="T2238" s="34">
        <v>126132.35294117648</v>
      </c>
      <c r="U2238" s="34">
        <v>16322.563174858986</v>
      </c>
      <c r="V2238" s="35">
        <v>109809.7897663175</v>
      </c>
      <c r="W2238" s="24">
        <v>0</v>
      </c>
      <c r="X2238" s="35">
        <v>109809.7897663175</v>
      </c>
    </row>
    <row r="2239" spans="1:24">
      <c r="A2239" s="24">
        <v>2238</v>
      </c>
      <c r="B2239" s="25" t="s">
        <v>60</v>
      </c>
      <c r="C2239" s="25" t="s">
        <v>96</v>
      </c>
      <c r="D2239" s="26">
        <v>43555</v>
      </c>
      <c r="E2239" s="27">
        <v>43555</v>
      </c>
      <c r="F2239" s="27">
        <v>43525</v>
      </c>
      <c r="G2239" s="27">
        <v>44798</v>
      </c>
      <c r="H2239" s="28">
        <v>3.4054794520547946</v>
      </c>
      <c r="I2239" s="29">
        <v>25</v>
      </c>
      <c r="J2239" s="30">
        <v>0.05</v>
      </c>
      <c r="K2239" s="29">
        <v>3.7999999999999999E-2</v>
      </c>
      <c r="L2239" s="31">
        <v>29327302</v>
      </c>
      <c r="M2239" s="32" t="s">
        <v>2189</v>
      </c>
      <c r="N2239" s="29">
        <v>798</v>
      </c>
      <c r="O2239" s="29">
        <v>87</v>
      </c>
      <c r="P2239" s="29">
        <v>95.2</v>
      </c>
      <c r="Q2239" s="29">
        <v>127</v>
      </c>
      <c r="R2239" s="29">
        <v>95.3</v>
      </c>
      <c r="S2239" s="33">
        <v>1.0504201680671672E-3</v>
      </c>
      <c r="T2239" s="34">
        <v>29358107.989495799</v>
      </c>
      <c r="U2239" s="34">
        <v>3799180.4733584784</v>
      </c>
      <c r="V2239" s="35">
        <v>25558927.516137321</v>
      </c>
      <c r="W2239" s="24">
        <v>0</v>
      </c>
      <c r="X2239" s="35">
        <v>25558927.516137321</v>
      </c>
    </row>
    <row r="2240" spans="1:24">
      <c r="A2240" s="24">
        <v>2239</v>
      </c>
      <c r="B2240" s="25" t="s">
        <v>60</v>
      </c>
      <c r="C2240" s="25" t="s">
        <v>97</v>
      </c>
      <c r="D2240" s="26">
        <v>43555</v>
      </c>
      <c r="E2240" s="27">
        <v>43555</v>
      </c>
      <c r="F2240" s="27">
        <v>43525</v>
      </c>
      <c r="G2240" s="27">
        <v>44798</v>
      </c>
      <c r="H2240" s="28">
        <v>3.4054794520547946</v>
      </c>
      <c r="I2240" s="29">
        <v>25</v>
      </c>
      <c r="J2240" s="30">
        <v>0.05</v>
      </c>
      <c r="K2240" s="29">
        <v>3.7999999999999999E-2</v>
      </c>
      <c r="L2240" s="31">
        <v>1517250</v>
      </c>
      <c r="M2240" s="32" t="s">
        <v>1941</v>
      </c>
      <c r="N2240" s="29">
        <v>674</v>
      </c>
      <c r="O2240" s="29">
        <v>87</v>
      </c>
      <c r="P2240" s="29">
        <v>106.1</v>
      </c>
      <c r="Q2240" s="29">
        <v>127</v>
      </c>
      <c r="R2240" s="29">
        <v>122.8</v>
      </c>
      <c r="S2240" s="33">
        <v>0.15739868049010372</v>
      </c>
      <c r="T2240" s="34">
        <v>1756063.1479736099</v>
      </c>
      <c r="U2240" s="34">
        <v>227249.00474352186</v>
      </c>
      <c r="V2240" s="35">
        <v>1528814.1432300881</v>
      </c>
      <c r="W2240" s="24">
        <v>0</v>
      </c>
      <c r="X2240" s="35">
        <v>1528814.1432300881</v>
      </c>
    </row>
    <row r="2241" spans="1:24">
      <c r="A2241" s="24">
        <v>2240</v>
      </c>
      <c r="B2241" s="25" t="s">
        <v>60</v>
      </c>
      <c r="C2241" s="25" t="s">
        <v>98</v>
      </c>
      <c r="D2241" s="26">
        <v>43555</v>
      </c>
      <c r="E2241" s="27">
        <v>43555</v>
      </c>
      <c r="F2241" s="27">
        <v>43525</v>
      </c>
      <c r="G2241" s="27">
        <v>44798</v>
      </c>
      <c r="H2241" s="28">
        <v>3.4054794520547946</v>
      </c>
      <c r="I2241" s="29">
        <v>25</v>
      </c>
      <c r="J2241" s="30">
        <v>0.05</v>
      </c>
      <c r="K2241" s="29">
        <v>3.7999999999999999E-2</v>
      </c>
      <c r="L2241" s="31">
        <v>312900</v>
      </c>
      <c r="M2241" s="32" t="s">
        <v>2189</v>
      </c>
      <c r="N2241" s="29">
        <v>798</v>
      </c>
      <c r="O2241" s="29">
        <v>87</v>
      </c>
      <c r="P2241" s="29">
        <v>95.2</v>
      </c>
      <c r="Q2241" s="29">
        <v>127</v>
      </c>
      <c r="R2241" s="29">
        <v>95.3</v>
      </c>
      <c r="S2241" s="33">
        <v>1.0504201680671672E-3</v>
      </c>
      <c r="T2241" s="34">
        <v>313228.67647058825</v>
      </c>
      <c r="U2241" s="34">
        <v>40534.365217566476</v>
      </c>
      <c r="V2241" s="35">
        <v>272694.31125302176</v>
      </c>
      <c r="W2241" s="24">
        <v>0</v>
      </c>
      <c r="X2241" s="35">
        <v>272694.31125302176</v>
      </c>
    </row>
    <row r="2242" spans="1:24">
      <c r="A2242" s="24">
        <v>2241</v>
      </c>
      <c r="B2242" s="25" t="s">
        <v>60</v>
      </c>
      <c r="C2242" s="25" t="s">
        <v>99</v>
      </c>
      <c r="D2242" s="26">
        <v>43555</v>
      </c>
      <c r="E2242" s="27">
        <v>43555</v>
      </c>
      <c r="F2242" s="27">
        <v>43525</v>
      </c>
      <c r="G2242" s="27">
        <v>44798</v>
      </c>
      <c r="H2242" s="28">
        <v>3.4054794520547946</v>
      </c>
      <c r="I2242" s="29">
        <v>25</v>
      </c>
      <c r="J2242" s="30">
        <v>0.05</v>
      </c>
      <c r="K2242" s="29">
        <v>3.7999999999999999E-2</v>
      </c>
      <c r="L2242" s="31">
        <v>1174950</v>
      </c>
      <c r="M2242" s="32" t="s">
        <v>2189</v>
      </c>
      <c r="N2242" s="29">
        <v>798</v>
      </c>
      <c r="O2242" s="29">
        <v>87</v>
      </c>
      <c r="P2242" s="29">
        <v>95.2</v>
      </c>
      <c r="Q2242" s="29">
        <v>127</v>
      </c>
      <c r="R2242" s="29">
        <v>95.3</v>
      </c>
      <c r="S2242" s="33">
        <v>1.0504201680671672E-3</v>
      </c>
      <c r="T2242" s="34">
        <v>1176184.1911764706</v>
      </c>
      <c r="U2242" s="34">
        <v>152207.90160556004</v>
      </c>
      <c r="V2242" s="35">
        <v>1023976.2895709106</v>
      </c>
      <c r="W2242" s="24">
        <v>0</v>
      </c>
      <c r="X2242" s="35">
        <v>1023976.2895709106</v>
      </c>
    </row>
    <row r="2243" spans="1:24">
      <c r="A2243" s="24">
        <v>2242</v>
      </c>
      <c r="B2243" s="25" t="s">
        <v>60</v>
      </c>
      <c r="C2243" s="25" t="s">
        <v>100</v>
      </c>
      <c r="D2243" s="26">
        <v>43555</v>
      </c>
      <c r="E2243" s="27">
        <v>43555</v>
      </c>
      <c r="F2243" s="27">
        <v>43525</v>
      </c>
      <c r="G2243" s="27">
        <v>44798</v>
      </c>
      <c r="H2243" s="28">
        <v>3.4054794520547946</v>
      </c>
      <c r="I2243" s="29">
        <v>25</v>
      </c>
      <c r="J2243" s="30">
        <v>0.05</v>
      </c>
      <c r="K2243" s="29">
        <v>3.7999999999999999E-2</v>
      </c>
      <c r="L2243" s="31">
        <v>582750</v>
      </c>
      <c r="M2243" s="32" t="s">
        <v>1973</v>
      </c>
      <c r="N2243" s="29">
        <v>690</v>
      </c>
      <c r="O2243" s="29">
        <v>87</v>
      </c>
      <c r="P2243" s="29">
        <v>111</v>
      </c>
      <c r="Q2243" s="29">
        <v>127</v>
      </c>
      <c r="R2243" s="29">
        <v>145.69999999999999</v>
      </c>
      <c r="S2243" s="33">
        <v>0.31261261261261253</v>
      </c>
      <c r="T2243" s="34">
        <v>764925</v>
      </c>
      <c r="U2243" s="34">
        <v>98987.582054794519</v>
      </c>
      <c r="V2243" s="35">
        <v>665937.41794520547</v>
      </c>
      <c r="W2243" s="24">
        <v>0</v>
      </c>
      <c r="X2243" s="35">
        <v>665937.41794520547</v>
      </c>
    </row>
    <row r="2244" spans="1:24">
      <c r="A2244" s="24">
        <v>2243</v>
      </c>
      <c r="B2244" s="25" t="s">
        <v>60</v>
      </c>
      <c r="C2244" s="25" t="s">
        <v>101</v>
      </c>
      <c r="D2244" s="26">
        <v>43555</v>
      </c>
      <c r="E2244" s="27">
        <v>43555</v>
      </c>
      <c r="F2244" s="27">
        <v>43525</v>
      </c>
      <c r="G2244" s="27">
        <v>44798</v>
      </c>
      <c r="H2244" s="28">
        <v>3.4054794520547946</v>
      </c>
      <c r="I2244" s="29">
        <v>25</v>
      </c>
      <c r="J2244" s="30">
        <v>0.05</v>
      </c>
      <c r="K2244" s="29">
        <v>3.7999999999999999E-2</v>
      </c>
      <c r="L2244" s="31">
        <v>9976171</v>
      </c>
      <c r="M2244" s="32" t="s">
        <v>2189</v>
      </c>
      <c r="N2244" s="29">
        <v>798</v>
      </c>
      <c r="O2244" s="29">
        <v>87</v>
      </c>
      <c r="P2244" s="29">
        <v>95.2</v>
      </c>
      <c r="Q2244" s="29">
        <v>127</v>
      </c>
      <c r="R2244" s="29">
        <v>95.3</v>
      </c>
      <c r="S2244" s="33">
        <v>1.0504201680671672E-3</v>
      </c>
      <c r="T2244" s="34">
        <v>9986650.1712184865</v>
      </c>
      <c r="U2244" s="34">
        <v>1292354.6142118738</v>
      </c>
      <c r="V2244" s="35">
        <v>8694295.5570066124</v>
      </c>
      <c r="W2244" s="24">
        <v>0</v>
      </c>
      <c r="X2244" s="35">
        <v>8694295.5570066124</v>
      </c>
    </row>
    <row r="2245" spans="1:24">
      <c r="A2245" s="24">
        <v>2244</v>
      </c>
      <c r="B2245" s="25" t="s">
        <v>60</v>
      </c>
      <c r="C2245" s="25" t="s">
        <v>102</v>
      </c>
      <c r="D2245" s="26">
        <v>43555</v>
      </c>
      <c r="E2245" s="27">
        <v>43555</v>
      </c>
      <c r="F2245" s="27">
        <v>43525</v>
      </c>
      <c r="G2245" s="27">
        <v>44798</v>
      </c>
      <c r="H2245" s="28">
        <v>3.4054794520547946</v>
      </c>
      <c r="I2245" s="29">
        <v>25</v>
      </c>
      <c r="J2245" s="30">
        <v>0.05</v>
      </c>
      <c r="K2245" s="29">
        <v>3.7999999999999999E-2</v>
      </c>
      <c r="L2245" s="31">
        <v>21103901</v>
      </c>
      <c r="M2245" s="32" t="s">
        <v>2189</v>
      </c>
      <c r="N2245" s="29">
        <v>798</v>
      </c>
      <c r="O2245" s="29">
        <v>87</v>
      </c>
      <c r="P2245" s="29">
        <v>95.2</v>
      </c>
      <c r="Q2245" s="29">
        <v>127</v>
      </c>
      <c r="R2245" s="29">
        <v>95.3</v>
      </c>
      <c r="S2245" s="33">
        <v>1.0504201680671672E-3</v>
      </c>
      <c r="T2245" s="34">
        <v>21126068.963235293</v>
      </c>
      <c r="U2245" s="34">
        <v>2733886.9627656327</v>
      </c>
      <c r="V2245" s="35">
        <v>18392182.000469659</v>
      </c>
      <c r="W2245" s="24">
        <v>0</v>
      </c>
      <c r="X2245" s="35">
        <v>18392182.000469659</v>
      </c>
    </row>
    <row r="2246" spans="1:24">
      <c r="A2246" s="24">
        <v>2245</v>
      </c>
      <c r="B2246" s="25" t="s">
        <v>60</v>
      </c>
      <c r="C2246" s="25" t="s">
        <v>103</v>
      </c>
      <c r="D2246" s="26">
        <v>43555</v>
      </c>
      <c r="E2246" s="27">
        <v>43555</v>
      </c>
      <c r="F2246" s="27">
        <v>43525</v>
      </c>
      <c r="G2246" s="27">
        <v>44798</v>
      </c>
      <c r="H2246" s="28">
        <v>3.4054794520547946</v>
      </c>
      <c r="I2246" s="29">
        <v>25</v>
      </c>
      <c r="J2246" s="30">
        <v>0.05</v>
      </c>
      <c r="K2246" s="29">
        <v>3.7999999999999999E-2</v>
      </c>
      <c r="L2246" s="31">
        <v>580650</v>
      </c>
      <c r="M2246" s="32" t="s">
        <v>2189</v>
      </c>
      <c r="N2246" s="29">
        <v>798</v>
      </c>
      <c r="O2246" s="29">
        <v>87</v>
      </c>
      <c r="P2246" s="29">
        <v>95.2</v>
      </c>
      <c r="Q2246" s="29">
        <v>127</v>
      </c>
      <c r="R2246" s="29">
        <v>95.3</v>
      </c>
      <c r="S2246" s="33">
        <v>1.0504201680671672E-3</v>
      </c>
      <c r="T2246" s="34">
        <v>581259.92647058819</v>
      </c>
      <c r="U2246" s="34">
        <v>75219.811964141816</v>
      </c>
      <c r="V2246" s="35">
        <v>506040.11450644641</v>
      </c>
      <c r="W2246" s="24">
        <v>0</v>
      </c>
      <c r="X2246" s="35">
        <v>506040.11450644641</v>
      </c>
    </row>
    <row r="2247" spans="1:24">
      <c r="A2247" s="24">
        <v>2246</v>
      </c>
      <c r="B2247" s="25" t="s">
        <v>60</v>
      </c>
      <c r="C2247" s="25" t="s">
        <v>104</v>
      </c>
      <c r="D2247" s="26">
        <v>43555</v>
      </c>
      <c r="E2247" s="27">
        <v>43555</v>
      </c>
      <c r="F2247" s="27">
        <v>43525</v>
      </c>
      <c r="G2247" s="27">
        <v>44798</v>
      </c>
      <c r="H2247" s="28">
        <v>3.4054794520547946</v>
      </c>
      <c r="I2247" s="29">
        <v>25</v>
      </c>
      <c r="J2247" s="30">
        <v>0.05</v>
      </c>
      <c r="K2247" s="29">
        <v>3.7999999999999999E-2</v>
      </c>
      <c r="L2247" s="31">
        <v>175035</v>
      </c>
      <c r="M2247" s="32" t="s">
        <v>1877</v>
      </c>
      <c r="N2247" s="29">
        <v>642</v>
      </c>
      <c r="O2247" s="29">
        <v>87</v>
      </c>
      <c r="P2247" s="29">
        <v>79.5</v>
      </c>
      <c r="Q2247" s="29">
        <v>127</v>
      </c>
      <c r="R2247" s="29">
        <v>94</v>
      </c>
      <c r="S2247" s="33">
        <v>0.18238993710691823</v>
      </c>
      <c r="T2247" s="34">
        <v>206959.62264150943</v>
      </c>
      <c r="U2247" s="34">
        <v>26782.276207805633</v>
      </c>
      <c r="V2247" s="35">
        <v>180177.34643370379</v>
      </c>
      <c r="W2247" s="24">
        <v>0</v>
      </c>
      <c r="X2247" s="35">
        <v>180177.34643370379</v>
      </c>
    </row>
    <row r="2248" spans="1:24">
      <c r="A2248" s="24">
        <v>2247</v>
      </c>
      <c r="B2248" s="25" t="s">
        <v>60</v>
      </c>
      <c r="C2248" s="25" t="s">
        <v>105</v>
      </c>
      <c r="D2248" s="26">
        <v>43555</v>
      </c>
      <c r="E2248" s="27">
        <v>43555</v>
      </c>
      <c r="F2248" s="27">
        <v>43525</v>
      </c>
      <c r="G2248" s="27">
        <v>44798</v>
      </c>
      <c r="H2248" s="28">
        <v>3.4054794520547946</v>
      </c>
      <c r="I2248" s="29">
        <v>25</v>
      </c>
      <c r="J2248" s="30">
        <v>0.05</v>
      </c>
      <c r="K2248" s="29">
        <v>3.7999999999999999E-2</v>
      </c>
      <c r="L2248" s="31">
        <v>132796</v>
      </c>
      <c r="M2248" s="32" t="s">
        <v>2189</v>
      </c>
      <c r="N2248" s="29">
        <v>798</v>
      </c>
      <c r="O2248" s="29">
        <v>87</v>
      </c>
      <c r="P2248" s="29">
        <v>95.2</v>
      </c>
      <c r="Q2248" s="29">
        <v>127</v>
      </c>
      <c r="R2248" s="29">
        <v>95.3</v>
      </c>
      <c r="S2248" s="33">
        <v>1.0504201680671672E-3</v>
      </c>
      <c r="T2248" s="34">
        <v>132935.49159663866</v>
      </c>
      <c r="U2248" s="34">
        <v>17202.945233083919</v>
      </c>
      <c r="V2248" s="35">
        <v>115732.54636355475</v>
      </c>
      <c r="W2248" s="24">
        <v>0</v>
      </c>
      <c r="X2248" s="35">
        <v>115732.54636355475</v>
      </c>
    </row>
    <row r="2249" spans="1:24">
      <c r="A2249" s="24">
        <v>2248</v>
      </c>
      <c r="B2249" s="25" t="s">
        <v>60</v>
      </c>
      <c r="C2249" s="25" t="s">
        <v>106</v>
      </c>
      <c r="D2249" s="26">
        <v>43555</v>
      </c>
      <c r="E2249" s="27">
        <v>43555</v>
      </c>
      <c r="F2249" s="27">
        <v>43525</v>
      </c>
      <c r="G2249" s="27">
        <v>44798</v>
      </c>
      <c r="H2249" s="28">
        <v>3.4054794520547946</v>
      </c>
      <c r="I2249" s="29">
        <v>25</v>
      </c>
      <c r="J2249" s="30">
        <v>0.05</v>
      </c>
      <c r="K2249" s="29">
        <v>3.7999999999999999E-2</v>
      </c>
      <c r="L2249" s="31">
        <v>469552</v>
      </c>
      <c r="M2249" s="32" t="s">
        <v>1871</v>
      </c>
      <c r="N2249" s="29">
        <v>639</v>
      </c>
      <c r="O2249" s="29">
        <v>87</v>
      </c>
      <c r="P2249" s="29">
        <v>111.4</v>
      </c>
      <c r="Q2249" s="29">
        <v>127</v>
      </c>
      <c r="R2249" s="29">
        <v>116.2</v>
      </c>
      <c r="S2249" s="33">
        <v>4.3087971274685791E-2</v>
      </c>
      <c r="T2249" s="34">
        <v>489784.04308797128</v>
      </c>
      <c r="U2249" s="34">
        <v>63382.080797855437</v>
      </c>
      <c r="V2249" s="35">
        <v>426401.96229011583</v>
      </c>
      <c r="W2249" s="24">
        <v>0</v>
      </c>
      <c r="X2249" s="35">
        <v>426401.96229011583</v>
      </c>
    </row>
    <row r="2250" spans="1:24">
      <c r="A2250" s="24">
        <v>2249</v>
      </c>
      <c r="B2250" s="25" t="s">
        <v>60</v>
      </c>
      <c r="C2250" s="25" t="s">
        <v>110</v>
      </c>
      <c r="D2250" s="26">
        <v>43555</v>
      </c>
      <c r="E2250" s="27">
        <v>43555</v>
      </c>
      <c r="F2250" s="27">
        <v>43525</v>
      </c>
      <c r="G2250" s="27">
        <v>44798</v>
      </c>
      <c r="H2250" s="28">
        <v>3.4054794520547946</v>
      </c>
      <c r="I2250" s="29">
        <v>25</v>
      </c>
      <c r="J2250" s="30">
        <v>0.05</v>
      </c>
      <c r="K2250" s="29">
        <v>3.7999999999999999E-2</v>
      </c>
      <c r="L2250" s="31">
        <v>16789210</v>
      </c>
      <c r="M2250" s="32" t="s">
        <v>1939</v>
      </c>
      <c r="N2250" s="29">
        <v>673</v>
      </c>
      <c r="O2250" s="29">
        <v>87</v>
      </c>
      <c r="P2250" s="29">
        <v>96.3</v>
      </c>
      <c r="Q2250" s="29">
        <v>127</v>
      </c>
      <c r="R2250" s="29">
        <v>104.3</v>
      </c>
      <c r="S2250" s="33">
        <v>8.3073727933541022E-2</v>
      </c>
      <c r="T2250" s="34">
        <v>18183952.263759084</v>
      </c>
      <c r="U2250" s="34">
        <v>2353152.8800723194</v>
      </c>
      <c r="V2250" s="35">
        <v>15830799.383686764</v>
      </c>
      <c r="W2250" s="24">
        <v>0</v>
      </c>
      <c r="X2250" s="35">
        <v>15830799.383686764</v>
      </c>
    </row>
    <row r="2251" spans="1:24">
      <c r="A2251" s="24">
        <v>2250</v>
      </c>
      <c r="B2251" s="25" t="s">
        <v>60</v>
      </c>
      <c r="C2251" s="25" t="s">
        <v>86</v>
      </c>
      <c r="D2251" s="26">
        <v>43555</v>
      </c>
      <c r="E2251" s="27">
        <v>43555</v>
      </c>
      <c r="F2251" s="27">
        <v>43525</v>
      </c>
      <c r="G2251" s="27">
        <v>44798</v>
      </c>
      <c r="H2251" s="28">
        <v>3.4054794520547946</v>
      </c>
      <c r="I2251" s="29">
        <v>25</v>
      </c>
      <c r="J2251" s="30">
        <v>0.05</v>
      </c>
      <c r="K2251" s="29">
        <v>3.7999999999999999E-2</v>
      </c>
      <c r="L2251" s="31">
        <v>892500</v>
      </c>
      <c r="M2251" s="32" t="s">
        <v>2189</v>
      </c>
      <c r="N2251" s="29">
        <v>798</v>
      </c>
      <c r="O2251" s="29">
        <v>87</v>
      </c>
      <c r="P2251" s="29">
        <v>95.2</v>
      </c>
      <c r="Q2251" s="29">
        <v>127</v>
      </c>
      <c r="R2251" s="29">
        <v>95.3</v>
      </c>
      <c r="S2251" s="33">
        <v>1.0504201680671672E-3</v>
      </c>
      <c r="T2251" s="34">
        <v>893437.5</v>
      </c>
      <c r="U2251" s="34">
        <v>115618.15582191781</v>
      </c>
      <c r="V2251" s="35">
        <v>777819.34417808219</v>
      </c>
      <c r="W2251" s="24">
        <v>0</v>
      </c>
      <c r="X2251" s="35">
        <v>777819.34417808219</v>
      </c>
    </row>
    <row r="2252" spans="1:24">
      <c r="A2252" s="24">
        <v>2251</v>
      </c>
      <c r="B2252" s="25" t="s">
        <v>60</v>
      </c>
      <c r="C2252" s="25" t="s">
        <v>90</v>
      </c>
      <c r="D2252" s="26">
        <v>43555</v>
      </c>
      <c r="E2252" s="27">
        <v>43555</v>
      </c>
      <c r="F2252" s="27">
        <v>43525</v>
      </c>
      <c r="G2252" s="27">
        <v>44798</v>
      </c>
      <c r="H2252" s="28">
        <v>3.4054794520547946</v>
      </c>
      <c r="I2252" s="29">
        <v>25</v>
      </c>
      <c r="J2252" s="30">
        <v>0.05</v>
      </c>
      <c r="K2252" s="29">
        <v>3.7999999999999999E-2</v>
      </c>
      <c r="L2252" s="31">
        <v>472500</v>
      </c>
      <c r="M2252" s="32" t="s">
        <v>2189</v>
      </c>
      <c r="N2252" s="29">
        <v>798</v>
      </c>
      <c r="O2252" s="29">
        <v>87</v>
      </c>
      <c r="P2252" s="29">
        <v>95.2</v>
      </c>
      <c r="Q2252" s="29">
        <v>127</v>
      </c>
      <c r="R2252" s="29">
        <v>95.3</v>
      </c>
      <c r="S2252" s="33">
        <v>1.0504201680671672E-3</v>
      </c>
      <c r="T2252" s="34">
        <v>472996.32352941175</v>
      </c>
      <c r="U2252" s="34">
        <v>61209.611905721191</v>
      </c>
      <c r="V2252" s="35">
        <v>411786.71162369056</v>
      </c>
      <c r="W2252" s="24">
        <v>0</v>
      </c>
      <c r="X2252" s="35">
        <v>411786.71162369056</v>
      </c>
    </row>
    <row r="2253" spans="1:24">
      <c r="A2253" s="24">
        <v>2252</v>
      </c>
      <c r="B2253" s="25" t="s">
        <v>60</v>
      </c>
      <c r="C2253" s="25" t="s">
        <v>91</v>
      </c>
      <c r="D2253" s="26">
        <v>43555</v>
      </c>
      <c r="E2253" s="27">
        <v>43555</v>
      </c>
      <c r="F2253" s="27">
        <v>43525</v>
      </c>
      <c r="G2253" s="27">
        <v>44798</v>
      </c>
      <c r="H2253" s="28">
        <v>3.4054794520547946</v>
      </c>
      <c r="I2253" s="29">
        <v>25</v>
      </c>
      <c r="J2253" s="30">
        <v>0.05</v>
      </c>
      <c r="K2253" s="29">
        <v>3.7999999999999999E-2</v>
      </c>
      <c r="L2253" s="31">
        <v>637760</v>
      </c>
      <c r="M2253" s="32" t="s">
        <v>2189</v>
      </c>
      <c r="N2253" s="29">
        <v>798</v>
      </c>
      <c r="O2253" s="29">
        <v>87</v>
      </c>
      <c r="P2253" s="29">
        <v>95.2</v>
      </c>
      <c r="Q2253" s="29">
        <v>127</v>
      </c>
      <c r="R2253" s="29">
        <v>95.3</v>
      </c>
      <c r="S2253" s="33">
        <v>1.0504201680671672E-3</v>
      </c>
      <c r="T2253" s="34">
        <v>638429.91596638656</v>
      </c>
      <c r="U2253" s="34">
        <v>82618.07849522274</v>
      </c>
      <c r="V2253" s="35">
        <v>555811.83747116383</v>
      </c>
      <c r="W2253" s="24">
        <v>0</v>
      </c>
      <c r="X2253" s="35">
        <v>555811.83747116383</v>
      </c>
    </row>
    <row r="2254" spans="1:24">
      <c r="A2254" s="24">
        <v>2253</v>
      </c>
      <c r="B2254" s="25" t="s">
        <v>60</v>
      </c>
      <c r="C2254" s="25" t="s">
        <v>92</v>
      </c>
      <c r="D2254" s="26">
        <v>43555</v>
      </c>
      <c r="E2254" s="27">
        <v>43555</v>
      </c>
      <c r="F2254" s="27">
        <v>43525</v>
      </c>
      <c r="G2254" s="27">
        <v>44798</v>
      </c>
      <c r="H2254" s="28">
        <v>3.4054794520547946</v>
      </c>
      <c r="I2254" s="29">
        <v>25</v>
      </c>
      <c r="J2254" s="30">
        <v>0.05</v>
      </c>
      <c r="K2254" s="29">
        <v>3.7999999999999999E-2</v>
      </c>
      <c r="L2254" s="31">
        <v>21044329</v>
      </c>
      <c r="M2254" s="32" t="s">
        <v>2189</v>
      </c>
      <c r="N2254" s="29">
        <v>798</v>
      </c>
      <c r="O2254" s="29">
        <v>87</v>
      </c>
      <c r="P2254" s="29">
        <v>95.2</v>
      </c>
      <c r="Q2254" s="29">
        <v>127</v>
      </c>
      <c r="R2254" s="29">
        <v>95.3</v>
      </c>
      <c r="S2254" s="33">
        <v>1.0504201680671672E-3</v>
      </c>
      <c r="T2254" s="34">
        <v>21066434.387605041</v>
      </c>
      <c r="U2254" s="34">
        <v>2726169.7585318806</v>
      </c>
      <c r="V2254" s="35">
        <v>18340264.629073162</v>
      </c>
      <c r="W2254" s="24">
        <v>0</v>
      </c>
      <c r="X2254" s="35">
        <v>18340264.629073162</v>
      </c>
    </row>
    <row r="2255" spans="1:24">
      <c r="A2255" s="24">
        <v>2254</v>
      </c>
      <c r="B2255" s="25" t="s">
        <v>60</v>
      </c>
      <c r="C2255" s="25" t="s">
        <v>93</v>
      </c>
      <c r="D2255" s="26">
        <v>43555</v>
      </c>
      <c r="E2255" s="27">
        <v>43555</v>
      </c>
      <c r="F2255" s="27">
        <v>43525</v>
      </c>
      <c r="G2255" s="27">
        <v>44798</v>
      </c>
      <c r="H2255" s="28">
        <v>3.4054794520547946</v>
      </c>
      <c r="I2255" s="29">
        <v>25</v>
      </c>
      <c r="J2255" s="30">
        <v>0.05</v>
      </c>
      <c r="K2255" s="29">
        <v>3.7999999999999999E-2</v>
      </c>
      <c r="L2255" s="31">
        <v>969266</v>
      </c>
      <c r="M2255" s="32" t="s">
        <v>2189</v>
      </c>
      <c r="N2255" s="29">
        <v>798</v>
      </c>
      <c r="O2255" s="29">
        <v>87</v>
      </c>
      <c r="P2255" s="29">
        <v>95.2</v>
      </c>
      <c r="Q2255" s="29">
        <v>127</v>
      </c>
      <c r="R2255" s="29">
        <v>95.3</v>
      </c>
      <c r="S2255" s="33">
        <v>1.0504201680671672E-3</v>
      </c>
      <c r="T2255" s="34">
        <v>970284.13655462186</v>
      </c>
      <c r="U2255" s="34">
        <v>125562.74220827674</v>
      </c>
      <c r="V2255" s="35">
        <v>844721.3943463451</v>
      </c>
      <c r="W2255" s="24">
        <v>0</v>
      </c>
      <c r="X2255" s="35">
        <v>844721.3943463451</v>
      </c>
    </row>
    <row r="2256" spans="1:24">
      <c r="A2256" s="24">
        <v>2255</v>
      </c>
      <c r="B2256" s="25" t="s">
        <v>60</v>
      </c>
      <c r="C2256" s="25" t="s">
        <v>94</v>
      </c>
      <c r="D2256" s="26">
        <v>43555</v>
      </c>
      <c r="E2256" s="27">
        <v>43555</v>
      </c>
      <c r="F2256" s="27">
        <v>43525</v>
      </c>
      <c r="G2256" s="27">
        <v>44798</v>
      </c>
      <c r="H2256" s="28">
        <v>3.4054794520547946</v>
      </c>
      <c r="I2256" s="29">
        <v>25</v>
      </c>
      <c r="J2256" s="30">
        <v>0.05</v>
      </c>
      <c r="K2256" s="29">
        <v>3.7999999999999999E-2</v>
      </c>
      <c r="L2256" s="31">
        <v>735000</v>
      </c>
      <c r="M2256" s="32" t="s">
        <v>2189</v>
      </c>
      <c r="N2256" s="29">
        <v>798</v>
      </c>
      <c r="O2256" s="29">
        <v>87</v>
      </c>
      <c r="P2256" s="29">
        <v>95.2</v>
      </c>
      <c r="Q2256" s="29">
        <v>127</v>
      </c>
      <c r="R2256" s="29">
        <v>95.3</v>
      </c>
      <c r="S2256" s="33">
        <v>1.0504201680671672E-3</v>
      </c>
      <c r="T2256" s="34">
        <v>735772.0588235294</v>
      </c>
      <c r="U2256" s="34">
        <v>95214.951853344071</v>
      </c>
      <c r="V2256" s="35">
        <v>640557.1069701853</v>
      </c>
      <c r="W2256" s="24">
        <v>0</v>
      </c>
      <c r="X2256" s="35">
        <v>640557.1069701853</v>
      </c>
    </row>
    <row r="2257" spans="1:24">
      <c r="A2257" s="24">
        <v>2256</v>
      </c>
      <c r="B2257" s="25" t="s">
        <v>60</v>
      </c>
      <c r="C2257" s="25" t="s">
        <v>95</v>
      </c>
      <c r="D2257" s="26">
        <v>43555</v>
      </c>
      <c r="E2257" s="27">
        <v>43555</v>
      </c>
      <c r="F2257" s="27">
        <v>43525</v>
      </c>
      <c r="G2257" s="27">
        <v>44798</v>
      </c>
      <c r="H2257" s="28">
        <v>3.4054794520547946</v>
      </c>
      <c r="I2257" s="29">
        <v>25</v>
      </c>
      <c r="J2257" s="30">
        <v>0.05</v>
      </c>
      <c r="K2257" s="29">
        <v>3.7999999999999999E-2</v>
      </c>
      <c r="L2257" s="31">
        <v>126000</v>
      </c>
      <c r="M2257" s="32" t="s">
        <v>2189</v>
      </c>
      <c r="N2257" s="29">
        <v>798</v>
      </c>
      <c r="O2257" s="29">
        <v>87</v>
      </c>
      <c r="P2257" s="29">
        <v>95.2</v>
      </c>
      <c r="Q2257" s="29">
        <v>127</v>
      </c>
      <c r="R2257" s="29">
        <v>95.3</v>
      </c>
      <c r="S2257" s="33">
        <v>1.0504201680671672E-3</v>
      </c>
      <c r="T2257" s="34">
        <v>126132.35294117648</v>
      </c>
      <c r="U2257" s="34">
        <v>16322.563174858986</v>
      </c>
      <c r="V2257" s="35">
        <v>109809.7897663175</v>
      </c>
      <c r="W2257" s="24">
        <v>0</v>
      </c>
      <c r="X2257" s="35">
        <v>109809.7897663175</v>
      </c>
    </row>
    <row r="2258" spans="1:24">
      <c r="A2258" s="24">
        <v>2257</v>
      </c>
      <c r="B2258" s="25" t="s">
        <v>60</v>
      </c>
      <c r="C2258" s="25" t="s">
        <v>96</v>
      </c>
      <c r="D2258" s="26">
        <v>43555</v>
      </c>
      <c r="E2258" s="27">
        <v>43555</v>
      </c>
      <c r="F2258" s="27">
        <v>43525</v>
      </c>
      <c r="G2258" s="27">
        <v>44798</v>
      </c>
      <c r="H2258" s="28">
        <v>3.4054794520547946</v>
      </c>
      <c r="I2258" s="29">
        <v>25</v>
      </c>
      <c r="J2258" s="30">
        <v>0.05</v>
      </c>
      <c r="K2258" s="29">
        <v>3.7999999999999999E-2</v>
      </c>
      <c r="L2258" s="31">
        <v>29327302</v>
      </c>
      <c r="M2258" s="32" t="s">
        <v>2189</v>
      </c>
      <c r="N2258" s="29">
        <v>798</v>
      </c>
      <c r="O2258" s="29">
        <v>87</v>
      </c>
      <c r="P2258" s="29">
        <v>95.2</v>
      </c>
      <c r="Q2258" s="29">
        <v>127</v>
      </c>
      <c r="R2258" s="29">
        <v>95.3</v>
      </c>
      <c r="S2258" s="33">
        <v>1.0504201680671672E-3</v>
      </c>
      <c r="T2258" s="34">
        <v>29358107.989495799</v>
      </c>
      <c r="U2258" s="34">
        <v>3799180.4733584784</v>
      </c>
      <c r="V2258" s="35">
        <v>25558927.516137321</v>
      </c>
      <c r="W2258" s="24">
        <v>0</v>
      </c>
      <c r="X2258" s="35">
        <v>25558927.516137321</v>
      </c>
    </row>
    <row r="2259" spans="1:24">
      <c r="A2259" s="24">
        <v>2258</v>
      </c>
      <c r="B2259" s="25" t="s">
        <v>60</v>
      </c>
      <c r="C2259" s="25" t="s">
        <v>97</v>
      </c>
      <c r="D2259" s="26">
        <v>43555</v>
      </c>
      <c r="E2259" s="27">
        <v>43555</v>
      </c>
      <c r="F2259" s="27">
        <v>43525</v>
      </c>
      <c r="G2259" s="27">
        <v>44798</v>
      </c>
      <c r="H2259" s="28">
        <v>3.4054794520547946</v>
      </c>
      <c r="I2259" s="29">
        <v>25</v>
      </c>
      <c r="J2259" s="30">
        <v>0.05</v>
      </c>
      <c r="K2259" s="29">
        <v>3.7999999999999999E-2</v>
      </c>
      <c r="L2259" s="31">
        <v>1517250</v>
      </c>
      <c r="M2259" s="32" t="s">
        <v>1941</v>
      </c>
      <c r="N2259" s="29">
        <v>674</v>
      </c>
      <c r="O2259" s="29">
        <v>87</v>
      </c>
      <c r="P2259" s="29">
        <v>106.1</v>
      </c>
      <c r="Q2259" s="29">
        <v>127</v>
      </c>
      <c r="R2259" s="29">
        <v>122.8</v>
      </c>
      <c r="S2259" s="33">
        <v>0.15739868049010372</v>
      </c>
      <c r="T2259" s="34">
        <v>1756063.1479736099</v>
      </c>
      <c r="U2259" s="34">
        <v>227249.00474352186</v>
      </c>
      <c r="V2259" s="35">
        <v>1528814.1432300881</v>
      </c>
      <c r="W2259" s="24">
        <v>0</v>
      </c>
      <c r="X2259" s="35">
        <v>1528814.1432300881</v>
      </c>
    </row>
    <row r="2260" spans="1:24">
      <c r="A2260" s="24">
        <v>2259</v>
      </c>
      <c r="B2260" s="25" t="s">
        <v>60</v>
      </c>
      <c r="C2260" s="25" t="s">
        <v>98</v>
      </c>
      <c r="D2260" s="26">
        <v>43555</v>
      </c>
      <c r="E2260" s="27">
        <v>43555</v>
      </c>
      <c r="F2260" s="27">
        <v>43525</v>
      </c>
      <c r="G2260" s="27">
        <v>44798</v>
      </c>
      <c r="H2260" s="28">
        <v>3.4054794520547946</v>
      </c>
      <c r="I2260" s="29">
        <v>25</v>
      </c>
      <c r="J2260" s="30">
        <v>0.05</v>
      </c>
      <c r="K2260" s="29">
        <v>3.7999999999999999E-2</v>
      </c>
      <c r="L2260" s="31">
        <v>312900</v>
      </c>
      <c r="M2260" s="32" t="s">
        <v>2189</v>
      </c>
      <c r="N2260" s="29">
        <v>798</v>
      </c>
      <c r="O2260" s="29">
        <v>87</v>
      </c>
      <c r="P2260" s="29">
        <v>95.2</v>
      </c>
      <c r="Q2260" s="29">
        <v>127</v>
      </c>
      <c r="R2260" s="29">
        <v>95.3</v>
      </c>
      <c r="S2260" s="33">
        <v>1.0504201680671672E-3</v>
      </c>
      <c r="T2260" s="34">
        <v>313228.67647058825</v>
      </c>
      <c r="U2260" s="34">
        <v>40534.365217566476</v>
      </c>
      <c r="V2260" s="35">
        <v>272694.31125302176</v>
      </c>
      <c r="W2260" s="24">
        <v>0</v>
      </c>
      <c r="X2260" s="35">
        <v>272694.31125302176</v>
      </c>
    </row>
    <row r="2261" spans="1:24">
      <c r="A2261" s="24">
        <v>2260</v>
      </c>
      <c r="B2261" s="25" t="s">
        <v>60</v>
      </c>
      <c r="C2261" s="25" t="s">
        <v>99</v>
      </c>
      <c r="D2261" s="26">
        <v>43555</v>
      </c>
      <c r="E2261" s="27">
        <v>43555</v>
      </c>
      <c r="F2261" s="27">
        <v>43525</v>
      </c>
      <c r="G2261" s="27">
        <v>44798</v>
      </c>
      <c r="H2261" s="28">
        <v>3.4054794520547946</v>
      </c>
      <c r="I2261" s="29">
        <v>25</v>
      </c>
      <c r="J2261" s="30">
        <v>0.05</v>
      </c>
      <c r="K2261" s="29">
        <v>3.7999999999999999E-2</v>
      </c>
      <c r="L2261" s="31">
        <v>1174950</v>
      </c>
      <c r="M2261" s="32" t="s">
        <v>2189</v>
      </c>
      <c r="N2261" s="29">
        <v>798</v>
      </c>
      <c r="O2261" s="29">
        <v>87</v>
      </c>
      <c r="P2261" s="29">
        <v>95.2</v>
      </c>
      <c r="Q2261" s="29">
        <v>127</v>
      </c>
      <c r="R2261" s="29">
        <v>95.3</v>
      </c>
      <c r="S2261" s="33">
        <v>1.0504201680671672E-3</v>
      </c>
      <c r="T2261" s="34">
        <v>1176184.1911764706</v>
      </c>
      <c r="U2261" s="34">
        <v>152207.90160556004</v>
      </c>
      <c r="V2261" s="35">
        <v>1023976.2895709106</v>
      </c>
      <c r="W2261" s="24">
        <v>0</v>
      </c>
      <c r="X2261" s="35">
        <v>1023976.2895709106</v>
      </c>
    </row>
    <row r="2262" spans="1:24">
      <c r="A2262" s="24">
        <v>2261</v>
      </c>
      <c r="B2262" s="25" t="s">
        <v>60</v>
      </c>
      <c r="C2262" s="25" t="s">
        <v>100</v>
      </c>
      <c r="D2262" s="26">
        <v>43555</v>
      </c>
      <c r="E2262" s="27">
        <v>43555</v>
      </c>
      <c r="F2262" s="27">
        <v>43525</v>
      </c>
      <c r="G2262" s="27">
        <v>44798</v>
      </c>
      <c r="H2262" s="28">
        <v>3.4054794520547946</v>
      </c>
      <c r="I2262" s="29">
        <v>25</v>
      </c>
      <c r="J2262" s="30">
        <v>0.05</v>
      </c>
      <c r="K2262" s="29">
        <v>3.7999999999999999E-2</v>
      </c>
      <c r="L2262" s="31">
        <v>582750</v>
      </c>
      <c r="M2262" s="32" t="s">
        <v>1973</v>
      </c>
      <c r="N2262" s="29">
        <v>690</v>
      </c>
      <c r="O2262" s="29">
        <v>87</v>
      </c>
      <c r="P2262" s="29">
        <v>111</v>
      </c>
      <c r="Q2262" s="29">
        <v>127</v>
      </c>
      <c r="R2262" s="29">
        <v>145.69999999999999</v>
      </c>
      <c r="S2262" s="33">
        <v>0.31261261261261253</v>
      </c>
      <c r="T2262" s="34">
        <v>764925</v>
      </c>
      <c r="U2262" s="34">
        <v>98987.582054794519</v>
      </c>
      <c r="V2262" s="35">
        <v>665937.41794520547</v>
      </c>
      <c r="W2262" s="24">
        <v>0</v>
      </c>
      <c r="X2262" s="35">
        <v>665937.41794520547</v>
      </c>
    </row>
    <row r="2263" spans="1:24">
      <c r="A2263" s="24">
        <v>2262</v>
      </c>
      <c r="B2263" s="25" t="s">
        <v>60</v>
      </c>
      <c r="C2263" s="25" t="s">
        <v>101</v>
      </c>
      <c r="D2263" s="26">
        <v>43555</v>
      </c>
      <c r="E2263" s="27">
        <v>43555</v>
      </c>
      <c r="F2263" s="27">
        <v>43525</v>
      </c>
      <c r="G2263" s="27">
        <v>44798</v>
      </c>
      <c r="H2263" s="28">
        <v>3.4054794520547946</v>
      </c>
      <c r="I2263" s="29">
        <v>25</v>
      </c>
      <c r="J2263" s="30">
        <v>0.05</v>
      </c>
      <c r="K2263" s="29">
        <v>3.7999999999999999E-2</v>
      </c>
      <c r="L2263" s="31">
        <v>9976171</v>
      </c>
      <c r="M2263" s="32" t="s">
        <v>2189</v>
      </c>
      <c r="N2263" s="29">
        <v>798</v>
      </c>
      <c r="O2263" s="29">
        <v>87</v>
      </c>
      <c r="P2263" s="29">
        <v>95.2</v>
      </c>
      <c r="Q2263" s="29">
        <v>127</v>
      </c>
      <c r="R2263" s="29">
        <v>95.3</v>
      </c>
      <c r="S2263" s="33">
        <v>1.0504201680671672E-3</v>
      </c>
      <c r="T2263" s="34">
        <v>9986650.1712184865</v>
      </c>
      <c r="U2263" s="34">
        <v>1292354.6142118738</v>
      </c>
      <c r="V2263" s="35">
        <v>8694295.5570066124</v>
      </c>
      <c r="W2263" s="24">
        <v>0</v>
      </c>
      <c r="X2263" s="35">
        <v>8694295.5570066124</v>
      </c>
    </row>
    <row r="2264" spans="1:24">
      <c r="A2264" s="24">
        <v>2263</v>
      </c>
      <c r="B2264" s="25" t="s">
        <v>60</v>
      </c>
      <c r="C2264" s="25" t="s">
        <v>102</v>
      </c>
      <c r="D2264" s="26">
        <v>43555</v>
      </c>
      <c r="E2264" s="27">
        <v>43555</v>
      </c>
      <c r="F2264" s="27">
        <v>43525</v>
      </c>
      <c r="G2264" s="27">
        <v>44798</v>
      </c>
      <c r="H2264" s="28">
        <v>3.4054794520547946</v>
      </c>
      <c r="I2264" s="29">
        <v>25</v>
      </c>
      <c r="J2264" s="30">
        <v>0.05</v>
      </c>
      <c r="K2264" s="29">
        <v>3.7999999999999999E-2</v>
      </c>
      <c r="L2264" s="31">
        <v>21103901</v>
      </c>
      <c r="M2264" s="32" t="s">
        <v>2189</v>
      </c>
      <c r="N2264" s="29">
        <v>798</v>
      </c>
      <c r="O2264" s="29">
        <v>87</v>
      </c>
      <c r="P2264" s="29">
        <v>95.2</v>
      </c>
      <c r="Q2264" s="29">
        <v>127</v>
      </c>
      <c r="R2264" s="29">
        <v>95.3</v>
      </c>
      <c r="S2264" s="33">
        <v>1.0504201680671672E-3</v>
      </c>
      <c r="T2264" s="34">
        <v>21126068.963235293</v>
      </c>
      <c r="U2264" s="34">
        <v>2733886.9627656327</v>
      </c>
      <c r="V2264" s="35">
        <v>18392182.000469659</v>
      </c>
      <c r="W2264" s="24">
        <v>0</v>
      </c>
      <c r="X2264" s="35">
        <v>18392182.000469659</v>
      </c>
    </row>
    <row r="2265" spans="1:24">
      <c r="A2265" s="24">
        <v>2264</v>
      </c>
      <c r="B2265" s="25" t="s">
        <v>60</v>
      </c>
      <c r="C2265" s="25" t="s">
        <v>103</v>
      </c>
      <c r="D2265" s="26">
        <v>43555</v>
      </c>
      <c r="E2265" s="27">
        <v>43555</v>
      </c>
      <c r="F2265" s="27">
        <v>43525</v>
      </c>
      <c r="G2265" s="27">
        <v>44798</v>
      </c>
      <c r="H2265" s="28">
        <v>3.4054794520547946</v>
      </c>
      <c r="I2265" s="29">
        <v>25</v>
      </c>
      <c r="J2265" s="30">
        <v>0.05</v>
      </c>
      <c r="K2265" s="29">
        <v>3.7999999999999999E-2</v>
      </c>
      <c r="L2265" s="31">
        <v>580650</v>
      </c>
      <c r="M2265" s="32" t="s">
        <v>2189</v>
      </c>
      <c r="N2265" s="29">
        <v>798</v>
      </c>
      <c r="O2265" s="29">
        <v>87</v>
      </c>
      <c r="P2265" s="29">
        <v>95.2</v>
      </c>
      <c r="Q2265" s="29">
        <v>127</v>
      </c>
      <c r="R2265" s="29">
        <v>95.3</v>
      </c>
      <c r="S2265" s="33">
        <v>1.0504201680671672E-3</v>
      </c>
      <c r="T2265" s="34">
        <v>581259.92647058819</v>
      </c>
      <c r="U2265" s="34">
        <v>75219.811964141816</v>
      </c>
      <c r="V2265" s="35">
        <v>506040.11450644641</v>
      </c>
      <c r="W2265" s="24">
        <v>0</v>
      </c>
      <c r="X2265" s="35">
        <v>506040.11450644641</v>
      </c>
    </row>
    <row r="2266" spans="1:24">
      <c r="A2266" s="24">
        <v>2265</v>
      </c>
      <c r="B2266" s="25" t="s">
        <v>60</v>
      </c>
      <c r="C2266" s="25" t="s">
        <v>104</v>
      </c>
      <c r="D2266" s="26">
        <v>43555</v>
      </c>
      <c r="E2266" s="27">
        <v>43555</v>
      </c>
      <c r="F2266" s="27">
        <v>43525</v>
      </c>
      <c r="G2266" s="27">
        <v>44798</v>
      </c>
      <c r="H2266" s="28">
        <v>3.4054794520547946</v>
      </c>
      <c r="I2266" s="29">
        <v>25</v>
      </c>
      <c r="J2266" s="30">
        <v>0.05</v>
      </c>
      <c r="K2266" s="29">
        <v>3.7999999999999999E-2</v>
      </c>
      <c r="L2266" s="31">
        <v>175035</v>
      </c>
      <c r="M2266" s="32" t="s">
        <v>1877</v>
      </c>
      <c r="N2266" s="29">
        <v>642</v>
      </c>
      <c r="O2266" s="29">
        <v>87</v>
      </c>
      <c r="P2266" s="29">
        <v>79.5</v>
      </c>
      <c r="Q2266" s="29">
        <v>127</v>
      </c>
      <c r="R2266" s="29">
        <v>94</v>
      </c>
      <c r="S2266" s="33">
        <v>0.18238993710691823</v>
      </c>
      <c r="T2266" s="34">
        <v>206959.62264150943</v>
      </c>
      <c r="U2266" s="34">
        <v>26782.276207805633</v>
      </c>
      <c r="V2266" s="35">
        <v>180177.34643370379</v>
      </c>
      <c r="W2266" s="24">
        <v>0</v>
      </c>
      <c r="X2266" s="35">
        <v>180177.34643370379</v>
      </c>
    </row>
    <row r="2267" spans="1:24">
      <c r="A2267" s="24">
        <v>2266</v>
      </c>
      <c r="B2267" s="25" t="s">
        <v>60</v>
      </c>
      <c r="C2267" s="25" t="s">
        <v>105</v>
      </c>
      <c r="D2267" s="26">
        <v>43555</v>
      </c>
      <c r="E2267" s="27">
        <v>43555</v>
      </c>
      <c r="F2267" s="27">
        <v>43525</v>
      </c>
      <c r="G2267" s="27">
        <v>44798</v>
      </c>
      <c r="H2267" s="28">
        <v>3.4054794520547946</v>
      </c>
      <c r="I2267" s="29">
        <v>25</v>
      </c>
      <c r="J2267" s="30">
        <v>0.05</v>
      </c>
      <c r="K2267" s="29">
        <v>3.7999999999999999E-2</v>
      </c>
      <c r="L2267" s="31">
        <v>132796</v>
      </c>
      <c r="M2267" s="32" t="s">
        <v>2189</v>
      </c>
      <c r="N2267" s="29">
        <v>798</v>
      </c>
      <c r="O2267" s="29">
        <v>87</v>
      </c>
      <c r="P2267" s="29">
        <v>95.2</v>
      </c>
      <c r="Q2267" s="29">
        <v>127</v>
      </c>
      <c r="R2267" s="29">
        <v>95.3</v>
      </c>
      <c r="S2267" s="33">
        <v>1.0504201680671672E-3</v>
      </c>
      <c r="T2267" s="34">
        <v>132935.49159663866</v>
      </c>
      <c r="U2267" s="34">
        <v>17202.945233083919</v>
      </c>
      <c r="V2267" s="35">
        <v>115732.54636355475</v>
      </c>
      <c r="W2267" s="24">
        <v>0</v>
      </c>
      <c r="X2267" s="35">
        <v>115732.54636355475</v>
      </c>
    </row>
    <row r="2268" spans="1:24">
      <c r="A2268" s="24">
        <v>2267</v>
      </c>
      <c r="B2268" s="25" t="s">
        <v>60</v>
      </c>
      <c r="C2268" s="25" t="s">
        <v>106</v>
      </c>
      <c r="D2268" s="26">
        <v>43555</v>
      </c>
      <c r="E2268" s="27">
        <v>43555</v>
      </c>
      <c r="F2268" s="27">
        <v>43525</v>
      </c>
      <c r="G2268" s="27">
        <v>44798</v>
      </c>
      <c r="H2268" s="28">
        <v>3.4054794520547946</v>
      </c>
      <c r="I2268" s="29">
        <v>25</v>
      </c>
      <c r="J2268" s="30">
        <v>0.05</v>
      </c>
      <c r="K2268" s="29">
        <v>3.7999999999999999E-2</v>
      </c>
      <c r="L2268" s="31">
        <v>469552</v>
      </c>
      <c r="M2268" s="32" t="s">
        <v>1871</v>
      </c>
      <c r="N2268" s="29">
        <v>639</v>
      </c>
      <c r="O2268" s="29">
        <v>87</v>
      </c>
      <c r="P2268" s="29">
        <v>111.4</v>
      </c>
      <c r="Q2268" s="29">
        <v>127</v>
      </c>
      <c r="R2268" s="29">
        <v>116.2</v>
      </c>
      <c r="S2268" s="33">
        <v>4.3087971274685791E-2</v>
      </c>
      <c r="T2268" s="34">
        <v>489784.04308797128</v>
      </c>
      <c r="U2268" s="34">
        <v>63382.080797855437</v>
      </c>
      <c r="V2268" s="35">
        <v>426401.96229011583</v>
      </c>
      <c r="W2268" s="24">
        <v>0</v>
      </c>
      <c r="X2268" s="35">
        <v>426401.96229011583</v>
      </c>
    </row>
    <row r="2269" spans="1:24">
      <c r="A2269" s="24">
        <v>2268</v>
      </c>
      <c r="B2269" s="25" t="s">
        <v>60</v>
      </c>
      <c r="C2269" s="25" t="s">
        <v>110</v>
      </c>
      <c r="D2269" s="26">
        <v>43555</v>
      </c>
      <c r="E2269" s="27">
        <v>43555</v>
      </c>
      <c r="F2269" s="27">
        <v>43525</v>
      </c>
      <c r="G2269" s="27">
        <v>44798</v>
      </c>
      <c r="H2269" s="28">
        <v>3.4054794520547946</v>
      </c>
      <c r="I2269" s="29">
        <v>25</v>
      </c>
      <c r="J2269" s="30">
        <v>0.05</v>
      </c>
      <c r="K2269" s="29">
        <v>3.7999999999999999E-2</v>
      </c>
      <c r="L2269" s="31">
        <v>16789210</v>
      </c>
      <c r="M2269" s="32" t="s">
        <v>1939</v>
      </c>
      <c r="N2269" s="29">
        <v>673</v>
      </c>
      <c r="O2269" s="29">
        <v>87</v>
      </c>
      <c r="P2269" s="29">
        <v>96.3</v>
      </c>
      <c r="Q2269" s="29">
        <v>127</v>
      </c>
      <c r="R2269" s="29">
        <v>104.3</v>
      </c>
      <c r="S2269" s="33">
        <v>8.3073727933541022E-2</v>
      </c>
      <c r="T2269" s="34">
        <v>18183952.263759084</v>
      </c>
      <c r="U2269" s="34">
        <v>2353152.8800723194</v>
      </c>
      <c r="V2269" s="35">
        <v>15830799.383686764</v>
      </c>
      <c r="W2269" s="24">
        <v>0</v>
      </c>
      <c r="X2269" s="35">
        <v>15830799.383686764</v>
      </c>
    </row>
    <row r="2270" spans="1:24">
      <c r="A2270" s="24">
        <v>2269</v>
      </c>
      <c r="B2270" s="25" t="s">
        <v>60</v>
      </c>
      <c r="C2270" s="25" t="s">
        <v>86</v>
      </c>
      <c r="D2270" s="26">
        <v>43555</v>
      </c>
      <c r="E2270" s="27">
        <v>43555</v>
      </c>
      <c r="F2270" s="27">
        <v>43525</v>
      </c>
      <c r="G2270" s="27">
        <v>44798</v>
      </c>
      <c r="H2270" s="28">
        <v>3.4054794520547946</v>
      </c>
      <c r="I2270" s="29">
        <v>25</v>
      </c>
      <c r="J2270" s="30">
        <v>0.05</v>
      </c>
      <c r="K2270" s="29">
        <v>3.7999999999999999E-2</v>
      </c>
      <c r="L2270" s="31">
        <v>892500</v>
      </c>
      <c r="M2270" s="32" t="s">
        <v>2189</v>
      </c>
      <c r="N2270" s="29">
        <v>798</v>
      </c>
      <c r="O2270" s="29">
        <v>87</v>
      </c>
      <c r="P2270" s="29">
        <v>95.2</v>
      </c>
      <c r="Q2270" s="29">
        <v>127</v>
      </c>
      <c r="R2270" s="29">
        <v>95.3</v>
      </c>
      <c r="S2270" s="33">
        <v>1.0504201680671672E-3</v>
      </c>
      <c r="T2270" s="34">
        <v>893437.5</v>
      </c>
      <c r="U2270" s="34">
        <v>115618.15582191781</v>
      </c>
      <c r="V2270" s="35">
        <v>777819.34417808219</v>
      </c>
      <c r="W2270" s="24">
        <v>0</v>
      </c>
      <c r="X2270" s="35">
        <v>777819.34417808219</v>
      </c>
    </row>
    <row r="2271" spans="1:24">
      <c r="A2271" s="24">
        <v>2270</v>
      </c>
      <c r="B2271" s="25" t="s">
        <v>60</v>
      </c>
      <c r="C2271" s="25" t="s">
        <v>90</v>
      </c>
      <c r="D2271" s="26">
        <v>43555</v>
      </c>
      <c r="E2271" s="27">
        <v>43555</v>
      </c>
      <c r="F2271" s="27">
        <v>43525</v>
      </c>
      <c r="G2271" s="27">
        <v>44798</v>
      </c>
      <c r="H2271" s="28">
        <v>3.4054794520547946</v>
      </c>
      <c r="I2271" s="29">
        <v>25</v>
      </c>
      <c r="J2271" s="30">
        <v>0.05</v>
      </c>
      <c r="K2271" s="29">
        <v>3.7999999999999999E-2</v>
      </c>
      <c r="L2271" s="31">
        <v>472500</v>
      </c>
      <c r="M2271" s="32" t="s">
        <v>2189</v>
      </c>
      <c r="N2271" s="29">
        <v>798</v>
      </c>
      <c r="O2271" s="29">
        <v>87</v>
      </c>
      <c r="P2271" s="29">
        <v>95.2</v>
      </c>
      <c r="Q2271" s="29">
        <v>127</v>
      </c>
      <c r="R2271" s="29">
        <v>95.3</v>
      </c>
      <c r="S2271" s="33">
        <v>1.0504201680671672E-3</v>
      </c>
      <c r="T2271" s="34">
        <v>472996.32352941175</v>
      </c>
      <c r="U2271" s="34">
        <v>61209.611905721191</v>
      </c>
      <c r="V2271" s="35">
        <v>411786.71162369056</v>
      </c>
      <c r="W2271" s="24">
        <v>0</v>
      </c>
      <c r="X2271" s="35">
        <v>411786.71162369056</v>
      </c>
    </row>
    <row r="2272" spans="1:24">
      <c r="A2272" s="24">
        <v>2271</v>
      </c>
      <c r="B2272" s="25" t="s">
        <v>60</v>
      </c>
      <c r="C2272" s="25" t="s">
        <v>91</v>
      </c>
      <c r="D2272" s="26">
        <v>43555</v>
      </c>
      <c r="E2272" s="27">
        <v>43555</v>
      </c>
      <c r="F2272" s="27">
        <v>43525</v>
      </c>
      <c r="G2272" s="27">
        <v>44798</v>
      </c>
      <c r="H2272" s="28">
        <v>3.4054794520547946</v>
      </c>
      <c r="I2272" s="29">
        <v>25</v>
      </c>
      <c r="J2272" s="30">
        <v>0.05</v>
      </c>
      <c r="K2272" s="29">
        <v>3.7999999999999999E-2</v>
      </c>
      <c r="L2272" s="31">
        <v>637760</v>
      </c>
      <c r="M2272" s="32" t="s">
        <v>2189</v>
      </c>
      <c r="N2272" s="29">
        <v>798</v>
      </c>
      <c r="O2272" s="29">
        <v>87</v>
      </c>
      <c r="P2272" s="29">
        <v>95.2</v>
      </c>
      <c r="Q2272" s="29">
        <v>127</v>
      </c>
      <c r="R2272" s="29">
        <v>95.3</v>
      </c>
      <c r="S2272" s="33">
        <v>1.0504201680671672E-3</v>
      </c>
      <c r="T2272" s="34">
        <v>638429.91596638656</v>
      </c>
      <c r="U2272" s="34">
        <v>82618.07849522274</v>
      </c>
      <c r="V2272" s="35">
        <v>555811.83747116383</v>
      </c>
      <c r="W2272" s="24">
        <v>0</v>
      </c>
      <c r="X2272" s="35">
        <v>555811.83747116383</v>
      </c>
    </row>
    <row r="2273" spans="1:24">
      <c r="A2273" s="24">
        <v>2272</v>
      </c>
      <c r="B2273" s="25" t="s">
        <v>60</v>
      </c>
      <c r="C2273" s="25" t="s">
        <v>92</v>
      </c>
      <c r="D2273" s="26">
        <v>43555</v>
      </c>
      <c r="E2273" s="27">
        <v>43555</v>
      </c>
      <c r="F2273" s="27">
        <v>43525</v>
      </c>
      <c r="G2273" s="27">
        <v>44798</v>
      </c>
      <c r="H2273" s="28">
        <v>3.4054794520547946</v>
      </c>
      <c r="I2273" s="29">
        <v>25</v>
      </c>
      <c r="J2273" s="30">
        <v>0.05</v>
      </c>
      <c r="K2273" s="29">
        <v>3.7999999999999999E-2</v>
      </c>
      <c r="L2273" s="31">
        <v>21044329</v>
      </c>
      <c r="M2273" s="32" t="s">
        <v>2189</v>
      </c>
      <c r="N2273" s="29">
        <v>798</v>
      </c>
      <c r="O2273" s="29">
        <v>87</v>
      </c>
      <c r="P2273" s="29">
        <v>95.2</v>
      </c>
      <c r="Q2273" s="29">
        <v>127</v>
      </c>
      <c r="R2273" s="29">
        <v>95.3</v>
      </c>
      <c r="S2273" s="33">
        <v>1.0504201680671672E-3</v>
      </c>
      <c r="T2273" s="34">
        <v>21066434.387605041</v>
      </c>
      <c r="U2273" s="34">
        <v>2726169.7585318806</v>
      </c>
      <c r="V2273" s="35">
        <v>18340264.629073162</v>
      </c>
      <c r="W2273" s="24">
        <v>0</v>
      </c>
      <c r="X2273" s="35">
        <v>18340264.629073162</v>
      </c>
    </row>
    <row r="2274" spans="1:24">
      <c r="A2274" s="24">
        <v>2273</v>
      </c>
      <c r="B2274" s="25" t="s">
        <v>60</v>
      </c>
      <c r="C2274" s="25" t="s">
        <v>93</v>
      </c>
      <c r="D2274" s="26">
        <v>43555</v>
      </c>
      <c r="E2274" s="27">
        <v>43555</v>
      </c>
      <c r="F2274" s="27">
        <v>43525</v>
      </c>
      <c r="G2274" s="27">
        <v>44798</v>
      </c>
      <c r="H2274" s="28">
        <v>3.4054794520547946</v>
      </c>
      <c r="I2274" s="29">
        <v>25</v>
      </c>
      <c r="J2274" s="30">
        <v>0.05</v>
      </c>
      <c r="K2274" s="29">
        <v>3.7999999999999999E-2</v>
      </c>
      <c r="L2274" s="31">
        <v>969266</v>
      </c>
      <c r="M2274" s="32" t="s">
        <v>2189</v>
      </c>
      <c r="N2274" s="29">
        <v>798</v>
      </c>
      <c r="O2274" s="29">
        <v>87</v>
      </c>
      <c r="P2274" s="29">
        <v>95.2</v>
      </c>
      <c r="Q2274" s="29">
        <v>127</v>
      </c>
      <c r="R2274" s="29">
        <v>95.3</v>
      </c>
      <c r="S2274" s="33">
        <v>1.0504201680671672E-3</v>
      </c>
      <c r="T2274" s="34">
        <v>970284.13655462186</v>
      </c>
      <c r="U2274" s="34">
        <v>125562.74220827674</v>
      </c>
      <c r="V2274" s="35">
        <v>844721.3943463451</v>
      </c>
      <c r="W2274" s="24">
        <v>0</v>
      </c>
      <c r="X2274" s="35">
        <v>844721.3943463451</v>
      </c>
    </row>
    <row r="2275" spans="1:24">
      <c r="A2275" s="24">
        <v>2274</v>
      </c>
      <c r="B2275" s="25" t="s">
        <v>60</v>
      </c>
      <c r="C2275" s="25" t="s">
        <v>94</v>
      </c>
      <c r="D2275" s="26">
        <v>43555</v>
      </c>
      <c r="E2275" s="27">
        <v>43555</v>
      </c>
      <c r="F2275" s="27">
        <v>43525</v>
      </c>
      <c r="G2275" s="27">
        <v>44798</v>
      </c>
      <c r="H2275" s="28">
        <v>3.4054794520547946</v>
      </c>
      <c r="I2275" s="29">
        <v>25</v>
      </c>
      <c r="J2275" s="30">
        <v>0.05</v>
      </c>
      <c r="K2275" s="29">
        <v>3.7999999999999999E-2</v>
      </c>
      <c r="L2275" s="31">
        <v>735000</v>
      </c>
      <c r="M2275" s="32" t="s">
        <v>2189</v>
      </c>
      <c r="N2275" s="29">
        <v>798</v>
      </c>
      <c r="O2275" s="29">
        <v>87</v>
      </c>
      <c r="P2275" s="29">
        <v>95.2</v>
      </c>
      <c r="Q2275" s="29">
        <v>127</v>
      </c>
      <c r="R2275" s="29">
        <v>95.3</v>
      </c>
      <c r="S2275" s="33">
        <v>1.0504201680671672E-3</v>
      </c>
      <c r="T2275" s="34">
        <v>735772.0588235294</v>
      </c>
      <c r="U2275" s="34">
        <v>95214.951853344071</v>
      </c>
      <c r="V2275" s="35">
        <v>640557.1069701853</v>
      </c>
      <c r="W2275" s="24">
        <v>0</v>
      </c>
      <c r="X2275" s="35">
        <v>640557.1069701853</v>
      </c>
    </row>
    <row r="2276" spans="1:24">
      <c r="A2276" s="24">
        <v>2275</v>
      </c>
      <c r="B2276" s="25" t="s">
        <v>60</v>
      </c>
      <c r="C2276" s="25" t="s">
        <v>95</v>
      </c>
      <c r="D2276" s="26">
        <v>43555</v>
      </c>
      <c r="E2276" s="27">
        <v>43555</v>
      </c>
      <c r="F2276" s="27">
        <v>43525</v>
      </c>
      <c r="G2276" s="27">
        <v>44798</v>
      </c>
      <c r="H2276" s="28">
        <v>3.4054794520547946</v>
      </c>
      <c r="I2276" s="29">
        <v>25</v>
      </c>
      <c r="J2276" s="30">
        <v>0.05</v>
      </c>
      <c r="K2276" s="29">
        <v>3.7999999999999999E-2</v>
      </c>
      <c r="L2276" s="31">
        <v>126000</v>
      </c>
      <c r="M2276" s="32" t="s">
        <v>2189</v>
      </c>
      <c r="N2276" s="29">
        <v>798</v>
      </c>
      <c r="O2276" s="29">
        <v>87</v>
      </c>
      <c r="P2276" s="29">
        <v>95.2</v>
      </c>
      <c r="Q2276" s="29">
        <v>127</v>
      </c>
      <c r="R2276" s="29">
        <v>95.3</v>
      </c>
      <c r="S2276" s="33">
        <v>1.0504201680671672E-3</v>
      </c>
      <c r="T2276" s="34">
        <v>126132.35294117648</v>
      </c>
      <c r="U2276" s="34">
        <v>16322.563174858986</v>
      </c>
      <c r="V2276" s="35">
        <v>109809.7897663175</v>
      </c>
      <c r="W2276" s="24">
        <v>0</v>
      </c>
      <c r="X2276" s="35">
        <v>109809.7897663175</v>
      </c>
    </row>
    <row r="2277" spans="1:24">
      <c r="A2277" s="24">
        <v>2276</v>
      </c>
      <c r="B2277" s="25" t="s">
        <v>60</v>
      </c>
      <c r="C2277" s="25" t="s">
        <v>96</v>
      </c>
      <c r="D2277" s="26">
        <v>43555</v>
      </c>
      <c r="E2277" s="27">
        <v>43555</v>
      </c>
      <c r="F2277" s="27">
        <v>43525</v>
      </c>
      <c r="G2277" s="27">
        <v>44798</v>
      </c>
      <c r="H2277" s="28">
        <v>3.4054794520547946</v>
      </c>
      <c r="I2277" s="29">
        <v>25</v>
      </c>
      <c r="J2277" s="30">
        <v>0.05</v>
      </c>
      <c r="K2277" s="29">
        <v>3.7999999999999999E-2</v>
      </c>
      <c r="L2277" s="31">
        <v>29327302</v>
      </c>
      <c r="M2277" s="32" t="s">
        <v>2189</v>
      </c>
      <c r="N2277" s="29">
        <v>798</v>
      </c>
      <c r="O2277" s="29">
        <v>87</v>
      </c>
      <c r="P2277" s="29">
        <v>95.2</v>
      </c>
      <c r="Q2277" s="29">
        <v>127</v>
      </c>
      <c r="R2277" s="29">
        <v>95.3</v>
      </c>
      <c r="S2277" s="33">
        <v>1.0504201680671672E-3</v>
      </c>
      <c r="T2277" s="34">
        <v>29358107.989495799</v>
      </c>
      <c r="U2277" s="34">
        <v>3799180.4733584784</v>
      </c>
      <c r="V2277" s="35">
        <v>25558927.516137321</v>
      </c>
      <c r="W2277" s="24">
        <v>0</v>
      </c>
      <c r="X2277" s="35">
        <v>25558927.516137321</v>
      </c>
    </row>
    <row r="2278" spans="1:24">
      <c r="A2278" s="24">
        <v>2277</v>
      </c>
      <c r="B2278" s="25" t="s">
        <v>60</v>
      </c>
      <c r="C2278" s="25" t="s">
        <v>97</v>
      </c>
      <c r="D2278" s="26">
        <v>43555</v>
      </c>
      <c r="E2278" s="27">
        <v>43555</v>
      </c>
      <c r="F2278" s="27">
        <v>43525</v>
      </c>
      <c r="G2278" s="27">
        <v>44798</v>
      </c>
      <c r="H2278" s="28">
        <v>3.4054794520547946</v>
      </c>
      <c r="I2278" s="29">
        <v>25</v>
      </c>
      <c r="J2278" s="30">
        <v>0.05</v>
      </c>
      <c r="K2278" s="29">
        <v>3.7999999999999999E-2</v>
      </c>
      <c r="L2278" s="31">
        <v>1517250</v>
      </c>
      <c r="M2278" s="32" t="s">
        <v>1941</v>
      </c>
      <c r="N2278" s="29">
        <v>674</v>
      </c>
      <c r="O2278" s="29">
        <v>87</v>
      </c>
      <c r="P2278" s="29">
        <v>106.1</v>
      </c>
      <c r="Q2278" s="29">
        <v>127</v>
      </c>
      <c r="R2278" s="29">
        <v>122.8</v>
      </c>
      <c r="S2278" s="33">
        <v>0.15739868049010372</v>
      </c>
      <c r="T2278" s="34">
        <v>1756063.1479736099</v>
      </c>
      <c r="U2278" s="34">
        <v>227249.00474352186</v>
      </c>
      <c r="V2278" s="35">
        <v>1528814.1432300881</v>
      </c>
      <c r="W2278" s="24">
        <v>0</v>
      </c>
      <c r="X2278" s="35">
        <v>1528814.1432300881</v>
      </c>
    </row>
    <row r="2279" spans="1:24">
      <c r="A2279" s="24">
        <v>2278</v>
      </c>
      <c r="B2279" s="25" t="s">
        <v>60</v>
      </c>
      <c r="C2279" s="25" t="s">
        <v>98</v>
      </c>
      <c r="D2279" s="26">
        <v>43555</v>
      </c>
      <c r="E2279" s="27">
        <v>43555</v>
      </c>
      <c r="F2279" s="27">
        <v>43525</v>
      </c>
      <c r="G2279" s="27">
        <v>44798</v>
      </c>
      <c r="H2279" s="28">
        <v>3.4054794520547946</v>
      </c>
      <c r="I2279" s="29">
        <v>25</v>
      </c>
      <c r="J2279" s="30">
        <v>0.05</v>
      </c>
      <c r="K2279" s="29">
        <v>3.7999999999999999E-2</v>
      </c>
      <c r="L2279" s="31">
        <v>312900</v>
      </c>
      <c r="M2279" s="32" t="s">
        <v>2189</v>
      </c>
      <c r="N2279" s="29">
        <v>798</v>
      </c>
      <c r="O2279" s="29">
        <v>87</v>
      </c>
      <c r="P2279" s="29">
        <v>95.2</v>
      </c>
      <c r="Q2279" s="29">
        <v>127</v>
      </c>
      <c r="R2279" s="29">
        <v>95.3</v>
      </c>
      <c r="S2279" s="33">
        <v>1.0504201680671672E-3</v>
      </c>
      <c r="T2279" s="34">
        <v>313228.67647058825</v>
      </c>
      <c r="U2279" s="34">
        <v>40534.365217566476</v>
      </c>
      <c r="V2279" s="35">
        <v>272694.31125302176</v>
      </c>
      <c r="W2279" s="24">
        <v>0</v>
      </c>
      <c r="X2279" s="35">
        <v>272694.31125302176</v>
      </c>
    </row>
    <row r="2280" spans="1:24">
      <c r="A2280" s="24">
        <v>2279</v>
      </c>
      <c r="B2280" s="25" t="s">
        <v>60</v>
      </c>
      <c r="C2280" s="25" t="s">
        <v>99</v>
      </c>
      <c r="D2280" s="26">
        <v>43555</v>
      </c>
      <c r="E2280" s="27">
        <v>43555</v>
      </c>
      <c r="F2280" s="27">
        <v>43525</v>
      </c>
      <c r="G2280" s="27">
        <v>44798</v>
      </c>
      <c r="H2280" s="28">
        <v>3.4054794520547946</v>
      </c>
      <c r="I2280" s="29">
        <v>25</v>
      </c>
      <c r="J2280" s="30">
        <v>0.05</v>
      </c>
      <c r="K2280" s="29">
        <v>3.7999999999999999E-2</v>
      </c>
      <c r="L2280" s="31">
        <v>1174950</v>
      </c>
      <c r="M2280" s="32" t="s">
        <v>2189</v>
      </c>
      <c r="N2280" s="29">
        <v>798</v>
      </c>
      <c r="O2280" s="29">
        <v>87</v>
      </c>
      <c r="P2280" s="29">
        <v>95.2</v>
      </c>
      <c r="Q2280" s="29">
        <v>127</v>
      </c>
      <c r="R2280" s="29">
        <v>95.3</v>
      </c>
      <c r="S2280" s="33">
        <v>1.0504201680671672E-3</v>
      </c>
      <c r="T2280" s="34">
        <v>1176184.1911764706</v>
      </c>
      <c r="U2280" s="34">
        <v>152207.90160556004</v>
      </c>
      <c r="V2280" s="35">
        <v>1023976.2895709106</v>
      </c>
      <c r="W2280" s="24">
        <v>0</v>
      </c>
      <c r="X2280" s="35">
        <v>1023976.2895709106</v>
      </c>
    </row>
    <row r="2281" spans="1:24">
      <c r="A2281" s="24">
        <v>2280</v>
      </c>
      <c r="B2281" s="25" t="s">
        <v>60</v>
      </c>
      <c r="C2281" s="25" t="s">
        <v>100</v>
      </c>
      <c r="D2281" s="26">
        <v>43555</v>
      </c>
      <c r="E2281" s="27">
        <v>43555</v>
      </c>
      <c r="F2281" s="27">
        <v>43525</v>
      </c>
      <c r="G2281" s="27">
        <v>44798</v>
      </c>
      <c r="H2281" s="28">
        <v>3.4054794520547946</v>
      </c>
      <c r="I2281" s="29">
        <v>25</v>
      </c>
      <c r="J2281" s="30">
        <v>0.05</v>
      </c>
      <c r="K2281" s="29">
        <v>3.7999999999999999E-2</v>
      </c>
      <c r="L2281" s="31">
        <v>582750</v>
      </c>
      <c r="M2281" s="32" t="s">
        <v>1973</v>
      </c>
      <c r="N2281" s="29">
        <v>690</v>
      </c>
      <c r="O2281" s="29">
        <v>87</v>
      </c>
      <c r="P2281" s="29">
        <v>111</v>
      </c>
      <c r="Q2281" s="29">
        <v>127</v>
      </c>
      <c r="R2281" s="29">
        <v>145.69999999999999</v>
      </c>
      <c r="S2281" s="33">
        <v>0.31261261261261253</v>
      </c>
      <c r="T2281" s="34">
        <v>764925</v>
      </c>
      <c r="U2281" s="34">
        <v>98987.582054794519</v>
      </c>
      <c r="V2281" s="35">
        <v>665937.41794520547</v>
      </c>
      <c r="W2281" s="24">
        <v>0</v>
      </c>
      <c r="X2281" s="35">
        <v>665937.41794520547</v>
      </c>
    </row>
    <row r="2282" spans="1:24">
      <c r="A2282" s="24">
        <v>2281</v>
      </c>
      <c r="B2282" s="25" t="s">
        <v>60</v>
      </c>
      <c r="C2282" s="25" t="s">
        <v>101</v>
      </c>
      <c r="D2282" s="26">
        <v>43555</v>
      </c>
      <c r="E2282" s="27">
        <v>43555</v>
      </c>
      <c r="F2282" s="27">
        <v>43525</v>
      </c>
      <c r="G2282" s="27">
        <v>44798</v>
      </c>
      <c r="H2282" s="28">
        <v>3.4054794520547946</v>
      </c>
      <c r="I2282" s="29">
        <v>25</v>
      </c>
      <c r="J2282" s="30">
        <v>0.05</v>
      </c>
      <c r="K2282" s="29">
        <v>3.7999999999999999E-2</v>
      </c>
      <c r="L2282" s="31">
        <v>9976171</v>
      </c>
      <c r="M2282" s="32" t="s">
        <v>2189</v>
      </c>
      <c r="N2282" s="29">
        <v>798</v>
      </c>
      <c r="O2282" s="29">
        <v>87</v>
      </c>
      <c r="P2282" s="29">
        <v>95.2</v>
      </c>
      <c r="Q2282" s="29">
        <v>127</v>
      </c>
      <c r="R2282" s="29">
        <v>95.3</v>
      </c>
      <c r="S2282" s="33">
        <v>1.0504201680671672E-3</v>
      </c>
      <c r="T2282" s="34">
        <v>9986650.1712184865</v>
      </c>
      <c r="U2282" s="34">
        <v>1292354.6142118738</v>
      </c>
      <c r="V2282" s="35">
        <v>8694295.5570066124</v>
      </c>
      <c r="W2282" s="24">
        <v>0</v>
      </c>
      <c r="X2282" s="35">
        <v>8694295.5570066124</v>
      </c>
    </row>
    <row r="2283" spans="1:24">
      <c r="A2283" s="24">
        <v>2282</v>
      </c>
      <c r="B2283" s="25" t="s">
        <v>60</v>
      </c>
      <c r="C2283" s="25" t="s">
        <v>102</v>
      </c>
      <c r="D2283" s="26">
        <v>43555</v>
      </c>
      <c r="E2283" s="27">
        <v>43555</v>
      </c>
      <c r="F2283" s="27">
        <v>43525</v>
      </c>
      <c r="G2283" s="27">
        <v>44798</v>
      </c>
      <c r="H2283" s="28">
        <v>3.4054794520547946</v>
      </c>
      <c r="I2283" s="29">
        <v>25</v>
      </c>
      <c r="J2283" s="30">
        <v>0.05</v>
      </c>
      <c r="K2283" s="29">
        <v>3.7999999999999999E-2</v>
      </c>
      <c r="L2283" s="31">
        <v>21103901</v>
      </c>
      <c r="M2283" s="32" t="s">
        <v>2189</v>
      </c>
      <c r="N2283" s="29">
        <v>798</v>
      </c>
      <c r="O2283" s="29">
        <v>87</v>
      </c>
      <c r="P2283" s="29">
        <v>95.2</v>
      </c>
      <c r="Q2283" s="29">
        <v>127</v>
      </c>
      <c r="R2283" s="29">
        <v>95.3</v>
      </c>
      <c r="S2283" s="33">
        <v>1.0504201680671672E-3</v>
      </c>
      <c r="T2283" s="34">
        <v>21126068.963235293</v>
      </c>
      <c r="U2283" s="34">
        <v>2733886.9627656327</v>
      </c>
      <c r="V2283" s="35">
        <v>18392182.000469659</v>
      </c>
      <c r="W2283" s="24">
        <v>0</v>
      </c>
      <c r="X2283" s="35">
        <v>18392182.000469659</v>
      </c>
    </row>
    <row r="2284" spans="1:24">
      <c r="A2284" s="24">
        <v>2283</v>
      </c>
      <c r="B2284" s="25" t="s">
        <v>60</v>
      </c>
      <c r="C2284" s="25" t="s">
        <v>103</v>
      </c>
      <c r="D2284" s="26">
        <v>43555</v>
      </c>
      <c r="E2284" s="27">
        <v>43555</v>
      </c>
      <c r="F2284" s="27">
        <v>43525</v>
      </c>
      <c r="G2284" s="27">
        <v>44798</v>
      </c>
      <c r="H2284" s="28">
        <v>3.4054794520547946</v>
      </c>
      <c r="I2284" s="29">
        <v>25</v>
      </c>
      <c r="J2284" s="30">
        <v>0.05</v>
      </c>
      <c r="K2284" s="29">
        <v>3.7999999999999999E-2</v>
      </c>
      <c r="L2284" s="31">
        <v>580650</v>
      </c>
      <c r="M2284" s="32" t="s">
        <v>2189</v>
      </c>
      <c r="N2284" s="29">
        <v>798</v>
      </c>
      <c r="O2284" s="29">
        <v>87</v>
      </c>
      <c r="P2284" s="29">
        <v>95.2</v>
      </c>
      <c r="Q2284" s="29">
        <v>127</v>
      </c>
      <c r="R2284" s="29">
        <v>95.3</v>
      </c>
      <c r="S2284" s="33">
        <v>1.0504201680671672E-3</v>
      </c>
      <c r="T2284" s="34">
        <v>581259.92647058819</v>
      </c>
      <c r="U2284" s="34">
        <v>75219.811964141816</v>
      </c>
      <c r="V2284" s="35">
        <v>506040.11450644641</v>
      </c>
      <c r="W2284" s="24">
        <v>0</v>
      </c>
      <c r="X2284" s="35">
        <v>506040.11450644641</v>
      </c>
    </row>
    <row r="2285" spans="1:24">
      <c r="A2285" s="24">
        <v>2284</v>
      </c>
      <c r="B2285" s="25" t="s">
        <v>60</v>
      </c>
      <c r="C2285" s="25" t="s">
        <v>104</v>
      </c>
      <c r="D2285" s="26">
        <v>43555</v>
      </c>
      <c r="E2285" s="27">
        <v>43555</v>
      </c>
      <c r="F2285" s="27">
        <v>43525</v>
      </c>
      <c r="G2285" s="27">
        <v>44798</v>
      </c>
      <c r="H2285" s="28">
        <v>3.4054794520547946</v>
      </c>
      <c r="I2285" s="29">
        <v>25</v>
      </c>
      <c r="J2285" s="30">
        <v>0.05</v>
      </c>
      <c r="K2285" s="29">
        <v>3.7999999999999999E-2</v>
      </c>
      <c r="L2285" s="31">
        <v>175035</v>
      </c>
      <c r="M2285" s="32" t="s">
        <v>1877</v>
      </c>
      <c r="N2285" s="29">
        <v>642</v>
      </c>
      <c r="O2285" s="29">
        <v>87</v>
      </c>
      <c r="P2285" s="29">
        <v>79.5</v>
      </c>
      <c r="Q2285" s="29">
        <v>127</v>
      </c>
      <c r="R2285" s="29">
        <v>94</v>
      </c>
      <c r="S2285" s="33">
        <v>0.18238993710691823</v>
      </c>
      <c r="T2285" s="34">
        <v>206959.62264150943</v>
      </c>
      <c r="U2285" s="34">
        <v>26782.276207805633</v>
      </c>
      <c r="V2285" s="35">
        <v>180177.34643370379</v>
      </c>
      <c r="W2285" s="24">
        <v>0</v>
      </c>
      <c r="X2285" s="35">
        <v>180177.34643370379</v>
      </c>
    </row>
    <row r="2286" spans="1:24">
      <c r="A2286" s="24">
        <v>2285</v>
      </c>
      <c r="B2286" s="25" t="s">
        <v>60</v>
      </c>
      <c r="C2286" s="25" t="s">
        <v>105</v>
      </c>
      <c r="D2286" s="26">
        <v>43555</v>
      </c>
      <c r="E2286" s="27">
        <v>43555</v>
      </c>
      <c r="F2286" s="27">
        <v>43525</v>
      </c>
      <c r="G2286" s="27">
        <v>44798</v>
      </c>
      <c r="H2286" s="28">
        <v>3.4054794520547946</v>
      </c>
      <c r="I2286" s="29">
        <v>25</v>
      </c>
      <c r="J2286" s="30">
        <v>0.05</v>
      </c>
      <c r="K2286" s="29">
        <v>3.7999999999999999E-2</v>
      </c>
      <c r="L2286" s="31">
        <v>132796</v>
      </c>
      <c r="M2286" s="32" t="s">
        <v>2189</v>
      </c>
      <c r="N2286" s="29">
        <v>798</v>
      </c>
      <c r="O2286" s="29">
        <v>87</v>
      </c>
      <c r="P2286" s="29">
        <v>95.2</v>
      </c>
      <c r="Q2286" s="29">
        <v>127</v>
      </c>
      <c r="R2286" s="29">
        <v>95.3</v>
      </c>
      <c r="S2286" s="33">
        <v>1.0504201680671672E-3</v>
      </c>
      <c r="T2286" s="34">
        <v>132935.49159663866</v>
      </c>
      <c r="U2286" s="34">
        <v>17202.945233083919</v>
      </c>
      <c r="V2286" s="35">
        <v>115732.54636355475</v>
      </c>
      <c r="W2286" s="24">
        <v>0</v>
      </c>
      <c r="X2286" s="35">
        <v>115732.54636355475</v>
      </c>
    </row>
    <row r="2287" spans="1:24">
      <c r="A2287" s="24">
        <v>2286</v>
      </c>
      <c r="B2287" s="25" t="s">
        <v>60</v>
      </c>
      <c r="C2287" s="25" t="s">
        <v>106</v>
      </c>
      <c r="D2287" s="26">
        <v>43555</v>
      </c>
      <c r="E2287" s="27">
        <v>43555</v>
      </c>
      <c r="F2287" s="27">
        <v>43525</v>
      </c>
      <c r="G2287" s="27">
        <v>44798</v>
      </c>
      <c r="H2287" s="28">
        <v>3.4054794520547946</v>
      </c>
      <c r="I2287" s="29">
        <v>25</v>
      </c>
      <c r="J2287" s="30">
        <v>0.05</v>
      </c>
      <c r="K2287" s="29">
        <v>3.7999999999999999E-2</v>
      </c>
      <c r="L2287" s="31">
        <v>469552</v>
      </c>
      <c r="M2287" s="32" t="s">
        <v>1871</v>
      </c>
      <c r="N2287" s="29">
        <v>639</v>
      </c>
      <c r="O2287" s="29">
        <v>87</v>
      </c>
      <c r="P2287" s="29">
        <v>111.4</v>
      </c>
      <c r="Q2287" s="29">
        <v>127</v>
      </c>
      <c r="R2287" s="29">
        <v>116.2</v>
      </c>
      <c r="S2287" s="33">
        <v>4.3087971274685791E-2</v>
      </c>
      <c r="T2287" s="34">
        <v>489784.04308797128</v>
      </c>
      <c r="U2287" s="34">
        <v>63382.080797855437</v>
      </c>
      <c r="V2287" s="35">
        <v>426401.96229011583</v>
      </c>
      <c r="W2287" s="24">
        <v>0</v>
      </c>
      <c r="X2287" s="35">
        <v>426401.96229011583</v>
      </c>
    </row>
    <row r="2288" spans="1:24">
      <c r="A2288" s="24">
        <v>2287</v>
      </c>
      <c r="B2288" s="25" t="s">
        <v>60</v>
      </c>
      <c r="C2288" s="25" t="s">
        <v>110</v>
      </c>
      <c r="D2288" s="26">
        <v>43555</v>
      </c>
      <c r="E2288" s="27">
        <v>43555</v>
      </c>
      <c r="F2288" s="27">
        <v>43525</v>
      </c>
      <c r="G2288" s="27">
        <v>44798</v>
      </c>
      <c r="H2288" s="28">
        <v>3.4054794520547946</v>
      </c>
      <c r="I2288" s="29">
        <v>25</v>
      </c>
      <c r="J2288" s="30">
        <v>0.05</v>
      </c>
      <c r="K2288" s="29">
        <v>3.7999999999999999E-2</v>
      </c>
      <c r="L2288" s="31">
        <v>16789210</v>
      </c>
      <c r="M2288" s="32" t="s">
        <v>1939</v>
      </c>
      <c r="N2288" s="29">
        <v>673</v>
      </c>
      <c r="O2288" s="29">
        <v>87</v>
      </c>
      <c r="P2288" s="29">
        <v>96.3</v>
      </c>
      <c r="Q2288" s="29">
        <v>127</v>
      </c>
      <c r="R2288" s="29">
        <v>104.3</v>
      </c>
      <c r="S2288" s="33">
        <v>8.3073727933541022E-2</v>
      </c>
      <c r="T2288" s="34">
        <v>18183952.263759084</v>
      </c>
      <c r="U2288" s="34">
        <v>2353152.8800723194</v>
      </c>
      <c r="V2288" s="35">
        <v>15830799.383686764</v>
      </c>
      <c r="W2288" s="24">
        <v>0</v>
      </c>
      <c r="X2288" s="35">
        <v>15830799.383686764</v>
      </c>
    </row>
    <row r="2289" spans="1:24">
      <c r="A2289" s="24">
        <v>2288</v>
      </c>
      <c r="B2289" s="25" t="s">
        <v>60</v>
      </c>
      <c r="C2289" s="25" t="s">
        <v>86</v>
      </c>
      <c r="D2289" s="26">
        <v>43555</v>
      </c>
      <c r="E2289" s="27">
        <v>43555</v>
      </c>
      <c r="F2289" s="27">
        <v>43525</v>
      </c>
      <c r="G2289" s="27">
        <v>44798</v>
      </c>
      <c r="H2289" s="28">
        <v>3.4054794520547946</v>
      </c>
      <c r="I2289" s="29">
        <v>25</v>
      </c>
      <c r="J2289" s="30">
        <v>0.05</v>
      </c>
      <c r="K2289" s="29">
        <v>3.7999999999999999E-2</v>
      </c>
      <c r="L2289" s="31">
        <v>892500</v>
      </c>
      <c r="M2289" s="32" t="s">
        <v>2189</v>
      </c>
      <c r="N2289" s="29">
        <v>798</v>
      </c>
      <c r="O2289" s="29">
        <v>87</v>
      </c>
      <c r="P2289" s="29">
        <v>95.2</v>
      </c>
      <c r="Q2289" s="29">
        <v>127</v>
      </c>
      <c r="R2289" s="29">
        <v>95.3</v>
      </c>
      <c r="S2289" s="33">
        <v>1.0504201680671672E-3</v>
      </c>
      <c r="T2289" s="34">
        <v>893437.5</v>
      </c>
      <c r="U2289" s="34">
        <v>115618.15582191781</v>
      </c>
      <c r="V2289" s="35">
        <v>777819.34417808219</v>
      </c>
      <c r="W2289" s="24">
        <v>0</v>
      </c>
      <c r="X2289" s="35">
        <v>777819.34417808219</v>
      </c>
    </row>
    <row r="2290" spans="1:24">
      <c r="A2290" s="24">
        <v>2289</v>
      </c>
      <c r="B2290" s="25" t="s">
        <v>60</v>
      </c>
      <c r="C2290" s="25" t="s">
        <v>90</v>
      </c>
      <c r="D2290" s="26">
        <v>43555</v>
      </c>
      <c r="E2290" s="27">
        <v>43555</v>
      </c>
      <c r="F2290" s="27">
        <v>43525</v>
      </c>
      <c r="G2290" s="27">
        <v>44798</v>
      </c>
      <c r="H2290" s="28">
        <v>3.4054794520547946</v>
      </c>
      <c r="I2290" s="29">
        <v>25</v>
      </c>
      <c r="J2290" s="30">
        <v>0.05</v>
      </c>
      <c r="K2290" s="29">
        <v>3.7999999999999999E-2</v>
      </c>
      <c r="L2290" s="31">
        <v>472500</v>
      </c>
      <c r="M2290" s="32" t="s">
        <v>2189</v>
      </c>
      <c r="N2290" s="29">
        <v>798</v>
      </c>
      <c r="O2290" s="29">
        <v>87</v>
      </c>
      <c r="P2290" s="29">
        <v>95.2</v>
      </c>
      <c r="Q2290" s="29">
        <v>127</v>
      </c>
      <c r="R2290" s="29">
        <v>95.3</v>
      </c>
      <c r="S2290" s="33">
        <v>1.0504201680671672E-3</v>
      </c>
      <c r="T2290" s="34">
        <v>472996.32352941175</v>
      </c>
      <c r="U2290" s="34">
        <v>61209.611905721191</v>
      </c>
      <c r="V2290" s="35">
        <v>411786.71162369056</v>
      </c>
      <c r="W2290" s="24">
        <v>0</v>
      </c>
      <c r="X2290" s="35">
        <v>411786.71162369056</v>
      </c>
    </row>
    <row r="2291" spans="1:24">
      <c r="A2291" s="24">
        <v>2290</v>
      </c>
      <c r="B2291" s="25" t="s">
        <v>60</v>
      </c>
      <c r="C2291" s="25" t="s">
        <v>91</v>
      </c>
      <c r="D2291" s="26">
        <v>43555</v>
      </c>
      <c r="E2291" s="27">
        <v>43555</v>
      </c>
      <c r="F2291" s="27">
        <v>43525</v>
      </c>
      <c r="G2291" s="27">
        <v>44798</v>
      </c>
      <c r="H2291" s="28">
        <v>3.4054794520547946</v>
      </c>
      <c r="I2291" s="29">
        <v>25</v>
      </c>
      <c r="J2291" s="30">
        <v>0.05</v>
      </c>
      <c r="K2291" s="29">
        <v>3.7999999999999999E-2</v>
      </c>
      <c r="L2291" s="31">
        <v>637760</v>
      </c>
      <c r="M2291" s="32" t="s">
        <v>2189</v>
      </c>
      <c r="N2291" s="29">
        <v>798</v>
      </c>
      <c r="O2291" s="29">
        <v>87</v>
      </c>
      <c r="P2291" s="29">
        <v>95.2</v>
      </c>
      <c r="Q2291" s="29">
        <v>127</v>
      </c>
      <c r="R2291" s="29">
        <v>95.3</v>
      </c>
      <c r="S2291" s="33">
        <v>1.0504201680671672E-3</v>
      </c>
      <c r="T2291" s="34">
        <v>638429.91596638656</v>
      </c>
      <c r="U2291" s="34">
        <v>82618.07849522274</v>
      </c>
      <c r="V2291" s="35">
        <v>555811.83747116383</v>
      </c>
      <c r="W2291" s="24">
        <v>0</v>
      </c>
      <c r="X2291" s="35">
        <v>555811.83747116383</v>
      </c>
    </row>
    <row r="2292" spans="1:24">
      <c r="A2292" s="24">
        <v>2291</v>
      </c>
      <c r="B2292" s="25" t="s">
        <v>60</v>
      </c>
      <c r="C2292" s="25" t="s">
        <v>92</v>
      </c>
      <c r="D2292" s="26">
        <v>43555</v>
      </c>
      <c r="E2292" s="27">
        <v>43555</v>
      </c>
      <c r="F2292" s="27">
        <v>43525</v>
      </c>
      <c r="G2292" s="27">
        <v>44798</v>
      </c>
      <c r="H2292" s="28">
        <v>3.4054794520547946</v>
      </c>
      <c r="I2292" s="29">
        <v>25</v>
      </c>
      <c r="J2292" s="30">
        <v>0.05</v>
      </c>
      <c r="K2292" s="29">
        <v>3.7999999999999999E-2</v>
      </c>
      <c r="L2292" s="31">
        <v>21044329</v>
      </c>
      <c r="M2292" s="32" t="s">
        <v>2189</v>
      </c>
      <c r="N2292" s="29">
        <v>798</v>
      </c>
      <c r="O2292" s="29">
        <v>87</v>
      </c>
      <c r="P2292" s="29">
        <v>95.2</v>
      </c>
      <c r="Q2292" s="29">
        <v>127</v>
      </c>
      <c r="R2292" s="29">
        <v>95.3</v>
      </c>
      <c r="S2292" s="33">
        <v>1.0504201680671672E-3</v>
      </c>
      <c r="T2292" s="34">
        <v>21066434.387605041</v>
      </c>
      <c r="U2292" s="34">
        <v>2726169.7585318806</v>
      </c>
      <c r="V2292" s="35">
        <v>18340264.629073162</v>
      </c>
      <c r="W2292" s="24">
        <v>0</v>
      </c>
      <c r="X2292" s="35">
        <v>18340264.629073162</v>
      </c>
    </row>
    <row r="2293" spans="1:24">
      <c r="A2293" s="24">
        <v>2292</v>
      </c>
      <c r="B2293" s="25" t="s">
        <v>60</v>
      </c>
      <c r="C2293" s="25" t="s">
        <v>93</v>
      </c>
      <c r="D2293" s="26">
        <v>43555</v>
      </c>
      <c r="E2293" s="27">
        <v>43555</v>
      </c>
      <c r="F2293" s="27">
        <v>43525</v>
      </c>
      <c r="G2293" s="27">
        <v>44798</v>
      </c>
      <c r="H2293" s="28">
        <v>3.4054794520547946</v>
      </c>
      <c r="I2293" s="29">
        <v>25</v>
      </c>
      <c r="J2293" s="30">
        <v>0.05</v>
      </c>
      <c r="K2293" s="29">
        <v>3.7999999999999999E-2</v>
      </c>
      <c r="L2293" s="31">
        <v>969266</v>
      </c>
      <c r="M2293" s="32" t="s">
        <v>2189</v>
      </c>
      <c r="N2293" s="29">
        <v>798</v>
      </c>
      <c r="O2293" s="29">
        <v>87</v>
      </c>
      <c r="P2293" s="29">
        <v>95.2</v>
      </c>
      <c r="Q2293" s="29">
        <v>127</v>
      </c>
      <c r="R2293" s="29">
        <v>95.3</v>
      </c>
      <c r="S2293" s="33">
        <v>1.0504201680671672E-3</v>
      </c>
      <c r="T2293" s="34">
        <v>970284.13655462186</v>
      </c>
      <c r="U2293" s="34">
        <v>125562.74220827674</v>
      </c>
      <c r="V2293" s="35">
        <v>844721.3943463451</v>
      </c>
      <c r="W2293" s="24">
        <v>0</v>
      </c>
      <c r="X2293" s="35">
        <v>844721.3943463451</v>
      </c>
    </row>
    <row r="2294" spans="1:24">
      <c r="A2294" s="24">
        <v>2293</v>
      </c>
      <c r="B2294" s="25" t="s">
        <v>60</v>
      </c>
      <c r="C2294" s="25" t="s">
        <v>94</v>
      </c>
      <c r="D2294" s="26">
        <v>43555</v>
      </c>
      <c r="E2294" s="27">
        <v>43555</v>
      </c>
      <c r="F2294" s="27">
        <v>43525</v>
      </c>
      <c r="G2294" s="27">
        <v>44798</v>
      </c>
      <c r="H2294" s="28">
        <v>3.4054794520547946</v>
      </c>
      <c r="I2294" s="29">
        <v>25</v>
      </c>
      <c r="J2294" s="30">
        <v>0.05</v>
      </c>
      <c r="K2294" s="29">
        <v>3.7999999999999999E-2</v>
      </c>
      <c r="L2294" s="31">
        <v>735000</v>
      </c>
      <c r="M2294" s="32" t="s">
        <v>2189</v>
      </c>
      <c r="N2294" s="29">
        <v>798</v>
      </c>
      <c r="O2294" s="29">
        <v>87</v>
      </c>
      <c r="P2294" s="29">
        <v>95.2</v>
      </c>
      <c r="Q2294" s="29">
        <v>127</v>
      </c>
      <c r="R2294" s="29">
        <v>95.3</v>
      </c>
      <c r="S2294" s="33">
        <v>1.0504201680671672E-3</v>
      </c>
      <c r="T2294" s="34">
        <v>735772.0588235294</v>
      </c>
      <c r="U2294" s="34">
        <v>95214.951853344071</v>
      </c>
      <c r="V2294" s="35">
        <v>640557.1069701853</v>
      </c>
      <c r="W2294" s="24">
        <v>0</v>
      </c>
      <c r="X2294" s="35">
        <v>640557.1069701853</v>
      </c>
    </row>
    <row r="2295" spans="1:24">
      <c r="A2295" s="24">
        <v>2294</v>
      </c>
      <c r="B2295" s="25" t="s">
        <v>60</v>
      </c>
      <c r="C2295" s="25" t="s">
        <v>95</v>
      </c>
      <c r="D2295" s="26">
        <v>43555</v>
      </c>
      <c r="E2295" s="27">
        <v>43555</v>
      </c>
      <c r="F2295" s="27">
        <v>43525</v>
      </c>
      <c r="G2295" s="27">
        <v>44798</v>
      </c>
      <c r="H2295" s="28">
        <v>3.4054794520547946</v>
      </c>
      <c r="I2295" s="29">
        <v>25</v>
      </c>
      <c r="J2295" s="30">
        <v>0.05</v>
      </c>
      <c r="K2295" s="29">
        <v>3.7999999999999999E-2</v>
      </c>
      <c r="L2295" s="31">
        <v>126000</v>
      </c>
      <c r="M2295" s="32" t="s">
        <v>2189</v>
      </c>
      <c r="N2295" s="29">
        <v>798</v>
      </c>
      <c r="O2295" s="29">
        <v>87</v>
      </c>
      <c r="P2295" s="29">
        <v>95.2</v>
      </c>
      <c r="Q2295" s="29">
        <v>127</v>
      </c>
      <c r="R2295" s="29">
        <v>95.3</v>
      </c>
      <c r="S2295" s="33">
        <v>1.0504201680671672E-3</v>
      </c>
      <c r="T2295" s="34">
        <v>126132.35294117648</v>
      </c>
      <c r="U2295" s="34">
        <v>16322.563174858986</v>
      </c>
      <c r="V2295" s="35">
        <v>109809.7897663175</v>
      </c>
      <c r="W2295" s="24">
        <v>0</v>
      </c>
      <c r="X2295" s="35">
        <v>109809.7897663175</v>
      </c>
    </row>
    <row r="2296" spans="1:24">
      <c r="A2296" s="24">
        <v>2295</v>
      </c>
      <c r="B2296" s="25" t="s">
        <v>60</v>
      </c>
      <c r="C2296" s="25" t="s">
        <v>96</v>
      </c>
      <c r="D2296" s="26">
        <v>43555</v>
      </c>
      <c r="E2296" s="27">
        <v>43555</v>
      </c>
      <c r="F2296" s="27">
        <v>43525</v>
      </c>
      <c r="G2296" s="27">
        <v>44798</v>
      </c>
      <c r="H2296" s="28">
        <v>3.4054794520547946</v>
      </c>
      <c r="I2296" s="29">
        <v>25</v>
      </c>
      <c r="J2296" s="30">
        <v>0.05</v>
      </c>
      <c r="K2296" s="29">
        <v>3.7999999999999999E-2</v>
      </c>
      <c r="L2296" s="31">
        <v>29327302</v>
      </c>
      <c r="M2296" s="32" t="s">
        <v>2189</v>
      </c>
      <c r="N2296" s="29">
        <v>798</v>
      </c>
      <c r="O2296" s="29">
        <v>87</v>
      </c>
      <c r="P2296" s="29">
        <v>95.2</v>
      </c>
      <c r="Q2296" s="29">
        <v>127</v>
      </c>
      <c r="R2296" s="29">
        <v>95.3</v>
      </c>
      <c r="S2296" s="33">
        <v>1.0504201680671672E-3</v>
      </c>
      <c r="T2296" s="34">
        <v>29358107.989495799</v>
      </c>
      <c r="U2296" s="34">
        <v>3799180.4733584784</v>
      </c>
      <c r="V2296" s="35">
        <v>25558927.516137321</v>
      </c>
      <c r="W2296" s="24">
        <v>0</v>
      </c>
      <c r="X2296" s="35">
        <v>25558927.516137321</v>
      </c>
    </row>
    <row r="2297" spans="1:24">
      <c r="A2297" s="24">
        <v>2296</v>
      </c>
      <c r="B2297" s="25" t="s">
        <v>60</v>
      </c>
      <c r="C2297" s="25" t="s">
        <v>97</v>
      </c>
      <c r="D2297" s="26">
        <v>43555</v>
      </c>
      <c r="E2297" s="27">
        <v>43555</v>
      </c>
      <c r="F2297" s="27">
        <v>43525</v>
      </c>
      <c r="G2297" s="27">
        <v>44798</v>
      </c>
      <c r="H2297" s="28">
        <v>3.4054794520547946</v>
      </c>
      <c r="I2297" s="29">
        <v>25</v>
      </c>
      <c r="J2297" s="30">
        <v>0.05</v>
      </c>
      <c r="K2297" s="29">
        <v>3.7999999999999999E-2</v>
      </c>
      <c r="L2297" s="31">
        <v>1517250</v>
      </c>
      <c r="M2297" s="32" t="s">
        <v>1941</v>
      </c>
      <c r="N2297" s="29">
        <v>674</v>
      </c>
      <c r="O2297" s="29">
        <v>87</v>
      </c>
      <c r="P2297" s="29">
        <v>106.1</v>
      </c>
      <c r="Q2297" s="29">
        <v>127</v>
      </c>
      <c r="R2297" s="29">
        <v>122.8</v>
      </c>
      <c r="S2297" s="33">
        <v>0.15739868049010372</v>
      </c>
      <c r="T2297" s="34">
        <v>1756063.1479736099</v>
      </c>
      <c r="U2297" s="34">
        <v>227249.00474352186</v>
      </c>
      <c r="V2297" s="35">
        <v>1528814.1432300881</v>
      </c>
      <c r="W2297" s="24">
        <v>0</v>
      </c>
      <c r="X2297" s="35">
        <v>1528814.1432300881</v>
      </c>
    </row>
    <row r="2298" spans="1:24">
      <c r="A2298" s="24">
        <v>2297</v>
      </c>
      <c r="B2298" s="25" t="s">
        <v>60</v>
      </c>
      <c r="C2298" s="25" t="s">
        <v>98</v>
      </c>
      <c r="D2298" s="26">
        <v>43555</v>
      </c>
      <c r="E2298" s="27">
        <v>43555</v>
      </c>
      <c r="F2298" s="27">
        <v>43525</v>
      </c>
      <c r="G2298" s="27">
        <v>44798</v>
      </c>
      <c r="H2298" s="28">
        <v>3.4054794520547946</v>
      </c>
      <c r="I2298" s="29">
        <v>25</v>
      </c>
      <c r="J2298" s="30">
        <v>0.05</v>
      </c>
      <c r="K2298" s="29">
        <v>3.7999999999999999E-2</v>
      </c>
      <c r="L2298" s="31">
        <v>312900</v>
      </c>
      <c r="M2298" s="32" t="s">
        <v>2189</v>
      </c>
      <c r="N2298" s="29">
        <v>798</v>
      </c>
      <c r="O2298" s="29">
        <v>87</v>
      </c>
      <c r="P2298" s="29">
        <v>95.2</v>
      </c>
      <c r="Q2298" s="29">
        <v>127</v>
      </c>
      <c r="R2298" s="29">
        <v>95.3</v>
      </c>
      <c r="S2298" s="33">
        <v>1.0504201680671672E-3</v>
      </c>
      <c r="T2298" s="34">
        <v>313228.67647058825</v>
      </c>
      <c r="U2298" s="34">
        <v>40534.365217566476</v>
      </c>
      <c r="V2298" s="35">
        <v>272694.31125302176</v>
      </c>
      <c r="W2298" s="24">
        <v>0</v>
      </c>
      <c r="X2298" s="35">
        <v>272694.31125302176</v>
      </c>
    </row>
    <row r="2299" spans="1:24">
      <c r="A2299" s="24">
        <v>2298</v>
      </c>
      <c r="B2299" s="25" t="s">
        <v>60</v>
      </c>
      <c r="C2299" s="25" t="s">
        <v>99</v>
      </c>
      <c r="D2299" s="26">
        <v>43555</v>
      </c>
      <c r="E2299" s="27">
        <v>43555</v>
      </c>
      <c r="F2299" s="27">
        <v>43525</v>
      </c>
      <c r="G2299" s="27">
        <v>44798</v>
      </c>
      <c r="H2299" s="28">
        <v>3.4054794520547946</v>
      </c>
      <c r="I2299" s="29">
        <v>25</v>
      </c>
      <c r="J2299" s="30">
        <v>0.05</v>
      </c>
      <c r="K2299" s="29">
        <v>3.7999999999999999E-2</v>
      </c>
      <c r="L2299" s="31">
        <v>1174950</v>
      </c>
      <c r="M2299" s="32" t="s">
        <v>2189</v>
      </c>
      <c r="N2299" s="29">
        <v>798</v>
      </c>
      <c r="O2299" s="29">
        <v>87</v>
      </c>
      <c r="P2299" s="29">
        <v>95.2</v>
      </c>
      <c r="Q2299" s="29">
        <v>127</v>
      </c>
      <c r="R2299" s="29">
        <v>95.3</v>
      </c>
      <c r="S2299" s="33">
        <v>1.0504201680671672E-3</v>
      </c>
      <c r="T2299" s="34">
        <v>1176184.1911764706</v>
      </c>
      <c r="U2299" s="34">
        <v>152207.90160556004</v>
      </c>
      <c r="V2299" s="35">
        <v>1023976.2895709106</v>
      </c>
      <c r="W2299" s="24">
        <v>0</v>
      </c>
      <c r="X2299" s="35">
        <v>1023976.2895709106</v>
      </c>
    </row>
    <row r="2300" spans="1:24">
      <c r="A2300" s="24">
        <v>2299</v>
      </c>
      <c r="B2300" s="25" t="s">
        <v>60</v>
      </c>
      <c r="C2300" s="25" t="s">
        <v>100</v>
      </c>
      <c r="D2300" s="26">
        <v>43555</v>
      </c>
      <c r="E2300" s="27">
        <v>43555</v>
      </c>
      <c r="F2300" s="27">
        <v>43525</v>
      </c>
      <c r="G2300" s="27">
        <v>44798</v>
      </c>
      <c r="H2300" s="28">
        <v>3.4054794520547946</v>
      </c>
      <c r="I2300" s="29">
        <v>25</v>
      </c>
      <c r="J2300" s="30">
        <v>0.05</v>
      </c>
      <c r="K2300" s="29">
        <v>3.7999999999999999E-2</v>
      </c>
      <c r="L2300" s="31">
        <v>582750</v>
      </c>
      <c r="M2300" s="32" t="s">
        <v>1973</v>
      </c>
      <c r="N2300" s="29">
        <v>690</v>
      </c>
      <c r="O2300" s="29">
        <v>87</v>
      </c>
      <c r="P2300" s="29">
        <v>111</v>
      </c>
      <c r="Q2300" s="29">
        <v>127</v>
      </c>
      <c r="R2300" s="29">
        <v>145.69999999999999</v>
      </c>
      <c r="S2300" s="33">
        <v>0.31261261261261253</v>
      </c>
      <c r="T2300" s="34">
        <v>764925</v>
      </c>
      <c r="U2300" s="34">
        <v>98987.582054794519</v>
      </c>
      <c r="V2300" s="35">
        <v>665937.41794520547</v>
      </c>
      <c r="W2300" s="24">
        <v>0</v>
      </c>
      <c r="X2300" s="35">
        <v>665937.41794520547</v>
      </c>
    </row>
    <row r="2301" spans="1:24">
      <c r="A2301" s="24">
        <v>2300</v>
      </c>
      <c r="B2301" s="25" t="s">
        <v>60</v>
      </c>
      <c r="C2301" s="25" t="s">
        <v>101</v>
      </c>
      <c r="D2301" s="26">
        <v>43555</v>
      </c>
      <c r="E2301" s="27">
        <v>43555</v>
      </c>
      <c r="F2301" s="27">
        <v>43525</v>
      </c>
      <c r="G2301" s="27">
        <v>44798</v>
      </c>
      <c r="H2301" s="28">
        <v>3.4054794520547946</v>
      </c>
      <c r="I2301" s="29">
        <v>25</v>
      </c>
      <c r="J2301" s="30">
        <v>0.05</v>
      </c>
      <c r="K2301" s="29">
        <v>3.7999999999999999E-2</v>
      </c>
      <c r="L2301" s="31">
        <v>9976171</v>
      </c>
      <c r="M2301" s="32" t="s">
        <v>2189</v>
      </c>
      <c r="N2301" s="29">
        <v>798</v>
      </c>
      <c r="O2301" s="29">
        <v>87</v>
      </c>
      <c r="P2301" s="29">
        <v>95.2</v>
      </c>
      <c r="Q2301" s="29">
        <v>127</v>
      </c>
      <c r="R2301" s="29">
        <v>95.3</v>
      </c>
      <c r="S2301" s="33">
        <v>1.0504201680671672E-3</v>
      </c>
      <c r="T2301" s="34">
        <v>9986650.1712184865</v>
      </c>
      <c r="U2301" s="34">
        <v>1292354.6142118738</v>
      </c>
      <c r="V2301" s="35">
        <v>8694295.5570066124</v>
      </c>
      <c r="W2301" s="24">
        <v>0</v>
      </c>
      <c r="X2301" s="35">
        <v>8694295.5570066124</v>
      </c>
    </row>
    <row r="2302" spans="1:24">
      <c r="A2302" s="24">
        <v>2301</v>
      </c>
      <c r="B2302" s="25" t="s">
        <v>60</v>
      </c>
      <c r="C2302" s="25" t="s">
        <v>102</v>
      </c>
      <c r="D2302" s="26">
        <v>43555</v>
      </c>
      <c r="E2302" s="27">
        <v>43555</v>
      </c>
      <c r="F2302" s="27">
        <v>43525</v>
      </c>
      <c r="G2302" s="27">
        <v>44798</v>
      </c>
      <c r="H2302" s="28">
        <v>3.4054794520547946</v>
      </c>
      <c r="I2302" s="29">
        <v>25</v>
      </c>
      <c r="J2302" s="30">
        <v>0.05</v>
      </c>
      <c r="K2302" s="29">
        <v>3.7999999999999999E-2</v>
      </c>
      <c r="L2302" s="31">
        <v>21103901</v>
      </c>
      <c r="M2302" s="32" t="s">
        <v>2189</v>
      </c>
      <c r="N2302" s="29">
        <v>798</v>
      </c>
      <c r="O2302" s="29">
        <v>87</v>
      </c>
      <c r="P2302" s="29">
        <v>95.2</v>
      </c>
      <c r="Q2302" s="29">
        <v>127</v>
      </c>
      <c r="R2302" s="29">
        <v>95.3</v>
      </c>
      <c r="S2302" s="33">
        <v>1.0504201680671672E-3</v>
      </c>
      <c r="T2302" s="34">
        <v>21126068.963235293</v>
      </c>
      <c r="U2302" s="34">
        <v>2733886.9627656327</v>
      </c>
      <c r="V2302" s="35">
        <v>18392182.000469659</v>
      </c>
      <c r="W2302" s="24">
        <v>0</v>
      </c>
      <c r="X2302" s="35">
        <v>18392182.000469659</v>
      </c>
    </row>
    <row r="2303" spans="1:24">
      <c r="A2303" s="24">
        <v>2302</v>
      </c>
      <c r="B2303" s="25" t="s">
        <v>60</v>
      </c>
      <c r="C2303" s="25" t="s">
        <v>103</v>
      </c>
      <c r="D2303" s="26">
        <v>43555</v>
      </c>
      <c r="E2303" s="27">
        <v>43555</v>
      </c>
      <c r="F2303" s="27">
        <v>43525</v>
      </c>
      <c r="G2303" s="27">
        <v>44798</v>
      </c>
      <c r="H2303" s="28">
        <v>3.4054794520547946</v>
      </c>
      <c r="I2303" s="29">
        <v>25</v>
      </c>
      <c r="J2303" s="30">
        <v>0.05</v>
      </c>
      <c r="K2303" s="29">
        <v>3.7999999999999999E-2</v>
      </c>
      <c r="L2303" s="31">
        <v>580650</v>
      </c>
      <c r="M2303" s="32" t="s">
        <v>2189</v>
      </c>
      <c r="N2303" s="29">
        <v>798</v>
      </c>
      <c r="O2303" s="29">
        <v>87</v>
      </c>
      <c r="P2303" s="29">
        <v>95.2</v>
      </c>
      <c r="Q2303" s="29">
        <v>127</v>
      </c>
      <c r="R2303" s="29">
        <v>95.3</v>
      </c>
      <c r="S2303" s="33">
        <v>1.0504201680671672E-3</v>
      </c>
      <c r="T2303" s="34">
        <v>581259.92647058819</v>
      </c>
      <c r="U2303" s="34">
        <v>75219.811964141816</v>
      </c>
      <c r="V2303" s="35">
        <v>506040.11450644641</v>
      </c>
      <c r="W2303" s="24">
        <v>0</v>
      </c>
      <c r="X2303" s="35">
        <v>506040.11450644641</v>
      </c>
    </row>
    <row r="2304" spans="1:24">
      <c r="A2304" s="24">
        <v>2303</v>
      </c>
      <c r="B2304" s="25" t="s">
        <v>60</v>
      </c>
      <c r="C2304" s="25" t="s">
        <v>104</v>
      </c>
      <c r="D2304" s="26">
        <v>43555</v>
      </c>
      <c r="E2304" s="27">
        <v>43555</v>
      </c>
      <c r="F2304" s="27">
        <v>43525</v>
      </c>
      <c r="G2304" s="27">
        <v>44798</v>
      </c>
      <c r="H2304" s="28">
        <v>3.4054794520547946</v>
      </c>
      <c r="I2304" s="29">
        <v>25</v>
      </c>
      <c r="J2304" s="30">
        <v>0.05</v>
      </c>
      <c r="K2304" s="29">
        <v>3.7999999999999999E-2</v>
      </c>
      <c r="L2304" s="31">
        <v>175035</v>
      </c>
      <c r="M2304" s="32" t="s">
        <v>1877</v>
      </c>
      <c r="N2304" s="29">
        <v>642</v>
      </c>
      <c r="O2304" s="29">
        <v>87</v>
      </c>
      <c r="P2304" s="29">
        <v>79.5</v>
      </c>
      <c r="Q2304" s="29">
        <v>127</v>
      </c>
      <c r="R2304" s="29">
        <v>94</v>
      </c>
      <c r="S2304" s="33">
        <v>0.18238993710691823</v>
      </c>
      <c r="T2304" s="34">
        <v>206959.62264150943</v>
      </c>
      <c r="U2304" s="34">
        <v>26782.276207805633</v>
      </c>
      <c r="V2304" s="35">
        <v>180177.34643370379</v>
      </c>
      <c r="W2304" s="24">
        <v>0</v>
      </c>
      <c r="X2304" s="35">
        <v>180177.34643370379</v>
      </c>
    </row>
    <row r="2305" spans="1:24">
      <c r="A2305" s="24">
        <v>2304</v>
      </c>
      <c r="B2305" s="25" t="s">
        <v>60</v>
      </c>
      <c r="C2305" s="25" t="s">
        <v>105</v>
      </c>
      <c r="D2305" s="26">
        <v>43555</v>
      </c>
      <c r="E2305" s="27">
        <v>43555</v>
      </c>
      <c r="F2305" s="27">
        <v>43525</v>
      </c>
      <c r="G2305" s="27">
        <v>44798</v>
      </c>
      <c r="H2305" s="28">
        <v>3.4054794520547946</v>
      </c>
      <c r="I2305" s="29">
        <v>25</v>
      </c>
      <c r="J2305" s="30">
        <v>0.05</v>
      </c>
      <c r="K2305" s="29">
        <v>3.7999999999999999E-2</v>
      </c>
      <c r="L2305" s="31">
        <v>132796</v>
      </c>
      <c r="M2305" s="32" t="s">
        <v>2189</v>
      </c>
      <c r="N2305" s="29">
        <v>798</v>
      </c>
      <c r="O2305" s="29">
        <v>87</v>
      </c>
      <c r="P2305" s="29">
        <v>95.2</v>
      </c>
      <c r="Q2305" s="29">
        <v>127</v>
      </c>
      <c r="R2305" s="29">
        <v>95.3</v>
      </c>
      <c r="S2305" s="33">
        <v>1.0504201680671672E-3</v>
      </c>
      <c r="T2305" s="34">
        <v>132935.49159663866</v>
      </c>
      <c r="U2305" s="34">
        <v>17202.945233083919</v>
      </c>
      <c r="V2305" s="35">
        <v>115732.54636355475</v>
      </c>
      <c r="W2305" s="24">
        <v>0</v>
      </c>
      <c r="X2305" s="35">
        <v>115732.54636355475</v>
      </c>
    </row>
    <row r="2306" spans="1:24">
      <c r="A2306" s="24">
        <v>2305</v>
      </c>
      <c r="B2306" s="25" t="s">
        <v>60</v>
      </c>
      <c r="C2306" s="25" t="s">
        <v>106</v>
      </c>
      <c r="D2306" s="26">
        <v>43555</v>
      </c>
      <c r="E2306" s="27">
        <v>43555</v>
      </c>
      <c r="F2306" s="27">
        <v>43525</v>
      </c>
      <c r="G2306" s="27">
        <v>44798</v>
      </c>
      <c r="H2306" s="28">
        <v>3.4054794520547946</v>
      </c>
      <c r="I2306" s="29">
        <v>25</v>
      </c>
      <c r="J2306" s="30">
        <v>0.05</v>
      </c>
      <c r="K2306" s="29">
        <v>3.7999999999999999E-2</v>
      </c>
      <c r="L2306" s="31">
        <v>469552</v>
      </c>
      <c r="M2306" s="32" t="s">
        <v>1871</v>
      </c>
      <c r="N2306" s="29">
        <v>639</v>
      </c>
      <c r="O2306" s="29">
        <v>87</v>
      </c>
      <c r="P2306" s="29">
        <v>111.4</v>
      </c>
      <c r="Q2306" s="29">
        <v>127</v>
      </c>
      <c r="R2306" s="29">
        <v>116.2</v>
      </c>
      <c r="S2306" s="33">
        <v>4.3087971274685791E-2</v>
      </c>
      <c r="T2306" s="34">
        <v>489784.04308797128</v>
      </c>
      <c r="U2306" s="34">
        <v>63382.080797855437</v>
      </c>
      <c r="V2306" s="35">
        <v>426401.96229011583</v>
      </c>
      <c r="W2306" s="24">
        <v>0</v>
      </c>
      <c r="X2306" s="35">
        <v>426401.96229011583</v>
      </c>
    </row>
    <row r="2307" spans="1:24">
      <c r="A2307" s="24">
        <v>2306</v>
      </c>
      <c r="B2307" s="25" t="s">
        <v>60</v>
      </c>
      <c r="C2307" s="25" t="s">
        <v>110</v>
      </c>
      <c r="D2307" s="26">
        <v>43555</v>
      </c>
      <c r="E2307" s="27">
        <v>43555</v>
      </c>
      <c r="F2307" s="27">
        <v>43525</v>
      </c>
      <c r="G2307" s="27">
        <v>44798</v>
      </c>
      <c r="H2307" s="28">
        <v>3.4054794520547946</v>
      </c>
      <c r="I2307" s="29">
        <v>25</v>
      </c>
      <c r="J2307" s="30">
        <v>0.05</v>
      </c>
      <c r="K2307" s="29">
        <v>3.7999999999999999E-2</v>
      </c>
      <c r="L2307" s="31">
        <v>16789210</v>
      </c>
      <c r="M2307" s="32" t="s">
        <v>1939</v>
      </c>
      <c r="N2307" s="29">
        <v>673</v>
      </c>
      <c r="O2307" s="29">
        <v>87</v>
      </c>
      <c r="P2307" s="29">
        <v>96.3</v>
      </c>
      <c r="Q2307" s="29">
        <v>127</v>
      </c>
      <c r="R2307" s="29">
        <v>104.3</v>
      </c>
      <c r="S2307" s="33">
        <v>8.3073727933541022E-2</v>
      </c>
      <c r="T2307" s="34">
        <v>18183952.263759084</v>
      </c>
      <c r="U2307" s="34">
        <v>2353152.8800723194</v>
      </c>
      <c r="V2307" s="35">
        <v>15830799.383686764</v>
      </c>
      <c r="W2307" s="24">
        <v>0</v>
      </c>
      <c r="X2307" s="35">
        <v>15830799.383686764</v>
      </c>
    </row>
    <row r="2308" spans="1:24">
      <c r="A2308" s="24">
        <v>2307</v>
      </c>
      <c r="B2308" s="25" t="s">
        <v>60</v>
      </c>
      <c r="C2308" s="25" t="s">
        <v>86</v>
      </c>
      <c r="D2308" s="26">
        <v>43555</v>
      </c>
      <c r="E2308" s="27">
        <v>43555</v>
      </c>
      <c r="F2308" s="27">
        <v>43525</v>
      </c>
      <c r="G2308" s="27">
        <v>44798</v>
      </c>
      <c r="H2308" s="28">
        <v>3.4054794520547946</v>
      </c>
      <c r="I2308" s="29">
        <v>25</v>
      </c>
      <c r="J2308" s="30">
        <v>0.05</v>
      </c>
      <c r="K2308" s="29">
        <v>3.7999999999999999E-2</v>
      </c>
      <c r="L2308" s="31">
        <v>892500</v>
      </c>
      <c r="M2308" s="32" t="s">
        <v>2189</v>
      </c>
      <c r="N2308" s="29">
        <v>798</v>
      </c>
      <c r="O2308" s="29">
        <v>87</v>
      </c>
      <c r="P2308" s="29">
        <v>95.2</v>
      </c>
      <c r="Q2308" s="29">
        <v>127</v>
      </c>
      <c r="R2308" s="29">
        <v>95.3</v>
      </c>
      <c r="S2308" s="33">
        <v>1.0504201680671672E-3</v>
      </c>
      <c r="T2308" s="34">
        <v>893437.5</v>
      </c>
      <c r="U2308" s="34">
        <v>115618.15582191781</v>
      </c>
      <c r="V2308" s="35">
        <v>777819.34417808219</v>
      </c>
      <c r="W2308" s="24">
        <v>0</v>
      </c>
      <c r="X2308" s="35">
        <v>777819.34417808219</v>
      </c>
    </row>
    <row r="2309" spans="1:24">
      <c r="A2309" s="24">
        <v>2308</v>
      </c>
      <c r="B2309" s="25" t="s">
        <v>60</v>
      </c>
      <c r="C2309" s="25" t="s">
        <v>90</v>
      </c>
      <c r="D2309" s="26">
        <v>43555</v>
      </c>
      <c r="E2309" s="27">
        <v>43555</v>
      </c>
      <c r="F2309" s="27">
        <v>43525</v>
      </c>
      <c r="G2309" s="27">
        <v>44798</v>
      </c>
      <c r="H2309" s="28">
        <v>3.4054794520547946</v>
      </c>
      <c r="I2309" s="29">
        <v>25</v>
      </c>
      <c r="J2309" s="30">
        <v>0.05</v>
      </c>
      <c r="K2309" s="29">
        <v>3.7999999999999999E-2</v>
      </c>
      <c r="L2309" s="31">
        <v>472500</v>
      </c>
      <c r="M2309" s="32" t="s">
        <v>2189</v>
      </c>
      <c r="N2309" s="29">
        <v>798</v>
      </c>
      <c r="O2309" s="29">
        <v>87</v>
      </c>
      <c r="P2309" s="29">
        <v>95.2</v>
      </c>
      <c r="Q2309" s="29">
        <v>127</v>
      </c>
      <c r="R2309" s="29">
        <v>95.3</v>
      </c>
      <c r="S2309" s="33">
        <v>1.0504201680671672E-3</v>
      </c>
      <c r="T2309" s="34">
        <v>472996.32352941175</v>
      </c>
      <c r="U2309" s="34">
        <v>61209.611905721191</v>
      </c>
      <c r="V2309" s="35">
        <v>411786.71162369056</v>
      </c>
      <c r="W2309" s="24">
        <v>0</v>
      </c>
      <c r="X2309" s="35">
        <v>411786.71162369056</v>
      </c>
    </row>
    <row r="2310" spans="1:24">
      <c r="A2310" s="24">
        <v>2309</v>
      </c>
      <c r="B2310" s="25" t="s">
        <v>60</v>
      </c>
      <c r="C2310" s="25" t="s">
        <v>91</v>
      </c>
      <c r="D2310" s="26">
        <v>43555</v>
      </c>
      <c r="E2310" s="27">
        <v>43555</v>
      </c>
      <c r="F2310" s="27">
        <v>43525</v>
      </c>
      <c r="G2310" s="27">
        <v>44798</v>
      </c>
      <c r="H2310" s="28">
        <v>3.4054794520547946</v>
      </c>
      <c r="I2310" s="29">
        <v>25</v>
      </c>
      <c r="J2310" s="30">
        <v>0.05</v>
      </c>
      <c r="K2310" s="29">
        <v>3.7999999999999999E-2</v>
      </c>
      <c r="L2310" s="31">
        <v>637760</v>
      </c>
      <c r="M2310" s="32" t="s">
        <v>2189</v>
      </c>
      <c r="N2310" s="29">
        <v>798</v>
      </c>
      <c r="O2310" s="29">
        <v>87</v>
      </c>
      <c r="P2310" s="29">
        <v>95.2</v>
      </c>
      <c r="Q2310" s="29">
        <v>127</v>
      </c>
      <c r="R2310" s="29">
        <v>95.3</v>
      </c>
      <c r="S2310" s="33">
        <v>1.0504201680671672E-3</v>
      </c>
      <c r="T2310" s="34">
        <v>638429.91596638656</v>
      </c>
      <c r="U2310" s="34">
        <v>82618.07849522274</v>
      </c>
      <c r="V2310" s="35">
        <v>555811.83747116383</v>
      </c>
      <c r="W2310" s="24">
        <v>0</v>
      </c>
      <c r="X2310" s="35">
        <v>555811.83747116383</v>
      </c>
    </row>
    <row r="2311" spans="1:24">
      <c r="A2311" s="24">
        <v>2310</v>
      </c>
      <c r="B2311" s="25" t="s">
        <v>60</v>
      </c>
      <c r="C2311" s="25" t="s">
        <v>92</v>
      </c>
      <c r="D2311" s="26">
        <v>43555</v>
      </c>
      <c r="E2311" s="27">
        <v>43555</v>
      </c>
      <c r="F2311" s="27">
        <v>43525</v>
      </c>
      <c r="G2311" s="27">
        <v>44798</v>
      </c>
      <c r="H2311" s="28">
        <v>3.4054794520547946</v>
      </c>
      <c r="I2311" s="29">
        <v>25</v>
      </c>
      <c r="J2311" s="30">
        <v>0.05</v>
      </c>
      <c r="K2311" s="29">
        <v>3.7999999999999999E-2</v>
      </c>
      <c r="L2311" s="31">
        <v>21044329</v>
      </c>
      <c r="M2311" s="32" t="s">
        <v>2189</v>
      </c>
      <c r="N2311" s="29">
        <v>798</v>
      </c>
      <c r="O2311" s="29">
        <v>87</v>
      </c>
      <c r="P2311" s="29">
        <v>95.2</v>
      </c>
      <c r="Q2311" s="29">
        <v>127</v>
      </c>
      <c r="R2311" s="29">
        <v>95.3</v>
      </c>
      <c r="S2311" s="33">
        <v>1.0504201680671672E-3</v>
      </c>
      <c r="T2311" s="34">
        <v>21066434.387605041</v>
      </c>
      <c r="U2311" s="34">
        <v>2726169.7585318806</v>
      </c>
      <c r="V2311" s="35">
        <v>18340264.629073162</v>
      </c>
      <c r="W2311" s="24">
        <v>0</v>
      </c>
      <c r="X2311" s="35">
        <v>18340264.629073162</v>
      </c>
    </row>
    <row r="2312" spans="1:24">
      <c r="A2312" s="24">
        <v>2311</v>
      </c>
      <c r="B2312" s="25" t="s">
        <v>60</v>
      </c>
      <c r="C2312" s="25" t="s">
        <v>93</v>
      </c>
      <c r="D2312" s="26">
        <v>43555</v>
      </c>
      <c r="E2312" s="27">
        <v>43555</v>
      </c>
      <c r="F2312" s="27">
        <v>43525</v>
      </c>
      <c r="G2312" s="27">
        <v>44798</v>
      </c>
      <c r="H2312" s="28">
        <v>3.4054794520547946</v>
      </c>
      <c r="I2312" s="29">
        <v>25</v>
      </c>
      <c r="J2312" s="30">
        <v>0.05</v>
      </c>
      <c r="K2312" s="29">
        <v>3.7999999999999999E-2</v>
      </c>
      <c r="L2312" s="31">
        <v>969266</v>
      </c>
      <c r="M2312" s="32" t="s">
        <v>2189</v>
      </c>
      <c r="N2312" s="29">
        <v>798</v>
      </c>
      <c r="O2312" s="29">
        <v>87</v>
      </c>
      <c r="P2312" s="29">
        <v>95.2</v>
      </c>
      <c r="Q2312" s="29">
        <v>127</v>
      </c>
      <c r="R2312" s="29">
        <v>95.3</v>
      </c>
      <c r="S2312" s="33">
        <v>1.0504201680671672E-3</v>
      </c>
      <c r="T2312" s="34">
        <v>970284.13655462186</v>
      </c>
      <c r="U2312" s="34">
        <v>125562.74220827674</v>
      </c>
      <c r="V2312" s="35">
        <v>844721.3943463451</v>
      </c>
      <c r="W2312" s="24">
        <v>0</v>
      </c>
      <c r="X2312" s="35">
        <v>844721.3943463451</v>
      </c>
    </row>
    <row r="2313" spans="1:24">
      <c r="A2313" s="24">
        <v>2312</v>
      </c>
      <c r="B2313" s="25" t="s">
        <v>60</v>
      </c>
      <c r="C2313" s="25" t="s">
        <v>94</v>
      </c>
      <c r="D2313" s="26">
        <v>43555</v>
      </c>
      <c r="E2313" s="27">
        <v>43555</v>
      </c>
      <c r="F2313" s="27">
        <v>43525</v>
      </c>
      <c r="G2313" s="27">
        <v>44798</v>
      </c>
      <c r="H2313" s="28">
        <v>3.4054794520547946</v>
      </c>
      <c r="I2313" s="29">
        <v>25</v>
      </c>
      <c r="J2313" s="30">
        <v>0.05</v>
      </c>
      <c r="K2313" s="29">
        <v>3.7999999999999999E-2</v>
      </c>
      <c r="L2313" s="31">
        <v>735000</v>
      </c>
      <c r="M2313" s="32" t="s">
        <v>2189</v>
      </c>
      <c r="N2313" s="29">
        <v>798</v>
      </c>
      <c r="O2313" s="29">
        <v>87</v>
      </c>
      <c r="P2313" s="29">
        <v>95.2</v>
      </c>
      <c r="Q2313" s="29">
        <v>127</v>
      </c>
      <c r="R2313" s="29">
        <v>95.3</v>
      </c>
      <c r="S2313" s="33">
        <v>1.0504201680671672E-3</v>
      </c>
      <c r="T2313" s="34">
        <v>735772.0588235294</v>
      </c>
      <c r="U2313" s="34">
        <v>95214.951853344071</v>
      </c>
      <c r="V2313" s="35">
        <v>640557.1069701853</v>
      </c>
      <c r="W2313" s="24">
        <v>0</v>
      </c>
      <c r="X2313" s="35">
        <v>640557.1069701853</v>
      </c>
    </row>
    <row r="2314" spans="1:24">
      <c r="A2314" s="24">
        <v>2313</v>
      </c>
      <c r="B2314" s="25" t="s">
        <v>60</v>
      </c>
      <c r="C2314" s="25" t="s">
        <v>95</v>
      </c>
      <c r="D2314" s="26">
        <v>43555</v>
      </c>
      <c r="E2314" s="27">
        <v>43555</v>
      </c>
      <c r="F2314" s="27">
        <v>43525</v>
      </c>
      <c r="G2314" s="27">
        <v>44798</v>
      </c>
      <c r="H2314" s="28">
        <v>3.4054794520547946</v>
      </c>
      <c r="I2314" s="29">
        <v>25</v>
      </c>
      <c r="J2314" s="30">
        <v>0.05</v>
      </c>
      <c r="K2314" s="29">
        <v>3.7999999999999999E-2</v>
      </c>
      <c r="L2314" s="31">
        <v>126000</v>
      </c>
      <c r="M2314" s="32" t="s">
        <v>2189</v>
      </c>
      <c r="N2314" s="29">
        <v>798</v>
      </c>
      <c r="O2314" s="29">
        <v>87</v>
      </c>
      <c r="P2314" s="29">
        <v>95.2</v>
      </c>
      <c r="Q2314" s="29">
        <v>127</v>
      </c>
      <c r="R2314" s="29">
        <v>95.3</v>
      </c>
      <c r="S2314" s="33">
        <v>1.0504201680671672E-3</v>
      </c>
      <c r="T2314" s="34">
        <v>126132.35294117648</v>
      </c>
      <c r="U2314" s="34">
        <v>16322.563174858986</v>
      </c>
      <c r="V2314" s="35">
        <v>109809.7897663175</v>
      </c>
      <c r="W2314" s="24">
        <v>0</v>
      </c>
      <c r="X2314" s="35">
        <v>109809.7897663175</v>
      </c>
    </row>
    <row r="2315" spans="1:24">
      <c r="A2315" s="24">
        <v>2314</v>
      </c>
      <c r="B2315" s="25" t="s">
        <v>60</v>
      </c>
      <c r="C2315" s="25" t="s">
        <v>96</v>
      </c>
      <c r="D2315" s="26">
        <v>43555</v>
      </c>
      <c r="E2315" s="27">
        <v>43555</v>
      </c>
      <c r="F2315" s="27">
        <v>43525</v>
      </c>
      <c r="G2315" s="27">
        <v>44798</v>
      </c>
      <c r="H2315" s="28">
        <v>3.4054794520547946</v>
      </c>
      <c r="I2315" s="29">
        <v>25</v>
      </c>
      <c r="J2315" s="30">
        <v>0.05</v>
      </c>
      <c r="K2315" s="29">
        <v>3.7999999999999999E-2</v>
      </c>
      <c r="L2315" s="31">
        <v>29327302</v>
      </c>
      <c r="M2315" s="32" t="s">
        <v>2189</v>
      </c>
      <c r="N2315" s="29">
        <v>798</v>
      </c>
      <c r="O2315" s="29">
        <v>87</v>
      </c>
      <c r="P2315" s="29">
        <v>95.2</v>
      </c>
      <c r="Q2315" s="29">
        <v>127</v>
      </c>
      <c r="R2315" s="29">
        <v>95.3</v>
      </c>
      <c r="S2315" s="33">
        <v>1.0504201680671672E-3</v>
      </c>
      <c r="T2315" s="34">
        <v>29358107.989495799</v>
      </c>
      <c r="U2315" s="34">
        <v>3799180.4733584784</v>
      </c>
      <c r="V2315" s="35">
        <v>25558927.516137321</v>
      </c>
      <c r="W2315" s="24">
        <v>0</v>
      </c>
      <c r="X2315" s="35">
        <v>25558927.516137321</v>
      </c>
    </row>
    <row r="2316" spans="1:24">
      <c r="A2316" s="24">
        <v>2315</v>
      </c>
      <c r="B2316" s="25" t="s">
        <v>60</v>
      </c>
      <c r="C2316" s="25" t="s">
        <v>97</v>
      </c>
      <c r="D2316" s="26">
        <v>43555</v>
      </c>
      <c r="E2316" s="27">
        <v>43555</v>
      </c>
      <c r="F2316" s="27">
        <v>43525</v>
      </c>
      <c r="G2316" s="27">
        <v>44798</v>
      </c>
      <c r="H2316" s="28">
        <v>3.4054794520547946</v>
      </c>
      <c r="I2316" s="29">
        <v>25</v>
      </c>
      <c r="J2316" s="30">
        <v>0.05</v>
      </c>
      <c r="K2316" s="29">
        <v>3.7999999999999999E-2</v>
      </c>
      <c r="L2316" s="31">
        <v>1517250</v>
      </c>
      <c r="M2316" s="32" t="s">
        <v>1941</v>
      </c>
      <c r="N2316" s="29">
        <v>674</v>
      </c>
      <c r="O2316" s="29">
        <v>87</v>
      </c>
      <c r="P2316" s="29">
        <v>106.1</v>
      </c>
      <c r="Q2316" s="29">
        <v>127</v>
      </c>
      <c r="R2316" s="29">
        <v>122.8</v>
      </c>
      <c r="S2316" s="33">
        <v>0.15739868049010372</v>
      </c>
      <c r="T2316" s="34">
        <v>1756063.1479736099</v>
      </c>
      <c r="U2316" s="34">
        <v>227249.00474352186</v>
      </c>
      <c r="V2316" s="35">
        <v>1528814.1432300881</v>
      </c>
      <c r="W2316" s="24">
        <v>0</v>
      </c>
      <c r="X2316" s="35">
        <v>1528814.1432300881</v>
      </c>
    </row>
    <row r="2317" spans="1:24">
      <c r="A2317" s="24">
        <v>2316</v>
      </c>
      <c r="B2317" s="25" t="s">
        <v>60</v>
      </c>
      <c r="C2317" s="25" t="s">
        <v>98</v>
      </c>
      <c r="D2317" s="26">
        <v>43555</v>
      </c>
      <c r="E2317" s="27">
        <v>43555</v>
      </c>
      <c r="F2317" s="27">
        <v>43525</v>
      </c>
      <c r="G2317" s="27">
        <v>44798</v>
      </c>
      <c r="H2317" s="28">
        <v>3.4054794520547946</v>
      </c>
      <c r="I2317" s="29">
        <v>25</v>
      </c>
      <c r="J2317" s="30">
        <v>0.05</v>
      </c>
      <c r="K2317" s="29">
        <v>3.7999999999999999E-2</v>
      </c>
      <c r="L2317" s="31">
        <v>312900</v>
      </c>
      <c r="M2317" s="32" t="s">
        <v>2189</v>
      </c>
      <c r="N2317" s="29">
        <v>798</v>
      </c>
      <c r="O2317" s="29">
        <v>87</v>
      </c>
      <c r="P2317" s="29">
        <v>95.2</v>
      </c>
      <c r="Q2317" s="29">
        <v>127</v>
      </c>
      <c r="R2317" s="29">
        <v>95.3</v>
      </c>
      <c r="S2317" s="33">
        <v>1.0504201680671672E-3</v>
      </c>
      <c r="T2317" s="34">
        <v>313228.67647058825</v>
      </c>
      <c r="U2317" s="34">
        <v>40534.365217566476</v>
      </c>
      <c r="V2317" s="35">
        <v>272694.31125302176</v>
      </c>
      <c r="W2317" s="24">
        <v>0</v>
      </c>
      <c r="X2317" s="35">
        <v>272694.31125302176</v>
      </c>
    </row>
    <row r="2318" spans="1:24">
      <c r="A2318" s="24">
        <v>2317</v>
      </c>
      <c r="B2318" s="25" t="s">
        <v>60</v>
      </c>
      <c r="C2318" s="25" t="s">
        <v>99</v>
      </c>
      <c r="D2318" s="26">
        <v>43555</v>
      </c>
      <c r="E2318" s="27">
        <v>43555</v>
      </c>
      <c r="F2318" s="27">
        <v>43525</v>
      </c>
      <c r="G2318" s="27">
        <v>44798</v>
      </c>
      <c r="H2318" s="28">
        <v>3.4054794520547946</v>
      </c>
      <c r="I2318" s="29">
        <v>25</v>
      </c>
      <c r="J2318" s="30">
        <v>0.05</v>
      </c>
      <c r="K2318" s="29">
        <v>3.7999999999999999E-2</v>
      </c>
      <c r="L2318" s="31">
        <v>1174950</v>
      </c>
      <c r="M2318" s="32" t="s">
        <v>2189</v>
      </c>
      <c r="N2318" s="29">
        <v>798</v>
      </c>
      <c r="O2318" s="29">
        <v>87</v>
      </c>
      <c r="P2318" s="29">
        <v>95.2</v>
      </c>
      <c r="Q2318" s="29">
        <v>127</v>
      </c>
      <c r="R2318" s="29">
        <v>95.3</v>
      </c>
      <c r="S2318" s="33">
        <v>1.0504201680671672E-3</v>
      </c>
      <c r="T2318" s="34">
        <v>1176184.1911764706</v>
      </c>
      <c r="U2318" s="34">
        <v>152207.90160556004</v>
      </c>
      <c r="V2318" s="35">
        <v>1023976.2895709106</v>
      </c>
      <c r="W2318" s="24">
        <v>0</v>
      </c>
      <c r="X2318" s="35">
        <v>1023976.2895709106</v>
      </c>
    </row>
    <row r="2319" spans="1:24">
      <c r="A2319" s="24">
        <v>2318</v>
      </c>
      <c r="B2319" s="25" t="s">
        <v>60</v>
      </c>
      <c r="C2319" s="25" t="s">
        <v>100</v>
      </c>
      <c r="D2319" s="26">
        <v>43555</v>
      </c>
      <c r="E2319" s="27">
        <v>43555</v>
      </c>
      <c r="F2319" s="27">
        <v>43525</v>
      </c>
      <c r="G2319" s="27">
        <v>44798</v>
      </c>
      <c r="H2319" s="28">
        <v>3.4054794520547946</v>
      </c>
      <c r="I2319" s="29">
        <v>25</v>
      </c>
      <c r="J2319" s="30">
        <v>0.05</v>
      </c>
      <c r="K2319" s="29">
        <v>3.7999999999999999E-2</v>
      </c>
      <c r="L2319" s="31">
        <v>582750</v>
      </c>
      <c r="M2319" s="32" t="s">
        <v>1973</v>
      </c>
      <c r="N2319" s="29">
        <v>690</v>
      </c>
      <c r="O2319" s="29">
        <v>87</v>
      </c>
      <c r="P2319" s="29">
        <v>111</v>
      </c>
      <c r="Q2319" s="29">
        <v>127</v>
      </c>
      <c r="R2319" s="29">
        <v>145.69999999999999</v>
      </c>
      <c r="S2319" s="33">
        <v>0.31261261261261253</v>
      </c>
      <c r="T2319" s="34">
        <v>764925</v>
      </c>
      <c r="U2319" s="34">
        <v>98987.582054794519</v>
      </c>
      <c r="V2319" s="35">
        <v>665937.41794520547</v>
      </c>
      <c r="W2319" s="24">
        <v>0</v>
      </c>
      <c r="X2319" s="35">
        <v>665937.41794520547</v>
      </c>
    </row>
    <row r="2320" spans="1:24">
      <c r="A2320" s="24">
        <v>2319</v>
      </c>
      <c r="B2320" s="25" t="s">
        <v>60</v>
      </c>
      <c r="C2320" s="25" t="s">
        <v>101</v>
      </c>
      <c r="D2320" s="26">
        <v>43555</v>
      </c>
      <c r="E2320" s="27">
        <v>43555</v>
      </c>
      <c r="F2320" s="27">
        <v>43525</v>
      </c>
      <c r="G2320" s="27">
        <v>44798</v>
      </c>
      <c r="H2320" s="28">
        <v>3.4054794520547946</v>
      </c>
      <c r="I2320" s="29">
        <v>25</v>
      </c>
      <c r="J2320" s="30">
        <v>0.05</v>
      </c>
      <c r="K2320" s="29">
        <v>3.7999999999999999E-2</v>
      </c>
      <c r="L2320" s="31">
        <v>9976171</v>
      </c>
      <c r="M2320" s="32" t="s">
        <v>2189</v>
      </c>
      <c r="N2320" s="29">
        <v>798</v>
      </c>
      <c r="O2320" s="29">
        <v>87</v>
      </c>
      <c r="P2320" s="29">
        <v>95.2</v>
      </c>
      <c r="Q2320" s="29">
        <v>127</v>
      </c>
      <c r="R2320" s="29">
        <v>95.3</v>
      </c>
      <c r="S2320" s="33">
        <v>1.0504201680671672E-3</v>
      </c>
      <c r="T2320" s="34">
        <v>9986650.1712184865</v>
      </c>
      <c r="U2320" s="34">
        <v>1292354.6142118738</v>
      </c>
      <c r="V2320" s="35">
        <v>8694295.5570066124</v>
      </c>
      <c r="W2320" s="24">
        <v>0</v>
      </c>
      <c r="X2320" s="35">
        <v>8694295.5570066124</v>
      </c>
    </row>
    <row r="2321" spans="1:24">
      <c r="A2321" s="24">
        <v>2320</v>
      </c>
      <c r="B2321" s="25" t="s">
        <v>60</v>
      </c>
      <c r="C2321" s="25" t="s">
        <v>102</v>
      </c>
      <c r="D2321" s="26">
        <v>43555</v>
      </c>
      <c r="E2321" s="27">
        <v>43555</v>
      </c>
      <c r="F2321" s="27">
        <v>43525</v>
      </c>
      <c r="G2321" s="27">
        <v>44798</v>
      </c>
      <c r="H2321" s="28">
        <v>3.4054794520547946</v>
      </c>
      <c r="I2321" s="29">
        <v>25</v>
      </c>
      <c r="J2321" s="30">
        <v>0.05</v>
      </c>
      <c r="K2321" s="29">
        <v>3.7999999999999999E-2</v>
      </c>
      <c r="L2321" s="31">
        <v>21103901</v>
      </c>
      <c r="M2321" s="32" t="s">
        <v>2189</v>
      </c>
      <c r="N2321" s="29">
        <v>798</v>
      </c>
      <c r="O2321" s="29">
        <v>87</v>
      </c>
      <c r="P2321" s="29">
        <v>95.2</v>
      </c>
      <c r="Q2321" s="29">
        <v>127</v>
      </c>
      <c r="R2321" s="29">
        <v>95.3</v>
      </c>
      <c r="S2321" s="33">
        <v>1.0504201680671672E-3</v>
      </c>
      <c r="T2321" s="34">
        <v>21126068.963235293</v>
      </c>
      <c r="U2321" s="34">
        <v>2733886.9627656327</v>
      </c>
      <c r="V2321" s="35">
        <v>18392182.000469659</v>
      </c>
      <c r="W2321" s="24">
        <v>0</v>
      </c>
      <c r="X2321" s="35">
        <v>18392182.000469659</v>
      </c>
    </row>
    <row r="2322" spans="1:24">
      <c r="A2322" s="24">
        <v>2321</v>
      </c>
      <c r="B2322" s="25" t="s">
        <v>60</v>
      </c>
      <c r="C2322" s="25" t="s">
        <v>103</v>
      </c>
      <c r="D2322" s="26">
        <v>43555</v>
      </c>
      <c r="E2322" s="27">
        <v>43555</v>
      </c>
      <c r="F2322" s="27">
        <v>43525</v>
      </c>
      <c r="G2322" s="27">
        <v>44798</v>
      </c>
      <c r="H2322" s="28">
        <v>3.4054794520547946</v>
      </c>
      <c r="I2322" s="29">
        <v>25</v>
      </c>
      <c r="J2322" s="30">
        <v>0.05</v>
      </c>
      <c r="K2322" s="29">
        <v>3.7999999999999999E-2</v>
      </c>
      <c r="L2322" s="31">
        <v>580650</v>
      </c>
      <c r="M2322" s="32" t="s">
        <v>2189</v>
      </c>
      <c r="N2322" s="29">
        <v>798</v>
      </c>
      <c r="O2322" s="29">
        <v>87</v>
      </c>
      <c r="P2322" s="29">
        <v>95.2</v>
      </c>
      <c r="Q2322" s="29">
        <v>127</v>
      </c>
      <c r="R2322" s="29">
        <v>95.3</v>
      </c>
      <c r="S2322" s="33">
        <v>1.0504201680671672E-3</v>
      </c>
      <c r="T2322" s="34">
        <v>581259.92647058819</v>
      </c>
      <c r="U2322" s="34">
        <v>75219.811964141816</v>
      </c>
      <c r="V2322" s="35">
        <v>506040.11450644641</v>
      </c>
      <c r="W2322" s="24">
        <v>0</v>
      </c>
      <c r="X2322" s="35">
        <v>506040.11450644641</v>
      </c>
    </row>
    <row r="2323" spans="1:24">
      <c r="A2323" s="24">
        <v>2322</v>
      </c>
      <c r="B2323" s="25" t="s">
        <v>60</v>
      </c>
      <c r="C2323" s="25" t="s">
        <v>104</v>
      </c>
      <c r="D2323" s="26">
        <v>43555</v>
      </c>
      <c r="E2323" s="27">
        <v>43555</v>
      </c>
      <c r="F2323" s="27">
        <v>43525</v>
      </c>
      <c r="G2323" s="27">
        <v>44798</v>
      </c>
      <c r="H2323" s="28">
        <v>3.4054794520547946</v>
      </c>
      <c r="I2323" s="29">
        <v>25</v>
      </c>
      <c r="J2323" s="30">
        <v>0.05</v>
      </c>
      <c r="K2323" s="29">
        <v>3.7999999999999999E-2</v>
      </c>
      <c r="L2323" s="31">
        <v>175035</v>
      </c>
      <c r="M2323" s="32" t="s">
        <v>1877</v>
      </c>
      <c r="N2323" s="29">
        <v>642</v>
      </c>
      <c r="O2323" s="29">
        <v>87</v>
      </c>
      <c r="P2323" s="29">
        <v>79.5</v>
      </c>
      <c r="Q2323" s="29">
        <v>127</v>
      </c>
      <c r="R2323" s="29">
        <v>94</v>
      </c>
      <c r="S2323" s="33">
        <v>0.18238993710691823</v>
      </c>
      <c r="T2323" s="34">
        <v>206959.62264150943</v>
      </c>
      <c r="U2323" s="34">
        <v>26782.276207805633</v>
      </c>
      <c r="V2323" s="35">
        <v>180177.34643370379</v>
      </c>
      <c r="W2323" s="24">
        <v>0</v>
      </c>
      <c r="X2323" s="35">
        <v>180177.34643370379</v>
      </c>
    </row>
    <row r="2324" spans="1:24">
      <c r="A2324" s="24">
        <v>2323</v>
      </c>
      <c r="B2324" s="25" t="s">
        <v>60</v>
      </c>
      <c r="C2324" s="25" t="s">
        <v>105</v>
      </c>
      <c r="D2324" s="26">
        <v>43555</v>
      </c>
      <c r="E2324" s="27">
        <v>43555</v>
      </c>
      <c r="F2324" s="27">
        <v>43525</v>
      </c>
      <c r="G2324" s="27">
        <v>44798</v>
      </c>
      <c r="H2324" s="28">
        <v>3.4054794520547946</v>
      </c>
      <c r="I2324" s="29">
        <v>25</v>
      </c>
      <c r="J2324" s="30">
        <v>0.05</v>
      </c>
      <c r="K2324" s="29">
        <v>3.7999999999999999E-2</v>
      </c>
      <c r="L2324" s="31">
        <v>132796</v>
      </c>
      <c r="M2324" s="32" t="s">
        <v>2189</v>
      </c>
      <c r="N2324" s="29">
        <v>798</v>
      </c>
      <c r="O2324" s="29">
        <v>87</v>
      </c>
      <c r="P2324" s="29">
        <v>95.2</v>
      </c>
      <c r="Q2324" s="29">
        <v>127</v>
      </c>
      <c r="R2324" s="29">
        <v>95.3</v>
      </c>
      <c r="S2324" s="33">
        <v>1.0504201680671672E-3</v>
      </c>
      <c r="T2324" s="34">
        <v>132935.49159663866</v>
      </c>
      <c r="U2324" s="34">
        <v>17202.945233083919</v>
      </c>
      <c r="V2324" s="35">
        <v>115732.54636355475</v>
      </c>
      <c r="W2324" s="24">
        <v>0</v>
      </c>
      <c r="X2324" s="35">
        <v>115732.54636355475</v>
      </c>
    </row>
    <row r="2325" spans="1:24">
      <c r="A2325" s="24">
        <v>2324</v>
      </c>
      <c r="B2325" s="25" t="s">
        <v>60</v>
      </c>
      <c r="C2325" s="25" t="s">
        <v>106</v>
      </c>
      <c r="D2325" s="26">
        <v>43555</v>
      </c>
      <c r="E2325" s="27">
        <v>43555</v>
      </c>
      <c r="F2325" s="27">
        <v>43525</v>
      </c>
      <c r="G2325" s="27">
        <v>44798</v>
      </c>
      <c r="H2325" s="28">
        <v>3.4054794520547946</v>
      </c>
      <c r="I2325" s="29">
        <v>25</v>
      </c>
      <c r="J2325" s="30">
        <v>0.05</v>
      </c>
      <c r="K2325" s="29">
        <v>3.7999999999999999E-2</v>
      </c>
      <c r="L2325" s="31">
        <v>469552</v>
      </c>
      <c r="M2325" s="32" t="s">
        <v>1871</v>
      </c>
      <c r="N2325" s="29">
        <v>639</v>
      </c>
      <c r="O2325" s="29">
        <v>87</v>
      </c>
      <c r="P2325" s="29">
        <v>111.4</v>
      </c>
      <c r="Q2325" s="29">
        <v>127</v>
      </c>
      <c r="R2325" s="29">
        <v>116.2</v>
      </c>
      <c r="S2325" s="33">
        <v>4.3087971274685791E-2</v>
      </c>
      <c r="T2325" s="34">
        <v>489784.04308797128</v>
      </c>
      <c r="U2325" s="34">
        <v>63382.080797855437</v>
      </c>
      <c r="V2325" s="35">
        <v>426401.96229011583</v>
      </c>
      <c r="W2325" s="24">
        <v>0</v>
      </c>
      <c r="X2325" s="35">
        <v>426401.96229011583</v>
      </c>
    </row>
    <row r="2326" spans="1:24">
      <c r="A2326" s="24">
        <v>2325</v>
      </c>
      <c r="B2326" s="25" t="s">
        <v>60</v>
      </c>
      <c r="C2326" s="25" t="s">
        <v>110</v>
      </c>
      <c r="D2326" s="26">
        <v>43555</v>
      </c>
      <c r="E2326" s="27">
        <v>43555</v>
      </c>
      <c r="F2326" s="27">
        <v>43525</v>
      </c>
      <c r="G2326" s="27">
        <v>44798</v>
      </c>
      <c r="H2326" s="28">
        <v>3.4054794520547946</v>
      </c>
      <c r="I2326" s="29">
        <v>25</v>
      </c>
      <c r="J2326" s="30">
        <v>0.05</v>
      </c>
      <c r="K2326" s="29">
        <v>3.7999999999999999E-2</v>
      </c>
      <c r="L2326" s="31">
        <v>16789210</v>
      </c>
      <c r="M2326" s="32" t="s">
        <v>1939</v>
      </c>
      <c r="N2326" s="29">
        <v>673</v>
      </c>
      <c r="O2326" s="29">
        <v>87</v>
      </c>
      <c r="P2326" s="29">
        <v>96.3</v>
      </c>
      <c r="Q2326" s="29">
        <v>127</v>
      </c>
      <c r="R2326" s="29">
        <v>104.3</v>
      </c>
      <c r="S2326" s="33">
        <v>8.3073727933541022E-2</v>
      </c>
      <c r="T2326" s="34">
        <v>18183952.263759084</v>
      </c>
      <c r="U2326" s="34">
        <v>2353152.8800723194</v>
      </c>
      <c r="V2326" s="35">
        <v>15830799.383686764</v>
      </c>
      <c r="W2326" s="24">
        <v>0</v>
      </c>
      <c r="X2326" s="35">
        <v>15830799.383686764</v>
      </c>
    </row>
    <row r="2327" spans="1:24">
      <c r="A2327" s="24">
        <v>2326</v>
      </c>
      <c r="B2327" s="25" t="s">
        <v>60</v>
      </c>
      <c r="C2327" s="25" t="s">
        <v>86</v>
      </c>
      <c r="D2327" s="26">
        <v>43555</v>
      </c>
      <c r="E2327" s="27">
        <v>43555</v>
      </c>
      <c r="F2327" s="27">
        <v>43525</v>
      </c>
      <c r="G2327" s="27">
        <v>44798</v>
      </c>
      <c r="H2327" s="28">
        <v>3.4054794520547946</v>
      </c>
      <c r="I2327" s="29">
        <v>25</v>
      </c>
      <c r="J2327" s="30">
        <v>0.05</v>
      </c>
      <c r="K2327" s="29">
        <v>3.7999999999999999E-2</v>
      </c>
      <c r="L2327" s="31">
        <v>892500</v>
      </c>
      <c r="M2327" s="32" t="s">
        <v>2189</v>
      </c>
      <c r="N2327" s="29">
        <v>798</v>
      </c>
      <c r="O2327" s="29">
        <v>87</v>
      </c>
      <c r="P2327" s="29">
        <v>95.2</v>
      </c>
      <c r="Q2327" s="29">
        <v>127</v>
      </c>
      <c r="R2327" s="29">
        <v>95.3</v>
      </c>
      <c r="S2327" s="33">
        <v>1.0504201680671672E-3</v>
      </c>
      <c r="T2327" s="34">
        <v>893437.5</v>
      </c>
      <c r="U2327" s="34">
        <v>115618.15582191781</v>
      </c>
      <c r="V2327" s="35">
        <v>777819.34417808219</v>
      </c>
      <c r="W2327" s="24">
        <v>0</v>
      </c>
      <c r="X2327" s="35">
        <v>777819.34417808219</v>
      </c>
    </row>
    <row r="2328" spans="1:24">
      <c r="A2328" s="24">
        <v>2327</v>
      </c>
      <c r="B2328" s="25" t="s">
        <v>60</v>
      </c>
      <c r="C2328" s="25" t="s">
        <v>90</v>
      </c>
      <c r="D2328" s="26">
        <v>43555</v>
      </c>
      <c r="E2328" s="27">
        <v>43555</v>
      </c>
      <c r="F2328" s="27">
        <v>43525</v>
      </c>
      <c r="G2328" s="27">
        <v>44798</v>
      </c>
      <c r="H2328" s="28">
        <v>3.4054794520547946</v>
      </c>
      <c r="I2328" s="29">
        <v>25</v>
      </c>
      <c r="J2328" s="30">
        <v>0.05</v>
      </c>
      <c r="K2328" s="29">
        <v>3.7999999999999999E-2</v>
      </c>
      <c r="L2328" s="31">
        <v>472500</v>
      </c>
      <c r="M2328" s="32" t="s">
        <v>2189</v>
      </c>
      <c r="N2328" s="29">
        <v>798</v>
      </c>
      <c r="O2328" s="29">
        <v>87</v>
      </c>
      <c r="P2328" s="29">
        <v>95.2</v>
      </c>
      <c r="Q2328" s="29">
        <v>127</v>
      </c>
      <c r="R2328" s="29">
        <v>95.3</v>
      </c>
      <c r="S2328" s="33">
        <v>1.0504201680671672E-3</v>
      </c>
      <c r="T2328" s="34">
        <v>472996.32352941175</v>
      </c>
      <c r="U2328" s="34">
        <v>61209.611905721191</v>
      </c>
      <c r="V2328" s="35">
        <v>411786.71162369056</v>
      </c>
      <c r="W2328" s="24">
        <v>0</v>
      </c>
      <c r="X2328" s="35">
        <v>411786.71162369056</v>
      </c>
    </row>
    <row r="2329" spans="1:24">
      <c r="A2329" s="24">
        <v>2328</v>
      </c>
      <c r="B2329" s="25" t="s">
        <v>60</v>
      </c>
      <c r="C2329" s="25" t="s">
        <v>91</v>
      </c>
      <c r="D2329" s="26">
        <v>43555</v>
      </c>
      <c r="E2329" s="27">
        <v>43555</v>
      </c>
      <c r="F2329" s="27">
        <v>43525</v>
      </c>
      <c r="G2329" s="27">
        <v>44798</v>
      </c>
      <c r="H2329" s="28">
        <v>3.4054794520547946</v>
      </c>
      <c r="I2329" s="29">
        <v>25</v>
      </c>
      <c r="J2329" s="30">
        <v>0.05</v>
      </c>
      <c r="K2329" s="29">
        <v>3.7999999999999999E-2</v>
      </c>
      <c r="L2329" s="31">
        <v>637760</v>
      </c>
      <c r="M2329" s="32" t="s">
        <v>2189</v>
      </c>
      <c r="N2329" s="29">
        <v>798</v>
      </c>
      <c r="O2329" s="29">
        <v>87</v>
      </c>
      <c r="P2329" s="29">
        <v>95.2</v>
      </c>
      <c r="Q2329" s="29">
        <v>127</v>
      </c>
      <c r="R2329" s="29">
        <v>95.3</v>
      </c>
      <c r="S2329" s="33">
        <v>1.0504201680671672E-3</v>
      </c>
      <c r="T2329" s="34">
        <v>638429.91596638656</v>
      </c>
      <c r="U2329" s="34">
        <v>82618.07849522274</v>
      </c>
      <c r="V2329" s="35">
        <v>555811.83747116383</v>
      </c>
      <c r="W2329" s="24">
        <v>0</v>
      </c>
      <c r="X2329" s="35">
        <v>555811.83747116383</v>
      </c>
    </row>
    <row r="2330" spans="1:24">
      <c r="A2330" s="24">
        <v>2329</v>
      </c>
      <c r="B2330" s="25" t="s">
        <v>60</v>
      </c>
      <c r="C2330" s="25" t="s">
        <v>92</v>
      </c>
      <c r="D2330" s="26">
        <v>43555</v>
      </c>
      <c r="E2330" s="27">
        <v>43555</v>
      </c>
      <c r="F2330" s="27">
        <v>43525</v>
      </c>
      <c r="G2330" s="27">
        <v>44798</v>
      </c>
      <c r="H2330" s="28">
        <v>3.4054794520547946</v>
      </c>
      <c r="I2330" s="29">
        <v>25</v>
      </c>
      <c r="J2330" s="30">
        <v>0.05</v>
      </c>
      <c r="K2330" s="29">
        <v>3.7999999999999999E-2</v>
      </c>
      <c r="L2330" s="31">
        <v>21044329</v>
      </c>
      <c r="M2330" s="32" t="s">
        <v>2189</v>
      </c>
      <c r="N2330" s="29">
        <v>798</v>
      </c>
      <c r="O2330" s="29">
        <v>87</v>
      </c>
      <c r="P2330" s="29">
        <v>95.2</v>
      </c>
      <c r="Q2330" s="29">
        <v>127</v>
      </c>
      <c r="R2330" s="29">
        <v>95.3</v>
      </c>
      <c r="S2330" s="33">
        <v>1.0504201680671672E-3</v>
      </c>
      <c r="T2330" s="34">
        <v>21066434.387605041</v>
      </c>
      <c r="U2330" s="34">
        <v>2726169.7585318806</v>
      </c>
      <c r="V2330" s="35">
        <v>18340264.629073162</v>
      </c>
      <c r="W2330" s="24">
        <v>0</v>
      </c>
      <c r="X2330" s="35">
        <v>18340264.629073162</v>
      </c>
    </row>
    <row r="2331" spans="1:24">
      <c r="A2331" s="24">
        <v>2330</v>
      </c>
      <c r="B2331" s="25" t="s">
        <v>60</v>
      </c>
      <c r="C2331" s="25" t="s">
        <v>93</v>
      </c>
      <c r="D2331" s="26">
        <v>43555</v>
      </c>
      <c r="E2331" s="27">
        <v>43555</v>
      </c>
      <c r="F2331" s="27">
        <v>43525</v>
      </c>
      <c r="G2331" s="27">
        <v>44798</v>
      </c>
      <c r="H2331" s="28">
        <v>3.4054794520547946</v>
      </c>
      <c r="I2331" s="29">
        <v>25</v>
      </c>
      <c r="J2331" s="30">
        <v>0.05</v>
      </c>
      <c r="K2331" s="29">
        <v>3.7999999999999999E-2</v>
      </c>
      <c r="L2331" s="31">
        <v>969266</v>
      </c>
      <c r="M2331" s="32" t="s">
        <v>2189</v>
      </c>
      <c r="N2331" s="29">
        <v>798</v>
      </c>
      <c r="O2331" s="29">
        <v>87</v>
      </c>
      <c r="P2331" s="29">
        <v>95.2</v>
      </c>
      <c r="Q2331" s="29">
        <v>127</v>
      </c>
      <c r="R2331" s="29">
        <v>95.3</v>
      </c>
      <c r="S2331" s="33">
        <v>1.0504201680671672E-3</v>
      </c>
      <c r="T2331" s="34">
        <v>970284.13655462186</v>
      </c>
      <c r="U2331" s="34">
        <v>125562.74220827674</v>
      </c>
      <c r="V2331" s="35">
        <v>844721.3943463451</v>
      </c>
      <c r="W2331" s="24">
        <v>0</v>
      </c>
      <c r="X2331" s="35">
        <v>844721.3943463451</v>
      </c>
    </row>
    <row r="2332" spans="1:24">
      <c r="A2332" s="24">
        <v>2331</v>
      </c>
      <c r="B2332" s="25" t="s">
        <v>60</v>
      </c>
      <c r="C2332" s="25" t="s">
        <v>94</v>
      </c>
      <c r="D2332" s="26">
        <v>43555</v>
      </c>
      <c r="E2332" s="27">
        <v>43555</v>
      </c>
      <c r="F2332" s="27">
        <v>43525</v>
      </c>
      <c r="G2332" s="27">
        <v>44798</v>
      </c>
      <c r="H2332" s="28">
        <v>3.4054794520547946</v>
      </c>
      <c r="I2332" s="29">
        <v>25</v>
      </c>
      <c r="J2332" s="30">
        <v>0.05</v>
      </c>
      <c r="K2332" s="29">
        <v>3.7999999999999999E-2</v>
      </c>
      <c r="L2332" s="31">
        <v>735000</v>
      </c>
      <c r="M2332" s="32" t="s">
        <v>2189</v>
      </c>
      <c r="N2332" s="29">
        <v>798</v>
      </c>
      <c r="O2332" s="29">
        <v>87</v>
      </c>
      <c r="P2332" s="29">
        <v>95.2</v>
      </c>
      <c r="Q2332" s="29">
        <v>127</v>
      </c>
      <c r="R2332" s="29">
        <v>95.3</v>
      </c>
      <c r="S2332" s="33">
        <v>1.0504201680671672E-3</v>
      </c>
      <c r="T2332" s="34">
        <v>735772.0588235294</v>
      </c>
      <c r="U2332" s="34">
        <v>95214.951853344071</v>
      </c>
      <c r="V2332" s="35">
        <v>640557.1069701853</v>
      </c>
      <c r="W2332" s="24">
        <v>0</v>
      </c>
      <c r="X2332" s="35">
        <v>640557.1069701853</v>
      </c>
    </row>
    <row r="2333" spans="1:24">
      <c r="A2333" s="24">
        <v>2332</v>
      </c>
      <c r="B2333" s="25" t="s">
        <v>60</v>
      </c>
      <c r="C2333" s="25" t="s">
        <v>95</v>
      </c>
      <c r="D2333" s="26">
        <v>43555</v>
      </c>
      <c r="E2333" s="27">
        <v>43555</v>
      </c>
      <c r="F2333" s="27">
        <v>43525</v>
      </c>
      <c r="G2333" s="27">
        <v>44798</v>
      </c>
      <c r="H2333" s="28">
        <v>3.4054794520547946</v>
      </c>
      <c r="I2333" s="29">
        <v>25</v>
      </c>
      <c r="J2333" s="30">
        <v>0.05</v>
      </c>
      <c r="K2333" s="29">
        <v>3.7999999999999999E-2</v>
      </c>
      <c r="L2333" s="31">
        <v>126000</v>
      </c>
      <c r="M2333" s="32" t="s">
        <v>2189</v>
      </c>
      <c r="N2333" s="29">
        <v>798</v>
      </c>
      <c r="O2333" s="29">
        <v>87</v>
      </c>
      <c r="P2333" s="29">
        <v>95.2</v>
      </c>
      <c r="Q2333" s="29">
        <v>127</v>
      </c>
      <c r="R2333" s="29">
        <v>95.3</v>
      </c>
      <c r="S2333" s="33">
        <v>1.0504201680671672E-3</v>
      </c>
      <c r="T2333" s="34">
        <v>126132.35294117648</v>
      </c>
      <c r="U2333" s="34">
        <v>16322.563174858986</v>
      </c>
      <c r="V2333" s="35">
        <v>109809.7897663175</v>
      </c>
      <c r="W2333" s="24">
        <v>0</v>
      </c>
      <c r="X2333" s="35">
        <v>109809.7897663175</v>
      </c>
    </row>
    <row r="2334" spans="1:24">
      <c r="A2334" s="24">
        <v>2333</v>
      </c>
      <c r="B2334" s="25" t="s">
        <v>60</v>
      </c>
      <c r="C2334" s="25" t="s">
        <v>96</v>
      </c>
      <c r="D2334" s="26">
        <v>43555</v>
      </c>
      <c r="E2334" s="27">
        <v>43555</v>
      </c>
      <c r="F2334" s="27">
        <v>43525</v>
      </c>
      <c r="G2334" s="27">
        <v>44798</v>
      </c>
      <c r="H2334" s="28">
        <v>3.4054794520547946</v>
      </c>
      <c r="I2334" s="29">
        <v>25</v>
      </c>
      <c r="J2334" s="30">
        <v>0.05</v>
      </c>
      <c r="K2334" s="29">
        <v>3.7999999999999999E-2</v>
      </c>
      <c r="L2334" s="31">
        <v>29327302</v>
      </c>
      <c r="M2334" s="32" t="s">
        <v>2189</v>
      </c>
      <c r="N2334" s="29">
        <v>798</v>
      </c>
      <c r="O2334" s="29">
        <v>87</v>
      </c>
      <c r="P2334" s="29">
        <v>95.2</v>
      </c>
      <c r="Q2334" s="29">
        <v>127</v>
      </c>
      <c r="R2334" s="29">
        <v>95.3</v>
      </c>
      <c r="S2334" s="33">
        <v>1.0504201680671672E-3</v>
      </c>
      <c r="T2334" s="34">
        <v>29358107.989495799</v>
      </c>
      <c r="U2334" s="34">
        <v>3799180.4733584784</v>
      </c>
      <c r="V2334" s="35">
        <v>25558927.516137321</v>
      </c>
      <c r="W2334" s="24">
        <v>0</v>
      </c>
      <c r="X2334" s="35">
        <v>25558927.516137321</v>
      </c>
    </row>
    <row r="2335" spans="1:24">
      <c r="A2335" s="24">
        <v>2334</v>
      </c>
      <c r="B2335" s="25" t="s">
        <v>60</v>
      </c>
      <c r="C2335" s="25" t="s">
        <v>97</v>
      </c>
      <c r="D2335" s="26">
        <v>43555</v>
      </c>
      <c r="E2335" s="27">
        <v>43555</v>
      </c>
      <c r="F2335" s="27">
        <v>43525</v>
      </c>
      <c r="G2335" s="27">
        <v>44798</v>
      </c>
      <c r="H2335" s="28">
        <v>3.4054794520547946</v>
      </c>
      <c r="I2335" s="29">
        <v>25</v>
      </c>
      <c r="J2335" s="30">
        <v>0.05</v>
      </c>
      <c r="K2335" s="29">
        <v>3.7999999999999999E-2</v>
      </c>
      <c r="L2335" s="31">
        <v>1517250</v>
      </c>
      <c r="M2335" s="32" t="s">
        <v>1941</v>
      </c>
      <c r="N2335" s="29">
        <v>674</v>
      </c>
      <c r="O2335" s="29">
        <v>87</v>
      </c>
      <c r="P2335" s="29">
        <v>106.1</v>
      </c>
      <c r="Q2335" s="29">
        <v>127</v>
      </c>
      <c r="R2335" s="29">
        <v>122.8</v>
      </c>
      <c r="S2335" s="33">
        <v>0.15739868049010372</v>
      </c>
      <c r="T2335" s="34">
        <v>1756063.1479736099</v>
      </c>
      <c r="U2335" s="34">
        <v>227249.00474352186</v>
      </c>
      <c r="V2335" s="35">
        <v>1528814.1432300881</v>
      </c>
      <c r="W2335" s="24">
        <v>0</v>
      </c>
      <c r="X2335" s="35">
        <v>1528814.1432300881</v>
      </c>
    </row>
    <row r="2336" spans="1:24">
      <c r="A2336" s="24">
        <v>2335</v>
      </c>
      <c r="B2336" s="25" t="s">
        <v>60</v>
      </c>
      <c r="C2336" s="25" t="s">
        <v>98</v>
      </c>
      <c r="D2336" s="26">
        <v>43555</v>
      </c>
      <c r="E2336" s="27">
        <v>43555</v>
      </c>
      <c r="F2336" s="27">
        <v>43525</v>
      </c>
      <c r="G2336" s="27">
        <v>44798</v>
      </c>
      <c r="H2336" s="28">
        <v>3.4054794520547946</v>
      </c>
      <c r="I2336" s="29">
        <v>25</v>
      </c>
      <c r="J2336" s="30">
        <v>0.05</v>
      </c>
      <c r="K2336" s="29">
        <v>3.7999999999999999E-2</v>
      </c>
      <c r="L2336" s="31">
        <v>312900</v>
      </c>
      <c r="M2336" s="32" t="s">
        <v>2189</v>
      </c>
      <c r="N2336" s="29">
        <v>798</v>
      </c>
      <c r="O2336" s="29">
        <v>87</v>
      </c>
      <c r="P2336" s="29">
        <v>95.2</v>
      </c>
      <c r="Q2336" s="29">
        <v>127</v>
      </c>
      <c r="R2336" s="29">
        <v>95.3</v>
      </c>
      <c r="S2336" s="33">
        <v>1.0504201680671672E-3</v>
      </c>
      <c r="T2336" s="34">
        <v>313228.67647058825</v>
      </c>
      <c r="U2336" s="34">
        <v>40534.365217566476</v>
      </c>
      <c r="V2336" s="35">
        <v>272694.31125302176</v>
      </c>
      <c r="W2336" s="24">
        <v>0</v>
      </c>
      <c r="X2336" s="35">
        <v>272694.31125302176</v>
      </c>
    </row>
    <row r="2337" spans="1:24">
      <c r="A2337" s="24">
        <v>2336</v>
      </c>
      <c r="B2337" s="25" t="s">
        <v>60</v>
      </c>
      <c r="C2337" s="25" t="s">
        <v>99</v>
      </c>
      <c r="D2337" s="26">
        <v>43555</v>
      </c>
      <c r="E2337" s="27">
        <v>43555</v>
      </c>
      <c r="F2337" s="27">
        <v>43525</v>
      </c>
      <c r="G2337" s="27">
        <v>44798</v>
      </c>
      <c r="H2337" s="28">
        <v>3.4054794520547946</v>
      </c>
      <c r="I2337" s="29">
        <v>25</v>
      </c>
      <c r="J2337" s="30">
        <v>0.05</v>
      </c>
      <c r="K2337" s="29">
        <v>3.7999999999999999E-2</v>
      </c>
      <c r="L2337" s="31">
        <v>1174950</v>
      </c>
      <c r="M2337" s="32" t="s">
        <v>2189</v>
      </c>
      <c r="N2337" s="29">
        <v>798</v>
      </c>
      <c r="O2337" s="29">
        <v>87</v>
      </c>
      <c r="P2337" s="29">
        <v>95.2</v>
      </c>
      <c r="Q2337" s="29">
        <v>127</v>
      </c>
      <c r="R2337" s="29">
        <v>95.3</v>
      </c>
      <c r="S2337" s="33">
        <v>1.0504201680671672E-3</v>
      </c>
      <c r="T2337" s="34">
        <v>1176184.1911764706</v>
      </c>
      <c r="U2337" s="34">
        <v>152207.90160556004</v>
      </c>
      <c r="V2337" s="35">
        <v>1023976.2895709106</v>
      </c>
      <c r="W2337" s="24">
        <v>0</v>
      </c>
      <c r="X2337" s="35">
        <v>1023976.2895709106</v>
      </c>
    </row>
    <row r="2338" spans="1:24">
      <c r="A2338" s="24">
        <v>2337</v>
      </c>
      <c r="B2338" s="25" t="s">
        <v>60</v>
      </c>
      <c r="C2338" s="25" t="s">
        <v>100</v>
      </c>
      <c r="D2338" s="26">
        <v>43555</v>
      </c>
      <c r="E2338" s="27">
        <v>43555</v>
      </c>
      <c r="F2338" s="27">
        <v>43525</v>
      </c>
      <c r="G2338" s="27">
        <v>44798</v>
      </c>
      <c r="H2338" s="28">
        <v>3.4054794520547946</v>
      </c>
      <c r="I2338" s="29">
        <v>25</v>
      </c>
      <c r="J2338" s="30">
        <v>0.05</v>
      </c>
      <c r="K2338" s="29">
        <v>3.7999999999999999E-2</v>
      </c>
      <c r="L2338" s="31">
        <v>582750</v>
      </c>
      <c r="M2338" s="32" t="s">
        <v>1973</v>
      </c>
      <c r="N2338" s="29">
        <v>690</v>
      </c>
      <c r="O2338" s="29">
        <v>87</v>
      </c>
      <c r="P2338" s="29">
        <v>111</v>
      </c>
      <c r="Q2338" s="29">
        <v>127</v>
      </c>
      <c r="R2338" s="29">
        <v>145.69999999999999</v>
      </c>
      <c r="S2338" s="33">
        <v>0.31261261261261253</v>
      </c>
      <c r="T2338" s="34">
        <v>764925</v>
      </c>
      <c r="U2338" s="34">
        <v>98987.582054794519</v>
      </c>
      <c r="V2338" s="35">
        <v>665937.41794520547</v>
      </c>
      <c r="W2338" s="24">
        <v>0</v>
      </c>
      <c r="X2338" s="35">
        <v>665937.41794520547</v>
      </c>
    </row>
    <row r="2339" spans="1:24">
      <c r="A2339" s="24">
        <v>2338</v>
      </c>
      <c r="B2339" s="25" t="s">
        <v>60</v>
      </c>
      <c r="C2339" s="25" t="s">
        <v>101</v>
      </c>
      <c r="D2339" s="26">
        <v>43555</v>
      </c>
      <c r="E2339" s="27">
        <v>43555</v>
      </c>
      <c r="F2339" s="27">
        <v>43525</v>
      </c>
      <c r="G2339" s="27">
        <v>44798</v>
      </c>
      <c r="H2339" s="28">
        <v>3.4054794520547946</v>
      </c>
      <c r="I2339" s="29">
        <v>25</v>
      </c>
      <c r="J2339" s="30">
        <v>0.05</v>
      </c>
      <c r="K2339" s="29">
        <v>3.7999999999999999E-2</v>
      </c>
      <c r="L2339" s="31">
        <v>9976171</v>
      </c>
      <c r="M2339" s="32" t="s">
        <v>2189</v>
      </c>
      <c r="N2339" s="29">
        <v>798</v>
      </c>
      <c r="O2339" s="29">
        <v>87</v>
      </c>
      <c r="P2339" s="29">
        <v>95.2</v>
      </c>
      <c r="Q2339" s="29">
        <v>127</v>
      </c>
      <c r="R2339" s="29">
        <v>95.3</v>
      </c>
      <c r="S2339" s="33">
        <v>1.0504201680671672E-3</v>
      </c>
      <c r="T2339" s="34">
        <v>9986650.1712184865</v>
      </c>
      <c r="U2339" s="34">
        <v>1292354.6142118738</v>
      </c>
      <c r="V2339" s="35">
        <v>8694295.5570066124</v>
      </c>
      <c r="W2339" s="24">
        <v>0</v>
      </c>
      <c r="X2339" s="35">
        <v>8694295.5570066124</v>
      </c>
    </row>
    <row r="2340" spans="1:24">
      <c r="A2340" s="24">
        <v>2339</v>
      </c>
      <c r="B2340" s="25" t="s">
        <v>60</v>
      </c>
      <c r="C2340" s="25" t="s">
        <v>102</v>
      </c>
      <c r="D2340" s="26">
        <v>43555</v>
      </c>
      <c r="E2340" s="27">
        <v>43555</v>
      </c>
      <c r="F2340" s="27">
        <v>43525</v>
      </c>
      <c r="G2340" s="27">
        <v>44798</v>
      </c>
      <c r="H2340" s="28">
        <v>3.4054794520547946</v>
      </c>
      <c r="I2340" s="29">
        <v>25</v>
      </c>
      <c r="J2340" s="30">
        <v>0.05</v>
      </c>
      <c r="K2340" s="29">
        <v>3.7999999999999999E-2</v>
      </c>
      <c r="L2340" s="31">
        <v>21103901</v>
      </c>
      <c r="M2340" s="32" t="s">
        <v>2189</v>
      </c>
      <c r="N2340" s="29">
        <v>798</v>
      </c>
      <c r="O2340" s="29">
        <v>87</v>
      </c>
      <c r="P2340" s="29">
        <v>95.2</v>
      </c>
      <c r="Q2340" s="29">
        <v>127</v>
      </c>
      <c r="R2340" s="29">
        <v>95.3</v>
      </c>
      <c r="S2340" s="33">
        <v>1.0504201680671672E-3</v>
      </c>
      <c r="T2340" s="34">
        <v>21126068.963235293</v>
      </c>
      <c r="U2340" s="34">
        <v>2733886.9627656327</v>
      </c>
      <c r="V2340" s="35">
        <v>18392182.000469659</v>
      </c>
      <c r="W2340" s="24">
        <v>0</v>
      </c>
      <c r="X2340" s="35">
        <v>18392182.000469659</v>
      </c>
    </row>
    <row r="2341" spans="1:24">
      <c r="A2341" s="24">
        <v>2340</v>
      </c>
      <c r="B2341" s="25" t="s">
        <v>60</v>
      </c>
      <c r="C2341" s="25" t="s">
        <v>103</v>
      </c>
      <c r="D2341" s="26">
        <v>43555</v>
      </c>
      <c r="E2341" s="27">
        <v>43555</v>
      </c>
      <c r="F2341" s="27">
        <v>43525</v>
      </c>
      <c r="G2341" s="27">
        <v>44798</v>
      </c>
      <c r="H2341" s="28">
        <v>3.4054794520547946</v>
      </c>
      <c r="I2341" s="29">
        <v>25</v>
      </c>
      <c r="J2341" s="30">
        <v>0.05</v>
      </c>
      <c r="K2341" s="29">
        <v>3.7999999999999999E-2</v>
      </c>
      <c r="L2341" s="31">
        <v>580650</v>
      </c>
      <c r="M2341" s="32" t="s">
        <v>2189</v>
      </c>
      <c r="N2341" s="29">
        <v>798</v>
      </c>
      <c r="O2341" s="29">
        <v>87</v>
      </c>
      <c r="P2341" s="29">
        <v>95.2</v>
      </c>
      <c r="Q2341" s="29">
        <v>127</v>
      </c>
      <c r="R2341" s="29">
        <v>95.3</v>
      </c>
      <c r="S2341" s="33">
        <v>1.0504201680671672E-3</v>
      </c>
      <c r="T2341" s="34">
        <v>581259.92647058819</v>
      </c>
      <c r="U2341" s="34">
        <v>75219.811964141816</v>
      </c>
      <c r="V2341" s="35">
        <v>506040.11450644641</v>
      </c>
      <c r="W2341" s="24">
        <v>0</v>
      </c>
      <c r="X2341" s="35">
        <v>506040.11450644641</v>
      </c>
    </row>
    <row r="2342" spans="1:24">
      <c r="A2342" s="24">
        <v>2341</v>
      </c>
      <c r="B2342" s="25" t="s">
        <v>60</v>
      </c>
      <c r="C2342" s="25" t="s">
        <v>104</v>
      </c>
      <c r="D2342" s="26">
        <v>43555</v>
      </c>
      <c r="E2342" s="27">
        <v>43555</v>
      </c>
      <c r="F2342" s="27">
        <v>43525</v>
      </c>
      <c r="G2342" s="27">
        <v>44798</v>
      </c>
      <c r="H2342" s="28">
        <v>3.4054794520547946</v>
      </c>
      <c r="I2342" s="29">
        <v>25</v>
      </c>
      <c r="J2342" s="30">
        <v>0.05</v>
      </c>
      <c r="K2342" s="29">
        <v>3.7999999999999999E-2</v>
      </c>
      <c r="L2342" s="31">
        <v>175035</v>
      </c>
      <c r="M2342" s="32" t="s">
        <v>1877</v>
      </c>
      <c r="N2342" s="29">
        <v>642</v>
      </c>
      <c r="O2342" s="29">
        <v>87</v>
      </c>
      <c r="P2342" s="29">
        <v>79.5</v>
      </c>
      <c r="Q2342" s="29">
        <v>127</v>
      </c>
      <c r="R2342" s="29">
        <v>94</v>
      </c>
      <c r="S2342" s="33">
        <v>0.18238993710691823</v>
      </c>
      <c r="T2342" s="34">
        <v>206959.62264150943</v>
      </c>
      <c r="U2342" s="34">
        <v>26782.276207805633</v>
      </c>
      <c r="V2342" s="35">
        <v>180177.34643370379</v>
      </c>
      <c r="W2342" s="24">
        <v>0</v>
      </c>
      <c r="X2342" s="35">
        <v>180177.34643370379</v>
      </c>
    </row>
    <row r="2343" spans="1:24">
      <c r="A2343" s="24">
        <v>2342</v>
      </c>
      <c r="B2343" s="25" t="s">
        <v>60</v>
      </c>
      <c r="C2343" s="25" t="s">
        <v>105</v>
      </c>
      <c r="D2343" s="26">
        <v>43555</v>
      </c>
      <c r="E2343" s="27">
        <v>43555</v>
      </c>
      <c r="F2343" s="27">
        <v>43525</v>
      </c>
      <c r="G2343" s="27">
        <v>44798</v>
      </c>
      <c r="H2343" s="28">
        <v>3.4054794520547946</v>
      </c>
      <c r="I2343" s="29">
        <v>25</v>
      </c>
      <c r="J2343" s="30">
        <v>0.05</v>
      </c>
      <c r="K2343" s="29">
        <v>3.7999999999999999E-2</v>
      </c>
      <c r="L2343" s="31">
        <v>132796</v>
      </c>
      <c r="M2343" s="32" t="s">
        <v>2189</v>
      </c>
      <c r="N2343" s="29">
        <v>798</v>
      </c>
      <c r="O2343" s="29">
        <v>87</v>
      </c>
      <c r="P2343" s="29">
        <v>95.2</v>
      </c>
      <c r="Q2343" s="29">
        <v>127</v>
      </c>
      <c r="R2343" s="29">
        <v>95.3</v>
      </c>
      <c r="S2343" s="33">
        <v>1.0504201680671672E-3</v>
      </c>
      <c r="T2343" s="34">
        <v>132935.49159663866</v>
      </c>
      <c r="U2343" s="34">
        <v>17202.945233083919</v>
      </c>
      <c r="V2343" s="35">
        <v>115732.54636355475</v>
      </c>
      <c r="W2343" s="24">
        <v>0</v>
      </c>
      <c r="X2343" s="35">
        <v>115732.54636355475</v>
      </c>
    </row>
    <row r="2344" spans="1:24">
      <c r="A2344" s="24">
        <v>2343</v>
      </c>
      <c r="B2344" s="25" t="s">
        <v>60</v>
      </c>
      <c r="C2344" s="25" t="s">
        <v>106</v>
      </c>
      <c r="D2344" s="26">
        <v>43555</v>
      </c>
      <c r="E2344" s="27">
        <v>43555</v>
      </c>
      <c r="F2344" s="27">
        <v>43525</v>
      </c>
      <c r="G2344" s="27">
        <v>44798</v>
      </c>
      <c r="H2344" s="28">
        <v>3.4054794520547946</v>
      </c>
      <c r="I2344" s="29">
        <v>25</v>
      </c>
      <c r="J2344" s="30">
        <v>0.05</v>
      </c>
      <c r="K2344" s="29">
        <v>3.7999999999999999E-2</v>
      </c>
      <c r="L2344" s="31">
        <v>469552</v>
      </c>
      <c r="M2344" s="32" t="s">
        <v>1871</v>
      </c>
      <c r="N2344" s="29">
        <v>639</v>
      </c>
      <c r="O2344" s="29">
        <v>87</v>
      </c>
      <c r="P2344" s="29">
        <v>111.4</v>
      </c>
      <c r="Q2344" s="29">
        <v>127</v>
      </c>
      <c r="R2344" s="29">
        <v>116.2</v>
      </c>
      <c r="S2344" s="33">
        <v>4.3087971274685791E-2</v>
      </c>
      <c r="T2344" s="34">
        <v>489784.04308797128</v>
      </c>
      <c r="U2344" s="34">
        <v>63382.080797855437</v>
      </c>
      <c r="V2344" s="35">
        <v>426401.96229011583</v>
      </c>
      <c r="W2344" s="24">
        <v>0</v>
      </c>
      <c r="X2344" s="35">
        <v>426401.96229011583</v>
      </c>
    </row>
    <row r="2345" spans="1:24">
      <c r="A2345" s="24">
        <v>2344</v>
      </c>
      <c r="B2345" s="25" t="s">
        <v>60</v>
      </c>
      <c r="C2345" s="25" t="s">
        <v>110</v>
      </c>
      <c r="D2345" s="26">
        <v>43555</v>
      </c>
      <c r="E2345" s="27">
        <v>43555</v>
      </c>
      <c r="F2345" s="27">
        <v>43525</v>
      </c>
      <c r="G2345" s="27">
        <v>44798</v>
      </c>
      <c r="H2345" s="28">
        <v>3.4054794520547946</v>
      </c>
      <c r="I2345" s="29">
        <v>25</v>
      </c>
      <c r="J2345" s="30">
        <v>0.05</v>
      </c>
      <c r="K2345" s="29">
        <v>3.7999999999999999E-2</v>
      </c>
      <c r="L2345" s="31">
        <v>16789210</v>
      </c>
      <c r="M2345" s="32" t="s">
        <v>1939</v>
      </c>
      <c r="N2345" s="29">
        <v>673</v>
      </c>
      <c r="O2345" s="29">
        <v>87</v>
      </c>
      <c r="P2345" s="29">
        <v>96.3</v>
      </c>
      <c r="Q2345" s="29">
        <v>127</v>
      </c>
      <c r="R2345" s="29">
        <v>104.3</v>
      </c>
      <c r="S2345" s="33">
        <v>8.3073727933541022E-2</v>
      </c>
      <c r="T2345" s="34">
        <v>18183952.263759084</v>
      </c>
      <c r="U2345" s="34">
        <v>2353152.8800723194</v>
      </c>
      <c r="V2345" s="35">
        <v>15830799.383686764</v>
      </c>
      <c r="W2345" s="24">
        <v>0</v>
      </c>
      <c r="X2345" s="35">
        <v>15830799.383686764</v>
      </c>
    </row>
    <row r="2346" spans="1:24">
      <c r="A2346" s="24">
        <v>2345</v>
      </c>
      <c r="B2346" s="25" t="s">
        <v>60</v>
      </c>
      <c r="C2346" s="25" t="s">
        <v>86</v>
      </c>
      <c r="D2346" s="26">
        <v>43555</v>
      </c>
      <c r="E2346" s="27">
        <v>43555</v>
      </c>
      <c r="F2346" s="27">
        <v>43525</v>
      </c>
      <c r="G2346" s="27">
        <v>44798</v>
      </c>
      <c r="H2346" s="28">
        <v>3.4054794520547946</v>
      </c>
      <c r="I2346" s="29">
        <v>25</v>
      </c>
      <c r="J2346" s="30">
        <v>0.05</v>
      </c>
      <c r="K2346" s="29">
        <v>3.7999999999999999E-2</v>
      </c>
      <c r="L2346" s="31">
        <v>892500</v>
      </c>
      <c r="M2346" s="32" t="s">
        <v>2189</v>
      </c>
      <c r="N2346" s="29">
        <v>798</v>
      </c>
      <c r="O2346" s="29">
        <v>87</v>
      </c>
      <c r="P2346" s="29">
        <v>95.2</v>
      </c>
      <c r="Q2346" s="29">
        <v>127</v>
      </c>
      <c r="R2346" s="29">
        <v>95.3</v>
      </c>
      <c r="S2346" s="33">
        <v>1.0504201680671672E-3</v>
      </c>
      <c r="T2346" s="34">
        <v>893437.5</v>
      </c>
      <c r="U2346" s="34">
        <v>115618.15582191781</v>
      </c>
      <c r="V2346" s="35">
        <v>777819.34417808219</v>
      </c>
      <c r="W2346" s="24">
        <v>0</v>
      </c>
      <c r="X2346" s="35">
        <v>777819.34417808219</v>
      </c>
    </row>
    <row r="2347" spans="1:24">
      <c r="A2347" s="24">
        <v>2346</v>
      </c>
      <c r="B2347" s="25" t="s">
        <v>60</v>
      </c>
      <c r="C2347" s="25" t="s">
        <v>90</v>
      </c>
      <c r="D2347" s="26">
        <v>43555</v>
      </c>
      <c r="E2347" s="27">
        <v>43555</v>
      </c>
      <c r="F2347" s="27">
        <v>43525</v>
      </c>
      <c r="G2347" s="27">
        <v>44798</v>
      </c>
      <c r="H2347" s="28">
        <v>3.4054794520547946</v>
      </c>
      <c r="I2347" s="29">
        <v>25</v>
      </c>
      <c r="J2347" s="30">
        <v>0.05</v>
      </c>
      <c r="K2347" s="29">
        <v>3.7999999999999999E-2</v>
      </c>
      <c r="L2347" s="31">
        <v>472500</v>
      </c>
      <c r="M2347" s="32" t="s">
        <v>2189</v>
      </c>
      <c r="N2347" s="29">
        <v>798</v>
      </c>
      <c r="O2347" s="29">
        <v>87</v>
      </c>
      <c r="P2347" s="29">
        <v>95.2</v>
      </c>
      <c r="Q2347" s="29">
        <v>127</v>
      </c>
      <c r="R2347" s="29">
        <v>95.3</v>
      </c>
      <c r="S2347" s="33">
        <v>1.0504201680671672E-3</v>
      </c>
      <c r="T2347" s="34">
        <v>472996.32352941175</v>
      </c>
      <c r="U2347" s="34">
        <v>61209.611905721191</v>
      </c>
      <c r="V2347" s="35">
        <v>411786.71162369056</v>
      </c>
      <c r="W2347" s="24">
        <v>0</v>
      </c>
      <c r="X2347" s="35">
        <v>411786.71162369056</v>
      </c>
    </row>
    <row r="2348" spans="1:24">
      <c r="A2348" s="24">
        <v>2347</v>
      </c>
      <c r="B2348" s="25" t="s">
        <v>60</v>
      </c>
      <c r="C2348" s="25" t="s">
        <v>91</v>
      </c>
      <c r="D2348" s="26">
        <v>43555</v>
      </c>
      <c r="E2348" s="27">
        <v>43555</v>
      </c>
      <c r="F2348" s="27">
        <v>43525</v>
      </c>
      <c r="G2348" s="27">
        <v>44798</v>
      </c>
      <c r="H2348" s="28">
        <v>3.4054794520547946</v>
      </c>
      <c r="I2348" s="29">
        <v>25</v>
      </c>
      <c r="J2348" s="30">
        <v>0.05</v>
      </c>
      <c r="K2348" s="29">
        <v>3.7999999999999999E-2</v>
      </c>
      <c r="L2348" s="31">
        <v>637760</v>
      </c>
      <c r="M2348" s="32" t="s">
        <v>2189</v>
      </c>
      <c r="N2348" s="29">
        <v>798</v>
      </c>
      <c r="O2348" s="29">
        <v>87</v>
      </c>
      <c r="P2348" s="29">
        <v>95.2</v>
      </c>
      <c r="Q2348" s="29">
        <v>127</v>
      </c>
      <c r="R2348" s="29">
        <v>95.3</v>
      </c>
      <c r="S2348" s="33">
        <v>1.0504201680671672E-3</v>
      </c>
      <c r="T2348" s="34">
        <v>638429.91596638656</v>
      </c>
      <c r="U2348" s="34">
        <v>82618.07849522274</v>
      </c>
      <c r="V2348" s="35">
        <v>555811.83747116383</v>
      </c>
      <c r="W2348" s="24">
        <v>0</v>
      </c>
      <c r="X2348" s="35">
        <v>555811.83747116383</v>
      </c>
    </row>
    <row r="2349" spans="1:24">
      <c r="A2349" s="24">
        <v>2348</v>
      </c>
      <c r="B2349" s="25" t="s">
        <v>60</v>
      </c>
      <c r="C2349" s="25" t="s">
        <v>92</v>
      </c>
      <c r="D2349" s="26">
        <v>43555</v>
      </c>
      <c r="E2349" s="27">
        <v>43555</v>
      </c>
      <c r="F2349" s="27">
        <v>43525</v>
      </c>
      <c r="G2349" s="27">
        <v>44798</v>
      </c>
      <c r="H2349" s="28">
        <v>3.4054794520547946</v>
      </c>
      <c r="I2349" s="29">
        <v>25</v>
      </c>
      <c r="J2349" s="30">
        <v>0.05</v>
      </c>
      <c r="K2349" s="29">
        <v>3.7999999999999999E-2</v>
      </c>
      <c r="L2349" s="31">
        <v>21044329</v>
      </c>
      <c r="M2349" s="32" t="s">
        <v>2189</v>
      </c>
      <c r="N2349" s="29">
        <v>798</v>
      </c>
      <c r="O2349" s="29">
        <v>87</v>
      </c>
      <c r="P2349" s="29">
        <v>95.2</v>
      </c>
      <c r="Q2349" s="29">
        <v>127</v>
      </c>
      <c r="R2349" s="29">
        <v>95.3</v>
      </c>
      <c r="S2349" s="33">
        <v>1.0504201680671672E-3</v>
      </c>
      <c r="T2349" s="34">
        <v>21066434.387605041</v>
      </c>
      <c r="U2349" s="34">
        <v>2726169.7585318806</v>
      </c>
      <c r="V2349" s="35">
        <v>18340264.629073162</v>
      </c>
      <c r="W2349" s="24">
        <v>0</v>
      </c>
      <c r="X2349" s="35">
        <v>18340264.629073162</v>
      </c>
    </row>
    <row r="2350" spans="1:24">
      <c r="A2350" s="24">
        <v>2349</v>
      </c>
      <c r="B2350" s="25" t="s">
        <v>60</v>
      </c>
      <c r="C2350" s="25" t="s">
        <v>93</v>
      </c>
      <c r="D2350" s="26">
        <v>43555</v>
      </c>
      <c r="E2350" s="27">
        <v>43555</v>
      </c>
      <c r="F2350" s="27">
        <v>43525</v>
      </c>
      <c r="G2350" s="27">
        <v>44798</v>
      </c>
      <c r="H2350" s="28">
        <v>3.4054794520547946</v>
      </c>
      <c r="I2350" s="29">
        <v>25</v>
      </c>
      <c r="J2350" s="30">
        <v>0.05</v>
      </c>
      <c r="K2350" s="29">
        <v>3.7999999999999999E-2</v>
      </c>
      <c r="L2350" s="31">
        <v>969266</v>
      </c>
      <c r="M2350" s="32" t="s">
        <v>2189</v>
      </c>
      <c r="N2350" s="29">
        <v>798</v>
      </c>
      <c r="O2350" s="29">
        <v>87</v>
      </c>
      <c r="P2350" s="29">
        <v>95.2</v>
      </c>
      <c r="Q2350" s="29">
        <v>127</v>
      </c>
      <c r="R2350" s="29">
        <v>95.3</v>
      </c>
      <c r="S2350" s="33">
        <v>1.0504201680671672E-3</v>
      </c>
      <c r="T2350" s="34">
        <v>970284.13655462186</v>
      </c>
      <c r="U2350" s="34">
        <v>125562.74220827674</v>
      </c>
      <c r="V2350" s="35">
        <v>844721.3943463451</v>
      </c>
      <c r="W2350" s="24">
        <v>0</v>
      </c>
      <c r="X2350" s="35">
        <v>844721.3943463451</v>
      </c>
    </row>
    <row r="2351" spans="1:24">
      <c r="A2351" s="24">
        <v>2350</v>
      </c>
      <c r="B2351" s="25" t="s">
        <v>60</v>
      </c>
      <c r="C2351" s="25" t="s">
        <v>94</v>
      </c>
      <c r="D2351" s="26">
        <v>43555</v>
      </c>
      <c r="E2351" s="27">
        <v>43555</v>
      </c>
      <c r="F2351" s="27">
        <v>43525</v>
      </c>
      <c r="G2351" s="27">
        <v>44798</v>
      </c>
      <c r="H2351" s="28">
        <v>3.4054794520547946</v>
      </c>
      <c r="I2351" s="29">
        <v>25</v>
      </c>
      <c r="J2351" s="30">
        <v>0.05</v>
      </c>
      <c r="K2351" s="29">
        <v>3.7999999999999999E-2</v>
      </c>
      <c r="L2351" s="31">
        <v>735000</v>
      </c>
      <c r="M2351" s="32" t="s">
        <v>2189</v>
      </c>
      <c r="N2351" s="29">
        <v>798</v>
      </c>
      <c r="O2351" s="29">
        <v>87</v>
      </c>
      <c r="P2351" s="29">
        <v>95.2</v>
      </c>
      <c r="Q2351" s="29">
        <v>127</v>
      </c>
      <c r="R2351" s="29">
        <v>95.3</v>
      </c>
      <c r="S2351" s="33">
        <v>1.0504201680671672E-3</v>
      </c>
      <c r="T2351" s="34">
        <v>735772.0588235294</v>
      </c>
      <c r="U2351" s="34">
        <v>95214.951853344071</v>
      </c>
      <c r="V2351" s="35">
        <v>640557.1069701853</v>
      </c>
      <c r="W2351" s="24">
        <v>0</v>
      </c>
      <c r="X2351" s="35">
        <v>640557.1069701853</v>
      </c>
    </row>
    <row r="2352" spans="1:24">
      <c r="A2352" s="24">
        <v>2351</v>
      </c>
      <c r="B2352" s="25" t="s">
        <v>60</v>
      </c>
      <c r="C2352" s="25" t="s">
        <v>95</v>
      </c>
      <c r="D2352" s="26">
        <v>43555</v>
      </c>
      <c r="E2352" s="27">
        <v>43555</v>
      </c>
      <c r="F2352" s="27">
        <v>43525</v>
      </c>
      <c r="G2352" s="27">
        <v>44798</v>
      </c>
      <c r="H2352" s="28">
        <v>3.4054794520547946</v>
      </c>
      <c r="I2352" s="29">
        <v>25</v>
      </c>
      <c r="J2352" s="30">
        <v>0.05</v>
      </c>
      <c r="K2352" s="29">
        <v>3.7999999999999999E-2</v>
      </c>
      <c r="L2352" s="31">
        <v>126000</v>
      </c>
      <c r="M2352" s="32" t="s">
        <v>2189</v>
      </c>
      <c r="N2352" s="29">
        <v>798</v>
      </c>
      <c r="O2352" s="29">
        <v>87</v>
      </c>
      <c r="P2352" s="29">
        <v>95.2</v>
      </c>
      <c r="Q2352" s="29">
        <v>127</v>
      </c>
      <c r="R2352" s="29">
        <v>95.3</v>
      </c>
      <c r="S2352" s="33">
        <v>1.0504201680671672E-3</v>
      </c>
      <c r="T2352" s="34">
        <v>126132.35294117648</v>
      </c>
      <c r="U2352" s="34">
        <v>16322.563174858986</v>
      </c>
      <c r="V2352" s="35">
        <v>109809.7897663175</v>
      </c>
      <c r="W2352" s="24">
        <v>0</v>
      </c>
      <c r="X2352" s="35">
        <v>109809.7897663175</v>
      </c>
    </row>
    <row r="2353" spans="1:24">
      <c r="A2353" s="24">
        <v>2352</v>
      </c>
      <c r="B2353" s="25" t="s">
        <v>60</v>
      </c>
      <c r="C2353" s="25" t="s">
        <v>96</v>
      </c>
      <c r="D2353" s="26">
        <v>43555</v>
      </c>
      <c r="E2353" s="27">
        <v>43555</v>
      </c>
      <c r="F2353" s="27">
        <v>43525</v>
      </c>
      <c r="G2353" s="27">
        <v>44798</v>
      </c>
      <c r="H2353" s="28">
        <v>3.4054794520547946</v>
      </c>
      <c r="I2353" s="29">
        <v>25</v>
      </c>
      <c r="J2353" s="30">
        <v>0.05</v>
      </c>
      <c r="K2353" s="29">
        <v>3.7999999999999999E-2</v>
      </c>
      <c r="L2353" s="31">
        <v>29327302</v>
      </c>
      <c r="M2353" s="32" t="s">
        <v>2189</v>
      </c>
      <c r="N2353" s="29">
        <v>798</v>
      </c>
      <c r="O2353" s="29">
        <v>87</v>
      </c>
      <c r="P2353" s="29">
        <v>95.2</v>
      </c>
      <c r="Q2353" s="29">
        <v>127</v>
      </c>
      <c r="R2353" s="29">
        <v>95.3</v>
      </c>
      <c r="S2353" s="33">
        <v>1.0504201680671672E-3</v>
      </c>
      <c r="T2353" s="34">
        <v>29358107.989495799</v>
      </c>
      <c r="U2353" s="34">
        <v>3799180.4733584784</v>
      </c>
      <c r="V2353" s="35">
        <v>25558927.516137321</v>
      </c>
      <c r="W2353" s="24">
        <v>0</v>
      </c>
      <c r="X2353" s="35">
        <v>25558927.516137321</v>
      </c>
    </row>
    <row r="2354" spans="1:24">
      <c r="A2354" s="24">
        <v>2353</v>
      </c>
      <c r="B2354" s="25" t="s">
        <v>60</v>
      </c>
      <c r="C2354" s="25" t="s">
        <v>97</v>
      </c>
      <c r="D2354" s="26">
        <v>43555</v>
      </c>
      <c r="E2354" s="27">
        <v>43555</v>
      </c>
      <c r="F2354" s="27">
        <v>43525</v>
      </c>
      <c r="G2354" s="27">
        <v>44798</v>
      </c>
      <c r="H2354" s="28">
        <v>3.4054794520547946</v>
      </c>
      <c r="I2354" s="29">
        <v>25</v>
      </c>
      <c r="J2354" s="30">
        <v>0.05</v>
      </c>
      <c r="K2354" s="29">
        <v>3.7999999999999999E-2</v>
      </c>
      <c r="L2354" s="31">
        <v>1517250</v>
      </c>
      <c r="M2354" s="32" t="s">
        <v>1941</v>
      </c>
      <c r="N2354" s="29">
        <v>674</v>
      </c>
      <c r="O2354" s="29">
        <v>87</v>
      </c>
      <c r="P2354" s="29">
        <v>106.1</v>
      </c>
      <c r="Q2354" s="29">
        <v>127</v>
      </c>
      <c r="R2354" s="29">
        <v>122.8</v>
      </c>
      <c r="S2354" s="33">
        <v>0.15739868049010372</v>
      </c>
      <c r="T2354" s="34">
        <v>1756063.1479736099</v>
      </c>
      <c r="U2354" s="34">
        <v>227249.00474352186</v>
      </c>
      <c r="V2354" s="35">
        <v>1528814.1432300881</v>
      </c>
      <c r="W2354" s="24">
        <v>0</v>
      </c>
      <c r="X2354" s="35">
        <v>1528814.1432300881</v>
      </c>
    </row>
    <row r="2355" spans="1:24">
      <c r="A2355" s="24">
        <v>2354</v>
      </c>
      <c r="B2355" s="25" t="s">
        <v>60</v>
      </c>
      <c r="C2355" s="25" t="s">
        <v>98</v>
      </c>
      <c r="D2355" s="26">
        <v>43555</v>
      </c>
      <c r="E2355" s="27">
        <v>43555</v>
      </c>
      <c r="F2355" s="27">
        <v>43525</v>
      </c>
      <c r="G2355" s="27">
        <v>44798</v>
      </c>
      <c r="H2355" s="28">
        <v>3.4054794520547946</v>
      </c>
      <c r="I2355" s="29">
        <v>25</v>
      </c>
      <c r="J2355" s="30">
        <v>0.05</v>
      </c>
      <c r="K2355" s="29">
        <v>3.7999999999999999E-2</v>
      </c>
      <c r="L2355" s="31">
        <v>312900</v>
      </c>
      <c r="M2355" s="32" t="s">
        <v>2189</v>
      </c>
      <c r="N2355" s="29">
        <v>798</v>
      </c>
      <c r="O2355" s="29">
        <v>87</v>
      </c>
      <c r="P2355" s="29">
        <v>95.2</v>
      </c>
      <c r="Q2355" s="29">
        <v>127</v>
      </c>
      <c r="R2355" s="29">
        <v>95.3</v>
      </c>
      <c r="S2355" s="33">
        <v>1.0504201680671672E-3</v>
      </c>
      <c r="T2355" s="34">
        <v>313228.67647058825</v>
      </c>
      <c r="U2355" s="34">
        <v>40534.365217566476</v>
      </c>
      <c r="V2355" s="35">
        <v>272694.31125302176</v>
      </c>
      <c r="W2355" s="24">
        <v>0</v>
      </c>
      <c r="X2355" s="35">
        <v>272694.31125302176</v>
      </c>
    </row>
    <row r="2356" spans="1:24">
      <c r="A2356" s="24">
        <v>2355</v>
      </c>
      <c r="B2356" s="25" t="s">
        <v>60</v>
      </c>
      <c r="C2356" s="25" t="s">
        <v>99</v>
      </c>
      <c r="D2356" s="26">
        <v>43555</v>
      </c>
      <c r="E2356" s="27">
        <v>43555</v>
      </c>
      <c r="F2356" s="27">
        <v>43525</v>
      </c>
      <c r="G2356" s="27">
        <v>44798</v>
      </c>
      <c r="H2356" s="28">
        <v>3.4054794520547946</v>
      </c>
      <c r="I2356" s="29">
        <v>25</v>
      </c>
      <c r="J2356" s="30">
        <v>0.05</v>
      </c>
      <c r="K2356" s="29">
        <v>3.7999999999999999E-2</v>
      </c>
      <c r="L2356" s="31">
        <v>1174950</v>
      </c>
      <c r="M2356" s="32" t="s">
        <v>2189</v>
      </c>
      <c r="N2356" s="29">
        <v>798</v>
      </c>
      <c r="O2356" s="29">
        <v>87</v>
      </c>
      <c r="P2356" s="29">
        <v>95.2</v>
      </c>
      <c r="Q2356" s="29">
        <v>127</v>
      </c>
      <c r="R2356" s="29">
        <v>95.3</v>
      </c>
      <c r="S2356" s="33">
        <v>1.0504201680671672E-3</v>
      </c>
      <c r="T2356" s="34">
        <v>1176184.1911764706</v>
      </c>
      <c r="U2356" s="34">
        <v>152207.90160556004</v>
      </c>
      <c r="V2356" s="35">
        <v>1023976.2895709106</v>
      </c>
      <c r="W2356" s="24">
        <v>0</v>
      </c>
      <c r="X2356" s="35">
        <v>1023976.2895709106</v>
      </c>
    </row>
    <row r="2357" spans="1:24">
      <c r="A2357" s="24">
        <v>2356</v>
      </c>
      <c r="B2357" s="25" t="s">
        <v>60</v>
      </c>
      <c r="C2357" s="25" t="s">
        <v>100</v>
      </c>
      <c r="D2357" s="26">
        <v>43555</v>
      </c>
      <c r="E2357" s="27">
        <v>43555</v>
      </c>
      <c r="F2357" s="27">
        <v>43525</v>
      </c>
      <c r="G2357" s="27">
        <v>44798</v>
      </c>
      <c r="H2357" s="28">
        <v>3.4054794520547946</v>
      </c>
      <c r="I2357" s="29">
        <v>25</v>
      </c>
      <c r="J2357" s="30">
        <v>0.05</v>
      </c>
      <c r="K2357" s="29">
        <v>3.7999999999999999E-2</v>
      </c>
      <c r="L2357" s="31">
        <v>582750</v>
      </c>
      <c r="M2357" s="32" t="s">
        <v>1973</v>
      </c>
      <c r="N2357" s="29">
        <v>690</v>
      </c>
      <c r="O2357" s="29">
        <v>87</v>
      </c>
      <c r="P2357" s="29">
        <v>111</v>
      </c>
      <c r="Q2357" s="29">
        <v>127</v>
      </c>
      <c r="R2357" s="29">
        <v>145.69999999999999</v>
      </c>
      <c r="S2357" s="33">
        <v>0.31261261261261253</v>
      </c>
      <c r="T2357" s="34">
        <v>764925</v>
      </c>
      <c r="U2357" s="34">
        <v>98987.582054794519</v>
      </c>
      <c r="V2357" s="35">
        <v>665937.41794520547</v>
      </c>
      <c r="W2357" s="24">
        <v>0</v>
      </c>
      <c r="X2357" s="35">
        <v>665937.41794520547</v>
      </c>
    </row>
    <row r="2358" spans="1:24">
      <c r="A2358" s="24">
        <v>2357</v>
      </c>
      <c r="B2358" s="25" t="s">
        <v>60</v>
      </c>
      <c r="C2358" s="25" t="s">
        <v>101</v>
      </c>
      <c r="D2358" s="26">
        <v>43555</v>
      </c>
      <c r="E2358" s="27">
        <v>43555</v>
      </c>
      <c r="F2358" s="27">
        <v>43525</v>
      </c>
      <c r="G2358" s="27">
        <v>44798</v>
      </c>
      <c r="H2358" s="28">
        <v>3.4054794520547946</v>
      </c>
      <c r="I2358" s="29">
        <v>25</v>
      </c>
      <c r="J2358" s="30">
        <v>0.05</v>
      </c>
      <c r="K2358" s="29">
        <v>3.7999999999999999E-2</v>
      </c>
      <c r="L2358" s="31">
        <v>9976171</v>
      </c>
      <c r="M2358" s="32" t="s">
        <v>2189</v>
      </c>
      <c r="N2358" s="29">
        <v>798</v>
      </c>
      <c r="O2358" s="29">
        <v>87</v>
      </c>
      <c r="P2358" s="29">
        <v>95.2</v>
      </c>
      <c r="Q2358" s="29">
        <v>127</v>
      </c>
      <c r="R2358" s="29">
        <v>95.3</v>
      </c>
      <c r="S2358" s="33">
        <v>1.0504201680671672E-3</v>
      </c>
      <c r="T2358" s="34">
        <v>9986650.1712184865</v>
      </c>
      <c r="U2358" s="34">
        <v>1292354.6142118738</v>
      </c>
      <c r="V2358" s="35">
        <v>8694295.5570066124</v>
      </c>
      <c r="W2358" s="24">
        <v>0</v>
      </c>
      <c r="X2358" s="35">
        <v>8694295.5570066124</v>
      </c>
    </row>
    <row r="2359" spans="1:24">
      <c r="A2359" s="24">
        <v>2358</v>
      </c>
      <c r="B2359" s="25" t="s">
        <v>60</v>
      </c>
      <c r="C2359" s="25" t="s">
        <v>102</v>
      </c>
      <c r="D2359" s="26">
        <v>43555</v>
      </c>
      <c r="E2359" s="27">
        <v>43555</v>
      </c>
      <c r="F2359" s="27">
        <v>43525</v>
      </c>
      <c r="G2359" s="27">
        <v>44798</v>
      </c>
      <c r="H2359" s="28">
        <v>3.4054794520547946</v>
      </c>
      <c r="I2359" s="29">
        <v>25</v>
      </c>
      <c r="J2359" s="30">
        <v>0.05</v>
      </c>
      <c r="K2359" s="29">
        <v>3.7999999999999999E-2</v>
      </c>
      <c r="L2359" s="31">
        <v>21103901</v>
      </c>
      <c r="M2359" s="32" t="s">
        <v>2189</v>
      </c>
      <c r="N2359" s="29">
        <v>798</v>
      </c>
      <c r="O2359" s="29">
        <v>87</v>
      </c>
      <c r="P2359" s="29">
        <v>95.2</v>
      </c>
      <c r="Q2359" s="29">
        <v>127</v>
      </c>
      <c r="R2359" s="29">
        <v>95.3</v>
      </c>
      <c r="S2359" s="33">
        <v>1.0504201680671672E-3</v>
      </c>
      <c r="T2359" s="34">
        <v>21126068.963235293</v>
      </c>
      <c r="U2359" s="34">
        <v>2733886.9627656327</v>
      </c>
      <c r="V2359" s="35">
        <v>18392182.000469659</v>
      </c>
      <c r="W2359" s="24">
        <v>0</v>
      </c>
      <c r="X2359" s="35">
        <v>18392182.000469659</v>
      </c>
    </row>
    <row r="2360" spans="1:24">
      <c r="A2360" s="24">
        <v>2359</v>
      </c>
      <c r="B2360" s="25" t="s">
        <v>60</v>
      </c>
      <c r="C2360" s="25" t="s">
        <v>103</v>
      </c>
      <c r="D2360" s="26">
        <v>43555</v>
      </c>
      <c r="E2360" s="27">
        <v>43555</v>
      </c>
      <c r="F2360" s="27">
        <v>43525</v>
      </c>
      <c r="G2360" s="27">
        <v>44798</v>
      </c>
      <c r="H2360" s="28">
        <v>3.4054794520547946</v>
      </c>
      <c r="I2360" s="29">
        <v>25</v>
      </c>
      <c r="J2360" s="30">
        <v>0.05</v>
      </c>
      <c r="K2360" s="29">
        <v>3.7999999999999999E-2</v>
      </c>
      <c r="L2360" s="31">
        <v>580650</v>
      </c>
      <c r="M2360" s="32" t="s">
        <v>2189</v>
      </c>
      <c r="N2360" s="29">
        <v>798</v>
      </c>
      <c r="O2360" s="29">
        <v>87</v>
      </c>
      <c r="P2360" s="29">
        <v>95.2</v>
      </c>
      <c r="Q2360" s="29">
        <v>127</v>
      </c>
      <c r="R2360" s="29">
        <v>95.3</v>
      </c>
      <c r="S2360" s="33">
        <v>1.0504201680671672E-3</v>
      </c>
      <c r="T2360" s="34">
        <v>581259.92647058819</v>
      </c>
      <c r="U2360" s="34">
        <v>75219.811964141816</v>
      </c>
      <c r="V2360" s="35">
        <v>506040.11450644641</v>
      </c>
      <c r="W2360" s="24">
        <v>0</v>
      </c>
      <c r="X2360" s="35">
        <v>506040.11450644641</v>
      </c>
    </row>
    <row r="2361" spans="1:24">
      <c r="A2361" s="24">
        <v>2360</v>
      </c>
      <c r="B2361" s="25" t="s">
        <v>60</v>
      </c>
      <c r="C2361" s="25" t="s">
        <v>104</v>
      </c>
      <c r="D2361" s="26">
        <v>43555</v>
      </c>
      <c r="E2361" s="27">
        <v>43555</v>
      </c>
      <c r="F2361" s="27">
        <v>43525</v>
      </c>
      <c r="G2361" s="27">
        <v>44798</v>
      </c>
      <c r="H2361" s="28">
        <v>3.4054794520547946</v>
      </c>
      <c r="I2361" s="29">
        <v>25</v>
      </c>
      <c r="J2361" s="30">
        <v>0.05</v>
      </c>
      <c r="K2361" s="29">
        <v>3.7999999999999999E-2</v>
      </c>
      <c r="L2361" s="31">
        <v>175035</v>
      </c>
      <c r="M2361" s="32" t="s">
        <v>1877</v>
      </c>
      <c r="N2361" s="29">
        <v>642</v>
      </c>
      <c r="O2361" s="29">
        <v>87</v>
      </c>
      <c r="P2361" s="29">
        <v>79.5</v>
      </c>
      <c r="Q2361" s="29">
        <v>127</v>
      </c>
      <c r="R2361" s="29">
        <v>94</v>
      </c>
      <c r="S2361" s="33">
        <v>0.18238993710691823</v>
      </c>
      <c r="T2361" s="34">
        <v>206959.62264150943</v>
      </c>
      <c r="U2361" s="34">
        <v>26782.276207805633</v>
      </c>
      <c r="V2361" s="35">
        <v>180177.34643370379</v>
      </c>
      <c r="W2361" s="24">
        <v>0</v>
      </c>
      <c r="X2361" s="35">
        <v>180177.34643370379</v>
      </c>
    </row>
    <row r="2362" spans="1:24">
      <c r="A2362" s="24">
        <v>2361</v>
      </c>
      <c r="B2362" s="25" t="s">
        <v>60</v>
      </c>
      <c r="C2362" s="25" t="s">
        <v>105</v>
      </c>
      <c r="D2362" s="26">
        <v>43555</v>
      </c>
      <c r="E2362" s="27">
        <v>43555</v>
      </c>
      <c r="F2362" s="27">
        <v>43525</v>
      </c>
      <c r="G2362" s="27">
        <v>44798</v>
      </c>
      <c r="H2362" s="28">
        <v>3.4054794520547946</v>
      </c>
      <c r="I2362" s="29">
        <v>25</v>
      </c>
      <c r="J2362" s="30">
        <v>0.05</v>
      </c>
      <c r="K2362" s="29">
        <v>3.7999999999999999E-2</v>
      </c>
      <c r="L2362" s="31">
        <v>132796</v>
      </c>
      <c r="M2362" s="32" t="s">
        <v>2189</v>
      </c>
      <c r="N2362" s="29">
        <v>798</v>
      </c>
      <c r="O2362" s="29">
        <v>87</v>
      </c>
      <c r="P2362" s="29">
        <v>95.2</v>
      </c>
      <c r="Q2362" s="29">
        <v>127</v>
      </c>
      <c r="R2362" s="29">
        <v>95.3</v>
      </c>
      <c r="S2362" s="33">
        <v>1.0504201680671672E-3</v>
      </c>
      <c r="T2362" s="34">
        <v>132935.49159663866</v>
      </c>
      <c r="U2362" s="34">
        <v>17202.945233083919</v>
      </c>
      <c r="V2362" s="35">
        <v>115732.54636355475</v>
      </c>
      <c r="W2362" s="24">
        <v>0</v>
      </c>
      <c r="X2362" s="35">
        <v>115732.54636355475</v>
      </c>
    </row>
    <row r="2363" spans="1:24">
      <c r="A2363" s="24">
        <v>2362</v>
      </c>
      <c r="B2363" s="25" t="s">
        <v>60</v>
      </c>
      <c r="C2363" s="25" t="s">
        <v>106</v>
      </c>
      <c r="D2363" s="26">
        <v>43555</v>
      </c>
      <c r="E2363" s="27">
        <v>43555</v>
      </c>
      <c r="F2363" s="27">
        <v>43525</v>
      </c>
      <c r="G2363" s="27">
        <v>44798</v>
      </c>
      <c r="H2363" s="28">
        <v>3.4054794520547946</v>
      </c>
      <c r="I2363" s="29">
        <v>25</v>
      </c>
      <c r="J2363" s="30">
        <v>0.05</v>
      </c>
      <c r="K2363" s="29">
        <v>3.7999999999999999E-2</v>
      </c>
      <c r="L2363" s="31">
        <v>469552</v>
      </c>
      <c r="M2363" s="32" t="s">
        <v>1871</v>
      </c>
      <c r="N2363" s="29">
        <v>639</v>
      </c>
      <c r="O2363" s="29">
        <v>87</v>
      </c>
      <c r="P2363" s="29">
        <v>111.4</v>
      </c>
      <c r="Q2363" s="29">
        <v>127</v>
      </c>
      <c r="R2363" s="29">
        <v>116.2</v>
      </c>
      <c r="S2363" s="33">
        <v>4.3087971274685791E-2</v>
      </c>
      <c r="T2363" s="34">
        <v>489784.04308797128</v>
      </c>
      <c r="U2363" s="34">
        <v>63382.080797855437</v>
      </c>
      <c r="V2363" s="35">
        <v>426401.96229011583</v>
      </c>
      <c r="W2363" s="24">
        <v>0</v>
      </c>
      <c r="X2363" s="35">
        <v>426401.96229011583</v>
      </c>
    </row>
    <row r="2364" spans="1:24">
      <c r="A2364" s="24">
        <v>2363</v>
      </c>
      <c r="B2364" s="25" t="s">
        <v>60</v>
      </c>
      <c r="C2364" s="25" t="s">
        <v>110</v>
      </c>
      <c r="D2364" s="26">
        <v>43555</v>
      </c>
      <c r="E2364" s="27">
        <v>43555</v>
      </c>
      <c r="F2364" s="27">
        <v>43525</v>
      </c>
      <c r="G2364" s="27">
        <v>44798</v>
      </c>
      <c r="H2364" s="28">
        <v>3.4054794520547946</v>
      </c>
      <c r="I2364" s="29">
        <v>25</v>
      </c>
      <c r="J2364" s="30">
        <v>0.05</v>
      </c>
      <c r="K2364" s="29">
        <v>3.7999999999999999E-2</v>
      </c>
      <c r="L2364" s="31">
        <v>16789210</v>
      </c>
      <c r="M2364" s="32" t="s">
        <v>1939</v>
      </c>
      <c r="N2364" s="29">
        <v>673</v>
      </c>
      <c r="O2364" s="29">
        <v>87</v>
      </c>
      <c r="P2364" s="29">
        <v>96.3</v>
      </c>
      <c r="Q2364" s="29">
        <v>127</v>
      </c>
      <c r="R2364" s="29">
        <v>104.3</v>
      </c>
      <c r="S2364" s="33">
        <v>8.3073727933541022E-2</v>
      </c>
      <c r="T2364" s="34">
        <v>18183952.263759084</v>
      </c>
      <c r="U2364" s="34">
        <v>2353152.8800723194</v>
      </c>
      <c r="V2364" s="35">
        <v>15830799.383686764</v>
      </c>
      <c r="W2364" s="24">
        <v>0</v>
      </c>
      <c r="X2364" s="35">
        <v>15830799.383686764</v>
      </c>
    </row>
    <row r="2365" spans="1:24">
      <c r="A2365" s="24">
        <v>2364</v>
      </c>
      <c r="B2365" s="25" t="s">
        <v>60</v>
      </c>
      <c r="C2365" s="25" t="s">
        <v>86</v>
      </c>
      <c r="D2365" s="26">
        <v>43555</v>
      </c>
      <c r="E2365" s="27">
        <v>43555</v>
      </c>
      <c r="F2365" s="27">
        <v>43525</v>
      </c>
      <c r="G2365" s="27">
        <v>44798</v>
      </c>
      <c r="H2365" s="28">
        <v>3.4054794520547946</v>
      </c>
      <c r="I2365" s="29">
        <v>25</v>
      </c>
      <c r="J2365" s="30">
        <v>0.05</v>
      </c>
      <c r="K2365" s="29">
        <v>3.7999999999999999E-2</v>
      </c>
      <c r="L2365" s="31">
        <v>892500</v>
      </c>
      <c r="M2365" s="32" t="s">
        <v>2189</v>
      </c>
      <c r="N2365" s="29">
        <v>798</v>
      </c>
      <c r="O2365" s="29">
        <v>87</v>
      </c>
      <c r="P2365" s="29">
        <v>95.2</v>
      </c>
      <c r="Q2365" s="29">
        <v>127</v>
      </c>
      <c r="R2365" s="29">
        <v>95.3</v>
      </c>
      <c r="S2365" s="33">
        <v>1.0504201680671672E-3</v>
      </c>
      <c r="T2365" s="34">
        <v>893437.5</v>
      </c>
      <c r="U2365" s="34">
        <v>115618.15582191781</v>
      </c>
      <c r="V2365" s="35">
        <v>777819.34417808219</v>
      </c>
      <c r="W2365" s="24">
        <v>0</v>
      </c>
      <c r="X2365" s="35">
        <v>777819.34417808219</v>
      </c>
    </row>
    <row r="2366" spans="1:24">
      <c r="A2366" s="24">
        <v>2365</v>
      </c>
      <c r="B2366" s="25" t="s">
        <v>60</v>
      </c>
      <c r="C2366" s="25" t="s">
        <v>90</v>
      </c>
      <c r="D2366" s="26">
        <v>43555</v>
      </c>
      <c r="E2366" s="27">
        <v>43555</v>
      </c>
      <c r="F2366" s="27">
        <v>43525</v>
      </c>
      <c r="G2366" s="27">
        <v>44798</v>
      </c>
      <c r="H2366" s="28">
        <v>3.4054794520547946</v>
      </c>
      <c r="I2366" s="29">
        <v>25</v>
      </c>
      <c r="J2366" s="30">
        <v>0.05</v>
      </c>
      <c r="K2366" s="29">
        <v>3.7999999999999999E-2</v>
      </c>
      <c r="L2366" s="31">
        <v>472500</v>
      </c>
      <c r="M2366" s="32" t="s">
        <v>2189</v>
      </c>
      <c r="N2366" s="29">
        <v>798</v>
      </c>
      <c r="O2366" s="29">
        <v>87</v>
      </c>
      <c r="P2366" s="29">
        <v>95.2</v>
      </c>
      <c r="Q2366" s="29">
        <v>127</v>
      </c>
      <c r="R2366" s="29">
        <v>95.3</v>
      </c>
      <c r="S2366" s="33">
        <v>1.0504201680671672E-3</v>
      </c>
      <c r="T2366" s="34">
        <v>472996.32352941175</v>
      </c>
      <c r="U2366" s="34">
        <v>61209.611905721191</v>
      </c>
      <c r="V2366" s="35">
        <v>411786.71162369056</v>
      </c>
      <c r="W2366" s="24">
        <v>0</v>
      </c>
      <c r="X2366" s="35">
        <v>411786.71162369056</v>
      </c>
    </row>
    <row r="2367" spans="1:24">
      <c r="A2367" s="24">
        <v>2366</v>
      </c>
      <c r="B2367" s="25" t="s">
        <v>60</v>
      </c>
      <c r="C2367" s="25" t="s">
        <v>91</v>
      </c>
      <c r="D2367" s="26">
        <v>43555</v>
      </c>
      <c r="E2367" s="27">
        <v>43555</v>
      </c>
      <c r="F2367" s="27">
        <v>43525</v>
      </c>
      <c r="G2367" s="27">
        <v>44798</v>
      </c>
      <c r="H2367" s="28">
        <v>3.4054794520547946</v>
      </c>
      <c r="I2367" s="29">
        <v>25</v>
      </c>
      <c r="J2367" s="30">
        <v>0.05</v>
      </c>
      <c r="K2367" s="29">
        <v>3.7999999999999999E-2</v>
      </c>
      <c r="L2367" s="31">
        <v>637760</v>
      </c>
      <c r="M2367" s="32" t="s">
        <v>2189</v>
      </c>
      <c r="N2367" s="29">
        <v>798</v>
      </c>
      <c r="O2367" s="29">
        <v>87</v>
      </c>
      <c r="P2367" s="29">
        <v>95.2</v>
      </c>
      <c r="Q2367" s="29">
        <v>127</v>
      </c>
      <c r="R2367" s="29">
        <v>95.3</v>
      </c>
      <c r="S2367" s="33">
        <v>1.0504201680671672E-3</v>
      </c>
      <c r="T2367" s="34">
        <v>638429.91596638656</v>
      </c>
      <c r="U2367" s="34">
        <v>82618.07849522274</v>
      </c>
      <c r="V2367" s="35">
        <v>555811.83747116383</v>
      </c>
      <c r="W2367" s="24">
        <v>0</v>
      </c>
      <c r="X2367" s="35">
        <v>555811.83747116383</v>
      </c>
    </row>
    <row r="2368" spans="1:24">
      <c r="A2368" s="24">
        <v>2367</v>
      </c>
      <c r="B2368" s="25" t="s">
        <v>60</v>
      </c>
      <c r="C2368" s="25" t="s">
        <v>92</v>
      </c>
      <c r="D2368" s="26">
        <v>43555</v>
      </c>
      <c r="E2368" s="27">
        <v>43555</v>
      </c>
      <c r="F2368" s="27">
        <v>43525</v>
      </c>
      <c r="G2368" s="27">
        <v>44798</v>
      </c>
      <c r="H2368" s="28">
        <v>3.4054794520547946</v>
      </c>
      <c r="I2368" s="29">
        <v>25</v>
      </c>
      <c r="J2368" s="30">
        <v>0.05</v>
      </c>
      <c r="K2368" s="29">
        <v>3.7999999999999999E-2</v>
      </c>
      <c r="L2368" s="31">
        <v>21044329</v>
      </c>
      <c r="M2368" s="32" t="s">
        <v>2189</v>
      </c>
      <c r="N2368" s="29">
        <v>798</v>
      </c>
      <c r="O2368" s="29">
        <v>87</v>
      </c>
      <c r="P2368" s="29">
        <v>95.2</v>
      </c>
      <c r="Q2368" s="29">
        <v>127</v>
      </c>
      <c r="R2368" s="29">
        <v>95.3</v>
      </c>
      <c r="S2368" s="33">
        <v>1.0504201680671672E-3</v>
      </c>
      <c r="T2368" s="34">
        <v>21066434.387605041</v>
      </c>
      <c r="U2368" s="34">
        <v>2726169.7585318806</v>
      </c>
      <c r="V2368" s="35">
        <v>18340264.629073162</v>
      </c>
      <c r="W2368" s="24">
        <v>0</v>
      </c>
      <c r="X2368" s="35">
        <v>18340264.629073162</v>
      </c>
    </row>
    <row r="2369" spans="1:24">
      <c r="A2369" s="24">
        <v>2368</v>
      </c>
      <c r="B2369" s="25" t="s">
        <v>60</v>
      </c>
      <c r="C2369" s="25" t="s">
        <v>93</v>
      </c>
      <c r="D2369" s="26">
        <v>43555</v>
      </c>
      <c r="E2369" s="27">
        <v>43555</v>
      </c>
      <c r="F2369" s="27">
        <v>43525</v>
      </c>
      <c r="G2369" s="27">
        <v>44798</v>
      </c>
      <c r="H2369" s="28">
        <v>3.4054794520547946</v>
      </c>
      <c r="I2369" s="29">
        <v>25</v>
      </c>
      <c r="J2369" s="30">
        <v>0.05</v>
      </c>
      <c r="K2369" s="29">
        <v>3.7999999999999999E-2</v>
      </c>
      <c r="L2369" s="31">
        <v>969266</v>
      </c>
      <c r="M2369" s="32" t="s">
        <v>2189</v>
      </c>
      <c r="N2369" s="29">
        <v>798</v>
      </c>
      <c r="O2369" s="29">
        <v>87</v>
      </c>
      <c r="P2369" s="29">
        <v>95.2</v>
      </c>
      <c r="Q2369" s="29">
        <v>127</v>
      </c>
      <c r="R2369" s="29">
        <v>95.3</v>
      </c>
      <c r="S2369" s="33">
        <v>1.0504201680671672E-3</v>
      </c>
      <c r="T2369" s="34">
        <v>970284.13655462186</v>
      </c>
      <c r="U2369" s="34">
        <v>125562.74220827674</v>
      </c>
      <c r="V2369" s="35">
        <v>844721.3943463451</v>
      </c>
      <c r="W2369" s="24">
        <v>0</v>
      </c>
      <c r="X2369" s="35">
        <v>844721.3943463451</v>
      </c>
    </row>
    <row r="2370" spans="1:24">
      <c r="A2370" s="24">
        <v>2369</v>
      </c>
      <c r="B2370" s="25" t="s">
        <v>60</v>
      </c>
      <c r="C2370" s="25" t="s">
        <v>94</v>
      </c>
      <c r="D2370" s="26">
        <v>43555</v>
      </c>
      <c r="E2370" s="27">
        <v>43555</v>
      </c>
      <c r="F2370" s="27">
        <v>43525</v>
      </c>
      <c r="G2370" s="27">
        <v>44798</v>
      </c>
      <c r="H2370" s="28">
        <v>3.4054794520547946</v>
      </c>
      <c r="I2370" s="29">
        <v>25</v>
      </c>
      <c r="J2370" s="30">
        <v>0.05</v>
      </c>
      <c r="K2370" s="29">
        <v>3.7999999999999999E-2</v>
      </c>
      <c r="L2370" s="31">
        <v>735000</v>
      </c>
      <c r="M2370" s="32" t="s">
        <v>2189</v>
      </c>
      <c r="N2370" s="29">
        <v>798</v>
      </c>
      <c r="O2370" s="29">
        <v>87</v>
      </c>
      <c r="P2370" s="29">
        <v>95.2</v>
      </c>
      <c r="Q2370" s="29">
        <v>127</v>
      </c>
      <c r="R2370" s="29">
        <v>95.3</v>
      </c>
      <c r="S2370" s="33">
        <v>1.0504201680671672E-3</v>
      </c>
      <c r="T2370" s="34">
        <v>735772.0588235294</v>
      </c>
      <c r="U2370" s="34">
        <v>95214.951853344071</v>
      </c>
      <c r="V2370" s="35">
        <v>640557.1069701853</v>
      </c>
      <c r="W2370" s="24">
        <v>0</v>
      </c>
      <c r="X2370" s="35">
        <v>640557.1069701853</v>
      </c>
    </row>
    <row r="2371" spans="1:24">
      <c r="A2371" s="24">
        <v>2370</v>
      </c>
      <c r="B2371" s="25" t="s">
        <v>60</v>
      </c>
      <c r="C2371" s="25" t="s">
        <v>95</v>
      </c>
      <c r="D2371" s="26">
        <v>43555</v>
      </c>
      <c r="E2371" s="27">
        <v>43555</v>
      </c>
      <c r="F2371" s="27">
        <v>43525</v>
      </c>
      <c r="G2371" s="27">
        <v>44798</v>
      </c>
      <c r="H2371" s="28">
        <v>3.4054794520547946</v>
      </c>
      <c r="I2371" s="29">
        <v>25</v>
      </c>
      <c r="J2371" s="30">
        <v>0.05</v>
      </c>
      <c r="K2371" s="29">
        <v>3.7999999999999999E-2</v>
      </c>
      <c r="L2371" s="31">
        <v>126000</v>
      </c>
      <c r="M2371" s="32" t="s">
        <v>2189</v>
      </c>
      <c r="N2371" s="29">
        <v>798</v>
      </c>
      <c r="O2371" s="29">
        <v>87</v>
      </c>
      <c r="P2371" s="29">
        <v>95.2</v>
      </c>
      <c r="Q2371" s="29">
        <v>127</v>
      </c>
      <c r="R2371" s="29">
        <v>95.3</v>
      </c>
      <c r="S2371" s="33">
        <v>1.0504201680671672E-3</v>
      </c>
      <c r="T2371" s="34">
        <v>126132.35294117648</v>
      </c>
      <c r="U2371" s="34">
        <v>16322.563174858986</v>
      </c>
      <c r="V2371" s="35">
        <v>109809.7897663175</v>
      </c>
      <c r="W2371" s="24">
        <v>0</v>
      </c>
      <c r="X2371" s="35">
        <v>109809.7897663175</v>
      </c>
    </row>
    <row r="2372" spans="1:24">
      <c r="A2372" s="24">
        <v>2371</v>
      </c>
      <c r="B2372" s="25" t="s">
        <v>60</v>
      </c>
      <c r="C2372" s="25" t="s">
        <v>96</v>
      </c>
      <c r="D2372" s="26">
        <v>43555</v>
      </c>
      <c r="E2372" s="27">
        <v>43555</v>
      </c>
      <c r="F2372" s="27">
        <v>43525</v>
      </c>
      <c r="G2372" s="27">
        <v>44798</v>
      </c>
      <c r="H2372" s="28">
        <v>3.4054794520547946</v>
      </c>
      <c r="I2372" s="29">
        <v>25</v>
      </c>
      <c r="J2372" s="30">
        <v>0.05</v>
      </c>
      <c r="K2372" s="29">
        <v>3.7999999999999999E-2</v>
      </c>
      <c r="L2372" s="31">
        <v>29327302</v>
      </c>
      <c r="M2372" s="32" t="s">
        <v>2189</v>
      </c>
      <c r="N2372" s="29">
        <v>798</v>
      </c>
      <c r="O2372" s="29">
        <v>87</v>
      </c>
      <c r="P2372" s="29">
        <v>95.2</v>
      </c>
      <c r="Q2372" s="29">
        <v>127</v>
      </c>
      <c r="R2372" s="29">
        <v>95.3</v>
      </c>
      <c r="S2372" s="33">
        <v>1.0504201680671672E-3</v>
      </c>
      <c r="T2372" s="34">
        <v>29358107.989495799</v>
      </c>
      <c r="U2372" s="34">
        <v>3799180.4733584784</v>
      </c>
      <c r="V2372" s="35">
        <v>25558927.516137321</v>
      </c>
      <c r="W2372" s="24">
        <v>0</v>
      </c>
      <c r="X2372" s="35">
        <v>25558927.516137321</v>
      </c>
    </row>
    <row r="2373" spans="1:24">
      <c r="A2373" s="24">
        <v>2372</v>
      </c>
      <c r="B2373" s="25" t="s">
        <v>60</v>
      </c>
      <c r="C2373" s="25" t="s">
        <v>97</v>
      </c>
      <c r="D2373" s="26">
        <v>43555</v>
      </c>
      <c r="E2373" s="27">
        <v>43555</v>
      </c>
      <c r="F2373" s="27">
        <v>43525</v>
      </c>
      <c r="G2373" s="27">
        <v>44798</v>
      </c>
      <c r="H2373" s="28">
        <v>3.4054794520547946</v>
      </c>
      <c r="I2373" s="29">
        <v>25</v>
      </c>
      <c r="J2373" s="30">
        <v>0.05</v>
      </c>
      <c r="K2373" s="29">
        <v>3.7999999999999999E-2</v>
      </c>
      <c r="L2373" s="31">
        <v>1517250</v>
      </c>
      <c r="M2373" s="32" t="s">
        <v>1941</v>
      </c>
      <c r="N2373" s="29">
        <v>674</v>
      </c>
      <c r="O2373" s="29">
        <v>87</v>
      </c>
      <c r="P2373" s="29">
        <v>106.1</v>
      </c>
      <c r="Q2373" s="29">
        <v>127</v>
      </c>
      <c r="R2373" s="29">
        <v>122.8</v>
      </c>
      <c r="S2373" s="33">
        <v>0.15739868049010372</v>
      </c>
      <c r="T2373" s="34">
        <v>1756063.1479736099</v>
      </c>
      <c r="U2373" s="34">
        <v>227249.00474352186</v>
      </c>
      <c r="V2373" s="35">
        <v>1528814.1432300881</v>
      </c>
      <c r="W2373" s="24">
        <v>0</v>
      </c>
      <c r="X2373" s="35">
        <v>1528814.1432300881</v>
      </c>
    </row>
    <row r="2374" spans="1:24">
      <c r="A2374" s="24">
        <v>2373</v>
      </c>
      <c r="B2374" s="25" t="s">
        <v>60</v>
      </c>
      <c r="C2374" s="25" t="s">
        <v>98</v>
      </c>
      <c r="D2374" s="26">
        <v>43555</v>
      </c>
      <c r="E2374" s="27">
        <v>43555</v>
      </c>
      <c r="F2374" s="27">
        <v>43525</v>
      </c>
      <c r="G2374" s="27">
        <v>44798</v>
      </c>
      <c r="H2374" s="28">
        <v>3.4054794520547946</v>
      </c>
      <c r="I2374" s="29">
        <v>25</v>
      </c>
      <c r="J2374" s="30">
        <v>0.05</v>
      </c>
      <c r="K2374" s="29">
        <v>3.7999999999999999E-2</v>
      </c>
      <c r="L2374" s="31">
        <v>312900</v>
      </c>
      <c r="M2374" s="32" t="s">
        <v>2189</v>
      </c>
      <c r="N2374" s="29">
        <v>798</v>
      </c>
      <c r="O2374" s="29">
        <v>87</v>
      </c>
      <c r="P2374" s="29">
        <v>95.2</v>
      </c>
      <c r="Q2374" s="29">
        <v>127</v>
      </c>
      <c r="R2374" s="29">
        <v>95.3</v>
      </c>
      <c r="S2374" s="33">
        <v>1.0504201680671672E-3</v>
      </c>
      <c r="T2374" s="34">
        <v>313228.67647058825</v>
      </c>
      <c r="U2374" s="34">
        <v>40534.365217566476</v>
      </c>
      <c r="V2374" s="35">
        <v>272694.31125302176</v>
      </c>
      <c r="W2374" s="24">
        <v>0</v>
      </c>
      <c r="X2374" s="35">
        <v>272694.31125302176</v>
      </c>
    </row>
    <row r="2375" spans="1:24">
      <c r="A2375" s="24">
        <v>2374</v>
      </c>
      <c r="B2375" s="25" t="s">
        <v>60</v>
      </c>
      <c r="C2375" s="25" t="s">
        <v>99</v>
      </c>
      <c r="D2375" s="26">
        <v>43555</v>
      </c>
      <c r="E2375" s="27">
        <v>43555</v>
      </c>
      <c r="F2375" s="27">
        <v>43525</v>
      </c>
      <c r="G2375" s="27">
        <v>44798</v>
      </c>
      <c r="H2375" s="28">
        <v>3.4054794520547946</v>
      </c>
      <c r="I2375" s="29">
        <v>25</v>
      </c>
      <c r="J2375" s="30">
        <v>0.05</v>
      </c>
      <c r="K2375" s="29">
        <v>3.7999999999999999E-2</v>
      </c>
      <c r="L2375" s="31">
        <v>1174950</v>
      </c>
      <c r="M2375" s="32" t="s">
        <v>2189</v>
      </c>
      <c r="N2375" s="29">
        <v>798</v>
      </c>
      <c r="O2375" s="29">
        <v>87</v>
      </c>
      <c r="P2375" s="29">
        <v>95.2</v>
      </c>
      <c r="Q2375" s="29">
        <v>127</v>
      </c>
      <c r="R2375" s="29">
        <v>95.3</v>
      </c>
      <c r="S2375" s="33">
        <v>1.0504201680671672E-3</v>
      </c>
      <c r="T2375" s="34">
        <v>1176184.1911764706</v>
      </c>
      <c r="U2375" s="34">
        <v>152207.90160556004</v>
      </c>
      <c r="V2375" s="35">
        <v>1023976.2895709106</v>
      </c>
      <c r="W2375" s="24">
        <v>0</v>
      </c>
      <c r="X2375" s="35">
        <v>1023976.2895709106</v>
      </c>
    </row>
    <row r="2376" spans="1:24">
      <c r="A2376" s="24">
        <v>2375</v>
      </c>
      <c r="B2376" s="25" t="s">
        <v>60</v>
      </c>
      <c r="C2376" s="25" t="s">
        <v>100</v>
      </c>
      <c r="D2376" s="26">
        <v>43555</v>
      </c>
      <c r="E2376" s="27">
        <v>43555</v>
      </c>
      <c r="F2376" s="27">
        <v>43525</v>
      </c>
      <c r="G2376" s="27">
        <v>44798</v>
      </c>
      <c r="H2376" s="28">
        <v>3.4054794520547946</v>
      </c>
      <c r="I2376" s="29">
        <v>25</v>
      </c>
      <c r="J2376" s="30">
        <v>0.05</v>
      </c>
      <c r="K2376" s="29">
        <v>3.7999999999999999E-2</v>
      </c>
      <c r="L2376" s="31">
        <v>582750</v>
      </c>
      <c r="M2376" s="32" t="s">
        <v>1973</v>
      </c>
      <c r="N2376" s="29">
        <v>690</v>
      </c>
      <c r="O2376" s="29">
        <v>87</v>
      </c>
      <c r="P2376" s="29">
        <v>111</v>
      </c>
      <c r="Q2376" s="29">
        <v>127</v>
      </c>
      <c r="R2376" s="29">
        <v>145.69999999999999</v>
      </c>
      <c r="S2376" s="33">
        <v>0.31261261261261253</v>
      </c>
      <c r="T2376" s="34">
        <v>764925</v>
      </c>
      <c r="U2376" s="34">
        <v>98987.582054794519</v>
      </c>
      <c r="V2376" s="35">
        <v>665937.41794520547</v>
      </c>
      <c r="W2376" s="24">
        <v>0</v>
      </c>
      <c r="X2376" s="35">
        <v>665937.41794520547</v>
      </c>
    </row>
    <row r="2377" spans="1:24">
      <c r="A2377" s="24">
        <v>2376</v>
      </c>
      <c r="B2377" s="25" t="s">
        <v>60</v>
      </c>
      <c r="C2377" s="25" t="s">
        <v>101</v>
      </c>
      <c r="D2377" s="26">
        <v>43555</v>
      </c>
      <c r="E2377" s="27">
        <v>43555</v>
      </c>
      <c r="F2377" s="27">
        <v>43525</v>
      </c>
      <c r="G2377" s="27">
        <v>44798</v>
      </c>
      <c r="H2377" s="28">
        <v>3.4054794520547946</v>
      </c>
      <c r="I2377" s="29">
        <v>25</v>
      </c>
      <c r="J2377" s="30">
        <v>0.05</v>
      </c>
      <c r="K2377" s="29">
        <v>3.7999999999999999E-2</v>
      </c>
      <c r="L2377" s="31">
        <v>9976171</v>
      </c>
      <c r="M2377" s="32" t="s">
        <v>2189</v>
      </c>
      <c r="N2377" s="29">
        <v>798</v>
      </c>
      <c r="O2377" s="29">
        <v>87</v>
      </c>
      <c r="P2377" s="29">
        <v>95.2</v>
      </c>
      <c r="Q2377" s="29">
        <v>127</v>
      </c>
      <c r="R2377" s="29">
        <v>95.3</v>
      </c>
      <c r="S2377" s="33">
        <v>1.0504201680671672E-3</v>
      </c>
      <c r="T2377" s="34">
        <v>9986650.1712184865</v>
      </c>
      <c r="U2377" s="34">
        <v>1292354.6142118738</v>
      </c>
      <c r="V2377" s="35">
        <v>8694295.5570066124</v>
      </c>
      <c r="W2377" s="24">
        <v>0</v>
      </c>
      <c r="X2377" s="35">
        <v>8694295.5570066124</v>
      </c>
    </row>
    <row r="2378" spans="1:24">
      <c r="A2378" s="24">
        <v>2377</v>
      </c>
      <c r="B2378" s="25" t="s">
        <v>60</v>
      </c>
      <c r="C2378" s="25" t="s">
        <v>102</v>
      </c>
      <c r="D2378" s="26">
        <v>43555</v>
      </c>
      <c r="E2378" s="27">
        <v>43555</v>
      </c>
      <c r="F2378" s="27">
        <v>43525</v>
      </c>
      <c r="G2378" s="27">
        <v>44798</v>
      </c>
      <c r="H2378" s="28">
        <v>3.4054794520547946</v>
      </c>
      <c r="I2378" s="29">
        <v>25</v>
      </c>
      <c r="J2378" s="30">
        <v>0.05</v>
      </c>
      <c r="K2378" s="29">
        <v>3.7999999999999999E-2</v>
      </c>
      <c r="L2378" s="31">
        <v>21103901</v>
      </c>
      <c r="M2378" s="32" t="s">
        <v>2189</v>
      </c>
      <c r="N2378" s="29">
        <v>798</v>
      </c>
      <c r="O2378" s="29">
        <v>87</v>
      </c>
      <c r="P2378" s="29">
        <v>95.2</v>
      </c>
      <c r="Q2378" s="29">
        <v>127</v>
      </c>
      <c r="R2378" s="29">
        <v>95.3</v>
      </c>
      <c r="S2378" s="33">
        <v>1.0504201680671672E-3</v>
      </c>
      <c r="T2378" s="34">
        <v>21126068.963235293</v>
      </c>
      <c r="U2378" s="34">
        <v>2733886.9627656327</v>
      </c>
      <c r="V2378" s="35">
        <v>18392182.000469659</v>
      </c>
      <c r="W2378" s="24">
        <v>0</v>
      </c>
      <c r="X2378" s="35">
        <v>18392182.000469659</v>
      </c>
    </row>
    <row r="2379" spans="1:24">
      <c r="A2379" s="24">
        <v>2378</v>
      </c>
      <c r="B2379" s="25" t="s">
        <v>60</v>
      </c>
      <c r="C2379" s="25" t="s">
        <v>103</v>
      </c>
      <c r="D2379" s="26">
        <v>43555</v>
      </c>
      <c r="E2379" s="27">
        <v>43555</v>
      </c>
      <c r="F2379" s="27">
        <v>43525</v>
      </c>
      <c r="G2379" s="27">
        <v>44798</v>
      </c>
      <c r="H2379" s="28">
        <v>3.4054794520547946</v>
      </c>
      <c r="I2379" s="29">
        <v>25</v>
      </c>
      <c r="J2379" s="30">
        <v>0.05</v>
      </c>
      <c r="K2379" s="29">
        <v>3.7999999999999999E-2</v>
      </c>
      <c r="L2379" s="31">
        <v>580650</v>
      </c>
      <c r="M2379" s="32" t="s">
        <v>2189</v>
      </c>
      <c r="N2379" s="29">
        <v>798</v>
      </c>
      <c r="O2379" s="29">
        <v>87</v>
      </c>
      <c r="P2379" s="29">
        <v>95.2</v>
      </c>
      <c r="Q2379" s="29">
        <v>127</v>
      </c>
      <c r="R2379" s="29">
        <v>95.3</v>
      </c>
      <c r="S2379" s="33">
        <v>1.0504201680671672E-3</v>
      </c>
      <c r="T2379" s="34">
        <v>581259.92647058819</v>
      </c>
      <c r="U2379" s="34">
        <v>75219.811964141816</v>
      </c>
      <c r="V2379" s="35">
        <v>506040.11450644641</v>
      </c>
      <c r="W2379" s="24">
        <v>0</v>
      </c>
      <c r="X2379" s="35">
        <v>506040.11450644641</v>
      </c>
    </row>
    <row r="2380" spans="1:24">
      <c r="A2380" s="24">
        <v>2379</v>
      </c>
      <c r="B2380" s="25" t="s">
        <v>60</v>
      </c>
      <c r="C2380" s="25" t="s">
        <v>104</v>
      </c>
      <c r="D2380" s="26">
        <v>43555</v>
      </c>
      <c r="E2380" s="27">
        <v>43555</v>
      </c>
      <c r="F2380" s="27">
        <v>43525</v>
      </c>
      <c r="G2380" s="27">
        <v>44798</v>
      </c>
      <c r="H2380" s="28">
        <v>3.4054794520547946</v>
      </c>
      <c r="I2380" s="29">
        <v>25</v>
      </c>
      <c r="J2380" s="30">
        <v>0.05</v>
      </c>
      <c r="K2380" s="29">
        <v>3.7999999999999999E-2</v>
      </c>
      <c r="L2380" s="31">
        <v>175035</v>
      </c>
      <c r="M2380" s="32" t="s">
        <v>1877</v>
      </c>
      <c r="N2380" s="29">
        <v>642</v>
      </c>
      <c r="O2380" s="29">
        <v>87</v>
      </c>
      <c r="P2380" s="29">
        <v>79.5</v>
      </c>
      <c r="Q2380" s="29">
        <v>127</v>
      </c>
      <c r="R2380" s="29">
        <v>94</v>
      </c>
      <c r="S2380" s="33">
        <v>0.18238993710691823</v>
      </c>
      <c r="T2380" s="34">
        <v>206959.62264150943</v>
      </c>
      <c r="U2380" s="34">
        <v>26782.276207805633</v>
      </c>
      <c r="V2380" s="35">
        <v>180177.34643370379</v>
      </c>
      <c r="W2380" s="24">
        <v>0</v>
      </c>
      <c r="X2380" s="35">
        <v>180177.34643370379</v>
      </c>
    </row>
    <row r="2381" spans="1:24">
      <c r="A2381" s="24">
        <v>2380</v>
      </c>
      <c r="B2381" s="25" t="s">
        <v>60</v>
      </c>
      <c r="C2381" s="25" t="s">
        <v>105</v>
      </c>
      <c r="D2381" s="26">
        <v>43555</v>
      </c>
      <c r="E2381" s="27">
        <v>43555</v>
      </c>
      <c r="F2381" s="27">
        <v>43525</v>
      </c>
      <c r="G2381" s="27">
        <v>44798</v>
      </c>
      <c r="H2381" s="28">
        <v>3.4054794520547946</v>
      </c>
      <c r="I2381" s="29">
        <v>25</v>
      </c>
      <c r="J2381" s="30">
        <v>0.05</v>
      </c>
      <c r="K2381" s="29">
        <v>3.7999999999999999E-2</v>
      </c>
      <c r="L2381" s="31">
        <v>132796</v>
      </c>
      <c r="M2381" s="32" t="s">
        <v>2189</v>
      </c>
      <c r="N2381" s="29">
        <v>798</v>
      </c>
      <c r="O2381" s="29">
        <v>87</v>
      </c>
      <c r="P2381" s="29">
        <v>95.2</v>
      </c>
      <c r="Q2381" s="29">
        <v>127</v>
      </c>
      <c r="R2381" s="29">
        <v>95.3</v>
      </c>
      <c r="S2381" s="33">
        <v>1.0504201680671672E-3</v>
      </c>
      <c r="T2381" s="34">
        <v>132935.49159663866</v>
      </c>
      <c r="U2381" s="34">
        <v>17202.945233083919</v>
      </c>
      <c r="V2381" s="35">
        <v>115732.54636355475</v>
      </c>
      <c r="W2381" s="24">
        <v>0</v>
      </c>
      <c r="X2381" s="35">
        <v>115732.54636355475</v>
      </c>
    </row>
    <row r="2382" spans="1:24">
      <c r="A2382" s="24">
        <v>2381</v>
      </c>
      <c r="B2382" s="25" t="s">
        <v>60</v>
      </c>
      <c r="C2382" s="25" t="s">
        <v>106</v>
      </c>
      <c r="D2382" s="26">
        <v>43555</v>
      </c>
      <c r="E2382" s="27">
        <v>43555</v>
      </c>
      <c r="F2382" s="27">
        <v>43525</v>
      </c>
      <c r="G2382" s="27">
        <v>44798</v>
      </c>
      <c r="H2382" s="28">
        <v>3.4054794520547946</v>
      </c>
      <c r="I2382" s="29">
        <v>25</v>
      </c>
      <c r="J2382" s="30">
        <v>0.05</v>
      </c>
      <c r="K2382" s="29">
        <v>3.7999999999999999E-2</v>
      </c>
      <c r="L2382" s="31">
        <v>469552</v>
      </c>
      <c r="M2382" s="32" t="s">
        <v>1871</v>
      </c>
      <c r="N2382" s="29">
        <v>639</v>
      </c>
      <c r="O2382" s="29">
        <v>87</v>
      </c>
      <c r="P2382" s="29">
        <v>111.4</v>
      </c>
      <c r="Q2382" s="29">
        <v>127</v>
      </c>
      <c r="R2382" s="29">
        <v>116.2</v>
      </c>
      <c r="S2382" s="33">
        <v>4.3087971274685791E-2</v>
      </c>
      <c r="T2382" s="34">
        <v>489784.04308797128</v>
      </c>
      <c r="U2382" s="34">
        <v>63382.080797855437</v>
      </c>
      <c r="V2382" s="35">
        <v>426401.96229011583</v>
      </c>
      <c r="W2382" s="24">
        <v>0</v>
      </c>
      <c r="X2382" s="35">
        <v>426401.96229011583</v>
      </c>
    </row>
    <row r="2383" spans="1:24">
      <c r="A2383" s="24">
        <v>2382</v>
      </c>
      <c r="B2383" s="25" t="s">
        <v>60</v>
      </c>
      <c r="C2383" s="25" t="s">
        <v>110</v>
      </c>
      <c r="D2383" s="26">
        <v>43555</v>
      </c>
      <c r="E2383" s="27">
        <v>43555</v>
      </c>
      <c r="F2383" s="27">
        <v>43525</v>
      </c>
      <c r="G2383" s="27">
        <v>44798</v>
      </c>
      <c r="H2383" s="28">
        <v>3.4054794520547946</v>
      </c>
      <c r="I2383" s="29">
        <v>25</v>
      </c>
      <c r="J2383" s="30">
        <v>0.05</v>
      </c>
      <c r="K2383" s="29">
        <v>3.7999999999999999E-2</v>
      </c>
      <c r="L2383" s="31">
        <v>16789210</v>
      </c>
      <c r="M2383" s="32" t="s">
        <v>1939</v>
      </c>
      <c r="N2383" s="29">
        <v>673</v>
      </c>
      <c r="O2383" s="29">
        <v>87</v>
      </c>
      <c r="P2383" s="29">
        <v>96.3</v>
      </c>
      <c r="Q2383" s="29">
        <v>127</v>
      </c>
      <c r="R2383" s="29">
        <v>104.3</v>
      </c>
      <c r="S2383" s="33">
        <v>8.3073727933541022E-2</v>
      </c>
      <c r="T2383" s="34">
        <v>18183952.263759084</v>
      </c>
      <c r="U2383" s="34">
        <v>2353152.8800723194</v>
      </c>
      <c r="V2383" s="35">
        <v>15830799.383686764</v>
      </c>
      <c r="W2383" s="24">
        <v>0</v>
      </c>
      <c r="X2383" s="35">
        <v>15830799.383686764</v>
      </c>
    </row>
    <row r="2384" spans="1:24">
      <c r="A2384" s="24">
        <v>2383</v>
      </c>
      <c r="B2384" s="25" t="s">
        <v>243</v>
      </c>
      <c r="C2384" s="25" t="s">
        <v>244</v>
      </c>
      <c r="D2384" s="26">
        <v>43718</v>
      </c>
      <c r="E2384" s="27">
        <v>43718</v>
      </c>
      <c r="F2384" s="27">
        <v>43709</v>
      </c>
      <c r="G2384" s="27">
        <v>44798</v>
      </c>
      <c r="H2384" s="28">
        <v>2.9589041095890409</v>
      </c>
      <c r="I2384" s="29">
        <v>5</v>
      </c>
      <c r="J2384" s="30">
        <v>0.05</v>
      </c>
      <c r="K2384" s="29">
        <v>0.19</v>
      </c>
      <c r="L2384" s="31">
        <v>318479</v>
      </c>
      <c r="M2384" s="32" t="s">
        <v>597</v>
      </c>
      <c r="N2384" s="29">
        <v>2</v>
      </c>
      <c r="O2384" s="29">
        <v>93</v>
      </c>
      <c r="P2384" s="29">
        <v>121.3</v>
      </c>
      <c r="Q2384" s="29">
        <v>127</v>
      </c>
      <c r="R2384" s="29">
        <v>153.80000000000001</v>
      </c>
      <c r="S2384" s="33">
        <v>0.26793075020610069</v>
      </c>
      <c r="T2384" s="34">
        <v>403809.31739488873</v>
      </c>
      <c r="U2384" s="34">
        <v>227018.27925871551</v>
      </c>
      <c r="V2384" s="35">
        <v>176791.03813617321</v>
      </c>
      <c r="W2384" s="24">
        <v>0</v>
      </c>
      <c r="X2384" s="35">
        <v>176791.03813617321</v>
      </c>
    </row>
    <row r="2385" spans="1:28">
      <c r="A2385" s="24">
        <v>2384</v>
      </c>
      <c r="B2385" s="25" t="s">
        <v>243</v>
      </c>
      <c r="C2385" s="25" t="s">
        <v>263</v>
      </c>
      <c r="D2385" s="26">
        <v>43364</v>
      </c>
      <c r="E2385" s="27">
        <v>43364</v>
      </c>
      <c r="F2385" s="27">
        <v>43344</v>
      </c>
      <c r="G2385" s="27">
        <v>44798</v>
      </c>
      <c r="H2385" s="28">
        <v>3.9287671232876713</v>
      </c>
      <c r="I2385" s="29">
        <v>5</v>
      </c>
      <c r="J2385" s="30">
        <v>0.05</v>
      </c>
      <c r="K2385" s="29">
        <v>0.19</v>
      </c>
      <c r="L2385" s="31">
        <v>49280</v>
      </c>
      <c r="M2385" s="32" t="s">
        <v>1897</v>
      </c>
      <c r="N2385" s="29">
        <v>652</v>
      </c>
      <c r="O2385" s="29">
        <v>81</v>
      </c>
      <c r="P2385" s="29">
        <v>97.4</v>
      </c>
      <c r="Q2385" s="29">
        <v>127</v>
      </c>
      <c r="R2385" s="29">
        <v>86.3</v>
      </c>
      <c r="S2385" s="33">
        <v>-0.1139630390143738</v>
      </c>
      <c r="T2385" s="34">
        <v>43663.901437371664</v>
      </c>
      <c r="U2385" s="34">
        <v>32593.607083907627</v>
      </c>
      <c r="V2385" s="35">
        <v>11070.294353464036</v>
      </c>
      <c r="W2385" s="24">
        <v>0</v>
      </c>
      <c r="X2385" s="35">
        <v>11070.294353464036</v>
      </c>
    </row>
    <row r="2386" spans="1:28">
      <c r="A2386" s="24">
        <v>2385</v>
      </c>
      <c r="B2386" s="25" t="s">
        <v>243</v>
      </c>
      <c r="C2386" s="25" t="s">
        <v>263</v>
      </c>
      <c r="D2386" s="26">
        <v>43364</v>
      </c>
      <c r="E2386" s="27">
        <v>43364</v>
      </c>
      <c r="F2386" s="27">
        <v>43344</v>
      </c>
      <c r="G2386" s="27">
        <v>44798</v>
      </c>
      <c r="H2386" s="28">
        <v>3.9287671232876713</v>
      </c>
      <c r="I2386" s="29">
        <v>5</v>
      </c>
      <c r="J2386" s="30">
        <v>0.05</v>
      </c>
      <c r="K2386" s="29">
        <v>0.19</v>
      </c>
      <c r="L2386" s="31">
        <v>49280</v>
      </c>
      <c r="M2386" s="32" t="s">
        <v>1897</v>
      </c>
      <c r="N2386" s="29">
        <v>652</v>
      </c>
      <c r="O2386" s="29">
        <v>81</v>
      </c>
      <c r="P2386" s="29">
        <v>97.4</v>
      </c>
      <c r="Q2386" s="29">
        <v>127</v>
      </c>
      <c r="R2386" s="29">
        <v>86.3</v>
      </c>
      <c r="S2386" s="33">
        <v>-0.1139630390143738</v>
      </c>
      <c r="T2386" s="34">
        <v>43663.901437371664</v>
      </c>
      <c r="U2386" s="34">
        <v>32593.607083907627</v>
      </c>
      <c r="V2386" s="35">
        <v>11070.294353464036</v>
      </c>
      <c r="W2386" s="24">
        <v>0</v>
      </c>
      <c r="X2386" s="35">
        <v>11070.294353464036</v>
      </c>
    </row>
    <row r="2387" spans="1:28">
      <c r="A2387" s="24">
        <v>2386</v>
      </c>
      <c r="B2387" s="25" t="s">
        <v>243</v>
      </c>
      <c r="C2387" s="25" t="s">
        <v>263</v>
      </c>
      <c r="D2387" s="26">
        <v>43364</v>
      </c>
      <c r="E2387" s="27">
        <v>43364</v>
      </c>
      <c r="F2387" s="27">
        <v>43344</v>
      </c>
      <c r="G2387" s="27">
        <v>44798</v>
      </c>
      <c r="H2387" s="28">
        <v>3.9287671232876713</v>
      </c>
      <c r="I2387" s="29">
        <v>5</v>
      </c>
      <c r="J2387" s="30">
        <v>0.05</v>
      </c>
      <c r="K2387" s="29">
        <v>0.19</v>
      </c>
      <c r="L2387" s="31">
        <v>49280</v>
      </c>
      <c r="M2387" s="32" t="s">
        <v>1897</v>
      </c>
      <c r="N2387" s="29">
        <v>652</v>
      </c>
      <c r="O2387" s="29">
        <v>81</v>
      </c>
      <c r="P2387" s="29">
        <v>97.4</v>
      </c>
      <c r="Q2387" s="29">
        <v>127</v>
      </c>
      <c r="R2387" s="29">
        <v>86.3</v>
      </c>
      <c r="S2387" s="33">
        <v>-0.1139630390143738</v>
      </c>
      <c r="T2387" s="34">
        <v>43663.901437371664</v>
      </c>
      <c r="U2387" s="34">
        <v>32593.607083907627</v>
      </c>
      <c r="V2387" s="35">
        <v>11070.294353464036</v>
      </c>
      <c r="W2387" s="24">
        <v>0</v>
      </c>
      <c r="X2387" s="35">
        <v>11070.294353464036</v>
      </c>
    </row>
    <row r="2388" spans="1:28">
      <c r="A2388" s="24">
        <v>2387</v>
      </c>
      <c r="B2388" s="25" t="s">
        <v>243</v>
      </c>
      <c r="C2388" s="25" t="s">
        <v>269</v>
      </c>
      <c r="D2388" s="26">
        <v>43372</v>
      </c>
      <c r="E2388" s="27">
        <v>43372</v>
      </c>
      <c r="F2388" s="27">
        <v>43344</v>
      </c>
      <c r="G2388" s="27">
        <v>44798</v>
      </c>
      <c r="H2388" s="28">
        <v>3.9068493150684933</v>
      </c>
      <c r="I2388" s="29">
        <v>10</v>
      </c>
      <c r="J2388" s="30">
        <v>0.05</v>
      </c>
      <c r="K2388" s="29">
        <v>9.5000000000000001E-2</v>
      </c>
      <c r="L2388" s="31">
        <v>252974</v>
      </c>
      <c r="M2388" s="32" t="s">
        <v>1877</v>
      </c>
      <c r="N2388" s="29">
        <v>642</v>
      </c>
      <c r="O2388" s="29">
        <v>81</v>
      </c>
      <c r="P2388" s="29">
        <v>79.099999999999994</v>
      </c>
      <c r="Q2388" s="29">
        <v>127</v>
      </c>
      <c r="R2388" s="29">
        <v>94</v>
      </c>
      <c r="S2388" s="33">
        <v>0.18836915297092297</v>
      </c>
      <c r="T2388" s="34">
        <v>300626.49810366629</v>
      </c>
      <c r="U2388" s="34">
        <v>111577.73067973609</v>
      </c>
      <c r="V2388" s="35">
        <v>189048.7674239302</v>
      </c>
      <c r="W2388" s="24">
        <v>0</v>
      </c>
      <c r="X2388" s="35">
        <v>189048.7674239302</v>
      </c>
    </row>
    <row r="2389" spans="1:28">
      <c r="A2389" s="24">
        <v>2388</v>
      </c>
      <c r="B2389" s="25" t="s">
        <v>243</v>
      </c>
      <c r="C2389" s="25" t="s">
        <v>271</v>
      </c>
      <c r="D2389" s="26">
        <v>44027</v>
      </c>
      <c r="E2389" s="27">
        <v>44027</v>
      </c>
      <c r="F2389" s="27">
        <v>44013</v>
      </c>
      <c r="G2389" s="27">
        <v>44798</v>
      </c>
      <c r="H2389" s="28">
        <v>2.1123287671232878</v>
      </c>
      <c r="I2389" s="29">
        <v>10</v>
      </c>
      <c r="J2389" s="30">
        <v>0.05</v>
      </c>
      <c r="K2389" s="29">
        <v>9.5000000000000001E-2</v>
      </c>
      <c r="L2389" s="31">
        <v>15600</v>
      </c>
      <c r="M2389" s="32" t="s">
        <v>1881</v>
      </c>
      <c r="N2389" s="29">
        <v>644</v>
      </c>
      <c r="O2389" s="29">
        <v>103</v>
      </c>
      <c r="P2389" s="29">
        <v>135.1</v>
      </c>
      <c r="Q2389" s="29">
        <v>127</v>
      </c>
      <c r="R2389" s="29">
        <v>134.9</v>
      </c>
      <c r="S2389" s="33">
        <v>-1.4803849000739353E-3</v>
      </c>
      <c r="T2389" s="34">
        <v>15576.905995558845</v>
      </c>
      <c r="U2389" s="34">
        <v>3125.8369305334454</v>
      </c>
      <c r="V2389" s="35">
        <v>12451.0690650254</v>
      </c>
      <c r="W2389" s="24">
        <v>0</v>
      </c>
      <c r="X2389" s="35">
        <v>12451.0690650254</v>
      </c>
    </row>
    <row r="2390" spans="1:28">
      <c r="A2390" s="24">
        <v>2389</v>
      </c>
      <c r="B2390" s="25" t="s">
        <v>243</v>
      </c>
      <c r="C2390" s="25" t="s">
        <v>274</v>
      </c>
      <c r="D2390" s="26">
        <v>44216</v>
      </c>
      <c r="E2390" s="27">
        <v>44216</v>
      </c>
      <c r="F2390" s="27">
        <v>44197</v>
      </c>
      <c r="G2390" s="27">
        <v>44798</v>
      </c>
      <c r="H2390" s="28">
        <v>1.5945205479452054</v>
      </c>
      <c r="I2390" s="29">
        <v>5</v>
      </c>
      <c r="J2390" s="30">
        <v>0.05</v>
      </c>
      <c r="K2390" s="29">
        <v>0.19</v>
      </c>
      <c r="L2390" s="31">
        <v>64888</v>
      </c>
      <c r="M2390" s="32" t="s">
        <v>1895</v>
      </c>
      <c r="N2390" s="29">
        <v>651</v>
      </c>
      <c r="O2390" s="29">
        <v>109</v>
      </c>
      <c r="P2390" s="29">
        <v>99.1</v>
      </c>
      <c r="Q2390" s="29">
        <v>127</v>
      </c>
      <c r="R2390" s="29">
        <v>97.7</v>
      </c>
      <c r="S2390" s="33">
        <v>-1.4127144298688108E-2</v>
      </c>
      <c r="T2390" s="34">
        <v>63971.317860746727</v>
      </c>
      <c r="U2390" s="34">
        <v>19380.680353538006</v>
      </c>
      <c r="V2390" s="35">
        <v>44590.637507208725</v>
      </c>
      <c r="W2390" s="24">
        <v>0</v>
      </c>
      <c r="X2390" s="35">
        <v>44590.637507208725</v>
      </c>
    </row>
    <row r="2391" spans="1:28">
      <c r="A2391" s="24">
        <v>2390</v>
      </c>
      <c r="B2391" s="25" t="s">
        <v>243</v>
      </c>
      <c r="C2391" s="25" t="s">
        <v>278</v>
      </c>
      <c r="D2391" s="26">
        <v>44378</v>
      </c>
      <c r="E2391" s="27">
        <v>44378</v>
      </c>
      <c r="F2391" s="27">
        <v>44378</v>
      </c>
      <c r="G2391" s="27">
        <v>44798</v>
      </c>
      <c r="H2391" s="28">
        <v>1.1506849315068493</v>
      </c>
      <c r="I2391" s="29">
        <v>5</v>
      </c>
      <c r="J2391" s="30">
        <v>0.05</v>
      </c>
      <c r="K2391" s="29">
        <v>0.19</v>
      </c>
      <c r="L2391" s="31">
        <v>29500.01</v>
      </c>
      <c r="M2391" s="32" t="s">
        <v>1899</v>
      </c>
      <c r="N2391" s="29">
        <v>653</v>
      </c>
      <c r="O2391" s="29">
        <v>115</v>
      </c>
      <c r="P2391" s="29">
        <v>120.3</v>
      </c>
      <c r="Q2391" s="29">
        <v>127</v>
      </c>
      <c r="R2391" s="29">
        <v>122.2</v>
      </c>
      <c r="S2391" s="33">
        <v>1.5793848711554495E-2</v>
      </c>
      <c r="T2391" s="34">
        <v>29965.928694929346</v>
      </c>
      <c r="U2391" s="34">
        <v>6551.4550954941415</v>
      </c>
      <c r="V2391" s="35">
        <v>23414.473599435205</v>
      </c>
      <c r="W2391" s="24">
        <v>0</v>
      </c>
      <c r="X2391" s="35">
        <v>23414.473599435205</v>
      </c>
    </row>
    <row r="2392" spans="1:28">
      <c r="A2392" s="24">
        <v>2391</v>
      </c>
      <c r="B2392" s="25" t="s">
        <v>243</v>
      </c>
      <c r="C2392" s="25" t="s">
        <v>280</v>
      </c>
      <c r="D2392" s="26">
        <v>44547</v>
      </c>
      <c r="E2392" s="27">
        <v>44547</v>
      </c>
      <c r="F2392" s="27">
        <v>44531</v>
      </c>
      <c r="G2392" s="27">
        <v>44798</v>
      </c>
      <c r="H2392" s="28">
        <v>0.68767123287671228</v>
      </c>
      <c r="I2392" s="29">
        <v>5</v>
      </c>
      <c r="J2392" s="30">
        <v>0.05</v>
      </c>
      <c r="K2392" s="29">
        <v>0.19</v>
      </c>
      <c r="L2392" s="31">
        <v>141270</v>
      </c>
      <c r="M2392" s="32" t="s">
        <v>1881</v>
      </c>
      <c r="N2392" s="29">
        <v>644</v>
      </c>
      <c r="O2392" s="29">
        <v>120</v>
      </c>
      <c r="P2392" s="29">
        <v>134.9</v>
      </c>
      <c r="Q2392" s="29">
        <v>127</v>
      </c>
      <c r="R2392" s="29">
        <v>134.9</v>
      </c>
      <c r="S2392" s="33">
        <v>0</v>
      </c>
      <c r="T2392" s="34">
        <v>141270</v>
      </c>
      <c r="U2392" s="34">
        <v>18457.989863013696</v>
      </c>
      <c r="V2392" s="35">
        <v>122812.0101369863</v>
      </c>
      <c r="W2392" s="24">
        <v>0</v>
      </c>
      <c r="X2392" s="35">
        <v>122812.0101369863</v>
      </c>
    </row>
    <row r="2393" spans="1:28">
      <c r="A2393" s="24">
        <v>2392</v>
      </c>
      <c r="B2393" s="25" t="s">
        <v>243</v>
      </c>
      <c r="C2393" s="25" t="s">
        <v>284</v>
      </c>
      <c r="D2393" s="26">
        <v>42931</v>
      </c>
      <c r="E2393" s="27">
        <v>42931</v>
      </c>
      <c r="F2393" s="27">
        <v>42917</v>
      </c>
      <c r="G2393" s="27">
        <v>44798</v>
      </c>
      <c r="H2393" s="28">
        <v>5.1150684931506847</v>
      </c>
      <c r="I2393" s="29">
        <v>10</v>
      </c>
      <c r="J2393" s="30">
        <v>0.05</v>
      </c>
      <c r="K2393" s="29">
        <v>9.5000000000000001E-2</v>
      </c>
      <c r="L2393" s="31">
        <v>25800</v>
      </c>
      <c r="M2393" s="32" t="s">
        <v>1881</v>
      </c>
      <c r="N2393" s="29">
        <v>644</v>
      </c>
      <c r="O2393" s="29">
        <v>67</v>
      </c>
      <c r="P2393" s="29">
        <v>127.4</v>
      </c>
      <c r="Q2393" s="29">
        <v>127</v>
      </c>
      <c r="R2393" s="29">
        <v>134.9</v>
      </c>
      <c r="S2393" s="33">
        <v>5.8869701726844581E-2</v>
      </c>
      <c r="T2393" s="34">
        <v>27318.838304552592</v>
      </c>
      <c r="U2393" s="34">
        <v>13275.084262704027</v>
      </c>
      <c r="V2393" s="35">
        <v>14043.754041848564</v>
      </c>
      <c r="W2393" s="24">
        <v>0</v>
      </c>
      <c r="X2393" s="35">
        <v>14043.754041848564</v>
      </c>
    </row>
    <row r="2394" spans="1:28">
      <c r="A2394" s="24">
        <v>2393</v>
      </c>
      <c r="B2394" s="25" t="s">
        <v>243</v>
      </c>
      <c r="C2394" s="25" t="s">
        <v>286</v>
      </c>
      <c r="D2394" s="26">
        <v>43377</v>
      </c>
      <c r="E2394" s="27">
        <v>43377</v>
      </c>
      <c r="F2394" s="27">
        <v>43374</v>
      </c>
      <c r="G2394" s="27">
        <v>44798</v>
      </c>
      <c r="H2394" s="28">
        <v>3.893150684931507</v>
      </c>
      <c r="I2394" s="29">
        <v>5</v>
      </c>
      <c r="J2394" s="30">
        <v>0.05</v>
      </c>
      <c r="K2394" s="29">
        <v>0.19</v>
      </c>
      <c r="L2394" s="31">
        <v>64908.49</v>
      </c>
      <c r="M2394" s="32" t="s">
        <v>1881</v>
      </c>
      <c r="N2394" s="29">
        <v>644</v>
      </c>
      <c r="O2394" s="29">
        <v>82</v>
      </c>
      <c r="P2394" s="29">
        <v>135.1</v>
      </c>
      <c r="Q2394" s="29">
        <v>127</v>
      </c>
      <c r="R2394" s="29">
        <v>134.9</v>
      </c>
      <c r="S2394" s="33">
        <v>-1.4803849000739353E-3</v>
      </c>
      <c r="T2394" s="34">
        <v>64812.400451517395</v>
      </c>
      <c r="U2394" s="34">
        <v>47941.643829877212</v>
      </c>
      <c r="V2394" s="35">
        <v>16870.756621640183</v>
      </c>
      <c r="W2394" s="24">
        <v>0</v>
      </c>
      <c r="X2394" s="35">
        <v>16870.756621640183</v>
      </c>
    </row>
    <row r="2395" spans="1:28">
      <c r="A2395" s="24">
        <v>2394</v>
      </c>
      <c r="B2395" s="25" t="s">
        <v>243</v>
      </c>
      <c r="C2395" s="25" t="s">
        <v>290</v>
      </c>
      <c r="D2395" s="26">
        <v>43377</v>
      </c>
      <c r="E2395" s="27">
        <v>43377</v>
      </c>
      <c r="F2395" s="27">
        <v>43374</v>
      </c>
      <c r="G2395" s="27">
        <v>44798</v>
      </c>
      <c r="H2395" s="28">
        <v>3.893150684931507</v>
      </c>
      <c r="I2395" s="29">
        <v>5</v>
      </c>
      <c r="J2395" s="30">
        <v>0.05</v>
      </c>
      <c r="K2395" s="29">
        <v>0.19</v>
      </c>
      <c r="L2395" s="31">
        <v>69302.100000000006</v>
      </c>
      <c r="M2395" s="32" t="s">
        <v>1881</v>
      </c>
      <c r="N2395" s="29">
        <v>644</v>
      </c>
      <c r="O2395" s="29">
        <v>82</v>
      </c>
      <c r="P2395" s="29">
        <v>135.1</v>
      </c>
      <c r="Q2395" s="29">
        <v>127</v>
      </c>
      <c r="R2395" s="29">
        <v>134.9</v>
      </c>
      <c r="S2395" s="33">
        <v>-1.4803849000739353E-3</v>
      </c>
      <c r="T2395" s="34">
        <v>69199.506217616596</v>
      </c>
      <c r="U2395" s="34">
        <v>51186.779955326863</v>
      </c>
      <c r="V2395" s="35">
        <v>18012.726262289732</v>
      </c>
      <c r="W2395" s="24">
        <v>0</v>
      </c>
      <c r="X2395" s="35">
        <v>18012.726262289732</v>
      </c>
    </row>
    <row r="2396" spans="1:28">
      <c r="A2396" s="24">
        <v>2395</v>
      </c>
      <c r="B2396" s="25" t="s">
        <v>243</v>
      </c>
      <c r="C2396" s="25" t="s">
        <v>290</v>
      </c>
      <c r="D2396" s="26">
        <v>43377</v>
      </c>
      <c r="E2396" s="27">
        <v>43377</v>
      </c>
      <c r="F2396" s="27">
        <v>43374</v>
      </c>
      <c r="G2396" s="27">
        <v>44798</v>
      </c>
      <c r="H2396" s="28">
        <v>3.893150684931507</v>
      </c>
      <c r="I2396" s="29">
        <v>5</v>
      </c>
      <c r="J2396" s="30">
        <v>0.05</v>
      </c>
      <c r="K2396" s="29">
        <v>0.19</v>
      </c>
      <c r="L2396" s="31">
        <v>69302.100000000006</v>
      </c>
      <c r="M2396" s="32" t="s">
        <v>1881</v>
      </c>
      <c r="N2396" s="29">
        <v>644</v>
      </c>
      <c r="O2396" s="29">
        <v>82</v>
      </c>
      <c r="P2396" s="29">
        <v>135.1</v>
      </c>
      <c r="Q2396" s="29">
        <v>127</v>
      </c>
      <c r="R2396" s="29">
        <v>134.9</v>
      </c>
      <c r="S2396" s="33">
        <v>-1.4803849000739353E-3</v>
      </c>
      <c r="T2396" s="34">
        <v>69199.506217616596</v>
      </c>
      <c r="U2396" s="34">
        <v>51186.779955326863</v>
      </c>
      <c r="V2396" s="35">
        <v>18012.726262289732</v>
      </c>
      <c r="W2396" s="24">
        <v>0</v>
      </c>
      <c r="X2396" s="35">
        <v>18012.726262289732</v>
      </c>
    </row>
    <row r="2397" spans="1:28">
      <c r="A2397" s="24">
        <v>2396</v>
      </c>
      <c r="B2397" s="25" t="s">
        <v>243</v>
      </c>
      <c r="C2397" s="25" t="s">
        <v>293</v>
      </c>
      <c r="D2397" s="26">
        <v>43377</v>
      </c>
      <c r="E2397" s="27">
        <v>43377</v>
      </c>
      <c r="F2397" s="27">
        <v>43374</v>
      </c>
      <c r="G2397" s="27">
        <v>44798</v>
      </c>
      <c r="H2397" s="28">
        <v>3.893150684931507</v>
      </c>
      <c r="I2397" s="29">
        <v>5</v>
      </c>
      <c r="J2397" s="30">
        <v>0.05</v>
      </c>
      <c r="K2397" s="29">
        <v>0.19</v>
      </c>
      <c r="L2397" s="31">
        <v>10942.44</v>
      </c>
      <c r="M2397" s="32" t="s">
        <v>1881</v>
      </c>
      <c r="N2397" s="29">
        <v>644</v>
      </c>
      <c r="O2397" s="29">
        <v>82</v>
      </c>
      <c r="P2397" s="29">
        <v>135.1</v>
      </c>
      <c r="Q2397" s="29">
        <v>127</v>
      </c>
      <c r="R2397" s="29">
        <v>134.9</v>
      </c>
      <c r="S2397" s="33">
        <v>-1.4803849000739353E-3</v>
      </c>
      <c r="T2397" s="34">
        <v>10926.240977054034</v>
      </c>
      <c r="U2397" s="34">
        <v>8082.1254832734758</v>
      </c>
      <c r="V2397" s="35">
        <v>2844.1154937805586</v>
      </c>
      <c r="W2397" s="24">
        <v>0</v>
      </c>
      <c r="X2397" s="35">
        <v>2844.1154937805586</v>
      </c>
    </row>
    <row r="2398" spans="1:28">
      <c r="A2398" s="24">
        <v>2397</v>
      </c>
      <c r="B2398" s="25" t="s">
        <v>243</v>
      </c>
      <c r="C2398" s="25" t="s">
        <v>293</v>
      </c>
      <c r="D2398" s="26">
        <v>43377</v>
      </c>
      <c r="E2398" s="27">
        <v>43377</v>
      </c>
      <c r="F2398" s="27">
        <v>43374</v>
      </c>
      <c r="G2398" s="27">
        <v>44798</v>
      </c>
      <c r="H2398" s="28">
        <v>3.893150684931507</v>
      </c>
      <c r="I2398" s="29">
        <v>5</v>
      </c>
      <c r="J2398" s="30">
        <v>0.05</v>
      </c>
      <c r="K2398" s="29">
        <v>0.19</v>
      </c>
      <c r="L2398" s="31">
        <v>10942.44</v>
      </c>
      <c r="M2398" s="32" t="s">
        <v>1881</v>
      </c>
      <c r="N2398" s="29">
        <v>644</v>
      </c>
      <c r="O2398" s="29">
        <v>82</v>
      </c>
      <c r="P2398" s="29">
        <v>135.1</v>
      </c>
      <c r="Q2398" s="29">
        <v>127</v>
      </c>
      <c r="R2398" s="29">
        <v>134.9</v>
      </c>
      <c r="S2398" s="33">
        <v>-1.4803849000739353E-3</v>
      </c>
      <c r="T2398" s="34">
        <v>10926.240977054034</v>
      </c>
      <c r="U2398" s="34">
        <v>8082.1254832734758</v>
      </c>
      <c r="V2398" s="35">
        <v>2844.1154937805586</v>
      </c>
      <c r="W2398" s="24">
        <v>0</v>
      </c>
      <c r="X2398" s="35">
        <v>2844.1154937805586</v>
      </c>
      <c r="AB2398" s="14">
        <v>11610000000</v>
      </c>
    </row>
    <row r="2399" spans="1:28">
      <c r="A2399" s="24">
        <v>2398</v>
      </c>
      <c r="B2399" s="25" t="s">
        <v>243</v>
      </c>
      <c r="C2399" s="25" t="s">
        <v>293</v>
      </c>
      <c r="D2399" s="26">
        <v>43377</v>
      </c>
      <c r="E2399" s="27">
        <v>43377</v>
      </c>
      <c r="F2399" s="27">
        <v>43374</v>
      </c>
      <c r="G2399" s="27">
        <v>44798</v>
      </c>
      <c r="H2399" s="28">
        <v>3.893150684931507</v>
      </c>
      <c r="I2399" s="29">
        <v>5</v>
      </c>
      <c r="J2399" s="30">
        <v>0.05</v>
      </c>
      <c r="K2399" s="29">
        <v>0.19</v>
      </c>
      <c r="L2399" s="31">
        <v>10942.43</v>
      </c>
      <c r="M2399" s="32" t="s">
        <v>1881</v>
      </c>
      <c r="N2399" s="29">
        <v>644</v>
      </c>
      <c r="O2399" s="29">
        <v>82</v>
      </c>
      <c r="P2399" s="29">
        <v>135.1</v>
      </c>
      <c r="Q2399" s="29">
        <v>127</v>
      </c>
      <c r="R2399" s="29">
        <v>134.9</v>
      </c>
      <c r="S2399" s="33">
        <v>-1.4803849000739353E-3</v>
      </c>
      <c r="T2399" s="34">
        <v>10926.230991857885</v>
      </c>
      <c r="U2399" s="34">
        <v>8082.1180972375632</v>
      </c>
      <c r="V2399" s="35">
        <v>2844.1128946203216</v>
      </c>
      <c r="W2399" s="24">
        <v>0</v>
      </c>
      <c r="X2399" s="35">
        <v>2844.1128946203216</v>
      </c>
      <c r="AB2399" s="15">
        <f>AB2398*0.85</f>
        <v>9868500000</v>
      </c>
    </row>
    <row r="2400" spans="1:28">
      <c r="A2400" s="24">
        <v>2399</v>
      </c>
      <c r="B2400" s="25" t="s">
        <v>243</v>
      </c>
      <c r="C2400" s="25" t="s">
        <v>305</v>
      </c>
      <c r="D2400" s="26">
        <v>43890</v>
      </c>
      <c r="E2400" s="27">
        <v>43890</v>
      </c>
      <c r="F2400" s="27">
        <v>43862</v>
      </c>
      <c r="G2400" s="27">
        <v>44798</v>
      </c>
      <c r="H2400" s="28">
        <v>2.4876712328767123</v>
      </c>
      <c r="I2400" s="29">
        <v>5</v>
      </c>
      <c r="J2400" s="30">
        <v>0.05</v>
      </c>
      <c r="K2400" s="29">
        <v>0.19</v>
      </c>
      <c r="L2400" s="31">
        <v>168740</v>
      </c>
      <c r="M2400" s="32" t="s">
        <v>1881</v>
      </c>
      <c r="N2400" s="29">
        <v>644</v>
      </c>
      <c r="O2400" s="29">
        <v>98</v>
      </c>
      <c r="P2400" s="29">
        <v>135</v>
      </c>
      <c r="Q2400" s="29">
        <v>127</v>
      </c>
      <c r="R2400" s="29">
        <v>134.9</v>
      </c>
      <c r="S2400" s="33">
        <v>-7.4074074074069864E-4</v>
      </c>
      <c r="T2400" s="34">
        <v>168615.00740740742</v>
      </c>
      <c r="U2400" s="34">
        <v>79697.153638153235</v>
      </c>
      <c r="V2400" s="35">
        <v>88917.853769254187</v>
      </c>
      <c r="W2400" s="24">
        <v>0</v>
      </c>
      <c r="X2400" s="35">
        <v>88917.853769254187</v>
      </c>
      <c r="AB2400" s="15">
        <f>AB2398*0.75</f>
        <v>8707500000</v>
      </c>
    </row>
    <row r="2401" spans="1:26">
      <c r="A2401" s="86" t="s">
        <v>2336</v>
      </c>
      <c r="B2401" s="87"/>
      <c r="C2401" s="87"/>
      <c r="D2401" s="87"/>
      <c r="E2401" s="87"/>
      <c r="F2401" s="87"/>
      <c r="G2401" s="87"/>
      <c r="H2401" s="87"/>
      <c r="I2401" s="88"/>
      <c r="J2401" s="36"/>
      <c r="K2401" s="36"/>
      <c r="L2401" s="37">
        <f>SUM(L2:L2400)</f>
        <v>13390375630.110003</v>
      </c>
      <c r="M2401" s="38"/>
      <c r="N2401" s="38"/>
      <c r="O2401" s="38"/>
      <c r="P2401" s="38"/>
      <c r="Q2401" s="38"/>
      <c r="R2401" s="38"/>
      <c r="S2401" s="38"/>
      <c r="T2401" s="39">
        <f>SUM(T2:T2400)</f>
        <v>13577948834.766069</v>
      </c>
      <c r="U2401" s="40">
        <f>SUM(U2:U2400)</f>
        <v>1985254622.5615363</v>
      </c>
      <c r="V2401" s="40">
        <f>SUM(V2:V2400)</f>
        <v>11592694212.204493</v>
      </c>
      <c r="W2401" s="38"/>
      <c r="X2401" s="39">
        <f>SUM(X2:X2400)</f>
        <v>11592694212.204493</v>
      </c>
      <c r="Z2401" s="41">
        <f>X2401/250</f>
        <v>46370776.848817967</v>
      </c>
    </row>
    <row r="2402" spans="1:26">
      <c r="A2402" s="89" t="s">
        <v>2347</v>
      </c>
      <c r="B2402" s="89"/>
      <c r="C2402" s="89"/>
      <c r="D2402" s="89"/>
      <c r="E2402" s="89"/>
      <c r="F2402" s="89"/>
      <c r="G2402" s="89"/>
      <c r="H2402" s="89"/>
      <c r="I2402" s="89"/>
      <c r="J2402" s="89"/>
      <c r="K2402" s="89"/>
      <c r="L2402" s="89"/>
      <c r="M2402" s="89"/>
      <c r="N2402" s="89"/>
      <c r="O2402" s="89"/>
      <c r="P2402" s="89"/>
      <c r="Q2402" s="89"/>
      <c r="R2402" s="89"/>
      <c r="S2402" s="89"/>
      <c r="T2402" s="89"/>
      <c r="U2402" s="89"/>
      <c r="V2402" s="89"/>
      <c r="W2402" s="89"/>
      <c r="X2402" s="89"/>
    </row>
    <row r="2403" spans="1:26" ht="31.5" customHeight="1">
      <c r="A2403" s="89" t="s">
        <v>2348</v>
      </c>
      <c r="B2403" s="89"/>
      <c r="C2403" s="89"/>
      <c r="D2403" s="89"/>
      <c r="E2403" s="89"/>
      <c r="F2403" s="89"/>
      <c r="G2403" s="89"/>
      <c r="H2403" s="89"/>
      <c r="I2403" s="89"/>
      <c r="J2403" s="89"/>
      <c r="K2403" s="89"/>
      <c r="L2403" s="89"/>
      <c r="M2403" s="89"/>
      <c r="N2403" s="89"/>
      <c r="O2403" s="89"/>
      <c r="P2403" s="89"/>
      <c r="Q2403" s="89"/>
      <c r="R2403" s="89"/>
      <c r="S2403" s="89"/>
      <c r="T2403" s="89"/>
      <c r="U2403" s="89"/>
      <c r="V2403" s="89"/>
      <c r="W2403" s="89"/>
      <c r="X2403" s="89"/>
    </row>
    <row r="2404" spans="1:26" ht="27.75" customHeight="1">
      <c r="A2404" s="89" t="s">
        <v>2349</v>
      </c>
      <c r="B2404" s="89"/>
      <c r="C2404" s="89"/>
      <c r="D2404" s="89"/>
      <c r="E2404" s="89"/>
      <c r="F2404" s="89"/>
      <c r="G2404" s="89"/>
      <c r="H2404" s="89"/>
      <c r="I2404" s="89"/>
      <c r="J2404" s="89"/>
      <c r="K2404" s="89"/>
      <c r="L2404" s="89"/>
      <c r="M2404" s="89"/>
      <c r="N2404" s="89"/>
      <c r="O2404" s="89"/>
      <c r="P2404" s="89"/>
      <c r="Q2404" s="89"/>
      <c r="R2404" s="89"/>
      <c r="S2404" s="89"/>
      <c r="T2404" s="89"/>
      <c r="U2404" s="89"/>
      <c r="V2404" s="89"/>
      <c r="W2404" s="89"/>
      <c r="X2404" s="89"/>
    </row>
  </sheetData>
  <mergeCells count="4">
    <mergeCell ref="A2401:I2401"/>
    <mergeCell ref="A2402:X2402"/>
    <mergeCell ref="A2403:X2403"/>
    <mergeCell ref="A2404:X240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23"/>
  <sheetViews>
    <sheetView workbookViewId="0">
      <selection activeCell="G18" sqref="G18"/>
    </sheetView>
  </sheetViews>
  <sheetFormatPr defaultRowHeight="15"/>
  <cols>
    <col min="2" max="2" width="17.28515625" customWidth="1"/>
    <col min="3" max="3" width="21.42578125" bestFit="1" customWidth="1"/>
  </cols>
  <sheetData>
    <row r="1" spans="2:3">
      <c r="B1" s="42" t="s">
        <v>2337</v>
      </c>
      <c r="C1" s="42" t="s">
        <v>2338</v>
      </c>
    </row>
    <row r="2" spans="2:3">
      <c r="B2" s="43" t="s">
        <v>2339</v>
      </c>
      <c r="C2" s="44">
        <v>9608.0400000000009</v>
      </c>
    </row>
    <row r="3" spans="2:3">
      <c r="B3" s="43" t="s">
        <v>69</v>
      </c>
      <c r="C3" s="44">
        <v>8561.82</v>
      </c>
    </row>
    <row r="4" spans="2:3">
      <c r="B4" s="43" t="s">
        <v>2340</v>
      </c>
      <c r="C4" s="44">
        <v>5000.33</v>
      </c>
    </row>
    <row r="5" spans="2:3">
      <c r="B5" s="43" t="s">
        <v>320</v>
      </c>
      <c r="C5" s="44">
        <v>4938.6000000000004</v>
      </c>
    </row>
    <row r="6" spans="2:3">
      <c r="B6" s="43" t="s">
        <v>2341</v>
      </c>
      <c r="C6" s="44">
        <v>4326.82</v>
      </c>
    </row>
    <row r="7" spans="2:3">
      <c r="B7" s="43" t="s">
        <v>2342</v>
      </c>
      <c r="C7" s="44">
        <v>4096.6499999999996</v>
      </c>
    </row>
    <row r="8" spans="2:3">
      <c r="B8" s="43" t="s">
        <v>2343</v>
      </c>
      <c r="C8" s="44">
        <v>2519.89</v>
      </c>
    </row>
    <row r="9" spans="2:3">
      <c r="B9" s="43" t="s">
        <v>2344</v>
      </c>
      <c r="C9" s="44">
        <v>128.1</v>
      </c>
    </row>
    <row r="10" spans="2:3">
      <c r="B10" s="43" t="s">
        <v>2345</v>
      </c>
      <c r="C10" s="44">
        <v>62.5</v>
      </c>
    </row>
    <row r="11" spans="2:3">
      <c r="B11" s="45" t="s">
        <v>2346</v>
      </c>
      <c r="C11" s="44">
        <v>4.3</v>
      </c>
    </row>
    <row r="12" spans="2:3">
      <c r="B12" s="46" t="s">
        <v>2336</v>
      </c>
      <c r="C12" s="47">
        <v>39247.050000000003</v>
      </c>
    </row>
    <row r="18" spans="2:4" ht="15.75" thickBot="1"/>
    <row r="19" spans="2:4" ht="15.75" thickBot="1">
      <c r="B19" s="48">
        <v>7797140</v>
      </c>
      <c r="C19" s="49">
        <v>13338000</v>
      </c>
      <c r="D19">
        <f>B19/C19</f>
        <v>0.58458089668615987</v>
      </c>
    </row>
    <row r="20" spans="2:4" ht="15.75" thickBot="1">
      <c r="C20" s="49">
        <v>2586105</v>
      </c>
    </row>
    <row r="21" spans="2:4" ht="15.75" thickBot="1">
      <c r="C21" s="49">
        <v>3000000</v>
      </c>
    </row>
    <row r="22" spans="2:4" ht="15.75" thickBot="1">
      <c r="C22" s="49">
        <v>11592694212.204493</v>
      </c>
    </row>
    <row r="23" spans="2:4">
      <c r="C23" s="13">
        <f>SUM(C19:C22)</f>
        <v>11611618317.204493</v>
      </c>
    </row>
  </sheetData>
  <hyperlinks>
    <hyperlink ref="B2" r:id="rId1" tooltip="Tamil Nadu" display="https://en.wikipedia.org/wiki/Tamil_Nadu" xr:uid="{00000000-0004-0000-0400-000000000000}"/>
    <hyperlink ref="B3" r:id="rId2" tooltip="Gujarat" display="https://en.wikipedia.org/wiki/Gujarat" xr:uid="{00000000-0004-0000-0400-000001000000}"/>
    <hyperlink ref="B4" r:id="rId3" tooltip="Maharashtra" display="https://en.wikipedia.org/wiki/Maharashtra" xr:uid="{00000000-0004-0000-0400-000002000000}"/>
    <hyperlink ref="B5" r:id="rId4" tooltip="Karnataka" display="https://en.wikipedia.org/wiki/Karnataka" xr:uid="{00000000-0004-0000-0400-000003000000}"/>
    <hyperlink ref="B6" r:id="rId5" tooltip="Rajasthan" display="https://en.wikipedia.org/wiki/Rajasthan" xr:uid="{00000000-0004-0000-0400-000004000000}"/>
    <hyperlink ref="B7" r:id="rId6" tooltip="Power sector of Andhra Pradesh" display="https://en.wikipedia.org/wiki/Power_sector_of_Andhra_Pradesh" xr:uid="{00000000-0004-0000-0400-000005000000}"/>
    <hyperlink ref="B8" r:id="rId7" tooltip="Madhya Pradesh" display="https://en.wikipedia.org/wiki/Madhya_Pradesh" xr:uid="{00000000-0004-0000-0400-000006000000}"/>
    <hyperlink ref="B9" r:id="rId8" tooltip="Telangana" display="https://en.wikipedia.org/wiki/Telangana" xr:uid="{00000000-0004-0000-0400-000007000000}"/>
    <hyperlink ref="B10" r:id="rId9" tooltip="Kerala" display="https://en.wikipedia.org/wiki/Kerala" xr:uid="{00000000-0004-0000-0400-000008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E5BD3-1822-40A7-8C6F-94B90CC05B9E}">
  <dimension ref="A1:I34"/>
  <sheetViews>
    <sheetView tabSelected="1" workbookViewId="0">
      <selection activeCell="F8" sqref="F8"/>
    </sheetView>
  </sheetViews>
  <sheetFormatPr defaultRowHeight="15"/>
  <cols>
    <col min="1" max="1" width="24.28515625" bestFit="1" customWidth="1"/>
    <col min="2" max="2" width="53.28515625" bestFit="1" customWidth="1"/>
    <col min="3" max="3" width="19.28515625" bestFit="1" customWidth="1"/>
    <col min="4" max="4" width="14.28515625" bestFit="1" customWidth="1"/>
  </cols>
  <sheetData>
    <row r="1" spans="1:5">
      <c r="A1" s="62" t="s">
        <v>2389</v>
      </c>
      <c r="B1" s="90" t="s">
        <v>2388</v>
      </c>
      <c r="C1" s="92"/>
      <c r="D1" s="93"/>
      <c r="E1" s="93"/>
    </row>
    <row r="2" spans="1:5">
      <c r="A2" s="63" t="s">
        <v>2390</v>
      </c>
      <c r="B2" s="94" t="s">
        <v>2391</v>
      </c>
      <c r="C2" s="94"/>
      <c r="D2" s="93"/>
      <c r="E2" s="93"/>
    </row>
    <row r="3" spans="1:5">
      <c r="A3" s="61" t="s">
        <v>2383</v>
      </c>
      <c r="B3" s="95" t="s">
        <v>2384</v>
      </c>
      <c r="C3" s="95"/>
      <c r="D3" s="93"/>
      <c r="E3" s="93"/>
    </row>
    <row r="4" spans="1:5">
      <c r="A4" s="61" t="s">
        <v>2379</v>
      </c>
      <c r="B4" s="95" t="s">
        <v>2385</v>
      </c>
      <c r="C4" s="95"/>
      <c r="D4" s="93"/>
      <c r="E4" s="93"/>
    </row>
    <row r="5" spans="1:5">
      <c r="A5" s="61" t="s">
        <v>2381</v>
      </c>
      <c r="B5" s="95" t="s">
        <v>2386</v>
      </c>
      <c r="C5" s="95"/>
      <c r="D5" s="93"/>
      <c r="E5" s="93"/>
    </row>
    <row r="6" spans="1:5">
      <c r="A6" s="90" t="s">
        <v>2392</v>
      </c>
      <c r="B6" s="91"/>
      <c r="C6" s="92"/>
      <c r="D6" s="93"/>
      <c r="E6" s="93"/>
    </row>
    <row r="7" spans="1:5">
      <c r="A7" s="61" t="s">
        <v>2370</v>
      </c>
      <c r="B7" s="29">
        <v>125</v>
      </c>
      <c r="C7" s="29" t="s">
        <v>2377</v>
      </c>
      <c r="D7" s="93"/>
      <c r="E7" s="93"/>
    </row>
    <row r="8" spans="1:5">
      <c r="A8" s="61" t="s">
        <v>578</v>
      </c>
      <c r="B8" s="27">
        <v>44791</v>
      </c>
      <c r="C8" s="29"/>
      <c r="D8" s="93"/>
      <c r="E8" s="93"/>
    </row>
    <row r="9" spans="1:5">
      <c r="A9" s="61" t="s">
        <v>2371</v>
      </c>
      <c r="B9" s="29">
        <v>20</v>
      </c>
      <c r="C9" s="29" t="s">
        <v>2378</v>
      </c>
      <c r="D9" s="93"/>
      <c r="E9" s="93"/>
    </row>
    <row r="10" spans="1:5">
      <c r="A10" s="61" t="s">
        <v>2372</v>
      </c>
      <c r="B10" s="27">
        <v>43187</v>
      </c>
      <c r="C10" s="29"/>
      <c r="D10" s="93"/>
      <c r="E10" s="93"/>
    </row>
    <row r="11" spans="1:5">
      <c r="A11" s="61" t="s">
        <v>2373</v>
      </c>
      <c r="B11" s="27">
        <v>50492</v>
      </c>
      <c r="C11" s="29"/>
      <c r="D11" s="93"/>
      <c r="E11" s="93"/>
    </row>
    <row r="12" spans="1:5">
      <c r="A12" s="61" t="s">
        <v>2374</v>
      </c>
      <c r="B12" s="28">
        <f>(B8-B10)/365</f>
        <v>4.3945205479452056</v>
      </c>
      <c r="C12" s="29" t="s">
        <v>2378</v>
      </c>
      <c r="D12" s="93"/>
      <c r="E12" s="93"/>
    </row>
    <row r="13" spans="1:5">
      <c r="A13" s="61" t="s">
        <v>2375</v>
      </c>
      <c r="B13" s="28">
        <f>B9-B12</f>
        <v>15.605479452054794</v>
      </c>
      <c r="C13" s="29" t="s">
        <v>2378</v>
      </c>
      <c r="D13" s="93"/>
      <c r="E13" s="93"/>
    </row>
    <row r="14" spans="1:5">
      <c r="A14" s="61" t="s">
        <v>2376</v>
      </c>
      <c r="B14" s="34">
        <v>10000</v>
      </c>
      <c r="C14" s="29" t="s">
        <v>2382</v>
      </c>
      <c r="D14" s="93"/>
      <c r="E14" s="93"/>
    </row>
    <row r="15" spans="1:5">
      <c r="A15" s="61" t="s">
        <v>2387</v>
      </c>
      <c r="B15" s="33">
        <v>0.08</v>
      </c>
      <c r="C15" s="29"/>
      <c r="D15" s="93"/>
      <c r="E15" s="93"/>
    </row>
    <row r="16" spans="1:5">
      <c r="A16" s="61" t="s">
        <v>2379</v>
      </c>
      <c r="B16" s="35">
        <f>B14*B7</f>
        <v>1250000</v>
      </c>
      <c r="C16" s="29" t="s">
        <v>2380</v>
      </c>
      <c r="D16" s="93"/>
      <c r="E16" s="93"/>
    </row>
    <row r="17" spans="1:9">
      <c r="A17" s="61" t="s">
        <v>2381</v>
      </c>
      <c r="B17" s="28">
        <f>(1-1/(1+8%)^(B13))/8%</f>
        <v>8.7388878499660674</v>
      </c>
      <c r="C17" s="29"/>
      <c r="D17" s="93"/>
      <c r="E17" s="93"/>
      <c r="I17">
        <v>100</v>
      </c>
    </row>
    <row r="18" spans="1:9">
      <c r="A18" s="62" t="s">
        <v>2383</v>
      </c>
      <c r="B18" s="64">
        <f>B17*B16</f>
        <v>10923609.812457584</v>
      </c>
      <c r="C18" s="62" t="s">
        <v>2380</v>
      </c>
      <c r="D18" s="93"/>
      <c r="E18" s="93"/>
      <c r="I18">
        <f>I17/8</f>
        <v>12.5</v>
      </c>
    </row>
    <row r="25" spans="1:9">
      <c r="C25" s="65">
        <v>12597000</v>
      </c>
    </row>
    <row r="26" spans="1:9">
      <c r="C26" s="65">
        <v>10923610</v>
      </c>
    </row>
    <row r="27" spans="1:9">
      <c r="C27" s="65">
        <v>2586105</v>
      </c>
    </row>
    <row r="28" spans="1:9">
      <c r="C28" s="65">
        <v>3000000</v>
      </c>
    </row>
    <row r="29" spans="1:9">
      <c r="C29" s="65">
        <v>13850392851</v>
      </c>
    </row>
    <row r="30" spans="1:9">
      <c r="C30" s="66">
        <f>SUM(C25:C29)</f>
        <v>13879499566</v>
      </c>
    </row>
    <row r="32" spans="1:9">
      <c r="C32" s="67">
        <v>13880000000</v>
      </c>
      <c r="D32" s="14">
        <f>C32/250</f>
        <v>55520000</v>
      </c>
    </row>
    <row r="33" spans="3:3">
      <c r="C33" s="67">
        <f>C32*0.85</f>
        <v>11798000000</v>
      </c>
    </row>
    <row r="34" spans="3:3">
      <c r="C34" s="67">
        <f>C32*0.75</f>
        <v>10410000000</v>
      </c>
    </row>
  </sheetData>
  <mergeCells count="8">
    <mergeCell ref="A6:C6"/>
    <mergeCell ref="D1:D18"/>
    <mergeCell ref="E1:E18"/>
    <mergeCell ref="B2:C2"/>
    <mergeCell ref="B3:C3"/>
    <mergeCell ref="B4:C4"/>
    <mergeCell ref="B5:C5"/>
    <mergeCell ref="B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MONTHLY_INDEX</vt:lpstr>
      <vt:lpstr>Final</vt:lpstr>
      <vt:lpstr>Summary</vt:lpstr>
      <vt:lpstr>Sheet2</vt:lpstr>
      <vt:lpstr>Sheet3</vt:lpstr>
      <vt:lpstr>Lease Hold Land working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Pratyush Khandelwal</dc:creator>
  <cp:lastModifiedBy>Gaurav Sharma</cp:lastModifiedBy>
  <dcterms:created xsi:type="dcterms:W3CDTF">2022-08-04T13:35:34Z</dcterms:created>
  <dcterms:modified xsi:type="dcterms:W3CDTF">2022-10-19T12:33:50Z</dcterms:modified>
</cp:coreProperties>
</file>